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codeName="ThisWorkbook" autoCompressPictures="0"/>
  <mc:AlternateContent xmlns:mc="http://schemas.openxmlformats.org/markup-compatibility/2006">
    <mc:Choice Requires="x15">
      <x15ac:absPath xmlns:x15ac="http://schemas.microsoft.com/office/spreadsheetml/2010/11/ac" url="R:\SOM RSCH\Rheostats\2024-26 RheoScale update\PLPro DMS ANALYSES\"/>
    </mc:Choice>
  </mc:AlternateContent>
  <xr:revisionPtr revIDLastSave="0" documentId="13_ncr:1_{4B1C7DE0-929C-4907-9666-F8D496CAD2D3}" xr6:coauthVersionLast="47" xr6:coauthVersionMax="47" xr10:uidLastSave="{00000000-0000-0000-0000-000000000000}"/>
  <bookViews>
    <workbookView xWindow="-28920" yWindow="-120" windowWidth="29040" windowHeight="15720" tabRatio="695" activeTab="1" xr2:uid="{00000000-000D-0000-FFFF-FFFF00000000}"/>
  </bookViews>
  <sheets>
    <sheet name="How to use this calculator" sheetId="1" r:id="rId1"/>
    <sheet name="Input and Summary Results" sheetId="2" r:id="rId2"/>
    <sheet name="Analysis working notes" sheetId="7" r:id="rId3"/>
    <sheet name="Data Transformation" sheetId="4" r:id="rId4"/>
    <sheet name="Weighting" sheetId="5" r:id="rId5"/>
    <sheet name="Assignments" sheetId="3" r:id="rId6"/>
    <sheet name="Bin Analysis" sheetId="6" r:id="rId7"/>
  </sheets>
  <calcPr calcId="191029"/>
  <customWorkbookViews>
    <customWorkbookView name="David Liu - Personal View" guid="{3FABBB88-4ADF-4471-88BA-07085913E628}" mergeInterval="0" personalView="1" maximized="1" xWindow="-14" yWindow="-14" windowWidth="3868" windowHeight="2080" tabRatio="69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20" i="2" l="1"/>
  <c r="R31" i="4" l="1"/>
  <c r="R30" i="4"/>
  <c r="R29" i="4"/>
  <c r="R28" i="4"/>
  <c r="C51" i="6" l="1"/>
  <c r="C75" i="6" s="1"/>
  <c r="C99" i="6" s="1"/>
  <c r="C123" i="6" s="1"/>
  <c r="C147" i="6" s="1"/>
  <c r="C171" i="6" s="1"/>
  <c r="C195" i="6" s="1"/>
  <c r="C219" i="6" s="1"/>
  <c r="C243" i="6" s="1"/>
  <c r="C267" i="6" s="1"/>
  <c r="C291" i="6" s="1"/>
  <c r="C315" i="6" s="1"/>
  <c r="C339" i="6" s="1"/>
  <c r="C363" i="6" s="1"/>
  <c r="C387" i="6" s="1"/>
  <c r="C411" i="6" s="1"/>
  <c r="C435" i="6" s="1"/>
  <c r="C459" i="6" s="1"/>
  <c r="C483" i="6" s="1"/>
  <c r="C507" i="6" s="1"/>
  <c r="C531" i="6" l="1"/>
  <c r="B425" i="4"/>
  <c r="B426" i="4"/>
  <c r="C426" i="4" s="1"/>
  <c r="E426" i="4" s="1"/>
  <c r="B427" i="4"/>
  <c r="C427" i="4" s="1"/>
  <c r="B428" i="4"/>
  <c r="B429" i="4"/>
  <c r="B430" i="4"/>
  <c r="C430" i="4" s="1"/>
  <c r="E430" i="4" s="1"/>
  <c r="B431" i="4"/>
  <c r="C431" i="4" s="1"/>
  <c r="E431" i="4" s="1"/>
  <c r="B432" i="4"/>
  <c r="C432" i="4" s="1"/>
  <c r="B433" i="4"/>
  <c r="C433" i="4" s="1"/>
  <c r="E433" i="4" s="1"/>
  <c r="B434" i="4"/>
  <c r="B435" i="4"/>
  <c r="C435" i="4" s="1"/>
  <c r="E435" i="4" s="1"/>
  <c r="B436" i="4"/>
  <c r="B437" i="4"/>
  <c r="C437" i="4" s="1"/>
  <c r="B438" i="4"/>
  <c r="D438" i="4" s="1"/>
  <c r="B439" i="4"/>
  <c r="C439" i="4" s="1"/>
  <c r="E439" i="4" s="1"/>
  <c r="B440" i="4"/>
  <c r="C440" i="4" s="1"/>
  <c r="E440" i="4" s="1"/>
  <c r="B441" i="4"/>
  <c r="C441" i="4" s="1"/>
  <c r="B442" i="4"/>
  <c r="C442" i="4" s="1"/>
  <c r="B443" i="4"/>
  <c r="C443" i="4" s="1"/>
  <c r="E443" i="4" s="1"/>
  <c r="B444" i="4"/>
  <c r="C444" i="4" s="1"/>
  <c r="E444" i="4" s="1"/>
  <c r="B445" i="4"/>
  <c r="C445" i="4" s="1"/>
  <c r="E445" i="4" s="1"/>
  <c r="B446" i="4"/>
  <c r="C446" i="4" s="1"/>
  <c r="B447" i="4"/>
  <c r="C447" i="4" s="1"/>
  <c r="E447" i="4" s="1"/>
  <c r="B448" i="4"/>
  <c r="C448" i="4" s="1"/>
  <c r="E448" i="4" s="1"/>
  <c r="B449" i="4"/>
  <c r="C449" i="4" s="1"/>
  <c r="E449" i="4" s="1"/>
  <c r="B450" i="4"/>
  <c r="D450" i="4" s="1"/>
  <c r="B451" i="4"/>
  <c r="C451" i="4" s="1"/>
  <c r="E451" i="4" s="1"/>
  <c r="B452" i="4"/>
  <c r="C452" i="4" s="1"/>
  <c r="E452" i="4" s="1"/>
  <c r="B453" i="4"/>
  <c r="C453" i="4" s="1"/>
  <c r="E453" i="4" s="1"/>
  <c r="B454" i="4"/>
  <c r="C454" i="4" s="1"/>
  <c r="E454" i="4" s="1"/>
  <c r="B455" i="4"/>
  <c r="B456" i="4"/>
  <c r="C456" i="4" s="1"/>
  <c r="E456" i="4" s="1"/>
  <c r="B457" i="4"/>
  <c r="C457" i="4" s="1"/>
  <c r="E457" i="4" s="1"/>
  <c r="B458" i="4"/>
  <c r="C458" i="4" s="1"/>
  <c r="E458" i="4" s="1"/>
  <c r="B459" i="4"/>
  <c r="C459" i="4" s="1"/>
  <c r="E459" i="4" s="1"/>
  <c r="B460" i="4"/>
  <c r="C460" i="4" s="1"/>
  <c r="E460" i="4" s="1"/>
  <c r="B461" i="4"/>
  <c r="C461" i="4" s="1"/>
  <c r="E461" i="4" s="1"/>
  <c r="B462" i="4"/>
  <c r="C462" i="4" s="1"/>
  <c r="E462" i="4" s="1"/>
  <c r="B463" i="4"/>
  <c r="C463" i="4" s="1"/>
  <c r="E463" i="4" s="1"/>
  <c r="B464" i="4"/>
  <c r="C464" i="4" s="1"/>
  <c r="E464" i="4" s="1"/>
  <c r="B465" i="4"/>
  <c r="C465" i="4" s="1"/>
  <c r="E465" i="4" s="1"/>
  <c r="B466" i="4"/>
  <c r="C466" i="4" s="1"/>
  <c r="E466" i="4" s="1"/>
  <c r="B467" i="4"/>
  <c r="C467" i="4" s="1"/>
  <c r="E467" i="4" s="1"/>
  <c r="B468" i="4"/>
  <c r="C468" i="4" s="1"/>
  <c r="E468" i="4" s="1"/>
  <c r="B469" i="4"/>
  <c r="C469" i="4" s="1"/>
  <c r="E469" i="4" s="1"/>
  <c r="B470" i="4"/>
  <c r="C470" i="4" s="1"/>
  <c r="E470" i="4" s="1"/>
  <c r="B471" i="4"/>
  <c r="C471" i="4" s="1"/>
  <c r="E471" i="4" s="1"/>
  <c r="B472" i="4"/>
  <c r="C472" i="4" s="1"/>
  <c r="E472" i="4" s="1"/>
  <c r="B473" i="4"/>
  <c r="C473" i="4" s="1"/>
  <c r="E473" i="4" s="1"/>
  <c r="B474" i="4"/>
  <c r="C474" i="4" s="1"/>
  <c r="E474" i="4" s="1"/>
  <c r="B475" i="4"/>
  <c r="C475" i="4" s="1"/>
  <c r="E475" i="4" s="1"/>
  <c r="B476" i="4"/>
  <c r="C476" i="4" s="1"/>
  <c r="E476" i="4" s="1"/>
  <c r="B477" i="4"/>
  <c r="C477" i="4" s="1"/>
  <c r="E477" i="4" s="1"/>
  <c r="B478" i="4"/>
  <c r="C478" i="4" s="1"/>
  <c r="E478" i="4" s="1"/>
  <c r="B479" i="4"/>
  <c r="C479" i="4" s="1"/>
  <c r="E479" i="4" s="1"/>
  <c r="B480" i="4"/>
  <c r="C480" i="4" s="1"/>
  <c r="E480" i="4" s="1"/>
  <c r="B481" i="4"/>
  <c r="C481" i="4" s="1"/>
  <c r="E481" i="4" s="1"/>
  <c r="B482" i="4"/>
  <c r="C482" i="4" s="1"/>
  <c r="E482" i="4" s="1"/>
  <c r="B483" i="4"/>
  <c r="C483" i="4" s="1"/>
  <c r="E483" i="4" s="1"/>
  <c r="B484" i="4"/>
  <c r="B485" i="4"/>
  <c r="C485" i="4" s="1"/>
  <c r="E485" i="4" s="1"/>
  <c r="B486" i="4"/>
  <c r="C486" i="4" s="1"/>
  <c r="E486" i="4" s="1"/>
  <c r="B487" i="4"/>
  <c r="C487" i="4" s="1"/>
  <c r="E487" i="4" s="1"/>
  <c r="B488" i="4"/>
  <c r="C488" i="4" s="1"/>
  <c r="E488" i="4" s="1"/>
  <c r="B489" i="4"/>
  <c r="C489" i="4" s="1"/>
  <c r="E489" i="4" s="1"/>
  <c r="B490" i="4"/>
  <c r="C490" i="4" s="1"/>
  <c r="E490" i="4" s="1"/>
  <c r="B491" i="4"/>
  <c r="C491" i="4" s="1"/>
  <c r="E491" i="4" s="1"/>
  <c r="B492" i="4"/>
  <c r="C492" i="4" s="1"/>
  <c r="B493" i="4"/>
  <c r="C493" i="4" s="1"/>
  <c r="E493" i="4" s="1"/>
  <c r="B494" i="4"/>
  <c r="C494" i="4" s="1"/>
  <c r="E494" i="4" s="1"/>
  <c r="B495" i="4"/>
  <c r="C495" i="4" s="1"/>
  <c r="E495" i="4" s="1"/>
  <c r="B496" i="4"/>
  <c r="C496" i="4" s="1"/>
  <c r="B497" i="4"/>
  <c r="C497" i="4" s="1"/>
  <c r="E497" i="4" s="1"/>
  <c r="B498" i="4"/>
  <c r="C498" i="4" s="1"/>
  <c r="E498" i="4" s="1"/>
  <c r="B499" i="4"/>
  <c r="C499" i="4" s="1"/>
  <c r="E499" i="4" s="1"/>
  <c r="B500" i="4"/>
  <c r="C500" i="4" s="1"/>
  <c r="E500" i="4" s="1"/>
  <c r="B501" i="4"/>
  <c r="C501" i="4" s="1"/>
  <c r="B502" i="4"/>
  <c r="C502" i="4" s="1"/>
  <c r="E502" i="4" s="1"/>
  <c r="B503" i="4"/>
  <c r="C503" i="4" s="1"/>
  <c r="E503" i="4" s="1"/>
  <c r="B504" i="4"/>
  <c r="C504" i="4" s="1"/>
  <c r="E504" i="4" s="1"/>
  <c r="B505" i="4"/>
  <c r="C505" i="4" s="1"/>
  <c r="E505" i="4" s="1"/>
  <c r="B506" i="4"/>
  <c r="C506" i="4" s="1"/>
  <c r="B507" i="4"/>
  <c r="C507" i="4" s="1"/>
  <c r="E507" i="4" s="1"/>
  <c r="B508" i="4"/>
  <c r="C508" i="4" s="1"/>
  <c r="E508" i="4" s="1"/>
  <c r="B509" i="4"/>
  <c r="C509" i="4" s="1"/>
  <c r="E509" i="4" s="1"/>
  <c r="B510" i="4"/>
  <c r="C510" i="4" s="1"/>
  <c r="B511" i="4"/>
  <c r="C511" i="4" s="1"/>
  <c r="E511" i="4" s="1"/>
  <c r="B512" i="4"/>
  <c r="C512" i="4" s="1"/>
  <c r="E512" i="4" s="1"/>
  <c r="B513" i="4"/>
  <c r="C513" i="4" s="1"/>
  <c r="E513" i="4" s="1"/>
  <c r="B514" i="4"/>
  <c r="C514" i="4" s="1"/>
  <c r="E514" i="4" s="1"/>
  <c r="B515" i="4"/>
  <c r="C515" i="4" s="1"/>
  <c r="E515" i="4" s="1"/>
  <c r="B516" i="4"/>
  <c r="B517" i="4"/>
  <c r="B518" i="4"/>
  <c r="C518" i="4" s="1"/>
  <c r="E518" i="4" s="1"/>
  <c r="B519" i="4"/>
  <c r="C519" i="4" s="1"/>
  <c r="E519" i="4" s="1"/>
  <c r="B520" i="4"/>
  <c r="C520" i="4" s="1"/>
  <c r="E520" i="4" s="1"/>
  <c r="B521" i="4"/>
  <c r="C521" i="4" s="1"/>
  <c r="E521" i="4" s="1"/>
  <c r="B522" i="4"/>
  <c r="C522" i="4" s="1"/>
  <c r="E522" i="4" s="1"/>
  <c r="B523" i="4"/>
  <c r="C523" i="4" s="1"/>
  <c r="E523" i="4" s="1"/>
  <c r="B524" i="4"/>
  <c r="C524" i="4" s="1"/>
  <c r="E524" i="4" s="1"/>
  <c r="B525" i="4"/>
  <c r="C525" i="4" s="1"/>
  <c r="E525" i="4" s="1"/>
  <c r="B526" i="4"/>
  <c r="C526" i="4" s="1"/>
  <c r="E526" i="4" s="1"/>
  <c r="B527" i="4"/>
  <c r="C527" i="4" s="1"/>
  <c r="E527" i="4" s="1"/>
  <c r="B528" i="4"/>
  <c r="C528" i="4" s="1"/>
  <c r="E528" i="4" s="1"/>
  <c r="B529" i="4"/>
  <c r="C529" i="4" s="1"/>
  <c r="B530" i="4"/>
  <c r="C530" i="4" s="1"/>
  <c r="B531" i="4"/>
  <c r="B532" i="4"/>
  <c r="B533" i="4"/>
  <c r="C533" i="4" s="1"/>
  <c r="E533" i="4" s="1"/>
  <c r="B534" i="4"/>
  <c r="C534" i="4" s="1"/>
  <c r="B535" i="4"/>
  <c r="C535" i="4" s="1"/>
  <c r="E535" i="4" s="1"/>
  <c r="B536" i="4"/>
  <c r="C536" i="4" s="1"/>
  <c r="E536" i="4" s="1"/>
  <c r="B537" i="4"/>
  <c r="C537" i="4" s="1"/>
  <c r="B538" i="4"/>
  <c r="C538" i="4" s="1"/>
  <c r="B539" i="4"/>
  <c r="C539" i="4" s="1"/>
  <c r="E539" i="4" s="1"/>
  <c r="B540" i="4"/>
  <c r="B541" i="4"/>
  <c r="B542" i="4"/>
  <c r="C542" i="4" s="1"/>
  <c r="B543" i="4"/>
  <c r="C543" i="4" s="1"/>
  <c r="B544" i="4"/>
  <c r="C544" i="4" s="1"/>
  <c r="E544" i="4" s="1"/>
  <c r="B545" i="4"/>
  <c r="C545" i="4" s="1"/>
  <c r="B546" i="4"/>
  <c r="C546" i="4" s="1"/>
  <c r="B547" i="4"/>
  <c r="C547" i="4" s="1"/>
  <c r="E547" i="4" s="1"/>
  <c r="B548" i="4"/>
  <c r="C548" i="4" s="1"/>
  <c r="B549" i="4"/>
  <c r="C549" i="4" s="1"/>
  <c r="E549" i="4" s="1"/>
  <c r="B550" i="4"/>
  <c r="B551" i="4"/>
  <c r="C551" i="4" s="1"/>
  <c r="B552" i="4"/>
  <c r="C552" i="4" s="1"/>
  <c r="E552" i="4" s="1"/>
  <c r="B553" i="4"/>
  <c r="C553" i="4" s="1"/>
  <c r="E553" i="4" s="1"/>
  <c r="B554" i="4"/>
  <c r="C554" i="4" s="1"/>
  <c r="B555" i="4"/>
  <c r="C555" i="4" s="1"/>
  <c r="B556" i="4"/>
  <c r="B557" i="4"/>
  <c r="C557" i="4" s="1"/>
  <c r="E557" i="4" s="1"/>
  <c r="B558" i="4"/>
  <c r="C558" i="4" s="1"/>
  <c r="B559" i="4"/>
  <c r="C559" i="4" s="1"/>
  <c r="E559" i="4" s="1"/>
  <c r="B560" i="4"/>
  <c r="C560" i="4" s="1"/>
  <c r="B561" i="4"/>
  <c r="B562" i="4"/>
  <c r="C562" i="4" s="1"/>
  <c r="B563" i="4"/>
  <c r="C563" i="4" s="1"/>
  <c r="B564" i="4"/>
  <c r="C564" i="4" s="1"/>
  <c r="E564" i="4" s="1"/>
  <c r="B565" i="4"/>
  <c r="C565" i="4" s="1"/>
  <c r="E565" i="4" s="1"/>
  <c r="B566" i="4"/>
  <c r="C566" i="4" s="1"/>
  <c r="B567" i="4"/>
  <c r="C567" i="4" s="1"/>
  <c r="B568" i="4"/>
  <c r="C568" i="4" s="1"/>
  <c r="B569" i="4"/>
  <c r="C569" i="4" s="1"/>
  <c r="B570" i="4"/>
  <c r="C570" i="4" s="1"/>
  <c r="E570" i="4" s="1"/>
  <c r="B571" i="4"/>
  <c r="C571" i="4" s="1"/>
  <c r="E571" i="4" s="1"/>
  <c r="B572" i="4"/>
  <c r="C572" i="4" s="1"/>
  <c r="E572" i="4" s="1"/>
  <c r="B573" i="4"/>
  <c r="C573" i="4" s="1"/>
  <c r="B574" i="4"/>
  <c r="B575" i="4"/>
  <c r="C575" i="4" s="1"/>
  <c r="E575" i="4" s="1"/>
  <c r="B576" i="4"/>
  <c r="C576" i="4" s="1"/>
  <c r="E576" i="4" s="1"/>
  <c r="B577" i="4"/>
  <c r="C577" i="4" s="1"/>
  <c r="B578" i="4"/>
  <c r="C578" i="4" s="1"/>
  <c r="B579" i="4"/>
  <c r="D579" i="4" s="1"/>
  <c r="B580" i="4"/>
  <c r="C580" i="4" s="1"/>
  <c r="B581" i="4"/>
  <c r="C581" i="4" s="1"/>
  <c r="B582" i="4"/>
  <c r="C582" i="4" s="1"/>
  <c r="B583" i="4"/>
  <c r="C583" i="4" s="1"/>
  <c r="B584" i="4"/>
  <c r="C584" i="4" s="1"/>
  <c r="E584" i="4" s="1"/>
  <c r="B585" i="4"/>
  <c r="C585" i="4" s="1"/>
  <c r="B586" i="4"/>
  <c r="C586" i="4" s="1"/>
  <c r="E586" i="4" s="1"/>
  <c r="B587" i="4"/>
  <c r="C587" i="4" s="1"/>
  <c r="E587" i="4" s="1"/>
  <c r="B588" i="4"/>
  <c r="C588" i="4" s="1"/>
  <c r="B589" i="4"/>
  <c r="C589" i="4" s="1"/>
  <c r="B590" i="4"/>
  <c r="C590" i="4" s="1"/>
  <c r="E590" i="4" s="1"/>
  <c r="B591" i="4"/>
  <c r="C591" i="4" s="1"/>
  <c r="E591" i="4" s="1"/>
  <c r="B592" i="4"/>
  <c r="C592" i="4" s="1"/>
  <c r="B593" i="4"/>
  <c r="C593" i="4" s="1"/>
  <c r="E593" i="4" s="1"/>
  <c r="B594" i="4"/>
  <c r="C594" i="4" s="1"/>
  <c r="E594" i="4" s="1"/>
  <c r="B595" i="4"/>
  <c r="C595" i="4" s="1"/>
  <c r="B596" i="4"/>
  <c r="B597" i="4"/>
  <c r="C597" i="4" s="1"/>
  <c r="B598" i="4"/>
  <c r="C598" i="4" s="1"/>
  <c r="E598" i="4" s="1"/>
  <c r="B599" i="4"/>
  <c r="C599" i="4" s="1"/>
  <c r="B600" i="4"/>
  <c r="C600" i="4" s="1"/>
  <c r="E600" i="4" s="1"/>
  <c r="B601" i="4"/>
  <c r="C601" i="4" s="1"/>
  <c r="E601" i="4" s="1"/>
  <c r="B602" i="4"/>
  <c r="C602" i="4" s="1"/>
  <c r="E602" i="4" s="1"/>
  <c r="B603" i="4"/>
  <c r="C603" i="4" s="1"/>
  <c r="B604" i="4"/>
  <c r="C604" i="4" s="1"/>
  <c r="E604" i="4" s="1"/>
  <c r="B605" i="4"/>
  <c r="C605" i="4" s="1"/>
  <c r="E605" i="4" s="1"/>
  <c r="B606" i="4"/>
  <c r="C606" i="4" s="1"/>
  <c r="E606" i="4" s="1"/>
  <c r="B607" i="4"/>
  <c r="C607" i="4" s="1"/>
  <c r="B608" i="4"/>
  <c r="C608" i="4" s="1"/>
  <c r="E608" i="4" s="1"/>
  <c r="B609" i="4"/>
  <c r="C609" i="4" s="1"/>
  <c r="E609" i="4" s="1"/>
  <c r="B610" i="4"/>
  <c r="C610" i="4" s="1"/>
  <c r="E610" i="4" s="1"/>
  <c r="B611" i="4"/>
  <c r="C611" i="4" s="1"/>
  <c r="B612" i="4"/>
  <c r="B613" i="4"/>
  <c r="C613" i="4" s="1"/>
  <c r="B614" i="4"/>
  <c r="C614" i="4" s="1"/>
  <c r="E614" i="4" s="1"/>
  <c r="B615" i="4"/>
  <c r="C615" i="4" s="1"/>
  <c r="E615" i="4" s="1"/>
  <c r="B616" i="4"/>
  <c r="C616" i="4" s="1"/>
  <c r="B617" i="4"/>
  <c r="C617" i="4" s="1"/>
  <c r="B618" i="4"/>
  <c r="B619" i="4"/>
  <c r="C619" i="4" s="1"/>
  <c r="E619" i="4" s="1"/>
  <c r="B620" i="4"/>
  <c r="C620" i="4" s="1"/>
  <c r="E620" i="4" s="1"/>
  <c r="B621" i="4"/>
  <c r="C621" i="4" s="1"/>
  <c r="E621" i="4" s="1"/>
  <c r="B622" i="4"/>
  <c r="B623" i="4"/>
  <c r="C623" i="4" s="1"/>
  <c r="B624" i="4"/>
  <c r="C624" i="4" s="1"/>
  <c r="B625" i="4"/>
  <c r="C625" i="4" s="1"/>
  <c r="E625" i="4" s="1"/>
  <c r="B626" i="4"/>
  <c r="C626" i="4" s="1"/>
  <c r="E626" i="4" s="1"/>
  <c r="B627" i="4"/>
  <c r="C627" i="4" s="1"/>
  <c r="B628" i="4"/>
  <c r="C628" i="4" s="1"/>
  <c r="B629" i="4"/>
  <c r="C629" i="4" s="1"/>
  <c r="B630" i="4"/>
  <c r="C630" i="4" s="1"/>
  <c r="B631" i="4"/>
  <c r="C631" i="4" s="1"/>
  <c r="B632" i="4"/>
  <c r="C632" i="4" s="1"/>
  <c r="E632" i="4" s="1"/>
  <c r="B633" i="4"/>
  <c r="C633" i="4" s="1"/>
  <c r="E633" i="4" s="1"/>
  <c r="B634" i="4"/>
  <c r="C634" i="4" s="1"/>
  <c r="E634" i="4" s="1"/>
  <c r="B635" i="4"/>
  <c r="C635" i="4" s="1"/>
  <c r="B636" i="4"/>
  <c r="C636" i="4" s="1"/>
  <c r="B637" i="4"/>
  <c r="B638" i="4"/>
  <c r="C638" i="4" s="1"/>
  <c r="B639" i="4"/>
  <c r="C639" i="4" s="1"/>
  <c r="B640" i="4"/>
  <c r="C640" i="4" s="1"/>
  <c r="B641" i="4"/>
  <c r="C641" i="4" s="1"/>
  <c r="B642" i="4"/>
  <c r="C642" i="4" s="1"/>
  <c r="B643" i="4"/>
  <c r="C643" i="4" s="1"/>
  <c r="B644" i="4"/>
  <c r="C644" i="4" s="1"/>
  <c r="E644" i="4" s="1"/>
  <c r="B645" i="4"/>
  <c r="B646" i="4"/>
  <c r="C646" i="4" s="1"/>
  <c r="B647" i="4"/>
  <c r="C647" i="4" s="1"/>
  <c r="B648" i="4"/>
  <c r="C648" i="4" s="1"/>
  <c r="B649" i="4"/>
  <c r="C649" i="4" s="1"/>
  <c r="B650" i="4"/>
  <c r="C650" i="4" s="1"/>
  <c r="E650" i="4" s="1"/>
  <c r="B651" i="4"/>
  <c r="C651" i="4" s="1"/>
  <c r="B652" i="4"/>
  <c r="C652" i="4" s="1"/>
  <c r="B653" i="4"/>
  <c r="C653" i="4" s="1"/>
  <c r="B654" i="4"/>
  <c r="B655" i="4"/>
  <c r="C655" i="4" s="1"/>
  <c r="E655" i="4" s="1"/>
  <c r="B656" i="4"/>
  <c r="C656" i="4" s="1"/>
  <c r="B657" i="4"/>
  <c r="C657" i="4" s="1"/>
  <c r="B658" i="4"/>
  <c r="C658" i="4" s="1"/>
  <c r="E658" i="4" s="1"/>
  <c r="B659" i="4"/>
  <c r="C659" i="4" s="1"/>
  <c r="B660" i="4"/>
  <c r="C660" i="4" s="1"/>
  <c r="B661" i="4"/>
  <c r="C661" i="4" s="1"/>
  <c r="B662" i="4"/>
  <c r="B663" i="4"/>
  <c r="C663" i="4" s="1"/>
  <c r="E663" i="4" s="1"/>
  <c r="B664" i="4"/>
  <c r="C664" i="4" s="1"/>
  <c r="B665" i="4"/>
  <c r="C665" i="4" s="1"/>
  <c r="B666" i="4"/>
  <c r="C666" i="4" s="1"/>
  <c r="B667" i="4"/>
  <c r="C667" i="4" s="1"/>
  <c r="B668" i="4"/>
  <c r="C668" i="4" s="1"/>
  <c r="E668" i="4" s="1"/>
  <c r="B669" i="4"/>
  <c r="C669" i="4" s="1"/>
  <c r="B670" i="4"/>
  <c r="B671" i="4"/>
  <c r="C671" i="4" s="1"/>
  <c r="E671" i="4" s="1"/>
  <c r="B672" i="4"/>
  <c r="C672" i="4" s="1"/>
  <c r="B673" i="4"/>
  <c r="C673" i="4" s="1"/>
  <c r="E673" i="4" s="1"/>
  <c r="B674" i="4"/>
  <c r="C674" i="4" s="1"/>
  <c r="B675" i="4"/>
  <c r="C675" i="4" s="1"/>
  <c r="B676" i="4"/>
  <c r="C676" i="4" s="1"/>
  <c r="B677" i="4"/>
  <c r="C677" i="4" s="1"/>
  <c r="B678" i="4"/>
  <c r="B679" i="4"/>
  <c r="B680" i="4"/>
  <c r="C680" i="4" s="1"/>
  <c r="B681" i="4"/>
  <c r="C681" i="4" s="1"/>
  <c r="B682" i="4"/>
  <c r="B683" i="4"/>
  <c r="C683" i="4" s="1"/>
  <c r="E683" i="4" s="1"/>
  <c r="B684" i="4"/>
  <c r="C684" i="4" s="1"/>
  <c r="B685" i="4"/>
  <c r="C685" i="4" s="1"/>
  <c r="B686" i="4"/>
  <c r="C686" i="4" s="1"/>
  <c r="B687" i="4"/>
  <c r="C687" i="4" s="1"/>
  <c r="E687" i="4" s="1"/>
  <c r="B688" i="4"/>
  <c r="C688" i="4" s="1"/>
  <c r="B689" i="4"/>
  <c r="C689" i="4" s="1"/>
  <c r="E689" i="4" s="1"/>
  <c r="B690" i="4"/>
  <c r="C690" i="4" s="1"/>
  <c r="B691" i="4"/>
  <c r="C691" i="4" s="1"/>
  <c r="B692" i="4"/>
  <c r="C692" i="4" s="1"/>
  <c r="B693" i="4"/>
  <c r="C693" i="4" s="1"/>
  <c r="B694" i="4"/>
  <c r="B695" i="4"/>
  <c r="C695" i="4" s="1"/>
  <c r="E695" i="4" s="1"/>
  <c r="B696" i="4"/>
  <c r="C696" i="4" s="1"/>
  <c r="B697" i="4"/>
  <c r="C697" i="4" s="1"/>
  <c r="B698" i="4"/>
  <c r="C698" i="4" s="1"/>
  <c r="B699" i="4"/>
  <c r="C699" i="4" s="1"/>
  <c r="B700" i="4"/>
  <c r="C700" i="4" s="1"/>
  <c r="B701" i="4"/>
  <c r="C701" i="4" s="1"/>
  <c r="B702" i="4"/>
  <c r="C702" i="4" s="1"/>
  <c r="B703" i="4"/>
  <c r="C703" i="4" s="1"/>
  <c r="B704" i="4"/>
  <c r="C704" i="4" s="1"/>
  <c r="B705" i="4"/>
  <c r="C705" i="4" s="1"/>
  <c r="B706" i="4"/>
  <c r="C706" i="4" s="1"/>
  <c r="E706" i="4" s="1"/>
  <c r="B707" i="4"/>
  <c r="C707" i="4" s="1"/>
  <c r="B708" i="4"/>
  <c r="C708" i="4" s="1"/>
  <c r="B709" i="4"/>
  <c r="C709" i="4" s="1"/>
  <c r="B710" i="4"/>
  <c r="C710" i="4" s="1"/>
  <c r="B711" i="4"/>
  <c r="B712" i="4"/>
  <c r="C712" i="4" s="1"/>
  <c r="B713" i="4"/>
  <c r="C713" i="4" s="1"/>
  <c r="B714" i="4"/>
  <c r="C714" i="4" s="1"/>
  <c r="E714" i="4" s="1"/>
  <c r="B715" i="4"/>
  <c r="C715" i="4" s="1"/>
  <c r="B716" i="4"/>
  <c r="C716" i="4" s="1"/>
  <c r="B717" i="4"/>
  <c r="C717" i="4" s="1"/>
  <c r="E717" i="4" s="1"/>
  <c r="B718" i="4"/>
  <c r="C718" i="4" s="1"/>
  <c r="B719" i="4"/>
  <c r="C719" i="4" s="1"/>
  <c r="B720" i="4"/>
  <c r="C720" i="4" s="1"/>
  <c r="B721" i="4"/>
  <c r="C721" i="4" s="1"/>
  <c r="E721" i="4" s="1"/>
  <c r="B722" i="4"/>
  <c r="C722" i="4" s="1"/>
  <c r="B723" i="4"/>
  <c r="C723" i="4" s="1"/>
  <c r="B724" i="4"/>
  <c r="C724" i="4" s="1"/>
  <c r="B725" i="4"/>
  <c r="C725" i="4" s="1"/>
  <c r="B726" i="4"/>
  <c r="C726" i="4" s="1"/>
  <c r="B727" i="4"/>
  <c r="B728" i="4"/>
  <c r="C728" i="4" s="1"/>
  <c r="E728" i="4" s="1"/>
  <c r="B729" i="4"/>
  <c r="C729" i="4" s="1"/>
  <c r="E729" i="4" s="1"/>
  <c r="B730" i="4"/>
  <c r="C730" i="4" s="1"/>
  <c r="B731" i="4"/>
  <c r="C731" i="4" s="1"/>
  <c r="B732" i="4"/>
  <c r="B733" i="4"/>
  <c r="C733" i="4" s="1"/>
  <c r="B734" i="4"/>
  <c r="C734" i="4" s="1"/>
  <c r="B735" i="4"/>
  <c r="C735" i="4" s="1"/>
  <c r="B736" i="4"/>
  <c r="C736" i="4" s="1"/>
  <c r="B737" i="4"/>
  <c r="C737" i="4" s="1"/>
  <c r="B738" i="4"/>
  <c r="C738" i="4" s="1"/>
  <c r="E738" i="4" s="1"/>
  <c r="B739" i="4"/>
  <c r="C739" i="4" s="1"/>
  <c r="B740" i="4"/>
  <c r="C740" i="4" s="1"/>
  <c r="B741" i="4"/>
  <c r="C741" i="4" s="1"/>
  <c r="B742" i="4"/>
  <c r="B743" i="4"/>
  <c r="B744" i="4"/>
  <c r="C744" i="4" s="1"/>
  <c r="E744" i="4" s="1"/>
  <c r="B745" i="4"/>
  <c r="C745" i="4" s="1"/>
  <c r="B746" i="4"/>
  <c r="C746" i="4" s="1"/>
  <c r="B747" i="4"/>
  <c r="C747" i="4" s="1"/>
  <c r="B748" i="4"/>
  <c r="C748" i="4" s="1"/>
  <c r="B749" i="4"/>
  <c r="C749" i="4" s="1"/>
  <c r="B750" i="4"/>
  <c r="C750" i="4" s="1"/>
  <c r="B751" i="4"/>
  <c r="C751" i="4" s="1"/>
  <c r="B752" i="4"/>
  <c r="C752" i="4" s="1"/>
  <c r="B753" i="4"/>
  <c r="C753" i="4" s="1"/>
  <c r="E753" i="4" s="1"/>
  <c r="B754" i="4"/>
  <c r="C754" i="4" s="1"/>
  <c r="B755" i="4"/>
  <c r="C755" i="4" s="1"/>
  <c r="B756" i="4"/>
  <c r="C756" i="4" s="1"/>
  <c r="B757" i="4"/>
  <c r="B758" i="4"/>
  <c r="C758" i="4" s="1"/>
  <c r="B759" i="4"/>
  <c r="B760" i="4"/>
  <c r="C760" i="4" s="1"/>
  <c r="B761" i="4"/>
  <c r="C761" i="4" s="1"/>
  <c r="B762" i="4"/>
  <c r="C762" i="4" s="1"/>
  <c r="B763" i="4"/>
  <c r="C763" i="4" s="1"/>
  <c r="B764" i="4"/>
  <c r="C764" i="4" s="1"/>
  <c r="E764" i="4" s="1"/>
  <c r="B765" i="4"/>
  <c r="C765" i="4" s="1"/>
  <c r="E765" i="4" s="1"/>
  <c r="B766" i="4"/>
  <c r="C766" i="4" s="1"/>
  <c r="B767" i="4"/>
  <c r="C767" i="4" s="1"/>
  <c r="B768" i="4"/>
  <c r="C768" i="4" s="1"/>
  <c r="E768" i="4" s="1"/>
  <c r="B769" i="4"/>
  <c r="C769" i="4" s="1"/>
  <c r="B770" i="4"/>
  <c r="C770" i="4" s="1"/>
  <c r="B771" i="4"/>
  <c r="C771" i="4" s="1"/>
  <c r="B772" i="4"/>
  <c r="C772" i="4" s="1"/>
  <c r="B773" i="4"/>
  <c r="C773" i="4" s="1"/>
  <c r="B774" i="4"/>
  <c r="C774" i="4" s="1"/>
  <c r="B775" i="4"/>
  <c r="C775" i="4" s="1"/>
  <c r="B776" i="4"/>
  <c r="C776" i="4" s="1"/>
  <c r="B777" i="4"/>
  <c r="C777" i="4" s="1"/>
  <c r="B778" i="4"/>
  <c r="C778" i="4" s="1"/>
  <c r="B779" i="4"/>
  <c r="C779" i="4" s="1"/>
  <c r="B780" i="4"/>
  <c r="B781" i="4"/>
  <c r="B782" i="4"/>
  <c r="B783" i="4"/>
  <c r="B784" i="4"/>
  <c r="C784" i="4" s="1"/>
  <c r="E784" i="4" s="1"/>
  <c r="B785" i="4"/>
  <c r="C785" i="4" s="1"/>
  <c r="B786" i="4"/>
  <c r="C786" i="4" s="1"/>
  <c r="B787" i="4"/>
  <c r="C787" i="4" s="1"/>
  <c r="B788" i="4"/>
  <c r="C788" i="4" s="1"/>
  <c r="B789" i="4"/>
  <c r="B790" i="4"/>
  <c r="B791" i="4"/>
  <c r="B792" i="4"/>
  <c r="C792" i="4" s="1"/>
  <c r="E792" i="4" s="1"/>
  <c r="B793" i="4"/>
  <c r="C793" i="4" s="1"/>
  <c r="B794" i="4"/>
  <c r="C794" i="4" s="1"/>
  <c r="B795" i="4"/>
  <c r="C795" i="4" s="1"/>
  <c r="E795" i="4" s="1"/>
  <c r="B796" i="4"/>
  <c r="B797" i="4"/>
  <c r="C797" i="4" s="1"/>
  <c r="B798" i="4"/>
  <c r="C798" i="4" s="1"/>
  <c r="B799" i="4"/>
  <c r="C799" i="4" s="1"/>
  <c r="B800" i="4"/>
  <c r="C800" i="4" s="1"/>
  <c r="B801" i="4"/>
  <c r="C801" i="4" s="1"/>
  <c r="B802" i="4"/>
  <c r="C802" i="4" s="1"/>
  <c r="B803" i="4"/>
  <c r="C803" i="4" s="1"/>
  <c r="B804" i="4"/>
  <c r="B805" i="4"/>
  <c r="B806" i="4"/>
  <c r="C806" i="4" s="1"/>
  <c r="B807" i="4"/>
  <c r="B808" i="4"/>
  <c r="C808" i="4" s="1"/>
  <c r="B809" i="4"/>
  <c r="C809" i="4" s="1"/>
  <c r="B810" i="4"/>
  <c r="C810" i="4" s="1"/>
  <c r="B811" i="4"/>
  <c r="C811" i="4" s="1"/>
  <c r="B812" i="4"/>
  <c r="B813" i="4"/>
  <c r="C813" i="4" s="1"/>
  <c r="B814" i="4"/>
  <c r="C814" i="4" s="1"/>
  <c r="B815" i="4"/>
  <c r="C815" i="4" s="1"/>
  <c r="B816" i="4"/>
  <c r="C816" i="4" s="1"/>
  <c r="B817" i="4"/>
  <c r="C817" i="4" s="1"/>
  <c r="B818" i="4"/>
  <c r="C818" i="4" s="1"/>
  <c r="B819" i="4"/>
  <c r="C819" i="4" s="1"/>
  <c r="B820" i="4"/>
  <c r="B821" i="4"/>
  <c r="B822" i="4"/>
  <c r="C822" i="4" s="1"/>
  <c r="E822" i="4" s="1"/>
  <c r="B823" i="4"/>
  <c r="B824" i="4"/>
  <c r="C824" i="4" s="1"/>
  <c r="B825" i="4"/>
  <c r="C825" i="4" s="1"/>
  <c r="B826" i="4"/>
  <c r="C826" i="4" s="1"/>
  <c r="B827" i="4"/>
  <c r="C827" i="4" s="1"/>
  <c r="B828" i="4"/>
  <c r="C828" i="4" s="1"/>
  <c r="B829" i="4"/>
  <c r="C829" i="4" s="1"/>
  <c r="B830" i="4"/>
  <c r="B831" i="4"/>
  <c r="B832" i="4"/>
  <c r="C832" i="4" s="1"/>
  <c r="B833" i="4"/>
  <c r="C833" i="4" s="1"/>
  <c r="B834" i="4"/>
  <c r="C834" i="4" s="1"/>
  <c r="B835" i="4"/>
  <c r="C835" i="4" s="1"/>
  <c r="B836" i="4"/>
  <c r="C836" i="4" s="1"/>
  <c r="B837" i="4"/>
  <c r="C837" i="4" s="1"/>
  <c r="B838" i="4"/>
  <c r="C838" i="4" s="1"/>
  <c r="E838" i="4" s="1"/>
  <c r="B839" i="4"/>
  <c r="C839" i="4" s="1"/>
  <c r="B840" i="4"/>
  <c r="C840" i="4" s="1"/>
  <c r="B841" i="4"/>
  <c r="C841" i="4" s="1"/>
  <c r="E841" i="4" s="1"/>
  <c r="B842" i="4"/>
  <c r="C842" i="4" s="1"/>
  <c r="E842" i="4" s="1"/>
  <c r="B843" i="4"/>
  <c r="C843" i="4" s="1"/>
  <c r="B844" i="4"/>
  <c r="C844" i="4" s="1"/>
  <c r="B845" i="4"/>
  <c r="C845" i="4" s="1"/>
  <c r="B846" i="4"/>
  <c r="C846" i="4" s="1"/>
  <c r="B847" i="4"/>
  <c r="C847" i="4" s="1"/>
  <c r="E847" i="4" s="1"/>
  <c r="B848" i="4"/>
  <c r="C848" i="4" s="1"/>
  <c r="B849" i="4"/>
  <c r="C849" i="4" s="1"/>
  <c r="E849" i="4" s="1"/>
  <c r="B850" i="4"/>
  <c r="C850" i="4" s="1"/>
  <c r="B851" i="4"/>
  <c r="C851" i="4" s="1"/>
  <c r="B852" i="4"/>
  <c r="C852" i="4" s="1"/>
  <c r="B853" i="4"/>
  <c r="B854" i="4"/>
  <c r="C854" i="4" s="1"/>
  <c r="B855" i="4"/>
  <c r="C855" i="4" s="1"/>
  <c r="B856" i="4"/>
  <c r="C856" i="4" s="1"/>
  <c r="B857" i="4"/>
  <c r="C857" i="4" s="1"/>
  <c r="E857" i="4" s="1"/>
  <c r="B858" i="4"/>
  <c r="C858" i="4" s="1"/>
  <c r="E858" i="4" s="1"/>
  <c r="B859" i="4"/>
  <c r="C859" i="4" s="1"/>
  <c r="B860" i="4"/>
  <c r="B861" i="4"/>
  <c r="C861" i="4" s="1"/>
  <c r="B862" i="4"/>
  <c r="B863" i="4"/>
  <c r="C863" i="4" s="1"/>
  <c r="B864" i="4"/>
  <c r="C864" i="4" s="1"/>
  <c r="B865" i="4"/>
  <c r="C865" i="4" s="1"/>
  <c r="E865" i="4" s="1"/>
  <c r="B866" i="4"/>
  <c r="C866" i="4" s="1"/>
  <c r="E866" i="4" s="1"/>
  <c r="B867" i="4"/>
  <c r="C867" i="4" s="1"/>
  <c r="B868" i="4"/>
  <c r="B869" i="4"/>
  <c r="C869" i="4" s="1"/>
  <c r="B870" i="4"/>
  <c r="C870" i="4" s="1"/>
  <c r="B871" i="4"/>
  <c r="B872" i="4"/>
  <c r="C872" i="4" s="1"/>
  <c r="E872" i="4" s="1"/>
  <c r="B873" i="4"/>
  <c r="C873" i="4" s="1"/>
  <c r="E873" i="4" s="1"/>
  <c r="B874" i="4"/>
  <c r="C874" i="4" s="1"/>
  <c r="E874" i="4" s="1"/>
  <c r="B875" i="4"/>
  <c r="C875" i="4" s="1"/>
  <c r="B876" i="4"/>
  <c r="B877" i="4"/>
  <c r="C877" i="4" s="1"/>
  <c r="B878" i="4"/>
  <c r="B879" i="4"/>
  <c r="C879" i="4" s="1"/>
  <c r="B880" i="4"/>
  <c r="C880" i="4" s="1"/>
  <c r="B881" i="4"/>
  <c r="C881" i="4" s="1"/>
  <c r="E881" i="4" s="1"/>
  <c r="B882" i="4"/>
  <c r="C882" i="4" s="1"/>
  <c r="B883" i="4"/>
  <c r="C883" i="4" s="1"/>
  <c r="B884" i="4"/>
  <c r="B885" i="4"/>
  <c r="C885" i="4" s="1"/>
  <c r="E885" i="4" s="1"/>
  <c r="B886" i="4"/>
  <c r="C886" i="4" s="1"/>
  <c r="B887" i="4"/>
  <c r="B888" i="4"/>
  <c r="C888" i="4" s="1"/>
  <c r="B889" i="4"/>
  <c r="C889" i="4" s="1"/>
  <c r="E889" i="4" s="1"/>
  <c r="B890" i="4"/>
  <c r="C890" i="4" s="1"/>
  <c r="E890" i="4" s="1"/>
  <c r="B891" i="4"/>
  <c r="C891" i="4" s="1"/>
  <c r="B892" i="4"/>
  <c r="C892" i="4" s="1"/>
  <c r="B893" i="4"/>
  <c r="C893" i="4" s="1"/>
  <c r="E893" i="4" s="1"/>
  <c r="B894" i="4"/>
  <c r="B895" i="4"/>
  <c r="B896" i="4"/>
  <c r="C896" i="4" s="1"/>
  <c r="E896" i="4" s="1"/>
  <c r="B897" i="4"/>
  <c r="C897" i="4" s="1"/>
  <c r="B898" i="4"/>
  <c r="C898" i="4" s="1"/>
  <c r="B899" i="4"/>
  <c r="C899" i="4" s="1"/>
  <c r="B900" i="4"/>
  <c r="C900" i="4" s="1"/>
  <c r="B901" i="4"/>
  <c r="C901" i="4" s="1"/>
  <c r="E901" i="4" s="1"/>
  <c r="B902" i="4"/>
  <c r="C902" i="4" s="1"/>
  <c r="B903" i="4"/>
  <c r="B904" i="4"/>
  <c r="C904" i="4" s="1"/>
  <c r="E904" i="4" s="1"/>
  <c r="B905" i="4"/>
  <c r="C905" i="4" s="1"/>
  <c r="E905" i="4" s="1"/>
  <c r="B906" i="4"/>
  <c r="C906" i="4" s="1"/>
  <c r="E906" i="4" s="1"/>
  <c r="B907" i="4"/>
  <c r="C907" i="4" s="1"/>
  <c r="B908" i="4"/>
  <c r="C908" i="4" s="1"/>
  <c r="B909" i="4"/>
  <c r="C909" i="4" s="1"/>
  <c r="B910" i="4"/>
  <c r="C910" i="4" s="1"/>
  <c r="B911" i="4"/>
  <c r="C911" i="4" s="1"/>
  <c r="E911" i="4" s="1"/>
  <c r="B912" i="4"/>
  <c r="C912" i="4" s="1"/>
  <c r="B913" i="4"/>
  <c r="C913" i="4" s="1"/>
  <c r="B914" i="4"/>
  <c r="C914" i="4" s="1"/>
  <c r="E914" i="4" s="1"/>
  <c r="B915" i="4"/>
  <c r="C915" i="4" s="1"/>
  <c r="B916" i="4"/>
  <c r="B917" i="4"/>
  <c r="C917" i="4" s="1"/>
  <c r="E917" i="4" s="1"/>
  <c r="B918" i="4"/>
  <c r="B919" i="4"/>
  <c r="C919" i="4" s="1"/>
  <c r="E919" i="4" s="1"/>
  <c r="B920" i="4"/>
  <c r="C920" i="4" s="1"/>
  <c r="B921" i="4"/>
  <c r="C921" i="4" s="1"/>
  <c r="E921" i="4" s="1"/>
  <c r="B922" i="4"/>
  <c r="C922" i="4" s="1"/>
  <c r="B923" i="4"/>
  <c r="C923" i="4" s="1"/>
  <c r="B924" i="4"/>
  <c r="C924" i="4" s="1"/>
  <c r="B925" i="4"/>
  <c r="C925" i="4" s="1"/>
  <c r="E925" i="4" s="1"/>
  <c r="B926" i="4"/>
  <c r="C926" i="4" s="1"/>
  <c r="B927" i="4"/>
  <c r="B928" i="4"/>
  <c r="C928" i="4" s="1"/>
  <c r="E928" i="4" s="1"/>
  <c r="B929" i="4"/>
  <c r="C929" i="4" s="1"/>
  <c r="E929" i="4" s="1"/>
  <c r="B930" i="4"/>
  <c r="C930" i="4" s="1"/>
  <c r="B931" i="4"/>
  <c r="C931" i="4" s="1"/>
  <c r="B932" i="4"/>
  <c r="C932" i="4" s="1"/>
  <c r="B933" i="4"/>
  <c r="C933" i="4" s="1"/>
  <c r="B934" i="4"/>
  <c r="C934" i="4" s="1"/>
  <c r="B935" i="4"/>
  <c r="C935" i="4" s="1"/>
  <c r="B936" i="4"/>
  <c r="C936" i="4" s="1"/>
  <c r="B937" i="4"/>
  <c r="C937" i="4" s="1"/>
  <c r="E937" i="4" s="1"/>
  <c r="B938" i="4"/>
  <c r="C938" i="4" s="1"/>
  <c r="E938" i="4" s="1"/>
  <c r="B939" i="4"/>
  <c r="C939" i="4" s="1"/>
  <c r="B940" i="4"/>
  <c r="B941" i="4"/>
  <c r="C941" i="4" s="1"/>
  <c r="B942" i="4"/>
  <c r="C942" i="4" s="1"/>
  <c r="B943" i="4"/>
  <c r="C943" i="4" s="1"/>
  <c r="B944" i="4"/>
  <c r="C944" i="4" s="1"/>
  <c r="E944" i="4" s="1"/>
  <c r="B945" i="4"/>
  <c r="C945" i="4" s="1"/>
  <c r="E945" i="4" s="1"/>
  <c r="B946" i="4"/>
  <c r="C946" i="4" s="1"/>
  <c r="B947" i="4"/>
  <c r="C947" i="4" s="1"/>
  <c r="B948" i="4"/>
  <c r="B949" i="4"/>
  <c r="C949" i="4" s="1"/>
  <c r="B950" i="4"/>
  <c r="B951" i="4"/>
  <c r="B952" i="4"/>
  <c r="C952" i="4" s="1"/>
  <c r="E952" i="4" s="1"/>
  <c r="B953" i="4"/>
  <c r="C953" i="4" s="1"/>
  <c r="B954" i="4"/>
  <c r="C954" i="4" s="1"/>
  <c r="E954" i="4" s="1"/>
  <c r="B955" i="4"/>
  <c r="C955" i="4" s="1"/>
  <c r="E955" i="4" s="1"/>
  <c r="B956" i="4"/>
  <c r="B957" i="4"/>
  <c r="C957" i="4" s="1"/>
  <c r="B958" i="4"/>
  <c r="C958" i="4" s="1"/>
  <c r="B959" i="4"/>
  <c r="C959" i="4" s="1"/>
  <c r="B960" i="4"/>
  <c r="C960" i="4" s="1"/>
  <c r="E960" i="4" s="1"/>
  <c r="B961" i="4"/>
  <c r="C961" i="4" s="1"/>
  <c r="E961" i="4" s="1"/>
  <c r="B962" i="4"/>
  <c r="C962" i="4" s="1"/>
  <c r="E962" i="4" s="1"/>
  <c r="B963" i="4"/>
  <c r="C963" i="4" s="1"/>
  <c r="B964" i="4"/>
  <c r="B965" i="4"/>
  <c r="C965" i="4" s="1"/>
  <c r="E965" i="4" s="1"/>
  <c r="B966" i="4"/>
  <c r="B967" i="4"/>
  <c r="C967" i="4" s="1"/>
  <c r="B968" i="4"/>
  <c r="C968" i="4" s="1"/>
  <c r="E968" i="4" s="1"/>
  <c r="B969" i="4"/>
  <c r="C969" i="4" s="1"/>
  <c r="B970" i="4"/>
  <c r="C970" i="4" s="1"/>
  <c r="B971" i="4"/>
  <c r="C971" i="4" s="1"/>
  <c r="B972" i="4"/>
  <c r="B973" i="4"/>
  <c r="C973" i="4" s="1"/>
  <c r="E973" i="4" s="1"/>
  <c r="B974" i="4"/>
  <c r="B975" i="4"/>
  <c r="B976" i="4"/>
  <c r="C976" i="4" s="1"/>
  <c r="B977" i="4"/>
  <c r="C977" i="4" s="1"/>
  <c r="E977" i="4" s="1"/>
  <c r="B978" i="4"/>
  <c r="C978" i="4" s="1"/>
  <c r="B979" i="4"/>
  <c r="C979" i="4" s="1"/>
  <c r="B980" i="4"/>
  <c r="C980" i="4" s="1"/>
  <c r="B981" i="4"/>
  <c r="C981" i="4" s="1"/>
  <c r="B982" i="4"/>
  <c r="C982" i="4" s="1"/>
  <c r="B983" i="4"/>
  <c r="B984" i="4"/>
  <c r="C984" i="4" s="1"/>
  <c r="B985" i="4"/>
  <c r="C985" i="4" s="1"/>
  <c r="B986" i="4"/>
  <c r="C986" i="4" s="1"/>
  <c r="B987" i="4"/>
  <c r="C987" i="4" s="1"/>
  <c r="B988" i="4"/>
  <c r="C988" i="4" s="1"/>
  <c r="B989" i="4"/>
  <c r="C989" i="4" s="1"/>
  <c r="E989" i="4" s="1"/>
  <c r="B990" i="4"/>
  <c r="C990" i="4" s="1"/>
  <c r="B991" i="4"/>
  <c r="C991" i="4" s="1"/>
  <c r="B992" i="4"/>
  <c r="C992" i="4" s="1"/>
  <c r="B993" i="4"/>
  <c r="C993" i="4" s="1"/>
  <c r="B994" i="4"/>
  <c r="C994" i="4" s="1"/>
  <c r="B995" i="4"/>
  <c r="C995" i="4" s="1"/>
  <c r="B996" i="4"/>
  <c r="C996" i="4" s="1"/>
  <c r="B997" i="4"/>
  <c r="C997" i="4" s="1"/>
  <c r="B998" i="4"/>
  <c r="C998" i="4" s="1"/>
  <c r="B999" i="4"/>
  <c r="C999" i="4" s="1"/>
  <c r="B1000" i="4"/>
  <c r="C1000" i="4" s="1"/>
  <c r="B1001" i="4"/>
  <c r="C1001" i="4" s="1"/>
  <c r="B1002" i="4"/>
  <c r="C1002" i="4" s="1"/>
  <c r="B1003" i="4"/>
  <c r="C1003" i="4" s="1"/>
  <c r="B1004" i="4"/>
  <c r="C1004" i="4" s="1"/>
  <c r="B1005" i="4"/>
  <c r="C1005" i="4" s="1"/>
  <c r="E1005" i="4" s="1"/>
  <c r="B1006" i="4"/>
  <c r="C1006" i="4" s="1"/>
  <c r="B1007" i="4"/>
  <c r="C1007" i="4" s="1"/>
  <c r="B1008" i="4"/>
  <c r="C1008" i="4" s="1"/>
  <c r="B1009" i="4"/>
  <c r="C1009" i="4" s="1"/>
  <c r="B1010" i="4"/>
  <c r="C1010" i="4" s="1"/>
  <c r="B1011" i="4"/>
  <c r="C1011" i="4" s="1"/>
  <c r="B1012" i="4"/>
  <c r="B1013" i="4"/>
  <c r="C1013" i="4" s="1"/>
  <c r="B1014" i="4"/>
  <c r="C1014" i="4" s="1"/>
  <c r="B1015" i="4"/>
  <c r="C1015" i="4" s="1"/>
  <c r="B1016" i="4"/>
  <c r="C1016" i="4" s="1"/>
  <c r="B1017" i="4"/>
  <c r="C1017" i="4" s="1"/>
  <c r="B1018" i="4"/>
  <c r="C1018" i="4" s="1"/>
  <c r="B1019" i="4"/>
  <c r="C1019" i="4" s="1"/>
  <c r="B1020" i="4"/>
  <c r="B1021" i="4"/>
  <c r="C1021" i="4" s="1"/>
  <c r="B1022" i="4"/>
  <c r="B1023" i="4"/>
  <c r="B1024" i="4"/>
  <c r="C1024" i="4" s="1"/>
  <c r="E1024" i="4" s="1"/>
  <c r="B1025" i="4"/>
  <c r="C1025" i="4" s="1"/>
  <c r="B1026" i="4"/>
  <c r="C1026" i="4" s="1"/>
  <c r="B1027" i="4"/>
  <c r="C1027" i="4" s="1"/>
  <c r="B1028" i="4"/>
  <c r="B1029" i="4"/>
  <c r="C1029" i="4" s="1"/>
  <c r="E1029" i="4" s="1"/>
  <c r="B1030" i="4"/>
  <c r="C1030" i="4" s="1"/>
  <c r="E1030" i="4" s="1"/>
  <c r="B1031" i="4"/>
  <c r="C1031" i="4" s="1"/>
  <c r="B1032" i="4"/>
  <c r="C1032" i="4" s="1"/>
  <c r="E1032" i="4" s="1"/>
  <c r="B1033" i="4"/>
  <c r="C1033" i="4" s="1"/>
  <c r="E1033" i="4" s="1"/>
  <c r="B1034" i="4"/>
  <c r="C1034" i="4" s="1"/>
  <c r="E1034" i="4" s="1"/>
  <c r="B1035" i="4"/>
  <c r="C1035" i="4" s="1"/>
  <c r="B1036" i="4"/>
  <c r="C1036" i="4" s="1"/>
  <c r="B1037" i="4"/>
  <c r="C1037" i="4" s="1"/>
  <c r="E1037" i="4" s="1"/>
  <c r="B1038" i="4"/>
  <c r="C1038" i="4" s="1"/>
  <c r="B1039" i="4"/>
  <c r="B1040" i="4"/>
  <c r="C1040" i="4" s="1"/>
  <c r="E1040" i="4" s="1"/>
  <c r="B1041" i="4"/>
  <c r="C1041" i="4" s="1"/>
  <c r="E1041" i="4" s="1"/>
  <c r="B1042" i="4"/>
  <c r="C1042" i="4" s="1"/>
  <c r="B1043" i="4"/>
  <c r="C1043" i="4" s="1"/>
  <c r="E1043" i="4" s="1"/>
  <c r="B1044" i="4"/>
  <c r="B1045" i="4"/>
  <c r="C1045" i="4" s="1"/>
  <c r="E1045" i="4" s="1"/>
  <c r="B1046" i="4"/>
  <c r="C1046" i="4" s="1"/>
  <c r="B1047" i="4"/>
  <c r="B1048" i="4"/>
  <c r="C1048" i="4" s="1"/>
  <c r="E1048" i="4" s="1"/>
  <c r="B1049" i="4"/>
  <c r="C1049" i="4" s="1"/>
  <c r="B1050" i="4"/>
  <c r="C1050" i="4" s="1"/>
  <c r="E1050" i="4" s="1"/>
  <c r="B1051" i="4"/>
  <c r="C1051" i="4" s="1"/>
  <c r="B1052" i="4"/>
  <c r="C1052" i="4" s="1"/>
  <c r="B1053" i="4"/>
  <c r="C1053" i="4" s="1"/>
  <c r="E1053" i="4" s="1"/>
  <c r="B1054" i="4"/>
  <c r="C1054" i="4" s="1"/>
  <c r="B1055" i="4"/>
  <c r="C1055" i="4" s="1"/>
  <c r="B1056" i="4"/>
  <c r="C1056" i="4" s="1"/>
  <c r="B1057" i="4"/>
  <c r="B1058" i="4"/>
  <c r="C1058" i="4" s="1"/>
  <c r="E1058" i="4" s="1"/>
  <c r="B1059" i="4"/>
  <c r="C1059" i="4" s="1"/>
  <c r="B1060" i="4"/>
  <c r="B1061" i="4"/>
  <c r="C1061" i="4" s="1"/>
  <c r="B1062" i="4"/>
  <c r="C1062" i="4" s="1"/>
  <c r="B1063" i="4"/>
  <c r="B1064" i="4"/>
  <c r="C1064" i="4" s="1"/>
  <c r="B1065" i="4"/>
  <c r="C1065" i="4" s="1"/>
  <c r="B1066" i="4"/>
  <c r="C1066" i="4" s="1"/>
  <c r="B1067" i="4"/>
  <c r="C1067" i="4" s="1"/>
  <c r="B1068" i="4"/>
  <c r="C1068" i="4" s="1"/>
  <c r="B1069" i="4"/>
  <c r="B1070" i="4"/>
  <c r="C1070" i="4" s="1"/>
  <c r="E1070" i="4" s="1"/>
  <c r="B1071" i="4"/>
  <c r="B1072" i="4"/>
  <c r="C1072" i="4" s="1"/>
  <c r="B1073" i="4"/>
  <c r="C1073" i="4" s="1"/>
  <c r="B1074" i="4"/>
  <c r="C1074" i="4" s="1"/>
  <c r="E1074" i="4" s="1"/>
  <c r="B1075" i="4"/>
  <c r="C1075" i="4" s="1"/>
  <c r="B1076" i="4"/>
  <c r="C1076" i="4" s="1"/>
  <c r="B1077" i="4"/>
  <c r="C1077" i="4" s="1"/>
  <c r="B1078" i="4"/>
  <c r="C1078" i="4" s="1"/>
  <c r="B1079" i="4"/>
  <c r="C1079" i="4" s="1"/>
  <c r="B1080" i="4"/>
  <c r="C1080" i="4" s="1"/>
  <c r="E1080" i="4" s="1"/>
  <c r="B1081" i="4"/>
  <c r="C1081" i="4" s="1"/>
  <c r="B1082" i="4"/>
  <c r="C1082" i="4" s="1"/>
  <c r="E1082" i="4" s="1"/>
  <c r="B1083" i="4"/>
  <c r="C1083" i="4" s="1"/>
  <c r="B1084" i="4"/>
  <c r="C1084" i="4" s="1"/>
  <c r="B1085" i="4"/>
  <c r="C1085" i="4" s="1"/>
  <c r="B1086" i="4"/>
  <c r="C1086" i="4" s="1"/>
  <c r="B1087" i="4"/>
  <c r="C1087" i="4" s="1"/>
  <c r="B1088" i="4"/>
  <c r="C1088" i="4" s="1"/>
  <c r="B1089" i="4"/>
  <c r="C1089" i="4" s="1"/>
  <c r="B1090" i="4"/>
  <c r="C1090" i="4" s="1"/>
  <c r="E1090" i="4" s="1"/>
  <c r="B1091" i="4"/>
  <c r="C1091" i="4" s="1"/>
  <c r="E1091" i="4" s="1"/>
  <c r="B1092" i="4"/>
  <c r="B1093" i="4"/>
  <c r="C1093" i="4" s="1"/>
  <c r="B1094" i="4"/>
  <c r="C1094" i="4" s="1"/>
  <c r="E1094" i="4" s="1"/>
  <c r="B1095" i="4"/>
  <c r="B1096" i="4"/>
  <c r="C1096" i="4" s="1"/>
  <c r="B1097" i="4"/>
  <c r="C1097" i="4" s="1"/>
  <c r="B1098" i="4"/>
  <c r="C1098" i="4" s="1"/>
  <c r="B1099" i="4"/>
  <c r="B1100" i="4"/>
  <c r="C1100" i="4" s="1"/>
  <c r="B1101" i="4"/>
  <c r="C1101" i="4" s="1"/>
  <c r="B1102" i="4"/>
  <c r="C1102" i="4" s="1"/>
  <c r="B1103" i="4"/>
  <c r="B1104" i="4"/>
  <c r="C1104" i="4" s="1"/>
  <c r="E1104" i="4" s="1"/>
  <c r="B1105" i="4"/>
  <c r="C1105" i="4" s="1"/>
  <c r="B1106" i="4"/>
  <c r="C1106" i="4" s="1"/>
  <c r="B1107" i="4"/>
  <c r="C1107" i="4" s="1"/>
  <c r="B1108" i="4"/>
  <c r="B1109" i="4"/>
  <c r="C1109" i="4" s="1"/>
  <c r="B1110" i="4"/>
  <c r="C1110" i="4" s="1"/>
  <c r="B1111" i="4"/>
  <c r="B1112" i="4"/>
  <c r="C1112" i="4" s="1"/>
  <c r="E1112" i="4" s="1"/>
  <c r="B1113" i="4"/>
  <c r="C1113" i="4" s="1"/>
  <c r="B1114" i="4"/>
  <c r="B1115" i="4"/>
  <c r="C1115" i="4" s="1"/>
  <c r="B1116" i="4"/>
  <c r="B1117" i="4"/>
  <c r="C1117" i="4" s="1"/>
  <c r="B1118" i="4"/>
  <c r="B1119" i="4"/>
  <c r="C1119" i="4" s="1"/>
  <c r="B1120" i="4"/>
  <c r="C1120" i="4" s="1"/>
  <c r="B1121" i="4"/>
  <c r="C1121" i="4" s="1"/>
  <c r="B1122" i="4"/>
  <c r="C1122" i="4" s="1"/>
  <c r="E1122" i="4" s="1"/>
  <c r="B1123" i="4"/>
  <c r="C1123" i="4" s="1"/>
  <c r="B1124" i="4"/>
  <c r="C1124" i="4" s="1"/>
  <c r="E1124" i="4" s="1"/>
  <c r="B1125" i="4"/>
  <c r="C1125" i="4" s="1"/>
  <c r="B1126" i="4"/>
  <c r="B1127" i="4"/>
  <c r="B1128" i="4"/>
  <c r="C1128" i="4" s="1"/>
  <c r="E1128" i="4" s="1"/>
  <c r="B1129" i="4"/>
  <c r="C1129" i="4" s="1"/>
  <c r="B1130" i="4"/>
  <c r="B1131" i="4"/>
  <c r="C1131" i="4" s="1"/>
  <c r="E1131" i="4" s="1"/>
  <c r="B1132" i="4"/>
  <c r="C1132" i="4" s="1"/>
  <c r="B1133" i="4"/>
  <c r="C1133" i="4" s="1"/>
  <c r="B1134" i="4"/>
  <c r="C1134" i="4" s="1"/>
  <c r="B1135" i="4"/>
  <c r="C1135" i="4" s="1"/>
  <c r="B1136" i="4"/>
  <c r="C1136" i="4" s="1"/>
  <c r="E1136" i="4" s="1"/>
  <c r="B1137" i="4"/>
  <c r="C1137" i="4" s="1"/>
  <c r="B1138" i="4"/>
  <c r="C1138" i="4" s="1"/>
  <c r="B1139" i="4"/>
  <c r="C1139" i="4" s="1"/>
  <c r="B1140" i="4"/>
  <c r="C1140" i="4" s="1"/>
  <c r="B1141" i="4"/>
  <c r="C1141" i="4" s="1"/>
  <c r="B1142" i="4"/>
  <c r="B1143" i="4"/>
  <c r="C1143" i="4" s="1"/>
  <c r="B1144" i="4"/>
  <c r="C1144" i="4" s="1"/>
  <c r="E1144" i="4" s="1"/>
  <c r="B1145" i="4"/>
  <c r="C1145" i="4" s="1"/>
  <c r="B1146" i="4"/>
  <c r="C1146" i="4" s="1"/>
  <c r="E1146" i="4" s="1"/>
  <c r="B1147" i="4"/>
  <c r="C1147" i="4" s="1"/>
  <c r="E1147" i="4" s="1"/>
  <c r="B1148" i="4"/>
  <c r="C1148" i="4" s="1"/>
  <c r="B1149" i="4"/>
  <c r="C1149" i="4" s="1"/>
  <c r="B1150" i="4"/>
  <c r="B1151" i="4"/>
  <c r="B1152" i="4"/>
  <c r="C1152" i="4" s="1"/>
  <c r="E1152" i="4" s="1"/>
  <c r="B1153" i="4"/>
  <c r="C1153" i="4" s="1"/>
  <c r="B1154" i="4"/>
  <c r="C1154" i="4" s="1"/>
  <c r="E1154" i="4" s="1"/>
  <c r="B1155" i="4"/>
  <c r="C1155" i="4" s="1"/>
  <c r="B1156" i="4"/>
  <c r="C1156" i="4" s="1"/>
  <c r="E1156" i="4" s="1"/>
  <c r="B1157" i="4"/>
  <c r="C1157" i="4" s="1"/>
  <c r="B1158" i="4"/>
  <c r="C1158" i="4" s="1"/>
  <c r="B1159" i="4"/>
  <c r="C1159" i="4" s="1"/>
  <c r="B1160" i="4"/>
  <c r="C1160" i="4" s="1"/>
  <c r="E1160" i="4" s="1"/>
  <c r="B1161" i="4"/>
  <c r="C1161" i="4" s="1"/>
  <c r="B1162" i="4"/>
  <c r="C1162" i="4" s="1"/>
  <c r="E1162" i="4" s="1"/>
  <c r="B1163" i="4"/>
  <c r="C1163" i="4" s="1"/>
  <c r="B1164" i="4"/>
  <c r="C1164" i="4" s="1"/>
  <c r="B1165" i="4"/>
  <c r="C1165" i="4" s="1"/>
  <c r="B1166" i="4"/>
  <c r="C1166" i="4" s="1"/>
  <c r="E1166" i="4" s="1"/>
  <c r="B1167" i="4"/>
  <c r="C1167" i="4" s="1"/>
  <c r="B1168" i="4"/>
  <c r="C1168" i="4" s="1"/>
  <c r="E1168" i="4" s="1"/>
  <c r="B1169" i="4"/>
  <c r="C1169" i="4" s="1"/>
  <c r="B1170" i="4"/>
  <c r="C1170" i="4" s="1"/>
  <c r="B1171" i="4"/>
  <c r="C1171" i="4" s="1"/>
  <c r="B1172" i="4"/>
  <c r="C1172" i="4" s="1"/>
  <c r="B1173" i="4"/>
  <c r="C1173" i="4" s="1"/>
  <c r="B1174" i="4"/>
  <c r="B1175" i="4"/>
  <c r="B1176" i="4"/>
  <c r="C1176" i="4" s="1"/>
  <c r="E1176" i="4" s="1"/>
  <c r="B1177" i="4"/>
  <c r="C1177" i="4" s="1"/>
  <c r="B1178" i="4"/>
  <c r="C1178" i="4" s="1"/>
  <c r="E1178" i="4" s="1"/>
  <c r="B1179" i="4"/>
  <c r="C1179" i="4" s="1"/>
  <c r="B1180" i="4"/>
  <c r="C1180" i="4" s="1"/>
  <c r="E1180" i="4" s="1"/>
  <c r="B1181" i="4"/>
  <c r="C1181" i="4" s="1"/>
  <c r="B1182" i="4"/>
  <c r="C1182" i="4" s="1"/>
  <c r="B1183" i="4"/>
  <c r="B1184" i="4"/>
  <c r="C1184" i="4" s="1"/>
  <c r="B1185" i="4"/>
  <c r="C1185" i="4" s="1"/>
  <c r="B1186" i="4"/>
  <c r="C1186" i="4" s="1"/>
  <c r="E1186" i="4" s="1"/>
  <c r="B1187" i="4"/>
  <c r="C1187" i="4" s="1"/>
  <c r="B1188" i="4"/>
  <c r="C1188" i="4" s="1"/>
  <c r="B1189" i="4"/>
  <c r="C1189" i="4" s="1"/>
  <c r="B1190" i="4"/>
  <c r="B1191" i="4"/>
  <c r="C1191" i="4" s="1"/>
  <c r="B1192" i="4"/>
  <c r="C1192" i="4" s="1"/>
  <c r="E1192" i="4" s="1"/>
  <c r="B1193" i="4"/>
  <c r="C1193" i="4" s="1"/>
  <c r="B1194" i="4"/>
  <c r="C1194" i="4" s="1"/>
  <c r="E1194" i="4" s="1"/>
  <c r="B1195" i="4"/>
  <c r="C1195" i="4" s="1"/>
  <c r="B1196" i="4"/>
  <c r="C1196" i="4" s="1"/>
  <c r="B1197" i="4"/>
  <c r="B1198" i="4"/>
  <c r="B1199" i="4"/>
  <c r="B1200" i="4"/>
  <c r="C1200" i="4" s="1"/>
  <c r="B1201" i="4"/>
  <c r="C1201" i="4" s="1"/>
  <c r="B1202" i="4"/>
  <c r="C1202" i="4" s="1"/>
  <c r="B1203" i="4"/>
  <c r="C1203" i="4" s="1"/>
  <c r="B1204" i="4"/>
  <c r="C1204" i="4" s="1"/>
  <c r="B1205" i="4"/>
  <c r="C1205" i="4" s="1"/>
  <c r="B1206" i="4"/>
  <c r="C1206" i="4" s="1"/>
  <c r="B1207" i="4"/>
  <c r="C1207" i="4" s="1"/>
  <c r="B1208" i="4"/>
  <c r="C1208" i="4" s="1"/>
  <c r="E1208" i="4" s="1"/>
  <c r="B1209" i="4"/>
  <c r="C1209" i="4" s="1"/>
  <c r="B1210" i="4"/>
  <c r="C1210" i="4" s="1"/>
  <c r="B1211" i="4"/>
  <c r="C1211" i="4" s="1"/>
  <c r="B1212" i="4"/>
  <c r="C1212" i="4" s="1"/>
  <c r="E1212" i="4" s="1"/>
  <c r="B1213" i="4"/>
  <c r="C1213" i="4" s="1"/>
  <c r="B1214" i="4"/>
  <c r="B1215" i="4"/>
  <c r="B1216" i="4"/>
  <c r="C1216" i="4" s="1"/>
  <c r="B1217" i="4"/>
  <c r="B1218" i="4"/>
  <c r="C1218" i="4" s="1"/>
  <c r="E1218" i="4" s="1"/>
  <c r="B1219" i="4"/>
  <c r="C1219" i="4" s="1"/>
  <c r="B1220" i="4"/>
  <c r="C1220" i="4" s="1"/>
  <c r="B1221" i="4"/>
  <c r="C1221" i="4" s="1"/>
  <c r="B1222" i="4"/>
  <c r="B1223" i="4"/>
  <c r="B1224" i="4"/>
  <c r="C1224" i="4" s="1"/>
  <c r="E1224" i="4" s="1"/>
  <c r="B1225" i="4"/>
  <c r="C1225" i="4" s="1"/>
  <c r="B1226" i="4"/>
  <c r="C1226" i="4" s="1"/>
  <c r="E1226" i="4" s="1"/>
  <c r="B1227" i="4"/>
  <c r="C1227" i="4" s="1"/>
  <c r="B1228" i="4"/>
  <c r="C1228" i="4" s="1"/>
  <c r="B1229" i="4"/>
  <c r="C1229" i="4" s="1"/>
  <c r="B1230" i="4"/>
  <c r="C1230" i="4" s="1"/>
  <c r="B1231" i="4"/>
  <c r="C1231" i="4" s="1"/>
  <c r="B1232" i="4"/>
  <c r="C1232" i="4" s="1"/>
  <c r="E1232" i="4" s="1"/>
  <c r="B1233" i="4"/>
  <c r="C1233" i="4" s="1"/>
  <c r="B1234" i="4"/>
  <c r="B1235" i="4"/>
  <c r="C1235" i="4" s="1"/>
  <c r="B1236" i="4"/>
  <c r="C1236" i="4" s="1"/>
  <c r="B1237" i="4"/>
  <c r="C1237" i="4" s="1"/>
  <c r="B1238" i="4"/>
  <c r="C1238" i="4" s="1"/>
  <c r="B1239" i="4"/>
  <c r="C1239" i="4" s="1"/>
  <c r="B1240" i="4"/>
  <c r="C1240" i="4" s="1"/>
  <c r="E1240" i="4" s="1"/>
  <c r="B1241" i="4"/>
  <c r="C1241" i="4" s="1"/>
  <c r="B1242" i="4"/>
  <c r="C1242" i="4" s="1"/>
  <c r="E1242" i="4" s="1"/>
  <c r="B1243" i="4"/>
  <c r="C1243" i="4" s="1"/>
  <c r="B1244" i="4"/>
  <c r="C1244" i="4" s="1"/>
  <c r="B1245" i="4"/>
  <c r="C1245" i="4" s="1"/>
  <c r="B1246" i="4"/>
  <c r="B1247" i="4"/>
  <c r="B1248" i="4"/>
  <c r="C1248" i="4" s="1"/>
  <c r="B1249" i="4"/>
  <c r="C1249" i="4" s="1"/>
  <c r="B1250" i="4"/>
  <c r="C1250" i="4" s="1"/>
  <c r="B1251" i="4"/>
  <c r="C1251" i="4" s="1"/>
  <c r="B1252" i="4"/>
  <c r="C1252" i="4" s="1"/>
  <c r="E1252" i="4" s="1"/>
  <c r="B1253" i="4"/>
  <c r="C1253" i="4" s="1"/>
  <c r="B1254" i="4"/>
  <c r="C1254" i="4" s="1"/>
  <c r="B1255" i="4"/>
  <c r="C1255" i="4" s="1"/>
  <c r="B1256" i="4"/>
  <c r="C1256" i="4" s="1"/>
  <c r="B1257" i="4"/>
  <c r="C1257" i="4" s="1"/>
  <c r="B1258" i="4"/>
  <c r="C1258" i="4" s="1"/>
  <c r="E1258" i="4" s="1"/>
  <c r="B1259" i="4"/>
  <c r="C1259" i="4" s="1"/>
  <c r="B1260" i="4"/>
  <c r="C1260" i="4" s="1"/>
  <c r="B1261" i="4"/>
  <c r="C1261" i="4" s="1"/>
  <c r="B1262" i="4"/>
  <c r="C1262" i="4" s="1"/>
  <c r="B1263" i="4"/>
  <c r="C1263" i="4" s="1"/>
  <c r="B1264" i="4"/>
  <c r="C1264" i="4" s="1"/>
  <c r="B1265" i="4"/>
  <c r="C1265" i="4" s="1"/>
  <c r="B1266" i="4"/>
  <c r="C1266" i="4" s="1"/>
  <c r="B1267" i="4"/>
  <c r="C1267" i="4" s="1"/>
  <c r="B1268" i="4"/>
  <c r="B1269" i="4"/>
  <c r="C1269" i="4" s="1"/>
  <c r="B1270" i="4"/>
  <c r="C1270" i="4" s="1"/>
  <c r="B1271" i="4"/>
  <c r="C1271" i="4" s="1"/>
  <c r="B1272" i="4"/>
  <c r="C1272" i="4" s="1"/>
  <c r="B1273" i="4"/>
  <c r="C1273" i="4" s="1"/>
  <c r="B1274" i="4"/>
  <c r="C1274" i="4" s="1"/>
  <c r="E1274" i="4" s="1"/>
  <c r="B1275" i="4"/>
  <c r="C1275" i="4" s="1"/>
  <c r="E1275" i="4" s="1"/>
  <c r="B1276" i="4"/>
  <c r="B1277" i="4"/>
  <c r="C1277" i="4" s="1"/>
  <c r="B1278" i="4"/>
  <c r="B1279" i="4"/>
  <c r="B1280" i="4"/>
  <c r="C1280" i="4" s="1"/>
  <c r="E1280" i="4" s="1"/>
  <c r="B1281" i="4"/>
  <c r="C1281" i="4" s="1"/>
  <c r="B1282" i="4"/>
  <c r="C1282" i="4" s="1"/>
  <c r="E1282" i="4" s="1"/>
  <c r="B1283" i="4"/>
  <c r="C1283" i="4" s="1"/>
  <c r="B1284" i="4"/>
  <c r="B1285" i="4"/>
  <c r="C1285" i="4" s="1"/>
  <c r="B1286" i="4"/>
  <c r="B1287" i="4"/>
  <c r="C1287" i="4" s="1"/>
  <c r="B1288" i="4"/>
  <c r="C1288" i="4" s="1"/>
  <c r="E1288" i="4" s="1"/>
  <c r="B1289" i="4"/>
  <c r="C1289" i="4" s="1"/>
  <c r="B1290" i="4"/>
  <c r="C1290" i="4" s="1"/>
  <c r="B1291" i="4"/>
  <c r="B1292" i="4"/>
  <c r="B1293" i="4"/>
  <c r="C1293" i="4" s="1"/>
  <c r="B1294" i="4"/>
  <c r="C1294" i="4" s="1"/>
  <c r="B1295" i="4"/>
  <c r="B1296" i="4"/>
  <c r="C1296" i="4" s="1"/>
  <c r="E1296" i="4" s="1"/>
  <c r="B1297" i="4"/>
  <c r="C1297" i="4" s="1"/>
  <c r="B1298" i="4"/>
  <c r="C1298" i="4" s="1"/>
  <c r="E1298" i="4" s="1"/>
  <c r="B1299" i="4"/>
  <c r="C1299" i="4" s="1"/>
  <c r="B1300" i="4"/>
  <c r="C1300" i="4" s="1"/>
  <c r="B1301" i="4"/>
  <c r="C1301" i="4" s="1"/>
  <c r="B1302" i="4"/>
  <c r="B1303" i="4"/>
  <c r="B1304" i="4"/>
  <c r="C1304" i="4" s="1"/>
  <c r="E1304" i="4" s="1"/>
  <c r="B1305" i="4"/>
  <c r="C1305" i="4" s="1"/>
  <c r="B1306" i="4"/>
  <c r="C1306" i="4" s="1"/>
  <c r="B1307" i="4"/>
  <c r="C1307" i="4" s="1"/>
  <c r="B1308" i="4"/>
  <c r="C1308" i="4" s="1"/>
  <c r="B1309" i="4"/>
  <c r="C1309" i="4" s="1"/>
  <c r="B1310" i="4"/>
  <c r="C1310" i="4" s="1"/>
  <c r="B1311" i="4"/>
  <c r="C1311" i="4" s="1"/>
  <c r="B1312" i="4"/>
  <c r="C1312" i="4" s="1"/>
  <c r="E1312" i="4" s="1"/>
  <c r="B1313" i="4"/>
  <c r="C1313" i="4" s="1"/>
  <c r="B1314" i="4"/>
  <c r="C1314" i="4" s="1"/>
  <c r="B1315" i="4"/>
  <c r="C1315" i="4" s="1"/>
  <c r="B1316" i="4"/>
  <c r="B1317" i="4"/>
  <c r="C1317" i="4" s="1"/>
  <c r="B1318" i="4"/>
  <c r="B1319" i="4"/>
  <c r="C1319" i="4" s="1"/>
  <c r="B1320" i="4"/>
  <c r="C1320" i="4" s="1"/>
  <c r="E1320" i="4" s="1"/>
  <c r="B1321" i="4"/>
  <c r="C1321" i="4" s="1"/>
  <c r="B1322" i="4"/>
  <c r="C1322" i="4" s="1"/>
  <c r="B1323" i="4"/>
  <c r="C1323" i="4" s="1"/>
  <c r="B1324" i="4"/>
  <c r="B1325" i="4"/>
  <c r="C1325" i="4" s="1"/>
  <c r="B1326" i="4"/>
  <c r="B1327" i="4"/>
  <c r="B1328" i="4"/>
  <c r="C1328" i="4" s="1"/>
  <c r="E1328" i="4" s="1"/>
  <c r="B1329" i="4"/>
  <c r="C1329" i="4" s="1"/>
  <c r="B1330" i="4"/>
  <c r="C1330" i="4" s="1"/>
  <c r="B1331" i="4"/>
  <c r="C1331" i="4" s="1"/>
  <c r="B1332" i="4"/>
  <c r="B1333" i="4"/>
  <c r="C1333" i="4" s="1"/>
  <c r="B1334" i="4"/>
  <c r="B1335" i="4"/>
  <c r="B1336" i="4"/>
  <c r="C1336" i="4" s="1"/>
  <c r="E1336" i="4" s="1"/>
  <c r="B1337" i="4"/>
  <c r="C1337" i="4" s="1"/>
  <c r="B1338" i="4"/>
  <c r="C1338" i="4" s="1"/>
  <c r="B1339" i="4"/>
  <c r="C1339" i="4" s="1"/>
  <c r="B1340" i="4"/>
  <c r="B1341" i="4"/>
  <c r="C1341" i="4" s="1"/>
  <c r="B1342" i="4"/>
  <c r="B1343" i="4"/>
  <c r="B1344" i="4"/>
  <c r="C1344" i="4" s="1"/>
  <c r="B1345" i="4"/>
  <c r="C1345" i="4" s="1"/>
  <c r="B1346" i="4"/>
  <c r="C1346" i="4" s="1"/>
  <c r="B1347" i="4"/>
  <c r="C1347" i="4" s="1"/>
  <c r="B1348" i="4"/>
  <c r="C1348" i="4" s="1"/>
  <c r="B1349" i="4"/>
  <c r="C1349" i="4" s="1"/>
  <c r="B1350" i="4"/>
  <c r="B1351" i="4"/>
  <c r="B1352" i="4"/>
  <c r="C1352" i="4" s="1"/>
  <c r="E1352" i="4" s="1"/>
  <c r="B1353" i="4"/>
  <c r="C1353" i="4" s="1"/>
  <c r="B1354" i="4"/>
  <c r="C1354" i="4" s="1"/>
  <c r="B1355" i="4"/>
  <c r="C1355" i="4" s="1"/>
  <c r="B1356" i="4"/>
  <c r="C1356" i="4" s="1"/>
  <c r="B1357" i="4"/>
  <c r="C1357" i="4" s="1"/>
  <c r="B1358" i="4"/>
  <c r="C1358" i="4" s="1"/>
  <c r="B1359" i="4"/>
  <c r="C1359" i="4" s="1"/>
  <c r="B1360" i="4"/>
  <c r="C1360" i="4" s="1"/>
  <c r="B1361" i="4"/>
  <c r="C1361" i="4" s="1"/>
  <c r="B1362" i="4"/>
  <c r="C1362" i="4" s="1"/>
  <c r="B1363" i="4"/>
  <c r="C1363" i="4" s="1"/>
  <c r="B1364" i="4"/>
  <c r="B1365" i="4"/>
  <c r="C1365" i="4" s="1"/>
  <c r="B1366" i="4"/>
  <c r="B1367" i="4"/>
  <c r="C1367" i="4" s="1"/>
  <c r="B1368" i="4"/>
  <c r="C1368" i="4" s="1"/>
  <c r="E1368" i="4" s="1"/>
  <c r="B1369" i="4"/>
  <c r="C1369" i="4" s="1"/>
  <c r="B1370" i="4"/>
  <c r="C1370" i="4" s="1"/>
  <c r="E1370" i="4" s="1"/>
  <c r="B1371" i="4"/>
  <c r="C1371" i="4" s="1"/>
  <c r="B1372" i="4"/>
  <c r="C1372" i="4" s="1"/>
  <c r="B1373" i="4"/>
  <c r="C1373" i="4" s="1"/>
  <c r="B1374" i="4"/>
  <c r="B1375" i="4"/>
  <c r="B1376" i="4"/>
  <c r="C1376" i="4" s="1"/>
  <c r="B1377" i="4"/>
  <c r="C1377" i="4" s="1"/>
  <c r="B1378" i="4"/>
  <c r="C1378" i="4" s="1"/>
  <c r="B1379" i="4"/>
  <c r="C1379" i="4" s="1"/>
  <c r="B1380" i="4"/>
  <c r="C1380" i="4" s="1"/>
  <c r="B1381" i="4"/>
  <c r="C1381" i="4" s="1"/>
  <c r="B1382" i="4"/>
  <c r="C1382" i="4" s="1"/>
  <c r="B1383" i="4"/>
  <c r="C1383" i="4" s="1"/>
  <c r="B1384" i="4"/>
  <c r="C1384" i="4" s="1"/>
  <c r="B1385" i="4"/>
  <c r="C1385" i="4" s="1"/>
  <c r="B1386" i="4"/>
  <c r="C1386" i="4" s="1"/>
  <c r="B1387" i="4"/>
  <c r="C1387" i="4" s="1"/>
  <c r="B1388" i="4"/>
  <c r="B1389" i="4"/>
  <c r="C1389" i="4" s="1"/>
  <c r="B1390" i="4"/>
  <c r="B1391" i="4"/>
  <c r="C1391" i="4" s="1"/>
  <c r="B1392" i="4"/>
  <c r="C1392" i="4" s="1"/>
  <c r="B1393" i="4"/>
  <c r="C1393" i="4" s="1"/>
  <c r="B1394" i="4"/>
  <c r="B1395" i="4"/>
  <c r="C1395" i="4" s="1"/>
  <c r="B1396" i="4"/>
  <c r="C1396" i="4" s="1"/>
  <c r="E1396" i="4" s="1"/>
  <c r="B1397" i="4"/>
  <c r="C1397" i="4" s="1"/>
  <c r="B1398" i="4"/>
  <c r="B1399" i="4"/>
  <c r="B1400" i="4"/>
  <c r="C1400" i="4" s="1"/>
  <c r="B1401" i="4"/>
  <c r="C1401" i="4" s="1"/>
  <c r="B1402" i="4"/>
  <c r="C1402" i="4" s="1"/>
  <c r="E1402" i="4" s="1"/>
  <c r="B1403" i="4"/>
  <c r="C1403" i="4" s="1"/>
  <c r="B1404" i="4"/>
  <c r="B1405" i="4"/>
  <c r="B1406" i="4"/>
  <c r="C1406" i="4" s="1"/>
  <c r="B1407" i="4"/>
  <c r="C1407" i="4" s="1"/>
  <c r="B1408" i="4"/>
  <c r="C1408" i="4" s="1"/>
  <c r="B1409" i="4"/>
  <c r="C1409" i="4" s="1"/>
  <c r="B1410" i="4"/>
  <c r="C1410" i="4" s="1"/>
  <c r="E1410" i="4" s="1"/>
  <c r="B1411" i="4"/>
  <c r="C1411" i="4" s="1"/>
  <c r="E1411" i="4" s="1"/>
  <c r="B1412" i="4"/>
  <c r="B1413" i="4"/>
  <c r="B1414" i="4"/>
  <c r="B1415" i="4"/>
  <c r="C1415" i="4" s="1"/>
  <c r="B1416" i="4"/>
  <c r="C1416" i="4" s="1"/>
  <c r="E1416" i="4" s="1"/>
  <c r="B1417" i="4"/>
  <c r="C1417" i="4" s="1"/>
  <c r="B1418" i="4"/>
  <c r="B1419" i="4"/>
  <c r="C1419" i="4" s="1"/>
  <c r="B1420" i="4"/>
  <c r="C1420" i="4" s="1"/>
  <c r="B1421" i="4"/>
  <c r="B1422" i="4"/>
  <c r="B1423" i="4"/>
  <c r="C1423" i="4" s="1"/>
  <c r="B1424" i="4"/>
  <c r="C1424" i="4" s="1"/>
  <c r="B1425" i="4"/>
  <c r="C1425" i="4" s="1"/>
  <c r="B1426" i="4"/>
  <c r="C1426" i="4" s="1"/>
  <c r="B1427" i="4"/>
  <c r="C1427" i="4" s="1"/>
  <c r="E1427" i="4" s="1"/>
  <c r="B1428" i="4"/>
  <c r="C1428" i="4" s="1"/>
  <c r="B1429" i="4"/>
  <c r="C1429" i="4" s="1"/>
  <c r="B1430" i="4"/>
  <c r="C1430" i="4" s="1"/>
  <c r="B1431" i="4"/>
  <c r="C1431" i="4" s="1"/>
  <c r="B1432" i="4"/>
  <c r="C1432" i="4" s="1"/>
  <c r="B1433" i="4"/>
  <c r="C1433" i="4" s="1"/>
  <c r="B1434" i="4"/>
  <c r="C1434" i="4" s="1"/>
  <c r="E1434" i="4" s="1"/>
  <c r="B1435" i="4"/>
  <c r="C1435" i="4" s="1"/>
  <c r="E1435" i="4" s="1"/>
  <c r="B1436" i="4"/>
  <c r="B1437" i="4"/>
  <c r="B1438" i="4"/>
  <c r="C1438" i="4" s="1"/>
  <c r="B1439" i="4"/>
  <c r="C1439" i="4" s="1"/>
  <c r="B1440" i="4"/>
  <c r="C1440" i="4" s="1"/>
  <c r="B1441" i="4"/>
  <c r="C1441" i="4" s="1"/>
  <c r="B1442" i="4"/>
  <c r="C1442" i="4" s="1"/>
  <c r="B1443" i="4"/>
  <c r="C1443" i="4" s="1"/>
  <c r="E1443" i="4" s="1"/>
  <c r="B1444" i="4"/>
  <c r="C1444" i="4" s="1"/>
  <c r="B1445" i="4"/>
  <c r="C1445" i="4" s="1"/>
  <c r="B1446" i="4"/>
  <c r="C1446" i="4" s="1"/>
  <c r="B1447" i="4"/>
  <c r="C1447" i="4" s="1"/>
  <c r="B1448" i="4"/>
  <c r="C1448" i="4" s="1"/>
  <c r="B1449" i="4"/>
  <c r="C1449" i="4" s="1"/>
  <c r="B1450" i="4"/>
  <c r="C1450" i="4" s="1"/>
  <c r="E1450" i="4" s="1"/>
  <c r="B1451" i="4"/>
  <c r="C1451" i="4" s="1"/>
  <c r="E1451" i="4" s="1"/>
  <c r="B1452" i="4"/>
  <c r="B1453" i="4"/>
  <c r="C1453" i="4" s="1"/>
  <c r="B1454" i="4"/>
  <c r="C1454" i="4" s="1"/>
  <c r="B1455" i="4"/>
  <c r="C1455" i="4" s="1"/>
  <c r="B1456" i="4"/>
  <c r="C1456" i="4" s="1"/>
  <c r="E1456" i="4" s="1"/>
  <c r="B1457" i="4"/>
  <c r="C1457" i="4" s="1"/>
  <c r="B1458" i="4"/>
  <c r="B1459" i="4"/>
  <c r="C1459" i="4" s="1"/>
  <c r="E1459" i="4" s="1"/>
  <c r="B1460" i="4"/>
  <c r="C1460" i="4" s="1"/>
  <c r="B1461" i="4"/>
  <c r="C1461" i="4" s="1"/>
  <c r="B1462" i="4"/>
  <c r="C1462" i="4" s="1"/>
  <c r="B1463" i="4"/>
  <c r="C1463" i="4" s="1"/>
  <c r="B1464" i="4"/>
  <c r="C1464" i="4" s="1"/>
  <c r="B1465" i="4"/>
  <c r="C1465" i="4" s="1"/>
  <c r="B1466" i="4"/>
  <c r="C1466" i="4" s="1"/>
  <c r="E1466" i="4" s="1"/>
  <c r="B1467" i="4"/>
  <c r="C1467" i="4" s="1"/>
  <c r="B1468" i="4"/>
  <c r="B1469" i="4"/>
  <c r="C1469" i="4" s="1"/>
  <c r="B1470" i="4"/>
  <c r="C1470" i="4" s="1"/>
  <c r="B1471" i="4"/>
  <c r="C1471" i="4" s="1"/>
  <c r="B1472" i="4"/>
  <c r="C1472" i="4" s="1"/>
  <c r="E1472" i="4" s="1"/>
  <c r="B1473" i="4"/>
  <c r="C1473" i="4" s="1"/>
  <c r="B1474" i="4"/>
  <c r="C1474" i="4" s="1"/>
  <c r="B1475" i="4"/>
  <c r="C1475" i="4" s="1"/>
  <c r="E1475" i="4" s="1"/>
  <c r="B1476" i="4"/>
  <c r="C1476" i="4" s="1"/>
  <c r="B1477" i="4"/>
  <c r="C1477" i="4" s="1"/>
  <c r="B1478" i="4"/>
  <c r="C1478" i="4" s="1"/>
  <c r="B1479" i="4"/>
  <c r="C1479" i="4" s="1"/>
  <c r="B1480" i="4"/>
  <c r="C1480" i="4" s="1"/>
  <c r="E1480" i="4" s="1"/>
  <c r="B1481" i="4"/>
  <c r="B1482" i="4"/>
  <c r="C1482" i="4" s="1"/>
  <c r="E1482" i="4" s="1"/>
  <c r="B1483" i="4"/>
  <c r="C1483" i="4" s="1"/>
  <c r="E1483" i="4" s="1"/>
  <c r="B1484" i="4"/>
  <c r="B1485" i="4"/>
  <c r="C1485" i="4" s="1"/>
  <c r="B1486" i="4"/>
  <c r="C1486" i="4" s="1"/>
  <c r="B1487" i="4"/>
  <c r="C1487" i="4" s="1"/>
  <c r="B1488" i="4"/>
  <c r="C1488" i="4" s="1"/>
  <c r="B1489" i="4"/>
  <c r="C1489" i="4" s="1"/>
  <c r="B1490" i="4"/>
  <c r="C1490" i="4" s="1"/>
  <c r="E1490" i="4" s="1"/>
  <c r="B1491" i="4"/>
  <c r="C1491" i="4" s="1"/>
  <c r="B1492" i="4"/>
  <c r="C1492" i="4" s="1"/>
  <c r="B1493" i="4"/>
  <c r="C1493" i="4" s="1"/>
  <c r="B1494" i="4"/>
  <c r="C1494" i="4" s="1"/>
  <c r="B1495" i="4"/>
  <c r="C1495" i="4" s="1"/>
  <c r="B1496" i="4"/>
  <c r="C1496" i="4" s="1"/>
  <c r="E1496" i="4" s="1"/>
  <c r="B1497" i="4"/>
  <c r="C1497" i="4" s="1"/>
  <c r="B1498" i="4"/>
  <c r="D1498" i="4" s="1"/>
  <c r="B1499" i="4"/>
  <c r="C1499" i="4" s="1"/>
  <c r="B1500" i="4"/>
  <c r="C1500" i="4" s="1"/>
  <c r="B1501" i="4"/>
  <c r="C1501" i="4" s="1"/>
  <c r="B1502" i="4"/>
  <c r="C1502" i="4" s="1"/>
  <c r="B1503" i="4"/>
  <c r="C1503" i="4" s="1"/>
  <c r="B1504" i="4"/>
  <c r="C1504" i="4" s="1"/>
  <c r="B1505" i="4"/>
  <c r="C1505" i="4" s="1"/>
  <c r="B1506" i="4"/>
  <c r="C1506" i="4" s="1"/>
  <c r="B1507" i="4"/>
  <c r="B1508" i="4"/>
  <c r="C1508" i="4" s="1"/>
  <c r="B1509" i="4"/>
  <c r="C1509" i="4" s="1"/>
  <c r="B1510" i="4"/>
  <c r="C1510" i="4" s="1"/>
  <c r="B1511" i="4"/>
  <c r="B1512" i="4"/>
  <c r="C1512" i="4" s="1"/>
  <c r="E1512" i="4" s="1"/>
  <c r="B1513" i="4"/>
  <c r="C1513" i="4" s="1"/>
  <c r="B1514" i="4"/>
  <c r="C1514" i="4" s="1"/>
  <c r="E1514" i="4" s="1"/>
  <c r="B1515" i="4"/>
  <c r="B1516" i="4"/>
  <c r="C1516" i="4" s="1"/>
  <c r="B1517" i="4"/>
  <c r="C1517" i="4" s="1"/>
  <c r="B1518" i="4"/>
  <c r="C1518" i="4" s="1"/>
  <c r="E1518" i="4" s="1"/>
  <c r="B1519" i="4"/>
  <c r="B1520" i="4"/>
  <c r="C1520" i="4" s="1"/>
  <c r="E1520" i="4" s="1"/>
  <c r="B1521" i="4"/>
  <c r="C1521" i="4" s="1"/>
  <c r="B1522" i="4"/>
  <c r="C1522" i="4" s="1"/>
  <c r="B1523" i="4"/>
  <c r="B1524" i="4"/>
  <c r="C1524" i="4" s="1"/>
  <c r="B1525" i="4"/>
  <c r="C1525" i="4" s="1"/>
  <c r="B1526" i="4"/>
  <c r="C1526" i="4" s="1"/>
  <c r="B1527" i="4"/>
  <c r="C1527" i="4" s="1"/>
  <c r="E1527" i="4" s="1"/>
  <c r="B1528" i="4"/>
  <c r="C1528" i="4" s="1"/>
  <c r="E1528" i="4" s="1"/>
  <c r="B1529" i="4"/>
  <c r="C1529" i="4" s="1"/>
  <c r="B1530" i="4"/>
  <c r="C1530" i="4" s="1"/>
  <c r="E1530" i="4" s="1"/>
  <c r="B1531" i="4"/>
  <c r="B1532" i="4"/>
  <c r="C1532" i="4" s="1"/>
  <c r="B1533" i="4"/>
  <c r="C1533" i="4" s="1"/>
  <c r="B1534" i="4"/>
  <c r="C1534" i="4" s="1"/>
  <c r="B1535" i="4"/>
  <c r="C1535" i="4" s="1"/>
  <c r="B1536" i="4"/>
  <c r="B1537" i="4"/>
  <c r="C1537" i="4" s="1"/>
  <c r="B1538" i="4"/>
  <c r="C1538" i="4" s="1"/>
  <c r="E1538" i="4" s="1"/>
  <c r="B1539" i="4"/>
  <c r="C1539" i="4" s="1"/>
  <c r="B1540" i="4"/>
  <c r="C1540" i="4" s="1"/>
  <c r="B1541" i="4"/>
  <c r="C1541" i="4" s="1"/>
  <c r="B1542" i="4"/>
  <c r="B1543" i="4"/>
  <c r="B1544" i="4"/>
  <c r="C1544" i="4" s="1"/>
  <c r="E1544" i="4" s="1"/>
  <c r="B1545" i="4"/>
  <c r="C1545" i="4" s="1"/>
  <c r="B1546" i="4"/>
  <c r="C1546" i="4" s="1"/>
  <c r="E1546" i="4" s="1"/>
  <c r="B1547" i="4"/>
  <c r="C1547" i="4" s="1"/>
  <c r="B1548" i="4"/>
  <c r="C1548" i="4" s="1"/>
  <c r="E1548" i="4" s="1"/>
  <c r="B1549" i="4"/>
  <c r="C1549" i="4" s="1"/>
  <c r="B1550" i="4"/>
  <c r="B1551" i="4"/>
  <c r="C1551" i="4" s="1"/>
  <c r="B1552" i="4"/>
  <c r="C1552" i="4" s="1"/>
  <c r="E1552" i="4" s="1"/>
  <c r="B1553" i="4"/>
  <c r="C1553" i="4" s="1"/>
  <c r="B1554" i="4"/>
  <c r="C1554" i="4" s="1"/>
  <c r="E1554" i="4" s="1"/>
  <c r="B1555" i="4"/>
  <c r="B1556" i="4"/>
  <c r="C1556" i="4" s="1"/>
  <c r="B1557" i="4"/>
  <c r="C1557" i="4" s="1"/>
  <c r="B1558" i="4"/>
  <c r="B1559" i="4"/>
  <c r="B1560" i="4"/>
  <c r="C1560" i="4" s="1"/>
  <c r="B1561" i="4"/>
  <c r="C1561" i="4" s="1"/>
  <c r="B1562" i="4"/>
  <c r="C1562" i="4" s="1"/>
  <c r="B1563" i="4"/>
  <c r="B1564" i="4"/>
  <c r="C1564" i="4" s="1"/>
  <c r="B1565" i="4"/>
  <c r="C1565" i="4" s="1"/>
  <c r="B1566" i="4"/>
  <c r="C1566" i="4" s="1"/>
  <c r="B1567" i="4"/>
  <c r="B1568" i="4"/>
  <c r="C1568" i="4" s="1"/>
  <c r="E1568" i="4" s="1"/>
  <c r="B1569" i="4"/>
  <c r="C1569" i="4" s="1"/>
  <c r="B1570" i="4"/>
  <c r="C1570" i="4" s="1"/>
  <c r="E1570" i="4" s="1"/>
  <c r="B1571" i="4"/>
  <c r="B1572" i="4"/>
  <c r="C1572" i="4" s="1"/>
  <c r="B1573" i="4"/>
  <c r="C1573" i="4" s="1"/>
  <c r="B1574" i="4"/>
  <c r="B1575" i="4"/>
  <c r="B1576" i="4"/>
  <c r="C1576" i="4" s="1"/>
  <c r="E1576" i="4" s="1"/>
  <c r="B1577" i="4"/>
  <c r="B1578" i="4"/>
  <c r="C1578" i="4" s="1"/>
  <c r="B1579" i="4"/>
  <c r="C1579" i="4" s="1"/>
  <c r="B1580" i="4"/>
  <c r="C1580" i="4" s="1"/>
  <c r="B1581" i="4"/>
  <c r="C1581" i="4" s="1"/>
  <c r="B1582" i="4"/>
  <c r="C1582" i="4" s="1"/>
  <c r="B1583" i="4"/>
  <c r="B1584" i="4"/>
  <c r="C1584" i="4" s="1"/>
  <c r="E1584" i="4" s="1"/>
  <c r="B1585" i="4"/>
  <c r="C1585" i="4" s="1"/>
  <c r="B1586" i="4"/>
  <c r="C1586" i="4" s="1"/>
  <c r="B1587" i="4"/>
  <c r="B1588" i="4"/>
  <c r="C1588" i="4" s="1"/>
  <c r="B1589" i="4"/>
  <c r="C1589" i="4" s="1"/>
  <c r="B1590" i="4"/>
  <c r="C1590" i="4" s="1"/>
  <c r="B1591" i="4"/>
  <c r="C1591" i="4" s="1"/>
  <c r="B1592" i="4"/>
  <c r="C1592" i="4" s="1"/>
  <c r="E1592" i="4" s="1"/>
  <c r="B1593" i="4"/>
  <c r="C1593" i="4" s="1"/>
  <c r="B1594" i="4"/>
  <c r="C1594" i="4" s="1"/>
  <c r="E1594" i="4" s="1"/>
  <c r="B1595" i="4"/>
  <c r="C1595" i="4" s="1"/>
  <c r="B1596" i="4"/>
  <c r="C1596" i="4" s="1"/>
  <c r="B1597" i="4"/>
  <c r="C1597" i="4" s="1"/>
  <c r="B1598" i="4"/>
  <c r="B1599" i="4"/>
  <c r="B1600" i="4"/>
  <c r="C1600" i="4" s="1"/>
  <c r="B1601" i="4"/>
  <c r="C1601" i="4" s="1"/>
  <c r="B1602" i="4"/>
  <c r="C1602" i="4" s="1"/>
  <c r="E1602" i="4" s="1"/>
  <c r="B1603" i="4"/>
  <c r="C1603" i="4" s="1"/>
  <c r="B1604" i="4"/>
  <c r="C1604" i="4" s="1"/>
  <c r="B1605" i="4"/>
  <c r="C1605" i="4" s="1"/>
  <c r="B1606" i="4"/>
  <c r="C1606" i="4" s="1"/>
  <c r="B1607" i="4"/>
  <c r="B1608" i="4"/>
  <c r="C1608" i="4" s="1"/>
  <c r="E1608" i="4" s="1"/>
  <c r="B1609" i="4"/>
  <c r="C1609" i="4" s="1"/>
  <c r="B1610" i="4"/>
  <c r="C1610" i="4" s="1"/>
  <c r="B1611" i="4"/>
  <c r="B1612" i="4"/>
  <c r="C1612" i="4" s="1"/>
  <c r="B1613" i="4"/>
  <c r="C1613" i="4" s="1"/>
  <c r="B1614" i="4"/>
  <c r="C1614" i="4" s="1"/>
  <c r="B1615" i="4"/>
  <c r="B1616" i="4"/>
  <c r="C1616" i="4" s="1"/>
  <c r="B1617" i="4"/>
  <c r="C1617" i="4" s="1"/>
  <c r="B1618" i="4"/>
  <c r="C1618" i="4" s="1"/>
  <c r="B1619" i="4"/>
  <c r="B1620" i="4"/>
  <c r="B1621" i="4"/>
  <c r="B1622" i="4"/>
  <c r="B1623" i="4"/>
  <c r="B1624" i="4"/>
  <c r="C1624" i="4" s="1"/>
  <c r="B1625" i="4"/>
  <c r="C1625" i="4" s="1"/>
  <c r="B1626" i="4"/>
  <c r="C1626" i="4" s="1"/>
  <c r="B1627" i="4"/>
  <c r="B1628" i="4"/>
  <c r="B1629" i="4"/>
  <c r="C1629" i="4" s="1"/>
  <c r="B1630" i="4"/>
  <c r="B1631" i="4"/>
  <c r="B1632" i="4"/>
  <c r="C1632" i="4" s="1"/>
  <c r="E1632" i="4" s="1"/>
  <c r="B1633" i="4"/>
  <c r="C1633" i="4" s="1"/>
  <c r="B1634" i="4"/>
  <c r="C1634" i="4" s="1"/>
  <c r="E1634" i="4" s="1"/>
  <c r="B1635" i="4"/>
  <c r="C1635" i="4" s="1"/>
  <c r="B1636" i="4"/>
  <c r="B1637" i="4"/>
  <c r="B1638" i="4"/>
  <c r="C1638" i="4" s="1"/>
  <c r="B1639" i="4"/>
  <c r="B1640" i="4"/>
  <c r="B1641" i="4"/>
  <c r="C1641" i="4" s="1"/>
  <c r="B1642" i="4"/>
  <c r="C1642" i="4" s="1"/>
  <c r="B1643" i="4"/>
  <c r="B1644" i="4"/>
  <c r="B1645" i="4"/>
  <c r="C1645" i="4" s="1"/>
  <c r="B1646" i="4"/>
  <c r="C1646" i="4" s="1"/>
  <c r="B1647" i="4"/>
  <c r="B1648" i="4"/>
  <c r="C1648" i="4" s="1"/>
  <c r="B1649" i="4"/>
  <c r="C1649" i="4" s="1"/>
  <c r="B1650" i="4"/>
  <c r="C1650" i="4" s="1"/>
  <c r="B1651" i="4"/>
  <c r="B1652" i="4"/>
  <c r="B1653" i="4"/>
  <c r="B1654" i="4"/>
  <c r="B1655" i="4"/>
  <c r="B1656" i="4"/>
  <c r="C1656" i="4" s="1"/>
  <c r="E1656" i="4" s="1"/>
  <c r="B1657" i="4"/>
  <c r="D1657" i="4" s="1"/>
  <c r="B1658" i="4"/>
  <c r="C1658" i="4" s="1"/>
  <c r="B1659" i="4"/>
  <c r="B1660" i="4"/>
  <c r="B1661" i="4"/>
  <c r="C1661" i="4" s="1"/>
  <c r="B1662" i="4"/>
  <c r="C1662" i="4" s="1"/>
  <c r="E1662" i="4" s="1"/>
  <c r="B1663" i="4"/>
  <c r="B1664" i="4"/>
  <c r="C1664" i="4" s="1"/>
  <c r="B1665" i="4"/>
  <c r="C1665" i="4" s="1"/>
  <c r="B1666" i="4"/>
  <c r="C1666" i="4" s="1"/>
  <c r="B1667" i="4"/>
  <c r="C1667" i="4" s="1"/>
  <c r="B1668" i="4"/>
  <c r="B1669" i="4"/>
  <c r="B1670" i="4"/>
  <c r="C1670" i="4" s="1"/>
  <c r="E1670" i="4" s="1"/>
  <c r="B1671" i="4"/>
  <c r="B1672" i="4"/>
  <c r="C1672" i="4" s="1"/>
  <c r="B1673" i="4"/>
  <c r="C1673" i="4" s="1"/>
  <c r="B1674" i="4"/>
  <c r="B1675" i="4"/>
  <c r="B1676" i="4"/>
  <c r="B1677" i="4"/>
  <c r="B1678" i="4"/>
  <c r="C1678" i="4" s="1"/>
  <c r="E1678" i="4" s="1"/>
  <c r="B1679" i="4"/>
  <c r="B1680" i="4"/>
  <c r="C1680" i="4" s="1"/>
  <c r="B1681" i="4"/>
  <c r="C1681" i="4" s="1"/>
  <c r="B1682" i="4"/>
  <c r="C1682" i="4" s="1"/>
  <c r="B1683" i="4"/>
  <c r="C1683" i="4" s="1"/>
  <c r="B1684" i="4"/>
  <c r="B1685" i="4"/>
  <c r="B1686" i="4"/>
  <c r="C1686" i="4" s="1"/>
  <c r="E1686" i="4" s="1"/>
  <c r="B1687" i="4"/>
  <c r="B1688" i="4"/>
  <c r="C1688" i="4" s="1"/>
  <c r="B1689" i="4"/>
  <c r="C1689" i="4" s="1"/>
  <c r="B1690" i="4"/>
  <c r="C1690" i="4" s="1"/>
  <c r="B1691" i="4"/>
  <c r="C1691" i="4" s="1"/>
  <c r="B1692" i="4"/>
  <c r="C1692" i="4" s="1"/>
  <c r="B1693" i="4"/>
  <c r="B1694" i="4"/>
  <c r="C1694" i="4" s="1"/>
  <c r="E1694" i="4" s="1"/>
  <c r="B1695" i="4"/>
  <c r="B1696" i="4"/>
  <c r="C1696" i="4" s="1"/>
  <c r="B1697" i="4"/>
  <c r="C1697" i="4" s="1"/>
  <c r="B1698" i="4"/>
  <c r="C1698" i="4" s="1"/>
  <c r="B1699" i="4"/>
  <c r="B1700" i="4"/>
  <c r="B1701" i="4"/>
  <c r="C1701" i="4" s="1"/>
  <c r="B1702" i="4"/>
  <c r="C1702" i="4" s="1"/>
  <c r="E1702" i="4" s="1"/>
  <c r="B1703" i="4"/>
  <c r="B1704" i="4"/>
  <c r="C1704" i="4" s="1"/>
  <c r="B1705" i="4"/>
  <c r="C1705" i="4" s="1"/>
  <c r="B1706" i="4"/>
  <c r="B1707" i="4"/>
  <c r="B1708" i="4"/>
  <c r="C1708" i="4" s="1"/>
  <c r="E1708" i="4" s="1"/>
  <c r="B1709" i="4"/>
  <c r="C1709" i="4" s="1"/>
  <c r="B1710" i="4"/>
  <c r="C1710" i="4" s="1"/>
  <c r="E1710" i="4" s="1"/>
  <c r="B1711" i="4"/>
  <c r="B1712" i="4"/>
  <c r="C1712" i="4" s="1"/>
  <c r="B1713" i="4"/>
  <c r="C1713" i="4" s="1"/>
  <c r="B1714" i="4"/>
  <c r="B1715" i="4"/>
  <c r="B1716" i="4"/>
  <c r="B1717" i="4"/>
  <c r="B1718" i="4"/>
  <c r="C1718" i="4" s="1"/>
  <c r="E1718" i="4" s="1"/>
  <c r="B1719" i="4"/>
  <c r="B1720" i="4"/>
  <c r="C1720" i="4" s="1"/>
  <c r="B1721" i="4"/>
  <c r="C1721" i="4" s="1"/>
  <c r="B1722" i="4"/>
  <c r="C1722" i="4" s="1"/>
  <c r="B1723" i="4"/>
  <c r="B1724" i="4"/>
  <c r="B1725" i="4"/>
  <c r="C1725" i="4" s="1"/>
  <c r="B1726" i="4"/>
  <c r="C1726" i="4" s="1"/>
  <c r="B1727" i="4"/>
  <c r="C1727" i="4" s="1"/>
  <c r="B1728" i="4"/>
  <c r="C1728" i="4" s="1"/>
  <c r="B1729" i="4"/>
  <c r="C1729" i="4" s="1"/>
  <c r="B1730" i="4"/>
  <c r="B1731" i="4"/>
  <c r="C1731" i="4" s="1"/>
  <c r="B1732" i="4"/>
  <c r="B1733" i="4"/>
  <c r="B1734" i="4"/>
  <c r="C1734" i="4" s="1"/>
  <c r="B1735" i="4"/>
  <c r="B1736" i="4"/>
  <c r="C1736" i="4" s="1"/>
  <c r="E1736" i="4" s="1"/>
  <c r="B1737" i="4"/>
  <c r="C1737" i="4" s="1"/>
  <c r="B1738" i="4"/>
  <c r="C1738" i="4" s="1"/>
  <c r="B1739" i="4"/>
  <c r="B1740" i="4"/>
  <c r="B1741" i="4"/>
  <c r="B1742" i="4"/>
  <c r="C1742" i="4" s="1"/>
  <c r="B1743" i="4"/>
  <c r="B1744" i="4"/>
  <c r="C1744" i="4" s="1"/>
  <c r="E1744" i="4" s="1"/>
  <c r="B1745" i="4"/>
  <c r="C1745" i="4" s="1"/>
  <c r="B1746" i="4"/>
  <c r="C1746" i="4" s="1"/>
  <c r="B1747" i="4"/>
  <c r="C1747" i="4" s="1"/>
  <c r="B1748" i="4"/>
  <c r="C1748" i="4" s="1"/>
  <c r="B1749" i="4"/>
  <c r="B1750" i="4"/>
  <c r="C1750" i="4" s="1"/>
  <c r="B1751" i="4"/>
  <c r="B1752" i="4"/>
  <c r="C1752" i="4" s="1"/>
  <c r="E1752" i="4" s="1"/>
  <c r="B1753" i="4"/>
  <c r="C1753" i="4" s="1"/>
  <c r="B1754" i="4"/>
  <c r="C1754" i="4" s="1"/>
  <c r="B1755" i="4"/>
  <c r="C1755" i="4" s="1"/>
  <c r="E1755" i="4" s="1"/>
  <c r="B1756" i="4"/>
  <c r="C1756" i="4" s="1"/>
  <c r="B1757" i="4"/>
  <c r="C1757" i="4" s="1"/>
  <c r="B1758" i="4"/>
  <c r="C1758" i="4" s="1"/>
  <c r="B1759" i="4"/>
  <c r="B1760" i="4"/>
  <c r="C1760" i="4" s="1"/>
  <c r="E1760" i="4" s="1"/>
  <c r="B1761" i="4"/>
  <c r="C1761" i="4" s="1"/>
  <c r="B1762" i="4"/>
  <c r="B1763" i="4"/>
  <c r="C1763" i="4" s="1"/>
  <c r="B1764" i="4"/>
  <c r="C1764" i="4" s="1"/>
  <c r="B1765" i="4"/>
  <c r="C1765" i="4" s="1"/>
  <c r="B1766" i="4"/>
  <c r="C1766" i="4" s="1"/>
  <c r="B1767" i="4"/>
  <c r="B1768" i="4"/>
  <c r="C1768" i="4" s="1"/>
  <c r="E1768" i="4" s="1"/>
  <c r="B1769" i="4"/>
  <c r="C1769" i="4" s="1"/>
  <c r="B1770" i="4"/>
  <c r="B1771" i="4"/>
  <c r="B1772" i="4"/>
  <c r="B1773" i="4"/>
  <c r="B1774" i="4"/>
  <c r="C1774" i="4" s="1"/>
  <c r="E1774" i="4" s="1"/>
  <c r="B1775" i="4"/>
  <c r="C1775" i="4" s="1"/>
  <c r="B1776" i="4"/>
  <c r="C1776" i="4" s="1"/>
  <c r="B1777" i="4"/>
  <c r="C1777" i="4" s="1"/>
  <c r="B1778" i="4"/>
  <c r="B1779" i="4"/>
  <c r="B1780" i="4"/>
  <c r="C1780" i="4" s="1"/>
  <c r="B1781" i="4"/>
  <c r="B1782" i="4"/>
  <c r="C1782" i="4" s="1"/>
  <c r="B1783" i="4"/>
  <c r="B1784" i="4"/>
  <c r="C1784" i="4" s="1"/>
  <c r="E1784" i="4" s="1"/>
  <c r="B1785" i="4"/>
  <c r="C1785" i="4" s="1"/>
  <c r="B1786" i="4"/>
  <c r="B1787" i="4"/>
  <c r="B1788" i="4"/>
  <c r="B1789" i="4"/>
  <c r="C1789" i="4" s="1"/>
  <c r="B1790" i="4"/>
  <c r="C1790" i="4" s="1"/>
  <c r="B1791" i="4"/>
  <c r="B1792" i="4"/>
  <c r="C1792" i="4" s="1"/>
  <c r="E1792" i="4" s="1"/>
  <c r="B1793" i="4"/>
  <c r="C1793" i="4" s="1"/>
  <c r="B1794" i="4"/>
  <c r="B1795" i="4"/>
  <c r="B1796" i="4"/>
  <c r="B1797" i="4"/>
  <c r="B1798" i="4"/>
  <c r="C1798" i="4" s="1"/>
  <c r="B1799" i="4"/>
  <c r="C1799" i="4" s="1"/>
  <c r="B1800" i="4"/>
  <c r="C1800" i="4" s="1"/>
  <c r="E1800" i="4" s="1"/>
  <c r="B1801" i="4"/>
  <c r="C1801" i="4" s="1"/>
  <c r="B1802" i="4"/>
  <c r="C1802" i="4" s="1"/>
  <c r="B1803" i="4"/>
  <c r="B1804" i="4"/>
  <c r="B1805" i="4"/>
  <c r="B1806" i="4"/>
  <c r="C1806" i="4" s="1"/>
  <c r="B1807" i="4"/>
  <c r="B1808" i="4"/>
  <c r="C1808" i="4" s="1"/>
  <c r="E1808" i="4" s="1"/>
  <c r="B1809" i="4"/>
  <c r="C1809" i="4" s="1"/>
  <c r="B1810" i="4"/>
  <c r="C1810" i="4" s="1"/>
  <c r="B1811" i="4"/>
  <c r="C1811" i="4" s="1"/>
  <c r="B1812" i="4"/>
  <c r="B1813" i="4"/>
  <c r="B1814" i="4"/>
  <c r="C1814" i="4" s="1"/>
  <c r="E1814" i="4" s="1"/>
  <c r="B1815" i="4"/>
  <c r="B1816" i="4"/>
  <c r="C1816" i="4" s="1"/>
  <c r="E1816" i="4" s="1"/>
  <c r="B1817" i="4"/>
  <c r="C1817" i="4" s="1"/>
  <c r="B1818" i="4"/>
  <c r="B1819" i="4"/>
  <c r="C1819" i="4" s="1"/>
  <c r="B1820" i="4"/>
  <c r="B1821" i="4"/>
  <c r="B1822" i="4"/>
  <c r="C1822" i="4" s="1"/>
  <c r="E1822" i="4" s="1"/>
  <c r="B1823" i="4"/>
  <c r="B1824" i="4"/>
  <c r="B1825" i="4"/>
  <c r="C1825" i="4" s="1"/>
  <c r="B1826" i="4"/>
  <c r="B1827" i="4"/>
  <c r="B1828" i="4"/>
  <c r="B1829" i="4"/>
  <c r="B1830" i="4"/>
  <c r="C1830" i="4" s="1"/>
  <c r="E1830" i="4" s="1"/>
  <c r="B1831" i="4"/>
  <c r="B1832" i="4"/>
  <c r="C1832" i="4" s="1"/>
  <c r="E1832" i="4" s="1"/>
  <c r="B1833" i="4"/>
  <c r="C1833" i="4" s="1"/>
  <c r="B1834" i="4"/>
  <c r="C1834" i="4" s="1"/>
  <c r="B1835" i="4"/>
  <c r="B1836" i="4"/>
  <c r="B1837" i="4"/>
  <c r="B1838" i="4"/>
  <c r="C1838" i="4" s="1"/>
  <c r="E1838" i="4" s="1"/>
  <c r="B1839" i="4"/>
  <c r="C1839" i="4" s="1"/>
  <c r="B1840" i="4"/>
  <c r="C1840" i="4" s="1"/>
  <c r="B1841" i="4"/>
  <c r="C1841" i="4" s="1"/>
  <c r="B1842" i="4"/>
  <c r="C1842" i="4" s="1"/>
  <c r="B1843" i="4"/>
  <c r="C1843" i="4" s="1"/>
  <c r="B1844" i="4"/>
  <c r="B1845" i="4"/>
  <c r="B1846" i="4"/>
  <c r="C1846" i="4" s="1"/>
  <c r="E1846" i="4" s="1"/>
  <c r="B1847" i="4"/>
  <c r="B1848" i="4"/>
  <c r="C1848" i="4" s="1"/>
  <c r="E1848" i="4" s="1"/>
  <c r="B1849" i="4"/>
  <c r="C1849" i="4" s="1"/>
  <c r="B1850" i="4"/>
  <c r="B1851" i="4"/>
  <c r="B1852" i="4"/>
  <c r="B1853" i="4"/>
  <c r="B1854" i="4"/>
  <c r="C1854" i="4" s="1"/>
  <c r="B1855" i="4"/>
  <c r="B1856" i="4"/>
  <c r="C1856" i="4" s="1"/>
  <c r="E1856" i="4" s="1"/>
  <c r="B1857" i="4"/>
  <c r="C1857" i="4" s="1"/>
  <c r="B1858" i="4"/>
  <c r="B1859" i="4"/>
  <c r="B1860" i="4"/>
  <c r="B1861" i="4"/>
  <c r="B1862" i="4"/>
  <c r="C1862" i="4" s="1"/>
  <c r="E1862" i="4" s="1"/>
  <c r="B1863" i="4"/>
  <c r="B1864" i="4"/>
  <c r="C1864" i="4" s="1"/>
  <c r="E1864" i="4" s="1"/>
  <c r="B1865" i="4"/>
  <c r="B1866" i="4"/>
  <c r="C1866" i="4" s="1"/>
  <c r="B1867" i="4"/>
  <c r="B1868" i="4"/>
  <c r="B1869" i="4"/>
  <c r="B1870" i="4"/>
  <c r="C1870" i="4" s="1"/>
  <c r="B1871" i="4"/>
  <c r="B1872" i="4"/>
  <c r="C1872" i="4" s="1"/>
  <c r="B1873" i="4"/>
  <c r="C1873" i="4" s="1"/>
  <c r="B1874" i="4"/>
  <c r="C1874" i="4" s="1"/>
  <c r="B1875" i="4"/>
  <c r="C1875" i="4" s="1"/>
  <c r="B1876" i="4"/>
  <c r="C1876" i="4" s="1"/>
  <c r="B1877" i="4"/>
  <c r="B1878" i="4"/>
  <c r="C1878" i="4" s="1"/>
  <c r="B1879" i="4"/>
  <c r="B1880" i="4"/>
  <c r="C1880" i="4" s="1"/>
  <c r="B1881" i="4"/>
  <c r="C1881" i="4" s="1"/>
  <c r="B1882" i="4"/>
  <c r="B1883" i="4"/>
  <c r="B1884" i="4"/>
  <c r="C1884" i="4" s="1"/>
  <c r="B1885" i="4"/>
  <c r="C1885" i="4" s="1"/>
  <c r="B1886" i="4"/>
  <c r="C1886" i="4" s="1"/>
  <c r="E1886" i="4" s="1"/>
  <c r="B1887" i="4"/>
  <c r="C1887" i="4" s="1"/>
  <c r="B1888" i="4"/>
  <c r="C1888" i="4" s="1"/>
  <c r="E1888" i="4" s="1"/>
  <c r="B1889" i="4"/>
  <c r="C1889" i="4" s="1"/>
  <c r="B1890" i="4"/>
  <c r="B1891" i="4"/>
  <c r="B1892" i="4"/>
  <c r="B1893" i="4"/>
  <c r="B1894" i="4"/>
  <c r="C1894" i="4" s="1"/>
  <c r="E1894" i="4" s="1"/>
  <c r="B1895" i="4"/>
  <c r="B1896" i="4"/>
  <c r="C1896" i="4" s="1"/>
  <c r="B1897" i="4"/>
  <c r="C1897" i="4" s="1"/>
  <c r="B1898" i="4"/>
  <c r="C1898" i="4" s="1"/>
  <c r="B1899" i="4"/>
  <c r="B1900" i="4"/>
  <c r="B1901" i="4"/>
  <c r="C1901" i="4" s="1"/>
  <c r="B1902" i="4"/>
  <c r="C1902" i="4" s="1"/>
  <c r="B1903" i="4"/>
  <c r="B1904" i="4"/>
  <c r="C1904" i="4" s="1"/>
  <c r="B1905" i="4"/>
  <c r="C1905" i="4" s="1"/>
  <c r="B1906" i="4"/>
  <c r="B1907" i="4"/>
  <c r="C1907" i="4" s="1"/>
  <c r="B1908" i="4"/>
  <c r="B1909" i="4"/>
  <c r="B1910" i="4"/>
  <c r="C1910" i="4" s="1"/>
  <c r="B1911" i="4"/>
  <c r="B1912" i="4"/>
  <c r="C1912" i="4" s="1"/>
  <c r="B1913" i="4"/>
  <c r="C1913" i="4" s="1"/>
  <c r="B1914" i="4"/>
  <c r="B1915" i="4"/>
  <c r="B1916" i="4"/>
  <c r="B1917" i="4"/>
  <c r="B1918" i="4"/>
  <c r="C1918" i="4" s="1"/>
  <c r="E1918" i="4" s="1"/>
  <c r="B1919" i="4"/>
  <c r="B1920" i="4"/>
  <c r="C1920" i="4" s="1"/>
  <c r="E1920" i="4" s="1"/>
  <c r="B1921" i="4"/>
  <c r="C1921" i="4" s="1"/>
  <c r="B1922" i="4"/>
  <c r="C1922" i="4" s="1"/>
  <c r="B1923" i="4"/>
  <c r="C1923" i="4" s="1"/>
  <c r="B1924" i="4"/>
  <c r="B1925" i="4"/>
  <c r="B1926" i="4"/>
  <c r="C1926" i="4" s="1"/>
  <c r="B1927" i="4"/>
  <c r="C1927" i="4" s="1"/>
  <c r="B1928" i="4"/>
  <c r="C1928" i="4" s="1"/>
  <c r="B1929" i="4"/>
  <c r="C1929" i="4" s="1"/>
  <c r="B1930" i="4"/>
  <c r="C1930" i="4" s="1"/>
  <c r="B1931" i="4"/>
  <c r="B1932" i="4"/>
  <c r="C1932" i="4" s="1"/>
  <c r="B1933" i="4"/>
  <c r="B1934" i="4"/>
  <c r="C1934" i="4" s="1"/>
  <c r="E1934" i="4" s="1"/>
  <c r="B1935" i="4"/>
  <c r="B1936" i="4"/>
  <c r="C1936" i="4" s="1"/>
  <c r="B1937" i="4"/>
  <c r="C1937" i="4" s="1"/>
  <c r="B1938" i="4"/>
  <c r="B1939" i="4"/>
  <c r="C1939" i="4" s="1"/>
  <c r="B1940" i="4"/>
  <c r="C1940" i="4" s="1"/>
  <c r="B1941" i="4"/>
  <c r="C1941" i="4" s="1"/>
  <c r="B1942" i="4"/>
  <c r="C1942" i="4" s="1"/>
  <c r="B1943" i="4"/>
  <c r="B1944" i="4"/>
  <c r="C1944" i="4" s="1"/>
  <c r="E1944" i="4" s="1"/>
  <c r="B1945" i="4"/>
  <c r="C1945" i="4" s="1"/>
  <c r="B1946" i="4"/>
  <c r="B1947" i="4"/>
  <c r="B1948" i="4"/>
  <c r="B1949" i="4"/>
  <c r="B1950" i="4"/>
  <c r="C1950" i="4" s="1"/>
  <c r="E1950" i="4" s="1"/>
  <c r="B1951" i="4"/>
  <c r="B1952" i="4"/>
  <c r="C1952" i="4" s="1"/>
  <c r="B1953" i="4"/>
  <c r="C1953" i="4" s="1"/>
  <c r="B1954" i="4"/>
  <c r="B1955" i="4"/>
  <c r="B1956" i="4"/>
  <c r="C1956" i="4" s="1"/>
  <c r="B1957" i="4"/>
  <c r="B1958" i="4"/>
  <c r="C1958" i="4" s="1"/>
  <c r="B1959" i="4"/>
  <c r="B1960" i="4"/>
  <c r="C1960" i="4" s="1"/>
  <c r="B1961" i="4"/>
  <c r="C1961" i="4" s="1"/>
  <c r="B1962" i="4"/>
  <c r="C1962" i="4" s="1"/>
  <c r="B1963" i="4"/>
  <c r="B1964" i="4"/>
  <c r="B1965" i="4"/>
  <c r="C1965" i="4" s="1"/>
  <c r="B1966" i="4"/>
  <c r="C1966" i="4" s="1"/>
  <c r="B1967" i="4"/>
  <c r="B1968" i="4"/>
  <c r="C1968" i="4" s="1"/>
  <c r="B1969" i="4"/>
  <c r="C1969" i="4" s="1"/>
  <c r="B1970" i="4"/>
  <c r="B1971" i="4"/>
  <c r="B1972" i="4"/>
  <c r="B1973" i="4"/>
  <c r="B1974" i="4"/>
  <c r="C1974" i="4" s="1"/>
  <c r="B1975" i="4"/>
  <c r="B1976" i="4"/>
  <c r="C1976" i="4" s="1"/>
  <c r="E1976" i="4" s="1"/>
  <c r="B1977" i="4"/>
  <c r="C1977" i="4" s="1"/>
  <c r="B1978" i="4"/>
  <c r="C1978" i="4" s="1"/>
  <c r="B1979" i="4"/>
  <c r="C1979" i="4" s="1"/>
  <c r="B1980" i="4"/>
  <c r="B1981" i="4"/>
  <c r="B1982" i="4"/>
  <c r="C1982" i="4" s="1"/>
  <c r="B1983" i="4"/>
  <c r="B1984" i="4"/>
  <c r="C1984" i="4" s="1"/>
  <c r="E1984" i="4" s="1"/>
  <c r="B1985" i="4"/>
  <c r="B1986" i="4"/>
  <c r="C1986" i="4" s="1"/>
  <c r="B1987" i="4"/>
  <c r="B1988" i="4"/>
  <c r="C1988" i="4" s="1"/>
  <c r="B1989" i="4"/>
  <c r="B1990" i="4"/>
  <c r="C1990" i="4" s="1"/>
  <c r="B1991" i="4"/>
  <c r="C1991" i="4" s="1"/>
  <c r="B1992" i="4"/>
  <c r="C1992" i="4" s="1"/>
  <c r="B1993" i="4"/>
  <c r="B1994" i="4"/>
  <c r="B1995" i="4"/>
  <c r="C1995" i="4" s="1"/>
  <c r="B1996" i="4"/>
  <c r="C1996" i="4" s="1"/>
  <c r="B1997" i="4"/>
  <c r="C1997" i="4" s="1"/>
  <c r="B1998" i="4"/>
  <c r="C1998" i="4" s="1"/>
  <c r="E1998" i="4" s="1"/>
  <c r="B1999" i="4"/>
  <c r="C1999" i="4" s="1"/>
  <c r="E1999" i="4" s="1"/>
  <c r="B2000" i="4"/>
  <c r="C2000" i="4" s="1"/>
  <c r="E2000" i="4" s="1"/>
  <c r="B2001" i="4"/>
  <c r="B2002" i="4"/>
  <c r="B2003" i="4"/>
  <c r="B2004" i="4"/>
  <c r="C2004" i="4" s="1"/>
  <c r="B2005" i="4"/>
  <c r="B2006" i="4"/>
  <c r="C2006" i="4" s="1"/>
  <c r="B2007" i="4"/>
  <c r="C2007" i="4" s="1"/>
  <c r="E2007" i="4" s="1"/>
  <c r="B2008" i="4"/>
  <c r="C2008" i="4" s="1"/>
  <c r="B2009" i="4"/>
  <c r="B2010" i="4"/>
  <c r="B2011" i="4"/>
  <c r="B2012" i="4"/>
  <c r="B2013" i="4"/>
  <c r="B2014" i="4"/>
  <c r="C2014" i="4" s="1"/>
  <c r="B2015" i="4"/>
  <c r="C2015" i="4" s="1"/>
  <c r="B2016" i="4"/>
  <c r="B2017" i="4"/>
  <c r="C2017" i="4" s="1"/>
  <c r="B2018" i="4"/>
  <c r="B2019" i="4"/>
  <c r="B2020" i="4"/>
  <c r="B2021" i="4"/>
  <c r="C2021" i="4" s="1"/>
  <c r="B2022" i="4"/>
  <c r="C2022" i="4" s="1"/>
  <c r="B2023" i="4"/>
  <c r="C2023" i="4" s="1"/>
  <c r="E2023" i="4" s="1"/>
  <c r="B2024" i="4"/>
  <c r="C2024" i="4" s="1"/>
  <c r="B2025" i="4"/>
  <c r="C2025" i="4" s="1"/>
  <c r="B2026" i="4"/>
  <c r="C2026" i="4" s="1"/>
  <c r="B2027" i="4"/>
  <c r="B2028" i="4"/>
  <c r="B2029" i="4"/>
  <c r="B2030" i="4"/>
  <c r="C2030" i="4" s="1"/>
  <c r="E2030" i="4" s="1"/>
  <c r="B2031" i="4"/>
  <c r="C2031" i="4" s="1"/>
  <c r="E2031" i="4" s="1"/>
  <c r="B2032" i="4"/>
  <c r="C2032" i="4" s="1"/>
  <c r="B2033" i="4"/>
  <c r="C2033" i="4" s="1"/>
  <c r="B2034" i="4"/>
  <c r="C2034" i="4" s="1"/>
  <c r="B2035" i="4"/>
  <c r="C2035" i="4" s="1"/>
  <c r="B2036" i="4"/>
  <c r="B2037" i="4"/>
  <c r="B2038" i="4"/>
  <c r="C2038" i="4" s="1"/>
  <c r="E2038" i="4" s="1"/>
  <c r="B2039" i="4"/>
  <c r="C2039" i="4" s="1"/>
  <c r="B2040" i="4"/>
  <c r="B2041" i="4"/>
  <c r="C2041" i="4" s="1"/>
  <c r="B2042" i="4"/>
  <c r="C2042" i="4" s="1"/>
  <c r="B2043" i="4"/>
  <c r="C2043" i="4" s="1"/>
  <c r="B2044" i="4"/>
  <c r="C2044" i="4" s="1"/>
  <c r="B2045" i="4"/>
  <c r="B2046" i="4"/>
  <c r="C2046" i="4" s="1"/>
  <c r="B2047" i="4"/>
  <c r="C2047" i="4" s="1"/>
  <c r="E2047" i="4" s="1"/>
  <c r="B2048" i="4"/>
  <c r="C2048" i="4" s="1"/>
  <c r="B2049" i="4"/>
  <c r="B2050" i="4"/>
  <c r="C2050" i="4" s="1"/>
  <c r="B2051" i="4"/>
  <c r="C2051" i="4" s="1"/>
  <c r="B2052" i="4"/>
  <c r="C2052" i="4" s="1"/>
  <c r="B2053" i="4"/>
  <c r="B2054" i="4"/>
  <c r="C2054" i="4" s="1"/>
  <c r="B2055" i="4"/>
  <c r="C2055" i="4" s="1"/>
  <c r="E2055" i="4" s="1"/>
  <c r="B2056" i="4"/>
  <c r="C2056" i="4" s="1"/>
  <c r="B2057" i="4"/>
  <c r="B2058" i="4"/>
  <c r="B2059" i="4"/>
  <c r="C2059" i="4" s="1"/>
  <c r="B2060" i="4"/>
  <c r="C2060" i="4" s="1"/>
  <c r="B2061" i="4"/>
  <c r="B2062" i="4"/>
  <c r="C2062" i="4" s="1"/>
  <c r="B2063" i="4"/>
  <c r="C2063" i="4" s="1"/>
  <c r="E2063" i="4" s="1"/>
  <c r="B2064" i="4"/>
  <c r="C2064" i="4" s="1"/>
  <c r="B2065" i="4"/>
  <c r="B2066" i="4"/>
  <c r="B2067" i="4"/>
  <c r="B2068" i="4"/>
  <c r="C2068" i="4" s="1"/>
  <c r="B2069" i="4"/>
  <c r="B2070" i="4"/>
  <c r="C2070" i="4" s="1"/>
  <c r="E2070" i="4" s="1"/>
  <c r="B2071" i="4"/>
  <c r="C2071" i="4" s="1"/>
  <c r="E2071" i="4" s="1"/>
  <c r="B2072" i="4"/>
  <c r="B2073" i="4"/>
  <c r="B2074" i="4"/>
  <c r="B2075" i="4"/>
  <c r="B2076" i="4"/>
  <c r="B2077" i="4"/>
  <c r="B2078" i="4"/>
  <c r="C2078" i="4" s="1"/>
  <c r="B2079" i="4"/>
  <c r="C2079" i="4" s="1"/>
  <c r="E2079" i="4" s="1"/>
  <c r="B2080" i="4"/>
  <c r="C2080" i="4" s="1"/>
  <c r="B2081" i="4"/>
  <c r="C2081" i="4" s="1"/>
  <c r="B2082" i="4"/>
  <c r="B2083" i="4"/>
  <c r="B2084" i="4"/>
  <c r="B2085" i="4"/>
  <c r="B2086" i="4"/>
  <c r="C2086" i="4" s="1"/>
  <c r="B2087" i="4"/>
  <c r="C2087" i="4" s="1"/>
  <c r="E2087" i="4" s="1"/>
  <c r="B2088" i="4"/>
  <c r="C2088" i="4" s="1"/>
  <c r="B2089" i="4"/>
  <c r="C2089" i="4" s="1"/>
  <c r="B2090" i="4"/>
  <c r="C2090" i="4" s="1"/>
  <c r="B2091" i="4"/>
  <c r="B2092" i="4"/>
  <c r="B2093" i="4"/>
  <c r="B2094" i="4"/>
  <c r="C2094" i="4" s="1"/>
  <c r="E2094" i="4" s="1"/>
  <c r="B2095" i="4"/>
  <c r="C2095" i="4" s="1"/>
  <c r="E2095" i="4" s="1"/>
  <c r="B2096" i="4"/>
  <c r="C2096" i="4" s="1"/>
  <c r="B2097" i="4"/>
  <c r="C2097" i="4" s="1"/>
  <c r="B2098" i="4"/>
  <c r="C2098" i="4" s="1"/>
  <c r="B2099" i="4"/>
  <c r="C2099" i="4" s="1"/>
  <c r="B2100" i="4"/>
  <c r="B2101" i="4"/>
  <c r="B2102" i="4"/>
  <c r="C2102" i="4" s="1"/>
  <c r="B2103" i="4"/>
  <c r="C2103" i="4" s="1"/>
  <c r="B2104" i="4"/>
  <c r="B2105" i="4"/>
  <c r="C2105" i="4" s="1"/>
  <c r="B2106" i="4"/>
  <c r="C2106" i="4" s="1"/>
  <c r="B2107" i="4"/>
  <c r="C2107" i="4" s="1"/>
  <c r="B2108" i="4"/>
  <c r="C2108" i="4" s="1"/>
  <c r="B2109" i="4"/>
  <c r="B2110" i="4"/>
  <c r="C2110" i="4" s="1"/>
  <c r="E2110" i="4" s="1"/>
  <c r="B2111" i="4"/>
  <c r="C2111" i="4" s="1"/>
  <c r="E2111" i="4" s="1"/>
  <c r="B2112" i="4"/>
  <c r="C2112" i="4" s="1"/>
  <c r="E2112" i="4" s="1"/>
  <c r="B2113" i="4"/>
  <c r="B2114" i="4"/>
  <c r="C2114" i="4" s="1"/>
  <c r="B2115" i="4"/>
  <c r="B2116" i="4"/>
  <c r="C2116" i="4" s="1"/>
  <c r="B2117" i="4"/>
  <c r="B2118" i="4"/>
  <c r="C2118" i="4" s="1"/>
  <c r="E2118" i="4" s="1"/>
  <c r="B2119" i="4"/>
  <c r="C2119" i="4" s="1"/>
  <c r="B2120" i="4"/>
  <c r="C2120" i="4" s="1"/>
  <c r="E2120" i="4" s="1"/>
  <c r="B2121" i="4"/>
  <c r="B2122" i="4"/>
  <c r="B2123" i="4"/>
  <c r="C2123" i="4" s="1"/>
  <c r="B2124" i="4"/>
  <c r="C2124" i="4" s="1"/>
  <c r="B2125" i="4"/>
  <c r="B2126" i="4"/>
  <c r="C2126" i="4" s="1"/>
  <c r="E2126" i="4" s="1"/>
  <c r="B2127" i="4"/>
  <c r="C2127" i="4" s="1"/>
  <c r="E2127" i="4" s="1"/>
  <c r="B2128" i="4"/>
  <c r="B2129" i="4"/>
  <c r="B2130" i="4"/>
  <c r="B2131" i="4"/>
  <c r="B2132" i="4"/>
  <c r="C2132" i="4" s="1"/>
  <c r="B2133" i="4"/>
  <c r="B2134" i="4"/>
  <c r="C2134" i="4" s="1"/>
  <c r="E2134" i="4" s="1"/>
  <c r="B2135" i="4"/>
  <c r="C2135" i="4" s="1"/>
  <c r="B2136" i="4"/>
  <c r="C2136" i="4" s="1"/>
  <c r="B2137" i="4"/>
  <c r="B2138" i="4"/>
  <c r="B2139" i="4"/>
  <c r="B2140" i="4"/>
  <c r="B2141" i="4"/>
  <c r="B2142" i="4"/>
  <c r="C2142" i="4" s="1"/>
  <c r="E2142" i="4" s="1"/>
  <c r="B2143" i="4"/>
  <c r="C2143" i="4" s="1"/>
  <c r="E2143" i="4" s="1"/>
  <c r="B2144" i="4"/>
  <c r="C2144" i="4" s="1"/>
  <c r="B2145" i="4"/>
  <c r="C2145" i="4" s="1"/>
  <c r="B2146" i="4"/>
  <c r="B2147" i="4"/>
  <c r="B2148" i="4"/>
  <c r="B2149" i="4"/>
  <c r="B2150" i="4"/>
  <c r="C2150" i="4" s="1"/>
  <c r="E2150" i="4" s="1"/>
  <c r="B2151" i="4"/>
  <c r="C2151" i="4" s="1"/>
  <c r="E2151" i="4" s="1"/>
  <c r="B2152" i="4"/>
  <c r="C2152" i="4" s="1"/>
  <c r="E2152" i="4" s="1"/>
  <c r="B2153" i="4"/>
  <c r="C2153" i="4" s="1"/>
  <c r="B2154" i="4"/>
  <c r="C2154" i="4" s="1"/>
  <c r="B2155" i="4"/>
  <c r="B2156" i="4"/>
  <c r="B2157" i="4"/>
  <c r="C2157" i="4" s="1"/>
  <c r="B2158" i="4"/>
  <c r="C2158" i="4" s="1"/>
  <c r="B2159" i="4"/>
  <c r="C2159" i="4" s="1"/>
  <c r="B2160" i="4"/>
  <c r="C2160" i="4" s="1"/>
  <c r="B2161" i="4"/>
  <c r="C2161" i="4" s="1"/>
  <c r="B2162" i="4"/>
  <c r="C2162" i="4" s="1"/>
  <c r="B2163" i="4"/>
  <c r="C2163" i="4" s="1"/>
  <c r="B2164" i="4"/>
  <c r="B2165" i="4"/>
  <c r="B2166" i="4"/>
  <c r="C2166" i="4" s="1"/>
  <c r="E2166" i="4" s="1"/>
  <c r="B2167" i="4"/>
  <c r="C2167" i="4" s="1"/>
  <c r="B2168" i="4"/>
  <c r="C2168" i="4" s="1"/>
  <c r="B2169" i="4"/>
  <c r="C2169" i="4" s="1"/>
  <c r="B2170" i="4"/>
  <c r="C2170" i="4" s="1"/>
  <c r="B2171" i="4"/>
  <c r="C2171" i="4" s="1"/>
  <c r="B2172" i="4"/>
  <c r="C2172" i="4" s="1"/>
  <c r="B2173" i="4"/>
  <c r="C2173" i="4" s="1"/>
  <c r="B2174" i="4"/>
  <c r="C2174" i="4" s="1"/>
  <c r="E2174" i="4" s="1"/>
  <c r="B2175" i="4"/>
  <c r="C2175" i="4" s="1"/>
  <c r="E2175" i="4" s="1"/>
  <c r="B2176" i="4"/>
  <c r="C2176" i="4" s="1"/>
  <c r="E2176" i="4" s="1"/>
  <c r="B2177" i="4"/>
  <c r="B2178" i="4"/>
  <c r="C2178" i="4" s="1"/>
  <c r="B2179" i="4"/>
  <c r="B2180" i="4"/>
  <c r="C2180" i="4" s="1"/>
  <c r="B2181" i="4"/>
  <c r="B2182" i="4"/>
  <c r="C2182" i="4" s="1"/>
  <c r="E2182" i="4" s="1"/>
  <c r="B2183" i="4"/>
  <c r="C2183" i="4" s="1"/>
  <c r="B2184" i="4"/>
  <c r="C2184" i="4" s="1"/>
  <c r="B2185" i="4"/>
  <c r="B2186" i="4"/>
  <c r="B2187" i="4"/>
  <c r="C2187" i="4" s="1"/>
  <c r="B2188" i="4"/>
  <c r="C2188" i="4" s="1"/>
  <c r="B2189" i="4"/>
  <c r="B2190" i="4"/>
  <c r="C2190" i="4" s="1"/>
  <c r="B2191" i="4"/>
  <c r="C2191" i="4" s="1"/>
  <c r="B2192" i="4"/>
  <c r="C2192" i="4" s="1"/>
  <c r="B2193" i="4"/>
  <c r="B2194" i="4"/>
  <c r="B2195" i="4"/>
  <c r="B2196" i="4"/>
  <c r="C2196" i="4" s="1"/>
  <c r="B2197" i="4"/>
  <c r="C2197" i="4" s="1"/>
  <c r="B2198" i="4"/>
  <c r="C2198" i="4" s="1"/>
  <c r="E2198" i="4" s="1"/>
  <c r="B2199" i="4"/>
  <c r="C2199" i="4" s="1"/>
  <c r="E2199" i="4" s="1"/>
  <c r="B2200" i="4"/>
  <c r="C2200" i="4" s="1"/>
  <c r="E2200" i="4" s="1"/>
  <c r="B2201" i="4"/>
  <c r="B2202" i="4"/>
  <c r="B2203" i="4"/>
  <c r="B2204" i="4"/>
  <c r="B2205" i="4"/>
  <c r="B2206" i="4"/>
  <c r="C2206" i="4" s="1"/>
  <c r="E2206" i="4" s="1"/>
  <c r="B2207" i="4"/>
  <c r="C2207" i="4" s="1"/>
  <c r="B2208" i="4"/>
  <c r="B2209" i="4"/>
  <c r="C2209" i="4" s="1"/>
  <c r="B2210" i="4"/>
  <c r="B2211" i="4"/>
  <c r="B2212" i="4"/>
  <c r="B2213" i="4"/>
  <c r="B2214" i="4"/>
  <c r="C2214" i="4" s="1"/>
  <c r="E2214" i="4" s="1"/>
  <c r="B2215" i="4"/>
  <c r="C2215" i="4" s="1"/>
  <c r="E2215" i="4" s="1"/>
  <c r="B2216" i="4"/>
  <c r="C2216" i="4" s="1"/>
  <c r="B2217" i="4"/>
  <c r="C2217" i="4" s="1"/>
  <c r="B2218" i="4"/>
  <c r="C2218" i="4" s="1"/>
  <c r="B2219" i="4"/>
  <c r="B2220" i="4"/>
  <c r="B2221" i="4"/>
  <c r="B2222" i="4"/>
  <c r="C2222" i="4" s="1"/>
  <c r="E2222" i="4" s="1"/>
  <c r="B2223" i="4"/>
  <c r="C2223" i="4" s="1"/>
  <c r="E2223" i="4" s="1"/>
  <c r="B2224" i="4"/>
  <c r="C2224" i="4" s="1"/>
  <c r="B2225" i="4"/>
  <c r="C2225" i="4" s="1"/>
  <c r="B2226" i="4"/>
  <c r="C2226" i="4" s="1"/>
  <c r="B2227" i="4"/>
  <c r="C2227" i="4" s="1"/>
  <c r="B2228" i="4"/>
  <c r="B2229" i="4"/>
  <c r="B2230" i="4"/>
  <c r="C2230" i="4" s="1"/>
  <c r="B2231" i="4"/>
  <c r="C2231" i="4" s="1"/>
  <c r="E2231" i="4" s="1"/>
  <c r="B2232" i="4"/>
  <c r="B2233" i="4"/>
  <c r="C2233" i="4" s="1"/>
  <c r="B2234" i="4"/>
  <c r="C2234" i="4" s="1"/>
  <c r="B2235" i="4"/>
  <c r="C2235" i="4" s="1"/>
  <c r="B2236" i="4"/>
  <c r="C2236" i="4" s="1"/>
  <c r="B2237" i="4"/>
  <c r="B2238" i="4"/>
  <c r="C2238" i="4" s="1"/>
  <c r="B2239" i="4"/>
  <c r="C2239" i="4" s="1"/>
  <c r="B2240" i="4"/>
  <c r="C2240" i="4" s="1"/>
  <c r="E2240" i="4" s="1"/>
  <c r="B2241" i="4"/>
  <c r="B2242" i="4"/>
  <c r="C2242" i="4" s="1"/>
  <c r="B2243" i="4"/>
  <c r="C2243" i="4" s="1"/>
  <c r="B2244" i="4"/>
  <c r="C2244" i="4" s="1"/>
  <c r="B2245" i="4"/>
  <c r="B2246" i="4"/>
  <c r="C2246" i="4" s="1"/>
  <c r="E2246" i="4" s="1"/>
  <c r="B2247" i="4"/>
  <c r="C2247" i="4" s="1"/>
  <c r="E2247" i="4" s="1"/>
  <c r="B2248" i="4"/>
  <c r="C2248" i="4" s="1"/>
  <c r="B2249" i="4"/>
  <c r="B2250" i="4"/>
  <c r="B2251" i="4"/>
  <c r="C2251" i="4" s="1"/>
  <c r="B2252" i="4"/>
  <c r="C2252" i="4" s="1"/>
  <c r="B2253" i="4"/>
  <c r="B2254" i="4"/>
  <c r="C2254" i="4" s="1"/>
  <c r="E2254" i="4" s="1"/>
  <c r="B2255" i="4"/>
  <c r="C2255" i="4" s="1"/>
  <c r="E2255" i="4" s="1"/>
  <c r="B2256" i="4"/>
  <c r="B2257" i="4"/>
  <c r="B2258" i="4"/>
  <c r="B2259" i="4"/>
  <c r="C2259" i="4" s="1"/>
  <c r="B2260" i="4"/>
  <c r="C2260" i="4" s="1"/>
  <c r="B2261" i="4"/>
  <c r="C2261" i="4" s="1"/>
  <c r="B2262" i="4"/>
  <c r="C2262" i="4" s="1"/>
  <c r="E2262" i="4" s="1"/>
  <c r="B2263" i="4"/>
  <c r="C2263" i="4" s="1"/>
  <c r="E2263" i="4" s="1"/>
  <c r="B2264" i="4"/>
  <c r="C2264" i="4" s="1"/>
  <c r="B2265" i="4"/>
  <c r="B2266" i="4"/>
  <c r="B2267" i="4"/>
  <c r="B2268" i="4"/>
  <c r="B2269" i="4"/>
  <c r="B2270" i="4"/>
  <c r="C2270" i="4" s="1"/>
  <c r="E2270" i="4" s="1"/>
  <c r="B2271" i="4"/>
  <c r="C2271" i="4" s="1"/>
  <c r="E2271" i="4" s="1"/>
  <c r="B2272" i="4"/>
  <c r="C2272" i="4" s="1"/>
  <c r="B2273" i="4"/>
  <c r="B2274" i="4"/>
  <c r="B2275" i="4"/>
  <c r="B2276" i="4"/>
  <c r="C2276" i="4" s="1"/>
  <c r="B2277" i="4"/>
  <c r="B2278" i="4"/>
  <c r="C2278" i="4" s="1"/>
  <c r="E2278" i="4" s="1"/>
  <c r="B2279" i="4"/>
  <c r="C2279" i="4" s="1"/>
  <c r="E2279" i="4" s="1"/>
  <c r="B2280" i="4"/>
  <c r="C2280" i="4" s="1"/>
  <c r="E2280" i="4" s="1"/>
  <c r="B2281" i="4"/>
  <c r="B2282" i="4"/>
  <c r="B2283" i="4"/>
  <c r="B2284" i="4"/>
  <c r="B2285" i="4"/>
  <c r="B2286" i="4"/>
  <c r="C2286" i="4" s="1"/>
  <c r="E2286" i="4" s="1"/>
  <c r="B2287" i="4"/>
  <c r="C2287" i="4" s="1"/>
  <c r="B2288" i="4"/>
  <c r="C2288" i="4" s="1"/>
  <c r="B2289" i="4"/>
  <c r="B2290" i="4"/>
  <c r="B2291" i="4"/>
  <c r="B2292" i="4"/>
  <c r="B2293" i="4"/>
  <c r="B2294" i="4"/>
  <c r="C2294" i="4" s="1"/>
  <c r="E2294" i="4" s="1"/>
  <c r="B2295" i="4"/>
  <c r="C2295" i="4" s="1"/>
  <c r="E2295" i="4" s="1"/>
  <c r="B2296" i="4"/>
  <c r="C2296" i="4" s="1"/>
  <c r="B2297" i="4"/>
  <c r="C2297" i="4" s="1"/>
  <c r="B2298" i="4"/>
  <c r="C2298" i="4" s="1"/>
  <c r="B2299" i="4"/>
  <c r="C2299" i="4" s="1"/>
  <c r="B2300" i="4"/>
  <c r="B2301" i="4"/>
  <c r="B2302" i="4"/>
  <c r="C2302" i="4" s="1"/>
  <c r="E2302" i="4" s="1"/>
  <c r="B2303" i="4"/>
  <c r="C2303" i="4" s="1"/>
  <c r="E2303" i="4" s="1"/>
  <c r="B2304" i="4"/>
  <c r="C2304" i="4" s="1"/>
  <c r="B2305" i="4"/>
  <c r="B2306" i="4"/>
  <c r="C2306" i="4" s="1"/>
  <c r="B2307" i="4"/>
  <c r="C2307" i="4" s="1"/>
  <c r="B2308" i="4"/>
  <c r="C2308" i="4" s="1"/>
  <c r="B2309" i="4"/>
  <c r="C2309" i="4" s="1"/>
  <c r="B2310" i="4"/>
  <c r="C2310" i="4" s="1"/>
  <c r="E2310" i="4" s="1"/>
  <c r="B2311" i="4"/>
  <c r="C2311" i="4" s="1"/>
  <c r="E2311" i="4" s="1"/>
  <c r="B2312" i="4"/>
  <c r="C2312" i="4" s="1"/>
  <c r="E2312" i="4" s="1"/>
  <c r="B2313" i="4"/>
  <c r="B2314" i="4"/>
  <c r="B2315" i="4"/>
  <c r="B2316" i="4"/>
  <c r="B2317" i="4"/>
  <c r="B2318" i="4"/>
  <c r="C2318" i="4" s="1"/>
  <c r="E2318" i="4" s="1"/>
  <c r="B2319" i="4"/>
  <c r="C2319" i="4" s="1"/>
  <c r="E2319" i="4" s="1"/>
  <c r="B2320" i="4"/>
  <c r="B2321" i="4"/>
  <c r="C2321" i="4" s="1"/>
  <c r="B2322" i="4"/>
  <c r="B2323" i="4"/>
  <c r="B2324" i="4"/>
  <c r="C2324" i="4" s="1"/>
  <c r="B2325" i="4"/>
  <c r="B2326" i="4"/>
  <c r="C2326" i="4" s="1"/>
  <c r="E2326" i="4" s="1"/>
  <c r="B2327" i="4"/>
  <c r="C2327" i="4" s="1"/>
  <c r="B2328" i="4"/>
  <c r="B2329" i="4"/>
  <c r="B2330" i="4"/>
  <c r="B2331" i="4"/>
  <c r="C2331" i="4" s="1"/>
  <c r="B2332" i="4"/>
  <c r="B2333" i="4"/>
  <c r="B2334" i="4"/>
  <c r="C2334" i="4" s="1"/>
  <c r="E2334" i="4" s="1"/>
  <c r="B2335" i="4"/>
  <c r="C2335" i="4" s="1"/>
  <c r="E2335" i="4" s="1"/>
  <c r="B2336" i="4"/>
  <c r="C2336" i="4" s="1"/>
  <c r="B2337" i="4"/>
  <c r="B2338" i="4"/>
  <c r="B2339" i="4"/>
  <c r="B2340" i="4"/>
  <c r="B2341" i="4"/>
  <c r="B2342" i="4"/>
  <c r="C2342" i="4" s="1"/>
  <c r="E2342" i="4" s="1"/>
  <c r="B2343" i="4"/>
  <c r="C2343" i="4" s="1"/>
  <c r="E2343" i="4" s="1"/>
  <c r="B2344" i="4"/>
  <c r="C2344" i="4" s="1"/>
  <c r="B2345" i="4"/>
  <c r="C2345" i="4" s="1"/>
  <c r="B2346" i="4"/>
  <c r="C2346" i="4" s="1"/>
  <c r="B2347" i="4"/>
  <c r="B2348" i="4"/>
  <c r="C2348" i="4" s="1"/>
  <c r="B2349" i="4"/>
  <c r="B2350" i="4"/>
  <c r="C2350" i="4" s="1"/>
  <c r="E2350" i="4" s="1"/>
  <c r="B2351" i="4"/>
  <c r="C2351" i="4" s="1"/>
  <c r="B2352" i="4"/>
  <c r="C2352" i="4" s="1"/>
  <c r="B2353" i="4"/>
  <c r="B2354" i="4"/>
  <c r="B2355" i="4"/>
  <c r="B2356" i="4"/>
  <c r="B2357" i="4"/>
  <c r="B2358" i="4"/>
  <c r="C2358" i="4" s="1"/>
  <c r="E2358" i="4" s="1"/>
  <c r="B2359" i="4"/>
  <c r="C2359" i="4" s="1"/>
  <c r="B2360" i="4"/>
  <c r="C2360" i="4" s="1"/>
  <c r="B2361" i="4"/>
  <c r="C2361" i="4" s="1"/>
  <c r="B2362" i="4"/>
  <c r="B2363" i="4"/>
  <c r="B2364" i="4"/>
  <c r="B2365" i="4"/>
  <c r="B2366" i="4"/>
  <c r="C2366" i="4" s="1"/>
  <c r="E2366" i="4" s="1"/>
  <c r="B2367" i="4"/>
  <c r="B2368" i="4"/>
  <c r="C2368" i="4" s="1"/>
  <c r="B2369" i="4"/>
  <c r="C2369" i="4" s="1"/>
  <c r="B2370" i="4"/>
  <c r="C2370" i="4" s="1"/>
  <c r="B2371" i="4"/>
  <c r="C2371" i="4" s="1"/>
  <c r="B2372" i="4"/>
  <c r="B2373" i="4"/>
  <c r="B2374" i="4"/>
  <c r="C2374" i="4" s="1"/>
  <c r="E2374" i="4" s="1"/>
  <c r="B2375" i="4"/>
  <c r="B2376" i="4"/>
  <c r="C2376" i="4" s="1"/>
  <c r="B2377" i="4"/>
  <c r="B2378" i="4"/>
  <c r="B2379" i="4"/>
  <c r="B2380" i="4"/>
  <c r="C2380" i="4" s="1"/>
  <c r="B2381" i="4"/>
  <c r="B2382" i="4"/>
  <c r="C2382" i="4" s="1"/>
  <c r="B2383" i="4"/>
  <c r="B2384" i="4"/>
  <c r="B2385" i="4"/>
  <c r="B2386" i="4"/>
  <c r="C2386" i="4" s="1"/>
  <c r="B2387" i="4"/>
  <c r="B2388" i="4"/>
  <c r="B2389" i="4"/>
  <c r="B2390" i="4"/>
  <c r="C2390" i="4" s="1"/>
  <c r="E2390" i="4" s="1"/>
  <c r="B2391" i="4"/>
  <c r="B2392" i="4"/>
  <c r="C2392" i="4" s="1"/>
  <c r="B2393" i="4"/>
  <c r="B2394" i="4"/>
  <c r="B2395" i="4"/>
  <c r="B2396" i="4"/>
  <c r="C2396" i="4" s="1"/>
  <c r="B2397" i="4"/>
  <c r="B2398" i="4"/>
  <c r="C2398" i="4" s="1"/>
  <c r="B2399" i="4"/>
  <c r="B2400" i="4"/>
  <c r="C2400" i="4" s="1"/>
  <c r="B2401" i="4"/>
  <c r="B2402" i="4"/>
  <c r="B2403" i="4"/>
  <c r="B2404" i="4"/>
  <c r="B2405" i="4"/>
  <c r="B2406" i="4"/>
  <c r="C2406" i="4" s="1"/>
  <c r="B2407" i="4"/>
  <c r="B2408" i="4"/>
  <c r="C2408" i="4" s="1"/>
  <c r="B2409" i="4"/>
  <c r="C2409" i="4" s="1"/>
  <c r="B2410" i="4"/>
  <c r="C2410" i="4" s="1"/>
  <c r="B2411" i="4"/>
  <c r="B2412" i="4"/>
  <c r="B2413" i="4"/>
  <c r="B2414" i="4"/>
  <c r="C2414" i="4" s="1"/>
  <c r="B2415" i="4"/>
  <c r="B2416" i="4"/>
  <c r="C2416" i="4" s="1"/>
  <c r="B2417" i="4"/>
  <c r="B2418" i="4"/>
  <c r="C2418" i="4" s="1"/>
  <c r="B2419" i="4"/>
  <c r="B2420" i="4"/>
  <c r="B2421" i="4"/>
  <c r="B2422" i="4"/>
  <c r="C2422" i="4" s="1"/>
  <c r="B2423" i="4"/>
  <c r="B2424" i="4"/>
  <c r="C2424" i="4" s="1"/>
  <c r="B2425" i="4"/>
  <c r="B2426" i="4"/>
  <c r="B2427" i="4"/>
  <c r="B2428" i="4"/>
  <c r="B2429" i="4"/>
  <c r="B2430" i="4"/>
  <c r="C2430" i="4" s="1"/>
  <c r="E2430" i="4" s="1"/>
  <c r="B2431" i="4"/>
  <c r="B2432" i="4"/>
  <c r="C2432" i="4" s="1"/>
  <c r="B2433" i="4"/>
  <c r="C2433" i="4" s="1"/>
  <c r="B2434" i="4"/>
  <c r="B2435" i="4"/>
  <c r="B2436" i="4"/>
  <c r="C2436" i="4" s="1"/>
  <c r="B2437" i="4"/>
  <c r="B2438" i="4"/>
  <c r="C2438" i="4" s="1"/>
  <c r="B2439" i="4"/>
  <c r="B2440" i="4"/>
  <c r="C2440" i="4" s="1"/>
  <c r="B2441" i="4"/>
  <c r="B2442" i="4"/>
  <c r="B2443" i="4"/>
  <c r="C2443" i="4" s="1"/>
  <c r="B2444" i="4"/>
  <c r="B2445" i="4"/>
  <c r="C2445" i="4" s="1"/>
  <c r="B2446" i="4"/>
  <c r="C2446" i="4" s="1"/>
  <c r="B2447" i="4"/>
  <c r="C2447" i="4" s="1"/>
  <c r="B2448" i="4"/>
  <c r="C2448" i="4" s="1"/>
  <c r="B2449" i="4"/>
  <c r="B2450" i="4"/>
  <c r="C2450" i="4" s="1"/>
  <c r="B2451" i="4"/>
  <c r="C2451" i="4" s="1"/>
  <c r="B2452" i="4"/>
  <c r="B2453" i="4"/>
  <c r="B2454" i="4"/>
  <c r="C2454" i="4" s="1"/>
  <c r="B2455" i="4"/>
  <c r="B2456" i="4"/>
  <c r="C2456" i="4" s="1"/>
  <c r="B2457" i="4"/>
  <c r="B2458" i="4"/>
  <c r="B2459" i="4"/>
  <c r="B2460" i="4"/>
  <c r="C2460" i="4" s="1"/>
  <c r="B2461" i="4"/>
  <c r="B2462" i="4"/>
  <c r="C2462" i="4" s="1"/>
  <c r="E2462" i="4" s="1"/>
  <c r="B2463" i="4"/>
  <c r="C2463" i="4" s="1"/>
  <c r="B2464" i="4"/>
  <c r="C2464" i="4" s="1"/>
  <c r="B2465" i="4"/>
  <c r="B2466" i="4"/>
  <c r="B2467" i="4"/>
  <c r="B2468" i="4"/>
  <c r="B2469" i="4"/>
  <c r="B2470" i="4"/>
  <c r="C2470" i="4" s="1"/>
  <c r="B2471" i="4"/>
  <c r="B2472" i="4"/>
  <c r="C2472" i="4" s="1"/>
  <c r="B2473" i="4"/>
  <c r="C2473" i="4" s="1"/>
  <c r="B2474" i="4"/>
  <c r="C2474" i="4" s="1"/>
  <c r="B2475" i="4"/>
  <c r="C2475" i="4" s="1"/>
  <c r="B2476" i="4"/>
  <c r="B2477" i="4"/>
  <c r="C2477" i="4" s="1"/>
  <c r="B2478" i="4"/>
  <c r="C2478" i="4" s="1"/>
  <c r="B2479" i="4"/>
  <c r="C2479" i="4" s="1"/>
  <c r="B2480" i="4"/>
  <c r="C2480" i="4" s="1"/>
  <c r="B2481" i="4"/>
  <c r="B2482" i="4"/>
  <c r="B2483" i="4"/>
  <c r="B2484" i="4"/>
  <c r="C2484" i="4" s="1"/>
  <c r="B2485" i="4"/>
  <c r="B2486" i="4"/>
  <c r="C2486" i="4" s="1"/>
  <c r="E2486" i="4" s="1"/>
  <c r="B2487" i="4"/>
  <c r="B2488" i="4"/>
  <c r="C2488" i="4" s="1"/>
  <c r="B2489" i="4"/>
  <c r="C2489" i="4" s="1"/>
  <c r="B2490" i="4"/>
  <c r="B2491" i="4"/>
  <c r="B2492" i="4"/>
  <c r="B2493" i="4"/>
  <c r="B2494" i="4"/>
  <c r="C2494" i="4" s="1"/>
  <c r="B2495" i="4"/>
  <c r="B2496" i="4"/>
  <c r="C2496" i="4" s="1"/>
  <c r="B2497" i="4"/>
  <c r="B2498" i="4"/>
  <c r="B2499" i="4"/>
  <c r="C2499" i="4" s="1"/>
  <c r="B2500" i="4"/>
  <c r="C2500" i="4" s="1"/>
  <c r="B2501" i="4"/>
  <c r="B2502" i="4"/>
  <c r="C2502" i="4" s="1"/>
  <c r="B2503" i="4"/>
  <c r="B2504" i="4"/>
  <c r="B2505" i="4"/>
  <c r="B2506" i="4"/>
  <c r="B2507" i="4"/>
  <c r="B2508" i="4"/>
  <c r="B2509" i="4"/>
  <c r="C2509" i="4" s="1"/>
  <c r="B2510" i="4"/>
  <c r="C2510" i="4" s="1"/>
  <c r="B2511" i="4"/>
  <c r="C2511" i="4" s="1"/>
  <c r="B2512" i="4"/>
  <c r="B2513" i="4"/>
  <c r="B2514" i="4"/>
  <c r="C2514" i="4" s="1"/>
  <c r="B2515" i="4"/>
  <c r="C2515" i="4" s="1"/>
  <c r="B2516" i="4"/>
  <c r="B2517" i="4"/>
  <c r="B2518" i="4"/>
  <c r="C2518" i="4" s="1"/>
  <c r="E2518" i="4" s="1"/>
  <c r="B2519" i="4"/>
  <c r="C2519" i="4" s="1"/>
  <c r="B2520" i="4"/>
  <c r="C2520" i="4" s="1"/>
  <c r="E2520" i="4" s="1"/>
  <c r="B2521" i="4"/>
  <c r="B2522" i="4"/>
  <c r="B2523" i="4"/>
  <c r="C2523" i="4" s="1"/>
  <c r="B2524" i="4"/>
  <c r="C2524" i="4" s="1"/>
  <c r="B2525" i="4"/>
  <c r="B2526" i="4"/>
  <c r="C2526" i="4" s="1"/>
  <c r="B2527" i="4"/>
  <c r="B2528" i="4"/>
  <c r="C2528" i="4" s="1"/>
  <c r="B2529" i="4"/>
  <c r="B2530" i="4"/>
  <c r="B2531" i="4"/>
  <c r="B2532" i="4"/>
  <c r="B2533" i="4"/>
  <c r="B2534" i="4"/>
  <c r="C2534" i="4" s="1"/>
  <c r="B2535" i="4"/>
  <c r="B2536" i="4"/>
  <c r="C2536" i="4" s="1"/>
  <c r="B2537" i="4"/>
  <c r="C2537" i="4" s="1"/>
  <c r="B2538" i="4"/>
  <c r="B2539" i="4"/>
  <c r="B2540" i="4"/>
  <c r="B2541" i="4"/>
  <c r="B2542" i="4"/>
  <c r="C2542" i="4" s="1"/>
  <c r="B2543" i="4"/>
  <c r="B2544" i="4"/>
  <c r="C2544" i="4" s="1"/>
  <c r="E2544" i="4" s="1"/>
  <c r="B2545" i="4"/>
  <c r="B2546" i="4"/>
  <c r="B2547" i="4"/>
  <c r="B2548" i="4"/>
  <c r="B2549" i="4"/>
  <c r="B2550" i="4"/>
  <c r="C2550" i="4" s="1"/>
  <c r="B2551" i="4"/>
  <c r="B2552" i="4"/>
  <c r="B2553" i="4"/>
  <c r="C2553" i="4" s="1"/>
  <c r="B2554" i="4"/>
  <c r="B2555" i="4"/>
  <c r="C2555" i="4" s="1"/>
  <c r="E2555" i="4" s="1"/>
  <c r="B2556" i="4"/>
  <c r="B2557" i="4"/>
  <c r="B2558" i="4"/>
  <c r="C2558" i="4" s="1"/>
  <c r="B2559" i="4"/>
  <c r="C2559" i="4" s="1"/>
  <c r="B2560" i="4"/>
  <c r="B2561" i="4"/>
  <c r="B2562" i="4"/>
  <c r="C2562" i="4" s="1"/>
  <c r="B2563" i="4"/>
  <c r="B2564" i="4"/>
  <c r="C2564" i="4" s="1"/>
  <c r="B2565" i="4"/>
  <c r="B2566" i="4"/>
  <c r="C2566" i="4" s="1"/>
  <c r="E2566" i="4" s="1"/>
  <c r="B2567" i="4"/>
  <c r="C2567" i="4" s="1"/>
  <c r="B2568" i="4"/>
  <c r="C2568" i="4" s="1"/>
  <c r="B2569" i="4"/>
  <c r="B2570" i="4"/>
  <c r="B2571" i="4"/>
  <c r="B2572" i="4"/>
  <c r="B2573" i="4"/>
  <c r="C2573" i="4" s="1"/>
  <c r="B2574" i="4"/>
  <c r="C2574" i="4" s="1"/>
  <c r="B2575" i="4"/>
  <c r="B2576" i="4"/>
  <c r="C2576" i="4" s="1"/>
  <c r="B2577" i="4"/>
  <c r="C2577" i="4" s="1"/>
  <c r="B2578" i="4"/>
  <c r="B2579" i="4"/>
  <c r="C2579" i="4" s="1"/>
  <c r="B2580" i="4"/>
  <c r="B2581" i="4"/>
  <c r="B2582" i="4"/>
  <c r="C2582" i="4" s="1"/>
  <c r="B2583" i="4"/>
  <c r="B2584" i="4"/>
  <c r="B2585" i="4"/>
  <c r="B2586" i="4"/>
  <c r="C2586" i="4" s="1"/>
  <c r="B2587" i="4"/>
  <c r="B2588" i="4"/>
  <c r="C2588" i="4" s="1"/>
  <c r="B2589" i="4"/>
  <c r="B2590" i="4"/>
  <c r="C2590" i="4" s="1"/>
  <c r="B2591" i="4"/>
  <c r="B2592" i="4"/>
  <c r="C2592" i="4" s="1"/>
  <c r="B2593" i="4"/>
  <c r="B2594" i="4"/>
  <c r="B2595" i="4"/>
  <c r="B2596" i="4"/>
  <c r="B2597" i="4"/>
  <c r="C2597" i="4" s="1"/>
  <c r="B2598" i="4"/>
  <c r="C2598" i="4" s="1"/>
  <c r="E2598" i="4" s="1"/>
  <c r="B2599" i="4"/>
  <c r="B2600" i="4"/>
  <c r="C2600" i="4" s="1"/>
  <c r="B2601" i="4"/>
  <c r="B2602" i="4"/>
  <c r="C2602" i="4" s="1"/>
  <c r="B2603" i="4"/>
  <c r="C2603" i="4" s="1"/>
  <c r="B2604" i="4"/>
  <c r="C2604" i="4" s="1"/>
  <c r="B2605" i="4"/>
  <c r="B2606" i="4"/>
  <c r="C2606" i="4" s="1"/>
  <c r="B2607" i="4"/>
  <c r="B2608" i="4"/>
  <c r="C2608" i="4" s="1"/>
  <c r="B2609" i="4"/>
  <c r="B2610" i="4"/>
  <c r="B2611" i="4"/>
  <c r="C2611" i="4" s="1"/>
  <c r="B2612" i="4"/>
  <c r="B2613" i="4"/>
  <c r="B2614" i="4"/>
  <c r="C2614" i="4" s="1"/>
  <c r="B2615" i="4"/>
  <c r="B2616" i="4"/>
  <c r="B2617" i="4"/>
  <c r="C2617" i="4" s="1"/>
  <c r="B2618" i="4"/>
  <c r="C2618" i="4" s="1"/>
  <c r="B2619" i="4"/>
  <c r="C2619" i="4" s="1"/>
  <c r="B2620" i="4"/>
  <c r="B2621" i="4"/>
  <c r="B2622" i="4"/>
  <c r="C2622" i="4" s="1"/>
  <c r="E2622" i="4" s="1"/>
  <c r="B2623" i="4"/>
  <c r="B2624" i="4"/>
  <c r="C2624" i="4" s="1"/>
  <c r="B2625" i="4"/>
  <c r="B2626" i="4"/>
  <c r="B2627" i="4"/>
  <c r="C2627" i="4" s="1"/>
  <c r="B2628" i="4"/>
  <c r="C2628" i="4" s="1"/>
  <c r="B2629" i="4"/>
  <c r="B2630" i="4"/>
  <c r="C2630" i="4" s="1"/>
  <c r="B2631" i="4"/>
  <c r="B2632" i="4"/>
  <c r="C2632" i="4" s="1"/>
  <c r="E2632" i="4" s="1"/>
  <c r="B2633" i="4"/>
  <c r="B2634" i="4"/>
  <c r="B2635" i="4"/>
  <c r="C2635" i="4" s="1"/>
  <c r="B2636" i="4"/>
  <c r="B2637" i="4"/>
  <c r="B2638" i="4"/>
  <c r="C2638" i="4" s="1"/>
  <c r="B2639" i="4"/>
  <c r="B2640" i="4"/>
  <c r="C2640" i="4" s="1"/>
  <c r="B2641" i="4"/>
  <c r="C2641" i="4" s="1"/>
  <c r="B2642" i="4"/>
  <c r="C2642" i="4" s="1"/>
  <c r="B2643" i="4"/>
  <c r="C2643" i="4" s="1"/>
  <c r="E2643" i="4" s="1"/>
  <c r="B2644" i="4"/>
  <c r="C2644" i="4" s="1"/>
  <c r="B2645" i="4"/>
  <c r="B2646" i="4"/>
  <c r="C2646" i="4" s="1"/>
  <c r="B2647" i="4"/>
  <c r="B2648" i="4"/>
  <c r="C2648" i="4" s="1"/>
  <c r="B2649" i="4"/>
  <c r="B2650" i="4"/>
  <c r="B2651" i="4"/>
  <c r="B2652" i="4"/>
  <c r="B2653" i="4"/>
  <c r="B2654" i="4"/>
  <c r="C2654" i="4" s="1"/>
  <c r="B2655" i="4"/>
  <c r="B2656" i="4"/>
  <c r="B2657" i="4"/>
  <c r="B2658" i="4"/>
  <c r="C2658" i="4" s="1"/>
  <c r="B2659" i="4"/>
  <c r="B2660" i="4"/>
  <c r="C2660" i="4" s="1"/>
  <c r="B2661" i="4"/>
  <c r="C2661" i="4" s="1"/>
  <c r="B2662" i="4"/>
  <c r="C2662" i="4" s="1"/>
  <c r="B2663" i="4"/>
  <c r="B2664" i="4"/>
  <c r="B2665" i="4"/>
  <c r="B2666" i="4"/>
  <c r="C2666" i="4" s="1"/>
  <c r="B2667" i="4"/>
  <c r="B2668" i="4"/>
  <c r="B2669" i="4"/>
  <c r="B2670" i="4"/>
  <c r="C2670" i="4" s="1"/>
  <c r="E2670" i="4" s="1"/>
  <c r="B2671" i="4"/>
  <c r="C2671" i="4" s="1"/>
  <c r="E2671" i="4" s="1"/>
  <c r="B2672" i="4"/>
  <c r="C2672" i="4" s="1"/>
  <c r="E2672" i="4" s="1"/>
  <c r="B2673" i="4"/>
  <c r="C2673" i="4" s="1"/>
  <c r="B2674" i="4"/>
  <c r="C2674" i="4" s="1"/>
  <c r="E2674" i="4" s="1"/>
  <c r="B2675" i="4"/>
  <c r="C2675" i="4" s="1"/>
  <c r="B2676" i="4"/>
  <c r="B2677" i="4"/>
  <c r="B2678" i="4"/>
  <c r="C2678" i="4" s="1"/>
  <c r="B2679" i="4"/>
  <c r="B2680" i="4"/>
  <c r="C2680" i="4" s="1"/>
  <c r="B2681" i="4"/>
  <c r="B2682" i="4"/>
  <c r="C2682" i="4" s="1"/>
  <c r="B2683" i="4"/>
  <c r="B2684" i="4"/>
  <c r="C2684" i="4" s="1"/>
  <c r="B2685" i="4"/>
  <c r="B2686" i="4"/>
  <c r="C2686" i="4" s="1"/>
  <c r="B2687" i="4"/>
  <c r="C2687" i="4" s="1"/>
  <c r="B2688" i="4"/>
  <c r="B2689" i="4"/>
  <c r="C2689" i="4" s="1"/>
  <c r="B2690" i="4"/>
  <c r="C2690" i="4" s="1"/>
  <c r="B2691" i="4"/>
  <c r="B2692" i="4"/>
  <c r="B2693" i="4"/>
  <c r="C2693" i="4" s="1"/>
  <c r="B2694" i="4"/>
  <c r="C2694" i="4" s="1"/>
  <c r="B2695" i="4"/>
  <c r="B2696" i="4"/>
  <c r="C2696" i="4" s="1"/>
  <c r="E2696" i="4" s="1"/>
  <c r="B2697" i="4"/>
  <c r="C2697" i="4" s="1"/>
  <c r="B2698" i="4"/>
  <c r="C2698" i="4" s="1"/>
  <c r="B2699" i="4"/>
  <c r="B2700" i="4"/>
  <c r="B2701" i="4"/>
  <c r="C2701" i="4" s="1"/>
  <c r="B2702" i="4"/>
  <c r="C2702" i="4" s="1"/>
  <c r="E2702" i="4" s="1"/>
  <c r="B2703" i="4"/>
  <c r="B2704" i="4"/>
  <c r="C2704" i="4" s="1"/>
  <c r="B2705" i="4"/>
  <c r="C2705" i="4" s="1"/>
  <c r="B2706" i="4"/>
  <c r="C2706" i="4" s="1"/>
  <c r="B2707" i="4"/>
  <c r="C2707" i="4" s="1"/>
  <c r="B2708" i="4"/>
  <c r="B2709" i="4"/>
  <c r="B2710" i="4"/>
  <c r="C2710" i="4" s="1"/>
  <c r="E2710" i="4" s="1"/>
  <c r="B2711" i="4"/>
  <c r="C2711" i="4" s="1"/>
  <c r="B2712" i="4"/>
  <c r="C2712" i="4" s="1"/>
  <c r="B2713" i="4"/>
  <c r="B2714" i="4"/>
  <c r="C2714" i="4" s="1"/>
  <c r="B2715" i="4"/>
  <c r="B2716" i="4"/>
  <c r="B2717" i="4"/>
  <c r="B2718" i="4"/>
  <c r="C2718" i="4" s="1"/>
  <c r="E2718" i="4" s="1"/>
  <c r="B2719" i="4"/>
  <c r="B2720" i="4"/>
  <c r="C2720" i="4" s="1"/>
  <c r="B2721" i="4"/>
  <c r="C2721" i="4" s="1"/>
  <c r="B2722" i="4"/>
  <c r="C2722" i="4" s="1"/>
  <c r="B2723" i="4"/>
  <c r="B2724" i="4"/>
  <c r="B2725" i="4"/>
  <c r="B2726" i="4"/>
  <c r="C2726" i="4" s="1"/>
  <c r="E2726" i="4" s="1"/>
  <c r="B2727" i="4"/>
  <c r="B2728" i="4"/>
  <c r="B2729" i="4"/>
  <c r="B2730" i="4"/>
  <c r="C2730" i="4" s="1"/>
  <c r="B2731" i="4"/>
  <c r="B2732" i="4"/>
  <c r="B2733" i="4"/>
  <c r="B2734" i="4"/>
  <c r="C2734" i="4" s="1"/>
  <c r="E2734" i="4" s="1"/>
  <c r="B2735" i="4"/>
  <c r="B2736" i="4"/>
  <c r="C2736" i="4" s="1"/>
  <c r="B2737" i="4"/>
  <c r="C2737" i="4" s="1"/>
  <c r="B2738" i="4"/>
  <c r="B2739" i="4"/>
  <c r="B2740" i="4"/>
  <c r="B2741" i="4"/>
  <c r="B2742" i="4"/>
  <c r="C2742" i="4" s="1"/>
  <c r="B2743" i="4"/>
  <c r="B2744" i="4"/>
  <c r="B2745" i="4"/>
  <c r="C2745" i="4" s="1"/>
  <c r="B2746" i="4"/>
  <c r="B2747" i="4"/>
  <c r="B2748" i="4"/>
  <c r="B2749" i="4"/>
  <c r="B2750" i="4"/>
  <c r="C2750" i="4" s="1"/>
  <c r="E2750" i="4" s="1"/>
  <c r="B2751" i="4"/>
  <c r="B2752" i="4"/>
  <c r="B2753" i="4"/>
  <c r="B2754" i="4"/>
  <c r="B2755" i="4"/>
  <c r="C2755" i="4" s="1"/>
  <c r="B2756" i="4"/>
  <c r="C2756" i="4" s="1"/>
  <c r="B2757" i="4"/>
  <c r="B2758" i="4"/>
  <c r="C2758" i="4" s="1"/>
  <c r="E2758" i="4" s="1"/>
  <c r="B2759" i="4"/>
  <c r="B2760" i="4"/>
  <c r="C2760" i="4" s="1"/>
  <c r="B2761" i="4"/>
  <c r="C2761" i="4" s="1"/>
  <c r="B2762" i="4"/>
  <c r="B2763" i="4"/>
  <c r="B2764" i="4"/>
  <c r="B2765" i="4"/>
  <c r="B2766" i="4"/>
  <c r="C2766" i="4" s="1"/>
  <c r="B2767" i="4"/>
  <c r="C2767" i="4" s="1"/>
  <c r="B2768" i="4"/>
  <c r="C2768" i="4" s="1"/>
  <c r="B2769" i="4"/>
  <c r="C2769" i="4" s="1"/>
  <c r="B2770" i="4"/>
  <c r="C2770" i="4" s="1"/>
  <c r="B2771" i="4"/>
  <c r="B2772" i="4"/>
  <c r="B2773" i="4"/>
  <c r="B2774" i="4"/>
  <c r="C2774" i="4" s="1"/>
  <c r="B2775" i="4"/>
  <c r="B2776" i="4"/>
  <c r="C2776" i="4" s="1"/>
  <c r="E2776" i="4" s="1"/>
  <c r="B2777" i="4"/>
  <c r="C2777" i="4" s="1"/>
  <c r="B2778" i="4"/>
  <c r="B2779" i="4"/>
  <c r="C2779" i="4" s="1"/>
  <c r="B2780" i="4"/>
  <c r="C2780" i="4" s="1"/>
  <c r="B2781" i="4"/>
  <c r="B2782" i="4"/>
  <c r="C2782" i="4" s="1"/>
  <c r="E2782" i="4" s="1"/>
  <c r="B2783" i="4"/>
  <c r="B2784" i="4"/>
  <c r="C2784" i="4" s="1"/>
  <c r="B2785" i="4"/>
  <c r="B2786" i="4"/>
  <c r="B2787" i="4"/>
  <c r="B2788" i="4"/>
  <c r="B2789" i="4"/>
  <c r="C2789" i="4" s="1"/>
  <c r="B2790" i="4"/>
  <c r="C2790" i="4" s="1"/>
  <c r="E2790" i="4" s="1"/>
  <c r="B2791" i="4"/>
  <c r="B2792" i="4"/>
  <c r="C2792" i="4" s="1"/>
  <c r="B2793" i="4"/>
  <c r="B2794" i="4"/>
  <c r="B2795" i="4"/>
  <c r="C2795" i="4" s="1"/>
  <c r="B2796" i="4"/>
  <c r="C2796" i="4" s="1"/>
  <c r="B2797" i="4"/>
  <c r="C2797" i="4" s="1"/>
  <c r="B2798" i="4"/>
  <c r="C2798" i="4" s="1"/>
  <c r="E2798" i="4" s="1"/>
  <c r="B2799" i="4"/>
  <c r="B2800" i="4"/>
  <c r="C2800" i="4" s="1"/>
  <c r="B2801" i="4"/>
  <c r="B2802" i="4"/>
  <c r="B2803" i="4"/>
  <c r="B2804" i="4"/>
  <c r="B2805" i="4"/>
  <c r="C2805" i="4" s="1"/>
  <c r="B2806" i="4"/>
  <c r="C2806" i="4" s="1"/>
  <c r="E2806" i="4" s="1"/>
  <c r="B2807" i="4"/>
  <c r="C2807" i="4" s="1"/>
  <c r="B2808" i="4"/>
  <c r="C2808" i="4" s="1"/>
  <c r="E2808" i="4" s="1"/>
  <c r="B2809" i="4"/>
  <c r="B2810" i="4"/>
  <c r="C2810" i="4" s="1"/>
  <c r="B2811" i="4"/>
  <c r="C2811" i="4" s="1"/>
  <c r="B2812" i="4"/>
  <c r="B2813" i="4"/>
  <c r="B2814" i="4"/>
  <c r="C2814" i="4" s="1"/>
  <c r="B2815" i="4"/>
  <c r="C2815" i="4" s="1"/>
  <c r="B2816" i="4"/>
  <c r="C2816" i="4" s="1"/>
  <c r="B2817" i="4"/>
  <c r="B2818" i="4"/>
  <c r="B2819" i="4"/>
  <c r="B2820" i="4"/>
  <c r="B2821" i="4"/>
  <c r="C2821" i="4" s="1"/>
  <c r="B2822" i="4"/>
  <c r="C2822" i="4" s="1"/>
  <c r="B2823" i="4"/>
  <c r="B2824" i="4"/>
  <c r="C2824" i="4" s="1"/>
  <c r="B2825" i="4"/>
  <c r="C2825" i="4" s="1"/>
  <c r="B2826" i="4"/>
  <c r="B2827" i="4"/>
  <c r="B2828" i="4"/>
  <c r="B2829" i="4"/>
  <c r="C2829" i="4" s="1"/>
  <c r="B2830" i="4"/>
  <c r="C2830" i="4" s="1"/>
  <c r="B2831" i="4"/>
  <c r="B2832" i="4"/>
  <c r="C2832" i="4" s="1"/>
  <c r="B2833" i="4"/>
  <c r="C2833" i="4" s="1"/>
  <c r="B2834" i="4"/>
  <c r="B2835" i="4"/>
  <c r="B2836" i="4"/>
  <c r="B2837" i="4"/>
  <c r="C2837" i="4" s="1"/>
  <c r="B2838" i="4"/>
  <c r="C2838" i="4" s="1"/>
  <c r="E2838" i="4" s="1"/>
  <c r="B2839" i="4"/>
  <c r="B2840" i="4"/>
  <c r="C2840" i="4" s="1"/>
  <c r="B2841" i="4"/>
  <c r="B2842" i="4"/>
  <c r="C2842" i="4" s="1"/>
  <c r="B2843" i="4"/>
  <c r="C2843" i="4" s="1"/>
  <c r="B2844" i="4"/>
  <c r="C2844" i="4" s="1"/>
  <c r="E2844" i="4" s="1"/>
  <c r="B2845" i="4"/>
  <c r="C2845" i="4" s="1"/>
  <c r="B2846" i="4"/>
  <c r="C2846" i="4" s="1"/>
  <c r="E2846" i="4" s="1"/>
  <c r="B2847" i="4"/>
  <c r="B2848" i="4"/>
  <c r="C2848" i="4" s="1"/>
  <c r="B2849" i="4"/>
  <c r="B2850" i="4"/>
  <c r="B2851" i="4"/>
  <c r="B2852" i="4"/>
  <c r="B2853" i="4"/>
  <c r="C2853" i="4" s="1"/>
  <c r="B2854" i="4"/>
  <c r="C2854" i="4" s="1"/>
  <c r="B2855" i="4"/>
  <c r="C2855" i="4" s="1"/>
  <c r="B2856" i="4"/>
  <c r="C2856" i="4" s="1"/>
  <c r="E2856" i="4" s="1"/>
  <c r="B2857" i="4"/>
  <c r="B2858" i="4"/>
  <c r="C2858" i="4" s="1"/>
  <c r="B2859" i="4"/>
  <c r="C2859" i="4" s="1"/>
  <c r="B2860" i="4"/>
  <c r="B2861" i="4"/>
  <c r="C2861" i="4" s="1"/>
  <c r="B2862" i="4"/>
  <c r="C2862" i="4" s="1"/>
  <c r="B2863" i="4"/>
  <c r="B2864" i="4"/>
  <c r="C2864" i="4" s="1"/>
  <c r="B2865" i="4"/>
  <c r="B2866" i="4"/>
  <c r="B2867" i="4"/>
  <c r="B2868" i="4"/>
  <c r="B2869" i="4"/>
  <c r="C2869" i="4" s="1"/>
  <c r="B2870" i="4"/>
  <c r="C2870" i="4" s="1"/>
  <c r="E2870" i="4" s="1"/>
  <c r="B2871" i="4"/>
  <c r="B2872" i="4"/>
  <c r="C2872" i="4" s="1"/>
  <c r="B2873" i="4"/>
  <c r="C2873" i="4" s="1"/>
  <c r="B2874" i="4"/>
  <c r="B2875" i="4"/>
  <c r="B2876" i="4"/>
  <c r="C2876" i="4" s="1"/>
  <c r="B2877" i="4"/>
  <c r="C2877" i="4" s="1"/>
  <c r="B2878" i="4"/>
  <c r="C2878" i="4" s="1"/>
  <c r="E2878" i="4" s="1"/>
  <c r="B2879" i="4"/>
  <c r="B2880" i="4"/>
  <c r="B2881" i="4"/>
  <c r="B2882" i="4"/>
  <c r="B2883" i="4"/>
  <c r="C2883" i="4" s="1"/>
  <c r="B2884" i="4"/>
  <c r="B2885" i="4"/>
  <c r="C2885" i="4" s="1"/>
  <c r="B2886" i="4"/>
  <c r="C2886" i="4" s="1"/>
  <c r="B2887" i="4"/>
  <c r="B2888" i="4"/>
  <c r="C2888" i="4" s="1"/>
  <c r="B2889" i="4"/>
  <c r="B2890" i="4"/>
  <c r="B2891" i="4"/>
  <c r="B2892" i="4"/>
  <c r="B2893" i="4"/>
  <c r="C2893" i="4" s="1"/>
  <c r="B2894" i="4"/>
  <c r="C2894" i="4" s="1"/>
  <c r="B2895" i="4"/>
  <c r="B2896" i="4"/>
  <c r="C2896" i="4" s="1"/>
  <c r="B2897" i="4"/>
  <c r="C2897" i="4" s="1"/>
  <c r="B2898" i="4"/>
  <c r="B2899" i="4"/>
  <c r="C2899" i="4" s="1"/>
  <c r="B2900" i="4"/>
  <c r="C2900" i="4" s="1"/>
  <c r="B2901" i="4"/>
  <c r="C2901" i="4" s="1"/>
  <c r="B2902" i="4"/>
  <c r="C2902" i="4" s="1"/>
  <c r="E2902" i="4" s="1"/>
  <c r="B2903" i="4"/>
  <c r="B2904" i="4"/>
  <c r="C2904" i="4" s="1"/>
  <c r="E2904" i="4" s="1"/>
  <c r="B2905" i="4"/>
  <c r="B2906" i="4"/>
  <c r="B2907" i="4"/>
  <c r="B2908" i="4"/>
  <c r="B2909" i="4"/>
  <c r="C2909" i="4" s="1"/>
  <c r="B2910" i="4"/>
  <c r="C2910" i="4" s="1"/>
  <c r="E2910" i="4" s="1"/>
  <c r="B2911" i="4"/>
  <c r="B2912" i="4"/>
  <c r="C2912" i="4" s="1"/>
  <c r="B2913" i="4"/>
  <c r="C2913" i="4" s="1"/>
  <c r="B2914" i="4"/>
  <c r="B2915" i="4"/>
  <c r="B2916" i="4"/>
  <c r="B2917" i="4"/>
  <c r="C2917" i="4" s="1"/>
  <c r="B2918" i="4"/>
  <c r="C2918" i="4" s="1"/>
  <c r="E2918" i="4" s="1"/>
  <c r="B2919" i="4"/>
  <c r="B2920" i="4"/>
  <c r="C2920" i="4" s="1"/>
  <c r="B2921" i="4"/>
  <c r="C2921" i="4" s="1"/>
  <c r="B2922" i="4"/>
  <c r="C2922" i="4" s="1"/>
  <c r="B2923" i="4"/>
  <c r="C2923" i="4" s="1"/>
  <c r="B2924" i="4"/>
  <c r="C2924" i="4" s="1"/>
  <c r="B2925" i="4"/>
  <c r="C2925" i="4" s="1"/>
  <c r="B2926" i="4"/>
  <c r="C2926" i="4" s="1"/>
  <c r="B2927" i="4"/>
  <c r="C2927" i="4" s="1"/>
  <c r="B2928" i="4"/>
  <c r="B2929" i="4"/>
  <c r="B2930" i="4"/>
  <c r="B2931" i="4"/>
  <c r="C2931" i="4" s="1"/>
  <c r="B2932" i="4"/>
  <c r="C2932" i="4" s="1"/>
  <c r="B2933" i="4"/>
  <c r="C2933" i="4" s="1"/>
  <c r="B2934" i="4"/>
  <c r="C2934" i="4" s="1"/>
  <c r="E2934" i="4" s="1"/>
  <c r="B2935" i="4"/>
  <c r="B2936" i="4"/>
  <c r="C2936" i="4" s="1"/>
  <c r="B2937" i="4"/>
  <c r="B2938" i="4"/>
  <c r="C2938" i="4" s="1"/>
  <c r="B2939" i="4"/>
  <c r="B2940" i="4"/>
  <c r="B2941" i="4"/>
  <c r="C2941" i="4" s="1"/>
  <c r="B2942" i="4"/>
  <c r="C2942" i="4" s="1"/>
  <c r="B2943" i="4"/>
  <c r="C2943" i="4" s="1"/>
  <c r="B2944" i="4"/>
  <c r="B2945" i="4"/>
  <c r="C2945" i="4" s="1"/>
  <c r="B2946" i="4"/>
  <c r="B2947" i="4"/>
  <c r="B2948" i="4"/>
  <c r="C2948" i="4" s="1"/>
  <c r="B2949" i="4"/>
  <c r="C2949" i="4" s="1"/>
  <c r="B2950" i="4"/>
  <c r="C2950" i="4" s="1"/>
  <c r="E2950" i="4" s="1"/>
  <c r="B2951" i="4"/>
  <c r="B2952" i="4"/>
  <c r="C2952" i="4" s="1"/>
  <c r="B2953" i="4"/>
  <c r="B2954" i="4"/>
  <c r="B2955" i="4"/>
  <c r="B2956" i="4"/>
  <c r="B2957" i="4"/>
  <c r="C2957" i="4" s="1"/>
  <c r="B2958" i="4"/>
  <c r="C2958" i="4" s="1"/>
  <c r="E2958" i="4" s="1"/>
  <c r="B2959" i="4"/>
  <c r="B2960" i="4"/>
  <c r="C2960" i="4" s="1"/>
  <c r="B2961" i="4"/>
  <c r="C2961" i="4" s="1"/>
  <c r="B2962" i="4"/>
  <c r="B2963" i="4"/>
  <c r="C2963" i="4" s="1"/>
  <c r="B2964" i="4"/>
  <c r="B2965" i="4"/>
  <c r="C2965" i="4" s="1"/>
  <c r="B2966" i="4"/>
  <c r="C2966" i="4" s="1"/>
  <c r="B2967" i="4"/>
  <c r="B2968" i="4"/>
  <c r="C2968" i="4" s="1"/>
  <c r="B2969" i="4"/>
  <c r="B2970" i="4"/>
  <c r="B2971" i="4"/>
  <c r="C2971" i="4" s="1"/>
  <c r="B2972" i="4"/>
  <c r="B2973" i="4"/>
  <c r="C2973" i="4" s="1"/>
  <c r="B2974" i="4"/>
  <c r="C2974" i="4" s="1"/>
  <c r="E2974" i="4" s="1"/>
  <c r="B2975" i="4"/>
  <c r="B2976" i="4"/>
  <c r="C2976" i="4" s="1"/>
  <c r="B2977" i="4"/>
  <c r="C2977" i="4" s="1"/>
  <c r="B2978" i="4"/>
  <c r="B2979" i="4"/>
  <c r="B2980" i="4"/>
  <c r="B2981" i="4"/>
  <c r="C2981" i="4" s="1"/>
  <c r="B2982" i="4"/>
  <c r="C2982" i="4" s="1"/>
  <c r="E2982" i="4" s="1"/>
  <c r="B2983" i="4"/>
  <c r="B2984" i="4"/>
  <c r="B2985" i="4"/>
  <c r="B2986" i="4"/>
  <c r="C2986" i="4" s="1"/>
  <c r="B2987" i="4"/>
  <c r="C2987" i="4" s="1"/>
  <c r="B2988" i="4"/>
  <c r="B2989" i="4"/>
  <c r="C2989" i="4" s="1"/>
  <c r="B2990" i="4"/>
  <c r="C2990" i="4" s="1"/>
  <c r="E2990" i="4" s="1"/>
  <c r="B2991" i="4"/>
  <c r="C2991" i="4" s="1"/>
  <c r="B2992" i="4"/>
  <c r="B2993" i="4"/>
  <c r="B2994" i="4"/>
  <c r="B2995" i="4"/>
  <c r="B2996" i="4"/>
  <c r="B2997" i="4"/>
  <c r="C2997" i="4" s="1"/>
  <c r="B2998" i="4"/>
  <c r="C2998" i="4" s="1"/>
  <c r="B2999" i="4"/>
  <c r="B3000" i="4"/>
  <c r="C3000" i="4" s="1"/>
  <c r="B3001" i="4"/>
  <c r="B3002" i="4"/>
  <c r="B3003" i="4"/>
  <c r="C3003" i="4" s="1"/>
  <c r="B3004" i="4"/>
  <c r="C3004" i="4" s="1"/>
  <c r="B3005" i="4"/>
  <c r="C3005" i="4" s="1"/>
  <c r="B3006" i="4"/>
  <c r="C3006" i="4" s="1"/>
  <c r="B3007" i="4"/>
  <c r="C3007" i="4" s="1"/>
  <c r="E3007" i="4" s="1"/>
  <c r="B3008" i="4"/>
  <c r="C3008" i="4" s="1"/>
  <c r="B3009" i="4"/>
  <c r="B3010" i="4"/>
  <c r="B3011" i="4"/>
  <c r="B3012" i="4"/>
  <c r="B3013" i="4"/>
  <c r="C3013" i="4" s="1"/>
  <c r="B3014" i="4"/>
  <c r="C3014" i="4" s="1"/>
  <c r="B3015" i="4"/>
  <c r="C3015" i="4" s="1"/>
  <c r="B3016" i="4"/>
  <c r="B3017" i="4"/>
  <c r="C3017" i="4" s="1"/>
  <c r="B3018" i="4"/>
  <c r="C3018" i="4" s="1"/>
  <c r="E3018" i="4" s="1"/>
  <c r="B3019" i="4"/>
  <c r="B3020" i="4"/>
  <c r="B3021" i="4"/>
  <c r="C3021" i="4" s="1"/>
  <c r="B3022" i="4"/>
  <c r="C3022" i="4" s="1"/>
  <c r="E3022" i="4" s="1"/>
  <c r="B3023" i="4"/>
  <c r="C3023" i="4" s="1"/>
  <c r="B3024" i="4"/>
  <c r="C3024" i="4" s="1"/>
  <c r="B3025" i="4"/>
  <c r="B3026" i="4"/>
  <c r="B3027" i="4"/>
  <c r="B3028" i="4"/>
  <c r="C3028" i="4" s="1"/>
  <c r="B3029" i="4"/>
  <c r="C3029" i="4" s="1"/>
  <c r="B3030" i="4"/>
  <c r="C3030" i="4" s="1"/>
  <c r="E3030" i="4" s="1"/>
  <c r="B3031" i="4"/>
  <c r="C3031" i="4" s="1"/>
  <c r="E3031" i="4" s="1"/>
  <c r="B3032" i="4"/>
  <c r="B3033" i="4"/>
  <c r="C3033" i="4" s="1"/>
  <c r="B3034" i="4"/>
  <c r="C3034" i="4" s="1"/>
  <c r="B3035" i="4"/>
  <c r="B3036" i="4"/>
  <c r="B3037" i="4"/>
  <c r="B3038" i="4"/>
  <c r="C3038" i="4" s="1"/>
  <c r="E3038" i="4" s="1"/>
  <c r="B3039" i="4"/>
  <c r="C3039" i="4" s="1"/>
  <c r="B3040" i="4"/>
  <c r="C3040" i="4" s="1"/>
  <c r="B3041" i="4"/>
  <c r="B3042" i="4"/>
  <c r="B3043" i="4"/>
  <c r="B3044" i="4"/>
  <c r="C3044" i="4" s="1"/>
  <c r="B3045" i="4"/>
  <c r="C3045" i="4" s="1"/>
  <c r="B3046" i="4"/>
  <c r="C3046" i="4" s="1"/>
  <c r="E3046" i="4" s="1"/>
  <c r="B3047" i="4"/>
  <c r="C3047" i="4" s="1"/>
  <c r="B3048" i="4"/>
  <c r="C3048" i="4" s="1"/>
  <c r="B3049" i="4"/>
  <c r="B3050" i="4"/>
  <c r="C3050" i="4" s="1"/>
  <c r="B3051" i="4"/>
  <c r="B3052" i="4"/>
  <c r="B3053" i="4"/>
  <c r="C3053" i="4" s="1"/>
  <c r="B3054" i="4"/>
  <c r="C3054" i="4" s="1"/>
  <c r="E3054" i="4" s="1"/>
  <c r="B3055" i="4"/>
  <c r="B3056" i="4"/>
  <c r="C3056" i="4" s="1"/>
  <c r="B3057" i="4"/>
  <c r="B3058" i="4"/>
  <c r="B3059" i="4"/>
  <c r="B3060" i="4"/>
  <c r="C3060" i="4" s="1"/>
  <c r="B3061" i="4"/>
  <c r="C3061" i="4" s="1"/>
  <c r="B3062" i="4"/>
  <c r="C3062" i="4" s="1"/>
  <c r="B3063" i="4"/>
  <c r="B3064" i="4"/>
  <c r="C3064" i="4" s="1"/>
  <c r="B3065" i="4"/>
  <c r="B3066" i="4"/>
  <c r="B3067" i="4"/>
  <c r="B3068" i="4"/>
  <c r="B3069" i="4"/>
  <c r="C3069" i="4" s="1"/>
  <c r="B3070" i="4"/>
  <c r="C3070" i="4" s="1"/>
  <c r="B3071" i="4"/>
  <c r="B3072" i="4"/>
  <c r="B3073" i="4"/>
  <c r="C3073" i="4" s="1"/>
  <c r="B3074" i="4"/>
  <c r="C3074" i="4" s="1"/>
  <c r="B3075" i="4"/>
  <c r="C3075" i="4" s="1"/>
  <c r="B3076" i="4"/>
  <c r="B3077" i="4"/>
  <c r="B3078" i="4"/>
  <c r="B3079" i="4"/>
  <c r="C3079" i="4" s="1"/>
  <c r="B3080" i="4"/>
  <c r="B3081" i="4"/>
  <c r="B3082" i="4"/>
  <c r="B3083" i="4"/>
  <c r="D3083" i="4" s="1"/>
  <c r="B3084" i="4"/>
  <c r="C3084" i="4" s="1"/>
  <c r="B3085" i="4"/>
  <c r="C3085" i="4" s="1"/>
  <c r="B3086" i="4"/>
  <c r="B3087" i="4"/>
  <c r="C3087" i="4" s="1"/>
  <c r="B3088" i="4"/>
  <c r="B3089" i="4"/>
  <c r="B3090" i="4"/>
  <c r="B3091" i="4"/>
  <c r="C3091" i="4" s="1"/>
  <c r="B3092" i="4"/>
  <c r="C3092" i="4" s="1"/>
  <c r="B3093" i="4"/>
  <c r="C3093" i="4" s="1"/>
  <c r="B3094" i="4"/>
  <c r="B3095" i="4"/>
  <c r="C3095" i="4" s="1"/>
  <c r="B3096" i="4"/>
  <c r="B3097" i="4"/>
  <c r="B3098" i="4"/>
  <c r="B3099" i="4"/>
  <c r="B3100" i="4"/>
  <c r="C3100" i="4" s="1"/>
  <c r="B3101" i="4"/>
  <c r="C3101" i="4" s="1"/>
  <c r="B3102" i="4"/>
  <c r="B3103" i="4"/>
  <c r="C3103" i="4" s="1"/>
  <c r="E3103" i="4" s="1"/>
  <c r="B3104" i="4"/>
  <c r="C3104" i="4" s="1"/>
  <c r="B3105" i="4"/>
  <c r="B3106" i="4"/>
  <c r="B3107" i="4"/>
  <c r="B3108" i="4"/>
  <c r="C3108" i="4" s="1"/>
  <c r="E3108" i="4" s="1"/>
  <c r="B3109" i="4"/>
  <c r="C3109" i="4" s="1"/>
  <c r="B3110" i="4"/>
  <c r="C3110" i="4" s="1"/>
  <c r="B3111" i="4"/>
  <c r="C3111" i="4" s="1"/>
  <c r="B3112" i="4"/>
  <c r="C3112" i="4" s="1"/>
  <c r="B3113" i="4"/>
  <c r="C3113" i="4" s="1"/>
  <c r="B3114" i="4"/>
  <c r="C3114" i="4" s="1"/>
  <c r="E3114" i="4" s="1"/>
  <c r="B3115" i="4"/>
  <c r="C3115" i="4" s="1"/>
  <c r="B3116" i="4"/>
  <c r="C3116" i="4" s="1"/>
  <c r="B3117" i="4"/>
  <c r="C3117" i="4" s="1"/>
  <c r="B3118" i="4"/>
  <c r="C3118" i="4" s="1"/>
  <c r="B3119" i="4"/>
  <c r="C3119" i="4" s="1"/>
  <c r="B3120" i="4"/>
  <c r="B3121" i="4"/>
  <c r="B3122" i="4"/>
  <c r="B3123" i="4"/>
  <c r="C3123" i="4" s="1"/>
  <c r="B3124" i="4"/>
  <c r="C3124" i="4" s="1"/>
  <c r="B3125" i="4"/>
  <c r="C3125" i="4" s="1"/>
  <c r="B3126" i="4"/>
  <c r="B3127" i="4"/>
  <c r="C3127" i="4" s="1"/>
  <c r="B3128" i="4"/>
  <c r="C3128" i="4" s="1"/>
  <c r="B3129" i="4"/>
  <c r="B3130" i="4"/>
  <c r="B3131" i="4"/>
  <c r="B3132" i="4"/>
  <c r="C3132" i="4" s="1"/>
  <c r="B3133" i="4"/>
  <c r="C3133" i="4" s="1"/>
  <c r="B3134" i="4"/>
  <c r="B3135" i="4"/>
  <c r="B3136" i="4"/>
  <c r="B3137" i="4"/>
  <c r="C3137" i="4" s="1"/>
  <c r="B3138" i="4"/>
  <c r="C3138" i="4" s="1"/>
  <c r="B3139" i="4"/>
  <c r="B3140" i="4"/>
  <c r="C3140" i="4" s="1"/>
  <c r="B3141" i="4"/>
  <c r="C3141" i="4" s="1"/>
  <c r="B3142" i="4"/>
  <c r="C3142" i="4" s="1"/>
  <c r="B3143" i="4"/>
  <c r="C3143" i="4" s="1"/>
  <c r="B3144" i="4"/>
  <c r="B3145" i="4"/>
  <c r="B3146" i="4"/>
  <c r="B3147" i="4"/>
  <c r="B3148" i="4"/>
  <c r="C3148" i="4" s="1"/>
  <c r="B3149" i="4"/>
  <c r="C3149" i="4" s="1"/>
  <c r="B3150" i="4"/>
  <c r="B3151" i="4"/>
  <c r="C3151" i="4" s="1"/>
  <c r="B3152" i="4"/>
  <c r="C3152" i="4" s="1"/>
  <c r="B3153" i="4"/>
  <c r="B3154" i="4"/>
  <c r="C3154" i="4" s="1"/>
  <c r="B3155" i="4"/>
  <c r="C3155" i="4" s="1"/>
  <c r="E3155" i="4" s="1"/>
  <c r="B3156" i="4"/>
  <c r="C3156" i="4" s="1"/>
  <c r="E3156" i="4" s="1"/>
  <c r="B3157" i="4"/>
  <c r="C3157" i="4" s="1"/>
  <c r="B3158" i="4"/>
  <c r="B3159" i="4"/>
  <c r="C3159" i="4" s="1"/>
  <c r="B3160" i="4"/>
  <c r="B3161" i="4"/>
  <c r="C3161" i="4" s="1"/>
  <c r="B3162" i="4"/>
  <c r="C3162" i="4" s="1"/>
  <c r="B3163" i="4"/>
  <c r="B3164" i="4"/>
  <c r="B3165" i="4"/>
  <c r="C3165" i="4" s="1"/>
  <c r="B3166" i="4"/>
  <c r="B3167" i="4"/>
  <c r="C3167" i="4" s="1"/>
  <c r="B3168" i="4"/>
  <c r="C3168" i="4" s="1"/>
  <c r="E3168" i="4" s="1"/>
  <c r="B3169" i="4"/>
  <c r="B3170" i="4"/>
  <c r="C3170" i="4" s="1"/>
  <c r="B3171" i="4"/>
  <c r="B3172" i="4"/>
  <c r="C3172" i="4" s="1"/>
  <c r="B3173" i="4"/>
  <c r="C3173" i="4" s="1"/>
  <c r="B3174" i="4"/>
  <c r="C3174" i="4" s="1"/>
  <c r="E3174" i="4" s="1"/>
  <c r="B3175" i="4"/>
  <c r="C3175" i="4" s="1"/>
  <c r="B3176" i="4"/>
  <c r="B3177" i="4"/>
  <c r="B3178" i="4"/>
  <c r="C3178" i="4" s="1"/>
  <c r="E3178" i="4" s="1"/>
  <c r="B3179" i="4"/>
  <c r="C3179" i="4" s="1"/>
  <c r="B3180" i="4"/>
  <c r="C3180" i="4" s="1"/>
  <c r="B3181" i="4"/>
  <c r="C3181" i="4" s="1"/>
  <c r="B3182" i="4"/>
  <c r="C3182" i="4" s="1"/>
  <c r="E3182" i="4" s="1"/>
  <c r="B3183" i="4"/>
  <c r="C3183" i="4" s="1"/>
  <c r="B3184" i="4"/>
  <c r="B3185" i="4"/>
  <c r="B3186" i="4"/>
  <c r="C3186" i="4" s="1"/>
  <c r="B3187" i="4"/>
  <c r="B3188" i="4"/>
  <c r="C3188" i="4" s="1"/>
  <c r="B3189" i="4"/>
  <c r="C3189" i="4" s="1"/>
  <c r="B3190" i="4"/>
  <c r="C3190" i="4" s="1"/>
  <c r="B3191" i="4"/>
  <c r="C3191" i="4" s="1"/>
  <c r="B3192" i="4"/>
  <c r="C3192" i="4" s="1"/>
  <c r="B3193" i="4"/>
  <c r="C3193" i="4" s="1"/>
  <c r="B3194" i="4"/>
  <c r="C3194" i="4" s="1"/>
  <c r="B3195" i="4"/>
  <c r="C3195" i="4" s="1"/>
  <c r="B3196" i="4"/>
  <c r="C3196" i="4" s="1"/>
  <c r="B3197" i="4"/>
  <c r="C3197" i="4" s="1"/>
  <c r="B3198" i="4"/>
  <c r="B3199" i="4"/>
  <c r="C3199" i="4" s="1"/>
  <c r="E3199" i="4" s="1"/>
  <c r="B3200" i="4"/>
  <c r="B3201" i="4"/>
  <c r="B3202" i="4"/>
  <c r="C3202" i="4" s="1"/>
  <c r="B3203" i="4"/>
  <c r="B3204" i="4"/>
  <c r="C3204" i="4" s="1"/>
  <c r="E3204" i="4" s="1"/>
  <c r="B3205" i="4"/>
  <c r="C3205" i="4" s="1"/>
  <c r="B3206" i="4"/>
  <c r="B3207" i="4"/>
  <c r="C3207" i="4" s="1"/>
  <c r="B3208" i="4"/>
  <c r="B3209" i="4"/>
  <c r="C3209" i="4" s="1"/>
  <c r="B3210" i="4"/>
  <c r="C3210" i="4" s="1"/>
  <c r="B3211" i="4"/>
  <c r="C3211" i="4" s="1"/>
  <c r="B3212" i="4"/>
  <c r="C3212" i="4" s="1"/>
  <c r="B3213" i="4"/>
  <c r="C3213" i="4" s="1"/>
  <c r="B3214" i="4"/>
  <c r="C3214" i="4" s="1"/>
  <c r="B3215" i="4"/>
  <c r="C3215" i="4" s="1"/>
  <c r="B3216" i="4"/>
  <c r="B3217" i="4"/>
  <c r="C3217" i="4" s="1"/>
  <c r="B3218" i="4"/>
  <c r="B3219" i="4"/>
  <c r="B3220" i="4"/>
  <c r="C3220" i="4" s="1"/>
  <c r="B3221" i="4"/>
  <c r="C3221" i="4" s="1"/>
  <c r="B3222" i="4"/>
  <c r="B3223" i="4"/>
  <c r="C3223" i="4" s="1"/>
  <c r="B3224" i="4"/>
  <c r="C3224" i="4" s="1"/>
  <c r="E3224" i="4" s="1"/>
  <c r="B3225" i="4"/>
  <c r="B3226" i="4"/>
  <c r="B3227" i="4"/>
  <c r="C3227" i="4" s="1"/>
  <c r="B3228" i="4"/>
  <c r="B3229" i="4"/>
  <c r="C3229" i="4" s="1"/>
  <c r="B3230" i="4"/>
  <c r="B3231" i="4"/>
  <c r="C3231" i="4" s="1"/>
  <c r="B3232" i="4"/>
  <c r="C3232" i="4" s="1"/>
  <c r="E3232" i="4" s="1"/>
  <c r="B3233" i="4"/>
  <c r="B3234" i="4"/>
  <c r="B3235" i="4"/>
  <c r="B3236" i="4"/>
  <c r="C3236" i="4" s="1"/>
  <c r="E3236" i="4" s="1"/>
  <c r="B3237" i="4"/>
  <c r="C3237" i="4" s="1"/>
  <c r="B3238" i="4"/>
  <c r="C3238" i="4" s="1"/>
  <c r="B3239" i="4"/>
  <c r="B3240" i="4"/>
  <c r="C3240" i="4" s="1"/>
  <c r="B3241" i="4"/>
  <c r="C3241" i="4" s="1"/>
  <c r="B3242" i="4"/>
  <c r="C3242" i="4" s="1"/>
  <c r="B3243" i="4"/>
  <c r="B3244" i="4"/>
  <c r="C3244" i="4" s="1"/>
  <c r="B3245" i="4"/>
  <c r="C3245" i="4" s="1"/>
  <c r="B3246" i="4"/>
  <c r="C3246" i="4" s="1"/>
  <c r="B3247" i="4"/>
  <c r="C3247" i="4" s="1"/>
  <c r="B3248" i="4"/>
  <c r="C3248" i="4" s="1"/>
  <c r="B3249" i="4"/>
  <c r="B3250" i="4"/>
  <c r="B3251" i="4"/>
  <c r="C3251" i="4" s="1"/>
  <c r="B3252" i="4"/>
  <c r="C3252" i="4" s="1"/>
  <c r="E3252" i="4" s="1"/>
  <c r="B3253" i="4"/>
  <c r="C3253" i="4" s="1"/>
  <c r="B3254" i="4"/>
  <c r="C3254" i="4" s="1"/>
  <c r="B3255" i="4"/>
  <c r="B3256" i="4"/>
  <c r="B3257" i="4"/>
  <c r="B3258" i="4"/>
  <c r="B3259" i="4"/>
  <c r="B3260" i="4"/>
  <c r="C3260" i="4" s="1"/>
  <c r="B3261" i="4"/>
  <c r="C3261" i="4" s="1"/>
  <c r="B3262" i="4"/>
  <c r="B3263" i="4"/>
  <c r="C3263" i="4" s="1"/>
  <c r="B3264" i="4"/>
  <c r="C3264" i="4" s="1"/>
  <c r="B3265" i="4"/>
  <c r="C3265" i="4" s="1"/>
  <c r="B3266" i="4"/>
  <c r="C3266" i="4" s="1"/>
  <c r="E3266" i="4" s="1"/>
  <c r="B3267" i="4"/>
  <c r="B3268" i="4"/>
  <c r="C3268" i="4" s="1"/>
  <c r="B3269" i="4"/>
  <c r="C3269" i="4" s="1"/>
  <c r="B3270" i="4"/>
  <c r="C3270" i="4" s="1"/>
  <c r="E3270" i="4" s="1"/>
  <c r="B3271" i="4"/>
  <c r="C3271" i="4" s="1"/>
  <c r="E3271" i="4" s="1"/>
  <c r="B3272" i="4"/>
  <c r="B3273" i="4"/>
  <c r="B3274" i="4"/>
  <c r="C3274" i="4" s="1"/>
  <c r="B3275" i="4"/>
  <c r="C3275" i="4" s="1"/>
  <c r="B3276" i="4"/>
  <c r="C3276" i="4" s="1"/>
  <c r="B3277" i="4"/>
  <c r="C3277" i="4" s="1"/>
  <c r="B3278" i="4"/>
  <c r="B3279" i="4"/>
  <c r="C3279" i="4" s="1"/>
  <c r="E3279" i="4" s="1"/>
  <c r="B3280" i="4"/>
  <c r="C3280" i="4" s="1"/>
  <c r="B3281" i="4"/>
  <c r="B3282" i="4"/>
  <c r="B3283" i="4"/>
  <c r="B3284" i="4"/>
  <c r="C3284" i="4" s="1"/>
  <c r="E3284" i="4" s="1"/>
  <c r="B3285" i="4"/>
  <c r="C3285" i="4" s="1"/>
  <c r="B3286" i="4"/>
  <c r="B3287" i="4"/>
  <c r="B3288" i="4"/>
  <c r="B3289" i="4"/>
  <c r="B3290" i="4"/>
  <c r="C3290" i="4" s="1"/>
  <c r="B3291" i="4"/>
  <c r="C3291" i="4" s="1"/>
  <c r="B3292" i="4"/>
  <c r="C3292" i="4" s="1"/>
  <c r="E3292" i="4" s="1"/>
  <c r="B3293" i="4"/>
  <c r="C3293" i="4" s="1"/>
  <c r="B3294" i="4"/>
  <c r="C3294" i="4" s="1"/>
  <c r="B3295" i="4"/>
  <c r="C3295" i="4" s="1"/>
  <c r="B3296" i="4"/>
  <c r="B3297" i="4"/>
  <c r="B3298" i="4"/>
  <c r="B3299" i="4"/>
  <c r="B3300" i="4"/>
  <c r="C3300" i="4" s="1"/>
  <c r="E3300" i="4" s="1"/>
  <c r="B3301" i="4"/>
  <c r="C3301" i="4" s="1"/>
  <c r="B3302" i="4"/>
  <c r="C3302" i="4" s="1"/>
  <c r="B3303" i="4"/>
  <c r="B3304" i="4"/>
  <c r="C3304" i="4" s="1"/>
  <c r="B3305" i="4"/>
  <c r="B3306" i="4"/>
  <c r="C3306" i="4" s="1"/>
  <c r="B3307" i="4"/>
  <c r="B3308" i="4"/>
  <c r="C3308" i="4" s="1"/>
  <c r="B3309" i="4"/>
  <c r="C3309" i="4" s="1"/>
  <c r="B3310" i="4"/>
  <c r="C3310" i="4" s="1"/>
  <c r="B3311" i="4"/>
  <c r="C3311" i="4" s="1"/>
  <c r="B3312" i="4"/>
  <c r="B3313" i="4"/>
  <c r="C3313" i="4" s="1"/>
  <c r="B3314" i="4"/>
  <c r="B3315" i="4"/>
  <c r="C3315" i="4" s="1"/>
  <c r="B3316" i="4"/>
  <c r="C3316" i="4" s="1"/>
  <c r="E3316" i="4" s="1"/>
  <c r="B3317" i="4"/>
  <c r="C3317" i="4" s="1"/>
  <c r="B3318" i="4"/>
  <c r="C3318" i="4" s="1"/>
  <c r="B3319" i="4"/>
  <c r="C3319" i="4" s="1"/>
  <c r="B3320" i="4"/>
  <c r="B3321" i="4"/>
  <c r="B3322" i="4"/>
  <c r="B3323" i="4"/>
  <c r="B3324" i="4"/>
  <c r="C3324" i="4" s="1"/>
  <c r="E3324" i="4" s="1"/>
  <c r="B3325" i="4"/>
  <c r="C3325" i="4" s="1"/>
  <c r="B3326" i="4"/>
  <c r="B3327" i="4"/>
  <c r="C3327" i="4" s="1"/>
  <c r="B3328" i="4"/>
  <c r="C3328" i="4" s="1"/>
  <c r="B3329" i="4"/>
  <c r="B3330" i="4"/>
  <c r="B3331" i="4"/>
  <c r="C3331" i="4" s="1"/>
  <c r="B3332" i="4"/>
  <c r="C3332" i="4" s="1"/>
  <c r="B3333" i="4"/>
  <c r="C3333" i="4" s="1"/>
  <c r="B3334" i="4"/>
  <c r="B3335" i="4"/>
  <c r="C3335" i="4" s="1"/>
  <c r="E3335" i="4" s="1"/>
  <c r="B3336" i="4"/>
  <c r="B3337" i="4"/>
  <c r="B3338" i="4"/>
  <c r="B3339" i="4"/>
  <c r="B3340" i="4"/>
  <c r="C3340" i="4" s="1"/>
  <c r="B3341" i="4"/>
  <c r="C3341" i="4" s="1"/>
  <c r="B3342" i="4"/>
  <c r="B3343" i="4"/>
  <c r="C3343" i="4" s="1"/>
  <c r="B3344" i="4"/>
  <c r="B3345" i="4"/>
  <c r="C3345" i="4" s="1"/>
  <c r="B3346" i="4"/>
  <c r="C3346" i="4" s="1"/>
  <c r="B3347" i="4"/>
  <c r="B3348" i="4"/>
  <c r="C3348" i="4" s="1"/>
  <c r="E3348" i="4" s="1"/>
  <c r="B3349" i="4"/>
  <c r="C3349" i="4" s="1"/>
  <c r="B3350" i="4"/>
  <c r="C3350" i="4" s="1"/>
  <c r="B3351" i="4"/>
  <c r="C3351" i="4" s="1"/>
  <c r="B3352" i="4"/>
  <c r="B3353" i="4"/>
  <c r="B3354" i="4"/>
  <c r="B3355" i="4"/>
  <c r="B3356" i="4"/>
  <c r="C3356" i="4" s="1"/>
  <c r="B3357" i="4"/>
  <c r="C3357" i="4" s="1"/>
  <c r="B3358" i="4"/>
  <c r="B3359" i="4"/>
  <c r="C3359" i="4" s="1"/>
  <c r="E3359" i="4" s="1"/>
  <c r="B3360" i="4"/>
  <c r="C3360" i="4" s="1"/>
  <c r="B3361" i="4"/>
  <c r="C3361" i="4" s="1"/>
  <c r="B3362" i="4"/>
  <c r="B3363" i="4"/>
  <c r="B3364" i="4"/>
  <c r="C3364" i="4" s="1"/>
  <c r="E3364" i="4" s="1"/>
  <c r="B3365" i="4"/>
  <c r="C3365" i="4" s="1"/>
  <c r="B3366" i="4"/>
  <c r="C3366" i="4" s="1"/>
  <c r="E3366" i="4" s="1"/>
  <c r="B3367" i="4"/>
  <c r="C3367" i="4" s="1"/>
  <c r="B3368" i="4"/>
  <c r="C3368" i="4" s="1"/>
  <c r="B3369" i="4"/>
  <c r="C3369" i="4" s="1"/>
  <c r="B3370" i="4"/>
  <c r="C3370" i="4" s="1"/>
  <c r="B3371" i="4"/>
  <c r="C3371" i="4" s="1"/>
  <c r="B3372" i="4"/>
  <c r="B3373" i="4"/>
  <c r="C3373" i="4" s="1"/>
  <c r="B3374" i="4"/>
  <c r="B3375" i="4"/>
  <c r="C3375" i="4" s="1"/>
  <c r="B3376" i="4"/>
  <c r="B3377" i="4"/>
  <c r="B3378" i="4"/>
  <c r="B3379" i="4"/>
  <c r="C3379" i="4" s="1"/>
  <c r="E3379" i="4" s="1"/>
  <c r="B3380" i="4"/>
  <c r="B3381" i="4"/>
  <c r="C3381" i="4" s="1"/>
  <c r="B3382" i="4"/>
  <c r="C3382" i="4" s="1"/>
  <c r="E3382" i="4" s="1"/>
  <c r="B3383" i="4"/>
  <c r="B3384" i="4"/>
  <c r="B3385" i="4"/>
  <c r="B3386" i="4"/>
  <c r="C3386" i="4" s="1"/>
  <c r="B3387" i="4"/>
  <c r="C3387" i="4" s="1"/>
  <c r="B3388" i="4"/>
  <c r="C3388" i="4" s="1"/>
  <c r="B3389" i="4"/>
  <c r="C3389" i="4" s="1"/>
  <c r="B3390" i="4"/>
  <c r="B3391" i="4"/>
  <c r="C3391" i="4" s="1"/>
  <c r="B3392" i="4"/>
  <c r="B3393" i="4"/>
  <c r="C3393" i="4" s="1"/>
  <c r="B3394" i="4"/>
  <c r="B3395" i="4"/>
  <c r="C3395" i="4" s="1"/>
  <c r="E3395" i="4" s="1"/>
  <c r="B3396" i="4"/>
  <c r="B3397" i="4"/>
  <c r="C3397" i="4" s="1"/>
  <c r="B3398" i="4"/>
  <c r="C3398" i="4" s="1"/>
  <c r="B3399" i="4"/>
  <c r="C3399" i="4" s="1"/>
  <c r="B3400" i="4"/>
  <c r="B3401" i="4"/>
  <c r="B3402" i="4"/>
  <c r="B3403" i="4"/>
  <c r="C3403" i="4" s="1"/>
  <c r="E3403" i="4" s="1"/>
  <c r="B3404" i="4"/>
  <c r="C3404" i="4" s="1"/>
  <c r="B3405" i="4"/>
  <c r="C3405" i="4" s="1"/>
  <c r="B3406" i="4"/>
  <c r="C3406" i="4" s="1"/>
  <c r="B3407" i="4"/>
  <c r="B3408" i="4"/>
  <c r="C3408" i="4" s="1"/>
  <c r="B3409" i="4"/>
  <c r="C3409" i="4" s="1"/>
  <c r="B3410" i="4"/>
  <c r="B3411" i="4"/>
  <c r="C3411" i="4" s="1"/>
  <c r="E3411" i="4" s="1"/>
  <c r="B3412" i="4"/>
  <c r="B3413" i="4"/>
  <c r="C3413" i="4" s="1"/>
  <c r="B3414" i="4"/>
  <c r="B3415" i="4"/>
  <c r="C3415" i="4" s="1"/>
  <c r="B3416" i="4"/>
  <c r="B3417" i="4"/>
  <c r="B3418" i="4"/>
  <c r="B3419" i="4"/>
  <c r="B3420" i="4"/>
  <c r="B3421" i="4"/>
  <c r="C3421" i="4" s="1"/>
  <c r="B3422" i="4"/>
  <c r="B3423" i="4"/>
  <c r="B3424" i="4"/>
  <c r="B3425" i="4"/>
  <c r="B3426" i="4"/>
  <c r="B3427" i="4"/>
  <c r="B3428" i="4"/>
  <c r="C3428" i="4" s="1"/>
  <c r="B3429" i="4"/>
  <c r="C3429" i="4" s="1"/>
  <c r="B3430" i="4"/>
  <c r="C3430" i="4" s="1"/>
  <c r="E3430" i="4" s="1"/>
  <c r="B3431" i="4"/>
  <c r="C3431" i="4" s="1"/>
  <c r="B3432" i="4"/>
  <c r="C3432" i="4" s="1"/>
  <c r="B3433" i="4"/>
  <c r="C3433" i="4" s="1"/>
  <c r="B3434" i="4"/>
  <c r="C3434" i="4" s="1"/>
  <c r="B3435" i="4"/>
  <c r="B3436" i="4"/>
  <c r="B3437" i="4"/>
  <c r="C3437" i="4" s="1"/>
  <c r="B3438" i="4"/>
  <c r="B3439" i="4"/>
  <c r="B3440" i="4"/>
  <c r="B3441" i="4"/>
  <c r="B3442" i="4"/>
  <c r="B3443" i="4"/>
  <c r="B3444" i="4"/>
  <c r="B3445" i="4"/>
  <c r="C3445" i="4" s="1"/>
  <c r="B3446" i="4"/>
  <c r="C3446" i="4" s="1"/>
  <c r="E3446" i="4" s="1"/>
  <c r="B3447" i="4"/>
  <c r="C3447" i="4" s="1"/>
  <c r="B3448" i="4"/>
  <c r="B3449" i="4"/>
  <c r="B3450" i="4"/>
  <c r="C3450" i="4" s="1"/>
  <c r="B3451" i="4"/>
  <c r="B3452" i="4"/>
  <c r="B3453" i="4"/>
  <c r="C3453" i="4" s="1"/>
  <c r="B3454" i="4"/>
  <c r="B3455" i="4"/>
  <c r="B3456" i="4"/>
  <c r="B3457" i="4"/>
  <c r="B3458" i="4"/>
  <c r="C3458" i="4" s="1"/>
  <c r="B3459" i="4"/>
  <c r="C3459" i="4" s="1"/>
  <c r="B3460" i="4"/>
  <c r="B3461" i="4"/>
  <c r="C3461" i="4" s="1"/>
  <c r="B3462" i="4"/>
  <c r="C3462" i="4" s="1"/>
  <c r="E3462" i="4" s="1"/>
  <c r="B3463" i="4"/>
  <c r="C3463" i="4" s="1"/>
  <c r="B3464" i="4"/>
  <c r="B3465" i="4"/>
  <c r="B3466" i="4"/>
  <c r="B3467" i="4"/>
  <c r="B3468" i="4"/>
  <c r="B3469" i="4"/>
  <c r="C3469" i="4" s="1"/>
  <c r="B3470" i="4"/>
  <c r="C3470" i="4" s="1"/>
  <c r="B3471" i="4"/>
  <c r="C3471" i="4" s="1"/>
  <c r="E3471" i="4" s="1"/>
  <c r="B3472" i="4"/>
  <c r="C3472" i="4" s="1"/>
  <c r="B3473" i="4"/>
  <c r="B3474" i="4"/>
  <c r="B3475" i="4"/>
  <c r="B3476" i="4"/>
  <c r="B3477" i="4"/>
  <c r="B3478" i="4"/>
  <c r="B3479" i="4"/>
  <c r="C3479" i="4" s="1"/>
  <c r="B3480" i="4"/>
  <c r="B3481" i="4"/>
  <c r="C3481" i="4" s="1"/>
  <c r="B3482" i="4"/>
  <c r="C3482" i="4" s="1"/>
  <c r="B3483" i="4"/>
  <c r="B3484" i="4"/>
  <c r="B3485" i="4"/>
  <c r="C3485" i="4" s="1"/>
  <c r="B3486" i="4"/>
  <c r="B3487" i="4"/>
  <c r="B3488" i="4"/>
  <c r="B3489" i="4"/>
  <c r="B3490" i="4"/>
  <c r="C3490" i="4" s="1"/>
  <c r="E3490" i="4" s="1"/>
  <c r="B3491" i="4"/>
  <c r="B3492" i="4"/>
  <c r="C3492" i="4" s="1"/>
  <c r="B3493" i="4"/>
  <c r="C3493" i="4" s="1"/>
  <c r="B3494" i="4"/>
  <c r="B3495" i="4"/>
  <c r="B3496" i="4"/>
  <c r="B3497" i="4"/>
  <c r="B3498" i="4"/>
  <c r="C3498" i="4" s="1"/>
  <c r="E3498" i="4" s="1"/>
  <c r="B3499" i="4"/>
  <c r="C3499" i="4" s="1"/>
  <c r="B3500" i="4"/>
  <c r="B3501" i="4"/>
  <c r="C3501" i="4" s="1"/>
  <c r="B3502" i="4"/>
  <c r="B3503" i="4"/>
  <c r="C3503" i="4" s="1"/>
  <c r="B3504" i="4"/>
  <c r="C3504" i="4" s="1"/>
  <c r="B3505" i="4"/>
  <c r="B3506" i="4"/>
  <c r="C3506" i="4" s="1"/>
  <c r="B3507" i="4"/>
  <c r="C3507" i="4" s="1"/>
  <c r="B3508" i="4"/>
  <c r="B3509" i="4"/>
  <c r="C3509" i="4" s="1"/>
  <c r="B3510" i="4"/>
  <c r="C3510" i="4" s="1"/>
  <c r="B3511" i="4"/>
  <c r="B3512" i="4"/>
  <c r="B3513" i="4"/>
  <c r="B3514" i="4"/>
  <c r="B3515" i="4"/>
  <c r="C3515" i="4" s="1"/>
  <c r="B3516" i="4"/>
  <c r="B3517" i="4"/>
  <c r="C3517" i="4" s="1"/>
  <c r="B3518" i="4"/>
  <c r="B3519" i="4"/>
  <c r="C3519" i="4" s="1"/>
  <c r="B3520" i="4"/>
  <c r="B3521" i="4"/>
  <c r="B3522" i="4"/>
  <c r="B3523" i="4"/>
  <c r="B3524" i="4"/>
  <c r="B3525" i="4"/>
  <c r="C3525" i="4" s="1"/>
  <c r="B3526" i="4"/>
  <c r="C3526" i="4" s="1"/>
  <c r="E3526" i="4" s="1"/>
  <c r="B3527" i="4"/>
  <c r="C3527" i="4" s="1"/>
  <c r="E3527" i="4" s="1"/>
  <c r="B3528" i="4"/>
  <c r="B3529" i="4"/>
  <c r="B3530" i="4"/>
  <c r="C3530" i="4" s="1"/>
  <c r="E3530" i="4" s="1"/>
  <c r="B3531" i="4"/>
  <c r="C3531" i="4" s="1"/>
  <c r="B3532" i="4"/>
  <c r="B3533" i="4"/>
  <c r="C3533" i="4" s="1"/>
  <c r="B3534" i="4"/>
  <c r="C3534" i="4" s="1"/>
  <c r="B3535" i="4"/>
  <c r="C3535" i="4" s="1"/>
  <c r="B3536" i="4"/>
  <c r="B3537" i="4"/>
  <c r="B3538" i="4"/>
  <c r="B3539" i="4"/>
  <c r="C3539" i="4" s="1"/>
  <c r="B3540" i="4"/>
  <c r="B3541" i="4"/>
  <c r="C3541" i="4" s="1"/>
  <c r="B3542" i="4"/>
  <c r="C3542" i="4" s="1"/>
  <c r="B3543" i="4"/>
  <c r="B3544" i="4"/>
  <c r="B3545" i="4"/>
  <c r="B3546" i="4"/>
  <c r="B3547" i="4"/>
  <c r="B3548" i="4"/>
  <c r="B3549" i="4"/>
  <c r="C3549" i="4" s="1"/>
  <c r="B3550" i="4"/>
  <c r="B3551" i="4"/>
  <c r="C3551" i="4" s="1"/>
  <c r="B3552" i="4"/>
  <c r="C3552" i="4" s="1"/>
  <c r="B3553" i="4"/>
  <c r="B3554" i="4"/>
  <c r="C3554" i="4" s="1"/>
  <c r="E3554" i="4" s="1"/>
  <c r="B3555" i="4"/>
  <c r="B3556" i="4"/>
  <c r="B3557" i="4"/>
  <c r="C3557" i="4" s="1"/>
  <c r="B3558" i="4"/>
  <c r="B3559" i="4"/>
  <c r="B3560" i="4"/>
  <c r="B3561" i="4"/>
  <c r="B3562" i="4"/>
  <c r="B3563" i="4"/>
  <c r="C3563" i="4" s="1"/>
  <c r="B3564" i="4"/>
  <c r="B3565" i="4"/>
  <c r="C3565" i="4" s="1"/>
  <c r="B3566" i="4"/>
  <c r="C3566" i="4" s="1"/>
  <c r="B3567" i="4"/>
  <c r="B3568" i="4"/>
  <c r="B3569" i="4"/>
  <c r="B3570" i="4"/>
  <c r="C3570" i="4" s="1"/>
  <c r="E3570" i="4" s="1"/>
  <c r="B3571" i="4"/>
  <c r="C3571" i="4" s="1"/>
  <c r="B3572" i="4"/>
  <c r="B3573" i="4"/>
  <c r="C3573" i="4" s="1"/>
  <c r="B3574" i="4"/>
  <c r="C3574" i="4" s="1"/>
  <c r="B3575" i="4"/>
  <c r="C3575" i="4" s="1"/>
  <c r="E3575" i="4" s="1"/>
  <c r="B3576" i="4"/>
  <c r="B3577" i="4"/>
  <c r="B3578" i="4"/>
  <c r="C3578" i="4" s="1"/>
  <c r="E3578" i="4" s="1"/>
  <c r="B3579" i="4"/>
  <c r="B3580" i="4"/>
  <c r="C3580" i="4" s="1"/>
  <c r="B3581" i="4"/>
  <c r="C3581" i="4" s="1"/>
  <c r="B3582" i="4"/>
  <c r="C3582" i="4" s="1"/>
  <c r="B3583" i="4"/>
  <c r="C3583" i="4" s="1"/>
  <c r="E3583" i="4" s="1"/>
  <c r="B3584" i="4"/>
  <c r="B3585" i="4"/>
  <c r="B3586" i="4"/>
  <c r="C3586" i="4" s="1"/>
  <c r="B3587" i="4"/>
  <c r="C3587" i="4" s="1"/>
  <c r="B3588" i="4"/>
  <c r="B3589" i="4"/>
  <c r="C3589" i="4" s="1"/>
  <c r="B3590" i="4"/>
  <c r="B3591" i="4"/>
  <c r="B3592" i="4"/>
  <c r="B3593" i="4"/>
  <c r="B3594" i="4"/>
  <c r="C3594" i="4" s="1"/>
  <c r="B3595" i="4"/>
  <c r="B3596" i="4"/>
  <c r="B3597" i="4"/>
  <c r="C3597" i="4" s="1"/>
  <c r="B3598" i="4"/>
  <c r="C3598" i="4" s="1"/>
  <c r="B3599" i="4"/>
  <c r="C3599" i="4" s="1"/>
  <c r="B3600" i="4"/>
  <c r="B3601" i="4"/>
  <c r="C3601" i="4" s="1"/>
  <c r="B3602" i="4"/>
  <c r="C3602" i="4" s="1"/>
  <c r="E3602" i="4" s="1"/>
  <c r="B3603" i="4"/>
  <c r="B3604" i="4"/>
  <c r="B3605" i="4"/>
  <c r="C3605" i="4" s="1"/>
  <c r="B3606" i="4"/>
  <c r="B3607" i="4"/>
  <c r="B3608" i="4"/>
  <c r="B3609" i="4"/>
  <c r="C3609" i="4" s="1"/>
  <c r="B3610" i="4"/>
  <c r="C3610" i="4" s="1"/>
  <c r="B3611" i="4"/>
  <c r="C3611" i="4" s="1"/>
  <c r="B3612" i="4"/>
  <c r="B3613" i="4"/>
  <c r="C3613" i="4" s="1"/>
  <c r="B3614" i="4"/>
  <c r="B3615" i="4"/>
  <c r="C3615" i="4" s="1"/>
  <c r="E3615" i="4" s="1"/>
  <c r="B3616" i="4"/>
  <c r="B3617" i="4"/>
  <c r="B3618" i="4"/>
  <c r="C3618" i="4" s="1"/>
  <c r="B3619" i="4"/>
  <c r="B3620" i="4"/>
  <c r="B3621" i="4"/>
  <c r="C3621" i="4" s="1"/>
  <c r="B3622" i="4"/>
  <c r="B3623" i="4"/>
  <c r="B3624" i="4"/>
  <c r="C3624" i="4" s="1"/>
  <c r="E3624" i="4" s="1"/>
  <c r="B3625" i="4"/>
  <c r="B3626" i="4"/>
  <c r="C3626" i="4" s="1"/>
  <c r="E3626" i="4" s="1"/>
  <c r="B3627" i="4"/>
  <c r="B3628" i="4"/>
  <c r="B3629" i="4"/>
  <c r="C3629" i="4" s="1"/>
  <c r="B3630" i="4"/>
  <c r="B3631" i="4"/>
  <c r="C3631" i="4" s="1"/>
  <c r="B3632" i="4"/>
  <c r="C3632" i="4" s="1"/>
  <c r="B3633" i="4"/>
  <c r="B3634" i="4"/>
  <c r="C3634" i="4" s="1"/>
  <c r="B3635" i="4"/>
  <c r="C3635" i="4" s="1"/>
  <c r="B3636" i="4"/>
  <c r="B3637" i="4"/>
  <c r="C3637" i="4" s="1"/>
  <c r="B3638" i="4"/>
  <c r="C3638" i="4" s="1"/>
  <c r="B3639" i="4"/>
  <c r="C3639" i="4" s="1"/>
  <c r="B3640" i="4"/>
  <c r="C3640" i="4" s="1"/>
  <c r="B3641" i="4"/>
  <c r="B3642" i="4"/>
  <c r="C3642" i="4" s="1"/>
  <c r="E3642" i="4" s="1"/>
  <c r="B3643" i="4"/>
  <c r="B3644" i="4"/>
  <c r="B3645" i="4"/>
  <c r="C3645" i="4" s="1"/>
  <c r="B3646" i="4"/>
  <c r="C3646" i="4" s="1"/>
  <c r="B3647" i="4"/>
  <c r="B3648" i="4"/>
  <c r="B3649" i="4"/>
  <c r="B3650" i="4"/>
  <c r="B3651" i="4"/>
  <c r="C3651" i="4" s="1"/>
  <c r="B3652" i="4"/>
  <c r="B3653" i="4"/>
  <c r="D3653" i="4" s="1"/>
  <c r="B3654" i="4"/>
  <c r="C3654" i="4" s="1"/>
  <c r="E3654" i="4" s="1"/>
  <c r="B3655" i="4"/>
  <c r="B3656" i="4"/>
  <c r="B3657" i="4"/>
  <c r="B3658" i="4"/>
  <c r="C3658" i="4" s="1"/>
  <c r="E3658" i="4" s="1"/>
  <c r="B3659" i="4"/>
  <c r="B3660" i="4"/>
  <c r="C3660" i="4" s="1"/>
  <c r="B3661" i="4"/>
  <c r="D3661" i="4" s="1"/>
  <c r="B3662" i="4"/>
  <c r="C3662" i="4" s="1"/>
  <c r="B3663" i="4"/>
  <c r="C3663" i="4" s="1"/>
  <c r="B3664" i="4"/>
  <c r="C3664" i="4" s="1"/>
  <c r="B3665" i="4"/>
  <c r="C3665" i="4" s="1"/>
  <c r="B3666" i="4"/>
  <c r="C3666" i="4" s="1"/>
  <c r="E3666" i="4" s="1"/>
  <c r="B3667" i="4"/>
  <c r="C3667" i="4" s="1"/>
  <c r="B3668" i="4"/>
  <c r="C3668" i="4" s="1"/>
  <c r="E3668" i="4" s="1"/>
  <c r="B3669" i="4"/>
  <c r="C3669" i="4" s="1"/>
  <c r="B3670" i="4"/>
  <c r="B3671" i="4"/>
  <c r="B3672" i="4"/>
  <c r="B3673" i="4"/>
  <c r="C3673" i="4" s="1"/>
  <c r="B3674" i="4"/>
  <c r="C3674" i="4" s="1"/>
  <c r="B3675" i="4"/>
  <c r="C3675" i="4" s="1"/>
  <c r="B3676" i="4"/>
  <c r="C3676" i="4" s="1"/>
  <c r="B3677" i="4"/>
  <c r="C3677" i="4" s="1"/>
  <c r="B3678" i="4"/>
  <c r="C3678" i="4" s="1"/>
  <c r="B3679" i="4"/>
  <c r="C3679" i="4" s="1"/>
  <c r="E3679" i="4" s="1"/>
  <c r="B3680" i="4"/>
  <c r="B3681" i="4"/>
  <c r="C3681" i="4" s="1"/>
  <c r="B3682" i="4"/>
  <c r="C3682" i="4" s="1"/>
  <c r="E3682" i="4" s="1"/>
  <c r="B3683" i="4"/>
  <c r="B3684" i="4"/>
  <c r="B3685" i="4"/>
  <c r="C3685" i="4" s="1"/>
  <c r="B3686" i="4"/>
  <c r="B3687" i="4"/>
  <c r="C3687" i="4" s="1"/>
  <c r="E3687" i="4" s="1"/>
  <c r="B3688" i="4"/>
  <c r="C3688" i="4" s="1"/>
  <c r="E3688" i="4" s="1"/>
  <c r="B3689" i="4"/>
  <c r="C3689" i="4" s="1"/>
  <c r="B3690" i="4"/>
  <c r="B3691" i="4"/>
  <c r="B3692" i="4"/>
  <c r="C3692" i="4" s="1"/>
  <c r="B3693" i="4"/>
  <c r="C3693" i="4" s="1"/>
  <c r="B3694" i="4"/>
  <c r="B3695" i="4"/>
  <c r="C3695" i="4" s="1"/>
  <c r="B3696" i="4"/>
  <c r="B3697" i="4"/>
  <c r="C3697" i="4" s="1"/>
  <c r="B3698" i="4"/>
  <c r="B3699" i="4"/>
  <c r="C3699" i="4" s="1"/>
  <c r="B3700" i="4"/>
  <c r="B3701" i="4"/>
  <c r="C3701" i="4" s="1"/>
  <c r="B3702" i="4"/>
  <c r="B3703" i="4"/>
  <c r="C3703" i="4" s="1"/>
  <c r="E3703" i="4" s="1"/>
  <c r="B3704" i="4"/>
  <c r="C3704" i="4" s="1"/>
  <c r="E3704" i="4" s="1"/>
  <c r="B3705" i="4"/>
  <c r="B3706" i="4"/>
  <c r="B3707" i="4"/>
  <c r="B3708" i="4"/>
  <c r="B3709" i="4"/>
  <c r="C3709" i="4" s="1"/>
  <c r="B3710" i="4"/>
  <c r="C3710" i="4" s="1"/>
  <c r="B3711" i="4"/>
  <c r="C3711" i="4" s="1"/>
  <c r="E3711" i="4" s="1"/>
  <c r="B3712" i="4"/>
  <c r="C3712" i="4" s="1"/>
  <c r="B3713" i="4"/>
  <c r="B3714" i="4"/>
  <c r="B3715" i="4"/>
  <c r="B3716" i="4"/>
  <c r="B3717" i="4"/>
  <c r="C3717" i="4" s="1"/>
  <c r="B3718" i="4"/>
  <c r="B3719" i="4"/>
  <c r="C3719" i="4" s="1"/>
  <c r="E3719" i="4" s="1"/>
  <c r="B3720" i="4"/>
  <c r="B3721" i="4"/>
  <c r="B3722" i="4"/>
  <c r="B3723" i="4"/>
  <c r="B3724" i="4"/>
  <c r="B3725" i="4"/>
  <c r="C3725" i="4" s="1"/>
  <c r="B3726" i="4"/>
  <c r="B3727" i="4"/>
  <c r="C3727" i="4" s="1"/>
  <c r="E3727" i="4" s="1"/>
  <c r="B3728" i="4"/>
  <c r="C3728" i="4" s="1"/>
  <c r="B3729" i="4"/>
  <c r="B3730" i="4"/>
  <c r="C3730" i="4" s="1"/>
  <c r="B3731" i="4"/>
  <c r="B3732" i="4"/>
  <c r="B3733" i="4"/>
  <c r="C3733" i="4" s="1"/>
  <c r="B3734" i="4"/>
  <c r="B3735" i="4"/>
  <c r="C3735" i="4" s="1"/>
  <c r="B3736" i="4"/>
  <c r="B3737" i="4"/>
  <c r="B3738" i="4"/>
  <c r="B3739" i="4"/>
  <c r="B3740" i="4"/>
  <c r="B3741" i="4"/>
  <c r="C3741" i="4" s="1"/>
  <c r="B3742" i="4"/>
  <c r="C3742" i="4" s="1"/>
  <c r="B3743" i="4"/>
  <c r="C3743" i="4" s="1"/>
  <c r="E3743" i="4" s="1"/>
  <c r="B3744" i="4"/>
  <c r="B3745" i="4"/>
  <c r="B3746" i="4"/>
  <c r="B3747" i="4"/>
  <c r="C3747" i="4" s="1"/>
  <c r="B3748" i="4"/>
  <c r="C3748" i="4" s="1"/>
  <c r="B3749" i="4"/>
  <c r="C3749" i="4" s="1"/>
  <c r="B3750" i="4"/>
  <c r="C3750" i="4" s="1"/>
  <c r="E3750" i="4" s="1"/>
  <c r="B3751" i="4"/>
  <c r="B3752" i="4"/>
  <c r="C3752" i="4" s="1"/>
  <c r="B3753" i="4"/>
  <c r="B3754" i="4"/>
  <c r="B3755" i="4"/>
  <c r="B3756" i="4"/>
  <c r="B3757" i="4"/>
  <c r="C3757" i="4" s="1"/>
  <c r="B3758" i="4"/>
  <c r="B3759" i="4"/>
  <c r="C3759" i="4" s="1"/>
  <c r="E3759" i="4" s="1"/>
  <c r="B3760" i="4"/>
  <c r="B3761" i="4"/>
  <c r="B3762" i="4"/>
  <c r="B3763" i="4"/>
  <c r="B3764" i="4"/>
  <c r="B3765" i="4"/>
  <c r="C3765" i="4" s="1"/>
  <c r="B3766" i="4"/>
  <c r="C3766" i="4" s="1"/>
  <c r="B3767" i="4"/>
  <c r="B3768" i="4"/>
  <c r="C3768" i="4" s="1"/>
  <c r="B3769" i="4"/>
  <c r="B3770" i="4"/>
  <c r="B3771" i="4"/>
  <c r="B3772" i="4"/>
  <c r="B3773" i="4"/>
  <c r="C3773" i="4" s="1"/>
  <c r="B3774" i="4"/>
  <c r="B3775" i="4"/>
  <c r="C3775" i="4" s="1"/>
  <c r="B3776" i="4"/>
  <c r="C3776" i="4" s="1"/>
  <c r="B3777" i="4"/>
  <c r="B3778" i="4"/>
  <c r="C3778" i="4" s="1"/>
  <c r="B3779" i="4"/>
  <c r="B3780" i="4"/>
  <c r="B3781" i="4"/>
  <c r="C3781" i="4" s="1"/>
  <c r="B3782" i="4"/>
  <c r="C3782" i="4" s="1"/>
  <c r="E3782" i="4" s="1"/>
  <c r="B3783" i="4"/>
  <c r="B3784" i="4"/>
  <c r="B3785" i="4"/>
  <c r="B3786" i="4"/>
  <c r="B3787" i="4"/>
  <c r="C3787" i="4" s="1"/>
  <c r="B3788" i="4"/>
  <c r="B3789" i="4"/>
  <c r="C3789" i="4" s="1"/>
  <c r="B3790" i="4"/>
  <c r="B3791" i="4"/>
  <c r="C3791" i="4" s="1"/>
  <c r="E3791" i="4" s="1"/>
  <c r="B3792" i="4"/>
  <c r="B3793" i="4"/>
  <c r="B3794" i="4"/>
  <c r="B3795" i="4"/>
  <c r="B3796" i="4"/>
  <c r="C3796" i="4" s="1"/>
  <c r="B3797" i="4"/>
  <c r="C3797" i="4" s="1"/>
  <c r="B3798" i="4"/>
  <c r="B3799" i="4"/>
  <c r="C3799" i="4" s="1"/>
  <c r="E3799" i="4" s="1"/>
  <c r="B3800" i="4"/>
  <c r="C3800" i="4" s="1"/>
  <c r="B3801" i="4"/>
  <c r="C3801" i="4" s="1"/>
  <c r="B3802" i="4"/>
  <c r="B3803" i="4"/>
  <c r="C3803" i="4" s="1"/>
  <c r="B3804" i="4"/>
  <c r="B3805" i="4"/>
  <c r="C3805" i="4" s="1"/>
  <c r="B3806" i="4"/>
  <c r="C3806" i="4" s="1"/>
  <c r="B3807" i="4"/>
  <c r="C3807" i="4" s="1"/>
  <c r="E3807" i="4" s="1"/>
  <c r="B3808" i="4"/>
  <c r="B3809" i="4"/>
  <c r="B3810" i="4"/>
  <c r="B3811" i="4"/>
  <c r="C3811" i="4" s="1"/>
  <c r="B3812" i="4"/>
  <c r="B3813" i="4"/>
  <c r="C3813" i="4" s="1"/>
  <c r="B3814" i="4"/>
  <c r="C3814" i="4" s="1"/>
  <c r="E3814" i="4" s="1"/>
  <c r="B3815" i="4"/>
  <c r="B3816" i="4"/>
  <c r="C3816" i="4" s="1"/>
  <c r="B3817" i="4"/>
  <c r="C3817" i="4" s="1"/>
  <c r="B3818" i="4"/>
  <c r="B3819" i="4"/>
  <c r="B3820" i="4"/>
  <c r="B3821" i="4"/>
  <c r="C3821" i="4" s="1"/>
  <c r="B3822" i="4"/>
  <c r="C3822" i="4" s="1"/>
  <c r="B3823" i="4"/>
  <c r="B3824" i="4"/>
  <c r="B3825" i="4"/>
  <c r="B3826" i="4"/>
  <c r="C3826" i="4" s="1"/>
  <c r="B3827" i="4"/>
  <c r="B3828" i="4"/>
  <c r="C3828" i="4" s="1"/>
  <c r="B3829" i="4"/>
  <c r="C3829" i="4" s="1"/>
  <c r="B3830" i="4"/>
  <c r="B3831" i="4"/>
  <c r="B3832" i="4"/>
  <c r="B3833" i="4"/>
  <c r="B3834" i="4"/>
  <c r="B3835" i="4"/>
  <c r="C3835" i="4" s="1"/>
  <c r="B3836" i="4"/>
  <c r="B3837" i="4"/>
  <c r="C3837" i="4" s="1"/>
  <c r="B3838" i="4"/>
  <c r="C3838" i="4" s="1"/>
  <c r="B3839" i="4"/>
  <c r="C3839" i="4" s="1"/>
  <c r="B3840" i="4"/>
  <c r="B3841" i="4"/>
  <c r="B3842" i="4"/>
  <c r="B3843" i="4"/>
  <c r="B3844" i="4"/>
  <c r="B3845" i="4"/>
  <c r="C3845" i="4" s="1"/>
  <c r="B3846" i="4"/>
  <c r="C3846" i="4" s="1"/>
  <c r="B3847" i="4"/>
  <c r="B3848" i="4"/>
  <c r="B3849" i="4"/>
  <c r="B3850" i="4"/>
  <c r="C3850" i="4" s="1"/>
  <c r="B3851" i="4"/>
  <c r="C3851" i="4" s="1"/>
  <c r="B3852" i="4"/>
  <c r="B3853" i="4"/>
  <c r="C3853" i="4" s="1"/>
  <c r="B3854" i="4"/>
  <c r="B3855" i="4"/>
  <c r="B3856" i="4"/>
  <c r="B3857" i="4"/>
  <c r="C3857" i="4" s="1"/>
  <c r="B3858" i="4"/>
  <c r="B3859" i="4"/>
  <c r="B3860" i="4"/>
  <c r="B3861" i="4"/>
  <c r="C3861" i="4" s="1"/>
  <c r="B3862" i="4"/>
  <c r="B3863" i="4"/>
  <c r="B3864" i="4"/>
  <c r="B3865" i="4"/>
  <c r="B3866" i="4"/>
  <c r="B3867" i="4"/>
  <c r="C3867" i="4" s="1"/>
  <c r="E3867" i="4" s="1"/>
  <c r="B3868" i="4"/>
  <c r="B3869" i="4"/>
  <c r="C3869" i="4" s="1"/>
  <c r="B3870" i="4"/>
  <c r="C3870" i="4" s="1"/>
  <c r="B3871" i="4"/>
  <c r="C3871" i="4" s="1"/>
  <c r="B3872" i="4"/>
  <c r="B3873" i="4"/>
  <c r="C3873" i="4" s="1"/>
  <c r="B3874" i="4"/>
  <c r="B3875" i="4"/>
  <c r="C3875" i="4" s="1"/>
  <c r="E3875" i="4" s="1"/>
  <c r="B3876" i="4"/>
  <c r="B3877" i="4"/>
  <c r="C3877" i="4" s="1"/>
  <c r="B3878" i="4"/>
  <c r="C3878" i="4" s="1"/>
  <c r="E3878" i="4" s="1"/>
  <c r="B3879" i="4"/>
  <c r="B3880" i="4"/>
  <c r="B3881" i="4"/>
  <c r="B3882" i="4"/>
  <c r="C3882" i="4" s="1"/>
  <c r="B3883" i="4"/>
  <c r="B3884" i="4"/>
  <c r="B3885" i="4"/>
  <c r="C3885" i="4" s="1"/>
  <c r="B3886" i="4"/>
  <c r="C3886" i="4" s="1"/>
  <c r="B3887" i="4"/>
  <c r="B3888" i="4"/>
  <c r="B3889" i="4"/>
  <c r="B3890" i="4"/>
  <c r="B3891" i="4"/>
  <c r="C3891" i="4" s="1"/>
  <c r="B3892" i="4"/>
  <c r="B3893" i="4"/>
  <c r="C3893" i="4" s="1"/>
  <c r="B3894" i="4"/>
  <c r="B3895" i="4"/>
  <c r="B3896" i="4"/>
  <c r="B3897" i="4"/>
  <c r="B3898" i="4"/>
  <c r="B3899" i="4"/>
  <c r="B3900" i="4"/>
  <c r="B3901" i="4"/>
  <c r="C3901" i="4" s="1"/>
  <c r="B3902" i="4"/>
  <c r="C3902" i="4" s="1"/>
  <c r="B3903" i="4"/>
  <c r="B3904" i="4"/>
  <c r="B3905" i="4"/>
  <c r="B3906" i="4"/>
  <c r="B3907" i="4"/>
  <c r="C3907" i="4" s="1"/>
  <c r="B3908" i="4"/>
  <c r="B3909" i="4"/>
  <c r="C3909" i="4" s="1"/>
  <c r="B3910" i="4"/>
  <c r="B3911" i="4"/>
  <c r="B3912" i="4"/>
  <c r="B3913" i="4"/>
  <c r="B3914" i="4"/>
  <c r="B3915" i="4"/>
  <c r="C3915" i="4" s="1"/>
  <c r="B3916" i="4"/>
  <c r="B3917" i="4"/>
  <c r="C3917" i="4" s="1"/>
  <c r="B3918" i="4"/>
  <c r="B3919" i="4"/>
  <c r="C3919" i="4" s="1"/>
  <c r="B3920" i="4"/>
  <c r="B3921" i="4"/>
  <c r="B3922" i="4"/>
  <c r="B3923" i="4"/>
  <c r="B3924" i="4"/>
  <c r="C3924" i="4" s="1"/>
  <c r="B3925" i="4"/>
  <c r="C3925" i="4" s="1"/>
  <c r="B3926" i="4"/>
  <c r="C3926" i="4" s="1"/>
  <c r="B3927" i="4"/>
  <c r="C3927" i="4" s="1"/>
  <c r="B3928" i="4"/>
  <c r="B3929" i="4"/>
  <c r="C3929" i="4" s="1"/>
  <c r="B3930" i="4"/>
  <c r="C3930" i="4" s="1"/>
  <c r="B3931" i="4"/>
  <c r="C3931" i="4" s="1"/>
  <c r="B3932" i="4"/>
  <c r="B3933" i="4"/>
  <c r="C3933" i="4" s="1"/>
  <c r="B3934" i="4"/>
  <c r="C3934" i="4" s="1"/>
  <c r="E3934" i="4" s="1"/>
  <c r="B3935" i="4"/>
  <c r="B3936" i="4"/>
  <c r="B3937" i="4"/>
  <c r="B3938" i="4"/>
  <c r="C3938" i="4" s="1"/>
  <c r="B3939" i="4"/>
  <c r="B3940" i="4"/>
  <c r="B3941" i="4"/>
  <c r="C3941" i="4" s="1"/>
  <c r="B3942" i="4"/>
  <c r="C3942" i="4" s="1"/>
  <c r="E3942" i="4" s="1"/>
  <c r="B3943" i="4"/>
  <c r="B3944" i="4"/>
  <c r="B3945" i="4"/>
  <c r="B3946" i="4"/>
  <c r="B3947" i="4"/>
  <c r="B3948" i="4"/>
  <c r="B3949" i="4"/>
  <c r="C3949" i="4" s="1"/>
  <c r="B3950" i="4"/>
  <c r="B3951" i="4"/>
  <c r="B3952" i="4"/>
  <c r="B3953" i="4"/>
  <c r="B3954" i="4"/>
  <c r="C3954" i="4" s="1"/>
  <c r="B3955" i="4"/>
  <c r="C3955" i="4" s="1"/>
  <c r="B3956" i="4"/>
  <c r="B3957" i="4"/>
  <c r="C3957" i="4" s="1"/>
  <c r="B3958" i="4"/>
  <c r="B3959" i="4"/>
  <c r="B3960" i="4"/>
  <c r="B3961" i="4"/>
  <c r="B3962" i="4"/>
  <c r="B3963" i="4"/>
  <c r="B3964" i="4"/>
  <c r="B3965" i="4"/>
  <c r="C3965" i="4" s="1"/>
  <c r="B3966" i="4"/>
  <c r="C3966" i="4" s="1"/>
  <c r="B3967" i="4"/>
  <c r="C3967" i="4" s="1"/>
  <c r="E3967" i="4" s="1"/>
  <c r="B3968" i="4"/>
  <c r="B3969" i="4"/>
  <c r="B3970" i="4"/>
  <c r="B3971" i="4"/>
  <c r="B3972" i="4"/>
  <c r="B3973" i="4"/>
  <c r="C3973" i="4" s="1"/>
  <c r="B3974" i="4"/>
  <c r="B3975" i="4"/>
  <c r="B3976" i="4"/>
  <c r="B3977" i="4"/>
  <c r="C3977" i="4" s="1"/>
  <c r="B3978" i="4"/>
  <c r="B3979" i="4"/>
  <c r="B3980" i="4"/>
  <c r="B3981" i="4"/>
  <c r="C3981" i="4" s="1"/>
  <c r="B3982" i="4"/>
  <c r="C3982" i="4" s="1"/>
  <c r="E3982" i="4" s="1"/>
  <c r="B3983" i="4"/>
  <c r="B3984" i="4"/>
  <c r="B3985" i="4"/>
  <c r="B3986" i="4"/>
  <c r="C3986" i="4" s="1"/>
  <c r="B3987" i="4"/>
  <c r="B3988" i="4"/>
  <c r="C3988" i="4" s="1"/>
  <c r="B3989" i="4"/>
  <c r="C3989" i="4" s="1"/>
  <c r="B3990" i="4"/>
  <c r="C3990" i="4" s="1"/>
  <c r="E3990" i="4" s="1"/>
  <c r="B3991" i="4"/>
  <c r="B3992" i="4"/>
  <c r="B3993" i="4"/>
  <c r="B3994" i="4"/>
  <c r="B3995" i="4"/>
  <c r="B3996" i="4"/>
  <c r="C3996" i="4" s="1"/>
  <c r="B3997" i="4"/>
  <c r="C3997" i="4" s="1"/>
  <c r="B3998" i="4"/>
  <c r="C3998" i="4" s="1"/>
  <c r="E3998" i="4" s="1"/>
  <c r="B3999" i="4"/>
  <c r="B4000" i="4"/>
  <c r="C4000" i="4" s="1"/>
  <c r="B4001" i="4"/>
  <c r="B4002" i="4"/>
  <c r="B4003" i="4"/>
  <c r="B4004" i="4"/>
  <c r="B4005" i="4"/>
  <c r="C4005" i="4" s="1"/>
  <c r="B4006" i="4"/>
  <c r="C4006" i="4" s="1"/>
  <c r="E4006" i="4" s="1"/>
  <c r="B4007" i="4"/>
  <c r="B4008" i="4"/>
  <c r="B4009" i="4"/>
  <c r="B4010" i="4"/>
  <c r="B4011" i="4"/>
  <c r="B4012" i="4"/>
  <c r="B4013" i="4"/>
  <c r="C4013" i="4" s="1"/>
  <c r="B4014" i="4"/>
  <c r="C4014" i="4" s="1"/>
  <c r="B4015" i="4"/>
  <c r="B4016" i="4"/>
  <c r="C4016" i="4" s="1"/>
  <c r="B4017" i="4"/>
  <c r="C4017" i="4" s="1"/>
  <c r="B4018" i="4"/>
  <c r="B4019" i="4"/>
  <c r="C4019" i="4" s="1"/>
  <c r="B4020" i="4"/>
  <c r="B4021" i="4"/>
  <c r="C4021" i="4" s="1"/>
  <c r="B4022" i="4"/>
  <c r="C4022" i="4" s="1"/>
  <c r="B4023" i="4"/>
  <c r="B4024" i="4"/>
  <c r="B4025" i="4"/>
  <c r="B4026" i="4"/>
  <c r="C4026" i="4" s="1"/>
  <c r="B4027" i="4"/>
  <c r="B4028" i="4"/>
  <c r="B4029" i="4"/>
  <c r="C4029" i="4" s="1"/>
  <c r="B4030" i="4"/>
  <c r="B4031" i="4"/>
  <c r="B4032" i="4"/>
  <c r="B4033" i="4"/>
  <c r="B4034" i="4"/>
  <c r="B4035" i="4"/>
  <c r="B4036" i="4"/>
  <c r="B4037" i="4"/>
  <c r="C4037" i="4" s="1"/>
  <c r="B4038" i="4"/>
  <c r="B4039" i="4"/>
  <c r="B4040" i="4"/>
  <c r="C4040" i="4" s="1"/>
  <c r="B4041" i="4"/>
  <c r="C4041" i="4" s="1"/>
  <c r="B4042" i="4"/>
  <c r="C4042" i="4" s="1"/>
  <c r="B4043" i="4"/>
  <c r="C4043" i="4" s="1"/>
  <c r="B4044" i="4"/>
  <c r="B4045" i="4"/>
  <c r="C4045" i="4" s="1"/>
  <c r="B4046" i="4"/>
  <c r="B4047" i="4"/>
  <c r="B4048" i="4"/>
  <c r="C4048" i="4" s="1"/>
  <c r="B4049" i="4"/>
  <c r="B4050" i="4"/>
  <c r="B4051" i="4"/>
  <c r="C4051" i="4" s="1"/>
  <c r="B4052" i="4"/>
  <c r="B4053" i="4"/>
  <c r="C4053" i="4" s="1"/>
  <c r="B4054" i="4"/>
  <c r="B4055" i="4"/>
  <c r="C4055" i="4" s="1"/>
  <c r="B4056" i="4"/>
  <c r="B4057" i="4"/>
  <c r="B4058" i="4"/>
  <c r="B4059" i="4"/>
  <c r="B4060" i="4"/>
  <c r="B4061" i="4"/>
  <c r="C4061" i="4" s="1"/>
  <c r="B4062" i="4"/>
  <c r="C4062" i="4" s="1"/>
  <c r="B4063" i="4"/>
  <c r="B4064" i="4"/>
  <c r="B4065" i="4"/>
  <c r="B4066" i="4"/>
  <c r="C4066" i="4" s="1"/>
  <c r="E4066" i="4" s="1"/>
  <c r="B4067" i="4"/>
  <c r="C4067" i="4" s="1"/>
  <c r="B4068" i="4"/>
  <c r="C4068" i="4" s="1"/>
  <c r="E4068" i="4" s="1"/>
  <c r="B4069" i="4"/>
  <c r="C4069" i="4" s="1"/>
  <c r="B4070" i="4"/>
  <c r="C4070" i="4" s="1"/>
  <c r="B4071" i="4"/>
  <c r="B4072" i="4"/>
  <c r="B4073" i="4"/>
  <c r="B4074" i="4"/>
  <c r="B4075" i="4"/>
  <c r="B4076" i="4"/>
  <c r="C4076" i="4" s="1"/>
  <c r="E4076" i="4" s="1"/>
  <c r="B4077" i="4"/>
  <c r="C4077" i="4" s="1"/>
  <c r="B4078" i="4"/>
  <c r="C4078" i="4" s="1"/>
  <c r="B4079" i="4"/>
  <c r="B4080" i="4"/>
  <c r="B4081" i="4"/>
  <c r="C4081" i="4" s="1"/>
  <c r="B4082" i="4"/>
  <c r="C4082" i="4" s="1"/>
  <c r="B4083" i="4"/>
  <c r="B4084" i="4"/>
  <c r="C4084" i="4" s="1"/>
  <c r="B4085" i="4"/>
  <c r="C4085" i="4" s="1"/>
  <c r="B4086" i="4"/>
  <c r="C4086" i="4" s="1"/>
  <c r="B4087" i="4"/>
  <c r="B4088" i="4"/>
  <c r="B4089" i="4"/>
  <c r="B4090" i="4"/>
  <c r="B4091" i="4"/>
  <c r="B4092" i="4"/>
  <c r="B4093" i="4"/>
  <c r="C4093" i="4" s="1"/>
  <c r="B4094" i="4"/>
  <c r="B4095" i="4"/>
  <c r="C4095" i="4" s="1"/>
  <c r="B4096" i="4"/>
  <c r="C4096" i="4" s="1"/>
  <c r="B4097" i="4"/>
  <c r="B4098" i="4"/>
  <c r="B4099" i="4"/>
  <c r="C4099" i="4" s="1"/>
  <c r="B4100" i="4"/>
  <c r="B4101" i="4"/>
  <c r="C4101" i="4" s="1"/>
  <c r="B4102" i="4"/>
  <c r="B4103" i="4"/>
  <c r="B4104" i="4"/>
  <c r="B4105" i="4"/>
  <c r="C4105" i="4" s="1"/>
  <c r="B4106" i="4"/>
  <c r="C4106" i="4" s="1"/>
  <c r="B4107" i="4"/>
  <c r="B4108" i="4"/>
  <c r="B4109" i="4"/>
  <c r="C4109" i="4" s="1"/>
  <c r="B4110" i="4"/>
  <c r="C4110" i="4" s="1"/>
  <c r="B4111" i="4"/>
  <c r="B4112" i="4"/>
  <c r="B4113" i="4"/>
  <c r="C4113" i="4" s="1"/>
  <c r="B4114" i="4"/>
  <c r="B4115" i="4"/>
  <c r="B4116" i="4"/>
  <c r="B4117" i="4"/>
  <c r="C4117" i="4" s="1"/>
  <c r="B4118" i="4"/>
  <c r="B4119" i="4"/>
  <c r="C4119" i="4" s="1"/>
  <c r="E4119" i="4" s="1"/>
  <c r="B4120" i="4"/>
  <c r="C4120" i="4" s="1"/>
  <c r="B4121" i="4"/>
  <c r="C4121" i="4" s="1"/>
  <c r="B4122" i="4"/>
  <c r="C4122" i="4" s="1"/>
  <c r="B4123" i="4"/>
  <c r="C4123" i="4" s="1"/>
  <c r="B4124" i="4"/>
  <c r="B4125" i="4"/>
  <c r="C4125" i="4" s="1"/>
  <c r="B4126" i="4"/>
  <c r="B4127" i="4"/>
  <c r="C4127" i="4" s="1"/>
  <c r="B4128" i="4"/>
  <c r="C4128" i="4" s="1"/>
  <c r="E4128" i="4" s="1"/>
  <c r="B4129" i="4"/>
  <c r="B4130" i="4"/>
  <c r="B4131" i="4"/>
  <c r="B4132" i="4"/>
  <c r="B4133" i="4"/>
  <c r="C4133" i="4" s="1"/>
  <c r="B4134" i="4"/>
  <c r="B4135" i="4"/>
  <c r="B4136" i="4"/>
  <c r="B4137" i="4"/>
  <c r="B4138" i="4"/>
  <c r="B4139" i="4"/>
  <c r="B4140" i="4"/>
  <c r="C4140" i="4" s="1"/>
  <c r="B4141" i="4"/>
  <c r="C4141" i="4" s="1"/>
  <c r="B4142" i="4"/>
  <c r="C4142" i="4" s="1"/>
  <c r="B4143" i="4"/>
  <c r="B4144" i="4"/>
  <c r="C4144" i="4" s="1"/>
  <c r="B4145" i="4"/>
  <c r="B4146" i="4"/>
  <c r="B4147" i="4"/>
  <c r="C4147" i="4" s="1"/>
  <c r="B4148" i="4"/>
  <c r="B4149" i="4"/>
  <c r="C4149" i="4" s="1"/>
  <c r="B4150" i="4"/>
  <c r="C4150" i="4" s="1"/>
  <c r="B4151" i="4"/>
  <c r="B4152" i="4"/>
  <c r="C4152" i="4" s="1"/>
  <c r="B4153" i="4"/>
  <c r="C4153" i="4" s="1"/>
  <c r="B4154" i="4"/>
  <c r="B4155" i="4"/>
  <c r="B4156" i="4"/>
  <c r="B4157" i="4"/>
  <c r="C4157" i="4" s="1"/>
  <c r="B4158" i="4"/>
  <c r="C4158" i="4" s="1"/>
  <c r="E4158" i="4" s="1"/>
  <c r="B4159" i="4"/>
  <c r="B4160" i="4"/>
  <c r="B4161" i="4"/>
  <c r="B4162" i="4"/>
  <c r="B4163" i="4"/>
  <c r="B4164" i="4"/>
  <c r="B4165" i="4"/>
  <c r="C4165" i="4" s="1"/>
  <c r="B4166" i="4"/>
  <c r="C4166" i="4" s="1"/>
  <c r="E4166" i="4" s="1"/>
  <c r="B4167" i="4"/>
  <c r="B4168" i="4"/>
  <c r="B4169" i="4"/>
  <c r="C4169" i="4" s="1"/>
  <c r="B4170" i="4"/>
  <c r="C4170" i="4" s="1"/>
  <c r="B4171" i="4"/>
  <c r="B4172" i="4"/>
  <c r="B4173" i="4"/>
  <c r="C4173" i="4" s="1"/>
  <c r="B4174" i="4"/>
  <c r="B4175" i="4"/>
  <c r="B4176" i="4"/>
  <c r="B4177" i="4"/>
  <c r="B4178" i="4"/>
  <c r="B4179" i="4"/>
  <c r="C4179" i="4" s="1"/>
  <c r="B4180" i="4"/>
  <c r="B4181" i="4"/>
  <c r="C4181" i="4" s="1"/>
  <c r="B4182" i="4"/>
  <c r="B4183" i="4"/>
  <c r="B4184" i="4"/>
  <c r="C4184" i="4" s="1"/>
  <c r="B4185" i="4"/>
  <c r="B4186" i="4"/>
  <c r="B4187" i="4"/>
  <c r="B4188" i="4"/>
  <c r="C4188" i="4" s="1"/>
  <c r="B4189" i="4"/>
  <c r="C4189" i="4" s="1"/>
  <c r="B4190" i="4"/>
  <c r="B4191" i="4"/>
  <c r="B4192" i="4"/>
  <c r="B4193" i="4"/>
  <c r="C4193" i="4" s="1"/>
  <c r="B4194" i="4"/>
  <c r="C4194" i="4" s="1"/>
  <c r="B4195" i="4"/>
  <c r="B4196" i="4"/>
  <c r="B4197" i="4"/>
  <c r="C4197" i="4" s="1"/>
  <c r="B4198" i="4"/>
  <c r="C4198" i="4" s="1"/>
  <c r="B4199" i="4"/>
  <c r="B4200" i="4"/>
  <c r="B4201" i="4"/>
  <c r="B4202" i="4"/>
  <c r="B4203" i="4"/>
  <c r="C4203" i="4" s="1"/>
  <c r="B4204" i="4"/>
  <c r="B4205" i="4"/>
  <c r="C4205" i="4" s="1"/>
  <c r="B4206" i="4"/>
  <c r="B4207" i="4"/>
  <c r="B4208" i="4"/>
  <c r="C4208" i="4" s="1"/>
  <c r="B4209" i="4"/>
  <c r="B4210" i="4"/>
  <c r="B4211" i="4"/>
  <c r="C4211" i="4" s="1"/>
  <c r="B4212" i="4"/>
  <c r="B4213" i="4"/>
  <c r="C4213" i="4" s="1"/>
  <c r="B4214" i="4"/>
  <c r="B4215" i="4"/>
  <c r="B4216" i="4"/>
  <c r="B4217" i="4"/>
  <c r="B4218" i="4"/>
  <c r="B4219" i="4"/>
  <c r="B4220" i="4"/>
  <c r="B4221" i="4"/>
  <c r="C4221" i="4" s="1"/>
  <c r="B4222" i="4"/>
  <c r="B4223" i="4"/>
  <c r="C4223" i="4" s="1"/>
  <c r="B4224" i="4"/>
  <c r="B4225" i="4"/>
  <c r="B4226" i="4"/>
  <c r="B4227" i="4"/>
  <c r="B4228" i="4"/>
  <c r="B4229" i="4"/>
  <c r="C4229" i="4" s="1"/>
  <c r="B4230" i="4"/>
  <c r="B4231" i="4"/>
  <c r="C4231" i="4" s="1"/>
  <c r="B4232" i="4"/>
  <c r="C4232" i="4" s="1"/>
  <c r="B4233" i="4"/>
  <c r="C4233" i="4" s="1"/>
  <c r="B4234" i="4"/>
  <c r="B4235" i="4"/>
  <c r="C4235" i="4" s="1"/>
  <c r="B4236" i="4"/>
  <c r="C4236" i="4" s="1"/>
  <c r="B4237" i="4"/>
  <c r="C4237" i="4" s="1"/>
  <c r="B4238" i="4"/>
  <c r="C4238" i="4" s="1"/>
  <c r="B4239" i="4"/>
  <c r="B4240" i="4"/>
  <c r="B4241" i="4"/>
  <c r="B4242" i="4"/>
  <c r="B4243" i="4"/>
  <c r="C4243" i="4" s="1"/>
  <c r="B4244" i="4"/>
  <c r="B4245" i="4"/>
  <c r="C4245" i="4" s="1"/>
  <c r="B4246" i="4"/>
  <c r="B4247" i="4"/>
  <c r="B4248" i="4"/>
  <c r="C4248" i="4" s="1"/>
  <c r="B4249" i="4"/>
  <c r="B4250" i="4"/>
  <c r="B4251" i="4"/>
  <c r="B4252" i="4"/>
  <c r="B4253" i="4"/>
  <c r="C4253" i="4" s="1"/>
  <c r="B4254" i="4"/>
  <c r="C4254" i="4" s="1"/>
  <c r="B4255" i="4"/>
  <c r="B4256" i="4"/>
  <c r="C4256" i="4" s="1"/>
  <c r="B4257" i="4"/>
  <c r="C4257" i="4" s="1"/>
  <c r="B4258" i="4"/>
  <c r="B4259" i="4"/>
  <c r="C4259" i="4" s="1"/>
  <c r="B4260" i="4"/>
  <c r="B4261" i="4"/>
  <c r="C4261" i="4" s="1"/>
  <c r="B4262" i="4"/>
  <c r="C4262" i="4" s="1"/>
  <c r="E4262" i="4" s="1"/>
  <c r="B4263" i="4"/>
  <c r="B4264" i="4"/>
  <c r="B4265" i="4"/>
  <c r="B4266" i="4"/>
  <c r="B4267" i="4"/>
  <c r="B4268" i="4"/>
  <c r="B4269" i="4"/>
  <c r="C4269" i="4" s="1"/>
  <c r="B4270" i="4"/>
  <c r="C4270" i="4" s="1"/>
  <c r="B4271" i="4"/>
  <c r="B4272" i="4"/>
  <c r="C4272" i="4" s="1"/>
  <c r="B4273" i="4"/>
  <c r="C4273" i="4" s="1"/>
  <c r="B4274" i="4"/>
  <c r="C4274" i="4" s="1"/>
  <c r="B4275" i="4"/>
  <c r="B4276" i="4"/>
  <c r="B4277" i="4"/>
  <c r="C4277" i="4" s="1"/>
  <c r="B4278" i="4"/>
  <c r="C4278" i="4" s="1"/>
  <c r="B4279" i="4"/>
  <c r="B4280" i="4"/>
  <c r="B4281" i="4"/>
  <c r="B4282" i="4"/>
  <c r="C4282" i="4" s="1"/>
  <c r="B4283" i="4"/>
  <c r="C4283" i="4" s="1"/>
  <c r="E4283" i="4" s="1"/>
  <c r="B4284" i="4"/>
  <c r="B4285" i="4"/>
  <c r="C4285" i="4" s="1"/>
  <c r="B4286" i="4"/>
  <c r="B4287" i="4"/>
  <c r="B4288" i="4"/>
  <c r="B4289" i="4"/>
  <c r="B4290" i="4"/>
  <c r="B4291" i="4"/>
  <c r="C4291" i="4" s="1"/>
  <c r="B4292" i="4"/>
  <c r="B4293" i="4"/>
  <c r="C4293" i="4" s="1"/>
  <c r="B4294" i="4"/>
  <c r="B4295" i="4"/>
  <c r="B4296" i="4"/>
  <c r="B4297" i="4"/>
  <c r="B4298" i="4"/>
  <c r="C4298" i="4" s="1"/>
  <c r="B4299" i="4"/>
  <c r="B4300" i="4"/>
  <c r="B4301" i="4"/>
  <c r="C4301" i="4" s="1"/>
  <c r="B4302" i="4"/>
  <c r="C4302" i="4" s="1"/>
  <c r="B4303" i="4"/>
  <c r="B4304" i="4"/>
  <c r="B4305" i="4"/>
  <c r="B4306" i="4"/>
  <c r="B4307" i="4"/>
  <c r="B4308" i="4"/>
  <c r="B4309" i="4"/>
  <c r="C4309" i="4" s="1"/>
  <c r="B4310" i="4"/>
  <c r="C4310" i="4" s="1"/>
  <c r="B4311" i="4"/>
  <c r="B4312" i="4"/>
  <c r="B4313" i="4"/>
  <c r="B4314" i="4"/>
  <c r="B4315" i="4"/>
  <c r="C4315" i="4" s="1"/>
  <c r="B4316" i="4"/>
  <c r="C4316" i="4" s="1"/>
  <c r="B4317" i="4"/>
  <c r="C4317" i="4" s="1"/>
  <c r="B4318" i="4"/>
  <c r="B4319" i="4"/>
  <c r="B4320" i="4"/>
  <c r="B4321" i="4"/>
  <c r="B4322" i="4"/>
  <c r="B4323" i="4"/>
  <c r="C4323" i="4" s="1"/>
  <c r="B4324" i="4"/>
  <c r="B4325" i="4"/>
  <c r="C4325" i="4" s="1"/>
  <c r="B4326" i="4"/>
  <c r="B4327" i="4"/>
  <c r="B4328" i="4"/>
  <c r="B4329" i="4"/>
  <c r="C4329" i="4" s="1"/>
  <c r="B4330" i="4"/>
  <c r="B4331" i="4"/>
  <c r="B4332" i="4"/>
  <c r="B4333" i="4"/>
  <c r="C4333" i="4" s="1"/>
  <c r="B4334" i="4"/>
  <c r="B4335" i="4"/>
  <c r="B4336" i="4"/>
  <c r="B4337" i="4"/>
  <c r="B4338" i="4"/>
  <c r="B4339" i="4"/>
  <c r="B4340" i="4"/>
  <c r="B4341" i="4"/>
  <c r="C4341" i="4" s="1"/>
  <c r="B4342" i="4"/>
  <c r="C4342" i="4" s="1"/>
  <c r="B4343" i="4"/>
  <c r="C4343" i="4" s="1"/>
  <c r="B4344" i="4"/>
  <c r="C4344" i="4" s="1"/>
  <c r="B4345" i="4"/>
  <c r="B4346" i="4"/>
  <c r="B4347" i="4"/>
  <c r="C4347" i="4" s="1"/>
  <c r="B4348" i="4"/>
  <c r="B4349" i="4"/>
  <c r="C4349" i="4" s="1"/>
  <c r="B4350" i="4"/>
  <c r="B4351" i="4"/>
  <c r="B4352" i="4"/>
  <c r="B4353" i="4"/>
  <c r="B4354" i="4"/>
  <c r="B4355" i="4"/>
  <c r="C4355" i="4" s="1"/>
  <c r="B4356" i="4"/>
  <c r="B4357" i="4"/>
  <c r="C4357" i="4" s="1"/>
  <c r="B4358" i="4"/>
  <c r="B4359" i="4"/>
  <c r="B4360" i="4"/>
  <c r="B4361" i="4"/>
  <c r="B4362" i="4"/>
  <c r="B4363" i="4"/>
  <c r="B4364" i="4"/>
  <c r="B4365" i="4"/>
  <c r="C4365" i="4" s="1"/>
  <c r="B4366" i="4"/>
  <c r="B4367" i="4"/>
  <c r="B4368" i="4"/>
  <c r="B4369" i="4"/>
  <c r="B4370" i="4"/>
  <c r="B4371" i="4"/>
  <c r="B4372" i="4"/>
  <c r="C4372" i="4" s="1"/>
  <c r="B4373" i="4"/>
  <c r="C4373" i="4" s="1"/>
  <c r="B4374" i="4"/>
  <c r="B4375" i="4"/>
  <c r="B4376" i="4"/>
  <c r="B4377" i="4"/>
  <c r="C4377" i="4" s="1"/>
  <c r="B4378" i="4"/>
  <c r="B4379" i="4"/>
  <c r="C4379" i="4" s="1"/>
  <c r="B4380" i="4"/>
  <c r="B4381" i="4"/>
  <c r="C4381" i="4" s="1"/>
  <c r="B4382" i="4"/>
  <c r="B4383" i="4"/>
  <c r="B4384" i="4"/>
  <c r="B4385" i="4"/>
  <c r="B4386" i="4"/>
  <c r="B4387" i="4"/>
  <c r="B4388" i="4"/>
  <c r="B4389" i="4"/>
  <c r="C4389" i="4" s="1"/>
  <c r="B4390" i="4"/>
  <c r="C4390" i="4" s="1"/>
  <c r="B4391" i="4"/>
  <c r="C4391" i="4" s="1"/>
  <c r="B4392" i="4"/>
  <c r="C4392" i="4" s="1"/>
  <c r="B4393" i="4"/>
  <c r="B4394" i="4"/>
  <c r="B4395" i="4"/>
  <c r="C4395" i="4" s="1"/>
  <c r="B4396" i="4"/>
  <c r="C4396" i="4" s="1"/>
  <c r="B4397" i="4"/>
  <c r="C4397" i="4" s="1"/>
  <c r="B4398" i="4"/>
  <c r="C4398" i="4" s="1"/>
  <c r="E4398" i="4" s="1"/>
  <c r="B4399" i="4"/>
  <c r="B4400" i="4"/>
  <c r="B4401" i="4"/>
  <c r="C4401" i="4" s="1"/>
  <c r="B4402" i="4"/>
  <c r="C4402" i="4" s="1"/>
  <c r="B4403" i="4"/>
  <c r="B4404" i="4"/>
  <c r="B4405" i="4"/>
  <c r="C4405" i="4" s="1"/>
  <c r="B4406" i="4"/>
  <c r="C4406" i="4" s="1"/>
  <c r="B4407" i="4"/>
  <c r="B4408" i="4"/>
  <c r="B4409" i="4"/>
  <c r="B4410" i="4"/>
  <c r="B4411" i="4"/>
  <c r="B4412" i="4"/>
  <c r="B4413" i="4"/>
  <c r="C4413" i="4" s="1"/>
  <c r="B4414" i="4"/>
  <c r="B4415" i="4"/>
  <c r="B4416" i="4"/>
  <c r="B4417" i="4"/>
  <c r="B4418" i="4"/>
  <c r="B4419" i="4"/>
  <c r="C4419" i="4" s="1"/>
  <c r="E4419" i="4" s="1"/>
  <c r="B4420" i="4"/>
  <c r="B4421" i="4"/>
  <c r="C4421" i="4" s="1"/>
  <c r="B4422" i="4"/>
  <c r="B4423" i="4"/>
  <c r="B4424" i="4"/>
  <c r="B4425" i="4"/>
  <c r="B4426" i="4"/>
  <c r="B4427" i="4"/>
  <c r="B4428" i="4"/>
  <c r="B4429" i="4"/>
  <c r="C4429" i="4" s="1"/>
  <c r="B4430" i="4"/>
  <c r="B4431" i="4"/>
  <c r="B4432" i="4"/>
  <c r="B4433" i="4"/>
  <c r="B4434" i="4"/>
  <c r="B4435" i="4"/>
  <c r="C4435" i="4" s="1"/>
  <c r="B4436" i="4"/>
  <c r="B4437" i="4"/>
  <c r="C4437" i="4" s="1"/>
  <c r="B4438" i="4"/>
  <c r="C4438" i="4" s="1"/>
  <c r="B4439" i="4"/>
  <c r="B4440" i="4"/>
  <c r="B4441" i="4"/>
  <c r="B4442" i="4"/>
  <c r="C4442" i="4" s="1"/>
  <c r="B4443" i="4"/>
  <c r="B4444" i="4"/>
  <c r="B4445" i="4"/>
  <c r="C4445" i="4" s="1"/>
  <c r="B4446" i="4"/>
  <c r="B4447" i="4"/>
  <c r="B4448" i="4"/>
  <c r="B4449" i="4"/>
  <c r="B4450" i="4"/>
  <c r="B4451" i="4"/>
  <c r="B4452" i="4"/>
  <c r="B4453" i="4"/>
  <c r="C4453" i="4" s="1"/>
  <c r="B4454" i="4"/>
  <c r="C4454" i="4" s="1"/>
  <c r="B4455" i="4"/>
  <c r="C4455" i="4" s="1"/>
  <c r="B4456" i="4"/>
  <c r="B4457" i="4"/>
  <c r="C4457" i="4" s="1"/>
  <c r="B4458" i="4"/>
  <c r="B4459" i="4"/>
  <c r="B4460" i="4"/>
  <c r="B4461" i="4"/>
  <c r="C4461" i="4" s="1"/>
  <c r="B4462" i="4"/>
  <c r="C4462" i="4" s="1"/>
  <c r="B4463" i="4"/>
  <c r="B4464" i="4"/>
  <c r="B4465" i="4"/>
  <c r="B4466" i="4"/>
  <c r="C4466" i="4" s="1"/>
  <c r="B4467" i="4"/>
  <c r="B4468" i="4"/>
  <c r="B4469" i="4"/>
  <c r="C4469" i="4" s="1"/>
  <c r="B4470" i="4"/>
  <c r="C4470" i="4" s="1"/>
  <c r="B4471" i="4"/>
  <c r="B4472" i="4"/>
  <c r="B4473" i="4"/>
  <c r="B4474" i="4"/>
  <c r="B4475" i="4"/>
  <c r="C4475" i="4" s="1"/>
  <c r="B4476" i="4"/>
  <c r="B4477" i="4"/>
  <c r="C4477" i="4" s="1"/>
  <c r="B4478" i="4"/>
  <c r="B4479" i="4"/>
  <c r="B4480" i="4"/>
  <c r="B4481" i="4"/>
  <c r="B4482" i="4"/>
  <c r="B4483" i="4"/>
  <c r="C4483" i="4" s="1"/>
  <c r="B4484" i="4"/>
  <c r="B4485" i="4"/>
  <c r="C4485" i="4" s="1"/>
  <c r="B4486" i="4"/>
  <c r="C4486" i="4" s="1"/>
  <c r="B4487" i="4"/>
  <c r="B4488" i="4"/>
  <c r="B4489" i="4"/>
  <c r="B4490" i="4"/>
  <c r="B4491" i="4"/>
  <c r="B4492" i="4"/>
  <c r="B4493" i="4"/>
  <c r="C4493" i="4" s="1"/>
  <c r="B4494" i="4"/>
  <c r="B4495" i="4"/>
  <c r="B4496" i="4"/>
  <c r="B4497" i="4"/>
  <c r="B4498" i="4"/>
  <c r="B4499" i="4"/>
  <c r="B4500" i="4"/>
  <c r="B4501" i="4"/>
  <c r="C4501" i="4" s="1"/>
  <c r="B4502" i="4"/>
  <c r="B4503" i="4"/>
  <c r="B4504" i="4"/>
  <c r="B4505" i="4"/>
  <c r="B4506" i="4"/>
  <c r="B4507" i="4"/>
  <c r="B4508" i="4"/>
  <c r="B4509" i="4"/>
  <c r="C4509" i="4" s="1"/>
  <c r="B4510" i="4"/>
  <c r="B4511" i="4"/>
  <c r="B4512" i="4"/>
  <c r="B4513" i="4"/>
  <c r="B4514" i="4"/>
  <c r="B4515" i="4"/>
  <c r="C4515" i="4" s="1"/>
  <c r="B4516" i="4"/>
  <c r="B4517" i="4"/>
  <c r="C4517" i="4" s="1"/>
  <c r="B4518" i="4"/>
  <c r="C4518" i="4" s="1"/>
  <c r="B4519" i="4"/>
  <c r="C4519" i="4" s="1"/>
  <c r="B4520" i="4"/>
  <c r="B4521" i="4"/>
  <c r="C4521" i="4" s="1"/>
  <c r="B4522" i="4"/>
  <c r="C4522" i="4" s="1"/>
  <c r="B4523" i="4"/>
  <c r="C4523" i="4" s="1"/>
  <c r="B4524" i="4"/>
  <c r="B4525" i="4"/>
  <c r="C4525" i="4" s="1"/>
  <c r="B4526" i="4"/>
  <c r="C4526" i="4" s="1"/>
  <c r="B4527" i="4"/>
  <c r="B4528" i="4"/>
  <c r="B4529" i="4"/>
  <c r="B4530" i="4"/>
  <c r="C4530" i="4" s="1"/>
  <c r="E4530" i="4" s="1"/>
  <c r="B4531" i="4"/>
  <c r="B4532" i="4"/>
  <c r="B4533" i="4"/>
  <c r="C4533" i="4" s="1"/>
  <c r="B4534" i="4"/>
  <c r="C4534" i="4" s="1"/>
  <c r="B4535" i="4"/>
  <c r="B4536" i="4"/>
  <c r="B4537" i="4"/>
  <c r="B4538" i="4"/>
  <c r="B4539" i="4"/>
  <c r="B4540" i="4"/>
  <c r="B4541" i="4"/>
  <c r="C4541" i="4" s="1"/>
  <c r="B4542" i="4"/>
  <c r="B4543" i="4"/>
  <c r="B4544" i="4"/>
  <c r="B4545" i="4"/>
  <c r="B4546" i="4"/>
  <c r="C4546" i="4" s="1"/>
  <c r="B4547" i="4"/>
  <c r="C4547" i="4" s="1"/>
  <c r="B4548" i="4"/>
  <c r="B4549" i="4"/>
  <c r="C4549" i="4" s="1"/>
  <c r="B4550" i="4"/>
  <c r="B4551" i="4"/>
  <c r="B4552" i="4"/>
  <c r="B4553" i="4"/>
  <c r="B4554" i="4"/>
  <c r="B4555" i="4"/>
  <c r="B4556" i="4"/>
  <c r="B4557" i="4"/>
  <c r="C4557" i="4" s="1"/>
  <c r="B4558" i="4"/>
  <c r="B4559" i="4"/>
  <c r="B4560" i="4"/>
  <c r="B4561" i="4"/>
  <c r="B4562" i="4"/>
  <c r="B4563" i="4"/>
  <c r="C4563" i="4" s="1"/>
  <c r="B4564" i="4"/>
  <c r="B4565" i="4"/>
  <c r="C4565" i="4" s="1"/>
  <c r="B4566" i="4"/>
  <c r="B4567" i="4"/>
  <c r="B4568" i="4"/>
  <c r="B4569" i="4"/>
  <c r="B4570" i="4"/>
  <c r="B4571" i="4"/>
  <c r="B4572" i="4"/>
  <c r="B4573" i="4"/>
  <c r="C4573" i="4" s="1"/>
  <c r="B4574" i="4"/>
  <c r="B4575" i="4"/>
  <c r="C4575" i="4" s="1"/>
  <c r="B4576" i="4"/>
  <c r="B4577" i="4"/>
  <c r="B4578" i="4"/>
  <c r="B4579" i="4"/>
  <c r="C4579" i="4" s="1"/>
  <c r="B4580" i="4"/>
  <c r="B4581" i="4"/>
  <c r="C4581" i="4" s="1"/>
  <c r="B4582" i="4"/>
  <c r="B4583" i="4"/>
  <c r="B4584" i="4"/>
  <c r="B4585" i="4"/>
  <c r="C4585" i="4" s="1"/>
  <c r="B4586" i="4"/>
  <c r="C4586" i="4" s="1"/>
  <c r="B4587" i="4"/>
  <c r="C4587" i="4" s="1"/>
  <c r="E4587" i="4" s="1"/>
  <c r="B4588" i="4"/>
  <c r="B4589" i="4"/>
  <c r="C4589" i="4" s="1"/>
  <c r="B4590" i="4"/>
  <c r="C4590" i="4" s="1"/>
  <c r="B4591" i="4"/>
  <c r="B4592" i="4"/>
  <c r="B4593" i="4"/>
  <c r="B4594" i="4"/>
  <c r="B4595" i="4"/>
  <c r="B4596" i="4"/>
  <c r="B4597" i="4"/>
  <c r="C4597" i="4" s="1"/>
  <c r="B4598" i="4"/>
  <c r="C4598" i="4" s="1"/>
  <c r="B4599" i="4"/>
  <c r="B4600" i="4"/>
  <c r="B4601" i="4"/>
  <c r="B4602" i="4"/>
  <c r="B4603" i="4"/>
  <c r="B4604" i="4"/>
  <c r="C4604" i="4" s="1"/>
  <c r="B4605" i="4"/>
  <c r="C4605" i="4" s="1"/>
  <c r="B4606" i="4"/>
  <c r="C4606" i="4" s="1"/>
  <c r="B4607" i="4"/>
  <c r="B4608" i="4"/>
  <c r="B4609" i="4"/>
  <c r="B4610" i="4"/>
  <c r="B4611" i="4"/>
  <c r="C4611" i="4" s="1"/>
  <c r="B4612" i="4"/>
  <c r="B4613" i="4"/>
  <c r="C4613" i="4" s="1"/>
  <c r="B4614" i="4"/>
  <c r="B4615" i="4"/>
  <c r="B4616" i="4"/>
  <c r="B4617" i="4"/>
  <c r="B4618" i="4"/>
  <c r="B4619" i="4"/>
  <c r="B4620" i="4"/>
  <c r="B4621" i="4"/>
  <c r="C4621" i="4" s="1"/>
  <c r="B4622" i="4"/>
  <c r="C4622" i="4" s="1"/>
  <c r="B4623" i="4"/>
  <c r="B4624" i="4"/>
  <c r="B4625" i="4"/>
  <c r="B4626" i="4"/>
  <c r="B4627" i="4"/>
  <c r="C4627" i="4" s="1"/>
  <c r="B4628" i="4"/>
  <c r="C4628" i="4" s="1"/>
  <c r="B4629" i="4"/>
  <c r="C4629" i="4" s="1"/>
  <c r="B4630" i="4"/>
  <c r="B4631" i="4"/>
  <c r="B4632" i="4"/>
  <c r="B4633" i="4"/>
  <c r="B4634" i="4"/>
  <c r="B4635" i="4"/>
  <c r="B4636" i="4"/>
  <c r="B4637" i="4"/>
  <c r="C4637" i="4" s="1"/>
  <c r="B4638" i="4"/>
  <c r="B4639" i="4"/>
  <c r="C4639" i="4" s="1"/>
  <c r="B4640" i="4"/>
  <c r="B4641" i="4"/>
  <c r="B4642" i="4"/>
  <c r="B4643" i="4"/>
  <c r="B4644" i="4"/>
  <c r="B4645" i="4"/>
  <c r="C4645" i="4" s="1"/>
  <c r="B4646" i="4"/>
  <c r="B4647" i="4"/>
  <c r="B4648" i="4"/>
  <c r="B4649" i="4"/>
  <c r="C4649" i="4" s="1"/>
  <c r="B4650" i="4"/>
  <c r="C4650" i="4" s="1"/>
  <c r="B4651" i="4"/>
  <c r="C4651" i="4" s="1"/>
  <c r="B4652" i="4"/>
  <c r="B4653" i="4"/>
  <c r="C4653" i="4" s="1"/>
  <c r="B4654" i="4"/>
  <c r="C4654" i="4" s="1"/>
  <c r="B4655" i="4"/>
  <c r="B4656" i="4"/>
  <c r="B4657" i="4"/>
  <c r="B4658" i="4"/>
  <c r="B4659" i="4"/>
  <c r="B4660" i="4"/>
  <c r="B4661" i="4"/>
  <c r="C4661" i="4" s="1"/>
  <c r="B4662" i="4"/>
  <c r="C4662" i="4" s="1"/>
  <c r="B4663" i="4"/>
  <c r="B4664" i="4"/>
  <c r="B4665" i="4"/>
  <c r="C4665" i="4" s="1"/>
  <c r="B4666" i="4"/>
  <c r="B4667" i="4"/>
  <c r="B4668" i="4"/>
  <c r="B4669" i="4"/>
  <c r="C4669" i="4" s="1"/>
  <c r="B4670" i="4"/>
  <c r="B4671" i="4"/>
  <c r="B4672" i="4"/>
  <c r="B4673" i="4"/>
  <c r="B4674" i="4"/>
  <c r="B4675" i="4"/>
  <c r="B4676" i="4"/>
  <c r="B4677" i="4"/>
  <c r="C4677" i="4" s="1"/>
  <c r="B4678" i="4"/>
  <c r="C4678" i="4" s="1"/>
  <c r="B4679" i="4"/>
  <c r="B4680" i="4"/>
  <c r="B4681" i="4"/>
  <c r="B4682" i="4"/>
  <c r="B4683" i="4"/>
  <c r="C4683" i="4" s="1"/>
  <c r="E4683" i="4" s="1"/>
  <c r="B4684" i="4"/>
  <c r="B4685" i="4"/>
  <c r="C4685" i="4" s="1"/>
  <c r="B4686" i="4"/>
  <c r="B4687" i="4"/>
  <c r="B4688" i="4"/>
  <c r="B4689" i="4"/>
  <c r="B4690" i="4"/>
  <c r="B4691" i="4"/>
  <c r="B4692" i="4"/>
  <c r="B4693" i="4"/>
  <c r="C4693" i="4" s="1"/>
  <c r="B4694" i="4"/>
  <c r="C4694" i="4" s="1"/>
  <c r="B4695" i="4"/>
  <c r="C4695" i="4" s="1"/>
  <c r="B4696" i="4"/>
  <c r="C4696" i="4" s="1"/>
  <c r="B4697" i="4"/>
  <c r="B4698" i="4"/>
  <c r="B4699" i="4"/>
  <c r="B4700" i="4"/>
  <c r="B4701" i="4"/>
  <c r="C4701" i="4" s="1"/>
  <c r="B4702" i="4"/>
  <c r="C4702" i="4" s="1"/>
  <c r="B4703" i="4"/>
  <c r="B4704" i="4"/>
  <c r="B4705" i="4"/>
  <c r="C4705" i="4" s="1"/>
  <c r="B4706" i="4"/>
  <c r="C4706" i="4" s="1"/>
  <c r="B4707" i="4"/>
  <c r="B4708" i="4"/>
  <c r="B4709" i="4"/>
  <c r="C4709" i="4" s="1"/>
  <c r="B4710" i="4"/>
  <c r="B4711" i="4"/>
  <c r="B4712" i="4"/>
  <c r="B4713" i="4"/>
  <c r="B4714" i="4"/>
  <c r="B4715" i="4"/>
  <c r="C4715" i="4" s="1"/>
  <c r="B4716" i="4"/>
  <c r="B4717" i="4"/>
  <c r="C4717" i="4" s="1"/>
  <c r="B4718" i="4"/>
  <c r="B4719" i="4"/>
  <c r="B4720" i="4"/>
  <c r="B4721" i="4"/>
  <c r="B4722" i="4"/>
  <c r="B4723" i="4"/>
  <c r="C4723" i="4" s="1"/>
  <c r="B4724" i="4"/>
  <c r="B4725" i="4"/>
  <c r="C4725" i="4" s="1"/>
  <c r="B4726" i="4"/>
  <c r="B4727" i="4"/>
  <c r="B4728" i="4"/>
  <c r="B4729" i="4"/>
  <c r="B4730" i="4"/>
  <c r="B4731" i="4"/>
  <c r="C4731" i="4" s="1"/>
  <c r="B4732" i="4"/>
  <c r="B4733" i="4"/>
  <c r="C4733" i="4" s="1"/>
  <c r="B4734" i="4"/>
  <c r="C4734" i="4" s="1"/>
  <c r="B4735" i="4"/>
  <c r="C4735" i="4" s="1"/>
  <c r="B4736" i="4"/>
  <c r="B4737" i="4"/>
  <c r="B4738" i="4"/>
  <c r="B4739" i="4"/>
  <c r="B4740" i="4"/>
  <c r="B4741" i="4"/>
  <c r="C4741" i="4" s="1"/>
  <c r="B4742" i="4"/>
  <c r="C4742" i="4" s="1"/>
  <c r="B4743" i="4"/>
  <c r="B4744" i="4"/>
  <c r="B4745" i="4"/>
  <c r="B4746" i="4"/>
  <c r="B4747" i="4"/>
  <c r="B4748" i="4"/>
  <c r="B4749" i="4"/>
  <c r="C4749" i="4" s="1"/>
  <c r="B4750" i="4"/>
  <c r="C4750" i="4" s="1"/>
  <c r="B4751" i="4"/>
  <c r="B4752" i="4"/>
  <c r="B4753" i="4"/>
  <c r="B4754" i="4"/>
  <c r="B4755" i="4"/>
  <c r="C4755" i="4" s="1"/>
  <c r="B4756" i="4"/>
  <c r="B4757" i="4"/>
  <c r="C4757" i="4" s="1"/>
  <c r="B4758" i="4"/>
  <c r="B4759" i="4"/>
  <c r="B4760" i="4"/>
  <c r="B4761" i="4"/>
  <c r="B4762" i="4"/>
  <c r="B4763" i="4"/>
  <c r="B4764" i="4"/>
  <c r="B4765" i="4"/>
  <c r="C4765" i="4" s="1"/>
  <c r="B4766" i="4"/>
  <c r="B4767" i="4"/>
  <c r="C4767" i="4" s="1"/>
  <c r="B4768" i="4"/>
  <c r="C4768" i="4" s="1"/>
  <c r="B4769" i="4"/>
  <c r="C4769" i="4" s="1"/>
  <c r="B4770" i="4"/>
  <c r="B4771" i="4"/>
  <c r="B4772" i="4"/>
  <c r="C4772" i="4" s="1"/>
  <c r="B4773" i="4"/>
  <c r="C4773" i="4" s="1"/>
  <c r="B4774" i="4"/>
  <c r="B4775" i="4"/>
  <c r="B4776" i="4"/>
  <c r="C4776" i="4" s="1"/>
  <c r="B4777" i="4"/>
  <c r="C4777" i="4" s="1"/>
  <c r="B4778" i="4"/>
  <c r="C4778" i="4" s="1"/>
  <c r="B4779" i="4"/>
  <c r="C4779" i="4" s="1"/>
  <c r="B4780" i="4"/>
  <c r="B4781" i="4"/>
  <c r="C4781" i="4" s="1"/>
  <c r="B4782" i="4"/>
  <c r="C4782" i="4" s="1"/>
  <c r="E4782" i="4" s="1"/>
  <c r="B4783" i="4"/>
  <c r="B4784" i="4"/>
  <c r="B4785" i="4"/>
  <c r="B4786" i="4"/>
  <c r="B4787" i="4"/>
  <c r="B4788" i="4"/>
  <c r="B4789" i="4"/>
  <c r="C4789" i="4" s="1"/>
  <c r="B4790" i="4"/>
  <c r="C4790" i="4" s="1"/>
  <c r="B4791" i="4"/>
  <c r="C4791" i="4" s="1"/>
  <c r="B4792" i="4"/>
  <c r="B4793" i="4"/>
  <c r="B4794" i="4"/>
  <c r="B4795" i="4"/>
  <c r="B4796" i="4"/>
  <c r="B4797" i="4"/>
  <c r="C4797" i="4" s="1"/>
  <c r="B4798" i="4"/>
  <c r="B4799" i="4"/>
  <c r="B4800" i="4"/>
  <c r="B4801" i="4"/>
  <c r="B4802" i="4"/>
  <c r="B4803" i="4"/>
  <c r="B4804" i="4"/>
  <c r="B4805" i="4"/>
  <c r="C4805" i="4" s="1"/>
  <c r="B4806" i="4"/>
  <c r="B4807" i="4"/>
  <c r="B4808" i="4"/>
  <c r="B4809" i="4"/>
  <c r="B4810" i="4"/>
  <c r="B4811" i="4"/>
  <c r="C4811" i="4" s="1"/>
  <c r="B4812" i="4"/>
  <c r="C4812" i="4" s="1"/>
  <c r="B4813" i="4"/>
  <c r="C4813" i="4" s="1"/>
  <c r="B4814" i="4"/>
  <c r="B4815" i="4"/>
  <c r="B4816" i="4"/>
  <c r="B4817" i="4"/>
  <c r="B4818" i="4"/>
  <c r="B4819" i="4"/>
  <c r="B4820" i="4"/>
  <c r="B4821" i="4"/>
  <c r="C4821" i="4" s="1"/>
  <c r="B4822" i="4"/>
  <c r="C4822" i="4" s="1"/>
  <c r="B4823" i="4"/>
  <c r="C4823" i="4" s="1"/>
  <c r="B4824" i="4"/>
  <c r="C4824" i="4" s="1"/>
  <c r="B4825" i="4"/>
  <c r="B4826" i="4"/>
  <c r="B4827" i="4"/>
  <c r="B4828" i="4"/>
  <c r="B4829" i="4"/>
  <c r="C4829" i="4" s="1"/>
  <c r="B4830" i="4"/>
  <c r="C4830" i="4" s="1"/>
  <c r="B4831" i="4"/>
  <c r="B4832" i="4"/>
  <c r="B4833" i="4"/>
  <c r="B4834" i="4"/>
  <c r="B4835" i="4"/>
  <c r="C4835" i="4" s="1"/>
  <c r="B4836" i="4"/>
  <c r="B4837" i="4"/>
  <c r="C4837" i="4" s="1"/>
  <c r="B4838" i="4"/>
  <c r="C4838" i="4" s="1"/>
  <c r="B4839" i="4"/>
  <c r="C4839" i="4" s="1"/>
  <c r="B4840" i="4"/>
  <c r="B4841" i="4"/>
  <c r="B4842" i="4"/>
  <c r="C4842" i="4" s="1"/>
  <c r="B4843" i="4"/>
  <c r="B4844" i="4"/>
  <c r="B4845" i="4"/>
  <c r="C4845" i="4" s="1"/>
  <c r="B4846" i="4"/>
  <c r="B4847" i="4"/>
  <c r="B4848" i="4"/>
  <c r="B4849" i="4"/>
  <c r="B4850" i="4"/>
  <c r="B4851" i="4"/>
  <c r="B4852" i="4"/>
  <c r="B4853" i="4"/>
  <c r="C4853" i="4" s="1"/>
  <c r="B4854" i="4"/>
  <c r="C4854" i="4" s="1"/>
  <c r="E4854" i="4" s="1"/>
  <c r="B4855" i="4"/>
  <c r="B4856" i="4"/>
  <c r="B4857" i="4"/>
  <c r="B4858" i="4"/>
  <c r="B4859" i="4"/>
  <c r="B4860" i="4"/>
  <c r="B4861" i="4"/>
  <c r="C4861" i="4" s="1"/>
  <c r="B4862" i="4"/>
  <c r="B4863" i="4"/>
  <c r="B4864" i="4"/>
  <c r="B4865" i="4"/>
  <c r="B4866" i="4"/>
  <c r="B4867" i="4"/>
  <c r="B4868" i="4"/>
  <c r="B4869" i="4"/>
  <c r="C4869" i="4" s="1"/>
  <c r="B4870" i="4"/>
  <c r="C4870" i="4" s="1"/>
  <c r="B4871" i="4"/>
  <c r="B4872" i="4"/>
  <c r="B4873" i="4"/>
  <c r="C4873" i="4" s="1"/>
  <c r="B4874" i="4"/>
  <c r="B4875" i="4"/>
  <c r="C4875" i="4" s="1"/>
  <c r="B4876" i="4"/>
  <c r="B4877" i="4"/>
  <c r="C4877" i="4" s="1"/>
  <c r="B4878" i="4"/>
  <c r="C4878" i="4" s="1"/>
  <c r="E4878" i="4" s="1"/>
  <c r="B4879" i="4"/>
  <c r="B4880" i="4"/>
  <c r="B4881" i="4"/>
  <c r="B4882" i="4"/>
  <c r="B4883" i="4"/>
  <c r="B4884" i="4"/>
  <c r="B4885" i="4"/>
  <c r="C4885" i="4" s="1"/>
  <c r="B4886" i="4"/>
  <c r="B4887" i="4"/>
  <c r="C4887" i="4" s="1"/>
  <c r="B4888" i="4"/>
  <c r="B4889" i="4"/>
  <c r="B4890" i="4"/>
  <c r="B4891" i="4"/>
  <c r="B4892" i="4"/>
  <c r="B4893" i="4"/>
  <c r="C4893" i="4" s="1"/>
  <c r="B4894" i="4"/>
  <c r="B4895" i="4"/>
  <c r="B4896" i="4"/>
  <c r="C4896" i="4" s="1"/>
  <c r="B4897" i="4"/>
  <c r="C4897" i="4" s="1"/>
  <c r="B4898" i="4"/>
  <c r="B4899" i="4"/>
  <c r="C4899" i="4" s="1"/>
  <c r="B4900" i="4"/>
  <c r="C4900" i="4" s="1"/>
  <c r="B4901" i="4"/>
  <c r="C4901" i="4" s="1"/>
  <c r="B4902" i="4"/>
  <c r="C4902" i="4" s="1"/>
  <c r="B4903" i="4"/>
  <c r="B4904" i="4"/>
  <c r="B4905" i="4"/>
  <c r="B4906" i="4"/>
  <c r="B4907" i="4"/>
  <c r="C4907" i="4" s="1"/>
  <c r="B4908" i="4"/>
  <c r="B4909" i="4"/>
  <c r="C4909" i="4" s="1"/>
  <c r="B4910" i="4"/>
  <c r="C4910" i="4" s="1"/>
  <c r="B4911" i="4"/>
  <c r="B4912" i="4"/>
  <c r="B4913" i="4"/>
  <c r="C4913" i="4" s="1"/>
  <c r="B4914" i="4"/>
  <c r="C4914" i="4" s="1"/>
  <c r="E4914" i="4" s="1"/>
  <c r="B4915" i="4"/>
  <c r="B4916" i="4"/>
  <c r="B4917" i="4"/>
  <c r="C4917" i="4" s="1"/>
  <c r="B4918" i="4"/>
  <c r="B4919" i="4"/>
  <c r="B4920" i="4"/>
  <c r="B4921" i="4"/>
  <c r="B4922" i="4"/>
  <c r="B4923" i="4"/>
  <c r="B4924" i="4"/>
  <c r="B4925" i="4"/>
  <c r="C4925" i="4" s="1"/>
  <c r="B4926" i="4"/>
  <c r="B4927" i="4"/>
  <c r="C4927" i="4" s="1"/>
  <c r="B4928" i="4"/>
  <c r="B4929" i="4"/>
  <c r="B4930" i="4"/>
  <c r="B4931" i="4"/>
  <c r="C4931" i="4" s="1"/>
  <c r="B4932" i="4"/>
  <c r="B4933" i="4"/>
  <c r="C4933" i="4" s="1"/>
  <c r="B4934" i="4"/>
  <c r="C4934" i="4" s="1"/>
  <c r="E4934" i="4" s="1"/>
  <c r="B4935" i="4"/>
  <c r="B4936" i="4"/>
  <c r="B4937" i="4"/>
  <c r="B4938" i="4"/>
  <c r="B4939" i="4"/>
  <c r="C4939" i="4" s="1"/>
  <c r="B4940" i="4"/>
  <c r="B4941" i="4"/>
  <c r="C4941" i="4" s="1"/>
  <c r="B4942" i="4"/>
  <c r="B4943" i="4"/>
  <c r="B4944" i="4"/>
  <c r="B4945" i="4"/>
  <c r="C4945" i="4" s="1"/>
  <c r="B4946" i="4"/>
  <c r="B4947" i="4"/>
  <c r="B4948" i="4"/>
  <c r="B4949" i="4"/>
  <c r="C4949" i="4" s="1"/>
  <c r="B4950" i="4"/>
  <c r="C4950" i="4" s="1"/>
  <c r="B4951" i="4"/>
  <c r="B4952" i="4"/>
  <c r="B4953" i="4"/>
  <c r="B4954" i="4"/>
  <c r="B4955" i="4"/>
  <c r="B4956" i="4"/>
  <c r="B4957" i="4"/>
  <c r="C4957" i="4" s="1"/>
  <c r="B4958" i="4"/>
  <c r="B4959" i="4"/>
  <c r="B4960" i="4"/>
  <c r="B4961" i="4"/>
  <c r="B4962" i="4"/>
  <c r="B4963" i="4"/>
  <c r="C4963" i="4" s="1"/>
  <c r="B4964" i="4"/>
  <c r="C4964" i="4" s="1"/>
  <c r="B4965" i="4"/>
  <c r="C4965" i="4" s="1"/>
  <c r="B4966" i="4"/>
  <c r="B4967" i="4"/>
  <c r="B4968" i="4"/>
  <c r="B4969" i="4"/>
  <c r="B4970" i="4"/>
  <c r="B4971" i="4"/>
  <c r="B4972" i="4"/>
  <c r="B4973" i="4"/>
  <c r="C4973" i="4" s="1"/>
  <c r="B4974" i="4"/>
  <c r="B4975" i="4"/>
  <c r="C4975" i="4" s="1"/>
  <c r="E4975" i="4" s="1"/>
  <c r="B4976" i="4"/>
  <c r="C4976" i="4" s="1"/>
  <c r="B4977" i="4"/>
  <c r="B4978" i="4"/>
  <c r="B4979" i="4"/>
  <c r="B4980" i="4"/>
  <c r="B4981" i="4"/>
  <c r="C4981" i="4" s="1"/>
  <c r="B4982" i="4"/>
  <c r="B4983" i="4"/>
  <c r="B4984" i="4"/>
  <c r="C4984" i="4" s="1"/>
  <c r="B4985" i="4"/>
  <c r="C4985" i="4" s="1"/>
  <c r="B4986" i="4"/>
  <c r="B4987" i="4"/>
  <c r="C4987" i="4" s="1"/>
  <c r="B4988" i="4"/>
  <c r="B4989" i="4"/>
  <c r="C4989" i="4" s="1"/>
  <c r="B4990" i="4"/>
  <c r="B4991" i="4"/>
  <c r="B4992" i="4"/>
  <c r="B4993" i="4"/>
  <c r="B4994" i="4"/>
  <c r="B4995" i="4"/>
  <c r="B4996" i="4"/>
  <c r="B4997" i="4"/>
  <c r="C4997" i="4" s="1"/>
  <c r="B4998" i="4"/>
  <c r="C4998" i="4" s="1"/>
  <c r="B4999" i="4"/>
  <c r="B5000" i="4"/>
  <c r="B5001" i="4"/>
  <c r="B5002" i="4"/>
  <c r="B5003" i="4"/>
  <c r="B5004" i="4"/>
  <c r="B5005" i="4"/>
  <c r="C5005" i="4" s="1"/>
  <c r="B5006" i="4"/>
  <c r="B5007" i="4"/>
  <c r="B5008" i="4"/>
  <c r="B5009" i="4"/>
  <c r="B5010" i="4"/>
  <c r="B5011" i="4"/>
  <c r="B5012" i="4"/>
  <c r="B5013" i="4"/>
  <c r="C5013" i="4" s="1"/>
  <c r="B5014" i="4"/>
  <c r="C5014" i="4" s="1"/>
  <c r="B5015" i="4"/>
  <c r="B5016" i="4"/>
  <c r="B5017" i="4"/>
  <c r="B5018" i="4"/>
  <c r="C5018" i="4" s="1"/>
  <c r="B5019" i="4"/>
  <c r="C5019" i="4" s="1"/>
  <c r="B5020" i="4"/>
  <c r="B5021" i="4"/>
  <c r="C5021" i="4" s="1"/>
  <c r="B5022" i="4"/>
  <c r="C5022" i="4" s="1"/>
  <c r="B5023" i="4"/>
  <c r="B5024" i="4"/>
  <c r="B5025" i="4"/>
  <c r="B5026" i="4"/>
  <c r="B5027" i="4"/>
  <c r="C5027" i="4" s="1"/>
  <c r="B5028" i="4"/>
  <c r="B5029" i="4"/>
  <c r="C5029" i="4" s="1"/>
  <c r="B5030" i="4"/>
  <c r="C5030" i="4" s="1"/>
  <c r="B5031" i="4"/>
  <c r="B5032" i="4"/>
  <c r="B5033" i="4"/>
  <c r="C5033" i="4" s="1"/>
  <c r="B5034" i="4"/>
  <c r="C5034" i="4" s="1"/>
  <c r="B5035" i="4"/>
  <c r="B5036" i="4"/>
  <c r="B5037" i="4"/>
  <c r="C5037" i="4" s="1"/>
  <c r="B5038" i="4"/>
  <c r="B5039" i="4"/>
  <c r="B5040" i="4"/>
  <c r="B5041" i="4"/>
  <c r="B5042" i="4"/>
  <c r="B5043" i="4"/>
  <c r="B5044" i="4"/>
  <c r="B5045" i="4"/>
  <c r="C5045" i="4" s="1"/>
  <c r="B5046" i="4"/>
  <c r="B5047" i="4"/>
  <c r="C5047" i="4" s="1"/>
  <c r="B5048" i="4"/>
  <c r="B5049" i="4"/>
  <c r="B5050" i="4"/>
  <c r="B5051" i="4"/>
  <c r="B5052" i="4"/>
  <c r="C5052" i="4" s="1"/>
  <c r="B5053" i="4"/>
  <c r="C5053" i="4" s="1"/>
  <c r="B5054" i="4"/>
  <c r="B5055" i="4"/>
  <c r="B5056" i="4"/>
  <c r="B5057" i="4"/>
  <c r="B5058" i="4"/>
  <c r="C5058" i="4" s="1"/>
  <c r="B5059" i="4"/>
  <c r="C5059" i="4" s="1"/>
  <c r="B5060" i="4"/>
  <c r="B5061" i="4"/>
  <c r="C5061" i="4" s="1"/>
  <c r="B5062" i="4"/>
  <c r="C5062" i="4" s="1"/>
  <c r="B5063" i="4"/>
  <c r="B5064" i="4"/>
  <c r="B5065" i="4"/>
  <c r="B5066" i="4"/>
  <c r="B5067" i="4"/>
  <c r="B5068" i="4"/>
  <c r="B5069" i="4"/>
  <c r="C5069" i="4" s="1"/>
  <c r="B5070" i="4"/>
  <c r="B5071" i="4"/>
  <c r="B5072" i="4"/>
  <c r="B5073" i="4"/>
  <c r="B5074" i="4"/>
  <c r="B5075" i="4"/>
  <c r="B5076" i="4"/>
  <c r="B5077" i="4"/>
  <c r="C5077" i="4" s="1"/>
  <c r="B5078" i="4"/>
  <c r="B5079" i="4"/>
  <c r="B5080" i="4"/>
  <c r="B5081" i="4"/>
  <c r="B5082" i="4"/>
  <c r="B5083" i="4"/>
  <c r="B5084" i="4"/>
  <c r="B5085" i="4"/>
  <c r="C5085" i="4" s="1"/>
  <c r="B5086" i="4"/>
  <c r="C5086" i="4" s="1"/>
  <c r="B5087" i="4"/>
  <c r="B5088" i="4"/>
  <c r="B5089" i="4"/>
  <c r="B5090" i="4"/>
  <c r="B5091" i="4"/>
  <c r="B5092" i="4"/>
  <c r="B5093" i="4"/>
  <c r="C5093" i="4" s="1"/>
  <c r="B5094" i="4"/>
  <c r="B5095" i="4"/>
  <c r="B5096" i="4"/>
  <c r="B5097" i="4"/>
  <c r="B5098" i="4"/>
  <c r="C5098" i="4" s="1"/>
  <c r="B5099" i="4"/>
  <c r="C5099" i="4" s="1"/>
  <c r="B5100" i="4"/>
  <c r="B5101" i="4"/>
  <c r="C5101" i="4" s="1"/>
  <c r="B5102" i="4"/>
  <c r="C5102" i="4" s="1"/>
  <c r="B5103" i="4"/>
  <c r="B5104" i="4"/>
  <c r="B5105" i="4"/>
  <c r="B5106" i="4"/>
  <c r="B5107" i="4"/>
  <c r="B5108" i="4"/>
  <c r="B5109" i="4"/>
  <c r="C5109" i="4" s="1"/>
  <c r="B5110" i="4"/>
  <c r="B5111" i="4"/>
  <c r="C5111" i="4" s="1"/>
  <c r="B5112" i="4"/>
  <c r="B5113" i="4"/>
  <c r="B5114" i="4"/>
  <c r="C5114" i="4" s="1"/>
  <c r="E5114" i="4" s="1"/>
  <c r="B5115" i="4"/>
  <c r="B5116" i="4"/>
  <c r="B5117" i="4"/>
  <c r="C5117" i="4" s="1"/>
  <c r="B5118" i="4"/>
  <c r="B5119" i="4"/>
  <c r="B5120" i="4"/>
  <c r="B5121" i="4"/>
  <c r="B5122" i="4"/>
  <c r="B5123" i="4"/>
  <c r="B5124" i="4"/>
  <c r="C5124" i="4" s="1"/>
  <c r="B5125" i="4"/>
  <c r="C5125" i="4" s="1"/>
  <c r="B5126" i="4"/>
  <c r="C5126" i="4" s="1"/>
  <c r="B5127" i="4"/>
  <c r="B5128" i="4"/>
  <c r="B5129" i="4"/>
  <c r="B5130" i="4"/>
  <c r="B5131" i="4"/>
  <c r="C5131" i="4" s="1"/>
  <c r="B5132" i="4"/>
  <c r="B5133" i="4"/>
  <c r="C5133" i="4" s="1"/>
  <c r="B5134" i="4"/>
  <c r="B5135" i="4"/>
  <c r="B5136" i="4"/>
  <c r="B5137" i="4"/>
  <c r="B5138" i="4"/>
  <c r="B5139" i="4"/>
  <c r="B5140" i="4"/>
  <c r="B5141" i="4"/>
  <c r="C5141" i="4" s="1"/>
  <c r="B5142" i="4"/>
  <c r="C5142" i="4" s="1"/>
  <c r="E5142" i="4" s="1"/>
  <c r="B5143" i="4"/>
  <c r="C5143" i="4" s="1"/>
  <c r="B5144" i="4"/>
  <c r="C5144" i="4" s="1"/>
  <c r="B5145" i="4"/>
  <c r="B5146" i="4"/>
  <c r="B5147" i="4"/>
  <c r="B5148" i="4"/>
  <c r="B5149" i="4"/>
  <c r="C5149" i="4" s="1"/>
  <c r="B5150" i="4"/>
  <c r="B5151" i="4"/>
  <c r="B5152" i="4"/>
  <c r="B5153" i="4"/>
  <c r="B5154" i="4"/>
  <c r="B5155" i="4"/>
  <c r="B5156" i="4"/>
  <c r="B5157" i="4"/>
  <c r="C5157" i="4" s="1"/>
  <c r="B5158" i="4"/>
  <c r="B5159" i="4"/>
  <c r="C5159" i="4" s="1"/>
  <c r="B5160" i="4"/>
  <c r="B5161" i="4"/>
  <c r="B5162" i="4"/>
  <c r="B5163" i="4"/>
  <c r="C5163" i="4" s="1"/>
  <c r="B5164" i="4"/>
  <c r="B5165" i="4"/>
  <c r="C5165" i="4" s="1"/>
  <c r="B5166" i="4"/>
  <c r="B5167" i="4"/>
  <c r="B5168" i="4"/>
  <c r="B5169" i="4"/>
  <c r="B5170" i="4"/>
  <c r="B5171" i="4"/>
  <c r="B5172" i="4"/>
  <c r="C5172" i="4" s="1"/>
  <c r="B5173" i="4"/>
  <c r="C5173" i="4" s="1"/>
  <c r="B5174" i="4"/>
  <c r="B5175" i="4"/>
  <c r="B5176" i="4"/>
  <c r="C5176" i="4" s="1"/>
  <c r="B5177" i="4"/>
  <c r="B5178" i="4"/>
  <c r="B5179" i="4"/>
  <c r="B5180" i="4"/>
  <c r="B5181" i="4"/>
  <c r="C5181" i="4" s="1"/>
  <c r="B5182" i="4"/>
  <c r="B5183" i="4"/>
  <c r="B5184" i="4"/>
  <c r="B5185" i="4"/>
  <c r="B5186" i="4"/>
  <c r="B5187" i="4"/>
  <c r="B5188" i="4"/>
  <c r="B5189" i="4"/>
  <c r="C5189" i="4" s="1"/>
  <c r="B5190" i="4"/>
  <c r="B5191" i="4"/>
  <c r="B5192" i="4"/>
  <c r="B5193" i="4"/>
  <c r="C5193" i="4" s="1"/>
  <c r="B5194" i="4"/>
  <c r="B5195" i="4"/>
  <c r="B5196" i="4"/>
  <c r="B5197" i="4"/>
  <c r="C5197" i="4" s="1"/>
  <c r="B5198" i="4"/>
  <c r="C5198" i="4" s="1"/>
  <c r="B5199" i="4"/>
  <c r="B5200" i="4"/>
  <c r="B5201" i="4"/>
  <c r="B5202" i="4"/>
  <c r="C5202" i="4" s="1"/>
  <c r="E5202" i="4" s="1"/>
  <c r="B5203" i="4"/>
  <c r="B5204" i="4"/>
  <c r="B5205" i="4"/>
  <c r="C5205" i="4" s="1"/>
  <c r="B5206" i="4"/>
  <c r="C5206" i="4" s="1"/>
  <c r="B5207" i="4"/>
  <c r="B5208" i="4"/>
  <c r="B5209" i="4"/>
  <c r="B5210" i="4"/>
  <c r="C5210" i="4" s="1"/>
  <c r="B5211" i="4"/>
  <c r="B5212" i="4"/>
  <c r="B5213" i="4"/>
  <c r="C5213" i="4" s="1"/>
  <c r="B5214" i="4"/>
  <c r="C5214" i="4" s="1"/>
  <c r="B5215" i="4"/>
  <c r="B5216" i="4"/>
  <c r="B5217" i="4"/>
  <c r="B5218" i="4"/>
  <c r="B5219" i="4"/>
  <c r="B5220" i="4"/>
  <c r="B5221" i="4"/>
  <c r="C5221" i="4" s="1"/>
  <c r="B5222" i="4"/>
  <c r="C5222" i="4" s="1"/>
  <c r="B5223" i="4"/>
  <c r="B5224" i="4"/>
  <c r="B5225" i="4"/>
  <c r="B5226" i="4"/>
  <c r="B5227" i="4"/>
  <c r="C5227" i="4" s="1"/>
  <c r="B5228" i="4"/>
  <c r="B5229" i="4"/>
  <c r="C5229" i="4" s="1"/>
  <c r="B5230" i="4"/>
  <c r="C5230" i="4" s="1"/>
  <c r="E5230" i="4" s="1"/>
  <c r="B5231" i="4"/>
  <c r="B5232" i="4"/>
  <c r="B5233" i="4"/>
  <c r="B5234" i="4"/>
  <c r="C5234" i="4" s="1"/>
  <c r="E5234" i="4" s="1"/>
  <c r="B5235" i="4"/>
  <c r="C5235" i="4" s="1"/>
  <c r="B5236" i="4"/>
  <c r="B5237" i="4"/>
  <c r="C5237" i="4" s="1"/>
  <c r="B5238" i="4"/>
  <c r="C5238" i="4" s="1"/>
  <c r="B5239" i="4"/>
  <c r="B5240" i="4"/>
  <c r="B5241" i="4"/>
  <c r="B5242" i="4"/>
  <c r="B5243" i="4"/>
  <c r="B5244" i="4"/>
  <c r="B5245" i="4"/>
  <c r="C5245" i="4" s="1"/>
  <c r="B5246" i="4"/>
  <c r="B5247" i="4"/>
  <c r="B5248" i="4"/>
  <c r="B5249" i="4"/>
  <c r="B5250" i="4"/>
  <c r="B5251" i="4"/>
  <c r="B5252" i="4"/>
  <c r="B5253" i="4"/>
  <c r="C5253" i="4" s="1"/>
  <c r="B5254" i="4"/>
  <c r="B5255" i="4"/>
  <c r="B5256" i="4"/>
  <c r="B5257" i="4"/>
  <c r="C5257" i="4" s="1"/>
  <c r="B5258" i="4"/>
  <c r="B5259" i="4"/>
  <c r="B5260" i="4"/>
  <c r="B5261" i="4"/>
  <c r="C5261" i="4" s="1"/>
  <c r="B5262" i="4"/>
  <c r="C5262" i="4" s="1"/>
  <c r="B5263" i="4"/>
  <c r="B5264" i="4"/>
  <c r="B5265" i="4"/>
  <c r="B5266" i="4"/>
  <c r="B5267" i="4"/>
  <c r="C5267" i="4" s="1"/>
  <c r="B5268" i="4"/>
  <c r="B5269" i="4"/>
  <c r="C5269" i="4" s="1"/>
  <c r="B5270" i="4"/>
  <c r="B5271" i="4"/>
  <c r="B5272" i="4"/>
  <c r="B5273" i="4"/>
  <c r="B5274" i="4"/>
  <c r="B5275" i="4"/>
  <c r="B5276" i="4"/>
  <c r="B5277" i="4"/>
  <c r="C5277" i="4" s="1"/>
  <c r="B5278" i="4"/>
  <c r="B5279" i="4"/>
  <c r="B5280" i="4"/>
  <c r="B5281" i="4"/>
  <c r="B5282" i="4"/>
  <c r="B5283" i="4"/>
  <c r="B5284" i="4"/>
  <c r="B5285" i="4"/>
  <c r="C5285" i="4" s="1"/>
  <c r="B5286" i="4"/>
  <c r="C5286" i="4" s="1"/>
  <c r="E5286" i="4" s="1"/>
  <c r="B5287" i="4"/>
  <c r="B5288" i="4"/>
  <c r="C5288" i="4" s="1"/>
  <c r="B5289" i="4"/>
  <c r="C5289" i="4" s="1"/>
  <c r="B5290" i="4"/>
  <c r="B5291" i="4"/>
  <c r="B5292" i="4"/>
  <c r="B5293" i="4"/>
  <c r="C5293" i="4" s="1"/>
  <c r="B5294" i="4"/>
  <c r="B5295" i="4"/>
  <c r="B5296" i="4"/>
  <c r="B5297" i="4"/>
  <c r="B5298" i="4"/>
  <c r="B5299" i="4"/>
  <c r="C5299" i="4" s="1"/>
  <c r="B5300" i="4"/>
  <c r="B5301" i="4"/>
  <c r="C5301" i="4" s="1"/>
  <c r="B5302" i="4"/>
  <c r="C5302" i="4" s="1"/>
  <c r="E5302" i="4" s="1"/>
  <c r="B5303" i="4"/>
  <c r="C5303" i="4" s="1"/>
  <c r="B5304" i="4"/>
  <c r="B5305" i="4"/>
  <c r="B5306" i="4"/>
  <c r="B5307" i="4"/>
  <c r="B5308" i="4"/>
  <c r="B5309" i="4"/>
  <c r="C5309" i="4" s="1"/>
  <c r="B5310" i="4"/>
  <c r="B5311" i="4"/>
  <c r="B5312" i="4"/>
  <c r="B5313" i="4"/>
  <c r="B5314" i="4"/>
  <c r="B5315" i="4"/>
  <c r="B5316" i="4"/>
  <c r="B5317" i="4"/>
  <c r="C5317" i="4" s="1"/>
  <c r="B5318" i="4"/>
  <c r="B5319" i="4"/>
  <c r="B5320" i="4"/>
  <c r="B5321" i="4"/>
  <c r="B5322" i="4"/>
  <c r="B5323" i="4"/>
  <c r="C5323" i="4" s="1"/>
  <c r="B5324" i="4"/>
  <c r="C5324" i="4" s="1"/>
  <c r="B5325" i="4"/>
  <c r="C5325" i="4" s="1"/>
  <c r="B5326" i="4"/>
  <c r="B5327" i="4"/>
  <c r="B5328" i="4"/>
  <c r="B5329" i="4"/>
  <c r="B5330" i="4"/>
  <c r="B5331" i="4"/>
  <c r="B5332" i="4"/>
  <c r="B5333" i="4"/>
  <c r="C5333" i="4" s="1"/>
  <c r="B5334" i="4"/>
  <c r="B5335" i="4"/>
  <c r="B5336" i="4"/>
  <c r="B5337" i="4"/>
  <c r="B5338" i="4"/>
  <c r="B5339" i="4"/>
  <c r="B5340" i="4"/>
  <c r="B5341" i="4"/>
  <c r="C5341" i="4" s="1"/>
  <c r="B5342" i="4"/>
  <c r="C5342" i="4" s="1"/>
  <c r="E5342" i="4" s="1"/>
  <c r="B5343" i="4"/>
  <c r="C5343" i="4" s="1"/>
  <c r="B5344" i="4"/>
  <c r="C5344" i="4" s="1"/>
  <c r="B5345" i="4"/>
  <c r="B5346" i="4"/>
  <c r="B5347" i="4"/>
  <c r="B5348" i="4"/>
  <c r="B5349" i="4"/>
  <c r="C5349" i="4" s="1"/>
  <c r="B5350" i="4"/>
  <c r="B5351" i="4"/>
  <c r="B5352" i="4"/>
  <c r="B5353" i="4"/>
  <c r="B5354" i="4"/>
  <c r="B5355" i="4"/>
  <c r="C5355" i="4" s="1"/>
  <c r="B5356" i="4"/>
  <c r="B5357" i="4"/>
  <c r="C5357" i="4" s="1"/>
  <c r="B5358" i="4"/>
  <c r="B5359" i="4"/>
  <c r="C5359" i="4" s="1"/>
  <c r="B5360" i="4"/>
  <c r="C5360" i="4" s="1"/>
  <c r="B5361" i="4"/>
  <c r="B5362" i="4"/>
  <c r="B5363" i="4"/>
  <c r="C5363" i="4" s="1"/>
  <c r="B5364" i="4"/>
  <c r="B5365" i="4"/>
  <c r="C5365" i="4" s="1"/>
  <c r="B5366" i="4"/>
  <c r="B5367" i="4"/>
  <c r="B5368" i="4"/>
  <c r="C5368" i="4" s="1"/>
  <c r="B5369" i="4"/>
  <c r="C5369" i="4" s="1"/>
  <c r="B5370" i="4"/>
  <c r="C5370" i="4" s="1"/>
  <c r="B5371" i="4"/>
  <c r="B5372" i="4"/>
  <c r="B5373" i="4"/>
  <c r="C5373" i="4" s="1"/>
  <c r="B5374" i="4"/>
  <c r="B5375" i="4"/>
  <c r="B5376" i="4"/>
  <c r="B5377" i="4"/>
  <c r="B5378" i="4"/>
  <c r="B5379" i="4"/>
  <c r="B5380" i="4"/>
  <c r="B5381" i="4"/>
  <c r="C5381" i="4" s="1"/>
  <c r="B5382" i="4"/>
  <c r="B5383" i="4"/>
  <c r="B5384" i="4"/>
  <c r="B5385" i="4"/>
  <c r="B5386" i="4"/>
  <c r="B5387" i="4"/>
  <c r="C5387" i="4" s="1"/>
  <c r="B5388" i="4"/>
  <c r="B5389" i="4"/>
  <c r="C5389" i="4" s="1"/>
  <c r="B5390" i="4"/>
  <c r="B5391" i="4"/>
  <c r="B5392" i="4"/>
  <c r="B5393" i="4"/>
  <c r="B5394" i="4"/>
  <c r="B5395" i="4"/>
  <c r="B5396" i="4"/>
  <c r="C5396" i="4" s="1"/>
  <c r="B5397" i="4"/>
  <c r="C5397" i="4" s="1"/>
  <c r="B5398" i="4"/>
  <c r="B5399" i="4"/>
  <c r="B5400" i="4"/>
  <c r="B5401" i="4"/>
  <c r="B5402" i="4"/>
  <c r="B5403" i="4"/>
  <c r="B5404" i="4"/>
  <c r="B5405" i="4"/>
  <c r="C5405" i="4" s="1"/>
  <c r="B5406" i="4"/>
  <c r="C5406" i="4" s="1"/>
  <c r="E5406" i="4" s="1"/>
  <c r="B5407" i="4"/>
  <c r="B5408" i="4"/>
  <c r="B5409" i="4"/>
  <c r="B5410" i="4"/>
  <c r="B5411" i="4"/>
  <c r="B5412" i="4"/>
  <c r="B5413" i="4"/>
  <c r="C5413" i="4" s="1"/>
  <c r="B5414" i="4"/>
  <c r="C5414" i="4" s="1"/>
  <c r="B5415" i="4"/>
  <c r="C5415" i="4" s="1"/>
  <c r="B5416" i="4"/>
  <c r="B5417" i="4"/>
  <c r="B5418" i="4"/>
  <c r="B5419" i="4"/>
  <c r="B5420" i="4"/>
  <c r="B5421" i="4"/>
  <c r="C5421" i="4" s="1"/>
  <c r="B5422" i="4"/>
  <c r="B5423" i="4"/>
  <c r="B5424" i="4"/>
  <c r="B5425" i="4"/>
  <c r="B5426" i="4"/>
  <c r="B5427" i="4"/>
  <c r="B5428" i="4"/>
  <c r="B5429" i="4"/>
  <c r="C5429" i="4" s="1"/>
  <c r="B5430" i="4"/>
  <c r="C5430" i="4" s="1"/>
  <c r="B5431" i="4"/>
  <c r="C5431" i="4" s="1"/>
  <c r="B5432" i="4"/>
  <c r="B5433" i="4"/>
  <c r="B5434" i="4"/>
  <c r="C5434" i="4" s="1"/>
  <c r="B5435" i="4"/>
  <c r="B5436" i="4"/>
  <c r="B5437" i="4"/>
  <c r="C5437" i="4" s="1"/>
  <c r="B5438" i="4"/>
  <c r="C5438" i="4" s="1"/>
  <c r="B5439" i="4"/>
  <c r="B5440" i="4"/>
  <c r="B5441" i="4"/>
  <c r="B5442" i="4"/>
  <c r="B5443" i="4"/>
  <c r="B5444" i="4"/>
  <c r="B5445" i="4"/>
  <c r="C5445" i="4" s="1"/>
  <c r="B5446" i="4"/>
  <c r="B5447" i="4"/>
  <c r="C5447" i="4" s="1"/>
  <c r="B5448" i="4"/>
  <c r="B5449" i="4"/>
  <c r="B5450" i="4"/>
  <c r="B5451" i="4"/>
  <c r="B5452" i="4"/>
  <c r="B5453" i="4"/>
  <c r="C5453" i="4" s="1"/>
  <c r="B5454" i="4"/>
  <c r="C5454" i="4" s="1"/>
  <c r="B5455" i="4"/>
  <c r="C5455" i="4" s="1"/>
  <c r="B5456" i="4"/>
  <c r="B5457" i="4"/>
  <c r="B5458" i="4"/>
  <c r="C5458" i="4" s="1"/>
  <c r="B5459" i="4"/>
  <c r="B5460" i="4"/>
  <c r="B5461" i="4"/>
  <c r="C5461" i="4" s="1"/>
  <c r="B5462" i="4"/>
  <c r="C5462" i="4" s="1"/>
  <c r="B5463" i="4"/>
  <c r="B5464" i="4"/>
  <c r="B5465" i="4"/>
  <c r="B5466" i="4"/>
  <c r="B5467" i="4"/>
  <c r="C5467" i="4" s="1"/>
  <c r="B5468" i="4"/>
  <c r="C5468" i="4" s="1"/>
  <c r="B5469" i="4"/>
  <c r="C5469" i="4" s="1"/>
  <c r="B5470" i="4"/>
  <c r="C5470" i="4" s="1"/>
  <c r="E5470" i="4" s="1"/>
  <c r="B5471" i="4"/>
  <c r="B5472" i="4"/>
  <c r="B5473" i="4"/>
  <c r="B5474" i="4"/>
  <c r="B5475" i="4"/>
  <c r="B5476" i="4"/>
  <c r="B5477" i="4"/>
  <c r="C5477" i="4" s="1"/>
  <c r="B5478" i="4"/>
  <c r="C5478" i="4" s="1"/>
  <c r="B5479" i="4"/>
  <c r="B5480" i="4"/>
  <c r="B5481" i="4"/>
  <c r="B5482" i="4"/>
  <c r="C5482" i="4" s="1"/>
  <c r="E5482" i="4" s="1"/>
  <c r="B5483" i="4"/>
  <c r="B5484" i="4"/>
  <c r="B5485" i="4"/>
  <c r="C5485" i="4" s="1"/>
  <c r="B5486" i="4"/>
  <c r="B5487" i="4"/>
  <c r="B5488" i="4"/>
  <c r="B5489" i="4"/>
  <c r="B5490" i="4"/>
  <c r="B5491" i="4"/>
  <c r="B5492" i="4"/>
  <c r="B5493" i="4"/>
  <c r="C5493" i="4" s="1"/>
  <c r="B5494" i="4"/>
  <c r="C5494" i="4" s="1"/>
  <c r="B5495" i="4"/>
  <c r="B5496" i="4"/>
  <c r="B5497" i="4"/>
  <c r="B5498" i="4"/>
  <c r="B5499" i="4"/>
  <c r="B5500" i="4"/>
  <c r="B5501" i="4"/>
  <c r="C5501" i="4" s="1"/>
  <c r="B5502" i="4"/>
  <c r="B5503" i="4"/>
  <c r="B5504" i="4"/>
  <c r="B5505" i="4"/>
  <c r="B5506" i="4"/>
  <c r="B5507" i="4"/>
  <c r="B5508" i="4"/>
  <c r="B5509" i="4"/>
  <c r="C5509" i="4" s="1"/>
  <c r="B5510" i="4"/>
  <c r="C5510" i="4" s="1"/>
  <c r="B5511" i="4"/>
  <c r="B5512" i="4"/>
  <c r="B5513" i="4"/>
  <c r="C5513" i="4" s="1"/>
  <c r="B5514" i="4"/>
  <c r="B5515" i="4"/>
  <c r="B5516" i="4"/>
  <c r="B5517" i="4"/>
  <c r="C5517" i="4" s="1"/>
  <c r="B5518" i="4"/>
  <c r="B5519" i="4"/>
  <c r="B5520" i="4"/>
  <c r="B5521" i="4"/>
  <c r="B5522" i="4"/>
  <c r="B5523" i="4"/>
  <c r="B5524" i="4"/>
  <c r="B5525" i="4"/>
  <c r="C5525" i="4" s="1"/>
  <c r="B5526" i="4"/>
  <c r="B5527" i="4"/>
  <c r="B5528" i="4"/>
  <c r="B5529" i="4"/>
  <c r="C5529" i="4" s="1"/>
  <c r="B5530" i="4"/>
  <c r="B5531" i="4"/>
  <c r="B5532" i="4"/>
  <c r="B5533" i="4"/>
  <c r="C5533" i="4" s="1"/>
  <c r="B5534" i="4"/>
  <c r="B5535" i="4"/>
  <c r="B5536" i="4"/>
  <c r="B5537" i="4"/>
  <c r="B5538" i="4"/>
  <c r="B5539" i="4"/>
  <c r="B5540" i="4"/>
  <c r="B5541" i="4"/>
  <c r="C5541" i="4" s="1"/>
  <c r="B5542" i="4"/>
  <c r="B5543" i="4"/>
  <c r="B5544" i="4"/>
  <c r="B5545" i="4"/>
  <c r="B5546" i="4"/>
  <c r="B5547" i="4"/>
  <c r="B5548" i="4"/>
  <c r="B5549" i="4"/>
  <c r="C5549" i="4" s="1"/>
  <c r="B5550" i="4"/>
  <c r="B5551" i="4"/>
  <c r="B5552" i="4"/>
  <c r="B5553" i="4"/>
  <c r="B5554" i="4"/>
  <c r="C5554" i="4" s="1"/>
  <c r="B5555" i="4"/>
  <c r="B5556" i="4"/>
  <c r="B5557" i="4"/>
  <c r="C5557" i="4" s="1"/>
  <c r="B5558" i="4"/>
  <c r="C5558" i="4" s="1"/>
  <c r="B5559" i="4"/>
  <c r="B5560" i="4"/>
  <c r="B5561" i="4"/>
  <c r="B5562" i="4"/>
  <c r="B5563" i="4"/>
  <c r="B5564" i="4"/>
  <c r="B5565" i="4"/>
  <c r="C5565" i="4" s="1"/>
  <c r="B5566" i="4"/>
  <c r="B5567" i="4"/>
  <c r="B5568" i="4"/>
  <c r="B5569" i="4"/>
  <c r="C5569" i="4" s="1"/>
  <c r="B5570" i="4"/>
  <c r="B5571" i="4"/>
  <c r="B5572" i="4"/>
  <c r="B5573" i="4"/>
  <c r="C5573" i="4" s="1"/>
  <c r="B5574" i="4"/>
  <c r="B5575" i="4"/>
  <c r="B5576" i="4"/>
  <c r="B5577" i="4"/>
  <c r="B5578" i="4"/>
  <c r="B5579" i="4"/>
  <c r="B5580" i="4"/>
  <c r="B5581" i="4"/>
  <c r="C5581" i="4" s="1"/>
  <c r="B5582" i="4"/>
  <c r="B5583" i="4"/>
  <c r="C5583" i="4" s="1"/>
  <c r="B5584" i="4"/>
  <c r="B5585" i="4"/>
  <c r="B5586" i="4"/>
  <c r="B5587" i="4"/>
  <c r="B5588" i="4"/>
  <c r="B5589" i="4"/>
  <c r="C5589" i="4" s="1"/>
  <c r="B5590" i="4"/>
  <c r="C5590" i="4" s="1"/>
  <c r="B5591" i="4"/>
  <c r="B5592" i="4"/>
  <c r="B5593" i="4"/>
  <c r="B5594" i="4"/>
  <c r="B5595" i="4"/>
  <c r="B5596" i="4"/>
  <c r="B5597" i="4"/>
  <c r="C5597" i="4" s="1"/>
  <c r="B5598" i="4"/>
  <c r="B5599" i="4"/>
  <c r="C5599" i="4" s="1"/>
  <c r="B5600" i="4"/>
  <c r="C5600" i="4" s="1"/>
  <c r="B5601" i="4"/>
  <c r="B5602" i="4"/>
  <c r="C5602" i="4" s="1"/>
  <c r="E5602" i="4" s="1"/>
  <c r="B5603" i="4"/>
  <c r="B5604" i="4"/>
  <c r="B5605" i="4"/>
  <c r="C5605" i="4" s="1"/>
  <c r="B5606" i="4"/>
  <c r="C5606" i="4" s="1"/>
  <c r="B5607" i="4"/>
  <c r="B5608" i="4"/>
  <c r="B5609" i="4"/>
  <c r="C5609" i="4" s="1"/>
  <c r="B5610" i="4"/>
  <c r="C5610" i="4" s="1"/>
  <c r="E5610" i="4" s="1"/>
  <c r="B5611" i="4"/>
  <c r="B5612" i="4"/>
  <c r="B5613" i="4"/>
  <c r="C5613" i="4" s="1"/>
  <c r="B5614" i="4"/>
  <c r="B5615" i="4"/>
  <c r="B5616" i="4"/>
  <c r="B5617" i="4"/>
  <c r="B5618" i="4"/>
  <c r="B5619" i="4"/>
  <c r="B5620" i="4"/>
  <c r="B5621" i="4"/>
  <c r="C5621" i="4" s="1"/>
  <c r="B5622" i="4"/>
  <c r="C5622" i="4" s="1"/>
  <c r="B5623" i="4"/>
  <c r="B5624" i="4"/>
  <c r="B5625" i="4"/>
  <c r="B5626" i="4"/>
  <c r="C5626" i="4" s="1"/>
  <c r="B5627" i="4"/>
  <c r="B5628" i="4"/>
  <c r="B5629" i="4"/>
  <c r="C5629" i="4" s="1"/>
  <c r="B5630" i="4"/>
  <c r="C5630" i="4" s="1"/>
  <c r="B5631" i="4"/>
  <c r="C5631" i="4" s="1"/>
  <c r="B5632" i="4"/>
  <c r="B5633" i="4"/>
  <c r="B5634" i="4"/>
  <c r="B5635" i="4"/>
  <c r="C5635" i="4" s="1"/>
  <c r="B5636" i="4"/>
  <c r="C5636" i="4" s="1"/>
  <c r="B5637" i="4"/>
  <c r="C5637" i="4" s="1"/>
  <c r="B5638" i="4"/>
  <c r="B5639" i="4"/>
  <c r="B5640" i="4"/>
  <c r="B5641" i="4"/>
  <c r="B5642" i="4"/>
  <c r="B5643" i="4"/>
  <c r="B5644" i="4"/>
  <c r="B5645" i="4"/>
  <c r="C5645" i="4" s="1"/>
  <c r="B5646" i="4"/>
  <c r="B5647" i="4"/>
  <c r="C5647" i="4" s="1"/>
  <c r="B5648" i="4"/>
  <c r="B5649" i="4"/>
  <c r="B5650" i="4"/>
  <c r="B5651" i="4"/>
  <c r="B5652" i="4"/>
  <c r="B5653" i="4"/>
  <c r="C5653" i="4" s="1"/>
  <c r="B5654" i="4"/>
  <c r="B5655" i="4"/>
  <c r="B5656" i="4"/>
  <c r="B5657" i="4"/>
  <c r="B5658" i="4"/>
  <c r="B5659" i="4"/>
  <c r="B5660" i="4"/>
  <c r="B5661" i="4"/>
  <c r="C5661" i="4" s="1"/>
  <c r="B5662" i="4"/>
  <c r="B5663" i="4"/>
  <c r="B5664" i="4"/>
  <c r="B5665" i="4"/>
  <c r="B5666" i="4"/>
  <c r="B5667" i="4"/>
  <c r="B5668" i="4"/>
  <c r="B5669" i="4"/>
  <c r="C5669" i="4" s="1"/>
  <c r="B5670" i="4"/>
  <c r="B5671" i="4"/>
  <c r="B5672" i="4"/>
  <c r="B5673" i="4"/>
  <c r="B5674" i="4"/>
  <c r="B5675" i="4"/>
  <c r="B5676" i="4"/>
  <c r="B5677" i="4"/>
  <c r="C5677" i="4" s="1"/>
  <c r="B5678" i="4"/>
  <c r="C5678" i="4" s="1"/>
  <c r="E5678" i="4" s="1"/>
  <c r="B5679" i="4"/>
  <c r="B5680" i="4"/>
  <c r="B5681" i="4"/>
  <c r="B5682" i="4"/>
  <c r="B5683" i="4"/>
  <c r="B5684" i="4"/>
  <c r="B5685" i="4"/>
  <c r="C5685" i="4" s="1"/>
  <c r="B5686" i="4"/>
  <c r="B5687" i="4"/>
  <c r="B5688" i="4"/>
  <c r="B5689" i="4"/>
  <c r="B5690" i="4"/>
  <c r="B5691" i="4"/>
  <c r="B5692" i="4"/>
  <c r="B5693" i="4"/>
  <c r="C5693" i="4" s="1"/>
  <c r="B5694" i="4"/>
  <c r="B5695" i="4"/>
  <c r="B5696" i="4"/>
  <c r="B5697" i="4"/>
  <c r="B5698" i="4"/>
  <c r="B5699" i="4"/>
  <c r="B5700" i="4"/>
  <c r="B5701" i="4"/>
  <c r="C5701" i="4" s="1"/>
  <c r="B5702" i="4"/>
  <c r="C5702" i="4" s="1"/>
  <c r="B5703" i="4"/>
  <c r="B5704" i="4"/>
  <c r="B5705" i="4"/>
  <c r="B5706" i="4"/>
  <c r="B5707" i="4"/>
  <c r="B5708" i="4"/>
  <c r="B5709" i="4"/>
  <c r="C5709" i="4" s="1"/>
  <c r="B5710" i="4"/>
  <c r="C5710" i="4" s="1"/>
  <c r="E5710" i="4" s="1"/>
  <c r="B5711" i="4"/>
  <c r="B5712" i="4"/>
  <c r="B5713" i="4"/>
  <c r="B5714" i="4"/>
  <c r="B5715" i="4"/>
  <c r="C5715" i="4" s="1"/>
  <c r="B5716" i="4"/>
  <c r="B5717" i="4"/>
  <c r="C5717" i="4" s="1"/>
  <c r="B5718" i="4"/>
  <c r="B5719" i="4"/>
  <c r="B5720" i="4"/>
  <c r="C5720" i="4" s="1"/>
  <c r="B5721" i="4"/>
  <c r="B5722" i="4"/>
  <c r="B5723" i="4"/>
  <c r="C5723" i="4" s="1"/>
  <c r="B5724" i="4"/>
  <c r="B5725" i="4"/>
  <c r="C5725" i="4" s="1"/>
  <c r="B5726" i="4"/>
  <c r="C5726" i="4" s="1"/>
  <c r="B5727" i="4"/>
  <c r="C5727" i="4" s="1"/>
  <c r="B5728" i="4"/>
  <c r="B5729" i="4"/>
  <c r="B5730" i="4"/>
  <c r="B5731" i="4"/>
  <c r="B5732" i="4"/>
  <c r="B5733" i="4"/>
  <c r="C5733" i="4" s="1"/>
  <c r="B5734" i="4"/>
  <c r="B5735" i="4"/>
  <c r="B5736" i="4"/>
  <c r="B5737" i="4"/>
  <c r="B5738" i="4"/>
  <c r="B5739" i="4"/>
  <c r="B5740" i="4"/>
  <c r="B5741" i="4"/>
  <c r="C5741" i="4" s="1"/>
  <c r="B5742" i="4"/>
  <c r="B5743" i="4"/>
  <c r="B5744" i="4"/>
  <c r="B5745" i="4"/>
  <c r="B5746" i="4"/>
  <c r="B5747" i="4"/>
  <c r="B5748" i="4"/>
  <c r="B5749" i="4"/>
  <c r="C5749" i="4" s="1"/>
  <c r="B5750" i="4"/>
  <c r="C5750" i="4" s="1"/>
  <c r="B5751" i="4"/>
  <c r="B5752" i="4"/>
  <c r="B5753" i="4"/>
  <c r="B5754" i="4"/>
  <c r="B5755" i="4"/>
  <c r="B5756" i="4"/>
  <c r="B5757" i="4"/>
  <c r="C5757" i="4" s="1"/>
  <c r="B5758" i="4"/>
  <c r="B5759" i="4"/>
  <c r="C5759" i="4" s="1"/>
  <c r="B5760" i="4"/>
  <c r="B5761" i="4"/>
  <c r="B5762" i="4"/>
  <c r="B5763" i="4"/>
  <c r="B5764" i="4"/>
  <c r="B5765" i="4"/>
  <c r="C5765" i="4" s="1"/>
  <c r="B5766" i="4"/>
  <c r="B5767" i="4"/>
  <c r="B5768" i="4"/>
  <c r="B5769" i="4"/>
  <c r="B5770" i="4"/>
  <c r="B5771" i="4"/>
  <c r="B5772" i="4"/>
  <c r="B5773" i="4"/>
  <c r="C5773" i="4" s="1"/>
  <c r="B5774" i="4"/>
  <c r="C5774" i="4" s="1"/>
  <c r="B5775" i="4"/>
  <c r="B5776" i="4"/>
  <c r="B5777" i="4"/>
  <c r="C5777" i="4" s="1"/>
  <c r="B5778" i="4"/>
  <c r="C5778" i="4" s="1"/>
  <c r="B5779" i="4"/>
  <c r="B5780" i="4"/>
  <c r="B5781" i="4"/>
  <c r="C5781" i="4" s="1"/>
  <c r="B5782" i="4"/>
  <c r="B5783" i="4"/>
  <c r="B5784" i="4"/>
  <c r="B5785" i="4"/>
  <c r="B5786" i="4"/>
  <c r="B5787" i="4"/>
  <c r="B5788" i="4"/>
  <c r="C5788" i="4" s="1"/>
  <c r="B5789" i="4"/>
  <c r="C5789" i="4" s="1"/>
  <c r="B5790" i="4"/>
  <c r="B5791" i="4"/>
  <c r="C5791" i="4" s="1"/>
  <c r="B5792" i="4"/>
  <c r="B5793" i="4"/>
  <c r="B5794" i="4"/>
  <c r="B5795" i="4"/>
  <c r="B5796" i="4"/>
  <c r="B5797" i="4"/>
  <c r="C5797" i="4" s="1"/>
  <c r="B5798" i="4"/>
  <c r="B5799" i="4"/>
  <c r="B5800" i="4"/>
  <c r="B5801" i="4"/>
  <c r="B5802" i="4"/>
  <c r="B5803" i="4"/>
  <c r="B5804" i="4"/>
  <c r="B5805" i="4"/>
  <c r="C5805" i="4" s="1"/>
  <c r="B5806" i="4"/>
  <c r="B5807" i="4"/>
  <c r="B5808" i="4"/>
  <c r="B5809" i="4"/>
  <c r="B5810" i="4"/>
  <c r="B5811" i="4"/>
  <c r="B5812" i="4"/>
  <c r="B5813" i="4"/>
  <c r="C5813" i="4" s="1"/>
  <c r="B5814" i="4"/>
  <c r="B5815" i="4"/>
  <c r="B5816" i="4"/>
  <c r="B5817" i="4"/>
  <c r="C5817" i="4" s="1"/>
  <c r="B5818" i="4"/>
  <c r="B5819" i="4"/>
  <c r="B5820" i="4"/>
  <c r="B5821" i="4"/>
  <c r="C5821" i="4" s="1"/>
  <c r="B5822" i="4"/>
  <c r="C5822" i="4" s="1"/>
  <c r="B5823" i="4"/>
  <c r="B5824" i="4"/>
  <c r="B5825" i="4"/>
  <c r="B5826" i="4"/>
  <c r="B5827" i="4"/>
  <c r="B5828" i="4"/>
  <c r="B5829" i="4"/>
  <c r="C5829" i="4" s="1"/>
  <c r="B5830" i="4"/>
  <c r="B5831" i="4"/>
  <c r="C5831" i="4" s="1"/>
  <c r="B5832" i="4"/>
  <c r="B5833" i="4"/>
  <c r="B5834" i="4"/>
  <c r="B5835" i="4"/>
  <c r="B5836" i="4"/>
  <c r="B5837" i="4"/>
  <c r="C5837" i="4" s="1"/>
  <c r="B5838" i="4"/>
  <c r="B5839" i="4"/>
  <c r="B5840" i="4"/>
  <c r="B5841" i="4"/>
  <c r="B5842" i="4"/>
  <c r="B5843" i="4"/>
  <c r="C5843" i="4" s="1"/>
  <c r="B5844" i="4"/>
  <c r="B5845" i="4"/>
  <c r="C5845" i="4" s="1"/>
  <c r="B5846" i="4"/>
  <c r="C5846" i="4" s="1"/>
  <c r="E5846" i="4" s="1"/>
  <c r="B5847" i="4"/>
  <c r="B5848" i="4"/>
  <c r="C5848" i="4" s="1"/>
  <c r="B5849" i="4"/>
  <c r="C5849" i="4" s="1"/>
  <c r="B5850" i="4"/>
  <c r="B5851" i="4"/>
  <c r="B5852" i="4"/>
  <c r="B5853" i="4"/>
  <c r="C5853" i="4" s="1"/>
  <c r="B5854" i="4"/>
  <c r="B5855" i="4"/>
  <c r="B5856" i="4"/>
  <c r="B5857" i="4"/>
  <c r="B5858" i="4"/>
  <c r="B5859" i="4"/>
  <c r="B5860" i="4"/>
  <c r="B5861" i="4"/>
  <c r="C5861" i="4" s="1"/>
  <c r="B5862" i="4"/>
  <c r="B5863" i="4"/>
  <c r="B5864" i="4"/>
  <c r="B5865" i="4"/>
  <c r="C5865" i="4" s="1"/>
  <c r="B5866" i="4"/>
  <c r="B5867" i="4"/>
  <c r="B5868" i="4"/>
  <c r="B5869" i="4"/>
  <c r="C5869" i="4" s="1"/>
  <c r="B5870" i="4"/>
  <c r="C5870" i="4" s="1"/>
  <c r="B5871" i="4"/>
  <c r="B5872" i="4"/>
  <c r="B5873" i="4"/>
  <c r="B5874" i="4"/>
  <c r="B5875" i="4"/>
  <c r="B5876" i="4"/>
  <c r="B5877" i="4"/>
  <c r="C5877" i="4" s="1"/>
  <c r="B5878" i="4"/>
  <c r="B5879" i="4"/>
  <c r="B5880" i="4"/>
  <c r="B5881" i="4"/>
  <c r="B5882" i="4"/>
  <c r="B5883" i="4"/>
  <c r="B5884" i="4"/>
  <c r="B5885" i="4"/>
  <c r="C5885" i="4" s="1"/>
  <c r="B5886" i="4"/>
  <c r="C5886" i="4" s="1"/>
  <c r="B5887" i="4"/>
  <c r="B5888" i="4"/>
  <c r="B5889" i="4"/>
  <c r="B5890" i="4"/>
  <c r="B5891" i="4"/>
  <c r="B5892" i="4"/>
  <c r="B5893" i="4"/>
  <c r="C5893" i="4" s="1"/>
  <c r="B5894" i="4"/>
  <c r="B5895" i="4"/>
  <c r="B5896" i="4"/>
  <c r="B5897" i="4"/>
  <c r="B5898" i="4"/>
  <c r="B5899" i="4"/>
  <c r="B5900" i="4"/>
  <c r="B5901" i="4"/>
  <c r="C5901" i="4" s="1"/>
  <c r="B5902" i="4"/>
  <c r="B5903" i="4"/>
  <c r="B5904" i="4"/>
  <c r="B5905" i="4"/>
  <c r="B5906" i="4"/>
  <c r="B5907" i="4"/>
  <c r="B5908" i="4"/>
  <c r="C5908" i="4" s="1"/>
  <c r="B5909" i="4"/>
  <c r="C5909" i="4" s="1"/>
  <c r="B5910" i="4"/>
  <c r="C5910" i="4" s="1"/>
  <c r="B5911" i="4"/>
  <c r="B5912" i="4"/>
  <c r="B5913" i="4"/>
  <c r="B5914" i="4"/>
  <c r="B5915" i="4"/>
  <c r="C5915" i="4" s="1"/>
  <c r="B5916" i="4"/>
  <c r="B5917" i="4"/>
  <c r="C5917" i="4" s="1"/>
  <c r="B5918" i="4"/>
  <c r="B5919" i="4"/>
  <c r="B5920" i="4"/>
  <c r="B5921" i="4"/>
  <c r="B5922" i="4"/>
  <c r="B5923" i="4"/>
  <c r="B5924" i="4"/>
  <c r="B5925" i="4"/>
  <c r="C5925" i="4" s="1"/>
  <c r="B5926" i="4"/>
  <c r="B5927" i="4"/>
  <c r="B5928" i="4"/>
  <c r="C5928" i="4" s="1"/>
  <c r="B5929" i="4"/>
  <c r="B5930" i="4"/>
  <c r="B5931" i="4"/>
  <c r="B5932" i="4"/>
  <c r="B5933" i="4"/>
  <c r="C5933" i="4" s="1"/>
  <c r="B5934" i="4"/>
  <c r="B5935" i="4"/>
  <c r="C5935" i="4" s="1"/>
  <c r="B5936" i="4"/>
  <c r="B5937" i="4"/>
  <c r="B5938" i="4"/>
  <c r="B5939" i="4"/>
  <c r="B5940" i="4"/>
  <c r="B5941" i="4"/>
  <c r="C5941" i="4" s="1"/>
  <c r="B5942" i="4"/>
  <c r="B5943" i="4"/>
  <c r="B5944" i="4"/>
  <c r="B5945" i="4"/>
  <c r="C5945" i="4" s="1"/>
  <c r="B5946" i="4"/>
  <c r="C5946" i="4" s="1"/>
  <c r="B5947" i="4"/>
  <c r="B5948" i="4"/>
  <c r="B5949" i="4"/>
  <c r="C5949" i="4" s="1"/>
  <c r="B5950" i="4"/>
  <c r="B5951" i="4"/>
  <c r="B5952" i="4"/>
  <c r="B5953" i="4"/>
  <c r="B5954" i="4"/>
  <c r="B5955" i="4"/>
  <c r="B5956" i="4"/>
  <c r="B5957" i="4"/>
  <c r="C5957" i="4" s="1"/>
  <c r="B5958" i="4"/>
  <c r="B5959" i="4"/>
  <c r="B5960" i="4"/>
  <c r="B5961" i="4"/>
  <c r="B5962" i="4"/>
  <c r="B5963" i="4"/>
  <c r="B5964" i="4"/>
  <c r="B5965" i="4"/>
  <c r="C5965" i="4" s="1"/>
  <c r="B5966" i="4"/>
  <c r="C5966" i="4" s="1"/>
  <c r="B5967" i="4"/>
  <c r="B5968" i="4"/>
  <c r="B5969" i="4"/>
  <c r="B5970" i="4"/>
  <c r="B5971" i="4"/>
  <c r="B5972" i="4"/>
  <c r="B5973" i="4"/>
  <c r="C5973" i="4" s="1"/>
  <c r="B5974" i="4"/>
  <c r="B5975" i="4"/>
  <c r="B5976" i="4"/>
  <c r="B5977" i="4"/>
  <c r="B5978" i="4"/>
  <c r="B5979" i="4"/>
  <c r="B5980" i="4"/>
  <c r="B5981" i="4"/>
  <c r="C5981" i="4" s="1"/>
  <c r="B5982" i="4"/>
  <c r="B5983" i="4"/>
  <c r="B5984" i="4"/>
  <c r="B5985" i="4"/>
  <c r="B5986" i="4"/>
  <c r="B5987" i="4"/>
  <c r="B5988" i="4"/>
  <c r="B5989" i="4"/>
  <c r="C5989" i="4" s="1"/>
  <c r="B5990" i="4"/>
  <c r="C5990" i="4" s="1"/>
  <c r="B5991" i="4"/>
  <c r="B5992" i="4"/>
  <c r="B5993" i="4"/>
  <c r="B5994" i="4"/>
  <c r="B5995" i="4"/>
  <c r="B5996" i="4"/>
  <c r="B5997" i="4"/>
  <c r="C5997" i="4" s="1"/>
  <c r="B5998" i="4"/>
  <c r="C5998" i="4" s="1"/>
  <c r="B5999" i="4"/>
  <c r="B6000" i="4"/>
  <c r="B6001" i="4"/>
  <c r="B6002" i="4"/>
  <c r="B6003" i="4"/>
  <c r="C6003" i="4" s="1"/>
  <c r="B6004" i="4"/>
  <c r="B6005" i="4"/>
  <c r="C6005" i="4" s="1"/>
  <c r="B6006" i="4"/>
  <c r="B6007" i="4"/>
  <c r="B6008" i="4"/>
  <c r="B6009" i="4"/>
  <c r="B6010" i="4"/>
  <c r="B6011" i="4"/>
  <c r="B6012" i="4"/>
  <c r="B6013" i="4"/>
  <c r="C6013" i="4" s="1"/>
  <c r="B6014" i="4"/>
  <c r="C6014" i="4" s="1"/>
  <c r="E6014" i="4" s="1"/>
  <c r="B6015" i="4"/>
  <c r="B6016" i="4"/>
  <c r="B6017" i="4"/>
  <c r="B6018" i="4"/>
  <c r="C6018" i="4" s="1"/>
  <c r="E6018" i="4" s="1"/>
  <c r="B6019" i="4"/>
  <c r="B6020" i="4"/>
  <c r="B6021" i="4"/>
  <c r="C6021" i="4" s="1"/>
  <c r="B6022" i="4"/>
  <c r="B6023" i="4"/>
  <c r="B6024" i="4"/>
  <c r="B6025" i="4"/>
  <c r="B6026" i="4"/>
  <c r="B6027" i="4"/>
  <c r="B6028" i="4"/>
  <c r="B6029" i="4"/>
  <c r="C6029" i="4" s="1"/>
  <c r="B6030" i="4"/>
  <c r="B6031" i="4"/>
  <c r="B6032" i="4"/>
  <c r="B6033" i="4"/>
  <c r="B6034" i="4"/>
  <c r="B6035" i="4"/>
  <c r="B6036" i="4"/>
  <c r="B6037" i="4"/>
  <c r="C6037" i="4" s="1"/>
  <c r="B6038" i="4"/>
  <c r="C6038" i="4" s="1"/>
  <c r="B6039" i="4"/>
  <c r="B6040" i="4"/>
  <c r="B6041" i="4"/>
  <c r="B6042" i="4"/>
  <c r="B6043" i="4"/>
  <c r="B6044" i="4"/>
  <c r="B6045" i="4"/>
  <c r="C6045" i="4" s="1"/>
  <c r="B6046" i="4"/>
  <c r="B6047" i="4"/>
  <c r="B6048" i="4"/>
  <c r="B6049" i="4"/>
  <c r="B6050" i="4"/>
  <c r="B6051" i="4"/>
  <c r="B6052" i="4"/>
  <c r="B6053" i="4"/>
  <c r="C6053" i="4" s="1"/>
  <c r="B6054" i="4"/>
  <c r="B6055" i="4"/>
  <c r="B6056" i="4"/>
  <c r="B6057" i="4"/>
  <c r="B6058" i="4"/>
  <c r="B6059" i="4"/>
  <c r="B6060" i="4"/>
  <c r="B6061" i="4"/>
  <c r="C6061" i="4" s="1"/>
  <c r="B6062" i="4"/>
  <c r="C6062" i="4" s="1"/>
  <c r="E6062" i="4" s="1"/>
  <c r="B6063" i="4"/>
  <c r="B6064" i="4"/>
  <c r="B6065" i="4"/>
  <c r="C6065" i="4" s="1"/>
  <c r="B6066" i="4"/>
  <c r="C6066" i="4" s="1"/>
  <c r="B6067" i="4"/>
  <c r="B6068" i="4"/>
  <c r="B6069" i="4"/>
  <c r="C6069" i="4" s="1"/>
  <c r="B6070" i="4"/>
  <c r="C6070" i="4" s="1"/>
  <c r="B6071" i="4"/>
  <c r="B6072" i="4"/>
  <c r="B6073" i="4"/>
  <c r="B6074" i="4"/>
  <c r="B6075" i="4"/>
  <c r="B6076" i="4"/>
  <c r="B6077" i="4"/>
  <c r="C6077" i="4" s="1"/>
  <c r="B6078" i="4"/>
  <c r="B6079" i="4"/>
  <c r="B6080" i="4"/>
  <c r="B6081" i="4"/>
  <c r="B6082" i="4"/>
  <c r="B6083" i="4"/>
  <c r="B6084" i="4"/>
  <c r="B6085" i="4"/>
  <c r="C6085" i="4" s="1"/>
  <c r="B6086" i="4"/>
  <c r="B6087" i="4"/>
  <c r="B6088" i="4"/>
  <c r="B6089" i="4"/>
  <c r="B6090" i="4"/>
  <c r="B6091" i="4"/>
  <c r="B6092" i="4"/>
  <c r="B6093" i="4"/>
  <c r="C6093" i="4" s="1"/>
  <c r="B6094" i="4"/>
  <c r="C6094" i="4" s="1"/>
  <c r="B6095" i="4"/>
  <c r="B6096" i="4"/>
  <c r="B6097" i="4"/>
  <c r="B6098" i="4"/>
  <c r="B6099" i="4"/>
  <c r="C6099" i="4" s="1"/>
  <c r="B6100" i="4"/>
  <c r="B6101" i="4"/>
  <c r="C6101" i="4" s="1"/>
  <c r="B6102" i="4"/>
  <c r="B6103" i="4"/>
  <c r="B6104" i="4"/>
  <c r="B6105" i="4"/>
  <c r="B6106" i="4"/>
  <c r="B6107" i="4"/>
  <c r="B6108" i="4"/>
  <c r="B6109" i="4"/>
  <c r="C6109" i="4" s="1"/>
  <c r="B6110" i="4"/>
  <c r="C6110" i="4" s="1"/>
  <c r="B6111" i="4"/>
  <c r="B6112" i="4"/>
  <c r="B6113" i="4"/>
  <c r="B6114" i="4"/>
  <c r="B6115" i="4"/>
  <c r="B6116" i="4"/>
  <c r="B6117" i="4"/>
  <c r="C6117" i="4" s="1"/>
  <c r="B6118" i="4"/>
  <c r="C6118" i="4" s="1"/>
  <c r="E6118" i="4" s="1"/>
  <c r="B6119" i="4"/>
  <c r="B6120" i="4"/>
  <c r="B6121" i="4"/>
  <c r="B6122" i="4"/>
  <c r="B6123" i="4"/>
  <c r="B6124" i="4"/>
  <c r="B6125" i="4"/>
  <c r="C6125" i="4" s="1"/>
  <c r="B6126" i="4"/>
  <c r="B6127" i="4"/>
  <c r="B6128" i="4"/>
  <c r="B6129" i="4"/>
  <c r="B6130" i="4"/>
  <c r="C6130" i="4" s="1"/>
  <c r="B6131" i="4"/>
  <c r="B6132" i="4"/>
  <c r="B6133" i="4"/>
  <c r="C6133" i="4" s="1"/>
  <c r="B6134" i="4"/>
  <c r="B6135" i="4"/>
  <c r="B6136" i="4"/>
  <c r="B6137" i="4"/>
  <c r="B6138" i="4"/>
  <c r="B6139" i="4"/>
  <c r="B6140" i="4"/>
  <c r="B6141" i="4"/>
  <c r="C6141" i="4" s="1"/>
  <c r="B6142" i="4"/>
  <c r="B6143" i="4"/>
  <c r="B6144" i="4"/>
  <c r="C6144" i="4" s="1"/>
  <c r="B6145" i="4"/>
  <c r="B6146" i="4"/>
  <c r="B6147" i="4"/>
  <c r="B6148" i="4"/>
  <c r="B6149" i="4"/>
  <c r="C6149" i="4" s="1"/>
  <c r="B6150" i="4"/>
  <c r="B6151" i="4"/>
  <c r="B6152" i="4"/>
  <c r="B6153" i="4"/>
  <c r="B6154" i="4"/>
  <c r="B6155" i="4"/>
  <c r="B6156" i="4"/>
  <c r="B6157" i="4"/>
  <c r="C6157" i="4" s="1"/>
  <c r="B6158" i="4"/>
  <c r="C6158" i="4" s="1"/>
  <c r="B6159" i="4"/>
  <c r="B6160" i="4"/>
  <c r="B6161" i="4"/>
  <c r="B6162" i="4"/>
  <c r="B6163" i="4"/>
  <c r="B6164" i="4"/>
  <c r="B6165" i="4"/>
  <c r="C6165" i="4" s="1"/>
  <c r="B6166" i="4"/>
  <c r="C6166" i="4" s="1"/>
  <c r="E6166" i="4" s="1"/>
  <c r="B6167" i="4"/>
  <c r="C6167" i="4" s="1"/>
  <c r="E6167" i="4" s="1"/>
  <c r="B6168" i="4"/>
  <c r="B6169" i="4"/>
  <c r="C6169" i="4" s="1"/>
  <c r="B6170" i="4"/>
  <c r="B6171" i="4"/>
  <c r="B6172" i="4"/>
  <c r="B6173" i="4"/>
  <c r="C6173" i="4" s="1"/>
  <c r="B6174" i="4"/>
  <c r="B6175" i="4"/>
  <c r="B6176" i="4"/>
  <c r="B6177" i="4"/>
  <c r="B6178" i="4"/>
  <c r="B6179" i="4"/>
  <c r="B6180" i="4"/>
  <c r="B6181" i="4"/>
  <c r="C6181" i="4" s="1"/>
  <c r="B6182" i="4"/>
  <c r="C6182" i="4" s="1"/>
  <c r="E6182" i="4" s="1"/>
  <c r="B6183" i="4"/>
  <c r="B6184" i="4"/>
  <c r="B6185" i="4"/>
  <c r="B6186" i="4"/>
  <c r="B6187" i="4"/>
  <c r="B6188" i="4"/>
  <c r="B6189" i="4"/>
  <c r="C6189" i="4" s="1"/>
  <c r="B6190" i="4"/>
  <c r="C6190" i="4" s="1"/>
  <c r="B6191" i="4"/>
  <c r="B6192" i="4"/>
  <c r="B6193" i="4"/>
  <c r="B6194" i="4"/>
  <c r="B6195" i="4"/>
  <c r="B6196" i="4"/>
  <c r="B6197" i="4"/>
  <c r="C6197" i="4" s="1"/>
  <c r="B6198" i="4"/>
  <c r="C6198" i="4" s="1"/>
  <c r="B6199" i="4"/>
  <c r="C6199" i="4" s="1"/>
  <c r="B6200" i="4"/>
  <c r="C6200" i="4" s="1"/>
  <c r="B6201" i="4"/>
  <c r="B6202" i="4"/>
  <c r="B6203" i="4"/>
  <c r="B6204" i="4"/>
  <c r="B6205" i="4"/>
  <c r="C6205" i="4" s="1"/>
  <c r="B6206" i="4"/>
  <c r="B6207" i="4"/>
  <c r="B6208" i="4"/>
  <c r="B6209" i="4"/>
  <c r="B6210" i="4"/>
  <c r="B6211" i="4"/>
  <c r="B6212" i="4"/>
  <c r="B6213" i="4"/>
  <c r="C6213" i="4" s="1"/>
  <c r="B6214" i="4"/>
  <c r="B6215" i="4"/>
  <c r="B6216" i="4"/>
  <c r="C6216" i="4" s="1"/>
  <c r="B6217" i="4"/>
  <c r="B6218" i="4"/>
  <c r="B6219" i="4"/>
  <c r="B6220" i="4"/>
  <c r="B6221" i="4"/>
  <c r="C6221" i="4" s="1"/>
  <c r="B6222" i="4"/>
  <c r="B6223" i="4"/>
  <c r="B6224" i="4"/>
  <c r="B6225" i="4"/>
  <c r="B6226" i="4"/>
  <c r="B6227" i="4"/>
  <c r="B6228" i="4"/>
  <c r="B6229" i="4"/>
  <c r="C6229" i="4" s="1"/>
  <c r="B6230" i="4"/>
  <c r="C6230" i="4" s="1"/>
  <c r="G6230" i="4" s="1"/>
  <c r="I6230" i="4" s="1"/>
  <c r="B6231" i="4"/>
  <c r="B6232" i="4"/>
  <c r="B6233" i="4"/>
  <c r="B6234" i="4"/>
  <c r="B6235" i="4"/>
  <c r="B6236" i="4"/>
  <c r="B6237" i="4"/>
  <c r="C6237" i="4" s="1"/>
  <c r="B6238" i="4"/>
  <c r="B6239" i="4"/>
  <c r="C6239" i="4" s="1"/>
  <c r="B6240" i="4"/>
  <c r="B6241" i="4"/>
  <c r="B6242" i="4"/>
  <c r="B6243" i="4"/>
  <c r="B6244" i="4"/>
  <c r="B6245" i="4"/>
  <c r="C6245" i="4" s="1"/>
  <c r="B6246" i="4"/>
  <c r="B6247" i="4"/>
  <c r="B6248" i="4"/>
  <c r="B6249" i="4"/>
  <c r="B6250" i="4"/>
  <c r="B6251" i="4"/>
  <c r="B6252" i="4"/>
  <c r="B6253" i="4"/>
  <c r="C6253" i="4" s="1"/>
  <c r="B6254" i="4"/>
  <c r="B6255" i="4"/>
  <c r="B6256" i="4"/>
  <c r="B6257" i="4"/>
  <c r="B6258" i="4"/>
  <c r="B6259" i="4"/>
  <c r="B6260" i="4"/>
  <c r="B6261" i="4"/>
  <c r="C6261" i="4" s="1"/>
  <c r="B6262" i="4"/>
  <c r="C6262" i="4" s="1"/>
  <c r="B6263" i="4"/>
  <c r="B6264" i="4"/>
  <c r="B6265" i="4"/>
  <c r="C6265" i="4" s="1"/>
  <c r="B6266" i="4"/>
  <c r="C6266" i="4" s="1"/>
  <c r="B6267" i="4"/>
  <c r="B6268" i="4"/>
  <c r="C6268" i="4" s="1"/>
  <c r="B6269" i="4"/>
  <c r="C6269" i="4" s="1"/>
  <c r="B6270" i="4"/>
  <c r="C6270" i="4" s="1"/>
  <c r="B6271" i="4"/>
  <c r="B6272" i="4"/>
  <c r="B6273" i="4"/>
  <c r="B6274" i="4"/>
  <c r="B6275" i="4"/>
  <c r="C6275" i="4" s="1"/>
  <c r="B6276" i="4"/>
  <c r="B6277" i="4"/>
  <c r="C6277" i="4" s="1"/>
  <c r="B6278" i="4"/>
  <c r="B6279" i="4"/>
  <c r="B6280" i="4"/>
  <c r="C6280" i="4" s="1"/>
  <c r="B6281" i="4"/>
  <c r="B6282" i="4"/>
  <c r="B6283" i="4"/>
  <c r="B6284" i="4"/>
  <c r="B6285" i="4"/>
  <c r="C6285" i="4" s="1"/>
  <c r="B6286" i="4"/>
  <c r="C6286" i="4" s="1"/>
  <c r="B6287" i="4"/>
  <c r="C6287" i="4" s="1"/>
  <c r="B6288" i="4"/>
  <c r="B6289" i="4"/>
  <c r="B6290" i="4"/>
  <c r="B6291" i="4"/>
  <c r="B6292" i="4"/>
  <c r="B6293" i="4"/>
  <c r="C6293" i="4" s="1"/>
  <c r="B6294" i="4"/>
  <c r="B6295" i="4"/>
  <c r="B6296" i="4"/>
  <c r="B6297" i="4"/>
  <c r="B6298" i="4"/>
  <c r="B6299" i="4"/>
  <c r="B6300" i="4"/>
  <c r="B6301" i="4"/>
  <c r="C6301" i="4" s="1"/>
  <c r="B6302" i="4"/>
  <c r="B6303" i="4"/>
  <c r="C6303" i="4" s="1"/>
  <c r="B6304" i="4"/>
  <c r="B6305" i="4"/>
  <c r="B6306" i="4"/>
  <c r="B6307" i="4"/>
  <c r="B6308" i="4"/>
  <c r="B6309" i="4"/>
  <c r="C6309" i="4" s="1"/>
  <c r="B6310" i="4"/>
  <c r="B6311" i="4"/>
  <c r="B6312" i="4"/>
  <c r="B6313" i="4"/>
  <c r="B6314" i="4"/>
  <c r="B6315" i="4"/>
  <c r="B6316" i="4"/>
  <c r="B6317" i="4"/>
  <c r="C6317" i="4" s="1"/>
  <c r="B6318" i="4"/>
  <c r="B6319" i="4"/>
  <c r="B6320" i="4"/>
  <c r="B6321" i="4"/>
  <c r="B6322" i="4"/>
  <c r="B6323" i="4"/>
  <c r="B6324" i="4"/>
  <c r="C6324" i="4" s="1"/>
  <c r="B6325" i="4"/>
  <c r="C6325" i="4" s="1"/>
  <c r="B6326" i="4"/>
  <c r="C6326" i="4" s="1"/>
  <c r="B6327" i="4"/>
  <c r="B6328" i="4"/>
  <c r="B6329" i="4"/>
  <c r="C6329" i="4" s="1"/>
  <c r="B6330" i="4"/>
  <c r="B6331" i="4"/>
  <c r="B6332" i="4"/>
  <c r="B6333" i="4"/>
  <c r="C6333" i="4" s="1"/>
  <c r="B6334" i="4"/>
  <c r="B6335" i="4"/>
  <c r="B6336" i="4"/>
  <c r="B6337" i="4"/>
  <c r="B6338" i="4"/>
  <c r="B6339" i="4"/>
  <c r="B6340" i="4"/>
  <c r="C6340" i="4" s="1"/>
  <c r="E6340" i="4" s="1"/>
  <c r="B6341" i="4"/>
  <c r="B6342" i="4"/>
  <c r="C6342" i="4" s="1"/>
  <c r="B6343" i="4"/>
  <c r="B6344" i="4"/>
  <c r="B6345" i="4"/>
  <c r="B6346" i="4"/>
  <c r="B6347" i="4"/>
  <c r="B6348" i="4"/>
  <c r="C6348" i="4" s="1"/>
  <c r="E6348" i="4" s="1"/>
  <c r="B6349" i="4"/>
  <c r="B6350" i="4"/>
  <c r="B6351" i="4"/>
  <c r="B6352" i="4"/>
  <c r="B6353" i="4"/>
  <c r="B6354" i="4"/>
  <c r="B6355" i="4"/>
  <c r="B6356" i="4"/>
  <c r="C6356" i="4" s="1"/>
  <c r="E6356" i="4" s="1"/>
  <c r="B6357" i="4"/>
  <c r="C6357" i="4" s="1"/>
  <c r="B6358" i="4"/>
  <c r="B6359" i="4"/>
  <c r="B6360" i="4"/>
  <c r="B6361" i="4"/>
  <c r="B6362" i="4"/>
  <c r="B6363" i="4"/>
  <c r="B6364" i="4"/>
  <c r="C6364" i="4" s="1"/>
  <c r="E6364" i="4" s="1"/>
  <c r="B6365" i="4"/>
  <c r="B6366" i="4"/>
  <c r="D6366" i="4" s="1"/>
  <c r="F6366" i="4" s="1"/>
  <c r="H6366" i="4" s="1"/>
  <c r="B6367" i="4"/>
  <c r="B6368" i="4"/>
  <c r="B6369" i="4"/>
  <c r="B6370" i="4"/>
  <c r="B6371" i="4"/>
  <c r="C6371" i="4" s="1"/>
  <c r="G6371" i="4" s="1"/>
  <c r="I6371" i="4" s="1"/>
  <c r="B6372" i="4"/>
  <c r="B6373" i="4"/>
  <c r="B6374" i="4"/>
  <c r="B6375" i="4"/>
  <c r="B6376" i="4"/>
  <c r="B6377" i="4"/>
  <c r="B6378" i="4"/>
  <c r="B6379" i="4"/>
  <c r="C6379" i="4" s="1"/>
  <c r="B6380" i="4"/>
  <c r="C6380" i="4" s="1"/>
  <c r="B6381" i="4"/>
  <c r="B6382" i="4"/>
  <c r="B6383" i="4"/>
  <c r="B6384" i="4"/>
  <c r="C6384" i="4" s="1"/>
  <c r="B6385" i="4"/>
  <c r="C6385" i="4" s="1"/>
  <c r="B6386" i="4"/>
  <c r="B6387" i="4"/>
  <c r="B6388" i="4"/>
  <c r="C6388" i="4" s="1"/>
  <c r="E6388" i="4" s="1"/>
  <c r="B6389" i="4"/>
  <c r="B6390" i="4"/>
  <c r="B6391" i="4"/>
  <c r="B6392" i="4"/>
  <c r="B6393" i="4"/>
  <c r="B6394" i="4"/>
  <c r="C6394" i="4" s="1"/>
  <c r="B6395" i="4"/>
  <c r="B6396" i="4"/>
  <c r="C6396" i="4" s="1"/>
  <c r="E6396" i="4" s="1"/>
  <c r="B6397" i="4"/>
  <c r="B6398" i="4"/>
  <c r="B6399" i="4"/>
  <c r="B6400" i="4"/>
  <c r="B6401" i="4"/>
  <c r="B6402" i="4"/>
  <c r="B6403" i="4"/>
  <c r="B6404" i="4"/>
  <c r="C6404" i="4" s="1"/>
  <c r="G6404" i="4" s="1"/>
  <c r="I6404" i="4" s="1"/>
  <c r="B6405" i="4"/>
  <c r="B6406" i="4"/>
  <c r="B6407" i="4"/>
  <c r="B6408" i="4"/>
  <c r="D6408" i="4" s="1"/>
  <c r="F6408" i="4" s="1"/>
  <c r="H6408" i="4" s="1"/>
  <c r="B6409" i="4"/>
  <c r="B6410" i="4"/>
  <c r="B6411" i="4"/>
  <c r="C6411" i="4" s="1"/>
  <c r="G6411" i="4" s="1"/>
  <c r="I6411" i="4" s="1"/>
  <c r="B6412" i="4"/>
  <c r="C6412" i="4" s="1"/>
  <c r="E6412" i="4" s="1"/>
  <c r="B6413" i="4"/>
  <c r="B6414" i="4"/>
  <c r="D6414" i="4" s="1"/>
  <c r="F6414" i="4" s="1"/>
  <c r="H6414" i="4" s="1"/>
  <c r="B6415" i="4"/>
  <c r="B6416" i="4"/>
  <c r="C6416" i="4" s="1"/>
  <c r="B6417" i="4"/>
  <c r="C6417" i="4" s="1"/>
  <c r="B6418" i="4"/>
  <c r="B6419" i="4"/>
  <c r="C6419" i="4" s="1"/>
  <c r="B6420" i="4"/>
  <c r="C6420" i="4" s="1"/>
  <c r="E6420" i="4" s="1"/>
  <c r="B6421" i="4"/>
  <c r="B6422" i="4"/>
  <c r="B6423" i="4"/>
  <c r="B6424" i="4"/>
  <c r="E496" i="4"/>
  <c r="E568" i="4"/>
  <c r="E616" i="4"/>
  <c r="E624" i="4"/>
  <c r="E640" i="4"/>
  <c r="E648" i="4"/>
  <c r="E656" i="4"/>
  <c r="E657" i="4"/>
  <c r="E665" i="4"/>
  <c r="E672" i="4"/>
  <c r="E680" i="4"/>
  <c r="E681" i="4"/>
  <c r="E688" i="4"/>
  <c r="E704" i="4"/>
  <c r="E712" i="4"/>
  <c r="E736" i="4"/>
  <c r="E856" i="4"/>
  <c r="E888" i="4"/>
  <c r="E912" i="4"/>
  <c r="E936" i="4"/>
  <c r="E1001" i="4"/>
  <c r="E1072" i="4"/>
  <c r="E1096" i="4"/>
  <c r="E1184" i="4"/>
  <c r="E1200" i="4"/>
  <c r="E1216" i="4"/>
  <c r="E1248" i="4"/>
  <c r="E1256" i="4"/>
  <c r="E1264" i="4"/>
  <c r="E1272" i="4"/>
  <c r="E1344" i="4"/>
  <c r="E1408" i="4"/>
  <c r="E1432" i="4"/>
  <c r="E1504" i="4"/>
  <c r="E1600" i="4"/>
  <c r="E1624" i="4"/>
  <c r="M4" i="4"/>
  <c r="D3" i="4"/>
  <c r="C3" i="4"/>
  <c r="U15" i="4" s="1"/>
  <c r="L7" i="4"/>
  <c r="L8" i="4" s="1"/>
  <c r="L9" i="4" s="1"/>
  <c r="L10" i="4" s="1"/>
  <c r="L11" i="4" s="1"/>
  <c r="L12" i="4" s="1"/>
  <c r="L13" i="4" s="1"/>
  <c r="L14" i="4" s="1"/>
  <c r="L15" i="4" s="1"/>
  <c r="L16" i="4" s="1"/>
  <c r="L17" i="4" s="1"/>
  <c r="L18" i="4" s="1"/>
  <c r="L19" i="4" s="1"/>
  <c r="L20" i="4" s="1"/>
  <c r="L21" i="4" s="1"/>
  <c r="L22" i="4" s="1"/>
  <c r="L23" i="4" s="1"/>
  <c r="L24" i="4" s="1"/>
  <c r="L25" i="4" s="1"/>
  <c r="L26" i="4" s="1"/>
  <c r="L27" i="4" s="1"/>
  <c r="L28" i="4" s="1"/>
  <c r="L29" i="4" s="1"/>
  <c r="L30" i="4" s="1"/>
  <c r="L31" i="4" s="1"/>
  <c r="L32" i="4" s="1"/>
  <c r="L33" i="4" s="1"/>
  <c r="L34" i="4" s="1"/>
  <c r="L35" i="4" s="1"/>
  <c r="L36" i="4" s="1"/>
  <c r="L37" i="4" s="1"/>
  <c r="L38" i="4" s="1"/>
  <c r="L39" i="4" s="1"/>
  <c r="L40" i="4" s="1"/>
  <c r="L41" i="4" s="1"/>
  <c r="L42" i="4" s="1"/>
  <c r="L43" i="4" s="1"/>
  <c r="L44" i="4" s="1"/>
  <c r="L45" i="4" s="1"/>
  <c r="L46" i="4" s="1"/>
  <c r="L47" i="4" s="1"/>
  <c r="L48" i="4" s="1"/>
  <c r="L49" i="4" s="1"/>
  <c r="L50" i="4" s="1"/>
  <c r="L51" i="4" s="1"/>
  <c r="L52" i="4" s="1"/>
  <c r="L53" i="4" s="1"/>
  <c r="L54" i="4" s="1"/>
  <c r="L55" i="4" s="1"/>
  <c r="L56" i="4" s="1"/>
  <c r="L57" i="4" s="1"/>
  <c r="L58" i="4" s="1"/>
  <c r="L59" i="4" s="1"/>
  <c r="L60" i="4" s="1"/>
  <c r="L61" i="4" s="1"/>
  <c r="L62" i="4" s="1"/>
  <c r="L63" i="4" s="1"/>
  <c r="L64" i="4" s="1"/>
  <c r="L65" i="4" s="1"/>
  <c r="L66" i="4" s="1"/>
  <c r="L67" i="4" s="1"/>
  <c r="L68" i="4" s="1"/>
  <c r="L69" i="4" s="1"/>
  <c r="L70" i="4" s="1"/>
  <c r="L71" i="4" s="1"/>
  <c r="L72" i="4" s="1"/>
  <c r="L73" i="4" s="1"/>
  <c r="L74" i="4" s="1"/>
  <c r="L75" i="4" s="1"/>
  <c r="L76" i="4" s="1"/>
  <c r="L77" i="4" s="1"/>
  <c r="L78" i="4" s="1"/>
  <c r="L79" i="4" s="1"/>
  <c r="L80" i="4" s="1"/>
  <c r="L81" i="4" s="1"/>
  <c r="L82" i="4" s="1"/>
  <c r="L83" i="4" s="1"/>
  <c r="L84" i="4" s="1"/>
  <c r="L85" i="4" s="1"/>
  <c r="L86" i="4" s="1"/>
  <c r="L87" i="4" s="1"/>
  <c r="L88" i="4" s="1"/>
  <c r="L89" i="4" s="1"/>
  <c r="L90" i="4" s="1"/>
  <c r="L91" i="4" s="1"/>
  <c r="L92" i="4" s="1"/>
  <c r="L93" i="4" s="1"/>
  <c r="L94" i="4" s="1"/>
  <c r="L95" i="4" s="1"/>
  <c r="L96" i="4" s="1"/>
  <c r="L97" i="4" s="1"/>
  <c r="L98" i="4" s="1"/>
  <c r="L99" i="4" s="1"/>
  <c r="L100" i="4" s="1"/>
  <c r="L101" i="4" s="1"/>
  <c r="L102" i="4" s="1"/>
  <c r="L103" i="4" s="1"/>
  <c r="L104" i="4" s="1"/>
  <c r="L105" i="4" s="1"/>
  <c r="L106" i="4" s="1"/>
  <c r="L107" i="4" s="1"/>
  <c r="L108" i="4" s="1"/>
  <c r="L109" i="4" s="1"/>
  <c r="L110" i="4" s="1"/>
  <c r="L111" i="4" s="1"/>
  <c r="L112" i="4" s="1"/>
  <c r="L113" i="4" s="1"/>
  <c r="L114" i="4" s="1"/>
  <c r="L115" i="4" s="1"/>
  <c r="L116" i="4" s="1"/>
  <c r="L117" i="4" s="1"/>
  <c r="L118" i="4" s="1"/>
  <c r="AE5" i="2"/>
  <c r="AD5" i="2"/>
  <c r="AC5" i="2"/>
  <c r="AB5" i="2"/>
  <c r="J14" i="2"/>
  <c r="J5" i="4"/>
  <c r="D5569" i="4"/>
  <c r="F5569" i="4" s="1"/>
  <c r="H5569" i="4" s="1"/>
  <c r="D2952" i="4"/>
  <c r="F2952" i="4" s="1"/>
  <c r="H2952" i="4" s="1"/>
  <c r="D2921" i="4"/>
  <c r="F2921" i="4" s="1"/>
  <c r="H2921" i="4" s="1"/>
  <c r="D2920" i="4"/>
  <c r="F2920" i="4" s="1"/>
  <c r="H2920" i="4" s="1"/>
  <c r="D2872" i="4"/>
  <c r="F2872" i="4" s="1"/>
  <c r="H2872" i="4" s="1"/>
  <c r="D2832" i="4"/>
  <c r="F2832" i="4" s="1"/>
  <c r="H2832" i="4" s="1"/>
  <c r="D2760" i="4"/>
  <c r="F2760" i="4" s="1"/>
  <c r="H2760" i="4" s="1"/>
  <c r="D2712" i="4"/>
  <c r="F2712" i="4" s="1"/>
  <c r="D2640" i="4"/>
  <c r="F2640" i="4" s="1"/>
  <c r="H2640" i="4" s="1"/>
  <c r="D2608" i="4"/>
  <c r="F2608" i="4" s="1"/>
  <c r="D2576" i="4"/>
  <c r="F2576" i="4" s="1"/>
  <c r="H2576" i="4" s="1"/>
  <c r="D2568" i="4"/>
  <c r="F2568" i="4" s="1"/>
  <c r="H2568" i="4" s="1"/>
  <c r="D2544" i="4"/>
  <c r="F2544" i="4" s="1"/>
  <c r="H2544" i="4" s="1"/>
  <c r="D2536" i="4"/>
  <c r="F2536" i="4" s="1"/>
  <c r="H2536" i="4" s="1"/>
  <c r="D2520" i="4"/>
  <c r="F2520" i="4" s="1"/>
  <c r="H2520" i="4" s="1"/>
  <c r="D2496" i="4"/>
  <c r="F2496" i="4" s="1"/>
  <c r="H2496" i="4" s="1"/>
  <c r="D2480" i="4"/>
  <c r="F2480" i="4" s="1"/>
  <c r="H2480" i="4" s="1"/>
  <c r="D2472" i="4"/>
  <c r="F2472" i="4" s="1"/>
  <c r="H2472" i="4" s="1"/>
  <c r="D2464" i="4"/>
  <c r="F2464" i="4" s="1"/>
  <c r="H2464" i="4" s="1"/>
  <c r="D2440" i="4"/>
  <c r="F2440" i="4" s="1"/>
  <c r="H2440" i="4" s="1"/>
  <c r="D2392" i="4"/>
  <c r="F2392" i="4" s="1"/>
  <c r="H2392" i="4" s="1"/>
  <c r="D2368" i="4"/>
  <c r="F2368" i="4" s="1"/>
  <c r="H2368" i="4" s="1"/>
  <c r="D2352" i="4"/>
  <c r="F2352" i="4" s="1"/>
  <c r="H2352" i="4" s="1"/>
  <c r="D2248" i="4"/>
  <c r="F2248" i="4" s="1"/>
  <c r="H2248" i="4" s="1"/>
  <c r="D2240" i="4"/>
  <c r="F2240" i="4" s="1"/>
  <c r="H2240" i="4" s="1"/>
  <c r="D2233" i="4"/>
  <c r="F2233" i="4" s="1"/>
  <c r="H2233" i="4" s="1"/>
  <c r="D2224" i="4"/>
  <c r="F2224" i="4" s="1"/>
  <c r="H2224" i="4" s="1"/>
  <c r="D2216" i="4"/>
  <c r="F2216" i="4" s="1"/>
  <c r="H2216" i="4" s="1"/>
  <c r="D2192" i="4"/>
  <c r="F2192" i="4" s="1"/>
  <c r="H2192" i="4" s="1"/>
  <c r="D2184" i="4"/>
  <c r="F2184" i="4" s="1"/>
  <c r="H2184" i="4" s="1"/>
  <c r="D2176" i="4"/>
  <c r="F2176" i="4" s="1"/>
  <c r="H2176" i="4" s="1"/>
  <c r="D2168" i="4"/>
  <c r="F2168" i="4" s="1"/>
  <c r="H2168" i="4" s="1"/>
  <c r="D2152" i="4"/>
  <c r="F2152" i="4" s="1"/>
  <c r="H2152" i="4" s="1"/>
  <c r="D2136" i="4"/>
  <c r="F2136" i="4" s="1"/>
  <c r="H2136" i="4" s="1"/>
  <c r="D2080" i="4"/>
  <c r="F2080" i="4" s="1"/>
  <c r="H2080" i="4" s="1"/>
  <c r="D2056" i="4"/>
  <c r="F2056" i="4" s="1"/>
  <c r="H2056" i="4" s="1"/>
  <c r="D2033" i="4"/>
  <c r="F2033" i="4" s="1"/>
  <c r="H2033" i="4" s="1"/>
  <c r="D2032" i="4"/>
  <c r="F2032" i="4" s="1"/>
  <c r="H2032" i="4" s="1"/>
  <c r="D2008" i="4"/>
  <c r="F2008" i="4" s="1"/>
  <c r="H2008" i="4" s="1"/>
  <c r="D1992" i="4"/>
  <c r="F1992" i="4" s="1"/>
  <c r="H1992" i="4" s="1"/>
  <c r="D1898" i="4"/>
  <c r="F1898" i="4" s="1"/>
  <c r="H1898" i="4" s="1"/>
  <c r="D1841" i="4"/>
  <c r="F1841" i="4" s="1"/>
  <c r="H1841" i="4" s="1"/>
  <c r="D1832" i="4"/>
  <c r="F1832" i="4" s="1"/>
  <c r="H1832" i="4" s="1"/>
  <c r="D1808" i="4"/>
  <c r="F1808" i="4" s="1"/>
  <c r="H1808" i="4" s="1"/>
  <c r="D1801" i="4"/>
  <c r="F1801" i="4" s="1"/>
  <c r="H1801" i="4" s="1"/>
  <c r="D1800" i="4"/>
  <c r="F1800" i="4" s="1"/>
  <c r="H1800" i="4" s="1"/>
  <c r="D1728" i="4"/>
  <c r="F1728" i="4" s="1"/>
  <c r="H1728" i="4" s="1"/>
  <c r="D1712" i="4"/>
  <c r="F1712" i="4" s="1"/>
  <c r="H1712" i="4" s="1"/>
  <c r="D1704" i="4"/>
  <c r="F1704" i="4" s="1"/>
  <c r="H1704" i="4" s="1"/>
  <c r="D1656" i="4"/>
  <c r="F1656" i="4" s="1"/>
  <c r="H1656" i="4" s="1"/>
  <c r="D1648" i="4"/>
  <c r="F1648" i="4" s="1"/>
  <c r="H1648" i="4" s="1"/>
  <c r="D1624" i="4"/>
  <c r="F1624" i="4" s="1"/>
  <c r="H1624" i="4" s="1"/>
  <c r="D1608" i="4"/>
  <c r="F1608" i="4" s="1"/>
  <c r="H1608" i="4" s="1"/>
  <c r="D1601" i="4"/>
  <c r="F1601" i="4" s="1"/>
  <c r="H1601" i="4" s="1"/>
  <c r="D1600" i="4"/>
  <c r="F1600" i="4" s="1"/>
  <c r="H1600" i="4" s="1"/>
  <c r="D1576" i="4"/>
  <c r="F1576" i="4" s="1"/>
  <c r="H1576" i="4" s="1"/>
  <c r="D1561" i="4"/>
  <c r="F1561" i="4" s="1"/>
  <c r="H1561" i="4" s="1"/>
  <c r="D1560" i="4"/>
  <c r="F1560" i="4" s="1"/>
  <c r="H1560" i="4" s="1"/>
  <c r="D1553" i="4"/>
  <c r="F1553" i="4" s="1"/>
  <c r="H1553" i="4" s="1"/>
  <c r="D1552" i="4"/>
  <c r="F1552" i="4" s="1"/>
  <c r="H1552" i="4" s="1"/>
  <c r="D1544" i="4"/>
  <c r="F1544" i="4" s="1"/>
  <c r="H1544" i="4" s="1"/>
  <c r="D1537" i="4"/>
  <c r="F1537" i="4" s="1"/>
  <c r="H1537" i="4" s="1"/>
  <c r="D1529" i="4"/>
  <c r="F1529" i="4" s="1"/>
  <c r="H1529" i="4" s="1"/>
  <c r="D1528" i="4"/>
  <c r="F1528" i="4" s="1"/>
  <c r="H1528" i="4" s="1"/>
  <c r="D1520" i="4"/>
  <c r="F1520" i="4" s="1"/>
  <c r="H1520" i="4" s="1"/>
  <c r="D1505" i="4"/>
  <c r="F1505" i="4" s="1"/>
  <c r="H1505" i="4" s="1"/>
  <c r="D1504" i="4"/>
  <c r="F1504" i="4" s="1"/>
  <c r="D1480" i="4"/>
  <c r="F1480" i="4" s="1"/>
  <c r="H1480" i="4" s="1"/>
  <c r="D1465" i="4"/>
  <c r="F1465" i="4" s="1"/>
  <c r="H1465" i="4" s="1"/>
  <c r="D1456" i="4"/>
  <c r="F1456" i="4" s="1"/>
  <c r="H1456" i="4" s="1"/>
  <c r="D1441" i="4"/>
  <c r="F1441" i="4" s="1"/>
  <c r="H1441" i="4" s="1"/>
  <c r="D1440" i="4"/>
  <c r="F1440" i="4" s="1"/>
  <c r="H1440" i="4" s="1"/>
  <c r="D1433" i="4"/>
  <c r="F1433" i="4" s="1"/>
  <c r="H1433" i="4" s="1"/>
  <c r="D1432" i="4"/>
  <c r="F1432" i="4" s="1"/>
  <c r="D1425" i="4"/>
  <c r="F1425" i="4" s="1"/>
  <c r="H1425" i="4" s="1"/>
  <c r="D1424" i="4"/>
  <c r="F1424" i="4" s="1"/>
  <c r="H1424" i="4" s="1"/>
  <c r="D1417" i="4"/>
  <c r="F1417" i="4" s="1"/>
  <c r="H1417" i="4" s="1"/>
  <c r="D1416" i="4"/>
  <c r="F1416" i="4" s="1"/>
  <c r="H1416" i="4" s="1"/>
  <c r="D1408" i="4"/>
  <c r="F1408" i="4" s="1"/>
  <c r="D1393" i="4"/>
  <c r="F1393" i="4" s="1"/>
  <c r="H1393" i="4" s="1"/>
  <c r="D1384" i="4"/>
  <c r="F1384" i="4" s="1"/>
  <c r="H1384" i="4" s="1"/>
  <c r="D1360" i="4"/>
  <c r="F1360" i="4" s="1"/>
  <c r="H1360" i="4" s="1"/>
  <c r="D1347" i="4"/>
  <c r="F1347" i="4" s="1"/>
  <c r="H1347" i="4" s="1"/>
  <c r="D1337" i="4"/>
  <c r="F1337" i="4" s="1"/>
  <c r="H1337" i="4" s="1"/>
  <c r="D1336" i="4"/>
  <c r="F1336" i="4" s="1"/>
  <c r="H1336" i="4" s="1"/>
  <c r="D1328" i="4"/>
  <c r="F1328" i="4" s="1"/>
  <c r="H1328" i="4" s="1"/>
  <c r="D1321" i="4"/>
  <c r="F1321" i="4" s="1"/>
  <c r="H1321" i="4" s="1"/>
  <c r="D1320" i="4"/>
  <c r="F1320" i="4" s="1"/>
  <c r="H1320" i="4" s="1"/>
  <c r="D1313" i="4"/>
  <c r="F1313" i="4" s="1"/>
  <c r="H1313" i="4" s="1"/>
  <c r="D1312" i="4"/>
  <c r="F1312" i="4" s="1"/>
  <c r="H1312" i="4" s="1"/>
  <c r="D1305" i="4"/>
  <c r="F1305" i="4" s="1"/>
  <c r="H1305" i="4" s="1"/>
  <c r="D1304" i="4"/>
  <c r="F1304" i="4" s="1"/>
  <c r="H1304" i="4" s="1"/>
  <c r="D1297" i="4"/>
  <c r="F1297" i="4" s="1"/>
  <c r="H1297" i="4" s="1"/>
  <c r="D1289" i="4"/>
  <c r="F1289" i="4" s="1"/>
  <c r="H1289" i="4" s="1"/>
  <c r="D1288" i="4"/>
  <c r="F1288" i="4" s="1"/>
  <c r="H1288" i="4" s="1"/>
  <c r="D1265" i="4"/>
  <c r="F1265" i="4" s="1"/>
  <c r="H1265" i="4" s="1"/>
  <c r="D1264" i="4"/>
  <c r="F1264" i="4" s="1"/>
  <c r="D1249" i="4"/>
  <c r="F1249" i="4" s="1"/>
  <c r="H1249" i="4" s="1"/>
  <c r="D1241" i="4"/>
  <c r="F1241" i="4" s="1"/>
  <c r="H1241" i="4" s="1"/>
  <c r="D1240" i="4"/>
  <c r="F1240" i="4" s="1"/>
  <c r="H1240" i="4" s="1"/>
  <c r="D1232" i="4"/>
  <c r="F1232" i="4" s="1"/>
  <c r="H1232" i="4" s="1"/>
  <c r="D1225" i="4"/>
  <c r="F1225" i="4" s="1"/>
  <c r="H1225" i="4" s="1"/>
  <c r="D1224" i="4"/>
  <c r="F1224" i="4" s="1"/>
  <c r="H1224" i="4" s="1"/>
  <c r="D1216" i="4"/>
  <c r="F1216" i="4" s="1"/>
  <c r="H1216" i="4" s="1"/>
  <c r="D1209" i="4"/>
  <c r="F1209" i="4" s="1"/>
  <c r="H1209" i="4" s="1"/>
  <c r="D1208" i="4"/>
  <c r="F1208" i="4" s="1"/>
  <c r="D1200" i="4"/>
  <c r="F1200" i="4" s="1"/>
  <c r="H1200" i="4" s="1"/>
  <c r="D1193" i="4"/>
  <c r="F1193" i="4" s="1"/>
  <c r="H1193" i="4" s="1"/>
  <c r="D1192" i="4"/>
  <c r="F1192" i="4" s="1"/>
  <c r="H1192" i="4" s="1"/>
  <c r="D1177" i="4"/>
  <c r="F1177" i="4" s="1"/>
  <c r="H1177" i="4" s="1"/>
  <c r="D1168" i="4"/>
  <c r="F1168" i="4" s="1"/>
  <c r="H1168" i="4" s="1"/>
  <c r="D1152" i="4"/>
  <c r="F1152" i="4" s="1"/>
  <c r="H1152" i="4" s="1"/>
  <c r="D1145" i="4"/>
  <c r="F1145" i="4" s="1"/>
  <c r="H1145" i="4" s="1"/>
  <c r="D1144" i="4"/>
  <c r="F1144" i="4" s="1"/>
  <c r="H1144" i="4" s="1"/>
  <c r="D1129" i="4"/>
  <c r="F1129" i="4" s="1"/>
  <c r="H1129" i="4" s="1"/>
  <c r="D1128" i="4"/>
  <c r="F1128" i="4" s="1"/>
  <c r="H1128" i="4" s="1"/>
  <c r="D1121" i="4"/>
  <c r="F1121" i="4" s="1"/>
  <c r="H1121" i="4" s="1"/>
  <c r="D1120" i="4"/>
  <c r="F1120" i="4" s="1"/>
  <c r="H1120" i="4" s="1"/>
  <c r="D1112" i="4"/>
  <c r="F1112" i="4" s="1"/>
  <c r="H1112" i="4" s="1"/>
  <c r="D1105" i="4"/>
  <c r="F1105" i="4" s="1"/>
  <c r="H1105" i="4" s="1"/>
  <c r="D1104" i="4"/>
  <c r="F1104" i="4" s="1"/>
  <c r="H1104" i="4" s="1"/>
  <c r="D1096" i="4"/>
  <c r="F1096" i="4" s="1"/>
  <c r="H1096" i="4" s="1"/>
  <c r="D1089" i="4"/>
  <c r="F1089" i="4" s="1"/>
  <c r="H1089" i="4" s="1"/>
  <c r="D1088" i="4"/>
  <c r="F1088" i="4" s="1"/>
  <c r="H1088" i="4" s="1"/>
  <c r="D1080" i="4"/>
  <c r="F1080" i="4" s="1"/>
  <c r="H1080" i="4" s="1"/>
  <c r="D1073" i="4"/>
  <c r="F1073" i="4" s="1"/>
  <c r="H1073" i="4" s="1"/>
  <c r="D1072" i="4"/>
  <c r="F1072" i="4" s="1"/>
  <c r="H1072" i="4" s="1"/>
  <c r="D1048" i="4"/>
  <c r="F1048" i="4" s="1"/>
  <c r="H1048" i="4" s="1"/>
  <c r="D1033" i="4"/>
  <c r="F1033" i="4" s="1"/>
  <c r="H1033" i="4" s="1"/>
  <c r="D1025" i="4"/>
  <c r="F1025" i="4" s="1"/>
  <c r="H1025" i="4" s="1"/>
  <c r="D1024" i="4"/>
  <c r="F1024" i="4" s="1"/>
  <c r="D1016" i="4"/>
  <c r="F1016" i="4" s="1"/>
  <c r="H1016" i="4" s="1"/>
  <c r="D1009" i="4"/>
  <c r="F1009" i="4" s="1"/>
  <c r="H1009" i="4" s="1"/>
  <c r="D1008" i="4"/>
  <c r="F1008" i="4" s="1"/>
  <c r="H1008" i="4" s="1"/>
  <c r="D1003" i="4"/>
  <c r="F1003" i="4" s="1"/>
  <c r="H1003" i="4" s="1"/>
  <c r="D1001" i="4"/>
  <c r="F1001" i="4" s="1"/>
  <c r="H1001" i="4" s="1"/>
  <c r="D1000" i="4"/>
  <c r="F1000" i="4" s="1"/>
  <c r="H1000" i="4" s="1"/>
  <c r="D993" i="4"/>
  <c r="F993" i="4" s="1"/>
  <c r="H993" i="4" s="1"/>
  <c r="D984" i="4"/>
  <c r="F984" i="4" s="1"/>
  <c r="H984" i="4" s="1"/>
  <c r="D978" i="4"/>
  <c r="F978" i="4" s="1"/>
  <c r="H978" i="4" s="1"/>
  <c r="D976" i="4"/>
  <c r="F976" i="4" s="1"/>
  <c r="H976" i="4" s="1"/>
  <c r="D960" i="4"/>
  <c r="F960" i="4" s="1"/>
  <c r="H960" i="4" s="1"/>
  <c r="D953" i="4"/>
  <c r="F953" i="4" s="1"/>
  <c r="H953" i="4" s="1"/>
  <c r="D952" i="4"/>
  <c r="F952" i="4" s="1"/>
  <c r="H952" i="4" s="1"/>
  <c r="D937" i="4"/>
  <c r="F937" i="4" s="1"/>
  <c r="H937" i="4" s="1"/>
  <c r="D936" i="4"/>
  <c r="F936" i="4" s="1"/>
  <c r="H936" i="4" s="1"/>
  <c r="D929" i="4"/>
  <c r="F929" i="4" s="1"/>
  <c r="H929" i="4" s="1"/>
  <c r="D928" i="4"/>
  <c r="F928" i="4" s="1"/>
  <c r="H928" i="4" s="1"/>
  <c r="D922" i="4"/>
  <c r="F922" i="4" s="1"/>
  <c r="H922" i="4" s="1"/>
  <c r="D913" i="4"/>
  <c r="F913" i="4" s="1"/>
  <c r="H913" i="4" s="1"/>
  <c r="D912" i="4"/>
  <c r="F912" i="4" s="1"/>
  <c r="H912" i="4" s="1"/>
  <c r="D905" i="4"/>
  <c r="F905" i="4" s="1"/>
  <c r="H905" i="4" s="1"/>
  <c r="D904" i="4"/>
  <c r="F904" i="4" s="1"/>
  <c r="H904" i="4" s="1"/>
  <c r="D897" i="4"/>
  <c r="F897" i="4" s="1"/>
  <c r="H897" i="4" s="1"/>
  <c r="D889" i="4"/>
  <c r="F889" i="4" s="1"/>
  <c r="H889" i="4" s="1"/>
  <c r="D880" i="4"/>
  <c r="F880" i="4" s="1"/>
  <c r="H880" i="4" s="1"/>
  <c r="D864" i="4"/>
  <c r="F864" i="4" s="1"/>
  <c r="H864" i="4" s="1"/>
  <c r="D857" i="4"/>
  <c r="F857" i="4" s="1"/>
  <c r="H857" i="4" s="1"/>
  <c r="D856" i="4"/>
  <c r="F856" i="4" s="1"/>
  <c r="H856" i="4" s="1"/>
  <c r="D842" i="4"/>
  <c r="F842" i="4" s="1"/>
  <c r="H842" i="4" s="1"/>
  <c r="D841" i="4"/>
  <c r="F841" i="4" s="1"/>
  <c r="H841" i="4" s="1"/>
  <c r="D840" i="4"/>
  <c r="F840" i="4" s="1"/>
  <c r="H840" i="4" s="1"/>
  <c r="D833" i="4"/>
  <c r="F833" i="4" s="1"/>
  <c r="H833" i="4" s="1"/>
  <c r="D832" i="4"/>
  <c r="F832" i="4" s="1"/>
  <c r="H832" i="4" s="1"/>
  <c r="D825" i="4"/>
  <c r="F825" i="4" s="1"/>
  <c r="H825" i="4" s="1"/>
  <c r="D824" i="4"/>
  <c r="F824" i="4" s="1"/>
  <c r="H824" i="4" s="1"/>
  <c r="D817" i="4"/>
  <c r="F817" i="4" s="1"/>
  <c r="H817" i="4" s="1"/>
  <c r="D816" i="4"/>
  <c r="F816" i="4" s="1"/>
  <c r="H816" i="4" s="1"/>
  <c r="D808" i="4"/>
  <c r="F808" i="4" s="1"/>
  <c r="H808" i="4" s="1"/>
  <c r="D784" i="4"/>
  <c r="F784" i="4" s="1"/>
  <c r="H784" i="4" s="1"/>
  <c r="D769" i="4"/>
  <c r="F769" i="4" s="1"/>
  <c r="H769" i="4" s="1"/>
  <c r="D768" i="4"/>
  <c r="F768" i="4" s="1"/>
  <c r="H768" i="4" s="1"/>
  <c r="D760" i="4"/>
  <c r="F760" i="4" s="1"/>
  <c r="H760" i="4" s="1"/>
  <c r="D745" i="4"/>
  <c r="F745" i="4" s="1"/>
  <c r="H745" i="4" s="1"/>
  <c r="D744" i="4"/>
  <c r="F744" i="4" s="1"/>
  <c r="H744" i="4" s="1"/>
  <c r="D737" i="4"/>
  <c r="F737" i="4" s="1"/>
  <c r="H737" i="4" s="1"/>
  <c r="D736" i="4"/>
  <c r="F736" i="4" s="1"/>
  <c r="H736" i="4" s="1"/>
  <c r="D729" i="4"/>
  <c r="F729" i="4" s="1"/>
  <c r="H729" i="4" s="1"/>
  <c r="D728" i="4"/>
  <c r="F728" i="4" s="1"/>
  <c r="H728" i="4" s="1"/>
  <c r="D721" i="4"/>
  <c r="F721" i="4" s="1"/>
  <c r="H721" i="4" s="1"/>
  <c r="D720" i="4"/>
  <c r="F720" i="4" s="1"/>
  <c r="H720" i="4" s="1"/>
  <c r="D713" i="4"/>
  <c r="F713" i="4" s="1"/>
  <c r="H713" i="4" s="1"/>
  <c r="D712" i="4"/>
  <c r="F712" i="4" s="1"/>
  <c r="H712" i="4" s="1"/>
  <c r="D689" i="4"/>
  <c r="F689" i="4" s="1"/>
  <c r="H689" i="4" s="1"/>
  <c r="D688" i="4"/>
  <c r="F688" i="4" s="1"/>
  <c r="H688" i="4" s="1"/>
  <c r="D672" i="4"/>
  <c r="F672" i="4" s="1"/>
  <c r="H672" i="4" s="1"/>
  <c r="D665" i="4"/>
  <c r="F665" i="4" s="1"/>
  <c r="H665" i="4" s="1"/>
  <c r="D664" i="4"/>
  <c r="F664" i="4" s="1"/>
  <c r="H664" i="4" s="1"/>
  <c r="D648" i="4"/>
  <c r="F648" i="4" s="1"/>
  <c r="H648" i="4" s="1"/>
  <c r="D640" i="4"/>
  <c r="F640" i="4" s="1"/>
  <c r="H640" i="4" s="1"/>
  <c r="D632" i="4"/>
  <c r="F632" i="4" s="1"/>
  <c r="H632" i="4" s="1"/>
  <c r="D627" i="4"/>
  <c r="F627" i="4" s="1"/>
  <c r="H627" i="4" s="1"/>
  <c r="D624" i="4"/>
  <c r="F624" i="4" s="1"/>
  <c r="H624" i="4" s="1"/>
  <c r="D617" i="4"/>
  <c r="F617" i="4" s="1"/>
  <c r="H617" i="4" s="1"/>
  <c r="D616" i="4"/>
  <c r="F616" i="4" s="1"/>
  <c r="H616" i="4" s="1"/>
  <c r="D609" i="4"/>
  <c r="F609" i="4" s="1"/>
  <c r="H609" i="4" s="1"/>
  <c r="D608" i="4"/>
  <c r="F608" i="4" s="1"/>
  <c r="H608" i="4" s="1"/>
  <c r="D593" i="4"/>
  <c r="F593" i="4" s="1"/>
  <c r="H593" i="4" s="1"/>
  <c r="D592" i="4"/>
  <c r="F592" i="4" s="1"/>
  <c r="H592" i="4" s="1"/>
  <c r="D576" i="4"/>
  <c r="F576" i="4" s="1"/>
  <c r="H576" i="4" s="1"/>
  <c r="D569" i="4"/>
  <c r="F569" i="4" s="1"/>
  <c r="H569" i="4" s="1"/>
  <c r="D568" i="4"/>
  <c r="F568" i="4" s="1"/>
  <c r="H568" i="4" s="1"/>
  <c r="D560" i="4"/>
  <c r="F560" i="4" s="1"/>
  <c r="H560" i="4" s="1"/>
  <c r="D552" i="4"/>
  <c r="F552" i="4" s="1"/>
  <c r="H552" i="4" s="1"/>
  <c r="D544" i="4"/>
  <c r="F544" i="4" s="1"/>
  <c r="H544" i="4" s="1"/>
  <c r="D536" i="4"/>
  <c r="F536" i="4" s="1"/>
  <c r="H536" i="4" s="1"/>
  <c r="D528" i="4"/>
  <c r="F528" i="4" s="1"/>
  <c r="H528" i="4" s="1"/>
  <c r="D522" i="4"/>
  <c r="F522" i="4" s="1"/>
  <c r="H522" i="4" s="1"/>
  <c r="D521" i="4"/>
  <c r="F521" i="4" s="1"/>
  <c r="H521" i="4" s="1"/>
  <c r="D520" i="4"/>
  <c r="F520" i="4" s="1"/>
  <c r="H520" i="4" s="1"/>
  <c r="D513" i="4"/>
  <c r="F513" i="4" s="1"/>
  <c r="H513" i="4" s="1"/>
  <c r="D512" i="4"/>
  <c r="F512" i="4" s="1"/>
  <c r="H512" i="4" s="1"/>
  <c r="D497" i="4"/>
  <c r="F497" i="4" s="1"/>
  <c r="H497" i="4" s="1"/>
  <c r="D496" i="4"/>
  <c r="F496" i="4" s="1"/>
  <c r="H496" i="4" s="1"/>
  <c r="D473" i="4"/>
  <c r="F473" i="4" s="1"/>
  <c r="H473" i="4" s="1"/>
  <c r="D472" i="4"/>
  <c r="F472" i="4" s="1"/>
  <c r="H472" i="4" s="1"/>
  <c r="D464" i="4"/>
  <c r="F464" i="4" s="1"/>
  <c r="H464" i="4" s="1"/>
  <c r="D448" i="4"/>
  <c r="F448" i="4" s="1"/>
  <c r="H448" i="4" s="1"/>
  <c r="D433" i="4"/>
  <c r="F433" i="4" s="1"/>
  <c r="H433" i="4" s="1"/>
  <c r="D432" i="4"/>
  <c r="F432" i="4" s="1"/>
  <c r="H432" i="4" s="1"/>
  <c r="O6" i="5"/>
  <c r="O32" i="5"/>
  <c r="D425" i="4"/>
  <c r="D440" i="4" l="1"/>
  <c r="F440" i="4" s="1"/>
  <c r="H440" i="4" s="1"/>
  <c r="D1233" i="4"/>
  <c r="F1233" i="4" s="1"/>
  <c r="H1233" i="4" s="1"/>
  <c r="D1329" i="4"/>
  <c r="F1329" i="4" s="1"/>
  <c r="H1329" i="4" s="1"/>
  <c r="D1448" i="4"/>
  <c r="F1448" i="4" s="1"/>
  <c r="H1448" i="4" s="1"/>
  <c r="D441" i="4"/>
  <c r="D753" i="4"/>
  <c r="F753" i="4" s="1"/>
  <c r="H753" i="4" s="1"/>
  <c r="D848" i="4"/>
  <c r="F848" i="4" s="1"/>
  <c r="H848" i="4" s="1"/>
  <c r="D1449" i="4"/>
  <c r="F1449" i="4" s="1"/>
  <c r="H1449" i="4" s="1"/>
  <c r="D2264" i="4"/>
  <c r="F2264" i="4" s="1"/>
  <c r="H2264" i="4" s="1"/>
  <c r="D553" i="4"/>
  <c r="F553" i="4" s="1"/>
  <c r="H553" i="4" s="1"/>
  <c r="D649" i="4"/>
  <c r="F649" i="4" s="1"/>
  <c r="H649" i="4" s="1"/>
  <c r="D754" i="4"/>
  <c r="F754" i="4" s="1"/>
  <c r="H754" i="4" s="1"/>
  <c r="D849" i="4"/>
  <c r="F849" i="4" s="1"/>
  <c r="H849" i="4" s="1"/>
  <c r="D944" i="4"/>
  <c r="F944" i="4" s="1"/>
  <c r="H944" i="4" s="1"/>
  <c r="D1026" i="4"/>
  <c r="F1026" i="4" s="1"/>
  <c r="H1026" i="4" s="1"/>
  <c r="D1136" i="4"/>
  <c r="F1136" i="4" s="1"/>
  <c r="D1584" i="4"/>
  <c r="F1584" i="4" s="1"/>
  <c r="H1584" i="4" s="1"/>
  <c r="D2000" i="4"/>
  <c r="F2000" i="4" s="1"/>
  <c r="H2000" i="4" s="1"/>
  <c r="D2280" i="4"/>
  <c r="F2280" i="4" s="1"/>
  <c r="H2280" i="4" s="1"/>
  <c r="D2672" i="4"/>
  <c r="F2672" i="4" s="1"/>
  <c r="D456" i="4"/>
  <c r="F456" i="4" s="1"/>
  <c r="H456" i="4" s="1"/>
  <c r="D555" i="4"/>
  <c r="F555" i="4" s="1"/>
  <c r="H555" i="4" s="1"/>
  <c r="D656" i="4"/>
  <c r="F656" i="4" s="1"/>
  <c r="H656" i="4" s="1"/>
  <c r="D945" i="4"/>
  <c r="F945" i="4" s="1"/>
  <c r="H945" i="4" s="1"/>
  <c r="D1032" i="4"/>
  <c r="F1032" i="4" s="1"/>
  <c r="H1032" i="4" s="1"/>
  <c r="D1137" i="4"/>
  <c r="F1137" i="4" s="1"/>
  <c r="H1137" i="4" s="1"/>
  <c r="D1248" i="4"/>
  <c r="F1248" i="4" s="1"/>
  <c r="H1248" i="4" s="1"/>
  <c r="D1344" i="4"/>
  <c r="F1344" i="4" s="1"/>
  <c r="H1344" i="4" s="1"/>
  <c r="D1464" i="4"/>
  <c r="F1464" i="4" s="1"/>
  <c r="H1464" i="4" s="1"/>
  <c r="D1585" i="4"/>
  <c r="F1585" i="4" s="1"/>
  <c r="H1585" i="4" s="1"/>
  <c r="D2288" i="4"/>
  <c r="F2288" i="4" s="1"/>
  <c r="H2288" i="4" s="1"/>
  <c r="D2696" i="4"/>
  <c r="F2696" i="4" s="1"/>
  <c r="H2696" i="4" s="1"/>
  <c r="D1138" i="4"/>
  <c r="F1138" i="4" s="1"/>
  <c r="H1138" i="4" s="1"/>
  <c r="D1352" i="4"/>
  <c r="F1352" i="4" s="1"/>
  <c r="H1352" i="4" s="1"/>
  <c r="D1472" i="4"/>
  <c r="F1472" i="4" s="1"/>
  <c r="D2360" i="4"/>
  <c r="F2360" i="4" s="1"/>
  <c r="H2360" i="4" s="1"/>
  <c r="D776" i="4"/>
  <c r="F776" i="4" s="1"/>
  <c r="H776" i="4" s="1"/>
  <c r="D866" i="4"/>
  <c r="F866" i="4" s="1"/>
  <c r="H866" i="4" s="1"/>
  <c r="D1041" i="4"/>
  <c r="F1041" i="4" s="1"/>
  <c r="H1041" i="4" s="1"/>
  <c r="D1257" i="4"/>
  <c r="F1257" i="4" s="1"/>
  <c r="H1257" i="4" s="1"/>
  <c r="D1353" i="4"/>
  <c r="F1353" i="4" s="1"/>
  <c r="H1353" i="4" s="1"/>
  <c r="D1473" i="4"/>
  <c r="F1473" i="4" s="1"/>
  <c r="H1473" i="4" s="1"/>
  <c r="D2768" i="4"/>
  <c r="F2768" i="4" s="1"/>
  <c r="H2768" i="4" s="1"/>
  <c r="D777" i="4"/>
  <c r="F777" i="4" s="1"/>
  <c r="H777" i="4" s="1"/>
  <c r="D961" i="4"/>
  <c r="F961" i="4" s="1"/>
  <c r="H961" i="4" s="1"/>
  <c r="D1474" i="4"/>
  <c r="F1474" i="4" s="1"/>
  <c r="H1474" i="4" s="1"/>
  <c r="D480" i="4"/>
  <c r="F480" i="4" s="1"/>
  <c r="H480" i="4" s="1"/>
  <c r="D577" i="4"/>
  <c r="F577" i="4" s="1"/>
  <c r="H577" i="4" s="1"/>
  <c r="D873" i="4"/>
  <c r="F873" i="4" s="1"/>
  <c r="H873" i="4" s="1"/>
  <c r="D968" i="4"/>
  <c r="F968" i="4" s="1"/>
  <c r="H968" i="4" s="1"/>
  <c r="D1056" i="4"/>
  <c r="F1056" i="4" s="1"/>
  <c r="H1056" i="4" s="1"/>
  <c r="D1160" i="4"/>
  <c r="F1160" i="4" s="1"/>
  <c r="H1160" i="4" s="1"/>
  <c r="D1368" i="4"/>
  <c r="F1368" i="4" s="1"/>
  <c r="H1368" i="4" s="1"/>
  <c r="D2064" i="4"/>
  <c r="F2064" i="4" s="1"/>
  <c r="H2064" i="4" s="1"/>
  <c r="D2400" i="4"/>
  <c r="F2400" i="4" s="1"/>
  <c r="H2400" i="4" s="1"/>
  <c r="D481" i="4"/>
  <c r="F481" i="4" s="1"/>
  <c r="H481" i="4" s="1"/>
  <c r="D1161" i="4"/>
  <c r="F1161" i="4" s="1"/>
  <c r="H1161" i="4" s="1"/>
  <c r="D1488" i="4"/>
  <c r="F1488" i="4" s="1"/>
  <c r="H1488" i="4" s="1"/>
  <c r="D488" i="4"/>
  <c r="F488" i="4" s="1"/>
  <c r="H488" i="4" s="1"/>
  <c r="D584" i="4"/>
  <c r="F584" i="4" s="1"/>
  <c r="H584" i="4" s="1"/>
  <c r="D681" i="4"/>
  <c r="F681" i="4" s="1"/>
  <c r="H681" i="4" s="1"/>
  <c r="D792" i="4"/>
  <c r="F792" i="4" s="1"/>
  <c r="H792" i="4" s="1"/>
  <c r="D881" i="4"/>
  <c r="F881" i="4" s="1"/>
  <c r="H881" i="4" s="1"/>
  <c r="D1064" i="4"/>
  <c r="F1064" i="4" s="1"/>
  <c r="H1064" i="4" s="1"/>
  <c r="D1273" i="4"/>
  <c r="F1273" i="4" s="1"/>
  <c r="H1273" i="4" s="1"/>
  <c r="D1489" i="4"/>
  <c r="F1489" i="4" s="1"/>
  <c r="H1489" i="4" s="1"/>
  <c r="D2096" i="4"/>
  <c r="F2096" i="4" s="1"/>
  <c r="H2096" i="4" s="1"/>
  <c r="D2424" i="4"/>
  <c r="F2424" i="4" s="1"/>
  <c r="H2424" i="4" s="1"/>
  <c r="D2904" i="4"/>
  <c r="D537" i="4"/>
  <c r="F537" i="4" s="1"/>
  <c r="H537" i="4" s="1"/>
  <c r="D633" i="4"/>
  <c r="F633" i="4" s="1"/>
  <c r="H633" i="4" s="1"/>
  <c r="D1017" i="4"/>
  <c r="F1017" i="4" s="1"/>
  <c r="H1017" i="4" s="1"/>
  <c r="D658" i="4"/>
  <c r="F658" i="4" s="1"/>
  <c r="H658" i="4" s="1"/>
  <c r="D2024" i="4"/>
  <c r="F2024" i="4" s="1"/>
  <c r="H2024" i="4" s="1"/>
  <c r="D465" i="4"/>
  <c r="D1256" i="4"/>
  <c r="F1256" i="4" s="1"/>
  <c r="H1256" i="4" s="1"/>
  <c r="D872" i="4"/>
  <c r="F872" i="4" s="1"/>
  <c r="H872" i="4" s="1"/>
  <c r="D1616" i="4"/>
  <c r="F1616" i="4" s="1"/>
  <c r="H1616" i="4" s="1"/>
  <c r="D673" i="4"/>
  <c r="F673" i="4" s="1"/>
  <c r="H673" i="4" s="1"/>
  <c r="D2833" i="4"/>
  <c r="F2833" i="4" s="1"/>
  <c r="H2833" i="4" s="1"/>
  <c r="D578" i="4"/>
  <c r="F578" i="4" s="1"/>
  <c r="H578" i="4" s="1"/>
  <c r="D680" i="4"/>
  <c r="F680" i="4" s="1"/>
  <c r="H680" i="4" s="1"/>
  <c r="D786" i="4"/>
  <c r="F786" i="4" s="1"/>
  <c r="H786" i="4" s="1"/>
  <c r="D969" i="4"/>
  <c r="F969" i="4" s="1"/>
  <c r="H969" i="4" s="1"/>
  <c r="D1058" i="4"/>
  <c r="F1058" i="4" s="1"/>
  <c r="H1058" i="4" s="1"/>
  <c r="D1272" i="4"/>
  <c r="F1272" i="4" s="1"/>
  <c r="H1272" i="4" s="1"/>
  <c r="D1376" i="4"/>
  <c r="F1376" i="4" s="1"/>
  <c r="H1376" i="4" s="1"/>
  <c r="D1632" i="4"/>
  <c r="F1632" i="4" s="1"/>
  <c r="H1632" i="4" s="1"/>
  <c r="D2408" i="4"/>
  <c r="F2408" i="4" s="1"/>
  <c r="H2408" i="4" s="1"/>
  <c r="D490" i="4"/>
  <c r="F490" i="4" s="1"/>
  <c r="H490" i="4" s="1"/>
  <c r="D585" i="4"/>
  <c r="F585" i="4" s="1"/>
  <c r="H585" i="4" s="1"/>
  <c r="D793" i="4"/>
  <c r="F793" i="4" s="1"/>
  <c r="H793" i="4" s="1"/>
  <c r="D888" i="4"/>
  <c r="F888" i="4" s="1"/>
  <c r="D977" i="4"/>
  <c r="F977" i="4" s="1"/>
  <c r="H977" i="4" s="1"/>
  <c r="D1176" i="4"/>
  <c r="F1176" i="4" s="1"/>
  <c r="H1176" i="4" s="1"/>
  <c r="D1280" i="4"/>
  <c r="F1280" i="4" s="1"/>
  <c r="H1280" i="4" s="1"/>
  <c r="D1392" i="4"/>
  <c r="F1392" i="4" s="1"/>
  <c r="H1392" i="4" s="1"/>
  <c r="D1496" i="4"/>
  <c r="F1496" i="4" s="1"/>
  <c r="H1496" i="4" s="1"/>
  <c r="D1649" i="4"/>
  <c r="F1649" i="4" s="1"/>
  <c r="H1649" i="4" s="1"/>
  <c r="D2120" i="4"/>
  <c r="F2120" i="4" s="1"/>
  <c r="H2120" i="4" s="1"/>
  <c r="D2432" i="4"/>
  <c r="F2432" i="4" s="1"/>
  <c r="H2432" i="4" s="1"/>
  <c r="D1040" i="4"/>
  <c r="F1040" i="4" s="1"/>
  <c r="H1040" i="4" s="1"/>
  <c r="D800" i="4"/>
  <c r="F800" i="4" s="1"/>
  <c r="H800" i="4" s="1"/>
  <c r="D1281" i="4"/>
  <c r="F1281" i="4" s="1"/>
  <c r="H1281" i="4" s="1"/>
  <c r="D1497" i="4"/>
  <c r="F1497" i="4" s="1"/>
  <c r="H1497" i="4" s="1"/>
  <c r="D2433" i="4"/>
  <c r="F2433" i="4" s="1"/>
  <c r="H2433" i="4" s="1"/>
  <c r="D704" i="4"/>
  <c r="F704" i="4" s="1"/>
  <c r="H704" i="4" s="1"/>
  <c r="D801" i="4"/>
  <c r="F801" i="4" s="1"/>
  <c r="H801" i="4" s="1"/>
  <c r="D890" i="4"/>
  <c r="F890" i="4" s="1"/>
  <c r="H890" i="4" s="1"/>
  <c r="D1179" i="4"/>
  <c r="F1179" i="4" s="1"/>
  <c r="H1179" i="4" s="1"/>
  <c r="D1401" i="4"/>
  <c r="F1401" i="4" s="1"/>
  <c r="H1401" i="4" s="1"/>
  <c r="D1664" i="4"/>
  <c r="F1664" i="4" s="1"/>
  <c r="H1664" i="4" s="1"/>
  <c r="D2144" i="4"/>
  <c r="F2144" i="4" s="1"/>
  <c r="H2144" i="4" s="1"/>
  <c r="D504" i="4"/>
  <c r="F504" i="4" s="1"/>
  <c r="H504" i="4" s="1"/>
  <c r="D600" i="4"/>
  <c r="F600" i="4" s="1"/>
  <c r="H600" i="4" s="1"/>
  <c r="D705" i="4"/>
  <c r="F705" i="4" s="1"/>
  <c r="H705" i="4" s="1"/>
  <c r="D891" i="4"/>
  <c r="F891" i="4" s="1"/>
  <c r="H891" i="4" s="1"/>
  <c r="D985" i="4"/>
  <c r="F985" i="4" s="1"/>
  <c r="H985" i="4" s="1"/>
  <c r="D1081" i="4"/>
  <c r="F1081" i="4" s="1"/>
  <c r="H1081" i="4" s="1"/>
  <c r="D1184" i="4"/>
  <c r="F1184" i="4" s="1"/>
  <c r="H1184" i="4" s="1"/>
  <c r="D1680" i="4"/>
  <c r="F1680" i="4" s="1"/>
  <c r="H1680" i="4" s="1"/>
  <c r="D2448" i="4"/>
  <c r="F2448" i="4" s="1"/>
  <c r="H2448" i="4" s="1"/>
  <c r="D2960" i="4"/>
  <c r="F2960" i="4" s="1"/>
  <c r="H2960" i="4" s="1"/>
  <c r="D505" i="4"/>
  <c r="F505" i="4" s="1"/>
  <c r="H505" i="4" s="1"/>
  <c r="D601" i="4"/>
  <c r="F601" i="4" s="1"/>
  <c r="H601" i="4" s="1"/>
  <c r="D809" i="4"/>
  <c r="F809" i="4" s="1"/>
  <c r="H809" i="4" s="1"/>
  <c r="D896" i="4"/>
  <c r="F896" i="4" s="1"/>
  <c r="H896" i="4" s="1"/>
  <c r="D992" i="4"/>
  <c r="F992" i="4" s="1"/>
  <c r="D1082" i="4"/>
  <c r="F1082" i="4" s="1"/>
  <c r="H1082" i="4" s="1"/>
  <c r="D1296" i="4"/>
  <c r="F1296" i="4" s="1"/>
  <c r="H1296" i="4" s="1"/>
  <c r="D1409" i="4"/>
  <c r="F1409" i="4" s="1"/>
  <c r="H1409" i="4" s="1"/>
  <c r="D1512" i="4"/>
  <c r="F1512" i="4" s="1"/>
  <c r="H1512" i="4" s="1"/>
  <c r="D1688" i="4"/>
  <c r="F1688" i="4" s="1"/>
  <c r="H1688" i="4" s="1"/>
  <c r="D2160" i="4"/>
  <c r="F2160" i="4" s="1"/>
  <c r="H2160" i="4" s="1"/>
  <c r="D3056" i="4"/>
  <c r="F3056" i="4" s="1"/>
  <c r="H3056" i="4" s="1"/>
  <c r="D1083" i="4"/>
  <c r="F1083" i="4" s="1"/>
  <c r="H1083" i="4" s="1"/>
  <c r="D443" i="4"/>
  <c r="F443" i="4" s="1"/>
  <c r="H443" i="4" s="1"/>
  <c r="D3318" i="4"/>
  <c r="F3318" i="4" s="1"/>
  <c r="H3318" i="4" s="1"/>
  <c r="D3526" i="4"/>
  <c r="F3526" i="4" s="1"/>
  <c r="H3526" i="4" s="1"/>
  <c r="D6286" i="4"/>
  <c r="F6286" i="4" s="1"/>
  <c r="H6286" i="4" s="1"/>
  <c r="D6094" i="4"/>
  <c r="F6094" i="4" s="1"/>
  <c r="H6094" i="4" s="1"/>
  <c r="D6230" i="4"/>
  <c r="F6230" i="4" s="1"/>
  <c r="H6230" i="4" s="1"/>
  <c r="D530" i="4"/>
  <c r="F530" i="4" s="1"/>
  <c r="H530" i="4" s="1"/>
  <c r="D642" i="4"/>
  <c r="F642" i="4" s="1"/>
  <c r="H642" i="4" s="1"/>
  <c r="D666" i="4"/>
  <c r="F666" i="4" s="1"/>
  <c r="H666" i="4" s="1"/>
  <c r="D1122" i="4"/>
  <c r="F1122" i="4" s="1"/>
  <c r="H1122" i="4" s="1"/>
  <c r="D706" i="4"/>
  <c r="F706" i="4" s="1"/>
  <c r="H706" i="4" s="1"/>
  <c r="D794" i="4"/>
  <c r="F794" i="4" s="1"/>
  <c r="H794" i="4" s="1"/>
  <c r="D850" i="4"/>
  <c r="F850" i="4" s="1"/>
  <c r="H850" i="4" s="1"/>
  <c r="D1154" i="4"/>
  <c r="F1154" i="4" s="1"/>
  <c r="H1154" i="4" s="1"/>
  <c r="D930" i="4"/>
  <c r="F930" i="4" s="1"/>
  <c r="H930" i="4" s="1"/>
  <c r="D1266" i="4"/>
  <c r="F1266" i="4" s="1"/>
  <c r="H1266" i="4" s="1"/>
  <c r="D770" i="4"/>
  <c r="F770" i="4" s="1"/>
  <c r="H770" i="4" s="1"/>
  <c r="D994" i="4"/>
  <c r="F994" i="4" s="1"/>
  <c r="H994" i="4" s="1"/>
  <c r="D1018" i="4"/>
  <c r="F1018" i="4" s="1"/>
  <c r="H1018" i="4" s="1"/>
  <c r="D1042" i="4"/>
  <c r="F1042" i="4" s="1"/>
  <c r="H1042" i="4" s="1"/>
  <c r="D1074" i="4"/>
  <c r="F1074" i="4" s="1"/>
  <c r="H1074" i="4" s="1"/>
  <c r="D1330" i="4"/>
  <c r="F1330" i="4" s="1"/>
  <c r="H1330" i="4" s="1"/>
  <c r="D538" i="4"/>
  <c r="F538" i="4" s="1"/>
  <c r="H538" i="4" s="1"/>
  <c r="D1186" i="4"/>
  <c r="F1186" i="4" s="1"/>
  <c r="H1186" i="4" s="1"/>
  <c r="D570" i="4"/>
  <c r="F570" i="4" s="1"/>
  <c r="H570" i="4" s="1"/>
  <c r="D594" i="4"/>
  <c r="F594" i="4" s="1"/>
  <c r="H594" i="4" s="1"/>
  <c r="D626" i="4"/>
  <c r="F626" i="4" s="1"/>
  <c r="H626" i="4" s="1"/>
  <c r="D650" i="4"/>
  <c r="F650" i="4" s="1"/>
  <c r="H650" i="4" s="1"/>
  <c r="D1250" i="4"/>
  <c r="F1250" i="4" s="1"/>
  <c r="H1250" i="4" s="1"/>
  <c r="D1106" i="4"/>
  <c r="F1106" i="4" s="1"/>
  <c r="H1106" i="4" s="1"/>
  <c r="D1162" i="4"/>
  <c r="F1162" i="4" s="1"/>
  <c r="H1162" i="4" s="1"/>
  <c r="D1378" i="4"/>
  <c r="F1378" i="4" s="1"/>
  <c r="H1378" i="4" s="1"/>
  <c r="D1442" i="4"/>
  <c r="F1442" i="4" s="1"/>
  <c r="H1442" i="4" s="1"/>
  <c r="D1066" i="4"/>
  <c r="F1066" i="4" s="1"/>
  <c r="H1066" i="4" s="1"/>
  <c r="D1202" i="4"/>
  <c r="F1202" i="4" s="1"/>
  <c r="H1202" i="4" s="1"/>
  <c r="D1322" i="4"/>
  <c r="F1322" i="4" s="1"/>
  <c r="H1322" i="4" s="1"/>
  <c r="D1426" i="4"/>
  <c r="F1426" i="4" s="1"/>
  <c r="H1426" i="4" s="1"/>
  <c r="D1450" i="4"/>
  <c r="F1450" i="4" s="1"/>
  <c r="H1450" i="4" s="1"/>
  <c r="D2474" i="4"/>
  <c r="F2474" i="4" s="1"/>
  <c r="H2474" i="4" s="1"/>
  <c r="D730" i="4"/>
  <c r="F730" i="4" s="1"/>
  <c r="H730" i="4" s="1"/>
  <c r="D874" i="4"/>
  <c r="F874" i="4" s="1"/>
  <c r="H874" i="4" s="1"/>
  <c r="D1178" i="4"/>
  <c r="F1178" i="4" s="1"/>
  <c r="H1178" i="4" s="1"/>
  <c r="D3534" i="4"/>
  <c r="F3534" i="4" s="1"/>
  <c r="H3534" i="4" s="1"/>
  <c r="D3678" i="4"/>
  <c r="F3678" i="4" s="1"/>
  <c r="H3678" i="4" s="1"/>
  <c r="D3902" i="4"/>
  <c r="F3902" i="4" s="1"/>
  <c r="H3902" i="4" s="1"/>
  <c r="D4062" i="4"/>
  <c r="F4062" i="4" s="1"/>
  <c r="H4062" i="4" s="1"/>
  <c r="D3110" i="4"/>
  <c r="F3110" i="4" s="1"/>
  <c r="H3110" i="4" s="1"/>
  <c r="D4622" i="4"/>
  <c r="F4622" i="4" s="1"/>
  <c r="H4622" i="4" s="1"/>
  <c r="D3302" i="4"/>
  <c r="F3302" i="4" s="1"/>
  <c r="H3302" i="4" s="1"/>
  <c r="D4678" i="4"/>
  <c r="F4678" i="4" s="1"/>
  <c r="H4678" i="4" s="1"/>
  <c r="D6070" i="4"/>
  <c r="F6070" i="4" s="1"/>
  <c r="H6070" i="4" s="1"/>
  <c r="D3008" i="4"/>
  <c r="F3008" i="4" s="1"/>
  <c r="H3008" i="4" s="1"/>
  <c r="D3742" i="4"/>
  <c r="F3742" i="4" s="1"/>
  <c r="H3742" i="4" s="1"/>
  <c r="D3366" i="4"/>
  <c r="F3366" i="4" s="1"/>
  <c r="H3366" i="4" s="1"/>
  <c r="D4822" i="4"/>
  <c r="F4822" i="4" s="1"/>
  <c r="H4822" i="4" s="1"/>
  <c r="D3142" i="4"/>
  <c r="F3142" i="4" s="1"/>
  <c r="D3382" i="4"/>
  <c r="F3382" i="4" s="1"/>
  <c r="H3382" i="4" s="1"/>
  <c r="D3566" i="4"/>
  <c r="F3566" i="4" s="1"/>
  <c r="H3566" i="4" s="1"/>
  <c r="D3750" i="4"/>
  <c r="F3750" i="4" s="1"/>
  <c r="H3750" i="4" s="1"/>
  <c r="D4166" i="4"/>
  <c r="F4166" i="4" s="1"/>
  <c r="H4166" i="4" s="1"/>
  <c r="D4998" i="4"/>
  <c r="F4998" i="4" s="1"/>
  <c r="H4998" i="4" s="1"/>
  <c r="D3118" i="4"/>
  <c r="F3118" i="4" s="1"/>
  <c r="H3118" i="4" s="1"/>
  <c r="D3542" i="4"/>
  <c r="F3542" i="4" s="1"/>
  <c r="H3542" i="4" s="1"/>
  <c r="D4078" i="4"/>
  <c r="F4078" i="4" s="1"/>
  <c r="H4078" i="4" s="1"/>
  <c r="D3174" i="4"/>
  <c r="F3174" i="4" s="1"/>
  <c r="H3174" i="4" s="1"/>
  <c r="D3582" i="4"/>
  <c r="F3582" i="4" s="1"/>
  <c r="D5238" i="4"/>
  <c r="F5238" i="4" s="1"/>
  <c r="H5238" i="4" s="1"/>
  <c r="D3727" i="4"/>
  <c r="F3727" i="4" s="1"/>
  <c r="H3727" i="4" s="1"/>
  <c r="D3398" i="4"/>
  <c r="F3398" i="4" s="1"/>
  <c r="H3398" i="4" s="1"/>
  <c r="D4254" i="4"/>
  <c r="F4254" i="4" s="1"/>
  <c r="H4254" i="4" s="1"/>
  <c r="D3246" i="4"/>
  <c r="F3246" i="4" s="1"/>
  <c r="H3246" i="4" s="1"/>
  <c r="D3430" i="4"/>
  <c r="F3430" i="4" s="1"/>
  <c r="H3430" i="4" s="1"/>
  <c r="D3598" i="4"/>
  <c r="F3598" i="4" s="1"/>
  <c r="H3598" i="4" s="1"/>
  <c r="D3822" i="4"/>
  <c r="F3822" i="4" s="1"/>
  <c r="H3822" i="4" s="1"/>
  <c r="D4278" i="4"/>
  <c r="F4278" i="4" s="1"/>
  <c r="H4278" i="4" s="1"/>
  <c r="D5414" i="4"/>
  <c r="F5414" i="4" s="1"/>
  <c r="D3254" i="4"/>
  <c r="F3254" i="4" s="1"/>
  <c r="H3254" i="4" s="1"/>
  <c r="D3446" i="4"/>
  <c r="F3446" i="4" s="1"/>
  <c r="H3446" i="4" s="1"/>
  <c r="D3654" i="4"/>
  <c r="F3654" i="4" s="1"/>
  <c r="H3654" i="4" s="1"/>
  <c r="D3838" i="4"/>
  <c r="F3838" i="4" s="1"/>
  <c r="H3838" i="4" s="1"/>
  <c r="D4342" i="4"/>
  <c r="F4342" i="4" s="1"/>
  <c r="H4342" i="4" s="1"/>
  <c r="D5430" i="4"/>
  <c r="F5430" i="4" s="1"/>
  <c r="H5430" i="4" s="1"/>
  <c r="D3766" i="4"/>
  <c r="F3766" i="4" s="1"/>
  <c r="H3766" i="4" s="1"/>
  <c r="D3270" i="4"/>
  <c r="F3270" i="4" s="1"/>
  <c r="H3270" i="4" s="1"/>
  <c r="D3462" i="4"/>
  <c r="F3462" i="4" s="1"/>
  <c r="H3462" i="4" s="1"/>
  <c r="D3662" i="4"/>
  <c r="F3662" i="4" s="1"/>
  <c r="H3662" i="4" s="1"/>
  <c r="D3846" i="4"/>
  <c r="F3846" i="4" s="1"/>
  <c r="H3846" i="4" s="1"/>
  <c r="D4606" i="4"/>
  <c r="F4606" i="4" s="1"/>
  <c r="H4606" i="4" s="1"/>
  <c r="D3367" i="4"/>
  <c r="F3367" i="4" s="1"/>
  <c r="H3367" i="4" s="1"/>
  <c r="D3183" i="4"/>
  <c r="F3183" i="4" s="1"/>
  <c r="H3183" i="4" s="1"/>
  <c r="D4887" i="4"/>
  <c r="F4887" i="4" s="1"/>
  <c r="H4887" i="4" s="1"/>
  <c r="D3191" i="4"/>
  <c r="F3191" i="4" s="1"/>
  <c r="H3191" i="4" s="1"/>
  <c r="D3271" i="4"/>
  <c r="F3271" i="4" s="1"/>
  <c r="H3271" i="4" s="1"/>
  <c r="D3463" i="4"/>
  <c r="F3463" i="4" s="1"/>
  <c r="H3463" i="4" s="1"/>
  <c r="D4055" i="4"/>
  <c r="F4055" i="4" s="1"/>
  <c r="H4055" i="4" s="1"/>
  <c r="D4391" i="4"/>
  <c r="F4391" i="4" s="1"/>
  <c r="H4391" i="4" s="1"/>
  <c r="D4927" i="4"/>
  <c r="F4927" i="4" s="1"/>
  <c r="H4927" i="4" s="1"/>
  <c r="D3127" i="4"/>
  <c r="F3127" i="4" s="1"/>
  <c r="H3127" i="4" s="1"/>
  <c r="D3215" i="4"/>
  <c r="F3215" i="4" s="1"/>
  <c r="H3215" i="4" s="1"/>
  <c r="D3759" i="4"/>
  <c r="F3759" i="4" s="1"/>
  <c r="H3759" i="4" s="1"/>
  <c r="D3295" i="4"/>
  <c r="F3295" i="4" s="1"/>
  <c r="H3295" i="4" s="1"/>
  <c r="D3391" i="4"/>
  <c r="F3391" i="4" s="1"/>
  <c r="H3391" i="4" s="1"/>
  <c r="D3583" i="4"/>
  <c r="F3583" i="4" s="1"/>
  <c r="H3583" i="4" s="1"/>
  <c r="D4455" i="4"/>
  <c r="F4455" i="4" s="1"/>
  <c r="H4455" i="4" s="1"/>
  <c r="D3223" i="4"/>
  <c r="F3223" i="4" s="1"/>
  <c r="H3223" i="4" s="1"/>
  <c r="D3231" i="4"/>
  <c r="F3231" i="4" s="1"/>
  <c r="H3231" i="4" s="1"/>
  <c r="D3535" i="4"/>
  <c r="F3535" i="4" s="1"/>
  <c r="H3535" i="4" s="1"/>
  <c r="D3087" i="4"/>
  <c r="F3087" i="4" s="1"/>
  <c r="H3087" i="4" s="1"/>
  <c r="D3167" i="4"/>
  <c r="F3167" i="4" s="1"/>
  <c r="H3167" i="4" s="1"/>
  <c r="D3327" i="4"/>
  <c r="F3327" i="4" s="1"/>
  <c r="H3327" i="4" s="1"/>
  <c r="D3431" i="4"/>
  <c r="F3431" i="4" s="1"/>
  <c r="H3431" i="4" s="1"/>
  <c r="D4791" i="4"/>
  <c r="F4791" i="4" s="1"/>
  <c r="H4791" i="4" s="1"/>
  <c r="D2567" i="4"/>
  <c r="F2567" i="4" s="1"/>
  <c r="H2567" i="4" s="1"/>
  <c r="D3199" i="4"/>
  <c r="F3199" i="4" s="1"/>
  <c r="H3199" i="4" s="1"/>
  <c r="D3503" i="4"/>
  <c r="F3503" i="4" s="1"/>
  <c r="H3503" i="4" s="1"/>
  <c r="D3143" i="4"/>
  <c r="F3143" i="4" s="1"/>
  <c r="H3143" i="4" s="1"/>
  <c r="D3311" i="4"/>
  <c r="F3311" i="4" s="1"/>
  <c r="H3311" i="4" s="1"/>
  <c r="D3399" i="4"/>
  <c r="F3399" i="4" s="1"/>
  <c r="H3399" i="4" s="1"/>
  <c r="D3639" i="4"/>
  <c r="F3639" i="4" s="1"/>
  <c r="H3639" i="4" s="1"/>
  <c r="D3159" i="4"/>
  <c r="F3159" i="4" s="1"/>
  <c r="H3159" i="4" s="1"/>
  <c r="D4231" i="4"/>
  <c r="F4231" i="4" s="1"/>
  <c r="H4231" i="4" s="1"/>
  <c r="D3103" i="4"/>
  <c r="F3103" i="4" s="1"/>
  <c r="H3103" i="4" s="1"/>
  <c r="D3551" i="4"/>
  <c r="F3551" i="4" s="1"/>
  <c r="H3551" i="4" s="1"/>
  <c r="D5727" i="4"/>
  <c r="F5727" i="4" s="1"/>
  <c r="H5727" i="4" s="1"/>
  <c r="C2975" i="4"/>
  <c r="D2975" i="4"/>
  <c r="F2975" i="4" s="1"/>
  <c r="H2975" i="4" s="1"/>
  <c r="C2823" i="4"/>
  <c r="E2823" i="4" s="1"/>
  <c r="D2823" i="4"/>
  <c r="C2759" i="4"/>
  <c r="E2759" i="4" s="1"/>
  <c r="D2759" i="4"/>
  <c r="C2655" i="4"/>
  <c r="D2655" i="4"/>
  <c r="C2615" i="4"/>
  <c r="D2615" i="4"/>
  <c r="C2591" i="4"/>
  <c r="E2591" i="4" s="1"/>
  <c r="D2591" i="4"/>
  <c r="C2543" i="4"/>
  <c r="E2543" i="4" s="1"/>
  <c r="D2543" i="4"/>
  <c r="C2423" i="4"/>
  <c r="D2423" i="4"/>
  <c r="C1967" i="4"/>
  <c r="E1967" i="4" s="1"/>
  <c r="D1967" i="4"/>
  <c r="F1967" i="4" s="1"/>
  <c r="H1967" i="4" s="1"/>
  <c r="C1943" i="4"/>
  <c r="E1943" i="4" s="1"/>
  <c r="D1943" i="4"/>
  <c r="C1879" i="4"/>
  <c r="D1879" i="4"/>
  <c r="F1879" i="4" s="1"/>
  <c r="H1879" i="4" s="1"/>
  <c r="E1839" i="4"/>
  <c r="C1815" i="4"/>
  <c r="D1815" i="4"/>
  <c r="C1791" i="4"/>
  <c r="D1791" i="4"/>
  <c r="C1767" i="4"/>
  <c r="E1767" i="4" s="1"/>
  <c r="D1767" i="4"/>
  <c r="C1759" i="4"/>
  <c r="E1759" i="4" s="1"/>
  <c r="D1759" i="4"/>
  <c r="C1735" i="4"/>
  <c r="D1735" i="4"/>
  <c r="C1711" i="4"/>
  <c r="E1711" i="4" s="1"/>
  <c r="D1711" i="4"/>
  <c r="C1703" i="4"/>
  <c r="D1703" i="4"/>
  <c r="C1695" i="4"/>
  <c r="E1695" i="4" s="1"/>
  <c r="D1695" i="4"/>
  <c r="C1687" i="4"/>
  <c r="D1687" i="4"/>
  <c r="C1655" i="4"/>
  <c r="D1655" i="4"/>
  <c r="C1647" i="4"/>
  <c r="D1647" i="4"/>
  <c r="C1639" i="4"/>
  <c r="D1639" i="4"/>
  <c r="C1631" i="4"/>
  <c r="D1631" i="4"/>
  <c r="C1623" i="4"/>
  <c r="D1623" i="4"/>
  <c r="C1615" i="4"/>
  <c r="D1615" i="4"/>
  <c r="C1607" i="4"/>
  <c r="D1607" i="4"/>
  <c r="C1599" i="4"/>
  <c r="D1599" i="4"/>
  <c r="E1591" i="4"/>
  <c r="C1583" i="4"/>
  <c r="D1583" i="4"/>
  <c r="C1575" i="4"/>
  <c r="D1575" i="4"/>
  <c r="F1575" i="4" s="1"/>
  <c r="H1575" i="4" s="1"/>
  <c r="C1567" i="4"/>
  <c r="D1567" i="4"/>
  <c r="C1559" i="4"/>
  <c r="D1559" i="4"/>
  <c r="D1727" i="4"/>
  <c r="F1727" i="4" s="1"/>
  <c r="H1727" i="4" s="1"/>
  <c r="D1927" i="4"/>
  <c r="F1927" i="4" s="1"/>
  <c r="H1927" i="4" s="1"/>
  <c r="C3063" i="4"/>
  <c r="E3063" i="4" s="1"/>
  <c r="D3063" i="4"/>
  <c r="C2879" i="4"/>
  <c r="E2879" i="4" s="1"/>
  <c r="D2879" i="4"/>
  <c r="C2727" i="4"/>
  <c r="E2727" i="4" s="1"/>
  <c r="D2727" i="4"/>
  <c r="C2695" i="4"/>
  <c r="E2695" i="4" s="1"/>
  <c r="D2695" i="4"/>
  <c r="C2639" i="4"/>
  <c r="E2639" i="4" s="1"/>
  <c r="D2639" i="4"/>
  <c r="F2639" i="4" s="1"/>
  <c r="H2639" i="4" s="1"/>
  <c r="C2455" i="4"/>
  <c r="E2455" i="4" s="1"/>
  <c r="D2455" i="4"/>
  <c r="C2415" i="4"/>
  <c r="E2415" i="4" s="1"/>
  <c r="D2415" i="4"/>
  <c r="C2383" i="4"/>
  <c r="E2383" i="4" s="1"/>
  <c r="D2383" i="4"/>
  <c r="C2999" i="4"/>
  <c r="D2999" i="4"/>
  <c r="F2999" i="4" s="1"/>
  <c r="H2999" i="4" s="1"/>
  <c r="C2967" i="4"/>
  <c r="E2967" i="4" s="1"/>
  <c r="D2967" i="4"/>
  <c r="C2751" i="4"/>
  <c r="E2751" i="4" s="1"/>
  <c r="D2751" i="4"/>
  <c r="F2751" i="4" s="1"/>
  <c r="H2751" i="4" s="1"/>
  <c r="C2631" i="4"/>
  <c r="E2631" i="4" s="1"/>
  <c r="D2631" i="4"/>
  <c r="C2607" i="4"/>
  <c r="D2607" i="4"/>
  <c r="F2607" i="4" s="1"/>
  <c r="H2607" i="4" s="1"/>
  <c r="C2575" i="4"/>
  <c r="D2575" i="4"/>
  <c r="C2551" i="4"/>
  <c r="E2551" i="4" s="1"/>
  <c r="D2551" i="4"/>
  <c r="F2551" i="4" s="1"/>
  <c r="H2551" i="4" s="1"/>
  <c r="C2407" i="4"/>
  <c r="E2407" i="4" s="1"/>
  <c r="D2407" i="4"/>
  <c r="C1831" i="4"/>
  <c r="E1831" i="4" s="1"/>
  <c r="D1831" i="4"/>
  <c r="F1831" i="4" s="1"/>
  <c r="H1831" i="4" s="1"/>
  <c r="C2951" i="4"/>
  <c r="E2951" i="4" s="1"/>
  <c r="D2951" i="4"/>
  <c r="C2895" i="4"/>
  <c r="D2895" i="4"/>
  <c r="C2775" i="4"/>
  <c r="E2775" i="4" s="1"/>
  <c r="D2775" i="4"/>
  <c r="C2679" i="4"/>
  <c r="E2679" i="4" s="1"/>
  <c r="D2679" i="4"/>
  <c r="F2679" i="4" s="1"/>
  <c r="H2679" i="4" s="1"/>
  <c r="C2623" i="4"/>
  <c r="D2623" i="4"/>
  <c r="C2583" i="4"/>
  <c r="E2583" i="4" s="1"/>
  <c r="D2583" i="4"/>
  <c r="C2535" i="4"/>
  <c r="D2535" i="4"/>
  <c r="C2919" i="4"/>
  <c r="E2919" i="4" s="1"/>
  <c r="D2919" i="4"/>
  <c r="F2919" i="4" s="1"/>
  <c r="H2919" i="4" s="1"/>
  <c r="C2863" i="4"/>
  <c r="E2863" i="4" s="1"/>
  <c r="D2863" i="4"/>
  <c r="C2799" i="4"/>
  <c r="E2799" i="4" s="1"/>
  <c r="D2799" i="4"/>
  <c r="F2799" i="4" s="1"/>
  <c r="H2799" i="4" s="1"/>
  <c r="C2735" i="4"/>
  <c r="E2735" i="4" s="1"/>
  <c r="D2735" i="4"/>
  <c r="C2599" i="4"/>
  <c r="E2599" i="4" s="1"/>
  <c r="D2599" i="4"/>
  <c r="F2599" i="4" s="1"/>
  <c r="H2599" i="4" s="1"/>
  <c r="C2487" i="4"/>
  <c r="D2487" i="4"/>
  <c r="C2391" i="4"/>
  <c r="E2391" i="4" s="1"/>
  <c r="D2391" i="4"/>
  <c r="C1983" i="4"/>
  <c r="E1983" i="4" s="1"/>
  <c r="D1983" i="4"/>
  <c r="C1959" i="4"/>
  <c r="D1959" i="4"/>
  <c r="F1959" i="4" s="1"/>
  <c r="H1959" i="4" s="1"/>
  <c r="C1935" i="4"/>
  <c r="E1935" i="4" s="1"/>
  <c r="D1935" i="4"/>
  <c r="C1903" i="4"/>
  <c r="D1903" i="4"/>
  <c r="F1903" i="4" s="1"/>
  <c r="H1903" i="4" s="1"/>
  <c r="C1871" i="4"/>
  <c r="E1871" i="4" s="1"/>
  <c r="D1871" i="4"/>
  <c r="C1855" i="4"/>
  <c r="D1855" i="4"/>
  <c r="F1855" i="4" s="1"/>
  <c r="H1855" i="4" s="1"/>
  <c r="C1823" i="4"/>
  <c r="D1823" i="4"/>
  <c r="E1775" i="4"/>
  <c r="C1663" i="4"/>
  <c r="E1663" i="4" s="1"/>
  <c r="D1663" i="4"/>
  <c r="C3055" i="4"/>
  <c r="E3055" i="4" s="1"/>
  <c r="D3055" i="4"/>
  <c r="C2903" i="4"/>
  <c r="E2903" i="4" s="1"/>
  <c r="D2903" i="4"/>
  <c r="C2847" i="4"/>
  <c r="E2847" i="4" s="1"/>
  <c r="D2847" i="4"/>
  <c r="C2791" i="4"/>
  <c r="E2791" i="4" s="1"/>
  <c r="D2791" i="4"/>
  <c r="C2743" i="4"/>
  <c r="E2743" i="4" s="1"/>
  <c r="D2743" i="4"/>
  <c r="C2719" i="4"/>
  <c r="E2719" i="4" s="1"/>
  <c r="D2719" i="4"/>
  <c r="C2663" i="4"/>
  <c r="E2663" i="4" s="1"/>
  <c r="D2663" i="4"/>
  <c r="C2527" i="4"/>
  <c r="E2527" i="4" s="1"/>
  <c r="D2527" i="4"/>
  <c r="C2503" i="4"/>
  <c r="E2503" i="4" s="1"/>
  <c r="D2503" i="4"/>
  <c r="C1975" i="4"/>
  <c r="D1975" i="4"/>
  <c r="C1951" i="4"/>
  <c r="D1951" i="4"/>
  <c r="C1919" i="4"/>
  <c r="E1919" i="4" s="1"/>
  <c r="D1919" i="4"/>
  <c r="C1895" i="4"/>
  <c r="D1895" i="4"/>
  <c r="C1863" i="4"/>
  <c r="D1863" i="4"/>
  <c r="C1847" i="4"/>
  <c r="D1847" i="4"/>
  <c r="E1799" i="4"/>
  <c r="C1783" i="4"/>
  <c r="E1783" i="4" s="1"/>
  <c r="D1783" i="4"/>
  <c r="C1751" i="4"/>
  <c r="E1751" i="4" s="1"/>
  <c r="D1751" i="4"/>
  <c r="C1671" i="4"/>
  <c r="E1671" i="4" s="1"/>
  <c r="D1671" i="4"/>
  <c r="D1591" i="4"/>
  <c r="F1591" i="4" s="1"/>
  <c r="H1591" i="4" s="1"/>
  <c r="E1551" i="4"/>
  <c r="C1543" i="4"/>
  <c r="D1543" i="4"/>
  <c r="E1535" i="4"/>
  <c r="C1519" i="4"/>
  <c r="D1519" i="4"/>
  <c r="C1511" i="4"/>
  <c r="D1511" i="4"/>
  <c r="D1527" i="4"/>
  <c r="F1527" i="4" s="1"/>
  <c r="H1527" i="4" s="1"/>
  <c r="C5918" i="4"/>
  <c r="E5918" i="4" s="1"/>
  <c r="D5918" i="4"/>
  <c r="F5918" i="4" s="1"/>
  <c r="C5862" i="4"/>
  <c r="E5862" i="4" s="1"/>
  <c r="D5862" i="4"/>
  <c r="F5862" i="4" s="1"/>
  <c r="H5862" i="4" s="1"/>
  <c r="C5838" i="4"/>
  <c r="E5838" i="4" s="1"/>
  <c r="D5838" i="4"/>
  <c r="C5782" i="4"/>
  <c r="E5782" i="4" s="1"/>
  <c r="D5782" i="4"/>
  <c r="F5782" i="4" s="1"/>
  <c r="H5782" i="4" s="1"/>
  <c r="E5774" i="4"/>
  <c r="C5758" i="4"/>
  <c r="E5758" i="4" s="1"/>
  <c r="D5758" i="4"/>
  <c r="E5622" i="4"/>
  <c r="C5582" i="4"/>
  <c r="D5582" i="4"/>
  <c r="C5542" i="4"/>
  <c r="E5542" i="4" s="1"/>
  <c r="D5542" i="4"/>
  <c r="C5518" i="4"/>
  <c r="E5518" i="4" s="1"/>
  <c r="D5518" i="4"/>
  <c r="C5502" i="4"/>
  <c r="E5502" i="4" s="1"/>
  <c r="D5502" i="4"/>
  <c r="F5502" i="4" s="1"/>
  <c r="H5502" i="4" s="1"/>
  <c r="E5430" i="4"/>
  <c r="C5398" i="4"/>
  <c r="E5398" i="4" s="1"/>
  <c r="D5398" i="4"/>
  <c r="C5390" i="4"/>
  <c r="E5390" i="4" s="1"/>
  <c r="D5390" i="4"/>
  <c r="C5350" i="4"/>
  <c r="E5350" i="4" s="1"/>
  <c r="D5350" i="4"/>
  <c r="C5326" i="4"/>
  <c r="E5326" i="4" s="1"/>
  <c r="D5326" i="4"/>
  <c r="C5278" i="4"/>
  <c r="E5278" i="4" s="1"/>
  <c r="D5278" i="4"/>
  <c r="E5198" i="4"/>
  <c r="C5190" i="4"/>
  <c r="E5190" i="4" s="1"/>
  <c r="D5190" i="4"/>
  <c r="C5166" i="4"/>
  <c r="E5166" i="4" s="1"/>
  <c r="D5166" i="4"/>
  <c r="C5150" i="4"/>
  <c r="E5150" i="4" s="1"/>
  <c r="D5150" i="4"/>
  <c r="C5078" i="4"/>
  <c r="E5078" i="4" s="1"/>
  <c r="D5078" i="4"/>
  <c r="C4974" i="4"/>
  <c r="D4974" i="4"/>
  <c r="C4966" i="4"/>
  <c r="E4966" i="4" s="1"/>
  <c r="D4966" i="4"/>
  <c r="F4966" i="4" s="1"/>
  <c r="H4966" i="4" s="1"/>
  <c r="C4886" i="4"/>
  <c r="E4886" i="4" s="1"/>
  <c r="D4886" i="4"/>
  <c r="C4814" i="4"/>
  <c r="E4814" i="4" s="1"/>
  <c r="D4814" i="4"/>
  <c r="C4774" i="4"/>
  <c r="D4774" i="4"/>
  <c r="E4742" i="4"/>
  <c r="C4726" i="4"/>
  <c r="E4726" i="4" s="1"/>
  <c r="D4726" i="4"/>
  <c r="C4574" i="4"/>
  <c r="D4574" i="4"/>
  <c r="C4558" i="4"/>
  <c r="E4558" i="4" s="1"/>
  <c r="D4558" i="4"/>
  <c r="C4542" i="4"/>
  <c r="E4542" i="4" s="1"/>
  <c r="D4542" i="4"/>
  <c r="C4502" i="4"/>
  <c r="E4502" i="4" s="1"/>
  <c r="D4502" i="4"/>
  <c r="C4374" i="4"/>
  <c r="E4374" i="4" s="1"/>
  <c r="D4374" i="4"/>
  <c r="C4366" i="4"/>
  <c r="E4366" i="4" s="1"/>
  <c r="D4366" i="4"/>
  <c r="C4326" i="4"/>
  <c r="E4326" i="4" s="1"/>
  <c r="D4326" i="4"/>
  <c r="E4238" i="4"/>
  <c r="C4214" i="4"/>
  <c r="E4214" i="4" s="1"/>
  <c r="D4214" i="4"/>
  <c r="C4190" i="4"/>
  <c r="D4190" i="4"/>
  <c r="F4190" i="4" s="1"/>
  <c r="H4190" i="4" s="1"/>
  <c r="C4102" i="4"/>
  <c r="D4102" i="4"/>
  <c r="C3950" i="4"/>
  <c r="E3950" i="4" s="1"/>
  <c r="D3950" i="4"/>
  <c r="C3918" i="4"/>
  <c r="E3918" i="4" s="1"/>
  <c r="D3918" i="4"/>
  <c r="C3862" i="4"/>
  <c r="E3862" i="4" s="1"/>
  <c r="D3862" i="4"/>
  <c r="C3798" i="4"/>
  <c r="E3798" i="4" s="1"/>
  <c r="D3798" i="4"/>
  <c r="C3790" i="4"/>
  <c r="E3790" i="4" s="1"/>
  <c r="D3790" i="4"/>
  <c r="C3774" i="4"/>
  <c r="E3774" i="4" s="1"/>
  <c r="D3774" i="4"/>
  <c r="C3718" i="4"/>
  <c r="E3718" i="4" s="1"/>
  <c r="D3718" i="4"/>
  <c r="C3702" i="4"/>
  <c r="E3702" i="4" s="1"/>
  <c r="D3702" i="4"/>
  <c r="C3686" i="4"/>
  <c r="E3686" i="4" s="1"/>
  <c r="D3686" i="4"/>
  <c r="C3670" i="4"/>
  <c r="E3670" i="4" s="1"/>
  <c r="D3670" i="4"/>
  <c r="C3630" i="4"/>
  <c r="D3630" i="4"/>
  <c r="C3614" i="4"/>
  <c r="E3614" i="4" s="1"/>
  <c r="D3614" i="4"/>
  <c r="C3606" i="4"/>
  <c r="E3606" i="4" s="1"/>
  <c r="D3606" i="4"/>
  <c r="E3598" i="4"/>
  <c r="C3590" i="4"/>
  <c r="D3590" i="4"/>
  <c r="E3582" i="4"/>
  <c r="C3558" i="4"/>
  <c r="E3558" i="4" s="1"/>
  <c r="D3558" i="4"/>
  <c r="C3550" i="4"/>
  <c r="E3550" i="4" s="1"/>
  <c r="D3550" i="4"/>
  <c r="E3510" i="4"/>
  <c r="C3502" i="4"/>
  <c r="D3502" i="4"/>
  <c r="C3494" i="4"/>
  <c r="E3494" i="4" s="1"/>
  <c r="D3494" i="4"/>
  <c r="C3454" i="4"/>
  <c r="D3454" i="4"/>
  <c r="C3422" i="4"/>
  <c r="E3422" i="4" s="1"/>
  <c r="D3422" i="4"/>
  <c r="C3414" i="4"/>
  <c r="D3414" i="4"/>
  <c r="C3358" i="4"/>
  <c r="E3358" i="4" s="1"/>
  <c r="D3358" i="4"/>
  <c r="C3342" i="4"/>
  <c r="E3342" i="4" s="1"/>
  <c r="D3342" i="4"/>
  <c r="C3334" i="4"/>
  <c r="E3334" i="4" s="1"/>
  <c r="D3334" i="4"/>
  <c r="C3326" i="4"/>
  <c r="D3326" i="4"/>
  <c r="E3318" i="4"/>
  <c r="C3286" i="4"/>
  <c r="D3286" i="4"/>
  <c r="C3262" i="4"/>
  <c r="D3262" i="4"/>
  <c r="C3222" i="4"/>
  <c r="E3222" i="4" s="1"/>
  <c r="D3222" i="4"/>
  <c r="E3214" i="4"/>
  <c r="C3158" i="4"/>
  <c r="E3158" i="4" s="1"/>
  <c r="D3158" i="4"/>
  <c r="C3134" i="4"/>
  <c r="E3134" i="4" s="1"/>
  <c r="D3134" i="4"/>
  <c r="C3102" i="4"/>
  <c r="E3102" i="4" s="1"/>
  <c r="D3102" i="4"/>
  <c r="C3094" i="4"/>
  <c r="E3094" i="4" s="1"/>
  <c r="D3094" i="4"/>
  <c r="C3086" i="4"/>
  <c r="E3086" i="4" s="1"/>
  <c r="D3086" i="4"/>
  <c r="D4750" i="4"/>
  <c r="F4750" i="4" s="1"/>
  <c r="H4750" i="4" s="1"/>
  <c r="D5014" i="4"/>
  <c r="F5014" i="4" s="1"/>
  <c r="H5014" i="4" s="1"/>
  <c r="D5478" i="4"/>
  <c r="F5478" i="4" s="1"/>
  <c r="H5478" i="4" s="1"/>
  <c r="E1503" i="4"/>
  <c r="D1503" i="4"/>
  <c r="F1503" i="4" s="1"/>
  <c r="H1503" i="4" s="1"/>
  <c r="D1535" i="4"/>
  <c r="F1535" i="4" s="1"/>
  <c r="H1535" i="4" s="1"/>
  <c r="D4086" i="4"/>
  <c r="F4086" i="4" s="1"/>
  <c r="H4086" i="4" s="1"/>
  <c r="D4438" i="4"/>
  <c r="F4438" i="4" s="1"/>
  <c r="H4438" i="4" s="1"/>
  <c r="D5030" i="4"/>
  <c r="F5030" i="4" s="1"/>
  <c r="H5030" i="4" s="1"/>
  <c r="D5102" i="4"/>
  <c r="F5102" i="4" s="1"/>
  <c r="H5102" i="4" s="1"/>
  <c r="D5590" i="4"/>
  <c r="F5590" i="4" s="1"/>
  <c r="H5590" i="4" s="1"/>
  <c r="D4486" i="4"/>
  <c r="F4486" i="4" s="1"/>
  <c r="H4486" i="4" s="1"/>
  <c r="D4838" i="4"/>
  <c r="F4838" i="4" s="1"/>
  <c r="H4838" i="4" s="1"/>
  <c r="D5198" i="4"/>
  <c r="F5198" i="4" s="1"/>
  <c r="H5198" i="4" s="1"/>
  <c r="D5710" i="4"/>
  <c r="F5710" i="4" s="1"/>
  <c r="H5710" i="4" s="1"/>
  <c r="D1551" i="4"/>
  <c r="F1551" i="4" s="1"/>
  <c r="H1551" i="4" s="1"/>
  <c r="D4238" i="4"/>
  <c r="F4238" i="4" s="1"/>
  <c r="D4518" i="4"/>
  <c r="F4518" i="4" s="1"/>
  <c r="H4518" i="4" s="1"/>
  <c r="D4878" i="4"/>
  <c r="F4878" i="4" s="1"/>
  <c r="H4878" i="4" s="1"/>
  <c r="D5222" i="4"/>
  <c r="F5222" i="4" s="1"/>
  <c r="H5222" i="4" s="1"/>
  <c r="C3083" i="4"/>
  <c r="F3083" i="4" s="1"/>
  <c r="H3083" i="4" s="1"/>
  <c r="D449" i="4"/>
  <c r="F449" i="4" s="1"/>
  <c r="H449" i="4" s="1"/>
  <c r="D498" i="4"/>
  <c r="F498" i="4" s="1"/>
  <c r="H498" i="4" s="1"/>
  <c r="D1348" i="4"/>
  <c r="F1348" i="4" s="1"/>
  <c r="H1348" i="4" s="1"/>
  <c r="D6118" i="4"/>
  <c r="F6118" i="4" s="1"/>
  <c r="H6118" i="4" s="1"/>
  <c r="C1498" i="4"/>
  <c r="E1498" i="4" s="1"/>
  <c r="D6166" i="4"/>
  <c r="F6166" i="4" s="1"/>
  <c r="H6166" i="4" s="1"/>
  <c r="D6182" i="4"/>
  <c r="F6182" i="4" s="1"/>
  <c r="H6182" i="4" s="1"/>
  <c r="D426" i="4"/>
  <c r="F426" i="4" s="1"/>
  <c r="H426" i="4" s="1"/>
  <c r="D482" i="4"/>
  <c r="F482" i="4" s="1"/>
  <c r="H482" i="4" s="1"/>
  <c r="D506" i="4"/>
  <c r="F506" i="4" s="1"/>
  <c r="H506" i="4" s="1"/>
  <c r="D562" i="4"/>
  <c r="F562" i="4" s="1"/>
  <c r="H562" i="4" s="1"/>
  <c r="D610" i="4"/>
  <c r="F610" i="4" s="1"/>
  <c r="H610" i="4" s="1"/>
  <c r="D634" i="4"/>
  <c r="F634" i="4" s="1"/>
  <c r="H634" i="4" s="1"/>
  <c r="D962" i="4"/>
  <c r="F962" i="4" s="1"/>
  <c r="H962" i="4" s="1"/>
  <c r="D1170" i="4"/>
  <c r="F1170" i="4" s="1"/>
  <c r="H1170" i="4" s="1"/>
  <c r="D1282" i="4"/>
  <c r="F1282" i="4" s="1"/>
  <c r="H1282" i="4" s="1"/>
  <c r="D1370" i="4"/>
  <c r="F1370" i="4" s="1"/>
  <c r="H1370" i="4" s="1"/>
  <c r="D1402" i="4"/>
  <c r="F1402" i="4" s="1"/>
  <c r="H1402" i="4" s="1"/>
  <c r="D1115" i="4"/>
  <c r="F1115" i="4" s="1"/>
  <c r="H1115" i="4" s="1"/>
  <c r="D458" i="4"/>
  <c r="F458" i="4" s="1"/>
  <c r="H458" i="4" s="1"/>
  <c r="D698" i="4"/>
  <c r="F698" i="4" s="1"/>
  <c r="H698" i="4" s="1"/>
  <c r="D722" i="4"/>
  <c r="F722" i="4" s="1"/>
  <c r="H722" i="4" s="1"/>
  <c r="D746" i="4"/>
  <c r="F746" i="4" s="1"/>
  <c r="H746" i="4" s="1"/>
  <c r="D858" i="4"/>
  <c r="F858" i="4" s="1"/>
  <c r="H858" i="4" s="1"/>
  <c r="D906" i="4"/>
  <c r="F906" i="4" s="1"/>
  <c r="H906" i="4" s="1"/>
  <c r="D1090" i="4"/>
  <c r="F1090" i="4" s="1"/>
  <c r="H1090" i="4" s="1"/>
  <c r="D1371" i="4"/>
  <c r="F1371" i="4" s="1"/>
  <c r="H1371" i="4" s="1"/>
  <c r="D1490" i="4"/>
  <c r="F1490" i="4" s="1"/>
  <c r="H1490" i="4" s="1"/>
  <c r="D1569" i="4"/>
  <c r="F1569" i="4" s="1"/>
  <c r="H1569" i="4" s="1"/>
  <c r="D1625" i="4"/>
  <c r="F1625" i="4" s="1"/>
  <c r="H1625" i="4" s="1"/>
  <c r="D3557" i="4"/>
  <c r="F3557" i="4" s="1"/>
  <c r="H3557" i="4" s="1"/>
  <c r="D515" i="4"/>
  <c r="F515" i="4" s="1"/>
  <c r="H515" i="4" s="1"/>
  <c r="D939" i="4"/>
  <c r="F939" i="4" s="1"/>
  <c r="H939" i="4" s="1"/>
  <c r="D963" i="4"/>
  <c r="F963" i="4" s="1"/>
  <c r="H963" i="4" s="1"/>
  <c r="H1432" i="4"/>
  <c r="D5454" i="4"/>
  <c r="F5454" i="4" s="1"/>
  <c r="H5454" i="4" s="1"/>
  <c r="D5631" i="4"/>
  <c r="F5631" i="4" s="1"/>
  <c r="H5631" i="4" s="1"/>
  <c r="D5998" i="4"/>
  <c r="F5998" i="4" s="1"/>
  <c r="H5998" i="4" s="1"/>
  <c r="D6287" i="4"/>
  <c r="F6287" i="4" s="1"/>
  <c r="H6287" i="4" s="1"/>
  <c r="E1974" i="4"/>
  <c r="D4061" i="4"/>
  <c r="F4061" i="4" s="1"/>
  <c r="H4061" i="4" s="1"/>
  <c r="D1635" i="4"/>
  <c r="F1635" i="4" s="1"/>
  <c r="H1635" i="4" s="1"/>
  <c r="D3389" i="4"/>
  <c r="F3389" i="4" s="1"/>
  <c r="H3389" i="4" s="1"/>
  <c r="D1379" i="4"/>
  <c r="F1379" i="4" s="1"/>
  <c r="H1379" i="4" s="1"/>
  <c r="D466" i="4"/>
  <c r="F466" i="4" s="1"/>
  <c r="H466" i="4" s="1"/>
  <c r="D514" i="4"/>
  <c r="F514" i="4" s="1"/>
  <c r="H514" i="4" s="1"/>
  <c r="D690" i="4"/>
  <c r="F690" i="4" s="1"/>
  <c r="H690" i="4" s="1"/>
  <c r="D979" i="4"/>
  <c r="F979" i="4" s="1"/>
  <c r="H979" i="4" s="1"/>
  <c r="D1002" i="4"/>
  <c r="F1002" i="4" s="1"/>
  <c r="H1002" i="4" s="1"/>
  <c r="D1050" i="4"/>
  <c r="F1050" i="4" s="1"/>
  <c r="H1050" i="4" s="1"/>
  <c r="D1123" i="4"/>
  <c r="F1123" i="4" s="1"/>
  <c r="H1123" i="4" s="1"/>
  <c r="D1146" i="4"/>
  <c r="F1146" i="4" s="1"/>
  <c r="H1146" i="4" s="1"/>
  <c r="D1194" i="4"/>
  <c r="F1194" i="4" s="1"/>
  <c r="H1194" i="4" s="1"/>
  <c r="D1226" i="4"/>
  <c r="F1226" i="4" s="1"/>
  <c r="H1226" i="4" s="1"/>
  <c r="D1331" i="4"/>
  <c r="F1331" i="4" s="1"/>
  <c r="H1331" i="4" s="1"/>
  <c r="D1355" i="4"/>
  <c r="F1355" i="4" s="1"/>
  <c r="H1355" i="4" s="1"/>
  <c r="D1466" i="4"/>
  <c r="F1466" i="4" s="1"/>
  <c r="H1466" i="4" s="1"/>
  <c r="D1491" i="4"/>
  <c r="F1491" i="4" s="1"/>
  <c r="H1491" i="4" s="1"/>
  <c r="D1513" i="4"/>
  <c r="F1513" i="4" s="1"/>
  <c r="H1513" i="4" s="1"/>
  <c r="D1593" i="4"/>
  <c r="F1593" i="4" s="1"/>
  <c r="H1593" i="4" s="1"/>
  <c r="D1617" i="4"/>
  <c r="F1617" i="4" s="1"/>
  <c r="H1617" i="4" s="1"/>
  <c r="D1641" i="4"/>
  <c r="F1641" i="4" s="1"/>
  <c r="H1641" i="4" s="1"/>
  <c r="D1790" i="4"/>
  <c r="F1790" i="4" s="1"/>
  <c r="H1790" i="4" s="1"/>
  <c r="D1897" i="4"/>
  <c r="F1897" i="4" s="1"/>
  <c r="H1897" i="4" s="1"/>
  <c r="D2358" i="4"/>
  <c r="F2358" i="4" s="1"/>
  <c r="H2358" i="4" s="1"/>
  <c r="D1846" i="4"/>
  <c r="F1846" i="4" s="1"/>
  <c r="H1846" i="4" s="1"/>
  <c r="D2918" i="4"/>
  <c r="F2918" i="4" s="1"/>
  <c r="H2918" i="4" s="1"/>
  <c r="E2942" i="4"/>
  <c r="D1758" i="4"/>
  <c r="F1758" i="4" s="1"/>
  <c r="H1758" i="4" s="1"/>
  <c r="D3133" i="4"/>
  <c r="F3133" i="4" s="1"/>
  <c r="H3133" i="4" s="1"/>
  <c r="D851" i="4"/>
  <c r="F851" i="4" s="1"/>
  <c r="H851" i="4" s="1"/>
  <c r="D923" i="4"/>
  <c r="F923" i="4" s="1"/>
  <c r="H923" i="4" s="1"/>
  <c r="D1051" i="4"/>
  <c r="F1051" i="4" s="1"/>
  <c r="H1051" i="4" s="1"/>
  <c r="D1595" i="4"/>
  <c r="F1595" i="4" s="1"/>
  <c r="H1595" i="4" s="1"/>
  <c r="D3421" i="4"/>
  <c r="F3421" i="4" s="1"/>
  <c r="H3421" i="4" s="1"/>
  <c r="D3589" i="4"/>
  <c r="F3589" i="4" s="1"/>
  <c r="H3589" i="4" s="1"/>
  <c r="D3821" i="4"/>
  <c r="F3821" i="4" s="1"/>
  <c r="H3821" i="4" s="1"/>
  <c r="D4121" i="4"/>
  <c r="F4121" i="4" s="1"/>
  <c r="H4121" i="4" s="1"/>
  <c r="D595" i="4"/>
  <c r="F595" i="4" s="1"/>
  <c r="H595" i="4" s="1"/>
  <c r="D778" i="4"/>
  <c r="F778" i="4" s="1"/>
  <c r="H778" i="4" s="1"/>
  <c r="D835" i="4"/>
  <c r="F835" i="4" s="1"/>
  <c r="H835" i="4" s="1"/>
  <c r="D875" i="4"/>
  <c r="F875" i="4" s="1"/>
  <c r="H875" i="4" s="1"/>
  <c r="D946" i="4"/>
  <c r="F946" i="4" s="1"/>
  <c r="H946" i="4" s="1"/>
  <c r="D1010" i="4"/>
  <c r="F1010" i="4" s="1"/>
  <c r="H1010" i="4" s="1"/>
  <c r="D1052" i="4"/>
  <c r="F1052" i="4" s="1"/>
  <c r="H1052" i="4" s="1"/>
  <c r="D1098" i="4"/>
  <c r="F1098" i="4" s="1"/>
  <c r="H1098" i="4" s="1"/>
  <c r="D1187" i="4"/>
  <c r="F1187" i="4" s="1"/>
  <c r="H1187" i="4" s="1"/>
  <c r="D1210" i="4"/>
  <c r="F1210" i="4" s="1"/>
  <c r="H1210" i="4" s="1"/>
  <c r="D1338" i="4"/>
  <c r="F1338" i="4" s="1"/>
  <c r="H1338" i="4" s="1"/>
  <c r="D1777" i="4"/>
  <c r="F1777" i="4" s="1"/>
  <c r="H1777" i="4" s="1"/>
  <c r="D1866" i="4"/>
  <c r="F1866" i="4" s="1"/>
  <c r="H1866" i="4" s="1"/>
  <c r="D2158" i="4"/>
  <c r="F2158" i="4" s="1"/>
  <c r="H2158" i="4" s="1"/>
  <c r="D2306" i="4"/>
  <c r="F2306" i="4" s="1"/>
  <c r="H2306" i="4" s="1"/>
  <c r="D2922" i="4"/>
  <c r="F2922" i="4" s="1"/>
  <c r="H2922" i="4" s="1"/>
  <c r="D3325" i="4"/>
  <c r="F3325" i="4" s="1"/>
  <c r="H3325" i="4" s="1"/>
  <c r="D3973" i="4"/>
  <c r="F3973" i="4" s="1"/>
  <c r="H3973" i="4" s="1"/>
  <c r="D4142" i="4"/>
  <c r="F4142" i="4" s="1"/>
  <c r="H4142" i="4" s="1"/>
  <c r="D4302" i="4"/>
  <c r="F4302" i="4" s="1"/>
  <c r="H4302" i="4" s="1"/>
  <c r="D4573" i="4"/>
  <c r="F4573" i="4" s="1"/>
  <c r="H4573" i="4" s="1"/>
  <c r="D4934" i="4"/>
  <c r="F4934" i="4" s="1"/>
  <c r="H4934" i="4" s="1"/>
  <c r="D5126" i="4"/>
  <c r="F5126" i="4" s="1"/>
  <c r="H5126" i="4" s="1"/>
  <c r="D5302" i="4"/>
  <c r="F5302" i="4" s="1"/>
  <c r="H5302" i="4" s="1"/>
  <c r="D5470" i="4"/>
  <c r="F5470" i="4" s="1"/>
  <c r="H5470" i="4" s="1"/>
  <c r="D5606" i="4"/>
  <c r="F5606" i="4" s="1"/>
  <c r="H5606" i="4" s="1"/>
  <c r="D5886" i="4"/>
  <c r="F5886" i="4" s="1"/>
  <c r="H5886" i="4" s="1"/>
  <c r="D6190" i="4"/>
  <c r="F6190" i="4" s="1"/>
  <c r="H6190" i="4" s="1"/>
  <c r="E2190" i="4"/>
  <c r="D3293" i="4"/>
  <c r="F3293" i="4" s="1"/>
  <c r="H3293" i="4" s="1"/>
  <c r="D1702" i="4"/>
  <c r="F1702" i="4" s="1"/>
  <c r="H1702" i="4" s="1"/>
  <c r="D2846" i="4"/>
  <c r="F2846" i="4" s="1"/>
  <c r="H2846" i="4" s="1"/>
  <c r="D3453" i="4"/>
  <c r="F3453" i="4" s="1"/>
  <c r="H3453" i="4" s="1"/>
  <c r="D3533" i="4"/>
  <c r="F3533" i="4" s="1"/>
  <c r="H3533" i="4" s="1"/>
  <c r="D3621" i="4"/>
  <c r="F3621" i="4" s="1"/>
  <c r="H3621" i="4" s="1"/>
  <c r="E1910" i="4"/>
  <c r="D2190" i="4"/>
  <c r="F2190" i="4" s="1"/>
  <c r="H2190" i="4" s="1"/>
  <c r="D3357" i="4"/>
  <c r="F3357" i="4" s="1"/>
  <c r="H3357" i="4" s="1"/>
  <c r="D3917" i="4"/>
  <c r="F3917" i="4" s="1"/>
  <c r="H3917" i="4" s="1"/>
  <c r="D4525" i="4"/>
  <c r="F4525" i="4" s="1"/>
  <c r="H4525" i="4" s="1"/>
  <c r="D1902" i="4"/>
  <c r="F1902" i="4" s="1"/>
  <c r="H1902" i="4" s="1"/>
  <c r="D3261" i="4"/>
  <c r="F3261" i="4" s="1"/>
  <c r="H3261" i="4" s="1"/>
  <c r="D4421" i="4"/>
  <c r="F4421" i="4" s="1"/>
  <c r="H4421" i="4" s="1"/>
  <c r="D1036" i="4"/>
  <c r="F1036" i="4" s="1"/>
  <c r="H1036" i="4" s="1"/>
  <c r="D1100" i="4"/>
  <c r="F1100" i="4" s="1"/>
  <c r="H1100" i="4" s="1"/>
  <c r="D1211" i="4"/>
  <c r="F1211" i="4" s="1"/>
  <c r="H1211" i="4" s="1"/>
  <c r="D2078" i="4"/>
  <c r="F2078" i="4" s="1"/>
  <c r="H2078" i="4" s="1"/>
  <c r="D2230" i="4"/>
  <c r="F2230" i="4" s="1"/>
  <c r="D2950" i="4"/>
  <c r="F2950" i="4" s="1"/>
  <c r="H2950" i="4" s="1"/>
  <c r="D3022" i="4"/>
  <c r="F3022" i="4" s="1"/>
  <c r="H3022" i="4" s="1"/>
  <c r="D3669" i="4"/>
  <c r="F3669" i="4" s="1"/>
  <c r="H3669" i="4" s="1"/>
  <c r="D4477" i="4"/>
  <c r="F4477" i="4" s="1"/>
  <c r="H4477" i="4" s="1"/>
  <c r="D1974" i="4"/>
  <c r="F1974" i="4" s="1"/>
  <c r="H1974" i="4" s="1"/>
  <c r="D2006" i="4"/>
  <c r="F2006" i="4" s="1"/>
  <c r="H2006" i="4" s="1"/>
  <c r="D2038" i="4"/>
  <c r="F2038" i="4" s="1"/>
  <c r="H2038" i="4" s="1"/>
  <c r="D2126" i="4"/>
  <c r="F2126" i="4" s="1"/>
  <c r="H2126" i="4" s="1"/>
  <c r="D2310" i="4"/>
  <c r="F2310" i="4" s="1"/>
  <c r="H2310" i="4" s="1"/>
  <c r="D2798" i="4"/>
  <c r="F2798" i="4" s="1"/>
  <c r="H2798" i="4" s="1"/>
  <c r="D2982" i="4"/>
  <c r="F2982" i="4" s="1"/>
  <c r="D3030" i="4"/>
  <c r="F3030" i="4" s="1"/>
  <c r="H3030" i="4" s="1"/>
  <c r="D3070" i="4"/>
  <c r="F3070" i="4" s="1"/>
  <c r="H3070" i="4" s="1"/>
  <c r="D3165" i="4"/>
  <c r="F3165" i="4" s="1"/>
  <c r="H3165" i="4" s="1"/>
  <c r="D3501" i="4"/>
  <c r="F3501" i="4" s="1"/>
  <c r="H3501" i="4" s="1"/>
  <c r="D3629" i="4"/>
  <c r="F3629" i="4" s="1"/>
  <c r="H3629" i="4" s="1"/>
  <c r="D3709" i="4"/>
  <c r="F3709" i="4" s="1"/>
  <c r="H3709" i="4" s="1"/>
  <c r="D3869" i="4"/>
  <c r="F3869" i="4" s="1"/>
  <c r="H3869" i="4" s="1"/>
  <c r="D3981" i="4"/>
  <c r="F3981" i="4" s="1"/>
  <c r="H3981" i="4" s="1"/>
  <c r="D4485" i="4"/>
  <c r="F4485" i="4" s="1"/>
  <c r="H4485" i="4" s="1"/>
  <c r="D4533" i="4"/>
  <c r="F4533" i="4" s="1"/>
  <c r="H4533" i="4" s="1"/>
  <c r="D5421" i="4"/>
  <c r="F5421" i="4" s="1"/>
  <c r="H5421" i="4" s="1"/>
  <c r="E1902" i="4"/>
  <c r="D1734" i="4"/>
  <c r="F1734" i="4" s="1"/>
  <c r="D1798" i="4"/>
  <c r="D2046" i="4"/>
  <c r="F2046" i="4" s="1"/>
  <c r="H2046" i="4" s="1"/>
  <c r="D2134" i="4"/>
  <c r="F2134" i="4" s="1"/>
  <c r="H2134" i="4" s="1"/>
  <c r="D2238" i="4"/>
  <c r="F2238" i="4" s="1"/>
  <c r="H2238" i="4" s="1"/>
  <c r="D2318" i="4"/>
  <c r="F2318" i="4" s="1"/>
  <c r="H2318" i="4" s="1"/>
  <c r="D2630" i="4"/>
  <c r="F2630" i="4" s="1"/>
  <c r="H2630" i="4" s="1"/>
  <c r="D2990" i="4"/>
  <c r="F2990" i="4" s="1"/>
  <c r="H2990" i="4" s="1"/>
  <c r="D3269" i="4"/>
  <c r="F3269" i="4" s="1"/>
  <c r="H3269" i="4" s="1"/>
  <c r="D3365" i="4"/>
  <c r="F3365" i="4" s="1"/>
  <c r="H3365" i="4" s="1"/>
  <c r="D3677" i="4"/>
  <c r="F3677" i="4" s="1"/>
  <c r="H3677" i="4" s="1"/>
  <c r="D3717" i="4"/>
  <c r="F3717" i="4" s="1"/>
  <c r="H3717" i="4" s="1"/>
  <c r="D3789" i="4"/>
  <c r="F3789" i="4" s="1"/>
  <c r="D3877" i="4"/>
  <c r="F3877" i="4" s="1"/>
  <c r="H3877" i="4" s="1"/>
  <c r="D3997" i="4"/>
  <c r="F3997" i="4" s="1"/>
  <c r="D4437" i="4"/>
  <c r="F4437" i="4" s="1"/>
  <c r="H4437" i="4" s="1"/>
  <c r="E2862" i="4"/>
  <c r="E1958" i="4"/>
  <c r="D1950" i="4"/>
  <c r="F1950" i="4" s="1"/>
  <c r="H1950" i="4" s="1"/>
  <c r="D2014" i="4"/>
  <c r="F2014" i="4" s="1"/>
  <c r="H2014" i="4" s="1"/>
  <c r="D2326" i="4"/>
  <c r="F2326" i="4" s="1"/>
  <c r="H2326" i="4" s="1"/>
  <c r="D2958" i="4"/>
  <c r="F2958" i="4" s="1"/>
  <c r="H2958" i="4" s="1"/>
  <c r="D3173" i="4"/>
  <c r="F3173" i="4" s="1"/>
  <c r="H3173" i="4" s="1"/>
  <c r="D3637" i="4"/>
  <c r="F3637" i="4" s="1"/>
  <c r="H3637" i="4" s="1"/>
  <c r="D3941" i="4"/>
  <c r="F3941" i="4" s="1"/>
  <c r="H3941" i="4" s="1"/>
  <c r="D5437" i="4"/>
  <c r="F5437" i="4" s="1"/>
  <c r="H5437" i="4" s="1"/>
  <c r="E1806" i="4"/>
  <c r="E2238" i="4"/>
  <c r="E2078" i="4"/>
  <c r="E1942" i="4"/>
  <c r="E1878" i="4"/>
  <c r="E3014" i="4"/>
  <c r="E2742" i="4"/>
  <c r="E2230" i="4"/>
  <c r="E2062" i="4"/>
  <c r="E1870" i="4"/>
  <c r="D1678" i="4"/>
  <c r="F1678" i="4" s="1"/>
  <c r="H1678" i="4" s="1"/>
  <c r="D2270" i="4"/>
  <c r="F2270" i="4" s="1"/>
  <c r="H2270" i="4" s="1"/>
  <c r="D2886" i="4"/>
  <c r="F2886" i="4" s="1"/>
  <c r="D3229" i="4"/>
  <c r="F3229" i="4" s="1"/>
  <c r="H3229" i="4" s="1"/>
  <c r="D3749" i="4"/>
  <c r="F3749" i="4" s="1"/>
  <c r="H3749" i="4" s="1"/>
  <c r="D1766" i="4"/>
  <c r="F1766" i="4" s="1"/>
  <c r="H1766" i="4" s="1"/>
  <c r="D2198" i="4"/>
  <c r="F2198" i="4" s="1"/>
  <c r="H2198" i="4" s="1"/>
  <c r="D2894" i="4"/>
  <c r="F2894" i="4" s="1"/>
  <c r="H2894" i="4" s="1"/>
  <c r="D3085" i="4"/>
  <c r="F3085" i="4" s="1"/>
  <c r="H3085" i="4" s="1"/>
  <c r="D3565" i="4"/>
  <c r="F3565" i="4" s="1"/>
  <c r="H3565" i="4" s="1"/>
  <c r="D4589" i="4"/>
  <c r="F4589" i="4" s="1"/>
  <c r="H4589" i="4" s="1"/>
  <c r="D4637" i="4"/>
  <c r="F4637" i="4" s="1"/>
  <c r="H4637" i="4" s="1"/>
  <c r="D4964" i="4"/>
  <c r="F4964" i="4" s="1"/>
  <c r="H4964" i="4" s="1"/>
  <c r="D1918" i="4"/>
  <c r="F1918" i="4" s="1"/>
  <c r="H1918" i="4" s="1"/>
  <c r="D2094" i="4"/>
  <c r="F2094" i="4" s="1"/>
  <c r="H2094" i="4" s="1"/>
  <c r="D2862" i="4"/>
  <c r="F2862" i="4" s="1"/>
  <c r="H2862" i="4" s="1"/>
  <c r="D3333" i="4"/>
  <c r="F3333" i="4" s="1"/>
  <c r="H3333" i="4" s="1"/>
  <c r="D3541" i="4"/>
  <c r="F3541" i="4" s="1"/>
  <c r="H3541" i="4" s="1"/>
  <c r="D3837" i="4"/>
  <c r="F3837" i="4" s="1"/>
  <c r="H3837" i="4" s="1"/>
  <c r="D4005" i="4"/>
  <c r="F4005" i="4" s="1"/>
  <c r="H4005" i="4" s="1"/>
  <c r="D1694" i="4"/>
  <c r="F1694" i="4" s="1"/>
  <c r="H1694" i="4" s="1"/>
  <c r="D1718" i="4"/>
  <c r="F1718" i="4" s="1"/>
  <c r="H1718" i="4" s="1"/>
  <c r="D1782" i="4"/>
  <c r="F1782" i="4" s="1"/>
  <c r="H1782" i="4" s="1"/>
  <c r="D1838" i="4"/>
  <c r="F1838" i="4" s="1"/>
  <c r="H1838" i="4" s="1"/>
  <c r="D2030" i="4"/>
  <c r="F2030" i="4" s="1"/>
  <c r="H2030" i="4" s="1"/>
  <c r="D2110" i="4"/>
  <c r="F2110" i="4" s="1"/>
  <c r="H2110" i="4" s="1"/>
  <c r="D2150" i="4"/>
  <c r="F2150" i="4" s="1"/>
  <c r="H2150" i="4" s="1"/>
  <c r="D2182" i="4"/>
  <c r="F2182" i="4" s="1"/>
  <c r="H2182" i="4" s="1"/>
  <c r="D2222" i="4"/>
  <c r="F2222" i="4" s="1"/>
  <c r="H2222" i="4" s="1"/>
  <c r="D2254" i="4"/>
  <c r="F2254" i="4" s="1"/>
  <c r="H2254" i="4" s="1"/>
  <c r="D2294" i="4"/>
  <c r="F2294" i="4" s="1"/>
  <c r="H2294" i="4" s="1"/>
  <c r="D2350" i="4"/>
  <c r="F2350" i="4" s="1"/>
  <c r="H2350" i="4" s="1"/>
  <c r="D2934" i="4"/>
  <c r="F2934" i="4" s="1"/>
  <c r="H2934" i="4" s="1"/>
  <c r="D3125" i="4"/>
  <c r="F3125" i="4" s="1"/>
  <c r="H3125" i="4" s="1"/>
  <c r="D3157" i="4"/>
  <c r="F3157" i="4" s="1"/>
  <c r="H3157" i="4" s="1"/>
  <c r="D3221" i="4"/>
  <c r="F3221" i="4" s="1"/>
  <c r="H3221" i="4" s="1"/>
  <c r="D3253" i="4"/>
  <c r="F3253" i="4" s="1"/>
  <c r="H3253" i="4" s="1"/>
  <c r="D3285" i="4"/>
  <c r="F3285" i="4" s="1"/>
  <c r="H3285" i="4" s="1"/>
  <c r="D3317" i="4"/>
  <c r="F3317" i="4" s="1"/>
  <c r="H3317" i="4" s="1"/>
  <c r="D3381" i="4"/>
  <c r="F3381" i="4" s="1"/>
  <c r="H3381" i="4" s="1"/>
  <c r="D3413" i="4"/>
  <c r="F3413" i="4" s="1"/>
  <c r="H3413" i="4" s="1"/>
  <c r="D3445" i="4"/>
  <c r="D3485" i="4"/>
  <c r="F3485" i="4" s="1"/>
  <c r="H3485" i="4" s="1"/>
  <c r="D3525" i="4"/>
  <c r="F3525" i="4" s="1"/>
  <c r="H3525" i="4" s="1"/>
  <c r="D3613" i="4"/>
  <c r="F3613" i="4" s="1"/>
  <c r="H3613" i="4" s="1"/>
  <c r="D3693" i="4"/>
  <c r="F3693" i="4" s="1"/>
  <c r="H3693" i="4" s="1"/>
  <c r="D3733" i="4"/>
  <c r="F3733" i="4" s="1"/>
  <c r="H3733" i="4" s="1"/>
  <c r="D3805" i="4"/>
  <c r="F3805" i="4" s="1"/>
  <c r="D3957" i="4"/>
  <c r="F3957" i="4" s="1"/>
  <c r="H3957" i="4" s="1"/>
  <c r="D4053" i="4"/>
  <c r="F4053" i="4" s="1"/>
  <c r="H4053" i="4" s="1"/>
  <c r="D4133" i="4"/>
  <c r="F4133" i="4" s="1"/>
  <c r="H4133" i="4" s="1"/>
  <c r="D4405" i="4"/>
  <c r="F4405" i="4" s="1"/>
  <c r="H4405" i="4" s="1"/>
  <c r="D4461" i="4"/>
  <c r="F4461" i="4" s="1"/>
  <c r="H4461" i="4" s="1"/>
  <c r="D4509" i="4"/>
  <c r="F4509" i="4" s="1"/>
  <c r="H4509" i="4" s="1"/>
  <c r="D4613" i="4"/>
  <c r="F4613" i="4" s="1"/>
  <c r="H4613" i="4" s="1"/>
  <c r="D6357" i="4"/>
  <c r="F6357" i="4" s="1"/>
  <c r="H6357" i="4" s="1"/>
  <c r="E2998" i="4"/>
  <c r="E2654" i="4"/>
  <c r="E2054" i="4"/>
  <c r="E1926" i="4"/>
  <c r="D1822" i="4"/>
  <c r="F1822" i="4" s="1"/>
  <c r="H1822" i="4" s="1"/>
  <c r="D1878" i="4"/>
  <c r="F1878" i="4" s="1"/>
  <c r="H1878" i="4" s="1"/>
  <c r="D1942" i="4"/>
  <c r="F1942" i="4" s="1"/>
  <c r="H1942" i="4" s="1"/>
  <c r="D3197" i="4"/>
  <c r="F3197" i="4" s="1"/>
  <c r="H3197" i="4" s="1"/>
  <c r="D3781" i="4"/>
  <c r="F3781" i="4" s="1"/>
  <c r="H3781" i="4" s="1"/>
  <c r="D4429" i="4"/>
  <c r="F4429" i="4" s="1"/>
  <c r="H4429" i="4" s="1"/>
  <c r="D4629" i="4"/>
  <c r="F4629" i="4" s="1"/>
  <c r="H4629" i="4" s="1"/>
  <c r="E2886" i="4"/>
  <c r="D1854" i="4"/>
  <c r="F1854" i="4" s="1"/>
  <c r="H1854" i="4" s="1"/>
  <c r="D1910" i="4"/>
  <c r="F1910" i="4" s="1"/>
  <c r="H1910" i="4" s="1"/>
  <c r="D2086" i="4"/>
  <c r="F2086" i="4" s="1"/>
  <c r="H2086" i="4" s="1"/>
  <c r="D2166" i="4"/>
  <c r="F2166" i="4" s="1"/>
  <c r="H2166" i="4" s="1"/>
  <c r="D2278" i="4"/>
  <c r="F2278" i="4" s="1"/>
  <c r="H2278" i="4" s="1"/>
  <c r="D2854" i="4"/>
  <c r="F2854" i="4" s="1"/>
  <c r="H2854" i="4" s="1"/>
  <c r="D3038" i="4"/>
  <c r="F3038" i="4" s="1"/>
  <c r="D3109" i="4"/>
  <c r="F3109" i="4" s="1"/>
  <c r="H3109" i="4" s="1"/>
  <c r="D3141" i="4"/>
  <c r="F3141" i="4" s="1"/>
  <c r="H3141" i="4" s="1"/>
  <c r="D3301" i="4"/>
  <c r="F3301" i="4" s="1"/>
  <c r="H3301" i="4" s="1"/>
  <c r="D3397" i="4"/>
  <c r="F3397" i="4" s="1"/>
  <c r="H3397" i="4" s="1"/>
  <c r="D3429" i="4"/>
  <c r="F3429" i="4" s="1"/>
  <c r="H3429" i="4" s="1"/>
  <c r="D3461" i="4"/>
  <c r="F3461" i="4" s="1"/>
  <c r="H3461" i="4" s="1"/>
  <c r="D3597" i="4"/>
  <c r="F3597" i="4" s="1"/>
  <c r="H3597" i="4" s="1"/>
  <c r="D3829" i="4"/>
  <c r="F3829" i="4" s="1"/>
  <c r="H3829" i="4" s="1"/>
  <c r="D3933" i="4"/>
  <c r="F3933" i="4" s="1"/>
  <c r="H3933" i="4" s="1"/>
  <c r="D4541" i="4"/>
  <c r="F4541" i="4" s="1"/>
  <c r="H4541" i="4" s="1"/>
  <c r="D1686" i="4"/>
  <c r="F1686" i="4" s="1"/>
  <c r="H1686" i="4" s="1"/>
  <c r="D1710" i="4"/>
  <c r="F1710" i="4" s="1"/>
  <c r="H1710" i="4" s="1"/>
  <c r="D1830" i="4"/>
  <c r="F1830" i="4" s="1"/>
  <c r="H1830" i="4" s="1"/>
  <c r="D1886" i="4"/>
  <c r="F1886" i="4" s="1"/>
  <c r="H1886" i="4" s="1"/>
  <c r="D1982" i="4"/>
  <c r="F1982" i="4" s="1"/>
  <c r="H1982" i="4" s="1"/>
  <c r="D2054" i="4"/>
  <c r="F2054" i="4" s="1"/>
  <c r="H2054" i="4" s="1"/>
  <c r="D2206" i="4"/>
  <c r="F2206" i="4" s="1"/>
  <c r="H2206" i="4" s="1"/>
  <c r="D2806" i="4"/>
  <c r="F2806" i="4" s="1"/>
  <c r="H2806" i="4" s="1"/>
  <c r="D2998" i="4"/>
  <c r="F2998" i="4" s="1"/>
  <c r="H2998" i="4" s="1"/>
  <c r="D3046" i="4"/>
  <c r="F3046" i="4" s="1"/>
  <c r="H3046" i="4" s="1"/>
  <c r="D3205" i="4"/>
  <c r="F3205" i="4" s="1"/>
  <c r="H3205" i="4" s="1"/>
  <c r="D3237" i="4"/>
  <c r="F3237" i="4" s="1"/>
  <c r="H3237" i="4" s="1"/>
  <c r="D3757" i="4"/>
  <c r="F3757" i="4" s="1"/>
  <c r="H3757" i="4" s="1"/>
  <c r="D3885" i="4"/>
  <c r="F3885" i="4" s="1"/>
  <c r="H3885" i="4" s="1"/>
  <c r="D4493" i="4"/>
  <c r="F4493" i="4" s="1"/>
  <c r="H4493" i="4" s="1"/>
  <c r="D4597" i="4"/>
  <c r="F4597" i="4" s="1"/>
  <c r="H4597" i="4" s="1"/>
  <c r="D4653" i="4"/>
  <c r="F4653" i="4" s="1"/>
  <c r="H4653" i="4" s="1"/>
  <c r="D1662" i="4"/>
  <c r="F1662" i="4" s="1"/>
  <c r="H1662" i="4" s="1"/>
  <c r="D1742" i="4"/>
  <c r="F1742" i="4" s="1"/>
  <c r="H1742" i="4" s="1"/>
  <c r="D1774" i="4"/>
  <c r="F1774" i="4" s="1"/>
  <c r="H1774" i="4" s="1"/>
  <c r="D1862" i="4"/>
  <c r="F1862" i="4" s="1"/>
  <c r="H1862" i="4" s="1"/>
  <c r="D1894" i="4"/>
  <c r="F1894" i="4" s="1"/>
  <c r="D2022" i="4"/>
  <c r="F2022" i="4" s="1"/>
  <c r="H2022" i="4" s="1"/>
  <c r="D2142" i="4"/>
  <c r="F2142" i="4" s="1"/>
  <c r="H2142" i="4" s="1"/>
  <c r="D2174" i="4"/>
  <c r="F2174" i="4" s="1"/>
  <c r="H2174" i="4" s="1"/>
  <c r="D2214" i="4"/>
  <c r="F2214" i="4" s="1"/>
  <c r="H2214" i="4" s="1"/>
  <c r="D2246" i="4"/>
  <c r="F2246" i="4" s="1"/>
  <c r="H2246" i="4" s="1"/>
  <c r="D2286" i="4"/>
  <c r="F2286" i="4" s="1"/>
  <c r="H2286" i="4" s="1"/>
  <c r="D2334" i="4"/>
  <c r="F2334" i="4" s="1"/>
  <c r="H2334" i="4" s="1"/>
  <c r="D2766" i="4"/>
  <c r="F2766" i="4" s="1"/>
  <c r="H2766" i="4" s="1"/>
  <c r="D2902" i="4"/>
  <c r="F2902" i="4" s="1"/>
  <c r="H2902" i="4" s="1"/>
  <c r="D3054" i="4"/>
  <c r="F3054" i="4" s="1"/>
  <c r="H3054" i="4" s="1"/>
  <c r="D3117" i="4"/>
  <c r="F3117" i="4" s="1"/>
  <c r="H3117" i="4" s="1"/>
  <c r="D3213" i="4"/>
  <c r="F3213" i="4" s="1"/>
  <c r="H3213" i="4" s="1"/>
  <c r="D3245" i="4"/>
  <c r="F3245" i="4" s="1"/>
  <c r="H3245" i="4" s="1"/>
  <c r="D3309" i="4"/>
  <c r="F3309" i="4" s="1"/>
  <c r="H3309" i="4" s="1"/>
  <c r="D3509" i="4"/>
  <c r="F3509" i="4" s="1"/>
  <c r="H3509" i="4" s="1"/>
  <c r="D3573" i="4"/>
  <c r="F3573" i="4" s="1"/>
  <c r="H3573" i="4" s="1"/>
  <c r="D3605" i="4"/>
  <c r="F3605" i="4" s="1"/>
  <c r="H3605" i="4" s="1"/>
  <c r="D3685" i="4"/>
  <c r="F3685" i="4" s="1"/>
  <c r="H3685" i="4" s="1"/>
  <c r="D3725" i="4"/>
  <c r="F3725" i="4" s="1"/>
  <c r="H3725" i="4" s="1"/>
  <c r="D3797" i="4"/>
  <c r="F3797" i="4" s="1"/>
  <c r="H3797" i="4" s="1"/>
  <c r="D3893" i="4"/>
  <c r="F3893" i="4" s="1"/>
  <c r="H3893" i="4" s="1"/>
  <c r="D3949" i="4"/>
  <c r="F3949" i="4" s="1"/>
  <c r="H3949" i="4" s="1"/>
  <c r="D4013" i="4"/>
  <c r="F4013" i="4" s="1"/>
  <c r="H4013" i="4" s="1"/>
  <c r="D4445" i="4"/>
  <c r="F4445" i="4" s="1"/>
  <c r="H4445" i="4" s="1"/>
  <c r="D4501" i="4"/>
  <c r="F4501" i="4" s="1"/>
  <c r="H4501" i="4" s="1"/>
  <c r="D4549" i="4"/>
  <c r="F4549" i="4" s="1"/>
  <c r="H4549" i="4" s="1"/>
  <c r="D4605" i="4"/>
  <c r="F4605" i="4" s="1"/>
  <c r="H4605" i="4" s="1"/>
  <c r="D4661" i="4"/>
  <c r="F4661" i="4" s="1"/>
  <c r="H4661" i="4" s="1"/>
  <c r="D5445" i="4"/>
  <c r="F5445" i="4" s="1"/>
  <c r="H5445" i="4" s="1"/>
  <c r="D6309" i="4"/>
  <c r="F6309" i="4" s="1"/>
  <c r="H6309" i="4" s="1"/>
  <c r="D1750" i="4"/>
  <c r="F1750" i="4" s="1"/>
  <c r="H1750" i="4" s="1"/>
  <c r="D1806" i="4"/>
  <c r="F1806" i="4" s="1"/>
  <c r="H1806" i="4" s="1"/>
  <c r="D1926" i="4"/>
  <c r="F1926" i="4" s="1"/>
  <c r="H1926" i="4" s="1"/>
  <c r="D1958" i="4"/>
  <c r="F1958" i="4" s="1"/>
  <c r="H1958" i="4" s="1"/>
  <c r="D1990" i="4"/>
  <c r="D2062" i="4"/>
  <c r="F2062" i="4" s="1"/>
  <c r="H2062" i="4" s="1"/>
  <c r="D2102" i="4"/>
  <c r="F2102" i="4" s="1"/>
  <c r="H2102" i="4" s="1"/>
  <c r="D2342" i="4"/>
  <c r="F2342" i="4" s="1"/>
  <c r="H2342" i="4" s="1"/>
  <c r="D2870" i="4"/>
  <c r="F2870" i="4" s="1"/>
  <c r="H2870" i="4" s="1"/>
  <c r="D2926" i="4"/>
  <c r="F2926" i="4" s="1"/>
  <c r="H2926" i="4" s="1"/>
  <c r="D2966" i="4"/>
  <c r="F2966" i="4" s="1"/>
  <c r="H2966" i="4" s="1"/>
  <c r="D3006" i="4"/>
  <c r="F3006" i="4" s="1"/>
  <c r="H3006" i="4" s="1"/>
  <c r="D3093" i="4"/>
  <c r="F3093" i="4" s="1"/>
  <c r="H3093" i="4" s="1"/>
  <c r="D3149" i="4"/>
  <c r="F3149" i="4" s="1"/>
  <c r="H3149" i="4" s="1"/>
  <c r="D3181" i="4"/>
  <c r="F3181" i="4" s="1"/>
  <c r="H3181" i="4" s="1"/>
  <c r="D3277" i="4"/>
  <c r="F3277" i="4" s="1"/>
  <c r="H3277" i="4" s="1"/>
  <c r="D3341" i="4"/>
  <c r="F3341" i="4" s="1"/>
  <c r="H3341" i="4" s="1"/>
  <c r="D3373" i="4"/>
  <c r="F3373" i="4" s="1"/>
  <c r="H3373" i="4" s="1"/>
  <c r="D3405" i="4"/>
  <c r="F3405" i="4" s="1"/>
  <c r="H3405" i="4" s="1"/>
  <c r="D3437" i="4"/>
  <c r="F3437" i="4" s="1"/>
  <c r="H3437" i="4" s="1"/>
  <c r="D3469" i="4"/>
  <c r="F3469" i="4" s="1"/>
  <c r="H3469" i="4" s="1"/>
  <c r="D3517" i="4"/>
  <c r="F3517" i="4" s="1"/>
  <c r="H3517" i="4" s="1"/>
  <c r="D3549" i="4"/>
  <c r="F3549" i="4" s="1"/>
  <c r="H3549" i="4" s="1"/>
  <c r="D3581" i="4"/>
  <c r="F3581" i="4" s="1"/>
  <c r="H3581" i="4" s="1"/>
  <c r="D3645" i="4"/>
  <c r="F3645" i="4" s="1"/>
  <c r="H3645" i="4" s="1"/>
  <c r="D3765" i="4"/>
  <c r="F3765" i="4" s="1"/>
  <c r="H3765" i="4" s="1"/>
  <c r="D3845" i="4"/>
  <c r="F3845" i="4" s="1"/>
  <c r="H3845" i="4" s="1"/>
  <c r="D3901" i="4"/>
  <c r="F3901" i="4" s="1"/>
  <c r="H3901" i="4" s="1"/>
  <c r="D4021" i="4"/>
  <c r="F4021" i="4" s="1"/>
  <c r="H4021" i="4" s="1"/>
  <c r="D4397" i="4"/>
  <c r="F4397" i="4" s="1"/>
  <c r="H4397" i="4" s="1"/>
  <c r="D4557" i="4"/>
  <c r="F4557" i="4" s="1"/>
  <c r="H4557" i="4" s="1"/>
  <c r="D5453" i="4"/>
  <c r="F5453" i="4" s="1"/>
  <c r="H5453" i="4" s="1"/>
  <c r="D5821" i="4"/>
  <c r="F5821" i="4" s="1"/>
  <c r="H5821" i="4" s="1"/>
  <c r="D6333" i="4"/>
  <c r="F6333" i="4" s="1"/>
  <c r="H6333" i="4" s="1"/>
  <c r="D1670" i="4"/>
  <c r="F1670" i="4" s="1"/>
  <c r="H1670" i="4" s="1"/>
  <c r="D1726" i="4"/>
  <c r="F1726" i="4" s="1"/>
  <c r="H1726" i="4" s="1"/>
  <c r="D1755" i="4"/>
  <c r="F1755" i="4" s="1"/>
  <c r="H1755" i="4" s="1"/>
  <c r="D1814" i="4"/>
  <c r="F1814" i="4" s="1"/>
  <c r="H1814" i="4" s="1"/>
  <c r="D1870" i="4"/>
  <c r="F1870" i="4" s="1"/>
  <c r="H1870" i="4" s="1"/>
  <c r="D1934" i="4"/>
  <c r="F1934" i="4" s="1"/>
  <c r="H1934" i="4" s="1"/>
  <c r="D1966" i="4"/>
  <c r="F1966" i="4" s="1"/>
  <c r="H1966" i="4" s="1"/>
  <c r="D1998" i="4"/>
  <c r="F1998" i="4" s="1"/>
  <c r="H1998" i="4" s="1"/>
  <c r="D2070" i="4"/>
  <c r="F2070" i="4" s="1"/>
  <c r="H2070" i="4" s="1"/>
  <c r="D2118" i="4"/>
  <c r="F2118" i="4" s="1"/>
  <c r="H2118" i="4" s="1"/>
  <c r="D2262" i="4"/>
  <c r="F2262" i="4" s="1"/>
  <c r="H2262" i="4" s="1"/>
  <c r="D2302" i="4"/>
  <c r="F2302" i="4" s="1"/>
  <c r="H2302" i="4" s="1"/>
  <c r="D2790" i="4"/>
  <c r="F2790" i="4" s="1"/>
  <c r="H2790" i="4" s="1"/>
  <c r="D2838" i="4"/>
  <c r="F2838" i="4" s="1"/>
  <c r="H2838" i="4" s="1"/>
  <c r="D2878" i="4"/>
  <c r="F2878" i="4" s="1"/>
  <c r="H2878" i="4" s="1"/>
  <c r="D2910" i="4"/>
  <c r="F2910" i="4" s="1"/>
  <c r="H2910" i="4" s="1"/>
  <c r="D2942" i="4"/>
  <c r="F2942" i="4" s="1"/>
  <c r="D2974" i="4"/>
  <c r="F2974" i="4" s="1"/>
  <c r="H2974" i="4" s="1"/>
  <c r="D3014" i="4"/>
  <c r="F3014" i="4" s="1"/>
  <c r="H3014" i="4" s="1"/>
  <c r="D3062" i="4"/>
  <c r="F3062" i="4" s="1"/>
  <c r="H3062" i="4" s="1"/>
  <c r="D3101" i="4"/>
  <c r="F3101" i="4" s="1"/>
  <c r="H3101" i="4" s="1"/>
  <c r="D3189" i="4"/>
  <c r="F3189" i="4" s="1"/>
  <c r="H3189" i="4" s="1"/>
  <c r="D3349" i="4"/>
  <c r="F3349" i="4" s="1"/>
  <c r="H3349" i="4" s="1"/>
  <c r="D3493" i="4"/>
  <c r="F3493" i="4" s="1"/>
  <c r="H3493" i="4" s="1"/>
  <c r="D3701" i="4"/>
  <c r="F3701" i="4" s="1"/>
  <c r="H3701" i="4" s="1"/>
  <c r="D3741" i="4"/>
  <c r="F3741" i="4" s="1"/>
  <c r="H3741" i="4" s="1"/>
  <c r="D3773" i="4"/>
  <c r="D3813" i="4"/>
  <c r="F3813" i="4" s="1"/>
  <c r="H3813" i="4" s="1"/>
  <c r="D3853" i="4"/>
  <c r="F3853" i="4" s="1"/>
  <c r="H3853" i="4" s="1"/>
  <c r="D3909" i="4"/>
  <c r="F3909" i="4" s="1"/>
  <c r="H3909" i="4" s="1"/>
  <c r="D3965" i="4"/>
  <c r="F3965" i="4" s="1"/>
  <c r="H3965" i="4" s="1"/>
  <c r="D4413" i="4"/>
  <c r="F4413" i="4" s="1"/>
  <c r="H4413" i="4" s="1"/>
  <c r="D4469" i="4"/>
  <c r="F4469" i="4" s="1"/>
  <c r="H4469" i="4" s="1"/>
  <c r="D4565" i="4"/>
  <c r="F4565" i="4" s="1"/>
  <c r="H4565" i="4" s="1"/>
  <c r="D4621" i="4"/>
  <c r="F4621" i="4" s="1"/>
  <c r="H4621" i="4" s="1"/>
  <c r="D5413" i="4"/>
  <c r="F5413" i="4" s="1"/>
  <c r="H5413" i="4" s="1"/>
  <c r="D941" i="4"/>
  <c r="F941" i="4" s="1"/>
  <c r="H941" i="4" s="1"/>
  <c r="C1657" i="4"/>
  <c r="E1657" i="4" s="1"/>
  <c r="D902" i="4"/>
  <c r="F902" i="4" s="1"/>
  <c r="H902" i="4" s="1"/>
  <c r="D990" i="4"/>
  <c r="F990" i="4" s="1"/>
  <c r="H990" i="4" s="1"/>
  <c r="D5323" i="4"/>
  <c r="F5323" i="4" s="1"/>
  <c r="H5323" i="4" s="1"/>
  <c r="D605" i="4"/>
  <c r="F605" i="4" s="1"/>
  <c r="H605" i="4" s="1"/>
  <c r="D1262" i="4"/>
  <c r="F1262" i="4" s="1"/>
  <c r="H1262" i="4" s="1"/>
  <c r="D4875" i="4"/>
  <c r="F4875" i="4" s="1"/>
  <c r="H4875" i="4" s="1"/>
  <c r="D539" i="4"/>
  <c r="F539" i="4" s="1"/>
  <c r="H539" i="4" s="1"/>
  <c r="D683" i="4"/>
  <c r="F683" i="4" s="1"/>
  <c r="H683" i="4" s="1"/>
  <c r="D1067" i="4"/>
  <c r="F1067" i="4" s="1"/>
  <c r="H1067" i="4" s="1"/>
  <c r="D1243" i="4"/>
  <c r="F1243" i="4" s="1"/>
  <c r="H1243" i="4" s="1"/>
  <c r="D1977" i="4"/>
  <c r="F1977" i="4" s="1"/>
  <c r="H1977" i="4" s="1"/>
  <c r="D2641" i="4"/>
  <c r="F2641" i="4" s="1"/>
  <c r="H2641" i="4" s="1"/>
  <c r="D3073" i="4"/>
  <c r="F3073" i="4" s="1"/>
  <c r="H3073" i="4" s="1"/>
  <c r="D819" i="4"/>
  <c r="F819" i="4" s="1"/>
  <c r="H819" i="4" s="1"/>
  <c r="D1785" i="4"/>
  <c r="F1785" i="4" s="1"/>
  <c r="H1785" i="4" s="1"/>
  <c r="D1921" i="4"/>
  <c r="F1921" i="4" s="1"/>
  <c r="H1921" i="4" s="1"/>
  <c r="D2161" i="4"/>
  <c r="F2161" i="4" s="1"/>
  <c r="H2161" i="4" s="1"/>
  <c r="D3104" i="4"/>
  <c r="F3104" i="4" s="1"/>
  <c r="H3104" i="4" s="1"/>
  <c r="D3776" i="4"/>
  <c r="F3776" i="4" s="1"/>
  <c r="H3776" i="4" s="1"/>
  <c r="D646" i="4"/>
  <c r="F646" i="4" s="1"/>
  <c r="H646" i="4" s="1"/>
  <c r="D1035" i="4"/>
  <c r="F1035" i="4" s="1"/>
  <c r="H1035" i="4" s="1"/>
  <c r="D1227" i="4"/>
  <c r="F1227" i="4" s="1"/>
  <c r="H1227" i="4" s="1"/>
  <c r="D5227" i="4"/>
  <c r="F5227" i="4" s="1"/>
  <c r="H5227" i="4" s="1"/>
  <c r="D1163" i="4"/>
  <c r="F1163" i="4" s="1"/>
  <c r="H1163" i="4" s="1"/>
  <c r="D2105" i="4"/>
  <c r="F2105" i="4" s="1"/>
  <c r="H2105" i="4" s="1"/>
  <c r="D2209" i="4"/>
  <c r="F2209" i="4" s="1"/>
  <c r="H2209" i="4" s="1"/>
  <c r="D2577" i="4"/>
  <c r="F2577" i="4" s="1"/>
  <c r="H2577" i="4" s="1"/>
  <c r="D1825" i="4"/>
  <c r="F1825" i="4" s="1"/>
  <c r="H1825" i="4" s="1"/>
  <c r="D1849" i="4"/>
  <c r="F1849" i="4" s="1"/>
  <c r="H1849" i="4" s="1"/>
  <c r="D2689" i="4"/>
  <c r="F2689" i="4" s="1"/>
  <c r="H2689" i="4" s="1"/>
  <c r="D2977" i="4"/>
  <c r="F2977" i="4" s="1"/>
  <c r="H2977" i="4" s="1"/>
  <c r="D3017" i="4"/>
  <c r="F3017" i="4" s="1"/>
  <c r="H3017" i="4" s="1"/>
  <c r="C4867" i="4"/>
  <c r="E4867" i="4" s="1"/>
  <c r="D4867" i="4"/>
  <c r="C1700" i="4"/>
  <c r="E1700" i="4" s="1"/>
  <c r="D1700" i="4"/>
  <c r="D5715" i="4"/>
  <c r="F5715" i="4" s="1"/>
  <c r="H5715" i="4" s="1"/>
  <c r="D5843" i="4"/>
  <c r="F5843" i="4" s="1"/>
  <c r="H5843" i="4" s="1"/>
  <c r="D4147" i="4"/>
  <c r="F4147" i="4" s="1"/>
  <c r="H4147" i="4" s="1"/>
  <c r="C5527" i="4"/>
  <c r="D5527" i="4"/>
  <c r="C3847" i="4"/>
  <c r="E3847" i="4" s="1"/>
  <c r="D3847" i="4"/>
  <c r="C3655" i="4"/>
  <c r="E3655" i="4" s="1"/>
  <c r="D3655" i="4"/>
  <c r="C3567" i="4"/>
  <c r="E3567" i="4" s="1"/>
  <c r="D3567" i="4"/>
  <c r="C3543" i="4"/>
  <c r="D3543" i="4"/>
  <c r="E3463" i="4"/>
  <c r="C3303" i="4"/>
  <c r="E3303" i="4" s="1"/>
  <c r="D3303" i="4"/>
  <c r="C2984" i="4"/>
  <c r="E2984" i="4" s="1"/>
  <c r="D2984" i="4"/>
  <c r="C2928" i="4"/>
  <c r="D2928" i="4"/>
  <c r="C2744" i="4"/>
  <c r="E2744" i="4" s="1"/>
  <c r="D2744" i="4"/>
  <c r="C2584" i="4"/>
  <c r="E2584" i="4" s="1"/>
  <c r="D2584" i="4"/>
  <c r="C2552" i="4"/>
  <c r="E2552" i="4" s="1"/>
  <c r="D2552" i="4"/>
  <c r="E2536" i="4"/>
  <c r="C2328" i="4"/>
  <c r="E2328" i="4" s="1"/>
  <c r="D2328" i="4"/>
  <c r="C2232" i="4"/>
  <c r="D2232" i="4"/>
  <c r="C2208" i="4"/>
  <c r="E2208" i="4" s="1"/>
  <c r="D2208" i="4"/>
  <c r="C2128" i="4"/>
  <c r="D2128" i="4"/>
  <c r="C2104" i="4"/>
  <c r="E2104" i="4" s="1"/>
  <c r="D2104" i="4"/>
  <c r="E1720" i="4"/>
  <c r="C1577" i="4"/>
  <c r="E1577" i="4" s="1"/>
  <c r="D1577" i="4"/>
  <c r="C1418" i="4"/>
  <c r="D1418" i="4"/>
  <c r="C1394" i="4"/>
  <c r="D1394" i="4"/>
  <c r="E1250" i="4"/>
  <c r="E1138" i="4"/>
  <c r="C1130" i="4"/>
  <c r="D1130" i="4"/>
  <c r="C1114" i="4"/>
  <c r="D1114" i="4"/>
  <c r="E794" i="4"/>
  <c r="E730" i="4"/>
  <c r="D427" i="4"/>
  <c r="F427" i="4" s="1"/>
  <c r="H427" i="4" s="1"/>
  <c r="D474" i="4"/>
  <c r="F474" i="4" s="1"/>
  <c r="H474" i="4" s="1"/>
  <c r="D493" i="4"/>
  <c r="F493" i="4" s="1"/>
  <c r="H493" i="4" s="1"/>
  <c r="D508" i="4"/>
  <c r="F508" i="4" s="1"/>
  <c r="H508" i="4" s="1"/>
  <c r="D546" i="4"/>
  <c r="F546" i="4" s="1"/>
  <c r="H546" i="4" s="1"/>
  <c r="D564" i="4"/>
  <c r="F564" i="4" s="1"/>
  <c r="H564" i="4" s="1"/>
  <c r="D602" i="4"/>
  <c r="F602" i="4" s="1"/>
  <c r="H602" i="4" s="1"/>
  <c r="D674" i="4"/>
  <c r="F674" i="4" s="1"/>
  <c r="H674" i="4" s="1"/>
  <c r="D714" i="4"/>
  <c r="F714" i="4" s="1"/>
  <c r="H714" i="4" s="1"/>
  <c r="D914" i="4"/>
  <c r="F914" i="4" s="1"/>
  <c r="H914" i="4" s="1"/>
  <c r="D986" i="4"/>
  <c r="F986" i="4" s="1"/>
  <c r="H986" i="4" s="1"/>
  <c r="D1011" i="4"/>
  <c r="F1011" i="4" s="1"/>
  <c r="H1011" i="4" s="1"/>
  <c r="D1299" i="4"/>
  <c r="F1299" i="4" s="1"/>
  <c r="H1299" i="4" s="1"/>
  <c r="D1386" i="4"/>
  <c r="F1386" i="4" s="1"/>
  <c r="H1386" i="4" s="1"/>
  <c r="D1410" i="4"/>
  <c r="F1410" i="4" s="1"/>
  <c r="H1410" i="4" s="1"/>
  <c r="D1499" i="4"/>
  <c r="F1499" i="4" s="1"/>
  <c r="H1499" i="4" s="1"/>
  <c r="D1857" i="4"/>
  <c r="F1857" i="4" s="1"/>
  <c r="H1857" i="4" s="1"/>
  <c r="D2017" i="4"/>
  <c r="F2017" i="4" s="1"/>
  <c r="H2017" i="4" s="1"/>
  <c r="D2048" i="4"/>
  <c r="F2048" i="4" s="1"/>
  <c r="H2048" i="4" s="1"/>
  <c r="D2112" i="4"/>
  <c r="F2112" i="4" s="1"/>
  <c r="H2112" i="4" s="1"/>
  <c r="D2145" i="4"/>
  <c r="F2145" i="4" s="1"/>
  <c r="H2145" i="4" s="1"/>
  <c r="D2170" i="4"/>
  <c r="F2170" i="4" s="1"/>
  <c r="H2170" i="4" s="1"/>
  <c r="D2225" i="4"/>
  <c r="F2225" i="4" s="1"/>
  <c r="H2225" i="4" s="1"/>
  <c r="D2370" i="4"/>
  <c r="F2370" i="4" s="1"/>
  <c r="H2370" i="4" s="1"/>
  <c r="D3064" i="4"/>
  <c r="F3064" i="4" s="1"/>
  <c r="H3064" i="4" s="1"/>
  <c r="D3207" i="4"/>
  <c r="F3207" i="4" s="1"/>
  <c r="H3207" i="4" s="1"/>
  <c r="D3839" i="4"/>
  <c r="F3839" i="4" s="1"/>
  <c r="H3839" i="4" s="1"/>
  <c r="D3919" i="4"/>
  <c r="F3919" i="4" s="1"/>
  <c r="H3919" i="4" s="1"/>
  <c r="D4731" i="4"/>
  <c r="F4731" i="4" s="1"/>
  <c r="H4731" i="4" s="1"/>
  <c r="C6046" i="4"/>
  <c r="D6046" i="4"/>
  <c r="F6046" i="4" s="1"/>
  <c r="H6046" i="4" s="1"/>
  <c r="E5606" i="4"/>
  <c r="C5038" i="4"/>
  <c r="E5038" i="4" s="1"/>
  <c r="D5038" i="4"/>
  <c r="C4958" i="4"/>
  <c r="E4958" i="4" s="1"/>
  <c r="D4958" i="4"/>
  <c r="C4766" i="4"/>
  <c r="D4766" i="4"/>
  <c r="C4422" i="4"/>
  <c r="D4422" i="4"/>
  <c r="C4046" i="4"/>
  <c r="E4046" i="4" s="1"/>
  <c r="D4046" i="4"/>
  <c r="C3758" i="4"/>
  <c r="D3758" i="4"/>
  <c r="C3726" i="4"/>
  <c r="D3726" i="4"/>
  <c r="C3622" i="4"/>
  <c r="E3622" i="4" s="1"/>
  <c r="D3622" i="4"/>
  <c r="C3390" i="4"/>
  <c r="E3390" i="4" s="1"/>
  <c r="D3390" i="4"/>
  <c r="C3230" i="4"/>
  <c r="E3230" i="4" s="1"/>
  <c r="D3230" i="4"/>
  <c r="E2855" i="4"/>
  <c r="C2831" i="4"/>
  <c r="D2831" i="4"/>
  <c r="D2693" i="4"/>
  <c r="F2693" i="4" s="1"/>
  <c r="H2693" i="4" s="1"/>
  <c r="E4395" i="4"/>
  <c r="C4267" i="4"/>
  <c r="E4267" i="4" s="1"/>
  <c r="D4267" i="4"/>
  <c r="C4187" i="4"/>
  <c r="E4187" i="4" s="1"/>
  <c r="D4187" i="4"/>
  <c r="D5235" i="4"/>
  <c r="F5235" i="4" s="1"/>
  <c r="H5235" i="4" s="1"/>
  <c r="C3051" i="4"/>
  <c r="E3051" i="4" s="1"/>
  <c r="D3051" i="4"/>
  <c r="D2243" i="4"/>
  <c r="F2243" i="4" s="1"/>
  <c r="H2243" i="4" s="1"/>
  <c r="D4515" i="4"/>
  <c r="F4515" i="4" s="1"/>
  <c r="H4515" i="4" s="1"/>
  <c r="D4812" i="4"/>
  <c r="F4812" i="4" s="1"/>
  <c r="H4812" i="4" s="1"/>
  <c r="D5723" i="4"/>
  <c r="F5723" i="4" s="1"/>
  <c r="H5723" i="4" s="1"/>
  <c r="C1786" i="4"/>
  <c r="D1786" i="4"/>
  <c r="C1515" i="4"/>
  <c r="E1515" i="4" s="1"/>
  <c r="D1515" i="4"/>
  <c r="C1332" i="4"/>
  <c r="D1332" i="4"/>
  <c r="D892" i="4"/>
  <c r="F892" i="4" s="1"/>
  <c r="H892" i="4" s="1"/>
  <c r="D1690" i="4"/>
  <c r="F1690" i="4" s="1"/>
  <c r="H1690" i="4" s="1"/>
  <c r="D1810" i="4"/>
  <c r="F1810" i="4" s="1"/>
  <c r="H1810" i="4" s="1"/>
  <c r="D1978" i="4"/>
  <c r="F1978" i="4" s="1"/>
  <c r="H1978" i="4" s="1"/>
  <c r="D2106" i="4"/>
  <c r="F2106" i="4" s="1"/>
  <c r="H2106" i="4" s="1"/>
  <c r="D3875" i="4"/>
  <c r="F3875" i="4" s="1"/>
  <c r="H3875" i="4" s="1"/>
  <c r="D3955" i="4"/>
  <c r="F3955" i="4" s="1"/>
  <c r="H3955" i="4" s="1"/>
  <c r="D4153" i="4"/>
  <c r="F4153" i="4" s="1"/>
  <c r="H4153" i="4" s="1"/>
  <c r="D4257" i="4"/>
  <c r="F4257" i="4" s="1"/>
  <c r="H4257" i="4" s="1"/>
  <c r="D4483" i="4"/>
  <c r="F4483" i="4" s="1"/>
  <c r="H4483" i="4" s="1"/>
  <c r="D4907" i="4"/>
  <c r="F4907" i="4" s="1"/>
  <c r="H4907" i="4" s="1"/>
  <c r="C4104" i="4"/>
  <c r="E4104" i="4" s="1"/>
  <c r="D4104" i="4"/>
  <c r="C2857" i="4"/>
  <c r="E2857" i="4" s="1"/>
  <c r="D2857" i="4"/>
  <c r="C2785" i="4"/>
  <c r="D2785" i="4"/>
  <c r="C2289" i="4"/>
  <c r="E2289" i="4" s="1"/>
  <c r="D2289" i="4"/>
  <c r="C1985" i="4"/>
  <c r="D1985" i="4"/>
  <c r="C1865" i="4"/>
  <c r="E1865" i="4" s="1"/>
  <c r="D1865" i="4"/>
  <c r="C1291" i="4"/>
  <c r="E1291" i="4" s="1"/>
  <c r="D1291" i="4"/>
  <c r="C1099" i="4"/>
  <c r="D1099" i="4"/>
  <c r="D491" i="4"/>
  <c r="F491" i="4" s="1"/>
  <c r="H491" i="4" s="1"/>
  <c r="D507" i="4"/>
  <c r="F507" i="4" s="1"/>
  <c r="H507" i="4" s="1"/>
  <c r="D563" i="4"/>
  <c r="F563" i="4" s="1"/>
  <c r="H563" i="4" s="1"/>
  <c r="D635" i="4"/>
  <c r="F635" i="4" s="1"/>
  <c r="H635" i="4" s="1"/>
  <c r="D651" i="4"/>
  <c r="F651" i="4" s="1"/>
  <c r="H651" i="4" s="1"/>
  <c r="D755" i="4"/>
  <c r="F755" i="4" s="1"/>
  <c r="H755" i="4" s="1"/>
  <c r="D995" i="4"/>
  <c r="F995" i="4" s="1"/>
  <c r="H995" i="4" s="1"/>
  <c r="D1043" i="4"/>
  <c r="F1043" i="4" s="1"/>
  <c r="H1043" i="4" s="1"/>
  <c r="D1059" i="4"/>
  <c r="F1059" i="4" s="1"/>
  <c r="H1059" i="4" s="1"/>
  <c r="D1075" i="4"/>
  <c r="F1075" i="4" s="1"/>
  <c r="H1075" i="4" s="1"/>
  <c r="D1107" i="4"/>
  <c r="F1107" i="4" s="1"/>
  <c r="H1107" i="4" s="1"/>
  <c r="D1147" i="4"/>
  <c r="F1147" i="4" s="1"/>
  <c r="H1147" i="4" s="1"/>
  <c r="D1166" i="4"/>
  <c r="F1166" i="4" s="1"/>
  <c r="H1166" i="4" s="1"/>
  <c r="D1182" i="4"/>
  <c r="F1182" i="4" s="1"/>
  <c r="H1182" i="4" s="1"/>
  <c r="D1195" i="4"/>
  <c r="F1195" i="4" s="1"/>
  <c r="H1195" i="4" s="1"/>
  <c r="D1745" i="4"/>
  <c r="F1745" i="4" s="1"/>
  <c r="H1745" i="4" s="1"/>
  <c r="D1961" i="4"/>
  <c r="F1961" i="4" s="1"/>
  <c r="H1961" i="4" s="1"/>
  <c r="D2197" i="4"/>
  <c r="F2197" i="4" s="1"/>
  <c r="H2197" i="4" s="1"/>
  <c r="D2369" i="4"/>
  <c r="F2369" i="4" s="1"/>
  <c r="H2369" i="4" s="1"/>
  <c r="D3033" i="4"/>
  <c r="F3033" i="4" s="1"/>
  <c r="H3033" i="4" s="1"/>
  <c r="D3369" i="4"/>
  <c r="F3369" i="4" s="1"/>
  <c r="H3369" i="4" s="1"/>
  <c r="D4392" i="4"/>
  <c r="F4392" i="4" s="1"/>
  <c r="H4392" i="4" s="1"/>
  <c r="D5289" i="4"/>
  <c r="F5289" i="4" s="1"/>
  <c r="H5289" i="4" s="1"/>
  <c r="D6384" i="4"/>
  <c r="F6384" i="4" s="1"/>
  <c r="H6384" i="4" s="1"/>
  <c r="C5175" i="4"/>
  <c r="D5175" i="4"/>
  <c r="C3255" i="4"/>
  <c r="D3255" i="4"/>
  <c r="C3072" i="4"/>
  <c r="E3072" i="4" s="1"/>
  <c r="D3072" i="4"/>
  <c r="C3016" i="4"/>
  <c r="D3016" i="4"/>
  <c r="C2664" i="4"/>
  <c r="D2664" i="4"/>
  <c r="C2512" i="4"/>
  <c r="D2512" i="4"/>
  <c r="C2256" i="4"/>
  <c r="D2256" i="4"/>
  <c r="E2224" i="4"/>
  <c r="C2072" i="4"/>
  <c r="E2072" i="4" s="1"/>
  <c r="D2072" i="4"/>
  <c r="C2040" i="4"/>
  <c r="D2040" i="4"/>
  <c r="C2016" i="4"/>
  <c r="E2016" i="4" s="1"/>
  <c r="D2016" i="4"/>
  <c r="C1824" i="4"/>
  <c r="D1824" i="4"/>
  <c r="C1458" i="4"/>
  <c r="D1458" i="4"/>
  <c r="E1442" i="4"/>
  <c r="C1234" i="4"/>
  <c r="E1234" i="4" s="1"/>
  <c r="D1234" i="4"/>
  <c r="E1210" i="4"/>
  <c r="E1098" i="4"/>
  <c r="E1042" i="4"/>
  <c r="E674" i="4"/>
  <c r="D691" i="4"/>
  <c r="F691" i="4" s="1"/>
  <c r="H691" i="4" s="1"/>
  <c r="D802" i="4"/>
  <c r="F802" i="4" s="1"/>
  <c r="H802" i="4" s="1"/>
  <c r="D827" i="4"/>
  <c r="F827" i="4" s="1"/>
  <c r="H827" i="4" s="1"/>
  <c r="D843" i="4"/>
  <c r="F843" i="4" s="1"/>
  <c r="H843" i="4" s="1"/>
  <c r="D970" i="4"/>
  <c r="F970" i="4" s="1"/>
  <c r="H970" i="4" s="1"/>
  <c r="D998" i="4"/>
  <c r="F998" i="4" s="1"/>
  <c r="H998" i="4" s="1"/>
  <c r="D1076" i="4"/>
  <c r="F1076" i="4" s="1"/>
  <c r="H1076" i="4" s="1"/>
  <c r="D1218" i="4"/>
  <c r="F1218" i="4" s="1"/>
  <c r="H1218" i="4" s="1"/>
  <c r="D1258" i="4"/>
  <c r="F1258" i="4" s="1"/>
  <c r="H1258" i="4" s="1"/>
  <c r="D1274" i="4"/>
  <c r="F1274" i="4" s="1"/>
  <c r="H1274" i="4" s="1"/>
  <c r="D1323" i="4"/>
  <c r="F1323" i="4" s="1"/>
  <c r="H1323" i="4" s="1"/>
  <c r="D1362" i="4"/>
  <c r="F1362" i="4" s="1"/>
  <c r="H1362" i="4" s="1"/>
  <c r="D1650" i="4"/>
  <c r="F1650" i="4" s="1"/>
  <c r="H1650" i="4" s="1"/>
  <c r="D1672" i="4"/>
  <c r="F1672" i="4" s="1"/>
  <c r="H1672" i="4" s="1"/>
  <c r="D1720" i="4"/>
  <c r="F1720" i="4" s="1"/>
  <c r="H1720" i="4" s="1"/>
  <c r="D1746" i="4"/>
  <c r="F1746" i="4" s="1"/>
  <c r="H1746" i="4" s="1"/>
  <c r="D1905" i="4"/>
  <c r="F1905" i="4" s="1"/>
  <c r="H1905" i="4" s="1"/>
  <c r="D1962" i="4"/>
  <c r="F1962" i="4" s="1"/>
  <c r="H1962" i="4" s="1"/>
  <c r="D2336" i="4"/>
  <c r="F2336" i="4" s="1"/>
  <c r="H2336" i="4" s="1"/>
  <c r="D2720" i="4"/>
  <c r="F2720" i="4" s="1"/>
  <c r="H2720" i="4" s="1"/>
  <c r="D2912" i="4"/>
  <c r="F2912" i="4" s="1"/>
  <c r="D3095" i="4"/>
  <c r="F3095" i="4" s="1"/>
  <c r="H3095" i="4" s="1"/>
  <c r="D3263" i="4"/>
  <c r="F3263" i="4" s="1"/>
  <c r="H3263" i="4" s="1"/>
  <c r="D3703" i="4"/>
  <c r="F3703" i="4" s="1"/>
  <c r="H3703" i="4" s="1"/>
  <c r="D4395" i="4"/>
  <c r="F4395" i="4" s="1"/>
  <c r="H4395" i="4" s="1"/>
  <c r="D5047" i="4"/>
  <c r="F5047" i="4" s="1"/>
  <c r="H5047" i="4" s="1"/>
  <c r="E875" i="4"/>
  <c r="C6238" i="4"/>
  <c r="E6238" i="4" s="1"/>
  <c r="D6238" i="4"/>
  <c r="F6238" i="4" s="1"/>
  <c r="H6238" i="4" s="1"/>
  <c r="C5686" i="4"/>
  <c r="D5686" i="4"/>
  <c r="E5558" i="4"/>
  <c r="E5478" i="4"/>
  <c r="C5366" i="4"/>
  <c r="D5366" i="4"/>
  <c r="C5270" i="4"/>
  <c r="D5270" i="4"/>
  <c r="E5126" i="4"/>
  <c r="C4638" i="4"/>
  <c r="D4638" i="4"/>
  <c r="C4382" i="4"/>
  <c r="D4382" i="4"/>
  <c r="E4302" i="4"/>
  <c r="E4278" i="4"/>
  <c r="E3542" i="4"/>
  <c r="C3518" i="4"/>
  <c r="D3518" i="4"/>
  <c r="C3486" i="4"/>
  <c r="D3486" i="4"/>
  <c r="E3238" i="4"/>
  <c r="C3206" i="4"/>
  <c r="E3206" i="4" s="1"/>
  <c r="D3206" i="4"/>
  <c r="C3150" i="4"/>
  <c r="D3150" i="4"/>
  <c r="F3150" i="4" s="1"/>
  <c r="H3150" i="4" s="1"/>
  <c r="C2959" i="4"/>
  <c r="D2959" i="4"/>
  <c r="C2911" i="4"/>
  <c r="E2911" i="4" s="1"/>
  <c r="D2911" i="4"/>
  <c r="C2887" i="4"/>
  <c r="D2887" i="4"/>
  <c r="E2711" i="4"/>
  <c r="C2703" i="4"/>
  <c r="D2703" i="4"/>
  <c r="E2559" i="4"/>
  <c r="C2471" i="4"/>
  <c r="E2471" i="4" s="1"/>
  <c r="D2471" i="4"/>
  <c r="C2431" i="4"/>
  <c r="D2431" i="4"/>
  <c r="C2399" i="4"/>
  <c r="E2399" i="4" s="1"/>
  <c r="D2399" i="4"/>
  <c r="C2367" i="4"/>
  <c r="D2367" i="4"/>
  <c r="C1911" i="4"/>
  <c r="D1911" i="4"/>
  <c r="C1807" i="4"/>
  <c r="D1807" i="4"/>
  <c r="C1743" i="4"/>
  <c r="D1743" i="4"/>
  <c r="C1719" i="4"/>
  <c r="D1719" i="4"/>
  <c r="C1679" i="4"/>
  <c r="D1679" i="4"/>
  <c r="C1640" i="4"/>
  <c r="D1640" i="4"/>
  <c r="C1536" i="4"/>
  <c r="D1536" i="4"/>
  <c r="C1481" i="4"/>
  <c r="E1481" i="4" s="1"/>
  <c r="D1481" i="4"/>
  <c r="C1217" i="4"/>
  <c r="E1217" i="4" s="1"/>
  <c r="D1217" i="4"/>
  <c r="E1049" i="4"/>
  <c r="E969" i="4"/>
  <c r="E953" i="4"/>
  <c r="E913" i="4"/>
  <c r="E897" i="4"/>
  <c r="E745" i="4"/>
  <c r="E713" i="4"/>
  <c r="E705" i="4"/>
  <c r="E649" i="4"/>
  <c r="E641" i="4"/>
  <c r="D457" i="4"/>
  <c r="F457" i="4" s="1"/>
  <c r="H457" i="4" s="1"/>
  <c r="D475" i="4"/>
  <c r="F475" i="4" s="1"/>
  <c r="H475" i="4" s="1"/>
  <c r="D529" i="4"/>
  <c r="F529" i="4" s="1"/>
  <c r="H529" i="4" s="1"/>
  <c r="D547" i="4"/>
  <c r="F547" i="4" s="1"/>
  <c r="H547" i="4" s="1"/>
  <c r="D586" i="4"/>
  <c r="F586" i="4" s="1"/>
  <c r="H586" i="4" s="1"/>
  <c r="D604" i="4"/>
  <c r="F604" i="4" s="1"/>
  <c r="H604" i="4" s="1"/>
  <c r="D625" i="4"/>
  <c r="F625" i="4" s="1"/>
  <c r="H625" i="4" s="1"/>
  <c r="D641" i="4"/>
  <c r="F641" i="4" s="1"/>
  <c r="H641" i="4" s="1"/>
  <c r="D657" i="4"/>
  <c r="F657" i="4" s="1"/>
  <c r="H657" i="4" s="1"/>
  <c r="D675" i="4"/>
  <c r="F675" i="4" s="1"/>
  <c r="H675" i="4" s="1"/>
  <c r="D697" i="4"/>
  <c r="F697" i="4" s="1"/>
  <c r="H697" i="4" s="1"/>
  <c r="D738" i="4"/>
  <c r="F738" i="4" s="1"/>
  <c r="H738" i="4" s="1"/>
  <c r="D761" i="4"/>
  <c r="F761" i="4" s="1"/>
  <c r="H761" i="4" s="1"/>
  <c r="D785" i="4"/>
  <c r="F785" i="4" s="1"/>
  <c r="H785" i="4" s="1"/>
  <c r="D828" i="4"/>
  <c r="F828" i="4" s="1"/>
  <c r="H828" i="4" s="1"/>
  <c r="D865" i="4"/>
  <c r="F865" i="4" s="1"/>
  <c r="H865" i="4" s="1"/>
  <c r="D882" i="4"/>
  <c r="F882" i="4" s="1"/>
  <c r="H882" i="4" s="1"/>
  <c r="D898" i="4"/>
  <c r="F898" i="4" s="1"/>
  <c r="H898" i="4" s="1"/>
  <c r="D921" i="4"/>
  <c r="F921" i="4" s="1"/>
  <c r="H921" i="4" s="1"/>
  <c r="D938" i="4"/>
  <c r="F938" i="4" s="1"/>
  <c r="H938" i="4" s="1"/>
  <c r="D954" i="4"/>
  <c r="F954" i="4" s="1"/>
  <c r="H954" i="4" s="1"/>
  <c r="D971" i="4"/>
  <c r="F971" i="4" s="1"/>
  <c r="H971" i="4" s="1"/>
  <c r="D987" i="4"/>
  <c r="F987" i="4" s="1"/>
  <c r="H987" i="4" s="1"/>
  <c r="D1034" i="4"/>
  <c r="F1034" i="4" s="1"/>
  <c r="H1034" i="4" s="1"/>
  <c r="D1049" i="4"/>
  <c r="F1049" i="4" s="1"/>
  <c r="H1049" i="4" s="1"/>
  <c r="D1065" i="4"/>
  <c r="F1065" i="4" s="1"/>
  <c r="H1065" i="4" s="1"/>
  <c r="D1097" i="4"/>
  <c r="F1097" i="4" s="1"/>
  <c r="H1097" i="4" s="1"/>
  <c r="D1113" i="4"/>
  <c r="F1113" i="4" s="1"/>
  <c r="H1113" i="4" s="1"/>
  <c r="D1153" i="4"/>
  <c r="F1153" i="4" s="1"/>
  <c r="H1153" i="4" s="1"/>
  <c r="D1169" i="4"/>
  <c r="F1169" i="4" s="1"/>
  <c r="H1169" i="4" s="1"/>
  <c r="D1185" i="4"/>
  <c r="F1185" i="4" s="1"/>
  <c r="H1185" i="4" s="1"/>
  <c r="D1201" i="4"/>
  <c r="F1201" i="4" s="1"/>
  <c r="H1201" i="4" s="1"/>
  <c r="D1242" i="4"/>
  <c r="F1242" i="4" s="1"/>
  <c r="H1242" i="4" s="1"/>
  <c r="D1259" i="4"/>
  <c r="F1259" i="4" s="1"/>
  <c r="H1259" i="4" s="1"/>
  <c r="D1345" i="4"/>
  <c r="F1345" i="4" s="1"/>
  <c r="H1345" i="4" s="1"/>
  <c r="D1387" i="4"/>
  <c r="F1387" i="4" s="1"/>
  <c r="H1387" i="4" s="1"/>
  <c r="D1434" i="4"/>
  <c r="F1434" i="4" s="1"/>
  <c r="H1434" i="4" s="1"/>
  <c r="D1457" i="4"/>
  <c r="F1457" i="4" s="1"/>
  <c r="H1457" i="4" s="1"/>
  <c r="D1482" i="4"/>
  <c r="F1482" i="4" s="1"/>
  <c r="H1482" i="4" s="1"/>
  <c r="D1521" i="4"/>
  <c r="F1521" i="4" s="1"/>
  <c r="H1521" i="4" s="1"/>
  <c r="D1545" i="4"/>
  <c r="F1545" i="4" s="1"/>
  <c r="H1545" i="4" s="1"/>
  <c r="D1568" i="4"/>
  <c r="F1568" i="4" s="1"/>
  <c r="H1568" i="4" s="1"/>
  <c r="D1592" i="4"/>
  <c r="F1592" i="4" s="1"/>
  <c r="H1592" i="4" s="1"/>
  <c r="D1633" i="4"/>
  <c r="F1633" i="4" s="1"/>
  <c r="H1633" i="4" s="1"/>
  <c r="D1775" i="4"/>
  <c r="F1775" i="4" s="1"/>
  <c r="H1775" i="4" s="1"/>
  <c r="D1799" i="4"/>
  <c r="F1799" i="4" s="1"/>
  <c r="H1799" i="4" s="1"/>
  <c r="D1816" i="4"/>
  <c r="F1816" i="4" s="1"/>
  <c r="H1816" i="4" s="1"/>
  <c r="D1839" i="4"/>
  <c r="F1839" i="4" s="1"/>
  <c r="H1839" i="4" s="1"/>
  <c r="D1887" i="4"/>
  <c r="F1887" i="4" s="1"/>
  <c r="H1887" i="4" s="1"/>
  <c r="D2088" i="4"/>
  <c r="F2088" i="4" s="1"/>
  <c r="H2088" i="4" s="1"/>
  <c r="D2200" i="4"/>
  <c r="F2200" i="4" s="1"/>
  <c r="H2200" i="4" s="1"/>
  <c r="D2296" i="4"/>
  <c r="F2296" i="4" s="1"/>
  <c r="H2296" i="4" s="1"/>
  <c r="D2376" i="4"/>
  <c r="F2376" i="4" s="1"/>
  <c r="H2376" i="4" s="1"/>
  <c r="D2418" i="4"/>
  <c r="F2418" i="4" s="1"/>
  <c r="H2418" i="4" s="1"/>
  <c r="D2463" i="4"/>
  <c r="F2463" i="4" s="1"/>
  <c r="H2463" i="4" s="1"/>
  <c r="D2511" i="4"/>
  <c r="F2511" i="4" s="1"/>
  <c r="H2511" i="4" s="1"/>
  <c r="D2559" i="4"/>
  <c r="F2559" i="4" s="1"/>
  <c r="H2559" i="4" s="1"/>
  <c r="D2632" i="4"/>
  <c r="F2632" i="4" s="1"/>
  <c r="H2632" i="4" s="1"/>
  <c r="D2687" i="4"/>
  <c r="F2687" i="4" s="1"/>
  <c r="H2687" i="4" s="1"/>
  <c r="D2721" i="4"/>
  <c r="F2721" i="4" s="1"/>
  <c r="H2721" i="4" s="1"/>
  <c r="D2767" i="4"/>
  <c r="F2767" i="4" s="1"/>
  <c r="H2767" i="4" s="1"/>
  <c r="D2815" i="4"/>
  <c r="F2815" i="4" s="1"/>
  <c r="H2815" i="4" s="1"/>
  <c r="D2855" i="4"/>
  <c r="F2855" i="4" s="1"/>
  <c r="H2855" i="4" s="1"/>
  <c r="D2888" i="4"/>
  <c r="F2888" i="4" s="1"/>
  <c r="H2888" i="4" s="1"/>
  <c r="D2943" i="4"/>
  <c r="F2943" i="4" s="1"/>
  <c r="H2943" i="4" s="1"/>
  <c r="D3007" i="4"/>
  <c r="F3007" i="4" s="1"/>
  <c r="H3007" i="4" s="1"/>
  <c r="D3040" i="4"/>
  <c r="F3040" i="4" s="1"/>
  <c r="H3040" i="4" s="1"/>
  <c r="D3182" i="4"/>
  <c r="F3182" i="4" s="1"/>
  <c r="H3182" i="4" s="1"/>
  <c r="D3238" i="4"/>
  <c r="F3238" i="4" s="1"/>
  <c r="H3238" i="4" s="1"/>
  <c r="D3265" i="4"/>
  <c r="F3265" i="4" s="1"/>
  <c r="H3265" i="4" s="1"/>
  <c r="D3294" i="4"/>
  <c r="F3294" i="4" s="1"/>
  <c r="H3294" i="4" s="1"/>
  <c r="D3350" i="4"/>
  <c r="F3350" i="4" s="1"/>
  <c r="H3350" i="4" s="1"/>
  <c r="D3471" i="4"/>
  <c r="F3471" i="4" s="1"/>
  <c r="H3471" i="4" s="1"/>
  <c r="D3574" i="4"/>
  <c r="F3574" i="4" s="1"/>
  <c r="H3574" i="4" s="1"/>
  <c r="D3599" i="4"/>
  <c r="F3599" i="4" s="1"/>
  <c r="H3599" i="4" s="1"/>
  <c r="D3631" i="4"/>
  <c r="F3631" i="4" s="1"/>
  <c r="H3631" i="4" s="1"/>
  <c r="D3775" i="4"/>
  <c r="F3775" i="4" s="1"/>
  <c r="H3775" i="4" s="1"/>
  <c r="D3806" i="4"/>
  <c r="F3806" i="4" s="1"/>
  <c r="H3806" i="4" s="1"/>
  <c r="D3886" i="4"/>
  <c r="F3886" i="4" s="1"/>
  <c r="H3886" i="4" s="1"/>
  <c r="D3926" i="4"/>
  <c r="F3926" i="4" s="1"/>
  <c r="H3926" i="4" s="1"/>
  <c r="D3966" i="4"/>
  <c r="F3966" i="4" s="1"/>
  <c r="H3966" i="4" s="1"/>
  <c r="D4043" i="4"/>
  <c r="F4043" i="4" s="1"/>
  <c r="H4043" i="4" s="1"/>
  <c r="D4110" i="4"/>
  <c r="F4110" i="4" s="1"/>
  <c r="H4110" i="4" s="1"/>
  <c r="D4208" i="4"/>
  <c r="F4208" i="4" s="1"/>
  <c r="H4208" i="4" s="1"/>
  <c r="D4323" i="4"/>
  <c r="F4323" i="4" s="1"/>
  <c r="H4323" i="4" s="1"/>
  <c r="D4454" i="4"/>
  <c r="F4454" i="4" s="1"/>
  <c r="H4454" i="4" s="1"/>
  <c r="D4585" i="4"/>
  <c r="F4585" i="4" s="1"/>
  <c r="H4585" i="4" s="1"/>
  <c r="D4627" i="4"/>
  <c r="F4627" i="4" s="1"/>
  <c r="H4627" i="4" s="1"/>
  <c r="D4734" i="4"/>
  <c r="F4734" i="4" s="1"/>
  <c r="H4734" i="4" s="1"/>
  <c r="D4854" i="4"/>
  <c r="F4854" i="4" s="1"/>
  <c r="H4854" i="4" s="1"/>
  <c r="D4963" i="4"/>
  <c r="F4963" i="4" s="1"/>
  <c r="H4963" i="4" s="1"/>
  <c r="D5052" i="4"/>
  <c r="F5052" i="4" s="1"/>
  <c r="H5052" i="4" s="1"/>
  <c r="D5214" i="4"/>
  <c r="F5214" i="4" s="1"/>
  <c r="H5214" i="4" s="1"/>
  <c r="D5303" i="4"/>
  <c r="F5303" i="4" s="1"/>
  <c r="H5303" i="4" s="1"/>
  <c r="D5494" i="4"/>
  <c r="F5494" i="4" s="1"/>
  <c r="H5494" i="4" s="1"/>
  <c r="D5622" i="4"/>
  <c r="F5622" i="4" s="1"/>
  <c r="H5622" i="4" s="1"/>
  <c r="D5791" i="4"/>
  <c r="F5791" i="4" s="1"/>
  <c r="H5791" i="4" s="1"/>
  <c r="D6003" i="4"/>
  <c r="F6003" i="4" s="1"/>
  <c r="H6003" i="4" s="1"/>
  <c r="D6262" i="4"/>
  <c r="F6262" i="4" s="1"/>
  <c r="H6262" i="4" s="1"/>
  <c r="E5062" i="4"/>
  <c r="E986" i="4"/>
  <c r="C6332" i="4"/>
  <c r="E6332" i="4" s="1"/>
  <c r="D6332" i="4"/>
  <c r="F6332" i="4" s="1"/>
  <c r="H6332" i="4" s="1"/>
  <c r="C6300" i="4"/>
  <c r="D6300" i="4"/>
  <c r="F6300" i="4" s="1"/>
  <c r="H6300" i="4" s="1"/>
  <c r="C6260" i="4"/>
  <c r="E6260" i="4" s="1"/>
  <c r="D6260" i="4"/>
  <c r="F6260" i="4" s="1"/>
  <c r="H6260" i="4" s="1"/>
  <c r="C6236" i="4"/>
  <c r="E6236" i="4" s="1"/>
  <c r="D6236" i="4"/>
  <c r="F6236" i="4" s="1"/>
  <c r="H6236" i="4" s="1"/>
  <c r="C6204" i="4"/>
  <c r="D6204" i="4"/>
  <c r="F6204" i="4" s="1"/>
  <c r="H6204" i="4" s="1"/>
  <c r="C6164" i="4"/>
  <c r="D6164" i="4"/>
  <c r="C6132" i="4"/>
  <c r="E6132" i="4" s="1"/>
  <c r="D6132" i="4"/>
  <c r="C6108" i="4"/>
  <c r="E6108" i="4" s="1"/>
  <c r="D6108" i="4"/>
  <c r="C6076" i="4"/>
  <c r="D6076" i="4"/>
  <c r="C6044" i="4"/>
  <c r="D6044" i="4"/>
  <c r="C6012" i="4"/>
  <c r="E6012" i="4" s="1"/>
  <c r="D6012" i="4"/>
  <c r="C5980" i="4"/>
  <c r="E5980" i="4" s="1"/>
  <c r="D5980" i="4"/>
  <c r="F5980" i="4" s="1"/>
  <c r="H5980" i="4" s="1"/>
  <c r="C5948" i="4"/>
  <c r="D5948" i="4"/>
  <c r="C5924" i="4"/>
  <c r="D5924" i="4"/>
  <c r="C5892" i="4"/>
  <c r="D5892" i="4"/>
  <c r="C5860" i="4"/>
  <c r="D5860" i="4"/>
  <c r="F5860" i="4" s="1"/>
  <c r="H5860" i="4" s="1"/>
  <c r="C5828" i="4"/>
  <c r="E5828" i="4" s="1"/>
  <c r="D5828" i="4"/>
  <c r="C5812" i="4"/>
  <c r="D5812" i="4"/>
  <c r="C5772" i="4"/>
  <c r="E5772" i="4" s="1"/>
  <c r="D5772" i="4"/>
  <c r="C5748" i="4"/>
  <c r="E5748" i="4" s="1"/>
  <c r="D5748" i="4"/>
  <c r="C5716" i="4"/>
  <c r="D5716" i="4"/>
  <c r="C5684" i="4"/>
  <c r="D5684" i="4"/>
  <c r="C5652" i="4"/>
  <c r="D5652" i="4"/>
  <c r="C5620" i="4"/>
  <c r="E5620" i="4" s="1"/>
  <c r="D5620" i="4"/>
  <c r="C5588" i="4"/>
  <c r="D5588" i="4"/>
  <c r="C5564" i="4"/>
  <c r="D5564" i="4"/>
  <c r="C5532" i="4"/>
  <c r="D5532" i="4"/>
  <c r="C5436" i="4"/>
  <c r="D5436" i="4"/>
  <c r="C5412" i="4"/>
  <c r="E5412" i="4" s="1"/>
  <c r="D5412" i="4"/>
  <c r="C5380" i="4"/>
  <c r="D5380" i="4"/>
  <c r="C5348" i="4"/>
  <c r="D5348" i="4"/>
  <c r="C5316" i="4"/>
  <c r="D5316" i="4"/>
  <c r="C5284" i="4"/>
  <c r="D5284" i="4"/>
  <c r="C5244" i="4"/>
  <c r="D5244" i="4"/>
  <c r="E5172" i="4"/>
  <c r="C5148" i="4"/>
  <c r="D5148" i="4"/>
  <c r="C5116" i="4"/>
  <c r="E5116" i="4" s="1"/>
  <c r="D5116" i="4"/>
  <c r="C5084" i="4"/>
  <c r="D5084" i="4"/>
  <c r="C5060" i="4"/>
  <c r="D5060" i="4"/>
  <c r="C4996" i="4"/>
  <c r="D4996" i="4"/>
  <c r="C4876" i="4"/>
  <c r="E4876" i="4" s="1"/>
  <c r="D4876" i="4"/>
  <c r="C4852" i="4"/>
  <c r="D4852" i="4"/>
  <c r="C4828" i="4"/>
  <c r="D4828" i="4"/>
  <c r="C4796" i="4"/>
  <c r="D4796" i="4"/>
  <c r="C4756" i="4"/>
  <c r="E4756" i="4" s="1"/>
  <c r="D4756" i="4"/>
  <c r="C4724" i="4"/>
  <c r="E4724" i="4" s="1"/>
  <c r="D4724" i="4"/>
  <c r="C4700" i="4"/>
  <c r="E4700" i="4" s="1"/>
  <c r="D4700" i="4"/>
  <c r="C4668" i="4"/>
  <c r="D4668" i="4"/>
  <c r="C4644" i="4"/>
  <c r="D4644" i="4"/>
  <c r="C4620" i="4"/>
  <c r="D4620" i="4"/>
  <c r="C4596" i="4"/>
  <c r="D4596" i="4"/>
  <c r="C4564" i="4"/>
  <c r="E4564" i="4" s="1"/>
  <c r="D4564" i="4"/>
  <c r="C4524" i="4"/>
  <c r="D4524" i="4"/>
  <c r="C4492" i="4"/>
  <c r="E4492" i="4" s="1"/>
  <c r="D4492" i="4"/>
  <c r="C4460" i="4"/>
  <c r="D4460" i="4"/>
  <c r="C4444" i="4"/>
  <c r="D4444" i="4"/>
  <c r="C4404" i="4"/>
  <c r="E4404" i="4" s="1"/>
  <c r="D4404" i="4"/>
  <c r="C4380" i="4"/>
  <c r="D4380" i="4"/>
  <c r="C4284" i="4"/>
  <c r="D4284" i="4"/>
  <c r="E4188" i="4"/>
  <c r="C4164" i="4"/>
  <c r="D4164" i="4"/>
  <c r="C4124" i="4"/>
  <c r="D4124" i="4"/>
  <c r="C4028" i="4"/>
  <c r="D4028" i="4"/>
  <c r="E3988" i="4"/>
  <c r="E3924" i="4"/>
  <c r="C3884" i="4"/>
  <c r="D3884" i="4"/>
  <c r="E3828" i="4"/>
  <c r="C3812" i="4"/>
  <c r="D3812" i="4"/>
  <c r="C3780" i="4"/>
  <c r="D3780" i="4"/>
  <c r="C3756" i="4"/>
  <c r="D3756" i="4"/>
  <c r="C3700" i="4"/>
  <c r="D3700" i="4"/>
  <c r="C3628" i="4"/>
  <c r="D3628" i="4"/>
  <c r="C3612" i="4"/>
  <c r="D3612" i="4"/>
  <c r="C3588" i="4"/>
  <c r="D3588" i="4"/>
  <c r="C3548" i="4"/>
  <c r="D3548" i="4"/>
  <c r="E3492" i="4"/>
  <c r="C3460" i="4"/>
  <c r="D3460" i="4"/>
  <c r="C3436" i="4"/>
  <c r="D3436" i="4"/>
  <c r="E3388" i="4"/>
  <c r="C3228" i="4"/>
  <c r="D3228" i="4"/>
  <c r="C2813" i="4"/>
  <c r="E2813" i="4" s="1"/>
  <c r="D2813" i="4"/>
  <c r="C2781" i="4"/>
  <c r="E2781" i="4" s="1"/>
  <c r="D2781" i="4"/>
  <c r="C2749" i="4"/>
  <c r="E2749" i="4" s="1"/>
  <c r="D2749" i="4"/>
  <c r="C2669" i="4"/>
  <c r="E2669" i="4" s="1"/>
  <c r="D2669" i="4"/>
  <c r="C2621" i="4"/>
  <c r="E2621" i="4" s="1"/>
  <c r="D2621" i="4"/>
  <c r="C2525" i="4"/>
  <c r="D2525" i="4"/>
  <c r="C2453" i="4"/>
  <c r="D2453" i="4"/>
  <c r="C2413" i="4"/>
  <c r="E2413" i="4" s="1"/>
  <c r="D2413" i="4"/>
  <c r="C2373" i="4"/>
  <c r="E2373" i="4" s="1"/>
  <c r="D2373" i="4"/>
  <c r="C2237" i="4"/>
  <c r="D2237" i="4"/>
  <c r="C2221" i="4"/>
  <c r="E2221" i="4" s="1"/>
  <c r="D2221" i="4"/>
  <c r="C2205" i="4"/>
  <c r="E2205" i="4" s="1"/>
  <c r="D2205" i="4"/>
  <c r="C2189" i="4"/>
  <c r="E2189" i="4" s="1"/>
  <c r="D2189" i="4"/>
  <c r="C2165" i="4"/>
  <c r="D2165" i="4"/>
  <c r="C2133" i="4"/>
  <c r="E2133" i="4" s="1"/>
  <c r="D2133" i="4"/>
  <c r="C2101" i="4"/>
  <c r="D2101" i="4"/>
  <c r="C2061" i="4"/>
  <c r="E2061" i="4" s="1"/>
  <c r="D2061" i="4"/>
  <c r="C2037" i="4"/>
  <c r="D2037" i="4"/>
  <c r="D3404" i="4"/>
  <c r="F3404" i="4" s="1"/>
  <c r="H3404" i="4" s="1"/>
  <c r="C6395" i="4"/>
  <c r="E6395" i="4" s="1"/>
  <c r="D6395" i="4"/>
  <c r="F6395" i="4" s="1"/>
  <c r="H6395" i="4" s="1"/>
  <c r="C6363" i="4"/>
  <c r="D6363" i="4"/>
  <c r="F6363" i="4" s="1"/>
  <c r="H6363" i="4" s="1"/>
  <c r="C6331" i="4"/>
  <c r="D6331" i="4"/>
  <c r="F6331" i="4" s="1"/>
  <c r="H6331" i="4" s="1"/>
  <c r="C6307" i="4"/>
  <c r="G6307" i="4" s="1"/>
  <c r="I6307" i="4" s="1"/>
  <c r="D6307" i="4"/>
  <c r="F6307" i="4" s="1"/>
  <c r="H6307" i="4" s="1"/>
  <c r="C6283" i="4"/>
  <c r="D6283" i="4"/>
  <c r="F6283" i="4" s="1"/>
  <c r="H6283" i="4" s="1"/>
  <c r="C6251" i="4"/>
  <c r="D6251" i="4"/>
  <c r="F6251" i="4" s="1"/>
  <c r="H6251" i="4" s="1"/>
  <c r="C6219" i="4"/>
  <c r="D6219" i="4"/>
  <c r="F6219" i="4" s="1"/>
  <c r="H6219" i="4" s="1"/>
  <c r="C6179" i="4"/>
  <c r="E6179" i="4" s="1"/>
  <c r="D6179" i="4"/>
  <c r="F6179" i="4" s="1"/>
  <c r="H6179" i="4" s="1"/>
  <c r="C6147" i="4"/>
  <c r="D6147" i="4"/>
  <c r="C6123" i="4"/>
  <c r="D6123" i="4"/>
  <c r="C6091" i="4"/>
  <c r="D6091" i="4"/>
  <c r="C6059" i="4"/>
  <c r="D6059" i="4"/>
  <c r="C6027" i="4"/>
  <c r="D6027" i="4"/>
  <c r="C5995" i="4"/>
  <c r="D5995" i="4"/>
  <c r="C5963" i="4"/>
  <c r="D5963" i="4"/>
  <c r="C5947" i="4"/>
  <c r="D5947" i="4"/>
  <c r="C5923" i="4"/>
  <c r="E5923" i="4" s="1"/>
  <c r="D5923" i="4"/>
  <c r="C5891" i="4"/>
  <c r="D5891" i="4"/>
  <c r="C5867" i="4"/>
  <c r="E5867" i="4" s="1"/>
  <c r="D5867" i="4"/>
  <c r="C5827" i="4"/>
  <c r="D5827" i="4"/>
  <c r="C5787" i="4"/>
  <c r="D5787" i="4"/>
  <c r="C5675" i="4"/>
  <c r="D5675" i="4"/>
  <c r="C5651" i="4"/>
  <c r="D5651" i="4"/>
  <c r="C5619" i="4"/>
  <c r="D5619" i="4"/>
  <c r="C5595" i="4"/>
  <c r="D5595" i="4"/>
  <c r="C5563" i="4"/>
  <c r="D5563" i="4"/>
  <c r="C5531" i="4"/>
  <c r="D5531" i="4"/>
  <c r="C5491" i="4"/>
  <c r="D5491" i="4"/>
  <c r="C5459" i="4"/>
  <c r="E5459" i="4" s="1"/>
  <c r="D5459" i="4"/>
  <c r="C5395" i="4"/>
  <c r="D5395" i="4"/>
  <c r="D4316" i="4"/>
  <c r="F4316" i="4" s="1"/>
  <c r="H4316" i="4" s="1"/>
  <c r="D4604" i="4"/>
  <c r="F4604" i="4" s="1"/>
  <c r="H4604" i="4" s="1"/>
  <c r="D4900" i="4"/>
  <c r="F4900" i="4" s="1"/>
  <c r="H4900" i="4" s="1"/>
  <c r="D1997" i="4"/>
  <c r="F1997" i="4" s="1"/>
  <c r="H1997" i="4" s="1"/>
  <c r="D2573" i="4"/>
  <c r="F2573" i="4" s="1"/>
  <c r="H2573" i="4" s="1"/>
  <c r="D5635" i="4"/>
  <c r="F5635" i="4" s="1"/>
  <c r="H5635" i="4" s="1"/>
  <c r="D5908" i="4"/>
  <c r="F5908" i="4" s="1"/>
  <c r="H5908" i="4" s="1"/>
  <c r="D6099" i="4"/>
  <c r="F6099" i="4" s="1"/>
  <c r="H6099" i="4" s="1"/>
  <c r="D6268" i="4"/>
  <c r="F6268" i="4" s="1"/>
  <c r="H6268" i="4" s="1"/>
  <c r="C6308" i="4"/>
  <c r="E6308" i="4" s="1"/>
  <c r="D6308" i="4"/>
  <c r="F6308" i="4" s="1"/>
  <c r="H6308" i="4" s="1"/>
  <c r="C6244" i="4"/>
  <c r="D6244" i="4"/>
  <c r="F6244" i="4" s="1"/>
  <c r="H6244" i="4" s="1"/>
  <c r="C6212" i="4"/>
  <c r="E6212" i="4" s="1"/>
  <c r="D6212" i="4"/>
  <c r="F6212" i="4" s="1"/>
  <c r="H6212" i="4" s="1"/>
  <c r="C6188" i="4"/>
  <c r="D6188" i="4"/>
  <c r="F6188" i="4" s="1"/>
  <c r="H6188" i="4" s="1"/>
  <c r="C6148" i="4"/>
  <c r="D6148" i="4"/>
  <c r="C6116" i="4"/>
  <c r="D6116" i="4"/>
  <c r="C6084" i="4"/>
  <c r="E6084" i="4" s="1"/>
  <c r="D6084" i="4"/>
  <c r="C6052" i="4"/>
  <c r="E6052" i="4" s="1"/>
  <c r="D6052" i="4"/>
  <c r="C6020" i="4"/>
  <c r="D6020" i="4"/>
  <c r="C5988" i="4"/>
  <c r="D5988" i="4"/>
  <c r="C5956" i="4"/>
  <c r="E5956" i="4" s="1"/>
  <c r="D5956" i="4"/>
  <c r="C5932" i="4"/>
  <c r="D5932" i="4"/>
  <c r="C5900" i="4"/>
  <c r="E5900" i="4" s="1"/>
  <c r="D5900" i="4"/>
  <c r="C5868" i="4"/>
  <c r="D5868" i="4"/>
  <c r="C5836" i="4"/>
  <c r="D5836" i="4"/>
  <c r="C5804" i="4"/>
  <c r="D5804" i="4"/>
  <c r="C5756" i="4"/>
  <c r="E5756" i="4" s="1"/>
  <c r="D5756" i="4"/>
  <c r="C5732" i="4"/>
  <c r="D5732" i="4"/>
  <c r="C5692" i="4"/>
  <c r="D5692" i="4"/>
  <c r="E5636" i="4"/>
  <c r="C5612" i="4"/>
  <c r="D5612" i="4"/>
  <c r="C5580" i="4"/>
  <c r="D5580" i="4"/>
  <c r="C5548" i="4"/>
  <c r="E5548" i="4" s="1"/>
  <c r="D5548" i="4"/>
  <c r="C5516" i="4"/>
  <c r="D5516" i="4"/>
  <c r="C5492" i="4"/>
  <c r="E5492" i="4" s="1"/>
  <c r="D5492" i="4"/>
  <c r="C5460" i="4"/>
  <c r="D5460" i="4"/>
  <c r="C5420" i="4"/>
  <c r="E5420" i="4" s="1"/>
  <c r="D5420" i="4"/>
  <c r="C5388" i="4"/>
  <c r="E5388" i="4" s="1"/>
  <c r="D5388" i="4"/>
  <c r="C5364" i="4"/>
  <c r="E5364" i="4" s="1"/>
  <c r="D5364" i="4"/>
  <c r="C5340" i="4"/>
  <c r="E5340" i="4" s="1"/>
  <c r="D5340" i="4"/>
  <c r="C5308" i="4"/>
  <c r="D5308" i="4"/>
  <c r="C5276" i="4"/>
  <c r="D5276" i="4"/>
  <c r="C5260" i="4"/>
  <c r="E5260" i="4" s="1"/>
  <c r="D5260" i="4"/>
  <c r="C5236" i="4"/>
  <c r="E5236" i="4" s="1"/>
  <c r="D5236" i="4"/>
  <c r="C5220" i="4"/>
  <c r="D5220" i="4"/>
  <c r="C5196" i="4"/>
  <c r="D5196" i="4"/>
  <c r="C5164" i="4"/>
  <c r="E5164" i="4" s="1"/>
  <c r="D5164" i="4"/>
  <c r="C5140" i="4"/>
  <c r="E5140" i="4" s="1"/>
  <c r="D5140" i="4"/>
  <c r="C5108" i="4"/>
  <c r="D5108" i="4"/>
  <c r="E5052" i="4"/>
  <c r="C5036" i="4"/>
  <c r="D5036" i="4"/>
  <c r="C5012" i="4"/>
  <c r="D5012" i="4"/>
  <c r="C4988" i="4"/>
  <c r="E4988" i="4" s="1"/>
  <c r="D4988" i="4"/>
  <c r="C4980" i="4"/>
  <c r="D4980" i="4"/>
  <c r="C4956" i="4"/>
  <c r="D4956" i="4"/>
  <c r="C4932" i="4"/>
  <c r="D4932" i="4"/>
  <c r="C4908" i="4"/>
  <c r="D4908" i="4"/>
  <c r="C4868" i="4"/>
  <c r="E4868" i="4" s="1"/>
  <c r="D4868" i="4"/>
  <c r="C4844" i="4"/>
  <c r="D4844" i="4"/>
  <c r="C4820" i="4"/>
  <c r="D4820" i="4"/>
  <c r="C4788" i="4"/>
  <c r="D4788" i="4"/>
  <c r="C4748" i="4"/>
  <c r="E4748" i="4" s="1"/>
  <c r="D4748" i="4"/>
  <c r="C4716" i="4"/>
  <c r="D4716" i="4"/>
  <c r="C4692" i="4"/>
  <c r="E4692" i="4" s="1"/>
  <c r="D4692" i="4"/>
  <c r="C4660" i="4"/>
  <c r="D4660" i="4"/>
  <c r="C4572" i="4"/>
  <c r="D4572" i="4"/>
  <c r="C4548" i="4"/>
  <c r="D4548" i="4"/>
  <c r="C4516" i="4"/>
  <c r="E4516" i="4" s="1"/>
  <c r="D4516" i="4"/>
  <c r="C4484" i="4"/>
  <c r="D4484" i="4"/>
  <c r="C4452" i="4"/>
  <c r="D4452" i="4"/>
  <c r="C4436" i="4"/>
  <c r="D4436" i="4"/>
  <c r="E4396" i="4"/>
  <c r="C4364" i="4"/>
  <c r="D4364" i="4"/>
  <c r="C4340" i="4"/>
  <c r="D4340" i="4"/>
  <c r="C4300" i="4"/>
  <c r="D4300" i="4"/>
  <c r="C4268" i="4"/>
  <c r="E4268" i="4" s="1"/>
  <c r="D4268" i="4"/>
  <c r="C4244" i="4"/>
  <c r="D4244" i="4"/>
  <c r="C4220" i="4"/>
  <c r="D4220" i="4"/>
  <c r="C4196" i="4"/>
  <c r="D4196" i="4"/>
  <c r="C4172" i="4"/>
  <c r="D4172" i="4"/>
  <c r="C4148" i="4"/>
  <c r="D4148" i="4"/>
  <c r="C4132" i="4"/>
  <c r="D4132" i="4"/>
  <c r="C4108" i="4"/>
  <c r="D4108" i="4"/>
  <c r="C4100" i="4"/>
  <c r="D4100" i="4"/>
  <c r="C4092" i="4"/>
  <c r="D4092" i="4"/>
  <c r="C4052" i="4"/>
  <c r="D4052" i="4"/>
  <c r="E3996" i="4"/>
  <c r="C3964" i="4"/>
  <c r="D3964" i="4"/>
  <c r="C3940" i="4"/>
  <c r="D3940" i="4"/>
  <c r="C3908" i="4"/>
  <c r="D3908" i="4"/>
  <c r="C3876" i="4"/>
  <c r="D3876" i="4"/>
  <c r="C3844" i="4"/>
  <c r="D3844" i="4"/>
  <c r="C3804" i="4"/>
  <c r="D3804" i="4"/>
  <c r="E3748" i="4"/>
  <c r="C3708" i="4"/>
  <c r="D3708" i="4"/>
  <c r="C3644" i="4"/>
  <c r="D3644" i="4"/>
  <c r="C3604" i="4"/>
  <c r="D3604" i="4"/>
  <c r="C3564" i="4"/>
  <c r="E3564" i="4" s="1"/>
  <c r="D3564" i="4"/>
  <c r="C3532" i="4"/>
  <c r="E3532" i="4" s="1"/>
  <c r="D3532" i="4"/>
  <c r="C3508" i="4"/>
  <c r="E3508" i="4" s="1"/>
  <c r="D3508" i="4"/>
  <c r="C3468" i="4"/>
  <c r="D3468" i="4"/>
  <c r="C3444" i="4"/>
  <c r="D3444" i="4"/>
  <c r="C3420" i="4"/>
  <c r="D3420" i="4"/>
  <c r="C3396" i="4"/>
  <c r="D3396" i="4"/>
  <c r="E3340" i="4"/>
  <c r="E3308" i="4"/>
  <c r="C3164" i="4"/>
  <c r="E3164" i="4" s="1"/>
  <c r="D3164" i="4"/>
  <c r="C3037" i="4"/>
  <c r="E3037" i="4" s="1"/>
  <c r="D3037" i="4"/>
  <c r="C2765" i="4"/>
  <c r="D2765" i="4"/>
  <c r="C2741" i="4"/>
  <c r="E2741" i="4" s="1"/>
  <c r="D2741" i="4"/>
  <c r="C2725" i="4"/>
  <c r="E2725" i="4" s="1"/>
  <c r="D2725" i="4"/>
  <c r="C2709" i="4"/>
  <c r="E2709" i="4" s="1"/>
  <c r="D2709" i="4"/>
  <c r="C2677" i="4"/>
  <c r="D2677" i="4"/>
  <c r="C2645" i="4"/>
  <c r="E2645" i="4" s="1"/>
  <c r="D2645" i="4"/>
  <c r="C2629" i="4"/>
  <c r="D2629" i="4"/>
  <c r="C2613" i="4"/>
  <c r="D2613" i="4"/>
  <c r="C2589" i="4"/>
  <c r="E2589" i="4" s="1"/>
  <c r="D2589" i="4"/>
  <c r="C2565" i="4"/>
  <c r="E2565" i="4" s="1"/>
  <c r="D2565" i="4"/>
  <c r="C2541" i="4"/>
  <c r="D2541" i="4"/>
  <c r="C2517" i="4"/>
  <c r="E2517" i="4" s="1"/>
  <c r="D2517" i="4"/>
  <c r="C2493" i="4"/>
  <c r="D2493" i="4"/>
  <c r="C2469" i="4"/>
  <c r="E2469" i="4" s="1"/>
  <c r="D2469" i="4"/>
  <c r="C2437" i="4"/>
  <c r="D2437" i="4"/>
  <c r="C2405" i="4"/>
  <c r="E2405" i="4" s="1"/>
  <c r="D2405" i="4"/>
  <c r="C2381" i="4"/>
  <c r="D2381" i="4"/>
  <c r="C2357" i="4"/>
  <c r="E2357" i="4" s="1"/>
  <c r="D2357" i="4"/>
  <c r="C2325" i="4"/>
  <c r="E2325" i="4" s="1"/>
  <c r="D2325" i="4"/>
  <c r="C2293" i="4"/>
  <c r="D2293" i="4"/>
  <c r="C2269" i="4"/>
  <c r="D2269" i="4"/>
  <c r="C2229" i="4"/>
  <c r="E2229" i="4" s="1"/>
  <c r="D2229" i="4"/>
  <c r="C2149" i="4"/>
  <c r="E2149" i="4" s="1"/>
  <c r="D2149" i="4"/>
  <c r="C2109" i="4"/>
  <c r="E2109" i="4" s="1"/>
  <c r="D2109" i="4"/>
  <c r="C2077" i="4"/>
  <c r="D2077" i="4"/>
  <c r="D2173" i="4"/>
  <c r="F2173" i="4" s="1"/>
  <c r="H2173" i="4" s="1"/>
  <c r="D6324" i="4"/>
  <c r="F6324" i="4" s="1"/>
  <c r="H6324" i="4" s="1"/>
  <c r="C6347" i="4"/>
  <c r="D6347" i="4"/>
  <c r="F6347" i="4" s="1"/>
  <c r="H6347" i="4" s="1"/>
  <c r="C6315" i="4"/>
  <c r="E6315" i="4" s="1"/>
  <c r="D6315" i="4"/>
  <c r="F6315" i="4" s="1"/>
  <c r="H6315" i="4" s="1"/>
  <c r="C6259" i="4"/>
  <c r="G6259" i="4" s="1"/>
  <c r="I6259" i="4" s="1"/>
  <c r="D6259" i="4"/>
  <c r="F6259" i="4" s="1"/>
  <c r="H6259" i="4" s="1"/>
  <c r="C6227" i="4"/>
  <c r="G6227" i="4" s="1"/>
  <c r="I6227" i="4" s="1"/>
  <c r="D6227" i="4"/>
  <c r="F6227" i="4" s="1"/>
  <c r="H6227" i="4" s="1"/>
  <c r="C6195" i="4"/>
  <c r="D6195" i="4"/>
  <c r="F6195" i="4" s="1"/>
  <c r="H6195" i="4" s="1"/>
  <c r="C6155" i="4"/>
  <c r="D6155" i="4"/>
  <c r="F6155" i="4" s="1"/>
  <c r="H6155" i="4" s="1"/>
  <c r="C6131" i="4"/>
  <c r="E6131" i="4" s="1"/>
  <c r="D6131" i="4"/>
  <c r="C6107" i="4"/>
  <c r="D6107" i="4"/>
  <c r="C6075" i="4"/>
  <c r="E6075" i="4" s="1"/>
  <c r="D6075" i="4"/>
  <c r="C6043" i="4"/>
  <c r="D6043" i="4"/>
  <c r="F6043" i="4" s="1"/>
  <c r="H6043" i="4" s="1"/>
  <c r="C6011" i="4"/>
  <c r="D6011" i="4"/>
  <c r="C5979" i="4"/>
  <c r="E5979" i="4" s="1"/>
  <c r="D5979" i="4"/>
  <c r="E5915" i="4"/>
  <c r="C5883" i="4"/>
  <c r="D5883" i="4"/>
  <c r="C5859" i="4"/>
  <c r="D5859" i="4"/>
  <c r="C5835" i="4"/>
  <c r="D5835" i="4"/>
  <c r="C5803" i="4"/>
  <c r="D5803" i="4"/>
  <c r="C5771" i="4"/>
  <c r="E5771" i="4" s="1"/>
  <c r="D5771" i="4"/>
  <c r="E5723" i="4"/>
  <c r="C5691" i="4"/>
  <c r="D5691" i="4"/>
  <c r="C5667" i="4"/>
  <c r="E5667" i="4" s="1"/>
  <c r="D5667" i="4"/>
  <c r="C5643" i="4"/>
  <c r="D5643" i="4"/>
  <c r="C5603" i="4"/>
  <c r="D5603" i="4"/>
  <c r="C5571" i="4"/>
  <c r="D5571" i="4"/>
  <c r="C5547" i="4"/>
  <c r="D5547" i="4"/>
  <c r="C5523" i="4"/>
  <c r="D5523" i="4"/>
  <c r="C5507" i="4"/>
  <c r="D5507" i="4"/>
  <c r="C5483" i="4"/>
  <c r="E5483" i="4" s="1"/>
  <c r="D5483" i="4"/>
  <c r="C5451" i="4"/>
  <c r="D5451" i="4"/>
  <c r="C5435" i="4"/>
  <c r="D5435" i="4"/>
  <c r="C5411" i="4"/>
  <c r="D5411" i="4"/>
  <c r="C5275" i="4"/>
  <c r="D5275" i="4"/>
  <c r="D2309" i="4"/>
  <c r="F2309" i="4" s="1"/>
  <c r="H2309" i="4" s="1"/>
  <c r="D3828" i="4"/>
  <c r="F3828" i="4" s="1"/>
  <c r="H3828" i="4" s="1"/>
  <c r="D5124" i="4"/>
  <c r="F5124" i="4" s="1"/>
  <c r="H5124" i="4" s="1"/>
  <c r="D2261" i="4"/>
  <c r="F2261" i="4" s="1"/>
  <c r="H2261" i="4" s="1"/>
  <c r="D3748" i="4"/>
  <c r="F3748" i="4" s="1"/>
  <c r="H3748" i="4" s="1"/>
  <c r="D3988" i="4"/>
  <c r="F3988" i="4" s="1"/>
  <c r="H3988" i="4" s="1"/>
  <c r="D4396" i="4"/>
  <c r="F4396" i="4" s="1"/>
  <c r="H4396" i="4" s="1"/>
  <c r="D4772" i="4"/>
  <c r="F4772" i="4" s="1"/>
  <c r="H4772" i="4" s="1"/>
  <c r="D5467" i="4"/>
  <c r="F5467" i="4" s="1"/>
  <c r="H5467" i="4" s="1"/>
  <c r="D5636" i="4"/>
  <c r="F5636" i="4" s="1"/>
  <c r="H5636" i="4" s="1"/>
  <c r="D5788" i="4"/>
  <c r="F5788" i="4" s="1"/>
  <c r="H5788" i="4" s="1"/>
  <c r="D5915" i="4"/>
  <c r="F5915" i="4" s="1"/>
  <c r="H5915" i="4" s="1"/>
  <c r="D6275" i="4"/>
  <c r="F6275" i="4" s="1"/>
  <c r="H6275" i="4" s="1"/>
  <c r="E6324" i="4"/>
  <c r="G6324" i="4"/>
  <c r="I6324" i="4" s="1"/>
  <c r="C6228" i="4"/>
  <c r="D6228" i="4"/>
  <c r="F6228" i="4" s="1"/>
  <c r="H6228" i="4" s="1"/>
  <c r="C6196" i="4"/>
  <c r="D6196" i="4"/>
  <c r="F6196" i="4" s="1"/>
  <c r="H6196" i="4" s="1"/>
  <c r="C6172" i="4"/>
  <c r="D6172" i="4"/>
  <c r="C6140" i="4"/>
  <c r="E6140" i="4" s="1"/>
  <c r="D6140" i="4"/>
  <c r="C6100" i="4"/>
  <c r="D6100" i="4"/>
  <c r="C6068" i="4"/>
  <c r="D6068" i="4"/>
  <c r="C6036" i="4"/>
  <c r="D6036" i="4"/>
  <c r="C6004" i="4"/>
  <c r="D6004" i="4"/>
  <c r="C5972" i="4"/>
  <c r="D5972" i="4"/>
  <c r="C5940" i="4"/>
  <c r="D5940" i="4"/>
  <c r="C5916" i="4"/>
  <c r="D5916" i="4"/>
  <c r="C5884" i="4"/>
  <c r="E5884" i="4" s="1"/>
  <c r="D5884" i="4"/>
  <c r="C5844" i="4"/>
  <c r="D5844" i="4"/>
  <c r="E5788" i="4"/>
  <c r="C5780" i="4"/>
  <c r="D5780" i="4"/>
  <c r="C5740" i="4"/>
  <c r="D5740" i="4"/>
  <c r="C5708" i="4"/>
  <c r="D5708" i="4"/>
  <c r="C5676" i="4"/>
  <c r="E5676" i="4" s="1"/>
  <c r="D5676" i="4"/>
  <c r="C5660" i="4"/>
  <c r="D5660" i="4"/>
  <c r="C5628" i="4"/>
  <c r="E5628" i="4" s="1"/>
  <c r="D5628" i="4"/>
  <c r="C5596" i="4"/>
  <c r="D5596" i="4"/>
  <c r="C5556" i="4"/>
  <c r="D5556" i="4"/>
  <c r="C5524" i="4"/>
  <c r="E5524" i="4" s="1"/>
  <c r="D5524" i="4"/>
  <c r="C5500" i="4"/>
  <c r="D5500" i="4"/>
  <c r="C5476" i="4"/>
  <c r="D5476" i="4"/>
  <c r="C5444" i="4"/>
  <c r="D5444" i="4"/>
  <c r="C5372" i="4"/>
  <c r="D5372" i="4"/>
  <c r="E5324" i="4"/>
  <c r="C5292" i="4"/>
  <c r="D5292" i="4"/>
  <c r="C5252" i="4"/>
  <c r="D5252" i="4"/>
  <c r="C5212" i="4"/>
  <c r="D5212" i="4"/>
  <c r="C5180" i="4"/>
  <c r="D5180" i="4"/>
  <c r="E5124" i="4"/>
  <c r="C5092" i="4"/>
  <c r="E5092" i="4" s="1"/>
  <c r="D5092" i="4"/>
  <c r="C5068" i="4"/>
  <c r="E5068" i="4" s="1"/>
  <c r="D5068" i="4"/>
  <c r="C5020" i="4"/>
  <c r="E5020" i="4" s="1"/>
  <c r="D5020" i="4"/>
  <c r="C4940" i="4"/>
  <c r="D4940" i="4"/>
  <c r="C4916" i="4"/>
  <c r="E4916" i="4" s="1"/>
  <c r="D4916" i="4"/>
  <c r="C4884" i="4"/>
  <c r="D4884" i="4"/>
  <c r="C4860" i="4"/>
  <c r="D4860" i="4"/>
  <c r="C4836" i="4"/>
  <c r="D4836" i="4"/>
  <c r="C4804" i="4"/>
  <c r="E4804" i="4" s="1"/>
  <c r="D4804" i="4"/>
  <c r="C4764" i="4"/>
  <c r="D4764" i="4"/>
  <c r="C4732" i="4"/>
  <c r="D4732" i="4"/>
  <c r="C4684" i="4"/>
  <c r="D4684" i="4"/>
  <c r="C4588" i="4"/>
  <c r="E4588" i="4" s="1"/>
  <c r="D4588" i="4"/>
  <c r="C4556" i="4"/>
  <c r="E4556" i="4" s="1"/>
  <c r="D4556" i="4"/>
  <c r="C4532" i="4"/>
  <c r="D4532" i="4"/>
  <c r="C4500" i="4"/>
  <c r="E4500" i="4" s="1"/>
  <c r="D4500" i="4"/>
  <c r="C4468" i="4"/>
  <c r="D4468" i="4"/>
  <c r="C4420" i="4"/>
  <c r="D4420" i="4"/>
  <c r="E4372" i="4"/>
  <c r="C4348" i="4"/>
  <c r="D4348" i="4"/>
  <c r="C4324" i="4"/>
  <c r="D4324" i="4"/>
  <c r="C4292" i="4"/>
  <c r="D4292" i="4"/>
  <c r="C4260" i="4"/>
  <c r="D4260" i="4"/>
  <c r="C4228" i="4"/>
  <c r="E4228" i="4" s="1"/>
  <c r="D4228" i="4"/>
  <c r="C4204" i="4"/>
  <c r="E4204" i="4" s="1"/>
  <c r="D4204" i="4"/>
  <c r="C4180" i="4"/>
  <c r="E4180" i="4" s="1"/>
  <c r="D4180" i="4"/>
  <c r="C4156" i="4"/>
  <c r="D4156" i="4"/>
  <c r="C4116" i="4"/>
  <c r="D4116" i="4"/>
  <c r="C4060" i="4"/>
  <c r="D4060" i="4"/>
  <c r="C4036" i="4"/>
  <c r="D4036" i="4"/>
  <c r="C4012" i="4"/>
  <c r="D4012" i="4"/>
  <c r="C3980" i="4"/>
  <c r="D3980" i="4"/>
  <c r="C3956" i="4"/>
  <c r="D3956" i="4"/>
  <c r="C3932" i="4"/>
  <c r="D3932" i="4"/>
  <c r="C3900" i="4"/>
  <c r="D3900" i="4"/>
  <c r="C3868" i="4"/>
  <c r="D3868" i="4"/>
  <c r="C3852" i="4"/>
  <c r="D3852" i="4"/>
  <c r="C3836" i="4"/>
  <c r="D3836" i="4"/>
  <c r="C3820" i="4"/>
  <c r="D3820" i="4"/>
  <c r="C3788" i="4"/>
  <c r="D3788" i="4"/>
  <c r="C3764" i="4"/>
  <c r="E3764" i="4" s="1"/>
  <c r="D3764" i="4"/>
  <c r="C3684" i="4"/>
  <c r="D3684" i="4"/>
  <c r="C3652" i="4"/>
  <c r="D3652" i="4"/>
  <c r="C3620" i="4"/>
  <c r="D3620" i="4"/>
  <c r="C3596" i="4"/>
  <c r="D3596" i="4"/>
  <c r="C3572" i="4"/>
  <c r="E3572" i="4" s="1"/>
  <c r="D3572" i="4"/>
  <c r="C3540" i="4"/>
  <c r="E3540" i="4" s="1"/>
  <c r="D3540" i="4"/>
  <c r="C3516" i="4"/>
  <c r="D3516" i="4"/>
  <c r="C3500" i="4"/>
  <c r="E3500" i="4" s="1"/>
  <c r="D3500" i="4"/>
  <c r="C3476" i="4"/>
  <c r="D3476" i="4"/>
  <c r="C3452" i="4"/>
  <c r="D3452" i="4"/>
  <c r="E3404" i="4"/>
  <c r="C3380" i="4"/>
  <c r="D3380" i="4"/>
  <c r="C3372" i="4"/>
  <c r="D3372" i="4"/>
  <c r="E3260" i="4"/>
  <c r="C2757" i="4"/>
  <c r="D2757" i="4"/>
  <c r="C2717" i="4"/>
  <c r="E2717" i="4" s="1"/>
  <c r="D2717" i="4"/>
  <c r="C2557" i="4"/>
  <c r="E2557" i="4" s="1"/>
  <c r="D2557" i="4"/>
  <c r="C2485" i="4"/>
  <c r="D2485" i="4"/>
  <c r="C2461" i="4"/>
  <c r="D2461" i="4"/>
  <c r="C2429" i="4"/>
  <c r="D2429" i="4"/>
  <c r="C2397" i="4"/>
  <c r="E2397" i="4" s="1"/>
  <c r="D2397" i="4"/>
  <c r="C2365" i="4"/>
  <c r="E2365" i="4" s="1"/>
  <c r="D2365" i="4"/>
  <c r="C2341" i="4"/>
  <c r="E2341" i="4" s="1"/>
  <c r="D2341" i="4"/>
  <c r="C2333" i="4"/>
  <c r="D2333" i="4"/>
  <c r="C2301" i="4"/>
  <c r="D2301" i="4"/>
  <c r="C2277" i="4"/>
  <c r="E2277" i="4" s="1"/>
  <c r="D2277" i="4"/>
  <c r="C2245" i="4"/>
  <c r="E2245" i="4" s="1"/>
  <c r="D2245" i="4"/>
  <c r="C2213" i="4"/>
  <c r="E2213" i="4" s="1"/>
  <c r="D2213" i="4"/>
  <c r="C2125" i="4"/>
  <c r="E2125" i="4" s="1"/>
  <c r="D2125" i="4"/>
  <c r="C2093" i="4"/>
  <c r="D2093" i="4"/>
  <c r="C2069" i="4"/>
  <c r="E2069" i="4" s="1"/>
  <c r="D2069" i="4"/>
  <c r="C2045" i="4"/>
  <c r="E2045" i="4" s="1"/>
  <c r="D2045" i="4"/>
  <c r="C2013" i="4"/>
  <c r="E2013" i="4" s="1"/>
  <c r="D2013" i="4"/>
  <c r="C1989" i="4"/>
  <c r="E1989" i="4" s="1"/>
  <c r="D1989" i="4"/>
  <c r="C1622" i="4"/>
  <c r="D1622" i="4"/>
  <c r="D3924" i="4"/>
  <c r="F3924" i="4" s="1"/>
  <c r="H3924" i="4" s="1"/>
  <c r="C6339" i="4"/>
  <c r="D6339" i="4"/>
  <c r="F6339" i="4" s="1"/>
  <c r="H6339" i="4" s="1"/>
  <c r="E6275" i="4"/>
  <c r="G6275" i="4"/>
  <c r="I6275" i="4" s="1"/>
  <c r="C6243" i="4"/>
  <c r="D6243" i="4"/>
  <c r="F6243" i="4" s="1"/>
  <c r="H6243" i="4" s="1"/>
  <c r="C6211" i="4"/>
  <c r="E6211" i="4" s="1"/>
  <c r="D6211" i="4"/>
  <c r="F6211" i="4" s="1"/>
  <c r="H6211" i="4" s="1"/>
  <c r="C6187" i="4"/>
  <c r="D6187" i="4"/>
  <c r="F6187" i="4" s="1"/>
  <c r="H6187" i="4" s="1"/>
  <c r="C6163" i="4"/>
  <c r="D6163" i="4"/>
  <c r="C6051" i="4"/>
  <c r="D6051" i="4"/>
  <c r="E6003" i="4"/>
  <c r="C5971" i="4"/>
  <c r="E5971" i="4" s="1"/>
  <c r="D5971" i="4"/>
  <c r="C5939" i="4"/>
  <c r="D5939" i="4"/>
  <c r="C5907" i="4"/>
  <c r="D5907" i="4"/>
  <c r="C5811" i="4"/>
  <c r="D5811" i="4"/>
  <c r="C5779" i="4"/>
  <c r="D5779" i="4"/>
  <c r="C5755" i="4"/>
  <c r="D5755" i="4"/>
  <c r="C5739" i="4"/>
  <c r="E5739" i="4" s="1"/>
  <c r="D5739" i="4"/>
  <c r="C5707" i="4"/>
  <c r="D5707" i="4"/>
  <c r="C5683" i="4"/>
  <c r="D5683" i="4"/>
  <c r="C5659" i="4"/>
  <c r="D5659" i="4"/>
  <c r="C5627" i="4"/>
  <c r="D5627" i="4"/>
  <c r="C5587" i="4"/>
  <c r="D5587" i="4"/>
  <c r="C5555" i="4"/>
  <c r="D5555" i="4"/>
  <c r="C5427" i="4"/>
  <c r="D5427" i="4"/>
  <c r="D2021" i="4"/>
  <c r="F2021" i="4" s="1"/>
  <c r="H2021" i="4" s="1"/>
  <c r="D2597" i="4"/>
  <c r="F2597" i="4" s="1"/>
  <c r="H2597" i="4" s="1"/>
  <c r="D4236" i="4"/>
  <c r="F4236" i="4" s="1"/>
  <c r="H4236" i="4" s="1"/>
  <c r="D5396" i="4"/>
  <c r="F5396" i="4" s="1"/>
  <c r="H5396" i="4" s="1"/>
  <c r="D2509" i="4"/>
  <c r="F2509" i="4" s="1"/>
  <c r="H2509" i="4" s="1"/>
  <c r="D3492" i="4"/>
  <c r="F3492" i="4" s="1"/>
  <c r="H3492" i="4" s="1"/>
  <c r="D3996" i="4"/>
  <c r="F3996" i="4" s="1"/>
  <c r="H3996" i="4" s="1"/>
  <c r="D4188" i="4"/>
  <c r="F4188" i="4" s="1"/>
  <c r="H4188" i="4" s="1"/>
  <c r="D5324" i="4"/>
  <c r="F5324" i="4" s="1"/>
  <c r="H5324" i="4" s="1"/>
  <c r="D5468" i="4"/>
  <c r="F5468" i="4" s="1"/>
  <c r="H5468" i="4" s="1"/>
  <c r="C6316" i="4"/>
  <c r="E6316" i="4" s="1"/>
  <c r="D6316" i="4"/>
  <c r="F6316" i="4" s="1"/>
  <c r="H6316" i="4" s="1"/>
  <c r="C6276" i="4"/>
  <c r="D6276" i="4"/>
  <c r="F6276" i="4" s="1"/>
  <c r="H6276" i="4" s="1"/>
  <c r="C6252" i="4"/>
  <c r="D6252" i="4"/>
  <c r="F6252" i="4" s="1"/>
  <c r="H6252" i="4" s="1"/>
  <c r="C6220" i="4"/>
  <c r="D6220" i="4"/>
  <c r="F6220" i="4" s="1"/>
  <c r="H6220" i="4" s="1"/>
  <c r="C6180" i="4"/>
  <c r="E6180" i="4" s="1"/>
  <c r="D6180" i="4"/>
  <c r="F6180" i="4" s="1"/>
  <c r="H6180" i="4" s="1"/>
  <c r="C6156" i="4"/>
  <c r="E6156" i="4" s="1"/>
  <c r="D6156" i="4"/>
  <c r="C6124" i="4"/>
  <c r="D6124" i="4"/>
  <c r="C6092" i="4"/>
  <c r="D6092" i="4"/>
  <c r="C6060" i="4"/>
  <c r="D6060" i="4"/>
  <c r="C6028" i="4"/>
  <c r="E6028" i="4" s="1"/>
  <c r="D6028" i="4"/>
  <c r="C5996" i="4"/>
  <c r="D5996" i="4"/>
  <c r="C5964" i="4"/>
  <c r="D5964" i="4"/>
  <c r="C5876" i="4"/>
  <c r="D5876" i="4"/>
  <c r="C5852" i="4"/>
  <c r="E5852" i="4" s="1"/>
  <c r="D5852" i="4"/>
  <c r="C5820" i="4"/>
  <c r="D5820" i="4"/>
  <c r="C5796" i="4"/>
  <c r="E5796" i="4" s="1"/>
  <c r="D5796" i="4"/>
  <c r="C5764" i="4"/>
  <c r="D5764" i="4"/>
  <c r="C5724" i="4"/>
  <c r="E5724" i="4" s="1"/>
  <c r="D5724" i="4"/>
  <c r="C5700" i="4"/>
  <c r="E5700" i="4" s="1"/>
  <c r="D5700" i="4"/>
  <c r="C5668" i="4"/>
  <c r="D5668" i="4"/>
  <c r="C5644" i="4"/>
  <c r="D5644" i="4"/>
  <c r="C5604" i="4"/>
  <c r="D5604" i="4"/>
  <c r="C5572" i="4"/>
  <c r="D5572" i="4"/>
  <c r="C5540" i="4"/>
  <c r="D5540" i="4"/>
  <c r="C5508" i="4"/>
  <c r="D5508" i="4"/>
  <c r="C5484" i="4"/>
  <c r="D5484" i="4"/>
  <c r="C5452" i="4"/>
  <c r="D5452" i="4"/>
  <c r="C5428" i="4"/>
  <c r="D5428" i="4"/>
  <c r="C5404" i="4"/>
  <c r="D5404" i="4"/>
  <c r="C5356" i="4"/>
  <c r="D5356" i="4"/>
  <c r="C5332" i="4"/>
  <c r="D5332" i="4"/>
  <c r="C5300" i="4"/>
  <c r="D5300" i="4"/>
  <c r="C5268" i="4"/>
  <c r="E5268" i="4" s="1"/>
  <c r="D5268" i="4"/>
  <c r="C5228" i="4"/>
  <c r="D5228" i="4"/>
  <c r="C5204" i="4"/>
  <c r="E5204" i="4" s="1"/>
  <c r="D5204" i="4"/>
  <c r="C5188" i="4"/>
  <c r="D5188" i="4"/>
  <c r="C5156" i="4"/>
  <c r="D5156" i="4"/>
  <c r="C5132" i="4"/>
  <c r="D5132" i="4"/>
  <c r="C5100" i="4"/>
  <c r="D5100" i="4"/>
  <c r="C5076" i="4"/>
  <c r="E5076" i="4" s="1"/>
  <c r="D5076" i="4"/>
  <c r="C5044" i="4"/>
  <c r="E5044" i="4" s="1"/>
  <c r="D5044" i="4"/>
  <c r="C5028" i="4"/>
  <c r="D5028" i="4"/>
  <c r="C5004" i="4"/>
  <c r="D5004" i="4"/>
  <c r="C4972" i="4"/>
  <c r="E4972" i="4" s="1"/>
  <c r="D4972" i="4"/>
  <c r="C4948" i="4"/>
  <c r="D4948" i="4"/>
  <c r="C4924" i="4"/>
  <c r="D4924" i="4"/>
  <c r="C4892" i="4"/>
  <c r="E4892" i="4" s="1"/>
  <c r="D4892" i="4"/>
  <c r="E4812" i="4"/>
  <c r="C4780" i="4"/>
  <c r="E4780" i="4" s="1"/>
  <c r="D4780" i="4"/>
  <c r="C4740" i="4"/>
  <c r="D4740" i="4"/>
  <c r="C4708" i="4"/>
  <c r="D4708" i="4"/>
  <c r="C4676" i="4"/>
  <c r="D4676" i="4"/>
  <c r="C4652" i="4"/>
  <c r="E4652" i="4" s="1"/>
  <c r="D4652" i="4"/>
  <c r="C4636" i="4"/>
  <c r="D4636" i="4"/>
  <c r="C4612" i="4"/>
  <c r="D4612" i="4"/>
  <c r="C4580" i="4"/>
  <c r="E4580" i="4" s="1"/>
  <c r="D4580" i="4"/>
  <c r="C4540" i="4"/>
  <c r="D4540" i="4"/>
  <c r="C4508" i="4"/>
  <c r="D4508" i="4"/>
  <c r="C4476" i="4"/>
  <c r="E4476" i="4" s="1"/>
  <c r="D4476" i="4"/>
  <c r="C4428" i="4"/>
  <c r="E4428" i="4" s="1"/>
  <c r="D4428" i="4"/>
  <c r="C4412" i="4"/>
  <c r="D4412" i="4"/>
  <c r="C4388" i="4"/>
  <c r="E4388" i="4" s="1"/>
  <c r="D4388" i="4"/>
  <c r="C4356" i="4"/>
  <c r="E4356" i="4" s="1"/>
  <c r="D4356" i="4"/>
  <c r="C4332" i="4"/>
  <c r="D4332" i="4"/>
  <c r="C4308" i="4"/>
  <c r="D4308" i="4"/>
  <c r="C4276" i="4"/>
  <c r="E4276" i="4" s="1"/>
  <c r="D4276" i="4"/>
  <c r="C4252" i="4"/>
  <c r="D4252" i="4"/>
  <c r="C4212" i="4"/>
  <c r="D4212" i="4"/>
  <c r="C4044" i="4"/>
  <c r="D4044" i="4"/>
  <c r="C4020" i="4"/>
  <c r="D4020" i="4"/>
  <c r="C4004" i="4"/>
  <c r="D4004" i="4"/>
  <c r="C3972" i="4"/>
  <c r="D3972" i="4"/>
  <c r="C3948" i="4"/>
  <c r="E3948" i="4" s="1"/>
  <c r="D3948" i="4"/>
  <c r="C3916" i="4"/>
  <c r="D3916" i="4"/>
  <c r="C3892" i="4"/>
  <c r="D3892" i="4"/>
  <c r="C3860" i="4"/>
  <c r="D3860" i="4"/>
  <c r="E3796" i="4"/>
  <c r="C3772" i="4"/>
  <c r="D3772" i="4"/>
  <c r="C3740" i="4"/>
  <c r="D3740" i="4"/>
  <c r="C3716" i="4"/>
  <c r="D3716" i="4"/>
  <c r="C3636" i="4"/>
  <c r="D3636" i="4"/>
  <c r="E3580" i="4"/>
  <c r="C3556" i="4"/>
  <c r="D3556" i="4"/>
  <c r="C3524" i="4"/>
  <c r="D3524" i="4"/>
  <c r="C3484" i="4"/>
  <c r="D3484" i="4"/>
  <c r="C3412" i="4"/>
  <c r="D3412" i="4"/>
  <c r="E3276" i="4"/>
  <c r="E3244" i="4"/>
  <c r="E3220" i="4"/>
  <c r="C2773" i="4"/>
  <c r="E2773" i="4" s="1"/>
  <c r="D2773" i="4"/>
  <c r="C2733" i="4"/>
  <c r="D2733" i="4"/>
  <c r="C2685" i="4"/>
  <c r="D2685" i="4"/>
  <c r="C2653" i="4"/>
  <c r="D2653" i="4"/>
  <c r="C2637" i="4"/>
  <c r="D2637" i="4"/>
  <c r="C2605" i="4"/>
  <c r="D2605" i="4"/>
  <c r="C2581" i="4"/>
  <c r="D2581" i="4"/>
  <c r="C2549" i="4"/>
  <c r="E2549" i="4" s="1"/>
  <c r="D2549" i="4"/>
  <c r="C2533" i="4"/>
  <c r="D2533" i="4"/>
  <c r="C2501" i="4"/>
  <c r="E2501" i="4" s="1"/>
  <c r="D2501" i="4"/>
  <c r="C2421" i="4"/>
  <c r="D2421" i="4"/>
  <c r="C2389" i="4"/>
  <c r="E2389" i="4" s="1"/>
  <c r="D2389" i="4"/>
  <c r="C2349" i="4"/>
  <c r="E2349" i="4" s="1"/>
  <c r="D2349" i="4"/>
  <c r="C2317" i="4"/>
  <c r="E2317" i="4" s="1"/>
  <c r="D2317" i="4"/>
  <c r="C2285" i="4"/>
  <c r="E2285" i="4" s="1"/>
  <c r="D2285" i="4"/>
  <c r="C2253" i="4"/>
  <c r="D2253" i="4"/>
  <c r="C2181" i="4"/>
  <c r="E2181" i="4" s="1"/>
  <c r="D2181" i="4"/>
  <c r="C2141" i="4"/>
  <c r="E2141" i="4" s="1"/>
  <c r="D2141" i="4"/>
  <c r="C2117" i="4"/>
  <c r="E2117" i="4" s="1"/>
  <c r="D2117" i="4"/>
  <c r="C2085" i="4"/>
  <c r="D2085" i="4"/>
  <c r="C2053" i="4"/>
  <c r="E2053" i="4" s="1"/>
  <c r="D2053" i="4"/>
  <c r="C2029" i="4"/>
  <c r="E2029" i="4" s="1"/>
  <c r="D2029" i="4"/>
  <c r="C2005" i="4"/>
  <c r="E2005" i="4" s="1"/>
  <c r="D2005" i="4"/>
  <c r="D2477" i="4"/>
  <c r="F2477" i="4" s="1"/>
  <c r="H2477" i="4" s="1"/>
  <c r="D2661" i="4"/>
  <c r="F2661" i="4" s="1"/>
  <c r="H2661" i="4" s="1"/>
  <c r="D3580" i="4"/>
  <c r="F3580" i="4" s="1"/>
  <c r="H3580" i="4" s="1"/>
  <c r="D4628" i="4"/>
  <c r="F4628" i="4" s="1"/>
  <c r="H4628" i="4" s="1"/>
  <c r="C6403" i="4"/>
  <c r="E6403" i="4" s="1"/>
  <c r="D6403" i="4"/>
  <c r="F6403" i="4" s="1"/>
  <c r="H6403" i="4" s="1"/>
  <c r="C6387" i="4"/>
  <c r="E6387" i="4" s="1"/>
  <c r="D6387" i="4"/>
  <c r="F6387" i="4" s="1"/>
  <c r="H6387" i="4" s="1"/>
  <c r="C6355" i="4"/>
  <c r="D6355" i="4"/>
  <c r="F6355" i="4" s="1"/>
  <c r="H6355" i="4" s="1"/>
  <c r="C6323" i="4"/>
  <c r="E6323" i="4" s="1"/>
  <c r="D6323" i="4"/>
  <c r="F6323" i="4" s="1"/>
  <c r="H6323" i="4" s="1"/>
  <c r="C6291" i="4"/>
  <c r="D6291" i="4"/>
  <c r="F6291" i="4" s="1"/>
  <c r="H6291" i="4" s="1"/>
  <c r="C6267" i="4"/>
  <c r="D6267" i="4"/>
  <c r="F6267" i="4" s="1"/>
  <c r="H6267" i="4" s="1"/>
  <c r="C6235" i="4"/>
  <c r="D6235" i="4"/>
  <c r="F6235" i="4" s="1"/>
  <c r="H6235" i="4" s="1"/>
  <c r="C6203" i="4"/>
  <c r="D6203" i="4"/>
  <c r="F6203" i="4" s="1"/>
  <c r="H6203" i="4" s="1"/>
  <c r="C6171" i="4"/>
  <c r="D6171" i="4"/>
  <c r="C6139" i="4"/>
  <c r="D6139" i="4"/>
  <c r="C6115" i="4"/>
  <c r="D6115" i="4"/>
  <c r="C6083" i="4"/>
  <c r="E6083" i="4" s="1"/>
  <c r="D6083" i="4"/>
  <c r="C6067" i="4"/>
  <c r="D6067" i="4"/>
  <c r="C6035" i="4"/>
  <c r="D6035" i="4"/>
  <c r="C6019" i="4"/>
  <c r="D6019" i="4"/>
  <c r="C5987" i="4"/>
  <c r="D5987" i="4"/>
  <c r="C5955" i="4"/>
  <c r="E5955" i="4" s="1"/>
  <c r="D5955" i="4"/>
  <c r="C5931" i="4"/>
  <c r="D5931" i="4"/>
  <c r="C5899" i="4"/>
  <c r="D5899" i="4"/>
  <c r="C5875" i="4"/>
  <c r="E5875" i="4" s="1"/>
  <c r="D5875" i="4"/>
  <c r="C5851" i="4"/>
  <c r="D5851" i="4"/>
  <c r="C5819" i="4"/>
  <c r="E5819" i="4" s="1"/>
  <c r="D5819" i="4"/>
  <c r="C5795" i="4"/>
  <c r="D5795" i="4"/>
  <c r="C5763" i="4"/>
  <c r="D5763" i="4"/>
  <c r="F5763" i="4" s="1"/>
  <c r="H5763" i="4" s="1"/>
  <c r="C5747" i="4"/>
  <c r="D5747" i="4"/>
  <c r="C5731" i="4"/>
  <c r="D5731" i="4"/>
  <c r="C5699" i="4"/>
  <c r="E5699" i="4" s="1"/>
  <c r="D5699" i="4"/>
  <c r="E5635" i="4"/>
  <c r="C5611" i="4"/>
  <c r="E5611" i="4" s="1"/>
  <c r="D5611" i="4"/>
  <c r="C5579" i="4"/>
  <c r="D5579" i="4"/>
  <c r="C5539" i="4"/>
  <c r="D5539" i="4"/>
  <c r="C5515" i="4"/>
  <c r="E5515" i="4" s="1"/>
  <c r="D5515" i="4"/>
  <c r="C5499" i="4"/>
  <c r="D5499" i="4"/>
  <c r="C5475" i="4"/>
  <c r="D5475" i="4"/>
  <c r="C5443" i="4"/>
  <c r="D5443" i="4"/>
  <c r="C5419" i="4"/>
  <c r="D5419" i="4"/>
  <c r="D2157" i="4"/>
  <c r="F2157" i="4" s="1"/>
  <c r="H2157" i="4" s="1"/>
  <c r="D3388" i="4"/>
  <c r="F3388" i="4" s="1"/>
  <c r="H3388" i="4" s="1"/>
  <c r="D3692" i="4"/>
  <c r="F3692" i="4" s="1"/>
  <c r="H3692" i="4" s="1"/>
  <c r="D4372" i="4"/>
  <c r="F4372" i="4" s="1"/>
  <c r="H4372" i="4" s="1"/>
  <c r="D5172" i="4"/>
  <c r="F5172" i="4" s="1"/>
  <c r="H5172" i="4" s="1"/>
  <c r="C5379" i="4"/>
  <c r="D5379" i="4"/>
  <c r="C5347" i="4"/>
  <c r="D5347" i="4"/>
  <c r="F5347" i="4" s="1"/>
  <c r="H5347" i="4" s="1"/>
  <c r="E5299" i="4"/>
  <c r="C5139" i="4"/>
  <c r="D5139" i="4"/>
  <c r="C5115" i="4"/>
  <c r="E5115" i="4" s="1"/>
  <c r="D5115" i="4"/>
  <c r="E5059" i="4"/>
  <c r="C4995" i="4"/>
  <c r="E4995" i="4" s="1"/>
  <c r="D4995" i="4"/>
  <c r="F4995" i="4" s="1"/>
  <c r="H4995" i="4" s="1"/>
  <c r="C4971" i="4"/>
  <c r="D4971" i="4"/>
  <c r="C4955" i="4"/>
  <c r="D4955" i="4"/>
  <c r="E4907" i="4"/>
  <c r="E4811" i="4"/>
  <c r="E4755" i="4"/>
  <c r="C4707" i="4"/>
  <c r="D4707" i="4"/>
  <c r="C4675" i="4"/>
  <c r="D4675" i="4"/>
  <c r="C4603" i="4"/>
  <c r="D4603" i="4"/>
  <c r="C4491" i="4"/>
  <c r="D4491" i="4"/>
  <c r="E4435" i="4"/>
  <c r="C4403" i="4"/>
  <c r="E4403" i="4" s="1"/>
  <c r="D4403" i="4"/>
  <c r="C4307" i="4"/>
  <c r="D4307" i="4"/>
  <c r="C4251" i="4"/>
  <c r="E4251" i="4" s="1"/>
  <c r="D4251" i="4"/>
  <c r="E4203" i="4"/>
  <c r="E4147" i="4"/>
  <c r="C4115" i="4"/>
  <c r="D4115" i="4"/>
  <c r="E4067" i="4"/>
  <c r="C3995" i="4"/>
  <c r="D3995" i="4"/>
  <c r="C3963" i="4"/>
  <c r="D3963" i="4"/>
  <c r="E3931" i="4"/>
  <c r="C3899" i="4"/>
  <c r="D3899" i="4"/>
  <c r="C3883" i="4"/>
  <c r="D3883" i="4"/>
  <c r="D4067" i="4"/>
  <c r="F4067" i="4" s="1"/>
  <c r="H4067" i="4" s="1"/>
  <c r="C6410" i="4"/>
  <c r="D6410" i="4"/>
  <c r="F6410" i="4" s="1"/>
  <c r="H6410" i="4" s="1"/>
  <c r="C6378" i="4"/>
  <c r="D6378" i="4"/>
  <c r="F6378" i="4" s="1"/>
  <c r="H6378" i="4" s="1"/>
  <c r="C6354" i="4"/>
  <c r="D6354" i="4"/>
  <c r="F6354" i="4" s="1"/>
  <c r="H6354" i="4" s="1"/>
  <c r="C5586" i="4"/>
  <c r="E5586" i="4" s="1"/>
  <c r="D5586" i="4"/>
  <c r="C1987" i="4"/>
  <c r="D1987" i="4"/>
  <c r="D1500" i="4"/>
  <c r="F1500" i="4" s="1"/>
  <c r="H1500" i="4" s="1"/>
  <c r="D1764" i="4"/>
  <c r="F1764" i="4" s="1"/>
  <c r="H1764" i="4" s="1"/>
  <c r="D1884" i="4"/>
  <c r="F1884" i="4" s="1"/>
  <c r="H1884" i="4" s="1"/>
  <c r="D3851" i="4"/>
  <c r="F3851" i="4" s="1"/>
  <c r="H3851" i="4" s="1"/>
  <c r="D4243" i="4"/>
  <c r="F4243" i="4" s="1"/>
  <c r="H4243" i="4" s="1"/>
  <c r="D2051" i="4"/>
  <c r="F2051" i="4" s="1"/>
  <c r="H2051" i="4" s="1"/>
  <c r="D4051" i="4"/>
  <c r="F4051" i="4" s="1"/>
  <c r="H4051" i="4" s="1"/>
  <c r="D4291" i="4"/>
  <c r="F4291" i="4" s="1"/>
  <c r="H4291" i="4" s="1"/>
  <c r="D4611" i="4"/>
  <c r="F4611" i="4" s="1"/>
  <c r="H4611" i="4" s="1"/>
  <c r="D4683" i="4"/>
  <c r="F4683" i="4" s="1"/>
  <c r="H4683" i="4" s="1"/>
  <c r="D5027" i="4"/>
  <c r="F5027" i="4" s="1"/>
  <c r="H5027" i="4" s="1"/>
  <c r="D5267" i="4"/>
  <c r="F5267" i="4" s="1"/>
  <c r="H5267" i="4" s="1"/>
  <c r="D5355" i="4"/>
  <c r="F5355" i="4" s="1"/>
  <c r="H5355" i="4" s="1"/>
  <c r="E4051" i="4"/>
  <c r="C5371" i="4"/>
  <c r="D5371" i="4"/>
  <c r="C5339" i="4"/>
  <c r="E5339" i="4" s="1"/>
  <c r="D5339" i="4"/>
  <c r="C5315" i="4"/>
  <c r="E5315" i="4" s="1"/>
  <c r="D5315" i="4"/>
  <c r="E5267" i="4"/>
  <c r="C5243" i="4"/>
  <c r="D5243" i="4"/>
  <c r="C5211" i="4"/>
  <c r="D5211" i="4"/>
  <c r="C5195" i="4"/>
  <c r="D5195" i="4"/>
  <c r="C5171" i="4"/>
  <c r="D5171" i="4"/>
  <c r="C5147" i="4"/>
  <c r="D5147" i="4"/>
  <c r="C5123" i="4"/>
  <c r="D5123" i="4"/>
  <c r="C5091" i="4"/>
  <c r="E5091" i="4" s="1"/>
  <c r="D5091" i="4"/>
  <c r="C5067" i="4"/>
  <c r="D5067" i="4"/>
  <c r="C5043" i="4"/>
  <c r="E5043" i="4" s="1"/>
  <c r="D5043" i="4"/>
  <c r="E4931" i="4"/>
  <c r="C4923" i="4"/>
  <c r="D4923" i="4"/>
  <c r="E4875" i="4"/>
  <c r="C4851" i="4"/>
  <c r="D4851" i="4"/>
  <c r="C4843" i="4"/>
  <c r="D4843" i="4"/>
  <c r="C4819" i="4"/>
  <c r="E4819" i="4" s="1"/>
  <c r="D4819" i="4"/>
  <c r="F4819" i="4" s="1"/>
  <c r="H4819" i="4" s="1"/>
  <c r="C4795" i="4"/>
  <c r="D4795" i="4"/>
  <c r="C4771" i="4"/>
  <c r="E4771" i="4" s="1"/>
  <c r="D4771" i="4"/>
  <c r="E4731" i="4"/>
  <c r="C4699" i="4"/>
  <c r="D4699" i="4"/>
  <c r="C4667" i="4"/>
  <c r="D4667" i="4"/>
  <c r="E4611" i="4"/>
  <c r="C4555" i="4"/>
  <c r="D4555" i="4"/>
  <c r="C4539" i="4"/>
  <c r="E4539" i="4" s="1"/>
  <c r="D4539" i="4"/>
  <c r="E4483" i="4"/>
  <c r="C4459" i="4"/>
  <c r="D4459" i="4"/>
  <c r="C4411" i="4"/>
  <c r="D4411" i="4"/>
  <c r="C4387" i="4"/>
  <c r="D4387" i="4"/>
  <c r="C4331" i="4"/>
  <c r="E4331" i="4" s="1"/>
  <c r="D4331" i="4"/>
  <c r="E4291" i="4"/>
  <c r="E4259" i="4"/>
  <c r="E4211" i="4"/>
  <c r="C4195" i="4"/>
  <c r="D4195" i="4"/>
  <c r="C4163" i="4"/>
  <c r="D4163" i="4"/>
  <c r="C4139" i="4"/>
  <c r="D4139" i="4"/>
  <c r="E4099" i="4"/>
  <c r="C4075" i="4"/>
  <c r="D4075" i="4"/>
  <c r="C4003" i="4"/>
  <c r="D4003" i="4"/>
  <c r="E3955" i="4"/>
  <c r="E3915" i="4"/>
  <c r="C3859" i="4"/>
  <c r="D3859" i="4"/>
  <c r="C3843" i="4"/>
  <c r="D3843" i="4"/>
  <c r="C3827" i="4"/>
  <c r="D3827" i="4"/>
  <c r="C3819" i="4"/>
  <c r="D3819" i="4"/>
  <c r="C2988" i="4"/>
  <c r="E2988" i="4" s="1"/>
  <c r="D2988" i="4"/>
  <c r="D4283" i="4"/>
  <c r="F4283" i="4" s="1"/>
  <c r="H4283" i="4" s="1"/>
  <c r="D4435" i="4"/>
  <c r="F4435" i="4" s="1"/>
  <c r="H4435" i="4" s="1"/>
  <c r="D4547" i="4"/>
  <c r="F4547" i="4" s="1"/>
  <c r="H4547" i="4" s="1"/>
  <c r="D5131" i="4"/>
  <c r="F5131" i="4" s="1"/>
  <c r="H5131" i="4" s="1"/>
  <c r="C6362" i="4"/>
  <c r="D6362" i="4"/>
  <c r="F6362" i="4" s="1"/>
  <c r="H6362" i="4" s="1"/>
  <c r="C2179" i="4"/>
  <c r="E2179" i="4" s="1"/>
  <c r="D2179" i="4"/>
  <c r="D3835" i="4"/>
  <c r="F3835" i="4" s="1"/>
  <c r="H3835" i="4" s="1"/>
  <c r="D4931" i="4"/>
  <c r="F4931" i="4" s="1"/>
  <c r="H4931" i="4" s="1"/>
  <c r="D3370" i="4"/>
  <c r="F3370" i="4" s="1"/>
  <c r="H3370" i="4" s="1"/>
  <c r="D3891" i="4"/>
  <c r="F3891" i="4" s="1"/>
  <c r="H3891" i="4" s="1"/>
  <c r="D3915" i="4"/>
  <c r="F3915" i="4" s="1"/>
  <c r="H3915" i="4" s="1"/>
  <c r="D4123" i="4"/>
  <c r="F4123" i="4" s="1"/>
  <c r="H4123" i="4" s="1"/>
  <c r="D4211" i="4"/>
  <c r="F4211" i="4" s="1"/>
  <c r="H4211" i="4" s="1"/>
  <c r="D4347" i="4"/>
  <c r="F4347" i="4" s="1"/>
  <c r="H4347" i="4" s="1"/>
  <c r="D4419" i="4"/>
  <c r="F4419" i="4" s="1"/>
  <c r="H4419" i="4" s="1"/>
  <c r="D4475" i="4"/>
  <c r="F4475" i="4" s="1"/>
  <c r="H4475" i="4" s="1"/>
  <c r="D4755" i="4"/>
  <c r="F4755" i="4" s="1"/>
  <c r="H4755" i="4" s="1"/>
  <c r="D4987" i="4"/>
  <c r="F4987" i="4" s="1"/>
  <c r="H4987" i="4" s="1"/>
  <c r="D5163" i="4"/>
  <c r="F5163" i="4" s="1"/>
  <c r="H5163" i="4" s="1"/>
  <c r="D5363" i="4"/>
  <c r="F5363" i="4" s="1"/>
  <c r="H5363" i="4" s="1"/>
  <c r="D6394" i="4"/>
  <c r="F6394" i="4" s="1"/>
  <c r="H6394" i="4" s="1"/>
  <c r="E5363" i="4"/>
  <c r="E5323" i="4"/>
  <c r="C5307" i="4"/>
  <c r="E5307" i="4" s="1"/>
  <c r="D5307" i="4"/>
  <c r="C5283" i="4"/>
  <c r="E5283" i="4" s="1"/>
  <c r="D5283" i="4"/>
  <c r="C5259" i="4"/>
  <c r="D5259" i="4"/>
  <c r="C5251" i="4"/>
  <c r="D5251" i="4"/>
  <c r="C5219" i="4"/>
  <c r="D5219" i="4"/>
  <c r="C5203" i="4"/>
  <c r="E5203" i="4" s="1"/>
  <c r="D5203" i="4"/>
  <c r="C5179" i="4"/>
  <c r="E5179" i="4" s="1"/>
  <c r="D5179" i="4"/>
  <c r="C5155" i="4"/>
  <c r="D5155" i="4"/>
  <c r="E5099" i="4"/>
  <c r="C5075" i="4"/>
  <c r="D5075" i="4"/>
  <c r="C5051" i="4"/>
  <c r="D5051" i="4"/>
  <c r="C5035" i="4"/>
  <c r="D5035" i="4"/>
  <c r="C5011" i="4"/>
  <c r="E5011" i="4" s="1"/>
  <c r="D5011" i="4"/>
  <c r="C4979" i="4"/>
  <c r="D4979" i="4"/>
  <c r="C4915" i="4"/>
  <c r="D4915" i="4"/>
  <c r="C4891" i="4"/>
  <c r="E4891" i="4" s="1"/>
  <c r="D4891" i="4"/>
  <c r="E4835" i="4"/>
  <c r="C4803" i="4"/>
  <c r="E4803" i="4" s="1"/>
  <c r="D4803" i="4"/>
  <c r="C4787" i="4"/>
  <c r="D4787" i="4"/>
  <c r="C4763" i="4"/>
  <c r="D4763" i="4"/>
  <c r="E4723" i="4"/>
  <c r="C4691" i="4"/>
  <c r="E4691" i="4" s="1"/>
  <c r="D4691" i="4"/>
  <c r="E4651" i="4"/>
  <c r="C4635" i="4"/>
  <c r="D4635" i="4"/>
  <c r="C4571" i="4"/>
  <c r="D4571" i="4"/>
  <c r="E4523" i="4"/>
  <c r="C4507" i="4"/>
  <c r="D4507" i="4"/>
  <c r="C4499" i="4"/>
  <c r="D4499" i="4"/>
  <c r="C4467" i="4"/>
  <c r="D4467" i="4"/>
  <c r="C4451" i="4"/>
  <c r="D4451" i="4"/>
  <c r="C4427" i="4"/>
  <c r="D4427" i="4"/>
  <c r="E4379" i="4"/>
  <c r="E4347" i="4"/>
  <c r="C4299" i="4"/>
  <c r="D4299" i="4"/>
  <c r="C4275" i="4"/>
  <c r="D4275" i="4"/>
  <c r="C4219" i="4"/>
  <c r="D4219" i="4"/>
  <c r="E4179" i="4"/>
  <c r="E4123" i="4"/>
  <c r="C4107" i="4"/>
  <c r="D4107" i="4"/>
  <c r="C4091" i="4"/>
  <c r="D4091" i="4"/>
  <c r="C4083" i="4"/>
  <c r="D4083" i="4"/>
  <c r="C4059" i="4"/>
  <c r="D4059" i="4"/>
  <c r="C4035" i="4"/>
  <c r="D4035" i="4"/>
  <c r="C4011" i="4"/>
  <c r="D4011" i="4"/>
  <c r="C3987" i="4"/>
  <c r="D3987" i="4"/>
  <c r="C3971" i="4"/>
  <c r="D3971" i="4"/>
  <c r="C3947" i="4"/>
  <c r="D3947" i="4"/>
  <c r="C3939" i="4"/>
  <c r="D3939" i="4"/>
  <c r="C3923" i="4"/>
  <c r="D3923" i="4"/>
  <c r="E3891" i="4"/>
  <c r="E3851" i="4"/>
  <c r="D4779" i="4"/>
  <c r="F4779" i="4" s="1"/>
  <c r="H4779" i="4" s="1"/>
  <c r="D5059" i="4"/>
  <c r="F5059" i="4" s="1"/>
  <c r="H5059" i="4" s="1"/>
  <c r="C6402" i="4"/>
  <c r="D6402" i="4"/>
  <c r="F6402" i="4" s="1"/>
  <c r="H6402" i="4" s="1"/>
  <c r="C6370" i="4"/>
  <c r="D6370" i="4"/>
  <c r="F6370" i="4" s="1"/>
  <c r="C6338" i="4"/>
  <c r="D6338" i="4"/>
  <c r="F6338" i="4" s="1"/>
  <c r="H6338" i="4" s="1"/>
  <c r="C2419" i="4"/>
  <c r="E2419" i="4" s="1"/>
  <c r="D2419" i="4"/>
  <c r="C1931" i="4"/>
  <c r="E1931" i="4" s="1"/>
  <c r="D1931" i="4"/>
  <c r="C1699" i="4"/>
  <c r="E1699" i="4" s="1"/>
  <c r="D1699" i="4"/>
  <c r="D4379" i="4"/>
  <c r="F4379" i="4" s="1"/>
  <c r="H4379" i="4" s="1"/>
  <c r="D4579" i="4"/>
  <c r="F4579" i="4" s="1"/>
  <c r="H4579" i="4" s="1"/>
  <c r="D3507" i="4"/>
  <c r="F3507" i="4" s="1"/>
  <c r="H3507" i="4" s="1"/>
  <c r="D3867" i="4"/>
  <c r="F3867" i="4" s="1"/>
  <c r="H3867" i="4" s="1"/>
  <c r="D4019" i="4"/>
  <c r="F4019" i="4" s="1"/>
  <c r="H4019" i="4" s="1"/>
  <c r="D4099" i="4"/>
  <c r="F4099" i="4" s="1"/>
  <c r="H4099" i="4" s="1"/>
  <c r="D4259" i="4"/>
  <c r="F4259" i="4" s="1"/>
  <c r="H4259" i="4" s="1"/>
  <c r="D4563" i="4"/>
  <c r="F4563" i="4" s="1"/>
  <c r="H4563" i="4" s="1"/>
  <c r="D4587" i="4"/>
  <c r="F4587" i="4" s="1"/>
  <c r="H4587" i="4" s="1"/>
  <c r="D4651" i="4"/>
  <c r="F4651" i="4" s="1"/>
  <c r="H4651" i="4" s="1"/>
  <c r="D4715" i="4"/>
  <c r="F4715" i="4" s="1"/>
  <c r="H4715" i="4" s="1"/>
  <c r="D4939" i="4"/>
  <c r="F4939" i="4" s="1"/>
  <c r="H4939" i="4" s="1"/>
  <c r="D5099" i="4"/>
  <c r="F5099" i="4" s="1"/>
  <c r="H5099" i="4" s="1"/>
  <c r="C5403" i="4"/>
  <c r="D5403" i="4"/>
  <c r="C5331" i="4"/>
  <c r="E5331" i="4" s="1"/>
  <c r="D5331" i="4"/>
  <c r="C5291" i="4"/>
  <c r="D5291" i="4"/>
  <c r="C5187" i="4"/>
  <c r="E5187" i="4" s="1"/>
  <c r="D5187" i="4"/>
  <c r="C5107" i="4"/>
  <c r="D5107" i="4"/>
  <c r="C5083" i="4"/>
  <c r="D5083" i="4"/>
  <c r="E5027" i="4"/>
  <c r="C5003" i="4"/>
  <c r="D5003" i="4"/>
  <c r="C4947" i="4"/>
  <c r="D4947" i="4"/>
  <c r="E4899" i="4"/>
  <c r="C4883" i="4"/>
  <c r="D4883" i="4"/>
  <c r="C4859" i="4"/>
  <c r="D4859" i="4"/>
  <c r="C4827" i="4"/>
  <c r="D4827" i="4"/>
  <c r="E4779" i="4"/>
  <c r="C4747" i="4"/>
  <c r="E4747" i="4" s="1"/>
  <c r="D4747" i="4"/>
  <c r="C4739" i="4"/>
  <c r="D4739" i="4"/>
  <c r="C4659" i="4"/>
  <c r="D4659" i="4"/>
  <c r="C4643" i="4"/>
  <c r="E4643" i="4" s="1"/>
  <c r="D4643" i="4"/>
  <c r="C4619" i="4"/>
  <c r="D4619" i="4"/>
  <c r="C4595" i="4"/>
  <c r="D4595" i="4"/>
  <c r="E4547" i="4"/>
  <c r="C4531" i="4"/>
  <c r="D4531" i="4"/>
  <c r="C4443" i="4"/>
  <c r="E4443" i="4" s="1"/>
  <c r="D4443" i="4"/>
  <c r="C4371" i="4"/>
  <c r="D4371" i="4"/>
  <c r="C4363" i="4"/>
  <c r="D4363" i="4"/>
  <c r="C4339" i="4"/>
  <c r="D4339" i="4"/>
  <c r="E4243" i="4"/>
  <c r="C4227" i="4"/>
  <c r="D4227" i="4"/>
  <c r="C4171" i="4"/>
  <c r="D4171" i="4"/>
  <c r="C4155" i="4"/>
  <c r="D4155" i="4"/>
  <c r="C4131" i="4"/>
  <c r="D4131" i="4"/>
  <c r="C4027" i="4"/>
  <c r="D4027" i="4"/>
  <c r="C3979" i="4"/>
  <c r="D3979" i="4"/>
  <c r="E3835" i="4"/>
  <c r="C1852" i="4"/>
  <c r="E1852" i="4" s="1"/>
  <c r="D1852" i="4"/>
  <c r="D3907" i="4"/>
  <c r="F3907" i="4" s="1"/>
  <c r="H3907" i="4" s="1"/>
  <c r="D5019" i="4"/>
  <c r="F5019" i="4" s="1"/>
  <c r="H5019" i="4" s="1"/>
  <c r="E4323" i="4"/>
  <c r="C6418" i="4"/>
  <c r="D6418" i="4"/>
  <c r="F6418" i="4" s="1"/>
  <c r="H6418" i="4" s="1"/>
  <c r="C6386" i="4"/>
  <c r="D6386" i="4"/>
  <c r="F6386" i="4" s="1"/>
  <c r="H6386" i="4" s="1"/>
  <c r="C6346" i="4"/>
  <c r="D6346" i="4"/>
  <c r="F6346" i="4" s="1"/>
  <c r="H6346" i="4" s="1"/>
  <c r="C3418" i="4"/>
  <c r="E3418" i="4" s="1"/>
  <c r="D3418" i="4"/>
  <c r="C2563" i="4"/>
  <c r="D2563" i="4"/>
  <c r="C2275" i="4"/>
  <c r="D2275" i="4"/>
  <c r="C2115" i="4"/>
  <c r="E2115" i="4" s="1"/>
  <c r="D2115" i="4"/>
  <c r="C1421" i="4"/>
  <c r="D1421" i="4"/>
  <c r="D2971" i="4"/>
  <c r="F2971" i="4" s="1"/>
  <c r="H2971" i="4" s="1"/>
  <c r="D3931" i="4"/>
  <c r="F3931" i="4" s="1"/>
  <c r="H3931" i="4" s="1"/>
  <c r="D4203" i="4"/>
  <c r="F4203" i="4" s="1"/>
  <c r="H4203" i="4" s="1"/>
  <c r="D4523" i="4"/>
  <c r="F4523" i="4" s="1"/>
  <c r="H4523" i="4" s="1"/>
  <c r="D4835" i="4"/>
  <c r="F4835" i="4" s="1"/>
  <c r="H4835" i="4" s="1"/>
  <c r="D5299" i="4"/>
  <c r="F5299" i="4" s="1"/>
  <c r="H5299" i="4" s="1"/>
  <c r="D1612" i="4"/>
  <c r="F1612" i="4" s="1"/>
  <c r="H1612" i="4" s="1"/>
  <c r="D1811" i="4"/>
  <c r="F1811" i="4" s="1"/>
  <c r="H1811" i="4" s="1"/>
  <c r="D4179" i="4"/>
  <c r="F4179" i="4" s="1"/>
  <c r="H4179" i="4" s="1"/>
  <c r="D4315" i="4"/>
  <c r="F4315" i="4" s="1"/>
  <c r="H4315" i="4" s="1"/>
  <c r="D4355" i="4"/>
  <c r="F4355" i="4" s="1"/>
  <c r="H4355" i="4" s="1"/>
  <c r="D4723" i="4"/>
  <c r="F4723" i="4" s="1"/>
  <c r="H4723" i="4" s="1"/>
  <c r="D4811" i="4"/>
  <c r="F4811" i="4" s="1"/>
  <c r="H4811" i="4" s="1"/>
  <c r="D4899" i="4"/>
  <c r="F4899" i="4" s="1"/>
  <c r="H4899" i="4" s="1"/>
  <c r="D5387" i="4"/>
  <c r="F5387" i="4" s="1"/>
  <c r="H5387" i="4" s="1"/>
  <c r="E3907" i="4"/>
  <c r="E1358" i="4"/>
  <c r="E2042" i="4"/>
  <c r="C5961" i="4"/>
  <c r="D5961" i="4"/>
  <c r="D5033" i="4"/>
  <c r="F5033" i="4" s="1"/>
  <c r="H5033" i="4" s="1"/>
  <c r="C5016" i="4"/>
  <c r="D5016" i="4"/>
  <c r="D3034" i="4"/>
  <c r="F3034" i="4" s="1"/>
  <c r="H3034" i="4" s="1"/>
  <c r="C6008" i="4"/>
  <c r="D6008" i="4"/>
  <c r="C5304" i="4"/>
  <c r="E5304" i="4" s="1"/>
  <c r="D5304" i="4"/>
  <c r="E3432" i="4"/>
  <c r="E1395" i="4"/>
  <c r="E1339" i="4"/>
  <c r="E1155" i="4"/>
  <c r="E1107" i="4"/>
  <c r="E1075" i="4"/>
  <c r="E1019" i="4"/>
  <c r="E891" i="4"/>
  <c r="E819" i="4"/>
  <c r="D459" i="4"/>
  <c r="F459" i="4" s="1"/>
  <c r="H459" i="4" s="1"/>
  <c r="D747" i="4"/>
  <c r="F747" i="4" s="1"/>
  <c r="H747" i="4" s="1"/>
  <c r="D813" i="4"/>
  <c r="F813" i="4" s="1"/>
  <c r="H813" i="4" s="1"/>
  <c r="D829" i="4"/>
  <c r="F829" i="4" s="1"/>
  <c r="H829" i="4" s="1"/>
  <c r="D931" i="4"/>
  <c r="F931" i="4" s="1"/>
  <c r="H931" i="4" s="1"/>
  <c r="D980" i="4"/>
  <c r="F980" i="4" s="1"/>
  <c r="H980" i="4" s="1"/>
  <c r="D1339" i="4"/>
  <c r="F1339" i="4" s="1"/>
  <c r="H1339" i="4" s="1"/>
  <c r="D1380" i="4"/>
  <c r="F1380" i="4" s="1"/>
  <c r="H1380" i="4" s="1"/>
  <c r="D1547" i="4"/>
  <c r="F1547" i="4" s="1"/>
  <c r="H1547" i="4" s="1"/>
  <c r="D1602" i="4"/>
  <c r="F1602" i="4" s="1"/>
  <c r="H1602" i="4" s="1"/>
  <c r="D1817" i="4"/>
  <c r="F1817" i="4" s="1"/>
  <c r="H1817" i="4" s="1"/>
  <c r="D1833" i="4"/>
  <c r="F1833" i="4" s="1"/>
  <c r="H1833" i="4" s="1"/>
  <c r="D1889" i="4"/>
  <c r="F1889" i="4" s="1"/>
  <c r="H1889" i="4" s="1"/>
  <c r="D1929" i="4"/>
  <c r="F1929" i="4" s="1"/>
  <c r="H1929" i="4" s="1"/>
  <c r="D1969" i="4"/>
  <c r="F1969" i="4" s="1"/>
  <c r="H1969" i="4" s="1"/>
  <c r="D2041" i="4"/>
  <c r="F2041" i="4" s="1"/>
  <c r="H2041" i="4" s="1"/>
  <c r="D2234" i="4"/>
  <c r="F2234" i="4" s="1"/>
  <c r="H2234" i="4" s="1"/>
  <c r="D2489" i="4"/>
  <c r="F2489" i="4" s="1"/>
  <c r="H2489" i="4" s="1"/>
  <c r="D3280" i="4"/>
  <c r="F3280" i="4" s="1"/>
  <c r="H3280" i="4" s="1"/>
  <c r="D3432" i="4"/>
  <c r="F3432" i="4" s="1"/>
  <c r="H3432" i="4" s="1"/>
  <c r="D4193" i="4"/>
  <c r="F4193" i="4" s="1"/>
  <c r="H4193" i="4" s="1"/>
  <c r="D4976" i="4"/>
  <c r="F4976" i="4" s="1"/>
  <c r="H4976" i="4" s="1"/>
  <c r="D5777" i="4"/>
  <c r="F5777" i="4" s="1"/>
  <c r="H5777" i="4" s="1"/>
  <c r="D5817" i="4"/>
  <c r="F5817" i="4" s="1"/>
  <c r="H5817" i="4" s="1"/>
  <c r="C6409" i="4"/>
  <c r="G6409" i="4" s="1"/>
  <c r="I6409" i="4" s="1"/>
  <c r="D6409" i="4"/>
  <c r="F6409" i="4" s="1"/>
  <c r="H6409" i="4" s="1"/>
  <c r="D2562" i="4"/>
  <c r="F2562" i="4" s="1"/>
  <c r="H2562" i="4" s="1"/>
  <c r="D2642" i="4"/>
  <c r="F2642" i="4" s="1"/>
  <c r="H2642" i="4" s="1"/>
  <c r="E1403" i="4"/>
  <c r="E1267" i="4"/>
  <c r="E1059" i="4"/>
  <c r="D587" i="4"/>
  <c r="F587" i="4" s="1"/>
  <c r="H587" i="4" s="1"/>
  <c r="D603" i="4"/>
  <c r="F603" i="4" s="1"/>
  <c r="H603" i="4" s="1"/>
  <c r="D619" i="4"/>
  <c r="F619" i="4" s="1"/>
  <c r="H619" i="4" s="1"/>
  <c r="D899" i="4"/>
  <c r="F899" i="4" s="1"/>
  <c r="H899" i="4" s="1"/>
  <c r="D1155" i="4"/>
  <c r="F1155" i="4" s="1"/>
  <c r="H1155" i="4" s="1"/>
  <c r="D1219" i="4"/>
  <c r="F1219" i="4" s="1"/>
  <c r="H1219" i="4" s="1"/>
  <c r="D1238" i="4"/>
  <c r="F1238" i="4" s="1"/>
  <c r="H1238" i="4" s="1"/>
  <c r="D1251" i="4"/>
  <c r="F1251" i="4" s="1"/>
  <c r="H1251" i="4" s="1"/>
  <c r="D1308" i="4"/>
  <c r="F1308" i="4" s="1"/>
  <c r="H1308" i="4" s="1"/>
  <c r="D1403" i="4"/>
  <c r="F1403" i="4" s="1"/>
  <c r="H1403" i="4" s="1"/>
  <c r="D1420" i="4"/>
  <c r="F1420" i="4" s="1"/>
  <c r="H1420" i="4" s="1"/>
  <c r="D1753" i="4"/>
  <c r="F1753" i="4" s="1"/>
  <c r="H1753" i="4" s="1"/>
  <c r="D1834" i="4"/>
  <c r="F1834" i="4" s="1"/>
  <c r="H1834" i="4" s="1"/>
  <c r="D1930" i="4"/>
  <c r="F1930" i="4" s="1"/>
  <c r="H1930" i="4" s="1"/>
  <c r="D1953" i="4"/>
  <c r="F1953" i="4" s="1"/>
  <c r="H1953" i="4" s="1"/>
  <c r="D2042" i="4"/>
  <c r="F2042" i="4" s="1"/>
  <c r="H2042" i="4" s="1"/>
  <c r="D2097" i="4"/>
  <c r="F2097" i="4" s="1"/>
  <c r="H2097" i="4" s="1"/>
  <c r="D2705" i="4"/>
  <c r="F2705" i="4" s="1"/>
  <c r="H2705" i="4" s="1"/>
  <c r="D2810" i="4"/>
  <c r="F2810" i="4" s="1"/>
  <c r="H2810" i="4" s="1"/>
  <c r="D2938" i="4"/>
  <c r="F2938" i="4" s="1"/>
  <c r="H2938" i="4" s="1"/>
  <c r="D3304" i="4"/>
  <c r="F3304" i="4" s="1"/>
  <c r="H3304" i="4" s="1"/>
  <c r="D3360" i="4"/>
  <c r="F3360" i="4" s="1"/>
  <c r="D3433" i="4"/>
  <c r="F3433" i="4" s="1"/>
  <c r="H3433" i="4" s="1"/>
  <c r="D3552" i="4"/>
  <c r="F3552" i="4" s="1"/>
  <c r="H3552" i="4" s="1"/>
  <c r="D3728" i="4"/>
  <c r="F3728" i="4" s="1"/>
  <c r="H3728" i="4" s="1"/>
  <c r="D6417" i="4"/>
  <c r="F6417" i="4" s="1"/>
  <c r="H6417" i="4" s="1"/>
  <c r="D573" i="4"/>
  <c r="F573" i="4" s="1"/>
  <c r="H573" i="4" s="1"/>
  <c r="D621" i="4"/>
  <c r="F621" i="4" s="1"/>
  <c r="H621" i="4" s="1"/>
  <c r="D797" i="4"/>
  <c r="F797" i="4" s="1"/>
  <c r="H797" i="4" s="1"/>
  <c r="D900" i="4"/>
  <c r="F900" i="4" s="1"/>
  <c r="H900" i="4" s="1"/>
  <c r="D1267" i="4"/>
  <c r="F1267" i="4" s="1"/>
  <c r="H1267" i="4" s="1"/>
  <c r="D1406" i="4"/>
  <c r="F1406" i="4" s="1"/>
  <c r="H1406" i="4" s="1"/>
  <c r="D1570" i="4"/>
  <c r="F1570" i="4" s="1"/>
  <c r="H1570" i="4" s="1"/>
  <c r="D1642" i="4"/>
  <c r="F1642" i="4" s="1"/>
  <c r="H1642" i="4" s="1"/>
  <c r="D1658" i="4"/>
  <c r="F1658" i="4" s="1"/>
  <c r="H1658" i="4" s="1"/>
  <c r="D1737" i="4"/>
  <c r="F1737" i="4" s="1"/>
  <c r="H1737" i="4" s="1"/>
  <c r="D1754" i="4"/>
  <c r="F1754" i="4" s="1"/>
  <c r="H1754" i="4" s="1"/>
  <c r="D1793" i="4"/>
  <c r="F1793" i="4" s="1"/>
  <c r="H1793" i="4" s="1"/>
  <c r="D1809" i="4"/>
  <c r="F1809" i="4" s="1"/>
  <c r="H1809" i="4" s="1"/>
  <c r="D1874" i="4"/>
  <c r="F1874" i="4" s="1"/>
  <c r="H1874" i="4" s="1"/>
  <c r="D1913" i="4"/>
  <c r="F1913" i="4" s="1"/>
  <c r="H1913" i="4" s="1"/>
  <c r="D2081" i="4"/>
  <c r="F2081" i="4" s="1"/>
  <c r="H2081" i="4" s="1"/>
  <c r="D2169" i="4"/>
  <c r="F2169" i="4" s="1"/>
  <c r="H2169" i="4" s="1"/>
  <c r="D2321" i="4"/>
  <c r="F2321" i="4" s="1"/>
  <c r="H2321" i="4" s="1"/>
  <c r="D2386" i="4"/>
  <c r="F2386" i="4" s="1"/>
  <c r="H2386" i="4" s="1"/>
  <c r="D2473" i="4"/>
  <c r="F2473" i="4" s="1"/>
  <c r="H2473" i="4" s="1"/>
  <c r="D2873" i="4"/>
  <c r="F2873" i="4" s="1"/>
  <c r="H2873" i="4" s="1"/>
  <c r="D2897" i="4"/>
  <c r="F2897" i="4" s="1"/>
  <c r="H2897" i="4" s="1"/>
  <c r="D3112" i="4"/>
  <c r="F3112" i="4" s="1"/>
  <c r="H3112" i="4" s="1"/>
  <c r="D4040" i="4"/>
  <c r="F4040" i="4" s="1"/>
  <c r="H4040" i="4" s="1"/>
  <c r="D5288" i="4"/>
  <c r="F5288" i="4" s="1"/>
  <c r="H5288" i="4" s="1"/>
  <c r="E3167" i="4"/>
  <c r="E3159" i="4"/>
  <c r="E2624" i="4"/>
  <c r="E1474" i="4"/>
  <c r="E1426" i="4"/>
  <c r="E1362" i="4"/>
  <c r="E1266" i="4"/>
  <c r="E1202" i="4"/>
  <c r="E1170" i="4"/>
  <c r="E1066" i="4"/>
  <c r="E970" i="4"/>
  <c r="E946" i="4"/>
  <c r="E922" i="4"/>
  <c r="E898" i="4"/>
  <c r="E882" i="4"/>
  <c r="E850" i="4"/>
  <c r="E690" i="4"/>
  <c r="E666" i="4"/>
  <c r="E642" i="4"/>
  <c r="D1319" i="4"/>
  <c r="F1319" i="4" s="1"/>
  <c r="H1319" i="4" s="1"/>
  <c r="C4826" i="4"/>
  <c r="E4826" i="4" s="1"/>
  <c r="D4826" i="4"/>
  <c r="C3714" i="4"/>
  <c r="D3714" i="4"/>
  <c r="C3698" i="4"/>
  <c r="D3698" i="4"/>
  <c r="C3562" i="4"/>
  <c r="E3562" i="4" s="1"/>
  <c r="D3562" i="4"/>
  <c r="C6408" i="4"/>
  <c r="E6408" i="4" s="1"/>
  <c r="C6249" i="4"/>
  <c r="E6249" i="4" s="1"/>
  <c r="D6249" i="4"/>
  <c r="F6249" i="4" s="1"/>
  <c r="H6249" i="4" s="1"/>
  <c r="C5601" i="4"/>
  <c r="D5601" i="4"/>
  <c r="C5113" i="4"/>
  <c r="D5113" i="4"/>
  <c r="C4497" i="4"/>
  <c r="D4497" i="4"/>
  <c r="C4465" i="4"/>
  <c r="E4465" i="4" s="1"/>
  <c r="D4465" i="4"/>
  <c r="C4065" i="4"/>
  <c r="D4065" i="4"/>
  <c r="C3921" i="4"/>
  <c r="D3921" i="4"/>
  <c r="C3729" i="4"/>
  <c r="E3729" i="4" s="1"/>
  <c r="D3729" i="4"/>
  <c r="C3497" i="4"/>
  <c r="E3497" i="4" s="1"/>
  <c r="D3497" i="4"/>
  <c r="C3483" i="4"/>
  <c r="D3483" i="4"/>
  <c r="D1007" i="4"/>
  <c r="F1007" i="4" s="1"/>
  <c r="H1007" i="4" s="1"/>
  <c r="E6200" i="4"/>
  <c r="G6200" i="4"/>
  <c r="I6200" i="4" s="1"/>
  <c r="C5880" i="4"/>
  <c r="D5880" i="4"/>
  <c r="C5528" i="4"/>
  <c r="E5528" i="4" s="1"/>
  <c r="D5528" i="4"/>
  <c r="C5512" i="4"/>
  <c r="E5512" i="4" s="1"/>
  <c r="D5512" i="4"/>
  <c r="C5248" i="4"/>
  <c r="D5248" i="4"/>
  <c r="C5112" i="4"/>
  <c r="D5112" i="4"/>
  <c r="C4872" i="4"/>
  <c r="E4872" i="4" s="1"/>
  <c r="D4872" i="4"/>
  <c r="C4744" i="4"/>
  <c r="E4744" i="4" s="1"/>
  <c r="D4744" i="4"/>
  <c r="C4720" i="4"/>
  <c r="E4720" i="4" s="1"/>
  <c r="D4720" i="4"/>
  <c r="C4376" i="4"/>
  <c r="D4376" i="4"/>
  <c r="C3992" i="4"/>
  <c r="E3992" i="4" s="1"/>
  <c r="D3992" i="4"/>
  <c r="C3608" i="4"/>
  <c r="E3608" i="4" s="1"/>
  <c r="D3608" i="4"/>
  <c r="C3560" i="4"/>
  <c r="E3560" i="4" s="1"/>
  <c r="D3560" i="4"/>
  <c r="D1534" i="4"/>
  <c r="F1534" i="4" s="1"/>
  <c r="H1534" i="4" s="1"/>
  <c r="D2628" i="4"/>
  <c r="F2628" i="4" s="1"/>
  <c r="H2628" i="4" s="1"/>
  <c r="D3195" i="4"/>
  <c r="F3195" i="4" s="1"/>
  <c r="H3195" i="4" s="1"/>
  <c r="D1646" i="4"/>
  <c r="F1646" i="4" s="1"/>
  <c r="H1646" i="4" s="1"/>
  <c r="C6151" i="4"/>
  <c r="E6151" i="4" s="1"/>
  <c r="D6151" i="4"/>
  <c r="C6079" i="4"/>
  <c r="D6079" i="4"/>
  <c r="C6007" i="4"/>
  <c r="E6007" i="4" s="1"/>
  <c r="D6007" i="4"/>
  <c r="C5879" i="4"/>
  <c r="D5879" i="4"/>
  <c r="E5631" i="4"/>
  <c r="C5271" i="4"/>
  <c r="E5271" i="4" s="1"/>
  <c r="D5271" i="4"/>
  <c r="C5223" i="4"/>
  <c r="E5223" i="4" s="1"/>
  <c r="D5223" i="4"/>
  <c r="C4959" i="4"/>
  <c r="D4959" i="4"/>
  <c r="C4647" i="4"/>
  <c r="E4647" i="4" s="1"/>
  <c r="D4647" i="4"/>
  <c r="C4583" i="4"/>
  <c r="E4583" i="4" s="1"/>
  <c r="D4583" i="4"/>
  <c r="C4247" i="4"/>
  <c r="D4247" i="4"/>
  <c r="C4135" i="4"/>
  <c r="D4135" i="4"/>
  <c r="C4063" i="4"/>
  <c r="E4063" i="4" s="1"/>
  <c r="D4063" i="4"/>
  <c r="C3975" i="4"/>
  <c r="E3975" i="4" s="1"/>
  <c r="D3975" i="4"/>
  <c r="C3895" i="4"/>
  <c r="E3895" i="4" s="1"/>
  <c r="D3895" i="4"/>
  <c r="C3783" i="4"/>
  <c r="D3783" i="4"/>
  <c r="C3767" i="4"/>
  <c r="E3767" i="4" s="1"/>
  <c r="D3767" i="4"/>
  <c r="C3751" i="4"/>
  <c r="E3751" i="4" s="1"/>
  <c r="D3751" i="4"/>
  <c r="C3647" i="4"/>
  <c r="D3647" i="4"/>
  <c r="C3623" i="4"/>
  <c r="D3623" i="4"/>
  <c r="E3599" i="4"/>
  <c r="C3591" i="4"/>
  <c r="E3591" i="4" s="1"/>
  <c r="D3591" i="4"/>
  <c r="C3559" i="4"/>
  <c r="D3559" i="4"/>
  <c r="E3551" i="4"/>
  <c r="C3511" i="4"/>
  <c r="D3511" i="4"/>
  <c r="C3495" i="4"/>
  <c r="E3495" i="4" s="1"/>
  <c r="D3495" i="4"/>
  <c r="C3455" i="4"/>
  <c r="D3455" i="4"/>
  <c r="C3439" i="4"/>
  <c r="D3439" i="4"/>
  <c r="C3423" i="4"/>
  <c r="E3423" i="4" s="1"/>
  <c r="D3423" i="4"/>
  <c r="C3407" i="4"/>
  <c r="E3407" i="4" s="1"/>
  <c r="D3407" i="4"/>
  <c r="E3391" i="4"/>
  <c r="E3215" i="4"/>
  <c r="E3040" i="4"/>
  <c r="E2712" i="4"/>
  <c r="E2600" i="4"/>
  <c r="E2592" i="4"/>
  <c r="E2576" i="4"/>
  <c r="E2248" i="4"/>
  <c r="E2048" i="4"/>
  <c r="E1235" i="4"/>
  <c r="E1211" i="4"/>
  <c r="E1179" i="4"/>
  <c r="E1051" i="4"/>
  <c r="E1035" i="4"/>
  <c r="E923" i="4"/>
  <c r="E899" i="4"/>
  <c r="D967" i="4"/>
  <c r="F967" i="4" s="1"/>
  <c r="H967" i="4" s="1"/>
  <c r="D719" i="4"/>
  <c r="F719" i="4" s="1"/>
  <c r="H719" i="4" s="1"/>
  <c r="D1087" i="4"/>
  <c r="F1087" i="4" s="1"/>
  <c r="H1087" i="4" s="1"/>
  <c r="D2524" i="4"/>
  <c r="F2524" i="4" s="1"/>
  <c r="H2524" i="4" s="1"/>
  <c r="D3179" i="4"/>
  <c r="F3179" i="4" s="1"/>
  <c r="H3179" i="4" s="1"/>
  <c r="D3651" i="4"/>
  <c r="F3651" i="4" s="1"/>
  <c r="H3651" i="4" s="1"/>
  <c r="D6266" i="4"/>
  <c r="F6266" i="4" s="1"/>
  <c r="H6266" i="4" s="1"/>
  <c r="E6326" i="4"/>
  <c r="G6326" i="4"/>
  <c r="I6326" i="4" s="1"/>
  <c r="C6318" i="4"/>
  <c r="E6318" i="4" s="1"/>
  <c r="D6318" i="4"/>
  <c r="F6318" i="4" s="1"/>
  <c r="H6318" i="4" s="1"/>
  <c r="C6302" i="4"/>
  <c r="D6302" i="4"/>
  <c r="F6302" i="4" s="1"/>
  <c r="H6302" i="4" s="1"/>
  <c r="C6294" i="4"/>
  <c r="E6294" i="4" s="1"/>
  <c r="D6294" i="4"/>
  <c r="F6294" i="4" s="1"/>
  <c r="H6294" i="4" s="1"/>
  <c r="C6222" i="4"/>
  <c r="D6222" i="4"/>
  <c r="F6222" i="4" s="1"/>
  <c r="H6222" i="4" s="1"/>
  <c r="C6126" i="4"/>
  <c r="D6126" i="4"/>
  <c r="C6078" i="4"/>
  <c r="D6078" i="4"/>
  <c r="C6030" i="4"/>
  <c r="E6030" i="4" s="1"/>
  <c r="D6030" i="4"/>
  <c r="C6006" i="4"/>
  <c r="D6006" i="4"/>
  <c r="E5966" i="4"/>
  <c r="C5958" i="4"/>
  <c r="D5958" i="4"/>
  <c r="C5926" i="4"/>
  <c r="D5926" i="4"/>
  <c r="C5902" i="4"/>
  <c r="D5902" i="4"/>
  <c r="C5830" i="4"/>
  <c r="D5830" i="4"/>
  <c r="C5806" i="4"/>
  <c r="D5806" i="4"/>
  <c r="C5790" i="4"/>
  <c r="D5790" i="4"/>
  <c r="C5742" i="4"/>
  <c r="E5742" i="4" s="1"/>
  <c r="D5742" i="4"/>
  <c r="C5718" i="4"/>
  <c r="E5718" i="4" s="1"/>
  <c r="D5718" i="4"/>
  <c r="C5662" i="4"/>
  <c r="D5662" i="4"/>
  <c r="C5638" i="4"/>
  <c r="D5638" i="4"/>
  <c r="C5574" i="4"/>
  <c r="D5574" i="4"/>
  <c r="C5550" i="4"/>
  <c r="D5550" i="4"/>
  <c r="E5454" i="4"/>
  <c r="C5446" i="4"/>
  <c r="E5446" i="4" s="1"/>
  <c r="D5446" i="4"/>
  <c r="C5422" i="4"/>
  <c r="E5422" i="4" s="1"/>
  <c r="D5422" i="4"/>
  <c r="C5358" i="4"/>
  <c r="D5358" i="4"/>
  <c r="C5334" i="4"/>
  <c r="E5334" i="4" s="1"/>
  <c r="D5334" i="4"/>
  <c r="C5294" i="4"/>
  <c r="E5294" i="4" s="1"/>
  <c r="D5294" i="4"/>
  <c r="E5214" i="4"/>
  <c r="C5158" i="4"/>
  <c r="D5158" i="4"/>
  <c r="F5158" i="4" s="1"/>
  <c r="H5158" i="4" s="1"/>
  <c r="C5134" i="4"/>
  <c r="E5134" i="4" s="1"/>
  <c r="D5134" i="4"/>
  <c r="C5094" i="4"/>
  <c r="E5094" i="4" s="1"/>
  <c r="D5094" i="4"/>
  <c r="E5086" i="4"/>
  <c r="C5070" i="4"/>
  <c r="E5070" i="4" s="1"/>
  <c r="D5070" i="4"/>
  <c r="C5046" i="4"/>
  <c r="D5046" i="4"/>
  <c r="E5014" i="4"/>
  <c r="C5006" i="4"/>
  <c r="E5006" i="4" s="1"/>
  <c r="D5006" i="4"/>
  <c r="E4998" i="4"/>
  <c r="C4982" i="4"/>
  <c r="D4982" i="4"/>
  <c r="E4950" i="4"/>
  <c r="C4942" i="4"/>
  <c r="D4942" i="4"/>
  <c r="C4918" i="4"/>
  <c r="D4918" i="4"/>
  <c r="C4894" i="4"/>
  <c r="D4894" i="4"/>
  <c r="C4846" i="4"/>
  <c r="D4846" i="4"/>
  <c r="F4846" i="4" s="1"/>
  <c r="H4846" i="4" s="1"/>
  <c r="C4806" i="4"/>
  <c r="E4806" i="4" s="1"/>
  <c r="D4806" i="4"/>
  <c r="C4758" i="4"/>
  <c r="D4758" i="4"/>
  <c r="C4686" i="4"/>
  <c r="D4686" i="4"/>
  <c r="C4670" i="4"/>
  <c r="E4670" i="4" s="1"/>
  <c r="D4670" i="4"/>
  <c r="F4670" i="4" s="1"/>
  <c r="H4670" i="4" s="1"/>
  <c r="E4662" i="4"/>
  <c r="C4646" i="4"/>
  <c r="E4646" i="4" s="1"/>
  <c r="D4646" i="4"/>
  <c r="C4630" i="4"/>
  <c r="E4630" i="4" s="1"/>
  <c r="D4630" i="4"/>
  <c r="C4614" i="4"/>
  <c r="D4614" i="4"/>
  <c r="E4590" i="4"/>
  <c r="C4582" i="4"/>
  <c r="E4582" i="4" s="1"/>
  <c r="D4582" i="4"/>
  <c r="C4566" i="4"/>
  <c r="E4566" i="4" s="1"/>
  <c r="D4566" i="4"/>
  <c r="C4550" i="4"/>
  <c r="E4550" i="4" s="1"/>
  <c r="D4550" i="4"/>
  <c r="C4510" i="4"/>
  <c r="D4510" i="4"/>
  <c r="C4494" i="4"/>
  <c r="D4494" i="4"/>
  <c r="C4478" i="4"/>
  <c r="E4478" i="4" s="1"/>
  <c r="D4478" i="4"/>
  <c r="C4446" i="4"/>
  <c r="D4446" i="4"/>
  <c r="C4430" i="4"/>
  <c r="D4430" i="4"/>
  <c r="C4414" i="4"/>
  <c r="D4414" i="4"/>
  <c r="C4358" i="4"/>
  <c r="D4358" i="4"/>
  <c r="E4342" i="4"/>
  <c r="C4334" i="4"/>
  <c r="D4334" i="4"/>
  <c r="C4318" i="4"/>
  <c r="D4318" i="4"/>
  <c r="C4294" i="4"/>
  <c r="D4294" i="4"/>
  <c r="E4270" i="4"/>
  <c r="C4246" i="4"/>
  <c r="D4246" i="4"/>
  <c r="C4222" i="4"/>
  <c r="D4222" i="4"/>
  <c r="F4222" i="4" s="1"/>
  <c r="H4222" i="4" s="1"/>
  <c r="C4206" i="4"/>
  <c r="D4206" i="4"/>
  <c r="E4198" i="4"/>
  <c r="C4182" i="4"/>
  <c r="E4182" i="4" s="1"/>
  <c r="D4182" i="4"/>
  <c r="E4142" i="4"/>
  <c r="C4134" i="4"/>
  <c r="E4134" i="4" s="1"/>
  <c r="D4134" i="4"/>
  <c r="F4134" i="4" s="1"/>
  <c r="H4134" i="4" s="1"/>
  <c r="C4118" i="4"/>
  <c r="D4118" i="4"/>
  <c r="E4086" i="4"/>
  <c r="E4078" i="4"/>
  <c r="C4054" i="4"/>
  <c r="D4054" i="4"/>
  <c r="C4030" i="4"/>
  <c r="E4030" i="4" s="1"/>
  <c r="D4030" i="4"/>
  <c r="C3974" i="4"/>
  <c r="D3974" i="4"/>
  <c r="C3958" i="4"/>
  <c r="D3958" i="4"/>
  <c r="C3910" i="4"/>
  <c r="D3910" i="4"/>
  <c r="C3894" i="4"/>
  <c r="E3894" i="4" s="1"/>
  <c r="D3894" i="4"/>
  <c r="F3894" i="4" s="1"/>
  <c r="H3894" i="4" s="1"/>
  <c r="C3854" i="4"/>
  <c r="E3854" i="4" s="1"/>
  <c r="D3854" i="4"/>
  <c r="C3830" i="4"/>
  <c r="D3830" i="4"/>
  <c r="D767" i="4"/>
  <c r="F767" i="4" s="1"/>
  <c r="H767" i="4" s="1"/>
  <c r="D1359" i="4"/>
  <c r="F1359" i="4" s="1"/>
  <c r="H1359" i="4" s="1"/>
  <c r="D1582" i="4"/>
  <c r="F1582" i="4" s="1"/>
  <c r="H1582" i="4" s="1"/>
  <c r="D3251" i="4"/>
  <c r="F3251" i="4" s="1"/>
  <c r="H3251" i="4" s="1"/>
  <c r="D3266" i="4"/>
  <c r="F3266" i="4" s="1"/>
  <c r="H3266" i="4" s="1"/>
  <c r="D5759" i="4"/>
  <c r="F5759" i="4" s="1"/>
  <c r="H5759" i="4" s="1"/>
  <c r="C6405" i="4"/>
  <c r="G6405" i="4" s="1"/>
  <c r="I6405" i="4" s="1"/>
  <c r="D6405" i="4"/>
  <c r="F6405" i="4" s="1"/>
  <c r="H6405" i="4" s="1"/>
  <c r="C6365" i="4"/>
  <c r="E6365" i="4" s="1"/>
  <c r="D6365" i="4"/>
  <c r="F6365" i="4" s="1"/>
  <c r="H6365" i="4" s="1"/>
  <c r="C6341" i="4"/>
  <c r="E6341" i="4" s="1"/>
  <c r="D6341" i="4"/>
  <c r="F6341" i="4" s="1"/>
  <c r="H6341" i="4" s="1"/>
  <c r="D1271" i="4"/>
  <c r="F1271" i="4" s="1"/>
  <c r="H1271" i="4" s="1"/>
  <c r="D1941" i="4"/>
  <c r="F1941" i="4" s="1"/>
  <c r="H1941" i="4" s="1"/>
  <c r="D2684" i="4"/>
  <c r="F2684" i="4" s="1"/>
  <c r="H2684" i="4" s="1"/>
  <c r="D3138" i="4"/>
  <c r="F3138" i="4" s="1"/>
  <c r="H3138" i="4" s="1"/>
  <c r="D3315" i="4"/>
  <c r="F3315" i="4" s="1"/>
  <c r="H3315" i="4" s="1"/>
  <c r="D6144" i="4"/>
  <c r="F6144" i="4" s="1"/>
  <c r="H6144" i="4" s="1"/>
  <c r="D6167" i="4"/>
  <c r="F6167" i="4" s="1"/>
  <c r="H6167" i="4" s="1"/>
  <c r="E3447" i="4"/>
  <c r="E2920" i="4"/>
  <c r="C6424" i="4"/>
  <c r="D6424" i="4"/>
  <c r="F6424" i="4" s="1"/>
  <c r="H6424" i="4" s="1"/>
  <c r="C6369" i="4"/>
  <c r="E6369" i="4" s="1"/>
  <c r="D6369" i="4"/>
  <c r="F6369" i="4" s="1"/>
  <c r="H6369" i="4" s="1"/>
  <c r="C6353" i="4"/>
  <c r="E6353" i="4" s="1"/>
  <c r="D6353" i="4"/>
  <c r="F6353" i="4" s="1"/>
  <c r="H6353" i="4" s="1"/>
  <c r="C6330" i="4"/>
  <c r="D6330" i="4"/>
  <c r="F6330" i="4" s="1"/>
  <c r="H6330" i="4" s="1"/>
  <c r="C6290" i="4"/>
  <c r="D6290" i="4"/>
  <c r="F6290" i="4" s="1"/>
  <c r="H6290" i="4" s="1"/>
  <c r="C6282" i="4"/>
  <c r="E6282" i="4" s="1"/>
  <c r="D6282" i="4"/>
  <c r="F6282" i="4" s="1"/>
  <c r="C6250" i="4"/>
  <c r="E6250" i="4" s="1"/>
  <c r="D6250" i="4"/>
  <c r="C6226" i="4"/>
  <c r="D6226" i="4"/>
  <c r="F6226" i="4" s="1"/>
  <c r="H6226" i="4" s="1"/>
  <c r="C6202" i="4"/>
  <c r="D6202" i="4"/>
  <c r="F6202" i="4" s="1"/>
  <c r="H6202" i="4" s="1"/>
  <c r="C6170" i="4"/>
  <c r="D6170" i="4"/>
  <c r="C6106" i="4"/>
  <c r="D6106" i="4"/>
  <c r="C6090" i="4"/>
  <c r="D6090" i="4"/>
  <c r="C6074" i="4"/>
  <c r="D6074" i="4"/>
  <c r="F6074" i="4" s="1"/>
  <c r="H6074" i="4" s="1"/>
  <c r="C6042" i="4"/>
  <c r="D6042" i="4"/>
  <c r="C6026" i="4"/>
  <c r="D6026" i="4"/>
  <c r="C6002" i="4"/>
  <c r="D6002" i="4"/>
  <c r="C5978" i="4"/>
  <c r="D5978" i="4"/>
  <c r="C5962" i="4"/>
  <c r="E5962" i="4" s="1"/>
  <c r="D5962" i="4"/>
  <c r="C5938" i="4"/>
  <c r="D5938" i="4"/>
  <c r="C5914" i="4"/>
  <c r="D5914" i="4"/>
  <c r="C5890" i="4"/>
  <c r="D5890" i="4"/>
  <c r="F5890" i="4" s="1"/>
  <c r="H5890" i="4" s="1"/>
  <c r="C5866" i="4"/>
  <c r="E5866" i="4" s="1"/>
  <c r="D5866" i="4"/>
  <c r="C5842" i="4"/>
  <c r="E5842" i="4" s="1"/>
  <c r="D5842" i="4"/>
  <c r="C5818" i="4"/>
  <c r="E5818" i="4" s="1"/>
  <c r="D5818" i="4"/>
  <c r="C5802" i="4"/>
  <c r="E5802" i="4" s="1"/>
  <c r="D5802" i="4"/>
  <c r="F5802" i="4" s="1"/>
  <c r="H5802" i="4" s="1"/>
  <c r="C5786" i="4"/>
  <c r="D5786" i="4"/>
  <c r="C5762" i="4"/>
  <c r="D5762" i="4"/>
  <c r="C5738" i="4"/>
  <c r="D5738" i="4"/>
  <c r="C5714" i="4"/>
  <c r="D5714" i="4"/>
  <c r="C5690" i="4"/>
  <c r="E5690" i="4" s="1"/>
  <c r="D5690" i="4"/>
  <c r="C5666" i="4"/>
  <c r="E5666" i="4" s="1"/>
  <c r="D5666" i="4"/>
  <c r="E5626" i="4"/>
  <c r="C5618" i="4"/>
  <c r="D5618" i="4"/>
  <c r="C5570" i="4"/>
  <c r="E5570" i="4" s="1"/>
  <c r="D5570" i="4"/>
  <c r="C5562" i="4"/>
  <c r="E5562" i="4" s="1"/>
  <c r="D5562" i="4"/>
  <c r="C5538" i="4"/>
  <c r="D5538" i="4"/>
  <c r="C5522" i="4"/>
  <c r="D5522" i="4"/>
  <c r="C5506" i="4"/>
  <c r="E5506" i="4" s="1"/>
  <c r="D5506" i="4"/>
  <c r="C5498" i="4"/>
  <c r="D5498" i="4"/>
  <c r="C5474" i="4"/>
  <c r="D5474" i="4"/>
  <c r="C5418" i="4"/>
  <c r="D5418" i="4"/>
  <c r="C5394" i="4"/>
  <c r="D5394" i="4"/>
  <c r="C5386" i="4"/>
  <c r="E5386" i="4" s="1"/>
  <c r="D5386" i="4"/>
  <c r="C5362" i="4"/>
  <c r="E5362" i="4" s="1"/>
  <c r="D5362" i="4"/>
  <c r="C5338" i="4"/>
  <c r="D5338" i="4"/>
  <c r="C5314" i="4"/>
  <c r="D5314" i="4"/>
  <c r="C5282" i="4"/>
  <c r="E5282" i="4" s="1"/>
  <c r="D5282" i="4"/>
  <c r="C5226" i="4"/>
  <c r="E5226" i="4" s="1"/>
  <c r="D5226" i="4"/>
  <c r="C5218" i="4"/>
  <c r="D5218" i="4"/>
  <c r="C5194" i="4"/>
  <c r="D5194" i="4"/>
  <c r="C5170" i="4"/>
  <c r="E5170" i="4" s="1"/>
  <c r="D5170" i="4"/>
  <c r="C5146" i="4"/>
  <c r="D5146" i="4"/>
  <c r="C5130" i="4"/>
  <c r="E5130" i="4" s="1"/>
  <c r="D5130" i="4"/>
  <c r="C5106" i="4"/>
  <c r="E5106" i="4" s="1"/>
  <c r="D5106" i="4"/>
  <c r="C5010" i="4"/>
  <c r="E5010" i="4" s="1"/>
  <c r="D5010" i="4"/>
  <c r="C4986" i="4"/>
  <c r="E4986" i="4" s="1"/>
  <c r="D4986" i="4"/>
  <c r="C4970" i="4"/>
  <c r="D4970" i="4"/>
  <c r="C4946" i="4"/>
  <c r="E4946" i="4" s="1"/>
  <c r="D4946" i="4"/>
  <c r="C4922" i="4"/>
  <c r="E4922" i="4" s="1"/>
  <c r="D4922" i="4"/>
  <c r="C4890" i="4"/>
  <c r="D4890" i="4"/>
  <c r="C4818" i="4"/>
  <c r="D4818" i="4"/>
  <c r="E4778" i="4"/>
  <c r="C4770" i="4"/>
  <c r="D4770" i="4"/>
  <c r="C4746" i="4"/>
  <c r="E4746" i="4" s="1"/>
  <c r="D4746" i="4"/>
  <c r="C4730" i="4"/>
  <c r="D4730" i="4"/>
  <c r="C4722" i="4"/>
  <c r="E4722" i="4" s="1"/>
  <c r="D4722" i="4"/>
  <c r="C4698" i="4"/>
  <c r="D4698" i="4"/>
  <c r="C4682" i="4"/>
  <c r="E4682" i="4" s="1"/>
  <c r="D4682" i="4"/>
  <c r="C4666" i="4"/>
  <c r="E4666" i="4" s="1"/>
  <c r="D4666" i="4"/>
  <c r="C4642" i="4"/>
  <c r="E4642" i="4" s="1"/>
  <c r="D4642" i="4"/>
  <c r="C4618" i="4"/>
  <c r="D4618" i="4"/>
  <c r="C4610" i="4"/>
  <c r="D4610" i="4"/>
  <c r="C4594" i="4"/>
  <c r="E4594" i="4" s="1"/>
  <c r="D4594" i="4"/>
  <c r="C4562" i="4"/>
  <c r="D4562" i="4"/>
  <c r="E4546" i="4"/>
  <c r="C4538" i="4"/>
  <c r="E4538" i="4" s="1"/>
  <c r="D4538" i="4"/>
  <c r="C4514" i="4"/>
  <c r="E4514" i="4" s="1"/>
  <c r="D4514" i="4"/>
  <c r="F4514" i="4" s="1"/>
  <c r="H4514" i="4" s="1"/>
  <c r="C4490" i="4"/>
  <c r="D4490" i="4"/>
  <c r="C4474" i="4"/>
  <c r="E4474" i="4" s="1"/>
  <c r="D4474" i="4"/>
  <c r="C4450" i="4"/>
  <c r="D4450" i="4"/>
  <c r="C4386" i="4"/>
  <c r="D4386" i="4"/>
  <c r="C4362" i="4"/>
  <c r="D4362" i="4"/>
  <c r="C4330" i="4"/>
  <c r="E4330" i="4" s="1"/>
  <c r="D4330" i="4"/>
  <c r="C4314" i="4"/>
  <c r="E4314" i="4" s="1"/>
  <c r="D4314" i="4"/>
  <c r="C4306" i="4"/>
  <c r="D4306" i="4"/>
  <c r="F4306" i="4" s="1"/>
  <c r="H4306" i="4" s="1"/>
  <c r="C4258" i="4"/>
  <c r="D4258" i="4"/>
  <c r="C4242" i="4"/>
  <c r="D4242" i="4"/>
  <c r="C4218" i="4"/>
  <c r="D4218" i="4"/>
  <c r="C4202" i="4"/>
  <c r="D4202" i="4"/>
  <c r="F4202" i="4" s="1"/>
  <c r="H4202" i="4" s="1"/>
  <c r="C4186" i="4"/>
  <c r="D4186" i="4"/>
  <c r="C4154" i="4"/>
  <c r="D4154" i="4"/>
  <c r="E4122" i="4"/>
  <c r="E4026" i="4"/>
  <c r="C4010" i="4"/>
  <c r="D4010" i="4"/>
  <c r="C3994" i="4"/>
  <c r="D3994" i="4"/>
  <c r="C3970" i="4"/>
  <c r="D3970" i="4"/>
  <c r="C3906" i="4"/>
  <c r="D3906" i="4"/>
  <c r="C3890" i="4"/>
  <c r="D3890" i="4"/>
  <c r="F3890" i="4" s="1"/>
  <c r="H3890" i="4" s="1"/>
  <c r="E3850" i="4"/>
  <c r="C3834" i="4"/>
  <c r="D3834" i="4"/>
  <c r="C3818" i="4"/>
  <c r="D3818" i="4"/>
  <c r="E3787" i="4"/>
  <c r="C3771" i="4"/>
  <c r="D3771" i="4"/>
  <c r="C3755" i="4"/>
  <c r="D3755" i="4"/>
  <c r="C3731" i="4"/>
  <c r="D3731" i="4"/>
  <c r="C3691" i="4"/>
  <c r="D3691" i="4"/>
  <c r="C3683" i="4"/>
  <c r="D3683" i="4"/>
  <c r="E3651" i="4"/>
  <c r="E3611" i="4"/>
  <c r="C3579" i="4"/>
  <c r="D3579" i="4"/>
  <c r="C3555" i="4"/>
  <c r="D3555" i="4"/>
  <c r="C3547" i="4"/>
  <c r="D3547" i="4"/>
  <c r="C3523" i="4"/>
  <c r="D3523" i="4"/>
  <c r="E3499" i="4"/>
  <c r="E3459" i="4"/>
  <c r="E3387" i="4"/>
  <c r="E3291" i="4"/>
  <c r="E3123" i="4"/>
  <c r="C3107" i="4"/>
  <c r="D3107" i="4"/>
  <c r="C3068" i="4"/>
  <c r="D3068" i="4"/>
  <c r="E3028" i="4"/>
  <c r="C3012" i="4"/>
  <c r="D3012" i="4"/>
  <c r="C2996" i="4"/>
  <c r="D2996" i="4"/>
  <c r="C2980" i="4"/>
  <c r="D2980" i="4"/>
  <c r="C2956" i="4"/>
  <c r="D2956" i="4"/>
  <c r="E2924" i="4"/>
  <c r="C2908" i="4"/>
  <c r="D2908" i="4"/>
  <c r="C2892" i="4"/>
  <c r="D2892" i="4"/>
  <c r="C2868" i="4"/>
  <c r="D2868" i="4"/>
  <c r="C2852" i="4"/>
  <c r="D2852" i="4"/>
  <c r="C2836" i="4"/>
  <c r="D2836" i="4"/>
  <c r="C2812" i="4"/>
  <c r="E2812" i="4" s="1"/>
  <c r="D2812" i="4"/>
  <c r="E2780" i="4"/>
  <c r="C2764" i="4"/>
  <c r="D2764" i="4"/>
  <c r="C2740" i="4"/>
  <c r="D2740" i="4"/>
  <c r="C2716" i="4"/>
  <c r="D2716" i="4"/>
  <c r="C2612" i="4"/>
  <c r="D2612" i="4"/>
  <c r="C2596" i="4"/>
  <c r="E2596" i="4" s="1"/>
  <c r="D2596" i="4"/>
  <c r="C2580" i="4"/>
  <c r="D2580" i="4"/>
  <c r="E2524" i="4"/>
  <c r="E2484" i="4"/>
  <c r="C2468" i="4"/>
  <c r="D2468" i="4"/>
  <c r="C2452" i="4"/>
  <c r="D2452" i="4"/>
  <c r="C2428" i="4"/>
  <c r="D2428" i="4"/>
  <c r="E2380" i="4"/>
  <c r="C2364" i="4"/>
  <c r="D2364" i="4"/>
  <c r="C2340" i="4"/>
  <c r="D2340" i="4"/>
  <c r="C2332" i="4"/>
  <c r="D2332" i="4"/>
  <c r="C2316" i="4"/>
  <c r="D2316" i="4"/>
  <c r="E2276" i="4"/>
  <c r="C2268" i="4"/>
  <c r="D2268" i="4"/>
  <c r="E2244" i="4"/>
  <c r="C2228" i="4"/>
  <c r="D2228" i="4"/>
  <c r="C2204" i="4"/>
  <c r="D2204" i="4"/>
  <c r="E2180" i="4"/>
  <c r="E2116" i="4"/>
  <c r="C2092" i="4"/>
  <c r="D2092" i="4"/>
  <c r="C2076" i="4"/>
  <c r="E2076" i="4" s="1"/>
  <c r="D2076" i="4"/>
  <c r="E2052" i="4"/>
  <c r="C2028" i="4"/>
  <c r="D2028" i="4"/>
  <c r="C1957" i="4"/>
  <c r="D1957" i="4"/>
  <c r="C1933" i="4"/>
  <c r="D1933" i="4"/>
  <c r="C1917" i="4"/>
  <c r="D1917" i="4"/>
  <c r="C1861" i="4"/>
  <c r="E1861" i="4" s="1"/>
  <c r="D1861" i="4"/>
  <c r="C1837" i="4"/>
  <c r="E1837" i="4" s="1"/>
  <c r="D1837" i="4"/>
  <c r="C1717" i="4"/>
  <c r="E1717" i="4" s="1"/>
  <c r="D1717" i="4"/>
  <c r="C1693" i="4"/>
  <c r="D1693" i="4"/>
  <c r="C1669" i="4"/>
  <c r="D1669" i="4"/>
  <c r="F1669" i="4" s="1"/>
  <c r="H1669" i="4" s="1"/>
  <c r="E1646" i="4"/>
  <c r="E1614" i="4"/>
  <c r="E1590" i="4"/>
  <c r="C1574" i="4"/>
  <c r="D1574" i="4"/>
  <c r="C1558" i="4"/>
  <c r="D1558" i="4"/>
  <c r="E1471" i="4"/>
  <c r="E1455" i="4"/>
  <c r="C1399" i="4"/>
  <c r="D1399" i="4"/>
  <c r="E1367" i="4"/>
  <c r="C1343" i="4"/>
  <c r="D1343" i="4"/>
  <c r="C1327" i="4"/>
  <c r="D1327" i="4"/>
  <c r="E1287" i="4"/>
  <c r="E1255" i="4"/>
  <c r="E1231" i="4"/>
  <c r="C1215" i="4"/>
  <c r="E1215" i="4" s="1"/>
  <c r="D1215" i="4"/>
  <c r="C1199" i="4"/>
  <c r="D1199" i="4"/>
  <c r="C1183" i="4"/>
  <c r="D1183" i="4"/>
  <c r="C1175" i="4"/>
  <c r="E1175" i="4" s="1"/>
  <c r="D1175" i="4"/>
  <c r="C1151" i="4"/>
  <c r="E1151" i="4" s="1"/>
  <c r="D1151" i="4"/>
  <c r="E1007" i="4"/>
  <c r="C983" i="4"/>
  <c r="E983" i="4" s="1"/>
  <c r="D983" i="4"/>
  <c r="E959" i="4"/>
  <c r="C927" i="4"/>
  <c r="D927" i="4"/>
  <c r="C903" i="4"/>
  <c r="D903" i="4"/>
  <c r="C887" i="4"/>
  <c r="D887" i="4"/>
  <c r="C871" i="4"/>
  <c r="E871" i="4" s="1"/>
  <c r="D871" i="4"/>
  <c r="C791" i="4"/>
  <c r="D791" i="4"/>
  <c r="C783" i="4"/>
  <c r="D783" i="4"/>
  <c r="E751" i="4"/>
  <c r="E719" i="4"/>
  <c r="C679" i="4"/>
  <c r="E679" i="4" s="1"/>
  <c r="D679" i="4"/>
  <c r="D703" i="4"/>
  <c r="F703" i="4" s="1"/>
  <c r="H703" i="4" s="1"/>
  <c r="D815" i="4"/>
  <c r="F815" i="4" s="1"/>
  <c r="H815" i="4" s="1"/>
  <c r="D999" i="4"/>
  <c r="F999" i="4" s="1"/>
  <c r="H999" i="4" s="1"/>
  <c r="D1143" i="4"/>
  <c r="F1143" i="4" s="1"/>
  <c r="H1143" i="4" s="1"/>
  <c r="D1167" i="4"/>
  <c r="F1167" i="4" s="1"/>
  <c r="H1167" i="4" s="1"/>
  <c r="D1901" i="4"/>
  <c r="F1901" i="4" s="1"/>
  <c r="H1901" i="4" s="1"/>
  <c r="D2052" i="4"/>
  <c r="F2052" i="4" s="1"/>
  <c r="H2052" i="4" s="1"/>
  <c r="D2180" i="4"/>
  <c r="F2180" i="4" s="1"/>
  <c r="H2180" i="4" s="1"/>
  <c r="D2244" i="4"/>
  <c r="F2244" i="4" s="1"/>
  <c r="H2244" i="4" s="1"/>
  <c r="D2436" i="4"/>
  <c r="F2436" i="4" s="1"/>
  <c r="H2436" i="4" s="1"/>
  <c r="D3499" i="4"/>
  <c r="F3499" i="4" s="1"/>
  <c r="H3499" i="4" s="1"/>
  <c r="D4466" i="4"/>
  <c r="F4466" i="4" s="1"/>
  <c r="H4466" i="4" s="1"/>
  <c r="D5034" i="4"/>
  <c r="F5034" i="4" s="1"/>
  <c r="H5034" i="4" s="1"/>
  <c r="D5098" i="4"/>
  <c r="F5098" i="4" s="1"/>
  <c r="H5098" i="4" s="1"/>
  <c r="D5778" i="4"/>
  <c r="C6415" i="4"/>
  <c r="E6415" i="4" s="1"/>
  <c r="D6415" i="4"/>
  <c r="F6415" i="4" s="1"/>
  <c r="H6415" i="4" s="1"/>
  <c r="C6400" i="4"/>
  <c r="D6400" i="4"/>
  <c r="F6400" i="4" s="1"/>
  <c r="H6400" i="4" s="1"/>
  <c r="C6392" i="4"/>
  <c r="G6392" i="4" s="1"/>
  <c r="I6392" i="4" s="1"/>
  <c r="D6392" i="4"/>
  <c r="F6392" i="4" s="1"/>
  <c r="H6392" i="4" s="1"/>
  <c r="C6368" i="4"/>
  <c r="D6368" i="4"/>
  <c r="C6352" i="4"/>
  <c r="G6352" i="4" s="1"/>
  <c r="I6352" i="4" s="1"/>
  <c r="D6352" i="4"/>
  <c r="F6352" i="4" s="1"/>
  <c r="H6352" i="4" s="1"/>
  <c r="C6336" i="4"/>
  <c r="D6336" i="4"/>
  <c r="F6336" i="4" s="1"/>
  <c r="H6336" i="4" s="1"/>
  <c r="C6297" i="4"/>
  <c r="G6297" i="4" s="1"/>
  <c r="I6297" i="4" s="1"/>
  <c r="D6297" i="4"/>
  <c r="F6297" i="4" s="1"/>
  <c r="H6297" i="4" s="1"/>
  <c r="C6241" i="4"/>
  <c r="D6241" i="4"/>
  <c r="F6241" i="4" s="1"/>
  <c r="H6241" i="4" s="1"/>
  <c r="C6225" i="4"/>
  <c r="E6225" i="4" s="1"/>
  <c r="D6225" i="4"/>
  <c r="F6225" i="4" s="1"/>
  <c r="H6225" i="4" s="1"/>
  <c r="C6201" i="4"/>
  <c r="D6201" i="4"/>
  <c r="F6201" i="4" s="1"/>
  <c r="H6201" i="4" s="1"/>
  <c r="C6185" i="4"/>
  <c r="G6185" i="4" s="1"/>
  <c r="I6185" i="4" s="1"/>
  <c r="D6185" i="4"/>
  <c r="F6185" i="4" s="1"/>
  <c r="H6185" i="4" s="1"/>
  <c r="C6161" i="4"/>
  <c r="D6161" i="4"/>
  <c r="F6161" i="4" s="1"/>
  <c r="H6161" i="4" s="1"/>
  <c r="C6137" i="4"/>
  <c r="E6137" i="4" s="1"/>
  <c r="D6137" i="4"/>
  <c r="C6113" i="4"/>
  <c r="D6113" i="4"/>
  <c r="C6081" i="4"/>
  <c r="E6081" i="4" s="1"/>
  <c r="D6081" i="4"/>
  <c r="C6057" i="4"/>
  <c r="D6057" i="4"/>
  <c r="F6057" i="4" s="1"/>
  <c r="H6057" i="4" s="1"/>
  <c r="C6033" i="4"/>
  <c r="E6033" i="4" s="1"/>
  <c r="D6033" i="4"/>
  <c r="C6009" i="4"/>
  <c r="E6009" i="4" s="1"/>
  <c r="D6009" i="4"/>
  <c r="C5985" i="4"/>
  <c r="E5985" i="4" s="1"/>
  <c r="D5985" i="4"/>
  <c r="C5921" i="4"/>
  <c r="D5921" i="4"/>
  <c r="F5921" i="4" s="1"/>
  <c r="H5921" i="4" s="1"/>
  <c r="C5897" i="4"/>
  <c r="D5897" i="4"/>
  <c r="C5841" i="4"/>
  <c r="D5841" i="4"/>
  <c r="C5833" i="4"/>
  <c r="D5833" i="4"/>
  <c r="C5809" i="4"/>
  <c r="D5809" i="4"/>
  <c r="F5809" i="4" s="1"/>
  <c r="H5809" i="4" s="1"/>
  <c r="C5793" i="4"/>
  <c r="D5793" i="4"/>
  <c r="C5769" i="4"/>
  <c r="D5769" i="4"/>
  <c r="C5753" i="4"/>
  <c r="E5753" i="4" s="1"/>
  <c r="D5753" i="4"/>
  <c r="C5729" i="4"/>
  <c r="D5729" i="4"/>
  <c r="F5729" i="4" s="1"/>
  <c r="H5729" i="4" s="1"/>
  <c r="C5705" i="4"/>
  <c r="E5705" i="4" s="1"/>
  <c r="D5705" i="4"/>
  <c r="C5681" i="4"/>
  <c r="D5681" i="4"/>
  <c r="C5657" i="4"/>
  <c r="E5657" i="4" s="1"/>
  <c r="D5657" i="4"/>
  <c r="C5633" i="4"/>
  <c r="D5633" i="4"/>
  <c r="F5633" i="4" s="1"/>
  <c r="H5633" i="4" s="1"/>
  <c r="C5553" i="4"/>
  <c r="D5553" i="4"/>
  <c r="C5537" i="4"/>
  <c r="D5537" i="4"/>
  <c r="C5521" i="4"/>
  <c r="D5521" i="4"/>
  <c r="C5505" i="4"/>
  <c r="D5505" i="4"/>
  <c r="F5505" i="4" s="1"/>
  <c r="H5505" i="4" s="1"/>
  <c r="C5481" i="4"/>
  <c r="E5481" i="4" s="1"/>
  <c r="D5481" i="4"/>
  <c r="C5457" i="4"/>
  <c r="D5457" i="4"/>
  <c r="C5433" i="4"/>
  <c r="E5433" i="4" s="1"/>
  <c r="D5433" i="4"/>
  <c r="C5409" i="4"/>
  <c r="E5409" i="4" s="1"/>
  <c r="D5409" i="4"/>
  <c r="F5409" i="4" s="1"/>
  <c r="C5345" i="4"/>
  <c r="E5345" i="4" s="1"/>
  <c r="D5345" i="4"/>
  <c r="C5321" i="4"/>
  <c r="D5321" i="4"/>
  <c r="C5273" i="4"/>
  <c r="E5273" i="4" s="1"/>
  <c r="D5273" i="4"/>
  <c r="C5249" i="4"/>
  <c r="E5249" i="4" s="1"/>
  <c r="D5249" i="4"/>
  <c r="F5249" i="4" s="1"/>
  <c r="H5249" i="4" s="1"/>
  <c r="C5225" i="4"/>
  <c r="E5225" i="4" s="1"/>
  <c r="D5225" i="4"/>
  <c r="C5201" i="4"/>
  <c r="E5201" i="4" s="1"/>
  <c r="D5201" i="4"/>
  <c r="C5177" i="4"/>
  <c r="E5177" i="4" s="1"/>
  <c r="D5177" i="4"/>
  <c r="C5153" i="4"/>
  <c r="D5153" i="4"/>
  <c r="C5137" i="4"/>
  <c r="E5137" i="4" s="1"/>
  <c r="D5137" i="4"/>
  <c r="C5121" i="4"/>
  <c r="D5121" i="4"/>
  <c r="C5081" i="4"/>
  <c r="E5081" i="4" s="1"/>
  <c r="D5081" i="4"/>
  <c r="C4849" i="4"/>
  <c r="D4849" i="4"/>
  <c r="F4849" i="4" s="1"/>
  <c r="H4849" i="4" s="1"/>
  <c r="C4825" i="4"/>
  <c r="D4825" i="4"/>
  <c r="C4793" i="4"/>
  <c r="D4793" i="4"/>
  <c r="C4745" i="4"/>
  <c r="E4745" i="4" s="1"/>
  <c r="D4745" i="4"/>
  <c r="C4681" i="4"/>
  <c r="D4681" i="4"/>
  <c r="F4681" i="4" s="1"/>
  <c r="H4681" i="4" s="1"/>
  <c r="C4625" i="4"/>
  <c r="D4625" i="4"/>
  <c r="C4609" i="4"/>
  <c r="D4609" i="4"/>
  <c r="C4593" i="4"/>
  <c r="E4593" i="4" s="1"/>
  <c r="D4593" i="4"/>
  <c r="C4569" i="4"/>
  <c r="D4569" i="4"/>
  <c r="C4545" i="4"/>
  <c r="D4545" i="4"/>
  <c r="C4529" i="4"/>
  <c r="E4529" i="4" s="1"/>
  <c r="D4529" i="4"/>
  <c r="C4505" i="4"/>
  <c r="E4505" i="4" s="1"/>
  <c r="D4505" i="4"/>
  <c r="C4441" i="4"/>
  <c r="D4441" i="4"/>
  <c r="F4441" i="4" s="1"/>
  <c r="H4441" i="4" s="1"/>
  <c r="C4417" i="4"/>
  <c r="E4417" i="4" s="1"/>
  <c r="D4417" i="4"/>
  <c r="C4297" i="4"/>
  <c r="D4297" i="4"/>
  <c r="C4241" i="4"/>
  <c r="E4241" i="4" s="1"/>
  <c r="D4241" i="4"/>
  <c r="C4217" i="4"/>
  <c r="D4217" i="4"/>
  <c r="F4217" i="4" s="1"/>
  <c r="H4217" i="4" s="1"/>
  <c r="C4201" i="4"/>
  <c r="E4201" i="4" s="1"/>
  <c r="D4201" i="4"/>
  <c r="C4145" i="4"/>
  <c r="E4145" i="4" s="1"/>
  <c r="D4145" i="4"/>
  <c r="C4129" i="4"/>
  <c r="E4129" i="4" s="1"/>
  <c r="D4129" i="4"/>
  <c r="C4089" i="4"/>
  <c r="D4089" i="4"/>
  <c r="C4073" i="4"/>
  <c r="D4073" i="4"/>
  <c r="C4057" i="4"/>
  <c r="D4057" i="4"/>
  <c r="C4001" i="4"/>
  <c r="E4001" i="4" s="1"/>
  <c r="D4001" i="4"/>
  <c r="C3985" i="4"/>
  <c r="E3985" i="4" s="1"/>
  <c r="D3985" i="4"/>
  <c r="F3985" i="4" s="1"/>
  <c r="H3985" i="4" s="1"/>
  <c r="C3969" i="4"/>
  <c r="E3969" i="4" s="1"/>
  <c r="D3969" i="4"/>
  <c r="C3953" i="4"/>
  <c r="D3953" i="4"/>
  <c r="C3945" i="4"/>
  <c r="D3945" i="4"/>
  <c r="C3937" i="4"/>
  <c r="D3937" i="4"/>
  <c r="F3937" i="4" s="1"/>
  <c r="H3937" i="4" s="1"/>
  <c r="C3913" i="4"/>
  <c r="D3913" i="4"/>
  <c r="C3897" i="4"/>
  <c r="D3897" i="4"/>
  <c r="C3881" i="4"/>
  <c r="E3881" i="4" s="1"/>
  <c r="D3881" i="4"/>
  <c r="C3865" i="4"/>
  <c r="D3865" i="4"/>
  <c r="C3802" i="4"/>
  <c r="D3802" i="4"/>
  <c r="C3794" i="4"/>
  <c r="D3794" i="4"/>
  <c r="C3770" i="4"/>
  <c r="D3770" i="4"/>
  <c r="C3746" i="4"/>
  <c r="D3746" i="4"/>
  <c r="F3746" i="4" s="1"/>
  <c r="H3746" i="4" s="1"/>
  <c r="C3514" i="4"/>
  <c r="E3514" i="4" s="1"/>
  <c r="D3514" i="4"/>
  <c r="C3474" i="4"/>
  <c r="E3474" i="4" s="1"/>
  <c r="D3474" i="4"/>
  <c r="C3466" i="4"/>
  <c r="D3466" i="4"/>
  <c r="C3410" i="4"/>
  <c r="D3410" i="4"/>
  <c r="F3410" i="4" s="1"/>
  <c r="H3410" i="4" s="1"/>
  <c r="E3370" i="4"/>
  <c r="C3362" i="4"/>
  <c r="D3362" i="4"/>
  <c r="C3338" i="4"/>
  <c r="D3338" i="4"/>
  <c r="C3330" i="4"/>
  <c r="D3330" i="4"/>
  <c r="C3314" i="4"/>
  <c r="D3314" i="4"/>
  <c r="C3298" i="4"/>
  <c r="D3298" i="4"/>
  <c r="C3250" i="4"/>
  <c r="D3250" i="4"/>
  <c r="C3234" i="4"/>
  <c r="D3234" i="4"/>
  <c r="C3218" i="4"/>
  <c r="E3218" i="4" s="1"/>
  <c r="D3218" i="4"/>
  <c r="C3106" i="4"/>
  <c r="D3106" i="4"/>
  <c r="C3090" i="4"/>
  <c r="D3090" i="4"/>
  <c r="C3027" i="4"/>
  <c r="D3027" i="4"/>
  <c r="E2987" i="4"/>
  <c r="C2979" i="4"/>
  <c r="D2979" i="4"/>
  <c r="E2899" i="4"/>
  <c r="C2875" i="4"/>
  <c r="D2875" i="4"/>
  <c r="E2843" i="4"/>
  <c r="C2827" i="4"/>
  <c r="D2827" i="4"/>
  <c r="E2795" i="4"/>
  <c r="C2691" i="4"/>
  <c r="E2691" i="4" s="1"/>
  <c r="D2691" i="4"/>
  <c r="C2571" i="4"/>
  <c r="D2571" i="4"/>
  <c r="C2547" i="4"/>
  <c r="D2547" i="4"/>
  <c r="E2515" i="4"/>
  <c r="C2483" i="4"/>
  <c r="D2483" i="4"/>
  <c r="E2451" i="4"/>
  <c r="C2435" i="4"/>
  <c r="D2435" i="4"/>
  <c r="C2403" i="4"/>
  <c r="D2403" i="4"/>
  <c r="E2371" i="4"/>
  <c r="C2355" i="4"/>
  <c r="D2355" i="4"/>
  <c r="C2339" i="4"/>
  <c r="E2339" i="4" s="1"/>
  <c r="D2339" i="4"/>
  <c r="C2291" i="4"/>
  <c r="D2291" i="4"/>
  <c r="E2259" i="4"/>
  <c r="E2243" i="4"/>
  <c r="C2219" i="4"/>
  <c r="D2219" i="4"/>
  <c r="C2147" i="4"/>
  <c r="D2147" i="4"/>
  <c r="C2131" i="4"/>
  <c r="D2131" i="4"/>
  <c r="E2107" i="4"/>
  <c r="E2059" i="4"/>
  <c r="E1956" i="4"/>
  <c r="C1948" i="4"/>
  <c r="D1948" i="4"/>
  <c r="C1924" i="4"/>
  <c r="D1924" i="4"/>
  <c r="C1900" i="4"/>
  <c r="D1900" i="4"/>
  <c r="E1876" i="4"/>
  <c r="C1860" i="4"/>
  <c r="D1860" i="4"/>
  <c r="C1828" i="4"/>
  <c r="D1828" i="4"/>
  <c r="C1732" i="4"/>
  <c r="D1732" i="4"/>
  <c r="C1716" i="4"/>
  <c r="D1716" i="4"/>
  <c r="E1692" i="4"/>
  <c r="C1668" i="4"/>
  <c r="D1668" i="4"/>
  <c r="C1653" i="4"/>
  <c r="E1653" i="4" s="1"/>
  <c r="D1653" i="4"/>
  <c r="C1637" i="4"/>
  <c r="D1637" i="4"/>
  <c r="C1422" i="4"/>
  <c r="E1422" i="4" s="1"/>
  <c r="D1422" i="4"/>
  <c r="E1382" i="4"/>
  <c r="C1366" i="4"/>
  <c r="D1366" i="4"/>
  <c r="C1350" i="4"/>
  <c r="D1350" i="4"/>
  <c r="C1326" i="4"/>
  <c r="D1326" i="4"/>
  <c r="F1326" i="4" s="1"/>
  <c r="H1326" i="4" s="1"/>
  <c r="C1318" i="4"/>
  <c r="D1318" i="4"/>
  <c r="C1302" i="4"/>
  <c r="D1302" i="4"/>
  <c r="C1190" i="4"/>
  <c r="D1190" i="4"/>
  <c r="C1174" i="4"/>
  <c r="E1174" i="4" s="1"/>
  <c r="D1174" i="4"/>
  <c r="E1134" i="4"/>
  <c r="C1118" i="4"/>
  <c r="E1118" i="4" s="1"/>
  <c r="D1118" i="4"/>
  <c r="C1022" i="4"/>
  <c r="D1022" i="4"/>
  <c r="E998" i="4"/>
  <c r="E958" i="4"/>
  <c r="C950" i="4"/>
  <c r="D950" i="4"/>
  <c r="E910" i="4"/>
  <c r="C894" i="4"/>
  <c r="D894" i="4"/>
  <c r="D799" i="4"/>
  <c r="F799" i="4" s="1"/>
  <c r="H799" i="4" s="1"/>
  <c r="D982" i="4"/>
  <c r="F982" i="4" s="1"/>
  <c r="H982" i="4" s="1"/>
  <c r="D1263" i="4"/>
  <c r="F1263" i="4" s="1"/>
  <c r="H1263" i="4" s="1"/>
  <c r="D1638" i="4"/>
  <c r="D1701" i="4"/>
  <c r="F1701" i="4" s="1"/>
  <c r="H1701" i="4" s="1"/>
  <c r="D2043" i="4"/>
  <c r="F2043" i="4" s="1"/>
  <c r="H2043" i="4" s="1"/>
  <c r="D2132" i="4"/>
  <c r="F2132" i="4" s="1"/>
  <c r="H2132" i="4" s="1"/>
  <c r="D2196" i="4"/>
  <c r="F2196" i="4" s="1"/>
  <c r="H2196" i="4" s="1"/>
  <c r="D2235" i="4"/>
  <c r="F2235" i="4" s="1"/>
  <c r="H2235" i="4" s="1"/>
  <c r="D2707" i="4"/>
  <c r="F2707" i="4" s="1"/>
  <c r="H2707" i="4" s="1"/>
  <c r="D2811" i="4"/>
  <c r="F2811" i="4" s="1"/>
  <c r="H2811" i="4" s="1"/>
  <c r="D3826" i="4"/>
  <c r="F3826" i="4" s="1"/>
  <c r="H3826" i="4" s="1"/>
  <c r="D3977" i="4"/>
  <c r="F3977" i="4" s="1"/>
  <c r="H3977" i="4" s="1"/>
  <c r="D4122" i="4"/>
  <c r="F4122" i="4" s="1"/>
  <c r="H4122" i="4" s="1"/>
  <c r="D4194" i="4"/>
  <c r="F4194" i="4" s="1"/>
  <c r="H4194" i="4" s="1"/>
  <c r="D5018" i="4"/>
  <c r="F5018" i="4" s="1"/>
  <c r="H5018" i="4" s="1"/>
  <c r="D5114" i="4"/>
  <c r="F5114" i="4" s="1"/>
  <c r="H5114" i="4" s="1"/>
  <c r="D5193" i="4"/>
  <c r="F5193" i="4" s="1"/>
  <c r="H5193" i="4" s="1"/>
  <c r="D5945" i="4"/>
  <c r="F5945" i="4" s="1"/>
  <c r="H5945" i="4" s="1"/>
  <c r="D6169" i="4"/>
  <c r="F6169" i="4" s="1"/>
  <c r="H6169" i="4" s="1"/>
  <c r="C6422" i="4"/>
  <c r="G6422" i="4" s="1"/>
  <c r="I6422" i="4" s="1"/>
  <c r="D6422" i="4"/>
  <c r="F6422" i="4" s="1"/>
  <c r="H6422" i="4" s="1"/>
  <c r="C6367" i="4"/>
  <c r="D6367" i="4"/>
  <c r="F6367" i="4" s="1"/>
  <c r="H6367" i="4" s="1"/>
  <c r="C6343" i="4"/>
  <c r="D6343" i="4"/>
  <c r="F6343" i="4" s="1"/>
  <c r="H6343" i="4" s="1"/>
  <c r="C6320" i="4"/>
  <c r="D6320" i="4"/>
  <c r="F6320" i="4" s="1"/>
  <c r="H6320" i="4" s="1"/>
  <c r="C6296" i="4"/>
  <c r="D6296" i="4"/>
  <c r="F6296" i="4" s="1"/>
  <c r="C6264" i="4"/>
  <c r="D6264" i="4"/>
  <c r="F6264" i="4" s="1"/>
  <c r="H6264" i="4" s="1"/>
  <c r="C6240" i="4"/>
  <c r="D6240" i="4"/>
  <c r="F6240" i="4" s="1"/>
  <c r="H6240" i="4" s="1"/>
  <c r="C6232" i="4"/>
  <c r="D6232" i="4"/>
  <c r="F6232" i="4" s="1"/>
  <c r="H6232" i="4" s="1"/>
  <c r="C6224" i="4"/>
  <c r="D6224" i="4"/>
  <c r="F6224" i="4" s="1"/>
  <c r="H6224" i="4" s="1"/>
  <c r="C6208" i="4"/>
  <c r="D6208" i="4"/>
  <c r="F6208" i="4" s="1"/>
  <c r="H6208" i="4" s="1"/>
  <c r="C6184" i="4"/>
  <c r="D6184" i="4"/>
  <c r="F6184" i="4" s="1"/>
  <c r="H6184" i="4" s="1"/>
  <c r="C6168" i="4"/>
  <c r="D6168" i="4"/>
  <c r="C6160" i="4"/>
  <c r="D6160" i="4"/>
  <c r="C6136" i="4"/>
  <c r="D6136" i="4"/>
  <c r="C6120" i="4"/>
  <c r="D6120" i="4"/>
  <c r="C6096" i="4"/>
  <c r="D6096" i="4"/>
  <c r="C6080" i="4"/>
  <c r="D6080" i="4"/>
  <c r="C6056" i="4"/>
  <c r="D6056" i="4"/>
  <c r="C6040" i="4"/>
  <c r="D6040" i="4"/>
  <c r="C6024" i="4"/>
  <c r="D6024" i="4"/>
  <c r="C6000" i="4"/>
  <c r="D6000" i="4"/>
  <c r="C5976" i="4"/>
  <c r="D5976" i="4"/>
  <c r="C5960" i="4"/>
  <c r="D5960" i="4"/>
  <c r="C5944" i="4"/>
  <c r="D5944" i="4"/>
  <c r="C5936" i="4"/>
  <c r="D5936" i="4"/>
  <c r="C5912" i="4"/>
  <c r="D5912" i="4"/>
  <c r="C5888" i="4"/>
  <c r="D5888" i="4"/>
  <c r="E5848" i="4"/>
  <c r="C5824" i="4"/>
  <c r="D5824" i="4"/>
  <c r="C5808" i="4"/>
  <c r="D5808" i="4"/>
  <c r="C5784" i="4"/>
  <c r="D5784" i="4"/>
  <c r="C5768" i="4"/>
  <c r="D5768" i="4"/>
  <c r="C5744" i="4"/>
  <c r="D5744" i="4"/>
  <c r="C5728" i="4"/>
  <c r="D5728" i="4"/>
  <c r="C5704" i="4"/>
  <c r="D5704" i="4"/>
  <c r="C5688" i="4"/>
  <c r="D5688" i="4"/>
  <c r="C5664" i="4"/>
  <c r="D5664" i="4"/>
  <c r="C5640" i="4"/>
  <c r="D5640" i="4"/>
  <c r="C5624" i="4"/>
  <c r="D5624" i="4"/>
  <c r="C5608" i="4"/>
  <c r="D5608" i="4"/>
  <c r="C5584" i="4"/>
  <c r="D5584" i="4"/>
  <c r="C5568" i="4"/>
  <c r="D5568" i="4"/>
  <c r="C5544" i="4"/>
  <c r="D5544" i="4"/>
  <c r="C5536" i="4"/>
  <c r="D5536" i="4"/>
  <c r="C5520" i="4"/>
  <c r="D5520" i="4"/>
  <c r="C5496" i="4"/>
  <c r="D5496" i="4"/>
  <c r="C5464" i="4"/>
  <c r="D5464" i="4"/>
  <c r="C5440" i="4"/>
  <c r="D5440" i="4"/>
  <c r="C5416" i="4"/>
  <c r="D5416" i="4"/>
  <c r="C5392" i="4"/>
  <c r="D5392" i="4"/>
  <c r="E5368" i="4"/>
  <c r="C5352" i="4"/>
  <c r="D5352" i="4"/>
  <c r="C5320" i="4"/>
  <c r="D5320" i="4"/>
  <c r="F5320" i="4" s="1"/>
  <c r="H5320" i="4" s="1"/>
  <c r="C5280" i="4"/>
  <c r="D5280" i="4"/>
  <c r="C5264" i="4"/>
  <c r="D5264" i="4"/>
  <c r="C5240" i="4"/>
  <c r="D5240" i="4"/>
  <c r="C5216" i="4"/>
  <c r="D5216" i="4"/>
  <c r="C5192" i="4"/>
  <c r="D5192" i="4"/>
  <c r="E5144" i="4"/>
  <c r="C5128" i="4"/>
  <c r="D5128" i="4"/>
  <c r="C5104" i="4"/>
  <c r="D5104" i="4"/>
  <c r="C5080" i="4"/>
  <c r="D5080" i="4"/>
  <c r="C5056" i="4"/>
  <c r="D5056" i="4"/>
  <c r="C5040" i="4"/>
  <c r="D5040" i="4"/>
  <c r="C5032" i="4"/>
  <c r="D5032" i="4"/>
  <c r="C5008" i="4"/>
  <c r="D5008" i="4"/>
  <c r="C5000" i="4"/>
  <c r="D5000" i="4"/>
  <c r="C4992" i="4"/>
  <c r="D4992" i="4"/>
  <c r="C4968" i="4"/>
  <c r="D4968" i="4"/>
  <c r="C4944" i="4"/>
  <c r="D4944" i="4"/>
  <c r="C4928" i="4"/>
  <c r="D4928" i="4"/>
  <c r="C4904" i="4"/>
  <c r="D4904" i="4"/>
  <c r="C4880" i="4"/>
  <c r="D4880" i="4"/>
  <c r="C4848" i="4"/>
  <c r="D4848" i="4"/>
  <c r="C4832" i="4"/>
  <c r="D4832" i="4"/>
  <c r="C4808" i="4"/>
  <c r="D4808" i="4"/>
  <c r="E4776" i="4"/>
  <c r="C4752" i="4"/>
  <c r="D4752" i="4"/>
  <c r="F4752" i="4" s="1"/>
  <c r="H4752" i="4" s="1"/>
  <c r="C4736" i="4"/>
  <c r="D4736" i="4"/>
  <c r="E4696" i="4"/>
  <c r="C4672" i="4"/>
  <c r="D4672" i="4"/>
  <c r="C4648" i="4"/>
  <c r="D4648" i="4"/>
  <c r="C4632" i="4"/>
  <c r="D4632" i="4"/>
  <c r="C4600" i="4"/>
  <c r="D4600" i="4"/>
  <c r="C4576" i="4"/>
  <c r="D4576" i="4"/>
  <c r="C4552" i="4"/>
  <c r="D4552" i="4"/>
  <c r="C4528" i="4"/>
  <c r="D4528" i="4"/>
  <c r="C4504" i="4"/>
  <c r="D4504" i="4"/>
  <c r="C4480" i="4"/>
  <c r="D4480" i="4"/>
  <c r="C4448" i="4"/>
  <c r="D4448" i="4"/>
  <c r="C4424" i="4"/>
  <c r="D4424" i="4"/>
  <c r="E4392" i="4"/>
  <c r="C4368" i="4"/>
  <c r="D4368" i="4"/>
  <c r="C4352" i="4"/>
  <c r="D4352" i="4"/>
  <c r="C4328" i="4"/>
  <c r="D4328" i="4"/>
  <c r="C4312" i="4"/>
  <c r="D4312" i="4"/>
  <c r="C4296" i="4"/>
  <c r="D4296" i="4"/>
  <c r="C4280" i="4"/>
  <c r="D4280" i="4"/>
  <c r="E4256" i="4"/>
  <c r="C4240" i="4"/>
  <c r="D4240" i="4"/>
  <c r="C4224" i="4"/>
  <c r="D4224" i="4"/>
  <c r="E4184" i="4"/>
  <c r="C4168" i="4"/>
  <c r="D4168" i="4"/>
  <c r="E4144" i="4"/>
  <c r="C4136" i="4"/>
  <c r="D4136" i="4"/>
  <c r="C4080" i="4"/>
  <c r="D4080" i="4"/>
  <c r="E4040" i="4"/>
  <c r="C4024" i="4"/>
  <c r="E4024" i="4" s="1"/>
  <c r="D4024" i="4"/>
  <c r="C3968" i="4"/>
  <c r="D3968" i="4"/>
  <c r="C3944" i="4"/>
  <c r="D3944" i="4"/>
  <c r="C3920" i="4"/>
  <c r="D3920" i="4"/>
  <c r="C3896" i="4"/>
  <c r="D3896" i="4"/>
  <c r="C3872" i="4"/>
  <c r="D3872" i="4"/>
  <c r="F3872" i="4" s="1"/>
  <c r="H3872" i="4" s="1"/>
  <c r="C3848" i="4"/>
  <c r="D3848" i="4"/>
  <c r="C3793" i="4"/>
  <c r="E3793" i="4" s="1"/>
  <c r="D3793" i="4"/>
  <c r="C3777" i="4"/>
  <c r="D3777" i="4"/>
  <c r="C3753" i="4"/>
  <c r="D3753" i="4"/>
  <c r="F3753" i="4" s="1"/>
  <c r="H3753" i="4" s="1"/>
  <c r="C3737" i="4"/>
  <c r="D3737" i="4"/>
  <c r="C3713" i="4"/>
  <c r="E3713" i="4" s="1"/>
  <c r="D3713" i="4"/>
  <c r="C3641" i="4"/>
  <c r="E3641" i="4" s="1"/>
  <c r="D3641" i="4"/>
  <c r="C3585" i="4"/>
  <c r="E3585" i="4" s="1"/>
  <c r="D3585" i="4"/>
  <c r="C3569" i="4"/>
  <c r="D3569" i="4"/>
  <c r="C3545" i="4"/>
  <c r="E3545" i="4" s="1"/>
  <c r="D3545" i="4"/>
  <c r="C3513" i="4"/>
  <c r="D3513" i="4"/>
  <c r="C3457" i="4"/>
  <c r="D3457" i="4"/>
  <c r="F3457" i="4" s="1"/>
  <c r="H3457" i="4" s="1"/>
  <c r="C3441" i="4"/>
  <c r="D3441" i="4"/>
  <c r="C3425" i="4"/>
  <c r="E3425" i="4" s="1"/>
  <c r="D3425" i="4"/>
  <c r="C3417" i="4"/>
  <c r="E3417" i="4" s="1"/>
  <c r="D3417" i="4"/>
  <c r="C3401" i="4"/>
  <c r="D3401" i="4"/>
  <c r="F3401" i="4" s="1"/>
  <c r="H3401" i="4" s="1"/>
  <c r="C3353" i="4"/>
  <c r="E3353" i="4" s="1"/>
  <c r="D3353" i="4"/>
  <c r="C3289" i="4"/>
  <c r="D3289" i="4"/>
  <c r="C3273" i="4"/>
  <c r="D3273" i="4"/>
  <c r="C3257" i="4"/>
  <c r="D3257" i="4"/>
  <c r="C3233" i="4"/>
  <c r="D3233" i="4"/>
  <c r="C3225" i="4"/>
  <c r="D3225" i="4"/>
  <c r="C3177" i="4"/>
  <c r="E3177" i="4" s="1"/>
  <c r="D3177" i="4"/>
  <c r="C3145" i="4"/>
  <c r="E3145" i="4" s="1"/>
  <c r="D3145" i="4"/>
  <c r="F3145" i="4" s="1"/>
  <c r="H3145" i="4" s="1"/>
  <c r="E3074" i="4"/>
  <c r="C3058" i="4"/>
  <c r="D3058" i="4"/>
  <c r="C3042" i="4"/>
  <c r="D3042" i="4"/>
  <c r="C3002" i="4"/>
  <c r="D3002" i="4"/>
  <c r="C2978" i="4"/>
  <c r="D2978" i="4"/>
  <c r="E2938" i="4"/>
  <c r="C2914" i="4"/>
  <c r="D2914" i="4"/>
  <c r="C2890" i="4"/>
  <c r="D2890" i="4"/>
  <c r="C2874" i="4"/>
  <c r="D2874" i="4"/>
  <c r="C2866" i="4"/>
  <c r="D2866" i="4"/>
  <c r="C2850" i="4"/>
  <c r="D2850" i="4"/>
  <c r="C2834" i="4"/>
  <c r="D2834" i="4"/>
  <c r="C2818" i="4"/>
  <c r="D2818" i="4"/>
  <c r="F2818" i="4" s="1"/>
  <c r="H2818" i="4" s="1"/>
  <c r="C2786" i="4"/>
  <c r="D2786" i="4"/>
  <c r="C2762" i="4"/>
  <c r="D2762" i="4"/>
  <c r="E2642" i="4"/>
  <c r="C2626" i="4"/>
  <c r="D2626" i="4"/>
  <c r="E2586" i="4"/>
  <c r="C2570" i="4"/>
  <c r="D2570" i="4"/>
  <c r="C2546" i="4"/>
  <c r="D2546" i="4"/>
  <c r="C2530" i="4"/>
  <c r="D2530" i="4"/>
  <c r="C2506" i="4"/>
  <c r="D2506" i="4"/>
  <c r="C2490" i="4"/>
  <c r="D2490" i="4"/>
  <c r="E2450" i="4"/>
  <c r="E2410" i="4"/>
  <c r="C2394" i="4"/>
  <c r="D2394" i="4"/>
  <c r="C2378" i="4"/>
  <c r="D2378" i="4"/>
  <c r="F2378" i="4" s="1"/>
  <c r="H2378" i="4" s="1"/>
  <c r="C2362" i="4"/>
  <c r="D2362" i="4"/>
  <c r="C2290" i="4"/>
  <c r="D2290" i="4"/>
  <c r="C2266" i="4"/>
  <c r="D2266" i="4"/>
  <c r="C2250" i="4"/>
  <c r="D2250" i="4"/>
  <c r="F2250" i="4" s="1"/>
  <c r="H2250" i="4" s="1"/>
  <c r="C2202" i="4"/>
  <c r="D2202" i="4"/>
  <c r="C2186" i="4"/>
  <c r="D2186" i="4"/>
  <c r="E2162" i="4"/>
  <c r="E2114" i="4"/>
  <c r="E2090" i="4"/>
  <c r="C2074" i="4"/>
  <c r="D2074" i="4"/>
  <c r="C2058" i="4"/>
  <c r="D2058" i="4"/>
  <c r="E2026" i="4"/>
  <c r="E1979" i="4"/>
  <c r="C1955" i="4"/>
  <c r="D1955" i="4"/>
  <c r="C1915" i="4"/>
  <c r="D1915" i="4"/>
  <c r="C1899" i="4"/>
  <c r="D1899" i="4"/>
  <c r="C1883" i="4"/>
  <c r="D1883" i="4"/>
  <c r="C1859" i="4"/>
  <c r="D1859" i="4"/>
  <c r="E1811" i="4"/>
  <c r="C1779" i="4"/>
  <c r="D1779" i="4"/>
  <c r="C1739" i="4"/>
  <c r="D1739" i="4"/>
  <c r="C1707" i="4"/>
  <c r="D1707" i="4"/>
  <c r="E1683" i="4"/>
  <c r="C1659" i="4"/>
  <c r="D1659" i="4"/>
  <c r="C1644" i="4"/>
  <c r="D1644" i="4"/>
  <c r="E1612" i="4"/>
  <c r="E1516" i="4"/>
  <c r="C1437" i="4"/>
  <c r="E1437" i="4" s="1"/>
  <c r="D1437" i="4"/>
  <c r="C1413" i="4"/>
  <c r="E1413" i="4" s="1"/>
  <c r="D1413" i="4"/>
  <c r="C1069" i="4"/>
  <c r="D1069" i="4"/>
  <c r="E1013" i="4"/>
  <c r="E837" i="4"/>
  <c r="C821" i="4"/>
  <c r="D821" i="4"/>
  <c r="C805" i="4"/>
  <c r="D805" i="4"/>
  <c r="C781" i="4"/>
  <c r="D781" i="4"/>
  <c r="D919" i="4"/>
  <c r="F919" i="4" s="1"/>
  <c r="H919" i="4" s="1"/>
  <c r="D959" i="4"/>
  <c r="F959" i="4" s="1"/>
  <c r="H959" i="4" s="1"/>
  <c r="D1613" i="4"/>
  <c r="F1613" i="4" s="1"/>
  <c r="H1613" i="4" s="1"/>
  <c r="D1979" i="4"/>
  <c r="F1979" i="4" s="1"/>
  <c r="H1979" i="4" s="1"/>
  <c r="D2108" i="4"/>
  <c r="F2108" i="4" s="1"/>
  <c r="H2108" i="4" s="1"/>
  <c r="D2162" i="4"/>
  <c r="F2162" i="4" s="1"/>
  <c r="H2162" i="4" s="1"/>
  <c r="D2236" i="4"/>
  <c r="F2236" i="4" s="1"/>
  <c r="H2236" i="4" s="1"/>
  <c r="D2307" i="4"/>
  <c r="F2307" i="4" s="1"/>
  <c r="H2307" i="4" s="1"/>
  <c r="D2475" i="4"/>
  <c r="F2475" i="4" s="1"/>
  <c r="H2475" i="4" s="1"/>
  <c r="D2770" i="4"/>
  <c r="F2770" i="4" s="1"/>
  <c r="H2770" i="4" s="1"/>
  <c r="D2842" i="4"/>
  <c r="F2842" i="4" s="1"/>
  <c r="H2842" i="4" s="1"/>
  <c r="D2924" i="4"/>
  <c r="F2924" i="4" s="1"/>
  <c r="H2924" i="4" s="1"/>
  <c r="D3530" i="4"/>
  <c r="F3530" i="4" s="1"/>
  <c r="H3530" i="4" s="1"/>
  <c r="D3554" i="4"/>
  <c r="F3554" i="4" s="1"/>
  <c r="H3554" i="4" s="1"/>
  <c r="D4232" i="4"/>
  <c r="F4232" i="4" s="1"/>
  <c r="H4232" i="4" s="1"/>
  <c r="D4377" i="4"/>
  <c r="F4377" i="4" s="1"/>
  <c r="H4377" i="4" s="1"/>
  <c r="D4546" i="4"/>
  <c r="F4546" i="4" s="1"/>
  <c r="H4546" i="4" s="1"/>
  <c r="D4650" i="4"/>
  <c r="F4650" i="4" s="1"/>
  <c r="H4650" i="4" s="1"/>
  <c r="D4706" i="4"/>
  <c r="F4706" i="4" s="1"/>
  <c r="H4706" i="4" s="1"/>
  <c r="D4776" i="4"/>
  <c r="F4776" i="4" s="1"/>
  <c r="H4776" i="4" s="1"/>
  <c r="D4873" i="4"/>
  <c r="F4873" i="4" s="1"/>
  <c r="H4873" i="4" s="1"/>
  <c r="D6416" i="4"/>
  <c r="F6416" i="4" s="1"/>
  <c r="H6416" i="4" s="1"/>
  <c r="C6413" i="4"/>
  <c r="E6413" i="4" s="1"/>
  <c r="D6413" i="4"/>
  <c r="F6413" i="4" s="1"/>
  <c r="H6413" i="4" s="1"/>
  <c r="C6406" i="4"/>
  <c r="E6406" i="4" s="1"/>
  <c r="D6406" i="4"/>
  <c r="F6406" i="4" s="1"/>
  <c r="H6406" i="4" s="1"/>
  <c r="C6390" i="4"/>
  <c r="D6390" i="4"/>
  <c r="F6390" i="4" s="1"/>
  <c r="H6390" i="4" s="1"/>
  <c r="C6374" i="4"/>
  <c r="D6374" i="4"/>
  <c r="F6374" i="4" s="1"/>
  <c r="H6374" i="4" s="1"/>
  <c r="C6319" i="4"/>
  <c r="E6319" i="4" s="1"/>
  <c r="D6319" i="4"/>
  <c r="F6319" i="4" s="1"/>
  <c r="H6319" i="4" s="1"/>
  <c r="C6311" i="4"/>
  <c r="D6311" i="4"/>
  <c r="F6311" i="4" s="1"/>
  <c r="H6311" i="4" s="1"/>
  <c r="C6279" i="4"/>
  <c r="D6279" i="4"/>
  <c r="F6279" i="4" s="1"/>
  <c r="H6279" i="4" s="1"/>
  <c r="C6263" i="4"/>
  <c r="D6263" i="4"/>
  <c r="F6263" i="4" s="1"/>
  <c r="H6263" i="4" s="1"/>
  <c r="C6247" i="4"/>
  <c r="D6247" i="4"/>
  <c r="F6247" i="4" s="1"/>
  <c r="H6247" i="4" s="1"/>
  <c r="C6223" i="4"/>
  <c r="D6223" i="4"/>
  <c r="F6223" i="4" s="1"/>
  <c r="H6223" i="4" s="1"/>
  <c r="C6207" i="4"/>
  <c r="D6207" i="4"/>
  <c r="F6207" i="4" s="1"/>
  <c r="H6207" i="4" s="1"/>
  <c r="C6191" i="4"/>
  <c r="D6191" i="4"/>
  <c r="F6191" i="4" s="1"/>
  <c r="H6191" i="4" s="1"/>
  <c r="C6127" i="4"/>
  <c r="D6127" i="4"/>
  <c r="C6111" i="4"/>
  <c r="D6111" i="4"/>
  <c r="C6103" i="4"/>
  <c r="D6103" i="4"/>
  <c r="C6087" i="4"/>
  <c r="D6087" i="4"/>
  <c r="C6071" i="4"/>
  <c r="D6071" i="4"/>
  <c r="C6047" i="4"/>
  <c r="D6047" i="4"/>
  <c r="C6031" i="4"/>
  <c r="D6031" i="4"/>
  <c r="C6023" i="4"/>
  <c r="D6023" i="4"/>
  <c r="C5999" i="4"/>
  <c r="D5999" i="4"/>
  <c r="C5975" i="4"/>
  <c r="D5975" i="4"/>
  <c r="C5959" i="4"/>
  <c r="D5959" i="4"/>
  <c r="C5943" i="4"/>
  <c r="D5943" i="4"/>
  <c r="C5911" i="4"/>
  <c r="D5911" i="4"/>
  <c r="C5855" i="4"/>
  <c r="D5855" i="4"/>
  <c r="C5839" i="4"/>
  <c r="D5839" i="4"/>
  <c r="C5815" i="4"/>
  <c r="D5815" i="4"/>
  <c r="C5799" i="4"/>
  <c r="D5799" i="4"/>
  <c r="C5783" i="4"/>
  <c r="D5783" i="4"/>
  <c r="C5767" i="4"/>
  <c r="D5767" i="4"/>
  <c r="C5751" i="4"/>
  <c r="D5751" i="4"/>
  <c r="C5735" i="4"/>
  <c r="D5735" i="4"/>
  <c r="C5719" i="4"/>
  <c r="D5719" i="4"/>
  <c r="C5703" i="4"/>
  <c r="D5703" i="4"/>
  <c r="C5679" i="4"/>
  <c r="D5679" i="4"/>
  <c r="E5647" i="4"/>
  <c r="C5559" i="4"/>
  <c r="D5559" i="4"/>
  <c r="C5543" i="4"/>
  <c r="D5543" i="4"/>
  <c r="C5519" i="4"/>
  <c r="D5519" i="4"/>
  <c r="C5495" i="4"/>
  <c r="D5495" i="4"/>
  <c r="C5471" i="4"/>
  <c r="D5471" i="4"/>
  <c r="C5463" i="4"/>
  <c r="D5463" i="4"/>
  <c r="E5431" i="4"/>
  <c r="C5407" i="4"/>
  <c r="D5407" i="4"/>
  <c r="C5383" i="4"/>
  <c r="D5383" i="4"/>
  <c r="C5367" i="4"/>
  <c r="D5367" i="4"/>
  <c r="C5351" i="4"/>
  <c r="D5351" i="4"/>
  <c r="C5327" i="4"/>
  <c r="D5327" i="4"/>
  <c r="C5311" i="4"/>
  <c r="D5311" i="4"/>
  <c r="C5247" i="4"/>
  <c r="D5247" i="4"/>
  <c r="C5231" i="4"/>
  <c r="D5231" i="4"/>
  <c r="C5207" i="4"/>
  <c r="D5207" i="4"/>
  <c r="C5191" i="4"/>
  <c r="D5191" i="4"/>
  <c r="C5183" i="4"/>
  <c r="D5183" i="4"/>
  <c r="E5159" i="4"/>
  <c r="C5135" i="4"/>
  <c r="D5135" i="4"/>
  <c r="F5135" i="4" s="1"/>
  <c r="H5135" i="4" s="1"/>
  <c r="C5127" i="4"/>
  <c r="D5127" i="4"/>
  <c r="C5119" i="4"/>
  <c r="D5119" i="4"/>
  <c r="C5103" i="4"/>
  <c r="D5103" i="4"/>
  <c r="C5087" i="4"/>
  <c r="D5087" i="4"/>
  <c r="F5087" i="4" s="1"/>
  <c r="H5087" i="4" s="1"/>
  <c r="C5071" i="4"/>
  <c r="D5071" i="4"/>
  <c r="C5055" i="4"/>
  <c r="D5055" i="4"/>
  <c r="C5039" i="4"/>
  <c r="D5039" i="4"/>
  <c r="C5023" i="4"/>
  <c r="D5023" i="4"/>
  <c r="C5007" i="4"/>
  <c r="D5007" i="4"/>
  <c r="C4991" i="4"/>
  <c r="D4991" i="4"/>
  <c r="C4983" i="4"/>
  <c r="D4983" i="4"/>
  <c r="C4943" i="4"/>
  <c r="D4943" i="4"/>
  <c r="F4943" i="4" s="1"/>
  <c r="H4943" i="4" s="1"/>
  <c r="C4935" i="4"/>
  <c r="D4935" i="4"/>
  <c r="C4919" i="4"/>
  <c r="D4919" i="4"/>
  <c r="C4903" i="4"/>
  <c r="D4903" i="4"/>
  <c r="C4871" i="4"/>
  <c r="D4871" i="4"/>
  <c r="F4871" i="4" s="1"/>
  <c r="E4839" i="4"/>
  <c r="C4815" i="4"/>
  <c r="D4815" i="4"/>
  <c r="C4799" i="4"/>
  <c r="D4799" i="4"/>
  <c r="E4767" i="4"/>
  <c r="C4751" i="4"/>
  <c r="D4751" i="4"/>
  <c r="C4727" i="4"/>
  <c r="D4727" i="4"/>
  <c r="E4695" i="4"/>
  <c r="C4671" i="4"/>
  <c r="D4671" i="4"/>
  <c r="C4631" i="4"/>
  <c r="D4631" i="4"/>
  <c r="C4607" i="4"/>
  <c r="D4607" i="4"/>
  <c r="E4575" i="4"/>
  <c r="C4551" i="4"/>
  <c r="D4551" i="4"/>
  <c r="C4535" i="4"/>
  <c r="D4535" i="4"/>
  <c r="C4527" i="4"/>
  <c r="D4527" i="4"/>
  <c r="F4527" i="4" s="1"/>
  <c r="H4527" i="4" s="1"/>
  <c r="C4503" i="4"/>
  <c r="D4503" i="4"/>
  <c r="C4479" i="4"/>
  <c r="D4479" i="4"/>
  <c r="C4463" i="4"/>
  <c r="D4463" i="4"/>
  <c r="C4439" i="4"/>
  <c r="D4439" i="4"/>
  <c r="E4391" i="4"/>
  <c r="C4367" i="4"/>
  <c r="D4367" i="4"/>
  <c r="C4351" i="4"/>
  <c r="D4351" i="4"/>
  <c r="C4335" i="4"/>
  <c r="D4335" i="4"/>
  <c r="C4311" i="4"/>
  <c r="D4311" i="4"/>
  <c r="C4287" i="4"/>
  <c r="D4287" i="4"/>
  <c r="C4239" i="4"/>
  <c r="D4239" i="4"/>
  <c r="C4215" i="4"/>
  <c r="D4215" i="4"/>
  <c r="C4183" i="4"/>
  <c r="D4183" i="4"/>
  <c r="C4159" i="4"/>
  <c r="D4159" i="4"/>
  <c r="E4127" i="4"/>
  <c r="C4111" i="4"/>
  <c r="D4111" i="4"/>
  <c r="C4047" i="4"/>
  <c r="D4047" i="4"/>
  <c r="C4015" i="4"/>
  <c r="E4015" i="4" s="1"/>
  <c r="D4015" i="4"/>
  <c r="E3927" i="4"/>
  <c r="C3911" i="4"/>
  <c r="D3911" i="4"/>
  <c r="E3871" i="4"/>
  <c r="C3823" i="4"/>
  <c r="D3823" i="4"/>
  <c r="F3823" i="4" s="1"/>
  <c r="H3823" i="4" s="1"/>
  <c r="C3808" i="4"/>
  <c r="D3808" i="4"/>
  <c r="C3792" i="4"/>
  <c r="D3792" i="4"/>
  <c r="C3784" i="4"/>
  <c r="D3784" i="4"/>
  <c r="E3752" i="4"/>
  <c r="C3736" i="4"/>
  <c r="D3736" i="4"/>
  <c r="C3720" i="4"/>
  <c r="D3720" i="4"/>
  <c r="C3672" i="4"/>
  <c r="D3672" i="4"/>
  <c r="C3584" i="4"/>
  <c r="D3584" i="4"/>
  <c r="E3552" i="4"/>
  <c r="C3528" i="4"/>
  <c r="D3528" i="4"/>
  <c r="C3512" i="4"/>
  <c r="D3512" i="4"/>
  <c r="C3488" i="4"/>
  <c r="D3488" i="4"/>
  <c r="C3416" i="4"/>
  <c r="D3416" i="4"/>
  <c r="C3400" i="4"/>
  <c r="D3400" i="4"/>
  <c r="C3384" i="4"/>
  <c r="D3384" i="4"/>
  <c r="C3376" i="4"/>
  <c r="D3376" i="4"/>
  <c r="C3352" i="4"/>
  <c r="E3352" i="4" s="1"/>
  <c r="D3352" i="4"/>
  <c r="C3336" i="4"/>
  <c r="D3336" i="4"/>
  <c r="C3312" i="4"/>
  <c r="D3312" i="4"/>
  <c r="E3280" i="4"/>
  <c r="C3256" i="4"/>
  <c r="D3256" i="4"/>
  <c r="C3216" i="4"/>
  <c r="D3216" i="4"/>
  <c r="E3128" i="4"/>
  <c r="E3112" i="4"/>
  <c r="C3049" i="4"/>
  <c r="D3049" i="4"/>
  <c r="C2993" i="4"/>
  <c r="D2993" i="4"/>
  <c r="C2937" i="4"/>
  <c r="E2937" i="4" s="1"/>
  <c r="D2937" i="4"/>
  <c r="C2889" i="4"/>
  <c r="E2889" i="4" s="1"/>
  <c r="D2889" i="4"/>
  <c r="C2881" i="4"/>
  <c r="E2881" i="4" s="1"/>
  <c r="D2881" i="4"/>
  <c r="C2865" i="4"/>
  <c r="D2865" i="4"/>
  <c r="C2849" i="4"/>
  <c r="E2849" i="4" s="1"/>
  <c r="D2849" i="4"/>
  <c r="C2841" i="4"/>
  <c r="E2841" i="4" s="1"/>
  <c r="D2841" i="4"/>
  <c r="C2817" i="4"/>
  <c r="E2817" i="4" s="1"/>
  <c r="D2817" i="4"/>
  <c r="C2801" i="4"/>
  <c r="E2801" i="4" s="1"/>
  <c r="D2801" i="4"/>
  <c r="C2713" i="4"/>
  <c r="E2713" i="4" s="1"/>
  <c r="D2713" i="4"/>
  <c r="C2681" i="4"/>
  <c r="E2681" i="4" s="1"/>
  <c r="D2681" i="4"/>
  <c r="C2625" i="4"/>
  <c r="D2625" i="4"/>
  <c r="C2601" i="4"/>
  <c r="D2601" i="4"/>
  <c r="C2585" i="4"/>
  <c r="E2585" i="4" s="1"/>
  <c r="D2585" i="4"/>
  <c r="C2529" i="4"/>
  <c r="E2529" i="4" s="1"/>
  <c r="D2529" i="4"/>
  <c r="C2505" i="4"/>
  <c r="E2505" i="4" s="1"/>
  <c r="D2505" i="4"/>
  <c r="C2457" i="4"/>
  <c r="D2457" i="4"/>
  <c r="C2441" i="4"/>
  <c r="E2441" i="4" s="1"/>
  <c r="D2441" i="4"/>
  <c r="C2425" i="4"/>
  <c r="D2425" i="4"/>
  <c r="C2401" i="4"/>
  <c r="E2401" i="4" s="1"/>
  <c r="D2401" i="4"/>
  <c r="C2353" i="4"/>
  <c r="E2353" i="4" s="1"/>
  <c r="D2353" i="4"/>
  <c r="C2329" i="4"/>
  <c r="E2329" i="4" s="1"/>
  <c r="D2329" i="4"/>
  <c r="C2281" i="4"/>
  <c r="E2281" i="4" s="1"/>
  <c r="D2281" i="4"/>
  <c r="C2257" i="4"/>
  <c r="E2257" i="4" s="1"/>
  <c r="D2257" i="4"/>
  <c r="C2241" i="4"/>
  <c r="E2241" i="4" s="1"/>
  <c r="D2241" i="4"/>
  <c r="C2193" i="4"/>
  <c r="E2193" i="4" s="1"/>
  <c r="D2193" i="4"/>
  <c r="C2185" i="4"/>
  <c r="E2185" i="4" s="1"/>
  <c r="D2185" i="4"/>
  <c r="C2137" i="4"/>
  <c r="E2137" i="4" s="1"/>
  <c r="D2137" i="4"/>
  <c r="C2121" i="4"/>
  <c r="E2121" i="4" s="1"/>
  <c r="D2121" i="4"/>
  <c r="C2065" i="4"/>
  <c r="D2065" i="4"/>
  <c r="C2009" i="4"/>
  <c r="D2009" i="4"/>
  <c r="E1978" i="4"/>
  <c r="C1946" i="4"/>
  <c r="D1946" i="4"/>
  <c r="E1922" i="4"/>
  <c r="C1914" i="4"/>
  <c r="D1914" i="4"/>
  <c r="C1890" i="4"/>
  <c r="D1890" i="4"/>
  <c r="C1882" i="4"/>
  <c r="D1882" i="4"/>
  <c r="C1826" i="4"/>
  <c r="D1826" i="4"/>
  <c r="C1770" i="4"/>
  <c r="D1770" i="4"/>
  <c r="E1754" i="4"/>
  <c r="E1722" i="4"/>
  <c r="E1690" i="4"/>
  <c r="E1658" i="4"/>
  <c r="C1643" i="4"/>
  <c r="D1643" i="4"/>
  <c r="C1627" i="4"/>
  <c r="D1627" i="4"/>
  <c r="C1611" i="4"/>
  <c r="E1611" i="4" s="1"/>
  <c r="D1611" i="4"/>
  <c r="C1563" i="4"/>
  <c r="D1563" i="4"/>
  <c r="C1555" i="4"/>
  <c r="E1555" i="4" s="1"/>
  <c r="D1555" i="4"/>
  <c r="C1507" i="4"/>
  <c r="E1507" i="4" s="1"/>
  <c r="D1507" i="4"/>
  <c r="E1476" i="4"/>
  <c r="C1452" i="4"/>
  <c r="D1452" i="4"/>
  <c r="C1436" i="4"/>
  <c r="D1436" i="4"/>
  <c r="C1388" i="4"/>
  <c r="D1388" i="4"/>
  <c r="F1388" i="4" s="1"/>
  <c r="H1388" i="4" s="1"/>
  <c r="C1364" i="4"/>
  <c r="D1364" i="4"/>
  <c r="C1276" i="4"/>
  <c r="E1276" i="4" s="1"/>
  <c r="D1276" i="4"/>
  <c r="E1140" i="4"/>
  <c r="E1100" i="4"/>
  <c r="E1084" i="4"/>
  <c r="C1028" i="4"/>
  <c r="D1028" i="4"/>
  <c r="E996" i="4"/>
  <c r="C972" i="4"/>
  <c r="D972" i="4"/>
  <c r="C948" i="4"/>
  <c r="D948" i="4"/>
  <c r="E900" i="4"/>
  <c r="C876" i="4"/>
  <c r="E876" i="4" s="1"/>
  <c r="D876" i="4"/>
  <c r="C860" i="4"/>
  <c r="D860" i="4"/>
  <c r="E828" i="4"/>
  <c r="E788" i="4"/>
  <c r="C780" i="4"/>
  <c r="E780" i="4" s="1"/>
  <c r="D780" i="4"/>
  <c r="C436" i="4"/>
  <c r="E436" i="4" s="1"/>
  <c r="D436" i="4"/>
  <c r="D638" i="4"/>
  <c r="F638" i="4" s="1"/>
  <c r="H638" i="4" s="1"/>
  <c r="D932" i="4"/>
  <c r="F932" i="4" s="1"/>
  <c r="H932" i="4" s="1"/>
  <c r="D1068" i="4"/>
  <c r="F1068" i="4" s="1"/>
  <c r="H1068" i="4" s="1"/>
  <c r="D1230" i="4"/>
  <c r="F1230" i="4" s="1"/>
  <c r="H1230" i="4" s="1"/>
  <c r="D1255" i="4"/>
  <c r="F1255" i="4" s="1"/>
  <c r="H1255" i="4" s="1"/>
  <c r="D1382" i="4"/>
  <c r="F1382" i="4" s="1"/>
  <c r="H1382" i="4" s="1"/>
  <c r="D1539" i="4"/>
  <c r="F1539" i="4" s="1"/>
  <c r="H1539" i="4" s="1"/>
  <c r="D1590" i="4"/>
  <c r="F1590" i="4" s="1"/>
  <c r="D1629" i="4"/>
  <c r="F1629" i="4" s="1"/>
  <c r="H1629" i="4" s="1"/>
  <c r="D1802" i="4"/>
  <c r="F1802" i="4" s="1"/>
  <c r="H1802" i="4" s="1"/>
  <c r="D1842" i="4"/>
  <c r="F1842" i="4" s="1"/>
  <c r="H1842" i="4" s="1"/>
  <c r="D1875" i="4"/>
  <c r="F1875" i="4" s="1"/>
  <c r="H1875" i="4" s="1"/>
  <c r="D2443" i="4"/>
  <c r="F2443" i="4" s="1"/>
  <c r="H2443" i="4" s="1"/>
  <c r="D2795" i="4"/>
  <c r="F2795" i="4" s="1"/>
  <c r="H2795" i="4" s="1"/>
  <c r="D2843" i="4"/>
  <c r="F2843" i="4" s="1"/>
  <c r="H2843" i="4" s="1"/>
  <c r="D2899" i="4"/>
  <c r="F2899" i="4" s="1"/>
  <c r="H2899" i="4" s="1"/>
  <c r="D2945" i="4"/>
  <c r="F2945" i="4" s="1"/>
  <c r="H2945" i="4" s="1"/>
  <c r="D3003" i="4"/>
  <c r="F3003" i="4" s="1"/>
  <c r="H3003" i="4" s="1"/>
  <c r="D3060" i="4"/>
  <c r="F3060" i="4" s="1"/>
  <c r="H3060" i="4" s="1"/>
  <c r="D3128" i="4"/>
  <c r="F3128" i="4" s="1"/>
  <c r="H3128" i="4" s="1"/>
  <c r="D3306" i="4"/>
  <c r="F3306" i="4" s="1"/>
  <c r="H3306" i="4" s="1"/>
  <c r="D3345" i="4"/>
  <c r="F3345" i="4" s="1"/>
  <c r="H3345" i="4" s="1"/>
  <c r="D3611" i="4"/>
  <c r="F3611" i="4" s="1"/>
  <c r="H3611" i="4" s="1"/>
  <c r="D3624" i="4"/>
  <c r="F3624" i="4" s="1"/>
  <c r="H3624" i="4" s="1"/>
  <c r="D3967" i="4"/>
  <c r="F3967" i="4" s="1"/>
  <c r="H3967" i="4" s="1"/>
  <c r="D4144" i="4"/>
  <c r="F4144" i="4" s="1"/>
  <c r="H4144" i="4" s="1"/>
  <c r="D4777" i="4"/>
  <c r="F4777" i="4" s="1"/>
  <c r="H4777" i="4" s="1"/>
  <c r="D4913" i="4"/>
  <c r="F4913" i="4" s="1"/>
  <c r="H4913" i="4" s="1"/>
  <c r="D5176" i="4"/>
  <c r="F5176" i="4" s="1"/>
  <c r="H5176" i="4" s="1"/>
  <c r="D5257" i="4"/>
  <c r="F5257" i="4" s="1"/>
  <c r="H5257" i="4" s="1"/>
  <c r="D5455" i="4"/>
  <c r="F5455" i="4" s="1"/>
  <c r="H5455" i="4" s="1"/>
  <c r="D6018" i="4"/>
  <c r="F6018" i="4" s="1"/>
  <c r="H6018" i="4" s="1"/>
  <c r="D6066" i="4"/>
  <c r="F6066" i="4" s="1"/>
  <c r="H6066" i="4" s="1"/>
  <c r="D613" i="4"/>
  <c r="F613" i="4" s="1"/>
  <c r="H613" i="4" s="1"/>
  <c r="D653" i="4"/>
  <c r="F653" i="4" s="1"/>
  <c r="H653" i="4" s="1"/>
  <c r="D764" i="4"/>
  <c r="F764" i="4" s="1"/>
  <c r="H764" i="4" s="1"/>
  <c r="D773" i="4"/>
  <c r="F773" i="4" s="1"/>
  <c r="H773" i="4" s="1"/>
  <c r="D788" i="4"/>
  <c r="F788" i="4" s="1"/>
  <c r="H788" i="4" s="1"/>
  <c r="D836" i="4"/>
  <c r="F836" i="4" s="1"/>
  <c r="H836" i="4" s="1"/>
  <c r="D845" i="4"/>
  <c r="F845" i="4" s="1"/>
  <c r="H845" i="4" s="1"/>
  <c r="D854" i="4"/>
  <c r="F854" i="4" s="1"/>
  <c r="H854" i="4" s="1"/>
  <c r="D908" i="4"/>
  <c r="F908" i="4" s="1"/>
  <c r="H908" i="4" s="1"/>
  <c r="D935" i="4"/>
  <c r="F935" i="4" s="1"/>
  <c r="H935" i="4" s="1"/>
  <c r="D1014" i="4"/>
  <c r="F1014" i="4" s="1"/>
  <c r="H1014" i="4" s="1"/>
  <c r="D1031" i="4"/>
  <c r="F1031" i="4" s="1"/>
  <c r="H1031" i="4" s="1"/>
  <c r="D1110" i="4"/>
  <c r="F1110" i="4" s="1"/>
  <c r="H1110" i="4" s="1"/>
  <c r="D1135" i="4"/>
  <c r="F1135" i="4" s="1"/>
  <c r="H1135" i="4" s="1"/>
  <c r="D1231" i="4"/>
  <c r="F1231" i="4" s="1"/>
  <c r="H1231" i="4" s="1"/>
  <c r="D1311" i="4"/>
  <c r="F1311" i="4" s="1"/>
  <c r="H1311" i="4" s="1"/>
  <c r="D1383" i="4"/>
  <c r="F1383" i="4" s="1"/>
  <c r="H1383" i="4" s="1"/>
  <c r="D1397" i="4"/>
  <c r="F1397" i="4" s="1"/>
  <c r="H1397" i="4" s="1"/>
  <c r="D1476" i="4"/>
  <c r="F1476" i="4" s="1"/>
  <c r="H1476" i="4" s="1"/>
  <c r="D1492" i="4"/>
  <c r="F1492" i="4" s="1"/>
  <c r="H1492" i="4" s="1"/>
  <c r="D1603" i="4"/>
  <c r="F1603" i="4" s="1"/>
  <c r="H1603" i="4" s="1"/>
  <c r="D1666" i="4"/>
  <c r="F1666" i="4" s="1"/>
  <c r="H1666" i="4" s="1"/>
  <c r="D1682" i="4"/>
  <c r="F1682" i="4" s="1"/>
  <c r="H1682" i="4" s="1"/>
  <c r="D1748" i="4"/>
  <c r="F1748" i="4" s="1"/>
  <c r="H1748" i="4" s="1"/>
  <c r="D1843" i="4"/>
  <c r="F1843" i="4" s="1"/>
  <c r="H1843" i="4" s="1"/>
  <c r="D1876" i="4"/>
  <c r="F1876" i="4" s="1"/>
  <c r="H1876" i="4" s="1"/>
  <c r="D1907" i="4"/>
  <c r="F1907" i="4" s="1"/>
  <c r="H1907" i="4" s="1"/>
  <c r="D1923" i="4"/>
  <c r="F1923" i="4" s="1"/>
  <c r="H1923" i="4" s="1"/>
  <c r="D1995" i="4"/>
  <c r="F1995" i="4" s="1"/>
  <c r="H1995" i="4" s="1"/>
  <c r="D2025" i="4"/>
  <c r="F2025" i="4" s="1"/>
  <c r="H2025" i="4" s="1"/>
  <c r="D2059" i="4"/>
  <c r="F2059" i="4" s="1"/>
  <c r="H2059" i="4" s="1"/>
  <c r="D2089" i="4"/>
  <c r="F2089" i="4" s="1"/>
  <c r="H2089" i="4" s="1"/>
  <c r="D2123" i="4"/>
  <c r="F2123" i="4" s="1"/>
  <c r="H2123" i="4" s="1"/>
  <c r="D2153" i="4"/>
  <c r="F2153" i="4" s="1"/>
  <c r="H2153" i="4" s="1"/>
  <c r="D2187" i="4"/>
  <c r="F2187" i="4" s="1"/>
  <c r="H2187" i="4" s="1"/>
  <c r="D2217" i="4"/>
  <c r="F2217" i="4" s="1"/>
  <c r="H2217" i="4" s="1"/>
  <c r="D2251" i="4"/>
  <c r="F2251" i="4" s="1"/>
  <c r="H2251" i="4" s="1"/>
  <c r="D2297" i="4"/>
  <c r="F2297" i="4" s="1"/>
  <c r="H2297" i="4" s="1"/>
  <c r="D2346" i="4"/>
  <c r="F2346" i="4" s="1"/>
  <c r="H2346" i="4" s="1"/>
  <c r="D2361" i="4"/>
  <c r="F2361" i="4" s="1"/>
  <c r="H2361" i="4" s="1"/>
  <c r="D2396" i="4"/>
  <c r="F2396" i="4" s="1"/>
  <c r="H2396" i="4" s="1"/>
  <c r="D2410" i="4"/>
  <c r="F2410" i="4" s="1"/>
  <c r="H2410" i="4" s="1"/>
  <c r="D2500" i="4"/>
  <c r="F2500" i="4" s="1"/>
  <c r="H2500" i="4" s="1"/>
  <c r="D2553" i="4"/>
  <c r="F2553" i="4" s="1"/>
  <c r="H2553" i="4" s="1"/>
  <c r="D2602" i="4"/>
  <c r="F2602" i="4" s="1"/>
  <c r="H2602" i="4" s="1"/>
  <c r="D2618" i="4"/>
  <c r="F2618" i="4" s="1"/>
  <c r="H2618" i="4" s="1"/>
  <c r="D2675" i="4"/>
  <c r="F2675" i="4" s="1"/>
  <c r="H2675" i="4" s="1"/>
  <c r="D2796" i="4"/>
  <c r="F2796" i="4" s="1"/>
  <c r="H2796" i="4" s="1"/>
  <c r="D2844" i="4"/>
  <c r="F2844" i="4" s="1"/>
  <c r="H2844" i="4" s="1"/>
  <c r="D2883" i="4"/>
  <c r="F2883" i="4" s="1"/>
  <c r="H2883" i="4" s="1"/>
  <c r="D2900" i="4"/>
  <c r="F2900" i="4" s="1"/>
  <c r="H2900" i="4" s="1"/>
  <c r="D2948" i="4"/>
  <c r="F2948" i="4" s="1"/>
  <c r="H2948" i="4" s="1"/>
  <c r="D2963" i="4"/>
  <c r="F2963" i="4" s="1"/>
  <c r="H2963" i="4" s="1"/>
  <c r="D3004" i="4"/>
  <c r="F3004" i="4" s="1"/>
  <c r="H3004" i="4" s="1"/>
  <c r="D3044" i="4"/>
  <c r="F3044" i="4" s="1"/>
  <c r="H3044" i="4" s="1"/>
  <c r="D3075" i="4"/>
  <c r="F3075" i="4" s="1"/>
  <c r="H3075" i="4" s="1"/>
  <c r="D3114" i="4"/>
  <c r="F3114" i="4" s="1"/>
  <c r="H3114" i="4" s="1"/>
  <c r="D3168" i="4"/>
  <c r="F3168" i="4" s="1"/>
  <c r="H3168" i="4" s="1"/>
  <c r="D3227" i="4"/>
  <c r="F3227" i="4" s="1"/>
  <c r="H3227" i="4" s="1"/>
  <c r="D3242" i="4"/>
  <c r="F3242" i="4" s="1"/>
  <c r="H3242" i="4" s="1"/>
  <c r="D3274" i="4"/>
  <c r="F3274" i="4" s="1"/>
  <c r="H3274" i="4" s="1"/>
  <c r="D3346" i="4"/>
  <c r="F3346" i="4" s="1"/>
  <c r="H3346" i="4" s="1"/>
  <c r="D3409" i="4"/>
  <c r="F3409" i="4" s="1"/>
  <c r="H3409" i="4" s="1"/>
  <c r="D3459" i="4"/>
  <c r="F3459" i="4" s="1"/>
  <c r="H3459" i="4" s="1"/>
  <c r="D3472" i="4"/>
  <c r="F3472" i="4" s="1"/>
  <c r="H3472" i="4" s="1"/>
  <c r="D3664" i="4"/>
  <c r="F3664" i="4" s="1"/>
  <c r="H3664" i="4" s="1"/>
  <c r="D3768" i="4"/>
  <c r="F3768" i="4" s="1"/>
  <c r="H3768" i="4" s="1"/>
  <c r="D3800" i="4"/>
  <c r="F3800" i="4" s="1"/>
  <c r="H3800" i="4" s="1"/>
  <c r="D3817" i="4"/>
  <c r="F3817" i="4" s="1"/>
  <c r="H3817" i="4" s="1"/>
  <c r="D3871" i="4"/>
  <c r="F3871" i="4" s="1"/>
  <c r="H3871" i="4" s="1"/>
  <c r="D3927" i="4"/>
  <c r="F3927" i="4" s="1"/>
  <c r="H3927" i="4" s="1"/>
  <c r="D4096" i="4"/>
  <c r="F4096" i="4" s="1"/>
  <c r="H4096" i="4" s="1"/>
  <c r="D4184" i="4"/>
  <c r="F4184" i="4" s="1"/>
  <c r="H4184" i="4" s="1"/>
  <c r="D4272" i="4"/>
  <c r="F4272" i="4" s="1"/>
  <c r="H4272" i="4" s="1"/>
  <c r="D4329" i="4"/>
  <c r="F4329" i="4" s="1"/>
  <c r="H4329" i="4" s="1"/>
  <c r="D4344" i="4"/>
  <c r="F4344" i="4" s="1"/>
  <c r="H4344" i="4" s="1"/>
  <c r="D4519" i="4"/>
  <c r="F4519" i="4" s="1"/>
  <c r="D4639" i="4"/>
  <c r="F4639" i="4" s="1"/>
  <c r="H4639" i="4" s="1"/>
  <c r="D4767" i="4"/>
  <c r="F4767" i="4" s="1"/>
  <c r="H4767" i="4" s="1"/>
  <c r="D4778" i="4"/>
  <c r="F4778" i="4" s="1"/>
  <c r="H4778" i="4" s="1"/>
  <c r="D4914" i="4"/>
  <c r="F4914" i="4" s="1"/>
  <c r="H4914" i="4" s="1"/>
  <c r="D4985" i="4"/>
  <c r="F4985" i="4" s="1"/>
  <c r="H4985" i="4" s="1"/>
  <c r="D5143" i="4"/>
  <c r="F5143" i="4" s="1"/>
  <c r="H5143" i="4" s="1"/>
  <c r="D5159" i="4"/>
  <c r="F5159" i="4" s="1"/>
  <c r="H5159" i="4" s="1"/>
  <c r="D5370" i="4"/>
  <c r="F5370" i="4" s="1"/>
  <c r="H5370" i="4" s="1"/>
  <c r="D5458" i="4"/>
  <c r="F5458" i="4" s="1"/>
  <c r="H5458" i="4" s="1"/>
  <c r="D5609" i="4"/>
  <c r="F5609" i="4" s="1"/>
  <c r="H5609" i="4" s="1"/>
  <c r="D5626" i="4"/>
  <c r="F5626" i="4" s="1"/>
  <c r="H5626" i="4" s="1"/>
  <c r="D5720" i="4"/>
  <c r="F5720" i="4" s="1"/>
  <c r="H5720" i="4" s="1"/>
  <c r="D5848" i="4"/>
  <c r="F5848" i="4" s="1"/>
  <c r="H5848" i="4" s="1"/>
  <c r="D6199" i="4"/>
  <c r="F6199" i="4" s="1"/>
  <c r="H6199" i="4" s="1"/>
  <c r="D6239" i="4"/>
  <c r="F6239" i="4" s="1"/>
  <c r="H6239" i="4" s="1"/>
  <c r="D6280" i="4"/>
  <c r="F6280" i="4" s="1"/>
  <c r="H6280" i="4" s="1"/>
  <c r="E5583" i="4"/>
  <c r="C6401" i="4"/>
  <c r="E6401" i="4" s="1"/>
  <c r="D6401" i="4"/>
  <c r="F6401" i="4" s="1"/>
  <c r="H6401" i="4" s="1"/>
  <c r="C6322" i="4"/>
  <c r="D6322" i="4"/>
  <c r="F6322" i="4" s="1"/>
  <c r="H6322" i="4" s="1"/>
  <c r="C6274" i="4"/>
  <c r="E6274" i="4" s="1"/>
  <c r="D6274" i="4"/>
  <c r="F6274" i="4" s="1"/>
  <c r="H6274" i="4" s="1"/>
  <c r="C6242" i="4"/>
  <c r="E6242" i="4" s="1"/>
  <c r="D6242" i="4"/>
  <c r="F6242" i="4" s="1"/>
  <c r="H6242" i="4" s="1"/>
  <c r="C6218" i="4"/>
  <c r="E6218" i="4" s="1"/>
  <c r="D6218" i="4"/>
  <c r="C6186" i="4"/>
  <c r="E6186" i="4" s="1"/>
  <c r="D6186" i="4"/>
  <c r="F6186" i="4" s="1"/>
  <c r="H6186" i="4" s="1"/>
  <c r="C6162" i="4"/>
  <c r="D6162" i="4"/>
  <c r="C6146" i="4"/>
  <c r="E6146" i="4" s="1"/>
  <c r="D6146" i="4"/>
  <c r="F6146" i="4" s="1"/>
  <c r="H6146" i="4" s="1"/>
  <c r="C6122" i="4"/>
  <c r="E6122" i="4" s="1"/>
  <c r="D6122" i="4"/>
  <c r="C6098" i="4"/>
  <c r="D6098" i="4"/>
  <c r="E6066" i="4"/>
  <c r="C6050" i="4"/>
  <c r="D6050" i="4"/>
  <c r="C6034" i="4"/>
  <c r="D6034" i="4"/>
  <c r="C6010" i="4"/>
  <c r="D6010" i="4"/>
  <c r="C5986" i="4"/>
  <c r="E5986" i="4" s="1"/>
  <c r="D5986" i="4"/>
  <c r="C5922" i="4"/>
  <c r="E5922" i="4" s="1"/>
  <c r="D5922" i="4"/>
  <c r="C5898" i="4"/>
  <c r="E5898" i="4" s="1"/>
  <c r="D5898" i="4"/>
  <c r="C5874" i="4"/>
  <c r="D5874" i="4"/>
  <c r="C5850" i="4"/>
  <c r="D5850" i="4"/>
  <c r="C5826" i="4"/>
  <c r="E5826" i="4" s="1"/>
  <c r="D5826" i="4"/>
  <c r="E5778" i="4"/>
  <c r="C5754" i="4"/>
  <c r="D5754" i="4"/>
  <c r="C5730" i="4"/>
  <c r="D5730" i="4"/>
  <c r="C5706" i="4"/>
  <c r="E5706" i="4" s="1"/>
  <c r="D5706" i="4"/>
  <c r="C5682" i="4"/>
  <c r="D5682" i="4"/>
  <c r="C5658" i="4"/>
  <c r="D5658" i="4"/>
  <c r="C5642" i="4"/>
  <c r="E5642" i="4" s="1"/>
  <c r="D5642" i="4"/>
  <c r="C5594" i="4"/>
  <c r="E5594" i="4" s="1"/>
  <c r="D5594" i="4"/>
  <c r="E5554" i="4"/>
  <c r="C5530" i="4"/>
  <c r="D5530" i="4"/>
  <c r="C5514" i="4"/>
  <c r="E5514" i="4" s="1"/>
  <c r="D5514" i="4"/>
  <c r="C5490" i="4"/>
  <c r="D5490" i="4"/>
  <c r="C5442" i="4"/>
  <c r="E5442" i="4" s="1"/>
  <c r="D5442" i="4"/>
  <c r="C5426" i="4"/>
  <c r="D5426" i="4"/>
  <c r="C5402" i="4"/>
  <c r="D5402" i="4"/>
  <c r="C5378" i="4"/>
  <c r="D5378" i="4"/>
  <c r="C5354" i="4"/>
  <c r="E5354" i="4" s="1"/>
  <c r="D5354" i="4"/>
  <c r="C5330" i="4"/>
  <c r="E5330" i="4" s="1"/>
  <c r="D5330" i="4"/>
  <c r="C5306" i="4"/>
  <c r="E5306" i="4" s="1"/>
  <c r="D5306" i="4"/>
  <c r="C5290" i="4"/>
  <c r="D5290" i="4"/>
  <c r="C5266" i="4"/>
  <c r="D5266" i="4"/>
  <c r="C5250" i="4"/>
  <c r="E5250" i="4" s="1"/>
  <c r="D5250" i="4"/>
  <c r="E5210" i="4"/>
  <c r="C5186" i="4"/>
  <c r="D5186" i="4"/>
  <c r="C5162" i="4"/>
  <c r="D5162" i="4"/>
  <c r="C5138" i="4"/>
  <c r="E5138" i="4" s="1"/>
  <c r="D5138" i="4"/>
  <c r="C5122" i="4"/>
  <c r="E5122" i="4" s="1"/>
  <c r="D5122" i="4"/>
  <c r="C5082" i="4"/>
  <c r="E5082" i="4" s="1"/>
  <c r="D5082" i="4"/>
  <c r="C5074" i="4"/>
  <c r="D5074" i="4"/>
  <c r="C5066" i="4"/>
  <c r="E5066" i="4" s="1"/>
  <c r="D5066" i="4"/>
  <c r="C5050" i="4"/>
  <c r="D5050" i="4"/>
  <c r="C5042" i="4"/>
  <c r="E5042" i="4" s="1"/>
  <c r="D5042" i="4"/>
  <c r="C5026" i="4"/>
  <c r="E5026" i="4" s="1"/>
  <c r="D5026" i="4"/>
  <c r="C5002" i="4"/>
  <c r="E5002" i="4" s="1"/>
  <c r="D5002" i="4"/>
  <c r="C4978" i="4"/>
  <c r="E4978" i="4" s="1"/>
  <c r="D4978" i="4"/>
  <c r="C4962" i="4"/>
  <c r="D4962" i="4"/>
  <c r="C4938" i="4"/>
  <c r="D4938" i="4"/>
  <c r="C4930" i="4"/>
  <c r="D4930" i="4"/>
  <c r="C4898" i="4"/>
  <c r="D4898" i="4"/>
  <c r="C4866" i="4"/>
  <c r="E4866" i="4" s="1"/>
  <c r="D4866" i="4"/>
  <c r="C4802" i="4"/>
  <c r="D4802" i="4"/>
  <c r="C4786" i="4"/>
  <c r="D4786" i="4"/>
  <c r="C4762" i="4"/>
  <c r="D4762" i="4"/>
  <c r="C4738" i="4"/>
  <c r="E4738" i="4" s="1"/>
  <c r="D4738" i="4"/>
  <c r="C4714" i="4"/>
  <c r="E4714" i="4" s="1"/>
  <c r="D4714" i="4"/>
  <c r="C4690" i="4"/>
  <c r="E4690" i="4" s="1"/>
  <c r="D4690" i="4"/>
  <c r="E4650" i="4"/>
  <c r="C4634" i="4"/>
  <c r="E4634" i="4" s="1"/>
  <c r="D4634" i="4"/>
  <c r="C4602" i="4"/>
  <c r="D4602" i="4"/>
  <c r="C4578" i="4"/>
  <c r="E4578" i="4" s="1"/>
  <c r="D4578" i="4"/>
  <c r="C4506" i="4"/>
  <c r="E4506" i="4" s="1"/>
  <c r="D4506" i="4"/>
  <c r="C4482" i="4"/>
  <c r="E4482" i="4" s="1"/>
  <c r="D4482" i="4"/>
  <c r="C4426" i="4"/>
  <c r="E4426" i="4" s="1"/>
  <c r="D4426" i="4"/>
  <c r="C4410" i="4"/>
  <c r="E4410" i="4" s="1"/>
  <c r="D4410" i="4"/>
  <c r="C4378" i="4"/>
  <c r="E4378" i="4" s="1"/>
  <c r="D4378" i="4"/>
  <c r="C4346" i="4"/>
  <c r="D4346" i="4"/>
  <c r="C4250" i="4"/>
  <c r="D4250" i="4"/>
  <c r="C4234" i="4"/>
  <c r="D4234" i="4"/>
  <c r="C4210" i="4"/>
  <c r="D4210" i="4"/>
  <c r="E4170" i="4"/>
  <c r="C4146" i="4"/>
  <c r="D4146" i="4"/>
  <c r="C4130" i="4"/>
  <c r="E4130" i="4" s="1"/>
  <c r="D4130" i="4"/>
  <c r="C4114" i="4"/>
  <c r="D4114" i="4"/>
  <c r="E4082" i="4"/>
  <c r="E4042" i="4"/>
  <c r="E3986" i="4"/>
  <c r="C3962" i="4"/>
  <c r="D3962" i="4"/>
  <c r="E3930" i="4"/>
  <c r="C3914" i="4"/>
  <c r="D3914" i="4"/>
  <c r="C3898" i="4"/>
  <c r="D3898" i="4"/>
  <c r="C3874" i="4"/>
  <c r="D3874" i="4"/>
  <c r="C3866" i="4"/>
  <c r="D3866" i="4"/>
  <c r="C3842" i="4"/>
  <c r="D3842" i="4"/>
  <c r="E3747" i="4"/>
  <c r="C3723" i="4"/>
  <c r="D3723" i="4"/>
  <c r="C3707" i="4"/>
  <c r="D3707" i="4"/>
  <c r="C3659" i="4"/>
  <c r="E3659" i="4" s="1"/>
  <c r="D3659" i="4"/>
  <c r="C3643" i="4"/>
  <c r="D3643" i="4"/>
  <c r="C3627" i="4"/>
  <c r="D3627" i="4"/>
  <c r="C3603" i="4"/>
  <c r="D3603" i="4"/>
  <c r="E3571" i="4"/>
  <c r="E3531" i="4"/>
  <c r="E3507" i="4"/>
  <c r="C3491" i="4"/>
  <c r="D3491" i="4"/>
  <c r="C3475" i="4"/>
  <c r="D3475" i="4"/>
  <c r="C3451" i="4"/>
  <c r="D3451" i="4"/>
  <c r="C3427" i="4"/>
  <c r="D3427" i="4"/>
  <c r="E3371" i="4"/>
  <c r="C3339" i="4"/>
  <c r="D3339" i="4"/>
  <c r="C3323" i="4"/>
  <c r="D3323" i="4"/>
  <c r="C3307" i="4"/>
  <c r="D3307" i="4"/>
  <c r="E3275" i="4"/>
  <c r="C3259" i="4"/>
  <c r="D3259" i="4"/>
  <c r="C3243" i="4"/>
  <c r="D3243" i="4"/>
  <c r="C3235" i="4"/>
  <c r="D3235" i="4"/>
  <c r="C3219" i="4"/>
  <c r="D3219" i="4"/>
  <c r="C3203" i="4"/>
  <c r="D3203" i="4"/>
  <c r="C3187" i="4"/>
  <c r="D3187" i="4"/>
  <c r="C3171" i="4"/>
  <c r="E3171" i="4" s="1"/>
  <c r="D3171" i="4"/>
  <c r="C3147" i="4"/>
  <c r="D3147" i="4"/>
  <c r="E3115" i="4"/>
  <c r="C3099" i="4"/>
  <c r="E3099" i="4" s="1"/>
  <c r="D3099" i="4"/>
  <c r="E3060" i="4"/>
  <c r="C3052" i="4"/>
  <c r="D3052" i="4"/>
  <c r="C3036" i="4"/>
  <c r="D3036" i="4"/>
  <c r="C2964" i="4"/>
  <c r="D2964" i="4"/>
  <c r="E2932" i="4"/>
  <c r="E2900" i="4"/>
  <c r="C2884" i="4"/>
  <c r="D2884" i="4"/>
  <c r="C2820" i="4"/>
  <c r="D2820" i="4"/>
  <c r="C2804" i="4"/>
  <c r="D2804" i="4"/>
  <c r="E2756" i="4"/>
  <c r="C2724" i="4"/>
  <c r="D2724" i="4"/>
  <c r="C2668" i="4"/>
  <c r="E2668" i="4" s="1"/>
  <c r="D2668" i="4"/>
  <c r="C2652" i="4"/>
  <c r="D2652" i="4"/>
  <c r="C2636" i="4"/>
  <c r="D2636" i="4"/>
  <c r="E2604" i="4"/>
  <c r="E2564" i="4"/>
  <c r="C2540" i="4"/>
  <c r="E2540" i="4" s="1"/>
  <c r="D2540" i="4"/>
  <c r="E2500" i="4"/>
  <c r="E2460" i="4"/>
  <c r="C2444" i="4"/>
  <c r="D2444" i="4"/>
  <c r="E2396" i="4"/>
  <c r="E2348" i="4"/>
  <c r="E2308" i="4"/>
  <c r="C2292" i="4"/>
  <c r="E2292" i="4" s="1"/>
  <c r="D2292" i="4"/>
  <c r="E2236" i="4"/>
  <c r="C2212" i="4"/>
  <c r="D2212" i="4"/>
  <c r="C2164" i="4"/>
  <c r="E2164" i="4" s="1"/>
  <c r="D2164" i="4"/>
  <c r="C2148" i="4"/>
  <c r="D2148" i="4"/>
  <c r="C2084" i="4"/>
  <c r="D2084" i="4"/>
  <c r="C2036" i="4"/>
  <c r="D2036" i="4"/>
  <c r="C1981" i="4"/>
  <c r="E1981" i="4" s="1"/>
  <c r="D1981" i="4"/>
  <c r="C1925" i="4"/>
  <c r="E1925" i="4" s="1"/>
  <c r="D1925" i="4"/>
  <c r="C1909" i="4"/>
  <c r="E1909" i="4" s="1"/>
  <c r="D1909" i="4"/>
  <c r="C1893" i="4"/>
  <c r="E1893" i="4" s="1"/>
  <c r="D1893" i="4"/>
  <c r="C1869" i="4"/>
  <c r="E1869" i="4" s="1"/>
  <c r="D1869" i="4"/>
  <c r="C1845" i="4"/>
  <c r="E1845" i="4" s="1"/>
  <c r="D1845" i="4"/>
  <c r="C1821" i="4"/>
  <c r="E1821" i="4" s="1"/>
  <c r="D1821" i="4"/>
  <c r="C1805" i="4"/>
  <c r="E1805" i="4" s="1"/>
  <c r="D1805" i="4"/>
  <c r="C1781" i="4"/>
  <c r="E1781" i="4" s="1"/>
  <c r="D1781" i="4"/>
  <c r="C1773" i="4"/>
  <c r="D1773" i="4"/>
  <c r="C1749" i="4"/>
  <c r="E1749" i="4" s="1"/>
  <c r="D1749" i="4"/>
  <c r="C1733" i="4"/>
  <c r="E1733" i="4" s="1"/>
  <c r="D1733" i="4"/>
  <c r="C1677" i="4"/>
  <c r="E1677" i="4" s="1"/>
  <c r="D1677" i="4"/>
  <c r="E1638" i="4"/>
  <c r="E1606" i="4"/>
  <c r="E1582" i="4"/>
  <c r="C1550" i="4"/>
  <c r="E1550" i="4" s="1"/>
  <c r="D1550" i="4"/>
  <c r="E1391" i="4"/>
  <c r="C1375" i="4"/>
  <c r="D1375" i="4"/>
  <c r="C1351" i="4"/>
  <c r="D1351" i="4"/>
  <c r="E1311" i="4"/>
  <c r="C1295" i="4"/>
  <c r="D1295" i="4"/>
  <c r="E1263" i="4"/>
  <c r="C1247" i="4"/>
  <c r="E1247" i="4" s="1"/>
  <c r="D1247" i="4"/>
  <c r="E1167" i="4"/>
  <c r="C1127" i="4"/>
  <c r="D1127" i="4"/>
  <c r="C1111" i="4"/>
  <c r="E1111" i="4" s="1"/>
  <c r="D1111" i="4"/>
  <c r="C1095" i="4"/>
  <c r="D1095" i="4"/>
  <c r="C1039" i="4"/>
  <c r="D1039" i="4"/>
  <c r="C1023" i="4"/>
  <c r="D1023" i="4"/>
  <c r="C975" i="4"/>
  <c r="D975" i="4"/>
  <c r="E943" i="4"/>
  <c r="C895" i="4"/>
  <c r="D895" i="4"/>
  <c r="C823" i="4"/>
  <c r="D823" i="4"/>
  <c r="C807" i="4"/>
  <c r="E807" i="4" s="1"/>
  <c r="D807" i="4"/>
  <c r="E767" i="4"/>
  <c r="C759" i="4"/>
  <c r="D759" i="4"/>
  <c r="C743" i="4"/>
  <c r="D743" i="4"/>
  <c r="C727" i="4"/>
  <c r="D727" i="4"/>
  <c r="C711" i="4"/>
  <c r="D711" i="4"/>
  <c r="D1661" i="4"/>
  <c r="F1661" i="4" s="1"/>
  <c r="H1661" i="4" s="1"/>
  <c r="D1765" i="4"/>
  <c r="F1765" i="4" s="1"/>
  <c r="H1765" i="4" s="1"/>
  <c r="D1885" i="4"/>
  <c r="F1885" i="4" s="1"/>
  <c r="H1885" i="4" s="1"/>
  <c r="D1988" i="4"/>
  <c r="F1988" i="4" s="1"/>
  <c r="H1988" i="4" s="1"/>
  <c r="D3091" i="4"/>
  <c r="F3091" i="4" s="1"/>
  <c r="H3091" i="4" s="1"/>
  <c r="D3539" i="4"/>
  <c r="F3539" i="4" s="1"/>
  <c r="H3539" i="4" s="1"/>
  <c r="D3635" i="4"/>
  <c r="F3635" i="4" s="1"/>
  <c r="H3635" i="4" s="1"/>
  <c r="D5210" i="4"/>
  <c r="F5210" i="4" s="1"/>
  <c r="H5210" i="4" s="1"/>
  <c r="C6423" i="4"/>
  <c r="D6423" i="4"/>
  <c r="F6423" i="4" s="1"/>
  <c r="E6384" i="4"/>
  <c r="G6384" i="4"/>
  <c r="I6384" i="4" s="1"/>
  <c r="C6344" i="4"/>
  <c r="D6344" i="4"/>
  <c r="F6344" i="4" s="1"/>
  <c r="H6344" i="4" s="1"/>
  <c r="C6281" i="4"/>
  <c r="G6281" i="4" s="1"/>
  <c r="I6281" i="4" s="1"/>
  <c r="D6281" i="4"/>
  <c r="F6281" i="4" s="1"/>
  <c r="H6281" i="4" s="1"/>
  <c r="C6273" i="4"/>
  <c r="E6273" i="4" s="1"/>
  <c r="D6273" i="4"/>
  <c r="F6273" i="4" s="1"/>
  <c r="H6273" i="4" s="1"/>
  <c r="C6257" i="4"/>
  <c r="E6257" i="4" s="1"/>
  <c r="D6257" i="4"/>
  <c r="F6257" i="4" s="1"/>
  <c r="H6257" i="4" s="1"/>
  <c r="C6233" i="4"/>
  <c r="E6233" i="4" s="1"/>
  <c r="D6233" i="4"/>
  <c r="F6233" i="4" s="1"/>
  <c r="H6233" i="4" s="1"/>
  <c r="C6217" i="4"/>
  <c r="E6217" i="4" s="1"/>
  <c r="D6217" i="4"/>
  <c r="F6217" i="4" s="1"/>
  <c r="H6217" i="4" s="1"/>
  <c r="C6193" i="4"/>
  <c r="E6193" i="4" s="1"/>
  <c r="D6193" i="4"/>
  <c r="F6193" i="4" s="1"/>
  <c r="H6193" i="4" s="1"/>
  <c r="C6177" i="4"/>
  <c r="G6177" i="4" s="1"/>
  <c r="I6177" i="4" s="1"/>
  <c r="D6177" i="4"/>
  <c r="F6177" i="4" s="1"/>
  <c r="H6177" i="4" s="1"/>
  <c r="C6153" i="4"/>
  <c r="E6153" i="4" s="1"/>
  <c r="D6153" i="4"/>
  <c r="C6129" i="4"/>
  <c r="E6129" i="4" s="1"/>
  <c r="D6129" i="4"/>
  <c r="C6097" i="4"/>
  <c r="D6097" i="4"/>
  <c r="C6041" i="4"/>
  <c r="E6041" i="4" s="1"/>
  <c r="D6041" i="4"/>
  <c r="C6017" i="4"/>
  <c r="D6017" i="4"/>
  <c r="C6001" i="4"/>
  <c r="E6001" i="4" s="1"/>
  <c r="D6001" i="4"/>
  <c r="C5977" i="4"/>
  <c r="E5977" i="4" s="1"/>
  <c r="D5977" i="4"/>
  <c r="C5969" i="4"/>
  <c r="E5969" i="4" s="1"/>
  <c r="D5969" i="4"/>
  <c r="C5953" i="4"/>
  <c r="E5953" i="4" s="1"/>
  <c r="D5953" i="4"/>
  <c r="C5929" i="4"/>
  <c r="E5929" i="4" s="1"/>
  <c r="D5929" i="4"/>
  <c r="C5905" i="4"/>
  <c r="D5905" i="4"/>
  <c r="C5881" i="4"/>
  <c r="E5881" i="4" s="1"/>
  <c r="D5881" i="4"/>
  <c r="C5873" i="4"/>
  <c r="E5873" i="4" s="1"/>
  <c r="D5873" i="4"/>
  <c r="C5857" i="4"/>
  <c r="E5857" i="4" s="1"/>
  <c r="D5857" i="4"/>
  <c r="C5801" i="4"/>
  <c r="E5801" i="4" s="1"/>
  <c r="D5801" i="4"/>
  <c r="C5785" i="4"/>
  <c r="E5785" i="4" s="1"/>
  <c r="D5785" i="4"/>
  <c r="C5761" i="4"/>
  <c r="E5761" i="4" s="1"/>
  <c r="D5761" i="4"/>
  <c r="C5737" i="4"/>
  <c r="D5737" i="4"/>
  <c r="C5713" i="4"/>
  <c r="E5713" i="4" s="1"/>
  <c r="D5713" i="4"/>
  <c r="C5689" i="4"/>
  <c r="E5689" i="4" s="1"/>
  <c r="D5689" i="4"/>
  <c r="C5665" i="4"/>
  <c r="E5665" i="4" s="1"/>
  <c r="D5665" i="4"/>
  <c r="C5649" i="4"/>
  <c r="D5649" i="4"/>
  <c r="C5625" i="4"/>
  <c r="E5625" i="4" s="1"/>
  <c r="D5625" i="4"/>
  <c r="C5617" i="4"/>
  <c r="E5617" i="4" s="1"/>
  <c r="D5617" i="4"/>
  <c r="C5593" i="4"/>
  <c r="D5593" i="4"/>
  <c r="C5585" i="4"/>
  <c r="D5585" i="4"/>
  <c r="C5561" i="4"/>
  <c r="E5561" i="4" s="1"/>
  <c r="D5561" i="4"/>
  <c r="C5545" i="4"/>
  <c r="E5545" i="4" s="1"/>
  <c r="D5545" i="4"/>
  <c r="C5497" i="4"/>
  <c r="D5497" i="4"/>
  <c r="C5473" i="4"/>
  <c r="E5473" i="4" s="1"/>
  <c r="D5473" i="4"/>
  <c r="C5449" i="4"/>
  <c r="E5449" i="4" s="1"/>
  <c r="D5449" i="4"/>
  <c r="C5425" i="4"/>
  <c r="E5425" i="4" s="1"/>
  <c r="D5425" i="4"/>
  <c r="C5401" i="4"/>
  <c r="E5401" i="4" s="1"/>
  <c r="D5401" i="4"/>
  <c r="C5385" i="4"/>
  <c r="E5385" i="4" s="1"/>
  <c r="D5385" i="4"/>
  <c r="C5361" i="4"/>
  <c r="E5361" i="4" s="1"/>
  <c r="D5361" i="4"/>
  <c r="C5337" i="4"/>
  <c r="E5337" i="4" s="1"/>
  <c r="D5337" i="4"/>
  <c r="C5313" i="4"/>
  <c r="E5313" i="4" s="1"/>
  <c r="D5313" i="4"/>
  <c r="C5297" i="4"/>
  <c r="D5297" i="4"/>
  <c r="C5241" i="4"/>
  <c r="E5241" i="4" s="1"/>
  <c r="D5241" i="4"/>
  <c r="C5217" i="4"/>
  <c r="E5217" i="4" s="1"/>
  <c r="D5217" i="4"/>
  <c r="C5209" i="4"/>
  <c r="E5209" i="4" s="1"/>
  <c r="D5209" i="4"/>
  <c r="C5185" i="4"/>
  <c r="D5185" i="4"/>
  <c r="C5161" i="4"/>
  <c r="D5161" i="4"/>
  <c r="C5097" i="4"/>
  <c r="E5097" i="4" s="1"/>
  <c r="D5097" i="4"/>
  <c r="C5065" i="4"/>
  <c r="E5065" i="4" s="1"/>
  <c r="D5065" i="4"/>
  <c r="C5049" i="4"/>
  <c r="E5049" i="4" s="1"/>
  <c r="D5049" i="4"/>
  <c r="C5025" i="4"/>
  <c r="E5025" i="4" s="1"/>
  <c r="D5025" i="4"/>
  <c r="C5009" i="4"/>
  <c r="E5009" i="4" s="1"/>
  <c r="D5009" i="4"/>
  <c r="C4993" i="4"/>
  <c r="E4993" i="4" s="1"/>
  <c r="D4993" i="4"/>
  <c r="C4969" i="4"/>
  <c r="E4969" i="4" s="1"/>
  <c r="D4969" i="4"/>
  <c r="C4953" i="4"/>
  <c r="D4953" i="4"/>
  <c r="C4937" i="4"/>
  <c r="E4937" i="4" s="1"/>
  <c r="D4937" i="4"/>
  <c r="C4921" i="4"/>
  <c r="E4921" i="4" s="1"/>
  <c r="D4921" i="4"/>
  <c r="C4905" i="4"/>
  <c r="D4905" i="4"/>
  <c r="C4889" i="4"/>
  <c r="D4889" i="4"/>
  <c r="C4865" i="4"/>
  <c r="E4865" i="4" s="1"/>
  <c r="D4865" i="4"/>
  <c r="C4841" i="4"/>
  <c r="E4841" i="4" s="1"/>
  <c r="D4841" i="4"/>
  <c r="C4817" i="4"/>
  <c r="D4817" i="4"/>
  <c r="C4801" i="4"/>
  <c r="D4801" i="4"/>
  <c r="C4785" i="4"/>
  <c r="E4785" i="4" s="1"/>
  <c r="D4785" i="4"/>
  <c r="C4761" i="4"/>
  <c r="E4761" i="4" s="1"/>
  <c r="D4761" i="4"/>
  <c r="C4729" i="4"/>
  <c r="D4729" i="4"/>
  <c r="C4713" i="4"/>
  <c r="E4713" i="4" s="1"/>
  <c r="D4713" i="4"/>
  <c r="C4689" i="4"/>
  <c r="E4689" i="4" s="1"/>
  <c r="D4689" i="4"/>
  <c r="C4673" i="4"/>
  <c r="E4673" i="4" s="1"/>
  <c r="D4673" i="4"/>
  <c r="C4657" i="4"/>
  <c r="E4657" i="4" s="1"/>
  <c r="D4657" i="4"/>
  <c r="C4641" i="4"/>
  <c r="E4641" i="4" s="1"/>
  <c r="D4641" i="4"/>
  <c r="C4617" i="4"/>
  <c r="E4617" i="4" s="1"/>
  <c r="D4617" i="4"/>
  <c r="C4601" i="4"/>
  <c r="D4601" i="4"/>
  <c r="C4577" i="4"/>
  <c r="E4577" i="4" s="1"/>
  <c r="D4577" i="4"/>
  <c r="C4561" i="4"/>
  <c r="E4561" i="4" s="1"/>
  <c r="D4561" i="4"/>
  <c r="C4537" i="4"/>
  <c r="E4537" i="4" s="1"/>
  <c r="D4537" i="4"/>
  <c r="C4481" i="4"/>
  <c r="D4481" i="4"/>
  <c r="C4473" i="4"/>
  <c r="D4473" i="4"/>
  <c r="C4449" i="4"/>
  <c r="E4449" i="4" s="1"/>
  <c r="D4449" i="4"/>
  <c r="C4385" i="4"/>
  <c r="E4385" i="4" s="1"/>
  <c r="D4385" i="4"/>
  <c r="C4361" i="4"/>
  <c r="D4361" i="4"/>
  <c r="C4345" i="4"/>
  <c r="E4345" i="4" s="1"/>
  <c r="D4345" i="4"/>
  <c r="C4313" i="4"/>
  <c r="E4313" i="4" s="1"/>
  <c r="D4313" i="4"/>
  <c r="C4177" i="4"/>
  <c r="E4177" i="4" s="1"/>
  <c r="D4177" i="4"/>
  <c r="C4161" i="4"/>
  <c r="E4161" i="4" s="1"/>
  <c r="D4161" i="4"/>
  <c r="C4137" i="4"/>
  <c r="E4137" i="4" s="1"/>
  <c r="D4137" i="4"/>
  <c r="C4025" i="4"/>
  <c r="E4025" i="4" s="1"/>
  <c r="D4025" i="4"/>
  <c r="C3905" i="4"/>
  <c r="E3905" i="4" s="1"/>
  <c r="D3905" i="4"/>
  <c r="C3849" i="4"/>
  <c r="E3849" i="4" s="1"/>
  <c r="D3849" i="4"/>
  <c r="C3825" i="4"/>
  <c r="E3825" i="4" s="1"/>
  <c r="D3825" i="4"/>
  <c r="E3778" i="4"/>
  <c r="C3762" i="4"/>
  <c r="D3762" i="4"/>
  <c r="C3738" i="4"/>
  <c r="D3738" i="4"/>
  <c r="C3546" i="4"/>
  <c r="D3546" i="4"/>
  <c r="C3538" i="4"/>
  <c r="E3538" i="4" s="1"/>
  <c r="D3538" i="4"/>
  <c r="C3522" i="4"/>
  <c r="D3522" i="4"/>
  <c r="C3402" i="4"/>
  <c r="D3402" i="4"/>
  <c r="C3394" i="4"/>
  <c r="D3394" i="4"/>
  <c r="C3378" i="4"/>
  <c r="D3378" i="4"/>
  <c r="C3354" i="4"/>
  <c r="D3354" i="4"/>
  <c r="E3306" i="4"/>
  <c r="E3274" i="4"/>
  <c r="E3242" i="4"/>
  <c r="C3226" i="4"/>
  <c r="D3226" i="4"/>
  <c r="E3138" i="4"/>
  <c r="C3130" i="4"/>
  <c r="D3130" i="4"/>
  <c r="C3067" i="4"/>
  <c r="D3067" i="4"/>
  <c r="C3059" i="4"/>
  <c r="D3059" i="4"/>
  <c r="C3035" i="4"/>
  <c r="D3035" i="4"/>
  <c r="C3019" i="4"/>
  <c r="D3019" i="4"/>
  <c r="C3011" i="4"/>
  <c r="E3011" i="4" s="1"/>
  <c r="D3011" i="4"/>
  <c r="C2995" i="4"/>
  <c r="D2995" i="4"/>
  <c r="E2963" i="4"/>
  <c r="C2947" i="4"/>
  <c r="D2947" i="4"/>
  <c r="F2947" i="4" s="1"/>
  <c r="H2947" i="4" s="1"/>
  <c r="E2923" i="4"/>
  <c r="C2907" i="4"/>
  <c r="D2907" i="4"/>
  <c r="C2891" i="4"/>
  <c r="E2891" i="4" s="1"/>
  <c r="D2891" i="4"/>
  <c r="E2859" i="4"/>
  <c r="C2835" i="4"/>
  <c r="D2835" i="4"/>
  <c r="C2819" i="4"/>
  <c r="D2819" i="4"/>
  <c r="C2803" i="4"/>
  <c r="D2803" i="4"/>
  <c r="C2787" i="4"/>
  <c r="D2787" i="4"/>
  <c r="C2771" i="4"/>
  <c r="E2771" i="4" s="1"/>
  <c r="D2771" i="4"/>
  <c r="F2771" i="4" s="1"/>
  <c r="H2771" i="4" s="1"/>
  <c r="C2747" i="4"/>
  <c r="D2747" i="4"/>
  <c r="C2731" i="4"/>
  <c r="D2731" i="4"/>
  <c r="C2699" i="4"/>
  <c r="D2699" i="4"/>
  <c r="C2683" i="4"/>
  <c r="D2683" i="4"/>
  <c r="F2683" i="4" s="1"/>
  <c r="H2683" i="4" s="1"/>
  <c r="C2659" i="4"/>
  <c r="D2659" i="4"/>
  <c r="E2523" i="4"/>
  <c r="E2499" i="4"/>
  <c r="C2491" i="4"/>
  <c r="D2491" i="4"/>
  <c r="C2467" i="4"/>
  <c r="D2467" i="4"/>
  <c r="C2459" i="4"/>
  <c r="E2459" i="4" s="1"/>
  <c r="D2459" i="4"/>
  <c r="C2387" i="4"/>
  <c r="D2387" i="4"/>
  <c r="E2331" i="4"/>
  <c r="E2299" i="4"/>
  <c r="C2283" i="4"/>
  <c r="D2283" i="4"/>
  <c r="C2267" i="4"/>
  <c r="E2267" i="4" s="1"/>
  <c r="D2267" i="4"/>
  <c r="C2203" i="4"/>
  <c r="D2203" i="4"/>
  <c r="C2083" i="4"/>
  <c r="D2083" i="4"/>
  <c r="C2067" i="4"/>
  <c r="E2067" i="4" s="1"/>
  <c r="D2067" i="4"/>
  <c r="C2027" i="4"/>
  <c r="D2027" i="4"/>
  <c r="C2011" i="4"/>
  <c r="D2011" i="4"/>
  <c r="C2003" i="4"/>
  <c r="D2003" i="4"/>
  <c r="C1980" i="4"/>
  <c r="D1980" i="4"/>
  <c r="C1964" i="4"/>
  <c r="D1964" i="4"/>
  <c r="E1932" i="4"/>
  <c r="C1908" i="4"/>
  <c r="D1908" i="4"/>
  <c r="E1884" i="4"/>
  <c r="C1868" i="4"/>
  <c r="D1868" i="4"/>
  <c r="F1868" i="4" s="1"/>
  <c r="H1868" i="4" s="1"/>
  <c r="C1844" i="4"/>
  <c r="D1844" i="4"/>
  <c r="C1820" i="4"/>
  <c r="D1820" i="4"/>
  <c r="C1804" i="4"/>
  <c r="D1804" i="4"/>
  <c r="C1788" i="4"/>
  <c r="D1788" i="4"/>
  <c r="F1788" i="4" s="1"/>
  <c r="H1788" i="4" s="1"/>
  <c r="C1772" i="4"/>
  <c r="D1772" i="4"/>
  <c r="C1724" i="4"/>
  <c r="D1724" i="4"/>
  <c r="C1676" i="4"/>
  <c r="D1676" i="4"/>
  <c r="E1406" i="4"/>
  <c r="C1334" i="4"/>
  <c r="D1334" i="4"/>
  <c r="E1294" i="4"/>
  <c r="C1278" i="4"/>
  <c r="D1278" i="4"/>
  <c r="E1254" i="4"/>
  <c r="C1246" i="4"/>
  <c r="D1246" i="4"/>
  <c r="C1222" i="4"/>
  <c r="D1222" i="4"/>
  <c r="E1158" i="4"/>
  <c r="C1142" i="4"/>
  <c r="D1142" i="4"/>
  <c r="E1014" i="4"/>
  <c r="E990" i="4"/>
  <c r="E846" i="4"/>
  <c r="E798" i="4"/>
  <c r="C782" i="4"/>
  <c r="D782" i="4"/>
  <c r="D958" i="4"/>
  <c r="F958" i="4" s="1"/>
  <c r="H958" i="4" s="1"/>
  <c r="D1079" i="4"/>
  <c r="F1079" i="4" s="1"/>
  <c r="H1079" i="4" s="1"/>
  <c r="D1158" i="4"/>
  <c r="F1158" i="4" s="1"/>
  <c r="H1158" i="4" s="1"/>
  <c r="D2004" i="4"/>
  <c r="F2004" i="4" s="1"/>
  <c r="H2004" i="4" s="1"/>
  <c r="D2068" i="4"/>
  <c r="F2068" i="4" s="1"/>
  <c r="H2068" i="4" s="1"/>
  <c r="D2107" i="4"/>
  <c r="F2107" i="4" s="1"/>
  <c r="H2107" i="4" s="1"/>
  <c r="D2171" i="4"/>
  <c r="F2171" i="4" s="1"/>
  <c r="H2171" i="4" s="1"/>
  <c r="D2259" i="4"/>
  <c r="F2259" i="4" s="1"/>
  <c r="H2259" i="4" s="1"/>
  <c r="D2276" i="4"/>
  <c r="F2276" i="4" s="1"/>
  <c r="H2276" i="4" s="1"/>
  <c r="D2324" i="4"/>
  <c r="F2324" i="4" s="1"/>
  <c r="H2324" i="4" s="1"/>
  <c r="D2564" i="4"/>
  <c r="F2564" i="4" s="1"/>
  <c r="H2564" i="4" s="1"/>
  <c r="D3699" i="4"/>
  <c r="F3699" i="4" s="1"/>
  <c r="H3699" i="4" s="1"/>
  <c r="D3811" i="4"/>
  <c r="F3811" i="4" s="1"/>
  <c r="H3811" i="4" s="1"/>
  <c r="D4066" i="4"/>
  <c r="F4066" i="4" s="1"/>
  <c r="H4066" i="4" s="1"/>
  <c r="D4586" i="4"/>
  <c r="F4586" i="4" s="1"/>
  <c r="H4586" i="4" s="1"/>
  <c r="D4665" i="4"/>
  <c r="F4665" i="4" s="1"/>
  <c r="H4665" i="4" s="1"/>
  <c r="D4945" i="4"/>
  <c r="F4945" i="4" s="1"/>
  <c r="H4945" i="4" s="1"/>
  <c r="D5529" i="4"/>
  <c r="F5529" i="4" s="1"/>
  <c r="H5529" i="4" s="1"/>
  <c r="C6391" i="4"/>
  <c r="D6391" i="4"/>
  <c r="F6391" i="4" s="1"/>
  <c r="H6391" i="4" s="1"/>
  <c r="C6375" i="4"/>
  <c r="D6375" i="4"/>
  <c r="F6375" i="4" s="1"/>
  <c r="H6375" i="4" s="1"/>
  <c r="C6351" i="4"/>
  <c r="G6351" i="4" s="1"/>
  <c r="I6351" i="4" s="1"/>
  <c r="D6351" i="4"/>
  <c r="F6351" i="4" s="1"/>
  <c r="H6351" i="4" s="1"/>
  <c r="C6328" i="4"/>
  <c r="E6328" i="4" s="1"/>
  <c r="D6328" i="4"/>
  <c r="F6328" i="4" s="1"/>
  <c r="H6328" i="4" s="1"/>
  <c r="C6304" i="4"/>
  <c r="D6304" i="4"/>
  <c r="F6304" i="4" s="1"/>
  <c r="H6304" i="4" s="1"/>
  <c r="E6280" i="4"/>
  <c r="G6280" i="4"/>
  <c r="I6280" i="4" s="1"/>
  <c r="C6272" i="4"/>
  <c r="D6272" i="4"/>
  <c r="F6272" i="4" s="1"/>
  <c r="H6272" i="4" s="1"/>
  <c r="C6248" i="4"/>
  <c r="D6248" i="4"/>
  <c r="F6248" i="4" s="1"/>
  <c r="H6248" i="4" s="1"/>
  <c r="E6216" i="4"/>
  <c r="G6216" i="4"/>
  <c r="I6216" i="4" s="1"/>
  <c r="C6192" i="4"/>
  <c r="D6192" i="4"/>
  <c r="F6192" i="4" s="1"/>
  <c r="H6192" i="4" s="1"/>
  <c r="C6176" i="4"/>
  <c r="D6176" i="4"/>
  <c r="F6176" i="4" s="1"/>
  <c r="H6176" i="4" s="1"/>
  <c r="C6152" i="4"/>
  <c r="D6152" i="4"/>
  <c r="C6128" i="4"/>
  <c r="D6128" i="4"/>
  <c r="C6112" i="4"/>
  <c r="D6112" i="4"/>
  <c r="F6112" i="4" s="1"/>
  <c r="H6112" i="4" s="1"/>
  <c r="C6088" i="4"/>
  <c r="D6088" i="4"/>
  <c r="C6072" i="4"/>
  <c r="D6072" i="4"/>
  <c r="C6048" i="4"/>
  <c r="D6048" i="4"/>
  <c r="C6032" i="4"/>
  <c r="D6032" i="4"/>
  <c r="F6032" i="4" s="1"/>
  <c r="H6032" i="4" s="1"/>
  <c r="C6016" i="4"/>
  <c r="D6016" i="4"/>
  <c r="F6016" i="4" s="1"/>
  <c r="H6016" i="4" s="1"/>
  <c r="C5992" i="4"/>
  <c r="D5992" i="4"/>
  <c r="C5968" i="4"/>
  <c r="D5968" i="4"/>
  <c r="E5928" i="4"/>
  <c r="C5904" i="4"/>
  <c r="D5904" i="4"/>
  <c r="C5896" i="4"/>
  <c r="D5896" i="4"/>
  <c r="C5872" i="4"/>
  <c r="D5872" i="4"/>
  <c r="C5856" i="4"/>
  <c r="D5856" i="4"/>
  <c r="C5840" i="4"/>
  <c r="D5840" i="4"/>
  <c r="C5816" i="4"/>
  <c r="D5816" i="4"/>
  <c r="C5800" i="4"/>
  <c r="D5800" i="4"/>
  <c r="C5776" i="4"/>
  <c r="D5776" i="4"/>
  <c r="C5752" i="4"/>
  <c r="D5752" i="4"/>
  <c r="C5736" i="4"/>
  <c r="D5736" i="4"/>
  <c r="C5712" i="4"/>
  <c r="D5712" i="4"/>
  <c r="C5680" i="4"/>
  <c r="D5680" i="4"/>
  <c r="C5656" i="4"/>
  <c r="D5656" i="4"/>
  <c r="C5632" i="4"/>
  <c r="D5632" i="4"/>
  <c r="E5600" i="4"/>
  <c r="C5576" i="4"/>
  <c r="D5576" i="4"/>
  <c r="C5552" i="4"/>
  <c r="D5552" i="4"/>
  <c r="F5552" i="4" s="1"/>
  <c r="H5552" i="4" s="1"/>
  <c r="C5488" i="4"/>
  <c r="D5488" i="4"/>
  <c r="C5472" i="4"/>
  <c r="D5472" i="4"/>
  <c r="C5448" i="4"/>
  <c r="D5448" i="4"/>
  <c r="C5424" i="4"/>
  <c r="D5424" i="4"/>
  <c r="F5424" i="4" s="1"/>
  <c r="H5424" i="4" s="1"/>
  <c r="C5400" i="4"/>
  <c r="D5400" i="4"/>
  <c r="C5376" i="4"/>
  <c r="D5376" i="4"/>
  <c r="E5344" i="4"/>
  <c r="C5328" i="4"/>
  <c r="D5328" i="4"/>
  <c r="C5312" i="4"/>
  <c r="D5312" i="4"/>
  <c r="C5296" i="4"/>
  <c r="D5296" i="4"/>
  <c r="C5272" i="4"/>
  <c r="D5272" i="4"/>
  <c r="C5256" i="4"/>
  <c r="D5256" i="4"/>
  <c r="C5232" i="4"/>
  <c r="D5232" i="4"/>
  <c r="C5208" i="4"/>
  <c r="D5208" i="4"/>
  <c r="E5176" i="4"/>
  <c r="C5168" i="4"/>
  <c r="D5168" i="4"/>
  <c r="C5152" i="4"/>
  <c r="D5152" i="4"/>
  <c r="C5136" i="4"/>
  <c r="D5136" i="4"/>
  <c r="C5120" i="4"/>
  <c r="D5120" i="4"/>
  <c r="F5120" i="4" s="1"/>
  <c r="H5120" i="4" s="1"/>
  <c r="C5096" i="4"/>
  <c r="D5096" i="4"/>
  <c r="C5064" i="4"/>
  <c r="D5064" i="4"/>
  <c r="F5064" i="4" s="1"/>
  <c r="H5064" i="4" s="1"/>
  <c r="E4976" i="4"/>
  <c r="C4960" i="4"/>
  <c r="D4960" i="4"/>
  <c r="C4936" i="4"/>
  <c r="D4936" i="4"/>
  <c r="C4912" i="4"/>
  <c r="D4912" i="4"/>
  <c r="E4824" i="4"/>
  <c r="C4800" i="4"/>
  <c r="D4800" i="4"/>
  <c r="E4768" i="4"/>
  <c r="C4760" i="4"/>
  <c r="D4760" i="4"/>
  <c r="C4704" i="4"/>
  <c r="D4704" i="4"/>
  <c r="C4680" i="4"/>
  <c r="D4680" i="4"/>
  <c r="C4664" i="4"/>
  <c r="D4664" i="4"/>
  <c r="C4640" i="4"/>
  <c r="D4640" i="4"/>
  <c r="C4616" i="4"/>
  <c r="D4616" i="4"/>
  <c r="C4592" i="4"/>
  <c r="D4592" i="4"/>
  <c r="C4560" i="4"/>
  <c r="D4560" i="4"/>
  <c r="C4536" i="4"/>
  <c r="D4536" i="4"/>
  <c r="C4512" i="4"/>
  <c r="D4512" i="4"/>
  <c r="C4488" i="4"/>
  <c r="D4488" i="4"/>
  <c r="C4472" i="4"/>
  <c r="D4472" i="4"/>
  <c r="C4456" i="4"/>
  <c r="D4456" i="4"/>
  <c r="C4432" i="4"/>
  <c r="D4432" i="4"/>
  <c r="C4416" i="4"/>
  <c r="D4416" i="4"/>
  <c r="C4400" i="4"/>
  <c r="D4400" i="4"/>
  <c r="C4384" i="4"/>
  <c r="D4384" i="4"/>
  <c r="E4344" i="4"/>
  <c r="C4320" i="4"/>
  <c r="D4320" i="4"/>
  <c r="E4272" i="4"/>
  <c r="C4264" i="4"/>
  <c r="D4264" i="4"/>
  <c r="E4232" i="4"/>
  <c r="C4216" i="4"/>
  <c r="D4216" i="4"/>
  <c r="C4200" i="4"/>
  <c r="D4200" i="4"/>
  <c r="E4152" i="4"/>
  <c r="C4112" i="4"/>
  <c r="D4112" i="4"/>
  <c r="C4088" i="4"/>
  <c r="D4088" i="4"/>
  <c r="C4032" i="4"/>
  <c r="D4032" i="4"/>
  <c r="E4000" i="4"/>
  <c r="C3976" i="4"/>
  <c r="D3976" i="4"/>
  <c r="C3952" i="4"/>
  <c r="D3952" i="4"/>
  <c r="C3928" i="4"/>
  <c r="D3928" i="4"/>
  <c r="C3904" i="4"/>
  <c r="D3904" i="4"/>
  <c r="F3904" i="4" s="1"/>
  <c r="H3904" i="4" s="1"/>
  <c r="C3880" i="4"/>
  <c r="D3880" i="4"/>
  <c r="C3856" i="4"/>
  <c r="D3856" i="4"/>
  <c r="C3840" i="4"/>
  <c r="D3840" i="4"/>
  <c r="C3824" i="4"/>
  <c r="D3824" i="4"/>
  <c r="F3824" i="4" s="1"/>
  <c r="H3824" i="4" s="1"/>
  <c r="C3809" i="4"/>
  <c r="E3809" i="4" s="1"/>
  <c r="D3809" i="4"/>
  <c r="C3785" i="4"/>
  <c r="E3785" i="4" s="1"/>
  <c r="D3785" i="4"/>
  <c r="C3761" i="4"/>
  <c r="E3761" i="4" s="1"/>
  <c r="D3761" i="4"/>
  <c r="C3745" i="4"/>
  <c r="D3745" i="4"/>
  <c r="C3657" i="4"/>
  <c r="E3657" i="4" s="1"/>
  <c r="D3657" i="4"/>
  <c r="C3633" i="4"/>
  <c r="D3633" i="4"/>
  <c r="C3577" i="4"/>
  <c r="E3577" i="4" s="1"/>
  <c r="D3577" i="4"/>
  <c r="C3553" i="4"/>
  <c r="D3553" i="4"/>
  <c r="F3553" i="4" s="1"/>
  <c r="H3553" i="4" s="1"/>
  <c r="C3537" i="4"/>
  <c r="E3537" i="4" s="1"/>
  <c r="D3537" i="4"/>
  <c r="C3521" i="4"/>
  <c r="E3521" i="4" s="1"/>
  <c r="D3521" i="4"/>
  <c r="C3505" i="4"/>
  <c r="E3505" i="4" s="1"/>
  <c r="D3505" i="4"/>
  <c r="C3489" i="4"/>
  <c r="D3489" i="4"/>
  <c r="F3489" i="4" s="1"/>
  <c r="H3489" i="4" s="1"/>
  <c r="C3465" i="4"/>
  <c r="E3465" i="4" s="1"/>
  <c r="D3465" i="4"/>
  <c r="C3337" i="4"/>
  <c r="E3337" i="4" s="1"/>
  <c r="D3337" i="4"/>
  <c r="C3321" i="4"/>
  <c r="E3321" i="4" s="1"/>
  <c r="D3321" i="4"/>
  <c r="C3297" i="4"/>
  <c r="E3297" i="4" s="1"/>
  <c r="D3297" i="4"/>
  <c r="C3249" i="4"/>
  <c r="E3249" i="4" s="1"/>
  <c r="D3249" i="4"/>
  <c r="C3201" i="4"/>
  <c r="E3201" i="4" s="1"/>
  <c r="D3201" i="4"/>
  <c r="C3185" i="4"/>
  <c r="D3185" i="4"/>
  <c r="C3169" i="4"/>
  <c r="D3169" i="4"/>
  <c r="F3169" i="4" s="1"/>
  <c r="H3169" i="4" s="1"/>
  <c r="C3153" i="4"/>
  <c r="E3153" i="4" s="1"/>
  <c r="D3153" i="4"/>
  <c r="C3129" i="4"/>
  <c r="E3129" i="4" s="1"/>
  <c r="D3129" i="4"/>
  <c r="C3105" i="4"/>
  <c r="E3105" i="4" s="1"/>
  <c r="D3105" i="4"/>
  <c r="C3097" i="4"/>
  <c r="E3097" i="4" s="1"/>
  <c r="D3097" i="4"/>
  <c r="F3097" i="4" s="1"/>
  <c r="H3097" i="4" s="1"/>
  <c r="C3082" i="4"/>
  <c r="D3082" i="4"/>
  <c r="C3066" i="4"/>
  <c r="D3066" i="4"/>
  <c r="E3034" i="4"/>
  <c r="C3010" i="4"/>
  <c r="D3010" i="4"/>
  <c r="C2994" i="4"/>
  <c r="D2994" i="4"/>
  <c r="C2970" i="4"/>
  <c r="D2970" i="4"/>
  <c r="C2954" i="4"/>
  <c r="E2954" i="4" s="1"/>
  <c r="D2954" i="4"/>
  <c r="C2906" i="4"/>
  <c r="D2906" i="4"/>
  <c r="C2882" i="4"/>
  <c r="D2882" i="4"/>
  <c r="E2842" i="4"/>
  <c r="C2826" i="4"/>
  <c r="D2826" i="4"/>
  <c r="C2802" i="4"/>
  <c r="D2802" i="4"/>
  <c r="C2650" i="4"/>
  <c r="E2650" i="4" s="1"/>
  <c r="D2650" i="4"/>
  <c r="F2650" i="4" s="1"/>
  <c r="H2650" i="4" s="1"/>
  <c r="E2618" i="4"/>
  <c r="C2610" i="4"/>
  <c r="D2610" i="4"/>
  <c r="C2594" i="4"/>
  <c r="D2594" i="4"/>
  <c r="C2578" i="4"/>
  <c r="D2578" i="4"/>
  <c r="C2554" i="4"/>
  <c r="D2554" i="4"/>
  <c r="C2538" i="4"/>
  <c r="D2538" i="4"/>
  <c r="C2522" i="4"/>
  <c r="D2522" i="4"/>
  <c r="E2474" i="4"/>
  <c r="C2458" i="4"/>
  <c r="D2458" i="4"/>
  <c r="E2418" i="4"/>
  <c r="E2386" i="4"/>
  <c r="E2346" i="4"/>
  <c r="C2330" i="4"/>
  <c r="D2330" i="4"/>
  <c r="C2314" i="4"/>
  <c r="D2314" i="4"/>
  <c r="C2282" i="4"/>
  <c r="D2282" i="4"/>
  <c r="E2242" i="4"/>
  <c r="C2210" i="4"/>
  <c r="D2210" i="4"/>
  <c r="C2194" i="4"/>
  <c r="D2194" i="4"/>
  <c r="C2138" i="4"/>
  <c r="D2138" i="4"/>
  <c r="C2122" i="4"/>
  <c r="E2122" i="4" s="1"/>
  <c r="D2122" i="4"/>
  <c r="E2098" i="4"/>
  <c r="E2050" i="4"/>
  <c r="E2034" i="4"/>
  <c r="C2010" i="4"/>
  <c r="D2010" i="4"/>
  <c r="C2002" i="4"/>
  <c r="D2002" i="4"/>
  <c r="C1994" i="4"/>
  <c r="D1994" i="4"/>
  <c r="C1971" i="4"/>
  <c r="D1971" i="4"/>
  <c r="E1939" i="4"/>
  <c r="E1907" i="4"/>
  <c r="C1891" i="4"/>
  <c r="D1891" i="4"/>
  <c r="C1867" i="4"/>
  <c r="D1867" i="4"/>
  <c r="C1851" i="4"/>
  <c r="E1851" i="4" s="1"/>
  <c r="D1851" i="4"/>
  <c r="C1803" i="4"/>
  <c r="D1803" i="4"/>
  <c r="C1787" i="4"/>
  <c r="E1787" i="4" s="1"/>
  <c r="D1787" i="4"/>
  <c r="C1771" i="4"/>
  <c r="D1771" i="4"/>
  <c r="E1747" i="4"/>
  <c r="C1723" i="4"/>
  <c r="D1723" i="4"/>
  <c r="C1715" i="4"/>
  <c r="D1715" i="4"/>
  <c r="E1691" i="4"/>
  <c r="C1675" i="4"/>
  <c r="D1675" i="4"/>
  <c r="C1636" i="4"/>
  <c r="D1636" i="4"/>
  <c r="E1604" i="4"/>
  <c r="E1556" i="4"/>
  <c r="C1405" i="4"/>
  <c r="E1405" i="4" s="1"/>
  <c r="D1405" i="4"/>
  <c r="C1197" i="4"/>
  <c r="D1197" i="4"/>
  <c r="E981" i="4"/>
  <c r="E813" i="4"/>
  <c r="C789" i="4"/>
  <c r="D789" i="4"/>
  <c r="C757" i="4"/>
  <c r="E757" i="4" s="1"/>
  <c r="D757" i="4"/>
  <c r="D565" i="4"/>
  <c r="F565" i="4" s="1"/>
  <c r="H565" i="4" s="1"/>
  <c r="D879" i="4"/>
  <c r="F879" i="4" s="1"/>
  <c r="H879" i="4" s="1"/>
  <c r="D943" i="4"/>
  <c r="F943" i="4" s="1"/>
  <c r="H943" i="4" s="1"/>
  <c r="D1133" i="4"/>
  <c r="F1133" i="4" s="1"/>
  <c r="H1133" i="4" s="1"/>
  <c r="D1159" i="4"/>
  <c r="F1159" i="4" s="1"/>
  <c r="H1159" i="4" s="1"/>
  <c r="D1254" i="4"/>
  <c r="F1254" i="4" s="1"/>
  <c r="D1294" i="4"/>
  <c r="F1294" i="4" s="1"/>
  <c r="H1294" i="4" s="1"/>
  <c r="D1309" i="4"/>
  <c r="F1309" i="4" s="1"/>
  <c r="H1309" i="4" s="1"/>
  <c r="D1731" i="4"/>
  <c r="F1731" i="4" s="1"/>
  <c r="H1731" i="4" s="1"/>
  <c r="D1932" i="4"/>
  <c r="F1932" i="4" s="1"/>
  <c r="H1932" i="4" s="1"/>
  <c r="D2034" i="4"/>
  <c r="F2034" i="4" s="1"/>
  <c r="H2034" i="4" s="1"/>
  <c r="D2260" i="4"/>
  <c r="F2260" i="4" s="1"/>
  <c r="H2260" i="4" s="1"/>
  <c r="D2371" i="4"/>
  <c r="F2371" i="4" s="1"/>
  <c r="H2371" i="4" s="1"/>
  <c r="D2756" i="4"/>
  <c r="F2756" i="4" s="1"/>
  <c r="H2756" i="4" s="1"/>
  <c r="D2858" i="4"/>
  <c r="F2858" i="4" s="1"/>
  <c r="H2858" i="4" s="1"/>
  <c r="D3290" i="4"/>
  <c r="F3290" i="4" s="1"/>
  <c r="H3290" i="4" s="1"/>
  <c r="D3938" i="4"/>
  <c r="F3938" i="4" s="1"/>
  <c r="H3938" i="4" s="1"/>
  <c r="D4042" i="4"/>
  <c r="F4042" i="4" s="1"/>
  <c r="H4042" i="4" s="1"/>
  <c r="D4248" i="4"/>
  <c r="F4248" i="4" s="1"/>
  <c r="H4248" i="4" s="1"/>
  <c r="D4442" i="4"/>
  <c r="F4442" i="4" s="1"/>
  <c r="H4442" i="4" s="1"/>
  <c r="D4530" i="4"/>
  <c r="F4530" i="4" s="1"/>
  <c r="H4530" i="4" s="1"/>
  <c r="D5234" i="4"/>
  <c r="F5234" i="4" s="1"/>
  <c r="H5234" i="4" s="1"/>
  <c r="D5554" i="4"/>
  <c r="F5554" i="4" s="1"/>
  <c r="H5554" i="4" s="1"/>
  <c r="D5946" i="4"/>
  <c r="F5946" i="4" s="1"/>
  <c r="H5946" i="4" s="1"/>
  <c r="D6065" i="4"/>
  <c r="F6065" i="4" s="1"/>
  <c r="H6065" i="4" s="1"/>
  <c r="C6350" i="4"/>
  <c r="D6350" i="4"/>
  <c r="F6350" i="4" s="1"/>
  <c r="H6350" i="4" s="1"/>
  <c r="C6334" i="4"/>
  <c r="D6334" i="4"/>
  <c r="F6334" i="4" s="1"/>
  <c r="H6334" i="4" s="1"/>
  <c r="E6303" i="4"/>
  <c r="G6303" i="4"/>
  <c r="I6303" i="4" s="1"/>
  <c r="C6295" i="4"/>
  <c r="D6295" i="4"/>
  <c r="C6271" i="4"/>
  <c r="D6271" i="4"/>
  <c r="F6271" i="4" s="1"/>
  <c r="H6271" i="4" s="1"/>
  <c r="C6255" i="4"/>
  <c r="D6255" i="4"/>
  <c r="F6255" i="4" s="1"/>
  <c r="H6255" i="4" s="1"/>
  <c r="C6231" i="4"/>
  <c r="D6231" i="4"/>
  <c r="F6231" i="4" s="1"/>
  <c r="H6231" i="4" s="1"/>
  <c r="C6215" i="4"/>
  <c r="D6215" i="4"/>
  <c r="F6215" i="4" s="1"/>
  <c r="H6215" i="4" s="1"/>
  <c r="C6143" i="4"/>
  <c r="D6143" i="4"/>
  <c r="C6063" i="4"/>
  <c r="D6063" i="4"/>
  <c r="C6039" i="4"/>
  <c r="D6039" i="4"/>
  <c r="C6015" i="4"/>
  <c r="D6015" i="4"/>
  <c r="C5991" i="4"/>
  <c r="D5991" i="4"/>
  <c r="F5991" i="4" s="1"/>
  <c r="H5991" i="4" s="1"/>
  <c r="E5935" i="4"/>
  <c r="C5919" i="4"/>
  <c r="D5919" i="4"/>
  <c r="C5895" i="4"/>
  <c r="D5895" i="4"/>
  <c r="C5871" i="4"/>
  <c r="D5871" i="4"/>
  <c r="E5831" i="4"/>
  <c r="E5791" i="4"/>
  <c r="E5759" i="4"/>
  <c r="E5727" i="4"/>
  <c r="C5711" i="4"/>
  <c r="D5711" i="4"/>
  <c r="C5687" i="4"/>
  <c r="D5687" i="4"/>
  <c r="C5671" i="4"/>
  <c r="D5671" i="4"/>
  <c r="C5663" i="4"/>
  <c r="D5663" i="4"/>
  <c r="C5655" i="4"/>
  <c r="D5655" i="4"/>
  <c r="C5639" i="4"/>
  <c r="D5639" i="4"/>
  <c r="C5623" i="4"/>
  <c r="D5623" i="4"/>
  <c r="C5607" i="4"/>
  <c r="D5607" i="4"/>
  <c r="C5591" i="4"/>
  <c r="D5591" i="4"/>
  <c r="C5567" i="4"/>
  <c r="D5567" i="4"/>
  <c r="C5503" i="4"/>
  <c r="D5503" i="4"/>
  <c r="C5479" i="4"/>
  <c r="D5479" i="4"/>
  <c r="E5447" i="4"/>
  <c r="E5415" i="4"/>
  <c r="C5391" i="4"/>
  <c r="D5391" i="4"/>
  <c r="C5375" i="4"/>
  <c r="D5375" i="4"/>
  <c r="E5343" i="4"/>
  <c r="C5319" i="4"/>
  <c r="D5319" i="4"/>
  <c r="C5295" i="4"/>
  <c r="D5295" i="4"/>
  <c r="C5279" i="4"/>
  <c r="D5279" i="4"/>
  <c r="F5279" i="4" s="1"/>
  <c r="H5279" i="4" s="1"/>
  <c r="C5255" i="4"/>
  <c r="D5255" i="4"/>
  <c r="C5215" i="4"/>
  <c r="D5215" i="4"/>
  <c r="C5167" i="4"/>
  <c r="D5167" i="4"/>
  <c r="C5151" i="4"/>
  <c r="D5151" i="4"/>
  <c r="E5111" i="4"/>
  <c r="C5095" i="4"/>
  <c r="D5095" i="4"/>
  <c r="C5079" i="4"/>
  <c r="D5079" i="4"/>
  <c r="E5047" i="4"/>
  <c r="C5031" i="4"/>
  <c r="D5031" i="4"/>
  <c r="C5015" i="4"/>
  <c r="D5015" i="4"/>
  <c r="C4999" i="4"/>
  <c r="D4999" i="4"/>
  <c r="C4967" i="4"/>
  <c r="D4967" i="4"/>
  <c r="C4951" i="4"/>
  <c r="D4951" i="4"/>
  <c r="E4927" i="4"/>
  <c r="C4911" i="4"/>
  <c r="D4911" i="4"/>
  <c r="F4911" i="4" s="1"/>
  <c r="H4911" i="4" s="1"/>
  <c r="C4895" i="4"/>
  <c r="D4895" i="4"/>
  <c r="C4863" i="4"/>
  <c r="D4863" i="4"/>
  <c r="F4863" i="4" s="1"/>
  <c r="H4863" i="4" s="1"/>
  <c r="E4823" i="4"/>
  <c r="E4791" i="4"/>
  <c r="C4775" i="4"/>
  <c r="D4775" i="4"/>
  <c r="C4759" i="4"/>
  <c r="D4759" i="4"/>
  <c r="C4743" i="4"/>
  <c r="D4743" i="4"/>
  <c r="F4743" i="4" s="1"/>
  <c r="H4743" i="4" s="1"/>
  <c r="C4719" i="4"/>
  <c r="D4719" i="4"/>
  <c r="C4703" i="4"/>
  <c r="D4703" i="4"/>
  <c r="C4679" i="4"/>
  <c r="D4679" i="4"/>
  <c r="C4663" i="4"/>
  <c r="D4663" i="4"/>
  <c r="C4655" i="4"/>
  <c r="D4655" i="4"/>
  <c r="C4559" i="4"/>
  <c r="D4559" i="4"/>
  <c r="E4519" i="4"/>
  <c r="C4495" i="4"/>
  <c r="D4495" i="4"/>
  <c r="E4455" i="4"/>
  <c r="C4431" i="4"/>
  <c r="D4431" i="4"/>
  <c r="C4415" i="4"/>
  <c r="D4415" i="4"/>
  <c r="C4399" i="4"/>
  <c r="D4399" i="4"/>
  <c r="C4375" i="4"/>
  <c r="D4375" i="4"/>
  <c r="C4359" i="4"/>
  <c r="D4359" i="4"/>
  <c r="C4327" i="4"/>
  <c r="D4327" i="4"/>
  <c r="F4327" i="4" s="1"/>
  <c r="H4327" i="4" s="1"/>
  <c r="C4303" i="4"/>
  <c r="D4303" i="4"/>
  <c r="C4279" i="4"/>
  <c r="D4279" i="4"/>
  <c r="F4279" i="4" s="1"/>
  <c r="H4279" i="4" s="1"/>
  <c r="C4263" i="4"/>
  <c r="D4263" i="4"/>
  <c r="E4231" i="4"/>
  <c r="C4199" i="4"/>
  <c r="D4199" i="4"/>
  <c r="C4175" i="4"/>
  <c r="D4175" i="4"/>
  <c r="C4151" i="4"/>
  <c r="D4151" i="4"/>
  <c r="E4095" i="4"/>
  <c r="C4079" i="4"/>
  <c r="D4079" i="4"/>
  <c r="F4079" i="4" s="1"/>
  <c r="H4079" i="4" s="1"/>
  <c r="C4071" i="4"/>
  <c r="D4071" i="4"/>
  <c r="C4039" i="4"/>
  <c r="D4039" i="4"/>
  <c r="C4007" i="4"/>
  <c r="D4007" i="4"/>
  <c r="C3959" i="4"/>
  <c r="D3959" i="4"/>
  <c r="F3959" i="4" s="1"/>
  <c r="H3959" i="4" s="1"/>
  <c r="C3943" i="4"/>
  <c r="D3943" i="4"/>
  <c r="C3935" i="4"/>
  <c r="D3935" i="4"/>
  <c r="C3879" i="4"/>
  <c r="D3879" i="4"/>
  <c r="C3863" i="4"/>
  <c r="D3863" i="4"/>
  <c r="F3863" i="4" s="1"/>
  <c r="H3863" i="4" s="1"/>
  <c r="C3855" i="4"/>
  <c r="D3855" i="4"/>
  <c r="C3831" i="4"/>
  <c r="D3831" i="4"/>
  <c r="C3815" i="4"/>
  <c r="D3815" i="4"/>
  <c r="E3776" i="4"/>
  <c r="C3760" i="4"/>
  <c r="D3760" i="4"/>
  <c r="E3728" i="4"/>
  <c r="C3680" i="4"/>
  <c r="D3680" i="4"/>
  <c r="C3656" i="4"/>
  <c r="D3656" i="4"/>
  <c r="E3632" i="4"/>
  <c r="C3616" i="4"/>
  <c r="D3616" i="4"/>
  <c r="C3600" i="4"/>
  <c r="D3600" i="4"/>
  <c r="C3576" i="4"/>
  <c r="D3576" i="4"/>
  <c r="C3568" i="4"/>
  <c r="D3568" i="4"/>
  <c r="C3544" i="4"/>
  <c r="D3544" i="4"/>
  <c r="E3504" i="4"/>
  <c r="E3472" i="4"/>
  <c r="C3424" i="4"/>
  <c r="D3424" i="4"/>
  <c r="C3392" i="4"/>
  <c r="D3392" i="4"/>
  <c r="C3320" i="4"/>
  <c r="D3320" i="4"/>
  <c r="C3296" i="4"/>
  <c r="D3296" i="4"/>
  <c r="E3264" i="4"/>
  <c r="E3192" i="4"/>
  <c r="E3104" i="4"/>
  <c r="C3088" i="4"/>
  <c r="D3088" i="4"/>
  <c r="F3088" i="4" s="1"/>
  <c r="H3088" i="4" s="1"/>
  <c r="C3065" i="4"/>
  <c r="E3065" i="4" s="1"/>
  <c r="D3065" i="4"/>
  <c r="C3009" i="4"/>
  <c r="E3009" i="4" s="1"/>
  <c r="D3009" i="4"/>
  <c r="C3001" i="4"/>
  <c r="E3001" i="4" s="1"/>
  <c r="D3001" i="4"/>
  <c r="C2985" i="4"/>
  <c r="D2985" i="4"/>
  <c r="F2985" i="4" s="1"/>
  <c r="H2985" i="4" s="1"/>
  <c r="C2969" i="4"/>
  <c r="D2969" i="4"/>
  <c r="C2953" i="4"/>
  <c r="E2953" i="4" s="1"/>
  <c r="D2953" i="4"/>
  <c r="C2905" i="4"/>
  <c r="E2905" i="4" s="1"/>
  <c r="D2905" i="4"/>
  <c r="C2665" i="4"/>
  <c r="D2665" i="4"/>
  <c r="C2561" i="4"/>
  <c r="E2561" i="4" s="1"/>
  <c r="D2561" i="4"/>
  <c r="C2545" i="4"/>
  <c r="E2545" i="4" s="1"/>
  <c r="D2545" i="4"/>
  <c r="C2521" i="4"/>
  <c r="D2521" i="4"/>
  <c r="C2465" i="4"/>
  <c r="E2465" i="4" s="1"/>
  <c r="D2465" i="4"/>
  <c r="F2465" i="4" s="1"/>
  <c r="H2465" i="4" s="1"/>
  <c r="C2449" i="4"/>
  <c r="E2449" i="4" s="1"/>
  <c r="D2449" i="4"/>
  <c r="C2385" i="4"/>
  <c r="E2385" i="4" s="1"/>
  <c r="D2385" i="4"/>
  <c r="C2337" i="4"/>
  <c r="E2337" i="4" s="1"/>
  <c r="D2337" i="4"/>
  <c r="C2313" i="4"/>
  <c r="D2313" i="4"/>
  <c r="F2313" i="4" s="1"/>
  <c r="H2313" i="4" s="1"/>
  <c r="C2265" i="4"/>
  <c r="E2265" i="4" s="1"/>
  <c r="D2265" i="4"/>
  <c r="C2249" i="4"/>
  <c r="E2249" i="4" s="1"/>
  <c r="D2249" i="4"/>
  <c r="C2201" i="4"/>
  <c r="E2201" i="4" s="1"/>
  <c r="D2201" i="4"/>
  <c r="C2177" i="4"/>
  <c r="D2177" i="4"/>
  <c r="C2129" i="4"/>
  <c r="E2129" i="4" s="1"/>
  <c r="D2129" i="4"/>
  <c r="C2113" i="4"/>
  <c r="E2113" i="4" s="1"/>
  <c r="D2113" i="4"/>
  <c r="C2057" i="4"/>
  <c r="D2057" i="4"/>
  <c r="C2049" i="4"/>
  <c r="E2049" i="4" s="1"/>
  <c r="D2049" i="4"/>
  <c r="F2049" i="4" s="1"/>
  <c r="H2049" i="4" s="1"/>
  <c r="C2001" i="4"/>
  <c r="E2001" i="4" s="1"/>
  <c r="D2001" i="4"/>
  <c r="E1962" i="4"/>
  <c r="C1906" i="4"/>
  <c r="D1906" i="4"/>
  <c r="E1874" i="4"/>
  <c r="C1858" i="4"/>
  <c r="D1858" i="4"/>
  <c r="F1858" i="4" s="1"/>
  <c r="H1858" i="4" s="1"/>
  <c r="C1850" i="4"/>
  <c r="D1850" i="4"/>
  <c r="E1810" i="4"/>
  <c r="C1794" i="4"/>
  <c r="D1794" i="4"/>
  <c r="C1778" i="4"/>
  <c r="D1778" i="4"/>
  <c r="E1738" i="4"/>
  <c r="C1714" i="4"/>
  <c r="E1714" i="4" s="1"/>
  <c r="D1714" i="4"/>
  <c r="C1651" i="4"/>
  <c r="D1651" i="4"/>
  <c r="C1619" i="4"/>
  <c r="E1619" i="4" s="1"/>
  <c r="D1619" i="4"/>
  <c r="E1595" i="4"/>
  <c r="C1571" i="4"/>
  <c r="D1571" i="4"/>
  <c r="C1531" i="4"/>
  <c r="D1531" i="4"/>
  <c r="E1499" i="4"/>
  <c r="C1484" i="4"/>
  <c r="D1484" i="4"/>
  <c r="C1468" i="4"/>
  <c r="D1468" i="4"/>
  <c r="F1468" i="4" s="1"/>
  <c r="H1468" i="4" s="1"/>
  <c r="E1428" i="4"/>
  <c r="C1412" i="4"/>
  <c r="D1412" i="4"/>
  <c r="E1380" i="4"/>
  <c r="E1348" i="4"/>
  <c r="E1308" i="4"/>
  <c r="C1108" i="4"/>
  <c r="D1108" i="4"/>
  <c r="E1068" i="4"/>
  <c r="C1020" i="4"/>
  <c r="D1020" i="4"/>
  <c r="C1012" i="4"/>
  <c r="D1012" i="4"/>
  <c r="E988" i="4"/>
  <c r="C964" i="4"/>
  <c r="D964" i="4"/>
  <c r="C940" i="4"/>
  <c r="E940" i="4" s="1"/>
  <c r="D940" i="4"/>
  <c r="E892" i="4"/>
  <c r="C884" i="4"/>
  <c r="E884" i="4" s="1"/>
  <c r="D884" i="4"/>
  <c r="E852" i="4"/>
  <c r="E836" i="4"/>
  <c r="C804" i="4"/>
  <c r="D804" i="4"/>
  <c r="E772" i="4"/>
  <c r="D772" i="4"/>
  <c r="F772" i="4" s="1"/>
  <c r="H772" i="4" s="1"/>
  <c r="D844" i="4"/>
  <c r="F844" i="4" s="1"/>
  <c r="H844" i="4" s="1"/>
  <c r="D1055" i="4"/>
  <c r="F1055" i="4" s="1"/>
  <c r="H1055" i="4" s="1"/>
  <c r="D1692" i="4"/>
  <c r="F1692" i="4" s="1"/>
  <c r="H1692" i="4" s="1"/>
  <c r="D1757" i="4"/>
  <c r="F1757" i="4" s="1"/>
  <c r="H1757" i="4" s="1"/>
  <c r="D1789" i="4"/>
  <c r="F1789" i="4" s="1"/>
  <c r="H1789" i="4" s="1"/>
  <c r="D1922" i="4"/>
  <c r="F1922" i="4" s="1"/>
  <c r="H1922" i="4" s="1"/>
  <c r="D2035" i="4"/>
  <c r="F2035" i="4" s="1"/>
  <c r="H2035" i="4" s="1"/>
  <c r="D2099" i="4"/>
  <c r="F2099" i="4" s="1"/>
  <c r="H2099" i="4" s="1"/>
  <c r="D2163" i="4"/>
  <c r="F2163" i="4" s="1"/>
  <c r="H2163" i="4" s="1"/>
  <c r="D2308" i="4"/>
  <c r="F2308" i="4" s="1"/>
  <c r="H2308" i="4" s="1"/>
  <c r="D2345" i="4"/>
  <c r="F2345" i="4" s="1"/>
  <c r="H2345" i="4" s="1"/>
  <c r="D2409" i="4"/>
  <c r="F2409" i="4" s="1"/>
  <c r="H2409" i="4" s="1"/>
  <c r="D2515" i="4"/>
  <c r="F2515" i="4" s="1"/>
  <c r="H2515" i="4" s="1"/>
  <c r="D2617" i="4"/>
  <c r="F2617" i="4" s="1"/>
  <c r="H2617" i="4" s="1"/>
  <c r="D2859" i="4"/>
  <c r="F2859" i="4" s="1"/>
  <c r="H2859" i="4" s="1"/>
  <c r="D2913" i="4"/>
  <c r="F2913" i="4" s="1"/>
  <c r="H2913" i="4" s="1"/>
  <c r="D2961" i="4"/>
  <c r="F2961" i="4" s="1"/>
  <c r="H2961" i="4" s="1"/>
  <c r="D3018" i="4"/>
  <c r="F3018" i="4" s="1"/>
  <c r="H3018" i="4" s="1"/>
  <c r="D3074" i="4"/>
  <c r="F3074" i="4" s="1"/>
  <c r="H3074" i="4" s="1"/>
  <c r="D3113" i="4"/>
  <c r="F3113" i="4" s="1"/>
  <c r="H3113" i="4" s="1"/>
  <c r="D3241" i="4"/>
  <c r="F3241" i="4" s="1"/>
  <c r="H3241" i="4" s="1"/>
  <c r="D3291" i="4"/>
  <c r="F3291" i="4" s="1"/>
  <c r="H3291" i="4" s="1"/>
  <c r="D3408" i="4"/>
  <c r="F3408" i="4" s="1"/>
  <c r="H3408" i="4" s="1"/>
  <c r="D3515" i="4"/>
  <c r="F3515" i="4" s="1"/>
  <c r="H3515" i="4" s="1"/>
  <c r="D3752" i="4"/>
  <c r="F3752" i="4" s="1"/>
  <c r="H3752" i="4" s="1"/>
  <c r="D4095" i="4"/>
  <c r="F4095" i="4" s="1"/>
  <c r="H4095" i="4" s="1"/>
  <c r="D4233" i="4"/>
  <c r="F4233" i="4" s="1"/>
  <c r="H4233" i="4" s="1"/>
  <c r="D4343" i="4"/>
  <c r="F4343" i="4" s="1"/>
  <c r="H4343" i="4" s="1"/>
  <c r="D4457" i="4"/>
  <c r="F4457" i="4" s="1"/>
  <c r="H4457" i="4" s="1"/>
  <c r="D4575" i="4"/>
  <c r="F4575" i="4" s="1"/>
  <c r="H4575" i="4" s="1"/>
  <c r="D4984" i="4"/>
  <c r="F4984" i="4" s="1"/>
  <c r="H4984" i="4" s="1"/>
  <c r="D5369" i="4"/>
  <c r="F5369" i="4" s="1"/>
  <c r="H5369" i="4" s="1"/>
  <c r="D5865" i="4"/>
  <c r="F5865" i="4" s="1"/>
  <c r="H5865" i="4" s="1"/>
  <c r="D5928" i="4"/>
  <c r="F5928" i="4" s="1"/>
  <c r="H5928" i="4" s="1"/>
  <c r="D629" i="4"/>
  <c r="F629" i="4" s="1"/>
  <c r="H629" i="4" s="1"/>
  <c r="D775" i="4"/>
  <c r="F775" i="4" s="1"/>
  <c r="H775" i="4" s="1"/>
  <c r="D837" i="4"/>
  <c r="F837" i="4" s="1"/>
  <c r="H837" i="4" s="1"/>
  <c r="D846" i="4"/>
  <c r="F846" i="4" s="1"/>
  <c r="H846" i="4" s="1"/>
  <c r="D855" i="4"/>
  <c r="F855" i="4" s="1"/>
  <c r="H855" i="4" s="1"/>
  <c r="D870" i="4"/>
  <c r="F870" i="4" s="1"/>
  <c r="H870" i="4" s="1"/>
  <c r="D910" i="4"/>
  <c r="F910" i="4" s="1"/>
  <c r="H910" i="4" s="1"/>
  <c r="D1004" i="4"/>
  <c r="F1004" i="4" s="1"/>
  <c r="H1004" i="4" s="1"/>
  <c r="D1015" i="4"/>
  <c r="F1015" i="4" s="1"/>
  <c r="H1015" i="4" s="1"/>
  <c r="D1191" i="4"/>
  <c r="F1191" i="4" s="1"/>
  <c r="H1191" i="4" s="1"/>
  <c r="D1206" i="4"/>
  <c r="F1206" i="4" s="1"/>
  <c r="H1206" i="4" s="1"/>
  <c r="D1356" i="4"/>
  <c r="F1356" i="4" s="1"/>
  <c r="H1356" i="4" s="1"/>
  <c r="D1428" i="4"/>
  <c r="F1428" i="4" s="1"/>
  <c r="H1428" i="4" s="1"/>
  <c r="D1460" i="4"/>
  <c r="F1460" i="4" s="1"/>
  <c r="H1460" i="4" s="1"/>
  <c r="D1605" i="4"/>
  <c r="F1605" i="4" s="1"/>
  <c r="H1605" i="4" s="1"/>
  <c r="D1667" i="4"/>
  <c r="F1667" i="4" s="1"/>
  <c r="H1667" i="4" s="1"/>
  <c r="D1683" i="4"/>
  <c r="F1683" i="4" s="1"/>
  <c r="H1683" i="4" s="1"/>
  <c r="D1708" i="4"/>
  <c r="F1708" i="4" s="1"/>
  <c r="H1708" i="4" s="1"/>
  <c r="D1722" i="4"/>
  <c r="F1722" i="4" s="1"/>
  <c r="H1722" i="4" s="1"/>
  <c r="D1939" i="4"/>
  <c r="F1939" i="4" s="1"/>
  <c r="H1939" i="4" s="1"/>
  <c r="D1956" i="4"/>
  <c r="F1956" i="4" s="1"/>
  <c r="H1956" i="4" s="1"/>
  <c r="D1996" i="4"/>
  <c r="F1996" i="4" s="1"/>
  <c r="H1996" i="4" s="1"/>
  <c r="D2026" i="4"/>
  <c r="F2026" i="4" s="1"/>
  <c r="H2026" i="4" s="1"/>
  <c r="D2060" i="4"/>
  <c r="F2060" i="4" s="1"/>
  <c r="H2060" i="4" s="1"/>
  <c r="D2090" i="4"/>
  <c r="F2090" i="4" s="1"/>
  <c r="H2090" i="4" s="1"/>
  <c r="D2124" i="4"/>
  <c r="F2124" i="4" s="1"/>
  <c r="H2124" i="4" s="1"/>
  <c r="D2154" i="4"/>
  <c r="F2154" i="4" s="1"/>
  <c r="H2154" i="4" s="1"/>
  <c r="D2188" i="4"/>
  <c r="F2188" i="4" s="1"/>
  <c r="H2188" i="4" s="1"/>
  <c r="D2218" i="4"/>
  <c r="F2218" i="4" s="1"/>
  <c r="H2218" i="4" s="1"/>
  <c r="D2252" i="4"/>
  <c r="F2252" i="4" s="1"/>
  <c r="H2252" i="4" s="1"/>
  <c r="D2298" i="4"/>
  <c r="F2298" i="4" s="1"/>
  <c r="H2298" i="4" s="1"/>
  <c r="D2331" i="4"/>
  <c r="F2331" i="4" s="1"/>
  <c r="H2331" i="4" s="1"/>
  <c r="D2348" i="4"/>
  <c r="F2348" i="4" s="1"/>
  <c r="H2348" i="4" s="1"/>
  <c r="D2380" i="4"/>
  <c r="F2380" i="4" s="1"/>
  <c r="H2380" i="4" s="1"/>
  <c r="D2450" i="4"/>
  <c r="F2450" i="4" s="1"/>
  <c r="H2450" i="4" s="1"/>
  <c r="D2484" i="4"/>
  <c r="F2484" i="4" s="1"/>
  <c r="H2484" i="4" s="1"/>
  <c r="D2537" i="4"/>
  <c r="F2537" i="4" s="1"/>
  <c r="H2537" i="4" s="1"/>
  <c r="D2586" i="4"/>
  <c r="F2586" i="4" s="1"/>
  <c r="H2586" i="4" s="1"/>
  <c r="D2604" i="4"/>
  <c r="F2604" i="4" s="1"/>
  <c r="H2604" i="4" s="1"/>
  <c r="D2660" i="4"/>
  <c r="F2660" i="4" s="1"/>
  <c r="H2660" i="4" s="1"/>
  <c r="D2779" i="4"/>
  <c r="F2779" i="4" s="1"/>
  <c r="H2779" i="4" s="1"/>
  <c r="D2825" i="4"/>
  <c r="F2825" i="4" s="1"/>
  <c r="H2825" i="4" s="1"/>
  <c r="D2931" i="4"/>
  <c r="F2931" i="4" s="1"/>
  <c r="H2931" i="4" s="1"/>
  <c r="D2986" i="4"/>
  <c r="F2986" i="4" s="1"/>
  <c r="H2986" i="4" s="1"/>
  <c r="D3028" i="4"/>
  <c r="F3028" i="4" s="1"/>
  <c r="H3028" i="4" s="1"/>
  <c r="D3115" i="4"/>
  <c r="F3115" i="4" s="1"/>
  <c r="H3115" i="4" s="1"/>
  <c r="D3152" i="4"/>
  <c r="F3152" i="4" s="1"/>
  <c r="H3152" i="4" s="1"/>
  <c r="D3192" i="4"/>
  <c r="F3192" i="4" s="1"/>
  <c r="H3192" i="4" s="1"/>
  <c r="D3209" i="4"/>
  <c r="F3209" i="4" s="1"/>
  <c r="H3209" i="4" s="1"/>
  <c r="D3275" i="4"/>
  <c r="F3275" i="4" s="1"/>
  <c r="H3275" i="4" s="1"/>
  <c r="D3328" i="4"/>
  <c r="F3328" i="4" s="1"/>
  <c r="D3504" i="4"/>
  <c r="F3504" i="4" s="1"/>
  <c r="H3504" i="4" s="1"/>
  <c r="D3665" i="4"/>
  <c r="F3665" i="4" s="1"/>
  <c r="H3665" i="4" s="1"/>
  <c r="D3801" i="4"/>
  <c r="F3801" i="4" s="1"/>
  <c r="D3857" i="4"/>
  <c r="F3857" i="4" s="1"/>
  <c r="H3857" i="4" s="1"/>
  <c r="D3873" i="4"/>
  <c r="F3873" i="4" s="1"/>
  <c r="H3873" i="4" s="1"/>
  <c r="D3929" i="4"/>
  <c r="F3929" i="4" s="1"/>
  <c r="H3929" i="4" s="1"/>
  <c r="D4016" i="4"/>
  <c r="F4016" i="4" s="1"/>
  <c r="H4016" i="4" s="1"/>
  <c r="D4081" i="4"/>
  <c r="F4081" i="4" s="1"/>
  <c r="H4081" i="4" s="1"/>
  <c r="D4169" i="4"/>
  <c r="F4169" i="4" s="1"/>
  <c r="H4169" i="4" s="1"/>
  <c r="D4273" i="4"/>
  <c r="F4273" i="4" s="1"/>
  <c r="H4273" i="4" s="1"/>
  <c r="D4401" i="4"/>
  <c r="F4401" i="4" s="1"/>
  <c r="H4401" i="4" s="1"/>
  <c r="D4521" i="4"/>
  <c r="F4521" i="4" s="1"/>
  <c r="H4521" i="4" s="1"/>
  <c r="D4695" i="4"/>
  <c r="F4695" i="4" s="1"/>
  <c r="H4695" i="4" s="1"/>
  <c r="D4768" i="4"/>
  <c r="F4768" i="4" s="1"/>
  <c r="H4768" i="4" s="1"/>
  <c r="D4823" i="4"/>
  <c r="F4823" i="4" s="1"/>
  <c r="H4823" i="4" s="1"/>
  <c r="D4839" i="4"/>
  <c r="F4839" i="4" s="1"/>
  <c r="H4839" i="4" s="1"/>
  <c r="D4896" i="4"/>
  <c r="F4896" i="4" s="1"/>
  <c r="H4896" i="4" s="1"/>
  <c r="D5144" i="4"/>
  <c r="F5144" i="4" s="1"/>
  <c r="H5144" i="4" s="1"/>
  <c r="D5202" i="4"/>
  <c r="F5202" i="4" s="1"/>
  <c r="H5202" i="4" s="1"/>
  <c r="D5343" i="4"/>
  <c r="F5343" i="4" s="1"/>
  <c r="H5343" i="4" s="1"/>
  <c r="D5359" i="4"/>
  <c r="F5359" i="4" s="1"/>
  <c r="H5359" i="4" s="1"/>
  <c r="D5415" i="4"/>
  <c r="F5415" i="4" s="1"/>
  <c r="H5415" i="4" s="1"/>
  <c r="D5431" i="4"/>
  <c r="F5431" i="4" s="1"/>
  <c r="H5431" i="4" s="1"/>
  <c r="D5482" i="4"/>
  <c r="F5482" i="4" s="1"/>
  <c r="D5599" i="4"/>
  <c r="F5599" i="4" s="1"/>
  <c r="H5599" i="4" s="1"/>
  <c r="D5610" i="4"/>
  <c r="F5610" i="4" s="1"/>
  <c r="H5610" i="4" s="1"/>
  <c r="D5647" i="4"/>
  <c r="F5647" i="4" s="1"/>
  <c r="H5647" i="4" s="1"/>
  <c r="D5849" i="4"/>
  <c r="F5849" i="4" s="1"/>
  <c r="H5849" i="4" s="1"/>
  <c r="D6200" i="4"/>
  <c r="F6200" i="4" s="1"/>
  <c r="H6200" i="4" s="1"/>
  <c r="D6303" i="4"/>
  <c r="D6342" i="4"/>
  <c r="F6342" i="4" s="1"/>
  <c r="H6342" i="4" s="1"/>
  <c r="E4639" i="4"/>
  <c r="E6416" i="4"/>
  <c r="G6416" i="4"/>
  <c r="I6416" i="4" s="1"/>
  <c r="C6393" i="4"/>
  <c r="G6393" i="4" s="1"/>
  <c r="I6393" i="4" s="1"/>
  <c r="D6393" i="4"/>
  <c r="F6393" i="4" s="1"/>
  <c r="H6393" i="4" s="1"/>
  <c r="C6361" i="4"/>
  <c r="E6361" i="4" s="1"/>
  <c r="D6361" i="4"/>
  <c r="F6361" i="4" s="1"/>
  <c r="H6361" i="4" s="1"/>
  <c r="C6337" i="4"/>
  <c r="E6337" i="4" s="1"/>
  <c r="D6337" i="4"/>
  <c r="F6337" i="4" s="1"/>
  <c r="H6337" i="4" s="1"/>
  <c r="E6266" i="4"/>
  <c r="G6266" i="4"/>
  <c r="I6266" i="4" s="1"/>
  <c r="C6258" i="4"/>
  <c r="E6258" i="4" s="1"/>
  <c r="D6258" i="4"/>
  <c r="F6258" i="4" s="1"/>
  <c r="H6258" i="4" s="1"/>
  <c r="C6234" i="4"/>
  <c r="E6234" i="4" s="1"/>
  <c r="D6234" i="4"/>
  <c r="F6234" i="4" s="1"/>
  <c r="H6234" i="4" s="1"/>
  <c r="C6210" i="4"/>
  <c r="E6210" i="4" s="1"/>
  <c r="D6210" i="4"/>
  <c r="F6210" i="4" s="1"/>
  <c r="H6210" i="4" s="1"/>
  <c r="C6194" i="4"/>
  <c r="D6194" i="4"/>
  <c r="F6194" i="4" s="1"/>
  <c r="H6194" i="4" s="1"/>
  <c r="C6154" i="4"/>
  <c r="E6154" i="4" s="1"/>
  <c r="D6154" i="4"/>
  <c r="C6138" i="4"/>
  <c r="D6138" i="4"/>
  <c r="C6114" i="4"/>
  <c r="E6114" i="4" s="1"/>
  <c r="D6114" i="4"/>
  <c r="C6082" i="4"/>
  <c r="E6082" i="4" s="1"/>
  <c r="D6082" i="4"/>
  <c r="C6058" i="4"/>
  <c r="D6058" i="4"/>
  <c r="C5994" i="4"/>
  <c r="E5994" i="4" s="1"/>
  <c r="D5994" i="4"/>
  <c r="C5970" i="4"/>
  <c r="E5970" i="4" s="1"/>
  <c r="D5970" i="4"/>
  <c r="C5954" i="4"/>
  <c r="E5954" i="4" s="1"/>
  <c r="D5954" i="4"/>
  <c r="C5930" i="4"/>
  <c r="D5930" i="4"/>
  <c r="C5906" i="4"/>
  <c r="D5906" i="4"/>
  <c r="C5882" i="4"/>
  <c r="D5882" i="4"/>
  <c r="C5858" i="4"/>
  <c r="D5858" i="4"/>
  <c r="C5834" i="4"/>
  <c r="E5834" i="4" s="1"/>
  <c r="D5834" i="4"/>
  <c r="C5810" i="4"/>
  <c r="D5810" i="4"/>
  <c r="C5794" i="4"/>
  <c r="E5794" i="4" s="1"/>
  <c r="D5794" i="4"/>
  <c r="C5770" i="4"/>
  <c r="E5770" i="4" s="1"/>
  <c r="D5770" i="4"/>
  <c r="C5746" i="4"/>
  <c r="E5746" i="4" s="1"/>
  <c r="D5746" i="4"/>
  <c r="C5722" i="4"/>
  <c r="E5722" i="4" s="1"/>
  <c r="D5722" i="4"/>
  <c r="C5698" i="4"/>
  <c r="D5698" i="4"/>
  <c r="C5674" i="4"/>
  <c r="E5674" i="4" s="1"/>
  <c r="D5674" i="4"/>
  <c r="C5650" i="4"/>
  <c r="D5650" i="4"/>
  <c r="C5634" i="4"/>
  <c r="D5634" i="4"/>
  <c r="C5578" i="4"/>
  <c r="D5578" i="4"/>
  <c r="C5546" i="4"/>
  <c r="D5546" i="4"/>
  <c r="C5466" i="4"/>
  <c r="E5466" i="4" s="1"/>
  <c r="D5466" i="4"/>
  <c r="C5450" i="4"/>
  <c r="E5450" i="4" s="1"/>
  <c r="D5450" i="4"/>
  <c r="C5410" i="4"/>
  <c r="E5410" i="4" s="1"/>
  <c r="D5410" i="4"/>
  <c r="E5370" i="4"/>
  <c r="C5346" i="4"/>
  <c r="E5346" i="4" s="1"/>
  <c r="D5346" i="4"/>
  <c r="F5346" i="4" s="1"/>
  <c r="H5346" i="4" s="1"/>
  <c r="C5322" i="4"/>
  <c r="D5322" i="4"/>
  <c r="C5298" i="4"/>
  <c r="D5298" i="4"/>
  <c r="C5274" i="4"/>
  <c r="D5274" i="4"/>
  <c r="C5258" i="4"/>
  <c r="D5258" i="4"/>
  <c r="F5258" i="4" s="1"/>
  <c r="H5258" i="4" s="1"/>
  <c r="C5242" i="4"/>
  <c r="D5242" i="4"/>
  <c r="F5242" i="4" s="1"/>
  <c r="H5242" i="4" s="1"/>
  <c r="C5178" i="4"/>
  <c r="E5178" i="4" s="1"/>
  <c r="D5178" i="4"/>
  <c r="C5154" i="4"/>
  <c r="E5154" i="4" s="1"/>
  <c r="D5154" i="4"/>
  <c r="C5090" i="4"/>
  <c r="E5090" i="4" s="1"/>
  <c r="D5090" i="4"/>
  <c r="F5090" i="4" s="1"/>
  <c r="H5090" i="4" s="1"/>
  <c r="C4994" i="4"/>
  <c r="D4994" i="4"/>
  <c r="F4994" i="4" s="1"/>
  <c r="H4994" i="4" s="1"/>
  <c r="C4954" i="4"/>
  <c r="D4954" i="4"/>
  <c r="C4906" i="4"/>
  <c r="D4906" i="4"/>
  <c r="C4882" i="4"/>
  <c r="E4882" i="4" s="1"/>
  <c r="D4882" i="4"/>
  <c r="F4882" i="4" s="1"/>
  <c r="H4882" i="4" s="1"/>
  <c r="C4874" i="4"/>
  <c r="E4874" i="4" s="1"/>
  <c r="D4874" i="4"/>
  <c r="C4858" i="4"/>
  <c r="E4858" i="4" s="1"/>
  <c r="D4858" i="4"/>
  <c r="C4850" i="4"/>
  <c r="D4850" i="4"/>
  <c r="C4834" i="4"/>
  <c r="D4834" i="4"/>
  <c r="F4834" i="4" s="1"/>
  <c r="H4834" i="4" s="1"/>
  <c r="C4810" i="4"/>
  <c r="D4810" i="4"/>
  <c r="F4810" i="4" s="1"/>
  <c r="H4810" i="4" s="1"/>
  <c r="C4794" i="4"/>
  <c r="E4794" i="4" s="1"/>
  <c r="D4794" i="4"/>
  <c r="C4754" i="4"/>
  <c r="D4754" i="4"/>
  <c r="E4706" i="4"/>
  <c r="C4674" i="4"/>
  <c r="E4674" i="4" s="1"/>
  <c r="D4674" i="4"/>
  <c r="C4658" i="4"/>
  <c r="D4658" i="4"/>
  <c r="C4626" i="4"/>
  <c r="D4626" i="4"/>
  <c r="C4570" i="4"/>
  <c r="E4570" i="4" s="1"/>
  <c r="D4570" i="4"/>
  <c r="C4554" i="4"/>
  <c r="E4554" i="4" s="1"/>
  <c r="D4554" i="4"/>
  <c r="C4498" i="4"/>
  <c r="E4498" i="4" s="1"/>
  <c r="D4498" i="4"/>
  <c r="C4458" i="4"/>
  <c r="E4458" i="4" s="1"/>
  <c r="D4458" i="4"/>
  <c r="C4434" i="4"/>
  <c r="E4434" i="4" s="1"/>
  <c r="D4434" i="4"/>
  <c r="C4418" i="4"/>
  <c r="D4418" i="4"/>
  <c r="C4394" i="4"/>
  <c r="D4394" i="4"/>
  <c r="C4370" i="4"/>
  <c r="D4370" i="4"/>
  <c r="C4354" i="4"/>
  <c r="E4354" i="4" s="1"/>
  <c r="D4354" i="4"/>
  <c r="C4338" i="4"/>
  <c r="E4338" i="4" s="1"/>
  <c r="D4338" i="4"/>
  <c r="C4322" i="4"/>
  <c r="D4322" i="4"/>
  <c r="C4290" i="4"/>
  <c r="D4290" i="4"/>
  <c r="C4266" i="4"/>
  <c r="D4266" i="4"/>
  <c r="C4226" i="4"/>
  <c r="D4226" i="4"/>
  <c r="E4194" i="4"/>
  <c r="C4178" i="4"/>
  <c r="D4178" i="4"/>
  <c r="C4162" i="4"/>
  <c r="D4162" i="4"/>
  <c r="C4138" i="4"/>
  <c r="D4138" i="4"/>
  <c r="F4138" i="4" s="1"/>
  <c r="H4138" i="4" s="1"/>
  <c r="C4098" i="4"/>
  <c r="D4098" i="4"/>
  <c r="C4090" i="4"/>
  <c r="D4090" i="4"/>
  <c r="C4074" i="4"/>
  <c r="D4074" i="4"/>
  <c r="C4058" i="4"/>
  <c r="D4058" i="4"/>
  <c r="F4058" i="4" s="1"/>
  <c r="H4058" i="4" s="1"/>
  <c r="C4050" i="4"/>
  <c r="D4050" i="4"/>
  <c r="C4034" i="4"/>
  <c r="D4034" i="4"/>
  <c r="C4018" i="4"/>
  <c r="D4018" i="4"/>
  <c r="C4002" i="4"/>
  <c r="D4002" i="4"/>
  <c r="F4002" i="4" s="1"/>
  <c r="H4002" i="4" s="1"/>
  <c r="C3978" i="4"/>
  <c r="D3978" i="4"/>
  <c r="E3954" i="4"/>
  <c r="C3946" i="4"/>
  <c r="D3946" i="4"/>
  <c r="C3922" i="4"/>
  <c r="D3922" i="4"/>
  <c r="E3882" i="4"/>
  <c r="C3858" i="4"/>
  <c r="D3858" i="4"/>
  <c r="E3826" i="4"/>
  <c r="C3795" i="4"/>
  <c r="D3795" i="4"/>
  <c r="C3779" i="4"/>
  <c r="D3779" i="4"/>
  <c r="C3763" i="4"/>
  <c r="D3763" i="4"/>
  <c r="C3715" i="4"/>
  <c r="D3715" i="4"/>
  <c r="E3635" i="4"/>
  <c r="C3619" i="4"/>
  <c r="D3619" i="4"/>
  <c r="C3595" i="4"/>
  <c r="D3595" i="4"/>
  <c r="F3595" i="4" s="1"/>
  <c r="H3595" i="4" s="1"/>
  <c r="E3539" i="4"/>
  <c r="E3515" i="4"/>
  <c r="C3467" i="4"/>
  <c r="D3467" i="4"/>
  <c r="C3443" i="4"/>
  <c r="D3443" i="4"/>
  <c r="C3419" i="4"/>
  <c r="D3419" i="4"/>
  <c r="F3419" i="4" s="1"/>
  <c r="H3419" i="4" s="1"/>
  <c r="C3363" i="4"/>
  <c r="D3363" i="4"/>
  <c r="F3363" i="4" s="1"/>
  <c r="H3363" i="4" s="1"/>
  <c r="C3355" i="4"/>
  <c r="D3355" i="4"/>
  <c r="C3347" i="4"/>
  <c r="D3347" i="4"/>
  <c r="C3299" i="4"/>
  <c r="E3299" i="4" s="1"/>
  <c r="D3299" i="4"/>
  <c r="F3299" i="4" s="1"/>
  <c r="H3299" i="4" s="1"/>
  <c r="C3283" i="4"/>
  <c r="D3283" i="4"/>
  <c r="F3283" i="4" s="1"/>
  <c r="H3283" i="4" s="1"/>
  <c r="C3267" i="4"/>
  <c r="D3267" i="4"/>
  <c r="E3195" i="4"/>
  <c r="C3163" i="4"/>
  <c r="D3163" i="4"/>
  <c r="C3139" i="4"/>
  <c r="D3139" i="4"/>
  <c r="C3131" i="4"/>
  <c r="D3131" i="4"/>
  <c r="E3091" i="4"/>
  <c r="C3076" i="4"/>
  <c r="D3076" i="4"/>
  <c r="E3044" i="4"/>
  <c r="C3020" i="4"/>
  <c r="D3020" i="4"/>
  <c r="E3004" i="4"/>
  <c r="C2972" i="4"/>
  <c r="D2972" i="4"/>
  <c r="C2940" i="4"/>
  <c r="E2940" i="4" s="1"/>
  <c r="D2940" i="4"/>
  <c r="C2916" i="4"/>
  <c r="D2916" i="4"/>
  <c r="F2916" i="4" s="1"/>
  <c r="H2916" i="4" s="1"/>
  <c r="E2876" i="4"/>
  <c r="C2860" i="4"/>
  <c r="D2860" i="4"/>
  <c r="C2828" i="4"/>
  <c r="D2828" i="4"/>
  <c r="E2796" i="4"/>
  <c r="C2788" i="4"/>
  <c r="D2788" i="4"/>
  <c r="F2788" i="4" s="1"/>
  <c r="H2788" i="4" s="1"/>
  <c r="C2772" i="4"/>
  <c r="D2772" i="4"/>
  <c r="C2748" i="4"/>
  <c r="D2748" i="4"/>
  <c r="C2732" i="4"/>
  <c r="D2732" i="4"/>
  <c r="C2692" i="4"/>
  <c r="D2692" i="4"/>
  <c r="F2692" i="4" s="1"/>
  <c r="H2692" i="4" s="1"/>
  <c r="C2676" i="4"/>
  <c r="E2676" i="4" s="1"/>
  <c r="D2676" i="4"/>
  <c r="C2620" i="4"/>
  <c r="E2620" i="4" s="1"/>
  <c r="D2620" i="4"/>
  <c r="C2572" i="4"/>
  <c r="D2572" i="4"/>
  <c r="C2556" i="4"/>
  <c r="D2556" i="4"/>
  <c r="F2556" i="4" s="1"/>
  <c r="H2556" i="4" s="1"/>
  <c r="C2548" i="4"/>
  <c r="D2548" i="4"/>
  <c r="F2548" i="4" s="1"/>
  <c r="H2548" i="4" s="1"/>
  <c r="C2532" i="4"/>
  <c r="D2532" i="4"/>
  <c r="C2516" i="4"/>
  <c r="D2516" i="4"/>
  <c r="C2508" i="4"/>
  <c r="D2508" i="4"/>
  <c r="F2508" i="4" s="1"/>
  <c r="H2508" i="4" s="1"/>
  <c r="C2492" i="4"/>
  <c r="D2492" i="4"/>
  <c r="C2476" i="4"/>
  <c r="D2476" i="4"/>
  <c r="E2436" i="4"/>
  <c r="C2420" i="4"/>
  <c r="D2420" i="4"/>
  <c r="C2412" i="4"/>
  <c r="D2412" i="4"/>
  <c r="C2404" i="4"/>
  <c r="D2404" i="4"/>
  <c r="C2388" i="4"/>
  <c r="D2388" i="4"/>
  <c r="C2372" i="4"/>
  <c r="D2372" i="4"/>
  <c r="C2356" i="4"/>
  <c r="D2356" i="4"/>
  <c r="E2324" i="4"/>
  <c r="C2300" i="4"/>
  <c r="D2300" i="4"/>
  <c r="C2284" i="4"/>
  <c r="E2284" i="4" s="1"/>
  <c r="D2284" i="4"/>
  <c r="C2220" i="4"/>
  <c r="D2220" i="4"/>
  <c r="F2220" i="4" s="1"/>
  <c r="H2220" i="4" s="1"/>
  <c r="E2172" i="4"/>
  <c r="C2156" i="4"/>
  <c r="D2156" i="4"/>
  <c r="C2140" i="4"/>
  <c r="E2140" i="4" s="1"/>
  <c r="D2140" i="4"/>
  <c r="C2100" i="4"/>
  <c r="E2100" i="4" s="1"/>
  <c r="D2100" i="4"/>
  <c r="C2020" i="4"/>
  <c r="D2020" i="4"/>
  <c r="C2012" i="4"/>
  <c r="E2012" i="4" s="1"/>
  <c r="D2012" i="4"/>
  <c r="E1988" i="4"/>
  <c r="C1973" i="4"/>
  <c r="E1973" i="4" s="1"/>
  <c r="D1973" i="4"/>
  <c r="C1949" i="4"/>
  <c r="D1949" i="4"/>
  <c r="F1949" i="4" s="1"/>
  <c r="H1949" i="4" s="1"/>
  <c r="C1877" i="4"/>
  <c r="D1877" i="4"/>
  <c r="F1877" i="4" s="1"/>
  <c r="H1877" i="4" s="1"/>
  <c r="C1853" i="4"/>
  <c r="D1853" i="4"/>
  <c r="C1829" i="4"/>
  <c r="E1829" i="4" s="1"/>
  <c r="D1829" i="4"/>
  <c r="C1813" i="4"/>
  <c r="E1813" i="4" s="1"/>
  <c r="D1813" i="4"/>
  <c r="F1813" i="4" s="1"/>
  <c r="H1813" i="4" s="1"/>
  <c r="C1797" i="4"/>
  <c r="D1797" i="4"/>
  <c r="C1741" i="4"/>
  <c r="D1741" i="4"/>
  <c r="C1685" i="4"/>
  <c r="D1685" i="4"/>
  <c r="C1654" i="4"/>
  <c r="D1654" i="4"/>
  <c r="F1654" i="4" s="1"/>
  <c r="H1654" i="4" s="1"/>
  <c r="C1630" i="4"/>
  <c r="D1630" i="4"/>
  <c r="C1598" i="4"/>
  <c r="D1598" i="4"/>
  <c r="C1542" i="4"/>
  <c r="E1542" i="4" s="1"/>
  <c r="D1542" i="4"/>
  <c r="E1383" i="4"/>
  <c r="E1359" i="4"/>
  <c r="C1335" i="4"/>
  <c r="D1335" i="4"/>
  <c r="E1319" i="4"/>
  <c r="C1303" i="4"/>
  <c r="D1303" i="4"/>
  <c r="C1279" i="4"/>
  <c r="D1279" i="4"/>
  <c r="C1223" i="4"/>
  <c r="D1223" i="4"/>
  <c r="E1191" i="4"/>
  <c r="E1159" i="4"/>
  <c r="E1135" i="4"/>
  <c r="C1103" i="4"/>
  <c r="D1103" i="4"/>
  <c r="C1071" i="4"/>
  <c r="D1071" i="4"/>
  <c r="C1063" i="4"/>
  <c r="D1063" i="4"/>
  <c r="F1063" i="4" s="1"/>
  <c r="H1063" i="4" s="1"/>
  <c r="C1047" i="4"/>
  <c r="D1047" i="4"/>
  <c r="E1015" i="4"/>
  <c r="E967" i="4"/>
  <c r="C951" i="4"/>
  <c r="D951" i="4"/>
  <c r="C831" i="4"/>
  <c r="D831" i="4"/>
  <c r="F831" i="4" s="1"/>
  <c r="H831" i="4" s="1"/>
  <c r="E799" i="4"/>
  <c r="E775" i="4"/>
  <c r="E735" i="4"/>
  <c r="E703" i="4"/>
  <c r="D991" i="4"/>
  <c r="F991" i="4" s="1"/>
  <c r="H991" i="4" s="1"/>
  <c r="D1391" i="4"/>
  <c r="F1391" i="4" s="1"/>
  <c r="H1391" i="4" s="1"/>
  <c r="D2116" i="4"/>
  <c r="F2116" i="4" s="1"/>
  <c r="H2116" i="4" s="1"/>
  <c r="D3123" i="4"/>
  <c r="F3123" i="4" s="1"/>
  <c r="H3123" i="4" s="1"/>
  <c r="D3850" i="4"/>
  <c r="F3850" i="4" s="1"/>
  <c r="H3850" i="4" s="1"/>
  <c r="D4298" i="4"/>
  <c r="F4298" i="4" s="1"/>
  <c r="H4298" i="4" s="1"/>
  <c r="D5602" i="4"/>
  <c r="F5602" i="4" s="1"/>
  <c r="H5602" i="4" s="1"/>
  <c r="C6376" i="4"/>
  <c r="D6376" i="4"/>
  <c r="F6376" i="4" s="1"/>
  <c r="H6376" i="4" s="1"/>
  <c r="C6289" i="4"/>
  <c r="G6289" i="4" s="1"/>
  <c r="I6289" i="4" s="1"/>
  <c r="D6289" i="4"/>
  <c r="F6289" i="4" s="1"/>
  <c r="H6289" i="4" s="1"/>
  <c r="C6209" i="4"/>
  <c r="E6209" i="4" s="1"/>
  <c r="D6209" i="4"/>
  <c r="F6209" i="4" s="1"/>
  <c r="H6209" i="4" s="1"/>
  <c r="C6145" i="4"/>
  <c r="E6145" i="4" s="1"/>
  <c r="D6145" i="4"/>
  <c r="C6121" i="4"/>
  <c r="D6121" i="4"/>
  <c r="C6105" i="4"/>
  <c r="D6105" i="4"/>
  <c r="C6089" i="4"/>
  <c r="E6089" i="4" s="1"/>
  <c r="D6089" i="4"/>
  <c r="C6073" i="4"/>
  <c r="E6073" i="4" s="1"/>
  <c r="D6073" i="4"/>
  <c r="C6049" i="4"/>
  <c r="D6049" i="4"/>
  <c r="C6025" i="4"/>
  <c r="D6025" i="4"/>
  <c r="C5993" i="4"/>
  <c r="E5993" i="4" s="1"/>
  <c r="D5993" i="4"/>
  <c r="C5937" i="4"/>
  <c r="E5937" i="4" s="1"/>
  <c r="D5937" i="4"/>
  <c r="C5913" i="4"/>
  <c r="D5913" i="4"/>
  <c r="C5889" i="4"/>
  <c r="D5889" i="4"/>
  <c r="C5825" i="4"/>
  <c r="E5825" i="4" s="1"/>
  <c r="D5825" i="4"/>
  <c r="C5745" i="4"/>
  <c r="D5745" i="4"/>
  <c r="C5721" i="4"/>
  <c r="D5721" i="4"/>
  <c r="C5697" i="4"/>
  <c r="D5697" i="4"/>
  <c r="C5673" i="4"/>
  <c r="D5673" i="4"/>
  <c r="C5641" i="4"/>
  <c r="E5641" i="4" s="1"/>
  <c r="D5641" i="4"/>
  <c r="C5577" i="4"/>
  <c r="E5577" i="4" s="1"/>
  <c r="D5577" i="4"/>
  <c r="C5489" i="4"/>
  <c r="E5489" i="4" s="1"/>
  <c r="D5489" i="4"/>
  <c r="C5465" i="4"/>
  <c r="E5465" i="4" s="1"/>
  <c r="D5465" i="4"/>
  <c r="C5441" i="4"/>
  <c r="E5441" i="4" s="1"/>
  <c r="D5441" i="4"/>
  <c r="C5417" i="4"/>
  <c r="D5417" i="4"/>
  <c r="C5393" i="4"/>
  <c r="E5393" i="4" s="1"/>
  <c r="D5393" i="4"/>
  <c r="C5377" i="4"/>
  <c r="E5377" i="4" s="1"/>
  <c r="D5377" i="4"/>
  <c r="C5353" i="4"/>
  <c r="E5353" i="4" s="1"/>
  <c r="D5353" i="4"/>
  <c r="C5329" i="4"/>
  <c r="D5329" i="4"/>
  <c r="C5305" i="4"/>
  <c r="E5305" i="4" s="1"/>
  <c r="D5305" i="4"/>
  <c r="C5281" i="4"/>
  <c r="E5281" i="4" s="1"/>
  <c r="D5281" i="4"/>
  <c r="C5265" i="4"/>
  <c r="E5265" i="4" s="1"/>
  <c r="D5265" i="4"/>
  <c r="C5233" i="4"/>
  <c r="E5233" i="4" s="1"/>
  <c r="D5233" i="4"/>
  <c r="C5169" i="4"/>
  <c r="E5169" i="4" s="1"/>
  <c r="D5169" i="4"/>
  <c r="C5145" i="4"/>
  <c r="E5145" i="4" s="1"/>
  <c r="D5145" i="4"/>
  <c r="C5129" i="4"/>
  <c r="E5129" i="4" s="1"/>
  <c r="D5129" i="4"/>
  <c r="C5105" i="4"/>
  <c r="D5105" i="4"/>
  <c r="C5089" i="4"/>
  <c r="E5089" i="4" s="1"/>
  <c r="D5089" i="4"/>
  <c r="C5073" i="4"/>
  <c r="E5073" i="4" s="1"/>
  <c r="D5073" i="4"/>
  <c r="C5057" i="4"/>
  <c r="D5057" i="4"/>
  <c r="C5041" i="4"/>
  <c r="D5041" i="4"/>
  <c r="C5017" i="4"/>
  <c r="E5017" i="4" s="1"/>
  <c r="D5017" i="4"/>
  <c r="C5001" i="4"/>
  <c r="E5001" i="4" s="1"/>
  <c r="D5001" i="4"/>
  <c r="C4977" i="4"/>
  <c r="E4977" i="4" s="1"/>
  <c r="D4977" i="4"/>
  <c r="C4961" i="4"/>
  <c r="D4961" i="4"/>
  <c r="C4929" i="4"/>
  <c r="E4929" i="4" s="1"/>
  <c r="D4929" i="4"/>
  <c r="C4881" i="4"/>
  <c r="D4881" i="4"/>
  <c r="C4857" i="4"/>
  <c r="E4857" i="4" s="1"/>
  <c r="D4857" i="4"/>
  <c r="C4833" i="4"/>
  <c r="E4833" i="4" s="1"/>
  <c r="D4833" i="4"/>
  <c r="C4809" i="4"/>
  <c r="E4809" i="4" s="1"/>
  <c r="D4809" i="4"/>
  <c r="C4753" i="4"/>
  <c r="E4753" i="4" s="1"/>
  <c r="D4753" i="4"/>
  <c r="C4737" i="4"/>
  <c r="D4737" i="4"/>
  <c r="C4721" i="4"/>
  <c r="E4721" i="4" s="1"/>
  <c r="D4721" i="4"/>
  <c r="C4697" i="4"/>
  <c r="E4697" i="4" s="1"/>
  <c r="D4697" i="4"/>
  <c r="C4633" i="4"/>
  <c r="E4633" i="4" s="1"/>
  <c r="D4633" i="4"/>
  <c r="C4553" i="4"/>
  <c r="E4553" i="4" s="1"/>
  <c r="D4553" i="4"/>
  <c r="C4513" i="4"/>
  <c r="D4513" i="4"/>
  <c r="C4489" i="4"/>
  <c r="E4489" i="4" s="1"/>
  <c r="D4489" i="4"/>
  <c r="C4433" i="4"/>
  <c r="E4433" i="4" s="1"/>
  <c r="D4433" i="4"/>
  <c r="C4425" i="4"/>
  <c r="E4425" i="4" s="1"/>
  <c r="D4425" i="4"/>
  <c r="C4409" i="4"/>
  <c r="E4409" i="4" s="1"/>
  <c r="D4409" i="4"/>
  <c r="C4393" i="4"/>
  <c r="E4393" i="4" s="1"/>
  <c r="D4393" i="4"/>
  <c r="C4369" i="4"/>
  <c r="E4369" i="4" s="1"/>
  <c r="D4369" i="4"/>
  <c r="C4353" i="4"/>
  <c r="E4353" i="4" s="1"/>
  <c r="D4353" i="4"/>
  <c r="C4337" i="4"/>
  <c r="D4337" i="4"/>
  <c r="C4321" i="4"/>
  <c r="E4321" i="4" s="1"/>
  <c r="D4321" i="4"/>
  <c r="C4305" i="4"/>
  <c r="E4305" i="4" s="1"/>
  <c r="D4305" i="4"/>
  <c r="C4289" i="4"/>
  <c r="E4289" i="4" s="1"/>
  <c r="D4289" i="4"/>
  <c r="C4281" i="4"/>
  <c r="E4281" i="4" s="1"/>
  <c r="D4281" i="4"/>
  <c r="C4265" i="4"/>
  <c r="E4265" i="4" s="1"/>
  <c r="D4265" i="4"/>
  <c r="C4249" i="4"/>
  <c r="E4249" i="4" s="1"/>
  <c r="D4249" i="4"/>
  <c r="C4225" i="4"/>
  <c r="E4225" i="4" s="1"/>
  <c r="D4225" i="4"/>
  <c r="C4209" i="4"/>
  <c r="D4209" i="4"/>
  <c r="C4185" i="4"/>
  <c r="E4185" i="4" s="1"/>
  <c r="D4185" i="4"/>
  <c r="C4097" i="4"/>
  <c r="E4097" i="4" s="1"/>
  <c r="D4097" i="4"/>
  <c r="C4049" i="4"/>
  <c r="E4049" i="4" s="1"/>
  <c r="D4049" i="4"/>
  <c r="C4033" i="4"/>
  <c r="D4033" i="4"/>
  <c r="C4009" i="4"/>
  <c r="E4009" i="4" s="1"/>
  <c r="D4009" i="4"/>
  <c r="C3993" i="4"/>
  <c r="D3993" i="4"/>
  <c r="C3961" i="4"/>
  <c r="E3961" i="4" s="1"/>
  <c r="D3961" i="4"/>
  <c r="C3889" i="4"/>
  <c r="D3889" i="4"/>
  <c r="C3841" i="4"/>
  <c r="E3841" i="4" s="1"/>
  <c r="D3841" i="4"/>
  <c r="C3833" i="4"/>
  <c r="D3833" i="4"/>
  <c r="C3810" i="4"/>
  <c r="D3810" i="4"/>
  <c r="C3786" i="4"/>
  <c r="D3786" i="4"/>
  <c r="C3754" i="4"/>
  <c r="D3754" i="4"/>
  <c r="E3730" i="4"/>
  <c r="C3722" i="4"/>
  <c r="D3722" i="4"/>
  <c r="C3706" i="4"/>
  <c r="D3706" i="4"/>
  <c r="C3690" i="4"/>
  <c r="D3690" i="4"/>
  <c r="C3650" i="4"/>
  <c r="E3650" i="4" s="1"/>
  <c r="D3650" i="4"/>
  <c r="E3482" i="4"/>
  <c r="C3426" i="4"/>
  <c r="E3426" i="4" s="1"/>
  <c r="D3426" i="4"/>
  <c r="E3386" i="4"/>
  <c r="E3346" i="4"/>
  <c r="C3322" i="4"/>
  <c r="D3322" i="4"/>
  <c r="E3290" i="4"/>
  <c r="C3282" i="4"/>
  <c r="D3282" i="4"/>
  <c r="C3258" i="4"/>
  <c r="D3258" i="4"/>
  <c r="C3146" i="4"/>
  <c r="D3146" i="4"/>
  <c r="C3122" i="4"/>
  <c r="D3122" i="4"/>
  <c r="C3098" i="4"/>
  <c r="D3098" i="4"/>
  <c r="E3075" i="4"/>
  <c r="E3003" i="4"/>
  <c r="E2971" i="4"/>
  <c r="C2955" i="4"/>
  <c r="E2955" i="4" s="1"/>
  <c r="D2955" i="4"/>
  <c r="C2939" i="4"/>
  <c r="D2939" i="4"/>
  <c r="C2915" i="4"/>
  <c r="D2915" i="4"/>
  <c r="E2883" i="4"/>
  <c r="C2867" i="4"/>
  <c r="D2867" i="4"/>
  <c r="C2851" i="4"/>
  <c r="D2851" i="4"/>
  <c r="E2811" i="4"/>
  <c r="C2763" i="4"/>
  <c r="D2763" i="4"/>
  <c r="C2739" i="4"/>
  <c r="E2739" i="4" s="1"/>
  <c r="D2739" i="4"/>
  <c r="C2667" i="4"/>
  <c r="E2667" i="4" s="1"/>
  <c r="D2667" i="4"/>
  <c r="C2651" i="4"/>
  <c r="D2651" i="4"/>
  <c r="E2611" i="4"/>
  <c r="C2595" i="4"/>
  <c r="E2595" i="4" s="1"/>
  <c r="D2595" i="4"/>
  <c r="C2587" i="4"/>
  <c r="D2587" i="4"/>
  <c r="C2539" i="4"/>
  <c r="D2539" i="4"/>
  <c r="C2531" i="4"/>
  <c r="D2531" i="4"/>
  <c r="C2507" i="4"/>
  <c r="D2507" i="4"/>
  <c r="E2475" i="4"/>
  <c r="E2443" i="4"/>
  <c r="C2427" i="4"/>
  <c r="D2427" i="4"/>
  <c r="C2411" i="4"/>
  <c r="D2411" i="4"/>
  <c r="C2395" i="4"/>
  <c r="D2395" i="4"/>
  <c r="C2379" i="4"/>
  <c r="D2379" i="4"/>
  <c r="C2363" i="4"/>
  <c r="D2363" i="4"/>
  <c r="C2347" i="4"/>
  <c r="D2347" i="4"/>
  <c r="C2323" i="4"/>
  <c r="E2323" i="4" s="1"/>
  <c r="D2323" i="4"/>
  <c r="C2315" i="4"/>
  <c r="D2315" i="4"/>
  <c r="E2227" i="4"/>
  <c r="C2211" i="4"/>
  <c r="D2211" i="4"/>
  <c r="C2195" i="4"/>
  <c r="D2195" i="4"/>
  <c r="E2171" i="4"/>
  <c r="C2155" i="4"/>
  <c r="D2155" i="4"/>
  <c r="C2139" i="4"/>
  <c r="E2139" i="4" s="1"/>
  <c r="D2139" i="4"/>
  <c r="C2091" i="4"/>
  <c r="D2091" i="4"/>
  <c r="C2075" i="4"/>
  <c r="D2075" i="4"/>
  <c r="C2019" i="4"/>
  <c r="D2019" i="4"/>
  <c r="E1995" i="4"/>
  <c r="C1972" i="4"/>
  <c r="D1972" i="4"/>
  <c r="E1940" i="4"/>
  <c r="C1916" i="4"/>
  <c r="D1916" i="4"/>
  <c r="C1892" i="4"/>
  <c r="D1892" i="4"/>
  <c r="C1836" i="4"/>
  <c r="D1836" i="4"/>
  <c r="C1812" i="4"/>
  <c r="D1812" i="4"/>
  <c r="C1796" i="4"/>
  <c r="D1796" i="4"/>
  <c r="E1764" i="4"/>
  <c r="C1740" i="4"/>
  <c r="D1740" i="4"/>
  <c r="C1684" i="4"/>
  <c r="D1684" i="4"/>
  <c r="C1660" i="4"/>
  <c r="D1660" i="4"/>
  <c r="C1621" i="4"/>
  <c r="E1621" i="4" s="1"/>
  <c r="D1621" i="4"/>
  <c r="C1414" i="4"/>
  <c r="E1414" i="4" s="1"/>
  <c r="D1414" i="4"/>
  <c r="C1398" i="4"/>
  <c r="D1398" i="4"/>
  <c r="C1390" i="4"/>
  <c r="D1390" i="4"/>
  <c r="C1374" i="4"/>
  <c r="D1374" i="4"/>
  <c r="C1342" i="4"/>
  <c r="D1342" i="4"/>
  <c r="E1310" i="4"/>
  <c r="C1286" i="4"/>
  <c r="D1286" i="4"/>
  <c r="E1262" i="4"/>
  <c r="E1230" i="4"/>
  <c r="C1214" i="4"/>
  <c r="D1214" i="4"/>
  <c r="C1198" i="4"/>
  <c r="D1198" i="4"/>
  <c r="C1150" i="4"/>
  <c r="E1150" i="4" s="1"/>
  <c r="D1150" i="4"/>
  <c r="C1126" i="4"/>
  <c r="D1126" i="4"/>
  <c r="E1006" i="4"/>
  <c r="E982" i="4"/>
  <c r="C974" i="4"/>
  <c r="D974" i="4"/>
  <c r="C966" i="4"/>
  <c r="D966" i="4"/>
  <c r="C918" i="4"/>
  <c r="D918" i="4"/>
  <c r="C878" i="4"/>
  <c r="E878" i="4" s="1"/>
  <c r="D878" i="4"/>
  <c r="C862" i="4"/>
  <c r="E862" i="4" s="1"/>
  <c r="D862" i="4"/>
  <c r="C830" i="4"/>
  <c r="D830" i="4"/>
  <c r="E814" i="4"/>
  <c r="C694" i="4"/>
  <c r="D694" i="4"/>
  <c r="C678" i="4"/>
  <c r="D678" i="4"/>
  <c r="C670" i="4"/>
  <c r="D670" i="4"/>
  <c r="C662" i="4"/>
  <c r="E662" i="4" s="1"/>
  <c r="D662" i="4"/>
  <c r="C654" i="4"/>
  <c r="D654" i="4"/>
  <c r="C622" i="4"/>
  <c r="E622" i="4" s="1"/>
  <c r="D622" i="4"/>
  <c r="D863" i="4"/>
  <c r="F863" i="4" s="1"/>
  <c r="H863" i="4" s="1"/>
  <c r="D1239" i="4"/>
  <c r="F1239" i="4" s="1"/>
  <c r="H1239" i="4" s="1"/>
  <c r="D1407" i="4"/>
  <c r="F1407" i="4" s="1"/>
  <c r="H1407" i="4" s="1"/>
  <c r="D2460" i="4"/>
  <c r="F2460" i="4" s="1"/>
  <c r="H2460" i="4" s="1"/>
  <c r="D2579" i="4"/>
  <c r="F2579" i="4" s="1"/>
  <c r="H2579" i="4" s="1"/>
  <c r="D2644" i="4"/>
  <c r="F2644" i="4" s="1"/>
  <c r="H2644" i="4" s="1"/>
  <c r="D2755" i="4"/>
  <c r="F2755" i="4" s="1"/>
  <c r="H2755" i="4" s="1"/>
  <c r="D2876" i="4"/>
  <c r="F2876" i="4" s="1"/>
  <c r="H2876" i="4" s="1"/>
  <c r="D2923" i="4"/>
  <c r="F2923" i="4" s="1"/>
  <c r="H2923" i="4" s="1"/>
  <c r="D3563" i="4"/>
  <c r="F3563" i="4" s="1"/>
  <c r="H3563" i="4" s="1"/>
  <c r="D3730" i="4"/>
  <c r="F3730" i="4" s="1"/>
  <c r="H3730" i="4" s="1"/>
  <c r="D3882" i="4"/>
  <c r="F3882" i="4" s="1"/>
  <c r="H3882" i="4" s="1"/>
  <c r="D4041" i="4"/>
  <c r="D4106" i="4"/>
  <c r="F4106" i="4" s="1"/>
  <c r="H4106" i="4" s="1"/>
  <c r="D4649" i="4"/>
  <c r="F4649" i="4" s="1"/>
  <c r="H4649" i="4" s="1"/>
  <c r="D4705" i="4"/>
  <c r="F4705" i="4" s="1"/>
  <c r="H4705" i="4" s="1"/>
  <c r="D5513" i="4"/>
  <c r="F5513" i="4" s="1"/>
  <c r="H5513" i="4" s="1"/>
  <c r="C6359" i="4"/>
  <c r="E6359" i="4" s="1"/>
  <c r="D6359" i="4"/>
  <c r="F6359" i="4" s="1"/>
  <c r="H6359" i="4" s="1"/>
  <c r="C6335" i="4"/>
  <c r="D6335" i="4"/>
  <c r="F6335" i="4" s="1"/>
  <c r="H6335" i="4" s="1"/>
  <c r="C6312" i="4"/>
  <c r="D6312" i="4"/>
  <c r="F6312" i="4" s="1"/>
  <c r="H6312" i="4" s="1"/>
  <c r="C6288" i="4"/>
  <c r="D6288" i="4"/>
  <c r="F6288" i="4" s="1"/>
  <c r="H6288" i="4" s="1"/>
  <c r="C6256" i="4"/>
  <c r="D6256" i="4"/>
  <c r="F6256" i="4" s="1"/>
  <c r="H6256" i="4" s="1"/>
  <c r="E6144" i="4"/>
  <c r="C6104" i="4"/>
  <c r="D6104" i="4"/>
  <c r="C6064" i="4"/>
  <c r="D6064" i="4"/>
  <c r="C5984" i="4"/>
  <c r="D5984" i="4"/>
  <c r="C5952" i="4"/>
  <c r="D5952" i="4"/>
  <c r="C5920" i="4"/>
  <c r="D5920" i="4"/>
  <c r="C5864" i="4"/>
  <c r="D5864" i="4"/>
  <c r="C5832" i="4"/>
  <c r="D5832" i="4"/>
  <c r="C5792" i="4"/>
  <c r="D5792" i="4"/>
  <c r="C5760" i="4"/>
  <c r="D5760" i="4"/>
  <c r="E5720" i="4"/>
  <c r="C5696" i="4"/>
  <c r="D5696" i="4"/>
  <c r="C5672" i="4"/>
  <c r="D5672" i="4"/>
  <c r="C5648" i="4"/>
  <c r="D5648" i="4"/>
  <c r="C5616" i="4"/>
  <c r="D5616" i="4"/>
  <c r="C5592" i="4"/>
  <c r="D5592" i="4"/>
  <c r="F5592" i="4" s="1"/>
  <c r="H5592" i="4" s="1"/>
  <c r="C5560" i="4"/>
  <c r="D5560" i="4"/>
  <c r="C5504" i="4"/>
  <c r="D5504" i="4"/>
  <c r="C5480" i="4"/>
  <c r="D5480" i="4"/>
  <c r="C5456" i="4"/>
  <c r="D5456" i="4"/>
  <c r="F5456" i="4" s="1"/>
  <c r="H5456" i="4" s="1"/>
  <c r="C5432" i="4"/>
  <c r="D5432" i="4"/>
  <c r="C5408" i="4"/>
  <c r="D5408" i="4"/>
  <c r="C5384" i="4"/>
  <c r="D5384" i="4"/>
  <c r="F5384" i="4" s="1"/>
  <c r="H5384" i="4" s="1"/>
  <c r="E5360" i="4"/>
  <c r="C5336" i="4"/>
  <c r="D5336" i="4"/>
  <c r="E5288" i="4"/>
  <c r="C5224" i="4"/>
  <c r="D5224" i="4"/>
  <c r="C5200" i="4"/>
  <c r="D5200" i="4"/>
  <c r="F5200" i="4" s="1"/>
  <c r="H5200" i="4" s="1"/>
  <c r="C5184" i="4"/>
  <c r="D5184" i="4"/>
  <c r="C5160" i="4"/>
  <c r="D5160" i="4"/>
  <c r="C5088" i="4"/>
  <c r="D5088" i="4"/>
  <c r="C5072" i="4"/>
  <c r="D5072" i="4"/>
  <c r="F5072" i="4" s="1"/>
  <c r="H5072" i="4" s="1"/>
  <c r="C5048" i="4"/>
  <c r="D5048" i="4"/>
  <c r="C5024" i="4"/>
  <c r="D5024" i="4"/>
  <c r="E4984" i="4"/>
  <c r="C4952" i="4"/>
  <c r="D4952" i="4"/>
  <c r="C4920" i="4"/>
  <c r="D4920" i="4"/>
  <c r="E4896" i="4"/>
  <c r="C4888" i="4"/>
  <c r="D4888" i="4"/>
  <c r="C4864" i="4"/>
  <c r="D4864" i="4"/>
  <c r="C4856" i="4"/>
  <c r="D4856" i="4"/>
  <c r="F4856" i="4" s="1"/>
  <c r="H4856" i="4" s="1"/>
  <c r="C4840" i="4"/>
  <c r="D4840" i="4"/>
  <c r="C4816" i="4"/>
  <c r="D4816" i="4"/>
  <c r="C4792" i="4"/>
  <c r="D4792" i="4"/>
  <c r="C4784" i="4"/>
  <c r="D4784" i="4"/>
  <c r="F4784" i="4" s="1"/>
  <c r="H4784" i="4" s="1"/>
  <c r="C4728" i="4"/>
  <c r="D4728" i="4"/>
  <c r="C4712" i="4"/>
  <c r="D4712" i="4"/>
  <c r="C4688" i="4"/>
  <c r="D4688" i="4"/>
  <c r="C4656" i="4"/>
  <c r="D4656" i="4"/>
  <c r="F4656" i="4" s="1"/>
  <c r="H4656" i="4" s="1"/>
  <c r="C4624" i="4"/>
  <c r="D4624" i="4"/>
  <c r="C4608" i="4"/>
  <c r="D4608" i="4"/>
  <c r="C4584" i="4"/>
  <c r="D4584" i="4"/>
  <c r="C4568" i="4"/>
  <c r="D4568" i="4"/>
  <c r="F4568" i="4" s="1"/>
  <c r="H4568" i="4" s="1"/>
  <c r="C4544" i="4"/>
  <c r="D4544" i="4"/>
  <c r="C4520" i="4"/>
  <c r="D4520" i="4"/>
  <c r="C4496" i="4"/>
  <c r="D4496" i="4"/>
  <c r="C4464" i="4"/>
  <c r="D4464" i="4"/>
  <c r="F4464" i="4" s="1"/>
  <c r="H4464" i="4" s="1"/>
  <c r="C4440" i="4"/>
  <c r="D4440" i="4"/>
  <c r="C4408" i="4"/>
  <c r="D4408" i="4"/>
  <c r="C4360" i="4"/>
  <c r="D4360" i="4"/>
  <c r="C4336" i="4"/>
  <c r="D4336" i="4"/>
  <c r="F4336" i="4" s="1"/>
  <c r="H4336" i="4" s="1"/>
  <c r="C4304" i="4"/>
  <c r="D4304" i="4"/>
  <c r="C4288" i="4"/>
  <c r="D4288" i="4"/>
  <c r="E4248" i="4"/>
  <c r="E4208" i="4"/>
  <c r="C4192" i="4"/>
  <c r="D4192" i="4"/>
  <c r="F4192" i="4" s="1"/>
  <c r="H4192" i="4" s="1"/>
  <c r="C4176" i="4"/>
  <c r="D4176" i="4"/>
  <c r="F4176" i="4" s="1"/>
  <c r="H4176" i="4" s="1"/>
  <c r="C4160" i="4"/>
  <c r="D4160" i="4"/>
  <c r="E4096" i="4"/>
  <c r="C4072" i="4"/>
  <c r="D4072" i="4"/>
  <c r="C4064" i="4"/>
  <c r="D4064" i="4"/>
  <c r="C4056" i="4"/>
  <c r="D4056" i="4"/>
  <c r="E4016" i="4"/>
  <c r="C4008" i="4"/>
  <c r="D4008" i="4"/>
  <c r="C3984" i="4"/>
  <c r="D3984" i="4"/>
  <c r="F3984" i="4" s="1"/>
  <c r="H3984" i="4" s="1"/>
  <c r="C3960" i="4"/>
  <c r="D3960" i="4"/>
  <c r="F3960" i="4" s="1"/>
  <c r="H3960" i="4" s="1"/>
  <c r="C3936" i="4"/>
  <c r="D3936" i="4"/>
  <c r="C3912" i="4"/>
  <c r="D3912" i="4"/>
  <c r="C3888" i="4"/>
  <c r="D3888" i="4"/>
  <c r="F3888" i="4" s="1"/>
  <c r="H3888" i="4" s="1"/>
  <c r="C3864" i="4"/>
  <c r="D3864" i="4"/>
  <c r="F3864" i="4" s="1"/>
  <c r="H3864" i="4" s="1"/>
  <c r="C3832" i="4"/>
  <c r="D3832" i="4"/>
  <c r="C3769" i="4"/>
  <c r="D3769" i="4"/>
  <c r="C3721" i="4"/>
  <c r="E3721" i="4" s="1"/>
  <c r="D3721" i="4"/>
  <c r="F3721" i="4" s="1"/>
  <c r="H3721" i="4" s="1"/>
  <c r="C3705" i="4"/>
  <c r="E3705" i="4" s="1"/>
  <c r="D3705" i="4"/>
  <c r="C3649" i="4"/>
  <c r="D3649" i="4"/>
  <c r="C3625" i="4"/>
  <c r="E3625" i="4" s="1"/>
  <c r="D3625" i="4"/>
  <c r="C3617" i="4"/>
  <c r="E3617" i="4" s="1"/>
  <c r="D3617" i="4"/>
  <c r="F3617" i="4" s="1"/>
  <c r="H3617" i="4" s="1"/>
  <c r="C3593" i="4"/>
  <c r="D3593" i="4"/>
  <c r="C3561" i="4"/>
  <c r="E3561" i="4" s="1"/>
  <c r="D3561" i="4"/>
  <c r="C3529" i="4"/>
  <c r="E3529" i="4" s="1"/>
  <c r="D3529" i="4"/>
  <c r="C3473" i="4"/>
  <c r="D3473" i="4"/>
  <c r="F3473" i="4" s="1"/>
  <c r="H3473" i="4" s="1"/>
  <c r="C3449" i="4"/>
  <c r="E3449" i="4" s="1"/>
  <c r="D3449" i="4"/>
  <c r="F3449" i="4" s="1"/>
  <c r="H3449" i="4" s="1"/>
  <c r="C3385" i="4"/>
  <c r="D3385" i="4"/>
  <c r="C3377" i="4"/>
  <c r="E3377" i="4" s="1"/>
  <c r="D3377" i="4"/>
  <c r="C3329" i="4"/>
  <c r="E3329" i="4" s="1"/>
  <c r="D3329" i="4"/>
  <c r="F3329" i="4" s="1"/>
  <c r="H3329" i="4" s="1"/>
  <c r="C3305" i="4"/>
  <c r="D3305" i="4"/>
  <c r="C3281" i="4"/>
  <c r="E3281" i="4" s="1"/>
  <c r="D3281" i="4"/>
  <c r="C3121" i="4"/>
  <c r="E3121" i="4" s="1"/>
  <c r="D3121" i="4"/>
  <c r="C3089" i="4"/>
  <c r="E3089" i="4" s="1"/>
  <c r="D3089" i="4"/>
  <c r="F3089" i="4" s="1"/>
  <c r="H3089" i="4" s="1"/>
  <c r="C3026" i="4"/>
  <c r="D3026" i="4"/>
  <c r="F3026" i="4" s="1"/>
  <c r="H3026" i="4" s="1"/>
  <c r="E2986" i="4"/>
  <c r="C2962" i="4"/>
  <c r="D2962" i="4"/>
  <c r="C2946" i="4"/>
  <c r="D2946" i="4"/>
  <c r="C2930" i="4"/>
  <c r="E2930" i="4" s="1"/>
  <c r="D2930" i="4"/>
  <c r="C2898" i="4"/>
  <c r="D2898" i="4"/>
  <c r="E2858" i="4"/>
  <c r="E2810" i="4"/>
  <c r="C2794" i="4"/>
  <c r="E2794" i="4" s="1"/>
  <c r="D2794" i="4"/>
  <c r="C2778" i="4"/>
  <c r="D2778" i="4"/>
  <c r="C2754" i="4"/>
  <c r="D2754" i="4"/>
  <c r="E2690" i="4"/>
  <c r="C2634" i="4"/>
  <c r="D2634" i="4"/>
  <c r="E2602" i="4"/>
  <c r="E2562" i="4"/>
  <c r="E2514" i="4"/>
  <c r="C2498" i="4"/>
  <c r="D2498" i="4"/>
  <c r="C2482" i="4"/>
  <c r="D2482" i="4"/>
  <c r="C2466" i="4"/>
  <c r="D2466" i="4"/>
  <c r="C2442" i="4"/>
  <c r="D2442" i="4"/>
  <c r="C2434" i="4"/>
  <c r="D2434" i="4"/>
  <c r="C2426" i="4"/>
  <c r="D2426" i="4"/>
  <c r="C2402" i="4"/>
  <c r="D2402" i="4"/>
  <c r="C2354" i="4"/>
  <c r="D2354" i="4"/>
  <c r="C2338" i="4"/>
  <c r="E2338" i="4" s="1"/>
  <c r="D2338" i="4"/>
  <c r="C2322" i="4"/>
  <c r="D2322" i="4"/>
  <c r="E2298" i="4"/>
  <c r="C2274" i="4"/>
  <c r="D2274" i="4"/>
  <c r="F2274" i="4" s="1"/>
  <c r="H2274" i="4" s="1"/>
  <c r="C2258" i="4"/>
  <c r="D2258" i="4"/>
  <c r="F2258" i="4" s="1"/>
  <c r="H2258" i="4" s="1"/>
  <c r="E2170" i="4"/>
  <c r="C2146" i="4"/>
  <c r="D2146" i="4"/>
  <c r="C2130" i="4"/>
  <c r="D2130" i="4"/>
  <c r="E2106" i="4"/>
  <c r="C2082" i="4"/>
  <c r="D2082" i="4"/>
  <c r="C2066" i="4"/>
  <c r="D2066" i="4"/>
  <c r="C2018" i="4"/>
  <c r="D2018" i="4"/>
  <c r="E1986" i="4"/>
  <c r="C1963" i="4"/>
  <c r="D1963" i="4"/>
  <c r="C1947" i="4"/>
  <c r="D1947" i="4"/>
  <c r="E1923" i="4"/>
  <c r="E1875" i="4"/>
  <c r="C1835" i="4"/>
  <c r="D1835" i="4"/>
  <c r="C1827" i="4"/>
  <c r="D1827" i="4"/>
  <c r="C1795" i="4"/>
  <c r="D1795" i="4"/>
  <c r="E1763" i="4"/>
  <c r="E1731" i="4"/>
  <c r="E1667" i="4"/>
  <c r="C1652" i="4"/>
  <c r="D1652" i="4"/>
  <c r="F1652" i="4" s="1"/>
  <c r="H1652" i="4" s="1"/>
  <c r="C1628" i="4"/>
  <c r="D1628" i="4"/>
  <c r="F1628" i="4" s="1"/>
  <c r="H1628" i="4" s="1"/>
  <c r="C1620" i="4"/>
  <c r="D1620" i="4"/>
  <c r="E1572" i="4"/>
  <c r="E997" i="4"/>
  <c r="E829" i="4"/>
  <c r="C645" i="4"/>
  <c r="E645" i="4" s="1"/>
  <c r="D645" i="4"/>
  <c r="C637" i="4"/>
  <c r="D637" i="4"/>
  <c r="C541" i="4"/>
  <c r="E541" i="4" s="1"/>
  <c r="D541" i="4"/>
  <c r="C517" i="4"/>
  <c r="E517" i="4" s="1"/>
  <c r="D517" i="4"/>
  <c r="D1119" i="4"/>
  <c r="F1119" i="4" s="1"/>
  <c r="H1119" i="4" s="1"/>
  <c r="D1367" i="4"/>
  <c r="F1367" i="4" s="1"/>
  <c r="H1367" i="4" s="1"/>
  <c r="D1691" i="4"/>
  <c r="F1691" i="4" s="1"/>
  <c r="H1691" i="4" s="1"/>
  <c r="D1756" i="4"/>
  <c r="F1756" i="4" s="1"/>
  <c r="H1756" i="4" s="1"/>
  <c r="D1965" i="4"/>
  <c r="F1965" i="4" s="1"/>
  <c r="H1965" i="4" s="1"/>
  <c r="D2044" i="4"/>
  <c r="F2044" i="4" s="1"/>
  <c r="H2044" i="4" s="1"/>
  <c r="D2098" i="4"/>
  <c r="F2098" i="4" s="1"/>
  <c r="H2098" i="4" s="1"/>
  <c r="D2172" i="4"/>
  <c r="F2172" i="4" s="1"/>
  <c r="H2172" i="4" s="1"/>
  <c r="D2226" i="4"/>
  <c r="F2226" i="4" s="1"/>
  <c r="H2226" i="4" s="1"/>
  <c r="D2514" i="4"/>
  <c r="F2514" i="4" s="1"/>
  <c r="H2514" i="4" s="1"/>
  <c r="D3361" i="4"/>
  <c r="F3361" i="4" s="1"/>
  <c r="H3361" i="4" s="1"/>
  <c r="D3778" i="4"/>
  <c r="F3778" i="4" s="1"/>
  <c r="H3778" i="4" s="1"/>
  <c r="D3954" i="4"/>
  <c r="F3954" i="4" s="1"/>
  <c r="H3954" i="4" s="1"/>
  <c r="D4026" i="4"/>
  <c r="F4026" i="4" s="1"/>
  <c r="H4026" i="4" s="1"/>
  <c r="D4282" i="4"/>
  <c r="F4282" i="4" s="1"/>
  <c r="H4282" i="4" s="1"/>
  <c r="D5058" i="4"/>
  <c r="F5058" i="4" s="1"/>
  <c r="H5058" i="4" s="1"/>
  <c r="D5368" i="4"/>
  <c r="F5368" i="4" s="1"/>
  <c r="H5368" i="4" s="1"/>
  <c r="D6130" i="4"/>
  <c r="F6130" i="4" s="1"/>
  <c r="H6130" i="4" s="1"/>
  <c r="D6216" i="4"/>
  <c r="F6216" i="4" s="1"/>
  <c r="H6216" i="4" s="1"/>
  <c r="C6398" i="4"/>
  <c r="D6398" i="4"/>
  <c r="F6398" i="4" s="1"/>
  <c r="H6398" i="4" s="1"/>
  <c r="C6382" i="4"/>
  <c r="D6382" i="4"/>
  <c r="F6382" i="4" s="1"/>
  <c r="H6382" i="4" s="1"/>
  <c r="C6358" i="4"/>
  <c r="E6358" i="4" s="1"/>
  <c r="D6358" i="4"/>
  <c r="F6358" i="4" s="1"/>
  <c r="H6358" i="4" s="1"/>
  <c r="C6327" i="4"/>
  <c r="D6327" i="4"/>
  <c r="F6327" i="4" s="1"/>
  <c r="H6327" i="4" s="1"/>
  <c r="G6287" i="4"/>
  <c r="I6287" i="4" s="1"/>
  <c r="E6287" i="4"/>
  <c r="G6239" i="4"/>
  <c r="I6239" i="4" s="1"/>
  <c r="E6239" i="4"/>
  <c r="E6199" i="4"/>
  <c r="G6199" i="4"/>
  <c r="I6199" i="4" s="1"/>
  <c r="C6183" i="4"/>
  <c r="D6183" i="4"/>
  <c r="F6183" i="4" s="1"/>
  <c r="H6183" i="4" s="1"/>
  <c r="C6175" i="4"/>
  <c r="D6175" i="4"/>
  <c r="F6175" i="4" s="1"/>
  <c r="H6175" i="4" s="1"/>
  <c r="C6159" i="4"/>
  <c r="D6159" i="4"/>
  <c r="C6135" i="4"/>
  <c r="D6135" i="4"/>
  <c r="F6135" i="4" s="1"/>
  <c r="H6135" i="4" s="1"/>
  <c r="C6119" i="4"/>
  <c r="D6119" i="4"/>
  <c r="C6095" i="4"/>
  <c r="D6095" i="4"/>
  <c r="C6055" i="4"/>
  <c r="D6055" i="4"/>
  <c r="C5983" i="4"/>
  <c r="D5983" i="4"/>
  <c r="F5983" i="4" s="1"/>
  <c r="H5983" i="4" s="1"/>
  <c r="C5967" i="4"/>
  <c r="D5967" i="4"/>
  <c r="C5951" i="4"/>
  <c r="D5951" i="4"/>
  <c r="C5927" i="4"/>
  <c r="D5927" i="4"/>
  <c r="C5903" i="4"/>
  <c r="D5903" i="4"/>
  <c r="F5903" i="4" s="1"/>
  <c r="H5903" i="4" s="1"/>
  <c r="C5887" i="4"/>
  <c r="D5887" i="4"/>
  <c r="C5863" i="4"/>
  <c r="D5863" i="4"/>
  <c r="C5847" i="4"/>
  <c r="D5847" i="4"/>
  <c r="C5823" i="4"/>
  <c r="D5823" i="4"/>
  <c r="F5823" i="4" s="1"/>
  <c r="H5823" i="4" s="1"/>
  <c r="C5807" i="4"/>
  <c r="D5807" i="4"/>
  <c r="C5775" i="4"/>
  <c r="D5775" i="4"/>
  <c r="C5743" i="4"/>
  <c r="D5743" i="4"/>
  <c r="C5695" i="4"/>
  <c r="D5695" i="4"/>
  <c r="F5695" i="4" s="1"/>
  <c r="H5695" i="4" s="1"/>
  <c r="C5615" i="4"/>
  <c r="D5615" i="4"/>
  <c r="E5599" i="4"/>
  <c r="C5575" i="4"/>
  <c r="D5575" i="4"/>
  <c r="C5551" i="4"/>
  <c r="D5551" i="4"/>
  <c r="C5535" i="4"/>
  <c r="D5535" i="4"/>
  <c r="C5511" i="4"/>
  <c r="D5511" i="4"/>
  <c r="C5487" i="4"/>
  <c r="D5487" i="4"/>
  <c r="E5455" i="4"/>
  <c r="C5439" i="4"/>
  <c r="D5439" i="4"/>
  <c r="C5423" i="4"/>
  <c r="D5423" i="4"/>
  <c r="C5399" i="4"/>
  <c r="D5399" i="4"/>
  <c r="E5359" i="4"/>
  <c r="C5335" i="4"/>
  <c r="D5335" i="4"/>
  <c r="E5303" i="4"/>
  <c r="C5287" i="4"/>
  <c r="D5287" i="4"/>
  <c r="C5263" i="4"/>
  <c r="D5263" i="4"/>
  <c r="C5239" i="4"/>
  <c r="D5239" i="4"/>
  <c r="C5199" i="4"/>
  <c r="D5199" i="4"/>
  <c r="E5143" i="4"/>
  <c r="C5063" i="4"/>
  <c r="D5063" i="4"/>
  <c r="E4887" i="4"/>
  <c r="C4879" i="4"/>
  <c r="D4879" i="4"/>
  <c r="C4855" i="4"/>
  <c r="D4855" i="4"/>
  <c r="C4847" i="4"/>
  <c r="D4847" i="4"/>
  <c r="C4831" i="4"/>
  <c r="D4831" i="4"/>
  <c r="C4807" i="4"/>
  <c r="D4807" i="4"/>
  <c r="C4783" i="4"/>
  <c r="D4783" i="4"/>
  <c r="E4735" i="4"/>
  <c r="C4711" i="4"/>
  <c r="D4711" i="4"/>
  <c r="C4687" i="4"/>
  <c r="D4687" i="4"/>
  <c r="C4623" i="4"/>
  <c r="D4623" i="4"/>
  <c r="C4615" i="4"/>
  <c r="D4615" i="4"/>
  <c r="C4599" i="4"/>
  <c r="D4599" i="4"/>
  <c r="C4591" i="4"/>
  <c r="D4591" i="4"/>
  <c r="C4567" i="4"/>
  <c r="D4567" i="4"/>
  <c r="C4543" i="4"/>
  <c r="D4543" i="4"/>
  <c r="C4511" i="4"/>
  <c r="D4511" i="4"/>
  <c r="C4487" i="4"/>
  <c r="D4487" i="4"/>
  <c r="C4471" i="4"/>
  <c r="D4471" i="4"/>
  <c r="C4447" i="4"/>
  <c r="D4447" i="4"/>
  <c r="C4423" i="4"/>
  <c r="D4423" i="4"/>
  <c r="C4407" i="4"/>
  <c r="D4407" i="4"/>
  <c r="C4383" i="4"/>
  <c r="D4383" i="4"/>
  <c r="E4343" i="4"/>
  <c r="C4319" i="4"/>
  <c r="D4319" i="4"/>
  <c r="C4295" i="4"/>
  <c r="D4295" i="4"/>
  <c r="C4271" i="4"/>
  <c r="D4271" i="4"/>
  <c r="C4255" i="4"/>
  <c r="D4255" i="4"/>
  <c r="F4255" i="4" s="1"/>
  <c r="H4255" i="4" s="1"/>
  <c r="E4223" i="4"/>
  <c r="C4191" i="4"/>
  <c r="D4191" i="4"/>
  <c r="C4167" i="4"/>
  <c r="D4167" i="4"/>
  <c r="C4143" i="4"/>
  <c r="D4143" i="4"/>
  <c r="C4103" i="4"/>
  <c r="D4103" i="4"/>
  <c r="C4087" i="4"/>
  <c r="D4087" i="4"/>
  <c r="E4055" i="4"/>
  <c r="C4031" i="4"/>
  <c r="D4031" i="4"/>
  <c r="C4023" i="4"/>
  <c r="E4023" i="4" s="1"/>
  <c r="D4023" i="4"/>
  <c r="C3999" i="4"/>
  <c r="D3999" i="4"/>
  <c r="C3991" i="4"/>
  <c r="E3991" i="4" s="1"/>
  <c r="D3991" i="4"/>
  <c r="C3983" i="4"/>
  <c r="D3983" i="4"/>
  <c r="C3951" i="4"/>
  <c r="E3951" i="4" s="1"/>
  <c r="D3951" i="4"/>
  <c r="C3903" i="4"/>
  <c r="D3903" i="4"/>
  <c r="C3887" i="4"/>
  <c r="D3887" i="4"/>
  <c r="E3839" i="4"/>
  <c r="E3800" i="4"/>
  <c r="C3744" i="4"/>
  <c r="D3744" i="4"/>
  <c r="E3712" i="4"/>
  <c r="C3696" i="4"/>
  <c r="D3696" i="4"/>
  <c r="E3664" i="4"/>
  <c r="C3648" i="4"/>
  <c r="D3648" i="4"/>
  <c r="C3592" i="4"/>
  <c r="D3592" i="4"/>
  <c r="C3536" i="4"/>
  <c r="D3536" i="4"/>
  <c r="C3520" i="4"/>
  <c r="D3520" i="4"/>
  <c r="C3496" i="4"/>
  <c r="D3496" i="4"/>
  <c r="C3480" i="4"/>
  <c r="D3480" i="4"/>
  <c r="F3480" i="4" s="1"/>
  <c r="H3480" i="4" s="1"/>
  <c r="E3408" i="4"/>
  <c r="E3368" i="4"/>
  <c r="C3344" i="4"/>
  <c r="D3344" i="4"/>
  <c r="F3344" i="4" s="1"/>
  <c r="H3344" i="4" s="1"/>
  <c r="E3304" i="4"/>
  <c r="C3288" i="4"/>
  <c r="D3288" i="4"/>
  <c r="C3272" i="4"/>
  <c r="E3272" i="4" s="1"/>
  <c r="D3272" i="4"/>
  <c r="C3208" i="4"/>
  <c r="D3208" i="4"/>
  <c r="C3200" i="4"/>
  <c r="D3200" i="4"/>
  <c r="C3184" i="4"/>
  <c r="D3184" i="4"/>
  <c r="C3176" i="4"/>
  <c r="D3176" i="4"/>
  <c r="C3160" i="4"/>
  <c r="D3160" i="4"/>
  <c r="C3144" i="4"/>
  <c r="D3144" i="4"/>
  <c r="C3136" i="4"/>
  <c r="D3136" i="4"/>
  <c r="C3120" i="4"/>
  <c r="D3120" i="4"/>
  <c r="C3096" i="4"/>
  <c r="D3096" i="4"/>
  <c r="C3081" i="4"/>
  <c r="D3081" i="4"/>
  <c r="C3057" i="4"/>
  <c r="E3057" i="4" s="1"/>
  <c r="D3057" i="4"/>
  <c r="C3041" i="4"/>
  <c r="D3041" i="4"/>
  <c r="C3025" i="4"/>
  <c r="E3025" i="4" s="1"/>
  <c r="D3025" i="4"/>
  <c r="C2929" i="4"/>
  <c r="D2929" i="4"/>
  <c r="C2809" i="4"/>
  <c r="E2809" i="4" s="1"/>
  <c r="D2809" i="4"/>
  <c r="C2793" i="4"/>
  <c r="E2793" i="4" s="1"/>
  <c r="D2793" i="4"/>
  <c r="C2729" i="4"/>
  <c r="E2729" i="4" s="1"/>
  <c r="D2729" i="4"/>
  <c r="C2657" i="4"/>
  <c r="D2657" i="4"/>
  <c r="C2649" i="4"/>
  <c r="D2649" i="4"/>
  <c r="C2633" i="4"/>
  <c r="E2633" i="4" s="1"/>
  <c r="D2633" i="4"/>
  <c r="C2609" i="4"/>
  <c r="E2609" i="4" s="1"/>
  <c r="D2609" i="4"/>
  <c r="C2593" i="4"/>
  <c r="E2593" i="4" s="1"/>
  <c r="D2593" i="4"/>
  <c r="C2569" i="4"/>
  <c r="D2569" i="4"/>
  <c r="C2513" i="4"/>
  <c r="E2513" i="4" s="1"/>
  <c r="D2513" i="4"/>
  <c r="C2497" i="4"/>
  <c r="E2497" i="4" s="1"/>
  <c r="D2497" i="4"/>
  <c r="C2481" i="4"/>
  <c r="E2481" i="4" s="1"/>
  <c r="D2481" i="4"/>
  <c r="C2417" i="4"/>
  <c r="D2417" i="4"/>
  <c r="C2393" i="4"/>
  <c r="E2393" i="4" s="1"/>
  <c r="D2393" i="4"/>
  <c r="C2377" i="4"/>
  <c r="E2377" i="4" s="1"/>
  <c r="D2377" i="4"/>
  <c r="C2305" i="4"/>
  <c r="E2305" i="4" s="1"/>
  <c r="D2305" i="4"/>
  <c r="C2273" i="4"/>
  <c r="D2273" i="4"/>
  <c r="C2073" i="4"/>
  <c r="E2073" i="4" s="1"/>
  <c r="D2073" i="4"/>
  <c r="C1993" i="4"/>
  <c r="E1993" i="4" s="1"/>
  <c r="D1993" i="4"/>
  <c r="C1970" i="4"/>
  <c r="D1970" i="4"/>
  <c r="C1954" i="4"/>
  <c r="D1954" i="4"/>
  <c r="C1938" i="4"/>
  <c r="E1938" i="4" s="1"/>
  <c r="D1938" i="4"/>
  <c r="E1898" i="4"/>
  <c r="E1834" i="4"/>
  <c r="C1818" i="4"/>
  <c r="D1818" i="4"/>
  <c r="C1762" i="4"/>
  <c r="D1762" i="4"/>
  <c r="E1746" i="4"/>
  <c r="C1730" i="4"/>
  <c r="D1730" i="4"/>
  <c r="C1706" i="4"/>
  <c r="D1706" i="4"/>
  <c r="C1674" i="4"/>
  <c r="E1674" i="4" s="1"/>
  <c r="D1674" i="4"/>
  <c r="E1603" i="4"/>
  <c r="C1587" i="4"/>
  <c r="D1587" i="4"/>
  <c r="E1547" i="4"/>
  <c r="C1523" i="4"/>
  <c r="E1523" i="4" s="1"/>
  <c r="D1523" i="4"/>
  <c r="E1492" i="4"/>
  <c r="E1460" i="4"/>
  <c r="E1444" i="4"/>
  <c r="E1420" i="4"/>
  <c r="C1404" i="4"/>
  <c r="D1404" i="4"/>
  <c r="E1372" i="4"/>
  <c r="E1356" i="4"/>
  <c r="C1340" i="4"/>
  <c r="D1340" i="4"/>
  <c r="C1324" i="4"/>
  <c r="D1324" i="4"/>
  <c r="F1324" i="4" s="1"/>
  <c r="H1324" i="4" s="1"/>
  <c r="C1316" i="4"/>
  <c r="D1316" i="4"/>
  <c r="C1292" i="4"/>
  <c r="D1292" i="4"/>
  <c r="C1284" i="4"/>
  <c r="D1284" i="4"/>
  <c r="C1268" i="4"/>
  <c r="D1268" i="4"/>
  <c r="F1268" i="4" s="1"/>
  <c r="H1268" i="4" s="1"/>
  <c r="C1116" i="4"/>
  <c r="D1116" i="4"/>
  <c r="C1092" i="4"/>
  <c r="D1092" i="4"/>
  <c r="E1076" i="4"/>
  <c r="C1060" i="4"/>
  <c r="D1060" i="4"/>
  <c r="C1044" i="4"/>
  <c r="D1044" i="4"/>
  <c r="C956" i="4"/>
  <c r="D956" i="4"/>
  <c r="E932" i="4"/>
  <c r="C916" i="4"/>
  <c r="D916" i="4"/>
  <c r="C868" i="4"/>
  <c r="D868" i="4"/>
  <c r="F868" i="4" s="1"/>
  <c r="H868" i="4" s="1"/>
  <c r="E844" i="4"/>
  <c r="C820" i="4"/>
  <c r="D820" i="4"/>
  <c r="C812" i="4"/>
  <c r="D812" i="4"/>
  <c r="C796" i="4"/>
  <c r="D796" i="4"/>
  <c r="E652" i="4"/>
  <c r="C612" i="4"/>
  <c r="E612" i="4" s="1"/>
  <c r="D612" i="4"/>
  <c r="C596" i="4"/>
  <c r="E596" i="4" s="1"/>
  <c r="D596" i="4"/>
  <c r="F596" i="4" s="1"/>
  <c r="H596" i="4" s="1"/>
  <c r="C556" i="4"/>
  <c r="E556" i="4" s="1"/>
  <c r="D556" i="4"/>
  <c r="C540" i="4"/>
  <c r="E540" i="4" s="1"/>
  <c r="D540" i="4"/>
  <c r="C532" i="4"/>
  <c r="E532" i="4" s="1"/>
  <c r="D532" i="4"/>
  <c r="F532" i="4" s="1"/>
  <c r="H532" i="4" s="1"/>
  <c r="C516" i="4"/>
  <c r="E516" i="4" s="1"/>
  <c r="D516" i="4"/>
  <c r="F516" i="4" s="1"/>
  <c r="H516" i="4" s="1"/>
  <c r="C484" i="4"/>
  <c r="E484" i="4" s="1"/>
  <c r="D484" i="4"/>
  <c r="D852" i="4"/>
  <c r="F852" i="4" s="1"/>
  <c r="H852" i="4" s="1"/>
  <c r="D1134" i="4"/>
  <c r="F1134" i="4" s="1"/>
  <c r="H1134" i="4" s="1"/>
  <c r="D1310" i="4"/>
  <c r="F1310" i="4" s="1"/>
  <c r="H1310" i="4" s="1"/>
  <c r="D1614" i="4"/>
  <c r="F1614" i="4" s="1"/>
  <c r="H1614" i="4" s="1"/>
  <c r="D1747" i="4"/>
  <c r="F1747" i="4" s="1"/>
  <c r="H1747" i="4" s="1"/>
  <c r="D2227" i="4"/>
  <c r="F2227" i="4" s="1"/>
  <c r="H2227" i="4" s="1"/>
  <c r="D2499" i="4"/>
  <c r="F2499" i="4" s="1"/>
  <c r="H2499" i="4" s="1"/>
  <c r="D2673" i="4"/>
  <c r="F2673" i="4" s="1"/>
  <c r="H2673" i="4" s="1"/>
  <c r="D3393" i="4"/>
  <c r="F3393" i="4" s="1"/>
  <c r="H3393" i="4" s="1"/>
  <c r="D3531" i="4"/>
  <c r="F3531" i="4" s="1"/>
  <c r="H3531" i="4" s="1"/>
  <c r="D445" i="4"/>
  <c r="F445" i="4" s="1"/>
  <c r="H445" i="4" s="1"/>
  <c r="D446" i="4"/>
  <c r="F446" i="4" s="1"/>
  <c r="H446" i="4" s="1"/>
  <c r="D765" i="4"/>
  <c r="F765" i="4" s="1"/>
  <c r="H765" i="4" s="1"/>
  <c r="D572" i="4"/>
  <c r="F572" i="4" s="1"/>
  <c r="H572" i="4" s="1"/>
  <c r="D630" i="4"/>
  <c r="F630" i="4" s="1"/>
  <c r="H630" i="4" s="1"/>
  <c r="D735" i="4"/>
  <c r="F735" i="4" s="1"/>
  <c r="H735" i="4" s="1"/>
  <c r="D751" i="4"/>
  <c r="F751" i="4" s="1"/>
  <c r="H751" i="4" s="1"/>
  <c r="D766" i="4"/>
  <c r="F766" i="4" s="1"/>
  <c r="H766" i="4" s="1"/>
  <c r="D839" i="4"/>
  <c r="F839" i="4" s="1"/>
  <c r="H839" i="4" s="1"/>
  <c r="D847" i="4"/>
  <c r="F847" i="4" s="1"/>
  <c r="H847" i="4" s="1"/>
  <c r="D911" i="4"/>
  <c r="F911" i="4" s="1"/>
  <c r="H911" i="4" s="1"/>
  <c r="D924" i="4"/>
  <c r="F924" i="4" s="1"/>
  <c r="H924" i="4" s="1"/>
  <c r="D988" i="4"/>
  <c r="F988" i="4" s="1"/>
  <c r="H988" i="4" s="1"/>
  <c r="D996" i="4"/>
  <c r="F996" i="4" s="1"/>
  <c r="H996" i="4" s="1"/>
  <c r="D1006" i="4"/>
  <c r="F1006" i="4" s="1"/>
  <c r="H1006" i="4" s="1"/>
  <c r="D1084" i="4"/>
  <c r="F1084" i="4" s="1"/>
  <c r="H1084" i="4" s="1"/>
  <c r="D1207" i="4"/>
  <c r="F1207" i="4" s="1"/>
  <c r="H1207" i="4" s="1"/>
  <c r="D1270" i="4"/>
  <c r="F1270" i="4" s="1"/>
  <c r="H1270" i="4" s="1"/>
  <c r="D1287" i="4"/>
  <c r="F1287" i="4" s="1"/>
  <c r="H1287" i="4" s="1"/>
  <c r="D1300" i="4"/>
  <c r="F1300" i="4" s="1"/>
  <c r="H1300" i="4" s="1"/>
  <c r="D1358" i="4"/>
  <c r="F1358" i="4" s="1"/>
  <c r="H1358" i="4" s="1"/>
  <c r="D1372" i="4"/>
  <c r="F1372" i="4" s="1"/>
  <c r="H1372" i="4" s="1"/>
  <c r="D1429" i="4"/>
  <c r="F1429" i="4" s="1"/>
  <c r="H1429" i="4" s="1"/>
  <c r="D1444" i="4"/>
  <c r="F1444" i="4" s="1"/>
  <c r="H1444" i="4" s="1"/>
  <c r="D1566" i="4"/>
  <c r="F1566" i="4" s="1"/>
  <c r="D1579" i="4"/>
  <c r="F1579" i="4" s="1"/>
  <c r="H1579" i="4" s="1"/>
  <c r="D1606" i="4"/>
  <c r="F1606" i="4" s="1"/>
  <c r="H1606" i="4" s="1"/>
  <c r="D1645" i="4"/>
  <c r="F1645" i="4" s="1"/>
  <c r="H1645" i="4" s="1"/>
  <c r="D1698" i="4"/>
  <c r="F1698" i="4" s="1"/>
  <c r="H1698" i="4" s="1"/>
  <c r="D1709" i="4"/>
  <c r="F1709" i="4" s="1"/>
  <c r="H1709" i="4" s="1"/>
  <c r="D1725" i="4"/>
  <c r="F1725" i="4" s="1"/>
  <c r="H1725" i="4" s="1"/>
  <c r="D1738" i="4"/>
  <c r="F1738" i="4" s="1"/>
  <c r="H1738" i="4" s="1"/>
  <c r="D1763" i="4"/>
  <c r="F1763" i="4" s="1"/>
  <c r="H1763" i="4" s="1"/>
  <c r="D1780" i="4"/>
  <c r="F1780" i="4" s="1"/>
  <c r="H1780" i="4" s="1"/>
  <c r="D1819" i="4"/>
  <c r="F1819" i="4" s="1"/>
  <c r="H1819" i="4" s="1"/>
  <c r="D1940" i="4"/>
  <c r="F1940" i="4" s="1"/>
  <c r="H1940" i="4" s="1"/>
  <c r="D1986" i="4"/>
  <c r="F1986" i="4" s="1"/>
  <c r="H1986" i="4" s="1"/>
  <c r="D2050" i="4"/>
  <c r="F2050" i="4" s="1"/>
  <c r="H2050" i="4" s="1"/>
  <c r="D2114" i="4"/>
  <c r="F2114" i="4" s="1"/>
  <c r="H2114" i="4" s="1"/>
  <c r="D2178" i="4"/>
  <c r="F2178" i="4" s="1"/>
  <c r="H2178" i="4" s="1"/>
  <c r="D2242" i="4"/>
  <c r="F2242" i="4" s="1"/>
  <c r="H2242" i="4" s="1"/>
  <c r="D2299" i="4"/>
  <c r="F2299" i="4" s="1"/>
  <c r="H2299" i="4" s="1"/>
  <c r="D2451" i="4"/>
  <c r="F2451" i="4" s="1"/>
  <c r="H2451" i="4" s="1"/>
  <c r="D2523" i="4"/>
  <c r="F2523" i="4" s="1"/>
  <c r="H2523" i="4" s="1"/>
  <c r="D2588" i="4"/>
  <c r="F2588" i="4" s="1"/>
  <c r="H2588" i="4" s="1"/>
  <c r="D2697" i="4"/>
  <c r="F2697" i="4" s="1"/>
  <c r="H2697" i="4" s="1"/>
  <c r="D2780" i="4"/>
  <c r="F2780" i="4" s="1"/>
  <c r="H2780" i="4" s="1"/>
  <c r="D2932" i="4"/>
  <c r="F2932" i="4" s="1"/>
  <c r="H2932" i="4" s="1"/>
  <c r="D2987" i="4"/>
  <c r="F2987" i="4" s="1"/>
  <c r="H2987" i="4" s="1"/>
  <c r="D3050" i="4"/>
  <c r="F3050" i="4" s="1"/>
  <c r="H3050" i="4" s="1"/>
  <c r="D3137" i="4"/>
  <c r="F3137" i="4" s="1"/>
  <c r="H3137" i="4" s="1"/>
  <c r="D3193" i="4"/>
  <c r="F3193" i="4" s="1"/>
  <c r="H3193" i="4" s="1"/>
  <c r="D3211" i="4"/>
  <c r="F3211" i="4" s="1"/>
  <c r="H3211" i="4" s="1"/>
  <c r="D3264" i="4"/>
  <c r="F3264" i="4" s="1"/>
  <c r="H3264" i="4" s="1"/>
  <c r="D3313" i="4"/>
  <c r="F3313" i="4" s="1"/>
  <c r="H3313" i="4" s="1"/>
  <c r="D3331" i="4"/>
  <c r="F3331" i="4" s="1"/>
  <c r="H3331" i="4" s="1"/>
  <c r="D3368" i="4"/>
  <c r="F3368" i="4" s="1"/>
  <c r="H3368" i="4" s="1"/>
  <c r="D3386" i="4"/>
  <c r="F3386" i="4" s="1"/>
  <c r="H3386" i="4" s="1"/>
  <c r="D3481" i="4"/>
  <c r="F3481" i="4" s="1"/>
  <c r="H3481" i="4" s="1"/>
  <c r="D3506" i="4"/>
  <c r="F3506" i="4" s="1"/>
  <c r="H3506" i="4" s="1"/>
  <c r="D3571" i="4"/>
  <c r="F3571" i="4" s="1"/>
  <c r="H3571" i="4" s="1"/>
  <c r="D3587" i="4"/>
  <c r="F3587" i="4" s="1"/>
  <c r="H3587" i="4" s="1"/>
  <c r="D3747" i="4"/>
  <c r="F3747" i="4" s="1"/>
  <c r="H3747" i="4" s="1"/>
  <c r="D3787" i="4"/>
  <c r="F3787" i="4" s="1"/>
  <c r="H3787" i="4" s="1"/>
  <c r="D3930" i="4"/>
  <c r="F3930" i="4" s="1"/>
  <c r="D3986" i="4"/>
  <c r="F3986" i="4" s="1"/>
  <c r="H3986" i="4" s="1"/>
  <c r="D4000" i="4"/>
  <c r="F4000" i="4" s="1"/>
  <c r="H4000" i="4" s="1"/>
  <c r="D4017" i="4"/>
  <c r="F4017" i="4" s="1"/>
  <c r="H4017" i="4" s="1"/>
  <c r="D4082" i="4"/>
  <c r="F4082" i="4" s="1"/>
  <c r="H4082" i="4" s="1"/>
  <c r="D4152" i="4"/>
  <c r="F4152" i="4" s="1"/>
  <c r="H4152" i="4" s="1"/>
  <c r="D4170" i="4"/>
  <c r="F4170" i="4" s="1"/>
  <c r="H4170" i="4" s="1"/>
  <c r="D4223" i="4"/>
  <c r="F4223" i="4" s="1"/>
  <c r="H4223" i="4" s="1"/>
  <c r="D4256" i="4"/>
  <c r="F4256" i="4" s="1"/>
  <c r="H4256" i="4" s="1"/>
  <c r="D4274" i="4"/>
  <c r="F4274" i="4" s="1"/>
  <c r="H4274" i="4" s="1"/>
  <c r="D4402" i="4"/>
  <c r="F4402" i="4" s="1"/>
  <c r="H4402" i="4" s="1"/>
  <c r="D4522" i="4"/>
  <c r="F4522" i="4" s="1"/>
  <c r="H4522" i="4" s="1"/>
  <c r="D4696" i="4"/>
  <c r="F4696" i="4" s="1"/>
  <c r="H4696" i="4" s="1"/>
  <c r="D4735" i="4"/>
  <c r="F4735" i="4" s="1"/>
  <c r="H4735" i="4" s="1"/>
  <c r="D4769" i="4"/>
  <c r="F4769" i="4" s="1"/>
  <c r="H4769" i="4" s="1"/>
  <c r="D4824" i="4"/>
  <c r="F4824" i="4" s="1"/>
  <c r="H4824" i="4" s="1"/>
  <c r="D4842" i="4"/>
  <c r="F4842" i="4" s="1"/>
  <c r="H4842" i="4" s="1"/>
  <c r="D4897" i="4"/>
  <c r="F4897" i="4" s="1"/>
  <c r="H4897" i="4" s="1"/>
  <c r="D4975" i="4"/>
  <c r="F4975" i="4" s="1"/>
  <c r="H4975" i="4" s="1"/>
  <c r="D5111" i="4"/>
  <c r="F5111" i="4" s="1"/>
  <c r="H5111" i="4" s="1"/>
  <c r="D5344" i="4"/>
  <c r="F5344" i="4" s="1"/>
  <c r="H5344" i="4" s="1"/>
  <c r="D5360" i="4"/>
  <c r="F5360" i="4" s="1"/>
  <c r="H5360" i="4" s="1"/>
  <c r="D5434" i="4"/>
  <c r="F5434" i="4" s="1"/>
  <c r="H5434" i="4" s="1"/>
  <c r="D5447" i="4"/>
  <c r="F5447" i="4" s="1"/>
  <c r="H5447" i="4" s="1"/>
  <c r="D5583" i="4"/>
  <c r="F5583" i="4" s="1"/>
  <c r="H5583" i="4" s="1"/>
  <c r="D5600" i="4"/>
  <c r="F5600" i="4" s="1"/>
  <c r="H5600" i="4" s="1"/>
  <c r="D5831" i="4"/>
  <c r="F5831" i="4" s="1"/>
  <c r="H5831" i="4" s="1"/>
  <c r="D5935" i="4"/>
  <c r="F5935" i="4" s="1"/>
  <c r="H5935" i="4" s="1"/>
  <c r="D6265" i="4"/>
  <c r="F6265" i="4" s="1"/>
  <c r="H6265" i="4" s="1"/>
  <c r="D6329" i="4"/>
  <c r="F6329" i="4" s="1"/>
  <c r="H6329" i="4" s="1"/>
  <c r="C6397" i="4"/>
  <c r="E6397" i="4" s="1"/>
  <c r="D6397" i="4"/>
  <c r="F6397" i="4" s="1"/>
  <c r="H6397" i="4" s="1"/>
  <c r="C6310" i="4"/>
  <c r="D6310" i="4"/>
  <c r="F6310" i="4" s="1"/>
  <c r="H6310" i="4" s="1"/>
  <c r="E6270" i="4"/>
  <c r="G6270" i="4"/>
  <c r="I6270" i="4" s="1"/>
  <c r="C6254" i="4"/>
  <c r="D6254" i="4"/>
  <c r="F6254" i="4" s="1"/>
  <c r="H6254" i="4" s="1"/>
  <c r="E6198" i="4"/>
  <c r="G6198" i="4"/>
  <c r="I6198" i="4" s="1"/>
  <c r="C6142" i="4"/>
  <c r="D6142" i="4"/>
  <c r="E6094" i="4"/>
  <c r="C6086" i="4"/>
  <c r="D6086" i="4"/>
  <c r="E6070" i="4"/>
  <c r="E5998" i="4"/>
  <c r="C5950" i="4"/>
  <c r="D5950" i="4"/>
  <c r="E5910" i="4"/>
  <c r="C5894" i="4"/>
  <c r="D5894" i="4"/>
  <c r="E5870" i="4"/>
  <c r="C5798" i="4"/>
  <c r="D5798" i="4"/>
  <c r="C5766" i="4"/>
  <c r="D5766" i="4"/>
  <c r="E5750" i="4"/>
  <c r="C5734" i="4"/>
  <c r="D5734" i="4"/>
  <c r="C5670" i="4"/>
  <c r="D5670" i="4"/>
  <c r="C5614" i="4"/>
  <c r="D5614" i="4"/>
  <c r="C5598" i="4"/>
  <c r="D5598" i="4"/>
  <c r="E5590" i="4"/>
  <c r="C5566" i="4"/>
  <c r="D5566" i="4"/>
  <c r="C5534" i="4"/>
  <c r="D5534" i="4"/>
  <c r="C5486" i="4"/>
  <c r="D5486" i="4"/>
  <c r="E5462" i="4"/>
  <c r="E5414" i="4"/>
  <c r="C5174" i="4"/>
  <c r="D5174" i="4"/>
  <c r="E5102" i="4"/>
  <c r="E5022" i="4"/>
  <c r="C4990" i="4"/>
  <c r="D4990" i="4"/>
  <c r="E4902" i="4"/>
  <c r="E4838" i="4"/>
  <c r="E4790" i="4"/>
  <c r="C4718" i="4"/>
  <c r="D4718" i="4"/>
  <c r="C4710" i="4"/>
  <c r="D4710" i="4"/>
  <c r="E4694" i="4"/>
  <c r="E4678" i="4"/>
  <c r="E4598" i="4"/>
  <c r="E4534" i="4"/>
  <c r="E4518" i="4"/>
  <c r="E4486" i="4"/>
  <c r="E4470" i="4"/>
  <c r="E4454" i="4"/>
  <c r="E4438" i="4"/>
  <c r="E4406" i="4"/>
  <c r="E4390" i="4"/>
  <c r="C4286" i="4"/>
  <c r="D4286" i="4"/>
  <c r="E4254" i="4"/>
  <c r="C4094" i="4"/>
  <c r="D4094" i="4"/>
  <c r="E4070" i="4"/>
  <c r="C4038" i="4"/>
  <c r="D4038" i="4"/>
  <c r="E3966" i="4"/>
  <c r="E3775" i="4"/>
  <c r="C3671" i="4"/>
  <c r="D3671" i="4"/>
  <c r="E3535" i="4"/>
  <c r="E3415" i="4"/>
  <c r="E3247" i="4"/>
  <c r="C3239" i="4"/>
  <c r="D3239" i="4"/>
  <c r="E3223" i="4"/>
  <c r="E3207" i="4"/>
  <c r="E3183" i="4"/>
  <c r="E3143" i="4"/>
  <c r="E3119" i="4"/>
  <c r="E3087" i="4"/>
  <c r="C3080" i="4"/>
  <c r="D3080" i="4"/>
  <c r="E3064" i="4"/>
  <c r="E3008" i="4"/>
  <c r="C2992" i="4"/>
  <c r="D2992" i="4"/>
  <c r="E2960" i="4"/>
  <c r="E2936" i="4"/>
  <c r="E2912" i="4"/>
  <c r="C2880" i="4"/>
  <c r="D2880" i="4"/>
  <c r="E2720" i="4"/>
  <c r="C2688" i="4"/>
  <c r="D2688" i="4"/>
  <c r="E2648" i="4"/>
  <c r="E2608" i="4"/>
  <c r="C2560" i="4"/>
  <c r="D2560" i="4"/>
  <c r="E2528" i="4"/>
  <c r="E2440" i="4"/>
  <c r="C2384" i="4"/>
  <c r="D2384" i="4"/>
  <c r="E2344" i="4"/>
  <c r="C2320" i="4"/>
  <c r="D2320" i="4"/>
  <c r="E2296" i="4"/>
  <c r="E2264" i="4"/>
  <c r="E2216" i="4"/>
  <c r="E2184" i="4"/>
  <c r="E2168" i="4"/>
  <c r="E2144" i="4"/>
  <c r="E2088" i="4"/>
  <c r="E2056" i="4"/>
  <c r="E2032" i="4"/>
  <c r="E2008" i="4"/>
  <c r="E1992" i="4"/>
  <c r="E1379" i="4"/>
  <c r="E1283" i="4"/>
  <c r="E1251" i="4"/>
  <c r="E1219" i="4"/>
  <c r="E1195" i="4"/>
  <c r="E1115" i="4"/>
  <c r="E1083" i="4"/>
  <c r="E1067" i="4"/>
  <c r="E1003" i="4"/>
  <c r="C6389" i="4"/>
  <c r="G6389" i="4" s="1"/>
  <c r="I6389" i="4" s="1"/>
  <c r="D6389" i="4"/>
  <c r="F6389" i="4" s="1"/>
  <c r="H6389" i="4" s="1"/>
  <c r="C6349" i="4"/>
  <c r="G6349" i="4" s="1"/>
  <c r="I6349" i="4" s="1"/>
  <c r="D6349" i="4"/>
  <c r="F6349" i="4" s="1"/>
  <c r="H6349" i="4" s="1"/>
  <c r="G6286" i="4"/>
  <c r="I6286" i="4" s="1"/>
  <c r="E6286" i="4"/>
  <c r="C6278" i="4"/>
  <c r="D6278" i="4"/>
  <c r="F6278" i="4" s="1"/>
  <c r="H6278" i="4" s="1"/>
  <c r="E6262" i="4"/>
  <c r="G6262" i="4"/>
  <c r="I6262" i="4" s="1"/>
  <c r="C6246" i="4"/>
  <c r="D6246" i="4"/>
  <c r="F6246" i="4" s="1"/>
  <c r="H6246" i="4" s="1"/>
  <c r="C6214" i="4"/>
  <c r="D6214" i="4"/>
  <c r="F6214" i="4" s="1"/>
  <c r="H6214" i="4" s="1"/>
  <c r="C6206" i="4"/>
  <c r="D6206" i="4"/>
  <c r="F6206" i="4" s="1"/>
  <c r="H6206" i="4" s="1"/>
  <c r="E6190" i="4"/>
  <c r="G6190" i="4"/>
  <c r="I6190" i="4" s="1"/>
  <c r="C6174" i="4"/>
  <c r="D6174" i="4"/>
  <c r="F6174" i="4" s="1"/>
  <c r="H6174" i="4" s="1"/>
  <c r="C6150" i="4"/>
  <c r="D6150" i="4"/>
  <c r="C6134" i="4"/>
  <c r="D6134" i="4"/>
  <c r="E6110" i="4"/>
  <c r="C6102" i="4"/>
  <c r="D6102" i="4"/>
  <c r="C6054" i="4"/>
  <c r="D6054" i="4"/>
  <c r="C6022" i="4"/>
  <c r="D6022" i="4"/>
  <c r="E5990" i="4"/>
  <c r="C5982" i="4"/>
  <c r="D5982" i="4"/>
  <c r="F5982" i="4" s="1"/>
  <c r="H5982" i="4" s="1"/>
  <c r="C5974" i="4"/>
  <c r="D5974" i="4"/>
  <c r="C5942" i="4"/>
  <c r="D5942" i="4"/>
  <c r="C5934" i="4"/>
  <c r="D5934" i="4"/>
  <c r="E5886" i="4"/>
  <c r="C5878" i="4"/>
  <c r="D5878" i="4"/>
  <c r="C5854" i="4"/>
  <c r="D5854" i="4"/>
  <c r="E5822" i="4"/>
  <c r="C5814" i="4"/>
  <c r="D5814" i="4"/>
  <c r="E5726" i="4"/>
  <c r="C5694" i="4"/>
  <c r="D5694" i="4"/>
  <c r="C5654" i="4"/>
  <c r="D5654" i="4"/>
  <c r="C5646" i="4"/>
  <c r="D5646" i="4"/>
  <c r="E5630" i="4"/>
  <c r="C5526" i="4"/>
  <c r="D5526" i="4"/>
  <c r="E5494" i="4"/>
  <c r="E5438" i="4"/>
  <c r="C5382" i="4"/>
  <c r="D5382" i="4"/>
  <c r="F5382" i="4" s="1"/>
  <c r="H5382" i="4" s="1"/>
  <c r="C5374" i="4"/>
  <c r="D5374" i="4"/>
  <c r="C5318" i="4"/>
  <c r="D5318" i="4"/>
  <c r="C5310" i="4"/>
  <c r="D5310" i="4"/>
  <c r="E5262" i="4"/>
  <c r="C5254" i="4"/>
  <c r="D5254" i="4"/>
  <c r="C5246" i="4"/>
  <c r="D5246" i="4"/>
  <c r="E5222" i="4"/>
  <c r="E5206" i="4"/>
  <c r="C5182" i="4"/>
  <c r="D5182" i="4"/>
  <c r="C5118" i="4"/>
  <c r="D5118" i="4"/>
  <c r="C5110" i="4"/>
  <c r="D5110" i="4"/>
  <c r="C5054" i="4"/>
  <c r="D5054" i="4"/>
  <c r="E5030" i="4"/>
  <c r="C4926" i="4"/>
  <c r="D4926" i="4"/>
  <c r="E4910" i="4"/>
  <c r="C4862" i="4"/>
  <c r="D4862" i="4"/>
  <c r="E4830" i="4"/>
  <c r="E4822" i="4"/>
  <c r="C4798" i="4"/>
  <c r="D4798" i="4"/>
  <c r="E4750" i="4"/>
  <c r="E4734" i="4"/>
  <c r="E4654" i="4"/>
  <c r="E4622" i="4"/>
  <c r="E4606" i="4"/>
  <c r="E4526" i="4"/>
  <c r="E4462" i="4"/>
  <c r="C4350" i="4"/>
  <c r="D4350" i="4"/>
  <c r="E4310" i="4"/>
  <c r="C4230" i="4"/>
  <c r="E4230" i="4" s="1"/>
  <c r="D4230" i="4"/>
  <c r="C4174" i="4"/>
  <c r="D4174" i="4"/>
  <c r="F4174" i="4" s="1"/>
  <c r="H4174" i="4" s="1"/>
  <c r="E4150" i="4"/>
  <c r="C4126" i="4"/>
  <c r="D4126" i="4"/>
  <c r="E4110" i="4"/>
  <c r="E4062" i="4"/>
  <c r="E3886" i="4"/>
  <c r="E3663" i="4"/>
  <c r="E3631" i="4"/>
  <c r="C3607" i="4"/>
  <c r="D3607" i="4"/>
  <c r="F3607" i="4" s="1"/>
  <c r="H3607" i="4" s="1"/>
  <c r="E3519" i="4"/>
  <c r="E3503" i="4"/>
  <c r="C3487" i="4"/>
  <c r="D3487" i="4"/>
  <c r="E3479" i="4"/>
  <c r="E3399" i="4"/>
  <c r="C3383" i="4"/>
  <c r="D3383" i="4"/>
  <c r="C3287" i="4"/>
  <c r="D3287" i="4"/>
  <c r="E3231" i="4"/>
  <c r="E3191" i="4"/>
  <c r="E3175" i="4"/>
  <c r="E3151" i="4"/>
  <c r="C3135" i="4"/>
  <c r="D3135" i="4"/>
  <c r="E3127" i="4"/>
  <c r="E3111" i="4"/>
  <c r="E3095" i="4"/>
  <c r="E3056" i="4"/>
  <c r="C3032" i="4"/>
  <c r="D3032" i="4"/>
  <c r="C2944" i="4"/>
  <c r="D2944" i="4"/>
  <c r="E2896" i="4"/>
  <c r="C2752" i="4"/>
  <c r="D2752" i="4"/>
  <c r="C2728" i="4"/>
  <c r="D2728" i="4"/>
  <c r="E2680" i="4"/>
  <c r="C2656" i="4"/>
  <c r="D2656" i="4"/>
  <c r="E2640" i="4"/>
  <c r="C2616" i="4"/>
  <c r="D2616" i="4"/>
  <c r="E2568" i="4"/>
  <c r="C2504" i="4"/>
  <c r="D2504" i="4"/>
  <c r="E2472" i="4"/>
  <c r="E2416" i="4"/>
  <c r="E2376" i="4"/>
  <c r="E2368" i="4"/>
  <c r="E2304" i="4"/>
  <c r="E2288" i="4"/>
  <c r="E2272" i="4"/>
  <c r="E2192" i="4"/>
  <c r="E2160" i="4"/>
  <c r="E2136" i="4"/>
  <c r="E2080" i="4"/>
  <c r="E2064" i="4"/>
  <c r="E1562" i="4"/>
  <c r="E1522" i="4"/>
  <c r="E1506" i="4"/>
  <c r="E1419" i="4"/>
  <c r="E1371" i="4"/>
  <c r="E1347" i="4"/>
  <c r="E1315" i="4"/>
  <c r="E1307" i="4"/>
  <c r="E1259" i="4"/>
  <c r="E1243" i="4"/>
  <c r="E1227" i="4"/>
  <c r="E1203" i="4"/>
  <c r="E1187" i="4"/>
  <c r="E1171" i="4"/>
  <c r="E1163" i="4"/>
  <c r="E1139" i="4"/>
  <c r="E1123" i="4"/>
  <c r="E1011" i="4"/>
  <c r="E995" i="4"/>
  <c r="E987" i="4"/>
  <c r="E979" i="4"/>
  <c r="E971" i="4"/>
  <c r="E931" i="4"/>
  <c r="E915" i="4"/>
  <c r="E867" i="4"/>
  <c r="E851" i="4"/>
  <c r="E843" i="4"/>
  <c r="E835" i="4"/>
  <c r="E827" i="4"/>
  <c r="E811" i="4"/>
  <c r="E667" i="4"/>
  <c r="E643" i="4"/>
  <c r="E635" i="4"/>
  <c r="E627" i="4"/>
  <c r="D435" i="4"/>
  <c r="F435" i="4" s="1"/>
  <c r="H435" i="4" s="1"/>
  <c r="D483" i="4"/>
  <c r="F483" i="4" s="1"/>
  <c r="H483" i="4" s="1"/>
  <c r="D643" i="4"/>
  <c r="F643" i="4" s="1"/>
  <c r="H643" i="4" s="1"/>
  <c r="D667" i="4"/>
  <c r="F667" i="4" s="1"/>
  <c r="H667" i="4" s="1"/>
  <c r="D811" i="4"/>
  <c r="F811" i="4" s="1"/>
  <c r="H811" i="4" s="1"/>
  <c r="D867" i="4"/>
  <c r="F867" i="4" s="1"/>
  <c r="H867" i="4" s="1"/>
  <c r="D915" i="4"/>
  <c r="F915" i="4" s="1"/>
  <c r="H915" i="4" s="1"/>
  <c r="D955" i="4"/>
  <c r="F955" i="4" s="1"/>
  <c r="H955" i="4" s="1"/>
  <c r="D1027" i="4"/>
  <c r="F1027" i="4" s="1"/>
  <c r="H1027" i="4" s="1"/>
  <c r="D1091" i="4"/>
  <c r="F1091" i="4" s="1"/>
  <c r="H1091" i="4" s="1"/>
  <c r="D1139" i="4"/>
  <c r="F1139" i="4" s="1"/>
  <c r="H1139" i="4" s="1"/>
  <c r="D1171" i="4"/>
  <c r="F1171" i="4" s="1"/>
  <c r="H1171" i="4" s="1"/>
  <c r="D1315" i="4"/>
  <c r="F1315" i="4" s="1"/>
  <c r="H1315" i="4" s="1"/>
  <c r="D1363" i="4"/>
  <c r="F1363" i="4" s="1"/>
  <c r="H1363" i="4" s="1"/>
  <c r="D1769" i="4"/>
  <c r="F1769" i="4" s="1"/>
  <c r="H1769" i="4" s="1"/>
  <c r="D1881" i="4"/>
  <c r="F1881" i="4" s="1"/>
  <c r="H1881" i="4" s="1"/>
  <c r="D1945" i="4"/>
  <c r="F1945" i="4" s="1"/>
  <c r="H1945" i="4" s="1"/>
  <c r="D2272" i="4"/>
  <c r="F2272" i="4" s="1"/>
  <c r="H2272" i="4" s="1"/>
  <c r="D2312" i="4"/>
  <c r="F2312" i="4" s="1"/>
  <c r="H2312" i="4" s="1"/>
  <c r="D2456" i="4"/>
  <c r="F2456" i="4" s="1"/>
  <c r="H2456" i="4" s="1"/>
  <c r="D2528" i="4"/>
  <c r="F2528" i="4" s="1"/>
  <c r="H2528" i="4" s="1"/>
  <c r="D2600" i="4"/>
  <c r="F2600" i="4" s="1"/>
  <c r="H2600" i="4" s="1"/>
  <c r="D2680" i="4"/>
  <c r="F2680" i="4" s="1"/>
  <c r="H2680" i="4" s="1"/>
  <c r="D2736" i="4"/>
  <c r="F2736" i="4" s="1"/>
  <c r="H2736" i="4" s="1"/>
  <c r="D2936" i="4"/>
  <c r="F2936" i="4" s="1"/>
  <c r="H2936" i="4" s="1"/>
  <c r="D3000" i="4"/>
  <c r="F3000" i="4" s="1"/>
  <c r="H3000" i="4" s="1"/>
  <c r="D3024" i="4"/>
  <c r="F3024" i="4" s="1"/>
  <c r="H3024" i="4" s="1"/>
  <c r="D3048" i="4"/>
  <c r="F3048" i="4" s="1"/>
  <c r="H3048" i="4" s="1"/>
  <c r="D3119" i="4"/>
  <c r="F3119" i="4" s="1"/>
  <c r="H3119" i="4" s="1"/>
  <c r="D3175" i="4"/>
  <c r="F3175" i="4" s="1"/>
  <c r="H3175" i="4" s="1"/>
  <c r="D3319" i="4"/>
  <c r="F3319" i="4" s="1"/>
  <c r="H3319" i="4" s="1"/>
  <c r="D3415" i="4"/>
  <c r="F3415" i="4" s="1"/>
  <c r="H3415" i="4" s="1"/>
  <c r="D3447" i="4"/>
  <c r="F3447" i="4" s="1"/>
  <c r="H3447" i="4" s="1"/>
  <c r="D3479" i="4"/>
  <c r="F3479" i="4" s="1"/>
  <c r="H3479" i="4" s="1"/>
  <c r="D3527" i="4"/>
  <c r="F3527" i="4" s="1"/>
  <c r="H3527" i="4" s="1"/>
  <c r="D3615" i="4"/>
  <c r="F3615" i="4" s="1"/>
  <c r="H3615" i="4" s="1"/>
  <c r="D3687" i="4"/>
  <c r="F3687" i="4" s="1"/>
  <c r="H3687" i="4" s="1"/>
  <c r="D3711" i="4"/>
  <c r="F3711" i="4" s="1"/>
  <c r="H3711" i="4" s="1"/>
  <c r="D3878" i="4"/>
  <c r="F3878" i="4" s="1"/>
  <c r="H3878" i="4" s="1"/>
  <c r="D3942" i="4"/>
  <c r="F3942" i="4" s="1"/>
  <c r="H3942" i="4" s="1"/>
  <c r="D4158" i="4"/>
  <c r="F4158" i="4" s="1"/>
  <c r="H4158" i="4" s="1"/>
  <c r="D4198" i="4"/>
  <c r="F4198" i="4" s="1"/>
  <c r="H4198" i="4" s="1"/>
  <c r="D4270" i="4"/>
  <c r="F4270" i="4" s="1"/>
  <c r="H4270" i="4" s="1"/>
  <c r="D4310" i="4"/>
  <c r="F4310" i="4" s="1"/>
  <c r="H4310" i="4" s="1"/>
  <c r="D4406" i="4"/>
  <c r="F4406" i="4" s="1"/>
  <c r="H4406" i="4" s="1"/>
  <c r="D4470" i="4"/>
  <c r="F4470" i="4" s="1"/>
  <c r="H4470" i="4" s="1"/>
  <c r="D4534" i="4"/>
  <c r="F4534" i="4" s="1"/>
  <c r="H4534" i="4" s="1"/>
  <c r="D4598" i="4"/>
  <c r="F4598" i="4" s="1"/>
  <c r="H4598" i="4" s="1"/>
  <c r="D4662" i="4"/>
  <c r="F4662" i="4" s="1"/>
  <c r="H4662" i="4" s="1"/>
  <c r="D4702" i="4"/>
  <c r="F4702" i="4" s="1"/>
  <c r="H4702" i="4" s="1"/>
  <c r="D4742" i="4"/>
  <c r="F4742" i="4" s="1"/>
  <c r="H4742" i="4" s="1"/>
  <c r="D4830" i="4"/>
  <c r="F4830" i="4" s="1"/>
  <c r="H4830" i="4" s="1"/>
  <c r="D4910" i="4"/>
  <c r="F4910" i="4" s="1"/>
  <c r="H4910" i="4" s="1"/>
  <c r="D4950" i="4"/>
  <c r="F4950" i="4" s="1"/>
  <c r="H4950" i="4" s="1"/>
  <c r="D5086" i="4"/>
  <c r="F5086" i="4" s="1"/>
  <c r="H5086" i="4" s="1"/>
  <c r="D5206" i="4"/>
  <c r="F5206" i="4" s="1"/>
  <c r="H5206" i="4" s="1"/>
  <c r="D5230" i="4"/>
  <c r="F5230" i="4" s="1"/>
  <c r="H5230" i="4" s="1"/>
  <c r="D5286" i="4"/>
  <c r="F5286" i="4" s="1"/>
  <c r="H5286" i="4" s="1"/>
  <c r="D5406" i="4"/>
  <c r="F5406" i="4" s="1"/>
  <c r="H5406" i="4" s="1"/>
  <c r="D5438" i="4"/>
  <c r="F5438" i="4" s="1"/>
  <c r="H5438" i="4" s="1"/>
  <c r="D5510" i="4"/>
  <c r="F5510" i="4" s="1"/>
  <c r="H5510" i="4" s="1"/>
  <c r="D5678" i="4"/>
  <c r="F5678" i="4" s="1"/>
  <c r="H5678" i="4" s="1"/>
  <c r="D5702" i="4"/>
  <c r="D5846" i="4"/>
  <c r="F5846" i="4" s="1"/>
  <c r="H5846" i="4" s="1"/>
  <c r="D5870" i="4"/>
  <c r="F5870" i="4" s="1"/>
  <c r="H5870" i="4" s="1"/>
  <c r="D5966" i="4"/>
  <c r="F5966" i="4" s="1"/>
  <c r="H5966" i="4" s="1"/>
  <c r="D5990" i="4"/>
  <c r="F5990" i="4" s="1"/>
  <c r="H5990" i="4" s="1"/>
  <c r="D6110" i="4"/>
  <c r="F6110" i="4" s="1"/>
  <c r="H6110" i="4" s="1"/>
  <c r="D6158" i="4"/>
  <c r="F6158" i="4" s="1"/>
  <c r="H6158" i="4" s="1"/>
  <c r="D6326" i="4"/>
  <c r="F6326" i="4" s="1"/>
  <c r="H6326" i="4" s="1"/>
  <c r="E6158" i="4"/>
  <c r="E6038" i="4"/>
  <c r="E859" i="4"/>
  <c r="E3766" i="4"/>
  <c r="E3742" i="4"/>
  <c r="C3734" i="4"/>
  <c r="D3734" i="4"/>
  <c r="C3694" i="4"/>
  <c r="D3694" i="4"/>
  <c r="E3678" i="4"/>
  <c r="E3662" i="4"/>
  <c r="E3646" i="4"/>
  <c r="E3638" i="4"/>
  <c r="E3590" i="4"/>
  <c r="E3574" i="4"/>
  <c r="E3566" i="4"/>
  <c r="E3534" i="4"/>
  <c r="C3478" i="4"/>
  <c r="D3478" i="4"/>
  <c r="C3438" i="4"/>
  <c r="D3438" i="4"/>
  <c r="E3414" i="4"/>
  <c r="C3374" i="4"/>
  <c r="D3374" i="4"/>
  <c r="E3350" i="4"/>
  <c r="E3310" i="4"/>
  <c r="E3302" i="4"/>
  <c r="C3278" i="4"/>
  <c r="D3278" i="4"/>
  <c r="E3254" i="4"/>
  <c r="E3246" i="4"/>
  <c r="C3198" i="4"/>
  <c r="D3198" i="4"/>
  <c r="E3190" i="4"/>
  <c r="C3166" i="4"/>
  <c r="D3166" i="4"/>
  <c r="C3126" i="4"/>
  <c r="D3126" i="4"/>
  <c r="E3110" i="4"/>
  <c r="E3079" i="4"/>
  <c r="C3071" i="4"/>
  <c r="E3071" i="4" s="1"/>
  <c r="D3071" i="4"/>
  <c r="F3071" i="4" s="1"/>
  <c r="H3071" i="4" s="1"/>
  <c r="C2983" i="4"/>
  <c r="D2983" i="4"/>
  <c r="E2943" i="4"/>
  <c r="C2935" i="4"/>
  <c r="D2935" i="4"/>
  <c r="E2927" i="4"/>
  <c r="C2871" i="4"/>
  <c r="D2871" i="4"/>
  <c r="C2839" i="4"/>
  <c r="D2839" i="4"/>
  <c r="E2815" i="4"/>
  <c r="C2783" i="4"/>
  <c r="D2783" i="4"/>
  <c r="E2767" i="4"/>
  <c r="E2687" i="4"/>
  <c r="E2655" i="4"/>
  <c r="C2647" i="4"/>
  <c r="D2647" i="4"/>
  <c r="E2567" i="4"/>
  <c r="C2495" i="4"/>
  <c r="E2495" i="4" s="1"/>
  <c r="D2495" i="4"/>
  <c r="E2463" i="4"/>
  <c r="C2439" i="4"/>
  <c r="E2439" i="4" s="1"/>
  <c r="D2439" i="4"/>
  <c r="C2375" i="4"/>
  <c r="D2375" i="4"/>
  <c r="E2327" i="4"/>
  <c r="E2183" i="4"/>
  <c r="E2135" i="4"/>
  <c r="E2103" i="4"/>
  <c r="E1840" i="4"/>
  <c r="E1728" i="4"/>
  <c r="E1696" i="4"/>
  <c r="E1688" i="4"/>
  <c r="E1672" i="4"/>
  <c r="E1664" i="4"/>
  <c r="D451" i="4"/>
  <c r="F451" i="4" s="1"/>
  <c r="H451" i="4" s="1"/>
  <c r="D499" i="4"/>
  <c r="F499" i="4" s="1"/>
  <c r="H499" i="4" s="1"/>
  <c r="D571" i="4"/>
  <c r="F571" i="4" s="1"/>
  <c r="H571" i="4" s="1"/>
  <c r="D611" i="4"/>
  <c r="F611" i="4" s="1"/>
  <c r="H611" i="4" s="1"/>
  <c r="D859" i="4"/>
  <c r="F859" i="4" s="1"/>
  <c r="H859" i="4" s="1"/>
  <c r="D907" i="4"/>
  <c r="F907" i="4" s="1"/>
  <c r="H907" i="4" s="1"/>
  <c r="D947" i="4"/>
  <c r="F947" i="4" s="1"/>
  <c r="H947" i="4" s="1"/>
  <c r="D1019" i="4"/>
  <c r="F1019" i="4" s="1"/>
  <c r="H1019" i="4" s="1"/>
  <c r="D1131" i="4"/>
  <c r="F1131" i="4" s="1"/>
  <c r="H1131" i="4" s="1"/>
  <c r="D1203" i="4"/>
  <c r="F1203" i="4" s="1"/>
  <c r="H1203" i="4" s="1"/>
  <c r="D1235" i="4"/>
  <c r="F1235" i="4" s="1"/>
  <c r="H1235" i="4" s="1"/>
  <c r="D1275" i="4"/>
  <c r="F1275" i="4" s="1"/>
  <c r="H1275" i="4" s="1"/>
  <c r="D1307" i="4"/>
  <c r="F1307" i="4" s="1"/>
  <c r="H1307" i="4" s="1"/>
  <c r="D1395" i="4"/>
  <c r="F1395" i="4" s="1"/>
  <c r="H1395" i="4" s="1"/>
  <c r="D1538" i="4"/>
  <c r="F1538" i="4" s="1"/>
  <c r="H1538" i="4" s="1"/>
  <c r="D1609" i="4"/>
  <c r="F1609" i="4" s="1"/>
  <c r="H1609" i="4" s="1"/>
  <c r="D1696" i="4"/>
  <c r="F1696" i="4" s="1"/>
  <c r="H1696" i="4" s="1"/>
  <c r="D1761" i="4"/>
  <c r="F1761" i="4" s="1"/>
  <c r="H1761" i="4" s="1"/>
  <c r="D1873" i="4"/>
  <c r="F1873" i="4" s="1"/>
  <c r="H1873" i="4" s="1"/>
  <c r="D1937" i="4"/>
  <c r="F1937" i="4" s="1"/>
  <c r="H1937" i="4" s="1"/>
  <c r="D1991" i="4"/>
  <c r="F1991" i="4" s="1"/>
  <c r="H1991" i="4" s="1"/>
  <c r="D1999" i="4"/>
  <c r="F1999" i="4" s="1"/>
  <c r="H1999" i="4" s="1"/>
  <c r="D2007" i="4"/>
  <c r="F2007" i="4" s="1"/>
  <c r="H2007" i="4" s="1"/>
  <c r="D2015" i="4"/>
  <c r="F2015" i="4" s="1"/>
  <c r="H2015" i="4" s="1"/>
  <c r="D2023" i="4"/>
  <c r="F2023" i="4" s="1"/>
  <c r="H2023" i="4" s="1"/>
  <c r="D2031" i="4"/>
  <c r="F2031" i="4" s="1"/>
  <c r="H2031" i="4" s="1"/>
  <c r="D2039" i="4"/>
  <c r="F2039" i="4" s="1"/>
  <c r="H2039" i="4" s="1"/>
  <c r="D2047" i="4"/>
  <c r="F2047" i="4" s="1"/>
  <c r="H2047" i="4" s="1"/>
  <c r="D2055" i="4"/>
  <c r="F2055" i="4" s="1"/>
  <c r="H2055" i="4" s="1"/>
  <c r="D2063" i="4"/>
  <c r="F2063" i="4" s="1"/>
  <c r="H2063" i="4" s="1"/>
  <c r="D2071" i="4"/>
  <c r="F2071" i="4" s="1"/>
  <c r="H2071" i="4" s="1"/>
  <c r="D2079" i="4"/>
  <c r="F2079" i="4" s="1"/>
  <c r="H2079" i="4" s="1"/>
  <c r="D2087" i="4"/>
  <c r="F2087" i="4" s="1"/>
  <c r="H2087" i="4" s="1"/>
  <c r="D2095" i="4"/>
  <c r="F2095" i="4" s="1"/>
  <c r="H2095" i="4" s="1"/>
  <c r="D2103" i="4"/>
  <c r="F2103" i="4" s="1"/>
  <c r="H2103" i="4" s="1"/>
  <c r="D2111" i="4"/>
  <c r="F2111" i="4" s="1"/>
  <c r="H2111" i="4" s="1"/>
  <c r="D2119" i="4"/>
  <c r="F2119" i="4" s="1"/>
  <c r="H2119" i="4" s="1"/>
  <c r="D2127" i="4"/>
  <c r="F2127" i="4" s="1"/>
  <c r="H2127" i="4" s="1"/>
  <c r="D2135" i="4"/>
  <c r="F2135" i="4" s="1"/>
  <c r="H2135" i="4" s="1"/>
  <c r="D2143" i="4"/>
  <c r="F2143" i="4" s="1"/>
  <c r="H2143" i="4" s="1"/>
  <c r="D2151" i="4"/>
  <c r="F2151" i="4" s="1"/>
  <c r="H2151" i="4" s="1"/>
  <c r="D2159" i="4"/>
  <c r="F2159" i="4" s="1"/>
  <c r="H2159" i="4" s="1"/>
  <c r="D2167" i="4"/>
  <c r="F2167" i="4" s="1"/>
  <c r="H2167" i="4" s="1"/>
  <c r="D2175" i="4"/>
  <c r="F2175" i="4" s="1"/>
  <c r="H2175" i="4" s="1"/>
  <c r="D2183" i="4"/>
  <c r="F2183" i="4" s="1"/>
  <c r="H2183" i="4" s="1"/>
  <c r="D2191" i="4"/>
  <c r="F2191" i="4" s="1"/>
  <c r="H2191" i="4" s="1"/>
  <c r="D2199" i="4"/>
  <c r="F2199" i="4" s="1"/>
  <c r="H2199" i="4" s="1"/>
  <c r="D2207" i="4"/>
  <c r="F2207" i="4" s="1"/>
  <c r="H2207" i="4" s="1"/>
  <c r="D2215" i="4"/>
  <c r="F2215" i="4" s="1"/>
  <c r="H2215" i="4" s="1"/>
  <c r="D2223" i="4"/>
  <c r="F2223" i="4" s="1"/>
  <c r="H2223" i="4" s="1"/>
  <c r="D2231" i="4"/>
  <c r="F2231" i="4" s="1"/>
  <c r="H2231" i="4" s="1"/>
  <c r="D2239" i="4"/>
  <c r="F2239" i="4" s="1"/>
  <c r="H2239" i="4" s="1"/>
  <c r="D2247" i="4"/>
  <c r="F2247" i="4" s="1"/>
  <c r="H2247" i="4" s="1"/>
  <c r="D2255" i="4"/>
  <c r="F2255" i="4" s="1"/>
  <c r="H2255" i="4" s="1"/>
  <c r="D2304" i="4"/>
  <c r="F2304" i="4" s="1"/>
  <c r="D2344" i="4"/>
  <c r="F2344" i="4" s="1"/>
  <c r="H2344" i="4" s="1"/>
  <c r="D2416" i="4"/>
  <c r="F2416" i="4" s="1"/>
  <c r="H2416" i="4" s="1"/>
  <c r="D2447" i="4"/>
  <c r="F2447" i="4" s="1"/>
  <c r="H2447" i="4" s="1"/>
  <c r="D2479" i="4"/>
  <c r="F2479" i="4" s="1"/>
  <c r="H2479" i="4" s="1"/>
  <c r="D2488" i="4"/>
  <c r="F2488" i="4" s="1"/>
  <c r="H2488" i="4" s="1"/>
  <c r="D2519" i="4"/>
  <c r="F2519" i="4" s="1"/>
  <c r="H2519" i="4" s="1"/>
  <c r="D2592" i="4"/>
  <c r="F2592" i="4" s="1"/>
  <c r="H2592" i="4" s="1"/>
  <c r="D2624" i="4"/>
  <c r="F2624" i="4" s="1"/>
  <c r="H2624" i="4" s="1"/>
  <c r="D2648" i="4"/>
  <c r="F2648" i="4" s="1"/>
  <c r="H2648" i="4" s="1"/>
  <c r="D2671" i="4"/>
  <c r="F2671" i="4" s="1"/>
  <c r="H2671" i="4" s="1"/>
  <c r="D2711" i="4"/>
  <c r="F2711" i="4" s="1"/>
  <c r="H2711" i="4" s="1"/>
  <c r="D2776" i="4"/>
  <c r="F2776" i="4" s="1"/>
  <c r="H2776" i="4" s="1"/>
  <c r="D2896" i="4"/>
  <c r="F2896" i="4" s="1"/>
  <c r="H2896" i="4" s="1"/>
  <c r="D2927" i="4"/>
  <c r="F2927" i="4" s="1"/>
  <c r="H2927" i="4" s="1"/>
  <c r="D2991" i="4"/>
  <c r="F2991" i="4" s="1"/>
  <c r="H2991" i="4" s="1"/>
  <c r="D3079" i="4"/>
  <c r="F3079" i="4" s="1"/>
  <c r="H3079" i="4" s="1"/>
  <c r="D3111" i="4"/>
  <c r="F3111" i="4" s="1"/>
  <c r="H3111" i="4" s="1"/>
  <c r="D3151" i="4"/>
  <c r="F3151" i="4" s="1"/>
  <c r="H3151" i="4" s="1"/>
  <c r="D3190" i="4"/>
  <c r="F3190" i="4" s="1"/>
  <c r="H3190" i="4" s="1"/>
  <c r="D3214" i="4"/>
  <c r="F3214" i="4" s="1"/>
  <c r="H3214" i="4" s="1"/>
  <c r="D3247" i="4"/>
  <c r="F3247" i="4" s="1"/>
  <c r="H3247" i="4" s="1"/>
  <c r="D3279" i="4"/>
  <c r="F3279" i="4" s="1"/>
  <c r="H3279" i="4" s="1"/>
  <c r="D3310" i="4"/>
  <c r="F3310" i="4" s="1"/>
  <c r="H3310" i="4" s="1"/>
  <c r="D3375" i="4"/>
  <c r="F3375" i="4" s="1"/>
  <c r="H3375" i="4" s="1"/>
  <c r="D3406" i="4"/>
  <c r="F3406" i="4" s="1"/>
  <c r="H3406" i="4" s="1"/>
  <c r="D3470" i="4"/>
  <c r="F3470" i="4" s="1"/>
  <c r="H3470" i="4" s="1"/>
  <c r="D3510" i="4"/>
  <c r="F3510" i="4" s="1"/>
  <c r="H3510" i="4" s="1"/>
  <c r="D3519" i="4"/>
  <c r="F3519" i="4" s="1"/>
  <c r="H3519" i="4" s="1"/>
  <c r="D3575" i="4"/>
  <c r="F3575" i="4" s="1"/>
  <c r="H3575" i="4" s="1"/>
  <c r="D3638" i="4"/>
  <c r="F3638" i="4" s="1"/>
  <c r="H3638" i="4" s="1"/>
  <c r="D3663" i="4"/>
  <c r="F3663" i="4" s="1"/>
  <c r="H3663" i="4" s="1"/>
  <c r="D3679" i="4"/>
  <c r="F3679" i="4" s="1"/>
  <c r="H3679" i="4" s="1"/>
  <c r="D3782" i="4"/>
  <c r="F3782" i="4" s="1"/>
  <c r="H3782" i="4" s="1"/>
  <c r="D3861" i="4"/>
  <c r="F3861" i="4" s="1"/>
  <c r="H3861" i="4" s="1"/>
  <c r="D3870" i="4"/>
  <c r="F3870" i="4" s="1"/>
  <c r="H3870" i="4" s="1"/>
  <c r="D3925" i="4"/>
  <c r="F3925" i="4" s="1"/>
  <c r="H3925" i="4" s="1"/>
  <c r="D3934" i="4"/>
  <c r="F3934" i="4" s="1"/>
  <c r="H3934" i="4" s="1"/>
  <c r="D3989" i="4"/>
  <c r="F3989" i="4" s="1"/>
  <c r="H3989" i="4" s="1"/>
  <c r="D4070" i="4"/>
  <c r="F4070" i="4" s="1"/>
  <c r="H4070" i="4" s="1"/>
  <c r="D4150" i="4"/>
  <c r="F4150" i="4" s="1"/>
  <c r="H4150" i="4" s="1"/>
  <c r="D4262" i="4"/>
  <c r="F4262" i="4" s="1"/>
  <c r="H4262" i="4" s="1"/>
  <c r="D4390" i="4"/>
  <c r="F4390" i="4" s="1"/>
  <c r="H4390" i="4" s="1"/>
  <c r="D4398" i="4"/>
  <c r="F4398" i="4" s="1"/>
  <c r="H4398" i="4" s="1"/>
  <c r="D4453" i="4"/>
  <c r="F4453" i="4" s="1"/>
  <c r="H4453" i="4" s="1"/>
  <c r="D4462" i="4"/>
  <c r="F4462" i="4" s="1"/>
  <c r="H4462" i="4" s="1"/>
  <c r="D4517" i="4"/>
  <c r="F4517" i="4" s="1"/>
  <c r="H4517" i="4" s="1"/>
  <c r="D4526" i="4"/>
  <c r="F4526" i="4" s="1"/>
  <c r="H4526" i="4" s="1"/>
  <c r="D4581" i="4"/>
  <c r="F4581" i="4" s="1"/>
  <c r="H4581" i="4" s="1"/>
  <c r="D4590" i="4"/>
  <c r="D4645" i="4"/>
  <c r="F4645" i="4" s="1"/>
  <c r="H4645" i="4" s="1"/>
  <c r="D4654" i="4"/>
  <c r="F4654" i="4" s="1"/>
  <c r="H4654" i="4" s="1"/>
  <c r="D4694" i="4"/>
  <c r="F4694" i="4" s="1"/>
  <c r="H4694" i="4" s="1"/>
  <c r="D4782" i="4"/>
  <c r="F4782" i="4" s="1"/>
  <c r="H4782" i="4" s="1"/>
  <c r="D4790" i="4"/>
  <c r="F4790" i="4" s="1"/>
  <c r="H4790" i="4" s="1"/>
  <c r="D4870" i="4"/>
  <c r="F4870" i="4" s="1"/>
  <c r="H4870" i="4" s="1"/>
  <c r="D4902" i="4"/>
  <c r="F4902" i="4" s="1"/>
  <c r="H4902" i="4" s="1"/>
  <c r="D5022" i="4"/>
  <c r="F5022" i="4" s="1"/>
  <c r="H5022" i="4" s="1"/>
  <c r="D5062" i="4"/>
  <c r="F5062" i="4" s="1"/>
  <c r="H5062" i="4" s="1"/>
  <c r="D5142" i="4"/>
  <c r="F5142" i="4" s="1"/>
  <c r="H5142" i="4" s="1"/>
  <c r="D5262" i="4"/>
  <c r="F5262" i="4" s="1"/>
  <c r="H5262" i="4" s="1"/>
  <c r="D5342" i="4"/>
  <c r="F5342" i="4" s="1"/>
  <c r="H5342" i="4" s="1"/>
  <c r="D5429" i="4"/>
  <c r="F5429" i="4" s="1"/>
  <c r="H5429" i="4" s="1"/>
  <c r="D5462" i="4"/>
  <c r="F5462" i="4" s="1"/>
  <c r="H5462" i="4" s="1"/>
  <c r="D5558" i="4"/>
  <c r="F5558" i="4" s="1"/>
  <c r="H5558" i="4" s="1"/>
  <c r="D5630" i="4"/>
  <c r="F5630" i="4" s="1"/>
  <c r="H5630" i="4" s="1"/>
  <c r="D5726" i="4"/>
  <c r="F5726" i="4" s="1"/>
  <c r="H5726" i="4" s="1"/>
  <c r="D5750" i="4"/>
  <c r="F5750" i="4" s="1"/>
  <c r="H5750" i="4" s="1"/>
  <c r="D5774" i="4"/>
  <c r="F5774" i="4" s="1"/>
  <c r="H5774" i="4" s="1"/>
  <c r="D5822" i="4"/>
  <c r="F5822" i="4" s="1"/>
  <c r="H5822" i="4" s="1"/>
  <c r="D5910" i="4"/>
  <c r="F5910" i="4" s="1"/>
  <c r="H5910" i="4" s="1"/>
  <c r="D6014" i="4"/>
  <c r="F6014" i="4" s="1"/>
  <c r="H6014" i="4" s="1"/>
  <c r="D6038" i="4"/>
  <c r="F6038" i="4" s="1"/>
  <c r="H6038" i="4" s="1"/>
  <c r="D6062" i="4"/>
  <c r="F6062" i="4" s="1"/>
  <c r="H6062" i="4" s="1"/>
  <c r="D6198" i="4"/>
  <c r="F6198" i="4" s="1"/>
  <c r="H6198" i="4" s="1"/>
  <c r="D6270" i="4"/>
  <c r="F6270" i="4" s="1"/>
  <c r="H6270" i="4" s="1"/>
  <c r="G6182" i="4"/>
  <c r="I6182" i="4" s="1"/>
  <c r="E5702" i="4"/>
  <c r="E4702" i="4"/>
  <c r="E6230" i="4"/>
  <c r="E5510" i="4"/>
  <c r="E5238" i="4"/>
  <c r="E4870" i="4"/>
  <c r="E2488" i="4"/>
  <c r="E2024" i="4"/>
  <c r="E3699" i="4"/>
  <c r="E4022" i="4"/>
  <c r="E697" i="4"/>
  <c r="D774" i="4"/>
  <c r="F774" i="4" s="1"/>
  <c r="H774" i="4" s="1"/>
  <c r="D838" i="4"/>
  <c r="F838" i="4" s="1"/>
  <c r="H838" i="4" s="1"/>
  <c r="D1061" i="4"/>
  <c r="F1061" i="4" s="1"/>
  <c r="H1061" i="4" s="1"/>
  <c r="D1125" i="4"/>
  <c r="F1125" i="4" s="1"/>
  <c r="H1125" i="4" s="1"/>
  <c r="D1189" i="4"/>
  <c r="F1189" i="4" s="1"/>
  <c r="H1189" i="4" s="1"/>
  <c r="D1301" i="4"/>
  <c r="F1301" i="4" s="1"/>
  <c r="H1301" i="4" s="1"/>
  <c r="D1396" i="4"/>
  <c r="F1396" i="4" s="1"/>
  <c r="H1396" i="4" s="1"/>
  <c r="D1467" i="4"/>
  <c r="F1467" i="4" s="1"/>
  <c r="H1467" i="4" s="1"/>
  <c r="D1840" i="4"/>
  <c r="F1840" i="4" s="1"/>
  <c r="H1840" i="4" s="1"/>
  <c r="D1848" i="4"/>
  <c r="F1848" i="4" s="1"/>
  <c r="H1848" i="4" s="1"/>
  <c r="D1856" i="4"/>
  <c r="F1856" i="4" s="1"/>
  <c r="H1856" i="4" s="1"/>
  <c r="D1864" i="4"/>
  <c r="F1864" i="4" s="1"/>
  <c r="H1864" i="4" s="1"/>
  <c r="D1872" i="4"/>
  <c r="F1872" i="4" s="1"/>
  <c r="H1872" i="4" s="1"/>
  <c r="D1880" i="4"/>
  <c r="F1880" i="4" s="1"/>
  <c r="H1880" i="4" s="1"/>
  <c r="D1888" i="4"/>
  <c r="F1888" i="4" s="1"/>
  <c r="D1896" i="4"/>
  <c r="F1896" i="4" s="1"/>
  <c r="H1896" i="4" s="1"/>
  <c r="D1904" i="4"/>
  <c r="F1904" i="4" s="1"/>
  <c r="H1904" i="4" s="1"/>
  <c r="D1912" i="4"/>
  <c r="F1912" i="4" s="1"/>
  <c r="H1912" i="4" s="1"/>
  <c r="D1920" i="4"/>
  <c r="F1920" i="4" s="1"/>
  <c r="H1920" i="4" s="1"/>
  <c r="D1928" i="4"/>
  <c r="F1928" i="4" s="1"/>
  <c r="H1928" i="4" s="1"/>
  <c r="D1936" i="4"/>
  <c r="F1936" i="4" s="1"/>
  <c r="H1936" i="4" s="1"/>
  <c r="D1944" i="4"/>
  <c r="F1944" i="4" s="1"/>
  <c r="H1944" i="4" s="1"/>
  <c r="D1952" i="4"/>
  <c r="F1952" i="4" s="1"/>
  <c r="H1952" i="4" s="1"/>
  <c r="D1960" i="4"/>
  <c r="F1960" i="4" s="1"/>
  <c r="H1960" i="4" s="1"/>
  <c r="D1968" i="4"/>
  <c r="F1968" i="4" s="1"/>
  <c r="H1968" i="4" s="1"/>
  <c r="D1976" i="4"/>
  <c r="D1984" i="4"/>
  <c r="F1984" i="4" s="1"/>
  <c r="H1984" i="4" s="1"/>
  <c r="D2263" i="4"/>
  <c r="F2263" i="4" s="1"/>
  <c r="H2263" i="4" s="1"/>
  <c r="D2271" i="4"/>
  <c r="F2271" i="4" s="1"/>
  <c r="H2271" i="4" s="1"/>
  <c r="D2279" i="4"/>
  <c r="F2279" i="4" s="1"/>
  <c r="H2279" i="4" s="1"/>
  <c r="D2287" i="4"/>
  <c r="F2287" i="4" s="1"/>
  <c r="H2287" i="4" s="1"/>
  <c r="D2295" i="4"/>
  <c r="F2295" i="4" s="1"/>
  <c r="H2295" i="4" s="1"/>
  <c r="D2303" i="4"/>
  <c r="F2303" i="4" s="1"/>
  <c r="H2303" i="4" s="1"/>
  <c r="D2311" i="4"/>
  <c r="F2311" i="4" s="1"/>
  <c r="H2311" i="4" s="1"/>
  <c r="D2319" i="4"/>
  <c r="F2319" i="4" s="1"/>
  <c r="H2319" i="4" s="1"/>
  <c r="D2327" i="4"/>
  <c r="F2327" i="4" s="1"/>
  <c r="H2327" i="4" s="1"/>
  <c r="D2335" i="4"/>
  <c r="F2335" i="4" s="1"/>
  <c r="H2335" i="4" s="1"/>
  <c r="D2343" i="4"/>
  <c r="F2343" i="4" s="1"/>
  <c r="H2343" i="4" s="1"/>
  <c r="D2366" i="4"/>
  <c r="F2366" i="4" s="1"/>
  <c r="H2366" i="4" s="1"/>
  <c r="D2374" i="4"/>
  <c r="F2374" i="4" s="1"/>
  <c r="H2374" i="4" s="1"/>
  <c r="D2382" i="4"/>
  <c r="F2382" i="4" s="1"/>
  <c r="H2382" i="4" s="1"/>
  <c r="D2390" i="4"/>
  <c r="D2398" i="4"/>
  <c r="F2398" i="4" s="1"/>
  <c r="D2446" i="4"/>
  <c r="F2446" i="4" s="1"/>
  <c r="H2446" i="4" s="1"/>
  <c r="D2454" i="4"/>
  <c r="F2454" i="4" s="1"/>
  <c r="H2454" i="4" s="1"/>
  <c r="D2462" i="4"/>
  <c r="F2462" i="4" s="1"/>
  <c r="H2462" i="4" s="1"/>
  <c r="D2470" i="4"/>
  <c r="F2470" i="4" s="1"/>
  <c r="H2470" i="4" s="1"/>
  <c r="D2478" i="4"/>
  <c r="F2478" i="4" s="1"/>
  <c r="H2478" i="4" s="1"/>
  <c r="D2486" i="4"/>
  <c r="F2486" i="4" s="1"/>
  <c r="H2486" i="4" s="1"/>
  <c r="D2622" i="4"/>
  <c r="F2622" i="4" s="1"/>
  <c r="H2622" i="4" s="1"/>
  <c r="D2694" i="4"/>
  <c r="D2718" i="4"/>
  <c r="F2718" i="4" s="1"/>
  <c r="H2718" i="4" s="1"/>
  <c r="D2758" i="4"/>
  <c r="F2758" i="4" s="1"/>
  <c r="H2758" i="4" s="1"/>
  <c r="D3029" i="4"/>
  <c r="F3029" i="4" s="1"/>
  <c r="H3029" i="4" s="1"/>
  <c r="D3220" i="4"/>
  <c r="F3220" i="4" s="1"/>
  <c r="H3220" i="4" s="1"/>
  <c r="D3371" i="4"/>
  <c r="F3371" i="4" s="1"/>
  <c r="H3371" i="4" s="1"/>
  <c r="D3379" i="4"/>
  <c r="F3379" i="4" s="1"/>
  <c r="H3379" i="4" s="1"/>
  <c r="D3387" i="4"/>
  <c r="F3387" i="4" s="1"/>
  <c r="H3387" i="4" s="1"/>
  <c r="D3395" i="4"/>
  <c r="F3395" i="4" s="1"/>
  <c r="H3395" i="4" s="1"/>
  <c r="D3403" i="4"/>
  <c r="F3403" i="4" s="1"/>
  <c r="H3403" i="4" s="1"/>
  <c r="D3411" i="4"/>
  <c r="F3411" i="4" s="1"/>
  <c r="H3411" i="4" s="1"/>
  <c r="D3642" i="4"/>
  <c r="F3642" i="4" s="1"/>
  <c r="H3642" i="4" s="1"/>
  <c r="D3719" i="4"/>
  <c r="F3719" i="4" s="1"/>
  <c r="H3719" i="4" s="1"/>
  <c r="D3799" i="4"/>
  <c r="F3799" i="4" s="1"/>
  <c r="H3799" i="4" s="1"/>
  <c r="D3807" i="4"/>
  <c r="F3807" i="4" s="1"/>
  <c r="H3807" i="4" s="1"/>
  <c r="D3814" i="4"/>
  <c r="F3814" i="4" s="1"/>
  <c r="H3814" i="4" s="1"/>
  <c r="D3982" i="4"/>
  <c r="F3982" i="4" s="1"/>
  <c r="H3982" i="4" s="1"/>
  <c r="D3990" i="4"/>
  <c r="F3990" i="4" s="1"/>
  <c r="H3990" i="4" s="1"/>
  <c r="D4029" i="4"/>
  <c r="F4029" i="4" s="1"/>
  <c r="H4029" i="4" s="1"/>
  <c r="D4037" i="4"/>
  <c r="F4037" i="4" s="1"/>
  <c r="H4037" i="4" s="1"/>
  <c r="D4045" i="4"/>
  <c r="F4045" i="4" s="1"/>
  <c r="H4045" i="4" s="1"/>
  <c r="D4669" i="4"/>
  <c r="F4669" i="4" s="1"/>
  <c r="H4669" i="4" s="1"/>
  <c r="D4677" i="4"/>
  <c r="F4677" i="4" s="1"/>
  <c r="H4677" i="4" s="1"/>
  <c r="D4685" i="4"/>
  <c r="F4685" i="4" s="1"/>
  <c r="H4685" i="4" s="1"/>
  <c r="D4693" i="4"/>
  <c r="F4693" i="4" s="1"/>
  <c r="H4693" i="4" s="1"/>
  <c r="D4701" i="4"/>
  <c r="F4701" i="4" s="1"/>
  <c r="H4701" i="4" s="1"/>
  <c r="D4709" i="4"/>
  <c r="F4709" i="4" s="1"/>
  <c r="H4709" i="4" s="1"/>
  <c r="D5461" i="4"/>
  <c r="F5461" i="4" s="1"/>
  <c r="H5461" i="4" s="1"/>
  <c r="D5469" i="4"/>
  <c r="F5469" i="4" s="1"/>
  <c r="H5469" i="4" s="1"/>
  <c r="D5477" i="4"/>
  <c r="F5477" i="4" s="1"/>
  <c r="H5477" i="4" s="1"/>
  <c r="D5485" i="4"/>
  <c r="F5485" i="4" s="1"/>
  <c r="H5485" i="4" s="1"/>
  <c r="D5493" i="4"/>
  <c r="F5493" i="4" s="1"/>
  <c r="H5493" i="4" s="1"/>
  <c r="D5501" i="4"/>
  <c r="F5501" i="4" s="1"/>
  <c r="H5501" i="4" s="1"/>
  <c r="D5509" i="4"/>
  <c r="F5509" i="4" s="1"/>
  <c r="H5509" i="4" s="1"/>
  <c r="D5517" i="4"/>
  <c r="F5517" i="4" s="1"/>
  <c r="H5517" i="4" s="1"/>
  <c r="D5525" i="4"/>
  <c r="F5525" i="4" s="1"/>
  <c r="H5525" i="4" s="1"/>
  <c r="D5533" i="4"/>
  <c r="F5533" i="4" s="1"/>
  <c r="H5533" i="4" s="1"/>
  <c r="D5541" i="4"/>
  <c r="F5541" i="4" s="1"/>
  <c r="H5541" i="4" s="1"/>
  <c r="D5549" i="4"/>
  <c r="F5549" i="4" s="1"/>
  <c r="H5549" i="4" s="1"/>
  <c r="D5557" i="4"/>
  <c r="F5557" i="4" s="1"/>
  <c r="H5557" i="4" s="1"/>
  <c r="D6301" i="4"/>
  <c r="F6301" i="4" s="1"/>
  <c r="H6301" i="4" s="1"/>
  <c r="G6396" i="4"/>
  <c r="I6396" i="4" s="1"/>
  <c r="E3332" i="4"/>
  <c r="E2382" i="4"/>
  <c r="E2167" i="4"/>
  <c r="E909" i="4"/>
  <c r="E774" i="4"/>
  <c r="E4014" i="4"/>
  <c r="E3634" i="4"/>
  <c r="E3268" i="4"/>
  <c r="E2766" i="4"/>
  <c r="E2694" i="4"/>
  <c r="E2351" i="4"/>
  <c r="E2287" i="4"/>
  <c r="E2239" i="4"/>
  <c r="E2207" i="4"/>
  <c r="E1776" i="4"/>
  <c r="E1491" i="4"/>
  <c r="E1467" i="4"/>
  <c r="E1021" i="4"/>
  <c r="E806" i="4"/>
  <c r="D1389" i="4"/>
  <c r="F1389" i="4" s="1"/>
  <c r="H1389" i="4" s="1"/>
  <c r="D1530" i="4"/>
  <c r="F1530" i="4" s="1"/>
  <c r="H1530" i="4" s="1"/>
  <c r="D2406" i="4"/>
  <c r="F2406" i="4" s="1"/>
  <c r="H2406" i="4" s="1"/>
  <c r="D3021" i="4"/>
  <c r="F3021" i="4" s="1"/>
  <c r="H3021" i="4" s="1"/>
  <c r="D3618" i="4"/>
  <c r="F3618" i="4" s="1"/>
  <c r="H3618" i="4" s="1"/>
  <c r="D3634" i="4"/>
  <c r="F3634" i="4" s="1"/>
  <c r="H3634" i="4" s="1"/>
  <c r="D4725" i="4"/>
  <c r="F4725" i="4" s="1"/>
  <c r="H4725" i="4" s="1"/>
  <c r="D4741" i="4"/>
  <c r="F4741" i="4" s="1"/>
  <c r="H4741" i="4" s="1"/>
  <c r="D4757" i="4"/>
  <c r="F4757" i="4" s="1"/>
  <c r="H4757" i="4" s="1"/>
  <c r="D5837" i="4"/>
  <c r="F5837" i="4" s="1"/>
  <c r="H5837" i="4" s="1"/>
  <c r="D5869" i="4"/>
  <c r="F5869" i="4" s="1"/>
  <c r="H5869" i="4" s="1"/>
  <c r="D5893" i="4"/>
  <c r="F5893" i="4" s="1"/>
  <c r="H5893" i="4" s="1"/>
  <c r="D6348" i="4"/>
  <c r="F6348" i="4" s="1"/>
  <c r="H6348" i="4" s="1"/>
  <c r="D6419" i="4"/>
  <c r="F6419" i="4" s="1"/>
  <c r="H6419" i="4" s="1"/>
  <c r="D822" i="4"/>
  <c r="F822" i="4" s="1"/>
  <c r="H822" i="4" s="1"/>
  <c r="D933" i="4"/>
  <c r="F933" i="4" s="1"/>
  <c r="H933" i="4" s="1"/>
  <c r="D1053" i="4"/>
  <c r="F1053" i="4" s="1"/>
  <c r="H1053" i="4" s="1"/>
  <c r="D1173" i="4"/>
  <c r="F1173" i="4" s="1"/>
  <c r="H1173" i="4" s="1"/>
  <c r="D1237" i="4"/>
  <c r="F1237" i="4" s="1"/>
  <c r="H1237" i="4" s="1"/>
  <c r="D1245" i="4"/>
  <c r="F1245" i="4" s="1"/>
  <c r="H1245" i="4" s="1"/>
  <c r="D1261" i="4"/>
  <c r="F1261" i="4" s="1"/>
  <c r="H1261" i="4" s="1"/>
  <c r="D1269" i="4"/>
  <c r="F1269" i="4" s="1"/>
  <c r="H1269" i="4" s="1"/>
  <c r="D1277" i="4"/>
  <c r="F1277" i="4" s="1"/>
  <c r="H1277" i="4" s="1"/>
  <c r="D1285" i="4"/>
  <c r="F1285" i="4" s="1"/>
  <c r="H1285" i="4" s="1"/>
  <c r="D1381" i="4"/>
  <c r="F1381" i="4" s="1"/>
  <c r="H1381" i="4" s="1"/>
  <c r="D1483" i="4"/>
  <c r="F1483" i="4" s="1"/>
  <c r="H1483" i="4" s="1"/>
  <c r="D2510" i="4"/>
  <c r="F2510" i="4" s="1"/>
  <c r="H2510" i="4" s="1"/>
  <c r="D2558" i="4"/>
  <c r="F2558" i="4" s="1"/>
  <c r="H2558" i="4" s="1"/>
  <c r="D2566" i="4"/>
  <c r="F2566" i="4" s="1"/>
  <c r="H2566" i="4" s="1"/>
  <c r="D2574" i="4"/>
  <c r="F2574" i="4" s="1"/>
  <c r="H2574" i="4" s="1"/>
  <c r="D2582" i="4"/>
  <c r="F2582" i="4" s="1"/>
  <c r="H2582" i="4" s="1"/>
  <c r="D2590" i="4"/>
  <c r="F2590" i="4" s="1"/>
  <c r="H2590" i="4" s="1"/>
  <c r="D2598" i="4"/>
  <c r="F2598" i="4" s="1"/>
  <c r="H2598" i="4" s="1"/>
  <c r="D2606" i="4"/>
  <c r="F2606" i="4" s="1"/>
  <c r="H2606" i="4" s="1"/>
  <c r="D2678" i="4"/>
  <c r="F2678" i="4" s="1"/>
  <c r="H2678" i="4" s="1"/>
  <c r="D2710" i="4"/>
  <c r="F2710" i="4" s="1"/>
  <c r="H2710" i="4" s="1"/>
  <c r="D2797" i="4"/>
  <c r="F2797" i="4" s="1"/>
  <c r="H2797" i="4" s="1"/>
  <c r="D2981" i="4"/>
  <c r="F2981" i="4" s="1"/>
  <c r="H2981" i="4" s="1"/>
  <c r="D2989" i="4"/>
  <c r="F2989" i="4" s="1"/>
  <c r="H2989" i="4" s="1"/>
  <c r="D2997" i="4"/>
  <c r="F2997" i="4" s="1"/>
  <c r="H2997" i="4" s="1"/>
  <c r="D3005" i="4"/>
  <c r="F3005" i="4" s="1"/>
  <c r="H3005" i="4" s="1"/>
  <c r="D3013" i="4"/>
  <c r="F3013" i="4" s="1"/>
  <c r="H3013" i="4" s="1"/>
  <c r="D3204" i="4"/>
  <c r="F3204" i="4" s="1"/>
  <c r="H3204" i="4" s="1"/>
  <c r="D3356" i="4"/>
  <c r="F3356" i="4" s="1"/>
  <c r="H3356" i="4" s="1"/>
  <c r="D3602" i="4"/>
  <c r="F3602" i="4" s="1"/>
  <c r="H3602" i="4" s="1"/>
  <c r="D3626" i="4"/>
  <c r="F3626" i="4" s="1"/>
  <c r="H3626" i="4" s="1"/>
  <c r="D3704" i="4"/>
  <c r="F3704" i="4" s="1"/>
  <c r="H3704" i="4" s="1"/>
  <c r="D5925" i="4"/>
  <c r="F5925" i="4" s="1"/>
  <c r="H5925" i="4" s="1"/>
  <c r="D5933" i="4"/>
  <c r="F5933" i="4" s="1"/>
  <c r="H5933" i="4" s="1"/>
  <c r="D5941" i="4"/>
  <c r="F5941" i="4" s="1"/>
  <c r="H5941" i="4" s="1"/>
  <c r="D5949" i="4"/>
  <c r="F5949" i="4" s="1"/>
  <c r="H5949" i="4" s="1"/>
  <c r="D5957" i="4"/>
  <c r="F5957" i="4" s="1"/>
  <c r="H5957" i="4" s="1"/>
  <c r="D5965" i="4"/>
  <c r="F5965" i="4" s="1"/>
  <c r="H5965" i="4" s="1"/>
  <c r="D5973" i="4"/>
  <c r="F5973" i="4" s="1"/>
  <c r="H5973" i="4" s="1"/>
  <c r="D6181" i="4"/>
  <c r="F6181" i="4" s="1"/>
  <c r="H6181" i="4" s="1"/>
  <c r="D6189" i="4"/>
  <c r="F6189" i="4" s="1"/>
  <c r="H6189" i="4" s="1"/>
  <c r="D6197" i="4"/>
  <c r="F6197" i="4" s="1"/>
  <c r="H6197" i="4" s="1"/>
  <c r="D6205" i="4"/>
  <c r="F6205" i="4" s="1"/>
  <c r="H6205" i="4" s="1"/>
  <c r="D6213" i="4"/>
  <c r="F6213" i="4" s="1"/>
  <c r="H6213" i="4" s="1"/>
  <c r="D6221" i="4"/>
  <c r="F6221" i="4" s="1"/>
  <c r="H6221" i="4" s="1"/>
  <c r="D6229" i="4"/>
  <c r="F6229" i="4" s="1"/>
  <c r="H6229" i="4" s="1"/>
  <c r="D6237" i="4"/>
  <c r="F6237" i="4" s="1"/>
  <c r="H6237" i="4" s="1"/>
  <c r="D6245" i="4"/>
  <c r="F6245" i="4" s="1"/>
  <c r="H6245" i="4" s="1"/>
  <c r="D6285" i="4"/>
  <c r="F6285" i="4" s="1"/>
  <c r="H6285" i="4" s="1"/>
  <c r="E6411" i="4"/>
  <c r="E3926" i="4"/>
  <c r="E3870" i="4"/>
  <c r="E3822" i="4"/>
  <c r="E2406" i="4"/>
  <c r="E2119" i="4"/>
  <c r="E2039" i="4"/>
  <c r="E933" i="4"/>
  <c r="D1443" i="4"/>
  <c r="F1443" i="4" s="1"/>
  <c r="H1443" i="4" s="1"/>
  <c r="D2422" i="4"/>
  <c r="F2422" i="4" s="1"/>
  <c r="H2422" i="4" s="1"/>
  <c r="D3212" i="4"/>
  <c r="F3212" i="4" s="1"/>
  <c r="H3212" i="4" s="1"/>
  <c r="D3364" i="4"/>
  <c r="F3364" i="4" s="1"/>
  <c r="H3364" i="4" s="1"/>
  <c r="D4006" i="4"/>
  <c r="F4006" i="4" s="1"/>
  <c r="H4006" i="4" s="1"/>
  <c r="D5829" i="4"/>
  <c r="F5829" i="4" s="1"/>
  <c r="H5829" i="4" s="1"/>
  <c r="D5877" i="4"/>
  <c r="F5877" i="4" s="1"/>
  <c r="H5877" i="4" s="1"/>
  <c r="D5909" i="4"/>
  <c r="F5909" i="4" s="1"/>
  <c r="H5909" i="4" s="1"/>
  <c r="D758" i="4"/>
  <c r="F758" i="4" s="1"/>
  <c r="H758" i="4" s="1"/>
  <c r="D814" i="4"/>
  <c r="F814" i="4" s="1"/>
  <c r="H814" i="4" s="1"/>
  <c r="D925" i="4"/>
  <c r="F925" i="4" s="1"/>
  <c r="H925" i="4" s="1"/>
  <c r="D1045" i="4"/>
  <c r="F1045" i="4" s="1"/>
  <c r="H1045" i="4" s="1"/>
  <c r="D1101" i="4"/>
  <c r="F1101" i="4" s="1"/>
  <c r="H1101" i="4" s="1"/>
  <c r="D1165" i="4"/>
  <c r="F1165" i="4" s="1"/>
  <c r="H1165" i="4" s="1"/>
  <c r="D1229" i="4"/>
  <c r="F1229" i="4" s="1"/>
  <c r="H1229" i="4" s="1"/>
  <c r="D1373" i="4"/>
  <c r="F1373" i="4" s="1"/>
  <c r="H1373" i="4" s="1"/>
  <c r="D1435" i="4"/>
  <c r="F1435" i="4" s="1"/>
  <c r="H1435" i="4" s="1"/>
  <c r="D1459" i="4"/>
  <c r="F1459" i="4" s="1"/>
  <c r="H1459" i="4" s="1"/>
  <c r="D1554" i="4"/>
  <c r="F1554" i="4" s="1"/>
  <c r="H1554" i="4" s="1"/>
  <c r="D1586" i="4"/>
  <c r="F1586" i="4" s="1"/>
  <c r="H1586" i="4" s="1"/>
  <c r="D2518" i="4"/>
  <c r="F2518" i="4" s="1"/>
  <c r="H2518" i="4" s="1"/>
  <c r="D2526" i="4"/>
  <c r="F2526" i="4" s="1"/>
  <c r="H2526" i="4" s="1"/>
  <c r="D2534" i="4"/>
  <c r="F2534" i="4" s="1"/>
  <c r="H2534" i="4" s="1"/>
  <c r="D2542" i="4"/>
  <c r="F2542" i="4" s="1"/>
  <c r="H2542" i="4" s="1"/>
  <c r="D2550" i="4"/>
  <c r="F2550" i="4" s="1"/>
  <c r="D2670" i="4"/>
  <c r="F2670" i="4" s="1"/>
  <c r="H2670" i="4" s="1"/>
  <c r="D2742" i="4"/>
  <c r="F2742" i="4" s="1"/>
  <c r="H2742" i="4" s="1"/>
  <c r="D2789" i="4"/>
  <c r="F2789" i="4" s="1"/>
  <c r="H2789" i="4" s="1"/>
  <c r="D2829" i="4"/>
  <c r="F2829" i="4" s="1"/>
  <c r="H2829" i="4" s="1"/>
  <c r="D2973" i="4"/>
  <c r="F2973" i="4" s="1"/>
  <c r="H2973" i="4" s="1"/>
  <c r="D3196" i="4"/>
  <c r="F3196" i="4" s="1"/>
  <c r="H3196" i="4" s="1"/>
  <c r="D3348" i="4"/>
  <c r="F3348" i="4" s="1"/>
  <c r="H3348" i="4" s="1"/>
  <c r="D3697" i="4"/>
  <c r="F3697" i="4" s="1"/>
  <c r="H3697" i="4" s="1"/>
  <c r="D4117" i="4"/>
  <c r="F4117" i="4" s="1"/>
  <c r="H4117" i="4" s="1"/>
  <c r="D4765" i="4"/>
  <c r="F4765" i="4" s="1"/>
  <c r="H4765" i="4" s="1"/>
  <c r="D4773" i="4"/>
  <c r="F4773" i="4" s="1"/>
  <c r="H4773" i="4" s="1"/>
  <c r="D4781" i="4"/>
  <c r="F4781" i="4" s="1"/>
  <c r="H4781" i="4" s="1"/>
  <c r="D5573" i="4"/>
  <c r="F5573" i="4" s="1"/>
  <c r="H5573" i="4" s="1"/>
  <c r="D5581" i="4"/>
  <c r="F5581" i="4" s="1"/>
  <c r="H5581" i="4" s="1"/>
  <c r="D5589" i="4"/>
  <c r="F5589" i="4" s="1"/>
  <c r="H5589" i="4" s="1"/>
  <c r="D5597" i="4"/>
  <c r="F5597" i="4" s="1"/>
  <c r="H5597" i="4" s="1"/>
  <c r="D5605" i="4"/>
  <c r="F5605" i="4" s="1"/>
  <c r="H5605" i="4" s="1"/>
  <c r="D5613" i="4"/>
  <c r="F5613" i="4" s="1"/>
  <c r="H5613" i="4" s="1"/>
  <c r="D5981" i="4"/>
  <c r="F5981" i="4" s="1"/>
  <c r="H5981" i="4" s="1"/>
  <c r="D5989" i="4"/>
  <c r="F5989" i="4" s="1"/>
  <c r="H5989" i="4" s="1"/>
  <c r="D5997" i="4"/>
  <c r="F5997" i="4" s="1"/>
  <c r="H5997" i="4" s="1"/>
  <c r="D6005" i="4"/>
  <c r="F6005" i="4" s="1"/>
  <c r="H6005" i="4" s="1"/>
  <c r="D6013" i="4"/>
  <c r="F6013" i="4" s="1"/>
  <c r="H6013" i="4" s="1"/>
  <c r="D6021" i="4"/>
  <c r="F6021" i="4" s="1"/>
  <c r="H6021" i="4" s="1"/>
  <c r="D6029" i="4"/>
  <c r="F6029" i="4" s="1"/>
  <c r="H6029" i="4" s="1"/>
  <c r="D6037" i="4"/>
  <c r="F6037" i="4" s="1"/>
  <c r="H6037" i="4" s="1"/>
  <c r="D6045" i="4"/>
  <c r="F6045" i="4" s="1"/>
  <c r="H6045" i="4" s="1"/>
  <c r="D6053" i="4"/>
  <c r="F6053" i="4" s="1"/>
  <c r="H6053" i="4" s="1"/>
  <c r="D6061" i="4"/>
  <c r="F6061" i="4" s="1"/>
  <c r="H6061" i="4" s="1"/>
  <c r="D6069" i="4"/>
  <c r="F6069" i="4" s="1"/>
  <c r="H6069" i="4" s="1"/>
  <c r="D6077" i="4"/>
  <c r="F6077" i="4" s="1"/>
  <c r="H6077" i="4" s="1"/>
  <c r="D6085" i="4"/>
  <c r="F6085" i="4" s="1"/>
  <c r="H6085" i="4" s="1"/>
  <c r="D6093" i="4"/>
  <c r="F6093" i="4" s="1"/>
  <c r="H6093" i="4" s="1"/>
  <c r="D6101" i="4"/>
  <c r="F6101" i="4" s="1"/>
  <c r="H6101" i="4" s="1"/>
  <c r="D6109" i="4"/>
  <c r="F6109" i="4" s="1"/>
  <c r="H6109" i="4" s="1"/>
  <c r="D6117" i="4"/>
  <c r="F6117" i="4" s="1"/>
  <c r="H6117" i="4" s="1"/>
  <c r="D6125" i="4"/>
  <c r="F6125" i="4" s="1"/>
  <c r="H6125" i="4" s="1"/>
  <c r="D6133" i="4"/>
  <c r="F6133" i="4" s="1"/>
  <c r="H6133" i="4" s="1"/>
  <c r="D6141" i="4"/>
  <c r="F6141" i="4" s="1"/>
  <c r="H6141" i="4" s="1"/>
  <c r="D6149" i="4"/>
  <c r="F6149" i="4" s="1"/>
  <c r="H6149" i="4" s="1"/>
  <c r="D6157" i="4"/>
  <c r="F6157" i="4" s="1"/>
  <c r="H6157" i="4" s="1"/>
  <c r="D6165" i="4"/>
  <c r="F6165" i="4" s="1"/>
  <c r="H6165" i="4" s="1"/>
  <c r="D6173" i="4"/>
  <c r="F6173" i="4" s="1"/>
  <c r="H6173" i="4" s="1"/>
  <c r="D6253" i="4"/>
  <c r="F6253" i="4" s="1"/>
  <c r="H6253" i="4" s="1"/>
  <c r="D6261" i="4"/>
  <c r="F6261" i="4" s="1"/>
  <c r="H6261" i="4" s="1"/>
  <c r="D6269" i="4"/>
  <c r="F6269" i="4" s="1"/>
  <c r="H6269" i="4" s="1"/>
  <c r="D6277" i="4"/>
  <c r="F6277" i="4" s="1"/>
  <c r="H6277" i="4" s="1"/>
  <c r="D6411" i="4"/>
  <c r="F6411" i="4" s="1"/>
  <c r="H6411" i="4" s="1"/>
  <c r="G6388" i="4"/>
  <c r="I6388" i="4" s="1"/>
  <c r="E2606" i="4"/>
  <c r="D1181" i="4"/>
  <c r="F1181" i="4" s="1"/>
  <c r="H1181" i="4" s="1"/>
  <c r="D1506" i="4"/>
  <c r="F1506" i="4" s="1"/>
  <c r="H1506" i="4" s="1"/>
  <c r="D2614" i="4"/>
  <c r="F2614" i="4" s="1"/>
  <c r="H2614" i="4" s="1"/>
  <c r="D2750" i="4"/>
  <c r="F2750" i="4" s="1"/>
  <c r="H2750" i="4" s="1"/>
  <c r="D3673" i="4"/>
  <c r="F3673" i="4" s="1"/>
  <c r="H3673" i="4" s="1"/>
  <c r="D3998" i="4"/>
  <c r="F3998" i="4" s="1"/>
  <c r="D5853" i="4"/>
  <c r="F5853" i="4" s="1"/>
  <c r="H5853" i="4" s="1"/>
  <c r="D6293" i="4"/>
  <c r="F6293" i="4" s="1"/>
  <c r="H6293" i="4" s="1"/>
  <c r="D6356" i="4"/>
  <c r="F6356" i="4" s="1"/>
  <c r="H6356" i="4" s="1"/>
  <c r="D647" i="4"/>
  <c r="F647" i="4" s="1"/>
  <c r="H647" i="4" s="1"/>
  <c r="D734" i="4"/>
  <c r="F734" i="4" s="1"/>
  <c r="H734" i="4" s="1"/>
  <c r="D798" i="4"/>
  <c r="F798" i="4" s="1"/>
  <c r="H798" i="4" s="1"/>
  <c r="D806" i="4"/>
  <c r="D893" i="4"/>
  <c r="F893" i="4" s="1"/>
  <c r="H893" i="4" s="1"/>
  <c r="D901" i="4"/>
  <c r="F901" i="4" s="1"/>
  <c r="H901" i="4" s="1"/>
  <c r="D909" i="4"/>
  <c r="F909" i="4" s="1"/>
  <c r="H909" i="4" s="1"/>
  <c r="D917" i="4"/>
  <c r="F917" i="4" s="1"/>
  <c r="H917" i="4" s="1"/>
  <c r="D981" i="4"/>
  <c r="F981" i="4" s="1"/>
  <c r="H981" i="4" s="1"/>
  <c r="D989" i="4"/>
  <c r="F989" i="4" s="1"/>
  <c r="H989" i="4" s="1"/>
  <c r="D1037" i="4"/>
  <c r="F1037" i="4" s="1"/>
  <c r="H1037" i="4" s="1"/>
  <c r="D1093" i="4"/>
  <c r="F1093" i="4" s="1"/>
  <c r="H1093" i="4" s="1"/>
  <c r="D1157" i="4"/>
  <c r="F1157" i="4" s="1"/>
  <c r="H1157" i="4" s="1"/>
  <c r="D1221" i="4"/>
  <c r="F1221" i="4" s="1"/>
  <c r="H1221" i="4" s="1"/>
  <c r="D1365" i="4"/>
  <c r="F1365" i="4" s="1"/>
  <c r="H1365" i="4" s="1"/>
  <c r="D1427" i="4"/>
  <c r="F1427" i="4" s="1"/>
  <c r="H1427" i="4" s="1"/>
  <c r="D1522" i="4"/>
  <c r="F1522" i="4" s="1"/>
  <c r="H1522" i="4" s="1"/>
  <c r="D2662" i="4"/>
  <c r="F2662" i="4" s="1"/>
  <c r="H2662" i="4" s="1"/>
  <c r="D2869" i="4"/>
  <c r="F2869" i="4" s="1"/>
  <c r="H2869" i="4" s="1"/>
  <c r="D2877" i="4"/>
  <c r="F2877" i="4" s="1"/>
  <c r="H2877" i="4" s="1"/>
  <c r="D2885" i="4"/>
  <c r="F2885" i="4" s="1"/>
  <c r="H2885" i="4" s="1"/>
  <c r="D2893" i="4"/>
  <c r="F2893" i="4" s="1"/>
  <c r="H2893" i="4" s="1"/>
  <c r="D2901" i="4"/>
  <c r="F2901" i="4" s="1"/>
  <c r="H2901" i="4" s="1"/>
  <c r="D2909" i="4"/>
  <c r="F2909" i="4" s="1"/>
  <c r="H2909" i="4" s="1"/>
  <c r="D2917" i="4"/>
  <c r="F2917" i="4" s="1"/>
  <c r="H2917" i="4" s="1"/>
  <c r="D2925" i="4"/>
  <c r="F2925" i="4" s="1"/>
  <c r="H2925" i="4" s="1"/>
  <c r="D2933" i="4"/>
  <c r="F2933" i="4" s="1"/>
  <c r="H2933" i="4" s="1"/>
  <c r="D2941" i="4"/>
  <c r="F2941" i="4" s="1"/>
  <c r="H2941" i="4" s="1"/>
  <c r="D2949" i="4"/>
  <c r="F2949" i="4" s="1"/>
  <c r="H2949" i="4" s="1"/>
  <c r="D2957" i="4"/>
  <c r="F2957" i="4" s="1"/>
  <c r="H2957" i="4" s="1"/>
  <c r="D2965" i="4"/>
  <c r="F2965" i="4" s="1"/>
  <c r="H2965" i="4" s="1"/>
  <c r="D3053" i="4"/>
  <c r="F3053" i="4" s="1"/>
  <c r="H3053" i="4" s="1"/>
  <c r="D3061" i="4"/>
  <c r="F3061" i="4" s="1"/>
  <c r="H3061" i="4" s="1"/>
  <c r="D3069" i="4"/>
  <c r="F3069" i="4" s="1"/>
  <c r="H3069" i="4" s="1"/>
  <c r="D3188" i="4"/>
  <c r="F3188" i="4" s="1"/>
  <c r="H3188" i="4" s="1"/>
  <c r="D3252" i="4"/>
  <c r="F3252" i="4" s="1"/>
  <c r="H3252" i="4" s="1"/>
  <c r="D3260" i="4"/>
  <c r="F3260" i="4" s="1"/>
  <c r="H3260" i="4" s="1"/>
  <c r="D3268" i="4"/>
  <c r="F3268" i="4" s="1"/>
  <c r="H3268" i="4" s="1"/>
  <c r="D3276" i="4"/>
  <c r="F3276" i="4" s="1"/>
  <c r="H3276" i="4" s="1"/>
  <c r="D3284" i="4"/>
  <c r="F3284" i="4" s="1"/>
  <c r="H3284" i="4" s="1"/>
  <c r="D3292" i="4"/>
  <c r="F3292" i="4" s="1"/>
  <c r="H3292" i="4" s="1"/>
  <c r="D3300" i="4"/>
  <c r="F3300" i="4" s="1"/>
  <c r="H3300" i="4" s="1"/>
  <c r="D3308" i="4"/>
  <c r="F3308" i="4" s="1"/>
  <c r="H3308" i="4" s="1"/>
  <c r="D3316" i="4"/>
  <c r="F3316" i="4" s="1"/>
  <c r="H3316" i="4" s="1"/>
  <c r="D3324" i="4"/>
  <c r="F3324" i="4" s="1"/>
  <c r="H3324" i="4" s="1"/>
  <c r="D3340" i="4"/>
  <c r="F3340" i="4" s="1"/>
  <c r="H3340" i="4" s="1"/>
  <c r="D3666" i="4"/>
  <c r="F3666" i="4" s="1"/>
  <c r="H3666" i="4" s="1"/>
  <c r="D3689" i="4"/>
  <c r="F3689" i="4" s="1"/>
  <c r="H3689" i="4" s="1"/>
  <c r="D4109" i="4"/>
  <c r="F4109" i="4" s="1"/>
  <c r="H4109" i="4" s="1"/>
  <c r="D4237" i="4"/>
  <c r="F4237" i="4" s="1"/>
  <c r="D4245" i="4"/>
  <c r="F4245" i="4" s="1"/>
  <c r="H4245" i="4" s="1"/>
  <c r="D4253" i="4"/>
  <c r="D4261" i="4"/>
  <c r="F4261" i="4" s="1"/>
  <c r="H4261" i="4" s="1"/>
  <c r="D4269" i="4"/>
  <c r="F4269" i="4" s="1"/>
  <c r="H4269" i="4" s="1"/>
  <c r="D4277" i="4"/>
  <c r="F4277" i="4" s="1"/>
  <c r="H4277" i="4" s="1"/>
  <c r="D4285" i="4"/>
  <c r="F4285" i="4" s="1"/>
  <c r="H4285" i="4" s="1"/>
  <c r="D4293" i="4"/>
  <c r="F4293" i="4" s="1"/>
  <c r="H4293" i="4" s="1"/>
  <c r="D4301" i="4"/>
  <c r="F4301" i="4" s="1"/>
  <c r="H4301" i="4" s="1"/>
  <c r="D4309" i="4"/>
  <c r="F4309" i="4" s="1"/>
  <c r="H4309" i="4" s="1"/>
  <c r="D4317" i="4"/>
  <c r="F4317" i="4" s="1"/>
  <c r="H4317" i="4" s="1"/>
  <c r="D4325" i="4"/>
  <c r="F4325" i="4" s="1"/>
  <c r="H4325" i="4" s="1"/>
  <c r="D4333" i="4"/>
  <c r="F4333" i="4" s="1"/>
  <c r="H4333" i="4" s="1"/>
  <c r="D4341" i="4"/>
  <c r="F4341" i="4" s="1"/>
  <c r="H4341" i="4" s="1"/>
  <c r="D4349" i="4"/>
  <c r="F4349" i="4" s="1"/>
  <c r="H4349" i="4" s="1"/>
  <c r="D4357" i="4"/>
  <c r="F4357" i="4" s="1"/>
  <c r="H4357" i="4" s="1"/>
  <c r="D4789" i="4"/>
  <c r="F4789" i="4" s="1"/>
  <c r="H4789" i="4" s="1"/>
  <c r="D4797" i="4"/>
  <c r="F4797" i="4" s="1"/>
  <c r="H4797" i="4" s="1"/>
  <c r="D4805" i="4"/>
  <c r="F4805" i="4" s="1"/>
  <c r="H4805" i="4" s="1"/>
  <c r="D4813" i="4"/>
  <c r="F4813" i="4" s="1"/>
  <c r="H4813" i="4" s="1"/>
  <c r="D4821" i="4"/>
  <c r="F4821" i="4" s="1"/>
  <c r="H4821" i="4" s="1"/>
  <c r="D4829" i="4"/>
  <c r="F4829" i="4" s="1"/>
  <c r="H4829" i="4" s="1"/>
  <c r="D4837" i="4"/>
  <c r="F4837" i="4" s="1"/>
  <c r="H4837" i="4" s="1"/>
  <c r="D4845" i="4"/>
  <c r="F4845" i="4" s="1"/>
  <c r="H4845" i="4" s="1"/>
  <c r="D4853" i="4"/>
  <c r="F4853" i="4" s="1"/>
  <c r="H4853" i="4" s="1"/>
  <c r="D4861" i="4"/>
  <c r="F4861" i="4" s="1"/>
  <c r="H4861" i="4" s="1"/>
  <c r="D4869" i="4"/>
  <c r="F4869" i="4" s="1"/>
  <c r="H4869" i="4" s="1"/>
  <c r="D4877" i="4"/>
  <c r="F4877" i="4" s="1"/>
  <c r="H4877" i="4" s="1"/>
  <c r="D4885" i="4"/>
  <c r="F4885" i="4" s="1"/>
  <c r="H4885" i="4" s="1"/>
  <c r="D4893" i="4"/>
  <c r="F4893" i="4" s="1"/>
  <c r="D4901" i="4"/>
  <c r="F4901" i="4" s="1"/>
  <c r="H4901" i="4" s="1"/>
  <c r="D4909" i="4"/>
  <c r="F4909" i="4" s="1"/>
  <c r="H4909" i="4" s="1"/>
  <c r="D4917" i="4"/>
  <c r="F4917" i="4" s="1"/>
  <c r="H4917" i="4" s="1"/>
  <c r="D4925" i="4"/>
  <c r="F4925" i="4" s="1"/>
  <c r="H4925" i="4" s="1"/>
  <c r="D4933" i="4"/>
  <c r="F4933" i="4" s="1"/>
  <c r="H4933" i="4" s="1"/>
  <c r="D4941" i="4"/>
  <c r="F4941" i="4" s="1"/>
  <c r="H4941" i="4" s="1"/>
  <c r="D4949" i="4"/>
  <c r="F4949" i="4" s="1"/>
  <c r="H4949" i="4" s="1"/>
  <c r="D4957" i="4"/>
  <c r="F4957" i="4" s="1"/>
  <c r="H4957" i="4" s="1"/>
  <c r="D4965" i="4"/>
  <c r="F4965" i="4" s="1"/>
  <c r="H4965" i="4" s="1"/>
  <c r="D4973" i="4"/>
  <c r="F4973" i="4" s="1"/>
  <c r="H4973" i="4" s="1"/>
  <c r="D4981" i="4"/>
  <c r="F4981" i="4" s="1"/>
  <c r="H4981" i="4" s="1"/>
  <c r="D4989" i="4"/>
  <c r="F4989" i="4" s="1"/>
  <c r="H4989" i="4" s="1"/>
  <c r="D4997" i="4"/>
  <c r="F4997" i="4" s="1"/>
  <c r="H4997" i="4" s="1"/>
  <c r="D5005" i="4"/>
  <c r="F5005" i="4" s="1"/>
  <c r="H5005" i="4" s="1"/>
  <c r="D5013" i="4"/>
  <c r="F5013" i="4" s="1"/>
  <c r="H5013" i="4" s="1"/>
  <c r="D5021" i="4"/>
  <c r="F5021" i="4" s="1"/>
  <c r="H5021" i="4" s="1"/>
  <c r="D5029" i="4"/>
  <c r="F5029" i="4" s="1"/>
  <c r="H5029" i="4" s="1"/>
  <c r="D5037" i="4"/>
  <c r="F5037" i="4" s="1"/>
  <c r="H5037" i="4" s="1"/>
  <c r="D5045" i="4"/>
  <c r="F5045" i="4" s="1"/>
  <c r="H5045" i="4" s="1"/>
  <c r="D5053" i="4"/>
  <c r="F5053" i="4" s="1"/>
  <c r="H5053" i="4" s="1"/>
  <c r="D5061" i="4"/>
  <c r="F5061" i="4" s="1"/>
  <c r="H5061" i="4" s="1"/>
  <c r="D5069" i="4"/>
  <c r="F5069" i="4" s="1"/>
  <c r="H5069" i="4" s="1"/>
  <c r="D5077" i="4"/>
  <c r="F5077" i="4" s="1"/>
  <c r="H5077" i="4" s="1"/>
  <c r="D5085" i="4"/>
  <c r="F5085" i="4" s="1"/>
  <c r="H5085" i="4" s="1"/>
  <c r="D5093" i="4"/>
  <c r="F5093" i="4" s="1"/>
  <c r="H5093" i="4" s="1"/>
  <c r="D5101" i="4"/>
  <c r="F5101" i="4" s="1"/>
  <c r="H5101" i="4" s="1"/>
  <c r="D5109" i="4"/>
  <c r="F5109" i="4" s="1"/>
  <c r="H5109" i="4" s="1"/>
  <c r="D5117" i="4"/>
  <c r="F5117" i="4" s="1"/>
  <c r="H5117" i="4" s="1"/>
  <c r="D5125" i="4"/>
  <c r="F5125" i="4" s="1"/>
  <c r="H5125" i="4" s="1"/>
  <c r="D5133" i="4"/>
  <c r="F5133" i="4" s="1"/>
  <c r="H5133" i="4" s="1"/>
  <c r="D5141" i="4"/>
  <c r="F5141" i="4" s="1"/>
  <c r="H5141" i="4" s="1"/>
  <c r="D5149" i="4"/>
  <c r="F5149" i="4" s="1"/>
  <c r="H5149" i="4" s="1"/>
  <c r="D5157" i="4"/>
  <c r="F5157" i="4" s="1"/>
  <c r="H5157" i="4" s="1"/>
  <c r="D5165" i="4"/>
  <c r="F5165" i="4" s="1"/>
  <c r="H5165" i="4" s="1"/>
  <c r="D5173" i="4"/>
  <c r="F5173" i="4" s="1"/>
  <c r="H5173" i="4" s="1"/>
  <c r="D5181" i="4"/>
  <c r="F5181" i="4" s="1"/>
  <c r="H5181" i="4" s="1"/>
  <c r="D5189" i="4"/>
  <c r="F5189" i="4" s="1"/>
  <c r="H5189" i="4" s="1"/>
  <c r="D5621" i="4"/>
  <c r="F5621" i="4" s="1"/>
  <c r="H5621" i="4" s="1"/>
  <c r="D5629" i="4"/>
  <c r="F5629" i="4" s="1"/>
  <c r="H5629" i="4" s="1"/>
  <c r="D5637" i="4"/>
  <c r="F5637" i="4" s="1"/>
  <c r="H5637" i="4" s="1"/>
  <c r="D5645" i="4"/>
  <c r="F5645" i="4" s="1"/>
  <c r="H5645" i="4" s="1"/>
  <c r="D5653" i="4"/>
  <c r="F5653" i="4" s="1"/>
  <c r="H5653" i="4" s="1"/>
  <c r="D5661" i="4"/>
  <c r="F5661" i="4" s="1"/>
  <c r="H5661" i="4" s="1"/>
  <c r="D5669" i="4"/>
  <c r="F5669" i="4" s="1"/>
  <c r="H5669" i="4" s="1"/>
  <c r="D5677" i="4"/>
  <c r="F5677" i="4" s="1"/>
  <c r="H5677" i="4" s="1"/>
  <c r="D5685" i="4"/>
  <c r="F5685" i="4" s="1"/>
  <c r="H5685" i="4" s="1"/>
  <c r="D5693" i="4"/>
  <c r="F5693" i="4" s="1"/>
  <c r="H5693" i="4" s="1"/>
  <c r="D5701" i="4"/>
  <c r="F5701" i="4" s="1"/>
  <c r="H5701" i="4" s="1"/>
  <c r="D6325" i="4"/>
  <c r="F6325" i="4" s="1"/>
  <c r="H6325" i="4" s="1"/>
  <c r="E6404" i="4"/>
  <c r="E2638" i="4"/>
  <c r="E2191" i="4"/>
  <c r="E2159" i="4"/>
  <c r="D1293" i="4"/>
  <c r="F1293" i="4" s="1"/>
  <c r="H1293" i="4" s="1"/>
  <c r="D1562" i="4"/>
  <c r="F1562" i="4" s="1"/>
  <c r="H1562" i="4" s="1"/>
  <c r="D2359" i="4"/>
  <c r="F2359" i="4" s="1"/>
  <c r="H2359" i="4" s="1"/>
  <c r="D2414" i="4"/>
  <c r="F2414" i="4" s="1"/>
  <c r="H2414" i="4" s="1"/>
  <c r="D2438" i="4"/>
  <c r="F2438" i="4" s="1"/>
  <c r="H2438" i="4" s="1"/>
  <c r="D2494" i="4"/>
  <c r="F2494" i="4" s="1"/>
  <c r="H2494" i="4" s="1"/>
  <c r="D3156" i="4"/>
  <c r="F3156" i="4" s="1"/>
  <c r="H3156" i="4" s="1"/>
  <c r="D3712" i="4"/>
  <c r="F3712" i="4" s="1"/>
  <c r="H3712" i="4" s="1"/>
  <c r="D3791" i="4"/>
  <c r="F3791" i="4" s="1"/>
  <c r="H3791" i="4" s="1"/>
  <c r="D5845" i="4"/>
  <c r="F5845" i="4" s="1"/>
  <c r="H5845" i="4" s="1"/>
  <c r="D885" i="4"/>
  <c r="F885" i="4" s="1"/>
  <c r="H885" i="4" s="1"/>
  <c r="D997" i="4"/>
  <c r="F997" i="4" s="1"/>
  <c r="H997" i="4" s="1"/>
  <c r="D1005" i="4"/>
  <c r="F1005" i="4" s="1"/>
  <c r="H1005" i="4" s="1"/>
  <c r="D1013" i="4"/>
  <c r="F1013" i="4" s="1"/>
  <c r="H1013" i="4" s="1"/>
  <c r="D1021" i="4"/>
  <c r="F1021" i="4" s="1"/>
  <c r="H1021" i="4" s="1"/>
  <c r="D1029" i="4"/>
  <c r="F1029" i="4" s="1"/>
  <c r="H1029" i="4" s="1"/>
  <c r="D1085" i="4"/>
  <c r="F1085" i="4" s="1"/>
  <c r="H1085" i="4" s="1"/>
  <c r="D1149" i="4"/>
  <c r="F1149" i="4" s="1"/>
  <c r="H1149" i="4" s="1"/>
  <c r="D1213" i="4"/>
  <c r="F1213" i="4" s="1"/>
  <c r="H1213" i="4" s="1"/>
  <c r="D1357" i="4"/>
  <c r="F1357" i="4" s="1"/>
  <c r="H1357" i="4" s="1"/>
  <c r="D1419" i="4"/>
  <c r="F1419" i="4" s="1"/>
  <c r="H1419" i="4" s="1"/>
  <c r="D1475" i="4"/>
  <c r="F1475" i="4" s="1"/>
  <c r="H1475" i="4" s="1"/>
  <c r="D1546" i="4"/>
  <c r="F1546" i="4" s="1"/>
  <c r="H1546" i="4" s="1"/>
  <c r="D1578" i="4"/>
  <c r="F1578" i="4" s="1"/>
  <c r="H1578" i="4" s="1"/>
  <c r="D1736" i="4"/>
  <c r="F1736" i="4" s="1"/>
  <c r="H1736" i="4" s="1"/>
  <c r="D1744" i="4"/>
  <c r="F1744" i="4" s="1"/>
  <c r="H1744" i="4" s="1"/>
  <c r="D1752" i="4"/>
  <c r="F1752" i="4" s="1"/>
  <c r="H1752" i="4" s="1"/>
  <c r="D2646" i="4"/>
  <c r="F2646" i="4" s="1"/>
  <c r="H2646" i="4" s="1"/>
  <c r="D2654" i="4"/>
  <c r="F2654" i="4" s="1"/>
  <c r="H2654" i="4" s="1"/>
  <c r="D2702" i="4"/>
  <c r="F2702" i="4" s="1"/>
  <c r="H2702" i="4" s="1"/>
  <c r="D2734" i="4"/>
  <c r="F2734" i="4" s="1"/>
  <c r="H2734" i="4" s="1"/>
  <c r="D2782" i="4"/>
  <c r="F2782" i="4" s="1"/>
  <c r="H2782" i="4" s="1"/>
  <c r="D2821" i="4"/>
  <c r="F2821" i="4" s="1"/>
  <c r="H2821" i="4" s="1"/>
  <c r="D2861" i="4"/>
  <c r="F2861" i="4" s="1"/>
  <c r="H2861" i="4" s="1"/>
  <c r="D3045" i="4"/>
  <c r="F3045" i="4" s="1"/>
  <c r="H3045" i="4" s="1"/>
  <c r="D3180" i="4"/>
  <c r="F3180" i="4" s="1"/>
  <c r="H3180" i="4" s="1"/>
  <c r="D3244" i="4"/>
  <c r="F3244" i="4" s="1"/>
  <c r="H3244" i="4" s="1"/>
  <c r="D3332" i="4"/>
  <c r="F3332" i="4" s="1"/>
  <c r="H3332" i="4" s="1"/>
  <c r="D3743" i="4"/>
  <c r="D4085" i="4"/>
  <c r="F4085" i="4" s="1"/>
  <c r="H4085" i="4" s="1"/>
  <c r="D4093" i="4"/>
  <c r="F4093" i="4" s="1"/>
  <c r="H4093" i="4" s="1"/>
  <c r="D4101" i="4"/>
  <c r="F4101" i="4" s="1"/>
  <c r="H4101" i="4" s="1"/>
  <c r="D4213" i="4"/>
  <c r="F4213" i="4" s="1"/>
  <c r="H4213" i="4" s="1"/>
  <c r="D4221" i="4"/>
  <c r="F4221" i="4" s="1"/>
  <c r="H4221" i="4" s="1"/>
  <c r="D4229" i="4"/>
  <c r="F4229" i="4" s="1"/>
  <c r="H4229" i="4" s="1"/>
  <c r="D4365" i="4"/>
  <c r="F4365" i="4" s="1"/>
  <c r="H4365" i="4" s="1"/>
  <c r="D5197" i="4"/>
  <c r="F5197" i="4" s="1"/>
  <c r="H5197" i="4" s="1"/>
  <c r="D5205" i="4"/>
  <c r="F5205" i="4" s="1"/>
  <c r="H5205" i="4" s="1"/>
  <c r="D5213" i="4"/>
  <c r="F5213" i="4" s="1"/>
  <c r="H5213" i="4" s="1"/>
  <c r="D5221" i="4"/>
  <c r="F5221" i="4" s="1"/>
  <c r="H5221" i="4" s="1"/>
  <c r="D5229" i="4"/>
  <c r="F5229" i="4" s="1"/>
  <c r="H5229" i="4" s="1"/>
  <c r="D5237" i="4"/>
  <c r="F5237" i="4" s="1"/>
  <c r="H5237" i="4" s="1"/>
  <c r="D5245" i="4"/>
  <c r="F5245" i="4" s="1"/>
  <c r="H5245" i="4" s="1"/>
  <c r="D5253" i="4"/>
  <c r="F5253" i="4" s="1"/>
  <c r="H5253" i="4" s="1"/>
  <c r="D5261" i="4"/>
  <c r="F5261" i="4" s="1"/>
  <c r="H5261" i="4" s="1"/>
  <c r="D5269" i="4"/>
  <c r="F5269" i="4" s="1"/>
  <c r="H5269" i="4" s="1"/>
  <c r="D5277" i="4"/>
  <c r="F5277" i="4" s="1"/>
  <c r="H5277" i="4" s="1"/>
  <c r="D5285" i="4"/>
  <c r="F5285" i="4" s="1"/>
  <c r="H5285" i="4" s="1"/>
  <c r="D5293" i="4"/>
  <c r="F5293" i="4" s="1"/>
  <c r="H5293" i="4" s="1"/>
  <c r="D5301" i="4"/>
  <c r="F5301" i="4" s="1"/>
  <c r="H5301" i="4" s="1"/>
  <c r="D5309" i="4"/>
  <c r="F5309" i="4" s="1"/>
  <c r="H5309" i="4" s="1"/>
  <c r="D5317" i="4"/>
  <c r="F5317" i="4" s="1"/>
  <c r="H5317" i="4" s="1"/>
  <c r="D5325" i="4"/>
  <c r="F5325" i="4" s="1"/>
  <c r="H5325" i="4" s="1"/>
  <c r="D5333" i="4"/>
  <c r="F5333" i="4" s="1"/>
  <c r="H5333" i="4" s="1"/>
  <c r="D5341" i="4"/>
  <c r="F5341" i="4" s="1"/>
  <c r="H5341" i="4" s="1"/>
  <c r="D5349" i="4"/>
  <c r="F5349" i="4" s="1"/>
  <c r="H5349" i="4" s="1"/>
  <c r="D5357" i="4"/>
  <c r="F5357" i="4" s="1"/>
  <c r="H5357" i="4" s="1"/>
  <c r="D5365" i="4"/>
  <c r="F5365" i="4" s="1"/>
  <c r="H5365" i="4" s="1"/>
  <c r="D5373" i="4"/>
  <c r="F5373" i="4" s="1"/>
  <c r="H5373" i="4" s="1"/>
  <c r="D5381" i="4"/>
  <c r="F5381" i="4" s="1"/>
  <c r="H5381" i="4" s="1"/>
  <c r="D5389" i="4"/>
  <c r="F5389" i="4" s="1"/>
  <c r="H5389" i="4" s="1"/>
  <c r="D5709" i="4"/>
  <c r="F5709" i="4" s="1"/>
  <c r="H5709" i="4" s="1"/>
  <c r="D5717" i="4"/>
  <c r="F5717" i="4" s="1"/>
  <c r="H5717" i="4" s="1"/>
  <c r="D5725" i="4"/>
  <c r="F5725" i="4" s="1"/>
  <c r="H5725" i="4" s="1"/>
  <c r="D5733" i="4"/>
  <c r="F5733" i="4" s="1"/>
  <c r="H5733" i="4" s="1"/>
  <c r="D5741" i="4"/>
  <c r="F5741" i="4" s="1"/>
  <c r="H5741" i="4" s="1"/>
  <c r="D5749" i="4"/>
  <c r="F5749" i="4" s="1"/>
  <c r="H5749" i="4" s="1"/>
  <c r="D6317" i="4"/>
  <c r="F6317" i="4" s="1"/>
  <c r="H6317" i="4" s="1"/>
  <c r="D6404" i="4"/>
  <c r="F6404" i="4" s="1"/>
  <c r="H6404" i="4" s="1"/>
  <c r="E3506" i="4"/>
  <c r="E3356" i="4"/>
  <c r="E2662" i="4"/>
  <c r="C425" i="4"/>
  <c r="E425" i="4" s="1"/>
  <c r="D1253" i="4"/>
  <c r="F1253" i="4" s="1"/>
  <c r="H1253" i="4" s="1"/>
  <c r="D1594" i="4"/>
  <c r="F1594" i="4" s="1"/>
  <c r="H1594" i="4" s="1"/>
  <c r="D2351" i="4"/>
  <c r="F2351" i="4" s="1"/>
  <c r="H2351" i="4" s="1"/>
  <c r="D2430" i="4"/>
  <c r="F2430" i="4" s="1"/>
  <c r="H2430" i="4" s="1"/>
  <c r="D2502" i="4"/>
  <c r="F2502" i="4" s="1"/>
  <c r="H2502" i="4" s="1"/>
  <c r="D2686" i="4"/>
  <c r="F2686" i="4" s="1"/>
  <c r="H2686" i="4" s="1"/>
  <c r="D2805" i="4"/>
  <c r="F2805" i="4" s="1"/>
  <c r="H2805" i="4" s="1"/>
  <c r="D3610" i="4"/>
  <c r="F3610" i="4" s="1"/>
  <c r="H3610" i="4" s="1"/>
  <c r="D4014" i="4"/>
  <c r="F4014" i="4" s="1"/>
  <c r="H4014" i="4" s="1"/>
  <c r="D4022" i="4"/>
  <c r="F4022" i="4" s="1"/>
  <c r="H4022" i="4" s="1"/>
  <c r="D4125" i="4"/>
  <c r="F4125" i="4" s="1"/>
  <c r="H4125" i="4" s="1"/>
  <c r="D4717" i="4"/>
  <c r="F4717" i="4" s="1"/>
  <c r="H4717" i="4" s="1"/>
  <c r="D4733" i="4"/>
  <c r="F4733" i="4" s="1"/>
  <c r="H4733" i="4" s="1"/>
  <c r="D4749" i="4"/>
  <c r="F4749" i="4" s="1"/>
  <c r="H4749" i="4" s="1"/>
  <c r="D5565" i="4"/>
  <c r="F5565" i="4" s="1"/>
  <c r="H5565" i="4" s="1"/>
  <c r="D5861" i="4"/>
  <c r="F5861" i="4" s="1"/>
  <c r="H5861" i="4" s="1"/>
  <c r="D5885" i="4"/>
  <c r="F5885" i="4" s="1"/>
  <c r="H5885" i="4" s="1"/>
  <c r="D5901" i="4"/>
  <c r="F5901" i="4" s="1"/>
  <c r="H5901" i="4" s="1"/>
  <c r="D5917" i="4"/>
  <c r="F5917" i="4" s="1"/>
  <c r="H5917" i="4" s="1"/>
  <c r="D861" i="4"/>
  <c r="F861" i="4" s="1"/>
  <c r="H861" i="4" s="1"/>
  <c r="D869" i="4"/>
  <c r="F869" i="4" s="1"/>
  <c r="H869" i="4" s="1"/>
  <c r="D877" i="4"/>
  <c r="F877" i="4" s="1"/>
  <c r="H877" i="4" s="1"/>
  <c r="D1077" i="4"/>
  <c r="F1077" i="4" s="1"/>
  <c r="H1077" i="4" s="1"/>
  <c r="D1141" i="4"/>
  <c r="F1141" i="4" s="1"/>
  <c r="H1141" i="4" s="1"/>
  <c r="D1205" i="4"/>
  <c r="F1205" i="4" s="1"/>
  <c r="H1205" i="4" s="1"/>
  <c r="D1317" i="4"/>
  <c r="F1317" i="4" s="1"/>
  <c r="H1317" i="4" s="1"/>
  <c r="D1325" i="4"/>
  <c r="F1325" i="4" s="1"/>
  <c r="H1325" i="4" s="1"/>
  <c r="D1333" i="4"/>
  <c r="F1333" i="4" s="1"/>
  <c r="H1333" i="4" s="1"/>
  <c r="D1341" i="4"/>
  <c r="F1341" i="4" s="1"/>
  <c r="H1341" i="4" s="1"/>
  <c r="D1349" i="4"/>
  <c r="F1349" i="4" s="1"/>
  <c r="H1349" i="4" s="1"/>
  <c r="D1411" i="4"/>
  <c r="F1411" i="4" s="1"/>
  <c r="H1411" i="4" s="1"/>
  <c r="D1451" i="4"/>
  <c r="F1451" i="4" s="1"/>
  <c r="H1451" i="4" s="1"/>
  <c r="D1514" i="4"/>
  <c r="F1514" i="4" s="1"/>
  <c r="H1514" i="4" s="1"/>
  <c r="D1610" i="4"/>
  <c r="F1610" i="4" s="1"/>
  <c r="H1610" i="4" s="1"/>
  <c r="D1618" i="4"/>
  <c r="F1618" i="4" s="1"/>
  <c r="H1618" i="4" s="1"/>
  <c r="D1626" i="4"/>
  <c r="F1626" i="4" s="1"/>
  <c r="H1626" i="4" s="1"/>
  <c r="D1634" i="4"/>
  <c r="F1634" i="4" s="1"/>
  <c r="H1634" i="4" s="1"/>
  <c r="D1665" i="4"/>
  <c r="F1665" i="4" s="1"/>
  <c r="H1665" i="4" s="1"/>
  <c r="D1673" i="4"/>
  <c r="F1673" i="4" s="1"/>
  <c r="H1673" i="4" s="1"/>
  <c r="D1681" i="4"/>
  <c r="F1681" i="4" s="1"/>
  <c r="H1681" i="4" s="1"/>
  <c r="D1689" i="4"/>
  <c r="F1689" i="4" s="1"/>
  <c r="H1689" i="4" s="1"/>
  <c r="D1697" i="4"/>
  <c r="F1697" i="4" s="1"/>
  <c r="H1697" i="4" s="1"/>
  <c r="D1705" i="4"/>
  <c r="F1705" i="4" s="1"/>
  <c r="H1705" i="4" s="1"/>
  <c r="D1713" i="4"/>
  <c r="F1713" i="4" s="1"/>
  <c r="H1713" i="4" s="1"/>
  <c r="D1721" i="4"/>
  <c r="F1721" i="4" s="1"/>
  <c r="H1721" i="4" s="1"/>
  <c r="D1729" i="4"/>
  <c r="F1729" i="4" s="1"/>
  <c r="H1729" i="4" s="1"/>
  <c r="D1760" i="4"/>
  <c r="F1760" i="4" s="1"/>
  <c r="H1760" i="4" s="1"/>
  <c r="D1768" i="4"/>
  <c r="F1768" i="4" s="1"/>
  <c r="H1768" i="4" s="1"/>
  <c r="D1776" i="4"/>
  <c r="F1776" i="4" s="1"/>
  <c r="H1776" i="4" s="1"/>
  <c r="D1784" i="4"/>
  <c r="F1784" i="4" s="1"/>
  <c r="H1784" i="4" s="1"/>
  <c r="D1792" i="4"/>
  <c r="F1792" i="4" s="1"/>
  <c r="H1792" i="4" s="1"/>
  <c r="D2638" i="4"/>
  <c r="F2638" i="4" s="1"/>
  <c r="H2638" i="4" s="1"/>
  <c r="D2726" i="4"/>
  <c r="F2726" i="4" s="1"/>
  <c r="H2726" i="4" s="1"/>
  <c r="D2774" i="4"/>
  <c r="F2774" i="4" s="1"/>
  <c r="H2774" i="4" s="1"/>
  <c r="D2853" i="4"/>
  <c r="F2853" i="4" s="1"/>
  <c r="H2853" i="4" s="1"/>
  <c r="D3172" i="4"/>
  <c r="F3172" i="4" s="1"/>
  <c r="H3172" i="4" s="1"/>
  <c r="D3236" i="4"/>
  <c r="F3236" i="4" s="1"/>
  <c r="H3236" i="4" s="1"/>
  <c r="D3434" i="4"/>
  <c r="F3434" i="4" s="1"/>
  <c r="H3434" i="4" s="1"/>
  <c r="D3482" i="4"/>
  <c r="F3482" i="4" s="1"/>
  <c r="H3482" i="4" s="1"/>
  <c r="D3490" i="4"/>
  <c r="F3490" i="4" s="1"/>
  <c r="H3490" i="4" s="1"/>
  <c r="D3498" i="4"/>
  <c r="F3498" i="4" s="1"/>
  <c r="H3498" i="4" s="1"/>
  <c r="D3658" i="4"/>
  <c r="F3658" i="4" s="1"/>
  <c r="H3658" i="4" s="1"/>
  <c r="D3735" i="4"/>
  <c r="F3735" i="4" s="1"/>
  <c r="H3735" i="4" s="1"/>
  <c r="D4069" i="4"/>
  <c r="F4069" i="4" s="1"/>
  <c r="H4069" i="4" s="1"/>
  <c r="D4077" i="4"/>
  <c r="F4077" i="4" s="1"/>
  <c r="H4077" i="4" s="1"/>
  <c r="D4141" i="4"/>
  <c r="F4141" i="4" s="1"/>
  <c r="H4141" i="4" s="1"/>
  <c r="D4149" i="4"/>
  <c r="F4149" i="4" s="1"/>
  <c r="H4149" i="4" s="1"/>
  <c r="D4157" i="4"/>
  <c r="F4157" i="4" s="1"/>
  <c r="H4157" i="4" s="1"/>
  <c r="D4165" i="4"/>
  <c r="F4165" i="4" s="1"/>
  <c r="H4165" i="4" s="1"/>
  <c r="D4173" i="4"/>
  <c r="F4173" i="4" s="1"/>
  <c r="H4173" i="4" s="1"/>
  <c r="D4181" i="4"/>
  <c r="F4181" i="4" s="1"/>
  <c r="H4181" i="4" s="1"/>
  <c r="D4189" i="4"/>
  <c r="F4189" i="4" s="1"/>
  <c r="H4189" i="4" s="1"/>
  <c r="D4197" i="4"/>
  <c r="F4197" i="4" s="1"/>
  <c r="H4197" i="4" s="1"/>
  <c r="D4205" i="4"/>
  <c r="F4205" i="4" s="1"/>
  <c r="D4373" i="4"/>
  <c r="F4373" i="4" s="1"/>
  <c r="H4373" i="4" s="1"/>
  <c r="D4381" i="4"/>
  <c r="F4381" i="4" s="1"/>
  <c r="H4381" i="4" s="1"/>
  <c r="D4389" i="4"/>
  <c r="F4389" i="4" s="1"/>
  <c r="H4389" i="4" s="1"/>
  <c r="D5397" i="4"/>
  <c r="F5397" i="4" s="1"/>
  <c r="H5397" i="4" s="1"/>
  <c r="D5405" i="4"/>
  <c r="F5405" i="4" s="1"/>
  <c r="H5405" i="4" s="1"/>
  <c r="D5757" i="4"/>
  <c r="F5757" i="4" s="1"/>
  <c r="H5757" i="4" s="1"/>
  <c r="D5765" i="4"/>
  <c r="F5765" i="4" s="1"/>
  <c r="H5765" i="4" s="1"/>
  <c r="D5773" i="4"/>
  <c r="F5773" i="4" s="1"/>
  <c r="H5773" i="4" s="1"/>
  <c r="D5781" i="4"/>
  <c r="F5781" i="4" s="1"/>
  <c r="H5781" i="4" s="1"/>
  <c r="D5789" i="4"/>
  <c r="F5789" i="4" s="1"/>
  <c r="H5789" i="4" s="1"/>
  <c r="D5797" i="4"/>
  <c r="F5797" i="4" s="1"/>
  <c r="H5797" i="4" s="1"/>
  <c r="D5805" i="4"/>
  <c r="F5805" i="4" s="1"/>
  <c r="H5805" i="4" s="1"/>
  <c r="D5813" i="4"/>
  <c r="F5813" i="4" s="1"/>
  <c r="H5813" i="4" s="1"/>
  <c r="D6388" i="4"/>
  <c r="F6388" i="4" s="1"/>
  <c r="H6388" i="4" s="1"/>
  <c r="D6396" i="4"/>
  <c r="F6396" i="4" s="1"/>
  <c r="H6396" i="4" s="1"/>
  <c r="E2454" i="4"/>
  <c r="D710" i="4"/>
  <c r="F710" i="4" s="1"/>
  <c r="H710" i="4" s="1"/>
  <c r="D6340" i="4"/>
  <c r="F6340" i="4" s="1"/>
  <c r="H6340" i="4" s="1"/>
  <c r="D6364" i="4"/>
  <c r="F6364" i="4" s="1"/>
  <c r="H6364" i="4" s="1"/>
  <c r="E3331" i="4"/>
  <c r="E3315" i="4"/>
  <c r="E3227" i="4"/>
  <c r="E3179" i="4"/>
  <c r="E2948" i="4"/>
  <c r="D695" i="4"/>
  <c r="F695" i="4" s="1"/>
  <c r="H695" i="4" s="1"/>
  <c r="D750" i="4"/>
  <c r="F750" i="4" s="1"/>
  <c r="H750" i="4" s="1"/>
  <c r="G6348" i="4"/>
  <c r="I6348" i="4" s="1"/>
  <c r="D663" i="4"/>
  <c r="F663" i="4" s="1"/>
  <c r="H663" i="4" s="1"/>
  <c r="G6364" i="4"/>
  <c r="I6364" i="4" s="1"/>
  <c r="E750" i="4"/>
  <c r="E734" i="4"/>
  <c r="E726" i="4"/>
  <c r="E718" i="4"/>
  <c r="E710" i="4"/>
  <c r="E702" i="4"/>
  <c r="E647" i="4"/>
  <c r="D671" i="4"/>
  <c r="F671" i="4" s="1"/>
  <c r="H671" i="4" s="1"/>
  <c r="D726" i="4"/>
  <c r="F726" i="4" s="1"/>
  <c r="H726" i="4" s="1"/>
  <c r="D702" i="4"/>
  <c r="F702" i="4" s="1"/>
  <c r="H702" i="4" s="1"/>
  <c r="D6380" i="4"/>
  <c r="F6380" i="4" s="1"/>
  <c r="H6380" i="4" s="1"/>
  <c r="D687" i="4"/>
  <c r="F687" i="4" s="1"/>
  <c r="H687" i="4" s="1"/>
  <c r="D655" i="4"/>
  <c r="F655" i="4" s="1"/>
  <c r="H655" i="4" s="1"/>
  <c r="D718" i="4"/>
  <c r="F718" i="4" s="1"/>
  <c r="H718" i="4" s="1"/>
  <c r="G6340" i="4"/>
  <c r="I6340" i="4" s="1"/>
  <c r="G6356" i="4"/>
  <c r="I6356" i="4" s="1"/>
  <c r="E3811" i="4"/>
  <c r="E2123" i="4"/>
  <c r="E2760" i="4"/>
  <c r="E1271" i="4"/>
  <c r="E840" i="4"/>
  <c r="E3070" i="4"/>
  <c r="E2359" i="4"/>
  <c r="E2574" i="4"/>
  <c r="E2422" i="4"/>
  <c r="C3653" i="4"/>
  <c r="G6420" i="4"/>
  <c r="I6420" i="4" s="1"/>
  <c r="E1106" i="4"/>
  <c r="H2712" i="4"/>
  <c r="G6412" i="4"/>
  <c r="I6412" i="4" s="1"/>
  <c r="D6412" i="4"/>
  <c r="F6412" i="4" s="1"/>
  <c r="H6412" i="4" s="1"/>
  <c r="D6420" i="4"/>
  <c r="F6420" i="4" s="1"/>
  <c r="H6420" i="4" s="1"/>
  <c r="E741" i="4"/>
  <c r="E1488" i="4"/>
  <c r="E1440" i="4"/>
  <c r="E1323" i="4"/>
  <c r="E4900" i="4"/>
  <c r="E2370" i="4"/>
  <c r="E1756" i="4"/>
  <c r="E1392" i="4"/>
  <c r="E1338" i="4"/>
  <c r="C3661" i="4"/>
  <c r="E3172" i="4"/>
  <c r="E3100" i="4"/>
  <c r="E1843" i="4"/>
  <c r="E870" i="4"/>
  <c r="E854" i="4"/>
  <c r="E776" i="4"/>
  <c r="E1802" i="4"/>
  <c r="E1010" i="4"/>
  <c r="E1120" i="4"/>
  <c r="E1642" i="4"/>
  <c r="E2976" i="4"/>
  <c r="E3211" i="4"/>
  <c r="E3047" i="4"/>
  <c r="E3610" i="4"/>
  <c r="E2108" i="4"/>
  <c r="E1148" i="4"/>
  <c r="E2840" i="4"/>
  <c r="E1244" i="4"/>
  <c r="E934" i="4"/>
  <c r="C6360" i="4"/>
  <c r="D6360" i="4"/>
  <c r="F6360" i="4" s="1"/>
  <c r="H6360" i="4" s="1"/>
  <c r="C6345" i="4"/>
  <c r="E6345" i="4" s="1"/>
  <c r="D6345" i="4"/>
  <c r="F6345" i="4" s="1"/>
  <c r="H6345" i="4" s="1"/>
  <c r="C6292" i="4"/>
  <c r="D6292" i="4"/>
  <c r="F6292" i="4" s="1"/>
  <c r="H6292" i="4" s="1"/>
  <c r="C6284" i="4"/>
  <c r="D6284" i="4"/>
  <c r="F6284" i="4" s="1"/>
  <c r="H6284" i="4" s="1"/>
  <c r="E6268" i="4"/>
  <c r="G6268" i="4"/>
  <c r="I6268" i="4" s="1"/>
  <c r="E5908" i="4"/>
  <c r="E5572" i="4"/>
  <c r="E5468" i="4"/>
  <c r="E5396" i="4"/>
  <c r="E4964" i="4"/>
  <c r="E4772" i="4"/>
  <c r="E4628" i="4"/>
  <c r="E4604" i="4"/>
  <c r="E4316" i="4"/>
  <c r="E4252" i="4"/>
  <c r="E1960" i="4"/>
  <c r="E1952" i="4"/>
  <c r="E1936" i="4"/>
  <c r="E1928" i="4"/>
  <c r="E1912" i="4"/>
  <c r="E1904" i="4"/>
  <c r="E1896" i="4"/>
  <c r="E1880" i="4"/>
  <c r="E1872" i="4"/>
  <c r="E1698" i="4"/>
  <c r="E1682" i="4"/>
  <c r="E1666" i="4"/>
  <c r="E1635" i="4"/>
  <c r="E1579" i="4"/>
  <c r="E1539" i="4"/>
  <c r="E3351" i="4"/>
  <c r="E3343" i="4"/>
  <c r="E3311" i="4"/>
  <c r="E3295" i="4"/>
  <c r="E3263" i="4"/>
  <c r="E3248" i="4"/>
  <c r="E3186" i="4"/>
  <c r="E3148" i="4"/>
  <c r="E3092" i="4"/>
  <c r="E3062" i="4"/>
  <c r="E3039" i="4"/>
  <c r="E3023" i="4"/>
  <c r="E3015" i="4"/>
  <c r="E2991" i="4"/>
  <c r="E2968" i="4"/>
  <c r="E2864" i="4"/>
  <c r="E2848" i="4"/>
  <c r="E2832" i="4"/>
  <c r="E2816" i="4"/>
  <c r="E2800" i="4"/>
  <c r="E2792" i="4"/>
  <c r="E2784" i="4"/>
  <c r="E2706" i="4"/>
  <c r="E2658" i="4"/>
  <c r="E2635" i="4"/>
  <c r="E2627" i="4"/>
  <c r="E2579" i="4"/>
  <c r="E1260" i="4"/>
  <c r="E1236" i="4"/>
  <c r="E1228" i="4"/>
  <c r="E1220" i="4"/>
  <c r="E1204" i="4"/>
  <c r="E1196" i="4"/>
  <c r="E1188" i="4"/>
  <c r="E1132" i="4"/>
  <c r="E1102" i="4"/>
  <c r="E1086" i="4"/>
  <c r="E1078" i="4"/>
  <c r="E1062" i="4"/>
  <c r="E1054" i="4"/>
  <c r="E1046" i="4"/>
  <c r="E1038" i="4"/>
  <c r="D2603" i="4"/>
  <c r="F2603" i="4" s="1"/>
  <c r="H2603" i="4" s="1"/>
  <c r="D2666" i="4"/>
  <c r="F2666" i="4" s="1"/>
  <c r="H2666" i="4" s="1"/>
  <c r="D2761" i="4"/>
  <c r="F2761" i="4" s="1"/>
  <c r="H2761" i="4" s="1"/>
  <c r="D2784" i="4"/>
  <c r="F2784" i="4" s="1"/>
  <c r="H2784" i="4" s="1"/>
  <c r="D2792" i="4"/>
  <c r="F2792" i="4" s="1"/>
  <c r="H2792" i="4" s="1"/>
  <c r="D2800" i="4"/>
  <c r="F2800" i="4" s="1"/>
  <c r="H2800" i="4" s="1"/>
  <c r="D2808" i="4"/>
  <c r="F2808" i="4" s="1"/>
  <c r="H2808" i="4" s="1"/>
  <c r="D2824" i="4"/>
  <c r="F2824" i="4" s="1"/>
  <c r="H2824" i="4" s="1"/>
  <c r="D2968" i="4"/>
  <c r="F2968" i="4" s="1"/>
  <c r="H2968" i="4" s="1"/>
  <c r="D2976" i="4"/>
  <c r="F2976" i="4" s="1"/>
  <c r="H2976" i="4" s="1"/>
  <c r="D3047" i="4"/>
  <c r="F3047" i="4" s="1"/>
  <c r="H3047" i="4" s="1"/>
  <c r="D3232" i="4"/>
  <c r="F3232" i="4" s="1"/>
  <c r="H3232" i="4" s="1"/>
  <c r="D3240" i="4"/>
  <c r="F3240" i="4" s="1"/>
  <c r="H3240" i="4" s="1"/>
  <c r="D3248" i="4"/>
  <c r="F3248" i="4" s="1"/>
  <c r="H3248" i="4" s="1"/>
  <c r="D3335" i="4"/>
  <c r="F3335" i="4" s="1"/>
  <c r="H3335" i="4" s="1"/>
  <c r="D3343" i="4"/>
  <c r="F3343" i="4" s="1"/>
  <c r="H3343" i="4" s="1"/>
  <c r="D3359" i="4"/>
  <c r="F3359" i="4" s="1"/>
  <c r="H3359" i="4" s="1"/>
  <c r="D3570" i="4"/>
  <c r="F3570" i="4" s="1"/>
  <c r="H3570" i="4" s="1"/>
  <c r="D3578" i="4"/>
  <c r="F3578" i="4" s="1"/>
  <c r="H3578" i="4" s="1"/>
  <c r="D3601" i="4"/>
  <c r="F3601" i="4" s="1"/>
  <c r="H3601" i="4" s="1"/>
  <c r="D3609" i="4"/>
  <c r="F3609" i="4" s="1"/>
  <c r="H3609" i="4" s="1"/>
  <c r="D3632" i="4"/>
  <c r="F3632" i="4" s="1"/>
  <c r="H3632" i="4" s="1"/>
  <c r="E3327" i="4"/>
  <c r="E1526" i="4"/>
  <c r="E1510" i="4"/>
  <c r="E1463" i="4"/>
  <c r="E1439" i="4"/>
  <c r="E1354" i="4"/>
  <c r="E1346" i="4"/>
  <c r="E1330" i="4"/>
  <c r="E1314" i="4"/>
  <c r="E1306" i="4"/>
  <c r="E834" i="4"/>
  <c r="E818" i="4"/>
  <c r="E810" i="4"/>
  <c r="E803" i="4"/>
  <c r="E787" i="4"/>
  <c r="E771" i="4"/>
  <c r="E763" i="4"/>
  <c r="E756" i="4"/>
  <c r="E749" i="4"/>
  <c r="E733" i="4"/>
  <c r="E701" i="4"/>
  <c r="D795" i="4"/>
  <c r="F795" i="4" s="1"/>
  <c r="H795" i="4" s="1"/>
  <c r="D2611" i="4"/>
  <c r="F2611" i="4" s="1"/>
  <c r="H2611" i="4" s="1"/>
  <c r="D2643" i="4"/>
  <c r="F2643" i="4" s="1"/>
  <c r="H2643" i="4" s="1"/>
  <c r="D2777" i="4"/>
  <c r="F2777" i="4" s="1"/>
  <c r="H2777" i="4" s="1"/>
  <c r="D3015" i="4"/>
  <c r="F3015" i="4" s="1"/>
  <c r="H3015" i="4" s="1"/>
  <c r="D3039" i="4"/>
  <c r="F3039" i="4" s="1"/>
  <c r="H3039" i="4" s="1"/>
  <c r="E3660" i="4"/>
  <c r="E1866" i="4"/>
  <c r="E1494" i="4"/>
  <c r="E880" i="4"/>
  <c r="E864" i="4"/>
  <c r="E833" i="4"/>
  <c r="E825" i="4"/>
  <c r="E817" i="4"/>
  <c r="E809" i="4"/>
  <c r="E802" i="4"/>
  <c r="E786" i="4"/>
  <c r="E778" i="4"/>
  <c r="E629" i="4"/>
  <c r="D485" i="4"/>
  <c r="F485" i="4" s="1"/>
  <c r="H485" i="4" s="1"/>
  <c r="D566" i="4"/>
  <c r="F566" i="4" s="1"/>
  <c r="H566" i="4" s="1"/>
  <c r="D597" i="4"/>
  <c r="F597" i="4" s="1"/>
  <c r="H597" i="4" s="1"/>
  <c r="D771" i="4"/>
  <c r="F771" i="4" s="1"/>
  <c r="H771" i="4" s="1"/>
  <c r="D826" i="4"/>
  <c r="F826" i="4" s="1"/>
  <c r="H826" i="4" s="1"/>
  <c r="D834" i="4"/>
  <c r="F834" i="4" s="1"/>
  <c r="H834" i="4" s="1"/>
  <c r="D1140" i="4"/>
  <c r="F1140" i="4" s="1"/>
  <c r="H1140" i="4" s="1"/>
  <c r="D1172" i="4"/>
  <c r="F1172" i="4" s="1"/>
  <c r="H1172" i="4" s="1"/>
  <c r="D2745" i="4"/>
  <c r="F2745" i="4" s="1"/>
  <c r="H2745" i="4" s="1"/>
  <c r="D3170" i="4"/>
  <c r="F3170" i="4" s="1"/>
  <c r="H3170" i="4" s="1"/>
  <c r="D3816" i="4"/>
  <c r="F3816" i="4" s="1"/>
  <c r="H3816" i="4" s="1"/>
  <c r="D6385" i="4"/>
  <c r="F6385" i="4" s="1"/>
  <c r="H6385" i="4" s="1"/>
  <c r="E1596" i="4"/>
  <c r="E1580" i="4"/>
  <c r="E1564" i="4"/>
  <c r="E1540" i="4"/>
  <c r="E1532" i="4"/>
  <c r="E1524" i="4"/>
  <c r="E1508" i="4"/>
  <c r="E1500" i="4"/>
  <c r="E1027" i="4"/>
  <c r="E980" i="4"/>
  <c r="E957" i="4"/>
  <c r="E949" i="4"/>
  <c r="E942" i="4"/>
  <c r="E926" i="4"/>
  <c r="E902" i="4"/>
  <c r="E886" i="4"/>
  <c r="E879" i="4"/>
  <c r="E863" i="4"/>
  <c r="E855" i="4"/>
  <c r="E839" i="4"/>
  <c r="E832" i="4"/>
  <c r="E824" i="4"/>
  <c r="E816" i="4"/>
  <c r="E692" i="4"/>
  <c r="E684" i="4"/>
  <c r="E676" i="4"/>
  <c r="E636" i="4"/>
  <c r="D557" i="4"/>
  <c r="F557" i="4" s="1"/>
  <c r="H557" i="4" s="1"/>
  <c r="D699" i="4"/>
  <c r="F699" i="4" s="1"/>
  <c r="H699" i="4" s="1"/>
  <c r="D707" i="4"/>
  <c r="F707" i="4" s="1"/>
  <c r="H707" i="4" s="1"/>
  <c r="D723" i="4"/>
  <c r="F723" i="4" s="1"/>
  <c r="H723" i="4" s="1"/>
  <c r="D739" i="4"/>
  <c r="F739" i="4" s="1"/>
  <c r="H739" i="4" s="1"/>
  <c r="D748" i="4"/>
  <c r="F748" i="4" s="1"/>
  <c r="H748" i="4" s="1"/>
  <c r="D1078" i="4"/>
  <c r="F1078" i="4" s="1"/>
  <c r="H1078" i="4" s="1"/>
  <c r="D1102" i="4"/>
  <c r="F1102" i="4" s="1"/>
  <c r="H1102" i="4" s="1"/>
  <c r="D1188" i="4"/>
  <c r="F1188" i="4" s="1"/>
  <c r="H1188" i="4" s="1"/>
  <c r="D1453" i="4"/>
  <c r="F1453" i="4" s="1"/>
  <c r="H1453" i="4" s="1"/>
  <c r="D3803" i="4"/>
  <c r="F3803" i="4" s="1"/>
  <c r="H3803" i="4" s="1"/>
  <c r="D453" i="4"/>
  <c r="F453" i="4" s="1"/>
  <c r="H453" i="4" s="1"/>
  <c r="D558" i="4"/>
  <c r="F558" i="4" s="1"/>
  <c r="H558" i="4" s="1"/>
  <c r="D731" i="4"/>
  <c r="F731" i="4" s="1"/>
  <c r="H731" i="4" s="1"/>
  <c r="D1236" i="4"/>
  <c r="F1236" i="4" s="1"/>
  <c r="H1236" i="4" s="1"/>
  <c r="D1446" i="4"/>
  <c r="F1446" i="4" s="1"/>
  <c r="H1446" i="4" s="1"/>
  <c r="D3084" i="4"/>
  <c r="F3084" i="4" s="1"/>
  <c r="H3084" i="4" s="1"/>
  <c r="D3148" i="4"/>
  <c r="F3148" i="4" s="1"/>
  <c r="H3148" i="4" s="1"/>
  <c r="D3667" i="4"/>
  <c r="F3667" i="4" s="1"/>
  <c r="H3667" i="4" s="1"/>
  <c r="D3675" i="4"/>
  <c r="F3675" i="4" s="1"/>
  <c r="H3675" i="4" s="1"/>
  <c r="D4119" i="4"/>
  <c r="F4119" i="4" s="1"/>
  <c r="H4119" i="4" s="1"/>
  <c r="D4127" i="4"/>
  <c r="F4127" i="4" s="1"/>
  <c r="H4127" i="4" s="1"/>
  <c r="E3846" i="4"/>
  <c r="E3803" i="4"/>
  <c r="E2824" i="4"/>
  <c r="E826" i="4"/>
  <c r="E628" i="4"/>
  <c r="C6381" i="4"/>
  <c r="E6381" i="4" s="1"/>
  <c r="D6381" i="4"/>
  <c r="F6381" i="4" s="1"/>
  <c r="H6381" i="4" s="1"/>
  <c r="C6366" i="4"/>
  <c r="C6299" i="4"/>
  <c r="D6299" i="4"/>
  <c r="F6299" i="4" s="1"/>
  <c r="H6299" i="4" s="1"/>
  <c r="E6259" i="4"/>
  <c r="E6099" i="4"/>
  <c r="E5843" i="4"/>
  <c r="E5715" i="4"/>
  <c r="E5467" i="4"/>
  <c r="E5387" i="4"/>
  <c r="E5355" i="4"/>
  <c r="E5235" i="4"/>
  <c r="E5227" i="4"/>
  <c r="E5163" i="4"/>
  <c r="E5131" i="4"/>
  <c r="E5019" i="4"/>
  <c r="E4987" i="4"/>
  <c r="E4963" i="4"/>
  <c r="E4939" i="4"/>
  <c r="E4715" i="4"/>
  <c r="E4627" i="4"/>
  <c r="E4579" i="4"/>
  <c r="E4563" i="4"/>
  <c r="E4531" i="4"/>
  <c r="E4515" i="4"/>
  <c r="E4475" i="4"/>
  <c r="E4355" i="4"/>
  <c r="E4315" i="4"/>
  <c r="E2931" i="4"/>
  <c r="E2646" i="4"/>
  <c r="E2630" i="4"/>
  <c r="E2614" i="4"/>
  <c r="E2590" i="4"/>
  <c r="E2582" i="4"/>
  <c r="E2558" i="4"/>
  <c r="E2480" i="4"/>
  <c r="E2464" i="4"/>
  <c r="E2456" i="4"/>
  <c r="E2448" i="4"/>
  <c r="E2432" i="4"/>
  <c r="E2424" i="4"/>
  <c r="E2408" i="4"/>
  <c r="E2400" i="4"/>
  <c r="E2307" i="4"/>
  <c r="E2251" i="4"/>
  <c r="E2235" i="4"/>
  <c r="E2187" i="4"/>
  <c r="E2132" i="4"/>
  <c r="E2124" i="4"/>
  <c r="E2014" i="4"/>
  <c r="E2006" i="4"/>
  <c r="E1990" i="4"/>
  <c r="E1951" i="4"/>
  <c r="E1927" i="4"/>
  <c r="E1887" i="4"/>
  <c r="E1735" i="4"/>
  <c r="E1650" i="4"/>
  <c r="E1626" i="4"/>
  <c r="E1618" i="4"/>
  <c r="E1610" i="4"/>
  <c r="E3586" i="4"/>
  <c r="E3398" i="4"/>
  <c r="E3319" i="4"/>
  <c r="E3240" i="4"/>
  <c r="E3210" i="4"/>
  <c r="E3170" i="4"/>
  <c r="E2999" i="4"/>
  <c r="D2658" i="4"/>
  <c r="F2658" i="4" s="1"/>
  <c r="H2658" i="4" s="1"/>
  <c r="D2674" i="4"/>
  <c r="F2674" i="4" s="1"/>
  <c r="H2674" i="4" s="1"/>
  <c r="D2682" i="4"/>
  <c r="F2682" i="4" s="1"/>
  <c r="H2682" i="4" s="1"/>
  <c r="D2690" i="4"/>
  <c r="F2690" i="4" s="1"/>
  <c r="H2690" i="4" s="1"/>
  <c r="D3224" i="4"/>
  <c r="F3224" i="4" s="1"/>
  <c r="H3224" i="4" s="1"/>
  <c r="D3351" i="4"/>
  <c r="F3351" i="4" s="1"/>
  <c r="H3351" i="4" s="1"/>
  <c r="D3640" i="4"/>
  <c r="F3640" i="4" s="1"/>
  <c r="H3640" i="4" s="1"/>
  <c r="E1172" i="4"/>
  <c r="E3675" i="4"/>
  <c r="E3639" i="4"/>
  <c r="E3428" i="4"/>
  <c r="E1566" i="4"/>
  <c r="E1534" i="4"/>
  <c r="E1502" i="4"/>
  <c r="E1495" i="4"/>
  <c r="E1479" i="4"/>
  <c r="D614" i="4"/>
  <c r="F614" i="4" s="1"/>
  <c r="H614" i="4" s="1"/>
  <c r="D631" i="4"/>
  <c r="F631" i="4" s="1"/>
  <c r="H631" i="4" s="1"/>
  <c r="D1346" i="4"/>
  <c r="F1346" i="4" s="1"/>
  <c r="H1346" i="4" s="1"/>
  <c r="D1361" i="4"/>
  <c r="F1361" i="4" s="1"/>
  <c r="H1361" i="4" s="1"/>
  <c r="D1377" i="4"/>
  <c r="F1377" i="4" s="1"/>
  <c r="H1377" i="4" s="1"/>
  <c r="D2627" i="4"/>
  <c r="F2627" i="4" s="1"/>
  <c r="H2627" i="4" s="1"/>
  <c r="D2635" i="4"/>
  <c r="F2635" i="4" s="1"/>
  <c r="H2635" i="4" s="1"/>
  <c r="D2816" i="4"/>
  <c r="D3023" i="4"/>
  <c r="F3023" i="4" s="1"/>
  <c r="H3023" i="4" s="1"/>
  <c r="D3586" i="4"/>
  <c r="F3586" i="4" s="1"/>
  <c r="H3586" i="4" s="1"/>
  <c r="D6371" i="4"/>
  <c r="F6371" i="4" s="1"/>
  <c r="H6371" i="4" s="1"/>
  <c r="E3194" i="4"/>
  <c r="E1487" i="4"/>
  <c r="E4120" i="4"/>
  <c r="E3902" i="4"/>
  <c r="E3816" i="4"/>
  <c r="E3695" i="4"/>
  <c r="E3674" i="4"/>
  <c r="E1376" i="4"/>
  <c r="E1360" i="4"/>
  <c r="D607" i="4"/>
  <c r="F607" i="4" s="1"/>
  <c r="H607" i="4" s="1"/>
  <c r="D615" i="4"/>
  <c r="F615" i="4" s="1"/>
  <c r="H615" i="4" s="1"/>
  <c r="D779" i="4"/>
  <c r="F779" i="4" s="1"/>
  <c r="H779" i="4" s="1"/>
  <c r="D787" i="4"/>
  <c r="F787" i="4" s="1"/>
  <c r="H787" i="4" s="1"/>
  <c r="D810" i="4"/>
  <c r="F810" i="4" s="1"/>
  <c r="H810" i="4" s="1"/>
  <c r="D1132" i="4"/>
  <c r="F1132" i="4" s="1"/>
  <c r="H1132" i="4" s="1"/>
  <c r="D1156" i="4"/>
  <c r="F1156" i="4" s="1"/>
  <c r="H1156" i="4" s="1"/>
  <c r="D1354" i="4"/>
  <c r="F1354" i="4" s="1"/>
  <c r="H1354" i="4" s="1"/>
  <c r="D3162" i="4"/>
  <c r="F3162" i="4" s="1"/>
  <c r="H3162" i="4" s="1"/>
  <c r="D3178" i="4"/>
  <c r="F3178" i="4" s="1"/>
  <c r="H3178" i="4" s="1"/>
  <c r="D3194" i="4"/>
  <c r="F3194" i="4" s="1"/>
  <c r="H3194" i="4" s="1"/>
  <c r="D3202" i="4"/>
  <c r="F3202" i="4" s="1"/>
  <c r="H3202" i="4" s="1"/>
  <c r="D3210" i="4"/>
  <c r="F3210" i="4" s="1"/>
  <c r="H3210" i="4" s="1"/>
  <c r="E1431" i="4"/>
  <c r="E1164" i="4"/>
  <c r="E3838" i="4"/>
  <c r="E1588" i="4"/>
  <c r="D1046" i="4"/>
  <c r="F1046" i="4" s="1"/>
  <c r="H1046" i="4" s="1"/>
  <c r="D1062" i="4"/>
  <c r="F1062" i="4" s="1"/>
  <c r="H1062" i="4" s="1"/>
  <c r="D1086" i="4"/>
  <c r="F1086" i="4" s="1"/>
  <c r="H1086" i="4" s="1"/>
  <c r="D1117" i="4"/>
  <c r="F1117" i="4" s="1"/>
  <c r="H1117" i="4" s="1"/>
  <c r="D1431" i="4"/>
  <c r="F1431" i="4" s="1"/>
  <c r="H1431" i="4" s="1"/>
  <c r="D1445" i="4"/>
  <c r="F1445" i="4" s="1"/>
  <c r="H1445" i="4" s="1"/>
  <c r="D1469" i="4"/>
  <c r="F1469" i="4" s="1"/>
  <c r="H1469" i="4" s="1"/>
  <c r="D1485" i="4"/>
  <c r="F1485" i="4" s="1"/>
  <c r="H1485" i="4" s="1"/>
  <c r="D1501" i="4"/>
  <c r="F1501" i="4" s="1"/>
  <c r="H1501" i="4" s="1"/>
  <c r="D1516" i="4"/>
  <c r="F1516" i="4" s="1"/>
  <c r="H1516" i="4" s="1"/>
  <c r="D3155" i="4"/>
  <c r="F3155" i="4" s="1"/>
  <c r="H3155" i="4" s="1"/>
  <c r="D3674" i="4"/>
  <c r="F3674" i="4" s="1"/>
  <c r="H3674" i="4" s="1"/>
  <c r="D708" i="4"/>
  <c r="F708" i="4" s="1"/>
  <c r="H708" i="4" s="1"/>
  <c r="D1054" i="4"/>
  <c r="F1054" i="4" s="1"/>
  <c r="H1054" i="4" s="1"/>
  <c r="D1212" i="4"/>
  <c r="F1212" i="4" s="1"/>
  <c r="H1212" i="4" s="1"/>
  <c r="D1220" i="4"/>
  <c r="F1220" i="4" s="1"/>
  <c r="H1220" i="4" s="1"/>
  <c r="D1228" i="4"/>
  <c r="F1228" i="4" s="1"/>
  <c r="H1228" i="4" s="1"/>
  <c r="D1244" i="4"/>
  <c r="F1244" i="4" s="1"/>
  <c r="H1244" i="4" s="1"/>
  <c r="D1454" i="4"/>
  <c r="F1454" i="4" s="1"/>
  <c r="H1454" i="4" s="1"/>
  <c r="D1470" i="4"/>
  <c r="F1470" i="4" s="1"/>
  <c r="H1470" i="4" s="1"/>
  <c r="D1486" i="4"/>
  <c r="F1486" i="4" s="1"/>
  <c r="H1486" i="4" s="1"/>
  <c r="D1494" i="4"/>
  <c r="F1494" i="4" s="1"/>
  <c r="H1494" i="4" s="1"/>
  <c r="D1517" i="4"/>
  <c r="F1517" i="4" s="1"/>
  <c r="H1517" i="4" s="1"/>
  <c r="D454" i="4"/>
  <c r="F454" i="4" s="1"/>
  <c r="H454" i="4" s="1"/>
  <c r="D524" i="4"/>
  <c r="F524" i="4" s="1"/>
  <c r="H524" i="4" s="1"/>
  <c r="D548" i="4"/>
  <c r="F548" i="4" s="1"/>
  <c r="H548" i="4" s="1"/>
  <c r="D668" i="4"/>
  <c r="F668" i="4" s="1"/>
  <c r="H668" i="4" s="1"/>
  <c r="D685" i="4"/>
  <c r="F685" i="4" s="1"/>
  <c r="H685" i="4" s="1"/>
  <c r="D701" i="4"/>
  <c r="F701" i="4" s="1"/>
  <c r="H701" i="4" s="1"/>
  <c r="D717" i="4"/>
  <c r="F717" i="4" s="1"/>
  <c r="H717" i="4" s="1"/>
  <c r="D733" i="4"/>
  <c r="F733" i="4" s="1"/>
  <c r="H733" i="4" s="1"/>
  <c r="D741" i="4"/>
  <c r="F741" i="4" s="1"/>
  <c r="H741" i="4" s="1"/>
  <c r="D965" i="4"/>
  <c r="F965" i="4" s="1"/>
  <c r="H965" i="4" s="1"/>
  <c r="D1447" i="4"/>
  <c r="F1447" i="4" s="1"/>
  <c r="H1447" i="4" s="1"/>
  <c r="D1463" i="4"/>
  <c r="F1463" i="4" s="1"/>
  <c r="H1463" i="4" s="1"/>
  <c r="D1479" i="4"/>
  <c r="F1479" i="4" s="1"/>
  <c r="H1479" i="4" s="1"/>
  <c r="D1487" i="4"/>
  <c r="F1487" i="4" s="1"/>
  <c r="H1487" i="4" s="1"/>
  <c r="D1495" i="4"/>
  <c r="F1495" i="4" s="1"/>
  <c r="H1495" i="4" s="1"/>
  <c r="D1510" i="4"/>
  <c r="F1510" i="4" s="1"/>
  <c r="H1510" i="4" s="1"/>
  <c r="D1525" i="4"/>
  <c r="F1525" i="4" s="1"/>
  <c r="H1525" i="4" s="1"/>
  <c r="D1540" i="4"/>
  <c r="F1540" i="4" s="1"/>
  <c r="H1540" i="4" s="1"/>
  <c r="D1548" i="4"/>
  <c r="F1548" i="4" s="1"/>
  <c r="H1548" i="4" s="1"/>
  <c r="D1564" i="4"/>
  <c r="F1564" i="4" s="1"/>
  <c r="H1564" i="4" s="1"/>
  <c r="D1580" i="4"/>
  <c r="F1580" i="4" s="1"/>
  <c r="H1580" i="4" s="1"/>
  <c r="D1596" i="4"/>
  <c r="F1596" i="4" s="1"/>
  <c r="H1596" i="4" s="1"/>
  <c r="D1604" i="4"/>
  <c r="F1604" i="4" s="1"/>
  <c r="H1604" i="4" s="1"/>
  <c r="D2722" i="4"/>
  <c r="F2722" i="4" s="1"/>
  <c r="H2722" i="4" s="1"/>
  <c r="D2848" i="4"/>
  <c r="F2848" i="4" s="1"/>
  <c r="H2848" i="4" s="1"/>
  <c r="D2856" i="4"/>
  <c r="F2856" i="4" s="1"/>
  <c r="H2856" i="4" s="1"/>
  <c r="D3092" i="4"/>
  <c r="F3092" i="4" s="1"/>
  <c r="H3092" i="4" s="1"/>
  <c r="D3100" i="4"/>
  <c r="F3100" i="4" s="1"/>
  <c r="H3100" i="4" s="1"/>
  <c r="D3108" i="4"/>
  <c r="F3108" i="4" s="1"/>
  <c r="H3108" i="4" s="1"/>
  <c r="D3660" i="4"/>
  <c r="F3660" i="4" s="1"/>
  <c r="H3660" i="4" s="1"/>
  <c r="D3668" i="4"/>
  <c r="F3668" i="4" s="1"/>
  <c r="H3668" i="4" s="1"/>
  <c r="D3676" i="4"/>
  <c r="F3676" i="4" s="1"/>
  <c r="H3676" i="4" s="1"/>
  <c r="D4068" i="4"/>
  <c r="F4068" i="4" s="1"/>
  <c r="H4068" i="4" s="1"/>
  <c r="D4120" i="4"/>
  <c r="F4120" i="4" s="1"/>
  <c r="H4120" i="4" s="1"/>
  <c r="D4128" i="4"/>
  <c r="F4128" i="4" s="1"/>
  <c r="H4128" i="4" s="1"/>
  <c r="E3667" i="4"/>
  <c r="E1322" i="4"/>
  <c r="E709" i="4"/>
  <c r="E660" i="4"/>
  <c r="E6394" i="4"/>
  <c r="G6394" i="4"/>
  <c r="I6394" i="4" s="1"/>
  <c r="E6380" i="4"/>
  <c r="G6380" i="4"/>
  <c r="I6380" i="4" s="1"/>
  <c r="C6373" i="4"/>
  <c r="E6373" i="4" s="1"/>
  <c r="D6373" i="4"/>
  <c r="F6373" i="4" s="1"/>
  <c r="H6373" i="4" s="1"/>
  <c r="C6321" i="4"/>
  <c r="G6321" i="4" s="1"/>
  <c r="I6321" i="4" s="1"/>
  <c r="D6321" i="4"/>
  <c r="F6321" i="4" s="1"/>
  <c r="H6321" i="4" s="1"/>
  <c r="C6314" i="4"/>
  <c r="D6314" i="4"/>
  <c r="F6314" i="4" s="1"/>
  <c r="H6314" i="4" s="1"/>
  <c r="C6306" i="4"/>
  <c r="D6306" i="4"/>
  <c r="F6306" i="4" s="1"/>
  <c r="H6306" i="4" s="1"/>
  <c r="C6298" i="4"/>
  <c r="D6298" i="4"/>
  <c r="F6298" i="4" s="1"/>
  <c r="H6298" i="4" s="1"/>
  <c r="C6178" i="4"/>
  <c r="E6178" i="4" s="1"/>
  <c r="D6178" i="4"/>
  <c r="F6178" i="4" s="1"/>
  <c r="H6178" i="4" s="1"/>
  <c r="E6130" i="4"/>
  <c r="E5946" i="4"/>
  <c r="E5458" i="4"/>
  <c r="E5434" i="4"/>
  <c r="E5058" i="4"/>
  <c r="E5018" i="4"/>
  <c r="E4466" i="4"/>
  <c r="E4402" i="4"/>
  <c r="E3431" i="4"/>
  <c r="E3196" i="4"/>
  <c r="E3180" i="4"/>
  <c r="E3118" i="4"/>
  <c r="E3048" i="4"/>
  <c r="E2779" i="4"/>
  <c r="E2755" i="4"/>
  <c r="E2684" i="4"/>
  <c r="E2660" i="4"/>
  <c r="E2510" i="4"/>
  <c r="E2479" i="4"/>
  <c r="E2447" i="4"/>
  <c r="E2423" i="4"/>
  <c r="E2392" i="4"/>
  <c r="E2360" i="4"/>
  <c r="E2306" i="4"/>
  <c r="E2234" i="4"/>
  <c r="E2226" i="4"/>
  <c r="E2218" i="4"/>
  <c r="E2178" i="4"/>
  <c r="E2163" i="4"/>
  <c r="E2068" i="4"/>
  <c r="E2060" i="4"/>
  <c r="E2044" i="4"/>
  <c r="E1982" i="4"/>
  <c r="E1966" i="4"/>
  <c r="E1854" i="4"/>
  <c r="E1798" i="4"/>
  <c r="E1790" i="4"/>
  <c r="E1782" i="4"/>
  <c r="E1766" i="4"/>
  <c r="E1758" i="4"/>
  <c r="E1750" i="4"/>
  <c r="E1742" i="4"/>
  <c r="E1734" i="4"/>
  <c r="C6421" i="4"/>
  <c r="E6421" i="4" s="1"/>
  <c r="D6421" i="4"/>
  <c r="F6421" i="4" s="1"/>
  <c r="H6421" i="4" s="1"/>
  <c r="C6407" i="4"/>
  <c r="D6407" i="4"/>
  <c r="F6407" i="4" s="1"/>
  <c r="H6407" i="4" s="1"/>
  <c r="C6399" i="4"/>
  <c r="D6399" i="4"/>
  <c r="F6399" i="4" s="1"/>
  <c r="H6399" i="4" s="1"/>
  <c r="E6379" i="4"/>
  <c r="G6379" i="4"/>
  <c r="I6379" i="4" s="1"/>
  <c r="E3676" i="4"/>
  <c r="E3640" i="4"/>
  <c r="E3594" i="4"/>
  <c r="E3406" i="4"/>
  <c r="D575" i="4"/>
  <c r="F575" i="4" s="1"/>
  <c r="H575" i="4" s="1"/>
  <c r="D606" i="4"/>
  <c r="F606" i="4" s="1"/>
  <c r="H606" i="4" s="1"/>
  <c r="D623" i="4"/>
  <c r="F623" i="4" s="1"/>
  <c r="H623" i="4" s="1"/>
  <c r="D639" i="4"/>
  <c r="F639" i="4" s="1"/>
  <c r="H639" i="4" s="1"/>
  <c r="D763" i="4"/>
  <c r="F763" i="4" s="1"/>
  <c r="H763" i="4" s="1"/>
  <c r="D803" i="4"/>
  <c r="F803" i="4" s="1"/>
  <c r="H803" i="4" s="1"/>
  <c r="D1369" i="4"/>
  <c r="F1369" i="4" s="1"/>
  <c r="H1369" i="4" s="1"/>
  <c r="D1385" i="4"/>
  <c r="F1385" i="4" s="1"/>
  <c r="H1385" i="4" s="1"/>
  <c r="D1400" i="4"/>
  <c r="D2619" i="4"/>
  <c r="F2619" i="4" s="1"/>
  <c r="H2619" i="4" s="1"/>
  <c r="D2698" i="4"/>
  <c r="F2698" i="4" s="1"/>
  <c r="H2698" i="4" s="1"/>
  <c r="D2769" i="4"/>
  <c r="F2769" i="4" s="1"/>
  <c r="H2769" i="4" s="1"/>
  <c r="D3031" i="4"/>
  <c r="F3031" i="4" s="1"/>
  <c r="H3031" i="4" s="1"/>
  <c r="D3217" i="4"/>
  <c r="F3217" i="4" s="1"/>
  <c r="H3217" i="4" s="1"/>
  <c r="D3594" i="4"/>
  <c r="F3594" i="4" s="1"/>
  <c r="H3594" i="4" s="1"/>
  <c r="E3162" i="4"/>
  <c r="E3710" i="4"/>
  <c r="E1384" i="4"/>
  <c r="D756" i="4"/>
  <c r="F756" i="4" s="1"/>
  <c r="H756" i="4" s="1"/>
  <c r="D818" i="4"/>
  <c r="F818" i="4" s="1"/>
  <c r="H818" i="4" s="1"/>
  <c r="D1030" i="4"/>
  <c r="F1030" i="4" s="1"/>
  <c r="H1030" i="4" s="1"/>
  <c r="D1109" i="4"/>
  <c r="F1109" i="4" s="1"/>
  <c r="H1109" i="4" s="1"/>
  <c r="D1124" i="4"/>
  <c r="F1124" i="4" s="1"/>
  <c r="H1124" i="4" s="1"/>
  <c r="D1148" i="4"/>
  <c r="F1148" i="4" s="1"/>
  <c r="H1148" i="4" s="1"/>
  <c r="D1164" i="4"/>
  <c r="F1164" i="4" s="1"/>
  <c r="H1164" i="4" s="1"/>
  <c r="D1180" i="4"/>
  <c r="F1180" i="4" s="1"/>
  <c r="H1180" i="4" s="1"/>
  <c r="D1415" i="4"/>
  <c r="F1415" i="4" s="1"/>
  <c r="H1415" i="4" s="1"/>
  <c r="D1423" i="4"/>
  <c r="F1423" i="4" s="1"/>
  <c r="H1423" i="4" s="1"/>
  <c r="D1430" i="4"/>
  <c r="F1430" i="4" s="1"/>
  <c r="H1430" i="4" s="1"/>
  <c r="D3186" i="4"/>
  <c r="F3186" i="4" s="1"/>
  <c r="H3186" i="4" s="1"/>
  <c r="D3681" i="4"/>
  <c r="F3681" i="4" s="1"/>
  <c r="H3681" i="4" s="1"/>
  <c r="D3688" i="4"/>
  <c r="F3688" i="4" s="1"/>
  <c r="H3688" i="4" s="1"/>
  <c r="D3695" i="4"/>
  <c r="F3695" i="4" s="1"/>
  <c r="H3695" i="4" s="1"/>
  <c r="D3710" i="4"/>
  <c r="F3710" i="4" s="1"/>
  <c r="H3710" i="4" s="1"/>
  <c r="E6371" i="4"/>
  <c r="E2666" i="4"/>
  <c r="E1447" i="4"/>
  <c r="D477" i="4"/>
  <c r="F477" i="4" s="1"/>
  <c r="H477" i="4" s="1"/>
  <c r="D486" i="4"/>
  <c r="F486" i="4" s="1"/>
  <c r="H486" i="4" s="1"/>
  <c r="D509" i="4"/>
  <c r="F509" i="4" s="1"/>
  <c r="H509" i="4" s="1"/>
  <c r="D533" i="4"/>
  <c r="F533" i="4" s="1"/>
  <c r="H533" i="4" s="1"/>
  <c r="D588" i="4"/>
  <c r="F588" i="4" s="1"/>
  <c r="H588" i="4" s="1"/>
  <c r="D715" i="4"/>
  <c r="F715" i="4" s="1"/>
  <c r="H715" i="4" s="1"/>
  <c r="D1038" i="4"/>
  <c r="F1038" i="4" s="1"/>
  <c r="H1038" i="4" s="1"/>
  <c r="D1070" i="4"/>
  <c r="F1070" i="4" s="1"/>
  <c r="H1070" i="4" s="1"/>
  <c r="D1094" i="4"/>
  <c r="F1094" i="4" s="1"/>
  <c r="H1094" i="4" s="1"/>
  <c r="D1196" i="4"/>
  <c r="F1196" i="4" s="1"/>
  <c r="H1196" i="4" s="1"/>
  <c r="D1204" i="4"/>
  <c r="F1204" i="4" s="1"/>
  <c r="H1204" i="4" s="1"/>
  <c r="D1438" i="4"/>
  <c r="F1438" i="4" s="1"/>
  <c r="H1438" i="4" s="1"/>
  <c r="D1461" i="4"/>
  <c r="F1461" i="4" s="1"/>
  <c r="H1461" i="4" s="1"/>
  <c r="D1477" i="4"/>
  <c r="F1477" i="4" s="1"/>
  <c r="H1477" i="4" s="1"/>
  <c r="D1493" i="4"/>
  <c r="F1493" i="4" s="1"/>
  <c r="H1493" i="4" s="1"/>
  <c r="D1508" i="4"/>
  <c r="F1508" i="4" s="1"/>
  <c r="H1508" i="4" s="1"/>
  <c r="D2737" i="4"/>
  <c r="F2737" i="4" s="1"/>
  <c r="H2737" i="4" s="1"/>
  <c r="D3682" i="4"/>
  <c r="F3682" i="4" s="1"/>
  <c r="H3682" i="4" s="1"/>
  <c r="D3796" i="4"/>
  <c r="F3796" i="4" s="1"/>
  <c r="H3796" i="4" s="1"/>
  <c r="D478" i="4"/>
  <c r="F478" i="4" s="1"/>
  <c r="H478" i="4" s="1"/>
  <c r="D500" i="4"/>
  <c r="F500" i="4" s="1"/>
  <c r="H500" i="4" s="1"/>
  <c r="D589" i="4"/>
  <c r="F589" i="4" s="1"/>
  <c r="H589" i="4" s="1"/>
  <c r="D684" i="4"/>
  <c r="F684" i="4" s="1"/>
  <c r="H684" i="4" s="1"/>
  <c r="D700" i="4"/>
  <c r="F700" i="4" s="1"/>
  <c r="H700" i="4" s="1"/>
  <c r="D716" i="4"/>
  <c r="F716" i="4" s="1"/>
  <c r="H716" i="4" s="1"/>
  <c r="D724" i="4"/>
  <c r="F724" i="4" s="1"/>
  <c r="H724" i="4" s="1"/>
  <c r="D740" i="4"/>
  <c r="F740" i="4" s="1"/>
  <c r="H740" i="4" s="1"/>
  <c r="D749" i="4"/>
  <c r="F749" i="4" s="1"/>
  <c r="H749" i="4" s="1"/>
  <c r="D1462" i="4"/>
  <c r="F1462" i="4" s="1"/>
  <c r="H1462" i="4" s="1"/>
  <c r="D1478" i="4"/>
  <c r="F1478" i="4" s="1"/>
  <c r="H1478" i="4" s="1"/>
  <c r="D1502" i="4"/>
  <c r="F1502" i="4" s="1"/>
  <c r="H1502" i="4" s="1"/>
  <c r="D1509" i="4"/>
  <c r="F1509" i="4" s="1"/>
  <c r="H1509" i="4" s="1"/>
  <c r="D1524" i="4"/>
  <c r="F1524" i="4" s="1"/>
  <c r="H1524" i="4" s="1"/>
  <c r="D2730" i="4"/>
  <c r="F2730" i="4" s="1"/>
  <c r="H2730" i="4" s="1"/>
  <c r="D468" i="4"/>
  <c r="F468" i="4" s="1"/>
  <c r="H468" i="4" s="1"/>
  <c r="D501" i="4"/>
  <c r="F501" i="4" s="1"/>
  <c r="H501" i="4" s="1"/>
  <c r="D580" i="4"/>
  <c r="F580" i="4" s="1"/>
  <c r="H580" i="4" s="1"/>
  <c r="D660" i="4"/>
  <c r="F660" i="4" s="1"/>
  <c r="H660" i="4" s="1"/>
  <c r="D676" i="4"/>
  <c r="F676" i="4" s="1"/>
  <c r="H676" i="4" s="1"/>
  <c r="D692" i="4"/>
  <c r="F692" i="4" s="1"/>
  <c r="H692" i="4" s="1"/>
  <c r="D709" i="4"/>
  <c r="F709" i="4" s="1"/>
  <c r="H709" i="4" s="1"/>
  <c r="D949" i="4"/>
  <c r="F949" i="4" s="1"/>
  <c r="H949" i="4" s="1"/>
  <c r="D957" i="4"/>
  <c r="F957" i="4" s="1"/>
  <c r="H957" i="4" s="1"/>
  <c r="D973" i="4"/>
  <c r="F973" i="4" s="1"/>
  <c r="H973" i="4" s="1"/>
  <c r="D1252" i="4"/>
  <c r="F1252" i="4" s="1"/>
  <c r="H1252" i="4" s="1"/>
  <c r="D1439" i="4"/>
  <c r="F1439" i="4" s="1"/>
  <c r="H1439" i="4" s="1"/>
  <c r="D1455" i="4"/>
  <c r="F1455" i="4" s="1"/>
  <c r="H1455" i="4" s="1"/>
  <c r="D1471" i="4"/>
  <c r="F1471" i="4" s="1"/>
  <c r="H1471" i="4" s="1"/>
  <c r="D1518" i="4"/>
  <c r="F1518" i="4" s="1"/>
  <c r="H1518" i="4" s="1"/>
  <c r="D1532" i="4"/>
  <c r="F1532" i="4" s="1"/>
  <c r="H1532" i="4" s="1"/>
  <c r="D1556" i="4"/>
  <c r="F1556" i="4" s="1"/>
  <c r="H1556" i="4" s="1"/>
  <c r="D1572" i="4"/>
  <c r="F1572" i="4" s="1"/>
  <c r="H1572" i="4" s="1"/>
  <c r="D1588" i="4"/>
  <c r="F1588" i="4" s="1"/>
  <c r="H1588" i="4" s="1"/>
  <c r="D444" i="4"/>
  <c r="F444" i="4" s="1"/>
  <c r="H444" i="4" s="1"/>
  <c r="D469" i="4"/>
  <c r="F469" i="4" s="1"/>
  <c r="H469" i="4" s="1"/>
  <c r="D525" i="4"/>
  <c r="F525" i="4" s="1"/>
  <c r="H525" i="4" s="1"/>
  <c r="D549" i="4"/>
  <c r="F549" i="4" s="1"/>
  <c r="H549" i="4" s="1"/>
  <c r="D581" i="4"/>
  <c r="F581" i="4" s="1"/>
  <c r="H581" i="4" s="1"/>
  <c r="D620" i="4"/>
  <c r="F620" i="4" s="1"/>
  <c r="H620" i="4" s="1"/>
  <c r="D628" i="4"/>
  <c r="F628" i="4" s="1"/>
  <c r="H628" i="4" s="1"/>
  <c r="D636" i="4"/>
  <c r="F636" i="4" s="1"/>
  <c r="H636" i="4" s="1"/>
  <c r="D644" i="4"/>
  <c r="F644" i="4" s="1"/>
  <c r="H644" i="4" s="1"/>
  <c r="D652" i="4"/>
  <c r="F652" i="4" s="1"/>
  <c r="H652" i="4" s="1"/>
  <c r="D661" i="4"/>
  <c r="F661" i="4" s="1"/>
  <c r="H661" i="4" s="1"/>
  <c r="D669" i="4"/>
  <c r="F669" i="4" s="1"/>
  <c r="H669" i="4" s="1"/>
  <c r="D677" i="4"/>
  <c r="F677" i="4" s="1"/>
  <c r="H677" i="4" s="1"/>
  <c r="D686" i="4"/>
  <c r="F686" i="4" s="1"/>
  <c r="H686" i="4" s="1"/>
  <c r="D693" i="4"/>
  <c r="F693" i="4" s="1"/>
  <c r="H693" i="4" s="1"/>
  <c r="D725" i="4"/>
  <c r="F725" i="4" s="1"/>
  <c r="H725" i="4" s="1"/>
  <c r="D886" i="4"/>
  <c r="F886" i="4" s="1"/>
  <c r="H886" i="4" s="1"/>
  <c r="D926" i="4"/>
  <c r="F926" i="4" s="1"/>
  <c r="H926" i="4" s="1"/>
  <c r="D934" i="4"/>
  <c r="F934" i="4" s="1"/>
  <c r="H934" i="4" s="1"/>
  <c r="D942" i="4"/>
  <c r="F942" i="4" s="1"/>
  <c r="H942" i="4" s="1"/>
  <c r="D1260" i="4"/>
  <c r="F1260" i="4" s="1"/>
  <c r="H1260" i="4" s="1"/>
  <c r="D1283" i="4"/>
  <c r="F1283" i="4" s="1"/>
  <c r="H1283" i="4" s="1"/>
  <c r="D1290" i="4"/>
  <c r="F1290" i="4" s="1"/>
  <c r="H1290" i="4" s="1"/>
  <c r="D1298" i="4"/>
  <c r="F1298" i="4" s="1"/>
  <c r="H1298" i="4" s="1"/>
  <c r="D1306" i="4"/>
  <c r="F1306" i="4" s="1"/>
  <c r="H1306" i="4" s="1"/>
  <c r="D1314" i="4"/>
  <c r="F1314" i="4" s="1"/>
  <c r="H1314" i="4" s="1"/>
  <c r="D1526" i="4"/>
  <c r="F1526" i="4" s="1"/>
  <c r="H1526" i="4" s="1"/>
  <c r="D1533" i="4"/>
  <c r="F1533" i="4" s="1"/>
  <c r="H1533" i="4" s="1"/>
  <c r="D1541" i="4"/>
  <c r="F1541" i="4" s="1"/>
  <c r="H1541" i="4" s="1"/>
  <c r="D1549" i="4"/>
  <c r="F1549" i="4" s="1"/>
  <c r="H1549" i="4" s="1"/>
  <c r="D1557" i="4"/>
  <c r="F1557" i="4" s="1"/>
  <c r="H1557" i="4" s="1"/>
  <c r="D1565" i="4"/>
  <c r="F1565" i="4" s="1"/>
  <c r="H1565" i="4" s="1"/>
  <c r="D1573" i="4"/>
  <c r="F1573" i="4" s="1"/>
  <c r="H1573" i="4" s="1"/>
  <c r="D1581" i="4"/>
  <c r="F1581" i="4" s="1"/>
  <c r="H1581" i="4" s="1"/>
  <c r="D1589" i="4"/>
  <c r="F1589" i="4" s="1"/>
  <c r="H1589" i="4" s="1"/>
  <c r="D1597" i="4"/>
  <c r="F1597" i="4" s="1"/>
  <c r="H1597" i="4" s="1"/>
  <c r="D2555" i="4"/>
  <c r="F2555" i="4" s="1"/>
  <c r="H2555" i="4" s="1"/>
  <c r="D2706" i="4"/>
  <c r="F2706" i="4" s="1"/>
  <c r="H2706" i="4" s="1"/>
  <c r="D2840" i="4"/>
  <c r="F2840" i="4" s="1"/>
  <c r="H2840" i="4" s="1"/>
  <c r="D2864" i="4"/>
  <c r="F2864" i="4" s="1"/>
  <c r="H2864" i="4" s="1"/>
  <c r="D3428" i="4"/>
  <c r="F3428" i="4" s="1"/>
  <c r="H3428" i="4" s="1"/>
  <c r="D3646" i="4"/>
  <c r="F3646" i="4" s="1"/>
  <c r="H3646" i="4" s="1"/>
  <c r="D4076" i="4"/>
  <c r="F4076" i="4" s="1"/>
  <c r="H4076" i="4" s="1"/>
  <c r="D4084" i="4"/>
  <c r="F4084" i="4" s="1"/>
  <c r="H4084" i="4" s="1"/>
  <c r="D4105" i="4"/>
  <c r="F4105" i="4" s="1"/>
  <c r="H4105" i="4" s="1"/>
  <c r="D4113" i="4"/>
  <c r="F4113" i="4" s="1"/>
  <c r="H4113" i="4" s="1"/>
  <c r="D6379" i="4"/>
  <c r="F6379" i="4" s="1"/>
  <c r="H6379" i="4" s="1"/>
  <c r="E3084" i="4"/>
  <c r="E2888" i="4"/>
  <c r="E2872" i="4"/>
  <c r="E2619" i="4"/>
  <c r="E2603" i="4"/>
  <c r="E1290" i="4"/>
  <c r="E725" i="4"/>
  <c r="C6414" i="4"/>
  <c r="C6372" i="4"/>
  <c r="D6372" i="4"/>
  <c r="F6372" i="4" s="1"/>
  <c r="H6372" i="4" s="1"/>
  <c r="E6342" i="4"/>
  <c r="G6342" i="4"/>
  <c r="I6342" i="4" s="1"/>
  <c r="C6313" i="4"/>
  <c r="E6313" i="4" s="1"/>
  <c r="D6313" i="4"/>
  <c r="F6313" i="4" s="1"/>
  <c r="H6313" i="4" s="1"/>
  <c r="C6305" i="4"/>
  <c r="E6305" i="4" s="1"/>
  <c r="D6305" i="4"/>
  <c r="F6305" i="4" s="1"/>
  <c r="H6305" i="4" s="1"/>
  <c r="E3587" i="4"/>
  <c r="E3563" i="4"/>
  <c r="E3375" i="4"/>
  <c r="E3360" i="4"/>
  <c r="E3328" i="4"/>
  <c r="E3024" i="4"/>
  <c r="E3000" i="4"/>
  <c r="E2770" i="4"/>
  <c r="E2675" i="4"/>
  <c r="E2644" i="4"/>
  <c r="E2628" i="4"/>
  <c r="E2588" i="4"/>
  <c r="E2502" i="4"/>
  <c r="E2494" i="4"/>
  <c r="E2478" i="4"/>
  <c r="E2470" i="4"/>
  <c r="E2446" i="4"/>
  <c r="E2438" i="4"/>
  <c r="E2414" i="4"/>
  <c r="E2352" i="4"/>
  <c r="E2336" i="4"/>
  <c r="E2154" i="4"/>
  <c r="E2099" i="4"/>
  <c r="E2051" i="4"/>
  <c r="E2043" i="4"/>
  <c r="E2035" i="4"/>
  <c r="E2004" i="4"/>
  <c r="E1996" i="4"/>
  <c r="E2768" i="4"/>
  <c r="E2736" i="4"/>
  <c r="E1727" i="4"/>
  <c r="E1712" i="4"/>
  <c r="E1704" i="4"/>
  <c r="E1680" i="4"/>
  <c r="E1586" i="4"/>
  <c r="E1578" i="4"/>
  <c r="E1018" i="4"/>
  <c r="E1002" i="4"/>
  <c r="E994" i="4"/>
  <c r="E941" i="4"/>
  <c r="E815" i="4"/>
  <c r="E800" i="4"/>
  <c r="E760" i="4"/>
  <c r="E746" i="4"/>
  <c r="E722" i="4"/>
  <c r="E698" i="4"/>
  <c r="E651" i="4"/>
  <c r="E2926" i="4"/>
  <c r="E2894" i="4"/>
  <c r="E2854" i="4"/>
  <c r="E1780" i="4"/>
  <c r="E1748" i="4"/>
  <c r="E1726" i="4"/>
  <c r="E1648" i="4"/>
  <c r="E1616" i="4"/>
  <c r="E1239" i="4"/>
  <c r="E1207" i="4"/>
  <c r="E1143" i="4"/>
  <c r="E1025" i="4"/>
  <c r="E1017" i="4"/>
  <c r="E1009" i="4"/>
  <c r="E993" i="4"/>
  <c r="E924" i="4"/>
  <c r="E877" i="4"/>
  <c r="E869" i="4"/>
  <c r="E861" i="4"/>
  <c r="E1930" i="4"/>
  <c r="E1819" i="4"/>
  <c r="E1387" i="4"/>
  <c r="E1363" i="4"/>
  <c r="E1300" i="4"/>
  <c r="E1270" i="4"/>
  <c r="E1238" i="4"/>
  <c r="E1206" i="4"/>
  <c r="E1182" i="4"/>
  <c r="E1119" i="4"/>
  <c r="E1088" i="4"/>
  <c r="E1064" i="4"/>
  <c r="E1056" i="4"/>
  <c r="E1016" i="4"/>
  <c r="E1008" i="4"/>
  <c r="E1000" i="4"/>
  <c r="E992" i="4"/>
  <c r="E985" i="4"/>
  <c r="E978" i="4"/>
  <c r="E939" i="4"/>
  <c r="E5605" i="4"/>
  <c r="E2260" i="4"/>
  <c r="E2252" i="4"/>
  <c r="E2196" i="4"/>
  <c r="E2188" i="4"/>
  <c r="E2102" i="4"/>
  <c r="E2086" i="4"/>
  <c r="E2046" i="4"/>
  <c r="E2022" i="4"/>
  <c r="E2015" i="4"/>
  <c r="E1991" i="4"/>
  <c r="E1968" i="4"/>
  <c r="E1842" i="4"/>
  <c r="E1464" i="4"/>
  <c r="E1448" i="4"/>
  <c r="E1424" i="4"/>
  <c r="E1386" i="4"/>
  <c r="E1378" i="4"/>
  <c r="E1355" i="4"/>
  <c r="E1331" i="4"/>
  <c r="E1299" i="4"/>
  <c r="E1110" i="4"/>
  <c r="E1087" i="4"/>
  <c r="E1079" i="4"/>
  <c r="E999" i="4"/>
  <c r="E991" i="4"/>
  <c r="E984" i="4"/>
  <c r="E693" i="4"/>
  <c r="C3732" i="4"/>
  <c r="D3732" i="4"/>
  <c r="C3724" i="4"/>
  <c r="D3724" i="4"/>
  <c r="E3618" i="4"/>
  <c r="E3434" i="4"/>
  <c r="C2746" i="4"/>
  <c r="D2746" i="4"/>
  <c r="C2738" i="4"/>
  <c r="D2738" i="4"/>
  <c r="C2723" i="4"/>
  <c r="D2723" i="4"/>
  <c r="C2715" i="4"/>
  <c r="D2715" i="4"/>
  <c r="C2708" i="4"/>
  <c r="D2708" i="4"/>
  <c r="C2700" i="4"/>
  <c r="D2700" i="4"/>
  <c r="E2550" i="4"/>
  <c r="E2542" i="4"/>
  <c r="E2534" i="4"/>
  <c r="E2526" i="4"/>
  <c r="E2519" i="4"/>
  <c r="E2511" i="4"/>
  <c r="E2496" i="4"/>
  <c r="E755" i="4"/>
  <c r="E748" i="4"/>
  <c r="E740" i="4"/>
  <c r="E724" i="4"/>
  <c r="E716" i="4"/>
  <c r="E708" i="4"/>
  <c r="E700" i="4"/>
  <c r="E646" i="4"/>
  <c r="E639" i="4"/>
  <c r="E623" i="4"/>
  <c r="H1136" i="4"/>
  <c r="H2672" i="4"/>
  <c r="F2904" i="4"/>
  <c r="H2904" i="4" s="1"/>
  <c r="C3739" i="4"/>
  <c r="D3739" i="4"/>
  <c r="C3464" i="4"/>
  <c r="D3464" i="4"/>
  <c r="F3464" i="4" s="1"/>
  <c r="H3464" i="4" s="1"/>
  <c r="C3456" i="4"/>
  <c r="D3456" i="4"/>
  <c r="C3448" i="4"/>
  <c r="D3448" i="4"/>
  <c r="C3440" i="4"/>
  <c r="D3440" i="4"/>
  <c r="C3077" i="4"/>
  <c r="E3077" i="4" s="1"/>
  <c r="D3077" i="4"/>
  <c r="F3077" i="4" s="1"/>
  <c r="H3077" i="4" s="1"/>
  <c r="C2753" i="4"/>
  <c r="E2753" i="4" s="1"/>
  <c r="D2753" i="4"/>
  <c r="E2730" i="4"/>
  <c r="E2722" i="4"/>
  <c r="E2707" i="4"/>
  <c r="E1486" i="4"/>
  <c r="E1478" i="4"/>
  <c r="E1470" i="4"/>
  <c r="E1462" i="4"/>
  <c r="E1454" i="4"/>
  <c r="E1446" i="4"/>
  <c r="E1438" i="4"/>
  <c r="E1430" i="4"/>
  <c r="E1423" i="4"/>
  <c r="E1415" i="4"/>
  <c r="E1407" i="4"/>
  <c r="E1400" i="4"/>
  <c r="E963" i="4"/>
  <c r="E808" i="4"/>
  <c r="E801" i="4"/>
  <c r="E793" i="4"/>
  <c r="E777" i="4"/>
  <c r="E769" i="4"/>
  <c r="E754" i="4"/>
  <c r="E739" i="4"/>
  <c r="E731" i="4"/>
  <c r="E723" i="4"/>
  <c r="E715" i="4"/>
  <c r="E707" i="4"/>
  <c r="E699" i="4"/>
  <c r="E685" i="4"/>
  <c r="E677" i="4"/>
  <c r="E661" i="4"/>
  <c r="E653" i="4"/>
  <c r="E630" i="4"/>
  <c r="H1024" i="4"/>
  <c r="H1472" i="4"/>
  <c r="H1504" i="4"/>
  <c r="H1208" i="4"/>
  <c r="H1408" i="4"/>
  <c r="H1264" i="4"/>
  <c r="H2608" i="4"/>
  <c r="E5098" i="4"/>
  <c r="E4842" i="4"/>
  <c r="E4586" i="4"/>
  <c r="E4442" i="4"/>
  <c r="E4298" i="4"/>
  <c r="E4282" i="4"/>
  <c r="E4236" i="4"/>
  <c r="E4084" i="4"/>
  <c r="E4274" i="4"/>
  <c r="E5034" i="4"/>
  <c r="E4522" i="4"/>
  <c r="E4019" i="4"/>
  <c r="D447" i="4"/>
  <c r="F447" i="4" s="1"/>
  <c r="H447" i="4" s="1"/>
  <c r="D470" i="4"/>
  <c r="F470" i="4" s="1"/>
  <c r="H470" i="4" s="1"/>
  <c r="D439" i="4"/>
  <c r="F439" i="4" s="1"/>
  <c r="H439" i="4" s="1"/>
  <c r="D471" i="4"/>
  <c r="F471" i="4" s="1"/>
  <c r="H471" i="4" s="1"/>
  <c r="D551" i="4"/>
  <c r="F551" i="4" s="1"/>
  <c r="H551" i="4" s="1"/>
  <c r="D463" i="4"/>
  <c r="F463" i="4" s="1"/>
  <c r="H463" i="4" s="1"/>
  <c r="D526" i="4"/>
  <c r="F526" i="4" s="1"/>
  <c r="H526" i="4" s="1"/>
  <c r="D535" i="4"/>
  <c r="F535" i="4" s="1"/>
  <c r="H535" i="4" s="1"/>
  <c r="D543" i="4"/>
  <c r="F543" i="4" s="1"/>
  <c r="H543" i="4" s="1"/>
  <c r="D479" i="4"/>
  <c r="F479" i="4" s="1"/>
  <c r="H479" i="4" s="1"/>
  <c r="D559" i="4"/>
  <c r="F559" i="4" s="1"/>
  <c r="H559" i="4" s="1"/>
  <c r="D534" i="4"/>
  <c r="F534" i="4" s="1"/>
  <c r="H534" i="4" s="1"/>
  <c r="D542" i="4"/>
  <c r="F542" i="4" s="1"/>
  <c r="H542" i="4" s="1"/>
  <c r="D430" i="4"/>
  <c r="F430" i="4" s="1"/>
  <c r="H430" i="4" s="1"/>
  <c r="D431" i="4"/>
  <c r="F431" i="4" s="1"/>
  <c r="H431" i="4" s="1"/>
  <c r="D494" i="4"/>
  <c r="F494" i="4" s="1"/>
  <c r="H494" i="4" s="1"/>
  <c r="D502" i="4"/>
  <c r="F502" i="4" s="1"/>
  <c r="H502" i="4" s="1"/>
  <c r="D510" i="4"/>
  <c r="F510" i="4" s="1"/>
  <c r="H510" i="4" s="1"/>
  <c r="D518" i="4"/>
  <c r="F518" i="4" s="1"/>
  <c r="H518" i="4" s="1"/>
  <c r="D527" i="4"/>
  <c r="F527" i="4" s="1"/>
  <c r="H527" i="4" s="1"/>
  <c r="D582" i="4"/>
  <c r="F582" i="4" s="1"/>
  <c r="H582" i="4" s="1"/>
  <c r="D590" i="4"/>
  <c r="F590" i="4" s="1"/>
  <c r="H590" i="4" s="1"/>
  <c r="D598" i="4"/>
  <c r="F598" i="4" s="1"/>
  <c r="H598" i="4" s="1"/>
  <c r="D567" i="4"/>
  <c r="F567" i="4" s="1"/>
  <c r="H567" i="4" s="1"/>
  <c r="D495" i="4"/>
  <c r="F495" i="4" s="1"/>
  <c r="H495" i="4" s="1"/>
  <c r="D503" i="4"/>
  <c r="F503" i="4" s="1"/>
  <c r="H503" i="4" s="1"/>
  <c r="D511" i="4"/>
  <c r="F511" i="4" s="1"/>
  <c r="H511" i="4" s="1"/>
  <c r="D519" i="4"/>
  <c r="F519" i="4" s="1"/>
  <c r="H519" i="4" s="1"/>
  <c r="D583" i="4"/>
  <c r="F583" i="4" s="1"/>
  <c r="H583" i="4" s="1"/>
  <c r="D591" i="4"/>
  <c r="F591" i="4" s="1"/>
  <c r="H591" i="4" s="1"/>
  <c r="D599" i="4"/>
  <c r="F599" i="4" s="1"/>
  <c r="H599" i="4" s="1"/>
  <c r="C3477" i="4"/>
  <c r="D3477" i="4"/>
  <c r="E3470" i="4"/>
  <c r="E3450" i="4"/>
  <c r="C3442" i="4"/>
  <c r="D3442" i="4"/>
  <c r="C3435" i="4"/>
  <c r="D3435" i="4"/>
  <c r="F3435" i="4" s="1"/>
  <c r="H3435" i="4" s="1"/>
  <c r="E3154" i="4"/>
  <c r="E3140" i="4"/>
  <c r="E3132" i="4"/>
  <c r="E3124" i="4"/>
  <c r="E3116" i="4"/>
  <c r="C3078" i="4"/>
  <c r="D3078" i="4"/>
  <c r="E3050" i="4"/>
  <c r="C3043" i="4"/>
  <c r="D3043" i="4"/>
  <c r="F3043" i="4" s="1"/>
  <c r="H3043" i="4" s="1"/>
  <c r="E2952" i="4"/>
  <c r="E2922" i="4"/>
  <c r="E2830" i="4"/>
  <c r="E2822" i="4"/>
  <c r="E2814" i="4"/>
  <c r="E2807" i="4"/>
  <c r="E2686" i="4"/>
  <c r="E2398" i="4"/>
  <c r="D2445" i="4"/>
  <c r="F2445" i="4" s="1"/>
  <c r="H2445" i="4" s="1"/>
  <c r="D2701" i="4"/>
  <c r="F2701" i="4" s="1"/>
  <c r="H2701" i="4" s="1"/>
  <c r="D2807" i="4"/>
  <c r="F2807" i="4" s="1"/>
  <c r="H2807" i="4" s="1"/>
  <c r="D2814" i="4"/>
  <c r="F2814" i="4" s="1"/>
  <c r="H2814" i="4" s="1"/>
  <c r="D3450" i="4"/>
  <c r="F3450" i="4" s="1"/>
  <c r="H3450" i="4" s="1"/>
  <c r="D3458" i="4"/>
  <c r="F3458" i="4" s="1"/>
  <c r="H3458" i="4" s="1"/>
  <c r="D2822" i="4"/>
  <c r="F2822" i="4" s="1"/>
  <c r="H2822" i="4" s="1"/>
  <c r="D2830" i="4"/>
  <c r="F2830" i="4" s="1"/>
  <c r="H2830" i="4" s="1"/>
  <c r="D2837" i="4"/>
  <c r="F2837" i="4" s="1"/>
  <c r="H2837" i="4" s="1"/>
  <c r="D2845" i="4"/>
  <c r="F2845" i="4" s="1"/>
  <c r="H2845" i="4" s="1"/>
  <c r="D3116" i="4"/>
  <c r="F3116" i="4" s="1"/>
  <c r="H3116" i="4" s="1"/>
  <c r="D3124" i="4"/>
  <c r="F3124" i="4" s="1"/>
  <c r="H3124" i="4" s="1"/>
  <c r="D3132" i="4"/>
  <c r="F3132" i="4" s="1"/>
  <c r="H3132" i="4" s="1"/>
  <c r="C6383" i="4"/>
  <c r="D6383" i="4"/>
  <c r="F6383" i="4" s="1"/>
  <c r="H6383" i="4" s="1"/>
  <c r="C6377" i="4"/>
  <c r="E6377" i="4" s="1"/>
  <c r="D6377" i="4"/>
  <c r="F6377" i="4" s="1"/>
  <c r="H6377" i="4" s="1"/>
  <c r="C4207" i="4"/>
  <c r="D4207" i="4"/>
  <c r="D3140" i="4"/>
  <c r="F3140" i="4" s="1"/>
  <c r="H3140" i="4" s="1"/>
  <c r="D3154" i="4"/>
  <c r="F3154" i="4" s="1"/>
  <c r="H3154" i="4" s="1"/>
  <c r="D3161" i="4"/>
  <c r="F3161" i="4" s="1"/>
  <c r="H3161" i="4" s="1"/>
  <c r="C555" i="6"/>
  <c r="F465" i="4"/>
  <c r="H465" i="4" s="1"/>
  <c r="E3" i="4"/>
  <c r="G3" i="4" s="1"/>
  <c r="R5" i="4" s="1"/>
  <c r="E611" i="4"/>
  <c r="E607" i="4"/>
  <c r="E603" i="4"/>
  <c r="E599" i="4"/>
  <c r="E595" i="4"/>
  <c r="E592" i="4"/>
  <c r="E589" i="4"/>
  <c r="E581" i="4"/>
  <c r="E577" i="4"/>
  <c r="E566" i="4"/>
  <c r="E562" i="4"/>
  <c r="E542" i="4"/>
  <c r="E538" i="4"/>
  <c r="E534" i="4"/>
  <c r="E617" i="4"/>
  <c r="E613" i="4"/>
  <c r="C438" i="4"/>
  <c r="E438" i="4" s="1"/>
  <c r="D437" i="4"/>
  <c r="F437" i="4" s="1"/>
  <c r="H437" i="4" s="1"/>
  <c r="E4235" i="4"/>
  <c r="E4043" i="4"/>
  <c r="E773" i="4"/>
  <c r="D4235" i="4"/>
  <c r="F4235" i="4" s="1"/>
  <c r="H4235" i="4" s="1"/>
  <c r="E4140" i="4"/>
  <c r="E2678" i="4"/>
  <c r="E797" i="4"/>
  <c r="E779" i="4"/>
  <c r="D455" i="4"/>
  <c r="C455" i="4"/>
  <c r="E455" i="4" s="1"/>
  <c r="E2714" i="4"/>
  <c r="E2698" i="4"/>
  <c r="D2704" i="4"/>
  <c r="F2704" i="4" s="1"/>
  <c r="H2704" i="4" s="1"/>
  <c r="D883" i="4"/>
  <c r="F883" i="4" s="1"/>
  <c r="H883" i="4" s="1"/>
  <c r="E2704" i="4"/>
  <c r="E2682" i="4"/>
  <c r="D659" i="4"/>
  <c r="F659" i="4" s="1"/>
  <c r="H659" i="4" s="1"/>
  <c r="D523" i="4"/>
  <c r="F523" i="4" s="1"/>
  <c r="H523" i="4" s="1"/>
  <c r="D4140" i="4"/>
  <c r="F4140" i="4" s="1"/>
  <c r="H4140" i="4" s="1"/>
  <c r="E4106" i="4"/>
  <c r="E4048" i="4"/>
  <c r="E883" i="4"/>
  <c r="E845" i="4"/>
  <c r="E659" i="4"/>
  <c r="E530" i="4"/>
  <c r="D2714" i="4"/>
  <c r="F2714" i="4" s="1"/>
  <c r="H2714" i="4" s="1"/>
  <c r="D489" i="4"/>
  <c r="F489" i="4" s="1"/>
  <c r="H489" i="4" s="1"/>
  <c r="D4048" i="4"/>
  <c r="F4048" i="4" s="1"/>
  <c r="H4048" i="4" s="1"/>
  <c r="E3367" i="4"/>
  <c r="E3251" i="4"/>
  <c r="E3212" i="4"/>
  <c r="E3202" i="4"/>
  <c r="E3188" i="4"/>
  <c r="E3006" i="4"/>
  <c r="E2966" i="4"/>
  <c r="E2774" i="4"/>
  <c r="E720" i="4"/>
  <c r="E675" i="4"/>
  <c r="E669" i="4"/>
  <c r="E664" i="4"/>
  <c r="E3735" i="4"/>
  <c r="E3692" i="4"/>
  <c r="E3458" i="4"/>
  <c r="E3294" i="4"/>
  <c r="E2158" i="4"/>
  <c r="E2096" i="4"/>
  <c r="E1560" i="4"/>
  <c r="E1055" i="4"/>
  <c r="E947" i="4"/>
  <c r="E907" i="4"/>
  <c r="E758" i="4"/>
  <c r="E737" i="4"/>
  <c r="E3938" i="4"/>
  <c r="E3919" i="4"/>
  <c r="E6419" i="4"/>
  <c r="G6419" i="4"/>
  <c r="I6419" i="4" s="1"/>
  <c r="G6339" i="4"/>
  <c r="I6339" i="4" s="1"/>
  <c r="E6339" i="4"/>
  <c r="G6323" i="4"/>
  <c r="I6323" i="4" s="1"/>
  <c r="E3806" i="4"/>
  <c r="E3768" i="4"/>
  <c r="E3152" i="4"/>
  <c r="E3142" i="4"/>
  <c r="D429" i="4"/>
  <c r="C429" i="4"/>
  <c r="E429" i="4" s="1"/>
  <c r="E585" i="4"/>
  <c r="C579" i="4"/>
  <c r="F579" i="4" s="1"/>
  <c r="H579" i="4" s="1"/>
  <c r="E573" i="4"/>
  <c r="C561" i="4"/>
  <c r="D561" i="4"/>
  <c r="C531" i="4"/>
  <c r="D531" i="4"/>
  <c r="C450" i="4"/>
  <c r="E450" i="4" s="1"/>
  <c r="J6" i="4"/>
  <c r="K6" i="4" s="1"/>
  <c r="D460" i="4"/>
  <c r="F460" i="4" s="1"/>
  <c r="H460" i="4" s="1"/>
  <c r="K5" i="4"/>
  <c r="D461" i="4"/>
  <c r="F461" i="4" s="1"/>
  <c r="H461" i="4" s="1"/>
  <c r="D467" i="4"/>
  <c r="F467" i="4" s="1"/>
  <c r="H467" i="4" s="1"/>
  <c r="C434" i="4"/>
  <c r="E434" i="4" s="1"/>
  <c r="D434" i="4"/>
  <c r="D462" i="4"/>
  <c r="F462" i="4" s="1"/>
  <c r="H462" i="4" s="1"/>
  <c r="D476" i="4"/>
  <c r="F476" i="4" s="1"/>
  <c r="H476" i="4" s="1"/>
  <c r="E563" i="4"/>
  <c r="D487" i="4"/>
  <c r="F487" i="4" s="1"/>
  <c r="H487" i="4" s="1"/>
  <c r="D545" i="4"/>
  <c r="F545" i="4" s="1"/>
  <c r="H545" i="4" s="1"/>
  <c r="D452" i="4"/>
  <c r="F452" i="4" s="1"/>
  <c r="H452" i="4" s="1"/>
  <c r="E558" i="4"/>
  <c r="E546" i="4"/>
  <c r="E580" i="4"/>
  <c r="E567" i="4"/>
  <c r="E543" i="4"/>
  <c r="E548" i="4"/>
  <c r="E551" i="4"/>
  <c r="E529" i="4"/>
  <c r="E582" i="4"/>
  <c r="E537" i="4"/>
  <c r="L119" i="4"/>
  <c r="D574" i="4"/>
  <c r="C574" i="4"/>
  <c r="E442" i="4"/>
  <c r="E437" i="4"/>
  <c r="C428" i="4"/>
  <c r="D428" i="4"/>
  <c r="E1036" i="4"/>
  <c r="E908" i="4"/>
  <c r="E762" i="4"/>
  <c r="E747" i="4"/>
  <c r="C742" i="4"/>
  <c r="D742" i="4"/>
  <c r="C732" i="4"/>
  <c r="D732" i="4"/>
  <c r="C682" i="4"/>
  <c r="D682" i="4"/>
  <c r="F682" i="4" s="1"/>
  <c r="H682" i="4" s="1"/>
  <c r="C618" i="4"/>
  <c r="D618" i="4"/>
  <c r="E583" i="4"/>
  <c r="E578" i="4"/>
  <c r="D762" i="4"/>
  <c r="F762" i="4" s="1"/>
  <c r="H762" i="4" s="1"/>
  <c r="E6417" i="4"/>
  <c r="G6417" i="4"/>
  <c r="I6417" i="4" s="1"/>
  <c r="E6385" i="4"/>
  <c r="G6385" i="4"/>
  <c r="I6385" i="4" s="1"/>
  <c r="E6357" i="4"/>
  <c r="G6357" i="4"/>
  <c r="I6357" i="4" s="1"/>
  <c r="E6333" i="4"/>
  <c r="G6333" i="4"/>
  <c r="I6333" i="4" s="1"/>
  <c r="E6329" i="4"/>
  <c r="G6329" i="4"/>
  <c r="I6329" i="4" s="1"/>
  <c r="E6325" i="4"/>
  <c r="G6325" i="4"/>
  <c r="I6325" i="4" s="1"/>
  <c r="E6317" i="4"/>
  <c r="G6317" i="4"/>
  <c r="I6317" i="4" s="1"/>
  <c r="E6309" i="4"/>
  <c r="G6309" i="4"/>
  <c r="I6309" i="4" s="1"/>
  <c r="E6301" i="4"/>
  <c r="G6301" i="4"/>
  <c r="I6301" i="4" s="1"/>
  <c r="E6293" i="4"/>
  <c r="G6293" i="4"/>
  <c r="I6293" i="4" s="1"/>
  <c r="E6289" i="4"/>
  <c r="E6285" i="4"/>
  <c r="G6285" i="4"/>
  <c r="I6285" i="4" s="1"/>
  <c r="E6277" i="4"/>
  <c r="G6277" i="4"/>
  <c r="I6277" i="4" s="1"/>
  <c r="E6269" i="4"/>
  <c r="G6269" i="4"/>
  <c r="I6269" i="4" s="1"/>
  <c r="E6265" i="4"/>
  <c r="G6265" i="4"/>
  <c r="I6265" i="4" s="1"/>
  <c r="E6261" i="4"/>
  <c r="G6261" i="4"/>
  <c r="I6261" i="4" s="1"/>
  <c r="E6253" i="4"/>
  <c r="G6253" i="4"/>
  <c r="I6253" i="4" s="1"/>
  <c r="E6245" i="4"/>
  <c r="G6245" i="4"/>
  <c r="I6245" i="4" s="1"/>
  <c r="E6237" i="4"/>
  <c r="G6237" i="4"/>
  <c r="I6237" i="4" s="1"/>
  <c r="E6229" i="4"/>
  <c r="G6229" i="4"/>
  <c r="I6229" i="4" s="1"/>
  <c r="G6221" i="4"/>
  <c r="I6221" i="4" s="1"/>
  <c r="E6221" i="4"/>
  <c r="E6213" i="4"/>
  <c r="G6213" i="4"/>
  <c r="I6213" i="4" s="1"/>
  <c r="E6205" i="4"/>
  <c r="G6205" i="4"/>
  <c r="I6205" i="4" s="1"/>
  <c r="E6197" i="4"/>
  <c r="G6197" i="4"/>
  <c r="I6197" i="4" s="1"/>
  <c r="E6189" i="4"/>
  <c r="G6189" i="4"/>
  <c r="I6189" i="4" s="1"/>
  <c r="G6181" i="4"/>
  <c r="I6181" i="4" s="1"/>
  <c r="E6181" i="4"/>
  <c r="E6173" i="4"/>
  <c r="G6173" i="4"/>
  <c r="I6173" i="4" s="1"/>
  <c r="E6169" i="4"/>
  <c r="E6165" i="4"/>
  <c r="E6157" i="4"/>
  <c r="E6149" i="4"/>
  <c r="E6141" i="4"/>
  <c r="E6133" i="4"/>
  <c r="E6125" i="4"/>
  <c r="E6117" i="4"/>
  <c r="E6109" i="4"/>
  <c r="E6101" i="4"/>
  <c r="E6093" i="4"/>
  <c r="E6085" i="4"/>
  <c r="E6077" i="4"/>
  <c r="E6069" i="4"/>
  <c r="E6065" i="4"/>
  <c r="E6061" i="4"/>
  <c r="E6053" i="4"/>
  <c r="E6045" i="4"/>
  <c r="E6037" i="4"/>
  <c r="E6029" i="4"/>
  <c r="E6021" i="4"/>
  <c r="E6013" i="4"/>
  <c r="E6005" i="4"/>
  <c r="E5997" i="4"/>
  <c r="E5989" i="4"/>
  <c r="E5981" i="4"/>
  <c r="E5973" i="4"/>
  <c r="E5965" i="4"/>
  <c r="E5961" i="4"/>
  <c r="E5957" i="4"/>
  <c r="E5949" i="4"/>
  <c r="E5945" i="4"/>
  <c r="E5941" i="4"/>
  <c r="E5933" i="4"/>
  <c r="E5925" i="4"/>
  <c r="E5917" i="4"/>
  <c r="E5909" i="4"/>
  <c r="E5901" i="4"/>
  <c r="E5893" i="4"/>
  <c r="E5885" i="4"/>
  <c r="E5877" i="4"/>
  <c r="E5869" i="4"/>
  <c r="E5865" i="4"/>
  <c r="E5861" i="4"/>
  <c r="E5853" i="4"/>
  <c r="E5849" i="4"/>
  <c r="E5845" i="4"/>
  <c r="E5837" i="4"/>
  <c r="E5829" i="4"/>
  <c r="E5821" i="4"/>
  <c r="E5817" i="4"/>
  <c r="E5813" i="4"/>
  <c r="E5805" i="4"/>
  <c r="E5797" i="4"/>
  <c r="E5789" i="4"/>
  <c r="E5781" i="4"/>
  <c r="E5777" i="4"/>
  <c r="E5773" i="4"/>
  <c r="E5765" i="4"/>
  <c r="E5757" i="4"/>
  <c r="E5749" i="4"/>
  <c r="E5741" i="4"/>
  <c r="E5733" i="4"/>
  <c r="E5725" i="4"/>
  <c r="E5717" i="4"/>
  <c r="E5709" i="4"/>
  <c r="E5701" i="4"/>
  <c r="E5693" i="4"/>
  <c r="E5685" i="4"/>
  <c r="E5677" i="4"/>
  <c r="E5669" i="4"/>
  <c r="E5661" i="4"/>
  <c r="E5653" i="4"/>
  <c r="E5645" i="4"/>
  <c r="E5637" i="4"/>
  <c r="E5629" i="4"/>
  <c r="E5621" i="4"/>
  <c r="E5613" i="4"/>
  <c r="E5609" i="4"/>
  <c r="E5597" i="4"/>
  <c r="E5589" i="4"/>
  <c r="E5581" i="4"/>
  <c r="E5573" i="4"/>
  <c r="E5569" i="4"/>
  <c r="E5565" i="4"/>
  <c r="E5557" i="4"/>
  <c r="E5549" i="4"/>
  <c r="E5541" i="4"/>
  <c r="E5533" i="4"/>
  <c r="E5529" i="4"/>
  <c r="E5525" i="4"/>
  <c r="E5517" i="4"/>
  <c r="E5513" i="4"/>
  <c r="E5509" i="4"/>
  <c r="E5501" i="4"/>
  <c r="E5493" i="4"/>
  <c r="E5485" i="4"/>
  <c r="E5477" i="4"/>
  <c r="E5469" i="4"/>
  <c r="E5461" i="4"/>
  <c r="E5453" i="4"/>
  <c r="E5445" i="4"/>
  <c r="E5437" i="4"/>
  <c r="E5429" i="4"/>
  <c r="E5421" i="4"/>
  <c r="E5413" i="4"/>
  <c r="E5405" i="4"/>
  <c r="E5397" i="4"/>
  <c r="E5389" i="4"/>
  <c r="E5381" i="4"/>
  <c r="E5373" i="4"/>
  <c r="E5369" i="4"/>
  <c r="E5365" i="4"/>
  <c r="E5357" i="4"/>
  <c r="E5349" i="4"/>
  <c r="E5341" i="4"/>
  <c r="E5333" i="4"/>
  <c r="E5325" i="4"/>
  <c r="E5317" i="4"/>
  <c r="E5309" i="4"/>
  <c r="E5301" i="4"/>
  <c r="E5293" i="4"/>
  <c r="E5289" i="4"/>
  <c r="E5285" i="4"/>
  <c r="E5277" i="4"/>
  <c r="E5269" i="4"/>
  <c r="E5261" i="4"/>
  <c r="E5257" i="4"/>
  <c r="E5253" i="4"/>
  <c r="E5245" i="4"/>
  <c r="E5237" i="4"/>
  <c r="E5229" i="4"/>
  <c r="E5221" i="4"/>
  <c r="E5213" i="4"/>
  <c r="E5205" i="4"/>
  <c r="E5197" i="4"/>
  <c r="E5193" i="4"/>
  <c r="E5189" i="4"/>
  <c r="E5181" i="4"/>
  <c r="E5173" i="4"/>
  <c r="E5165" i="4"/>
  <c r="E5157" i="4"/>
  <c r="E5149" i="4"/>
  <c r="E5141" i="4"/>
  <c r="E5133" i="4"/>
  <c r="E5125" i="4"/>
  <c r="E5117" i="4"/>
  <c r="E5109" i="4"/>
  <c r="E5101" i="4"/>
  <c r="E5093" i="4"/>
  <c r="E5085" i="4"/>
  <c r="E5077" i="4"/>
  <c r="E5069" i="4"/>
  <c r="E5061" i="4"/>
  <c r="E5053" i="4"/>
  <c r="E5045" i="4"/>
  <c r="E5037" i="4"/>
  <c r="E5033" i="4"/>
  <c r="E5029" i="4"/>
  <c r="E5021" i="4"/>
  <c r="E5013" i="4"/>
  <c r="E5005" i="4"/>
  <c r="E4997" i="4"/>
  <c r="E4989" i="4"/>
  <c r="E4985" i="4"/>
  <c r="E4981" i="4"/>
  <c r="E4973" i="4"/>
  <c r="E4965" i="4"/>
  <c r="E4957" i="4"/>
  <c r="E4949" i="4"/>
  <c r="E4945" i="4"/>
  <c r="E4941" i="4"/>
  <c r="E4933" i="4"/>
  <c r="E4925" i="4"/>
  <c r="E4917" i="4"/>
  <c r="E4913" i="4"/>
  <c r="E4909" i="4"/>
  <c r="E4901" i="4"/>
  <c r="E4897" i="4"/>
  <c r="E4893" i="4"/>
  <c r="E4885" i="4"/>
  <c r="E4877" i="4"/>
  <c r="E4873" i="4"/>
  <c r="E4869" i="4"/>
  <c r="E4861" i="4"/>
  <c r="E4853" i="4"/>
  <c r="E4845" i="4"/>
  <c r="E4837" i="4"/>
  <c r="E4829" i="4"/>
  <c r="E4821" i="4"/>
  <c r="E4813" i="4"/>
  <c r="E4805" i="4"/>
  <c r="E4797" i="4"/>
  <c r="E4789" i="4"/>
  <c r="E4781" i="4"/>
  <c r="E4777" i="4"/>
  <c r="E4773" i="4"/>
  <c r="E4769" i="4"/>
  <c r="E4765" i="4"/>
  <c r="E4757" i="4"/>
  <c r="E4749" i="4"/>
  <c r="E4741" i="4"/>
  <c r="E4733" i="4"/>
  <c r="E4725" i="4"/>
  <c r="E4717" i="4"/>
  <c r="E4709" i="4"/>
  <c r="E4705" i="4"/>
  <c r="E4701" i="4"/>
  <c r="E4693" i="4"/>
  <c r="E4685" i="4"/>
  <c r="E4677" i="4"/>
  <c r="E4669" i="4"/>
  <c r="E4665" i="4"/>
  <c r="E4661" i="4"/>
  <c r="E4653" i="4"/>
  <c r="E4649" i="4"/>
  <c r="E4645" i="4"/>
  <c r="E4637" i="4"/>
  <c r="E4629" i="4"/>
  <c r="E4621" i="4"/>
  <c r="E4613" i="4"/>
  <c r="E4605" i="4"/>
  <c r="E4597" i="4"/>
  <c r="E4589" i="4"/>
  <c r="E4585" i="4"/>
  <c r="E4581" i="4"/>
  <c r="E4573" i="4"/>
  <c r="E4565" i="4"/>
  <c r="E4557" i="4"/>
  <c r="E4549" i="4"/>
  <c r="E4541" i="4"/>
  <c r="E4533" i="4"/>
  <c r="E4525" i="4"/>
  <c r="E4521" i="4"/>
  <c r="E4517" i="4"/>
  <c r="E4509" i="4"/>
  <c r="E4501" i="4"/>
  <c r="E4493" i="4"/>
  <c r="E4485" i="4"/>
  <c r="E4477" i="4"/>
  <c r="E4469" i="4"/>
  <c r="E4461" i="4"/>
  <c r="E4457" i="4"/>
  <c r="E4453" i="4"/>
  <c r="E4445" i="4"/>
  <c r="E4437" i="4"/>
  <c r="E4429" i="4"/>
  <c r="E4421" i="4"/>
  <c r="E4413" i="4"/>
  <c r="E4405" i="4"/>
  <c r="E4401" i="4"/>
  <c r="E4397" i="4"/>
  <c r="E4389" i="4"/>
  <c r="E4381" i="4"/>
  <c r="E4377" i="4"/>
  <c r="E4373" i="4"/>
  <c r="E4365" i="4"/>
  <c r="E4357" i="4"/>
  <c r="E4349" i="4"/>
  <c r="E4341" i="4"/>
  <c r="E4333" i="4"/>
  <c r="E4329" i="4"/>
  <c r="E4325" i="4"/>
  <c r="E4317" i="4"/>
  <c r="E4309" i="4"/>
  <c r="E4301" i="4"/>
  <c r="E4293" i="4"/>
  <c r="E4285" i="4"/>
  <c r="E4277" i="4"/>
  <c r="E4273" i="4"/>
  <c r="E4269" i="4"/>
  <c r="E4261" i="4"/>
  <c r="E4257" i="4"/>
  <c r="E4253" i="4"/>
  <c r="E4245" i="4"/>
  <c r="E4237" i="4"/>
  <c r="E4233" i="4"/>
  <c r="E4229" i="4"/>
  <c r="E4221" i="4"/>
  <c r="E4213" i="4"/>
  <c r="E4205" i="4"/>
  <c r="E4197" i="4"/>
  <c r="E4193" i="4"/>
  <c r="E4189" i="4"/>
  <c r="E4181" i="4"/>
  <c r="E4173" i="4"/>
  <c r="E4169" i="4"/>
  <c r="E4165" i="4"/>
  <c r="E4157" i="4"/>
  <c r="E4153" i="4"/>
  <c r="E4149" i="4"/>
  <c r="E4141" i="4"/>
  <c r="E4133" i="4"/>
  <c r="E4125" i="4"/>
  <c r="E4121" i="4"/>
  <c r="E4117" i="4"/>
  <c r="E4113" i="4"/>
  <c r="E4109" i="4"/>
  <c r="E4105" i="4"/>
  <c r="E4101" i="4"/>
  <c r="E4093" i="4"/>
  <c r="E4085" i="4"/>
  <c r="E4081" i="4"/>
  <c r="E4077" i="4"/>
  <c r="E4069" i="4"/>
  <c r="E4061" i="4"/>
  <c r="E4053" i="4"/>
  <c r="E4045" i="4"/>
  <c r="E4041" i="4"/>
  <c r="E4037" i="4"/>
  <c r="E4029" i="4"/>
  <c r="E4021" i="4"/>
  <c r="E4017" i="4"/>
  <c r="E4013" i="4"/>
  <c r="E4005" i="4"/>
  <c r="E3997" i="4"/>
  <c r="E3989" i="4"/>
  <c r="E3981" i="4"/>
  <c r="E3977" i="4"/>
  <c r="E3973" i="4"/>
  <c r="E3965" i="4"/>
  <c r="E3957" i="4"/>
  <c r="E3949" i="4"/>
  <c r="E3941" i="4"/>
  <c r="E3933" i="4"/>
  <c r="E3929" i="4"/>
  <c r="E3925" i="4"/>
  <c r="E3917" i="4"/>
  <c r="E3909" i="4"/>
  <c r="E3901" i="4"/>
  <c r="E3893" i="4"/>
  <c r="E3885" i="4"/>
  <c r="E3877" i="4"/>
  <c r="E3873" i="4"/>
  <c r="E3869" i="4"/>
  <c r="E3861" i="4"/>
  <c r="E3857" i="4"/>
  <c r="E3853" i="4"/>
  <c r="E3845" i="4"/>
  <c r="E3837" i="4"/>
  <c r="E3829" i="4"/>
  <c r="E3821" i="4"/>
  <c r="E3817" i="4"/>
  <c r="E3813" i="4"/>
  <c r="E3805" i="4"/>
  <c r="E3801" i="4"/>
  <c r="E3797" i="4"/>
  <c r="E3789" i="4"/>
  <c r="E3781" i="4"/>
  <c r="E3773" i="4"/>
  <c r="E3765" i="4"/>
  <c r="E3757" i="4"/>
  <c r="E3749" i="4"/>
  <c r="E3741" i="4"/>
  <c r="E3733" i="4"/>
  <c r="E3725" i="4"/>
  <c r="E3717" i="4"/>
  <c r="E3709" i="4"/>
  <c r="E3701" i="4"/>
  <c r="E3697" i="4"/>
  <c r="E3693" i="4"/>
  <c r="E3689" i="4"/>
  <c r="E3685" i="4"/>
  <c r="E3681" i="4"/>
  <c r="E3677" i="4"/>
  <c r="E3673" i="4"/>
  <c r="E3669" i="4"/>
  <c r="E3665" i="4"/>
  <c r="E3645" i="4"/>
  <c r="E3637" i="4"/>
  <c r="E3629" i="4"/>
  <c r="E3621" i="4"/>
  <c r="E3613" i="4"/>
  <c r="E3609" i="4"/>
  <c r="E3605" i="4"/>
  <c r="E3601" i="4"/>
  <c r="E3597" i="4"/>
  <c r="E3589" i="4"/>
  <c r="E3581" i="4"/>
  <c r="E3573" i="4"/>
  <c r="E3565" i="4"/>
  <c r="E3557" i="4"/>
  <c r="E3549" i="4"/>
  <c r="E3541" i="4"/>
  <c r="E3533" i="4"/>
  <c r="E3525" i="4"/>
  <c r="E3517" i="4"/>
  <c r="E3509" i="4"/>
  <c r="E3501" i="4"/>
  <c r="E3493" i="4"/>
  <c r="E3485" i="4"/>
  <c r="E3481" i="4"/>
  <c r="E3469" i="4"/>
  <c r="E3461" i="4"/>
  <c r="E3453" i="4"/>
  <c r="E3445" i="4"/>
  <c r="E3437" i="4"/>
  <c r="E3433" i="4"/>
  <c r="E3429" i="4"/>
  <c r="E3421" i="4"/>
  <c r="E3413" i="4"/>
  <c r="E3409" i="4"/>
  <c r="E3405" i="4"/>
  <c r="E3397" i="4"/>
  <c r="E3393" i="4"/>
  <c r="E3389" i="4"/>
  <c r="E3381" i="4"/>
  <c r="E3373" i="4"/>
  <c r="E3369" i="4"/>
  <c r="E3365" i="4"/>
  <c r="E3361" i="4"/>
  <c r="E3357" i="4"/>
  <c r="E3349" i="4"/>
  <c r="E3345" i="4"/>
  <c r="E3341" i="4"/>
  <c r="E3333" i="4"/>
  <c r="E3325" i="4"/>
  <c r="E3317" i="4"/>
  <c r="E3313" i="4"/>
  <c r="E3309" i="4"/>
  <c r="E3301" i="4"/>
  <c r="E3293" i="4"/>
  <c r="E3285" i="4"/>
  <c r="E3277" i="4"/>
  <c r="E3269" i="4"/>
  <c r="E3265" i="4"/>
  <c r="E3261" i="4"/>
  <c r="E3253" i="4"/>
  <c r="E3245" i="4"/>
  <c r="E3241" i="4"/>
  <c r="E3237" i="4"/>
  <c r="E3229" i="4"/>
  <c r="E3221" i="4"/>
  <c r="E3217" i="4"/>
  <c r="E3213" i="4"/>
  <c r="E3209" i="4"/>
  <c r="E3205" i="4"/>
  <c r="E3197" i="4"/>
  <c r="E3193" i="4"/>
  <c r="E3189" i="4"/>
  <c r="E3181" i="4"/>
  <c r="E3173" i="4"/>
  <c r="E3165" i="4"/>
  <c r="E3161" i="4"/>
  <c r="E3157" i="4"/>
  <c r="E3149" i="4"/>
  <c r="E3141" i="4"/>
  <c r="E3137" i="4"/>
  <c r="E3133" i="4"/>
  <c r="E3125" i="4"/>
  <c r="E3117" i="4"/>
  <c r="E3113" i="4"/>
  <c r="E3109" i="4"/>
  <c r="E3101" i="4"/>
  <c r="E3093" i="4"/>
  <c r="E3085" i="4"/>
  <c r="E3073" i="4"/>
  <c r="E3069" i="4"/>
  <c r="E3061" i="4"/>
  <c r="E3053" i="4"/>
  <c r="E3045" i="4"/>
  <c r="E3033" i="4"/>
  <c r="E3029" i="4"/>
  <c r="E3021" i="4"/>
  <c r="E3017" i="4"/>
  <c r="E3013" i="4"/>
  <c r="E3005" i="4"/>
  <c r="E2997" i="4"/>
  <c r="E2989" i="4"/>
  <c r="E2981" i="4"/>
  <c r="E2977" i="4"/>
  <c r="E2973" i="4"/>
  <c r="E2965" i="4"/>
  <c r="E2961" i="4"/>
  <c r="E2957" i="4"/>
  <c r="E2949" i="4"/>
  <c r="E2945" i="4"/>
  <c r="E2941" i="4"/>
  <c r="E2933" i="4"/>
  <c r="E2925" i="4"/>
  <c r="E2921" i="4"/>
  <c r="E2917" i="4"/>
  <c r="E2913" i="4"/>
  <c r="E2909" i="4"/>
  <c r="E2901" i="4"/>
  <c r="E2897" i="4"/>
  <c r="E2893" i="4"/>
  <c r="E2885" i="4"/>
  <c r="E2877" i="4"/>
  <c r="E2873" i="4"/>
  <c r="E2869" i="4"/>
  <c r="E2861" i="4"/>
  <c r="E2853" i="4"/>
  <c r="E2845" i="4"/>
  <c r="E2837" i="4"/>
  <c r="E2833" i="4"/>
  <c r="E2829" i="4"/>
  <c r="E2825" i="4"/>
  <c r="E2821" i="4"/>
  <c r="E2805" i="4"/>
  <c r="E2797" i="4"/>
  <c r="E2789" i="4"/>
  <c r="E2777" i="4"/>
  <c r="E2769" i="4"/>
  <c r="E2761" i="4"/>
  <c r="E2745" i="4"/>
  <c r="E2737" i="4"/>
  <c r="E2721" i="4"/>
  <c r="E2705" i="4"/>
  <c r="E2701" i="4"/>
  <c r="E2697" i="4"/>
  <c r="E2693" i="4"/>
  <c r="E2689" i="4"/>
  <c r="E2673" i="4"/>
  <c r="E2661" i="4"/>
  <c r="E2641" i="4"/>
  <c r="E2637" i="4"/>
  <c r="E2617" i="4"/>
  <c r="E2613" i="4"/>
  <c r="E2597" i="4"/>
  <c r="E2577" i="4"/>
  <c r="E2573" i="4"/>
  <c r="E2553" i="4"/>
  <c r="E2537" i="4"/>
  <c r="E2533" i="4"/>
  <c r="E2509" i="4"/>
  <c r="E2489" i="4"/>
  <c r="E2477" i="4"/>
  <c r="E2473" i="4"/>
  <c r="E2445" i="4"/>
  <c r="E2433" i="4"/>
  <c r="E2409" i="4"/>
  <c r="E2369" i="4"/>
  <c r="E2361" i="4"/>
  <c r="E2345" i="4"/>
  <c r="E2321" i="4"/>
  <c r="E2309" i="4"/>
  <c r="E2297" i="4"/>
  <c r="E2293" i="4"/>
  <c r="E2261" i="4"/>
  <c r="E2233" i="4"/>
  <c r="E2225" i="4"/>
  <c r="E2217" i="4"/>
  <c r="E2209" i="4"/>
  <c r="E2197" i="4"/>
  <c r="E2173" i="4"/>
  <c r="E2169" i="4"/>
  <c r="E2161" i="4"/>
  <c r="E2157" i="4"/>
  <c r="E2153" i="4"/>
  <c r="E2145" i="4"/>
  <c r="E2105" i="4"/>
  <c r="E2097" i="4"/>
  <c r="E2089" i="4"/>
  <c r="E2081" i="4"/>
  <c r="E2041" i="4"/>
  <c r="E2033" i="4"/>
  <c r="E2025" i="4"/>
  <c r="E2021" i="4"/>
  <c r="E2017" i="4"/>
  <c r="E1997" i="4"/>
  <c r="E1977" i="4"/>
  <c r="E1969" i="4"/>
  <c r="E1965" i="4"/>
  <c r="E1961" i="4"/>
  <c r="E1953" i="4"/>
  <c r="E1945" i="4"/>
  <c r="E1941" i="4"/>
  <c r="E1937" i="4"/>
  <c r="E1929" i="4"/>
  <c r="E1921" i="4"/>
  <c r="E1913" i="4"/>
  <c r="E1905" i="4"/>
  <c r="E1901" i="4"/>
  <c r="E1897" i="4"/>
  <c r="E1889" i="4"/>
  <c r="E1885" i="4"/>
  <c r="E1881" i="4"/>
  <c r="E1873" i="4"/>
  <c r="E1857" i="4"/>
  <c r="E1849" i="4"/>
  <c r="E1841" i="4"/>
  <c r="E1833" i="4"/>
  <c r="E1825" i="4"/>
  <c r="E1817" i="4"/>
  <c r="E1809" i="4"/>
  <c r="E1801" i="4"/>
  <c r="E1793" i="4"/>
  <c r="E1789" i="4"/>
  <c r="E1785" i="4"/>
  <c r="E1777" i="4"/>
  <c r="E1769" i="4"/>
  <c r="E1765" i="4"/>
  <c r="E1761" i="4"/>
  <c r="E1757" i="4"/>
  <c r="E1753" i="4"/>
  <c r="E1745" i="4"/>
  <c r="E1737" i="4"/>
  <c r="E1729" i="4"/>
  <c r="E1725" i="4"/>
  <c r="E1721" i="4"/>
  <c r="E1713" i="4"/>
  <c r="E1709" i="4"/>
  <c r="E1705" i="4"/>
  <c r="E1701" i="4"/>
  <c r="E1697" i="4"/>
  <c r="E1689" i="4"/>
  <c r="E1681" i="4"/>
  <c r="E1673" i="4"/>
  <c r="E1665" i="4"/>
  <c r="E1661" i="4"/>
  <c r="E1649" i="4"/>
  <c r="E1645" i="4"/>
  <c r="E1641" i="4"/>
  <c r="E1633" i="4"/>
  <c r="E1629" i="4"/>
  <c r="E1625" i="4"/>
  <c r="E1617" i="4"/>
  <c r="E1613" i="4"/>
  <c r="E1609" i="4"/>
  <c r="E1605" i="4"/>
  <c r="E1601" i="4"/>
  <c r="E1597" i="4"/>
  <c r="E1593" i="4"/>
  <c r="E1589" i="4"/>
  <c r="E1585" i="4"/>
  <c r="E1581" i="4"/>
  <c r="E1573" i="4"/>
  <c r="E1569" i="4"/>
  <c r="E1565" i="4"/>
  <c r="E1561" i="4"/>
  <c r="E1557" i="4"/>
  <c r="E1553" i="4"/>
  <c r="E1549" i="4"/>
  <c r="E1545" i="4"/>
  <c r="E1541" i="4"/>
  <c r="E1537" i="4"/>
  <c r="E1533" i="4"/>
  <c r="E1529" i="4"/>
  <c r="E1525" i="4"/>
  <c r="E1521" i="4"/>
  <c r="E1517" i="4"/>
  <c r="E1513" i="4"/>
  <c r="E1509" i="4"/>
  <c r="E1505" i="4"/>
  <c r="E1501" i="4"/>
  <c r="E1497" i="4"/>
  <c r="E1493" i="4"/>
  <c r="E1489" i="4"/>
  <c r="E1485" i="4"/>
  <c r="E1477" i="4"/>
  <c r="E1473" i="4"/>
  <c r="E1469" i="4"/>
  <c r="E1465" i="4"/>
  <c r="E1461" i="4"/>
  <c r="E1457" i="4"/>
  <c r="E1453" i="4"/>
  <c r="E1449" i="4"/>
  <c r="E1445" i="4"/>
  <c r="E1441" i="4"/>
  <c r="E1433" i="4"/>
  <c r="E1429" i="4"/>
  <c r="E1425" i="4"/>
  <c r="E1417" i="4"/>
  <c r="E1409" i="4"/>
  <c r="E1401" i="4"/>
  <c r="E1397" i="4"/>
  <c r="E1393" i="4"/>
  <c r="E1389" i="4"/>
  <c r="E1385" i="4"/>
  <c r="E1381" i="4"/>
  <c r="E1377" i="4"/>
  <c r="E1373" i="4"/>
  <c r="E1369" i="4"/>
  <c r="E1365" i="4"/>
  <c r="E1361" i="4"/>
  <c r="E1357" i="4"/>
  <c r="E1353" i="4"/>
  <c r="E1349" i="4"/>
  <c r="E1345" i="4"/>
  <c r="E1341" i="4"/>
  <c r="E1337" i="4"/>
  <c r="E1333" i="4"/>
  <c r="E1329" i="4"/>
  <c r="E1325" i="4"/>
  <c r="E1321" i="4"/>
  <c r="E1317" i="4"/>
  <c r="E1313" i="4"/>
  <c r="E1309" i="4"/>
  <c r="E1305" i="4"/>
  <c r="E1301" i="4"/>
  <c r="E1297" i="4"/>
  <c r="E1293" i="4"/>
  <c r="E1289" i="4"/>
  <c r="E1285" i="4"/>
  <c r="E1281" i="4"/>
  <c r="E1277" i="4"/>
  <c r="E1273" i="4"/>
  <c r="E1269" i="4"/>
  <c r="E1265" i="4"/>
  <c r="E1261" i="4"/>
  <c r="E1257" i="4"/>
  <c r="E1253" i="4"/>
  <c r="E1249" i="4"/>
  <c r="E1245" i="4"/>
  <c r="E1241" i="4"/>
  <c r="E1237" i="4"/>
  <c r="E1233" i="4"/>
  <c r="E1229" i="4"/>
  <c r="E1225" i="4"/>
  <c r="E1221" i="4"/>
  <c r="E1213" i="4"/>
  <c r="E1209" i="4"/>
  <c r="E1205" i="4"/>
  <c r="E1201" i="4"/>
  <c r="E1193" i="4"/>
  <c r="E1189" i="4"/>
  <c r="E1185" i="4"/>
  <c r="E1181" i="4"/>
  <c r="E1177" i="4"/>
  <c r="E1173" i="4"/>
  <c r="E1169" i="4"/>
  <c r="E1165" i="4"/>
  <c r="E1161" i="4"/>
  <c r="E1157" i="4"/>
  <c r="E1153" i="4"/>
  <c r="E1149" i="4"/>
  <c r="E1145" i="4"/>
  <c r="E1141" i="4"/>
  <c r="E1137" i="4"/>
  <c r="E1133" i="4"/>
  <c r="E1129" i="4"/>
  <c r="E1125" i="4"/>
  <c r="E1121" i="4"/>
  <c r="E1117" i="4"/>
  <c r="E1113" i="4"/>
  <c r="E1109" i="4"/>
  <c r="E1105" i="4"/>
  <c r="E1101" i="4"/>
  <c r="E1097" i="4"/>
  <c r="E1093" i="4"/>
  <c r="E1089" i="4"/>
  <c r="E1085" i="4"/>
  <c r="E1081" i="4"/>
  <c r="E1077" i="4"/>
  <c r="E1073" i="4"/>
  <c r="E1065" i="4"/>
  <c r="E1061" i="4"/>
  <c r="C1057" i="4"/>
  <c r="D1057" i="4"/>
  <c r="D442" i="4"/>
  <c r="F442" i="4" s="1"/>
  <c r="H442" i="4" s="1"/>
  <c r="E1052" i="4"/>
  <c r="E1031" i="4"/>
  <c r="E1026" i="4"/>
  <c r="E1004" i="4"/>
  <c r="E935" i="4"/>
  <c r="E930" i="4"/>
  <c r="E920" i="4"/>
  <c r="E638" i="4"/>
  <c r="E569" i="4"/>
  <c r="E560" i="4"/>
  <c r="E555" i="4"/>
  <c r="C550" i="4"/>
  <c r="D550" i="4"/>
  <c r="E545" i="4"/>
  <c r="E506" i="4"/>
  <c r="E501" i="4"/>
  <c r="E492" i="4"/>
  <c r="E976" i="4"/>
  <c r="C853" i="4"/>
  <c r="D853" i="4"/>
  <c r="E848" i="4"/>
  <c r="C790" i="4"/>
  <c r="D790" i="4"/>
  <c r="E785" i="4"/>
  <c r="E770" i="4"/>
  <c r="E766" i="4"/>
  <c r="E761" i="4"/>
  <c r="E752" i="4"/>
  <c r="E696" i="4"/>
  <c r="E691" i="4"/>
  <c r="E686" i="4"/>
  <c r="E631" i="4"/>
  <c r="E597" i="4"/>
  <c r="E588" i="4"/>
  <c r="E554" i="4"/>
  <c r="E510" i="4"/>
  <c r="E446" i="4"/>
  <c r="E441" i="4"/>
  <c r="E432" i="4"/>
  <c r="E427" i="4"/>
  <c r="D752" i="4"/>
  <c r="F752" i="4" s="1"/>
  <c r="H752" i="4" s="1"/>
  <c r="D920" i="4"/>
  <c r="F920" i="4" s="1"/>
  <c r="H920" i="4" s="1"/>
  <c r="F441" i="4"/>
  <c r="H441" i="4" s="1"/>
  <c r="D492" i="4"/>
  <c r="F492" i="4" s="1"/>
  <c r="H492" i="4" s="1"/>
  <c r="D554" i="4"/>
  <c r="F554" i="4" s="1"/>
  <c r="H554" i="4" s="1"/>
  <c r="D696" i="4"/>
  <c r="F696" i="4" s="1"/>
  <c r="H696" i="4" s="1"/>
  <c r="H992" i="4" l="1"/>
  <c r="F3724" i="4"/>
  <c r="H3724" i="4" s="1"/>
  <c r="F3297" i="4"/>
  <c r="H3297" i="4" s="1"/>
  <c r="F3745" i="4"/>
  <c r="H3745" i="4" s="1"/>
  <c r="F2835" i="4"/>
  <c r="H2835" i="4" s="1"/>
  <c r="F2391" i="4"/>
  <c r="H2391" i="4" s="1"/>
  <c r="F2615" i="4"/>
  <c r="H2615" i="4" s="1"/>
  <c r="H3142" i="4"/>
  <c r="E3083" i="4"/>
  <c r="H888" i="4"/>
  <c r="F2177" i="4"/>
  <c r="H2177" i="4" s="1"/>
  <c r="F2665" i="4"/>
  <c r="H2665" i="4" s="1"/>
  <c r="F3477" i="4"/>
  <c r="H3477" i="4" s="1"/>
  <c r="F1116" i="4"/>
  <c r="H1116" i="4" s="1"/>
  <c r="F4847" i="4"/>
  <c r="H4847" i="4" s="1"/>
  <c r="F3305" i="4"/>
  <c r="H3305" i="4" s="1"/>
  <c r="F3705" i="4"/>
  <c r="H3705" i="4" s="1"/>
  <c r="F2492" i="4"/>
  <c r="H2492" i="4" s="1"/>
  <c r="F4874" i="4"/>
  <c r="H4874" i="4" s="1"/>
  <c r="F4439" i="4"/>
  <c r="H4439" i="4" s="1"/>
  <c r="F4751" i="4"/>
  <c r="H4751" i="4" s="1"/>
  <c r="F5023" i="4"/>
  <c r="H5023" i="4" s="1"/>
  <c r="F2506" i="4"/>
  <c r="H2506" i="4" s="1"/>
  <c r="F2874" i="4"/>
  <c r="H2874" i="4" s="1"/>
  <c r="F3257" i="4"/>
  <c r="H3257" i="4" s="1"/>
  <c r="F3585" i="4"/>
  <c r="H3585" i="4" s="1"/>
  <c r="F3968" i="4"/>
  <c r="H3968" i="4" s="1"/>
  <c r="F4328" i="4"/>
  <c r="H4328" i="4" s="1"/>
  <c r="F5216" i="4"/>
  <c r="H5216" i="4" s="1"/>
  <c r="F1174" i="4"/>
  <c r="H1174" i="4" s="1"/>
  <c r="F2827" i="4"/>
  <c r="H2827" i="4" s="1"/>
  <c r="F3865" i="4"/>
  <c r="H3865" i="4" s="1"/>
  <c r="F4089" i="4"/>
  <c r="H4089" i="4" s="1"/>
  <c r="F4569" i="4"/>
  <c r="H4569" i="4" s="1"/>
  <c r="F5153" i="4"/>
  <c r="H5153" i="4" s="1"/>
  <c r="F1327" i="4"/>
  <c r="H1327" i="4" s="1"/>
  <c r="F1861" i="4"/>
  <c r="H1861" i="4" s="1"/>
  <c r="F4010" i="4"/>
  <c r="H4010" i="4" s="1"/>
  <c r="F4030" i="4"/>
  <c r="H4030" i="4" s="1"/>
  <c r="E6177" i="4"/>
  <c r="E6185" i="4"/>
  <c r="G6186" i="4"/>
  <c r="I6186" i="4" s="1"/>
  <c r="G6257" i="4"/>
  <c r="I6257" i="4" s="1"/>
  <c r="H5414" i="4"/>
  <c r="F2935" i="4"/>
  <c r="H2935" i="4" s="1"/>
  <c r="F3520" i="4"/>
  <c r="H3520" i="4" s="1"/>
  <c r="F3385" i="4"/>
  <c r="H3385" i="4" s="1"/>
  <c r="F3561" i="4"/>
  <c r="H3561" i="4" s="1"/>
  <c r="F3649" i="4"/>
  <c r="H3649" i="4" s="1"/>
  <c r="F3832" i="4"/>
  <c r="H3832" i="4" s="1"/>
  <c r="F3936" i="4"/>
  <c r="H3936" i="4" s="1"/>
  <c r="F4160" i="4"/>
  <c r="H4160" i="4" s="1"/>
  <c r="F4288" i="4"/>
  <c r="H4288" i="4" s="1"/>
  <c r="F4408" i="4"/>
  <c r="H4408" i="4" s="1"/>
  <c r="F4520" i="4"/>
  <c r="H4520" i="4" s="1"/>
  <c r="F4608" i="4"/>
  <c r="H4608" i="4" s="1"/>
  <c r="F4712" i="4"/>
  <c r="H4712" i="4" s="1"/>
  <c r="F4816" i="4"/>
  <c r="H4816" i="4" s="1"/>
  <c r="F4888" i="4"/>
  <c r="H4888" i="4" s="1"/>
  <c r="F5024" i="4"/>
  <c r="H5024" i="4" s="1"/>
  <c r="F5160" i="4"/>
  <c r="H5160" i="4" s="1"/>
  <c r="F1047" i="4"/>
  <c r="H1047" i="4" s="1"/>
  <c r="F1598" i="4"/>
  <c r="H1598" i="4" s="1"/>
  <c r="F1741" i="4"/>
  <c r="H1741" i="4" s="1"/>
  <c r="F1853" i="4"/>
  <c r="H1853" i="4" s="1"/>
  <c r="F2300" i="4"/>
  <c r="H2300" i="4" s="1"/>
  <c r="F2476" i="4"/>
  <c r="H2476" i="4" s="1"/>
  <c r="F2532" i="4"/>
  <c r="H2532" i="4" s="1"/>
  <c r="F2620" i="4"/>
  <c r="H2620" i="4" s="1"/>
  <c r="F2748" i="4"/>
  <c r="H2748" i="4" s="1"/>
  <c r="F2972" i="4"/>
  <c r="H2972" i="4" s="1"/>
  <c r="F3267" i="4"/>
  <c r="H3267" i="4" s="1"/>
  <c r="F3355" i="4"/>
  <c r="H3355" i="4" s="1"/>
  <c r="F3467" i="4"/>
  <c r="H3467" i="4" s="1"/>
  <c r="F4034" i="4"/>
  <c r="H4034" i="4" s="1"/>
  <c r="F4090" i="4"/>
  <c r="H4090" i="4" s="1"/>
  <c r="F4794" i="4"/>
  <c r="H4794" i="4" s="1"/>
  <c r="F4858" i="4"/>
  <c r="H4858" i="4" s="1"/>
  <c r="F4954" i="4"/>
  <c r="H4954" i="4" s="1"/>
  <c r="F5178" i="4"/>
  <c r="H5178" i="4" s="1"/>
  <c r="F5298" i="4"/>
  <c r="H5298" i="4" s="1"/>
  <c r="F1778" i="4"/>
  <c r="H1778" i="4" s="1"/>
  <c r="F5663" i="4"/>
  <c r="H5663" i="4" s="1"/>
  <c r="F789" i="4"/>
  <c r="H789" i="4" s="1"/>
  <c r="F2010" i="4"/>
  <c r="H2010" i="4" s="1"/>
  <c r="F2578" i="4"/>
  <c r="H2578" i="4" s="1"/>
  <c r="F2906" i="4"/>
  <c r="H2906" i="4" s="1"/>
  <c r="F3010" i="4"/>
  <c r="H3010" i="4" s="1"/>
  <c r="F3362" i="4"/>
  <c r="H3362" i="4" s="1"/>
  <c r="F791" i="4"/>
  <c r="H791" i="4" s="1"/>
  <c r="F927" i="4"/>
  <c r="H927" i="4" s="1"/>
  <c r="F1175" i="4"/>
  <c r="H1175" i="4" s="1"/>
  <c r="F1399" i="4"/>
  <c r="H1399" i="4" s="1"/>
  <c r="F3068" i="4"/>
  <c r="H3068" i="4" s="1"/>
  <c r="F3834" i="4"/>
  <c r="H3834" i="4" s="1"/>
  <c r="F4562" i="4"/>
  <c r="H4562" i="4" s="1"/>
  <c r="F4642" i="4"/>
  <c r="H4642" i="4" s="1"/>
  <c r="F4722" i="4"/>
  <c r="H4722" i="4" s="1"/>
  <c r="F5714" i="4"/>
  <c r="H5714" i="4" s="1"/>
  <c r="F4294" i="4"/>
  <c r="H4294" i="4" s="1"/>
  <c r="F5304" i="4"/>
  <c r="H5304" i="4" s="1"/>
  <c r="F2275" i="4"/>
  <c r="H2275" i="4" s="1"/>
  <c r="F3947" i="4"/>
  <c r="H3947" i="4" s="1"/>
  <c r="F4035" i="4"/>
  <c r="H4035" i="4" s="1"/>
  <c r="F4107" i="4"/>
  <c r="H4107" i="4" s="1"/>
  <c r="F4299" i="4"/>
  <c r="H4299" i="4" s="1"/>
  <c r="F4467" i="4"/>
  <c r="H4467" i="4" s="1"/>
  <c r="F4500" i="4"/>
  <c r="H4500" i="4" s="1"/>
  <c r="F4684" i="4"/>
  <c r="H4684" i="4" s="1"/>
  <c r="F4940" i="4"/>
  <c r="H4940" i="4" s="1"/>
  <c r="F2109" i="4"/>
  <c r="H2109" i="4" s="1"/>
  <c r="F2293" i="4"/>
  <c r="H2293" i="4" s="1"/>
  <c r="F2405" i="4"/>
  <c r="H2405" i="4" s="1"/>
  <c r="F2517" i="4"/>
  <c r="H2517" i="4" s="1"/>
  <c r="F2709" i="4"/>
  <c r="H2709" i="4" s="1"/>
  <c r="F3420" i="4"/>
  <c r="H3420" i="4" s="1"/>
  <c r="F3532" i="4"/>
  <c r="H3532" i="4" s="1"/>
  <c r="F5220" i="4"/>
  <c r="H5220" i="4" s="1"/>
  <c r="F3884" i="4"/>
  <c r="H3884" i="4" s="1"/>
  <c r="F4164" i="4"/>
  <c r="H4164" i="4" s="1"/>
  <c r="F5748" i="4"/>
  <c r="H5748" i="4" s="1"/>
  <c r="F4374" i="4"/>
  <c r="H4374" i="4" s="1"/>
  <c r="F5278" i="4"/>
  <c r="H5278" i="4" s="1"/>
  <c r="F1511" i="4"/>
  <c r="H1511" i="4" s="1"/>
  <c r="F2663" i="4"/>
  <c r="H2663" i="4" s="1"/>
  <c r="F2847" i="4"/>
  <c r="H2847" i="4" s="1"/>
  <c r="F1599" i="4"/>
  <c r="H1599" i="4" s="1"/>
  <c r="F1631" i="4"/>
  <c r="H1631" i="4" s="1"/>
  <c r="F1687" i="4"/>
  <c r="H1687" i="4" s="1"/>
  <c r="F4375" i="4"/>
  <c r="H4375" i="4" s="1"/>
  <c r="F940" i="4"/>
  <c r="H940" i="4" s="1"/>
  <c r="F1714" i="4"/>
  <c r="H1714" i="4" s="1"/>
  <c r="F2001" i="4"/>
  <c r="H2001" i="4" s="1"/>
  <c r="F2129" i="4"/>
  <c r="H2129" i="4" s="1"/>
  <c r="F3855" i="4"/>
  <c r="H3855" i="4" s="1"/>
  <c r="F3943" i="4"/>
  <c r="H3943" i="4" s="1"/>
  <c r="F4071" i="4"/>
  <c r="H4071" i="4" s="1"/>
  <c r="F4303" i="4"/>
  <c r="H4303" i="4" s="1"/>
  <c r="F4399" i="4"/>
  <c r="H4399" i="4" s="1"/>
  <c r="F4679" i="4"/>
  <c r="H4679" i="4" s="1"/>
  <c r="F4759" i="4"/>
  <c r="H4759" i="4" s="1"/>
  <c r="F5295" i="4"/>
  <c r="H5295" i="4" s="1"/>
  <c r="F3082" i="4"/>
  <c r="H3082" i="4" s="1"/>
  <c r="F3153" i="4"/>
  <c r="H3153" i="4" s="1"/>
  <c r="F3249" i="4"/>
  <c r="H3249" i="4" s="1"/>
  <c r="F3465" i="4"/>
  <c r="H3465" i="4" s="1"/>
  <c r="F3537" i="4"/>
  <c r="H3537" i="4" s="1"/>
  <c r="F3657" i="4"/>
  <c r="H3657" i="4" s="1"/>
  <c r="F4800" i="4"/>
  <c r="H4800" i="4" s="1"/>
  <c r="F5400" i="4"/>
  <c r="H5400" i="4" s="1"/>
  <c r="F5488" i="4"/>
  <c r="H5488" i="4" s="1"/>
  <c r="F782" i="4"/>
  <c r="H782" i="4" s="1"/>
  <c r="F1772" i="4"/>
  <c r="H1772" i="4" s="1"/>
  <c r="F1844" i="4"/>
  <c r="H1844" i="4" s="1"/>
  <c r="F1964" i="4"/>
  <c r="H1964" i="4" s="1"/>
  <c r="F2027" i="4"/>
  <c r="H2027" i="4" s="1"/>
  <c r="F1039" i="4"/>
  <c r="H1039" i="4" s="1"/>
  <c r="F4102" i="4"/>
  <c r="H4102" i="4" s="1"/>
  <c r="F4974" i="4"/>
  <c r="H4974" i="4" s="1"/>
  <c r="F1543" i="4"/>
  <c r="H1543" i="4" s="1"/>
  <c r="F1871" i="4"/>
  <c r="H1871" i="4" s="1"/>
  <c r="F1983" i="4"/>
  <c r="H1983" i="4" s="1"/>
  <c r="F2735" i="4"/>
  <c r="H2735" i="4" s="1"/>
  <c r="F2407" i="4"/>
  <c r="H2407" i="4" s="1"/>
  <c r="F2631" i="4"/>
  <c r="H2631" i="4" s="1"/>
  <c r="F2383" i="4"/>
  <c r="H2383" i="4" s="1"/>
  <c r="F2695" i="4"/>
  <c r="H2695" i="4" s="1"/>
  <c r="F1943" i="4"/>
  <c r="H1943" i="4" s="1"/>
  <c r="F2591" i="4"/>
  <c r="H2591" i="4" s="1"/>
  <c r="G6218" i="4"/>
  <c r="I6218" i="4" s="1"/>
  <c r="F2449" i="4"/>
  <c r="H2449" i="4" s="1"/>
  <c r="F2561" i="4"/>
  <c r="H2561" i="4" s="1"/>
  <c r="F2969" i="4"/>
  <c r="H2969" i="4" s="1"/>
  <c r="F6015" i="4"/>
  <c r="H6015" i="4" s="1"/>
  <c r="F2122" i="4"/>
  <c r="H2122" i="4" s="1"/>
  <c r="F3809" i="4"/>
  <c r="H3809" i="4" s="1"/>
  <c r="F2267" i="4"/>
  <c r="H2267" i="4" s="1"/>
  <c r="F1108" i="4"/>
  <c r="H1108" i="4" s="1"/>
  <c r="F4415" i="4"/>
  <c r="H4415" i="4" s="1"/>
  <c r="F2138" i="4"/>
  <c r="H2138" i="4" s="1"/>
  <c r="F5152" i="4"/>
  <c r="H5152" i="4" s="1"/>
  <c r="F2727" i="4"/>
  <c r="H2727" i="4" s="1"/>
  <c r="F4912" i="4"/>
  <c r="H4912" i="4" s="1"/>
  <c r="F5256" i="4"/>
  <c r="H5256" i="4" s="1"/>
  <c r="F5328" i="4"/>
  <c r="H5328" i="4" s="1"/>
  <c r="F5680" i="4"/>
  <c r="H5680" i="4" s="1"/>
  <c r="F5776" i="4"/>
  <c r="H5776" i="4" s="1"/>
  <c r="F5856" i="4"/>
  <c r="H5856" i="4" s="1"/>
  <c r="F1246" i="4"/>
  <c r="H1246" i="4" s="1"/>
  <c r="F3378" i="4"/>
  <c r="H3378" i="4" s="1"/>
  <c r="F1733" i="4"/>
  <c r="H1733" i="4" s="1"/>
  <c r="F1805" i="4"/>
  <c r="H1805" i="4" s="1"/>
  <c r="F1893" i="4"/>
  <c r="H1893" i="4" s="1"/>
  <c r="F2036" i="4"/>
  <c r="H2036" i="4" s="1"/>
  <c r="F2212" i="4"/>
  <c r="H2212" i="4" s="1"/>
  <c r="F2636" i="4"/>
  <c r="H2636" i="4" s="1"/>
  <c r="F3339" i="4"/>
  <c r="H3339" i="4" s="1"/>
  <c r="F3723" i="4"/>
  <c r="H3723" i="4" s="1"/>
  <c r="F4346" i="4"/>
  <c r="H4346" i="4" s="1"/>
  <c r="F4482" i="4"/>
  <c r="H4482" i="4" s="1"/>
  <c r="F4634" i="4"/>
  <c r="H4634" i="4" s="1"/>
  <c r="F5874" i="4"/>
  <c r="H5874" i="4" s="1"/>
  <c r="F860" i="4"/>
  <c r="H860" i="4" s="1"/>
  <c r="F1611" i="4"/>
  <c r="H1611" i="4" s="1"/>
  <c r="F2185" i="4"/>
  <c r="H2185" i="4" s="1"/>
  <c r="F2281" i="4"/>
  <c r="H2281" i="4" s="1"/>
  <c r="F2529" i="4"/>
  <c r="H2529" i="4" s="1"/>
  <c r="F2681" i="4"/>
  <c r="H2681" i="4" s="1"/>
  <c r="F2841" i="4"/>
  <c r="H2841" i="4" s="1"/>
  <c r="F2889" i="4"/>
  <c r="H2889" i="4" s="1"/>
  <c r="F3720" i="4"/>
  <c r="H3720" i="4" s="1"/>
  <c r="F4159" i="4"/>
  <c r="H4159" i="4" s="1"/>
  <c r="F4287" i="4"/>
  <c r="H4287" i="4" s="1"/>
  <c r="F4367" i="4"/>
  <c r="H4367" i="4" s="1"/>
  <c r="F4815" i="4"/>
  <c r="H4815" i="4" s="1"/>
  <c r="F5735" i="4"/>
  <c r="H5735" i="4" s="1"/>
  <c r="F5799" i="4"/>
  <c r="H5799" i="4" s="1"/>
  <c r="F5911" i="4"/>
  <c r="H5911" i="4" s="1"/>
  <c r="F5999" i="4"/>
  <c r="H5999" i="4" s="1"/>
  <c r="F6071" i="4"/>
  <c r="H6071" i="4" s="1"/>
  <c r="F6127" i="4"/>
  <c r="H6127" i="4" s="1"/>
  <c r="F781" i="4"/>
  <c r="H781" i="4" s="1"/>
  <c r="F1069" i="4"/>
  <c r="H1069" i="4" s="1"/>
  <c r="F1644" i="4"/>
  <c r="H1644" i="4" s="1"/>
  <c r="F1899" i="4"/>
  <c r="H1899" i="4" s="1"/>
  <c r="F3058" i="4"/>
  <c r="H3058" i="4" s="1"/>
  <c r="F4080" i="4"/>
  <c r="H4080" i="4" s="1"/>
  <c r="F4832" i="4"/>
  <c r="H4832" i="4" s="1"/>
  <c r="F4928" i="4"/>
  <c r="H4928" i="4" s="1"/>
  <c r="F5000" i="4"/>
  <c r="H5000" i="4" s="1"/>
  <c r="F5056" i="4"/>
  <c r="H5056" i="4" s="1"/>
  <c r="F5392" i="4"/>
  <c r="H5392" i="4" s="1"/>
  <c r="F5496" i="4"/>
  <c r="H5496" i="4" s="1"/>
  <c r="F5728" i="4"/>
  <c r="H5728" i="4" s="1"/>
  <c r="F5808" i="4"/>
  <c r="H5808" i="4" s="1"/>
  <c r="F1118" i="4"/>
  <c r="H1118" i="4" s="1"/>
  <c r="F1948" i="4"/>
  <c r="H1948" i="4" s="1"/>
  <c r="F2691" i="4"/>
  <c r="H2691" i="4" s="1"/>
  <c r="F3106" i="4"/>
  <c r="H3106" i="4" s="1"/>
  <c r="F3298" i="4"/>
  <c r="H3298" i="4" s="1"/>
  <c r="F4659" i="4"/>
  <c r="H4659" i="4" s="1"/>
  <c r="F3819" i="4"/>
  <c r="H3819" i="4" s="1"/>
  <c r="F3524" i="4"/>
  <c r="H3524" i="4" s="1"/>
  <c r="F5628" i="4"/>
  <c r="H5628" i="4" s="1"/>
  <c r="F2613" i="4"/>
  <c r="H2613" i="4" s="1"/>
  <c r="F3708" i="4"/>
  <c r="H3708" i="4" s="1"/>
  <c r="F5420" i="4"/>
  <c r="H5420" i="4" s="1"/>
  <c r="F6108" i="4"/>
  <c r="H6108" i="4" s="1"/>
  <c r="F4574" i="4"/>
  <c r="H4574" i="4" s="1"/>
  <c r="F5398" i="4"/>
  <c r="H5398" i="4" s="1"/>
  <c r="F1735" i="4"/>
  <c r="H1735" i="4" s="1"/>
  <c r="F3166" i="4"/>
  <c r="H3166" i="4" s="1"/>
  <c r="F1993" i="4"/>
  <c r="H1993" i="4" s="1"/>
  <c r="F2377" i="4"/>
  <c r="H2377" i="4" s="1"/>
  <c r="F2497" i="4"/>
  <c r="H2497" i="4" s="1"/>
  <c r="F2609" i="4"/>
  <c r="H2609" i="4" s="1"/>
  <c r="F2729" i="4"/>
  <c r="H2729" i="4" s="1"/>
  <c r="F3025" i="4"/>
  <c r="H3025" i="4" s="1"/>
  <c r="F3096" i="4"/>
  <c r="H3096" i="4" s="1"/>
  <c r="F3160" i="4"/>
  <c r="H3160" i="4" s="1"/>
  <c r="F3208" i="4"/>
  <c r="H3208" i="4" s="1"/>
  <c r="F3696" i="4"/>
  <c r="H3696" i="4" s="1"/>
  <c r="F5063" i="4"/>
  <c r="H5063" i="4" s="1"/>
  <c r="F637" i="4"/>
  <c r="H637" i="4" s="1"/>
  <c r="F1795" i="4"/>
  <c r="H1795" i="4" s="1"/>
  <c r="F2338" i="4"/>
  <c r="H2338" i="4" s="1"/>
  <c r="F2434" i="4"/>
  <c r="H2434" i="4" s="1"/>
  <c r="F2498" i="4"/>
  <c r="H2498" i="4" s="1"/>
  <c r="F2754" i="4"/>
  <c r="H2754" i="4" s="1"/>
  <c r="F2012" i="4"/>
  <c r="H2012" i="4" s="1"/>
  <c r="F2156" i="4"/>
  <c r="H2156" i="4" s="1"/>
  <c r="F2404" i="4"/>
  <c r="H2404" i="4" s="1"/>
  <c r="F2860" i="4"/>
  <c r="H2860" i="4" s="1"/>
  <c r="F3131" i="4"/>
  <c r="H3131" i="4" s="1"/>
  <c r="F4322" i="4"/>
  <c r="H4322" i="4" s="1"/>
  <c r="F4394" i="4"/>
  <c r="H4394" i="4" s="1"/>
  <c r="F4498" i="4"/>
  <c r="H4498" i="4" s="1"/>
  <c r="F4658" i="4"/>
  <c r="H4658" i="4" s="1"/>
  <c r="F5450" i="4"/>
  <c r="H5450" i="4" s="1"/>
  <c r="F5634" i="4"/>
  <c r="H5634" i="4" s="1"/>
  <c r="F5722" i="4"/>
  <c r="H5722" i="4" s="1"/>
  <c r="F5810" i="4"/>
  <c r="H5810" i="4" s="1"/>
  <c r="F5906" i="4"/>
  <c r="H5906" i="4" s="1"/>
  <c r="F5994" i="4"/>
  <c r="H5994" i="4" s="1"/>
  <c r="F6138" i="4"/>
  <c r="H6138" i="4" s="1"/>
  <c r="F1619" i="4"/>
  <c r="H1619" i="4" s="1"/>
  <c r="F2201" i="4"/>
  <c r="H2201" i="4" s="1"/>
  <c r="F2337" i="4"/>
  <c r="H2337" i="4" s="1"/>
  <c r="F2521" i="4"/>
  <c r="H2521" i="4" s="1"/>
  <c r="F2905" i="4"/>
  <c r="H2905" i="4" s="1"/>
  <c r="F3001" i="4"/>
  <c r="H3001" i="4" s="1"/>
  <c r="F3656" i="4"/>
  <c r="H3656" i="4" s="1"/>
  <c r="F3815" i="4"/>
  <c r="H3815" i="4" s="1"/>
  <c r="F3879" i="4"/>
  <c r="H3879" i="4" s="1"/>
  <c r="F4655" i="4"/>
  <c r="H4655" i="4" s="1"/>
  <c r="F6063" i="4"/>
  <c r="H6063" i="4" s="1"/>
  <c r="F2802" i="4"/>
  <c r="H2802" i="4" s="1"/>
  <c r="F5448" i="4"/>
  <c r="H5448" i="4" s="1"/>
  <c r="F5576" i="4"/>
  <c r="H5576" i="4" s="1"/>
  <c r="F6126" i="4"/>
  <c r="H6126" i="4" s="1"/>
  <c r="F6172" i="4"/>
  <c r="H6172" i="4" s="1"/>
  <c r="F4214" i="4"/>
  <c r="H4214" i="4" s="1"/>
  <c r="F4886" i="4"/>
  <c r="H4886" i="4" s="1"/>
  <c r="F1823" i="4"/>
  <c r="H1823" i="4" s="1"/>
  <c r="F1935" i="4"/>
  <c r="H1935" i="4" s="1"/>
  <c r="F2423" i="4"/>
  <c r="H2423" i="4" s="1"/>
  <c r="H3789" i="4"/>
  <c r="F1523" i="4"/>
  <c r="H1523" i="4" s="1"/>
  <c r="F5263" i="4"/>
  <c r="H5263" i="4" s="1"/>
  <c r="F2066" i="4"/>
  <c r="H2066" i="4" s="1"/>
  <c r="F4178" i="4"/>
  <c r="H4178" i="4" s="1"/>
  <c r="F4646" i="4"/>
  <c r="H4646" i="4" s="1"/>
  <c r="F5334" i="4"/>
  <c r="H5334" i="4" s="1"/>
  <c r="F5662" i="4"/>
  <c r="H5662" i="4" s="1"/>
  <c r="F3729" i="4"/>
  <c r="H3729" i="4" s="1"/>
  <c r="F4497" i="4"/>
  <c r="H4497" i="4" s="1"/>
  <c r="F5515" i="4"/>
  <c r="H5515" i="4" s="1"/>
  <c r="F5500" i="4"/>
  <c r="H5500" i="4" s="1"/>
  <c r="F5740" i="4"/>
  <c r="H5740" i="4" s="1"/>
  <c r="F3037" i="4"/>
  <c r="H3037" i="4" s="1"/>
  <c r="F5548" i="4"/>
  <c r="H5548" i="4" s="1"/>
  <c r="F5854" i="4"/>
  <c r="H5854" i="4" s="1"/>
  <c r="F4007" i="4"/>
  <c r="H4007" i="4" s="1"/>
  <c r="F3918" i="4"/>
  <c r="H3918" i="4" s="1"/>
  <c r="F2487" i="4"/>
  <c r="H2487" i="4" s="1"/>
  <c r="F2575" i="4"/>
  <c r="H2575" i="4" s="1"/>
  <c r="F2967" i="4"/>
  <c r="H2967" i="4" s="1"/>
  <c r="F2455" i="4"/>
  <c r="H2455" i="4" s="1"/>
  <c r="F2655" i="4"/>
  <c r="H2655" i="4" s="1"/>
  <c r="F3593" i="4"/>
  <c r="H3593" i="4" s="1"/>
  <c r="F4304" i="4"/>
  <c r="H4304" i="4" s="1"/>
  <c r="F4440" i="4"/>
  <c r="H4440" i="4" s="1"/>
  <c r="F4728" i="4"/>
  <c r="H4728" i="4" s="1"/>
  <c r="F4840" i="4"/>
  <c r="H4840" i="4" s="1"/>
  <c r="F5696" i="4"/>
  <c r="H5696" i="4" s="1"/>
  <c r="F1335" i="4"/>
  <c r="H1335" i="4" s="1"/>
  <c r="F1630" i="4"/>
  <c r="H1630" i="4" s="1"/>
  <c r="F1797" i="4"/>
  <c r="H1797" i="4" s="1"/>
  <c r="F2676" i="4"/>
  <c r="H2676" i="4" s="1"/>
  <c r="F2772" i="4"/>
  <c r="H2772" i="4" s="1"/>
  <c r="F3858" i="4"/>
  <c r="H3858" i="4" s="1"/>
  <c r="F3978" i="4"/>
  <c r="H3978" i="4" s="1"/>
  <c r="F4050" i="4"/>
  <c r="H4050" i="4" s="1"/>
  <c r="F4098" i="4"/>
  <c r="H4098" i="4" s="1"/>
  <c r="F5322" i="4"/>
  <c r="H5322" i="4" s="1"/>
  <c r="F3442" i="4"/>
  <c r="H3442" i="4" s="1"/>
  <c r="F3680" i="4"/>
  <c r="H3680" i="4" s="1"/>
  <c r="F2543" i="4"/>
  <c r="H2543" i="4" s="1"/>
  <c r="F5480" i="4"/>
  <c r="H5480" i="4" s="1"/>
  <c r="F951" i="4"/>
  <c r="H951" i="4" s="1"/>
  <c r="F1071" i="4"/>
  <c r="H1071" i="4" s="1"/>
  <c r="F3065" i="4"/>
  <c r="H3065" i="4" s="1"/>
  <c r="F3880" i="4"/>
  <c r="H3880" i="4" s="1"/>
  <c r="F6088" i="4"/>
  <c r="H6088" i="4" s="1"/>
  <c r="F1583" i="4"/>
  <c r="H1583" i="4" s="1"/>
  <c r="F2384" i="4"/>
  <c r="H2384" i="4" s="1"/>
  <c r="F484" i="4"/>
  <c r="H484" i="4" s="1"/>
  <c r="F556" i="4"/>
  <c r="H556" i="4" s="1"/>
  <c r="F916" i="4"/>
  <c r="H916" i="4" s="1"/>
  <c r="F1284" i="4"/>
  <c r="H1284" i="4" s="1"/>
  <c r="F1340" i="4"/>
  <c r="H1340" i="4" s="1"/>
  <c r="F1674" i="4"/>
  <c r="H1674" i="4" s="1"/>
  <c r="F3496" i="4"/>
  <c r="H3496" i="4" s="1"/>
  <c r="F3983" i="4"/>
  <c r="H3983" i="4" s="1"/>
  <c r="F4031" i="4"/>
  <c r="H4031" i="4" s="1"/>
  <c r="F2018" i="4"/>
  <c r="H2018" i="4" s="1"/>
  <c r="F2634" i="4"/>
  <c r="H2634" i="4" s="1"/>
  <c r="F3121" i="4"/>
  <c r="H3121" i="4" s="1"/>
  <c r="F3377" i="4"/>
  <c r="H3377" i="4" s="1"/>
  <c r="F3529" i="4"/>
  <c r="H3529" i="4" s="1"/>
  <c r="F3625" i="4"/>
  <c r="H3625" i="4" s="1"/>
  <c r="F3769" i="4"/>
  <c r="H3769" i="4" s="1"/>
  <c r="F3912" i="4"/>
  <c r="H3912" i="4" s="1"/>
  <c r="F4008" i="4"/>
  <c r="H4008" i="4" s="1"/>
  <c r="F4360" i="4"/>
  <c r="H4360" i="4" s="1"/>
  <c r="F4496" i="4"/>
  <c r="H4496" i="4" s="1"/>
  <c r="F4584" i="4"/>
  <c r="H4584" i="4" s="1"/>
  <c r="F4688" i="4"/>
  <c r="H4688" i="4" s="1"/>
  <c r="F4792" i="4"/>
  <c r="H4792" i="4" s="1"/>
  <c r="F4864" i="4"/>
  <c r="H4864" i="4" s="1"/>
  <c r="F5088" i="4"/>
  <c r="H5088" i="4" s="1"/>
  <c r="F5224" i="4"/>
  <c r="H5224" i="4" s="1"/>
  <c r="F5408" i="4"/>
  <c r="H5408" i="4" s="1"/>
  <c r="F5504" i="4"/>
  <c r="H5504" i="4" s="1"/>
  <c r="F5648" i="4"/>
  <c r="H5648" i="4" s="1"/>
  <c r="F918" i="4"/>
  <c r="H918" i="4" s="1"/>
  <c r="F1103" i="4"/>
  <c r="H1103" i="4" s="1"/>
  <c r="F1542" i="4"/>
  <c r="H1542" i="4" s="1"/>
  <c r="F1685" i="4"/>
  <c r="H1685" i="4" s="1"/>
  <c r="F1829" i="4"/>
  <c r="H1829" i="4" s="1"/>
  <c r="F1973" i="4"/>
  <c r="H1973" i="4" s="1"/>
  <c r="F2284" i="4"/>
  <c r="H2284" i="4" s="1"/>
  <c r="F2516" i="4"/>
  <c r="H2516" i="4" s="1"/>
  <c r="F2572" i="4"/>
  <c r="H2572" i="4" s="1"/>
  <c r="F2732" i="4"/>
  <c r="H2732" i="4" s="1"/>
  <c r="F2940" i="4"/>
  <c r="H2940" i="4" s="1"/>
  <c r="F3076" i="4"/>
  <c r="H3076" i="4" s="1"/>
  <c r="F3347" i="4"/>
  <c r="H3347" i="4" s="1"/>
  <c r="F3443" i="4"/>
  <c r="H3443" i="4" s="1"/>
  <c r="F3619" i="4"/>
  <c r="H3619" i="4" s="1"/>
  <c r="F4018" i="4"/>
  <c r="H4018" i="4" s="1"/>
  <c r="F4074" i="4"/>
  <c r="H4074" i="4" s="1"/>
  <c r="F4162" i="4"/>
  <c r="H4162" i="4" s="1"/>
  <c r="F4754" i="4"/>
  <c r="H4754" i="4" s="1"/>
  <c r="F4850" i="4"/>
  <c r="H4850" i="4" s="1"/>
  <c r="F4906" i="4"/>
  <c r="H4906" i="4" s="1"/>
  <c r="F5154" i="4"/>
  <c r="H5154" i="4" s="1"/>
  <c r="F5274" i="4"/>
  <c r="H5274" i="4" s="1"/>
  <c r="F2040" i="4"/>
  <c r="H2040" i="4" s="1"/>
  <c r="H5918" i="4"/>
  <c r="F2884" i="4"/>
  <c r="H2884" i="4" s="1"/>
  <c r="F3052" i="4"/>
  <c r="H3052" i="4" s="1"/>
  <c r="F3866" i="4"/>
  <c r="H3866" i="4" s="1"/>
  <c r="F4130" i="4"/>
  <c r="H4130" i="4" s="1"/>
  <c r="F4714" i="4"/>
  <c r="H4714" i="4" s="1"/>
  <c r="F4802" i="4"/>
  <c r="H4802" i="4" s="1"/>
  <c r="F4938" i="4"/>
  <c r="H4938" i="4" s="1"/>
  <c r="F5026" i="4"/>
  <c r="H5026" i="4" s="1"/>
  <c r="F5074" i="4"/>
  <c r="H5074" i="4" s="1"/>
  <c r="F5162" i="4"/>
  <c r="H5162" i="4" s="1"/>
  <c r="F5594" i="4"/>
  <c r="H5594" i="4" s="1"/>
  <c r="F5706" i="4"/>
  <c r="H5706" i="4" s="1"/>
  <c r="F948" i="4"/>
  <c r="H948" i="4" s="1"/>
  <c r="F1946" i="4"/>
  <c r="H1946" i="4" s="1"/>
  <c r="F4111" i="4"/>
  <c r="H4111" i="4" s="1"/>
  <c r="F4463" i="4"/>
  <c r="H4463" i="4" s="1"/>
  <c r="F4535" i="4"/>
  <c r="H4535" i="4" s="1"/>
  <c r="F5463" i="4"/>
  <c r="H5463" i="4" s="1"/>
  <c r="F5543" i="4"/>
  <c r="H5543" i="4" s="1"/>
  <c r="F1707" i="4"/>
  <c r="H1707" i="4" s="1"/>
  <c r="F2266" i="4"/>
  <c r="H2266" i="4" s="1"/>
  <c r="F2394" i="4"/>
  <c r="H2394" i="4" s="1"/>
  <c r="F2530" i="4"/>
  <c r="H2530" i="4" s="1"/>
  <c r="F2834" i="4"/>
  <c r="H2834" i="4" s="1"/>
  <c r="F2890" i="4"/>
  <c r="H2890" i="4" s="1"/>
  <c r="F3177" i="4"/>
  <c r="H3177" i="4" s="1"/>
  <c r="F4168" i="4"/>
  <c r="H4168" i="4" s="1"/>
  <c r="F4280" i="4"/>
  <c r="H4280" i="4" s="1"/>
  <c r="F4352" i="4"/>
  <c r="H4352" i="4" s="1"/>
  <c r="F5888" i="4"/>
  <c r="H5888" i="4" s="1"/>
  <c r="F5960" i="4"/>
  <c r="H5960" i="4" s="1"/>
  <c r="H2230" i="4"/>
  <c r="H3582" i="4"/>
  <c r="F6040" i="4"/>
  <c r="H6040" i="4" s="1"/>
  <c r="F6120" i="4"/>
  <c r="H6120" i="4" s="1"/>
  <c r="F1732" i="4"/>
  <c r="H1732" i="4" s="1"/>
  <c r="F2131" i="4"/>
  <c r="H2131" i="4" s="1"/>
  <c r="F1343" i="4"/>
  <c r="H1343" i="4" s="1"/>
  <c r="F1693" i="4"/>
  <c r="H1693" i="4" s="1"/>
  <c r="F1917" i="4"/>
  <c r="H1917" i="4" s="1"/>
  <c r="F3012" i="4"/>
  <c r="H3012" i="4" s="1"/>
  <c r="F3691" i="4"/>
  <c r="H3691" i="4" s="1"/>
  <c r="F3906" i="4"/>
  <c r="H3906" i="4" s="1"/>
  <c r="F4218" i="4"/>
  <c r="H4218" i="4" s="1"/>
  <c r="F4314" i="4"/>
  <c r="H4314" i="4" s="1"/>
  <c r="F4450" i="4"/>
  <c r="H4450" i="4" s="1"/>
  <c r="F4538" i="4"/>
  <c r="H4538" i="4" s="1"/>
  <c r="F3910" i="4"/>
  <c r="H3910" i="4" s="1"/>
  <c r="F4054" i="4"/>
  <c r="H4054" i="4" s="1"/>
  <c r="F4446" i="4"/>
  <c r="H4446" i="4" s="1"/>
  <c r="F4550" i="4"/>
  <c r="H4550" i="4" s="1"/>
  <c r="F4686" i="4"/>
  <c r="H4686" i="4" s="1"/>
  <c r="F4894" i="4"/>
  <c r="H4894" i="4" s="1"/>
  <c r="F6030" i="4"/>
  <c r="H6030" i="4" s="1"/>
  <c r="F5879" i="4"/>
  <c r="H5879" i="4" s="1"/>
  <c r="F3992" i="4"/>
  <c r="H3992" i="4" s="1"/>
  <c r="F4872" i="4"/>
  <c r="H4872" i="4" s="1"/>
  <c r="F5528" i="4"/>
  <c r="H5528" i="4" s="1"/>
  <c r="F3714" i="4"/>
  <c r="H3714" i="4" s="1"/>
  <c r="F5016" i="4"/>
  <c r="H5016" i="4" s="1"/>
  <c r="F4443" i="4"/>
  <c r="H4443" i="4" s="1"/>
  <c r="F5107" i="4"/>
  <c r="H5107" i="4" s="1"/>
  <c r="F5403" i="4"/>
  <c r="H5403" i="4" s="1"/>
  <c r="F4795" i="4"/>
  <c r="H4795" i="4" s="1"/>
  <c r="F5091" i="4"/>
  <c r="H5091" i="4" s="1"/>
  <c r="F5195" i="4"/>
  <c r="H5195" i="4" s="1"/>
  <c r="F4115" i="4"/>
  <c r="H4115" i="4" s="1"/>
  <c r="F4403" i="4"/>
  <c r="H4403" i="4" s="1"/>
  <c r="F3636" i="4"/>
  <c r="H3636" i="4" s="1"/>
  <c r="F5076" i="4"/>
  <c r="H5076" i="4" s="1"/>
  <c r="F5188" i="4"/>
  <c r="H5188" i="4" s="1"/>
  <c r="F5300" i="4"/>
  <c r="H5300" i="4" s="1"/>
  <c r="F5428" i="4"/>
  <c r="H5428" i="4" s="1"/>
  <c r="F5540" i="4"/>
  <c r="H5540" i="4" s="1"/>
  <c r="F5668" i="4"/>
  <c r="H5668" i="4" s="1"/>
  <c r="F5796" i="4"/>
  <c r="H5796" i="4" s="1"/>
  <c r="F5964" i="4"/>
  <c r="H5964" i="4" s="1"/>
  <c r="F6092" i="4"/>
  <c r="H6092" i="4" s="1"/>
  <c r="F5627" i="4"/>
  <c r="H5627" i="4" s="1"/>
  <c r="F5739" i="4"/>
  <c r="H5739" i="4" s="1"/>
  <c r="F5907" i="4"/>
  <c r="H5907" i="4" s="1"/>
  <c r="F1989" i="4"/>
  <c r="H1989" i="4" s="1"/>
  <c r="F2093" i="4"/>
  <c r="H2093" i="4" s="1"/>
  <c r="F2277" i="4"/>
  <c r="H2277" i="4" s="1"/>
  <c r="F2365" i="4"/>
  <c r="H2365" i="4" s="1"/>
  <c r="F2485" i="4"/>
  <c r="H2485" i="4" s="1"/>
  <c r="F3476" i="4"/>
  <c r="H3476" i="4" s="1"/>
  <c r="F3572" i="4"/>
  <c r="H3572" i="4" s="1"/>
  <c r="F3684" i="4"/>
  <c r="H3684" i="4" s="1"/>
  <c r="F3836" i="4"/>
  <c r="H3836" i="4" s="1"/>
  <c r="F3932" i="4"/>
  <c r="H3932" i="4" s="1"/>
  <c r="F4036" i="4"/>
  <c r="H4036" i="4" s="1"/>
  <c r="F4180" i="4"/>
  <c r="H4180" i="4" s="1"/>
  <c r="F4292" i="4"/>
  <c r="H4292" i="4" s="1"/>
  <c r="F5844" i="4"/>
  <c r="H5844" i="4" s="1"/>
  <c r="F5972" i="4"/>
  <c r="H5972" i="4" s="1"/>
  <c r="F6100" i="4"/>
  <c r="H6100" i="4" s="1"/>
  <c r="F3844" i="4"/>
  <c r="H3844" i="4" s="1"/>
  <c r="F3964" i="4"/>
  <c r="H3964" i="4" s="1"/>
  <c r="F4436" i="4"/>
  <c r="H4436" i="4" s="1"/>
  <c r="F4548" i="4"/>
  <c r="H4548" i="4" s="1"/>
  <c r="F4716" i="4"/>
  <c r="H4716" i="4" s="1"/>
  <c r="F4844" i="4"/>
  <c r="H4844" i="4" s="1"/>
  <c r="F4956" i="4"/>
  <c r="H4956" i="4" s="1"/>
  <c r="F2061" i="4"/>
  <c r="H2061" i="4" s="1"/>
  <c r="F2189" i="4"/>
  <c r="H2189" i="4" s="1"/>
  <c r="F2373" i="4"/>
  <c r="H2373" i="4" s="1"/>
  <c r="F2621" i="4"/>
  <c r="H2621" i="4" s="1"/>
  <c r="F2813" i="4"/>
  <c r="H2813" i="4" s="1"/>
  <c r="F3628" i="4"/>
  <c r="H3628" i="4" s="1"/>
  <c r="F3812" i="4"/>
  <c r="H3812" i="4" s="1"/>
  <c r="F4380" i="4"/>
  <c r="H4380" i="4" s="1"/>
  <c r="F4492" i="4"/>
  <c r="H4492" i="4" s="1"/>
  <c r="F4620" i="4"/>
  <c r="H4620" i="4" s="1"/>
  <c r="F4724" i="4"/>
  <c r="H4724" i="4" s="1"/>
  <c r="F4852" i="4"/>
  <c r="H4852" i="4" s="1"/>
  <c r="F5084" i="4"/>
  <c r="H5084" i="4" s="1"/>
  <c r="F1807" i="4"/>
  <c r="H1807" i="4" s="1"/>
  <c r="F820" i="4"/>
  <c r="H820" i="4" s="1"/>
  <c r="F2992" i="4"/>
  <c r="H2992" i="4" s="1"/>
  <c r="F612" i="4"/>
  <c r="H612" i="4" s="1"/>
  <c r="F1316" i="4"/>
  <c r="H1316" i="4" s="1"/>
  <c r="F1404" i="4"/>
  <c r="H1404" i="4" s="1"/>
  <c r="F1730" i="4"/>
  <c r="H1730" i="4" s="1"/>
  <c r="F1044" i="4"/>
  <c r="H1044" i="4" s="1"/>
  <c r="F1587" i="4"/>
  <c r="H1587" i="4" s="1"/>
  <c r="F1938" i="4"/>
  <c r="H1938" i="4" s="1"/>
  <c r="F2073" i="4"/>
  <c r="H2073" i="4" s="1"/>
  <c r="F2393" i="4"/>
  <c r="H2393" i="4" s="1"/>
  <c r="F2513" i="4"/>
  <c r="H2513" i="4" s="1"/>
  <c r="F2633" i="4"/>
  <c r="H2633" i="4" s="1"/>
  <c r="F2793" i="4"/>
  <c r="H2793" i="4" s="1"/>
  <c r="F3041" i="4"/>
  <c r="H3041" i="4" s="1"/>
  <c r="F3120" i="4"/>
  <c r="H3120" i="4" s="1"/>
  <c r="F1947" i="4"/>
  <c r="H1947" i="4" s="1"/>
  <c r="F4056" i="4"/>
  <c r="H4056" i="4" s="1"/>
  <c r="F5832" i="4"/>
  <c r="H5832" i="4" s="1"/>
  <c r="F5984" i="4"/>
  <c r="H5984" i="4" s="1"/>
  <c r="F3715" i="4"/>
  <c r="H3715" i="4" s="1"/>
  <c r="F3568" i="4"/>
  <c r="H3568" i="4" s="1"/>
  <c r="F5479" i="4"/>
  <c r="H5479" i="4" s="1"/>
  <c r="F5607" i="4"/>
  <c r="H5607" i="4" s="1"/>
  <c r="F3538" i="4"/>
  <c r="H3538" i="4" s="1"/>
  <c r="F2009" i="4"/>
  <c r="H2009" i="4" s="1"/>
  <c r="F2425" i="4"/>
  <c r="H2425" i="4" s="1"/>
  <c r="F5191" i="4"/>
  <c r="H5191" i="4" s="1"/>
  <c r="F2058" i="4"/>
  <c r="H2058" i="4" s="1"/>
  <c r="F4224" i="4"/>
  <c r="H4224" i="4" s="1"/>
  <c r="F5568" i="4"/>
  <c r="H5568" i="4" s="1"/>
  <c r="F5640" i="4"/>
  <c r="H5640" i="4" s="1"/>
  <c r="F2868" i="4"/>
  <c r="H2868" i="4" s="1"/>
  <c r="F4915" i="4"/>
  <c r="H4915" i="4" s="1"/>
  <c r="F5051" i="4"/>
  <c r="H5051" i="4" s="1"/>
  <c r="F4331" i="4"/>
  <c r="H4331" i="4" s="1"/>
  <c r="F4699" i="4"/>
  <c r="H4699" i="4" s="1"/>
  <c r="F5371" i="4"/>
  <c r="H5371" i="4" s="1"/>
  <c r="F3963" i="4"/>
  <c r="H3963" i="4" s="1"/>
  <c r="F4836" i="4"/>
  <c r="H4836" i="4" s="1"/>
  <c r="F5308" i="4"/>
  <c r="H5308" i="4" s="1"/>
  <c r="F5436" i="4"/>
  <c r="H5436" i="4" s="1"/>
  <c r="F4544" i="4"/>
  <c r="H4544" i="4" s="1"/>
  <c r="F4624" i="4"/>
  <c r="H4624" i="4" s="1"/>
  <c r="F2057" i="4"/>
  <c r="H2057" i="4" s="1"/>
  <c r="F5096" i="4"/>
  <c r="H5096" i="4" s="1"/>
  <c r="F5168" i="4"/>
  <c r="H5168" i="4" s="1"/>
  <c r="F2415" i="4"/>
  <c r="H2415" i="4" s="1"/>
  <c r="F4447" i="4"/>
  <c r="H4447" i="4" s="1"/>
  <c r="F5864" i="4"/>
  <c r="H5864" i="4" s="1"/>
  <c r="F6064" i="4"/>
  <c r="H6064" i="4" s="1"/>
  <c r="F884" i="4"/>
  <c r="H884" i="4" s="1"/>
  <c r="F1012" i="4"/>
  <c r="H1012" i="4" s="1"/>
  <c r="F1794" i="4"/>
  <c r="H1794" i="4" s="1"/>
  <c r="F3424" i="4"/>
  <c r="H3424" i="4" s="1"/>
  <c r="F4951" i="4"/>
  <c r="H4951" i="4" s="1"/>
  <c r="F5375" i="4"/>
  <c r="H5375" i="4" s="1"/>
  <c r="F5503" i="4"/>
  <c r="H5503" i="4" s="1"/>
  <c r="F5623" i="4"/>
  <c r="H5623" i="4" s="1"/>
  <c r="F5671" i="4"/>
  <c r="H5671" i="4" s="1"/>
  <c r="F1851" i="4"/>
  <c r="H1851" i="4" s="1"/>
  <c r="F1971" i="4"/>
  <c r="H1971" i="4" s="1"/>
  <c r="F2522" i="4"/>
  <c r="H2522" i="4" s="1"/>
  <c r="F2594" i="4"/>
  <c r="H2594" i="4" s="1"/>
  <c r="F4384" i="4"/>
  <c r="H4384" i="4" s="1"/>
  <c r="F4456" i="4"/>
  <c r="H4456" i="4" s="1"/>
  <c r="F4536" i="4"/>
  <c r="H4536" i="4" s="1"/>
  <c r="F4640" i="4"/>
  <c r="H4640" i="4" s="1"/>
  <c r="F4760" i="4"/>
  <c r="H4760" i="4" s="1"/>
  <c r="F4936" i="4"/>
  <c r="H4936" i="4" s="1"/>
  <c r="F5272" i="4"/>
  <c r="H5272" i="4" s="1"/>
  <c r="F1908" i="4"/>
  <c r="H1908" i="4" s="1"/>
  <c r="F3394" i="4"/>
  <c r="H3394" i="4" s="1"/>
  <c r="F3546" i="4"/>
  <c r="H3546" i="4" s="1"/>
  <c r="F5250" i="4"/>
  <c r="H5250" i="4" s="1"/>
  <c r="F5330" i="4"/>
  <c r="H5330" i="4" s="1"/>
  <c r="F5426" i="4"/>
  <c r="H5426" i="4" s="1"/>
  <c r="F5530" i="4"/>
  <c r="H5530" i="4" s="1"/>
  <c r="F4136" i="4"/>
  <c r="H4136" i="4" s="1"/>
  <c r="F4424" i="4"/>
  <c r="H4424" i="4" s="1"/>
  <c r="F4528" i="4"/>
  <c r="H4528" i="4" s="1"/>
  <c r="F4632" i="4"/>
  <c r="H4632" i="4" s="1"/>
  <c r="F4848" i="4"/>
  <c r="H4848" i="4" s="1"/>
  <c r="F4944" i="4"/>
  <c r="H4944" i="4" s="1"/>
  <c r="F5008" i="4"/>
  <c r="H5008" i="4" s="1"/>
  <c r="F5080" i="4"/>
  <c r="H5080" i="4" s="1"/>
  <c r="F5416" i="4"/>
  <c r="H5416" i="4" s="1"/>
  <c r="F5520" i="4"/>
  <c r="H5520" i="4" s="1"/>
  <c r="F5584" i="4"/>
  <c r="H5584" i="4" s="1"/>
  <c r="F5664" i="4"/>
  <c r="H5664" i="4" s="1"/>
  <c r="F5744" i="4"/>
  <c r="H5744" i="4" s="1"/>
  <c r="F5824" i="4"/>
  <c r="H5824" i="4" s="1"/>
  <c r="F679" i="4"/>
  <c r="H679" i="4" s="1"/>
  <c r="F2364" i="4"/>
  <c r="H2364" i="4" s="1"/>
  <c r="F4730" i="4"/>
  <c r="H4730" i="4" s="1"/>
  <c r="F3751" i="4"/>
  <c r="H3751" i="4" s="1"/>
  <c r="F3975" i="4"/>
  <c r="H3975" i="4" s="1"/>
  <c r="F4583" i="4"/>
  <c r="H4583" i="4" s="1"/>
  <c r="F5271" i="4"/>
  <c r="H5271" i="4" s="1"/>
  <c r="F3921" i="4"/>
  <c r="H3921" i="4" s="1"/>
  <c r="F5113" i="4"/>
  <c r="H5113" i="4" s="1"/>
  <c r="F6008" i="4"/>
  <c r="H6008" i="4" s="1"/>
  <c r="F2563" i="4"/>
  <c r="H2563" i="4" s="1"/>
  <c r="F5586" i="4"/>
  <c r="H5586" i="4" s="1"/>
  <c r="F3995" i="4"/>
  <c r="H3995" i="4" s="1"/>
  <c r="F5443" i="4"/>
  <c r="H5443" i="4" s="1"/>
  <c r="F3916" i="4"/>
  <c r="H3916" i="4" s="1"/>
  <c r="F4276" i="4"/>
  <c r="H4276" i="4" s="1"/>
  <c r="F4388" i="4"/>
  <c r="H4388" i="4" s="1"/>
  <c r="F4508" i="4"/>
  <c r="H4508" i="4" s="1"/>
  <c r="F4636" i="4"/>
  <c r="H4636" i="4" s="1"/>
  <c r="F4740" i="4"/>
  <c r="H4740" i="4" s="1"/>
  <c r="F4532" i="4"/>
  <c r="H4532" i="4" s="1"/>
  <c r="F4732" i="4"/>
  <c r="H4732" i="4" s="1"/>
  <c r="F4860" i="4"/>
  <c r="H4860" i="4" s="1"/>
  <c r="F5020" i="4"/>
  <c r="H5020" i="4" s="1"/>
  <c r="F5372" i="4"/>
  <c r="H5372" i="4" s="1"/>
  <c r="F5524" i="4"/>
  <c r="H5524" i="4" s="1"/>
  <c r="F5660" i="4"/>
  <c r="H5660" i="4" s="1"/>
  <c r="F6075" i="4"/>
  <c r="H6075" i="4" s="1"/>
  <c r="F2149" i="4"/>
  <c r="H2149" i="4" s="1"/>
  <c r="F2325" i="4"/>
  <c r="H2325" i="4" s="1"/>
  <c r="F2437" i="4"/>
  <c r="H2437" i="4" s="1"/>
  <c r="F2541" i="4"/>
  <c r="H2541" i="4" s="1"/>
  <c r="F2629" i="4"/>
  <c r="H2629" i="4" s="1"/>
  <c r="F2725" i="4"/>
  <c r="H2725" i="4" s="1"/>
  <c r="F3164" i="4"/>
  <c r="H3164" i="4" s="1"/>
  <c r="F5140" i="4"/>
  <c r="H5140" i="4" s="1"/>
  <c r="F5236" i="4"/>
  <c r="H5236" i="4" s="1"/>
  <c r="F5340" i="4"/>
  <c r="H5340" i="4" s="1"/>
  <c r="F5460" i="4"/>
  <c r="H5460" i="4" s="1"/>
  <c r="F1786" i="4"/>
  <c r="H1786" i="4" s="1"/>
  <c r="F5526" i="4"/>
  <c r="H5526" i="4" s="1"/>
  <c r="F3130" i="4"/>
  <c r="H3130" i="4" s="1"/>
  <c r="F895" i="4"/>
  <c r="H895" i="4" s="1"/>
  <c r="F1247" i="4"/>
  <c r="H1247" i="4" s="1"/>
  <c r="F1677" i="4"/>
  <c r="H1677" i="4" s="1"/>
  <c r="F1781" i="4"/>
  <c r="H1781" i="4" s="1"/>
  <c r="F1869" i="4"/>
  <c r="H1869" i="4" s="1"/>
  <c r="F1981" i="4"/>
  <c r="H1981" i="4" s="1"/>
  <c r="F2164" i="4"/>
  <c r="H2164" i="4" s="1"/>
  <c r="F2724" i="4"/>
  <c r="H2724" i="4" s="1"/>
  <c r="F3603" i="4"/>
  <c r="H3603" i="4" s="1"/>
  <c r="F3707" i="4"/>
  <c r="H3707" i="4" s="1"/>
  <c r="F4250" i="4"/>
  <c r="H4250" i="4" s="1"/>
  <c r="F4426" i="4"/>
  <c r="H4426" i="4" s="1"/>
  <c r="F4602" i="4"/>
  <c r="H4602" i="4" s="1"/>
  <c r="F5290" i="4"/>
  <c r="H5290" i="4" s="1"/>
  <c r="F5378" i="4"/>
  <c r="H5378" i="4" s="1"/>
  <c r="F5490" i="4"/>
  <c r="H5490" i="4" s="1"/>
  <c r="F4719" i="4"/>
  <c r="H4719" i="4" s="1"/>
  <c r="F5255" i="4"/>
  <c r="H5255" i="4" s="1"/>
  <c r="F2003" i="4"/>
  <c r="H2003" i="4" s="1"/>
  <c r="F2491" i="4"/>
  <c r="H2491" i="4" s="1"/>
  <c r="F2699" i="4"/>
  <c r="H2699" i="4" s="1"/>
  <c r="F2787" i="4"/>
  <c r="H2787" i="4" s="1"/>
  <c r="F3825" i="4"/>
  <c r="H3825" i="4" s="1"/>
  <c r="F4137" i="4"/>
  <c r="H4137" i="4" s="1"/>
  <c r="F3287" i="4"/>
  <c r="H3287" i="4" s="1"/>
  <c r="F3176" i="4"/>
  <c r="H3176" i="4" s="1"/>
  <c r="F3272" i="4"/>
  <c r="H3272" i="4" s="1"/>
  <c r="F4543" i="4"/>
  <c r="H4543" i="4" s="1"/>
  <c r="F4615" i="4"/>
  <c r="H4615" i="4" s="1"/>
  <c r="F1827" i="4"/>
  <c r="H1827" i="4" s="1"/>
  <c r="F2354" i="4"/>
  <c r="H2354" i="4" s="1"/>
  <c r="F2442" i="4"/>
  <c r="H2442" i="4" s="1"/>
  <c r="F2930" i="4"/>
  <c r="H2930" i="4" s="1"/>
  <c r="F4064" i="4"/>
  <c r="H4064" i="4" s="1"/>
  <c r="F4920" i="4"/>
  <c r="H4920" i="4" s="1"/>
  <c r="F1223" i="4"/>
  <c r="H1223" i="4" s="1"/>
  <c r="F2020" i="4"/>
  <c r="H2020" i="4" s="1"/>
  <c r="F2356" i="4"/>
  <c r="H2356" i="4" s="1"/>
  <c r="F2412" i="4"/>
  <c r="H2412" i="4" s="1"/>
  <c r="F3020" i="4"/>
  <c r="H3020" i="4" s="1"/>
  <c r="F3139" i="4"/>
  <c r="H3139" i="4" s="1"/>
  <c r="F3763" i="4"/>
  <c r="H3763" i="4" s="1"/>
  <c r="F4226" i="4"/>
  <c r="H4226" i="4" s="1"/>
  <c r="F4338" i="4"/>
  <c r="H4338" i="4" s="1"/>
  <c r="F4418" i="4"/>
  <c r="H4418" i="4" s="1"/>
  <c r="F4554" i="4"/>
  <c r="H4554" i="4" s="1"/>
  <c r="F4674" i="4"/>
  <c r="H4674" i="4" s="1"/>
  <c r="F5466" i="4"/>
  <c r="H5466" i="4" s="1"/>
  <c r="F5650" i="4"/>
  <c r="H5650" i="4" s="1"/>
  <c r="F5746" i="4"/>
  <c r="H5746" i="4" s="1"/>
  <c r="F5834" i="4"/>
  <c r="H5834" i="4" s="1"/>
  <c r="F5930" i="4"/>
  <c r="H5930" i="4" s="1"/>
  <c r="F6058" i="4"/>
  <c r="H6058" i="4" s="1"/>
  <c r="F6154" i="4"/>
  <c r="H6154" i="4" s="1"/>
  <c r="F3576" i="4"/>
  <c r="H3576" i="4" s="1"/>
  <c r="F790" i="4"/>
  <c r="H790" i="4" s="1"/>
  <c r="F1057" i="4"/>
  <c r="H1057" i="4" s="1"/>
  <c r="F5616" i="4"/>
  <c r="H5616" i="4" s="1"/>
  <c r="F1651" i="4"/>
  <c r="H1651" i="4" s="1"/>
  <c r="F6143" i="4"/>
  <c r="H6143" i="4" s="1"/>
  <c r="F5992" i="4"/>
  <c r="H5992" i="4" s="1"/>
  <c r="F6072" i="4"/>
  <c r="H6072" i="4" s="1"/>
  <c r="F6152" i="4"/>
  <c r="H6152" i="4" s="1"/>
  <c r="F1142" i="4"/>
  <c r="H1142" i="4" s="1"/>
  <c r="F1820" i="4"/>
  <c r="H1820" i="4" s="1"/>
  <c r="F2011" i="4"/>
  <c r="H2011" i="4" s="1"/>
  <c r="F2203" i="4"/>
  <c r="H2203" i="4" s="1"/>
  <c r="F2387" i="4"/>
  <c r="H2387" i="4" s="1"/>
  <c r="F3036" i="4"/>
  <c r="H3036" i="4" s="1"/>
  <c r="F3147" i="4"/>
  <c r="H3147" i="4" s="1"/>
  <c r="F3219" i="4"/>
  <c r="H3219" i="4" s="1"/>
  <c r="F3842" i="4"/>
  <c r="H3842" i="4" s="1"/>
  <c r="F3914" i="4"/>
  <c r="H3914" i="4" s="1"/>
  <c r="F4690" i="4"/>
  <c r="H4690" i="4" s="1"/>
  <c r="F4930" i="4"/>
  <c r="H4930" i="4" s="1"/>
  <c r="F5002" i="4"/>
  <c r="H5002" i="4" s="1"/>
  <c r="F5066" i="4"/>
  <c r="H5066" i="4" s="1"/>
  <c r="F5138" i="4"/>
  <c r="H5138" i="4" s="1"/>
  <c r="F5682" i="4"/>
  <c r="H5682" i="4" s="1"/>
  <c r="F3278" i="4"/>
  <c r="H3278" i="4" s="1"/>
  <c r="F2656" i="4"/>
  <c r="H2656" i="4" s="1"/>
  <c r="F2880" i="4"/>
  <c r="H2880" i="4" s="1"/>
  <c r="F5986" i="4"/>
  <c r="H5986" i="4" s="1"/>
  <c r="F1563" i="4"/>
  <c r="H1563" i="4" s="1"/>
  <c r="F1882" i="4"/>
  <c r="H1882" i="4" s="1"/>
  <c r="F2137" i="4"/>
  <c r="H2137" i="4" s="1"/>
  <c r="F2257" i="4"/>
  <c r="H2257" i="4" s="1"/>
  <c r="F2505" i="4"/>
  <c r="H2505" i="4" s="1"/>
  <c r="F3911" i="4"/>
  <c r="H3911" i="4" s="1"/>
  <c r="F4239" i="4"/>
  <c r="H4239" i="4" s="1"/>
  <c r="F4351" i="4"/>
  <c r="H4351" i="4" s="1"/>
  <c r="F4671" i="4"/>
  <c r="H4671" i="4" s="1"/>
  <c r="F5183" i="4"/>
  <c r="H5183" i="4" s="1"/>
  <c r="F5247" i="4"/>
  <c r="H5247" i="4" s="1"/>
  <c r="F5367" i="4"/>
  <c r="H5367" i="4" s="1"/>
  <c r="F1883" i="4"/>
  <c r="H1883" i="4" s="1"/>
  <c r="F3042" i="4"/>
  <c r="H3042" i="4" s="1"/>
  <c r="F4480" i="4"/>
  <c r="H4480" i="4" s="1"/>
  <c r="F4576" i="4"/>
  <c r="H4576" i="4" s="1"/>
  <c r="F4672" i="4"/>
  <c r="H4672" i="4" s="1"/>
  <c r="F5464" i="4"/>
  <c r="H5464" i="4" s="1"/>
  <c r="F5544" i="4"/>
  <c r="H5544" i="4" s="1"/>
  <c r="F5624" i="4"/>
  <c r="H5624" i="4" s="1"/>
  <c r="F5704" i="4"/>
  <c r="H5704" i="4" s="1"/>
  <c r="F5784" i="4"/>
  <c r="H5784" i="4" s="1"/>
  <c r="F1653" i="4"/>
  <c r="H1653" i="4" s="1"/>
  <c r="F2435" i="4"/>
  <c r="H2435" i="4" s="1"/>
  <c r="F2875" i="4"/>
  <c r="H2875" i="4" s="1"/>
  <c r="F783" i="4"/>
  <c r="H783" i="4" s="1"/>
  <c r="F903" i="4"/>
  <c r="H903" i="4" s="1"/>
  <c r="F1151" i="4"/>
  <c r="H1151" i="4" s="1"/>
  <c r="F1215" i="4"/>
  <c r="H1215" i="4" s="1"/>
  <c r="F1574" i="4"/>
  <c r="H1574" i="4" s="1"/>
  <c r="F2076" i="4"/>
  <c r="H2076" i="4" s="1"/>
  <c r="F2332" i="4"/>
  <c r="H2332" i="4" s="1"/>
  <c r="F2852" i="4"/>
  <c r="H2852" i="4" s="1"/>
  <c r="F3818" i="4"/>
  <c r="H3818" i="4" s="1"/>
  <c r="F5690" i="4"/>
  <c r="H5690" i="4" s="1"/>
  <c r="F5786" i="4"/>
  <c r="H5786" i="4" s="1"/>
  <c r="F5866" i="4"/>
  <c r="H5866" i="4" s="1"/>
  <c r="F5962" i="4"/>
  <c r="H5962" i="4" s="1"/>
  <c r="F6042" i="4"/>
  <c r="H6042" i="4" s="1"/>
  <c r="F6170" i="4"/>
  <c r="H6170" i="4" s="1"/>
  <c r="F4630" i="4"/>
  <c r="H4630" i="4" s="1"/>
  <c r="F5294" i="4"/>
  <c r="H5294" i="4" s="1"/>
  <c r="F5446" i="4"/>
  <c r="H5446" i="4" s="1"/>
  <c r="F5638" i="4"/>
  <c r="H5638" i="4" s="1"/>
  <c r="F3783" i="4"/>
  <c r="H3783" i="4" s="1"/>
  <c r="F4135" i="4"/>
  <c r="H4135" i="4" s="1"/>
  <c r="F4959" i="4"/>
  <c r="H4959" i="4" s="1"/>
  <c r="F3497" i="4"/>
  <c r="H3497" i="4" s="1"/>
  <c r="F4465" i="4"/>
  <c r="H4465" i="4" s="1"/>
  <c r="F2988" i="4"/>
  <c r="H2988" i="4" s="1"/>
  <c r="F3859" i="4"/>
  <c r="H3859" i="4" s="1"/>
  <c r="F4459" i="4"/>
  <c r="H4459" i="4" s="1"/>
  <c r="F4667" i="4"/>
  <c r="H4667" i="4" s="1"/>
  <c r="F4923" i="4"/>
  <c r="H4923" i="4" s="1"/>
  <c r="F3484" i="4"/>
  <c r="H3484" i="4" s="1"/>
  <c r="F3860" i="4"/>
  <c r="H3860" i="4" s="1"/>
  <c r="F3972" i="4"/>
  <c r="H3972" i="4" s="1"/>
  <c r="F4212" i="4"/>
  <c r="H4212" i="4" s="1"/>
  <c r="F4332" i="4"/>
  <c r="H4332" i="4" s="1"/>
  <c r="F4428" i="4"/>
  <c r="H4428" i="4" s="1"/>
  <c r="F4580" i="4"/>
  <c r="H4580" i="4" s="1"/>
  <c r="F3372" i="4"/>
  <c r="H3372" i="4" s="1"/>
  <c r="F3396" i="4"/>
  <c r="H3396" i="4" s="1"/>
  <c r="F3508" i="4"/>
  <c r="H3508" i="4" s="1"/>
  <c r="F3644" i="4"/>
  <c r="H3644" i="4" s="1"/>
  <c r="F4108" i="4"/>
  <c r="H4108" i="4" s="1"/>
  <c r="F4196" i="4"/>
  <c r="H4196" i="4" s="1"/>
  <c r="F4300" i="4"/>
  <c r="H4300" i="4" s="1"/>
  <c r="F5395" i="4"/>
  <c r="H5395" i="4" s="1"/>
  <c r="F5563" i="4"/>
  <c r="H5563" i="4" s="1"/>
  <c r="F5675" i="4"/>
  <c r="H5675" i="4" s="1"/>
  <c r="F5891" i="4"/>
  <c r="H5891" i="4" s="1"/>
  <c r="F5995" i="4"/>
  <c r="H5995" i="4" s="1"/>
  <c r="F6123" i="4"/>
  <c r="H6123" i="4" s="1"/>
  <c r="F4124" i="4"/>
  <c r="H4124" i="4" s="1"/>
  <c r="F5284" i="4"/>
  <c r="H5284" i="4" s="1"/>
  <c r="F5412" i="4"/>
  <c r="H5412" i="4" s="1"/>
  <c r="F5588" i="4"/>
  <c r="H5588" i="4" s="1"/>
  <c r="F5716" i="4"/>
  <c r="H5716" i="4" s="1"/>
  <c r="F5828" i="4"/>
  <c r="H5828" i="4" s="1"/>
  <c r="F5948" i="4"/>
  <c r="H5948" i="4" s="1"/>
  <c r="F6076" i="4"/>
  <c r="H6076" i="4" s="1"/>
  <c r="F2016" i="4"/>
  <c r="H2016" i="4" s="1"/>
  <c r="F1332" i="4"/>
  <c r="H1332" i="4" s="1"/>
  <c r="F1559" i="4"/>
  <c r="H1559" i="4" s="1"/>
  <c r="F6034" i="4"/>
  <c r="H6034" i="4" s="1"/>
  <c r="F436" i="4"/>
  <c r="H436" i="4" s="1"/>
  <c r="F1028" i="4"/>
  <c r="H1028" i="4" s="1"/>
  <c r="F1507" i="4"/>
  <c r="H1507" i="4" s="1"/>
  <c r="F1627" i="4"/>
  <c r="H1627" i="4" s="1"/>
  <c r="F1770" i="4"/>
  <c r="H1770" i="4" s="1"/>
  <c r="F1914" i="4"/>
  <c r="H1914" i="4" s="1"/>
  <c r="F2065" i="4"/>
  <c r="H2065" i="4" s="1"/>
  <c r="F2193" i="4"/>
  <c r="H2193" i="4" s="1"/>
  <c r="F2329" i="4"/>
  <c r="H2329" i="4" s="1"/>
  <c r="F2441" i="4"/>
  <c r="H2441" i="4" s="1"/>
  <c r="F2585" i="4"/>
  <c r="H2585" i="4" s="1"/>
  <c r="F2713" i="4"/>
  <c r="H2713" i="4" s="1"/>
  <c r="F2849" i="4"/>
  <c r="H2849" i="4" s="1"/>
  <c r="F2937" i="4"/>
  <c r="H2937" i="4" s="1"/>
  <c r="F3736" i="4"/>
  <c r="H3736" i="4" s="1"/>
  <c r="F4607" i="4"/>
  <c r="H4607" i="4" s="1"/>
  <c r="F5207" i="4"/>
  <c r="H5207" i="4" s="1"/>
  <c r="F5327" i="4"/>
  <c r="H5327" i="4" s="1"/>
  <c r="F5407" i="4"/>
  <c r="H5407" i="4" s="1"/>
  <c r="F805" i="4"/>
  <c r="H805" i="4" s="1"/>
  <c r="F1413" i="4"/>
  <c r="H1413" i="4" s="1"/>
  <c r="F1659" i="4"/>
  <c r="H1659" i="4" s="1"/>
  <c r="F1915" i="4"/>
  <c r="H1915" i="4" s="1"/>
  <c r="F2074" i="4"/>
  <c r="H2074" i="4" s="1"/>
  <c r="F2978" i="4"/>
  <c r="H2978" i="4" s="1"/>
  <c r="F950" i="4"/>
  <c r="H950" i="4" s="1"/>
  <c r="F1422" i="4"/>
  <c r="H1422" i="4" s="1"/>
  <c r="F871" i="4"/>
  <c r="H871" i="4" s="1"/>
  <c r="F2812" i="4"/>
  <c r="H2812" i="4" s="1"/>
  <c r="F2892" i="4"/>
  <c r="H2892" i="4" s="1"/>
  <c r="F4318" i="4"/>
  <c r="H4318" i="4" s="1"/>
  <c r="F5046" i="4"/>
  <c r="H5046" i="4" s="1"/>
  <c r="F5358" i="4"/>
  <c r="H5358" i="4" s="1"/>
  <c r="F5830" i="4"/>
  <c r="H5830" i="4" s="1"/>
  <c r="F3979" i="4"/>
  <c r="H3979" i="4" s="1"/>
  <c r="F4171" i="4"/>
  <c r="H4171" i="4" s="1"/>
  <c r="F4739" i="4"/>
  <c r="H4739" i="4" s="1"/>
  <c r="F3971" i="4"/>
  <c r="H3971" i="4" s="1"/>
  <c r="F4059" i="4"/>
  <c r="H4059" i="4" s="1"/>
  <c r="F4979" i="4"/>
  <c r="H4979" i="4" s="1"/>
  <c r="F5075" i="4"/>
  <c r="H5075" i="4" s="1"/>
  <c r="F4003" i="4"/>
  <c r="H4003" i="4" s="1"/>
  <c r="F4387" i="4"/>
  <c r="H4387" i="4" s="1"/>
  <c r="F4603" i="4"/>
  <c r="H4603" i="4" s="1"/>
  <c r="F5115" i="4"/>
  <c r="H5115" i="4" s="1"/>
  <c r="F5780" i="4"/>
  <c r="H5780" i="4" s="1"/>
  <c r="F5580" i="4"/>
  <c r="H5580" i="4" s="1"/>
  <c r="F3436" i="4"/>
  <c r="H3436" i="4" s="1"/>
  <c r="F2367" i="4"/>
  <c r="H2367" i="4" s="1"/>
  <c r="F1815" i="4"/>
  <c r="H1815" i="4" s="1"/>
  <c r="F2028" i="4"/>
  <c r="H2028" i="4" s="1"/>
  <c r="F3016" i="4"/>
  <c r="H3016" i="4" s="1"/>
  <c r="F2863" i="4"/>
  <c r="H2863" i="4" s="1"/>
  <c r="F2879" i="4"/>
  <c r="H2879" i="4" s="1"/>
  <c r="F5902" i="4"/>
  <c r="H5902" i="4" s="1"/>
  <c r="F3407" i="4"/>
  <c r="H3407" i="4" s="1"/>
  <c r="F3495" i="4"/>
  <c r="H3495" i="4" s="1"/>
  <c r="F1421" i="4"/>
  <c r="H1421" i="4" s="1"/>
  <c r="F4027" i="4"/>
  <c r="H4027" i="4" s="1"/>
  <c r="F1699" i="4"/>
  <c r="H1699" i="4" s="1"/>
  <c r="F3923" i="4"/>
  <c r="H3923" i="4" s="1"/>
  <c r="F3987" i="4"/>
  <c r="H3987" i="4" s="1"/>
  <c r="F4427" i="4"/>
  <c r="H4427" i="4" s="1"/>
  <c r="F4507" i="4"/>
  <c r="H4507" i="4" s="1"/>
  <c r="F4691" i="4"/>
  <c r="H4691" i="4" s="1"/>
  <c r="F5011" i="4"/>
  <c r="H5011" i="4" s="1"/>
  <c r="F3843" i="4"/>
  <c r="H3843" i="4" s="1"/>
  <c r="F4075" i="4"/>
  <c r="H4075" i="4" s="1"/>
  <c r="F5315" i="4"/>
  <c r="H5315" i="4" s="1"/>
  <c r="F4675" i="4"/>
  <c r="H4675" i="4" s="1"/>
  <c r="F3412" i="4"/>
  <c r="H3412" i="4" s="1"/>
  <c r="F3948" i="4"/>
  <c r="H3948" i="4" s="1"/>
  <c r="F4044" i="4"/>
  <c r="H4044" i="4" s="1"/>
  <c r="F6051" i="4"/>
  <c r="H6051" i="4" s="1"/>
  <c r="F4420" i="4"/>
  <c r="H4420" i="4" s="1"/>
  <c r="F4556" i="4"/>
  <c r="H4556" i="4" s="1"/>
  <c r="F4764" i="4"/>
  <c r="H4764" i="4" s="1"/>
  <c r="F4884" i="4"/>
  <c r="H4884" i="4" s="1"/>
  <c r="F5068" i="4"/>
  <c r="H5068" i="4" s="1"/>
  <c r="F5451" i="4"/>
  <c r="H5451" i="4" s="1"/>
  <c r="F5547" i="4"/>
  <c r="H5547" i="4" s="1"/>
  <c r="F5667" i="4"/>
  <c r="H5667" i="4" s="1"/>
  <c r="F4100" i="4"/>
  <c r="H4100" i="4" s="1"/>
  <c r="F4172" i="4"/>
  <c r="H4172" i="4" s="1"/>
  <c r="F4268" i="4"/>
  <c r="H4268" i="4" s="1"/>
  <c r="F3460" i="4"/>
  <c r="H3460" i="4" s="1"/>
  <c r="F5244" i="4"/>
  <c r="H5244" i="4" s="1"/>
  <c r="F5380" i="4"/>
  <c r="H5380" i="4" s="1"/>
  <c r="F5564" i="4"/>
  <c r="H5564" i="4" s="1"/>
  <c r="F5684" i="4"/>
  <c r="H5684" i="4" s="1"/>
  <c r="F5812" i="4"/>
  <c r="H5812" i="4" s="1"/>
  <c r="F5924" i="4"/>
  <c r="H5924" i="4" s="1"/>
  <c r="F6044" i="4"/>
  <c r="H6044" i="4" s="1"/>
  <c r="F6164" i="4"/>
  <c r="H6164" i="4" s="1"/>
  <c r="F1519" i="4"/>
  <c r="H1519" i="4" s="1"/>
  <c r="F1607" i="4"/>
  <c r="H1607" i="4" s="1"/>
  <c r="F1639" i="4"/>
  <c r="H1639" i="4" s="1"/>
  <c r="H4238" i="4"/>
  <c r="H2886" i="4"/>
  <c r="F434" i="4"/>
  <c r="H434" i="4" s="1"/>
  <c r="F531" i="4"/>
  <c r="H531" i="4" s="1"/>
  <c r="F2700" i="4"/>
  <c r="H2700" i="4" s="1"/>
  <c r="F2738" i="4"/>
  <c r="H2738" i="4" s="1"/>
  <c r="F3732" i="4"/>
  <c r="H3732" i="4" s="1"/>
  <c r="F3438" i="4"/>
  <c r="H3438" i="4" s="1"/>
  <c r="F2504" i="4"/>
  <c r="H2504" i="4" s="1"/>
  <c r="F5110" i="4"/>
  <c r="H5110" i="4" s="1"/>
  <c r="F5694" i="4"/>
  <c r="H5694" i="4" s="1"/>
  <c r="F796" i="4"/>
  <c r="H796" i="4" s="1"/>
  <c r="F1060" i="4"/>
  <c r="H1060" i="4" s="1"/>
  <c r="F1762" i="4"/>
  <c r="H1762" i="4" s="1"/>
  <c r="F4143" i="4"/>
  <c r="H4143" i="4" s="1"/>
  <c r="F5551" i="4"/>
  <c r="H5551" i="4" s="1"/>
  <c r="F517" i="4"/>
  <c r="H517" i="4" s="1"/>
  <c r="F2130" i="4"/>
  <c r="H2130" i="4" s="1"/>
  <c r="F2402" i="4"/>
  <c r="H2402" i="4" s="1"/>
  <c r="F2466" i="4"/>
  <c r="H2466" i="4" s="1"/>
  <c r="F2794" i="4"/>
  <c r="H2794" i="4" s="1"/>
  <c r="F2946" i="4"/>
  <c r="H2946" i="4" s="1"/>
  <c r="F4072" i="4"/>
  <c r="H4072" i="4" s="1"/>
  <c r="F4952" i="4"/>
  <c r="H4952" i="4" s="1"/>
  <c r="F5760" i="4"/>
  <c r="H5760" i="4" s="1"/>
  <c r="F5920" i="4"/>
  <c r="H5920" i="4" s="1"/>
  <c r="F6104" i="4"/>
  <c r="H6104" i="4" s="1"/>
  <c r="F1279" i="4"/>
  <c r="H1279" i="4" s="1"/>
  <c r="F2100" i="4"/>
  <c r="H2100" i="4" s="1"/>
  <c r="F2372" i="4"/>
  <c r="H2372" i="4" s="1"/>
  <c r="F2420" i="4"/>
  <c r="H2420" i="4" s="1"/>
  <c r="F3163" i="4"/>
  <c r="H3163" i="4" s="1"/>
  <c r="F3779" i="4"/>
  <c r="H3779" i="4" s="1"/>
  <c r="F3922" i="4"/>
  <c r="H3922" i="4" s="1"/>
  <c r="F4266" i="4"/>
  <c r="H4266" i="4" s="1"/>
  <c r="F4354" i="4"/>
  <c r="H4354" i="4" s="1"/>
  <c r="F4434" i="4"/>
  <c r="H4434" i="4" s="1"/>
  <c r="F4570" i="4"/>
  <c r="H4570" i="4" s="1"/>
  <c r="F5546" i="4"/>
  <c r="H5546" i="4" s="1"/>
  <c r="F5674" i="4"/>
  <c r="H5674" i="4" s="1"/>
  <c r="F5770" i="4"/>
  <c r="H5770" i="4" s="1"/>
  <c r="F5858" i="4"/>
  <c r="H5858" i="4" s="1"/>
  <c r="F5954" i="4"/>
  <c r="H5954" i="4" s="1"/>
  <c r="F6082" i="4"/>
  <c r="H6082" i="4" s="1"/>
  <c r="F1020" i="4"/>
  <c r="H1020" i="4" s="1"/>
  <c r="F1412" i="4"/>
  <c r="H1412" i="4" s="1"/>
  <c r="F1531" i="4"/>
  <c r="H1531" i="4" s="1"/>
  <c r="F3296" i="4"/>
  <c r="H3296" i="4" s="1"/>
  <c r="F3600" i="4"/>
  <c r="H3600" i="4" s="1"/>
  <c r="F4175" i="4"/>
  <c r="H4175" i="4" s="1"/>
  <c r="F4495" i="4"/>
  <c r="H4495" i="4" s="1"/>
  <c r="F5391" i="4"/>
  <c r="H5391" i="4" s="1"/>
  <c r="F5871" i="4"/>
  <c r="H5871" i="4" s="1"/>
  <c r="F1675" i="4"/>
  <c r="H1675" i="4" s="1"/>
  <c r="F1771" i="4"/>
  <c r="H1771" i="4" s="1"/>
  <c r="F1867" i="4"/>
  <c r="H1867" i="4" s="1"/>
  <c r="F4264" i="4"/>
  <c r="H4264" i="4" s="1"/>
  <c r="F4960" i="4"/>
  <c r="H4960" i="4" s="1"/>
  <c r="F5632" i="4"/>
  <c r="H5632" i="4" s="1"/>
  <c r="F5736" i="4"/>
  <c r="H5736" i="4" s="1"/>
  <c r="F5816" i="4"/>
  <c r="H5816" i="4" s="1"/>
  <c r="F5896" i="4"/>
  <c r="H5896" i="4" s="1"/>
  <c r="F3011" i="4"/>
  <c r="H3011" i="4" s="1"/>
  <c r="F3067" i="4"/>
  <c r="H3067" i="4" s="1"/>
  <c r="F2708" i="4"/>
  <c r="H2708" i="4" s="1"/>
  <c r="F2746" i="4"/>
  <c r="H2746" i="4" s="1"/>
  <c r="F3734" i="4"/>
  <c r="H3734" i="4" s="1"/>
  <c r="F3487" i="4"/>
  <c r="H3487" i="4" s="1"/>
  <c r="F6102" i="4"/>
  <c r="H6102" i="4" s="1"/>
  <c r="F812" i="4"/>
  <c r="H812" i="4" s="1"/>
  <c r="F1970" i="4"/>
  <c r="H1970" i="4" s="1"/>
  <c r="F2305" i="4"/>
  <c r="H2305" i="4" s="1"/>
  <c r="F2481" i="4"/>
  <c r="H2481" i="4" s="1"/>
  <c r="F2593" i="4"/>
  <c r="H2593" i="4" s="1"/>
  <c r="F2657" i="4"/>
  <c r="H2657" i="4" s="1"/>
  <c r="F2929" i="4"/>
  <c r="H2929" i="4" s="1"/>
  <c r="F3081" i="4"/>
  <c r="H3081" i="4" s="1"/>
  <c r="F3144" i="4"/>
  <c r="H3144" i="4" s="1"/>
  <c r="F3200" i="4"/>
  <c r="H3200" i="4" s="1"/>
  <c r="F541" i="4"/>
  <c r="H541" i="4" s="1"/>
  <c r="F2146" i="4"/>
  <c r="H2146" i="4" s="1"/>
  <c r="F2962" i="4"/>
  <c r="H2962" i="4" s="1"/>
  <c r="F662" i="4"/>
  <c r="H662" i="4" s="1"/>
  <c r="F1303" i="4"/>
  <c r="H1303" i="4" s="1"/>
  <c r="F2140" i="4"/>
  <c r="H2140" i="4" s="1"/>
  <c r="F2388" i="4"/>
  <c r="H2388" i="4" s="1"/>
  <c r="F2828" i="4"/>
  <c r="H2828" i="4" s="1"/>
  <c r="F3795" i="4"/>
  <c r="H3795" i="4" s="1"/>
  <c r="F3946" i="4"/>
  <c r="H3946" i="4" s="1"/>
  <c r="F4290" i="4"/>
  <c r="H4290" i="4" s="1"/>
  <c r="F4370" i="4"/>
  <c r="H4370" i="4" s="1"/>
  <c r="F4458" i="4"/>
  <c r="H4458" i="4" s="1"/>
  <c r="F4626" i="4"/>
  <c r="H4626" i="4" s="1"/>
  <c r="F5410" i="4"/>
  <c r="H5410" i="4" s="1"/>
  <c r="F5578" i="4"/>
  <c r="H5578" i="4" s="1"/>
  <c r="F5698" i="4"/>
  <c r="H5698" i="4" s="1"/>
  <c r="F5794" i="4"/>
  <c r="H5794" i="4" s="1"/>
  <c r="F5882" i="4"/>
  <c r="H5882" i="4" s="1"/>
  <c r="F5970" i="4"/>
  <c r="H5970" i="4" s="1"/>
  <c r="F6114" i="4"/>
  <c r="H6114" i="4" s="1"/>
  <c r="F804" i="4"/>
  <c r="H804" i="4" s="1"/>
  <c r="F1571" i="4"/>
  <c r="H1571" i="4" s="1"/>
  <c r="F3320" i="4"/>
  <c r="H3320" i="4" s="1"/>
  <c r="F3760" i="4"/>
  <c r="H3760" i="4" s="1"/>
  <c r="F4199" i="4"/>
  <c r="H4199" i="4" s="1"/>
  <c r="F5591" i="4"/>
  <c r="F5655" i="4"/>
  <c r="H5655" i="4" s="1"/>
  <c r="F5711" i="4"/>
  <c r="H5711" i="4" s="1"/>
  <c r="F5895" i="4"/>
  <c r="H5895" i="4" s="1"/>
  <c r="F1405" i="4"/>
  <c r="H1405" i="4" s="1"/>
  <c r="F2282" i="4"/>
  <c r="H2282" i="4" s="1"/>
  <c r="F2882" i="4"/>
  <c r="H2882" i="4" s="1"/>
  <c r="F2994" i="4"/>
  <c r="H2994" i="4" s="1"/>
  <c r="F5232" i="4"/>
  <c r="H5232" i="4" s="1"/>
  <c r="F5312" i="4"/>
  <c r="H5312" i="4" s="1"/>
  <c r="F5656" i="4"/>
  <c r="H5656" i="4" s="1"/>
  <c r="F5752" i="4"/>
  <c r="H5752" i="4" s="1"/>
  <c r="F5840" i="4"/>
  <c r="H5840" i="4" s="1"/>
  <c r="F5904" i="4"/>
  <c r="H5904" i="4" s="1"/>
  <c r="F1334" i="4"/>
  <c r="H1334" i="4" s="1"/>
  <c r="F3019" i="4"/>
  <c r="H3019" i="4" s="1"/>
  <c r="F4345" i="4"/>
  <c r="H4345" i="4" s="1"/>
  <c r="F4473" i="4"/>
  <c r="H4473" i="4" s="1"/>
  <c r="F4577" i="4"/>
  <c r="H4577" i="4" s="1"/>
  <c r="F4657" i="4"/>
  <c r="H4657" i="4" s="1"/>
  <c r="F4729" i="4"/>
  <c r="H4729" i="4" s="1"/>
  <c r="F4817" i="4"/>
  <c r="H4817" i="4" s="1"/>
  <c r="F4905" i="4"/>
  <c r="H4905" i="4" s="1"/>
  <c r="F4969" i="4"/>
  <c r="H4969" i="4" s="1"/>
  <c r="F5049" i="4"/>
  <c r="H5049" i="4" s="1"/>
  <c r="F5185" i="4"/>
  <c r="H5185" i="4" s="1"/>
  <c r="F5297" i="4"/>
  <c r="H5297" i="4" s="1"/>
  <c r="F5385" i="4"/>
  <c r="H5385" i="4" s="1"/>
  <c r="F5473" i="4"/>
  <c r="H5473" i="4" s="1"/>
  <c r="F5585" i="4"/>
  <c r="H5585" i="4" s="1"/>
  <c r="F5649" i="4"/>
  <c r="H5649" i="4" s="1"/>
  <c r="F5737" i="4"/>
  <c r="H5737" i="4" s="1"/>
  <c r="F5857" i="4"/>
  <c r="H5857" i="4" s="1"/>
  <c r="F5929" i="4"/>
  <c r="H5929" i="4" s="1"/>
  <c r="F6001" i="4"/>
  <c r="H6001" i="4" s="1"/>
  <c r="F6129" i="4"/>
  <c r="H6129" i="4" s="1"/>
  <c r="F711" i="4"/>
  <c r="H711" i="4" s="1"/>
  <c r="F1550" i="4"/>
  <c r="H1550" i="4" s="1"/>
  <c r="F3203" i="4"/>
  <c r="H3203" i="4" s="1"/>
  <c r="F3259" i="4"/>
  <c r="H3259" i="4" s="1"/>
  <c r="F3491" i="4"/>
  <c r="H3491" i="4" s="1"/>
  <c r="F3898" i="4"/>
  <c r="H3898" i="4" s="1"/>
  <c r="F4762" i="4"/>
  <c r="H4762" i="4" s="1"/>
  <c r="F5122" i="4"/>
  <c r="H5122" i="4" s="1"/>
  <c r="F5658" i="4"/>
  <c r="H5658" i="4" s="1"/>
  <c r="F5754" i="4"/>
  <c r="H5754" i="4" s="1"/>
  <c r="F6122" i="4"/>
  <c r="H6122" i="4" s="1"/>
  <c r="F1364" i="4"/>
  <c r="H1364" i="4" s="1"/>
  <c r="F3336" i="4"/>
  <c r="H3336" i="4" s="1"/>
  <c r="F3400" i="4"/>
  <c r="H3400" i="4" s="1"/>
  <c r="F3528" i="4"/>
  <c r="H3528" i="4" s="1"/>
  <c r="F3808" i="4"/>
  <c r="H3808" i="4" s="1"/>
  <c r="F4015" i="4"/>
  <c r="H4015" i="4" s="1"/>
  <c r="F4727" i="4"/>
  <c r="H4727" i="4" s="1"/>
  <c r="F4935" i="4"/>
  <c r="H4935" i="4" s="1"/>
  <c r="F5007" i="4"/>
  <c r="H5007" i="4" s="1"/>
  <c r="F5071" i="4"/>
  <c r="H5071" i="4" s="1"/>
  <c r="F5127" i="4"/>
  <c r="H5127" i="4" s="1"/>
  <c r="F5495" i="4"/>
  <c r="H5495" i="4" s="1"/>
  <c r="F1779" i="4"/>
  <c r="H1779" i="4" s="1"/>
  <c r="F2202" i="4"/>
  <c r="H2202" i="4" s="1"/>
  <c r="F2362" i="4"/>
  <c r="H2362" i="4" s="1"/>
  <c r="F2490" i="4"/>
  <c r="H2490" i="4" s="1"/>
  <c r="F2570" i="4"/>
  <c r="H2570" i="4" s="1"/>
  <c r="F2786" i="4"/>
  <c r="H2786" i="4" s="1"/>
  <c r="F2866" i="4"/>
  <c r="H2866" i="4" s="1"/>
  <c r="F3233" i="4"/>
  <c r="H3233" i="4" s="1"/>
  <c r="F3353" i="4"/>
  <c r="H3353" i="4" s="1"/>
  <c r="F3441" i="4"/>
  <c r="H3441" i="4" s="1"/>
  <c r="F3569" i="4"/>
  <c r="H3569" i="4" s="1"/>
  <c r="F3737" i="4"/>
  <c r="H3737" i="4" s="1"/>
  <c r="F3848" i="4"/>
  <c r="H3848" i="4" s="1"/>
  <c r="F3944" i="4"/>
  <c r="H3944" i="4" s="1"/>
  <c r="F4736" i="4"/>
  <c r="H4736" i="4" s="1"/>
  <c r="F5192" i="4"/>
  <c r="H5192" i="4" s="1"/>
  <c r="F5280" i="4"/>
  <c r="H5280" i="4" s="1"/>
  <c r="F5936" i="4"/>
  <c r="H5936" i="4" s="1"/>
  <c r="F6000" i="4"/>
  <c r="H6000" i="4" s="1"/>
  <c r="F6080" i="4"/>
  <c r="H6080" i="4" s="1"/>
  <c r="F6160" i="4"/>
  <c r="H6160" i="4" s="1"/>
  <c r="F1860" i="4"/>
  <c r="H1860" i="4" s="1"/>
  <c r="F2219" i="4"/>
  <c r="H2219" i="4" s="1"/>
  <c r="F2483" i="4"/>
  <c r="H2483" i="4" s="1"/>
  <c r="F2979" i="4"/>
  <c r="H2979" i="4" s="1"/>
  <c r="F2468" i="4"/>
  <c r="H2468" i="4" s="1"/>
  <c r="F2612" i="4"/>
  <c r="H2612" i="4" s="1"/>
  <c r="F2980" i="4"/>
  <c r="H2980" i="4" s="1"/>
  <c r="F3755" i="4"/>
  <c r="H3755" i="4" s="1"/>
  <c r="F4186" i="4"/>
  <c r="H4186" i="4" s="1"/>
  <c r="F4258" i="4"/>
  <c r="H4258" i="4" s="1"/>
  <c r="F4362" i="4"/>
  <c r="H4362" i="4" s="1"/>
  <c r="F4490" i="4"/>
  <c r="H4490" i="4" s="1"/>
  <c r="F5130" i="4"/>
  <c r="H5130" i="4" s="1"/>
  <c r="F5338" i="4"/>
  <c r="H5338" i="4" s="1"/>
  <c r="F5522" i="4"/>
  <c r="H5522" i="4" s="1"/>
  <c r="F4118" i="4"/>
  <c r="H4118" i="4" s="1"/>
  <c r="F4206" i="4"/>
  <c r="H4206" i="4" s="1"/>
  <c r="F4414" i="4"/>
  <c r="H4414" i="4" s="1"/>
  <c r="F4494" i="4"/>
  <c r="H4494" i="4" s="1"/>
  <c r="F4582" i="4"/>
  <c r="H4582" i="4" s="1"/>
  <c r="F5134" i="4"/>
  <c r="H5134" i="4" s="1"/>
  <c r="F1351" i="4"/>
  <c r="H1351" i="4" s="1"/>
  <c r="F3659" i="4"/>
  <c r="H3659" i="4" s="1"/>
  <c r="F4234" i="4"/>
  <c r="H4234" i="4" s="1"/>
  <c r="F4410" i="4"/>
  <c r="H4410" i="4" s="1"/>
  <c r="F4578" i="4"/>
  <c r="H4578" i="4" s="1"/>
  <c r="F5266" i="4"/>
  <c r="H5266" i="4" s="1"/>
  <c r="F5354" i="4"/>
  <c r="H5354" i="4" s="1"/>
  <c r="F5442" i="4"/>
  <c r="H5442" i="4" s="1"/>
  <c r="F5826" i="4"/>
  <c r="H5826" i="4" s="1"/>
  <c r="F5922" i="4"/>
  <c r="H5922" i="4" s="1"/>
  <c r="F6050" i="4"/>
  <c r="H6050" i="4" s="1"/>
  <c r="F780" i="4"/>
  <c r="H780" i="4" s="1"/>
  <c r="F1555" i="4"/>
  <c r="H1555" i="4" s="1"/>
  <c r="F1643" i="4"/>
  <c r="H1643" i="4" s="1"/>
  <c r="F1826" i="4"/>
  <c r="H1826" i="4" s="1"/>
  <c r="F2121" i="4"/>
  <c r="H2121" i="4" s="1"/>
  <c r="F2241" i="4"/>
  <c r="H2241" i="4" s="1"/>
  <c r="F2353" i="4"/>
  <c r="H2353" i="4" s="1"/>
  <c r="F2457" i="4"/>
  <c r="H2457" i="4" s="1"/>
  <c r="F2601" i="4"/>
  <c r="H2601" i="4" s="1"/>
  <c r="F2801" i="4"/>
  <c r="H2801" i="4" s="1"/>
  <c r="F2865" i="4"/>
  <c r="H2865" i="4" s="1"/>
  <c r="F2993" i="4"/>
  <c r="H2993" i="4" s="1"/>
  <c r="F4215" i="4"/>
  <c r="H4215" i="4" s="1"/>
  <c r="F4335" i="4"/>
  <c r="H4335" i="4" s="1"/>
  <c r="F4631" i="4"/>
  <c r="H4631" i="4" s="1"/>
  <c r="F5703" i="4"/>
  <c r="H5703" i="4" s="1"/>
  <c r="F5767" i="4"/>
  <c r="H5767" i="4" s="1"/>
  <c r="F5839" i="4"/>
  <c r="H5839" i="4" s="1"/>
  <c r="F5959" i="4"/>
  <c r="H5959" i="4" s="1"/>
  <c r="F6031" i="4"/>
  <c r="H6031" i="4" s="1"/>
  <c r="F6103" i="4"/>
  <c r="H6103" i="4" s="1"/>
  <c r="F821" i="4"/>
  <c r="H821" i="4" s="1"/>
  <c r="F1437" i="4"/>
  <c r="H1437" i="4" s="1"/>
  <c r="F1859" i="4"/>
  <c r="H1859" i="4" s="1"/>
  <c r="F1955" i="4"/>
  <c r="H1955" i="4" s="1"/>
  <c r="F2626" i="4"/>
  <c r="H2626" i="4" s="1"/>
  <c r="F3002" i="4"/>
  <c r="H3002" i="4" s="1"/>
  <c r="F4448" i="4"/>
  <c r="H4448" i="4" s="1"/>
  <c r="F4552" i="4"/>
  <c r="H4552" i="4" s="1"/>
  <c r="F4648" i="4"/>
  <c r="H4648" i="4" s="1"/>
  <c r="F4880" i="4"/>
  <c r="H4880" i="4" s="1"/>
  <c r="F4968" i="4"/>
  <c r="H4968" i="4" s="1"/>
  <c r="F5032" i="4"/>
  <c r="H5032" i="4" s="1"/>
  <c r="F5104" i="4"/>
  <c r="H5104" i="4" s="1"/>
  <c r="F1900" i="4"/>
  <c r="H1900" i="4" s="1"/>
  <c r="F2547" i="4"/>
  <c r="H2547" i="4" s="1"/>
  <c r="F3027" i="4"/>
  <c r="H3027" i="4" s="1"/>
  <c r="F3234" i="4"/>
  <c r="H3234" i="4" s="1"/>
  <c r="F3330" i="4"/>
  <c r="H3330" i="4" s="1"/>
  <c r="F1199" i="4"/>
  <c r="H1199" i="4" s="1"/>
  <c r="F2204" i="4"/>
  <c r="H2204" i="4" s="1"/>
  <c r="F2316" i="4"/>
  <c r="H2316" i="4" s="1"/>
  <c r="F4610" i="4"/>
  <c r="H4610" i="4" s="1"/>
  <c r="F4682" i="4"/>
  <c r="H4682" i="4" s="1"/>
  <c r="F4746" i="4"/>
  <c r="H4746" i="4" s="1"/>
  <c r="F4614" i="4"/>
  <c r="H4614" i="4" s="1"/>
  <c r="F4982" i="4"/>
  <c r="H4982" i="4" s="1"/>
  <c r="F5070" i="4"/>
  <c r="H5070" i="4" s="1"/>
  <c r="F5574" i="4"/>
  <c r="H5574" i="4" s="1"/>
  <c r="F5742" i="4"/>
  <c r="H5742" i="4" s="1"/>
  <c r="F6006" i="4"/>
  <c r="H6006" i="4" s="1"/>
  <c r="F3591" i="4"/>
  <c r="H3591" i="4" s="1"/>
  <c r="F4025" i="4"/>
  <c r="H4025" i="4" s="1"/>
  <c r="F4313" i="4"/>
  <c r="H4313" i="4" s="1"/>
  <c r="F4449" i="4"/>
  <c r="F4561" i="4"/>
  <c r="H4561" i="4" s="1"/>
  <c r="F4641" i="4"/>
  <c r="H4641" i="4" s="1"/>
  <c r="F4713" i="4"/>
  <c r="H4713" i="4" s="1"/>
  <c r="F4801" i="4"/>
  <c r="H4801" i="4" s="1"/>
  <c r="F4889" i="4"/>
  <c r="H4889" i="4" s="1"/>
  <c r="F4953" i="4"/>
  <c r="H4953" i="4" s="1"/>
  <c r="F5025" i="4"/>
  <c r="H5025" i="4" s="1"/>
  <c r="F5161" i="4"/>
  <c r="H5161" i="4" s="1"/>
  <c r="F5241" i="4"/>
  <c r="H5241" i="4" s="1"/>
  <c r="F5361" i="4"/>
  <c r="H5361" i="4" s="1"/>
  <c r="F5449" i="4"/>
  <c r="H5449" i="4" s="1"/>
  <c r="F5561" i="4"/>
  <c r="H5561" i="4" s="1"/>
  <c r="F5625" i="4"/>
  <c r="H5625" i="4" s="1"/>
  <c r="F5713" i="4"/>
  <c r="H5713" i="4" s="1"/>
  <c r="F5801" i="4"/>
  <c r="H5801" i="4" s="1"/>
  <c r="F5905" i="4"/>
  <c r="H5905" i="4" s="1"/>
  <c r="F5977" i="4"/>
  <c r="H5977" i="4" s="1"/>
  <c r="F6097" i="4"/>
  <c r="H6097" i="4" s="1"/>
  <c r="F759" i="4"/>
  <c r="H759" i="4" s="1"/>
  <c r="F1095" i="4"/>
  <c r="H1095" i="4" s="1"/>
  <c r="F3475" i="4"/>
  <c r="H3475" i="4" s="1"/>
  <c r="F3874" i="4"/>
  <c r="H3874" i="4" s="1"/>
  <c r="F4146" i="4"/>
  <c r="H4146" i="4" s="1"/>
  <c r="F4738" i="4"/>
  <c r="H4738" i="4" s="1"/>
  <c r="F4866" i="4"/>
  <c r="H4866" i="4" s="1"/>
  <c r="F4962" i="4"/>
  <c r="H4962" i="4" s="1"/>
  <c r="F5042" i="4"/>
  <c r="H5042" i="4" s="1"/>
  <c r="F5082" i="4"/>
  <c r="H5082" i="4" s="1"/>
  <c r="F5186" i="4"/>
  <c r="H5186" i="4" s="1"/>
  <c r="F972" i="4"/>
  <c r="H972" i="4" s="1"/>
  <c r="F1276" i="4"/>
  <c r="H1276" i="4" s="1"/>
  <c r="F1452" i="4"/>
  <c r="H1452" i="4" s="1"/>
  <c r="F3312" i="4"/>
  <c r="H3312" i="4" s="1"/>
  <c r="F3384" i="4"/>
  <c r="H3384" i="4" s="1"/>
  <c r="F3792" i="4"/>
  <c r="H3792" i="4" s="1"/>
  <c r="F4479" i="4"/>
  <c r="H4479" i="4" s="1"/>
  <c r="F4551" i="4"/>
  <c r="H4551" i="4" s="1"/>
  <c r="F4919" i="4"/>
  <c r="H4919" i="4" s="1"/>
  <c r="F4991" i="4"/>
  <c r="H4991" i="4" s="1"/>
  <c r="F5055" i="4"/>
  <c r="H5055" i="4" s="1"/>
  <c r="F5119" i="4"/>
  <c r="H5119" i="4" s="1"/>
  <c r="F1739" i="4"/>
  <c r="H1739" i="4" s="1"/>
  <c r="F2186" i="4"/>
  <c r="H2186" i="4" s="1"/>
  <c r="F2290" i="4"/>
  <c r="H2290" i="4" s="1"/>
  <c r="F2546" i="4"/>
  <c r="H2546" i="4" s="1"/>
  <c r="F2762" i="4"/>
  <c r="H2762" i="4" s="1"/>
  <c r="F2850" i="4"/>
  <c r="H2850" i="4" s="1"/>
  <c r="F2914" i="4"/>
  <c r="H2914" i="4" s="1"/>
  <c r="F3225" i="4"/>
  <c r="H3225" i="4" s="1"/>
  <c r="F3289" i="4"/>
  <c r="H3289" i="4" s="1"/>
  <c r="F3425" i="4"/>
  <c r="H3425" i="4" s="1"/>
  <c r="F3545" i="4"/>
  <c r="H3545" i="4" s="1"/>
  <c r="F3713" i="4"/>
  <c r="H3713" i="4" s="1"/>
  <c r="F3793" i="4"/>
  <c r="H3793" i="4" s="1"/>
  <c r="F3920" i="4"/>
  <c r="H3920" i="4" s="1"/>
  <c r="F4296" i="4"/>
  <c r="H4296" i="4" s="1"/>
  <c r="F4368" i="4"/>
  <c r="H4368" i="4" s="1"/>
  <c r="F5264" i="4"/>
  <c r="H5264" i="4" s="1"/>
  <c r="F5912" i="4"/>
  <c r="H5912" i="4" s="1"/>
  <c r="F5976" i="4"/>
  <c r="H5976" i="4" s="1"/>
  <c r="F6056" i="4"/>
  <c r="H6056" i="4" s="1"/>
  <c r="F6136" i="4"/>
  <c r="H6136" i="4" s="1"/>
  <c r="F894" i="4"/>
  <c r="H894" i="4" s="1"/>
  <c r="F1302" i="4"/>
  <c r="H1302" i="4" s="1"/>
  <c r="F1366" i="4"/>
  <c r="H1366" i="4" s="1"/>
  <c r="F2339" i="4"/>
  <c r="H2339" i="4" s="1"/>
  <c r="F3474" i="4"/>
  <c r="H3474" i="4" s="1"/>
  <c r="F3794" i="4"/>
  <c r="H3794" i="4" s="1"/>
  <c r="F3897" i="4"/>
  <c r="H3897" i="4" s="1"/>
  <c r="F3953" i="4"/>
  <c r="H3953" i="4" s="1"/>
  <c r="F4057" i="4"/>
  <c r="H4057" i="4" s="1"/>
  <c r="F4145" i="4"/>
  <c r="H4145" i="4" s="1"/>
  <c r="F4297" i="4"/>
  <c r="H4297" i="4" s="1"/>
  <c r="F4529" i="4"/>
  <c r="H4529" i="4" s="1"/>
  <c r="F4609" i="4"/>
  <c r="H4609" i="4" s="1"/>
  <c r="F4793" i="4"/>
  <c r="H4793" i="4" s="1"/>
  <c r="F5121" i="4"/>
  <c r="H5121" i="4" s="1"/>
  <c r="F5201" i="4"/>
  <c r="H5201" i="4" s="1"/>
  <c r="F5321" i="4"/>
  <c r="H5321" i="4" s="1"/>
  <c r="F5457" i="4"/>
  <c r="H5457" i="4" s="1"/>
  <c r="F5537" i="4"/>
  <c r="H5537" i="4" s="1"/>
  <c r="F5681" i="4"/>
  <c r="H5681" i="4" s="1"/>
  <c r="F5769" i="4"/>
  <c r="H5769" i="4" s="1"/>
  <c r="F5841" i="4"/>
  <c r="H5841" i="4" s="1"/>
  <c r="F6009" i="4"/>
  <c r="H6009" i="4" s="1"/>
  <c r="F6113" i="4"/>
  <c r="H6113" i="4" s="1"/>
  <c r="F1717" i="4"/>
  <c r="H1717" i="4" s="1"/>
  <c r="F1933" i="4"/>
  <c r="H1933" i="4" s="1"/>
  <c r="F2596" i="4"/>
  <c r="H2596" i="4" s="1"/>
  <c r="F2764" i="4"/>
  <c r="H2764" i="4" s="1"/>
  <c r="F3579" i="4"/>
  <c r="H3579" i="4" s="1"/>
  <c r="F3731" i="4"/>
  <c r="H3731" i="4" s="1"/>
  <c r="F3970" i="4"/>
  <c r="H3970" i="4" s="1"/>
  <c r="F4946" i="4"/>
  <c r="H4946" i="4" s="1"/>
  <c r="F5106" i="4"/>
  <c r="H5106" i="4" s="1"/>
  <c r="F5194" i="4"/>
  <c r="H5194" i="4" s="1"/>
  <c r="F5314" i="4"/>
  <c r="H5314" i="4" s="1"/>
  <c r="F5394" i="4"/>
  <c r="H5394" i="4" s="1"/>
  <c r="F5506" i="4"/>
  <c r="H5506" i="4" s="1"/>
  <c r="F5570" i="4"/>
  <c r="H5570" i="4" s="1"/>
  <c r="F3830" i="4"/>
  <c r="H3830" i="4" s="1"/>
  <c r="F3958" i="4"/>
  <c r="H3958" i="4" s="1"/>
  <c r="F4358" i="4"/>
  <c r="H4358" i="4" s="1"/>
  <c r="F4478" i="4"/>
  <c r="H4478" i="4" s="1"/>
  <c r="F4566" i="4"/>
  <c r="H4566" i="4" s="1"/>
  <c r="F4758" i="4"/>
  <c r="H4758" i="4" s="1"/>
  <c r="F4918" i="4"/>
  <c r="H4918" i="4" s="1"/>
  <c r="F5094" i="4"/>
  <c r="H5094" i="4" s="1"/>
  <c r="F5790" i="4"/>
  <c r="H5790" i="4" s="1"/>
  <c r="F5926" i="4"/>
  <c r="H5926" i="4" s="1"/>
  <c r="F3623" i="4"/>
  <c r="H3623" i="4" s="1"/>
  <c r="F6151" i="4"/>
  <c r="H6151" i="4" s="1"/>
  <c r="F3608" i="4"/>
  <c r="H3608" i="4" s="1"/>
  <c r="F4744" i="4"/>
  <c r="H4744" i="4" s="1"/>
  <c r="F5512" i="4"/>
  <c r="H5512" i="4" s="1"/>
  <c r="F3698" i="4"/>
  <c r="H3698" i="4" s="1"/>
  <c r="F4883" i="4"/>
  <c r="H4883" i="4" s="1"/>
  <c r="F4803" i="4"/>
  <c r="H4803" i="4" s="1"/>
  <c r="F5219" i="4"/>
  <c r="H5219" i="4" s="1"/>
  <c r="F4195" i="4"/>
  <c r="H4195" i="4" s="1"/>
  <c r="F4771" i="4"/>
  <c r="H4771" i="4" s="1"/>
  <c r="F4851" i="4"/>
  <c r="H4851" i="4" s="1"/>
  <c r="F5067" i="4"/>
  <c r="H5067" i="4" s="1"/>
  <c r="F5171" i="4"/>
  <c r="H5171" i="4" s="1"/>
  <c r="F3883" i="4"/>
  <c r="H3883" i="4" s="1"/>
  <c r="F4307" i="4"/>
  <c r="H4307" i="4" s="1"/>
  <c r="F4955" i="4"/>
  <c r="H4955" i="4" s="1"/>
  <c r="F3772" i="4"/>
  <c r="H3772" i="4" s="1"/>
  <c r="F5268" i="4"/>
  <c r="H5268" i="4" s="1"/>
  <c r="F5644" i="4"/>
  <c r="H5644" i="4" s="1"/>
  <c r="F5764" i="4"/>
  <c r="H5764" i="4" s="1"/>
  <c r="F6060" i="4"/>
  <c r="H6060" i="4" s="1"/>
  <c r="F5587" i="4"/>
  <c r="H5587" i="4" s="1"/>
  <c r="F5707" i="4"/>
  <c r="H5707" i="4" s="1"/>
  <c r="F5811" i="4"/>
  <c r="H5811" i="4" s="1"/>
  <c r="F2069" i="4"/>
  <c r="H2069" i="4" s="1"/>
  <c r="F2245" i="4"/>
  <c r="H2245" i="4" s="1"/>
  <c r="F2341" i="4"/>
  <c r="H2341" i="4" s="1"/>
  <c r="F2461" i="4"/>
  <c r="H2461" i="4" s="1"/>
  <c r="F2757" i="4"/>
  <c r="H2757" i="4" s="1"/>
  <c r="F3452" i="4"/>
  <c r="H3452" i="4" s="1"/>
  <c r="F3540" i="4"/>
  <c r="H3540" i="4" s="1"/>
  <c r="F3652" i="4"/>
  <c r="H3652" i="4" s="1"/>
  <c r="F3820" i="4"/>
  <c r="H3820" i="4" s="1"/>
  <c r="F3900" i="4"/>
  <c r="H3900" i="4" s="1"/>
  <c r="F4156" i="4"/>
  <c r="H4156" i="4" s="1"/>
  <c r="F4260" i="4"/>
  <c r="H4260" i="4" s="1"/>
  <c r="F5212" i="4"/>
  <c r="H5212" i="4" s="1"/>
  <c r="F5803" i="4"/>
  <c r="H5803" i="4" s="1"/>
  <c r="F4516" i="4"/>
  <c r="H4516" i="4" s="1"/>
  <c r="F4692" i="4"/>
  <c r="H4692" i="4" s="1"/>
  <c r="F4820" i="4"/>
  <c r="H4820" i="4" s="1"/>
  <c r="F4932" i="4"/>
  <c r="H4932" i="4" s="1"/>
  <c r="F5012" i="4"/>
  <c r="H5012" i="4" s="1"/>
  <c r="F2037" i="4"/>
  <c r="H2037" i="4" s="1"/>
  <c r="F2165" i="4"/>
  <c r="H2165" i="4" s="1"/>
  <c r="F2237" i="4"/>
  <c r="H2237" i="4" s="1"/>
  <c r="F2525" i="4"/>
  <c r="H2525" i="4" s="1"/>
  <c r="F2781" i="4"/>
  <c r="H2781" i="4" s="1"/>
  <c r="F3612" i="4"/>
  <c r="H3612" i="4" s="1"/>
  <c r="F3780" i="4"/>
  <c r="H3780" i="4" s="1"/>
  <c r="F2831" i="4"/>
  <c r="H2831" i="4" s="1"/>
  <c r="F3622" i="4"/>
  <c r="H3622" i="4" s="1"/>
  <c r="F4422" i="4"/>
  <c r="H4422" i="4" s="1"/>
  <c r="F4366" i="4"/>
  <c r="H4366" i="4" s="1"/>
  <c r="F4558" i="4"/>
  <c r="H4558" i="4" s="1"/>
  <c r="F5390" i="4"/>
  <c r="H5390" i="4" s="1"/>
  <c r="F2527" i="4"/>
  <c r="H2527" i="4" s="1"/>
  <c r="F2791" i="4"/>
  <c r="H2791" i="4" s="1"/>
  <c r="F1663" i="4"/>
  <c r="H1663" i="4" s="1"/>
  <c r="F1623" i="4"/>
  <c r="H1623" i="4" s="1"/>
  <c r="F1655" i="4"/>
  <c r="H1655" i="4" s="1"/>
  <c r="F1711" i="4"/>
  <c r="H1711" i="4" s="1"/>
  <c r="F1791" i="4"/>
  <c r="H1791" i="4" s="1"/>
  <c r="F4131" i="4"/>
  <c r="H4131" i="4" s="1"/>
  <c r="F4947" i="4"/>
  <c r="H4947" i="4" s="1"/>
  <c r="F4275" i="4"/>
  <c r="H4275" i="4" s="1"/>
  <c r="F4451" i="4"/>
  <c r="H4451" i="4" s="1"/>
  <c r="F4707" i="4"/>
  <c r="H4707" i="4" s="1"/>
  <c r="F5476" i="4"/>
  <c r="H5476" i="4" s="1"/>
  <c r="F5596" i="4"/>
  <c r="H5596" i="4" s="1"/>
  <c r="F5708" i="4"/>
  <c r="H5708" i="4" s="1"/>
  <c r="F3230" i="4"/>
  <c r="H3230" i="4" s="1"/>
  <c r="F5838" i="4"/>
  <c r="H5838" i="4" s="1"/>
  <c r="F1567" i="4"/>
  <c r="H1567" i="4" s="1"/>
  <c r="F4827" i="4"/>
  <c r="H4827" i="4" s="1"/>
  <c r="F4571" i="4"/>
  <c r="H4571" i="4" s="1"/>
  <c r="F5179" i="4"/>
  <c r="H5179" i="4" s="1"/>
  <c r="F5259" i="4"/>
  <c r="H5259" i="4" s="1"/>
  <c r="F5875" i="4"/>
  <c r="H5875" i="4" s="1"/>
  <c r="F5987" i="4"/>
  <c r="H5987" i="4" s="1"/>
  <c r="F6083" i="4"/>
  <c r="H6083" i="4" s="1"/>
  <c r="F2053" i="4"/>
  <c r="H2053" i="4" s="1"/>
  <c r="F2181" i="4"/>
  <c r="H2181" i="4" s="1"/>
  <c r="F2349" i="4"/>
  <c r="H2349" i="4" s="1"/>
  <c r="F2533" i="4"/>
  <c r="H2533" i="4" s="1"/>
  <c r="F2773" i="4"/>
  <c r="H2773" i="4" s="1"/>
  <c r="F3716" i="4"/>
  <c r="H3716" i="4" s="1"/>
  <c r="F2013" i="4"/>
  <c r="H2013" i="4" s="1"/>
  <c r="F2125" i="4"/>
  <c r="H2125" i="4" s="1"/>
  <c r="F2301" i="4"/>
  <c r="H2301" i="4" s="1"/>
  <c r="F2397" i="4"/>
  <c r="H2397" i="4" s="1"/>
  <c r="F2557" i="4"/>
  <c r="H2557" i="4" s="1"/>
  <c r="F5292" i="4"/>
  <c r="H5292" i="4" s="1"/>
  <c r="F5884" i="4"/>
  <c r="H5884" i="4" s="1"/>
  <c r="F6004" i="4"/>
  <c r="H6004" i="4" s="1"/>
  <c r="F6140" i="4"/>
  <c r="H6140" i="4" s="1"/>
  <c r="F3876" i="4"/>
  <c r="H3876" i="4" s="1"/>
  <c r="F5692" i="4"/>
  <c r="H5692" i="4" s="1"/>
  <c r="F5836" i="4"/>
  <c r="H5836" i="4" s="1"/>
  <c r="F5956" i="4"/>
  <c r="H5956" i="4" s="1"/>
  <c r="F6084" i="4"/>
  <c r="H6084" i="4" s="1"/>
  <c r="F2101" i="4"/>
  <c r="H2101" i="4" s="1"/>
  <c r="F2205" i="4"/>
  <c r="H2205" i="4" s="1"/>
  <c r="F2413" i="4"/>
  <c r="H2413" i="4" s="1"/>
  <c r="F2669" i="4"/>
  <c r="H2669" i="4" s="1"/>
  <c r="F3228" i="4"/>
  <c r="H3228" i="4" s="1"/>
  <c r="F4404" i="4"/>
  <c r="H4404" i="4" s="1"/>
  <c r="F4524" i="4"/>
  <c r="H4524" i="4" s="1"/>
  <c r="F4644" i="4"/>
  <c r="H4644" i="4" s="1"/>
  <c r="F4756" i="4"/>
  <c r="H4756" i="4" s="1"/>
  <c r="F4876" i="4"/>
  <c r="H4876" i="4" s="1"/>
  <c r="F5116" i="4"/>
  <c r="H5116" i="4" s="1"/>
  <c r="F1217" i="4"/>
  <c r="H1217" i="4" s="1"/>
  <c r="F2256" i="4"/>
  <c r="H2256" i="4" s="1"/>
  <c r="F3072" i="4"/>
  <c r="H3072" i="4" s="1"/>
  <c r="F3758" i="4"/>
  <c r="H3758" i="4" s="1"/>
  <c r="F4958" i="4"/>
  <c r="H4958" i="4" s="1"/>
  <c r="F1700" i="4"/>
  <c r="H1700" i="4" s="1"/>
  <c r="F4502" i="4"/>
  <c r="H4502" i="4" s="1"/>
  <c r="F5326" i="4"/>
  <c r="H5326" i="4" s="1"/>
  <c r="F2719" i="4"/>
  <c r="H2719" i="4" s="1"/>
  <c r="F2903" i="4"/>
  <c r="H2903" i="4" s="1"/>
  <c r="F1695" i="4"/>
  <c r="H1695" i="4" s="1"/>
  <c r="F1759" i="4"/>
  <c r="H1759" i="4" s="1"/>
  <c r="F3063" i="4"/>
  <c r="H3063" i="4" s="1"/>
  <c r="F2759" i="4"/>
  <c r="H2759" i="4" s="1"/>
  <c r="F6079" i="4"/>
  <c r="H6079" i="4" s="1"/>
  <c r="F3560" i="4"/>
  <c r="H3560" i="4" s="1"/>
  <c r="F4720" i="4"/>
  <c r="H4720" i="4" s="1"/>
  <c r="F5248" i="4"/>
  <c r="H5248" i="4" s="1"/>
  <c r="F3562" i="4"/>
  <c r="H3562" i="4" s="1"/>
  <c r="F4363" i="4"/>
  <c r="H4363" i="4" s="1"/>
  <c r="F4787" i="4"/>
  <c r="H4787" i="4" s="1"/>
  <c r="F5203" i="4"/>
  <c r="H5203" i="4" s="1"/>
  <c r="F5283" i="4"/>
  <c r="H5283" i="4" s="1"/>
  <c r="F4163" i="4"/>
  <c r="H4163" i="4" s="1"/>
  <c r="F4539" i="4"/>
  <c r="H4539" i="4" s="1"/>
  <c r="F5043" i="4"/>
  <c r="H5043" i="4" s="1"/>
  <c r="F5147" i="4"/>
  <c r="H5147" i="4" s="1"/>
  <c r="F5243" i="4"/>
  <c r="H5243" i="4" s="1"/>
  <c r="F5379" i="4"/>
  <c r="H5379" i="4" s="1"/>
  <c r="F5899" i="4"/>
  <c r="H5899" i="4" s="1"/>
  <c r="F6019" i="4"/>
  <c r="H6019" i="4" s="1"/>
  <c r="F6115" i="4"/>
  <c r="H6115" i="4" s="1"/>
  <c r="F2085" i="4"/>
  <c r="H2085" i="4" s="1"/>
  <c r="F2253" i="4"/>
  <c r="H2253" i="4" s="1"/>
  <c r="F2389" i="4"/>
  <c r="H2389" i="4" s="1"/>
  <c r="F2653" i="4"/>
  <c r="H2653" i="4" s="1"/>
  <c r="F4924" i="4"/>
  <c r="H4924" i="4" s="1"/>
  <c r="F5028" i="4"/>
  <c r="H5028" i="4" s="1"/>
  <c r="F5132" i="4"/>
  <c r="H5132" i="4" s="1"/>
  <c r="F5228" i="4"/>
  <c r="H5228" i="4" s="1"/>
  <c r="F5356" i="4"/>
  <c r="H5356" i="4" s="1"/>
  <c r="F5484" i="4"/>
  <c r="H5484" i="4" s="1"/>
  <c r="F5604" i="4"/>
  <c r="H5604" i="4" s="1"/>
  <c r="F5724" i="4"/>
  <c r="H5724" i="4" s="1"/>
  <c r="F5852" i="4"/>
  <c r="H5852" i="4" s="1"/>
  <c r="F6028" i="4"/>
  <c r="H6028" i="4" s="1"/>
  <c r="F6156" i="4"/>
  <c r="H6156" i="4" s="1"/>
  <c r="F5555" i="4"/>
  <c r="H5555" i="4" s="1"/>
  <c r="F5683" i="4"/>
  <c r="H5683" i="4" s="1"/>
  <c r="F5779" i="4"/>
  <c r="H5779" i="4" s="1"/>
  <c r="F5971" i="4"/>
  <c r="H5971" i="4" s="1"/>
  <c r="F2045" i="4"/>
  <c r="H2045" i="4" s="1"/>
  <c r="F2213" i="4"/>
  <c r="H2213" i="4" s="1"/>
  <c r="F2333" i="4"/>
  <c r="H2333" i="4" s="1"/>
  <c r="F2429" i="4"/>
  <c r="H2429" i="4" s="1"/>
  <c r="F2717" i="4"/>
  <c r="H2717" i="4" s="1"/>
  <c r="F3516" i="4"/>
  <c r="H3516" i="4" s="1"/>
  <c r="F3620" i="4"/>
  <c r="H3620" i="4" s="1"/>
  <c r="F3788" i="4"/>
  <c r="H3788" i="4" s="1"/>
  <c r="F3868" i="4"/>
  <c r="H3868" i="4" s="1"/>
  <c r="F3980" i="4"/>
  <c r="H3980" i="4" s="1"/>
  <c r="F4116" i="4"/>
  <c r="H4116" i="4" s="1"/>
  <c r="F4228" i="4"/>
  <c r="H4228" i="4" s="1"/>
  <c r="F4348" i="4"/>
  <c r="H4348" i="4" s="1"/>
  <c r="F5180" i="4"/>
  <c r="H5180" i="4" s="1"/>
  <c r="F5916" i="4"/>
  <c r="H5916" i="4" s="1"/>
  <c r="F6036" i="4"/>
  <c r="H6036" i="4" s="1"/>
  <c r="F5883" i="4"/>
  <c r="H5883" i="4" s="1"/>
  <c r="F5732" i="4"/>
  <c r="H5732" i="4" s="1"/>
  <c r="F2133" i="4"/>
  <c r="H2133" i="4" s="1"/>
  <c r="F2221" i="4"/>
  <c r="H2221" i="4" s="1"/>
  <c r="F2453" i="4"/>
  <c r="H2453" i="4" s="1"/>
  <c r="F2749" i="4"/>
  <c r="H2749" i="4" s="1"/>
  <c r="F3588" i="4"/>
  <c r="H3588" i="4" s="1"/>
  <c r="F3756" i="4"/>
  <c r="H3756" i="4" s="1"/>
  <c r="F4444" i="4"/>
  <c r="H4444" i="4" s="1"/>
  <c r="F4564" i="4"/>
  <c r="H4564" i="4" s="1"/>
  <c r="F4668" i="4"/>
  <c r="H4668" i="4" s="1"/>
  <c r="F4796" i="4"/>
  <c r="H4796" i="4" s="1"/>
  <c r="F4996" i="4"/>
  <c r="H4996" i="4" s="1"/>
  <c r="F5148" i="4"/>
  <c r="H5148" i="4" s="1"/>
  <c r="F1234" i="4"/>
  <c r="H1234" i="4" s="1"/>
  <c r="F2512" i="4"/>
  <c r="H2512" i="4" s="1"/>
  <c r="F3255" i="4"/>
  <c r="H3255" i="4" s="1"/>
  <c r="F3390" i="4"/>
  <c r="H3390" i="4" s="1"/>
  <c r="F4046" i="4"/>
  <c r="H4046" i="4" s="1"/>
  <c r="F5038" i="4"/>
  <c r="H5038" i="4" s="1"/>
  <c r="F4867" i="4"/>
  <c r="H4867" i="4" s="1"/>
  <c r="F4326" i="4"/>
  <c r="H4326" i="4" s="1"/>
  <c r="F4542" i="4"/>
  <c r="H4542" i="4" s="1"/>
  <c r="F5350" i="4"/>
  <c r="H5350" i="4" s="1"/>
  <c r="F5758" i="4"/>
  <c r="H5758" i="4" s="1"/>
  <c r="F2503" i="4"/>
  <c r="H2503" i="4" s="1"/>
  <c r="F2743" i="4"/>
  <c r="H2743" i="4" s="1"/>
  <c r="F3055" i="4"/>
  <c r="H3055" i="4" s="1"/>
  <c r="F1615" i="4"/>
  <c r="H1615" i="4" s="1"/>
  <c r="F1647" i="4"/>
  <c r="H1647" i="4" s="1"/>
  <c r="F1703" i="4"/>
  <c r="H1703" i="4" s="1"/>
  <c r="F1767" i="4"/>
  <c r="H1767" i="4" s="1"/>
  <c r="H2398" i="4"/>
  <c r="F3661" i="4"/>
  <c r="H3661" i="4" s="1"/>
  <c r="F853" i="4"/>
  <c r="H853" i="4" s="1"/>
  <c r="F550" i="4"/>
  <c r="H550" i="4" s="1"/>
  <c r="F4207" i="4"/>
  <c r="H4207" i="4" s="1"/>
  <c r="F2753" i="4"/>
  <c r="H2753" i="4" s="1"/>
  <c r="F3456" i="4"/>
  <c r="H3456" i="4" s="1"/>
  <c r="F3078" i="4"/>
  <c r="H3078" i="4" s="1"/>
  <c r="F2715" i="4"/>
  <c r="H2715" i="4" s="1"/>
  <c r="F732" i="4"/>
  <c r="H732" i="4" s="1"/>
  <c r="F2723" i="4"/>
  <c r="H2723" i="4" s="1"/>
  <c r="E3653" i="4"/>
  <c r="F3653" i="4"/>
  <c r="H3653" i="4" s="1"/>
  <c r="F742" i="4"/>
  <c r="H742" i="4" s="1"/>
  <c r="F3739" i="4"/>
  <c r="H3739" i="4" s="1"/>
  <c r="F618" i="4"/>
  <c r="H618" i="4" s="1"/>
  <c r="F428" i="4"/>
  <c r="H428" i="4" s="1"/>
  <c r="F3448" i="4"/>
  <c r="H3448" i="4" s="1"/>
  <c r="F2783" i="4"/>
  <c r="H2783" i="4" s="1"/>
  <c r="F2983" i="4"/>
  <c r="H2983" i="4" s="1"/>
  <c r="F3126" i="4"/>
  <c r="H3126" i="4" s="1"/>
  <c r="F3135" i="4"/>
  <c r="H3135" i="4" s="1"/>
  <c r="F4926" i="4"/>
  <c r="H4926" i="4" s="1"/>
  <c r="F5182" i="4"/>
  <c r="F5254" i="4"/>
  <c r="H5254" i="4" s="1"/>
  <c r="F5374" i="4"/>
  <c r="H5374" i="4" s="1"/>
  <c r="F5654" i="4"/>
  <c r="H5654" i="4" s="1"/>
  <c r="F5974" i="4"/>
  <c r="H5974" i="4" s="1"/>
  <c r="F6054" i="4"/>
  <c r="H6054" i="4" s="1"/>
  <c r="F6150" i="4"/>
  <c r="H6150" i="4" s="1"/>
  <c r="F2560" i="4"/>
  <c r="H2560" i="4" s="1"/>
  <c r="F3080" i="4"/>
  <c r="H3080" i="4" s="1"/>
  <c r="F3671" i="4"/>
  <c r="H3671" i="4" s="1"/>
  <c r="F4710" i="4"/>
  <c r="H4710" i="4" s="1"/>
  <c r="F4990" i="4"/>
  <c r="H4990" i="4" s="1"/>
  <c r="F5174" i="4"/>
  <c r="H5174" i="4" s="1"/>
  <c r="F5566" i="4"/>
  <c r="H5566" i="4" s="1"/>
  <c r="F5670" i="4"/>
  <c r="H5670" i="4" s="1"/>
  <c r="F6086" i="4"/>
  <c r="H6086" i="4" s="1"/>
  <c r="F3951" i="4"/>
  <c r="H3951" i="4" s="1"/>
  <c r="F4023" i="4"/>
  <c r="H4023" i="4" s="1"/>
  <c r="F4103" i="4"/>
  <c r="H4103" i="4" s="1"/>
  <c r="F4319" i="4"/>
  <c r="H4319" i="4" s="1"/>
  <c r="F4423" i="4"/>
  <c r="H4423" i="4" s="1"/>
  <c r="F4511" i="4"/>
  <c r="H4511" i="4" s="1"/>
  <c r="F4599" i="4"/>
  <c r="H4599" i="4" s="1"/>
  <c r="F4711" i="4"/>
  <c r="F4831" i="4"/>
  <c r="H4831" i="4" s="1"/>
  <c r="F5239" i="4"/>
  <c r="H5239" i="4" s="1"/>
  <c r="F5335" i="4"/>
  <c r="H5335" i="4" s="1"/>
  <c r="F5439" i="4"/>
  <c r="H5439" i="4" s="1"/>
  <c r="F5535" i="4"/>
  <c r="H5535" i="4" s="1"/>
  <c r="F5615" i="4"/>
  <c r="H5615" i="4" s="1"/>
  <c r="F5807" i="4"/>
  <c r="H5807" i="4" s="1"/>
  <c r="F5887" i="4"/>
  <c r="H5887" i="4" s="1"/>
  <c r="F5967" i="4"/>
  <c r="H5967" i="4" s="1"/>
  <c r="F6119" i="4"/>
  <c r="H6119" i="4" s="1"/>
  <c r="F3374" i="4"/>
  <c r="H3374" i="4" s="1"/>
  <c r="F3478" i="4"/>
  <c r="H3478" i="4" s="1"/>
  <c r="F3694" i="4"/>
  <c r="H3694" i="4" s="1"/>
  <c r="F540" i="4"/>
  <c r="H540" i="4" s="1"/>
  <c r="F956" i="4"/>
  <c r="H956" i="4" s="1"/>
  <c r="F1092" i="4"/>
  <c r="H1092" i="4" s="1"/>
  <c r="F1292" i="4"/>
  <c r="H1292" i="4" s="1"/>
  <c r="F1706" i="4"/>
  <c r="H1706" i="4" s="1"/>
  <c r="F1818" i="4"/>
  <c r="H1818" i="4" s="1"/>
  <c r="F1954" i="4"/>
  <c r="H1954" i="4" s="1"/>
  <c r="F2273" i="4"/>
  <c r="H2273" i="4" s="1"/>
  <c r="F2417" i="4"/>
  <c r="H2417" i="4" s="1"/>
  <c r="F2569" i="4"/>
  <c r="H2569" i="4" s="1"/>
  <c r="F2649" i="4"/>
  <c r="H2649" i="4" s="1"/>
  <c r="F2809" i="4"/>
  <c r="H2809" i="4" s="1"/>
  <c r="F3057" i="4"/>
  <c r="H3057" i="4" s="1"/>
  <c r="F3136" i="4"/>
  <c r="H3136" i="4" s="1"/>
  <c r="F3184" i="4"/>
  <c r="H3184" i="4" s="1"/>
  <c r="F3288" i="4"/>
  <c r="H3288" i="4" s="1"/>
  <c r="F3536" i="4"/>
  <c r="H3536" i="4" s="1"/>
  <c r="F645" i="4"/>
  <c r="H645" i="4" s="1"/>
  <c r="F1620" i="4"/>
  <c r="H1620" i="4" s="1"/>
  <c r="F1835" i="4"/>
  <c r="H1835" i="4" s="1"/>
  <c r="F1963" i="4"/>
  <c r="H1963" i="4" s="1"/>
  <c r="F2082" i="4"/>
  <c r="H2082" i="4" s="1"/>
  <c r="F2322" i="4"/>
  <c r="H2322" i="4" s="1"/>
  <c r="F2426" i="4"/>
  <c r="H2426" i="4" s="1"/>
  <c r="F2482" i="4"/>
  <c r="H2482" i="4" s="1"/>
  <c r="F2778" i="4"/>
  <c r="H2778" i="4" s="1"/>
  <c r="F2898" i="4"/>
  <c r="H2898" i="4" s="1"/>
  <c r="F3281" i="4"/>
  <c r="H3281" i="4" s="1"/>
  <c r="F4094" i="4"/>
  <c r="H4094" i="4" s="1"/>
  <c r="F4718" i="4"/>
  <c r="H4718" i="4" s="1"/>
  <c r="F5734" i="4"/>
  <c r="H5734" i="4" s="1"/>
  <c r="F5798" i="4"/>
  <c r="H5798" i="4" s="1"/>
  <c r="F5950" i="4"/>
  <c r="H5950" i="4" s="1"/>
  <c r="F2375" i="4"/>
  <c r="H2375" i="4" s="1"/>
  <c r="F2495" i="4"/>
  <c r="H2495" i="4" s="1"/>
  <c r="F2647" i="4"/>
  <c r="H2647" i="4" s="1"/>
  <c r="F2871" i="4"/>
  <c r="H2871" i="4" s="1"/>
  <c r="F2944" i="4"/>
  <c r="H2944" i="4" s="1"/>
  <c r="F3383" i="4"/>
  <c r="H3383" i="4" s="1"/>
  <c r="F4350" i="4"/>
  <c r="H4350" i="4" s="1"/>
  <c r="F4862" i="4"/>
  <c r="H4862" i="4" s="1"/>
  <c r="F5310" i="4"/>
  <c r="H5310" i="4" s="1"/>
  <c r="F5934" i="4"/>
  <c r="H5934" i="4" s="1"/>
  <c r="F5486" i="4"/>
  <c r="H5486" i="4" s="1"/>
  <c r="F5598" i="4"/>
  <c r="H5598" i="4" s="1"/>
  <c r="F6142" i="4"/>
  <c r="H6142" i="4" s="1"/>
  <c r="F3592" i="4"/>
  <c r="H3592" i="4" s="1"/>
  <c r="F3887" i="4"/>
  <c r="H3887" i="4" s="1"/>
  <c r="F3991" i="4"/>
  <c r="H3991" i="4" s="1"/>
  <c r="F4167" i="4"/>
  <c r="H4167" i="4" s="1"/>
  <c r="F4271" i="4"/>
  <c r="H4271" i="4" s="1"/>
  <c r="F4383" i="4"/>
  <c r="H4383" i="4" s="1"/>
  <c r="F4471" i="4"/>
  <c r="H4471" i="4" s="1"/>
  <c r="F4567" i="4"/>
  <c r="H4567" i="4" s="1"/>
  <c r="F4623" i="4"/>
  <c r="H4623" i="4" s="1"/>
  <c r="F4783" i="4"/>
  <c r="H4783" i="4" s="1"/>
  <c r="F4855" i="4"/>
  <c r="H4855" i="4" s="1"/>
  <c r="F5287" i="4"/>
  <c r="H5287" i="4" s="1"/>
  <c r="F5399" i="4"/>
  <c r="H5399" i="4" s="1"/>
  <c r="F5487" i="4"/>
  <c r="H5487" i="4" s="1"/>
  <c r="F5575" i="4"/>
  <c r="H5575" i="4" s="1"/>
  <c r="F5743" i="4"/>
  <c r="H5743" i="4" s="1"/>
  <c r="F5847" i="4"/>
  <c r="H5847" i="4" s="1"/>
  <c r="F5927" i="4"/>
  <c r="H5927" i="4" s="1"/>
  <c r="F6055" i="4"/>
  <c r="H6055" i="4" s="1"/>
  <c r="F6159" i="4"/>
  <c r="H6159" i="4" s="1"/>
  <c r="F2439" i="4"/>
  <c r="H2439" i="4" s="1"/>
  <c r="F2839" i="4"/>
  <c r="H2839" i="4" s="1"/>
  <c r="F3198" i="4"/>
  <c r="H3198" i="4" s="1"/>
  <c r="F2616" i="4"/>
  <c r="H2616" i="4" s="1"/>
  <c r="F2728" i="4"/>
  <c r="H2728" i="4" s="1"/>
  <c r="F3032" i="4"/>
  <c r="H3032" i="4" s="1"/>
  <c r="F4126" i="4"/>
  <c r="H4126" i="4" s="1"/>
  <c r="F4230" i="4"/>
  <c r="H4230" i="4" s="1"/>
  <c r="F4798" i="4"/>
  <c r="H4798" i="4" s="1"/>
  <c r="F5054" i="4"/>
  <c r="H5054" i="4" s="1"/>
  <c r="F5246" i="4"/>
  <c r="H5246" i="4" s="1"/>
  <c r="F5318" i="4"/>
  <c r="H5318" i="4" s="1"/>
  <c r="F5646" i="4"/>
  <c r="H5646" i="4" s="1"/>
  <c r="F5814" i="4"/>
  <c r="H5814" i="4" s="1"/>
  <c r="F5878" i="4"/>
  <c r="H5878" i="4" s="1"/>
  <c r="F5942" i="4"/>
  <c r="H5942" i="4" s="1"/>
  <c r="F6022" i="4"/>
  <c r="H6022" i="4" s="1"/>
  <c r="F6134" i="4"/>
  <c r="H6134" i="4" s="1"/>
  <c r="F2320" i="4"/>
  <c r="H2320" i="4" s="1"/>
  <c r="F2688" i="4"/>
  <c r="H2688" i="4" s="1"/>
  <c r="F3239" i="4"/>
  <c r="H3239" i="4" s="1"/>
  <c r="F4038" i="4"/>
  <c r="H4038" i="4" s="1"/>
  <c r="F4286" i="4"/>
  <c r="H4286" i="4" s="1"/>
  <c r="F5534" i="4"/>
  <c r="H5534" i="4" s="1"/>
  <c r="F5614" i="4"/>
  <c r="H5614" i="4" s="1"/>
  <c r="F5766" i="4"/>
  <c r="H5766" i="4" s="1"/>
  <c r="F5894" i="4"/>
  <c r="H5894" i="4" s="1"/>
  <c r="F3648" i="4"/>
  <c r="H3648" i="4" s="1"/>
  <c r="F3744" i="4"/>
  <c r="H3744" i="4" s="1"/>
  <c r="F3903" i="4"/>
  <c r="H3903" i="4" s="1"/>
  <c r="F3999" i="4"/>
  <c r="H3999" i="4" s="1"/>
  <c r="F4087" i="4"/>
  <c r="H4087" i="4" s="1"/>
  <c r="F4191" i="4"/>
  <c r="H4191" i="4" s="1"/>
  <c r="F4295" i="4"/>
  <c r="H4295" i="4" s="1"/>
  <c r="F4407" i="4"/>
  <c r="H4407" i="4" s="1"/>
  <c r="F4487" i="4"/>
  <c r="H4487" i="4" s="1"/>
  <c r="F4591" i="4"/>
  <c r="F4687" i="4"/>
  <c r="H4687" i="4" s="1"/>
  <c r="F4807" i="4"/>
  <c r="H4807" i="4" s="1"/>
  <c r="F4879" i="4"/>
  <c r="H4879" i="4" s="1"/>
  <c r="F5199" i="4"/>
  <c r="H5199" i="4" s="1"/>
  <c r="F5423" i="4"/>
  <c r="H5423" i="4" s="1"/>
  <c r="F5511" i="4"/>
  <c r="H5511" i="4" s="1"/>
  <c r="F5775" i="4"/>
  <c r="H5775" i="4" s="1"/>
  <c r="F5863" i="4"/>
  <c r="H5863" i="4" s="1"/>
  <c r="F5951" i="4"/>
  <c r="H5951" i="4" s="1"/>
  <c r="F6095" i="4"/>
  <c r="H6095" i="4" s="1"/>
  <c r="F622" i="4"/>
  <c r="H622" i="4" s="1"/>
  <c r="F678" i="4"/>
  <c r="H678" i="4" s="1"/>
  <c r="F862" i="4"/>
  <c r="H862" i="4" s="1"/>
  <c r="F974" i="4"/>
  <c r="H974" i="4" s="1"/>
  <c r="F1150" i="4"/>
  <c r="H1150" i="4" s="1"/>
  <c r="F1374" i="4"/>
  <c r="H1374" i="4" s="1"/>
  <c r="F1621" i="4"/>
  <c r="H1621" i="4" s="1"/>
  <c r="F1892" i="4"/>
  <c r="H1892" i="4" s="1"/>
  <c r="F2139" i="4"/>
  <c r="H2139" i="4" s="1"/>
  <c r="F2211" i="4"/>
  <c r="H2211" i="4" s="1"/>
  <c r="F2347" i="4"/>
  <c r="H2347" i="4" s="1"/>
  <c r="F2411" i="4"/>
  <c r="H2411" i="4" s="1"/>
  <c r="F2507" i="4"/>
  <c r="H2507" i="4" s="1"/>
  <c r="F2595" i="4"/>
  <c r="H2595" i="4" s="1"/>
  <c r="F2739" i="4"/>
  <c r="H2739" i="4" s="1"/>
  <c r="F2867" i="4"/>
  <c r="H2867" i="4" s="1"/>
  <c r="F2955" i="4"/>
  <c r="H2955" i="4" s="1"/>
  <c r="F3098" i="4"/>
  <c r="H3098" i="4" s="1"/>
  <c r="F3282" i="4"/>
  <c r="H3282" i="4" s="1"/>
  <c r="F3690" i="4"/>
  <c r="H3690" i="4" s="1"/>
  <c r="F3754" i="4"/>
  <c r="H3754" i="4" s="1"/>
  <c r="F3841" i="4"/>
  <c r="H3841" i="4" s="1"/>
  <c r="F4009" i="4"/>
  <c r="H4009" i="4" s="1"/>
  <c r="F4185" i="4"/>
  <c r="H4185" i="4" s="1"/>
  <c r="F4265" i="4"/>
  <c r="H4265" i="4" s="1"/>
  <c r="F4321" i="4"/>
  <c r="H4321" i="4" s="1"/>
  <c r="F4393" i="4"/>
  <c r="H4393" i="4" s="1"/>
  <c r="F4489" i="4"/>
  <c r="H4489" i="4" s="1"/>
  <c r="F4697" i="4"/>
  <c r="H4697" i="4" s="1"/>
  <c r="F4809" i="4"/>
  <c r="H4809" i="4" s="1"/>
  <c r="F4929" i="4"/>
  <c r="H4929" i="4" s="1"/>
  <c r="F5017" i="4"/>
  <c r="H5017" i="4" s="1"/>
  <c r="F5089" i="4"/>
  <c r="H5089" i="4" s="1"/>
  <c r="F5169" i="4"/>
  <c r="H5169" i="4" s="1"/>
  <c r="F5305" i="4"/>
  <c r="H5305" i="4" s="1"/>
  <c r="F5393" i="4"/>
  <c r="H5393" i="4" s="1"/>
  <c r="F5489" i="4"/>
  <c r="H5489" i="4" s="1"/>
  <c r="F5697" i="4"/>
  <c r="H5697" i="4" s="1"/>
  <c r="F5889" i="4"/>
  <c r="H5889" i="4" s="1"/>
  <c r="F6025" i="4"/>
  <c r="H6025" i="4" s="1"/>
  <c r="F6105" i="4"/>
  <c r="H6105" i="4" s="1"/>
  <c r="F2265" i="4"/>
  <c r="H2265" i="4" s="1"/>
  <c r="F4999" i="4"/>
  <c r="H4999" i="4" s="1"/>
  <c r="F5079" i="4"/>
  <c r="H5079" i="4" s="1"/>
  <c r="F5167" i="4"/>
  <c r="H5167" i="4" s="1"/>
  <c r="F1222" i="4"/>
  <c r="H1222" i="4" s="1"/>
  <c r="F1724" i="4"/>
  <c r="H1724" i="4" s="1"/>
  <c r="F2083" i="4"/>
  <c r="H2083" i="4" s="1"/>
  <c r="F2467" i="4"/>
  <c r="H2467" i="4" s="1"/>
  <c r="F2659" i="4"/>
  <c r="H2659" i="4" s="1"/>
  <c r="F2747" i="4"/>
  <c r="H2747" i="4" s="1"/>
  <c r="F2819" i="4"/>
  <c r="H2819" i="4" s="1"/>
  <c r="F2907" i="4"/>
  <c r="H2907" i="4" s="1"/>
  <c r="F2995" i="4"/>
  <c r="H2995" i="4" s="1"/>
  <c r="F3059" i="4"/>
  <c r="H3059" i="4" s="1"/>
  <c r="F3226" i="4"/>
  <c r="H3226" i="4" s="1"/>
  <c r="F3354" i="4"/>
  <c r="H3354" i="4" s="1"/>
  <c r="F3522" i="4"/>
  <c r="H3522" i="4" s="1"/>
  <c r="F3762" i="4"/>
  <c r="H3762" i="4" s="1"/>
  <c r="F3905" i="4"/>
  <c r="H3905" i="4" s="1"/>
  <c r="F4177" i="4"/>
  <c r="H4177" i="4" s="1"/>
  <c r="F4385" i="4"/>
  <c r="H4385" i="4" s="1"/>
  <c r="F4537" i="4"/>
  <c r="H4537" i="4" s="1"/>
  <c r="F4617" i="4"/>
  <c r="H4617" i="4" s="1"/>
  <c r="F4689" i="4"/>
  <c r="H4689" i="4" s="1"/>
  <c r="F4865" i="4"/>
  <c r="H4865" i="4" s="1"/>
  <c r="F4937" i="4"/>
  <c r="H4937" i="4" s="1"/>
  <c r="F5009" i="4"/>
  <c r="H5009" i="4" s="1"/>
  <c r="F5097" i="4"/>
  <c r="H5097" i="4" s="1"/>
  <c r="F5217" i="4"/>
  <c r="H5217" i="4" s="1"/>
  <c r="F5337" i="4"/>
  <c r="H5337" i="4" s="1"/>
  <c r="F5425" i="4"/>
  <c r="H5425" i="4" s="1"/>
  <c r="F5545" i="4"/>
  <c r="H5545" i="4" s="1"/>
  <c r="F5617" i="4"/>
  <c r="H5617" i="4" s="1"/>
  <c r="F5689" i="4"/>
  <c r="H5689" i="4" s="1"/>
  <c r="F5785" i="4"/>
  <c r="H5785" i="4" s="1"/>
  <c r="F5881" i="4"/>
  <c r="H5881" i="4" s="1"/>
  <c r="F5969" i="4"/>
  <c r="H5969" i="4" s="1"/>
  <c r="F6041" i="4"/>
  <c r="H6041" i="4" s="1"/>
  <c r="F743" i="4"/>
  <c r="H743" i="4" s="1"/>
  <c r="F823" i="4"/>
  <c r="H823" i="4" s="1"/>
  <c r="F1023" i="4"/>
  <c r="H1023" i="4" s="1"/>
  <c r="F1127" i="4"/>
  <c r="H1127" i="4" s="1"/>
  <c r="F1295" i="4"/>
  <c r="H1295" i="4" s="1"/>
  <c r="F1773" i="4"/>
  <c r="H1773" i="4" s="1"/>
  <c r="F1845" i="4"/>
  <c r="H1845" i="4" s="1"/>
  <c r="F1925" i="4"/>
  <c r="H1925" i="4" s="1"/>
  <c r="F2148" i="4"/>
  <c r="H2148" i="4" s="1"/>
  <c r="F2292" i="4"/>
  <c r="H2292" i="4" s="1"/>
  <c r="F2444" i="4"/>
  <c r="H2444" i="4" s="1"/>
  <c r="F2668" i="4"/>
  <c r="H2668" i="4" s="1"/>
  <c r="F2820" i="4"/>
  <c r="H2820" i="4" s="1"/>
  <c r="F2964" i="4"/>
  <c r="H2964" i="4" s="1"/>
  <c r="F3099" i="4"/>
  <c r="H3099" i="4" s="1"/>
  <c r="F3187" i="4"/>
  <c r="H3187" i="4" s="1"/>
  <c r="F3243" i="4"/>
  <c r="H3243" i="4" s="1"/>
  <c r="F3323" i="4"/>
  <c r="H3323" i="4" s="1"/>
  <c r="F3451" i="4"/>
  <c r="H3451" i="4" s="1"/>
  <c r="F3643" i="4"/>
  <c r="H3643" i="4" s="1"/>
  <c r="F1715" i="4"/>
  <c r="H1715" i="4" s="1"/>
  <c r="F1787" i="4"/>
  <c r="H1787" i="4" s="1"/>
  <c r="F1891" i="4"/>
  <c r="H1891" i="4" s="1"/>
  <c r="F1994" i="4"/>
  <c r="H1994" i="4" s="1"/>
  <c r="F2194" i="4"/>
  <c r="H2194" i="4" s="1"/>
  <c r="F2314" i="4"/>
  <c r="H2314" i="4" s="1"/>
  <c r="F2538" i="4"/>
  <c r="H2538" i="4" s="1"/>
  <c r="F2610" i="4"/>
  <c r="H2610" i="4" s="1"/>
  <c r="F2826" i="4"/>
  <c r="H2826" i="4" s="1"/>
  <c r="F2954" i="4"/>
  <c r="H2954" i="4" s="1"/>
  <c r="F3105" i="4"/>
  <c r="H3105" i="4" s="1"/>
  <c r="F3185" i="4"/>
  <c r="H3185" i="4" s="1"/>
  <c r="F3321" i="4"/>
  <c r="H3321" i="4" s="1"/>
  <c r="F3505" i="4"/>
  <c r="H3505" i="4" s="1"/>
  <c r="F3577" i="4"/>
  <c r="H3577" i="4" s="1"/>
  <c r="F3761" i="4"/>
  <c r="H3761" i="4" s="1"/>
  <c r="F3840" i="4"/>
  <c r="H3840" i="4" s="1"/>
  <c r="F3928" i="4"/>
  <c r="H3928" i="4" s="1"/>
  <c r="F4032" i="4"/>
  <c r="H4032" i="4" s="1"/>
  <c r="F4200" i="4"/>
  <c r="H4200" i="4" s="1"/>
  <c r="F4400" i="4"/>
  <c r="H4400" i="4" s="1"/>
  <c r="F4472" i="4"/>
  <c r="H4472" i="4" s="1"/>
  <c r="F4560" i="4"/>
  <c r="H4560" i="4" s="1"/>
  <c r="F4664" i="4"/>
  <c r="H4664" i="4" s="1"/>
  <c r="F654" i="4"/>
  <c r="H654" i="4" s="1"/>
  <c r="F694" i="4"/>
  <c r="H694" i="4" s="1"/>
  <c r="F878" i="4"/>
  <c r="H878" i="4" s="1"/>
  <c r="F1198" i="4"/>
  <c r="H1198" i="4" s="1"/>
  <c r="F1286" i="4"/>
  <c r="H1286" i="4" s="1"/>
  <c r="F1390" i="4"/>
  <c r="H1390" i="4" s="1"/>
  <c r="F1660" i="4"/>
  <c r="H1660" i="4" s="1"/>
  <c r="F1796" i="4"/>
  <c r="H1796" i="4" s="1"/>
  <c r="F1916" i="4"/>
  <c r="H1916" i="4" s="1"/>
  <c r="F2019" i="4"/>
  <c r="H2019" i="4" s="1"/>
  <c r="F2155" i="4"/>
  <c r="H2155" i="4" s="1"/>
  <c r="F2363" i="4"/>
  <c r="H2363" i="4" s="1"/>
  <c r="F2427" i="4"/>
  <c r="H2427" i="4" s="1"/>
  <c r="F2531" i="4"/>
  <c r="H2531" i="4" s="1"/>
  <c r="F2763" i="4"/>
  <c r="H2763" i="4" s="1"/>
  <c r="F3122" i="4"/>
  <c r="H3122" i="4" s="1"/>
  <c r="F3426" i="4"/>
  <c r="H3426" i="4" s="1"/>
  <c r="F3706" i="4"/>
  <c r="H3706" i="4" s="1"/>
  <c r="F3786" i="4"/>
  <c r="H3786" i="4" s="1"/>
  <c r="F3889" i="4"/>
  <c r="H3889" i="4" s="1"/>
  <c r="F4033" i="4"/>
  <c r="H4033" i="4" s="1"/>
  <c r="F4209" i="4"/>
  <c r="H4209" i="4" s="1"/>
  <c r="F4281" i="4"/>
  <c r="H4281" i="4" s="1"/>
  <c r="F4337" i="4"/>
  <c r="H4337" i="4" s="1"/>
  <c r="F4409" i="4"/>
  <c r="H4409" i="4" s="1"/>
  <c r="F4513" i="4"/>
  <c r="H4513" i="4" s="1"/>
  <c r="F4721" i="4"/>
  <c r="H4721" i="4" s="1"/>
  <c r="F4833" i="4"/>
  <c r="H4833" i="4" s="1"/>
  <c r="F4961" i="4"/>
  <c r="H4961" i="4" s="1"/>
  <c r="F5041" i="4"/>
  <c r="H5041" i="4" s="1"/>
  <c r="F5105" i="4"/>
  <c r="H5105" i="4" s="1"/>
  <c r="F5233" i="4"/>
  <c r="H5233" i="4" s="1"/>
  <c r="F5329" i="4"/>
  <c r="H5329" i="4" s="1"/>
  <c r="F5417" i="4"/>
  <c r="H5417" i="4" s="1"/>
  <c r="F5577" i="4"/>
  <c r="H5577" i="4" s="1"/>
  <c r="F5721" i="4"/>
  <c r="H5721" i="4" s="1"/>
  <c r="F5913" i="4"/>
  <c r="H5913" i="4" s="1"/>
  <c r="F6049" i="4"/>
  <c r="H6049" i="4" s="1"/>
  <c r="F6121" i="4"/>
  <c r="H6121" i="4" s="1"/>
  <c r="F4663" i="4"/>
  <c r="H4663" i="4" s="1"/>
  <c r="F5015" i="4"/>
  <c r="H5015" i="4" s="1"/>
  <c r="F5095" i="4"/>
  <c r="H5095" i="4" s="1"/>
  <c r="F5215" i="4"/>
  <c r="H5215" i="4" s="1"/>
  <c r="F5048" i="4"/>
  <c r="H5048" i="4" s="1"/>
  <c r="F5184" i="4"/>
  <c r="H5184" i="4" s="1"/>
  <c r="F5336" i="4"/>
  <c r="H5336" i="4" s="1"/>
  <c r="F5432" i="4"/>
  <c r="H5432" i="4" s="1"/>
  <c r="F5560" i="4"/>
  <c r="H5560" i="4" s="1"/>
  <c r="F5672" i="4"/>
  <c r="H5672" i="4" s="1"/>
  <c r="F5792" i="4"/>
  <c r="H5792" i="4" s="1"/>
  <c r="F5952" i="4"/>
  <c r="H5952" i="4" s="1"/>
  <c r="F5319" i="4"/>
  <c r="H5319" i="4" s="1"/>
  <c r="F5567" i="4"/>
  <c r="H5567" i="4" s="1"/>
  <c r="F5639" i="4"/>
  <c r="H5639" i="4" s="1"/>
  <c r="F5687" i="4"/>
  <c r="H5687" i="4" s="1"/>
  <c r="F5919" i="4"/>
  <c r="H5919" i="4" s="1"/>
  <c r="F6039" i="4"/>
  <c r="H6039" i="4" s="1"/>
  <c r="F757" i="4"/>
  <c r="H757" i="4" s="1"/>
  <c r="F1197" i="4"/>
  <c r="H1197" i="4" s="1"/>
  <c r="F1636" i="4"/>
  <c r="H1636" i="4" s="1"/>
  <c r="F1723" i="4"/>
  <c r="H1723" i="4" s="1"/>
  <c r="F1803" i="4"/>
  <c r="H1803" i="4" s="1"/>
  <c r="F2002" i="4"/>
  <c r="H2002" i="4" s="1"/>
  <c r="F2210" i="4"/>
  <c r="H2210" i="4" s="1"/>
  <c r="F2330" i="4"/>
  <c r="H2330" i="4" s="1"/>
  <c r="F2458" i="4"/>
  <c r="H2458" i="4" s="1"/>
  <c r="F2554" i="4"/>
  <c r="H2554" i="4" s="1"/>
  <c r="F2970" i="4"/>
  <c r="H2970" i="4" s="1"/>
  <c r="F3066" i="4"/>
  <c r="H3066" i="4" s="1"/>
  <c r="F3129" i="4"/>
  <c r="H3129" i="4" s="1"/>
  <c r="F3201" i="4"/>
  <c r="H3201" i="4" s="1"/>
  <c r="F3337" i="4"/>
  <c r="H3337" i="4" s="1"/>
  <c r="F3521" i="4"/>
  <c r="H3521" i="4" s="1"/>
  <c r="F3633" i="4"/>
  <c r="H3633" i="4" s="1"/>
  <c r="F3785" i="4"/>
  <c r="H3785" i="4" s="1"/>
  <c r="F3856" i="4"/>
  <c r="H3856" i="4" s="1"/>
  <c r="F3952" i="4"/>
  <c r="H3952" i="4" s="1"/>
  <c r="F4088" i="4"/>
  <c r="H4088" i="4" s="1"/>
  <c r="F4216" i="4"/>
  <c r="H4216" i="4" s="1"/>
  <c r="F4320" i="4"/>
  <c r="H4320" i="4" s="1"/>
  <c r="F4416" i="4"/>
  <c r="H4416" i="4" s="1"/>
  <c r="F4488" i="4"/>
  <c r="H4488" i="4" s="1"/>
  <c r="F4592" i="4"/>
  <c r="H4592" i="4" s="1"/>
  <c r="F4680" i="4"/>
  <c r="H4680" i="4" s="1"/>
  <c r="F1214" i="4"/>
  <c r="H1214" i="4" s="1"/>
  <c r="F1398" i="4"/>
  <c r="H1398" i="4" s="1"/>
  <c r="F1684" i="4"/>
  <c r="H1684" i="4" s="1"/>
  <c r="F1812" i="4"/>
  <c r="H1812" i="4" s="1"/>
  <c r="F2075" i="4"/>
  <c r="H2075" i="4" s="1"/>
  <c r="F2315" i="4"/>
  <c r="H2315" i="4" s="1"/>
  <c r="F2379" i="4"/>
  <c r="H2379" i="4" s="1"/>
  <c r="F2539" i="4"/>
  <c r="H2539" i="4" s="1"/>
  <c r="F2651" i="4"/>
  <c r="H2651" i="4" s="1"/>
  <c r="F2915" i="4"/>
  <c r="H2915" i="4" s="1"/>
  <c r="F3146" i="4"/>
  <c r="H3146" i="4" s="1"/>
  <c r="F3322" i="4"/>
  <c r="H3322" i="4" s="1"/>
  <c r="F3722" i="4"/>
  <c r="H3722" i="4" s="1"/>
  <c r="F3810" i="4"/>
  <c r="H3810" i="4" s="1"/>
  <c r="F3961" i="4"/>
  <c r="H3961" i="4" s="1"/>
  <c r="F4049" i="4"/>
  <c r="H4049" i="4" s="1"/>
  <c r="F4225" i="4"/>
  <c r="H4225" i="4" s="1"/>
  <c r="F4289" i="4"/>
  <c r="H4289" i="4" s="1"/>
  <c r="F4353" i="4"/>
  <c r="H4353" i="4" s="1"/>
  <c r="F4425" i="4"/>
  <c r="H4425" i="4" s="1"/>
  <c r="F4553" i="4"/>
  <c r="H4553" i="4" s="1"/>
  <c r="F4737" i="4"/>
  <c r="H4737" i="4" s="1"/>
  <c r="F4857" i="4"/>
  <c r="H4857" i="4" s="1"/>
  <c r="F4977" i="4"/>
  <c r="H4977" i="4" s="1"/>
  <c r="F5057" i="4"/>
  <c r="H5057" i="4" s="1"/>
  <c r="F5129" i="4"/>
  <c r="H5129" i="4" s="1"/>
  <c r="F5265" i="4"/>
  <c r="H5265" i="4" s="1"/>
  <c r="F5353" i="4"/>
  <c r="H5353" i="4" s="1"/>
  <c r="F5441" i="4"/>
  <c r="H5441" i="4" s="1"/>
  <c r="F5641" i="4"/>
  <c r="H5641" i="4" s="1"/>
  <c r="F5745" i="4"/>
  <c r="H5745" i="4" s="1"/>
  <c r="F5937" i="4"/>
  <c r="H5937" i="4" s="1"/>
  <c r="F6073" i="4"/>
  <c r="H6073" i="4" s="1"/>
  <c r="F6145" i="4"/>
  <c r="H6145" i="4" s="1"/>
  <c r="F1906" i="4"/>
  <c r="H1906" i="4" s="1"/>
  <c r="F5031" i="4"/>
  <c r="H5031" i="4" s="1"/>
  <c r="F3976" i="4"/>
  <c r="H3976" i="4" s="1"/>
  <c r="F4112" i="4"/>
  <c r="H4112" i="4" s="1"/>
  <c r="F4432" i="4"/>
  <c r="H4432" i="4" s="1"/>
  <c r="F4512" i="4"/>
  <c r="H4512" i="4" s="1"/>
  <c r="F4616" i="4"/>
  <c r="H4616" i="4" s="1"/>
  <c r="F4704" i="4"/>
  <c r="H4704" i="4" s="1"/>
  <c r="F670" i="4"/>
  <c r="H670" i="4" s="1"/>
  <c r="F830" i="4"/>
  <c r="H830" i="4" s="1"/>
  <c r="F966" i="4"/>
  <c r="H966" i="4" s="1"/>
  <c r="F1126" i="4"/>
  <c r="H1126" i="4" s="1"/>
  <c r="F1414" i="4"/>
  <c r="H1414" i="4" s="1"/>
  <c r="F1740" i="4"/>
  <c r="H1740" i="4" s="1"/>
  <c r="F1836" i="4"/>
  <c r="H1836" i="4" s="1"/>
  <c r="F1972" i="4"/>
  <c r="H1972" i="4" s="1"/>
  <c r="F2091" i="4"/>
  <c r="H2091" i="4" s="1"/>
  <c r="F2195" i="4"/>
  <c r="H2195" i="4" s="1"/>
  <c r="F2323" i="4"/>
  <c r="H2323" i="4" s="1"/>
  <c r="F2395" i="4"/>
  <c r="H2395" i="4" s="1"/>
  <c r="F2587" i="4"/>
  <c r="H2587" i="4" s="1"/>
  <c r="F2667" i="4"/>
  <c r="H2667" i="4" s="1"/>
  <c r="F2851" i="4"/>
  <c r="H2851" i="4" s="1"/>
  <c r="F2939" i="4"/>
  <c r="H2939" i="4" s="1"/>
  <c r="F3258" i="4"/>
  <c r="H3258" i="4" s="1"/>
  <c r="F3650" i="4"/>
  <c r="H3650" i="4" s="1"/>
  <c r="F3833" i="4"/>
  <c r="H3833" i="4" s="1"/>
  <c r="F3993" i="4"/>
  <c r="H3993" i="4" s="1"/>
  <c r="F4097" i="4"/>
  <c r="H4097" i="4" s="1"/>
  <c r="F4249" i="4"/>
  <c r="H4249" i="4" s="1"/>
  <c r="F4305" i="4"/>
  <c r="H4305" i="4" s="1"/>
  <c r="F4369" i="4"/>
  <c r="H4369" i="4" s="1"/>
  <c r="F4433" i="4"/>
  <c r="H4433" i="4" s="1"/>
  <c r="F4633" i="4"/>
  <c r="H4633" i="4" s="1"/>
  <c r="F4753" i="4"/>
  <c r="H4753" i="4" s="1"/>
  <c r="F4881" i="4"/>
  <c r="H4881" i="4" s="1"/>
  <c r="F5001" i="4"/>
  <c r="H5001" i="4" s="1"/>
  <c r="F5073" i="4"/>
  <c r="H5073" i="4" s="1"/>
  <c r="F5145" i="4"/>
  <c r="H5145" i="4" s="1"/>
  <c r="F5281" i="4"/>
  <c r="H5281" i="4" s="1"/>
  <c r="F5377" i="4"/>
  <c r="H5377" i="4" s="1"/>
  <c r="F5465" i="4"/>
  <c r="H5465" i="4" s="1"/>
  <c r="F5673" i="4"/>
  <c r="H5673" i="4" s="1"/>
  <c r="F5825" i="4"/>
  <c r="H5825" i="4" s="1"/>
  <c r="F5993" i="4"/>
  <c r="H5993" i="4" s="1"/>
  <c r="F6089" i="4"/>
  <c r="H6089" i="4" s="1"/>
  <c r="F964" i="4"/>
  <c r="H964" i="4" s="1"/>
  <c r="F1484" i="4"/>
  <c r="H1484" i="4" s="1"/>
  <c r="F1850" i="4"/>
  <c r="H1850" i="4" s="1"/>
  <c r="F2113" i="4"/>
  <c r="H2113" i="4" s="1"/>
  <c r="F2249" i="4"/>
  <c r="H2249" i="4" s="1"/>
  <c r="F2385" i="4"/>
  <c r="H2385" i="4" s="1"/>
  <c r="F2545" i="4"/>
  <c r="H2545" i="4" s="1"/>
  <c r="F2953" i="4"/>
  <c r="H2953" i="4" s="1"/>
  <c r="F3009" i="4"/>
  <c r="H3009" i="4" s="1"/>
  <c r="F3392" i="4"/>
  <c r="H3392" i="4" s="1"/>
  <c r="F3544" i="4"/>
  <c r="H3544" i="4" s="1"/>
  <c r="F3616" i="4"/>
  <c r="H3616" i="4" s="1"/>
  <c r="F3831" i="4"/>
  <c r="H3831" i="4" s="1"/>
  <c r="F3935" i="4"/>
  <c r="H3935" i="4" s="1"/>
  <c r="F4039" i="4"/>
  <c r="H4039" i="4" s="1"/>
  <c r="F4151" i="4"/>
  <c r="H4151" i="4" s="1"/>
  <c r="F4263" i="4"/>
  <c r="H4263" i="4" s="1"/>
  <c r="F4359" i="4"/>
  <c r="H4359" i="4" s="1"/>
  <c r="F4431" i="4"/>
  <c r="H4431" i="4" s="1"/>
  <c r="F4559" i="4"/>
  <c r="H4559" i="4" s="1"/>
  <c r="F4703" i="4"/>
  <c r="H4703" i="4" s="1"/>
  <c r="F4775" i="4"/>
  <c r="H4775" i="4" s="1"/>
  <c r="F4895" i="4"/>
  <c r="H4895" i="4" s="1"/>
  <c r="F4967" i="4"/>
  <c r="H4967" i="4" s="1"/>
  <c r="F5151" i="4"/>
  <c r="H5151" i="4" s="1"/>
  <c r="F5136" i="4"/>
  <c r="H5136" i="4" s="1"/>
  <c r="F5208" i="4"/>
  <c r="H5208" i="4" s="1"/>
  <c r="F5296" i="4"/>
  <c r="H5296" i="4" s="1"/>
  <c r="F5376" i="4"/>
  <c r="H5376" i="4" s="1"/>
  <c r="F5472" i="4"/>
  <c r="H5472" i="4" s="1"/>
  <c r="F5712" i="4"/>
  <c r="H5712" i="4" s="1"/>
  <c r="F5800" i="4"/>
  <c r="H5800" i="4" s="1"/>
  <c r="F5872" i="4"/>
  <c r="H5872" i="4" s="1"/>
  <c r="F5968" i="4"/>
  <c r="H5968" i="4" s="1"/>
  <c r="F6048" i="4"/>
  <c r="H6048" i="4" s="1"/>
  <c r="F6128" i="4"/>
  <c r="H6128" i="4" s="1"/>
  <c r="F1278" i="4"/>
  <c r="H1278" i="4" s="1"/>
  <c r="F1676" i="4"/>
  <c r="H1676" i="4" s="1"/>
  <c r="F1804" i="4"/>
  <c r="H1804" i="4" s="1"/>
  <c r="F1980" i="4"/>
  <c r="H1980" i="4" s="1"/>
  <c r="F2067" i="4"/>
  <c r="H2067" i="4" s="1"/>
  <c r="F2283" i="4"/>
  <c r="H2283" i="4" s="1"/>
  <c r="F2459" i="4"/>
  <c r="H2459" i="4" s="1"/>
  <c r="F2731" i="4"/>
  <c r="H2731" i="4" s="1"/>
  <c r="F2803" i="4"/>
  <c r="H2803" i="4" s="1"/>
  <c r="F2891" i="4"/>
  <c r="H2891" i="4" s="1"/>
  <c r="F3035" i="4"/>
  <c r="H3035" i="4" s="1"/>
  <c r="F3402" i="4"/>
  <c r="H3402" i="4" s="1"/>
  <c r="F3738" i="4"/>
  <c r="H3738" i="4" s="1"/>
  <c r="F3849" i="4"/>
  <c r="H3849" i="4" s="1"/>
  <c r="F4161" i="4"/>
  <c r="H4161" i="4" s="1"/>
  <c r="F4361" i="4"/>
  <c r="H4361" i="4" s="1"/>
  <c r="F4481" i="4"/>
  <c r="H4481" i="4" s="1"/>
  <c r="F4601" i="4"/>
  <c r="H4601" i="4" s="1"/>
  <c r="F4673" i="4"/>
  <c r="H4673" i="4" s="1"/>
  <c r="F4761" i="4"/>
  <c r="H4761" i="4" s="1"/>
  <c r="F4841" i="4"/>
  <c r="H4841" i="4" s="1"/>
  <c r="F4921" i="4"/>
  <c r="H4921" i="4" s="1"/>
  <c r="F4993" i="4"/>
  <c r="H4993" i="4" s="1"/>
  <c r="F5065" i="4"/>
  <c r="H5065" i="4" s="1"/>
  <c r="F5209" i="4"/>
  <c r="H5209" i="4" s="1"/>
  <c r="F5313" i="4"/>
  <c r="H5313" i="4" s="1"/>
  <c r="F5401" i="4"/>
  <c r="H5401" i="4" s="1"/>
  <c r="F5497" i="4"/>
  <c r="H5497" i="4" s="1"/>
  <c r="F5593" i="4"/>
  <c r="H5593" i="4" s="1"/>
  <c r="F5665" i="4"/>
  <c r="H5665" i="4" s="1"/>
  <c r="F5761" i="4"/>
  <c r="H5761" i="4" s="1"/>
  <c r="F5873" i="4"/>
  <c r="H5873" i="4" s="1"/>
  <c r="F5953" i="4"/>
  <c r="H5953" i="4" s="1"/>
  <c r="F6017" i="4"/>
  <c r="H6017" i="4" s="1"/>
  <c r="F6153" i="4"/>
  <c r="H6153" i="4" s="1"/>
  <c r="F727" i="4"/>
  <c r="H727" i="4" s="1"/>
  <c r="F807" i="4"/>
  <c r="H807" i="4" s="1"/>
  <c r="F975" i="4"/>
  <c r="H975" i="4" s="1"/>
  <c r="F1375" i="4"/>
  <c r="H1375" i="4" s="1"/>
  <c r="F1749" i="4"/>
  <c r="H1749" i="4" s="1"/>
  <c r="F1821" i="4"/>
  <c r="H1821" i="4" s="1"/>
  <c r="F1909" i="4"/>
  <c r="H1909" i="4" s="1"/>
  <c r="F2084" i="4"/>
  <c r="H2084" i="4" s="1"/>
  <c r="F2540" i="4"/>
  <c r="H2540" i="4" s="1"/>
  <c r="F2652" i="4"/>
  <c r="H2652" i="4" s="1"/>
  <c r="F2804" i="4"/>
  <c r="H2804" i="4" s="1"/>
  <c r="F3171" i="4"/>
  <c r="H3171" i="4" s="1"/>
  <c r="F3235" i="4"/>
  <c r="H3235" i="4" s="1"/>
  <c r="F3307" i="4"/>
  <c r="H3307" i="4" s="1"/>
  <c r="F3427" i="4"/>
  <c r="H3427" i="4" s="1"/>
  <c r="F3627" i="4"/>
  <c r="H3627" i="4" s="1"/>
  <c r="F3962" i="4"/>
  <c r="H3962" i="4" s="1"/>
  <c r="F4114" i="4"/>
  <c r="H4114" i="4" s="1"/>
  <c r="F4210" i="4"/>
  <c r="H4210" i="4" s="1"/>
  <c r="F4378" i="4"/>
  <c r="H4378" i="4" s="1"/>
  <c r="F4506" i="4"/>
  <c r="H4506" i="4" s="1"/>
  <c r="F4898" i="4"/>
  <c r="H4898" i="4" s="1"/>
  <c r="F4978" i="4"/>
  <c r="H4978" i="4" s="1"/>
  <c r="F5050" i="4"/>
  <c r="H5050" i="4" s="1"/>
  <c r="F5306" i="4"/>
  <c r="H5306" i="4" s="1"/>
  <c r="F5402" i="4"/>
  <c r="H5402" i="4" s="1"/>
  <c r="F5514" i="4"/>
  <c r="H5514" i="4" s="1"/>
  <c r="F5642" i="4"/>
  <c r="F5730" i="4"/>
  <c r="H5730" i="4" s="1"/>
  <c r="F5850" i="4"/>
  <c r="H5850" i="4" s="1"/>
  <c r="F6162" i="4"/>
  <c r="H6162" i="4" s="1"/>
  <c r="F876" i="4"/>
  <c r="H876" i="4" s="1"/>
  <c r="F1436" i="4"/>
  <c r="H1436" i="4" s="1"/>
  <c r="F1890" i="4"/>
  <c r="H1890" i="4" s="1"/>
  <c r="F2401" i="4"/>
  <c r="H2401" i="4" s="1"/>
  <c r="F2625" i="4"/>
  <c r="H2625" i="4" s="1"/>
  <c r="F2817" i="4"/>
  <c r="H2817" i="4" s="1"/>
  <c r="F2881" i="4"/>
  <c r="H2881" i="4" s="1"/>
  <c r="F3049" i="4"/>
  <c r="H3049" i="4" s="1"/>
  <c r="F3256" i="4"/>
  <c r="H3256" i="4" s="1"/>
  <c r="F3352" i="4"/>
  <c r="H3352" i="4" s="1"/>
  <c r="F5311" i="4"/>
  <c r="H5311" i="4" s="1"/>
  <c r="F5471" i="4"/>
  <c r="H5471" i="4" s="1"/>
  <c r="F5559" i="4"/>
  <c r="H5559" i="4" s="1"/>
  <c r="F5719" i="4"/>
  <c r="H5719" i="4" s="1"/>
  <c r="F5783" i="4"/>
  <c r="H5783" i="4" s="1"/>
  <c r="F5855" i="4"/>
  <c r="H5855" i="4" s="1"/>
  <c r="F5975" i="4"/>
  <c r="H5975" i="4" s="1"/>
  <c r="F6047" i="4"/>
  <c r="H6047" i="4" s="1"/>
  <c r="F6111" i="4"/>
  <c r="H6111" i="4" s="1"/>
  <c r="F1022" i="4"/>
  <c r="H1022" i="4" s="1"/>
  <c r="F1190" i="4"/>
  <c r="H1190" i="4" s="1"/>
  <c r="F1350" i="4"/>
  <c r="F1637" i="4"/>
  <c r="H1637" i="4" s="1"/>
  <c r="F1716" i="4"/>
  <c r="H1716" i="4" s="1"/>
  <c r="F2147" i="4"/>
  <c r="H2147" i="4" s="1"/>
  <c r="F2291" i="4"/>
  <c r="H2291" i="4" s="1"/>
  <c r="F2403" i="4"/>
  <c r="H2403" i="4" s="1"/>
  <c r="F3090" i="4"/>
  <c r="H3090" i="4" s="1"/>
  <c r="F3250" i="4"/>
  <c r="H3250" i="4" s="1"/>
  <c r="F3338" i="4"/>
  <c r="H3338" i="4" s="1"/>
  <c r="F3466" i="4"/>
  <c r="H3466" i="4" s="1"/>
  <c r="F3770" i="4"/>
  <c r="H3770" i="4" s="1"/>
  <c r="F3881" i="4"/>
  <c r="H3881" i="4" s="1"/>
  <c r="F3945" i="4"/>
  <c r="H3945" i="4" s="1"/>
  <c r="F4001" i="4"/>
  <c r="H4001" i="4" s="1"/>
  <c r="F4129" i="4"/>
  <c r="H4129" i="4" s="1"/>
  <c r="F4241" i="4"/>
  <c r="H4241" i="4" s="1"/>
  <c r="F4505" i="4"/>
  <c r="H4505" i="4" s="1"/>
  <c r="F4593" i="4"/>
  <c r="H4593" i="4" s="1"/>
  <c r="F4745" i="4"/>
  <c r="H4745" i="4" s="1"/>
  <c r="F5081" i="4"/>
  <c r="H5081" i="4" s="1"/>
  <c r="F5177" i="4"/>
  <c r="H5177" i="4" s="1"/>
  <c r="F5273" i="4"/>
  <c r="H5273" i="4" s="1"/>
  <c r="F5433" i="4"/>
  <c r="H5433" i="4" s="1"/>
  <c r="F5521" i="4"/>
  <c r="H5521" i="4" s="1"/>
  <c r="F5657" i="4"/>
  <c r="H5657" i="4" s="1"/>
  <c r="F5753" i="4"/>
  <c r="H5753" i="4" s="1"/>
  <c r="F5833" i="4"/>
  <c r="H5833" i="4" s="1"/>
  <c r="F5985" i="4"/>
  <c r="H5985" i="4" s="1"/>
  <c r="F6081" i="4"/>
  <c r="H6081" i="4" s="1"/>
  <c r="F2716" i="4"/>
  <c r="H2716" i="4" s="1"/>
  <c r="F5291" i="4"/>
  <c r="H5291" i="4" s="1"/>
  <c r="F4786" i="4"/>
  <c r="H4786" i="4" s="1"/>
  <c r="F6010" i="4"/>
  <c r="H6010" i="4" s="1"/>
  <c r="F6098" i="4"/>
  <c r="H6098" i="4" s="1"/>
  <c r="F3376" i="4"/>
  <c r="H3376" i="4" s="1"/>
  <c r="F3488" i="4"/>
  <c r="H3488" i="4" s="1"/>
  <c r="F3584" i="4"/>
  <c r="H3584" i="4" s="1"/>
  <c r="F3273" i="4"/>
  <c r="H3273" i="4" s="1"/>
  <c r="F3417" i="4"/>
  <c r="H3417" i="4" s="1"/>
  <c r="F3513" i="4"/>
  <c r="H3513" i="4" s="1"/>
  <c r="F3641" i="4"/>
  <c r="H3641" i="4" s="1"/>
  <c r="F3777" i="4"/>
  <c r="H3777" i="4" s="1"/>
  <c r="F3896" i="4"/>
  <c r="H3896" i="4" s="1"/>
  <c r="F4024" i="4"/>
  <c r="H4024" i="4" s="1"/>
  <c r="F4240" i="4"/>
  <c r="H4240" i="4" s="1"/>
  <c r="F4312" i="4"/>
  <c r="H4312" i="4" s="1"/>
  <c r="F4504" i="4"/>
  <c r="H4504" i="4" s="1"/>
  <c r="F4600" i="4"/>
  <c r="H4600" i="4" s="1"/>
  <c r="F4808" i="4"/>
  <c r="H4808" i="4" s="1"/>
  <c r="F4904" i="4"/>
  <c r="H4904" i="4" s="1"/>
  <c r="F4992" i="4"/>
  <c r="H4992" i="4" s="1"/>
  <c r="F5040" i="4"/>
  <c r="H5040" i="4" s="1"/>
  <c r="F5128" i="4"/>
  <c r="H5128" i="4" s="1"/>
  <c r="F5240" i="4"/>
  <c r="H5240" i="4" s="1"/>
  <c r="F5352" i="4"/>
  <c r="H5352" i="4" s="1"/>
  <c r="F5440" i="4"/>
  <c r="H5440" i="4" s="1"/>
  <c r="F5536" i="4"/>
  <c r="H5536" i="4" s="1"/>
  <c r="F5608" i="4"/>
  <c r="H5608" i="4" s="1"/>
  <c r="F5688" i="4"/>
  <c r="H5688" i="4" s="1"/>
  <c r="F5768" i="4"/>
  <c r="H5768" i="4" s="1"/>
  <c r="F5944" i="4"/>
  <c r="H5944" i="4" s="1"/>
  <c r="F6024" i="4"/>
  <c r="H6024" i="4" s="1"/>
  <c r="F6096" i="4"/>
  <c r="H6096" i="4" s="1"/>
  <c r="F6168" i="4"/>
  <c r="H6168" i="4" s="1"/>
  <c r="F887" i="4"/>
  <c r="H887" i="4" s="1"/>
  <c r="F983" i="4"/>
  <c r="H983" i="4" s="1"/>
  <c r="F1183" i="4"/>
  <c r="H1183" i="4" s="1"/>
  <c r="F1558" i="4"/>
  <c r="H1558" i="4" s="1"/>
  <c r="F1837" i="4"/>
  <c r="H1837" i="4" s="1"/>
  <c r="F1957" i="4"/>
  <c r="H1957" i="4" s="1"/>
  <c r="F2092" i="4"/>
  <c r="H2092" i="4" s="1"/>
  <c r="F2428" i="4"/>
  <c r="H2428" i="4" s="1"/>
  <c r="F4890" i="4"/>
  <c r="H4890" i="4" s="1"/>
  <c r="F4986" i="4"/>
  <c r="H4986" i="4" s="1"/>
  <c r="F5146" i="4"/>
  <c r="H5146" i="4" s="1"/>
  <c r="F5226" i="4"/>
  <c r="H5226" i="4" s="1"/>
  <c r="F5362" i="4"/>
  <c r="H5362" i="4" s="1"/>
  <c r="F5474" i="4"/>
  <c r="H5474" i="4" s="1"/>
  <c r="F5538" i="4"/>
  <c r="H5538" i="4" s="1"/>
  <c r="F5738" i="4"/>
  <c r="H5738" i="4" s="1"/>
  <c r="F5818" i="4"/>
  <c r="H5818" i="4" s="1"/>
  <c r="F5914" i="4"/>
  <c r="H5914" i="4" s="1"/>
  <c r="F6002" i="4"/>
  <c r="H6002" i="4" s="1"/>
  <c r="F6090" i="4"/>
  <c r="H6090" i="4" s="1"/>
  <c r="F4619" i="4"/>
  <c r="H4619" i="4" s="1"/>
  <c r="F4747" i="4"/>
  <c r="H4747" i="4" s="1"/>
  <c r="F3512" i="4"/>
  <c r="H3512" i="4" s="1"/>
  <c r="F3672" i="4"/>
  <c r="H3672" i="4" s="1"/>
  <c r="F3784" i="4"/>
  <c r="H3784" i="4" s="1"/>
  <c r="F4047" i="4"/>
  <c r="H4047" i="4" s="1"/>
  <c r="F4183" i="4"/>
  <c r="H4183" i="4" s="1"/>
  <c r="F4311" i="4"/>
  <c r="H4311" i="4" s="1"/>
  <c r="F4503" i="4"/>
  <c r="H4503" i="4" s="1"/>
  <c r="F4799" i="4"/>
  <c r="H4799" i="4" s="1"/>
  <c r="F4903" i="4"/>
  <c r="H4903" i="4" s="1"/>
  <c r="F4983" i="4"/>
  <c r="H4983" i="4" s="1"/>
  <c r="F5039" i="4"/>
  <c r="H5039" i="4" s="1"/>
  <c r="F5103" i="4"/>
  <c r="H5103" i="4" s="1"/>
  <c r="F5231" i="4"/>
  <c r="H5231" i="4" s="1"/>
  <c r="F5351" i="4"/>
  <c r="H5351" i="4" s="1"/>
  <c r="F5519" i="4"/>
  <c r="H5519" i="4" s="1"/>
  <c r="F5679" i="4"/>
  <c r="H5679" i="4" s="1"/>
  <c r="F5751" i="4"/>
  <c r="H5751" i="4" s="1"/>
  <c r="F5815" i="4"/>
  <c r="H5815" i="4" s="1"/>
  <c r="F5943" i="4"/>
  <c r="H5943" i="4" s="1"/>
  <c r="F6023" i="4"/>
  <c r="H6023" i="4" s="1"/>
  <c r="F6087" i="4"/>
  <c r="H6087" i="4" s="1"/>
  <c r="F1318" i="4"/>
  <c r="H1318" i="4" s="1"/>
  <c r="F1668" i="4"/>
  <c r="H1668" i="4" s="1"/>
  <c r="F1828" i="4"/>
  <c r="H1828" i="4" s="1"/>
  <c r="F1924" i="4"/>
  <c r="H1924" i="4" s="1"/>
  <c r="F2355" i="4"/>
  <c r="H2355" i="4" s="1"/>
  <c r="F2571" i="4"/>
  <c r="H2571" i="4" s="1"/>
  <c r="F3218" i="4"/>
  <c r="H3218" i="4" s="1"/>
  <c r="F3314" i="4"/>
  <c r="H3314" i="4" s="1"/>
  <c r="F3514" i="4"/>
  <c r="H3514" i="4" s="1"/>
  <c r="F3802" i="4"/>
  <c r="H3802" i="4" s="1"/>
  <c r="F3913" i="4"/>
  <c r="H3913" i="4" s="1"/>
  <c r="F3969" i="4"/>
  <c r="H3969" i="4" s="1"/>
  <c r="F4073" i="4"/>
  <c r="H4073" i="4" s="1"/>
  <c r="F4201" i="4"/>
  <c r="H4201" i="4" s="1"/>
  <c r="F4417" i="4"/>
  <c r="H4417" i="4" s="1"/>
  <c r="F4545" i="4"/>
  <c r="H4545" i="4" s="1"/>
  <c r="F4625" i="4"/>
  <c r="H4625" i="4" s="1"/>
  <c r="F4825" i="4"/>
  <c r="H4825" i="4" s="1"/>
  <c r="F5137" i="4"/>
  <c r="H5137" i="4" s="1"/>
  <c r="F5225" i="4"/>
  <c r="H5225" i="4" s="1"/>
  <c r="F5345" i="4"/>
  <c r="H5345" i="4" s="1"/>
  <c r="F5481" i="4"/>
  <c r="H5481" i="4" s="1"/>
  <c r="F5553" i="4"/>
  <c r="H5553" i="4" s="1"/>
  <c r="F5705" i="4"/>
  <c r="H5705" i="4" s="1"/>
  <c r="F5793" i="4"/>
  <c r="H5793" i="4" s="1"/>
  <c r="F5897" i="4"/>
  <c r="H5897" i="4" s="1"/>
  <c r="F6033" i="4"/>
  <c r="H6033" i="4" s="1"/>
  <c r="F6137" i="4"/>
  <c r="H6137" i="4" s="1"/>
  <c r="F3547" i="4"/>
  <c r="H3547" i="4" s="1"/>
  <c r="F3439" i="4"/>
  <c r="H3439" i="4" s="1"/>
  <c r="F1852" i="4"/>
  <c r="H1852" i="4" s="1"/>
  <c r="F5961" i="4"/>
  <c r="H5961" i="4" s="1"/>
  <c r="F5419" i="4"/>
  <c r="H5419" i="4" s="1"/>
  <c r="F2637" i="4"/>
  <c r="H2637" i="4" s="1"/>
  <c r="F4020" i="4"/>
  <c r="H4020" i="4" s="1"/>
  <c r="F5435" i="4"/>
  <c r="H5435" i="4" s="1"/>
  <c r="F5523" i="4"/>
  <c r="H5523" i="4" s="1"/>
  <c r="F5643" i="4"/>
  <c r="H5643" i="4" s="1"/>
  <c r="F5771" i="4"/>
  <c r="H5771" i="4" s="1"/>
  <c r="F3418" i="4"/>
  <c r="H3418" i="4" s="1"/>
  <c r="F1931" i="4"/>
  <c r="H1931" i="4" s="1"/>
  <c r="F4083" i="4"/>
  <c r="H4083" i="4" s="1"/>
  <c r="F5307" i="4"/>
  <c r="H5307" i="4" s="1"/>
  <c r="F3380" i="4"/>
  <c r="H3380" i="4" s="1"/>
  <c r="F3500" i="4"/>
  <c r="H3500" i="4" s="1"/>
  <c r="F3596" i="4"/>
  <c r="H3596" i="4" s="1"/>
  <c r="F3764" i="4"/>
  <c r="H3764" i="4" s="1"/>
  <c r="F3852" i="4"/>
  <c r="H3852" i="4" s="1"/>
  <c r="F3956" i="4"/>
  <c r="H3956" i="4" s="1"/>
  <c r="F4060" i="4"/>
  <c r="H4060" i="4" s="1"/>
  <c r="F4204" i="4"/>
  <c r="H4204" i="4" s="1"/>
  <c r="F4324" i="4"/>
  <c r="H4324" i="4" s="1"/>
  <c r="F4468" i="4"/>
  <c r="H4468" i="4" s="1"/>
  <c r="F4588" i="4"/>
  <c r="H4588" i="4" s="1"/>
  <c r="F4804" i="4"/>
  <c r="H4804" i="4" s="1"/>
  <c r="F4916" i="4"/>
  <c r="H4916" i="4" s="1"/>
  <c r="F5092" i="4"/>
  <c r="H5092" i="4" s="1"/>
  <c r="F5252" i="4"/>
  <c r="H5252" i="4" s="1"/>
  <c r="F5444" i="4"/>
  <c r="H5444" i="4" s="1"/>
  <c r="F5556" i="4"/>
  <c r="H5556" i="4" s="1"/>
  <c r="F5676" i="4"/>
  <c r="H5676" i="4" s="1"/>
  <c r="F5940" i="4"/>
  <c r="H5940" i="4" s="1"/>
  <c r="F6068" i="4"/>
  <c r="H6068" i="4" s="1"/>
  <c r="E1895" i="4"/>
  <c r="F2228" i="4"/>
  <c r="H2228" i="4" s="1"/>
  <c r="F2956" i="4"/>
  <c r="H2956" i="4" s="1"/>
  <c r="F3523" i="4"/>
  <c r="H3523" i="4" s="1"/>
  <c r="F4386" i="4"/>
  <c r="H4386" i="4" s="1"/>
  <c r="F4594" i="4"/>
  <c r="H4594" i="4" s="1"/>
  <c r="F4666" i="4"/>
  <c r="H4666" i="4" s="1"/>
  <c r="F4818" i="4"/>
  <c r="H4818" i="4" s="1"/>
  <c r="F4970" i="4"/>
  <c r="H4970" i="4" s="1"/>
  <c r="F5218" i="4"/>
  <c r="H5218" i="4" s="1"/>
  <c r="F5418" i="4"/>
  <c r="H5418" i="4" s="1"/>
  <c r="F5618" i="4"/>
  <c r="H5618" i="4" s="1"/>
  <c r="F3423" i="4"/>
  <c r="H3423" i="4" s="1"/>
  <c r="F3511" i="4"/>
  <c r="H3511" i="4" s="1"/>
  <c r="F3767" i="4"/>
  <c r="H3767" i="4" s="1"/>
  <c r="F4063" i="4"/>
  <c r="H4063" i="4" s="1"/>
  <c r="F4647" i="4"/>
  <c r="H4647" i="4" s="1"/>
  <c r="F4227" i="4"/>
  <c r="H4227" i="4" s="1"/>
  <c r="F4371" i="4"/>
  <c r="H4371" i="4" s="1"/>
  <c r="F4595" i="4"/>
  <c r="H4595" i="4" s="1"/>
  <c r="F4859" i="4"/>
  <c r="H4859" i="4" s="1"/>
  <c r="F5003" i="4"/>
  <c r="H5003" i="4" s="1"/>
  <c r="F5187" i="4"/>
  <c r="H5187" i="4" s="1"/>
  <c r="F5539" i="4"/>
  <c r="H5539" i="4" s="1"/>
  <c r="F5699" i="4"/>
  <c r="H5699" i="4" s="1"/>
  <c r="F5795" i="4"/>
  <c r="H5795" i="4" s="1"/>
  <c r="F2549" i="4"/>
  <c r="H2549" i="4" s="1"/>
  <c r="F4308" i="4"/>
  <c r="H4308" i="4" s="1"/>
  <c r="F4412" i="4"/>
  <c r="H4412" i="4" s="1"/>
  <c r="F4540" i="4"/>
  <c r="H4540" i="4" s="1"/>
  <c r="F4652" i="4"/>
  <c r="H4652" i="4" s="1"/>
  <c r="F4780" i="4"/>
  <c r="H4780" i="4" s="1"/>
  <c r="F4948" i="4"/>
  <c r="H4948" i="4" s="1"/>
  <c r="F5044" i="4"/>
  <c r="H5044" i="4" s="1"/>
  <c r="F5156" i="4"/>
  <c r="H5156" i="4" s="1"/>
  <c r="F5404" i="4"/>
  <c r="H5404" i="4" s="1"/>
  <c r="F5508" i="4"/>
  <c r="H5508" i="4" s="1"/>
  <c r="F5876" i="4"/>
  <c r="H5876" i="4" s="1"/>
  <c r="F5036" i="4"/>
  <c r="H5036" i="4" s="1"/>
  <c r="E3262" i="4"/>
  <c r="E2535" i="4"/>
  <c r="F3854" i="4"/>
  <c r="H3854" i="4" s="1"/>
  <c r="F3974" i="4"/>
  <c r="H3974" i="4" s="1"/>
  <c r="F4182" i="4"/>
  <c r="H4182" i="4" s="1"/>
  <c r="F4246" i="4"/>
  <c r="H4246" i="4" s="1"/>
  <c r="F4334" i="4"/>
  <c r="H4334" i="4" s="1"/>
  <c r="F4430" i="4"/>
  <c r="H4430" i="4" s="1"/>
  <c r="F4510" i="4"/>
  <c r="H4510" i="4" s="1"/>
  <c r="F4806" i="4"/>
  <c r="H4806" i="4" s="1"/>
  <c r="F4942" i="4"/>
  <c r="H4942" i="4" s="1"/>
  <c r="F5006" i="4"/>
  <c r="H5006" i="4" s="1"/>
  <c r="F5422" i="4"/>
  <c r="H5422" i="4" s="1"/>
  <c r="F5550" i="4"/>
  <c r="H5550" i="4" s="1"/>
  <c r="F5718" i="4"/>
  <c r="H5718" i="4" s="1"/>
  <c r="F5806" i="4"/>
  <c r="H5806" i="4" s="1"/>
  <c r="F5958" i="4"/>
  <c r="H5958" i="4" s="1"/>
  <c r="F6078" i="4"/>
  <c r="H6078" i="4" s="1"/>
  <c r="F3483" i="4"/>
  <c r="H3483" i="4" s="1"/>
  <c r="F4065" i="4"/>
  <c r="H4065" i="4" s="1"/>
  <c r="F5601" i="4"/>
  <c r="H5601" i="4" s="1"/>
  <c r="F2115" i="4"/>
  <c r="H2115" i="4" s="1"/>
  <c r="F2419" i="4"/>
  <c r="H2419" i="4" s="1"/>
  <c r="F3939" i="4"/>
  <c r="H3939" i="4" s="1"/>
  <c r="F4011" i="4"/>
  <c r="H4011" i="4" s="1"/>
  <c r="F4091" i="4"/>
  <c r="H4091" i="4" s="1"/>
  <c r="F4219" i="4"/>
  <c r="H4219" i="4" s="1"/>
  <c r="F4499" i="4"/>
  <c r="H4499" i="4" s="1"/>
  <c r="F4635" i="4"/>
  <c r="H4635" i="4" s="1"/>
  <c r="F4763" i="4"/>
  <c r="H4763" i="4" s="1"/>
  <c r="F4891" i="4"/>
  <c r="H4891" i="4" s="1"/>
  <c r="F5035" i="4"/>
  <c r="H5035" i="4" s="1"/>
  <c r="F5155" i="4"/>
  <c r="H5155" i="4" s="1"/>
  <c r="F5251" i="4"/>
  <c r="H5251" i="4" s="1"/>
  <c r="F3827" i="4"/>
  <c r="H3827" i="4" s="1"/>
  <c r="F4139" i="4"/>
  <c r="H4139" i="4" s="1"/>
  <c r="F4411" i="4"/>
  <c r="H4411" i="4" s="1"/>
  <c r="F4555" i="4"/>
  <c r="H4555" i="4" s="1"/>
  <c r="F4843" i="4"/>
  <c r="H4843" i="4" s="1"/>
  <c r="F5123" i="4"/>
  <c r="H5123" i="4" s="1"/>
  <c r="F5211" i="4"/>
  <c r="H5211" i="4" s="1"/>
  <c r="F5339" i="4"/>
  <c r="H5339" i="4" s="1"/>
  <c r="F3899" i="4"/>
  <c r="H3899" i="4" s="1"/>
  <c r="F4251" i="4"/>
  <c r="H4251" i="4" s="1"/>
  <c r="F4491" i="4"/>
  <c r="H4491" i="4" s="1"/>
  <c r="F4971" i="4"/>
  <c r="H4971" i="4" s="1"/>
  <c r="F5139" i="4"/>
  <c r="H5139" i="4" s="1"/>
  <c r="F1622" i="4"/>
  <c r="H1622" i="4" s="1"/>
  <c r="F5475" i="4"/>
  <c r="H5475" i="4" s="1"/>
  <c r="F5579" i="4"/>
  <c r="H5579" i="4" s="1"/>
  <c r="F5731" i="4"/>
  <c r="H5731" i="4" s="1"/>
  <c r="F5819" i="4"/>
  <c r="H5819" i="4" s="1"/>
  <c r="F5931" i="4"/>
  <c r="H5931" i="4" s="1"/>
  <c r="F6035" i="4"/>
  <c r="H6035" i="4" s="1"/>
  <c r="F6139" i="4"/>
  <c r="H6139" i="4" s="1"/>
  <c r="F2005" i="4"/>
  <c r="H2005" i="4" s="1"/>
  <c r="F2117" i="4"/>
  <c r="H2117" i="4" s="1"/>
  <c r="F2285" i="4"/>
  <c r="H2285" i="4" s="1"/>
  <c r="F2421" i="4"/>
  <c r="H2421" i="4" s="1"/>
  <c r="F2581" i="4"/>
  <c r="H2581" i="4" s="1"/>
  <c r="F2685" i="4"/>
  <c r="H2685" i="4" s="1"/>
  <c r="F4676" i="4"/>
  <c r="H4676" i="4" s="1"/>
  <c r="F4972" i="4"/>
  <c r="H4972" i="4" s="1"/>
  <c r="F5275" i="4"/>
  <c r="H5275" i="4" s="1"/>
  <c r="F5483" i="4"/>
  <c r="H5483" i="4" s="1"/>
  <c r="F5571" i="4"/>
  <c r="H5571" i="4" s="1"/>
  <c r="F5691" i="4"/>
  <c r="H5691" i="4" s="1"/>
  <c r="F5835" i="4"/>
  <c r="H5835" i="4" s="1"/>
  <c r="F5979" i="4"/>
  <c r="H5979" i="4" s="1"/>
  <c r="F6107" i="4"/>
  <c r="H6107" i="4" s="1"/>
  <c r="F2229" i="4"/>
  <c r="H2229" i="4" s="1"/>
  <c r="F2357" i="4"/>
  <c r="H2357" i="4" s="1"/>
  <c r="F2469" i="4"/>
  <c r="H2469" i="4" s="1"/>
  <c r="F2565" i="4"/>
  <c r="H2565" i="4" s="1"/>
  <c r="F2645" i="4"/>
  <c r="H2645" i="4" s="1"/>
  <c r="F2741" i="4"/>
  <c r="H2741" i="4" s="1"/>
  <c r="F3444" i="4"/>
  <c r="H3444" i="4" s="1"/>
  <c r="F3564" i="4"/>
  <c r="H3564" i="4" s="1"/>
  <c r="F3908" i="4"/>
  <c r="H3908" i="4" s="1"/>
  <c r="F4052" i="4"/>
  <c r="H4052" i="4" s="1"/>
  <c r="F4132" i="4"/>
  <c r="H4132" i="4" s="1"/>
  <c r="F4220" i="4"/>
  <c r="H4220" i="4" s="1"/>
  <c r="F4340" i="4"/>
  <c r="H4340" i="4" s="1"/>
  <c r="E5582" i="4"/>
  <c r="F4012" i="4"/>
  <c r="H4012" i="4" s="1"/>
  <c r="F2268" i="4"/>
  <c r="H2268" i="4" s="1"/>
  <c r="F2340" i="4"/>
  <c r="H2340" i="4" s="1"/>
  <c r="F2452" i="4"/>
  <c r="H2452" i="4" s="1"/>
  <c r="F2580" i="4"/>
  <c r="H2580" i="4" s="1"/>
  <c r="F2740" i="4"/>
  <c r="H2740" i="4" s="1"/>
  <c r="F2836" i="4"/>
  <c r="H2836" i="4" s="1"/>
  <c r="F2908" i="4"/>
  <c r="H2908" i="4" s="1"/>
  <c r="F2996" i="4"/>
  <c r="H2996" i="4" s="1"/>
  <c r="F3107" i="4"/>
  <c r="H3107" i="4" s="1"/>
  <c r="F3555" i="4"/>
  <c r="H3555" i="4" s="1"/>
  <c r="F3683" i="4"/>
  <c r="H3683" i="4" s="1"/>
  <c r="F3771" i="4"/>
  <c r="H3771" i="4" s="1"/>
  <c r="F3994" i="4"/>
  <c r="H3994" i="4" s="1"/>
  <c r="F4154" i="4"/>
  <c r="H4154" i="4" s="1"/>
  <c r="F4242" i="4"/>
  <c r="H4242" i="4" s="1"/>
  <c r="F4330" i="4"/>
  <c r="H4330" i="4" s="1"/>
  <c r="F4474" i="4"/>
  <c r="H4474" i="4" s="1"/>
  <c r="F4618" i="4"/>
  <c r="H4618" i="4" s="1"/>
  <c r="F4698" i="4"/>
  <c r="H4698" i="4" s="1"/>
  <c r="F4770" i="4"/>
  <c r="H4770" i="4" s="1"/>
  <c r="F4922" i="4"/>
  <c r="H4922" i="4" s="1"/>
  <c r="F5010" i="4"/>
  <c r="H5010" i="4" s="1"/>
  <c r="F5170" i="4"/>
  <c r="H5170" i="4" s="1"/>
  <c r="F5282" i="4"/>
  <c r="H5282" i="4" s="1"/>
  <c r="F5386" i="4"/>
  <c r="H5386" i="4" s="1"/>
  <c r="F5498" i="4"/>
  <c r="H5498" i="4" s="1"/>
  <c r="F5562" i="4"/>
  <c r="H5562" i="4" s="1"/>
  <c r="F5666" i="4"/>
  <c r="H5666" i="4" s="1"/>
  <c r="F5762" i="4"/>
  <c r="H5762" i="4" s="1"/>
  <c r="F5842" i="4"/>
  <c r="H5842" i="4" s="1"/>
  <c r="F5938" i="4"/>
  <c r="H5938" i="4" s="1"/>
  <c r="F6026" i="4"/>
  <c r="H6026" i="4" s="1"/>
  <c r="F6106" i="4"/>
  <c r="H6106" i="4" s="1"/>
  <c r="F3455" i="4"/>
  <c r="H3455" i="4" s="1"/>
  <c r="F3559" i="4"/>
  <c r="H3559" i="4" s="1"/>
  <c r="F3647" i="4"/>
  <c r="H3647" i="4" s="1"/>
  <c r="F3895" i="4"/>
  <c r="H3895" i="4" s="1"/>
  <c r="F4247" i="4"/>
  <c r="H4247" i="4" s="1"/>
  <c r="F5223" i="4"/>
  <c r="H5223" i="4" s="1"/>
  <c r="F6007" i="4"/>
  <c r="H6007" i="4" s="1"/>
  <c r="F4376" i="4"/>
  <c r="H4376" i="4" s="1"/>
  <c r="F5112" i="4"/>
  <c r="H5112" i="4" s="1"/>
  <c r="F5880" i="4"/>
  <c r="H5880" i="4" s="1"/>
  <c r="F4826" i="4"/>
  <c r="H4826" i="4" s="1"/>
  <c r="F4155" i="4"/>
  <c r="H4155" i="4" s="1"/>
  <c r="F4339" i="4"/>
  <c r="H4339" i="4" s="1"/>
  <c r="F4531" i="4"/>
  <c r="H4531" i="4" s="1"/>
  <c r="F4643" i="4"/>
  <c r="H4643" i="4" s="1"/>
  <c r="F5083" i="4"/>
  <c r="H5083" i="4" s="1"/>
  <c r="F5331" i="4"/>
  <c r="H5331" i="4" s="1"/>
  <c r="F2179" i="4"/>
  <c r="H2179" i="4" s="1"/>
  <c r="F1987" i="4"/>
  <c r="H1987" i="4" s="1"/>
  <c r="F5499" i="4"/>
  <c r="H5499" i="4" s="1"/>
  <c r="F5611" i="4"/>
  <c r="H5611" i="4" s="1"/>
  <c r="F5747" i="4"/>
  <c r="H5747" i="4" s="1"/>
  <c r="F5851" i="4"/>
  <c r="H5851" i="4" s="1"/>
  <c r="F5955" i="4"/>
  <c r="H5955" i="4" s="1"/>
  <c r="F6067" i="4"/>
  <c r="H6067" i="4" s="1"/>
  <c r="F6171" i="4"/>
  <c r="H6171" i="4" s="1"/>
  <c r="F2029" i="4"/>
  <c r="H2029" i="4" s="1"/>
  <c r="F2141" i="4"/>
  <c r="H2141" i="4" s="1"/>
  <c r="F2317" i="4"/>
  <c r="H2317" i="4" s="1"/>
  <c r="F2501" i="4"/>
  <c r="H2501" i="4" s="1"/>
  <c r="F2605" i="4"/>
  <c r="H2605" i="4" s="1"/>
  <c r="F2733" i="4"/>
  <c r="H2733" i="4" s="1"/>
  <c r="F3556" i="4"/>
  <c r="H3556" i="4" s="1"/>
  <c r="F3740" i="4"/>
  <c r="H3740" i="4" s="1"/>
  <c r="F3892" i="4"/>
  <c r="H3892" i="4" s="1"/>
  <c r="F4004" i="4"/>
  <c r="H4004" i="4" s="1"/>
  <c r="F4252" i="4"/>
  <c r="H4252" i="4" s="1"/>
  <c r="F4356" i="4"/>
  <c r="H4356" i="4" s="1"/>
  <c r="F4476" i="4"/>
  <c r="H4476" i="4" s="1"/>
  <c r="F4612" i="4"/>
  <c r="H4612" i="4" s="1"/>
  <c r="F4708" i="4"/>
  <c r="H4708" i="4" s="1"/>
  <c r="F4892" i="4"/>
  <c r="H4892" i="4" s="1"/>
  <c r="F5004" i="4"/>
  <c r="H5004" i="4" s="1"/>
  <c r="F5100" i="4"/>
  <c r="H5100" i="4" s="1"/>
  <c r="F5204" i="4"/>
  <c r="H5204" i="4" s="1"/>
  <c r="F5332" i="4"/>
  <c r="H5332" i="4" s="1"/>
  <c r="F5452" i="4"/>
  <c r="H5452" i="4" s="1"/>
  <c r="F5572" i="4"/>
  <c r="H5572" i="4" s="1"/>
  <c r="F5700" i="4"/>
  <c r="H5700" i="4" s="1"/>
  <c r="F5820" i="4"/>
  <c r="H5820" i="4" s="1"/>
  <c r="F5996" i="4"/>
  <c r="H5996" i="4" s="1"/>
  <c r="F6124" i="4"/>
  <c r="H6124" i="4" s="1"/>
  <c r="F5427" i="4"/>
  <c r="H5427" i="4" s="1"/>
  <c r="F5659" i="4"/>
  <c r="H5659" i="4" s="1"/>
  <c r="F5755" i="4"/>
  <c r="H5755" i="4" s="1"/>
  <c r="F5939" i="4"/>
  <c r="H5939" i="4" s="1"/>
  <c r="F6163" i="4"/>
  <c r="H6163" i="4" s="1"/>
  <c r="F5411" i="4"/>
  <c r="H5411" i="4" s="1"/>
  <c r="F5507" i="4"/>
  <c r="H5507" i="4" s="1"/>
  <c r="F5603" i="4"/>
  <c r="H5603" i="4" s="1"/>
  <c r="F5859" i="4"/>
  <c r="H5859" i="4" s="1"/>
  <c r="F6011" i="4"/>
  <c r="H6011" i="4" s="1"/>
  <c r="F6131" i="4"/>
  <c r="H6131" i="4" s="1"/>
  <c r="F2077" i="4"/>
  <c r="H2077" i="4" s="1"/>
  <c r="F2269" i="4"/>
  <c r="H2269" i="4" s="1"/>
  <c r="F2381" i="4"/>
  <c r="H2381" i="4" s="1"/>
  <c r="F2493" i="4"/>
  <c r="H2493" i="4" s="1"/>
  <c r="F2589" i="4"/>
  <c r="H2589" i="4" s="1"/>
  <c r="F2677" i="4"/>
  <c r="H2677" i="4" s="1"/>
  <c r="F2765" i="4"/>
  <c r="H2765" i="4" s="1"/>
  <c r="F3468" i="4"/>
  <c r="H3468" i="4" s="1"/>
  <c r="F3604" i="4"/>
  <c r="H3604" i="4" s="1"/>
  <c r="F3804" i="4"/>
  <c r="H3804" i="4" s="1"/>
  <c r="F3940" i="4"/>
  <c r="H3940" i="4" s="1"/>
  <c r="F4092" i="4"/>
  <c r="H4092" i="4" s="1"/>
  <c r="F4148" i="4"/>
  <c r="H4148" i="4" s="1"/>
  <c r="F4244" i="4"/>
  <c r="H4244" i="4" s="1"/>
  <c r="F4364" i="4"/>
  <c r="H4364" i="4" s="1"/>
  <c r="F4484" i="4"/>
  <c r="H4484" i="4" s="1"/>
  <c r="F4660" i="4"/>
  <c r="H4660" i="4" s="1"/>
  <c r="F4788" i="4"/>
  <c r="H4788" i="4" s="1"/>
  <c r="F4908" i="4"/>
  <c r="H4908" i="4" s="1"/>
  <c r="F4988" i="4"/>
  <c r="H4988" i="4" s="1"/>
  <c r="F5108" i="4"/>
  <c r="H5108" i="4" s="1"/>
  <c r="E3630" i="4"/>
  <c r="F1640" i="4"/>
  <c r="H1640" i="4" s="1"/>
  <c r="F1743" i="4"/>
  <c r="H1743" i="4" s="1"/>
  <c r="F2471" i="4"/>
  <c r="H2471" i="4" s="1"/>
  <c r="F2959" i="4"/>
  <c r="H2959" i="4" s="1"/>
  <c r="F1291" i="4"/>
  <c r="H1291" i="4" s="1"/>
  <c r="F2785" i="4"/>
  <c r="H2785" i="4" s="1"/>
  <c r="F4267" i="4"/>
  <c r="H4267" i="4" s="1"/>
  <c r="F1114" i="4"/>
  <c r="H1114" i="4" s="1"/>
  <c r="F1394" i="4"/>
  <c r="H1394" i="4" s="1"/>
  <c r="F2104" i="4"/>
  <c r="H2104" i="4" s="1"/>
  <c r="F2328" i="4"/>
  <c r="H2328" i="4" s="1"/>
  <c r="F2744" i="4"/>
  <c r="H2744" i="4" s="1"/>
  <c r="F3847" i="4"/>
  <c r="H3847" i="4" s="1"/>
  <c r="F3086" i="4"/>
  <c r="H3086" i="4" s="1"/>
  <c r="F3158" i="4"/>
  <c r="H3158" i="4" s="1"/>
  <c r="F3286" i="4"/>
  <c r="H3286" i="4" s="1"/>
  <c r="F3342" i="4"/>
  <c r="H3342" i="4" s="1"/>
  <c r="F3454" i="4"/>
  <c r="H3454" i="4" s="1"/>
  <c r="F3550" i="4"/>
  <c r="H3550" i="4" s="1"/>
  <c r="F3670" i="4"/>
  <c r="H3670" i="4" s="1"/>
  <c r="F3774" i="4"/>
  <c r="H3774" i="4" s="1"/>
  <c r="F3862" i="4"/>
  <c r="H3862" i="4" s="1"/>
  <c r="F4726" i="4"/>
  <c r="H4726" i="4" s="1"/>
  <c r="F5078" i="4"/>
  <c r="H5078" i="4" s="1"/>
  <c r="E1511" i="4"/>
  <c r="F1919" i="4"/>
  <c r="H1919" i="4" s="1"/>
  <c r="E1855" i="4"/>
  <c r="E1959" i="4"/>
  <c r="E2487" i="4"/>
  <c r="F2583" i="4"/>
  <c r="H2583" i="4" s="1"/>
  <c r="F2895" i="4"/>
  <c r="H2895" i="4" s="1"/>
  <c r="E1575" i="4"/>
  <c r="E1607" i="4"/>
  <c r="E1639" i="4"/>
  <c r="E3286" i="4"/>
  <c r="E3454" i="4"/>
  <c r="E2895" i="4"/>
  <c r="F5868" i="4"/>
  <c r="H5868" i="4" s="1"/>
  <c r="F5988" i="4"/>
  <c r="H5988" i="4" s="1"/>
  <c r="F6116" i="4"/>
  <c r="H6116" i="4" s="1"/>
  <c r="F5459" i="4"/>
  <c r="H5459" i="4" s="1"/>
  <c r="F5595" i="4"/>
  <c r="H5595" i="4" s="1"/>
  <c r="F5787" i="4"/>
  <c r="H5787" i="4" s="1"/>
  <c r="F5923" i="4"/>
  <c r="H5923" i="4" s="1"/>
  <c r="F6027" i="4"/>
  <c r="H6027" i="4" s="1"/>
  <c r="F6147" i="4"/>
  <c r="H6147" i="4" s="1"/>
  <c r="F2887" i="4"/>
  <c r="H2887" i="4" s="1"/>
  <c r="F3486" i="4"/>
  <c r="H3486" i="4" s="1"/>
  <c r="F5270" i="4"/>
  <c r="H5270" i="4" s="1"/>
  <c r="F5686" i="4"/>
  <c r="H5686" i="4" s="1"/>
  <c r="F1865" i="4"/>
  <c r="H1865" i="4" s="1"/>
  <c r="F2857" i="4"/>
  <c r="H2857" i="4" s="1"/>
  <c r="F1130" i="4"/>
  <c r="H1130" i="4" s="1"/>
  <c r="F1418" i="4"/>
  <c r="H1418" i="4" s="1"/>
  <c r="F2128" i="4"/>
  <c r="H2128" i="4" s="1"/>
  <c r="F2928" i="4"/>
  <c r="H2928" i="4" s="1"/>
  <c r="F3543" i="4"/>
  <c r="H3543" i="4" s="1"/>
  <c r="F5527" i="4"/>
  <c r="H5527" i="4" s="1"/>
  <c r="F1657" i="4"/>
  <c r="H1657" i="4" s="1"/>
  <c r="F1498" i="4"/>
  <c r="H1498" i="4" s="1"/>
  <c r="F3094" i="4"/>
  <c r="H3094" i="4" s="1"/>
  <c r="F3358" i="4"/>
  <c r="H3358" i="4" s="1"/>
  <c r="F3494" i="4"/>
  <c r="H3494" i="4" s="1"/>
  <c r="F3558" i="4"/>
  <c r="H3558" i="4" s="1"/>
  <c r="F3606" i="4"/>
  <c r="H3606" i="4" s="1"/>
  <c r="F3686" i="4"/>
  <c r="H3686" i="4" s="1"/>
  <c r="F3790" i="4"/>
  <c r="H3790" i="4" s="1"/>
  <c r="E4102" i="4"/>
  <c r="F5150" i="4"/>
  <c r="H5150" i="4" s="1"/>
  <c r="F5518" i="4"/>
  <c r="H5518" i="4" s="1"/>
  <c r="E1519" i="4"/>
  <c r="F1671" i="4"/>
  <c r="H1671" i="4" s="1"/>
  <c r="F1847" i="4"/>
  <c r="H1847" i="4" s="1"/>
  <c r="F1951" i="4"/>
  <c r="H1951" i="4" s="1"/>
  <c r="F2623" i="4"/>
  <c r="H2623" i="4" s="1"/>
  <c r="F2951" i="4"/>
  <c r="H2951" i="4" s="1"/>
  <c r="E1583" i="4"/>
  <c r="E1615" i="4"/>
  <c r="E1647" i="4"/>
  <c r="E1703" i="4"/>
  <c r="E1879" i="4"/>
  <c r="F3548" i="4"/>
  <c r="H3548" i="4" s="1"/>
  <c r="F3700" i="4"/>
  <c r="H3700" i="4" s="1"/>
  <c r="F4028" i="4"/>
  <c r="H4028" i="4" s="1"/>
  <c r="F4284" i="4"/>
  <c r="H4284" i="4" s="1"/>
  <c r="F4460" i="4"/>
  <c r="H4460" i="4" s="1"/>
  <c r="F4596" i="4"/>
  <c r="H4596" i="4" s="1"/>
  <c r="F4700" i="4"/>
  <c r="H4700" i="4" s="1"/>
  <c r="F4828" i="4"/>
  <c r="H4828" i="4" s="1"/>
  <c r="F5060" i="4"/>
  <c r="H5060" i="4" s="1"/>
  <c r="F5348" i="4"/>
  <c r="H5348" i="4" s="1"/>
  <c r="F5532" i="4"/>
  <c r="H5532" i="4" s="1"/>
  <c r="F5652" i="4"/>
  <c r="H5652" i="4" s="1"/>
  <c r="F5772" i="4"/>
  <c r="H5772" i="4" s="1"/>
  <c r="F5892" i="4"/>
  <c r="H5892" i="4" s="1"/>
  <c r="F6012" i="4"/>
  <c r="H6012" i="4" s="1"/>
  <c r="F6132" i="4"/>
  <c r="H6132" i="4" s="1"/>
  <c r="F1458" i="4"/>
  <c r="H1458" i="4" s="1"/>
  <c r="F2072" i="4"/>
  <c r="H2072" i="4" s="1"/>
  <c r="F2664" i="4"/>
  <c r="H2664" i="4" s="1"/>
  <c r="F5175" i="4"/>
  <c r="H5175" i="4" s="1"/>
  <c r="F1515" i="4"/>
  <c r="H1515" i="4" s="1"/>
  <c r="F3051" i="4"/>
  <c r="H3051" i="4" s="1"/>
  <c r="F3726" i="4"/>
  <c r="H3726" i="4" s="1"/>
  <c r="F4766" i="4"/>
  <c r="H4766" i="4" s="1"/>
  <c r="E1847" i="4"/>
  <c r="E2623" i="4"/>
  <c r="F2823" i="4"/>
  <c r="H2823" i="4" s="1"/>
  <c r="F5164" i="4"/>
  <c r="H5164" i="4" s="1"/>
  <c r="F5260" i="4"/>
  <c r="H5260" i="4" s="1"/>
  <c r="F5364" i="4"/>
  <c r="H5364" i="4" s="1"/>
  <c r="F5492" i="4"/>
  <c r="H5492" i="4" s="1"/>
  <c r="F5612" i="4"/>
  <c r="H5612" i="4" s="1"/>
  <c r="F5756" i="4"/>
  <c r="H5756" i="4" s="1"/>
  <c r="F5900" i="4"/>
  <c r="H5900" i="4" s="1"/>
  <c r="F6020" i="4"/>
  <c r="H6020" i="4" s="1"/>
  <c r="F6148" i="4"/>
  <c r="H6148" i="4" s="1"/>
  <c r="F5491" i="4"/>
  <c r="H5491" i="4" s="1"/>
  <c r="F5619" i="4"/>
  <c r="H5619" i="4" s="1"/>
  <c r="F5827" i="4"/>
  <c r="H5827" i="4" s="1"/>
  <c r="F5947" i="4"/>
  <c r="H5947" i="4" s="1"/>
  <c r="F6059" i="4"/>
  <c r="H6059" i="4" s="1"/>
  <c r="F1481" i="4"/>
  <c r="H1481" i="4" s="1"/>
  <c r="F1679" i="4"/>
  <c r="H1679" i="4" s="1"/>
  <c r="F2399" i="4"/>
  <c r="H2399" i="4" s="1"/>
  <c r="F2703" i="4"/>
  <c r="H2703" i="4" s="1"/>
  <c r="F2911" i="4"/>
  <c r="H2911" i="4" s="1"/>
  <c r="F3518" i="4"/>
  <c r="H3518" i="4" s="1"/>
  <c r="F4382" i="4"/>
  <c r="H4382" i="4" s="1"/>
  <c r="F5366" i="4"/>
  <c r="H5366" i="4" s="1"/>
  <c r="F1985" i="4"/>
  <c r="H1985" i="4" s="1"/>
  <c r="F4104" i="4"/>
  <c r="H4104" i="4" s="1"/>
  <c r="F1577" i="4"/>
  <c r="H1577" i="4" s="1"/>
  <c r="F2208" i="4"/>
  <c r="H2208" i="4" s="1"/>
  <c r="F2552" i="4"/>
  <c r="H2552" i="4" s="1"/>
  <c r="F2984" i="4"/>
  <c r="H2984" i="4" s="1"/>
  <c r="F3567" i="4"/>
  <c r="H3567" i="4" s="1"/>
  <c r="F3102" i="4"/>
  <c r="H3102" i="4" s="1"/>
  <c r="F3222" i="4"/>
  <c r="H3222" i="4" s="1"/>
  <c r="F3326" i="4"/>
  <c r="H3326" i="4" s="1"/>
  <c r="F3414" i="4"/>
  <c r="H3414" i="4" s="1"/>
  <c r="F3502" i="4"/>
  <c r="H3502" i="4" s="1"/>
  <c r="F3614" i="4"/>
  <c r="H3614" i="4" s="1"/>
  <c r="F3702" i="4"/>
  <c r="H3702" i="4" s="1"/>
  <c r="F3798" i="4"/>
  <c r="H3798" i="4" s="1"/>
  <c r="E4190" i="4"/>
  <c r="F4774" i="4"/>
  <c r="H4774" i="4" s="1"/>
  <c r="F5166" i="4"/>
  <c r="H5166" i="4" s="1"/>
  <c r="F5542" i="4"/>
  <c r="H5542" i="4" s="1"/>
  <c r="F1751" i="4"/>
  <c r="H1751" i="4" s="1"/>
  <c r="F1863" i="4"/>
  <c r="H1863" i="4" s="1"/>
  <c r="F1975" i="4"/>
  <c r="H1975" i="4" s="1"/>
  <c r="E1903" i="4"/>
  <c r="E2575" i="4"/>
  <c r="E1559" i="4"/>
  <c r="E1623" i="4"/>
  <c r="E1655" i="4"/>
  <c r="E1791" i="4"/>
  <c r="E3326" i="4"/>
  <c r="E3502" i="4"/>
  <c r="E4774" i="4"/>
  <c r="E1863" i="4"/>
  <c r="E1975" i="4"/>
  <c r="F4452" i="4"/>
  <c r="H4452" i="4" s="1"/>
  <c r="F4572" i="4"/>
  <c r="H4572" i="4" s="1"/>
  <c r="F4748" i="4"/>
  <c r="H4748" i="4" s="1"/>
  <c r="F4980" i="4"/>
  <c r="H4980" i="4" s="1"/>
  <c r="F5196" i="4"/>
  <c r="H5196" i="4" s="1"/>
  <c r="F5276" i="4"/>
  <c r="H5276" i="4" s="1"/>
  <c r="F5388" i="4"/>
  <c r="H5388" i="4" s="1"/>
  <c r="F5516" i="4"/>
  <c r="H5516" i="4" s="1"/>
  <c r="F5804" i="4"/>
  <c r="H5804" i="4" s="1"/>
  <c r="F5932" i="4"/>
  <c r="H5932" i="4" s="1"/>
  <c r="F6052" i="4"/>
  <c r="H6052" i="4" s="1"/>
  <c r="F5531" i="4"/>
  <c r="H5531" i="4" s="1"/>
  <c r="F5651" i="4"/>
  <c r="H5651" i="4" s="1"/>
  <c r="F5867" i="4"/>
  <c r="H5867" i="4" s="1"/>
  <c r="F5963" i="4"/>
  <c r="H5963" i="4" s="1"/>
  <c r="F6091" i="4"/>
  <c r="H6091" i="4" s="1"/>
  <c r="F1536" i="4"/>
  <c r="H1536" i="4" s="1"/>
  <c r="F1719" i="4"/>
  <c r="H1719" i="4" s="1"/>
  <c r="F1911" i="4"/>
  <c r="H1911" i="4" s="1"/>
  <c r="F2431" i="4"/>
  <c r="H2431" i="4" s="1"/>
  <c r="F3206" i="4"/>
  <c r="H3206" i="4" s="1"/>
  <c r="F4638" i="4"/>
  <c r="H4638" i="4" s="1"/>
  <c r="F1099" i="4"/>
  <c r="H1099" i="4" s="1"/>
  <c r="F2289" i="4"/>
  <c r="H2289" i="4" s="1"/>
  <c r="F4187" i="4"/>
  <c r="H4187" i="4" s="1"/>
  <c r="F2232" i="4"/>
  <c r="H2232" i="4" s="1"/>
  <c r="F2584" i="4"/>
  <c r="H2584" i="4" s="1"/>
  <c r="F3303" i="4"/>
  <c r="H3303" i="4" s="1"/>
  <c r="F3134" i="4"/>
  <c r="H3134" i="4" s="1"/>
  <c r="F3262" i="4"/>
  <c r="H3262" i="4" s="1"/>
  <c r="F3334" i="4"/>
  <c r="H3334" i="4" s="1"/>
  <c r="F3422" i="4"/>
  <c r="H3422" i="4" s="1"/>
  <c r="F3590" i="4"/>
  <c r="H3590" i="4" s="1"/>
  <c r="F3630" i="4"/>
  <c r="H3630" i="4" s="1"/>
  <c r="F3718" i="4"/>
  <c r="H3718" i="4" s="1"/>
  <c r="F3950" i="4"/>
  <c r="H3950" i="4" s="1"/>
  <c r="E4574" i="4"/>
  <c r="F4814" i="4"/>
  <c r="H4814" i="4" s="1"/>
  <c r="E4974" i="4"/>
  <c r="F5190" i="4"/>
  <c r="H5190" i="4" s="1"/>
  <c r="F5582" i="4"/>
  <c r="H5582" i="4" s="1"/>
  <c r="E1543" i="4"/>
  <c r="F1783" i="4"/>
  <c r="H1783" i="4" s="1"/>
  <c r="F1895" i="4"/>
  <c r="H1895" i="4" s="1"/>
  <c r="E1823" i="4"/>
  <c r="F2535" i="4"/>
  <c r="H2535" i="4" s="1"/>
  <c r="F2775" i="4"/>
  <c r="H2775" i="4" s="1"/>
  <c r="E2607" i="4"/>
  <c r="E1567" i="4"/>
  <c r="E1599" i="4"/>
  <c r="E1631" i="4"/>
  <c r="E1687" i="4"/>
  <c r="E1815" i="4"/>
  <c r="E2615" i="4"/>
  <c r="E2975" i="4"/>
  <c r="F425" i="4"/>
  <c r="H425" i="4" s="1"/>
  <c r="G6260" i="4"/>
  <c r="I6260" i="4" s="1"/>
  <c r="E2333" i="4"/>
  <c r="E2429" i="4"/>
  <c r="E2453" i="4"/>
  <c r="E6297" i="4"/>
  <c r="E2871" i="4"/>
  <c r="E4467" i="4"/>
  <c r="E4699" i="4"/>
  <c r="G6359" i="4"/>
  <c r="I6359" i="4" s="1"/>
  <c r="E4828" i="4"/>
  <c r="E1949" i="4"/>
  <c r="E3993" i="4"/>
  <c r="E2219" i="4"/>
  <c r="E5652" i="4"/>
  <c r="E6351" i="4"/>
  <c r="H1254" i="4"/>
  <c r="E1421" i="4"/>
  <c r="E2065" i="4"/>
  <c r="E3945" i="4"/>
  <c r="E5521" i="4"/>
  <c r="E5833" i="4"/>
  <c r="E6389" i="4"/>
  <c r="E5827" i="4"/>
  <c r="E6392" i="4"/>
  <c r="E3593" i="4"/>
  <c r="E3305" i="4"/>
  <c r="E5161" i="4"/>
  <c r="G6413" i="4"/>
  <c r="I6413" i="4" s="1"/>
  <c r="E2786" i="4"/>
  <c r="H6423" i="4"/>
  <c r="E5673" i="4"/>
  <c r="G6319" i="4"/>
  <c r="I6319" i="4" s="1"/>
  <c r="H4449" i="4"/>
  <c r="E6025" i="4"/>
  <c r="G6242" i="4"/>
  <c r="I6242" i="4" s="1"/>
  <c r="E903" i="4"/>
  <c r="E4340" i="4"/>
  <c r="E2347" i="4"/>
  <c r="E4065" i="4"/>
  <c r="E5697" i="4"/>
  <c r="E678" i="4"/>
  <c r="E4451" i="4"/>
  <c r="E5540" i="4"/>
  <c r="H1734" i="4"/>
  <c r="E2165" i="4"/>
  <c r="H1566" i="4"/>
  <c r="E2186" i="4"/>
  <c r="E1911" i="4"/>
  <c r="E3233" i="4"/>
  <c r="E5889" i="4"/>
  <c r="E6105" i="4"/>
  <c r="E3755" i="4"/>
  <c r="H3930" i="4"/>
  <c r="H4591" i="4"/>
  <c r="E2232" i="4"/>
  <c r="E2461" i="4"/>
  <c r="E2301" i="4"/>
  <c r="E6164" i="4"/>
  <c r="E2605" i="4"/>
  <c r="E2733" i="4"/>
  <c r="E4339" i="4"/>
  <c r="E5411" i="4"/>
  <c r="E5780" i="4"/>
  <c r="E2275" i="4"/>
  <c r="E6036" i="4"/>
  <c r="E4894" i="4"/>
  <c r="E4206" i="4"/>
  <c r="E2077" i="4"/>
  <c r="E2677" i="4"/>
  <c r="H3038" i="4"/>
  <c r="E5372" i="4"/>
  <c r="E4244" i="4"/>
  <c r="E3049" i="4"/>
  <c r="E4849" i="4"/>
  <c r="E2765" i="4"/>
  <c r="G6249" i="4"/>
  <c r="I6249" i="4" s="1"/>
  <c r="E3780" i="4"/>
  <c r="E4292" i="4"/>
  <c r="H6282" i="4"/>
  <c r="E6352" i="4"/>
  <c r="E2625" i="4"/>
  <c r="E5153" i="4"/>
  <c r="E4427" i="4"/>
  <c r="E5284" i="4"/>
  <c r="E2256" i="4"/>
  <c r="E5443" i="4"/>
  <c r="G6355" i="4"/>
  <c r="I6355" i="4" s="1"/>
  <c r="E6355" i="4"/>
  <c r="F1824" i="4"/>
  <c r="H1824" i="4" s="1"/>
  <c r="E5681" i="4"/>
  <c r="E2983" i="4"/>
  <c r="E2273" i="4"/>
  <c r="F4041" i="4"/>
  <c r="H4041" i="4"/>
  <c r="E694" i="4"/>
  <c r="E3889" i="4"/>
  <c r="E4209" i="4"/>
  <c r="E2177" i="4"/>
  <c r="E2865" i="4"/>
  <c r="E1069" i="4"/>
  <c r="E2978" i="4"/>
  <c r="E3441" i="4"/>
  <c r="E3569" i="4"/>
  <c r="E3737" i="4"/>
  <c r="E1399" i="4"/>
  <c r="E1669" i="4"/>
  <c r="E2892" i="4"/>
  <c r="E3068" i="4"/>
  <c r="E3970" i="4"/>
  <c r="E4450" i="4"/>
  <c r="E4610" i="4"/>
  <c r="E4890" i="4"/>
  <c r="E5146" i="4"/>
  <c r="E5474" i="4"/>
  <c r="E5538" i="4"/>
  <c r="E5738" i="4"/>
  <c r="E6002" i="4"/>
  <c r="E6090" i="4"/>
  <c r="G6226" i="4"/>
  <c r="I6226" i="4" s="1"/>
  <c r="E6226" i="4"/>
  <c r="E3439" i="4"/>
  <c r="E4540" i="4"/>
  <c r="E5947" i="4"/>
  <c r="E5491" i="4"/>
  <c r="F4590" i="4"/>
  <c r="H4590" i="4"/>
  <c r="E3897" i="4"/>
  <c r="E4297" i="4"/>
  <c r="E6113" i="4"/>
  <c r="E6400" i="4"/>
  <c r="G6400" i="4"/>
  <c r="I6400" i="4" s="1"/>
  <c r="G6302" i="4"/>
  <c r="I6302" i="4" s="1"/>
  <c r="E6302" i="4"/>
  <c r="E5924" i="4"/>
  <c r="E3016" i="4"/>
  <c r="F3445" i="4"/>
  <c r="H3445" i="4"/>
  <c r="F1798" i="4"/>
  <c r="H1798" i="4"/>
  <c r="E2417" i="4"/>
  <c r="E2649" i="4"/>
  <c r="E654" i="4"/>
  <c r="E2019" i="4"/>
  <c r="E2155" i="4"/>
  <c r="E5041" i="4"/>
  <c r="E5105" i="4"/>
  <c r="E2314" i="4"/>
  <c r="E4905" i="4"/>
  <c r="E5185" i="4"/>
  <c r="E5297" i="4"/>
  <c r="E5290" i="4"/>
  <c r="E5378" i="4"/>
  <c r="E5490" i="4"/>
  <c r="E711" i="4"/>
  <c r="E5601" i="4"/>
  <c r="E5649" i="4"/>
  <c r="E6307" i="4"/>
  <c r="E5121" i="4"/>
  <c r="E5457" i="4"/>
  <c r="E5841" i="4"/>
  <c r="G6201" i="4"/>
  <c r="I6201" i="4" s="1"/>
  <c r="E6201" i="4"/>
  <c r="E5958" i="4"/>
  <c r="E4940" i="4"/>
  <c r="E2237" i="4"/>
  <c r="E4852" i="4"/>
  <c r="E1786" i="4"/>
  <c r="F3773" i="4"/>
  <c r="H3773" i="4"/>
  <c r="E5769" i="4"/>
  <c r="E2569" i="4"/>
  <c r="E3794" i="4"/>
  <c r="E5292" i="4"/>
  <c r="E5537" i="4"/>
  <c r="H2304" i="4"/>
  <c r="F2390" i="4"/>
  <c r="H2390" i="4"/>
  <c r="E5539" i="4"/>
  <c r="G6235" i="4"/>
  <c r="I6235" i="4" s="1"/>
  <c r="E6235" i="4"/>
  <c r="E5619" i="4"/>
  <c r="E2571" i="4"/>
  <c r="E3953" i="4"/>
  <c r="E4609" i="4"/>
  <c r="E5321" i="4"/>
  <c r="E5596" i="4"/>
  <c r="F4868" i="4"/>
  <c r="H4868" i="4" s="1"/>
  <c r="E2525" i="4"/>
  <c r="F1990" i="4"/>
  <c r="H1990" i="4" s="1"/>
  <c r="G6179" i="4"/>
  <c r="I6179" i="4" s="1"/>
  <c r="E2653" i="4"/>
  <c r="E5876" i="4"/>
  <c r="E3769" i="4"/>
  <c r="E4057" i="4"/>
  <c r="E4793" i="4"/>
  <c r="E5550" i="4"/>
  <c r="E5155" i="4"/>
  <c r="E2037" i="4"/>
  <c r="E1824" i="4"/>
  <c r="F3655" i="4"/>
  <c r="H3655" i="4"/>
  <c r="E3256" i="4"/>
  <c r="G6318" i="4"/>
  <c r="I6318" i="4" s="1"/>
  <c r="E4073" i="4"/>
  <c r="H2942" i="4"/>
  <c r="E5516" i="4"/>
  <c r="E5593" i="4"/>
  <c r="E4851" i="4"/>
  <c r="E4614" i="4"/>
  <c r="E4446" i="4"/>
  <c r="E6126" i="4"/>
  <c r="E5804" i="4"/>
  <c r="E4625" i="4"/>
  <c r="E3401" i="4"/>
  <c r="H5642" i="4"/>
  <c r="H4205" i="4"/>
  <c r="E6422" i="4"/>
  <c r="G6328" i="4"/>
  <c r="I6328" i="4" s="1"/>
  <c r="G6332" i="4"/>
  <c r="I6332" i="4" s="1"/>
  <c r="E2093" i="4"/>
  <c r="E4545" i="4"/>
  <c r="H5591" i="4"/>
  <c r="E5932" i="4"/>
  <c r="E4481" i="4"/>
  <c r="E4881" i="4"/>
  <c r="E2993" i="4"/>
  <c r="E4361" i="4"/>
  <c r="E6017" i="4"/>
  <c r="E6227" i="4"/>
  <c r="E4962" i="4"/>
  <c r="E3833" i="4"/>
  <c r="E3163" i="4"/>
  <c r="E2636" i="4"/>
  <c r="E1933" i="4"/>
  <c r="E4601" i="4"/>
  <c r="E6393" i="4"/>
  <c r="E3147" i="4"/>
  <c r="E4346" i="4"/>
  <c r="E5258" i="4"/>
  <c r="H4519" i="4"/>
  <c r="E1685" i="4"/>
  <c r="E5497" i="4"/>
  <c r="G6209" i="4"/>
  <c r="I6209" i="4" s="1"/>
  <c r="G6233" i="4"/>
  <c r="I6233" i="4" s="1"/>
  <c r="E6050" i="4"/>
  <c r="H1894" i="4"/>
  <c r="G6258" i="4"/>
  <c r="I6258" i="4" s="1"/>
  <c r="E1820" i="4"/>
  <c r="G6365" i="4"/>
  <c r="I6365" i="4" s="1"/>
  <c r="E2220" i="4"/>
  <c r="G6234" i="4"/>
  <c r="I6234" i="4" s="1"/>
  <c r="E2683" i="4"/>
  <c r="E4676" i="4"/>
  <c r="E5188" i="4"/>
  <c r="E3553" i="4"/>
  <c r="E4362" i="4"/>
  <c r="H3805" i="4"/>
  <c r="E2685" i="4"/>
  <c r="E4825" i="4"/>
  <c r="E5897" i="4"/>
  <c r="E3913" i="4"/>
  <c r="E4418" i="4"/>
  <c r="E2131" i="4"/>
  <c r="E2421" i="4"/>
  <c r="E2485" i="4"/>
  <c r="E2969" i="4"/>
  <c r="E3041" i="4"/>
  <c r="E3185" i="4"/>
  <c r="E3257" i="4"/>
  <c r="E4889" i="4"/>
  <c r="E5553" i="4"/>
  <c r="E5793" i="4"/>
  <c r="E6321" i="4"/>
  <c r="G6415" i="4"/>
  <c r="I6415" i="4" s="1"/>
  <c r="E5314" i="4"/>
  <c r="E1278" i="4"/>
  <c r="E4930" i="4"/>
  <c r="E4212" i="4"/>
  <c r="E2587" i="4"/>
  <c r="E5668" i="4"/>
  <c r="H5482" i="4"/>
  <c r="E1730" i="4"/>
  <c r="G6193" i="4"/>
  <c r="I6193" i="4" s="1"/>
  <c r="E3489" i="4"/>
  <c r="G6282" i="4"/>
  <c r="I6282" i="4" s="1"/>
  <c r="E2581" i="4"/>
  <c r="E4497" i="4"/>
  <c r="E4953" i="4"/>
  <c r="F6218" i="4"/>
  <c r="H6218" i="4" s="1"/>
  <c r="G6408" i="4"/>
  <c r="I6408" i="4" s="1"/>
  <c r="E5905" i="4"/>
  <c r="G6225" i="4"/>
  <c r="I6225" i="4" s="1"/>
  <c r="G6361" i="4"/>
  <c r="I6361" i="4" s="1"/>
  <c r="E4490" i="4"/>
  <c r="E2250" i="4"/>
  <c r="E5634" i="4"/>
  <c r="E5874" i="4"/>
  <c r="G6395" i="4"/>
  <c r="I6395" i="4" s="1"/>
  <c r="E4156" i="4"/>
  <c r="E5500" i="4"/>
  <c r="E4942" i="4"/>
  <c r="G6294" i="4"/>
  <c r="I6294" i="4" s="1"/>
  <c r="H3997" i="4"/>
  <c r="E4801" i="4"/>
  <c r="H4711" i="4"/>
  <c r="H3328" i="4"/>
  <c r="G6369" i="4"/>
  <c r="I6369" i="4" s="1"/>
  <c r="E2629" i="4"/>
  <c r="G6403" i="4"/>
  <c r="I6403" i="4" s="1"/>
  <c r="E4810" i="4"/>
  <c r="E5930" i="4"/>
  <c r="H2982" i="4"/>
  <c r="E5194" i="4"/>
  <c r="H3998" i="4"/>
  <c r="E2194" i="4"/>
  <c r="E1587" i="4"/>
  <c r="E4996" i="4"/>
  <c r="E5180" i="4"/>
  <c r="E2085" i="4"/>
  <c r="E2757" i="4"/>
  <c r="E1637" i="4"/>
  <c r="E1957" i="4"/>
  <c r="E2057" i="4"/>
  <c r="E2253" i="4"/>
  <c r="E2269" i="4"/>
  <c r="E2493" i="4"/>
  <c r="E3289" i="4"/>
  <c r="E3921" i="4"/>
  <c r="E3937" i="4"/>
  <c r="E5113" i="4"/>
  <c r="E5585" i="4"/>
  <c r="E5737" i="4"/>
  <c r="E6057" i="4"/>
  <c r="E6281" i="4"/>
  <c r="E6409" i="4"/>
  <c r="E3980" i="4"/>
  <c r="E4135" i="4"/>
  <c r="E4394" i="4"/>
  <c r="F6368" i="4"/>
  <c r="H6368" i="4" s="1"/>
  <c r="E1183" i="4"/>
  <c r="E6155" i="4"/>
  <c r="E3788" i="4"/>
  <c r="E5644" i="4"/>
  <c r="E6060" i="4"/>
  <c r="G6316" i="4"/>
  <c r="I6316" i="4" s="1"/>
  <c r="H6370" i="4"/>
  <c r="E3974" i="4"/>
  <c r="E1622" i="4"/>
  <c r="E4959" i="4"/>
  <c r="E2381" i="4"/>
  <c r="E3385" i="4"/>
  <c r="E3649" i="4"/>
  <c r="E4473" i="4"/>
  <c r="E4729" i="4"/>
  <c r="E4817" i="4"/>
  <c r="E5745" i="4"/>
  <c r="G6217" i="4"/>
  <c r="I6217" i="4" s="1"/>
  <c r="G6387" i="4"/>
  <c r="I6387" i="4" s="1"/>
  <c r="E4970" i="4"/>
  <c r="E3320" i="4"/>
  <c r="E4148" i="4"/>
  <c r="E4491" i="4"/>
  <c r="E4555" i="4"/>
  <c r="E4843" i="4"/>
  <c r="E5259" i="4"/>
  <c r="E5643" i="4"/>
  <c r="G6211" i="4"/>
  <c r="I6211" i="4" s="1"/>
  <c r="E895" i="4"/>
  <c r="E2724" i="4"/>
  <c r="E5505" i="4"/>
  <c r="E2266" i="4"/>
  <c r="E4412" i="4"/>
  <c r="G6180" i="4"/>
  <c r="I6180" i="4" s="1"/>
  <c r="E5890" i="4"/>
  <c r="E1020" i="4"/>
  <c r="G6401" i="4"/>
  <c r="I6401" i="4" s="1"/>
  <c r="E2699" i="4"/>
  <c r="E3623" i="4"/>
  <c r="E4422" i="4"/>
  <c r="E1985" i="4"/>
  <c r="E6405" i="4"/>
  <c r="E3468" i="4"/>
  <c r="E2228" i="4"/>
  <c r="G6315" i="4"/>
  <c r="I6315" i="4" s="1"/>
  <c r="G6212" i="4"/>
  <c r="I6212" i="4" s="1"/>
  <c r="H6296" i="4"/>
  <c r="E4430" i="4"/>
  <c r="E5112" i="4"/>
  <c r="G6337" i="4"/>
  <c r="I6337" i="4" s="1"/>
  <c r="E2283" i="4"/>
  <c r="E5879" i="4"/>
  <c r="E2009" i="4"/>
  <c r="E1197" i="4"/>
  <c r="E1693" i="4"/>
  <c r="E1797" i="4"/>
  <c r="E1917" i="4"/>
  <c r="E2425" i="4"/>
  <c r="E3633" i="4"/>
  <c r="E5057" i="4"/>
  <c r="G6250" i="4"/>
  <c r="I6250" i="4" s="1"/>
  <c r="H3360" i="4"/>
  <c r="E2541" i="4"/>
  <c r="G6341" i="4"/>
  <c r="I6341" i="4" s="1"/>
  <c r="E2210" i="4"/>
  <c r="E4667" i="4"/>
  <c r="E5762" i="4"/>
  <c r="G6210" i="4"/>
  <c r="I6210" i="4" s="1"/>
  <c r="E4322" i="4"/>
  <c r="H1888" i="4"/>
  <c r="E4954" i="4"/>
  <c r="E1987" i="4"/>
  <c r="E1877" i="4"/>
  <c r="E4737" i="4"/>
  <c r="E6349" i="4"/>
  <c r="E4795" i="4"/>
  <c r="E2437" i="4"/>
  <c r="E2785" i="4"/>
  <c r="G6353" i="4"/>
  <c r="I6353" i="4" s="1"/>
  <c r="E2996" i="4"/>
  <c r="E4618" i="4"/>
  <c r="H4237" i="4"/>
  <c r="E2831" i="4"/>
  <c r="E6106" i="4"/>
  <c r="E894" i="4"/>
  <c r="E1563" i="4"/>
  <c r="E3273" i="4"/>
  <c r="E2657" i="4"/>
  <c r="E3081" i="4"/>
  <c r="E5563" i="4"/>
  <c r="E5995" i="4"/>
  <c r="G6251" i="4"/>
  <c r="I6251" i="4" s="1"/>
  <c r="E6251" i="4"/>
  <c r="F5316" i="4"/>
  <c r="H5316" i="4" s="1"/>
  <c r="F5620" i="4"/>
  <c r="H5620" i="4" s="1"/>
  <c r="E1807" i="4"/>
  <c r="E2367" i="4"/>
  <c r="E2887" i="4"/>
  <c r="E3150" i="4"/>
  <c r="E3486" i="4"/>
  <c r="E5270" i="4"/>
  <c r="E5686" i="4"/>
  <c r="E2040" i="4"/>
  <c r="E2512" i="4"/>
  <c r="E3255" i="4"/>
  <c r="E1099" i="4"/>
  <c r="E1332" i="4"/>
  <c r="E3726" i="4"/>
  <c r="E4766" i="4"/>
  <c r="E1130" i="4"/>
  <c r="E1418" i="4"/>
  <c r="E2128" i="4"/>
  <c r="E2928" i="4"/>
  <c r="E3543" i="4"/>
  <c r="E3513" i="4"/>
  <c r="E3777" i="4"/>
  <c r="E1268" i="4"/>
  <c r="E2929" i="4"/>
  <c r="E6123" i="4"/>
  <c r="H2912" i="4"/>
  <c r="E5527" i="4"/>
  <c r="E2138" i="4"/>
  <c r="E2282" i="4"/>
  <c r="E2802" i="4"/>
  <c r="E3169" i="4"/>
  <c r="E3745" i="4"/>
  <c r="E1214" i="4"/>
  <c r="E1812" i="4"/>
  <c r="E2075" i="4"/>
  <c r="E4033" i="4"/>
  <c r="E4337" i="4"/>
  <c r="E4513" i="4"/>
  <c r="E4961" i="4"/>
  <c r="E5329" i="4"/>
  <c r="E5417" i="4"/>
  <c r="E5721" i="4"/>
  <c r="E5913" i="4"/>
  <c r="E6049" i="4"/>
  <c r="E6121" i="4"/>
  <c r="E1047" i="4"/>
  <c r="E1741" i="4"/>
  <c r="E1853" i="4"/>
  <c r="E2692" i="4"/>
  <c r="E4906" i="4"/>
  <c r="E2563" i="4"/>
  <c r="E2315" i="4"/>
  <c r="E4675" i="4"/>
  <c r="F2694" i="4"/>
  <c r="H2694" i="4" s="1"/>
  <c r="E3616" i="4"/>
  <c r="E6008" i="4"/>
  <c r="E5016" i="4"/>
  <c r="E4111" i="4"/>
  <c r="G6274" i="4"/>
  <c r="I6274" i="4" s="1"/>
  <c r="F1976" i="4"/>
  <c r="H1976" i="4" s="1"/>
  <c r="E6046" i="4"/>
  <c r="E2884" i="4"/>
  <c r="E3187" i="4"/>
  <c r="E3898" i="4"/>
  <c r="F3216" i="4"/>
  <c r="H3216" i="4"/>
  <c r="E3910" i="4"/>
  <c r="E4294" i="4"/>
  <c r="E5902" i="4"/>
  <c r="E6006" i="4"/>
  <c r="E3783" i="4"/>
  <c r="E5880" i="4"/>
  <c r="E4452" i="4"/>
  <c r="E1571" i="4"/>
  <c r="E1679" i="4"/>
  <c r="E2703" i="4"/>
  <c r="E3518" i="4"/>
  <c r="E4382" i="4"/>
  <c r="E5366" i="4"/>
  <c r="E1458" i="4"/>
  <c r="E2664" i="4"/>
  <c r="E5175" i="4"/>
  <c r="E3758" i="4"/>
  <c r="E6097" i="4"/>
  <c r="G6273" i="4"/>
  <c r="I6273" i="4" s="1"/>
  <c r="G6345" i="4"/>
  <c r="I6345" i="4" s="1"/>
  <c r="G6406" i="4"/>
  <c r="I6406" i="4" s="1"/>
  <c r="E5850" i="4"/>
  <c r="E6107" i="4"/>
  <c r="E5418" i="4"/>
  <c r="G6238" i="4"/>
  <c r="I6238" i="4" s="1"/>
  <c r="E3228" i="4"/>
  <c r="E2101" i="4"/>
  <c r="E2521" i="4"/>
  <c r="G6397" i="4"/>
  <c r="I6397" i="4" s="1"/>
  <c r="E5578" i="4"/>
  <c r="E6027" i="4"/>
  <c r="G6236" i="4"/>
  <c r="I6236" i="4" s="1"/>
  <c r="E5698" i="4"/>
  <c r="E1773" i="4"/>
  <c r="E5595" i="4"/>
  <c r="G6308" i="4"/>
  <c r="I6308" i="4" s="1"/>
  <c r="H3801" i="4"/>
  <c r="F6295" i="4"/>
  <c r="H6295" i="4" s="1"/>
  <c r="E1536" i="4"/>
  <c r="E1719" i="4"/>
  <c r="E2431" i="4"/>
  <c r="E4638" i="4"/>
  <c r="E1640" i="4"/>
  <c r="E1743" i="4"/>
  <c r="E2959" i="4"/>
  <c r="E1114" i="4"/>
  <c r="E1394" i="4"/>
  <c r="E6386" i="4"/>
  <c r="G6386" i="4"/>
  <c r="I6386" i="4" s="1"/>
  <c r="E3843" i="4"/>
  <c r="E4003" i="4"/>
  <c r="E4163" i="4"/>
  <c r="E4459" i="4"/>
  <c r="E5147" i="4"/>
  <c r="E5243" i="4"/>
  <c r="E5371" i="4"/>
  <c r="E4115" i="4"/>
  <c r="E4307" i="4"/>
  <c r="E4603" i="4"/>
  <c r="E5627" i="4"/>
  <c r="E5907" i="4"/>
  <c r="E6051" i="4"/>
  <c r="E6243" i="4"/>
  <c r="G6243" i="4"/>
  <c r="I6243" i="4" s="1"/>
  <c r="E5451" i="4"/>
  <c r="E5547" i="4"/>
  <c r="E5803" i="4"/>
  <c r="E6195" i="4"/>
  <c r="G6195" i="4"/>
  <c r="I6195" i="4" s="1"/>
  <c r="G6347" i="4"/>
  <c r="I6347" i="4" s="1"/>
  <c r="E6347" i="4"/>
  <c r="E3396" i="4"/>
  <c r="E3644" i="4"/>
  <c r="E3844" i="4"/>
  <c r="E3964" i="4"/>
  <c r="E4100" i="4"/>
  <c r="E4172" i="4"/>
  <c r="E4820" i="4"/>
  <c r="E4932" i="4"/>
  <c r="E5012" i="4"/>
  <c r="E5460" i="4"/>
  <c r="E5580" i="4"/>
  <c r="E5732" i="4"/>
  <c r="E5868" i="4"/>
  <c r="E5988" i="4"/>
  <c r="E6116" i="4"/>
  <c r="E6244" i="4"/>
  <c r="G6244" i="4"/>
  <c r="I6244" i="4" s="1"/>
  <c r="E5531" i="4"/>
  <c r="E5651" i="4"/>
  <c r="E5963" i="4"/>
  <c r="E6091" i="4"/>
  <c r="E6219" i="4"/>
  <c r="G6219" i="4"/>
  <c r="I6219" i="4" s="1"/>
  <c r="E6331" i="4"/>
  <c r="G6331" i="4"/>
  <c r="I6331" i="4" s="1"/>
  <c r="E4131" i="4"/>
  <c r="E4619" i="4"/>
  <c r="E4883" i="4"/>
  <c r="E5291" i="4"/>
  <c r="E6402" i="4"/>
  <c r="G6402" i="4"/>
  <c r="I6402" i="4" s="1"/>
  <c r="E3971" i="4"/>
  <c r="E4059" i="4"/>
  <c r="E4299" i="4"/>
  <c r="E4979" i="4"/>
  <c r="E5075" i="4"/>
  <c r="E6362" i="4"/>
  <c r="G6362" i="4"/>
  <c r="I6362" i="4" s="1"/>
  <c r="E6378" i="4"/>
  <c r="G6378" i="4"/>
  <c r="I6378" i="4" s="1"/>
  <c r="E5499" i="4"/>
  <c r="E5747" i="4"/>
  <c r="E5851" i="4"/>
  <c r="E6067" i="4"/>
  <c r="E6171" i="4"/>
  <c r="E6291" i="4"/>
  <c r="G6291" i="4"/>
  <c r="I6291" i="4" s="1"/>
  <c r="E3524" i="4"/>
  <c r="E3716" i="4"/>
  <c r="E3860" i="4"/>
  <c r="E3972" i="4"/>
  <c r="E4332" i="4"/>
  <c r="E5300" i="4"/>
  <c r="E5428" i="4"/>
  <c r="E5964" i="4"/>
  <c r="E6092" i="4"/>
  <c r="E6220" i="4"/>
  <c r="G6220" i="4"/>
  <c r="I6220" i="4" s="1"/>
  <c r="E3452" i="4"/>
  <c r="E3652" i="4"/>
  <c r="E3820" i="4"/>
  <c r="E3900" i="4"/>
  <c r="E4012" i="4"/>
  <c r="E4260" i="4"/>
  <c r="E4532" i="4"/>
  <c r="E4732" i="4"/>
  <c r="E4860" i="4"/>
  <c r="E5740" i="4"/>
  <c r="E6004" i="4"/>
  <c r="E3460" i="4"/>
  <c r="E3612" i="4"/>
  <c r="E4164" i="4"/>
  <c r="E4524" i="4"/>
  <c r="E4644" i="4"/>
  <c r="E5588" i="4"/>
  <c r="E5716" i="4"/>
  <c r="E5948" i="4"/>
  <c r="E6076" i="4"/>
  <c r="E6204" i="4"/>
  <c r="G6204" i="4"/>
  <c r="I6204" i="4" s="1"/>
  <c r="E6418" i="4"/>
  <c r="G6418" i="4"/>
  <c r="I6418" i="4" s="1"/>
  <c r="E3859" i="4"/>
  <c r="E4075" i="4"/>
  <c r="E4195" i="4"/>
  <c r="E5067" i="4"/>
  <c r="E5171" i="4"/>
  <c r="E3963" i="4"/>
  <c r="E5347" i="4"/>
  <c r="E5427" i="4"/>
  <c r="E5659" i="4"/>
  <c r="E5755" i="4"/>
  <c r="E5939" i="4"/>
  <c r="E6163" i="4"/>
  <c r="E5275" i="4"/>
  <c r="E5571" i="4"/>
  <c r="E5691" i="4"/>
  <c r="E5835" i="4"/>
  <c r="E3420" i="4"/>
  <c r="E3708" i="4"/>
  <c r="E3876" i="4"/>
  <c r="E4108" i="4"/>
  <c r="E4196" i="4"/>
  <c r="E4300" i="4"/>
  <c r="E4436" i="4"/>
  <c r="E4548" i="4"/>
  <c r="E4716" i="4"/>
  <c r="E4844" i="4"/>
  <c r="E4956" i="4"/>
  <c r="E5036" i="4"/>
  <c r="E5612" i="4"/>
  <c r="E6020" i="4"/>
  <c r="E6148" i="4"/>
  <c r="E5395" i="4"/>
  <c r="E5675" i="4"/>
  <c r="E5891" i="4"/>
  <c r="E6363" i="4"/>
  <c r="G6363" i="4"/>
  <c r="I6363" i="4" s="1"/>
  <c r="E4155" i="4"/>
  <c r="E5083" i="4"/>
  <c r="E3923" i="4"/>
  <c r="E3987" i="4"/>
  <c r="E4083" i="4"/>
  <c r="E4571" i="4"/>
  <c r="E5219" i="4"/>
  <c r="E6410" i="4"/>
  <c r="G6410" i="4"/>
  <c r="I6410" i="4" s="1"/>
  <c r="E5419" i="4"/>
  <c r="E5763" i="4"/>
  <c r="E5987" i="4"/>
  <c r="G6203" i="4"/>
  <c r="I6203" i="4" s="1"/>
  <c r="E6203" i="4"/>
  <c r="E3556" i="4"/>
  <c r="E3740" i="4"/>
  <c r="E3892" i="4"/>
  <c r="E4004" i="4"/>
  <c r="E4612" i="4"/>
  <c r="E4708" i="4"/>
  <c r="E5004" i="4"/>
  <c r="E5100" i="4"/>
  <c r="E5332" i="4"/>
  <c r="E5452" i="4"/>
  <c r="E5820" i="4"/>
  <c r="E5996" i="4"/>
  <c r="E6124" i="4"/>
  <c r="E6252" i="4"/>
  <c r="G6252" i="4"/>
  <c r="I6252" i="4" s="1"/>
  <c r="E3372" i="4"/>
  <c r="E3476" i="4"/>
  <c r="E3684" i="4"/>
  <c r="E3836" i="4"/>
  <c r="E3932" i="4"/>
  <c r="E4036" i="4"/>
  <c r="E4420" i="4"/>
  <c r="E4764" i="4"/>
  <c r="E4884" i="4"/>
  <c r="E5212" i="4"/>
  <c r="E5660" i="4"/>
  <c r="E5916" i="4"/>
  <c r="E6172" i="4"/>
  <c r="E3628" i="4"/>
  <c r="E3812" i="4"/>
  <c r="E4444" i="4"/>
  <c r="E4668" i="4"/>
  <c r="E4796" i="4"/>
  <c r="E5148" i="4"/>
  <c r="E5316" i="4"/>
  <c r="E5436" i="4"/>
  <c r="E5860" i="4"/>
  <c r="E3473" i="4"/>
  <c r="E3661" i="4"/>
  <c r="E637" i="4"/>
  <c r="E3819" i="4"/>
  <c r="E4387" i="4"/>
  <c r="E4923" i="4"/>
  <c r="E5195" i="4"/>
  <c r="E3883" i="4"/>
  <c r="E3995" i="4"/>
  <c r="E4707" i="4"/>
  <c r="E4955" i="4"/>
  <c r="E5379" i="4"/>
  <c r="E5555" i="4"/>
  <c r="E5683" i="4"/>
  <c r="E5779" i="4"/>
  <c r="E6187" i="4"/>
  <c r="G6187" i="4"/>
  <c r="I6187" i="4" s="1"/>
  <c r="E5507" i="4"/>
  <c r="E5603" i="4"/>
  <c r="E5859" i="4"/>
  <c r="E6011" i="4"/>
  <c r="E3444" i="4"/>
  <c r="E3908" i="4"/>
  <c r="E4052" i="4"/>
  <c r="E4132" i="4"/>
  <c r="E4220" i="4"/>
  <c r="E4572" i="4"/>
  <c r="E4980" i="4"/>
  <c r="E5196" i="4"/>
  <c r="E5276" i="4"/>
  <c r="G6188" i="4"/>
  <c r="I6188" i="4" s="1"/>
  <c r="E6188" i="4"/>
  <c r="E5787" i="4"/>
  <c r="E6147" i="4"/>
  <c r="G6283" i="4"/>
  <c r="I6283" i="4" s="1"/>
  <c r="E6283" i="4"/>
  <c r="E3979" i="4"/>
  <c r="E4171" i="4"/>
  <c r="E4363" i="4"/>
  <c r="E4659" i="4"/>
  <c r="E4827" i="4"/>
  <c r="E4947" i="4"/>
  <c r="E5107" i="4"/>
  <c r="E5403" i="4"/>
  <c r="E6338" i="4"/>
  <c r="G6338" i="4"/>
  <c r="I6338" i="4" s="1"/>
  <c r="E3939" i="4"/>
  <c r="E4011" i="4"/>
  <c r="E4091" i="4"/>
  <c r="E4219" i="4"/>
  <c r="E4499" i="4"/>
  <c r="E4635" i="4"/>
  <c r="E4763" i="4"/>
  <c r="E5035" i="4"/>
  <c r="E5251" i="4"/>
  <c r="E5795" i="4"/>
  <c r="E5899" i="4"/>
  <c r="E6019" i="4"/>
  <c r="E6115" i="4"/>
  <c r="E3412" i="4"/>
  <c r="E3772" i="4"/>
  <c r="E3916" i="4"/>
  <c r="E4020" i="4"/>
  <c r="E4508" i="4"/>
  <c r="E4636" i="4"/>
  <c r="E4740" i="4"/>
  <c r="E4924" i="4"/>
  <c r="E5028" i="4"/>
  <c r="E5132" i="4"/>
  <c r="E5228" i="4"/>
  <c r="E5356" i="4"/>
  <c r="E5484" i="4"/>
  <c r="E5604" i="4"/>
  <c r="E6276" i="4"/>
  <c r="G6276" i="4"/>
  <c r="I6276" i="4" s="1"/>
  <c r="E3380" i="4"/>
  <c r="E3596" i="4"/>
  <c r="E3852" i="4"/>
  <c r="E3956" i="4"/>
  <c r="E4060" i="4"/>
  <c r="E4324" i="4"/>
  <c r="E4468" i="4"/>
  <c r="E5252" i="4"/>
  <c r="E5444" i="4"/>
  <c r="E5556" i="4"/>
  <c r="E5940" i="4"/>
  <c r="E6068" i="4"/>
  <c r="E6196" i="4"/>
  <c r="G6196" i="4"/>
  <c r="I6196" i="4" s="1"/>
  <c r="E3548" i="4"/>
  <c r="E3700" i="4"/>
  <c r="E4028" i="4"/>
  <c r="E4284" i="4"/>
  <c r="E4460" i="4"/>
  <c r="E4596" i="4"/>
  <c r="E5060" i="4"/>
  <c r="E5348" i="4"/>
  <c r="E5532" i="4"/>
  <c r="E5892" i="4"/>
  <c r="G6358" i="4"/>
  <c r="I6358" i="4" s="1"/>
  <c r="E6346" i="4"/>
  <c r="G6346" i="4"/>
  <c r="I6346" i="4" s="1"/>
  <c r="E3827" i="4"/>
  <c r="E4139" i="4"/>
  <c r="E4411" i="4"/>
  <c r="E5123" i="4"/>
  <c r="E5211" i="4"/>
  <c r="E3899" i="4"/>
  <c r="E4971" i="4"/>
  <c r="E5139" i="4"/>
  <c r="E5587" i="4"/>
  <c r="E5707" i="4"/>
  <c r="E5811" i="4"/>
  <c r="E5435" i="4"/>
  <c r="E5523" i="4"/>
  <c r="E5883" i="4"/>
  <c r="E6043" i="4"/>
  <c r="E3604" i="4"/>
  <c r="E3804" i="4"/>
  <c r="E3940" i="4"/>
  <c r="E4092" i="4"/>
  <c r="E4364" i="4"/>
  <c r="E4484" i="4"/>
  <c r="E4660" i="4"/>
  <c r="E4788" i="4"/>
  <c r="E4908" i="4"/>
  <c r="E5108" i="4"/>
  <c r="E5220" i="4"/>
  <c r="E5308" i="4"/>
  <c r="E5692" i="4"/>
  <c r="E5836" i="4"/>
  <c r="E6059" i="4"/>
  <c r="H5182" i="4"/>
  <c r="H2550" i="4"/>
  <c r="E4027" i="4"/>
  <c r="E4227" i="4"/>
  <c r="E4371" i="4"/>
  <c r="E4595" i="4"/>
  <c r="E4739" i="4"/>
  <c r="E4859" i="4"/>
  <c r="E5003" i="4"/>
  <c r="E6370" i="4"/>
  <c r="G6370" i="4"/>
  <c r="I6370" i="4" s="1"/>
  <c r="E3947" i="4"/>
  <c r="E4035" i="4"/>
  <c r="E4107" i="4"/>
  <c r="E4275" i="4"/>
  <c r="E4507" i="4"/>
  <c r="E4787" i="4"/>
  <c r="E4915" i="4"/>
  <c r="E5051" i="4"/>
  <c r="G6354" i="4"/>
  <c r="I6354" i="4" s="1"/>
  <c r="E6354" i="4"/>
  <c r="E5475" i="4"/>
  <c r="E5579" i="4"/>
  <c r="E5731" i="4"/>
  <c r="E5931" i="4"/>
  <c r="E6035" i="4"/>
  <c r="E6139" i="4"/>
  <c r="E6267" i="4"/>
  <c r="G6267" i="4"/>
  <c r="I6267" i="4" s="1"/>
  <c r="E3484" i="4"/>
  <c r="E3636" i="4"/>
  <c r="E4044" i="4"/>
  <c r="E4308" i="4"/>
  <c r="E4948" i="4"/>
  <c r="E5156" i="4"/>
  <c r="E5404" i="4"/>
  <c r="E5508" i="4"/>
  <c r="E5764" i="4"/>
  <c r="E3516" i="4"/>
  <c r="E3620" i="4"/>
  <c r="E3868" i="4"/>
  <c r="E4116" i="4"/>
  <c r="E4348" i="4"/>
  <c r="E4684" i="4"/>
  <c r="E4836" i="4"/>
  <c r="E5476" i="4"/>
  <c r="E5708" i="4"/>
  <c r="E5844" i="4"/>
  <c r="E5972" i="4"/>
  <c r="E6100" i="4"/>
  <c r="E6228" i="4"/>
  <c r="G6228" i="4"/>
  <c r="I6228" i="4" s="1"/>
  <c r="E3436" i="4"/>
  <c r="E3588" i="4"/>
  <c r="E3756" i="4"/>
  <c r="E3884" i="4"/>
  <c r="E4124" i="4"/>
  <c r="E4380" i="4"/>
  <c r="E4620" i="4"/>
  <c r="E5084" i="4"/>
  <c r="E5244" i="4"/>
  <c r="E5380" i="4"/>
  <c r="E5564" i="4"/>
  <c r="E5684" i="4"/>
  <c r="E5812" i="4"/>
  <c r="E6044" i="4"/>
  <c r="E6300" i="4"/>
  <c r="G6300" i="4"/>
  <c r="I6300" i="4" s="1"/>
  <c r="E3647" i="4"/>
  <c r="E4834" i="4"/>
  <c r="E6058" i="4"/>
  <c r="E3830" i="4"/>
  <c r="E3958" i="4"/>
  <c r="E4222" i="4"/>
  <c r="E4318" i="4"/>
  <c r="E4414" i="4"/>
  <c r="E4494" i="4"/>
  <c r="E4758" i="4"/>
  <c r="E4918" i="4"/>
  <c r="E5158" i="4"/>
  <c r="E5358" i="4"/>
  <c r="E5662" i="4"/>
  <c r="E5790" i="4"/>
  <c r="E5926" i="4"/>
  <c r="E3455" i="4"/>
  <c r="E3559" i="4"/>
  <c r="E4247" i="4"/>
  <c r="E5248" i="4"/>
  <c r="E3483" i="4"/>
  <c r="F5778" i="4"/>
  <c r="H5778" i="4" s="1"/>
  <c r="E4770" i="4"/>
  <c r="F5702" i="4"/>
  <c r="H5702" i="4" s="1"/>
  <c r="E6376" i="4"/>
  <c r="G6376" i="4"/>
  <c r="I6376" i="4" s="1"/>
  <c r="F5383" i="4"/>
  <c r="H5383" i="4" s="1"/>
  <c r="E3032" i="4"/>
  <c r="E3307" i="4"/>
  <c r="E5730" i="4"/>
  <c r="E2852" i="4"/>
  <c r="H1590" i="4"/>
  <c r="H4871" i="4"/>
  <c r="E2130" i="4"/>
  <c r="E2754" i="4"/>
  <c r="E2274" i="4"/>
  <c r="E6026" i="4"/>
  <c r="E3714" i="4"/>
  <c r="E3546" i="4"/>
  <c r="H1350" i="4"/>
  <c r="H5409" i="4"/>
  <c r="F4253" i="4"/>
  <c r="H4253" i="4" s="1"/>
  <c r="E5322" i="4"/>
  <c r="E3698" i="4"/>
  <c r="F3743" i="4"/>
  <c r="H3743" i="4" s="1"/>
  <c r="H4893" i="4"/>
  <c r="E4246" i="4"/>
  <c r="E4334" i="4"/>
  <c r="E4510" i="4"/>
  <c r="E5806" i="4"/>
  <c r="E6078" i="4"/>
  <c r="E6079" i="4"/>
  <c r="E4118" i="4"/>
  <c r="E4846" i="4"/>
  <c r="E5574" i="4"/>
  <c r="E5830" i="4"/>
  <c r="E3511" i="4"/>
  <c r="E4054" i="4"/>
  <c r="E4358" i="4"/>
  <c r="E4686" i="4"/>
  <c r="E4982" i="4"/>
  <c r="E5046" i="4"/>
  <c r="E5638" i="4"/>
  <c r="E6222" i="4"/>
  <c r="G6222" i="4"/>
  <c r="I6222" i="4" s="1"/>
  <c r="E4376" i="4"/>
  <c r="E2504" i="4"/>
  <c r="E2728" i="4"/>
  <c r="E4862" i="4"/>
  <c r="E2384" i="4"/>
  <c r="E2992" i="4"/>
  <c r="E4718" i="4"/>
  <c r="E5174" i="4"/>
  <c r="E6142" i="4"/>
  <c r="F1342" i="4"/>
  <c r="H1342" i="4" s="1"/>
  <c r="F6303" i="4"/>
  <c r="H6303" i="4" s="1"/>
  <c r="E804" i="4"/>
  <c r="E1012" i="4"/>
  <c r="E1531" i="4"/>
  <c r="E1651" i="4"/>
  <c r="E1794" i="4"/>
  <c r="E2313" i="4"/>
  <c r="E2665" i="4"/>
  <c r="E2985" i="4"/>
  <c r="E3088" i="4"/>
  <c r="E3296" i="4"/>
  <c r="E3576" i="4"/>
  <c r="E3656" i="4"/>
  <c r="E3863" i="4"/>
  <c r="E3959" i="4"/>
  <c r="E4079" i="4"/>
  <c r="E4199" i="4"/>
  <c r="E4303" i="4"/>
  <c r="E4399" i="4"/>
  <c r="E4495" i="4"/>
  <c r="E4663" i="4"/>
  <c r="E4743" i="4"/>
  <c r="E5015" i="4"/>
  <c r="E5095" i="4"/>
  <c r="E5279" i="4"/>
  <c r="E5375" i="4"/>
  <c r="E5479" i="4"/>
  <c r="E5591" i="4"/>
  <c r="E5655" i="4"/>
  <c r="E5711" i="4"/>
  <c r="E6063" i="4"/>
  <c r="E6255" i="4"/>
  <c r="G6255" i="4"/>
  <c r="I6255" i="4" s="1"/>
  <c r="G6334" i="4"/>
  <c r="I6334" i="4" s="1"/>
  <c r="E6334" i="4"/>
  <c r="F5898" i="4"/>
  <c r="H5898" i="4"/>
  <c r="E1436" i="4"/>
  <c r="E1627" i="4"/>
  <c r="E1882" i="4"/>
  <c r="E1946" i="4"/>
  <c r="E2457" i="4"/>
  <c r="E2601" i="4"/>
  <c r="E3216" i="4"/>
  <c r="E3336" i="4"/>
  <c r="E3400" i="4"/>
  <c r="E3528" i="4"/>
  <c r="E3672" i="4"/>
  <c r="E3784" i="4"/>
  <c r="E4239" i="4"/>
  <c r="E4335" i="4"/>
  <c r="E4439" i="4"/>
  <c r="E4527" i="4"/>
  <c r="E4607" i="4"/>
  <c r="E4799" i="4"/>
  <c r="E4903" i="4"/>
  <c r="E5023" i="4"/>
  <c r="E5087" i="4"/>
  <c r="E5135" i="4"/>
  <c r="E5207" i="4"/>
  <c r="E5327" i="4"/>
  <c r="E5407" i="4"/>
  <c r="E5495" i="4"/>
  <c r="E5735" i="4"/>
  <c r="E5799" i="4"/>
  <c r="E5975" i="4"/>
  <c r="E6047" i="4"/>
  <c r="E6111" i="4"/>
  <c r="E6207" i="4"/>
  <c r="G6207" i="4"/>
  <c r="I6207" i="4" s="1"/>
  <c r="E6279" i="4"/>
  <c r="G6279" i="4"/>
  <c r="I6279" i="4" s="1"/>
  <c r="E6390" i="4"/>
  <c r="G6390" i="4"/>
  <c r="I6390" i="4" s="1"/>
  <c r="E821" i="4"/>
  <c r="E1644" i="4"/>
  <c r="E1739" i="4"/>
  <c r="E1883" i="4"/>
  <c r="E2202" i="4"/>
  <c r="E2362" i="4"/>
  <c r="E2546" i="4"/>
  <c r="E2834" i="4"/>
  <c r="E2890" i="4"/>
  <c r="E3002" i="4"/>
  <c r="E3457" i="4"/>
  <c r="E3753" i="4"/>
  <c r="E3872" i="4"/>
  <c r="E3968" i="4"/>
  <c r="E4080" i="4"/>
  <c r="E4168" i="4"/>
  <c r="E4328" i="4"/>
  <c r="E4424" i="4"/>
  <c r="E4528" i="4"/>
  <c r="E4632" i="4"/>
  <c r="E4736" i="4"/>
  <c r="E4832" i="4"/>
  <c r="E4928" i="4"/>
  <c r="E5000" i="4"/>
  <c r="E5056" i="4"/>
  <c r="E5264" i="4"/>
  <c r="E5352" i="4"/>
  <c r="E5440" i="4"/>
  <c r="E5536" i="4"/>
  <c r="E5608" i="4"/>
  <c r="E5688" i="4"/>
  <c r="E5768" i="4"/>
  <c r="E5944" i="4"/>
  <c r="E6024" i="4"/>
  <c r="E6096" i="4"/>
  <c r="E6168" i="4"/>
  <c r="E6232" i="4"/>
  <c r="G6232" i="4"/>
  <c r="I6232" i="4" s="1"/>
  <c r="G6320" i="4"/>
  <c r="I6320" i="4" s="1"/>
  <c r="E6320" i="4"/>
  <c r="E950" i="4"/>
  <c r="E1302" i="4"/>
  <c r="E1366" i="4"/>
  <c r="E1732" i="4"/>
  <c r="E1900" i="4"/>
  <c r="E2147" i="4"/>
  <c r="E2291" i="4"/>
  <c r="E2403" i="4"/>
  <c r="E3234" i="4"/>
  <c r="E3330" i="4"/>
  <c r="E3410" i="4"/>
  <c r="E3746" i="4"/>
  <c r="E3865" i="4"/>
  <c r="E4089" i="4"/>
  <c r="E4217" i="4"/>
  <c r="E4441" i="4"/>
  <c r="E4569" i="4"/>
  <c r="E4681" i="4"/>
  <c r="E5633" i="4"/>
  <c r="E5729" i="4"/>
  <c r="E5809" i="4"/>
  <c r="E5921" i="4"/>
  <c r="E6161" i="4"/>
  <c r="E6241" i="4"/>
  <c r="G6241" i="4"/>
  <c r="I6241" i="4" s="1"/>
  <c r="G6368" i="4"/>
  <c r="I6368" i="4" s="1"/>
  <c r="E6368" i="4"/>
  <c r="F5978" i="4"/>
  <c r="H5978" i="4" s="1"/>
  <c r="E2616" i="4"/>
  <c r="E2944" i="4"/>
  <c r="E3287" i="4"/>
  <c r="E4798" i="4"/>
  <c r="E5110" i="4"/>
  <c r="E5318" i="4"/>
  <c r="E5942" i="4"/>
  <c r="E2880" i="4"/>
  <c r="E5614" i="4"/>
  <c r="E2783" i="4"/>
  <c r="E3374" i="4"/>
  <c r="E3478" i="4"/>
  <c r="E3734" i="4"/>
  <c r="F2752" i="4"/>
  <c r="H2752" i="4" s="1"/>
  <c r="F5118" i="4"/>
  <c r="H5118" i="4" s="1"/>
  <c r="E956" i="4"/>
  <c r="E1092" i="4"/>
  <c r="E1706" i="4"/>
  <c r="E3120" i="4"/>
  <c r="E3176" i="4"/>
  <c r="E3520" i="4"/>
  <c r="E3648" i="4"/>
  <c r="E3744" i="4"/>
  <c r="E3903" i="4"/>
  <c r="E3999" i="4"/>
  <c r="E4087" i="4"/>
  <c r="E4191" i="4"/>
  <c r="E4295" i="4"/>
  <c r="E4407" i="4"/>
  <c r="E4487" i="4"/>
  <c r="E4591" i="4"/>
  <c r="E4687" i="4"/>
  <c r="E4807" i="4"/>
  <c r="E4879" i="4"/>
  <c r="E5199" i="4"/>
  <c r="E5423" i="4"/>
  <c r="E5511" i="4"/>
  <c r="E5775" i="4"/>
  <c r="E5863" i="4"/>
  <c r="E5951" i="4"/>
  <c r="E6055" i="4"/>
  <c r="E6159" i="4"/>
  <c r="E6382" i="4"/>
  <c r="G6382" i="4"/>
  <c r="I6382" i="4" s="1"/>
  <c r="E1628" i="4"/>
  <c r="E1835" i="4"/>
  <c r="E1963" i="4"/>
  <c r="E2082" i="4"/>
  <c r="E2322" i="4"/>
  <c r="E2426" i="4"/>
  <c r="E2482" i="4"/>
  <c r="E2778" i="4"/>
  <c r="E2898" i="4"/>
  <c r="E3832" i="4"/>
  <c r="E3936" i="4"/>
  <c r="E4336" i="4"/>
  <c r="E4464" i="4"/>
  <c r="E4568" i="4"/>
  <c r="E4656" i="4"/>
  <c r="E4784" i="4"/>
  <c r="E4856" i="4"/>
  <c r="E4920" i="4"/>
  <c r="E5048" i="4"/>
  <c r="E5160" i="4"/>
  <c r="E5384" i="4"/>
  <c r="E5480" i="4"/>
  <c r="E5592" i="4"/>
  <c r="E5696" i="4"/>
  <c r="E5832" i="4"/>
  <c r="E5952" i="4"/>
  <c r="E6104" i="4"/>
  <c r="E6312" i="4"/>
  <c r="G6312" i="4"/>
  <c r="I6312" i="4" s="1"/>
  <c r="E670" i="4"/>
  <c r="E830" i="4"/>
  <c r="E966" i="4"/>
  <c r="E1126" i="4"/>
  <c r="E1342" i="4"/>
  <c r="E1740" i="4"/>
  <c r="E1836" i="4"/>
  <c r="E1972" i="4"/>
  <c r="E2379" i="4"/>
  <c r="E2539" i="4"/>
  <c r="E2651" i="4"/>
  <c r="E2915" i="4"/>
  <c r="E3146" i="4"/>
  <c r="E3322" i="4"/>
  <c r="E3722" i="4"/>
  <c r="E3810" i="4"/>
  <c r="E951" i="4"/>
  <c r="E1063" i="4"/>
  <c r="E1303" i="4"/>
  <c r="E1630" i="4"/>
  <c r="E2156" i="4"/>
  <c r="E2300" i="4"/>
  <c r="E2388" i="4"/>
  <c r="E2516" i="4"/>
  <c r="E2572" i="4"/>
  <c r="E2732" i="4"/>
  <c r="E2916" i="4"/>
  <c r="E3131" i="4"/>
  <c r="E3267" i="4"/>
  <c r="E3355" i="4"/>
  <c r="E3467" i="4"/>
  <c r="E3595" i="4"/>
  <c r="E3763" i="4"/>
  <c r="E3858" i="4"/>
  <c r="E4034" i="4"/>
  <c r="E4090" i="4"/>
  <c r="E4178" i="4"/>
  <c r="E4370" i="4"/>
  <c r="E4626" i="4"/>
  <c r="E4754" i="4"/>
  <c r="E4850" i="4"/>
  <c r="E5274" i="4"/>
  <c r="E5546" i="4"/>
  <c r="E5858" i="4"/>
  <c r="E6194" i="4"/>
  <c r="G6194" i="4"/>
  <c r="I6194" i="4" s="1"/>
  <c r="E1636" i="4"/>
  <c r="E1723" i="4"/>
  <c r="E1803" i="4"/>
  <c r="E2002" i="4"/>
  <c r="E2330" i="4"/>
  <c r="E2458" i="4"/>
  <c r="E2970" i="4"/>
  <c r="E3066" i="4"/>
  <c r="E3856" i="4"/>
  <c r="E3952" i="4"/>
  <c r="E4088" i="4"/>
  <c r="E4216" i="4"/>
  <c r="E4320" i="4"/>
  <c r="E4416" i="4"/>
  <c r="E4488" i="4"/>
  <c r="E4592" i="4"/>
  <c r="E4680" i="4"/>
  <c r="E4912" i="4"/>
  <c r="E5136" i="4"/>
  <c r="E5208" i="4"/>
  <c r="E5296" i="4"/>
  <c r="E5376" i="4"/>
  <c r="E5472" i="4"/>
  <c r="E5576" i="4"/>
  <c r="E5680" i="4"/>
  <c r="E5776" i="4"/>
  <c r="E5856" i="4"/>
  <c r="E6032" i="4"/>
  <c r="E6112" i="4"/>
  <c r="E6192" i="4"/>
  <c r="G6192" i="4"/>
  <c r="I6192" i="4" s="1"/>
  <c r="E6375" i="4"/>
  <c r="G6375" i="4"/>
  <c r="I6375" i="4" s="1"/>
  <c r="E1142" i="4"/>
  <c r="E1772" i="4"/>
  <c r="E2011" i="4"/>
  <c r="E2203" i="4"/>
  <c r="E2467" i="4"/>
  <c r="E2659" i="4"/>
  <c r="E2819" i="4"/>
  <c r="E2907" i="4"/>
  <c r="E2995" i="4"/>
  <c r="E3059" i="4"/>
  <c r="E3226" i="4"/>
  <c r="E3354" i="4"/>
  <c r="E3738" i="4"/>
  <c r="E6344" i="4"/>
  <c r="G6344" i="4"/>
  <c r="I6344" i="4" s="1"/>
  <c r="E1095" i="4"/>
  <c r="E1351" i="4"/>
  <c r="E2036" i="4"/>
  <c r="E2212" i="4"/>
  <c r="E3036" i="4"/>
  <c r="E3203" i="4"/>
  <c r="E3259" i="4"/>
  <c r="E3339" i="4"/>
  <c r="E3475" i="4"/>
  <c r="E3842" i="4"/>
  <c r="E3914" i="4"/>
  <c r="E4146" i="4"/>
  <c r="E4250" i="4"/>
  <c r="E4602" i="4"/>
  <c r="E4802" i="4"/>
  <c r="E4938" i="4"/>
  <c r="E5074" i="4"/>
  <c r="E5266" i="4"/>
  <c r="E5682" i="4"/>
  <c r="E6034" i="4"/>
  <c r="F3416" i="4"/>
  <c r="H3416" i="4" s="1"/>
  <c r="E887" i="4"/>
  <c r="E1558" i="4"/>
  <c r="E2092" i="4"/>
  <c r="E2316" i="4"/>
  <c r="E2612" i="4"/>
  <c r="E2868" i="4"/>
  <c r="E2956" i="4"/>
  <c r="E3523" i="4"/>
  <c r="E3731" i="4"/>
  <c r="E3818" i="4"/>
  <c r="E3906" i="4"/>
  <c r="E4202" i="4"/>
  <c r="E4306" i="4"/>
  <c r="E4386" i="4"/>
  <c r="E4730" i="4"/>
  <c r="E4818" i="4"/>
  <c r="E5218" i="4"/>
  <c r="E5338" i="4"/>
  <c r="E5522" i="4"/>
  <c r="E5618" i="4"/>
  <c r="E5714" i="4"/>
  <c r="E5978" i="4"/>
  <c r="E6074" i="4"/>
  <c r="G6202" i="4"/>
  <c r="I6202" i="4" s="1"/>
  <c r="E6202" i="4"/>
  <c r="E6290" i="4"/>
  <c r="G6290" i="4"/>
  <c r="I6290" i="4" s="1"/>
  <c r="E6424" i="4"/>
  <c r="G6424" i="4"/>
  <c r="I6424" i="4" s="1"/>
  <c r="E3522" i="4"/>
  <c r="E1292" i="4"/>
  <c r="E1844" i="4"/>
  <c r="E3020" i="4"/>
  <c r="E3477" i="4"/>
  <c r="E4290" i="4"/>
  <c r="E2554" i="4"/>
  <c r="E5162" i="4"/>
  <c r="E2091" i="4"/>
  <c r="E2747" i="4"/>
  <c r="E2752" i="4"/>
  <c r="E3383" i="4"/>
  <c r="E3487" i="4"/>
  <c r="E4174" i="4"/>
  <c r="E5118" i="4"/>
  <c r="E5646" i="4"/>
  <c r="E5854" i="4"/>
  <c r="E6054" i="4"/>
  <c r="E6134" i="4"/>
  <c r="G6206" i="4"/>
  <c r="I6206" i="4" s="1"/>
  <c r="E6206" i="4"/>
  <c r="E6278" i="4"/>
  <c r="G6278" i="4"/>
  <c r="I6278" i="4" s="1"/>
  <c r="E2320" i="4"/>
  <c r="E4038" i="4"/>
  <c r="E5566" i="4"/>
  <c r="E5670" i="4"/>
  <c r="E5766" i="4"/>
  <c r="E5894" i="4"/>
  <c r="E6310" i="4"/>
  <c r="G6310" i="4"/>
  <c r="I6310" i="4" s="1"/>
  <c r="E1468" i="4"/>
  <c r="E1906" i="4"/>
  <c r="E3600" i="4"/>
  <c r="E3680" i="4"/>
  <c r="E3815" i="4"/>
  <c r="E3879" i="4"/>
  <c r="E4007" i="4"/>
  <c r="E4327" i="4"/>
  <c r="E4415" i="4"/>
  <c r="E4679" i="4"/>
  <c r="E4759" i="4"/>
  <c r="E4863" i="4"/>
  <c r="E4951" i="4"/>
  <c r="E5031" i="4"/>
  <c r="E5215" i="4"/>
  <c r="E5295" i="4"/>
  <c r="E5391" i="4"/>
  <c r="E5503" i="4"/>
  <c r="E5607" i="4"/>
  <c r="E5663" i="4"/>
  <c r="E5871" i="4"/>
  <c r="E5991" i="4"/>
  <c r="E6143" i="4"/>
  <c r="E6271" i="4"/>
  <c r="G6271" i="4"/>
  <c r="I6271" i="4" s="1"/>
  <c r="E6350" i="4"/>
  <c r="G6350" i="4"/>
  <c r="I6350" i="4" s="1"/>
  <c r="F4785" i="4"/>
  <c r="H4785" i="4"/>
  <c r="F1111" i="4"/>
  <c r="H1111" i="4" s="1"/>
  <c r="E1028" i="4"/>
  <c r="E1452" i="4"/>
  <c r="E1643" i="4"/>
  <c r="E1890" i="4"/>
  <c r="E3416" i="4"/>
  <c r="E3720" i="4"/>
  <c r="E3792" i="4"/>
  <c r="E4047" i="4"/>
  <c r="E4159" i="4"/>
  <c r="E4351" i="4"/>
  <c r="E4463" i="4"/>
  <c r="E4535" i="4"/>
  <c r="E4631" i="4"/>
  <c r="E4727" i="4"/>
  <c r="E4815" i="4"/>
  <c r="E4919" i="4"/>
  <c r="E4983" i="4"/>
  <c r="E5039" i="4"/>
  <c r="E5103" i="4"/>
  <c r="E5231" i="4"/>
  <c r="E5351" i="4"/>
  <c r="E5519" i="4"/>
  <c r="E5679" i="4"/>
  <c r="E5751" i="4"/>
  <c r="E5815" i="4"/>
  <c r="E5911" i="4"/>
  <c r="E5999" i="4"/>
  <c r="E6071" i="4"/>
  <c r="E6127" i="4"/>
  <c r="E6223" i="4"/>
  <c r="G6223" i="4"/>
  <c r="I6223" i="4" s="1"/>
  <c r="E6311" i="4"/>
  <c r="G6311" i="4"/>
  <c r="I6311" i="4" s="1"/>
  <c r="E1659" i="4"/>
  <c r="E1779" i="4"/>
  <c r="E1899" i="4"/>
  <c r="E2378" i="4"/>
  <c r="E2490" i="4"/>
  <c r="E2570" i="4"/>
  <c r="E2762" i="4"/>
  <c r="E2850" i="4"/>
  <c r="E2914" i="4"/>
  <c r="E3042" i="4"/>
  <c r="E3896" i="4"/>
  <c r="E4280" i="4"/>
  <c r="E4352" i="4"/>
  <c r="E4448" i="4"/>
  <c r="E4552" i="4"/>
  <c r="E4648" i="4"/>
  <c r="E4752" i="4"/>
  <c r="E4848" i="4"/>
  <c r="E4944" i="4"/>
  <c r="E5008" i="4"/>
  <c r="E5080" i="4"/>
  <c r="E5192" i="4"/>
  <c r="E5280" i="4"/>
  <c r="E5464" i="4"/>
  <c r="E5544" i="4"/>
  <c r="E5624" i="4"/>
  <c r="E5704" i="4"/>
  <c r="E5784" i="4"/>
  <c r="E5888" i="4"/>
  <c r="E5960" i="4"/>
  <c r="E6040" i="4"/>
  <c r="E6120" i="4"/>
  <c r="E6184" i="4"/>
  <c r="G6184" i="4"/>
  <c r="I6184" i="4" s="1"/>
  <c r="E6240" i="4"/>
  <c r="G6240" i="4"/>
  <c r="I6240" i="4" s="1"/>
  <c r="E6343" i="4"/>
  <c r="G6343" i="4"/>
  <c r="I6343" i="4" s="1"/>
  <c r="E1318" i="4"/>
  <c r="E1668" i="4"/>
  <c r="E1828" i="4"/>
  <c r="E1924" i="4"/>
  <c r="E2435" i="4"/>
  <c r="E2547" i="4"/>
  <c r="E2827" i="4"/>
  <c r="E2979" i="4"/>
  <c r="E3090" i="4"/>
  <c r="E3250" i="4"/>
  <c r="E3338" i="4"/>
  <c r="E3466" i="4"/>
  <c r="E3770" i="4"/>
  <c r="E2647" i="4"/>
  <c r="E3126" i="4"/>
  <c r="E3198" i="4"/>
  <c r="E796" i="4"/>
  <c r="E868" i="4"/>
  <c r="E1044" i="4"/>
  <c r="E1116" i="4"/>
  <c r="E1316" i="4"/>
  <c r="E1818" i="4"/>
  <c r="E1954" i="4"/>
  <c r="E3136" i="4"/>
  <c r="E3184" i="4"/>
  <c r="E3288" i="4"/>
  <c r="E3536" i="4"/>
  <c r="E4103" i="4"/>
  <c r="E4319" i="4"/>
  <c r="E4423" i="4"/>
  <c r="E4511" i="4"/>
  <c r="E4599" i="4"/>
  <c r="E4711" i="4"/>
  <c r="E4831" i="4"/>
  <c r="E5239" i="4"/>
  <c r="E5335" i="4"/>
  <c r="E5439" i="4"/>
  <c r="E5535" i="4"/>
  <c r="E5615" i="4"/>
  <c r="E5807" i="4"/>
  <c r="E5887" i="4"/>
  <c r="E5967" i="4"/>
  <c r="E6095" i="4"/>
  <c r="E6175" i="4"/>
  <c r="G6175" i="4"/>
  <c r="I6175" i="4" s="1"/>
  <c r="E6398" i="4"/>
  <c r="G6398" i="4"/>
  <c r="I6398" i="4" s="1"/>
  <c r="E1652" i="4"/>
  <c r="E2258" i="4"/>
  <c r="E2434" i="4"/>
  <c r="E2498" i="4"/>
  <c r="E2634" i="4"/>
  <c r="E3026" i="4"/>
  <c r="E3864" i="4"/>
  <c r="E3960" i="4"/>
  <c r="E4056" i="4"/>
  <c r="E4160" i="4"/>
  <c r="E4360" i="4"/>
  <c r="E4496" i="4"/>
  <c r="E4584" i="4"/>
  <c r="E4688" i="4"/>
  <c r="E4792" i="4"/>
  <c r="E4864" i="4"/>
  <c r="E4952" i="4"/>
  <c r="E5072" i="4"/>
  <c r="E5184" i="4"/>
  <c r="E5408" i="4"/>
  <c r="E5504" i="4"/>
  <c r="E5616" i="4"/>
  <c r="E5864" i="4"/>
  <c r="E5984" i="4"/>
  <c r="E6335" i="4"/>
  <c r="G6335" i="4"/>
  <c r="I6335" i="4" s="1"/>
  <c r="E974" i="4"/>
  <c r="E1374" i="4"/>
  <c r="E1892" i="4"/>
  <c r="E2195" i="4"/>
  <c r="E2395" i="4"/>
  <c r="E2851" i="4"/>
  <c r="E2939" i="4"/>
  <c r="E3258" i="4"/>
  <c r="E1071" i="4"/>
  <c r="E1654" i="4"/>
  <c r="E2020" i="4"/>
  <c r="E2404" i="4"/>
  <c r="E2476" i="4"/>
  <c r="E2532" i="4"/>
  <c r="E2748" i="4"/>
  <c r="E2828" i="4"/>
  <c r="E3139" i="4"/>
  <c r="E3283" i="4"/>
  <c r="E3363" i="4"/>
  <c r="E3619" i="4"/>
  <c r="E3779" i="4"/>
  <c r="E3978" i="4"/>
  <c r="E4050" i="4"/>
  <c r="E4098" i="4"/>
  <c r="E4658" i="4"/>
  <c r="E5298" i="4"/>
  <c r="E5882" i="4"/>
  <c r="E789" i="4"/>
  <c r="E1675" i="4"/>
  <c r="E2010" i="4"/>
  <c r="E2578" i="4"/>
  <c r="E2882" i="4"/>
  <c r="E2994" i="4"/>
  <c r="E3082" i="4"/>
  <c r="E3880" i="4"/>
  <c r="E3976" i="4"/>
  <c r="E4112" i="4"/>
  <c r="E4432" i="4"/>
  <c r="E4512" i="4"/>
  <c r="E4616" i="4"/>
  <c r="E4704" i="4"/>
  <c r="E4800" i="4"/>
  <c r="E4936" i="4"/>
  <c r="E5064" i="4"/>
  <c r="E5152" i="4"/>
  <c r="E5232" i="4"/>
  <c r="E5312" i="4"/>
  <c r="E5400" i="4"/>
  <c r="E5488" i="4"/>
  <c r="E5712" i="4"/>
  <c r="E5800" i="4"/>
  <c r="E5872" i="4"/>
  <c r="E5968" i="4"/>
  <c r="E6048" i="4"/>
  <c r="E6128" i="4"/>
  <c r="E6304" i="4"/>
  <c r="G6304" i="4"/>
  <c r="I6304" i="4" s="1"/>
  <c r="E6391" i="4"/>
  <c r="G6391" i="4"/>
  <c r="I6391" i="4" s="1"/>
  <c r="E1676" i="4"/>
  <c r="E1788" i="4"/>
  <c r="E1868" i="4"/>
  <c r="E1964" i="4"/>
  <c r="E2027" i="4"/>
  <c r="E2387" i="4"/>
  <c r="E2491" i="4"/>
  <c r="E2835" i="4"/>
  <c r="E3067" i="4"/>
  <c r="E3378" i="4"/>
  <c r="E3762" i="4"/>
  <c r="E727" i="4"/>
  <c r="L5" i="3" s="1" a="1"/>
  <c r="L5" i="3" s="1"/>
  <c r="U6" i="2" s="1"/>
  <c r="E975" i="4"/>
  <c r="E1375" i="4"/>
  <c r="E2084" i="4"/>
  <c r="E2652" i="4"/>
  <c r="E2804" i="4"/>
  <c r="E3052" i="4"/>
  <c r="E3219" i="4"/>
  <c r="E3491" i="4"/>
  <c r="E3603" i="4"/>
  <c r="E3707" i="4"/>
  <c r="E3866" i="4"/>
  <c r="E5186" i="4"/>
  <c r="E783" i="4"/>
  <c r="E1199" i="4"/>
  <c r="E1574" i="4"/>
  <c r="E2028" i="4"/>
  <c r="E2332" i="4"/>
  <c r="E2428" i="4"/>
  <c r="E2716" i="4"/>
  <c r="E2980" i="4"/>
  <c r="E3547" i="4"/>
  <c r="E3834" i="4"/>
  <c r="E4218" i="4"/>
  <c r="E5914" i="4"/>
  <c r="G6330" i="4"/>
  <c r="I6330" i="4" s="1"/>
  <c r="E6330" i="4"/>
  <c r="E2656" i="4"/>
  <c r="E4350" i="4"/>
  <c r="E5054" i="4"/>
  <c r="E5246" i="4"/>
  <c r="E5374" i="4"/>
  <c r="E5654" i="4"/>
  <c r="E5974" i="4"/>
  <c r="E6022" i="4"/>
  <c r="E6102" i="4"/>
  <c r="E6150" i="4"/>
  <c r="G6214" i="4"/>
  <c r="I6214" i="4" s="1"/>
  <c r="E6214" i="4"/>
  <c r="E2688" i="4"/>
  <c r="E3239" i="4"/>
  <c r="E3671" i="4"/>
  <c r="E4286" i="4"/>
  <c r="E5486" i="4"/>
  <c r="E6086" i="4"/>
  <c r="E6254" i="4"/>
  <c r="G6254" i="4"/>
  <c r="I6254" i="4" s="1"/>
  <c r="E964" i="4"/>
  <c r="E1484" i="4"/>
  <c r="E1850" i="4"/>
  <c r="E3392" i="4"/>
  <c r="E3544" i="4"/>
  <c r="E3831" i="4"/>
  <c r="E3935" i="4"/>
  <c r="E4039" i="4"/>
  <c r="E4151" i="4"/>
  <c r="E4263" i="4"/>
  <c r="E4359" i="4"/>
  <c r="E4431" i="4"/>
  <c r="E4559" i="4"/>
  <c r="E4703" i="4"/>
  <c r="E4775" i="4"/>
  <c r="E4895" i="4"/>
  <c r="E4967" i="4"/>
  <c r="E5151" i="4"/>
  <c r="E5319" i="4"/>
  <c r="E5623" i="4"/>
  <c r="E5671" i="4"/>
  <c r="E5895" i="4"/>
  <c r="E6015" i="4"/>
  <c r="E6215" i="4"/>
  <c r="G6215" i="4"/>
  <c r="I6215" i="4" s="1"/>
  <c r="E6295" i="4"/>
  <c r="G6295" i="4"/>
  <c r="I6295" i="4" s="1"/>
  <c r="E948" i="4"/>
  <c r="E1364" i="4"/>
  <c r="E1770" i="4"/>
  <c r="E1914" i="4"/>
  <c r="E3376" i="4"/>
  <c r="E3488" i="4"/>
  <c r="E3584" i="4"/>
  <c r="E3736" i="4"/>
  <c r="E3808" i="4"/>
  <c r="E3911" i="4"/>
  <c r="E4183" i="4"/>
  <c r="E4287" i="4"/>
  <c r="E4367" i="4"/>
  <c r="E4479" i="4"/>
  <c r="E4551" i="4"/>
  <c r="E4751" i="4"/>
  <c r="E4935" i="4"/>
  <c r="E4991" i="4"/>
  <c r="E5055" i="4"/>
  <c r="E5119" i="4"/>
  <c r="E5183" i="4"/>
  <c r="E5247" i="4"/>
  <c r="E5367" i="4"/>
  <c r="E5463" i="4"/>
  <c r="E5543" i="4"/>
  <c r="E5703" i="4"/>
  <c r="E5767" i="4"/>
  <c r="E5839" i="4"/>
  <c r="E5943" i="4"/>
  <c r="E6023" i="4"/>
  <c r="E6087" i="4"/>
  <c r="E6247" i="4"/>
  <c r="G6247" i="4"/>
  <c r="I6247" i="4" s="1"/>
  <c r="E781" i="4"/>
  <c r="E1915" i="4"/>
  <c r="E2058" i="4"/>
  <c r="E2394" i="4"/>
  <c r="E2506" i="4"/>
  <c r="E2866" i="4"/>
  <c r="E3058" i="4"/>
  <c r="E3225" i="4"/>
  <c r="E3920" i="4"/>
  <c r="E4136" i="4"/>
  <c r="E4224" i="4"/>
  <c r="E4296" i="4"/>
  <c r="E4368" i="4"/>
  <c r="E4480" i="4"/>
  <c r="E4576" i="4"/>
  <c r="E4672" i="4"/>
  <c r="E4880" i="4"/>
  <c r="E4968" i="4"/>
  <c r="E5032" i="4"/>
  <c r="E5104" i="4"/>
  <c r="E5216" i="4"/>
  <c r="E5392" i="4"/>
  <c r="E5496" i="4"/>
  <c r="E5568" i="4"/>
  <c r="E5640" i="4"/>
  <c r="E5728" i="4"/>
  <c r="E5808" i="4"/>
  <c r="E5912" i="4"/>
  <c r="E5976" i="4"/>
  <c r="E6056" i="4"/>
  <c r="E6136" i="4"/>
  <c r="E6208" i="4"/>
  <c r="G6208" i="4"/>
  <c r="I6208" i="4" s="1"/>
  <c r="E6264" i="4"/>
  <c r="G6264" i="4"/>
  <c r="I6264" i="4" s="1"/>
  <c r="E6367" i="4"/>
  <c r="G6367" i="4"/>
  <c r="I6367" i="4" s="1"/>
  <c r="E1326" i="4"/>
  <c r="E1860" i="4"/>
  <c r="E1948" i="4"/>
  <c r="E2355" i="4"/>
  <c r="E3106" i="4"/>
  <c r="E3298" i="4"/>
  <c r="E3362" i="4"/>
  <c r="E6336" i="4"/>
  <c r="G6336" i="4"/>
  <c r="I6336" i="4" s="1"/>
  <c r="F6250" i="4"/>
  <c r="H6250" i="4"/>
  <c r="E2935" i="4"/>
  <c r="E3694" i="4"/>
  <c r="E812" i="4"/>
  <c r="E916" i="4"/>
  <c r="E1060" i="4"/>
  <c r="E1324" i="4"/>
  <c r="E1404" i="4"/>
  <c r="E1970" i="4"/>
  <c r="E3144" i="4"/>
  <c r="E3200" i="4"/>
  <c r="E3480" i="4"/>
  <c r="E3696" i="4"/>
  <c r="E3983" i="4"/>
  <c r="E4031" i="4"/>
  <c r="E4143" i="4"/>
  <c r="E4255" i="4"/>
  <c r="E4447" i="4"/>
  <c r="E4543" i="4"/>
  <c r="E4615" i="4"/>
  <c r="E4847" i="4"/>
  <c r="E5063" i="4"/>
  <c r="E5263" i="4"/>
  <c r="E5551" i="4"/>
  <c r="E5695" i="4"/>
  <c r="E5823" i="4"/>
  <c r="E5903" i="4"/>
  <c r="E5983" i="4"/>
  <c r="E6119" i="4"/>
  <c r="E6183" i="4"/>
  <c r="G6183" i="4"/>
  <c r="I6183" i="4" s="1"/>
  <c r="E6327" i="4"/>
  <c r="G6327" i="4"/>
  <c r="I6327" i="4" s="1"/>
  <c r="E1795" i="4"/>
  <c r="E2018" i="4"/>
  <c r="E2354" i="4"/>
  <c r="E2442" i="4"/>
  <c r="E2946" i="4"/>
  <c r="E3888" i="4"/>
  <c r="E3984" i="4"/>
  <c r="E4064" i="4"/>
  <c r="E4176" i="4"/>
  <c r="E4288" i="4"/>
  <c r="E4408" i="4"/>
  <c r="E4520" i="4"/>
  <c r="E4608" i="4"/>
  <c r="E4712" i="4"/>
  <c r="E4816" i="4"/>
  <c r="E4888" i="4"/>
  <c r="E5088" i="4"/>
  <c r="E5200" i="4"/>
  <c r="E5336" i="4"/>
  <c r="E5432" i="4"/>
  <c r="E5648" i="4"/>
  <c r="E5760" i="4"/>
  <c r="E6256" i="4"/>
  <c r="G6256" i="4"/>
  <c r="I6256" i="4" s="1"/>
  <c r="E1198" i="4"/>
  <c r="E1286" i="4"/>
  <c r="E1390" i="4"/>
  <c r="E1660" i="4"/>
  <c r="E1796" i="4"/>
  <c r="E1916" i="4"/>
  <c r="E2211" i="4"/>
  <c r="E2411" i="4"/>
  <c r="E2507" i="4"/>
  <c r="E2867" i="4"/>
  <c r="E3098" i="4"/>
  <c r="E3282" i="4"/>
  <c r="E3690" i="4"/>
  <c r="E3754" i="4"/>
  <c r="E1103" i="4"/>
  <c r="E1223" i="4"/>
  <c r="E1335" i="4"/>
  <c r="E1598" i="4"/>
  <c r="E2356" i="4"/>
  <c r="E2412" i="4"/>
  <c r="E2492" i="4"/>
  <c r="E2548" i="4"/>
  <c r="E2772" i="4"/>
  <c r="E2860" i="4"/>
  <c r="E2972" i="4"/>
  <c r="E3076" i="4"/>
  <c r="E3419" i="4"/>
  <c r="E3795" i="4"/>
  <c r="E3922" i="4"/>
  <c r="E4002" i="4"/>
  <c r="E4058" i="4"/>
  <c r="E4138" i="4"/>
  <c r="E4226" i="4"/>
  <c r="E4994" i="4"/>
  <c r="E5242" i="4"/>
  <c r="E5810" i="4"/>
  <c r="E5906" i="4"/>
  <c r="E6138" i="4"/>
  <c r="E1771" i="4"/>
  <c r="E1867" i="4"/>
  <c r="E1971" i="4"/>
  <c r="E2522" i="4"/>
  <c r="E2594" i="4"/>
  <c r="E2906" i="4"/>
  <c r="E3010" i="4"/>
  <c r="E3824" i="4"/>
  <c r="E3904" i="4"/>
  <c r="E4264" i="4"/>
  <c r="E4384" i="4"/>
  <c r="E4456" i="4"/>
  <c r="E4536" i="4"/>
  <c r="E4640" i="4"/>
  <c r="E4960" i="4"/>
  <c r="E5096" i="4"/>
  <c r="E5168" i="4"/>
  <c r="E5256" i="4"/>
  <c r="E5328" i="4"/>
  <c r="E5424" i="4"/>
  <c r="E5632" i="4"/>
  <c r="E5736" i="4"/>
  <c r="E5816" i="4"/>
  <c r="E5896" i="4"/>
  <c r="E5992" i="4"/>
  <c r="E6072" i="4"/>
  <c r="E6152" i="4"/>
  <c r="E6248" i="4"/>
  <c r="G6248" i="4"/>
  <c r="I6248" i="4" s="1"/>
  <c r="E1222" i="4"/>
  <c r="E1804" i="4"/>
  <c r="E1980" i="4"/>
  <c r="E2787" i="4"/>
  <c r="E2947" i="4"/>
  <c r="E3019" i="4"/>
  <c r="E3130" i="4"/>
  <c r="E3394" i="4"/>
  <c r="E6423" i="4"/>
  <c r="G6423" i="4"/>
  <c r="I6423" i="4" s="1"/>
  <c r="E743" i="4"/>
  <c r="E823" i="4"/>
  <c r="E1023" i="4"/>
  <c r="E1127" i="4"/>
  <c r="E1295" i="4"/>
  <c r="E2148" i="4"/>
  <c r="E2444" i="4"/>
  <c r="E2820" i="4"/>
  <c r="E2964" i="4"/>
  <c r="E3235" i="4"/>
  <c r="E3427" i="4"/>
  <c r="E3627" i="4"/>
  <c r="E3723" i="4"/>
  <c r="E3874" i="4"/>
  <c r="E3962" i="4"/>
  <c r="E4114" i="4"/>
  <c r="E4210" i="4"/>
  <c r="E4762" i="4"/>
  <c r="E4898" i="4"/>
  <c r="E5050" i="4"/>
  <c r="E5402" i="4"/>
  <c r="E6162" i="4"/>
  <c r="E791" i="4"/>
  <c r="E927" i="4"/>
  <c r="E1327" i="4"/>
  <c r="E2268" i="4"/>
  <c r="E2340" i="4"/>
  <c r="E2452" i="4"/>
  <c r="E2580" i="4"/>
  <c r="E2740" i="4"/>
  <c r="E2836" i="4"/>
  <c r="E2908" i="4"/>
  <c r="E3107" i="4"/>
  <c r="E3555" i="4"/>
  <c r="E3683" i="4"/>
  <c r="E3771" i="4"/>
  <c r="E3994" i="4"/>
  <c r="E4154" i="4"/>
  <c r="E4242" i="4"/>
  <c r="E4698" i="4"/>
  <c r="E5498" i="4"/>
  <c r="E5938" i="4"/>
  <c r="E3135" i="4"/>
  <c r="E3607" i="4"/>
  <c r="E4126" i="4"/>
  <c r="E4926" i="4"/>
  <c r="E5182" i="4"/>
  <c r="E5254" i="4"/>
  <c r="E5310" i="4"/>
  <c r="E5382" i="4"/>
  <c r="E5526" i="4"/>
  <c r="E5694" i="4"/>
  <c r="E5814" i="4"/>
  <c r="E5878" i="4"/>
  <c r="E5934" i="4"/>
  <c r="E5982" i="4"/>
  <c r="E6174" i="4"/>
  <c r="G6174" i="4"/>
  <c r="I6174" i="4" s="1"/>
  <c r="E6246" i="4"/>
  <c r="G6246" i="4"/>
  <c r="I6246" i="4" s="1"/>
  <c r="E2560" i="4"/>
  <c r="E3080" i="4"/>
  <c r="E4094" i="4"/>
  <c r="E4710" i="4"/>
  <c r="E4990" i="4"/>
  <c r="E5534" i="4"/>
  <c r="E5598" i="4"/>
  <c r="E5734" i="4"/>
  <c r="E5798" i="4"/>
  <c r="E5950" i="4"/>
  <c r="E1108" i="4"/>
  <c r="E1412" i="4"/>
  <c r="E1778" i="4"/>
  <c r="E1858" i="4"/>
  <c r="E3424" i="4"/>
  <c r="E3568" i="4"/>
  <c r="E3760" i="4"/>
  <c r="E3855" i="4"/>
  <c r="E3943" i="4"/>
  <c r="E4071" i="4"/>
  <c r="E4175" i="4"/>
  <c r="E4279" i="4"/>
  <c r="E4375" i="4"/>
  <c r="E4655" i="4"/>
  <c r="E4719" i="4"/>
  <c r="E4911" i="4"/>
  <c r="E4999" i="4"/>
  <c r="E5079" i="4"/>
  <c r="E5167" i="4"/>
  <c r="E5255" i="4"/>
  <c r="E5567" i="4"/>
  <c r="E5639" i="4"/>
  <c r="E5687" i="4"/>
  <c r="E5919" i="4"/>
  <c r="E6039" i="4"/>
  <c r="E6231" i="4"/>
  <c r="G6231" i="4"/>
  <c r="I6231" i="4" s="1"/>
  <c r="E860" i="4"/>
  <c r="E972" i="4"/>
  <c r="E1388" i="4"/>
  <c r="E1826" i="4"/>
  <c r="E3312" i="4"/>
  <c r="E3384" i="4"/>
  <c r="E3512" i="4"/>
  <c r="E3823" i="4"/>
  <c r="E4215" i="4"/>
  <c r="E4311" i="4"/>
  <c r="E4503" i="4"/>
  <c r="E4671" i="4"/>
  <c r="E4871" i="4"/>
  <c r="E4943" i="4"/>
  <c r="E5007" i="4"/>
  <c r="E5071" i="4"/>
  <c r="E5127" i="4"/>
  <c r="E5191" i="4"/>
  <c r="E5311" i="4"/>
  <c r="E5383" i="4"/>
  <c r="E5471" i="4"/>
  <c r="E5559" i="4"/>
  <c r="E5719" i="4"/>
  <c r="E5783" i="4"/>
  <c r="E5855" i="4"/>
  <c r="E5959" i="4"/>
  <c r="E6031" i="4"/>
  <c r="E6103" i="4"/>
  <c r="E6191" i="4"/>
  <c r="G6191" i="4"/>
  <c r="I6191" i="4" s="1"/>
  <c r="E6263" i="4"/>
  <c r="G6263" i="4"/>
  <c r="I6263" i="4" s="1"/>
  <c r="E6374" i="4"/>
  <c r="G6374" i="4"/>
  <c r="I6374" i="4" s="1"/>
  <c r="E805" i="4"/>
  <c r="E1707" i="4"/>
  <c r="E1859" i="4"/>
  <c r="E1955" i="4"/>
  <c r="E2074" i="4"/>
  <c r="E2290" i="4"/>
  <c r="E2530" i="4"/>
  <c r="E2626" i="4"/>
  <c r="E2818" i="4"/>
  <c r="E2874" i="4"/>
  <c r="E3848" i="4"/>
  <c r="E3944" i="4"/>
  <c r="E4240" i="4"/>
  <c r="E4312" i="4"/>
  <c r="E4504" i="4"/>
  <c r="E4600" i="4"/>
  <c r="E4808" i="4"/>
  <c r="E4904" i="4"/>
  <c r="E4992" i="4"/>
  <c r="E5040" i="4"/>
  <c r="E5128" i="4"/>
  <c r="E5240" i="4"/>
  <c r="E5320" i="4"/>
  <c r="E5416" i="4"/>
  <c r="E5520" i="4"/>
  <c r="E5584" i="4"/>
  <c r="E5664" i="4"/>
  <c r="E5744" i="4"/>
  <c r="E5824" i="4"/>
  <c r="E5936" i="4"/>
  <c r="E6000" i="4"/>
  <c r="E6080" i="4"/>
  <c r="E6160" i="4"/>
  <c r="E6224" i="4"/>
  <c r="G6224" i="4"/>
  <c r="I6224" i="4" s="1"/>
  <c r="E6296" i="4"/>
  <c r="G6296" i="4"/>
  <c r="I6296" i="4" s="1"/>
  <c r="E1022" i="4"/>
  <c r="E1190" i="4"/>
  <c r="E1350" i="4"/>
  <c r="E1716" i="4"/>
  <c r="E2483" i="4"/>
  <c r="E2875" i="4"/>
  <c r="E3027" i="4"/>
  <c r="E3314" i="4"/>
  <c r="E3802" i="4"/>
  <c r="E2375" i="4"/>
  <c r="E2839" i="4"/>
  <c r="E3166" i="4"/>
  <c r="E3278" i="4"/>
  <c r="E3438" i="4"/>
  <c r="E820" i="4"/>
  <c r="E1284" i="4"/>
  <c r="E1340" i="4"/>
  <c r="E1762" i="4"/>
  <c r="E3096" i="4"/>
  <c r="E3160" i="4"/>
  <c r="E3208" i="4"/>
  <c r="E3344" i="4"/>
  <c r="E3496" i="4"/>
  <c r="E3592" i="4"/>
  <c r="E3887" i="4"/>
  <c r="E4167" i="4"/>
  <c r="E4271" i="4"/>
  <c r="E4383" i="4"/>
  <c r="E4471" i="4"/>
  <c r="E4567" i="4"/>
  <c r="E4623" i="4"/>
  <c r="E4783" i="4"/>
  <c r="E4855" i="4"/>
  <c r="E5287" i="4"/>
  <c r="E5399" i="4"/>
  <c r="E5487" i="4"/>
  <c r="E5575" i="4"/>
  <c r="E5743" i="4"/>
  <c r="E5847" i="4"/>
  <c r="E5927" i="4"/>
  <c r="E6135" i="4"/>
  <c r="E1620" i="4"/>
  <c r="E1827" i="4"/>
  <c r="E1947" i="4"/>
  <c r="E2066" i="4"/>
  <c r="E2146" i="4"/>
  <c r="E2402" i="4"/>
  <c r="E2466" i="4"/>
  <c r="E2962" i="4"/>
  <c r="E3912" i="4"/>
  <c r="E4008" i="4"/>
  <c r="E4072" i="4"/>
  <c r="E4192" i="4"/>
  <c r="E4304" i="4"/>
  <c r="E4440" i="4"/>
  <c r="E4544" i="4"/>
  <c r="E4624" i="4"/>
  <c r="E4728" i="4"/>
  <c r="E4840" i="4"/>
  <c r="E5024" i="4"/>
  <c r="E5224" i="4"/>
  <c r="E5456" i="4"/>
  <c r="E5560" i="4"/>
  <c r="E5672" i="4"/>
  <c r="E5792" i="4"/>
  <c r="E5920" i="4"/>
  <c r="E6064" i="4"/>
  <c r="E6288" i="4"/>
  <c r="G6288" i="4"/>
  <c r="I6288" i="4" s="1"/>
  <c r="E918" i="4"/>
  <c r="E1398" i="4"/>
  <c r="E1684" i="4"/>
  <c r="E2363" i="4"/>
  <c r="E2427" i="4"/>
  <c r="E2531" i="4"/>
  <c r="E2763" i="4"/>
  <c r="E3122" i="4"/>
  <c r="E3706" i="4"/>
  <c r="E3786" i="4"/>
  <c r="E831" i="4"/>
  <c r="E1279" i="4"/>
  <c r="E2372" i="4"/>
  <c r="E2420" i="4"/>
  <c r="E2508" i="4"/>
  <c r="E2556" i="4"/>
  <c r="E2788" i="4"/>
  <c r="E3347" i="4"/>
  <c r="E3443" i="4"/>
  <c r="E3715" i="4"/>
  <c r="E3946" i="4"/>
  <c r="E4018" i="4"/>
  <c r="E4074" i="4"/>
  <c r="E4162" i="4"/>
  <c r="E4266" i="4"/>
  <c r="E5650" i="4"/>
  <c r="E1715" i="4"/>
  <c r="E1891" i="4"/>
  <c r="E1994" i="4"/>
  <c r="E2538" i="4"/>
  <c r="E2610" i="4"/>
  <c r="E2826" i="4"/>
  <c r="E3840" i="4"/>
  <c r="E3928" i="4"/>
  <c r="E4032" i="4"/>
  <c r="E4200" i="4"/>
  <c r="E4400" i="4"/>
  <c r="E4472" i="4"/>
  <c r="E4560" i="4"/>
  <c r="E4664" i="4"/>
  <c r="E4760" i="4"/>
  <c r="E5120" i="4"/>
  <c r="E5272" i="4"/>
  <c r="E5448" i="4"/>
  <c r="E5552" i="4"/>
  <c r="E5656" i="4"/>
  <c r="E5752" i="4"/>
  <c r="E5840" i="4"/>
  <c r="E5904" i="4"/>
  <c r="E6016" i="4"/>
  <c r="E6088" i="4"/>
  <c r="E6176" i="4"/>
  <c r="G6176" i="4"/>
  <c r="I6176" i="4" s="1"/>
  <c r="E6272" i="4"/>
  <c r="G6272" i="4"/>
  <c r="I6272" i="4" s="1"/>
  <c r="E782" i="4"/>
  <c r="E1246" i="4"/>
  <c r="E1334" i="4"/>
  <c r="E1724" i="4"/>
  <c r="E1908" i="4"/>
  <c r="E2003" i="4"/>
  <c r="E2083" i="4"/>
  <c r="E2731" i="4"/>
  <c r="E2803" i="4"/>
  <c r="E3035" i="4"/>
  <c r="E3402" i="4"/>
  <c r="E759" i="4"/>
  <c r="E1039" i="4"/>
  <c r="E3243" i="4"/>
  <c r="E3323" i="4"/>
  <c r="E3451" i="4"/>
  <c r="E3643" i="4"/>
  <c r="E4234" i="4"/>
  <c r="E4786" i="4"/>
  <c r="E5426" i="4"/>
  <c r="E5530" i="4"/>
  <c r="E5658" i="4"/>
  <c r="E5754" i="4"/>
  <c r="E6010" i="4"/>
  <c r="E6098" i="4"/>
  <c r="E6322" i="4"/>
  <c r="G6322" i="4"/>
  <c r="I6322" i="4" s="1"/>
  <c r="F1638" i="4"/>
  <c r="H1638" i="4" s="1"/>
  <c r="E1343" i="4"/>
  <c r="E2204" i="4"/>
  <c r="E2364" i="4"/>
  <c r="E2468" i="4"/>
  <c r="E2764" i="4"/>
  <c r="E3012" i="4"/>
  <c r="E3579" i="4"/>
  <c r="E3691" i="4"/>
  <c r="E3890" i="4"/>
  <c r="E4010" i="4"/>
  <c r="E4186" i="4"/>
  <c r="E4258" i="4"/>
  <c r="E4562" i="4"/>
  <c r="E5394" i="4"/>
  <c r="E5786" i="4"/>
  <c r="E6042" i="4"/>
  <c r="E6170" i="4"/>
  <c r="F806" i="4"/>
  <c r="H806" i="4" s="1"/>
  <c r="G6373" i="4"/>
  <c r="I6373" i="4" s="1"/>
  <c r="G6377" i="4"/>
  <c r="I6377" i="4" s="1"/>
  <c r="E2746" i="4"/>
  <c r="G6381" i="4"/>
  <c r="I6381" i="4" s="1"/>
  <c r="G6313" i="4"/>
  <c r="I6313" i="4" s="1"/>
  <c r="E6414" i="4"/>
  <c r="G6414" i="4"/>
  <c r="I6414" i="4" s="1"/>
  <c r="E6306" i="4"/>
  <c r="G6306" i="4"/>
  <c r="I6306" i="4" s="1"/>
  <c r="E6292" i="4"/>
  <c r="G6292" i="4"/>
  <c r="I6292" i="4" s="1"/>
  <c r="E6360" i="4"/>
  <c r="G6360" i="4"/>
  <c r="I6360" i="4" s="1"/>
  <c r="E3043" i="4"/>
  <c r="G6305" i="4"/>
  <c r="I6305" i="4" s="1"/>
  <c r="E6399" i="4"/>
  <c r="G6399" i="4"/>
  <c r="I6399" i="4" s="1"/>
  <c r="E6314" i="4"/>
  <c r="G6314" i="4"/>
  <c r="I6314" i="4" s="1"/>
  <c r="G6178" i="4"/>
  <c r="I6178" i="4" s="1"/>
  <c r="E6372" i="4"/>
  <c r="G6372" i="4"/>
  <c r="I6372" i="4" s="1"/>
  <c r="F1400" i="4"/>
  <c r="H1400" i="4" s="1"/>
  <c r="E6298" i="4"/>
  <c r="G6298" i="4"/>
  <c r="I6298" i="4" s="1"/>
  <c r="G6284" i="4"/>
  <c r="I6284" i="4" s="1"/>
  <c r="E6284" i="4"/>
  <c r="G6421" i="4"/>
  <c r="I6421" i="4" s="1"/>
  <c r="E6407" i="4"/>
  <c r="G6407" i="4"/>
  <c r="I6407" i="4" s="1"/>
  <c r="F2816" i="4"/>
  <c r="H2816" i="4" s="1"/>
  <c r="G6366" i="4"/>
  <c r="I6366" i="4" s="1"/>
  <c r="E6366" i="4"/>
  <c r="E6299" i="4"/>
  <c r="G6299" i="4"/>
  <c r="I6299" i="4" s="1"/>
  <c r="F3440" i="4"/>
  <c r="H3440" i="4" s="1"/>
  <c r="E3440" i="4"/>
  <c r="E3739" i="4"/>
  <c r="E2708" i="4"/>
  <c r="E3732" i="4"/>
  <c r="E3448" i="4"/>
  <c r="E2715" i="4"/>
  <c r="E3456" i="4"/>
  <c r="E2723" i="4"/>
  <c r="E3464" i="4"/>
  <c r="E2700" i="4"/>
  <c r="E2738" i="4"/>
  <c r="E3724" i="4"/>
  <c r="E3078" i="4"/>
  <c r="E3442" i="4"/>
  <c r="G6383" i="4"/>
  <c r="I6383" i="4" s="1"/>
  <c r="E6383" i="4"/>
  <c r="E4207" i="4"/>
  <c r="E3435" i="4"/>
  <c r="C579" i="6"/>
  <c r="F429" i="4"/>
  <c r="H429" i="4" s="1"/>
  <c r="F574" i="4"/>
  <c r="H574" i="4" s="1"/>
  <c r="F450" i="4"/>
  <c r="H450" i="4" s="1"/>
  <c r="F438" i="4"/>
  <c r="H438" i="4" s="1"/>
  <c r="F561" i="4"/>
  <c r="H561" i="4" s="1"/>
  <c r="F455" i="4"/>
  <c r="H455" i="4" s="1"/>
  <c r="E579" i="4"/>
  <c r="E531" i="4"/>
  <c r="E561" i="4"/>
  <c r="J7" i="4"/>
  <c r="K7" i="4" s="1"/>
  <c r="E742" i="4"/>
  <c r="E550" i="4"/>
  <c r="E853" i="4"/>
  <c r="E1057" i="4"/>
  <c r="E618" i="4"/>
  <c r="E682" i="4"/>
  <c r="E574" i="4"/>
  <c r="E790" i="4"/>
  <c r="E732" i="4"/>
  <c r="E428" i="4"/>
  <c r="K5" i="3" s="1"/>
  <c r="T6" i="2" s="1"/>
  <c r="L120" i="4"/>
  <c r="C603" i="6" l="1"/>
  <c r="J8" i="4"/>
  <c r="K8" i="4" s="1"/>
  <c r="L121" i="4"/>
  <c r="R4" i="4"/>
  <c r="C627" i="6" l="1"/>
  <c r="J9" i="4"/>
  <c r="K9" i="4" s="1"/>
  <c r="R10" i="4"/>
  <c r="J8" i="2"/>
  <c r="L122" i="4"/>
  <c r="G6172" i="4" l="1"/>
  <c r="I6172" i="4" s="1"/>
  <c r="G640" i="4"/>
  <c r="I640" i="4" s="1"/>
  <c r="G680" i="4"/>
  <c r="I680" i="4" s="1"/>
  <c r="G736" i="4"/>
  <c r="I736" i="4" s="1"/>
  <c r="G842" i="4"/>
  <c r="I842" i="4" s="1"/>
  <c r="G881" i="4"/>
  <c r="I881" i="4" s="1"/>
  <c r="G921" i="4"/>
  <c r="I921" i="4" s="1"/>
  <c r="G960" i="4"/>
  <c r="I960" i="4" s="1"/>
  <c r="G1040" i="4"/>
  <c r="I1040" i="4" s="1"/>
  <c r="G1122" i="4"/>
  <c r="I1122" i="4" s="1"/>
  <c r="G1168" i="4"/>
  <c r="I1168" i="4" s="1"/>
  <c r="G1224" i="4"/>
  <c r="I1224" i="4" s="1"/>
  <c r="G1272" i="4"/>
  <c r="I1272" i="4" s="1"/>
  <c r="G1336" i="4"/>
  <c r="I1336" i="4" s="1"/>
  <c r="G1480" i="4"/>
  <c r="I1480" i="4" s="1"/>
  <c r="G1528" i="4"/>
  <c r="I1528" i="4" s="1"/>
  <c r="G1576" i="4"/>
  <c r="I1576" i="4" s="1"/>
  <c r="G2520" i="4"/>
  <c r="I2520" i="4" s="1"/>
  <c r="G648" i="4"/>
  <c r="I648" i="4" s="1"/>
  <c r="G681" i="4"/>
  <c r="I681" i="4" s="1"/>
  <c r="G738" i="4"/>
  <c r="I738" i="4" s="1"/>
  <c r="G849" i="4"/>
  <c r="I849" i="4" s="1"/>
  <c r="G888" i="4"/>
  <c r="I888" i="4" s="1"/>
  <c r="G928" i="4"/>
  <c r="I928" i="4" s="1"/>
  <c r="G961" i="4"/>
  <c r="I961" i="4" s="1"/>
  <c r="G1041" i="4"/>
  <c r="I1041" i="4" s="1"/>
  <c r="G1128" i="4"/>
  <c r="I1128" i="4" s="1"/>
  <c r="G1176" i="4"/>
  <c r="I1176" i="4" s="1"/>
  <c r="G1226" i="4"/>
  <c r="I1226" i="4" s="1"/>
  <c r="G1280" i="4"/>
  <c r="I1280" i="4" s="1"/>
  <c r="G1344" i="4"/>
  <c r="I1344" i="4" s="1"/>
  <c r="G1496" i="4"/>
  <c r="I1496" i="4" s="1"/>
  <c r="G3575" i="4"/>
  <c r="I3575" i="4" s="1"/>
  <c r="G656" i="4"/>
  <c r="I656" i="4" s="1"/>
  <c r="G688" i="4"/>
  <c r="I688" i="4" s="1"/>
  <c r="G744" i="4"/>
  <c r="I744" i="4" s="1"/>
  <c r="G856" i="4"/>
  <c r="I856" i="4" s="1"/>
  <c r="G889" i="4"/>
  <c r="I889" i="4" s="1"/>
  <c r="G936" i="4"/>
  <c r="I936" i="4" s="1"/>
  <c r="G962" i="4"/>
  <c r="I962" i="4" s="1"/>
  <c r="G1048" i="4"/>
  <c r="I1048" i="4" s="1"/>
  <c r="G1136" i="4"/>
  <c r="I1136" i="4" s="1"/>
  <c r="G1184" i="4"/>
  <c r="I1184" i="4" s="1"/>
  <c r="G1232" i="4"/>
  <c r="I1232" i="4" s="1"/>
  <c r="G1288" i="4"/>
  <c r="I1288" i="4" s="1"/>
  <c r="G1352" i="4"/>
  <c r="I1352" i="4" s="1"/>
  <c r="G1632" i="4"/>
  <c r="I1632" i="4" s="1"/>
  <c r="G2544" i="4"/>
  <c r="I2544" i="4" s="1"/>
  <c r="G624" i="4"/>
  <c r="I624" i="4" s="1"/>
  <c r="G657" i="4"/>
  <c r="I657" i="4" s="1"/>
  <c r="G689" i="4"/>
  <c r="I689" i="4" s="1"/>
  <c r="G753" i="4"/>
  <c r="I753" i="4" s="1"/>
  <c r="G857" i="4"/>
  <c r="I857" i="4" s="1"/>
  <c r="G896" i="4"/>
  <c r="I896" i="4" s="1"/>
  <c r="G937" i="4"/>
  <c r="I937" i="4" s="1"/>
  <c r="G968" i="4"/>
  <c r="I968" i="4" s="1"/>
  <c r="G1072" i="4"/>
  <c r="I1072" i="4" s="1"/>
  <c r="G1144" i="4"/>
  <c r="I1144" i="4" s="1"/>
  <c r="G1186" i="4"/>
  <c r="I1186" i="4" s="1"/>
  <c r="G1240" i="4"/>
  <c r="I1240" i="4" s="1"/>
  <c r="G1296" i="4"/>
  <c r="I1296" i="4" s="1"/>
  <c r="G1416" i="4"/>
  <c r="I1416" i="4" s="1"/>
  <c r="G1504" i="4"/>
  <c r="I1504" i="4" s="1"/>
  <c r="G1592" i="4"/>
  <c r="I1592" i="4" s="1"/>
  <c r="G2000" i="4"/>
  <c r="I2000" i="4" s="1"/>
  <c r="G3583" i="4"/>
  <c r="I3583" i="4" s="1"/>
  <c r="G625" i="4"/>
  <c r="I625" i="4" s="1"/>
  <c r="G658" i="4"/>
  <c r="I658" i="4" s="1"/>
  <c r="G704" i="4"/>
  <c r="I704" i="4" s="1"/>
  <c r="G768" i="4"/>
  <c r="I768" i="4" s="1"/>
  <c r="G865" i="4"/>
  <c r="I865" i="4" s="1"/>
  <c r="G904" i="4"/>
  <c r="I904" i="4" s="1"/>
  <c r="G944" i="4"/>
  <c r="I944" i="4" s="1"/>
  <c r="G977" i="4"/>
  <c r="I977" i="4" s="1"/>
  <c r="G1074" i="4"/>
  <c r="I1074" i="4" s="1"/>
  <c r="G1146" i="4"/>
  <c r="I1146" i="4" s="1"/>
  <c r="G1192" i="4"/>
  <c r="I1192" i="4" s="1"/>
  <c r="G1248" i="4"/>
  <c r="I1248" i="4" s="1"/>
  <c r="G1304" i="4"/>
  <c r="I1304" i="4" s="1"/>
  <c r="G1432" i="4"/>
  <c r="I1432" i="4" s="1"/>
  <c r="G1552" i="4"/>
  <c r="I1552" i="4" s="1"/>
  <c r="G2112" i="4"/>
  <c r="I2112" i="4" s="1"/>
  <c r="G712" i="4"/>
  <c r="I712" i="4" s="1"/>
  <c r="G874" i="4"/>
  <c r="I874" i="4" s="1"/>
  <c r="G1032" i="4"/>
  <c r="I1032" i="4" s="1"/>
  <c r="G1200" i="4"/>
  <c r="I1200" i="4" s="1"/>
  <c r="G1328" i="4"/>
  <c r="I1328" i="4" s="1"/>
  <c r="G665" i="4"/>
  <c r="I665" i="4" s="1"/>
  <c r="G1264" i="4"/>
  <c r="I1264" i="4" s="1"/>
  <c r="G728" i="4"/>
  <c r="I728" i="4" s="1"/>
  <c r="G905" i="4"/>
  <c r="I905" i="4" s="1"/>
  <c r="G1033" i="4"/>
  <c r="I1033" i="4" s="1"/>
  <c r="G1208" i="4"/>
  <c r="I1208" i="4" s="1"/>
  <c r="G1434" i="4"/>
  <c r="I1434" i="4" s="1"/>
  <c r="G3430" i="4"/>
  <c r="I3430" i="4" s="1"/>
  <c r="G952" i="4"/>
  <c r="I952" i="4" s="1"/>
  <c r="G626" i="4"/>
  <c r="I626" i="4" s="1"/>
  <c r="G729" i="4"/>
  <c r="I729" i="4" s="1"/>
  <c r="G912" i="4"/>
  <c r="I912" i="4" s="1"/>
  <c r="G1080" i="4"/>
  <c r="I1080" i="4" s="1"/>
  <c r="G1216" i="4"/>
  <c r="I1216" i="4" s="1"/>
  <c r="G1456" i="4"/>
  <c r="I1456" i="4" s="1"/>
  <c r="G1520" i="4"/>
  <c r="I1520" i="4" s="1"/>
  <c r="G632" i="4"/>
  <c r="I632" i="4" s="1"/>
  <c r="G784" i="4"/>
  <c r="I784" i="4" s="1"/>
  <c r="G914" i="4"/>
  <c r="I914" i="4" s="1"/>
  <c r="G1104" i="4"/>
  <c r="I1104" i="4" s="1"/>
  <c r="G1256" i="4"/>
  <c r="I1256" i="4" s="1"/>
  <c r="G1472" i="4"/>
  <c r="I1472" i="4" s="1"/>
  <c r="G1608" i="4"/>
  <c r="I1608" i="4" s="1"/>
  <c r="G2176" i="4"/>
  <c r="I2176" i="4" s="1"/>
  <c r="G841" i="4"/>
  <c r="I841" i="4" s="1"/>
  <c r="G2280" i="4"/>
  <c r="I2280" i="4" s="1"/>
  <c r="G633" i="4"/>
  <c r="I633" i="4" s="1"/>
  <c r="G792" i="4"/>
  <c r="I792" i="4" s="1"/>
  <c r="G945" i="4"/>
  <c r="I945" i="4" s="1"/>
  <c r="G1112" i="4"/>
  <c r="I1112" i="4" s="1"/>
  <c r="G1258" i="4"/>
  <c r="I1258" i="4" s="1"/>
  <c r="G2240" i="4"/>
  <c r="I2240" i="4" s="1"/>
  <c r="G1152" i="4"/>
  <c r="I1152" i="4" s="1"/>
  <c r="G4166" i="4"/>
  <c r="I4166" i="4" s="1"/>
  <c r="G672" i="4"/>
  <c r="I672" i="4" s="1"/>
  <c r="G872" i="4"/>
  <c r="I872" i="4" s="1"/>
  <c r="G954" i="4"/>
  <c r="I954" i="4" s="1"/>
  <c r="G1160" i="4"/>
  <c r="I1160" i="4" s="1"/>
  <c r="G1312" i="4"/>
  <c r="I1312" i="4" s="1"/>
  <c r="G1656" i="4"/>
  <c r="I1656" i="4" s="1"/>
  <c r="G2632" i="4"/>
  <c r="I2632" i="4" s="1"/>
  <c r="G1024" i="4"/>
  <c r="I1024" i="4" s="1"/>
  <c r="G1320" i="4"/>
  <c r="I1320" i="4" s="1"/>
  <c r="G673" i="4"/>
  <c r="I673" i="4" s="1"/>
  <c r="G5230" i="4"/>
  <c r="I5230" i="4" s="1"/>
  <c r="G873" i="4"/>
  <c r="I873" i="4" s="1"/>
  <c r="G1162" i="4"/>
  <c r="I1162" i="4" s="1"/>
  <c r="G2191" i="4"/>
  <c r="I2191" i="4" s="1"/>
  <c r="G2039" i="4"/>
  <c r="I2039" i="4" s="1"/>
  <c r="G1503" i="4"/>
  <c r="I1503" i="4" s="1"/>
  <c r="G5430" i="4"/>
  <c r="I5430" i="4" s="1"/>
  <c r="G3822" i="4"/>
  <c r="I3822" i="4" s="1"/>
  <c r="G3510" i="4"/>
  <c r="I3510" i="4" s="1"/>
  <c r="G2998" i="4"/>
  <c r="I2998" i="4" s="1"/>
  <c r="G2654" i="4"/>
  <c r="I2654" i="4" s="1"/>
  <c r="G2190" i="4"/>
  <c r="I2190" i="4" s="1"/>
  <c r="G933" i="4"/>
  <c r="I933" i="4" s="1"/>
  <c r="G1942" i="4"/>
  <c r="I1942" i="4" s="1"/>
  <c r="G806" i="4"/>
  <c r="I806" i="4" s="1"/>
  <c r="G1244" i="4"/>
  <c r="I1244" i="4" s="1"/>
  <c r="G3634" i="4"/>
  <c r="I3634" i="4" s="1"/>
  <c r="G1467" i="4"/>
  <c r="I1467" i="4" s="1"/>
  <c r="G1090" i="4"/>
  <c r="I1090" i="4" s="1"/>
  <c r="G4639" i="4"/>
  <c r="I4639" i="4" s="1"/>
  <c r="G2488" i="4"/>
  <c r="I2488" i="4" s="1"/>
  <c r="G1096" i="4"/>
  <c r="I1096" i="4" s="1"/>
  <c r="G5518" i="4"/>
  <c r="I5518" i="4" s="1"/>
  <c r="G706" i="4"/>
  <c r="I706" i="4" s="1"/>
  <c r="G2918" i="4"/>
  <c r="I2918" i="4" s="1"/>
  <c r="G5710" i="4"/>
  <c r="I5710" i="4" s="1"/>
  <c r="G2278" i="4"/>
  <c r="I2278" i="4" s="1"/>
  <c r="G2902" i="4"/>
  <c r="I2902" i="4" s="1"/>
  <c r="G2974" i="4"/>
  <c r="I2974" i="4" s="1"/>
  <c r="G2750" i="4"/>
  <c r="I2750" i="4" s="1"/>
  <c r="G2318" i="4"/>
  <c r="I2318" i="4" s="1"/>
  <c r="G2254" i="4"/>
  <c r="I2254" i="4" s="1"/>
  <c r="G2350" i="4"/>
  <c r="I2350" i="4" s="1"/>
  <c r="G2134" i="4"/>
  <c r="I2134" i="4" s="1"/>
  <c r="G2870" i="4"/>
  <c r="I2870" i="4" s="1"/>
  <c r="G1662" i="4"/>
  <c r="I1662" i="4" s="1"/>
  <c r="G1720" i="4"/>
  <c r="I1720" i="4" s="1"/>
  <c r="G1250" i="4"/>
  <c r="I1250" i="4" s="1"/>
  <c r="G3542" i="4"/>
  <c r="I3542" i="4" s="1"/>
  <c r="G2919" i="4"/>
  <c r="I2919" i="4" s="1"/>
  <c r="G2711" i="4"/>
  <c r="I2711" i="4" s="1"/>
  <c r="G969" i="4"/>
  <c r="I969" i="4" s="1"/>
  <c r="G745" i="4"/>
  <c r="I745" i="4" s="1"/>
  <c r="G641" i="4"/>
  <c r="I641" i="4" s="1"/>
  <c r="G3462" i="4"/>
  <c r="I3462" i="4" s="1"/>
  <c r="G1034" i="4"/>
  <c r="I1034" i="4" s="1"/>
  <c r="G3324" i="4"/>
  <c r="I3324" i="4" s="1"/>
  <c r="G5636" i="4"/>
  <c r="I5636" i="4" s="1"/>
  <c r="G2351" i="4"/>
  <c r="I2351" i="4" s="1"/>
  <c r="G1487" i="4"/>
  <c r="I1487" i="4" s="1"/>
  <c r="G5774" i="4"/>
  <c r="I5774" i="4" s="1"/>
  <c r="G3926" i="4"/>
  <c r="I3926" i="4" s="1"/>
  <c r="G2942" i="4"/>
  <c r="I2942" i="4" s="1"/>
  <c r="G2638" i="4"/>
  <c r="I2638" i="4" s="1"/>
  <c r="G2078" i="4"/>
  <c r="I2078" i="4" s="1"/>
  <c r="G4900" i="4"/>
  <c r="I4900" i="4" s="1"/>
  <c r="G709" i="4"/>
  <c r="I709" i="4" s="1"/>
  <c r="G909" i="4"/>
  <c r="I909" i="4" s="1"/>
  <c r="G1926" i="4"/>
  <c r="I1926" i="4" s="1"/>
  <c r="G774" i="4"/>
  <c r="I774" i="4" s="1"/>
  <c r="G1172" i="4"/>
  <c r="I1172" i="4" s="1"/>
  <c r="G3506" i="4"/>
  <c r="I3506" i="4" s="1"/>
  <c r="G875" i="4"/>
  <c r="I875" i="4" s="1"/>
  <c r="G986" i="4"/>
  <c r="I986" i="4" s="1"/>
  <c r="G3447" i="4"/>
  <c r="I3447" i="4" s="1"/>
  <c r="G2024" i="4"/>
  <c r="I2024" i="4" s="1"/>
  <c r="G1822" i="4"/>
  <c r="I1822" i="4" s="1"/>
  <c r="G1862" i="4"/>
  <c r="I1862" i="4" s="1"/>
  <c r="G4878" i="4"/>
  <c r="I4878" i="4" s="1"/>
  <c r="G2790" i="4"/>
  <c r="I2790" i="4" s="1"/>
  <c r="G2198" i="4"/>
  <c r="I2198" i="4" s="1"/>
  <c r="G2430" i="4"/>
  <c r="I2430" i="4" s="1"/>
  <c r="G1886" i="4"/>
  <c r="I1886" i="4" s="1"/>
  <c r="G2286" i="4"/>
  <c r="I2286" i="4" s="1"/>
  <c r="G2206" i="4"/>
  <c r="I2206" i="4" s="1"/>
  <c r="G2710" i="4"/>
  <c r="I2710" i="4" s="1"/>
  <c r="G1138" i="4"/>
  <c r="I1138" i="4" s="1"/>
  <c r="G3875" i="4"/>
  <c r="I3875" i="4" s="1"/>
  <c r="G2224" i="4"/>
  <c r="I2224" i="4" s="1"/>
  <c r="G1210" i="4"/>
  <c r="I1210" i="4" s="1"/>
  <c r="G3174" i="4"/>
  <c r="I3174" i="4" s="1"/>
  <c r="G929" i="4"/>
  <c r="I929" i="4" s="1"/>
  <c r="G2287" i="4"/>
  <c r="I2287" i="4" s="1"/>
  <c r="G2167" i="4"/>
  <c r="I2167" i="4" s="1"/>
  <c r="G1447" i="4"/>
  <c r="I1447" i="4" s="1"/>
  <c r="G3582" i="4"/>
  <c r="I3582" i="4" s="1"/>
  <c r="G2886" i="4"/>
  <c r="I2886" i="4" s="1"/>
  <c r="G2606" i="4"/>
  <c r="I2606" i="4" s="1"/>
  <c r="G2062" i="4"/>
  <c r="I2062" i="4" s="1"/>
  <c r="G3356" i="4"/>
  <c r="I3356" i="4" s="1"/>
  <c r="G725" i="4"/>
  <c r="I725" i="4" s="1"/>
  <c r="G1910" i="4"/>
  <c r="I1910" i="4" s="1"/>
  <c r="G4323" i="4"/>
  <c r="I4323" i="4" s="1"/>
  <c r="G1164" i="4"/>
  <c r="I1164" i="4" s="1"/>
  <c r="G3194" i="4"/>
  <c r="I3194" i="4" s="1"/>
  <c r="G859" i="4"/>
  <c r="I859" i="4" s="1"/>
  <c r="G906" i="4"/>
  <c r="I906" i="4" s="1"/>
  <c r="G3327" i="4"/>
  <c r="I3327" i="4" s="1"/>
  <c r="G1776" i="4"/>
  <c r="I1776" i="4" s="1"/>
  <c r="G2094" i="4"/>
  <c r="I2094" i="4" s="1"/>
  <c r="G2806" i="4"/>
  <c r="I2806" i="4" s="1"/>
  <c r="G2262" i="4"/>
  <c r="I2262" i="4" s="1"/>
  <c r="G2038" i="4"/>
  <c r="I2038" i="4" s="1"/>
  <c r="G2302" i="4"/>
  <c r="I2302" i="4" s="1"/>
  <c r="G1838" i="4"/>
  <c r="I1838" i="4" s="1"/>
  <c r="G1998" i="4"/>
  <c r="I1998" i="4" s="1"/>
  <c r="G2910" i="4"/>
  <c r="I2910" i="4" s="1"/>
  <c r="G1894" i="4"/>
  <c r="I1894" i="4" s="1"/>
  <c r="G2358" i="4"/>
  <c r="I2358" i="4" s="1"/>
  <c r="G2934" i="4"/>
  <c r="I2934" i="4" s="1"/>
  <c r="G730" i="4"/>
  <c r="I730" i="4" s="1"/>
  <c r="G5838" i="4"/>
  <c r="I5838" i="4" s="1"/>
  <c r="G3703" i="4"/>
  <c r="I3703" i="4" s="1"/>
  <c r="G3158" i="4"/>
  <c r="I3158" i="4" s="1"/>
  <c r="G1831" i="4"/>
  <c r="I1831" i="4" s="1"/>
  <c r="G953" i="4"/>
  <c r="I953" i="4" s="1"/>
  <c r="G713" i="4"/>
  <c r="I713" i="4" s="1"/>
  <c r="G2679" i="4"/>
  <c r="I2679" i="4" s="1"/>
  <c r="G866" i="4"/>
  <c r="I866" i="4" s="1"/>
  <c r="G1591" i="4"/>
  <c r="I1591" i="4" s="1"/>
  <c r="G2239" i="4"/>
  <c r="I2239" i="4" s="1"/>
  <c r="G2119" i="4"/>
  <c r="I2119" i="4" s="1"/>
  <c r="G1775" i="4"/>
  <c r="I1775" i="4" s="1"/>
  <c r="G1535" i="4"/>
  <c r="I1535" i="4" s="1"/>
  <c r="G1431" i="4"/>
  <c r="I1431" i="4" s="1"/>
  <c r="G2862" i="4"/>
  <c r="I2862" i="4" s="1"/>
  <c r="G2454" i="4"/>
  <c r="I2454" i="4" s="1"/>
  <c r="G2054" i="4"/>
  <c r="I2054" i="4" s="1"/>
  <c r="G3332" i="4"/>
  <c r="I3332" i="4" s="1"/>
  <c r="G1902" i="4"/>
  <c r="I1902" i="4" s="1"/>
  <c r="G4051" i="4"/>
  <c r="I4051" i="4" s="1"/>
  <c r="G660" i="4"/>
  <c r="I660" i="4" s="1"/>
  <c r="G3162" i="4"/>
  <c r="I3162" i="4" s="1"/>
  <c r="G2666" i="4"/>
  <c r="I2666" i="4" s="1"/>
  <c r="G826" i="4"/>
  <c r="I826" i="4" s="1"/>
  <c r="G2920" i="4"/>
  <c r="I2920" i="4" s="1"/>
  <c r="G1624" i="4"/>
  <c r="I1624" i="4" s="1"/>
  <c r="G1218" i="4"/>
  <c r="I1218" i="4" s="1"/>
  <c r="G1410" i="4"/>
  <c r="I1410" i="4" s="1"/>
  <c r="G1710" i="4"/>
  <c r="I1710" i="4" s="1"/>
  <c r="G1282" i="4"/>
  <c r="I1282" i="4" s="1"/>
  <c r="G2982" i="4"/>
  <c r="I2982" i="4" s="1"/>
  <c r="G2142" i="4"/>
  <c r="I2142" i="4" s="1"/>
  <c r="G1846" i="4"/>
  <c r="I1846" i="4" s="1"/>
  <c r="G2246" i="4"/>
  <c r="I2246" i="4" s="1"/>
  <c r="G1918" i="4"/>
  <c r="I1918" i="4" s="1"/>
  <c r="G2798" i="4"/>
  <c r="I2798" i="4" s="1"/>
  <c r="G1694" i="4"/>
  <c r="I1694" i="4" s="1"/>
  <c r="G2294" i="4"/>
  <c r="I2294" i="4" s="1"/>
  <c r="G2838" i="4"/>
  <c r="I2838" i="4" s="1"/>
  <c r="G3358" i="4"/>
  <c r="I3358" i="4" s="1"/>
  <c r="G1098" i="4"/>
  <c r="I1098" i="4" s="1"/>
  <c r="G2696" i="4"/>
  <c r="I2696" i="4" s="1"/>
  <c r="G1671" i="4"/>
  <c r="I1671" i="4" s="1"/>
  <c r="G1711" i="4"/>
  <c r="I1711" i="4" s="1"/>
  <c r="G5172" i="4"/>
  <c r="I5172" i="4" s="1"/>
  <c r="G3828" i="4"/>
  <c r="I3828" i="4" s="1"/>
  <c r="G3388" i="4"/>
  <c r="I3388" i="4" s="1"/>
  <c r="G5702" i="4"/>
  <c r="I5702" i="4" s="1"/>
  <c r="G5238" i="4"/>
  <c r="I5238" i="4" s="1"/>
  <c r="G4742" i="4"/>
  <c r="I4742" i="4" s="1"/>
  <c r="G3870" i="4"/>
  <c r="I3870" i="4" s="1"/>
  <c r="G3318" i="4"/>
  <c r="I3318" i="4" s="1"/>
  <c r="G3214" i="4"/>
  <c r="I3214" i="4" s="1"/>
  <c r="G2766" i="4"/>
  <c r="I2766" i="4" s="1"/>
  <c r="G2406" i="4"/>
  <c r="I2406" i="4" s="1"/>
  <c r="G1974" i="4"/>
  <c r="I1974" i="4" s="1"/>
  <c r="G3268" i="4"/>
  <c r="I3268" i="4" s="1"/>
  <c r="G1878" i="4"/>
  <c r="I1878" i="4" s="1"/>
  <c r="G3907" i="4"/>
  <c r="I3907" i="4" s="1"/>
  <c r="G628" i="4"/>
  <c r="I628" i="4" s="1"/>
  <c r="G2888" i="4"/>
  <c r="I2888" i="4" s="1"/>
  <c r="G1600" i="4"/>
  <c r="I1600" i="4" s="1"/>
  <c r="G1178" i="4"/>
  <c r="I1178" i="4" s="1"/>
  <c r="G1050" i="4"/>
  <c r="I1050" i="4" s="1"/>
  <c r="G1242" i="4"/>
  <c r="I1242" i="4" s="1"/>
  <c r="G1194" i="4"/>
  <c r="I1194" i="4" s="1"/>
  <c r="G2214" i="4"/>
  <c r="I2214" i="4" s="1"/>
  <c r="G1950" i="4"/>
  <c r="I1950" i="4" s="1"/>
  <c r="G2126" i="4"/>
  <c r="I2126" i="4" s="1"/>
  <c r="G1678" i="4"/>
  <c r="I1678" i="4" s="1"/>
  <c r="G1830" i="4"/>
  <c r="I1830" i="4" s="1"/>
  <c r="G2270" i="4"/>
  <c r="I2270" i="4" s="1"/>
  <c r="G2182" i="4"/>
  <c r="I2182" i="4" s="1"/>
  <c r="G2342" i="4"/>
  <c r="I2342" i="4" s="1"/>
  <c r="G2536" i="4"/>
  <c r="I2536" i="4" s="1"/>
  <c r="G4395" i="4"/>
  <c r="I4395" i="4" s="1"/>
  <c r="G1370" i="4"/>
  <c r="I1370" i="4" s="1"/>
  <c r="G4302" i="4"/>
  <c r="I4302" i="4" s="1"/>
  <c r="G2559" i="4"/>
  <c r="I2559" i="4" s="1"/>
  <c r="G913" i="4"/>
  <c r="I913" i="4" s="1"/>
  <c r="G705" i="4"/>
  <c r="I705" i="4" s="1"/>
  <c r="G6062" i="4"/>
  <c r="I6062" i="4" s="1"/>
  <c r="G1584" i="4"/>
  <c r="I1584" i="4" s="1"/>
  <c r="G1799" i="4"/>
  <c r="I1799" i="4" s="1"/>
  <c r="G1527" i="4"/>
  <c r="I1527" i="4" s="1"/>
  <c r="G5510" i="4"/>
  <c r="I5510" i="4" s="1"/>
  <c r="G2742" i="4"/>
  <c r="I2742" i="4" s="1"/>
  <c r="G2382" i="4"/>
  <c r="I2382" i="4" s="1"/>
  <c r="G3084" i="4"/>
  <c r="I3084" i="4" s="1"/>
  <c r="G1870" i="4"/>
  <c r="I1870" i="4" s="1"/>
  <c r="G3803" i="4"/>
  <c r="I3803" i="4" s="1"/>
  <c r="G5034" i="4"/>
  <c r="I5034" i="4" s="1"/>
  <c r="G2619" i="4"/>
  <c r="I2619" i="4" s="1"/>
  <c r="G1450" i="4"/>
  <c r="I1450" i="4" s="1"/>
  <c r="G1001" i="4"/>
  <c r="I1001" i="4" s="1"/>
  <c r="G2872" i="4"/>
  <c r="I2872" i="4" s="1"/>
  <c r="G1568" i="4"/>
  <c r="I1568" i="4" s="1"/>
  <c r="G6118" i="4"/>
  <c r="I6118" i="4" s="1"/>
  <c r="G1058" i="4"/>
  <c r="I1058" i="4" s="1"/>
  <c r="G938" i="4"/>
  <c r="I938" i="4" s="1"/>
  <c r="G1482" i="4"/>
  <c r="I1482" i="4" s="1"/>
  <c r="G2990" i="4"/>
  <c r="I2990" i="4" s="1"/>
  <c r="G2070" i="4"/>
  <c r="I2070" i="4" s="1"/>
  <c r="G1814" i="4"/>
  <c r="I1814" i="4" s="1"/>
  <c r="G3030" i="4"/>
  <c r="I3030" i="4" s="1"/>
  <c r="G2030" i="4"/>
  <c r="I2030" i="4" s="1"/>
  <c r="G1774" i="4"/>
  <c r="I1774" i="4" s="1"/>
  <c r="G2150" i="4"/>
  <c r="I2150" i="4" s="1"/>
  <c r="G3038" i="4"/>
  <c r="I3038" i="4" s="1"/>
  <c r="G2118" i="4"/>
  <c r="I2118" i="4" s="1"/>
  <c r="G2174" i="4"/>
  <c r="I2174" i="4" s="1"/>
  <c r="G5606" i="4"/>
  <c r="I5606" i="4" s="1"/>
  <c r="G1442" i="4"/>
  <c r="I1442" i="4" s="1"/>
  <c r="G1042" i="4"/>
  <c r="I1042" i="4" s="1"/>
  <c r="G1298" i="4"/>
  <c r="I1298" i="4" s="1"/>
  <c r="G4278" i="4"/>
  <c r="I4278" i="4" s="1"/>
  <c r="G5302" i="4"/>
  <c r="I5302" i="4" s="1"/>
  <c r="G1512" i="4"/>
  <c r="I1512" i="4" s="1"/>
  <c r="G4188" i="4"/>
  <c r="I4188" i="4" s="1"/>
  <c r="G3988" i="4"/>
  <c r="I3988" i="4" s="1"/>
  <c r="G3492" i="4"/>
  <c r="I3492" i="4" s="1"/>
  <c r="G2207" i="4"/>
  <c r="I2207" i="4" s="1"/>
  <c r="G6158" i="4"/>
  <c r="I6158" i="4" s="1"/>
  <c r="G5622" i="4"/>
  <c r="I5622" i="4" s="1"/>
  <c r="G5198" i="4"/>
  <c r="I5198" i="4" s="1"/>
  <c r="G4870" i="4"/>
  <c r="I4870" i="4" s="1"/>
  <c r="G4014" i="4"/>
  <c r="I4014" i="4" s="1"/>
  <c r="G3598" i="4"/>
  <c r="I3598" i="4" s="1"/>
  <c r="G2694" i="4"/>
  <c r="I2694" i="4" s="1"/>
  <c r="G2238" i="4"/>
  <c r="I2238" i="4" s="1"/>
  <c r="G5406" i="4"/>
  <c r="I5406" i="4" s="1"/>
  <c r="G1806" i="4"/>
  <c r="I1806" i="4" s="1"/>
  <c r="G3667" i="4"/>
  <c r="I3667" i="4" s="1"/>
  <c r="G4522" i="4"/>
  <c r="I4522" i="4" s="1"/>
  <c r="G2603" i="4"/>
  <c r="I2603" i="4" s="1"/>
  <c r="G1322" i="4"/>
  <c r="I1322" i="4" s="1"/>
  <c r="G721" i="4"/>
  <c r="I721" i="4" s="1"/>
  <c r="G2840" i="4"/>
  <c r="I2840" i="4" s="1"/>
  <c r="G1544" i="4"/>
  <c r="I1544" i="4" s="1"/>
  <c r="G634" i="4"/>
  <c r="I634" i="4" s="1"/>
  <c r="G714" i="4"/>
  <c r="I714" i="4" s="1"/>
  <c r="G1154" i="4"/>
  <c r="I1154" i="4" s="1"/>
  <c r="G2334" i="4"/>
  <c r="I2334" i="4" s="1"/>
  <c r="G2958" i="4"/>
  <c r="I2958" i="4" s="1"/>
  <c r="G1934" i="4"/>
  <c r="I1934" i="4" s="1"/>
  <c r="G1670" i="4"/>
  <c r="I1670" i="4" s="1"/>
  <c r="G1702" i="4"/>
  <c r="I1702" i="4" s="1"/>
  <c r="G2782" i="4"/>
  <c r="I2782" i="4" s="1"/>
  <c r="G3022" i="4"/>
  <c r="I3022" i="4" s="1"/>
  <c r="G2110" i="4"/>
  <c r="I2110" i="4" s="1"/>
  <c r="G3463" i="4"/>
  <c r="I3463" i="4" s="1"/>
  <c r="G1082" i="4"/>
  <c r="I1082" i="4" s="1"/>
  <c r="G5558" i="4"/>
  <c r="I5558" i="4" s="1"/>
  <c r="G5126" i="4"/>
  <c r="I5126" i="4" s="1"/>
  <c r="G3238" i="4"/>
  <c r="I3238" i="4" s="1"/>
  <c r="G2743" i="4"/>
  <c r="I2743" i="4" s="1"/>
  <c r="G1935" i="4"/>
  <c r="I1935" i="4" s="1"/>
  <c r="G1049" i="4"/>
  <c r="I1049" i="4" s="1"/>
  <c r="G897" i="4"/>
  <c r="I897" i="4" s="1"/>
  <c r="G649" i="4"/>
  <c r="I649" i="4" s="1"/>
  <c r="G4542" i="4"/>
  <c r="I4542" i="4" s="1"/>
  <c r="G1466" i="4"/>
  <c r="I1466" i="4" s="1"/>
  <c r="G1491" i="4"/>
  <c r="I1491" i="4" s="1"/>
  <c r="G3340" i="4"/>
  <c r="I3340" i="4" s="1"/>
  <c r="G3276" i="4"/>
  <c r="I3276" i="4" s="1"/>
  <c r="G5299" i="4"/>
  <c r="I5299" i="4" s="1"/>
  <c r="G4291" i="4"/>
  <c r="I4291" i="4" s="1"/>
  <c r="G5363" i="4"/>
  <c r="I5363" i="4" s="1"/>
  <c r="G4651" i="4"/>
  <c r="I4651" i="4" s="1"/>
  <c r="G4899" i="4"/>
  <c r="I4899" i="4" s="1"/>
  <c r="G4779" i="4"/>
  <c r="I4779" i="4" s="1"/>
  <c r="G3835" i="4"/>
  <c r="I3835" i="4" s="1"/>
  <c r="G3432" i="4"/>
  <c r="I3432" i="4" s="1"/>
  <c r="G1107" i="4"/>
  <c r="I1107" i="4" s="1"/>
  <c r="G819" i="4"/>
  <c r="I819" i="4" s="1"/>
  <c r="G3391" i="4"/>
  <c r="I3391" i="4" s="1"/>
  <c r="G2048" i="4"/>
  <c r="I2048" i="4" s="1"/>
  <c r="G1051" i="4"/>
  <c r="I1051" i="4" s="1"/>
  <c r="G5014" i="4"/>
  <c r="I5014" i="4" s="1"/>
  <c r="G4342" i="4"/>
  <c r="I4342" i="4" s="1"/>
  <c r="G4198" i="4"/>
  <c r="I4198" i="4" s="1"/>
  <c r="G3459" i="4"/>
  <c r="I3459" i="4" s="1"/>
  <c r="G2180" i="4"/>
  <c r="I2180" i="4" s="1"/>
  <c r="G3846" i="4"/>
  <c r="I3846" i="4" s="1"/>
  <c r="G1290" i="4"/>
  <c r="I1290" i="4" s="1"/>
  <c r="G2878" i="4"/>
  <c r="I2878" i="4" s="1"/>
  <c r="G2326" i="4"/>
  <c r="I2326" i="4" s="1"/>
  <c r="G794" i="4"/>
  <c r="I794" i="4" s="1"/>
  <c r="G5052" i="4"/>
  <c r="I5052" i="4" s="1"/>
  <c r="G5324" i="4"/>
  <c r="I5324" i="4" s="1"/>
  <c r="G4372" i="4"/>
  <c r="I4372" i="4" s="1"/>
  <c r="G3260" i="4"/>
  <c r="I3260" i="4" s="1"/>
  <c r="G4811" i="4"/>
  <c r="I4811" i="4" s="1"/>
  <c r="G3931" i="4"/>
  <c r="I3931" i="4" s="1"/>
  <c r="G4611" i="4"/>
  <c r="I4611" i="4" s="1"/>
  <c r="G1021" i="4"/>
  <c r="I1021" i="4" s="1"/>
  <c r="G5583" i="4"/>
  <c r="I5583" i="4" s="1"/>
  <c r="G1686" i="4"/>
  <c r="I1686" i="4" s="1"/>
  <c r="G2950" i="4"/>
  <c r="I2950" i="4" s="1"/>
  <c r="G3748" i="4"/>
  <c r="I3748" i="4" s="1"/>
  <c r="G3308" i="4"/>
  <c r="I3308" i="4" s="1"/>
  <c r="G3404" i="4"/>
  <c r="I3404" i="4" s="1"/>
  <c r="G4812" i="4"/>
  <c r="I4812" i="4" s="1"/>
  <c r="G3244" i="4"/>
  <c r="I3244" i="4" s="1"/>
  <c r="G4379" i="4"/>
  <c r="I4379" i="4" s="1"/>
  <c r="G3014" i="4"/>
  <c r="I3014" i="4" s="1"/>
  <c r="G2824" i="4"/>
  <c r="I2824" i="4" s="1"/>
  <c r="G2222" i="4"/>
  <c r="I2222" i="4" s="1"/>
  <c r="G2855" i="4"/>
  <c r="I2855" i="4" s="1"/>
  <c r="G5124" i="4"/>
  <c r="I5124" i="4" s="1"/>
  <c r="G6003" i="4"/>
  <c r="I6003" i="4" s="1"/>
  <c r="G3220" i="4"/>
  <c r="I3220" i="4" s="1"/>
  <c r="G4755" i="4"/>
  <c r="I4755" i="4" s="1"/>
  <c r="G4067" i="4"/>
  <c r="I4067" i="4" s="1"/>
  <c r="G4931" i="4"/>
  <c r="I4931" i="4" s="1"/>
  <c r="G4731" i="4"/>
  <c r="I4731" i="4" s="1"/>
  <c r="G4259" i="4"/>
  <c r="I4259" i="4" s="1"/>
  <c r="G3955" i="4"/>
  <c r="I3955" i="4" s="1"/>
  <c r="G5323" i="4"/>
  <c r="I5323" i="4" s="1"/>
  <c r="G2624" i="4"/>
  <c r="I2624" i="4" s="1"/>
  <c r="G1266" i="4"/>
  <c r="I1266" i="4" s="1"/>
  <c r="G970" i="4"/>
  <c r="I970" i="4" s="1"/>
  <c r="G882" i="4"/>
  <c r="I882" i="4" s="1"/>
  <c r="G642" i="4"/>
  <c r="I642" i="4" s="1"/>
  <c r="G5631" i="4"/>
  <c r="I5631" i="4" s="1"/>
  <c r="G4662" i="4"/>
  <c r="I4662" i="4" s="1"/>
  <c r="G4086" i="4"/>
  <c r="I4086" i="4" s="1"/>
  <c r="G1551" i="4"/>
  <c r="I1551" i="4" s="1"/>
  <c r="G4702" i="4"/>
  <c r="I4702" i="4" s="1"/>
  <c r="G4238" i="4"/>
  <c r="I4238" i="4" s="1"/>
  <c r="G2662" i="4"/>
  <c r="I2662" i="4" s="1"/>
  <c r="G1958" i="4"/>
  <c r="I1958" i="4" s="1"/>
  <c r="G1408" i="4"/>
  <c r="I1408" i="4" s="1"/>
  <c r="G2166" i="4"/>
  <c r="I2166" i="4" s="1"/>
  <c r="G2310" i="4"/>
  <c r="I2310" i="4" s="1"/>
  <c r="G674" i="4"/>
  <c r="I674" i="4" s="1"/>
  <c r="G3670" i="4"/>
  <c r="I3670" i="4" s="1"/>
  <c r="G3996" i="4"/>
  <c r="I3996" i="4" s="1"/>
  <c r="G5915" i="4"/>
  <c r="I5915" i="4" s="1"/>
  <c r="G3796" i="4"/>
  <c r="I3796" i="4" s="1"/>
  <c r="G4203" i="4"/>
  <c r="I4203" i="4" s="1"/>
  <c r="G4211" i="4"/>
  <c r="I4211" i="4" s="1"/>
  <c r="G4587" i="4"/>
  <c r="I4587" i="4" s="1"/>
  <c r="G4723" i="4"/>
  <c r="I4723" i="4" s="1"/>
  <c r="G3867" i="4"/>
  <c r="I3867" i="4" s="1"/>
  <c r="G2042" i="4"/>
  <c r="I2042" i="4" s="1"/>
  <c r="G1339" i="4"/>
  <c r="I1339" i="4" s="1"/>
  <c r="G1019" i="4"/>
  <c r="I1019" i="4" s="1"/>
  <c r="G3967" i="4"/>
  <c r="I3967" i="4" s="1"/>
  <c r="G3599" i="4"/>
  <c r="I3599" i="4" s="1"/>
  <c r="G3040" i="4"/>
  <c r="I3040" i="4" s="1"/>
  <c r="G2576" i="4"/>
  <c r="I2576" i="4" s="1"/>
  <c r="G1211" i="4"/>
  <c r="I1211" i="4" s="1"/>
  <c r="G923" i="4"/>
  <c r="I923" i="4" s="1"/>
  <c r="G4026" i="4"/>
  <c r="I4026" i="4" s="1"/>
  <c r="G3611" i="4"/>
  <c r="I3611" i="4" s="1"/>
  <c r="G3291" i="4"/>
  <c r="I3291" i="4" s="1"/>
  <c r="G3028" i="4"/>
  <c r="I3028" i="4" s="1"/>
  <c r="G2780" i="4"/>
  <c r="I2780" i="4" s="1"/>
  <c r="G2484" i="4"/>
  <c r="I2484" i="4" s="1"/>
  <c r="G2380" i="4"/>
  <c r="I2380" i="4" s="1"/>
  <c r="G2159" i="4"/>
  <c r="I2159" i="4" s="1"/>
  <c r="G6038" i="4"/>
  <c r="I6038" i="4" s="1"/>
  <c r="G2230" i="4"/>
  <c r="I2230" i="4" s="1"/>
  <c r="G934" i="4"/>
  <c r="I934" i="4" s="1"/>
  <c r="G3046" i="4"/>
  <c r="I3046" i="4" s="1"/>
  <c r="G2846" i="4"/>
  <c r="I2846" i="4" s="1"/>
  <c r="G1131" i="4"/>
  <c r="I1131" i="4" s="1"/>
  <c r="G5788" i="4"/>
  <c r="I5788" i="4" s="1"/>
  <c r="G5635" i="4"/>
  <c r="I5635" i="4" s="1"/>
  <c r="G4435" i="4"/>
  <c r="I4435" i="4" s="1"/>
  <c r="G4099" i="4"/>
  <c r="I4099" i="4" s="1"/>
  <c r="G3915" i="4"/>
  <c r="I3915" i="4" s="1"/>
  <c r="G5099" i="4"/>
  <c r="I5099" i="4" s="1"/>
  <c r="G4835" i="4"/>
  <c r="I4835" i="4" s="1"/>
  <c r="G4347" i="4"/>
  <c r="I4347" i="4" s="1"/>
  <c r="G4179" i="4"/>
  <c r="I4179" i="4" s="1"/>
  <c r="G1155" i="4"/>
  <c r="I1155" i="4" s="1"/>
  <c r="G1474" i="4"/>
  <c r="I1474" i="4" s="1"/>
  <c r="G1202" i="4"/>
  <c r="I1202" i="4" s="1"/>
  <c r="G946" i="4"/>
  <c r="I946" i="4" s="1"/>
  <c r="G850" i="4"/>
  <c r="I850" i="4" s="1"/>
  <c r="G3679" i="4"/>
  <c r="I3679" i="4" s="1"/>
  <c r="G5542" i="4"/>
  <c r="I5542" i="4" s="1"/>
  <c r="G4998" i="4"/>
  <c r="I4998" i="4" s="1"/>
  <c r="G4142" i="4"/>
  <c r="I4142" i="4" s="1"/>
  <c r="G4078" i="4"/>
  <c r="I4078" i="4" s="1"/>
  <c r="G4778" i="4"/>
  <c r="I4778" i="4" s="1"/>
  <c r="G5062" i="4"/>
  <c r="I5062" i="4" s="1"/>
  <c r="G5470" i="4"/>
  <c r="I5470" i="4" s="1"/>
  <c r="G890" i="4"/>
  <c r="I890" i="4" s="1"/>
  <c r="G5478" i="4"/>
  <c r="I5478" i="4" s="1"/>
  <c r="G3924" i="4"/>
  <c r="I3924" i="4" s="1"/>
  <c r="G4396" i="4"/>
  <c r="I4396" i="4" s="1"/>
  <c r="G3580" i="4"/>
  <c r="I3580" i="4" s="1"/>
  <c r="G4283" i="4"/>
  <c r="I4283" i="4" s="1"/>
  <c r="G5267" i="4"/>
  <c r="I5267" i="4" s="1"/>
  <c r="G4123" i="4"/>
  <c r="I4123" i="4" s="1"/>
  <c r="G4547" i="4"/>
  <c r="I4547" i="4" s="1"/>
  <c r="G4683" i="4"/>
  <c r="I4683" i="4" s="1"/>
  <c r="G891" i="4"/>
  <c r="I891" i="4" s="1"/>
  <c r="G1403" i="4"/>
  <c r="I1403" i="4" s="1"/>
  <c r="G2712" i="4"/>
  <c r="I2712" i="4" s="1"/>
  <c r="G2248" i="4"/>
  <c r="I2248" i="4" s="1"/>
  <c r="G1179" i="4"/>
  <c r="I1179" i="4" s="1"/>
  <c r="G899" i="4"/>
  <c r="I899" i="4" s="1"/>
  <c r="G5454" i="4"/>
  <c r="I5454" i="4" s="1"/>
  <c r="G1426" i="4"/>
  <c r="I1426" i="4" s="1"/>
  <c r="G1066" i="4"/>
  <c r="I1066" i="4" s="1"/>
  <c r="G4950" i="4"/>
  <c r="I4950" i="4" s="1"/>
  <c r="G4590" i="4"/>
  <c r="I4590" i="4" s="1"/>
  <c r="G3370" i="4"/>
  <c r="I3370" i="4" s="1"/>
  <c r="G2987" i="4"/>
  <c r="I2987" i="4" s="1"/>
  <c r="G2451" i="4"/>
  <c r="I2451" i="4" s="1"/>
  <c r="G1382" i="4"/>
  <c r="I1382" i="4" s="1"/>
  <c r="G1134" i="4"/>
  <c r="I1134" i="4" s="1"/>
  <c r="G958" i="4"/>
  <c r="I958" i="4" s="1"/>
  <c r="G2938" i="4"/>
  <c r="I2938" i="4" s="1"/>
  <c r="G2586" i="4"/>
  <c r="I2586" i="4" s="1"/>
  <c r="G2162" i="4"/>
  <c r="I2162" i="4" s="1"/>
  <c r="G1811" i="4"/>
  <c r="I1811" i="4" s="1"/>
  <c r="G3018" i="4"/>
  <c r="I3018" i="4" s="1"/>
  <c r="G4695" i="4"/>
  <c r="I4695" i="4" s="1"/>
  <c r="G4575" i="4"/>
  <c r="I4575" i="4" s="1"/>
  <c r="G4391" i="4"/>
  <c r="I4391" i="4" s="1"/>
  <c r="G3871" i="4"/>
  <c r="I3871" i="4" s="1"/>
  <c r="G3128" i="4"/>
  <c r="I3128" i="4" s="1"/>
  <c r="G4274" i="4"/>
  <c r="I4274" i="4" s="1"/>
  <c r="G4147" i="4"/>
  <c r="I4147" i="4" s="1"/>
  <c r="G3891" i="4"/>
  <c r="I3891" i="4" s="1"/>
  <c r="G4243" i="4"/>
  <c r="I4243" i="4" s="1"/>
  <c r="G1075" i="4"/>
  <c r="I1075" i="4" s="1"/>
  <c r="G3651" i="4"/>
  <c r="I3651" i="4" s="1"/>
  <c r="G2924" i="4"/>
  <c r="I2924" i="4" s="1"/>
  <c r="G2116" i="4"/>
  <c r="I2116" i="4" s="1"/>
  <c r="G1287" i="4"/>
  <c r="I1287" i="4" s="1"/>
  <c r="G1007" i="4"/>
  <c r="I1007" i="4" s="1"/>
  <c r="G5368" i="4"/>
  <c r="I5368" i="4" s="1"/>
  <c r="G5144" i="4"/>
  <c r="I5144" i="4" s="1"/>
  <c r="G4256" i="4"/>
  <c r="I4256" i="4" s="1"/>
  <c r="G4040" i="4"/>
  <c r="I4040" i="4" s="1"/>
  <c r="G1683" i="4"/>
  <c r="I1683" i="4" s="1"/>
  <c r="G1516" i="4"/>
  <c r="I1516" i="4" s="1"/>
  <c r="G1013" i="4"/>
  <c r="I1013" i="4" s="1"/>
  <c r="G3608" i="4"/>
  <c r="I3608" i="4" s="1"/>
  <c r="G1922" i="4"/>
  <c r="I1922" i="4" s="1"/>
  <c r="G1690" i="4"/>
  <c r="I1690" i="4" s="1"/>
  <c r="G1476" i="4"/>
  <c r="I1476" i="4" s="1"/>
  <c r="G1084" i="4"/>
  <c r="I1084" i="4" s="1"/>
  <c r="G828" i="4"/>
  <c r="I828" i="4" s="1"/>
  <c r="G5778" i="4"/>
  <c r="I5778" i="4" s="1"/>
  <c r="G5554" i="4"/>
  <c r="I5554" i="4" s="1"/>
  <c r="G4042" i="4"/>
  <c r="I4042" i="4" s="1"/>
  <c r="G1718" i="4"/>
  <c r="I1718" i="4" s="1"/>
  <c r="G4483" i="4"/>
  <c r="I4483" i="4" s="1"/>
  <c r="G1267" i="4"/>
  <c r="I1267" i="4" s="1"/>
  <c r="G3167" i="4"/>
  <c r="I3167" i="4" s="1"/>
  <c r="G1362" i="4"/>
  <c r="I1362" i="4" s="1"/>
  <c r="G690" i="4"/>
  <c r="I690" i="4" s="1"/>
  <c r="G2600" i="4"/>
  <c r="I2600" i="4" s="1"/>
  <c r="G1235" i="4"/>
  <c r="I1235" i="4" s="1"/>
  <c r="G5758" i="4"/>
  <c r="I5758" i="4" s="1"/>
  <c r="G4122" i="4"/>
  <c r="I4122" i="4" s="1"/>
  <c r="G3123" i="4"/>
  <c r="I3123" i="4" s="1"/>
  <c r="G2244" i="4"/>
  <c r="I2244" i="4" s="1"/>
  <c r="G751" i="4"/>
  <c r="I751" i="4" s="1"/>
  <c r="G2059" i="4"/>
  <c r="I2059" i="4" s="1"/>
  <c r="G5647" i="4"/>
  <c r="I5647" i="4" s="1"/>
  <c r="G4767" i="4"/>
  <c r="I4767" i="4" s="1"/>
  <c r="G3752" i="4"/>
  <c r="I3752" i="4" s="1"/>
  <c r="G3851" i="4"/>
  <c r="I3851" i="4" s="1"/>
  <c r="G4419" i="4"/>
  <c r="I4419" i="4" s="1"/>
  <c r="G5214" i="4"/>
  <c r="I5214" i="4" s="1"/>
  <c r="G5086" i="4"/>
  <c r="I5086" i="4" s="1"/>
  <c r="G5626" i="4"/>
  <c r="I5626" i="4" s="1"/>
  <c r="G2524" i="4"/>
  <c r="I2524" i="4" s="1"/>
  <c r="G1646" i="4"/>
  <c r="I1646" i="4" s="1"/>
  <c r="G1367" i="4"/>
  <c r="I1367" i="4" s="1"/>
  <c r="G1255" i="4"/>
  <c r="I1255" i="4" s="1"/>
  <c r="G2795" i="4"/>
  <c r="I2795" i="4" s="1"/>
  <c r="G2844" i="4"/>
  <c r="I2844" i="4" s="1"/>
  <c r="G5848" i="4"/>
  <c r="I5848" i="4" s="1"/>
  <c r="G4696" i="4"/>
  <c r="I4696" i="4" s="1"/>
  <c r="G4392" i="4"/>
  <c r="I4392" i="4" s="1"/>
  <c r="G4144" i="4"/>
  <c r="I4144" i="4" s="1"/>
  <c r="G2114" i="4"/>
  <c r="I2114" i="4" s="1"/>
  <c r="G2026" i="4"/>
  <c r="I2026" i="4" s="1"/>
  <c r="G837" i="4"/>
  <c r="I837" i="4" s="1"/>
  <c r="G4839" i="4"/>
  <c r="I4839" i="4" s="1"/>
  <c r="G3280" i="4"/>
  <c r="I3280" i="4" s="1"/>
  <c r="G3112" i="4"/>
  <c r="I3112" i="4" s="1"/>
  <c r="G1658" i="4"/>
  <c r="I1658" i="4" s="1"/>
  <c r="G900" i="4"/>
  <c r="I900" i="4" s="1"/>
  <c r="G788" i="4"/>
  <c r="I788" i="4" s="1"/>
  <c r="G3986" i="4"/>
  <c r="I3986" i="4" s="1"/>
  <c r="G5723" i="4"/>
  <c r="I5723" i="4" s="1"/>
  <c r="G4875" i="4"/>
  <c r="I4875" i="4" s="1"/>
  <c r="G5027" i="4"/>
  <c r="I5027" i="4" s="1"/>
  <c r="G1395" i="4"/>
  <c r="I1395" i="4" s="1"/>
  <c r="G3159" i="4"/>
  <c r="I3159" i="4" s="1"/>
  <c r="G922" i="4"/>
  <c r="I922" i="4" s="1"/>
  <c r="G666" i="4"/>
  <c r="I666" i="4" s="1"/>
  <c r="G5966" i="4"/>
  <c r="I5966" i="4" s="1"/>
  <c r="G3499" i="4"/>
  <c r="I3499" i="4" s="1"/>
  <c r="G2899" i="4"/>
  <c r="I2899" i="4" s="1"/>
  <c r="G2515" i="4"/>
  <c r="I2515" i="4" s="1"/>
  <c r="G1956" i="4"/>
  <c r="I1956" i="4" s="1"/>
  <c r="G1876" i="4"/>
  <c r="I1876" i="4" s="1"/>
  <c r="G910" i="4"/>
  <c r="I910" i="4" s="1"/>
  <c r="G4127" i="4"/>
  <c r="I4127" i="4" s="1"/>
  <c r="G3927" i="4"/>
  <c r="I3927" i="4" s="1"/>
  <c r="G1754" i="4"/>
  <c r="I1754" i="4" s="1"/>
  <c r="G1140" i="4"/>
  <c r="I1140" i="4" s="1"/>
  <c r="G996" i="4"/>
  <c r="I996" i="4" s="1"/>
  <c r="G4650" i="4"/>
  <c r="I4650" i="4" s="1"/>
  <c r="G5059" i="4"/>
  <c r="I5059" i="4" s="1"/>
  <c r="G4907" i="4"/>
  <c r="I4907" i="4" s="1"/>
  <c r="G4523" i="4"/>
  <c r="I4523" i="4" s="1"/>
  <c r="G1059" i="4"/>
  <c r="I1059" i="4" s="1"/>
  <c r="G2592" i="4"/>
  <c r="I2592" i="4" s="1"/>
  <c r="G3787" i="4"/>
  <c r="I3787" i="4" s="1"/>
  <c r="G1614" i="4"/>
  <c r="I1614" i="4" s="1"/>
  <c r="G1471" i="4"/>
  <c r="I1471" i="4" s="1"/>
  <c r="G1231" i="4"/>
  <c r="I1231" i="4" s="1"/>
  <c r="G959" i="4"/>
  <c r="I959" i="4" s="1"/>
  <c r="G719" i="4"/>
  <c r="I719" i="4" s="1"/>
  <c r="G4776" i="4"/>
  <c r="I4776" i="4" s="1"/>
  <c r="G2642" i="4"/>
  <c r="I2642" i="4" s="1"/>
  <c r="G2450" i="4"/>
  <c r="I2450" i="4" s="1"/>
  <c r="G2090" i="4"/>
  <c r="I2090" i="4" s="1"/>
  <c r="G1979" i="4"/>
  <c r="I1979" i="4" s="1"/>
  <c r="G3552" i="4"/>
  <c r="I3552" i="4" s="1"/>
  <c r="G1978" i="4"/>
  <c r="I1978" i="4" s="1"/>
  <c r="G6066" i="4"/>
  <c r="I6066" i="4" s="1"/>
  <c r="G5210" i="4"/>
  <c r="I5210" i="4" s="1"/>
  <c r="G1358" i="4"/>
  <c r="I1358" i="4" s="1"/>
  <c r="G1170" i="4"/>
  <c r="I1170" i="4" s="1"/>
  <c r="G898" i="4"/>
  <c r="I898" i="4" s="1"/>
  <c r="G4270" i="4"/>
  <c r="I4270" i="4" s="1"/>
  <c r="G3850" i="4"/>
  <c r="I3850" i="4" s="1"/>
  <c r="G2276" i="4"/>
  <c r="I2276" i="4" s="1"/>
  <c r="G2052" i="4"/>
  <c r="I2052" i="4" s="1"/>
  <c r="G2371" i="4"/>
  <c r="I2371" i="4" s="1"/>
  <c r="G2259" i="4"/>
  <c r="I2259" i="4" s="1"/>
  <c r="G1692" i="4"/>
  <c r="I1692" i="4" s="1"/>
  <c r="G998" i="4"/>
  <c r="I998" i="4" s="1"/>
  <c r="G1722" i="4"/>
  <c r="I1722" i="4" s="1"/>
  <c r="G764" i="4"/>
  <c r="I764" i="4" s="1"/>
  <c r="G1455" i="4"/>
  <c r="I1455" i="4" s="1"/>
  <c r="G2243" i="4"/>
  <c r="I2243" i="4" s="1"/>
  <c r="G2107" i="4"/>
  <c r="I2107" i="4" s="1"/>
  <c r="G3060" i="4"/>
  <c r="I3060" i="4" s="1"/>
  <c r="G2932" i="4"/>
  <c r="I2932" i="4" s="1"/>
  <c r="G2236" i="4"/>
  <c r="I2236" i="4" s="1"/>
  <c r="G1606" i="4"/>
  <c r="I1606" i="4" s="1"/>
  <c r="G1263" i="4"/>
  <c r="I1263" i="4" s="1"/>
  <c r="G3306" i="4"/>
  <c r="I3306" i="4" s="1"/>
  <c r="G3138" i="4"/>
  <c r="I3138" i="4" s="1"/>
  <c r="G2963" i="4"/>
  <c r="I2963" i="4" s="1"/>
  <c r="G1884" i="4"/>
  <c r="I1884" i="4" s="1"/>
  <c r="G1158" i="4"/>
  <c r="I1158" i="4" s="1"/>
  <c r="G846" i="4"/>
  <c r="I846" i="4" s="1"/>
  <c r="G2346" i="4"/>
  <c r="I2346" i="4" s="1"/>
  <c r="G2242" i="4"/>
  <c r="I2242" i="4" s="1"/>
  <c r="G5447" i="4"/>
  <c r="I5447" i="4" s="1"/>
  <c r="G5047" i="4"/>
  <c r="I5047" i="4" s="1"/>
  <c r="G1962" i="4"/>
  <c r="I1962" i="4" s="1"/>
  <c r="G1738" i="4"/>
  <c r="I1738" i="4" s="1"/>
  <c r="G1068" i="4"/>
  <c r="I1068" i="4" s="1"/>
  <c r="G852" i="4"/>
  <c r="I852" i="4" s="1"/>
  <c r="G1708" i="4"/>
  <c r="I1708" i="4" s="1"/>
  <c r="G3515" i="4"/>
  <c r="I3515" i="4" s="1"/>
  <c r="G2324" i="4"/>
  <c r="I2324" i="4" s="1"/>
  <c r="G3730" i="4"/>
  <c r="I3730" i="4" s="1"/>
  <c r="G3075" i="4"/>
  <c r="I3075" i="4" s="1"/>
  <c r="G2475" i="4"/>
  <c r="I2475" i="4" s="1"/>
  <c r="G1230" i="4"/>
  <c r="I1230" i="4" s="1"/>
  <c r="G5360" i="4"/>
  <c r="I5360" i="4" s="1"/>
  <c r="G1590" i="4"/>
  <c r="I1590" i="4" s="1"/>
  <c r="G2410" i="4"/>
  <c r="I2410" i="4" s="1"/>
  <c r="G2500" i="4"/>
  <c r="I2500" i="4" s="1"/>
  <c r="G2859" i="4"/>
  <c r="I2859" i="4" s="1"/>
  <c r="G4344" i="4"/>
  <c r="I4344" i="4" s="1"/>
  <c r="G4232" i="4"/>
  <c r="I4232" i="4" s="1"/>
  <c r="G2474" i="4"/>
  <c r="I2474" i="4" s="1"/>
  <c r="G1939" i="4"/>
  <c r="I1939" i="4" s="1"/>
  <c r="G1747" i="4"/>
  <c r="I1747" i="4" s="1"/>
  <c r="G5935" i="4"/>
  <c r="I5935" i="4" s="1"/>
  <c r="G5831" i="4"/>
  <c r="I5831" i="4" s="1"/>
  <c r="G5343" i="4"/>
  <c r="I5343" i="4" s="1"/>
  <c r="G4095" i="4"/>
  <c r="I4095" i="4" s="1"/>
  <c r="G1810" i="4"/>
  <c r="I1810" i="4" s="1"/>
  <c r="G1166" i="4"/>
  <c r="I1166" i="4" s="1"/>
  <c r="G3635" i="4"/>
  <c r="I3635" i="4" s="1"/>
  <c r="G3044" i="4"/>
  <c r="I3044" i="4" s="1"/>
  <c r="G2172" i="4"/>
  <c r="I2172" i="4" s="1"/>
  <c r="G1383" i="4"/>
  <c r="I1383" i="4" s="1"/>
  <c r="G1159" i="4"/>
  <c r="I1159" i="4" s="1"/>
  <c r="G735" i="4"/>
  <c r="I735" i="4" s="1"/>
  <c r="G2443" i="4"/>
  <c r="I2443" i="4" s="1"/>
  <c r="G4248" i="4"/>
  <c r="I4248" i="4" s="1"/>
  <c r="G3551" i="4"/>
  <c r="I3551" i="4" s="1"/>
  <c r="G3215" i="4"/>
  <c r="I3215" i="4" s="1"/>
  <c r="G3387" i="4"/>
  <c r="I3387" i="4" s="1"/>
  <c r="G1612" i="4"/>
  <c r="I1612" i="4" s="1"/>
  <c r="G3930" i="4"/>
  <c r="I3930" i="4" s="1"/>
  <c r="G3371" i="4"/>
  <c r="I3371" i="4" s="1"/>
  <c r="G3275" i="4"/>
  <c r="I3275" i="4" s="1"/>
  <c r="G2900" i="4"/>
  <c r="I2900" i="4" s="1"/>
  <c r="G2756" i="4"/>
  <c r="I2756" i="4" s="1"/>
  <c r="G2348" i="4"/>
  <c r="I2348" i="4" s="1"/>
  <c r="G1582" i="4"/>
  <c r="I1582" i="4" s="1"/>
  <c r="G943" i="4"/>
  <c r="I943" i="4" s="1"/>
  <c r="G767" i="4"/>
  <c r="I767" i="4" s="1"/>
  <c r="G3274" i="4"/>
  <c r="I3274" i="4" s="1"/>
  <c r="G2499" i="4"/>
  <c r="I2499" i="4" s="1"/>
  <c r="G1406" i="4"/>
  <c r="I1406" i="4" s="1"/>
  <c r="G1254" i="4"/>
  <c r="I1254" i="4" s="1"/>
  <c r="G798" i="4"/>
  <c r="I798" i="4" s="1"/>
  <c r="G5928" i="4"/>
  <c r="I5928" i="4" s="1"/>
  <c r="G5344" i="4"/>
  <c r="I5344" i="4" s="1"/>
  <c r="G5176" i="4"/>
  <c r="I5176" i="4" s="1"/>
  <c r="G5111" i="4"/>
  <c r="I5111" i="4" s="1"/>
  <c r="G4519" i="4"/>
  <c r="I4519" i="4" s="1"/>
  <c r="G4231" i="4"/>
  <c r="I4231" i="4" s="1"/>
  <c r="G3504" i="4"/>
  <c r="I3504" i="4" s="1"/>
  <c r="G3104" i="4"/>
  <c r="I3104" i="4" s="1"/>
  <c r="G1348" i="4"/>
  <c r="I1348" i="4" s="1"/>
  <c r="G836" i="4"/>
  <c r="I836" i="4" s="1"/>
  <c r="G765" i="4"/>
  <c r="I765" i="4" s="1"/>
  <c r="G703" i="4"/>
  <c r="I703" i="4" s="1"/>
  <c r="G3482" i="4"/>
  <c r="I3482" i="4" s="1"/>
  <c r="G3003" i="4"/>
  <c r="I3003" i="4" s="1"/>
  <c r="G2811" i="4"/>
  <c r="I2811" i="4" s="1"/>
  <c r="G2171" i="4"/>
  <c r="I2171" i="4" s="1"/>
  <c r="G1940" i="4"/>
  <c r="I1940" i="4" s="1"/>
  <c r="G1310" i="4"/>
  <c r="I1310" i="4" s="1"/>
  <c r="G1006" i="4"/>
  <c r="I1006" i="4" s="1"/>
  <c r="G814" i="4"/>
  <c r="I814" i="4" s="1"/>
  <c r="G4096" i="4"/>
  <c r="I4096" i="4" s="1"/>
  <c r="G4016" i="4"/>
  <c r="I4016" i="4" s="1"/>
  <c r="G4170" i="4"/>
  <c r="I4170" i="4" s="1"/>
  <c r="G2604" i="4"/>
  <c r="I2604" i="4" s="1"/>
  <c r="G2460" i="4"/>
  <c r="I2460" i="4" s="1"/>
  <c r="G2308" i="4"/>
  <c r="I2308" i="4" s="1"/>
  <c r="G1932" i="4"/>
  <c r="I1932" i="4" s="1"/>
  <c r="G2842" i="4"/>
  <c r="I2842" i="4" s="1"/>
  <c r="G2618" i="4"/>
  <c r="I2618" i="4" s="1"/>
  <c r="G2098" i="4"/>
  <c r="I2098" i="4" s="1"/>
  <c r="G1907" i="4"/>
  <c r="I1907" i="4" s="1"/>
  <c r="G5791" i="4"/>
  <c r="I5791" i="4" s="1"/>
  <c r="G5415" i="4"/>
  <c r="I5415" i="4" s="1"/>
  <c r="G1874" i="4"/>
  <c r="I1874" i="4" s="1"/>
  <c r="G4194" i="4"/>
  <c r="I4194" i="4" s="1"/>
  <c r="G3882" i="4"/>
  <c r="I3882" i="4" s="1"/>
  <c r="G2796" i="4"/>
  <c r="I2796" i="4" s="1"/>
  <c r="G2436" i="4"/>
  <c r="I2436" i="4" s="1"/>
  <c r="G1359" i="4"/>
  <c r="I1359" i="4" s="1"/>
  <c r="G1135" i="4"/>
  <c r="I1135" i="4" s="1"/>
  <c r="G6144" i="4"/>
  <c r="I6144" i="4" s="1"/>
  <c r="G4208" i="4"/>
  <c r="I4208" i="4" s="1"/>
  <c r="G4082" i="4"/>
  <c r="I4082" i="4" s="1"/>
  <c r="G3571" i="4"/>
  <c r="I3571" i="4" s="1"/>
  <c r="G3115" i="4"/>
  <c r="I3115" i="4" s="1"/>
  <c r="G1311" i="4"/>
  <c r="I1311" i="4" s="1"/>
  <c r="G1167" i="4"/>
  <c r="I1167" i="4" s="1"/>
  <c r="G3778" i="4"/>
  <c r="I3778" i="4" s="1"/>
  <c r="G3242" i="4"/>
  <c r="I3242" i="4" s="1"/>
  <c r="G2923" i="4"/>
  <c r="I2923" i="4" s="1"/>
  <c r="G2331" i="4"/>
  <c r="I2331" i="4" s="1"/>
  <c r="G1014" i="4"/>
  <c r="I1014" i="4" s="1"/>
  <c r="G4768" i="4"/>
  <c r="I4768" i="4" s="1"/>
  <c r="G4927" i="4"/>
  <c r="I4927" i="4" s="1"/>
  <c r="G4823" i="4"/>
  <c r="I4823" i="4" s="1"/>
  <c r="G3776" i="4"/>
  <c r="I3776" i="4" s="1"/>
  <c r="G3472" i="4"/>
  <c r="I3472" i="4" s="1"/>
  <c r="G1428" i="4"/>
  <c r="I1428" i="4" s="1"/>
  <c r="G1308" i="4"/>
  <c r="I1308" i="4" s="1"/>
  <c r="G892" i="4"/>
  <c r="I892" i="4" s="1"/>
  <c r="G3195" i="4"/>
  <c r="I3195" i="4" s="1"/>
  <c r="G3290" i="4"/>
  <c r="I3290" i="4" s="1"/>
  <c r="G2971" i="4"/>
  <c r="I2971" i="4" s="1"/>
  <c r="G2883" i="4"/>
  <c r="I2883" i="4" s="1"/>
  <c r="G2611" i="4"/>
  <c r="I2611" i="4" s="1"/>
  <c r="G2227" i="4"/>
  <c r="I2227" i="4" s="1"/>
  <c r="G982" i="4"/>
  <c r="I982" i="4" s="1"/>
  <c r="G650" i="4"/>
  <c r="I650" i="4" s="1"/>
  <c r="G2843" i="4"/>
  <c r="I2843" i="4" s="1"/>
  <c r="G3074" i="4"/>
  <c r="I3074" i="4" s="1"/>
  <c r="G5431" i="4"/>
  <c r="I5431" i="4" s="1"/>
  <c r="G5159" i="4"/>
  <c r="I5159" i="4" s="1"/>
  <c r="G2564" i="4"/>
  <c r="I2564" i="4" s="1"/>
  <c r="G2299" i="4"/>
  <c r="I2299" i="4" s="1"/>
  <c r="G4272" i="4"/>
  <c r="I4272" i="4" s="1"/>
  <c r="G3034" i="4"/>
  <c r="I3034" i="4" s="1"/>
  <c r="G2418" i="4"/>
  <c r="I2418" i="4" s="1"/>
  <c r="G2050" i="4"/>
  <c r="I2050" i="4" s="1"/>
  <c r="G1604" i="4"/>
  <c r="I1604" i="4" s="1"/>
  <c r="G981" i="4"/>
  <c r="I981" i="4" s="1"/>
  <c r="G3114" i="4"/>
  <c r="I3114" i="4" s="1"/>
  <c r="G5759" i="4"/>
  <c r="I5759" i="4" s="1"/>
  <c r="G3264" i="4"/>
  <c r="I3264" i="4" s="1"/>
  <c r="G6167" i="4"/>
  <c r="I6167" i="4" s="1"/>
  <c r="G5370" i="4"/>
  <c r="I5370" i="4" s="1"/>
  <c r="G3954" i="4"/>
  <c r="I3954" i="4" s="1"/>
  <c r="G3091" i="4"/>
  <c r="I3091" i="4" s="1"/>
  <c r="G3004" i="4"/>
  <c r="I3004" i="4" s="1"/>
  <c r="G2876" i="4"/>
  <c r="I2876" i="4" s="1"/>
  <c r="G1988" i="4"/>
  <c r="I1988" i="4" s="1"/>
  <c r="G1015" i="4"/>
  <c r="I1015" i="4" s="1"/>
  <c r="G799" i="4"/>
  <c r="I799" i="4" s="1"/>
  <c r="G5288" i="4"/>
  <c r="I5288" i="4" s="1"/>
  <c r="G4896" i="4"/>
  <c r="I4896" i="4" s="1"/>
  <c r="G3747" i="4"/>
  <c r="I3747" i="4" s="1"/>
  <c r="G3531" i="4"/>
  <c r="I3531" i="4" s="1"/>
  <c r="G1638" i="4"/>
  <c r="I1638" i="4" s="1"/>
  <c r="G1391" i="4"/>
  <c r="I1391" i="4" s="1"/>
  <c r="G1294" i="4"/>
  <c r="I1294" i="4" s="1"/>
  <c r="G990" i="4"/>
  <c r="I990" i="4" s="1"/>
  <c r="G4791" i="4"/>
  <c r="I4791" i="4" s="1"/>
  <c r="G4455" i="4"/>
  <c r="I4455" i="4" s="1"/>
  <c r="G3632" i="4"/>
  <c r="I3632" i="4" s="1"/>
  <c r="G1499" i="4"/>
  <c r="I1499" i="4" s="1"/>
  <c r="G988" i="4"/>
  <c r="I988" i="4" s="1"/>
  <c r="G772" i="4"/>
  <c r="I772" i="4" s="1"/>
  <c r="G3266" i="4"/>
  <c r="I3266" i="4" s="1"/>
  <c r="G3386" i="4"/>
  <c r="I3386" i="4" s="1"/>
  <c r="G1995" i="4"/>
  <c r="I1995" i="4" s="1"/>
  <c r="G1764" i="4"/>
  <c r="I1764" i="4" s="1"/>
  <c r="G1262" i="4"/>
  <c r="I1262" i="4" s="1"/>
  <c r="G2396" i="4"/>
  <c r="I2396" i="4" s="1"/>
  <c r="G4152" i="4"/>
  <c r="I4152" i="4" s="1"/>
  <c r="G4000" i="4"/>
  <c r="I4000" i="4" s="1"/>
  <c r="G3728" i="4"/>
  <c r="I3728" i="4" s="1"/>
  <c r="G5720" i="4"/>
  <c r="I5720" i="4" s="1"/>
  <c r="G5599" i="4"/>
  <c r="I5599" i="4" s="1"/>
  <c r="G5303" i="4"/>
  <c r="I5303" i="4" s="1"/>
  <c r="G1898" i="4"/>
  <c r="I1898" i="4" s="1"/>
  <c r="G1492" i="4"/>
  <c r="I1492" i="4" s="1"/>
  <c r="G6070" i="4"/>
  <c r="I6070" i="4" s="1"/>
  <c r="G5390" i="4"/>
  <c r="I5390" i="4" s="1"/>
  <c r="G5150" i="4"/>
  <c r="I5150" i="4" s="1"/>
  <c r="G4790" i="4"/>
  <c r="I4790" i="4" s="1"/>
  <c r="G4694" i="4"/>
  <c r="I4694" i="4" s="1"/>
  <c r="G4518" i="4"/>
  <c r="I4518" i="4" s="1"/>
  <c r="G4454" i="4"/>
  <c r="I4454" i="4" s="1"/>
  <c r="G3535" i="4"/>
  <c r="I3535" i="4" s="1"/>
  <c r="G3143" i="4"/>
  <c r="I3143" i="4" s="1"/>
  <c r="G3064" i="4"/>
  <c r="I3064" i="4" s="1"/>
  <c r="G2936" i="4"/>
  <c r="I2936" i="4" s="1"/>
  <c r="G2528" i="4"/>
  <c r="I2528" i="4" s="1"/>
  <c r="G2056" i="4"/>
  <c r="I2056" i="4" s="1"/>
  <c r="G1195" i="4"/>
  <c r="I1195" i="4" s="1"/>
  <c r="G1003" i="4"/>
  <c r="I1003" i="4" s="1"/>
  <c r="G5438" i="4"/>
  <c r="I5438" i="4" s="1"/>
  <c r="G5166" i="4"/>
  <c r="I5166" i="4" s="1"/>
  <c r="G4910" i="4"/>
  <c r="I4910" i="4" s="1"/>
  <c r="G4622" i="4"/>
  <c r="I4622" i="4" s="1"/>
  <c r="G4374" i="4"/>
  <c r="I4374" i="4" s="1"/>
  <c r="G3663" i="4"/>
  <c r="I3663" i="4" s="1"/>
  <c r="G3519" i="4"/>
  <c r="I3519" i="4" s="1"/>
  <c r="G3399" i="4"/>
  <c r="I3399" i="4" s="1"/>
  <c r="G3191" i="4"/>
  <c r="I3191" i="4" s="1"/>
  <c r="G3127" i="4"/>
  <c r="I3127" i="4" s="1"/>
  <c r="G2416" i="4"/>
  <c r="I2416" i="4" s="1"/>
  <c r="G2288" i="4"/>
  <c r="I2288" i="4" s="1"/>
  <c r="G2136" i="4"/>
  <c r="I2136" i="4" s="1"/>
  <c r="G1522" i="4"/>
  <c r="I1522" i="4" s="1"/>
  <c r="G1347" i="4"/>
  <c r="I1347" i="4" s="1"/>
  <c r="G1243" i="4"/>
  <c r="I1243" i="4" s="1"/>
  <c r="G1171" i="4"/>
  <c r="I1171" i="4" s="1"/>
  <c r="G1011" i="4"/>
  <c r="I1011" i="4" s="1"/>
  <c r="G971" i="4"/>
  <c r="I971" i="4" s="1"/>
  <c r="G811" i="4"/>
  <c r="I811" i="4" s="1"/>
  <c r="G627" i="4"/>
  <c r="I627" i="4" s="1"/>
  <c r="G5846" i="4"/>
  <c r="I5846" i="4" s="1"/>
  <c r="G2200" i="4"/>
  <c r="I2200" i="4" s="1"/>
  <c r="G3110" i="4"/>
  <c r="I3110" i="4" s="1"/>
  <c r="G2967" i="4"/>
  <c r="I2967" i="4" s="1"/>
  <c r="G2879" i="4"/>
  <c r="I2879" i="4" s="1"/>
  <c r="G2775" i="4"/>
  <c r="I2775" i="4" s="1"/>
  <c r="G2719" i="4"/>
  <c r="I2719" i="4" s="1"/>
  <c r="G2655" i="4"/>
  <c r="I2655" i="4" s="1"/>
  <c r="G2591" i="4"/>
  <c r="I2591" i="4" s="1"/>
  <c r="G2135" i="4"/>
  <c r="I2135" i="4" s="1"/>
  <c r="G1696" i="4"/>
  <c r="I1696" i="4" s="1"/>
  <c r="G3750" i="4"/>
  <c r="I3750" i="4" s="1"/>
  <c r="G3270" i="4"/>
  <c r="I3270" i="4" s="1"/>
  <c r="G4366" i="4"/>
  <c r="I4366" i="4" s="1"/>
  <c r="G2903" i="4"/>
  <c r="I2903" i="4" s="1"/>
  <c r="G1274" i="4"/>
  <c r="I1274" i="4" s="1"/>
  <c r="G2726" i="4"/>
  <c r="I2726" i="4" s="1"/>
  <c r="G1816" i="4"/>
  <c r="I1816" i="4" s="1"/>
  <c r="G2702" i="4"/>
  <c r="I2702" i="4" s="1"/>
  <c r="G2095" i="4"/>
  <c r="I2095" i="4" s="1"/>
  <c r="G1483" i="4"/>
  <c r="I1483" i="4" s="1"/>
  <c r="G3942" i="4"/>
  <c r="I3942" i="4" s="1"/>
  <c r="G3348" i="4"/>
  <c r="I3348" i="4" s="1"/>
  <c r="G1554" i="4"/>
  <c r="I1554" i="4" s="1"/>
  <c r="G3498" i="4"/>
  <c r="I3498" i="4" s="1"/>
  <c r="G2111" i="4"/>
  <c r="I2111" i="4" s="1"/>
  <c r="G917" i="4"/>
  <c r="I917" i="4" s="1"/>
  <c r="G3236" i="4"/>
  <c r="I3236" i="4" s="1"/>
  <c r="G2007" i="4"/>
  <c r="I2007" i="4" s="1"/>
  <c r="G973" i="4"/>
  <c r="I973" i="4" s="1"/>
  <c r="G3950" i="4"/>
  <c r="I3950" i="4" s="1"/>
  <c r="G2223" i="4"/>
  <c r="I2223" i="4" s="1"/>
  <c r="G1475" i="4"/>
  <c r="I1475" i="4" s="1"/>
  <c r="G2366" i="4"/>
  <c r="I2366" i="4" s="1"/>
  <c r="G1029" i="4"/>
  <c r="I1029" i="4" s="1"/>
  <c r="G3331" i="4"/>
  <c r="I3331" i="4" s="1"/>
  <c r="G3083" i="4"/>
  <c r="I3083" i="4" s="1"/>
  <c r="G695" i="4"/>
  <c r="I695" i="4" s="1"/>
  <c r="G726" i="4"/>
  <c r="I726" i="4" s="1"/>
  <c r="G647" i="4"/>
  <c r="I647" i="4" s="1"/>
  <c r="G1100" i="4"/>
  <c r="I1100" i="4" s="1"/>
  <c r="G2810" i="4"/>
  <c r="I2810" i="4" s="1"/>
  <c r="G2690" i="4"/>
  <c r="I2690" i="4" s="1"/>
  <c r="G2514" i="4"/>
  <c r="I2514" i="4" s="1"/>
  <c r="G1923" i="4"/>
  <c r="I1923" i="4" s="1"/>
  <c r="G997" i="4"/>
  <c r="I997" i="4" s="1"/>
  <c r="G1746" i="4"/>
  <c r="I1746" i="4" s="1"/>
  <c r="G1603" i="4"/>
  <c r="I1603" i="4" s="1"/>
  <c r="G4886" i="4"/>
  <c r="I4886" i="4" s="1"/>
  <c r="G3966" i="4"/>
  <c r="I3966" i="4" s="1"/>
  <c r="G6110" i="4"/>
  <c r="I6110" i="4" s="1"/>
  <c r="G5726" i="4"/>
  <c r="I5726" i="4" s="1"/>
  <c r="G843" i="4"/>
  <c r="I843" i="4" s="1"/>
  <c r="G4854" i="4"/>
  <c r="I4854" i="4" s="1"/>
  <c r="G2120" i="4"/>
  <c r="I2120" i="4" s="1"/>
  <c r="G3790" i="4"/>
  <c r="I3790" i="4" s="1"/>
  <c r="G3662" i="4"/>
  <c r="I3662" i="4" s="1"/>
  <c r="G3590" i="4"/>
  <c r="I3590" i="4" s="1"/>
  <c r="G3534" i="4"/>
  <c r="I3534" i="4" s="1"/>
  <c r="G3422" i="4"/>
  <c r="I3422" i="4" s="1"/>
  <c r="G3334" i="4"/>
  <c r="I3334" i="4" s="1"/>
  <c r="G3254" i="4"/>
  <c r="I3254" i="4" s="1"/>
  <c r="G2767" i="4"/>
  <c r="I2767" i="4" s="1"/>
  <c r="G3686" i="4"/>
  <c r="I3686" i="4" s="1"/>
  <c r="G3103" i="4"/>
  <c r="I3103" i="4" s="1"/>
  <c r="G6014" i="4"/>
  <c r="I6014" i="4" s="1"/>
  <c r="G4158" i="4"/>
  <c r="I4158" i="4" s="1"/>
  <c r="G2776" i="4"/>
  <c r="I2776" i="4" s="1"/>
  <c r="G1490" i="4"/>
  <c r="I1490" i="4" s="1"/>
  <c r="G2566" i="4"/>
  <c r="I2566" i="4" s="1"/>
  <c r="G1800" i="4"/>
  <c r="I1800" i="4" s="1"/>
  <c r="G2462" i="4"/>
  <c r="I2462" i="4" s="1"/>
  <c r="G2063" i="4"/>
  <c r="I2063" i="4" s="1"/>
  <c r="G1037" i="4"/>
  <c r="I1037" i="4" s="1"/>
  <c r="G3918" i="4"/>
  <c r="I3918" i="4" s="1"/>
  <c r="G3284" i="4"/>
  <c r="I3284" i="4" s="1"/>
  <c r="G1451" i="4"/>
  <c r="I1451" i="4" s="1"/>
  <c r="G3379" i="4"/>
  <c r="I3379" i="4" s="1"/>
  <c r="G1856" i="4"/>
  <c r="I1856" i="4" s="1"/>
  <c r="G2734" i="4"/>
  <c r="I2734" i="4" s="1"/>
  <c r="G1976" i="4"/>
  <c r="I1976" i="4" s="1"/>
  <c r="G965" i="4"/>
  <c r="I965" i="4" s="1"/>
  <c r="G3878" i="4"/>
  <c r="I3878" i="4" s="1"/>
  <c r="G2087" i="4"/>
  <c r="I2087" i="4" s="1"/>
  <c r="G1459" i="4"/>
  <c r="I1459" i="4" s="1"/>
  <c r="G813" i="4"/>
  <c r="I813" i="4" s="1"/>
  <c r="G3168" i="4"/>
  <c r="I3168" i="4" s="1"/>
  <c r="G775" i="4"/>
  <c r="I775" i="4" s="1"/>
  <c r="G2106" i="4"/>
  <c r="I2106" i="4" s="1"/>
  <c r="G1875" i="4"/>
  <c r="I1875" i="4" s="1"/>
  <c r="G5143" i="4"/>
  <c r="I5143" i="4" s="1"/>
  <c r="G4055" i="4"/>
  <c r="I4055" i="4" s="1"/>
  <c r="G3712" i="4"/>
  <c r="I3712" i="4" s="1"/>
  <c r="G1834" i="4"/>
  <c r="I1834" i="4" s="1"/>
  <c r="G5998" i="4"/>
  <c r="I5998" i="4" s="1"/>
  <c r="G5870" i="4"/>
  <c r="I5870" i="4" s="1"/>
  <c r="G5750" i="4"/>
  <c r="I5750" i="4" s="1"/>
  <c r="G5350" i="4"/>
  <c r="I5350" i="4" s="1"/>
  <c r="G5102" i="4"/>
  <c r="I5102" i="4" s="1"/>
  <c r="G4726" i="4"/>
  <c r="I4726" i="4" s="1"/>
  <c r="G4678" i="4"/>
  <c r="I4678" i="4" s="1"/>
  <c r="G4502" i="4"/>
  <c r="I4502" i="4" s="1"/>
  <c r="G4438" i="4"/>
  <c r="I4438" i="4" s="1"/>
  <c r="G4254" i="4"/>
  <c r="I4254" i="4" s="1"/>
  <c r="G3495" i="4"/>
  <c r="I3495" i="4" s="1"/>
  <c r="G3223" i="4"/>
  <c r="I3223" i="4" s="1"/>
  <c r="G3119" i="4"/>
  <c r="I3119" i="4" s="1"/>
  <c r="G3008" i="4"/>
  <c r="I3008" i="4" s="1"/>
  <c r="G2912" i="4"/>
  <c r="I2912" i="4" s="1"/>
  <c r="G2648" i="4"/>
  <c r="I2648" i="4" s="1"/>
  <c r="G2440" i="4"/>
  <c r="I2440" i="4" s="1"/>
  <c r="G2296" i="4"/>
  <c r="I2296" i="4" s="1"/>
  <c r="G2168" i="4"/>
  <c r="I2168" i="4" s="1"/>
  <c r="G2032" i="4"/>
  <c r="I2032" i="4" s="1"/>
  <c r="G1283" i="4"/>
  <c r="I1283" i="4" s="1"/>
  <c r="G1115" i="4"/>
  <c r="I1115" i="4" s="1"/>
  <c r="G5990" i="4"/>
  <c r="I5990" i="4" s="1"/>
  <c r="G5862" i="4"/>
  <c r="I5862" i="4" s="1"/>
  <c r="G5630" i="4"/>
  <c r="I5630" i="4" s="1"/>
  <c r="G5398" i="4"/>
  <c r="I5398" i="4" s="1"/>
  <c r="G5222" i="4"/>
  <c r="I5222" i="4" s="1"/>
  <c r="G5030" i="4"/>
  <c r="I5030" i="4" s="1"/>
  <c r="G4750" i="4"/>
  <c r="I4750" i="4" s="1"/>
  <c r="G4606" i="4"/>
  <c r="I4606" i="4" s="1"/>
  <c r="G4214" i="4"/>
  <c r="I4214" i="4" s="1"/>
  <c r="G4110" i="4"/>
  <c r="I4110" i="4" s="1"/>
  <c r="G3631" i="4"/>
  <c r="I3631" i="4" s="1"/>
  <c r="G3503" i="4"/>
  <c r="I3503" i="4" s="1"/>
  <c r="G3175" i="4"/>
  <c r="I3175" i="4" s="1"/>
  <c r="G3111" i="4"/>
  <c r="I3111" i="4" s="1"/>
  <c r="G2680" i="4"/>
  <c r="I2680" i="4" s="1"/>
  <c r="G2568" i="4"/>
  <c r="I2568" i="4" s="1"/>
  <c r="G2376" i="4"/>
  <c r="I2376" i="4" s="1"/>
  <c r="G2272" i="4"/>
  <c r="I2272" i="4" s="1"/>
  <c r="G2080" i="4"/>
  <c r="I2080" i="4" s="1"/>
  <c r="G1506" i="4"/>
  <c r="I1506" i="4" s="1"/>
  <c r="G1315" i="4"/>
  <c r="I1315" i="4" s="1"/>
  <c r="G1227" i="4"/>
  <c r="I1227" i="4" s="1"/>
  <c r="G1163" i="4"/>
  <c r="I1163" i="4" s="1"/>
  <c r="G995" i="4"/>
  <c r="I995" i="4" s="1"/>
  <c r="G931" i="4"/>
  <c r="I931" i="4" s="1"/>
  <c r="G667" i="4"/>
  <c r="I667" i="4" s="1"/>
  <c r="G4398" i="4"/>
  <c r="I4398" i="4" s="1"/>
  <c r="G1275" i="4"/>
  <c r="I1275" i="4" s="1"/>
  <c r="G3190" i="4"/>
  <c r="I3190" i="4" s="1"/>
  <c r="G3079" i="4"/>
  <c r="I3079" i="4" s="1"/>
  <c r="G2943" i="4"/>
  <c r="I2943" i="4" s="1"/>
  <c r="G2823" i="4"/>
  <c r="I2823" i="4" s="1"/>
  <c r="G2695" i="4"/>
  <c r="I2695" i="4" s="1"/>
  <c r="G2583" i="4"/>
  <c r="I2583" i="4" s="1"/>
  <c r="G2103" i="4"/>
  <c r="I2103" i="4" s="1"/>
  <c r="G1688" i="4"/>
  <c r="I1688" i="4" s="1"/>
  <c r="G5678" i="4"/>
  <c r="I5678" i="4" s="1"/>
  <c r="G3614" i="4"/>
  <c r="I3614" i="4" s="1"/>
  <c r="G2904" i="4"/>
  <c r="I2904" i="4" s="1"/>
  <c r="G5502" i="4"/>
  <c r="I5502" i="4" s="1"/>
  <c r="G3711" i="4"/>
  <c r="I3711" i="4" s="1"/>
  <c r="G2727" i="4"/>
  <c r="I2727" i="4" s="1"/>
  <c r="G2311" i="4"/>
  <c r="I2311" i="4" s="1"/>
  <c r="G1784" i="4"/>
  <c r="I1784" i="4" s="1"/>
  <c r="G2390" i="4"/>
  <c r="I2390" i="4" s="1"/>
  <c r="G2047" i="4"/>
  <c r="I2047" i="4" s="1"/>
  <c r="G3719" i="4"/>
  <c r="I3719" i="4" s="1"/>
  <c r="G3156" i="4"/>
  <c r="I3156" i="4" s="1"/>
  <c r="G1396" i="4"/>
  <c r="I1396" i="4" s="1"/>
  <c r="G3316" i="4"/>
  <c r="I3316" i="4" s="1"/>
  <c r="G1808" i="4"/>
  <c r="I1808" i="4" s="1"/>
  <c r="G2670" i="4"/>
  <c r="I2670" i="4" s="1"/>
  <c r="G1634" i="4"/>
  <c r="I1634" i="4" s="1"/>
  <c r="G893" i="4"/>
  <c r="I893" i="4" s="1"/>
  <c r="G3791" i="4"/>
  <c r="I3791" i="4" s="1"/>
  <c r="G2071" i="4"/>
  <c r="I2071" i="4" s="1"/>
  <c r="G1443" i="4"/>
  <c r="I1443" i="4" s="1"/>
  <c r="G3751" i="4"/>
  <c r="I3751" i="4" s="1"/>
  <c r="G2055" i="4"/>
  <c r="I2055" i="4" s="1"/>
  <c r="G901" i="4"/>
  <c r="I901" i="4" s="1"/>
  <c r="G3315" i="4"/>
  <c r="I3315" i="4" s="1"/>
  <c r="G718" i="4"/>
  <c r="I718" i="4" s="1"/>
  <c r="G687" i="4"/>
  <c r="I687" i="4" s="1"/>
  <c r="G741" i="4"/>
  <c r="I741" i="4" s="1"/>
  <c r="G870" i="4"/>
  <c r="I870" i="4" s="1"/>
  <c r="G1010" i="4"/>
  <c r="I1010" i="4" s="1"/>
  <c r="G3211" i="4"/>
  <c r="I3211" i="4" s="1"/>
  <c r="G5468" i="4"/>
  <c r="I5468" i="4" s="1"/>
  <c r="G4516" i="4"/>
  <c r="I4516" i="4" s="1"/>
  <c r="G1896" i="4"/>
  <c r="I1896" i="4" s="1"/>
  <c r="G3507" i="4"/>
  <c r="I3507" i="4" s="1"/>
  <c r="G4720" i="4"/>
  <c r="I4720" i="4" s="1"/>
  <c r="G2386" i="4"/>
  <c r="I2386" i="4" s="1"/>
  <c r="G1556" i="4"/>
  <c r="I1556" i="4" s="1"/>
  <c r="G3539" i="4"/>
  <c r="I3539" i="4" s="1"/>
  <c r="G967" i="4"/>
  <c r="I967" i="4" s="1"/>
  <c r="G1986" i="4"/>
  <c r="I1986" i="4" s="1"/>
  <c r="G1763" i="4"/>
  <c r="I1763" i="4" s="1"/>
  <c r="G829" i="4"/>
  <c r="I829" i="4" s="1"/>
  <c r="G4343" i="4"/>
  <c r="I4343" i="4" s="1"/>
  <c r="G3560" i="4"/>
  <c r="I3560" i="4" s="1"/>
  <c r="G3304" i="4"/>
  <c r="I3304" i="4" s="1"/>
  <c r="G1460" i="4"/>
  <c r="I1460" i="4" s="1"/>
  <c r="G1372" i="4"/>
  <c r="I1372" i="4" s="1"/>
  <c r="G6094" i="4"/>
  <c r="I6094" i="4" s="1"/>
  <c r="G4734" i="4"/>
  <c r="I4734" i="4" s="1"/>
  <c r="G4526" i="4"/>
  <c r="I4526" i="4" s="1"/>
  <c r="G4062" i="4"/>
  <c r="I4062" i="4" s="1"/>
  <c r="G2368" i="4"/>
  <c r="I2368" i="4" s="1"/>
  <c r="G4262" i="4"/>
  <c r="I4262" i="4" s="1"/>
  <c r="G3774" i="4"/>
  <c r="I3774" i="4" s="1"/>
  <c r="G3718" i="4"/>
  <c r="I3718" i="4" s="1"/>
  <c r="G3646" i="4"/>
  <c r="I3646" i="4" s="1"/>
  <c r="G3574" i="4"/>
  <c r="I3574" i="4" s="1"/>
  <c r="G3494" i="4"/>
  <c r="I3494" i="4" s="1"/>
  <c r="G3414" i="4"/>
  <c r="I3414" i="4" s="1"/>
  <c r="G3310" i="4"/>
  <c r="I3310" i="4" s="1"/>
  <c r="G3246" i="4"/>
  <c r="I3246" i="4" s="1"/>
  <c r="G2863" i="4"/>
  <c r="I2863" i="4" s="1"/>
  <c r="G2815" i="4"/>
  <c r="I2815" i="4" s="1"/>
  <c r="G2327" i="4"/>
  <c r="I2327" i="4" s="1"/>
  <c r="G1840" i="4"/>
  <c r="I1840" i="4" s="1"/>
  <c r="G1672" i="4"/>
  <c r="I1672" i="4" s="1"/>
  <c r="G5342" i="4"/>
  <c r="I5342" i="4" s="1"/>
  <c r="G3558" i="4"/>
  <c r="I3558" i="4" s="1"/>
  <c r="G2671" i="4"/>
  <c r="I2671" i="4" s="1"/>
  <c r="G5334" i="4"/>
  <c r="I5334" i="4" s="1"/>
  <c r="G3526" i="4"/>
  <c r="I3526" i="4" s="1"/>
  <c r="G2599" i="4"/>
  <c r="I2599" i="4" s="1"/>
  <c r="G3699" i="4"/>
  <c r="I3699" i="4" s="1"/>
  <c r="G2215" i="4"/>
  <c r="I2215" i="4" s="1"/>
  <c r="G1752" i="4"/>
  <c r="I1752" i="4" s="1"/>
  <c r="G3982" i="4"/>
  <c r="I3982" i="4" s="1"/>
  <c r="G2343" i="4"/>
  <c r="I2343" i="4" s="1"/>
  <c r="G1920" i="4"/>
  <c r="I1920" i="4" s="1"/>
  <c r="G3642" i="4"/>
  <c r="I3642" i="4" s="1"/>
  <c r="G2598" i="4"/>
  <c r="I2598" i="4" s="1"/>
  <c r="G885" i="4"/>
  <c r="I885" i="4" s="1"/>
  <c r="G3300" i="4"/>
  <c r="I3300" i="4" s="1"/>
  <c r="G1744" i="4"/>
  <c r="I1744" i="4" s="1"/>
  <c r="G3807" i="4"/>
  <c r="I3807" i="4" s="1"/>
  <c r="G2486" i="4"/>
  <c r="I2486" i="4" s="1"/>
  <c r="G1570" i="4"/>
  <c r="I1570" i="4" s="1"/>
  <c r="G822" i="4"/>
  <c r="I822" i="4" s="1"/>
  <c r="G3727" i="4"/>
  <c r="I3727" i="4" s="1"/>
  <c r="G1944" i="4"/>
  <c r="I1944" i="4" s="1"/>
  <c r="G1035" i="4"/>
  <c r="I1035" i="4" s="1"/>
  <c r="G4546" i="4"/>
  <c r="I4546" i="4" s="1"/>
  <c r="G2523" i="4"/>
  <c r="I2523" i="4" s="1"/>
  <c r="G4976" i="4"/>
  <c r="I4976" i="4" s="1"/>
  <c r="G4824" i="4"/>
  <c r="I4824" i="4" s="1"/>
  <c r="G1691" i="4"/>
  <c r="I1691" i="4" s="1"/>
  <c r="G3192" i="4"/>
  <c r="I3192" i="4" s="1"/>
  <c r="G3826" i="4"/>
  <c r="I3826" i="4" s="1"/>
  <c r="G5455" i="4"/>
  <c r="I5455" i="4" s="1"/>
  <c r="G5359" i="4"/>
  <c r="I5359" i="4" s="1"/>
  <c r="G4735" i="4"/>
  <c r="I4735" i="4" s="1"/>
  <c r="G3839" i="4"/>
  <c r="I3839" i="4" s="1"/>
  <c r="G1444" i="4"/>
  <c r="I1444" i="4" s="1"/>
  <c r="G1356" i="4"/>
  <c r="I1356" i="4" s="1"/>
  <c r="G5590" i="4"/>
  <c r="I5590" i="4" s="1"/>
  <c r="G5462" i="4"/>
  <c r="I5462" i="4" s="1"/>
  <c r="G5190" i="4"/>
  <c r="I5190" i="4" s="1"/>
  <c r="G5022" i="4"/>
  <c r="I5022" i="4" s="1"/>
  <c r="G4838" i="4"/>
  <c r="I4838" i="4" s="1"/>
  <c r="G4598" i="4"/>
  <c r="I4598" i="4" s="1"/>
  <c r="G4486" i="4"/>
  <c r="I4486" i="4" s="1"/>
  <c r="G4406" i="4"/>
  <c r="I4406" i="4" s="1"/>
  <c r="G3775" i="4"/>
  <c r="I3775" i="4" s="1"/>
  <c r="G3415" i="4"/>
  <c r="I3415" i="4" s="1"/>
  <c r="G3207" i="4"/>
  <c r="I3207" i="4" s="1"/>
  <c r="G3087" i="4"/>
  <c r="I3087" i="4" s="1"/>
  <c r="G2608" i="4"/>
  <c r="I2608" i="4" s="1"/>
  <c r="G2264" i="4"/>
  <c r="I2264" i="4" s="1"/>
  <c r="G2144" i="4"/>
  <c r="I2144" i="4" s="1"/>
  <c r="G2008" i="4"/>
  <c r="I2008" i="4" s="1"/>
  <c r="G1251" i="4"/>
  <c r="I1251" i="4" s="1"/>
  <c r="G1083" i="4"/>
  <c r="I1083" i="4" s="1"/>
  <c r="G5918" i="4"/>
  <c r="I5918" i="4" s="1"/>
  <c r="G5262" i="4"/>
  <c r="I5262" i="4" s="1"/>
  <c r="G5206" i="4"/>
  <c r="I5206" i="4" s="1"/>
  <c r="G4966" i="4"/>
  <c r="I4966" i="4" s="1"/>
  <c r="G4830" i="4"/>
  <c r="I4830" i="4" s="1"/>
  <c r="G4326" i="4"/>
  <c r="I4326" i="4" s="1"/>
  <c r="G3151" i="4"/>
  <c r="I3151" i="4" s="1"/>
  <c r="G3095" i="4"/>
  <c r="I3095" i="4" s="1"/>
  <c r="G2896" i="4"/>
  <c r="I2896" i="4" s="1"/>
  <c r="G2192" i="4"/>
  <c r="I2192" i="4" s="1"/>
  <c r="G2064" i="4"/>
  <c r="I2064" i="4" s="1"/>
  <c r="G1419" i="4"/>
  <c r="I1419" i="4" s="1"/>
  <c r="G1307" i="4"/>
  <c r="I1307" i="4" s="1"/>
  <c r="G1203" i="4"/>
  <c r="I1203" i="4" s="1"/>
  <c r="G1139" i="4"/>
  <c r="I1139" i="4" s="1"/>
  <c r="G987" i="4"/>
  <c r="I987" i="4" s="1"/>
  <c r="G915" i="4"/>
  <c r="I915" i="4" s="1"/>
  <c r="G835" i="4"/>
  <c r="I835" i="4" s="1"/>
  <c r="G643" i="4"/>
  <c r="I643" i="4" s="1"/>
  <c r="G3687" i="4"/>
  <c r="I3687" i="4" s="1"/>
  <c r="G2759" i="4"/>
  <c r="I2759" i="4" s="1"/>
  <c r="G2687" i="4"/>
  <c r="I2687" i="4" s="1"/>
  <c r="G2639" i="4"/>
  <c r="I2639" i="4" s="1"/>
  <c r="G2567" i="4"/>
  <c r="I2567" i="4" s="1"/>
  <c r="G2463" i="4"/>
  <c r="I2463" i="4" s="1"/>
  <c r="G5286" i="4"/>
  <c r="I5286" i="4" s="1"/>
  <c r="G3527" i="4"/>
  <c r="I3527" i="4" s="1"/>
  <c r="G2312" i="4"/>
  <c r="I2312" i="4" s="1"/>
  <c r="G5278" i="4"/>
  <c r="I5278" i="4" s="1"/>
  <c r="G3182" i="4"/>
  <c r="I3182" i="4" s="1"/>
  <c r="G2152" i="4"/>
  <c r="I2152" i="4" s="1"/>
  <c r="G4006" i="4"/>
  <c r="I4006" i="4" s="1"/>
  <c r="G2151" i="4"/>
  <c r="I2151" i="4" s="1"/>
  <c r="G1736" i="4"/>
  <c r="I1736" i="4" s="1"/>
  <c r="G3862" i="4"/>
  <c r="I3862" i="4" s="1"/>
  <c r="G2279" i="4"/>
  <c r="I2279" i="4" s="1"/>
  <c r="G1888" i="4"/>
  <c r="I1888" i="4" s="1"/>
  <c r="G3602" i="4"/>
  <c r="I3602" i="4" s="1"/>
  <c r="G2295" i="4"/>
  <c r="I2295" i="4" s="1"/>
  <c r="G838" i="4"/>
  <c r="I838" i="4" s="1"/>
  <c r="G3252" i="4"/>
  <c r="I3252" i="4" s="1"/>
  <c r="G1498" i="4"/>
  <c r="I1498" i="4" s="1"/>
  <c r="G3743" i="4"/>
  <c r="I3743" i="4" s="1"/>
  <c r="G2335" i="4"/>
  <c r="I2335" i="4" s="1"/>
  <c r="G1530" i="4"/>
  <c r="I1530" i="4" s="1"/>
  <c r="G3403" i="4"/>
  <c r="I3403" i="4" s="1"/>
  <c r="G1864" i="4"/>
  <c r="I1864" i="4" s="1"/>
  <c r="G3530" i="4"/>
  <c r="I3530" i="4" s="1"/>
  <c r="G1848" i="4"/>
  <c r="I1848" i="4" s="1"/>
  <c r="G3227" i="4"/>
  <c r="I3227" i="4" s="1"/>
  <c r="G750" i="4"/>
  <c r="I750" i="4" s="1"/>
  <c r="G710" i="4"/>
  <c r="I710" i="4" s="1"/>
  <c r="G655" i="4"/>
  <c r="I655" i="4" s="1"/>
  <c r="G5727" i="4"/>
  <c r="I5727" i="4" s="1"/>
  <c r="G1380" i="4"/>
  <c r="I1380" i="4" s="1"/>
  <c r="G3346" i="4"/>
  <c r="I3346" i="4" s="1"/>
  <c r="G2986" i="4"/>
  <c r="I2986" i="4" s="1"/>
  <c r="G2602" i="4"/>
  <c r="I2602" i="4" s="1"/>
  <c r="G2170" i="4"/>
  <c r="I2170" i="4" s="1"/>
  <c r="G1731" i="4"/>
  <c r="I1731" i="4" s="1"/>
  <c r="G4223" i="4"/>
  <c r="I4223" i="4" s="1"/>
  <c r="G3800" i="4"/>
  <c r="I3800" i="4" s="1"/>
  <c r="G3408" i="4"/>
  <c r="I3408" i="4" s="1"/>
  <c r="G1547" i="4"/>
  <c r="I1547" i="4" s="1"/>
  <c r="G844" i="4"/>
  <c r="I844" i="4" s="1"/>
  <c r="G652" i="4"/>
  <c r="I652" i="4" s="1"/>
  <c r="G4975" i="4"/>
  <c r="I4975" i="4" s="1"/>
  <c r="G4390" i="4"/>
  <c r="I4390" i="4" s="1"/>
  <c r="G3183" i="4"/>
  <c r="I3183" i="4" s="1"/>
  <c r="G2720" i="4"/>
  <c r="I2720" i="4" s="1"/>
  <c r="G3615" i="4"/>
  <c r="I3615" i="4" s="1"/>
  <c r="G3766" i="4"/>
  <c r="I3766" i="4" s="1"/>
  <c r="G3638" i="4"/>
  <c r="I3638" i="4" s="1"/>
  <c r="G3566" i="4"/>
  <c r="I3566" i="4" s="1"/>
  <c r="G3302" i="4"/>
  <c r="I3302" i="4" s="1"/>
  <c r="G3222" i="4"/>
  <c r="I3222" i="4" s="1"/>
  <c r="G2455" i="4"/>
  <c r="I2455" i="4" s="1"/>
  <c r="G2183" i="4"/>
  <c r="I2183" i="4" s="1"/>
  <c r="G1728" i="4"/>
  <c r="I1728" i="4" s="1"/>
  <c r="G4558" i="4"/>
  <c r="I4558" i="4" s="1"/>
  <c r="G3471" i="4"/>
  <c r="I3471" i="4" s="1"/>
  <c r="G1043" i="4"/>
  <c r="I1043" i="4" s="1"/>
  <c r="G5142" i="4"/>
  <c r="I5142" i="4" s="1"/>
  <c r="G3102" i="4"/>
  <c r="I3102" i="4" s="1"/>
  <c r="G1147" i="4"/>
  <c r="I1147" i="4" s="1"/>
  <c r="G4022" i="4"/>
  <c r="I4022" i="4" s="1"/>
  <c r="G3814" i="4"/>
  <c r="I3814" i="4" s="1"/>
  <c r="G2031" i="4"/>
  <c r="I2031" i="4" s="1"/>
  <c r="G1435" i="4"/>
  <c r="I1435" i="4" s="1"/>
  <c r="G3759" i="4"/>
  <c r="I3759" i="4" s="1"/>
  <c r="G2263" i="4"/>
  <c r="I2263" i="4" s="1"/>
  <c r="G1768" i="4"/>
  <c r="I1768" i="4" s="1"/>
  <c r="G3411" i="4"/>
  <c r="I3411" i="4" s="1"/>
  <c r="G2199" i="4"/>
  <c r="I2199" i="4" s="1"/>
  <c r="G2758" i="4"/>
  <c r="I2758" i="4" s="1"/>
  <c r="G1411" i="4"/>
  <c r="I1411" i="4" s="1"/>
  <c r="G3704" i="4"/>
  <c r="I3704" i="4" s="1"/>
  <c r="G2303" i="4"/>
  <c r="I2303" i="4" s="1"/>
  <c r="G1514" i="4"/>
  <c r="I1514" i="4" s="1"/>
  <c r="G3292" i="4"/>
  <c r="I3292" i="4" s="1"/>
  <c r="G1792" i="4"/>
  <c r="I1792" i="4" s="1"/>
  <c r="G3204" i="4"/>
  <c r="I3204" i="4" s="1"/>
  <c r="G1832" i="4"/>
  <c r="I1832" i="4" s="1"/>
  <c r="G3811" i="4"/>
  <c r="I3811" i="4" s="1"/>
  <c r="G1271" i="4"/>
  <c r="I1271" i="4" s="1"/>
  <c r="G2359" i="4"/>
  <c r="I2359" i="4" s="1"/>
  <c r="G4184" i="4"/>
  <c r="I4184" i="4" s="1"/>
  <c r="G5600" i="4"/>
  <c r="I5600" i="4" s="1"/>
  <c r="G1319" i="4"/>
  <c r="I1319" i="4" s="1"/>
  <c r="G1191" i="4"/>
  <c r="I1191" i="4" s="1"/>
  <c r="G4984" i="4"/>
  <c r="I4984" i="4" s="1"/>
  <c r="G2562" i="4"/>
  <c r="I2562" i="4" s="1"/>
  <c r="G2298" i="4"/>
  <c r="I2298" i="4" s="1"/>
  <c r="G4887" i="4"/>
  <c r="I4887" i="4" s="1"/>
  <c r="G3664" i="4"/>
  <c r="I3664" i="4" s="1"/>
  <c r="G932" i="4"/>
  <c r="I932" i="4" s="1"/>
  <c r="G1755" i="4"/>
  <c r="I1755" i="4" s="1"/>
  <c r="G5910" i="4"/>
  <c r="I5910" i="4" s="1"/>
  <c r="G5782" i="4"/>
  <c r="I5782" i="4" s="1"/>
  <c r="G5414" i="4"/>
  <c r="I5414" i="4" s="1"/>
  <c r="G4814" i="4"/>
  <c r="I4814" i="4" s="1"/>
  <c r="G4534" i="4"/>
  <c r="I4534" i="4" s="1"/>
  <c r="G4470" i="4"/>
  <c r="I4470" i="4" s="1"/>
  <c r="G4070" i="4"/>
  <c r="I4070" i="4" s="1"/>
  <c r="G3247" i="4"/>
  <c r="I3247" i="4" s="1"/>
  <c r="G2960" i="4"/>
  <c r="I2960" i="4" s="1"/>
  <c r="G2344" i="4"/>
  <c r="I2344" i="4" s="1"/>
  <c r="G2216" i="4"/>
  <c r="I2216" i="4" s="1"/>
  <c r="G2088" i="4"/>
  <c r="I2088" i="4" s="1"/>
  <c r="G1992" i="4"/>
  <c r="I1992" i="4" s="1"/>
  <c r="G1219" i="4"/>
  <c r="I1219" i="4" s="1"/>
  <c r="G1067" i="4"/>
  <c r="I1067" i="4" s="1"/>
  <c r="G5886" i="4"/>
  <c r="I5886" i="4" s="1"/>
  <c r="G5822" i="4"/>
  <c r="I5822" i="4" s="1"/>
  <c r="G5494" i="4"/>
  <c r="I5494" i="4" s="1"/>
  <c r="G5078" i="4"/>
  <c r="I5078" i="4" s="1"/>
  <c r="G4822" i="4"/>
  <c r="I4822" i="4" s="1"/>
  <c r="G4654" i="4"/>
  <c r="I4654" i="4" s="1"/>
  <c r="G4462" i="4"/>
  <c r="I4462" i="4" s="1"/>
  <c r="G4310" i="4"/>
  <c r="I4310" i="4" s="1"/>
  <c r="G4150" i="4"/>
  <c r="I4150" i="4" s="1"/>
  <c r="G3886" i="4"/>
  <c r="I3886" i="4" s="1"/>
  <c r="G3591" i="4"/>
  <c r="I3591" i="4" s="1"/>
  <c r="G3479" i="4"/>
  <c r="I3479" i="4" s="1"/>
  <c r="G3231" i="4"/>
  <c r="I3231" i="4" s="1"/>
  <c r="G3056" i="4"/>
  <c r="I3056" i="4" s="1"/>
  <c r="G2640" i="4"/>
  <c r="I2640" i="4" s="1"/>
  <c r="G2472" i="4"/>
  <c r="I2472" i="4" s="1"/>
  <c r="G2304" i="4"/>
  <c r="I2304" i="4" s="1"/>
  <c r="G2160" i="4"/>
  <c r="I2160" i="4" s="1"/>
  <c r="G1562" i="4"/>
  <c r="I1562" i="4" s="1"/>
  <c r="G1371" i="4"/>
  <c r="I1371" i="4" s="1"/>
  <c r="G1259" i="4"/>
  <c r="I1259" i="4" s="1"/>
  <c r="G1187" i="4"/>
  <c r="I1187" i="4" s="1"/>
  <c r="G1123" i="4"/>
  <c r="I1123" i="4" s="1"/>
  <c r="G979" i="4"/>
  <c r="I979" i="4" s="1"/>
  <c r="G867" i="4"/>
  <c r="I867" i="4" s="1"/>
  <c r="G827" i="4"/>
  <c r="I827" i="4" s="1"/>
  <c r="G635" i="4"/>
  <c r="I635" i="4" s="1"/>
  <c r="G3199" i="4"/>
  <c r="I3199" i="4" s="1"/>
  <c r="G2927" i="4"/>
  <c r="I2927" i="4" s="1"/>
  <c r="G2847" i="4"/>
  <c r="I2847" i="4" s="1"/>
  <c r="G2751" i="4"/>
  <c r="I2751" i="4" s="1"/>
  <c r="G2663" i="4"/>
  <c r="I2663" i="4" s="1"/>
  <c r="G2631" i="4"/>
  <c r="I2631" i="4" s="1"/>
  <c r="G2543" i="4"/>
  <c r="I2543" i="4" s="1"/>
  <c r="G1664" i="4"/>
  <c r="I1664" i="4" s="1"/>
  <c r="G3934" i="4"/>
  <c r="I3934" i="4" s="1"/>
  <c r="G3446" i="4"/>
  <c r="I3446" i="4" s="1"/>
  <c r="G955" i="4"/>
  <c r="I955" i="4" s="1"/>
  <c r="G4934" i="4"/>
  <c r="I4934" i="4" s="1"/>
  <c r="G3055" i="4"/>
  <c r="I3055" i="4" s="1"/>
  <c r="G1091" i="4"/>
  <c r="I1091" i="4" s="1"/>
  <c r="G3799" i="4"/>
  <c r="I3799" i="4" s="1"/>
  <c r="G1999" i="4"/>
  <c r="I1999" i="4" s="1"/>
  <c r="G3658" i="4"/>
  <c r="I3658" i="4" s="1"/>
  <c r="G2247" i="4"/>
  <c r="I2247" i="4" s="1"/>
  <c r="G1594" i="4"/>
  <c r="I1594" i="4" s="1"/>
  <c r="G3395" i="4"/>
  <c r="I3395" i="4" s="1"/>
  <c r="G2127" i="4"/>
  <c r="I2127" i="4" s="1"/>
  <c r="G2718" i="4"/>
  <c r="I2718" i="4" s="1"/>
  <c r="G1045" i="4"/>
  <c r="I1045" i="4" s="1"/>
  <c r="G3626" i="4"/>
  <c r="I3626" i="4" s="1"/>
  <c r="G2175" i="4"/>
  <c r="I2175" i="4" s="1"/>
  <c r="G1427" i="4"/>
  <c r="I1427" i="4" s="1"/>
  <c r="G2319" i="4"/>
  <c r="I2319" i="4" s="1"/>
  <c r="G1760" i="4"/>
  <c r="I1760" i="4" s="1"/>
  <c r="G2622" i="4"/>
  <c r="I2622" i="4" s="1"/>
  <c r="G1546" i="4"/>
  <c r="I1546" i="4" s="1"/>
  <c r="G3179" i="4"/>
  <c r="I3179" i="4" s="1"/>
  <c r="G734" i="4"/>
  <c r="I734" i="4" s="1"/>
  <c r="G702" i="4"/>
  <c r="I702" i="4" s="1"/>
  <c r="G1106" i="4"/>
  <c r="I1106" i="4" s="1"/>
  <c r="G1919" i="4"/>
  <c r="I1919" i="4" s="1"/>
  <c r="G1440" i="4"/>
  <c r="I1440" i="4" s="1"/>
  <c r="G3100" i="4"/>
  <c r="I3100" i="4" s="1"/>
  <c r="G776" i="4"/>
  <c r="I776" i="4" s="1"/>
  <c r="G1642" i="4"/>
  <c r="I1642" i="4" s="1"/>
  <c r="G3271" i="4"/>
  <c r="I3271" i="4" s="1"/>
  <c r="G5724" i="4"/>
  <c r="I5724" i="4" s="1"/>
  <c r="G5340" i="4"/>
  <c r="I5340" i="4" s="1"/>
  <c r="G4964" i="4"/>
  <c r="I4964" i="4" s="1"/>
  <c r="G1960" i="4"/>
  <c r="I1960" i="4" s="1"/>
  <c r="G1872" i="4"/>
  <c r="I1872" i="4" s="1"/>
  <c r="G1666" i="4"/>
  <c r="I1666" i="4" s="1"/>
  <c r="G3368" i="4"/>
  <c r="I3368" i="4" s="1"/>
  <c r="G4902" i="4"/>
  <c r="I4902" i="4" s="1"/>
  <c r="G851" i="4"/>
  <c r="I851" i="4" s="1"/>
  <c r="G6166" i="4"/>
  <c r="I6166" i="4" s="1"/>
  <c r="G3350" i="4"/>
  <c r="I3350" i="4" s="1"/>
  <c r="G2503" i="4"/>
  <c r="I2503" i="4" s="1"/>
  <c r="G3342" i="4"/>
  <c r="I3342" i="4" s="1"/>
  <c r="G2143" i="4"/>
  <c r="I2143" i="4" s="1"/>
  <c r="G2518" i="4"/>
  <c r="I2518" i="4" s="1"/>
  <c r="G840" i="4"/>
  <c r="I840" i="4" s="1"/>
  <c r="G3172" i="4"/>
  <c r="I3172" i="4" s="1"/>
  <c r="G5908" i="4"/>
  <c r="I5908" i="4" s="1"/>
  <c r="G4604" i="4"/>
  <c r="I4604" i="4" s="1"/>
  <c r="G1952" i="4"/>
  <c r="I1952" i="4" s="1"/>
  <c r="G1682" i="4"/>
  <c r="I1682" i="4" s="1"/>
  <c r="G3311" i="4"/>
  <c r="I3311" i="4" s="1"/>
  <c r="G3186" i="4"/>
  <c r="I3186" i="4" s="1"/>
  <c r="G3039" i="4"/>
  <c r="I3039" i="4" s="1"/>
  <c r="G2968" i="4"/>
  <c r="I2968" i="4" s="1"/>
  <c r="G2706" i="4"/>
  <c r="I2706" i="4" s="1"/>
  <c r="G2579" i="4"/>
  <c r="I2579" i="4" s="1"/>
  <c r="G1220" i="4"/>
  <c r="I1220" i="4" s="1"/>
  <c r="G1132" i="4"/>
  <c r="I1132" i="4" s="1"/>
  <c r="G1062" i="4"/>
  <c r="I1062" i="4" s="1"/>
  <c r="G1526" i="4"/>
  <c r="I1526" i="4" s="1"/>
  <c r="G1306" i="4"/>
  <c r="I1306" i="4" s="1"/>
  <c r="G803" i="4"/>
  <c r="I803" i="4" s="1"/>
  <c r="G756" i="4"/>
  <c r="I756" i="4" s="1"/>
  <c r="G3660" i="4"/>
  <c r="I3660" i="4" s="1"/>
  <c r="G864" i="4"/>
  <c r="I864" i="4" s="1"/>
  <c r="G809" i="4"/>
  <c r="I809" i="4" s="1"/>
  <c r="G629" i="4"/>
  <c r="I629" i="4" s="1"/>
  <c r="G1580" i="4"/>
  <c r="I1580" i="4" s="1"/>
  <c r="G1524" i="4"/>
  <c r="I1524" i="4" s="1"/>
  <c r="G980" i="4"/>
  <c r="I980" i="4" s="1"/>
  <c r="G926" i="4"/>
  <c r="I926" i="4" s="1"/>
  <c r="G863" i="4"/>
  <c r="I863" i="4" s="1"/>
  <c r="G5971" i="4"/>
  <c r="I5971" i="4" s="1"/>
  <c r="G5131" i="4"/>
  <c r="I5131" i="4" s="1"/>
  <c r="G4627" i="4"/>
  <c r="I4627" i="4" s="1"/>
  <c r="G4515" i="4"/>
  <c r="I4515" i="4" s="1"/>
  <c r="G2931" i="4"/>
  <c r="I2931" i="4" s="1"/>
  <c r="G2590" i="4"/>
  <c r="I2590" i="4" s="1"/>
  <c r="G2424" i="4"/>
  <c r="I2424" i="4" s="1"/>
  <c r="G2124" i="4"/>
  <c r="I2124" i="4" s="1"/>
  <c r="G1983" i="4"/>
  <c r="I1983" i="4" s="1"/>
  <c r="G1767" i="4"/>
  <c r="I1767" i="4" s="1"/>
  <c r="G1626" i="4"/>
  <c r="I1626" i="4" s="1"/>
  <c r="G3398" i="4"/>
  <c r="I3398" i="4" s="1"/>
  <c r="G3170" i="4"/>
  <c r="I3170" i="4" s="1"/>
  <c r="G3639" i="4"/>
  <c r="I3639" i="4" s="1"/>
  <c r="G1502" i="4"/>
  <c r="I1502" i="4" s="1"/>
  <c r="G3668" i="4"/>
  <c r="I3668" i="4" s="1"/>
  <c r="G4120" i="4"/>
  <c r="I4120" i="4" s="1"/>
  <c r="G3674" i="4"/>
  <c r="I3674" i="4" s="1"/>
  <c r="G3335" i="4"/>
  <c r="I3335" i="4" s="1"/>
  <c r="G5586" i="4"/>
  <c r="I5586" i="4" s="1"/>
  <c r="G2510" i="4"/>
  <c r="I2510" i="4" s="1"/>
  <c r="G2306" i="4"/>
  <c r="I2306" i="4" s="1"/>
  <c r="G1854" i="4"/>
  <c r="I1854" i="4" s="1"/>
  <c r="G1766" i="4"/>
  <c r="I1766" i="4" s="1"/>
  <c r="G1734" i="4"/>
  <c r="I1734" i="4" s="1"/>
  <c r="G3406" i="4"/>
  <c r="I3406" i="4" s="1"/>
  <c r="G2555" i="4"/>
  <c r="I2555" i="4" s="1"/>
  <c r="G3366" i="4"/>
  <c r="I3366" i="4" s="1"/>
  <c r="G2808" i="4"/>
  <c r="I2808" i="4" s="1"/>
  <c r="G3563" i="4"/>
  <c r="I3563" i="4" s="1"/>
  <c r="G3328" i="4"/>
  <c r="I3328" i="4" s="1"/>
  <c r="G2770" i="4"/>
  <c r="I2770" i="4" s="1"/>
  <c r="G2588" i="4"/>
  <c r="I2588" i="4" s="1"/>
  <c r="G2391" i="4"/>
  <c r="I2391" i="4" s="1"/>
  <c r="G2043" i="4"/>
  <c r="I2043" i="4" s="1"/>
  <c r="G2791" i="4"/>
  <c r="I2791" i="4" s="1"/>
  <c r="G1712" i="4"/>
  <c r="I1712" i="4" s="1"/>
  <c r="G1578" i="4"/>
  <c r="I1578" i="4" s="1"/>
  <c r="G746" i="4"/>
  <c r="I746" i="4" s="1"/>
  <c r="G1648" i="4"/>
  <c r="I1648" i="4" s="1"/>
  <c r="G1387" i="4"/>
  <c r="I1387" i="4" s="1"/>
  <c r="G1238" i="4"/>
  <c r="I1238" i="4" s="1"/>
  <c r="G1088" i="4"/>
  <c r="I1088" i="4" s="1"/>
  <c r="G978" i="4"/>
  <c r="I978" i="4" s="1"/>
  <c r="G2730" i="4"/>
  <c r="I2730" i="4" s="1"/>
  <c r="G1478" i="4"/>
  <c r="I1478" i="4" s="1"/>
  <c r="G1446" i="4"/>
  <c r="I1446" i="4" s="1"/>
  <c r="G1415" i="4"/>
  <c r="I1415" i="4" s="1"/>
  <c r="G808" i="4"/>
  <c r="I808" i="4" s="1"/>
  <c r="G769" i="4"/>
  <c r="I769" i="4" s="1"/>
  <c r="G723" i="4"/>
  <c r="I723" i="4" s="1"/>
  <c r="G685" i="4"/>
  <c r="I685" i="4" s="1"/>
  <c r="G630" i="4"/>
  <c r="I630" i="4" s="1"/>
  <c r="G4282" i="4"/>
  <c r="I4282" i="4" s="1"/>
  <c r="G6018" i="4"/>
  <c r="I6018" i="4" s="1"/>
  <c r="G4019" i="4"/>
  <c r="I4019" i="4" s="1"/>
  <c r="G4235" i="4"/>
  <c r="I4235" i="4" s="1"/>
  <c r="G4106" i="4"/>
  <c r="I4106" i="4" s="1"/>
  <c r="G659" i="4"/>
  <c r="I659" i="4" s="1"/>
  <c r="G3367" i="4"/>
  <c r="I3367" i="4" s="1"/>
  <c r="G3188" i="4"/>
  <c r="I3188" i="4" s="1"/>
  <c r="G720" i="4"/>
  <c r="I720" i="4" s="1"/>
  <c r="G3735" i="4"/>
  <c r="I3735" i="4" s="1"/>
  <c r="G2158" i="4"/>
  <c r="I2158" i="4" s="1"/>
  <c r="G947" i="4"/>
  <c r="I947" i="4" s="1"/>
  <c r="G3938" i="4"/>
  <c r="I3938" i="4" s="1"/>
  <c r="G3142" i="4"/>
  <c r="I3142" i="4" s="1"/>
  <c r="G747" i="4"/>
  <c r="I747" i="4" s="1"/>
  <c r="G6077" i="4"/>
  <c r="I6077" i="4" s="1"/>
  <c r="G6053" i="4"/>
  <c r="I6053" i="4" s="1"/>
  <c r="G6029" i="4"/>
  <c r="I6029" i="4" s="1"/>
  <c r="G5997" i="4"/>
  <c r="I5997" i="4" s="1"/>
  <c r="G5825" i="4"/>
  <c r="I5825" i="4" s="1"/>
  <c r="G5805" i="4"/>
  <c r="I5805" i="4" s="1"/>
  <c r="G2034" i="4"/>
  <c r="I2034" i="4" s="1"/>
  <c r="G4706" i="4"/>
  <c r="I4706" i="4" s="1"/>
  <c r="G2672" i="4"/>
  <c r="I2672" i="4" s="1"/>
  <c r="G697" i="4"/>
  <c r="I697" i="4" s="1"/>
  <c r="G1005" i="4"/>
  <c r="I1005" i="4" s="1"/>
  <c r="G2255" i="4"/>
  <c r="I2255" i="4" s="1"/>
  <c r="G2123" i="4"/>
  <c r="I2123" i="4" s="1"/>
  <c r="G2422" i="4"/>
  <c r="I2422" i="4" s="1"/>
  <c r="G1488" i="4"/>
  <c r="I1488" i="4" s="1"/>
  <c r="G1756" i="4"/>
  <c r="I1756" i="4" s="1"/>
  <c r="G1802" i="4"/>
  <c r="I1802" i="4" s="1"/>
  <c r="G1148" i="4"/>
  <c r="I1148" i="4" s="1"/>
  <c r="G4772" i="4"/>
  <c r="I4772" i="4" s="1"/>
  <c r="G4588" i="4"/>
  <c r="I4588" i="4" s="1"/>
  <c r="G4276" i="4"/>
  <c r="I4276" i="4" s="1"/>
  <c r="G1539" i="4"/>
  <c r="I1539" i="4" s="1"/>
  <c r="G2864" i="4"/>
  <c r="I2864" i="4" s="1"/>
  <c r="G2800" i="4"/>
  <c r="I2800" i="4" s="1"/>
  <c r="G1204" i="4"/>
  <c r="I1204" i="4" s="1"/>
  <c r="G1054" i="4"/>
  <c r="I1054" i="4" s="1"/>
  <c r="G787" i="4"/>
  <c r="I787" i="4" s="1"/>
  <c r="G749" i="4"/>
  <c r="I749" i="4" s="1"/>
  <c r="G1564" i="4"/>
  <c r="I1564" i="4" s="1"/>
  <c r="G1508" i="4"/>
  <c r="I1508" i="4" s="1"/>
  <c r="G957" i="4"/>
  <c r="I957" i="4" s="1"/>
  <c r="G902" i="4"/>
  <c r="I902" i="4" s="1"/>
  <c r="G816" i="4"/>
  <c r="I816" i="4" s="1"/>
  <c r="G4119" i="4"/>
  <c r="I4119" i="4" s="1"/>
  <c r="G4939" i="4"/>
  <c r="I4939" i="4" s="1"/>
  <c r="G2646" i="4"/>
  <c r="I2646" i="4" s="1"/>
  <c r="G2582" i="4"/>
  <c r="I2582" i="4" s="1"/>
  <c r="G2014" i="4"/>
  <c r="I2014" i="4" s="1"/>
  <c r="G1887" i="4"/>
  <c r="I1887" i="4" s="1"/>
  <c r="G2999" i="4"/>
  <c r="I2999" i="4" s="1"/>
  <c r="G3224" i="4"/>
  <c r="I3224" i="4" s="1"/>
  <c r="G1376" i="4"/>
  <c r="I1376" i="4" s="1"/>
  <c r="G3838" i="4"/>
  <c r="I3838" i="4" s="1"/>
  <c r="G3108" i="4"/>
  <c r="I3108" i="4" s="1"/>
  <c r="G5018" i="4"/>
  <c r="I5018" i="4" s="1"/>
  <c r="G3431" i="4"/>
  <c r="I3431" i="4" s="1"/>
  <c r="G3118" i="4"/>
  <c r="I3118" i="4" s="1"/>
  <c r="G2779" i="4"/>
  <c r="I2779" i="4" s="1"/>
  <c r="G2415" i="4"/>
  <c r="I2415" i="4" s="1"/>
  <c r="G2178" i="4"/>
  <c r="I2178" i="4" s="1"/>
  <c r="G1798" i="4"/>
  <c r="I1798" i="4" s="1"/>
  <c r="G1518" i="4"/>
  <c r="I1518" i="4" s="1"/>
  <c r="G4128" i="4"/>
  <c r="I4128" i="4" s="1"/>
  <c r="G919" i="4"/>
  <c r="I919" i="4" s="1"/>
  <c r="G2675" i="4"/>
  <c r="I2675" i="4" s="1"/>
  <c r="G2470" i="4"/>
  <c r="I2470" i="4" s="1"/>
  <c r="G2154" i="4"/>
  <c r="I2154" i="4" s="1"/>
  <c r="G2926" i="4"/>
  <c r="I2926" i="4" s="1"/>
  <c r="G1748" i="4"/>
  <c r="I1748" i="4" s="1"/>
  <c r="G1143" i="4"/>
  <c r="I1143" i="4" s="1"/>
  <c r="G993" i="4"/>
  <c r="I993" i="4" s="1"/>
  <c r="G861" i="4"/>
  <c r="I861" i="4" s="1"/>
  <c r="G1363" i="4"/>
  <c r="I1363" i="4" s="1"/>
  <c r="G1064" i="4"/>
  <c r="I1064" i="4" s="1"/>
  <c r="G2260" i="4"/>
  <c r="I2260" i="4" s="1"/>
  <c r="G2102" i="4"/>
  <c r="I2102" i="4" s="1"/>
  <c r="G2015" i="4"/>
  <c r="I2015" i="4" s="1"/>
  <c r="G1464" i="4"/>
  <c r="I1464" i="4" s="1"/>
  <c r="G1378" i="4"/>
  <c r="I1378" i="4" s="1"/>
  <c r="G1110" i="4"/>
  <c r="I1110" i="4" s="1"/>
  <c r="G991" i="4"/>
  <c r="I991" i="4" s="1"/>
  <c r="G2526" i="4"/>
  <c r="I2526" i="4" s="1"/>
  <c r="G755" i="4"/>
  <c r="I755" i="4" s="1"/>
  <c r="G716" i="4"/>
  <c r="I716" i="4" s="1"/>
  <c r="G639" i="4"/>
  <c r="I639" i="4" s="1"/>
  <c r="G1407" i="4"/>
  <c r="I1407" i="4" s="1"/>
  <c r="G5602" i="4"/>
  <c r="I5602" i="4" s="1"/>
  <c r="G3124" i="4"/>
  <c r="I3124" i="4" s="1"/>
  <c r="G2822" i="4"/>
  <c r="I2822" i="4" s="1"/>
  <c r="G2686" i="4"/>
  <c r="I2686" i="4" s="1"/>
  <c r="G2704" i="4"/>
  <c r="I2704" i="4" s="1"/>
  <c r="G6165" i="4"/>
  <c r="I6165" i="4" s="1"/>
  <c r="G6133" i="4"/>
  <c r="I6133" i="4" s="1"/>
  <c r="G6101" i="4"/>
  <c r="I6101" i="4" s="1"/>
  <c r="G5969" i="4"/>
  <c r="I5969" i="4" s="1"/>
  <c r="G5949" i="4"/>
  <c r="I5949" i="4" s="1"/>
  <c r="G5925" i="4"/>
  <c r="I5925" i="4" s="1"/>
  <c r="G5893" i="4"/>
  <c r="I5893" i="4" s="1"/>
  <c r="G5869" i="4"/>
  <c r="I5869" i="4" s="1"/>
  <c r="G5849" i="4"/>
  <c r="I5849" i="4" s="1"/>
  <c r="G1667" i="4"/>
  <c r="I1667" i="4" s="1"/>
  <c r="G1572" i="4"/>
  <c r="I1572" i="4" s="1"/>
  <c r="G3678" i="4"/>
  <c r="I3678" i="4" s="1"/>
  <c r="G3990" i="4"/>
  <c r="I3990" i="4" s="1"/>
  <c r="G2023" i="4"/>
  <c r="I2023" i="4" s="1"/>
  <c r="G3070" i="4"/>
  <c r="I3070" i="4" s="1"/>
  <c r="G2735" i="4"/>
  <c r="I2735" i="4" s="1"/>
  <c r="G3682" i="4"/>
  <c r="I3682" i="4" s="1"/>
  <c r="G5852" i="4"/>
  <c r="I5852" i="4" s="1"/>
  <c r="G5236" i="4"/>
  <c r="I5236" i="4" s="1"/>
  <c r="G4700" i="4"/>
  <c r="I4700" i="4" s="1"/>
  <c r="G1936" i="4"/>
  <c r="I1936" i="4" s="1"/>
  <c r="G3295" i="4"/>
  <c r="I3295" i="4" s="1"/>
  <c r="G3148" i="4"/>
  <c r="I3148" i="4" s="1"/>
  <c r="G3023" i="4"/>
  <c r="I3023" i="4" s="1"/>
  <c r="G2658" i="4"/>
  <c r="I2658" i="4" s="1"/>
  <c r="G1260" i="4"/>
  <c r="I1260" i="4" s="1"/>
  <c r="G1102" i="4"/>
  <c r="I1102" i="4" s="1"/>
  <c r="G1510" i="4"/>
  <c r="I1510" i="4" s="1"/>
  <c r="G1346" i="4"/>
  <c r="I1346" i="4" s="1"/>
  <c r="G834" i="4"/>
  <c r="I834" i="4" s="1"/>
  <c r="G1866" i="4"/>
  <c r="I1866" i="4" s="1"/>
  <c r="G833" i="4"/>
  <c r="I833" i="4" s="1"/>
  <c r="G802" i="4"/>
  <c r="I802" i="4" s="1"/>
  <c r="G855" i="4"/>
  <c r="I855" i="4" s="1"/>
  <c r="G636" i="4"/>
  <c r="I636" i="4" s="1"/>
  <c r="G2674" i="4"/>
  <c r="I2674" i="4" s="1"/>
  <c r="G5875" i="4"/>
  <c r="I5875" i="4" s="1"/>
  <c r="G5467" i="4"/>
  <c r="I5467" i="4" s="1"/>
  <c r="G5235" i="4"/>
  <c r="I5235" i="4" s="1"/>
  <c r="G5019" i="4"/>
  <c r="I5019" i="4" s="1"/>
  <c r="G4579" i="4"/>
  <c r="I4579" i="4" s="1"/>
  <c r="G4475" i="4"/>
  <c r="I4475" i="4" s="1"/>
  <c r="G2456" i="4"/>
  <c r="I2456" i="4" s="1"/>
  <c r="G2408" i="4"/>
  <c r="I2408" i="4" s="1"/>
  <c r="G2235" i="4"/>
  <c r="I2235" i="4" s="1"/>
  <c r="G1967" i="4"/>
  <c r="I1967" i="4" s="1"/>
  <c r="G1751" i="4"/>
  <c r="I1751" i="4" s="1"/>
  <c r="G1618" i="4"/>
  <c r="I1618" i="4" s="1"/>
  <c r="G3319" i="4"/>
  <c r="I3319" i="4" s="1"/>
  <c r="G3031" i="4"/>
  <c r="I3031" i="4" s="1"/>
  <c r="G3428" i="4"/>
  <c r="I3428" i="4" s="1"/>
  <c r="G1495" i="4"/>
  <c r="I1495" i="4" s="1"/>
  <c r="G1070" i="4"/>
  <c r="I1070" i="4" s="1"/>
  <c r="G3902" i="4"/>
  <c r="I3902" i="4" s="1"/>
  <c r="G3654" i="4"/>
  <c r="I3654" i="4" s="1"/>
  <c r="G1588" i="4"/>
  <c r="I1588" i="4" s="1"/>
  <c r="G3054" i="4"/>
  <c r="I3054" i="4" s="1"/>
  <c r="G5458" i="4"/>
  <c r="I5458" i="4" s="1"/>
  <c r="G2044" i="4"/>
  <c r="I2044" i="4" s="1"/>
  <c r="G1758" i="4"/>
  <c r="I1758" i="4" s="1"/>
  <c r="G3676" i="4"/>
  <c r="I3676" i="4" s="1"/>
  <c r="G4066" i="4"/>
  <c r="I4066" i="4" s="1"/>
  <c r="G911" i="4"/>
  <c r="I911" i="4" s="1"/>
  <c r="G3407" i="4"/>
  <c r="I3407" i="4" s="1"/>
  <c r="G3063" i="4"/>
  <c r="I3063" i="4" s="1"/>
  <c r="G2502" i="4"/>
  <c r="I2502" i="4" s="1"/>
  <c r="G2122" i="4"/>
  <c r="I2122" i="4" s="1"/>
  <c r="G2035" i="4"/>
  <c r="I2035" i="4" s="1"/>
  <c r="G2768" i="4"/>
  <c r="I2768" i="4" s="1"/>
  <c r="G1704" i="4"/>
  <c r="I1704" i="4" s="1"/>
  <c r="G1018" i="4"/>
  <c r="I1018" i="4" s="1"/>
  <c r="G815" i="4"/>
  <c r="I815" i="4" s="1"/>
  <c r="G2894" i="4"/>
  <c r="I2894" i="4" s="1"/>
  <c r="G1616" i="4"/>
  <c r="I1616" i="4" s="1"/>
  <c r="G1206" i="4"/>
  <c r="I1206" i="4" s="1"/>
  <c r="G1000" i="4"/>
  <c r="I1000" i="4" s="1"/>
  <c r="G939" i="4"/>
  <c r="I939" i="4" s="1"/>
  <c r="G2252" i="4"/>
  <c r="I2252" i="4" s="1"/>
  <c r="G2086" i="4"/>
  <c r="I2086" i="4" s="1"/>
  <c r="G984" i="4"/>
  <c r="I984" i="4" s="1"/>
  <c r="G2722" i="4"/>
  <c r="I2722" i="4" s="1"/>
  <c r="G1470" i="4"/>
  <c r="I1470" i="4" s="1"/>
  <c r="G1438" i="4"/>
  <c r="I1438" i="4" s="1"/>
  <c r="G801" i="4"/>
  <c r="I801" i="4" s="1"/>
  <c r="G754" i="4"/>
  <c r="I754" i="4" s="1"/>
  <c r="G715" i="4"/>
  <c r="I715" i="4" s="1"/>
  <c r="G677" i="4"/>
  <c r="I677" i="4" s="1"/>
  <c r="G4586" i="4"/>
  <c r="I4586" i="4" s="1"/>
  <c r="G4236" i="4"/>
  <c r="I4236" i="4" s="1"/>
  <c r="G5114" i="4"/>
  <c r="I5114" i="4" s="1"/>
  <c r="G4043" i="4"/>
  <c r="I4043" i="4" s="1"/>
  <c r="G2678" i="4"/>
  <c r="I2678" i="4" s="1"/>
  <c r="G2714" i="4"/>
  <c r="I2714" i="4" s="1"/>
  <c r="G4048" i="4"/>
  <c r="I4048" i="4" s="1"/>
  <c r="G3251" i="4"/>
  <c r="I3251" i="4" s="1"/>
  <c r="G3006" i="4"/>
  <c r="I3006" i="4" s="1"/>
  <c r="G675" i="4"/>
  <c r="I675" i="4" s="1"/>
  <c r="G3692" i="4"/>
  <c r="I3692" i="4" s="1"/>
  <c r="G2096" i="4"/>
  <c r="I2096" i="4" s="1"/>
  <c r="G907" i="4"/>
  <c r="I907" i="4" s="1"/>
  <c r="G3919" i="4"/>
  <c r="I3919" i="4" s="1"/>
  <c r="G3806" i="4"/>
  <c r="I3806" i="4" s="1"/>
  <c r="G1036" i="4"/>
  <c r="I1036" i="4" s="1"/>
  <c r="G6069" i="4"/>
  <c r="I6069" i="4" s="1"/>
  <c r="G6045" i="4"/>
  <c r="I6045" i="4" s="1"/>
  <c r="G6021" i="4"/>
  <c r="I6021" i="4" s="1"/>
  <c r="G5989" i="4"/>
  <c r="I5989" i="4" s="1"/>
  <c r="G5821" i="4"/>
  <c r="I5821" i="4" s="1"/>
  <c r="G1595" i="4"/>
  <c r="I1595" i="4" s="1"/>
  <c r="G2184" i="4"/>
  <c r="I2184" i="4" s="1"/>
  <c r="G3742" i="4"/>
  <c r="I3742" i="4" s="1"/>
  <c r="G4782" i="4"/>
  <c r="I4782" i="4" s="1"/>
  <c r="G2374" i="4"/>
  <c r="I2374" i="4" s="1"/>
  <c r="G1053" i="4"/>
  <c r="I1053" i="4" s="1"/>
  <c r="G3508" i="4"/>
  <c r="I3508" i="4" s="1"/>
  <c r="G1392" i="4"/>
  <c r="I1392" i="4" s="1"/>
  <c r="G1843" i="4"/>
  <c r="I1843" i="4" s="1"/>
  <c r="G3047" i="4"/>
  <c r="I3047" i="4" s="1"/>
  <c r="G3666" i="4"/>
  <c r="I3666" i="4" s="1"/>
  <c r="G5676" i="4"/>
  <c r="I5676" i="4" s="1"/>
  <c r="G4268" i="4"/>
  <c r="I4268" i="4" s="1"/>
  <c r="G1880" i="4"/>
  <c r="I1880" i="4" s="1"/>
  <c r="G2848" i="4"/>
  <c r="I2848" i="4" s="1"/>
  <c r="G2635" i="4"/>
  <c r="I2635" i="4" s="1"/>
  <c r="G818" i="4"/>
  <c r="I818" i="4" s="1"/>
  <c r="G733" i="4"/>
  <c r="I733" i="4" s="1"/>
  <c r="G786" i="4"/>
  <c r="I786" i="4" s="1"/>
  <c r="G1540" i="4"/>
  <c r="I1540" i="4" s="1"/>
  <c r="G1212" i="4"/>
  <c r="I1212" i="4" s="1"/>
  <c r="G2630" i="4"/>
  <c r="I2630" i="4" s="1"/>
  <c r="G2400" i="4"/>
  <c r="I2400" i="4" s="1"/>
  <c r="G1735" i="4"/>
  <c r="I1735" i="4" s="1"/>
  <c r="G1610" i="4"/>
  <c r="I1610" i="4" s="1"/>
  <c r="G2643" i="4"/>
  <c r="I2643" i="4" s="1"/>
  <c r="G1030" i="4"/>
  <c r="I1030" i="4" s="1"/>
  <c r="G3232" i="4"/>
  <c r="I3232" i="4" s="1"/>
  <c r="G3007" i="4"/>
  <c r="I3007" i="4" s="1"/>
  <c r="G6130" i="4"/>
  <c r="I6130" i="4" s="1"/>
  <c r="G3196" i="4"/>
  <c r="I3196" i="4" s="1"/>
  <c r="G3094" i="4"/>
  <c r="I3094" i="4" s="1"/>
  <c r="G2755" i="4"/>
  <c r="I2755" i="4" s="1"/>
  <c r="G2479" i="4"/>
  <c r="I2479" i="4" s="1"/>
  <c r="G2407" i="4"/>
  <c r="I2407" i="4" s="1"/>
  <c r="G2234" i="4"/>
  <c r="I2234" i="4" s="1"/>
  <c r="G2163" i="4"/>
  <c r="I2163" i="4" s="1"/>
  <c r="G1982" i="4"/>
  <c r="I1982" i="4" s="1"/>
  <c r="G1790" i="4"/>
  <c r="I1790" i="4" s="1"/>
  <c r="G3702" i="4"/>
  <c r="I3702" i="4" s="1"/>
  <c r="G717" i="4"/>
  <c r="I717" i="4" s="1"/>
  <c r="G2446" i="4"/>
  <c r="I2446" i="4" s="1"/>
  <c r="G2383" i="4"/>
  <c r="I2383" i="4" s="1"/>
  <c r="G1680" i="4"/>
  <c r="I1680" i="4" s="1"/>
  <c r="G807" i="4"/>
  <c r="I807" i="4" s="1"/>
  <c r="G722" i="4"/>
  <c r="I722" i="4" s="1"/>
  <c r="G1726" i="4"/>
  <c r="I1726" i="4" s="1"/>
  <c r="G1025" i="4"/>
  <c r="I1025" i="4" s="1"/>
  <c r="G924" i="4"/>
  <c r="I924" i="4" s="1"/>
  <c r="G1930" i="4"/>
  <c r="I1930" i="4" s="1"/>
  <c r="G1300" i="4"/>
  <c r="I1300" i="4" s="1"/>
  <c r="G1182" i="4"/>
  <c r="I1182" i="4" s="1"/>
  <c r="G5605" i="4"/>
  <c r="I5605" i="4" s="1"/>
  <c r="G1991" i="4"/>
  <c r="I1991" i="4" s="1"/>
  <c r="G1448" i="4"/>
  <c r="I1448" i="4" s="1"/>
  <c r="G1355" i="4"/>
  <c r="I1355" i="4" s="1"/>
  <c r="G1087" i="4"/>
  <c r="I1087" i="4" s="1"/>
  <c r="G3618" i="4"/>
  <c r="I3618" i="4" s="1"/>
  <c r="G2550" i="4"/>
  <c r="I2550" i="4" s="1"/>
  <c r="G2519" i="4"/>
  <c r="I2519" i="4" s="1"/>
  <c r="G748" i="4"/>
  <c r="I748" i="4" s="1"/>
  <c r="G708" i="4"/>
  <c r="I708" i="4" s="1"/>
  <c r="G623" i="4"/>
  <c r="I623" i="4" s="1"/>
  <c r="G4914" i="4"/>
  <c r="I4914" i="4" s="1"/>
  <c r="G5610" i="4"/>
  <c r="I5610" i="4" s="1"/>
  <c r="G3470" i="4"/>
  <c r="I3470" i="4" s="1"/>
  <c r="G3154" i="4"/>
  <c r="I3154" i="4" s="1"/>
  <c r="G3116" i="4"/>
  <c r="I3116" i="4" s="1"/>
  <c r="G2952" i="4"/>
  <c r="I2952" i="4" s="1"/>
  <c r="G2814" i="4"/>
  <c r="I2814" i="4" s="1"/>
  <c r="G2398" i="4"/>
  <c r="I2398" i="4" s="1"/>
  <c r="G2682" i="4"/>
  <c r="I2682" i="4" s="1"/>
  <c r="G3458" i="4"/>
  <c r="I3458" i="4" s="1"/>
  <c r="G758" i="4"/>
  <c r="I758" i="4" s="1"/>
  <c r="G1379" i="4"/>
  <c r="I1379" i="4" s="1"/>
  <c r="G3550" i="4"/>
  <c r="I3550" i="4" s="1"/>
  <c r="G2951" i="4"/>
  <c r="I2951" i="4" s="1"/>
  <c r="G989" i="4"/>
  <c r="I989" i="4" s="1"/>
  <c r="G925" i="4"/>
  <c r="I925" i="4" s="1"/>
  <c r="G2551" i="4"/>
  <c r="I2551" i="4" s="1"/>
  <c r="G1323" i="4"/>
  <c r="I1323" i="4" s="1"/>
  <c r="G1120" i="4"/>
  <c r="I1120" i="4" s="1"/>
  <c r="G1548" i="4"/>
  <c r="I1548" i="4" s="1"/>
  <c r="G6156" i="4"/>
  <c r="I6156" i="4" s="1"/>
  <c r="G4692" i="4"/>
  <c r="I4692" i="4" s="1"/>
  <c r="G4388" i="4"/>
  <c r="I4388" i="4" s="1"/>
  <c r="G1928" i="4"/>
  <c r="I1928" i="4" s="1"/>
  <c r="G1635" i="4"/>
  <c r="I1635" i="4" s="1"/>
  <c r="G3351" i="4"/>
  <c r="I3351" i="4" s="1"/>
  <c r="G3263" i="4"/>
  <c r="I3263" i="4" s="1"/>
  <c r="G3092" i="4"/>
  <c r="I3092" i="4" s="1"/>
  <c r="G3015" i="4"/>
  <c r="I3015" i="4" s="1"/>
  <c r="G2792" i="4"/>
  <c r="I2792" i="4" s="1"/>
  <c r="G1236" i="4"/>
  <c r="I1236" i="4" s="1"/>
  <c r="G1196" i="4"/>
  <c r="I1196" i="4" s="1"/>
  <c r="G1086" i="4"/>
  <c r="I1086" i="4" s="1"/>
  <c r="G1046" i="4"/>
  <c r="I1046" i="4" s="1"/>
  <c r="G1463" i="4"/>
  <c r="I1463" i="4" s="1"/>
  <c r="G1330" i="4"/>
  <c r="I1330" i="4" s="1"/>
  <c r="G771" i="4"/>
  <c r="I771" i="4" s="1"/>
  <c r="G1494" i="4"/>
  <c r="I1494" i="4" s="1"/>
  <c r="G825" i="4"/>
  <c r="I825" i="4" s="1"/>
  <c r="G1500" i="4"/>
  <c r="I1500" i="4" s="1"/>
  <c r="G949" i="4"/>
  <c r="I949" i="4" s="1"/>
  <c r="G886" i="4"/>
  <c r="I886" i="4" s="1"/>
  <c r="G839" i="4"/>
  <c r="I839" i="4" s="1"/>
  <c r="G692" i="4"/>
  <c r="I692" i="4" s="1"/>
  <c r="G1124" i="4"/>
  <c r="I1124" i="4" s="1"/>
  <c r="G6099" i="4"/>
  <c r="I6099" i="4" s="1"/>
  <c r="G5843" i="4"/>
  <c r="I5843" i="4" s="1"/>
  <c r="G5387" i="4"/>
  <c r="I5387" i="4" s="1"/>
  <c r="G5227" i="4"/>
  <c r="I5227" i="4" s="1"/>
  <c r="G4563" i="4"/>
  <c r="I4563" i="4" s="1"/>
  <c r="G4355" i="4"/>
  <c r="I4355" i="4" s="1"/>
  <c r="G2558" i="4"/>
  <c r="I2558" i="4" s="1"/>
  <c r="G2448" i="4"/>
  <c r="I2448" i="4" s="1"/>
  <c r="G2187" i="4"/>
  <c r="I2187" i="4" s="1"/>
  <c r="G2006" i="4"/>
  <c r="I2006" i="4" s="1"/>
  <c r="G1951" i="4"/>
  <c r="I1951" i="4" s="1"/>
  <c r="G1871" i="4"/>
  <c r="I1871" i="4" s="1"/>
  <c r="G3240" i="4"/>
  <c r="I3240" i="4" s="1"/>
  <c r="G1566" i="4"/>
  <c r="I1566" i="4" s="1"/>
  <c r="G1479" i="4"/>
  <c r="I1479" i="4" s="1"/>
  <c r="G795" i="4"/>
  <c r="I795" i="4" s="1"/>
  <c r="G3816" i="4"/>
  <c r="I3816" i="4" s="1"/>
  <c r="G1360" i="4"/>
  <c r="I1360" i="4" s="1"/>
  <c r="G1368" i="4"/>
  <c r="I1368" i="4" s="1"/>
  <c r="G2856" i="4"/>
  <c r="I2856" i="4" s="1"/>
  <c r="G5434" i="4"/>
  <c r="I5434" i="4" s="1"/>
  <c r="G4466" i="4"/>
  <c r="I4466" i="4" s="1"/>
  <c r="G2392" i="4"/>
  <c r="I2392" i="4" s="1"/>
  <c r="G1750" i="4"/>
  <c r="I1750" i="4" s="1"/>
  <c r="G3640" i="4"/>
  <c r="I3640" i="4" s="1"/>
  <c r="G3710" i="4"/>
  <c r="I3710" i="4" s="1"/>
  <c r="G3688" i="4"/>
  <c r="I3688" i="4" s="1"/>
  <c r="G668" i="4"/>
  <c r="I668" i="4" s="1"/>
  <c r="G3375" i="4"/>
  <c r="I3375" i="4" s="1"/>
  <c r="G3024" i="4"/>
  <c r="I3024" i="4" s="1"/>
  <c r="G2644" i="4"/>
  <c r="I2644" i="4" s="1"/>
  <c r="G2099" i="4"/>
  <c r="I2099" i="4" s="1"/>
  <c r="G2004" i="4"/>
  <c r="I2004" i="4" s="1"/>
  <c r="G2736" i="4"/>
  <c r="I2736" i="4" s="1"/>
  <c r="G1002" i="4"/>
  <c r="I1002" i="4" s="1"/>
  <c r="G877" i="4"/>
  <c r="I877" i="4" s="1"/>
  <c r="G1851" i="4"/>
  <c r="I1851" i="4" s="1"/>
  <c r="G1056" i="4"/>
  <c r="I1056" i="4" s="1"/>
  <c r="G992" i="4"/>
  <c r="I992" i="4" s="1"/>
  <c r="G1331" i="4"/>
  <c r="I1331" i="4" s="1"/>
  <c r="G3434" i="4"/>
  <c r="I3434" i="4" s="1"/>
  <c r="G2542" i="4"/>
  <c r="I2542" i="4" s="1"/>
  <c r="G2707" i="4"/>
  <c r="I2707" i="4" s="1"/>
  <c r="G1462" i="4"/>
  <c r="I1462" i="4" s="1"/>
  <c r="G1430" i="4"/>
  <c r="I1430" i="4" s="1"/>
  <c r="G1400" i="4"/>
  <c r="I1400" i="4" s="1"/>
  <c r="G793" i="4"/>
  <c r="I793" i="4" s="1"/>
  <c r="G739" i="4"/>
  <c r="I739" i="4" s="1"/>
  <c r="G707" i="4"/>
  <c r="I707" i="4" s="1"/>
  <c r="G661" i="4"/>
  <c r="I661" i="4" s="1"/>
  <c r="G4442" i="4"/>
  <c r="I4442" i="4" s="1"/>
  <c r="G4084" i="4"/>
  <c r="I4084" i="4" s="1"/>
  <c r="G5482" i="4"/>
  <c r="I5482" i="4" s="1"/>
  <c r="G3140" i="4"/>
  <c r="I3140" i="4" s="1"/>
  <c r="G2922" i="4"/>
  <c r="I2922" i="4" s="1"/>
  <c r="G773" i="4"/>
  <c r="I773" i="4" s="1"/>
  <c r="G797" i="4"/>
  <c r="I797" i="4" s="1"/>
  <c r="G2698" i="4"/>
  <c r="I2698" i="4" s="1"/>
  <c r="G883" i="4"/>
  <c r="I883" i="4" s="1"/>
  <c r="G3212" i="4"/>
  <c r="I3212" i="4" s="1"/>
  <c r="G2966" i="4"/>
  <c r="I2966" i="4" s="1"/>
  <c r="G669" i="4"/>
  <c r="I669" i="4" s="1"/>
  <c r="G1560" i="4"/>
  <c r="I1560" i="4" s="1"/>
  <c r="G3768" i="4"/>
  <c r="I3768" i="4" s="1"/>
  <c r="G908" i="4"/>
  <c r="I908" i="4" s="1"/>
  <c r="G6117" i="4"/>
  <c r="I6117" i="4" s="1"/>
  <c r="G6065" i="4"/>
  <c r="I6065" i="4" s="1"/>
  <c r="G6041" i="4"/>
  <c r="I6041" i="4" s="1"/>
  <c r="G6013" i="4"/>
  <c r="I6013" i="4" s="1"/>
  <c r="G1076" i="4"/>
  <c r="I1076" i="4" s="1"/>
  <c r="G683" i="4"/>
  <c r="I683" i="4" s="1"/>
  <c r="G1402" i="4"/>
  <c r="I1402" i="4" s="1"/>
  <c r="G3490" i="4"/>
  <c r="I3490" i="4" s="1"/>
  <c r="G663" i="4"/>
  <c r="I663" i="4" s="1"/>
  <c r="G2760" i="4"/>
  <c r="I2760" i="4" s="1"/>
  <c r="G1338" i="4"/>
  <c r="I1338" i="4" s="1"/>
  <c r="G3610" i="4"/>
  <c r="I3610" i="4" s="1"/>
  <c r="G1156" i="4"/>
  <c r="I1156" i="4" s="1"/>
  <c r="G6052" i="4"/>
  <c r="I6052" i="4" s="1"/>
  <c r="G5140" i="4"/>
  <c r="I5140" i="4" s="1"/>
  <c r="G4356" i="4"/>
  <c r="I4356" i="4" s="1"/>
  <c r="G4252" i="4"/>
  <c r="I4252" i="4" s="1"/>
  <c r="G3062" i="4"/>
  <c r="I3062" i="4" s="1"/>
  <c r="G2627" i="4"/>
  <c r="I2627" i="4" s="1"/>
  <c r="G1188" i="4"/>
  <c r="I1188" i="4" s="1"/>
  <c r="G1038" i="4"/>
  <c r="I1038" i="4" s="1"/>
  <c r="G1252" i="4"/>
  <c r="I1252" i="4" s="1"/>
  <c r="G1439" i="4"/>
  <c r="I1439" i="4" s="1"/>
  <c r="G763" i="4"/>
  <c r="I763" i="4" s="1"/>
  <c r="G3382" i="4"/>
  <c r="I3382" i="4" s="1"/>
  <c r="G880" i="4"/>
  <c r="I880" i="4" s="1"/>
  <c r="G778" i="4"/>
  <c r="I778" i="4" s="1"/>
  <c r="G1532" i="4"/>
  <c r="I1532" i="4" s="1"/>
  <c r="G942" i="4"/>
  <c r="I942" i="4" s="1"/>
  <c r="G879" i="4"/>
  <c r="I879" i="4" s="1"/>
  <c r="G832" i="4"/>
  <c r="I832" i="4" s="1"/>
  <c r="G684" i="4"/>
  <c r="I684" i="4" s="1"/>
  <c r="G1094" i="4"/>
  <c r="I1094" i="4" s="1"/>
  <c r="G4987" i="4"/>
  <c r="I4987" i="4" s="1"/>
  <c r="G4715" i="4"/>
  <c r="I4715" i="4" s="1"/>
  <c r="G4539" i="4"/>
  <c r="I4539" i="4" s="1"/>
  <c r="G2614" i="4"/>
  <c r="I2614" i="4" s="1"/>
  <c r="G2432" i="4"/>
  <c r="I2432" i="4" s="1"/>
  <c r="G2307" i="4"/>
  <c r="I2307" i="4" s="1"/>
  <c r="G2132" i="4"/>
  <c r="I2132" i="4" s="1"/>
  <c r="G1180" i="4"/>
  <c r="I1180" i="4" s="1"/>
  <c r="G5946" i="4"/>
  <c r="I5946" i="4" s="1"/>
  <c r="G3180" i="4"/>
  <c r="I3180" i="4" s="1"/>
  <c r="G3086" i="4"/>
  <c r="I3086" i="4" s="1"/>
  <c r="G2684" i="4"/>
  <c r="I2684" i="4" s="1"/>
  <c r="G2447" i="4"/>
  <c r="I2447" i="4" s="1"/>
  <c r="G2226" i="4"/>
  <c r="I2226" i="4" s="1"/>
  <c r="G1384" i="4"/>
  <c r="I1384" i="4" s="1"/>
  <c r="G3359" i="4"/>
  <c r="I3359" i="4" s="1"/>
  <c r="G3000" i="4"/>
  <c r="I3000" i="4" s="1"/>
  <c r="G2628" i="4"/>
  <c r="I2628" i="4" s="1"/>
  <c r="G2494" i="4"/>
  <c r="I2494" i="4" s="1"/>
  <c r="G2438" i="4"/>
  <c r="I2438" i="4" s="1"/>
  <c r="G2352" i="4"/>
  <c r="I2352" i="4" s="1"/>
  <c r="G2051" i="4"/>
  <c r="I2051" i="4" s="1"/>
  <c r="G800" i="4"/>
  <c r="I800" i="4" s="1"/>
  <c r="G698" i="4"/>
  <c r="I698" i="4" s="1"/>
  <c r="G2854" i="4"/>
  <c r="I2854" i="4" s="1"/>
  <c r="G1695" i="4"/>
  <c r="I1695" i="4" s="1"/>
  <c r="G1239" i="4"/>
  <c r="I1239" i="4" s="1"/>
  <c r="G1017" i="4"/>
  <c r="I1017" i="4" s="1"/>
  <c r="G1819" i="4"/>
  <c r="I1819" i="4" s="1"/>
  <c r="G2196" i="4"/>
  <c r="I2196" i="4" s="1"/>
  <c r="G2046" i="4"/>
  <c r="I2046" i="4" s="1"/>
  <c r="G1968" i="4"/>
  <c r="I1968" i="4" s="1"/>
  <c r="G1424" i="4"/>
  <c r="I1424" i="4" s="1"/>
  <c r="G1079" i="4"/>
  <c r="I1079" i="4" s="1"/>
  <c r="G693" i="4"/>
  <c r="I693" i="4" s="1"/>
  <c r="G2511" i="4"/>
  <c r="I2511" i="4" s="1"/>
  <c r="G740" i="4"/>
  <c r="I740" i="4" s="1"/>
  <c r="G700" i="4"/>
  <c r="I700" i="4" s="1"/>
  <c r="G5098" i="4"/>
  <c r="I5098" i="4" s="1"/>
  <c r="G4298" i="4"/>
  <c r="I4298" i="4" s="1"/>
  <c r="G5202" i="4"/>
  <c r="I5202" i="4" s="1"/>
  <c r="G5234" i="4"/>
  <c r="I5234" i="4" s="1"/>
  <c r="G3450" i="4"/>
  <c r="I3450" i="4" s="1"/>
  <c r="G2807" i="4"/>
  <c r="I2807" i="4" s="1"/>
  <c r="G779" i="4"/>
  <c r="I779" i="4" s="1"/>
  <c r="G6149" i="4"/>
  <c r="I6149" i="4" s="1"/>
  <c r="G5981" i="4"/>
  <c r="I5981" i="4" s="1"/>
  <c r="G5961" i="4"/>
  <c r="I5961" i="4" s="1"/>
  <c r="G5941" i="4"/>
  <c r="I5941" i="4" s="1"/>
  <c r="G5909" i="4"/>
  <c r="I5909" i="4" s="1"/>
  <c r="G5881" i="4"/>
  <c r="I5881" i="4" s="1"/>
  <c r="G5861" i="4"/>
  <c r="I5861" i="4" s="1"/>
  <c r="G5837" i="4"/>
  <c r="I5837" i="4" s="1"/>
  <c r="G3798" i="4"/>
  <c r="I3798" i="4" s="1"/>
  <c r="G3562" i="4"/>
  <c r="I3562" i="4" s="1"/>
  <c r="G2231" i="4"/>
  <c r="I2231" i="4" s="1"/>
  <c r="G3364" i="4"/>
  <c r="I3364" i="4" s="1"/>
  <c r="G2271" i="4"/>
  <c r="I2271" i="4" s="1"/>
  <c r="G3998" i="4"/>
  <c r="I3998" i="4" s="1"/>
  <c r="G2948" i="4"/>
  <c r="I2948" i="4" s="1"/>
  <c r="G1759" i="4"/>
  <c r="I1759" i="4" s="1"/>
  <c r="G854" i="4"/>
  <c r="I854" i="4" s="1"/>
  <c r="G2108" i="4"/>
  <c r="I2108" i="4" s="1"/>
  <c r="G6028" i="4"/>
  <c r="I6028" i="4" s="1"/>
  <c r="G4628" i="4"/>
  <c r="I4628" i="4" s="1"/>
  <c r="G1912" i="4"/>
  <c r="I1912" i="4" s="1"/>
  <c r="G1698" i="4"/>
  <c r="I1698" i="4" s="1"/>
  <c r="G3343" i="4"/>
  <c r="I3343" i="4" s="1"/>
  <c r="G3248" i="4"/>
  <c r="I3248" i="4" s="1"/>
  <c r="G2991" i="4"/>
  <c r="I2991" i="4" s="1"/>
  <c r="G2832" i="4"/>
  <c r="I2832" i="4" s="1"/>
  <c r="G2784" i="4"/>
  <c r="I2784" i="4" s="1"/>
  <c r="G1228" i="4"/>
  <c r="I1228" i="4" s="1"/>
  <c r="G1078" i="4"/>
  <c r="I1078" i="4" s="1"/>
  <c r="G1314" i="4"/>
  <c r="I1314" i="4" s="1"/>
  <c r="G810" i="4"/>
  <c r="I810" i="4" s="1"/>
  <c r="G701" i="4"/>
  <c r="I701" i="4" s="1"/>
  <c r="G3178" i="4"/>
  <c r="I3178" i="4" s="1"/>
  <c r="G817" i="4"/>
  <c r="I817" i="4" s="1"/>
  <c r="G1596" i="4"/>
  <c r="I1596" i="4" s="1"/>
  <c r="G1027" i="4"/>
  <c r="I1027" i="4" s="1"/>
  <c r="G847" i="4"/>
  <c r="I847" i="4" s="1"/>
  <c r="G6083" i="4"/>
  <c r="I6083" i="4" s="1"/>
  <c r="G5715" i="4"/>
  <c r="I5715" i="4" s="1"/>
  <c r="G5355" i="4"/>
  <c r="I5355" i="4" s="1"/>
  <c r="G5163" i="4"/>
  <c r="I5163" i="4" s="1"/>
  <c r="G4643" i="4"/>
  <c r="I4643" i="4" s="1"/>
  <c r="G4315" i="4"/>
  <c r="I4315" i="4" s="1"/>
  <c r="G2480" i="4"/>
  <c r="I2480" i="4" s="1"/>
  <c r="G1990" i="4"/>
  <c r="I1990" i="4" s="1"/>
  <c r="G1943" i="4"/>
  <c r="I1943" i="4" s="1"/>
  <c r="G1783" i="4"/>
  <c r="I1783" i="4" s="1"/>
  <c r="G1650" i="4"/>
  <c r="I1650" i="4" s="1"/>
  <c r="G3586" i="4"/>
  <c r="I3586" i="4" s="1"/>
  <c r="G3210" i="4"/>
  <c r="I3210" i="4" s="1"/>
  <c r="G3675" i="4"/>
  <c r="I3675" i="4" s="1"/>
  <c r="G1534" i="4"/>
  <c r="I1534" i="4" s="1"/>
  <c r="G3695" i="4"/>
  <c r="I3695" i="4" s="1"/>
  <c r="G3764" i="4"/>
  <c r="I3764" i="4" s="1"/>
  <c r="G5722" i="4"/>
  <c r="I5722" i="4" s="1"/>
  <c r="G5058" i="4"/>
  <c r="I5058" i="4" s="1"/>
  <c r="G4402" i="4"/>
  <c r="I4402" i="4" s="1"/>
  <c r="G2218" i="4"/>
  <c r="I2218" i="4" s="1"/>
  <c r="G2068" i="4"/>
  <c r="I2068" i="4" s="1"/>
  <c r="G1966" i="4"/>
  <c r="I1966" i="4" s="1"/>
  <c r="G1782" i="4"/>
  <c r="I1782" i="4" s="1"/>
  <c r="G1742" i="4"/>
  <c r="I1742" i="4" s="1"/>
  <c r="G3594" i="4"/>
  <c r="I3594" i="4" s="1"/>
  <c r="G3279" i="4"/>
  <c r="I3279" i="4" s="1"/>
  <c r="G3587" i="4"/>
  <c r="I3587" i="4" s="1"/>
  <c r="G3360" i="4"/>
  <c r="I3360" i="4" s="1"/>
  <c r="G2478" i="4"/>
  <c r="I2478" i="4" s="1"/>
  <c r="G2414" i="4"/>
  <c r="I2414" i="4" s="1"/>
  <c r="G2336" i="4"/>
  <c r="I2336" i="4" s="1"/>
  <c r="G1996" i="4"/>
  <c r="I1996" i="4" s="1"/>
  <c r="G1727" i="4"/>
  <c r="I1727" i="4" s="1"/>
  <c r="G1586" i="4"/>
  <c r="I1586" i="4" s="1"/>
  <c r="G994" i="4"/>
  <c r="I994" i="4" s="1"/>
  <c r="G1270" i="4"/>
  <c r="I1270" i="4" s="1"/>
  <c r="G1119" i="4"/>
  <c r="I1119" i="4" s="1"/>
  <c r="G1016" i="4"/>
  <c r="I1016" i="4" s="1"/>
  <c r="G985" i="4"/>
  <c r="I985" i="4" s="1"/>
  <c r="G2527" i="4"/>
  <c r="I2527" i="4" s="1"/>
  <c r="G1842" i="4"/>
  <c r="I1842" i="4" s="1"/>
  <c r="G1299" i="4"/>
  <c r="I1299" i="4" s="1"/>
  <c r="G1486" i="4"/>
  <c r="I1486" i="4" s="1"/>
  <c r="G1454" i="4"/>
  <c r="I1454" i="4" s="1"/>
  <c r="G1423" i="4"/>
  <c r="I1423" i="4" s="1"/>
  <c r="G963" i="4"/>
  <c r="I963" i="4" s="1"/>
  <c r="G777" i="4"/>
  <c r="I777" i="4" s="1"/>
  <c r="G731" i="4"/>
  <c r="I731" i="4" s="1"/>
  <c r="G699" i="4"/>
  <c r="I699" i="4" s="1"/>
  <c r="G653" i="4"/>
  <c r="I653" i="4" s="1"/>
  <c r="G4068" i="4"/>
  <c r="I4068" i="4" s="1"/>
  <c r="G4076" i="4"/>
  <c r="I4076" i="4" s="1"/>
  <c r="G4530" i="4"/>
  <c r="I4530" i="4" s="1"/>
  <c r="G845" i="4"/>
  <c r="I845" i="4" s="1"/>
  <c r="G3975" i="4"/>
  <c r="I3975" i="4" s="1"/>
  <c r="G3202" i="4"/>
  <c r="I3202" i="4" s="1"/>
  <c r="G2774" i="4"/>
  <c r="I2774" i="4" s="1"/>
  <c r="G664" i="4"/>
  <c r="I664" i="4" s="1"/>
  <c r="G3294" i="4"/>
  <c r="I3294" i="4" s="1"/>
  <c r="G1055" i="4"/>
  <c r="I1055" i="4" s="1"/>
  <c r="G737" i="4"/>
  <c r="I737" i="4" s="1"/>
  <c r="G3152" i="4"/>
  <c r="I3152" i="4" s="1"/>
  <c r="G762" i="4"/>
  <c r="I762" i="4" s="1"/>
  <c r="G6085" i="4"/>
  <c r="I6085" i="4" s="1"/>
  <c r="G6061" i="4"/>
  <c r="I6061" i="4" s="1"/>
  <c r="G6037" i="4"/>
  <c r="I6037" i="4" s="1"/>
  <c r="G6005" i="4"/>
  <c r="I6005" i="4" s="1"/>
  <c r="G5813" i="4"/>
  <c r="I5813" i="4" s="1"/>
  <c r="G2464" i="4"/>
  <c r="I2464" i="4" s="1"/>
  <c r="G2660" i="4"/>
  <c r="I2660" i="4" s="1"/>
  <c r="G3155" i="4"/>
  <c r="I3155" i="4" s="1"/>
  <c r="G651" i="4"/>
  <c r="I651" i="4" s="1"/>
  <c r="G2830" i="4"/>
  <c r="I2830" i="4" s="1"/>
  <c r="G4140" i="4"/>
  <c r="I4140" i="4" s="1"/>
  <c r="G6093" i="4"/>
  <c r="I6093" i="4" s="1"/>
  <c r="G5933" i="4"/>
  <c r="I5933" i="4" s="1"/>
  <c r="G5829" i="4"/>
  <c r="I5829" i="4" s="1"/>
  <c r="G5797" i="4"/>
  <c r="I5797" i="4" s="1"/>
  <c r="G5777" i="4"/>
  <c r="I5777" i="4" s="1"/>
  <c r="G5749" i="4"/>
  <c r="I5749" i="4" s="1"/>
  <c r="G5717" i="4"/>
  <c r="I5717" i="4" s="1"/>
  <c r="G5689" i="4"/>
  <c r="I5689" i="4" s="1"/>
  <c r="G5661" i="4"/>
  <c r="I5661" i="4" s="1"/>
  <c r="G5629" i="4"/>
  <c r="I5629" i="4" s="1"/>
  <c r="G5369" i="4"/>
  <c r="I5369" i="4" s="1"/>
  <c r="G5341" i="4"/>
  <c r="I5341" i="4" s="1"/>
  <c r="G5317" i="4"/>
  <c r="I5317" i="4" s="1"/>
  <c r="G5293" i="4"/>
  <c r="I5293" i="4" s="1"/>
  <c r="G5269" i="4"/>
  <c r="I5269" i="4" s="1"/>
  <c r="G5245" i="4"/>
  <c r="I5245" i="4" s="1"/>
  <c r="G5217" i="4"/>
  <c r="I5217" i="4" s="1"/>
  <c r="G5193" i="4"/>
  <c r="I5193" i="4" s="1"/>
  <c r="G5169" i="4"/>
  <c r="I5169" i="4" s="1"/>
  <c r="G5141" i="4"/>
  <c r="I5141" i="4" s="1"/>
  <c r="G5109" i="4"/>
  <c r="I5109" i="4" s="1"/>
  <c r="G5061" i="4"/>
  <c r="I5061" i="4" s="1"/>
  <c r="G5033" i="4"/>
  <c r="I5033" i="4" s="1"/>
  <c r="G5009" i="4"/>
  <c r="I5009" i="4" s="1"/>
  <c r="G4985" i="4"/>
  <c r="I4985" i="4" s="1"/>
  <c r="G4957" i="4"/>
  <c r="I4957" i="4" s="1"/>
  <c r="G4937" i="4"/>
  <c r="I4937" i="4" s="1"/>
  <c r="G4913" i="4"/>
  <c r="I4913" i="4" s="1"/>
  <c r="G4893" i="4"/>
  <c r="I4893" i="4" s="1"/>
  <c r="G4869" i="4"/>
  <c r="I4869" i="4" s="1"/>
  <c r="G4845" i="4"/>
  <c r="I4845" i="4" s="1"/>
  <c r="G4813" i="4"/>
  <c r="I4813" i="4" s="1"/>
  <c r="G4785" i="4"/>
  <c r="I4785" i="4" s="1"/>
  <c r="G4769" i="4"/>
  <c r="I4769" i="4" s="1"/>
  <c r="G4645" i="4"/>
  <c r="I4645" i="4" s="1"/>
  <c r="G4365" i="4"/>
  <c r="I4365" i="4" s="1"/>
  <c r="G4333" i="4"/>
  <c r="I4333" i="4" s="1"/>
  <c r="G4309" i="4"/>
  <c r="I4309" i="4" s="1"/>
  <c r="G4277" i="4"/>
  <c r="I4277" i="4" s="1"/>
  <c r="G4237" i="4"/>
  <c r="I4237" i="4" s="1"/>
  <c r="G4213" i="4"/>
  <c r="I4213" i="4" s="1"/>
  <c r="G4189" i="4"/>
  <c r="I4189" i="4" s="1"/>
  <c r="G4169" i="4"/>
  <c r="I4169" i="4" s="1"/>
  <c r="G3809" i="4"/>
  <c r="I3809" i="4" s="1"/>
  <c r="G3789" i="4"/>
  <c r="I3789" i="4" s="1"/>
  <c r="G3757" i="4"/>
  <c r="I3757" i="4" s="1"/>
  <c r="G3725" i="4"/>
  <c r="I3725" i="4" s="1"/>
  <c r="G3697" i="4"/>
  <c r="I3697" i="4" s="1"/>
  <c r="G3681" i="4"/>
  <c r="I3681" i="4" s="1"/>
  <c r="G3665" i="4"/>
  <c r="I3665" i="4" s="1"/>
  <c r="G3629" i="4"/>
  <c r="I3629" i="4" s="1"/>
  <c r="G3437" i="4"/>
  <c r="I3437" i="4" s="1"/>
  <c r="G3413" i="4"/>
  <c r="I3413" i="4" s="1"/>
  <c r="G3393" i="4"/>
  <c r="I3393" i="4" s="1"/>
  <c r="G3369" i="4"/>
  <c r="I3369" i="4" s="1"/>
  <c r="G3301" i="4"/>
  <c r="I3301" i="4" s="1"/>
  <c r="G3249" i="4"/>
  <c r="I3249" i="4" s="1"/>
  <c r="G3229" i="4"/>
  <c r="I3229" i="4" s="1"/>
  <c r="G3209" i="4"/>
  <c r="I3209" i="4" s="1"/>
  <c r="G3189" i="4"/>
  <c r="I3189" i="4" s="1"/>
  <c r="G3161" i="4"/>
  <c r="I3161" i="4" s="1"/>
  <c r="G3141" i="4"/>
  <c r="I3141" i="4" s="1"/>
  <c r="G3093" i="4"/>
  <c r="I3093" i="4" s="1"/>
  <c r="G3061" i="4"/>
  <c r="I3061" i="4" s="1"/>
  <c r="G3033" i="4"/>
  <c r="I3033" i="4" s="1"/>
  <c r="G2705" i="4"/>
  <c r="I2705" i="4" s="1"/>
  <c r="G2689" i="4"/>
  <c r="I2689" i="4" s="1"/>
  <c r="G2597" i="4"/>
  <c r="I2597" i="4" s="1"/>
  <c r="G2545" i="4"/>
  <c r="I2545" i="4" s="1"/>
  <c r="G2509" i="4"/>
  <c r="I2509" i="4" s="1"/>
  <c r="G2473" i="4"/>
  <c r="I2473" i="4" s="1"/>
  <c r="G2405" i="4"/>
  <c r="I2405" i="4" s="1"/>
  <c r="G2309" i="4"/>
  <c r="I2309" i="4" s="1"/>
  <c r="G2209" i="4"/>
  <c r="I2209" i="4" s="1"/>
  <c r="G2169" i="4"/>
  <c r="I2169" i="4" s="1"/>
  <c r="G2145" i="4"/>
  <c r="I2145" i="4" s="1"/>
  <c r="G2045" i="4"/>
  <c r="I2045" i="4" s="1"/>
  <c r="G2021" i="4"/>
  <c r="I2021" i="4" s="1"/>
  <c r="G1969" i="4"/>
  <c r="I1969" i="4" s="1"/>
  <c r="G1945" i="4"/>
  <c r="I1945" i="4" s="1"/>
  <c r="G1921" i="4"/>
  <c r="I1921" i="4" s="1"/>
  <c r="G1897" i="4"/>
  <c r="I1897" i="4" s="1"/>
  <c r="G1873" i="4"/>
  <c r="I1873" i="4" s="1"/>
  <c r="G1713" i="4"/>
  <c r="I1713" i="4" s="1"/>
  <c r="G1553" i="4"/>
  <c r="I1553" i="4" s="1"/>
  <c r="G1521" i="4"/>
  <c r="I1521" i="4" s="1"/>
  <c r="G1417" i="4"/>
  <c r="I1417" i="4" s="1"/>
  <c r="G1377" i="4"/>
  <c r="I1377" i="4" s="1"/>
  <c r="G1361" i="4"/>
  <c r="I1361" i="4" s="1"/>
  <c r="G1345" i="4"/>
  <c r="I1345" i="4" s="1"/>
  <c r="G1329" i="4"/>
  <c r="I1329" i="4" s="1"/>
  <c r="G1313" i="4"/>
  <c r="I1313" i="4" s="1"/>
  <c r="G1297" i="4"/>
  <c r="I1297" i="4" s="1"/>
  <c r="G1281" i="4"/>
  <c r="I1281" i="4" s="1"/>
  <c r="G1265" i="4"/>
  <c r="I1265" i="4" s="1"/>
  <c r="G1249" i="4"/>
  <c r="I1249" i="4" s="1"/>
  <c r="G1233" i="4"/>
  <c r="I1233" i="4" s="1"/>
  <c r="G1213" i="4"/>
  <c r="I1213" i="4" s="1"/>
  <c r="G1193" i="4"/>
  <c r="I1193" i="4" s="1"/>
  <c r="G1177" i="4"/>
  <c r="I1177" i="4" s="1"/>
  <c r="G1161" i="4"/>
  <c r="I1161" i="4" s="1"/>
  <c r="G1145" i="4"/>
  <c r="I1145" i="4" s="1"/>
  <c r="G1129" i="4"/>
  <c r="I1129" i="4" s="1"/>
  <c r="G1113" i="4"/>
  <c r="I1113" i="4" s="1"/>
  <c r="G1097" i="4"/>
  <c r="I1097" i="4" s="1"/>
  <c r="G1081" i="4"/>
  <c r="I1081" i="4" s="1"/>
  <c r="G1061" i="4"/>
  <c r="I1061" i="4" s="1"/>
  <c r="G770" i="4"/>
  <c r="I770" i="4" s="1"/>
  <c r="G696" i="4"/>
  <c r="I696" i="4" s="1"/>
  <c r="G4357" i="4"/>
  <c r="I4357" i="4" s="1"/>
  <c r="G4301" i="4"/>
  <c r="I4301" i="4" s="1"/>
  <c r="G4233" i="4"/>
  <c r="I4233" i="4" s="1"/>
  <c r="G4181" i="4"/>
  <c r="I4181" i="4" s="1"/>
  <c r="G3805" i="4"/>
  <c r="I3805" i="4" s="1"/>
  <c r="G3749" i="4"/>
  <c r="I3749" i="4" s="1"/>
  <c r="G3677" i="4"/>
  <c r="I3677" i="4" s="1"/>
  <c r="G3621" i="4"/>
  <c r="I3621" i="4" s="1"/>
  <c r="G3573" i="4"/>
  <c r="I3573" i="4" s="1"/>
  <c r="G3461" i="4"/>
  <c r="I3461" i="4" s="1"/>
  <c r="G3409" i="4"/>
  <c r="I3409" i="4" s="1"/>
  <c r="G3389" i="4"/>
  <c r="I3389" i="4" s="1"/>
  <c r="G3221" i="4"/>
  <c r="I3221" i="4" s="1"/>
  <c r="G3181" i="4"/>
  <c r="I3181" i="4" s="1"/>
  <c r="G3157" i="4"/>
  <c r="I3157" i="4" s="1"/>
  <c r="G3113" i="4"/>
  <c r="I3113" i="4" s="1"/>
  <c r="G3053" i="4"/>
  <c r="I3053" i="4" s="1"/>
  <c r="G3029" i="4"/>
  <c r="I3029" i="4" s="1"/>
  <c r="G2897" i="4"/>
  <c r="I2897" i="4" s="1"/>
  <c r="G2673" i="4"/>
  <c r="I2673" i="4" s="1"/>
  <c r="G2577" i="4"/>
  <c r="I2577" i="4" s="1"/>
  <c r="G2501" i="4"/>
  <c r="I2501" i="4" s="1"/>
  <c r="G2329" i="4"/>
  <c r="I2329" i="4" s="1"/>
  <c r="G2161" i="4"/>
  <c r="I2161" i="4" s="1"/>
  <c r="G2041" i="4"/>
  <c r="I2041" i="4" s="1"/>
  <c r="G1941" i="4"/>
  <c r="I1941" i="4" s="1"/>
  <c r="G1889" i="4"/>
  <c r="I1889" i="4" s="1"/>
  <c r="G1865" i="4"/>
  <c r="I1865" i="4" s="1"/>
  <c r="G1409" i="4"/>
  <c r="I1409" i="4" s="1"/>
  <c r="G1373" i="4"/>
  <c r="I1373" i="4" s="1"/>
  <c r="G1341" i="4"/>
  <c r="I1341" i="4" s="1"/>
  <c r="G1309" i="4"/>
  <c r="I1309" i="4" s="1"/>
  <c r="G1277" i="4"/>
  <c r="I1277" i="4" s="1"/>
  <c r="G1261" i="4"/>
  <c r="I1261" i="4" s="1"/>
  <c r="G1229" i="4"/>
  <c r="I1229" i="4" s="1"/>
  <c r="G1189" i="4"/>
  <c r="I1189" i="4" s="1"/>
  <c r="G1157" i="4"/>
  <c r="I1157" i="4" s="1"/>
  <c r="G1125" i="4"/>
  <c r="I1125" i="4" s="1"/>
  <c r="G1093" i="4"/>
  <c r="I1093" i="4" s="1"/>
  <c r="G766" i="4"/>
  <c r="I766" i="4" s="1"/>
  <c r="G1381" i="4"/>
  <c r="I1381" i="4" s="1"/>
  <c r="G1301" i="4"/>
  <c r="I1301" i="4" s="1"/>
  <c r="G1237" i="4"/>
  <c r="I1237" i="4" s="1"/>
  <c r="G1181" i="4"/>
  <c r="I1181" i="4" s="1"/>
  <c r="G1117" i="4"/>
  <c r="I1117" i="4" s="1"/>
  <c r="G1101" i="4"/>
  <c r="I1101" i="4" s="1"/>
  <c r="G785" i="4"/>
  <c r="I785" i="4" s="1"/>
  <c r="G3606" i="4"/>
  <c r="I3606" i="4" s="1"/>
  <c r="G1207" i="4"/>
  <c r="I1207" i="4" s="1"/>
  <c r="G6141" i="4"/>
  <c r="I6141" i="4" s="1"/>
  <c r="G5965" i="4"/>
  <c r="I5965" i="4" s="1"/>
  <c r="G5613" i="4"/>
  <c r="I5613" i="4" s="1"/>
  <c r="G5533" i="4"/>
  <c r="I5533" i="4" s="1"/>
  <c r="G5453" i="4"/>
  <c r="I5453" i="4" s="1"/>
  <c r="G4693" i="4"/>
  <c r="I4693" i="4" s="1"/>
  <c r="G4621" i="4"/>
  <c r="I4621" i="4" s="1"/>
  <c r="G4573" i="4"/>
  <c r="I4573" i="4" s="1"/>
  <c r="G4493" i="4"/>
  <c r="I4493" i="4" s="1"/>
  <c r="G1420" i="4"/>
  <c r="I1420" i="4" s="1"/>
  <c r="G2370" i="4"/>
  <c r="I2370" i="4" s="1"/>
  <c r="G2976" i="4"/>
  <c r="I2976" i="4" s="1"/>
  <c r="G4316" i="4"/>
  <c r="I4316" i="4" s="1"/>
  <c r="G676" i="4"/>
  <c r="I676" i="4" s="1"/>
  <c r="G2251" i="4"/>
  <c r="I2251" i="4" s="1"/>
  <c r="G3624" i="4"/>
  <c r="I3624" i="4" s="1"/>
  <c r="G3564" i="4"/>
  <c r="I3564" i="4" s="1"/>
  <c r="G869" i="4"/>
  <c r="I869" i="4" s="1"/>
  <c r="G1008" i="4"/>
  <c r="I1008" i="4" s="1"/>
  <c r="G724" i="4"/>
  <c r="I724" i="4" s="1"/>
  <c r="G6169" i="4"/>
  <c r="I6169" i="4" s="1"/>
  <c r="G5985" i="4"/>
  <c r="I5985" i="4" s="1"/>
  <c r="G5885" i="4"/>
  <c r="I5885" i="4" s="1"/>
  <c r="G5709" i="4"/>
  <c r="I5709" i="4" s="1"/>
  <c r="G5609" i="4"/>
  <c r="I5609" i="4" s="1"/>
  <c r="G5573" i="4"/>
  <c r="I5573" i="4" s="1"/>
  <c r="G5549" i="4"/>
  <c r="I5549" i="4" s="1"/>
  <c r="G5529" i="4"/>
  <c r="I5529" i="4" s="1"/>
  <c r="G5509" i="4"/>
  <c r="I5509" i="4" s="1"/>
  <c r="G5477" i="4"/>
  <c r="I5477" i="4" s="1"/>
  <c r="G5445" i="4"/>
  <c r="I5445" i="4" s="1"/>
  <c r="G5421" i="4"/>
  <c r="I5421" i="4" s="1"/>
  <c r="G5389" i="4"/>
  <c r="I5389" i="4" s="1"/>
  <c r="G5313" i="4"/>
  <c r="I5313" i="4" s="1"/>
  <c r="G5085" i="4"/>
  <c r="I5085" i="4" s="1"/>
  <c r="G4741" i="4"/>
  <c r="I4741" i="4" s="1"/>
  <c r="G4709" i="4"/>
  <c r="I4709" i="4" s="1"/>
  <c r="G4689" i="4"/>
  <c r="I4689" i="4" s="1"/>
  <c r="G4665" i="4"/>
  <c r="I4665" i="4" s="1"/>
  <c r="G4617" i="4"/>
  <c r="I4617" i="4" s="1"/>
  <c r="G4589" i="4"/>
  <c r="I4589" i="4" s="1"/>
  <c r="G4565" i="4"/>
  <c r="I4565" i="4" s="1"/>
  <c r="G4537" i="4"/>
  <c r="I4537" i="4" s="1"/>
  <c r="G4517" i="4"/>
  <c r="I4517" i="4" s="1"/>
  <c r="G4485" i="4"/>
  <c r="I4485" i="4" s="1"/>
  <c r="G4457" i="4"/>
  <c r="I4457" i="4" s="1"/>
  <c r="G4429" i="4"/>
  <c r="I4429" i="4" s="1"/>
  <c r="G4401" i="4"/>
  <c r="I4401" i="4" s="1"/>
  <c r="G4381" i="4"/>
  <c r="I4381" i="4" s="1"/>
  <c r="G4257" i="4"/>
  <c r="I4257" i="4" s="1"/>
  <c r="G4149" i="4"/>
  <c r="I4149" i="4" s="1"/>
  <c r="G4121" i="4"/>
  <c r="I4121" i="4" s="1"/>
  <c r="G4105" i="4"/>
  <c r="I4105" i="4" s="1"/>
  <c r="G4081" i="4"/>
  <c r="I4081" i="4" s="1"/>
  <c r="G4053" i="4"/>
  <c r="I4053" i="4" s="1"/>
  <c r="G4029" i="4"/>
  <c r="I4029" i="4" s="1"/>
  <c r="G3981" i="4"/>
  <c r="I3981" i="4" s="1"/>
  <c r="G3957" i="4"/>
  <c r="I3957" i="4" s="1"/>
  <c r="G3929" i="4"/>
  <c r="I3929" i="4" s="1"/>
  <c r="G3905" i="4"/>
  <c r="I3905" i="4" s="1"/>
  <c r="G3877" i="4"/>
  <c r="I3877" i="4" s="1"/>
  <c r="G3857" i="4"/>
  <c r="I3857" i="4" s="1"/>
  <c r="G3829" i="4"/>
  <c r="I3829" i="4" s="1"/>
  <c r="G3693" i="4"/>
  <c r="I3693" i="4" s="1"/>
  <c r="G3605" i="4"/>
  <c r="I3605" i="4" s="1"/>
  <c r="G3581" i="4"/>
  <c r="I3581" i="4" s="1"/>
  <c r="G3549" i="4"/>
  <c r="I3549" i="4" s="1"/>
  <c r="G3493" i="4"/>
  <c r="I3493" i="4" s="1"/>
  <c r="G3349" i="4"/>
  <c r="I3349" i="4" s="1"/>
  <c r="G3325" i="4"/>
  <c r="I3325" i="4" s="1"/>
  <c r="G3269" i="4"/>
  <c r="I3269" i="4" s="1"/>
  <c r="G3013" i="4"/>
  <c r="I3013" i="4" s="1"/>
  <c r="G2989" i="4"/>
  <c r="I2989" i="4" s="1"/>
  <c r="G2965" i="4"/>
  <c r="I2965" i="4" s="1"/>
  <c r="G2945" i="4"/>
  <c r="I2945" i="4" s="1"/>
  <c r="G2921" i="4"/>
  <c r="I2921" i="4" s="1"/>
  <c r="G2901" i="4"/>
  <c r="I2901" i="4" s="1"/>
  <c r="G2877" i="4"/>
  <c r="I2877" i="4" s="1"/>
  <c r="G2857" i="4"/>
  <c r="I2857" i="4" s="1"/>
  <c r="G2833" i="4"/>
  <c r="I2833" i="4" s="1"/>
  <c r="G2805" i="4"/>
  <c r="I2805" i="4" s="1"/>
  <c r="G2773" i="4"/>
  <c r="I2773" i="4" s="1"/>
  <c r="G2737" i="4"/>
  <c r="I2737" i="4" s="1"/>
  <c r="G2637" i="4"/>
  <c r="I2637" i="4" s="1"/>
  <c r="G2385" i="4"/>
  <c r="I2385" i="4" s="1"/>
  <c r="G2345" i="4"/>
  <c r="I2345" i="4" s="1"/>
  <c r="G2233" i="4"/>
  <c r="I2233" i="4" s="1"/>
  <c r="G2097" i="4"/>
  <c r="I2097" i="4" s="1"/>
  <c r="G1841" i="4"/>
  <c r="I1841" i="4" s="1"/>
  <c r="G1809" i="4"/>
  <c r="I1809" i="4" s="1"/>
  <c r="G1785" i="4"/>
  <c r="I1785" i="4" s="1"/>
  <c r="G1761" i="4"/>
  <c r="I1761" i="4" s="1"/>
  <c r="G1737" i="4"/>
  <c r="I1737" i="4" s="1"/>
  <c r="G1697" i="4"/>
  <c r="I1697" i="4" s="1"/>
  <c r="G1665" i="4"/>
  <c r="I1665" i="4" s="1"/>
  <c r="G1645" i="4"/>
  <c r="I1645" i="4" s="1"/>
  <c r="G1625" i="4"/>
  <c r="I1625" i="4" s="1"/>
  <c r="G1605" i="4"/>
  <c r="I1605" i="4" s="1"/>
  <c r="G1589" i="4"/>
  <c r="I1589" i="4" s="1"/>
  <c r="G1569" i="4"/>
  <c r="I1569" i="4" s="1"/>
  <c r="G1537" i="4"/>
  <c r="I1537" i="4" s="1"/>
  <c r="G1505" i="4"/>
  <c r="I1505" i="4" s="1"/>
  <c r="G1489" i="4"/>
  <c r="I1489" i="4" s="1"/>
  <c r="G1469" i="4"/>
  <c r="I1469" i="4" s="1"/>
  <c r="G1453" i="4"/>
  <c r="I1453" i="4" s="1"/>
  <c r="G1026" i="4"/>
  <c r="I1026" i="4" s="1"/>
  <c r="G920" i="4"/>
  <c r="I920" i="4" s="1"/>
  <c r="G4329" i="4"/>
  <c r="I4329" i="4" s="1"/>
  <c r="G4273" i="4"/>
  <c r="I4273" i="4" s="1"/>
  <c r="G4205" i="4"/>
  <c r="I4205" i="4" s="1"/>
  <c r="G4165" i="4"/>
  <c r="I4165" i="4" s="1"/>
  <c r="G4005" i="4"/>
  <c r="I4005" i="4" s="1"/>
  <c r="G3781" i="4"/>
  <c r="I3781" i="4" s="1"/>
  <c r="G3717" i="4"/>
  <c r="I3717" i="4" s="1"/>
  <c r="G3657" i="4"/>
  <c r="I3657" i="4" s="1"/>
  <c r="G3517" i="4"/>
  <c r="I3517" i="4" s="1"/>
  <c r="G3433" i="4"/>
  <c r="I3433" i="4" s="1"/>
  <c r="G3365" i="4"/>
  <c r="I3365" i="4" s="1"/>
  <c r="G3245" i="4"/>
  <c r="I3245" i="4" s="1"/>
  <c r="G3205" i="4"/>
  <c r="I3205" i="4" s="1"/>
  <c r="G3137" i="4"/>
  <c r="I3137" i="4" s="1"/>
  <c r="G3085" i="4"/>
  <c r="I3085" i="4" s="1"/>
  <c r="G3009" i="4"/>
  <c r="I3009" i="4" s="1"/>
  <c r="G2701" i="4"/>
  <c r="I2701" i="4" s="1"/>
  <c r="G2537" i="4"/>
  <c r="I2537" i="4" s="1"/>
  <c r="G2445" i="4"/>
  <c r="I2445" i="4" s="1"/>
  <c r="G2297" i="4"/>
  <c r="I2297" i="4" s="1"/>
  <c r="G2197" i="4"/>
  <c r="I2197" i="4" s="1"/>
  <c r="G2017" i="4"/>
  <c r="I2017" i="4" s="1"/>
  <c r="G1965" i="4"/>
  <c r="I1965" i="4" s="1"/>
  <c r="G1913" i="4"/>
  <c r="I1913" i="4" s="1"/>
  <c r="G1433" i="4"/>
  <c r="I1433" i="4" s="1"/>
  <c r="G1389" i="4"/>
  <c r="I1389" i="4" s="1"/>
  <c r="G1357" i="4"/>
  <c r="I1357" i="4" s="1"/>
  <c r="G1325" i="4"/>
  <c r="I1325" i="4" s="1"/>
  <c r="G1293" i="4"/>
  <c r="I1293" i="4" s="1"/>
  <c r="G1245" i="4"/>
  <c r="I1245" i="4" s="1"/>
  <c r="G1209" i="4"/>
  <c r="I1209" i="4" s="1"/>
  <c r="G1173" i="4"/>
  <c r="I1173" i="4" s="1"/>
  <c r="G1141" i="4"/>
  <c r="I1141" i="4" s="1"/>
  <c r="G1109" i="4"/>
  <c r="I1109" i="4" s="1"/>
  <c r="G1077" i="4"/>
  <c r="I1077" i="4" s="1"/>
  <c r="G848" i="4"/>
  <c r="I848" i="4" s="1"/>
  <c r="G691" i="4"/>
  <c r="I691" i="4" s="1"/>
  <c r="G941" i="4"/>
  <c r="I941" i="4" s="1"/>
  <c r="G999" i="4"/>
  <c r="I999" i="4" s="1"/>
  <c r="G5725" i="4"/>
  <c r="I5725" i="4" s="1"/>
  <c r="G5637" i="4"/>
  <c r="I5637" i="4" s="1"/>
  <c r="G5349" i="4"/>
  <c r="I5349" i="4" s="1"/>
  <c r="G5277" i="4"/>
  <c r="I5277" i="4" s="1"/>
  <c r="G5197" i="4"/>
  <c r="I5197" i="4" s="1"/>
  <c r="G5117" i="4"/>
  <c r="I5117" i="4" s="1"/>
  <c r="G5037" i="4"/>
  <c r="I5037" i="4" s="1"/>
  <c r="G4917" i="4"/>
  <c r="I4917" i="4" s="1"/>
  <c r="G4853" i="4"/>
  <c r="I4853" i="4" s="1"/>
  <c r="G4773" i="4"/>
  <c r="I4773" i="4" s="1"/>
  <c r="G4341" i="4"/>
  <c r="I4341" i="4" s="1"/>
  <c r="G2409" i="4"/>
  <c r="I2409" i="4" s="1"/>
  <c r="G1349" i="4"/>
  <c r="I1349" i="4" s="1"/>
  <c r="G1165" i="4"/>
  <c r="I1165" i="4" s="1"/>
  <c r="G631" i="4"/>
  <c r="I631" i="4" s="1"/>
  <c r="G2079" i="4"/>
  <c r="I2079" i="4" s="1"/>
  <c r="G1904" i="4"/>
  <c r="I1904" i="4" s="1"/>
  <c r="G644" i="4"/>
  <c r="I644" i="4" s="1"/>
  <c r="G2360" i="4"/>
  <c r="I2360" i="4" s="1"/>
  <c r="G1663" i="4"/>
  <c r="I1663" i="4" s="1"/>
  <c r="G2339" i="4"/>
  <c r="I2339" i="4" s="1"/>
  <c r="G4842" i="4"/>
  <c r="I4842" i="4" s="1"/>
  <c r="G3050" i="4"/>
  <c r="I3050" i="4" s="1"/>
  <c r="G6125" i="4"/>
  <c r="I6125" i="4" s="1"/>
  <c r="G5957" i="4"/>
  <c r="I5957" i="4" s="1"/>
  <c r="G5853" i="4"/>
  <c r="I5853" i="4" s="1"/>
  <c r="G5789" i="4"/>
  <c r="I5789" i="4" s="1"/>
  <c r="G5773" i="4"/>
  <c r="I5773" i="4" s="1"/>
  <c r="G5741" i="4"/>
  <c r="I5741" i="4" s="1"/>
  <c r="G5685" i="4"/>
  <c r="I5685" i="4" s="1"/>
  <c r="G5653" i="4"/>
  <c r="I5653" i="4" s="1"/>
  <c r="G5365" i="4"/>
  <c r="I5365" i="4" s="1"/>
  <c r="G5337" i="4"/>
  <c r="I5337" i="4" s="1"/>
  <c r="G5289" i="4"/>
  <c r="I5289" i="4" s="1"/>
  <c r="G5261" i="4"/>
  <c r="I5261" i="4" s="1"/>
  <c r="G5237" i="4"/>
  <c r="I5237" i="4" s="1"/>
  <c r="G5213" i="4"/>
  <c r="I5213" i="4" s="1"/>
  <c r="G5189" i="4"/>
  <c r="I5189" i="4" s="1"/>
  <c r="G5165" i="4"/>
  <c r="I5165" i="4" s="1"/>
  <c r="G5133" i="4"/>
  <c r="I5133" i="4" s="1"/>
  <c r="G5101" i="4"/>
  <c r="I5101" i="4" s="1"/>
  <c r="G5053" i="4"/>
  <c r="I5053" i="4" s="1"/>
  <c r="G5029" i="4"/>
  <c r="I5029" i="4" s="1"/>
  <c r="G5005" i="4"/>
  <c r="I5005" i="4" s="1"/>
  <c r="G4981" i="4"/>
  <c r="I4981" i="4" s="1"/>
  <c r="G4949" i="4"/>
  <c r="I4949" i="4" s="1"/>
  <c r="G4933" i="4"/>
  <c r="I4933" i="4" s="1"/>
  <c r="G4909" i="4"/>
  <c r="I4909" i="4" s="1"/>
  <c r="G4885" i="4"/>
  <c r="I4885" i="4" s="1"/>
  <c r="G4865" i="4"/>
  <c r="I4865" i="4" s="1"/>
  <c r="G4837" i="4"/>
  <c r="I4837" i="4" s="1"/>
  <c r="G4805" i="4"/>
  <c r="I4805" i="4" s="1"/>
  <c r="G4781" i="4"/>
  <c r="I4781" i="4" s="1"/>
  <c r="G4765" i="4"/>
  <c r="I4765" i="4" s="1"/>
  <c r="G1538" i="4"/>
  <c r="I1538" i="4" s="1"/>
  <c r="G3554" i="4"/>
  <c r="I3554" i="4" s="1"/>
  <c r="G5396" i="4"/>
  <c r="I5396" i="4" s="1"/>
  <c r="G2816" i="4"/>
  <c r="I2816" i="4" s="1"/>
  <c r="G4963" i="4"/>
  <c r="I4963" i="4" s="1"/>
  <c r="G3048" i="4"/>
  <c r="I3048" i="4" s="1"/>
  <c r="G2060" i="4"/>
  <c r="I2060" i="4" s="1"/>
  <c r="G760" i="4"/>
  <c r="I760" i="4" s="1"/>
  <c r="G858" i="4"/>
  <c r="I858" i="4" s="1"/>
  <c r="G5917" i="4"/>
  <c r="I5917" i="4" s="1"/>
  <c r="G5817" i="4"/>
  <c r="I5817" i="4" s="1"/>
  <c r="G5621" i="4"/>
  <c r="I5621" i="4" s="1"/>
  <c r="G5597" i="4"/>
  <c r="I5597" i="4" s="1"/>
  <c r="G5569" i="4"/>
  <c r="I5569" i="4" s="1"/>
  <c r="G5545" i="4"/>
  <c r="I5545" i="4" s="1"/>
  <c r="G5525" i="4"/>
  <c r="I5525" i="4" s="1"/>
  <c r="G5501" i="4"/>
  <c r="I5501" i="4" s="1"/>
  <c r="G5469" i="4"/>
  <c r="I5469" i="4" s="1"/>
  <c r="G5437" i="4"/>
  <c r="I5437" i="4" s="1"/>
  <c r="G5413" i="4"/>
  <c r="I5413" i="4" s="1"/>
  <c r="G5381" i="4"/>
  <c r="I5381" i="4" s="1"/>
  <c r="G5309" i="4"/>
  <c r="I5309" i="4" s="1"/>
  <c r="G5157" i="4"/>
  <c r="I5157" i="4" s="1"/>
  <c r="G5077" i="4"/>
  <c r="I5077" i="4" s="1"/>
  <c r="G4733" i="4"/>
  <c r="I4733" i="4" s="1"/>
  <c r="G4705" i="4"/>
  <c r="I4705" i="4" s="1"/>
  <c r="G4661" i="4"/>
  <c r="I4661" i="4" s="1"/>
  <c r="G4637" i="4"/>
  <c r="I4637" i="4" s="1"/>
  <c r="G4613" i="4"/>
  <c r="I4613" i="4" s="1"/>
  <c r="G4585" i="4"/>
  <c r="I4585" i="4" s="1"/>
  <c r="G4557" i="4"/>
  <c r="I4557" i="4" s="1"/>
  <c r="G4533" i="4"/>
  <c r="I4533" i="4" s="1"/>
  <c r="G4509" i="4"/>
  <c r="I4509" i="4" s="1"/>
  <c r="G4477" i="4"/>
  <c r="I4477" i="4" s="1"/>
  <c r="G4453" i="4"/>
  <c r="I4453" i="4" s="1"/>
  <c r="G4421" i="4"/>
  <c r="I4421" i="4" s="1"/>
  <c r="G4397" i="4"/>
  <c r="I4397" i="4" s="1"/>
  <c r="G4377" i="4"/>
  <c r="I4377" i="4" s="1"/>
  <c r="G4253" i="4"/>
  <c r="I4253" i="4" s="1"/>
  <c r="G4141" i="4"/>
  <c r="I4141" i="4" s="1"/>
  <c r="G4117" i="4"/>
  <c r="I4117" i="4" s="1"/>
  <c r="G4101" i="4"/>
  <c r="I4101" i="4" s="1"/>
  <c r="G4077" i="4"/>
  <c r="I4077" i="4" s="1"/>
  <c r="G4045" i="4"/>
  <c r="I4045" i="4" s="1"/>
  <c r="G4021" i="4"/>
  <c r="I4021" i="4" s="1"/>
  <c r="G3977" i="4"/>
  <c r="I3977" i="4" s="1"/>
  <c r="G3949" i="4"/>
  <c r="I3949" i="4" s="1"/>
  <c r="G3925" i="4"/>
  <c r="I3925" i="4" s="1"/>
  <c r="G3901" i="4"/>
  <c r="I3901" i="4" s="1"/>
  <c r="G3873" i="4"/>
  <c r="I3873" i="4" s="1"/>
  <c r="G3853" i="4"/>
  <c r="I3853" i="4" s="1"/>
  <c r="G3821" i="4"/>
  <c r="I3821" i="4" s="1"/>
  <c r="G3617" i="4"/>
  <c r="I3617" i="4" s="1"/>
  <c r="G3601" i="4"/>
  <c r="I3601" i="4" s="1"/>
  <c r="G3541" i="4"/>
  <c r="I3541" i="4" s="1"/>
  <c r="G3485" i="4"/>
  <c r="I3485" i="4" s="1"/>
  <c r="G3345" i="4"/>
  <c r="I3345" i="4" s="1"/>
  <c r="G3317" i="4"/>
  <c r="I3317" i="4" s="1"/>
  <c r="G3293" i="4"/>
  <c r="I3293" i="4" s="1"/>
  <c r="G3265" i="4"/>
  <c r="I3265" i="4" s="1"/>
  <c r="G2981" i="4"/>
  <c r="I2981" i="4" s="1"/>
  <c r="G2961" i="4"/>
  <c r="I2961" i="4" s="1"/>
  <c r="G2941" i="4"/>
  <c r="I2941" i="4" s="1"/>
  <c r="G2917" i="4"/>
  <c r="I2917" i="4" s="1"/>
  <c r="G2873" i="4"/>
  <c r="I2873" i="4" s="1"/>
  <c r="G2853" i="4"/>
  <c r="I2853" i="4" s="1"/>
  <c r="G2829" i="4"/>
  <c r="I2829" i="4" s="1"/>
  <c r="G2797" i="4"/>
  <c r="I2797" i="4" s="1"/>
  <c r="G2769" i="4"/>
  <c r="I2769" i="4" s="1"/>
  <c r="G2721" i="4"/>
  <c r="I2721" i="4" s="1"/>
  <c r="G2617" i="4"/>
  <c r="I2617" i="4" s="1"/>
  <c r="G2369" i="4"/>
  <c r="I2369" i="4" s="1"/>
  <c r="G2225" i="4"/>
  <c r="I2225" i="4" s="1"/>
  <c r="G2113" i="4"/>
  <c r="I2113" i="4" s="1"/>
  <c r="G2089" i="4"/>
  <c r="I2089" i="4" s="1"/>
  <c r="G1861" i="4"/>
  <c r="I1861" i="4" s="1"/>
  <c r="G1833" i="4"/>
  <c r="I1833" i="4" s="1"/>
  <c r="G1801" i="4"/>
  <c r="I1801" i="4" s="1"/>
  <c r="G1777" i="4"/>
  <c r="I1777" i="4" s="1"/>
  <c r="G1757" i="4"/>
  <c r="I1757" i="4" s="1"/>
  <c r="G1729" i="4"/>
  <c r="I1729" i="4" s="1"/>
  <c r="G1709" i="4"/>
  <c r="I1709" i="4" s="1"/>
  <c r="G1689" i="4"/>
  <c r="I1689" i="4" s="1"/>
  <c r="G1661" i="4"/>
  <c r="I1661" i="4" s="1"/>
  <c r="G1641" i="4"/>
  <c r="I1641" i="4" s="1"/>
  <c r="G1617" i="4"/>
  <c r="I1617" i="4" s="1"/>
  <c r="G1601" i="4"/>
  <c r="I1601" i="4" s="1"/>
  <c r="G1585" i="4"/>
  <c r="I1585" i="4" s="1"/>
  <c r="G1565" i="4"/>
  <c r="I1565" i="4" s="1"/>
  <c r="G1549" i="4"/>
  <c r="I1549" i="4" s="1"/>
  <c r="G1533" i="4"/>
  <c r="I1533" i="4" s="1"/>
  <c r="G1517" i="4"/>
  <c r="I1517" i="4" s="1"/>
  <c r="G1501" i="4"/>
  <c r="I1501" i="4" s="1"/>
  <c r="G1485" i="4"/>
  <c r="I1485" i="4" s="1"/>
  <c r="G1465" i="4"/>
  <c r="I1465" i="4" s="1"/>
  <c r="G1449" i="4"/>
  <c r="I1449" i="4" s="1"/>
  <c r="G1273" i="4"/>
  <c r="I1273" i="4" s="1"/>
  <c r="G1004" i="4"/>
  <c r="I1004" i="4" s="1"/>
  <c r="G638" i="4"/>
  <c r="I638" i="4" s="1"/>
  <c r="G1579" i="4"/>
  <c r="I1579" i="4" s="1"/>
  <c r="G2858" i="4"/>
  <c r="I2858" i="4" s="1"/>
  <c r="G3782" i="4"/>
  <c r="I3782" i="4" s="1"/>
  <c r="G1602" i="4"/>
  <c r="I1602" i="4" s="1"/>
  <c r="G671" i="4"/>
  <c r="I671" i="4" s="1"/>
  <c r="G824" i="4"/>
  <c r="I824" i="4" s="1"/>
  <c r="G5515" i="4"/>
  <c r="I5515" i="4" s="1"/>
  <c r="G1009" i="4"/>
  <c r="I1009" i="4" s="1"/>
  <c r="G2022" i="4"/>
  <c r="I2022" i="4" s="1"/>
  <c r="G2496" i="4"/>
  <c r="I2496" i="4" s="1"/>
  <c r="G3132" i="4"/>
  <c r="I3132" i="4" s="1"/>
  <c r="G6157" i="4"/>
  <c r="I6157" i="4" s="1"/>
  <c r="G5973" i="4"/>
  <c r="I5973" i="4" s="1"/>
  <c r="G5877" i="4"/>
  <c r="I5877" i="4" s="1"/>
  <c r="G5785" i="4"/>
  <c r="I5785" i="4" s="1"/>
  <c r="G5765" i="4"/>
  <c r="I5765" i="4" s="1"/>
  <c r="G5733" i="4"/>
  <c r="I5733" i="4" s="1"/>
  <c r="G5701" i="4"/>
  <c r="I5701" i="4" s="1"/>
  <c r="G5677" i="4"/>
  <c r="I5677" i="4" s="1"/>
  <c r="G5645" i="4"/>
  <c r="I5645" i="4" s="1"/>
  <c r="G5357" i="4"/>
  <c r="I5357" i="4" s="1"/>
  <c r="G5333" i="4"/>
  <c r="I5333" i="4" s="1"/>
  <c r="G5305" i="4"/>
  <c r="I5305" i="4" s="1"/>
  <c r="G5285" i="4"/>
  <c r="I5285" i="4" s="1"/>
  <c r="G5257" i="4"/>
  <c r="I5257" i="4" s="1"/>
  <c r="G5229" i="4"/>
  <c r="I5229" i="4" s="1"/>
  <c r="G5205" i="4"/>
  <c r="I5205" i="4" s="1"/>
  <c r="G5181" i="4"/>
  <c r="I5181" i="4" s="1"/>
  <c r="G5125" i="4"/>
  <c r="I5125" i="4" s="1"/>
  <c r="G5097" i="4"/>
  <c r="I5097" i="4" s="1"/>
  <c r="G5073" i="4"/>
  <c r="I5073" i="4" s="1"/>
  <c r="G5045" i="4"/>
  <c r="I5045" i="4" s="1"/>
  <c r="G5021" i="4"/>
  <c r="I5021" i="4" s="1"/>
  <c r="G4997" i="4"/>
  <c r="I4997" i="4" s="1"/>
  <c r="G4973" i="4"/>
  <c r="I4973" i="4" s="1"/>
  <c r="G4945" i="4"/>
  <c r="I4945" i="4" s="1"/>
  <c r="G4925" i="4"/>
  <c r="I4925" i="4" s="1"/>
  <c r="G4901" i="4"/>
  <c r="I4901" i="4" s="1"/>
  <c r="G4877" i="4"/>
  <c r="I4877" i="4" s="1"/>
  <c r="G4861" i="4"/>
  <c r="I4861" i="4" s="1"/>
  <c r="G4829" i="4"/>
  <c r="I4829" i="4" s="1"/>
  <c r="G4797" i="4"/>
  <c r="I4797" i="4" s="1"/>
  <c r="G4777" i="4"/>
  <c r="I4777" i="4" s="1"/>
  <c r="G4757" i="4"/>
  <c r="I4757" i="4" s="1"/>
  <c r="G4581" i="4"/>
  <c r="I4581" i="4" s="1"/>
  <c r="G4349" i="4"/>
  <c r="I4349" i="4" s="1"/>
  <c r="G4325" i="4"/>
  <c r="I4325" i="4" s="1"/>
  <c r="G4293" i="4"/>
  <c r="I4293" i="4" s="1"/>
  <c r="G4269" i="4"/>
  <c r="I4269" i="4" s="1"/>
  <c r="G4229" i="4"/>
  <c r="I4229" i="4" s="1"/>
  <c r="G4197" i="4"/>
  <c r="I4197" i="4" s="1"/>
  <c r="G4177" i="4"/>
  <c r="I4177" i="4" s="1"/>
  <c r="G4133" i="4"/>
  <c r="I4133" i="4" s="1"/>
  <c r="G4069" i="4"/>
  <c r="I4069" i="4" s="1"/>
  <c r="G3801" i="4"/>
  <c r="I3801" i="4" s="1"/>
  <c r="G3773" i="4"/>
  <c r="I3773" i="4" s="1"/>
  <c r="G3741" i="4"/>
  <c r="I3741" i="4" s="1"/>
  <c r="G3709" i="4"/>
  <c r="I3709" i="4" s="1"/>
  <c r="G3689" i="4"/>
  <c r="I3689" i="4" s="1"/>
  <c r="G3673" i="4"/>
  <c r="I3673" i="4" s="1"/>
  <c r="G3645" i="4"/>
  <c r="I3645" i="4" s="1"/>
  <c r="G3537" i="4"/>
  <c r="I3537" i="4" s="1"/>
  <c r="G3509" i="4"/>
  <c r="I3509" i="4" s="1"/>
  <c r="G3453" i="4"/>
  <c r="I3453" i="4" s="1"/>
  <c r="G3429" i="4"/>
  <c r="I3429" i="4" s="1"/>
  <c r="G3405" i="4"/>
  <c r="I3405" i="4" s="1"/>
  <c r="G3381" i="4"/>
  <c r="I3381" i="4" s="1"/>
  <c r="G3361" i="4"/>
  <c r="I3361" i="4" s="1"/>
  <c r="G3241" i="4"/>
  <c r="I3241" i="4" s="1"/>
  <c r="G3217" i="4"/>
  <c r="I3217" i="4" s="1"/>
  <c r="G3197" i="4"/>
  <c r="I3197" i="4" s="1"/>
  <c r="G3173" i="4"/>
  <c r="I3173" i="4" s="1"/>
  <c r="G3153" i="4"/>
  <c r="I3153" i="4" s="1"/>
  <c r="G3133" i="4"/>
  <c r="I3133" i="4" s="1"/>
  <c r="G3109" i="4"/>
  <c r="I3109" i="4" s="1"/>
  <c r="G3073" i="4"/>
  <c r="I3073" i="4" s="1"/>
  <c r="G3045" i="4"/>
  <c r="I3045" i="4" s="1"/>
  <c r="G2713" i="4"/>
  <c r="I2713" i="4" s="1"/>
  <c r="G2697" i="4"/>
  <c r="I2697" i="4" s="1"/>
  <c r="G2661" i="4"/>
  <c r="I2661" i="4" s="1"/>
  <c r="G2573" i="4"/>
  <c r="I2573" i="4" s="1"/>
  <c r="G2533" i="4"/>
  <c r="I2533" i="4" s="1"/>
  <c r="G2489" i="4"/>
  <c r="I2489" i="4" s="1"/>
  <c r="G2433" i="4"/>
  <c r="I2433" i="4" s="1"/>
  <c r="G2321" i="4"/>
  <c r="I2321" i="4" s="1"/>
  <c r="G2293" i="4"/>
  <c r="I2293" i="4" s="1"/>
  <c r="G2181" i="4"/>
  <c r="I2181" i="4" s="1"/>
  <c r="G2157" i="4"/>
  <c r="I2157" i="4" s="1"/>
  <c r="G2033" i="4"/>
  <c r="I2033" i="4" s="1"/>
  <c r="G1997" i="4"/>
  <c r="I1997" i="4" s="1"/>
  <c r="G1961" i="4"/>
  <c r="I1961" i="4" s="1"/>
  <c r="G1937" i="4"/>
  <c r="I1937" i="4" s="1"/>
  <c r="G1905" i="4"/>
  <c r="I1905" i="4" s="1"/>
  <c r="G1885" i="4"/>
  <c r="I1885" i="4" s="1"/>
  <c r="G1657" i="4"/>
  <c r="I1657" i="4" s="1"/>
  <c r="G1429" i="4"/>
  <c r="I1429" i="4" s="1"/>
  <c r="G1401" i="4"/>
  <c r="I1401" i="4" s="1"/>
  <c r="G1385" i="4"/>
  <c r="I1385" i="4" s="1"/>
  <c r="G1369" i="4"/>
  <c r="I1369" i="4" s="1"/>
  <c r="G1353" i="4"/>
  <c r="I1353" i="4" s="1"/>
  <c r="G1337" i="4"/>
  <c r="I1337" i="4" s="1"/>
  <c r="G1321" i="4"/>
  <c r="I1321" i="4" s="1"/>
  <c r="G1305" i="4"/>
  <c r="I1305" i="4" s="1"/>
  <c r="G1289" i="4"/>
  <c r="I1289" i="4" s="1"/>
  <c r="G1257" i="4"/>
  <c r="I1257" i="4" s="1"/>
  <c r="G1241" i="4"/>
  <c r="I1241" i="4" s="1"/>
  <c r="G1225" i="4"/>
  <c r="I1225" i="4" s="1"/>
  <c r="G1205" i="4"/>
  <c r="I1205" i="4" s="1"/>
  <c r="G1185" i="4"/>
  <c r="I1185" i="4" s="1"/>
  <c r="G1169" i="4"/>
  <c r="I1169" i="4" s="1"/>
  <c r="G1153" i="4"/>
  <c r="I1153" i="4" s="1"/>
  <c r="G1137" i="4"/>
  <c r="I1137" i="4" s="1"/>
  <c r="G1121" i="4"/>
  <c r="I1121" i="4" s="1"/>
  <c r="G1105" i="4"/>
  <c r="I1105" i="4" s="1"/>
  <c r="G1089" i="4"/>
  <c r="I1089" i="4" s="1"/>
  <c r="G1073" i="4"/>
  <c r="I1073" i="4" s="1"/>
  <c r="G761" i="4"/>
  <c r="I761" i="4" s="1"/>
  <c r="G686" i="4"/>
  <c r="I686" i="4" s="1"/>
  <c r="G646" i="4"/>
  <c r="I646" i="4" s="1"/>
  <c r="G5781" i="4"/>
  <c r="I5781" i="4" s="1"/>
  <c r="G5693" i="4"/>
  <c r="I5693" i="4" s="1"/>
  <c r="G5373" i="4"/>
  <c r="I5373" i="4" s="1"/>
  <c r="G5301" i="4"/>
  <c r="I5301" i="4" s="1"/>
  <c r="G5221" i="4"/>
  <c r="I5221" i="4" s="1"/>
  <c r="G5149" i="4"/>
  <c r="I5149" i="4" s="1"/>
  <c r="G5069" i="4"/>
  <c r="I5069" i="4" s="1"/>
  <c r="G5013" i="4"/>
  <c r="I5013" i="4" s="1"/>
  <c r="G4965" i="4"/>
  <c r="I4965" i="4" s="1"/>
  <c r="G4897" i="4"/>
  <c r="I4897" i="4" s="1"/>
  <c r="G4821" i="4"/>
  <c r="I4821" i="4" s="1"/>
  <c r="G4317" i="4"/>
  <c r="I4317" i="4" s="1"/>
  <c r="G4221" i="4"/>
  <c r="I4221" i="4" s="1"/>
  <c r="G3765" i="4"/>
  <c r="I3765" i="4" s="1"/>
  <c r="G3701" i="4"/>
  <c r="I3701" i="4" s="1"/>
  <c r="G3669" i="4"/>
  <c r="I3669" i="4" s="1"/>
  <c r="G3421" i="4"/>
  <c r="I3421" i="4" s="1"/>
  <c r="G3373" i="4"/>
  <c r="I3373" i="4" s="1"/>
  <c r="G3237" i="4"/>
  <c r="I3237" i="4" s="1"/>
  <c r="G3193" i="4"/>
  <c r="I3193" i="4" s="1"/>
  <c r="G3149" i="4"/>
  <c r="I3149" i="4" s="1"/>
  <c r="G3101" i="4"/>
  <c r="I3101" i="4" s="1"/>
  <c r="G3037" i="4"/>
  <c r="I3037" i="4" s="1"/>
  <c r="G2745" i="4"/>
  <c r="I2745" i="4" s="1"/>
  <c r="G2517" i="4"/>
  <c r="I2517" i="4" s="1"/>
  <c r="G2261" i="4"/>
  <c r="I2261" i="4" s="1"/>
  <c r="G2173" i="4"/>
  <c r="I2173" i="4" s="1"/>
  <c r="G2025" i="4"/>
  <c r="I2025" i="4" s="1"/>
  <c r="G1953" i="4"/>
  <c r="I1953" i="4" s="1"/>
  <c r="G1901" i="4"/>
  <c r="I1901" i="4" s="1"/>
  <c r="G1649" i="4"/>
  <c r="I1649" i="4" s="1"/>
  <c r="G1541" i="4"/>
  <c r="I1541" i="4" s="1"/>
  <c r="G1473" i="4"/>
  <c r="I1473" i="4" s="1"/>
  <c r="G1425" i="4"/>
  <c r="I1425" i="4" s="1"/>
  <c r="G1365" i="4"/>
  <c r="I1365" i="4" s="1"/>
  <c r="G1317" i="4"/>
  <c r="I1317" i="4" s="1"/>
  <c r="G1269" i="4"/>
  <c r="I1269" i="4" s="1"/>
  <c r="G1221" i="4"/>
  <c r="I1221" i="4" s="1"/>
  <c r="G1149" i="4"/>
  <c r="I1149" i="4" s="1"/>
  <c r="G1065" i="4"/>
  <c r="I1065" i="4" s="1"/>
  <c r="G976" i="4"/>
  <c r="I976" i="4" s="1"/>
  <c r="G3570" i="4"/>
  <c r="I3570" i="4" s="1"/>
  <c r="G3578" i="4"/>
  <c r="I3578" i="4" s="1"/>
  <c r="G2534" i="4"/>
  <c r="I2534" i="4" s="1"/>
  <c r="G5865" i="4"/>
  <c r="I5865" i="4" s="1"/>
  <c r="G5557" i="4"/>
  <c r="I5557" i="4" s="1"/>
  <c r="G5485" i="4"/>
  <c r="I5485" i="4" s="1"/>
  <c r="G5397" i="4"/>
  <c r="I5397" i="4" s="1"/>
  <c r="G4717" i="4"/>
  <c r="I4717" i="4" s="1"/>
  <c r="G4669" i="4"/>
  <c r="I4669" i="4" s="1"/>
  <c r="G4597" i="4"/>
  <c r="I4597" i="4" s="1"/>
  <c r="G4521" i="4"/>
  <c r="I4521" i="4" s="1"/>
  <c r="G1984" i="4"/>
  <c r="I1984" i="4" s="1"/>
  <c r="G2423" i="4"/>
  <c r="I2423" i="4" s="1"/>
  <c r="G1780" i="4"/>
  <c r="I1780" i="4" s="1"/>
  <c r="G1386" i="4"/>
  <c r="I1386" i="4" s="1"/>
  <c r="G2799" i="4"/>
  <c r="I2799" i="4" s="1"/>
  <c r="G6109" i="4"/>
  <c r="I6109" i="4" s="1"/>
  <c r="G5945" i="4"/>
  <c r="I5945" i="4" s="1"/>
  <c r="G5845" i="4"/>
  <c r="I5845" i="4" s="1"/>
  <c r="G5669" i="4"/>
  <c r="I5669" i="4" s="1"/>
  <c r="G5617" i="4"/>
  <c r="I5617" i="4" s="1"/>
  <c r="G5589" i="4"/>
  <c r="I5589" i="4" s="1"/>
  <c r="G5565" i="4"/>
  <c r="I5565" i="4" s="1"/>
  <c r="G5541" i="4"/>
  <c r="I5541" i="4" s="1"/>
  <c r="G5517" i="4"/>
  <c r="I5517" i="4" s="1"/>
  <c r="G5493" i="4"/>
  <c r="I5493" i="4" s="1"/>
  <c r="G5461" i="4"/>
  <c r="I5461" i="4" s="1"/>
  <c r="G5429" i="4"/>
  <c r="I5429" i="4" s="1"/>
  <c r="G5405" i="4"/>
  <c r="I5405" i="4" s="1"/>
  <c r="G4725" i="4"/>
  <c r="I4725" i="4" s="1"/>
  <c r="G4701" i="4"/>
  <c r="I4701" i="4" s="1"/>
  <c r="G4677" i="4"/>
  <c r="I4677" i="4" s="1"/>
  <c r="G4653" i="4"/>
  <c r="I4653" i="4" s="1"/>
  <c r="G4629" i="4"/>
  <c r="I4629" i="4" s="1"/>
  <c r="G4605" i="4"/>
  <c r="I4605" i="4" s="1"/>
  <c r="G4549" i="4"/>
  <c r="I4549" i="4" s="1"/>
  <c r="G4525" i="4"/>
  <c r="I4525" i="4" s="1"/>
  <c r="G4501" i="4"/>
  <c r="I4501" i="4" s="1"/>
  <c r="G4469" i="4"/>
  <c r="I4469" i="4" s="1"/>
  <c r="G4445" i="4"/>
  <c r="I4445" i="4" s="1"/>
  <c r="G4413" i="4"/>
  <c r="I4413" i="4" s="1"/>
  <c r="G4389" i="4"/>
  <c r="I4389" i="4" s="1"/>
  <c r="G4373" i="4"/>
  <c r="I4373" i="4" s="1"/>
  <c r="G4265" i="4"/>
  <c r="I4265" i="4" s="1"/>
  <c r="G4245" i="4"/>
  <c r="I4245" i="4" s="1"/>
  <c r="G4173" i="4"/>
  <c r="I4173" i="4" s="1"/>
  <c r="G4157" i="4"/>
  <c r="I4157" i="4" s="1"/>
  <c r="G4113" i="4"/>
  <c r="I4113" i="4" s="1"/>
  <c r="G4093" i="4"/>
  <c r="I4093" i="4" s="1"/>
  <c r="G4041" i="4"/>
  <c r="I4041" i="4" s="1"/>
  <c r="G4017" i="4"/>
  <c r="I4017" i="4" s="1"/>
  <c r="G3997" i="4"/>
  <c r="I3997" i="4" s="1"/>
  <c r="G3973" i="4"/>
  <c r="I3973" i="4" s="1"/>
  <c r="G3941" i="4"/>
  <c r="I3941" i="4" s="1"/>
  <c r="G3917" i="4"/>
  <c r="I3917" i="4" s="1"/>
  <c r="G3893" i="4"/>
  <c r="I3893" i="4" s="1"/>
  <c r="G3869" i="4"/>
  <c r="I3869" i="4" s="1"/>
  <c r="G3845" i="4"/>
  <c r="I3845" i="4" s="1"/>
  <c r="G3817" i="4"/>
  <c r="I3817" i="4" s="1"/>
  <c r="G3613" i="4"/>
  <c r="I3613" i="4" s="1"/>
  <c r="G3597" i="4"/>
  <c r="I3597" i="4" s="1"/>
  <c r="G3565" i="4"/>
  <c r="I3565" i="4" s="1"/>
  <c r="G3501" i="4"/>
  <c r="I3501" i="4" s="1"/>
  <c r="G3481" i="4"/>
  <c r="I3481" i="4" s="1"/>
  <c r="G3341" i="4"/>
  <c r="I3341" i="4" s="1"/>
  <c r="G3313" i="4"/>
  <c r="I3313" i="4" s="1"/>
  <c r="G3285" i="4"/>
  <c r="I3285" i="4" s="1"/>
  <c r="G3261" i="4"/>
  <c r="I3261" i="4" s="1"/>
  <c r="G3021" i="4"/>
  <c r="I3021" i="4" s="1"/>
  <c r="G3005" i="4"/>
  <c r="I3005" i="4" s="1"/>
  <c r="G2977" i="4"/>
  <c r="I2977" i="4" s="1"/>
  <c r="G2957" i="4"/>
  <c r="I2957" i="4" s="1"/>
  <c r="G2933" i="4"/>
  <c r="I2933" i="4" s="1"/>
  <c r="G2913" i="4"/>
  <c r="I2913" i="4" s="1"/>
  <c r="G2893" i="4"/>
  <c r="I2893" i="4" s="1"/>
  <c r="G2869" i="4"/>
  <c r="I2869" i="4" s="1"/>
  <c r="G2845" i="4"/>
  <c r="I2845" i="4" s="1"/>
  <c r="G2825" i="4"/>
  <c r="I2825" i="4" s="1"/>
  <c r="G2789" i="4"/>
  <c r="I2789" i="4" s="1"/>
  <c r="G2761" i="4"/>
  <c r="I2761" i="4" s="1"/>
  <c r="G2645" i="4"/>
  <c r="I2645" i="4" s="1"/>
  <c r="G2613" i="4"/>
  <c r="I2613" i="4" s="1"/>
  <c r="G2361" i="4"/>
  <c r="I2361" i="4" s="1"/>
  <c r="G2217" i="4"/>
  <c r="I2217" i="4" s="1"/>
  <c r="G2109" i="4"/>
  <c r="I2109" i="4" s="1"/>
  <c r="G2081" i="4"/>
  <c r="I2081" i="4" s="1"/>
  <c r="G1857" i="4"/>
  <c r="I1857" i="4" s="1"/>
  <c r="G1825" i="4"/>
  <c r="I1825" i="4" s="1"/>
  <c r="G1793" i="4"/>
  <c r="I1793" i="4" s="1"/>
  <c r="G1769" i="4"/>
  <c r="I1769" i="4" s="1"/>
  <c r="G1753" i="4"/>
  <c r="I1753" i="4" s="1"/>
  <c r="G1725" i="4"/>
  <c r="I1725" i="4" s="1"/>
  <c r="G1705" i="4"/>
  <c r="I1705" i="4" s="1"/>
  <c r="G1681" i="4"/>
  <c r="I1681" i="4" s="1"/>
  <c r="G1633" i="4"/>
  <c r="I1633" i="4" s="1"/>
  <c r="G1613" i="4"/>
  <c r="I1613" i="4" s="1"/>
  <c r="G1597" i="4"/>
  <c r="I1597" i="4" s="1"/>
  <c r="G1581" i="4"/>
  <c r="I1581" i="4" s="1"/>
  <c r="G1561" i="4"/>
  <c r="I1561" i="4" s="1"/>
  <c r="G1545" i="4"/>
  <c r="I1545" i="4" s="1"/>
  <c r="G1529" i="4"/>
  <c r="I1529" i="4" s="1"/>
  <c r="G1513" i="4"/>
  <c r="I1513" i="4" s="1"/>
  <c r="G1497" i="4"/>
  <c r="I1497" i="4" s="1"/>
  <c r="G1477" i="4"/>
  <c r="I1477" i="4" s="1"/>
  <c r="G1461" i="4"/>
  <c r="I1461" i="4" s="1"/>
  <c r="G1445" i="4"/>
  <c r="I1445" i="4" s="1"/>
  <c r="G1333" i="4"/>
  <c r="I1333" i="4" s="1"/>
  <c r="G1052" i="4"/>
  <c r="I1052" i="4" s="1"/>
  <c r="G935" i="4"/>
  <c r="I935" i="4" s="1"/>
  <c r="G2574" i="4"/>
  <c r="I2574" i="4" s="1"/>
  <c r="G1927" i="4"/>
  <c r="I1927" i="4" s="1"/>
  <c r="G3134" i="4"/>
  <c r="I3134" i="4" s="1"/>
  <c r="G5901" i="4"/>
  <c r="I5901" i="4" s="1"/>
  <c r="G5757" i="4"/>
  <c r="I5757" i="4" s="1"/>
  <c r="G5325" i="4"/>
  <c r="I5325" i="4" s="1"/>
  <c r="G5253" i="4"/>
  <c r="I5253" i="4" s="1"/>
  <c r="G5173" i="4"/>
  <c r="I5173" i="4" s="1"/>
  <c r="G5093" i="4"/>
  <c r="I5093" i="4" s="1"/>
  <c r="G4989" i="4"/>
  <c r="I4989" i="4" s="1"/>
  <c r="G4941" i="4"/>
  <c r="I4941" i="4" s="1"/>
  <c r="G4873" i="4"/>
  <c r="I4873" i="4" s="1"/>
  <c r="G4789" i="4"/>
  <c r="I4789" i="4" s="1"/>
  <c r="G4369" i="4"/>
  <c r="I4369" i="4" s="1"/>
  <c r="G4285" i="4"/>
  <c r="I4285" i="4" s="1"/>
  <c r="G4193" i="4"/>
  <c r="I4193" i="4" s="1"/>
  <c r="G3797" i="4"/>
  <c r="I3797" i="4" s="1"/>
  <c r="G3733" i="4"/>
  <c r="I3733" i="4" s="1"/>
  <c r="G3685" i="4"/>
  <c r="I3685" i="4" s="1"/>
  <c r="G3637" i="4"/>
  <c r="I3637" i="4" s="1"/>
  <c r="G3533" i="4"/>
  <c r="I3533" i="4" s="1"/>
  <c r="G3445" i="4"/>
  <c r="I3445" i="4" s="1"/>
  <c r="G3397" i="4"/>
  <c r="I3397" i="4" s="1"/>
  <c r="G3357" i="4"/>
  <c r="I3357" i="4" s="1"/>
  <c r="G3213" i="4"/>
  <c r="I3213" i="4" s="1"/>
  <c r="G3165" i="4"/>
  <c r="I3165" i="4" s="1"/>
  <c r="G3125" i="4"/>
  <c r="I3125" i="4" s="1"/>
  <c r="G3069" i="4"/>
  <c r="I3069" i="4" s="1"/>
  <c r="G2709" i="4"/>
  <c r="I2709" i="4" s="1"/>
  <c r="G2693" i="4"/>
  <c r="I2693" i="4" s="1"/>
  <c r="G2477" i="4"/>
  <c r="I2477" i="4" s="1"/>
  <c r="G2317" i="4"/>
  <c r="I2317" i="4" s="1"/>
  <c r="G2213" i="4"/>
  <c r="I2213" i="4" s="1"/>
  <c r="G2153" i="4"/>
  <c r="I2153" i="4" s="1"/>
  <c r="G1977" i="4"/>
  <c r="I1977" i="4" s="1"/>
  <c r="G1929" i="4"/>
  <c r="I1929" i="4" s="1"/>
  <c r="G1881" i="4"/>
  <c r="I1881" i="4" s="1"/>
  <c r="G1397" i="4"/>
  <c r="I1397" i="4" s="1"/>
  <c r="G1285" i="4"/>
  <c r="I1285" i="4" s="1"/>
  <c r="G1253" i="4"/>
  <c r="I1253" i="4" s="1"/>
  <c r="G1201" i="4"/>
  <c r="I1201" i="4" s="1"/>
  <c r="G1133" i="4"/>
  <c r="I1133" i="4" s="1"/>
  <c r="G1085" i="4"/>
  <c r="I1085" i="4" s="1"/>
  <c r="G752" i="4"/>
  <c r="I752" i="4" s="1"/>
  <c r="G1839" i="4"/>
  <c r="I1839" i="4" s="1"/>
  <c r="G1354" i="4"/>
  <c r="I1354" i="4" s="1"/>
  <c r="G2188" i="4"/>
  <c r="I2188" i="4" s="1"/>
  <c r="G5581" i="4"/>
  <c r="I5581" i="4" s="1"/>
  <c r="G5513" i="4"/>
  <c r="I5513" i="4" s="1"/>
  <c r="G5425" i="4"/>
  <c r="I5425" i="4" s="1"/>
  <c r="G4749" i="4"/>
  <c r="I4749" i="4" s="1"/>
  <c r="G4649" i="4"/>
  <c r="I4649" i="4" s="1"/>
  <c r="G4541" i="4"/>
  <c r="I4541" i="4" s="1"/>
  <c r="G4461" i="4"/>
  <c r="I4461" i="4" s="1"/>
  <c r="G4685" i="4"/>
  <c r="I4685" i="4" s="1"/>
  <c r="G4437" i="4"/>
  <c r="I4437" i="4" s="1"/>
  <c r="G4061" i="4"/>
  <c r="I4061" i="4" s="1"/>
  <c r="G3989" i="4"/>
  <c r="I3989" i="4" s="1"/>
  <c r="G3589" i="4"/>
  <c r="I3589" i="4" s="1"/>
  <c r="G3353" i="4"/>
  <c r="I3353" i="4" s="1"/>
  <c r="G2973" i="4"/>
  <c r="I2973" i="4" s="1"/>
  <c r="G2777" i="4"/>
  <c r="I2777" i="4" s="1"/>
  <c r="G2641" i="4"/>
  <c r="I2641" i="4" s="1"/>
  <c r="G2053" i="4"/>
  <c r="I2053" i="4" s="1"/>
  <c r="G1745" i="4"/>
  <c r="I1745" i="4" s="1"/>
  <c r="G1629" i="4"/>
  <c r="I1629" i="4" s="1"/>
  <c r="G1457" i="4"/>
  <c r="I1457" i="4" s="1"/>
  <c r="G4125" i="4"/>
  <c r="I4125" i="4" s="1"/>
  <c r="G3861" i="4"/>
  <c r="I3861" i="4" s="1"/>
  <c r="G3525" i="4"/>
  <c r="I3525" i="4" s="1"/>
  <c r="G2861" i="4"/>
  <c r="I2861" i="4" s="1"/>
  <c r="G1817" i="4"/>
  <c r="I1817" i="4" s="1"/>
  <c r="G4013" i="4"/>
  <c r="I4013" i="4" s="1"/>
  <c r="G3933" i="4"/>
  <c r="I3933" i="4" s="1"/>
  <c r="G3309" i="4"/>
  <c r="I3309" i="4" s="1"/>
  <c r="G2553" i="4"/>
  <c r="I2553" i="4" s="1"/>
  <c r="G1701" i="4"/>
  <c r="I1701" i="4" s="1"/>
  <c r="G1593" i="4"/>
  <c r="I1593" i="4" s="1"/>
  <c r="G1509" i="4"/>
  <c r="I1509" i="4" s="1"/>
  <c r="G4405" i="4"/>
  <c r="I4405" i="4" s="1"/>
  <c r="G3965" i="4"/>
  <c r="I3965" i="4" s="1"/>
  <c r="G3333" i="4"/>
  <c r="I3333" i="4" s="1"/>
  <c r="G1721" i="4"/>
  <c r="I1721" i="4" s="1"/>
  <c r="G1525" i="4"/>
  <c r="I1525" i="4" s="1"/>
  <c r="G1031" i="4"/>
  <c r="I1031" i="4" s="1"/>
  <c r="G4385" i="4"/>
  <c r="I4385" i="4" s="1"/>
  <c r="G2925" i="4"/>
  <c r="I2925" i="4" s="1"/>
  <c r="G2349" i="4"/>
  <c r="I2349" i="4" s="1"/>
  <c r="G930" i="4"/>
  <c r="I930" i="4" s="1"/>
  <c r="G1673" i="4"/>
  <c r="I1673" i="4" s="1"/>
  <c r="G1493" i="4"/>
  <c r="I1493" i="4" s="1"/>
  <c r="G4085" i="4"/>
  <c r="I4085" i="4" s="1"/>
  <c r="G3813" i="4"/>
  <c r="I3813" i="4" s="1"/>
  <c r="G3609" i="4"/>
  <c r="I3609" i="4" s="1"/>
  <c r="G3469" i="4"/>
  <c r="I3469" i="4" s="1"/>
  <c r="G2997" i="4"/>
  <c r="I2997" i="4" s="1"/>
  <c r="G2821" i="4"/>
  <c r="I2821" i="4" s="1"/>
  <c r="G2105" i="4"/>
  <c r="I2105" i="4" s="1"/>
  <c r="G1765" i="4"/>
  <c r="I1765" i="4" s="1"/>
  <c r="G4153" i="4"/>
  <c r="I4153" i="4" s="1"/>
  <c r="G3885" i="4"/>
  <c r="I3885" i="4" s="1"/>
  <c r="G3253" i="4"/>
  <c r="I3253" i="4" s="1"/>
  <c r="G3117" i="4"/>
  <c r="I3117" i="4" s="1"/>
  <c r="G2885" i="4"/>
  <c r="I2885" i="4" s="1"/>
  <c r="G1849" i="4"/>
  <c r="I1849" i="4" s="1"/>
  <c r="G1557" i="4"/>
  <c r="I1557" i="4" s="1"/>
  <c r="G4037" i="4"/>
  <c r="I4037" i="4" s="1"/>
  <c r="G3557" i="4"/>
  <c r="I3557" i="4" s="1"/>
  <c r="G2949" i="4"/>
  <c r="I2949" i="4" s="1"/>
  <c r="G1609" i="4"/>
  <c r="I1609" i="4" s="1"/>
  <c r="G1441" i="4"/>
  <c r="I1441" i="4" s="1"/>
  <c r="G4261" i="4"/>
  <c r="I4261" i="4" s="1"/>
  <c r="G4109" i="4"/>
  <c r="I4109" i="4" s="1"/>
  <c r="G3837" i="4"/>
  <c r="I3837" i="4" s="1"/>
  <c r="G3497" i="4"/>
  <c r="I3497" i="4" s="1"/>
  <c r="G3017" i="4"/>
  <c r="I3017" i="4" s="1"/>
  <c r="G2837" i="4"/>
  <c r="I2837" i="4" s="1"/>
  <c r="G1789" i="4"/>
  <c r="I1789" i="4" s="1"/>
  <c r="G1393" i="4"/>
  <c r="I1393" i="4" s="1"/>
  <c r="G3909" i="4"/>
  <c r="I3909" i="4" s="1"/>
  <c r="G3277" i="4"/>
  <c r="I3277" i="4" s="1"/>
  <c r="G2909" i="4"/>
  <c r="I2909" i="4" s="1"/>
  <c r="G1573" i="4"/>
  <c r="I1573" i="4" s="1"/>
  <c r="G3661" i="4"/>
  <c r="I3661" i="4" s="1"/>
  <c r="G3032" i="4"/>
  <c r="I3032" i="4" s="1"/>
  <c r="G637" i="4"/>
  <c r="I637" i="4" s="1"/>
  <c r="G1292" i="4"/>
  <c r="I1292" i="4" s="1"/>
  <c r="G6017" i="4"/>
  <c r="I6017" i="4" s="1"/>
  <c r="G1587" i="4"/>
  <c r="I1587" i="4" s="1"/>
  <c r="G2540" i="4"/>
  <c r="I2540" i="4" s="1"/>
  <c r="G3025" i="4"/>
  <c r="I3025" i="4" s="1"/>
  <c r="G3833" i="4"/>
  <c r="I3833" i="4" s="1"/>
  <c r="G1685" i="4"/>
  <c r="I1685" i="4" s="1"/>
  <c r="G5889" i="4"/>
  <c r="I5889" i="4" s="1"/>
  <c r="G3468" i="4"/>
  <c r="I3468" i="4" s="1"/>
  <c r="G4290" i="4"/>
  <c r="I4290" i="4" s="1"/>
  <c r="G2733" i="4"/>
  <c r="I2733" i="4" s="1"/>
  <c r="G5625" i="4"/>
  <c r="I5625" i="4" s="1"/>
  <c r="G4737" i="4"/>
  <c r="I4737" i="4" s="1"/>
  <c r="G4817" i="4"/>
  <c r="I4817" i="4" s="1"/>
  <c r="G3593" i="4"/>
  <c r="I3593" i="4" s="1"/>
  <c r="G4418" i="4"/>
  <c r="I4418" i="4" s="1"/>
  <c r="G4825" i="4"/>
  <c r="I4825" i="4" s="1"/>
  <c r="G2186" i="4"/>
  <c r="I2186" i="4" s="1"/>
  <c r="G6057" i="4"/>
  <c r="I6057" i="4" s="1"/>
  <c r="G2765" i="4"/>
  <c r="I2765" i="4" s="1"/>
  <c r="G4241" i="4"/>
  <c r="I4241" i="4" s="1"/>
  <c r="G4130" i="4"/>
  <c r="I4130" i="4" s="1"/>
  <c r="G2250" i="4"/>
  <c r="I2250" i="4" s="1"/>
  <c r="G4746" i="4"/>
  <c r="I4746" i="4" s="1"/>
  <c r="G2065" i="4"/>
  <c r="I2065" i="4" s="1"/>
  <c r="G6026" i="4"/>
  <c r="I6026" i="4" s="1"/>
  <c r="G4206" i="4"/>
  <c r="I4206" i="4" s="1"/>
  <c r="G4675" i="4"/>
  <c r="I4675" i="4" s="1"/>
  <c r="G5780" i="4"/>
  <c r="I5780" i="4" s="1"/>
  <c r="G5194" i="4"/>
  <c r="I5194" i="4" s="1"/>
  <c r="G5113" i="4"/>
  <c r="I5113" i="4" s="1"/>
  <c r="G4467" i="4"/>
  <c r="I4467" i="4" s="1"/>
  <c r="G2232" i="4"/>
  <c r="I2232" i="4" s="1"/>
  <c r="G4412" i="4"/>
  <c r="I4412" i="4" s="1"/>
  <c r="G4555" i="4"/>
  <c r="I4555" i="4" s="1"/>
  <c r="G2421" i="4"/>
  <c r="I2421" i="4" s="1"/>
  <c r="G4614" i="4"/>
  <c r="I4614" i="4" s="1"/>
  <c r="G4851" i="4"/>
  <c r="I4851" i="4" s="1"/>
  <c r="G2093" i="4"/>
  <c r="I2093" i="4" s="1"/>
  <c r="G2256" i="4"/>
  <c r="I2256" i="4" s="1"/>
  <c r="G3286" i="4"/>
  <c r="I3286" i="4" s="1"/>
  <c r="G1559" i="4"/>
  <c r="I1559" i="4" s="1"/>
  <c r="G5827" i="4"/>
  <c r="I5827" i="4" s="1"/>
  <c r="G6046" i="4"/>
  <c r="I6046" i="4" s="1"/>
  <c r="G4974" i="4"/>
  <c r="I4974" i="4" s="1"/>
  <c r="G1599" i="4"/>
  <c r="I1599" i="4" s="1"/>
  <c r="G2615" i="4"/>
  <c r="I2615" i="4" s="1"/>
  <c r="G6012" i="4"/>
  <c r="I6012" i="4" s="1"/>
  <c r="G2749" i="4"/>
  <c r="I2749" i="4" s="1"/>
  <c r="G2338" i="4"/>
  <c r="I2338" i="4" s="1"/>
  <c r="G5273" i="4"/>
  <c r="I5273" i="4" s="1"/>
  <c r="G4744" i="4"/>
  <c r="I4744" i="4" s="1"/>
  <c r="G4129" i="4"/>
  <c r="I4129" i="4" s="1"/>
  <c r="G5512" i="4"/>
  <c r="I5512" i="4" s="1"/>
  <c r="G4874" i="4"/>
  <c r="I4874" i="4" s="1"/>
  <c r="G1993" i="4"/>
  <c r="I1993" i="4" s="1"/>
  <c r="G2739" i="4"/>
  <c r="I2739" i="4" s="1"/>
  <c r="G2357" i="4"/>
  <c r="I2357" i="4" s="1"/>
  <c r="G2561" i="4"/>
  <c r="I2561" i="4" s="1"/>
  <c r="G5226" i="4"/>
  <c r="I5226" i="4" s="1"/>
  <c r="G4724" i="4"/>
  <c r="I4724" i="4" s="1"/>
  <c r="G4867" i="4"/>
  <c r="I4867" i="4" s="1"/>
  <c r="G4892" i="4"/>
  <c r="I4892" i="4" s="1"/>
  <c r="G6084" i="4"/>
  <c r="I6084" i="4" s="1"/>
  <c r="G4478" i="4"/>
  <c r="I4478" i="4" s="1"/>
  <c r="G2013" i="4"/>
  <c r="I2013" i="4" s="1"/>
  <c r="G3572" i="4"/>
  <c r="I3572" i="4" s="1"/>
  <c r="G5681" i="4"/>
  <c r="I5681" i="4" s="1"/>
  <c r="G2865" i="4"/>
  <c r="I2865" i="4" s="1"/>
  <c r="G3569" i="4"/>
  <c r="I3569" i="4" s="1"/>
  <c r="G2892" i="4"/>
  <c r="I2892" i="4" s="1"/>
  <c r="G4610" i="4"/>
  <c r="I4610" i="4" s="1"/>
  <c r="G5538" i="4"/>
  <c r="I5538" i="4" s="1"/>
  <c r="G5041" i="4"/>
  <c r="I5041" i="4" s="1"/>
  <c r="G5185" i="4"/>
  <c r="I5185" i="4" s="1"/>
  <c r="G5490" i="4"/>
  <c r="I5490" i="4" s="1"/>
  <c r="G2801" i="4"/>
  <c r="I2801" i="4" s="1"/>
  <c r="G4609" i="4"/>
  <c r="I4609" i="4" s="1"/>
  <c r="G2525" i="4"/>
  <c r="I2525" i="4" s="1"/>
  <c r="G2653" i="4"/>
  <c r="I2653" i="4" s="1"/>
  <c r="G4793" i="4"/>
  <c r="I4793" i="4" s="1"/>
  <c r="G3585" i="4"/>
  <c r="I3585" i="4" s="1"/>
  <c r="G780" i="4"/>
  <c r="I780" i="4" s="1"/>
  <c r="G3894" i="4"/>
  <c r="I3894" i="4" s="1"/>
  <c r="G2691" i="4"/>
  <c r="I2691" i="4" s="1"/>
  <c r="G2794" i="4"/>
  <c r="I2794" i="4" s="1"/>
  <c r="G2061" i="4"/>
  <c r="I2061" i="4" s="1"/>
  <c r="G5094" i="4"/>
  <c r="I5094" i="4" s="1"/>
  <c r="G5922" i="4"/>
  <c r="I5922" i="4" s="1"/>
  <c r="G1542" i="4"/>
  <c r="I1542" i="4" s="1"/>
  <c r="G4570" i="4"/>
  <c r="I4570" i="4" s="1"/>
  <c r="G3650" i="4"/>
  <c r="I3650" i="4" s="1"/>
  <c r="G4097" i="4"/>
  <c r="I4097" i="4" s="1"/>
  <c r="G1805" i="4"/>
  <c r="I1805" i="4" s="1"/>
  <c r="G4482" i="4"/>
  <c r="I4482" i="4" s="1"/>
  <c r="G5145" i="4"/>
  <c r="I5145" i="4" s="1"/>
  <c r="G5481" i="4"/>
  <c r="I5481" i="4" s="1"/>
  <c r="G3529" i="4"/>
  <c r="I3529" i="4" s="1"/>
  <c r="G1717" i="4"/>
  <c r="I1717" i="4" s="1"/>
  <c r="G4642" i="4"/>
  <c r="I4642" i="4" s="1"/>
  <c r="G2954" i="4"/>
  <c r="I2954" i="4" s="1"/>
  <c r="G5628" i="4"/>
  <c r="I5628" i="4" s="1"/>
  <c r="G1931" i="4"/>
  <c r="I1931" i="4" s="1"/>
  <c r="G5705" i="4"/>
  <c r="I5705" i="4" s="1"/>
  <c r="G1813" i="4"/>
  <c r="I1813" i="4" s="1"/>
  <c r="G3377" i="4"/>
  <c r="I3377" i="4" s="1"/>
  <c r="G5977" i="4"/>
  <c r="I5977" i="4" s="1"/>
  <c r="G2633" i="4"/>
  <c r="I2633" i="4" s="1"/>
  <c r="G5898" i="4"/>
  <c r="I5898" i="4" s="1"/>
  <c r="G2245" i="4"/>
  <c r="I2245" i="4" s="1"/>
  <c r="G5442" i="4"/>
  <c r="I5442" i="4" s="1"/>
  <c r="G2471" i="4"/>
  <c r="I2471" i="4" s="1"/>
  <c r="G4500" i="4"/>
  <c r="I4500" i="4" s="1"/>
  <c r="G5339" i="4"/>
  <c r="I5339" i="4" s="1"/>
  <c r="G3230" i="4"/>
  <c r="I3230" i="4" s="1"/>
  <c r="G2373" i="4"/>
  <c r="I2373" i="4" s="1"/>
  <c r="G5268" i="4"/>
  <c r="I5268" i="4" s="1"/>
  <c r="G1234" i="4"/>
  <c r="I1234" i="4" s="1"/>
  <c r="G2529" i="4"/>
  <c r="I2529" i="4" s="1"/>
  <c r="G2681" i="4"/>
  <c r="I2681" i="4" s="1"/>
  <c r="G5923" i="4"/>
  <c r="I5923" i="4" s="1"/>
  <c r="G2367" i="4"/>
  <c r="I2367" i="4" s="1"/>
  <c r="G3777" i="4"/>
  <c r="I3777" i="4" s="1"/>
  <c r="G2075" i="4"/>
  <c r="I2075" i="4" s="1"/>
  <c r="G5913" i="4"/>
  <c r="I5913" i="4" s="1"/>
  <c r="G1741" i="4"/>
  <c r="I1741" i="4" s="1"/>
  <c r="G3616" i="4"/>
  <c r="I3616" i="4" s="1"/>
  <c r="G5794" i="4"/>
  <c r="I5794" i="4" s="1"/>
  <c r="G5748" i="4"/>
  <c r="I5748" i="4" s="1"/>
  <c r="G3898" i="4"/>
  <c r="I3898" i="4" s="1"/>
  <c r="G4294" i="4"/>
  <c r="I4294" i="4" s="1"/>
  <c r="G5880" i="4"/>
  <c r="I5880" i="4" s="1"/>
  <c r="G2703" i="4"/>
  <c r="I2703" i="4" s="1"/>
  <c r="G1458" i="4"/>
  <c r="I1458" i="4" s="1"/>
  <c r="G5122" i="4"/>
  <c r="I5122" i="4" s="1"/>
  <c r="G3011" i="4"/>
  <c r="I3011" i="4" s="1"/>
  <c r="G3567" i="4"/>
  <c r="I3567" i="4" s="1"/>
  <c r="G4289" i="4"/>
  <c r="I4289" i="4" s="1"/>
  <c r="G2669" i="4"/>
  <c r="I2669" i="4" s="1"/>
  <c r="G5756" i="4"/>
  <c r="I5756" i="4" s="1"/>
  <c r="G6051" i="4"/>
  <c r="I6051" i="4" s="1"/>
  <c r="G3644" i="4"/>
  <c r="I3644" i="4" s="1"/>
  <c r="G3460" i="4"/>
  <c r="I3460" i="4" s="1"/>
  <c r="G5571" i="4"/>
  <c r="I5571" i="4" s="1"/>
  <c r="G4844" i="4"/>
  <c r="I4844" i="4" s="1"/>
  <c r="G4409" i="4"/>
  <c r="I4409" i="4" s="1"/>
  <c r="G4387" i="4"/>
  <c r="I4387" i="4" s="1"/>
  <c r="G3995" i="4"/>
  <c r="I3995" i="4" s="1"/>
  <c r="G5555" i="4"/>
  <c r="I5555" i="4" s="1"/>
  <c r="G5507" i="4"/>
  <c r="I5507" i="4" s="1"/>
  <c r="G2754" i="4"/>
  <c r="I2754" i="4" s="1"/>
  <c r="G3385" i="4"/>
  <c r="I3385" i="4" s="1"/>
  <c r="G4618" i="4"/>
  <c r="I4618" i="4" s="1"/>
  <c r="G1730" i="4"/>
  <c r="I1730" i="4" s="1"/>
  <c r="G3307" i="4"/>
  <c r="I3307" i="4" s="1"/>
  <c r="G3993" i="4"/>
  <c r="I3993" i="4" s="1"/>
  <c r="G2100" i="4"/>
  <c r="I2100" i="4" s="1"/>
  <c r="G6025" i="4"/>
  <c r="I6025" i="4" s="1"/>
  <c r="G5801" i="4"/>
  <c r="I5801" i="4" s="1"/>
  <c r="G1797" i="4"/>
  <c r="I1797" i="4" s="1"/>
  <c r="G5057" i="4"/>
  <c r="I5057" i="4" s="1"/>
  <c r="G5585" i="4"/>
  <c r="I5585" i="4" s="1"/>
  <c r="G4810" i="4"/>
  <c r="I4810" i="4" s="1"/>
  <c r="G5553" i="4"/>
  <c r="I5553" i="4" s="1"/>
  <c r="G3233" i="4"/>
  <c r="I3233" i="4" s="1"/>
  <c r="G4111" i="4"/>
  <c r="I4111" i="4" s="1"/>
  <c r="G5204" i="4"/>
  <c r="I5204" i="4" s="1"/>
  <c r="G5850" i="4"/>
  <c r="I5850" i="4" s="1"/>
  <c r="G2812" i="4"/>
  <c r="I2812" i="4" s="1"/>
  <c r="G5521" i="4"/>
  <c r="I5521" i="4" s="1"/>
  <c r="G4930" i="4"/>
  <c r="I4930" i="4" s="1"/>
  <c r="G1183" i="4"/>
  <c r="I1183" i="4" s="1"/>
  <c r="G4988" i="4"/>
  <c r="I4988" i="4" s="1"/>
  <c r="G4942" i="4"/>
  <c r="I4942" i="4" s="1"/>
  <c r="G6106" i="4"/>
  <c r="I6106" i="4" s="1"/>
  <c r="G4894" i="4"/>
  <c r="I4894" i="4" s="1"/>
  <c r="G6036" i="4"/>
  <c r="I6036" i="4" s="1"/>
  <c r="G5314" i="4"/>
  <c r="I5314" i="4" s="1"/>
  <c r="G1421" i="4"/>
  <c r="I1421" i="4" s="1"/>
  <c r="G5011" i="4"/>
  <c r="I5011" i="4" s="1"/>
  <c r="G5644" i="4"/>
  <c r="I5644" i="4" s="1"/>
  <c r="G4843" i="4"/>
  <c r="I4843" i="4" s="1"/>
  <c r="G2581" i="4"/>
  <c r="I2581" i="4" s="1"/>
  <c r="G6107" i="4"/>
  <c r="I6107" i="4" s="1"/>
  <c r="G6126" i="4"/>
  <c r="I6126" i="4" s="1"/>
  <c r="G2485" i="4"/>
  <c r="I2485" i="4" s="1"/>
  <c r="G3630" i="4"/>
  <c r="I3630" i="4" s="1"/>
  <c r="G1855" i="4"/>
  <c r="I1855" i="4" s="1"/>
  <c r="G1575" i="4"/>
  <c r="I1575" i="4" s="1"/>
  <c r="G2623" i="4"/>
  <c r="I2623" i="4" s="1"/>
  <c r="G2453" i="4"/>
  <c r="I2453" i="4" s="1"/>
  <c r="G1985" i="4"/>
  <c r="I1985" i="4" s="1"/>
  <c r="G1863" i="4"/>
  <c r="I1863" i="4" s="1"/>
  <c r="G1823" i="4"/>
  <c r="I1823" i="4" s="1"/>
  <c r="G4505" i="4"/>
  <c r="I4505" i="4" s="1"/>
  <c r="G5091" i="4"/>
  <c r="I5091" i="4" s="1"/>
  <c r="G4204" i="4"/>
  <c r="I4204" i="4" s="1"/>
  <c r="G1781" i="4"/>
  <c r="I1781" i="4" s="1"/>
  <c r="G3051" i="4"/>
  <c r="I3051" i="4" s="1"/>
  <c r="G1118" i="4"/>
  <c r="I1118" i="4" s="1"/>
  <c r="G4434" i="4"/>
  <c r="I4434" i="4" s="1"/>
  <c r="G2377" i="4"/>
  <c r="I2377" i="4" s="1"/>
  <c r="G2741" i="4"/>
  <c r="I2741" i="4" s="1"/>
  <c r="G862" i="4"/>
  <c r="I862" i="4" s="1"/>
  <c r="G4995" i="4"/>
  <c r="I4995" i="4" s="1"/>
  <c r="G1909" i="4"/>
  <c r="I1909" i="4" s="1"/>
  <c r="G5524" i="4"/>
  <c r="I5524" i="4" s="1"/>
  <c r="G6007" i="4"/>
  <c r="I6007" i="4" s="1"/>
  <c r="G4630" i="4"/>
  <c r="I4630" i="4" s="1"/>
  <c r="G2029" i="4"/>
  <c r="I2029" i="4" s="1"/>
  <c r="G5010" i="4"/>
  <c r="I5010" i="4" s="1"/>
  <c r="G1069" i="4"/>
  <c r="I1069" i="4" s="1"/>
  <c r="G5738" i="4"/>
  <c r="I5738" i="4" s="1"/>
  <c r="G654" i="4"/>
  <c r="I654" i="4" s="1"/>
  <c r="G5457" i="4"/>
  <c r="I5457" i="4" s="1"/>
  <c r="G4940" i="4"/>
  <c r="I4940" i="4" s="1"/>
  <c r="G5876" i="4"/>
  <c r="I5876" i="4" s="1"/>
  <c r="G5550" i="4"/>
  <c r="I5550" i="4" s="1"/>
  <c r="G3895" i="4"/>
  <c r="I3895" i="4" s="1"/>
  <c r="G2505" i="4"/>
  <c r="I2505" i="4" s="1"/>
  <c r="G2104" i="4"/>
  <c r="I2104" i="4" s="1"/>
  <c r="G2676" i="4"/>
  <c r="I2676" i="4" s="1"/>
  <c r="G4872" i="4"/>
  <c r="I4872" i="4" s="1"/>
  <c r="G5528" i="4"/>
  <c r="I5528" i="4" s="1"/>
  <c r="G4761" i="4"/>
  <c r="I4761" i="4" s="1"/>
  <c r="G6153" i="4"/>
  <c r="I6153" i="4" s="1"/>
  <c r="G2117" i="4"/>
  <c r="I2117" i="4" s="1"/>
  <c r="G3540" i="4"/>
  <c r="I3540" i="4" s="1"/>
  <c r="G6108" i="4"/>
  <c r="I6108" i="4" s="1"/>
  <c r="G3297" i="4"/>
  <c r="I3297" i="4" s="1"/>
  <c r="G5137" i="4"/>
  <c r="I5137" i="4" s="1"/>
  <c r="G1989" i="4"/>
  <c r="I1989" i="4" s="1"/>
  <c r="G5884" i="4"/>
  <c r="I5884" i="4" s="1"/>
  <c r="G4063" i="4"/>
  <c r="I4063" i="4" s="1"/>
  <c r="G5250" i="4"/>
  <c r="I5250" i="4" s="1"/>
  <c r="G1829" i="4"/>
  <c r="I1829" i="4" s="1"/>
  <c r="G5449" i="4"/>
  <c r="I5449" i="4" s="1"/>
  <c r="G4410" i="4"/>
  <c r="I4410" i="4" s="1"/>
  <c r="G5466" i="4"/>
  <c r="I5466" i="4" s="1"/>
  <c r="G3417" i="4"/>
  <c r="I3417" i="4" s="1"/>
  <c r="G4657" i="4"/>
  <c r="I4657" i="4" s="1"/>
  <c r="G4426" i="4"/>
  <c r="I4426" i="4" s="1"/>
  <c r="G4806" i="4"/>
  <c r="I4806" i="4" s="1"/>
  <c r="G5929" i="4"/>
  <c r="I5929" i="4" s="1"/>
  <c r="G5116" i="4"/>
  <c r="I5116" i="4" s="1"/>
  <c r="G3425" i="4"/>
  <c r="I3425" i="4" s="1"/>
  <c r="G2164" i="4"/>
  <c r="I2164" i="4" s="1"/>
  <c r="G3854" i="4"/>
  <c r="I3854" i="4" s="1"/>
  <c r="G2389" i="4"/>
  <c r="I2389" i="4" s="1"/>
  <c r="G4251" i="4"/>
  <c r="I4251" i="4" s="1"/>
  <c r="G5548" i="4"/>
  <c r="I5548" i="4" s="1"/>
  <c r="G3281" i="4"/>
  <c r="I3281" i="4" s="1"/>
  <c r="G6145" i="4"/>
  <c r="I6145" i="4" s="1"/>
  <c r="G3337" i="4"/>
  <c r="I3337" i="4" s="1"/>
  <c r="G3521" i="4"/>
  <c r="I3521" i="4" s="1"/>
  <c r="G6073" i="4"/>
  <c r="I6073" i="4" s="1"/>
  <c r="G2841" i="4"/>
  <c r="I2841" i="4" s="1"/>
  <c r="G2657" i="4"/>
  <c r="I2657" i="4" s="1"/>
  <c r="G5270" i="4"/>
  <c r="I5270" i="4" s="1"/>
  <c r="G3255" i="4"/>
  <c r="I3255" i="4" s="1"/>
  <c r="G4766" i="4"/>
  <c r="I4766" i="4" s="1"/>
  <c r="G2928" i="4"/>
  <c r="I2928" i="4" s="1"/>
  <c r="G1217" i="4"/>
  <c r="I1217" i="4" s="1"/>
  <c r="G3169" i="4"/>
  <c r="I3169" i="4" s="1"/>
  <c r="G4961" i="4"/>
  <c r="I4961" i="4" s="1"/>
  <c r="G2988" i="4"/>
  <c r="I2988" i="4" s="1"/>
  <c r="G4452" i="4"/>
  <c r="I4452" i="4" s="1"/>
  <c r="G2149" i="4"/>
  <c r="I2149" i="4" s="1"/>
  <c r="G1577" i="4"/>
  <c r="I1577" i="4" s="1"/>
  <c r="G4225" i="4"/>
  <c r="I4225" i="4" s="1"/>
  <c r="G2771" i="4"/>
  <c r="I2771" i="4" s="1"/>
  <c r="G5900" i="4"/>
  <c r="I5900" i="4" s="1"/>
  <c r="G5241" i="4"/>
  <c r="I5241" i="4" s="1"/>
  <c r="G2431" i="4"/>
  <c r="I2431" i="4" s="1"/>
  <c r="G2959" i="4"/>
  <c r="I2959" i="4" s="1"/>
  <c r="G3843" i="4"/>
  <c r="I3843" i="4" s="1"/>
  <c r="G5147" i="4"/>
  <c r="I5147" i="4" s="1"/>
  <c r="G4307" i="4"/>
  <c r="I4307" i="4" s="1"/>
  <c r="G5803" i="4"/>
  <c r="I5803" i="4" s="1"/>
  <c r="G4172" i="4"/>
  <c r="I4172" i="4" s="1"/>
  <c r="G5460" i="4"/>
  <c r="I5460" i="4" s="1"/>
  <c r="G5988" i="4"/>
  <c r="I5988" i="4" s="1"/>
  <c r="G5651" i="4"/>
  <c r="I5651" i="4" s="1"/>
  <c r="G5291" i="4"/>
  <c r="I5291" i="4" s="1"/>
  <c r="G4299" i="4"/>
  <c r="I4299" i="4" s="1"/>
  <c r="G6067" i="4"/>
  <c r="I6067" i="4" s="1"/>
  <c r="G3716" i="4"/>
  <c r="I3716" i="4" s="1"/>
  <c r="G5300" i="4"/>
  <c r="I5300" i="4" s="1"/>
  <c r="G3900" i="4"/>
  <c r="I3900" i="4" s="1"/>
  <c r="G4732" i="4"/>
  <c r="I4732" i="4" s="1"/>
  <c r="G4644" i="4"/>
  <c r="I4644" i="4" s="1"/>
  <c r="G6076" i="4"/>
  <c r="I6076" i="4" s="1"/>
  <c r="G4075" i="4"/>
  <c r="I4075" i="4" s="1"/>
  <c r="G3963" i="4"/>
  <c r="I3963" i="4" s="1"/>
  <c r="G5755" i="4"/>
  <c r="I5755" i="4" s="1"/>
  <c r="G3708" i="4"/>
  <c r="I3708" i="4" s="1"/>
  <c r="G4300" i="4"/>
  <c r="I4300" i="4" s="1"/>
  <c r="G6020" i="4"/>
  <c r="I6020" i="4" s="1"/>
  <c r="G5891" i="4"/>
  <c r="I5891" i="4" s="1"/>
  <c r="G3923" i="4"/>
  <c r="I3923" i="4" s="1"/>
  <c r="G5219" i="4"/>
  <c r="I5219" i="4" s="1"/>
  <c r="G5987" i="4"/>
  <c r="I5987" i="4" s="1"/>
  <c r="G3892" i="4"/>
  <c r="I3892" i="4" s="1"/>
  <c r="G5004" i="4"/>
  <c r="I5004" i="4" s="1"/>
  <c r="G5820" i="4"/>
  <c r="I5820" i="4" s="1"/>
  <c r="G3372" i="4"/>
  <c r="I3372" i="4" s="1"/>
  <c r="G3932" i="4"/>
  <c r="I3932" i="4" s="1"/>
  <c r="G4884" i="4"/>
  <c r="I4884" i="4" s="1"/>
  <c r="G4668" i="4"/>
  <c r="I4668" i="4" s="1"/>
  <c r="G5436" i="4"/>
  <c r="I5436" i="4" s="1"/>
  <c r="G5178" i="4"/>
  <c r="I5178" i="4" s="1"/>
  <c r="G4707" i="4"/>
  <c r="I4707" i="4" s="1"/>
  <c r="G3908" i="4"/>
  <c r="I3908" i="4" s="1"/>
  <c r="G2587" i="4"/>
  <c r="I2587" i="4" s="1"/>
  <c r="G1278" i="4"/>
  <c r="I1278" i="4" s="1"/>
  <c r="G4161" i="4"/>
  <c r="I4161" i="4" s="1"/>
  <c r="G2249" i="4"/>
  <c r="I2249" i="4" s="1"/>
  <c r="G2871" i="4"/>
  <c r="I2871" i="4" s="1"/>
  <c r="G4753" i="4"/>
  <c r="I4753" i="4" s="1"/>
  <c r="G2220" i="4"/>
  <c r="I2220" i="4" s="1"/>
  <c r="G3489" i="4"/>
  <c r="I3489" i="4" s="1"/>
  <c r="G678" i="4"/>
  <c r="I678" i="4" s="1"/>
  <c r="G6105" i="4"/>
  <c r="I6105" i="4" s="1"/>
  <c r="G1844" i="4"/>
  <c r="I1844" i="4" s="1"/>
  <c r="G5905" i="4"/>
  <c r="I5905" i="4" s="1"/>
  <c r="G1877" i="4"/>
  <c r="I1877" i="4" s="1"/>
  <c r="G1197" i="4"/>
  <c r="I1197" i="4" s="1"/>
  <c r="G5745" i="4"/>
  <c r="I5745" i="4" s="1"/>
  <c r="G5649" i="4"/>
  <c r="I5649" i="4" s="1"/>
  <c r="G5634" i="4"/>
  <c r="I5634" i="4" s="1"/>
  <c r="G5793" i="4"/>
  <c r="I5793" i="4" s="1"/>
  <c r="G1693" i="4"/>
  <c r="I1693" i="4" s="1"/>
  <c r="G894" i="4"/>
  <c r="I894" i="4" s="1"/>
  <c r="G5572" i="4"/>
  <c r="I5572" i="4" s="1"/>
  <c r="G2625" i="4"/>
  <c r="I2625" i="4" s="1"/>
  <c r="G5833" i="4"/>
  <c r="I5833" i="4" s="1"/>
  <c r="G5330" i="4"/>
  <c r="I5330" i="4" s="1"/>
  <c r="G1957" i="4"/>
  <c r="I1957" i="4" s="1"/>
  <c r="G5879" i="4"/>
  <c r="I5879" i="4" s="1"/>
  <c r="G4430" i="4"/>
  <c r="I4430" i="4" s="1"/>
  <c r="G4497" i="4"/>
  <c r="I4497" i="4" s="1"/>
  <c r="G4583" i="4"/>
  <c r="I4583" i="4" s="1"/>
  <c r="G5307" i="4"/>
  <c r="I5307" i="4" s="1"/>
  <c r="G3262" i="4"/>
  <c r="I3262" i="4" s="1"/>
  <c r="G6060" i="4"/>
  <c r="I6060" i="4" s="1"/>
  <c r="G4491" i="4"/>
  <c r="I4491" i="4" s="1"/>
  <c r="G1622" i="4"/>
  <c r="I1622" i="4" s="1"/>
  <c r="G2685" i="4"/>
  <c r="I2685" i="4" s="1"/>
  <c r="G2565" i="4"/>
  <c r="I2565" i="4" s="1"/>
  <c r="G3043" i="4"/>
  <c r="I3043" i="4" s="1"/>
  <c r="G1523" i="4"/>
  <c r="I1523" i="4" s="1"/>
  <c r="G4361" i="4"/>
  <c r="I4361" i="4" s="1"/>
  <c r="G2283" i="4"/>
  <c r="I2283" i="4" s="1"/>
  <c r="G4881" i="4"/>
  <c r="I4881" i="4" s="1"/>
  <c r="G3163" i="4"/>
  <c r="I3163" i="4" s="1"/>
  <c r="G3553" i="4"/>
  <c r="I3553" i="4" s="1"/>
  <c r="G2347" i="4"/>
  <c r="I2347" i="4" s="1"/>
  <c r="G2969" i="4"/>
  <c r="I2969" i="4" s="1"/>
  <c r="G2683" i="4"/>
  <c r="I2683" i="4" s="1"/>
  <c r="G6097" i="4"/>
  <c r="I6097" i="4" s="1"/>
  <c r="G3020" i="4"/>
  <c r="I3020" i="4" s="1"/>
  <c r="G2210" i="4"/>
  <c r="I2210" i="4" s="1"/>
  <c r="G1020" i="4"/>
  <c r="I1020" i="4" s="1"/>
  <c r="G5737" i="4"/>
  <c r="I5737" i="4" s="1"/>
  <c r="G5897" i="4"/>
  <c r="I5897" i="4" s="1"/>
  <c r="G1917" i="4"/>
  <c r="I1917" i="4" s="1"/>
  <c r="G2131" i="4"/>
  <c r="I2131" i="4" s="1"/>
  <c r="G2077" i="4"/>
  <c r="I2077" i="4" s="1"/>
  <c r="G3049" i="4"/>
  <c r="I3049" i="4" s="1"/>
  <c r="G5411" i="4"/>
  <c r="I5411" i="4" s="1"/>
  <c r="G5874" i="4"/>
  <c r="I5874" i="4" s="1"/>
  <c r="G2996" i="4"/>
  <c r="I2996" i="4" s="1"/>
  <c r="G1653" i="4"/>
  <c r="I1653" i="4" s="1"/>
  <c r="G3714" i="4"/>
  <c r="I3714" i="4" s="1"/>
  <c r="G5643" i="4"/>
  <c r="I5643" i="4" s="1"/>
  <c r="G4699" i="4"/>
  <c r="I4699" i="4" s="1"/>
  <c r="G3698" i="4"/>
  <c r="I3698" i="4" s="1"/>
  <c r="G2461" i="4"/>
  <c r="I2461" i="4" s="1"/>
  <c r="G4212" i="4"/>
  <c r="I4212" i="4" s="1"/>
  <c r="G4340" i="4"/>
  <c r="I4340" i="4" s="1"/>
  <c r="G5180" i="4"/>
  <c r="I5180" i="4" s="1"/>
  <c r="G5284" i="4"/>
  <c r="I5284" i="4" s="1"/>
  <c r="G1607" i="4"/>
  <c r="I1607" i="4" s="1"/>
  <c r="G1519" i="4"/>
  <c r="I1519" i="4" s="1"/>
  <c r="G5595" i="4"/>
  <c r="I5595" i="4" s="1"/>
  <c r="G5652" i="4"/>
  <c r="I5652" i="4" s="1"/>
  <c r="G3326" i="4"/>
  <c r="I3326" i="4" s="1"/>
  <c r="G1631" i="4"/>
  <c r="I1631" i="4" s="1"/>
  <c r="G2975" i="4"/>
  <c r="I2975" i="4" s="1"/>
  <c r="G2193" i="4"/>
  <c r="I2193" i="4" s="1"/>
  <c r="G5092" i="4"/>
  <c r="I5092" i="4" s="1"/>
  <c r="G2221" i="4"/>
  <c r="I2221" i="4" s="1"/>
  <c r="G6081" i="4"/>
  <c r="I6081" i="4" s="1"/>
  <c r="G1869" i="4"/>
  <c r="I1869" i="4" s="1"/>
  <c r="G2729" i="4"/>
  <c r="I2729" i="4" s="1"/>
  <c r="G4538" i="4"/>
  <c r="I4538" i="4" s="1"/>
  <c r="G4185" i="4"/>
  <c r="I4185" i="4" s="1"/>
  <c r="G1700" i="4"/>
  <c r="I1700" i="4" s="1"/>
  <c r="G3721" i="4"/>
  <c r="I3721" i="4" s="1"/>
  <c r="G5017" i="4"/>
  <c r="I5017" i="4" s="1"/>
  <c r="G5362" i="4"/>
  <c r="I5362" i="4" s="1"/>
  <c r="G4393" i="4"/>
  <c r="I4393" i="4" s="1"/>
  <c r="G5179" i="4"/>
  <c r="I5179" i="4" s="1"/>
  <c r="G5642" i="4"/>
  <c r="I5642" i="4" s="1"/>
  <c r="G2817" i="4"/>
  <c r="I2817" i="4" s="1"/>
  <c r="G4566" i="4"/>
  <c r="I4566" i="4" s="1"/>
  <c r="G2465" i="4"/>
  <c r="I2465" i="4" s="1"/>
  <c r="G878" i="4"/>
  <c r="I878" i="4" s="1"/>
  <c r="G2589" i="4"/>
  <c r="I2589" i="4" s="1"/>
  <c r="G2978" i="4"/>
  <c r="I2978" i="4" s="1"/>
  <c r="G4540" i="4"/>
  <c r="I4540" i="4" s="1"/>
  <c r="G3897" i="4"/>
  <c r="I3897" i="4" s="1"/>
  <c r="G5297" i="4"/>
  <c r="I5297" i="4" s="1"/>
  <c r="G2237" i="4"/>
  <c r="I2237" i="4" s="1"/>
  <c r="G5699" i="4"/>
  <c r="I5699" i="4" s="1"/>
  <c r="G5619" i="4"/>
  <c r="I5619" i="4" s="1"/>
  <c r="G5321" i="4"/>
  <c r="I5321" i="4" s="1"/>
  <c r="G5155" i="4"/>
  <c r="I5155" i="4" s="1"/>
  <c r="G4529" i="4"/>
  <c r="I4529" i="4" s="1"/>
  <c r="G2584" i="4"/>
  <c r="I2584" i="4" s="1"/>
  <c r="G3218" i="4"/>
  <c r="I3218" i="4" s="1"/>
  <c r="G5739" i="4"/>
  <c r="I5739" i="4" s="1"/>
  <c r="G6137" i="4"/>
  <c r="I6137" i="4" s="1"/>
  <c r="G1555" i="4"/>
  <c r="I1555" i="4" s="1"/>
  <c r="G4673" i="4"/>
  <c r="I4673" i="4" s="1"/>
  <c r="G3849" i="4"/>
  <c r="I3849" i="4" s="1"/>
  <c r="G2513" i="4"/>
  <c r="I2513" i="4" s="1"/>
  <c r="G3505" i="4"/>
  <c r="I3505" i="4" s="1"/>
  <c r="G5281" i="4"/>
  <c r="I5281" i="4" s="1"/>
  <c r="G3071" i="4"/>
  <c r="I3071" i="4" s="1"/>
  <c r="G5665" i="4"/>
  <c r="I5665" i="4" s="1"/>
  <c r="G5594" i="4"/>
  <c r="I5594" i="4" s="1"/>
  <c r="G4634" i="4"/>
  <c r="I4634" i="4" s="1"/>
  <c r="G4674" i="4"/>
  <c r="I4674" i="4" s="1"/>
  <c r="G3423" i="4"/>
  <c r="I3423" i="4" s="1"/>
  <c r="G3761" i="4"/>
  <c r="I3761" i="4" s="1"/>
  <c r="G4690" i="4"/>
  <c r="I4690" i="4" s="1"/>
  <c r="G4691" i="4"/>
  <c r="I4691" i="4" s="1"/>
  <c r="G2285" i="4"/>
  <c r="I2285" i="4" s="1"/>
  <c r="G4249" i="4"/>
  <c r="I4249" i="4" s="1"/>
  <c r="G4443" i="4"/>
  <c r="I4443" i="4" s="1"/>
  <c r="G4338" i="4"/>
  <c r="I4338" i="4" s="1"/>
  <c r="G2205" i="4"/>
  <c r="I2205" i="4" s="1"/>
  <c r="G6033" i="4"/>
  <c r="I6033" i="4" s="1"/>
  <c r="G6154" i="4"/>
  <c r="I6154" i="4" s="1"/>
  <c r="G3001" i="4"/>
  <c r="I3001" i="4" s="1"/>
  <c r="G2115" i="4"/>
  <c r="I2115" i="4" s="1"/>
  <c r="G4228" i="4"/>
  <c r="I4228" i="4" s="1"/>
  <c r="G5828" i="4"/>
  <c r="I5828" i="4" s="1"/>
  <c r="G3985" i="4"/>
  <c r="I3985" i="4" s="1"/>
  <c r="G4514" i="4"/>
  <c r="I4514" i="4" s="1"/>
  <c r="G4652" i="4"/>
  <c r="I4652" i="4" s="1"/>
  <c r="G3659" i="4"/>
  <c r="I3659" i="4" s="1"/>
  <c r="G3713" i="4"/>
  <c r="I3713" i="4" s="1"/>
  <c r="G4594" i="4"/>
  <c r="I4594" i="4" s="1"/>
  <c r="G5026" i="4"/>
  <c r="I5026" i="4" s="1"/>
  <c r="G1291" i="4"/>
  <c r="I1291" i="4" s="1"/>
  <c r="G4330" i="4"/>
  <c r="I4330" i="4" s="1"/>
  <c r="G3129" i="4"/>
  <c r="I3129" i="4" s="1"/>
  <c r="G5459" i="4"/>
  <c r="I5459" i="4" s="1"/>
  <c r="G3081" i="4"/>
  <c r="I3081" i="4" s="1"/>
  <c r="G2887" i="4"/>
  <c r="I2887" i="4" s="1"/>
  <c r="G1099" i="4"/>
  <c r="I1099" i="4" s="1"/>
  <c r="G1130" i="4"/>
  <c r="I1130" i="4" s="1"/>
  <c r="G2138" i="4"/>
  <c r="I2138" i="4" s="1"/>
  <c r="G3745" i="4"/>
  <c r="I3745" i="4" s="1"/>
  <c r="G4033" i="4"/>
  <c r="I4033" i="4" s="1"/>
  <c r="G6008" i="4"/>
  <c r="I6008" i="4" s="1"/>
  <c r="G2668" i="4"/>
  <c r="I2668" i="4" s="1"/>
  <c r="G4641" i="4"/>
  <c r="I4641" i="4" s="1"/>
  <c r="G1925" i="4"/>
  <c r="I1925" i="4" s="1"/>
  <c r="G5361" i="4"/>
  <c r="I5361" i="4" s="1"/>
  <c r="G3477" i="4"/>
  <c r="I3477" i="4" s="1"/>
  <c r="G1674" i="4"/>
  <c r="I1674" i="4" s="1"/>
  <c r="G4481" i="4"/>
  <c r="I4481" i="4" s="1"/>
  <c r="G5377" i="4"/>
  <c r="I5377" i="4" s="1"/>
  <c r="G5258" i="4"/>
  <c r="I5258" i="4" s="1"/>
  <c r="G2595" i="4"/>
  <c r="I2595" i="4" s="1"/>
  <c r="G1820" i="4"/>
  <c r="I1820" i="4" s="1"/>
  <c r="G4801" i="4"/>
  <c r="I4801" i="4" s="1"/>
  <c r="G895" i="4"/>
  <c r="I895" i="4" s="1"/>
  <c r="G4322" i="4"/>
  <c r="I4322" i="4" s="1"/>
  <c r="G2554" i="4"/>
  <c r="I2554" i="4" s="1"/>
  <c r="G2057" i="4"/>
  <c r="I2057" i="4" s="1"/>
  <c r="G711" i="4"/>
  <c r="I711" i="4" s="1"/>
  <c r="G2650" i="4"/>
  <c r="I2650" i="4" s="1"/>
  <c r="G3913" i="4"/>
  <c r="I3913" i="4" s="1"/>
  <c r="G4346" i="4"/>
  <c r="I4346" i="4" s="1"/>
  <c r="G3647" i="4"/>
  <c r="I3647" i="4" s="1"/>
  <c r="G3937" i="4"/>
  <c r="I3937" i="4" s="1"/>
  <c r="G2269" i="4"/>
  <c r="I2269" i="4" s="1"/>
  <c r="G3256" i="4"/>
  <c r="I3256" i="4" s="1"/>
  <c r="G1563" i="4"/>
  <c r="I1563" i="4" s="1"/>
  <c r="G4986" i="4"/>
  <c r="I4986" i="4" s="1"/>
  <c r="G2219" i="4"/>
  <c r="I2219" i="4" s="1"/>
  <c r="G4148" i="4"/>
  <c r="I4148" i="4" s="1"/>
  <c r="G903" i="4"/>
  <c r="I903" i="4" s="1"/>
  <c r="G3623" i="4"/>
  <c r="I3623" i="4" s="1"/>
  <c r="G2563" i="4"/>
  <c r="I2563" i="4" s="1"/>
  <c r="G2125" i="4"/>
  <c r="I2125" i="4" s="1"/>
  <c r="G6155" i="4"/>
  <c r="I6155" i="4" s="1"/>
  <c r="G4819" i="4"/>
  <c r="I4819" i="4" s="1"/>
  <c r="G2535" i="4"/>
  <c r="I2535" i="4" s="1"/>
  <c r="G2437" i="4"/>
  <c r="I2437" i="4" s="1"/>
  <c r="G2757" i="4"/>
  <c r="I2757" i="4" s="1"/>
  <c r="G5804" i="4"/>
  <c r="I5804" i="4" s="1"/>
  <c r="G4676" i="4"/>
  <c r="I4676" i="4" s="1"/>
  <c r="G5516" i="4"/>
  <c r="I5516" i="4" s="1"/>
  <c r="G4427" i="4"/>
  <c r="I4427" i="4" s="1"/>
  <c r="G5500" i="4"/>
  <c r="I5500" i="4" s="1"/>
  <c r="G2487" i="4"/>
  <c r="I2487" i="4" s="1"/>
  <c r="G2895" i="4"/>
  <c r="I2895" i="4" s="1"/>
  <c r="G1615" i="4"/>
  <c r="I1615" i="4" s="1"/>
  <c r="G6027" i="4"/>
  <c r="I6027" i="4" s="1"/>
  <c r="G4190" i="4"/>
  <c r="I4190" i="4" s="1"/>
  <c r="G1903" i="4"/>
  <c r="I1903" i="4" s="1"/>
  <c r="G1655" i="4"/>
  <c r="I1655" i="4" s="1"/>
  <c r="G2165" i="4"/>
  <c r="I2165" i="4" s="1"/>
  <c r="G2607" i="4"/>
  <c r="I2607" i="4" s="1"/>
  <c r="G4714" i="4"/>
  <c r="I4714" i="4" s="1"/>
  <c r="G3449" i="4"/>
  <c r="I3449" i="4" s="1"/>
  <c r="G2953" i="4"/>
  <c r="I2953" i="4" s="1"/>
  <c r="G4015" i="4"/>
  <c r="I4015" i="4" s="1"/>
  <c r="G1405" i="4"/>
  <c r="I1405" i="4" s="1"/>
  <c r="G4633" i="4"/>
  <c r="I4633" i="4" s="1"/>
  <c r="G2229" i="4"/>
  <c r="I2229" i="4" s="1"/>
  <c r="G4321" i="4"/>
  <c r="I4321" i="4" s="1"/>
  <c r="G4489" i="4"/>
  <c r="I4489" i="4" s="1"/>
  <c r="G4697" i="4"/>
  <c r="I4697" i="4" s="1"/>
  <c r="G5068" i="4"/>
  <c r="I5068" i="4" s="1"/>
  <c r="G5818" i="4"/>
  <c r="I5818" i="4" s="1"/>
  <c r="G4809" i="4"/>
  <c r="I4809" i="4" s="1"/>
  <c r="G3622" i="4"/>
  <c r="I3622" i="4" s="1"/>
  <c r="G4267" i="4"/>
  <c r="I4267" i="4" s="1"/>
  <c r="G4556" i="4"/>
  <c r="I4556" i="4" s="1"/>
  <c r="G4180" i="4"/>
  <c r="I4180" i="4" s="1"/>
  <c r="G2557" i="4"/>
  <c r="I2557" i="4" s="1"/>
  <c r="G3969" i="4"/>
  <c r="I3969" i="4" s="1"/>
  <c r="G2273" i="4"/>
  <c r="I2273" i="4" s="1"/>
  <c r="G4209" i="4"/>
  <c r="I4209" i="4" s="1"/>
  <c r="G1399" i="4"/>
  <c r="I1399" i="4" s="1"/>
  <c r="G3970" i="4"/>
  <c r="I3970" i="4" s="1"/>
  <c r="G5146" i="4"/>
  <c r="I5146" i="4" s="1"/>
  <c r="G6002" i="4"/>
  <c r="I6002" i="4" s="1"/>
  <c r="G5924" i="4"/>
  <c r="I5924" i="4" s="1"/>
  <c r="G5201" i="4"/>
  <c r="I5201" i="4" s="1"/>
  <c r="G2019" i="4"/>
  <c r="I2019" i="4" s="1"/>
  <c r="G2314" i="4"/>
  <c r="I2314" i="4" s="1"/>
  <c r="G4852" i="4"/>
  <c r="I4852" i="4" s="1"/>
  <c r="G2569" i="4"/>
  <c r="I2569" i="4" s="1"/>
  <c r="G5667" i="4"/>
  <c r="I5667" i="4" s="1"/>
  <c r="G3769" i="4"/>
  <c r="I3769" i="4" s="1"/>
  <c r="G4145" i="4"/>
  <c r="I4145" i="4" s="1"/>
  <c r="G4046" i="4"/>
  <c r="I4046" i="4" s="1"/>
  <c r="G2401" i="4"/>
  <c r="I2401" i="4" s="1"/>
  <c r="G4404" i="4"/>
  <c r="I4404" i="4" s="1"/>
  <c r="G876" i="4"/>
  <c r="I876" i="4" s="1"/>
  <c r="G5020" i="4"/>
  <c r="I5020" i="4" s="1"/>
  <c r="G5761" i="4"/>
  <c r="I5761" i="4" s="1"/>
  <c r="G1733" i="4"/>
  <c r="I1733" i="4" s="1"/>
  <c r="G4305" i="4"/>
  <c r="I4305" i="4" s="1"/>
  <c r="G1893" i="4"/>
  <c r="I1893" i="4" s="1"/>
  <c r="G5993" i="4"/>
  <c r="I5993" i="4" s="1"/>
  <c r="G4738" i="4"/>
  <c r="I4738" i="4" s="1"/>
  <c r="G1507" i="4"/>
  <c r="I1507" i="4" s="1"/>
  <c r="G4747" i="4"/>
  <c r="I4747" i="4" s="1"/>
  <c r="G5955" i="4"/>
  <c r="I5955" i="4" s="1"/>
  <c r="G4647" i="4"/>
  <c r="I4647" i="4" s="1"/>
  <c r="G1852" i="4"/>
  <c r="I1852" i="4" s="1"/>
  <c r="G5506" i="4"/>
  <c r="I5506" i="4" s="1"/>
  <c r="G1845" i="4"/>
  <c r="I1845" i="4" s="1"/>
  <c r="G5994" i="4"/>
  <c r="I5994" i="4" s="1"/>
  <c r="G2067" i="4"/>
  <c r="I2067" i="4" s="1"/>
  <c r="G4803" i="4"/>
  <c r="I4803" i="4" s="1"/>
  <c r="G5138" i="4"/>
  <c r="I5138" i="4" s="1"/>
  <c r="G4025" i="4"/>
  <c r="I4025" i="4" s="1"/>
  <c r="G5066" i="4"/>
  <c r="I5066" i="4" s="1"/>
  <c r="G2449" i="4"/>
  <c r="I2449" i="4" s="1"/>
  <c r="G1150" i="4"/>
  <c r="I1150" i="4" s="1"/>
  <c r="G5283" i="4"/>
  <c r="I5283" i="4" s="1"/>
  <c r="G6151" i="4"/>
  <c r="I6151" i="4" s="1"/>
  <c r="G2905" i="4"/>
  <c r="I2905" i="4" s="1"/>
  <c r="G5249" i="4"/>
  <c r="I5249" i="4" s="1"/>
  <c r="G1550" i="4"/>
  <c r="I1550" i="4" s="1"/>
  <c r="G3847" i="4"/>
  <c r="I3847" i="4" s="1"/>
  <c r="G4577" i="4"/>
  <c r="I4577" i="4" s="1"/>
  <c r="G4666" i="4"/>
  <c r="I4666" i="4" s="1"/>
  <c r="G4780" i="4"/>
  <c r="I4780" i="4" s="1"/>
  <c r="G2069" i="4"/>
  <c r="I2069" i="4" s="1"/>
  <c r="G4969" i="4"/>
  <c r="I4969" i="4" s="1"/>
  <c r="G1151" i="4"/>
  <c r="I1151" i="4" s="1"/>
  <c r="G6114" i="4"/>
  <c r="I6114" i="4" s="1"/>
  <c r="G5970" i="4"/>
  <c r="I5970" i="4" s="1"/>
  <c r="G3201" i="4"/>
  <c r="I3201" i="4" s="1"/>
  <c r="G4353" i="4"/>
  <c r="I4353" i="4" s="1"/>
  <c r="G3273" i="4"/>
  <c r="I3273" i="4" s="1"/>
  <c r="G2305" i="4"/>
  <c r="I2305" i="4" s="1"/>
  <c r="G1214" i="4"/>
  <c r="I1214" i="4" s="1"/>
  <c r="G6121" i="4"/>
  <c r="I6121" i="4" s="1"/>
  <c r="G2267" i="4"/>
  <c r="I2267" i="4" s="1"/>
  <c r="G2884" i="4"/>
  <c r="I2884" i="4" s="1"/>
  <c r="G6006" i="4"/>
  <c r="I6006" i="4" s="1"/>
  <c r="G1571" i="4"/>
  <c r="I1571" i="4" s="1"/>
  <c r="G4382" i="4"/>
  <c r="I4382" i="4" s="1"/>
  <c r="G5175" i="4"/>
  <c r="I5175" i="4" s="1"/>
  <c r="G1481" i="4"/>
  <c r="I1481" i="4" s="1"/>
  <c r="G5483" i="4"/>
  <c r="I5483" i="4" s="1"/>
  <c r="G5561" i="4"/>
  <c r="I5561" i="4" s="1"/>
  <c r="G1714" i="4"/>
  <c r="I1714" i="4" s="1"/>
  <c r="G3164" i="4"/>
  <c r="I3164" i="4" s="1"/>
  <c r="G3991" i="4"/>
  <c r="I3991" i="4" s="1"/>
  <c r="G1640" i="4"/>
  <c r="I1640" i="4" s="1"/>
  <c r="G4163" i="4"/>
  <c r="I4163" i="4" s="1"/>
  <c r="G4619" i="4"/>
  <c r="I4619" i="4" s="1"/>
  <c r="G3971" i="4"/>
  <c r="I3971" i="4" s="1"/>
  <c r="G5747" i="4"/>
  <c r="I5747" i="4" s="1"/>
  <c r="G3652" i="4"/>
  <c r="I3652" i="4" s="1"/>
  <c r="G5067" i="4"/>
  <c r="I5067" i="4" s="1"/>
  <c r="G5419" i="4"/>
  <c r="I5419" i="4" s="1"/>
  <c r="G3684" i="4"/>
  <c r="I3684" i="4" s="1"/>
  <c r="G3812" i="4"/>
  <c r="I3812" i="4" s="1"/>
  <c r="G2809" i="4"/>
  <c r="I2809" i="4" s="1"/>
  <c r="G5195" i="4"/>
  <c r="I5195" i="4" s="1"/>
  <c r="G4955" i="4"/>
  <c r="I4955" i="4" s="1"/>
  <c r="G5779" i="4"/>
  <c r="I5779" i="4" s="1"/>
  <c r="G5859" i="4"/>
  <c r="I5859" i="4" s="1"/>
  <c r="G4980" i="4"/>
  <c r="I4980" i="4" s="1"/>
  <c r="G3041" i="4"/>
  <c r="I3041" i="4" s="1"/>
  <c r="G4601" i="4"/>
  <c r="I4601" i="4" s="1"/>
  <c r="G2130" i="4"/>
  <c r="I2130" i="4" s="1"/>
  <c r="G5673" i="4"/>
  <c r="I5673" i="4" s="1"/>
  <c r="G5930" i="4"/>
  <c r="I5930" i="4" s="1"/>
  <c r="G4009" i="4"/>
  <c r="I4009" i="4" s="1"/>
  <c r="G2747" i="4"/>
  <c r="I2747" i="4" s="1"/>
  <c r="G2194" i="4"/>
  <c r="I2194" i="4" s="1"/>
  <c r="G4889" i="4"/>
  <c r="I4889" i="4" s="1"/>
  <c r="G2724" i="4"/>
  <c r="I2724" i="4" s="1"/>
  <c r="G4394" i="4"/>
  <c r="I4394" i="4" s="1"/>
  <c r="G3633" i="4"/>
  <c r="I3633" i="4" s="1"/>
  <c r="G2521" i="4"/>
  <c r="I2521" i="4" s="1"/>
  <c r="G2699" i="4"/>
  <c r="I2699" i="4" s="1"/>
  <c r="G2636" i="4"/>
  <c r="I2636" i="4" s="1"/>
  <c r="G3465" i="4"/>
  <c r="I3465" i="4" s="1"/>
  <c r="G4073" i="4"/>
  <c r="I4073" i="4" s="1"/>
  <c r="G4962" i="4"/>
  <c r="I4962" i="4" s="1"/>
  <c r="G5223" i="4"/>
  <c r="I5223" i="4" s="1"/>
  <c r="G4849" i="4"/>
  <c r="I4849" i="4" s="1"/>
  <c r="G2381" i="4"/>
  <c r="I2381" i="4" s="1"/>
  <c r="G1637" i="4"/>
  <c r="I1637" i="4" s="1"/>
  <c r="G2009" i="4"/>
  <c r="I2009" i="4" s="1"/>
  <c r="G4065" i="4"/>
  <c r="I4065" i="4" s="1"/>
  <c r="G3794" i="4"/>
  <c r="I3794" i="4" s="1"/>
  <c r="G4244" i="4"/>
  <c r="I4244" i="4" s="1"/>
  <c r="G2266" i="4"/>
  <c r="I2266" i="4" s="1"/>
  <c r="G4135" i="4"/>
  <c r="I4135" i="4" s="1"/>
  <c r="G4451" i="4"/>
  <c r="I4451" i="4" s="1"/>
  <c r="G2301" i="4"/>
  <c r="I2301" i="4" s="1"/>
  <c r="G1895" i="4"/>
  <c r="I1895" i="4" s="1"/>
  <c r="G5315" i="4"/>
  <c r="I5315" i="4" s="1"/>
  <c r="G2333" i="4"/>
  <c r="I2333" i="4" s="1"/>
  <c r="G2228" i="4"/>
  <c r="I2228" i="4" s="1"/>
  <c r="G2541" i="4"/>
  <c r="I2541" i="4" s="1"/>
  <c r="G3788" i="4"/>
  <c r="I3788" i="4" s="1"/>
  <c r="G5932" i="4"/>
  <c r="I5932" i="4" s="1"/>
  <c r="G5188" i="4"/>
  <c r="I5188" i="4" s="1"/>
  <c r="G3206" i="4"/>
  <c r="I3206" i="4" s="1"/>
  <c r="G2275" i="4"/>
  <c r="I2275" i="4" s="1"/>
  <c r="G5259" i="4"/>
  <c r="I5259" i="4" s="1"/>
  <c r="G1511" i="4"/>
  <c r="I1511" i="4" s="1"/>
  <c r="G1639" i="4"/>
  <c r="I1639" i="4" s="1"/>
  <c r="G5527" i="4"/>
  <c r="I5527" i="4" s="1"/>
  <c r="G3502" i="4"/>
  <c r="I3502" i="4" s="1"/>
  <c r="G6164" i="4"/>
  <c r="I6164" i="4" s="1"/>
  <c r="G4574" i="4"/>
  <c r="I4574" i="4" s="1"/>
  <c r="G1543" i="4"/>
  <c r="I1543" i="4" s="1"/>
  <c r="G1687" i="4"/>
  <c r="I1687" i="4" s="1"/>
  <c r="G5657" i="4"/>
  <c r="I5657" i="4" s="1"/>
  <c r="G4745" i="4"/>
  <c r="I4745" i="4" s="1"/>
  <c r="G5115" i="4"/>
  <c r="I5115" i="4" s="1"/>
  <c r="G2930" i="4"/>
  <c r="I2930" i="4" s="1"/>
  <c r="G2265" i="4"/>
  <c r="I2265" i="4" s="1"/>
  <c r="G5489" i="4"/>
  <c r="I5489" i="4" s="1"/>
  <c r="G5834" i="4"/>
  <c r="I5834" i="4" s="1"/>
  <c r="G5393" i="4"/>
  <c r="I5393" i="4" s="1"/>
  <c r="G2955" i="4"/>
  <c r="I2955" i="4" s="1"/>
  <c r="G4492" i="4"/>
  <c r="I4492" i="4" s="1"/>
  <c r="G1749" i="4"/>
  <c r="I1749" i="4" s="1"/>
  <c r="G4378" i="4"/>
  <c r="I4378" i="4" s="1"/>
  <c r="G5700" i="4"/>
  <c r="I5700" i="4" s="1"/>
  <c r="G1111" i="4"/>
  <c r="I1111" i="4" s="1"/>
  <c r="G6131" i="4"/>
  <c r="I6131" i="4" s="1"/>
  <c r="G2189" i="4"/>
  <c r="I2189" i="4" s="1"/>
  <c r="G4297" i="4"/>
  <c r="I4297" i="4" s="1"/>
  <c r="G2417" i="4"/>
  <c r="I2417" i="4" s="1"/>
  <c r="G2155" i="4"/>
  <c r="I2155" i="4" s="1"/>
  <c r="G2419" i="4"/>
  <c r="I2419" i="4" s="1"/>
  <c r="G5290" i="4"/>
  <c r="I5290" i="4" s="1"/>
  <c r="G4458" i="4"/>
  <c r="I4458" i="4" s="1"/>
  <c r="G2571" i="4"/>
  <c r="I2571" i="4" s="1"/>
  <c r="G5596" i="4"/>
  <c r="I5596" i="4" s="1"/>
  <c r="G4891" i="4"/>
  <c r="I4891" i="4" s="1"/>
  <c r="G6075" i="4"/>
  <c r="I6075" i="4" s="1"/>
  <c r="G5209" i="4"/>
  <c r="I5209" i="4" s="1"/>
  <c r="G4756" i="4"/>
  <c r="I4756" i="4" s="1"/>
  <c r="G1413" i="4"/>
  <c r="I1413" i="4" s="1"/>
  <c r="G3299" i="4"/>
  <c r="I3299" i="4" s="1"/>
  <c r="G4433" i="4"/>
  <c r="I4433" i="4" s="1"/>
  <c r="G2323" i="4"/>
  <c r="I2323" i="4" s="1"/>
  <c r="G4921" i="4"/>
  <c r="I4921" i="4" s="1"/>
  <c r="G3099" i="4"/>
  <c r="I3099" i="4" s="1"/>
  <c r="G1619" i="4"/>
  <c r="I1619" i="4" s="1"/>
  <c r="G3992" i="4"/>
  <c r="I3992" i="4" s="1"/>
  <c r="G2001" i="4"/>
  <c r="I2001" i="4" s="1"/>
  <c r="G2585" i="4"/>
  <c r="I2585" i="4" s="1"/>
  <c r="G4972" i="4"/>
  <c r="I4972" i="4" s="1"/>
  <c r="G5225" i="4"/>
  <c r="I5225" i="4" s="1"/>
  <c r="G5090" i="4"/>
  <c r="I5090" i="4" s="1"/>
  <c r="G2596" i="4"/>
  <c r="I2596" i="4" s="1"/>
  <c r="G5611" i="4"/>
  <c r="I5611" i="4" s="1"/>
  <c r="G3418" i="4"/>
  <c r="I3418" i="4" s="1"/>
  <c r="G2849" i="4"/>
  <c r="I2849" i="4" s="1"/>
  <c r="G1787" i="4"/>
  <c r="I1787" i="4" s="1"/>
  <c r="G5346" i="4"/>
  <c r="I5346" i="4" s="1"/>
  <c r="G1677" i="4"/>
  <c r="I1677" i="4" s="1"/>
  <c r="G3793" i="4"/>
  <c r="I3793" i="4" s="1"/>
  <c r="G2179" i="4"/>
  <c r="I2179" i="4" s="1"/>
  <c r="G5130" i="4"/>
  <c r="I5130" i="4" s="1"/>
  <c r="G5771" i="4"/>
  <c r="I5771" i="4" s="1"/>
  <c r="G4182" i="4"/>
  <c r="I4182" i="4" s="1"/>
  <c r="G5473" i="4"/>
  <c r="I5473" i="4" s="1"/>
  <c r="G4876" i="4"/>
  <c r="I4876" i="4" s="1"/>
  <c r="G2549" i="4"/>
  <c r="I2549" i="4" s="1"/>
  <c r="G5385" i="4"/>
  <c r="I5385" i="4" s="1"/>
  <c r="G5819" i="4"/>
  <c r="I5819" i="4" s="1"/>
  <c r="G1699" i="4"/>
  <c r="I1699" i="4" s="1"/>
  <c r="G2281" i="4"/>
  <c r="I2281" i="4" s="1"/>
  <c r="G2552" i="4"/>
  <c r="I2552" i="4" s="1"/>
  <c r="G3785" i="4"/>
  <c r="I3785" i="4" s="1"/>
  <c r="G4958" i="4"/>
  <c r="I4958" i="4" s="1"/>
  <c r="G5265" i="4"/>
  <c r="I5265" i="4" s="1"/>
  <c r="G5353" i="4"/>
  <c r="I5353" i="4" s="1"/>
  <c r="G2289" i="4"/>
  <c r="I2289" i="4" s="1"/>
  <c r="G5563" i="4"/>
  <c r="I5563" i="4" s="1"/>
  <c r="G3150" i="4"/>
  <c r="I3150" i="4" s="1"/>
  <c r="G2040" i="4"/>
  <c r="I2040" i="4" s="1"/>
  <c r="G1332" i="4"/>
  <c r="I1332" i="4" s="1"/>
  <c r="G1418" i="4"/>
  <c r="I1418" i="4" s="1"/>
  <c r="G2929" i="4"/>
  <c r="I2929" i="4" s="1"/>
  <c r="G2282" i="4"/>
  <c r="I2282" i="4" s="1"/>
  <c r="G4337" i="4"/>
  <c r="I4337" i="4" s="1"/>
  <c r="G5417" i="4"/>
  <c r="I5417" i="4" s="1"/>
  <c r="G2692" i="4"/>
  <c r="I2692" i="4" s="1"/>
  <c r="G2911" i="4"/>
  <c r="I2911" i="4" s="1"/>
  <c r="G5016" i="4"/>
  <c r="I5016" i="4" s="1"/>
  <c r="G4403" i="4"/>
  <c r="I4403" i="4" s="1"/>
  <c r="G3783" i="4"/>
  <c r="I3783" i="4" s="1"/>
  <c r="G3758" i="4"/>
  <c r="I3758" i="4" s="1"/>
  <c r="G3228" i="4"/>
  <c r="I3228" i="4" s="1"/>
  <c r="G2201" i="4"/>
  <c r="I2201" i="4" s="1"/>
  <c r="G5641" i="4"/>
  <c r="I5641" i="4" s="1"/>
  <c r="G5164" i="4"/>
  <c r="I5164" i="4" s="1"/>
  <c r="G2984" i="4"/>
  <c r="I2984" i="4" s="1"/>
  <c r="G4498" i="4"/>
  <c r="I4498" i="4" s="1"/>
  <c r="G1536" i="4"/>
  <c r="I1536" i="4" s="1"/>
  <c r="G1394" i="4"/>
  <c r="I1394" i="4" s="1"/>
  <c r="G5371" i="4"/>
  <c r="I5371" i="4" s="1"/>
  <c r="G5627" i="4"/>
  <c r="I5627" i="4" s="1"/>
  <c r="G5451" i="4"/>
  <c r="I5451" i="4" s="1"/>
  <c r="G3964" i="4"/>
  <c r="I3964" i="4" s="1"/>
  <c r="G4932" i="4"/>
  <c r="I4932" i="4" s="1"/>
  <c r="G5732" i="4"/>
  <c r="I5732" i="4" s="1"/>
  <c r="G6091" i="4"/>
  <c r="I6091" i="4" s="1"/>
  <c r="G5075" i="4"/>
  <c r="I5075" i="4" s="1"/>
  <c r="G3972" i="4"/>
  <c r="I3972" i="4" s="1"/>
  <c r="G5964" i="4"/>
  <c r="I5964" i="4" s="1"/>
  <c r="G4260" i="4"/>
  <c r="I4260" i="4" s="1"/>
  <c r="G5740" i="4"/>
  <c r="I5740" i="4" s="1"/>
  <c r="G4164" i="4"/>
  <c r="I4164" i="4" s="1"/>
  <c r="G5716" i="4"/>
  <c r="I5716" i="4" s="1"/>
  <c r="G5427" i="4"/>
  <c r="I5427" i="4" s="1"/>
  <c r="G6163" i="4"/>
  <c r="I6163" i="4" s="1"/>
  <c r="G5835" i="4"/>
  <c r="I5835" i="4" s="1"/>
  <c r="G4108" i="4"/>
  <c r="I4108" i="4" s="1"/>
  <c r="G4548" i="4"/>
  <c r="I4548" i="4" s="1"/>
  <c r="G5036" i="4"/>
  <c r="I5036" i="4" s="1"/>
  <c r="G5395" i="4"/>
  <c r="I5395" i="4" s="1"/>
  <c r="G4155" i="4"/>
  <c r="I4155" i="4" s="1"/>
  <c r="G4083" i="4"/>
  <c r="I4083" i="4" s="1"/>
  <c r="G3556" i="4"/>
  <c r="I3556" i="4" s="1"/>
  <c r="G4612" i="4"/>
  <c r="I4612" i="4" s="1"/>
  <c r="G5332" i="4"/>
  <c r="I5332" i="4" s="1"/>
  <c r="G6124" i="4"/>
  <c r="I6124" i="4" s="1"/>
  <c r="G4420" i="4"/>
  <c r="I4420" i="4" s="1"/>
  <c r="G5660" i="4"/>
  <c r="I5660" i="4" s="1"/>
  <c r="G5148" i="4"/>
  <c r="I5148" i="4" s="1"/>
  <c r="G3089" i="4"/>
  <c r="I3089" i="4" s="1"/>
  <c r="G5196" i="4"/>
  <c r="I5196" i="4" s="1"/>
  <c r="G5497" i="4"/>
  <c r="I5497" i="4" s="1"/>
  <c r="G3305" i="4"/>
  <c r="I3305" i="4" s="1"/>
  <c r="G2274" i="4"/>
  <c r="I2274" i="4" s="1"/>
  <c r="G6089" i="4"/>
  <c r="I6089" i="4" s="1"/>
  <c r="G5089" i="4"/>
  <c r="I5089" i="4" s="1"/>
  <c r="G3522" i="4"/>
  <c r="I3522" i="4" s="1"/>
  <c r="G3185" i="4"/>
  <c r="I3185" i="4" s="1"/>
  <c r="G4953" i="4"/>
  <c r="I4953" i="4" s="1"/>
  <c r="G3649" i="4"/>
  <c r="I3649" i="4" s="1"/>
  <c r="G4954" i="4"/>
  <c r="I4954" i="4" s="1"/>
  <c r="G5112" i="4"/>
  <c r="I5112" i="4" s="1"/>
  <c r="G3320" i="4"/>
  <c r="I3320" i="4" s="1"/>
  <c r="G4473" i="4"/>
  <c r="I4473" i="4" s="1"/>
  <c r="G3147" i="4"/>
  <c r="I3147" i="4" s="1"/>
  <c r="G4545" i="4"/>
  <c r="I4545" i="4" s="1"/>
  <c r="G6050" i="4"/>
  <c r="I6050" i="4" s="1"/>
  <c r="G4339" i="4"/>
  <c r="I4339" i="4" s="1"/>
  <c r="G5153" i="4"/>
  <c r="I5153" i="4" s="1"/>
  <c r="G2493" i="4"/>
  <c r="I2493" i="4" s="1"/>
  <c r="G3257" i="4"/>
  <c r="I3257" i="4" s="1"/>
  <c r="G3945" i="4"/>
  <c r="I3945" i="4" s="1"/>
  <c r="G2425" i="4"/>
  <c r="I2425" i="4" s="1"/>
  <c r="G5601" i="4"/>
  <c r="I5601" i="4" s="1"/>
  <c r="G5537" i="4"/>
  <c r="I5537" i="4" s="1"/>
  <c r="G5162" i="4"/>
  <c r="I5162" i="4" s="1"/>
  <c r="G2786" i="4"/>
  <c r="I2786" i="4" s="1"/>
  <c r="G3755" i="4"/>
  <c r="I3755" i="4" s="1"/>
  <c r="G4959" i="4"/>
  <c r="I4959" i="4" s="1"/>
  <c r="G4667" i="4"/>
  <c r="I4667" i="4" s="1"/>
  <c r="G4292" i="4"/>
  <c r="I4292" i="4" s="1"/>
  <c r="G4362" i="4"/>
  <c r="I4362" i="4" s="1"/>
  <c r="G2429" i="4"/>
  <c r="I2429" i="4" s="1"/>
  <c r="G4970" i="4"/>
  <c r="I4970" i="4" s="1"/>
  <c r="G2085" i="4"/>
  <c r="I2085" i="4" s="1"/>
  <c r="G2629" i="4"/>
  <c r="I2629" i="4" s="1"/>
  <c r="G3980" i="4"/>
  <c r="I3980" i="4" s="1"/>
  <c r="G5582" i="4"/>
  <c r="I5582" i="4" s="1"/>
  <c r="G5540" i="4"/>
  <c r="I5540" i="4" s="1"/>
  <c r="G2785" i="4"/>
  <c r="I2785" i="4" s="1"/>
  <c r="G2101" i="4"/>
  <c r="I2101" i="4" s="1"/>
  <c r="G4422" i="4"/>
  <c r="I4422" i="4" s="1"/>
  <c r="G1647" i="4"/>
  <c r="I1647" i="4" s="1"/>
  <c r="G2575" i="4"/>
  <c r="I2575" i="4" s="1"/>
  <c r="G1791" i="4"/>
  <c r="I1791" i="4" s="1"/>
  <c r="G4774" i="4"/>
  <c r="I4774" i="4" s="1"/>
  <c r="G4593" i="4"/>
  <c r="I4593" i="4" s="1"/>
  <c r="G3500" i="4"/>
  <c r="I3500" i="4" s="1"/>
  <c r="G5081" i="4"/>
  <c r="I5081" i="4" s="1"/>
  <c r="G3705" i="4"/>
  <c r="I3705" i="4" s="1"/>
  <c r="G2781" i="4"/>
  <c r="I2781" i="4" s="1"/>
  <c r="G6009" i="4"/>
  <c r="I6009" i="4" s="1"/>
  <c r="G1621" i="4"/>
  <c r="I1621" i="4" s="1"/>
  <c r="G4314" i="4"/>
  <c r="I4314" i="4" s="1"/>
  <c r="G2397" i="4"/>
  <c r="I2397" i="4" s="1"/>
  <c r="G2137" i="4"/>
  <c r="I2137" i="4" s="1"/>
  <c r="G3352" i="4"/>
  <c r="I3352" i="4" s="1"/>
  <c r="G5331" i="4"/>
  <c r="I5331" i="4" s="1"/>
  <c r="G5412" i="4"/>
  <c r="I5412" i="4" s="1"/>
  <c r="G4476" i="4"/>
  <c r="I4476" i="4" s="1"/>
  <c r="G4465" i="4"/>
  <c r="I4465" i="4" s="1"/>
  <c r="G4030" i="4"/>
  <c r="I4030" i="4" s="1"/>
  <c r="G2177" i="4"/>
  <c r="I2177" i="4" s="1"/>
  <c r="G3441" i="4"/>
  <c r="I3441" i="4" s="1"/>
  <c r="G1669" i="4"/>
  <c r="I1669" i="4" s="1"/>
  <c r="G4450" i="4"/>
  <c r="I4450" i="4" s="1"/>
  <c r="G5474" i="4"/>
  <c r="I5474" i="4" s="1"/>
  <c r="G6090" i="4"/>
  <c r="I6090" i="4" s="1"/>
  <c r="G5947" i="4"/>
  <c r="I5947" i="4" s="1"/>
  <c r="G6113" i="4"/>
  <c r="I6113" i="4" s="1"/>
  <c r="G4057" i="4"/>
  <c r="I4057" i="4" s="1"/>
  <c r="G2037" i="4"/>
  <c r="I2037" i="4" s="1"/>
  <c r="G4748" i="4"/>
  <c r="I4748" i="4" s="1"/>
  <c r="G3655" i="4"/>
  <c r="I3655" i="4" s="1"/>
  <c r="G4868" i="4"/>
  <c r="I4868" i="4" s="1"/>
  <c r="G5038" i="4"/>
  <c r="I5038" i="4" s="1"/>
  <c r="G3303" i="4"/>
  <c r="I3303" i="4" s="1"/>
  <c r="G5873" i="4"/>
  <c r="I5873" i="4" s="1"/>
  <c r="G5746" i="4"/>
  <c r="I5746" i="4" s="1"/>
  <c r="G5706" i="4"/>
  <c r="I5706" i="4" s="1"/>
  <c r="G5401" i="4"/>
  <c r="I5401" i="4" s="1"/>
  <c r="G1973" i="4"/>
  <c r="I1973" i="4" s="1"/>
  <c r="G2891" i="4"/>
  <c r="I2891" i="4" s="1"/>
  <c r="G5001" i="4"/>
  <c r="I5001" i="4" s="1"/>
  <c r="G3105" i="4"/>
  <c r="I3105" i="4" s="1"/>
  <c r="G3951" i="4"/>
  <c r="I3951" i="4" s="1"/>
  <c r="G4580" i="4"/>
  <c r="I4580" i="4" s="1"/>
  <c r="G5304" i="4"/>
  <c r="I5304" i="4" s="1"/>
  <c r="G2365" i="4"/>
  <c r="I2365" i="4" s="1"/>
  <c r="G3145" i="4"/>
  <c r="I3145" i="4" s="1"/>
  <c r="G5620" i="4"/>
  <c r="I5620" i="4" s="1"/>
  <c r="G2937" i="4"/>
  <c r="I2937" i="4" s="1"/>
  <c r="G5345" i="4"/>
  <c r="I5345" i="4" s="1"/>
  <c r="G2667" i="4"/>
  <c r="I2667" i="4" s="1"/>
  <c r="G5979" i="4"/>
  <c r="I5979" i="4" s="1"/>
  <c r="G3625" i="4"/>
  <c r="I3625" i="4" s="1"/>
  <c r="G884" i="4"/>
  <c r="I884" i="4" s="1"/>
  <c r="G3065" i="4"/>
  <c r="I3065" i="4" s="1"/>
  <c r="G4023" i="4"/>
  <c r="I4023" i="4" s="1"/>
  <c r="G2620" i="4"/>
  <c r="I2620" i="4" s="1"/>
  <c r="G4428" i="4"/>
  <c r="I4428" i="4" s="1"/>
  <c r="G2393" i="4"/>
  <c r="I2393" i="4" s="1"/>
  <c r="G4882" i="4"/>
  <c r="I4882" i="4" s="1"/>
  <c r="G1837" i="4"/>
  <c r="I1837" i="4" s="1"/>
  <c r="G3825" i="4"/>
  <c r="I3825" i="4" s="1"/>
  <c r="G5867" i="4"/>
  <c r="I5867" i="4" s="1"/>
  <c r="G5006" i="4"/>
  <c r="I5006" i="4" s="1"/>
  <c r="G5857" i="4"/>
  <c r="I5857" i="4" s="1"/>
  <c r="G5044" i="4"/>
  <c r="I5044" i="4" s="1"/>
  <c r="G2325" i="4"/>
  <c r="I2325" i="4" s="1"/>
  <c r="G5562" i="4"/>
  <c r="I5562" i="4" s="1"/>
  <c r="G5271" i="4"/>
  <c r="I5271" i="4" s="1"/>
  <c r="G3177" i="4"/>
  <c r="I3177" i="4" s="1"/>
  <c r="G2512" i="4"/>
  <c r="I2512" i="4" s="1"/>
  <c r="G3513" i="4"/>
  <c r="I3513" i="4" s="1"/>
  <c r="G2802" i="4"/>
  <c r="I2802" i="4" s="1"/>
  <c r="G1812" i="4"/>
  <c r="I1812" i="4" s="1"/>
  <c r="G5721" i="4"/>
  <c r="I5721" i="4" s="1"/>
  <c r="G3473" i="4"/>
  <c r="I3473" i="4" s="1"/>
  <c r="G4729" i="4"/>
  <c r="I4729" i="4" s="1"/>
  <c r="G1949" i="4"/>
  <c r="I1949" i="4" s="1"/>
  <c r="G4625" i="4"/>
  <c r="I4625" i="4" s="1"/>
  <c r="G3974" i="4"/>
  <c r="I3974" i="4" s="1"/>
  <c r="G3921" i="4"/>
  <c r="I3921" i="4" s="1"/>
  <c r="G3454" i="4"/>
  <c r="I3454" i="4" s="1"/>
  <c r="G1623" i="4"/>
  <c r="I1623" i="4" s="1"/>
  <c r="G1975" i="4"/>
  <c r="I1975" i="4" s="1"/>
  <c r="G2133" i="4"/>
  <c r="I2133" i="4" s="1"/>
  <c r="G4929" i="4"/>
  <c r="I4929" i="4" s="1"/>
  <c r="G2049" i="4"/>
  <c r="I2049" i="4" s="1"/>
  <c r="G4890" i="4"/>
  <c r="I4890" i="4" s="1"/>
  <c r="G5043" i="4"/>
  <c r="I5043" i="4" s="1"/>
  <c r="G3729" i="4"/>
  <c r="I3729" i="4" s="1"/>
  <c r="G5042" i="4"/>
  <c r="I5042" i="4" s="1"/>
  <c r="G2005" i="4"/>
  <c r="I2005" i="4" s="1"/>
  <c r="G5465" i="4"/>
  <c r="I5465" i="4" s="1"/>
  <c r="G2292" i="4"/>
  <c r="I2292" i="4" s="1"/>
  <c r="G2277" i="4"/>
  <c r="I2277" i="4" s="1"/>
  <c r="G3514" i="4"/>
  <c r="I3514" i="4" s="1"/>
  <c r="G5796" i="4"/>
  <c r="I5796" i="4" s="1"/>
  <c r="G4826" i="4"/>
  <c r="I4826" i="4" s="1"/>
  <c r="G3486" i="4"/>
  <c r="I3486" i="4" s="1"/>
  <c r="G3518" i="4"/>
  <c r="I3518" i="4" s="1"/>
  <c r="G5851" i="4"/>
  <c r="I5851" i="4" s="1"/>
  <c r="G3452" i="4"/>
  <c r="I3452" i="4" s="1"/>
  <c r="G5588" i="4"/>
  <c r="I5588" i="4" s="1"/>
  <c r="G5171" i="4"/>
  <c r="I5171" i="4" s="1"/>
  <c r="G4196" i="4"/>
  <c r="I4196" i="4" s="1"/>
  <c r="G4708" i="4"/>
  <c r="I4708" i="4" s="1"/>
  <c r="G4764" i="4"/>
  <c r="I4764" i="4" s="1"/>
  <c r="G4796" i="4"/>
  <c r="I4796" i="4" s="1"/>
  <c r="G4923" i="4"/>
  <c r="I4923" i="4" s="1"/>
  <c r="G5379" i="4"/>
  <c r="I5379" i="4" s="1"/>
  <c r="G4052" i="4"/>
  <c r="I4052" i="4" s="1"/>
  <c r="G4171" i="4"/>
  <c r="I4171" i="4" s="1"/>
  <c r="G4020" i="4"/>
  <c r="I4020" i="4" s="1"/>
  <c r="G5444" i="4"/>
  <c r="I5444" i="4" s="1"/>
  <c r="G3329" i="4"/>
  <c r="I3329" i="4" s="1"/>
  <c r="G5211" i="4"/>
  <c r="I5211" i="4" s="1"/>
  <c r="G5587" i="4"/>
  <c r="I5587" i="4" s="1"/>
  <c r="G4484" i="4"/>
  <c r="I4484" i="4" s="1"/>
  <c r="G4371" i="4"/>
  <c r="I4371" i="4" s="1"/>
  <c r="G5003" i="4"/>
  <c r="I5003" i="4" s="1"/>
  <c r="G4107" i="4"/>
  <c r="I4107" i="4" s="1"/>
  <c r="G5579" i="4"/>
  <c r="I5579" i="4" s="1"/>
  <c r="G6139" i="4"/>
  <c r="I6139" i="4" s="1"/>
  <c r="G4044" i="4"/>
  <c r="I4044" i="4" s="1"/>
  <c r="G5404" i="4"/>
  <c r="I5404" i="4" s="1"/>
  <c r="G3620" i="4"/>
  <c r="I3620" i="4" s="1"/>
  <c r="G4684" i="4"/>
  <c r="I4684" i="4" s="1"/>
  <c r="G5844" i="4"/>
  <c r="I5844" i="4" s="1"/>
  <c r="G3436" i="4"/>
  <c r="I3436" i="4" s="1"/>
  <c r="G5244" i="4"/>
  <c r="I5244" i="4" s="1"/>
  <c r="G5812" i="4"/>
  <c r="I5812" i="4" s="1"/>
  <c r="G4222" i="4"/>
  <c r="I4222" i="4" s="1"/>
  <c r="G5282" i="4"/>
  <c r="I5282" i="4" s="1"/>
  <c r="G871" i="4"/>
  <c r="I871" i="4" s="1"/>
  <c r="G4246" i="4"/>
  <c r="I4246" i="4" s="1"/>
  <c r="G4358" i="4"/>
  <c r="I4358" i="4" s="1"/>
  <c r="G5638" i="4"/>
  <c r="I5638" i="4" s="1"/>
  <c r="G2728" i="4"/>
  <c r="I2728" i="4" s="1"/>
  <c r="G4718" i="4"/>
  <c r="I4718" i="4" s="1"/>
  <c r="G1651" i="4"/>
  <c r="I1651" i="4" s="1"/>
  <c r="G2985" i="4"/>
  <c r="I2985" i="4" s="1"/>
  <c r="G3656" i="4"/>
  <c r="I3656" i="4" s="1"/>
  <c r="G4199" i="4"/>
  <c r="I4199" i="4" s="1"/>
  <c r="G4663" i="4"/>
  <c r="I4663" i="4" s="1"/>
  <c r="G5279" i="4"/>
  <c r="I5279" i="4" s="1"/>
  <c r="G5655" i="4"/>
  <c r="I5655" i="4" s="1"/>
  <c r="G1882" i="4"/>
  <c r="I1882" i="4" s="1"/>
  <c r="G3216" i="4"/>
  <c r="I3216" i="4" s="1"/>
  <c r="G4439" i="4"/>
  <c r="I4439" i="4" s="1"/>
  <c r="G5207" i="4"/>
  <c r="I5207" i="4" s="1"/>
  <c r="G5735" i="4"/>
  <c r="I5735" i="4" s="1"/>
  <c r="G6111" i="4"/>
  <c r="I6111" i="4" s="1"/>
  <c r="G821" i="4"/>
  <c r="I821" i="4" s="1"/>
  <c r="G2202" i="4"/>
  <c r="I2202" i="4" s="1"/>
  <c r="G2890" i="4"/>
  <c r="I2890" i="4" s="1"/>
  <c r="G3872" i="4"/>
  <c r="I3872" i="4" s="1"/>
  <c r="G4328" i="4"/>
  <c r="I4328" i="4" s="1"/>
  <c r="G4736" i="4"/>
  <c r="I4736" i="4" s="1"/>
  <c r="G5944" i="4"/>
  <c r="I5944" i="4" s="1"/>
  <c r="G1366" i="4"/>
  <c r="I1366" i="4" s="1"/>
  <c r="G2291" i="4"/>
  <c r="I2291" i="4" s="1"/>
  <c r="G4217" i="4"/>
  <c r="I4217" i="4" s="1"/>
  <c r="G5633" i="4"/>
  <c r="I5633" i="4" s="1"/>
  <c r="G6161" i="4"/>
  <c r="I6161" i="4" s="1"/>
  <c r="G2616" i="4"/>
  <c r="I2616" i="4" s="1"/>
  <c r="G5110" i="4"/>
  <c r="I5110" i="4" s="1"/>
  <c r="G5614" i="4"/>
  <c r="I5614" i="4" s="1"/>
  <c r="G1092" i="4"/>
  <c r="I1092" i="4" s="1"/>
  <c r="G3520" i="4"/>
  <c r="I3520" i="4" s="1"/>
  <c r="G3999" i="4"/>
  <c r="I3999" i="4" s="1"/>
  <c r="G4407" i="4"/>
  <c r="I4407" i="4" s="1"/>
  <c r="G4807" i="4"/>
  <c r="I4807" i="4" s="1"/>
  <c r="G5511" i="4"/>
  <c r="I5511" i="4" s="1"/>
  <c r="G6055" i="4"/>
  <c r="I6055" i="4" s="1"/>
  <c r="G1835" i="4"/>
  <c r="I1835" i="4" s="1"/>
  <c r="G2426" i="4"/>
  <c r="I2426" i="4" s="1"/>
  <c r="G3832" i="4"/>
  <c r="I3832" i="4" s="1"/>
  <c r="G4568" i="4"/>
  <c r="I4568" i="4" s="1"/>
  <c r="G4920" i="4"/>
  <c r="I4920" i="4" s="1"/>
  <c r="G5480" i="4"/>
  <c r="I5480" i="4" s="1"/>
  <c r="G5952" i="4"/>
  <c r="I5952" i="4" s="1"/>
  <c r="G830" i="4"/>
  <c r="I830" i="4" s="1"/>
  <c r="G1740" i="4"/>
  <c r="I1740" i="4" s="1"/>
  <c r="G3322" i="4"/>
  <c r="I3322" i="4" s="1"/>
  <c r="G1063" i="4"/>
  <c r="I1063" i="4" s="1"/>
  <c r="G2300" i="4"/>
  <c r="I2300" i="4" s="1"/>
  <c r="G3355" i="4"/>
  <c r="I3355" i="4" s="1"/>
  <c r="G3858" i="4"/>
  <c r="I3858" i="4" s="1"/>
  <c r="G4370" i="4"/>
  <c r="I4370" i="4" s="1"/>
  <c r="G5274" i="4"/>
  <c r="I5274" i="4" s="1"/>
  <c r="G1636" i="4"/>
  <c r="I1636" i="4" s="1"/>
  <c r="G2330" i="4"/>
  <c r="I2330" i="4" s="1"/>
  <c r="G3856" i="4"/>
  <c r="I3856" i="4" s="1"/>
  <c r="G4320" i="4"/>
  <c r="I4320" i="4" s="1"/>
  <c r="G4680" i="4"/>
  <c r="I4680" i="4" s="1"/>
  <c r="G5680" i="4"/>
  <c r="I5680" i="4" s="1"/>
  <c r="G1772" i="4"/>
  <c r="I1772" i="4" s="1"/>
  <c r="G2659" i="4"/>
  <c r="I2659" i="4" s="1"/>
  <c r="G2212" i="4"/>
  <c r="I2212" i="4" s="1"/>
  <c r="G3339" i="4"/>
  <c r="I3339" i="4" s="1"/>
  <c r="G4146" i="4"/>
  <c r="I4146" i="4" s="1"/>
  <c r="G6034" i="4"/>
  <c r="I6034" i="4" s="1"/>
  <c r="G2956" i="4"/>
  <c r="I2956" i="4" s="1"/>
  <c r="G3906" i="4"/>
  <c r="I3906" i="4" s="1"/>
  <c r="G4730" i="4"/>
  <c r="I4730" i="4" s="1"/>
  <c r="G5522" i="4"/>
  <c r="I5522" i="4" s="1"/>
  <c r="G6074" i="4"/>
  <c r="I6074" i="4" s="1"/>
  <c r="G4553" i="4"/>
  <c r="I4553" i="4" s="1"/>
  <c r="G5894" i="4"/>
  <c r="I5894" i="4" s="1"/>
  <c r="G5215" i="4"/>
  <c r="I5215" i="4" s="1"/>
  <c r="G5607" i="4"/>
  <c r="I5607" i="4" s="1"/>
  <c r="G4919" i="4"/>
  <c r="I4919" i="4" s="1"/>
  <c r="G5751" i="4"/>
  <c r="I5751" i="4" s="1"/>
  <c r="G2195" i="4"/>
  <c r="I2195" i="4" s="1"/>
  <c r="G4431" i="4"/>
  <c r="I4431" i="4" s="1"/>
  <c r="G4183" i="4"/>
  <c r="I4183" i="4" s="1"/>
  <c r="G3058" i="4"/>
  <c r="I3058" i="4" s="1"/>
  <c r="G2605" i="4"/>
  <c r="I2605" i="4" s="1"/>
  <c r="G2315" i="4"/>
  <c r="I2315" i="4" s="1"/>
  <c r="G1987" i="4"/>
  <c r="I1987" i="4" s="1"/>
  <c r="G2993" i="4"/>
  <c r="I2993" i="4" s="1"/>
  <c r="G1437" i="4"/>
  <c r="I1437" i="4" s="1"/>
  <c r="G5762" i="4"/>
  <c r="I5762" i="4" s="1"/>
  <c r="G5372" i="4"/>
  <c r="I5372" i="4" s="1"/>
  <c r="G5890" i="4"/>
  <c r="I5890" i="4" s="1"/>
  <c r="G1911" i="4"/>
  <c r="I1911" i="4" s="1"/>
  <c r="G5292" i="4"/>
  <c r="I5292" i="4" s="1"/>
  <c r="G5753" i="4"/>
  <c r="I5753" i="4" s="1"/>
  <c r="G622" i="4"/>
  <c r="I622" i="4" s="1"/>
  <c r="G3097" i="4"/>
  <c r="I3097" i="4" s="1"/>
  <c r="G2141" i="4"/>
  <c r="I2141" i="4" s="1"/>
  <c r="G2459" i="4"/>
  <c r="I2459" i="4" s="1"/>
  <c r="G3016" i="4"/>
  <c r="I3016" i="4" s="1"/>
  <c r="G4905" i="4"/>
  <c r="I4905" i="4" s="1"/>
  <c r="G1786" i="4"/>
  <c r="I1786" i="4" s="1"/>
  <c r="G1821" i="4"/>
  <c r="I1821" i="4" s="1"/>
  <c r="G5065" i="4"/>
  <c r="I5065" i="4" s="1"/>
  <c r="G5002" i="4"/>
  <c r="I5002" i="4" s="1"/>
  <c r="G5076" i="4"/>
  <c r="I5076" i="4" s="1"/>
  <c r="G4722" i="4"/>
  <c r="I4722" i="4" s="1"/>
  <c r="G2129" i="4"/>
  <c r="I2129" i="4" s="1"/>
  <c r="G2621" i="4"/>
  <c r="I2621" i="4" s="1"/>
  <c r="G5422" i="4"/>
  <c r="I5422" i="4" s="1"/>
  <c r="G5420" i="4"/>
  <c r="I5420" i="4" s="1"/>
  <c r="G2341" i="4"/>
  <c r="I2341" i="4" s="1"/>
  <c r="G983" i="4"/>
  <c r="I983" i="4" s="1"/>
  <c r="G2725" i="4"/>
  <c r="I2725" i="4" s="1"/>
  <c r="G5842" i="4"/>
  <c r="I5842" i="4" s="1"/>
  <c r="G3543" i="4"/>
  <c r="I3543" i="4" s="1"/>
  <c r="G6123" i="4"/>
  <c r="I6123" i="4" s="1"/>
  <c r="G5329" i="4"/>
  <c r="I5329" i="4" s="1"/>
  <c r="G2413" i="4"/>
  <c r="I2413" i="4" s="1"/>
  <c r="G4049" i="4"/>
  <c r="I4049" i="4" s="1"/>
  <c r="G5698" i="4"/>
  <c r="I5698" i="4" s="1"/>
  <c r="G5547" i="4"/>
  <c r="I5547" i="4" s="1"/>
  <c r="G4820" i="4"/>
  <c r="I4820" i="4" s="1"/>
  <c r="G5531" i="4"/>
  <c r="I5531" i="4" s="1"/>
  <c r="G5428" i="4"/>
  <c r="I5428" i="4" s="1"/>
  <c r="G4532" i="4"/>
  <c r="I4532" i="4" s="1"/>
  <c r="G5939" i="4"/>
  <c r="I5939" i="4" s="1"/>
  <c r="G4956" i="4"/>
  <c r="I4956" i="4" s="1"/>
  <c r="G5996" i="4"/>
  <c r="I5996" i="4" s="1"/>
  <c r="G5770" i="4"/>
  <c r="I5770" i="4" s="1"/>
  <c r="G5603" i="4"/>
  <c r="I5603" i="4" s="1"/>
  <c r="G6147" i="4"/>
  <c r="I6147" i="4" s="1"/>
  <c r="G4947" i="4"/>
  <c r="I4947" i="4" s="1"/>
  <c r="G3939" i="4"/>
  <c r="I3939" i="4" s="1"/>
  <c r="G4499" i="4"/>
  <c r="I4499" i="4" s="1"/>
  <c r="G5251" i="4"/>
  <c r="I5251" i="4" s="1"/>
  <c r="G6115" i="4"/>
  <c r="I6115" i="4" s="1"/>
  <c r="G4924" i="4"/>
  <c r="I4924" i="4" s="1"/>
  <c r="G5356" i="4"/>
  <c r="I5356" i="4" s="1"/>
  <c r="G3380" i="4"/>
  <c r="I3380" i="4" s="1"/>
  <c r="G4060" i="4"/>
  <c r="I4060" i="4" s="1"/>
  <c r="G4284" i="4"/>
  <c r="I4284" i="4" s="1"/>
  <c r="G5348" i="4"/>
  <c r="I5348" i="4" s="1"/>
  <c r="G4833" i="4"/>
  <c r="I4833" i="4" s="1"/>
  <c r="G3827" i="4"/>
  <c r="I3827" i="4" s="1"/>
  <c r="G5523" i="4"/>
  <c r="I5523" i="4" s="1"/>
  <c r="G3804" i="4"/>
  <c r="I3804" i="4" s="1"/>
  <c r="G5108" i="4"/>
  <c r="I5108" i="4" s="1"/>
  <c r="G5836" i="4"/>
  <c r="I5836" i="4" s="1"/>
  <c r="G662" i="4"/>
  <c r="I662" i="4" s="1"/>
  <c r="G4380" i="4"/>
  <c r="I4380" i="4" s="1"/>
  <c r="G4834" i="4"/>
  <c r="I4834" i="4" s="1"/>
  <c r="G4758" i="4"/>
  <c r="I4758" i="4" s="1"/>
  <c r="G5662" i="4"/>
  <c r="I5662" i="4" s="1"/>
  <c r="G3559" i="4"/>
  <c r="I3559" i="4" s="1"/>
  <c r="G4506" i="4"/>
  <c r="I4506" i="4" s="1"/>
  <c r="G5730" i="4"/>
  <c r="I5730" i="4" s="1"/>
  <c r="G2284" i="4"/>
  <c r="I2284" i="4" s="1"/>
  <c r="G4978" i="4"/>
  <c r="I4978" i="4" s="1"/>
  <c r="G6079" i="4"/>
  <c r="I6079" i="4" s="1"/>
  <c r="G5375" i="4"/>
  <c r="I5375" i="4" s="1"/>
  <c r="G4527" i="4"/>
  <c r="I4527" i="4" s="1"/>
  <c r="G5023" i="4"/>
  <c r="I5023" i="4" s="1"/>
  <c r="G5327" i="4"/>
  <c r="I5327" i="4" s="1"/>
  <c r="G3002" i="4"/>
  <c r="I3002" i="4" s="1"/>
  <c r="G5264" i="4"/>
  <c r="I5264" i="4" s="1"/>
  <c r="G2403" i="4"/>
  <c r="I2403" i="4" s="1"/>
  <c r="G2944" i="4"/>
  <c r="I2944" i="4" s="1"/>
  <c r="G1706" i="4"/>
  <c r="I1706" i="4" s="1"/>
  <c r="G3648" i="4"/>
  <c r="I3648" i="4" s="1"/>
  <c r="G1963" i="4"/>
  <c r="I1963" i="4" s="1"/>
  <c r="G3936" i="4"/>
  <c r="I3936" i="4" s="1"/>
  <c r="G2651" i="4"/>
  <c r="I2651" i="4" s="1"/>
  <c r="G3036" i="4"/>
  <c r="I3036" i="4" s="1"/>
  <c r="G3523" i="4"/>
  <c r="I3523" i="4" s="1"/>
  <c r="G4857" i="4"/>
  <c r="I4857" i="4" s="1"/>
  <c r="G1247" i="4"/>
  <c r="I1247" i="4" s="1"/>
  <c r="G2752" i="4"/>
  <c r="I2752" i="4" s="1"/>
  <c r="G5118" i="4"/>
  <c r="I5118" i="4" s="1"/>
  <c r="G6134" i="4"/>
  <c r="I6134" i="4" s="1"/>
  <c r="G4038" i="4"/>
  <c r="I4038" i="4" s="1"/>
  <c r="G3600" i="4"/>
  <c r="I3600" i="4" s="1"/>
  <c r="G4007" i="4"/>
  <c r="I4007" i="4" s="1"/>
  <c r="G4759" i="4"/>
  <c r="I4759" i="4" s="1"/>
  <c r="G6143" i="4"/>
  <c r="I6143" i="4" s="1"/>
  <c r="G1890" i="4"/>
  <c r="I1890" i="4" s="1"/>
  <c r="G4047" i="4"/>
  <c r="I4047" i="4" s="1"/>
  <c r="G4535" i="4"/>
  <c r="I4535" i="4" s="1"/>
  <c r="G5231" i="4"/>
  <c r="I5231" i="4" s="1"/>
  <c r="G6071" i="4"/>
  <c r="I6071" i="4" s="1"/>
  <c r="G1659" i="4"/>
  <c r="I1659" i="4" s="1"/>
  <c r="G2490" i="4"/>
  <c r="I2490" i="4" s="1"/>
  <c r="G2914" i="4"/>
  <c r="I2914" i="4" s="1"/>
  <c r="G4352" i="4"/>
  <c r="I4352" i="4" s="1"/>
  <c r="G4752" i="4"/>
  <c r="I4752" i="4" s="1"/>
  <c r="G5080" i="4"/>
  <c r="I5080" i="4" s="1"/>
  <c r="G5544" i="4"/>
  <c r="I5544" i="4" s="1"/>
  <c r="G5888" i="4"/>
  <c r="I5888" i="4" s="1"/>
  <c r="G1668" i="4"/>
  <c r="I1668" i="4" s="1"/>
  <c r="G2547" i="4"/>
  <c r="I2547" i="4" s="1"/>
  <c r="G3250" i="4"/>
  <c r="I3250" i="4" s="1"/>
  <c r="G2647" i="4"/>
  <c r="I2647" i="4" s="1"/>
  <c r="G868" i="4"/>
  <c r="I868" i="4" s="1"/>
  <c r="G1818" i="4"/>
  <c r="I1818" i="4" s="1"/>
  <c r="G3288" i="4"/>
  <c r="I3288" i="4" s="1"/>
  <c r="G4423" i="4"/>
  <c r="I4423" i="4" s="1"/>
  <c r="G4831" i="4"/>
  <c r="I4831" i="4" s="1"/>
  <c r="G5535" i="4"/>
  <c r="I5535" i="4" s="1"/>
  <c r="G5967" i="4"/>
  <c r="I5967" i="4" s="1"/>
  <c r="G1652" i="4"/>
  <c r="I1652" i="4" s="1"/>
  <c r="G2634" i="4"/>
  <c r="I2634" i="4" s="1"/>
  <c r="G4056" i="4"/>
  <c r="I4056" i="4" s="1"/>
  <c r="G4584" i="4"/>
  <c r="I4584" i="4" s="1"/>
  <c r="G4952" i="4"/>
  <c r="I4952" i="4" s="1"/>
  <c r="G5504" i="4"/>
  <c r="I5504" i="4" s="1"/>
  <c r="G3258" i="4"/>
  <c r="I3258" i="4" s="1"/>
  <c r="G2404" i="4"/>
  <c r="I2404" i="4" s="1"/>
  <c r="G2828" i="4"/>
  <c r="I2828" i="4" s="1"/>
  <c r="G3619" i="4"/>
  <c r="I3619" i="4" s="1"/>
  <c r="G4098" i="4"/>
  <c r="I4098" i="4" s="1"/>
  <c r="G789" i="4"/>
  <c r="I789" i="4" s="1"/>
  <c r="G2882" i="4"/>
  <c r="I2882" i="4" s="1"/>
  <c r="G3976" i="4"/>
  <c r="I3976" i="4" s="1"/>
  <c r="G4616" i="4"/>
  <c r="I4616" i="4" s="1"/>
  <c r="G5064" i="4"/>
  <c r="I5064" i="4" s="1"/>
  <c r="G5400" i="4"/>
  <c r="I5400" i="4" s="1"/>
  <c r="G5872" i="4"/>
  <c r="I5872" i="4" s="1"/>
  <c r="G1868" i="4"/>
  <c r="I1868" i="4" s="1"/>
  <c r="G2491" i="4"/>
  <c r="I2491" i="4" s="1"/>
  <c r="G3762" i="4"/>
  <c r="I3762" i="4" s="1"/>
  <c r="G2084" i="4"/>
  <c r="I2084" i="4" s="1"/>
  <c r="G3219" i="4"/>
  <c r="I3219" i="4" s="1"/>
  <c r="G3866" i="4"/>
  <c r="I3866" i="4" s="1"/>
  <c r="G1574" i="4"/>
  <c r="I1574" i="4" s="1"/>
  <c r="G2716" i="4"/>
  <c r="I2716" i="4" s="1"/>
  <c r="G4218" i="4"/>
  <c r="I4218" i="4" s="1"/>
  <c r="G4350" i="4"/>
  <c r="I4350" i="4" s="1"/>
  <c r="G5654" i="4"/>
  <c r="I5654" i="4" s="1"/>
  <c r="G6150" i="4"/>
  <c r="I6150" i="4" s="1"/>
  <c r="G3671" i="4"/>
  <c r="I3671" i="4" s="1"/>
  <c r="G3392" i="4"/>
  <c r="I3392" i="4" s="1"/>
  <c r="G4039" i="4"/>
  <c r="I4039" i="4" s="1"/>
  <c r="G4895" i="4"/>
  <c r="I4895" i="4" s="1"/>
  <c r="G5623" i="4"/>
  <c r="I5623" i="4" s="1"/>
  <c r="G1770" i="4"/>
  <c r="I1770" i="4" s="1"/>
  <c r="G3584" i="4"/>
  <c r="I3584" i="4" s="1"/>
  <c r="G4551" i="4"/>
  <c r="I4551" i="4" s="1"/>
  <c r="G5055" i="4"/>
  <c r="I5055" i="4" s="1"/>
  <c r="G5367" i="4"/>
  <c r="I5367" i="4" s="1"/>
  <c r="G5767" i="4"/>
  <c r="I5767" i="4" s="1"/>
  <c r="G6087" i="4"/>
  <c r="I6087" i="4" s="1"/>
  <c r="G2058" i="4"/>
  <c r="I2058" i="4" s="1"/>
  <c r="G4224" i="4"/>
  <c r="I4224" i="4" s="1"/>
  <c r="G4576" i="4"/>
  <c r="I4576" i="4" s="1"/>
  <c r="G4531" i="4"/>
  <c r="I4531" i="4" s="1"/>
  <c r="G4446" i="4"/>
  <c r="I4446" i="4" s="1"/>
  <c r="G3780" i="4"/>
  <c r="I3780" i="4" s="1"/>
  <c r="G4102" i="4"/>
  <c r="I4102" i="4" s="1"/>
  <c r="G1879" i="4"/>
  <c r="I1879" i="4" s="1"/>
  <c r="G1815" i="4"/>
  <c r="I1815" i="4" s="1"/>
  <c r="G4916" i="4"/>
  <c r="I4916" i="4" s="1"/>
  <c r="G4230" i="4"/>
  <c r="I4230" i="4" s="1"/>
  <c r="G2753" i="4"/>
  <c r="I2753" i="4" s="1"/>
  <c r="G694" i="4"/>
  <c r="I694" i="4" s="1"/>
  <c r="G3439" i="4"/>
  <c r="I3439" i="4" s="1"/>
  <c r="G5953" i="4"/>
  <c r="I5953" i="4" s="1"/>
  <c r="G4993" i="4"/>
  <c r="I4993" i="4" s="1"/>
  <c r="G5294" i="4"/>
  <c r="I5294" i="4" s="1"/>
  <c r="G6146" i="4"/>
  <c r="I6146" i="4" s="1"/>
  <c r="G4841" i="4"/>
  <c r="I4841" i="4" s="1"/>
  <c r="G5826" i="4"/>
  <c r="I5826" i="4" s="1"/>
  <c r="G3577" i="4"/>
  <c r="I3577" i="4" s="1"/>
  <c r="G2439" i="4"/>
  <c r="I2439" i="4" s="1"/>
  <c r="G5718" i="4"/>
  <c r="I5718" i="4" s="1"/>
  <c r="G3321" i="4"/>
  <c r="I3321" i="4" s="1"/>
  <c r="G1175" i="4"/>
  <c r="I1175" i="4" s="1"/>
  <c r="G1981" i="4"/>
  <c r="I1981" i="4" s="1"/>
  <c r="G2328" i="4"/>
  <c r="I2328" i="4" s="1"/>
  <c r="G3545" i="4"/>
  <c r="I3545" i="4" s="1"/>
  <c r="G2889" i="4"/>
  <c r="I2889" i="4" s="1"/>
  <c r="G5686" i="4"/>
  <c r="I5686" i="4" s="1"/>
  <c r="G3726" i="4"/>
  <c r="I3726" i="4" s="1"/>
  <c r="G1047" i="4"/>
  <c r="I1047" i="4" s="1"/>
  <c r="G940" i="4"/>
  <c r="I940" i="4" s="1"/>
  <c r="G4449" i="4"/>
  <c r="I4449" i="4" s="1"/>
  <c r="G2072" i="4"/>
  <c r="I2072" i="4" s="1"/>
  <c r="G5441" i="4"/>
  <c r="I5441" i="4" s="1"/>
  <c r="G4331" i="4"/>
  <c r="I4331" i="4" s="1"/>
  <c r="G5243" i="4"/>
  <c r="I5243" i="4" s="1"/>
  <c r="G5868" i="4"/>
  <c r="I5868" i="4" s="1"/>
  <c r="G3612" i="4"/>
  <c r="I3612" i="4" s="1"/>
  <c r="G3859" i="4"/>
  <c r="I3859" i="4" s="1"/>
  <c r="G3420" i="4"/>
  <c r="I3420" i="4" s="1"/>
  <c r="G5675" i="4"/>
  <c r="I5675" i="4" s="1"/>
  <c r="G3740" i="4"/>
  <c r="I3740" i="4" s="1"/>
  <c r="G3836" i="4"/>
  <c r="I3836" i="4" s="1"/>
  <c r="G5212" i="4"/>
  <c r="I5212" i="4" s="1"/>
  <c r="G3628" i="4"/>
  <c r="I3628" i="4" s="1"/>
  <c r="G5316" i="4"/>
  <c r="I5316" i="4" s="1"/>
  <c r="G5410" i="4"/>
  <c r="I5410" i="4" s="1"/>
  <c r="G4363" i="4"/>
  <c r="I4363" i="4" s="1"/>
  <c r="G4635" i="4"/>
  <c r="I4635" i="4" s="1"/>
  <c r="G5795" i="4"/>
  <c r="I5795" i="4" s="1"/>
  <c r="G5532" i="4"/>
  <c r="I5532" i="4" s="1"/>
  <c r="G5577" i="4"/>
  <c r="I5577" i="4" s="1"/>
  <c r="G5707" i="4"/>
  <c r="I5707" i="4" s="1"/>
  <c r="G2012" i="4"/>
  <c r="I2012" i="4" s="1"/>
  <c r="G4595" i="4"/>
  <c r="I4595" i="4" s="1"/>
  <c r="G4275" i="4"/>
  <c r="I4275" i="4" s="1"/>
  <c r="G5051" i="4"/>
  <c r="I5051" i="4" s="1"/>
  <c r="G5731" i="4"/>
  <c r="I5731" i="4" s="1"/>
  <c r="G4308" i="4"/>
  <c r="I4308" i="4" s="1"/>
  <c r="G5508" i="4"/>
  <c r="I5508" i="4" s="1"/>
  <c r="G3868" i="4"/>
  <c r="I3868" i="4" s="1"/>
  <c r="G4836" i="4"/>
  <c r="I4836" i="4" s="1"/>
  <c r="G5972" i="4"/>
  <c r="I5972" i="4" s="1"/>
  <c r="G3588" i="4"/>
  <c r="I3588" i="4" s="1"/>
  <c r="G5380" i="4"/>
  <c r="I5380" i="4" s="1"/>
  <c r="G6044" i="4"/>
  <c r="I6044" i="4" s="1"/>
  <c r="G4918" i="4"/>
  <c r="I4918" i="4" s="1"/>
  <c r="G5233" i="4"/>
  <c r="I5233" i="4" s="1"/>
  <c r="G2076" i="4"/>
  <c r="I2076" i="4" s="1"/>
  <c r="G1174" i="4"/>
  <c r="I1174" i="4" s="1"/>
  <c r="G4582" i="4"/>
  <c r="I4582" i="4" s="1"/>
  <c r="G5306" i="4"/>
  <c r="I5306" i="4" s="1"/>
  <c r="G5514" i="4"/>
  <c r="I5514" i="4" s="1"/>
  <c r="G4334" i="4"/>
  <c r="I4334" i="4" s="1"/>
  <c r="G5830" i="4"/>
  <c r="I5830" i="4" s="1"/>
  <c r="G4686" i="4"/>
  <c r="I4686" i="4" s="1"/>
  <c r="G4862" i="4"/>
  <c r="I4862" i="4" s="1"/>
  <c r="G5174" i="4"/>
  <c r="I5174" i="4" s="1"/>
  <c r="G804" i="4"/>
  <c r="I804" i="4" s="1"/>
  <c r="G1794" i="4"/>
  <c r="I1794" i="4" s="1"/>
  <c r="G3088" i="4"/>
  <c r="I3088" i="4" s="1"/>
  <c r="G3863" i="4"/>
  <c r="I3863" i="4" s="1"/>
  <c r="G4303" i="4"/>
  <c r="I4303" i="4" s="1"/>
  <c r="G4743" i="4"/>
  <c r="I4743" i="4" s="1"/>
  <c r="G5711" i="4"/>
  <c r="I5711" i="4" s="1"/>
  <c r="G1946" i="4"/>
  <c r="I1946" i="4" s="1"/>
  <c r="G3336" i="4"/>
  <c r="I3336" i="4" s="1"/>
  <c r="G3784" i="4"/>
  <c r="I3784" i="4" s="1"/>
  <c r="G5799" i="4"/>
  <c r="I5799" i="4" s="1"/>
  <c r="G1644" i="4"/>
  <c r="I1644" i="4" s="1"/>
  <c r="G2362" i="4"/>
  <c r="I2362" i="4" s="1"/>
  <c r="G3968" i="4"/>
  <c r="I3968" i="4" s="1"/>
  <c r="G4424" i="4"/>
  <c r="I4424" i="4" s="1"/>
  <c r="G4832" i="4"/>
  <c r="I4832" i="4" s="1"/>
  <c r="G5608" i="4"/>
  <c r="I5608" i="4" s="1"/>
  <c r="G6024" i="4"/>
  <c r="I6024" i="4" s="1"/>
  <c r="G1732" i="4"/>
  <c r="I1732" i="4" s="1"/>
  <c r="G3746" i="4"/>
  <c r="I3746" i="4" s="1"/>
  <c r="G4441" i="4"/>
  <c r="I4441" i="4" s="1"/>
  <c r="G5729" i="4"/>
  <c r="I5729" i="4" s="1"/>
  <c r="G5318" i="4"/>
  <c r="I5318" i="4" s="1"/>
  <c r="G2783" i="4"/>
  <c r="I2783" i="4" s="1"/>
  <c r="G4087" i="4"/>
  <c r="I4087" i="4" s="1"/>
  <c r="G4487" i="4"/>
  <c r="I4487" i="4" s="1"/>
  <c r="G4879" i="4"/>
  <c r="I4879" i="4" s="1"/>
  <c r="G5775" i="4"/>
  <c r="I5775" i="4" s="1"/>
  <c r="G6159" i="4"/>
  <c r="I6159" i="4" s="1"/>
  <c r="G2482" i="4"/>
  <c r="I2482" i="4" s="1"/>
  <c r="G4656" i="4"/>
  <c r="I4656" i="4" s="1"/>
  <c r="G5048" i="4"/>
  <c r="I5048" i="4" s="1"/>
  <c r="G5592" i="4"/>
  <c r="I5592" i="4" s="1"/>
  <c r="G6104" i="4"/>
  <c r="I6104" i="4" s="1"/>
  <c r="G966" i="4"/>
  <c r="I966" i="4" s="1"/>
  <c r="G1836" i="4"/>
  <c r="I1836" i="4" s="1"/>
  <c r="G3722" i="4"/>
  <c r="I3722" i="4" s="1"/>
  <c r="G1303" i="4"/>
  <c r="I1303" i="4" s="1"/>
  <c r="G2388" i="4"/>
  <c r="I2388" i="4" s="1"/>
  <c r="G2916" i="4"/>
  <c r="I2916" i="4" s="1"/>
  <c r="G3467" i="4"/>
  <c r="I3467" i="4" s="1"/>
  <c r="G4034" i="4"/>
  <c r="I4034" i="4" s="1"/>
  <c r="G4626" i="4"/>
  <c r="I4626" i="4" s="1"/>
  <c r="G5546" i="4"/>
  <c r="I5546" i="4" s="1"/>
  <c r="G1723" i="4"/>
  <c r="I1723" i="4" s="1"/>
  <c r="G2458" i="4"/>
  <c r="I2458" i="4" s="1"/>
  <c r="G3952" i="4"/>
  <c r="I3952" i="4" s="1"/>
  <c r="G4416" i="4"/>
  <c r="I4416" i="4" s="1"/>
  <c r="G4912" i="4"/>
  <c r="I4912" i="4" s="1"/>
  <c r="G5376" i="4"/>
  <c r="I5376" i="4" s="1"/>
  <c r="G5776" i="4"/>
  <c r="I5776" i="4" s="1"/>
  <c r="G2011" i="4"/>
  <c r="I2011" i="4" s="1"/>
  <c r="G2819" i="4"/>
  <c r="I2819" i="4" s="1"/>
  <c r="G3226" i="4"/>
  <c r="I3226" i="4" s="1"/>
  <c r="G1095" i="4"/>
  <c r="I1095" i="4" s="1"/>
  <c r="G3475" i="4"/>
  <c r="I3475" i="4" s="1"/>
  <c r="G4250" i="4"/>
  <c r="I4250" i="4" s="1"/>
  <c r="G5074" i="4"/>
  <c r="I5074" i="4" s="1"/>
  <c r="G2316" i="4"/>
  <c r="I2316" i="4" s="1"/>
  <c r="G4202" i="4"/>
  <c r="I4202" i="4" s="1"/>
  <c r="G4818" i="4"/>
  <c r="I4818" i="4" s="1"/>
  <c r="G5618" i="4"/>
  <c r="I5618" i="4" s="1"/>
  <c r="G3272" i="4"/>
  <c r="I3272" i="4" s="1"/>
  <c r="G5129" i="4"/>
  <c r="I5129" i="4" s="1"/>
  <c r="G3383" i="4"/>
  <c r="I3383" i="4" s="1"/>
  <c r="G5646" i="4"/>
  <c r="I5646" i="4" s="1"/>
  <c r="G5663" i="4"/>
  <c r="I5663" i="4" s="1"/>
  <c r="G3416" i="4"/>
  <c r="I3416" i="4" s="1"/>
  <c r="G5815" i="4"/>
  <c r="I5815" i="4" s="1"/>
  <c r="G4688" i="4"/>
  <c r="I4688" i="4" s="1"/>
  <c r="G1964" i="4"/>
  <c r="I1964" i="4" s="1"/>
  <c r="G5974" i="4"/>
  <c r="I5974" i="4" s="1"/>
  <c r="G4559" i="4"/>
  <c r="I4559" i="4" s="1"/>
  <c r="G3736" i="4"/>
  <c r="I3736" i="4" s="1"/>
  <c r="G2609" i="4"/>
  <c r="I2609" i="4" s="1"/>
  <c r="G5161" i="4"/>
  <c r="I5161" i="4" s="1"/>
  <c r="G4001" i="4"/>
  <c r="I4001" i="4" s="1"/>
  <c r="G3289" i="4"/>
  <c r="I3289" i="4" s="1"/>
  <c r="G4996" i="4"/>
  <c r="I4996" i="4" s="1"/>
  <c r="G5491" i="4"/>
  <c r="I5491" i="4" s="1"/>
  <c r="G2831" i="4"/>
  <c r="I2831" i="4" s="1"/>
  <c r="G5326" i="4"/>
  <c r="I5326" i="4" s="1"/>
  <c r="G4804" i="4"/>
  <c r="I4804" i="4" s="1"/>
  <c r="G3841" i="4"/>
  <c r="I3841" i="4" s="1"/>
  <c r="G4682" i="4"/>
  <c r="I4682" i="4" s="1"/>
  <c r="G2469" i="4"/>
  <c r="I2469" i="4" s="1"/>
  <c r="G4564" i="4"/>
  <c r="I4564" i="4" s="1"/>
  <c r="G3068" i="4"/>
  <c r="I3068" i="4" s="1"/>
  <c r="G3953" i="4"/>
  <c r="I3953" i="4" s="1"/>
  <c r="G4670" i="4"/>
  <c r="I4670" i="4" s="1"/>
  <c r="G2495" i="4"/>
  <c r="I2495" i="4" s="1"/>
  <c r="G2793" i="4"/>
  <c r="I2793" i="4" s="1"/>
  <c r="G2073" i="4"/>
  <c r="I2073" i="4" s="1"/>
  <c r="G5713" i="4"/>
  <c r="I5713" i="4" s="1"/>
  <c r="G2139" i="4"/>
  <c r="I2139" i="4" s="1"/>
  <c r="G2744" i="4"/>
  <c r="I2744" i="4" s="1"/>
  <c r="G4187" i="4"/>
  <c r="I4187" i="4" s="1"/>
  <c r="G5995" i="4"/>
  <c r="I5995" i="4" s="1"/>
  <c r="G1807" i="4"/>
  <c r="I1807" i="4" s="1"/>
  <c r="G3910" i="4"/>
  <c r="I3910" i="4" s="1"/>
  <c r="G5366" i="4"/>
  <c r="I5366" i="4" s="1"/>
  <c r="G2399" i="4"/>
  <c r="I2399" i="4" s="1"/>
  <c r="G4313" i="4"/>
  <c r="I4313" i="4" s="1"/>
  <c r="G1743" i="4"/>
  <c r="I1743" i="4" s="1"/>
  <c r="G5907" i="4"/>
  <c r="I5907" i="4" s="1"/>
  <c r="G3844" i="4"/>
  <c r="I3844" i="4" s="1"/>
  <c r="G4131" i="4"/>
  <c r="I4131" i="4" s="1"/>
  <c r="G3860" i="4"/>
  <c r="I3860" i="4" s="1"/>
  <c r="G3820" i="4"/>
  <c r="I3820" i="4" s="1"/>
  <c r="G5948" i="4"/>
  <c r="I5948" i="4" s="1"/>
  <c r="G5347" i="4"/>
  <c r="I5347" i="4" s="1"/>
  <c r="G4436" i="4"/>
  <c r="I4436" i="4" s="1"/>
  <c r="G3987" i="4"/>
  <c r="I3987" i="4" s="1"/>
  <c r="G5763" i="4"/>
  <c r="I5763" i="4" s="1"/>
  <c r="G5100" i="4"/>
  <c r="I5100" i="4" s="1"/>
  <c r="G3883" i="4"/>
  <c r="I3883" i="4" s="1"/>
  <c r="G5683" i="4"/>
  <c r="I5683" i="4" s="1"/>
  <c r="G4132" i="4"/>
  <c r="I4132" i="4" s="1"/>
  <c r="G5276" i="4"/>
  <c r="I5276" i="4" s="1"/>
  <c r="G5107" i="4"/>
  <c r="I5107" i="4" s="1"/>
  <c r="G4011" i="4"/>
  <c r="I4011" i="4" s="1"/>
  <c r="G3412" i="4"/>
  <c r="I3412" i="4" s="1"/>
  <c r="G4508" i="4"/>
  <c r="I4508" i="4" s="1"/>
  <c r="G5028" i="4"/>
  <c r="I5028" i="4" s="1"/>
  <c r="G5484" i="4"/>
  <c r="I5484" i="4" s="1"/>
  <c r="G3596" i="4"/>
  <c r="I3596" i="4" s="1"/>
  <c r="G4324" i="4"/>
  <c r="I4324" i="4" s="1"/>
  <c r="G5556" i="4"/>
  <c r="I5556" i="4" s="1"/>
  <c r="G3548" i="4"/>
  <c r="I3548" i="4" s="1"/>
  <c r="G4460" i="4"/>
  <c r="I4460" i="4" s="1"/>
  <c r="G5954" i="4"/>
  <c r="I5954" i="4" s="1"/>
  <c r="G4139" i="4"/>
  <c r="I4139" i="4" s="1"/>
  <c r="G3899" i="4"/>
  <c r="I3899" i="4" s="1"/>
  <c r="G5883" i="4"/>
  <c r="I5883" i="4" s="1"/>
  <c r="G3940" i="4"/>
  <c r="I3940" i="4" s="1"/>
  <c r="G4660" i="4"/>
  <c r="I4660" i="4" s="1"/>
  <c r="G5220" i="4"/>
  <c r="I5220" i="4" s="1"/>
  <c r="G6059" i="4"/>
  <c r="I6059" i="4" s="1"/>
  <c r="G4739" i="4"/>
  <c r="I4739" i="4" s="1"/>
  <c r="G4620" i="4"/>
  <c r="I4620" i="4" s="1"/>
  <c r="G6058" i="4"/>
  <c r="I6058" i="4" s="1"/>
  <c r="G4318" i="4"/>
  <c r="I4318" i="4" s="1"/>
  <c r="G5790" i="4"/>
  <c r="I5790" i="4" s="1"/>
  <c r="G4247" i="4"/>
  <c r="I4247" i="4" s="1"/>
  <c r="G4770" i="4"/>
  <c r="I4770" i="4" s="1"/>
  <c r="G5690" i="4"/>
  <c r="I5690" i="4" s="1"/>
  <c r="G2852" i="4"/>
  <c r="I2852" i="4" s="1"/>
  <c r="G3426" i="4"/>
  <c r="I3426" i="4" s="1"/>
  <c r="G4982" i="4"/>
  <c r="I4982" i="4" s="1"/>
  <c r="G6142" i="4"/>
  <c r="I6142" i="4" s="1"/>
  <c r="G5479" i="4"/>
  <c r="I5479" i="4" s="1"/>
  <c r="G2457" i="4"/>
  <c r="I2457" i="4" s="1"/>
  <c r="G5975" i="4"/>
  <c r="I5975" i="4" s="1"/>
  <c r="G4928" i="4"/>
  <c r="I4928" i="4" s="1"/>
  <c r="G950" i="4"/>
  <c r="I950" i="4" s="1"/>
  <c r="G5199" i="4"/>
  <c r="I5199" i="4" s="1"/>
  <c r="G4090" i="4"/>
  <c r="I4090" i="4" s="1"/>
  <c r="G1938" i="4"/>
  <c r="I1938" i="4" s="1"/>
  <c r="G757" i="4"/>
  <c r="I757" i="4" s="1"/>
  <c r="G5566" i="4"/>
  <c r="I5566" i="4" s="1"/>
  <c r="G3680" i="4"/>
  <c r="I3680" i="4" s="1"/>
  <c r="G4327" i="4"/>
  <c r="I4327" i="4" s="1"/>
  <c r="G4863" i="4"/>
  <c r="I4863" i="4" s="1"/>
  <c r="G5295" i="4"/>
  <c r="I5295" i="4" s="1"/>
  <c r="G1028" i="4"/>
  <c r="I1028" i="4" s="1"/>
  <c r="G4159" i="4"/>
  <c r="I4159" i="4" s="1"/>
  <c r="G4631" i="4"/>
  <c r="I4631" i="4" s="1"/>
  <c r="G4983" i="4"/>
  <c r="I4983" i="4" s="1"/>
  <c r="G5351" i="4"/>
  <c r="I5351" i="4" s="1"/>
  <c r="G6127" i="4"/>
  <c r="I6127" i="4" s="1"/>
  <c r="G1779" i="4"/>
  <c r="I1779" i="4" s="1"/>
  <c r="G2570" i="4"/>
  <c r="I2570" i="4" s="1"/>
  <c r="G3042" i="4"/>
  <c r="I3042" i="4" s="1"/>
  <c r="G4448" i="4"/>
  <c r="I4448" i="4" s="1"/>
  <c r="G4848" i="4"/>
  <c r="I4848" i="4" s="1"/>
  <c r="G5192" i="4"/>
  <c r="I5192" i="4" s="1"/>
  <c r="G5624" i="4"/>
  <c r="I5624" i="4" s="1"/>
  <c r="G5960" i="4"/>
  <c r="I5960" i="4" s="1"/>
  <c r="G1828" i="4"/>
  <c r="I1828" i="4" s="1"/>
  <c r="G2827" i="4"/>
  <c r="I2827" i="4" s="1"/>
  <c r="G3338" i="4"/>
  <c r="I3338" i="4" s="1"/>
  <c r="G3126" i="4"/>
  <c r="I3126" i="4" s="1"/>
  <c r="G1044" i="4"/>
  <c r="I1044" i="4" s="1"/>
  <c r="G1954" i="4"/>
  <c r="I1954" i="4" s="1"/>
  <c r="G3536" i="4"/>
  <c r="I3536" i="4" s="1"/>
  <c r="G4511" i="4"/>
  <c r="I4511" i="4" s="1"/>
  <c r="G5239" i="4"/>
  <c r="I5239" i="4" s="1"/>
  <c r="G5615" i="4"/>
  <c r="I5615" i="4" s="1"/>
  <c r="G6095" i="4"/>
  <c r="I6095" i="4" s="1"/>
  <c r="G2258" i="4"/>
  <c r="I2258" i="4" s="1"/>
  <c r="G3026" i="4"/>
  <c r="I3026" i="4" s="1"/>
  <c r="G4160" i="4"/>
  <c r="I4160" i="4" s="1"/>
  <c r="G5072" i="4"/>
  <c r="I5072" i="4" s="1"/>
  <c r="G5616" i="4"/>
  <c r="I5616" i="4" s="1"/>
  <c r="G974" i="4"/>
  <c r="I974" i="4" s="1"/>
  <c r="G2395" i="4"/>
  <c r="I2395" i="4" s="1"/>
  <c r="G1071" i="4"/>
  <c r="I1071" i="4" s="1"/>
  <c r="G2476" i="4"/>
  <c r="I2476" i="4" s="1"/>
  <c r="G3139" i="4"/>
  <c r="I3139" i="4" s="1"/>
  <c r="G3779" i="4"/>
  <c r="I3779" i="4" s="1"/>
  <c r="G4658" i="4"/>
  <c r="I4658" i="4" s="1"/>
  <c r="G1675" i="4"/>
  <c r="I1675" i="4" s="1"/>
  <c r="G2994" i="4"/>
  <c r="I2994" i="4" s="1"/>
  <c r="G4112" i="4"/>
  <c r="I4112" i="4" s="1"/>
  <c r="G4704" i="4"/>
  <c r="I4704" i="4" s="1"/>
  <c r="G5152" i="4"/>
  <c r="I5152" i="4" s="1"/>
  <c r="G5488" i="4"/>
  <c r="I5488" i="4" s="1"/>
  <c r="G5968" i="4"/>
  <c r="I5968" i="4" s="1"/>
  <c r="G2835" i="4"/>
  <c r="I2835" i="4" s="1"/>
  <c r="G727" i="4"/>
  <c r="I727" i="4" s="1"/>
  <c r="G2652" i="4"/>
  <c r="I2652" i="4" s="1"/>
  <c r="G3491" i="4"/>
  <c r="I3491" i="4" s="1"/>
  <c r="G5186" i="4"/>
  <c r="I5186" i="4" s="1"/>
  <c r="G2028" i="4"/>
  <c r="I2028" i="4" s="1"/>
  <c r="G2980" i="4"/>
  <c r="I2980" i="4" s="1"/>
  <c r="G5914" i="4"/>
  <c r="I5914" i="4" s="1"/>
  <c r="G5054" i="4"/>
  <c r="I5054" i="4" s="1"/>
  <c r="G4286" i="4"/>
  <c r="I4286" i="4" s="1"/>
  <c r="G964" i="4"/>
  <c r="I964" i="4" s="1"/>
  <c r="G3544" i="4"/>
  <c r="I3544" i="4" s="1"/>
  <c r="G4151" i="4"/>
  <c r="I4151" i="4" s="1"/>
  <c r="G4967" i="4"/>
  <c r="I4967" i="4" s="1"/>
  <c r="G5671" i="4"/>
  <c r="I5671" i="4" s="1"/>
  <c r="G1914" i="4"/>
  <c r="I1914" i="4" s="1"/>
  <c r="G4287" i="4"/>
  <c r="I4287" i="4" s="1"/>
  <c r="G4751" i="4"/>
  <c r="I4751" i="4" s="1"/>
  <c r="G5119" i="4"/>
  <c r="I5119" i="4" s="1"/>
  <c r="G5463" i="4"/>
  <c r="I5463" i="4" s="1"/>
  <c r="G5839" i="4"/>
  <c r="I5839" i="4" s="1"/>
  <c r="G2394" i="4"/>
  <c r="I2394" i="4" s="1"/>
  <c r="G3225" i="4"/>
  <c r="I3225" i="4" s="1"/>
  <c r="G4296" i="4"/>
  <c r="I4296" i="4" s="1"/>
  <c r="G4672" i="4"/>
  <c r="I4672" i="4" s="1"/>
  <c r="G5697" i="4"/>
  <c r="I5697" i="4" s="1"/>
  <c r="G5505" i="4"/>
  <c r="I5505" i="4" s="1"/>
  <c r="G1583" i="4"/>
  <c r="I1583" i="4" s="1"/>
  <c r="G1847" i="4"/>
  <c r="I1847" i="4" s="1"/>
  <c r="G2717" i="4"/>
  <c r="I2717" i="4" s="1"/>
  <c r="G6132" i="4"/>
  <c r="I6132" i="4" s="1"/>
  <c r="G5203" i="4"/>
  <c r="I5203" i="4" s="1"/>
  <c r="G5956" i="4"/>
  <c r="I5956" i="4" s="1"/>
  <c r="G5742" i="4"/>
  <c r="I5742" i="4" s="1"/>
  <c r="G5958" i="4"/>
  <c r="I5958" i="4" s="1"/>
  <c r="G5388" i="4"/>
  <c r="I5388" i="4" s="1"/>
  <c r="G2881" i="4"/>
  <c r="I2881" i="4" s="1"/>
  <c r="G2121" i="4"/>
  <c r="I2121" i="4" s="1"/>
  <c r="G4201" i="4"/>
  <c r="I4201" i="4" s="1"/>
  <c r="G5962" i="4"/>
  <c r="I5962" i="4" s="1"/>
  <c r="G4554" i="4"/>
  <c r="I4554" i="4" s="1"/>
  <c r="G5802" i="4"/>
  <c r="I5802" i="4" s="1"/>
  <c r="G2813" i="4"/>
  <c r="I2813" i="4" s="1"/>
  <c r="G5187" i="4"/>
  <c r="I5187" i="4" s="1"/>
  <c r="G4345" i="4"/>
  <c r="I4345" i="4" s="1"/>
  <c r="G1276" i="4"/>
  <c r="I1276" i="4" s="1"/>
  <c r="G3948" i="4"/>
  <c r="I3948" i="4" s="1"/>
  <c r="G2185" i="4"/>
  <c r="I2185" i="4" s="1"/>
  <c r="G1853" i="4"/>
  <c r="I1853" i="4" s="1"/>
  <c r="G3187" i="4"/>
  <c r="I3187" i="4" s="1"/>
  <c r="G2337" i="4"/>
  <c r="I2337" i="4" s="1"/>
  <c r="G5260" i="4"/>
  <c r="I5260" i="4" s="1"/>
  <c r="G4561" i="4"/>
  <c r="I4561" i="4" s="1"/>
  <c r="G4003" i="4"/>
  <c r="I4003" i="4" s="1"/>
  <c r="G5012" i="4"/>
  <c r="I5012" i="4" s="1"/>
  <c r="G5963" i="4"/>
  <c r="I5963" i="4" s="1"/>
  <c r="G4059" i="4"/>
  <c r="I4059" i="4" s="1"/>
  <c r="G6171" i="4"/>
  <c r="I6171" i="4" s="1"/>
  <c r="G6092" i="4"/>
  <c r="I6092" i="4" s="1"/>
  <c r="G4860" i="4"/>
  <c r="I4860" i="4" s="1"/>
  <c r="G5275" i="4"/>
  <c r="I5275" i="4" s="1"/>
  <c r="G3876" i="4"/>
  <c r="I3876" i="4" s="1"/>
  <c r="G5612" i="4"/>
  <c r="I5612" i="4" s="1"/>
  <c r="G4036" i="4"/>
  <c r="I4036" i="4" s="1"/>
  <c r="G6011" i="4"/>
  <c r="I6011" i="4" s="1"/>
  <c r="G4220" i="4"/>
  <c r="I4220" i="4" s="1"/>
  <c r="G4763" i="4"/>
  <c r="I4763" i="4" s="1"/>
  <c r="G5899" i="4"/>
  <c r="I5899" i="4" s="1"/>
  <c r="G4092" i="4"/>
  <c r="I4092" i="4" s="1"/>
  <c r="G2593" i="4"/>
  <c r="I2593" i="4" s="1"/>
  <c r="G4027" i="4"/>
  <c r="I4027" i="4" s="1"/>
  <c r="G3947" i="4"/>
  <c r="I3947" i="4" s="1"/>
  <c r="G4507" i="4"/>
  <c r="I4507" i="4" s="1"/>
  <c r="G5931" i="4"/>
  <c r="I5931" i="4" s="1"/>
  <c r="G3484" i="4"/>
  <c r="I3484" i="4" s="1"/>
  <c r="G4948" i="4"/>
  <c r="I4948" i="4" s="1"/>
  <c r="G5764" i="4"/>
  <c r="I5764" i="4" s="1"/>
  <c r="G4116" i="4"/>
  <c r="I4116" i="4" s="1"/>
  <c r="G5476" i="4"/>
  <c r="I5476" i="4" s="1"/>
  <c r="G6100" i="4"/>
  <c r="I6100" i="4" s="1"/>
  <c r="G3756" i="4"/>
  <c r="I3756" i="4" s="1"/>
  <c r="G5564" i="4"/>
  <c r="I5564" i="4" s="1"/>
  <c r="G5386" i="4"/>
  <c r="I5386" i="4" s="1"/>
  <c r="G679" i="4"/>
  <c r="I679" i="4" s="1"/>
  <c r="G3171" i="4"/>
  <c r="I3171" i="4" s="1"/>
  <c r="G3546" i="4"/>
  <c r="I3546" i="4" s="1"/>
  <c r="G4510" i="4"/>
  <c r="I4510" i="4" s="1"/>
  <c r="G4118" i="4"/>
  <c r="I4118" i="4" s="1"/>
  <c r="G3511" i="4"/>
  <c r="I3511" i="4" s="1"/>
  <c r="G4376" i="4"/>
  <c r="I4376" i="4" s="1"/>
  <c r="G2384" i="4"/>
  <c r="I2384" i="4" s="1"/>
  <c r="G1012" i="4"/>
  <c r="I1012" i="4" s="1"/>
  <c r="G2313" i="4"/>
  <c r="I2313" i="4" s="1"/>
  <c r="G3296" i="4"/>
  <c r="I3296" i="4" s="1"/>
  <c r="G3959" i="4"/>
  <c r="I3959" i="4" s="1"/>
  <c r="G4399" i="4"/>
  <c r="I4399" i="4" s="1"/>
  <c r="G5015" i="4"/>
  <c r="I5015" i="4" s="1"/>
  <c r="G6063" i="4"/>
  <c r="I6063" i="4" s="1"/>
  <c r="G1436" i="4"/>
  <c r="I1436" i="4" s="1"/>
  <c r="G3400" i="4"/>
  <c r="I3400" i="4" s="1"/>
  <c r="G4239" i="4"/>
  <c r="I4239" i="4" s="1"/>
  <c r="G4607" i="4"/>
  <c r="I4607" i="4" s="1"/>
  <c r="G5087" i="4"/>
  <c r="I5087" i="4" s="1"/>
  <c r="G5407" i="4"/>
  <c r="I5407" i="4" s="1"/>
  <c r="G1739" i="4"/>
  <c r="I1739" i="4" s="1"/>
  <c r="G2546" i="4"/>
  <c r="I2546" i="4" s="1"/>
  <c r="G3457" i="4"/>
  <c r="I3457" i="4" s="1"/>
  <c r="G4080" i="4"/>
  <c r="I4080" i="4" s="1"/>
  <c r="G4528" i="4"/>
  <c r="I4528" i="4" s="1"/>
  <c r="G5352" i="4"/>
  <c r="I5352" i="4" s="1"/>
  <c r="G5688" i="4"/>
  <c r="I5688" i="4" s="1"/>
  <c r="G6096" i="4"/>
  <c r="I6096" i="4" s="1"/>
  <c r="G1900" i="4"/>
  <c r="I1900" i="4" s="1"/>
  <c r="G3234" i="4"/>
  <c r="I3234" i="4" s="1"/>
  <c r="G3865" i="4"/>
  <c r="I3865" i="4" s="1"/>
  <c r="G4569" i="4"/>
  <c r="I4569" i="4" s="1"/>
  <c r="G5809" i="4"/>
  <c r="I5809" i="4" s="1"/>
  <c r="G3287" i="4"/>
  <c r="I3287" i="4" s="1"/>
  <c r="G5942" i="4"/>
  <c r="I5942" i="4" s="1"/>
  <c r="G3374" i="4"/>
  <c r="I3374" i="4" s="1"/>
  <c r="G3120" i="4"/>
  <c r="I3120" i="4" s="1"/>
  <c r="G3744" i="4"/>
  <c r="I3744" i="4" s="1"/>
  <c r="G4191" i="4"/>
  <c r="I4191" i="4" s="1"/>
  <c r="G4591" i="4"/>
  <c r="I4591" i="4" s="1"/>
  <c r="G5863" i="4"/>
  <c r="I5863" i="4" s="1"/>
  <c r="G2082" i="4"/>
  <c r="I2082" i="4" s="1"/>
  <c r="G2778" i="4"/>
  <c r="I2778" i="4" s="1"/>
  <c r="G4336" i="4"/>
  <c r="I4336" i="4" s="1"/>
  <c r="G4784" i="4"/>
  <c r="I4784" i="4" s="1"/>
  <c r="G5160" i="4"/>
  <c r="I5160" i="4" s="1"/>
  <c r="G5696" i="4"/>
  <c r="I5696" i="4" s="1"/>
  <c r="G1126" i="4"/>
  <c r="I1126" i="4" s="1"/>
  <c r="G1972" i="4"/>
  <c r="I1972" i="4" s="1"/>
  <c r="G2915" i="4"/>
  <c r="I2915" i="4" s="1"/>
  <c r="G3810" i="4"/>
  <c r="I3810" i="4" s="1"/>
  <c r="G1630" i="4"/>
  <c r="I1630" i="4" s="1"/>
  <c r="G2516" i="4"/>
  <c r="I2516" i="4" s="1"/>
  <c r="G3131" i="4"/>
  <c r="I3131" i="4" s="1"/>
  <c r="G3595" i="4"/>
  <c r="I3595" i="4" s="1"/>
  <c r="G4754" i="4"/>
  <c r="I4754" i="4" s="1"/>
  <c r="G5858" i="4"/>
  <c r="I5858" i="4" s="1"/>
  <c r="G1803" i="4"/>
  <c r="I1803" i="4" s="1"/>
  <c r="G2970" i="4"/>
  <c r="I2970" i="4" s="1"/>
  <c r="G4088" i="4"/>
  <c r="I4088" i="4" s="1"/>
  <c r="G4488" i="4"/>
  <c r="I4488" i="4" s="1"/>
  <c r="G5136" i="4"/>
  <c r="I5136" i="4" s="1"/>
  <c r="G5472" i="4"/>
  <c r="I5472" i="4" s="1"/>
  <c r="G5856" i="4"/>
  <c r="I5856" i="4" s="1"/>
  <c r="G2203" i="4"/>
  <c r="I2203" i="4" s="1"/>
  <c r="G2907" i="4"/>
  <c r="I2907" i="4" s="1"/>
  <c r="G3354" i="4"/>
  <c r="I3354" i="4" s="1"/>
  <c r="G1351" i="4"/>
  <c r="I1351" i="4" s="1"/>
  <c r="G3203" i="4"/>
  <c r="I3203" i="4" s="1"/>
  <c r="G3842" i="4"/>
  <c r="I3842" i="4" s="1"/>
  <c r="G4602" i="4"/>
  <c r="I4602" i="4" s="1"/>
  <c r="G5266" i="4"/>
  <c r="I5266" i="4" s="1"/>
  <c r="G887" i="4"/>
  <c r="I887" i="4" s="1"/>
  <c r="G2612" i="4"/>
  <c r="I2612" i="4" s="1"/>
  <c r="G3731" i="4"/>
  <c r="I3731" i="4" s="1"/>
  <c r="G4306" i="4"/>
  <c r="I4306" i="4" s="1"/>
  <c r="G5218" i="4"/>
  <c r="I5218" i="4" s="1"/>
  <c r="G5714" i="4"/>
  <c r="I5714" i="4" s="1"/>
  <c r="G5154" i="4"/>
  <c r="I5154" i="4" s="1"/>
  <c r="G5593" i="4"/>
  <c r="I5593" i="4" s="1"/>
  <c r="G1773" i="4"/>
  <c r="I1773" i="4" s="1"/>
  <c r="G2677" i="4"/>
  <c r="I2677" i="4" s="1"/>
  <c r="G5769" i="4"/>
  <c r="I5769" i="4" s="1"/>
  <c r="G4795" i="4"/>
  <c r="I4795" i="4" s="1"/>
  <c r="G4771" i="4"/>
  <c r="I4771" i="4" s="1"/>
  <c r="G4156" i="4"/>
  <c r="I4156" i="4" s="1"/>
  <c r="G4828" i="4"/>
  <c r="I4828" i="4" s="1"/>
  <c r="G1567" i="4"/>
  <c r="I1567" i="4" s="1"/>
  <c r="G5025" i="4"/>
  <c r="I5025" i="4" s="1"/>
  <c r="G4134" i="4"/>
  <c r="I4134" i="4" s="1"/>
  <c r="G3889" i="4"/>
  <c r="I3889" i="4" s="1"/>
  <c r="G5121" i="4"/>
  <c r="I5121" i="4" s="1"/>
  <c r="G5539" i="4"/>
  <c r="I5539" i="4" s="1"/>
  <c r="G1824" i="4"/>
  <c r="I1824" i="4" s="1"/>
  <c r="G5446" i="4"/>
  <c r="I5446" i="4" s="1"/>
  <c r="G2353" i="4"/>
  <c r="I2353" i="4" s="1"/>
  <c r="G4866" i="4"/>
  <c r="I4866" i="4" s="1"/>
  <c r="G5409" i="4"/>
  <c r="I5409" i="4" s="1"/>
  <c r="G3561" i="4"/>
  <c r="I3561" i="4" s="1"/>
  <c r="G2016" i="4"/>
  <c r="I2016" i="4" s="1"/>
  <c r="G1268" i="4"/>
  <c r="I1268" i="4" s="1"/>
  <c r="G3532" i="4"/>
  <c r="I3532" i="4" s="1"/>
  <c r="G1679" i="4"/>
  <c r="I1679" i="4" s="1"/>
  <c r="G5418" i="4"/>
  <c r="I5418" i="4" s="1"/>
  <c r="G5364" i="4"/>
  <c r="I5364" i="4" s="1"/>
  <c r="G4794" i="4"/>
  <c r="I4794" i="4" s="1"/>
  <c r="G1719" i="4"/>
  <c r="I1719" i="4" s="1"/>
  <c r="G4115" i="4"/>
  <c r="I4115" i="4" s="1"/>
  <c r="G6116" i="4"/>
  <c r="I6116" i="4" s="1"/>
  <c r="G4524" i="4"/>
  <c r="I4524" i="4" s="1"/>
  <c r="G4195" i="4"/>
  <c r="I4195" i="4" s="1"/>
  <c r="G4004" i="4"/>
  <c r="I4004" i="4" s="1"/>
  <c r="G4444" i="4"/>
  <c r="I4444" i="4" s="1"/>
  <c r="G3819" i="4"/>
  <c r="I3819" i="4" s="1"/>
  <c r="G3538" i="4"/>
  <c r="I3538" i="4" s="1"/>
  <c r="G4659" i="4"/>
  <c r="I4659" i="4" s="1"/>
  <c r="G5403" i="4"/>
  <c r="I5403" i="4" s="1"/>
  <c r="G4091" i="4"/>
  <c r="I4091" i="4" s="1"/>
  <c r="G3772" i="4"/>
  <c r="I3772" i="4" s="1"/>
  <c r="G4636" i="4"/>
  <c r="I4636" i="4" s="1"/>
  <c r="G5132" i="4"/>
  <c r="I5132" i="4" s="1"/>
  <c r="G5604" i="4"/>
  <c r="I5604" i="4" s="1"/>
  <c r="G3852" i="4"/>
  <c r="I3852" i="4" s="1"/>
  <c r="G4468" i="4"/>
  <c r="I4468" i="4" s="1"/>
  <c r="G5940" i="4"/>
  <c r="I5940" i="4" s="1"/>
  <c r="G3700" i="4"/>
  <c r="I3700" i="4" s="1"/>
  <c r="G4596" i="4"/>
  <c r="I4596" i="4" s="1"/>
  <c r="G5892" i="4"/>
  <c r="I5892" i="4" s="1"/>
  <c r="G645" i="4"/>
  <c r="I645" i="4" s="1"/>
  <c r="G4411" i="4"/>
  <c r="I4411" i="4" s="1"/>
  <c r="G4971" i="4"/>
  <c r="I4971" i="4" s="1"/>
  <c r="G5811" i="4"/>
  <c r="I5811" i="4" s="1"/>
  <c r="G6043" i="4"/>
  <c r="I6043" i="4" s="1"/>
  <c r="G4788" i="4"/>
  <c r="I4788" i="4" s="1"/>
  <c r="G5308" i="4"/>
  <c r="I5308" i="4" s="1"/>
  <c r="G4281" i="4"/>
  <c r="I4281" i="4" s="1"/>
  <c r="G4859" i="4"/>
  <c r="I4859" i="4" s="1"/>
  <c r="G4035" i="4"/>
  <c r="I4035" i="4" s="1"/>
  <c r="G2140" i="4"/>
  <c r="I2140" i="4" s="1"/>
  <c r="G3830" i="4"/>
  <c r="I3830" i="4" s="1"/>
  <c r="G4414" i="4"/>
  <c r="I4414" i="4" s="1"/>
  <c r="G5158" i="4"/>
  <c r="I5158" i="4" s="1"/>
  <c r="G5926" i="4"/>
  <c r="I5926" i="4" s="1"/>
  <c r="G5248" i="4"/>
  <c r="I5248" i="4" s="1"/>
  <c r="G5170" i="4"/>
  <c r="I5170" i="4" s="1"/>
  <c r="G5666" i="4"/>
  <c r="I5666" i="4" s="1"/>
  <c r="G4024" i="4"/>
  <c r="I4024" i="4" s="1"/>
  <c r="G5070" i="4"/>
  <c r="I5070" i="4" s="1"/>
  <c r="G4846" i="4"/>
  <c r="I4846" i="4" s="1"/>
  <c r="G2665" i="4"/>
  <c r="I2665" i="4" s="1"/>
  <c r="G2601" i="4"/>
  <c r="I2601" i="4" s="1"/>
  <c r="G4335" i="4"/>
  <c r="I4335" i="4" s="1"/>
  <c r="G6168" i="4"/>
  <c r="I6168" i="4" s="1"/>
  <c r="G2147" i="4"/>
  <c r="I2147" i="4" s="1"/>
  <c r="G4798" i="4"/>
  <c r="I4798" i="4" s="1"/>
  <c r="G5951" i="4"/>
  <c r="I5951" i="4" s="1"/>
  <c r="G2572" i="4"/>
  <c r="I2572" i="4" s="1"/>
  <c r="G1142" i="4"/>
  <c r="I1142" i="4" s="1"/>
  <c r="G2036" i="4"/>
  <c r="I2036" i="4" s="1"/>
  <c r="G4802" i="4"/>
  <c r="I4802" i="4" s="1"/>
  <c r="G6082" i="4"/>
  <c r="I6082" i="4" s="1"/>
  <c r="G3487" i="4"/>
  <c r="I3487" i="4" s="1"/>
  <c r="G5854" i="4"/>
  <c r="I5854" i="4" s="1"/>
  <c r="G5670" i="4"/>
  <c r="I5670" i="4" s="1"/>
  <c r="G1468" i="4"/>
  <c r="I1468" i="4" s="1"/>
  <c r="G3815" i="4"/>
  <c r="I3815" i="4" s="1"/>
  <c r="G4415" i="4"/>
  <c r="I4415" i="4" s="1"/>
  <c r="G4951" i="4"/>
  <c r="I4951" i="4" s="1"/>
  <c r="G5391" i="4"/>
  <c r="I5391" i="4" s="1"/>
  <c r="G1452" i="4"/>
  <c r="I1452" i="4" s="1"/>
  <c r="G3720" i="4"/>
  <c r="I3720" i="4" s="1"/>
  <c r="G4351" i="4"/>
  <c r="I4351" i="4" s="1"/>
  <c r="G4727" i="4"/>
  <c r="I4727" i="4" s="1"/>
  <c r="G5039" i="4"/>
  <c r="I5039" i="4" s="1"/>
  <c r="G5519" i="4"/>
  <c r="I5519" i="4" s="1"/>
  <c r="G1899" i="4"/>
  <c r="I1899" i="4" s="1"/>
  <c r="G2762" i="4"/>
  <c r="I2762" i="4" s="1"/>
  <c r="G3896" i="4"/>
  <c r="I3896" i="4" s="1"/>
  <c r="G4552" i="4"/>
  <c r="I4552" i="4" s="1"/>
  <c r="G4944" i="4"/>
  <c r="I4944" i="4" s="1"/>
  <c r="G5280" i="4"/>
  <c r="I5280" i="4" s="1"/>
  <c r="G5704" i="4"/>
  <c r="I5704" i="4" s="1"/>
  <c r="G6040" i="4"/>
  <c r="I6040" i="4" s="1"/>
  <c r="G1924" i="4"/>
  <c r="I1924" i="4" s="1"/>
  <c r="G2979" i="4"/>
  <c r="I2979" i="4" s="1"/>
  <c r="G3466" i="4"/>
  <c r="I3466" i="4" s="1"/>
  <c r="G3198" i="4"/>
  <c r="I3198" i="4" s="1"/>
  <c r="G1116" i="4"/>
  <c r="I1116" i="4" s="1"/>
  <c r="G4103" i="4"/>
  <c r="I4103" i="4" s="1"/>
  <c r="G4599" i="4"/>
  <c r="I4599" i="4" s="1"/>
  <c r="G5335" i="4"/>
  <c r="I5335" i="4" s="1"/>
  <c r="G5807" i="4"/>
  <c r="I5807" i="4" s="1"/>
  <c r="G2434" i="4"/>
  <c r="I2434" i="4" s="1"/>
  <c r="G3864" i="4"/>
  <c r="I3864" i="4" s="1"/>
  <c r="G4360" i="4"/>
  <c r="I4360" i="4" s="1"/>
  <c r="G4792" i="4"/>
  <c r="I4792" i="4" s="1"/>
  <c r="G5184" i="4"/>
  <c r="I5184" i="4" s="1"/>
  <c r="G5864" i="4"/>
  <c r="I5864" i="4" s="1"/>
  <c r="G1374" i="4"/>
  <c r="I1374" i="4" s="1"/>
  <c r="G2851" i="4"/>
  <c r="I2851" i="4" s="1"/>
  <c r="G1654" i="4"/>
  <c r="I1654" i="4" s="1"/>
  <c r="G2532" i="4"/>
  <c r="I2532" i="4" s="1"/>
  <c r="G3283" i="4"/>
  <c r="I3283" i="4" s="1"/>
  <c r="G3978" i="4"/>
  <c r="I3978" i="4" s="1"/>
  <c r="G5298" i="4"/>
  <c r="I5298" i="4" s="1"/>
  <c r="G2010" i="4"/>
  <c r="I2010" i="4" s="1"/>
  <c r="G3082" i="4"/>
  <c r="I3082" i="4" s="1"/>
  <c r="G4432" i="4"/>
  <c r="I4432" i="4" s="1"/>
  <c r="G4800" i="4"/>
  <c r="I4800" i="4" s="1"/>
  <c r="G5232" i="4"/>
  <c r="I5232" i="4" s="1"/>
  <c r="G5712" i="4"/>
  <c r="I5712" i="4" s="1"/>
  <c r="G6048" i="4"/>
  <c r="I6048" i="4" s="1"/>
  <c r="G1676" i="4"/>
  <c r="I1676" i="4" s="1"/>
  <c r="G2027" i="4"/>
  <c r="I2027" i="4" s="1"/>
  <c r="G3067" i="4"/>
  <c r="I3067" i="4" s="1"/>
  <c r="G975" i="4"/>
  <c r="I975" i="4" s="1"/>
  <c r="G2804" i="4"/>
  <c r="I2804" i="4" s="1"/>
  <c r="G3603" i="4"/>
  <c r="I3603" i="4" s="1"/>
  <c r="G783" i="4"/>
  <c r="I783" i="4" s="1"/>
  <c r="G2332" i="4"/>
  <c r="I2332" i="4" s="1"/>
  <c r="G3547" i="4"/>
  <c r="I3547" i="4" s="1"/>
  <c r="G5246" i="4"/>
  <c r="I5246" i="4" s="1"/>
  <c r="G6022" i="4"/>
  <c r="I6022" i="4" s="1"/>
  <c r="G5486" i="4"/>
  <c r="I5486" i="4" s="1"/>
  <c r="G1484" i="4"/>
  <c r="I1484" i="4" s="1"/>
  <c r="G3831" i="4"/>
  <c r="I3831" i="4" s="1"/>
  <c r="G4263" i="4"/>
  <c r="I4263" i="4" s="1"/>
  <c r="G4703" i="4"/>
  <c r="I4703" i="4" s="1"/>
  <c r="G5895" i="4"/>
  <c r="I5895" i="4" s="1"/>
  <c r="G948" i="4"/>
  <c r="I948" i="4" s="1"/>
  <c r="G3376" i="4"/>
  <c r="I3376" i="4" s="1"/>
  <c r="G3808" i="4"/>
  <c r="I3808" i="4" s="1"/>
  <c r="G4367" i="4"/>
  <c r="I4367" i="4" s="1"/>
  <c r="G4935" i="4"/>
  <c r="I4935" i="4" s="1"/>
  <c r="G5183" i="4"/>
  <c r="I5183" i="4" s="1"/>
  <c r="G5543" i="4"/>
  <c r="I5543" i="4" s="1"/>
  <c r="G5943" i="4"/>
  <c r="I5943" i="4" s="1"/>
  <c r="G781" i="4"/>
  <c r="I781" i="4" s="1"/>
  <c r="G2506" i="4"/>
  <c r="I2506" i="4" s="1"/>
  <c r="G3920" i="4"/>
  <c r="I3920" i="4" s="1"/>
  <c r="G4880" i="4"/>
  <c r="I4880" i="4" s="1"/>
  <c r="G2746" i="4"/>
  <c r="I2746" i="4" s="1"/>
  <c r="G5578" i="4"/>
  <c r="I5578" i="4" s="1"/>
  <c r="G1611" i="4"/>
  <c r="I1611" i="4" s="1"/>
  <c r="G4490" i="4"/>
  <c r="I4490" i="4" s="1"/>
  <c r="G1959" i="4"/>
  <c r="I1959" i="4" s="1"/>
  <c r="G5433" i="4"/>
  <c r="I5433" i="4" s="1"/>
  <c r="G5177" i="4"/>
  <c r="I5177" i="4" s="1"/>
  <c r="G2441" i="4"/>
  <c r="I2441" i="4" s="1"/>
  <c r="G2497" i="4"/>
  <c r="I2497" i="4" s="1"/>
  <c r="G5134" i="4"/>
  <c r="I5134" i="4" s="1"/>
  <c r="G4721" i="4"/>
  <c r="I4721" i="4" s="1"/>
  <c r="G2983" i="4"/>
  <c r="I2983" i="4" s="1"/>
  <c r="G3737" i="4"/>
  <c r="I3737" i="4" s="1"/>
  <c r="G5105" i="4"/>
  <c r="I5105" i="4" s="1"/>
  <c r="G5378" i="4"/>
  <c r="I5378" i="4" s="1"/>
  <c r="G2241" i="4"/>
  <c r="I2241" i="4" s="1"/>
  <c r="G4354" i="4"/>
  <c r="I4354" i="4" s="1"/>
  <c r="G2940" i="4"/>
  <c r="I2940" i="4" s="1"/>
  <c r="G3121" i="4"/>
  <c r="I3121" i="4" s="1"/>
  <c r="G4578" i="4"/>
  <c r="I4578" i="4" s="1"/>
  <c r="G6140" i="4"/>
  <c r="I6140" i="4" s="1"/>
  <c r="G4417" i="4"/>
  <c r="I4417" i="4" s="1"/>
  <c r="G4946" i="4"/>
  <c r="I4946" i="4" s="1"/>
  <c r="G6129" i="4"/>
  <c r="I6129" i="4" s="1"/>
  <c r="G6001" i="4"/>
  <c r="I6001" i="4" s="1"/>
  <c r="G6122" i="4"/>
  <c r="I6122" i="4" s="1"/>
  <c r="G4104" i="4"/>
  <c r="I4104" i="4" s="1"/>
  <c r="G3641" i="4"/>
  <c r="I3641" i="4" s="1"/>
  <c r="G6049" i="4"/>
  <c r="I6049" i="4" s="1"/>
  <c r="G2208" i="4"/>
  <c r="I2208" i="4" s="1"/>
  <c r="G3390" i="4"/>
  <c r="I3390" i="4" s="1"/>
  <c r="G5902" i="4"/>
  <c r="I5902" i="4" s="1"/>
  <c r="G2664" i="4"/>
  <c r="I2664" i="4" s="1"/>
  <c r="G4713" i="4"/>
  <c r="I4713" i="4" s="1"/>
  <c r="G5980" i="4"/>
  <c r="I5980" i="4" s="1"/>
  <c r="G1114" i="4"/>
  <c r="I1114" i="4" s="1"/>
  <c r="G4100" i="4"/>
  <c r="I4100" i="4" s="1"/>
  <c r="G4883" i="4"/>
  <c r="I4883" i="4" s="1"/>
  <c r="G4979" i="4"/>
  <c r="I4979" i="4" s="1"/>
  <c r="G5499" i="4"/>
  <c r="I5499" i="4" s="1"/>
  <c r="G4332" i="4"/>
  <c r="I4332" i="4" s="1"/>
  <c r="G4012" i="4"/>
  <c r="I4012" i="4" s="1"/>
  <c r="G6004" i="4"/>
  <c r="I6004" i="4" s="1"/>
  <c r="G5659" i="4"/>
  <c r="I5659" i="4" s="1"/>
  <c r="G5691" i="4"/>
  <c r="I5691" i="4" s="1"/>
  <c r="G4716" i="4"/>
  <c r="I4716" i="4" s="1"/>
  <c r="G4571" i="4"/>
  <c r="I4571" i="4" s="1"/>
  <c r="G5452" i="4"/>
  <c r="I5452" i="4" s="1"/>
  <c r="G3476" i="4"/>
  <c r="I3476" i="4" s="1"/>
  <c r="G5916" i="4"/>
  <c r="I5916" i="4" s="1"/>
  <c r="G5860" i="4"/>
  <c r="I5860" i="4" s="1"/>
  <c r="G3444" i="4"/>
  <c r="I3444" i="4" s="1"/>
  <c r="G4827" i="4"/>
  <c r="I4827" i="4" s="1"/>
  <c r="G5035" i="4"/>
  <c r="I5035" i="4" s="1"/>
  <c r="G2481" i="4"/>
  <c r="I2481" i="4" s="1"/>
  <c r="G5139" i="4"/>
  <c r="I5139" i="4" s="1"/>
  <c r="G5435" i="4"/>
  <c r="I5435" i="4" s="1"/>
  <c r="G4364" i="4"/>
  <c r="I4364" i="4" s="1"/>
  <c r="G4858" i="4"/>
  <c r="I4858" i="4" s="1"/>
  <c r="G4227" i="4"/>
  <c r="I4227" i="4" s="1"/>
  <c r="G4787" i="4"/>
  <c r="I4787" i="4" s="1"/>
  <c r="G5475" i="4"/>
  <c r="I5475" i="4" s="1"/>
  <c r="G6035" i="4"/>
  <c r="I6035" i="4" s="1"/>
  <c r="G3636" i="4"/>
  <c r="I3636" i="4" s="1"/>
  <c r="G5156" i="4"/>
  <c r="I5156" i="4" s="1"/>
  <c r="G3516" i="4"/>
  <c r="I3516" i="4" s="1"/>
  <c r="G4348" i="4"/>
  <c r="I4348" i="4" s="1"/>
  <c r="G5708" i="4"/>
  <c r="I5708" i="4" s="1"/>
  <c r="G3884" i="4"/>
  <c r="I3884" i="4" s="1"/>
  <c r="G5084" i="4"/>
  <c r="I5084" i="4" s="1"/>
  <c r="G5684" i="4"/>
  <c r="I5684" i="4" s="1"/>
  <c r="G3483" i="4"/>
  <c r="I3483" i="4" s="1"/>
  <c r="G5570" i="4"/>
  <c r="I5570" i="4" s="1"/>
  <c r="G3474" i="4"/>
  <c r="I3474" i="4" s="1"/>
  <c r="G4474" i="4"/>
  <c r="I4474" i="4" s="1"/>
  <c r="G4922" i="4"/>
  <c r="I4922" i="4" s="1"/>
  <c r="G5806" i="4"/>
  <c r="I5806" i="4" s="1"/>
  <c r="G4054" i="4"/>
  <c r="I4054" i="4" s="1"/>
  <c r="G5046" i="4"/>
  <c r="I5046" i="4" s="1"/>
  <c r="G2504" i="4"/>
  <c r="I2504" i="4" s="1"/>
  <c r="G2992" i="4"/>
  <c r="I2992" i="4" s="1"/>
  <c r="G1531" i="4"/>
  <c r="I1531" i="4" s="1"/>
  <c r="G3576" i="4"/>
  <c r="I3576" i="4" s="1"/>
  <c r="G4079" i="4"/>
  <c r="I4079" i="4" s="1"/>
  <c r="G4495" i="4"/>
  <c r="I4495" i="4" s="1"/>
  <c r="G5095" i="4"/>
  <c r="I5095" i="4" s="1"/>
  <c r="G5591" i="4"/>
  <c r="I5591" i="4" s="1"/>
  <c r="G1627" i="4"/>
  <c r="I1627" i="4" s="1"/>
  <c r="G3528" i="4"/>
  <c r="I3528" i="4" s="1"/>
  <c r="G4799" i="4"/>
  <c r="I4799" i="4" s="1"/>
  <c r="G5135" i="4"/>
  <c r="I5135" i="4" s="1"/>
  <c r="G5495" i="4"/>
  <c r="I5495" i="4" s="1"/>
  <c r="G6047" i="4"/>
  <c r="I6047" i="4" s="1"/>
  <c r="G1883" i="4"/>
  <c r="I1883" i="4" s="1"/>
  <c r="G2834" i="4"/>
  <c r="I2834" i="4" s="1"/>
  <c r="G3753" i="4"/>
  <c r="I3753" i="4" s="1"/>
  <c r="G4168" i="4"/>
  <c r="I4168" i="4" s="1"/>
  <c r="G4632" i="4"/>
  <c r="I4632" i="4" s="1"/>
  <c r="G5000" i="4"/>
  <c r="I5000" i="4" s="1"/>
  <c r="G5440" i="4"/>
  <c r="I5440" i="4" s="1"/>
  <c r="G5768" i="4"/>
  <c r="I5768" i="4" s="1"/>
  <c r="G1302" i="4"/>
  <c r="I1302" i="4" s="1"/>
  <c r="G3330" i="4"/>
  <c r="I3330" i="4" s="1"/>
  <c r="G4089" i="4"/>
  <c r="I4089" i="4" s="1"/>
  <c r="G4681" i="4"/>
  <c r="I4681" i="4" s="1"/>
  <c r="G5921" i="4"/>
  <c r="I5921" i="4" s="1"/>
  <c r="G2880" i="4"/>
  <c r="I2880" i="4" s="1"/>
  <c r="G3478" i="4"/>
  <c r="I3478" i="4" s="1"/>
  <c r="G956" i="4"/>
  <c r="I956" i="4" s="1"/>
  <c r="G3176" i="4"/>
  <c r="I3176" i="4" s="1"/>
  <c r="G3903" i="4"/>
  <c r="I3903" i="4" s="1"/>
  <c r="G4295" i="4"/>
  <c r="I4295" i="4" s="1"/>
  <c r="G4687" i="4"/>
  <c r="I4687" i="4" s="1"/>
  <c r="G5423" i="4"/>
  <c r="I5423" i="4" s="1"/>
  <c r="G1628" i="4"/>
  <c r="I1628" i="4" s="1"/>
  <c r="G2322" i="4"/>
  <c r="I2322" i="4" s="1"/>
  <c r="G2898" i="4"/>
  <c r="I2898" i="4" s="1"/>
  <c r="G4464" i="4"/>
  <c r="I4464" i="4" s="1"/>
  <c r="G4856" i="4"/>
  <c r="I4856" i="4" s="1"/>
  <c r="G5384" i="4"/>
  <c r="I5384" i="4" s="1"/>
  <c r="G5832" i="4"/>
  <c r="I5832" i="4" s="1"/>
  <c r="G670" i="4"/>
  <c r="I670" i="4" s="1"/>
  <c r="G1342" i="4"/>
  <c r="I1342" i="4" s="1"/>
  <c r="G2379" i="4"/>
  <c r="I2379" i="4" s="1"/>
  <c r="G3146" i="4"/>
  <c r="I3146" i="4" s="1"/>
  <c r="G951" i="4"/>
  <c r="I951" i="4" s="1"/>
  <c r="G2156" i="4"/>
  <c r="I2156" i="4" s="1"/>
  <c r="G3267" i="4"/>
  <c r="I3267" i="4" s="1"/>
  <c r="G3763" i="4"/>
  <c r="I3763" i="4" s="1"/>
  <c r="G4178" i="4"/>
  <c r="I4178" i="4" s="1"/>
  <c r="G4850" i="4"/>
  <c r="I4850" i="4" s="1"/>
  <c r="G2002" i="4"/>
  <c r="I2002" i="4" s="1"/>
  <c r="G3066" i="4"/>
  <c r="I3066" i="4" s="1"/>
  <c r="G4216" i="4"/>
  <c r="I4216" i="4" s="1"/>
  <c r="G4592" i="4"/>
  <c r="I4592" i="4" s="1"/>
  <c r="G5208" i="4"/>
  <c r="I5208" i="4" s="1"/>
  <c r="G5576" i="4"/>
  <c r="I5576" i="4" s="1"/>
  <c r="G6032" i="4"/>
  <c r="I6032" i="4" s="1"/>
  <c r="G2467" i="4"/>
  <c r="I2467" i="4" s="1"/>
  <c r="G2995" i="4"/>
  <c r="I2995" i="4" s="1"/>
  <c r="G5772" i="4"/>
  <c r="I5772" i="4" s="1"/>
  <c r="G2257" i="4"/>
  <c r="I2257" i="4" s="1"/>
  <c r="G3767" i="4"/>
  <c r="I3767" i="4" s="1"/>
  <c r="G5450" i="4"/>
  <c r="I5450" i="4" s="1"/>
  <c r="G4137" i="4"/>
  <c r="I4137" i="4" s="1"/>
  <c r="G4513" i="4"/>
  <c r="I4513" i="4" s="1"/>
  <c r="G5492" i="4"/>
  <c r="I5492" i="4" s="1"/>
  <c r="G5937" i="4"/>
  <c r="I5937" i="4" s="1"/>
  <c r="G3396" i="4"/>
  <c r="I3396" i="4" s="1"/>
  <c r="G4740" i="4"/>
  <c r="I4740" i="4" s="1"/>
  <c r="G3057" i="4"/>
  <c r="I3057" i="4" s="1"/>
  <c r="G5123" i="4"/>
  <c r="I5123" i="4" s="1"/>
  <c r="G5986" i="4"/>
  <c r="I5986" i="4" s="1"/>
  <c r="G2868" i="4"/>
  <c r="I2868" i="4" s="1"/>
  <c r="G3961" i="4"/>
  <c r="I3961" i="4" s="1"/>
  <c r="G4174" i="4"/>
  <c r="I4174" i="4" s="1"/>
  <c r="G4463" i="4"/>
  <c r="I4463" i="4" s="1"/>
  <c r="G2435" i="4"/>
  <c r="I2435" i="4" s="1"/>
  <c r="G1892" i="4"/>
  <c r="I1892" i="4" s="1"/>
  <c r="G3880" i="4"/>
  <c r="I3880" i="4" s="1"/>
  <c r="G3834" i="4"/>
  <c r="I3834" i="4" s="1"/>
  <c r="G6102" i="4"/>
  <c r="I6102" i="4" s="1"/>
  <c r="G5392" i="4"/>
  <c r="I5392" i="4" s="1"/>
  <c r="G1404" i="4"/>
  <c r="I1404" i="4" s="1"/>
  <c r="G2548" i="4"/>
  <c r="I2548" i="4" s="1"/>
  <c r="G2444" i="4"/>
  <c r="I2444" i="4" s="1"/>
  <c r="G791" i="4"/>
  <c r="I791" i="4" s="1"/>
  <c r="G2340" i="4"/>
  <c r="I2340" i="4" s="1"/>
  <c r="G2560" i="4"/>
  <c r="I2560" i="4" s="1"/>
  <c r="G3760" i="4"/>
  <c r="I3760" i="4" s="1"/>
  <c r="G5687" i="4"/>
  <c r="I5687" i="4" s="1"/>
  <c r="G4871" i="4"/>
  <c r="I4871" i="4" s="1"/>
  <c r="G5240" i="4"/>
  <c r="I5240" i="4" s="1"/>
  <c r="G2839" i="4"/>
  <c r="I2839" i="4" s="1"/>
  <c r="G820" i="4"/>
  <c r="I820" i="4" s="1"/>
  <c r="G3096" i="4"/>
  <c r="I3096" i="4" s="1"/>
  <c r="G2402" i="4"/>
  <c r="I2402" i="4" s="1"/>
  <c r="G6064" i="4"/>
  <c r="I6064" i="4" s="1"/>
  <c r="G3443" i="4"/>
  <c r="I3443" i="4" s="1"/>
  <c r="G4560" i="4"/>
  <c r="I4560" i="4" s="1"/>
  <c r="G1246" i="4"/>
  <c r="I1246" i="4" s="1"/>
  <c r="G4186" i="4"/>
  <c r="I4186" i="4" s="1"/>
  <c r="G3077" i="4"/>
  <c r="I3077" i="4" s="1"/>
  <c r="G3732" i="4"/>
  <c r="I3732" i="4" s="1"/>
  <c r="G742" i="4"/>
  <c r="I742" i="4" s="1"/>
  <c r="G682" i="4"/>
  <c r="I682" i="4" s="1"/>
  <c r="G4638" i="4"/>
  <c r="I4638" i="4" s="1"/>
  <c r="G4028" i="4"/>
  <c r="I4028" i="4" s="1"/>
  <c r="G4938" i="4"/>
  <c r="I4938" i="4" s="1"/>
  <c r="G5679" i="4"/>
  <c r="I5679" i="4" s="1"/>
  <c r="G796" i="4"/>
  <c r="I796" i="4" s="1"/>
  <c r="G4864" i="4"/>
  <c r="I4864" i="4" s="1"/>
  <c r="G1375" i="4"/>
  <c r="I1375" i="4" s="1"/>
  <c r="G5640" i="4"/>
  <c r="I5640" i="4" s="1"/>
  <c r="G1948" i="4"/>
  <c r="I1948" i="4" s="1"/>
  <c r="G5903" i="4"/>
  <c r="I5903" i="4" s="1"/>
  <c r="G4888" i="4"/>
  <c r="I4888" i="4" s="1"/>
  <c r="G2507" i="4"/>
  <c r="I2507" i="4" s="1"/>
  <c r="G4226" i="4"/>
  <c r="I4226" i="4" s="1"/>
  <c r="G4960" i="4"/>
  <c r="I4960" i="4" s="1"/>
  <c r="G3130" i="4"/>
  <c r="I3130" i="4" s="1"/>
  <c r="G3874" i="4"/>
  <c r="I3874" i="4" s="1"/>
  <c r="G3555" i="4"/>
  <c r="I3555" i="4" s="1"/>
  <c r="G5878" i="4"/>
  <c r="I5878" i="4" s="1"/>
  <c r="G3568" i="4"/>
  <c r="I3568" i="4" s="1"/>
  <c r="G5639" i="4"/>
  <c r="I5639" i="4" s="1"/>
  <c r="G5383" i="4"/>
  <c r="I5383" i="4" s="1"/>
  <c r="G5520" i="4"/>
  <c r="I5520" i="4" s="1"/>
  <c r="G2875" i="4"/>
  <c r="I2875" i="4" s="1"/>
  <c r="G5743" i="4"/>
  <c r="I5743" i="4" s="1"/>
  <c r="G4728" i="4"/>
  <c r="I4728" i="4" s="1"/>
  <c r="G2420" i="4"/>
  <c r="I2420" i="4" s="1"/>
  <c r="G3928" i="4"/>
  <c r="I3928" i="4" s="1"/>
  <c r="G782" i="4"/>
  <c r="I782" i="4" s="1"/>
  <c r="G3643" i="4"/>
  <c r="I3643" i="4" s="1"/>
  <c r="G4010" i="4"/>
  <c r="I4010" i="4" s="1"/>
  <c r="G2708" i="4"/>
  <c r="I2708" i="4" s="1"/>
  <c r="G2253" i="4"/>
  <c r="I2253" i="4" s="1"/>
  <c r="G3524" i="4"/>
  <c r="I3524" i="4" s="1"/>
  <c r="G5787" i="4"/>
  <c r="I5787" i="4" s="1"/>
  <c r="G6068" i="4"/>
  <c r="I6068" i="4" s="1"/>
  <c r="G3455" i="4"/>
  <c r="I3455" i="4" s="1"/>
  <c r="G3672" i="4"/>
  <c r="I3672" i="4" s="1"/>
  <c r="G4425" i="4"/>
  <c r="I4425" i="4" s="1"/>
  <c r="G5766" i="4"/>
  <c r="I5766" i="4" s="1"/>
  <c r="G4679" i="4"/>
  <c r="I4679" i="4" s="1"/>
  <c r="G5991" i="4"/>
  <c r="I5991" i="4" s="1"/>
  <c r="G4280" i="4"/>
  <c r="I4280" i="4" s="1"/>
  <c r="G5464" i="4"/>
  <c r="I5464" i="4" s="1"/>
  <c r="G5439" i="4"/>
  <c r="I5439" i="4" s="1"/>
  <c r="G2498" i="4"/>
  <c r="I2498" i="4" s="1"/>
  <c r="G2020" i="4"/>
  <c r="I2020" i="4" s="1"/>
  <c r="G4050" i="4"/>
  <c r="I4050" i="4" s="1"/>
  <c r="G6128" i="4"/>
  <c r="I6128" i="4" s="1"/>
  <c r="G3707" i="4"/>
  <c r="I3707" i="4" s="1"/>
  <c r="G4775" i="4"/>
  <c r="I4775" i="4" s="1"/>
  <c r="G4479" i="4"/>
  <c r="I4479" i="4" s="1"/>
  <c r="G5703" i="4"/>
  <c r="I5703" i="4" s="1"/>
  <c r="G2866" i="4"/>
  <c r="I2866" i="4" s="1"/>
  <c r="G4368" i="4"/>
  <c r="I4368" i="4" s="1"/>
  <c r="G4968" i="4"/>
  <c r="I4968" i="4" s="1"/>
  <c r="G5728" i="4"/>
  <c r="I5728" i="4" s="1"/>
  <c r="G6056" i="4"/>
  <c r="I6056" i="4" s="1"/>
  <c r="G2355" i="4"/>
  <c r="I2355" i="4" s="1"/>
  <c r="G812" i="4"/>
  <c r="I812" i="4" s="1"/>
  <c r="G3480" i="4"/>
  <c r="I3480" i="4" s="1"/>
  <c r="G4143" i="4"/>
  <c r="I4143" i="4" s="1"/>
  <c r="G4615" i="4"/>
  <c r="I4615" i="4" s="1"/>
  <c r="G5551" i="4"/>
  <c r="I5551" i="4" s="1"/>
  <c r="G5983" i="4"/>
  <c r="I5983" i="4" s="1"/>
  <c r="G1795" i="4"/>
  <c r="I1795" i="4" s="1"/>
  <c r="G2946" i="4"/>
  <c r="I2946" i="4" s="1"/>
  <c r="G4176" i="4"/>
  <c r="I4176" i="4" s="1"/>
  <c r="G4608" i="4"/>
  <c r="I4608" i="4" s="1"/>
  <c r="G5088" i="4"/>
  <c r="I5088" i="4" s="1"/>
  <c r="G5648" i="4"/>
  <c r="I5648" i="4" s="1"/>
  <c r="G1286" i="4"/>
  <c r="I1286" i="4" s="1"/>
  <c r="G1916" i="4"/>
  <c r="I1916" i="4" s="1"/>
  <c r="G2867" i="4"/>
  <c r="I2867" i="4" s="1"/>
  <c r="G3754" i="4"/>
  <c r="I3754" i="4" s="1"/>
  <c r="G1598" i="4"/>
  <c r="I1598" i="4" s="1"/>
  <c r="G3076" i="4"/>
  <c r="I3076" i="4" s="1"/>
  <c r="G4002" i="4"/>
  <c r="I4002" i="4" s="1"/>
  <c r="G4994" i="4"/>
  <c r="I4994" i="4" s="1"/>
  <c r="G6138" i="4"/>
  <c r="I6138" i="4" s="1"/>
  <c r="G2522" i="4"/>
  <c r="I2522" i="4" s="1"/>
  <c r="G3824" i="4"/>
  <c r="I3824" i="4" s="1"/>
  <c r="G4456" i="4"/>
  <c r="I4456" i="4" s="1"/>
  <c r="G5096" i="4"/>
  <c r="I5096" i="4" s="1"/>
  <c r="G5424" i="4"/>
  <c r="I5424" i="4" s="1"/>
  <c r="G5896" i="4"/>
  <c r="I5896" i="4" s="1"/>
  <c r="G2787" i="4"/>
  <c r="I2787" i="4" s="1"/>
  <c r="G3394" i="4"/>
  <c r="I3394" i="4" s="1"/>
  <c r="G1023" i="4"/>
  <c r="I1023" i="4" s="1"/>
  <c r="G3427" i="4"/>
  <c r="I3427" i="4" s="1"/>
  <c r="G3962" i="4"/>
  <c r="I3962" i="4" s="1"/>
  <c r="G4898" i="4"/>
  <c r="I4898" i="4" s="1"/>
  <c r="G2836" i="4"/>
  <c r="I2836" i="4" s="1"/>
  <c r="G3683" i="4"/>
  <c r="I3683" i="4" s="1"/>
  <c r="G4242" i="4"/>
  <c r="I4242" i="4" s="1"/>
  <c r="G3135" i="4"/>
  <c r="I3135" i="4" s="1"/>
  <c r="G5182" i="4"/>
  <c r="I5182" i="4" s="1"/>
  <c r="G5526" i="4"/>
  <c r="I5526" i="4" s="1"/>
  <c r="G5934" i="4"/>
  <c r="I5934" i="4" s="1"/>
  <c r="G4990" i="4"/>
  <c r="I4990" i="4" s="1"/>
  <c r="G5798" i="4"/>
  <c r="I5798" i="4" s="1"/>
  <c r="G1778" i="4"/>
  <c r="I1778" i="4" s="1"/>
  <c r="G4175" i="4"/>
  <c r="I4175" i="4" s="1"/>
  <c r="G4719" i="4"/>
  <c r="I4719" i="4" s="1"/>
  <c r="G5167" i="4"/>
  <c r="I5167" i="4" s="1"/>
  <c r="G860" i="4"/>
  <c r="I860" i="4" s="1"/>
  <c r="G3312" i="4"/>
  <c r="I3312" i="4" s="1"/>
  <c r="G4215" i="4"/>
  <c r="I4215" i="4" s="1"/>
  <c r="G5127" i="4"/>
  <c r="I5127" i="4" s="1"/>
  <c r="G5471" i="4"/>
  <c r="I5471" i="4" s="1"/>
  <c r="G5855" i="4"/>
  <c r="I5855" i="4" s="1"/>
  <c r="G1707" i="4"/>
  <c r="I1707" i="4" s="1"/>
  <c r="G2290" i="4"/>
  <c r="I2290" i="4" s="1"/>
  <c r="G2874" i="4"/>
  <c r="I2874" i="4" s="1"/>
  <c r="G4312" i="4"/>
  <c r="I4312" i="4" s="1"/>
  <c r="G4904" i="4"/>
  <c r="I4904" i="4" s="1"/>
  <c r="G5584" i="4"/>
  <c r="I5584" i="4" s="1"/>
  <c r="G5936" i="4"/>
  <c r="I5936" i="4" s="1"/>
  <c r="G1350" i="4"/>
  <c r="I1350" i="4" s="1"/>
  <c r="G3027" i="4"/>
  <c r="I3027" i="4" s="1"/>
  <c r="G3496" i="4"/>
  <c r="I3496" i="4" s="1"/>
  <c r="G4271" i="4"/>
  <c r="I4271" i="4" s="1"/>
  <c r="G4623" i="4"/>
  <c r="I4623" i="4" s="1"/>
  <c r="G5399" i="4"/>
  <c r="I5399" i="4" s="1"/>
  <c r="G5847" i="4"/>
  <c r="I5847" i="4" s="1"/>
  <c r="G1827" i="4"/>
  <c r="I1827" i="4" s="1"/>
  <c r="G4008" i="4"/>
  <c r="I4008" i="4" s="1"/>
  <c r="G4440" i="4"/>
  <c r="I4440" i="4" s="1"/>
  <c r="G4840" i="4"/>
  <c r="I4840" i="4" s="1"/>
  <c r="G5560" i="4"/>
  <c r="I5560" i="4" s="1"/>
  <c r="G1684" i="4"/>
  <c r="I1684" i="4" s="1"/>
  <c r="G2763" i="4"/>
  <c r="I2763" i="4" s="1"/>
  <c r="G831" i="4"/>
  <c r="I831" i="4" s="1"/>
  <c r="G2508" i="4"/>
  <c r="I2508" i="4" s="1"/>
  <c r="G4074" i="4"/>
  <c r="I4074" i="4" s="1"/>
  <c r="G1715" i="4"/>
  <c r="I1715" i="4" s="1"/>
  <c r="G2610" i="4"/>
  <c r="I2610" i="4" s="1"/>
  <c r="G4032" i="4"/>
  <c r="I4032" i="4" s="1"/>
  <c r="G5272" i="4"/>
  <c r="I5272" i="4" s="1"/>
  <c r="G5752" i="4"/>
  <c r="I5752" i="4" s="1"/>
  <c r="G6088" i="4"/>
  <c r="I6088" i="4" s="1"/>
  <c r="G2003" i="4"/>
  <c r="I2003" i="4" s="1"/>
  <c r="G3035" i="4"/>
  <c r="I3035" i="4" s="1"/>
  <c r="G3243" i="4"/>
  <c r="I3243" i="4" s="1"/>
  <c r="G4234" i="4"/>
  <c r="I4234" i="4" s="1"/>
  <c r="G5658" i="4"/>
  <c r="I5658" i="4" s="1"/>
  <c r="G2364" i="4"/>
  <c r="I2364" i="4" s="1"/>
  <c r="G3579" i="4"/>
  <c r="I3579" i="4" s="1"/>
  <c r="G5786" i="4"/>
  <c r="I5786" i="4" s="1"/>
  <c r="G2723" i="4"/>
  <c r="I2723" i="4" s="1"/>
  <c r="G3724" i="4"/>
  <c r="I3724" i="4" s="1"/>
  <c r="G4207" i="4"/>
  <c r="I4207" i="4" s="1"/>
  <c r="G1039" i="4"/>
  <c r="I1039" i="4" s="1"/>
  <c r="G5106" i="4"/>
  <c r="I5106" i="4" s="1"/>
  <c r="G3072" i="4"/>
  <c r="I3072" i="4" s="1"/>
  <c r="G1215" i="4"/>
  <c r="I1215" i="4" s="1"/>
  <c r="G4603" i="4"/>
  <c r="I4603" i="4" s="1"/>
  <c r="G4572" i="4"/>
  <c r="I4572" i="4" s="1"/>
  <c r="G3958" i="4"/>
  <c r="I3958" i="4" s="1"/>
  <c r="G4646" i="4"/>
  <c r="I4646" i="4" s="1"/>
  <c r="G5574" i="4"/>
  <c r="I5574" i="4" s="1"/>
  <c r="G4903" i="4"/>
  <c r="I4903" i="4" s="1"/>
  <c r="G3410" i="4"/>
  <c r="I3410" i="4" s="1"/>
  <c r="G3734" i="4"/>
  <c r="I3734" i="4" s="1"/>
  <c r="G3914" i="4"/>
  <c r="I3914" i="4" s="1"/>
  <c r="G1558" i="4"/>
  <c r="I1558" i="4" s="1"/>
  <c r="G4386" i="4"/>
  <c r="I4386" i="4" s="1"/>
  <c r="G5503" i="4"/>
  <c r="I5503" i="4" s="1"/>
  <c r="G5103" i="4"/>
  <c r="I5103" i="4" s="1"/>
  <c r="G5911" i="4"/>
  <c r="I5911" i="4" s="1"/>
  <c r="G3770" i="4"/>
  <c r="I3770" i="4" s="1"/>
  <c r="G3184" i="4"/>
  <c r="I3184" i="4" s="1"/>
  <c r="G5984" i="4"/>
  <c r="I5984" i="4" s="1"/>
  <c r="G4936" i="4"/>
  <c r="I4936" i="4" s="1"/>
  <c r="G3378" i="4"/>
  <c r="I3378" i="4" s="1"/>
  <c r="G1850" i="4"/>
  <c r="I1850" i="4" s="1"/>
  <c r="G5808" i="4"/>
  <c r="I5808" i="4" s="1"/>
  <c r="G2211" i="4"/>
  <c r="I2211" i="4" s="1"/>
  <c r="G2356" i="4"/>
  <c r="I2356" i="4" s="1"/>
  <c r="G4058" i="4"/>
  <c r="I4058" i="4" s="1"/>
  <c r="G2820" i="4"/>
  <c r="I2820" i="4" s="1"/>
  <c r="G4279" i="4"/>
  <c r="I4279" i="4" s="1"/>
  <c r="G5919" i="4"/>
  <c r="I5919" i="4" s="1"/>
  <c r="G3384" i="4"/>
  <c r="I3384" i="4" s="1"/>
  <c r="G4943" i="4"/>
  <c r="I4943" i="4" s="1"/>
  <c r="G5191" i="4"/>
  <c r="I5191" i="4" s="1"/>
  <c r="G4992" i="4"/>
  <c r="I4992" i="4" s="1"/>
  <c r="G3314" i="4"/>
  <c r="I3314" i="4" s="1"/>
  <c r="G3592" i="4"/>
  <c r="I3592" i="4" s="1"/>
  <c r="G5024" i="4"/>
  <c r="I5024" i="4" s="1"/>
  <c r="G3078" i="4"/>
  <c r="I3078" i="4" s="1"/>
  <c r="G5841" i="4"/>
  <c r="I5841" i="4" s="1"/>
  <c r="G2128" i="4"/>
  <c r="I2128" i="4" s="1"/>
  <c r="G5083" i="4"/>
  <c r="I5083" i="4" s="1"/>
  <c r="G3916" i="4"/>
  <c r="I3916" i="4" s="1"/>
  <c r="G5692" i="4"/>
  <c r="I5692" i="4" s="1"/>
  <c r="G1422" i="4"/>
  <c r="I1422" i="4" s="1"/>
  <c r="G5536" i="4"/>
  <c r="I5536" i="4" s="1"/>
  <c r="G2539" i="4"/>
  <c r="I2539" i="4" s="1"/>
  <c r="G3738" i="4"/>
  <c r="I3738" i="4" s="1"/>
  <c r="G2092" i="4"/>
  <c r="I2092" i="4" s="1"/>
  <c r="G3792" i="4"/>
  <c r="I3792" i="4" s="1"/>
  <c r="G5008" i="4"/>
  <c r="I5008" i="4" s="1"/>
  <c r="G6120" i="4"/>
  <c r="I6120" i="4" s="1"/>
  <c r="G1318" i="4"/>
  <c r="I1318" i="4" s="1"/>
  <c r="G4496" i="4"/>
  <c r="I4496" i="4" s="1"/>
  <c r="G2578" i="4"/>
  <c r="I2578" i="4" s="1"/>
  <c r="G2428" i="4"/>
  <c r="I2428" i="4" s="1"/>
  <c r="G5374" i="4"/>
  <c r="I5374" i="4" s="1"/>
  <c r="G4359" i="4"/>
  <c r="I4359" i="4" s="1"/>
  <c r="G6015" i="4"/>
  <c r="I6015" i="4" s="1"/>
  <c r="G1364" i="4"/>
  <c r="I1364" i="4" s="1"/>
  <c r="G5032" i="4"/>
  <c r="I5032" i="4" s="1"/>
  <c r="G5496" i="4"/>
  <c r="I5496" i="4" s="1"/>
  <c r="G6136" i="4"/>
  <c r="I6136" i="4" s="1"/>
  <c r="G1326" i="4"/>
  <c r="I1326" i="4" s="1"/>
  <c r="G3106" i="4"/>
  <c r="I3106" i="4" s="1"/>
  <c r="G916" i="4"/>
  <c r="I916" i="4" s="1"/>
  <c r="G1970" i="4"/>
  <c r="I1970" i="4" s="1"/>
  <c r="G3696" i="4"/>
  <c r="I3696" i="4" s="1"/>
  <c r="G4255" i="4"/>
  <c r="I4255" i="4" s="1"/>
  <c r="G4847" i="4"/>
  <c r="I4847" i="4" s="1"/>
  <c r="G5695" i="4"/>
  <c r="I5695" i="4" s="1"/>
  <c r="G6119" i="4"/>
  <c r="I6119" i="4" s="1"/>
  <c r="G2018" i="4"/>
  <c r="I2018" i="4" s="1"/>
  <c r="G3888" i="4"/>
  <c r="I3888" i="4" s="1"/>
  <c r="G4288" i="4"/>
  <c r="I4288" i="4" s="1"/>
  <c r="G4712" i="4"/>
  <c r="I4712" i="4" s="1"/>
  <c r="G5200" i="4"/>
  <c r="I5200" i="4" s="1"/>
  <c r="G5760" i="4"/>
  <c r="I5760" i="4" s="1"/>
  <c r="G1390" i="4"/>
  <c r="I1390" i="4" s="1"/>
  <c r="G3098" i="4"/>
  <c r="I3098" i="4" s="1"/>
  <c r="G1103" i="4"/>
  <c r="I1103" i="4" s="1"/>
  <c r="G2772" i="4"/>
  <c r="I2772" i="4" s="1"/>
  <c r="G3419" i="4"/>
  <c r="I3419" i="4" s="1"/>
  <c r="G5242" i="4"/>
  <c r="I5242" i="4" s="1"/>
  <c r="G1771" i="4"/>
  <c r="I1771" i="4" s="1"/>
  <c r="G2594" i="4"/>
  <c r="I2594" i="4" s="1"/>
  <c r="G3904" i="4"/>
  <c r="I3904" i="4" s="1"/>
  <c r="G4536" i="4"/>
  <c r="I4536" i="4" s="1"/>
  <c r="G5168" i="4"/>
  <c r="I5168" i="4" s="1"/>
  <c r="G5632" i="4"/>
  <c r="I5632" i="4" s="1"/>
  <c r="G5992" i="4"/>
  <c r="I5992" i="4" s="1"/>
  <c r="G1222" i="4"/>
  <c r="I1222" i="4" s="1"/>
  <c r="G2947" i="4"/>
  <c r="I2947" i="4" s="1"/>
  <c r="G1127" i="4"/>
  <c r="I1127" i="4" s="1"/>
  <c r="G3627" i="4"/>
  <c r="I3627" i="4" s="1"/>
  <c r="G4114" i="4"/>
  <c r="I4114" i="4" s="1"/>
  <c r="G5050" i="4"/>
  <c r="I5050" i="4" s="1"/>
  <c r="G927" i="4"/>
  <c r="I927" i="4" s="1"/>
  <c r="G2452" i="4"/>
  <c r="I2452" i="4" s="1"/>
  <c r="G2908" i="4"/>
  <c r="I2908" i="4" s="1"/>
  <c r="G3771" i="4"/>
  <c r="I3771" i="4" s="1"/>
  <c r="G4698" i="4"/>
  <c r="I4698" i="4" s="1"/>
  <c r="G3607" i="4"/>
  <c r="I3607" i="4" s="1"/>
  <c r="G5254" i="4"/>
  <c r="I5254" i="4" s="1"/>
  <c r="G5694" i="4"/>
  <c r="I5694" i="4" s="1"/>
  <c r="G5982" i="4"/>
  <c r="I5982" i="4" s="1"/>
  <c r="G3080" i="4"/>
  <c r="I3080" i="4" s="1"/>
  <c r="G5534" i="4"/>
  <c r="I5534" i="4" s="1"/>
  <c r="G5950" i="4"/>
  <c r="I5950" i="4" s="1"/>
  <c r="G1858" i="4"/>
  <c r="I1858" i="4" s="1"/>
  <c r="G3855" i="4"/>
  <c r="I3855" i="4" s="1"/>
  <c r="G4911" i="4"/>
  <c r="I4911" i="4" s="1"/>
  <c r="G5255" i="4"/>
  <c r="I5255" i="4" s="1"/>
  <c r="G972" i="4"/>
  <c r="I972" i="4" s="1"/>
  <c r="G4311" i="4"/>
  <c r="I4311" i="4" s="1"/>
  <c r="G5559" i="4"/>
  <c r="I5559" i="4" s="1"/>
  <c r="G5959" i="4"/>
  <c r="I5959" i="4" s="1"/>
  <c r="G1859" i="4"/>
  <c r="I1859" i="4" s="1"/>
  <c r="G2530" i="4"/>
  <c r="I2530" i="4" s="1"/>
  <c r="G3848" i="4"/>
  <c r="I3848" i="4" s="1"/>
  <c r="G4504" i="4"/>
  <c r="I4504" i="4" s="1"/>
  <c r="G5320" i="4"/>
  <c r="I5320" i="4" s="1"/>
  <c r="G5664" i="4"/>
  <c r="I5664" i="4" s="1"/>
  <c r="G6000" i="4"/>
  <c r="I6000" i="4" s="1"/>
  <c r="G1716" i="4"/>
  <c r="I1716" i="4" s="1"/>
  <c r="G3166" i="4"/>
  <c r="I3166" i="4" s="1"/>
  <c r="G1284" i="4"/>
  <c r="I1284" i="4" s="1"/>
  <c r="G3160" i="4"/>
  <c r="I3160" i="4" s="1"/>
  <c r="G4383" i="4"/>
  <c r="I4383" i="4" s="1"/>
  <c r="G4783" i="4"/>
  <c r="I4783" i="4" s="1"/>
  <c r="G5487" i="4"/>
  <c r="I5487" i="4" s="1"/>
  <c r="G5927" i="4"/>
  <c r="I5927" i="4" s="1"/>
  <c r="G1947" i="4"/>
  <c r="I1947" i="4" s="1"/>
  <c r="G2466" i="4"/>
  <c r="I2466" i="4" s="1"/>
  <c r="G4072" i="4"/>
  <c r="I4072" i="4" s="1"/>
  <c r="G4544" i="4"/>
  <c r="I4544" i="4" s="1"/>
  <c r="G5672" i="4"/>
  <c r="I5672" i="4" s="1"/>
  <c r="G2363" i="4"/>
  <c r="I2363" i="4" s="1"/>
  <c r="G3122" i="4"/>
  <c r="I3122" i="4" s="1"/>
  <c r="G1279" i="4"/>
  <c r="I1279" i="4" s="1"/>
  <c r="G2556" i="4"/>
  <c r="I2556" i="4" s="1"/>
  <c r="G3715" i="4"/>
  <c r="I3715" i="4" s="1"/>
  <c r="G4162" i="4"/>
  <c r="I4162" i="4" s="1"/>
  <c r="G1891" i="4"/>
  <c r="I1891" i="4" s="1"/>
  <c r="G2826" i="4"/>
  <c r="I2826" i="4" s="1"/>
  <c r="G4200" i="4"/>
  <c r="I4200" i="4" s="1"/>
  <c r="G4664" i="4"/>
  <c r="I4664" i="4" s="1"/>
  <c r="G5448" i="4"/>
  <c r="I5448" i="4" s="1"/>
  <c r="G5840" i="4"/>
  <c r="I5840" i="4" s="1"/>
  <c r="G1334" i="4"/>
  <c r="I1334" i="4" s="1"/>
  <c r="G2083" i="4"/>
  <c r="I2083" i="4" s="1"/>
  <c r="G3402" i="4"/>
  <c r="I3402" i="4" s="1"/>
  <c r="G3323" i="4"/>
  <c r="I3323" i="4" s="1"/>
  <c r="G4786" i="4"/>
  <c r="I4786" i="4" s="1"/>
  <c r="G5754" i="4"/>
  <c r="I5754" i="4" s="1"/>
  <c r="G2468" i="4"/>
  <c r="I2468" i="4" s="1"/>
  <c r="G3691" i="4"/>
  <c r="I3691" i="4" s="1"/>
  <c r="G4258" i="4"/>
  <c r="I4258" i="4" s="1"/>
  <c r="G6042" i="4"/>
  <c r="I6042" i="4" s="1"/>
  <c r="G3440" i="4"/>
  <c r="I3440" i="4" s="1"/>
  <c r="G3448" i="4"/>
  <c r="I3448" i="4" s="1"/>
  <c r="G3464" i="4"/>
  <c r="I3464" i="4" s="1"/>
  <c r="G3435" i="4"/>
  <c r="I3435" i="4" s="1"/>
  <c r="G853" i="4"/>
  <c r="I853" i="4" s="1"/>
  <c r="G790" i="4"/>
  <c r="I790" i="4" s="1"/>
  <c r="G6098" i="4"/>
  <c r="I6098" i="4" s="1"/>
  <c r="G4915" i="4"/>
  <c r="I4915" i="4" s="1"/>
  <c r="G4648" i="4"/>
  <c r="I4648" i="4" s="1"/>
  <c r="G4319" i="4"/>
  <c r="I4319" i="4" s="1"/>
  <c r="G2748" i="4"/>
  <c r="I2748" i="4" s="1"/>
  <c r="G3239" i="4"/>
  <c r="I3239" i="4" s="1"/>
  <c r="G5216" i="4"/>
  <c r="I5216" i="4" s="1"/>
  <c r="G3362" i="4"/>
  <c r="I3362" i="4" s="1"/>
  <c r="G4543" i="4"/>
  <c r="I4543" i="4" s="1"/>
  <c r="G2442" i="4"/>
  <c r="I2442" i="4" s="1"/>
  <c r="G1198" i="4"/>
  <c r="I1198" i="4" s="1"/>
  <c r="G3922" i="4"/>
  <c r="I3922" i="4" s="1"/>
  <c r="G3010" i="4"/>
  <c r="I3010" i="4" s="1"/>
  <c r="G6152" i="4"/>
  <c r="I6152" i="4" s="1"/>
  <c r="G2268" i="4"/>
  <c r="I2268" i="4" s="1"/>
  <c r="G4926" i="4"/>
  <c r="I4926" i="4" s="1"/>
  <c r="G4071" i="4"/>
  <c r="I4071" i="4" s="1"/>
  <c r="G1826" i="4"/>
  <c r="I1826" i="4" s="1"/>
  <c r="G5071" i="4"/>
  <c r="I5071" i="4" s="1"/>
  <c r="G5128" i="4"/>
  <c r="I5128" i="4" s="1"/>
  <c r="G2375" i="4"/>
  <c r="I2375" i="4" s="1"/>
  <c r="G5287" i="4"/>
  <c r="I5287" i="4" s="1"/>
  <c r="G5456" i="4"/>
  <c r="I5456" i="4" s="1"/>
  <c r="G4018" i="4"/>
  <c r="I4018" i="4" s="1"/>
  <c r="G2803" i="4"/>
  <c r="I2803" i="4" s="1"/>
  <c r="G3012" i="4"/>
  <c r="I3012" i="4" s="1"/>
  <c r="G5082" i="4"/>
  <c r="I5082" i="4" s="1"/>
  <c r="G5049" i="4"/>
  <c r="I5049" i="4" s="1"/>
  <c r="G4906" i="4"/>
  <c r="I4906" i="4" s="1"/>
  <c r="G4459" i="4"/>
  <c r="I4459" i="4" s="1"/>
  <c r="G5580" i="4"/>
  <c r="I5580" i="4" s="1"/>
  <c r="G6148" i="4"/>
  <c r="I6148" i="4" s="1"/>
  <c r="G5252" i="4"/>
  <c r="I5252" i="4" s="1"/>
  <c r="G5060" i="4"/>
  <c r="I5060" i="4" s="1"/>
  <c r="G5358" i="4"/>
  <c r="I5358" i="4" s="1"/>
  <c r="G5322" i="4"/>
  <c r="I5322" i="4" s="1"/>
  <c r="G2732" i="4"/>
  <c r="I2732" i="4" s="1"/>
  <c r="G5682" i="4"/>
  <c r="I5682" i="4" s="1"/>
  <c r="G5978" i="4"/>
  <c r="I5978" i="4" s="1"/>
  <c r="G1414" i="4"/>
  <c r="I1414" i="4" s="1"/>
  <c r="G5354" i="4"/>
  <c r="I5354" i="4" s="1"/>
  <c r="G2320" i="4"/>
  <c r="I2320" i="4" s="1"/>
  <c r="G3879" i="4"/>
  <c r="I3879" i="4" s="1"/>
  <c r="G1316" i="4"/>
  <c r="I1316" i="4" s="1"/>
  <c r="G4711" i="4"/>
  <c r="I4711" i="4" s="1"/>
  <c r="G2939" i="4"/>
  <c r="I2939" i="4" s="1"/>
  <c r="G3363" i="4"/>
  <c r="I3363" i="4" s="1"/>
  <c r="G5800" i="4"/>
  <c r="I5800" i="4" s="1"/>
  <c r="G3052" i="4"/>
  <c r="I3052" i="4" s="1"/>
  <c r="G2688" i="4"/>
  <c r="I2688" i="4" s="1"/>
  <c r="G6086" i="4"/>
  <c r="I6086" i="4" s="1"/>
  <c r="G5151" i="4"/>
  <c r="I5151" i="4" s="1"/>
  <c r="G5247" i="4"/>
  <c r="I5247" i="4" s="1"/>
  <c r="G1915" i="4"/>
  <c r="I1915" i="4" s="1"/>
  <c r="G4480" i="4"/>
  <c r="I4480" i="4" s="1"/>
  <c r="G2354" i="4"/>
  <c r="I2354" i="4" s="1"/>
  <c r="G5310" i="4"/>
  <c r="I5310" i="4" s="1"/>
  <c r="G5567" i="4"/>
  <c r="I5567" i="4" s="1"/>
  <c r="G5007" i="4"/>
  <c r="I5007" i="4" s="1"/>
  <c r="G5311" i="4"/>
  <c r="I5311" i="4" s="1"/>
  <c r="G5575" i="4"/>
  <c r="I5575" i="4" s="1"/>
  <c r="G4400" i="4"/>
  <c r="I4400" i="4" s="1"/>
  <c r="G4760" i="4"/>
  <c r="I4760" i="4" s="1"/>
  <c r="G1724" i="4"/>
  <c r="I1724" i="4" s="1"/>
  <c r="G2764" i="4"/>
  <c r="I2764" i="4" s="1"/>
  <c r="G3739" i="4"/>
  <c r="I3739" i="4" s="1"/>
  <c r="G2715" i="4"/>
  <c r="I2715" i="4" s="1"/>
  <c r="G2700" i="4"/>
  <c r="I2700" i="4" s="1"/>
  <c r="G1515" i="4"/>
  <c r="I1515" i="4" s="1"/>
  <c r="G3956" i="4"/>
  <c r="I3956" i="4" s="1"/>
  <c r="G4494" i="4"/>
  <c r="I4494" i="4" s="1"/>
  <c r="G6112" i="4"/>
  <c r="I6112" i="4" s="1"/>
  <c r="G3136" i="4"/>
  <c r="I3136" i="4" s="1"/>
  <c r="G5312" i="4"/>
  <c r="I5312" i="4" s="1"/>
  <c r="G5319" i="4"/>
  <c r="I5319" i="4" s="1"/>
  <c r="G5976" i="4"/>
  <c r="I5976" i="4" s="1"/>
  <c r="G3694" i="4"/>
  <c r="I3694" i="4" s="1"/>
  <c r="G3200" i="4"/>
  <c r="I3200" i="4" s="1"/>
  <c r="G3690" i="4"/>
  <c r="I3690" i="4" s="1"/>
  <c r="G5906" i="4"/>
  <c r="I5906" i="4" s="1"/>
  <c r="G5328" i="4"/>
  <c r="I5328" i="4" s="1"/>
  <c r="G823" i="4"/>
  <c r="I823" i="4" s="1"/>
  <c r="G6162" i="4"/>
  <c r="I6162" i="4" s="1"/>
  <c r="G4154" i="4"/>
  <c r="I4154" i="4" s="1"/>
  <c r="G4655" i="4"/>
  <c r="I4655" i="4" s="1"/>
  <c r="G3823" i="4"/>
  <c r="I3823" i="4" s="1"/>
  <c r="G5783" i="4"/>
  <c r="I5783" i="4" s="1"/>
  <c r="G4240" i="4"/>
  <c r="I4240" i="4" s="1"/>
  <c r="G6160" i="4"/>
  <c r="I6160" i="4" s="1"/>
  <c r="G3438" i="4"/>
  <c r="I3438" i="4" s="1"/>
  <c r="G4567" i="4"/>
  <c r="I4567" i="4" s="1"/>
  <c r="G2146" i="4"/>
  <c r="I2146" i="4" s="1"/>
  <c r="G5920" i="4"/>
  <c r="I5920" i="4" s="1"/>
  <c r="G3786" i="4"/>
  <c r="I3786" i="4" s="1"/>
  <c r="G2538" i="4"/>
  <c r="I2538" i="4" s="1"/>
  <c r="G6016" i="4"/>
  <c r="I6016" i="4" s="1"/>
  <c r="G5530" i="4"/>
  <c r="I5530" i="4" s="1"/>
  <c r="G5394" i="4"/>
  <c r="I5394" i="4" s="1"/>
  <c r="G3456" i="4"/>
  <c r="I3456" i="4" s="1"/>
  <c r="G2091" i="4"/>
  <c r="I2091" i="4" s="1"/>
  <c r="G3401" i="4"/>
  <c r="I3401" i="4" s="1"/>
  <c r="G1933" i="4"/>
  <c r="I1933" i="4" s="1"/>
  <c r="G4977" i="4"/>
  <c r="I4977" i="4" s="1"/>
  <c r="G4219" i="4"/>
  <c r="I4219" i="4" s="1"/>
  <c r="G5228" i="4"/>
  <c r="I5228" i="4" s="1"/>
  <c r="G3604" i="4"/>
  <c r="I3604" i="4" s="1"/>
  <c r="G6030" i="4"/>
  <c r="I6030" i="4" s="1"/>
  <c r="G6078" i="4"/>
  <c r="I6078" i="4" s="1"/>
  <c r="G3259" i="4"/>
  <c r="I3259" i="4" s="1"/>
  <c r="G3818" i="4"/>
  <c r="I3818" i="4" s="1"/>
  <c r="G5674" i="4"/>
  <c r="I5674" i="4" s="1"/>
  <c r="G6054" i="4"/>
  <c r="I6054" i="4" s="1"/>
  <c r="G4815" i="4"/>
  <c r="I4815" i="4" s="1"/>
  <c r="G5999" i="4"/>
  <c r="I5999" i="4" s="1"/>
  <c r="G2850" i="4"/>
  <c r="I2850" i="4" s="1"/>
  <c r="G3090" i="4"/>
  <c r="I3090" i="4" s="1"/>
  <c r="G5887" i="4"/>
  <c r="I5887" i="4" s="1"/>
  <c r="G5408" i="4"/>
  <c r="I5408" i="4" s="1"/>
  <c r="G4512" i="4"/>
  <c r="I4512" i="4" s="1"/>
  <c r="G2387" i="4"/>
  <c r="I2387" i="4" s="1"/>
  <c r="G3911" i="4"/>
  <c r="I3911" i="4" s="1"/>
  <c r="G5104" i="4"/>
  <c r="I5104" i="4" s="1"/>
  <c r="G5568" i="4"/>
  <c r="I5568" i="4" s="1"/>
  <c r="G5912" i="4"/>
  <c r="I5912" i="4" s="1"/>
  <c r="G1860" i="4"/>
  <c r="I1860" i="4" s="1"/>
  <c r="G3298" i="4"/>
  <c r="I3298" i="4" s="1"/>
  <c r="G2935" i="4"/>
  <c r="I2935" i="4" s="1"/>
  <c r="G1060" i="4"/>
  <c r="I1060" i="4" s="1"/>
  <c r="G3144" i="4"/>
  <c r="I3144" i="4" s="1"/>
  <c r="G3983" i="4"/>
  <c r="I3983" i="4" s="1"/>
  <c r="G4447" i="4"/>
  <c r="I4447" i="4" s="1"/>
  <c r="G5063" i="4"/>
  <c r="I5063" i="4" s="1"/>
  <c r="G5823" i="4"/>
  <c r="I5823" i="4" s="1"/>
  <c r="G3984" i="4"/>
  <c r="I3984" i="4" s="1"/>
  <c r="G4408" i="4"/>
  <c r="I4408" i="4" s="1"/>
  <c r="G4816" i="4"/>
  <c r="I4816" i="4" s="1"/>
  <c r="G5336" i="4"/>
  <c r="I5336" i="4" s="1"/>
  <c r="G1660" i="4"/>
  <c r="I1660" i="4" s="1"/>
  <c r="G2411" i="4"/>
  <c r="I2411" i="4" s="1"/>
  <c r="G3282" i="4"/>
  <c r="I3282" i="4" s="1"/>
  <c r="G1223" i="4"/>
  <c r="I1223" i="4" s="1"/>
  <c r="G2412" i="4"/>
  <c r="I2412" i="4" s="1"/>
  <c r="G2860" i="4"/>
  <c r="I2860" i="4" s="1"/>
  <c r="G3795" i="4"/>
  <c r="I3795" i="4" s="1"/>
  <c r="G4138" i="4"/>
  <c r="I4138" i="4" s="1"/>
  <c r="G5810" i="4"/>
  <c r="I5810" i="4" s="1"/>
  <c r="G1867" i="4"/>
  <c r="I1867" i="4" s="1"/>
  <c r="G2906" i="4"/>
  <c r="I2906" i="4" s="1"/>
  <c r="G4264" i="4"/>
  <c r="I4264" i="4" s="1"/>
  <c r="G4640" i="4"/>
  <c r="I4640" i="4" s="1"/>
  <c r="G5256" i="4"/>
  <c r="I5256" i="4" s="1"/>
  <c r="G5736" i="4"/>
  <c r="I5736" i="4" s="1"/>
  <c r="G6072" i="4"/>
  <c r="I6072" i="4" s="1"/>
  <c r="G1804" i="4"/>
  <c r="I1804" i="4" s="1"/>
  <c r="G3019" i="4"/>
  <c r="I3019" i="4" s="1"/>
  <c r="G743" i="4"/>
  <c r="I743" i="4" s="1"/>
  <c r="G1295" i="4"/>
  <c r="I1295" i="4" s="1"/>
  <c r="G2964" i="4"/>
  <c r="I2964" i="4" s="1"/>
  <c r="G3723" i="4"/>
  <c r="I3723" i="4" s="1"/>
  <c r="G4210" i="4"/>
  <c r="I4210" i="4" s="1"/>
  <c r="G5402" i="4"/>
  <c r="I5402" i="4" s="1"/>
  <c r="G1327" i="4"/>
  <c r="I1327" i="4" s="1"/>
  <c r="G2580" i="4"/>
  <c r="I2580" i="4" s="1"/>
  <c r="G3107" i="4"/>
  <c r="I3107" i="4" s="1"/>
  <c r="G3994" i="4"/>
  <c r="I3994" i="4" s="1"/>
  <c r="G5498" i="4"/>
  <c r="I5498" i="4" s="1"/>
  <c r="G4126" i="4"/>
  <c r="I4126" i="4" s="1"/>
  <c r="G5814" i="4"/>
  <c r="I5814" i="4" s="1"/>
  <c r="G4094" i="4"/>
  <c r="I4094" i="4" s="1"/>
  <c r="G5598" i="4"/>
  <c r="I5598" i="4" s="1"/>
  <c r="G1108" i="4"/>
  <c r="I1108" i="4" s="1"/>
  <c r="G3424" i="4"/>
  <c r="I3424" i="4" s="1"/>
  <c r="G3943" i="4"/>
  <c r="I3943" i="4" s="1"/>
  <c r="G4375" i="4"/>
  <c r="I4375" i="4" s="1"/>
  <c r="G4999" i="4"/>
  <c r="I4999" i="4" s="1"/>
  <c r="G6039" i="4"/>
  <c r="I6039" i="4" s="1"/>
  <c r="G1388" i="4"/>
  <c r="I1388" i="4" s="1"/>
  <c r="G3512" i="4"/>
  <c r="I3512" i="4" s="1"/>
  <c r="G4503" i="4"/>
  <c r="I4503" i="4" s="1"/>
  <c r="G5719" i="4"/>
  <c r="I5719" i="4" s="1"/>
  <c r="G6031" i="4"/>
  <c r="I6031" i="4" s="1"/>
  <c r="G1955" i="4"/>
  <c r="I1955" i="4" s="1"/>
  <c r="G2626" i="4"/>
  <c r="I2626" i="4" s="1"/>
  <c r="G3944" i="4"/>
  <c r="I3944" i="4" s="1"/>
  <c r="G4600" i="4"/>
  <c r="I4600" i="4" s="1"/>
  <c r="G5040" i="4"/>
  <c r="I5040" i="4" s="1"/>
  <c r="G5416" i="4"/>
  <c r="I5416" i="4" s="1"/>
  <c r="G5744" i="4"/>
  <c r="I5744" i="4" s="1"/>
  <c r="G6080" i="4"/>
  <c r="I6080" i="4" s="1"/>
  <c r="G1022" i="4"/>
  <c r="I1022" i="4" s="1"/>
  <c r="G2483" i="4"/>
  <c r="I2483" i="4" s="1"/>
  <c r="G3802" i="4"/>
  <c r="I3802" i="4" s="1"/>
  <c r="G3278" i="4"/>
  <c r="I3278" i="4" s="1"/>
  <c r="G1340" i="4"/>
  <c r="I1340" i="4" s="1"/>
  <c r="G3208" i="4"/>
  <c r="I3208" i="4" s="1"/>
  <c r="G3887" i="4"/>
  <c r="I3887" i="4" s="1"/>
  <c r="G4471" i="4"/>
  <c r="I4471" i="4" s="1"/>
  <c r="G4855" i="4"/>
  <c r="I4855" i="4" s="1"/>
  <c r="G6135" i="4"/>
  <c r="I6135" i="4" s="1"/>
  <c r="G2066" i="4"/>
  <c r="I2066" i="4" s="1"/>
  <c r="G2962" i="4"/>
  <c r="I2962" i="4" s="1"/>
  <c r="G4192" i="4"/>
  <c r="I4192" i="4" s="1"/>
  <c r="G4624" i="4"/>
  <c r="I4624" i="4" s="1"/>
  <c r="G5224" i="4"/>
  <c r="I5224" i="4" s="1"/>
  <c r="G5792" i="4"/>
  <c r="I5792" i="4" s="1"/>
  <c r="G918" i="4"/>
  <c r="I918" i="4" s="1"/>
  <c r="G2427" i="4"/>
  <c r="I2427" i="4" s="1"/>
  <c r="G3706" i="4"/>
  <c r="I3706" i="4" s="1"/>
  <c r="G2372" i="4"/>
  <c r="I2372" i="4" s="1"/>
  <c r="G2788" i="4"/>
  <c r="I2788" i="4" s="1"/>
  <c r="G3946" i="4"/>
  <c r="I3946" i="4" s="1"/>
  <c r="G4266" i="4"/>
  <c r="I4266" i="4" s="1"/>
  <c r="G1994" i="4"/>
  <c r="I1994" i="4" s="1"/>
  <c r="G3840" i="4"/>
  <c r="I3840" i="4" s="1"/>
  <c r="G5552" i="4"/>
  <c r="I5552" i="4" s="1"/>
  <c r="G5904" i="4"/>
  <c r="I5904" i="4" s="1"/>
  <c r="G2731" i="4"/>
  <c r="I2731" i="4" s="1"/>
  <c r="G759" i="4"/>
  <c r="I759" i="4" s="1"/>
  <c r="G3451" i="4"/>
  <c r="I3451" i="4" s="1"/>
  <c r="G5426" i="4"/>
  <c r="I5426" i="4" s="1"/>
  <c r="G6010" i="4"/>
  <c r="I6010" i="4" s="1"/>
  <c r="G1343" i="4"/>
  <c r="I1343" i="4" s="1"/>
  <c r="G3890" i="4"/>
  <c r="I3890" i="4" s="1"/>
  <c r="G4562" i="4"/>
  <c r="I4562" i="4" s="1"/>
  <c r="G6170" i="4"/>
  <c r="I6170" i="4" s="1"/>
  <c r="G3442" i="4"/>
  <c r="I3442" i="4" s="1"/>
  <c r="G1057" i="4"/>
  <c r="I1057" i="4" s="1"/>
  <c r="G732" i="4"/>
  <c r="I732" i="4" s="1"/>
  <c r="G5120" i="4"/>
  <c r="I5120" i="4" s="1"/>
  <c r="G3488" i="4"/>
  <c r="I3488" i="4" s="1"/>
  <c r="G5263" i="4"/>
  <c r="I5263" i="4" s="1"/>
  <c r="G5432" i="4"/>
  <c r="I5432" i="4" s="1"/>
  <c r="G2492" i="4"/>
  <c r="I2492" i="4" s="1"/>
  <c r="G1971" i="4"/>
  <c r="I1971" i="4" s="1"/>
  <c r="G5816" i="4"/>
  <c r="I5816" i="4" s="1"/>
  <c r="G3235" i="4"/>
  <c r="I3235" i="4" s="1"/>
  <c r="G5382" i="4"/>
  <c r="I5382" i="4" s="1"/>
  <c r="G1412" i="4"/>
  <c r="I1412" i="4" s="1"/>
  <c r="G6103" i="4"/>
  <c r="I6103" i="4" s="1"/>
  <c r="G5824" i="4"/>
  <c r="I5824" i="4" s="1"/>
  <c r="G1762" i="4"/>
  <c r="I1762" i="4" s="1"/>
  <c r="G1398" i="4"/>
  <c r="I1398" i="4" s="1"/>
  <c r="G3347" i="4"/>
  <c r="I3347" i="4" s="1"/>
  <c r="G4472" i="4"/>
  <c r="I4472" i="4" s="1"/>
  <c r="G1908" i="4"/>
  <c r="I1908" i="4" s="1"/>
  <c r="G3653" i="4"/>
  <c r="I3653" i="4" s="1"/>
  <c r="G2738" i="4"/>
  <c r="I2738" i="4" s="1"/>
  <c r="G1703" i="4"/>
  <c r="I1703" i="4" s="1"/>
  <c r="G3881" i="4"/>
  <c r="I3881" i="4" s="1"/>
  <c r="G4550" i="4"/>
  <c r="I4550" i="4" s="1"/>
  <c r="G6019" i="4"/>
  <c r="I6019" i="4" s="1"/>
  <c r="G4908" i="4"/>
  <c r="I4908" i="4" s="1"/>
  <c r="G5866" i="4"/>
  <c r="I5866" i="4" s="1"/>
  <c r="G5056" i="4"/>
  <c r="I5056" i="4" s="1"/>
  <c r="G5296" i="4"/>
  <c r="I5296" i="4" s="1"/>
  <c r="G3059" i="4"/>
  <c r="I3059" i="4" s="1"/>
  <c r="G1906" i="4"/>
  <c r="I1906" i="4" s="1"/>
  <c r="G5031" i="4"/>
  <c r="I5031" i="4" s="1"/>
  <c r="G5871" i="4"/>
  <c r="I5871" i="4" s="1"/>
  <c r="G1643" i="4"/>
  <c r="I1643" i="4" s="1"/>
  <c r="G5784" i="4"/>
  <c r="I5784" i="4" s="1"/>
  <c r="G3960" i="4"/>
  <c r="I3960" i="4" s="1"/>
  <c r="G5882" i="4"/>
  <c r="I5882" i="4" s="1"/>
  <c r="G1199" i="4"/>
  <c r="I1199" i="4" s="1"/>
  <c r="G2656" i="4"/>
  <c r="I2656" i="4" s="1"/>
  <c r="G6023" i="4"/>
  <c r="I6023" i="4" s="1"/>
  <c r="G4136" i="4"/>
  <c r="I4136" i="4" s="1"/>
  <c r="G1324" i="4"/>
  <c r="I1324" i="4" s="1"/>
  <c r="G4064" i="4"/>
  <c r="I4064" i="4" s="1"/>
  <c r="G1335" i="4"/>
  <c r="I1335" i="4" s="1"/>
  <c r="G2148" i="4"/>
  <c r="I2148" i="4" s="1"/>
  <c r="G2740" i="4"/>
  <c r="I2740" i="4" s="1"/>
  <c r="G5734" i="4"/>
  <c r="I5734" i="4" s="1"/>
  <c r="G805" i="4"/>
  <c r="I805" i="4" s="1"/>
  <c r="G2074" i="4"/>
  <c r="I2074" i="4" s="1"/>
  <c r="G2818" i="4"/>
  <c r="I2818" i="4" s="1"/>
  <c r="G3344" i="4"/>
  <c r="I3344" i="4" s="1"/>
  <c r="G1620" i="4"/>
  <c r="I1620" i="4" s="1"/>
  <c r="G4304" i="4"/>
  <c r="I4304" i="4" s="1"/>
  <c r="G5668" i="4"/>
  <c r="I5668" i="4" s="1"/>
  <c r="G5443" i="4"/>
  <c r="I5443" i="4" s="1"/>
  <c r="G2649" i="4"/>
  <c r="I2649" i="4" s="1"/>
  <c r="G3979" i="4"/>
  <c r="I3979" i="4" s="1"/>
  <c r="G4124" i="4"/>
  <c r="I4124" i="4" s="1"/>
  <c r="G5338" i="4"/>
  <c r="I5338" i="4" s="1"/>
  <c r="G2378" i="4"/>
  <c r="I2378" i="4" s="1"/>
  <c r="G1788" i="4"/>
  <c r="I1788" i="4" s="1"/>
  <c r="G3935" i="4"/>
  <c r="I3935" i="4" s="1"/>
  <c r="G4991" i="4"/>
  <c r="I4991" i="4" s="1"/>
  <c r="G4031" i="4"/>
  <c r="I4031" i="4" s="1"/>
  <c r="G4520" i="4"/>
  <c r="I4520" i="4" s="1"/>
  <c r="G1796" i="4"/>
  <c r="I1796" i="4" s="1"/>
  <c r="G2972" i="4"/>
  <c r="I2972" i="4" s="1"/>
  <c r="G4384" i="4"/>
  <c r="I4384" i="4" s="1"/>
  <c r="G1980" i="4"/>
  <c r="I1980" i="4" s="1"/>
  <c r="G4762" i="4"/>
  <c r="I4762" i="4" s="1"/>
  <c r="G5938" i="4"/>
  <c r="I5938" i="4" s="1"/>
  <c r="G4710" i="4"/>
  <c r="I4710" i="4" s="1"/>
  <c r="G5079" i="4"/>
  <c r="I5079" i="4" s="1"/>
  <c r="G4671" i="4"/>
  <c r="I4671" i="4" s="1"/>
  <c r="G4808" i="4"/>
  <c r="I4808" i="4" s="1"/>
  <c r="G1190" i="4"/>
  <c r="I1190" i="4" s="1"/>
  <c r="G4167" i="4"/>
  <c r="I4167" i="4" s="1"/>
  <c r="G3912" i="4"/>
  <c r="I3912" i="4" s="1"/>
  <c r="G2531" i="4"/>
  <c r="I2531" i="4" s="1"/>
  <c r="G5650" i="4"/>
  <c r="I5650" i="4" s="1"/>
  <c r="G5656" i="4"/>
  <c r="I5656" i="4" s="1"/>
  <c r="G2204" i="4"/>
  <c r="I2204" i="4" s="1"/>
  <c r="C651" i="6"/>
  <c r="G532" i="4"/>
  <c r="I532" i="4" s="1"/>
  <c r="G539" i="4"/>
  <c r="I539" i="4" s="1"/>
  <c r="G547" i="4"/>
  <c r="I547" i="4" s="1"/>
  <c r="G557" i="4"/>
  <c r="I557" i="4" s="1"/>
  <c r="G575" i="4"/>
  <c r="I575" i="4" s="1"/>
  <c r="G584" i="4"/>
  <c r="I584" i="4" s="1"/>
  <c r="G590" i="4"/>
  <c r="I590" i="4" s="1"/>
  <c r="G594" i="4"/>
  <c r="I594" i="4" s="1"/>
  <c r="G604" i="4"/>
  <c r="I604" i="4" s="1"/>
  <c r="G608" i="4"/>
  <c r="I608" i="4" s="1"/>
  <c r="G612" i="4"/>
  <c r="I612" i="4" s="1"/>
  <c r="G616" i="4"/>
  <c r="I616" i="4" s="1"/>
  <c r="G535" i="4"/>
  <c r="I535" i="4" s="1"/>
  <c r="G549" i="4"/>
  <c r="I549" i="4" s="1"/>
  <c r="G559" i="4"/>
  <c r="I559" i="4" s="1"/>
  <c r="G568" i="4"/>
  <c r="I568" i="4" s="1"/>
  <c r="G586" i="4"/>
  <c r="I586" i="4" s="1"/>
  <c r="G591" i="4"/>
  <c r="I591" i="4" s="1"/>
  <c r="G600" i="4"/>
  <c r="I600" i="4" s="1"/>
  <c r="G605" i="4"/>
  <c r="I605" i="4" s="1"/>
  <c r="G609" i="4"/>
  <c r="I609" i="4" s="1"/>
  <c r="G528" i="4"/>
  <c r="I528" i="4" s="1"/>
  <c r="G544" i="4"/>
  <c r="I544" i="4" s="1"/>
  <c r="G556" i="4"/>
  <c r="I556" i="4" s="1"/>
  <c r="G565" i="4"/>
  <c r="I565" i="4" s="1"/>
  <c r="G571" i="4"/>
  <c r="I571" i="4" s="1"/>
  <c r="G593" i="4"/>
  <c r="I593" i="4" s="1"/>
  <c r="G615" i="4"/>
  <c r="I615" i="4" s="1"/>
  <c r="G620" i="4"/>
  <c r="I620" i="4" s="1"/>
  <c r="G587" i="4"/>
  <c r="I587" i="4" s="1"/>
  <c r="G606" i="4"/>
  <c r="I606" i="4" s="1"/>
  <c r="G564" i="4"/>
  <c r="I564" i="4" s="1"/>
  <c r="G610" i="4"/>
  <c r="I610" i="4" s="1"/>
  <c r="G601" i="4"/>
  <c r="I601" i="4" s="1"/>
  <c r="G619" i="4"/>
  <c r="I619" i="4" s="1"/>
  <c r="G536" i="4"/>
  <c r="I536" i="4" s="1"/>
  <c r="G570" i="4"/>
  <c r="I570" i="4" s="1"/>
  <c r="G596" i="4"/>
  <c r="I596" i="4" s="1"/>
  <c r="G614" i="4"/>
  <c r="I614" i="4" s="1"/>
  <c r="G552" i="4"/>
  <c r="I552" i="4" s="1"/>
  <c r="G576" i="4"/>
  <c r="I576" i="4" s="1"/>
  <c r="G533" i="4"/>
  <c r="I533" i="4" s="1"/>
  <c r="G621" i="4"/>
  <c r="I621" i="4" s="1"/>
  <c r="G613" i="4"/>
  <c r="I613" i="4" s="1"/>
  <c r="G530" i="4"/>
  <c r="I530" i="4" s="1"/>
  <c r="G553" i="4"/>
  <c r="I553" i="4" s="1"/>
  <c r="G611" i="4"/>
  <c r="I611" i="4" s="1"/>
  <c r="G603" i="4"/>
  <c r="I603" i="4" s="1"/>
  <c r="G595" i="4"/>
  <c r="I595" i="4" s="1"/>
  <c r="G589" i="4"/>
  <c r="I589" i="4" s="1"/>
  <c r="G577" i="4"/>
  <c r="I577" i="4" s="1"/>
  <c r="G538" i="4"/>
  <c r="I538" i="4" s="1"/>
  <c r="G598" i="4"/>
  <c r="I598" i="4" s="1"/>
  <c r="G602" i="4"/>
  <c r="I602" i="4" s="1"/>
  <c r="G573" i="4"/>
  <c r="I573" i="4" s="1"/>
  <c r="G546" i="4"/>
  <c r="I546" i="4" s="1"/>
  <c r="G548" i="4"/>
  <c r="I548" i="4" s="1"/>
  <c r="G551" i="4"/>
  <c r="I551" i="4" s="1"/>
  <c r="G582" i="4"/>
  <c r="I582" i="4" s="1"/>
  <c r="G569" i="4"/>
  <c r="I569" i="4" s="1"/>
  <c r="G555" i="4"/>
  <c r="I555" i="4" s="1"/>
  <c r="G545" i="4"/>
  <c r="I545" i="4" s="1"/>
  <c r="G597" i="4"/>
  <c r="I597" i="4" s="1"/>
  <c r="G554" i="4"/>
  <c r="I554" i="4" s="1"/>
  <c r="G599" i="4"/>
  <c r="I599" i="4" s="1"/>
  <c r="G592" i="4"/>
  <c r="I592" i="4" s="1"/>
  <c r="G566" i="4"/>
  <c r="I566" i="4" s="1"/>
  <c r="G534" i="4"/>
  <c r="I534" i="4" s="1"/>
  <c r="G540" i="4"/>
  <c r="I540" i="4" s="1"/>
  <c r="G617" i="4"/>
  <c r="I617" i="4" s="1"/>
  <c r="G572" i="4"/>
  <c r="I572" i="4" s="1"/>
  <c r="G567" i="4"/>
  <c r="I567" i="4" s="1"/>
  <c r="G583" i="4"/>
  <c r="I583" i="4" s="1"/>
  <c r="G560" i="4"/>
  <c r="I560" i="4" s="1"/>
  <c r="G558" i="4"/>
  <c r="I558" i="4" s="1"/>
  <c r="G529" i="4"/>
  <c r="I529" i="4" s="1"/>
  <c r="G537" i="4"/>
  <c r="I537" i="4" s="1"/>
  <c r="G578" i="4"/>
  <c r="I578" i="4" s="1"/>
  <c r="G588" i="4"/>
  <c r="I588" i="4" s="1"/>
  <c r="G585" i="4"/>
  <c r="I585" i="4" s="1"/>
  <c r="G581" i="4"/>
  <c r="I581" i="4" s="1"/>
  <c r="G607" i="4"/>
  <c r="I607" i="4" s="1"/>
  <c r="G531" i="4"/>
  <c r="I531" i="4" s="1"/>
  <c r="G543" i="4"/>
  <c r="I543" i="4" s="1"/>
  <c r="G562" i="4"/>
  <c r="I562" i="4" s="1"/>
  <c r="G618" i="4"/>
  <c r="I618" i="4" s="1"/>
  <c r="G574" i="4"/>
  <c r="I574" i="4" s="1"/>
  <c r="G542" i="4"/>
  <c r="I542" i="4" s="1"/>
  <c r="G580" i="4"/>
  <c r="I580" i="4" s="1"/>
  <c r="G561" i="4"/>
  <c r="I561" i="4" s="1"/>
  <c r="G550" i="4"/>
  <c r="I550" i="4" s="1"/>
  <c r="G563" i="4"/>
  <c r="I563" i="4" s="1"/>
  <c r="G541" i="4"/>
  <c r="I541" i="4" s="1"/>
  <c r="G579" i="4"/>
  <c r="I579" i="4" s="1"/>
  <c r="J10" i="4"/>
  <c r="K10" i="4" s="1"/>
  <c r="L123" i="4"/>
  <c r="G431" i="4"/>
  <c r="I431" i="4" s="1"/>
  <c r="G439" i="4"/>
  <c r="I439" i="4" s="1"/>
  <c r="G447" i="4"/>
  <c r="I447" i="4" s="1"/>
  <c r="G455" i="4"/>
  <c r="I455" i="4" s="1"/>
  <c r="G463" i="4"/>
  <c r="I463" i="4" s="1"/>
  <c r="G471" i="4"/>
  <c r="I471" i="4" s="1"/>
  <c r="G479" i="4"/>
  <c r="I479" i="4" s="1"/>
  <c r="G487" i="4"/>
  <c r="I487" i="4" s="1"/>
  <c r="G495" i="4"/>
  <c r="I495" i="4" s="1"/>
  <c r="G429" i="4"/>
  <c r="I429" i="4" s="1"/>
  <c r="G445" i="4"/>
  <c r="I445" i="4" s="1"/>
  <c r="G453" i="4"/>
  <c r="I453" i="4" s="1"/>
  <c r="G461" i="4"/>
  <c r="I461" i="4" s="1"/>
  <c r="G469" i="4"/>
  <c r="I469" i="4" s="1"/>
  <c r="G477" i="4"/>
  <c r="I477" i="4" s="1"/>
  <c r="G485" i="4"/>
  <c r="I485" i="4" s="1"/>
  <c r="G493" i="4"/>
  <c r="I493" i="4" s="1"/>
  <c r="G509" i="4"/>
  <c r="I509" i="4" s="1"/>
  <c r="G517" i="4"/>
  <c r="I517" i="4" s="1"/>
  <c r="G525" i="4"/>
  <c r="I525" i="4" s="1"/>
  <c r="G433" i="4"/>
  <c r="I433" i="4" s="1"/>
  <c r="G443" i="4"/>
  <c r="I443" i="4" s="1"/>
  <c r="G454" i="4"/>
  <c r="I454" i="4" s="1"/>
  <c r="G465" i="4"/>
  <c r="I465" i="4" s="1"/>
  <c r="G475" i="4"/>
  <c r="I475" i="4" s="1"/>
  <c r="G486" i="4"/>
  <c r="I486" i="4" s="1"/>
  <c r="G497" i="4"/>
  <c r="I497" i="4" s="1"/>
  <c r="G515" i="4"/>
  <c r="I515" i="4" s="1"/>
  <c r="G524" i="4"/>
  <c r="I524" i="4" s="1"/>
  <c r="G444" i="4"/>
  <c r="I444" i="4" s="1"/>
  <c r="G456" i="4"/>
  <c r="I456" i="4" s="1"/>
  <c r="G466" i="4"/>
  <c r="I466" i="4" s="1"/>
  <c r="G476" i="4"/>
  <c r="I476" i="4" s="1"/>
  <c r="G488" i="4"/>
  <c r="I488" i="4" s="1"/>
  <c r="G498" i="4"/>
  <c r="I498" i="4" s="1"/>
  <c r="G507" i="4"/>
  <c r="I507" i="4" s="1"/>
  <c r="G516" i="4"/>
  <c r="I516" i="4" s="1"/>
  <c r="G526" i="4"/>
  <c r="I526" i="4" s="1"/>
  <c r="G425" i="4"/>
  <c r="I425" i="4" s="1"/>
  <c r="G435" i="4"/>
  <c r="I435" i="4" s="1"/>
  <c r="G457" i="4"/>
  <c r="I457" i="4" s="1"/>
  <c r="G467" i="4"/>
  <c r="I467" i="4" s="1"/>
  <c r="G478" i="4"/>
  <c r="I478" i="4" s="1"/>
  <c r="G489" i="4"/>
  <c r="I489" i="4" s="1"/>
  <c r="G499" i="4"/>
  <c r="I499" i="4" s="1"/>
  <c r="G508" i="4"/>
  <c r="I508" i="4" s="1"/>
  <c r="G518" i="4"/>
  <c r="I518" i="4" s="1"/>
  <c r="G527" i="4"/>
  <c r="I527" i="4" s="1"/>
  <c r="G452" i="4"/>
  <c r="I452" i="4" s="1"/>
  <c r="G464" i="4"/>
  <c r="I464" i="4" s="1"/>
  <c r="G484" i="4"/>
  <c r="I484" i="4" s="1"/>
  <c r="G496" i="4"/>
  <c r="I496" i="4" s="1"/>
  <c r="G505" i="4"/>
  <c r="I505" i="4" s="1"/>
  <c r="G514" i="4"/>
  <c r="I514" i="4" s="1"/>
  <c r="G523" i="4"/>
  <c r="I523" i="4" s="1"/>
  <c r="G426" i="4"/>
  <c r="I426" i="4" s="1"/>
  <c r="G448" i="4"/>
  <c r="I448" i="4" s="1"/>
  <c r="G468" i="4"/>
  <c r="I468" i="4" s="1"/>
  <c r="G490" i="4"/>
  <c r="I490" i="4" s="1"/>
  <c r="G449" i="4"/>
  <c r="I449" i="4" s="1"/>
  <c r="G470" i="4"/>
  <c r="I470" i="4" s="1"/>
  <c r="G511" i="4"/>
  <c r="I511" i="4" s="1"/>
  <c r="G430" i="4"/>
  <c r="I430" i="4" s="1"/>
  <c r="G451" i="4"/>
  <c r="I451" i="4" s="1"/>
  <c r="G473" i="4"/>
  <c r="I473" i="4" s="1"/>
  <c r="G494" i="4"/>
  <c r="I494" i="4" s="1"/>
  <c r="G513" i="4"/>
  <c r="I513" i="4" s="1"/>
  <c r="G462" i="4"/>
  <c r="I462" i="4" s="1"/>
  <c r="G483" i="4"/>
  <c r="I483" i="4" s="1"/>
  <c r="G504" i="4"/>
  <c r="I504" i="4" s="1"/>
  <c r="G522" i="4"/>
  <c r="I522" i="4" s="1"/>
  <c r="G436" i="4"/>
  <c r="I436" i="4" s="1"/>
  <c r="G480" i="4"/>
  <c r="I480" i="4" s="1"/>
  <c r="G519" i="4"/>
  <c r="I519" i="4" s="1"/>
  <c r="G438" i="4"/>
  <c r="I438" i="4" s="1"/>
  <c r="G481" i="4"/>
  <c r="I481" i="4" s="1"/>
  <c r="G520" i="4"/>
  <c r="I520" i="4" s="1"/>
  <c r="G440" i="4"/>
  <c r="I440" i="4" s="1"/>
  <c r="G521" i="4"/>
  <c r="I521" i="4" s="1"/>
  <c r="G472" i="4"/>
  <c r="I472" i="4" s="1"/>
  <c r="G512" i="4"/>
  <c r="I512" i="4" s="1"/>
  <c r="G450" i="4"/>
  <c r="I450" i="4" s="1"/>
  <c r="G458" i="4"/>
  <c r="I458" i="4" s="1"/>
  <c r="G460" i="4"/>
  <c r="I460" i="4" s="1"/>
  <c r="G503" i="4"/>
  <c r="I503" i="4" s="1"/>
  <c r="G502" i="4"/>
  <c r="I502" i="4" s="1"/>
  <c r="G500" i="4"/>
  <c r="I500" i="4" s="1"/>
  <c r="G459" i="4"/>
  <c r="I459" i="4" s="1"/>
  <c r="U9" i="4"/>
  <c r="G491" i="4"/>
  <c r="I491" i="4" s="1"/>
  <c r="G510" i="4"/>
  <c r="I510" i="4" s="1"/>
  <c r="G474" i="4"/>
  <c r="I474" i="4" s="1"/>
  <c r="G427" i="4"/>
  <c r="I427" i="4" s="1"/>
  <c r="G434" i="4"/>
  <c r="I434" i="4" s="1"/>
  <c r="G442" i="4"/>
  <c r="I442" i="4" s="1"/>
  <c r="G441" i="4"/>
  <c r="I441" i="4" s="1"/>
  <c r="G432" i="4"/>
  <c r="I432" i="4" s="1"/>
  <c r="G437" i="4"/>
  <c r="I437" i="4" s="1"/>
  <c r="G482" i="4"/>
  <c r="I482" i="4" s="1"/>
  <c r="G501" i="4"/>
  <c r="I501" i="4" s="1"/>
  <c r="G506" i="4"/>
  <c r="I506" i="4" s="1"/>
  <c r="G446" i="4"/>
  <c r="I446" i="4" s="1"/>
  <c r="G492" i="4"/>
  <c r="I492" i="4" s="1"/>
  <c r="G428" i="4"/>
  <c r="I428" i="4" s="1"/>
  <c r="C675" i="6" l="1"/>
  <c r="J11" i="4"/>
  <c r="K11" i="4" s="1"/>
  <c r="L124" i="4"/>
  <c r="N4" i="4"/>
  <c r="O4" i="4" s="1"/>
  <c r="M3" i="6" s="1"/>
  <c r="C699" i="6" l="1"/>
  <c r="J12" i="4"/>
  <c r="K12" i="4" s="1"/>
  <c r="M6" i="2"/>
  <c r="L125" i="4"/>
  <c r="C723" i="6" l="1"/>
  <c r="J13" i="4"/>
  <c r="K13" i="4" s="1"/>
  <c r="L126" i="4"/>
  <c r="C747" i="6" l="1"/>
  <c r="J14" i="4"/>
  <c r="K14" i="4" s="1"/>
  <c r="L127" i="4"/>
  <c r="C771" i="6" l="1"/>
  <c r="J15" i="4"/>
  <c r="K15" i="4" s="1"/>
  <c r="L128" i="4"/>
  <c r="C795" i="6" l="1"/>
  <c r="J16" i="4"/>
  <c r="K16" i="4" s="1"/>
  <c r="L129" i="4"/>
  <c r="C819" i="6" l="1"/>
  <c r="J17" i="4"/>
  <c r="K17" i="4" s="1"/>
  <c r="L130" i="4"/>
  <c r="C843" i="6" l="1"/>
  <c r="C867" i="6" s="1"/>
  <c r="C891" i="6" s="1"/>
  <c r="C915" i="6" s="1"/>
  <c r="C939" i="6" s="1"/>
  <c r="C963" i="6" s="1"/>
  <c r="C987" i="6" s="1"/>
  <c r="C1011" i="6" s="1"/>
  <c r="C1035" i="6" s="1"/>
  <c r="C1059" i="6" s="1"/>
  <c r="C1083" i="6" s="1"/>
  <c r="C1107" i="6" s="1"/>
  <c r="C1131" i="6" s="1"/>
  <c r="C1155" i="6" s="1"/>
  <c r="C1179" i="6" s="1"/>
  <c r="C1203" i="6" s="1"/>
  <c r="C1227" i="6" s="1"/>
  <c r="C1251" i="6" s="1"/>
  <c r="J18" i="4"/>
  <c r="K18" i="4" s="1"/>
  <c r="L131" i="4"/>
  <c r="C1275" i="6" l="1"/>
  <c r="J19" i="4"/>
  <c r="K19" i="4" s="1"/>
  <c r="L132" i="4"/>
  <c r="C1299" i="6" l="1"/>
  <c r="J20" i="4"/>
  <c r="K20" i="4" s="1"/>
  <c r="L133" i="4"/>
  <c r="C1323" i="6" l="1"/>
  <c r="J21" i="4"/>
  <c r="K21" i="4" s="1"/>
  <c r="L134" i="4"/>
  <c r="C1347" i="6" l="1"/>
  <c r="J22" i="4"/>
  <c r="K22" i="4" s="1"/>
  <c r="L135" i="4"/>
  <c r="C1371" i="6" l="1"/>
  <c r="J23" i="4"/>
  <c r="K23" i="4" s="1"/>
  <c r="L136" i="4"/>
  <c r="C1395" i="6" l="1"/>
  <c r="J24" i="4"/>
  <c r="K24" i="4" s="1"/>
  <c r="L137" i="4"/>
  <c r="C1419" i="6" l="1"/>
  <c r="J25" i="4"/>
  <c r="K25" i="4" s="1"/>
  <c r="L138" i="4"/>
  <c r="C1443" i="6" l="1"/>
  <c r="J26" i="4"/>
  <c r="K26" i="4" s="1"/>
  <c r="L139" i="4"/>
  <c r="C1467" i="6" l="1"/>
  <c r="J27" i="4"/>
  <c r="K27" i="4" s="1"/>
  <c r="L140" i="4"/>
  <c r="C1491" i="6" l="1"/>
  <c r="J28" i="4"/>
  <c r="K28" i="4" s="1"/>
  <c r="L141" i="4"/>
  <c r="C1515" i="6" l="1"/>
  <c r="J29" i="4"/>
  <c r="K29" i="4" s="1"/>
  <c r="L142" i="4"/>
  <c r="C1539" i="6" l="1"/>
  <c r="J30" i="4"/>
  <c r="K30" i="4" s="1"/>
  <c r="L143" i="4"/>
  <c r="C1563" i="6" l="1"/>
  <c r="J31" i="4"/>
  <c r="K31" i="4" s="1"/>
  <c r="L144" i="4"/>
  <c r="C1587" i="6" l="1"/>
  <c r="J32" i="4"/>
  <c r="K32" i="4" s="1"/>
  <c r="L145" i="4"/>
  <c r="C1611" i="6" l="1"/>
  <c r="J33" i="4"/>
  <c r="K33" i="4" s="1"/>
  <c r="L146" i="4"/>
  <c r="C1635" i="6" l="1"/>
  <c r="J34" i="4"/>
  <c r="K34" i="4" s="1"/>
  <c r="L147" i="4"/>
  <c r="C1659" i="6" l="1"/>
  <c r="C1683" i="6" s="1"/>
  <c r="C1707" i="6" s="1"/>
  <c r="C1731" i="6" s="1"/>
  <c r="C1755" i="6" s="1"/>
  <c r="C1779" i="6" s="1"/>
  <c r="C1803" i="6" s="1"/>
  <c r="C1827" i="6" s="1"/>
  <c r="C1851" i="6" s="1"/>
  <c r="C1875" i="6" s="1"/>
  <c r="C1899" i="6" s="1"/>
  <c r="C1923" i="6" s="1"/>
  <c r="C1947" i="6" s="1"/>
  <c r="C1971" i="6" s="1"/>
  <c r="C1995" i="6" s="1"/>
  <c r="C2019" i="6" s="1"/>
  <c r="C2043" i="6" s="1"/>
  <c r="C2067" i="6" s="1"/>
  <c r="C2091" i="6" s="1"/>
  <c r="C2115" i="6" s="1"/>
  <c r="C2139" i="6" s="1"/>
  <c r="C2163" i="6" s="1"/>
  <c r="C2187" i="6" s="1"/>
  <c r="C2211" i="6" s="1"/>
  <c r="C2235" i="6" s="1"/>
  <c r="C2259" i="6" s="1"/>
  <c r="C2283" i="6" s="1"/>
  <c r="C2307" i="6" s="1"/>
  <c r="C2331" i="6" s="1"/>
  <c r="C2355" i="6" s="1"/>
  <c r="C2379" i="6" s="1"/>
  <c r="C2403" i="6" s="1"/>
  <c r="C2427" i="6" s="1"/>
  <c r="C2451" i="6" s="1"/>
  <c r="C2475" i="6" s="1"/>
  <c r="J35" i="4"/>
  <c r="K35" i="4" s="1"/>
  <c r="L148" i="4"/>
  <c r="C2499" i="6" l="1"/>
  <c r="J36" i="4"/>
  <c r="K36" i="4" s="1"/>
  <c r="L149" i="4"/>
  <c r="C2523" i="6" l="1"/>
  <c r="J37" i="4"/>
  <c r="K37" i="4" s="1"/>
  <c r="L150" i="4"/>
  <c r="C2547" i="6" l="1"/>
  <c r="J38" i="4"/>
  <c r="K38" i="4" s="1"/>
  <c r="L151" i="4"/>
  <c r="C2571" i="6" l="1"/>
  <c r="J39" i="4"/>
  <c r="K39" i="4" s="1"/>
  <c r="L152" i="4"/>
  <c r="C2595" i="6" l="1"/>
  <c r="J40" i="4"/>
  <c r="K40" i="4" s="1"/>
  <c r="L153" i="4"/>
  <c r="C2619" i="6" l="1"/>
  <c r="J41" i="4"/>
  <c r="K41" i="4" s="1"/>
  <c r="L154" i="4"/>
  <c r="C2643" i="6" l="1"/>
  <c r="J42" i="4"/>
  <c r="K42" i="4" s="1"/>
  <c r="L155" i="4"/>
  <c r="C2667" i="6" l="1"/>
  <c r="J43" i="4"/>
  <c r="K43" i="4" s="1"/>
  <c r="L156" i="4"/>
  <c r="C2691" i="6" l="1"/>
  <c r="J44" i="4"/>
  <c r="K44" i="4" s="1"/>
  <c r="L157" i="4"/>
  <c r="C2715" i="6" l="1"/>
  <c r="J45" i="4"/>
  <c r="K45" i="4" s="1"/>
  <c r="L158" i="4"/>
  <c r="C2739" i="6" l="1"/>
  <c r="J46" i="4"/>
  <c r="K46" i="4" s="1"/>
  <c r="L159" i="4"/>
  <c r="C2763" i="6" l="1"/>
  <c r="J47" i="4"/>
  <c r="K47" i="4" s="1"/>
  <c r="L160" i="4"/>
  <c r="C2787" i="6" l="1"/>
  <c r="J48" i="4"/>
  <c r="K48" i="4" s="1"/>
  <c r="L161" i="4"/>
  <c r="C2811" i="6" l="1"/>
  <c r="J49" i="4"/>
  <c r="K49" i="4" s="1"/>
  <c r="L162" i="4"/>
  <c r="C2835" i="6" l="1"/>
  <c r="J50" i="4"/>
  <c r="K50" i="4" s="1"/>
  <c r="L163" i="4"/>
  <c r="C2859" i="6" l="1"/>
  <c r="J51" i="4"/>
  <c r="K51" i="4" s="1"/>
  <c r="L164" i="4"/>
  <c r="C2883" i="6" l="1"/>
  <c r="J52" i="4"/>
  <c r="K52" i="4" s="1"/>
  <c r="L165" i="4"/>
  <c r="C2907" i="6" l="1"/>
  <c r="J53" i="4"/>
  <c r="K53" i="4" s="1"/>
  <c r="L166" i="4"/>
  <c r="C2931" i="6" l="1"/>
  <c r="J54" i="4"/>
  <c r="K54" i="4" s="1"/>
  <c r="L167" i="4"/>
  <c r="C2955" i="6" l="1"/>
  <c r="J55" i="4"/>
  <c r="K55" i="4" s="1"/>
  <c r="L168" i="4"/>
  <c r="C2979" i="6" l="1"/>
  <c r="J56" i="4"/>
  <c r="K56" i="4" s="1"/>
  <c r="L169" i="4"/>
  <c r="C3003" i="6" l="1"/>
  <c r="J57" i="4"/>
  <c r="K57" i="4" s="1"/>
  <c r="L170" i="4"/>
  <c r="C3027" i="6" l="1"/>
  <c r="J58" i="4"/>
  <c r="K58" i="4" s="1"/>
  <c r="L171" i="4"/>
  <c r="C3051" i="6" l="1"/>
  <c r="J59" i="4"/>
  <c r="K59" i="4" s="1"/>
  <c r="L172" i="4"/>
  <c r="C3075" i="6" l="1"/>
  <c r="J60" i="4"/>
  <c r="K60" i="4" s="1"/>
  <c r="L173" i="4"/>
  <c r="C3099" i="6" l="1"/>
  <c r="J61" i="4"/>
  <c r="K61" i="4" s="1"/>
  <c r="L174" i="4"/>
  <c r="C3123" i="6" l="1"/>
  <c r="J62" i="4"/>
  <c r="K62" i="4" s="1"/>
  <c r="L175" i="4"/>
  <c r="C3147" i="6" l="1"/>
  <c r="J63" i="4"/>
  <c r="K63" i="4" s="1"/>
  <c r="L176" i="4"/>
  <c r="C3171" i="6" l="1"/>
  <c r="J64" i="4"/>
  <c r="K64" i="4" s="1"/>
  <c r="L177" i="4"/>
  <c r="C3195" i="6" l="1"/>
  <c r="J65" i="4"/>
  <c r="K65" i="4" s="1"/>
  <c r="L178" i="4"/>
  <c r="C3219" i="6" l="1"/>
  <c r="J66" i="4"/>
  <c r="K66" i="4" s="1"/>
  <c r="L179" i="4"/>
  <c r="C3243" i="6" l="1"/>
  <c r="J67" i="4"/>
  <c r="K67" i="4" s="1"/>
  <c r="L180" i="4"/>
  <c r="C3267" i="6" l="1"/>
  <c r="J68" i="4"/>
  <c r="K68" i="4" s="1"/>
  <c r="L181" i="4"/>
  <c r="C3291" i="6" l="1"/>
  <c r="C3315" i="6" s="1"/>
  <c r="C3339" i="6" s="1"/>
  <c r="C3363" i="6" s="1"/>
  <c r="C3387" i="6" s="1"/>
  <c r="C3411" i="6" s="1"/>
  <c r="C3435" i="6" s="1"/>
  <c r="C3459" i="6" s="1"/>
  <c r="C3483" i="6" s="1"/>
  <c r="C3507" i="6" s="1"/>
  <c r="C3531" i="6" s="1"/>
  <c r="C3555" i="6" s="1"/>
  <c r="C3579" i="6" s="1"/>
  <c r="C3603" i="6" s="1"/>
  <c r="C3627" i="6" s="1"/>
  <c r="C3651" i="6" s="1"/>
  <c r="C3675" i="6" s="1"/>
  <c r="C3699" i="6" s="1"/>
  <c r="C3723" i="6" s="1"/>
  <c r="C3747" i="6" s="1"/>
  <c r="C3771" i="6" s="1"/>
  <c r="C3795" i="6" s="1"/>
  <c r="C3819" i="6" s="1"/>
  <c r="C3843" i="6" s="1"/>
  <c r="C3867" i="6" s="1"/>
  <c r="C3891" i="6" s="1"/>
  <c r="C3915" i="6" s="1"/>
  <c r="C3939" i="6" s="1"/>
  <c r="C3963" i="6" s="1"/>
  <c r="C3987" i="6" s="1"/>
  <c r="C4011" i="6" s="1"/>
  <c r="C4035" i="6" s="1"/>
  <c r="C4059" i="6" s="1"/>
  <c r="C4083" i="6" s="1"/>
  <c r="C4107" i="6" s="1"/>
  <c r="C4131" i="6" s="1"/>
  <c r="C4155" i="6" s="1"/>
  <c r="C4179" i="6" s="1"/>
  <c r="C4203" i="6" s="1"/>
  <c r="C4227" i="6" s="1"/>
  <c r="C4251" i="6" s="1"/>
  <c r="C4275" i="6" s="1"/>
  <c r="C4299" i="6" s="1"/>
  <c r="C4323" i="6" s="1"/>
  <c r="C4347" i="6" s="1"/>
  <c r="C4371" i="6" s="1"/>
  <c r="C4395" i="6" s="1"/>
  <c r="C4419" i="6" s="1"/>
  <c r="C4443" i="6" s="1"/>
  <c r="C4467" i="6" s="1"/>
  <c r="C4491" i="6" s="1"/>
  <c r="C4515" i="6" s="1"/>
  <c r="C4539" i="6" s="1"/>
  <c r="C4563" i="6" s="1"/>
  <c r="C4587" i="6" s="1"/>
  <c r="C4611" i="6" s="1"/>
  <c r="C4635" i="6" s="1"/>
  <c r="C4659" i="6" s="1"/>
  <c r="C4683" i="6" s="1"/>
  <c r="C4707" i="6" s="1"/>
  <c r="C4731" i="6" s="1"/>
  <c r="C4755" i="6" s="1"/>
  <c r="C4779" i="6" s="1"/>
  <c r="C4803" i="6" s="1"/>
  <c r="C4827" i="6" s="1"/>
  <c r="C4851" i="6" s="1"/>
  <c r="C4875" i="6" s="1"/>
  <c r="C4899" i="6" s="1"/>
  <c r="C4923" i="6" s="1"/>
  <c r="J69" i="4"/>
  <c r="K69" i="4" s="1"/>
  <c r="L182" i="4"/>
  <c r="C4947" i="6" l="1"/>
  <c r="J70" i="4"/>
  <c r="K70" i="4" s="1"/>
  <c r="L183" i="4"/>
  <c r="C4971" i="6" l="1"/>
  <c r="J71" i="4"/>
  <c r="K71" i="4" s="1"/>
  <c r="L184" i="4"/>
  <c r="C4995" i="6" l="1"/>
  <c r="J72" i="4"/>
  <c r="K72" i="4" s="1"/>
  <c r="L185" i="4"/>
  <c r="C5019" i="6" l="1"/>
  <c r="J73" i="4"/>
  <c r="K73" i="4" s="1"/>
  <c r="L186" i="4"/>
  <c r="C5043" i="6" l="1"/>
  <c r="J74" i="4"/>
  <c r="K74" i="4" s="1"/>
  <c r="L187" i="4"/>
  <c r="C5067" i="6" l="1"/>
  <c r="J75" i="4"/>
  <c r="K75" i="4" s="1"/>
  <c r="L188" i="4"/>
  <c r="C5091" i="6" l="1"/>
  <c r="J76" i="4"/>
  <c r="K76" i="4" s="1"/>
  <c r="L189" i="4"/>
  <c r="C5115" i="6" l="1"/>
  <c r="J77" i="4"/>
  <c r="K77" i="4" s="1"/>
  <c r="L190" i="4"/>
  <c r="C5139" i="6" l="1"/>
  <c r="J78" i="4"/>
  <c r="K78" i="4" s="1"/>
  <c r="L191" i="4"/>
  <c r="C5163" i="6" l="1"/>
  <c r="J79" i="4"/>
  <c r="K79" i="4" s="1"/>
  <c r="L192" i="4"/>
  <c r="C5187" i="6" l="1"/>
  <c r="J80" i="4"/>
  <c r="K80" i="4" s="1"/>
  <c r="L193" i="4"/>
  <c r="C5211" i="6" l="1"/>
  <c r="J81" i="4"/>
  <c r="K81" i="4" s="1"/>
  <c r="L194" i="4"/>
  <c r="C5235" i="6" l="1"/>
  <c r="J82" i="4"/>
  <c r="K82" i="4" s="1"/>
  <c r="L195" i="4"/>
  <c r="C5259" i="6" l="1"/>
  <c r="J83" i="4"/>
  <c r="K83" i="4" s="1"/>
  <c r="L196" i="4"/>
  <c r="C5283" i="6" l="1"/>
  <c r="J84" i="4"/>
  <c r="K84" i="4" s="1"/>
  <c r="L197" i="4"/>
  <c r="C5307" i="6" l="1"/>
  <c r="J85" i="4"/>
  <c r="K85" i="4" s="1"/>
  <c r="L198" i="4"/>
  <c r="C5331" i="6" l="1"/>
  <c r="J86" i="4"/>
  <c r="K86" i="4" s="1"/>
  <c r="L199" i="4"/>
  <c r="C5355" i="6" l="1"/>
  <c r="J87" i="4"/>
  <c r="K87" i="4" s="1"/>
  <c r="L200" i="4"/>
  <c r="C5379" i="6" l="1"/>
  <c r="J88" i="4"/>
  <c r="K88" i="4" s="1"/>
  <c r="L201" i="4"/>
  <c r="C5403" i="6" l="1"/>
  <c r="J89" i="4"/>
  <c r="K89" i="4" s="1"/>
  <c r="L202" i="4"/>
  <c r="C5427" i="6" l="1"/>
  <c r="J90" i="4"/>
  <c r="K90" i="4" s="1"/>
  <c r="L203" i="4"/>
  <c r="C5451" i="6" l="1"/>
  <c r="J91" i="4"/>
  <c r="K91" i="4" s="1"/>
  <c r="L204" i="4"/>
  <c r="C5475" i="6" l="1"/>
  <c r="J92" i="4"/>
  <c r="K92" i="4" s="1"/>
  <c r="L205" i="4"/>
  <c r="C5499" i="6" l="1"/>
  <c r="J93" i="4"/>
  <c r="K93" i="4" s="1"/>
  <c r="L206" i="4"/>
  <c r="C5523" i="6" l="1"/>
  <c r="J94" i="4"/>
  <c r="K94" i="4" s="1"/>
  <c r="L207" i="4"/>
  <c r="C5547" i="6" l="1"/>
  <c r="J95" i="4"/>
  <c r="K95" i="4" s="1"/>
  <c r="L208" i="4"/>
  <c r="C5571" i="6" l="1"/>
  <c r="J96" i="4"/>
  <c r="K96" i="4" s="1"/>
  <c r="L209" i="4"/>
  <c r="C5595" i="6" l="1"/>
  <c r="J97" i="4"/>
  <c r="K97" i="4" s="1"/>
  <c r="L210" i="4"/>
  <c r="C5619" i="6" l="1"/>
  <c r="J98" i="4"/>
  <c r="K98" i="4" s="1"/>
  <c r="L211" i="4"/>
  <c r="C5643" i="6" l="1"/>
  <c r="J99" i="4"/>
  <c r="K99" i="4" s="1"/>
  <c r="L212" i="4"/>
  <c r="C5667" i="6" l="1"/>
  <c r="J100" i="4"/>
  <c r="K100" i="4" s="1"/>
  <c r="L213" i="4"/>
  <c r="C5691" i="6" l="1"/>
  <c r="J101" i="4"/>
  <c r="K101" i="4" s="1"/>
  <c r="L214" i="4"/>
  <c r="C5715" i="6" l="1"/>
  <c r="J102" i="4"/>
  <c r="K102" i="4" s="1"/>
  <c r="L215" i="4"/>
  <c r="C5739" i="6" l="1"/>
  <c r="J103" i="4"/>
  <c r="K103" i="4" s="1"/>
  <c r="L216" i="4"/>
  <c r="C5763" i="6" l="1"/>
  <c r="J104" i="4"/>
  <c r="K104" i="4" s="1"/>
  <c r="L217" i="4"/>
  <c r="C5787" i="6" l="1"/>
  <c r="J105" i="4"/>
  <c r="K105" i="4" s="1"/>
  <c r="L218" i="4"/>
  <c r="C5811" i="6" l="1"/>
  <c r="J106" i="4"/>
  <c r="K106" i="4" s="1"/>
  <c r="L219" i="4"/>
  <c r="C5835" i="6" l="1"/>
  <c r="J107" i="4"/>
  <c r="K107" i="4" s="1"/>
  <c r="L220" i="4"/>
  <c r="C5859" i="6" l="1"/>
  <c r="J108" i="4"/>
  <c r="K108" i="4" s="1"/>
  <c r="L221" i="4"/>
  <c r="C5883" i="6" l="1"/>
  <c r="J109" i="4"/>
  <c r="K109" i="4" s="1"/>
  <c r="L222" i="4"/>
  <c r="C5907" i="6" l="1"/>
  <c r="J110" i="4"/>
  <c r="K110" i="4" s="1"/>
  <c r="L223" i="4"/>
  <c r="C5931" i="6" l="1"/>
  <c r="J111" i="4"/>
  <c r="K111" i="4" s="1"/>
  <c r="L224" i="4"/>
  <c r="C5955" i="6" l="1"/>
  <c r="J112" i="4"/>
  <c r="K112" i="4" s="1"/>
  <c r="L225" i="4"/>
  <c r="C5979" i="6" l="1"/>
  <c r="J113" i="4"/>
  <c r="K113" i="4" s="1"/>
  <c r="L226" i="4"/>
  <c r="C6003" i="6" l="1"/>
  <c r="J114" i="4"/>
  <c r="K114" i="4" s="1"/>
  <c r="L227" i="4"/>
  <c r="C6027" i="6" l="1"/>
  <c r="J115" i="4"/>
  <c r="K115" i="4" s="1"/>
  <c r="L228" i="4"/>
  <c r="C6051" i="6" l="1"/>
  <c r="J116" i="4"/>
  <c r="K116" i="4" s="1"/>
  <c r="L229" i="4"/>
  <c r="C6075" i="6" l="1"/>
  <c r="J117" i="4"/>
  <c r="K117" i="4" s="1"/>
  <c r="L230" i="4"/>
  <c r="C6099" i="6" l="1"/>
  <c r="J118" i="4"/>
  <c r="K118" i="4" s="1"/>
  <c r="L231" i="4"/>
  <c r="C6123" i="6" l="1"/>
  <c r="J119" i="4"/>
  <c r="K119" i="4" s="1"/>
  <c r="L232" i="4"/>
  <c r="C6147" i="6" l="1"/>
  <c r="J120" i="4"/>
  <c r="K120" i="4" s="1"/>
  <c r="L233" i="4"/>
  <c r="C6171" i="6" l="1"/>
  <c r="J121" i="4"/>
  <c r="K121" i="4" s="1"/>
  <c r="L234" i="4"/>
  <c r="C6195" i="6" l="1"/>
  <c r="J122" i="4"/>
  <c r="K122" i="4" s="1"/>
  <c r="L235" i="4"/>
  <c r="C6219" i="6" l="1"/>
  <c r="J123" i="4"/>
  <c r="K123" i="4" s="1"/>
  <c r="L236" i="4"/>
  <c r="C6243" i="6" l="1"/>
  <c r="J124" i="4"/>
  <c r="K124" i="4" s="1"/>
  <c r="L237" i="4"/>
  <c r="C6267" i="6" l="1"/>
  <c r="J125" i="4"/>
  <c r="K125" i="4" s="1"/>
  <c r="L238" i="4"/>
  <c r="C6291" i="6" l="1"/>
  <c r="J126" i="4"/>
  <c r="K126" i="4" s="1"/>
  <c r="L239" i="4"/>
  <c r="C6315" i="6" l="1"/>
  <c r="J127" i="4"/>
  <c r="K127" i="4" s="1"/>
  <c r="L240" i="4"/>
  <c r="C6339" i="6" l="1"/>
  <c r="J128" i="4"/>
  <c r="K128" i="4" s="1"/>
  <c r="L241" i="4"/>
  <c r="C6363" i="6" l="1"/>
  <c r="J129" i="4"/>
  <c r="K129" i="4" s="1"/>
  <c r="L242" i="4"/>
  <c r="C6387" i="6" l="1"/>
  <c r="J130" i="4"/>
  <c r="K130" i="4" s="1"/>
  <c r="L243" i="4"/>
  <c r="C6411" i="6" l="1"/>
  <c r="J131" i="4"/>
  <c r="K131" i="4" s="1"/>
  <c r="L244" i="4"/>
  <c r="C6435" i="6" l="1"/>
  <c r="J132" i="4"/>
  <c r="K132" i="4" s="1"/>
  <c r="L245" i="4"/>
  <c r="C6459" i="6" l="1"/>
  <c r="J133" i="4"/>
  <c r="K133" i="4" s="1"/>
  <c r="L246" i="4"/>
  <c r="C6483" i="6" l="1"/>
  <c r="J134" i="4"/>
  <c r="K134" i="4" s="1"/>
  <c r="L247" i="4"/>
  <c r="C6507" i="6" l="1"/>
  <c r="J135" i="4"/>
  <c r="K135" i="4" s="1"/>
  <c r="L248" i="4"/>
  <c r="C6531" i="6" l="1"/>
  <c r="J136" i="4"/>
  <c r="K136" i="4" s="1"/>
  <c r="L249" i="4"/>
  <c r="C6555" i="6" l="1"/>
  <c r="C6579" i="6" s="1"/>
  <c r="C6603" i="6" s="1"/>
  <c r="C6627" i="6" s="1"/>
  <c r="C6651" i="6" s="1"/>
  <c r="C6675" i="6" s="1"/>
  <c r="C6699" i="6" s="1"/>
  <c r="C6723" i="6" s="1"/>
  <c r="C6747" i="6" s="1"/>
  <c r="C6771" i="6" s="1"/>
  <c r="C6795" i="6" s="1"/>
  <c r="C6819" i="6" s="1"/>
  <c r="C6843" i="6" s="1"/>
  <c r="C6867" i="6" s="1"/>
  <c r="C6891" i="6" s="1"/>
  <c r="C6915" i="6" s="1"/>
  <c r="C6939" i="6" s="1"/>
  <c r="C6963" i="6" s="1"/>
  <c r="C6987" i="6" s="1"/>
  <c r="C7011" i="6" s="1"/>
  <c r="C7035" i="6" s="1"/>
  <c r="C7059" i="6" s="1"/>
  <c r="C7083" i="6" s="1"/>
  <c r="C7107" i="6" s="1"/>
  <c r="C7131" i="6" s="1"/>
  <c r="C7155" i="6" s="1"/>
  <c r="C7179" i="6" s="1"/>
  <c r="C7203" i="6" s="1"/>
  <c r="C7227" i="6" s="1"/>
  <c r="C7251" i="6" s="1"/>
  <c r="C7275" i="6" s="1"/>
  <c r="C7299" i="6" s="1"/>
  <c r="C7323" i="6" s="1"/>
  <c r="C7347" i="6" s="1"/>
  <c r="C7371" i="6" s="1"/>
  <c r="C7395" i="6" s="1"/>
  <c r="C7419" i="6" s="1"/>
  <c r="C7443" i="6" s="1"/>
  <c r="C7467" i="6" s="1"/>
  <c r="C7491" i="6" s="1"/>
  <c r="C7515" i="6" s="1"/>
  <c r="C7539" i="6" s="1"/>
  <c r="C7563" i="6" s="1"/>
  <c r="C7587" i="6" s="1"/>
  <c r="C7611" i="6" s="1"/>
  <c r="C7635" i="6" s="1"/>
  <c r="C7659" i="6" s="1"/>
  <c r="C7683" i="6" s="1"/>
  <c r="C7707" i="6" s="1"/>
  <c r="C7731" i="6" s="1"/>
  <c r="C7755" i="6" s="1"/>
  <c r="C7779" i="6" s="1"/>
  <c r="C7803" i="6" s="1"/>
  <c r="C7827" i="6" s="1"/>
  <c r="C7851" i="6" s="1"/>
  <c r="C7875" i="6" s="1"/>
  <c r="C7899" i="6" s="1"/>
  <c r="C7923" i="6" s="1"/>
  <c r="C7947" i="6" s="1"/>
  <c r="C7971" i="6" s="1"/>
  <c r="C7995" i="6" s="1"/>
  <c r="C8019" i="6" s="1"/>
  <c r="C8043" i="6" s="1"/>
  <c r="C8067" i="6" s="1"/>
  <c r="C8091" i="6" s="1"/>
  <c r="C8115" i="6" s="1"/>
  <c r="C8139" i="6" s="1"/>
  <c r="C8163" i="6" s="1"/>
  <c r="C8187" i="6" s="1"/>
  <c r="C8211" i="6" s="1"/>
  <c r="C8235" i="6" s="1"/>
  <c r="C8259" i="6" s="1"/>
  <c r="C8283" i="6" s="1"/>
  <c r="C8307" i="6" s="1"/>
  <c r="C8331" i="6" s="1"/>
  <c r="C8355" i="6" s="1"/>
  <c r="C8379" i="6" s="1"/>
  <c r="C8403" i="6" s="1"/>
  <c r="J137" i="4"/>
  <c r="K137" i="4" s="1"/>
  <c r="L250" i="4"/>
  <c r="J138" i="4" l="1"/>
  <c r="K138" i="4" s="1"/>
  <c r="L251" i="4"/>
  <c r="J139" i="4" l="1"/>
  <c r="K139" i="4" s="1"/>
  <c r="L252" i="4"/>
  <c r="J140" i="4" l="1"/>
  <c r="K140" i="4" s="1"/>
  <c r="L253" i="4"/>
  <c r="J141" i="4" l="1"/>
  <c r="K141" i="4" s="1"/>
  <c r="L254" i="4"/>
  <c r="J142" i="4" l="1"/>
  <c r="K142" i="4" s="1"/>
  <c r="L255" i="4"/>
  <c r="J143" i="4" l="1"/>
  <c r="K143" i="4" s="1"/>
  <c r="L256" i="4"/>
  <c r="J144" i="4" l="1"/>
  <c r="K144" i="4" s="1"/>
  <c r="L257" i="4"/>
  <c r="J145" i="4" l="1"/>
  <c r="K145" i="4" s="1"/>
  <c r="L258" i="4"/>
  <c r="J146" i="4" l="1"/>
  <c r="K146" i="4" s="1"/>
  <c r="L259" i="4"/>
  <c r="J147" i="4" l="1"/>
  <c r="K147" i="4" s="1"/>
  <c r="L260" i="4"/>
  <c r="J148" i="4" l="1"/>
  <c r="K148" i="4" s="1"/>
  <c r="L261" i="4"/>
  <c r="J149" i="4" l="1"/>
  <c r="K149" i="4" s="1"/>
  <c r="L262" i="4"/>
  <c r="J150" i="4" l="1"/>
  <c r="K150" i="4" s="1"/>
  <c r="L263" i="4"/>
  <c r="J151" i="4" l="1"/>
  <c r="K151" i="4" s="1"/>
  <c r="L264" i="4"/>
  <c r="J152" i="4" l="1"/>
  <c r="K152" i="4" s="1"/>
  <c r="L265" i="4"/>
  <c r="J153" i="4" l="1"/>
  <c r="K153" i="4" s="1"/>
  <c r="L266" i="4"/>
  <c r="J154" i="4" l="1"/>
  <c r="K154" i="4" s="1"/>
  <c r="L267" i="4"/>
  <c r="J155" i="4" l="1"/>
  <c r="K155" i="4" s="1"/>
  <c r="L268" i="4"/>
  <c r="J156" i="4" l="1"/>
  <c r="K156" i="4" s="1"/>
  <c r="L269" i="4"/>
  <c r="J157" i="4" l="1"/>
  <c r="K157" i="4" s="1"/>
  <c r="L270" i="4"/>
  <c r="J158" i="4" l="1"/>
  <c r="K158" i="4" s="1"/>
  <c r="L271" i="4"/>
  <c r="J159" i="4" l="1"/>
  <c r="K159" i="4" s="1"/>
  <c r="L272" i="4"/>
  <c r="J160" i="4" l="1"/>
  <c r="K160" i="4" s="1"/>
  <c r="L273" i="4"/>
  <c r="J161" i="4" l="1"/>
  <c r="K161" i="4" s="1"/>
  <c r="L274" i="4"/>
  <c r="J162" i="4" l="1"/>
  <c r="K162" i="4" s="1"/>
  <c r="L275" i="4"/>
  <c r="J163" i="4" l="1"/>
  <c r="K163" i="4" s="1"/>
  <c r="L276" i="4"/>
  <c r="J164" i="4" l="1"/>
  <c r="K164" i="4" s="1"/>
  <c r="L277" i="4"/>
  <c r="J165" i="4" l="1"/>
  <c r="K165" i="4" s="1"/>
  <c r="L278" i="4"/>
  <c r="J166" i="4" l="1"/>
  <c r="K166" i="4" s="1"/>
  <c r="L279" i="4"/>
  <c r="J167" i="4" l="1"/>
  <c r="K167" i="4" s="1"/>
  <c r="L280" i="4"/>
  <c r="J168" i="4" l="1"/>
  <c r="K168" i="4" s="1"/>
  <c r="L281" i="4"/>
  <c r="J169" i="4" l="1"/>
  <c r="K169" i="4" s="1"/>
  <c r="L282" i="4"/>
  <c r="J170" i="4" l="1"/>
  <c r="K170" i="4" s="1"/>
  <c r="L283" i="4"/>
  <c r="J171" i="4" l="1"/>
  <c r="K171" i="4" s="1"/>
  <c r="L284" i="4"/>
  <c r="J172" i="4" l="1"/>
  <c r="K172" i="4" s="1"/>
  <c r="L285" i="4"/>
  <c r="J173" i="4" l="1"/>
  <c r="K173" i="4" s="1"/>
  <c r="L286" i="4"/>
  <c r="J174" i="4" l="1"/>
  <c r="K174" i="4" s="1"/>
  <c r="L287" i="4"/>
  <c r="J175" i="4" l="1"/>
  <c r="K175" i="4" s="1"/>
  <c r="L288" i="4"/>
  <c r="J176" i="4" l="1"/>
  <c r="K176" i="4" s="1"/>
  <c r="L289" i="4"/>
  <c r="J177" i="4" l="1"/>
  <c r="K177" i="4" s="1"/>
  <c r="L290" i="4"/>
  <c r="J178" i="4" l="1"/>
  <c r="K178" i="4" s="1"/>
  <c r="L291" i="4"/>
  <c r="J179" i="4" l="1"/>
  <c r="K179" i="4" s="1"/>
  <c r="L292" i="4"/>
  <c r="J180" i="4" l="1"/>
  <c r="K180" i="4" s="1"/>
  <c r="L293" i="4"/>
  <c r="J181" i="4" l="1"/>
  <c r="K181" i="4" s="1"/>
  <c r="L294" i="4"/>
  <c r="J182" i="4" l="1"/>
  <c r="K182" i="4" s="1"/>
  <c r="L295" i="4"/>
  <c r="J183" i="4" l="1"/>
  <c r="K183" i="4" s="1"/>
  <c r="L296" i="4"/>
  <c r="J184" i="4" l="1"/>
  <c r="K184" i="4" s="1"/>
  <c r="L297" i="4"/>
  <c r="J185" i="4" l="1"/>
  <c r="K185" i="4" s="1"/>
  <c r="L298" i="4"/>
  <c r="J186" i="4" l="1"/>
  <c r="K186" i="4" s="1"/>
  <c r="L299" i="4"/>
  <c r="J187" i="4" l="1"/>
  <c r="K187" i="4" s="1"/>
  <c r="L300" i="4"/>
  <c r="J188" i="4" l="1"/>
  <c r="K188" i="4" s="1"/>
  <c r="L301" i="4"/>
  <c r="J189" i="4" l="1"/>
  <c r="K189" i="4" s="1"/>
  <c r="L302" i="4"/>
  <c r="J190" i="4" l="1"/>
  <c r="K190" i="4" s="1"/>
  <c r="L303" i="4"/>
  <c r="J191" i="4" l="1"/>
  <c r="K191" i="4" s="1"/>
  <c r="L304" i="4"/>
  <c r="J192" i="4" l="1"/>
  <c r="K192" i="4" s="1"/>
  <c r="L305" i="4"/>
  <c r="J193" i="4" l="1"/>
  <c r="K193" i="4" s="1"/>
  <c r="L306" i="4"/>
  <c r="J194" i="4" l="1"/>
  <c r="K194" i="4" s="1"/>
  <c r="L307" i="4"/>
  <c r="J195" i="4" l="1"/>
  <c r="K195" i="4" s="1"/>
  <c r="L308" i="4"/>
  <c r="J196" i="4" l="1"/>
  <c r="K196" i="4" s="1"/>
  <c r="L309" i="4"/>
  <c r="J197" i="4" l="1"/>
  <c r="K197" i="4" s="1"/>
  <c r="L310" i="4"/>
  <c r="J198" i="4" l="1"/>
  <c r="K198" i="4" s="1"/>
  <c r="L311" i="4"/>
  <c r="J199" i="4" l="1"/>
  <c r="K199" i="4" s="1"/>
  <c r="L312" i="4"/>
  <c r="J200" i="4" l="1"/>
  <c r="K200" i="4" s="1"/>
  <c r="L313" i="4"/>
  <c r="J201" i="4" l="1"/>
  <c r="K201" i="4" s="1"/>
  <c r="L314" i="4"/>
  <c r="J202" i="4" l="1"/>
  <c r="K202" i="4" s="1"/>
  <c r="L315" i="4"/>
  <c r="J203" i="4" l="1"/>
  <c r="K203" i="4" s="1"/>
  <c r="L316" i="4"/>
  <c r="J204" i="4" l="1"/>
  <c r="K204" i="4" s="1"/>
  <c r="L317" i="4"/>
  <c r="J205" i="4" l="1"/>
  <c r="K205" i="4" s="1"/>
  <c r="L318" i="4"/>
  <c r="J206" i="4" l="1"/>
  <c r="K206" i="4" s="1"/>
  <c r="L319" i="4"/>
  <c r="J207" i="4" l="1"/>
  <c r="K207" i="4" s="1"/>
  <c r="L320" i="4"/>
  <c r="J208" i="4" l="1"/>
  <c r="K208" i="4" s="1"/>
  <c r="L321" i="4"/>
  <c r="J209" i="4" l="1"/>
  <c r="K209" i="4" s="1"/>
  <c r="L322" i="4"/>
  <c r="J210" i="4" l="1"/>
  <c r="K210" i="4" s="1"/>
  <c r="L323" i="4"/>
  <c r="J211" i="4" l="1"/>
  <c r="K211" i="4" s="1"/>
  <c r="L324" i="4"/>
  <c r="J212" i="4" l="1"/>
  <c r="K212" i="4" s="1"/>
  <c r="L325" i="4"/>
  <c r="J213" i="4" l="1"/>
  <c r="K213" i="4" s="1"/>
  <c r="L326" i="4"/>
  <c r="J214" i="4" l="1"/>
  <c r="K214" i="4" s="1"/>
  <c r="L327" i="4"/>
  <c r="J215" i="4" l="1"/>
  <c r="K215" i="4" s="1"/>
  <c r="L328" i="4"/>
  <c r="J216" i="4" l="1"/>
  <c r="K216" i="4" s="1"/>
  <c r="L329" i="4"/>
  <c r="J217" i="4" l="1"/>
  <c r="K217" i="4" s="1"/>
  <c r="L330" i="4"/>
  <c r="J218" i="4" l="1"/>
  <c r="K218" i="4" s="1"/>
  <c r="L331" i="4"/>
  <c r="J219" i="4" l="1"/>
  <c r="K219" i="4" s="1"/>
  <c r="L332" i="4"/>
  <c r="J220" i="4" l="1"/>
  <c r="K220" i="4" s="1"/>
  <c r="L333" i="4"/>
  <c r="J221" i="4" l="1"/>
  <c r="K221" i="4" s="1"/>
  <c r="L334" i="4"/>
  <c r="J222" i="4" l="1"/>
  <c r="K222" i="4" s="1"/>
  <c r="L335" i="4"/>
  <c r="J223" i="4" l="1"/>
  <c r="K223" i="4" s="1"/>
  <c r="L336" i="4"/>
  <c r="J224" i="4" l="1"/>
  <c r="K224" i="4" s="1"/>
  <c r="L337" i="4"/>
  <c r="J225" i="4" l="1"/>
  <c r="K225" i="4" s="1"/>
  <c r="L338" i="4"/>
  <c r="J226" i="4" l="1"/>
  <c r="K226" i="4" s="1"/>
  <c r="L339" i="4"/>
  <c r="J227" i="4" l="1"/>
  <c r="K227" i="4" s="1"/>
  <c r="L340" i="4"/>
  <c r="J228" i="4" l="1"/>
  <c r="K228" i="4" s="1"/>
  <c r="L341" i="4"/>
  <c r="J229" i="4" l="1"/>
  <c r="K229" i="4" s="1"/>
  <c r="L342" i="4"/>
  <c r="J230" i="4" l="1"/>
  <c r="K230" i="4" s="1"/>
  <c r="L343" i="4"/>
  <c r="J231" i="4" l="1"/>
  <c r="K231" i="4" s="1"/>
  <c r="L344" i="4"/>
  <c r="J232" i="4" l="1"/>
  <c r="K232" i="4" s="1"/>
  <c r="L345" i="4"/>
  <c r="J233" i="4" l="1"/>
  <c r="K233" i="4" s="1"/>
  <c r="L346" i="4"/>
  <c r="J234" i="4" l="1"/>
  <c r="K234" i="4" s="1"/>
  <c r="L347" i="4"/>
  <c r="J235" i="4" l="1"/>
  <c r="K235" i="4" s="1"/>
  <c r="L348" i="4"/>
  <c r="J236" i="4" l="1"/>
  <c r="K236" i="4" s="1"/>
  <c r="L349" i="4"/>
  <c r="J237" i="4" l="1"/>
  <c r="K237" i="4" s="1"/>
  <c r="L350" i="4"/>
  <c r="J238" i="4" l="1"/>
  <c r="K238" i="4" s="1"/>
  <c r="L351" i="4"/>
  <c r="J239" i="4" l="1"/>
  <c r="K239" i="4" s="1"/>
  <c r="L352" i="4"/>
  <c r="J240" i="4" l="1"/>
  <c r="K240" i="4" s="1"/>
  <c r="L353" i="4"/>
  <c r="J241" i="4" l="1"/>
  <c r="K241" i="4" s="1"/>
  <c r="L354" i="4"/>
  <c r="J242" i="4" l="1"/>
  <c r="K242" i="4" s="1"/>
  <c r="L355" i="4"/>
  <c r="J243" i="4" l="1"/>
  <c r="K243" i="4" s="1"/>
  <c r="J244" i="4" l="1"/>
  <c r="K244" i="4" s="1"/>
  <c r="J245" i="4" l="1"/>
  <c r="K245" i="4" s="1"/>
  <c r="J246" i="4" l="1"/>
  <c r="K246" i="4" s="1"/>
  <c r="J247" i="4" l="1"/>
  <c r="K247" i="4" s="1"/>
  <c r="J248" i="4" l="1"/>
  <c r="K248" i="4" s="1"/>
  <c r="J249" i="4" l="1"/>
  <c r="K249" i="4" s="1"/>
  <c r="J250" i="4" l="1"/>
  <c r="K250" i="4" s="1"/>
  <c r="J251" i="4" l="1"/>
  <c r="K251" i="4" s="1"/>
  <c r="J252" i="4" l="1"/>
  <c r="K252" i="4" s="1"/>
  <c r="J253" i="4" l="1"/>
  <c r="K253" i="4" s="1"/>
  <c r="J254" i="4" l="1"/>
  <c r="K254" i="4" s="1"/>
  <c r="J255" i="4" l="1"/>
  <c r="K255" i="4" s="1"/>
  <c r="J256" i="4" l="1"/>
  <c r="K256" i="4" s="1"/>
  <c r="J257" i="4" l="1"/>
  <c r="K257" i="4" s="1"/>
  <c r="J258" i="4" l="1"/>
  <c r="K258" i="4" s="1"/>
  <c r="J259" i="4" l="1"/>
  <c r="K259" i="4" s="1"/>
  <c r="J260" i="4" l="1"/>
  <c r="K260" i="4" s="1"/>
  <c r="J261" i="4" l="1"/>
  <c r="K261" i="4" s="1"/>
  <c r="J262" i="4" l="1"/>
  <c r="K262" i="4" s="1"/>
  <c r="J263" i="4" l="1"/>
  <c r="K263" i="4" s="1"/>
  <c r="J264" i="4" l="1"/>
  <c r="K264" i="4" s="1"/>
  <c r="J265" i="4" l="1"/>
  <c r="K265" i="4" s="1"/>
  <c r="J266" i="4" l="1"/>
  <c r="K266" i="4" s="1"/>
  <c r="J267" i="4" l="1"/>
  <c r="K267" i="4" s="1"/>
  <c r="J268" i="4" l="1"/>
  <c r="K268" i="4" s="1"/>
  <c r="J269" i="4" l="1"/>
  <c r="K269" i="4" s="1"/>
  <c r="J270" i="4" l="1"/>
  <c r="K270" i="4" s="1"/>
  <c r="J271" i="4" l="1"/>
  <c r="K271" i="4" s="1"/>
  <c r="J272" i="4" l="1"/>
  <c r="K272" i="4" s="1"/>
  <c r="J273" i="4" l="1"/>
  <c r="K273" i="4" s="1"/>
  <c r="J274" i="4" l="1"/>
  <c r="K274" i="4" s="1"/>
  <c r="J275" i="4" l="1"/>
  <c r="K275" i="4" s="1"/>
  <c r="J276" i="4" l="1"/>
  <c r="K276" i="4" s="1"/>
  <c r="J277" i="4" l="1"/>
  <c r="K277" i="4" s="1"/>
  <c r="J278" i="4" l="1"/>
  <c r="K278" i="4" s="1"/>
  <c r="J279" i="4" l="1"/>
  <c r="K279" i="4" s="1"/>
  <c r="J280" i="4" l="1"/>
  <c r="K280" i="4" s="1"/>
  <c r="J281" i="4" l="1"/>
  <c r="K281" i="4" s="1"/>
  <c r="J282" i="4" l="1"/>
  <c r="K282" i="4" s="1"/>
  <c r="J283" i="4" l="1"/>
  <c r="K283" i="4" s="1"/>
  <c r="J284" i="4" l="1"/>
  <c r="K284" i="4" s="1"/>
  <c r="J285" i="4" l="1"/>
  <c r="K285" i="4" s="1"/>
  <c r="J286" i="4" l="1"/>
  <c r="K286" i="4" s="1"/>
  <c r="J287" i="4" l="1"/>
  <c r="K287" i="4" s="1"/>
  <c r="J288" i="4" l="1"/>
  <c r="K288" i="4" s="1"/>
  <c r="J289" i="4" l="1"/>
  <c r="K289" i="4" s="1"/>
  <c r="J290" i="4" l="1"/>
  <c r="K290" i="4" s="1"/>
  <c r="J291" i="4" l="1"/>
  <c r="K291" i="4" s="1"/>
  <c r="J292" i="4" l="1"/>
  <c r="K292" i="4" s="1"/>
  <c r="J293" i="4" l="1"/>
  <c r="K293" i="4" s="1"/>
  <c r="J294" i="4" l="1"/>
  <c r="K294" i="4" s="1"/>
  <c r="J295" i="4" l="1"/>
  <c r="K295" i="4" s="1"/>
  <c r="J296" i="4" l="1"/>
  <c r="K296" i="4" s="1"/>
  <c r="J297" i="4" l="1"/>
  <c r="K297" i="4" s="1"/>
  <c r="J298" i="4" l="1"/>
  <c r="K298" i="4" s="1"/>
  <c r="J299" i="4" l="1"/>
  <c r="K299" i="4" s="1"/>
  <c r="J300" i="4" l="1"/>
  <c r="K300" i="4" s="1"/>
  <c r="J301" i="4" l="1"/>
  <c r="K301" i="4" s="1"/>
  <c r="J302" i="4" l="1"/>
  <c r="K302" i="4" s="1"/>
  <c r="J303" i="4" l="1"/>
  <c r="K303" i="4" s="1"/>
  <c r="J304" i="4" l="1"/>
  <c r="K304" i="4" s="1"/>
  <c r="J305" i="4" l="1"/>
  <c r="K305" i="4" s="1"/>
  <c r="J306" i="4" l="1"/>
  <c r="K306" i="4" s="1"/>
  <c r="J307" i="4" l="1"/>
  <c r="K307" i="4" s="1"/>
  <c r="J308" i="4" l="1"/>
  <c r="K308" i="4" s="1"/>
  <c r="J309" i="4" l="1"/>
  <c r="K309" i="4" s="1"/>
  <c r="J310" i="4" l="1"/>
  <c r="K310" i="4" s="1"/>
  <c r="J311" i="4" l="1"/>
  <c r="K311" i="4" s="1"/>
  <c r="J312" i="4" l="1"/>
  <c r="K312" i="4" s="1"/>
  <c r="J313" i="4" l="1"/>
  <c r="K313" i="4" s="1"/>
  <c r="J314" i="4" l="1"/>
  <c r="K314" i="4" s="1"/>
  <c r="J315" i="4" l="1"/>
  <c r="K315" i="4" s="1"/>
  <c r="J316" i="4" l="1"/>
  <c r="K316" i="4" s="1"/>
  <c r="J317" i="4" l="1"/>
  <c r="K317" i="4" s="1"/>
  <c r="J318" i="4" l="1"/>
  <c r="K318" i="4" s="1"/>
  <c r="J319" i="4" l="1"/>
  <c r="K319" i="4" s="1"/>
  <c r="J320" i="4" l="1"/>
  <c r="K320" i="4" s="1"/>
  <c r="J321" i="4" l="1"/>
  <c r="K321" i="4" s="1"/>
  <c r="J322" i="4" l="1"/>
  <c r="K322" i="4" s="1"/>
  <c r="J323" i="4" l="1"/>
  <c r="K323" i="4" s="1"/>
  <c r="J324" i="4" l="1"/>
  <c r="K324" i="4" s="1"/>
  <c r="J325" i="4" l="1"/>
  <c r="K325" i="4" s="1"/>
  <c r="J326" i="4" l="1"/>
  <c r="K326" i="4" s="1"/>
  <c r="J327" i="4" l="1"/>
  <c r="K327" i="4" s="1"/>
  <c r="J328" i="4" l="1"/>
  <c r="K328" i="4" s="1"/>
  <c r="J329" i="4" l="1"/>
  <c r="K329" i="4" s="1"/>
  <c r="J330" i="4" l="1"/>
  <c r="K330" i="4" s="1"/>
  <c r="J331" i="4" l="1"/>
  <c r="K331" i="4" s="1"/>
  <c r="J332" i="4" l="1"/>
  <c r="K332" i="4" s="1"/>
  <c r="J333" i="4" l="1"/>
  <c r="K333" i="4" s="1"/>
  <c r="J334" i="4" l="1"/>
  <c r="K334" i="4" s="1"/>
  <c r="J335" i="4" l="1"/>
  <c r="K335" i="4" s="1"/>
  <c r="J336" i="4" l="1"/>
  <c r="K336" i="4" s="1"/>
  <c r="J337" i="4" l="1"/>
  <c r="K337" i="4" s="1"/>
  <c r="J338" i="4" l="1"/>
  <c r="K338" i="4" s="1"/>
  <c r="J339" i="4" l="1"/>
  <c r="K339" i="4" s="1"/>
  <c r="J340" i="4" l="1"/>
  <c r="K340" i="4" s="1"/>
  <c r="J341" i="4" l="1"/>
  <c r="K341" i="4" s="1"/>
  <c r="J342" i="4" l="1"/>
  <c r="K342" i="4" s="1"/>
  <c r="J343" i="4" l="1"/>
  <c r="K343" i="4" s="1"/>
  <c r="J344" i="4" l="1"/>
  <c r="K344" i="4" s="1"/>
  <c r="J345" i="4" l="1"/>
  <c r="K345" i="4" s="1"/>
  <c r="J346" i="4" l="1"/>
  <c r="K346" i="4" s="1"/>
  <c r="J347" i="4" l="1"/>
  <c r="K347" i="4" s="1"/>
  <c r="J348" i="4" l="1"/>
  <c r="K348" i="4" s="1"/>
  <c r="J349" i="4" l="1"/>
  <c r="K349" i="4" s="1"/>
  <c r="J350" i="4" l="1"/>
  <c r="K350" i="4" s="1"/>
  <c r="J351" i="4" l="1"/>
  <c r="K351" i="4" s="1"/>
  <c r="J352" i="4" l="1"/>
  <c r="K352" i="4" s="1"/>
  <c r="J353" i="4" l="1"/>
  <c r="K353" i="4" s="1"/>
  <c r="J354" i="4" l="1"/>
  <c r="K354" i="4" s="1"/>
  <c r="J355" i="4" l="1"/>
  <c r="K355" i="4" s="1"/>
  <c r="M9" i="4" l="1"/>
  <c r="B99" i="6" s="1"/>
  <c r="L99" i="6" s="1"/>
  <c r="M34" i="4"/>
  <c r="B699" i="6" s="1"/>
  <c r="L699" i="6" s="1"/>
  <c r="M24" i="4"/>
  <c r="B459" i="6" s="1"/>
  <c r="L459" i="6" s="1"/>
  <c r="M61" i="4"/>
  <c r="B1347" i="6" s="1"/>
  <c r="L1347" i="6" s="1"/>
  <c r="M80" i="4"/>
  <c r="B1803" i="6" s="1"/>
  <c r="L1803" i="6" s="1"/>
  <c r="M6" i="4"/>
  <c r="M38" i="4"/>
  <c r="B795" i="6" s="1"/>
  <c r="L795" i="6" s="1"/>
  <c r="M75" i="4"/>
  <c r="B1683" i="6" s="1"/>
  <c r="L1683" i="6" s="1"/>
  <c r="M65" i="4"/>
  <c r="B1443" i="6" s="1"/>
  <c r="L1443" i="6" s="1"/>
  <c r="M136" i="4"/>
  <c r="B3147" i="6" s="1"/>
  <c r="L3147" i="6" s="1"/>
  <c r="M152" i="4"/>
  <c r="B3531" i="6" s="1"/>
  <c r="L3531" i="6" s="1"/>
  <c r="M169" i="4"/>
  <c r="B3939" i="6" s="1"/>
  <c r="L3939" i="6" s="1"/>
  <c r="M182" i="4"/>
  <c r="B4251" i="6" s="1"/>
  <c r="L4251" i="6" s="1"/>
  <c r="M200" i="4"/>
  <c r="B4683" i="6" s="1"/>
  <c r="L4683" i="6" s="1"/>
  <c r="M214" i="4"/>
  <c r="B5019" i="6" s="1"/>
  <c r="L5019" i="6" s="1"/>
  <c r="M232" i="4"/>
  <c r="B5451" i="6" s="1"/>
  <c r="L5451" i="6" s="1"/>
  <c r="M251" i="4"/>
  <c r="B5907" i="6" s="1"/>
  <c r="L5907" i="6" s="1"/>
  <c r="M264" i="4"/>
  <c r="B6219" i="6" s="1"/>
  <c r="L6219" i="6" s="1"/>
  <c r="M276" i="4"/>
  <c r="B6507" i="6" s="1"/>
  <c r="L6507" i="6" s="1"/>
  <c r="M289" i="4"/>
  <c r="B6819" i="6" s="1"/>
  <c r="L6819" i="6" s="1"/>
  <c r="M303" i="4"/>
  <c r="B7155" i="6" s="1"/>
  <c r="L7155" i="6" s="1"/>
  <c r="M317" i="4"/>
  <c r="B7491" i="6" s="1"/>
  <c r="L7491" i="6" s="1"/>
  <c r="M328" i="4"/>
  <c r="B7755" i="6" s="1"/>
  <c r="L7755" i="6" s="1"/>
  <c r="M340" i="4"/>
  <c r="B8043" i="6" s="1"/>
  <c r="L8043" i="6" s="1"/>
  <c r="M208" i="4"/>
  <c r="B4875" i="6" s="1"/>
  <c r="L4875" i="6" s="1"/>
  <c r="M255" i="4"/>
  <c r="B6003" i="6" s="1"/>
  <c r="L6003" i="6" s="1"/>
  <c r="M324" i="4"/>
  <c r="B7659" i="6" s="1"/>
  <c r="L7659" i="6" s="1"/>
  <c r="M117" i="4"/>
  <c r="B2691" i="6" s="1"/>
  <c r="L2691" i="6" s="1"/>
  <c r="M32" i="4"/>
  <c r="B651" i="6" s="1"/>
  <c r="L651" i="6" s="1"/>
  <c r="M52" i="4"/>
  <c r="B1131" i="6" s="1"/>
  <c r="L1131" i="6" s="1"/>
  <c r="M107" i="4"/>
  <c r="B2451" i="6" s="1"/>
  <c r="L2451" i="6" s="1"/>
  <c r="M116" i="4"/>
  <c r="B2667" i="6" s="1"/>
  <c r="L2667" i="6" s="1"/>
  <c r="M12" i="4"/>
  <c r="B171" i="6" s="1"/>
  <c r="L171" i="6" s="1"/>
  <c r="M103" i="4"/>
  <c r="B2355" i="6" s="1"/>
  <c r="L2355" i="6" s="1"/>
  <c r="M108" i="4"/>
  <c r="B2475" i="6" s="1"/>
  <c r="L2475" i="6" s="1"/>
  <c r="M138" i="4"/>
  <c r="B3195" i="6" s="1"/>
  <c r="L3195" i="6" s="1"/>
  <c r="M155" i="4"/>
  <c r="B3603" i="6" s="1"/>
  <c r="L3603" i="6" s="1"/>
  <c r="M171" i="4"/>
  <c r="B3987" i="6" s="1"/>
  <c r="L3987" i="6" s="1"/>
  <c r="M186" i="4"/>
  <c r="B4347" i="6" s="1"/>
  <c r="L4347" i="6" s="1"/>
  <c r="M203" i="4"/>
  <c r="B4755" i="6" s="1"/>
  <c r="L4755" i="6" s="1"/>
  <c r="M221" i="4"/>
  <c r="B5187" i="6" s="1"/>
  <c r="L5187" i="6" s="1"/>
  <c r="M235" i="4"/>
  <c r="B5523" i="6" s="1"/>
  <c r="L5523" i="6" s="1"/>
  <c r="M250" i="4"/>
  <c r="B5883" i="6" s="1"/>
  <c r="L5883" i="6" s="1"/>
  <c r="M267" i="4"/>
  <c r="B6291" i="6" s="1"/>
  <c r="L6291" i="6" s="1"/>
  <c r="M278" i="4"/>
  <c r="B6555" i="6" s="1"/>
  <c r="L6555" i="6" s="1"/>
  <c r="M291" i="4"/>
  <c r="B6867" i="6" s="1"/>
  <c r="L6867" i="6" s="1"/>
  <c r="M302" i="4"/>
  <c r="B7131" i="6" s="1"/>
  <c r="L7131" i="6" s="1"/>
  <c r="M316" i="4"/>
  <c r="B7467" i="6" s="1"/>
  <c r="L7467" i="6" s="1"/>
  <c r="M330" i="4"/>
  <c r="B7803" i="6" s="1"/>
  <c r="L7803" i="6" s="1"/>
  <c r="M341" i="4"/>
  <c r="B8067" i="6" s="1"/>
  <c r="L8067" i="6" s="1"/>
  <c r="M354" i="4"/>
  <c r="B8379" i="6" s="1"/>
  <c r="L8379" i="6" s="1"/>
  <c r="M70" i="4"/>
  <c r="B1563" i="6" s="1"/>
  <c r="L1563" i="6" s="1"/>
  <c r="M69" i="4"/>
  <c r="B1539" i="6" s="1"/>
  <c r="L1539" i="6" s="1"/>
  <c r="M92" i="4"/>
  <c r="B2091" i="6" s="1"/>
  <c r="L2091" i="6" s="1"/>
  <c r="M144" i="4"/>
  <c r="B3339" i="6" s="1"/>
  <c r="L3339" i="6" s="1"/>
  <c r="M173" i="4"/>
  <c r="B4035" i="6" s="1"/>
  <c r="L4035" i="6" s="1"/>
  <c r="M241" i="4"/>
  <c r="B5667" i="6" s="1"/>
  <c r="L5667" i="6" s="1"/>
  <c r="M281" i="4"/>
  <c r="B6627" i="6" s="1"/>
  <c r="L6627" i="6" s="1"/>
  <c r="M308" i="4"/>
  <c r="B7275" i="6" s="1"/>
  <c r="L7275" i="6" s="1"/>
  <c r="M25" i="4"/>
  <c r="B483" i="6" s="1"/>
  <c r="L483" i="6" s="1"/>
  <c r="M21" i="4"/>
  <c r="B387" i="6" s="1"/>
  <c r="L387" i="6" s="1"/>
  <c r="M45" i="4"/>
  <c r="B963" i="6" s="1"/>
  <c r="L963" i="6" s="1"/>
  <c r="M95" i="4"/>
  <c r="B2163" i="6" s="1"/>
  <c r="L2163" i="6" s="1"/>
  <c r="M94" i="4"/>
  <c r="B2139" i="6" s="1"/>
  <c r="L2139" i="6" s="1"/>
  <c r="M98" i="4"/>
  <c r="B2235" i="6" s="1"/>
  <c r="L2235" i="6" s="1"/>
  <c r="M31" i="4"/>
  <c r="B627" i="6" s="1"/>
  <c r="L627" i="6" s="1"/>
  <c r="M124" i="4"/>
  <c r="B2859" i="6" s="1"/>
  <c r="L2859" i="6" s="1"/>
  <c r="M140" i="4"/>
  <c r="B3243" i="6" s="1"/>
  <c r="L3243" i="6" s="1"/>
  <c r="M157" i="4"/>
  <c r="B3651" i="6" s="1"/>
  <c r="L3651" i="6" s="1"/>
  <c r="M172" i="4"/>
  <c r="B4011" i="6" s="1"/>
  <c r="L4011" i="6" s="1"/>
  <c r="M185" i="4"/>
  <c r="B4323" i="6" s="1"/>
  <c r="L4323" i="6" s="1"/>
  <c r="M206" i="4"/>
  <c r="B4827" i="6" s="1"/>
  <c r="L4827" i="6" s="1"/>
  <c r="M220" i="4"/>
  <c r="B5163" i="6" s="1"/>
  <c r="L5163" i="6" s="1"/>
  <c r="M236" i="4"/>
  <c r="B5547" i="6" s="1"/>
  <c r="L5547" i="6" s="1"/>
  <c r="M252" i="4"/>
  <c r="B5931" i="6" s="1"/>
  <c r="L5931" i="6" s="1"/>
  <c r="M266" i="4"/>
  <c r="B6267" i="6" s="1"/>
  <c r="L6267" i="6" s="1"/>
  <c r="M280" i="4"/>
  <c r="B6603" i="6" s="1"/>
  <c r="L6603" i="6" s="1"/>
  <c r="M292" i="4"/>
  <c r="B6891" i="6" s="1"/>
  <c r="L6891" i="6" s="1"/>
  <c r="M306" i="4"/>
  <c r="B7227" i="6" s="1"/>
  <c r="L7227" i="6" s="1"/>
  <c r="M315" i="4"/>
  <c r="B7443" i="6" s="1"/>
  <c r="L7443" i="6" s="1"/>
  <c r="M332" i="4"/>
  <c r="B7851" i="6" s="1"/>
  <c r="L7851" i="6" s="1"/>
  <c r="M344" i="4"/>
  <c r="B8139" i="6" s="1"/>
  <c r="L8139" i="6" s="1"/>
  <c r="M30" i="4"/>
  <c r="B603" i="6" s="1"/>
  <c r="L603" i="6" s="1"/>
  <c r="M14" i="4"/>
  <c r="B219" i="6" s="1"/>
  <c r="L219" i="6" s="1"/>
  <c r="M127" i="4"/>
  <c r="B2931" i="6" s="1"/>
  <c r="L2931" i="6" s="1"/>
  <c r="M191" i="4"/>
  <c r="B4467" i="6" s="1"/>
  <c r="L4467" i="6" s="1"/>
  <c r="M268" i="4"/>
  <c r="B6315" i="6" s="1"/>
  <c r="L6315" i="6" s="1"/>
  <c r="M333" i="4"/>
  <c r="B7875" i="6" s="1"/>
  <c r="L7875" i="6" s="1"/>
  <c r="M64" i="4"/>
  <c r="B1419" i="6" s="1"/>
  <c r="L1419" i="6" s="1"/>
  <c r="M66" i="4"/>
  <c r="B1467" i="6" s="1"/>
  <c r="L1467" i="6" s="1"/>
  <c r="M106" i="4"/>
  <c r="B2427" i="6" s="1"/>
  <c r="L2427" i="6" s="1"/>
  <c r="M43" i="4"/>
  <c r="B915" i="6" s="1"/>
  <c r="L915" i="6" s="1"/>
  <c r="M85" i="4"/>
  <c r="B1923" i="6" s="1"/>
  <c r="L1923" i="6" s="1"/>
  <c r="M90" i="4"/>
  <c r="B2043" i="6" s="1"/>
  <c r="L2043" i="6" s="1"/>
  <c r="M83" i="4"/>
  <c r="B1875" i="6" s="1"/>
  <c r="L1875" i="6" s="1"/>
  <c r="M123" i="4"/>
  <c r="B2835" i="6" s="1"/>
  <c r="L2835" i="6" s="1"/>
  <c r="M143" i="4"/>
  <c r="B3315" i="6" s="1"/>
  <c r="L3315" i="6" s="1"/>
  <c r="M156" i="4"/>
  <c r="B3627" i="6" s="1"/>
  <c r="L3627" i="6" s="1"/>
  <c r="M174" i="4"/>
  <c r="B4059" i="6" s="1"/>
  <c r="L4059" i="6" s="1"/>
  <c r="M190" i="4"/>
  <c r="B4443" i="6" s="1"/>
  <c r="L4443" i="6" s="1"/>
  <c r="M204" i="4"/>
  <c r="B4779" i="6" s="1"/>
  <c r="L4779" i="6" s="1"/>
  <c r="M219" i="4"/>
  <c r="B5139" i="6" s="1"/>
  <c r="L5139" i="6" s="1"/>
  <c r="M237" i="4"/>
  <c r="B5571" i="6" s="1"/>
  <c r="L5571" i="6" s="1"/>
  <c r="M253" i="4"/>
  <c r="B5955" i="6" s="1"/>
  <c r="L5955" i="6" s="1"/>
  <c r="M270" i="4"/>
  <c r="B6363" i="6" s="1"/>
  <c r="L6363" i="6" s="1"/>
  <c r="M284" i="4"/>
  <c r="B6699" i="6" s="1"/>
  <c r="L6699" i="6" s="1"/>
  <c r="M294" i="4"/>
  <c r="B6939" i="6" s="1"/>
  <c r="L6939" i="6" s="1"/>
  <c r="M307" i="4"/>
  <c r="B7251" i="6" s="1"/>
  <c r="L7251" i="6" s="1"/>
  <c r="M320" i="4"/>
  <c r="B7563" i="6" s="1"/>
  <c r="L7563" i="6" s="1"/>
  <c r="M331" i="4"/>
  <c r="B7827" i="6" s="1"/>
  <c r="L7827" i="6" s="1"/>
  <c r="M345" i="4"/>
  <c r="B8163" i="6" s="1"/>
  <c r="L8163" i="6" s="1"/>
  <c r="M355" i="4"/>
  <c r="B8403" i="6" s="1"/>
  <c r="L8403" i="6" s="1"/>
  <c r="M73" i="4"/>
  <c r="B1635" i="6" s="1"/>
  <c r="L1635" i="6" s="1"/>
  <c r="M78" i="4"/>
  <c r="B1755" i="6" s="1"/>
  <c r="L1755" i="6" s="1"/>
  <c r="M161" i="4"/>
  <c r="B3747" i="6" s="1"/>
  <c r="L3747" i="6" s="1"/>
  <c r="M224" i="4"/>
  <c r="B5259" i="6" s="1"/>
  <c r="L5259" i="6" s="1"/>
  <c r="M297" i="4"/>
  <c r="B7011" i="6" s="1"/>
  <c r="L7011" i="6" s="1"/>
  <c r="M347" i="4"/>
  <c r="B8211" i="6" s="1"/>
  <c r="L8211" i="6" s="1"/>
  <c r="M114" i="4"/>
  <c r="B2619" i="6" s="1"/>
  <c r="L2619" i="6" s="1"/>
  <c r="M27" i="4"/>
  <c r="B531" i="6" s="1"/>
  <c r="L531" i="6" s="1"/>
  <c r="M86" i="4"/>
  <c r="B1947" i="6" s="1"/>
  <c r="L1947" i="6" s="1"/>
  <c r="M50" i="4"/>
  <c r="B1083" i="6" s="1"/>
  <c r="L1083" i="6" s="1"/>
  <c r="M112" i="4"/>
  <c r="B2571" i="6" s="1"/>
  <c r="L2571" i="6" s="1"/>
  <c r="M15" i="4"/>
  <c r="B243" i="6" s="1"/>
  <c r="L243" i="6" s="1"/>
  <c r="M68" i="4"/>
  <c r="B1515" i="6" s="1"/>
  <c r="L1515" i="6" s="1"/>
  <c r="M129" i="4"/>
  <c r="B2979" i="6" s="1"/>
  <c r="L2979" i="6" s="1"/>
  <c r="M146" i="4"/>
  <c r="B3387" i="6" s="1"/>
  <c r="L3387" i="6" s="1"/>
  <c r="M163" i="4"/>
  <c r="B3795" i="6" s="1"/>
  <c r="L3795" i="6" s="1"/>
  <c r="M179" i="4"/>
  <c r="B4179" i="6" s="1"/>
  <c r="L4179" i="6" s="1"/>
  <c r="M195" i="4"/>
  <c r="B4563" i="6" s="1"/>
  <c r="L4563" i="6" s="1"/>
  <c r="M209" i="4"/>
  <c r="B4899" i="6" s="1"/>
  <c r="L4899" i="6" s="1"/>
  <c r="M226" i="4"/>
  <c r="B5307" i="6" s="1"/>
  <c r="L5307" i="6" s="1"/>
  <c r="M242" i="4"/>
  <c r="B5691" i="6" s="1"/>
  <c r="L5691" i="6" s="1"/>
  <c r="M260" i="4"/>
  <c r="B6123" i="6" s="1"/>
  <c r="L6123" i="6" s="1"/>
  <c r="M272" i="4"/>
  <c r="B6411" i="6" s="1"/>
  <c r="L6411" i="6" s="1"/>
  <c r="M283" i="4"/>
  <c r="B6675" i="6" s="1"/>
  <c r="L6675" i="6" s="1"/>
  <c r="M296" i="4"/>
  <c r="B6987" i="6" s="1"/>
  <c r="L6987" i="6" s="1"/>
  <c r="M310" i="4"/>
  <c r="B7323" i="6" s="1"/>
  <c r="L7323" i="6" s="1"/>
  <c r="M325" i="4"/>
  <c r="B7683" i="6" s="1"/>
  <c r="L7683" i="6" s="1"/>
  <c r="M339" i="4"/>
  <c r="B8019" i="6" s="1"/>
  <c r="L8019" i="6" s="1"/>
  <c r="M348" i="4"/>
  <c r="B8235" i="6" s="1"/>
  <c r="L8235" i="6" s="1"/>
  <c r="M323" i="4"/>
  <c r="B7635" i="6" s="1"/>
  <c r="L7635" i="6" s="1"/>
  <c r="M336" i="4"/>
  <c r="B7947" i="6" s="1"/>
  <c r="L7947" i="6" s="1"/>
  <c r="M37" i="4"/>
  <c r="B771" i="6" s="1"/>
  <c r="L771" i="6" s="1"/>
  <c r="M56" i="4"/>
  <c r="B1227" i="6" s="1"/>
  <c r="L1227" i="6" s="1"/>
  <c r="M23" i="4"/>
  <c r="B435" i="6" s="1"/>
  <c r="L435" i="6" s="1"/>
  <c r="M55" i="4"/>
  <c r="B1203" i="6" s="1"/>
  <c r="L1203" i="6" s="1"/>
  <c r="M148" i="4"/>
  <c r="B3435" i="6" s="1"/>
  <c r="L3435" i="6" s="1"/>
  <c r="M167" i="4"/>
  <c r="B3891" i="6" s="1"/>
  <c r="L3891" i="6" s="1"/>
  <c r="M196" i="4"/>
  <c r="B4587" i="6" s="1"/>
  <c r="L4587" i="6" s="1"/>
  <c r="M228" i="4"/>
  <c r="B5355" i="6" s="1"/>
  <c r="L5355" i="6" s="1"/>
  <c r="M247" i="4"/>
  <c r="B5811" i="6" s="1"/>
  <c r="L5811" i="6" s="1"/>
  <c r="M275" i="4"/>
  <c r="B6483" i="6" s="1"/>
  <c r="L6483" i="6" s="1"/>
  <c r="M300" i="4"/>
  <c r="B7083" i="6" s="1"/>
  <c r="L7083" i="6" s="1"/>
  <c r="M312" i="4"/>
  <c r="B7371" i="6" s="1"/>
  <c r="L7371" i="6" s="1"/>
  <c r="M337" i="4"/>
  <c r="B7971" i="6" s="1"/>
  <c r="L7971" i="6" s="1"/>
  <c r="M353" i="4"/>
  <c r="B8355" i="6" s="1"/>
  <c r="L8355" i="6" s="1"/>
  <c r="M60" i="4"/>
  <c r="B1323" i="6" s="1"/>
  <c r="L1323" i="6" s="1"/>
  <c r="M17" i="4"/>
  <c r="B291" i="6" s="1"/>
  <c r="L291" i="6" s="1"/>
  <c r="M48" i="4"/>
  <c r="B1035" i="6" s="1"/>
  <c r="L1035" i="6" s="1"/>
  <c r="M20" i="4"/>
  <c r="B363" i="6" s="1"/>
  <c r="L363" i="6" s="1"/>
  <c r="M41" i="4"/>
  <c r="B867" i="6" s="1"/>
  <c r="L867" i="6" s="1"/>
  <c r="M115" i="4"/>
  <c r="B2643" i="6" s="1"/>
  <c r="L2643" i="6" s="1"/>
  <c r="M110" i="4"/>
  <c r="B2523" i="6" s="1"/>
  <c r="L2523" i="6" s="1"/>
  <c r="M132" i="4"/>
  <c r="B3051" i="6" s="1"/>
  <c r="L3051" i="6" s="1"/>
  <c r="M149" i="4"/>
  <c r="B3459" i="6" s="1"/>
  <c r="L3459" i="6" s="1"/>
  <c r="M164" i="4"/>
  <c r="B3819" i="6" s="1"/>
  <c r="L3819" i="6" s="1"/>
  <c r="M180" i="4"/>
  <c r="B4203" i="6" s="1"/>
  <c r="L4203" i="6" s="1"/>
  <c r="M197" i="4"/>
  <c r="B4611" i="6" s="1"/>
  <c r="L4611" i="6" s="1"/>
  <c r="M212" i="4"/>
  <c r="B4971" i="6" s="1"/>
  <c r="L4971" i="6" s="1"/>
  <c r="M229" i="4"/>
  <c r="B5379" i="6" s="1"/>
  <c r="L5379" i="6" s="1"/>
  <c r="M245" i="4"/>
  <c r="B5763" i="6" s="1"/>
  <c r="L5763" i="6" s="1"/>
  <c r="M263" i="4"/>
  <c r="B6195" i="6" s="1"/>
  <c r="L6195" i="6" s="1"/>
  <c r="M274" i="4"/>
  <c r="B6459" i="6" s="1"/>
  <c r="L6459" i="6" s="1"/>
  <c r="M285" i="4"/>
  <c r="B6723" i="6" s="1"/>
  <c r="L6723" i="6" s="1"/>
  <c r="M298" i="4"/>
  <c r="B7035" i="6" s="1"/>
  <c r="L7035" i="6" s="1"/>
  <c r="M314" i="4"/>
  <c r="B7419" i="6" s="1"/>
  <c r="L7419" i="6" s="1"/>
  <c r="M351" i="4"/>
  <c r="B8307" i="6" s="1"/>
  <c r="L8307" i="6" s="1"/>
  <c r="M105" i="4"/>
  <c r="B2403" i="6" s="1"/>
  <c r="L2403" i="6" s="1"/>
  <c r="M93" i="4"/>
  <c r="B2115" i="6" s="1"/>
  <c r="L2115" i="6" s="1"/>
  <c r="M134" i="4"/>
  <c r="B3099" i="6" s="1"/>
  <c r="L3099" i="6" s="1"/>
  <c r="M181" i="4"/>
  <c r="B4227" i="6" s="1"/>
  <c r="L4227" i="6" s="1"/>
  <c r="M215" i="4"/>
  <c r="B5043" i="6" s="1"/>
  <c r="L5043" i="6" s="1"/>
  <c r="M259" i="4"/>
  <c r="B6099" i="6" s="1"/>
  <c r="L6099" i="6" s="1"/>
  <c r="M288" i="4"/>
  <c r="B6795" i="6" s="1"/>
  <c r="L6795" i="6" s="1"/>
  <c r="M321" i="4"/>
  <c r="B7587" i="6" s="1"/>
  <c r="L7587" i="6" s="1"/>
  <c r="M119" i="4"/>
  <c r="B2739" i="6" s="1"/>
  <c r="L2739" i="6" s="1"/>
  <c r="M79" i="4"/>
  <c r="B1779" i="6" s="1"/>
  <c r="L1779" i="6" s="1"/>
  <c r="M135" i="4"/>
  <c r="B3123" i="6" s="1"/>
  <c r="L3123" i="6" s="1"/>
  <c r="M198" i="4"/>
  <c r="B4635" i="6" s="1"/>
  <c r="L4635" i="6" s="1"/>
  <c r="M262" i="4"/>
  <c r="B6171" i="6" s="1"/>
  <c r="L6171" i="6" s="1"/>
  <c r="M326" i="4"/>
  <c r="B7707" i="6" s="1"/>
  <c r="L7707" i="6" s="1"/>
  <c r="M11" i="4"/>
  <c r="B147" i="6" s="1"/>
  <c r="L147" i="6" s="1"/>
  <c r="M72" i="4"/>
  <c r="B1611" i="6" s="1"/>
  <c r="L1611" i="6" s="1"/>
  <c r="M159" i="4"/>
  <c r="B3699" i="6" s="1"/>
  <c r="L3699" i="6" s="1"/>
  <c r="M222" i="4"/>
  <c r="B5211" i="6" s="1"/>
  <c r="L5211" i="6" s="1"/>
  <c r="M287" i="4"/>
  <c r="B6771" i="6" s="1"/>
  <c r="L6771" i="6" s="1"/>
  <c r="M350" i="4"/>
  <c r="B8283" i="6" s="1"/>
  <c r="L8283" i="6" s="1"/>
  <c r="M36" i="4"/>
  <c r="B747" i="6" s="1"/>
  <c r="L747" i="6" s="1"/>
  <c r="M111" i="4"/>
  <c r="B2547" i="6" s="1"/>
  <c r="L2547" i="6" s="1"/>
  <c r="M187" i="4"/>
  <c r="B4371" i="6" s="1"/>
  <c r="L4371" i="6" s="1"/>
  <c r="M248" i="4"/>
  <c r="B5835" i="6" s="1"/>
  <c r="L5835" i="6" s="1"/>
  <c r="M313" i="4"/>
  <c r="B7395" i="6" s="1"/>
  <c r="L7395" i="6" s="1"/>
  <c r="M54" i="4"/>
  <c r="B1179" i="6" s="1"/>
  <c r="L1179" i="6" s="1"/>
  <c r="M74" i="4"/>
  <c r="B1659" i="6" s="1"/>
  <c r="L1659" i="6" s="1"/>
  <c r="M147" i="4"/>
  <c r="B3411" i="6" s="1"/>
  <c r="L3411" i="6" s="1"/>
  <c r="M211" i="4"/>
  <c r="B4947" i="6" s="1"/>
  <c r="L4947" i="6" s="1"/>
  <c r="M57" i="4"/>
  <c r="B1251" i="6" s="1"/>
  <c r="L1251" i="6" s="1"/>
  <c r="M26" i="4"/>
  <c r="B507" i="6" s="1"/>
  <c r="L507" i="6" s="1"/>
  <c r="M141" i="4"/>
  <c r="B3267" i="6" s="1"/>
  <c r="L3267" i="6" s="1"/>
  <c r="M207" i="4"/>
  <c r="B4851" i="6" s="1"/>
  <c r="L4851" i="6" s="1"/>
  <c r="M269" i="4"/>
  <c r="B6339" i="6" s="1"/>
  <c r="L6339" i="6" s="1"/>
  <c r="M335" i="4"/>
  <c r="B7923" i="6" s="1"/>
  <c r="L7923" i="6" s="1"/>
  <c r="M8" i="4"/>
  <c r="B75" i="6" s="1"/>
  <c r="L75" i="6" s="1"/>
  <c r="M33" i="4"/>
  <c r="B675" i="6" s="1"/>
  <c r="L675" i="6" s="1"/>
  <c r="M166" i="4"/>
  <c r="B3867" i="6" s="1"/>
  <c r="L3867" i="6" s="1"/>
  <c r="M231" i="4"/>
  <c r="B5427" i="6" s="1"/>
  <c r="L5427" i="6" s="1"/>
  <c r="M295" i="4"/>
  <c r="B6963" i="6" s="1"/>
  <c r="L6963" i="6" s="1"/>
  <c r="M109" i="4"/>
  <c r="B2499" i="6" s="1"/>
  <c r="L2499" i="6" s="1"/>
  <c r="M131" i="4"/>
  <c r="B3027" i="6" s="1"/>
  <c r="L3027" i="6" s="1"/>
  <c r="M193" i="4"/>
  <c r="B4515" i="6" s="1"/>
  <c r="L4515" i="6" s="1"/>
  <c r="M258" i="4"/>
  <c r="B6075" i="6" s="1"/>
  <c r="L6075" i="6" s="1"/>
  <c r="M322" i="4"/>
  <c r="B7611" i="6" s="1"/>
  <c r="L7611" i="6" s="1"/>
  <c r="M44" i="4"/>
  <c r="B939" i="6" s="1"/>
  <c r="L939" i="6" s="1"/>
  <c r="M35" i="4"/>
  <c r="B723" i="6" s="1"/>
  <c r="L723" i="6" s="1"/>
  <c r="M153" i="4"/>
  <c r="B3555" i="6" s="1"/>
  <c r="L3555" i="6" s="1"/>
  <c r="M218" i="4"/>
  <c r="B5115" i="6" s="1"/>
  <c r="L5115" i="6" s="1"/>
  <c r="M81" i="4"/>
  <c r="B1827" i="6" s="1"/>
  <c r="L1827" i="6" s="1"/>
  <c r="M62" i="4"/>
  <c r="B1371" i="6" s="1"/>
  <c r="L1371" i="6" s="1"/>
  <c r="M151" i="4"/>
  <c r="B3507" i="6" s="1"/>
  <c r="L3507" i="6" s="1"/>
  <c r="M216" i="4"/>
  <c r="B5067" i="6" s="1"/>
  <c r="L5067" i="6" s="1"/>
  <c r="M277" i="4"/>
  <c r="B6531" i="6" s="1"/>
  <c r="L6531" i="6" s="1"/>
  <c r="M342" i="4"/>
  <c r="B8091" i="6" s="1"/>
  <c r="L8091" i="6" s="1"/>
  <c r="M51" i="4"/>
  <c r="B1107" i="6" s="1"/>
  <c r="L1107" i="6" s="1"/>
  <c r="M99" i="4"/>
  <c r="B2259" i="6" s="1"/>
  <c r="L2259" i="6" s="1"/>
  <c r="M177" i="4"/>
  <c r="B4131" i="6" s="1"/>
  <c r="L4131" i="6" s="1"/>
  <c r="M238" i="4"/>
  <c r="B5595" i="6" s="1"/>
  <c r="L5595" i="6" s="1"/>
  <c r="M304" i="4"/>
  <c r="B7179" i="6" s="1"/>
  <c r="L7179" i="6" s="1"/>
  <c r="M42" i="4"/>
  <c r="B891" i="6" s="1"/>
  <c r="L891" i="6" s="1"/>
  <c r="M100" i="4"/>
  <c r="B2283" i="6" s="1"/>
  <c r="L2283" i="6" s="1"/>
  <c r="M137" i="4"/>
  <c r="B3171" i="6" s="1"/>
  <c r="L3171" i="6" s="1"/>
  <c r="M201" i="4"/>
  <c r="B4707" i="6" s="1"/>
  <c r="L4707" i="6" s="1"/>
  <c r="M265" i="4"/>
  <c r="B6243" i="6" s="1"/>
  <c r="L6243" i="6" s="1"/>
  <c r="M329" i="4"/>
  <c r="B7779" i="6" s="1"/>
  <c r="L7779" i="6" s="1"/>
  <c r="M97" i="4"/>
  <c r="B2211" i="6" s="1"/>
  <c r="L2211" i="6" s="1"/>
  <c r="M89" i="4"/>
  <c r="B2019" i="6" s="1"/>
  <c r="L2019" i="6" s="1"/>
  <c r="M162" i="4"/>
  <c r="B3771" i="6" s="1"/>
  <c r="L3771" i="6" s="1"/>
  <c r="M227" i="4"/>
  <c r="B5331" i="6" s="1"/>
  <c r="L5331" i="6" s="1"/>
  <c r="M71" i="4"/>
  <c r="B1587" i="6" s="1"/>
  <c r="L1587" i="6" s="1"/>
  <c r="M63" i="4"/>
  <c r="B1395" i="6" s="1"/>
  <c r="L1395" i="6" s="1"/>
  <c r="M158" i="4"/>
  <c r="B3675" i="6" s="1"/>
  <c r="L3675" i="6" s="1"/>
  <c r="M223" i="4"/>
  <c r="B5235" i="6" s="1"/>
  <c r="L5235" i="6" s="1"/>
  <c r="M286" i="4"/>
  <c r="B6747" i="6" s="1"/>
  <c r="L6747" i="6" s="1"/>
  <c r="M349" i="4"/>
  <c r="B8259" i="6" s="1"/>
  <c r="L8259" i="6" s="1"/>
  <c r="M22" i="4"/>
  <c r="B411" i="6" s="1"/>
  <c r="L411" i="6" s="1"/>
  <c r="M91" i="4"/>
  <c r="B2067" i="6" s="1"/>
  <c r="L2067" i="6" s="1"/>
  <c r="M184" i="4"/>
  <c r="B4299" i="6" s="1"/>
  <c r="L4299" i="6" s="1"/>
  <c r="M244" i="4"/>
  <c r="B5739" i="6" s="1"/>
  <c r="L5739" i="6" s="1"/>
  <c r="M311" i="4"/>
  <c r="B7347" i="6" s="1"/>
  <c r="L7347" i="6" s="1"/>
  <c r="M47" i="4"/>
  <c r="B1011" i="6" s="1"/>
  <c r="L1011" i="6" s="1"/>
  <c r="M53" i="4"/>
  <c r="B1155" i="6" s="1"/>
  <c r="L1155" i="6" s="1"/>
  <c r="M145" i="4"/>
  <c r="B3363" i="6" s="1"/>
  <c r="L3363" i="6" s="1"/>
  <c r="M210" i="4"/>
  <c r="B4923" i="6" s="1"/>
  <c r="L4923" i="6" s="1"/>
  <c r="M273" i="4"/>
  <c r="B6435" i="6" s="1"/>
  <c r="L6435" i="6" s="1"/>
  <c r="M338" i="4"/>
  <c r="B7995" i="6" s="1"/>
  <c r="L7995" i="6" s="1"/>
  <c r="M7" i="4"/>
  <c r="B51" i="6" s="1"/>
  <c r="L51" i="6" s="1"/>
  <c r="M49" i="4"/>
  <c r="B1059" i="6" s="1"/>
  <c r="L1059" i="6" s="1"/>
  <c r="M170" i="4"/>
  <c r="B3963" i="6" s="1"/>
  <c r="L3963" i="6" s="1"/>
  <c r="M234" i="4"/>
  <c r="B5499" i="6" s="1"/>
  <c r="L5499" i="6" s="1"/>
  <c r="M120" i="4"/>
  <c r="B2763" i="6" s="1"/>
  <c r="L2763" i="6" s="1"/>
  <c r="M10" i="4"/>
  <c r="B123" i="6" s="1"/>
  <c r="L123" i="6" s="1"/>
  <c r="M165" i="4"/>
  <c r="B3843" i="6" s="1"/>
  <c r="L3843" i="6" s="1"/>
  <c r="M230" i="4"/>
  <c r="B5403" i="6" s="1"/>
  <c r="L5403" i="6" s="1"/>
  <c r="M293" i="4"/>
  <c r="B6915" i="6" s="1"/>
  <c r="L6915" i="6" s="1"/>
  <c r="M67" i="4"/>
  <c r="B1491" i="6" s="1"/>
  <c r="L1491" i="6" s="1"/>
  <c r="M128" i="4"/>
  <c r="B2955" i="6" s="1"/>
  <c r="L2955" i="6" s="1"/>
  <c r="M189" i="4"/>
  <c r="B4419" i="6" s="1"/>
  <c r="L4419" i="6" s="1"/>
  <c r="M256" i="4"/>
  <c r="B6027" i="6" s="1"/>
  <c r="L6027" i="6" s="1"/>
  <c r="M318" i="4"/>
  <c r="B7515" i="6" s="1"/>
  <c r="L7515" i="6" s="1"/>
  <c r="M29" i="4"/>
  <c r="B579" i="6" s="1"/>
  <c r="L579" i="6" s="1"/>
  <c r="M58" i="4"/>
  <c r="B1275" i="6" s="1"/>
  <c r="L1275" i="6" s="1"/>
  <c r="M154" i="4"/>
  <c r="B3579" i="6" s="1"/>
  <c r="L3579" i="6" s="1"/>
  <c r="M217" i="4"/>
  <c r="B5091" i="6" s="1"/>
  <c r="L5091" i="6" s="1"/>
  <c r="M282" i="4"/>
  <c r="B6651" i="6" s="1"/>
  <c r="L6651" i="6" s="1"/>
  <c r="M346" i="4"/>
  <c r="B8187" i="6" s="1"/>
  <c r="L8187" i="6" s="1"/>
  <c r="M113" i="4"/>
  <c r="B2595" i="6" s="1"/>
  <c r="L2595" i="6" s="1"/>
  <c r="M101" i="4"/>
  <c r="B2307" i="6" s="1"/>
  <c r="L2307" i="6" s="1"/>
  <c r="M178" i="4"/>
  <c r="B4155" i="6" s="1"/>
  <c r="L4155" i="6" s="1"/>
  <c r="M240" i="4"/>
  <c r="B5643" i="6" s="1"/>
  <c r="L5643" i="6" s="1"/>
  <c r="M84" i="4"/>
  <c r="B1899" i="6" s="1"/>
  <c r="L1899" i="6" s="1"/>
  <c r="M13" i="4"/>
  <c r="B195" i="6" s="1"/>
  <c r="L195" i="6" s="1"/>
  <c r="M183" i="4"/>
  <c r="B4275" i="6" s="1"/>
  <c r="L4275" i="6" s="1"/>
  <c r="M246" i="4"/>
  <c r="B5787" i="6" s="1"/>
  <c r="L5787" i="6" s="1"/>
  <c r="M309" i="4"/>
  <c r="B7299" i="6" s="1"/>
  <c r="L7299" i="6" s="1"/>
  <c r="M46" i="4"/>
  <c r="B987" i="6" s="1"/>
  <c r="L987" i="6" s="1"/>
  <c r="M40" i="4"/>
  <c r="B843" i="6" s="1"/>
  <c r="L843" i="6" s="1"/>
  <c r="M142" i="4"/>
  <c r="B3291" i="6" s="1"/>
  <c r="L3291" i="6" s="1"/>
  <c r="M205" i="4"/>
  <c r="B4803" i="6" s="1"/>
  <c r="L4803" i="6" s="1"/>
  <c r="M271" i="4"/>
  <c r="B6387" i="6" s="1"/>
  <c r="L6387" i="6" s="1"/>
  <c r="M334" i="4"/>
  <c r="B7899" i="6" s="1"/>
  <c r="L7899" i="6" s="1"/>
  <c r="M102" i="4"/>
  <c r="B2331" i="6" s="1"/>
  <c r="L2331" i="6" s="1"/>
  <c r="M77" i="4"/>
  <c r="B1731" i="6" s="1"/>
  <c r="L1731" i="6" s="1"/>
  <c r="M168" i="4"/>
  <c r="B3915" i="6" s="1"/>
  <c r="L3915" i="6" s="1"/>
  <c r="M233" i="4"/>
  <c r="B5475" i="6" s="1"/>
  <c r="L5475" i="6" s="1"/>
  <c r="M299" i="4"/>
  <c r="B7059" i="6" s="1"/>
  <c r="L7059" i="6" s="1"/>
  <c r="M82" i="4"/>
  <c r="B1851" i="6" s="1"/>
  <c r="L1851" i="6" s="1"/>
  <c r="M130" i="4"/>
  <c r="B3003" i="6" s="1"/>
  <c r="L3003" i="6" s="1"/>
  <c r="M194" i="4"/>
  <c r="B4539" i="6" s="1"/>
  <c r="L4539" i="6" s="1"/>
  <c r="M257" i="4"/>
  <c r="B6051" i="6" s="1"/>
  <c r="L6051" i="6" s="1"/>
  <c r="M88" i="4"/>
  <c r="B1995" i="6" s="1"/>
  <c r="L1995" i="6" s="1"/>
  <c r="M301" i="4"/>
  <c r="B7107" i="6" s="1"/>
  <c r="L7107" i="6" s="1"/>
  <c r="M133" i="4"/>
  <c r="B3075" i="6" s="1"/>
  <c r="L3075" i="6" s="1"/>
  <c r="M225" i="4"/>
  <c r="B5283" i="6" s="1"/>
  <c r="L5283" i="6" s="1"/>
  <c r="M76" i="4"/>
  <c r="B1707" i="6" s="1"/>
  <c r="L1707" i="6" s="1"/>
  <c r="M96" i="4"/>
  <c r="B2187" i="6" s="1"/>
  <c r="L2187" i="6" s="1"/>
  <c r="M319" i="4"/>
  <c r="B7539" i="6" s="1"/>
  <c r="L7539" i="6" s="1"/>
  <c r="M150" i="4"/>
  <c r="B3483" i="6" s="1"/>
  <c r="L3483" i="6" s="1"/>
  <c r="M243" i="4"/>
  <c r="B5715" i="6" s="1"/>
  <c r="L5715" i="6" s="1"/>
  <c r="M122" i="4"/>
  <c r="B2811" i="6" s="1"/>
  <c r="L2811" i="6" s="1"/>
  <c r="M16" i="4"/>
  <c r="B267" i="6" s="1"/>
  <c r="L267" i="6" s="1"/>
  <c r="M199" i="4"/>
  <c r="B4659" i="6" s="1"/>
  <c r="L4659" i="6" s="1"/>
  <c r="M87" i="4"/>
  <c r="B1971" i="6" s="1"/>
  <c r="L1971" i="6" s="1"/>
  <c r="M290" i="4"/>
  <c r="B6843" i="6" s="1"/>
  <c r="L6843" i="6" s="1"/>
  <c r="M19" i="4"/>
  <c r="B339" i="6" s="1"/>
  <c r="L339" i="6" s="1"/>
  <c r="M126" i="4"/>
  <c r="B2907" i="6" s="1"/>
  <c r="L2907" i="6" s="1"/>
  <c r="M213" i="4"/>
  <c r="B4995" i="6" s="1"/>
  <c r="L4995" i="6" s="1"/>
  <c r="M39" i="4"/>
  <c r="B819" i="6" s="1"/>
  <c r="L819" i="6" s="1"/>
  <c r="M305" i="4"/>
  <c r="B7203" i="6" s="1"/>
  <c r="L7203" i="6" s="1"/>
  <c r="M139" i="4"/>
  <c r="B3219" i="6" s="1"/>
  <c r="L3219" i="6" s="1"/>
  <c r="M175" i="4"/>
  <c r="B4083" i="6" s="1"/>
  <c r="L4083" i="6" s="1"/>
  <c r="M352" i="4"/>
  <c r="B8331" i="6" s="1"/>
  <c r="L8331" i="6" s="1"/>
  <c r="M188" i="4"/>
  <c r="B4395" i="6" s="1"/>
  <c r="L4395" i="6" s="1"/>
  <c r="M192" i="4"/>
  <c r="B4491" i="6" s="1"/>
  <c r="L4491" i="6" s="1"/>
  <c r="M279" i="4"/>
  <c r="B6579" i="6" s="1"/>
  <c r="L6579" i="6" s="1"/>
  <c r="M160" i="4"/>
  <c r="B3723" i="6" s="1"/>
  <c r="L3723" i="6" s="1"/>
  <c r="M239" i="4"/>
  <c r="B5619" i="6" s="1"/>
  <c r="L5619" i="6" s="1"/>
  <c r="M327" i="4"/>
  <c r="B7731" i="6" s="1"/>
  <c r="L7731" i="6" s="1"/>
  <c r="M125" i="4"/>
  <c r="B2883" i="6" s="1"/>
  <c r="L2883" i="6" s="1"/>
  <c r="M59" i="4"/>
  <c r="B1299" i="6" s="1"/>
  <c r="L1299" i="6" s="1"/>
  <c r="M121" i="4"/>
  <c r="B2787" i="6" s="1"/>
  <c r="L2787" i="6" s="1"/>
  <c r="M254" i="4"/>
  <c r="B5979" i="6" s="1"/>
  <c r="L5979" i="6" s="1"/>
  <c r="M343" i="4"/>
  <c r="B8115" i="6" s="1"/>
  <c r="L8115" i="6" s="1"/>
  <c r="M202" i="4"/>
  <c r="B4731" i="6" s="1"/>
  <c r="L4731" i="6" s="1"/>
  <c r="M176" i="4"/>
  <c r="B4107" i="6" s="1"/>
  <c r="L4107" i="6" s="1"/>
  <c r="M118" i="4"/>
  <c r="B2715" i="6" s="1"/>
  <c r="L2715" i="6" s="1"/>
  <c r="M28" i="4"/>
  <c r="B555" i="6" s="1"/>
  <c r="L555" i="6" s="1"/>
  <c r="M249" i="4"/>
  <c r="B5859" i="6" s="1"/>
  <c r="L5859" i="6" s="1"/>
  <c r="M104" i="4"/>
  <c r="B2379" i="6" s="1"/>
  <c r="L2379" i="6" s="1"/>
  <c r="M18" i="4"/>
  <c r="B315" i="6" s="1"/>
  <c r="L315" i="6" s="1"/>
  <c r="M261" i="4"/>
  <c r="B6147" i="6" s="1"/>
  <c r="L6147" i="6" s="1"/>
  <c r="M8187" i="6" l="1"/>
  <c r="M7995" i="6"/>
  <c r="M7779" i="6"/>
  <c r="M7611" i="6"/>
  <c r="M7971" i="6"/>
  <c r="M7947" i="6"/>
  <c r="M8235" i="6"/>
  <c r="M8211" i="6"/>
  <c r="M8403" i="6"/>
  <c r="M8067" i="6"/>
  <c r="M7659" i="6"/>
  <c r="M8115" i="6"/>
  <c r="M8331" i="6"/>
  <c r="M8259" i="6"/>
  <c r="M8091" i="6"/>
  <c r="M7923" i="6"/>
  <c r="M7707" i="6"/>
  <c r="M7587" i="6"/>
  <c r="M7635" i="6"/>
  <c r="M8019" i="6"/>
  <c r="M8163" i="6"/>
  <c r="M7875" i="6"/>
  <c r="M7803" i="6"/>
  <c r="M8043" i="6"/>
  <c r="M7731" i="6"/>
  <c r="M8283" i="6"/>
  <c r="M7683" i="6"/>
  <c r="M7827" i="6"/>
  <c r="M8139" i="6"/>
  <c r="M7755" i="6"/>
  <c r="M7899" i="6"/>
  <c r="M8307" i="6"/>
  <c r="M8355" i="6"/>
  <c r="M7851" i="6"/>
  <c r="M8379" i="6"/>
  <c r="G127" i="2"/>
  <c r="G303" i="2"/>
  <c r="G284" i="2"/>
  <c r="G65" i="2"/>
  <c r="G260" i="2"/>
  <c r="G161" i="2"/>
  <c r="G182" i="2"/>
  <c r="G325" i="2"/>
  <c r="G299" i="2"/>
  <c r="G85" i="2"/>
  <c r="G223" i="2"/>
  <c r="G234" i="2"/>
  <c r="G329" i="2"/>
  <c r="G235" i="2"/>
  <c r="G130" i="2"/>
  <c r="G73" i="2"/>
  <c r="G195" i="2"/>
  <c r="G74" i="2"/>
  <c r="G166" i="2"/>
  <c r="G327" i="2"/>
  <c r="G333" i="2"/>
  <c r="G346" i="2"/>
  <c r="G71" i="2"/>
  <c r="G118" i="2"/>
  <c r="G210" i="2"/>
  <c r="G141" i="2"/>
  <c r="G170" i="2"/>
  <c r="G156" i="2"/>
  <c r="G24" i="2"/>
  <c r="G220" i="2"/>
  <c r="G113" i="2"/>
  <c r="G276" i="2"/>
  <c r="G58" i="2"/>
  <c r="G52" i="2"/>
  <c r="G206" i="2"/>
  <c r="G100" i="2"/>
  <c r="G188" i="2"/>
  <c r="B27" i="6"/>
  <c r="L27" i="6" s="1"/>
  <c r="G8" i="2"/>
  <c r="G204" i="2"/>
  <c r="G98" i="2"/>
  <c r="G60" i="2"/>
  <c r="G155" i="2"/>
  <c r="G38" i="2"/>
  <c r="G265" i="2"/>
  <c r="G39" i="2"/>
  <c r="G88" i="2"/>
  <c r="G45" i="2"/>
  <c r="G208" i="2"/>
  <c r="G293" i="2"/>
  <c r="G54" i="2"/>
  <c r="G82" i="2"/>
  <c r="G354" i="2"/>
  <c r="G301" i="2"/>
  <c r="G191" i="2"/>
  <c r="G186" i="2"/>
  <c r="G64" i="2"/>
  <c r="G250" i="2"/>
  <c r="G300" i="2"/>
  <c r="G57" i="2"/>
  <c r="G228" i="2"/>
  <c r="G239" i="2"/>
  <c r="G254" i="2"/>
  <c r="G332" i="2"/>
  <c r="G77" i="2"/>
  <c r="G177" i="2"/>
  <c r="G90" i="2"/>
  <c r="G219" i="2"/>
  <c r="G93" i="2"/>
  <c r="G83" i="2"/>
  <c r="G189" i="2"/>
  <c r="G287" i="2"/>
  <c r="G25" i="2"/>
  <c r="G114" i="2"/>
  <c r="G270" i="2"/>
  <c r="G33" i="2"/>
  <c r="G318" i="2"/>
  <c r="G40" i="2"/>
  <c r="G241" i="2"/>
  <c r="G259" i="2"/>
  <c r="G69" i="2"/>
  <c r="G229" i="2"/>
  <c r="G133" i="2"/>
  <c r="G13" i="2"/>
  <c r="G151" i="2"/>
  <c r="G163" i="2"/>
  <c r="G334" i="2"/>
  <c r="G72" i="2"/>
  <c r="G109" i="2"/>
  <c r="G202" i="2"/>
  <c r="G201" i="2"/>
  <c r="G48" i="2"/>
  <c r="G172" i="2"/>
  <c r="G102" i="2"/>
  <c r="G298" i="2"/>
  <c r="G80" i="2"/>
  <c r="G129" i="2"/>
  <c r="G310" i="2"/>
  <c r="G305" i="2"/>
  <c r="G21" i="2"/>
  <c r="G207" i="2"/>
  <c r="G12" i="2"/>
  <c r="G267" i="2"/>
  <c r="G168" i="2"/>
  <c r="G81" i="2"/>
  <c r="G50" i="2"/>
  <c r="G341" i="2"/>
  <c r="G347" i="2"/>
  <c r="G126" i="2"/>
  <c r="G257" i="2"/>
  <c r="G292" i="2"/>
  <c r="G144" i="2"/>
  <c r="G122" i="2"/>
  <c r="G203" i="2"/>
  <c r="G35" i="2"/>
  <c r="G121" i="2"/>
  <c r="G19" i="2"/>
  <c r="G226" i="2"/>
  <c r="G221" i="2"/>
  <c r="G238" i="2"/>
  <c r="G330" i="2"/>
  <c r="G89" i="2"/>
  <c r="G42" i="2"/>
  <c r="G236" i="2"/>
  <c r="G139" i="2"/>
  <c r="G10" i="2"/>
  <c r="G62" i="2"/>
  <c r="G312" i="2"/>
  <c r="G322" i="2"/>
  <c r="G87" i="2"/>
  <c r="G222" i="2"/>
  <c r="G319" i="2"/>
  <c r="G162" i="2"/>
  <c r="G196" i="2"/>
  <c r="G180" i="2"/>
  <c r="G55" i="2"/>
  <c r="G149" i="2"/>
  <c r="G107" i="2"/>
  <c r="G249" i="2"/>
  <c r="G181" i="2"/>
  <c r="G192" i="2"/>
  <c r="G317" i="2"/>
  <c r="G96" i="2"/>
  <c r="G184" i="2"/>
  <c r="G30" i="2"/>
  <c r="G15" i="2"/>
  <c r="G275" i="2"/>
  <c r="G179" i="2"/>
  <c r="G28" i="2"/>
  <c r="G183" i="2"/>
  <c r="G314" i="2"/>
  <c r="G17" i="2"/>
  <c r="G335" i="2"/>
  <c r="G94" i="2"/>
  <c r="G14" i="2"/>
  <c r="G342" i="2"/>
  <c r="G120" i="2"/>
  <c r="G152" i="2"/>
  <c r="G86" i="2"/>
  <c r="G212" i="2"/>
  <c r="G101" i="2"/>
  <c r="G59" i="2"/>
  <c r="G136" i="2"/>
  <c r="G302" i="2"/>
  <c r="G211" i="2"/>
  <c r="G92" i="2"/>
  <c r="G205" i="2"/>
  <c r="G216" i="2"/>
  <c r="G178" i="2"/>
  <c r="G321" i="2"/>
  <c r="G242" i="2"/>
  <c r="G147" i="2"/>
  <c r="G53" i="2"/>
  <c r="G213" i="2"/>
  <c r="G95" i="2"/>
  <c r="G277" i="2"/>
  <c r="G197" i="2"/>
  <c r="G193" i="2"/>
  <c r="G304" i="2"/>
  <c r="G307" i="2"/>
  <c r="G79" i="2"/>
  <c r="G164" i="2"/>
  <c r="G111" i="2"/>
  <c r="G134" i="2"/>
  <c r="G309" i="2"/>
  <c r="G173" i="2"/>
  <c r="G263" i="2"/>
  <c r="G345" i="2"/>
  <c r="G41" i="2"/>
  <c r="G78" i="2"/>
  <c r="G132" i="2"/>
  <c r="G104" i="2"/>
  <c r="G103" i="2"/>
  <c r="G31" i="2"/>
  <c r="G51" i="2"/>
  <c r="G49" i="2"/>
  <c r="G351" i="2"/>
  <c r="G91" i="2"/>
  <c r="G44" i="2"/>
  <c r="G344" i="2"/>
  <c r="G37" i="2"/>
  <c r="G337" i="2"/>
  <c r="G76" i="2"/>
  <c r="G328" i="2"/>
  <c r="G323" i="2"/>
  <c r="G247" i="2"/>
  <c r="G112" i="2"/>
  <c r="G230" i="2"/>
  <c r="G285" i="2"/>
  <c r="G165" i="2"/>
  <c r="G29" i="2"/>
  <c r="G75" i="2"/>
  <c r="G296" i="2"/>
  <c r="G176" i="2"/>
  <c r="G108" i="2"/>
  <c r="G16" i="2"/>
  <c r="G308" i="2"/>
  <c r="G187" i="2"/>
  <c r="G97" i="2"/>
  <c r="G283" i="2"/>
  <c r="G280" i="2"/>
  <c r="G157" i="2"/>
  <c r="G34" i="2"/>
  <c r="G291" i="2"/>
  <c r="G171" i="2"/>
  <c r="G63" i="2"/>
  <c r="G20" i="2"/>
  <c r="G256" i="2"/>
  <c r="G281" i="2"/>
  <c r="G215" i="2"/>
  <c r="G18" i="2"/>
  <c r="G227" i="2"/>
  <c r="G84" i="2"/>
  <c r="G311" i="2"/>
  <c r="G115" i="2"/>
  <c r="G295" i="2"/>
  <c r="G9" i="2"/>
  <c r="G288" i="2"/>
  <c r="G99" i="2"/>
  <c r="G279" i="2"/>
  <c r="G46" i="2"/>
  <c r="G271" i="2"/>
  <c r="G56" i="2"/>
  <c r="G352" i="2"/>
  <c r="G264" i="2"/>
  <c r="G290" i="2"/>
  <c r="G231" i="2"/>
  <c r="G117" i="2"/>
  <c r="G198" i="2"/>
  <c r="G274" i="2"/>
  <c r="G148" i="2"/>
  <c r="G116" i="2"/>
  <c r="G286" i="2"/>
  <c r="G158" i="2"/>
  <c r="G68" i="2"/>
  <c r="G32" i="2"/>
  <c r="G294" i="2"/>
  <c r="G174" i="2"/>
  <c r="G47" i="2"/>
  <c r="G243" i="2"/>
  <c r="G269" i="2"/>
  <c r="G140" i="2"/>
  <c r="G119" i="2"/>
  <c r="G278" i="2"/>
  <c r="G154" i="2"/>
  <c r="G26" i="2"/>
  <c r="G106" i="2"/>
  <c r="G123" i="2"/>
  <c r="G194" i="2"/>
  <c r="G124" i="2"/>
  <c r="G336" i="2"/>
  <c r="G248" i="2"/>
  <c r="G320" i="2"/>
  <c r="G232" i="2"/>
  <c r="G313" i="2"/>
  <c r="G225" i="2"/>
  <c r="G306" i="2"/>
  <c r="G218" i="2"/>
  <c r="G297" i="2"/>
  <c r="G209" i="2"/>
  <c r="G289" i="2"/>
  <c r="G200" i="2"/>
  <c r="G261" i="2"/>
  <c r="G353" i="2"/>
  <c r="G214" i="2"/>
  <c r="G43" i="2"/>
  <c r="G355" i="2"/>
  <c r="G169" i="2"/>
  <c r="G262" i="2"/>
  <c r="G131" i="2"/>
  <c r="G272" i="2"/>
  <c r="G145" i="2"/>
  <c r="G66" i="2"/>
  <c r="G282" i="2"/>
  <c r="G159" i="2"/>
  <c r="G23" i="2"/>
  <c r="G175" i="2"/>
  <c r="G356" i="2"/>
  <c r="G252" i="2"/>
  <c r="G110" i="2"/>
  <c r="G266" i="2"/>
  <c r="G138" i="2"/>
  <c r="G36" i="2"/>
  <c r="G251" i="2"/>
  <c r="G61" i="2"/>
  <c r="G190" i="2"/>
  <c r="G128" i="2"/>
  <c r="G245" i="2"/>
  <c r="G135" i="2"/>
  <c r="G273" i="2"/>
  <c r="G185" i="2"/>
  <c r="G348" i="2"/>
  <c r="G258" i="2"/>
  <c r="G167" i="2"/>
  <c r="G340" i="2"/>
  <c r="G246" i="2"/>
  <c r="G160" i="2"/>
  <c r="G331" i="2"/>
  <c r="G240" i="2"/>
  <c r="G153" i="2"/>
  <c r="G324" i="2"/>
  <c r="G233" i="2"/>
  <c r="G143" i="2"/>
  <c r="G315" i="2"/>
  <c r="G224" i="2"/>
  <c r="G137" i="2"/>
  <c r="G217" i="2"/>
  <c r="G316" i="2"/>
  <c r="G199" i="2"/>
  <c r="G22" i="2"/>
  <c r="G339" i="2"/>
  <c r="G150" i="2"/>
  <c r="G338" i="2"/>
  <c r="G350" i="2"/>
  <c r="G244" i="2"/>
  <c r="G70" i="2"/>
  <c r="G349" i="2"/>
  <c r="G357" i="2"/>
  <c r="G255" i="2"/>
  <c r="G125" i="2"/>
  <c r="G268" i="2"/>
  <c r="G142" i="2"/>
  <c r="G27" i="2"/>
  <c r="G146" i="2"/>
  <c r="G343" i="2"/>
  <c r="G237" i="2"/>
  <c r="G105" i="2"/>
  <c r="G326" i="2"/>
  <c r="G253" i="2"/>
  <c r="G67" i="2"/>
  <c r="G11" i="2"/>
  <c r="Q7851" i="6" l="1"/>
  <c r="R7851" i="6"/>
  <c r="P7851" i="6"/>
  <c r="S7851" i="6"/>
  <c r="O7851" i="6"/>
  <c r="Q8307" i="6"/>
  <c r="R8307" i="6"/>
  <c r="P8307" i="6"/>
  <c r="S8307" i="6"/>
  <c r="O8307" i="6"/>
  <c r="Q7899" i="6"/>
  <c r="R7899" i="6"/>
  <c r="P7899" i="6"/>
  <c r="S7899" i="6"/>
  <c r="O7899" i="6"/>
  <c r="Q7635" i="6"/>
  <c r="R7635" i="6"/>
  <c r="P7635" i="6"/>
  <c r="S7635" i="6"/>
  <c r="O7635" i="6"/>
  <c r="P7923" i="6"/>
  <c r="S7923" i="6"/>
  <c r="O7923" i="6"/>
  <c r="Q7923" i="6"/>
  <c r="R7923" i="6"/>
  <c r="P7947" i="6"/>
  <c r="S7947" i="6"/>
  <c r="O7947" i="6"/>
  <c r="Q7947" i="6"/>
  <c r="R7947" i="6"/>
  <c r="O7971" i="6"/>
  <c r="Q7971" i="6"/>
  <c r="R7971" i="6"/>
  <c r="P7971" i="6"/>
  <c r="S7971" i="6"/>
  <c r="P7611" i="6"/>
  <c r="S7611" i="6"/>
  <c r="O7611" i="6"/>
  <c r="Q7611" i="6"/>
  <c r="R7611" i="6"/>
  <c r="P7779" i="6"/>
  <c r="S7779" i="6"/>
  <c r="O7779" i="6"/>
  <c r="Q7779" i="6"/>
  <c r="R7779" i="6"/>
  <c r="P8283" i="6"/>
  <c r="S8283" i="6"/>
  <c r="O8283" i="6"/>
  <c r="Q8283" i="6"/>
  <c r="R8283" i="6"/>
  <c r="P8043" i="6"/>
  <c r="S8043" i="6"/>
  <c r="O8043" i="6"/>
  <c r="Q8043" i="6"/>
  <c r="R8043" i="6"/>
  <c r="O7587" i="6"/>
  <c r="R7587" i="6"/>
  <c r="Q7587" i="6"/>
  <c r="S7587" i="6"/>
  <c r="P7587" i="6"/>
  <c r="P8331" i="6"/>
  <c r="S8331" i="6"/>
  <c r="O8331" i="6"/>
  <c r="Q8331" i="6"/>
  <c r="R8331" i="6"/>
  <c r="Q8115" i="6"/>
  <c r="R8115" i="6"/>
  <c r="P8115" i="6"/>
  <c r="S8115" i="6"/>
  <c r="O8115" i="6"/>
  <c r="P8235" i="6"/>
  <c r="S8235" i="6"/>
  <c r="O8235" i="6"/>
  <c r="Q8235" i="6"/>
  <c r="R8235" i="6"/>
  <c r="Q8379" i="6"/>
  <c r="R8379" i="6"/>
  <c r="P8379" i="6"/>
  <c r="S8379" i="6"/>
  <c r="O8379" i="6"/>
  <c r="S8355" i="6"/>
  <c r="O8355" i="6"/>
  <c r="Q8355" i="6"/>
  <c r="R8355" i="6"/>
  <c r="P8355" i="6"/>
  <c r="P7755" i="6"/>
  <c r="S7755" i="6"/>
  <c r="O7755" i="6"/>
  <c r="Q7755" i="6"/>
  <c r="R7755" i="6"/>
  <c r="O8139" i="6"/>
  <c r="Q8139" i="6"/>
  <c r="R8139" i="6"/>
  <c r="P8139" i="6"/>
  <c r="S8139" i="6"/>
  <c r="Q7827" i="6"/>
  <c r="R7827" i="6"/>
  <c r="P7827" i="6"/>
  <c r="S7827" i="6"/>
  <c r="O7827" i="6"/>
  <c r="Q7683" i="6"/>
  <c r="R7683" i="6"/>
  <c r="P7683" i="6"/>
  <c r="S7683" i="6"/>
  <c r="O7683" i="6"/>
  <c r="Q7731" i="6"/>
  <c r="R7731" i="6"/>
  <c r="P7731" i="6"/>
  <c r="S7731" i="6"/>
  <c r="O7731" i="6"/>
  <c r="P7803" i="6"/>
  <c r="S7803" i="6"/>
  <c r="O7803" i="6"/>
  <c r="Q7803" i="6"/>
  <c r="R7803" i="6"/>
  <c r="S7707" i="6"/>
  <c r="O7707" i="6"/>
  <c r="Q7707" i="6"/>
  <c r="R7707" i="6"/>
  <c r="P7707" i="6"/>
  <c r="Q8091" i="6"/>
  <c r="R8091" i="6"/>
  <c r="P8091" i="6"/>
  <c r="S8091" i="6"/>
  <c r="O8091" i="6"/>
  <c r="P8259" i="6"/>
  <c r="S8259" i="6"/>
  <c r="O8259" i="6"/>
  <c r="Q8259" i="6"/>
  <c r="R8259" i="6"/>
  <c r="P7659" i="6"/>
  <c r="S7659" i="6"/>
  <c r="O7659" i="6"/>
  <c r="Q7659" i="6"/>
  <c r="R7659" i="6"/>
  <c r="O8067" i="6"/>
  <c r="Q8067" i="6"/>
  <c r="R8067" i="6"/>
  <c r="P8067" i="6"/>
  <c r="S8067" i="6"/>
  <c r="P8403" i="6"/>
  <c r="S8403" i="6"/>
  <c r="O8403" i="6"/>
  <c r="Q8403" i="6"/>
  <c r="R8403" i="6"/>
  <c r="Q8187" i="6"/>
  <c r="R8187" i="6"/>
  <c r="P8187" i="6"/>
  <c r="S8187" i="6"/>
  <c r="O8187" i="6"/>
  <c r="P7875" i="6"/>
  <c r="S7875" i="6"/>
  <c r="O7875" i="6"/>
  <c r="Q7875" i="6"/>
  <c r="R7875" i="6"/>
  <c r="P8163" i="6"/>
  <c r="S8163" i="6"/>
  <c r="O8163" i="6"/>
  <c r="Q8163" i="6"/>
  <c r="R8163" i="6"/>
  <c r="Q8019" i="6"/>
  <c r="R8019" i="6"/>
  <c r="P8019" i="6"/>
  <c r="S8019" i="6"/>
  <c r="O8019" i="6"/>
  <c r="O8211" i="6"/>
  <c r="Q8211" i="6"/>
  <c r="R8211" i="6"/>
  <c r="P8211" i="6"/>
  <c r="S8211" i="6"/>
  <c r="O7995" i="6"/>
  <c r="R7995" i="6"/>
  <c r="P7995" i="6"/>
  <c r="Q7995" i="6"/>
  <c r="S7995" i="6"/>
  <c r="L35" i="2"/>
  <c r="B32" i="4"/>
  <c r="L247" i="2"/>
  <c r="B244" i="4"/>
  <c r="L123" i="2"/>
  <c r="B120" i="4"/>
  <c r="B102" i="4"/>
  <c r="L105" i="2"/>
  <c r="L278" i="2"/>
  <c r="B275" i="4"/>
  <c r="L279" i="2"/>
  <c r="B276" i="4"/>
  <c r="L222" i="2"/>
  <c r="B219" i="4"/>
  <c r="L145" i="2"/>
  <c r="B142" i="4"/>
  <c r="L356" i="2"/>
  <c r="N356" i="2" s="1"/>
  <c r="L349" i="2"/>
  <c r="N349" i="2" s="1"/>
  <c r="B346" i="4"/>
  <c r="B18" i="4"/>
  <c r="L21" i="2"/>
  <c r="L232" i="2"/>
  <c r="B229" i="4"/>
  <c r="L271" i="2"/>
  <c r="B268" i="4"/>
  <c r="L261" i="2"/>
  <c r="B258" i="4"/>
  <c r="B257" i="4"/>
  <c r="L260" i="2"/>
  <c r="B205" i="4"/>
  <c r="L208" i="2"/>
  <c r="B302" i="4"/>
  <c r="L305" i="2"/>
  <c r="L147" i="2"/>
  <c r="B144" i="4"/>
  <c r="L183" i="2"/>
  <c r="B180" i="4"/>
  <c r="B83" i="4"/>
  <c r="L86" i="2"/>
  <c r="B263" i="4"/>
  <c r="L266" i="2"/>
  <c r="B294" i="4"/>
  <c r="L297" i="2"/>
  <c r="B98" i="4"/>
  <c r="L101" i="2"/>
  <c r="L333" i="2"/>
  <c r="N333" i="2" s="1"/>
  <c r="B330" i="4"/>
  <c r="B255" i="4"/>
  <c r="L258" i="2"/>
  <c r="B29" i="4"/>
  <c r="L32" i="2"/>
  <c r="B283" i="4"/>
  <c r="L286" i="2"/>
  <c r="B215" i="4"/>
  <c r="L218" i="2"/>
  <c r="B328" i="4"/>
  <c r="L331" i="2"/>
  <c r="N331" i="2" s="1"/>
  <c r="B53" i="4"/>
  <c r="L56" i="2"/>
  <c r="L185" i="2"/>
  <c r="B182" i="4"/>
  <c r="L169" i="2"/>
  <c r="B166" i="4"/>
  <c r="B67" i="4"/>
  <c r="L70" i="2"/>
  <c r="L165" i="2"/>
  <c r="B162" i="4"/>
  <c r="B186" i="4"/>
  <c r="L189" i="2"/>
  <c r="L231" i="2"/>
  <c r="B228" i="4"/>
  <c r="L285" i="2"/>
  <c r="B282" i="4"/>
  <c r="L273" i="2"/>
  <c r="B270" i="4"/>
  <c r="L289" i="2"/>
  <c r="B286" i="4"/>
  <c r="L164" i="2"/>
  <c r="B161" i="4"/>
  <c r="B226" i="4"/>
  <c r="L229" i="2"/>
  <c r="B72" i="4"/>
  <c r="L75" i="2"/>
  <c r="L240" i="2"/>
  <c r="B237" i="4"/>
  <c r="B4" i="4"/>
  <c r="L7" i="2"/>
  <c r="L199" i="2"/>
  <c r="B196" i="4"/>
  <c r="L296" i="2"/>
  <c r="B293" i="4"/>
  <c r="B16" i="4"/>
  <c r="L19" i="2"/>
  <c r="L186" i="2"/>
  <c r="B183" i="4"/>
  <c r="B45" i="4"/>
  <c r="L48" i="2"/>
  <c r="B140" i="4"/>
  <c r="L143" i="2"/>
  <c r="L125" i="2"/>
  <c r="B122" i="4"/>
  <c r="B86" i="4"/>
  <c r="L89" i="2"/>
  <c r="L253" i="2"/>
  <c r="B250" i="4"/>
  <c r="B187" i="4"/>
  <c r="L190" i="2"/>
  <c r="L38" i="2"/>
  <c r="B35" i="4"/>
  <c r="L51" i="2"/>
  <c r="B48" i="4"/>
  <c r="L219" i="2"/>
  <c r="B216" i="4"/>
  <c r="B231" i="4"/>
  <c r="L234" i="2"/>
  <c r="L152" i="2"/>
  <c r="B149" i="4"/>
  <c r="L65" i="2"/>
  <c r="B62" i="4"/>
  <c r="L224" i="2"/>
  <c r="B221" i="4"/>
  <c r="L319" i="2"/>
  <c r="B316" i="4"/>
  <c r="L242" i="2"/>
  <c r="B239" i="4"/>
  <c r="B291" i="4"/>
  <c r="L294" i="2"/>
  <c r="B259" i="4"/>
  <c r="L262" i="2"/>
  <c r="B130" i="4"/>
  <c r="L133" i="2"/>
  <c r="L146" i="2"/>
  <c r="B143" i="4"/>
  <c r="L119" i="2"/>
  <c r="B116" i="4"/>
  <c r="L316" i="2"/>
  <c r="B313" i="4"/>
  <c r="L106" i="2"/>
  <c r="B103" i="4"/>
  <c r="L329" i="2"/>
  <c r="N329" i="2" s="1"/>
  <c r="B326" i="4"/>
  <c r="B31" i="4"/>
  <c r="L34" i="2"/>
  <c r="L80" i="2"/>
  <c r="B77" i="4"/>
  <c r="B36" i="4"/>
  <c r="L39" i="2"/>
  <c r="B50" i="4"/>
  <c r="L53" i="2"/>
  <c r="L264" i="2"/>
  <c r="B261" i="4"/>
  <c r="L59" i="2"/>
  <c r="B56" i="4"/>
  <c r="B20" i="4"/>
  <c r="L23" i="2"/>
  <c r="L194" i="2"/>
  <c r="B191" i="4"/>
  <c r="L328" i="2"/>
  <c r="N328" i="2" s="1"/>
  <c r="B325" i="4"/>
  <c r="B81" i="4"/>
  <c r="L84" i="2"/>
  <c r="L160" i="2"/>
  <c r="B157" i="4"/>
  <c r="L302" i="2"/>
  <c r="B299" i="4"/>
  <c r="B163" i="4"/>
  <c r="L166" i="2"/>
  <c r="L281" i="2"/>
  <c r="B278" i="4"/>
  <c r="B337" i="4"/>
  <c r="L340" i="2"/>
  <c r="N340" i="2" s="1"/>
  <c r="L304" i="2"/>
  <c r="B301" i="4"/>
  <c r="L330" i="2"/>
  <c r="N330" i="2" s="1"/>
  <c r="B327" i="4"/>
  <c r="B154" i="4"/>
  <c r="L157" i="2"/>
  <c r="L197" i="2"/>
  <c r="B194" i="4"/>
  <c r="B52" i="4"/>
  <c r="L55" i="2"/>
  <c r="B111" i="4"/>
  <c r="L114" i="2"/>
  <c r="B223" i="4"/>
  <c r="L226" i="2"/>
  <c r="B252" i="4"/>
  <c r="L255" i="2"/>
  <c r="L290" i="2"/>
  <c r="B287" i="4"/>
  <c r="B104" i="4"/>
  <c r="L107" i="2"/>
  <c r="B27" i="4"/>
  <c r="L30" i="2"/>
  <c r="L131" i="2"/>
  <c r="B128" i="4"/>
  <c r="B305" i="4"/>
  <c r="L308" i="2"/>
  <c r="B107" i="4"/>
  <c r="L110" i="2"/>
  <c r="L306" i="2"/>
  <c r="B303" i="4"/>
  <c r="L192" i="2"/>
  <c r="B189" i="4"/>
  <c r="B209" i="4"/>
  <c r="L212" i="2"/>
  <c r="L320" i="2"/>
  <c r="B317" i="4"/>
  <c r="L135" i="2"/>
  <c r="B132" i="4"/>
  <c r="B82" i="4"/>
  <c r="L85" i="2"/>
  <c r="B10" i="4"/>
  <c r="L13" i="2"/>
  <c r="L274" i="2"/>
  <c r="B271" i="4"/>
  <c r="L12" i="2"/>
  <c r="B9" i="4"/>
  <c r="B84" i="4"/>
  <c r="L87" i="2"/>
  <c r="B151" i="4"/>
  <c r="L154" i="2"/>
  <c r="L203" i="2"/>
  <c r="B200" i="4"/>
  <c r="L205" i="2"/>
  <c r="B202" i="4"/>
  <c r="B156" i="4"/>
  <c r="L159" i="2"/>
  <c r="L17" i="2"/>
  <c r="B14" i="4"/>
  <c r="B74" i="4"/>
  <c r="L77" i="2"/>
  <c r="L344" i="2"/>
  <c r="N344" i="2" s="1"/>
  <c r="B341" i="4"/>
  <c r="L120" i="2"/>
  <c r="B117" i="4"/>
  <c r="B185" i="4"/>
  <c r="L188" i="2"/>
  <c r="L257" i="2"/>
  <c r="B254" i="4"/>
  <c r="B134" i="4"/>
  <c r="L137" i="2"/>
  <c r="B106" i="4"/>
  <c r="L109" i="2"/>
  <c r="B171" i="4"/>
  <c r="L174" i="2"/>
  <c r="B290" i="4"/>
  <c r="L293" i="2"/>
  <c r="B5" i="4"/>
  <c r="L8" i="2"/>
  <c r="L343" i="2"/>
  <c r="N343" i="2" s="1"/>
  <c r="B340" i="4"/>
  <c r="L163" i="2"/>
  <c r="B160" i="4"/>
  <c r="L196" i="2"/>
  <c r="B193" i="4"/>
  <c r="L177" i="2"/>
  <c r="B174" i="4"/>
  <c r="L91" i="2"/>
  <c r="B88" i="4"/>
  <c r="B90" i="4"/>
  <c r="L93" i="2"/>
  <c r="L95" i="2"/>
  <c r="B92" i="4"/>
  <c r="B315" i="4"/>
  <c r="L318" i="2"/>
  <c r="L220" i="2"/>
  <c r="B217" i="4"/>
  <c r="L171" i="2"/>
  <c r="B168" i="4"/>
  <c r="L162" i="2"/>
  <c r="B159" i="4"/>
  <c r="L269" i="2"/>
  <c r="B266" i="4"/>
  <c r="L134" i="2"/>
  <c r="B131" i="4"/>
  <c r="B57" i="4"/>
  <c r="L60" i="2"/>
  <c r="L263" i="2"/>
  <c r="B260" i="4"/>
  <c r="L214" i="2"/>
  <c r="B211" i="4"/>
  <c r="L62" i="2"/>
  <c r="B59" i="4"/>
  <c r="L342" i="2"/>
  <c r="N342" i="2" s="1"/>
  <c r="B339" i="4"/>
  <c r="L141" i="2"/>
  <c r="B138" i="4"/>
  <c r="L124" i="2"/>
  <c r="B121" i="4"/>
  <c r="L69" i="2"/>
  <c r="B66" i="4"/>
  <c r="B312" i="4"/>
  <c r="L315" i="2"/>
  <c r="L314" i="2"/>
  <c r="B311" i="4"/>
  <c r="L245" i="2"/>
  <c r="B242" i="4"/>
  <c r="L347" i="2"/>
  <c r="N347" i="2" s="1"/>
  <c r="B344" i="4"/>
  <c r="L265" i="2"/>
  <c r="B262" i="4"/>
  <c r="B248" i="4"/>
  <c r="L251" i="2"/>
  <c r="L22" i="2"/>
  <c r="B19" i="4"/>
  <c r="L213" i="2"/>
  <c r="B210" i="4"/>
  <c r="L288" i="2"/>
  <c r="B285" i="4"/>
  <c r="L193" i="2"/>
  <c r="B190" i="4"/>
  <c r="L153" i="2"/>
  <c r="B150" i="4"/>
  <c r="L139" i="2"/>
  <c r="B136" i="4"/>
  <c r="B28" i="4"/>
  <c r="L31" i="2"/>
  <c r="L116" i="2"/>
  <c r="B113" i="4"/>
  <c r="B95" i="4"/>
  <c r="L98" i="2"/>
  <c r="L33" i="2"/>
  <c r="B30" i="4"/>
  <c r="B304" i="4"/>
  <c r="L307" i="2"/>
  <c r="B292" i="4"/>
  <c r="L295" i="2"/>
  <c r="B281" i="4"/>
  <c r="L284" i="2"/>
  <c r="L322" i="2"/>
  <c r="N322" i="2" s="1"/>
  <c r="B319" i="4"/>
  <c r="B333" i="4"/>
  <c r="L336" i="2"/>
  <c r="N336" i="2" s="1"/>
  <c r="L43" i="2"/>
  <c r="B40" i="4"/>
  <c r="B47" i="4"/>
  <c r="L50" i="2"/>
  <c r="L303" i="2"/>
  <c r="B300" i="4"/>
  <c r="B273" i="4"/>
  <c r="L276" i="2"/>
  <c r="B212" i="4"/>
  <c r="L215" i="2"/>
  <c r="L210" i="2"/>
  <c r="B207" i="4"/>
  <c r="L100" i="2"/>
  <c r="B97" i="4"/>
  <c r="L334" i="2"/>
  <c r="N334" i="2" s="1"/>
  <c r="B331" i="4"/>
  <c r="B24" i="4"/>
  <c r="L27" i="2"/>
  <c r="B176" i="4"/>
  <c r="L179" i="2"/>
  <c r="B308" i="4"/>
  <c r="L311" i="2"/>
  <c r="B135" i="4"/>
  <c r="L138" i="2"/>
  <c r="L225" i="2"/>
  <c r="B222" i="4"/>
  <c r="L291" i="2"/>
  <c r="B288" i="4"/>
  <c r="B203" i="4"/>
  <c r="L206" i="2"/>
  <c r="L128" i="2"/>
  <c r="B125" i="4"/>
  <c r="B44" i="4"/>
  <c r="L47" i="2"/>
  <c r="L108" i="2"/>
  <c r="B105" i="4"/>
  <c r="L228" i="2"/>
  <c r="B225" i="4"/>
  <c r="L113" i="2"/>
  <c r="B110" i="4"/>
  <c r="B79" i="4"/>
  <c r="L82" i="2"/>
  <c r="L176" i="2"/>
  <c r="B173" i="4"/>
  <c r="L238" i="2"/>
  <c r="B235" i="4"/>
  <c r="B246" i="4"/>
  <c r="L249" i="2"/>
  <c r="B297" i="4"/>
  <c r="L300" i="2"/>
  <c r="B204" i="4"/>
  <c r="L207" i="2"/>
  <c r="B184" i="4"/>
  <c r="L187" i="2"/>
  <c r="B54" i="4"/>
  <c r="L57" i="2"/>
  <c r="L209" i="2"/>
  <c r="B206" i="4"/>
  <c r="B329" i="4"/>
  <c r="L332" i="2"/>
  <c r="N332" i="2" s="1"/>
  <c r="B63" i="4"/>
  <c r="L66" i="2"/>
  <c r="L136" i="2"/>
  <c r="B133" i="4"/>
  <c r="B243" i="4"/>
  <c r="L246" i="2"/>
  <c r="B310" i="4"/>
  <c r="L313" i="2"/>
  <c r="B126" i="4"/>
  <c r="L129" i="2"/>
  <c r="L354" i="2"/>
  <c r="N354" i="2" s="1"/>
  <c r="B351" i="4"/>
  <c r="B33" i="4"/>
  <c r="L36" i="2"/>
  <c r="B158" i="4"/>
  <c r="L161" i="2"/>
  <c r="L41" i="2"/>
  <c r="B38" i="4"/>
  <c r="B234" i="4"/>
  <c r="L237" i="2"/>
  <c r="L18" i="2"/>
  <c r="B15" i="4"/>
  <c r="L324" i="2"/>
  <c r="N324" i="2" s="1"/>
  <c r="B321" i="4"/>
  <c r="L25" i="2"/>
  <c r="B22" i="4"/>
  <c r="B99" i="4"/>
  <c r="L102" i="2"/>
  <c r="L151" i="2"/>
  <c r="B148" i="4"/>
  <c r="B46" i="4"/>
  <c r="L49" i="2"/>
  <c r="B8" i="4"/>
  <c r="L11" i="2"/>
  <c r="B306" i="4"/>
  <c r="L309" i="2"/>
  <c r="L270" i="2"/>
  <c r="B267" i="4"/>
  <c r="B179" i="4"/>
  <c r="L182" i="2"/>
  <c r="B245" i="4"/>
  <c r="L248" i="2"/>
  <c r="L321" i="2"/>
  <c r="B318" i="4"/>
  <c r="B198" i="4"/>
  <c r="L201" i="2"/>
  <c r="B129" i="4"/>
  <c r="L132" i="2"/>
  <c r="L299" i="2"/>
  <c r="B296" i="4"/>
  <c r="L10" i="2"/>
  <c r="B7" i="4"/>
  <c r="L339" i="2"/>
  <c r="N339" i="2" s="1"/>
  <c r="B336" i="4"/>
  <c r="L184" i="2"/>
  <c r="B181" i="4"/>
  <c r="L355" i="2"/>
  <c r="N355" i="2" s="1"/>
  <c r="B352" i="4"/>
  <c r="L312" i="2"/>
  <c r="B309" i="4"/>
  <c r="B119" i="4"/>
  <c r="L122" i="2"/>
  <c r="B348" i="4"/>
  <c r="L351" i="2"/>
  <c r="N351" i="2" s="1"/>
  <c r="B42" i="4"/>
  <c r="L45" i="2"/>
  <c r="B284" i="4"/>
  <c r="L287" i="2"/>
  <c r="B108" i="4"/>
  <c r="L111" i="2"/>
  <c r="L191" i="2"/>
  <c r="B188" i="4"/>
  <c r="B58" i="4"/>
  <c r="L61" i="2"/>
  <c r="B232" i="4"/>
  <c r="L235" i="2"/>
  <c r="L68" i="2"/>
  <c r="B65" i="4"/>
  <c r="B89" i="4"/>
  <c r="L92" i="2"/>
  <c r="L76" i="2"/>
  <c r="B73" i="4"/>
  <c r="B224" i="4"/>
  <c r="L227" i="2"/>
  <c r="L44" i="2"/>
  <c r="B41" i="4"/>
  <c r="L37" i="2"/>
  <c r="B34" i="4"/>
  <c r="B114" i="4"/>
  <c r="L117" i="2"/>
  <c r="L233" i="2"/>
  <c r="B230" i="4"/>
  <c r="B101" i="4"/>
  <c r="L104" i="2"/>
  <c r="L173" i="2"/>
  <c r="B170" i="4"/>
  <c r="L350" i="2"/>
  <c r="N350" i="2" s="1"/>
  <c r="B347" i="4"/>
  <c r="L180" i="2"/>
  <c r="B177" i="4"/>
  <c r="L121" i="2"/>
  <c r="B118" i="4"/>
  <c r="L81" i="2"/>
  <c r="B78" i="4"/>
  <c r="B109" i="4"/>
  <c r="L112" i="2"/>
  <c r="B61" i="4"/>
  <c r="L64" i="2"/>
  <c r="B269" i="4"/>
  <c r="L272" i="2"/>
  <c r="L127" i="2"/>
  <c r="B124" i="4"/>
  <c r="B93" i="4"/>
  <c r="L96" i="2"/>
  <c r="B25" i="4"/>
  <c r="L28" i="2"/>
  <c r="L348" i="2"/>
  <c r="N348" i="2" s="1"/>
  <c r="B345" i="4"/>
  <c r="L337" i="2"/>
  <c r="N337" i="2" s="1"/>
  <c r="B334" i="4"/>
  <c r="B195" i="4"/>
  <c r="L198" i="2"/>
  <c r="B220" i="4"/>
  <c r="L223" i="2"/>
  <c r="L42" i="2"/>
  <c r="B39" i="4"/>
  <c r="L118" i="2"/>
  <c r="B115" i="4"/>
  <c r="B172" i="4"/>
  <c r="L175" i="2"/>
  <c r="B6" i="4"/>
  <c r="L9" i="2"/>
  <c r="L140" i="2"/>
  <c r="B137" i="4"/>
  <c r="L345" i="2"/>
  <c r="N345" i="2" s="1"/>
  <c r="B342" i="4"/>
  <c r="L283" i="2"/>
  <c r="B280" i="4"/>
  <c r="L252" i="2"/>
  <c r="B249" i="4"/>
  <c r="L236" i="2"/>
  <c r="B233" i="4"/>
  <c r="B23" i="4"/>
  <c r="L26" i="2"/>
  <c r="B320" i="4"/>
  <c r="L323" i="2"/>
  <c r="N323" i="2" s="1"/>
  <c r="B332" i="4"/>
  <c r="L335" i="2"/>
  <c r="N335" i="2" s="1"/>
  <c r="B307" i="4"/>
  <c r="L310" i="2"/>
  <c r="B49" i="4"/>
  <c r="L52" i="2"/>
  <c r="L58" i="2"/>
  <c r="B55" i="4"/>
  <c r="B11" i="4"/>
  <c r="L14" i="2"/>
  <c r="B51" i="4"/>
  <c r="L54" i="2"/>
  <c r="B85" i="4"/>
  <c r="L88" i="2"/>
  <c r="B70" i="4"/>
  <c r="L73" i="2"/>
  <c r="L181" i="2"/>
  <c r="B178" i="4"/>
  <c r="B146" i="4"/>
  <c r="L149" i="2"/>
  <c r="L83" i="2"/>
  <c r="B80" i="4"/>
  <c r="L280" i="2"/>
  <c r="B277" i="4"/>
  <c r="L170" i="2"/>
  <c r="B167" i="4"/>
  <c r="L74" i="2"/>
  <c r="B71" i="4"/>
  <c r="B322" i="4"/>
  <c r="L325" i="2"/>
  <c r="N325" i="2" s="1"/>
  <c r="B264" i="4"/>
  <c r="L267" i="2"/>
  <c r="L254" i="2"/>
  <c r="B251" i="4"/>
  <c r="L243" i="2"/>
  <c r="B240" i="4"/>
  <c r="B335" i="4"/>
  <c r="L338" i="2"/>
  <c r="N338" i="2" s="1"/>
  <c r="B213" i="4"/>
  <c r="L216" i="2"/>
  <c r="L142" i="2"/>
  <c r="B139" i="4"/>
  <c r="B236" i="4"/>
  <c r="L239" i="2"/>
  <c r="B241" i="4"/>
  <c r="L244" i="2"/>
  <c r="B247" i="4"/>
  <c r="L250" i="2"/>
  <c r="B155" i="4"/>
  <c r="L158" i="2"/>
  <c r="B141" i="4"/>
  <c r="L144" i="2"/>
  <c r="L130" i="2"/>
  <c r="B127" i="4"/>
  <c r="L168" i="2"/>
  <c r="B165" i="4"/>
  <c r="L352" i="2"/>
  <c r="N352" i="2" s="1"/>
  <c r="B349" i="4"/>
  <c r="L217" i="2"/>
  <c r="B214" i="4"/>
  <c r="B274" i="4"/>
  <c r="L277" i="2"/>
  <c r="B265" i="4"/>
  <c r="L268" i="2"/>
  <c r="B43" i="4"/>
  <c r="L46" i="2"/>
  <c r="B64" i="4"/>
  <c r="L67" i="2"/>
  <c r="B112" i="4"/>
  <c r="L115" i="2"/>
  <c r="B227" i="4"/>
  <c r="L230" i="2"/>
  <c r="B153" i="4"/>
  <c r="L156" i="2"/>
  <c r="B279" i="4"/>
  <c r="L282" i="2"/>
  <c r="B12" i="4"/>
  <c r="L15" i="2"/>
  <c r="L327" i="2"/>
  <c r="N327" i="2" s="1"/>
  <c r="B324" i="4"/>
  <c r="L90" i="2"/>
  <c r="B87" i="4"/>
  <c r="B100" i="4"/>
  <c r="L103" i="2"/>
  <c r="B37" i="4"/>
  <c r="L40" i="2"/>
  <c r="B169" i="4"/>
  <c r="L172" i="2"/>
  <c r="L78" i="2"/>
  <c r="B75" i="4"/>
  <c r="B91" i="4"/>
  <c r="L94" i="2"/>
  <c r="B238" i="4"/>
  <c r="L241" i="2"/>
  <c r="L204" i="2"/>
  <c r="B201" i="4"/>
  <c r="B298" i="4"/>
  <c r="L301" i="2"/>
  <c r="L211" i="2"/>
  <c r="B208" i="4"/>
  <c r="L341" i="2"/>
  <c r="N341" i="2" s="1"/>
  <c r="B338" i="4"/>
  <c r="B13" i="4"/>
  <c r="L16" i="2"/>
  <c r="B175" i="4"/>
  <c r="L178" i="2"/>
  <c r="B26" i="4"/>
  <c r="L29" i="2"/>
  <c r="B145" i="4"/>
  <c r="L148" i="2"/>
  <c r="B192" i="4"/>
  <c r="L195" i="2"/>
  <c r="L221" i="2"/>
  <c r="B218" i="4"/>
  <c r="L202" i="2"/>
  <c r="B199" i="4"/>
  <c r="L256" i="2"/>
  <c r="B253" i="4"/>
  <c r="L346" i="2"/>
  <c r="N346" i="2" s="1"/>
  <c r="B343" i="4"/>
  <c r="L167" i="2"/>
  <c r="B164" i="4"/>
  <c r="L20" i="2"/>
  <c r="B17" i="4"/>
  <c r="L79" i="2"/>
  <c r="B76" i="4"/>
  <c r="B197" i="4"/>
  <c r="L200" i="2"/>
  <c r="B68" i="4"/>
  <c r="L71" i="2"/>
  <c r="L150" i="2"/>
  <c r="B147" i="4"/>
  <c r="B314" i="4"/>
  <c r="L317" i="2"/>
  <c r="B21" i="4"/>
  <c r="L24" i="2"/>
  <c r="B60" i="4"/>
  <c r="L63" i="2"/>
  <c r="L353" i="2"/>
  <c r="N353" i="2" s="1"/>
  <c r="B350" i="4"/>
  <c r="B289" i="4"/>
  <c r="L292" i="2"/>
  <c r="B94" i="4"/>
  <c r="L97" i="2"/>
  <c r="B96" i="4"/>
  <c r="L99" i="2"/>
  <c r="L275" i="2"/>
  <c r="B272" i="4"/>
  <c r="L155" i="2"/>
  <c r="B152" i="4"/>
  <c r="L326" i="2"/>
  <c r="N326" i="2" s="1"/>
  <c r="B323" i="4"/>
  <c r="L72" i="2"/>
  <c r="B69" i="4"/>
  <c r="L298" i="2"/>
  <c r="B295" i="4"/>
  <c r="L259" i="2"/>
  <c r="B256" i="4"/>
  <c r="L126" i="2"/>
  <c r="B123" i="4"/>
  <c r="O324" i="2" l="1"/>
  <c r="Q324" i="2"/>
  <c r="P324" i="2"/>
  <c r="M324" i="2"/>
  <c r="S324" i="2"/>
  <c r="R324" i="2"/>
  <c r="O328" i="2"/>
  <c r="S328" i="2"/>
  <c r="R328" i="2"/>
  <c r="Q328" i="2"/>
  <c r="P328" i="2"/>
  <c r="M328" i="2"/>
  <c r="Q329" i="2"/>
  <c r="M329" i="2"/>
  <c r="S329" i="2"/>
  <c r="R329" i="2"/>
  <c r="P329" i="2"/>
  <c r="O329" i="2"/>
  <c r="S343" i="2"/>
  <c r="R343" i="2"/>
  <c r="Q343" i="2"/>
  <c r="P343" i="2"/>
  <c r="O343" i="2"/>
  <c r="M343" i="2"/>
  <c r="O344" i="2"/>
  <c r="P344" i="2"/>
  <c r="M344" i="2"/>
  <c r="S344" i="2"/>
  <c r="R344" i="2"/>
  <c r="Q344" i="2"/>
  <c r="Q349" i="2"/>
  <c r="S349" i="2"/>
  <c r="P349" i="2"/>
  <c r="R349" i="2"/>
  <c r="O349" i="2"/>
  <c r="M349" i="2"/>
  <c r="Q325" i="2"/>
  <c r="S325" i="2"/>
  <c r="R325" i="2"/>
  <c r="P325" i="2"/>
  <c r="M325" i="2"/>
  <c r="O325" i="2"/>
  <c r="S331" i="2"/>
  <c r="R331" i="2"/>
  <c r="Q331" i="2"/>
  <c r="O331" i="2"/>
  <c r="P331" i="2"/>
  <c r="M331" i="2"/>
  <c r="Q327" i="2"/>
  <c r="P327" i="2"/>
  <c r="O327" i="2"/>
  <c r="M327" i="2"/>
  <c r="S327" i="2"/>
  <c r="R327" i="2"/>
  <c r="O352" i="2"/>
  <c r="S352" i="2"/>
  <c r="R352" i="2"/>
  <c r="Q352" i="2"/>
  <c r="P352" i="2"/>
  <c r="M352" i="2"/>
  <c r="O348" i="2"/>
  <c r="S348" i="2"/>
  <c r="R348" i="2"/>
  <c r="Q348" i="2"/>
  <c r="P348" i="2"/>
  <c r="M348" i="2"/>
  <c r="S350" i="2"/>
  <c r="P350" i="2"/>
  <c r="O350" i="2"/>
  <c r="M350" i="2"/>
  <c r="R350" i="2"/>
  <c r="Q350" i="2"/>
  <c r="P347" i="2"/>
  <c r="O347" i="2"/>
  <c r="M347" i="2"/>
  <c r="S347" i="2"/>
  <c r="R347" i="2"/>
  <c r="Q347" i="2"/>
  <c r="O340" i="2"/>
  <c r="S340" i="2"/>
  <c r="R340" i="2"/>
  <c r="Q340" i="2"/>
  <c r="P340" i="2"/>
  <c r="M340" i="2"/>
  <c r="Q353" i="2"/>
  <c r="P353" i="2"/>
  <c r="O353" i="2"/>
  <c r="M353" i="2"/>
  <c r="S353" i="2"/>
  <c r="R353" i="2"/>
  <c r="M355" i="2"/>
  <c r="S355" i="2"/>
  <c r="R355" i="2"/>
  <c r="Q355" i="2"/>
  <c r="P355" i="2"/>
  <c r="O355" i="2"/>
  <c r="Q341" i="2"/>
  <c r="O341" i="2"/>
  <c r="M341" i="2"/>
  <c r="S341" i="2"/>
  <c r="R341" i="2"/>
  <c r="P341" i="2"/>
  <c r="S338" i="2"/>
  <c r="O338" i="2"/>
  <c r="M338" i="2"/>
  <c r="R338" i="2"/>
  <c r="Q338" i="2"/>
  <c r="P338" i="2"/>
  <c r="O335" i="2"/>
  <c r="M335" i="2"/>
  <c r="S335" i="2"/>
  <c r="R335" i="2"/>
  <c r="Q335" i="2"/>
  <c r="P335" i="2"/>
  <c r="O332" i="2"/>
  <c r="M332" i="2"/>
  <c r="S332" i="2"/>
  <c r="R332" i="2"/>
  <c r="Q332" i="2"/>
  <c r="P332" i="2"/>
  <c r="O336" i="2"/>
  <c r="R336" i="2"/>
  <c r="Q336" i="2"/>
  <c r="P336" i="2"/>
  <c r="M336" i="2"/>
  <c r="S336" i="2"/>
  <c r="S354" i="2"/>
  <c r="R354" i="2"/>
  <c r="Q354" i="2"/>
  <c r="P354" i="2"/>
  <c r="O354" i="2"/>
  <c r="M354" i="2"/>
  <c r="S322" i="2"/>
  <c r="R322" i="2"/>
  <c r="Q322" i="2"/>
  <c r="P322" i="2"/>
  <c r="O322" i="2"/>
  <c r="M322" i="2"/>
  <c r="M323" i="2"/>
  <c r="S323" i="2"/>
  <c r="R323" i="2"/>
  <c r="Q323" i="2"/>
  <c r="P323" i="2"/>
  <c r="O323" i="2"/>
  <c r="S334" i="2"/>
  <c r="R334" i="2"/>
  <c r="Q334" i="2"/>
  <c r="P334" i="2"/>
  <c r="O334" i="2"/>
  <c r="M334" i="2"/>
  <c r="Q333" i="2"/>
  <c r="R333" i="2"/>
  <c r="P333" i="2"/>
  <c r="O333" i="2"/>
  <c r="M333" i="2"/>
  <c r="S333" i="2"/>
  <c r="S351" i="2"/>
  <c r="R351" i="2"/>
  <c r="Q351" i="2"/>
  <c r="P351" i="2"/>
  <c r="O351" i="2"/>
  <c r="M351" i="2"/>
  <c r="S326" i="2"/>
  <c r="M326" i="2"/>
  <c r="R326" i="2"/>
  <c r="Q326" i="2"/>
  <c r="P326" i="2"/>
  <c r="O326" i="2"/>
  <c r="S346" i="2"/>
  <c r="R346" i="2"/>
  <c r="Q346" i="2"/>
  <c r="P346" i="2"/>
  <c r="O346" i="2"/>
  <c r="M346" i="2"/>
  <c r="Q345" i="2"/>
  <c r="S345" i="2"/>
  <c r="R345" i="2"/>
  <c r="P345" i="2"/>
  <c r="O345" i="2"/>
  <c r="M345" i="2"/>
  <c r="Q337" i="2"/>
  <c r="S337" i="2"/>
  <c r="R337" i="2"/>
  <c r="P337" i="2"/>
  <c r="O337" i="2"/>
  <c r="M337" i="2"/>
  <c r="R339" i="2"/>
  <c r="Q339" i="2"/>
  <c r="P339" i="2"/>
  <c r="O339" i="2"/>
  <c r="M339" i="2"/>
  <c r="S339" i="2"/>
  <c r="S342" i="2"/>
  <c r="R342" i="2"/>
  <c r="Q342" i="2"/>
  <c r="P342" i="2"/>
  <c r="O342" i="2"/>
  <c r="M342" i="2"/>
  <c r="S330" i="2"/>
  <c r="Q330" i="2"/>
  <c r="P330" i="2"/>
  <c r="O330" i="2"/>
  <c r="M330" i="2"/>
  <c r="R330" i="2"/>
  <c r="O356" i="2"/>
  <c r="Q356" i="2"/>
  <c r="P356" i="2"/>
  <c r="M356" i="2"/>
  <c r="S356" i="2"/>
  <c r="R356" i="2"/>
  <c r="C87" i="4"/>
  <c r="E87" i="4" s="1"/>
  <c r="D87" i="4"/>
  <c r="H87" i="4" s="1"/>
  <c r="D49" i="4"/>
  <c r="H49" i="4" s="1"/>
  <c r="C49" i="4"/>
  <c r="E49" i="4" s="1"/>
  <c r="I358" i="4"/>
  <c r="C25" i="4"/>
  <c r="E25" i="4" s="1"/>
  <c r="D25" i="4"/>
  <c r="H25" i="4" s="1"/>
  <c r="C89" i="4"/>
  <c r="E89" i="4" s="1"/>
  <c r="D89" i="4"/>
  <c r="H89" i="4" s="1"/>
  <c r="I415" i="4"/>
  <c r="C243" i="4"/>
  <c r="E243" i="4" s="1"/>
  <c r="D243" i="4"/>
  <c r="H243" i="4" s="1"/>
  <c r="D308" i="4"/>
  <c r="H308" i="4"/>
  <c r="C308" i="4"/>
  <c r="E308" i="4" s="1"/>
  <c r="D113" i="4"/>
  <c r="H113" i="4" s="1"/>
  <c r="C113" i="4"/>
  <c r="E113" i="4" s="1"/>
  <c r="I359" i="4"/>
  <c r="C271" i="4"/>
  <c r="E271" i="4" s="1"/>
  <c r="D271" i="4"/>
  <c r="H271" i="4" s="1"/>
  <c r="G337" i="4"/>
  <c r="I337" i="4" s="1"/>
  <c r="C337" i="4"/>
  <c r="E337" i="4" s="1"/>
  <c r="D337" i="4"/>
  <c r="H337" i="4"/>
  <c r="C299" i="4"/>
  <c r="E299" i="4" s="1"/>
  <c r="D299" i="4"/>
  <c r="H299" i="4" s="1"/>
  <c r="D221" i="4"/>
  <c r="H221" i="4" s="1"/>
  <c r="C221" i="4"/>
  <c r="E221" i="4" s="1"/>
  <c r="C237" i="4"/>
  <c r="D237" i="4"/>
  <c r="H237" i="4" s="1"/>
  <c r="C123" i="4"/>
  <c r="E123" i="4" s="1"/>
  <c r="D123" i="4"/>
  <c r="H123" i="4" s="1"/>
  <c r="G350" i="4"/>
  <c r="I350" i="4" s="1"/>
  <c r="C350" i="4"/>
  <c r="E350" i="4" s="1"/>
  <c r="H350" i="4"/>
  <c r="D350" i="4"/>
  <c r="C75" i="4"/>
  <c r="E75" i="4" s="1"/>
  <c r="D75" i="4"/>
  <c r="H75" i="4" s="1"/>
  <c r="C227" i="4"/>
  <c r="E227" i="4" s="1"/>
  <c r="D227" i="4"/>
  <c r="H227" i="4" s="1"/>
  <c r="H335" i="4"/>
  <c r="C335" i="4"/>
  <c r="E335" i="4" s="1"/>
  <c r="G335" i="4"/>
  <c r="I335" i="4" s="1"/>
  <c r="D335" i="4"/>
  <c r="D178" i="4"/>
  <c r="H178" i="4" s="1"/>
  <c r="C178" i="4"/>
  <c r="E178" i="4" s="1"/>
  <c r="D296" i="4"/>
  <c r="H296" i="4" s="1"/>
  <c r="C296" i="4"/>
  <c r="E296" i="4" s="1"/>
  <c r="C273" i="4"/>
  <c r="D273" i="4"/>
  <c r="H273" i="4" s="1"/>
  <c r="I382" i="4"/>
  <c r="C171" i="4"/>
  <c r="E171" i="4" s="1"/>
  <c r="D171" i="4"/>
  <c r="H171" i="4" s="1"/>
  <c r="C313" i="4"/>
  <c r="E313" i="4" s="1"/>
  <c r="D313" i="4"/>
  <c r="H313" i="4" s="1"/>
  <c r="C120" i="4"/>
  <c r="E120" i="4" s="1"/>
  <c r="D120" i="4"/>
  <c r="H120" i="4" s="1"/>
  <c r="D199" i="4"/>
  <c r="H199" i="4" s="1"/>
  <c r="C199" i="4"/>
  <c r="E199" i="4" s="1"/>
  <c r="C100" i="4"/>
  <c r="E100" i="4" s="1"/>
  <c r="D100" i="4"/>
  <c r="H100" i="4" s="1"/>
  <c r="I386" i="4"/>
  <c r="C141" i="4"/>
  <c r="E141" i="4" s="1"/>
  <c r="D141" i="4"/>
  <c r="H141" i="4" s="1"/>
  <c r="C220" i="4"/>
  <c r="E220" i="4" s="1"/>
  <c r="D220" i="4"/>
  <c r="H220" i="4" s="1"/>
  <c r="C297" i="4"/>
  <c r="E297" i="4" s="1"/>
  <c r="D297" i="4"/>
  <c r="H297" i="4" s="1"/>
  <c r="C212" i="4"/>
  <c r="D212" i="4"/>
  <c r="H212" i="4" s="1"/>
  <c r="C281" i="4"/>
  <c r="E281" i="4" s="1"/>
  <c r="D281" i="4"/>
  <c r="H281" i="4" s="1"/>
  <c r="D154" i="4"/>
  <c r="H154" i="4" s="1"/>
  <c r="C154" i="4"/>
  <c r="E154" i="4" s="1"/>
  <c r="D261" i="4"/>
  <c r="H261" i="4" s="1"/>
  <c r="C261" i="4"/>
  <c r="E261" i="4" s="1"/>
  <c r="D130" i="4"/>
  <c r="H130" i="4" s="1"/>
  <c r="C130" i="4"/>
  <c r="E130" i="4" s="1"/>
  <c r="D98" i="4"/>
  <c r="H98" i="4" s="1"/>
  <c r="C98" i="4"/>
  <c r="E98" i="4" s="1"/>
  <c r="C302" i="4"/>
  <c r="E302" i="4" s="1"/>
  <c r="D302" i="4"/>
  <c r="H302" i="4" s="1"/>
  <c r="C265" i="4"/>
  <c r="E265" i="4" s="1"/>
  <c r="D265" i="4"/>
  <c r="H265" i="4" s="1"/>
  <c r="C236" i="4"/>
  <c r="E236" i="4" s="1"/>
  <c r="D236" i="4"/>
  <c r="H236" i="4" s="1"/>
  <c r="C146" i="4"/>
  <c r="E146" i="4" s="1"/>
  <c r="D146" i="4"/>
  <c r="H146" i="4" s="1"/>
  <c r="I354" i="4"/>
  <c r="D267" i="4"/>
  <c r="H267" i="4" s="1"/>
  <c r="C267" i="4"/>
  <c r="E267" i="4" s="1"/>
  <c r="C204" i="4"/>
  <c r="E204" i="4" s="1"/>
  <c r="D204" i="4"/>
  <c r="H204" i="4" s="1"/>
  <c r="I370" i="4"/>
  <c r="C260" i="4"/>
  <c r="E260" i="4" s="1"/>
  <c r="D260" i="4"/>
  <c r="H260" i="4" s="1"/>
  <c r="C168" i="4"/>
  <c r="E168" i="4" s="1"/>
  <c r="D168" i="4"/>
  <c r="H168" i="4" s="1"/>
  <c r="D14" i="4"/>
  <c r="C14" i="4"/>
  <c r="E14" i="4" s="1"/>
  <c r="G14" i="4" s="1"/>
  <c r="I14" i="4" s="1"/>
  <c r="C305" i="4"/>
  <c r="E305" i="4" s="1"/>
  <c r="D305" i="4"/>
  <c r="H305" i="4" s="1"/>
  <c r="I383" i="4"/>
  <c r="D35" i="4"/>
  <c r="H35" i="4" s="1"/>
  <c r="C35" i="4"/>
  <c r="E35" i="4" s="1"/>
  <c r="C45" i="4"/>
  <c r="E45" i="4" s="1"/>
  <c r="D45" i="4"/>
  <c r="H45" i="4" s="1"/>
  <c r="I392" i="4"/>
  <c r="D226" i="4"/>
  <c r="H226" i="4" s="1"/>
  <c r="C226" i="4"/>
  <c r="E226" i="4" s="1"/>
  <c r="I377" i="4"/>
  <c r="I375" i="4"/>
  <c r="C219" i="4"/>
  <c r="E219" i="4" s="1"/>
  <c r="D219" i="4"/>
  <c r="H219" i="4" s="1"/>
  <c r="C275" i="4"/>
  <c r="E275" i="4" s="1"/>
  <c r="D275" i="4"/>
  <c r="H275" i="4" s="1"/>
  <c r="C244" i="4"/>
  <c r="D244" i="4"/>
  <c r="H244" i="4" s="1"/>
  <c r="C69" i="4"/>
  <c r="E69" i="4" s="1"/>
  <c r="D69" i="4"/>
  <c r="H69" i="4" s="1"/>
  <c r="D94" i="4"/>
  <c r="H94" i="4" s="1"/>
  <c r="C94" i="4"/>
  <c r="D60" i="4"/>
  <c r="H60" i="4" s="1"/>
  <c r="C60" i="4"/>
  <c r="E60" i="4" s="1"/>
  <c r="D164" i="4"/>
  <c r="H164" i="4" s="1"/>
  <c r="C164" i="4"/>
  <c r="E164" i="4" s="1"/>
  <c r="D238" i="4"/>
  <c r="H238" i="4" s="1"/>
  <c r="C238" i="4"/>
  <c r="E238" i="4" s="1"/>
  <c r="H324" i="4"/>
  <c r="G324" i="4"/>
  <c r="I324" i="4" s="1"/>
  <c r="D324" i="4"/>
  <c r="C324" i="4"/>
  <c r="E324" i="4" s="1"/>
  <c r="I388" i="4"/>
  <c r="D214" i="4"/>
  <c r="H214" i="4" s="1"/>
  <c r="C214" i="4"/>
  <c r="E214" i="4" s="1"/>
  <c r="D155" i="4"/>
  <c r="H155" i="4" s="1"/>
  <c r="C155" i="4"/>
  <c r="E155" i="4" s="1"/>
  <c r="C139" i="4"/>
  <c r="E139" i="4" s="1"/>
  <c r="D139" i="4"/>
  <c r="H139" i="4" s="1"/>
  <c r="C251" i="4"/>
  <c r="E251" i="4" s="1"/>
  <c r="D251" i="4"/>
  <c r="H251" i="4" s="1"/>
  <c r="D167" i="4"/>
  <c r="H167" i="4" s="1"/>
  <c r="C167" i="4"/>
  <c r="E167" i="4" s="1"/>
  <c r="I376" i="4"/>
  <c r="D70" i="4"/>
  <c r="H70" i="4" s="1"/>
  <c r="C70" i="4"/>
  <c r="E70" i="4" s="1"/>
  <c r="D11" i="4"/>
  <c r="C11" i="4"/>
  <c r="E11" i="4" s="1"/>
  <c r="G11" i="4" s="1"/>
  <c r="I11" i="4" s="1"/>
  <c r="C233" i="4"/>
  <c r="E233" i="4" s="1"/>
  <c r="D233" i="4"/>
  <c r="H233" i="4" s="1"/>
  <c r="C195" i="4"/>
  <c r="E195" i="4" s="1"/>
  <c r="D195" i="4"/>
  <c r="H195" i="4" s="1"/>
  <c r="D78" i="4"/>
  <c r="H78" i="4" s="1"/>
  <c r="C78" i="4"/>
  <c r="E78" i="4" s="1"/>
  <c r="G347" i="4"/>
  <c r="I347" i="4" s="1"/>
  <c r="H347" i="4"/>
  <c r="C347" i="4"/>
  <c r="E347" i="4" s="1"/>
  <c r="D347" i="4"/>
  <c r="C224" i="4"/>
  <c r="E224" i="4" s="1"/>
  <c r="D224" i="4"/>
  <c r="H224" i="4" s="1"/>
  <c r="C129" i="4"/>
  <c r="E129" i="4" s="1"/>
  <c r="D129" i="4"/>
  <c r="H129" i="4" s="1"/>
  <c r="D99" i="4"/>
  <c r="H99" i="4" s="1"/>
  <c r="C99" i="4"/>
  <c r="D22" i="4"/>
  <c r="H22" i="4" s="1"/>
  <c r="C22" i="4"/>
  <c r="E22" i="4" s="1"/>
  <c r="C234" i="4"/>
  <c r="E234" i="4" s="1"/>
  <c r="D234" i="4"/>
  <c r="H234" i="4" s="1"/>
  <c r="I400" i="4"/>
  <c r="C133" i="4"/>
  <c r="E133" i="4" s="1"/>
  <c r="D133" i="4"/>
  <c r="H133" i="4" s="1"/>
  <c r="C329" i="4"/>
  <c r="E329" i="4" s="1"/>
  <c r="D329" i="4"/>
  <c r="H329" i="4"/>
  <c r="G329" i="4"/>
  <c r="I329" i="4" s="1"/>
  <c r="C246" i="4"/>
  <c r="E246" i="4" s="1"/>
  <c r="D246" i="4"/>
  <c r="H246" i="4" s="1"/>
  <c r="I408" i="4"/>
  <c r="C125" i="4"/>
  <c r="E125" i="4" s="1"/>
  <c r="D125" i="4"/>
  <c r="H125" i="4" s="1"/>
  <c r="C176" i="4"/>
  <c r="E176" i="4" s="1"/>
  <c r="D176" i="4"/>
  <c r="H176" i="4" s="1"/>
  <c r="G333" i="4"/>
  <c r="I333" i="4" s="1"/>
  <c r="H333" i="4"/>
  <c r="C333" i="4"/>
  <c r="E333" i="4" s="1"/>
  <c r="D333" i="4"/>
  <c r="D292" i="4"/>
  <c r="H292" i="4" s="1"/>
  <c r="C292" i="4"/>
  <c r="E292" i="4" s="1"/>
  <c r="D30" i="4"/>
  <c r="H30" i="4" s="1"/>
  <c r="C30" i="4"/>
  <c r="I409" i="4"/>
  <c r="C285" i="4"/>
  <c r="E285" i="4" s="1"/>
  <c r="D285" i="4"/>
  <c r="H285" i="4" s="1"/>
  <c r="C248" i="4"/>
  <c r="E248" i="4" s="1"/>
  <c r="D248" i="4"/>
  <c r="H248" i="4" s="1"/>
  <c r="C211" i="4"/>
  <c r="E211" i="4" s="1"/>
  <c r="D211" i="4"/>
  <c r="H211" i="4" s="1"/>
  <c r="C174" i="4"/>
  <c r="E174" i="4" s="1"/>
  <c r="D174" i="4"/>
  <c r="H174" i="4" s="1"/>
  <c r="I360" i="4"/>
  <c r="I398" i="4"/>
  <c r="D200" i="4"/>
  <c r="H200" i="4" s="1"/>
  <c r="C200" i="4"/>
  <c r="E200" i="4" s="1"/>
  <c r="C189" i="4"/>
  <c r="E189" i="4" s="1"/>
  <c r="D189" i="4"/>
  <c r="H189" i="4" s="1"/>
  <c r="I414" i="4"/>
  <c r="C252" i="4"/>
  <c r="E252" i="4" s="1"/>
  <c r="D252" i="4"/>
  <c r="H252" i="4" s="1"/>
  <c r="D52" i="4"/>
  <c r="H52" i="4" s="1"/>
  <c r="C52" i="4"/>
  <c r="E52" i="4" s="1"/>
  <c r="I404" i="4"/>
  <c r="C259" i="4"/>
  <c r="D259" i="4"/>
  <c r="H259" i="4" s="1"/>
  <c r="D231" i="4"/>
  <c r="H231" i="4" s="1"/>
  <c r="C231" i="4"/>
  <c r="E231" i="4" s="1"/>
  <c r="D122" i="4"/>
  <c r="H122" i="4" s="1"/>
  <c r="C122" i="4"/>
  <c r="E122" i="4" s="1"/>
  <c r="I378" i="4"/>
  <c r="C293" i="4"/>
  <c r="D293" i="4"/>
  <c r="H293" i="4" s="1"/>
  <c r="D161" i="4"/>
  <c r="H161" i="4" s="1"/>
  <c r="C161" i="4"/>
  <c r="E161" i="4" s="1"/>
  <c r="C270" i="4"/>
  <c r="E270" i="4" s="1"/>
  <c r="D270" i="4"/>
  <c r="H270" i="4" s="1"/>
  <c r="I366" i="4"/>
  <c r="C186" i="4"/>
  <c r="E186" i="4" s="1"/>
  <c r="D186" i="4"/>
  <c r="H186" i="4" s="1"/>
  <c r="C162" i="4"/>
  <c r="E162" i="4" s="1"/>
  <c r="D162" i="4"/>
  <c r="H162" i="4" s="1"/>
  <c r="G328" i="4"/>
  <c r="I328" i="4" s="1"/>
  <c r="H328" i="4"/>
  <c r="C328" i="4"/>
  <c r="E328" i="4" s="1"/>
  <c r="D328" i="4"/>
  <c r="C255" i="4"/>
  <c r="E255" i="4" s="1"/>
  <c r="D255" i="4"/>
  <c r="H255" i="4" s="1"/>
  <c r="C294" i="4"/>
  <c r="E294" i="4" s="1"/>
  <c r="D294" i="4"/>
  <c r="H294" i="4" s="1"/>
  <c r="C205" i="4"/>
  <c r="D205" i="4"/>
  <c r="H205" i="4" s="1"/>
  <c r="I393" i="4"/>
  <c r="D229" i="4"/>
  <c r="H229" i="4" s="1"/>
  <c r="C229" i="4"/>
  <c r="E229" i="4" s="1"/>
  <c r="C142" i="4"/>
  <c r="E142" i="4" s="1"/>
  <c r="D142" i="4"/>
  <c r="H142" i="4" s="1"/>
  <c r="C276" i="4"/>
  <c r="E276" i="4" s="1"/>
  <c r="D276" i="4"/>
  <c r="H276" i="4" s="1"/>
  <c r="C253" i="4"/>
  <c r="D253" i="4"/>
  <c r="H253" i="4" s="1"/>
  <c r="D175" i="4"/>
  <c r="H175" i="4" s="1"/>
  <c r="C175" i="4"/>
  <c r="E175" i="4" s="1"/>
  <c r="C37" i="4"/>
  <c r="E37" i="4" s="1"/>
  <c r="D37" i="4"/>
  <c r="H37" i="4" s="1"/>
  <c r="C85" i="4"/>
  <c r="E85" i="4" s="1"/>
  <c r="D85" i="4"/>
  <c r="H85" i="4" s="1"/>
  <c r="D34" i="4"/>
  <c r="H34" i="4" s="1"/>
  <c r="C34" i="4"/>
  <c r="E34" i="4" s="1"/>
  <c r="C119" i="4"/>
  <c r="E119" i="4" s="1"/>
  <c r="D119" i="4"/>
  <c r="H119" i="4" s="1"/>
  <c r="G336" i="4"/>
  <c r="I336" i="4" s="1"/>
  <c r="C336" i="4"/>
  <c r="E336" i="4" s="1"/>
  <c r="D336" i="4"/>
  <c r="H336" i="4"/>
  <c r="D47" i="4"/>
  <c r="H47" i="4" s="1"/>
  <c r="C47" i="4"/>
  <c r="E47" i="4" s="1"/>
  <c r="D317" i="4"/>
  <c r="H317" i="4"/>
  <c r="C317" i="4"/>
  <c r="E317" i="4" s="1"/>
  <c r="D191" i="4"/>
  <c r="H191" i="4" s="1"/>
  <c r="C191" i="4"/>
  <c r="E191" i="4" s="1"/>
  <c r="C143" i="4"/>
  <c r="E143" i="4" s="1"/>
  <c r="D143" i="4"/>
  <c r="H143" i="4" s="1"/>
  <c r="D16" i="4"/>
  <c r="C16" i="4"/>
  <c r="E16" i="4" s="1"/>
  <c r="G16" i="4" s="1"/>
  <c r="I16" i="4" s="1"/>
  <c r="C166" i="4"/>
  <c r="E166" i="4" s="1"/>
  <c r="D166" i="4"/>
  <c r="H166" i="4" s="1"/>
  <c r="H346" i="4"/>
  <c r="G346" i="4"/>
  <c r="I346" i="4" s="1"/>
  <c r="C346" i="4"/>
  <c r="E346" i="4" s="1"/>
  <c r="D346" i="4"/>
  <c r="D201" i="4"/>
  <c r="H201" i="4" s="1"/>
  <c r="C201" i="4"/>
  <c r="E201" i="4" s="1"/>
  <c r="I355" i="4"/>
  <c r="G332" i="4"/>
  <c r="I332" i="4" s="1"/>
  <c r="C332" i="4"/>
  <c r="E332" i="4" s="1"/>
  <c r="H332" i="4"/>
  <c r="D332" i="4"/>
  <c r="C188" i="4"/>
  <c r="E188" i="4" s="1"/>
  <c r="D188" i="4"/>
  <c r="H188" i="4" s="1"/>
  <c r="C33" i="4"/>
  <c r="E33" i="4" s="1"/>
  <c r="D33" i="4"/>
  <c r="H33" i="4" s="1"/>
  <c r="D63" i="4"/>
  <c r="H63" i="4" s="1"/>
  <c r="C63" i="4"/>
  <c r="E63" i="4" s="1"/>
  <c r="I405" i="4"/>
  <c r="C84" i="4"/>
  <c r="E84" i="4" s="1"/>
  <c r="D84" i="4"/>
  <c r="H84" i="4" s="1"/>
  <c r="D107" i="4"/>
  <c r="H107" i="4" s="1"/>
  <c r="C107" i="4"/>
  <c r="E107" i="4" s="1"/>
  <c r="C183" i="4"/>
  <c r="E183" i="4" s="1"/>
  <c r="D183" i="4"/>
  <c r="H183" i="4" s="1"/>
  <c r="I402" i="4"/>
  <c r="C268" i="4"/>
  <c r="E268" i="4" s="1"/>
  <c r="D268" i="4"/>
  <c r="H268" i="4" s="1"/>
  <c r="D17" i="4"/>
  <c r="C17" i="4"/>
  <c r="E17" i="4" s="1"/>
  <c r="G17" i="4" s="1"/>
  <c r="I17" i="4" s="1"/>
  <c r="C13" i="4"/>
  <c r="E13" i="4" s="1"/>
  <c r="G13" i="4" s="1"/>
  <c r="I13" i="4" s="1"/>
  <c r="D13" i="4"/>
  <c r="I421" i="4"/>
  <c r="D51" i="4"/>
  <c r="H51" i="4" s="1"/>
  <c r="C51" i="4"/>
  <c r="E51" i="4" s="1"/>
  <c r="C93" i="4"/>
  <c r="E93" i="4" s="1"/>
  <c r="D93" i="4"/>
  <c r="H93" i="4" s="1"/>
  <c r="C41" i="4"/>
  <c r="E41" i="4" s="1"/>
  <c r="D41" i="4"/>
  <c r="H41" i="4" s="1"/>
  <c r="H348" i="4"/>
  <c r="D348" i="4"/>
  <c r="G348" i="4"/>
  <c r="I348" i="4" s="1"/>
  <c r="C348" i="4"/>
  <c r="E348" i="4" s="1"/>
  <c r="D310" i="4"/>
  <c r="H310" i="4" s="1"/>
  <c r="G310" i="4"/>
  <c r="I310" i="4" s="1"/>
  <c r="C310" i="4"/>
  <c r="E310" i="4" s="1"/>
  <c r="C79" i="4"/>
  <c r="E79" i="4" s="1"/>
  <c r="D79" i="4"/>
  <c r="H79" i="4" s="1"/>
  <c r="D300" i="4"/>
  <c r="H300" i="4" s="1"/>
  <c r="C300" i="4"/>
  <c r="E300" i="4" s="1"/>
  <c r="D185" i="4"/>
  <c r="H185" i="4" s="1"/>
  <c r="C185" i="4"/>
  <c r="E185" i="4" s="1"/>
  <c r="C156" i="4"/>
  <c r="E156" i="4" s="1"/>
  <c r="D156" i="4"/>
  <c r="H156" i="4" s="1"/>
  <c r="I412" i="4"/>
  <c r="C157" i="4"/>
  <c r="E157" i="4" s="1"/>
  <c r="D157" i="4"/>
  <c r="H157" i="4" s="1"/>
  <c r="D36" i="4"/>
  <c r="H36" i="4" s="1"/>
  <c r="C36" i="4"/>
  <c r="E36" i="4" s="1"/>
  <c r="C239" i="4"/>
  <c r="E239" i="4" s="1"/>
  <c r="D239" i="4"/>
  <c r="H239" i="4" s="1"/>
  <c r="C29" i="4"/>
  <c r="E29" i="4" s="1"/>
  <c r="D29" i="4"/>
  <c r="H29" i="4" s="1"/>
  <c r="C338" i="4"/>
  <c r="E338" i="4" s="1"/>
  <c r="D338" i="4"/>
  <c r="H338" i="4"/>
  <c r="G338" i="4"/>
  <c r="I338" i="4" s="1"/>
  <c r="H349" i="4"/>
  <c r="G349" i="4"/>
  <c r="I349" i="4" s="1"/>
  <c r="C349" i="4"/>
  <c r="E349" i="4" s="1"/>
  <c r="D349" i="4"/>
  <c r="D23" i="4"/>
  <c r="H23" i="4" s="1"/>
  <c r="C23" i="4"/>
  <c r="E23" i="4" s="1"/>
  <c r="C172" i="4"/>
  <c r="E172" i="4" s="1"/>
  <c r="D172" i="4"/>
  <c r="H172" i="4" s="1"/>
  <c r="D114" i="4"/>
  <c r="H114" i="4" s="1"/>
  <c r="C114" i="4"/>
  <c r="E114" i="4" s="1"/>
  <c r="D65" i="4"/>
  <c r="H65" i="4" s="1"/>
  <c r="C65" i="4"/>
  <c r="E65" i="4" s="1"/>
  <c r="D306" i="4"/>
  <c r="H306" i="4" s="1"/>
  <c r="C306" i="4"/>
  <c r="D110" i="4"/>
  <c r="H110" i="4" s="1"/>
  <c r="C110" i="4"/>
  <c r="E110" i="4" s="1"/>
  <c r="I422" i="4"/>
  <c r="I410" i="4"/>
  <c r="C242" i="4"/>
  <c r="E242" i="4" s="1"/>
  <c r="D242" i="4"/>
  <c r="H242" i="4" s="1"/>
  <c r="D106" i="4"/>
  <c r="H106" i="4" s="1"/>
  <c r="C106" i="4"/>
  <c r="E106" i="4" s="1"/>
  <c r="C209" i="4"/>
  <c r="E209" i="4" s="1"/>
  <c r="D209" i="4"/>
  <c r="H209" i="4" s="1"/>
  <c r="D31" i="4"/>
  <c r="H31" i="4" s="1"/>
  <c r="C31" i="4"/>
  <c r="E31" i="4" s="1"/>
  <c r="C152" i="4"/>
  <c r="D152" i="4"/>
  <c r="H152" i="4" s="1"/>
  <c r="C21" i="4"/>
  <c r="E21" i="4" s="1"/>
  <c r="D21" i="4"/>
  <c r="H21" i="4" s="1"/>
  <c r="C192" i="4"/>
  <c r="E192" i="4" s="1"/>
  <c r="D192" i="4"/>
  <c r="H192" i="4" s="1"/>
  <c r="C279" i="4"/>
  <c r="E279" i="4" s="1"/>
  <c r="D279" i="4"/>
  <c r="H279" i="4" s="1"/>
  <c r="C112" i="4"/>
  <c r="E112" i="4" s="1"/>
  <c r="D112" i="4"/>
  <c r="H112" i="4" s="1"/>
  <c r="C247" i="4"/>
  <c r="E247" i="4" s="1"/>
  <c r="D247" i="4"/>
  <c r="H247" i="4" s="1"/>
  <c r="C71" i="4"/>
  <c r="D71" i="4"/>
  <c r="H71" i="4" s="1"/>
  <c r="D6" i="4"/>
  <c r="C6" i="4"/>
  <c r="E6" i="4" s="1"/>
  <c r="G6" i="4" s="1"/>
  <c r="I6" i="4" s="1"/>
  <c r="D39" i="4"/>
  <c r="H39" i="4" s="1"/>
  <c r="C39" i="4"/>
  <c r="G334" i="4"/>
  <c r="I334" i="4" s="1"/>
  <c r="C334" i="4"/>
  <c r="E334" i="4" s="1"/>
  <c r="H334" i="4"/>
  <c r="D334" i="4"/>
  <c r="I399" i="4"/>
  <c r="C124" i="4"/>
  <c r="E124" i="4" s="1"/>
  <c r="D124" i="4"/>
  <c r="H124" i="4" s="1"/>
  <c r="C118" i="4"/>
  <c r="E118" i="4" s="1"/>
  <c r="D118" i="4"/>
  <c r="H118" i="4" s="1"/>
  <c r="D73" i="4"/>
  <c r="H73" i="4" s="1"/>
  <c r="C73" i="4"/>
  <c r="E73" i="4" s="1"/>
  <c r="I396" i="4"/>
  <c r="C8" i="4"/>
  <c r="E8" i="4" s="1"/>
  <c r="G8" i="4" s="1"/>
  <c r="I8" i="4" s="1"/>
  <c r="D8" i="4"/>
  <c r="D38" i="4"/>
  <c r="H38" i="4" s="1"/>
  <c r="C38" i="4"/>
  <c r="E38" i="4" s="1"/>
  <c r="I406" i="4"/>
  <c r="C126" i="4"/>
  <c r="E126" i="4" s="1"/>
  <c r="D126" i="4"/>
  <c r="H126" i="4" s="1"/>
  <c r="C206" i="4"/>
  <c r="E206" i="4" s="1"/>
  <c r="D206" i="4"/>
  <c r="H206" i="4" s="1"/>
  <c r="D54" i="4"/>
  <c r="H54" i="4" s="1"/>
  <c r="C54" i="4"/>
  <c r="E54" i="4" s="1"/>
  <c r="C235" i="4"/>
  <c r="E235" i="4" s="1"/>
  <c r="D235" i="4"/>
  <c r="H235" i="4" s="1"/>
  <c r="I379" i="4"/>
  <c r="C24" i="4"/>
  <c r="E24" i="4" s="1"/>
  <c r="D24" i="4"/>
  <c r="H24" i="4" s="1"/>
  <c r="C97" i="4"/>
  <c r="E97" i="4" s="1"/>
  <c r="D97" i="4"/>
  <c r="H97" i="4" s="1"/>
  <c r="I420" i="4"/>
  <c r="I374" i="4"/>
  <c r="C319" i="4"/>
  <c r="E319" i="4" s="1"/>
  <c r="G319" i="4"/>
  <c r="I319" i="4" s="1"/>
  <c r="H319" i="4"/>
  <c r="D319" i="4"/>
  <c r="D136" i="4"/>
  <c r="H136" i="4" s="1"/>
  <c r="C136" i="4"/>
  <c r="E136" i="4" s="1"/>
  <c r="C262" i="4"/>
  <c r="E262" i="4" s="1"/>
  <c r="D262" i="4"/>
  <c r="H262" i="4" s="1"/>
  <c r="C312" i="4"/>
  <c r="E312" i="4" s="1"/>
  <c r="D312" i="4"/>
  <c r="H312" i="4" s="1"/>
  <c r="C121" i="4"/>
  <c r="E121" i="4" s="1"/>
  <c r="D121" i="4"/>
  <c r="H121" i="4" s="1"/>
  <c r="C315" i="4"/>
  <c r="E315" i="4" s="1"/>
  <c r="D315" i="4"/>
  <c r="H315" i="4" s="1"/>
  <c r="C134" i="4"/>
  <c r="E134" i="4" s="1"/>
  <c r="D134" i="4"/>
  <c r="H134" i="4" s="1"/>
  <c r="C117" i="4"/>
  <c r="E117" i="4" s="1"/>
  <c r="D117" i="4"/>
  <c r="H117" i="4" s="1"/>
  <c r="C341" i="4"/>
  <c r="E341" i="4" s="1"/>
  <c r="G341" i="4"/>
  <c r="I341" i="4" s="1"/>
  <c r="H341" i="4"/>
  <c r="D341" i="4"/>
  <c r="D82" i="4"/>
  <c r="H82" i="4" s="1"/>
  <c r="C82" i="4"/>
  <c r="E82" i="4" s="1"/>
  <c r="I373" i="4"/>
  <c r="H327" i="4"/>
  <c r="C327" i="4"/>
  <c r="E327" i="4" s="1"/>
  <c r="G327" i="4"/>
  <c r="I327" i="4" s="1"/>
  <c r="D327" i="4"/>
  <c r="C301" i="4"/>
  <c r="E301" i="4" s="1"/>
  <c r="D301" i="4"/>
  <c r="H301" i="4" s="1"/>
  <c r="C278" i="4"/>
  <c r="D278" i="4"/>
  <c r="H278" i="4" s="1"/>
  <c r="D163" i="4"/>
  <c r="H163" i="4" s="1"/>
  <c r="C163" i="4"/>
  <c r="E163" i="4" s="1"/>
  <c r="D81" i="4"/>
  <c r="H81" i="4" s="1"/>
  <c r="C81" i="4"/>
  <c r="E81" i="4" s="1"/>
  <c r="D20" i="4"/>
  <c r="C20" i="4"/>
  <c r="E20" i="4" s="1"/>
  <c r="D216" i="4"/>
  <c r="H216" i="4" s="1"/>
  <c r="C216" i="4"/>
  <c r="E216" i="4" s="1"/>
  <c r="I418" i="4"/>
  <c r="I389" i="4"/>
  <c r="D4" i="4"/>
  <c r="C4" i="4"/>
  <c r="E4" i="4" s="1"/>
  <c r="G4" i="4" s="1"/>
  <c r="C228" i="4"/>
  <c r="E228" i="4" s="1"/>
  <c r="D228" i="4"/>
  <c r="H228" i="4" s="1"/>
  <c r="C330" i="4"/>
  <c r="E330" i="4" s="1"/>
  <c r="D330" i="4"/>
  <c r="H330" i="4"/>
  <c r="G330" i="4"/>
  <c r="I330" i="4" s="1"/>
  <c r="I394" i="4"/>
  <c r="D76" i="4"/>
  <c r="H76" i="4" s="1"/>
  <c r="C76" i="4"/>
  <c r="E76" i="4" s="1"/>
  <c r="I361" i="4"/>
  <c r="I411" i="4"/>
  <c r="C280" i="4"/>
  <c r="E280" i="4" s="1"/>
  <c r="D280" i="4"/>
  <c r="H280" i="4" s="1"/>
  <c r="D269" i="4"/>
  <c r="H269" i="4" s="1"/>
  <c r="C269" i="4"/>
  <c r="E269" i="4" s="1"/>
  <c r="I397" i="4"/>
  <c r="D160" i="4"/>
  <c r="H160" i="4" s="1"/>
  <c r="C160" i="4"/>
  <c r="E160" i="4" s="1"/>
  <c r="D111" i="4"/>
  <c r="H111" i="4" s="1"/>
  <c r="C111" i="4"/>
  <c r="E111" i="4" s="1"/>
  <c r="I380" i="4"/>
  <c r="C286" i="4"/>
  <c r="E286" i="4" s="1"/>
  <c r="D286" i="4"/>
  <c r="H286" i="4" s="1"/>
  <c r="I368" i="4"/>
  <c r="I367" i="4"/>
  <c r="D102" i="4"/>
  <c r="H102" i="4" s="1"/>
  <c r="C102" i="4"/>
  <c r="E102" i="4" s="1"/>
  <c r="I364" i="4"/>
  <c r="I385" i="4"/>
  <c r="D58" i="4"/>
  <c r="H58" i="4" s="1"/>
  <c r="C58" i="4"/>
  <c r="E58" i="4" s="1"/>
  <c r="C15" i="4"/>
  <c r="E15" i="4" s="1"/>
  <c r="G15" i="4" s="1"/>
  <c r="I15" i="4" s="1"/>
  <c r="D15" i="4"/>
  <c r="D44" i="4"/>
  <c r="H44" i="4" s="1"/>
  <c r="C44" i="4"/>
  <c r="E44" i="4" s="1"/>
  <c r="C190" i="4"/>
  <c r="E190" i="4" s="1"/>
  <c r="D190" i="4"/>
  <c r="H190" i="4" s="1"/>
  <c r="D19" i="4"/>
  <c r="C19" i="4"/>
  <c r="E19" i="4" s="1"/>
  <c r="G19" i="4" s="1"/>
  <c r="I19" i="4" s="1"/>
  <c r="H339" i="4"/>
  <c r="G339" i="4"/>
  <c r="I339" i="4" s="1"/>
  <c r="C339" i="4"/>
  <c r="E339" i="4" s="1"/>
  <c r="D339" i="4"/>
  <c r="D90" i="4"/>
  <c r="H90" i="4" s="1"/>
  <c r="C90" i="4"/>
  <c r="E90" i="4" s="1"/>
  <c r="D287" i="4"/>
  <c r="H287" i="4" s="1"/>
  <c r="C287" i="4"/>
  <c r="E287" i="4" s="1"/>
  <c r="I369" i="4"/>
  <c r="D72" i="4"/>
  <c r="H72" i="4" s="1"/>
  <c r="C72" i="4"/>
  <c r="E72" i="4" s="1"/>
  <c r="D197" i="4"/>
  <c r="H197" i="4" s="1"/>
  <c r="C197" i="4"/>
  <c r="E197" i="4" s="1"/>
  <c r="D240" i="4"/>
  <c r="H240" i="4" s="1"/>
  <c r="C240" i="4"/>
  <c r="E240" i="4" s="1"/>
  <c r="I416" i="4"/>
  <c r="G320" i="4"/>
  <c r="I320" i="4" s="1"/>
  <c r="D320" i="4"/>
  <c r="H320" i="4"/>
  <c r="C320" i="4"/>
  <c r="E320" i="4" s="1"/>
  <c r="D108" i="4"/>
  <c r="H108" i="4" s="1"/>
  <c r="C108" i="4"/>
  <c r="E108" i="4" s="1"/>
  <c r="C225" i="4"/>
  <c r="E225" i="4" s="1"/>
  <c r="D225" i="4"/>
  <c r="H225" i="4" s="1"/>
  <c r="C311" i="4"/>
  <c r="E311" i="4" s="1"/>
  <c r="G311" i="4"/>
  <c r="I311" i="4" s="1"/>
  <c r="D311" i="4"/>
  <c r="H311" i="4" s="1"/>
  <c r="D88" i="4"/>
  <c r="H88" i="4" s="1"/>
  <c r="C88" i="4"/>
  <c r="E88" i="4" s="1"/>
  <c r="D202" i="4"/>
  <c r="H202" i="4" s="1"/>
  <c r="C202" i="4"/>
  <c r="E202" i="4" s="1"/>
  <c r="D50" i="4"/>
  <c r="H50" i="4" s="1"/>
  <c r="C50" i="4"/>
  <c r="E50" i="4" s="1"/>
  <c r="C291" i="4"/>
  <c r="E291" i="4" s="1"/>
  <c r="D291" i="4"/>
  <c r="H291" i="4" s="1"/>
  <c r="I413" i="4"/>
  <c r="I353" i="4"/>
  <c r="C256" i="4"/>
  <c r="E256" i="4" s="1"/>
  <c r="D256" i="4"/>
  <c r="H256" i="4" s="1"/>
  <c r="I384" i="4"/>
  <c r="I363" i="4"/>
  <c r="G322" i="4"/>
  <c r="I322" i="4" s="1"/>
  <c r="C322" i="4"/>
  <c r="E322" i="4" s="1"/>
  <c r="H322" i="4"/>
  <c r="D322" i="4"/>
  <c r="D7" i="4"/>
  <c r="C7" i="4"/>
  <c r="E7" i="4" s="1"/>
  <c r="G7" i="4" s="1"/>
  <c r="I7" i="4" s="1"/>
  <c r="D179" i="4"/>
  <c r="H179" i="4" s="1"/>
  <c r="C179" i="4"/>
  <c r="E179" i="4" s="1"/>
  <c r="D66" i="4"/>
  <c r="H66" i="4" s="1"/>
  <c r="C66" i="4"/>
  <c r="E66" i="4" s="1"/>
  <c r="I391" i="4"/>
  <c r="C10" i="4"/>
  <c r="E10" i="4" s="1"/>
  <c r="G10" i="4" s="1"/>
  <c r="I10" i="4" s="1"/>
  <c r="D10" i="4"/>
  <c r="C250" i="4"/>
  <c r="E250" i="4" s="1"/>
  <c r="D250" i="4"/>
  <c r="H250" i="4" s="1"/>
  <c r="C295" i="4"/>
  <c r="E295" i="4" s="1"/>
  <c r="D295" i="4"/>
  <c r="H295" i="4" s="1"/>
  <c r="C147" i="4"/>
  <c r="E147" i="4" s="1"/>
  <c r="D147" i="4"/>
  <c r="H147" i="4" s="1"/>
  <c r="I423" i="4"/>
  <c r="D208" i="4"/>
  <c r="H208" i="4" s="1"/>
  <c r="C208" i="4"/>
  <c r="E208" i="4" s="1"/>
  <c r="D274" i="4"/>
  <c r="H274" i="4" s="1"/>
  <c r="C274" i="4"/>
  <c r="E274" i="4" s="1"/>
  <c r="C165" i="4"/>
  <c r="E165" i="4" s="1"/>
  <c r="D165" i="4"/>
  <c r="H165" i="4" s="1"/>
  <c r="D55" i="4"/>
  <c r="H55" i="4" s="1"/>
  <c r="C55" i="4"/>
  <c r="E55" i="4" s="1"/>
  <c r="H323" i="4"/>
  <c r="G323" i="4"/>
  <c r="I323" i="4" s="1"/>
  <c r="C323" i="4"/>
  <c r="E323" i="4" s="1"/>
  <c r="D323" i="4"/>
  <c r="G343" i="4"/>
  <c r="I343" i="4" s="1"/>
  <c r="C343" i="4"/>
  <c r="E343" i="4" s="1"/>
  <c r="D343" i="4"/>
  <c r="H343" i="4"/>
  <c r="D26" i="4"/>
  <c r="H26" i="4" s="1"/>
  <c r="C26" i="4"/>
  <c r="E26" i="4" s="1"/>
  <c r="D91" i="4"/>
  <c r="H91" i="4" s="1"/>
  <c r="C91" i="4"/>
  <c r="E91" i="4" s="1"/>
  <c r="C169" i="4"/>
  <c r="E169" i="4" s="1"/>
  <c r="D169" i="4"/>
  <c r="H169" i="4" s="1"/>
  <c r="I407" i="4"/>
  <c r="C277" i="4"/>
  <c r="E277" i="4" s="1"/>
  <c r="D277" i="4"/>
  <c r="H277" i="4" s="1"/>
  <c r="I417" i="4"/>
  <c r="C249" i="4"/>
  <c r="E249" i="4" s="1"/>
  <c r="D249" i="4"/>
  <c r="H249" i="4" s="1"/>
  <c r="D115" i="4"/>
  <c r="H115" i="4" s="1"/>
  <c r="C115" i="4"/>
  <c r="E115" i="4" s="1"/>
  <c r="D109" i="4"/>
  <c r="H109" i="4" s="1"/>
  <c r="C109" i="4"/>
  <c r="E109" i="4" s="1"/>
  <c r="D101" i="4"/>
  <c r="H101" i="4" s="1"/>
  <c r="C101" i="4"/>
  <c r="E101" i="4" s="1"/>
  <c r="C230" i="4"/>
  <c r="E230" i="4" s="1"/>
  <c r="D230" i="4"/>
  <c r="H230" i="4" s="1"/>
  <c r="C284" i="4"/>
  <c r="E284" i="4" s="1"/>
  <c r="D284" i="4"/>
  <c r="H284" i="4" s="1"/>
  <c r="H309" i="4"/>
  <c r="C309" i="4"/>
  <c r="E309" i="4" s="1"/>
  <c r="D309" i="4"/>
  <c r="D181" i="4"/>
  <c r="H181" i="4" s="1"/>
  <c r="C181" i="4"/>
  <c r="E181" i="4" s="1"/>
  <c r="C198" i="4"/>
  <c r="E198" i="4" s="1"/>
  <c r="D198" i="4"/>
  <c r="H198" i="4" s="1"/>
  <c r="D318" i="4"/>
  <c r="H318" i="4"/>
  <c r="C318" i="4"/>
  <c r="E318" i="4" s="1"/>
  <c r="H351" i="4"/>
  <c r="C351" i="4"/>
  <c r="E351" i="4" s="1"/>
  <c r="D351" i="4"/>
  <c r="G351" i="4"/>
  <c r="I351" i="4" s="1"/>
  <c r="D105" i="4"/>
  <c r="H105" i="4" s="1"/>
  <c r="C105" i="4"/>
  <c r="E105" i="4" s="1"/>
  <c r="C222" i="4"/>
  <c r="E222" i="4" s="1"/>
  <c r="D222" i="4"/>
  <c r="H222" i="4" s="1"/>
  <c r="D135" i="4"/>
  <c r="H135" i="4" s="1"/>
  <c r="C135" i="4"/>
  <c r="E135" i="4" s="1"/>
  <c r="G331" i="4"/>
  <c r="I331" i="4" s="1"/>
  <c r="H331" i="4"/>
  <c r="C331" i="4"/>
  <c r="E331" i="4" s="1"/>
  <c r="D331" i="4"/>
  <c r="C304" i="4"/>
  <c r="E304" i="4" s="1"/>
  <c r="D304" i="4"/>
  <c r="H304" i="4" s="1"/>
  <c r="C210" i="4"/>
  <c r="E210" i="4" s="1"/>
  <c r="D210" i="4"/>
  <c r="H210" i="4" s="1"/>
  <c r="D57" i="4"/>
  <c r="H57" i="4" s="1"/>
  <c r="C57" i="4"/>
  <c r="E57" i="4" s="1"/>
  <c r="D92" i="4"/>
  <c r="H92" i="4" s="1"/>
  <c r="C92" i="4"/>
  <c r="E92" i="4" s="1"/>
  <c r="C193" i="4"/>
  <c r="E193" i="4" s="1"/>
  <c r="D193" i="4"/>
  <c r="H193" i="4" s="1"/>
  <c r="D290" i="4"/>
  <c r="H290" i="4" s="1"/>
  <c r="C290" i="4"/>
  <c r="E290" i="4" s="1"/>
  <c r="C254" i="4"/>
  <c r="E254" i="4" s="1"/>
  <c r="D254" i="4"/>
  <c r="H254" i="4" s="1"/>
  <c r="C132" i="4"/>
  <c r="E132" i="4" s="1"/>
  <c r="D132" i="4"/>
  <c r="H132" i="4" s="1"/>
  <c r="D303" i="4"/>
  <c r="H303" i="4" s="1"/>
  <c r="C303" i="4"/>
  <c r="E303" i="4" s="1"/>
  <c r="D128" i="4"/>
  <c r="H128" i="4" s="1"/>
  <c r="C128" i="4"/>
  <c r="E128" i="4" s="1"/>
  <c r="C223" i="4"/>
  <c r="E223" i="4" s="1"/>
  <c r="D223" i="4"/>
  <c r="H223" i="4" s="1"/>
  <c r="H325" i="4"/>
  <c r="G325" i="4"/>
  <c r="I325" i="4" s="1"/>
  <c r="D325" i="4"/>
  <c r="C325" i="4"/>
  <c r="E325" i="4" s="1"/>
  <c r="D77" i="4"/>
  <c r="H77" i="4" s="1"/>
  <c r="C77" i="4"/>
  <c r="E77" i="4" s="1"/>
  <c r="I365" i="4"/>
  <c r="C316" i="4"/>
  <c r="E316" i="4" s="1"/>
  <c r="D316" i="4"/>
  <c r="H316" i="4"/>
  <c r="D62" i="4"/>
  <c r="H62" i="4" s="1"/>
  <c r="C62" i="4"/>
  <c r="E62" i="4" s="1"/>
  <c r="D86" i="4"/>
  <c r="H86" i="4" s="1"/>
  <c r="C86" i="4"/>
  <c r="E86" i="4" s="1"/>
  <c r="C196" i="4"/>
  <c r="E196" i="4" s="1"/>
  <c r="D196" i="4"/>
  <c r="H196" i="4" s="1"/>
  <c r="C282" i="4"/>
  <c r="E282" i="4" s="1"/>
  <c r="D282" i="4"/>
  <c r="H282" i="4" s="1"/>
  <c r="C215" i="4"/>
  <c r="E215" i="4" s="1"/>
  <c r="D215" i="4"/>
  <c r="H215" i="4" s="1"/>
  <c r="D263" i="4"/>
  <c r="H263" i="4" s="1"/>
  <c r="C263" i="4"/>
  <c r="E263" i="4" s="1"/>
  <c r="D144" i="4"/>
  <c r="H144" i="4" s="1"/>
  <c r="C144" i="4"/>
  <c r="E144" i="4" s="1"/>
  <c r="C257" i="4"/>
  <c r="E257" i="4" s="1"/>
  <c r="D257" i="4"/>
  <c r="H257" i="4" s="1"/>
  <c r="C289" i="4"/>
  <c r="E289" i="4" s="1"/>
  <c r="D289" i="4"/>
  <c r="H289" i="4" s="1"/>
  <c r="D68" i="4"/>
  <c r="H68" i="4" s="1"/>
  <c r="C68" i="4"/>
  <c r="E68" i="4" s="1"/>
  <c r="D298" i="4"/>
  <c r="H298" i="4" s="1"/>
  <c r="C298" i="4"/>
  <c r="E298" i="4" s="1"/>
  <c r="D80" i="4"/>
  <c r="H80" i="4" s="1"/>
  <c r="C80" i="4"/>
  <c r="E80" i="4" s="1"/>
  <c r="D307" i="4"/>
  <c r="H307" i="4" s="1"/>
  <c r="C307" i="4"/>
  <c r="E307" i="4" s="1"/>
  <c r="G307" i="4"/>
  <c r="I307" i="4" s="1"/>
  <c r="I371" i="4"/>
  <c r="D42" i="4"/>
  <c r="H42" i="4" s="1"/>
  <c r="C42" i="4"/>
  <c r="E42" i="4" s="1"/>
  <c r="I387" i="4"/>
  <c r="D95" i="4"/>
  <c r="H95" i="4" s="1"/>
  <c r="C95" i="4"/>
  <c r="E95" i="4" s="1"/>
  <c r="I424" i="4"/>
  <c r="C74" i="4"/>
  <c r="E74" i="4" s="1"/>
  <c r="D74" i="4"/>
  <c r="H74" i="4" s="1"/>
  <c r="D104" i="4"/>
  <c r="H104" i="4" s="1"/>
  <c r="C104" i="4"/>
  <c r="E104" i="4" s="1"/>
  <c r="D56" i="4"/>
  <c r="H56" i="4" s="1"/>
  <c r="C56" i="4"/>
  <c r="E56" i="4" s="1"/>
  <c r="C283" i="4"/>
  <c r="E283" i="4" s="1"/>
  <c r="D283" i="4"/>
  <c r="H283" i="4" s="1"/>
  <c r="D43" i="4"/>
  <c r="H43" i="4" s="1"/>
  <c r="C43" i="4"/>
  <c r="E43" i="4" s="1"/>
  <c r="C137" i="4"/>
  <c r="E137" i="4" s="1"/>
  <c r="D137" i="4"/>
  <c r="H137" i="4" s="1"/>
  <c r="C177" i="4"/>
  <c r="E177" i="4" s="1"/>
  <c r="D177" i="4"/>
  <c r="H177" i="4" s="1"/>
  <c r="D245" i="4"/>
  <c r="H245" i="4" s="1"/>
  <c r="C245" i="4"/>
  <c r="E245" i="4" s="1"/>
  <c r="D40" i="4"/>
  <c r="H40" i="4" s="1"/>
  <c r="C40" i="4"/>
  <c r="E40" i="4" s="1"/>
  <c r="I357" i="4"/>
  <c r="G344" i="4"/>
  <c r="I344" i="4" s="1"/>
  <c r="D344" i="4"/>
  <c r="H344" i="4"/>
  <c r="C344" i="4"/>
  <c r="E344" i="4" s="1"/>
  <c r="D159" i="4"/>
  <c r="H159" i="4" s="1"/>
  <c r="C159" i="4"/>
  <c r="E159" i="4" s="1"/>
  <c r="C9" i="4"/>
  <c r="E9" i="4" s="1"/>
  <c r="G9" i="4" s="1"/>
  <c r="I9" i="4" s="1"/>
  <c r="D9" i="4"/>
  <c r="D27" i="4"/>
  <c r="H27" i="4" s="1"/>
  <c r="C27" i="4"/>
  <c r="E27" i="4" s="1"/>
  <c r="G326" i="4"/>
  <c r="I326" i="4" s="1"/>
  <c r="D326" i="4"/>
  <c r="H326" i="4"/>
  <c r="C326" i="4"/>
  <c r="E326" i="4" s="1"/>
  <c r="D96" i="4"/>
  <c r="H96" i="4" s="1"/>
  <c r="C96" i="4"/>
  <c r="E96" i="4" s="1"/>
  <c r="D218" i="4"/>
  <c r="H218" i="4" s="1"/>
  <c r="C218" i="4"/>
  <c r="E218" i="4" s="1"/>
  <c r="D170" i="4"/>
  <c r="H170" i="4" s="1"/>
  <c r="C170" i="4"/>
  <c r="E170" i="4" s="1"/>
  <c r="C158" i="4"/>
  <c r="E158" i="4" s="1"/>
  <c r="D158" i="4"/>
  <c r="H158" i="4" s="1"/>
  <c r="I362" i="4"/>
  <c r="D59" i="4"/>
  <c r="H59" i="4" s="1"/>
  <c r="C59" i="4"/>
  <c r="E59" i="4" s="1"/>
  <c r="D217" i="4"/>
  <c r="H217" i="4" s="1"/>
  <c r="C217" i="4"/>
  <c r="E217" i="4" s="1"/>
  <c r="I372" i="4"/>
  <c r="C187" i="4"/>
  <c r="E187" i="4" s="1"/>
  <c r="D187" i="4"/>
  <c r="H187" i="4" s="1"/>
  <c r="C53" i="4"/>
  <c r="E53" i="4" s="1"/>
  <c r="D53" i="4"/>
  <c r="H53" i="4" s="1"/>
  <c r="C180" i="4"/>
  <c r="E180" i="4" s="1"/>
  <c r="D180" i="4"/>
  <c r="H180" i="4" s="1"/>
  <c r="I390" i="4"/>
  <c r="C12" i="4"/>
  <c r="E12" i="4" s="1"/>
  <c r="D12" i="4"/>
  <c r="D272" i="4"/>
  <c r="H272" i="4" s="1"/>
  <c r="C272" i="4"/>
  <c r="E272" i="4" s="1"/>
  <c r="C314" i="4"/>
  <c r="E314" i="4" s="1"/>
  <c r="D314" i="4"/>
  <c r="H314" i="4" s="1"/>
  <c r="I419" i="4"/>
  <c r="D145" i="4"/>
  <c r="H145" i="4" s="1"/>
  <c r="C145" i="4"/>
  <c r="E145" i="4" s="1"/>
  <c r="C153" i="4"/>
  <c r="E153" i="4" s="1"/>
  <c r="D153" i="4"/>
  <c r="H153" i="4" s="1"/>
  <c r="I381" i="4"/>
  <c r="D64" i="4"/>
  <c r="H64" i="4" s="1"/>
  <c r="C64" i="4"/>
  <c r="E64" i="4" s="1"/>
  <c r="C127" i="4"/>
  <c r="E127" i="4" s="1"/>
  <c r="D127" i="4"/>
  <c r="H127" i="4" s="1"/>
  <c r="D241" i="4"/>
  <c r="H241" i="4" s="1"/>
  <c r="C241" i="4"/>
  <c r="E241" i="4" s="1"/>
  <c r="C213" i="4"/>
  <c r="E213" i="4" s="1"/>
  <c r="D213" i="4"/>
  <c r="H213" i="4" s="1"/>
  <c r="C264" i="4"/>
  <c r="E264" i="4" s="1"/>
  <c r="D264" i="4"/>
  <c r="H264" i="4" s="1"/>
  <c r="H342" i="4"/>
  <c r="G342" i="4"/>
  <c r="I342" i="4" s="1"/>
  <c r="C342" i="4"/>
  <c r="E342" i="4" s="1"/>
  <c r="D342" i="4"/>
  <c r="G345" i="4"/>
  <c r="I345" i="4" s="1"/>
  <c r="H345" i="4"/>
  <c r="C345" i="4"/>
  <c r="E345" i="4" s="1"/>
  <c r="D345" i="4"/>
  <c r="C61" i="4"/>
  <c r="E61" i="4" s="1"/>
  <c r="D61" i="4"/>
  <c r="H61" i="4" s="1"/>
  <c r="C232" i="4"/>
  <c r="E232" i="4" s="1"/>
  <c r="D232" i="4"/>
  <c r="H232" i="4" s="1"/>
  <c r="G352" i="4"/>
  <c r="I352" i="4" s="1"/>
  <c r="H352" i="4"/>
  <c r="D352" i="4"/>
  <c r="C352" i="4"/>
  <c r="E352" i="4" s="1"/>
  <c r="C46" i="4"/>
  <c r="E46" i="4" s="1"/>
  <c r="D46" i="4"/>
  <c r="H46" i="4" s="1"/>
  <c r="C148" i="4"/>
  <c r="E148" i="4" s="1"/>
  <c r="D148" i="4"/>
  <c r="H148" i="4" s="1"/>
  <c r="C321" i="4"/>
  <c r="E321" i="4" s="1"/>
  <c r="D321" i="4"/>
  <c r="G321" i="4"/>
  <c r="I321" i="4" s="1"/>
  <c r="H321" i="4"/>
  <c r="D184" i="4"/>
  <c r="H184" i="4" s="1"/>
  <c r="C184" i="4"/>
  <c r="E184" i="4" s="1"/>
  <c r="D173" i="4"/>
  <c r="H173" i="4" s="1"/>
  <c r="C173" i="4"/>
  <c r="E173" i="4" s="1"/>
  <c r="C203" i="4"/>
  <c r="E203" i="4" s="1"/>
  <c r="D203" i="4"/>
  <c r="H203" i="4" s="1"/>
  <c r="D288" i="4"/>
  <c r="H288" i="4" s="1"/>
  <c r="C288" i="4"/>
  <c r="E288" i="4" s="1"/>
  <c r="D207" i="4"/>
  <c r="H207" i="4" s="1"/>
  <c r="C207" i="4"/>
  <c r="E207" i="4" s="1"/>
  <c r="I401" i="4"/>
  <c r="C28" i="4"/>
  <c r="E28" i="4" s="1"/>
  <c r="G28" i="4"/>
  <c r="I28" i="4" s="1"/>
  <c r="D28" i="4"/>
  <c r="H28" i="4" s="1"/>
  <c r="C150" i="4"/>
  <c r="E150" i="4" s="1"/>
  <c r="D150" i="4"/>
  <c r="H150" i="4" s="1"/>
  <c r="D138" i="4"/>
  <c r="H138" i="4" s="1"/>
  <c r="C138" i="4"/>
  <c r="E138" i="4" s="1"/>
  <c r="C131" i="4"/>
  <c r="E131" i="4" s="1"/>
  <c r="D131" i="4"/>
  <c r="H131" i="4" s="1"/>
  <c r="C266" i="4"/>
  <c r="E266" i="4" s="1"/>
  <c r="D266" i="4"/>
  <c r="H266" i="4" s="1"/>
  <c r="G340" i="4"/>
  <c r="I340" i="4" s="1"/>
  <c r="H340" i="4"/>
  <c r="C340" i="4"/>
  <c r="E340" i="4" s="1"/>
  <c r="D340" i="4"/>
  <c r="C5" i="4"/>
  <c r="E5" i="4" s="1"/>
  <c r="G5" i="4" s="1"/>
  <c r="I5" i="4" s="1"/>
  <c r="D5" i="4"/>
  <c r="I395" i="4"/>
  <c r="C151" i="4"/>
  <c r="E151" i="4" s="1"/>
  <c r="D151" i="4"/>
  <c r="H151" i="4" s="1"/>
  <c r="C194" i="4"/>
  <c r="E194" i="4" s="1"/>
  <c r="D194" i="4"/>
  <c r="H194" i="4" s="1"/>
  <c r="C103" i="4"/>
  <c r="E103" i="4" s="1"/>
  <c r="D103" i="4"/>
  <c r="H103" i="4" s="1"/>
  <c r="C116" i="4"/>
  <c r="E116" i="4" s="1"/>
  <c r="D116" i="4"/>
  <c r="H116" i="4" s="1"/>
  <c r="C149" i="4"/>
  <c r="E149" i="4" s="1"/>
  <c r="D149" i="4"/>
  <c r="H149" i="4" s="1"/>
  <c r="D48" i="4"/>
  <c r="H48" i="4" s="1"/>
  <c r="C48" i="4"/>
  <c r="E48" i="4" s="1"/>
  <c r="I403" i="4"/>
  <c r="D140" i="4"/>
  <c r="H140" i="4" s="1"/>
  <c r="C140" i="4"/>
  <c r="E140" i="4" s="1"/>
  <c r="D67" i="4"/>
  <c r="H67" i="4" s="1"/>
  <c r="C67" i="4"/>
  <c r="E67" i="4" s="1"/>
  <c r="C182" i="4"/>
  <c r="E182" i="4" s="1"/>
  <c r="D182" i="4"/>
  <c r="H182" i="4" s="1"/>
  <c r="I356" i="4"/>
  <c r="D83" i="4"/>
  <c r="H83" i="4" s="1"/>
  <c r="C83" i="4"/>
  <c r="E83" i="4" s="1"/>
  <c r="D258" i="4"/>
  <c r="H258" i="4" s="1"/>
  <c r="C258" i="4"/>
  <c r="E258" i="4" s="1"/>
  <c r="D18" i="4"/>
  <c r="C18" i="4"/>
  <c r="E18" i="4" s="1"/>
  <c r="D32" i="4"/>
  <c r="H32" i="4" s="1"/>
  <c r="C32" i="4"/>
  <c r="E32" i="4" s="1"/>
  <c r="G316" i="4" l="1"/>
  <c r="I316" i="4" s="1"/>
  <c r="G318" i="4"/>
  <c r="I318" i="4" s="1"/>
  <c r="G313" i="4"/>
  <c r="I313" i="4" s="1"/>
  <c r="G314" i="4"/>
  <c r="I314" i="4" s="1"/>
  <c r="G315" i="4"/>
  <c r="I315" i="4" s="1"/>
  <c r="G88" i="4"/>
  <c r="I88" i="4" s="1"/>
  <c r="G308" i="4"/>
  <c r="I308" i="4" s="1"/>
  <c r="G309" i="4"/>
  <c r="I309" i="4" s="1"/>
  <c r="G317" i="4"/>
  <c r="I317" i="4" s="1"/>
  <c r="G312" i="4"/>
  <c r="I312" i="4" s="1"/>
  <c r="G36" i="4"/>
  <c r="I36" i="4" s="1"/>
  <c r="G101" i="4"/>
  <c r="I101" i="4" s="1"/>
  <c r="G162" i="4"/>
  <c r="I162" i="4" s="1"/>
  <c r="G54" i="4"/>
  <c r="I54" i="4" s="1"/>
  <c r="G77" i="4"/>
  <c r="I77" i="4" s="1"/>
  <c r="G255" i="4"/>
  <c r="I255" i="4" s="1"/>
  <c r="G224" i="4"/>
  <c r="I224" i="4" s="1"/>
  <c r="G163" i="4"/>
  <c r="I163" i="4" s="1"/>
  <c r="G281" i="4"/>
  <c r="I281" i="4" s="1"/>
  <c r="G303" i="4"/>
  <c r="I303" i="4" s="1"/>
  <c r="G112" i="4"/>
  <c r="I112" i="4" s="1"/>
  <c r="G133" i="4"/>
  <c r="I133" i="4" s="1"/>
  <c r="G141" i="4"/>
  <c r="I141" i="4" s="1"/>
  <c r="G129" i="4"/>
  <c r="I129" i="4" s="1"/>
  <c r="G236" i="4"/>
  <c r="I236" i="4" s="1"/>
  <c r="G83" i="4"/>
  <c r="I83" i="4" s="1"/>
  <c r="G125" i="4"/>
  <c r="I125" i="4" s="1"/>
  <c r="G234" i="4"/>
  <c r="I234" i="4" s="1"/>
  <c r="G144" i="4"/>
  <c r="I144" i="4" s="1"/>
  <c r="G103" i="4"/>
  <c r="I103" i="4" s="1"/>
  <c r="G219" i="4"/>
  <c r="I219" i="4" s="1"/>
  <c r="G34" i="4"/>
  <c r="I34" i="4" s="1"/>
  <c r="G76" i="4"/>
  <c r="I76" i="4" s="1"/>
  <c r="G123" i="4"/>
  <c r="I123" i="4" s="1"/>
  <c r="G148" i="4"/>
  <c r="I148" i="4" s="1"/>
  <c r="G199" i="4"/>
  <c r="I199" i="4" s="1"/>
  <c r="G126" i="4"/>
  <c r="I126" i="4" s="1"/>
  <c r="G149" i="4"/>
  <c r="I149" i="4" s="1"/>
  <c r="G194" i="4"/>
  <c r="I194" i="4" s="1"/>
  <c r="G92" i="4"/>
  <c r="I92" i="4" s="1"/>
  <c r="G115" i="4"/>
  <c r="I115" i="4" s="1"/>
  <c r="G250" i="4"/>
  <c r="I250" i="4" s="1"/>
  <c r="G108" i="4"/>
  <c r="I108" i="4" s="1"/>
  <c r="G22" i="4"/>
  <c r="I22" i="4" s="1"/>
  <c r="G296" i="4"/>
  <c r="I296" i="4" s="1"/>
  <c r="G135" i="4"/>
  <c r="I135" i="4" s="1"/>
  <c r="G157" i="4"/>
  <c r="I157" i="4" s="1"/>
  <c r="G230" i="4"/>
  <c r="I230" i="4" s="1"/>
  <c r="G166" i="4"/>
  <c r="I166" i="4" s="1"/>
  <c r="G35" i="4"/>
  <c r="I35" i="4" s="1"/>
  <c r="G198" i="4"/>
  <c r="I198" i="4" s="1"/>
  <c r="G298" i="4"/>
  <c r="I298" i="4" s="1"/>
  <c r="G102" i="4"/>
  <c r="I102" i="4" s="1"/>
  <c r="G262" i="4"/>
  <c r="I262" i="4" s="1"/>
  <c r="G150" i="4"/>
  <c r="I150" i="4" s="1"/>
  <c r="G232" i="4"/>
  <c r="I232" i="4" s="1"/>
  <c r="G59" i="4"/>
  <c r="I59" i="4" s="1"/>
  <c r="G282" i="4"/>
  <c r="I282" i="4" s="1"/>
  <c r="G66" i="4"/>
  <c r="I66" i="4" s="1"/>
  <c r="G188" i="4"/>
  <c r="I188" i="4" s="1"/>
  <c r="G260" i="4"/>
  <c r="I260" i="4" s="1"/>
  <c r="G271" i="4"/>
  <c r="I271" i="4" s="1"/>
  <c r="G187" i="4"/>
  <c r="I187" i="4" s="1"/>
  <c r="G218" i="4"/>
  <c r="I218" i="4" s="1"/>
  <c r="G140" i="4"/>
  <c r="I140" i="4" s="1"/>
  <c r="G46" i="4"/>
  <c r="I46" i="4" s="1"/>
  <c r="G290" i="4"/>
  <c r="I290" i="4" s="1"/>
  <c r="G222" i="4"/>
  <c r="I222" i="4" s="1"/>
  <c r="G239" i="4"/>
  <c r="I239" i="4" s="1"/>
  <c r="G268" i="4"/>
  <c r="I268" i="4" s="1"/>
  <c r="G201" i="4"/>
  <c r="I201" i="4" s="1"/>
  <c r="G142" i="4"/>
  <c r="I142" i="4" s="1"/>
  <c r="G186" i="4"/>
  <c r="I186" i="4" s="1"/>
  <c r="G267" i="4"/>
  <c r="I267" i="4" s="1"/>
  <c r="G130" i="4"/>
  <c r="I130" i="4" s="1"/>
  <c r="G171" i="4"/>
  <c r="I171" i="4" s="1"/>
  <c r="G299" i="4"/>
  <c r="I299" i="4" s="1"/>
  <c r="G269" i="4"/>
  <c r="I269" i="4" s="1"/>
  <c r="G167" i="4"/>
  <c r="I167" i="4" s="1"/>
  <c r="G120" i="4"/>
  <c r="I120" i="4" s="1"/>
  <c r="G217" i="4"/>
  <c r="I217" i="4" s="1"/>
  <c r="G283" i="4"/>
  <c r="I283" i="4" s="1"/>
  <c r="G67" i="4"/>
  <c r="I67" i="4" s="1"/>
  <c r="G48" i="4"/>
  <c r="I48" i="4" s="1"/>
  <c r="G151" i="4"/>
  <c r="I151" i="4" s="1"/>
  <c r="G264" i="4"/>
  <c r="I264" i="4" s="1"/>
  <c r="G86" i="4"/>
  <c r="I86" i="4" s="1"/>
  <c r="G91" i="4"/>
  <c r="I91" i="4" s="1"/>
  <c r="G256" i="4"/>
  <c r="I256" i="4" s="1"/>
  <c r="G301" i="4"/>
  <c r="I301" i="4" s="1"/>
  <c r="G192" i="4"/>
  <c r="I192" i="4" s="1"/>
  <c r="G65" i="4"/>
  <c r="I65" i="4" s="1"/>
  <c r="G29" i="4"/>
  <c r="I29" i="4" s="1"/>
  <c r="G63" i="4"/>
  <c r="I63" i="4" s="1"/>
  <c r="G261" i="4"/>
  <c r="I261" i="4" s="1"/>
  <c r="G176" i="4"/>
  <c r="I176" i="4" s="1"/>
  <c r="G245" i="4"/>
  <c r="I245" i="4" s="1"/>
  <c r="G254" i="4"/>
  <c r="I254" i="4" s="1"/>
  <c r="G304" i="4"/>
  <c r="I304" i="4" s="1"/>
  <c r="G202" i="4"/>
  <c r="I202" i="4" s="1"/>
  <c r="G286" i="4"/>
  <c r="I286" i="4" s="1"/>
  <c r="G124" i="4"/>
  <c r="I124" i="4" s="1"/>
  <c r="G161" i="4"/>
  <c r="I161" i="4" s="1"/>
  <c r="G292" i="4"/>
  <c r="I292" i="4" s="1"/>
  <c r="G226" i="4"/>
  <c r="I226" i="4" s="1"/>
  <c r="G204" i="4"/>
  <c r="I204" i="4" s="1"/>
  <c r="G154" i="4"/>
  <c r="I154" i="4" s="1"/>
  <c r="G272" i="4"/>
  <c r="I272" i="4" s="1"/>
  <c r="G240" i="4"/>
  <c r="I240" i="4" s="1"/>
  <c r="G134" i="4"/>
  <c r="I134" i="4" s="1"/>
  <c r="G206" i="4"/>
  <c r="I206" i="4" s="1"/>
  <c r="G118" i="4"/>
  <c r="I118" i="4" s="1"/>
  <c r="G172" i="4"/>
  <c r="I172" i="4" s="1"/>
  <c r="G185" i="4"/>
  <c r="I185" i="4" s="1"/>
  <c r="G119" i="4"/>
  <c r="I119" i="4" s="1"/>
  <c r="G85" i="4"/>
  <c r="I85" i="4" s="1"/>
  <c r="G70" i="4"/>
  <c r="I70" i="4" s="1"/>
  <c r="G43" i="4"/>
  <c r="I43" i="4" s="1"/>
  <c r="G179" i="4"/>
  <c r="I179" i="4" s="1"/>
  <c r="G242" i="4"/>
  <c r="I242" i="4" s="1"/>
  <c r="G122" i="4"/>
  <c r="I122" i="4" s="1"/>
  <c r="G251" i="4"/>
  <c r="I251" i="4" s="1"/>
  <c r="G53" i="4"/>
  <c r="I53" i="4" s="1"/>
  <c r="G177" i="4"/>
  <c r="I177" i="4" s="1"/>
  <c r="G56" i="4"/>
  <c r="I56" i="4" s="1"/>
  <c r="G289" i="4"/>
  <c r="I289" i="4" s="1"/>
  <c r="G208" i="4"/>
  <c r="I208" i="4" s="1"/>
  <c r="G24" i="4"/>
  <c r="I24" i="4" s="1"/>
  <c r="G235" i="4"/>
  <c r="I235" i="4" s="1"/>
  <c r="G300" i="4"/>
  <c r="I300" i="4" s="1"/>
  <c r="G233" i="4"/>
  <c r="I233" i="4" s="1"/>
  <c r="G214" i="4"/>
  <c r="I214" i="4" s="1"/>
  <c r="G275" i="4"/>
  <c r="I275" i="4" s="1"/>
  <c r="G98" i="4"/>
  <c r="I98" i="4" s="1"/>
  <c r="G49" i="4"/>
  <c r="I49" i="4" s="1"/>
  <c r="G184" i="4"/>
  <c r="I184" i="4" s="1"/>
  <c r="G127" i="4"/>
  <c r="I127" i="4" s="1"/>
  <c r="G223" i="4"/>
  <c r="I223" i="4" s="1"/>
  <c r="G197" i="4"/>
  <c r="I197" i="4" s="1"/>
  <c r="G174" i="4"/>
  <c r="I174" i="4" s="1"/>
  <c r="G78" i="4"/>
  <c r="I78" i="4" s="1"/>
  <c r="G18" i="4"/>
  <c r="I18" i="4" s="1"/>
  <c r="G40" i="4"/>
  <c r="I40" i="4" s="1"/>
  <c r="G196" i="4"/>
  <c r="I196" i="4" s="1"/>
  <c r="G111" i="4"/>
  <c r="I111" i="4" s="1"/>
  <c r="G229" i="4"/>
  <c r="I229" i="4" s="1"/>
  <c r="G238" i="4"/>
  <c r="I238" i="4" s="1"/>
  <c r="G227" i="4"/>
  <c r="I227" i="4" s="1"/>
  <c r="G89" i="4"/>
  <c r="I89" i="4" s="1"/>
  <c r="G181" i="4"/>
  <c r="I181" i="4" s="1"/>
  <c r="G109" i="4"/>
  <c r="I109" i="4" s="1"/>
  <c r="G249" i="4"/>
  <c r="I249" i="4" s="1"/>
  <c r="G52" i="4"/>
  <c r="I52" i="4" s="1"/>
  <c r="G178" i="4"/>
  <c r="I178" i="4" s="1"/>
  <c r="G258" i="4"/>
  <c r="I258" i="4" s="1"/>
  <c r="G104" i="4"/>
  <c r="I104" i="4" s="1"/>
  <c r="G128" i="4"/>
  <c r="I128" i="4" s="1"/>
  <c r="G280" i="4"/>
  <c r="I280" i="4" s="1"/>
  <c r="G156" i="4"/>
  <c r="I156" i="4" s="1"/>
  <c r="G107" i="4"/>
  <c r="I107" i="4" s="1"/>
  <c r="G276" i="4"/>
  <c r="I276" i="4" s="1"/>
  <c r="G231" i="4"/>
  <c r="I231" i="4" s="1"/>
  <c r="G155" i="4"/>
  <c r="I155" i="4" s="1"/>
  <c r="G168" i="4"/>
  <c r="I168" i="4" s="1"/>
  <c r="G297" i="4"/>
  <c r="I297" i="4" s="1"/>
  <c r="G145" i="4"/>
  <c r="I145" i="4" s="1"/>
  <c r="G180" i="4"/>
  <c r="I180" i="4" s="1"/>
  <c r="G68" i="4"/>
  <c r="I68" i="4" s="1"/>
  <c r="G44" i="4"/>
  <c r="I44" i="4" s="1"/>
  <c r="G121" i="4"/>
  <c r="I121" i="4" s="1"/>
  <c r="G38" i="4"/>
  <c r="I38" i="4" s="1"/>
  <c r="G114" i="4"/>
  <c r="I114" i="4" s="1"/>
  <c r="G143" i="4"/>
  <c r="I143" i="4" s="1"/>
  <c r="G164" i="4"/>
  <c r="I164" i="4" s="1"/>
  <c r="G69" i="4"/>
  <c r="I69" i="4" s="1"/>
  <c r="G182" i="4"/>
  <c r="I182" i="4" s="1"/>
  <c r="G207" i="4"/>
  <c r="I207" i="4" s="1"/>
  <c r="G274" i="4"/>
  <c r="I274" i="4" s="1"/>
  <c r="E152" i="4"/>
  <c r="G152" i="4"/>
  <c r="I152" i="4" s="1"/>
  <c r="G138" i="4"/>
  <c r="I138" i="4" s="1"/>
  <c r="G203" i="4"/>
  <c r="I203" i="4" s="1"/>
  <c r="G213" i="4"/>
  <c r="I213" i="4" s="1"/>
  <c r="G95" i="4"/>
  <c r="I95" i="4" s="1"/>
  <c r="G42" i="4"/>
  <c r="I42" i="4" s="1"/>
  <c r="G80" i="4"/>
  <c r="I80" i="4" s="1"/>
  <c r="G263" i="4"/>
  <c r="I263" i="4" s="1"/>
  <c r="G132" i="4"/>
  <c r="I132" i="4" s="1"/>
  <c r="G55" i="4"/>
  <c r="I55" i="4" s="1"/>
  <c r="G225" i="4"/>
  <c r="I225" i="4" s="1"/>
  <c r="G90" i="4"/>
  <c r="I90" i="4" s="1"/>
  <c r="G31" i="4"/>
  <c r="I31" i="4" s="1"/>
  <c r="G110" i="4"/>
  <c r="I110" i="4" s="1"/>
  <c r="G41" i="4"/>
  <c r="I41" i="4" s="1"/>
  <c r="G175" i="4"/>
  <c r="I175" i="4" s="1"/>
  <c r="G252" i="4"/>
  <c r="I252" i="4" s="1"/>
  <c r="G302" i="4"/>
  <c r="I302" i="4" s="1"/>
  <c r="E212" i="4"/>
  <c r="G212" i="4"/>
  <c r="I212" i="4" s="1"/>
  <c r="G220" i="4"/>
  <c r="I220" i="4" s="1"/>
  <c r="G100" i="4"/>
  <c r="I100" i="4" s="1"/>
  <c r="G113" i="4"/>
  <c r="I113" i="4" s="1"/>
  <c r="G243" i="4"/>
  <c r="I243" i="4" s="1"/>
  <c r="G25" i="4"/>
  <c r="I25" i="4" s="1"/>
  <c r="G87" i="4"/>
  <c r="I87" i="4" s="1"/>
  <c r="G210" i="4"/>
  <c r="I210" i="4" s="1"/>
  <c r="G26" i="4"/>
  <c r="I26" i="4" s="1"/>
  <c r="G160" i="4"/>
  <c r="I160" i="4" s="1"/>
  <c r="G216" i="4"/>
  <c r="I216" i="4" s="1"/>
  <c r="E71" i="4"/>
  <c r="G71" i="4"/>
  <c r="I71" i="4" s="1"/>
  <c r="G51" i="4"/>
  <c r="I51" i="4" s="1"/>
  <c r="G266" i="4"/>
  <c r="I266" i="4" s="1"/>
  <c r="G295" i="4"/>
  <c r="I295" i="4" s="1"/>
  <c r="G190" i="4"/>
  <c r="I190" i="4" s="1"/>
  <c r="G136" i="4"/>
  <c r="I136" i="4" s="1"/>
  <c r="G191" i="4"/>
  <c r="I191" i="4" s="1"/>
  <c r="E259" i="4"/>
  <c r="G259" i="4"/>
  <c r="I259" i="4" s="1"/>
  <c r="G246" i="4"/>
  <c r="I246" i="4" s="1"/>
  <c r="G241" i="4"/>
  <c r="I241" i="4" s="1"/>
  <c r="G158" i="4"/>
  <c r="I158" i="4" s="1"/>
  <c r="G116" i="4"/>
  <c r="I116" i="4" s="1"/>
  <c r="G288" i="4"/>
  <c r="I288" i="4" s="1"/>
  <c r="G173" i="4"/>
  <c r="I173" i="4" s="1"/>
  <c r="G64" i="4"/>
  <c r="I64" i="4" s="1"/>
  <c r="G62" i="4"/>
  <c r="I62" i="4" s="1"/>
  <c r="G105" i="4"/>
  <c r="I105" i="4" s="1"/>
  <c r="G284" i="4"/>
  <c r="I284" i="4" s="1"/>
  <c r="G169" i="4"/>
  <c r="I169" i="4" s="1"/>
  <c r="G165" i="4"/>
  <c r="I165" i="4" s="1"/>
  <c r="G20" i="4"/>
  <c r="I20" i="4" s="1"/>
  <c r="G117" i="4"/>
  <c r="I117" i="4" s="1"/>
  <c r="G73" i="4"/>
  <c r="I73" i="4" s="1"/>
  <c r="E39" i="4"/>
  <c r="G39" i="4"/>
  <c r="I39" i="4" s="1"/>
  <c r="G247" i="4"/>
  <c r="I247" i="4" s="1"/>
  <c r="G279" i="4"/>
  <c r="I279" i="4" s="1"/>
  <c r="G21" i="4"/>
  <c r="I21" i="4" s="1"/>
  <c r="G93" i="4"/>
  <c r="I93" i="4" s="1"/>
  <c r="G84" i="4"/>
  <c r="I84" i="4" s="1"/>
  <c r="G200" i="4"/>
  <c r="I200" i="4" s="1"/>
  <c r="G285" i="4"/>
  <c r="I285" i="4" s="1"/>
  <c r="G139" i="4"/>
  <c r="I139" i="4" s="1"/>
  <c r="G60" i="4"/>
  <c r="I60" i="4" s="1"/>
  <c r="G265" i="4"/>
  <c r="I265" i="4" s="1"/>
  <c r="E237" i="4"/>
  <c r="G237" i="4"/>
  <c r="I237" i="4" s="1"/>
  <c r="G215" i="4"/>
  <c r="I215" i="4" s="1"/>
  <c r="G131" i="4"/>
  <c r="I131" i="4" s="1"/>
  <c r="G159" i="4"/>
  <c r="I159" i="4" s="1"/>
  <c r="G193" i="4"/>
  <c r="I193" i="4" s="1"/>
  <c r="G57" i="4"/>
  <c r="I57" i="4" s="1"/>
  <c r="G291" i="4"/>
  <c r="I291" i="4" s="1"/>
  <c r="G287" i="4"/>
  <c r="I287" i="4" s="1"/>
  <c r="G58" i="4"/>
  <c r="I58" i="4" s="1"/>
  <c r="G82" i="4"/>
  <c r="I82" i="4" s="1"/>
  <c r="G97" i="4"/>
  <c r="I97" i="4" s="1"/>
  <c r="E306" i="4"/>
  <c r="G306" i="4"/>
  <c r="I306" i="4" s="1"/>
  <c r="G23" i="4"/>
  <c r="I23" i="4" s="1"/>
  <c r="G79" i="4"/>
  <c r="I79" i="4" s="1"/>
  <c r="G183" i="4"/>
  <c r="I183" i="4" s="1"/>
  <c r="G33" i="4"/>
  <c r="I33" i="4" s="1"/>
  <c r="G47" i="4"/>
  <c r="I47" i="4" s="1"/>
  <c r="G211" i="4"/>
  <c r="I211" i="4" s="1"/>
  <c r="G195" i="4"/>
  <c r="I195" i="4" s="1"/>
  <c r="G146" i="4"/>
  <c r="I146" i="4" s="1"/>
  <c r="E253" i="4"/>
  <c r="G253" i="4"/>
  <c r="I253" i="4" s="1"/>
  <c r="E293" i="4"/>
  <c r="G293" i="4"/>
  <c r="I293" i="4" s="1"/>
  <c r="E94" i="4"/>
  <c r="G94" i="4"/>
  <c r="I94" i="4" s="1"/>
  <c r="E244" i="4"/>
  <c r="G244" i="4"/>
  <c r="I244" i="4" s="1"/>
  <c r="E273" i="4"/>
  <c r="G273" i="4"/>
  <c r="I273" i="4" s="1"/>
  <c r="E278" i="4"/>
  <c r="G278" i="4"/>
  <c r="I278" i="4" s="1"/>
  <c r="G209" i="4"/>
  <c r="I209" i="4" s="1"/>
  <c r="E205" i="4"/>
  <c r="G205" i="4"/>
  <c r="I205" i="4" s="1"/>
  <c r="E30" i="4"/>
  <c r="G30" i="4"/>
  <c r="I30" i="4" s="1"/>
  <c r="G74" i="4"/>
  <c r="I74" i="4" s="1"/>
  <c r="G32" i="4"/>
  <c r="I32" i="4" s="1"/>
  <c r="G61" i="4"/>
  <c r="I61" i="4" s="1"/>
  <c r="G153" i="4"/>
  <c r="I153" i="4" s="1"/>
  <c r="G170" i="4"/>
  <c r="I170" i="4" s="1"/>
  <c r="G96" i="4"/>
  <c r="I96" i="4" s="1"/>
  <c r="G27" i="4"/>
  <c r="I27" i="4" s="1"/>
  <c r="G137" i="4"/>
  <c r="I137" i="4" s="1"/>
  <c r="G257" i="4"/>
  <c r="I257" i="4" s="1"/>
  <c r="G277" i="4"/>
  <c r="I277" i="4" s="1"/>
  <c r="G147" i="4"/>
  <c r="I147" i="4" s="1"/>
  <c r="G50" i="4"/>
  <c r="I50" i="4" s="1"/>
  <c r="G72" i="4"/>
  <c r="I72" i="4" s="1"/>
  <c r="G228" i="4"/>
  <c r="I228" i="4" s="1"/>
  <c r="G81" i="4"/>
  <c r="I81" i="4" s="1"/>
  <c r="G106" i="4"/>
  <c r="I106" i="4" s="1"/>
  <c r="G37" i="4"/>
  <c r="I37" i="4" s="1"/>
  <c r="G294" i="4"/>
  <c r="I294" i="4" s="1"/>
  <c r="G270" i="4"/>
  <c r="I270" i="4" s="1"/>
  <c r="G189" i="4"/>
  <c r="I189" i="4" s="1"/>
  <c r="G248" i="4"/>
  <c r="I248" i="4" s="1"/>
  <c r="E99" i="4"/>
  <c r="G99" i="4"/>
  <c r="I99" i="4" s="1"/>
  <c r="G45" i="4"/>
  <c r="I45" i="4" s="1"/>
  <c r="G305" i="4"/>
  <c r="I305" i="4" s="1"/>
  <c r="G75" i="4"/>
  <c r="I75" i="4" s="1"/>
  <c r="G221" i="4"/>
  <c r="I221" i="4" s="1"/>
  <c r="F271" i="4"/>
  <c r="F335" i="4"/>
  <c r="F258" i="4"/>
  <c r="F319" i="4"/>
  <c r="F41" i="4"/>
  <c r="F37" i="4"/>
  <c r="F253" i="4"/>
  <c r="F244" i="4"/>
  <c r="F45" i="4"/>
  <c r="F204" i="4"/>
  <c r="F146" i="4"/>
  <c r="F281" i="4"/>
  <c r="F297" i="4"/>
  <c r="F196" i="4"/>
  <c r="F132" i="4"/>
  <c r="F284" i="4"/>
  <c r="F277" i="4"/>
  <c r="F165" i="4"/>
  <c r="F291" i="4"/>
  <c r="F311" i="4"/>
  <c r="F225" i="4"/>
  <c r="F267" i="4"/>
  <c r="F199" i="4"/>
  <c r="F315" i="4"/>
  <c r="F121" i="4"/>
  <c r="F346" i="4"/>
  <c r="F174" i="4"/>
  <c r="F285" i="4"/>
  <c r="F148" i="4"/>
  <c r="F153" i="4"/>
  <c r="G12" i="4"/>
  <c r="I12" i="4" s="1"/>
  <c r="F183" i="4"/>
  <c r="F140" i="4"/>
  <c r="F131" i="4"/>
  <c r="F207" i="4"/>
  <c r="F12" i="4"/>
  <c r="H12" i="4" s="1"/>
  <c r="F330" i="4"/>
  <c r="F299" i="4"/>
  <c r="F138" i="4"/>
  <c r="F170" i="4"/>
  <c r="F307" i="4"/>
  <c r="F286" i="4"/>
  <c r="F39" i="4"/>
  <c r="F205" i="4"/>
  <c r="F99" i="4"/>
  <c r="F60" i="4"/>
  <c r="F232" i="4"/>
  <c r="F137" i="4"/>
  <c r="F124" i="4"/>
  <c r="F334" i="4"/>
  <c r="F71" i="4"/>
  <c r="F172" i="4"/>
  <c r="F338" i="4"/>
  <c r="F29" i="4"/>
  <c r="F33" i="4"/>
  <c r="F175" i="4"/>
  <c r="F259" i="4"/>
  <c r="F35" i="4"/>
  <c r="F306" i="4"/>
  <c r="F176" i="4"/>
  <c r="F151" i="4"/>
  <c r="F283" i="4"/>
  <c r="F74" i="4"/>
  <c r="F298" i="4"/>
  <c r="F257" i="4"/>
  <c r="F215" i="4"/>
  <c r="F316" i="4"/>
  <c r="F303" i="4"/>
  <c r="F254" i="4"/>
  <c r="F193" i="4"/>
  <c r="F230" i="4"/>
  <c r="F109" i="4"/>
  <c r="F323" i="4"/>
  <c r="F250" i="4"/>
  <c r="F322" i="4"/>
  <c r="F256" i="4"/>
  <c r="F339" i="4"/>
  <c r="F15" i="4"/>
  <c r="H15" i="4" s="1"/>
  <c r="F160" i="4"/>
  <c r="F278" i="4"/>
  <c r="F327" i="4"/>
  <c r="F117" i="4"/>
  <c r="F312" i="4"/>
  <c r="F191" i="4"/>
  <c r="F47" i="4"/>
  <c r="F119" i="4"/>
  <c r="F255" i="4"/>
  <c r="F162" i="4"/>
  <c r="F270" i="4"/>
  <c r="F252" i="4"/>
  <c r="F211" i="4"/>
  <c r="F333" i="4"/>
  <c r="F133" i="4"/>
  <c r="F129" i="4"/>
  <c r="F224" i="4"/>
  <c r="F233" i="4"/>
  <c r="F139" i="4"/>
  <c r="F238" i="4"/>
  <c r="F219" i="4"/>
  <c r="F305" i="4"/>
  <c r="F265" i="4"/>
  <c r="F302" i="4"/>
  <c r="F141" i="4"/>
  <c r="F100" i="4"/>
  <c r="F120" i="4"/>
  <c r="F171" i="4"/>
  <c r="F178" i="4"/>
  <c r="F75" i="4"/>
  <c r="F350" i="4"/>
  <c r="F123" i="4"/>
  <c r="F221" i="4"/>
  <c r="F89" i="4"/>
  <c r="F87" i="4"/>
  <c r="F203" i="4"/>
  <c r="F61" i="4"/>
  <c r="F345" i="4"/>
  <c r="F314" i="4"/>
  <c r="F77" i="4"/>
  <c r="F351" i="4"/>
  <c r="F88" i="4"/>
  <c r="F190" i="4"/>
  <c r="F118" i="4"/>
  <c r="F279" i="4"/>
  <c r="F152" i="4"/>
  <c r="F220" i="4"/>
  <c r="F313" i="4"/>
  <c r="F149" i="4"/>
  <c r="F116" i="4"/>
  <c r="F5" i="4"/>
  <c r="H5" i="4" s="1"/>
  <c r="F28" i="4"/>
  <c r="F342" i="4"/>
  <c r="F264" i="4"/>
  <c r="F180" i="4"/>
  <c r="F343" i="4"/>
  <c r="F274" i="4"/>
  <c r="F202" i="4"/>
  <c r="F197" i="4"/>
  <c r="F20" i="4"/>
  <c r="H20" i="4" s="1"/>
  <c r="F262" i="4"/>
  <c r="F24" i="4"/>
  <c r="F247" i="4"/>
  <c r="F188" i="4"/>
  <c r="F143" i="4"/>
  <c r="F336" i="4"/>
  <c r="F276" i="4"/>
  <c r="F122" i="4"/>
  <c r="F231" i="4"/>
  <c r="F292" i="4"/>
  <c r="F226" i="4"/>
  <c r="F301" i="4"/>
  <c r="F332" i="4"/>
  <c r="F142" i="4"/>
  <c r="F182" i="4"/>
  <c r="F194" i="4"/>
  <c r="F340" i="4"/>
  <c r="F266" i="4"/>
  <c r="F213" i="4"/>
  <c r="F263" i="4"/>
  <c r="F90" i="4"/>
  <c r="F19" i="4"/>
  <c r="H19" i="4" s="1"/>
  <c r="F111" i="4"/>
  <c r="F235" i="4"/>
  <c r="F192" i="4"/>
  <c r="F21" i="4"/>
  <c r="F31" i="4"/>
  <c r="F209" i="4"/>
  <c r="F242" i="4"/>
  <c r="F349" i="4"/>
  <c r="F157" i="4"/>
  <c r="F156" i="4"/>
  <c r="F13" i="4"/>
  <c r="H13" i="4" s="1"/>
  <c r="F34" i="4"/>
  <c r="F293" i="4"/>
  <c r="F214" i="4"/>
  <c r="F324" i="4"/>
  <c r="F164" i="4"/>
  <c r="F94" i="4"/>
  <c r="F275" i="4"/>
  <c r="F14" i="4"/>
  <c r="H14" i="4" s="1"/>
  <c r="F49" i="4"/>
  <c r="F159" i="4"/>
  <c r="F104" i="4"/>
  <c r="F105" i="4"/>
  <c r="F208" i="4"/>
  <c r="F72" i="4"/>
  <c r="F106" i="4"/>
  <c r="F110" i="4"/>
  <c r="F63" i="4"/>
  <c r="F161" i="4"/>
  <c r="F30" i="4"/>
  <c r="F78" i="4"/>
  <c r="F65" i="4"/>
  <c r="F98" i="4"/>
  <c r="F217" i="4"/>
  <c r="F325" i="4"/>
  <c r="F318" i="4"/>
  <c r="F229" i="4"/>
  <c r="F18" i="4"/>
  <c r="H18" i="4" s="1"/>
  <c r="F67" i="4"/>
  <c r="F352" i="4"/>
  <c r="F272" i="4"/>
  <c r="F344" i="4"/>
  <c r="F40" i="4"/>
  <c r="F245" i="4"/>
  <c r="F177" i="4"/>
  <c r="F144" i="4"/>
  <c r="F86" i="4"/>
  <c r="F128" i="4"/>
  <c r="F92" i="4"/>
  <c r="F331" i="4"/>
  <c r="F222" i="4"/>
  <c r="F198" i="4"/>
  <c r="F309" i="4"/>
  <c r="F249" i="4"/>
  <c r="F169" i="4"/>
  <c r="F26" i="4"/>
  <c r="F147" i="4"/>
  <c r="F10" i="4"/>
  <c r="H10" i="4" s="1"/>
  <c r="F50" i="4"/>
  <c r="F320" i="4"/>
  <c r="F280" i="4"/>
  <c r="F216" i="4"/>
  <c r="F341" i="4"/>
  <c r="F134" i="4"/>
  <c r="F206" i="4"/>
  <c r="F23" i="4"/>
  <c r="F36" i="4"/>
  <c r="F185" i="4"/>
  <c r="F268" i="4"/>
  <c r="F166" i="4"/>
  <c r="F85" i="4"/>
  <c r="F328" i="4"/>
  <c r="F186" i="4"/>
  <c r="F246" i="4"/>
  <c r="F347" i="4"/>
  <c r="F195" i="4"/>
  <c r="F251" i="4"/>
  <c r="F260" i="4"/>
  <c r="F236" i="4"/>
  <c r="F130" i="4"/>
  <c r="F273" i="4"/>
  <c r="F227" i="4"/>
  <c r="F237" i="4"/>
  <c r="F113" i="4"/>
  <c r="F308" i="4"/>
  <c r="F243" i="4"/>
  <c r="F25" i="4"/>
  <c r="F70" i="4"/>
  <c r="F184" i="4"/>
  <c r="F218" i="4"/>
  <c r="F326" i="4"/>
  <c r="F83" i="4"/>
  <c r="F135" i="4"/>
  <c r="F181" i="4"/>
  <c r="F55" i="4"/>
  <c r="F269" i="4"/>
  <c r="F82" i="4"/>
  <c r="F52" i="4"/>
  <c r="F22" i="4"/>
  <c r="F62" i="4"/>
  <c r="F290" i="4"/>
  <c r="F240" i="4"/>
  <c r="F114" i="4"/>
  <c r="F93" i="4"/>
  <c r="F201" i="4"/>
  <c r="F155" i="4"/>
  <c r="F81" i="4"/>
  <c r="F16" i="4"/>
  <c r="H16" i="4" s="1"/>
  <c r="F200" i="4"/>
  <c r="F64" i="4"/>
  <c r="F115" i="4"/>
  <c r="F66" i="4"/>
  <c r="F58" i="4"/>
  <c r="F54" i="4"/>
  <c r="F6" i="4"/>
  <c r="H6" i="4" s="1"/>
  <c r="F17" i="4"/>
  <c r="H17" i="4" s="1"/>
  <c r="F317" i="4"/>
  <c r="F167" i="4"/>
  <c r="F241" i="4"/>
  <c r="F43" i="4"/>
  <c r="F56" i="4"/>
  <c r="F80" i="4"/>
  <c r="F91" i="4"/>
  <c r="F46" i="4"/>
  <c r="F288" i="4"/>
  <c r="F173" i="4"/>
  <c r="F53" i="4"/>
  <c r="F187" i="4"/>
  <c r="F59" i="4"/>
  <c r="F158" i="4"/>
  <c r="F96" i="4"/>
  <c r="F9" i="4"/>
  <c r="H9" i="4" s="1"/>
  <c r="F289" i="4"/>
  <c r="F282" i="4"/>
  <c r="F223" i="4"/>
  <c r="F304" i="4"/>
  <c r="F101" i="4"/>
  <c r="F295" i="4"/>
  <c r="F179" i="4"/>
  <c r="F287" i="4"/>
  <c r="F44" i="4"/>
  <c r="F102" i="4"/>
  <c r="F76" i="4"/>
  <c r="F228" i="4"/>
  <c r="I4" i="4"/>
  <c r="F136" i="4"/>
  <c r="F97" i="4"/>
  <c r="F126" i="4"/>
  <c r="F38" i="4"/>
  <c r="F8" i="4"/>
  <c r="H8" i="4" s="1"/>
  <c r="F112" i="4"/>
  <c r="F300" i="4"/>
  <c r="F310" i="4"/>
  <c r="F84" i="4"/>
  <c r="F294" i="4"/>
  <c r="F189" i="4"/>
  <c r="F248" i="4"/>
  <c r="F125" i="4"/>
  <c r="F329" i="4"/>
  <c r="F234" i="4"/>
  <c r="F69" i="4"/>
  <c r="F168" i="4"/>
  <c r="F261" i="4"/>
  <c r="F296" i="4"/>
  <c r="F48" i="4"/>
  <c r="F95" i="4"/>
  <c r="F42" i="4"/>
  <c r="F57" i="4"/>
  <c r="F7" i="4"/>
  <c r="H7" i="4" s="1"/>
  <c r="F154" i="4"/>
  <c r="F51" i="4"/>
  <c r="F32" i="4"/>
  <c r="F27" i="4"/>
  <c r="F68" i="4"/>
  <c r="F108" i="4"/>
  <c r="F73" i="4"/>
  <c r="F107" i="4"/>
  <c r="F103" i="4"/>
  <c r="F150" i="4"/>
  <c r="F321" i="4"/>
  <c r="F127" i="4"/>
  <c r="F145" i="4"/>
  <c r="F210" i="4"/>
  <c r="F3" i="4"/>
  <c r="H3" i="4" s="1"/>
  <c r="F4" i="4"/>
  <c r="H4" i="4" s="1"/>
  <c r="R15" i="4" s="1"/>
  <c r="F163" i="4"/>
  <c r="F239" i="4"/>
  <c r="F79" i="4"/>
  <c r="F348" i="4"/>
  <c r="F11" i="4"/>
  <c r="H11" i="4" s="1"/>
  <c r="F212" i="4"/>
  <c r="F337" i="4"/>
  <c r="R16" i="4" l="1"/>
  <c r="R3" i="4"/>
  <c r="J7" i="2" s="1"/>
  <c r="N257" i="4"/>
  <c r="O257" i="4" s="1"/>
  <c r="M6051" i="6" s="1"/>
  <c r="N64" i="4"/>
  <c r="O64" i="4" s="1"/>
  <c r="M1419" i="6" s="1"/>
  <c r="N355" i="4"/>
  <c r="O355" i="4" s="1"/>
  <c r="N203" i="4"/>
  <c r="O203" i="4" s="1"/>
  <c r="M4755" i="6" s="1"/>
  <c r="N346" i="4"/>
  <c r="O346" i="4" s="1"/>
  <c r="N22" i="4"/>
  <c r="O22" i="4" s="1"/>
  <c r="M411" i="6" s="1"/>
  <c r="N19" i="4"/>
  <c r="O19" i="4" s="1"/>
  <c r="M339" i="6" s="1"/>
  <c r="N140" i="4"/>
  <c r="O140" i="4" s="1"/>
  <c r="M3243" i="6" s="1"/>
  <c r="N52" i="4"/>
  <c r="O52" i="4" s="1"/>
  <c r="M1131" i="6" s="1"/>
  <c r="N87" i="4"/>
  <c r="O87" i="4" s="1"/>
  <c r="M1971" i="6" s="1"/>
  <c r="N91" i="4"/>
  <c r="O91" i="4" s="1"/>
  <c r="M2067" i="6" s="1"/>
  <c r="N223" i="4"/>
  <c r="O223" i="4" s="1"/>
  <c r="M5235" i="6" s="1"/>
  <c r="N20" i="4"/>
  <c r="O20" i="4" s="1"/>
  <c r="M363" i="6" s="1"/>
  <c r="N148" i="4"/>
  <c r="O148" i="4" s="1"/>
  <c r="M3435" i="6" s="1"/>
  <c r="N195" i="4"/>
  <c r="O195" i="4" s="1"/>
  <c r="M4563" i="6" s="1"/>
  <c r="N176" i="4"/>
  <c r="O176" i="4" s="1"/>
  <c r="M4107" i="6" s="1"/>
  <c r="N142" i="4"/>
  <c r="O142" i="4" s="1"/>
  <c r="M3291" i="6" s="1"/>
  <c r="N264" i="4"/>
  <c r="O264" i="4" s="1"/>
  <c r="M6219" i="6" s="1"/>
  <c r="N263" i="4"/>
  <c r="O263" i="4" s="1"/>
  <c r="M6195" i="6" s="1"/>
  <c r="N114" i="4"/>
  <c r="O114" i="4" s="1"/>
  <c r="M2619" i="6" s="1"/>
  <c r="N312" i="4"/>
  <c r="O312" i="4" s="1"/>
  <c r="M7371" i="6" s="1"/>
  <c r="N271" i="4"/>
  <c r="O271" i="4" s="1"/>
  <c r="M6387" i="6" s="1"/>
  <c r="N277" i="4"/>
  <c r="O277" i="4" s="1"/>
  <c r="M6531" i="6" s="1"/>
  <c r="N303" i="4"/>
  <c r="O303" i="4" s="1"/>
  <c r="M7155" i="6" s="1"/>
  <c r="N130" i="4"/>
  <c r="O130" i="4" s="1"/>
  <c r="M3003" i="6" s="1"/>
  <c r="N281" i="4"/>
  <c r="O281" i="4" s="1"/>
  <c r="M6627" i="6" s="1"/>
  <c r="N29" i="4"/>
  <c r="O29" i="4" s="1"/>
  <c r="M579" i="6" s="1"/>
  <c r="N119" i="4"/>
  <c r="O119" i="4" s="1"/>
  <c r="M2739" i="6" s="1"/>
  <c r="N227" i="4"/>
  <c r="O227" i="4" s="1"/>
  <c r="M5331" i="6" s="1"/>
  <c r="N27" i="4"/>
  <c r="O27" i="4" s="1"/>
  <c r="M531" i="6" s="1"/>
  <c r="N314" i="4"/>
  <c r="O314" i="4" s="1"/>
  <c r="M7419" i="6" s="1"/>
  <c r="N166" i="4"/>
  <c r="O166" i="4" s="1"/>
  <c r="M3867" i="6" s="1"/>
  <c r="N207" i="4"/>
  <c r="O207" i="4" s="1"/>
  <c r="M4851" i="6" s="1"/>
  <c r="N241" i="4"/>
  <c r="O241" i="4" s="1"/>
  <c r="M5667" i="6" s="1"/>
  <c r="N63" i="4"/>
  <c r="O63" i="4" s="1"/>
  <c r="M1395" i="6" s="1"/>
  <c r="N115" i="4"/>
  <c r="O115" i="4" s="1"/>
  <c r="M2643" i="6" s="1"/>
  <c r="N146" i="4"/>
  <c r="O146" i="4" s="1"/>
  <c r="M3387" i="6" s="1"/>
  <c r="N258" i="4"/>
  <c r="O258" i="4" s="1"/>
  <c r="M6075" i="6" s="1"/>
  <c r="N75" i="4"/>
  <c r="O75" i="4" s="1"/>
  <c r="M1683" i="6" s="1"/>
  <c r="N262" i="4"/>
  <c r="O262" i="4" s="1"/>
  <c r="M6171" i="6" s="1"/>
  <c r="N90" i="4"/>
  <c r="O90" i="4" s="1"/>
  <c r="M2043" i="6" s="1"/>
  <c r="N180" i="4"/>
  <c r="O180" i="4" s="1"/>
  <c r="M4203" i="6" s="1"/>
  <c r="N235" i="4"/>
  <c r="O235" i="4" s="1"/>
  <c r="M5523" i="6" s="1"/>
  <c r="N350" i="4"/>
  <c r="O350" i="4" s="1"/>
  <c r="N135" i="4"/>
  <c r="O135" i="4" s="1"/>
  <c r="M3123" i="6" s="1"/>
  <c r="N10" i="4"/>
  <c r="O10" i="4" s="1"/>
  <c r="M123" i="6" s="1"/>
  <c r="M11" i="2" s="1"/>
  <c r="N74" i="4"/>
  <c r="O74" i="4" s="1"/>
  <c r="M1659" i="6" s="1"/>
  <c r="N123" i="4"/>
  <c r="O123" i="4" s="1"/>
  <c r="M2835" i="6" s="1"/>
  <c r="N255" i="4"/>
  <c r="O255" i="4" s="1"/>
  <c r="M6003" i="6" s="1"/>
  <c r="N59" i="4"/>
  <c r="O59" i="4" s="1"/>
  <c r="M1299" i="6" s="1"/>
  <c r="N108" i="4"/>
  <c r="O108" i="4" s="1"/>
  <c r="M2475" i="6" s="1"/>
  <c r="N283" i="4"/>
  <c r="O283" i="4" s="1"/>
  <c r="M6675" i="6" s="1"/>
  <c r="N285" i="4"/>
  <c r="O285" i="4" s="1"/>
  <c r="M6723" i="6" s="1"/>
  <c r="N77" i="4"/>
  <c r="O77" i="4" s="1"/>
  <c r="M1731" i="6" s="1"/>
  <c r="N340" i="4"/>
  <c r="O340" i="4" s="1"/>
  <c r="N332" i="4"/>
  <c r="O332" i="4" s="1"/>
  <c r="N96" i="4"/>
  <c r="O96" i="4" s="1"/>
  <c r="M2187" i="6" s="1"/>
  <c r="N173" i="4"/>
  <c r="O173" i="4" s="1"/>
  <c r="M4035" i="6" s="1"/>
  <c r="N66" i="4"/>
  <c r="O66" i="4" s="1"/>
  <c r="M1467" i="6" s="1"/>
  <c r="N144" i="4"/>
  <c r="O144" i="4" s="1"/>
  <c r="M3339" i="6" s="1"/>
  <c r="N347" i="4"/>
  <c r="O347" i="4" s="1"/>
  <c r="N124" i="4"/>
  <c r="O124" i="4" s="1"/>
  <c r="M2859" i="6" s="1"/>
  <c r="N136" i="4"/>
  <c r="O136" i="4" s="1"/>
  <c r="M3147" i="6" s="1"/>
  <c r="N230" i="4"/>
  <c r="O230" i="4" s="1"/>
  <c r="M5403" i="6" s="1"/>
  <c r="N337" i="4"/>
  <c r="O337" i="4" s="1"/>
  <c r="N296" i="4"/>
  <c r="O296" i="4" s="1"/>
  <c r="M6987" i="6" s="1"/>
  <c r="N298" i="4"/>
  <c r="O298" i="4" s="1"/>
  <c r="M7035" i="6" s="1"/>
  <c r="N120" i="4"/>
  <c r="O120" i="4" s="1"/>
  <c r="M2763" i="6" s="1"/>
  <c r="N70" i="4"/>
  <c r="O70" i="4" s="1"/>
  <c r="M1563" i="6" s="1"/>
  <c r="N6" i="4"/>
  <c r="N221" i="4"/>
  <c r="O221" i="4" s="1"/>
  <c r="M5187" i="6" s="1"/>
  <c r="N201" i="4"/>
  <c r="O201" i="4" s="1"/>
  <c r="M4707" i="6" s="1"/>
  <c r="N274" i="4"/>
  <c r="O274" i="4" s="1"/>
  <c r="M6459" i="6" s="1"/>
  <c r="N62" i="4"/>
  <c r="O62" i="4" s="1"/>
  <c r="M1371" i="6" s="1"/>
  <c r="N242" i="4"/>
  <c r="O242" i="4" s="1"/>
  <c r="M5691" i="6" s="1"/>
  <c r="N153" i="4"/>
  <c r="O153" i="4" s="1"/>
  <c r="M3555" i="6" s="1"/>
  <c r="N206" i="4"/>
  <c r="O206" i="4" s="1"/>
  <c r="M4827" i="6" s="1"/>
  <c r="N254" i="4"/>
  <c r="O254" i="4" s="1"/>
  <c r="M5979" i="6" s="1"/>
  <c r="N226" i="4"/>
  <c r="O226" i="4" s="1"/>
  <c r="M5307" i="6" s="1"/>
  <c r="N292" i="4"/>
  <c r="O292" i="4" s="1"/>
  <c r="M6891" i="6" s="1"/>
  <c r="N304" i="4"/>
  <c r="O304" i="4" s="1"/>
  <c r="M7179" i="6" s="1"/>
  <c r="N317" i="4"/>
  <c r="O317" i="4" s="1"/>
  <c r="M7491" i="6" s="1"/>
  <c r="N9" i="4"/>
  <c r="O9" i="4" s="1"/>
  <c r="M99" i="6" s="1"/>
  <c r="M10" i="2" s="1"/>
  <c r="N231" i="4"/>
  <c r="O231" i="4" s="1"/>
  <c r="M5427" i="6" s="1"/>
  <c r="N141" i="4"/>
  <c r="O141" i="4" s="1"/>
  <c r="M3267" i="6" s="1"/>
  <c r="N290" i="4"/>
  <c r="O290" i="4" s="1"/>
  <c r="M6843" i="6" s="1"/>
  <c r="N320" i="4"/>
  <c r="O320" i="4" s="1"/>
  <c r="M7563" i="6" s="1"/>
  <c r="N331" i="4"/>
  <c r="O331" i="4" s="1"/>
  <c r="N294" i="4"/>
  <c r="O294" i="4" s="1"/>
  <c r="M6939" i="6" s="1"/>
  <c r="N171" i="4"/>
  <c r="O171" i="4" s="1"/>
  <c r="M3987" i="6" s="1"/>
  <c r="N313" i="4"/>
  <c r="O313" i="4" s="1"/>
  <c r="M7395" i="6" s="1"/>
  <c r="N280" i="4"/>
  <c r="O280" i="4" s="1"/>
  <c r="M6603" i="6" s="1"/>
  <c r="N46" i="4"/>
  <c r="O46" i="4" s="1"/>
  <c r="M987" i="6" s="1"/>
  <c r="N98" i="4"/>
  <c r="O98" i="4" s="1"/>
  <c r="M2235" i="6" s="1"/>
  <c r="N42" i="4"/>
  <c r="O42" i="4" s="1"/>
  <c r="M891" i="6" s="1"/>
  <c r="N11" i="4"/>
  <c r="O11" i="4" s="1"/>
  <c r="M147" i="6" s="1"/>
  <c r="M12" i="2" s="1"/>
  <c r="N192" i="4"/>
  <c r="O192" i="4" s="1"/>
  <c r="M4491" i="6" s="1"/>
  <c r="N315" i="4"/>
  <c r="O315" i="4" s="1"/>
  <c r="M7443" i="6" s="1"/>
  <c r="N163" i="4"/>
  <c r="O163" i="4" s="1"/>
  <c r="M3795" i="6" s="1"/>
  <c r="N145" i="4"/>
  <c r="O145" i="4" s="1"/>
  <c r="M3363" i="6" s="1"/>
  <c r="N72" i="4"/>
  <c r="O72" i="4" s="1"/>
  <c r="M1611" i="6" s="1"/>
  <c r="N197" i="4"/>
  <c r="O197" i="4" s="1"/>
  <c r="M4611" i="6" s="1"/>
  <c r="N321" i="4"/>
  <c r="O321" i="4" s="1"/>
  <c r="N345" i="4"/>
  <c r="O345" i="4" s="1"/>
  <c r="N170" i="4"/>
  <c r="O170" i="4" s="1"/>
  <c r="M3963" i="6" s="1"/>
  <c r="N238" i="4"/>
  <c r="O238" i="4" s="1"/>
  <c r="M5595" i="6" s="1"/>
  <c r="N246" i="4"/>
  <c r="O246" i="4" s="1"/>
  <c r="M5787" i="6" s="1"/>
  <c r="N237" i="4"/>
  <c r="O237" i="4" s="1"/>
  <c r="M5571" i="6" s="1"/>
  <c r="N302" i="4"/>
  <c r="O302" i="4" s="1"/>
  <c r="M7131" i="6" s="1"/>
  <c r="N250" i="4"/>
  <c r="O250" i="4" s="1"/>
  <c r="M5883" i="6" s="1"/>
  <c r="N147" i="4"/>
  <c r="O147" i="4" s="1"/>
  <c r="M3411" i="6" s="1"/>
  <c r="N324" i="4"/>
  <c r="O324" i="4" s="1"/>
  <c r="N247" i="4"/>
  <c r="O247" i="4" s="1"/>
  <c r="M5811" i="6" s="1"/>
  <c r="N69" i="4"/>
  <c r="O69" i="4" s="1"/>
  <c r="M1539" i="6" s="1"/>
  <c r="N133" i="4"/>
  <c r="O133" i="4" s="1"/>
  <c r="M3075" i="6" s="1"/>
  <c r="N175" i="4"/>
  <c r="O175" i="4" s="1"/>
  <c r="M4083" i="6" s="1"/>
  <c r="N318" i="4"/>
  <c r="O318" i="4" s="1"/>
  <c r="M7515" i="6" s="1"/>
  <c r="N84" i="4"/>
  <c r="O84" i="4" s="1"/>
  <c r="M1899" i="6" s="1"/>
  <c r="N71" i="4"/>
  <c r="O71" i="4" s="1"/>
  <c r="M1587" i="6" s="1"/>
  <c r="N94" i="4"/>
  <c r="O94" i="4" s="1"/>
  <c r="M2139" i="6" s="1"/>
  <c r="N310" i="4"/>
  <c r="O310" i="4" s="1"/>
  <c r="M7323" i="6" s="1"/>
  <c r="N68" i="4"/>
  <c r="O68" i="4" s="1"/>
  <c r="M1515" i="6" s="1"/>
  <c r="N225" i="4"/>
  <c r="O225" i="4" s="1"/>
  <c r="M5283" i="6" s="1"/>
  <c r="N61" i="4"/>
  <c r="O61" i="4" s="1"/>
  <c r="M1347" i="6" s="1"/>
  <c r="N198" i="4"/>
  <c r="O198" i="4" s="1"/>
  <c r="M4635" i="6" s="1"/>
  <c r="N37" i="4"/>
  <c r="O37" i="4" s="1"/>
  <c r="M771" i="6" s="1"/>
  <c r="N149" i="4"/>
  <c r="O149" i="4" s="1"/>
  <c r="M3459" i="6" s="1"/>
  <c r="N86" i="4"/>
  <c r="O86" i="4" s="1"/>
  <c r="M1947" i="6" s="1"/>
  <c r="N287" i="4"/>
  <c r="O287" i="4" s="1"/>
  <c r="M6771" i="6" s="1"/>
  <c r="N99" i="4"/>
  <c r="O99" i="4" s="1"/>
  <c r="M2259" i="6" s="1"/>
  <c r="N236" i="4"/>
  <c r="O236" i="4" s="1"/>
  <c r="M5547" i="6" s="1"/>
  <c r="N228" i="4"/>
  <c r="O228" i="4" s="1"/>
  <c r="M5355" i="6" s="1"/>
  <c r="N138" i="4"/>
  <c r="O138" i="4" s="1"/>
  <c r="M3195" i="6" s="1"/>
  <c r="N282" i="4"/>
  <c r="O282" i="4" s="1"/>
  <c r="M6651" i="6" s="1"/>
  <c r="N336" i="4"/>
  <c r="O336" i="4" s="1"/>
  <c r="N105" i="4"/>
  <c r="O105" i="4" s="1"/>
  <c r="M2403" i="6" s="1"/>
  <c r="N21" i="4"/>
  <c r="O21" i="4" s="1"/>
  <c r="M387" i="6" s="1"/>
  <c r="N343" i="4"/>
  <c r="O343" i="4" s="1"/>
  <c r="N158" i="4"/>
  <c r="O158" i="4" s="1"/>
  <c r="M3675" i="6" s="1"/>
  <c r="N162" i="4"/>
  <c r="O162" i="4" s="1"/>
  <c r="M3771" i="6" s="1"/>
  <c r="N100" i="4"/>
  <c r="O100" i="4" s="1"/>
  <c r="M2283" i="6" s="1"/>
  <c r="N85" i="4"/>
  <c r="O85" i="4" s="1"/>
  <c r="M1923" i="6" s="1"/>
  <c r="N196" i="4"/>
  <c r="O196" i="4" s="1"/>
  <c r="M4587" i="6" s="1"/>
  <c r="N101" i="4"/>
  <c r="O101" i="4" s="1"/>
  <c r="M2307" i="6" s="1"/>
  <c r="N205" i="4"/>
  <c r="O205" i="4" s="1"/>
  <c r="M4803" i="6" s="1"/>
  <c r="N216" i="4"/>
  <c r="O216" i="4" s="1"/>
  <c r="M5067" i="6" s="1"/>
  <c r="N329" i="4"/>
  <c r="O329" i="4" s="1"/>
  <c r="N194" i="4"/>
  <c r="O194" i="4" s="1"/>
  <c r="M4539" i="6" s="1"/>
  <c r="N348" i="4"/>
  <c r="O348" i="4" s="1"/>
  <c r="N193" i="4"/>
  <c r="O193" i="4" s="1"/>
  <c r="M4515" i="6" s="1"/>
  <c r="N121" i="4"/>
  <c r="O121" i="4" s="1"/>
  <c r="M2787" i="6" s="1"/>
  <c r="N256" i="4"/>
  <c r="O256" i="4" s="1"/>
  <c r="M6027" i="6" s="1"/>
  <c r="N57" i="4"/>
  <c r="O57" i="4" s="1"/>
  <c r="M1251" i="6" s="1"/>
  <c r="N17" i="4"/>
  <c r="O17" i="4" s="1"/>
  <c r="M291" i="6" s="1"/>
  <c r="N117" i="4"/>
  <c r="O117" i="4" s="1"/>
  <c r="M2691" i="6" s="1"/>
  <c r="N160" i="4"/>
  <c r="O160" i="4" s="1"/>
  <c r="M3723" i="6" s="1"/>
  <c r="N165" i="4"/>
  <c r="O165" i="4" s="1"/>
  <c r="M3843" i="6" s="1"/>
  <c r="N110" i="4"/>
  <c r="O110" i="4" s="1"/>
  <c r="M2523" i="6" s="1"/>
  <c r="N222" i="4"/>
  <c r="O222" i="4" s="1"/>
  <c r="M5211" i="6" s="1"/>
  <c r="N50" i="4"/>
  <c r="O50" i="4" s="1"/>
  <c r="M1083" i="6" s="1"/>
  <c r="N82" i="4"/>
  <c r="O82" i="4" s="1"/>
  <c r="M1851" i="6" s="1"/>
  <c r="N349" i="4"/>
  <c r="O349" i="4" s="1"/>
  <c r="N325" i="4"/>
  <c r="O325" i="4" s="1"/>
  <c r="N31" i="4"/>
  <c r="O31" i="4" s="1"/>
  <c r="M627" i="6" s="1"/>
  <c r="N13" i="4"/>
  <c r="O13" i="4" s="1"/>
  <c r="M195" i="6" s="1"/>
  <c r="M14" i="2" s="1"/>
  <c r="N265" i="4"/>
  <c r="O265" i="4" s="1"/>
  <c r="M6243" i="6" s="1"/>
  <c r="N102" i="4"/>
  <c r="O102" i="4" s="1"/>
  <c r="M2331" i="6" s="1"/>
  <c r="N293" i="4"/>
  <c r="O293" i="4" s="1"/>
  <c r="M6915" i="6" s="1"/>
  <c r="N25" i="4"/>
  <c r="O25" i="4" s="1"/>
  <c r="M483" i="6" s="1"/>
  <c r="N32" i="4"/>
  <c r="O32" i="4" s="1"/>
  <c r="M651" i="6" s="1"/>
  <c r="N300" i="4"/>
  <c r="O300" i="4" s="1"/>
  <c r="M7083" i="6" s="1"/>
  <c r="N244" i="4"/>
  <c r="O244" i="4" s="1"/>
  <c r="M5739" i="6" s="1"/>
  <c r="N341" i="4"/>
  <c r="O341" i="4" s="1"/>
  <c r="N23" i="4"/>
  <c r="O23" i="4" s="1"/>
  <c r="M435" i="6" s="1"/>
  <c r="N156" i="4"/>
  <c r="O156" i="4" s="1"/>
  <c r="M3627" i="6" s="1"/>
  <c r="N295" i="4"/>
  <c r="O295" i="4" s="1"/>
  <c r="M6963" i="6" s="1"/>
  <c r="N191" i="4"/>
  <c r="O191" i="4" s="1"/>
  <c r="M4467" i="6" s="1"/>
  <c r="N352" i="4"/>
  <c r="O352" i="4" s="1"/>
  <c r="N308" i="4"/>
  <c r="O308" i="4" s="1"/>
  <c r="M7275" i="6" s="1"/>
  <c r="N204" i="4"/>
  <c r="O204" i="4" s="1"/>
  <c r="M4779" i="6" s="1"/>
  <c r="N154" i="4"/>
  <c r="O154" i="4" s="1"/>
  <c r="M3579" i="6" s="1"/>
  <c r="N243" i="4"/>
  <c r="O243" i="4" s="1"/>
  <c r="M5715" i="6" s="1"/>
  <c r="N305" i="4"/>
  <c r="O305" i="4" s="1"/>
  <c r="M7203" i="6" s="1"/>
  <c r="N342" i="4"/>
  <c r="O342" i="4" s="1"/>
  <c r="N289" i="4"/>
  <c r="O289" i="4" s="1"/>
  <c r="M6819" i="6" s="1"/>
  <c r="N157" i="4"/>
  <c r="O157" i="4" s="1"/>
  <c r="M3651" i="6" s="1"/>
  <c r="N36" i="4"/>
  <c r="O36" i="4" s="1"/>
  <c r="M747" i="6" s="1"/>
  <c r="N272" i="4"/>
  <c r="O272" i="4" s="1"/>
  <c r="M6411" i="6" s="1"/>
  <c r="N182" i="4"/>
  <c r="O182" i="4" s="1"/>
  <c r="M4251" i="6" s="1"/>
  <c r="N40" i="4"/>
  <c r="O40" i="4" s="1"/>
  <c r="M843" i="6" s="1"/>
  <c r="N28" i="4"/>
  <c r="O28" i="4" s="1"/>
  <c r="M555" i="6" s="1"/>
  <c r="N297" i="4"/>
  <c r="O297" i="4" s="1"/>
  <c r="M7011" i="6" s="1"/>
  <c r="N39" i="4"/>
  <c r="O39" i="4" s="1"/>
  <c r="M819" i="6" s="1"/>
  <c r="N60" i="4"/>
  <c r="O60" i="4" s="1"/>
  <c r="M1323" i="6" s="1"/>
  <c r="N199" i="4"/>
  <c r="O199" i="4" s="1"/>
  <c r="M4659" i="6" s="1"/>
  <c r="N113" i="4"/>
  <c r="O113" i="4" s="1"/>
  <c r="M2595" i="6" s="1"/>
  <c r="N81" i="4"/>
  <c r="O81" i="4" s="1"/>
  <c r="M1827" i="6" s="1"/>
  <c r="N209" i="4"/>
  <c r="O209" i="4" s="1"/>
  <c r="M4899" i="6" s="1"/>
  <c r="N76" i="4"/>
  <c r="O76" i="4" s="1"/>
  <c r="M1707" i="6" s="1"/>
  <c r="N326" i="4"/>
  <c r="O326" i="4" s="1"/>
  <c r="N200" i="4"/>
  <c r="O200" i="4" s="1"/>
  <c r="M4683" i="6" s="1"/>
  <c r="N152" i="4"/>
  <c r="O152" i="4" s="1"/>
  <c r="M3531" i="6" s="1"/>
  <c r="N178" i="4"/>
  <c r="O178" i="4" s="1"/>
  <c r="M4155" i="6" s="1"/>
  <c r="N288" i="4"/>
  <c r="O288" i="4" s="1"/>
  <c r="M6795" i="6" s="1"/>
  <c r="N253" i="4"/>
  <c r="O253" i="4" s="1"/>
  <c r="M5955" i="6" s="1"/>
  <c r="N103" i="4"/>
  <c r="O103" i="4" s="1"/>
  <c r="M2355" i="6" s="1"/>
  <c r="N284" i="4"/>
  <c r="O284" i="4" s="1"/>
  <c r="M6699" i="6" s="1"/>
  <c r="N164" i="4"/>
  <c r="O164" i="4" s="1"/>
  <c r="M3819" i="6" s="1"/>
  <c r="N92" i="4"/>
  <c r="O92" i="4" s="1"/>
  <c r="M2091" i="6" s="1"/>
  <c r="N174" i="4"/>
  <c r="O174" i="4" s="1"/>
  <c r="M4059" i="6" s="1"/>
  <c r="N186" i="4"/>
  <c r="O186" i="4" s="1"/>
  <c r="M4347" i="6" s="1"/>
  <c r="N344" i="4"/>
  <c r="O344" i="4" s="1"/>
  <c r="N79" i="4"/>
  <c r="O79" i="4" s="1"/>
  <c r="M1779" i="6" s="1"/>
  <c r="N232" i="4"/>
  <c r="O232" i="4" s="1"/>
  <c r="M5451" i="6" s="1"/>
  <c r="N181" i="4"/>
  <c r="O181" i="4" s="1"/>
  <c r="M4227" i="6" s="1"/>
  <c r="N47" i="4"/>
  <c r="O47" i="4" s="1"/>
  <c r="M1011" i="6" s="1"/>
  <c r="N202" i="4"/>
  <c r="O202" i="4" s="1"/>
  <c r="M4731" i="6" s="1"/>
  <c r="N217" i="4"/>
  <c r="O217" i="4" s="1"/>
  <c r="M5091" i="6" s="1"/>
  <c r="N279" i="4"/>
  <c r="O279" i="4" s="1"/>
  <c r="M6579" i="6" s="1"/>
  <c r="N214" i="4"/>
  <c r="O214" i="4" s="1"/>
  <c r="M5019" i="6" s="1"/>
  <c r="N151" i="4"/>
  <c r="O151" i="4" s="1"/>
  <c r="M3507" i="6" s="1"/>
  <c r="N137" i="4"/>
  <c r="O137" i="4" s="1"/>
  <c r="M3171" i="6" s="1"/>
  <c r="N220" i="4"/>
  <c r="O220" i="4" s="1"/>
  <c r="M5163" i="6" s="1"/>
  <c r="N169" i="4"/>
  <c r="O169" i="4" s="1"/>
  <c r="M3939" i="6" s="1"/>
  <c r="N275" i="4"/>
  <c r="O275" i="4" s="1"/>
  <c r="M6483" i="6" s="1"/>
  <c r="N54" i="4"/>
  <c r="O54" i="4" s="1"/>
  <c r="M1179" i="6" s="1"/>
  <c r="N89" i="4"/>
  <c r="O89" i="4" s="1"/>
  <c r="M2019" i="6" s="1"/>
  <c r="N128" i="4"/>
  <c r="O128" i="4" s="1"/>
  <c r="M2955" i="6" s="1"/>
  <c r="N249" i="4"/>
  <c r="O249" i="4" s="1"/>
  <c r="M5859" i="6" s="1"/>
  <c r="N268" i="4"/>
  <c r="O268" i="4" s="1"/>
  <c r="M6315" i="6" s="1"/>
  <c r="N187" i="4"/>
  <c r="O187" i="4" s="1"/>
  <c r="M4371" i="6" s="1"/>
  <c r="N319" i="4"/>
  <c r="O319" i="4" s="1"/>
  <c r="M7539" i="6" s="1"/>
  <c r="N291" i="4"/>
  <c r="O291" i="4" s="1"/>
  <c r="M6867" i="6" s="1"/>
  <c r="N45" i="4"/>
  <c r="O45" i="4" s="1"/>
  <c r="M963" i="6" s="1"/>
  <c r="N107" i="4"/>
  <c r="O107" i="4" s="1"/>
  <c r="M2451" i="6" s="1"/>
  <c r="N185" i="4"/>
  <c r="O185" i="4" s="1"/>
  <c r="M4323" i="6" s="1"/>
  <c r="N219" i="4"/>
  <c r="O219" i="4" s="1"/>
  <c r="M5139" i="6" s="1"/>
  <c r="N208" i="4"/>
  <c r="O208" i="4" s="1"/>
  <c r="M4875" i="6" s="1"/>
  <c r="N49" i="4"/>
  <c r="O49" i="4" s="1"/>
  <c r="M1059" i="6" s="1"/>
  <c r="N251" i="4"/>
  <c r="O251" i="4" s="1"/>
  <c r="M5907" i="6" s="1"/>
  <c r="N184" i="4"/>
  <c r="O184" i="4" s="1"/>
  <c r="M4299" i="6" s="1"/>
  <c r="N93" i="4"/>
  <c r="O93" i="4" s="1"/>
  <c r="M2115" i="6" s="1"/>
  <c r="N286" i="4"/>
  <c r="O286" i="4" s="1"/>
  <c r="M6747" i="6" s="1"/>
  <c r="N260" i="4"/>
  <c r="O260" i="4" s="1"/>
  <c r="M6123" i="6" s="1"/>
  <c r="N323" i="4"/>
  <c r="O323" i="4" s="1"/>
  <c r="N334" i="4"/>
  <c r="O334" i="4" s="1"/>
  <c r="N83" i="4"/>
  <c r="O83" i="4" s="1"/>
  <c r="M1875" i="6" s="1"/>
  <c r="N261" i="4"/>
  <c r="O261" i="4" s="1"/>
  <c r="M6147" i="6" s="1"/>
  <c r="N335" i="4"/>
  <c r="O335" i="4" s="1"/>
  <c r="N322" i="4"/>
  <c r="O322" i="4" s="1"/>
  <c r="N245" i="4"/>
  <c r="O245" i="4" s="1"/>
  <c r="M5763" i="6" s="1"/>
  <c r="N266" i="4"/>
  <c r="O266" i="4" s="1"/>
  <c r="M6267" i="6" s="1"/>
  <c r="N118" i="4"/>
  <c r="O118" i="4" s="1"/>
  <c r="M2715" i="6" s="1"/>
  <c r="N34" i="4"/>
  <c r="O34" i="4" s="1"/>
  <c r="M699" i="6" s="1"/>
  <c r="N229" i="4"/>
  <c r="O229" i="4" s="1"/>
  <c r="M5379" i="6" s="1"/>
  <c r="N210" i="4"/>
  <c r="O210" i="4" s="1"/>
  <c r="M4923" i="6" s="1"/>
  <c r="N267" i="4"/>
  <c r="O267" i="4" s="1"/>
  <c r="M6291" i="6" s="1"/>
  <c r="N168" i="4"/>
  <c r="O168" i="4" s="1"/>
  <c r="M3915" i="6" s="1"/>
  <c r="N116" i="4"/>
  <c r="O116" i="4" s="1"/>
  <c r="M2667" i="6" s="1"/>
  <c r="N30" i="4"/>
  <c r="O30" i="4" s="1"/>
  <c r="M603" i="6" s="1"/>
  <c r="N339" i="4"/>
  <c r="O339" i="4" s="1"/>
  <c r="N14" i="4"/>
  <c r="O14" i="4" s="1"/>
  <c r="M219" i="6" s="1"/>
  <c r="M15" i="2" s="1"/>
  <c r="N172" i="4"/>
  <c r="O172" i="4" s="1"/>
  <c r="M4011" i="6" s="1"/>
  <c r="N167" i="4"/>
  <c r="O167" i="4" s="1"/>
  <c r="M3891" i="6" s="1"/>
  <c r="N12" i="4"/>
  <c r="O12" i="4" s="1"/>
  <c r="M171" i="6" s="1"/>
  <c r="M13" i="2" s="1"/>
  <c r="N248" i="4"/>
  <c r="O248" i="4" s="1"/>
  <c r="M5835" i="6" s="1"/>
  <c r="N65" i="4"/>
  <c r="O65" i="4" s="1"/>
  <c r="M1443" i="6" s="1"/>
  <c r="N139" i="4"/>
  <c r="O139" i="4" s="1"/>
  <c r="M3219" i="6" s="1"/>
  <c r="N306" i="4"/>
  <c r="O306" i="4" s="1"/>
  <c r="M7227" i="6" s="1"/>
  <c r="N97" i="4"/>
  <c r="O97" i="4" s="1"/>
  <c r="M2211" i="6" s="1"/>
  <c r="N211" i="4"/>
  <c r="O211" i="4" s="1"/>
  <c r="M4947" i="6" s="1"/>
  <c r="N311" i="4"/>
  <c r="O311" i="4" s="1"/>
  <c r="M7347" i="6" s="1"/>
  <c r="N126" i="4"/>
  <c r="O126" i="4" s="1"/>
  <c r="M2907" i="6" s="1"/>
  <c r="N190" i="4"/>
  <c r="O190" i="4" s="1"/>
  <c r="M4443" i="6" s="1"/>
  <c r="N328" i="4"/>
  <c r="O328" i="4" s="1"/>
  <c r="N354" i="4"/>
  <c r="O354" i="4" s="1"/>
  <c r="N122" i="4"/>
  <c r="O122" i="4" s="1"/>
  <c r="M2811" i="6" s="1"/>
  <c r="N106" i="4"/>
  <c r="O106" i="4" s="1"/>
  <c r="M2427" i="6" s="1"/>
  <c r="N132" i="4"/>
  <c r="O132" i="4" s="1"/>
  <c r="M3051" i="6" s="1"/>
  <c r="N134" i="4"/>
  <c r="O134" i="4" s="1"/>
  <c r="M3099" i="6" s="1"/>
  <c r="N73" i="4"/>
  <c r="O73" i="4" s="1"/>
  <c r="M1635" i="6" s="1"/>
  <c r="N177" i="4"/>
  <c r="O177" i="4" s="1"/>
  <c r="M4131" i="6" s="1"/>
  <c r="N183" i="4"/>
  <c r="O183" i="4" s="1"/>
  <c r="M4275" i="6" s="1"/>
  <c r="N252" i="4"/>
  <c r="O252" i="4" s="1"/>
  <c r="M5931" i="6" s="1"/>
  <c r="N155" i="4"/>
  <c r="O155" i="4" s="1"/>
  <c r="M3603" i="6" s="1"/>
  <c r="N299" i="4"/>
  <c r="O299" i="4" s="1"/>
  <c r="M7059" i="6" s="1"/>
  <c r="N224" i="4"/>
  <c r="O224" i="4" s="1"/>
  <c r="M5259" i="6" s="1"/>
  <c r="N353" i="4"/>
  <c r="O353" i="4" s="1"/>
  <c r="N316" i="4"/>
  <c r="O316" i="4" s="1"/>
  <c r="M7467" i="6" s="1"/>
  <c r="N307" i="4"/>
  <c r="O307" i="4" s="1"/>
  <c r="M7251" i="6" s="1"/>
  <c r="N109" i="4"/>
  <c r="O109" i="4" s="1"/>
  <c r="M2499" i="6" s="1"/>
  <c r="N188" i="4"/>
  <c r="O188" i="4" s="1"/>
  <c r="M4395" i="6" s="1"/>
  <c r="N234" i="4"/>
  <c r="O234" i="4" s="1"/>
  <c r="M5499" i="6" s="1"/>
  <c r="N8" i="4"/>
  <c r="O8" i="4" s="1"/>
  <c r="M75" i="6" s="1"/>
  <c r="M9" i="2" s="1"/>
  <c r="N104" i="4"/>
  <c r="O104" i="4" s="1"/>
  <c r="M2379" i="6" s="1"/>
  <c r="N351" i="4"/>
  <c r="O351" i="4" s="1"/>
  <c r="N55" i="4"/>
  <c r="O55" i="4" s="1"/>
  <c r="M1203" i="6" s="1"/>
  <c r="N7" i="4"/>
  <c r="O7" i="4" s="1"/>
  <c r="M51" i="6" s="1"/>
  <c r="M8" i="2" s="1"/>
  <c r="N131" i="4"/>
  <c r="O131" i="4" s="1"/>
  <c r="M3027" i="6" s="1"/>
  <c r="N189" i="4"/>
  <c r="O189" i="4" s="1"/>
  <c r="M4419" i="6" s="1"/>
  <c r="N16" i="4"/>
  <c r="O16" i="4" s="1"/>
  <c r="M267" i="6" s="1"/>
  <c r="N48" i="4"/>
  <c r="O48" i="4" s="1"/>
  <c r="M1035" i="6" s="1"/>
  <c r="N159" i="4"/>
  <c r="O159" i="4" s="1"/>
  <c r="M3699" i="6" s="1"/>
  <c r="N239" i="4"/>
  <c r="O239" i="4" s="1"/>
  <c r="M5619" i="6" s="1"/>
  <c r="N333" i="4"/>
  <c r="O333" i="4" s="1"/>
  <c r="N78" i="4"/>
  <c r="O78" i="4" s="1"/>
  <c r="M1755" i="6" s="1"/>
  <c r="N125" i="4"/>
  <c r="O125" i="4" s="1"/>
  <c r="M2883" i="6" s="1"/>
  <c r="N26" i="4"/>
  <c r="O26" i="4" s="1"/>
  <c r="M507" i="6" s="1"/>
  <c r="N24" i="4"/>
  <c r="O24" i="4" s="1"/>
  <c r="M459" i="6" s="1"/>
  <c r="N259" i="4"/>
  <c r="O259" i="4" s="1"/>
  <c r="M6099" i="6" s="1"/>
  <c r="N327" i="4"/>
  <c r="O327" i="4" s="1"/>
  <c r="N240" i="4"/>
  <c r="O240" i="4" s="1"/>
  <c r="M5643" i="6" s="1"/>
  <c r="N88" i="4"/>
  <c r="O88" i="4" s="1"/>
  <c r="M1995" i="6" s="1"/>
  <c r="N33" i="4"/>
  <c r="O33" i="4" s="1"/>
  <c r="M675" i="6" s="1"/>
  <c r="N80" i="4"/>
  <c r="O80" i="4" s="1"/>
  <c r="M1803" i="6" s="1"/>
  <c r="N273" i="4"/>
  <c r="O273" i="4" s="1"/>
  <c r="M6435" i="6" s="1"/>
  <c r="N338" i="4"/>
  <c r="O338" i="4" s="1"/>
  <c r="N18" i="4"/>
  <c r="O18" i="4" s="1"/>
  <c r="M315" i="6" s="1"/>
  <c r="N35" i="4"/>
  <c r="O35" i="4" s="1"/>
  <c r="M723" i="6" s="1"/>
  <c r="N233" i="4"/>
  <c r="O233" i="4" s="1"/>
  <c r="M5475" i="6" s="1"/>
  <c r="N179" i="4"/>
  <c r="O179" i="4" s="1"/>
  <c r="M4179" i="6" s="1"/>
  <c r="N53" i="4"/>
  <c r="O53" i="4" s="1"/>
  <c r="M1155" i="6" s="1"/>
  <c r="N67" i="4"/>
  <c r="O67" i="4" s="1"/>
  <c r="M1491" i="6" s="1"/>
  <c r="N330" i="4"/>
  <c r="O330" i="4" s="1"/>
  <c r="N270" i="4"/>
  <c r="O270" i="4" s="1"/>
  <c r="M6363" i="6" s="1"/>
  <c r="N213" i="4"/>
  <c r="O213" i="4" s="1"/>
  <c r="M4995" i="6" s="1"/>
  <c r="N278" i="4"/>
  <c r="O278" i="4" s="1"/>
  <c r="M6555" i="6" s="1"/>
  <c r="N51" i="4"/>
  <c r="O51" i="4" s="1"/>
  <c r="M1107" i="6" s="1"/>
  <c r="N58" i="4"/>
  <c r="O58" i="4" s="1"/>
  <c r="M1275" i="6" s="1"/>
  <c r="N41" i="4"/>
  <c r="O41" i="4" s="1"/>
  <c r="M867" i="6" s="1"/>
  <c r="N38" i="4"/>
  <c r="O38" i="4" s="1"/>
  <c r="M795" i="6" s="1"/>
  <c r="N15" i="4"/>
  <c r="O15" i="4" s="1"/>
  <c r="M243" i="6" s="1"/>
  <c r="N301" i="4"/>
  <c r="O301" i="4" s="1"/>
  <c r="M7107" i="6" s="1"/>
  <c r="N56" i="4"/>
  <c r="O56" i="4" s="1"/>
  <c r="M1227" i="6" s="1"/>
  <c r="N161" i="4"/>
  <c r="O161" i="4" s="1"/>
  <c r="M3747" i="6" s="1"/>
  <c r="N43" i="4"/>
  <c r="O43" i="4" s="1"/>
  <c r="M915" i="6" s="1"/>
  <c r="N143" i="4"/>
  <c r="O143" i="4" s="1"/>
  <c r="M3315" i="6" s="1"/>
  <c r="N111" i="4"/>
  <c r="O111" i="4" s="1"/>
  <c r="M2547" i="6" s="1"/>
  <c r="N129" i="4"/>
  <c r="O129" i="4" s="1"/>
  <c r="M2979" i="6" s="1"/>
  <c r="N150" i="4"/>
  <c r="O150" i="4" s="1"/>
  <c r="M3483" i="6" s="1"/>
  <c r="N215" i="4"/>
  <c r="O215" i="4" s="1"/>
  <c r="M5043" i="6" s="1"/>
  <c r="N218" i="4"/>
  <c r="O218" i="4" s="1"/>
  <c r="M5115" i="6" s="1"/>
  <c r="N112" i="4"/>
  <c r="O112" i="4" s="1"/>
  <c r="M2571" i="6" s="1"/>
  <c r="N309" i="4"/>
  <c r="O309" i="4" s="1"/>
  <c r="M7299" i="6" s="1"/>
  <c r="N44" i="4"/>
  <c r="O44" i="4" s="1"/>
  <c r="M939" i="6" s="1"/>
  <c r="N95" i="4"/>
  <c r="O95" i="4" s="1"/>
  <c r="M2163" i="6" s="1"/>
  <c r="N269" i="4"/>
  <c r="O269" i="4" s="1"/>
  <c r="M6339" i="6" s="1"/>
  <c r="N276" i="4"/>
  <c r="O276" i="4" s="1"/>
  <c r="M6507" i="6" s="1"/>
  <c r="N127" i="4"/>
  <c r="O127" i="4" s="1"/>
  <c r="M2931" i="6" s="1"/>
  <c r="N212" i="4"/>
  <c r="O212" i="4" s="1"/>
  <c r="M4971" i="6" s="1"/>
  <c r="R9" i="4"/>
  <c r="M319" i="2" l="1"/>
  <c r="M313" i="2"/>
  <c r="M314" i="2"/>
  <c r="M316" i="2"/>
  <c r="M318" i="2"/>
  <c r="M317" i="2"/>
  <c r="M311" i="2"/>
  <c r="M310" i="2"/>
  <c r="M312" i="2"/>
  <c r="M320" i="2"/>
  <c r="M321" i="2"/>
  <c r="M315" i="2"/>
  <c r="M151" i="2"/>
  <c r="M189" i="2"/>
  <c r="M113" i="2"/>
  <c r="M162" i="2"/>
  <c r="M279" i="2"/>
  <c r="M36" i="2"/>
  <c r="M160" i="2"/>
  <c r="M105" i="2"/>
  <c r="M225" i="2"/>
  <c r="M133" i="2"/>
  <c r="M212" i="2"/>
  <c r="M173" i="2"/>
  <c r="M230" i="2"/>
  <c r="M84" i="2"/>
  <c r="M50" i="2"/>
  <c r="M188" i="2"/>
  <c r="M221" i="2"/>
  <c r="M182" i="2"/>
  <c r="M285" i="2"/>
  <c r="M77" i="2"/>
  <c r="M29" i="2"/>
  <c r="M306" i="2"/>
  <c r="M157" i="2"/>
  <c r="M103" i="2"/>
  <c r="M223" i="2"/>
  <c r="M122" i="2"/>
  <c r="M197" i="2"/>
  <c r="M150" i="2"/>
  <c r="M72" i="2"/>
  <c r="M148" i="2"/>
  <c r="M43" i="2"/>
  <c r="M227" i="2"/>
  <c r="M222" i="2"/>
  <c r="M137" i="2"/>
  <c r="M75" i="2"/>
  <c r="M76" i="2"/>
  <c r="M278" i="2"/>
  <c r="M196" i="2"/>
  <c r="M20" i="2"/>
  <c r="M214" i="2"/>
  <c r="M19" i="2"/>
  <c r="M260" i="2"/>
  <c r="M49" i="2"/>
  <c r="M300" i="2"/>
  <c r="M107" i="2"/>
  <c r="M98" i="2"/>
  <c r="M35" i="2"/>
  <c r="M209" i="2"/>
  <c r="M269" i="2"/>
  <c r="M138" i="2"/>
  <c r="M233" i="2"/>
  <c r="M104" i="2"/>
  <c r="M210" i="2"/>
  <c r="M41" i="2"/>
  <c r="M244" i="2"/>
  <c r="M24" i="2"/>
  <c r="M266" i="2"/>
  <c r="M111" i="2"/>
  <c r="M194" i="2"/>
  <c r="M86" i="2"/>
  <c r="M283" i="2"/>
  <c r="M38" i="2"/>
  <c r="M85" i="2"/>
  <c r="M251" i="2"/>
  <c r="M198" i="2"/>
  <c r="M99" i="2"/>
  <c r="M291" i="2"/>
  <c r="M255" i="2"/>
  <c r="M125" i="2"/>
  <c r="M78" i="2"/>
  <c r="M259" i="2"/>
  <c r="M28" i="2"/>
  <c r="M272" i="2"/>
  <c r="M149" i="2"/>
  <c r="M23" i="2"/>
  <c r="M128" i="2"/>
  <c r="M216" i="2"/>
  <c r="M302" i="2"/>
  <c r="M271" i="2"/>
  <c r="M25" i="2"/>
  <c r="M235" i="2"/>
  <c r="M156" i="2"/>
  <c r="M123" i="2"/>
  <c r="M307" i="2"/>
  <c r="M119" i="2"/>
  <c r="M220" i="2"/>
  <c r="M250" i="2"/>
  <c r="M152" i="2"/>
  <c r="M80" i="2"/>
  <c r="M254" i="2"/>
  <c r="M82" i="2"/>
  <c r="M183" i="2"/>
  <c r="M155" i="2"/>
  <c r="M166" i="2"/>
  <c r="M101" i="2"/>
  <c r="M139" i="2"/>
  <c r="M199" i="2"/>
  <c r="M303" i="2"/>
  <c r="M73" i="2"/>
  <c r="M47" i="2"/>
  <c r="M142" i="2"/>
  <c r="M207" i="2"/>
  <c r="M71" i="2"/>
  <c r="M286" i="2"/>
  <c r="M136" i="2"/>
  <c r="M147" i="2"/>
  <c r="M228" i="2"/>
  <c r="M21" i="2"/>
  <c r="M253" i="2"/>
  <c r="M261" i="2"/>
  <c r="M215" i="2"/>
  <c r="M289" i="2"/>
  <c r="M114" i="2"/>
  <c r="M273" i="2"/>
  <c r="M205" i="2"/>
  <c r="M245" i="2"/>
  <c r="M32" i="2"/>
  <c r="M161" i="2"/>
  <c r="M195" i="2"/>
  <c r="M163" i="2"/>
  <c r="M229" i="2"/>
  <c r="M62" i="2"/>
  <c r="M176" i="2"/>
  <c r="M238" i="2"/>
  <c r="M146" i="2"/>
  <c r="M281" i="2"/>
  <c r="M232" i="2"/>
  <c r="M154" i="2"/>
  <c r="M121" i="2"/>
  <c r="M145" i="2"/>
  <c r="M284" i="2"/>
  <c r="M116" i="2"/>
  <c r="M120" i="2"/>
  <c r="M115" i="2"/>
  <c r="M224" i="2"/>
  <c r="M204" i="2"/>
  <c r="M219" i="2"/>
  <c r="M27" i="2"/>
  <c r="M186" i="2"/>
  <c r="M270" i="2"/>
  <c r="M130" i="2"/>
  <c r="M39" i="2"/>
  <c r="M68" i="2"/>
  <c r="M81" i="2"/>
  <c r="M126" i="2"/>
  <c r="M132" i="2"/>
  <c r="M110" i="2"/>
  <c r="M184" i="2"/>
  <c r="M66" i="2"/>
  <c r="M117" i="2"/>
  <c r="M246" i="2"/>
  <c r="M287" i="2"/>
  <c r="M108" i="2"/>
  <c r="M90" i="2"/>
  <c r="M280" i="2"/>
  <c r="M187" i="2"/>
  <c r="M179" i="2"/>
  <c r="M200" i="2"/>
  <c r="M37" i="2"/>
  <c r="M309" i="2"/>
  <c r="M301" i="2"/>
  <c r="M118" i="2"/>
  <c r="M159" i="2"/>
  <c r="M237" i="2"/>
  <c r="M226" i="2"/>
  <c r="M134" i="2"/>
  <c r="M247" i="2"/>
  <c r="M164" i="2"/>
  <c r="M243" i="2"/>
  <c r="M299" i="2"/>
  <c r="M67" i="2"/>
  <c r="M109" i="2"/>
  <c r="M236" i="2"/>
  <c r="M64" i="2"/>
  <c r="M30" i="2"/>
  <c r="M264" i="2"/>
  <c r="M92" i="2"/>
  <c r="M213" i="2"/>
  <c r="M274" i="2"/>
  <c r="M31" i="2"/>
  <c r="M96" i="2"/>
  <c r="M54" i="2"/>
  <c r="M34" i="2"/>
  <c r="M79" i="2"/>
  <c r="M308" i="2"/>
  <c r="M178" i="2"/>
  <c r="M191" i="2"/>
  <c r="M249" i="2"/>
  <c r="M169" i="2"/>
  <c r="M94" i="2"/>
  <c r="M46" i="2"/>
  <c r="M55" i="2"/>
  <c r="M218" i="2"/>
  <c r="M175" i="2"/>
  <c r="M153" i="2"/>
  <c r="M61" i="2"/>
  <c r="M158" i="2"/>
  <c r="M33" i="2"/>
  <c r="M217" i="2"/>
  <c r="M100" i="2"/>
  <c r="M69" i="2"/>
  <c r="M70" i="2"/>
  <c r="M239" i="2"/>
  <c r="M172" i="2"/>
  <c r="M63" i="2"/>
  <c r="M297" i="2"/>
  <c r="M174" i="2"/>
  <c r="M60" i="2"/>
  <c r="M181" i="2"/>
  <c r="M242" i="2"/>
  <c r="M282" i="2"/>
  <c r="M265" i="2"/>
  <c r="M88" i="2"/>
  <c r="M65" i="2"/>
  <c r="M277" i="2"/>
  <c r="M140" i="2"/>
  <c r="M129" i="2"/>
  <c r="M42" i="2"/>
  <c r="M144" i="2"/>
  <c r="M180" i="2"/>
  <c r="M89" i="2"/>
  <c r="M56" i="2"/>
  <c r="M74" i="2"/>
  <c r="M127" i="2"/>
  <c r="M268" i="2"/>
  <c r="M185" i="2"/>
  <c r="M292" i="2"/>
  <c r="M276" i="2"/>
  <c r="M203" i="2"/>
  <c r="M93" i="2"/>
  <c r="M201" i="2"/>
  <c r="M40" i="2"/>
  <c r="M290" i="2"/>
  <c r="M192" i="2"/>
  <c r="M26" i="2"/>
  <c r="M83" i="2"/>
  <c r="M58" i="2"/>
  <c r="M206" i="2"/>
  <c r="M22" i="2"/>
  <c r="M288" i="2"/>
  <c r="M248" i="2"/>
  <c r="M171" i="2"/>
  <c r="M193" i="2"/>
  <c r="M295" i="2"/>
  <c r="M305" i="2"/>
  <c r="M275" i="2"/>
  <c r="M97" i="2"/>
  <c r="M256" i="2"/>
  <c r="M91" i="2"/>
  <c r="M208" i="2"/>
  <c r="M131" i="2"/>
  <c r="M143" i="2"/>
  <c r="M53" i="2"/>
  <c r="M258" i="2"/>
  <c r="M57" i="2"/>
  <c r="M190" i="2"/>
  <c r="M267" i="2"/>
  <c r="M112" i="2"/>
  <c r="M45" i="2"/>
  <c r="M59" i="2"/>
  <c r="M44" i="2"/>
  <c r="M52" i="2"/>
  <c r="M234" i="2"/>
  <c r="M241" i="2"/>
  <c r="M240" i="2"/>
  <c r="M135" i="2"/>
  <c r="M168" i="2"/>
  <c r="M211" i="2"/>
  <c r="M262" i="2"/>
  <c r="M252" i="2"/>
  <c r="M170" i="2"/>
  <c r="M48" i="2"/>
  <c r="M165" i="2"/>
  <c r="M298" i="2"/>
  <c r="M296" i="2"/>
  <c r="M294" i="2"/>
  <c r="M51" i="2"/>
  <c r="M257" i="2"/>
  <c r="M102" i="2"/>
  <c r="M106" i="2"/>
  <c r="M87" i="2"/>
  <c r="M95" i="2"/>
  <c r="M293" i="2"/>
  <c r="M202" i="2"/>
  <c r="M231" i="2"/>
  <c r="M124" i="2"/>
  <c r="M263" i="2"/>
  <c r="M167" i="2"/>
  <c r="M304" i="2"/>
  <c r="M177" i="2"/>
  <c r="M141" i="2"/>
  <c r="M17" i="2"/>
  <c r="M16" i="2"/>
  <c r="M18" i="2"/>
  <c r="U8" i="4"/>
  <c r="J17" i="2" s="1"/>
  <c r="B5" i="5"/>
  <c r="R19" i="4"/>
  <c r="N5" i="4"/>
  <c r="O5" i="4" s="1"/>
  <c r="O6" i="4"/>
  <c r="M27" i="6" s="1"/>
  <c r="M7" i="2" s="1"/>
  <c r="B1" i="5" l="1"/>
  <c r="R6" i="4"/>
  <c r="R20" i="4"/>
  <c r="R21" i="4"/>
  <c r="R23" i="4" l="1"/>
  <c r="J22" i="2" s="1"/>
  <c r="R24" i="4" l="1"/>
  <c r="B30" i="5" s="1"/>
  <c r="R25" i="4" l="1"/>
  <c r="J25" i="2" s="1"/>
  <c r="B4" i="5"/>
  <c r="U26" i="4" l="1"/>
  <c r="W25" i="4" s="1"/>
  <c r="R26" i="4"/>
  <c r="B6" i="5"/>
  <c r="C5" i="5" s="1"/>
  <c r="B31" i="5" s="1"/>
  <c r="U25" i="4" l="1"/>
  <c r="U11" i="4" s="1"/>
  <c r="J28" i="2"/>
  <c r="B7" i="5"/>
  <c r="B8" i="5" s="1"/>
  <c r="B9" i="5" s="1"/>
  <c r="U12" i="4" l="1"/>
  <c r="X3075" i="6" a="1"/>
  <c r="X3075" i="6" s="1"/>
  <c r="X579" i="6" a="1"/>
  <c r="X579" i="6" s="1"/>
  <c r="X5331" i="6" a="1"/>
  <c r="X3867" i="6" a="1"/>
  <c r="X6099" i="6" a="1"/>
  <c r="X5811" i="6" a="1"/>
  <c r="X531" i="6" a="1"/>
  <c r="X531" i="6" s="1"/>
  <c r="X4035" i="6" a="1"/>
  <c r="X8043" i="6" a="1"/>
  <c r="X4731" i="6" a="1"/>
  <c r="X7515" i="6" a="1"/>
  <c r="X3771" i="6" a="1"/>
  <c r="X675" i="6" a="1"/>
  <c r="X675" i="6" s="1"/>
  <c r="X5043" i="6" a="1"/>
  <c r="X5355" i="6" a="1"/>
  <c r="X6315" i="6" a="1"/>
  <c r="X3339" i="6" a="1"/>
  <c r="X7755" i="6" a="1"/>
  <c r="X7299" i="6" a="1"/>
  <c r="X3363" i="6" a="1"/>
  <c r="X3507" i="6" a="1"/>
  <c r="X8283" i="6" a="1"/>
  <c r="X3459" i="6" a="1"/>
  <c r="X6123" i="6" a="1"/>
  <c r="X5139" i="6" a="1"/>
  <c r="X3987" i="6" a="1"/>
  <c r="X6051" i="6" a="1"/>
  <c r="X4419" i="6" a="1"/>
  <c r="X2211" i="6" a="1"/>
  <c r="X2211" i="6" s="1"/>
  <c r="X7923" i="6" a="1"/>
  <c r="X3099" i="6" a="1"/>
  <c r="X3099" i="6" s="1"/>
  <c r="X3891" i="6" a="1"/>
  <c r="X7011" i="6" a="1"/>
  <c r="X7011" i="6" s="1"/>
  <c r="X2931" i="6" a="1"/>
  <c r="X2931" i="6" s="1"/>
  <c r="X1539" i="6" a="1"/>
  <c r="X1539" i="6" s="1"/>
  <c r="X7155" i="6" a="1"/>
  <c r="X7155" i="6" s="1"/>
  <c r="X2379" i="6" a="1"/>
  <c r="X2379" i="6" s="1"/>
  <c r="X7539" i="6" a="1"/>
  <c r="X3027" i="6" a="1"/>
  <c r="X3027" i="6" s="1"/>
  <c r="X1779" i="6" a="1"/>
  <c r="X1779" i="6" s="1"/>
  <c r="X7971" i="6" a="1"/>
  <c r="X243" i="6" a="1"/>
  <c r="X243" i="6" s="1"/>
  <c r="X915" i="6" a="1"/>
  <c r="X915" i="6" s="1"/>
  <c r="X483" i="6" a="1"/>
  <c r="X483" i="6" s="1"/>
  <c r="X2691" i="6" a="1"/>
  <c r="X2691" i="6" s="1"/>
  <c r="X5859" i="6" a="1"/>
  <c r="X3003" i="6" a="1"/>
  <c r="X3003" i="6" s="1"/>
  <c r="X1491" i="6" a="1"/>
  <c r="X1491" i="6" s="1"/>
  <c r="X6243" i="6" a="1"/>
  <c r="X4851" i="6" a="1"/>
  <c r="X2403" i="6" a="1"/>
  <c r="X2403" i="6" s="1"/>
  <c r="X1203" i="6" a="1"/>
  <c r="X1203" i="6" s="1"/>
  <c r="X3747" i="6" a="1"/>
  <c r="X603" i="6" a="1"/>
  <c r="X603" i="6" s="1"/>
  <c r="X8379" i="6" a="1"/>
  <c r="X6507" i="6" a="1"/>
  <c r="X6507" i="6" s="1"/>
  <c r="X8331" i="6" a="1"/>
  <c r="X1971" i="6" a="1"/>
  <c r="X1971" i="6" s="1"/>
  <c r="X1899" i="6" a="1"/>
  <c r="X1899" i="6" s="1"/>
  <c r="X5739" i="6" a="1"/>
  <c r="X3555" i="6" a="1"/>
  <c r="X1611" i="6" a="1"/>
  <c r="X1611" i="6" s="1"/>
  <c r="X867" i="6" a="1"/>
  <c r="X867" i="6" s="1"/>
  <c r="X4563" i="6" a="1"/>
  <c r="X3627" i="6" a="1"/>
  <c r="X627" i="6" a="1"/>
  <c r="X627" i="6" s="1"/>
  <c r="X2355" i="6" a="1"/>
  <c r="X2355" i="6" s="1"/>
  <c r="X699" i="6" a="1"/>
  <c r="X699" i="6" s="1"/>
  <c r="X4659" i="6" a="1"/>
  <c r="X5643" i="6" a="1"/>
  <c r="X4299" i="6" a="1"/>
  <c r="X147" i="6" a="1"/>
  <c r="X147" i="6" s="1"/>
  <c r="X363" i="6" a="1"/>
  <c r="X363" i="6" s="1"/>
  <c r="X4179" i="6" a="1"/>
  <c r="X4107" i="6" a="1"/>
  <c r="X7875" i="6" a="1"/>
  <c r="X7107" i="6" a="1"/>
  <c r="X7107" i="6" s="1"/>
  <c r="X2619" i="6" a="1"/>
  <c r="X2619" i="6" s="1"/>
  <c r="X4995" i="6" a="1"/>
  <c r="X4011" i="6" a="1"/>
  <c r="X5979" i="6" a="1"/>
  <c r="X6651" i="6" a="1"/>
  <c r="X6651" i="6" s="1"/>
  <c r="X5235" i="6" a="1"/>
  <c r="X5619" i="6" a="1"/>
  <c r="X5475" i="6" a="1"/>
  <c r="X3843" i="6" a="1"/>
  <c r="X2283" i="6" a="1"/>
  <c r="X2283" i="6" s="1"/>
  <c r="X1251" i="6" a="1"/>
  <c r="X1251" i="6" s="1"/>
  <c r="X771" i="6" a="1"/>
  <c r="X771" i="6" s="1"/>
  <c r="X8403" i="6" a="1"/>
  <c r="X7443" i="6" a="1"/>
  <c r="X7467" i="6" a="1"/>
  <c r="X5451" i="6" a="1"/>
  <c r="X3723" i="6" a="1"/>
  <c r="X3915" i="6" a="1"/>
  <c r="X891" i="6" a="1"/>
  <c r="X891" i="6" s="1"/>
  <c r="X4947" i="6" a="1"/>
  <c r="X7947" i="6" a="1"/>
  <c r="X8163" i="6" a="1"/>
  <c r="X7227" i="6" a="1"/>
  <c r="X7227" i="6" s="1"/>
  <c r="X7131" i="6" a="1"/>
  <c r="X7131" i="6" s="1"/>
  <c r="X5019" i="6" a="1"/>
  <c r="X5715" i="6" a="1"/>
  <c r="X2595" i="6" a="1"/>
  <c r="X2595" i="6" s="1"/>
  <c r="X1323" i="6" a="1"/>
  <c r="X1323" i="6" s="1"/>
  <c r="X2979" i="6" a="1"/>
  <c r="X2979" i="6" s="1"/>
  <c r="X1131" i="6" a="1"/>
  <c r="X1131" i="6" s="1"/>
  <c r="X4491" i="6" a="1"/>
  <c r="X6195" i="6" a="1"/>
  <c r="X8235" i="6" a="1"/>
  <c r="X7563" i="6" a="1"/>
  <c r="X6603" i="6" a="1"/>
  <c r="X6603" i="6" s="1"/>
  <c r="X6555" i="6" a="1"/>
  <c r="X6555" i="6" s="1"/>
  <c r="X4251" i="6" a="1"/>
  <c r="X4539" i="6" a="1"/>
  <c r="X2955" i="6" a="1"/>
  <c r="X2955" i="6" s="1"/>
  <c r="X7779" i="6" a="1"/>
  <c r="X2115" i="6" a="1"/>
  <c r="X2115" i="6" s="1"/>
  <c r="X3435" i="6" a="1"/>
  <c r="X5259" i="6" a="1"/>
  <c r="X219" i="6" a="1"/>
  <c r="X219" i="6" s="1"/>
  <c r="X1563" i="6" a="1"/>
  <c r="X1563" i="6" s="1"/>
  <c r="X6819" i="6" a="1"/>
  <c r="X6819" i="6" s="1"/>
  <c r="X1299" i="6" a="1"/>
  <c r="X1299" i="6" s="1"/>
  <c r="X6387" i="6" a="1"/>
  <c r="X6387" i="6" s="1"/>
  <c r="X1059" i="6" a="1"/>
  <c r="X1059" i="6" s="1"/>
  <c r="X2259" i="6" a="1"/>
  <c r="X2259" i="6" s="1"/>
  <c r="X7395" i="6" a="1"/>
  <c r="X5379" i="6" a="1"/>
  <c r="X7683" i="6" a="1"/>
  <c r="X6939" i="6" a="1"/>
  <c r="X6939" i="6" s="1"/>
  <c r="X5931" i="6" a="1"/>
  <c r="X3531" i="6" a="1"/>
  <c r="X555" i="6" a="1"/>
  <c r="X555" i="6" s="1"/>
  <c r="X1707" i="6" a="1"/>
  <c r="X1707" i="6" s="1"/>
  <c r="X1395" i="6" a="1"/>
  <c r="X1395" i="6" s="1"/>
  <c r="X7035" i="6" a="1"/>
  <c r="X7035" i="6" s="1"/>
  <c r="X123" i="6" a="1"/>
  <c r="X123" i="6" s="1"/>
  <c r="X6723" i="6" a="1"/>
  <c r="X6723" i="6" s="1"/>
  <c r="X8259" i="6" a="1"/>
  <c r="X6075" i="6" a="1"/>
  <c r="X4635" i="6" a="1"/>
  <c r="X2043" i="6" a="1"/>
  <c r="X2043" i="6" s="1"/>
  <c r="X963" i="6" a="1"/>
  <c r="X963" i="6" s="1"/>
  <c r="X2331" i="6" a="1"/>
  <c r="X2331" i="6" s="1"/>
  <c r="X5499" i="6" a="1"/>
  <c r="X5595" i="6" a="1"/>
  <c r="X1659" i="6" a="1"/>
  <c r="X1659" i="6" s="1"/>
  <c r="X2787" i="6" a="1"/>
  <c r="X2787" i="6" s="1"/>
  <c r="X6339" i="6" a="1"/>
  <c r="X5883" i="6" a="1"/>
  <c r="X3579" i="6" a="1"/>
  <c r="X6963" i="6" a="1"/>
  <c r="X6963" i="6" s="1"/>
  <c r="X7203" i="6" a="1"/>
  <c r="X7203" i="6" s="1"/>
  <c r="X843" i="6" a="1"/>
  <c r="X843" i="6" s="1"/>
  <c r="X6435" i="6" a="1"/>
  <c r="X6435" i="6" s="1"/>
  <c r="X6531" i="6" a="1"/>
  <c r="X6531" i="6" s="1"/>
  <c r="X2547" i="6" a="1"/>
  <c r="X2547" i="6" s="1"/>
  <c r="X6675" i="6" a="1"/>
  <c r="X6675" i="6" s="1"/>
  <c r="X5955" i="6" a="1"/>
  <c r="X4827" i="6" a="1"/>
  <c r="X4755" i="6" a="1"/>
  <c r="X1683" i="6" a="1"/>
  <c r="X1683" i="6" s="1"/>
  <c r="X819" i="6" a="1"/>
  <c r="X819" i="6" s="1"/>
  <c r="X4923" i="6" a="1"/>
  <c r="X747" i="6" a="1"/>
  <c r="X747" i="6" s="1"/>
  <c r="X3819" i="6" a="1"/>
  <c r="X6411" i="6" a="1"/>
  <c r="X6411" i="6" s="1"/>
  <c r="X5571" i="6" a="1"/>
  <c r="X4323" i="6" a="1"/>
  <c r="X4347" i="6" a="1"/>
  <c r="X795" i="6" a="1"/>
  <c r="X795" i="6" s="1"/>
  <c r="X1995" i="6" a="1"/>
  <c r="X1995" i="6" s="1"/>
  <c r="X6027" i="6" a="1"/>
  <c r="X2019" i="6" a="1"/>
  <c r="X2019" i="6" s="1"/>
  <c r="X4227" i="6" a="1"/>
  <c r="X4587" i="6" a="1"/>
  <c r="X8211" i="6" a="1"/>
  <c r="X4467" i="6" a="1"/>
  <c r="X2091" i="6" a="1"/>
  <c r="X2091" i="6" s="1"/>
  <c r="X2907" i="6" a="1"/>
  <c r="X2907" i="6" s="1"/>
  <c r="X1155" i="6" a="1"/>
  <c r="X1155" i="6" s="1"/>
  <c r="X1371" i="6" a="1"/>
  <c r="X1371" i="6" s="1"/>
  <c r="X6771" i="6" a="1"/>
  <c r="X6771" i="6" s="1"/>
  <c r="X3051" i="6" a="1"/>
  <c r="X3051" i="6" s="1"/>
  <c r="X4779" i="6" a="1"/>
  <c r="X3651" i="6" a="1"/>
  <c r="X3603" i="6" a="1"/>
  <c r="X1803" i="6" a="1"/>
  <c r="X1803" i="6" s="1"/>
  <c r="X4395" i="6" a="1"/>
  <c r="X7899" i="6" a="1"/>
  <c r="X3963" i="6" a="1"/>
  <c r="X4131" i="6" a="1"/>
  <c r="X1179" i="6" a="1"/>
  <c r="X1179" i="6" s="1"/>
  <c r="X5763" i="6" a="1"/>
  <c r="X8019" i="6" a="1"/>
  <c r="X7251" i="6" a="1"/>
  <c r="X6291" i="6" a="1"/>
  <c r="X3939" i="6" a="1"/>
  <c r="X6843" i="6" a="1"/>
  <c r="X6843" i="6" s="1"/>
  <c r="X195" i="6" a="1"/>
  <c r="X195" i="6" s="1"/>
  <c r="X5115" i="6" a="1"/>
  <c r="X3699" i="6" a="1"/>
  <c r="X2643" i="6" a="1"/>
  <c r="X2643" i="6" s="1"/>
  <c r="X4059" i="6" a="1"/>
  <c r="X2859" i="6" a="1"/>
  <c r="X2859" i="6" s="1"/>
  <c r="X2475" i="6" a="1"/>
  <c r="X2475" i="6" s="1"/>
  <c r="X459" i="6" a="1"/>
  <c r="X459" i="6" s="1"/>
  <c r="X2883" i="6" a="1"/>
  <c r="X2883" i="6" s="1"/>
  <c r="X1851" i="6" a="1"/>
  <c r="X1851" i="6" s="1"/>
  <c r="X6915" i="6" a="1"/>
  <c r="X6915" i="6" s="1"/>
  <c r="X4707" i="6" a="1"/>
  <c r="X3267" i="6" a="1"/>
  <c r="X8307" i="6" a="1"/>
  <c r="X435" i="6" a="1"/>
  <c r="X435" i="6" s="1"/>
  <c r="X1755" i="6" a="1"/>
  <c r="X1755" i="6" s="1"/>
  <c r="X8139" i="6" a="1"/>
  <c r="X8067" i="6" a="1"/>
  <c r="X6219" i="6" a="1"/>
  <c r="X7059" i="6" a="1"/>
  <c r="X7059" i="6" s="1"/>
  <c r="X3171" i="6" a="1"/>
  <c r="X3171" i="6" s="1"/>
  <c r="X507" i="6" a="1"/>
  <c r="X507" i="6" s="1"/>
  <c r="X1227" i="6" a="1"/>
  <c r="X1227" i="6" s="1"/>
  <c r="X1635" i="6" a="1"/>
  <c r="X1635" i="6" s="1"/>
  <c r="X7851" i="6" a="1"/>
  <c r="X4203" i="6" a="1"/>
  <c r="X987" i="6" a="1"/>
  <c r="X987" i="6" s="1"/>
  <c r="X5067" i="6" a="1"/>
  <c r="X75" i="6" a="1"/>
  <c r="X75" i="6" s="1"/>
  <c r="X7491" i="6" a="1"/>
  <c r="X5787" i="6" a="1"/>
  <c r="X5691" i="6" a="1"/>
  <c r="X6267" i="6" a="1"/>
  <c r="X7347" i="6" a="1"/>
  <c r="X4899" i="6" a="1"/>
  <c r="X7731" i="6" a="1"/>
  <c r="X5403" i="6" a="1"/>
  <c r="X7419" i="6" a="1"/>
  <c r="X4155" i="6" a="1"/>
  <c r="X2067" i="6" a="1"/>
  <c r="X2067" i="6" s="1"/>
  <c r="X939" i="6" a="1"/>
  <c r="X939" i="6" s="1"/>
  <c r="X7707" i="6" a="1"/>
  <c r="X1035" i="6" a="1"/>
  <c r="X1035" i="6" s="1"/>
  <c r="X3795" i="6" a="1"/>
  <c r="X2835" i="6" a="1"/>
  <c r="X2835" i="6" s="1"/>
  <c r="X2667" i="6" a="1"/>
  <c r="X2667" i="6" s="1"/>
  <c r="X6147" i="6" a="1"/>
  <c r="X2811" i="6" a="1"/>
  <c r="X2811" i="6" s="1"/>
  <c r="X2307" i="6" a="1"/>
  <c r="X2307" i="6" s="1"/>
  <c r="X411" i="6" a="1"/>
  <c r="X411" i="6" s="1"/>
  <c r="X7611" i="6" a="1"/>
  <c r="X291" i="6" a="1"/>
  <c r="X291" i="6" s="1"/>
  <c r="X3387" i="6" a="1"/>
  <c r="X1875" i="6" a="1"/>
  <c r="X1875" i="6" s="1"/>
  <c r="X2163" i="6" a="1"/>
  <c r="X2163" i="6" s="1"/>
  <c r="X2451" i="6" a="1"/>
  <c r="X2451" i="6" s="1"/>
  <c r="X2763" i="6" a="1"/>
  <c r="X2763" i="6" s="1"/>
  <c r="X7179" i="6" a="1"/>
  <c r="X7179" i="6" s="1"/>
  <c r="X6459" i="6" a="1"/>
  <c r="X6459" i="6" s="1"/>
  <c r="X7635" i="6" a="1"/>
  <c r="X7827" i="6" a="1"/>
  <c r="X6891" i="6" a="1"/>
  <c r="X6891" i="6" s="1"/>
  <c r="X6867" i="6" a="1"/>
  <c r="X6867" i="6" s="1"/>
  <c r="X4683" i="6" a="1"/>
  <c r="X3483" i="6" a="1"/>
  <c r="X6747" i="6" a="1"/>
  <c r="X6747" i="6" s="1"/>
  <c r="X4515" i="6" a="1"/>
  <c r="X3123" i="6" a="1"/>
  <c r="X3123" i="6" s="1"/>
  <c r="X1515" i="6" a="1"/>
  <c r="X1515" i="6" s="1"/>
  <c r="X1923" i="6" a="1"/>
  <c r="X1923" i="6" s="1"/>
  <c r="X387" i="6" a="1"/>
  <c r="X387" i="6" s="1"/>
  <c r="X315" i="6" a="1"/>
  <c r="X315" i="6" s="1"/>
  <c r="X4275" i="6" a="1"/>
  <c r="X1827" i="6" a="1"/>
  <c r="X1827" i="6" s="1"/>
  <c r="X5211" i="6" a="1"/>
  <c r="X5307" i="6" a="1"/>
  <c r="X4443" i="6" a="1"/>
  <c r="X3243" i="6" a="1"/>
  <c r="X3195" i="6" a="1"/>
  <c r="X2187" i="6" a="1"/>
  <c r="X2187" i="6" s="1"/>
  <c r="X5091" i="6" a="1"/>
  <c r="X3675" i="6" a="1"/>
  <c r="X2499" i="6" a="1"/>
  <c r="X2499" i="6" s="1"/>
  <c r="X2739" i="6" a="1"/>
  <c r="X2739" i="6" s="1"/>
  <c r="X7371" i="6" a="1"/>
  <c r="X2571" i="6" a="1"/>
  <c r="X2571" i="6" s="1"/>
  <c r="X7275" i="6" a="1"/>
  <c r="X7659" i="6" a="1"/>
  <c r="X4083" i="6" a="1"/>
  <c r="X51" i="6" a="1"/>
  <c r="X51" i="6" s="1"/>
  <c r="X1107" i="6" a="1"/>
  <c r="X1107" i="6" s="1"/>
  <c r="X5835" i="6" a="1"/>
  <c r="X4971" i="6" a="1"/>
  <c r="X7323" i="6" a="1"/>
  <c r="X6699" i="6" a="1"/>
  <c r="X6699" i="6" s="1"/>
  <c r="X5547" i="6" a="1"/>
  <c r="X5523" i="6" a="1"/>
  <c r="X3147" i="6" a="1"/>
  <c r="X3147" i="6" s="1"/>
  <c r="X3219" i="6" a="1"/>
  <c r="X3291" i="6" a="1"/>
  <c r="X7995" i="6" a="1"/>
  <c r="X8091" i="6" a="1"/>
  <c r="X4611" i="6" a="1"/>
  <c r="X6987" i="6" a="1"/>
  <c r="X6987" i="6" s="1"/>
  <c r="X6363" i="6" a="1"/>
  <c r="X6363" i="6" s="1"/>
  <c r="X267" i="6" a="1"/>
  <c r="X267" i="6" s="1"/>
  <c r="X2139" i="6" a="1"/>
  <c r="X2139" i="6" s="1"/>
  <c r="X6171" i="6" a="1"/>
  <c r="X6579" i="6" a="1"/>
  <c r="X6579" i="6" s="1"/>
  <c r="X1731" i="6" a="1"/>
  <c r="X1731" i="6" s="1"/>
  <c r="X3411" i="6" a="1"/>
  <c r="X8187" i="6" a="1"/>
  <c r="X8355" i="6" a="1"/>
  <c r="X651" i="6" a="1"/>
  <c r="X651" i="6" s="1"/>
  <c r="X339" i="6" a="1"/>
  <c r="X339" i="6" s="1"/>
  <c r="X1011" i="6" a="1"/>
  <c r="X1011" i="6" s="1"/>
  <c r="X2523" i="6" a="1"/>
  <c r="X2523" i="6" s="1"/>
  <c r="X1347" i="6" a="1"/>
  <c r="X1347" i="6" s="1"/>
  <c r="X2427" i="6" a="1"/>
  <c r="X2427" i="6" s="1"/>
  <c r="X8115" i="6" a="1"/>
  <c r="X4803" i="6" a="1"/>
  <c r="X7587" i="6" a="1"/>
  <c r="X99" i="6" a="1"/>
  <c r="X99" i="6" s="1"/>
  <c r="X7083" i="6" a="1"/>
  <c r="X7083" i="6" s="1"/>
  <c r="X6003" i="6" a="1"/>
  <c r="X5667" i="6" a="1"/>
  <c r="X4875" i="6" a="1"/>
  <c r="X5187" i="6" a="1"/>
  <c r="X723" i="6" a="1"/>
  <c r="X723" i="6" s="1"/>
  <c r="X3315" i="6" a="1"/>
  <c r="X5907" i="6" a="1"/>
  <c r="X171" i="6" a="1"/>
  <c r="X171" i="6" s="1"/>
  <c r="X1083" i="6" a="1"/>
  <c r="X1083" i="6" s="1"/>
  <c r="X5427" i="6" a="1"/>
  <c r="X6483" i="6" a="1"/>
  <c r="X6483" i="6" s="1"/>
  <c r="X1419" i="6" a="1"/>
  <c r="X1419" i="6" s="1"/>
  <c r="X2715" i="6" a="1"/>
  <c r="X2715" i="6" s="1"/>
  <c r="X1275" i="6" a="1"/>
  <c r="X1275" i="6" s="1"/>
  <c r="X7803" i="6" a="1"/>
  <c r="X5163" i="6" a="1"/>
  <c r="X1467" i="6" a="1"/>
  <c r="X1467" i="6" s="1"/>
  <c r="X4371" i="6" a="1"/>
  <c r="X1443" i="6" a="1"/>
  <c r="X1443" i="6" s="1"/>
  <c r="X6627" i="6" a="1"/>
  <c r="X6627" i="6" s="1"/>
  <c r="X5283" i="6" a="1"/>
  <c r="X1587" i="6" a="1"/>
  <c r="X1587" i="6" s="1"/>
  <c r="X6795" i="6" a="1"/>
  <c r="X6795" i="6" s="1"/>
  <c r="X1947" i="6" a="1"/>
  <c r="X1947" i="6" s="1"/>
  <c r="X2235" i="6" a="1"/>
  <c r="X2235" i="6" s="1"/>
  <c r="X27" i="6" a="1"/>
  <c r="X27" i="6" s="1"/>
  <c r="C6" i="5"/>
  <c r="C7" i="5"/>
  <c r="C8" i="5"/>
  <c r="B10" i="5"/>
  <c r="X3" i="6" l="1" a="1"/>
  <c r="X3" i="6" s="1"/>
  <c r="D8" i="5"/>
  <c r="D7" i="5"/>
  <c r="X7323" i="6"/>
  <c r="X7419" i="6"/>
  <c r="X7491" i="6"/>
  <c r="X8307" i="6"/>
  <c r="X6291" i="6"/>
  <c r="X4395" i="6"/>
  <c r="X6027" i="6"/>
  <c r="X6339" i="6"/>
  <c r="X4635" i="6"/>
  <c r="X8235" i="6"/>
  <c r="X5019" i="6"/>
  <c r="X3723" i="6"/>
  <c r="X3843" i="6"/>
  <c r="X5643" i="6"/>
  <c r="X5859" i="6"/>
  <c r="X7539" i="6"/>
  <c r="X7923" i="6"/>
  <c r="X8283" i="6"/>
  <c r="X5043" i="6"/>
  <c r="X5811" i="6"/>
  <c r="X4875" i="6"/>
  <c r="X4371" i="6"/>
  <c r="X7995" i="6"/>
  <c r="X7827" i="6"/>
  <c r="X5403" i="6"/>
  <c r="X3267" i="6"/>
  <c r="X4059" i="6"/>
  <c r="X7251" i="6"/>
  <c r="X4923" i="6"/>
  <c r="X6075" i="6"/>
  <c r="X3531" i="6"/>
  <c r="X7779" i="6"/>
  <c r="X6195" i="6"/>
  <c r="X5451" i="6"/>
  <c r="X5475" i="6"/>
  <c r="X4659" i="6"/>
  <c r="X3555" i="6"/>
  <c r="X3747" i="6"/>
  <c r="X3507" i="6"/>
  <c r="X6099" i="6"/>
  <c r="X6003" i="6"/>
  <c r="X4443" i="6"/>
  <c r="X3387" i="6"/>
  <c r="X5163" i="6"/>
  <c r="X6171" i="6"/>
  <c r="X3291" i="6"/>
  <c r="X5835" i="6"/>
  <c r="X5307" i="6"/>
  <c r="X7635" i="6"/>
  <c r="X3795" i="6"/>
  <c r="X7731" i="6"/>
  <c r="X5067" i="6"/>
  <c r="X4707" i="6"/>
  <c r="X8019" i="6"/>
  <c r="X3603" i="6"/>
  <c r="X8259" i="6"/>
  <c r="X5931" i="6"/>
  <c r="X4491" i="6"/>
  <c r="X7467" i="6"/>
  <c r="X5619" i="6"/>
  <c r="X7875" i="6"/>
  <c r="X5739" i="6"/>
  <c r="X4419" i="6"/>
  <c r="X3363" i="6"/>
  <c r="X3771" i="6"/>
  <c r="X3867" i="6"/>
  <c r="X4611" i="6"/>
  <c r="X8091" i="6"/>
  <c r="X7803" i="6"/>
  <c r="X5907" i="6"/>
  <c r="X3219" i="6"/>
  <c r="X5211" i="6"/>
  <c r="X4515" i="6"/>
  <c r="X7611" i="6"/>
  <c r="X4899" i="6"/>
  <c r="X6219" i="6"/>
  <c r="X3699" i="6"/>
  <c r="X5763" i="6"/>
  <c r="X3651" i="6"/>
  <c r="X4467" i="6"/>
  <c r="X4347" i="6"/>
  <c r="X5595" i="6"/>
  <c r="X4539" i="6"/>
  <c r="X8163" i="6"/>
  <c r="X7443" i="6"/>
  <c r="X5235" i="6"/>
  <c r="X4107" i="6"/>
  <c r="X6051" i="6"/>
  <c r="X7299" i="6"/>
  <c r="X7515" i="6"/>
  <c r="X5331" i="6"/>
  <c r="X3411" i="6"/>
  <c r="X7587" i="6"/>
  <c r="X3675" i="6"/>
  <c r="X7707" i="6"/>
  <c r="X7347" i="6"/>
  <c r="X4203" i="6"/>
  <c r="X8067" i="6"/>
  <c r="X5115" i="6"/>
  <c r="X4779" i="6"/>
  <c r="X8211" i="6"/>
  <c r="X4323" i="6"/>
  <c r="X4755" i="6"/>
  <c r="X5499" i="6"/>
  <c r="X7683" i="6"/>
  <c r="X4251" i="6"/>
  <c r="X7947" i="6"/>
  <c r="X8403" i="6"/>
  <c r="X4179" i="6"/>
  <c r="X4851" i="6"/>
  <c r="X3987" i="6"/>
  <c r="X7755" i="6"/>
  <c r="X4731" i="6"/>
  <c r="X5427" i="6"/>
  <c r="X3243" i="6"/>
  <c r="X4971" i="6"/>
  <c r="X3315" i="6"/>
  <c r="X4803" i="6"/>
  <c r="X8355" i="6"/>
  <c r="X5523" i="6"/>
  <c r="X4083" i="6"/>
  <c r="X5091" i="6"/>
  <c r="X4275" i="6"/>
  <c r="X3483" i="6"/>
  <c r="X6267" i="6"/>
  <c r="X7851" i="6"/>
  <c r="X8139" i="6"/>
  <c r="X4131" i="6"/>
  <c r="X4587" i="6"/>
  <c r="X5571" i="6"/>
  <c r="X4827" i="6"/>
  <c r="X5379" i="6"/>
  <c r="X4947" i="6"/>
  <c r="X5979" i="6"/>
  <c r="X3627" i="6"/>
  <c r="X8331" i="6"/>
  <c r="X6243" i="6"/>
  <c r="X7971" i="6"/>
  <c r="X5139" i="6"/>
  <c r="X3339" i="6"/>
  <c r="X8043" i="6"/>
  <c r="X5667" i="6"/>
  <c r="X7371" i="6"/>
  <c r="X5283" i="6"/>
  <c r="X5187" i="6"/>
  <c r="X8115" i="6"/>
  <c r="X8187" i="6"/>
  <c r="X5547" i="6"/>
  <c r="X7659" i="6"/>
  <c r="X4683" i="6"/>
  <c r="X5691" i="6"/>
  <c r="X3963" i="6"/>
  <c r="X4227" i="6"/>
  <c r="X5955" i="6"/>
  <c r="X3579" i="6"/>
  <c r="X7395" i="6"/>
  <c r="X5259" i="6"/>
  <c r="X4011" i="6"/>
  <c r="X4563" i="6"/>
  <c r="X3891" i="6"/>
  <c r="X6123" i="6"/>
  <c r="X6315" i="6"/>
  <c r="X4035" i="6"/>
  <c r="X7275" i="6"/>
  <c r="X3195" i="6"/>
  <c r="X6147" i="6"/>
  <c r="X4155" i="6"/>
  <c r="X5787" i="6"/>
  <c r="X3939" i="6"/>
  <c r="X7899" i="6"/>
  <c r="X3819" i="6"/>
  <c r="X5883" i="6"/>
  <c r="X3435" i="6"/>
  <c r="X7563" i="6"/>
  <c r="X5715" i="6"/>
  <c r="X3915" i="6"/>
  <c r="X4995" i="6"/>
  <c r="X4299" i="6"/>
  <c r="X8379" i="6"/>
  <c r="X3459" i="6"/>
  <c r="X5355" i="6"/>
  <c r="Y3" i="6" a="1"/>
  <c r="Y3" i="6" s="1"/>
  <c r="Y4107" i="6" a="1"/>
  <c r="Y4107" i="6" s="1"/>
  <c r="N4107" i="6" s="1"/>
  <c r="N177" i="2" s="1"/>
  <c r="Y7875" i="6" a="1"/>
  <c r="Y7875" i="6" s="1"/>
  <c r="N7875" i="6" s="1"/>
  <c r="Y7107" i="6" a="1"/>
  <c r="Y7107" i="6" s="1"/>
  <c r="Y2619" i="6" a="1"/>
  <c r="Y2619" i="6" s="1"/>
  <c r="Y4995" i="6" a="1"/>
  <c r="Y4995" i="6" s="1"/>
  <c r="N4995" i="6" s="1"/>
  <c r="N214" i="2" s="1"/>
  <c r="Y4011" i="6" a="1"/>
  <c r="Y4011" i="6" s="1"/>
  <c r="N4011" i="6" s="1"/>
  <c r="N173" i="2" s="1"/>
  <c r="Y5979" i="6" a="1"/>
  <c r="Y5979" i="6" s="1"/>
  <c r="N5979" i="6" s="1"/>
  <c r="N255" i="2" s="1"/>
  <c r="Y6651" i="6" a="1"/>
  <c r="Y6651" i="6" s="1"/>
  <c r="Y5235" i="6" a="1"/>
  <c r="Y5235" i="6" s="1"/>
  <c r="N5235" i="6" s="1"/>
  <c r="N224" i="2" s="1"/>
  <c r="Y723" i="6" a="1"/>
  <c r="Y723" i="6" s="1"/>
  <c r="Y3315" i="6" a="1"/>
  <c r="Y3315" i="6" s="1"/>
  <c r="N3315" i="6" s="1"/>
  <c r="N144" i="2" s="1"/>
  <c r="Y3075" i="6" a="1"/>
  <c r="Y3075" i="6" s="1"/>
  <c r="Y579" i="6" a="1"/>
  <c r="Y579" i="6" s="1"/>
  <c r="Y5331" i="6" a="1"/>
  <c r="Y5331" i="6" s="1"/>
  <c r="N5331" i="6" s="1"/>
  <c r="N228" i="2" s="1"/>
  <c r="Y3867" i="6" a="1"/>
  <c r="Y3867" i="6" s="1"/>
  <c r="N3867" i="6" s="1"/>
  <c r="N167" i="2" s="1"/>
  <c r="Y6099" i="6" a="1"/>
  <c r="Y6099" i="6" s="1"/>
  <c r="N6099" i="6" s="1"/>
  <c r="N260" i="2" s="1"/>
  <c r="Y5811" i="6" a="1"/>
  <c r="Y5811" i="6" s="1"/>
  <c r="N5811" i="6" s="1"/>
  <c r="N248" i="2" s="1"/>
  <c r="Y531" i="6" a="1"/>
  <c r="Y531" i="6" s="1"/>
  <c r="Y4035" i="6" a="1"/>
  <c r="Y4035" i="6" s="1"/>
  <c r="N4035" i="6" s="1"/>
  <c r="N174" i="2" s="1"/>
  <c r="Y8043" i="6" a="1"/>
  <c r="Y8043" i="6" s="1"/>
  <c r="N8043" i="6" s="1"/>
  <c r="Y4731" i="6" a="1"/>
  <c r="Y4731" i="6" s="1"/>
  <c r="N4731" i="6" s="1"/>
  <c r="N203" i="2" s="1"/>
  <c r="Y7515" i="6" a="1"/>
  <c r="Y7515" i="6" s="1"/>
  <c r="N7515" i="6" s="1"/>
  <c r="N319" i="2" s="1"/>
  <c r="Y3771" i="6" a="1"/>
  <c r="Y3771" i="6" s="1"/>
  <c r="N3771" i="6" s="1"/>
  <c r="N163" i="2" s="1"/>
  <c r="Y675" i="6" a="1"/>
  <c r="Y675" i="6" s="1"/>
  <c r="Y5043" i="6" a="1"/>
  <c r="Y5043" i="6" s="1"/>
  <c r="N5043" i="6" s="1"/>
  <c r="N216" i="2" s="1"/>
  <c r="Y5355" i="6" a="1"/>
  <c r="Y5355" i="6" s="1"/>
  <c r="N5355" i="6" s="1"/>
  <c r="N229" i="2" s="1"/>
  <c r="Y6315" i="6" a="1"/>
  <c r="Y6315" i="6" s="1"/>
  <c r="N6315" i="6" s="1"/>
  <c r="N269" i="2" s="1"/>
  <c r="Y3339" i="6" a="1"/>
  <c r="Y3339" i="6" s="1"/>
  <c r="N3339" i="6" s="1"/>
  <c r="N145" i="2" s="1"/>
  <c r="Y7755" i="6" a="1"/>
  <c r="Y7755" i="6" s="1"/>
  <c r="N7755" i="6" s="1"/>
  <c r="Y7299" i="6" a="1"/>
  <c r="Y7299" i="6" s="1"/>
  <c r="N7299" i="6" s="1"/>
  <c r="N310" i="2" s="1"/>
  <c r="Y3363" i="6" a="1"/>
  <c r="Y3363" i="6" s="1"/>
  <c r="N3363" i="6" s="1"/>
  <c r="N146" i="2" s="1"/>
  <c r="Y3507" i="6" a="1"/>
  <c r="Y3507" i="6" s="1"/>
  <c r="N3507" i="6" s="1"/>
  <c r="N152" i="2" s="1"/>
  <c r="Y8283" i="6" a="1"/>
  <c r="Y8283" i="6" s="1"/>
  <c r="N8283" i="6" s="1"/>
  <c r="Y3459" i="6" a="1"/>
  <c r="Y3459" i="6" s="1"/>
  <c r="N3459" i="6" s="1"/>
  <c r="N150" i="2" s="1"/>
  <c r="Y6123" i="6" a="1"/>
  <c r="Y6123" i="6" s="1"/>
  <c r="N6123" i="6" s="1"/>
  <c r="N261" i="2" s="1"/>
  <c r="Y5139" i="6" a="1"/>
  <c r="Y5139" i="6" s="1"/>
  <c r="N5139" i="6" s="1"/>
  <c r="N220" i="2" s="1"/>
  <c r="Y3987" i="6" a="1"/>
  <c r="Y3987" i="6" s="1"/>
  <c r="N3987" i="6" s="1"/>
  <c r="N172" i="2" s="1"/>
  <c r="Y6051" i="6" a="1"/>
  <c r="Y6051" i="6" s="1"/>
  <c r="N6051" i="6" s="1"/>
  <c r="N258" i="2" s="1"/>
  <c r="Y4419" i="6" a="1"/>
  <c r="Y4419" i="6" s="1"/>
  <c r="N4419" i="6" s="1"/>
  <c r="N190" i="2" s="1"/>
  <c r="Y2211" i="6" a="1"/>
  <c r="Y2211" i="6" s="1"/>
  <c r="Y7923" i="6" a="1"/>
  <c r="Y7923" i="6" s="1"/>
  <c r="N7923" i="6" s="1"/>
  <c r="Y3099" i="6" a="1"/>
  <c r="Y3099" i="6" s="1"/>
  <c r="Y3891" i="6" a="1"/>
  <c r="Y3891" i="6" s="1"/>
  <c r="N3891" i="6" s="1"/>
  <c r="N168" i="2" s="1"/>
  <c r="Y7011" i="6" a="1"/>
  <c r="Y7011" i="6" s="1"/>
  <c r="Y2931" i="6" a="1"/>
  <c r="Y2931" i="6" s="1"/>
  <c r="Y1539" i="6" a="1"/>
  <c r="Y1539" i="6" s="1"/>
  <c r="Y7155" i="6" a="1"/>
  <c r="Y7155" i="6" s="1"/>
  <c r="Y2379" i="6" a="1"/>
  <c r="Y2379" i="6" s="1"/>
  <c r="Y7539" i="6" a="1"/>
  <c r="Y7539" i="6" s="1"/>
  <c r="N7539" i="6" s="1"/>
  <c r="N320" i="2" s="1"/>
  <c r="Y3027" i="6" a="1"/>
  <c r="Y3027" i="6" s="1"/>
  <c r="Y1779" i="6" a="1"/>
  <c r="Y1779" i="6" s="1"/>
  <c r="Y7971" i="6" a="1"/>
  <c r="Y7971" i="6" s="1"/>
  <c r="N7971" i="6" s="1"/>
  <c r="Y243" i="6" a="1"/>
  <c r="Y243" i="6" s="1"/>
  <c r="Y915" i="6" a="1"/>
  <c r="Y915" i="6" s="1"/>
  <c r="Y483" i="6" a="1"/>
  <c r="Y483" i="6" s="1"/>
  <c r="Y2691" i="6" a="1"/>
  <c r="Y2691" i="6" s="1"/>
  <c r="Y5859" i="6" a="1"/>
  <c r="Y5859" i="6" s="1"/>
  <c r="N5859" i="6" s="1"/>
  <c r="N250" i="2" s="1"/>
  <c r="Y3003" i="6" a="1"/>
  <c r="Y3003" i="6" s="1"/>
  <c r="Y1491" i="6" a="1"/>
  <c r="Y1491" i="6" s="1"/>
  <c r="Y6243" i="6" a="1"/>
  <c r="Y6243" i="6" s="1"/>
  <c r="N6243" i="6" s="1"/>
  <c r="N266" i="2" s="1"/>
  <c r="Y4851" i="6" a="1"/>
  <c r="Y4851" i="6" s="1"/>
  <c r="N4851" i="6" s="1"/>
  <c r="N208" i="2" s="1"/>
  <c r="Y2403" i="6" a="1"/>
  <c r="Y2403" i="6" s="1"/>
  <c r="Y1203" i="6" a="1"/>
  <c r="Y1203" i="6" s="1"/>
  <c r="Y3747" i="6" a="1"/>
  <c r="Y3747" i="6" s="1"/>
  <c r="N3747" i="6" s="1"/>
  <c r="N162" i="2" s="1"/>
  <c r="Y603" i="6" a="1"/>
  <c r="Y603" i="6" s="1"/>
  <c r="Y8379" i="6" a="1"/>
  <c r="Y8379" i="6" s="1"/>
  <c r="N8379" i="6" s="1"/>
  <c r="Y6507" i="6" a="1"/>
  <c r="Y6507" i="6" s="1"/>
  <c r="Y8331" i="6" a="1"/>
  <c r="Y8331" i="6" s="1"/>
  <c r="N8331" i="6" s="1"/>
  <c r="Y1971" i="6" a="1"/>
  <c r="Y1971" i="6" s="1"/>
  <c r="Y1899" i="6" a="1"/>
  <c r="Y1899" i="6" s="1"/>
  <c r="Y5739" i="6" a="1"/>
  <c r="Y5739" i="6" s="1"/>
  <c r="N5739" i="6" s="1"/>
  <c r="N245" i="2" s="1"/>
  <c r="Y3555" i="6" a="1"/>
  <c r="Y3555" i="6" s="1"/>
  <c r="N3555" i="6" s="1"/>
  <c r="N154" i="2" s="1"/>
  <c r="Y1611" i="6" a="1"/>
  <c r="Y1611" i="6" s="1"/>
  <c r="Y867" i="6" a="1"/>
  <c r="Y867" i="6" s="1"/>
  <c r="Y4563" i="6" a="1"/>
  <c r="Y4563" i="6" s="1"/>
  <c r="N4563" i="6" s="1"/>
  <c r="N196" i="2" s="1"/>
  <c r="Y3627" i="6" a="1"/>
  <c r="Y3627" i="6" s="1"/>
  <c r="N3627" i="6" s="1"/>
  <c r="N157" i="2" s="1"/>
  <c r="Y627" i="6" a="1"/>
  <c r="Y627" i="6" s="1"/>
  <c r="Y2355" i="6" a="1"/>
  <c r="Y2355" i="6" s="1"/>
  <c r="Y7035" i="6" a="1"/>
  <c r="Y7035" i="6" s="1"/>
  <c r="Y123" i="6" a="1"/>
  <c r="Y123" i="6" s="1"/>
  <c r="Y6723" i="6" a="1"/>
  <c r="Y6723" i="6" s="1"/>
  <c r="Y8259" i="6" a="1"/>
  <c r="Y8259" i="6" s="1"/>
  <c r="N8259" i="6" s="1"/>
  <c r="Y6075" i="6" a="1"/>
  <c r="Y6075" i="6" s="1"/>
  <c r="N6075" i="6" s="1"/>
  <c r="N259" i="2" s="1"/>
  <c r="Y4635" i="6" a="1"/>
  <c r="Y4635" i="6" s="1"/>
  <c r="N4635" i="6" s="1"/>
  <c r="N199" i="2" s="1"/>
  <c r="Y2043" i="6" a="1"/>
  <c r="Y2043" i="6" s="1"/>
  <c r="Y963" i="6" a="1"/>
  <c r="Y963" i="6" s="1"/>
  <c r="Y2331" i="6" a="1"/>
  <c r="Y2331" i="6" s="1"/>
  <c r="Y5499" i="6" a="1"/>
  <c r="Y5499" i="6" s="1"/>
  <c r="N5499" i="6" s="1"/>
  <c r="N235" i="2" s="1"/>
  <c r="Y5595" i="6" a="1"/>
  <c r="Y5595" i="6" s="1"/>
  <c r="N5595" i="6" s="1"/>
  <c r="N239" i="2" s="1"/>
  <c r="Y1659" i="6" a="1"/>
  <c r="Y1659" i="6" s="1"/>
  <c r="Y2787" i="6" a="1"/>
  <c r="Y2787" i="6" s="1"/>
  <c r="Y6339" i="6" a="1"/>
  <c r="Y6339" i="6" s="1"/>
  <c r="N6339" i="6" s="1"/>
  <c r="N270" i="2" s="1"/>
  <c r="Y5883" i="6" a="1"/>
  <c r="Y5883" i="6" s="1"/>
  <c r="N5883" i="6" s="1"/>
  <c r="N251" i="2" s="1"/>
  <c r="Y3579" i="6" a="1"/>
  <c r="Y3579" i="6" s="1"/>
  <c r="N3579" i="6" s="1"/>
  <c r="N155" i="2" s="1"/>
  <c r="Y6963" i="6" a="1"/>
  <c r="Y6963" i="6" s="1"/>
  <c r="Y5619" i="6" a="1"/>
  <c r="Y5619" i="6" s="1"/>
  <c r="N5619" i="6" s="1"/>
  <c r="N240" i="2" s="1"/>
  <c r="Y5475" i="6" a="1"/>
  <c r="Y5475" i="6" s="1"/>
  <c r="N5475" i="6" s="1"/>
  <c r="N234" i="2" s="1"/>
  <c r="Y3843" i="6" a="1"/>
  <c r="Y3843" i="6" s="1"/>
  <c r="N3843" i="6" s="1"/>
  <c r="N166" i="2" s="1"/>
  <c r="Y2283" i="6" a="1"/>
  <c r="Y2283" i="6" s="1"/>
  <c r="Y1251" i="6" a="1"/>
  <c r="Y1251" i="6" s="1"/>
  <c r="Y771" i="6" a="1"/>
  <c r="Y771" i="6" s="1"/>
  <c r="Y8403" i="6" a="1"/>
  <c r="Y8403" i="6" s="1"/>
  <c r="N8403" i="6" s="1"/>
  <c r="Y7443" i="6" a="1"/>
  <c r="Y7443" i="6" s="1"/>
  <c r="N7443" i="6" s="1"/>
  <c r="N316" i="2" s="1"/>
  <c r="Y7467" i="6" a="1"/>
  <c r="Y7467" i="6" s="1"/>
  <c r="N7467" i="6" s="1"/>
  <c r="N317" i="2" s="1"/>
  <c r="Y5451" i="6" a="1"/>
  <c r="Y5451" i="6" s="1"/>
  <c r="N5451" i="6" s="1"/>
  <c r="N233" i="2" s="1"/>
  <c r="Y3723" i="6" a="1"/>
  <c r="Y3723" i="6" s="1"/>
  <c r="N3723" i="6" s="1"/>
  <c r="N161" i="2" s="1"/>
  <c r="Y3915" i="6" a="1"/>
  <c r="Y3915" i="6" s="1"/>
  <c r="N3915" i="6" s="1"/>
  <c r="N169" i="2" s="1"/>
  <c r="Y891" i="6" a="1"/>
  <c r="Y891" i="6" s="1"/>
  <c r="Y4947" i="6" a="1"/>
  <c r="Y4947" i="6" s="1"/>
  <c r="N4947" i="6" s="1"/>
  <c r="N212" i="2" s="1"/>
  <c r="Y7947" i="6" a="1"/>
  <c r="Y7947" i="6" s="1"/>
  <c r="N7947" i="6" s="1"/>
  <c r="Y8163" i="6" a="1"/>
  <c r="Y8163" i="6" s="1"/>
  <c r="N8163" i="6" s="1"/>
  <c r="Y7227" i="6" a="1"/>
  <c r="Y7227" i="6" s="1"/>
  <c r="Y7131" i="6" a="1"/>
  <c r="Y7131" i="6" s="1"/>
  <c r="Y5019" i="6" a="1"/>
  <c r="Y5019" i="6" s="1"/>
  <c r="N5019" i="6" s="1"/>
  <c r="N215" i="2" s="1"/>
  <c r="Y5715" i="6" a="1"/>
  <c r="Y5715" i="6" s="1"/>
  <c r="N5715" i="6" s="1"/>
  <c r="N244" i="2" s="1"/>
  <c r="Y2595" i="6" a="1"/>
  <c r="Y2595" i="6" s="1"/>
  <c r="Y1323" i="6" a="1"/>
  <c r="Y1323" i="6" s="1"/>
  <c r="Y2979" i="6" a="1"/>
  <c r="Y2979" i="6" s="1"/>
  <c r="Y1131" i="6" a="1"/>
  <c r="Y1131" i="6" s="1"/>
  <c r="Y4491" i="6" a="1"/>
  <c r="Y4491" i="6" s="1"/>
  <c r="N4491" i="6" s="1"/>
  <c r="N193" i="2" s="1"/>
  <c r="Y6195" i="6" a="1"/>
  <c r="Y6195" i="6" s="1"/>
  <c r="N6195" i="6" s="1"/>
  <c r="N264" i="2" s="1"/>
  <c r="Y8235" i="6" a="1"/>
  <c r="Y8235" i="6" s="1"/>
  <c r="N8235" i="6" s="1"/>
  <c r="Y7563" i="6" a="1"/>
  <c r="Y7563" i="6" s="1"/>
  <c r="N7563" i="6" s="1"/>
  <c r="N321" i="2" s="1"/>
  <c r="Y6603" i="6" a="1"/>
  <c r="Y6603" i="6" s="1"/>
  <c r="Y6555" i="6" a="1"/>
  <c r="Y6555" i="6" s="1"/>
  <c r="Y4251" i="6" a="1"/>
  <c r="Y4251" i="6" s="1"/>
  <c r="N4251" i="6" s="1"/>
  <c r="N183" i="2" s="1"/>
  <c r="Y4539" i="6" a="1"/>
  <c r="Y4539" i="6" s="1"/>
  <c r="N4539" i="6" s="1"/>
  <c r="N195" i="2" s="1"/>
  <c r="Y2955" i="6" a="1"/>
  <c r="Y2955" i="6" s="1"/>
  <c r="Y7779" i="6" a="1"/>
  <c r="Y7779" i="6" s="1"/>
  <c r="N7779" i="6" s="1"/>
  <c r="Y2115" i="6" a="1"/>
  <c r="Y2115" i="6" s="1"/>
  <c r="Y3435" i="6" a="1"/>
  <c r="Y3435" i="6" s="1"/>
  <c r="N3435" i="6" s="1"/>
  <c r="N149" i="2" s="1"/>
  <c r="Y5259" i="6" a="1"/>
  <c r="Y5259" i="6" s="1"/>
  <c r="N5259" i="6" s="1"/>
  <c r="N225" i="2" s="1"/>
  <c r="Y219" i="6" a="1"/>
  <c r="Y219" i="6" s="1"/>
  <c r="Y1563" i="6" a="1"/>
  <c r="Y1563" i="6" s="1"/>
  <c r="Y6819" i="6" a="1"/>
  <c r="Y6819" i="6" s="1"/>
  <c r="N6819" i="6" s="1"/>
  <c r="N290" i="2" s="1"/>
  <c r="Y1299" i="6" a="1"/>
  <c r="Y1299" i="6" s="1"/>
  <c r="Y6387" i="6" a="1"/>
  <c r="Y6387" i="6" s="1"/>
  <c r="Y1059" i="6" a="1"/>
  <c r="Y1059" i="6" s="1"/>
  <c r="Y2259" i="6" a="1"/>
  <c r="Y2259" i="6" s="1"/>
  <c r="Y7395" i="6" a="1"/>
  <c r="Y7395" i="6" s="1"/>
  <c r="N7395" i="6" s="1"/>
  <c r="N314" i="2" s="1"/>
  <c r="Y5379" i="6" a="1"/>
  <c r="Y5379" i="6" s="1"/>
  <c r="N5379" i="6" s="1"/>
  <c r="N230" i="2" s="1"/>
  <c r="Y7683" i="6" a="1"/>
  <c r="Y7683" i="6" s="1"/>
  <c r="N7683" i="6" s="1"/>
  <c r="Y6939" i="6" a="1"/>
  <c r="Y6939" i="6" s="1"/>
  <c r="Y5931" i="6" a="1"/>
  <c r="Y5931" i="6" s="1"/>
  <c r="N5931" i="6" s="1"/>
  <c r="N253" i="2" s="1"/>
  <c r="Y3531" i="6" a="1"/>
  <c r="Y3531" i="6" s="1"/>
  <c r="N3531" i="6" s="1"/>
  <c r="N153" i="2" s="1"/>
  <c r="Y555" i="6" a="1"/>
  <c r="Y555" i="6" s="1"/>
  <c r="Y1707" i="6" a="1"/>
  <c r="Y1707" i="6" s="1"/>
  <c r="Y1395" i="6" a="1"/>
  <c r="Y1395" i="6" s="1"/>
  <c r="N1395" i="6" s="1"/>
  <c r="N64" i="2" s="1"/>
  <c r="Y7587" i="6" a="1"/>
  <c r="Y7587" i="6" s="1"/>
  <c r="N7587" i="6" s="1"/>
  <c r="Y7083" i="6" a="1"/>
  <c r="Y7083" i="6" s="1"/>
  <c r="Y1083" i="6" a="1"/>
  <c r="Y1083" i="6" s="1"/>
  <c r="Y1467" i="6" a="1"/>
  <c r="Y1467" i="6" s="1"/>
  <c r="Y6627" i="6" a="1"/>
  <c r="Y6627" i="6" s="1"/>
  <c r="Y6003" i="6" a="1"/>
  <c r="Y6003" i="6" s="1"/>
  <c r="N6003" i="6" s="1"/>
  <c r="N256" i="2" s="1"/>
  <c r="Y2715" i="6" a="1"/>
  <c r="Y2715" i="6" s="1"/>
  <c r="Y4203" i="6" a="1"/>
  <c r="Y4203" i="6" s="1"/>
  <c r="N4203" i="6" s="1"/>
  <c r="N181" i="2" s="1"/>
  <c r="Y987" i="6" a="1"/>
  <c r="Y987" i="6" s="1"/>
  <c r="Y5067" i="6" a="1"/>
  <c r="Y5067" i="6" s="1"/>
  <c r="N5067" i="6" s="1"/>
  <c r="N217" i="2" s="1"/>
  <c r="Y75" i="6" a="1"/>
  <c r="Y75" i="6" s="1"/>
  <c r="N75" i="6" s="1"/>
  <c r="N9" i="2" s="1"/>
  <c r="Y7491" i="6" a="1"/>
  <c r="Y7491" i="6" s="1"/>
  <c r="N7491" i="6" s="1"/>
  <c r="N318" i="2" s="1"/>
  <c r="Y5787" i="6" a="1"/>
  <c r="Y5787" i="6" s="1"/>
  <c r="N5787" i="6" s="1"/>
  <c r="N247" i="2" s="1"/>
  <c r="Y5691" i="6" a="1"/>
  <c r="Y5691" i="6" s="1"/>
  <c r="N5691" i="6" s="1"/>
  <c r="N243" i="2" s="1"/>
  <c r="Y6267" i="6" a="1"/>
  <c r="Y6267" i="6" s="1"/>
  <c r="N6267" i="6" s="1"/>
  <c r="N267" i="2" s="1"/>
  <c r="Y7347" i="6" a="1"/>
  <c r="Y7347" i="6" s="1"/>
  <c r="N7347" i="6" s="1"/>
  <c r="N312" i="2" s="1"/>
  <c r="Y4899" i="6" a="1"/>
  <c r="Y4899" i="6" s="1"/>
  <c r="N4899" i="6" s="1"/>
  <c r="N210" i="2" s="1"/>
  <c r="Y7731" i="6" a="1"/>
  <c r="Y7731" i="6" s="1"/>
  <c r="N7731" i="6" s="1"/>
  <c r="Y5403" i="6" a="1"/>
  <c r="Y5403" i="6" s="1"/>
  <c r="N5403" i="6" s="1"/>
  <c r="N231" i="2" s="1"/>
  <c r="Y7419" i="6" a="1"/>
  <c r="Y7419" i="6" s="1"/>
  <c r="N7419" i="6" s="1"/>
  <c r="N315" i="2" s="1"/>
  <c r="Y7203" i="6" a="1"/>
  <c r="Y7203" i="6" s="1"/>
  <c r="Y843" i="6" a="1"/>
  <c r="Y843" i="6" s="1"/>
  <c r="Y6435" i="6" a="1"/>
  <c r="Y6435" i="6" s="1"/>
  <c r="N6435" i="6" s="1"/>
  <c r="N274" i="2" s="1"/>
  <c r="Y6531" i="6" a="1"/>
  <c r="Y6531" i="6" s="1"/>
  <c r="N6531" i="6" s="1"/>
  <c r="N278" i="2" s="1"/>
  <c r="Y2547" i="6" a="1"/>
  <c r="Y2547" i="6" s="1"/>
  <c r="Y6675" i="6" a="1"/>
  <c r="Y6675" i="6" s="1"/>
  <c r="Y5955" i="6" a="1"/>
  <c r="Y5955" i="6" s="1"/>
  <c r="N5955" i="6" s="1"/>
  <c r="N254" i="2" s="1"/>
  <c r="Y4827" i="6" a="1"/>
  <c r="Y4827" i="6" s="1"/>
  <c r="N4827" i="6" s="1"/>
  <c r="N207" i="2" s="1"/>
  <c r="Y4755" i="6" a="1"/>
  <c r="Y4755" i="6" s="1"/>
  <c r="N4755" i="6" s="1"/>
  <c r="N204" i="2" s="1"/>
  <c r="Y1683" i="6" a="1"/>
  <c r="Y1683" i="6" s="1"/>
  <c r="Y819" i="6" a="1"/>
  <c r="Y819" i="6" s="1"/>
  <c r="N819" i="6" s="1"/>
  <c r="N40" i="2" s="1"/>
  <c r="Y4923" i="6" a="1"/>
  <c r="Y4923" i="6" s="1"/>
  <c r="N4923" i="6" s="1"/>
  <c r="N211" i="2" s="1"/>
  <c r="Y747" i="6" a="1"/>
  <c r="Y747" i="6" s="1"/>
  <c r="Y3819" i="6" a="1"/>
  <c r="Y3819" i="6" s="1"/>
  <c r="N3819" i="6" s="1"/>
  <c r="N165" i="2" s="1"/>
  <c r="Y6411" i="6" a="1"/>
  <c r="Y6411" i="6" s="1"/>
  <c r="N6411" i="6" s="1"/>
  <c r="N273" i="2" s="1"/>
  <c r="Y5571" i="6" a="1"/>
  <c r="Y5571" i="6" s="1"/>
  <c r="N5571" i="6" s="1"/>
  <c r="N238" i="2" s="1"/>
  <c r="Y4323" i="6" a="1"/>
  <c r="Y4323" i="6" s="1"/>
  <c r="N4323" i="6" s="1"/>
  <c r="N186" i="2" s="1"/>
  <c r="Y4347" i="6" a="1"/>
  <c r="Y4347" i="6" s="1"/>
  <c r="N4347" i="6" s="1"/>
  <c r="N187" i="2" s="1"/>
  <c r="Y795" i="6" a="1"/>
  <c r="Y795" i="6" s="1"/>
  <c r="N795" i="6" s="1"/>
  <c r="N39" i="2" s="1"/>
  <c r="Y1995" i="6" a="1"/>
  <c r="Y1995" i="6" s="1"/>
  <c r="N1995" i="6" s="1"/>
  <c r="N89" i="2" s="1"/>
  <c r="Y6027" i="6" a="1"/>
  <c r="Y6027" i="6" s="1"/>
  <c r="N6027" i="6" s="1"/>
  <c r="N257" i="2" s="1"/>
  <c r="Y2019" i="6" a="1"/>
  <c r="Y2019" i="6" s="1"/>
  <c r="Y4227" i="6" a="1"/>
  <c r="Y4227" i="6" s="1"/>
  <c r="N4227" i="6" s="1"/>
  <c r="N182" i="2" s="1"/>
  <c r="Y4587" i="6" a="1"/>
  <c r="Y4587" i="6" s="1"/>
  <c r="N4587" i="6" s="1"/>
  <c r="N197" i="2" s="1"/>
  <c r="Y8211" i="6" a="1"/>
  <c r="Y8211" i="6" s="1"/>
  <c r="N8211" i="6" s="1"/>
  <c r="Y4467" i="6" a="1"/>
  <c r="Y4467" i="6" s="1"/>
  <c r="N4467" i="6" s="1"/>
  <c r="N192" i="2" s="1"/>
  <c r="Y2091" i="6" a="1"/>
  <c r="Y2091" i="6" s="1"/>
  <c r="Y2907" i="6" a="1"/>
  <c r="Y2907" i="6" s="1"/>
  <c r="N2907" i="6" s="1"/>
  <c r="N127" i="2" s="1"/>
  <c r="Y1155" i="6" a="1"/>
  <c r="Y1155" i="6" s="1"/>
  <c r="Y1371" i="6" a="1"/>
  <c r="Y1371" i="6" s="1"/>
  <c r="Y6771" i="6" a="1"/>
  <c r="Y6771" i="6" s="1"/>
  <c r="N6771" i="6" s="1"/>
  <c r="N288" i="2" s="1"/>
  <c r="Y3051" i="6" a="1"/>
  <c r="Y3051" i="6" s="1"/>
  <c r="Y4779" i="6" a="1"/>
  <c r="Y4779" i="6" s="1"/>
  <c r="N4779" i="6" s="1"/>
  <c r="N205" i="2" s="1"/>
  <c r="Y3651" i="6" a="1"/>
  <c r="Y3651" i="6" s="1"/>
  <c r="N3651" i="6" s="1"/>
  <c r="N158" i="2" s="1"/>
  <c r="Y3603" i="6" a="1"/>
  <c r="Y3603" i="6" s="1"/>
  <c r="N3603" i="6" s="1"/>
  <c r="N156" i="2" s="1"/>
  <c r="Y1803" i="6" a="1"/>
  <c r="Y1803" i="6" s="1"/>
  <c r="N1803" i="6" s="1"/>
  <c r="N81" i="2" s="1"/>
  <c r="Y4395" i="6" a="1"/>
  <c r="Y4395" i="6" s="1"/>
  <c r="N4395" i="6" s="1"/>
  <c r="N189" i="2" s="1"/>
  <c r="Y7899" i="6" a="1"/>
  <c r="Y7899" i="6" s="1"/>
  <c r="N7899" i="6" s="1"/>
  <c r="Y3963" i="6" a="1"/>
  <c r="Y3963" i="6" s="1"/>
  <c r="N3963" i="6" s="1"/>
  <c r="N171" i="2" s="1"/>
  <c r="Y4131" i="6" a="1"/>
  <c r="Y4131" i="6" s="1"/>
  <c r="N4131" i="6" s="1"/>
  <c r="N178" i="2" s="1"/>
  <c r="Y1179" i="6" a="1"/>
  <c r="Y1179" i="6" s="1"/>
  <c r="Y5763" i="6" a="1"/>
  <c r="Y5763" i="6" s="1"/>
  <c r="N5763" i="6" s="1"/>
  <c r="N246" i="2" s="1"/>
  <c r="Y8019" i="6" a="1"/>
  <c r="Y8019" i="6" s="1"/>
  <c r="N8019" i="6" s="1"/>
  <c r="Y7251" i="6" a="1"/>
  <c r="Y7251" i="6" s="1"/>
  <c r="N7251" i="6" s="1"/>
  <c r="N308" i="2" s="1"/>
  <c r="Y6291" i="6" a="1"/>
  <c r="Y6291" i="6" s="1"/>
  <c r="N6291" i="6" s="1"/>
  <c r="N268" i="2" s="1"/>
  <c r="Y3939" i="6" a="1"/>
  <c r="Y3939" i="6" s="1"/>
  <c r="N3939" i="6" s="1"/>
  <c r="N170" i="2" s="1"/>
  <c r="Y6843" i="6" a="1"/>
  <c r="Y6843" i="6" s="1"/>
  <c r="N6843" i="6" s="1"/>
  <c r="N291" i="2" s="1"/>
  <c r="Y195" i="6" a="1"/>
  <c r="Y195" i="6" s="1"/>
  <c r="Y5115" i="6" a="1"/>
  <c r="Y5115" i="6" s="1"/>
  <c r="N5115" i="6" s="1"/>
  <c r="N219" i="2" s="1"/>
  <c r="Y3699" i="6" a="1"/>
  <c r="Y3699" i="6" s="1"/>
  <c r="N3699" i="6" s="1"/>
  <c r="N160" i="2" s="1"/>
  <c r="Y2643" i="6" a="1"/>
  <c r="Y2643" i="6" s="1"/>
  <c r="N2643" i="6" s="1"/>
  <c r="N116" i="2" s="1"/>
  <c r="Y4059" i="6" a="1"/>
  <c r="Y4059" i="6" s="1"/>
  <c r="N4059" i="6" s="1"/>
  <c r="N175" i="2" s="1"/>
  <c r="Y2859" i="6" a="1"/>
  <c r="Y2859" i="6" s="1"/>
  <c r="Y2475" i="6" a="1"/>
  <c r="Y2475" i="6" s="1"/>
  <c r="Y459" i="6" a="1"/>
  <c r="Y459" i="6" s="1"/>
  <c r="N459" i="6" s="1"/>
  <c r="N25" i="2" s="1"/>
  <c r="Y2883" i="6" a="1"/>
  <c r="Y2883" i="6" s="1"/>
  <c r="Y1851" i="6" a="1"/>
  <c r="Y1851" i="6" s="1"/>
  <c r="Y6915" i="6" a="1"/>
  <c r="Y6915" i="6" s="1"/>
  <c r="N6915" i="6" s="1"/>
  <c r="N294" i="2" s="1"/>
  <c r="Y4707" i="6" a="1"/>
  <c r="Y4707" i="6" s="1"/>
  <c r="N4707" i="6" s="1"/>
  <c r="N202" i="2" s="1"/>
  <c r="Y3267" i="6" a="1"/>
  <c r="Y3267" i="6" s="1"/>
  <c r="N3267" i="6" s="1"/>
  <c r="N142" i="2" s="1"/>
  <c r="Y8307" i="6" a="1"/>
  <c r="Y8307" i="6" s="1"/>
  <c r="N8307" i="6" s="1"/>
  <c r="Y435" i="6" a="1"/>
  <c r="Y435" i="6" s="1"/>
  <c r="Y1755" i="6" a="1"/>
  <c r="Y1755" i="6" s="1"/>
  <c r="N1755" i="6" s="1"/>
  <c r="N79" i="2" s="1"/>
  <c r="Y8139" i="6" a="1"/>
  <c r="Y8139" i="6" s="1"/>
  <c r="N8139" i="6" s="1"/>
  <c r="Y8067" i="6" a="1"/>
  <c r="Y8067" i="6" s="1"/>
  <c r="N8067" i="6" s="1"/>
  <c r="Y6219" i="6" a="1"/>
  <c r="Y6219" i="6" s="1"/>
  <c r="N6219" i="6" s="1"/>
  <c r="N265" i="2" s="1"/>
  <c r="Y7059" i="6" a="1"/>
  <c r="Y7059" i="6" s="1"/>
  <c r="N7059" i="6" s="1"/>
  <c r="N300" i="2" s="1"/>
  <c r="Y3171" i="6" a="1"/>
  <c r="Y3171" i="6" s="1"/>
  <c r="Y507" i="6" a="1"/>
  <c r="Y507" i="6" s="1"/>
  <c r="Y1227" i="6" a="1"/>
  <c r="Y1227" i="6" s="1"/>
  <c r="Y1635" i="6" a="1"/>
  <c r="Y1635" i="6" s="1"/>
  <c r="Y7851" i="6" a="1"/>
  <c r="Y7851" i="6" s="1"/>
  <c r="N7851" i="6" s="1"/>
  <c r="Y267" i="6" a="1"/>
  <c r="Y267" i="6" s="1"/>
  <c r="Y2139" i="6" a="1"/>
  <c r="Y2139" i="6" s="1"/>
  <c r="Y6171" i="6" a="1"/>
  <c r="Y6171" i="6" s="1"/>
  <c r="N6171" i="6" s="1"/>
  <c r="N263" i="2" s="1"/>
  <c r="Y6579" i="6" a="1"/>
  <c r="Y6579" i="6" s="1"/>
  <c r="Y1731" i="6" a="1"/>
  <c r="Y1731" i="6" s="1"/>
  <c r="N1731" i="6" s="1"/>
  <c r="N78" i="2" s="1"/>
  <c r="Y3411" i="6" a="1"/>
  <c r="Y3411" i="6" s="1"/>
  <c r="N3411" i="6" s="1"/>
  <c r="N148" i="2" s="1"/>
  <c r="Y8187" i="6" a="1"/>
  <c r="Y8187" i="6" s="1"/>
  <c r="N8187" i="6" s="1"/>
  <c r="Y8355" i="6" a="1"/>
  <c r="Y8355" i="6" s="1"/>
  <c r="N8355" i="6" s="1"/>
  <c r="Y651" i="6" a="1"/>
  <c r="Y651" i="6" s="1"/>
  <c r="Y339" i="6" a="1"/>
  <c r="Y339" i="6" s="1"/>
  <c r="N339" i="6" s="1"/>
  <c r="N20" i="2" s="1"/>
  <c r="Y1011" i="6" a="1"/>
  <c r="Y1011" i="6" s="1"/>
  <c r="N1011" i="6" s="1"/>
  <c r="N48" i="2" s="1"/>
  <c r="Y2523" i="6" a="1"/>
  <c r="Y2523" i="6" s="1"/>
  <c r="N2523" i="6" s="1"/>
  <c r="N111" i="2" s="1"/>
  <c r="Y1347" i="6" a="1"/>
  <c r="Y1347" i="6" s="1"/>
  <c r="Y2427" i="6" a="1"/>
  <c r="Y2427" i="6" s="1"/>
  <c r="Y8115" i="6" a="1"/>
  <c r="Y8115" i="6" s="1"/>
  <c r="N8115" i="6" s="1"/>
  <c r="Y4803" i="6" a="1"/>
  <c r="Y4803" i="6" s="1"/>
  <c r="N4803" i="6" s="1"/>
  <c r="N206" i="2" s="1"/>
  <c r="Y4371" i="6" a="1"/>
  <c r="Y4371" i="6" s="1"/>
  <c r="N4371" i="6" s="1"/>
  <c r="N188" i="2" s="1"/>
  <c r="Y4155" i="6" a="1"/>
  <c r="Y4155" i="6" s="1"/>
  <c r="N4155" i="6" s="1"/>
  <c r="N179" i="2" s="1"/>
  <c r="Y2067" i="6" a="1"/>
  <c r="Y2067" i="6" s="1"/>
  <c r="N2067" i="6" s="1"/>
  <c r="N92" i="2" s="1"/>
  <c r="Y939" i="6" a="1"/>
  <c r="Y939" i="6" s="1"/>
  <c r="N939" i="6" s="1"/>
  <c r="N45" i="2" s="1"/>
  <c r="Y7707" i="6" a="1"/>
  <c r="Y7707" i="6" s="1"/>
  <c r="N7707" i="6" s="1"/>
  <c r="Y1035" i="6" a="1"/>
  <c r="Y1035" i="6" s="1"/>
  <c r="Y3795" i="6" a="1"/>
  <c r="Y3795" i="6" s="1"/>
  <c r="N3795" i="6" s="1"/>
  <c r="N164" i="2" s="1"/>
  <c r="Y2835" i="6" a="1"/>
  <c r="Y2835" i="6" s="1"/>
  <c r="Y2667" i="6" a="1"/>
  <c r="Y2667" i="6" s="1"/>
  <c r="Y6147" i="6" a="1"/>
  <c r="Y6147" i="6" s="1"/>
  <c r="N6147" i="6" s="1"/>
  <c r="N262" i="2" s="1"/>
  <c r="Y2811" i="6" a="1"/>
  <c r="Y2811" i="6" s="1"/>
  <c r="N2811" i="6" s="1"/>
  <c r="N123" i="2" s="1"/>
  <c r="Y2307" i="6" a="1"/>
  <c r="Y2307" i="6" s="1"/>
  <c r="N2307" i="6" s="1"/>
  <c r="N102" i="2" s="1"/>
  <c r="Y411" i="6" a="1"/>
  <c r="Y411" i="6" s="1"/>
  <c r="Y7611" i="6" a="1"/>
  <c r="Y7611" i="6" s="1"/>
  <c r="N7611" i="6" s="1"/>
  <c r="Y291" i="6" a="1"/>
  <c r="Y291" i="6" s="1"/>
  <c r="N291" i="6" s="1"/>
  <c r="N18" i="2" s="1"/>
  <c r="Y3387" i="6" a="1"/>
  <c r="Y3387" i="6" s="1"/>
  <c r="N3387" i="6" s="1"/>
  <c r="N147" i="2" s="1"/>
  <c r="Y1875" i="6" a="1"/>
  <c r="Y1875" i="6" s="1"/>
  <c r="Y2163" i="6" a="1"/>
  <c r="Y2163" i="6" s="1"/>
  <c r="N2163" i="6" s="1"/>
  <c r="N96" i="2" s="1"/>
  <c r="Y2451" i="6" a="1"/>
  <c r="Y2451" i="6" s="1"/>
  <c r="N2451" i="6" s="1"/>
  <c r="N108" i="2" s="1"/>
  <c r="Y2763" i="6" a="1"/>
  <c r="Y2763" i="6" s="1"/>
  <c r="N2763" i="6" s="1"/>
  <c r="N121" i="2" s="1"/>
  <c r="Y7179" i="6" a="1"/>
  <c r="Y7179" i="6" s="1"/>
  <c r="Y6459" i="6" a="1"/>
  <c r="Y6459" i="6" s="1"/>
  <c r="Y7635" i="6" a="1"/>
  <c r="Y7635" i="6" s="1"/>
  <c r="N7635" i="6" s="1"/>
  <c r="Y7827" i="6" a="1"/>
  <c r="Y7827" i="6" s="1"/>
  <c r="N7827" i="6" s="1"/>
  <c r="Y6891" i="6" a="1"/>
  <c r="Y6891" i="6" s="1"/>
  <c r="Y6867" i="6" a="1"/>
  <c r="Y6867" i="6" s="1"/>
  <c r="N6867" i="6" s="1"/>
  <c r="N292" i="2" s="1"/>
  <c r="Y4683" i="6" a="1"/>
  <c r="Y4683" i="6" s="1"/>
  <c r="N4683" i="6" s="1"/>
  <c r="N201" i="2" s="1"/>
  <c r="Y3483" i="6" a="1"/>
  <c r="Y3483" i="6" s="1"/>
  <c r="N3483" i="6" s="1"/>
  <c r="N151" i="2" s="1"/>
  <c r="Y6747" i="6" a="1"/>
  <c r="Y6747" i="6" s="1"/>
  <c r="Y4515" i="6" a="1"/>
  <c r="Y4515" i="6" s="1"/>
  <c r="N4515" i="6" s="1"/>
  <c r="N194" i="2" s="1"/>
  <c r="Y3123" i="6" a="1"/>
  <c r="Y3123" i="6" s="1"/>
  <c r="N3123" i="6" s="1"/>
  <c r="N136" i="2" s="1"/>
  <c r="Y1515" i="6" a="1"/>
  <c r="Y1515" i="6" s="1"/>
  <c r="Y1923" i="6" a="1"/>
  <c r="Y1923" i="6" s="1"/>
  <c r="Y387" i="6" a="1"/>
  <c r="Y387" i="6" s="1"/>
  <c r="Y315" i="6" a="1"/>
  <c r="Y315" i="6" s="1"/>
  <c r="N315" i="6" s="1"/>
  <c r="N19" i="2" s="1"/>
  <c r="Y4275" i="6" a="1"/>
  <c r="Y4275" i="6" s="1"/>
  <c r="N4275" i="6" s="1"/>
  <c r="N184" i="2" s="1"/>
  <c r="Y1827" i="6" a="1"/>
  <c r="Y1827" i="6" s="1"/>
  <c r="Y5211" i="6" a="1"/>
  <c r="Y5211" i="6" s="1"/>
  <c r="N5211" i="6" s="1"/>
  <c r="N223" i="2" s="1"/>
  <c r="Y5307" i="6" a="1"/>
  <c r="Y5307" i="6" s="1"/>
  <c r="N5307" i="6" s="1"/>
  <c r="N227" i="2" s="1"/>
  <c r="Y4443" i="6" a="1"/>
  <c r="Y4443" i="6" s="1"/>
  <c r="N4443" i="6" s="1"/>
  <c r="N191" i="2" s="1"/>
  <c r="Y3243" i="6" a="1"/>
  <c r="Y3243" i="6" s="1"/>
  <c r="N3243" i="6" s="1"/>
  <c r="N141" i="2" s="1"/>
  <c r="Y3195" i="6" a="1"/>
  <c r="Y3195" i="6" s="1"/>
  <c r="N3195" i="6" s="1"/>
  <c r="N139" i="2" s="1"/>
  <c r="Y2187" i="6" a="1"/>
  <c r="Y2187" i="6" s="1"/>
  <c r="N2187" i="6" s="1"/>
  <c r="N97" i="2" s="1"/>
  <c r="Y5091" i="6" a="1"/>
  <c r="Y5091" i="6" s="1"/>
  <c r="N5091" i="6" s="1"/>
  <c r="N218" i="2" s="1"/>
  <c r="Y3675" i="6" a="1"/>
  <c r="Y3675" i="6" s="1"/>
  <c r="N3675" i="6" s="1"/>
  <c r="N159" i="2" s="1"/>
  <c r="Y2499" i="6" a="1"/>
  <c r="Y2499" i="6" s="1"/>
  <c r="Y2739" i="6" a="1"/>
  <c r="Y2739" i="6" s="1"/>
  <c r="N2739" i="6" s="1"/>
  <c r="N120" i="2" s="1"/>
  <c r="Y7371" i="6" a="1"/>
  <c r="Y7371" i="6" s="1"/>
  <c r="N7371" i="6" s="1"/>
  <c r="N313" i="2" s="1"/>
  <c r="Y2571" i="6" a="1"/>
  <c r="Y2571" i="6" s="1"/>
  <c r="Y7275" i="6" a="1"/>
  <c r="Y7275" i="6" s="1"/>
  <c r="N7275" i="6" s="1"/>
  <c r="N309" i="2" s="1"/>
  <c r="Y7659" i="6" a="1"/>
  <c r="Y7659" i="6" s="1"/>
  <c r="N7659" i="6" s="1"/>
  <c r="Y4083" i="6" a="1"/>
  <c r="Y4083" i="6" s="1"/>
  <c r="N4083" i="6" s="1"/>
  <c r="N176" i="2" s="1"/>
  <c r="Y51" i="6" a="1"/>
  <c r="Y51" i="6" s="1"/>
  <c r="Y1107" i="6" a="1"/>
  <c r="Y1107" i="6" s="1"/>
  <c r="Y5835" i="6" a="1"/>
  <c r="Y5835" i="6" s="1"/>
  <c r="N5835" i="6" s="1"/>
  <c r="N249" i="2" s="1"/>
  <c r="Y4971" i="6" a="1"/>
  <c r="Y4971" i="6" s="1"/>
  <c r="N4971" i="6" s="1"/>
  <c r="N213" i="2" s="1"/>
  <c r="Y5523" i="6" a="1"/>
  <c r="Y5523" i="6" s="1"/>
  <c r="N5523" i="6" s="1"/>
  <c r="N236" i="2" s="1"/>
  <c r="Y5283" i="6" a="1"/>
  <c r="Y5283" i="6" s="1"/>
  <c r="N5283" i="6" s="1"/>
  <c r="N226" i="2" s="1"/>
  <c r="Y1587" i="6" a="1"/>
  <c r="Y1587" i="6" s="1"/>
  <c r="N1587" i="6" s="1"/>
  <c r="N72" i="2" s="1"/>
  <c r="Y6795" i="6" a="1"/>
  <c r="Y6795" i="6" s="1"/>
  <c r="N6795" i="6" s="1"/>
  <c r="N289" i="2" s="1"/>
  <c r="Y1947" i="6" a="1"/>
  <c r="Y1947" i="6" s="1"/>
  <c r="N1947" i="6" s="1"/>
  <c r="N87" i="2" s="1"/>
  <c r="Y2235" i="6" a="1"/>
  <c r="Y2235" i="6" s="1"/>
  <c r="Y171" i="6" a="1"/>
  <c r="Y171" i="6" s="1"/>
  <c r="N171" i="6" s="1"/>
  <c r="N13" i="2" s="1"/>
  <c r="Y99" i="6" a="1"/>
  <c r="Y99" i="6" s="1"/>
  <c r="N99" i="6" s="1"/>
  <c r="N10" i="2" s="1"/>
  <c r="Y3291" i="6" a="1"/>
  <c r="Y3291" i="6" s="1"/>
  <c r="N3291" i="6" s="1"/>
  <c r="N143" i="2" s="1"/>
  <c r="Y8091" i="6" a="1"/>
  <c r="Y8091" i="6" s="1"/>
  <c r="N8091" i="6" s="1"/>
  <c r="Y4611" i="6" a="1"/>
  <c r="Y4611" i="6" s="1"/>
  <c r="N4611" i="6" s="1"/>
  <c r="N198" i="2" s="1"/>
  <c r="Y6363" i="6" a="1"/>
  <c r="Y6363" i="6" s="1"/>
  <c r="N6363" i="6" s="1"/>
  <c r="N271" i="2" s="1"/>
  <c r="Y7323" i="6" a="1"/>
  <c r="Y7323" i="6" s="1"/>
  <c r="N7323" i="6" s="1"/>
  <c r="N311" i="2" s="1"/>
  <c r="Y3147" i="6" a="1"/>
  <c r="Y3147" i="6" s="1"/>
  <c r="Y5643" i="6" a="1"/>
  <c r="Y5643" i="6" s="1"/>
  <c r="N5643" i="6" s="1"/>
  <c r="N241" i="2" s="1"/>
  <c r="Y363" i="6" a="1"/>
  <c r="Y363" i="6" s="1"/>
  <c r="N363" i="6" s="1"/>
  <c r="N21" i="2" s="1"/>
  <c r="Y5667" i="6" a="1"/>
  <c r="Y5667" i="6" s="1"/>
  <c r="N5667" i="6" s="1"/>
  <c r="N242" i="2" s="1"/>
  <c r="Y4875" i="6" a="1"/>
  <c r="Y4875" i="6" s="1"/>
  <c r="N4875" i="6" s="1"/>
  <c r="N209" i="2" s="1"/>
  <c r="Y699" i="6" a="1"/>
  <c r="Y699" i="6" s="1"/>
  <c r="N699" i="6" s="1"/>
  <c r="N35" i="2" s="1"/>
  <c r="Y1275" i="6" a="1"/>
  <c r="Y1275" i="6" s="1"/>
  <c r="N1275" i="6" s="1"/>
  <c r="N59" i="2" s="1"/>
  <c r="Y7803" i="6" a="1"/>
  <c r="Y7803" i="6" s="1"/>
  <c r="N7803" i="6" s="1"/>
  <c r="Y6699" i="6" a="1"/>
  <c r="Y6699" i="6" s="1"/>
  <c r="Y5427" i="6" a="1"/>
  <c r="Y5427" i="6" s="1"/>
  <c r="N5427" i="6" s="1"/>
  <c r="N232" i="2" s="1"/>
  <c r="Y6483" i="6" a="1"/>
  <c r="Y6483" i="6" s="1"/>
  <c r="N6483" i="6" s="1"/>
  <c r="N276" i="2" s="1"/>
  <c r="Y1419" i="6" a="1"/>
  <c r="Y1419" i="6" s="1"/>
  <c r="N1419" i="6" s="1"/>
  <c r="N65" i="2" s="1"/>
  <c r="Y5907" i="6" a="1"/>
  <c r="Y5907" i="6" s="1"/>
  <c r="N5907" i="6" s="1"/>
  <c r="N252" i="2" s="1"/>
  <c r="Y3219" i="6" a="1"/>
  <c r="Y3219" i="6" s="1"/>
  <c r="N3219" i="6" s="1"/>
  <c r="N140" i="2" s="1"/>
  <c r="Y7995" i="6" a="1"/>
  <c r="Y7995" i="6" s="1"/>
  <c r="N7995" i="6" s="1"/>
  <c r="Y6987" i="6" a="1"/>
  <c r="Y6987" i="6" s="1"/>
  <c r="N6987" i="6" s="1"/>
  <c r="N297" i="2" s="1"/>
  <c r="Y5547" i="6" a="1"/>
  <c r="Y5547" i="6" s="1"/>
  <c r="N5547" i="6" s="1"/>
  <c r="N237" i="2" s="1"/>
  <c r="Y4659" i="6" a="1"/>
  <c r="Y4659" i="6" s="1"/>
  <c r="N4659" i="6" s="1"/>
  <c r="N200" i="2" s="1"/>
  <c r="Y4299" i="6" a="1"/>
  <c r="Y4299" i="6" s="1"/>
  <c r="N4299" i="6" s="1"/>
  <c r="N185" i="2" s="1"/>
  <c r="Y147" i="6" a="1"/>
  <c r="Y147" i="6" s="1"/>
  <c r="N147" i="6" s="1"/>
  <c r="N12" i="2" s="1"/>
  <c r="Y4179" i="6" a="1"/>
  <c r="Y4179" i="6" s="1"/>
  <c r="N4179" i="6" s="1"/>
  <c r="N180" i="2" s="1"/>
  <c r="Y5163" i="6" a="1"/>
  <c r="Y5163" i="6" s="1"/>
  <c r="N5163" i="6" s="1"/>
  <c r="N221" i="2" s="1"/>
  <c r="Y5187" i="6" a="1"/>
  <c r="Y5187" i="6" s="1"/>
  <c r="N5187" i="6" s="1"/>
  <c r="N222" i="2" s="1"/>
  <c r="Y1443" i="6" a="1"/>
  <c r="Y1443" i="6" s="1"/>
  <c r="N1443" i="6" s="1"/>
  <c r="N66" i="2" s="1"/>
  <c r="Y27" i="6" a="1"/>
  <c r="Y27" i="6" s="1"/>
  <c r="N27" i="6" s="1"/>
  <c r="N7" i="2" s="1"/>
  <c r="N267" i="6"/>
  <c r="N17" i="2" s="1"/>
  <c r="N1707" i="6"/>
  <c r="N77" i="2" s="1"/>
  <c r="N3051" i="6"/>
  <c r="N133" i="2" s="1"/>
  <c r="N2667" i="6"/>
  <c r="N117" i="2" s="1"/>
  <c r="N1203" i="6"/>
  <c r="N56" i="2" s="1"/>
  <c r="N651" i="6"/>
  <c r="N33" i="2" s="1"/>
  <c r="N2787" i="6"/>
  <c r="N122" i="2" s="1"/>
  <c r="N1035" i="6"/>
  <c r="N49" i="2" s="1"/>
  <c r="N2835" i="6"/>
  <c r="N124" i="2" s="1"/>
  <c r="N1299" i="6"/>
  <c r="N60" i="2" s="1"/>
  <c r="N531" i="6"/>
  <c r="N28" i="2" s="1"/>
  <c r="N1059" i="6"/>
  <c r="N50" i="2" s="1"/>
  <c r="N7035" i="6"/>
  <c r="N299" i="2" s="1"/>
  <c r="N987" i="6"/>
  <c r="N47" i="2" s="1"/>
  <c r="N1611" i="6"/>
  <c r="N73" i="2" s="1"/>
  <c r="N3171" i="6"/>
  <c r="N138" i="2" s="1"/>
  <c r="N2979" i="6"/>
  <c r="N130" i="2" s="1"/>
  <c r="N6603" i="6"/>
  <c r="N281" i="2" s="1"/>
  <c r="N2283" i="6"/>
  <c r="N101" i="2" s="1"/>
  <c r="N1875" i="6"/>
  <c r="N84" i="2" s="1"/>
  <c r="N6651" i="6"/>
  <c r="N283" i="2" s="1"/>
  <c r="N2883" i="6"/>
  <c r="N126" i="2" s="1"/>
  <c r="N7227" i="6"/>
  <c r="N307" i="2" s="1"/>
  <c r="N627" i="6"/>
  <c r="N32" i="2" s="1"/>
  <c r="N963" i="6"/>
  <c r="N46" i="2" s="1"/>
  <c r="N1635" i="6"/>
  <c r="N74" i="2" s="1"/>
  <c r="N2403" i="6"/>
  <c r="N106" i="2" s="1"/>
  <c r="N123" i="6"/>
  <c r="N11" i="2" s="1"/>
  <c r="N723" i="6"/>
  <c r="N36" i="2" s="1"/>
  <c r="N6963" i="6"/>
  <c r="N296" i="2" s="1"/>
  <c r="N2043" i="6"/>
  <c r="N91" i="2" s="1"/>
  <c r="N555" i="6"/>
  <c r="N29" i="2" s="1"/>
  <c r="N771" i="6"/>
  <c r="N38" i="2" s="1"/>
  <c r="N6387" i="6"/>
  <c r="N272" i="2" s="1"/>
  <c r="N7011" i="6"/>
  <c r="N298" i="2" s="1"/>
  <c r="N2571" i="6"/>
  <c r="N113" i="2" s="1"/>
  <c r="N6507" i="6"/>
  <c r="N277" i="2" s="1"/>
  <c r="N2691" i="6"/>
  <c r="N118" i="2" s="1"/>
  <c r="N867" i="6"/>
  <c r="N42" i="2" s="1"/>
  <c r="N1827" i="6"/>
  <c r="N82" i="2" s="1"/>
  <c r="N2619" i="6"/>
  <c r="N115" i="2" s="1"/>
  <c r="N1659" i="6"/>
  <c r="N75" i="2" s="1"/>
  <c r="N1155" i="6"/>
  <c r="N54" i="2" s="1"/>
  <c r="N2355" i="6"/>
  <c r="N104" i="2" s="1"/>
  <c r="N2379" i="6"/>
  <c r="N105" i="2" s="1"/>
  <c r="N3003" i="6"/>
  <c r="N131" i="2" s="1"/>
  <c r="N3075" i="6"/>
  <c r="N134" i="2" s="1"/>
  <c r="N51" i="6"/>
  <c r="N8" i="2" s="1"/>
  <c r="N1899" i="6"/>
  <c r="N85" i="2" s="1"/>
  <c r="N3" i="6"/>
  <c r="N6" i="2" s="1"/>
  <c r="N6891" i="6"/>
  <c r="N293" i="2" s="1"/>
  <c r="N1923" i="6"/>
  <c r="N86" i="2" s="1"/>
  <c r="N1347" i="6"/>
  <c r="N62" i="2" s="1"/>
  <c r="N1179" i="6"/>
  <c r="N55" i="2" s="1"/>
  <c r="N6699" i="6"/>
  <c r="N285" i="2" s="1"/>
  <c r="N1083" i="6"/>
  <c r="N51" i="2" s="1"/>
  <c r="N2139" i="6"/>
  <c r="N95" i="2" s="1"/>
  <c r="N6747" i="6"/>
  <c r="N287" i="2" s="1"/>
  <c r="N2595" i="6"/>
  <c r="N114" i="2" s="1"/>
  <c r="N603" i="6"/>
  <c r="N31" i="2" s="1"/>
  <c r="N6459" i="6"/>
  <c r="N275" i="2" s="1"/>
  <c r="N3099" i="6"/>
  <c r="N135" i="2" s="1"/>
  <c r="N1779" i="6"/>
  <c r="N80" i="2" s="1"/>
  <c r="N2211" i="6"/>
  <c r="N98" i="2" s="1"/>
  <c r="N507" i="6"/>
  <c r="N27" i="2" s="1"/>
  <c r="N6627" i="6"/>
  <c r="N282" i="2" s="1"/>
  <c r="N1131" i="6"/>
  <c r="N53" i="2" s="1"/>
  <c r="N1107" i="6"/>
  <c r="N52" i="2" s="1"/>
  <c r="N675" i="6"/>
  <c r="N34" i="2" s="1"/>
  <c r="N1515" i="6"/>
  <c r="N69" i="2" s="1"/>
  <c r="N6939" i="6"/>
  <c r="N295" i="2" s="1"/>
  <c r="N7131" i="6"/>
  <c r="N303" i="2" s="1"/>
  <c r="N1539" i="6"/>
  <c r="N70" i="2" s="1"/>
  <c r="N6723" i="6"/>
  <c r="N286" i="2" s="1"/>
  <c r="N2547" i="6"/>
  <c r="N112" i="2" s="1"/>
  <c r="N2331" i="6"/>
  <c r="N103" i="2" s="1"/>
  <c r="N1563" i="6"/>
  <c r="N71" i="2" s="1"/>
  <c r="N3147" i="6"/>
  <c r="N137" i="2" s="1"/>
  <c r="N7155" i="6"/>
  <c r="N304" i="2" s="1"/>
  <c r="N1851" i="6"/>
  <c r="N83" i="2" s="1"/>
  <c r="N2931" i="6"/>
  <c r="N128" i="2" s="1"/>
  <c r="N387" i="6"/>
  <c r="N22" i="2" s="1"/>
  <c r="N2427" i="6"/>
  <c r="N107" i="2" s="1"/>
  <c r="N915" i="6"/>
  <c r="N44" i="2" s="1"/>
  <c r="N2955" i="6"/>
  <c r="N129" i="2" s="1"/>
  <c r="N2019" i="6"/>
  <c r="N90" i="2" s="1"/>
  <c r="N2115" i="6"/>
  <c r="N94" i="2" s="1"/>
  <c r="N411" i="6"/>
  <c r="N23" i="2" s="1"/>
  <c r="N243" i="6"/>
  <c r="N16" i="2" s="1"/>
  <c r="N7083" i="6"/>
  <c r="N301" i="2" s="1"/>
  <c r="N1323" i="6"/>
  <c r="N61" i="2" s="1"/>
  <c r="N1227" i="6"/>
  <c r="N57" i="2" s="1"/>
  <c r="N7107" i="6"/>
  <c r="N302" i="2" s="1"/>
  <c r="N747" i="6"/>
  <c r="N37" i="2" s="1"/>
  <c r="N1971" i="6"/>
  <c r="N88" i="2" s="1"/>
  <c r="N2091" i="6"/>
  <c r="N93" i="2" s="1"/>
  <c r="N579" i="6"/>
  <c r="N30" i="2" s="1"/>
  <c r="N7179" i="6"/>
  <c r="N305" i="2" s="1"/>
  <c r="N6675" i="6"/>
  <c r="N284" i="2" s="1"/>
  <c r="N2499" i="6"/>
  <c r="N110" i="2" s="1"/>
  <c r="N843" i="6"/>
  <c r="N41" i="2" s="1"/>
  <c r="N1491" i="6"/>
  <c r="N68" i="2" s="1"/>
  <c r="N6579" i="6"/>
  <c r="N280" i="2" s="1"/>
  <c r="N2259" i="6"/>
  <c r="N100" i="2" s="1"/>
  <c r="N2859" i="6"/>
  <c r="N125" i="2" s="1"/>
  <c r="N483" i="6"/>
  <c r="N26" i="2" s="1"/>
  <c r="N2235" i="6"/>
  <c r="N99" i="2" s="1"/>
  <c r="N1251" i="6"/>
  <c r="N58" i="2" s="1"/>
  <c r="N1683" i="6"/>
  <c r="N76" i="2" s="1"/>
  <c r="N1467" i="6"/>
  <c r="N67" i="2" s="1"/>
  <c r="N891" i="6"/>
  <c r="N43" i="2" s="1"/>
  <c r="N3027" i="6"/>
  <c r="N132" i="2" s="1"/>
  <c r="N435" i="6"/>
  <c r="N24" i="2" s="1"/>
  <c r="N1371" i="6"/>
  <c r="N63" i="2" s="1"/>
  <c r="N2715" i="6"/>
  <c r="N119" i="2" s="1"/>
  <c r="N195" i="6"/>
  <c r="N14" i="2" s="1"/>
  <c r="N6555" i="6"/>
  <c r="N279" i="2" s="1"/>
  <c r="N2475" i="6"/>
  <c r="N109" i="2" s="1"/>
  <c r="N219" i="6"/>
  <c r="N15" i="2" s="1"/>
  <c r="N7203" i="6"/>
  <c r="N306" i="2" s="1"/>
  <c r="B798" i="6"/>
  <c r="B1230" i="6"/>
  <c r="H1230" i="6" s="1" a="1"/>
  <c r="H1230" i="6" s="1"/>
  <c r="I1230" i="6" s="1"/>
  <c r="J1230" i="6" s="1"/>
  <c r="B462" i="6"/>
  <c r="H462" i="6" s="1" a="1"/>
  <c r="H462" i="6" s="1"/>
  <c r="I462" i="6" s="1"/>
  <c r="J462" i="6" s="1"/>
  <c r="B3799" i="6"/>
  <c r="M6" i="5"/>
  <c r="N6" i="5" s="1"/>
  <c r="O7" i="5" s="1"/>
  <c r="B2238" i="6"/>
  <c r="H2238" i="6" s="1" a="1"/>
  <c r="H2238" i="6" s="1"/>
  <c r="I2238" i="6" s="1"/>
  <c r="J2238" i="6" s="1"/>
  <c r="B5286" i="6"/>
  <c r="B6870" i="6"/>
  <c r="B4134" i="6"/>
  <c r="H4134" i="6" s="1" a="1"/>
  <c r="H4134" i="6" s="1"/>
  <c r="I4134" i="6" s="1"/>
  <c r="J4134" i="6" s="1"/>
  <c r="B631" i="6"/>
  <c r="H631" i="6" s="1" a="1"/>
  <c r="H631" i="6" s="1"/>
  <c r="B4950" i="6"/>
  <c r="H4950" i="6" s="1" a="1"/>
  <c r="H4950" i="6" s="1"/>
  <c r="I4950" i="6" s="1"/>
  <c r="J4950" i="6" s="1"/>
  <c r="B6054" i="6"/>
  <c r="H6054" i="6" s="1" a="1"/>
  <c r="H6054" i="6" s="1"/>
  <c r="I6054" i="6" s="1"/>
  <c r="J6054" i="6" s="1"/>
  <c r="B7086" i="6"/>
  <c r="H7086" i="6" s="1" a="1"/>
  <c r="H7086" i="6" s="1"/>
  <c r="I7086" i="6" s="1"/>
  <c r="J7086" i="6" s="1"/>
  <c r="B823" i="6"/>
  <c r="H823" i="6" s="1" a="1"/>
  <c r="H823" i="6" s="1"/>
  <c r="B4447" i="6"/>
  <c r="H4447" i="6" s="1" a="1"/>
  <c r="H4447" i="6" s="1"/>
  <c r="B2287" i="6"/>
  <c r="H2287" i="6" s="1" a="1"/>
  <c r="H2287" i="6" s="1"/>
  <c r="B4231" i="6"/>
  <c r="H4231" i="6" s="1" a="1"/>
  <c r="H4231" i="6" s="1"/>
  <c r="I4231" i="6" s="1"/>
  <c r="J4231" i="6" s="1"/>
  <c r="B2167" i="6"/>
  <c r="B5743" i="6"/>
  <c r="H5743" i="6" s="1" a="1"/>
  <c r="H5743" i="6" s="1"/>
  <c r="B2455" i="6"/>
  <c r="B6127" i="6"/>
  <c r="H6127" i="6" s="1" a="1"/>
  <c r="H6127" i="6" s="1"/>
  <c r="B2887" i="6"/>
  <c r="H2887" i="6" s="1" a="1"/>
  <c r="H2887" i="6" s="1"/>
  <c r="B6631" i="6"/>
  <c r="H6631" i="6" s="1" a="1"/>
  <c r="H6631" i="6" s="1"/>
  <c r="B415" i="6"/>
  <c r="B3319" i="6"/>
  <c r="H3319" i="6" s="1" a="1"/>
  <c r="H3319" i="6" s="1"/>
  <c r="B6919" i="6"/>
  <c r="H6919" i="6" s="1" a="1"/>
  <c r="H6919" i="6" s="1"/>
  <c r="B1806" i="6"/>
  <c r="H1806" i="6" s="1" a="1"/>
  <c r="H1806" i="6" s="1"/>
  <c r="I1806" i="6" s="1"/>
  <c r="J1806" i="6" s="1"/>
  <c r="B8238" i="6"/>
  <c r="B127" i="6"/>
  <c r="H127" i="6" s="1" a="1"/>
  <c r="H127" i="6" s="1"/>
  <c r="B3367" i="6"/>
  <c r="H3367" i="6" s="1" a="1"/>
  <c r="H3367" i="6" s="1"/>
  <c r="B8263" i="6"/>
  <c r="H8263" i="6" s="1" a="1"/>
  <c r="H8263" i="6" s="1"/>
  <c r="B3750" i="6"/>
  <c r="H3750" i="6" s="1" a="1"/>
  <c r="H3750" i="6" s="1"/>
  <c r="I3750" i="6" s="1"/>
  <c r="J3750" i="6" s="1"/>
  <c r="B151" i="6"/>
  <c r="H151" i="6" s="1" a="1"/>
  <c r="H151" i="6" s="1"/>
  <c r="B727" i="6"/>
  <c r="H727" i="6" s="1" a="1"/>
  <c r="H727" i="6" s="1"/>
  <c r="B2431" i="6"/>
  <c r="H2431" i="6" s="1" a="1"/>
  <c r="H2431" i="6" s="1"/>
  <c r="B3391" i="6"/>
  <c r="H3391" i="6" s="1" a="1"/>
  <c r="H3391" i="6" s="1"/>
  <c r="B4519" i="6"/>
  <c r="H4519" i="6" s="1" a="1"/>
  <c r="H4519" i="6" s="1"/>
  <c r="B6007" i="6"/>
  <c r="H6007" i="6" s="1" a="1"/>
  <c r="H6007" i="6" s="1"/>
  <c r="B7063" i="6"/>
  <c r="H7063" i="6" s="1" a="1"/>
  <c r="H7063" i="6" s="1"/>
  <c r="B822" i="6"/>
  <c r="H822" i="6" s="1" a="1"/>
  <c r="H822" i="6" s="1"/>
  <c r="I822" i="6" s="1"/>
  <c r="J822" i="6" s="1"/>
  <c r="B1350" i="6"/>
  <c r="H1350" i="6" s="1" a="1"/>
  <c r="H1350" i="6" s="1"/>
  <c r="I1350" i="6" s="1"/>
  <c r="J1350" i="6" s="1"/>
  <c r="B2262" i="6"/>
  <c r="H2262" i="6" s="1" a="1"/>
  <c r="H2262" i="6" s="1"/>
  <c r="I2262" i="6" s="1"/>
  <c r="J2262" i="6" s="1"/>
  <c r="B3102" i="6"/>
  <c r="B5430" i="6"/>
  <c r="B6198" i="6"/>
  <c r="B6918" i="6"/>
  <c r="B775" i="6"/>
  <c r="H775" i="6" s="1" a="1"/>
  <c r="H775" i="6" s="1"/>
  <c r="B3655" i="6"/>
  <c r="G6" i="5"/>
  <c r="H6" i="5" s="1"/>
  <c r="G8046" i="6" s="1"/>
  <c r="B31" i="6"/>
  <c r="H31" i="6" s="1" a="1"/>
  <c r="H31" i="6" s="1"/>
  <c r="B655" i="6"/>
  <c r="H655" i="6" s="1" a="1"/>
  <c r="H655" i="6" s="1"/>
  <c r="B511" i="6"/>
  <c r="H511" i="6" s="1" a="1"/>
  <c r="H511" i="6" s="1"/>
  <c r="B847" i="6"/>
  <c r="B1015" i="6"/>
  <c r="H1015" i="6" s="1" a="1"/>
  <c r="H1015" i="6" s="1"/>
  <c r="B2479" i="6"/>
  <c r="H2479" i="6" s="1" a="1"/>
  <c r="H2479" i="6" s="1"/>
  <c r="B3055" i="6"/>
  <c r="B3271" i="6"/>
  <c r="B3463" i="6"/>
  <c r="H3463" i="6" s="1" a="1"/>
  <c r="H3463" i="6" s="1"/>
  <c r="B3751" i="6"/>
  <c r="H3751" i="6" s="1" a="1"/>
  <c r="H3751" i="6" s="1"/>
  <c r="B3487" i="6"/>
  <c r="H3487" i="6" s="1" a="1"/>
  <c r="H3487" i="6" s="1"/>
  <c r="B3967" i="6"/>
  <c r="H3967" i="6" s="1" a="1"/>
  <c r="H3967" i="6" s="1"/>
  <c r="B4951" i="6"/>
  <c r="H4951" i="6" s="1" a="1"/>
  <c r="H4951" i="6" s="1"/>
  <c r="B5119" i="6"/>
  <c r="H5119" i="6" s="1" a="1"/>
  <c r="H5119" i="6" s="1"/>
  <c r="B5767" i="6"/>
  <c r="H5767" i="6" s="1" a="1"/>
  <c r="H5767" i="6" s="1"/>
  <c r="B6391" i="6"/>
  <c r="H6391" i="6" s="1" a="1"/>
  <c r="H6391" i="6" s="1"/>
  <c r="B7159" i="6"/>
  <c r="H7159" i="6" s="1" a="1"/>
  <c r="H7159" i="6" s="1"/>
  <c r="B8287" i="6"/>
  <c r="B222" i="6"/>
  <c r="B1038" i="6"/>
  <c r="B1878" i="6"/>
  <c r="H1878" i="6" s="1" a="1"/>
  <c r="H1878" i="6" s="1"/>
  <c r="I1878" i="6" s="1"/>
  <c r="J1878" i="6" s="1"/>
  <c r="B1542" i="6"/>
  <c r="B4014" i="6"/>
  <c r="H4014" i="6" s="1" a="1"/>
  <c r="H4014" i="6" s="1"/>
  <c r="I4014" i="6" s="1"/>
  <c r="J4014" i="6" s="1"/>
  <c r="B3582" i="6"/>
  <c r="H3582" i="6" s="1" a="1"/>
  <c r="H3582" i="6" s="1"/>
  <c r="I3582" i="6" s="1"/>
  <c r="J3582" i="6" s="1"/>
  <c r="B4878" i="6"/>
  <c r="H4878" i="6" s="1" a="1"/>
  <c r="H4878" i="6" s="1"/>
  <c r="I4878" i="6" s="1"/>
  <c r="J4878" i="6" s="1"/>
  <c r="B4230" i="6"/>
  <c r="H4230" i="6" s="1" a="1"/>
  <c r="H4230" i="6" s="1"/>
  <c r="I4230" i="6" s="1"/>
  <c r="J4230" i="6" s="1"/>
  <c r="B5742" i="6"/>
  <c r="B6078" i="6"/>
  <c r="B7062" i="6"/>
  <c r="B7902" i="6"/>
  <c r="H7902" i="6" s="1" a="1"/>
  <c r="H7902" i="6" s="1"/>
  <c r="I7902" i="6" s="1"/>
  <c r="J7902" i="6" s="1"/>
  <c r="B8118" i="6"/>
  <c r="H8118" i="6" s="1" a="1"/>
  <c r="H8118" i="6" s="1"/>
  <c r="B33" i="5"/>
  <c r="D33" i="5" s="1"/>
  <c r="B919" i="6"/>
  <c r="H919" i="6" s="1" a="1"/>
  <c r="H919" i="6" s="1"/>
  <c r="B2551" i="6"/>
  <c r="H2551" i="6" s="1" a="1"/>
  <c r="H2551" i="6" s="1"/>
  <c r="B3847" i="6"/>
  <c r="H3847" i="6" s="1" a="1"/>
  <c r="H3847" i="6" s="1"/>
  <c r="B6199" i="6"/>
  <c r="H6199" i="6" s="1" a="1"/>
  <c r="H6199" i="6" s="1"/>
  <c r="B7783" i="6"/>
  <c r="H7783" i="6" s="1" a="1"/>
  <c r="H7783" i="6" s="1"/>
  <c r="B1398" i="6"/>
  <c r="H1398" i="6" s="1" a="1"/>
  <c r="H1398" i="6" s="1"/>
  <c r="I1398" i="6" s="1"/>
  <c r="J1398" i="6" s="1"/>
  <c r="B2382" i="6"/>
  <c r="B4206" i="6"/>
  <c r="H4206" i="6" s="1" a="1"/>
  <c r="H4206" i="6" s="1"/>
  <c r="I4206" i="6" s="1"/>
  <c r="J4206" i="6" s="1"/>
  <c r="B6462" i="6"/>
  <c r="H6462" i="6" s="1" a="1"/>
  <c r="H6462" i="6" s="1"/>
  <c r="I6462" i="6" s="1"/>
  <c r="J6462" i="6" s="1"/>
  <c r="B8382" i="6"/>
  <c r="B559" i="6"/>
  <c r="H559" i="6" s="1" a="1"/>
  <c r="H559" i="6" s="1"/>
  <c r="B2623" i="6"/>
  <c r="B6247" i="6"/>
  <c r="B6486" i="6"/>
  <c r="H6486" i="6" s="1" a="1"/>
  <c r="H6486" i="6" s="1"/>
  <c r="I6486" i="6" s="1"/>
  <c r="J6486" i="6" s="1"/>
  <c r="E6" i="5"/>
  <c r="G7" i="5"/>
  <c r="B1279" i="6"/>
  <c r="H1279" i="6" s="1" a="1"/>
  <c r="H1279" i="6" s="1"/>
  <c r="B943" i="6"/>
  <c r="H943" i="6" s="1" a="1"/>
  <c r="H943" i="6" s="1"/>
  <c r="B295" i="6"/>
  <c r="H295" i="6" s="1" a="1"/>
  <c r="H295" i="6" s="1"/>
  <c r="B1759" i="6"/>
  <c r="H1759" i="6" s="1" a="1"/>
  <c r="H1759" i="6" s="1"/>
  <c r="B1543" i="6"/>
  <c r="H1543" i="6" s="1" a="1"/>
  <c r="H1543" i="6" s="1"/>
  <c r="B1639" i="6"/>
  <c r="H1639" i="6" s="1" a="1"/>
  <c r="H1639" i="6" s="1"/>
  <c r="B1735" i="6"/>
  <c r="H1735" i="6" s="1" a="1"/>
  <c r="H1735" i="6" s="1"/>
  <c r="B3919" i="6"/>
  <c r="B2791" i="6"/>
  <c r="B2695" i="6"/>
  <c r="B4687" i="6"/>
  <c r="H4687" i="6" s="1" a="1"/>
  <c r="H4687" i="6" s="1"/>
  <c r="B4471" i="6"/>
  <c r="H4471" i="6" s="1" a="1"/>
  <c r="H4471" i="6" s="1"/>
  <c r="B5215" i="6"/>
  <c r="H5215" i="6" s="1" a="1"/>
  <c r="H5215" i="6" s="1"/>
  <c r="B5911" i="6"/>
  <c r="H5911" i="6" s="1" a="1"/>
  <c r="H5911" i="6" s="1"/>
  <c r="B6679" i="6"/>
  <c r="H6679" i="6" s="1" a="1"/>
  <c r="H6679" i="6" s="1"/>
  <c r="B6991" i="6"/>
  <c r="H6991" i="6" s="1" a="1"/>
  <c r="H6991" i="6" s="1"/>
  <c r="B7591" i="6"/>
  <c r="H7591" i="6" s="1" a="1"/>
  <c r="H7591" i="6" s="1"/>
  <c r="B126" i="6"/>
  <c r="B1062" i="6"/>
  <c r="B2070" i="6"/>
  <c r="H2070" i="6" s="1" a="1"/>
  <c r="H2070" i="6" s="1"/>
  <c r="I2070" i="6" s="1"/>
  <c r="J2070" i="6" s="1"/>
  <c r="B1614" i="6"/>
  <c r="H1614" i="6" s="1" a="1"/>
  <c r="H1614" i="6" s="1"/>
  <c r="I1614" i="6" s="1"/>
  <c r="J1614" i="6" s="1"/>
  <c r="B2982" i="6"/>
  <c r="H2982" i="6" s="1" a="1"/>
  <c r="H2982" i="6" s="1"/>
  <c r="I2982" i="6" s="1"/>
  <c r="J2982" i="6" s="1"/>
  <c r="B3918" i="6"/>
  <c r="H3918" i="6" s="1" a="1"/>
  <c r="H3918" i="6" s="1"/>
  <c r="I3918" i="6" s="1"/>
  <c r="J3918" i="6" s="1"/>
  <c r="B5022" i="6"/>
  <c r="H5022" i="6" s="1" a="1"/>
  <c r="H5022" i="6" s="1"/>
  <c r="I5022" i="6" s="1"/>
  <c r="J5022" i="6" s="1"/>
  <c r="B4422" i="6"/>
  <c r="H4422" i="6" s="1" a="1"/>
  <c r="H4422" i="6" s="1"/>
  <c r="I4422" i="6" s="1"/>
  <c r="J4422" i="6" s="1"/>
  <c r="B5262" i="6"/>
  <c r="H5262" i="6" s="1" a="1"/>
  <c r="H5262" i="6" s="1"/>
  <c r="I5262" i="6" s="1"/>
  <c r="J5262" i="6" s="1"/>
  <c r="B6102" i="6"/>
  <c r="B7110" i="6"/>
  <c r="B7758" i="6"/>
  <c r="H7758" i="6" s="1" a="1"/>
  <c r="H7758" i="6" s="1"/>
  <c r="I7758" i="6" s="1"/>
  <c r="J7758" i="6" s="1"/>
  <c r="B8214" i="6"/>
  <c r="H8214" i="6" s="1" a="1"/>
  <c r="H8214" i="6" s="1"/>
  <c r="I8214" i="6" s="1"/>
  <c r="J8214" i="6" s="1"/>
  <c r="B439" i="6"/>
  <c r="H439" i="6" s="1" a="1"/>
  <c r="H439" i="6" s="1"/>
  <c r="B2311" i="6"/>
  <c r="H2311" i="6" s="1" a="1"/>
  <c r="H2311" i="6" s="1"/>
  <c r="B3559" i="6"/>
  <c r="H3559" i="6" s="1" a="1"/>
  <c r="H3559" i="6" s="1"/>
  <c r="B4423" i="6"/>
  <c r="H4423" i="6" s="1" a="1"/>
  <c r="H4423" i="6" s="1"/>
  <c r="B8311" i="6"/>
  <c r="H8311" i="6" s="1" a="1"/>
  <c r="H8311" i="6" s="1"/>
  <c r="B3870" i="6"/>
  <c r="H3870" i="6" s="1" a="1"/>
  <c r="H3870" i="6" s="1"/>
  <c r="I3870" i="6" s="1"/>
  <c r="J3870" i="6" s="1"/>
  <c r="M7" i="5"/>
  <c r="B991" i="6"/>
  <c r="H991" i="6" s="1" a="1"/>
  <c r="H991" i="6" s="1"/>
  <c r="B2719" i="6"/>
  <c r="H2719" i="6" s="1" a="1"/>
  <c r="H2719" i="6" s="1"/>
  <c r="B3415" i="6"/>
  <c r="H3415" i="6" s="1" a="1"/>
  <c r="H3415" i="6" s="1"/>
  <c r="B4903" i="6"/>
  <c r="B5575" i="6"/>
  <c r="H5575" i="6" s="1" a="1"/>
  <c r="H5575" i="6" s="1"/>
  <c r="B8239" i="6"/>
  <c r="H8239" i="6" s="1" a="1"/>
  <c r="H8239" i="6" s="1"/>
  <c r="B390" i="6"/>
  <c r="B2430" i="6"/>
  <c r="B4254" i="6"/>
  <c r="H4254" i="6" s="1" a="1"/>
  <c r="H4254" i="6" s="1"/>
  <c r="I4254" i="6" s="1"/>
  <c r="J4254" i="6" s="1"/>
  <c r="B5646" i="6"/>
  <c r="H5646" i="6" s="1" a="1"/>
  <c r="H5646" i="6" s="1"/>
  <c r="I5646" i="6" s="1"/>
  <c r="J5646" i="6" s="1"/>
  <c r="B8262" i="6"/>
  <c r="H8262" i="6" s="1" a="1"/>
  <c r="H8262" i="6" s="1"/>
  <c r="I8262" i="6" s="1"/>
  <c r="J8262" i="6" s="1"/>
  <c r="B1303" i="6"/>
  <c r="B1207" i="6"/>
  <c r="H1207" i="6" s="1" a="1"/>
  <c r="H1207" i="6" s="1"/>
  <c r="B79" i="6"/>
  <c r="B1879" i="6"/>
  <c r="H1879" i="6" s="1" a="1"/>
  <c r="H1879" i="6" s="1"/>
  <c r="B1663" i="6"/>
  <c r="H1663" i="6" s="1" a="1"/>
  <c r="H1663" i="6" s="1"/>
  <c r="B1711" i="6"/>
  <c r="H1711" i="6" s="1" a="1"/>
  <c r="H1711" i="6" s="1"/>
  <c r="B1831" i="6"/>
  <c r="H1831" i="6" s="1" a="1"/>
  <c r="H1831" i="6" s="1"/>
  <c r="B4063" i="6"/>
  <c r="B2815" i="6"/>
  <c r="B3079" i="6"/>
  <c r="H3079" i="6" s="1" a="1"/>
  <c r="H3079" i="6" s="1"/>
  <c r="B4783" i="6"/>
  <c r="H4783" i="6" s="1" a="1"/>
  <c r="H4783" i="6" s="1"/>
  <c r="B4567" i="6"/>
  <c r="H4567" i="6" s="1" a="1"/>
  <c r="H4567" i="6" s="1"/>
  <c r="B5335" i="6"/>
  <c r="H5335" i="6" s="1" a="1"/>
  <c r="H5335" i="6" s="1"/>
  <c r="B5815" i="6"/>
  <c r="H5815" i="6" s="1" a="1"/>
  <c r="H5815" i="6" s="1"/>
  <c r="B6463" i="6"/>
  <c r="H6463" i="6" s="1" a="1"/>
  <c r="H6463" i="6" s="1"/>
  <c r="B7087" i="6"/>
  <c r="H7087" i="6" s="1" a="1"/>
  <c r="H7087" i="6" s="1"/>
  <c r="B7999" i="6"/>
  <c r="H7999" i="6" s="1" a="1"/>
  <c r="H7999" i="6" s="1"/>
  <c r="B342" i="6"/>
  <c r="B1158" i="6"/>
  <c r="H1158" i="6" s="1" a="1"/>
  <c r="H1158" i="6" s="1"/>
  <c r="I1158" i="6" s="1"/>
  <c r="J1158" i="6" s="1"/>
  <c r="B1422" i="6"/>
  <c r="H1422" i="6" s="1" a="1"/>
  <c r="H1422" i="6" s="1"/>
  <c r="I1422" i="6" s="1"/>
  <c r="J1422" i="6" s="1"/>
  <c r="B2742" i="6"/>
  <c r="H2742" i="6" s="1" a="1"/>
  <c r="H2742" i="6" s="1"/>
  <c r="I2742" i="6" s="1"/>
  <c r="J2742" i="6" s="1"/>
  <c r="B3198" i="6"/>
  <c r="H3198" i="6" s="1" a="1"/>
  <c r="H3198" i="6" s="1"/>
  <c r="I3198" i="6" s="1"/>
  <c r="J3198" i="6" s="1"/>
  <c r="B2862" i="6"/>
  <c r="H2862" i="6" s="1" a="1"/>
  <c r="H2862" i="6" s="1"/>
  <c r="I2862" i="6" s="1"/>
  <c r="J2862" i="6" s="1"/>
  <c r="B4590" i="6"/>
  <c r="H4590" i="6" s="1" a="1"/>
  <c r="H4590" i="6" s="1"/>
  <c r="I4590" i="6" s="1"/>
  <c r="J4590" i="6" s="1"/>
  <c r="B4566" i="6"/>
  <c r="H4566" i="6" s="1" a="1"/>
  <c r="H4566" i="6" s="1"/>
  <c r="I4566" i="6" s="1"/>
  <c r="J4566" i="6" s="1"/>
  <c r="B5574" i="6"/>
  <c r="H5574" i="6" s="1" a="1"/>
  <c r="H5574" i="6" s="1"/>
  <c r="I5574" i="6" s="1"/>
  <c r="J5574" i="6" s="1"/>
  <c r="B6774" i="6"/>
  <c r="B7158" i="6"/>
  <c r="B7590" i="6"/>
  <c r="H7590" i="6" s="1" a="1"/>
  <c r="H7590" i="6" s="1"/>
  <c r="I7590" i="6" s="1"/>
  <c r="J7590" i="6" s="1"/>
  <c r="B8190" i="6"/>
  <c r="H8190" i="6" s="1" a="1"/>
  <c r="H8190" i="6" s="1"/>
  <c r="I8190" i="6" s="1"/>
  <c r="J8190" i="6" s="1"/>
  <c r="B1327" i="6"/>
  <c r="H1327" i="6" s="1" a="1"/>
  <c r="H1327" i="6" s="1"/>
  <c r="B1351" i="6"/>
  <c r="B199" i="6"/>
  <c r="H199" i="6" s="1" a="1"/>
  <c r="H199" i="6" s="1"/>
  <c r="B1975" i="6"/>
  <c r="H1975" i="6" s="1" a="1"/>
  <c r="H1975" i="6" s="1"/>
  <c r="B1687" i="6"/>
  <c r="H1687" i="6" s="1" a="1"/>
  <c r="H1687" i="6" s="1"/>
  <c r="B1807" i="6"/>
  <c r="H1807" i="6" s="1" a="1"/>
  <c r="H1807" i="6" s="1"/>
  <c r="B1951" i="6"/>
  <c r="H1951" i="6" s="1" a="1"/>
  <c r="H1951" i="6" s="1"/>
  <c r="B4135" i="6"/>
  <c r="H4135" i="6" s="1" a="1"/>
  <c r="H4135" i="6" s="1"/>
  <c r="I4135" i="6" s="1"/>
  <c r="J4135" i="6" s="1"/>
  <c r="B2839" i="6"/>
  <c r="H2839" i="6" s="1" a="1"/>
  <c r="H2839" i="6" s="1"/>
  <c r="B3127" i="6"/>
  <c r="H3127" i="6" s="1" a="1"/>
  <c r="H3127" i="6" s="1"/>
  <c r="B5023" i="6"/>
  <c r="B4615" i="6"/>
  <c r="B5383" i="6"/>
  <c r="H5383" i="6" s="1" a="1"/>
  <c r="H5383" i="6" s="1"/>
  <c r="B5839" i="6"/>
  <c r="B6487" i="6"/>
  <c r="H6487" i="6" s="1" a="1"/>
  <c r="H6487" i="6" s="1"/>
  <c r="B7135" i="6"/>
  <c r="H7135" i="6" s="1" a="1"/>
  <c r="H7135" i="6" s="1"/>
  <c r="B7495" i="6"/>
  <c r="H7495" i="6" s="1" a="1"/>
  <c r="H7495" i="6" s="1"/>
  <c r="B510" i="6"/>
  <c r="H510" i="6" s="1" a="1"/>
  <c r="H510" i="6" s="1"/>
  <c r="I510" i="6" s="1"/>
  <c r="J510" i="6" s="1"/>
  <c r="B246" i="6"/>
  <c r="H246" i="6" s="1" a="1"/>
  <c r="H246" i="6" s="1"/>
  <c r="I246" i="6" s="1"/>
  <c r="J246" i="6" s="1"/>
  <c r="B1470" i="6"/>
  <c r="B1518" i="6"/>
  <c r="B3270" i="6"/>
  <c r="B2886" i="6"/>
  <c r="B4638" i="6"/>
  <c r="H4638" i="6" s="1" a="1"/>
  <c r="H4638" i="6" s="1"/>
  <c r="I4638" i="6" s="1"/>
  <c r="J4638" i="6" s="1"/>
  <c r="B4710" i="6"/>
  <c r="H4710" i="6" s="1" a="1"/>
  <c r="H4710" i="6" s="1"/>
  <c r="I4710" i="6" s="1"/>
  <c r="J4710" i="6" s="1"/>
  <c r="B5766" i="6"/>
  <c r="H5766" i="6" s="1" a="1"/>
  <c r="H5766" i="6" s="1"/>
  <c r="I5766" i="6" s="1"/>
  <c r="J5766" i="6" s="1"/>
  <c r="B6558" i="6"/>
  <c r="H6558" i="6" s="1" a="1"/>
  <c r="H6558" i="6" s="1"/>
  <c r="I6558" i="6" s="1"/>
  <c r="J6558" i="6" s="1"/>
  <c r="B7302" i="6"/>
  <c r="H7302" i="6" s="1" a="1"/>
  <c r="H7302" i="6" s="1"/>
  <c r="I7302" i="6" s="1"/>
  <c r="J7302" i="6" s="1"/>
  <c r="B7614" i="6"/>
  <c r="H7614" i="6" s="1" a="1"/>
  <c r="H7614" i="6" s="1"/>
  <c r="I7614" i="6" s="1"/>
  <c r="J7614" i="6" s="1"/>
  <c r="B8334" i="6"/>
  <c r="H8334" i="6" s="1" a="1"/>
  <c r="H8334" i="6" s="1"/>
  <c r="I8334" i="6" s="1"/>
  <c r="J8334" i="6" s="1"/>
  <c r="B2935" i="6"/>
  <c r="H2935" i="6" s="1" a="1"/>
  <c r="H2935" i="6" s="1"/>
  <c r="B391" i="6"/>
  <c r="H391" i="6" s="1" a="1"/>
  <c r="H391" i="6" s="1"/>
  <c r="B2407" i="6"/>
  <c r="H2407" i="6" s="1" a="1"/>
  <c r="H2407" i="6" s="1"/>
  <c r="B3247" i="6"/>
  <c r="H3247" i="6" s="1" a="1"/>
  <c r="H3247" i="6" s="1"/>
  <c r="B4039" i="6"/>
  <c r="B4495" i="6"/>
  <c r="B7111" i="6"/>
  <c r="H7111" i="6" s="1" a="1"/>
  <c r="H7111" i="6" s="1"/>
  <c r="B1206" i="6"/>
  <c r="H1206" i="6" s="1" a="1"/>
  <c r="H1206" i="6" s="1"/>
  <c r="I1206" i="6" s="1"/>
  <c r="J1206" i="6" s="1"/>
  <c r="B1734" i="6"/>
  <c r="H1734" i="6" s="1" a="1"/>
  <c r="H1734" i="6" s="1"/>
  <c r="I1734" i="6" s="1"/>
  <c r="J1734" i="6" s="1"/>
  <c r="B2694" i="6"/>
  <c r="H2694" i="6" s="1" a="1"/>
  <c r="H2694" i="6" s="1"/>
  <c r="I2694" i="6" s="1"/>
  <c r="J2694" i="6" s="1"/>
  <c r="B3486" i="6"/>
  <c r="H3486" i="6" s="1" a="1"/>
  <c r="H3486" i="6" s="1"/>
  <c r="I3486" i="6" s="1"/>
  <c r="J3486" i="6" s="1"/>
  <c r="B4302" i="6"/>
  <c r="H4302" i="6" s="1" a="1"/>
  <c r="H4302" i="6" s="1"/>
  <c r="I4302" i="6" s="1"/>
  <c r="J4302" i="6" s="1"/>
  <c r="B6294" i="6"/>
  <c r="B7398" i="6"/>
  <c r="B30" i="6"/>
  <c r="H30" i="6" s="1" a="1"/>
  <c r="H30" i="6" s="1"/>
  <c r="I30" i="6" s="1"/>
  <c r="J30" i="6" s="1"/>
  <c r="B32" i="5"/>
  <c r="D32" i="5" s="1"/>
  <c r="B6" i="6"/>
  <c r="H6" i="6" s="1"/>
  <c r="B54" i="6"/>
  <c r="H54" i="6" s="1" a="1"/>
  <c r="H54" i="6" s="1"/>
  <c r="I54" i="6" s="1"/>
  <c r="J54" i="6" s="1"/>
  <c r="B1375" i="6"/>
  <c r="H1375" i="6" s="1" a="1"/>
  <c r="H1375" i="6" s="1"/>
  <c r="B1399" i="6"/>
  <c r="H1399" i="6" s="1" a="1"/>
  <c r="H1399" i="6" s="1"/>
  <c r="B271" i="6"/>
  <c r="H271" i="6" s="1" a="1"/>
  <c r="H271" i="6" s="1"/>
  <c r="B2071" i="6"/>
  <c r="H2071" i="6" s="1" a="1"/>
  <c r="H2071" i="6" s="1"/>
  <c r="I2071" i="6" s="1"/>
  <c r="J2071" i="6" s="1"/>
  <c r="B1783" i="6"/>
  <c r="H1783" i="6" s="1" a="1"/>
  <c r="H1783" i="6" s="1"/>
  <c r="B1927" i="6"/>
  <c r="B2047" i="6"/>
  <c r="H2047" i="6" s="1" a="1"/>
  <c r="H2047" i="6" s="1"/>
  <c r="B2911" i="6"/>
  <c r="H2911" i="6" s="1" a="1"/>
  <c r="H2911" i="6" s="1"/>
  <c r="B2863" i="6"/>
  <c r="H2863" i="6" s="1" a="1"/>
  <c r="H2863" i="6" s="1"/>
  <c r="B3151" i="6"/>
  <c r="H3151" i="6" s="1" a="1"/>
  <c r="H3151" i="6" s="1"/>
  <c r="B5191" i="6"/>
  <c r="H5191" i="6" s="1" a="1"/>
  <c r="H5191" i="6" s="1"/>
  <c r="B4711" i="6"/>
  <c r="B5431" i="6"/>
  <c r="H5431" i="6" s="1" a="1"/>
  <c r="H5431" i="6" s="1"/>
  <c r="B6103" i="6"/>
  <c r="H6103" i="6" s="1" a="1"/>
  <c r="H6103" i="6" s="1"/>
  <c r="B6535" i="6"/>
  <c r="B7975" i="6"/>
  <c r="H7975" i="6" s="1" a="1"/>
  <c r="H7975" i="6" s="1"/>
  <c r="B7567" i="6"/>
  <c r="H7567" i="6" s="1" a="1"/>
  <c r="H7567" i="6" s="1"/>
  <c r="B750" i="6"/>
  <c r="B1134" i="6"/>
  <c r="H1134" i="6" s="1" a="1"/>
  <c r="H1134" i="6" s="1"/>
  <c r="I1134" i="6" s="1"/>
  <c r="J1134" i="6" s="1"/>
  <c r="B318" i="6"/>
  <c r="B2190" i="6"/>
  <c r="H2190" i="6" s="1" a="1"/>
  <c r="H2190" i="6" s="1"/>
  <c r="I2190" i="6" s="1"/>
  <c r="J2190" i="6" s="1"/>
  <c r="B1566" i="6"/>
  <c r="B3654" i="6"/>
  <c r="H3654" i="6" s="1" a="1"/>
  <c r="H3654" i="6" s="1"/>
  <c r="I3654" i="6" s="1"/>
  <c r="J3654" i="6" s="1"/>
  <c r="B3942" i="6"/>
  <c r="H3942" i="6" s="1" a="1"/>
  <c r="H3942" i="6" s="1"/>
  <c r="I3942" i="6" s="1"/>
  <c r="J3942" i="6" s="1"/>
  <c r="B4734" i="6"/>
  <c r="H4734" i="6" s="1" a="1"/>
  <c r="H4734" i="6" s="1"/>
  <c r="I4734" i="6" s="1"/>
  <c r="J4734" i="6" s="1"/>
  <c r="B5214" i="6"/>
  <c r="H5214" i="6" s="1" a="1"/>
  <c r="H5214" i="6" s="1"/>
  <c r="I5214" i="6" s="1"/>
  <c r="J5214" i="6" s="1"/>
  <c r="B5910" i="6"/>
  <c r="H5910" i="6" s="1" a="1"/>
  <c r="H5910" i="6" s="1"/>
  <c r="I5910" i="6" s="1"/>
  <c r="J5910" i="6" s="1"/>
  <c r="B6654" i="6"/>
  <c r="H6654" i="6" s="1" a="1"/>
  <c r="H6654" i="6" s="1"/>
  <c r="I6654" i="6" s="1"/>
  <c r="J6654" i="6" s="1"/>
  <c r="B6990" i="6"/>
  <c r="B7662" i="6"/>
  <c r="H7662" i="6" s="1" a="1"/>
  <c r="H7662" i="6" s="1"/>
  <c r="I7662" i="6" s="1"/>
  <c r="J7662" i="6" s="1"/>
  <c r="B606" i="6"/>
  <c r="H606" i="6" s="1" a="1"/>
  <c r="H606" i="6" s="1"/>
  <c r="I606" i="6" s="1"/>
  <c r="J606" i="6" s="1"/>
  <c r="B1494" i="6"/>
  <c r="H1494" i="6" s="1" a="1"/>
  <c r="H1494" i="6" s="1"/>
  <c r="I1494" i="6" s="1"/>
  <c r="J1494" i="6" s="1"/>
  <c r="B1782" i="6"/>
  <c r="H1782" i="6" s="1" a="1"/>
  <c r="H1782" i="6" s="1"/>
  <c r="I1782" i="6" s="1"/>
  <c r="J1782" i="6" s="1"/>
  <c r="B2958" i="6"/>
  <c r="H2958" i="6" s="1" a="1"/>
  <c r="H2958" i="6" s="1"/>
  <c r="B3846" i="6"/>
  <c r="H3846" i="6" s="1" a="1"/>
  <c r="H3846" i="6" s="1"/>
  <c r="I3846" i="6" s="1"/>
  <c r="J3846" i="6" s="1"/>
  <c r="B3150" i="6"/>
  <c r="B5190" i="6"/>
  <c r="H5190" i="6" s="1" a="1"/>
  <c r="H5190" i="6" s="1"/>
  <c r="I5190" i="6" s="1"/>
  <c r="J5190" i="6" s="1"/>
  <c r="B4470" i="6"/>
  <c r="H4470" i="6" s="1" a="1"/>
  <c r="H4470" i="6" s="1"/>
  <c r="I4470" i="6" s="1"/>
  <c r="J4470" i="6" s="1"/>
  <c r="B5454" i="6"/>
  <c r="H5454" i="6" s="1" a="1"/>
  <c r="H5454" i="6" s="1"/>
  <c r="I5454" i="6" s="1"/>
  <c r="J5454" i="6" s="1"/>
  <c r="B5886" i="6"/>
  <c r="H5886" i="6" s="1" a="1"/>
  <c r="H5886" i="6" s="1"/>
  <c r="I5886" i="6" s="1"/>
  <c r="J5886" i="6" s="1"/>
  <c r="B6174" i="6"/>
  <c r="B6630" i="6"/>
  <c r="B7134" i="6"/>
  <c r="B7830" i="6"/>
  <c r="H7830" i="6" s="1" a="1"/>
  <c r="H7830" i="6" s="1"/>
  <c r="I7830" i="6" s="1"/>
  <c r="J7830" i="6" s="1"/>
  <c r="B8358" i="6"/>
  <c r="B774" i="6"/>
  <c r="B1758" i="6"/>
  <c r="H1758" i="6" s="1" a="1"/>
  <c r="H1758" i="6" s="1"/>
  <c r="I1758" i="6" s="1"/>
  <c r="J1758" i="6" s="1"/>
  <c r="B2022" i="6"/>
  <c r="H2022" i="6" s="1" a="1"/>
  <c r="H2022" i="6" s="1"/>
  <c r="I2022" i="6" s="1"/>
  <c r="J2022" i="6" s="1"/>
  <c r="B3462" i="6"/>
  <c r="H3462" i="6" s="1" a="1"/>
  <c r="H3462" i="6" s="1"/>
  <c r="I3462" i="6" s="1"/>
  <c r="J3462" i="6" s="1"/>
  <c r="B2646" i="6"/>
  <c r="H2646" i="6" s="1" a="1"/>
  <c r="H2646" i="6" s="1"/>
  <c r="I2646" i="6" s="1"/>
  <c r="J2646" i="6" s="1"/>
  <c r="B3294" i="6"/>
  <c r="H3294" i="6" s="1" a="1"/>
  <c r="H3294" i="6" s="1"/>
  <c r="I3294" i="6" s="1"/>
  <c r="J3294" i="6" s="1"/>
  <c r="B4182" i="6"/>
  <c r="H4182" i="6" s="1" a="1"/>
  <c r="H4182" i="6" s="1"/>
  <c r="I4182" i="6" s="1"/>
  <c r="J4182" i="6" s="1"/>
  <c r="B4902" i="6"/>
  <c r="H4902" i="6" s="1" a="1"/>
  <c r="H4902" i="6" s="1"/>
  <c r="I4902" i="6" s="1"/>
  <c r="J4902" i="6" s="1"/>
  <c r="B5550" i="6"/>
  <c r="H5550" i="6" s="1" a="1"/>
  <c r="H5550" i="6" s="1"/>
  <c r="I5550" i="6" s="1"/>
  <c r="J5550" i="6" s="1"/>
  <c r="B5406" i="6"/>
  <c r="H5406" i="6" s="1" a="1"/>
  <c r="H5406" i="6" s="1"/>
  <c r="I5406" i="6" s="1"/>
  <c r="J5406" i="6" s="1"/>
  <c r="B6366" i="6"/>
  <c r="H6366" i="6" s="1" a="1"/>
  <c r="H6366" i="6" s="1"/>
  <c r="I6366" i="6" s="1"/>
  <c r="J6366" i="6" s="1"/>
  <c r="B6822" i="6"/>
  <c r="H6822" i="6" s="1" a="1"/>
  <c r="H6822" i="6" s="1"/>
  <c r="I6822" i="6" s="1"/>
  <c r="J6822" i="6" s="1"/>
  <c r="B7278" i="6"/>
  <c r="H7278" i="6" s="1" a="1"/>
  <c r="H7278" i="6" s="1"/>
  <c r="I7278" i="6" s="1"/>
  <c r="J7278" i="6" s="1"/>
  <c r="B7446" i="6"/>
  <c r="B942" i="6"/>
  <c r="H942" i="6" s="1" a="1"/>
  <c r="H942" i="6" s="1"/>
  <c r="I942" i="6" s="1"/>
  <c r="J942" i="6" s="1"/>
  <c r="B366" i="6"/>
  <c r="H366" i="6" s="1" a="1"/>
  <c r="H366" i="6" s="1"/>
  <c r="I366" i="6" s="1"/>
  <c r="J366" i="6" s="1"/>
  <c r="B150" i="6"/>
  <c r="H150" i="6" s="1" a="1"/>
  <c r="H150" i="6" s="1"/>
  <c r="I150" i="6" s="1"/>
  <c r="J150" i="6" s="1"/>
  <c r="B102" i="6"/>
  <c r="H102" i="6" s="1" a="1"/>
  <c r="H102" i="6" s="1"/>
  <c r="I102" i="6" s="1"/>
  <c r="J102" i="6" s="1"/>
  <c r="B630" i="6"/>
  <c r="B1974" i="6"/>
  <c r="H1974" i="6" s="1" a="1"/>
  <c r="H1974" i="6" s="1"/>
  <c r="I1974" i="6" s="1"/>
  <c r="J1974" i="6" s="1"/>
  <c r="B1662" i="6"/>
  <c r="H1662" i="6" s="1" a="1"/>
  <c r="H1662" i="6" s="1"/>
  <c r="I1662" i="6" s="1"/>
  <c r="J1662" i="6" s="1"/>
  <c r="B2286" i="6"/>
  <c r="H2286" i="6" s="1" a="1"/>
  <c r="H2286" i="6" s="1"/>
  <c r="I2286" i="6" s="1"/>
  <c r="J2286" i="6" s="1"/>
  <c r="B1926" i="6"/>
  <c r="H1926" i="6" s="1" a="1"/>
  <c r="H1926" i="6" s="1"/>
  <c r="I1926" i="6" s="1"/>
  <c r="J1926" i="6" s="1"/>
  <c r="B1710" i="6"/>
  <c r="B3126" i="6"/>
  <c r="B3246" i="6"/>
  <c r="H3246" i="6" s="1" a="1"/>
  <c r="H3246" i="6" s="1"/>
  <c r="I3246" i="6" s="1"/>
  <c r="J3246" i="6" s="1"/>
  <c r="B2622" i="6"/>
  <c r="H2622" i="6" s="1" a="1"/>
  <c r="H2622" i="6" s="1"/>
  <c r="I2622" i="6" s="1"/>
  <c r="J2622" i="6" s="1"/>
  <c r="B3678" i="6"/>
  <c r="H3678" i="6" s="1" a="1"/>
  <c r="H3678" i="6" s="1"/>
  <c r="I3678" i="6" s="1"/>
  <c r="J3678" i="6" s="1"/>
  <c r="B3222" i="6"/>
  <c r="H3222" i="6" s="1" a="1"/>
  <c r="H3222" i="6" s="1"/>
  <c r="I3222" i="6" s="1"/>
  <c r="J3222" i="6" s="1"/>
  <c r="B4158" i="6"/>
  <c r="H4158" i="6" s="1" a="1"/>
  <c r="H4158" i="6" s="1"/>
  <c r="I4158" i="6" s="1"/>
  <c r="J4158" i="6" s="1"/>
  <c r="B3894" i="6"/>
  <c r="H3894" i="6" s="1" a="1"/>
  <c r="H3894" i="6" s="1"/>
  <c r="I3894" i="6" s="1"/>
  <c r="J3894" i="6" s="1"/>
  <c r="B4782" i="6"/>
  <c r="H4782" i="6" s="1" a="1"/>
  <c r="H4782" i="6" s="1"/>
  <c r="I4782" i="6" s="1"/>
  <c r="J4782" i="6" s="1"/>
  <c r="B4854" i="6"/>
  <c r="H4854" i="6" s="1" a="1"/>
  <c r="H4854" i="6" s="1"/>
  <c r="I4854" i="6" s="1"/>
  <c r="J4854" i="6" s="1"/>
  <c r="B4614" i="6"/>
  <c r="H4614" i="6" s="1" a="1"/>
  <c r="H4614" i="6" s="1"/>
  <c r="I4614" i="6" s="1"/>
  <c r="J4614" i="6" s="1"/>
  <c r="B5502" i="6"/>
  <c r="H5502" i="6" s="1" a="1"/>
  <c r="H5502" i="6" s="1"/>
  <c r="I5502" i="6" s="1"/>
  <c r="J5502" i="6" s="1"/>
  <c r="B5934" i="6"/>
  <c r="H5934" i="6" s="1" a="1"/>
  <c r="H5934" i="6" s="1"/>
  <c r="I5934" i="6" s="1"/>
  <c r="J5934" i="6" s="1"/>
  <c r="B5958" i="6"/>
  <c r="H5958" i="6" s="1" a="1"/>
  <c r="H5958" i="6" s="1"/>
  <c r="I5958" i="6" s="1"/>
  <c r="J5958" i="6" s="1"/>
  <c r="B6246" i="6"/>
  <c r="B6390" i="6"/>
  <c r="B6750" i="6"/>
  <c r="B6726" i="6"/>
  <c r="H6726" i="6" s="1" a="1"/>
  <c r="H6726" i="6" s="1"/>
  <c r="I6726" i="6" s="1"/>
  <c r="J6726" i="6" s="1"/>
  <c r="B7254" i="6"/>
  <c r="B7182" i="6"/>
  <c r="B7422" i="6"/>
  <c r="H7422" i="6" s="1" a="1"/>
  <c r="H7422" i="6" s="1"/>
  <c r="I7422" i="6" s="1"/>
  <c r="J7422" i="6" s="1"/>
  <c r="B7926" i="6"/>
  <c r="H7926" i="6" s="1" a="1"/>
  <c r="H7926" i="6" s="1"/>
  <c r="I7926" i="6" s="1"/>
  <c r="J7926" i="6" s="1"/>
  <c r="B8070" i="6"/>
  <c r="H8070" i="6" s="1" a="1"/>
  <c r="H8070" i="6" s="1"/>
  <c r="I8070" i="6" s="1"/>
  <c r="J8070" i="6" s="1"/>
  <c r="B8406" i="6"/>
  <c r="H8406" i="6" s="1" a="1"/>
  <c r="H8406" i="6" s="1"/>
  <c r="I8406" i="6" s="1"/>
  <c r="J8406" i="6" s="1"/>
  <c r="B1302" i="6"/>
  <c r="H1302" i="6" s="1" a="1"/>
  <c r="H1302" i="6" s="1"/>
  <c r="I1302" i="6" s="1"/>
  <c r="J1302" i="6" s="1"/>
  <c r="B534" i="6"/>
  <c r="H534" i="6" s="1" a="1"/>
  <c r="H534" i="6" s="1"/>
  <c r="B846" i="6"/>
  <c r="B270" i="6"/>
  <c r="H270" i="6" s="1" a="1"/>
  <c r="H270" i="6" s="1"/>
  <c r="I270" i="6" s="1"/>
  <c r="J270" i="6" s="1"/>
  <c r="B870" i="6"/>
  <c r="H870" i="6" s="1" a="1"/>
  <c r="H870" i="6" s="1"/>
  <c r="I870" i="6" s="1"/>
  <c r="J870" i="6" s="1"/>
  <c r="B2478" i="6"/>
  <c r="B1854" i="6"/>
  <c r="H1854" i="6" s="1" a="1"/>
  <c r="H1854" i="6" s="1"/>
  <c r="I1854" i="6" s="1"/>
  <c r="J1854" i="6" s="1"/>
  <c r="B2502" i="6"/>
  <c r="H2502" i="6" s="1" a="1"/>
  <c r="H2502" i="6" s="1"/>
  <c r="I2502" i="6" s="1"/>
  <c r="J2502" i="6" s="1"/>
  <c r="B2142" i="6"/>
  <c r="H2142" i="6" s="1" a="1"/>
  <c r="H2142" i="6" s="1"/>
  <c r="I2142" i="6" s="1"/>
  <c r="J2142" i="6" s="1"/>
  <c r="B1950" i="6"/>
  <c r="H1950" i="6" s="1" a="1"/>
  <c r="H1950" i="6" s="1"/>
  <c r="I1950" i="6" s="1"/>
  <c r="J1950" i="6" s="1"/>
  <c r="B3534" i="6"/>
  <c r="H3534" i="6" s="1" a="1"/>
  <c r="H3534" i="6" s="1"/>
  <c r="I3534" i="6" s="1"/>
  <c r="J3534" i="6" s="1"/>
  <c r="B3366" i="6"/>
  <c r="H3366" i="6" s="1" a="1"/>
  <c r="H3366" i="6" s="1"/>
  <c r="I3366" i="6" s="1"/>
  <c r="J3366" i="6" s="1"/>
  <c r="B2670" i="6"/>
  <c r="H2670" i="6" s="1" a="1"/>
  <c r="H2670" i="6" s="1"/>
  <c r="I2670" i="6" s="1"/>
  <c r="J2670" i="6" s="1"/>
  <c r="B4062" i="6"/>
  <c r="H4062" i="6" s="1" a="1"/>
  <c r="H4062" i="6" s="1"/>
  <c r="I4062" i="6" s="1"/>
  <c r="J4062" i="6" s="1"/>
  <c r="B3510" i="6"/>
  <c r="H3510" i="6" s="1" a="1"/>
  <c r="H3510" i="6" s="1"/>
  <c r="I3510" i="6" s="1"/>
  <c r="J3510" i="6" s="1"/>
  <c r="B4350" i="6"/>
  <c r="H4350" i="6" s="1" a="1"/>
  <c r="H4350" i="6" s="1"/>
  <c r="I4350" i="6" s="1"/>
  <c r="J4350" i="6" s="1"/>
  <c r="B4278" i="6"/>
  <c r="H4278" i="6" s="1" a="1"/>
  <c r="H4278" i="6" s="1"/>
  <c r="I4278" i="6" s="1"/>
  <c r="J4278" i="6" s="1"/>
  <c r="B5166" i="6"/>
  <c r="H5166" i="6" s="1" a="1"/>
  <c r="H5166" i="6" s="1"/>
  <c r="I5166" i="6" s="1"/>
  <c r="J5166" i="6" s="1"/>
  <c r="B4974" i="6"/>
  <c r="H4974" i="6" s="1" a="1"/>
  <c r="H4974" i="6" s="1"/>
  <c r="I4974" i="6" s="1"/>
  <c r="J4974" i="6" s="1"/>
  <c r="B4758" i="6"/>
  <c r="H4758" i="6" s="1" a="1"/>
  <c r="H4758" i="6" s="1"/>
  <c r="I4758" i="6" s="1"/>
  <c r="J4758" i="6" s="1"/>
  <c r="B5718" i="6"/>
  <c r="B5310" i="6"/>
  <c r="H5310" i="6" s="1" a="1"/>
  <c r="H5310" i="6" s="1"/>
  <c r="I5310" i="6" s="1"/>
  <c r="J5310" i="6" s="1"/>
  <c r="B5622" i="6"/>
  <c r="H5622" i="6" s="1" a="1"/>
  <c r="H5622" i="6" s="1"/>
  <c r="I5622" i="6" s="1"/>
  <c r="J5622" i="6" s="1"/>
  <c r="B6030" i="6"/>
  <c r="B6582" i="6"/>
  <c r="H6582" i="6" s="1" a="1"/>
  <c r="H6582" i="6" s="1"/>
  <c r="I6582" i="6" s="1"/>
  <c r="J6582" i="6" s="1"/>
  <c r="B7974" i="6"/>
  <c r="H7974" i="6" s="1" a="1"/>
  <c r="H7974" i="6" s="1"/>
  <c r="I7974" i="6" s="1"/>
  <c r="J7974" i="6" s="1"/>
  <c r="B6846" i="6"/>
  <c r="H6846" i="6" s="1" a="1"/>
  <c r="H6846" i="6" s="1"/>
  <c r="I6846" i="6" s="1"/>
  <c r="J6846" i="6" s="1"/>
  <c r="B7350" i="6"/>
  <c r="H7350" i="6" s="1" a="1"/>
  <c r="H7350" i="6" s="1"/>
  <c r="I7350" i="6" s="1"/>
  <c r="J7350" i="6" s="1"/>
  <c r="B7326" i="6"/>
  <c r="H7326" i="6" s="1" a="1"/>
  <c r="H7326" i="6" s="1"/>
  <c r="I7326" i="6" s="1"/>
  <c r="J7326" i="6" s="1"/>
  <c r="B7950" i="6"/>
  <c r="H7950" i="6" s="1" a="1"/>
  <c r="H7950" i="6" s="1"/>
  <c r="I7950" i="6" s="1"/>
  <c r="J7950" i="6" s="1"/>
  <c r="B7494" i="6"/>
  <c r="H7494" i="6" s="1" a="1"/>
  <c r="H7494" i="6" s="1"/>
  <c r="I7494" i="6" s="1"/>
  <c r="J7494" i="6" s="1"/>
  <c r="B8310" i="6"/>
  <c r="B1374" i="6"/>
  <c r="H1374" i="6" s="1" a="1"/>
  <c r="H1374" i="6" s="1"/>
  <c r="I1374" i="6" s="1"/>
  <c r="J1374" i="6" s="1"/>
  <c r="B582" i="6"/>
  <c r="H582" i="6" s="1" a="1"/>
  <c r="H582" i="6" s="1"/>
  <c r="I582" i="6" s="1"/>
  <c r="J582" i="6" s="1"/>
  <c r="B918" i="6"/>
  <c r="H918" i="6" s="1" a="1"/>
  <c r="H918" i="6" s="1"/>
  <c r="I918" i="6" s="1"/>
  <c r="J918" i="6" s="1"/>
  <c r="B174" i="6"/>
  <c r="H174" i="6" s="1" a="1"/>
  <c r="H174" i="6" s="1"/>
  <c r="I174" i="6" s="1"/>
  <c r="J174" i="6" s="1"/>
  <c r="B1086" i="6"/>
  <c r="H1086" i="6" s="1" a="1"/>
  <c r="H1086" i="6" s="1"/>
  <c r="I1086" i="6" s="1"/>
  <c r="J1086" i="6" s="1"/>
  <c r="B2718" i="6"/>
  <c r="H2718" i="6" s="1" a="1"/>
  <c r="H2718" i="6" s="1"/>
  <c r="I2718" i="6" s="1"/>
  <c r="J2718" i="6" s="1"/>
  <c r="B1998" i="6"/>
  <c r="H1998" i="6" s="1" a="1"/>
  <c r="H1998" i="6" s="1"/>
  <c r="I1998" i="6" s="1"/>
  <c r="J1998" i="6" s="1"/>
  <c r="B2526" i="6"/>
  <c r="B2166" i="6"/>
  <c r="H2166" i="6" s="1" a="1"/>
  <c r="H2166" i="6" s="1"/>
  <c r="I2166" i="6" s="1"/>
  <c r="J2166" i="6" s="1"/>
  <c r="B2334" i="6"/>
  <c r="H2334" i="6" s="1" a="1"/>
  <c r="H2334" i="6" s="1"/>
  <c r="I2334" i="6" s="1"/>
  <c r="J2334" i="6" s="1"/>
  <c r="B3630" i="6"/>
  <c r="H3630" i="6" s="1" a="1"/>
  <c r="H3630" i="6" s="1"/>
  <c r="I3630" i="6" s="1"/>
  <c r="J3630" i="6" s="1"/>
  <c r="B3390" i="6"/>
  <c r="H3390" i="6" s="1" a="1"/>
  <c r="H3390" i="6" s="1"/>
  <c r="B2814" i="6"/>
  <c r="B2574" i="6"/>
  <c r="B3606" i="6"/>
  <c r="H3606" i="6" s="1" a="1"/>
  <c r="H3606" i="6" s="1"/>
  <c r="I3606" i="6" s="1"/>
  <c r="J3606" i="6" s="1"/>
  <c r="B4542" i="6"/>
  <c r="H4542" i="6" s="1" a="1"/>
  <c r="H4542" i="6" s="1"/>
  <c r="I4542" i="6" s="1"/>
  <c r="J4542" i="6" s="1"/>
  <c r="B4374" i="6"/>
  <c r="H4374" i="6" s="1" a="1"/>
  <c r="H4374" i="6" s="1"/>
  <c r="I4374" i="6" s="1"/>
  <c r="J4374" i="6" s="1"/>
  <c r="B5238" i="6"/>
  <c r="H5238" i="6" s="1" a="1"/>
  <c r="H5238" i="6" s="1"/>
  <c r="I5238" i="6" s="1"/>
  <c r="J5238" i="6" s="1"/>
  <c r="B5118" i="6"/>
  <c r="H5118" i="6" s="1" a="1"/>
  <c r="H5118" i="6" s="1"/>
  <c r="I5118" i="6" s="1"/>
  <c r="J5118" i="6" s="1"/>
  <c r="B4806" i="6"/>
  <c r="H4806" i="6" s="1" a="1"/>
  <c r="H4806" i="6" s="1"/>
  <c r="I4806" i="6" s="1"/>
  <c r="J4806" i="6" s="1"/>
  <c r="B5838" i="6"/>
  <c r="H5838" i="6" s="1" a="1"/>
  <c r="H5838" i="6" s="1"/>
  <c r="I5838" i="6" s="1"/>
  <c r="J5838" i="6" s="1"/>
  <c r="B5478" i="6"/>
  <c r="H5478" i="6" s="1" a="1"/>
  <c r="H5478" i="6" s="1"/>
  <c r="I5478" i="6" s="1"/>
  <c r="J5478" i="6" s="1"/>
  <c r="B5694" i="6"/>
  <c r="H5694" i="6" s="1" a="1"/>
  <c r="H5694" i="6" s="1"/>
  <c r="I5694" i="6" s="1"/>
  <c r="J5694" i="6" s="1"/>
  <c r="B6342" i="6"/>
  <c r="H6342" i="6" s="1" a="1"/>
  <c r="H6342" i="6" s="1"/>
  <c r="I6342" i="6" s="1"/>
  <c r="J6342" i="6" s="1"/>
  <c r="B6678" i="6"/>
  <c r="B8046" i="6"/>
  <c r="H8046" i="6" s="1" a="1"/>
  <c r="H8046" i="6" s="1"/>
  <c r="I8046" i="6" s="1"/>
  <c r="J8046" i="6" s="1"/>
  <c r="B6942" i="6"/>
  <c r="H6942" i="6" s="1" a="1"/>
  <c r="H6942" i="6" s="1"/>
  <c r="I6942" i="6" s="1"/>
  <c r="J6942" i="6" s="1"/>
  <c r="B7686" i="6"/>
  <c r="H7686" i="6" s="1" a="1"/>
  <c r="H7686" i="6" s="1"/>
  <c r="I7686" i="6" s="1"/>
  <c r="J7686" i="6" s="1"/>
  <c r="B7374" i="6"/>
  <c r="H7374" i="6" s="1" a="1"/>
  <c r="H7374" i="6" s="1"/>
  <c r="I7374" i="6" s="1"/>
  <c r="J7374" i="6" s="1"/>
  <c r="B8142" i="6"/>
  <c r="H8142" i="6" s="1" a="1"/>
  <c r="H8142" i="6" s="1"/>
  <c r="I8142" i="6" s="1"/>
  <c r="J8142" i="6" s="1"/>
  <c r="B7542" i="6"/>
  <c r="B414" i="6"/>
  <c r="B198" i="6"/>
  <c r="B966" i="6"/>
  <c r="B990" i="6"/>
  <c r="B294" i="6"/>
  <c r="H294" i="6" s="1" a="1"/>
  <c r="H294" i="6" s="1"/>
  <c r="I294" i="6" s="1"/>
  <c r="J294" i="6" s="1"/>
  <c r="B1182" i="6"/>
  <c r="H1182" i="6" s="1" a="1"/>
  <c r="H1182" i="6" s="1"/>
  <c r="I1182" i="6" s="1"/>
  <c r="J1182" i="6" s="1"/>
  <c r="B3054" i="6"/>
  <c r="H3054" i="6" s="1" a="1"/>
  <c r="H3054" i="6" s="1"/>
  <c r="I3054" i="6" s="1"/>
  <c r="J3054" i="6" s="1"/>
  <c r="B2094" i="6"/>
  <c r="H2094" i="6" s="1" a="1"/>
  <c r="H2094" i="6" s="1"/>
  <c r="I2094" i="6" s="1"/>
  <c r="J2094" i="6" s="1"/>
  <c r="B1446" i="6"/>
  <c r="H1446" i="6" s="1" a="1"/>
  <c r="H1446" i="6" s="1"/>
  <c r="I1446" i="6" s="1"/>
  <c r="J1446" i="6" s="1"/>
  <c r="B2454" i="6"/>
  <c r="B2358" i="6"/>
  <c r="H2358" i="6" s="1" a="1"/>
  <c r="H2358" i="6" s="1"/>
  <c r="I2358" i="6" s="1"/>
  <c r="J2358" i="6" s="1"/>
  <c r="B3822" i="6"/>
  <c r="H3822" i="6" s="1" a="1"/>
  <c r="H3822" i="6" s="1"/>
  <c r="I3822" i="6" s="1"/>
  <c r="J3822" i="6" s="1"/>
  <c r="B3414" i="6"/>
  <c r="B3006" i="6"/>
  <c r="H3006" i="6" s="1" a="1"/>
  <c r="H3006" i="6" s="1"/>
  <c r="I3006" i="6" s="1"/>
  <c r="J3006" i="6" s="1"/>
  <c r="B2838" i="6"/>
  <c r="H2838" i="6" s="1" a="1"/>
  <c r="H2838" i="6" s="1"/>
  <c r="I2838" i="6" s="1"/>
  <c r="J2838" i="6" s="1"/>
  <c r="B3702" i="6"/>
  <c r="H3702" i="6" s="1" a="1"/>
  <c r="H3702" i="6" s="1"/>
  <c r="I3702" i="6" s="1"/>
  <c r="J3702" i="6" s="1"/>
  <c r="B4830" i="6"/>
  <c r="H4830" i="6" s="1" a="1"/>
  <c r="H4830" i="6" s="1"/>
  <c r="I4830" i="6" s="1"/>
  <c r="J4830" i="6" s="1"/>
  <c r="B4446" i="6"/>
  <c r="H4446" i="6" s="1" a="1"/>
  <c r="H4446" i="6" s="1"/>
  <c r="I4446" i="6" s="1"/>
  <c r="J4446" i="6" s="1"/>
  <c r="B4086" i="6"/>
  <c r="H4086" i="6" s="1" a="1"/>
  <c r="H4086" i="6" s="1"/>
  <c r="I4086" i="6" s="1"/>
  <c r="J4086" i="6" s="1"/>
  <c r="B5142" i="6"/>
  <c r="H5142" i="6" s="1" a="1"/>
  <c r="H5142" i="6" s="1"/>
  <c r="I5142" i="6" s="1"/>
  <c r="J5142" i="6" s="1"/>
  <c r="B5094" i="6"/>
  <c r="H5094" i="6" s="1" a="1"/>
  <c r="H5094" i="6" s="1"/>
  <c r="I5094" i="6" s="1"/>
  <c r="J5094" i="6" s="1"/>
  <c r="B6006" i="6"/>
  <c r="H6006" i="6" s="1" a="1"/>
  <c r="H6006" i="6" s="1"/>
  <c r="I6006" i="6" s="1"/>
  <c r="J6006" i="6" s="1"/>
  <c r="B5526" i="6"/>
  <c r="H5526" i="6" s="1" a="1"/>
  <c r="H5526" i="6" s="1"/>
  <c r="I5526" i="6" s="1"/>
  <c r="J5526" i="6" s="1"/>
  <c r="B5814" i="6"/>
  <c r="B6126" i="6"/>
  <c r="B6438" i="6"/>
  <c r="H6438" i="6" s="1" a="1"/>
  <c r="H6438" i="6" s="1"/>
  <c r="I6438" i="6" s="1"/>
  <c r="J6438" i="6" s="1"/>
  <c r="B6702" i="6"/>
  <c r="B6966" i="6"/>
  <c r="B6894" i="6"/>
  <c r="H6894" i="6" s="1" a="1"/>
  <c r="H6894" i="6" s="1"/>
  <c r="I6894" i="6" s="1"/>
  <c r="J6894" i="6" s="1"/>
  <c r="B7638" i="6"/>
  <c r="H7638" i="6" s="1" a="1"/>
  <c r="H7638" i="6" s="1"/>
  <c r="I7638" i="6" s="1"/>
  <c r="J7638" i="6" s="1"/>
  <c r="B8022" i="6"/>
  <c r="B7998" i="6"/>
  <c r="H7998" i="6" s="1" a="1"/>
  <c r="H7998" i="6" s="1"/>
  <c r="I7998" i="6" s="1"/>
  <c r="J7998" i="6" s="1"/>
  <c r="D6" i="5"/>
  <c r="B8359" i="6"/>
  <c r="H8359" i="6" s="1" a="1"/>
  <c r="H8359" i="6" s="1"/>
  <c r="B8167" i="6"/>
  <c r="H8167" i="6" s="1" a="1"/>
  <c r="H8167" i="6" s="1"/>
  <c r="B7855" i="6"/>
  <c r="H7855" i="6" s="1" a="1"/>
  <c r="H7855" i="6" s="1"/>
  <c r="B7807" i="6"/>
  <c r="H7807" i="6" s="1" a="1"/>
  <c r="H7807" i="6" s="1"/>
  <c r="B6895" i="6"/>
  <c r="H6895" i="6" s="1" a="1"/>
  <c r="H6895" i="6" s="1"/>
  <c r="B6967" i="6"/>
  <c r="H6967" i="6" s="1" a="1"/>
  <c r="H6967" i="6" s="1"/>
  <c r="B7687" i="6"/>
  <c r="H7687" i="6" s="1" a="1"/>
  <c r="H7687" i="6" s="1"/>
  <c r="B6583" i="6"/>
  <c r="H6583" i="6" s="1" a="1"/>
  <c r="H6583" i="6" s="1"/>
  <c r="B6343" i="6"/>
  <c r="H6343" i="6" s="1" a="1"/>
  <c r="H6343" i="6" s="1"/>
  <c r="B5791" i="6"/>
  <c r="H5791" i="6" s="1" a="1"/>
  <c r="H5791" i="6" s="1"/>
  <c r="B5527" i="6"/>
  <c r="H5527" i="6" s="1" a="1"/>
  <c r="H5527" i="6" s="1"/>
  <c r="B5863" i="6"/>
  <c r="H5863" i="6" s="1" a="1"/>
  <c r="H5863" i="6" s="1"/>
  <c r="B5095" i="6"/>
  <c r="H5095" i="6" s="1" a="1"/>
  <c r="H5095" i="6" s="1"/>
  <c r="B5239" i="6"/>
  <c r="H5239" i="6" s="1" a="1"/>
  <c r="H5239" i="6" s="1"/>
  <c r="B4207" i="6"/>
  <c r="B4399" i="6"/>
  <c r="H4399" i="6" s="1" a="1"/>
  <c r="H4399" i="6" s="1"/>
  <c r="B4639" i="6"/>
  <c r="H4639" i="6" s="1" a="1"/>
  <c r="H4639" i="6" s="1"/>
  <c r="B3607" i="6"/>
  <c r="B4015" i="6"/>
  <c r="B3343" i="6"/>
  <c r="H3343" i="6" s="1" a="1"/>
  <c r="H3343" i="6" s="1"/>
  <c r="B2671" i="6"/>
  <c r="H2671" i="6" s="1" a="1"/>
  <c r="H2671" i="6" s="1"/>
  <c r="B3103" i="6"/>
  <c r="H3103" i="6" s="1" a="1"/>
  <c r="H3103" i="6" s="1"/>
  <c r="B3823" i="6"/>
  <c r="H3823" i="6" s="1" a="1"/>
  <c r="H3823" i="6" s="1"/>
  <c r="B2743" i="6"/>
  <c r="B1615" i="6"/>
  <c r="H1615" i="6" s="1" a="1"/>
  <c r="H1615" i="6" s="1"/>
  <c r="B2359" i="6"/>
  <c r="B1495" i="6"/>
  <c r="H1495" i="6" s="1" a="1"/>
  <c r="H1495" i="6" s="1"/>
  <c r="B2095" i="6"/>
  <c r="H2095" i="6" s="1" a="1"/>
  <c r="H2095" i="6" s="1"/>
  <c r="I2095" i="6" s="1"/>
  <c r="J2095" i="6" s="1"/>
  <c r="B1423" i="6"/>
  <c r="H1423" i="6" s="1" a="1"/>
  <c r="H1423" i="6" s="1"/>
  <c r="I1423" i="6" s="1"/>
  <c r="J1423" i="6" s="1"/>
  <c r="B2263" i="6"/>
  <c r="H2263" i="6" s="1" a="1"/>
  <c r="H2263" i="6" s="1"/>
  <c r="I2263" i="6" s="1"/>
  <c r="J2263" i="6" s="1"/>
  <c r="B1255" i="6"/>
  <c r="H1255" i="6" s="1" a="1"/>
  <c r="H1255" i="6" s="1"/>
  <c r="B799" i="6"/>
  <c r="H799" i="6" s="1" a="1"/>
  <c r="H799" i="6" s="1"/>
  <c r="B175" i="6"/>
  <c r="H175" i="6" s="1" a="1"/>
  <c r="H175" i="6" s="1"/>
  <c r="B607" i="6"/>
  <c r="H607" i="6" s="1" a="1"/>
  <c r="H607" i="6" s="1"/>
  <c r="B895" i="6"/>
  <c r="H895" i="6" s="1" a="1"/>
  <c r="H895" i="6" s="1"/>
  <c r="B103" i="6"/>
  <c r="H103" i="6" s="1" a="1"/>
  <c r="H103" i="6" s="1"/>
  <c r="B1183" i="6"/>
  <c r="H1183" i="6" s="1" a="1"/>
  <c r="H1183" i="6" s="1"/>
  <c r="B55" i="6"/>
  <c r="H55" i="6" s="1" a="1"/>
  <c r="H55" i="6" s="1"/>
  <c r="B7" i="6"/>
  <c r="H7" i="6" s="1"/>
  <c r="B1903" i="6"/>
  <c r="B679" i="6"/>
  <c r="H679" i="6" s="1" a="1"/>
  <c r="H679" i="6" s="1"/>
  <c r="B343" i="6"/>
  <c r="H343" i="6" s="1" a="1"/>
  <c r="H343" i="6" s="1"/>
  <c r="B583" i="6"/>
  <c r="H583" i="6" s="1" a="1"/>
  <c r="H583" i="6" s="1"/>
  <c r="B1087" i="6"/>
  <c r="H1087" i="6" s="1" a="1"/>
  <c r="H1087" i="6" s="1"/>
  <c r="B8335" i="6"/>
  <c r="H8335" i="6" s="1" a="1"/>
  <c r="H8335" i="6" s="1"/>
  <c r="B7879" i="6"/>
  <c r="H7879" i="6" s="1" a="1"/>
  <c r="H7879" i="6" s="1"/>
  <c r="B7279" i="6"/>
  <c r="H7279" i="6" s="1" a="1"/>
  <c r="H7279" i="6" s="1"/>
  <c r="B7303" i="6"/>
  <c r="H7303" i="6" s="1" a="1"/>
  <c r="H7303" i="6" s="1"/>
  <c r="B6799" i="6"/>
  <c r="H6799" i="6" s="1" a="1"/>
  <c r="H6799" i="6" s="1"/>
  <c r="B6511" i="6"/>
  <c r="B6367" i="6"/>
  <c r="H6367" i="6" s="1" a="1"/>
  <c r="H6367" i="6" s="1"/>
  <c r="B6031" i="6"/>
  <c r="H6031" i="6" s="1" a="1"/>
  <c r="H6031" i="6" s="1"/>
  <c r="B5407" i="6"/>
  <c r="H5407" i="6" s="1" a="1"/>
  <c r="H5407" i="6" s="1"/>
  <c r="B5263" i="6"/>
  <c r="H5263" i="6" s="1" a="1"/>
  <c r="H5263" i="6" s="1"/>
  <c r="B4831" i="6"/>
  <c r="H4831" i="6" s="1" a="1"/>
  <c r="H4831" i="6" s="1"/>
  <c r="B4759" i="6"/>
  <c r="H4759" i="6" s="1" a="1"/>
  <c r="H4759" i="6" s="1"/>
  <c r="B3991" i="6"/>
  <c r="H3991" i="6" s="1" a="1"/>
  <c r="H3991" i="6" s="1"/>
  <c r="B3295" i="6"/>
  <c r="H3295" i="6" s="1" a="1"/>
  <c r="H3295" i="6" s="1"/>
  <c r="B3007" i="6"/>
  <c r="H3007" i="6" s="1" a="1"/>
  <c r="H3007" i="6" s="1"/>
  <c r="B2959" i="6"/>
  <c r="H2959" i="6" s="1" a="1"/>
  <c r="H2959" i="6" s="1"/>
  <c r="B2335" i="6"/>
  <c r="H2335" i="6" s="1" a="1"/>
  <c r="H2335" i="6" s="1"/>
  <c r="B2023" i="6"/>
  <c r="H2023" i="6" s="1" a="1"/>
  <c r="H2023" i="6" s="1"/>
  <c r="B1855" i="6"/>
  <c r="B2191" i="6"/>
  <c r="B463" i="6"/>
  <c r="B319" i="6"/>
  <c r="H319" i="6" s="1" a="1"/>
  <c r="H319" i="6" s="1"/>
  <c r="B223" i="6"/>
  <c r="H223" i="6" s="1" a="1"/>
  <c r="H223" i="6" s="1"/>
  <c r="B7183" i="6"/>
  <c r="H7183" i="6" s="1" a="1"/>
  <c r="H7183" i="6" s="1"/>
  <c r="B6655" i="6"/>
  <c r="H6655" i="6" s="1" a="1"/>
  <c r="H6655" i="6" s="1"/>
  <c r="B6175" i="6"/>
  <c r="H6175" i="6" s="1" a="1"/>
  <c r="H6175" i="6" s="1"/>
  <c r="B8215" i="6"/>
  <c r="H8215" i="6" s="1" a="1"/>
  <c r="H8215" i="6" s="1"/>
  <c r="B8407" i="6"/>
  <c r="B7759" i="6"/>
  <c r="H7759" i="6" s="1" a="1"/>
  <c r="H7759" i="6" s="1"/>
  <c r="B7375" i="6"/>
  <c r="H7375" i="6" s="1" a="1"/>
  <c r="H7375" i="6" s="1"/>
  <c r="B7903" i="6"/>
  <c r="H7903" i="6" s="1" a="1"/>
  <c r="H7903" i="6" s="1"/>
  <c r="B6943" i="6"/>
  <c r="H6943" i="6" s="1" a="1"/>
  <c r="H6943" i="6" s="1"/>
  <c r="B6703" i="6"/>
  <c r="H6703" i="6" s="1" a="1"/>
  <c r="H6703" i="6" s="1"/>
  <c r="B6871" i="6"/>
  <c r="H6871" i="6" s="1" a="1"/>
  <c r="H6871" i="6" s="1"/>
  <c r="B6271" i="6"/>
  <c r="H6271" i="6" s="1" a="1"/>
  <c r="H6271" i="6" s="1"/>
  <c r="B5623" i="6"/>
  <c r="H5623" i="6" s="1" a="1"/>
  <c r="H5623" i="6" s="1"/>
  <c r="B5479" i="6"/>
  <c r="H5479" i="6" s="1" a="1"/>
  <c r="H5479" i="6" s="1"/>
  <c r="B5719" i="6"/>
  <c r="H5719" i="6" s="1" a="1"/>
  <c r="H5719" i="6" s="1"/>
  <c r="B4927" i="6"/>
  <c r="H4927" i="6" s="1" a="1"/>
  <c r="H4927" i="6" s="1"/>
  <c r="B5143" i="6"/>
  <c r="H5143" i="6" s="1" a="1"/>
  <c r="H5143" i="6" s="1"/>
  <c r="B4111" i="6"/>
  <c r="H4111" i="6" s="1" a="1"/>
  <c r="H4111" i="6" s="1"/>
  <c r="B4279" i="6"/>
  <c r="H4279" i="6" s="1" a="1"/>
  <c r="H4279" i="6" s="1"/>
  <c r="I4279" i="6" s="1"/>
  <c r="J4279" i="6" s="1"/>
  <c r="B4591" i="6"/>
  <c r="B3511" i="6"/>
  <c r="H3511" i="6" s="1" a="1"/>
  <c r="H3511" i="6" s="1"/>
  <c r="B3775" i="6"/>
  <c r="H3775" i="6" s="1" a="1"/>
  <c r="H3775" i="6" s="1"/>
  <c r="B3223" i="6"/>
  <c r="H3223" i="6" s="1" a="1"/>
  <c r="H3223" i="6" s="1"/>
  <c r="B2647" i="6"/>
  <c r="H2647" i="6" s="1" a="1"/>
  <c r="H2647" i="6" s="1"/>
  <c r="B3031" i="6"/>
  <c r="H3031" i="6" s="1" a="1"/>
  <c r="H3031" i="6" s="1"/>
  <c r="B3727" i="6"/>
  <c r="H3727" i="6" s="1" a="1"/>
  <c r="H3727" i="6" s="1"/>
  <c r="B2599" i="6"/>
  <c r="H2599" i="6" s="1" a="1"/>
  <c r="H2599" i="6" s="1"/>
  <c r="B1591" i="6"/>
  <c r="H1591" i="6" s="1" a="1"/>
  <c r="H1591" i="6" s="1"/>
  <c r="B2143" i="6"/>
  <c r="H2143" i="6" s="1" a="1"/>
  <c r="H2143" i="6" s="1"/>
  <c r="B1471" i="6"/>
  <c r="H1471" i="6" s="1" a="1"/>
  <c r="H1471" i="6" s="1"/>
  <c r="B1999" i="6"/>
  <c r="H1999" i="6" s="1" a="1"/>
  <c r="H1999" i="6" s="1"/>
  <c r="B2767" i="6"/>
  <c r="H2767" i="6" s="1" a="1"/>
  <c r="H2767" i="6" s="1"/>
  <c r="B2239" i="6"/>
  <c r="H2239" i="6" s="1" a="1"/>
  <c r="H2239" i="6" s="1"/>
  <c r="B1159" i="6"/>
  <c r="H1159" i="6" s="1" a="1"/>
  <c r="H1159" i="6" s="1"/>
  <c r="I1159" i="6" s="1"/>
  <c r="J1159" i="6" s="1"/>
  <c r="B703" i="6"/>
  <c r="H703" i="6" s="1" a="1"/>
  <c r="H703" i="6" s="1"/>
  <c r="B1231" i="6"/>
  <c r="H1231" i="6" s="1" a="1"/>
  <c r="H1231" i="6" s="1"/>
  <c r="I1231" i="6" s="1"/>
  <c r="J1231" i="6" s="1"/>
  <c r="B367" i="6"/>
  <c r="H367" i="6" s="1" a="1"/>
  <c r="H367" i="6" s="1"/>
  <c r="B871" i="6"/>
  <c r="H871" i="6" s="1" a="1"/>
  <c r="H871" i="6" s="1"/>
  <c r="B487" i="6"/>
  <c r="H487" i="6" s="1" a="1"/>
  <c r="H487" i="6" s="1"/>
  <c r="B1111" i="6"/>
  <c r="H1111" i="6" s="1" a="1"/>
  <c r="H1111" i="6" s="1"/>
  <c r="E7" i="5"/>
  <c r="F7" i="5" s="1"/>
  <c r="B8119" i="6"/>
  <c r="H8119" i="6" s="1" a="1"/>
  <c r="H8119" i="6" s="1"/>
  <c r="B7927" i="6"/>
  <c r="H7927" i="6" s="1" a="1"/>
  <c r="H7927" i="6" s="1"/>
  <c r="B7543" i="6"/>
  <c r="H7543" i="6" s="1" a="1"/>
  <c r="H7543" i="6" s="1"/>
  <c r="B7327" i="6"/>
  <c r="H7327" i="6" s="1" a="1"/>
  <c r="H7327" i="6" s="1"/>
  <c r="B7351" i="6"/>
  <c r="H7351" i="6" s="1" a="1"/>
  <c r="H7351" i="6" s="1"/>
  <c r="B6847" i="6"/>
  <c r="H6847" i="6" s="1" a="1"/>
  <c r="H6847" i="6" s="1"/>
  <c r="B6607" i="6"/>
  <c r="H6607" i="6" s="1" a="1"/>
  <c r="H6607" i="6" s="1"/>
  <c r="B6439" i="6"/>
  <c r="H6439" i="6" s="1" a="1"/>
  <c r="H6439" i="6" s="1"/>
  <c r="I6439" i="6" s="1"/>
  <c r="J6439" i="6" s="1"/>
  <c r="B6223" i="6"/>
  <c r="H6223" i="6" s="1" a="1"/>
  <c r="H6223" i="6" s="1"/>
  <c r="B5455" i="6"/>
  <c r="H5455" i="6" s="1" a="1"/>
  <c r="H5455" i="6" s="1"/>
  <c r="B5311" i="6"/>
  <c r="H5311" i="6" s="1" a="1"/>
  <c r="H5311" i="6" s="1"/>
  <c r="B5647" i="6"/>
  <c r="H5647" i="6" s="1" a="1"/>
  <c r="H5647" i="6" s="1"/>
  <c r="B4879" i="6"/>
  <c r="H4879" i="6" s="1" a="1"/>
  <c r="H4879" i="6" s="1"/>
  <c r="B4975" i="6"/>
  <c r="B4087" i="6"/>
  <c r="H4087" i="6" s="1" a="1"/>
  <c r="H4087" i="6" s="1"/>
  <c r="B4183" i="6"/>
  <c r="H4183" i="6" s="1" a="1"/>
  <c r="H4183" i="6" s="1"/>
  <c r="B4255" i="6"/>
  <c r="H4255" i="6" s="1" a="1"/>
  <c r="H4255" i="6" s="1"/>
  <c r="I4255" i="6" s="1"/>
  <c r="J4255" i="6" s="1"/>
  <c r="B3439" i="6"/>
  <c r="B3679" i="6"/>
  <c r="B3175" i="6"/>
  <c r="H3175" i="6" s="1" a="1"/>
  <c r="H3175" i="6" s="1"/>
  <c r="B2575" i="6"/>
  <c r="H2575" i="6" s="1" a="1"/>
  <c r="H2575" i="6" s="1"/>
  <c r="B2983" i="6"/>
  <c r="H2983" i="6" s="1" a="1"/>
  <c r="H2983" i="6" s="1"/>
  <c r="I2983" i="6" s="1"/>
  <c r="J2983" i="6" s="1"/>
  <c r="B3631" i="6"/>
  <c r="H3631" i="6" s="1" a="1"/>
  <c r="H3631" i="6" s="1"/>
  <c r="B2383" i="6"/>
  <c r="H2383" i="6" s="1" a="1"/>
  <c r="H2383" i="6" s="1"/>
  <c r="B1567" i="6"/>
  <c r="H1567" i="6" s="1" a="1"/>
  <c r="H1567" i="6" s="1"/>
  <c r="B2119" i="6"/>
  <c r="H2119" i="6" s="1" a="1"/>
  <c r="H2119" i="6" s="1"/>
  <c r="I2119" i="6" s="1"/>
  <c r="J2119" i="6" s="1"/>
  <c r="B1447" i="6"/>
  <c r="H1447" i="6" s="1" a="1"/>
  <c r="H1447" i="6" s="1"/>
  <c r="B2527" i="6"/>
  <c r="B2215" i="6"/>
  <c r="B1063" i="6"/>
  <c r="H1063" i="6" s="1" a="1"/>
  <c r="H1063" i="6" s="1"/>
  <c r="B1135" i="6"/>
  <c r="H1135" i="6" s="1" a="1"/>
  <c r="H1135" i="6" s="1"/>
  <c r="B247" i="6"/>
  <c r="H247" i="6" s="1" a="1"/>
  <c r="H247" i="6" s="1"/>
  <c r="B7423" i="6"/>
  <c r="H7423" i="6" s="1" a="1"/>
  <c r="H7423" i="6" s="1"/>
  <c r="B5551" i="6"/>
  <c r="H5551" i="6" s="1" a="1"/>
  <c r="H5551" i="6" s="1"/>
  <c r="B5047" i="6"/>
  <c r="B4159" i="6"/>
  <c r="H4159" i="6" s="1" a="1"/>
  <c r="H4159" i="6" s="1"/>
  <c r="B3583" i="6"/>
  <c r="B3943" i="6"/>
  <c r="B3535" i="6"/>
  <c r="H3535" i="6" s="1" a="1"/>
  <c r="H3535" i="6" s="1"/>
  <c r="B1519" i="6"/>
  <c r="B3199" i="6"/>
  <c r="H3199" i="6" s="1" a="1"/>
  <c r="H3199" i="6" s="1"/>
  <c r="I3199" i="6" s="1"/>
  <c r="J3199" i="6" s="1"/>
  <c r="B2503" i="6"/>
  <c r="H2503" i="6" s="1" a="1"/>
  <c r="H2503" i="6" s="1"/>
  <c r="B1039" i="6"/>
  <c r="H1039" i="6" s="1" a="1"/>
  <c r="H1039" i="6" s="1"/>
  <c r="B967" i="6"/>
  <c r="H967" i="6" s="1" a="1"/>
  <c r="H967" i="6" s="1"/>
  <c r="B535" i="6"/>
  <c r="H535" i="6" s="1" a="1"/>
  <c r="H535" i="6" s="1"/>
  <c r="B751" i="6"/>
  <c r="H751" i="6" s="1" a="1"/>
  <c r="H751" i="6" s="1"/>
  <c r="B8191" i="6"/>
  <c r="H8191" i="6" s="1" a="1"/>
  <c r="H8191" i="6" s="1"/>
  <c r="B7663" i="6"/>
  <c r="H7663" i="6" s="1" a="1"/>
  <c r="H7663" i="6" s="1"/>
  <c r="B7831" i="6"/>
  <c r="H7831" i="6" s="1" a="1"/>
  <c r="H7831" i="6" s="1"/>
  <c r="B8143" i="6"/>
  <c r="H8143" i="6" s="1" a="1"/>
  <c r="H8143" i="6" s="1"/>
  <c r="B7255" i="6"/>
  <c r="H7255" i="6" s="1" a="1"/>
  <c r="H7255" i="6" s="1"/>
  <c r="B6727" i="6"/>
  <c r="H6727" i="6" s="1" a="1"/>
  <c r="H6727" i="6" s="1"/>
  <c r="B6319" i="6"/>
  <c r="B5959" i="6"/>
  <c r="H5959" i="6" s="1" a="1"/>
  <c r="H5959" i="6" s="1"/>
  <c r="B5503" i="6"/>
  <c r="H5503" i="6" s="1" a="1"/>
  <c r="H5503" i="6" s="1"/>
  <c r="B4543" i="6"/>
  <c r="H4543" i="6" s="1" a="1"/>
  <c r="H4543" i="6" s="1"/>
  <c r="I4543" i="6" s="1"/>
  <c r="J4543" i="6" s="1"/>
  <c r="B8095" i="6"/>
  <c r="H8095" i="6" s="1" a="1"/>
  <c r="H8095" i="6" s="1"/>
  <c r="B8023" i="6"/>
  <c r="H8023" i="6" s="1" a="1"/>
  <c r="H8023" i="6" s="1"/>
  <c r="B8071" i="6"/>
  <c r="H8071" i="6" s="1" a="1"/>
  <c r="H8071" i="6" s="1"/>
  <c r="B7447" i="6"/>
  <c r="H7447" i="6" s="1" a="1"/>
  <c r="H7447" i="6" s="1"/>
  <c r="B7639" i="6"/>
  <c r="B7519" i="6"/>
  <c r="H7519" i="6" s="1" a="1"/>
  <c r="H7519" i="6" s="1"/>
  <c r="B7399" i="6"/>
  <c r="H7399" i="6" s="1" a="1"/>
  <c r="H7399" i="6" s="1"/>
  <c r="B7039" i="6"/>
  <c r="H7039" i="6" s="1" a="1"/>
  <c r="H7039" i="6" s="1"/>
  <c r="B7207" i="6"/>
  <c r="H7207" i="6" s="1" a="1"/>
  <c r="H7207" i="6" s="1"/>
  <c r="B7471" i="6"/>
  <c r="H7471" i="6" s="1" a="1"/>
  <c r="H7471" i="6" s="1"/>
  <c r="B6823" i="6"/>
  <c r="H6823" i="6" s="1" a="1"/>
  <c r="H6823" i="6" s="1"/>
  <c r="B6415" i="6"/>
  <c r="H6415" i="6" s="1" a="1"/>
  <c r="H6415" i="6" s="1"/>
  <c r="B6295" i="6"/>
  <c r="H6295" i="6" s="1" a="1"/>
  <c r="H6295" i="6" s="1"/>
  <c r="B6151" i="6"/>
  <c r="H6151" i="6" s="1" a="1"/>
  <c r="H6151" i="6" s="1"/>
  <c r="B5695" i="6"/>
  <c r="H5695" i="6" s="1" a="1"/>
  <c r="H5695" i="6" s="1"/>
  <c r="B5671" i="6"/>
  <c r="H5671" i="6" s="1" a="1"/>
  <c r="H5671" i="6" s="1"/>
  <c r="B5887" i="6"/>
  <c r="H5887" i="6" s="1" a="1"/>
  <c r="H5887" i="6" s="1"/>
  <c r="B5599" i="6"/>
  <c r="H5599" i="6" s="1" a="1"/>
  <c r="H5599" i="6" s="1"/>
  <c r="B4999" i="6"/>
  <c r="B4327" i="6"/>
  <c r="B4663" i="6"/>
  <c r="H4663" i="6" s="1" a="1"/>
  <c r="H4663" i="6" s="1"/>
  <c r="I4663" i="6" s="1"/>
  <c r="J4663" i="6" s="1"/>
  <c r="B5167" i="6"/>
  <c r="H5167" i="6" s="1" a="1"/>
  <c r="H5167" i="6" s="1"/>
  <c r="B4375" i="6"/>
  <c r="H4375" i="6" s="1" a="1"/>
  <c r="H4375" i="6" s="1"/>
  <c r="I4375" i="6" s="1"/>
  <c r="J4375" i="6" s="1"/>
  <c r="B4735" i="6"/>
  <c r="H4735" i="6" s="1" a="1"/>
  <c r="H4735" i="6" s="1"/>
  <c r="B3871" i="6"/>
  <c r="B8383" i="6"/>
  <c r="H8383" i="6" s="1" a="1"/>
  <c r="H8383" i="6" s="1"/>
  <c r="B7711" i="6"/>
  <c r="H7711" i="6" s="1" a="1"/>
  <c r="H7711" i="6" s="1"/>
  <c r="B8047" i="6"/>
  <c r="H8047" i="6" s="1" a="1"/>
  <c r="H8047" i="6" s="1"/>
  <c r="B7951" i="6"/>
  <c r="H7951" i="6" s="1" a="1"/>
  <c r="H7951" i="6" s="1"/>
  <c r="B7615" i="6"/>
  <c r="B7231" i="6"/>
  <c r="H7231" i="6" s="1" a="1"/>
  <c r="H7231" i="6" s="1"/>
  <c r="B7735" i="6"/>
  <c r="H7735" i="6" s="1" a="1"/>
  <c r="H7735" i="6" s="1"/>
  <c r="B7015" i="6"/>
  <c r="H7015" i="6" s="1" a="1"/>
  <c r="H7015" i="6" s="1"/>
  <c r="B6559" i="6"/>
  <c r="H6559" i="6" s="1" a="1"/>
  <c r="H6559" i="6" s="1"/>
  <c r="B6751" i="6"/>
  <c r="H6751" i="6" s="1" a="1"/>
  <c r="H6751" i="6" s="1"/>
  <c r="B6775" i="6"/>
  <c r="H6775" i="6" s="1" a="1"/>
  <c r="H6775" i="6" s="1"/>
  <c r="B6079" i="6"/>
  <c r="H6079" i="6" s="1" a="1"/>
  <c r="H6079" i="6" s="1"/>
  <c r="B6055" i="6"/>
  <c r="H6055" i="6" s="1" a="1"/>
  <c r="H6055" i="6" s="1"/>
  <c r="B5983" i="6"/>
  <c r="H5983" i="6" s="1" a="1"/>
  <c r="H5983" i="6" s="1"/>
  <c r="B5359" i="6"/>
  <c r="H5359" i="6" s="1" a="1"/>
  <c r="H5359" i="6" s="1"/>
  <c r="B5935" i="6"/>
  <c r="H5935" i="6" s="1" a="1"/>
  <c r="H5935" i="6" s="1"/>
  <c r="B5287" i="6"/>
  <c r="H5287" i="6" s="1" a="1"/>
  <c r="H5287" i="6" s="1"/>
  <c r="B4807" i="6"/>
  <c r="B5071" i="6"/>
  <c r="B4303" i="6"/>
  <c r="H4303" i="6" s="1" a="1"/>
  <c r="H4303" i="6" s="1"/>
  <c r="B4855" i="6"/>
  <c r="B3895" i="6"/>
  <c r="B4351" i="6"/>
  <c r="H4351" i="6" s="1" a="1"/>
  <c r="H4351" i="6" s="1"/>
  <c r="I4351" i="6" s="1"/>
  <c r="J4351" i="6" s="1"/>
  <c r="B3703" i="6"/>
  <c r="B8094" i="6"/>
  <c r="H8094" i="6" s="1" a="1"/>
  <c r="H8094" i="6" s="1"/>
  <c r="I8094" i="6" s="1"/>
  <c r="J8094" i="6" s="1"/>
  <c r="B8286" i="6"/>
  <c r="H8286" i="6" s="1" a="1"/>
  <c r="H8286" i="6" s="1"/>
  <c r="I8286" i="6" s="1"/>
  <c r="J8286" i="6" s="1"/>
  <c r="B8166" i="6"/>
  <c r="H8166" i="6" s="1" a="1"/>
  <c r="H8166" i="6" s="1"/>
  <c r="I8166" i="6" s="1"/>
  <c r="J8166" i="6" s="1"/>
  <c r="B7518" i="6"/>
  <c r="B7566" i="6"/>
  <c r="B7734" i="6"/>
  <c r="H7734" i="6" s="1" a="1"/>
  <c r="H7734" i="6" s="1"/>
  <c r="I7734" i="6" s="1"/>
  <c r="J7734" i="6" s="1"/>
  <c r="B7230" i="6"/>
  <c r="H7230" i="6" s="1" a="1"/>
  <c r="H7230" i="6" s="1"/>
  <c r="I7230" i="6" s="1"/>
  <c r="J7230" i="6" s="1"/>
  <c r="B7470" i="6"/>
  <c r="B7014" i="6"/>
  <c r="B6510" i="6"/>
  <c r="H6510" i="6" s="1" a="1"/>
  <c r="H6510" i="6" s="1"/>
  <c r="I6510" i="6" s="1"/>
  <c r="J6510" i="6" s="1"/>
  <c r="B6798" i="6"/>
  <c r="H6798" i="6" s="1" a="1"/>
  <c r="H6798" i="6" s="1"/>
  <c r="I6798" i="6" s="1"/>
  <c r="J6798" i="6" s="1"/>
  <c r="B6414" i="6"/>
  <c r="H6414" i="6" s="1" a="1"/>
  <c r="H6414" i="6" s="1"/>
  <c r="I6414" i="6" s="1"/>
  <c r="J6414" i="6" s="1"/>
  <c r="B6270" i="6"/>
  <c r="H6270" i="6" s="1" a="1"/>
  <c r="H6270" i="6" s="1"/>
  <c r="I6270" i="6" s="1"/>
  <c r="J6270" i="6" s="1"/>
  <c r="B6150" i="6"/>
  <c r="H6150" i="6" s="1" a="1"/>
  <c r="H6150" i="6" s="1"/>
  <c r="I6150" i="6" s="1"/>
  <c r="J6150" i="6" s="1"/>
  <c r="B5982" i="6"/>
  <c r="H5982" i="6" s="1" a="1"/>
  <c r="H5982" i="6" s="1"/>
  <c r="I5982" i="6" s="1"/>
  <c r="J5982" i="6" s="1"/>
  <c r="B5358" i="6"/>
  <c r="H5358" i="6" s="1" a="1"/>
  <c r="H5358" i="6" s="1"/>
  <c r="I5358" i="6" s="1"/>
  <c r="J5358" i="6" s="1"/>
  <c r="B5382" i="6"/>
  <c r="H5382" i="6" s="1" a="1"/>
  <c r="H5382" i="6" s="1"/>
  <c r="I5382" i="6" s="1"/>
  <c r="J5382" i="6" s="1"/>
  <c r="B5334" i="6"/>
  <c r="B4662" i="6"/>
  <c r="H4662" i="6" s="1" a="1"/>
  <c r="H4662" i="6" s="1"/>
  <c r="I4662" i="6" s="1"/>
  <c r="J4662" i="6" s="1"/>
  <c r="B5070" i="6"/>
  <c r="H5070" i="6" s="1" a="1"/>
  <c r="H5070" i="6" s="1"/>
  <c r="I5070" i="6" s="1"/>
  <c r="J5070" i="6" s="1"/>
  <c r="B4110" i="6"/>
  <c r="H4110" i="6" s="1" a="1"/>
  <c r="H4110" i="6" s="1"/>
  <c r="I4110" i="6" s="1"/>
  <c r="J4110" i="6" s="1"/>
  <c r="B4686" i="6"/>
  <c r="H4686" i="6" s="1" a="1"/>
  <c r="H4686" i="6" s="1"/>
  <c r="I4686" i="6" s="1"/>
  <c r="J4686" i="6" s="1"/>
  <c r="B3990" i="6"/>
  <c r="H3990" i="6" s="1" a="1"/>
  <c r="H3990" i="6" s="1"/>
  <c r="I3990" i="6" s="1"/>
  <c r="J3990" i="6" s="1"/>
  <c r="B4494" i="6"/>
  <c r="H4494" i="6" s="1" a="1"/>
  <c r="H4494" i="6" s="1"/>
  <c r="I4494" i="6" s="1"/>
  <c r="J4494" i="6" s="1"/>
  <c r="B3798" i="6"/>
  <c r="H3798" i="6" s="1" a="1"/>
  <c r="H3798" i="6" s="1"/>
  <c r="I3798" i="6" s="1"/>
  <c r="J3798" i="6" s="1"/>
  <c r="B2934" i="6"/>
  <c r="H2934" i="6" s="1" a="1"/>
  <c r="H2934" i="6" s="1"/>
  <c r="I2934" i="6" s="1"/>
  <c r="J2934" i="6" s="1"/>
  <c r="B3774" i="6"/>
  <c r="H3774" i="6" s="1" a="1"/>
  <c r="H3774" i="6" s="1"/>
  <c r="I3774" i="6" s="1"/>
  <c r="J3774" i="6" s="1"/>
  <c r="B2766" i="6"/>
  <c r="H2766" i="6" s="1" a="1"/>
  <c r="H2766" i="6" s="1"/>
  <c r="I2766" i="6" s="1"/>
  <c r="J2766" i="6" s="1"/>
  <c r="B3558" i="6"/>
  <c r="H3558" i="6" s="1" a="1"/>
  <c r="H3558" i="6" s="1"/>
  <c r="I3558" i="6" s="1"/>
  <c r="J3558" i="6" s="1"/>
  <c r="B3030" i="6"/>
  <c r="H3030" i="6" s="1" a="1"/>
  <c r="H3030" i="6" s="1"/>
  <c r="I3030" i="6" s="1"/>
  <c r="J3030" i="6" s="1"/>
  <c r="B3318" i="6"/>
  <c r="H3318" i="6" s="1" a="1"/>
  <c r="H3318" i="6" s="1"/>
  <c r="I3318" i="6" s="1"/>
  <c r="J3318" i="6" s="1"/>
  <c r="B2046" i="6"/>
  <c r="H2046" i="6" s="1" a="1"/>
  <c r="H2046" i="6" s="1"/>
  <c r="I2046" i="6" s="1"/>
  <c r="J2046" i="6" s="1"/>
  <c r="B2598" i="6"/>
  <c r="H2598" i="6" s="1" a="1"/>
  <c r="H2598" i="6" s="1"/>
  <c r="I2598" i="6" s="1"/>
  <c r="J2598" i="6" s="1"/>
  <c r="B1686" i="6"/>
  <c r="H1686" i="6" s="1" a="1"/>
  <c r="H1686" i="6" s="1"/>
  <c r="I1686" i="6" s="1"/>
  <c r="J1686" i="6" s="1"/>
  <c r="B2310" i="6"/>
  <c r="H2310" i="6" s="1" a="1"/>
  <c r="H2310" i="6" s="1"/>
  <c r="I2310" i="6" s="1"/>
  <c r="J2310" i="6" s="1"/>
  <c r="B1902" i="6"/>
  <c r="H1902" i="6" s="1" a="1"/>
  <c r="H1902" i="6" s="1"/>
  <c r="I1902" i="6" s="1"/>
  <c r="J1902" i="6" s="1"/>
  <c r="B3078" i="6"/>
  <c r="H3078" i="6" s="1" a="1"/>
  <c r="H3078" i="6" s="1"/>
  <c r="I3078" i="6" s="1"/>
  <c r="J3078" i="6" s="1"/>
  <c r="B1830" i="6"/>
  <c r="H1830" i="6" s="1" a="1"/>
  <c r="H1830" i="6" s="1"/>
  <c r="I1830" i="6" s="1"/>
  <c r="J1830" i="6" s="1"/>
  <c r="B702" i="6"/>
  <c r="H702" i="6" s="1" a="1"/>
  <c r="H702" i="6" s="1"/>
  <c r="I702" i="6" s="1"/>
  <c r="J702" i="6" s="1"/>
  <c r="B78" i="6"/>
  <c r="H78" i="6" s="1" a="1"/>
  <c r="H78" i="6" s="1"/>
  <c r="I78" i="6" s="1"/>
  <c r="J78" i="6" s="1"/>
  <c r="B1014" i="6"/>
  <c r="H1014" i="6" s="1" a="1"/>
  <c r="H1014" i="6" s="1"/>
  <c r="I1014" i="6" s="1"/>
  <c r="J1014" i="6" s="1"/>
  <c r="B1278" i="6"/>
  <c r="H1278" i="6" s="1" a="1"/>
  <c r="H1278" i="6" s="1"/>
  <c r="I1278" i="6" s="1"/>
  <c r="J1278" i="6" s="1"/>
  <c r="B486" i="6"/>
  <c r="H486" i="6" s="1" a="1"/>
  <c r="H486" i="6" s="1"/>
  <c r="I486" i="6" s="1"/>
  <c r="J486" i="6" s="1"/>
  <c r="B1326" i="6"/>
  <c r="H1326" i="6" s="1" a="1"/>
  <c r="H1326" i="6" s="1"/>
  <c r="I1326" i="6" s="1"/>
  <c r="J1326" i="6" s="1"/>
  <c r="B654" i="6"/>
  <c r="H654" i="6" s="1" a="1"/>
  <c r="H654" i="6" s="1"/>
  <c r="I654" i="6" s="1"/>
  <c r="J654" i="6" s="1"/>
  <c r="B7710" i="6"/>
  <c r="H7710" i="6" s="1" a="1"/>
  <c r="H7710" i="6" s="1"/>
  <c r="I7710" i="6" s="1"/>
  <c r="J7710" i="6" s="1"/>
  <c r="B7878" i="6"/>
  <c r="H7878" i="6" s="1" a="1"/>
  <c r="H7878" i="6" s="1"/>
  <c r="I7878" i="6" s="1"/>
  <c r="J7878" i="6" s="1"/>
  <c r="B7854" i="6"/>
  <c r="H7854" i="6" s="1" a="1"/>
  <c r="H7854" i="6" s="1"/>
  <c r="I7854" i="6" s="1"/>
  <c r="J7854" i="6" s="1"/>
  <c r="B7782" i="6"/>
  <c r="H7782" i="6" s="1" a="1"/>
  <c r="H7782" i="6" s="1"/>
  <c r="I7782" i="6" s="1"/>
  <c r="J7782" i="6" s="1"/>
  <c r="B7038" i="6"/>
  <c r="B7206" i="6"/>
  <c r="H7206" i="6" s="1" a="1"/>
  <c r="H7206" i="6" s="1"/>
  <c r="I7206" i="6" s="1"/>
  <c r="J7206" i="6" s="1"/>
  <c r="B7806" i="6"/>
  <c r="H7806" i="6" s="1" a="1"/>
  <c r="H7806" i="6" s="1"/>
  <c r="I7806" i="6" s="1"/>
  <c r="J7806" i="6" s="1"/>
  <c r="B6606" i="6"/>
  <c r="B6534" i="6"/>
  <c r="H6534" i="6" s="1" a="1"/>
  <c r="H6534" i="6" s="1"/>
  <c r="I6534" i="6" s="1"/>
  <c r="J6534" i="6" s="1"/>
  <c r="B6222" i="6"/>
  <c r="H6222" i="6" s="1" a="1"/>
  <c r="H6222" i="6" s="1"/>
  <c r="I6222" i="6" s="1"/>
  <c r="J6222" i="6" s="1"/>
  <c r="B6318" i="6"/>
  <c r="H6318" i="6" s="1" a="1"/>
  <c r="H6318" i="6" s="1"/>
  <c r="I6318" i="6" s="1"/>
  <c r="J6318" i="6" s="1"/>
  <c r="B5790" i="6"/>
  <c r="H5790" i="6" s="1" a="1"/>
  <c r="H5790" i="6" s="1"/>
  <c r="I5790" i="6" s="1"/>
  <c r="J5790" i="6" s="1"/>
  <c r="B5670" i="6"/>
  <c r="H5670" i="6" s="1" a="1"/>
  <c r="H5670" i="6" s="1"/>
  <c r="I5670" i="6" s="1"/>
  <c r="J5670" i="6" s="1"/>
  <c r="B5862" i="6"/>
  <c r="H5862" i="6" s="1" a="1"/>
  <c r="H5862" i="6" s="1"/>
  <c r="I5862" i="6" s="1"/>
  <c r="J5862" i="6" s="1"/>
  <c r="B5598" i="6"/>
  <c r="H5598" i="6" s="1" a="1"/>
  <c r="H5598" i="6" s="1"/>
  <c r="I5598" i="6" s="1"/>
  <c r="J5598" i="6" s="1"/>
  <c r="B4998" i="6"/>
  <c r="H4998" i="6" s="1" a="1"/>
  <c r="H4998" i="6" s="1"/>
  <c r="I4998" i="6" s="1"/>
  <c r="J4998" i="6" s="1"/>
  <c r="B4326" i="6"/>
  <c r="H4326" i="6" s="1" a="1"/>
  <c r="H4326" i="6" s="1"/>
  <c r="I4326" i="6" s="1"/>
  <c r="J4326" i="6" s="1"/>
  <c r="B4518" i="6"/>
  <c r="H4518" i="6" s="1" a="1"/>
  <c r="H4518" i="6" s="1"/>
  <c r="I4518" i="6" s="1"/>
  <c r="J4518" i="6" s="1"/>
  <c r="B5046" i="6"/>
  <c r="H5046" i="6" s="1" a="1"/>
  <c r="H5046" i="6" s="1"/>
  <c r="I5046" i="6" s="1"/>
  <c r="J5046" i="6" s="1"/>
  <c r="B4398" i="6"/>
  <c r="H4398" i="6" s="1" a="1"/>
  <c r="H4398" i="6" s="1"/>
  <c r="I4398" i="6" s="1"/>
  <c r="J4398" i="6" s="1"/>
  <c r="B4926" i="6"/>
  <c r="H4926" i="6" s="1" a="1"/>
  <c r="H4926" i="6" s="1"/>
  <c r="I4926" i="6" s="1"/>
  <c r="J4926" i="6" s="1"/>
  <c r="B3966" i="6"/>
  <c r="H3966" i="6" s="1" a="1"/>
  <c r="H3966" i="6" s="1"/>
  <c r="I3966" i="6" s="1"/>
  <c r="J3966" i="6" s="1"/>
  <c r="B3438" i="6"/>
  <c r="H3438" i="6" s="1" a="1"/>
  <c r="H3438" i="6" s="1"/>
  <c r="I3438" i="6" s="1"/>
  <c r="J3438" i="6" s="1"/>
  <c r="B2790" i="6"/>
  <c r="H2790" i="6" s="1" a="1"/>
  <c r="H2790" i="6" s="1"/>
  <c r="I2790" i="6" s="1"/>
  <c r="J2790" i="6" s="1"/>
  <c r="B3174" i="6"/>
  <c r="B4038" i="6"/>
  <c r="H4038" i="6" s="1" a="1"/>
  <c r="H4038" i="6" s="1"/>
  <c r="I4038" i="6" s="1"/>
  <c r="J4038" i="6" s="1"/>
  <c r="B3342" i="6"/>
  <c r="H3342" i="6" s="1" a="1"/>
  <c r="H3342" i="6" s="1"/>
  <c r="I3342" i="6" s="1"/>
  <c r="J3342" i="6" s="1"/>
  <c r="B3726" i="6"/>
  <c r="H3726" i="6" s="1" a="1"/>
  <c r="H3726" i="6" s="1"/>
  <c r="I3726" i="6" s="1"/>
  <c r="J3726" i="6" s="1"/>
  <c r="B2550" i="6"/>
  <c r="H2550" i="6" s="1" a="1"/>
  <c r="H2550" i="6" s="1"/>
  <c r="I2550" i="6" s="1"/>
  <c r="J2550" i="6" s="1"/>
  <c r="B1590" i="6"/>
  <c r="H1590" i="6" s="1" a="1"/>
  <c r="H1590" i="6" s="1"/>
  <c r="I1590" i="6" s="1"/>
  <c r="J1590" i="6" s="1"/>
  <c r="B2118" i="6"/>
  <c r="H2118" i="6" s="1" a="1"/>
  <c r="H2118" i="6" s="1"/>
  <c r="I2118" i="6" s="1"/>
  <c r="J2118" i="6" s="1"/>
  <c r="B2910" i="6"/>
  <c r="H2910" i="6" s="1" a="1"/>
  <c r="H2910" i="6" s="1"/>
  <c r="I2910" i="6" s="1"/>
  <c r="J2910" i="6" s="1"/>
  <c r="B2214" i="6"/>
  <c r="H2214" i="6" s="1" a="1"/>
  <c r="H2214" i="6" s="1"/>
  <c r="I2214" i="6" s="1"/>
  <c r="J2214" i="6" s="1"/>
  <c r="B1638" i="6"/>
  <c r="H1638" i="6" s="1" a="1"/>
  <c r="H1638" i="6" s="1"/>
  <c r="I1638" i="6" s="1"/>
  <c r="J1638" i="6" s="1"/>
  <c r="B2406" i="6"/>
  <c r="H2406" i="6" s="1" a="1"/>
  <c r="H2406" i="6" s="1"/>
  <c r="I2406" i="6" s="1"/>
  <c r="J2406" i="6" s="1"/>
  <c r="B1110" i="6"/>
  <c r="H1110" i="6" s="1" a="1"/>
  <c r="H1110" i="6" s="1"/>
  <c r="I1110" i="6" s="1"/>
  <c r="J1110" i="6" s="1"/>
  <c r="B438" i="6"/>
  <c r="H438" i="6" s="1" a="1"/>
  <c r="H438" i="6" s="1"/>
  <c r="I438" i="6" s="1"/>
  <c r="J438" i="6" s="1"/>
  <c r="B1254" i="6"/>
  <c r="H1254" i="6" s="1" a="1"/>
  <c r="H1254" i="6" s="1"/>
  <c r="I1254" i="6" s="1"/>
  <c r="J1254" i="6" s="1"/>
  <c r="B678" i="6"/>
  <c r="H678" i="6" s="1" a="1"/>
  <c r="H678" i="6" s="1"/>
  <c r="I678" i="6" s="1"/>
  <c r="J678" i="6" s="1"/>
  <c r="B726" i="6"/>
  <c r="H726" i="6" s="1" a="1"/>
  <c r="H726" i="6" s="1"/>
  <c r="I726" i="6" s="1"/>
  <c r="J726" i="6" s="1"/>
  <c r="B558" i="6"/>
  <c r="H558" i="6" s="1" a="1"/>
  <c r="H558" i="6" s="1"/>
  <c r="I558" i="6" s="1"/>
  <c r="J558" i="6" s="1"/>
  <c r="B894" i="6"/>
  <c r="H894" i="6" s="1" a="1"/>
  <c r="H894" i="6" s="1"/>
  <c r="I894" i="6" s="1"/>
  <c r="J894" i="6" s="1"/>
  <c r="H1303" i="6" a="1"/>
  <c r="H1303" i="6" s="1"/>
  <c r="I1303" i="6" s="1"/>
  <c r="J1303" i="6" s="1"/>
  <c r="H1351" i="6" a="1"/>
  <c r="H1351" i="6" s="1"/>
  <c r="I1351" i="6" s="1"/>
  <c r="J1351" i="6" s="1"/>
  <c r="H2623" i="6" a="1"/>
  <c r="H2623" i="6" s="1"/>
  <c r="H3655" i="6" a="1"/>
  <c r="H3655" i="6" s="1"/>
  <c r="H5023" i="6" a="1"/>
  <c r="H5023" i="6" s="1"/>
  <c r="I5023" i="6" s="1"/>
  <c r="J5023" i="6" s="1"/>
  <c r="H4495" i="6" a="1"/>
  <c r="H4495" i="6" s="1"/>
  <c r="H8287" i="6" a="1"/>
  <c r="H8287" i="6" s="1"/>
  <c r="H798" i="6" a="1"/>
  <c r="H798" i="6" s="1"/>
  <c r="I798" i="6" s="1"/>
  <c r="J798" i="6" s="1"/>
  <c r="H198" i="6" a="1"/>
  <c r="H198" i="6" s="1"/>
  <c r="I198" i="6" s="1"/>
  <c r="J198" i="6" s="1"/>
  <c r="H342" i="6" a="1"/>
  <c r="H342" i="6" s="1"/>
  <c r="I342" i="6" s="1"/>
  <c r="J342" i="6" s="1"/>
  <c r="H1062" i="6" a="1"/>
  <c r="H1062" i="6" s="1"/>
  <c r="I1062" i="6" s="1"/>
  <c r="J1062" i="6" s="1"/>
  <c r="H1470" i="6" a="1"/>
  <c r="H1470" i="6" s="1"/>
  <c r="I1470" i="6" s="1"/>
  <c r="J1470" i="6" s="1"/>
  <c r="H1542" i="6" a="1"/>
  <c r="H1542" i="6" s="1"/>
  <c r="I1542" i="6" s="1"/>
  <c r="J1542" i="6" s="1"/>
  <c r="H1518" i="6" a="1"/>
  <c r="H1518" i="6" s="1"/>
  <c r="I1518" i="6" s="1"/>
  <c r="J1518" i="6" s="1"/>
  <c r="H6246" i="6" a="1"/>
  <c r="H6246" i="6" s="1"/>
  <c r="I6246" i="6" s="1"/>
  <c r="J6246" i="6" s="1"/>
  <c r="H6102" i="6" a="1"/>
  <c r="H6102" i="6" s="1"/>
  <c r="I6102" i="6" s="1"/>
  <c r="J6102" i="6" s="1"/>
  <c r="H7110" i="6" a="1"/>
  <c r="H7110" i="6" s="1"/>
  <c r="I7110" i="6" s="1"/>
  <c r="J7110" i="6" s="1"/>
  <c r="H7134" i="6" a="1"/>
  <c r="H7134" i="6" s="1"/>
  <c r="I7134" i="6" s="1"/>
  <c r="J7134" i="6" s="1"/>
  <c r="H6918" i="6" a="1"/>
  <c r="H6918" i="6" s="1"/>
  <c r="I6918" i="6" s="1"/>
  <c r="J6918" i="6" s="1"/>
  <c r="H7446" i="6" a="1"/>
  <c r="H7446" i="6" s="1"/>
  <c r="I7446" i="6" s="1"/>
  <c r="J7446" i="6" s="1"/>
  <c r="H8382" i="6" a="1"/>
  <c r="H8382" i="6" s="1"/>
  <c r="I8382" i="6" s="1"/>
  <c r="J8382" i="6" s="1"/>
  <c r="H8310" i="6" a="1"/>
  <c r="H8310" i="6" s="1"/>
  <c r="I8310" i="6" s="1"/>
  <c r="J8310" i="6" s="1"/>
  <c r="B8336" i="6"/>
  <c r="H8336" i="6" s="1" a="1"/>
  <c r="H8336" i="6" s="1"/>
  <c r="B8192" i="6"/>
  <c r="H8192" i="6" s="1" a="1"/>
  <c r="H8192" i="6" s="1"/>
  <c r="B8096" i="6"/>
  <c r="H8096" i="6" s="1" a="1"/>
  <c r="H8096" i="6" s="1"/>
  <c r="B8000" i="6"/>
  <c r="H8000" i="6" s="1" a="1"/>
  <c r="H8000" i="6" s="1"/>
  <c r="I8000" i="6" s="1"/>
  <c r="J8000" i="6" s="1"/>
  <c r="B8360" i="6"/>
  <c r="H8360" i="6" s="1" a="1"/>
  <c r="H8360" i="6" s="1"/>
  <c r="B8216" i="6"/>
  <c r="H8216" i="6" s="1" a="1"/>
  <c r="H8216" i="6" s="1"/>
  <c r="B8120" i="6"/>
  <c r="H8120" i="6" s="1" a="1"/>
  <c r="H8120" i="6" s="1"/>
  <c r="B8024" i="6"/>
  <c r="H8024" i="6" s="1" a="1"/>
  <c r="H8024" i="6" s="1"/>
  <c r="B8384" i="6"/>
  <c r="H8384" i="6" s="1" a="1"/>
  <c r="H8384" i="6" s="1"/>
  <c r="B8312" i="6"/>
  <c r="H8312" i="6" s="1" a="1"/>
  <c r="H8312" i="6" s="1"/>
  <c r="B8264" i="6"/>
  <c r="H8264" i="6" s="1" a="1"/>
  <c r="H8264" i="6" s="1"/>
  <c r="B8168" i="6"/>
  <c r="H8168" i="6" s="1" a="1"/>
  <c r="H8168" i="6" s="1"/>
  <c r="B8072" i="6"/>
  <c r="H8072" i="6" s="1" a="1"/>
  <c r="H8072" i="6" s="1"/>
  <c r="B8408" i="6"/>
  <c r="H8408" i="6" s="1" a="1"/>
  <c r="H8408" i="6" s="1"/>
  <c r="B8048" i="6"/>
  <c r="H8048" i="6" s="1" a="1"/>
  <c r="H8048" i="6" s="1"/>
  <c r="B7976" i="6"/>
  <c r="H7976" i="6" s="1" a="1"/>
  <c r="H7976" i="6" s="1"/>
  <c r="I7976" i="6" s="1"/>
  <c r="J7976" i="6" s="1"/>
  <c r="B7856" i="6"/>
  <c r="H7856" i="6" s="1" a="1"/>
  <c r="H7856" i="6" s="1"/>
  <c r="B7808" i="6"/>
  <c r="H7808" i="6" s="1" a="1"/>
  <c r="H7808" i="6" s="1"/>
  <c r="B7784" i="6"/>
  <c r="H7784" i="6" s="1" a="1"/>
  <c r="H7784" i="6" s="1"/>
  <c r="B7760" i="6"/>
  <c r="H7760" i="6" s="1" a="1"/>
  <c r="H7760" i="6" s="1"/>
  <c r="I7760" i="6" s="1"/>
  <c r="J7760" i="6" s="1"/>
  <c r="B7544" i="6"/>
  <c r="B7520" i="6"/>
  <c r="B7496" i="6"/>
  <c r="H7496" i="6" s="1" a="1"/>
  <c r="H7496" i="6" s="1"/>
  <c r="I7496" i="6" s="1"/>
  <c r="J7496" i="6" s="1"/>
  <c r="B7448" i="6"/>
  <c r="H7448" i="6" s="1" a="1"/>
  <c r="H7448" i="6" s="1"/>
  <c r="B8144" i="6"/>
  <c r="H8144" i="6" s="1" a="1"/>
  <c r="H8144" i="6" s="1"/>
  <c r="B7952" i="6"/>
  <c r="H7952" i="6" s="1" a="1"/>
  <c r="H7952" i="6" s="1"/>
  <c r="B7712" i="6"/>
  <c r="H7712" i="6" s="1" a="1"/>
  <c r="H7712" i="6" s="1"/>
  <c r="B7664" i="6"/>
  <c r="H7664" i="6" s="1" a="1"/>
  <c r="H7664" i="6" s="1"/>
  <c r="B7568" i="6"/>
  <c r="B7904" i="6"/>
  <c r="H7904" i="6" s="1" a="1"/>
  <c r="H7904" i="6" s="1"/>
  <c r="B7736" i="6"/>
  <c r="H7736" i="6" s="1" a="1"/>
  <c r="H7736" i="6" s="1"/>
  <c r="B7688" i="6"/>
  <c r="H7688" i="6" s="1" a="1"/>
  <c r="H7688" i="6" s="1"/>
  <c r="B7616" i="6"/>
  <c r="H7616" i="6" s="1" a="1"/>
  <c r="H7616" i="6" s="1"/>
  <c r="B7592" i="6"/>
  <c r="H7592" i="6" s="1" a="1"/>
  <c r="H7592" i="6" s="1"/>
  <c r="I7592" i="6" s="1"/>
  <c r="J7592" i="6" s="1"/>
  <c r="B7424" i="6"/>
  <c r="H7424" i="6" s="1" a="1"/>
  <c r="H7424" i="6" s="1"/>
  <c r="B7832" i="6"/>
  <c r="H7832" i="6" s="1" a="1"/>
  <c r="H7832" i="6" s="1"/>
  <c r="B6872" i="6"/>
  <c r="H6872" i="6" s="1" a="1"/>
  <c r="H6872" i="6" s="1"/>
  <c r="B7880" i="6"/>
  <c r="H7880" i="6" s="1" a="1"/>
  <c r="H7880" i="6" s="1"/>
  <c r="B7640" i="6"/>
  <c r="H7640" i="6" s="1" a="1"/>
  <c r="H7640" i="6" s="1"/>
  <c r="B7472" i="6"/>
  <c r="H7472" i="6" s="1" a="1"/>
  <c r="H7472" i="6" s="1"/>
  <c r="B7376" i="6"/>
  <c r="H7376" i="6" s="1" a="1"/>
  <c r="H7376" i="6" s="1"/>
  <c r="I7376" i="6" s="1"/>
  <c r="J7376" i="6" s="1"/>
  <c r="B7328" i="6"/>
  <c r="H7328" i="6" s="1" a="1"/>
  <c r="H7328" i="6" s="1"/>
  <c r="I7328" i="6" s="1"/>
  <c r="J7328" i="6" s="1"/>
  <c r="B7280" i="6"/>
  <c r="H7280" i="6" s="1" a="1"/>
  <c r="H7280" i="6" s="1"/>
  <c r="I7280" i="6" s="1"/>
  <c r="J7280" i="6" s="1"/>
  <c r="B7232" i="6"/>
  <c r="H7232" i="6" s="1" a="1"/>
  <c r="H7232" i="6" s="1"/>
  <c r="B7184" i="6"/>
  <c r="H7184" i="6" s="1" a="1"/>
  <c r="H7184" i="6" s="1"/>
  <c r="B7136" i="6"/>
  <c r="H7136" i="6" s="1" a="1"/>
  <c r="H7136" i="6" s="1"/>
  <c r="I7136" i="6" s="1"/>
  <c r="J7136" i="6" s="1"/>
  <c r="B7088" i="6"/>
  <c r="H7088" i="6" s="1" a="1"/>
  <c r="H7088" i="6" s="1"/>
  <c r="B7040" i="6"/>
  <c r="H7040" i="6" s="1" a="1"/>
  <c r="H7040" i="6" s="1"/>
  <c r="B6992" i="6"/>
  <c r="H6992" i="6" s="1" a="1"/>
  <c r="H6992" i="6" s="1"/>
  <c r="B6944" i="6"/>
  <c r="H6944" i="6" s="1" a="1"/>
  <c r="H6944" i="6" s="1"/>
  <c r="B6848" i="6"/>
  <c r="H6848" i="6" s="1" a="1"/>
  <c r="H6848" i="6" s="1"/>
  <c r="B8288" i="6"/>
  <c r="H8288" i="6" s="1" a="1"/>
  <c r="H8288" i="6" s="1"/>
  <c r="B7352" i="6"/>
  <c r="H7352" i="6" s="1" a="1"/>
  <c r="H7352" i="6" s="1"/>
  <c r="B7304" i="6"/>
  <c r="H7304" i="6" s="1" a="1"/>
  <c r="H7304" i="6" s="1"/>
  <c r="B7256" i="6"/>
  <c r="H7256" i="6" s="1" a="1"/>
  <c r="H7256" i="6" s="1"/>
  <c r="B7208" i="6"/>
  <c r="H7208" i="6" s="1" a="1"/>
  <c r="H7208" i="6" s="1"/>
  <c r="B7160" i="6"/>
  <c r="H7160" i="6" s="1" a="1"/>
  <c r="H7160" i="6" s="1"/>
  <c r="I7160" i="6" s="1"/>
  <c r="J7160" i="6" s="1"/>
  <c r="B7112" i="6"/>
  <c r="H7112" i="6" s="1" a="1"/>
  <c r="H7112" i="6" s="1"/>
  <c r="I7112" i="6" s="1"/>
  <c r="J7112" i="6" s="1"/>
  <c r="B7064" i="6"/>
  <c r="H7064" i="6" s="1" a="1"/>
  <c r="H7064" i="6" s="1"/>
  <c r="B7016" i="6"/>
  <c r="H7016" i="6" s="1" a="1"/>
  <c r="H7016" i="6" s="1"/>
  <c r="B6968" i="6"/>
  <c r="H6968" i="6" s="1" a="1"/>
  <c r="H6968" i="6" s="1"/>
  <c r="B6896" i="6"/>
  <c r="H6896" i="6" s="1" a="1"/>
  <c r="H6896" i="6" s="1"/>
  <c r="B6800" i="6"/>
  <c r="H6800" i="6" s="1" a="1"/>
  <c r="H6800" i="6" s="1"/>
  <c r="I6800" i="6" s="1"/>
  <c r="J6800" i="6" s="1"/>
  <c r="B6920" i="6"/>
  <c r="H6920" i="6" s="1" a="1"/>
  <c r="H6920" i="6" s="1"/>
  <c r="I6920" i="6" s="1"/>
  <c r="J6920" i="6" s="1"/>
  <c r="B6776" i="6"/>
  <c r="H6776" i="6" s="1" a="1"/>
  <c r="H6776" i="6" s="1"/>
  <c r="B6680" i="6"/>
  <c r="H6680" i="6" s="1" a="1"/>
  <c r="H6680" i="6" s="1"/>
  <c r="I6680" i="6" s="1"/>
  <c r="J6680" i="6" s="1"/>
  <c r="B6584" i="6"/>
  <c r="H6584" i="6" s="1" a="1"/>
  <c r="H6584" i="6" s="1"/>
  <c r="B6536" i="6"/>
  <c r="H6536" i="6" s="1" a="1"/>
  <c r="H6536" i="6" s="1"/>
  <c r="B6512" i="6"/>
  <c r="H6512" i="6" s="1" a="1"/>
  <c r="H6512" i="6" s="1"/>
  <c r="B6824" i="6"/>
  <c r="H6824" i="6" s="1" a="1"/>
  <c r="H6824" i="6" s="1"/>
  <c r="B6752" i="6"/>
  <c r="H6752" i="6" s="1" a="1"/>
  <c r="H6752" i="6" s="1"/>
  <c r="B6656" i="6"/>
  <c r="H6656" i="6" s="1" a="1"/>
  <c r="H6656" i="6" s="1"/>
  <c r="B6488" i="6"/>
  <c r="H6488" i="6" s="1" a="1"/>
  <c r="H6488" i="6" s="1"/>
  <c r="I6488" i="6" s="1"/>
  <c r="J6488" i="6" s="1"/>
  <c r="B7928" i="6"/>
  <c r="H7928" i="6" s="1" a="1"/>
  <c r="H7928" i="6" s="1"/>
  <c r="B7400" i="6"/>
  <c r="H7400" i="6" s="1" a="1"/>
  <c r="H7400" i="6" s="1"/>
  <c r="B8240" i="6"/>
  <c r="H8240" i="6" s="1" a="1"/>
  <c r="H8240" i="6" s="1"/>
  <c r="I8240" i="6" s="1"/>
  <c r="J8240" i="6" s="1"/>
  <c r="B6704" i="6"/>
  <c r="H6704" i="6" s="1" a="1"/>
  <c r="H6704" i="6" s="1"/>
  <c r="B6608" i="6"/>
  <c r="H6608" i="6" s="1" a="1"/>
  <c r="H6608" i="6" s="1"/>
  <c r="B6560" i="6"/>
  <c r="H6560" i="6" s="1" a="1"/>
  <c r="H6560" i="6" s="1"/>
  <c r="B6464" i="6"/>
  <c r="H6464" i="6" s="1" a="1"/>
  <c r="H6464" i="6" s="1"/>
  <c r="B6416" i="6"/>
  <c r="B6392" i="6"/>
  <c r="H6392" i="6" s="1" a="1"/>
  <c r="H6392" i="6" s="1"/>
  <c r="B6728" i="6"/>
  <c r="H6728" i="6" s="1" a="1"/>
  <c r="H6728" i="6" s="1"/>
  <c r="B6440" i="6"/>
  <c r="B6368" i="6"/>
  <c r="H6368" i="6" s="1" a="1"/>
  <c r="H6368" i="6" s="1"/>
  <c r="B6344" i="6"/>
  <c r="H6344" i="6" s="1" a="1"/>
  <c r="H6344" i="6" s="1"/>
  <c r="B6632" i="6"/>
  <c r="H6632" i="6" s="1" a="1"/>
  <c r="H6632" i="6" s="1"/>
  <c r="I6632" i="6" s="1"/>
  <c r="J6632" i="6" s="1"/>
  <c r="B6320" i="6"/>
  <c r="H6320" i="6" s="1" a="1"/>
  <c r="H6320" i="6" s="1"/>
  <c r="B6248" i="6"/>
  <c r="H6248" i="6" s="1" a="1"/>
  <c r="H6248" i="6" s="1"/>
  <c r="B6200" i="6"/>
  <c r="H6200" i="6" s="1" a="1"/>
  <c r="H6200" i="6" s="1"/>
  <c r="B6176" i="6"/>
  <c r="B6128" i="6"/>
  <c r="B6080" i="6"/>
  <c r="H6080" i="6" s="1" a="1"/>
  <c r="H6080" i="6" s="1"/>
  <c r="B6296" i="6"/>
  <c r="H6296" i="6" s="1" a="1"/>
  <c r="H6296" i="6" s="1"/>
  <c r="B6224" i="6"/>
  <c r="H6224" i="6" s="1" a="1"/>
  <c r="H6224" i="6" s="1"/>
  <c r="B6272" i="6"/>
  <c r="B6032" i="6"/>
  <c r="H6032" i="6" s="1" a="1"/>
  <c r="H6032" i="6" s="1"/>
  <c r="B6152" i="6"/>
  <c r="B6104" i="6"/>
  <c r="B6056" i="6"/>
  <c r="H6056" i="6" s="1" a="1"/>
  <c r="H6056" i="6" s="1"/>
  <c r="B5984" i="6"/>
  <c r="H5984" i="6" s="1" a="1"/>
  <c r="H5984" i="6" s="1"/>
  <c r="B6008" i="6"/>
  <c r="H6008" i="6" s="1" a="1"/>
  <c r="H6008" i="6" s="1"/>
  <c r="B5936" i="6"/>
  <c r="H5936" i="6" s="1" a="1"/>
  <c r="H5936" i="6" s="1"/>
  <c r="B5864" i="6"/>
  <c r="H5864" i="6" s="1" a="1"/>
  <c r="H5864" i="6" s="1"/>
  <c r="B5744" i="6"/>
  <c r="H5744" i="6" s="1" a="1"/>
  <c r="H5744" i="6" s="1"/>
  <c r="I5744" i="6" s="1"/>
  <c r="J5744" i="6" s="1"/>
  <c r="B5648" i="6"/>
  <c r="H5648" i="6" s="1" a="1"/>
  <c r="H5648" i="6" s="1"/>
  <c r="B5408" i="6"/>
  <c r="H5408" i="6" s="1" a="1"/>
  <c r="H5408" i="6" s="1"/>
  <c r="B5960" i="6"/>
  <c r="B5840" i="6"/>
  <c r="H5840" i="6" s="1" a="1"/>
  <c r="H5840" i="6" s="1"/>
  <c r="B5720" i="6"/>
  <c r="H5720" i="6" s="1" a="1"/>
  <c r="H5720" i="6" s="1"/>
  <c r="B5624" i="6"/>
  <c r="H5624" i="6" s="1" a="1"/>
  <c r="H5624" i="6" s="1"/>
  <c r="B5600" i="6"/>
  <c r="H5600" i="6" s="1" a="1"/>
  <c r="H5600" i="6" s="1"/>
  <c r="B5552" i="6"/>
  <c r="H5552" i="6" s="1" a="1"/>
  <c r="H5552" i="6" s="1"/>
  <c r="I5552" i="6" s="1"/>
  <c r="J5552" i="6" s="1"/>
  <c r="B5504" i="6"/>
  <c r="H5504" i="6" s="1" a="1"/>
  <c r="H5504" i="6" s="1"/>
  <c r="I5504" i="6" s="1"/>
  <c r="J5504" i="6" s="1"/>
  <c r="B5456" i="6"/>
  <c r="H5456" i="6" s="1" a="1"/>
  <c r="H5456" i="6" s="1"/>
  <c r="B5360" i="6"/>
  <c r="H5360" i="6" s="1" a="1"/>
  <c r="H5360" i="6" s="1"/>
  <c r="B5312" i="6"/>
  <c r="H5312" i="6" s="1" a="1"/>
  <c r="H5312" i="6" s="1"/>
  <c r="B5264" i="6"/>
  <c r="H5264" i="6" s="1" a="1"/>
  <c r="H5264" i="6" s="1"/>
  <c r="B5912" i="6"/>
  <c r="H5912" i="6" s="1" a="1"/>
  <c r="H5912" i="6" s="1"/>
  <c r="B5816" i="6"/>
  <c r="H5816" i="6" s="1" a="1"/>
  <c r="H5816" i="6" s="1"/>
  <c r="B5792" i="6"/>
  <c r="H5792" i="6" s="1" a="1"/>
  <c r="H5792" i="6" s="1"/>
  <c r="B5696" i="6"/>
  <c r="H5696" i="6" s="1" a="1"/>
  <c r="H5696" i="6" s="1"/>
  <c r="B5432" i="6"/>
  <c r="H5432" i="6" s="1" a="1"/>
  <c r="H5432" i="6" s="1"/>
  <c r="I5432" i="6" s="1"/>
  <c r="J5432" i="6" s="1"/>
  <c r="B5384" i="6"/>
  <c r="H5384" i="6" s="1" a="1"/>
  <c r="H5384" i="6" s="1"/>
  <c r="I5384" i="6" s="1"/>
  <c r="J5384" i="6" s="1"/>
  <c r="B5888" i="6"/>
  <c r="H5888" i="6" s="1" a="1"/>
  <c r="H5888" i="6" s="1"/>
  <c r="B5768" i="6"/>
  <c r="H5768" i="6" s="1" a="1"/>
  <c r="H5768" i="6" s="1"/>
  <c r="B5672" i="6"/>
  <c r="H5672" i="6" s="1" a="1"/>
  <c r="H5672" i="6" s="1"/>
  <c r="B5576" i="6"/>
  <c r="H5576" i="6" s="1" a="1"/>
  <c r="H5576" i="6" s="1"/>
  <c r="I5576" i="6" s="1"/>
  <c r="J5576" i="6" s="1"/>
  <c r="B5528" i="6"/>
  <c r="H5528" i="6" s="1" a="1"/>
  <c r="H5528" i="6" s="1"/>
  <c r="B5480" i="6"/>
  <c r="H5480" i="6" s="1" a="1"/>
  <c r="H5480" i="6" s="1"/>
  <c r="B5336" i="6"/>
  <c r="H5336" i="6" s="1" a="1"/>
  <c r="H5336" i="6" s="1"/>
  <c r="B5288" i="6"/>
  <c r="H5288" i="6" s="1" a="1"/>
  <c r="H5288" i="6" s="1"/>
  <c r="B5240" i="6"/>
  <c r="B5168" i="6"/>
  <c r="H5168" i="6" s="1" a="1"/>
  <c r="H5168" i="6" s="1"/>
  <c r="B5024" i="6"/>
  <c r="B4928" i="6"/>
  <c r="H4928" i="6" s="1" a="1"/>
  <c r="H4928" i="6" s="1"/>
  <c r="B4880" i="6"/>
  <c r="H4880" i="6" s="1" a="1"/>
  <c r="H4880" i="6" s="1"/>
  <c r="B4832" i="6"/>
  <c r="H4832" i="6" s="1" a="1"/>
  <c r="H4832" i="6" s="1"/>
  <c r="B4760" i="6"/>
  <c r="H4760" i="6" s="1" a="1"/>
  <c r="H4760" i="6" s="1"/>
  <c r="B4712" i="6"/>
  <c r="H4712" i="6" s="1" a="1"/>
  <c r="H4712" i="6" s="1"/>
  <c r="B4664" i="6"/>
  <c r="H4664" i="6" s="1" a="1"/>
  <c r="H4664" i="6" s="1"/>
  <c r="B4616" i="6"/>
  <c r="H4616" i="6" s="1" a="1"/>
  <c r="H4616" i="6" s="1"/>
  <c r="B4568" i="6"/>
  <c r="H4568" i="6" s="1" a="1"/>
  <c r="H4568" i="6" s="1"/>
  <c r="B4328" i="6"/>
  <c r="B4232" i="6"/>
  <c r="B5192" i="6"/>
  <c r="H5192" i="6" s="1" a="1"/>
  <c r="H5192" i="6" s="1"/>
  <c r="I5192" i="6" s="1"/>
  <c r="J5192" i="6" s="1"/>
  <c r="B5120" i="6"/>
  <c r="B5096" i="6"/>
  <c r="B5000" i="6"/>
  <c r="B4808" i="6"/>
  <c r="B4520" i="6"/>
  <c r="H4520" i="6" s="1" a="1"/>
  <c r="H4520" i="6" s="1"/>
  <c r="B4472" i="6"/>
  <c r="B4400" i="6"/>
  <c r="H4400" i="6" s="1" a="1"/>
  <c r="H4400" i="6" s="1"/>
  <c r="I4400" i="6" s="1"/>
  <c r="J4400" i="6" s="1"/>
  <c r="B4304" i="6"/>
  <c r="B4208" i="6"/>
  <c r="B4112" i="6"/>
  <c r="B4088" i="6"/>
  <c r="B5216" i="6"/>
  <c r="H5216" i="6" s="1" a="1"/>
  <c r="H5216" i="6" s="1"/>
  <c r="B5072" i="6"/>
  <c r="B4976" i="6"/>
  <c r="B4904" i="6"/>
  <c r="H4904" i="6" s="1" a="1"/>
  <c r="H4904" i="6" s="1"/>
  <c r="B4856" i="6"/>
  <c r="H4856" i="6" s="1" a="1"/>
  <c r="H4856" i="6" s="1"/>
  <c r="B4784" i="6"/>
  <c r="H4784" i="6" s="1" a="1"/>
  <c r="H4784" i="6" s="1"/>
  <c r="B4736" i="6"/>
  <c r="H4736" i="6" s="1" a="1"/>
  <c r="H4736" i="6" s="1"/>
  <c r="B4688" i="6"/>
  <c r="H4688" i="6" s="1" a="1"/>
  <c r="H4688" i="6" s="1"/>
  <c r="B4640" i="6"/>
  <c r="H4640" i="6" s="1" a="1"/>
  <c r="H4640" i="6" s="1"/>
  <c r="B4592" i="6"/>
  <c r="H4592" i="6" s="1" a="1"/>
  <c r="H4592" i="6" s="1"/>
  <c r="B4280" i="6"/>
  <c r="B4184" i="6"/>
  <c r="B4016" i="6"/>
  <c r="B3920" i="6"/>
  <c r="B5144" i="6"/>
  <c r="H5144" i="6" s="1" a="1"/>
  <c r="H5144" i="6" s="1"/>
  <c r="B5048" i="6"/>
  <c r="B4952" i="6"/>
  <c r="B4544" i="6"/>
  <c r="H4544" i="6" s="1" a="1"/>
  <c r="H4544" i="6" s="1"/>
  <c r="B4496" i="6"/>
  <c r="H4496" i="6" s="1" a="1"/>
  <c r="H4496" i="6" s="1"/>
  <c r="B4448" i="6"/>
  <c r="B4424" i="6"/>
  <c r="H4424" i="6" s="1" a="1"/>
  <c r="H4424" i="6" s="1"/>
  <c r="B4376" i="6"/>
  <c r="B4352" i="6"/>
  <c r="B4256" i="6"/>
  <c r="B4160" i="6"/>
  <c r="B3992" i="6"/>
  <c r="B3896" i="6"/>
  <c r="B3968" i="6"/>
  <c r="B3824" i="6"/>
  <c r="B3728" i="6"/>
  <c r="B3632" i="6"/>
  <c r="B3536" i="6"/>
  <c r="B3440" i="6"/>
  <c r="B3152" i="6"/>
  <c r="H3152" i="6" s="1" a="1"/>
  <c r="H3152" i="6" s="1"/>
  <c r="B3128" i="6"/>
  <c r="H3128" i="6" s="1" a="1"/>
  <c r="H3128" i="6" s="1"/>
  <c r="B3080" i="6"/>
  <c r="H3080" i="6" s="1" a="1"/>
  <c r="H3080" i="6" s="1"/>
  <c r="B2792" i="6"/>
  <c r="H2792" i="6" s="1" a="1"/>
  <c r="H2792" i="6" s="1"/>
  <c r="B2600" i="6"/>
  <c r="H2600" i="6" s="1" a="1"/>
  <c r="H2600" i="6" s="1"/>
  <c r="B4064" i="6"/>
  <c r="B3944" i="6"/>
  <c r="B3800" i="6"/>
  <c r="B3704" i="6"/>
  <c r="B3608" i="6"/>
  <c r="B3512" i="6"/>
  <c r="B3296" i="6"/>
  <c r="B3176" i="6"/>
  <c r="H3176" i="6" s="1" a="1"/>
  <c r="H3176" i="6" s="1"/>
  <c r="B3008" i="6"/>
  <c r="B2984" i="6"/>
  <c r="B2912" i="6"/>
  <c r="B2768" i="6"/>
  <c r="H2768" i="6" s="1" a="1"/>
  <c r="H2768" i="6" s="1"/>
  <c r="B2672" i="6"/>
  <c r="H2672" i="6" s="1" a="1"/>
  <c r="H2672" i="6" s="1"/>
  <c r="I2672" i="6" s="1"/>
  <c r="J2672" i="6" s="1"/>
  <c r="B4136" i="6"/>
  <c r="B3872" i="6"/>
  <c r="B3776" i="6"/>
  <c r="B3680" i="6"/>
  <c r="B3584" i="6"/>
  <c r="B3488" i="6"/>
  <c r="B3416" i="6"/>
  <c r="B3392" i="6"/>
  <c r="B3368" i="6"/>
  <c r="B3344" i="6"/>
  <c r="B3104" i="6"/>
  <c r="H3104" i="6" s="1" a="1"/>
  <c r="H3104" i="6" s="1"/>
  <c r="B2936" i="6"/>
  <c r="B2864" i="6"/>
  <c r="H2864" i="6" s="1" a="1"/>
  <c r="H2864" i="6" s="1"/>
  <c r="B2840" i="6"/>
  <c r="H2840" i="6" s="1" a="1"/>
  <c r="H2840" i="6" s="1"/>
  <c r="B4040" i="6"/>
  <c r="B3848" i="6"/>
  <c r="B3752" i="6"/>
  <c r="B3656" i="6"/>
  <c r="B3560" i="6"/>
  <c r="B3464" i="6"/>
  <c r="B3272" i="6"/>
  <c r="H3272" i="6" s="1" a="1"/>
  <c r="H3272" i="6" s="1"/>
  <c r="B3224" i="6"/>
  <c r="H3224" i="6" s="1" a="1"/>
  <c r="H3224" i="6" s="1"/>
  <c r="B3032" i="6"/>
  <c r="B2720" i="6"/>
  <c r="H2720" i="6" s="1" a="1"/>
  <c r="H2720" i="6" s="1"/>
  <c r="B2696" i="6"/>
  <c r="H2696" i="6" s="1" a="1"/>
  <c r="H2696" i="6" s="1"/>
  <c r="B2648" i="6"/>
  <c r="H2648" i="6" s="1" a="1"/>
  <c r="H2648" i="6" s="1"/>
  <c r="I2648" i="6" s="1"/>
  <c r="J2648" i="6" s="1"/>
  <c r="B2528" i="6"/>
  <c r="H2528" i="6" s="1" a="1"/>
  <c r="H2528" i="6" s="1"/>
  <c r="B2504" i="6"/>
  <c r="H2504" i="6" s="1" a="1"/>
  <c r="H2504" i="6" s="1"/>
  <c r="B2480" i="6"/>
  <c r="B2360" i="6"/>
  <c r="B2144" i="6"/>
  <c r="H2144" i="6" s="1" a="1"/>
  <c r="H2144" i="6" s="1"/>
  <c r="I2144" i="6" s="1"/>
  <c r="J2144" i="6" s="1"/>
  <c r="B2072" i="6"/>
  <c r="B1976" i="6"/>
  <c r="B1880" i="6"/>
  <c r="B1832" i="6"/>
  <c r="H1832" i="6" s="1" a="1"/>
  <c r="H1832" i="6" s="1"/>
  <c r="B1736" i="6"/>
  <c r="H1736" i="6" s="1" a="1"/>
  <c r="H1736" i="6" s="1"/>
  <c r="B1640" i="6"/>
  <c r="B1616" i="6"/>
  <c r="B1544" i="6"/>
  <c r="H1544" i="6" s="1" a="1"/>
  <c r="H1544" i="6" s="1"/>
  <c r="B1448" i="6"/>
  <c r="H1448" i="6" s="1" a="1"/>
  <c r="H1448" i="6" s="1"/>
  <c r="I1448" i="6" s="1"/>
  <c r="J1448" i="6" s="1"/>
  <c r="B3200" i="6"/>
  <c r="H3200" i="6" s="1" a="1"/>
  <c r="H3200" i="6" s="1"/>
  <c r="B3056" i="6"/>
  <c r="B2744" i="6"/>
  <c r="H2744" i="6" s="1" a="1"/>
  <c r="H2744" i="6" s="1"/>
  <c r="B2456" i="6"/>
  <c r="B2336" i="6"/>
  <c r="B2048" i="6"/>
  <c r="B1952" i="6"/>
  <c r="B1808" i="6"/>
  <c r="H1808" i="6" s="1" a="1"/>
  <c r="H1808" i="6" s="1"/>
  <c r="B1712" i="6"/>
  <c r="H1712" i="6" s="1" a="1"/>
  <c r="H1712" i="6" s="1"/>
  <c r="B1424" i="6"/>
  <c r="H1424" i="6" s="1" a="1"/>
  <c r="H1424" i="6" s="1"/>
  <c r="B3320" i="6"/>
  <c r="B2960" i="6"/>
  <c r="B2624" i="6"/>
  <c r="H2624" i="6" s="1" a="1"/>
  <c r="H2624" i="6" s="1"/>
  <c r="B2552" i="6"/>
  <c r="H2552" i="6" s="1" a="1"/>
  <c r="H2552" i="6" s="1"/>
  <c r="B2432" i="6"/>
  <c r="B2312" i="6"/>
  <c r="H2312" i="6" s="1" a="1"/>
  <c r="H2312" i="6" s="1"/>
  <c r="B2288" i="6"/>
  <c r="H2288" i="6" s="1" a="1"/>
  <c r="H2288" i="6" s="1"/>
  <c r="B2264" i="6"/>
  <c r="H2264" i="6" s="1" a="1"/>
  <c r="H2264" i="6" s="1"/>
  <c r="B2240" i="6"/>
  <c r="H2240" i="6" s="1" a="1"/>
  <c r="H2240" i="6" s="1"/>
  <c r="B2216" i="6"/>
  <c r="H2216" i="6" s="1" a="1"/>
  <c r="H2216" i="6" s="1"/>
  <c r="B2192" i="6"/>
  <c r="H2192" i="6" s="1" a="1"/>
  <c r="H2192" i="6" s="1"/>
  <c r="B2168" i="6"/>
  <c r="H2168" i="6" s="1" a="1"/>
  <c r="H2168" i="6" s="1"/>
  <c r="B2120" i="6"/>
  <c r="B2024" i="6"/>
  <c r="B1928" i="6"/>
  <c r="B1856" i="6"/>
  <c r="B1784" i="6"/>
  <c r="H1784" i="6" s="1" a="1"/>
  <c r="H1784" i="6" s="1"/>
  <c r="B1688" i="6"/>
  <c r="H1688" i="6" s="1" a="1"/>
  <c r="H1688" i="6" s="1"/>
  <c r="B1664" i="6"/>
  <c r="H1664" i="6" s="1" a="1"/>
  <c r="H1664" i="6" s="1"/>
  <c r="B1568" i="6"/>
  <c r="B1496" i="6"/>
  <c r="B1472" i="6"/>
  <c r="B3248" i="6"/>
  <c r="H3248" i="6" s="1" a="1"/>
  <c r="H3248" i="6" s="1"/>
  <c r="B2888" i="6"/>
  <c r="B2816" i="6"/>
  <c r="B2576" i="6"/>
  <c r="H2576" i="6" s="1" a="1"/>
  <c r="H2576" i="6" s="1"/>
  <c r="B2408" i="6"/>
  <c r="B2384" i="6"/>
  <c r="H2384" i="6" s="1" a="1"/>
  <c r="H2384" i="6" s="1"/>
  <c r="B2096" i="6"/>
  <c r="B2000" i="6"/>
  <c r="B1904" i="6"/>
  <c r="B1760" i="6"/>
  <c r="H1760" i="6" s="1" a="1"/>
  <c r="H1760" i="6" s="1"/>
  <c r="B1592" i="6"/>
  <c r="B1520" i="6"/>
  <c r="H1520" i="6" s="1" a="1"/>
  <c r="H1520" i="6" s="1"/>
  <c r="B1376" i="6"/>
  <c r="B1280" i="6"/>
  <c r="B1256" i="6"/>
  <c r="B1160" i="6"/>
  <c r="B1088" i="6"/>
  <c r="B968" i="6"/>
  <c r="B728" i="6"/>
  <c r="B704" i="6"/>
  <c r="B680" i="6"/>
  <c r="B584" i="6"/>
  <c r="H584" i="6" s="1" a="1"/>
  <c r="H584" i="6" s="1"/>
  <c r="I584" i="6" s="1"/>
  <c r="J584" i="6" s="1"/>
  <c r="B536" i="6"/>
  <c r="H536" i="6" s="1" a="1"/>
  <c r="H536" i="6" s="1"/>
  <c r="B512" i="6"/>
  <c r="H512" i="6" s="1" a="1"/>
  <c r="H512" i="6" s="1"/>
  <c r="I512" i="6" s="1"/>
  <c r="J512" i="6" s="1"/>
  <c r="B464" i="6"/>
  <c r="H464" i="6" s="1" a="1"/>
  <c r="H464" i="6" s="1"/>
  <c r="B440" i="6"/>
  <c r="B416" i="6"/>
  <c r="B320" i="6"/>
  <c r="B80" i="6"/>
  <c r="H80" i="6" s="1" a="1"/>
  <c r="H80" i="6" s="1"/>
  <c r="B296" i="6"/>
  <c r="B272" i="6"/>
  <c r="B200" i="6"/>
  <c r="B176" i="6"/>
  <c r="H176" i="6" s="1" a="1"/>
  <c r="H176" i="6" s="1"/>
  <c r="B152" i="6"/>
  <c r="B1232" i="6"/>
  <c r="B1136" i="6"/>
  <c r="B1064" i="6"/>
  <c r="B944" i="6"/>
  <c r="B920" i="6"/>
  <c r="B824" i="6"/>
  <c r="H824" i="6" s="1" a="1"/>
  <c r="H824" i="6" s="1"/>
  <c r="B800" i="6"/>
  <c r="H800" i="6" s="1" a="1"/>
  <c r="H800" i="6" s="1"/>
  <c r="B752" i="6"/>
  <c r="H752" i="6" s="1" a="1"/>
  <c r="H752" i="6" s="1"/>
  <c r="B560" i="6"/>
  <c r="H560" i="6" s="1" a="1"/>
  <c r="H560" i="6" s="1"/>
  <c r="I560" i="6" s="1"/>
  <c r="J560" i="6" s="1"/>
  <c r="B368" i="6"/>
  <c r="B1352" i="6"/>
  <c r="B1328" i="6"/>
  <c r="B1208" i="6"/>
  <c r="B848" i="6"/>
  <c r="B776" i="6"/>
  <c r="H776" i="6" s="1" a="1"/>
  <c r="H776" i="6" s="1"/>
  <c r="B632" i="6"/>
  <c r="H632" i="6" s="1" a="1"/>
  <c r="H632" i="6" s="1"/>
  <c r="B608" i="6"/>
  <c r="H608" i="6" s="1" a="1"/>
  <c r="H608" i="6" s="1"/>
  <c r="B488" i="6"/>
  <c r="H488" i="6" s="1" a="1"/>
  <c r="H488" i="6" s="1"/>
  <c r="B392" i="6"/>
  <c r="H392" i="6" s="1" a="1"/>
  <c r="H392" i="6" s="1"/>
  <c r="B344" i="6"/>
  <c r="B128" i="6"/>
  <c r="H128" i="6" s="1" a="1"/>
  <c r="H128" i="6" s="1"/>
  <c r="I128" i="6" s="1"/>
  <c r="J128" i="6" s="1"/>
  <c r="B104" i="6"/>
  <c r="B248" i="6"/>
  <c r="H248" i="6" s="1" a="1"/>
  <c r="H248" i="6" s="1"/>
  <c r="B224" i="6"/>
  <c r="H224" i="6" s="1" a="1"/>
  <c r="H224" i="6" s="1"/>
  <c r="B1400" i="6"/>
  <c r="H1400" i="6" s="1" a="1"/>
  <c r="H1400" i="6" s="1"/>
  <c r="B1304" i="6"/>
  <c r="B1184" i="6"/>
  <c r="B1112" i="6"/>
  <c r="B1040" i="6"/>
  <c r="B1016" i="6"/>
  <c r="B992" i="6"/>
  <c r="B896" i="6"/>
  <c r="B872" i="6"/>
  <c r="B656" i="6"/>
  <c r="H847" i="6" a="1"/>
  <c r="H847" i="6" s="1"/>
  <c r="H3055" i="6" a="1"/>
  <c r="H3055" i="6" s="1"/>
  <c r="I3055" i="6" s="1"/>
  <c r="J3055" i="6" s="1"/>
  <c r="H1927" i="6" a="1"/>
  <c r="H1927" i="6" s="1"/>
  <c r="H2359" i="6" a="1"/>
  <c r="H2359" i="6" s="1"/>
  <c r="H3271" i="6" a="1"/>
  <c r="H3271" i="6" s="1"/>
  <c r="H2743" i="6" a="1"/>
  <c r="H2743" i="6" s="1"/>
  <c r="I2743" i="6" s="1"/>
  <c r="J2743" i="6" s="1"/>
  <c r="H4015" i="6" a="1"/>
  <c r="H4015" i="6" s="1"/>
  <c r="I4015" i="6" s="1"/>
  <c r="J4015" i="6" s="1"/>
  <c r="H3607" i="6" a="1"/>
  <c r="H3607" i="6" s="1"/>
  <c r="H4039" i="6" a="1"/>
  <c r="H4039" i="6" s="1"/>
  <c r="H5047" i="6" a="1"/>
  <c r="H5047" i="6" s="1"/>
  <c r="H4207" i="6" a="1"/>
  <c r="H4207" i="6" s="1"/>
  <c r="H4615" i="6" a="1"/>
  <c r="H4615" i="6" s="1"/>
  <c r="H4975" i="6" a="1"/>
  <c r="H4975" i="6" s="1"/>
  <c r="I4975" i="6" s="1"/>
  <c r="J4975" i="6" s="1"/>
  <c r="H5839" i="6" a="1"/>
  <c r="H5839" i="6" s="1"/>
  <c r="H6247" i="6" a="1"/>
  <c r="H6247" i="6" s="1"/>
  <c r="H6535" i="6" a="1"/>
  <c r="H6535" i="6" s="1"/>
  <c r="H414" i="6" a="1"/>
  <c r="H414" i="6" s="1"/>
  <c r="I414" i="6" s="1"/>
  <c r="J414" i="6" s="1"/>
  <c r="H222" i="6" a="1"/>
  <c r="H222" i="6" s="1"/>
  <c r="I222" i="6" s="1"/>
  <c r="J222" i="6" s="1"/>
  <c r="H390" i="6" a="1"/>
  <c r="H390" i="6" s="1"/>
  <c r="I390" i="6" s="1"/>
  <c r="J390" i="6" s="1"/>
  <c r="H990" i="6" a="1"/>
  <c r="H990" i="6" s="1"/>
  <c r="I990" i="6" s="1"/>
  <c r="J990" i="6" s="1"/>
  <c r="H318" i="6" a="1"/>
  <c r="H318" i="6" s="1"/>
  <c r="I318" i="6" s="1"/>
  <c r="J318" i="6" s="1"/>
  <c r="H630" i="6" a="1"/>
  <c r="H630" i="6" s="1"/>
  <c r="I630" i="6" s="1"/>
  <c r="J630" i="6" s="1"/>
  <c r="H2526" i="6" a="1"/>
  <c r="H2526" i="6" s="1"/>
  <c r="I2526" i="6" s="1"/>
  <c r="J2526" i="6" s="1"/>
  <c r="H2454" i="6" a="1"/>
  <c r="H2454" i="6" s="1"/>
  <c r="I2454" i="6" s="1"/>
  <c r="J2454" i="6" s="1"/>
  <c r="H1566" i="6" a="1"/>
  <c r="H1566" i="6" s="1"/>
  <c r="I1566" i="6" s="1"/>
  <c r="J1566" i="6" s="1"/>
  <c r="H2382" i="6" a="1"/>
  <c r="H2382" i="6" s="1"/>
  <c r="I2382" i="6" s="1"/>
  <c r="J2382" i="6" s="1"/>
  <c r="H3126" i="6" a="1"/>
  <c r="H3126" i="6" s="1"/>
  <c r="I3126" i="6" s="1"/>
  <c r="J3126" i="6" s="1"/>
  <c r="H3270" i="6" a="1"/>
  <c r="H3270" i="6" s="1"/>
  <c r="I3270" i="6" s="1"/>
  <c r="J3270" i="6" s="1"/>
  <c r="H3414" i="6" a="1"/>
  <c r="H3414" i="6" s="1"/>
  <c r="I3414" i="6" s="1"/>
  <c r="J3414" i="6" s="1"/>
  <c r="H3102" i="6" a="1"/>
  <c r="H3102" i="6" s="1"/>
  <c r="I3102" i="6" s="1"/>
  <c r="J3102" i="6" s="1"/>
  <c r="H2574" i="6" a="1"/>
  <c r="H2574" i="6" s="1"/>
  <c r="I2574" i="6" s="1"/>
  <c r="J2574" i="6" s="1"/>
  <c r="H2886" i="6" a="1"/>
  <c r="H2886" i="6" s="1"/>
  <c r="I2886" i="6" s="1"/>
  <c r="J2886" i="6" s="1"/>
  <c r="H5286" i="6" a="1"/>
  <c r="H5286" i="6" s="1"/>
  <c r="I5286" i="6" s="1"/>
  <c r="J5286" i="6" s="1"/>
  <c r="H5742" i="6" a="1"/>
  <c r="H5742" i="6" s="1"/>
  <c r="I5742" i="6" s="1"/>
  <c r="J5742" i="6" s="1"/>
  <c r="H6294" i="6" a="1"/>
  <c r="H6294" i="6" s="1"/>
  <c r="I6294" i="6" s="1"/>
  <c r="J6294" i="6" s="1"/>
  <c r="H6126" i="6" a="1"/>
  <c r="H6126" i="6" s="1"/>
  <c r="I6126" i="6" s="1"/>
  <c r="J6126" i="6" s="1"/>
  <c r="H6174" i="6" a="1"/>
  <c r="H6174" i="6" s="1"/>
  <c r="I6174" i="6" s="1"/>
  <c r="J6174" i="6" s="1"/>
  <c r="H6774" i="6" a="1"/>
  <c r="H6774" i="6" s="1"/>
  <c r="I6774" i="6" s="1"/>
  <c r="J6774" i="6" s="1"/>
  <c r="H6750" i="6" a="1"/>
  <c r="H6750" i="6" s="1"/>
  <c r="I6750" i="6" s="1"/>
  <c r="J6750" i="6" s="1"/>
  <c r="H6966" i="6" a="1"/>
  <c r="H6966" i="6" s="1"/>
  <c r="I6966" i="6" s="1"/>
  <c r="J6966" i="6" s="1"/>
  <c r="H7158" i="6" a="1"/>
  <c r="H7158" i="6" s="1"/>
  <c r="I7158" i="6" s="1"/>
  <c r="J7158" i="6" s="1"/>
  <c r="H6990" i="6" a="1"/>
  <c r="H6990" i="6" s="1"/>
  <c r="I6990" i="6" s="1"/>
  <c r="J6990" i="6" s="1"/>
  <c r="H7182" i="6" a="1"/>
  <c r="H7182" i="6" s="1"/>
  <c r="I7182" i="6" s="1"/>
  <c r="J7182" i="6" s="1"/>
  <c r="H7398" i="6" a="1"/>
  <c r="H7398" i="6" s="1"/>
  <c r="I7398" i="6" s="1"/>
  <c r="J7398" i="6" s="1"/>
  <c r="H2191" i="6" a="1"/>
  <c r="H2191" i="6" s="1"/>
  <c r="I2191" i="6" s="1"/>
  <c r="J2191" i="6" s="1"/>
  <c r="H1855" i="6" a="1"/>
  <c r="H1855" i="6" s="1"/>
  <c r="H2167" i="6" a="1"/>
  <c r="H2167" i="6" s="1"/>
  <c r="H2455" i="6" a="1"/>
  <c r="H2455" i="6" s="1"/>
  <c r="H1519" i="6" a="1"/>
  <c r="H1519" i="6" s="1"/>
  <c r="H3919" i="6" a="1"/>
  <c r="H3919" i="6" s="1"/>
  <c r="I3919" i="6" s="1"/>
  <c r="J3919" i="6" s="1"/>
  <c r="H3943" i="6" a="1"/>
  <c r="H3943" i="6" s="1"/>
  <c r="I3943" i="6" s="1"/>
  <c r="J3943" i="6" s="1"/>
  <c r="H2791" i="6" a="1"/>
  <c r="H2791" i="6" s="1"/>
  <c r="I2791" i="6" s="1"/>
  <c r="J2791" i="6" s="1"/>
  <c r="H3583" i="6" a="1"/>
  <c r="H3583" i="6" s="1"/>
  <c r="I3583" i="6" s="1"/>
  <c r="J3583" i="6" s="1"/>
  <c r="H2695" i="6" a="1"/>
  <c r="H2695" i="6" s="1"/>
  <c r="I2695" i="6" s="1"/>
  <c r="J2695" i="6" s="1"/>
  <c r="H3703" i="6" a="1"/>
  <c r="H3703" i="6" s="1"/>
  <c r="H3871" i="6" a="1"/>
  <c r="H3871" i="6" s="1"/>
  <c r="H3895" i="6" a="1"/>
  <c r="H3895" i="6" s="1"/>
  <c r="H4855" i="6" a="1"/>
  <c r="H4855" i="6" s="1"/>
  <c r="H5071" i="6" a="1"/>
  <c r="H5071" i="6" s="1"/>
  <c r="I5071" i="6" s="1"/>
  <c r="J5071" i="6" s="1"/>
  <c r="H4327" i="6" a="1"/>
  <c r="H4327" i="6" s="1"/>
  <c r="H4807" i="6" a="1"/>
  <c r="H4807" i="6" s="1"/>
  <c r="H4999" i="6" a="1"/>
  <c r="H4999" i="6" s="1"/>
  <c r="H7615" i="6" a="1"/>
  <c r="H7615" i="6" s="1"/>
  <c r="H7639" i="6" a="1"/>
  <c r="H7639" i="6" s="1"/>
  <c r="H3174" i="6" a="1"/>
  <c r="H3174" i="6" s="1"/>
  <c r="I3174" i="6" s="1"/>
  <c r="J3174" i="6" s="1"/>
  <c r="H5334" i="6" a="1"/>
  <c r="H5334" i="6" s="1"/>
  <c r="I5334" i="6" s="1"/>
  <c r="J5334" i="6" s="1"/>
  <c r="H6606" i="6" a="1"/>
  <c r="H6606" i="6" s="1"/>
  <c r="I6606" i="6" s="1"/>
  <c r="J6606" i="6" s="1"/>
  <c r="H7014" i="6" a="1"/>
  <c r="H7014" i="6" s="1"/>
  <c r="I7014" i="6" s="1"/>
  <c r="J7014" i="6" s="1"/>
  <c r="H7470" i="6" a="1"/>
  <c r="H7470" i="6" s="1"/>
  <c r="I7470" i="6" s="1"/>
  <c r="J7470" i="6" s="1"/>
  <c r="H7038" i="6" a="1"/>
  <c r="H7038" i="6" s="1"/>
  <c r="I7038" i="6" s="1"/>
  <c r="J7038" i="6" s="1"/>
  <c r="H7566" i="6" a="1"/>
  <c r="H7566" i="6" s="1"/>
  <c r="I7566" i="6" s="1"/>
  <c r="J7566" i="6" s="1"/>
  <c r="H7518" i="6" a="1"/>
  <c r="H7518" i="6" s="1"/>
  <c r="I7518" i="6" s="1"/>
  <c r="J7518" i="6" s="1"/>
  <c r="H415" i="6" a="1"/>
  <c r="H415" i="6" s="1"/>
  <c r="H463" i="6" a="1"/>
  <c r="H463" i="6" s="1"/>
  <c r="G7782" i="6"/>
  <c r="G7542" i="6"/>
  <c r="G7398" i="6"/>
  <c r="G7638" i="6"/>
  <c r="G7134" i="6"/>
  <c r="G6582" i="6"/>
  <c r="G6822" i="6"/>
  <c r="G6630" i="6"/>
  <c r="G6246" i="6"/>
  <c r="G6222" i="6"/>
  <c r="G5382" i="6"/>
  <c r="G5286" i="6"/>
  <c r="G5982" i="6"/>
  <c r="G5310" i="6"/>
  <c r="G4398" i="6"/>
  <c r="G4830" i="6"/>
  <c r="G3078" i="6"/>
  <c r="G3582" i="6"/>
  <c r="G3654" i="6"/>
  <c r="G2262" i="6"/>
  <c r="G1662" i="6"/>
  <c r="G1830" i="6"/>
  <c r="G2358" i="6"/>
  <c r="G1566" i="6"/>
  <c r="G2094" i="6"/>
  <c r="G1494" i="6"/>
  <c r="G942" i="6"/>
  <c r="G294" i="6"/>
  <c r="G1182" i="6"/>
  <c r="G558" i="6"/>
  <c r="G918" i="6"/>
  <c r="G270" i="6"/>
  <c r="H79" i="6" a="1"/>
  <c r="H79" i="6" s="1"/>
  <c r="H2215" i="6" a="1"/>
  <c r="H2215" i="6" s="1"/>
  <c r="H2527" i="6" a="1"/>
  <c r="H2527" i="6" s="1"/>
  <c r="H1903" i="6" a="1"/>
  <c r="H1903" i="6" s="1"/>
  <c r="H4063" i="6" a="1"/>
  <c r="H4063" i="6" s="1"/>
  <c r="H2815" i="6" a="1"/>
  <c r="H2815" i="6" s="1"/>
  <c r="H3679" i="6" a="1"/>
  <c r="H3679" i="6" s="1"/>
  <c r="H3439" i="6" a="1"/>
  <c r="H3439" i="6" s="1"/>
  <c r="I3439" i="6" s="1"/>
  <c r="J3439" i="6" s="1"/>
  <c r="H3799" i="6" a="1"/>
  <c r="H3799" i="6" s="1"/>
  <c r="H4591" i="6" a="1"/>
  <c r="H4591" i="6" s="1"/>
  <c r="H4903" i="6" a="1"/>
  <c r="H4903" i="6" s="1"/>
  <c r="H4711" i="6" a="1"/>
  <c r="H4711" i="6" s="1"/>
  <c r="H6319" i="6" a="1"/>
  <c r="H6319" i="6" s="1"/>
  <c r="H6511" i="6" a="1"/>
  <c r="H6511" i="6" s="1"/>
  <c r="H8407" i="6" a="1"/>
  <c r="H8407" i="6" s="1"/>
  <c r="H750" i="6" a="1"/>
  <c r="H750" i="6" s="1"/>
  <c r="I750" i="6" s="1"/>
  <c r="J750" i="6" s="1"/>
  <c r="H126" i="6" a="1"/>
  <c r="H126" i="6" s="1"/>
  <c r="I126" i="6" s="1"/>
  <c r="J126" i="6" s="1"/>
  <c r="H966" i="6" a="1"/>
  <c r="H966" i="6" s="1"/>
  <c r="I966" i="6" s="1"/>
  <c r="J966" i="6" s="1"/>
  <c r="H846" i="6" a="1"/>
  <c r="H846" i="6" s="1"/>
  <c r="I846" i="6" s="1"/>
  <c r="J846" i="6" s="1"/>
  <c r="H1038" i="6" a="1"/>
  <c r="H1038" i="6" s="1"/>
  <c r="I1038" i="6" s="1"/>
  <c r="J1038" i="6" s="1"/>
  <c r="H774" i="6" a="1"/>
  <c r="H774" i="6" s="1"/>
  <c r="I774" i="6" s="1"/>
  <c r="J774" i="6" s="1"/>
  <c r="H2478" i="6" a="1"/>
  <c r="H2478" i="6" s="1"/>
  <c r="I2478" i="6" s="1"/>
  <c r="J2478" i="6" s="1"/>
  <c r="H2430" i="6" a="1"/>
  <c r="H2430" i="6" s="1"/>
  <c r="I2430" i="6" s="1"/>
  <c r="J2430" i="6" s="1"/>
  <c r="H1710" i="6" a="1"/>
  <c r="H1710" i="6" s="1"/>
  <c r="I1710" i="6" s="1"/>
  <c r="J1710" i="6" s="1"/>
  <c r="H2814" i="6" a="1"/>
  <c r="H2814" i="6" s="1"/>
  <c r="I2814" i="6" s="1"/>
  <c r="J2814" i="6" s="1"/>
  <c r="H3150" i="6" a="1"/>
  <c r="H3150" i="6" s="1"/>
  <c r="I3150" i="6" s="1"/>
  <c r="J3150" i="6" s="1"/>
  <c r="H5718" i="6" a="1"/>
  <c r="H5718" i="6" s="1"/>
  <c r="I5718" i="6" s="1"/>
  <c r="J5718" i="6" s="1"/>
  <c r="H5430" i="6" a="1"/>
  <c r="H5430" i="6" s="1"/>
  <c r="I5430" i="6" s="1"/>
  <c r="J5430" i="6" s="1"/>
  <c r="H5814" i="6" a="1"/>
  <c r="H5814" i="6" s="1"/>
  <c r="I5814" i="6" s="1"/>
  <c r="J5814" i="6" s="1"/>
  <c r="H6198" i="6" a="1"/>
  <c r="H6198" i="6" s="1"/>
  <c r="I6198" i="6" s="1"/>
  <c r="J6198" i="6" s="1"/>
  <c r="H6030" i="6" a="1"/>
  <c r="H6030" i="6" s="1"/>
  <c r="I6030" i="6" s="1"/>
  <c r="J6030" i="6" s="1"/>
  <c r="H6078" i="6" a="1"/>
  <c r="H6078" i="6" s="1"/>
  <c r="I6078" i="6" s="1"/>
  <c r="J6078" i="6" s="1"/>
  <c r="H6390" i="6" a="1"/>
  <c r="H6390" i="6" s="1"/>
  <c r="I6390" i="6" s="1"/>
  <c r="J6390" i="6" s="1"/>
  <c r="H6678" i="6" a="1"/>
  <c r="H6678" i="6" s="1"/>
  <c r="I6678" i="6" s="1"/>
  <c r="J6678" i="6" s="1"/>
  <c r="H6870" i="6" a="1"/>
  <c r="H6870" i="6" s="1"/>
  <c r="I6870" i="6" s="1"/>
  <c r="J6870" i="6" s="1"/>
  <c r="H6702" i="6" a="1"/>
  <c r="H6702" i="6" s="1"/>
  <c r="I6702" i="6" s="1"/>
  <c r="J6702" i="6" s="1"/>
  <c r="H6630" i="6" a="1"/>
  <c r="H6630" i="6" s="1"/>
  <c r="I6630" i="6" s="1"/>
  <c r="J6630" i="6" s="1"/>
  <c r="H7062" i="6" a="1"/>
  <c r="H7062" i="6" s="1"/>
  <c r="I7062" i="6" s="1"/>
  <c r="J7062" i="6" s="1"/>
  <c r="H7254" i="6" a="1"/>
  <c r="H7254" i="6" s="1"/>
  <c r="I7254" i="6" s="1"/>
  <c r="J7254" i="6" s="1"/>
  <c r="H7542" i="6" a="1"/>
  <c r="H7542" i="6" s="1"/>
  <c r="I7542" i="6" s="1"/>
  <c r="J7542" i="6" s="1"/>
  <c r="H8238" i="6" a="1"/>
  <c r="H8238" i="6" s="1"/>
  <c r="I8238" i="6" s="1"/>
  <c r="J8238" i="6" s="1"/>
  <c r="H8022" i="6" a="1"/>
  <c r="H8022" i="6" s="1"/>
  <c r="I8022" i="6" s="1"/>
  <c r="J8022" i="6" s="1"/>
  <c r="H8358" i="6" a="1"/>
  <c r="H8358" i="6" s="1"/>
  <c r="I8358" i="6" s="1"/>
  <c r="J8358" i="6" s="1"/>
  <c r="B56" i="6"/>
  <c r="H56" i="6" s="1" a="1"/>
  <c r="H56" i="6" s="1"/>
  <c r="F6" i="5"/>
  <c r="I6" i="5" s="1"/>
  <c r="E32" i="5"/>
  <c r="G32" i="5"/>
  <c r="M32" i="5"/>
  <c r="N32" i="5" s="1"/>
  <c r="O33" i="5" s="1"/>
  <c r="I31" i="6"/>
  <c r="J31" i="6" s="1"/>
  <c r="H7" i="5"/>
  <c r="C9" i="5"/>
  <c r="D9" i="5" s="1"/>
  <c r="B11" i="5"/>
  <c r="C10" i="5" s="1"/>
  <c r="D10" i="5" s="1"/>
  <c r="B34" i="5"/>
  <c r="D34" i="5" s="1"/>
  <c r="B8" i="6"/>
  <c r="H8" i="6" s="1"/>
  <c r="E8" i="5"/>
  <c r="B32" i="6"/>
  <c r="H32" i="6" s="1" a="1"/>
  <c r="H32" i="6" s="1"/>
  <c r="M8" i="5"/>
  <c r="G8" i="5"/>
  <c r="I2287" i="6" l="1"/>
  <c r="J2287" i="6" s="1"/>
  <c r="I6343" i="6"/>
  <c r="J6343" i="6" s="1"/>
  <c r="I3559" i="6"/>
  <c r="J3559" i="6" s="1"/>
  <c r="I3823" i="6"/>
  <c r="J3823" i="6" s="1"/>
  <c r="I776" i="6"/>
  <c r="J776" i="6" s="1"/>
  <c r="I6608" i="6"/>
  <c r="J6608" i="6" s="1"/>
  <c r="I3631" i="6"/>
  <c r="J3631" i="6" s="1"/>
  <c r="N7" i="5"/>
  <c r="O8" i="5" s="1"/>
  <c r="I2023" i="6"/>
  <c r="J2023" i="6" s="1"/>
  <c r="I3487" i="6"/>
  <c r="J3487" i="6" s="1"/>
  <c r="I6559" i="6"/>
  <c r="J6559" i="6" s="1"/>
  <c r="I3703" i="6"/>
  <c r="J3703" i="6" s="1"/>
  <c r="I4951" i="6"/>
  <c r="J4951" i="6" s="1"/>
  <c r="I4831" i="6"/>
  <c r="J4831" i="6" s="1"/>
  <c r="I151" i="6"/>
  <c r="J151" i="6" s="1"/>
  <c r="I3390" i="6"/>
  <c r="J3390" i="6" s="1"/>
  <c r="I3391" i="6"/>
  <c r="J3391" i="6" s="1"/>
  <c r="I5095" i="6"/>
  <c r="J5095" i="6" s="1"/>
  <c r="I3967" i="6"/>
  <c r="J3967" i="6" s="1"/>
  <c r="I4519" i="6"/>
  <c r="J4519" i="6" s="1"/>
  <c r="I3991" i="6"/>
  <c r="J3991" i="6" s="1"/>
  <c r="I8311" i="6"/>
  <c r="J8311" i="6" s="1"/>
  <c r="I4687" i="6"/>
  <c r="J4687" i="6" s="1"/>
  <c r="I1399" i="6"/>
  <c r="J1399" i="6" s="1"/>
  <c r="I2311" i="6"/>
  <c r="J2311" i="6" s="1"/>
  <c r="I4087" i="6"/>
  <c r="J4087" i="6" s="1"/>
  <c r="I1543" i="6"/>
  <c r="J1543" i="6" s="1"/>
  <c r="I1879" i="6"/>
  <c r="J1879" i="6" s="1"/>
  <c r="I655" i="6"/>
  <c r="J655" i="6" s="1"/>
  <c r="I1279" i="6"/>
  <c r="J1279" i="6" s="1"/>
  <c r="I6919" i="6"/>
  <c r="J6919" i="6" s="1"/>
  <c r="I5792" i="6"/>
  <c r="J5792" i="6" s="1"/>
  <c r="I6992" i="6"/>
  <c r="J6992" i="6" s="1"/>
  <c r="I5816" i="6"/>
  <c r="J5816" i="6" s="1"/>
  <c r="I56" i="6"/>
  <c r="J56" i="6" s="1"/>
  <c r="G2766" i="6"/>
  <c r="G7110" i="6"/>
  <c r="I536" i="6"/>
  <c r="J536" i="6" s="1"/>
  <c r="I4879" i="6"/>
  <c r="J4879" i="6" s="1"/>
  <c r="I3535" i="6"/>
  <c r="J3535" i="6" s="1"/>
  <c r="I6511" i="6"/>
  <c r="J6511" i="6" s="1"/>
  <c r="I4615" i="6"/>
  <c r="J4615" i="6" s="1"/>
  <c r="I7784" i="6"/>
  <c r="J7784" i="6" s="1"/>
  <c r="I7903" i="6"/>
  <c r="J7903" i="6" s="1"/>
  <c r="I3176" i="6"/>
  <c r="J3176" i="6" s="1"/>
  <c r="I5336" i="6"/>
  <c r="J5336" i="6" s="1"/>
  <c r="I7064" i="6"/>
  <c r="J7064" i="6" s="1"/>
  <c r="I8264" i="6"/>
  <c r="J8264" i="6" s="1"/>
  <c r="I7088" i="6"/>
  <c r="J7088" i="6" s="1"/>
  <c r="I4783" i="6"/>
  <c r="J4783" i="6" s="1"/>
  <c r="G33" i="5"/>
  <c r="H33" i="5" s="1"/>
  <c r="I4807" i="6"/>
  <c r="J4807" i="6" s="1"/>
  <c r="I5216" i="6"/>
  <c r="J5216" i="6" s="1"/>
  <c r="I1664" i="6"/>
  <c r="J1664" i="6" s="1"/>
  <c r="I4303" i="6"/>
  <c r="J4303" i="6" s="1"/>
  <c r="I752" i="6"/>
  <c r="J752" i="6" s="1"/>
  <c r="I4424" i="6"/>
  <c r="J4424" i="6" s="1"/>
  <c r="I6392" i="6"/>
  <c r="J6392" i="6" s="1"/>
  <c r="I6415" i="6"/>
  <c r="J6415" i="6" s="1"/>
  <c r="I6584" i="6"/>
  <c r="J6584" i="6" s="1"/>
  <c r="I1375" i="6"/>
  <c r="J1375" i="6" s="1"/>
  <c r="I4327" i="6"/>
  <c r="J4327" i="6" s="1"/>
  <c r="G3198" i="6"/>
  <c r="G8142" i="6"/>
  <c r="G3822" i="6"/>
  <c r="I4855" i="6"/>
  <c r="J4855" i="6" s="1"/>
  <c r="I5528" i="6"/>
  <c r="J5528" i="6" s="1"/>
  <c r="I4207" i="6"/>
  <c r="J4207" i="6" s="1"/>
  <c r="I32" i="6"/>
  <c r="J32" i="6" s="1"/>
  <c r="G4518" i="6"/>
  <c r="I6464" i="6"/>
  <c r="J6464" i="6" s="1"/>
  <c r="I1063" i="6"/>
  <c r="J1063" i="6" s="1"/>
  <c r="M33" i="5"/>
  <c r="N33" i="5" s="1"/>
  <c r="O34" i="5" s="1"/>
  <c r="E33" i="5"/>
  <c r="I8168" i="6"/>
  <c r="J8168" i="6" s="1"/>
  <c r="N8" i="5"/>
  <c r="I3895" i="6"/>
  <c r="J3895" i="6" s="1"/>
  <c r="I3152" i="6"/>
  <c r="J3152" i="6" s="1"/>
  <c r="I4063" i="6"/>
  <c r="J4063" i="6" s="1"/>
  <c r="I4183" i="6"/>
  <c r="J4183" i="6" s="1"/>
  <c r="I5720" i="6"/>
  <c r="J5720" i="6" s="1"/>
  <c r="G3846" i="6"/>
  <c r="G8286" i="6"/>
  <c r="I4591" i="6"/>
  <c r="J4591" i="6" s="1"/>
  <c r="I343" i="6"/>
  <c r="J343" i="6" s="1"/>
  <c r="G4014" i="6"/>
  <c r="G4566" i="6"/>
  <c r="I4735" i="6"/>
  <c r="J4735" i="6" s="1"/>
  <c r="I5768" i="6"/>
  <c r="J5768" i="6" s="1"/>
  <c r="I8216" i="6"/>
  <c r="J8216" i="6" s="1"/>
  <c r="I3607" i="6"/>
  <c r="J3607" i="6" s="1"/>
  <c r="I4903" i="6"/>
  <c r="J4903" i="6" s="1"/>
  <c r="I463" i="6"/>
  <c r="J463" i="6" s="1"/>
  <c r="I3799" i="6"/>
  <c r="J3799" i="6" s="1"/>
  <c r="G390" i="6"/>
  <c r="G5214" i="6"/>
  <c r="I3871" i="6"/>
  <c r="J3871" i="6" s="1"/>
  <c r="I8118" i="6"/>
  <c r="J8118" i="6" s="1"/>
  <c r="I8119" i="6"/>
  <c r="J8119" i="6" s="1"/>
  <c r="I2503" i="6"/>
  <c r="J2503" i="6" s="1"/>
  <c r="I7831" i="6"/>
  <c r="J7831" i="6" s="1"/>
  <c r="I1183" i="6"/>
  <c r="J1183" i="6" s="1"/>
  <c r="I7856" i="6"/>
  <c r="J7856" i="6" s="1"/>
  <c r="I3679" i="6"/>
  <c r="J3679" i="6" s="1"/>
  <c r="I8407" i="6"/>
  <c r="J8407" i="6" s="1"/>
  <c r="I6535" i="6"/>
  <c r="J6535" i="6" s="1"/>
  <c r="I3751" i="6"/>
  <c r="J3751" i="6" s="1"/>
  <c r="I8312" i="6"/>
  <c r="J8312" i="6" s="1"/>
  <c r="I2239" i="6"/>
  <c r="J2239" i="6" s="1"/>
  <c r="I6103" i="6"/>
  <c r="J6103" i="6" s="1"/>
  <c r="I3007" i="6"/>
  <c r="J3007" i="6" s="1"/>
  <c r="I3463" i="6"/>
  <c r="J3463" i="6" s="1"/>
  <c r="I6655" i="6"/>
  <c r="J6655" i="6" s="1"/>
  <c r="I3655" i="6"/>
  <c r="J3655" i="6" s="1"/>
  <c r="I4711" i="6"/>
  <c r="J4711" i="6" s="1"/>
  <c r="I4471" i="6"/>
  <c r="J4471" i="6" s="1"/>
  <c r="I1903" i="6"/>
  <c r="J1903" i="6" s="1"/>
  <c r="I1927" i="6"/>
  <c r="J1927" i="6" s="1"/>
  <c r="I224" i="6"/>
  <c r="J224" i="6" s="1"/>
  <c r="I7928" i="6"/>
  <c r="J7928" i="6" s="1"/>
  <c r="I2215" i="6"/>
  <c r="J2215" i="6" s="1"/>
  <c r="I4999" i="6"/>
  <c r="J4999" i="6" s="1"/>
  <c r="I2167" i="6"/>
  <c r="J2167" i="6" s="1"/>
  <c r="I5264" i="6"/>
  <c r="J5264" i="6" s="1"/>
  <c r="I1855" i="6"/>
  <c r="J1855" i="6" s="1"/>
  <c r="I1447" i="6"/>
  <c r="J1447" i="6" s="1"/>
  <c r="I5839" i="6"/>
  <c r="J5839" i="6" s="1"/>
  <c r="I5312" i="6"/>
  <c r="J5312" i="6" s="1"/>
  <c r="I4639" i="6"/>
  <c r="J4639" i="6" s="1"/>
  <c r="I3847" i="6"/>
  <c r="J3847" i="6" s="1"/>
  <c r="I8360" i="6"/>
  <c r="J8360" i="6" s="1"/>
  <c r="G366" i="6"/>
  <c r="G1614" i="6"/>
  <c r="G5334" i="6"/>
  <c r="G8238" i="6"/>
  <c r="G462" i="6"/>
  <c r="G1278" i="6"/>
  <c r="G1878" i="6"/>
  <c r="G3774" i="6"/>
  <c r="G4902" i="6"/>
  <c r="G5478" i="6"/>
  <c r="G8094" i="6"/>
  <c r="G1134" i="6"/>
  <c r="G510" i="6"/>
  <c r="G3438" i="6"/>
  <c r="G6390" i="6"/>
  <c r="G2142" i="6"/>
  <c r="G1950" i="6"/>
  <c r="G3750" i="6"/>
  <c r="G4038" i="6"/>
  <c r="G4062" i="6"/>
  <c r="G4590" i="6"/>
  <c r="G6294" i="6"/>
  <c r="G7758" i="6"/>
  <c r="G1014" i="6"/>
  <c r="G1638" i="6"/>
  <c r="G2046" i="6"/>
  <c r="G3942" i="6"/>
  <c r="G3270" i="6"/>
  <c r="G4134" i="6"/>
  <c r="G4638" i="6"/>
  <c r="G5454" i="6"/>
  <c r="G6366" i="6"/>
  <c r="G6726" i="6"/>
  <c r="G6774" i="6"/>
  <c r="G7230" i="6"/>
  <c r="G7206" i="6"/>
  <c r="G7614" i="6"/>
  <c r="G8382" i="6"/>
  <c r="G606" i="6"/>
  <c r="G798" i="6"/>
  <c r="G1302" i="6"/>
  <c r="G1806" i="6"/>
  <c r="G1974" i="6"/>
  <c r="G2862" i="6"/>
  <c r="G3318" i="6"/>
  <c r="G4710" i="6"/>
  <c r="G4686" i="6"/>
  <c r="G5694" i="6"/>
  <c r="G6054" i="6"/>
  <c r="G7278" i="6"/>
  <c r="G7830" i="6"/>
  <c r="G8070" i="6"/>
  <c r="G1230" i="6"/>
  <c r="G630" i="6"/>
  <c r="G1062" i="6"/>
  <c r="G822" i="6"/>
  <c r="G246" i="6"/>
  <c r="G534" i="6"/>
  <c r="G1326" i="6"/>
  <c r="G1782" i="6"/>
  <c r="G2574" i="6"/>
  <c r="G1926" i="6"/>
  <c r="G2670" i="6"/>
  <c r="G2790" i="6"/>
  <c r="G2070" i="6"/>
  <c r="G2478" i="6"/>
  <c r="G3366" i="6"/>
  <c r="G3006" i="6"/>
  <c r="G4158" i="6"/>
  <c r="G3510" i="6"/>
  <c r="G2742" i="6"/>
  <c r="G3462" i="6"/>
  <c r="G4182" i="6"/>
  <c r="G5046" i="6"/>
  <c r="G4206" i="6"/>
  <c r="G4758" i="6"/>
  <c r="G4326" i="6"/>
  <c r="G5094" i="6"/>
  <c r="G4734" i="6"/>
  <c r="G5574" i="6"/>
  <c r="G5790" i="6"/>
  <c r="G5550" i="6"/>
  <c r="G5862" i="6"/>
  <c r="G6078" i="6"/>
  <c r="G6150" i="6"/>
  <c r="G6414" i="6"/>
  <c r="G6534" i="6"/>
  <c r="G6894" i="6"/>
  <c r="G7326" i="6"/>
  <c r="R7323" i="6" s="1"/>
  <c r="R311" i="2" s="1"/>
  <c r="G6942" i="6"/>
  <c r="G7302" i="6"/>
  <c r="R7299" i="6" s="1"/>
  <c r="R310" i="2" s="1"/>
  <c r="G7878" i="6"/>
  <c r="G7998" i="6"/>
  <c r="G8334" i="6"/>
  <c r="G8166" i="6"/>
  <c r="G726" i="6"/>
  <c r="G102" i="6"/>
  <c r="G1542" i="6"/>
  <c r="G1758" i="6"/>
  <c r="G3678" i="6"/>
  <c r="G3870" i="6"/>
  <c r="G5262" i="6"/>
  <c r="G5358" i="6"/>
  <c r="G6270" i="6"/>
  <c r="G6678" i="6"/>
  <c r="G7590" i="6"/>
  <c r="G198" i="6"/>
  <c r="G1710" i="6"/>
  <c r="G3174" i="6"/>
  <c r="G3894" i="6"/>
  <c r="G5646" i="6"/>
  <c r="G8406" i="6"/>
  <c r="G1038" i="6"/>
  <c r="G1686" i="6"/>
  <c r="G2622" i="6"/>
  <c r="G2406" i="6"/>
  <c r="G3966" i="6"/>
  <c r="G4950" i="6"/>
  <c r="G4230" i="6"/>
  <c r="G5526" i="6"/>
  <c r="G5742" i="6"/>
  <c r="G6462" i="6"/>
  <c r="G7254" i="6"/>
  <c r="G7974" i="6"/>
  <c r="G54" i="6"/>
  <c r="G1350" i="6"/>
  <c r="G678" i="6"/>
  <c r="G1158" i="6"/>
  <c r="G870" i="6"/>
  <c r="G318" i="6"/>
  <c r="G582" i="6"/>
  <c r="G1374" i="6"/>
  <c r="G1854" i="6"/>
  <c r="G2838" i="6"/>
  <c r="G2022" i="6"/>
  <c r="G1518" i="6"/>
  <c r="G2814" i="6"/>
  <c r="G2190" i="6"/>
  <c r="G2502" i="6"/>
  <c r="G3390" i="6"/>
  <c r="G3150" i="6"/>
  <c r="G2694" i="6"/>
  <c r="G3606" i="6"/>
  <c r="G2910" i="6"/>
  <c r="G3534" i="6"/>
  <c r="G4278" i="6"/>
  <c r="G5142" i="6"/>
  <c r="G4302" i="6"/>
  <c r="G4974" i="6"/>
  <c r="G4494" i="6"/>
  <c r="G5190" i="6"/>
  <c r="G4782" i="6"/>
  <c r="G5670" i="6"/>
  <c r="G5814" i="6"/>
  <c r="G5598" i="6"/>
  <c r="G5934" i="6"/>
  <c r="G6102" i="6"/>
  <c r="G6918" i="6"/>
  <c r="G6438" i="6"/>
  <c r="G6558" i="6"/>
  <c r="G6990" i="6"/>
  <c r="G7374" i="6"/>
  <c r="R7371" i="6" s="1"/>
  <c r="R313" i="2" s="1"/>
  <c r="G6966" i="6"/>
  <c r="G7350" i="6"/>
  <c r="R7347" i="6" s="1"/>
  <c r="R312" i="2" s="1"/>
  <c r="G7926" i="6"/>
  <c r="G7470" i="6"/>
  <c r="R7467" i="6" s="1"/>
  <c r="R317" i="2" s="1"/>
  <c r="G8022" i="6"/>
  <c r="G8262" i="6"/>
  <c r="G990" i="6"/>
  <c r="G414" i="6"/>
  <c r="G2454" i="6"/>
  <c r="G2982" i="6"/>
  <c r="G3246" i="6"/>
  <c r="G4614" i="6"/>
  <c r="G5406" i="6"/>
  <c r="G7494" i="6"/>
  <c r="R7491" i="6" s="1"/>
  <c r="R318" i="2" s="1"/>
  <c r="G8358" i="6"/>
  <c r="G750" i="6"/>
  <c r="G2166" i="6"/>
  <c r="G2310" i="6"/>
  <c r="G2598" i="6"/>
  <c r="G4086" i="6"/>
  <c r="G4926" i="6"/>
  <c r="G6318" i="6"/>
  <c r="G7854" i="6"/>
  <c r="G222" i="6"/>
  <c r="G2430" i="6"/>
  <c r="G2382" i="6"/>
  <c r="G3342" i="6"/>
  <c r="G2718" i="6"/>
  <c r="G4110" i="6"/>
  <c r="G4998" i="6"/>
  <c r="G5502" i="6"/>
  <c r="G6030" i="6"/>
  <c r="G6798" i="6"/>
  <c r="G6846" i="6"/>
  <c r="G7950" i="6"/>
  <c r="G78" i="6"/>
  <c r="G774" i="6"/>
  <c r="G1254" i="6"/>
  <c r="G1086" i="6"/>
  <c r="G126" i="6"/>
  <c r="G654" i="6"/>
  <c r="G1446" i="6"/>
  <c r="G1902" i="6"/>
  <c r="G3102" i="6"/>
  <c r="G2118" i="6"/>
  <c r="G1590" i="6"/>
  <c r="G3030" i="6"/>
  <c r="G2214" i="6"/>
  <c r="G2526" i="6"/>
  <c r="G3414" i="6"/>
  <c r="G3222" i="6"/>
  <c r="G2886" i="6"/>
  <c r="G3702" i="6"/>
  <c r="G2958" i="6"/>
  <c r="G3630" i="6"/>
  <c r="G4374" i="6"/>
  <c r="G5238" i="6"/>
  <c r="G4422" i="6"/>
  <c r="G5070" i="6"/>
  <c r="G4542" i="6"/>
  <c r="G4254" i="6"/>
  <c r="G5022" i="6"/>
  <c r="G5766" i="6"/>
  <c r="G5910" i="6"/>
  <c r="G5718" i="6"/>
  <c r="G6006" i="6"/>
  <c r="G6174" i="6"/>
  <c r="G6342" i="6"/>
  <c r="G6606" i="6"/>
  <c r="G6654" i="6"/>
  <c r="G7038" i="6"/>
  <c r="G7446" i="6"/>
  <c r="R7443" i="6" s="1"/>
  <c r="R316" i="2" s="1"/>
  <c r="G7014" i="6"/>
  <c r="G7422" i="6"/>
  <c r="R7419" i="6" s="1"/>
  <c r="R315" i="2" s="1"/>
  <c r="G8190" i="6"/>
  <c r="G7686" i="6"/>
  <c r="G8118" i="6"/>
  <c r="G8310" i="6"/>
  <c r="G702" i="6"/>
  <c r="G1206" i="6"/>
  <c r="G2286" i="6"/>
  <c r="G3126" i="6"/>
  <c r="G4854" i="6"/>
  <c r="G4878" i="6"/>
  <c r="G5430" i="6"/>
  <c r="G6486" i="6"/>
  <c r="G7182" i="6"/>
  <c r="G7710" i="6"/>
  <c r="G7158" i="6"/>
  <c r="G7806" i="6"/>
  <c r="G6" i="6"/>
  <c r="G966" i="6"/>
  <c r="G486" i="6"/>
  <c r="G2550" i="6"/>
  <c r="G3294" i="6"/>
  <c r="G4662" i="6"/>
  <c r="G5622" i="6"/>
  <c r="G7662" i="6"/>
  <c r="G7902" i="6"/>
  <c r="G30" i="6"/>
  <c r="G3990" i="6"/>
  <c r="H8" i="5"/>
  <c r="G1928" i="6" s="1"/>
  <c r="G342" i="6"/>
  <c r="G174" i="6"/>
  <c r="G846" i="6"/>
  <c r="G438" i="6"/>
  <c r="G1110" i="6"/>
  <c r="G150" i="6"/>
  <c r="G894" i="6"/>
  <c r="G1470" i="6"/>
  <c r="G1998" i="6"/>
  <c r="G1398" i="6"/>
  <c r="G2334" i="6"/>
  <c r="G1734" i="6"/>
  <c r="G1422" i="6"/>
  <c r="G2238" i="6"/>
  <c r="G2646" i="6"/>
  <c r="G3558" i="6"/>
  <c r="G3486" i="6"/>
  <c r="G2934" i="6"/>
  <c r="G3798" i="6"/>
  <c r="G3054" i="6"/>
  <c r="G3726" i="6"/>
  <c r="G4446" i="6"/>
  <c r="G3918" i="6"/>
  <c r="G4470" i="6"/>
  <c r="G5118" i="6"/>
  <c r="G4806" i="6"/>
  <c r="G4350" i="6"/>
  <c r="G5166" i="6"/>
  <c r="G5886" i="6"/>
  <c r="G5958" i="6"/>
  <c r="G5838" i="6"/>
  <c r="G6126" i="6"/>
  <c r="G6198" i="6"/>
  <c r="G6510" i="6"/>
  <c r="G6702" i="6"/>
  <c r="G6750" i="6"/>
  <c r="G7086" i="6"/>
  <c r="G7566" i="6"/>
  <c r="G7062" i="6"/>
  <c r="G6870" i="6"/>
  <c r="G7518" i="6"/>
  <c r="R7515" i="6" s="1"/>
  <c r="R319" i="2" s="1"/>
  <c r="G7734" i="6"/>
  <c r="G8214" i="6"/>
  <c r="I7447" i="6"/>
  <c r="J7447" i="6" s="1"/>
  <c r="I7639" i="6"/>
  <c r="J7639" i="6" s="1"/>
  <c r="I7615" i="6"/>
  <c r="J7615" i="6" s="1"/>
  <c r="I6896" i="6"/>
  <c r="J6896" i="6" s="1"/>
  <c r="I5408" i="6"/>
  <c r="J5408" i="6" s="1"/>
  <c r="I79" i="6"/>
  <c r="J79" i="6" s="1"/>
  <c r="I1519" i="6"/>
  <c r="J1519" i="6" s="1"/>
  <c r="I1424" i="6"/>
  <c r="J1424" i="6" s="1"/>
  <c r="I5480" i="6"/>
  <c r="J5480" i="6" s="1"/>
  <c r="I7808" i="6"/>
  <c r="J7808" i="6" s="1"/>
  <c r="I1999" i="6"/>
  <c r="J1999" i="6" s="1"/>
  <c r="I6848" i="6"/>
  <c r="J6848" i="6" s="1"/>
  <c r="R7563" i="6"/>
  <c r="R321" i="2" s="1"/>
  <c r="R7395" i="6"/>
  <c r="R314" i="2" s="1"/>
  <c r="R7539" i="6"/>
  <c r="R320" i="2" s="1"/>
  <c r="I534" i="6"/>
  <c r="J534" i="6" s="1"/>
  <c r="I535" i="6"/>
  <c r="J535" i="6" s="1"/>
  <c r="I1615" i="6"/>
  <c r="J1615" i="6" s="1"/>
  <c r="I1759" i="6"/>
  <c r="J1759" i="6" s="1"/>
  <c r="I607" i="6"/>
  <c r="J607" i="6" s="1"/>
  <c r="I5168" i="6"/>
  <c r="J5168" i="6" s="1"/>
  <c r="I1951" i="6"/>
  <c r="J1951" i="6" s="1"/>
  <c r="I5455" i="6"/>
  <c r="J5455" i="6" s="1"/>
  <c r="I248" i="6"/>
  <c r="J248" i="6" s="1"/>
  <c r="I6032" i="6"/>
  <c r="J6032" i="6" s="1"/>
  <c r="I6776" i="6"/>
  <c r="J6776" i="6" s="1"/>
  <c r="I1808" i="6"/>
  <c r="J1808" i="6" s="1"/>
  <c r="I4567" i="6"/>
  <c r="J4567" i="6" s="1"/>
  <c r="I4640" i="6"/>
  <c r="J4640" i="6" s="1"/>
  <c r="I7880" i="6"/>
  <c r="J7880" i="6" s="1"/>
  <c r="I5287" i="6"/>
  <c r="J5287" i="6" s="1"/>
  <c r="I392" i="6"/>
  <c r="J392" i="6" s="1"/>
  <c r="I5144" i="6"/>
  <c r="J5144" i="6" s="1"/>
  <c r="I5360" i="6"/>
  <c r="J5360" i="6" s="1"/>
  <c r="I6056" i="6"/>
  <c r="J6056" i="6" s="1"/>
  <c r="I2623" i="6"/>
  <c r="J2623" i="6" s="1"/>
  <c r="I5623" i="6"/>
  <c r="J5623" i="6" s="1"/>
  <c r="I7904" i="6"/>
  <c r="J7904" i="6" s="1"/>
  <c r="I6368" i="6"/>
  <c r="J6368" i="6" s="1"/>
  <c r="I2359" i="6"/>
  <c r="J2359" i="6" s="1"/>
  <c r="I7400" i="6"/>
  <c r="J7400" i="6" s="1"/>
  <c r="I4447" i="6"/>
  <c r="J4447" i="6" s="1"/>
  <c r="I1567" i="6"/>
  <c r="J1567" i="6" s="1"/>
  <c r="I7184" i="6"/>
  <c r="J7184" i="6" s="1"/>
  <c r="I4039" i="6"/>
  <c r="J4039" i="6" s="1"/>
  <c r="I5984" i="6"/>
  <c r="J5984" i="6" s="1"/>
  <c r="I5887" i="6"/>
  <c r="J5887" i="6" s="1"/>
  <c r="I2958" i="6"/>
  <c r="J2958" i="6" s="1"/>
  <c r="I2959" i="6"/>
  <c r="J2959" i="6" s="1"/>
  <c r="I5647" i="6"/>
  <c r="J5647" i="6" s="1"/>
  <c r="I8383" i="6"/>
  <c r="J8383" i="6" s="1"/>
  <c r="I2047" i="6"/>
  <c r="J2047" i="6" s="1"/>
  <c r="I6704" i="6"/>
  <c r="J6704" i="6" s="1"/>
  <c r="I6968" i="6"/>
  <c r="J6968" i="6" s="1"/>
  <c r="I6872" i="6"/>
  <c r="J6872" i="6" s="1"/>
  <c r="I5047" i="6"/>
  <c r="J5047" i="6" s="1"/>
  <c r="I1688" i="6"/>
  <c r="J1688" i="6" s="1"/>
  <c r="I5288" i="6"/>
  <c r="J5288" i="6" s="1"/>
  <c r="I8144" i="6"/>
  <c r="J8144" i="6" s="1"/>
  <c r="I8336" i="6"/>
  <c r="J8336" i="6" s="1"/>
  <c r="I2720" i="6"/>
  <c r="J2720" i="6" s="1"/>
  <c r="I6656" i="6"/>
  <c r="J6656" i="6" s="1"/>
  <c r="I7208" i="6"/>
  <c r="J7208" i="6" s="1"/>
  <c r="I1975" i="6"/>
  <c r="J1975" i="6" s="1"/>
  <c r="I2840" i="6"/>
  <c r="J2840" i="6" s="1"/>
  <c r="I4159" i="6"/>
  <c r="J4159" i="6" s="1"/>
  <c r="I5672" i="6"/>
  <c r="J5672" i="6" s="1"/>
  <c r="I7232" i="6"/>
  <c r="J7232" i="6" s="1"/>
  <c r="I7256" i="6"/>
  <c r="J7256" i="6" s="1"/>
  <c r="I6487" i="6"/>
  <c r="J6487" i="6" s="1"/>
  <c r="I6824" i="6"/>
  <c r="J6824" i="6" s="1"/>
  <c r="I7712" i="6"/>
  <c r="J7712" i="6" s="1"/>
  <c r="I2624" i="6"/>
  <c r="J2624" i="6" s="1"/>
  <c r="I5912" i="6"/>
  <c r="J5912" i="6" s="1"/>
  <c r="I8048" i="6"/>
  <c r="J8048" i="6" s="1"/>
  <c r="I6944" i="6"/>
  <c r="J6944" i="6" s="1"/>
  <c r="I7736" i="6"/>
  <c r="J7736" i="6" s="1"/>
  <c r="I2527" i="6"/>
  <c r="J2527" i="6" s="1"/>
  <c r="I5696" i="6"/>
  <c r="J5696" i="6" s="1"/>
  <c r="I8192" i="6"/>
  <c r="J8192" i="6" s="1"/>
  <c r="I8072" i="6"/>
  <c r="J8072" i="6" s="1"/>
  <c r="I8288" i="6"/>
  <c r="J8288" i="6" s="1"/>
  <c r="I367" i="6"/>
  <c r="J367" i="6" s="1"/>
  <c r="I2143" i="6"/>
  <c r="J2143" i="6" s="1"/>
  <c r="I7759" i="6"/>
  <c r="J7759" i="6" s="1"/>
  <c r="I2671" i="6"/>
  <c r="J2671" i="6" s="1"/>
  <c r="AA6" i="2"/>
  <c r="AA7" i="2" s="1"/>
  <c r="AA8" i="2" s="1"/>
  <c r="I3248" i="6"/>
  <c r="J3248" i="6" s="1"/>
  <c r="I871" i="6"/>
  <c r="J871" i="6" s="1"/>
  <c r="I7016" i="6"/>
  <c r="J7016" i="6" s="1"/>
  <c r="I7832" i="6"/>
  <c r="J7832" i="6" s="1"/>
  <c r="I247" i="6"/>
  <c r="J247" i="6" s="1"/>
  <c r="I7424" i="6"/>
  <c r="J7424" i="6" s="1"/>
  <c r="I8096" i="6"/>
  <c r="J8096" i="6" s="1"/>
  <c r="I1135" i="6"/>
  <c r="J1135" i="6" s="1"/>
  <c r="I5335" i="6"/>
  <c r="J5335" i="6" s="1"/>
  <c r="I3223" i="6"/>
  <c r="J3223" i="6" s="1"/>
  <c r="I7951" i="6"/>
  <c r="J7951" i="6" s="1"/>
  <c r="I8120" i="6"/>
  <c r="J8120" i="6" s="1"/>
  <c r="I2719" i="6"/>
  <c r="J2719" i="6" s="1"/>
  <c r="I6463" i="6"/>
  <c r="J6463" i="6" s="1"/>
  <c r="I415" i="6"/>
  <c r="J415" i="6" s="1"/>
  <c r="I823" i="6"/>
  <c r="J823" i="6" s="1"/>
  <c r="I6247" i="6"/>
  <c r="J6247" i="6" s="1"/>
  <c r="I3128" i="6"/>
  <c r="J3128" i="6" s="1"/>
  <c r="I4496" i="6"/>
  <c r="J4496" i="6" s="1"/>
  <c r="I5600" i="6"/>
  <c r="J5600" i="6" s="1"/>
  <c r="I7040" i="6"/>
  <c r="J7040" i="6" s="1"/>
  <c r="I7472" i="6"/>
  <c r="J7472" i="6" s="1"/>
  <c r="I8024" i="6"/>
  <c r="J8024" i="6" s="1"/>
  <c r="I3511" i="6"/>
  <c r="J3511" i="6" s="1"/>
  <c r="I103" i="6"/>
  <c r="J103" i="6" s="1"/>
  <c r="I1495" i="6"/>
  <c r="J1495" i="6" s="1"/>
  <c r="I4568" i="6"/>
  <c r="J4568" i="6" s="1"/>
  <c r="I3224" i="6"/>
  <c r="J3224" i="6" s="1"/>
  <c r="I5143" i="6"/>
  <c r="J5143" i="6" s="1"/>
  <c r="I1207" i="6"/>
  <c r="J1207" i="6" s="1"/>
  <c r="I2575" i="6"/>
  <c r="J2575" i="6" s="1"/>
  <c r="I3775" i="6"/>
  <c r="J3775" i="6" s="1"/>
  <c r="I7448" i="6"/>
  <c r="J7448" i="6" s="1"/>
  <c r="I943" i="6"/>
  <c r="J943" i="6" s="1"/>
  <c r="I4759" i="6"/>
  <c r="J4759" i="6" s="1"/>
  <c r="I2863" i="6"/>
  <c r="J2863" i="6" s="1"/>
  <c r="I799" i="6"/>
  <c r="J799" i="6" s="1"/>
  <c r="I2600" i="6"/>
  <c r="J2600" i="6" s="1"/>
  <c r="I5456" i="6"/>
  <c r="J5456" i="6" s="1"/>
  <c r="I6728" i="6"/>
  <c r="J6728" i="6" s="1"/>
  <c r="I632" i="6"/>
  <c r="J632" i="6" s="1"/>
  <c r="I511" i="6"/>
  <c r="J511" i="6" s="1"/>
  <c r="I4423" i="6"/>
  <c r="J4423" i="6" s="1"/>
  <c r="I2383" i="6"/>
  <c r="J2383" i="6" s="1"/>
  <c r="I6823" i="6"/>
  <c r="J6823" i="6" s="1"/>
  <c r="I5215" i="6"/>
  <c r="J5215" i="6" s="1"/>
  <c r="I6200" i="6"/>
  <c r="J6200" i="6" s="1"/>
  <c r="I7495" i="6"/>
  <c r="J7495" i="6" s="1"/>
  <c r="I6295" i="6"/>
  <c r="J6295" i="6" s="1"/>
  <c r="I5239" i="6"/>
  <c r="J5239" i="6" s="1"/>
  <c r="I2768" i="6"/>
  <c r="J2768" i="6" s="1"/>
  <c r="I5167" i="6"/>
  <c r="J5167" i="6" s="1"/>
  <c r="I2551" i="6"/>
  <c r="J2551" i="6" s="1"/>
  <c r="I6055" i="6"/>
  <c r="J6055" i="6" s="1"/>
  <c r="I7927" i="6"/>
  <c r="J7927" i="6" s="1"/>
  <c r="I7687" i="6"/>
  <c r="J7687" i="6" s="1"/>
  <c r="I7975" i="6"/>
  <c r="J7975" i="6" s="1"/>
  <c r="I5191" i="6"/>
  <c r="J5191" i="6" s="1"/>
  <c r="I271" i="6"/>
  <c r="J271" i="6" s="1"/>
  <c r="I3727" i="6"/>
  <c r="J3727" i="6" s="1"/>
  <c r="I4111" i="6"/>
  <c r="J4111" i="6" s="1"/>
  <c r="I3031" i="6"/>
  <c r="J3031" i="6" s="1"/>
  <c r="I295" i="6"/>
  <c r="J295" i="6" s="1"/>
  <c r="I5119" i="6"/>
  <c r="J5119" i="6" s="1"/>
  <c r="I919" i="6"/>
  <c r="J919" i="6" s="1"/>
  <c r="I6752" i="6"/>
  <c r="J6752" i="6" s="1"/>
  <c r="I8047" i="6"/>
  <c r="J8047" i="6" s="1"/>
  <c r="I3295" i="6"/>
  <c r="J3295" i="6" s="1"/>
  <c r="I6319" i="6"/>
  <c r="J6319" i="6" s="1"/>
  <c r="I8167" i="6"/>
  <c r="J8167" i="6" s="1"/>
  <c r="I1735" i="6"/>
  <c r="J1735" i="6" s="1"/>
  <c r="I703" i="6"/>
  <c r="J703" i="6" s="1"/>
  <c r="I7423" i="6"/>
  <c r="J7423" i="6" s="1"/>
  <c r="I7304" i="6"/>
  <c r="J7304" i="6" s="1"/>
  <c r="I488" i="6"/>
  <c r="J488" i="6" s="1"/>
  <c r="I7352" i="6"/>
  <c r="J7352" i="6" s="1"/>
  <c r="I6127" i="6"/>
  <c r="J6127" i="6" s="1"/>
  <c r="I2240" i="6"/>
  <c r="J2240" i="6" s="1"/>
  <c r="I4760" i="6"/>
  <c r="J4760" i="6" s="1"/>
  <c r="I4927" i="6"/>
  <c r="J4927" i="6" s="1"/>
  <c r="I7664" i="6"/>
  <c r="J7664" i="6" s="1"/>
  <c r="I4880" i="6"/>
  <c r="J4880" i="6" s="1"/>
  <c r="I5791" i="6"/>
  <c r="J5791" i="6" s="1"/>
  <c r="I3079" i="6"/>
  <c r="J3079" i="6" s="1"/>
  <c r="I7952" i="6"/>
  <c r="J7952" i="6" s="1"/>
  <c r="I6007" i="6"/>
  <c r="J6007" i="6" s="1"/>
  <c r="I2935" i="6"/>
  <c r="J2935" i="6" s="1"/>
  <c r="I5624" i="6"/>
  <c r="J5624" i="6" s="1"/>
  <c r="I7688" i="6"/>
  <c r="J7688" i="6" s="1"/>
  <c r="I6223" i="6"/>
  <c r="J6223" i="6" s="1"/>
  <c r="I4495" i="6"/>
  <c r="J4495" i="6" s="1"/>
  <c r="I6751" i="6"/>
  <c r="J6751" i="6" s="1"/>
  <c r="I800" i="6"/>
  <c r="J800" i="6" s="1"/>
  <c r="I5695" i="6"/>
  <c r="J5695" i="6" s="1"/>
  <c r="I727" i="6"/>
  <c r="J727" i="6" s="1"/>
  <c r="I5383" i="6"/>
  <c r="J5383" i="6" s="1"/>
  <c r="I2455" i="6"/>
  <c r="J2455" i="6" s="1"/>
  <c r="I2887" i="6"/>
  <c r="J2887" i="6" s="1"/>
  <c r="I487" i="6"/>
  <c r="J487" i="6" s="1"/>
  <c r="I1327" i="6"/>
  <c r="J1327" i="6" s="1"/>
  <c r="I2767" i="6"/>
  <c r="J2767" i="6" s="1"/>
  <c r="I7735" i="6"/>
  <c r="J7735" i="6" s="1"/>
  <c r="I7879" i="6"/>
  <c r="J7879" i="6" s="1"/>
  <c r="I7855" i="6"/>
  <c r="J7855" i="6" s="1"/>
  <c r="I7807" i="6"/>
  <c r="J7807" i="6" s="1"/>
  <c r="I7783" i="6"/>
  <c r="J7783" i="6" s="1"/>
  <c r="I4399" i="6"/>
  <c r="J4399" i="6" s="1"/>
  <c r="I1639" i="6"/>
  <c r="J1639" i="6" s="1"/>
  <c r="I1255" i="6"/>
  <c r="J1255" i="6" s="1"/>
  <c r="I6775" i="6"/>
  <c r="J6775" i="6" s="1"/>
  <c r="I895" i="6"/>
  <c r="J895" i="6" s="1"/>
  <c r="I7711" i="6"/>
  <c r="J7711" i="6" s="1"/>
  <c r="I1111" i="6"/>
  <c r="J1111" i="6" s="1"/>
  <c r="I679" i="6"/>
  <c r="J679" i="6" s="1"/>
  <c r="I3319" i="6"/>
  <c r="J3319" i="6" s="1"/>
  <c r="I8191" i="6"/>
  <c r="J8191" i="6" s="1"/>
  <c r="I7543" i="6"/>
  <c r="J7543" i="6" s="1"/>
  <c r="I7015" i="6"/>
  <c r="J7015" i="6" s="1"/>
  <c r="I5575" i="6"/>
  <c r="J5575" i="6" s="1"/>
  <c r="I2264" i="6"/>
  <c r="J2264" i="6" s="1"/>
  <c r="I4616" i="6"/>
  <c r="J4616" i="6" s="1"/>
  <c r="I6367" i="6"/>
  <c r="J6367" i="6" s="1"/>
  <c r="I7087" i="6"/>
  <c r="J7087" i="6" s="1"/>
  <c r="I6871" i="6"/>
  <c r="J6871" i="6" s="1"/>
  <c r="I7519" i="6"/>
  <c r="J7519" i="6" s="1"/>
  <c r="I5743" i="6"/>
  <c r="J5743" i="6" s="1"/>
  <c r="I7255" i="6"/>
  <c r="J7255" i="6" s="1"/>
  <c r="I5983" i="6"/>
  <c r="J5983" i="6" s="1"/>
  <c r="I4928" i="6"/>
  <c r="J4928" i="6" s="1"/>
  <c r="I6847" i="6"/>
  <c r="J6847" i="6" s="1"/>
  <c r="I5479" i="6"/>
  <c r="J5479" i="6" s="1"/>
  <c r="I7231" i="6"/>
  <c r="J7231" i="6" s="1"/>
  <c r="I5359" i="6"/>
  <c r="J5359" i="6" s="1"/>
  <c r="I5959" i="6"/>
  <c r="J5959" i="6" s="1"/>
  <c r="I5551" i="6"/>
  <c r="J5551" i="6" s="1"/>
  <c r="I1711" i="6"/>
  <c r="J1711" i="6" s="1"/>
  <c r="I8023" i="6"/>
  <c r="J8023" i="6" s="1"/>
  <c r="I3367" i="6"/>
  <c r="J3367" i="6" s="1"/>
  <c r="I1039" i="6"/>
  <c r="J1039" i="6" s="1"/>
  <c r="I751" i="6"/>
  <c r="J751" i="6" s="1"/>
  <c r="I7999" i="6"/>
  <c r="J7999" i="6" s="1"/>
  <c r="I6991" i="6"/>
  <c r="J6991" i="6" s="1"/>
  <c r="I6799" i="6"/>
  <c r="J6799" i="6" s="1"/>
  <c r="I6031" i="6"/>
  <c r="J6031" i="6" s="1"/>
  <c r="I3151" i="6"/>
  <c r="J3151" i="6" s="1"/>
  <c r="I1015" i="6"/>
  <c r="J1015" i="6" s="1"/>
  <c r="I175" i="6"/>
  <c r="J175" i="6" s="1"/>
  <c r="H656" i="6" a="1"/>
  <c r="H656" i="6" s="1"/>
  <c r="I656" i="6" s="1"/>
  <c r="J656" i="6" s="1"/>
  <c r="H1016" i="6" a="1"/>
  <c r="H1016" i="6" s="1"/>
  <c r="I1016" i="6" s="1"/>
  <c r="J1016" i="6" s="1"/>
  <c r="H1304" i="6" a="1"/>
  <c r="H1304" i="6" s="1"/>
  <c r="I1304" i="6" s="1"/>
  <c r="J1304" i="6" s="1"/>
  <c r="H104" i="6" a="1"/>
  <c r="H104" i="6" s="1"/>
  <c r="I104" i="6" s="1"/>
  <c r="J104" i="6" s="1"/>
  <c r="H848" i="6" a="1"/>
  <c r="H848" i="6" s="1"/>
  <c r="I848" i="6" s="1"/>
  <c r="J848" i="6" s="1"/>
  <c r="H368" i="6" a="1"/>
  <c r="H368" i="6" s="1"/>
  <c r="I368" i="6" s="1"/>
  <c r="J368" i="6" s="1"/>
  <c r="I824" i="6"/>
  <c r="J824" i="6" s="1"/>
  <c r="H1136" i="6" a="1"/>
  <c r="H1136" i="6" s="1"/>
  <c r="I1136" i="6" s="1"/>
  <c r="J1136" i="6" s="1"/>
  <c r="H200" i="6" a="1"/>
  <c r="H200" i="6" s="1"/>
  <c r="I200" i="6" s="1"/>
  <c r="J200" i="6" s="1"/>
  <c r="H320" i="6" a="1"/>
  <c r="H320" i="6" s="1"/>
  <c r="I320" i="6" s="1"/>
  <c r="J320" i="6" s="1"/>
  <c r="H704" i="6" a="1"/>
  <c r="H704" i="6" s="1"/>
  <c r="I704" i="6" s="1"/>
  <c r="J704" i="6" s="1"/>
  <c r="H1160" i="6" a="1"/>
  <c r="H1160" i="6" s="1"/>
  <c r="I1160" i="6" s="1"/>
  <c r="J1160" i="6" s="1"/>
  <c r="I1520" i="6"/>
  <c r="J1520" i="6" s="1"/>
  <c r="H2000" i="6" a="1"/>
  <c r="H2000" i="6" s="1"/>
  <c r="I2000" i="6" s="1"/>
  <c r="J2000" i="6" s="1"/>
  <c r="I2576" i="6"/>
  <c r="J2576" i="6" s="1"/>
  <c r="H1472" i="6" a="1"/>
  <c r="H1472" i="6" s="1"/>
  <c r="I1472" i="6" s="1"/>
  <c r="J1472" i="6" s="1"/>
  <c r="H2024" i="6" a="1"/>
  <c r="H2024" i="6" s="1"/>
  <c r="I2024" i="6" s="1"/>
  <c r="J2024" i="6" s="1"/>
  <c r="I2216" i="6"/>
  <c r="J2216" i="6" s="1"/>
  <c r="I2312" i="6"/>
  <c r="J2312" i="6" s="1"/>
  <c r="H2960" i="6" a="1"/>
  <c r="H2960" i="6" s="1"/>
  <c r="I2960" i="6" s="1"/>
  <c r="J2960" i="6" s="1"/>
  <c r="H2456" i="6" a="1"/>
  <c r="H2456" i="6" s="1"/>
  <c r="I2456" i="6" s="1"/>
  <c r="J2456" i="6" s="1"/>
  <c r="I1736" i="6"/>
  <c r="J1736" i="6" s="1"/>
  <c r="H2072" i="6" a="1"/>
  <c r="H2072" i="6" s="1"/>
  <c r="I2072" i="6" s="1"/>
  <c r="J2072" i="6" s="1"/>
  <c r="I2504" i="6"/>
  <c r="J2504" i="6" s="1"/>
  <c r="H3464" i="6" a="1"/>
  <c r="H3464" i="6" s="1"/>
  <c r="I3464" i="6" s="1"/>
  <c r="J3464" i="6" s="1"/>
  <c r="H3848" i="6" a="1"/>
  <c r="H3848" i="6" s="1"/>
  <c r="I3848" i="6" s="1"/>
  <c r="J3848" i="6" s="1"/>
  <c r="H2936" i="6" a="1"/>
  <c r="H2936" i="6" s="1"/>
  <c r="I2936" i="6" s="1"/>
  <c r="J2936" i="6" s="1"/>
  <c r="H3392" i="6" a="1"/>
  <c r="H3392" i="6" s="1"/>
  <c r="I3392" i="6" s="1"/>
  <c r="J3392" i="6" s="1"/>
  <c r="H3680" i="6" a="1"/>
  <c r="H3680" i="6" s="1"/>
  <c r="I3680" i="6" s="1"/>
  <c r="J3680" i="6" s="1"/>
  <c r="H3008" i="6" a="1"/>
  <c r="H3008" i="6" s="1"/>
  <c r="I3008" i="6" s="1"/>
  <c r="J3008" i="6" s="1"/>
  <c r="H3608" i="6" a="1"/>
  <c r="H3608" i="6" s="1"/>
  <c r="I3608" i="6" s="1"/>
  <c r="J3608" i="6" s="1"/>
  <c r="H4064" i="6" a="1"/>
  <c r="H4064" i="6" s="1"/>
  <c r="I4064" i="6" s="1"/>
  <c r="J4064" i="6" s="1"/>
  <c r="H3632" i="6" a="1"/>
  <c r="H3632" i="6" s="1"/>
  <c r="I3632" i="6" s="1"/>
  <c r="J3632" i="6" s="1"/>
  <c r="H3896" i="6" a="1"/>
  <c r="H3896" i="6" s="1"/>
  <c r="I3896" i="6" s="1"/>
  <c r="J3896" i="6" s="1"/>
  <c r="H4352" i="6" a="1"/>
  <c r="H4352" i="6" s="1"/>
  <c r="I4352" i="6" s="1"/>
  <c r="J4352" i="6" s="1"/>
  <c r="H4280" i="6" a="1"/>
  <c r="H4280" i="6" s="1"/>
  <c r="I4280" i="6" s="1"/>
  <c r="J4280" i="6" s="1"/>
  <c r="I4736" i="6"/>
  <c r="J4736" i="6" s="1"/>
  <c r="H4976" i="6" a="1"/>
  <c r="H4976" i="6" s="1"/>
  <c r="I4976" i="6" s="1"/>
  <c r="J4976" i="6" s="1"/>
  <c r="H4112" i="6" a="1"/>
  <c r="H4112" i="6" s="1"/>
  <c r="I4112" i="6" s="1"/>
  <c r="J4112" i="6" s="1"/>
  <c r="H4472" i="6" a="1"/>
  <c r="H4472" i="6" s="1"/>
  <c r="I4472" i="6" s="1"/>
  <c r="J4472" i="6" s="1"/>
  <c r="H5096" i="6" a="1"/>
  <c r="H5096" i="6" s="1"/>
  <c r="I5096" i="6" s="1"/>
  <c r="J5096" i="6" s="1"/>
  <c r="H4328" i="6" a="1"/>
  <c r="H4328" i="6" s="1"/>
  <c r="I4328" i="6" s="1"/>
  <c r="J4328" i="6" s="1"/>
  <c r="I4712" i="6"/>
  <c r="J4712" i="6" s="1"/>
  <c r="H5960" i="6" a="1"/>
  <c r="H5960" i="6" s="1"/>
  <c r="I5960" i="6" s="1"/>
  <c r="J5960" i="6" s="1"/>
  <c r="I5864" i="6"/>
  <c r="J5864" i="6" s="1"/>
  <c r="H6272" i="6" a="1"/>
  <c r="H6272" i="6" s="1"/>
  <c r="I6272" i="6" s="1"/>
  <c r="J6272" i="6" s="1"/>
  <c r="H6128" i="6" a="1"/>
  <c r="H6128" i="6" s="1"/>
  <c r="I6128" i="6" s="1"/>
  <c r="J6128" i="6" s="1"/>
  <c r="I6320" i="6"/>
  <c r="J6320" i="6" s="1"/>
  <c r="H6440" i="6" a="1"/>
  <c r="H6440" i="6" s="1"/>
  <c r="I6440" i="6" s="1"/>
  <c r="J6440" i="6" s="1"/>
  <c r="I6536" i="6"/>
  <c r="J6536" i="6" s="1"/>
  <c r="I7616" i="6"/>
  <c r="J7616" i="6" s="1"/>
  <c r="H7520" i="6" a="1"/>
  <c r="H7520" i="6" s="1"/>
  <c r="I7520" i="6" s="1"/>
  <c r="J7520" i="6" s="1"/>
  <c r="I8408" i="6"/>
  <c r="J8408" i="6" s="1"/>
  <c r="I1087" i="6"/>
  <c r="J1087" i="6" s="1"/>
  <c r="I223" i="6"/>
  <c r="J223" i="6" s="1"/>
  <c r="I8215" i="6"/>
  <c r="J8215" i="6" s="1"/>
  <c r="I7135" i="6"/>
  <c r="J7135" i="6" s="1"/>
  <c r="I6943" i="6"/>
  <c r="J6943" i="6" s="1"/>
  <c r="I5815" i="6"/>
  <c r="J5815" i="6" s="1"/>
  <c r="I5719" i="6"/>
  <c r="J5719" i="6" s="1"/>
  <c r="I3247" i="6"/>
  <c r="J3247" i="6" s="1"/>
  <c r="I199" i="6"/>
  <c r="J199" i="6" s="1"/>
  <c r="G8407" i="6"/>
  <c r="G8287" i="6"/>
  <c r="G8239" i="6"/>
  <c r="G8143" i="6"/>
  <c r="G8047" i="6"/>
  <c r="G8383" i="6"/>
  <c r="G8311" i="6"/>
  <c r="G8263" i="6"/>
  <c r="G8167" i="6"/>
  <c r="G8071" i="6"/>
  <c r="G8359" i="6"/>
  <c r="G8215" i="6"/>
  <c r="G8119" i="6"/>
  <c r="G8023" i="6"/>
  <c r="G7975" i="6"/>
  <c r="G7999" i="6"/>
  <c r="G7927" i="6"/>
  <c r="G7879" i="6"/>
  <c r="G7831" i="6"/>
  <c r="G7639" i="6"/>
  <c r="G7471" i="6"/>
  <c r="G8095" i="6"/>
  <c r="G7903" i="6"/>
  <c r="G7735" i="6"/>
  <c r="G7687" i="6"/>
  <c r="G7615" i="6"/>
  <c r="G7591" i="6"/>
  <c r="G7543" i="6"/>
  <c r="G7519" i="6"/>
  <c r="G8335" i="6"/>
  <c r="G7951" i="6"/>
  <c r="G7711" i="6"/>
  <c r="G7663" i="6"/>
  <c r="G7399" i="6"/>
  <c r="G7807" i="6"/>
  <c r="G6919" i="6"/>
  <c r="G8191" i="6"/>
  <c r="G7855" i="6"/>
  <c r="G7495" i="6"/>
  <c r="G7351" i="6"/>
  <c r="G7303" i="6"/>
  <c r="G7255" i="6"/>
  <c r="G7207" i="6"/>
  <c r="G7159" i="6"/>
  <c r="G7111" i="6"/>
  <c r="G7063" i="6"/>
  <c r="G7015" i="6"/>
  <c r="G6967" i="6"/>
  <c r="G6895" i="6"/>
  <c r="G7783" i="6"/>
  <c r="G7375" i="6"/>
  <c r="G7327" i="6"/>
  <c r="G7279" i="6"/>
  <c r="G7231" i="6"/>
  <c r="G7183" i="6"/>
  <c r="G7135" i="6"/>
  <c r="G7087" i="6"/>
  <c r="G7039" i="6"/>
  <c r="G6991" i="6"/>
  <c r="G6943" i="6"/>
  <c r="G6847" i="6"/>
  <c r="G6727" i="6"/>
  <c r="G6631" i="6"/>
  <c r="G6415" i="6"/>
  <c r="G7447" i="6"/>
  <c r="G6871" i="6"/>
  <c r="G6799" i="6"/>
  <c r="G6703" i="6"/>
  <c r="G6607" i="6"/>
  <c r="G6559" i="6"/>
  <c r="G6463" i="6"/>
  <c r="G7759" i="6"/>
  <c r="G7567" i="6"/>
  <c r="G7423" i="6"/>
  <c r="G6751" i="6"/>
  <c r="G6655" i="6"/>
  <c r="G6487" i="6"/>
  <c r="G6439" i="6"/>
  <c r="G6583" i="6"/>
  <c r="G6511" i="6"/>
  <c r="G6823" i="6"/>
  <c r="G6391" i="6"/>
  <c r="G6775" i="6"/>
  <c r="G6679" i="6"/>
  <c r="G6535" i="6"/>
  <c r="G6295" i="6"/>
  <c r="G6367" i="6"/>
  <c r="G6151" i="6"/>
  <c r="G6103" i="6"/>
  <c r="G6031" i="6"/>
  <c r="G6175" i="6"/>
  <c r="G6127" i="6"/>
  <c r="G6055" i="6"/>
  <c r="G6343" i="6"/>
  <c r="G6247" i="6"/>
  <c r="G6199" i="6"/>
  <c r="G6079" i="6"/>
  <c r="G6319" i="6"/>
  <c r="G6271" i="6"/>
  <c r="G6223" i="6"/>
  <c r="G6007" i="6"/>
  <c r="G5911" i="6"/>
  <c r="G5815" i="6"/>
  <c r="G5791" i="6"/>
  <c r="G5695" i="6"/>
  <c r="G5431" i="6"/>
  <c r="G5383" i="6"/>
  <c r="G5887" i="6"/>
  <c r="G5767" i="6"/>
  <c r="G5671" i="6"/>
  <c r="G5575" i="6"/>
  <c r="G5527" i="6"/>
  <c r="G5479" i="6"/>
  <c r="G5335" i="6"/>
  <c r="G5287" i="6"/>
  <c r="G5983" i="6"/>
  <c r="G5959" i="6"/>
  <c r="G5935" i="6"/>
  <c r="G5863" i="6"/>
  <c r="G5743" i="6"/>
  <c r="G5647" i="6"/>
  <c r="G5407" i="6"/>
  <c r="G5839" i="6"/>
  <c r="G5719" i="6"/>
  <c r="G5623" i="6"/>
  <c r="G5599" i="6"/>
  <c r="G5551" i="6"/>
  <c r="G5503" i="6"/>
  <c r="G5455" i="6"/>
  <c r="G5359" i="6"/>
  <c r="G5311" i="6"/>
  <c r="G5263" i="6"/>
  <c r="G5215" i="6"/>
  <c r="G5047" i="6"/>
  <c r="G4951" i="6"/>
  <c r="G4903" i="6"/>
  <c r="G4855" i="6"/>
  <c r="G4783" i="6"/>
  <c r="G4735" i="6"/>
  <c r="G4687" i="6"/>
  <c r="G4639" i="6"/>
  <c r="G4591" i="6"/>
  <c r="G4447" i="6"/>
  <c r="G4375" i="6"/>
  <c r="G4351" i="6"/>
  <c r="G4255" i="6"/>
  <c r="G5239" i="6"/>
  <c r="G5143" i="6"/>
  <c r="G5023" i="6"/>
  <c r="G4543" i="6"/>
  <c r="G4495" i="6"/>
  <c r="G4423" i="6"/>
  <c r="G4327" i="6"/>
  <c r="G4231" i="6"/>
  <c r="G4135" i="6"/>
  <c r="G5167" i="6"/>
  <c r="G5119" i="6"/>
  <c r="G5095" i="6"/>
  <c r="G4999" i="6"/>
  <c r="G4927" i="6"/>
  <c r="G4879" i="6"/>
  <c r="G4831" i="6"/>
  <c r="G4807" i="6"/>
  <c r="G4759" i="6"/>
  <c r="G4711" i="6"/>
  <c r="G4663" i="6"/>
  <c r="G4615" i="6"/>
  <c r="G4567" i="6"/>
  <c r="G4471" i="6"/>
  <c r="G4303" i="6"/>
  <c r="G4207" i="6"/>
  <c r="G4111" i="6"/>
  <c r="G4087" i="6"/>
  <c r="G4063" i="6"/>
  <c r="G4039" i="6"/>
  <c r="G3943" i="6"/>
  <c r="G3847" i="6"/>
  <c r="G5191" i="6"/>
  <c r="G5071" i="6"/>
  <c r="G4975" i="6"/>
  <c r="G4519" i="6"/>
  <c r="G4399" i="6"/>
  <c r="G4279" i="6"/>
  <c r="G4183" i="6"/>
  <c r="G4015" i="6"/>
  <c r="G3919" i="6"/>
  <c r="G3991" i="6"/>
  <c r="G3751" i="6"/>
  <c r="G3655" i="6"/>
  <c r="G3559" i="6"/>
  <c r="G3463" i="6"/>
  <c r="G3319" i="6"/>
  <c r="G3103" i="6"/>
  <c r="G3055" i="6"/>
  <c r="G3031" i="6"/>
  <c r="G2959" i="6"/>
  <c r="G2887" i="6"/>
  <c r="G2863" i="6"/>
  <c r="G2839" i="6"/>
  <c r="G2743" i="6"/>
  <c r="G2575" i="6"/>
  <c r="G4159" i="6"/>
  <c r="G3967" i="6"/>
  <c r="G3823" i="6"/>
  <c r="G3727" i="6"/>
  <c r="G3631" i="6"/>
  <c r="G3535" i="6"/>
  <c r="G3439" i="6"/>
  <c r="G3271" i="6"/>
  <c r="G3247" i="6"/>
  <c r="G3223" i="6"/>
  <c r="G3199" i="6"/>
  <c r="G2719" i="6"/>
  <c r="G2695" i="6"/>
  <c r="G2647" i="6"/>
  <c r="G2623" i="6"/>
  <c r="G3895" i="6"/>
  <c r="G3799" i="6"/>
  <c r="G3703" i="6"/>
  <c r="G3607" i="6"/>
  <c r="G3511" i="6"/>
  <c r="G3295" i="6"/>
  <c r="G3151" i="6"/>
  <c r="G3127" i="6"/>
  <c r="G3079" i="6"/>
  <c r="G3007" i="6"/>
  <c r="G2983" i="6"/>
  <c r="G2911" i="6"/>
  <c r="G3871" i="6"/>
  <c r="G3775" i="6"/>
  <c r="G3679" i="6"/>
  <c r="G3583" i="6"/>
  <c r="G3487" i="6"/>
  <c r="G3415" i="6"/>
  <c r="G3391" i="6"/>
  <c r="G3367" i="6"/>
  <c r="G3343" i="6"/>
  <c r="G2815" i="6"/>
  <c r="G2671" i="6"/>
  <c r="G2551" i="6"/>
  <c r="G2407" i="6"/>
  <c r="G2311" i="6"/>
  <c r="G2287" i="6"/>
  <c r="G2263" i="6"/>
  <c r="G2239" i="6"/>
  <c r="G2215" i="6"/>
  <c r="G2191" i="6"/>
  <c r="G2167" i="6"/>
  <c r="G2095" i="6"/>
  <c r="G1999" i="6"/>
  <c r="G1903" i="6"/>
  <c r="G1783" i="6"/>
  <c r="G1687" i="6"/>
  <c r="G1663" i="6"/>
  <c r="G1591" i="6"/>
  <c r="G2599" i="6"/>
  <c r="G2479" i="6"/>
  <c r="G2383" i="6"/>
  <c r="G2359" i="6"/>
  <c r="G2071" i="6"/>
  <c r="G1975" i="6"/>
  <c r="G1879" i="6"/>
  <c r="G1759" i="6"/>
  <c r="G1639" i="6"/>
  <c r="G1615" i="6"/>
  <c r="G1519" i="6"/>
  <c r="G2767" i="6"/>
  <c r="G2527" i="6"/>
  <c r="G2503" i="6"/>
  <c r="G2455" i="6"/>
  <c r="G2335" i="6"/>
  <c r="G2143" i="6"/>
  <c r="G2047" i="6"/>
  <c r="G1951" i="6"/>
  <c r="G1831" i="6"/>
  <c r="G1735" i="6"/>
  <c r="G1543" i="6"/>
  <c r="G1447" i="6"/>
  <c r="G1399" i="6"/>
  <c r="G3175" i="6"/>
  <c r="G2935" i="6"/>
  <c r="G2791" i="6"/>
  <c r="G2431" i="6"/>
  <c r="G2119" i="6"/>
  <c r="G2023" i="6"/>
  <c r="G1927" i="6"/>
  <c r="G1855" i="6"/>
  <c r="G1807" i="6"/>
  <c r="G1711" i="6"/>
  <c r="G1567" i="6"/>
  <c r="G1495" i="6"/>
  <c r="G1471" i="6"/>
  <c r="G1423" i="6"/>
  <c r="G1303" i="6"/>
  <c r="G1183" i="6"/>
  <c r="G1111" i="6"/>
  <c r="G1039" i="6"/>
  <c r="G1015" i="6"/>
  <c r="G991" i="6"/>
  <c r="G895" i="6"/>
  <c r="G871" i="6"/>
  <c r="G775" i="6"/>
  <c r="G655" i="6"/>
  <c r="G631" i="6"/>
  <c r="G607" i="6"/>
  <c r="G487" i="6"/>
  <c r="G391" i="6"/>
  <c r="G151" i="6"/>
  <c r="G127" i="6"/>
  <c r="G319" i="6"/>
  <c r="G247" i="6"/>
  <c r="G223" i="6"/>
  <c r="G1375" i="6"/>
  <c r="G1279" i="6"/>
  <c r="G1255" i="6"/>
  <c r="G1159" i="6"/>
  <c r="G1087" i="6"/>
  <c r="G967" i="6"/>
  <c r="G727" i="6"/>
  <c r="G703" i="6"/>
  <c r="G679" i="6"/>
  <c r="G439" i="6"/>
  <c r="G415" i="6"/>
  <c r="G103" i="6"/>
  <c r="G1231" i="6"/>
  <c r="G1135" i="6"/>
  <c r="G1063" i="6"/>
  <c r="G943" i="6"/>
  <c r="G919" i="6"/>
  <c r="G583" i="6"/>
  <c r="G535" i="6"/>
  <c r="G511" i="6"/>
  <c r="G463" i="6"/>
  <c r="G367" i="6"/>
  <c r="G295" i="6"/>
  <c r="G271" i="6"/>
  <c r="G199" i="6"/>
  <c r="G79" i="6"/>
  <c r="G175" i="6"/>
  <c r="G1351" i="6"/>
  <c r="G1327" i="6"/>
  <c r="G1207" i="6"/>
  <c r="G847" i="6"/>
  <c r="G823" i="6"/>
  <c r="G799" i="6"/>
  <c r="G751" i="6"/>
  <c r="G559" i="6"/>
  <c r="G343" i="6"/>
  <c r="I5407" i="6"/>
  <c r="J5407" i="6" s="1"/>
  <c r="B8410" i="6"/>
  <c r="B8290" i="6"/>
  <c r="B8218" i="6"/>
  <c r="B8122" i="6"/>
  <c r="B8026" i="6"/>
  <c r="B8386" i="6"/>
  <c r="B8266" i="6"/>
  <c r="B8242" i="6"/>
  <c r="B8146" i="6"/>
  <c r="B8050" i="6"/>
  <c r="B8362" i="6"/>
  <c r="B8338" i="6"/>
  <c r="B8194" i="6"/>
  <c r="B8098" i="6"/>
  <c r="B8002" i="6"/>
  <c r="B8074" i="6"/>
  <c r="B7906" i="6"/>
  <c r="H7906" i="6" s="1" a="1"/>
  <c r="H7906" i="6" s="1"/>
  <c r="B7738" i="6"/>
  <c r="H7738" i="6" s="1" a="1"/>
  <c r="H7738" i="6" s="1"/>
  <c r="B7690" i="6"/>
  <c r="H7690" i="6" s="1" a="1"/>
  <c r="H7690" i="6" s="1"/>
  <c r="B7546" i="6"/>
  <c r="B7522" i="6"/>
  <c r="B7498" i="6"/>
  <c r="B7450" i="6"/>
  <c r="B8170" i="6"/>
  <c r="B7858" i="6"/>
  <c r="H7858" i="6" s="1" a="1"/>
  <c r="H7858" i="6" s="1"/>
  <c r="B7810" i="6"/>
  <c r="H7810" i="6" s="1" a="1"/>
  <c r="H7810" i="6" s="1"/>
  <c r="B7786" i="6"/>
  <c r="H7786" i="6" s="1" a="1"/>
  <c r="H7786" i="6" s="1"/>
  <c r="B7762" i="6"/>
  <c r="H7762" i="6" s="1" a="1"/>
  <c r="H7762" i="6" s="1"/>
  <c r="B7642" i="6"/>
  <c r="B7570" i="6"/>
  <c r="B7978" i="6"/>
  <c r="H7978" i="6" s="1" a="1"/>
  <c r="H7978" i="6" s="1"/>
  <c r="B7930" i="6"/>
  <c r="H7930" i="6" s="1" a="1"/>
  <c r="H7930" i="6" s="1"/>
  <c r="B7882" i="6"/>
  <c r="H7882" i="6" s="1" a="1"/>
  <c r="H7882" i="6" s="1"/>
  <c r="B7834" i="6"/>
  <c r="H7834" i="6" s="1" a="1"/>
  <c r="H7834" i="6" s="1"/>
  <c r="B7594" i="6"/>
  <c r="B7618" i="6"/>
  <c r="B7402" i="6"/>
  <c r="B6898" i="6"/>
  <c r="B8314" i="6"/>
  <c r="B7954" i="6"/>
  <c r="H7954" i="6" s="1" a="1"/>
  <c r="H7954" i="6" s="1"/>
  <c r="B7378" i="6"/>
  <c r="B7330" i="6"/>
  <c r="B7282" i="6"/>
  <c r="B7234" i="6"/>
  <c r="B7186" i="6"/>
  <c r="B7138" i="6"/>
  <c r="B7090" i="6"/>
  <c r="B7042" i="6"/>
  <c r="B6994" i="6"/>
  <c r="B6874" i="6"/>
  <c r="B7714" i="6"/>
  <c r="H7714" i="6" s="1" a="1"/>
  <c r="H7714" i="6" s="1"/>
  <c r="B7474" i="6"/>
  <c r="B7354" i="6"/>
  <c r="B7306" i="6"/>
  <c r="B7258" i="6"/>
  <c r="B7210" i="6"/>
  <c r="B7162" i="6"/>
  <c r="B7114" i="6"/>
  <c r="B7066" i="6"/>
  <c r="B7018" i="6"/>
  <c r="B6970" i="6"/>
  <c r="B6922" i="6"/>
  <c r="B6826" i="6"/>
  <c r="B6946" i="6"/>
  <c r="B6706" i="6"/>
  <c r="B6610" i="6"/>
  <c r="B6538" i="6"/>
  <c r="H6538" i="6" s="1" a="1"/>
  <c r="H6538" i="6" s="1"/>
  <c r="B6442" i="6"/>
  <c r="H6442" i="6" s="1" a="1"/>
  <c r="H6442" i="6" s="1"/>
  <c r="B7426" i="6"/>
  <c r="B6850" i="6"/>
  <c r="B6778" i="6"/>
  <c r="B6682" i="6"/>
  <c r="B6586" i="6"/>
  <c r="B6418" i="6"/>
  <c r="H6418" i="6" s="1" a="1"/>
  <c r="H6418" i="6" s="1"/>
  <c r="B7666" i="6"/>
  <c r="H7666" i="6" s="1" a="1"/>
  <c r="H7666" i="6" s="1"/>
  <c r="B6730" i="6"/>
  <c r="B6634" i="6"/>
  <c r="B6562" i="6"/>
  <c r="H6562" i="6" s="1" a="1"/>
  <c r="H6562" i="6" s="1"/>
  <c r="B6514" i="6"/>
  <c r="H6514" i="6" s="1" a="1"/>
  <c r="H6514" i="6" s="1"/>
  <c r="B6802" i="6"/>
  <c r="B6490" i="6"/>
  <c r="H6490" i="6" s="1" a="1"/>
  <c r="H6490" i="6" s="1"/>
  <c r="B6754" i="6"/>
  <c r="B6394" i="6"/>
  <c r="B6658" i="6"/>
  <c r="B6466" i="6"/>
  <c r="H6466" i="6" s="1" a="1"/>
  <c r="H6466" i="6" s="1"/>
  <c r="B6298" i="6"/>
  <c r="B6346" i="6"/>
  <c r="B6178" i="6"/>
  <c r="B6370" i="6"/>
  <c r="B6034" i="6"/>
  <c r="B6322" i="6"/>
  <c r="B6274" i="6"/>
  <c r="B6250" i="6"/>
  <c r="B6202" i="6"/>
  <c r="B6106" i="6"/>
  <c r="B6058" i="6"/>
  <c r="B5986" i="6"/>
  <c r="B6226" i="6"/>
  <c r="B6154" i="6"/>
  <c r="B6130" i="6"/>
  <c r="B6082" i="6"/>
  <c r="B6010" i="6"/>
  <c r="B5842" i="6"/>
  <c r="B5818" i="6"/>
  <c r="B5770" i="6"/>
  <c r="B5674" i="6"/>
  <c r="B5626" i="6"/>
  <c r="B5410" i="6"/>
  <c r="B5962" i="6"/>
  <c r="B5914" i="6"/>
  <c r="B5746" i="6"/>
  <c r="B5602" i="6"/>
  <c r="B5554" i="6"/>
  <c r="B5506" i="6"/>
  <c r="B5458" i="6"/>
  <c r="B5362" i="6"/>
  <c r="B5314" i="6"/>
  <c r="B5266" i="6"/>
  <c r="B5890" i="6"/>
  <c r="B5722" i="6"/>
  <c r="B5434" i="6"/>
  <c r="B5386" i="6"/>
  <c r="B5938" i="6"/>
  <c r="B5866" i="6"/>
  <c r="B5794" i="6"/>
  <c r="B5698" i="6"/>
  <c r="B5650" i="6"/>
  <c r="B5578" i="6"/>
  <c r="B5530" i="6"/>
  <c r="B5482" i="6"/>
  <c r="B5338" i="6"/>
  <c r="B5290" i="6"/>
  <c r="B5146" i="6"/>
  <c r="H5146" i="6" s="1" a="1"/>
  <c r="H5146" i="6" s="1"/>
  <c r="B5074" i="6"/>
  <c r="H5074" i="6" s="1" a="1"/>
  <c r="H5074" i="6" s="1"/>
  <c r="B4978" i="6"/>
  <c r="H4978" i="6" s="1" a="1"/>
  <c r="H4978" i="6" s="1"/>
  <c r="B4738" i="6"/>
  <c r="H4738" i="6" s="1" a="1"/>
  <c r="H4738" i="6" s="1"/>
  <c r="B4690" i="6"/>
  <c r="H4690" i="6" s="1" a="1"/>
  <c r="H4690" i="6" s="1"/>
  <c r="B4642" i="6"/>
  <c r="H4642" i="6" s="1" a="1"/>
  <c r="H4642" i="6" s="1"/>
  <c r="B4594" i="6"/>
  <c r="H4594" i="6" s="1" a="1"/>
  <c r="H4594" i="6" s="1"/>
  <c r="B4426" i="6"/>
  <c r="H4426" i="6" s="1" a="1"/>
  <c r="H4426" i="6" s="1"/>
  <c r="B4282" i="6"/>
  <c r="H4282" i="6" s="1" a="1"/>
  <c r="H4282" i="6" s="1"/>
  <c r="B5242" i="6"/>
  <c r="H5242" i="6" s="1" a="1"/>
  <c r="H5242" i="6" s="1"/>
  <c r="B5170" i="6"/>
  <c r="H5170" i="6" s="1" a="1"/>
  <c r="H5170" i="6" s="1"/>
  <c r="B5050" i="6"/>
  <c r="H5050" i="6" s="1" a="1"/>
  <c r="H5050" i="6" s="1"/>
  <c r="B4954" i="6"/>
  <c r="H4954" i="6" s="1" a="1"/>
  <c r="H4954" i="6" s="1"/>
  <c r="B4906" i="6"/>
  <c r="H4906" i="6" s="1" a="1"/>
  <c r="H4906" i="6" s="1"/>
  <c r="B4858" i="6"/>
  <c r="H4858" i="6" s="1" a="1"/>
  <c r="H4858" i="6" s="1"/>
  <c r="B4546" i="6"/>
  <c r="H4546" i="6" s="1" a="1"/>
  <c r="H4546" i="6" s="1"/>
  <c r="B4498" i="6"/>
  <c r="H4498" i="6" s="1" a="1"/>
  <c r="H4498" i="6" s="1"/>
  <c r="B4450" i="6"/>
  <c r="H4450" i="6" s="1" a="1"/>
  <c r="H4450" i="6" s="1"/>
  <c r="B4378" i="6"/>
  <c r="H4378" i="6" s="1" a="1"/>
  <c r="H4378" i="6" s="1"/>
  <c r="B4354" i="6"/>
  <c r="H4354" i="6" s="1" a="1"/>
  <c r="H4354" i="6" s="1"/>
  <c r="B4258" i="6"/>
  <c r="H4258" i="6" s="1" a="1"/>
  <c r="H4258" i="6" s="1"/>
  <c r="B4162" i="6"/>
  <c r="H4162" i="6" s="1" a="1"/>
  <c r="H4162" i="6" s="1"/>
  <c r="B5194" i="6"/>
  <c r="H5194" i="6" s="1" a="1"/>
  <c r="H5194" i="6" s="1"/>
  <c r="B5122" i="6"/>
  <c r="H5122" i="6" s="1" a="1"/>
  <c r="H5122" i="6" s="1"/>
  <c r="B5026" i="6"/>
  <c r="H5026" i="6" s="1" a="1"/>
  <c r="H5026" i="6" s="1"/>
  <c r="B4930" i="6"/>
  <c r="H4930" i="6" s="1" a="1"/>
  <c r="H4930" i="6" s="1"/>
  <c r="B4786" i="6"/>
  <c r="H4786" i="6" s="1" a="1"/>
  <c r="H4786" i="6" s="1"/>
  <c r="B4762" i="6"/>
  <c r="H4762" i="6" s="1" a="1"/>
  <c r="H4762" i="6" s="1"/>
  <c r="B4714" i="6"/>
  <c r="H4714" i="6" s="1" a="1"/>
  <c r="H4714" i="6" s="1"/>
  <c r="B4666" i="6"/>
  <c r="H4666" i="6" s="1" a="1"/>
  <c r="H4666" i="6" s="1"/>
  <c r="B4618" i="6"/>
  <c r="H4618" i="6" s="1" a="1"/>
  <c r="H4618" i="6" s="1"/>
  <c r="B4570" i="6"/>
  <c r="H4570" i="6" s="1" a="1"/>
  <c r="H4570" i="6" s="1"/>
  <c r="B4402" i="6"/>
  <c r="H4402" i="6" s="1" a="1"/>
  <c r="H4402" i="6" s="1"/>
  <c r="B4330" i="6"/>
  <c r="H4330" i="6" s="1" a="1"/>
  <c r="H4330" i="6" s="1"/>
  <c r="B4234" i="6"/>
  <c r="H4234" i="6" s="1" a="1"/>
  <c r="H4234" i="6" s="1"/>
  <c r="B4138" i="6"/>
  <c r="H4138" i="6" s="1" a="1"/>
  <c r="H4138" i="6" s="1"/>
  <c r="B4090" i="6"/>
  <c r="H4090" i="6" s="1" a="1"/>
  <c r="H4090" i="6" s="1"/>
  <c r="B3970" i="6"/>
  <c r="H3970" i="6" s="1" a="1"/>
  <c r="H3970" i="6" s="1"/>
  <c r="B3874" i="6"/>
  <c r="H3874" i="6" s="1" a="1"/>
  <c r="H3874" i="6" s="1"/>
  <c r="B5218" i="6"/>
  <c r="H5218" i="6" s="1" a="1"/>
  <c r="H5218" i="6" s="1"/>
  <c r="B5098" i="6"/>
  <c r="H5098" i="6" s="1" a="1"/>
  <c r="H5098" i="6" s="1"/>
  <c r="B5002" i="6"/>
  <c r="H5002" i="6" s="1" a="1"/>
  <c r="H5002" i="6" s="1"/>
  <c r="B4882" i="6"/>
  <c r="H4882" i="6" s="1" a="1"/>
  <c r="H4882" i="6" s="1"/>
  <c r="B4834" i="6"/>
  <c r="H4834" i="6" s="1" a="1"/>
  <c r="H4834" i="6" s="1"/>
  <c r="B4810" i="6"/>
  <c r="H4810" i="6" s="1" a="1"/>
  <c r="H4810" i="6" s="1"/>
  <c r="B4522" i="6"/>
  <c r="H4522" i="6" s="1" a="1"/>
  <c r="H4522" i="6" s="1"/>
  <c r="B4474" i="6"/>
  <c r="H4474" i="6" s="1" a="1"/>
  <c r="H4474" i="6" s="1"/>
  <c r="B4306" i="6"/>
  <c r="H4306" i="6" s="1" a="1"/>
  <c r="H4306" i="6" s="1"/>
  <c r="B4210" i="6"/>
  <c r="H4210" i="6" s="1" a="1"/>
  <c r="H4210" i="6" s="1"/>
  <c r="B4114" i="6"/>
  <c r="H4114" i="6" s="1" a="1"/>
  <c r="H4114" i="6" s="1"/>
  <c r="B4042" i="6"/>
  <c r="H4042" i="6" s="1" a="1"/>
  <c r="H4042" i="6" s="1"/>
  <c r="B3946" i="6"/>
  <c r="H3946" i="6" s="1" a="1"/>
  <c r="H3946" i="6" s="1"/>
  <c r="B3850" i="6"/>
  <c r="H3850" i="6" s="1" a="1"/>
  <c r="H3850" i="6" s="1"/>
  <c r="B3922" i="6"/>
  <c r="H3922" i="6" s="1" a="1"/>
  <c r="H3922" i="6" s="1"/>
  <c r="B3778" i="6"/>
  <c r="H3778" i="6" s="1" a="1"/>
  <c r="H3778" i="6" s="1"/>
  <c r="B3682" i="6"/>
  <c r="H3682" i="6" s="1" a="1"/>
  <c r="H3682" i="6" s="1"/>
  <c r="B3586" i="6"/>
  <c r="H3586" i="6" s="1" a="1"/>
  <c r="H3586" i="6" s="1"/>
  <c r="B3490" i="6"/>
  <c r="H3490" i="6" s="1" a="1"/>
  <c r="H3490" i="6" s="1"/>
  <c r="B3442" i="6"/>
  <c r="H3442" i="6" s="1" a="1"/>
  <c r="H3442" i="6" s="1"/>
  <c r="B3250" i="6"/>
  <c r="B3178" i="6"/>
  <c r="B2890" i="6"/>
  <c r="B2794" i="6"/>
  <c r="H2794" i="6" s="1" a="1"/>
  <c r="H2794" i="6" s="1"/>
  <c r="B4186" i="6"/>
  <c r="H4186" i="6" s="1" a="1"/>
  <c r="H4186" i="6" s="1"/>
  <c r="B3898" i="6"/>
  <c r="H3898" i="6" s="1" a="1"/>
  <c r="H3898" i="6" s="1"/>
  <c r="B3754" i="6"/>
  <c r="H3754" i="6" s="1" a="1"/>
  <c r="H3754" i="6" s="1"/>
  <c r="B3658" i="6"/>
  <c r="H3658" i="6" s="1" a="1"/>
  <c r="H3658" i="6" s="1"/>
  <c r="B3562" i="6"/>
  <c r="H3562" i="6" s="1" a="1"/>
  <c r="H3562" i="6" s="1"/>
  <c r="B3466" i="6"/>
  <c r="H3466" i="6" s="1" a="1"/>
  <c r="H3466" i="6" s="1"/>
  <c r="B3298" i="6"/>
  <c r="B3274" i="6"/>
  <c r="B3130" i="6"/>
  <c r="B3082" i="6"/>
  <c r="B3058" i="6"/>
  <c r="H3058" i="6" s="1" a="1"/>
  <c r="H3058" i="6" s="1"/>
  <c r="B3034" i="6"/>
  <c r="H3034" i="6" s="1" a="1"/>
  <c r="H3034" i="6" s="1"/>
  <c r="B2986" i="6"/>
  <c r="H2986" i="6" s="1" a="1"/>
  <c r="H2986" i="6" s="1"/>
  <c r="B2866" i="6"/>
  <c r="B2842" i="6"/>
  <c r="B2770" i="6"/>
  <c r="H2770" i="6" s="1" a="1"/>
  <c r="H2770" i="6" s="1"/>
  <c r="B2746" i="6"/>
  <c r="H2746" i="6" s="1" a="1"/>
  <c r="H2746" i="6" s="1"/>
  <c r="B2650" i="6"/>
  <c r="B2578" i="6"/>
  <c r="B4066" i="6"/>
  <c r="H4066" i="6" s="1" a="1"/>
  <c r="H4066" i="6" s="1"/>
  <c r="B4018" i="6"/>
  <c r="H4018" i="6" s="1" a="1"/>
  <c r="H4018" i="6" s="1"/>
  <c r="B3826" i="6"/>
  <c r="H3826" i="6" s="1" a="1"/>
  <c r="H3826" i="6" s="1"/>
  <c r="B3730" i="6"/>
  <c r="H3730" i="6" s="1" a="1"/>
  <c r="H3730" i="6" s="1"/>
  <c r="B3634" i="6"/>
  <c r="H3634" i="6" s="1" a="1"/>
  <c r="H3634" i="6" s="1"/>
  <c r="B3538" i="6"/>
  <c r="H3538" i="6" s="1" a="1"/>
  <c r="H3538" i="6" s="1"/>
  <c r="B3418" i="6"/>
  <c r="B3394" i="6"/>
  <c r="B3370" i="6"/>
  <c r="B3346" i="6"/>
  <c r="B3322" i="6"/>
  <c r="B3202" i="6"/>
  <c r="H3202" i="6" s="1" a="1"/>
  <c r="H3202" i="6" s="1"/>
  <c r="B2938" i="6"/>
  <c r="B2914" i="6"/>
  <c r="B3994" i="6"/>
  <c r="H3994" i="6" s="1" a="1"/>
  <c r="H3994" i="6" s="1"/>
  <c r="B3802" i="6"/>
  <c r="H3802" i="6" s="1" a="1"/>
  <c r="H3802" i="6" s="1"/>
  <c r="B3706" i="6"/>
  <c r="H3706" i="6" s="1" a="1"/>
  <c r="H3706" i="6" s="1"/>
  <c r="B3610" i="6"/>
  <c r="H3610" i="6" s="1" a="1"/>
  <c r="H3610" i="6" s="1"/>
  <c r="B3514" i="6"/>
  <c r="H3514" i="6" s="1" a="1"/>
  <c r="H3514" i="6" s="1"/>
  <c r="B3010" i="6"/>
  <c r="H3010" i="6" s="1" a="1"/>
  <c r="H3010" i="6" s="1"/>
  <c r="B2962" i="6"/>
  <c r="B2722" i="6"/>
  <c r="H2722" i="6" s="1" a="1"/>
  <c r="H2722" i="6" s="1"/>
  <c r="B2602" i="6"/>
  <c r="B2506" i="6"/>
  <c r="B2482" i="6"/>
  <c r="B2122" i="6"/>
  <c r="H2122" i="6" s="1" a="1"/>
  <c r="H2122" i="6" s="1"/>
  <c r="B2026" i="6"/>
  <c r="H2026" i="6" s="1" a="1"/>
  <c r="H2026" i="6" s="1"/>
  <c r="B1930" i="6"/>
  <c r="H1930" i="6" s="1" a="1"/>
  <c r="H1930" i="6" s="1"/>
  <c r="B1786" i="6"/>
  <c r="B1690" i="6"/>
  <c r="B1594" i="6"/>
  <c r="B1450" i="6"/>
  <c r="H1450" i="6" s="1" a="1"/>
  <c r="H1450" i="6" s="1"/>
  <c r="B1426" i="6"/>
  <c r="H1426" i="6" s="1" a="1"/>
  <c r="H1426" i="6" s="1"/>
  <c r="B1402" i="6"/>
  <c r="H1402" i="6" s="1" a="1"/>
  <c r="H1402" i="6" s="1"/>
  <c r="B2818" i="6"/>
  <c r="B2554" i="6"/>
  <c r="B2362" i="6"/>
  <c r="B2338" i="6"/>
  <c r="B2170" i="6"/>
  <c r="H2170" i="6" s="1" a="1"/>
  <c r="H2170" i="6" s="1"/>
  <c r="B2146" i="6"/>
  <c r="H2146" i="6" s="1" a="1"/>
  <c r="H2146" i="6" s="1"/>
  <c r="B2098" i="6"/>
  <c r="H2098" i="6" s="1" a="1"/>
  <c r="H2098" i="6" s="1"/>
  <c r="B2002" i="6"/>
  <c r="H2002" i="6" s="1" a="1"/>
  <c r="H2002" i="6" s="1"/>
  <c r="B1906" i="6"/>
  <c r="H1906" i="6" s="1" a="1"/>
  <c r="H1906" i="6" s="1"/>
  <c r="B1762" i="6"/>
  <c r="B1642" i="6"/>
  <c r="H1642" i="6" s="1" a="1"/>
  <c r="H1642" i="6" s="1"/>
  <c r="B3226" i="6"/>
  <c r="B3154" i="6"/>
  <c r="B2626" i="6"/>
  <c r="H2626" i="6" s="1" a="1"/>
  <c r="H2626" i="6" s="1"/>
  <c r="B2434" i="6"/>
  <c r="B2386" i="6"/>
  <c r="B2314" i="6"/>
  <c r="H2314" i="6" s="1" a="1"/>
  <c r="H2314" i="6" s="1"/>
  <c r="B2290" i="6"/>
  <c r="H2290" i="6" s="1" a="1"/>
  <c r="H2290" i="6" s="1"/>
  <c r="B2266" i="6"/>
  <c r="H2266" i="6" s="1" a="1"/>
  <c r="H2266" i="6" s="1"/>
  <c r="B2242" i="6"/>
  <c r="H2242" i="6" s="1" a="1"/>
  <c r="H2242" i="6" s="1"/>
  <c r="B2218" i="6"/>
  <c r="H2218" i="6" s="1" a="1"/>
  <c r="H2218" i="6" s="1"/>
  <c r="B2194" i="6"/>
  <c r="H2194" i="6" s="1" a="1"/>
  <c r="H2194" i="6" s="1"/>
  <c r="B2074" i="6"/>
  <c r="H2074" i="6" s="1" a="1"/>
  <c r="H2074" i="6" s="1"/>
  <c r="B1978" i="6"/>
  <c r="H1978" i="6" s="1" a="1"/>
  <c r="H1978" i="6" s="1"/>
  <c r="B1882" i="6"/>
  <c r="H1882" i="6" s="1" a="1"/>
  <c r="H1882" i="6" s="1"/>
  <c r="B1858" i="6"/>
  <c r="H1858" i="6" s="1" a="1"/>
  <c r="H1858" i="6" s="1"/>
  <c r="B1834" i="6"/>
  <c r="B1738" i="6"/>
  <c r="B1666" i="6"/>
  <c r="B1618" i="6"/>
  <c r="B1546" i="6"/>
  <c r="B1522" i="6"/>
  <c r="B1498" i="6"/>
  <c r="H1498" i="6" s="1" a="1"/>
  <c r="H1498" i="6" s="1"/>
  <c r="B3106" i="6"/>
  <c r="B2698" i="6"/>
  <c r="H2698" i="6" s="1" a="1"/>
  <c r="H2698" i="6" s="1"/>
  <c r="B2674" i="6"/>
  <c r="H2674" i="6" s="1" a="1"/>
  <c r="H2674" i="6" s="1"/>
  <c r="B2530" i="6"/>
  <c r="B2458" i="6"/>
  <c r="B2410" i="6"/>
  <c r="B2050" i="6"/>
  <c r="H2050" i="6" s="1" a="1"/>
  <c r="H2050" i="6" s="1"/>
  <c r="B1954" i="6"/>
  <c r="H1954" i="6" s="1" a="1"/>
  <c r="H1954" i="6" s="1"/>
  <c r="B1810" i="6"/>
  <c r="B1714" i="6"/>
  <c r="B1570" i="6"/>
  <c r="B1474" i="6"/>
  <c r="H1474" i="6" s="1" a="1"/>
  <c r="H1474" i="6" s="1"/>
  <c r="B1354" i="6"/>
  <c r="H1354" i="6" s="1" a="1"/>
  <c r="H1354" i="6" s="1"/>
  <c r="B1186" i="6"/>
  <c r="H1186" i="6" s="1" a="1"/>
  <c r="H1186" i="6" s="1"/>
  <c r="B1090" i="6"/>
  <c r="B1042" i="6"/>
  <c r="B1018" i="6"/>
  <c r="B994" i="6"/>
  <c r="B826" i="6"/>
  <c r="B802" i="6"/>
  <c r="B730" i="6"/>
  <c r="B586" i="6"/>
  <c r="B514" i="6"/>
  <c r="B442" i="6"/>
  <c r="B418" i="6"/>
  <c r="B394" i="6"/>
  <c r="B274" i="6"/>
  <c r="B250" i="6"/>
  <c r="B202" i="6"/>
  <c r="B1258" i="6"/>
  <c r="H1258" i="6" s="1" a="1"/>
  <c r="H1258" i="6" s="1"/>
  <c r="B1234" i="6"/>
  <c r="B1162" i="6"/>
  <c r="H1162" i="6" s="1" a="1"/>
  <c r="H1162" i="6" s="1"/>
  <c r="B1066" i="6"/>
  <c r="B970" i="6"/>
  <c r="B922" i="6"/>
  <c r="H922" i="6" s="1" a="1"/>
  <c r="H922" i="6" s="1"/>
  <c r="B778" i="6"/>
  <c r="B706" i="6"/>
  <c r="H706" i="6" s="1" a="1"/>
  <c r="H706" i="6" s="1"/>
  <c r="B682" i="6"/>
  <c r="H682" i="6" s="1" a="1"/>
  <c r="H682" i="6" s="1"/>
  <c r="B634" i="6"/>
  <c r="B610" i="6"/>
  <c r="B538" i="6"/>
  <c r="B466" i="6"/>
  <c r="H466" i="6" s="1" a="1"/>
  <c r="H466" i="6" s="1"/>
  <c r="B106" i="6"/>
  <c r="H106" i="6" s="1" a="1"/>
  <c r="H106" i="6" s="1"/>
  <c r="B82" i="6"/>
  <c r="H82" i="6" s="1" a="1"/>
  <c r="H82" i="6" s="1"/>
  <c r="B1378" i="6"/>
  <c r="H1378" i="6" s="1" a="1"/>
  <c r="H1378" i="6" s="1"/>
  <c r="B1138" i="6"/>
  <c r="H1138" i="6" s="1" a="1"/>
  <c r="H1138" i="6" s="1"/>
  <c r="B946" i="6"/>
  <c r="B874" i="6"/>
  <c r="H874" i="6" s="1" a="1"/>
  <c r="H874" i="6" s="1"/>
  <c r="B850" i="6"/>
  <c r="B754" i="6"/>
  <c r="B562" i="6"/>
  <c r="B490" i="6"/>
  <c r="H490" i="6" s="1" a="1"/>
  <c r="H490" i="6" s="1"/>
  <c r="B346" i="6"/>
  <c r="B322" i="6"/>
  <c r="B298" i="6"/>
  <c r="H298" i="6" s="1" a="1"/>
  <c r="H298" i="6" s="1"/>
  <c r="B178" i="6"/>
  <c r="B154" i="6"/>
  <c r="B130" i="6"/>
  <c r="B226" i="6"/>
  <c r="B1330" i="6"/>
  <c r="H1330" i="6" s="1" a="1"/>
  <c r="H1330" i="6" s="1"/>
  <c r="B1306" i="6"/>
  <c r="H1306" i="6" s="1" a="1"/>
  <c r="H1306" i="6" s="1"/>
  <c r="B1282" i="6"/>
  <c r="H1282" i="6" s="1" a="1"/>
  <c r="H1282" i="6" s="1"/>
  <c r="B1210" i="6"/>
  <c r="H1210" i="6" s="1" a="1"/>
  <c r="H1210" i="6" s="1"/>
  <c r="B1114" i="6"/>
  <c r="H1114" i="6" s="1" a="1"/>
  <c r="H1114" i="6" s="1"/>
  <c r="B898" i="6"/>
  <c r="H898" i="6" s="1" a="1"/>
  <c r="H898" i="6" s="1"/>
  <c r="B658" i="6"/>
  <c r="H658" i="6" s="1" a="1"/>
  <c r="H658" i="6" s="1"/>
  <c r="B370" i="6"/>
  <c r="H370" i="6" s="1" a="1"/>
  <c r="H370" i="6" s="1"/>
  <c r="I8239" i="6"/>
  <c r="J8239" i="6" s="1"/>
  <c r="I7279" i="6"/>
  <c r="J7279" i="6" s="1"/>
  <c r="I7063" i="6"/>
  <c r="J7063" i="6" s="1"/>
  <c r="I5767" i="6"/>
  <c r="J5767" i="6" s="1"/>
  <c r="I3175" i="6"/>
  <c r="J3175" i="6" s="1"/>
  <c r="I1831" i="6"/>
  <c r="J1831" i="6" s="1"/>
  <c r="I8095" i="6"/>
  <c r="J8095" i="6" s="1"/>
  <c r="I7399" i="6"/>
  <c r="J7399" i="6" s="1"/>
  <c r="I7207" i="6"/>
  <c r="J7207" i="6" s="1"/>
  <c r="I6079" i="6"/>
  <c r="J6079" i="6" s="1"/>
  <c r="I5599" i="6"/>
  <c r="J5599" i="6" s="1"/>
  <c r="I8359" i="6"/>
  <c r="J8359" i="6" s="1"/>
  <c r="I7351" i="6"/>
  <c r="J7351" i="6" s="1"/>
  <c r="I6391" i="6"/>
  <c r="J6391" i="6" s="1"/>
  <c r="I5863" i="6"/>
  <c r="J5863" i="6" s="1"/>
  <c r="I3343" i="6"/>
  <c r="J3343" i="6" s="1"/>
  <c r="I2911" i="6"/>
  <c r="J2911" i="6" s="1"/>
  <c r="I2479" i="6"/>
  <c r="J2479" i="6" s="1"/>
  <c r="H872" i="6" a="1"/>
  <c r="H872" i="6" s="1"/>
  <c r="I872" i="6" s="1"/>
  <c r="J872" i="6" s="1"/>
  <c r="H1040" i="6" a="1"/>
  <c r="H1040" i="6" s="1"/>
  <c r="I1040" i="6" s="1"/>
  <c r="J1040" i="6" s="1"/>
  <c r="I1400" i="6"/>
  <c r="J1400" i="6" s="1"/>
  <c r="I608" i="6"/>
  <c r="J608" i="6" s="1"/>
  <c r="H1208" i="6" a="1"/>
  <c r="H1208" i="6" s="1"/>
  <c r="I1208" i="6" s="1"/>
  <c r="J1208" i="6" s="1"/>
  <c r="H920" i="6" a="1"/>
  <c r="H920" i="6" s="1"/>
  <c r="I920" i="6" s="1"/>
  <c r="J920" i="6" s="1"/>
  <c r="H1232" i="6" a="1"/>
  <c r="H1232" i="6" s="1"/>
  <c r="I1232" i="6" s="1"/>
  <c r="J1232" i="6" s="1"/>
  <c r="H272" i="6" a="1"/>
  <c r="H272" i="6" s="1"/>
  <c r="I272" i="6" s="1"/>
  <c r="J272" i="6" s="1"/>
  <c r="H416" i="6" a="1"/>
  <c r="H416" i="6" s="1"/>
  <c r="I416" i="6" s="1"/>
  <c r="J416" i="6" s="1"/>
  <c r="H728" i="6" a="1"/>
  <c r="H728" i="6" s="1"/>
  <c r="I728" i="6" s="1"/>
  <c r="J728" i="6" s="1"/>
  <c r="H1256" i="6" a="1"/>
  <c r="H1256" i="6" s="1"/>
  <c r="I1256" i="6" s="1"/>
  <c r="J1256" i="6" s="1"/>
  <c r="H1592" i="6" a="1"/>
  <c r="H1592" i="6" s="1"/>
  <c r="I1592" i="6" s="1"/>
  <c r="J1592" i="6" s="1"/>
  <c r="H2096" i="6" a="1"/>
  <c r="H2096" i="6" s="1"/>
  <c r="I2096" i="6" s="1"/>
  <c r="J2096" i="6" s="1"/>
  <c r="H2816" i="6" a="1"/>
  <c r="H2816" i="6" s="1"/>
  <c r="I2816" i="6" s="1"/>
  <c r="J2816" i="6" s="1"/>
  <c r="H1496" i="6" a="1"/>
  <c r="H1496" i="6" s="1"/>
  <c r="I1496" i="6" s="1"/>
  <c r="J1496" i="6" s="1"/>
  <c r="I1784" i="6"/>
  <c r="J1784" i="6" s="1"/>
  <c r="H2120" i="6" a="1"/>
  <c r="H2120" i="6" s="1"/>
  <c r="I2120" i="6" s="1"/>
  <c r="J2120" i="6" s="1"/>
  <c r="H2432" i="6" a="1"/>
  <c r="H2432" i="6" s="1"/>
  <c r="I2432" i="6" s="1"/>
  <c r="J2432" i="6" s="1"/>
  <c r="H3320" i="6" a="1"/>
  <c r="H3320" i="6" s="1"/>
  <c r="I3320" i="6" s="1"/>
  <c r="J3320" i="6" s="1"/>
  <c r="H1952" i="6" a="1"/>
  <c r="H1952" i="6" s="1"/>
  <c r="I1952" i="6" s="1"/>
  <c r="J1952" i="6" s="1"/>
  <c r="I2744" i="6"/>
  <c r="J2744" i="6" s="1"/>
  <c r="I1544" i="6"/>
  <c r="J1544" i="6" s="1"/>
  <c r="I1832" i="6"/>
  <c r="J1832" i="6" s="1"/>
  <c r="I2528" i="6"/>
  <c r="J2528" i="6" s="1"/>
  <c r="H3032" i="6" a="1"/>
  <c r="H3032" i="6" s="1"/>
  <c r="I3032" i="6" s="1"/>
  <c r="J3032" i="6" s="1"/>
  <c r="H3560" i="6" a="1"/>
  <c r="H3560" i="6" s="1"/>
  <c r="I3560" i="6" s="1"/>
  <c r="J3560" i="6" s="1"/>
  <c r="H4040" i="6" a="1"/>
  <c r="H4040" i="6" s="1"/>
  <c r="I4040" i="6" s="1"/>
  <c r="J4040" i="6" s="1"/>
  <c r="I3104" i="6"/>
  <c r="J3104" i="6" s="1"/>
  <c r="H3416" i="6" a="1"/>
  <c r="H3416" i="6" s="1"/>
  <c r="I3416" i="6" s="1"/>
  <c r="J3416" i="6" s="1"/>
  <c r="H3776" i="6" a="1"/>
  <c r="H3776" i="6" s="1"/>
  <c r="I3776" i="6" s="1"/>
  <c r="J3776" i="6" s="1"/>
  <c r="H3704" i="6" a="1"/>
  <c r="H3704" i="6" s="1"/>
  <c r="I3704" i="6" s="1"/>
  <c r="J3704" i="6" s="1"/>
  <c r="H3728" i="6" a="1"/>
  <c r="H3728" i="6" s="1"/>
  <c r="I3728" i="6" s="1"/>
  <c r="J3728" i="6" s="1"/>
  <c r="H3992" i="6" a="1"/>
  <c r="H3992" i="6" s="1"/>
  <c r="I3992" i="6" s="1"/>
  <c r="J3992" i="6" s="1"/>
  <c r="H4376" i="6" a="1"/>
  <c r="H4376" i="6" s="1"/>
  <c r="I4376" i="6" s="1"/>
  <c r="J4376" i="6" s="1"/>
  <c r="I4544" i="6"/>
  <c r="J4544" i="6" s="1"/>
  <c r="H3920" i="6" a="1"/>
  <c r="H3920" i="6" s="1"/>
  <c r="I3920" i="6" s="1"/>
  <c r="J3920" i="6" s="1"/>
  <c r="I4592" i="6"/>
  <c r="J4592" i="6" s="1"/>
  <c r="I4784" i="6"/>
  <c r="J4784" i="6" s="1"/>
  <c r="H5072" i="6" a="1"/>
  <c r="H5072" i="6" s="1"/>
  <c r="I5072" i="6" s="1"/>
  <c r="J5072" i="6" s="1"/>
  <c r="H4208" i="6" a="1"/>
  <c r="H4208" i="6" s="1"/>
  <c r="I4208" i="6" s="1"/>
  <c r="J4208" i="6" s="1"/>
  <c r="I4520" i="6"/>
  <c r="J4520" i="6" s="1"/>
  <c r="H5120" i="6" a="1"/>
  <c r="H5120" i="6" s="1"/>
  <c r="I5120" i="6" s="1"/>
  <c r="J5120" i="6" s="1"/>
  <c r="H5024" i="6" a="1"/>
  <c r="H5024" i="6" s="1"/>
  <c r="I5024" i="6" s="1"/>
  <c r="J5024" i="6" s="1"/>
  <c r="I5936" i="6"/>
  <c r="J5936" i="6" s="1"/>
  <c r="H6104" i="6" a="1"/>
  <c r="H6104" i="6" s="1"/>
  <c r="I6104" i="6" s="1"/>
  <c r="J6104" i="6" s="1"/>
  <c r="I6224" i="6"/>
  <c r="J6224" i="6" s="1"/>
  <c r="H6176" i="6" a="1"/>
  <c r="H6176" i="6" s="1"/>
  <c r="I6176" i="6" s="1"/>
  <c r="J6176" i="6" s="1"/>
  <c r="I6560" i="6"/>
  <c r="J6560" i="6" s="1"/>
  <c r="H7568" i="6" a="1"/>
  <c r="H7568" i="6" s="1"/>
  <c r="I7568" i="6" s="1"/>
  <c r="J7568" i="6" s="1"/>
  <c r="H7544" i="6" a="1"/>
  <c r="H7544" i="6" s="1"/>
  <c r="I7544" i="6" s="1"/>
  <c r="J7544" i="6" s="1"/>
  <c r="I8384" i="6"/>
  <c r="J8384" i="6" s="1"/>
  <c r="I631" i="6"/>
  <c r="J631" i="6" s="1"/>
  <c r="I8335" i="6"/>
  <c r="J8335" i="6" s="1"/>
  <c r="I8143" i="6"/>
  <c r="J8143" i="6" s="1"/>
  <c r="I6895" i="6"/>
  <c r="J6895" i="6" s="1"/>
  <c r="I6727" i="6"/>
  <c r="J6727" i="6" s="1"/>
  <c r="I6583" i="6"/>
  <c r="J6583" i="6" s="1"/>
  <c r="I6271" i="6"/>
  <c r="J6271" i="6" s="1"/>
  <c r="I5527" i="6"/>
  <c r="J5527" i="6" s="1"/>
  <c r="I5503" i="6"/>
  <c r="J5503" i="6" s="1"/>
  <c r="I2839" i="6"/>
  <c r="J2839" i="6" s="1"/>
  <c r="I1471" i="6"/>
  <c r="J1471" i="6" s="1"/>
  <c r="I991" i="6"/>
  <c r="J991" i="6" s="1"/>
  <c r="I559" i="6"/>
  <c r="J559" i="6" s="1"/>
  <c r="I439" i="6"/>
  <c r="J439" i="6" s="1"/>
  <c r="I2815" i="6"/>
  <c r="J2815" i="6" s="1"/>
  <c r="I2335" i="6"/>
  <c r="J2335" i="6" s="1"/>
  <c r="I7591" i="6"/>
  <c r="J7591" i="6" s="1"/>
  <c r="I7375" i="6"/>
  <c r="J7375" i="6" s="1"/>
  <c r="I7159" i="6"/>
  <c r="J7159" i="6" s="1"/>
  <c r="I1783" i="6"/>
  <c r="J1783" i="6" s="1"/>
  <c r="I847" i="6"/>
  <c r="J847" i="6" s="1"/>
  <c r="H896" i="6" a="1"/>
  <c r="H896" i="6" s="1"/>
  <c r="I896" i="6" s="1"/>
  <c r="J896" i="6" s="1"/>
  <c r="H1112" i="6" a="1"/>
  <c r="H1112" i="6" s="1"/>
  <c r="I1112" i="6" s="1"/>
  <c r="J1112" i="6" s="1"/>
  <c r="H344" i="6" a="1"/>
  <c r="H344" i="6" s="1"/>
  <c r="I344" i="6" s="1"/>
  <c r="J344" i="6" s="1"/>
  <c r="H1328" i="6" a="1"/>
  <c r="H1328" i="6" s="1"/>
  <c r="I1328" i="6" s="1"/>
  <c r="J1328" i="6" s="1"/>
  <c r="H944" i="6" a="1"/>
  <c r="H944" i="6" s="1"/>
  <c r="I944" i="6" s="1"/>
  <c r="J944" i="6" s="1"/>
  <c r="H152" i="6" a="1"/>
  <c r="H152" i="6" s="1"/>
  <c r="I152" i="6" s="1"/>
  <c r="J152" i="6" s="1"/>
  <c r="H296" i="6" a="1"/>
  <c r="H296" i="6" s="1"/>
  <c r="I296" i="6" s="1"/>
  <c r="J296" i="6" s="1"/>
  <c r="H440" i="6" a="1"/>
  <c r="H440" i="6" s="1"/>
  <c r="I440" i="6" s="1"/>
  <c r="J440" i="6" s="1"/>
  <c r="H968" i="6" a="1"/>
  <c r="H968" i="6" s="1"/>
  <c r="I968" i="6" s="1"/>
  <c r="J968" i="6" s="1"/>
  <c r="H1280" i="6" a="1"/>
  <c r="H1280" i="6" s="1"/>
  <c r="I1280" i="6" s="1"/>
  <c r="J1280" i="6" s="1"/>
  <c r="I1760" i="6"/>
  <c r="J1760" i="6" s="1"/>
  <c r="I2384" i="6"/>
  <c r="J2384" i="6" s="1"/>
  <c r="H2888" i="6" a="1"/>
  <c r="H2888" i="6" s="1"/>
  <c r="I2888" i="6" s="1"/>
  <c r="J2888" i="6" s="1"/>
  <c r="H1568" i="6" a="1"/>
  <c r="H1568" i="6" s="1"/>
  <c r="I1568" i="6" s="1"/>
  <c r="J1568" i="6" s="1"/>
  <c r="H1856" i="6" a="1"/>
  <c r="H1856" i="6" s="1"/>
  <c r="I1856" i="6" s="1"/>
  <c r="J1856" i="6" s="1"/>
  <c r="I2168" i="6"/>
  <c r="J2168" i="6" s="1"/>
  <c r="I2552" i="6"/>
  <c r="J2552" i="6" s="1"/>
  <c r="H2048" i="6" a="1"/>
  <c r="H2048" i="6" s="1"/>
  <c r="I2048" i="6" s="1"/>
  <c r="J2048" i="6" s="1"/>
  <c r="H3056" i="6" a="1"/>
  <c r="H3056" i="6" s="1"/>
  <c r="I3056" i="6" s="1"/>
  <c r="J3056" i="6" s="1"/>
  <c r="H1616" i="6" a="1"/>
  <c r="H1616" i="6" s="1"/>
  <c r="I1616" i="6" s="1"/>
  <c r="J1616" i="6" s="1"/>
  <c r="H1880" i="6" a="1"/>
  <c r="H1880" i="6" s="1"/>
  <c r="I1880" i="6" s="1"/>
  <c r="J1880" i="6" s="1"/>
  <c r="H2360" i="6" a="1"/>
  <c r="H2360" i="6" s="1"/>
  <c r="I2360" i="6" s="1"/>
  <c r="J2360" i="6" s="1"/>
  <c r="H3656" i="6" a="1"/>
  <c r="H3656" i="6" s="1"/>
  <c r="I3656" i="6" s="1"/>
  <c r="J3656" i="6" s="1"/>
  <c r="H3344" i="6" a="1"/>
  <c r="H3344" i="6" s="1"/>
  <c r="I3344" i="6" s="1"/>
  <c r="J3344" i="6" s="1"/>
  <c r="H3488" i="6" a="1"/>
  <c r="H3488" i="6" s="1"/>
  <c r="I3488" i="6" s="1"/>
  <c r="J3488" i="6" s="1"/>
  <c r="H3872" i="6" a="1"/>
  <c r="H3872" i="6" s="1"/>
  <c r="I3872" i="6" s="1"/>
  <c r="J3872" i="6" s="1"/>
  <c r="H2912" i="6" a="1"/>
  <c r="H2912" i="6" s="1"/>
  <c r="I2912" i="6" s="1"/>
  <c r="J2912" i="6" s="1"/>
  <c r="H3296" i="6" a="1"/>
  <c r="H3296" i="6" s="1"/>
  <c r="I3296" i="6" s="1"/>
  <c r="J3296" i="6" s="1"/>
  <c r="H3800" i="6" a="1"/>
  <c r="H3800" i="6" s="1"/>
  <c r="I3800" i="6" s="1"/>
  <c r="J3800" i="6" s="1"/>
  <c r="I2792" i="6"/>
  <c r="J2792" i="6" s="1"/>
  <c r="H3440" i="6" a="1"/>
  <c r="H3440" i="6" s="1"/>
  <c r="I3440" i="6" s="1"/>
  <c r="J3440" i="6" s="1"/>
  <c r="H3824" i="6" a="1"/>
  <c r="H3824" i="6" s="1"/>
  <c r="I3824" i="6" s="1"/>
  <c r="J3824" i="6" s="1"/>
  <c r="H4160" i="6" a="1"/>
  <c r="H4160" i="6" s="1"/>
  <c r="I4160" i="6" s="1"/>
  <c r="J4160" i="6" s="1"/>
  <c r="H4952" i="6" a="1"/>
  <c r="H4952" i="6" s="1"/>
  <c r="I4952" i="6" s="1"/>
  <c r="J4952" i="6" s="1"/>
  <c r="H4016" i="6" a="1"/>
  <c r="H4016" i="6" s="1"/>
  <c r="I4016" i="6" s="1"/>
  <c r="J4016" i="6" s="1"/>
  <c r="I4856" i="6"/>
  <c r="J4856" i="6" s="1"/>
  <c r="H4304" i="6" a="1"/>
  <c r="H4304" i="6" s="1"/>
  <c r="I4304" i="6" s="1"/>
  <c r="J4304" i="6" s="1"/>
  <c r="H4808" i="6" a="1"/>
  <c r="H4808" i="6" s="1"/>
  <c r="I4808" i="6" s="1"/>
  <c r="J4808" i="6" s="1"/>
  <c r="I4832" i="6"/>
  <c r="J4832" i="6" s="1"/>
  <c r="I5648" i="6"/>
  <c r="J5648" i="6" s="1"/>
  <c r="I6008" i="6"/>
  <c r="J6008" i="6" s="1"/>
  <c r="H6152" i="6" a="1"/>
  <c r="H6152" i="6" s="1"/>
  <c r="I6152" i="6" s="1"/>
  <c r="J6152" i="6" s="1"/>
  <c r="I6296" i="6"/>
  <c r="J6296" i="6" s="1"/>
  <c r="I6344" i="6"/>
  <c r="J6344" i="6" s="1"/>
  <c r="I7640" i="6"/>
  <c r="J7640" i="6" s="1"/>
  <c r="I7567" i="6"/>
  <c r="J7567" i="6" s="1"/>
  <c r="I8287" i="6"/>
  <c r="J8287" i="6" s="1"/>
  <c r="I7303" i="6"/>
  <c r="J7303" i="6" s="1"/>
  <c r="I5263" i="6"/>
  <c r="J5263" i="6" s="1"/>
  <c r="I3127" i="6"/>
  <c r="J3127" i="6" s="1"/>
  <c r="I3415" i="6"/>
  <c r="J3415" i="6" s="1"/>
  <c r="I2599" i="6"/>
  <c r="J2599" i="6" s="1"/>
  <c r="I1591" i="6"/>
  <c r="J1591" i="6" s="1"/>
  <c r="I1687" i="6"/>
  <c r="J1687" i="6" s="1"/>
  <c r="I2407" i="6"/>
  <c r="J2407" i="6" s="1"/>
  <c r="I391" i="6"/>
  <c r="J391" i="6" s="1"/>
  <c r="I583" i="6"/>
  <c r="J583" i="6" s="1"/>
  <c r="I967" i="6"/>
  <c r="J967" i="6" s="1"/>
  <c r="B8409" i="6"/>
  <c r="H8409" i="6" s="1" a="1"/>
  <c r="H8409" i="6" s="1"/>
  <c r="I8409" i="6" s="1"/>
  <c r="J8409" i="6" s="1"/>
  <c r="B8289" i="6"/>
  <c r="H8289" i="6" s="1" a="1"/>
  <c r="H8289" i="6" s="1"/>
  <c r="I8289" i="6" s="1"/>
  <c r="J8289" i="6" s="1"/>
  <c r="B8241" i="6"/>
  <c r="H8241" i="6" s="1" a="1"/>
  <c r="H8241" i="6" s="1"/>
  <c r="I8241" i="6" s="1"/>
  <c r="J8241" i="6" s="1"/>
  <c r="B8145" i="6"/>
  <c r="H8145" i="6" s="1" a="1"/>
  <c r="H8145" i="6" s="1"/>
  <c r="I8145" i="6" s="1"/>
  <c r="J8145" i="6" s="1"/>
  <c r="B8049" i="6"/>
  <c r="H8049" i="6" s="1" a="1"/>
  <c r="H8049" i="6" s="1"/>
  <c r="I8049" i="6" s="1"/>
  <c r="J8049" i="6" s="1"/>
  <c r="B8385" i="6"/>
  <c r="H8385" i="6" s="1" a="1"/>
  <c r="H8385" i="6" s="1"/>
  <c r="I8385" i="6" s="1"/>
  <c r="J8385" i="6" s="1"/>
  <c r="B8313" i="6"/>
  <c r="H8313" i="6" s="1" a="1"/>
  <c r="H8313" i="6" s="1"/>
  <c r="I8313" i="6" s="1"/>
  <c r="J8313" i="6" s="1"/>
  <c r="B8265" i="6"/>
  <c r="H8265" i="6" s="1" a="1"/>
  <c r="H8265" i="6" s="1"/>
  <c r="I8265" i="6" s="1"/>
  <c r="J8265" i="6" s="1"/>
  <c r="B8169" i="6"/>
  <c r="H8169" i="6" s="1" a="1"/>
  <c r="H8169" i="6" s="1"/>
  <c r="I8169" i="6" s="1"/>
  <c r="J8169" i="6" s="1"/>
  <c r="B8073" i="6"/>
  <c r="H8073" i="6" s="1" a="1"/>
  <c r="H8073" i="6" s="1"/>
  <c r="I8073" i="6" s="1"/>
  <c r="J8073" i="6" s="1"/>
  <c r="B8361" i="6"/>
  <c r="H8361" i="6" s="1" a="1"/>
  <c r="H8361" i="6" s="1"/>
  <c r="I8361" i="6" s="1"/>
  <c r="J8361" i="6" s="1"/>
  <c r="B8217" i="6"/>
  <c r="H8217" i="6" s="1" a="1"/>
  <c r="H8217" i="6" s="1"/>
  <c r="I8217" i="6" s="1"/>
  <c r="J8217" i="6" s="1"/>
  <c r="B8121" i="6"/>
  <c r="H8121" i="6" s="1" a="1"/>
  <c r="H8121" i="6" s="1"/>
  <c r="I8121" i="6" s="1"/>
  <c r="J8121" i="6" s="1"/>
  <c r="B8025" i="6"/>
  <c r="H8025" i="6" s="1" a="1"/>
  <c r="H8025" i="6" s="1"/>
  <c r="I8025" i="6" s="1"/>
  <c r="J8025" i="6" s="1"/>
  <c r="B8193" i="6"/>
  <c r="H8193" i="6" s="1" a="1"/>
  <c r="H8193" i="6" s="1"/>
  <c r="I8193" i="6" s="1"/>
  <c r="J8193" i="6" s="1"/>
  <c r="B7905" i="6"/>
  <c r="B7737" i="6"/>
  <c r="B7689" i="6"/>
  <c r="B7569" i="6"/>
  <c r="H7569" i="6" s="1" a="1"/>
  <c r="H7569" i="6" s="1"/>
  <c r="B8337" i="6"/>
  <c r="H8337" i="6" s="1" a="1"/>
  <c r="H8337" i="6" s="1"/>
  <c r="I8337" i="6" s="1"/>
  <c r="J8337" i="6" s="1"/>
  <c r="B7857" i="6"/>
  <c r="B7809" i="6"/>
  <c r="B7785" i="6"/>
  <c r="B7761" i="6"/>
  <c r="B7641" i="6"/>
  <c r="B7473" i="6"/>
  <c r="H7473" i="6" s="1" a="1"/>
  <c r="H7473" i="6" s="1"/>
  <c r="I7473" i="6" s="1"/>
  <c r="J7473" i="6" s="1"/>
  <c r="B8097" i="6"/>
  <c r="H8097" i="6" s="1" a="1"/>
  <c r="H8097" i="6" s="1"/>
  <c r="I8097" i="6" s="1"/>
  <c r="J8097" i="6" s="1"/>
  <c r="B7929" i="6"/>
  <c r="B7881" i="6"/>
  <c r="B7833" i="6"/>
  <c r="B7545" i="6"/>
  <c r="H7545" i="6" s="1" a="1"/>
  <c r="H7545" i="6" s="1"/>
  <c r="B7521" i="6"/>
  <c r="H7521" i="6" s="1" a="1"/>
  <c r="H7521" i="6" s="1"/>
  <c r="B7497" i="6"/>
  <c r="H7497" i="6" s="1" a="1"/>
  <c r="H7497" i="6" s="1"/>
  <c r="I7497" i="6" s="1"/>
  <c r="J7497" i="6" s="1"/>
  <c r="B7449" i="6"/>
  <c r="H7449" i="6" s="1" a="1"/>
  <c r="H7449" i="6" s="1"/>
  <c r="I7449" i="6" s="1"/>
  <c r="J7449" i="6" s="1"/>
  <c r="B8001" i="6"/>
  <c r="H8001" i="6" s="1" a="1"/>
  <c r="H8001" i="6" s="1"/>
  <c r="I8001" i="6" s="1"/>
  <c r="J8001" i="6" s="1"/>
  <c r="B7713" i="6"/>
  <c r="B7425" i="6"/>
  <c r="H7425" i="6" s="1" a="1"/>
  <c r="H7425" i="6" s="1"/>
  <c r="I7425" i="6" s="1"/>
  <c r="J7425" i="6" s="1"/>
  <c r="B7377" i="6"/>
  <c r="H7377" i="6" s="1" a="1"/>
  <c r="H7377" i="6" s="1"/>
  <c r="I7377" i="6" s="1"/>
  <c r="J7377" i="6" s="1"/>
  <c r="B7329" i="6"/>
  <c r="H7329" i="6" s="1" a="1"/>
  <c r="H7329" i="6" s="1"/>
  <c r="I7329" i="6" s="1"/>
  <c r="J7329" i="6" s="1"/>
  <c r="B7281" i="6"/>
  <c r="H7281" i="6" s="1" a="1"/>
  <c r="H7281" i="6" s="1"/>
  <c r="I7281" i="6" s="1"/>
  <c r="J7281" i="6" s="1"/>
  <c r="B7233" i="6"/>
  <c r="H7233" i="6" s="1" a="1"/>
  <c r="H7233" i="6" s="1"/>
  <c r="I7233" i="6" s="1"/>
  <c r="J7233" i="6" s="1"/>
  <c r="B7185" i="6"/>
  <c r="H7185" i="6" s="1" a="1"/>
  <c r="H7185" i="6" s="1"/>
  <c r="I7185" i="6" s="1"/>
  <c r="J7185" i="6" s="1"/>
  <c r="B7137" i="6"/>
  <c r="H7137" i="6" s="1" a="1"/>
  <c r="H7137" i="6" s="1"/>
  <c r="I7137" i="6" s="1"/>
  <c r="J7137" i="6" s="1"/>
  <c r="B7089" i="6"/>
  <c r="H7089" i="6" s="1" a="1"/>
  <c r="H7089" i="6" s="1"/>
  <c r="I7089" i="6" s="1"/>
  <c r="J7089" i="6" s="1"/>
  <c r="B7041" i="6"/>
  <c r="H7041" i="6" s="1" a="1"/>
  <c r="H7041" i="6" s="1"/>
  <c r="I7041" i="6" s="1"/>
  <c r="J7041" i="6" s="1"/>
  <c r="B6993" i="6"/>
  <c r="H6993" i="6" s="1" a="1"/>
  <c r="H6993" i="6" s="1"/>
  <c r="I6993" i="6" s="1"/>
  <c r="J6993" i="6" s="1"/>
  <c r="B6873" i="6"/>
  <c r="B7617" i="6"/>
  <c r="B6945" i="6"/>
  <c r="B6849" i="6"/>
  <c r="B7977" i="6"/>
  <c r="B7665" i="6"/>
  <c r="B6897" i="6"/>
  <c r="B6801" i="6"/>
  <c r="B7953" i="6"/>
  <c r="B7305" i="6"/>
  <c r="H7305" i="6" s="1" a="1"/>
  <c r="H7305" i="6" s="1"/>
  <c r="I7305" i="6" s="1"/>
  <c r="J7305" i="6" s="1"/>
  <c r="B7113" i="6"/>
  <c r="H7113" i="6" s="1" a="1"/>
  <c r="H7113" i="6" s="1"/>
  <c r="I7113" i="6" s="1"/>
  <c r="J7113" i="6" s="1"/>
  <c r="B6777" i="6"/>
  <c r="B6681" i="6"/>
  <c r="B6585" i="6"/>
  <c r="B6561" i="6"/>
  <c r="B6513" i="6"/>
  <c r="B6417" i="6"/>
  <c r="B7593" i="6"/>
  <c r="B7401" i="6"/>
  <c r="H7401" i="6" s="1" a="1"/>
  <c r="H7401" i="6" s="1"/>
  <c r="I7401" i="6" s="1"/>
  <c r="J7401" i="6" s="1"/>
  <c r="B7257" i="6"/>
  <c r="H7257" i="6" s="1" a="1"/>
  <c r="H7257" i="6" s="1"/>
  <c r="I7257" i="6" s="1"/>
  <c r="J7257" i="6" s="1"/>
  <c r="B7065" i="6"/>
  <c r="H7065" i="6" s="1" a="1"/>
  <c r="H7065" i="6" s="1"/>
  <c r="I7065" i="6" s="1"/>
  <c r="J7065" i="6" s="1"/>
  <c r="B6753" i="6"/>
  <c r="B6657" i="6"/>
  <c r="B6537" i="6"/>
  <c r="B7353" i="6"/>
  <c r="H7353" i="6" s="1" a="1"/>
  <c r="H7353" i="6" s="1"/>
  <c r="I7353" i="6" s="1"/>
  <c r="J7353" i="6" s="1"/>
  <c r="B7161" i="6"/>
  <c r="H7161" i="6" s="1" a="1"/>
  <c r="H7161" i="6" s="1"/>
  <c r="I7161" i="6" s="1"/>
  <c r="J7161" i="6" s="1"/>
  <c r="B6969" i="6"/>
  <c r="H6969" i="6" s="1" a="1"/>
  <c r="H6969" i="6" s="1"/>
  <c r="I6969" i="6" s="1"/>
  <c r="J6969" i="6" s="1"/>
  <c r="B6921" i="6"/>
  <c r="B6705" i="6"/>
  <c r="B6609" i="6"/>
  <c r="B6441" i="6"/>
  <c r="B6393" i="6"/>
  <c r="B7209" i="6"/>
  <c r="H7209" i="6" s="1" a="1"/>
  <c r="H7209" i="6" s="1"/>
  <c r="I7209" i="6" s="1"/>
  <c r="J7209" i="6" s="1"/>
  <c r="B6825" i="6"/>
  <c r="B6465" i="6"/>
  <c r="H6465" i="6" s="1" a="1"/>
  <c r="H6465" i="6" s="1"/>
  <c r="I6465" i="6" s="1"/>
  <c r="J6465" i="6" s="1"/>
  <c r="B7017" i="6"/>
  <c r="H7017" i="6" s="1" a="1"/>
  <c r="H7017" i="6" s="1"/>
  <c r="I7017" i="6" s="1"/>
  <c r="J7017" i="6" s="1"/>
  <c r="B6729" i="6"/>
  <c r="B6489" i="6"/>
  <c r="B6633" i="6"/>
  <c r="B6369" i="6"/>
  <c r="B6297" i="6"/>
  <c r="H6297" i="6" s="1" a="1"/>
  <c r="H6297" i="6" s="1"/>
  <c r="I6297" i="6" s="1"/>
  <c r="J6297" i="6" s="1"/>
  <c r="B6033" i="6"/>
  <c r="H6033" i="6" s="1" a="1"/>
  <c r="H6033" i="6" s="1"/>
  <c r="I6033" i="6" s="1"/>
  <c r="J6033" i="6" s="1"/>
  <c r="B6321" i="6"/>
  <c r="H6321" i="6" s="1" a="1"/>
  <c r="H6321" i="6" s="1"/>
  <c r="I6321" i="6" s="1"/>
  <c r="J6321" i="6" s="1"/>
  <c r="B6057" i="6"/>
  <c r="H6057" i="6" s="1" a="1"/>
  <c r="H6057" i="6" s="1"/>
  <c r="I6057" i="6" s="1"/>
  <c r="J6057" i="6" s="1"/>
  <c r="B6249" i="6"/>
  <c r="H6249" i="6" s="1" a="1"/>
  <c r="H6249" i="6" s="1"/>
  <c r="I6249" i="6" s="1"/>
  <c r="J6249" i="6" s="1"/>
  <c r="B6201" i="6"/>
  <c r="H6201" i="6" s="1" a="1"/>
  <c r="H6201" i="6" s="1"/>
  <c r="I6201" i="6" s="1"/>
  <c r="J6201" i="6" s="1"/>
  <c r="B6153" i="6"/>
  <c r="H6153" i="6" s="1" a="1"/>
  <c r="H6153" i="6" s="1"/>
  <c r="B6105" i="6"/>
  <c r="H6105" i="6" s="1" a="1"/>
  <c r="H6105" i="6" s="1"/>
  <c r="B5985" i="6"/>
  <c r="H5985" i="6" s="1" a="1"/>
  <c r="H5985" i="6" s="1"/>
  <c r="I5985" i="6" s="1"/>
  <c r="J5985" i="6" s="1"/>
  <c r="B6345" i="6"/>
  <c r="B6273" i="6"/>
  <c r="H6273" i="6" s="1" a="1"/>
  <c r="H6273" i="6" s="1"/>
  <c r="B6225" i="6"/>
  <c r="H6225" i="6" s="1" a="1"/>
  <c r="H6225" i="6" s="1"/>
  <c r="I6225" i="6" s="1"/>
  <c r="J6225" i="6" s="1"/>
  <c r="B6177" i="6"/>
  <c r="H6177" i="6" s="1" a="1"/>
  <c r="H6177" i="6" s="1"/>
  <c r="B6129" i="6"/>
  <c r="H6129" i="6" s="1" a="1"/>
  <c r="H6129" i="6" s="1"/>
  <c r="I6129" i="6" s="1"/>
  <c r="J6129" i="6" s="1"/>
  <c r="B6081" i="6"/>
  <c r="H6081" i="6" s="1" a="1"/>
  <c r="H6081" i="6" s="1"/>
  <c r="I6081" i="6" s="1"/>
  <c r="J6081" i="6" s="1"/>
  <c r="B6009" i="6"/>
  <c r="H6009" i="6" s="1" a="1"/>
  <c r="H6009" i="6" s="1"/>
  <c r="I6009" i="6" s="1"/>
  <c r="J6009" i="6" s="1"/>
  <c r="B5841" i="6"/>
  <c r="B5745" i="6"/>
  <c r="B5625" i="6"/>
  <c r="B5601" i="6"/>
  <c r="B5553" i="6"/>
  <c r="B5505" i="6"/>
  <c r="B5457" i="6"/>
  <c r="B5361" i="6"/>
  <c r="H5361" i="6" s="1" a="1"/>
  <c r="H5361" i="6" s="1"/>
  <c r="I5361" i="6" s="1"/>
  <c r="J5361" i="6" s="1"/>
  <c r="B5313" i="6"/>
  <c r="H5313" i="6" s="1" a="1"/>
  <c r="H5313" i="6" s="1"/>
  <c r="I5313" i="6" s="1"/>
  <c r="J5313" i="6" s="1"/>
  <c r="B5265" i="6"/>
  <c r="H5265" i="6" s="1" a="1"/>
  <c r="H5265" i="6" s="1"/>
  <c r="I5265" i="6" s="1"/>
  <c r="J5265" i="6" s="1"/>
  <c r="B5961" i="6"/>
  <c r="H5961" i="6" s="1" a="1"/>
  <c r="H5961" i="6" s="1"/>
  <c r="I5961" i="6" s="1"/>
  <c r="J5961" i="6" s="1"/>
  <c r="B5913" i="6"/>
  <c r="B5721" i="6"/>
  <c r="B5433" i="6"/>
  <c r="H5433" i="6" s="1" a="1"/>
  <c r="H5433" i="6" s="1"/>
  <c r="I5433" i="6" s="1"/>
  <c r="J5433" i="6" s="1"/>
  <c r="B5385" i="6"/>
  <c r="H5385" i="6" s="1" a="1"/>
  <c r="H5385" i="6" s="1"/>
  <c r="I5385" i="6" s="1"/>
  <c r="J5385" i="6" s="1"/>
  <c r="B5889" i="6"/>
  <c r="B5793" i="6"/>
  <c r="B5697" i="6"/>
  <c r="B5577" i="6"/>
  <c r="B5529" i="6"/>
  <c r="B5481" i="6"/>
  <c r="B5337" i="6"/>
  <c r="H5337" i="6" s="1" a="1"/>
  <c r="H5337" i="6" s="1"/>
  <c r="I5337" i="6" s="1"/>
  <c r="J5337" i="6" s="1"/>
  <c r="B5289" i="6"/>
  <c r="H5289" i="6" s="1" a="1"/>
  <c r="H5289" i="6" s="1"/>
  <c r="I5289" i="6" s="1"/>
  <c r="J5289" i="6" s="1"/>
  <c r="B5937" i="6"/>
  <c r="B5865" i="6"/>
  <c r="B5817" i="6"/>
  <c r="B5769" i="6"/>
  <c r="B5673" i="6"/>
  <c r="B5649" i="6"/>
  <c r="B5409" i="6"/>
  <c r="H5409" i="6" s="1" a="1"/>
  <c r="H5409" i="6" s="1"/>
  <c r="I5409" i="6" s="1"/>
  <c r="J5409" i="6" s="1"/>
  <c r="B5145" i="6"/>
  <c r="B5025" i="6"/>
  <c r="H5025" i="6" s="1" a="1"/>
  <c r="H5025" i="6" s="1"/>
  <c r="B4929" i="6"/>
  <c r="H4929" i="6" s="1" a="1"/>
  <c r="H4929" i="6" s="1"/>
  <c r="I4929" i="6" s="1"/>
  <c r="J4929" i="6" s="1"/>
  <c r="B4881" i="6"/>
  <c r="H4881" i="6" s="1" a="1"/>
  <c r="H4881" i="6" s="1"/>
  <c r="I4881" i="6" s="1"/>
  <c r="J4881" i="6" s="1"/>
  <c r="B4833" i="6"/>
  <c r="H4833" i="6" s="1" a="1"/>
  <c r="H4833" i="6" s="1"/>
  <c r="I4833" i="6" s="1"/>
  <c r="J4833" i="6" s="1"/>
  <c r="B4545" i="6"/>
  <c r="B4497" i="6"/>
  <c r="B4449" i="6"/>
  <c r="B4425" i="6"/>
  <c r="B4353" i="6"/>
  <c r="B4257" i="6"/>
  <c r="B5241" i="6"/>
  <c r="B5169" i="6"/>
  <c r="B5097" i="6"/>
  <c r="H5097" i="6" s="1" a="1"/>
  <c r="H5097" i="6" s="1"/>
  <c r="I5097" i="6" s="1"/>
  <c r="J5097" i="6" s="1"/>
  <c r="B5001" i="6"/>
  <c r="H5001" i="6" s="1" a="1"/>
  <c r="H5001" i="6" s="1"/>
  <c r="B4809" i="6"/>
  <c r="H4809" i="6" s="1" a="1"/>
  <c r="H4809" i="6" s="1"/>
  <c r="B4761" i="6"/>
  <c r="B4713" i="6"/>
  <c r="B4665" i="6"/>
  <c r="B4617" i="6"/>
  <c r="B4569" i="6"/>
  <c r="B4329" i="6"/>
  <c r="B4233" i="6"/>
  <c r="B4137" i="6"/>
  <c r="B4089" i="6"/>
  <c r="B5193" i="6"/>
  <c r="B5121" i="6"/>
  <c r="B5073" i="6"/>
  <c r="H5073" i="6" s="1" a="1"/>
  <c r="H5073" i="6" s="1"/>
  <c r="B4977" i="6"/>
  <c r="H4977" i="6" s="1" a="1"/>
  <c r="H4977" i="6" s="1"/>
  <c r="I4977" i="6" s="1"/>
  <c r="J4977" i="6" s="1"/>
  <c r="B4905" i="6"/>
  <c r="H4905" i="6" s="1" a="1"/>
  <c r="H4905" i="6" s="1"/>
  <c r="I4905" i="6" s="1"/>
  <c r="J4905" i="6" s="1"/>
  <c r="B4857" i="6"/>
  <c r="H4857" i="6" s="1" a="1"/>
  <c r="H4857" i="6" s="1"/>
  <c r="I4857" i="6" s="1"/>
  <c r="J4857" i="6" s="1"/>
  <c r="B4785" i="6"/>
  <c r="H4785" i="6" s="1" a="1"/>
  <c r="H4785" i="6" s="1"/>
  <c r="I4785" i="6" s="1"/>
  <c r="J4785" i="6" s="1"/>
  <c r="B4521" i="6"/>
  <c r="B4473" i="6"/>
  <c r="B4401" i="6"/>
  <c r="B4305" i="6"/>
  <c r="B4209" i="6"/>
  <c r="B4113" i="6"/>
  <c r="B4065" i="6"/>
  <c r="H4065" i="6" s="1" a="1"/>
  <c r="H4065" i="6" s="1"/>
  <c r="B4017" i="6"/>
  <c r="H4017" i="6" s="1" a="1"/>
  <c r="H4017" i="6" s="1"/>
  <c r="B3921" i="6"/>
  <c r="H3921" i="6" s="1" a="1"/>
  <c r="H3921" i="6" s="1"/>
  <c r="B5217" i="6"/>
  <c r="B5049" i="6"/>
  <c r="H5049" i="6" s="1" a="1"/>
  <c r="H5049" i="6" s="1"/>
  <c r="B4953" i="6"/>
  <c r="H4953" i="6" s="1" a="1"/>
  <c r="H4953" i="6" s="1"/>
  <c r="B4737" i="6"/>
  <c r="B4689" i="6"/>
  <c r="B4641" i="6"/>
  <c r="B4593" i="6"/>
  <c r="B4377" i="6"/>
  <c r="H4377" i="6" s="1" a="1"/>
  <c r="H4377" i="6" s="1"/>
  <c r="B4281" i="6"/>
  <c r="B4185" i="6"/>
  <c r="B3993" i="6"/>
  <c r="H3993" i="6" s="1" a="1"/>
  <c r="H3993" i="6" s="1"/>
  <c r="B3897" i="6"/>
  <c r="H3897" i="6" s="1" a="1"/>
  <c r="H3897" i="6" s="1"/>
  <c r="B4161" i="6"/>
  <c r="B3873" i="6"/>
  <c r="H3873" i="6" s="1" a="1"/>
  <c r="H3873" i="6" s="1"/>
  <c r="B3825" i="6"/>
  <c r="H3825" i="6" s="1" a="1"/>
  <c r="H3825" i="6" s="1"/>
  <c r="B3729" i="6"/>
  <c r="H3729" i="6" s="1" a="1"/>
  <c r="H3729" i="6" s="1"/>
  <c r="B3633" i="6"/>
  <c r="H3633" i="6" s="1" a="1"/>
  <c r="H3633" i="6" s="1"/>
  <c r="B3537" i="6"/>
  <c r="H3537" i="6" s="1" a="1"/>
  <c r="H3537" i="6" s="1"/>
  <c r="B3105" i="6"/>
  <c r="H3105" i="6" s="1" a="1"/>
  <c r="H3105" i="6" s="1"/>
  <c r="I3105" i="6" s="1"/>
  <c r="J3105" i="6" s="1"/>
  <c r="B2985" i="6"/>
  <c r="B2793" i="6"/>
  <c r="B2721" i="6"/>
  <c r="B4041" i="6"/>
  <c r="H4041" i="6" s="1" a="1"/>
  <c r="H4041" i="6" s="1"/>
  <c r="B3849" i="6"/>
  <c r="H3849" i="6" s="1" a="1"/>
  <c r="H3849" i="6" s="1"/>
  <c r="B3801" i="6"/>
  <c r="H3801" i="6" s="1" a="1"/>
  <c r="H3801" i="6" s="1"/>
  <c r="B3705" i="6"/>
  <c r="H3705" i="6" s="1" a="1"/>
  <c r="H3705" i="6" s="1"/>
  <c r="B3609" i="6"/>
  <c r="H3609" i="6" s="1" a="1"/>
  <c r="H3609" i="6" s="1"/>
  <c r="B3513" i="6"/>
  <c r="H3513" i="6" s="1" a="1"/>
  <c r="H3513" i="6" s="1"/>
  <c r="B3417" i="6"/>
  <c r="H3417" i="6" s="1" a="1"/>
  <c r="H3417" i="6" s="1"/>
  <c r="B3393" i="6"/>
  <c r="H3393" i="6" s="1" a="1"/>
  <c r="H3393" i="6" s="1"/>
  <c r="B3369" i="6"/>
  <c r="H3369" i="6" s="1" a="1"/>
  <c r="H3369" i="6" s="1"/>
  <c r="B3345" i="6"/>
  <c r="H3345" i="6" s="1" a="1"/>
  <c r="H3345" i="6" s="1"/>
  <c r="B3273" i="6"/>
  <c r="H3273" i="6" s="1" a="1"/>
  <c r="H3273" i="6" s="1"/>
  <c r="I3273" i="6" s="1"/>
  <c r="J3273" i="6" s="1"/>
  <c r="B3249" i="6"/>
  <c r="H3249" i="6" s="1" a="1"/>
  <c r="H3249" i="6" s="1"/>
  <c r="I3249" i="6" s="1"/>
  <c r="J3249" i="6" s="1"/>
  <c r="B3009" i="6"/>
  <c r="H3009" i="6" s="1" a="1"/>
  <c r="H3009" i="6" s="1"/>
  <c r="B2913" i="6"/>
  <c r="B2865" i="6"/>
  <c r="B2841" i="6"/>
  <c r="B2577" i="6"/>
  <c r="B3969" i="6"/>
  <c r="H3969" i="6" s="1" a="1"/>
  <c r="H3969" i="6" s="1"/>
  <c r="B3777" i="6"/>
  <c r="H3777" i="6" s="1" a="1"/>
  <c r="H3777" i="6" s="1"/>
  <c r="B3681" i="6"/>
  <c r="H3681" i="6" s="1" a="1"/>
  <c r="H3681" i="6" s="1"/>
  <c r="B3585" i="6"/>
  <c r="H3585" i="6" s="1" a="1"/>
  <c r="H3585" i="6" s="1"/>
  <c r="B3489" i="6"/>
  <c r="H3489" i="6" s="1" a="1"/>
  <c r="H3489" i="6" s="1"/>
  <c r="B3441" i="6"/>
  <c r="H3441" i="6" s="1" a="1"/>
  <c r="H3441" i="6" s="1"/>
  <c r="B3321" i="6"/>
  <c r="H3321" i="6" s="1" a="1"/>
  <c r="H3321" i="6" s="1"/>
  <c r="B3297" i="6"/>
  <c r="H3297" i="6" s="1" a="1"/>
  <c r="H3297" i="6" s="1"/>
  <c r="B3153" i="6"/>
  <c r="H3153" i="6" s="1" a="1"/>
  <c r="H3153" i="6" s="1"/>
  <c r="I3153" i="6" s="1"/>
  <c r="J3153" i="6" s="1"/>
  <c r="B3129" i="6"/>
  <c r="H3129" i="6" s="1" a="1"/>
  <c r="H3129" i="6" s="1"/>
  <c r="I3129" i="6" s="1"/>
  <c r="J3129" i="6" s="1"/>
  <c r="B3081" i="6"/>
  <c r="H3081" i="6" s="1" a="1"/>
  <c r="H3081" i="6" s="1"/>
  <c r="I3081" i="6" s="1"/>
  <c r="J3081" i="6" s="1"/>
  <c r="B2961" i="6"/>
  <c r="H2961" i="6" s="1" a="1"/>
  <c r="H2961" i="6" s="1"/>
  <c r="I2961" i="6" s="1"/>
  <c r="J2961" i="6" s="1"/>
  <c r="B2937" i="6"/>
  <c r="B3945" i="6"/>
  <c r="H3945" i="6" s="1" a="1"/>
  <c r="H3945" i="6" s="1"/>
  <c r="B3753" i="6"/>
  <c r="H3753" i="6" s="1" a="1"/>
  <c r="H3753" i="6" s="1"/>
  <c r="B3657" i="6"/>
  <c r="H3657" i="6" s="1" a="1"/>
  <c r="H3657" i="6" s="1"/>
  <c r="B3561" i="6"/>
  <c r="H3561" i="6" s="1" a="1"/>
  <c r="H3561" i="6" s="1"/>
  <c r="B3465" i="6"/>
  <c r="H3465" i="6" s="1" a="1"/>
  <c r="H3465" i="6" s="1"/>
  <c r="B3201" i="6"/>
  <c r="H3201" i="6" s="1" a="1"/>
  <c r="H3201" i="6" s="1"/>
  <c r="I3201" i="6" s="1"/>
  <c r="J3201" i="6" s="1"/>
  <c r="B3057" i="6"/>
  <c r="H3057" i="6" s="1" a="1"/>
  <c r="H3057" i="6" s="1"/>
  <c r="B2817" i="6"/>
  <c r="H2817" i="6" s="1" a="1"/>
  <c r="H2817" i="6" s="1"/>
  <c r="B2625" i="6"/>
  <c r="B2505" i="6"/>
  <c r="B2409" i="6"/>
  <c r="H2409" i="6" s="1" a="1"/>
  <c r="H2409" i="6" s="1"/>
  <c r="B2337" i="6"/>
  <c r="H2337" i="6" s="1" a="1"/>
  <c r="H2337" i="6" s="1"/>
  <c r="B2073" i="6"/>
  <c r="H2073" i="6" s="1" a="1"/>
  <c r="H2073" i="6" s="1"/>
  <c r="B1977" i="6"/>
  <c r="H1977" i="6" s="1" a="1"/>
  <c r="H1977" i="6" s="1"/>
  <c r="B1881" i="6"/>
  <c r="H1881" i="6" s="1" a="1"/>
  <c r="H1881" i="6" s="1"/>
  <c r="B1857" i="6"/>
  <c r="H1857" i="6" s="1" a="1"/>
  <c r="H1857" i="6" s="1"/>
  <c r="B1785" i="6"/>
  <c r="H1785" i="6" s="1" a="1"/>
  <c r="H1785" i="6" s="1"/>
  <c r="I1785" i="6" s="1"/>
  <c r="J1785" i="6" s="1"/>
  <c r="B1689" i="6"/>
  <c r="H1689" i="6" s="1" a="1"/>
  <c r="H1689" i="6" s="1"/>
  <c r="I1689" i="6" s="1"/>
  <c r="J1689" i="6" s="1"/>
  <c r="B1617" i="6"/>
  <c r="B1593" i="6"/>
  <c r="H1593" i="6" s="1" a="1"/>
  <c r="H1593" i="6" s="1"/>
  <c r="I1593" i="6" s="1"/>
  <c r="J1593" i="6" s="1"/>
  <c r="B1449" i="6"/>
  <c r="B1401" i="6"/>
  <c r="B3177" i="6"/>
  <c r="H3177" i="6" s="1" a="1"/>
  <c r="H3177" i="6" s="1"/>
  <c r="I3177" i="6" s="1"/>
  <c r="J3177" i="6" s="1"/>
  <c r="B2673" i="6"/>
  <c r="B2649" i="6"/>
  <c r="B2553" i="6"/>
  <c r="B2481" i="6"/>
  <c r="H2481" i="6" s="1" a="1"/>
  <c r="H2481" i="6" s="1"/>
  <c r="B2385" i="6"/>
  <c r="H2385" i="6" s="1" a="1"/>
  <c r="H2385" i="6" s="1"/>
  <c r="I2385" i="6" s="1"/>
  <c r="J2385" i="6" s="1"/>
  <c r="B2361" i="6"/>
  <c r="H2361" i="6" s="1" a="1"/>
  <c r="H2361" i="6" s="1"/>
  <c r="B2145" i="6"/>
  <c r="B2049" i="6"/>
  <c r="H2049" i="6" s="1" a="1"/>
  <c r="H2049" i="6" s="1"/>
  <c r="I2049" i="6" s="1"/>
  <c r="J2049" i="6" s="1"/>
  <c r="B1953" i="6"/>
  <c r="H1953" i="6" s="1" a="1"/>
  <c r="H1953" i="6" s="1"/>
  <c r="B1761" i="6"/>
  <c r="H1761" i="6" s="1" a="1"/>
  <c r="H1761" i="6" s="1"/>
  <c r="I1761" i="6" s="1"/>
  <c r="J1761" i="6" s="1"/>
  <c r="B1665" i="6"/>
  <c r="H1665" i="6" s="1" a="1"/>
  <c r="H1665" i="6" s="1"/>
  <c r="I1665" i="6" s="1"/>
  <c r="J1665" i="6" s="1"/>
  <c r="B1641" i="6"/>
  <c r="B2889" i="6"/>
  <c r="H2889" i="6" s="1" a="1"/>
  <c r="H2889" i="6" s="1"/>
  <c r="B2697" i="6"/>
  <c r="B2601" i="6"/>
  <c r="B2457" i="6"/>
  <c r="H2457" i="6" s="1" a="1"/>
  <c r="H2457" i="6" s="1"/>
  <c r="I2457" i="6" s="1"/>
  <c r="J2457" i="6" s="1"/>
  <c r="B2121" i="6"/>
  <c r="H2121" i="6" s="1" a="1"/>
  <c r="H2121" i="6" s="1"/>
  <c r="B2025" i="6"/>
  <c r="H2025" i="6" s="1" a="1"/>
  <c r="H2025" i="6" s="1"/>
  <c r="I2025" i="6" s="1"/>
  <c r="J2025" i="6" s="1"/>
  <c r="B1929" i="6"/>
  <c r="H1929" i="6" s="1" a="1"/>
  <c r="H1929" i="6" s="1"/>
  <c r="B1833" i="6"/>
  <c r="H1833" i="6" s="1" a="1"/>
  <c r="H1833" i="6" s="1"/>
  <c r="I1833" i="6" s="1"/>
  <c r="J1833" i="6" s="1"/>
  <c r="B1737" i="6"/>
  <c r="H1737" i="6" s="1" a="1"/>
  <c r="H1737" i="6" s="1"/>
  <c r="I1737" i="6" s="1"/>
  <c r="J1737" i="6" s="1"/>
  <c r="B1569" i="6"/>
  <c r="H1569" i="6" s="1" a="1"/>
  <c r="H1569" i="6" s="1"/>
  <c r="B1545" i="6"/>
  <c r="H1545" i="6" s="1" a="1"/>
  <c r="H1545" i="6" s="1"/>
  <c r="I1545" i="6" s="1"/>
  <c r="J1545" i="6" s="1"/>
  <c r="B1521" i="6"/>
  <c r="H1521" i="6" s="1" a="1"/>
  <c r="H1521" i="6" s="1"/>
  <c r="I1521" i="6" s="1"/>
  <c r="J1521" i="6" s="1"/>
  <c r="B1497" i="6"/>
  <c r="H1497" i="6" s="1" a="1"/>
  <c r="H1497" i="6" s="1"/>
  <c r="B1425" i="6"/>
  <c r="B3225" i="6"/>
  <c r="H3225" i="6" s="1" a="1"/>
  <c r="H3225" i="6" s="1"/>
  <c r="I3225" i="6" s="1"/>
  <c r="J3225" i="6" s="1"/>
  <c r="B3033" i="6"/>
  <c r="H3033" i="6" s="1" a="1"/>
  <c r="H3033" i="6" s="1"/>
  <c r="B2769" i="6"/>
  <c r="B2745" i="6"/>
  <c r="B2529" i="6"/>
  <c r="B2433" i="6"/>
  <c r="H2433" i="6" s="1" a="1"/>
  <c r="H2433" i="6" s="1"/>
  <c r="I2433" i="6" s="1"/>
  <c r="J2433" i="6" s="1"/>
  <c r="B2313" i="6"/>
  <c r="B2289" i="6"/>
  <c r="B2265" i="6"/>
  <c r="B2241" i="6"/>
  <c r="B2217" i="6"/>
  <c r="B2193" i="6"/>
  <c r="B2169" i="6"/>
  <c r="B2097" i="6"/>
  <c r="H2097" i="6" s="1" a="1"/>
  <c r="H2097" i="6" s="1"/>
  <c r="B2001" i="6"/>
  <c r="H2001" i="6" s="1" a="1"/>
  <c r="H2001" i="6" s="1"/>
  <c r="I2001" i="6" s="1"/>
  <c r="J2001" i="6" s="1"/>
  <c r="B1905" i="6"/>
  <c r="H1905" i="6" s="1" a="1"/>
  <c r="H1905" i="6" s="1"/>
  <c r="B1809" i="6"/>
  <c r="H1809" i="6" s="1" a="1"/>
  <c r="H1809" i="6" s="1"/>
  <c r="I1809" i="6" s="1"/>
  <c r="J1809" i="6" s="1"/>
  <c r="B1713" i="6"/>
  <c r="H1713" i="6" s="1" a="1"/>
  <c r="H1713" i="6" s="1"/>
  <c r="I1713" i="6" s="1"/>
  <c r="J1713" i="6" s="1"/>
  <c r="B1473" i="6"/>
  <c r="B1377" i="6"/>
  <c r="H1377" i="6" s="1" a="1"/>
  <c r="H1377" i="6" s="1"/>
  <c r="B1281" i="6"/>
  <c r="H1281" i="6" s="1" a="1"/>
  <c r="H1281" i="6" s="1"/>
  <c r="B1185" i="6"/>
  <c r="B1065" i="6"/>
  <c r="H1065" i="6" s="1" a="1"/>
  <c r="H1065" i="6" s="1"/>
  <c r="B969" i="6"/>
  <c r="B825" i="6"/>
  <c r="B801" i="6"/>
  <c r="B729" i="6"/>
  <c r="B705" i="6"/>
  <c r="B681" i="6"/>
  <c r="B585" i="6"/>
  <c r="B537" i="6"/>
  <c r="B513" i="6"/>
  <c r="B393" i="6"/>
  <c r="H393" i="6" s="1" a="1"/>
  <c r="H393" i="6" s="1"/>
  <c r="I393" i="6" s="1"/>
  <c r="J393" i="6" s="1"/>
  <c r="B273" i="6"/>
  <c r="H273" i="6" s="1" a="1"/>
  <c r="H273" i="6" s="1"/>
  <c r="B249" i="6"/>
  <c r="H249" i="6" s="1" a="1"/>
  <c r="H249" i="6" s="1"/>
  <c r="I249" i="6" s="1"/>
  <c r="J249" i="6" s="1"/>
  <c r="B153" i="6"/>
  <c r="H153" i="6" s="1" a="1"/>
  <c r="H153" i="6" s="1"/>
  <c r="I153" i="6" s="1"/>
  <c r="J153" i="6" s="1"/>
  <c r="B81" i="6"/>
  <c r="B129" i="6"/>
  <c r="H129" i="6" s="1" a="1"/>
  <c r="H129" i="6" s="1"/>
  <c r="I129" i="6" s="1"/>
  <c r="J129" i="6" s="1"/>
  <c r="B1305" i="6"/>
  <c r="H1305" i="6" s="1" a="1"/>
  <c r="H1305" i="6" s="1"/>
  <c r="B1257" i="6"/>
  <c r="B1233" i="6"/>
  <c r="B1161" i="6"/>
  <c r="B945" i="6"/>
  <c r="B921" i="6"/>
  <c r="H921" i="6" s="1" a="1"/>
  <c r="H921" i="6" s="1"/>
  <c r="I921" i="6" s="1"/>
  <c r="J921" i="6" s="1"/>
  <c r="B777" i="6"/>
  <c r="B753" i="6"/>
  <c r="B657" i="6"/>
  <c r="H657" i="6" s="1" a="1"/>
  <c r="H657" i="6" s="1"/>
  <c r="I657" i="6" s="1"/>
  <c r="J657" i="6" s="1"/>
  <c r="B633" i="6"/>
  <c r="B609" i="6"/>
  <c r="B561" i="6"/>
  <c r="B417" i="6"/>
  <c r="H417" i="6" s="1" a="1"/>
  <c r="H417" i="6" s="1"/>
  <c r="B345" i="6"/>
  <c r="H345" i="6" s="1" a="1"/>
  <c r="H345" i="6" s="1"/>
  <c r="B105" i="6"/>
  <c r="B1353" i="6"/>
  <c r="H1353" i="6" s="1" a="1"/>
  <c r="H1353" i="6" s="1"/>
  <c r="B1329" i="6"/>
  <c r="B1137" i="6"/>
  <c r="B369" i="6"/>
  <c r="B321" i="6"/>
  <c r="H321" i="6" s="1" a="1"/>
  <c r="H321" i="6" s="1"/>
  <c r="B297" i="6"/>
  <c r="B225" i="6"/>
  <c r="H225" i="6" s="1" a="1"/>
  <c r="H225" i="6" s="1"/>
  <c r="I225" i="6" s="1"/>
  <c r="J225" i="6" s="1"/>
  <c r="B201" i="6"/>
  <c r="H201" i="6" s="1" a="1"/>
  <c r="H201" i="6" s="1"/>
  <c r="B489" i="6"/>
  <c r="B177" i="6"/>
  <c r="H177" i="6" s="1" a="1"/>
  <c r="H177" i="6" s="1"/>
  <c r="I177" i="6" s="1"/>
  <c r="J177" i="6" s="1"/>
  <c r="B1209" i="6"/>
  <c r="B1113" i="6"/>
  <c r="B1089" i="6"/>
  <c r="H1089" i="6" s="1" a="1"/>
  <c r="H1089" i="6" s="1"/>
  <c r="B1041" i="6"/>
  <c r="B1017" i="6"/>
  <c r="B993" i="6"/>
  <c r="B897" i="6"/>
  <c r="H897" i="6" s="1" a="1"/>
  <c r="H897" i="6" s="1"/>
  <c r="B873" i="6"/>
  <c r="H873" i="6" s="1" a="1"/>
  <c r="H873" i="6" s="1"/>
  <c r="B849" i="6"/>
  <c r="H849" i="6" s="1" a="1"/>
  <c r="H849" i="6" s="1"/>
  <c r="B465" i="6"/>
  <c r="H465" i="6" s="1" a="1"/>
  <c r="H465" i="6" s="1"/>
  <c r="I465" i="6" s="1"/>
  <c r="J465" i="6" s="1"/>
  <c r="B441" i="6"/>
  <c r="H441" i="6" s="1" a="1"/>
  <c r="H441" i="6" s="1"/>
  <c r="C8406" i="6"/>
  <c r="C8358" i="6"/>
  <c r="C8286" i="6"/>
  <c r="C8214" i="6"/>
  <c r="C8118" i="6"/>
  <c r="C8022" i="6"/>
  <c r="C8382" i="6"/>
  <c r="C8238" i="6"/>
  <c r="C8142" i="6"/>
  <c r="C8046" i="6"/>
  <c r="C8334" i="6"/>
  <c r="C8190" i="6"/>
  <c r="C8094" i="6"/>
  <c r="C7998" i="6"/>
  <c r="C8070" i="6"/>
  <c r="C7926" i="6"/>
  <c r="C7878" i="6"/>
  <c r="C7830" i="6"/>
  <c r="C7614" i="6"/>
  <c r="C7590" i="6"/>
  <c r="C7566" i="6"/>
  <c r="C8166" i="6"/>
  <c r="C7974" i="6"/>
  <c r="C7902" i="6"/>
  <c r="C7806" i="6"/>
  <c r="C7782" i="6"/>
  <c r="C7734" i="6"/>
  <c r="C7686" i="6"/>
  <c r="C7470" i="6"/>
  <c r="C7710" i="6"/>
  <c r="C7662" i="6"/>
  <c r="C7638" i="6"/>
  <c r="C7542" i="6"/>
  <c r="C7518" i="6"/>
  <c r="C7494" i="6"/>
  <c r="C7446" i="6"/>
  <c r="C7758" i="6"/>
  <c r="C7374" i="6"/>
  <c r="C7326" i="6"/>
  <c r="C7278" i="6"/>
  <c r="C7230" i="6"/>
  <c r="C7182" i="6"/>
  <c r="C7134" i="6"/>
  <c r="C7086" i="6"/>
  <c r="C7038" i="6"/>
  <c r="C6990" i="6"/>
  <c r="C6894" i="6"/>
  <c r="C8262" i="6"/>
  <c r="C7950" i="6"/>
  <c r="C6870" i="6"/>
  <c r="C7854" i="6"/>
  <c r="C7398" i="6"/>
  <c r="C6918" i="6"/>
  <c r="C6822" i="6"/>
  <c r="C7422" i="6"/>
  <c r="C7254" i="6"/>
  <c r="C7062" i="6"/>
  <c r="C6942" i="6"/>
  <c r="C6702" i="6"/>
  <c r="C6606" i="6"/>
  <c r="C7206" i="6"/>
  <c r="C7014" i="6"/>
  <c r="C6846" i="6"/>
  <c r="C6774" i="6"/>
  <c r="C6678" i="6"/>
  <c r="C6582" i="6"/>
  <c r="C6438" i="6"/>
  <c r="C6414" i="6"/>
  <c r="C7350" i="6"/>
  <c r="C8310" i="6"/>
  <c r="C7302" i="6"/>
  <c r="C7110" i="6"/>
  <c r="C6726" i="6"/>
  <c r="C6630" i="6"/>
  <c r="C6510" i="6"/>
  <c r="C6486" i="6"/>
  <c r="C6462" i="6"/>
  <c r="C6966" i="6"/>
  <c r="C6558" i="6"/>
  <c r="C6534" i="6"/>
  <c r="C6750" i="6"/>
  <c r="C6390" i="6"/>
  <c r="C7158" i="6"/>
  <c r="C6798" i="6"/>
  <c r="C6654" i="6"/>
  <c r="C6342" i="6"/>
  <c r="C6270" i="6"/>
  <c r="C6126" i="6"/>
  <c r="C6030" i="6"/>
  <c r="C6318" i="6"/>
  <c r="C6294" i="6"/>
  <c r="C6246" i="6"/>
  <c r="C6198" i="6"/>
  <c r="C6150" i="6"/>
  <c r="C6054" i="6"/>
  <c r="C6366" i="6"/>
  <c r="C6222" i="6"/>
  <c r="C6174" i="6"/>
  <c r="C6102" i="6"/>
  <c r="C6078" i="6"/>
  <c r="C6006" i="6"/>
  <c r="C5982" i="6"/>
  <c r="C5958" i="6"/>
  <c r="C5886" i="6"/>
  <c r="C5766" i="6"/>
  <c r="C5670" i="6"/>
  <c r="C5574" i="6"/>
  <c r="C5526" i="6"/>
  <c r="C5478" i="6"/>
  <c r="C5358" i="6"/>
  <c r="C5310" i="6"/>
  <c r="C5262" i="6"/>
  <c r="C5934" i="6"/>
  <c r="C5862" i="6"/>
  <c r="C5742" i="6"/>
  <c r="C5646" i="6"/>
  <c r="C5430" i="6"/>
  <c r="C5382" i="6"/>
  <c r="C5838" i="6"/>
  <c r="C5718" i="6"/>
  <c r="C5598" i="6"/>
  <c r="C5550" i="6"/>
  <c r="C5502" i="6"/>
  <c r="C5454" i="6"/>
  <c r="C5334" i="6"/>
  <c r="C5286" i="6"/>
  <c r="C5910" i="6"/>
  <c r="C5814" i="6"/>
  <c r="C5790" i="6"/>
  <c r="C5694" i="6"/>
  <c r="C5622" i="6"/>
  <c r="C5406" i="6"/>
  <c r="C5142" i="6"/>
  <c r="C5118" i="6"/>
  <c r="C5070" i="6"/>
  <c r="C4974" i="6"/>
  <c r="C4902" i="6"/>
  <c r="C4854" i="6"/>
  <c r="C4518" i="6"/>
  <c r="C4470" i="6"/>
  <c r="C4302" i="6"/>
  <c r="C5238" i="6"/>
  <c r="C5166" i="6"/>
  <c r="C5046" i="6"/>
  <c r="C4950" i="6"/>
  <c r="C4782" i="6"/>
  <c r="C4734" i="6"/>
  <c r="C4686" i="6"/>
  <c r="C4638" i="6"/>
  <c r="C4590" i="6"/>
  <c r="C4446" i="6"/>
  <c r="C4398" i="6"/>
  <c r="C4374" i="6"/>
  <c r="C4278" i="6"/>
  <c r="C4182" i="6"/>
  <c r="C5190" i="6"/>
  <c r="C5022" i="6"/>
  <c r="C4926" i="6"/>
  <c r="C4878" i="6"/>
  <c r="C4830" i="6"/>
  <c r="C4542" i="6"/>
  <c r="C4494" i="6"/>
  <c r="C4350" i="6"/>
  <c r="C4254" i="6"/>
  <c r="C4158" i="6"/>
  <c r="C3966" i="6"/>
  <c r="C3870" i="6"/>
  <c r="C5214" i="6"/>
  <c r="C5094" i="6"/>
  <c r="C4998" i="6"/>
  <c r="C4806" i="6"/>
  <c r="C4758" i="6"/>
  <c r="C4710" i="6"/>
  <c r="C4662" i="6"/>
  <c r="C4614" i="6"/>
  <c r="C4566" i="6"/>
  <c r="C4422" i="6"/>
  <c r="C4326" i="6"/>
  <c r="C4230" i="6"/>
  <c r="C4134" i="6"/>
  <c r="C4038" i="6"/>
  <c r="C3942" i="6"/>
  <c r="C3846" i="6"/>
  <c r="C4206" i="6"/>
  <c r="C4062" i="6"/>
  <c r="C3918" i="6"/>
  <c r="C3774" i="6"/>
  <c r="C3678" i="6"/>
  <c r="C3582" i="6"/>
  <c r="C3486" i="6"/>
  <c r="C3174" i="6"/>
  <c r="C3102" i="6"/>
  <c r="C3006" i="6"/>
  <c r="C2814" i="6"/>
  <c r="C2766" i="6"/>
  <c r="C2670" i="6"/>
  <c r="C2646" i="6"/>
  <c r="C2622" i="6"/>
  <c r="C4110" i="6"/>
  <c r="C3894" i="6"/>
  <c r="C3750" i="6"/>
  <c r="C3654" i="6"/>
  <c r="C3558" i="6"/>
  <c r="C3414" i="6"/>
  <c r="C3390" i="6"/>
  <c r="C3366" i="6"/>
  <c r="C3342" i="6"/>
  <c r="C3270" i="6"/>
  <c r="C3246" i="6"/>
  <c r="C3198" i="6"/>
  <c r="C3030" i="6"/>
  <c r="C2982" i="6"/>
  <c r="C2742" i="6"/>
  <c r="C2718" i="6"/>
  <c r="C2598" i="6"/>
  <c r="C4014" i="6"/>
  <c r="C3822" i="6"/>
  <c r="C3726" i="6"/>
  <c r="C3630" i="6"/>
  <c r="C3534" i="6"/>
  <c r="C3462" i="6"/>
  <c r="C3318" i="6"/>
  <c r="C3126" i="6"/>
  <c r="C3078" i="6"/>
  <c r="C3054" i="6"/>
  <c r="C2958" i="6"/>
  <c r="C2910" i="6"/>
  <c r="C4086" i="6"/>
  <c r="C3990" i="6"/>
  <c r="C3798" i="6"/>
  <c r="C3702" i="6"/>
  <c r="C3606" i="6"/>
  <c r="C3510" i="6"/>
  <c r="C3438" i="6"/>
  <c r="C2838" i="6"/>
  <c r="C2574" i="6"/>
  <c r="C2454" i="6"/>
  <c r="C2166" i="6"/>
  <c r="C2142" i="6"/>
  <c r="C2118" i="6"/>
  <c r="C2022" i="6"/>
  <c r="C1926" i="6"/>
  <c r="C1782" i="6"/>
  <c r="C1686" i="6"/>
  <c r="C1614" i="6"/>
  <c r="C1542" i="6"/>
  <c r="C1446" i="6"/>
  <c r="C2934" i="6"/>
  <c r="C2886" i="6"/>
  <c r="C2862" i="6"/>
  <c r="C2526" i="6"/>
  <c r="C2502" i="6"/>
  <c r="C2430" i="6"/>
  <c r="C2310" i="6"/>
  <c r="C2286" i="6"/>
  <c r="C2262" i="6"/>
  <c r="C2238" i="6"/>
  <c r="C2214" i="6"/>
  <c r="C2190" i="6"/>
  <c r="C2094" i="6"/>
  <c r="C1998" i="6"/>
  <c r="C1902" i="6"/>
  <c r="C1854" i="6"/>
  <c r="C1758" i="6"/>
  <c r="C1662" i="6"/>
  <c r="C1638" i="6"/>
  <c r="C1494" i="6"/>
  <c r="C1470" i="6"/>
  <c r="C1422" i="6"/>
  <c r="C3294" i="6"/>
  <c r="C3222" i="6"/>
  <c r="C3150" i="6"/>
  <c r="C2790" i="6"/>
  <c r="C2478" i="6"/>
  <c r="C2406" i="6"/>
  <c r="C2070" i="6"/>
  <c r="C1974" i="6"/>
  <c r="C1878" i="6"/>
  <c r="C1830" i="6"/>
  <c r="C1734" i="6"/>
  <c r="C2694" i="6"/>
  <c r="C2550" i="6"/>
  <c r="C2382" i="6"/>
  <c r="C2358" i="6"/>
  <c r="C2334" i="6"/>
  <c r="C2046" i="6"/>
  <c r="C1950" i="6"/>
  <c r="C1806" i="6"/>
  <c r="C1710" i="6"/>
  <c r="C1590" i="6"/>
  <c r="C1566" i="6"/>
  <c r="C1518" i="6"/>
  <c r="C1254" i="6"/>
  <c r="C1158" i="6"/>
  <c r="C1062" i="6"/>
  <c r="C1038" i="6"/>
  <c r="C1014" i="6"/>
  <c r="C990" i="6"/>
  <c r="C918" i="6"/>
  <c r="C846" i="6"/>
  <c r="C678" i="6"/>
  <c r="C390" i="6"/>
  <c r="C270" i="6"/>
  <c r="C246" i="6"/>
  <c r="C102" i="6"/>
  <c r="C126" i="6"/>
  <c r="C1350" i="6"/>
  <c r="C1278" i="6"/>
  <c r="C1230" i="6"/>
  <c r="C1134" i="6"/>
  <c r="C966" i="6"/>
  <c r="C726" i="6"/>
  <c r="C582" i="6"/>
  <c r="C534" i="6"/>
  <c r="C510" i="6"/>
  <c r="C486" i="6"/>
  <c r="C366" i="6"/>
  <c r="C342" i="6"/>
  <c r="C318" i="6"/>
  <c r="C78" i="6"/>
  <c r="C1374" i="6"/>
  <c r="C1326" i="6"/>
  <c r="C1302" i="6"/>
  <c r="C1206" i="6"/>
  <c r="C942" i="6"/>
  <c r="C894" i="6"/>
  <c r="C822" i="6"/>
  <c r="C798" i="6"/>
  <c r="C750" i="6"/>
  <c r="C654" i="6"/>
  <c r="C558" i="6"/>
  <c r="C414" i="6"/>
  <c r="C222" i="6"/>
  <c r="C198" i="6"/>
  <c r="C150" i="6"/>
  <c r="C630" i="6"/>
  <c r="C606" i="6"/>
  <c r="C294" i="6"/>
  <c r="C174" i="6"/>
  <c r="C1398" i="6"/>
  <c r="C1182" i="6"/>
  <c r="C1110" i="6"/>
  <c r="C1086" i="6"/>
  <c r="C870" i="6"/>
  <c r="C774" i="6"/>
  <c r="C702" i="6"/>
  <c r="C462" i="6"/>
  <c r="C438" i="6"/>
  <c r="G1664" i="6"/>
  <c r="G800" i="6"/>
  <c r="G608" i="6"/>
  <c r="C8359" i="6"/>
  <c r="C8215" i="6"/>
  <c r="C8119" i="6"/>
  <c r="C8023" i="6"/>
  <c r="C8407" i="6"/>
  <c r="C8287" i="6"/>
  <c r="C8239" i="6"/>
  <c r="C8143" i="6"/>
  <c r="C8047" i="6"/>
  <c r="C8335" i="6"/>
  <c r="C8191" i="6"/>
  <c r="C8095" i="6"/>
  <c r="C7999" i="6"/>
  <c r="C8167" i="6"/>
  <c r="C7927" i="6"/>
  <c r="C7879" i="6"/>
  <c r="C7831" i="6"/>
  <c r="C7639" i="6"/>
  <c r="C7591" i="6"/>
  <c r="C8311" i="6"/>
  <c r="C8263" i="6"/>
  <c r="C7975" i="6"/>
  <c r="C7903" i="6"/>
  <c r="C7807" i="6"/>
  <c r="C7783" i="6"/>
  <c r="C7735" i="6"/>
  <c r="C7687" i="6"/>
  <c r="C7615" i="6"/>
  <c r="C7471" i="6"/>
  <c r="C8383" i="6"/>
  <c r="C8071" i="6"/>
  <c r="C7711" i="6"/>
  <c r="C7663" i="6"/>
  <c r="C7567" i="6"/>
  <c r="C7495" i="6"/>
  <c r="C7447" i="6"/>
  <c r="C7951" i="6"/>
  <c r="C7519" i="6"/>
  <c r="C7399" i="6"/>
  <c r="C7375" i="6"/>
  <c r="C7327" i="6"/>
  <c r="C7279" i="6"/>
  <c r="C7231" i="6"/>
  <c r="C7183" i="6"/>
  <c r="C7135" i="6"/>
  <c r="C7087" i="6"/>
  <c r="C7039" i="6"/>
  <c r="C6991" i="6"/>
  <c r="C6895" i="6"/>
  <c r="C6871" i="6"/>
  <c r="C7759" i="6"/>
  <c r="C7543" i="6"/>
  <c r="C7423" i="6"/>
  <c r="C6919" i="6"/>
  <c r="C6823" i="6"/>
  <c r="C7855" i="6"/>
  <c r="C7207" i="6"/>
  <c r="C7015" i="6"/>
  <c r="C6847" i="6"/>
  <c r="C6703" i="6"/>
  <c r="C6607" i="6"/>
  <c r="C6511" i="6"/>
  <c r="C7351" i="6"/>
  <c r="C7159" i="6"/>
  <c r="C6967" i="6"/>
  <c r="C6775" i="6"/>
  <c r="C6679" i="6"/>
  <c r="C6583" i="6"/>
  <c r="C6439" i="6"/>
  <c r="C6415" i="6"/>
  <c r="C7303" i="6"/>
  <c r="C7255" i="6"/>
  <c r="C7063" i="6"/>
  <c r="C6943" i="6"/>
  <c r="C6799" i="6"/>
  <c r="C6727" i="6"/>
  <c r="C6631" i="6"/>
  <c r="C6559" i="6"/>
  <c r="C6535" i="6"/>
  <c r="C6487" i="6"/>
  <c r="C7111" i="6"/>
  <c r="C6751" i="6"/>
  <c r="C6655" i="6"/>
  <c r="C6463" i="6"/>
  <c r="C6367" i="6"/>
  <c r="C6391" i="6"/>
  <c r="C6343" i="6"/>
  <c r="C6319" i="6"/>
  <c r="C6271" i="6"/>
  <c r="C6223" i="6"/>
  <c r="C6151" i="6"/>
  <c r="C6031" i="6"/>
  <c r="C6175" i="6"/>
  <c r="C6103" i="6"/>
  <c r="C6055" i="6"/>
  <c r="C6295" i="6"/>
  <c r="C6247" i="6"/>
  <c r="C6199" i="6"/>
  <c r="C6127" i="6"/>
  <c r="C6079" i="6"/>
  <c r="C5983" i="6"/>
  <c r="C5959" i="6"/>
  <c r="C5911" i="6"/>
  <c r="C5767" i="6"/>
  <c r="C5671" i="6"/>
  <c r="C5575" i="6"/>
  <c r="C5527" i="6"/>
  <c r="C5479" i="6"/>
  <c r="C5359" i="6"/>
  <c r="C5311" i="6"/>
  <c r="C5263" i="6"/>
  <c r="C6007" i="6"/>
  <c r="C5887" i="6"/>
  <c r="C5743" i="6"/>
  <c r="C5431" i="6"/>
  <c r="C5383" i="6"/>
  <c r="C5935" i="6"/>
  <c r="C5863" i="6"/>
  <c r="C5719" i="6"/>
  <c r="C5647" i="6"/>
  <c r="C5599" i="6"/>
  <c r="C5551" i="6"/>
  <c r="C5503" i="6"/>
  <c r="C5335" i="6"/>
  <c r="C5287" i="6"/>
  <c r="C5839" i="6"/>
  <c r="C5815" i="6"/>
  <c r="C5791" i="6"/>
  <c r="C5695" i="6"/>
  <c r="C5623" i="6"/>
  <c r="C5455" i="6"/>
  <c r="C5407" i="6"/>
  <c r="C5239" i="6"/>
  <c r="C5143" i="6"/>
  <c r="C5071" i="6"/>
  <c r="C4975" i="6"/>
  <c r="C4759" i="6"/>
  <c r="C4711" i="6"/>
  <c r="C4663" i="6"/>
  <c r="C4615" i="6"/>
  <c r="C4567" i="6"/>
  <c r="C4471" i="6"/>
  <c r="C4303" i="6"/>
  <c r="C5167" i="6"/>
  <c r="C5047" i="6"/>
  <c r="C4951" i="6"/>
  <c r="C4903" i="6"/>
  <c r="C4855" i="6"/>
  <c r="C4519" i="6"/>
  <c r="C4447" i="6"/>
  <c r="C4399" i="6"/>
  <c r="C4375" i="6"/>
  <c r="C4279" i="6"/>
  <c r="C4183" i="6"/>
  <c r="C5191" i="6"/>
  <c r="C5023" i="6"/>
  <c r="C4783" i="6"/>
  <c r="C4735" i="6"/>
  <c r="C4687" i="6"/>
  <c r="C4639" i="6"/>
  <c r="C4591" i="6"/>
  <c r="C4351" i="6"/>
  <c r="C4255" i="6"/>
  <c r="C4159" i="6"/>
  <c r="C3967" i="6"/>
  <c r="C3871" i="6"/>
  <c r="C5215" i="6"/>
  <c r="C5119" i="6"/>
  <c r="C5095" i="6"/>
  <c r="C4999" i="6"/>
  <c r="C4927" i="6"/>
  <c r="C4879" i="6"/>
  <c r="C4831" i="6"/>
  <c r="C4807" i="6"/>
  <c r="C4543" i="6"/>
  <c r="C4495" i="6"/>
  <c r="C4423" i="6"/>
  <c r="C4327" i="6"/>
  <c r="C4231" i="6"/>
  <c r="C4135" i="6"/>
  <c r="C4039" i="6"/>
  <c r="C3943" i="6"/>
  <c r="C3847" i="6"/>
  <c r="C4111" i="6"/>
  <c r="C4015" i="6"/>
  <c r="C3775" i="6"/>
  <c r="C3679" i="6"/>
  <c r="C3583" i="6"/>
  <c r="C3487" i="6"/>
  <c r="C3415" i="6"/>
  <c r="C3391" i="6"/>
  <c r="C3367" i="6"/>
  <c r="C3343" i="6"/>
  <c r="C3223" i="6"/>
  <c r="C3175" i="6"/>
  <c r="C3007" i="6"/>
  <c r="C2863" i="6"/>
  <c r="C2839" i="6"/>
  <c r="C2815" i="6"/>
  <c r="C2791" i="6"/>
  <c r="C2671" i="6"/>
  <c r="C2647" i="6"/>
  <c r="C2575" i="6"/>
  <c r="C3991" i="6"/>
  <c r="C3751" i="6"/>
  <c r="C3655" i="6"/>
  <c r="C3559" i="6"/>
  <c r="C3319" i="6"/>
  <c r="C3103" i="6"/>
  <c r="C3031" i="6"/>
  <c r="C2983" i="6"/>
  <c r="C2959" i="6"/>
  <c r="C2911" i="6"/>
  <c r="C2767" i="6"/>
  <c r="C2623" i="6"/>
  <c r="C4087" i="6"/>
  <c r="C4063" i="6"/>
  <c r="C3919" i="6"/>
  <c r="C3823" i="6"/>
  <c r="C3727" i="6"/>
  <c r="C3631" i="6"/>
  <c r="C3535" i="6"/>
  <c r="C3463" i="6"/>
  <c r="C3271" i="6"/>
  <c r="C3247" i="6"/>
  <c r="C3199" i="6"/>
  <c r="C3055" i="6"/>
  <c r="C2935" i="6"/>
  <c r="C2887" i="6"/>
  <c r="C4207" i="6"/>
  <c r="C3895" i="6"/>
  <c r="C3799" i="6"/>
  <c r="C3703" i="6"/>
  <c r="C3607" i="6"/>
  <c r="C3511" i="6"/>
  <c r="C3439" i="6"/>
  <c r="C2551" i="6"/>
  <c r="C2455" i="6"/>
  <c r="C2359" i="6"/>
  <c r="C2143" i="6"/>
  <c r="C2119" i="6"/>
  <c r="C2023" i="6"/>
  <c r="C1927" i="6"/>
  <c r="C1807" i="6"/>
  <c r="C1711" i="6"/>
  <c r="C1639" i="6"/>
  <c r="C1495" i="6"/>
  <c r="C1471" i="6"/>
  <c r="C1447" i="6"/>
  <c r="C3295" i="6"/>
  <c r="C3151" i="6"/>
  <c r="C2719" i="6"/>
  <c r="C2431" i="6"/>
  <c r="C2167" i="6"/>
  <c r="C2095" i="6"/>
  <c r="C1999" i="6"/>
  <c r="C1903" i="6"/>
  <c r="C1855" i="6"/>
  <c r="C1783" i="6"/>
  <c r="C1687" i="6"/>
  <c r="C1663" i="6"/>
  <c r="C1543" i="6"/>
  <c r="C1423" i="6"/>
  <c r="C3079" i="6"/>
  <c r="C2695" i="6"/>
  <c r="C2527" i="6"/>
  <c r="C2503" i="6"/>
  <c r="C2479" i="6"/>
  <c r="C2407" i="6"/>
  <c r="C2311" i="6"/>
  <c r="C2287" i="6"/>
  <c r="C2263" i="6"/>
  <c r="C2239" i="6"/>
  <c r="C2215" i="6"/>
  <c r="C2191" i="6"/>
  <c r="C2071" i="6"/>
  <c r="C1975" i="6"/>
  <c r="C1879" i="6"/>
  <c r="C1759" i="6"/>
  <c r="C3127" i="6"/>
  <c r="C2743" i="6"/>
  <c r="C2599" i="6"/>
  <c r="C2383" i="6"/>
  <c r="C2335" i="6"/>
  <c r="C2047" i="6"/>
  <c r="C1951" i="6"/>
  <c r="C1831" i="6"/>
  <c r="C1735" i="6"/>
  <c r="C1615" i="6"/>
  <c r="C1591" i="6"/>
  <c r="C1567" i="6"/>
  <c r="C1519" i="6"/>
  <c r="C1231" i="6"/>
  <c r="C1135" i="6"/>
  <c r="C967" i="6"/>
  <c r="C847" i="6"/>
  <c r="C775" i="6"/>
  <c r="C727" i="6"/>
  <c r="C631" i="6"/>
  <c r="C607" i="6"/>
  <c r="C367" i="6"/>
  <c r="C343" i="6"/>
  <c r="C295" i="6"/>
  <c r="C175" i="6"/>
  <c r="C151" i="6"/>
  <c r="C127" i="6"/>
  <c r="C103" i="6"/>
  <c r="C1399" i="6"/>
  <c r="C1351" i="6"/>
  <c r="C1207" i="6"/>
  <c r="C943" i="6"/>
  <c r="C895" i="6"/>
  <c r="C871" i="6"/>
  <c r="C583" i="6"/>
  <c r="C535" i="6"/>
  <c r="C511" i="6"/>
  <c r="C391" i="6"/>
  <c r="C79" i="6"/>
  <c r="C1375" i="6"/>
  <c r="C1327" i="6"/>
  <c r="C1303" i="6"/>
  <c r="C1279" i="6"/>
  <c r="C1183" i="6"/>
  <c r="C1111" i="6"/>
  <c r="C1087" i="6"/>
  <c r="C751" i="6"/>
  <c r="C655" i="6"/>
  <c r="C559" i="6"/>
  <c r="C487" i="6"/>
  <c r="C439" i="6"/>
  <c r="C415" i="6"/>
  <c r="C319" i="6"/>
  <c r="C247" i="6"/>
  <c r="C223" i="6"/>
  <c r="C271" i="6"/>
  <c r="C199" i="6"/>
  <c r="C1255" i="6"/>
  <c r="C1159" i="6"/>
  <c r="C1063" i="6"/>
  <c r="C1039" i="6"/>
  <c r="C1015" i="6"/>
  <c r="C991" i="6"/>
  <c r="C919" i="6"/>
  <c r="C823" i="6"/>
  <c r="C799" i="6"/>
  <c r="C703" i="6"/>
  <c r="C679" i="6"/>
  <c r="C463" i="6"/>
  <c r="I6631" i="6"/>
  <c r="J6631" i="6" s="1"/>
  <c r="I6679" i="6"/>
  <c r="J6679" i="6" s="1"/>
  <c r="I2431" i="6"/>
  <c r="J2431" i="6" s="1"/>
  <c r="I1663" i="6"/>
  <c r="J1663" i="6" s="1"/>
  <c r="I8071" i="6"/>
  <c r="J8071" i="6" s="1"/>
  <c r="I7039" i="6"/>
  <c r="J7039" i="6" s="1"/>
  <c r="I7471" i="6"/>
  <c r="J7471" i="6" s="1"/>
  <c r="I6151" i="6"/>
  <c r="J6151" i="6" s="1"/>
  <c r="I5671" i="6"/>
  <c r="J5671" i="6" s="1"/>
  <c r="I5935" i="6"/>
  <c r="J5935" i="6" s="1"/>
  <c r="I7663" i="6"/>
  <c r="J7663" i="6" s="1"/>
  <c r="I7183" i="6"/>
  <c r="J7183" i="6" s="1"/>
  <c r="I6967" i="6"/>
  <c r="J6967" i="6" s="1"/>
  <c r="I6703" i="6"/>
  <c r="J6703" i="6" s="1"/>
  <c r="I5311" i="6"/>
  <c r="J5311" i="6" s="1"/>
  <c r="I3103" i="6"/>
  <c r="J3103" i="6" s="1"/>
  <c r="I3271" i="6"/>
  <c r="J3271" i="6" s="1"/>
  <c r="H992" i="6" a="1"/>
  <c r="H992" i="6" s="1"/>
  <c r="I992" i="6" s="1"/>
  <c r="J992" i="6" s="1"/>
  <c r="H1184" i="6" a="1"/>
  <c r="H1184" i="6" s="1"/>
  <c r="I1184" i="6" s="1"/>
  <c r="J1184" i="6" s="1"/>
  <c r="H1352" i="6" a="1"/>
  <c r="H1352" i="6" s="1"/>
  <c r="I1352" i="6" s="1"/>
  <c r="J1352" i="6" s="1"/>
  <c r="H1064" i="6" a="1"/>
  <c r="H1064" i="6" s="1"/>
  <c r="I1064" i="6" s="1"/>
  <c r="J1064" i="6" s="1"/>
  <c r="I176" i="6"/>
  <c r="J176" i="6" s="1"/>
  <c r="I80" i="6"/>
  <c r="J80" i="6" s="1"/>
  <c r="I464" i="6"/>
  <c r="J464" i="6" s="1"/>
  <c r="H680" i="6" a="1"/>
  <c r="H680" i="6" s="1"/>
  <c r="I680" i="6" s="1"/>
  <c r="J680" i="6" s="1"/>
  <c r="H1088" i="6" a="1"/>
  <c r="H1088" i="6" s="1"/>
  <c r="I1088" i="6" s="1"/>
  <c r="J1088" i="6" s="1"/>
  <c r="H1376" i="6" a="1"/>
  <c r="H1376" i="6" s="1"/>
  <c r="I1376" i="6" s="1"/>
  <c r="J1376" i="6" s="1"/>
  <c r="H1904" i="6" a="1"/>
  <c r="H1904" i="6" s="1"/>
  <c r="I1904" i="6" s="1"/>
  <c r="J1904" i="6" s="1"/>
  <c r="H2408" i="6" a="1"/>
  <c r="H2408" i="6" s="1"/>
  <c r="I2408" i="6" s="1"/>
  <c r="J2408" i="6" s="1"/>
  <c r="H1928" i="6" a="1"/>
  <c r="H1928" i="6" s="1"/>
  <c r="I1928" i="6" s="1"/>
  <c r="J1928" i="6" s="1"/>
  <c r="I2192" i="6"/>
  <c r="J2192" i="6" s="1"/>
  <c r="I2288" i="6"/>
  <c r="J2288" i="6" s="1"/>
  <c r="I1712" i="6"/>
  <c r="J1712" i="6" s="1"/>
  <c r="H2336" i="6" a="1"/>
  <c r="H2336" i="6" s="1"/>
  <c r="I2336" i="6" s="1"/>
  <c r="J2336" i="6" s="1"/>
  <c r="I3200" i="6"/>
  <c r="J3200" i="6" s="1"/>
  <c r="H1640" i="6" a="1"/>
  <c r="H1640" i="6" s="1"/>
  <c r="I1640" i="6" s="1"/>
  <c r="J1640" i="6" s="1"/>
  <c r="H1976" i="6" a="1"/>
  <c r="H1976" i="6" s="1"/>
  <c r="I1976" i="6" s="1"/>
  <c r="J1976" i="6" s="1"/>
  <c r="H2480" i="6" a="1"/>
  <c r="H2480" i="6" s="1"/>
  <c r="I2480" i="6" s="1"/>
  <c r="J2480" i="6" s="1"/>
  <c r="I2696" i="6"/>
  <c r="J2696" i="6" s="1"/>
  <c r="I3272" i="6"/>
  <c r="J3272" i="6" s="1"/>
  <c r="H3752" i="6" a="1"/>
  <c r="H3752" i="6" s="1"/>
  <c r="I3752" i="6" s="1"/>
  <c r="J3752" i="6" s="1"/>
  <c r="I2864" i="6"/>
  <c r="J2864" i="6" s="1"/>
  <c r="H3368" i="6" a="1"/>
  <c r="H3368" i="6" s="1"/>
  <c r="I3368" i="6" s="1"/>
  <c r="J3368" i="6" s="1"/>
  <c r="H3584" i="6" a="1"/>
  <c r="H3584" i="6" s="1"/>
  <c r="I3584" i="6" s="1"/>
  <c r="J3584" i="6" s="1"/>
  <c r="H4136" i="6" a="1"/>
  <c r="H4136" i="6" s="1"/>
  <c r="I4136" i="6" s="1"/>
  <c r="J4136" i="6" s="1"/>
  <c r="H2984" i="6" a="1"/>
  <c r="H2984" i="6" s="1"/>
  <c r="I2984" i="6" s="1"/>
  <c r="J2984" i="6" s="1"/>
  <c r="H3512" i="6" a="1"/>
  <c r="H3512" i="6" s="1"/>
  <c r="I3512" i="6" s="1"/>
  <c r="J3512" i="6" s="1"/>
  <c r="H3944" i="6" a="1"/>
  <c r="H3944" i="6" s="1"/>
  <c r="I3944" i="6" s="1"/>
  <c r="J3944" i="6" s="1"/>
  <c r="I3080" i="6"/>
  <c r="J3080" i="6" s="1"/>
  <c r="H3536" i="6" a="1"/>
  <c r="H3536" i="6" s="1"/>
  <c r="I3536" i="6" s="1"/>
  <c r="J3536" i="6" s="1"/>
  <c r="H3968" i="6" a="1"/>
  <c r="H3968" i="6" s="1"/>
  <c r="I3968" i="6" s="1"/>
  <c r="J3968" i="6" s="1"/>
  <c r="H4256" i="6" a="1"/>
  <c r="H4256" i="6" s="1"/>
  <c r="I4256" i="6" s="1"/>
  <c r="J4256" i="6" s="1"/>
  <c r="H4448" i="6" a="1"/>
  <c r="H4448" i="6" s="1"/>
  <c r="I4448" i="6" s="1"/>
  <c r="J4448" i="6" s="1"/>
  <c r="H5048" i="6" a="1"/>
  <c r="H5048" i="6" s="1"/>
  <c r="I5048" i="6" s="1"/>
  <c r="J5048" i="6" s="1"/>
  <c r="H4184" i="6" a="1"/>
  <c r="H4184" i="6" s="1"/>
  <c r="I4184" i="6" s="1"/>
  <c r="J4184" i="6" s="1"/>
  <c r="I4688" i="6"/>
  <c r="J4688" i="6" s="1"/>
  <c r="I4904" i="6"/>
  <c r="J4904" i="6" s="1"/>
  <c r="H4088" i="6" a="1"/>
  <c r="H4088" i="6" s="1"/>
  <c r="I4088" i="6" s="1"/>
  <c r="J4088" i="6" s="1"/>
  <c r="H5000" i="6" a="1"/>
  <c r="H5000" i="6" s="1"/>
  <c r="I5000" i="6" s="1"/>
  <c r="J5000" i="6" s="1"/>
  <c r="H4232" i="6" a="1"/>
  <c r="H4232" i="6" s="1"/>
  <c r="I4232" i="6" s="1"/>
  <c r="J4232" i="6" s="1"/>
  <c r="I4664" i="6"/>
  <c r="J4664" i="6" s="1"/>
  <c r="H5240" i="6" a="1"/>
  <c r="H5240" i="6" s="1"/>
  <c r="I5240" i="6" s="1"/>
  <c r="J5240" i="6" s="1"/>
  <c r="I5888" i="6"/>
  <c r="J5888" i="6" s="1"/>
  <c r="I5840" i="6"/>
  <c r="J5840" i="6" s="1"/>
  <c r="I6080" i="6"/>
  <c r="J6080" i="6" s="1"/>
  <c r="I6248" i="6"/>
  <c r="J6248" i="6" s="1"/>
  <c r="H6416" i="6" a="1"/>
  <c r="H6416" i="6" s="1"/>
  <c r="I6416" i="6" s="1"/>
  <c r="J6416" i="6" s="1"/>
  <c r="I6512" i="6"/>
  <c r="J6512" i="6" s="1"/>
  <c r="I319" i="6"/>
  <c r="J319" i="6" s="1"/>
  <c r="I8263" i="6"/>
  <c r="J8263" i="6" s="1"/>
  <c r="I7327" i="6"/>
  <c r="J7327" i="6" s="1"/>
  <c r="I7111" i="6"/>
  <c r="J7111" i="6" s="1"/>
  <c r="I6607" i="6"/>
  <c r="J6607" i="6" s="1"/>
  <c r="I6199" i="6"/>
  <c r="J6199" i="6" s="1"/>
  <c r="I6175" i="6"/>
  <c r="J6175" i="6" s="1"/>
  <c r="I5911" i="6"/>
  <c r="J5911" i="6" s="1"/>
  <c r="I5431" i="6"/>
  <c r="J5431" i="6" s="1"/>
  <c r="I2647" i="6"/>
  <c r="J2647" i="6" s="1"/>
  <c r="I1807" i="6"/>
  <c r="J1807" i="6" s="1"/>
  <c r="I775" i="6"/>
  <c r="J775" i="6" s="1"/>
  <c r="I127" i="6"/>
  <c r="J127" i="6" s="1"/>
  <c r="I7" i="5"/>
  <c r="C55" i="6"/>
  <c r="B58" i="6"/>
  <c r="B57" i="6"/>
  <c r="C54" i="6"/>
  <c r="I55" i="6"/>
  <c r="J55" i="6" s="1"/>
  <c r="G55" i="6"/>
  <c r="H32" i="5"/>
  <c r="I32" i="5" s="1"/>
  <c r="C7" i="6"/>
  <c r="C31" i="6"/>
  <c r="F32" i="5"/>
  <c r="E10" i="5"/>
  <c r="M10" i="5"/>
  <c r="B10" i="6"/>
  <c r="H10" i="6" s="1"/>
  <c r="G10" i="5"/>
  <c r="B34" i="6"/>
  <c r="H34" i="6" s="1" a="1"/>
  <c r="H34" i="6" s="1"/>
  <c r="B36" i="5"/>
  <c r="D36" i="5" s="1"/>
  <c r="B12" i="5"/>
  <c r="B13" i="5" s="1"/>
  <c r="C12" i="5" s="1"/>
  <c r="F33" i="5"/>
  <c r="F8" i="5"/>
  <c r="E34" i="5"/>
  <c r="M34" i="5"/>
  <c r="G34" i="5"/>
  <c r="M9" i="5"/>
  <c r="N9" i="5" s="1"/>
  <c r="B35" i="5"/>
  <c r="D35" i="5" s="1"/>
  <c r="B9" i="6"/>
  <c r="H9" i="6" s="1"/>
  <c r="B33" i="6"/>
  <c r="H33" i="6" s="1" a="1"/>
  <c r="H33" i="6" s="1"/>
  <c r="I33" i="6" s="1"/>
  <c r="J33" i="6" s="1"/>
  <c r="G9" i="5"/>
  <c r="H9" i="5" s="1"/>
  <c r="E9" i="5"/>
  <c r="G7" i="6"/>
  <c r="G31" i="6"/>
  <c r="C6" i="6"/>
  <c r="C30" i="6"/>
  <c r="I5073" i="6" l="1"/>
  <c r="J5073" i="6" s="1"/>
  <c r="I3705" i="6"/>
  <c r="J3705" i="6" s="1"/>
  <c r="I1497" i="6"/>
  <c r="J1497" i="6" s="1"/>
  <c r="O9" i="5"/>
  <c r="I3393" i="6"/>
  <c r="J3393" i="6" s="1"/>
  <c r="G3800" i="6"/>
  <c r="G3464" i="6"/>
  <c r="I873" i="6"/>
  <c r="J873" i="6" s="1"/>
  <c r="I897" i="6"/>
  <c r="J897" i="6" s="1"/>
  <c r="I3609" i="6"/>
  <c r="J3609" i="6" s="1"/>
  <c r="G3008" i="6"/>
  <c r="G3848" i="6"/>
  <c r="G4592" i="6"/>
  <c r="G4616" i="6"/>
  <c r="G5312" i="6"/>
  <c r="G6056" i="6"/>
  <c r="G6728" i="6"/>
  <c r="G7136" i="6"/>
  <c r="I4065" i="6"/>
  <c r="J4065" i="6" s="1"/>
  <c r="G7424" i="6"/>
  <c r="G8072" i="6"/>
  <c r="I201" i="6"/>
  <c r="J201" i="6" s="1"/>
  <c r="I3633" i="6"/>
  <c r="J3633" i="6" s="1"/>
  <c r="I321" i="6"/>
  <c r="J321" i="6" s="1"/>
  <c r="I3897" i="6"/>
  <c r="J3897" i="6" s="1"/>
  <c r="I1305" i="6"/>
  <c r="J1305" i="6" s="1"/>
  <c r="I2121" i="6"/>
  <c r="J2121" i="6" s="1"/>
  <c r="I1857" i="6"/>
  <c r="J1857" i="6" s="1"/>
  <c r="I849" i="6"/>
  <c r="J849" i="6" s="1"/>
  <c r="I7521" i="6"/>
  <c r="J7521" i="6" s="1"/>
  <c r="I3849" i="6"/>
  <c r="J3849" i="6" s="1"/>
  <c r="I2073" i="6"/>
  <c r="J2073" i="6" s="1"/>
  <c r="I3681" i="6"/>
  <c r="J3681" i="6" s="1"/>
  <c r="I1953" i="6"/>
  <c r="J1953" i="6" s="1"/>
  <c r="I2817" i="6"/>
  <c r="J2817" i="6" s="1"/>
  <c r="I3009" i="6"/>
  <c r="J3009" i="6" s="1"/>
  <c r="N34" i="5"/>
  <c r="O35" i="5" s="1"/>
  <c r="I3465" i="6"/>
  <c r="J3465" i="6" s="1"/>
  <c r="I6273" i="6"/>
  <c r="J6273" i="6" s="1"/>
  <c r="I2097" i="6"/>
  <c r="J2097" i="6" s="1"/>
  <c r="G8216" i="6"/>
  <c r="G7976" i="6"/>
  <c r="G7736" i="6"/>
  <c r="G7952" i="6"/>
  <c r="G7640" i="6"/>
  <c r="G7064" i="6"/>
  <c r="G6920" i="6"/>
  <c r="G7784" i="6"/>
  <c r="G6560" i="6"/>
  <c r="G6632" i="6"/>
  <c r="G6752" i="6"/>
  <c r="G6176" i="6"/>
  <c r="G5864" i="6"/>
  <c r="G5744" i="6"/>
  <c r="G5912" i="6"/>
  <c r="G5696" i="6"/>
  <c r="G4976" i="6"/>
  <c r="G4280" i="6"/>
  <c r="G4424" i="6"/>
  <c r="G4928" i="6"/>
  <c r="G4328" i="6"/>
  <c r="G5096" i="6"/>
  <c r="G4112" i="6"/>
  <c r="G3488" i="6"/>
  <c r="G2696" i="6"/>
  <c r="G3224" i="6"/>
  <c r="G2792" i="6"/>
  <c r="G3104" i="6"/>
  <c r="G3608" i="6"/>
  <c r="G2528" i="6"/>
  <c r="G2168" i="6"/>
  <c r="G1520" i="6"/>
  <c r="G1904" i="6"/>
  <c r="G2936" i="6"/>
  <c r="G1976" i="6"/>
  <c r="G2480" i="6"/>
  <c r="G1352" i="6"/>
  <c r="G224" i="6"/>
  <c r="G872" i="6"/>
  <c r="G536" i="6"/>
  <c r="G1232" i="6"/>
  <c r="G560" i="6"/>
  <c r="G1304" i="6"/>
  <c r="G32" i="6"/>
  <c r="G8120" i="6"/>
  <c r="G8144" i="6"/>
  <c r="G7688" i="6"/>
  <c r="G7712" i="6"/>
  <c r="G7400" i="6"/>
  <c r="G7016" i="6"/>
  <c r="G6824" i="6"/>
  <c r="G7280" i="6"/>
  <c r="G6512" i="6"/>
  <c r="G6488" i="6"/>
  <c r="G6320" i="6"/>
  <c r="G6128" i="6"/>
  <c r="G5816" i="6"/>
  <c r="G5624" i="6"/>
  <c r="G5720" i="6"/>
  <c r="G5576" i="6"/>
  <c r="G4904" i="6"/>
  <c r="G5264" i="6"/>
  <c r="G4376" i="6"/>
  <c r="G4880" i="6"/>
  <c r="G4232" i="6"/>
  <c r="G5000" i="6"/>
  <c r="G4040" i="6"/>
  <c r="G3440" i="6"/>
  <c r="G2624" i="6"/>
  <c r="G3200" i="6"/>
  <c r="G2720" i="6"/>
  <c r="G2912" i="6"/>
  <c r="G3512" i="6"/>
  <c r="G2456" i="6"/>
  <c r="G2120" i="6"/>
  <c r="G1496" i="6"/>
  <c r="G1808" i="6"/>
  <c r="G2672" i="6"/>
  <c r="G1880" i="6"/>
  <c r="G2384" i="6"/>
  <c r="G1208" i="6"/>
  <c r="G200" i="6"/>
  <c r="G848" i="6"/>
  <c r="G512" i="6"/>
  <c r="G1160" i="6"/>
  <c r="G8" i="6"/>
  <c r="G8024" i="6"/>
  <c r="G7928" i="6"/>
  <c r="G7544" i="6"/>
  <c r="G7664" i="6"/>
  <c r="G7352" i="6"/>
  <c r="G6968" i="6"/>
  <c r="G7328" i="6"/>
  <c r="G7088" i="6"/>
  <c r="G6416" i="6"/>
  <c r="G7040" i="6"/>
  <c r="G6248" i="6"/>
  <c r="G6080" i="6"/>
  <c r="G5768" i="6"/>
  <c r="G5600" i="6"/>
  <c r="G5360" i="6"/>
  <c r="G5528" i="6"/>
  <c r="G4856" i="6"/>
  <c r="G5144" i="6"/>
  <c r="G4352" i="6"/>
  <c r="G4832" i="6"/>
  <c r="G4136" i="6"/>
  <c r="G4808" i="6"/>
  <c r="G3944" i="6"/>
  <c r="G3320" i="6"/>
  <c r="G2600" i="6"/>
  <c r="G3176" i="6"/>
  <c r="G4064" i="6"/>
  <c r="G2864" i="6"/>
  <c r="G3416" i="6"/>
  <c r="G2312" i="6"/>
  <c r="G2024" i="6"/>
  <c r="G1472" i="6"/>
  <c r="G1712" i="6"/>
  <c r="G2648" i="6"/>
  <c r="G1856" i="6"/>
  <c r="G2360" i="6"/>
  <c r="G1112" i="6"/>
  <c r="G104" i="6"/>
  <c r="G824" i="6"/>
  <c r="G440" i="6"/>
  <c r="G1064" i="6"/>
  <c r="G392" i="6"/>
  <c r="G920" i="6"/>
  <c r="G8192" i="6"/>
  <c r="G8312" i="6"/>
  <c r="G7832" i="6"/>
  <c r="G7496" i="6"/>
  <c r="G7592" i="6"/>
  <c r="G7256" i="6"/>
  <c r="G7760" i="6"/>
  <c r="G6704" i="6"/>
  <c r="G6800" i="6"/>
  <c r="G7376" i="6"/>
  <c r="G6392" i="6"/>
  <c r="G6152" i="6"/>
  <c r="G6296" i="6"/>
  <c r="G5648" i="6"/>
  <c r="G5504" i="6"/>
  <c r="G5984" i="6"/>
  <c r="G5432" i="6"/>
  <c r="G4736" i="6"/>
  <c r="G4952" i="6"/>
  <c r="G4160" i="6"/>
  <c r="G4712" i="6"/>
  <c r="G3968" i="6"/>
  <c r="G4472" i="6"/>
  <c r="G3920" i="6"/>
  <c r="G3152" i="6"/>
  <c r="G3752" i="6"/>
  <c r="G3032" i="6"/>
  <c r="G3824" i="6"/>
  <c r="G4184" i="6"/>
  <c r="G3368" i="6"/>
  <c r="G2264" i="6"/>
  <c r="G1832" i="6"/>
  <c r="G2504" i="6"/>
  <c r="G1448" i="6"/>
  <c r="G2408" i="6"/>
  <c r="G1688" i="6"/>
  <c r="G1952" i="6"/>
  <c r="G1016" i="6"/>
  <c r="G1184" i="6"/>
  <c r="G728" i="6"/>
  <c r="G128" i="6"/>
  <c r="G776" i="6"/>
  <c r="G248" i="6"/>
  <c r="G416" i="6"/>
  <c r="G56" i="6"/>
  <c r="G8096" i="6"/>
  <c r="G8264" i="6"/>
  <c r="G8288" i="6"/>
  <c r="G7448" i="6"/>
  <c r="G7472" i="6"/>
  <c r="G7208" i="6"/>
  <c r="G7568" i="6"/>
  <c r="G6608" i="6"/>
  <c r="G6776" i="6"/>
  <c r="G7184" i="6"/>
  <c r="G6536" i="6"/>
  <c r="G6104" i="6"/>
  <c r="G6032" i="6"/>
  <c r="G5336" i="6"/>
  <c r="G5456" i="6"/>
  <c r="G5960" i="6"/>
  <c r="G5384" i="6"/>
  <c r="G4688" i="6"/>
  <c r="G4544" i="6"/>
  <c r="G5240" i="6"/>
  <c r="G4664" i="6"/>
  <c r="G3872" i="6"/>
  <c r="G4400" i="6"/>
  <c r="G3776" i="6"/>
  <c r="G3128" i="6"/>
  <c r="G3656" i="6"/>
  <c r="G2984" i="6"/>
  <c r="G3728" i="6"/>
  <c r="G3992" i="6"/>
  <c r="G3344" i="6"/>
  <c r="G2240" i="6"/>
  <c r="G1736" i="6"/>
  <c r="G2432" i="6"/>
  <c r="G1400" i="6"/>
  <c r="G2336" i="6"/>
  <c r="G1640" i="6"/>
  <c r="G1760" i="6"/>
  <c r="G992" i="6"/>
  <c r="G1088" i="6"/>
  <c r="G704" i="6"/>
  <c r="G1376" i="6"/>
  <c r="G752" i="6"/>
  <c r="G152" i="6"/>
  <c r="G368" i="6"/>
  <c r="G632" i="6"/>
  <c r="G2048" i="6"/>
  <c r="G2840" i="6"/>
  <c r="G4208" i="6"/>
  <c r="G4640" i="6"/>
  <c r="G6368" i="6"/>
  <c r="G7808" i="6"/>
  <c r="G8168" i="6"/>
  <c r="G656" i="6"/>
  <c r="G944" i="6"/>
  <c r="G968" i="6"/>
  <c r="G3272" i="6"/>
  <c r="G1616" i="6"/>
  <c r="G2216" i="6"/>
  <c r="G3536" i="6"/>
  <c r="G3896" i="6"/>
  <c r="G4304" i="6"/>
  <c r="G5024" i="6"/>
  <c r="G4784" i="6"/>
  <c r="G5408" i="6"/>
  <c r="G6224" i="6"/>
  <c r="G7232" i="6"/>
  <c r="G6872" i="6"/>
  <c r="G8048" i="6"/>
  <c r="G8384" i="6"/>
  <c r="G344" i="6"/>
  <c r="G896" i="6"/>
  <c r="G3248" i="6"/>
  <c r="G2192" i="6"/>
  <c r="G3560" i="6"/>
  <c r="G4760" i="6"/>
  <c r="G6008" i="6"/>
  <c r="G6992" i="6"/>
  <c r="G7616" i="6"/>
  <c r="G1136" i="6"/>
  <c r="G1256" i="6"/>
  <c r="G176" i="6"/>
  <c r="G1592" i="6"/>
  <c r="G2000" i="6"/>
  <c r="G2288" i="6"/>
  <c r="G3632" i="6"/>
  <c r="G2960" i="6"/>
  <c r="G4520" i="6"/>
  <c r="G5168" i="6"/>
  <c r="G5072" i="6"/>
  <c r="G5552" i="6"/>
  <c r="G6272" i="6"/>
  <c r="G6584" i="6"/>
  <c r="G6896" i="6"/>
  <c r="G8408" i="6"/>
  <c r="G8360" i="6"/>
  <c r="G1328" i="6"/>
  <c r="G320" i="6"/>
  <c r="G2096" i="6"/>
  <c r="G4016" i="6"/>
  <c r="G5120" i="6"/>
  <c r="G5216" i="6"/>
  <c r="G6200" i="6"/>
  <c r="G7520" i="6"/>
  <c r="G80" i="6"/>
  <c r="G296" i="6"/>
  <c r="G488" i="6"/>
  <c r="G2072" i="6"/>
  <c r="G2576" i="6"/>
  <c r="G2816" i="6"/>
  <c r="G3296" i="6"/>
  <c r="G5192" i="6"/>
  <c r="G4448" i="6"/>
  <c r="G5480" i="6"/>
  <c r="G5288" i="6"/>
  <c r="G6848" i="6"/>
  <c r="G6944" i="6"/>
  <c r="G7160" i="6"/>
  <c r="G7904" i="6"/>
  <c r="G8336" i="6"/>
  <c r="G272" i="6"/>
  <c r="G584" i="6"/>
  <c r="G1040" i="6"/>
  <c r="G2144" i="6"/>
  <c r="G1544" i="6"/>
  <c r="G3392" i="6"/>
  <c r="G2888" i="6"/>
  <c r="G3584" i="6"/>
  <c r="G4088" i="6"/>
  <c r="G4496" i="6"/>
  <c r="G5792" i="6"/>
  <c r="G5672" i="6"/>
  <c r="G6344" i="6"/>
  <c r="G6440" i="6"/>
  <c r="G7304" i="6"/>
  <c r="G8240" i="6"/>
  <c r="G1280" i="6"/>
  <c r="G1784" i="6"/>
  <c r="G2744" i="6"/>
  <c r="G3080" i="6"/>
  <c r="G4256" i="6"/>
  <c r="G5840" i="6"/>
  <c r="G6680" i="6"/>
  <c r="G7112" i="6"/>
  <c r="G8000" i="6"/>
  <c r="G2768" i="6"/>
  <c r="G464" i="6"/>
  <c r="G680" i="6"/>
  <c r="G1424" i="6"/>
  <c r="G2552" i="6"/>
  <c r="G1568" i="6"/>
  <c r="G3704" i="6"/>
  <c r="G3056" i="6"/>
  <c r="G3680" i="6"/>
  <c r="G4568" i="6"/>
  <c r="G5048" i="6"/>
  <c r="G5888" i="6"/>
  <c r="G5936" i="6"/>
  <c r="G6656" i="6"/>
  <c r="G6464" i="6"/>
  <c r="G7856" i="6"/>
  <c r="G7880" i="6"/>
  <c r="I1281" i="6"/>
  <c r="J1281" i="6" s="1"/>
  <c r="I3921" i="6"/>
  <c r="J3921" i="6" s="1"/>
  <c r="I3561" i="6"/>
  <c r="J3561" i="6" s="1"/>
  <c r="I3657" i="6"/>
  <c r="J3657" i="6" s="1"/>
  <c r="I3297" i="6"/>
  <c r="J3297" i="6" s="1"/>
  <c r="I1881" i="6"/>
  <c r="J1881" i="6" s="1"/>
  <c r="I1569" i="6"/>
  <c r="J1569" i="6" s="1"/>
  <c r="I2361" i="6"/>
  <c r="J2361" i="6" s="1"/>
  <c r="I3777" i="6"/>
  <c r="J3777" i="6" s="1"/>
  <c r="I3801" i="6"/>
  <c r="J3801" i="6" s="1"/>
  <c r="I2889" i="6"/>
  <c r="J2889" i="6" s="1"/>
  <c r="I4377" i="6"/>
  <c r="J4377" i="6" s="1"/>
  <c r="I7545" i="6"/>
  <c r="J7545" i="6" s="1"/>
  <c r="I6177" i="6"/>
  <c r="J6177" i="6" s="1"/>
  <c r="I3441" i="6"/>
  <c r="J3441" i="6" s="1"/>
  <c r="I6105" i="6"/>
  <c r="J6105" i="6" s="1"/>
  <c r="I3417" i="6"/>
  <c r="J3417" i="6" s="1"/>
  <c r="I3345" i="6"/>
  <c r="J3345" i="6" s="1"/>
  <c r="I3729" i="6"/>
  <c r="J3729" i="6" s="1"/>
  <c r="I441" i="6"/>
  <c r="J441" i="6" s="1"/>
  <c r="I273" i="6"/>
  <c r="J273" i="6" s="1"/>
  <c r="AA9" i="2"/>
  <c r="AA10" i="2" s="1"/>
  <c r="AA11" i="2" s="1"/>
  <c r="AA12" i="2" s="1"/>
  <c r="I3489" i="6"/>
  <c r="J3489" i="6" s="1"/>
  <c r="I3993" i="6"/>
  <c r="J3993" i="6" s="1"/>
  <c r="I417" i="6"/>
  <c r="J417" i="6" s="1"/>
  <c r="I3033" i="6"/>
  <c r="J3033" i="6" s="1"/>
  <c r="I3057" i="6"/>
  <c r="J3057" i="6" s="1"/>
  <c r="I3321" i="6"/>
  <c r="J3321" i="6" s="1"/>
  <c r="I345" i="6"/>
  <c r="J345" i="6" s="1"/>
  <c r="I6153" i="6"/>
  <c r="J6153" i="6" s="1"/>
  <c r="I3825" i="6"/>
  <c r="J3825" i="6" s="1"/>
  <c r="I5025" i="6"/>
  <c r="J5025" i="6" s="1"/>
  <c r="I4041" i="6"/>
  <c r="J4041" i="6" s="1"/>
  <c r="I4017" i="6"/>
  <c r="J4017" i="6" s="1"/>
  <c r="I33" i="5"/>
  <c r="I4809" i="6"/>
  <c r="J4809" i="6" s="1"/>
  <c r="G12" i="5"/>
  <c r="D12" i="5"/>
  <c r="I3873" i="6"/>
  <c r="J3873" i="6" s="1"/>
  <c r="I4953" i="6"/>
  <c r="J4953" i="6" s="1"/>
  <c r="I7569" i="6"/>
  <c r="J7569" i="6" s="1"/>
  <c r="O10" i="5"/>
  <c r="I1353" i="6"/>
  <c r="J1353" i="6" s="1"/>
  <c r="I2481" i="6"/>
  <c r="J2481" i="6" s="1"/>
  <c r="I2409" i="6"/>
  <c r="J2409" i="6" s="1"/>
  <c r="H2241" i="6" a="1"/>
  <c r="H2241" i="6" s="1"/>
  <c r="I2241" i="6" s="1"/>
  <c r="J2241" i="6" s="1"/>
  <c r="H1641" i="6" a="1"/>
  <c r="H1641" i="6" s="1"/>
  <c r="I1641" i="6" s="1"/>
  <c r="J1641" i="6" s="1"/>
  <c r="G33" i="6"/>
  <c r="G8361" i="6"/>
  <c r="G8337" i="6"/>
  <c r="G8193" i="6"/>
  <c r="G8097" i="6"/>
  <c r="G8001" i="6"/>
  <c r="G8409" i="6"/>
  <c r="G8289" i="6"/>
  <c r="G8217" i="6"/>
  <c r="G8121" i="6"/>
  <c r="G8025" i="6"/>
  <c r="G8313" i="6"/>
  <c r="G8169" i="6"/>
  <c r="G8073" i="6"/>
  <c r="G8385" i="6"/>
  <c r="G8241" i="6"/>
  <c r="G7977" i="6"/>
  <c r="G7953" i="6"/>
  <c r="G7713" i="6"/>
  <c r="G7665" i="6"/>
  <c r="G7593" i="6"/>
  <c r="G7929" i="6"/>
  <c r="G7881" i="6"/>
  <c r="G7833" i="6"/>
  <c r="G7545" i="6"/>
  <c r="G7521" i="6"/>
  <c r="G7497" i="6"/>
  <c r="G7449" i="6"/>
  <c r="G8145" i="6"/>
  <c r="G7857" i="6"/>
  <c r="G7809" i="6"/>
  <c r="G7785" i="6"/>
  <c r="G7761" i="6"/>
  <c r="G7617" i="6"/>
  <c r="G7473" i="6"/>
  <c r="G7425" i="6"/>
  <c r="G8265" i="6"/>
  <c r="G7905" i="6"/>
  <c r="G7737" i="6"/>
  <c r="G7569" i="6"/>
  <c r="G7353" i="6"/>
  <c r="G7305" i="6"/>
  <c r="G7257" i="6"/>
  <c r="G7209" i="6"/>
  <c r="G7161" i="6"/>
  <c r="G7113" i="6"/>
  <c r="G7065" i="6"/>
  <c r="G7017" i="6"/>
  <c r="G6969" i="6"/>
  <c r="G6921" i="6"/>
  <c r="G8049" i="6"/>
  <c r="G7401" i="6"/>
  <c r="G6897" i="6"/>
  <c r="G7689" i="6"/>
  <c r="G7641" i="6"/>
  <c r="G6945" i="6"/>
  <c r="G6849" i="6"/>
  <c r="G7281" i="6"/>
  <c r="G7089" i="6"/>
  <c r="G6825" i="6"/>
  <c r="G6729" i="6"/>
  <c r="G6633" i="6"/>
  <c r="G6489" i="6"/>
  <c r="G6465" i="6"/>
  <c r="G7233" i="6"/>
  <c r="G7041" i="6"/>
  <c r="G6705" i="6"/>
  <c r="G6609" i="6"/>
  <c r="G6561" i="6"/>
  <c r="G6513" i="6"/>
  <c r="G7377" i="6"/>
  <c r="G7329" i="6"/>
  <c r="G7137" i="6"/>
  <c r="G6873" i="6"/>
  <c r="G6801" i="6"/>
  <c r="G6753" i="6"/>
  <c r="G6657" i="6"/>
  <c r="G6417" i="6"/>
  <c r="G6777" i="6"/>
  <c r="G6441" i="6"/>
  <c r="G7185" i="6"/>
  <c r="G6681" i="6"/>
  <c r="G6537" i="6"/>
  <c r="G6993" i="6"/>
  <c r="G6585" i="6"/>
  <c r="G6369" i="6"/>
  <c r="G6393" i="6"/>
  <c r="G6225" i="6"/>
  <c r="G6153" i="6"/>
  <c r="G6129" i="6"/>
  <c r="G6081" i="6"/>
  <c r="G6345" i="6"/>
  <c r="G6177" i="6"/>
  <c r="G6297" i="6"/>
  <c r="G6033" i="6"/>
  <c r="G6321" i="6"/>
  <c r="G6273" i="6"/>
  <c r="G6249" i="6"/>
  <c r="G6201" i="6"/>
  <c r="G6105" i="6"/>
  <c r="G6057" i="6"/>
  <c r="G5985" i="6"/>
  <c r="G5937" i="6"/>
  <c r="G5865" i="6"/>
  <c r="G5793" i="6"/>
  <c r="G5697" i="6"/>
  <c r="G5649" i="6"/>
  <c r="G5577" i="6"/>
  <c r="G5529" i="6"/>
  <c r="G5481" i="6"/>
  <c r="G5337" i="6"/>
  <c r="G5289" i="6"/>
  <c r="G5841" i="6"/>
  <c r="G5817" i="6"/>
  <c r="G5769" i="6"/>
  <c r="G5673" i="6"/>
  <c r="G5625" i="6"/>
  <c r="G5409" i="6"/>
  <c r="G5961" i="6"/>
  <c r="G5913" i="6"/>
  <c r="G5745" i="6"/>
  <c r="G5601" i="6"/>
  <c r="G5553" i="6"/>
  <c r="G5505" i="6"/>
  <c r="G5457" i="6"/>
  <c r="G5361" i="6"/>
  <c r="G5313" i="6"/>
  <c r="G6009" i="6"/>
  <c r="G5889" i="6"/>
  <c r="G5721" i="6"/>
  <c r="G5433" i="6"/>
  <c r="G5385" i="6"/>
  <c r="G5193" i="6"/>
  <c r="G5121" i="6"/>
  <c r="G5025" i="6"/>
  <c r="G4929" i="6"/>
  <c r="G4785" i="6"/>
  <c r="G4761" i="6"/>
  <c r="G4713" i="6"/>
  <c r="G4665" i="6"/>
  <c r="G4617" i="6"/>
  <c r="G4569" i="6"/>
  <c r="G4401" i="6"/>
  <c r="G4329" i="6"/>
  <c r="G4233" i="6"/>
  <c r="G5217" i="6"/>
  <c r="G5097" i="6"/>
  <c r="G5001" i="6"/>
  <c r="G4881" i="6"/>
  <c r="G4833" i="6"/>
  <c r="G4809" i="6"/>
  <c r="G4521" i="6"/>
  <c r="G4473" i="6"/>
  <c r="G4305" i="6"/>
  <c r="G4209" i="6"/>
  <c r="G4113" i="6"/>
  <c r="G5145" i="6"/>
  <c r="G5073" i="6"/>
  <c r="G4977" i="6"/>
  <c r="G4737" i="6"/>
  <c r="G4689" i="6"/>
  <c r="G4641" i="6"/>
  <c r="G4593" i="6"/>
  <c r="G4425" i="6"/>
  <c r="G4281" i="6"/>
  <c r="G4185" i="6"/>
  <c r="G4065" i="6"/>
  <c r="G4017" i="6"/>
  <c r="G3921" i="6"/>
  <c r="G5265" i="6"/>
  <c r="G5241" i="6"/>
  <c r="G5169" i="6"/>
  <c r="G5049" i="6"/>
  <c r="G4953" i="6"/>
  <c r="G4905" i="6"/>
  <c r="G4857" i="6"/>
  <c r="G4545" i="6"/>
  <c r="G4497" i="6"/>
  <c r="G4449" i="6"/>
  <c r="G4377" i="6"/>
  <c r="G4353" i="6"/>
  <c r="G4257" i="6"/>
  <c r="G4161" i="6"/>
  <c r="G3993" i="6"/>
  <c r="G3897" i="6"/>
  <c r="G4137" i="6"/>
  <c r="G3969" i="6"/>
  <c r="G3825" i="6"/>
  <c r="G3729" i="6"/>
  <c r="G3633" i="6"/>
  <c r="G3537" i="6"/>
  <c r="G3321" i="6"/>
  <c r="G3225" i="6"/>
  <c r="G3201" i="6"/>
  <c r="G3153" i="6"/>
  <c r="G3105" i="6"/>
  <c r="G2961" i="6"/>
  <c r="G2697" i="6"/>
  <c r="G2673" i="6"/>
  <c r="G2601" i="6"/>
  <c r="G3945" i="6"/>
  <c r="G3801" i="6"/>
  <c r="G3705" i="6"/>
  <c r="G3609" i="6"/>
  <c r="G3513" i="6"/>
  <c r="G3249" i="6"/>
  <c r="G3177" i="6"/>
  <c r="G3009" i="6"/>
  <c r="G2889" i="6"/>
  <c r="G2721" i="6"/>
  <c r="G2625" i="6"/>
  <c r="G3873" i="6"/>
  <c r="G3777" i="6"/>
  <c r="G3681" i="6"/>
  <c r="G3585" i="6"/>
  <c r="G3489" i="6"/>
  <c r="G3441" i="6"/>
  <c r="G3297" i="6"/>
  <c r="G3273" i="6"/>
  <c r="G3129" i="6"/>
  <c r="G3081" i="6"/>
  <c r="G2865" i="6"/>
  <c r="G2841" i="6"/>
  <c r="G4089" i="6"/>
  <c r="G4041" i="6"/>
  <c r="G3849" i="6"/>
  <c r="G3753" i="6"/>
  <c r="G3657" i="6"/>
  <c r="G3561" i="6"/>
  <c r="G3465" i="6"/>
  <c r="G3417" i="6"/>
  <c r="G3393" i="6"/>
  <c r="G3369" i="6"/>
  <c r="G3345" i="6"/>
  <c r="G2985" i="6"/>
  <c r="G2529" i="6"/>
  <c r="G2457" i="6"/>
  <c r="G2409" i="6"/>
  <c r="G2313" i="6"/>
  <c r="G2289" i="6"/>
  <c r="G2265" i="6"/>
  <c r="G2241" i="6"/>
  <c r="G2217" i="6"/>
  <c r="G2193" i="6"/>
  <c r="G2073" i="6"/>
  <c r="G1977" i="6"/>
  <c r="G1881" i="6"/>
  <c r="G1857" i="6"/>
  <c r="G1809" i="6"/>
  <c r="G1713" i="6"/>
  <c r="G1569" i="6"/>
  <c r="G1497" i="6"/>
  <c r="G2937" i="6"/>
  <c r="G2505" i="6"/>
  <c r="G2481" i="6"/>
  <c r="G2049" i="6"/>
  <c r="G1953" i="6"/>
  <c r="G1785" i="6"/>
  <c r="G1689" i="6"/>
  <c r="G1593" i="6"/>
  <c r="G1473" i="6"/>
  <c r="G3033" i="6"/>
  <c r="G2913" i="6"/>
  <c r="G2817" i="6"/>
  <c r="G2769" i="6"/>
  <c r="G2745" i="6"/>
  <c r="G2553" i="6"/>
  <c r="G2361" i="6"/>
  <c r="G2337" i="6"/>
  <c r="G2121" i="6"/>
  <c r="G2025" i="6"/>
  <c r="G1929" i="6"/>
  <c r="G1761" i="6"/>
  <c r="G1449" i="6"/>
  <c r="G1425" i="6"/>
  <c r="G1401" i="6"/>
  <c r="G3057" i="6"/>
  <c r="G2793" i="6"/>
  <c r="G2649" i="6"/>
  <c r="G2577" i="6"/>
  <c r="G2433" i="6"/>
  <c r="G2385" i="6"/>
  <c r="G2169" i="6"/>
  <c r="G2145" i="6"/>
  <c r="G2097" i="6"/>
  <c r="G2001" i="6"/>
  <c r="G1905" i="6"/>
  <c r="G1833" i="6"/>
  <c r="G1737" i="6"/>
  <c r="G1665" i="6"/>
  <c r="G1641" i="6"/>
  <c r="G1617" i="6"/>
  <c r="G1545" i="6"/>
  <c r="G1521" i="6"/>
  <c r="G1377" i="6"/>
  <c r="G1137" i="6"/>
  <c r="G489" i="6"/>
  <c r="G465" i="6"/>
  <c r="G321" i="6"/>
  <c r="G297" i="6"/>
  <c r="G225" i="6"/>
  <c r="G153" i="6"/>
  <c r="G105" i="6"/>
  <c r="G81" i="6"/>
  <c r="G1329" i="6"/>
  <c r="G1305" i="6"/>
  <c r="G1281" i="6"/>
  <c r="G1209" i="6"/>
  <c r="G1113" i="6"/>
  <c r="G1089" i="6"/>
  <c r="G1041" i="6"/>
  <c r="G1017" i="6"/>
  <c r="G993" i="6"/>
  <c r="G897" i="6"/>
  <c r="G873" i="6"/>
  <c r="G825" i="6"/>
  <c r="G801" i="6"/>
  <c r="G729" i="6"/>
  <c r="G657" i="6"/>
  <c r="G585" i="6"/>
  <c r="G513" i="6"/>
  <c r="G441" i="6"/>
  <c r="G417" i="6"/>
  <c r="G393" i="6"/>
  <c r="G369" i="6"/>
  <c r="G129" i="6"/>
  <c r="G1353" i="6"/>
  <c r="G1233" i="6"/>
  <c r="G1185" i="6"/>
  <c r="G1065" i="6"/>
  <c r="G969" i="6"/>
  <c r="G777" i="6"/>
  <c r="G633" i="6"/>
  <c r="G609" i="6"/>
  <c r="G537" i="6"/>
  <c r="G273" i="6"/>
  <c r="G249" i="6"/>
  <c r="G201" i="6"/>
  <c r="G177" i="6"/>
  <c r="G1257" i="6"/>
  <c r="G1161" i="6"/>
  <c r="G945" i="6"/>
  <c r="G921" i="6"/>
  <c r="G849" i="6"/>
  <c r="G753" i="6"/>
  <c r="G705" i="6"/>
  <c r="G681" i="6"/>
  <c r="G561" i="6"/>
  <c r="G345" i="6"/>
  <c r="C8360" i="6"/>
  <c r="C8216" i="6"/>
  <c r="C8120" i="6"/>
  <c r="D8119" i="6" s="1"/>
  <c r="D8118" i="6" s="1"/>
  <c r="E8118" i="6" s="1" a="1"/>
  <c r="E8118" i="6" s="1"/>
  <c r="C8024" i="6"/>
  <c r="C8408" i="6"/>
  <c r="C8288" i="6"/>
  <c r="D8287" i="6" s="1"/>
  <c r="D8286" i="6" s="1"/>
  <c r="E8286" i="6" s="1" a="1"/>
  <c r="E8286" i="6" s="1"/>
  <c r="C8240" i="6"/>
  <c r="C8144" i="6"/>
  <c r="C8048" i="6"/>
  <c r="C8336" i="6"/>
  <c r="C8192" i="6"/>
  <c r="C8096" i="6"/>
  <c r="C8000" i="6"/>
  <c r="C8312" i="6"/>
  <c r="C8264" i="6"/>
  <c r="C7952" i="6"/>
  <c r="D7951" i="6" s="1"/>
  <c r="D7950" i="6" s="1"/>
  <c r="D7949" i="6" s="1"/>
  <c r="E7949" i="6" s="1" a="1"/>
  <c r="E7949" i="6" s="1"/>
  <c r="F7949" i="6" s="1"/>
  <c r="C7712" i="6"/>
  <c r="D7711" i="6" s="1"/>
  <c r="D7710" i="6" s="1"/>
  <c r="D7709" i="6" s="1"/>
  <c r="C7664" i="6"/>
  <c r="C7568" i="6"/>
  <c r="C7928" i="6"/>
  <c r="D7927" i="6" s="1"/>
  <c r="D7926" i="6" s="1"/>
  <c r="E7926" i="6" s="1" a="1"/>
  <c r="E7926" i="6" s="1"/>
  <c r="C7880" i="6"/>
  <c r="D7879" i="6" s="1"/>
  <c r="D7878" i="6" s="1"/>
  <c r="E7878" i="6" s="1" a="1"/>
  <c r="E7878" i="6" s="1"/>
  <c r="C7832" i="6"/>
  <c r="C7640" i="6"/>
  <c r="D7639" i="6" s="1"/>
  <c r="D7638" i="6" s="1"/>
  <c r="D7637" i="6" s="1"/>
  <c r="E7637" i="6" s="1" a="1"/>
  <c r="E7637" i="6" s="1"/>
  <c r="F7637" i="6" s="1"/>
  <c r="C7472" i="6"/>
  <c r="C8168" i="6"/>
  <c r="D8167" i="6" s="1"/>
  <c r="D8166" i="6" s="1"/>
  <c r="E8166" i="6" s="1" a="1"/>
  <c r="E8166" i="6" s="1"/>
  <c r="C7976" i="6"/>
  <c r="D7975" i="6" s="1"/>
  <c r="D7974" i="6" s="1"/>
  <c r="D7973" i="6" s="1"/>
  <c r="E7973" i="6" s="1" a="1"/>
  <c r="E7973" i="6" s="1"/>
  <c r="F7973" i="6" s="1"/>
  <c r="C7856" i="6"/>
  <c r="C7808" i="6"/>
  <c r="C7784" i="6"/>
  <c r="D7783" i="6" s="1"/>
  <c r="D7782" i="6" s="1"/>
  <c r="D7781" i="6" s="1"/>
  <c r="E7781" i="6" s="1" a="1"/>
  <c r="E7781" i="6" s="1"/>
  <c r="F7781" i="6" s="1"/>
  <c r="C7760" i="6"/>
  <c r="C7544" i="6"/>
  <c r="C7520" i="6"/>
  <c r="D7519" i="6" s="1"/>
  <c r="D7518" i="6" s="1"/>
  <c r="E7518" i="6" s="1" a="1"/>
  <c r="E7518" i="6" s="1"/>
  <c r="C7496" i="6"/>
  <c r="D7495" i="6" s="1"/>
  <c r="D7494" i="6" s="1"/>
  <c r="E7494" i="6" s="1" a="1"/>
  <c r="E7494" i="6" s="1"/>
  <c r="C7448" i="6"/>
  <c r="D7447" i="6" s="1"/>
  <c r="D7446" i="6" s="1"/>
  <c r="E7446" i="6" s="1" a="1"/>
  <c r="E7446" i="6" s="1"/>
  <c r="C8072" i="6"/>
  <c r="D8071" i="6" s="1"/>
  <c r="D8070" i="6" s="1"/>
  <c r="D8069" i="6" s="1"/>
  <c r="E8069" i="6" s="1" a="1"/>
  <c r="E8069" i="6" s="1"/>
  <c r="F8069" i="6" s="1"/>
  <c r="C7688" i="6"/>
  <c r="D7687" i="6" s="1"/>
  <c r="D7686" i="6" s="1"/>
  <c r="E7686" i="6" s="1" a="1"/>
  <c r="E7686" i="6" s="1"/>
  <c r="C7424" i="6"/>
  <c r="C7376" i="6"/>
  <c r="C7328" i="6"/>
  <c r="C7280" i="6"/>
  <c r="D7279" i="6" s="1"/>
  <c r="D7278" i="6" s="1"/>
  <c r="E7278" i="6" s="1" a="1"/>
  <c r="E7278" i="6" s="1"/>
  <c r="C7232" i="6"/>
  <c r="D7231" i="6" s="1"/>
  <c r="D7230" i="6" s="1"/>
  <c r="E7230" i="6" s="1" a="1"/>
  <c r="E7230" i="6" s="1"/>
  <c r="C7184" i="6"/>
  <c r="C7136" i="6"/>
  <c r="D7135" i="6" s="1"/>
  <c r="D7134" i="6" s="1"/>
  <c r="E7134" i="6" s="1" a="1"/>
  <c r="E7134" i="6" s="1"/>
  <c r="C7088" i="6"/>
  <c r="C7040" i="6"/>
  <c r="C6992" i="6"/>
  <c r="C6944" i="6"/>
  <c r="C6848" i="6"/>
  <c r="D6847" i="6" s="1"/>
  <c r="D6846" i="6" s="1"/>
  <c r="E6846" i="6" s="1" a="1"/>
  <c r="E6846" i="6" s="1"/>
  <c r="C8384" i="6"/>
  <c r="D8383" i="6" s="1"/>
  <c r="D8382" i="6" s="1"/>
  <c r="D8381" i="6" s="1"/>
  <c r="E8381" i="6" s="1" a="1"/>
  <c r="E8381" i="6" s="1"/>
  <c r="F8381" i="6" s="1"/>
  <c r="C7904" i="6"/>
  <c r="D7903" i="6" s="1"/>
  <c r="D7902" i="6" s="1"/>
  <c r="D7901" i="6" s="1"/>
  <c r="E7901" i="6" s="1" a="1"/>
  <c r="E7901" i="6" s="1"/>
  <c r="F7901" i="6" s="1"/>
  <c r="C7736" i="6"/>
  <c r="D7735" i="6" s="1"/>
  <c r="D7734" i="6" s="1"/>
  <c r="E7734" i="6" s="1" a="1"/>
  <c r="E7734" i="6" s="1"/>
  <c r="C7400" i="6"/>
  <c r="C6920" i="6"/>
  <c r="D6919" i="6" s="1"/>
  <c r="D6918" i="6" s="1"/>
  <c r="E6918" i="6" s="1" a="1"/>
  <c r="E6918" i="6" s="1"/>
  <c r="C7592" i="6"/>
  <c r="C6872" i="6"/>
  <c r="C7352" i="6"/>
  <c r="D7351" i="6" s="1"/>
  <c r="D7350" i="6" s="1"/>
  <c r="E7350" i="6" s="1" a="1"/>
  <c r="E7350" i="6" s="1"/>
  <c r="C7160" i="6"/>
  <c r="C6968" i="6"/>
  <c r="D6967" i="6" s="1"/>
  <c r="D6966" i="6" s="1"/>
  <c r="D6965" i="6" s="1"/>
  <c r="C6824" i="6"/>
  <c r="D6823" i="6" s="1"/>
  <c r="D6822" i="6" s="1"/>
  <c r="E6822" i="6" s="1" a="1"/>
  <c r="E6822" i="6" s="1"/>
  <c r="C6752" i="6"/>
  <c r="D6751" i="6" s="1"/>
  <c r="D6750" i="6" s="1"/>
  <c r="E6750" i="6" s="1" a="1"/>
  <c r="E6750" i="6" s="1"/>
  <c r="C6656" i="6"/>
  <c r="C6488" i="6"/>
  <c r="D6487" i="6" s="1"/>
  <c r="D6486" i="6" s="1"/>
  <c r="D6485" i="6" s="1"/>
  <c r="E6485" i="6" s="1" a="1"/>
  <c r="E6485" i="6" s="1"/>
  <c r="F6485" i="6" s="1"/>
  <c r="C7304" i="6"/>
  <c r="C7112" i="6"/>
  <c r="D7111" i="6" s="1"/>
  <c r="D7110" i="6" s="1"/>
  <c r="E7110" i="6" s="1" a="1"/>
  <c r="E7110" i="6" s="1"/>
  <c r="C6728" i="6"/>
  <c r="D6727" i="6" s="1"/>
  <c r="D6726" i="6" s="1"/>
  <c r="E6726" i="6" s="1" a="1"/>
  <c r="E6726" i="6" s="1"/>
  <c r="C6632" i="6"/>
  <c r="D6631" i="6" s="1"/>
  <c r="D6630" i="6" s="1"/>
  <c r="E6630" i="6" s="1" a="1"/>
  <c r="E6630" i="6" s="1"/>
  <c r="C6440" i="6"/>
  <c r="C7256" i="6"/>
  <c r="C7616" i="6"/>
  <c r="C7208" i="6"/>
  <c r="C7016" i="6"/>
  <c r="C6800" i="6"/>
  <c r="D6799" i="6" s="1"/>
  <c r="D6798" i="6" s="1"/>
  <c r="E6798" i="6" s="1" a="1"/>
  <c r="E6798" i="6" s="1"/>
  <c r="C6776" i="6"/>
  <c r="C6680" i="6"/>
  <c r="D6679" i="6" s="1"/>
  <c r="D6678" i="6" s="1"/>
  <c r="E6678" i="6" s="1" a="1"/>
  <c r="E6678" i="6" s="1"/>
  <c r="C6584" i="6"/>
  <c r="C6536" i="6"/>
  <c r="C6512" i="6"/>
  <c r="D6511" i="6" s="1"/>
  <c r="D6510" i="6" s="1"/>
  <c r="E6510" i="6" s="1" a="1"/>
  <c r="E6510" i="6" s="1"/>
  <c r="C6368" i="6"/>
  <c r="C6896" i="6"/>
  <c r="C6704" i="6"/>
  <c r="D6703" i="6" s="1"/>
  <c r="D6702" i="6" s="1"/>
  <c r="E6702" i="6" s="1" a="1"/>
  <c r="E6702" i="6" s="1"/>
  <c r="C6608" i="6"/>
  <c r="C6464" i="6"/>
  <c r="C6560" i="6"/>
  <c r="C7064" i="6"/>
  <c r="D7063" i="6" s="1"/>
  <c r="D7062" i="6" s="1"/>
  <c r="E7062" i="6" s="1" a="1"/>
  <c r="E7062" i="6" s="1"/>
  <c r="C6416" i="6"/>
  <c r="D6415" i="6" s="1"/>
  <c r="D6414" i="6" s="1"/>
  <c r="E6414" i="6" s="1" a="1"/>
  <c r="E6414" i="6" s="1"/>
  <c r="C6392" i="6"/>
  <c r="C6296" i="6"/>
  <c r="C6224" i="6"/>
  <c r="D6223" i="6" s="1"/>
  <c r="D6222" i="6" s="1"/>
  <c r="E6222" i="6" s="1" a="1"/>
  <c r="E6222" i="6" s="1"/>
  <c r="C6344" i="6"/>
  <c r="C6320" i="6"/>
  <c r="D6319" i="6" s="1"/>
  <c r="D6318" i="6" s="1"/>
  <c r="E6318" i="6" s="1" a="1"/>
  <c r="E6318" i="6" s="1"/>
  <c r="C6272" i="6"/>
  <c r="D6271" i="6" s="1"/>
  <c r="D6270" i="6" s="1"/>
  <c r="D6269" i="6" s="1"/>
  <c r="E6269" i="6" s="1" a="1"/>
  <c r="E6269" i="6" s="1"/>
  <c r="F6269" i="6" s="1"/>
  <c r="C6032" i="6"/>
  <c r="C6152" i="6"/>
  <c r="D6151" i="6" s="1"/>
  <c r="D6150" i="6" s="1"/>
  <c r="E6150" i="6" s="1" a="1"/>
  <c r="E6150" i="6" s="1"/>
  <c r="C6104" i="6"/>
  <c r="C6056" i="6"/>
  <c r="C5984" i="6"/>
  <c r="D5983" i="6" s="1"/>
  <c r="D5982" i="6" s="1"/>
  <c r="E5982" i="6" s="1" a="1"/>
  <c r="E5982" i="6" s="1"/>
  <c r="C6248" i="6"/>
  <c r="D6247" i="6" s="1"/>
  <c r="D6246" i="6" s="1"/>
  <c r="E6246" i="6" s="1" a="1"/>
  <c r="E6246" i="6" s="1"/>
  <c r="C6200" i="6"/>
  <c r="D6199" i="6" s="1"/>
  <c r="D6198" i="6" s="1"/>
  <c r="E6198" i="6" s="1" a="1"/>
  <c r="E6198" i="6" s="1"/>
  <c r="C6176" i="6"/>
  <c r="D6175" i="6" s="1"/>
  <c r="D6174" i="6" s="1"/>
  <c r="D6173" i="6" s="1"/>
  <c r="C6128" i="6"/>
  <c r="D6127" i="6" s="1"/>
  <c r="D6126" i="6" s="1"/>
  <c r="E6126" i="6" s="1" a="1"/>
  <c r="E6126" i="6" s="1"/>
  <c r="C6080" i="6"/>
  <c r="D6079" i="6" s="1"/>
  <c r="D6078" i="6" s="1"/>
  <c r="D6077" i="6" s="1"/>
  <c r="E6077" i="6" s="1" a="1"/>
  <c r="E6077" i="6" s="1"/>
  <c r="F6077" i="6" s="1"/>
  <c r="C5960" i="6"/>
  <c r="C5840" i="6"/>
  <c r="C5720" i="6"/>
  <c r="D5719" i="6" s="1"/>
  <c r="D5718" i="6" s="1"/>
  <c r="D5717" i="6" s="1"/>
  <c r="E5717" i="6" s="1" a="1"/>
  <c r="E5717" i="6" s="1"/>
  <c r="F5717" i="6" s="1"/>
  <c r="C5624" i="6"/>
  <c r="C5600" i="6"/>
  <c r="C5552" i="6"/>
  <c r="C5504" i="6"/>
  <c r="D5503" i="6" s="1"/>
  <c r="D5502" i="6" s="1"/>
  <c r="E5502" i="6" s="1" a="1"/>
  <c r="E5502" i="6" s="1"/>
  <c r="C5456" i="6"/>
  <c r="C5360" i="6"/>
  <c r="C5312" i="6"/>
  <c r="C5264" i="6"/>
  <c r="D5263" i="6" s="1"/>
  <c r="D5262" i="6" s="1"/>
  <c r="D5261" i="6" s="1"/>
  <c r="E5261" i="6" s="1" a="1"/>
  <c r="E5261" i="6" s="1"/>
  <c r="F5261" i="6" s="1"/>
  <c r="C5912" i="6"/>
  <c r="D5911" i="6" s="1"/>
  <c r="D5910" i="6" s="1"/>
  <c r="E5910" i="6" s="1" a="1"/>
  <c r="E5910" i="6" s="1"/>
  <c r="C5816" i="6"/>
  <c r="D5815" i="6" s="1"/>
  <c r="D5814" i="6" s="1"/>
  <c r="E5814" i="6" s="1" a="1"/>
  <c r="E5814" i="6" s="1"/>
  <c r="C5792" i="6"/>
  <c r="C5696" i="6"/>
  <c r="D5695" i="6" s="1"/>
  <c r="D5694" i="6" s="1"/>
  <c r="D5693" i="6" s="1"/>
  <c r="E5693" i="6" s="1" a="1"/>
  <c r="E5693" i="6" s="1"/>
  <c r="F5693" i="6" s="1"/>
  <c r="C5432" i="6"/>
  <c r="C5384" i="6"/>
  <c r="C5888" i="6"/>
  <c r="C5768" i="6"/>
  <c r="D5767" i="6" s="1"/>
  <c r="D5766" i="6" s="1"/>
  <c r="D5765" i="6" s="1"/>
  <c r="E5765" i="6" s="1" a="1"/>
  <c r="E5765" i="6" s="1"/>
  <c r="F5765" i="6" s="1"/>
  <c r="C5672" i="6"/>
  <c r="D5671" i="6" s="1"/>
  <c r="D5670" i="6" s="1"/>
  <c r="D5669" i="6" s="1"/>
  <c r="E5669" i="6" s="1" a="1"/>
  <c r="E5669" i="6" s="1"/>
  <c r="F5669" i="6" s="1"/>
  <c r="C5576" i="6"/>
  <c r="D5575" i="6" s="1"/>
  <c r="D5574" i="6" s="1"/>
  <c r="E5574" i="6" s="1" a="1"/>
  <c r="E5574" i="6" s="1"/>
  <c r="C5528" i="6"/>
  <c r="D5527" i="6" s="1"/>
  <c r="D5526" i="6" s="1"/>
  <c r="E5526" i="6" s="1" a="1"/>
  <c r="E5526" i="6" s="1"/>
  <c r="C5480" i="6"/>
  <c r="D5479" i="6" s="1"/>
  <c r="D5478" i="6" s="1"/>
  <c r="E5478" i="6" s="1" a="1"/>
  <c r="E5478" i="6" s="1"/>
  <c r="C5336" i="6"/>
  <c r="C5288" i="6"/>
  <c r="C6008" i="6"/>
  <c r="C5936" i="6"/>
  <c r="D5935" i="6" s="1"/>
  <c r="D5934" i="6" s="1"/>
  <c r="E5934" i="6" s="1" a="1"/>
  <c r="E5934" i="6" s="1"/>
  <c r="C5864" i="6"/>
  <c r="D5863" i="6" s="1"/>
  <c r="D5862" i="6" s="1"/>
  <c r="E5862" i="6" s="1" a="1"/>
  <c r="E5862" i="6" s="1"/>
  <c r="C5744" i="6"/>
  <c r="D5743" i="6" s="1"/>
  <c r="D5742" i="6" s="1"/>
  <c r="D5741" i="6" s="1"/>
  <c r="E5741" i="6" s="1" a="1"/>
  <c r="E5741" i="6" s="1"/>
  <c r="F5741" i="6" s="1"/>
  <c r="C5648" i="6"/>
  <c r="C5408" i="6"/>
  <c r="C5192" i="6"/>
  <c r="C5120" i="6"/>
  <c r="C5096" i="6"/>
  <c r="C5000" i="6"/>
  <c r="D4999" i="6" s="1"/>
  <c r="D4998" i="6" s="1"/>
  <c r="E4998" i="6" s="1" a="1"/>
  <c r="E4998" i="6" s="1"/>
  <c r="C4808" i="6"/>
  <c r="D4807" i="6" s="1"/>
  <c r="D4806" i="6" s="1"/>
  <c r="D4805" i="6" s="1"/>
  <c r="E4805" i="6" s="1" a="1"/>
  <c r="E4805" i="6" s="1"/>
  <c r="F4805" i="6" s="1"/>
  <c r="C4520" i="6"/>
  <c r="D4519" i="6" s="1"/>
  <c r="D4518" i="6" s="1"/>
  <c r="D4517" i="6" s="1"/>
  <c r="E4517" i="6" s="1" a="1"/>
  <c r="E4517" i="6" s="1"/>
  <c r="F4517" i="6" s="1"/>
  <c r="C4472" i="6"/>
  <c r="D4471" i="6" s="1"/>
  <c r="D4470" i="6" s="1"/>
  <c r="D4469" i="6" s="1"/>
  <c r="E4469" i="6" s="1" a="1"/>
  <c r="E4469" i="6" s="1"/>
  <c r="F4469" i="6" s="1"/>
  <c r="C4400" i="6"/>
  <c r="C4304" i="6"/>
  <c r="C5216" i="6"/>
  <c r="C5072" i="6"/>
  <c r="C4976" i="6"/>
  <c r="C4904" i="6"/>
  <c r="D4903" i="6" s="1"/>
  <c r="D4902" i="6" s="1"/>
  <c r="E4902" i="6" s="1" a="1"/>
  <c r="E4902" i="6" s="1"/>
  <c r="C4856" i="6"/>
  <c r="C4784" i="6"/>
  <c r="D4783" i="6" s="1"/>
  <c r="D4782" i="6" s="1"/>
  <c r="E4782" i="6" s="1" a="1"/>
  <c r="E4782" i="6" s="1"/>
  <c r="C4736" i="6"/>
  <c r="C4688" i="6"/>
  <c r="D4687" i="6" s="1"/>
  <c r="D4686" i="6" s="1"/>
  <c r="D4685" i="6" s="1"/>
  <c r="E4685" i="6" s="1" a="1"/>
  <c r="E4685" i="6" s="1"/>
  <c r="F4685" i="6" s="1"/>
  <c r="C4640" i="6"/>
  <c r="C4592" i="6"/>
  <c r="C4280" i="6"/>
  <c r="D4279" i="6" s="1"/>
  <c r="D4278" i="6" s="1"/>
  <c r="D4277" i="6" s="1"/>
  <c r="E4277" i="6" s="1" a="1"/>
  <c r="E4277" i="6" s="1"/>
  <c r="F4277" i="6" s="1"/>
  <c r="C4184" i="6"/>
  <c r="D4183" i="6" s="1"/>
  <c r="D4182" i="6" s="1"/>
  <c r="D4181" i="6" s="1"/>
  <c r="E4181" i="6" s="1" a="1"/>
  <c r="E4181" i="6" s="1"/>
  <c r="F4181" i="6" s="1"/>
  <c r="C5144" i="6"/>
  <c r="D5143" i="6" s="1"/>
  <c r="D5142" i="6" s="1"/>
  <c r="D5141" i="6" s="1"/>
  <c r="E5141" i="6" s="1" a="1"/>
  <c r="E5141" i="6" s="1"/>
  <c r="F5141" i="6" s="1"/>
  <c r="C5048" i="6"/>
  <c r="D5047" i="6" s="1"/>
  <c r="D5046" i="6" s="1"/>
  <c r="E5046" i="6" s="1" a="1"/>
  <c r="E5046" i="6" s="1"/>
  <c r="C4952" i="6"/>
  <c r="D4951" i="6" s="1"/>
  <c r="D4950" i="6" s="1"/>
  <c r="D4949" i="6" s="1"/>
  <c r="C4544" i="6"/>
  <c r="C4496" i="6"/>
  <c r="C4448" i="6"/>
  <c r="C4424" i="6"/>
  <c r="D4423" i="6" s="1"/>
  <c r="D4422" i="6" s="1"/>
  <c r="D4421" i="6" s="1"/>
  <c r="E4421" i="6" s="1" a="1"/>
  <c r="E4421" i="6" s="1"/>
  <c r="F4421" i="6" s="1"/>
  <c r="C4376" i="6"/>
  <c r="D4375" i="6" s="1"/>
  <c r="D4374" i="6" s="1"/>
  <c r="D4373" i="6" s="1"/>
  <c r="E4373" i="6" s="1" a="1"/>
  <c r="E4373" i="6" s="1"/>
  <c r="F4373" i="6" s="1"/>
  <c r="C4352" i="6"/>
  <c r="D4351" i="6" s="1"/>
  <c r="D4350" i="6" s="1"/>
  <c r="D4349" i="6" s="1"/>
  <c r="E4349" i="6" s="1" a="1"/>
  <c r="E4349" i="6" s="1"/>
  <c r="F4349" i="6" s="1"/>
  <c r="C4256" i="6"/>
  <c r="C4160" i="6"/>
  <c r="D4159" i="6" s="1"/>
  <c r="D4158" i="6" s="1"/>
  <c r="D4157" i="6" s="1"/>
  <c r="E4157" i="6" s="1" a="1"/>
  <c r="E4157" i="6" s="1"/>
  <c r="F4157" i="6" s="1"/>
  <c r="C3992" i="6"/>
  <c r="C3896" i="6"/>
  <c r="C5240" i="6"/>
  <c r="C5168" i="6"/>
  <c r="D5167" i="6" s="1"/>
  <c r="D5166" i="6" s="1"/>
  <c r="D5165" i="6" s="1"/>
  <c r="E5165" i="6" s="1" a="1"/>
  <c r="E5165" i="6" s="1"/>
  <c r="F5165" i="6" s="1"/>
  <c r="C5024" i="6"/>
  <c r="C4928" i="6"/>
  <c r="D4927" i="6" s="1"/>
  <c r="D4926" i="6" s="1"/>
  <c r="D4925" i="6" s="1"/>
  <c r="E4925" i="6" s="1" a="1"/>
  <c r="E4925" i="6" s="1"/>
  <c r="F4925" i="6" s="1"/>
  <c r="C4880" i="6"/>
  <c r="D4879" i="6" s="1"/>
  <c r="D4878" i="6" s="1"/>
  <c r="E4878" i="6" s="1" a="1"/>
  <c r="E4878" i="6" s="1"/>
  <c r="C4832" i="6"/>
  <c r="C4760" i="6"/>
  <c r="D4759" i="6" s="1"/>
  <c r="D4758" i="6" s="1"/>
  <c r="D4757" i="6" s="1"/>
  <c r="E4757" i="6" s="1" a="1"/>
  <c r="E4757" i="6" s="1"/>
  <c r="F4757" i="6" s="1"/>
  <c r="C4712" i="6"/>
  <c r="C4664" i="6"/>
  <c r="C4616" i="6"/>
  <c r="D4615" i="6" s="1"/>
  <c r="D4614" i="6" s="1"/>
  <c r="D4613" i="6" s="1"/>
  <c r="E4613" i="6" s="1" a="1"/>
  <c r="E4613" i="6" s="1"/>
  <c r="F4613" i="6" s="1"/>
  <c r="C4568" i="6"/>
  <c r="D4567" i="6" s="1"/>
  <c r="D4566" i="6" s="1"/>
  <c r="D4565" i="6" s="1"/>
  <c r="E4565" i="6" s="1" a="1"/>
  <c r="E4565" i="6" s="1"/>
  <c r="F4565" i="6" s="1"/>
  <c r="C4328" i="6"/>
  <c r="D4327" i="6" s="1"/>
  <c r="D4326" i="6" s="1"/>
  <c r="D4325" i="6" s="1"/>
  <c r="E4325" i="6" s="1" a="1"/>
  <c r="E4325" i="6" s="1"/>
  <c r="F4325" i="6" s="1"/>
  <c r="C4232" i="6"/>
  <c r="C4136" i="6"/>
  <c r="D4135" i="6" s="1"/>
  <c r="D4134" i="6" s="1"/>
  <c r="D4133" i="6" s="1"/>
  <c r="E4133" i="6" s="1" a="1"/>
  <c r="E4133" i="6" s="1"/>
  <c r="F4133" i="6" s="1"/>
  <c r="C3968" i="6"/>
  <c r="C3872" i="6"/>
  <c r="D3871" i="6" s="1"/>
  <c r="D3870" i="6" s="1"/>
  <c r="D3869" i="6" s="1"/>
  <c r="E3869" i="6" s="1" a="1"/>
  <c r="E3869" i="6" s="1"/>
  <c r="F3869" i="6" s="1"/>
  <c r="C4064" i="6"/>
  <c r="C3944" i="6"/>
  <c r="D3943" i="6" s="1"/>
  <c r="D3942" i="6" s="1"/>
  <c r="D3941" i="6" s="1"/>
  <c r="E3941" i="6" s="1" a="1"/>
  <c r="E3941" i="6" s="1"/>
  <c r="F3941" i="6" s="1"/>
  <c r="C3800" i="6"/>
  <c r="D3799" i="6" s="1"/>
  <c r="D3798" i="6" s="1"/>
  <c r="D3797" i="6" s="1"/>
  <c r="E3797" i="6" s="1" a="1"/>
  <c r="E3797" i="6" s="1"/>
  <c r="F3797" i="6" s="1"/>
  <c r="C3704" i="6"/>
  <c r="C3608" i="6"/>
  <c r="D3607" i="6" s="1"/>
  <c r="D3606" i="6" s="1"/>
  <c r="D3605" i="6" s="1"/>
  <c r="E3605" i="6" s="1" a="1"/>
  <c r="E3605" i="6" s="1"/>
  <c r="F3605" i="6" s="1"/>
  <c r="C3512" i="6"/>
  <c r="C3296" i="6"/>
  <c r="C3176" i="6"/>
  <c r="C3008" i="6"/>
  <c r="C2984" i="6"/>
  <c r="D2983" i="6" s="1"/>
  <c r="D2982" i="6" s="1"/>
  <c r="D2981" i="6" s="1"/>
  <c r="E2981" i="6" s="1" a="1"/>
  <c r="E2981" i="6" s="1"/>
  <c r="F2981" i="6" s="1"/>
  <c r="C2912" i="6"/>
  <c r="D2911" i="6" s="1"/>
  <c r="D2910" i="6" s="1"/>
  <c r="E2910" i="6" s="1" a="1"/>
  <c r="E2910" i="6" s="1"/>
  <c r="C2768" i="6"/>
  <c r="D2767" i="6" s="1"/>
  <c r="D2766" i="6" s="1"/>
  <c r="D2765" i="6" s="1"/>
  <c r="E2765" i="6" s="1" a="1"/>
  <c r="E2765" i="6" s="1"/>
  <c r="F2765" i="6" s="1"/>
  <c r="C2672" i="6"/>
  <c r="D2671" i="6" s="1"/>
  <c r="D2670" i="6" s="1"/>
  <c r="D2669" i="6" s="1"/>
  <c r="E2669" i="6" s="1" a="1"/>
  <c r="E2669" i="6" s="1"/>
  <c r="F2669" i="6" s="1"/>
  <c r="C4088" i="6"/>
  <c r="D4087" i="6" s="1"/>
  <c r="D4086" i="6" s="1"/>
  <c r="D4085" i="6" s="1"/>
  <c r="E4085" i="6" s="1" a="1"/>
  <c r="E4085" i="6" s="1"/>
  <c r="F4085" i="6" s="1"/>
  <c r="C3920" i="6"/>
  <c r="D3919" i="6" s="1"/>
  <c r="D3918" i="6" s="1"/>
  <c r="D3917" i="6" s="1"/>
  <c r="E3917" i="6" s="1" a="1"/>
  <c r="E3917" i="6" s="1"/>
  <c r="F3917" i="6" s="1"/>
  <c r="C3776" i="6"/>
  <c r="C3680" i="6"/>
  <c r="C3584" i="6"/>
  <c r="D3583" i="6" s="1"/>
  <c r="D3582" i="6" s="1"/>
  <c r="D3581" i="6" s="1"/>
  <c r="E3581" i="6" s="1" a="1"/>
  <c r="E3581" i="6" s="1"/>
  <c r="F3581" i="6" s="1"/>
  <c r="C3488" i="6"/>
  <c r="C3416" i="6"/>
  <c r="D3415" i="6" s="1"/>
  <c r="D3414" i="6" s="1"/>
  <c r="D3413" i="6" s="1"/>
  <c r="E3413" i="6" s="1" a="1"/>
  <c r="E3413" i="6" s="1"/>
  <c r="F3413" i="6" s="1"/>
  <c r="C3392" i="6"/>
  <c r="C3368" i="6"/>
  <c r="C3344" i="6"/>
  <c r="D3343" i="6" s="1"/>
  <c r="D3342" i="6" s="1"/>
  <c r="E3342" i="6" s="1" a="1"/>
  <c r="E3342" i="6" s="1"/>
  <c r="C3104" i="6"/>
  <c r="C2936" i="6"/>
  <c r="C2864" i="6"/>
  <c r="C2840" i="6"/>
  <c r="C2816" i="6"/>
  <c r="C2744" i="6"/>
  <c r="D2743" i="6" s="1"/>
  <c r="D2742" i="6" s="1"/>
  <c r="E2742" i="6" s="1" a="1"/>
  <c r="E2742" i="6" s="1"/>
  <c r="C2576" i="6"/>
  <c r="C4208" i="6"/>
  <c r="C4040" i="6"/>
  <c r="C3848" i="6"/>
  <c r="C3752" i="6"/>
  <c r="D3751" i="6" s="1"/>
  <c r="D3750" i="6" s="1"/>
  <c r="D3749" i="6" s="1"/>
  <c r="E3749" i="6" s="1" a="1"/>
  <c r="E3749" i="6" s="1"/>
  <c r="F3749" i="6" s="1"/>
  <c r="C3656" i="6"/>
  <c r="D3655" i="6" s="1"/>
  <c r="D3654" i="6" s="1"/>
  <c r="D3653" i="6" s="1"/>
  <c r="E3653" i="6" s="1" a="1"/>
  <c r="E3653" i="6" s="1"/>
  <c r="F3653" i="6" s="1"/>
  <c r="C3560" i="6"/>
  <c r="C3464" i="6"/>
  <c r="D3463" i="6" s="1"/>
  <c r="D3462" i="6" s="1"/>
  <c r="E3462" i="6" s="1" a="1"/>
  <c r="E3462" i="6" s="1"/>
  <c r="C3320" i="6"/>
  <c r="D3319" i="6" s="1"/>
  <c r="D3318" i="6" s="1"/>
  <c r="E3318" i="6" s="1" a="1"/>
  <c r="E3318" i="6" s="1"/>
  <c r="C3272" i="6"/>
  <c r="C3248" i="6"/>
  <c r="C3224" i="6"/>
  <c r="C3200" i="6"/>
  <c r="D3199" i="6" s="1"/>
  <c r="D3198" i="6" s="1"/>
  <c r="E3198" i="6" s="1" a="1"/>
  <c r="E3198" i="6" s="1"/>
  <c r="C3056" i="6"/>
  <c r="D3055" i="6" s="1"/>
  <c r="D3054" i="6" s="1"/>
  <c r="E3054" i="6" s="1" a="1"/>
  <c r="E3054" i="6" s="1"/>
  <c r="C3032" i="6"/>
  <c r="D3031" i="6" s="1"/>
  <c r="D3030" i="6" s="1"/>
  <c r="D3029" i="6" s="1"/>
  <c r="E3029" i="6" s="1" a="1"/>
  <c r="E3029" i="6" s="1"/>
  <c r="F3029" i="6" s="1"/>
  <c r="C2960" i="6"/>
  <c r="C2888" i="6"/>
  <c r="C4112" i="6"/>
  <c r="C4016" i="6"/>
  <c r="C3824" i="6"/>
  <c r="C3728" i="6"/>
  <c r="C3632" i="6"/>
  <c r="D3631" i="6" s="1"/>
  <c r="D3630" i="6" s="1"/>
  <c r="D3629" i="6" s="1"/>
  <c r="E3629" i="6" s="1" a="1"/>
  <c r="E3629" i="6" s="1"/>
  <c r="F3629" i="6" s="1"/>
  <c r="C3536" i="6"/>
  <c r="C3440" i="6"/>
  <c r="D3439" i="6" s="1"/>
  <c r="D3438" i="6" s="1"/>
  <c r="D3437" i="6" s="1"/>
  <c r="E3437" i="6" s="1" a="1"/>
  <c r="E3437" i="6" s="1"/>
  <c r="F3437" i="6" s="1"/>
  <c r="C3152" i="6"/>
  <c r="D3151" i="6" s="1"/>
  <c r="D3150" i="6" s="1"/>
  <c r="E3150" i="6" s="1" a="1"/>
  <c r="E3150" i="6" s="1"/>
  <c r="C2600" i="6"/>
  <c r="D2599" i="6" s="1"/>
  <c r="D2598" i="6" s="1"/>
  <c r="E2598" i="6" s="1" a="1"/>
  <c r="E2598" i="6" s="1"/>
  <c r="C2456" i="6"/>
  <c r="D2455" i="6" s="1"/>
  <c r="D2454" i="6" s="1"/>
  <c r="E2454" i="6" s="1" a="1"/>
  <c r="E2454" i="6" s="1"/>
  <c r="C2336" i="6"/>
  <c r="C2048" i="6"/>
  <c r="D2047" i="6" s="1"/>
  <c r="D2046" i="6" s="1"/>
  <c r="E2046" i="6" s="1" a="1"/>
  <c r="E2046" i="6" s="1"/>
  <c r="C1952" i="6"/>
  <c r="C1808" i="6"/>
  <c r="D1807" i="6" s="1"/>
  <c r="D1806" i="6" s="1"/>
  <c r="E1806" i="6" s="1" a="1"/>
  <c r="E1806" i="6" s="1"/>
  <c r="C1712" i="6"/>
  <c r="C1424" i="6"/>
  <c r="C3080" i="6"/>
  <c r="C2624" i="6"/>
  <c r="C2552" i="6"/>
  <c r="C2432" i="6"/>
  <c r="D2431" i="6" s="1"/>
  <c r="D2430" i="6" s="1"/>
  <c r="D2429" i="6" s="1"/>
  <c r="C2312" i="6"/>
  <c r="C2288" i="6"/>
  <c r="C2264" i="6"/>
  <c r="D2263" i="6" s="1"/>
  <c r="D2262" i="6" s="1"/>
  <c r="E2262" i="6" s="1" a="1"/>
  <c r="E2262" i="6" s="1"/>
  <c r="C2240" i="6"/>
  <c r="D2239" i="6" s="1"/>
  <c r="D2238" i="6" s="1"/>
  <c r="E2238" i="6" s="1" a="1"/>
  <c r="E2238" i="6" s="1"/>
  <c r="C2216" i="6"/>
  <c r="D2215" i="6" s="1"/>
  <c r="D2214" i="6" s="1"/>
  <c r="D2213" i="6" s="1"/>
  <c r="E2213" i="6" s="1" a="1"/>
  <c r="E2213" i="6" s="1"/>
  <c r="F2213" i="6" s="1"/>
  <c r="C2192" i="6"/>
  <c r="C2168" i="6"/>
  <c r="C2120" i="6"/>
  <c r="D2119" i="6" s="1"/>
  <c r="D2118" i="6" s="1"/>
  <c r="E2118" i="6" s="1" a="1"/>
  <c r="E2118" i="6" s="1"/>
  <c r="C2024" i="6"/>
  <c r="D2023" i="6" s="1"/>
  <c r="D2022" i="6" s="1"/>
  <c r="E2022" i="6" s="1" a="1"/>
  <c r="E2022" i="6" s="1"/>
  <c r="C1928" i="6"/>
  <c r="C1856" i="6"/>
  <c r="C1784" i="6"/>
  <c r="D1783" i="6" s="1"/>
  <c r="D1782" i="6" s="1"/>
  <c r="E1782" i="6" s="1" a="1"/>
  <c r="E1782" i="6" s="1"/>
  <c r="C1688" i="6"/>
  <c r="C1664" i="6"/>
  <c r="C1568" i="6"/>
  <c r="C1496" i="6"/>
  <c r="D1495" i="6" s="1"/>
  <c r="D1494" i="6" s="1"/>
  <c r="E1494" i="6" s="1" a="1"/>
  <c r="E1494" i="6" s="1"/>
  <c r="C1472" i="6"/>
  <c r="D1471" i="6" s="1"/>
  <c r="D1470" i="6" s="1"/>
  <c r="E1470" i="6" s="1" a="1"/>
  <c r="E1470" i="6" s="1"/>
  <c r="C3128" i="6"/>
  <c r="D3127" i="6" s="1"/>
  <c r="D3126" i="6" s="1"/>
  <c r="E3126" i="6" s="1" a="1"/>
  <c r="E3126" i="6" s="1"/>
  <c r="C2792" i="6"/>
  <c r="C2408" i="6"/>
  <c r="D2407" i="6" s="1"/>
  <c r="D2406" i="6" s="1"/>
  <c r="E2406" i="6" s="1" a="1"/>
  <c r="E2406" i="6" s="1"/>
  <c r="C2384" i="6"/>
  <c r="D2383" i="6" s="1"/>
  <c r="D2382" i="6" s="1"/>
  <c r="E2382" i="6" s="1" a="1"/>
  <c r="E2382" i="6" s="1"/>
  <c r="C2096" i="6"/>
  <c r="C2000" i="6"/>
  <c r="C1904" i="6"/>
  <c r="D1903" i="6" s="1"/>
  <c r="D1902" i="6" s="1"/>
  <c r="E1902" i="6" s="1" a="1"/>
  <c r="E1902" i="6" s="1"/>
  <c r="C1760" i="6"/>
  <c r="C1592" i="6"/>
  <c r="D1591" i="6" s="1"/>
  <c r="D1590" i="6" s="1"/>
  <c r="E1590" i="6" s="1" a="1"/>
  <c r="E1590" i="6" s="1"/>
  <c r="C1520" i="6"/>
  <c r="D1519" i="6" s="1"/>
  <c r="D1518" i="6" s="1"/>
  <c r="D1517" i="6" s="1"/>
  <c r="E1517" i="6" s="1" a="1"/>
  <c r="E1517" i="6" s="1"/>
  <c r="F1517" i="6" s="1"/>
  <c r="C2720" i="6"/>
  <c r="C2696" i="6"/>
  <c r="D2695" i="6" s="1"/>
  <c r="D2694" i="6" s="1"/>
  <c r="D2693" i="6" s="1"/>
  <c r="E2693" i="6" s="1" a="1"/>
  <c r="E2693" i="6" s="1"/>
  <c r="F2693" i="6" s="1"/>
  <c r="C2648" i="6"/>
  <c r="C2528" i="6"/>
  <c r="C2504" i="6"/>
  <c r="D2503" i="6" s="1"/>
  <c r="D2502" i="6" s="1"/>
  <c r="E2502" i="6" s="1" a="1"/>
  <c r="E2502" i="6" s="1"/>
  <c r="C2480" i="6"/>
  <c r="D2479" i="6" s="1"/>
  <c r="D2478" i="6" s="1"/>
  <c r="D2477" i="6" s="1"/>
  <c r="C2360" i="6"/>
  <c r="D2359" i="6" s="1"/>
  <c r="D2358" i="6" s="1"/>
  <c r="E2358" i="6" s="1" a="1"/>
  <c r="E2358" i="6" s="1"/>
  <c r="C2144" i="6"/>
  <c r="C2072" i="6"/>
  <c r="C1976" i="6"/>
  <c r="D1975" i="6" s="1"/>
  <c r="D1974" i="6" s="1"/>
  <c r="E1974" i="6" s="1" a="1"/>
  <c r="E1974" i="6" s="1"/>
  <c r="C1880" i="6"/>
  <c r="C1832" i="6"/>
  <c r="C1736" i="6"/>
  <c r="D1735" i="6" s="1"/>
  <c r="D1734" i="6" s="1"/>
  <c r="E1734" i="6" s="1" a="1"/>
  <c r="E1734" i="6" s="1"/>
  <c r="C1640" i="6"/>
  <c r="C1616" i="6"/>
  <c r="D1615" i="6" s="1"/>
  <c r="D1614" i="6" s="1"/>
  <c r="D1613" i="6" s="1"/>
  <c r="E1613" i="6" s="1" a="1"/>
  <c r="E1613" i="6" s="1"/>
  <c r="F1613" i="6" s="1"/>
  <c r="C1544" i="6"/>
  <c r="D1543" i="6" s="1"/>
  <c r="D1542" i="6" s="1"/>
  <c r="D1541" i="6" s="1"/>
  <c r="E1541" i="6" s="1" a="1"/>
  <c r="E1541" i="6" s="1"/>
  <c r="F1541" i="6" s="1"/>
  <c r="C1448" i="6"/>
  <c r="C1400" i="6"/>
  <c r="C1232" i="6"/>
  <c r="C1136" i="6"/>
  <c r="C1064" i="6"/>
  <c r="D1063" i="6" s="1"/>
  <c r="D1062" i="6" s="1"/>
  <c r="E1062" i="6" s="1" a="1"/>
  <c r="E1062" i="6" s="1"/>
  <c r="C944" i="6"/>
  <c r="D943" i="6" s="1"/>
  <c r="D942" i="6" s="1"/>
  <c r="D941" i="6" s="1"/>
  <c r="E941" i="6" s="1" a="1"/>
  <c r="E941" i="6" s="1"/>
  <c r="F941" i="6" s="1"/>
  <c r="C920" i="6"/>
  <c r="C824" i="6"/>
  <c r="D823" i="6" s="1"/>
  <c r="D822" i="6" s="1"/>
  <c r="E822" i="6" s="1" a="1"/>
  <c r="E822" i="6" s="1"/>
  <c r="C800" i="6"/>
  <c r="C752" i="6"/>
  <c r="D751" i="6" s="1"/>
  <c r="D750" i="6" s="1"/>
  <c r="E750" i="6" s="1" a="1"/>
  <c r="E750" i="6" s="1"/>
  <c r="C560" i="6"/>
  <c r="C368" i="6"/>
  <c r="C296" i="6"/>
  <c r="D295" i="6" s="1"/>
  <c r="D294" i="6" s="1"/>
  <c r="E294" i="6" s="1" a="1"/>
  <c r="E294" i="6" s="1"/>
  <c r="C272" i="6"/>
  <c r="C200" i="6"/>
  <c r="D199" i="6" s="1"/>
  <c r="D198" i="6" s="1"/>
  <c r="D197" i="6" s="1"/>
  <c r="C176" i="6"/>
  <c r="C128" i="6"/>
  <c r="C104" i="6"/>
  <c r="C1352" i="6"/>
  <c r="C1328" i="6"/>
  <c r="C1208" i="6"/>
  <c r="D1207" i="6" s="1"/>
  <c r="D1206" i="6" s="1"/>
  <c r="D1205" i="6" s="1"/>
  <c r="E1205" i="6" s="1" a="1"/>
  <c r="E1205" i="6" s="1"/>
  <c r="F1205" i="6" s="1"/>
  <c r="C848" i="6"/>
  <c r="D847" i="6" s="1"/>
  <c r="D846" i="6" s="1"/>
  <c r="E846" i="6" s="1" a="1"/>
  <c r="E846" i="6" s="1"/>
  <c r="C776" i="6"/>
  <c r="C632" i="6"/>
  <c r="D631" i="6" s="1"/>
  <c r="D630" i="6" s="1"/>
  <c r="E630" i="6" s="1" a="1"/>
  <c r="E630" i="6" s="1"/>
  <c r="C608" i="6"/>
  <c r="D607" i="6" s="1"/>
  <c r="D606" i="6" s="1"/>
  <c r="E606" i="6" s="1" a="1"/>
  <c r="E606" i="6" s="1"/>
  <c r="C488" i="6"/>
  <c r="D487" i="6" s="1"/>
  <c r="D486" i="6" s="1"/>
  <c r="E486" i="6" s="1" a="1"/>
  <c r="E486" i="6" s="1"/>
  <c r="C392" i="6"/>
  <c r="C344" i="6"/>
  <c r="C320" i="6"/>
  <c r="D319" i="6" s="1"/>
  <c r="D318" i="6" s="1"/>
  <c r="E318" i="6" s="1" a="1"/>
  <c r="E318" i="6" s="1"/>
  <c r="C80" i="6"/>
  <c r="D79" i="6" s="1"/>
  <c r="D78" i="6" s="1"/>
  <c r="E78" i="6" s="1" a="1"/>
  <c r="E78" i="6" s="1"/>
  <c r="C1304" i="6"/>
  <c r="D1303" i="6" s="1"/>
  <c r="D1302" i="6" s="1"/>
  <c r="D1301" i="6" s="1"/>
  <c r="E1301" i="6" s="1" a="1"/>
  <c r="E1301" i="6" s="1"/>
  <c r="F1301" i="6" s="1"/>
  <c r="C1184" i="6"/>
  <c r="C1112" i="6"/>
  <c r="C1040" i="6"/>
  <c r="C1016" i="6"/>
  <c r="C992" i="6"/>
  <c r="C896" i="6"/>
  <c r="D895" i="6" s="1"/>
  <c r="D894" i="6" s="1"/>
  <c r="E894" i="6" s="1" a="1"/>
  <c r="E894" i="6" s="1"/>
  <c r="C872" i="6"/>
  <c r="C656" i="6"/>
  <c r="C248" i="6"/>
  <c r="D247" i="6" s="1"/>
  <c r="D246" i="6" s="1"/>
  <c r="D245" i="6" s="1"/>
  <c r="E245" i="6" s="1" a="1"/>
  <c r="E245" i="6" s="1"/>
  <c r="F245" i="6" s="1"/>
  <c r="C224" i="6"/>
  <c r="D223" i="6" s="1"/>
  <c r="D222" i="6" s="1"/>
  <c r="E222" i="6" s="1" a="1"/>
  <c r="E222" i="6" s="1"/>
  <c r="C152" i="6"/>
  <c r="C512" i="6"/>
  <c r="C1376" i="6"/>
  <c r="C1280" i="6"/>
  <c r="D1279" i="6" s="1"/>
  <c r="D1278" i="6" s="1"/>
  <c r="E1278" i="6" s="1" a="1"/>
  <c r="E1278" i="6" s="1"/>
  <c r="C1256" i="6"/>
  <c r="D1255" i="6" s="1"/>
  <c r="D1254" i="6" s="1"/>
  <c r="D1253" i="6" s="1"/>
  <c r="E1253" i="6" s="1" a="1"/>
  <c r="E1253" i="6" s="1"/>
  <c r="F1253" i="6" s="1"/>
  <c r="C1160" i="6"/>
  <c r="D1159" i="6" s="1"/>
  <c r="D1158" i="6" s="1"/>
  <c r="D1157" i="6" s="1"/>
  <c r="E1157" i="6" s="1" a="1"/>
  <c r="E1157" i="6" s="1"/>
  <c r="F1157" i="6" s="1"/>
  <c r="C1088" i="6"/>
  <c r="C968" i="6"/>
  <c r="D967" i="6" s="1"/>
  <c r="D966" i="6" s="1"/>
  <c r="E966" i="6" s="1" a="1"/>
  <c r="E966" i="6" s="1"/>
  <c r="C728" i="6"/>
  <c r="C704" i="6"/>
  <c r="C680" i="6"/>
  <c r="C584" i="6"/>
  <c r="D583" i="6" s="1"/>
  <c r="D582" i="6" s="1"/>
  <c r="D581" i="6" s="1"/>
  <c r="E581" i="6" s="1" a="1"/>
  <c r="E581" i="6" s="1"/>
  <c r="F581" i="6" s="1"/>
  <c r="C536" i="6"/>
  <c r="D535" i="6" s="1"/>
  <c r="D534" i="6" s="1"/>
  <c r="E534" i="6" s="1" a="1"/>
  <c r="E534" i="6" s="1"/>
  <c r="C464" i="6"/>
  <c r="C440" i="6"/>
  <c r="C416" i="6"/>
  <c r="H993" i="6" a="1"/>
  <c r="H993" i="6" s="1"/>
  <c r="I993" i="6" s="1"/>
  <c r="J993" i="6" s="1"/>
  <c r="H1113" i="6" a="1"/>
  <c r="H1113" i="6" s="1"/>
  <c r="I1113" i="6" s="1"/>
  <c r="J1113" i="6" s="1"/>
  <c r="H369" i="6" a="1"/>
  <c r="H369" i="6" s="1"/>
  <c r="I369" i="6" s="1"/>
  <c r="J369" i="6" s="1"/>
  <c r="H105" i="6" a="1"/>
  <c r="H105" i="6" s="1"/>
  <c r="I105" i="6" s="1"/>
  <c r="J105" i="6" s="1"/>
  <c r="H609" i="6" a="1"/>
  <c r="H609" i="6" s="1"/>
  <c r="I609" i="6" s="1"/>
  <c r="J609" i="6" s="1"/>
  <c r="H777" i="6" a="1"/>
  <c r="H777" i="6" s="1"/>
  <c r="I777" i="6" s="1"/>
  <c r="J777" i="6" s="1"/>
  <c r="H1233" i="6" a="1"/>
  <c r="H1233" i="6" s="1"/>
  <c r="I1233" i="6" s="1"/>
  <c r="J1233" i="6" s="1"/>
  <c r="H81" i="6" a="1"/>
  <c r="H81" i="6" s="1"/>
  <c r="I81" i="6" s="1"/>
  <c r="J81" i="6" s="1"/>
  <c r="H681" i="6" a="1"/>
  <c r="H681" i="6" s="1"/>
  <c r="I681" i="6" s="1"/>
  <c r="J681" i="6" s="1"/>
  <c r="H825" i="6" a="1"/>
  <c r="H825" i="6" s="1"/>
  <c r="I825" i="6" s="1"/>
  <c r="J825" i="6" s="1"/>
  <c r="H2169" i="6" a="1"/>
  <c r="H2169" i="6" s="1"/>
  <c r="I2169" i="6" s="1"/>
  <c r="J2169" i="6" s="1"/>
  <c r="H2265" i="6" a="1"/>
  <c r="H2265" i="6" s="1"/>
  <c r="I2265" i="6" s="1"/>
  <c r="J2265" i="6" s="1"/>
  <c r="H2529" i="6" a="1"/>
  <c r="H2529" i="6" s="1"/>
  <c r="I2529" i="6" s="1"/>
  <c r="J2529" i="6" s="1"/>
  <c r="I1929" i="6"/>
  <c r="J1929" i="6" s="1"/>
  <c r="H2601" i="6" a="1"/>
  <c r="H2601" i="6" s="1"/>
  <c r="I2601" i="6" s="1"/>
  <c r="J2601" i="6" s="1"/>
  <c r="H2145" i="6" a="1"/>
  <c r="H2145" i="6" s="1"/>
  <c r="I2145" i="6" s="1"/>
  <c r="J2145" i="6" s="1"/>
  <c r="H2553" i="6" a="1"/>
  <c r="H2553" i="6" s="1"/>
  <c r="I2553" i="6" s="1"/>
  <c r="J2553" i="6" s="1"/>
  <c r="H1401" i="6" a="1"/>
  <c r="H1401" i="6" s="1"/>
  <c r="I1401" i="6" s="1"/>
  <c r="J1401" i="6" s="1"/>
  <c r="I1977" i="6"/>
  <c r="J1977" i="6" s="1"/>
  <c r="H2505" i="6" a="1"/>
  <c r="H2505" i="6" s="1"/>
  <c r="I2505" i="6" s="1"/>
  <c r="J2505" i="6" s="1"/>
  <c r="I3753" i="6"/>
  <c r="J3753" i="6" s="1"/>
  <c r="H2841" i="6" a="1"/>
  <c r="H2841" i="6" s="1"/>
  <c r="I2841" i="6" s="1"/>
  <c r="J2841" i="6" s="1"/>
  <c r="H2721" i="6" a="1"/>
  <c r="H2721" i="6" s="1"/>
  <c r="I2721" i="6" s="1"/>
  <c r="J2721" i="6" s="1"/>
  <c r="I3537" i="6"/>
  <c r="J3537" i="6" s="1"/>
  <c r="H4185" i="6" a="1"/>
  <c r="H4185" i="6" s="1"/>
  <c r="I4185" i="6" s="1"/>
  <c r="J4185" i="6" s="1"/>
  <c r="H4641" i="6" a="1"/>
  <c r="H4641" i="6" s="1"/>
  <c r="I4641" i="6" s="1"/>
  <c r="J4641" i="6" s="1"/>
  <c r="I5049" i="6"/>
  <c r="J5049" i="6" s="1"/>
  <c r="H4401" i="6" a="1"/>
  <c r="H4401" i="6" s="1"/>
  <c r="I4401" i="6" s="1"/>
  <c r="J4401" i="6" s="1"/>
  <c r="H5121" i="6" a="1"/>
  <c r="H5121" i="6" s="1"/>
  <c r="I5121" i="6" s="1"/>
  <c r="J5121" i="6" s="1"/>
  <c r="H4233" i="6" a="1"/>
  <c r="H4233" i="6" s="1"/>
  <c r="I4233" i="6" s="1"/>
  <c r="J4233" i="6" s="1"/>
  <c r="H4665" i="6" a="1"/>
  <c r="H4665" i="6" s="1"/>
  <c r="I4665" i="6" s="1"/>
  <c r="J4665" i="6" s="1"/>
  <c r="I5001" i="6"/>
  <c r="J5001" i="6" s="1"/>
  <c r="H4257" i="6" a="1"/>
  <c r="H4257" i="6" s="1"/>
  <c r="I4257" i="6" s="1"/>
  <c r="J4257" i="6" s="1"/>
  <c r="H4497" i="6" a="1"/>
  <c r="H4497" i="6" s="1"/>
  <c r="I4497" i="6" s="1"/>
  <c r="J4497" i="6" s="1"/>
  <c r="H5649" i="6" a="1"/>
  <c r="H5649" i="6" s="1"/>
  <c r="I5649" i="6" s="1"/>
  <c r="J5649" i="6" s="1"/>
  <c r="H5865" i="6" a="1"/>
  <c r="H5865" i="6" s="1"/>
  <c r="I5865" i="6" s="1"/>
  <c r="J5865" i="6" s="1"/>
  <c r="H5481" i="6" a="1"/>
  <c r="H5481" i="6" s="1"/>
  <c r="I5481" i="6" s="1"/>
  <c r="J5481" i="6" s="1"/>
  <c r="H5793" i="6" a="1"/>
  <c r="H5793" i="6" s="1"/>
  <c r="I5793" i="6" s="1"/>
  <c r="J5793" i="6" s="1"/>
  <c r="H5721" i="6" a="1"/>
  <c r="H5721" i="6" s="1"/>
  <c r="I5721" i="6" s="1"/>
  <c r="J5721" i="6" s="1"/>
  <c r="H5553" i="6" a="1"/>
  <c r="H5553" i="6" s="1"/>
  <c r="I5553" i="6" s="1"/>
  <c r="J5553" i="6" s="1"/>
  <c r="H5841" i="6" a="1"/>
  <c r="H5841" i="6" s="1"/>
  <c r="I5841" i="6" s="1"/>
  <c r="J5841" i="6" s="1"/>
  <c r="H6729" i="6" a="1"/>
  <c r="H6729" i="6" s="1"/>
  <c r="I6729" i="6" s="1"/>
  <c r="J6729" i="6" s="1"/>
  <c r="H6705" i="6" a="1"/>
  <c r="H6705" i="6" s="1"/>
  <c r="I6705" i="6" s="1"/>
  <c r="J6705" i="6" s="1"/>
  <c r="H6417" i="6" a="1"/>
  <c r="H6417" i="6" s="1"/>
  <c r="I6417" i="6" s="1"/>
  <c r="J6417" i="6" s="1"/>
  <c r="H6681" i="6" a="1"/>
  <c r="H6681" i="6" s="1"/>
  <c r="I6681" i="6" s="1"/>
  <c r="J6681" i="6" s="1"/>
  <c r="H7953" i="6" a="1"/>
  <c r="H7953" i="6" s="1"/>
  <c r="I7953" i="6" s="1"/>
  <c r="J7953" i="6" s="1"/>
  <c r="H7977" i="6" a="1"/>
  <c r="H7977" i="6" s="1"/>
  <c r="I7977" i="6" s="1"/>
  <c r="J7977" i="6" s="1"/>
  <c r="H7713" i="6" a="1"/>
  <c r="H7713" i="6" s="1"/>
  <c r="I7713" i="6" s="1"/>
  <c r="J7713" i="6" s="1"/>
  <c r="H7881" i="6" a="1"/>
  <c r="H7881" i="6" s="1"/>
  <c r="I7881" i="6" s="1"/>
  <c r="J7881" i="6" s="1"/>
  <c r="H7641" i="6" a="1"/>
  <c r="H7641" i="6" s="1"/>
  <c r="I7641" i="6" s="1"/>
  <c r="J7641" i="6" s="1"/>
  <c r="H7857" i="6" a="1"/>
  <c r="H7857" i="6" s="1"/>
  <c r="I7857" i="6" s="1"/>
  <c r="J7857" i="6" s="1"/>
  <c r="H7689" i="6" a="1"/>
  <c r="H7689" i="6" s="1"/>
  <c r="I7689" i="6" s="1"/>
  <c r="J7689" i="6" s="1"/>
  <c r="I898" i="6"/>
  <c r="J898" i="6" s="1"/>
  <c r="I1306" i="6"/>
  <c r="J1306" i="6" s="1"/>
  <c r="H154" i="6" a="1"/>
  <c r="H154" i="6" s="1"/>
  <c r="I154" i="6" s="1"/>
  <c r="J154" i="6" s="1"/>
  <c r="H346" i="6" a="1"/>
  <c r="H346" i="6" s="1"/>
  <c r="I346" i="6" s="1"/>
  <c r="J346" i="6" s="1"/>
  <c r="H850" i="6" a="1"/>
  <c r="H850" i="6" s="1"/>
  <c r="I850" i="6" s="1"/>
  <c r="J850" i="6" s="1"/>
  <c r="I1378" i="6"/>
  <c r="J1378" i="6" s="1"/>
  <c r="H538" i="6" a="1"/>
  <c r="H538" i="6" s="1"/>
  <c r="H1066" i="6" a="1"/>
  <c r="H1066" i="6" s="1"/>
  <c r="I1066" i="6" s="1"/>
  <c r="J1066" i="6" s="1"/>
  <c r="H202" i="6" a="1"/>
  <c r="H202" i="6" s="1"/>
  <c r="I202" i="6" s="1"/>
  <c r="J202" i="6" s="1"/>
  <c r="H418" i="6" a="1"/>
  <c r="H418" i="6" s="1"/>
  <c r="I418" i="6" s="1"/>
  <c r="J418" i="6" s="1"/>
  <c r="H730" i="6" a="1"/>
  <c r="H730" i="6" s="1"/>
  <c r="H1018" i="6" a="1"/>
  <c r="H1018" i="6" s="1"/>
  <c r="I1354" i="6"/>
  <c r="J1354" i="6" s="1"/>
  <c r="H1810" i="6" a="1"/>
  <c r="H1810" i="6" s="1"/>
  <c r="I1810" i="6" s="1"/>
  <c r="J1810" i="6" s="1"/>
  <c r="H2458" i="6" a="1"/>
  <c r="H2458" i="6" s="1"/>
  <c r="I2458" i="6" s="1"/>
  <c r="J2458" i="6" s="1"/>
  <c r="H3106" i="6" a="1"/>
  <c r="H3106" i="6" s="1"/>
  <c r="I3106" i="6" s="1"/>
  <c r="J3106" i="6" s="1"/>
  <c r="H1618" i="6" a="1"/>
  <c r="H1618" i="6" s="1"/>
  <c r="I1858" i="6"/>
  <c r="J1858" i="6" s="1"/>
  <c r="H1762" i="6" a="1"/>
  <c r="H1762" i="6" s="1"/>
  <c r="I1762" i="6" s="1"/>
  <c r="J1762" i="6" s="1"/>
  <c r="H2554" i="6" a="1"/>
  <c r="H2554" i="6" s="1"/>
  <c r="I1930" i="6"/>
  <c r="J1930" i="6" s="1"/>
  <c r="H2506" i="6" a="1"/>
  <c r="H2506" i="6" s="1"/>
  <c r="I3010" i="6"/>
  <c r="J3010" i="6" s="1"/>
  <c r="I3802" i="6"/>
  <c r="J3802" i="6" s="1"/>
  <c r="I3202" i="6"/>
  <c r="J3202" i="6" s="1"/>
  <c r="H3394" i="6" a="1"/>
  <c r="H3394" i="6" s="1"/>
  <c r="I3394" i="6" s="1"/>
  <c r="J3394" i="6" s="1"/>
  <c r="I3730" i="6"/>
  <c r="J3730" i="6" s="1"/>
  <c r="H2578" i="6" a="1"/>
  <c r="H2578" i="6" s="1"/>
  <c r="H2842" i="6" a="1"/>
  <c r="H2842" i="6" s="1"/>
  <c r="I3058" i="6"/>
  <c r="J3058" i="6" s="1"/>
  <c r="H3298" i="6" a="1"/>
  <c r="H3298" i="6" s="1"/>
  <c r="I3298" i="6" s="1"/>
  <c r="J3298" i="6" s="1"/>
  <c r="I3754" i="6"/>
  <c r="J3754" i="6" s="1"/>
  <c r="H2890" i="6" a="1"/>
  <c r="H2890" i="6" s="1"/>
  <c r="I2890" i="6" s="1"/>
  <c r="J2890" i="6" s="1"/>
  <c r="I3490" i="6"/>
  <c r="J3490" i="6" s="1"/>
  <c r="I3922" i="6"/>
  <c r="J3922" i="6" s="1"/>
  <c r="I5002" i="6"/>
  <c r="J5002" i="6" s="1"/>
  <c r="I3970" i="6"/>
  <c r="J3970" i="6" s="1"/>
  <c r="I4930" i="6"/>
  <c r="J4930" i="6" s="1"/>
  <c r="I4906" i="6"/>
  <c r="J4906" i="6" s="1"/>
  <c r="I5074" i="6"/>
  <c r="J5074" i="6" s="1"/>
  <c r="H5482" i="6" a="1"/>
  <c r="H5482" i="6" s="1"/>
  <c r="H5698" i="6" a="1"/>
  <c r="H5698" i="6" s="1"/>
  <c r="H5386" i="6" a="1"/>
  <c r="H5386" i="6" s="1"/>
  <c r="I5386" i="6" s="1"/>
  <c r="J5386" i="6" s="1"/>
  <c r="H5266" i="6" a="1"/>
  <c r="H5266" i="6" s="1"/>
  <c r="I5266" i="6" s="1"/>
  <c r="J5266" i="6" s="1"/>
  <c r="H5506" i="6" a="1"/>
  <c r="H5506" i="6" s="1"/>
  <c r="H5914" i="6" a="1"/>
  <c r="H5914" i="6" s="1"/>
  <c r="H5674" i="6" a="1"/>
  <c r="H5674" i="6" s="1"/>
  <c r="H6010" i="6" a="1"/>
  <c r="H6010" i="6" s="1"/>
  <c r="I6010" i="6" s="1"/>
  <c r="J6010" i="6" s="1"/>
  <c r="H6226" i="6" a="1"/>
  <c r="H6226" i="6" s="1"/>
  <c r="I6226" i="6" s="1"/>
  <c r="J6226" i="6" s="1"/>
  <c r="H6202" i="6" a="1"/>
  <c r="H6202" i="6" s="1"/>
  <c r="I6202" i="6" s="1"/>
  <c r="J6202" i="6" s="1"/>
  <c r="H6034" i="6" a="1"/>
  <c r="H6034" i="6" s="1"/>
  <c r="I6034" i="6" s="1"/>
  <c r="J6034" i="6" s="1"/>
  <c r="H6298" i="6" a="1"/>
  <c r="H6298" i="6" s="1"/>
  <c r="I6298" i="6" s="1"/>
  <c r="J6298" i="6" s="1"/>
  <c r="H6754" i="6" a="1"/>
  <c r="H6754" i="6" s="1"/>
  <c r="H6850" i="6" a="1"/>
  <c r="H6850" i="6" s="1"/>
  <c r="H6826" i="6" a="1"/>
  <c r="H6826" i="6" s="1"/>
  <c r="H7066" i="6" a="1"/>
  <c r="H7066" i="6" s="1"/>
  <c r="I7066" i="6" s="1"/>
  <c r="J7066" i="6" s="1"/>
  <c r="H7258" i="6" a="1"/>
  <c r="H7258" i="6" s="1"/>
  <c r="I7258" i="6" s="1"/>
  <c r="J7258" i="6" s="1"/>
  <c r="H7090" i="6" a="1"/>
  <c r="H7090" i="6" s="1"/>
  <c r="I7090" i="6" s="1"/>
  <c r="J7090" i="6" s="1"/>
  <c r="H7282" i="6" a="1"/>
  <c r="H7282" i="6" s="1"/>
  <c r="I7282" i="6" s="1"/>
  <c r="J7282" i="6" s="1"/>
  <c r="H8314" i="6" a="1"/>
  <c r="H8314" i="6" s="1"/>
  <c r="I8314" i="6" s="1"/>
  <c r="J8314" i="6" s="1"/>
  <c r="H7594" i="6" a="1"/>
  <c r="H7594" i="6" s="1"/>
  <c r="H7546" i="6" a="1"/>
  <c r="H7546" i="6" s="1"/>
  <c r="I7546" i="6" s="1"/>
  <c r="J7546" i="6" s="1"/>
  <c r="H8074" i="6" a="1"/>
  <c r="H8074" i="6" s="1"/>
  <c r="I8074" i="6" s="1"/>
  <c r="J8074" i="6" s="1"/>
  <c r="H8098" i="6" a="1"/>
  <c r="H8098" i="6" s="1"/>
  <c r="I8098" i="6" s="1"/>
  <c r="J8098" i="6" s="1"/>
  <c r="H8146" i="6" a="1"/>
  <c r="H8146" i="6" s="1"/>
  <c r="I8146" i="6" s="1"/>
  <c r="J8146" i="6" s="1"/>
  <c r="H8122" i="6" a="1"/>
  <c r="H8122" i="6" s="1"/>
  <c r="I8122" i="6" s="1"/>
  <c r="J8122" i="6" s="1"/>
  <c r="H1017" i="6" a="1"/>
  <c r="H1017" i="6" s="1"/>
  <c r="I1017" i="6" s="1"/>
  <c r="J1017" i="6" s="1"/>
  <c r="H1209" i="6" a="1"/>
  <c r="H1209" i="6" s="1"/>
  <c r="I1209" i="6" s="1"/>
  <c r="J1209" i="6" s="1"/>
  <c r="H633" i="6" a="1"/>
  <c r="H633" i="6" s="1"/>
  <c r="I633" i="6" s="1"/>
  <c r="J633" i="6" s="1"/>
  <c r="H1257" i="6" a="1"/>
  <c r="H1257" i="6" s="1"/>
  <c r="I1257" i="6" s="1"/>
  <c r="J1257" i="6" s="1"/>
  <c r="H513" i="6" a="1"/>
  <c r="H513" i="6" s="1"/>
  <c r="I513" i="6" s="1"/>
  <c r="J513" i="6" s="1"/>
  <c r="H705" i="6" a="1"/>
  <c r="H705" i="6" s="1"/>
  <c r="I705" i="6" s="1"/>
  <c r="J705" i="6" s="1"/>
  <c r="H969" i="6" a="1"/>
  <c r="H969" i="6" s="1"/>
  <c r="I969" i="6" s="1"/>
  <c r="J969" i="6" s="1"/>
  <c r="I1377" i="6"/>
  <c r="J1377" i="6" s="1"/>
  <c r="I1905" i="6"/>
  <c r="J1905" i="6" s="1"/>
  <c r="H2193" i="6" a="1"/>
  <c r="H2193" i="6" s="1"/>
  <c r="I2193" i="6" s="1"/>
  <c r="J2193" i="6" s="1"/>
  <c r="H2289" i="6" a="1"/>
  <c r="H2289" i="6" s="1"/>
  <c r="I2289" i="6" s="1"/>
  <c r="J2289" i="6" s="1"/>
  <c r="H2745" i="6" a="1"/>
  <c r="H2745" i="6" s="1"/>
  <c r="I2745" i="6" s="1"/>
  <c r="J2745" i="6" s="1"/>
  <c r="H1425" i="6" a="1"/>
  <c r="H1425" i="6" s="1"/>
  <c r="I1425" i="6" s="1"/>
  <c r="J1425" i="6" s="1"/>
  <c r="H2697" i="6" a="1"/>
  <c r="H2697" i="6" s="1"/>
  <c r="I2697" i="6" s="1"/>
  <c r="J2697" i="6" s="1"/>
  <c r="H2649" i="6" a="1"/>
  <c r="H2649" i="6" s="1"/>
  <c r="I2649" i="6" s="1"/>
  <c r="J2649" i="6" s="1"/>
  <c r="H1449" i="6" a="1"/>
  <c r="H1449" i="6" s="1"/>
  <c r="I1449" i="6" s="1"/>
  <c r="J1449" i="6" s="1"/>
  <c r="H2625" i="6" a="1"/>
  <c r="H2625" i="6" s="1"/>
  <c r="I2625" i="6" s="1"/>
  <c r="J2625" i="6" s="1"/>
  <c r="I3945" i="6"/>
  <c r="J3945" i="6" s="1"/>
  <c r="H2865" i="6" a="1"/>
  <c r="H2865" i="6" s="1"/>
  <c r="I2865" i="6" s="1"/>
  <c r="J2865" i="6" s="1"/>
  <c r="H2793" i="6" a="1"/>
  <c r="H2793" i="6" s="1"/>
  <c r="I2793" i="6" s="1"/>
  <c r="J2793" i="6" s="1"/>
  <c r="H4161" i="6" a="1"/>
  <c r="H4161" i="6" s="1"/>
  <c r="I4161" i="6" s="1"/>
  <c r="J4161" i="6" s="1"/>
  <c r="H4281" i="6" a="1"/>
  <c r="H4281" i="6" s="1"/>
  <c r="I4281" i="6" s="1"/>
  <c r="J4281" i="6" s="1"/>
  <c r="H4689" i="6" a="1"/>
  <c r="H4689" i="6" s="1"/>
  <c r="I4689" i="6" s="1"/>
  <c r="J4689" i="6" s="1"/>
  <c r="H5217" i="6" a="1"/>
  <c r="H5217" i="6" s="1"/>
  <c r="I5217" i="6" s="1"/>
  <c r="J5217" i="6" s="1"/>
  <c r="H4113" i="6" a="1"/>
  <c r="H4113" i="6" s="1"/>
  <c r="I4113" i="6" s="1"/>
  <c r="J4113" i="6" s="1"/>
  <c r="H4473" i="6" a="1"/>
  <c r="H4473" i="6" s="1"/>
  <c r="I4473" i="6" s="1"/>
  <c r="J4473" i="6" s="1"/>
  <c r="H5193" i="6" a="1"/>
  <c r="H5193" i="6" s="1"/>
  <c r="I5193" i="6" s="1"/>
  <c r="J5193" i="6" s="1"/>
  <c r="H4329" i="6" a="1"/>
  <c r="H4329" i="6" s="1"/>
  <c r="I4329" i="6" s="1"/>
  <c r="J4329" i="6" s="1"/>
  <c r="H4713" i="6" a="1"/>
  <c r="H4713" i="6" s="1"/>
  <c r="I4713" i="6" s="1"/>
  <c r="J4713" i="6" s="1"/>
  <c r="H4353" i="6" a="1"/>
  <c r="H4353" i="6" s="1"/>
  <c r="I4353" i="6" s="1"/>
  <c r="J4353" i="6" s="1"/>
  <c r="H4545" i="6" a="1"/>
  <c r="H4545" i="6" s="1"/>
  <c r="I4545" i="6" s="1"/>
  <c r="J4545" i="6" s="1"/>
  <c r="H5673" i="6" a="1"/>
  <c r="H5673" i="6" s="1"/>
  <c r="I5673" i="6" s="1"/>
  <c r="J5673" i="6" s="1"/>
  <c r="H5937" i="6" a="1"/>
  <c r="H5937" i="6" s="1"/>
  <c r="I5937" i="6" s="1"/>
  <c r="J5937" i="6" s="1"/>
  <c r="H5529" i="6" a="1"/>
  <c r="H5529" i="6" s="1"/>
  <c r="I5529" i="6" s="1"/>
  <c r="J5529" i="6" s="1"/>
  <c r="H5889" i="6" a="1"/>
  <c r="H5889" i="6" s="1"/>
  <c r="I5889" i="6" s="1"/>
  <c r="J5889" i="6" s="1"/>
  <c r="H5913" i="6" a="1"/>
  <c r="H5913" i="6" s="1"/>
  <c r="I5913" i="6" s="1"/>
  <c r="J5913" i="6" s="1"/>
  <c r="H5601" i="6" a="1"/>
  <c r="H5601" i="6" s="1"/>
  <c r="I5601" i="6" s="1"/>
  <c r="J5601" i="6" s="1"/>
  <c r="H6369" i="6" a="1"/>
  <c r="H6369" i="6" s="1"/>
  <c r="I6369" i="6" s="1"/>
  <c r="J6369" i="6" s="1"/>
  <c r="H6393" i="6" a="1"/>
  <c r="H6393" i="6" s="1"/>
  <c r="I6393" i="6" s="1"/>
  <c r="J6393" i="6" s="1"/>
  <c r="H6921" i="6" a="1"/>
  <c r="H6921" i="6" s="1"/>
  <c r="I6921" i="6" s="1"/>
  <c r="J6921" i="6" s="1"/>
  <c r="H6537" i="6" a="1"/>
  <c r="H6537" i="6" s="1"/>
  <c r="I6537" i="6" s="1"/>
  <c r="J6537" i="6" s="1"/>
  <c r="H6513" i="6" a="1"/>
  <c r="H6513" i="6" s="1"/>
  <c r="I6513" i="6" s="1"/>
  <c r="J6513" i="6" s="1"/>
  <c r="H6777" i="6" a="1"/>
  <c r="H6777" i="6" s="1"/>
  <c r="I6777" i="6" s="1"/>
  <c r="J6777" i="6" s="1"/>
  <c r="H6801" i="6" a="1"/>
  <c r="H6801" i="6" s="1"/>
  <c r="I6801" i="6" s="1"/>
  <c r="J6801" i="6" s="1"/>
  <c r="H6849" i="6" a="1"/>
  <c r="H6849" i="6" s="1"/>
  <c r="I6849" i="6" s="1"/>
  <c r="J6849" i="6" s="1"/>
  <c r="H6873" i="6" a="1"/>
  <c r="H6873" i="6" s="1"/>
  <c r="I6873" i="6" s="1"/>
  <c r="J6873" i="6" s="1"/>
  <c r="H7929" i="6" a="1"/>
  <c r="H7929" i="6" s="1"/>
  <c r="I7929" i="6" s="1"/>
  <c r="J7929" i="6" s="1"/>
  <c r="H7761" i="6" a="1"/>
  <c r="H7761" i="6" s="1"/>
  <c r="I7761" i="6" s="1"/>
  <c r="J7761" i="6" s="1"/>
  <c r="H7737" i="6" a="1"/>
  <c r="H7737" i="6" s="1"/>
  <c r="I7737" i="6" s="1"/>
  <c r="J7737" i="6" s="1"/>
  <c r="H178" i="6" a="1"/>
  <c r="H178" i="6" s="1"/>
  <c r="I178" i="6" s="1"/>
  <c r="J178" i="6" s="1"/>
  <c r="I874" i="6"/>
  <c r="J874" i="6" s="1"/>
  <c r="H610" i="6" a="1"/>
  <c r="H610" i="6" s="1"/>
  <c r="H778" i="6" a="1"/>
  <c r="H778" i="6" s="1"/>
  <c r="I778" i="6" s="1"/>
  <c r="J778" i="6" s="1"/>
  <c r="H250" i="6" a="1"/>
  <c r="H250" i="6" s="1"/>
  <c r="I250" i="6" s="1"/>
  <c r="J250" i="6" s="1"/>
  <c r="H442" i="6" a="1"/>
  <c r="H442" i="6" s="1"/>
  <c r="I442" i="6" s="1"/>
  <c r="J442" i="6" s="1"/>
  <c r="H802" i="6" a="1"/>
  <c r="H802" i="6" s="1"/>
  <c r="H1042" i="6" a="1"/>
  <c r="H1042" i="6" s="1"/>
  <c r="I1954" i="6"/>
  <c r="J1954" i="6" s="1"/>
  <c r="H2530" i="6" a="1"/>
  <c r="H2530" i="6" s="1"/>
  <c r="I1498" i="6"/>
  <c r="J1498" i="6" s="1"/>
  <c r="H1666" i="6" a="1"/>
  <c r="H1666" i="6" s="1"/>
  <c r="I1666" i="6" s="1"/>
  <c r="J1666" i="6" s="1"/>
  <c r="I1882" i="6"/>
  <c r="J1882" i="6" s="1"/>
  <c r="H3154" i="6" a="1"/>
  <c r="H3154" i="6" s="1"/>
  <c r="I3154" i="6" s="1"/>
  <c r="J3154" i="6" s="1"/>
  <c r="I1906" i="6"/>
  <c r="J1906" i="6" s="1"/>
  <c r="H2818" i="6" a="1"/>
  <c r="H2818" i="6" s="1"/>
  <c r="I2818" i="6" s="1"/>
  <c r="J2818" i="6" s="1"/>
  <c r="H1594" i="6" a="1"/>
  <c r="H1594" i="6" s="1"/>
  <c r="I1594" i="6" s="1"/>
  <c r="J1594" i="6" s="1"/>
  <c r="I2026" i="6"/>
  <c r="J2026" i="6" s="1"/>
  <c r="H2602" i="6" a="1"/>
  <c r="H2602" i="6" s="1"/>
  <c r="I3514" i="6"/>
  <c r="J3514" i="6" s="1"/>
  <c r="I3994" i="6"/>
  <c r="J3994" i="6" s="1"/>
  <c r="H3322" i="6" a="1"/>
  <c r="H3322" i="6" s="1"/>
  <c r="I3322" i="6" s="1"/>
  <c r="J3322" i="6" s="1"/>
  <c r="H3418" i="6" a="1"/>
  <c r="H3418" i="6" s="1"/>
  <c r="I3418" i="6" s="1"/>
  <c r="J3418" i="6" s="1"/>
  <c r="I3826" i="6"/>
  <c r="J3826" i="6" s="1"/>
  <c r="H2650" i="6" a="1"/>
  <c r="H2650" i="6" s="1"/>
  <c r="H2866" i="6" a="1"/>
  <c r="H2866" i="6" s="1"/>
  <c r="H3082" i="6" a="1"/>
  <c r="H3082" i="6" s="1"/>
  <c r="I3082" i="6" s="1"/>
  <c r="J3082" i="6" s="1"/>
  <c r="I3466" i="6"/>
  <c r="J3466" i="6" s="1"/>
  <c r="I3898" i="6"/>
  <c r="J3898" i="6" s="1"/>
  <c r="H3178" i="6" a="1"/>
  <c r="H3178" i="6" s="1"/>
  <c r="I3178" i="6" s="1"/>
  <c r="J3178" i="6" s="1"/>
  <c r="I3586" i="6"/>
  <c r="J3586" i="6" s="1"/>
  <c r="I3850" i="6"/>
  <c r="J3850" i="6" s="1"/>
  <c r="I4810" i="6"/>
  <c r="J4810" i="6" s="1"/>
  <c r="I5098" i="6"/>
  <c r="J5098" i="6" s="1"/>
  <c r="I5026" i="6"/>
  <c r="J5026" i="6" s="1"/>
  <c r="I4954" i="6"/>
  <c r="J4954" i="6" s="1"/>
  <c r="H5530" i="6" a="1"/>
  <c r="H5530" i="6" s="1"/>
  <c r="H5794" i="6" a="1"/>
  <c r="H5794" i="6" s="1"/>
  <c r="H5434" i="6" a="1"/>
  <c r="H5434" i="6" s="1"/>
  <c r="I5434" i="6" s="1"/>
  <c r="J5434" i="6" s="1"/>
  <c r="H5314" i="6" a="1"/>
  <c r="H5314" i="6" s="1"/>
  <c r="I5314" i="6" s="1"/>
  <c r="J5314" i="6" s="1"/>
  <c r="H5554" i="6" a="1"/>
  <c r="H5554" i="6" s="1"/>
  <c r="H5962" i="6" a="1"/>
  <c r="H5962" i="6" s="1"/>
  <c r="I5962" i="6" s="1"/>
  <c r="J5962" i="6" s="1"/>
  <c r="H5770" i="6" a="1"/>
  <c r="H5770" i="6" s="1"/>
  <c r="H6082" i="6" a="1"/>
  <c r="H6082" i="6" s="1"/>
  <c r="I6082" i="6" s="1"/>
  <c r="J6082" i="6" s="1"/>
  <c r="H5986" i="6" a="1"/>
  <c r="H5986" i="6" s="1"/>
  <c r="I5986" i="6" s="1"/>
  <c r="J5986" i="6" s="1"/>
  <c r="H6250" i="6" a="1"/>
  <c r="H6250" i="6" s="1"/>
  <c r="I6250" i="6" s="1"/>
  <c r="J6250" i="6" s="1"/>
  <c r="H6370" i="6" a="1"/>
  <c r="H6370" i="6" s="1"/>
  <c r="I6466" i="6"/>
  <c r="J6466" i="6" s="1"/>
  <c r="H6634" i="6" a="1"/>
  <c r="H6634" i="6" s="1"/>
  <c r="H6586" i="6" a="1"/>
  <c r="H6586" i="6" s="1"/>
  <c r="H7426" i="6" a="1"/>
  <c r="H7426" i="6" s="1"/>
  <c r="I7426" i="6" s="1"/>
  <c r="J7426" i="6" s="1"/>
  <c r="H6610" i="6" a="1"/>
  <c r="H6610" i="6" s="1"/>
  <c r="H6922" i="6" a="1"/>
  <c r="H6922" i="6" s="1"/>
  <c r="H7114" i="6" a="1"/>
  <c r="H7114" i="6" s="1"/>
  <c r="I7114" i="6" s="1"/>
  <c r="J7114" i="6" s="1"/>
  <c r="H7306" i="6" a="1"/>
  <c r="H7306" i="6" s="1"/>
  <c r="I7306" i="6" s="1"/>
  <c r="J7306" i="6" s="1"/>
  <c r="H6874" i="6" a="1"/>
  <c r="H6874" i="6" s="1"/>
  <c r="H7138" i="6" a="1"/>
  <c r="H7138" i="6" s="1"/>
  <c r="I7138" i="6" s="1"/>
  <c r="J7138" i="6" s="1"/>
  <c r="H7330" i="6" a="1"/>
  <c r="H7330" i="6" s="1"/>
  <c r="I7330" i="6" s="1"/>
  <c r="J7330" i="6" s="1"/>
  <c r="H6898" i="6" a="1"/>
  <c r="H6898" i="6" s="1"/>
  <c r="H7570" i="6" a="1"/>
  <c r="H7570" i="6" s="1"/>
  <c r="I7570" i="6" s="1"/>
  <c r="J7570" i="6" s="1"/>
  <c r="H7450" i="6" a="1"/>
  <c r="H7450" i="6" s="1"/>
  <c r="I7450" i="6" s="1"/>
  <c r="J7450" i="6" s="1"/>
  <c r="H8194" i="6" a="1"/>
  <c r="H8194" i="6" s="1"/>
  <c r="I8194" i="6" s="1"/>
  <c r="J8194" i="6" s="1"/>
  <c r="H8242" i="6" a="1"/>
  <c r="H8242" i="6" s="1"/>
  <c r="I8242" i="6" s="1"/>
  <c r="J8242" i="6" s="1"/>
  <c r="H8218" i="6" a="1"/>
  <c r="H8218" i="6" s="1"/>
  <c r="I8218" i="6" s="1"/>
  <c r="J8218" i="6" s="1"/>
  <c r="I1089" i="6"/>
  <c r="J1089" i="6" s="1"/>
  <c r="H489" i="6" a="1"/>
  <c r="H489" i="6" s="1"/>
  <c r="I489" i="6" s="1"/>
  <c r="J489" i="6" s="1"/>
  <c r="H585" i="6" a="1"/>
  <c r="H585" i="6" s="1"/>
  <c r="I585" i="6" s="1"/>
  <c r="J585" i="6" s="1"/>
  <c r="H801" i="6" a="1"/>
  <c r="H801" i="6" s="1"/>
  <c r="I801" i="6" s="1"/>
  <c r="J801" i="6" s="1"/>
  <c r="H1185" i="6" a="1"/>
  <c r="H1185" i="6" s="1"/>
  <c r="I1185" i="6" s="1"/>
  <c r="J1185" i="6" s="1"/>
  <c r="H1137" i="6" a="1"/>
  <c r="H1137" i="6" s="1"/>
  <c r="I1137" i="6" s="1"/>
  <c r="J1137" i="6" s="1"/>
  <c r="B38" i="5"/>
  <c r="D38" i="5" s="1"/>
  <c r="B8364" i="6"/>
  <c r="H8364" i="6" s="1" a="1"/>
  <c r="H8364" i="6" s="1"/>
  <c r="B8220" i="6"/>
  <c r="H8220" i="6" s="1" a="1"/>
  <c r="H8220" i="6" s="1"/>
  <c r="B8124" i="6"/>
  <c r="H8124" i="6" s="1" a="1"/>
  <c r="H8124" i="6" s="1"/>
  <c r="B8028" i="6"/>
  <c r="H8028" i="6" s="1" a="1"/>
  <c r="H8028" i="6" s="1"/>
  <c r="B8412" i="6"/>
  <c r="H8412" i="6" s="1" a="1"/>
  <c r="H8412" i="6" s="1"/>
  <c r="B8292" i="6"/>
  <c r="H8292" i="6" s="1" a="1"/>
  <c r="H8292" i="6" s="1"/>
  <c r="B8244" i="6"/>
  <c r="H8244" i="6" s="1" a="1"/>
  <c r="H8244" i="6" s="1"/>
  <c r="B8148" i="6"/>
  <c r="H8148" i="6" s="1" a="1"/>
  <c r="H8148" i="6" s="1"/>
  <c r="B8052" i="6"/>
  <c r="H8052" i="6" s="1" a="1"/>
  <c r="H8052" i="6" s="1"/>
  <c r="B8340" i="6"/>
  <c r="H8340" i="6" s="1" a="1"/>
  <c r="H8340" i="6" s="1"/>
  <c r="B8196" i="6"/>
  <c r="H8196" i="6" s="1" a="1"/>
  <c r="H8196" i="6" s="1"/>
  <c r="B8100" i="6"/>
  <c r="H8100" i="6" s="1" a="1"/>
  <c r="H8100" i="6" s="1"/>
  <c r="B8004" i="6"/>
  <c r="H8004" i="6" s="1" a="1"/>
  <c r="H8004" i="6" s="1"/>
  <c r="B7980" i="6"/>
  <c r="H7980" i="6" s="1" a="1"/>
  <c r="H7980" i="6" s="1"/>
  <c r="B8316" i="6"/>
  <c r="H8316" i="6" s="1" a="1"/>
  <c r="H8316" i="6" s="1"/>
  <c r="B8268" i="6"/>
  <c r="H8268" i="6" s="1" a="1"/>
  <c r="H8268" i="6" s="1"/>
  <c r="B7932" i="6"/>
  <c r="H7932" i="6" s="1" a="1"/>
  <c r="H7932" i="6" s="1"/>
  <c r="B7884" i="6"/>
  <c r="H7884" i="6" s="1" a="1"/>
  <c r="H7884" i="6" s="1"/>
  <c r="B7836" i="6"/>
  <c r="H7836" i="6" s="1" a="1"/>
  <c r="H7836" i="6" s="1"/>
  <c r="B7620" i="6"/>
  <c r="H7620" i="6" s="1" a="1"/>
  <c r="H7620" i="6" s="1"/>
  <c r="B7548" i="6"/>
  <c r="B7524" i="6"/>
  <c r="B7500" i="6"/>
  <c r="H7500" i="6" s="1" a="1"/>
  <c r="H7500" i="6" s="1"/>
  <c r="B7452" i="6"/>
  <c r="H7452" i="6" s="1" a="1"/>
  <c r="H7452" i="6" s="1"/>
  <c r="B7740" i="6"/>
  <c r="H7740" i="6" s="1" a="1"/>
  <c r="H7740" i="6" s="1"/>
  <c r="B7692" i="6"/>
  <c r="H7692" i="6" s="1" a="1"/>
  <c r="H7692" i="6" s="1"/>
  <c r="B7596" i="6"/>
  <c r="H7596" i="6" s="1" a="1"/>
  <c r="H7596" i="6" s="1"/>
  <c r="B7572" i="6"/>
  <c r="B8172" i="6"/>
  <c r="H8172" i="6" s="1" a="1"/>
  <c r="H8172" i="6" s="1"/>
  <c r="B7956" i="6"/>
  <c r="H7956" i="6" s="1" a="1"/>
  <c r="H7956" i="6" s="1"/>
  <c r="B7716" i="6"/>
  <c r="H7716" i="6" s="1" a="1"/>
  <c r="H7716" i="6" s="1"/>
  <c r="B7668" i="6"/>
  <c r="H7668" i="6" s="1" a="1"/>
  <c r="H7668" i="6" s="1"/>
  <c r="B7644" i="6"/>
  <c r="H7644" i="6" s="1" a="1"/>
  <c r="H7644" i="6" s="1"/>
  <c r="B8388" i="6"/>
  <c r="H8388" i="6" s="1" a="1"/>
  <c r="H8388" i="6" s="1"/>
  <c r="B7860" i="6"/>
  <c r="H7860" i="6" s="1" a="1"/>
  <c r="H7860" i="6" s="1"/>
  <c r="B7428" i="6"/>
  <c r="H7428" i="6" s="1" a="1"/>
  <c r="H7428" i="6" s="1"/>
  <c r="B6948" i="6"/>
  <c r="H6948" i="6" s="1" a="1"/>
  <c r="H6948" i="6" s="1"/>
  <c r="B6852" i="6"/>
  <c r="H6852" i="6" s="1" a="1"/>
  <c r="H6852" i="6" s="1"/>
  <c r="B7908" i="6"/>
  <c r="H7908" i="6" s="1" a="1"/>
  <c r="H7908" i="6" s="1"/>
  <c r="B7764" i="6"/>
  <c r="H7764" i="6" s="1" a="1"/>
  <c r="H7764" i="6" s="1"/>
  <c r="B7476" i="6"/>
  <c r="H7476" i="6" s="1" a="1"/>
  <c r="H7476" i="6" s="1"/>
  <c r="B7380" i="6"/>
  <c r="H7380" i="6" s="1" a="1"/>
  <c r="H7380" i="6" s="1"/>
  <c r="B7332" i="6"/>
  <c r="H7332" i="6" s="1" a="1"/>
  <c r="H7332" i="6" s="1"/>
  <c r="B7284" i="6"/>
  <c r="H7284" i="6" s="1" a="1"/>
  <c r="H7284" i="6" s="1"/>
  <c r="B7236" i="6"/>
  <c r="H7236" i="6" s="1" a="1"/>
  <c r="H7236" i="6" s="1"/>
  <c r="B7188" i="6"/>
  <c r="H7188" i="6" s="1" a="1"/>
  <c r="H7188" i="6" s="1"/>
  <c r="B7140" i="6"/>
  <c r="H7140" i="6" s="1" a="1"/>
  <c r="H7140" i="6" s="1"/>
  <c r="B7092" i="6"/>
  <c r="H7092" i="6" s="1" a="1"/>
  <c r="H7092" i="6" s="1"/>
  <c r="B7044" i="6"/>
  <c r="H7044" i="6" s="1" a="1"/>
  <c r="H7044" i="6" s="1"/>
  <c r="B6996" i="6"/>
  <c r="H6996" i="6" s="1" a="1"/>
  <c r="H6996" i="6" s="1"/>
  <c r="B6924" i="6"/>
  <c r="H6924" i="6" s="1" a="1"/>
  <c r="H6924" i="6" s="1"/>
  <c r="B8076" i="6"/>
  <c r="H8076" i="6" s="1" a="1"/>
  <c r="H8076" i="6" s="1"/>
  <c r="B7812" i="6"/>
  <c r="H7812" i="6" s="1" a="1"/>
  <c r="H7812" i="6" s="1"/>
  <c r="B7356" i="6"/>
  <c r="H7356" i="6" s="1" a="1"/>
  <c r="H7356" i="6" s="1"/>
  <c r="B7308" i="6"/>
  <c r="H7308" i="6" s="1" a="1"/>
  <c r="H7308" i="6" s="1"/>
  <c r="B7260" i="6"/>
  <c r="H7260" i="6" s="1" a="1"/>
  <c r="H7260" i="6" s="1"/>
  <c r="B7212" i="6"/>
  <c r="H7212" i="6" s="1" a="1"/>
  <c r="H7212" i="6" s="1"/>
  <c r="B7164" i="6"/>
  <c r="H7164" i="6" s="1" a="1"/>
  <c r="H7164" i="6" s="1"/>
  <c r="B7116" i="6"/>
  <c r="H7116" i="6" s="1" a="1"/>
  <c r="H7116" i="6" s="1"/>
  <c r="B7068" i="6"/>
  <c r="H7068" i="6" s="1" a="1"/>
  <c r="H7068" i="6" s="1"/>
  <c r="B7020" i="6"/>
  <c r="H7020" i="6" s="1" a="1"/>
  <c r="H7020" i="6" s="1"/>
  <c r="B6972" i="6"/>
  <c r="H6972" i="6" s="1" a="1"/>
  <c r="H6972" i="6" s="1"/>
  <c r="B6876" i="6"/>
  <c r="H6876" i="6" s="1" a="1"/>
  <c r="H6876" i="6" s="1"/>
  <c r="B7788" i="6"/>
  <c r="H7788" i="6" s="1" a="1"/>
  <c r="H7788" i="6" s="1"/>
  <c r="B6828" i="6"/>
  <c r="H6828" i="6" s="1" a="1"/>
  <c r="H6828" i="6" s="1"/>
  <c r="B6756" i="6"/>
  <c r="H6756" i="6" s="1" a="1"/>
  <c r="H6756" i="6" s="1"/>
  <c r="B6660" i="6"/>
  <c r="H6660" i="6" s="1" a="1"/>
  <c r="H6660" i="6" s="1"/>
  <c r="B6420" i="6"/>
  <c r="B6732" i="6"/>
  <c r="H6732" i="6" s="1" a="1"/>
  <c r="H6732" i="6" s="1"/>
  <c r="B6636" i="6"/>
  <c r="H6636" i="6" s="1" a="1"/>
  <c r="H6636" i="6" s="1"/>
  <c r="B6540" i="6"/>
  <c r="H6540" i="6" s="1" a="1"/>
  <c r="H6540" i="6" s="1"/>
  <c r="B7404" i="6"/>
  <c r="H7404" i="6" s="1" a="1"/>
  <c r="H7404" i="6" s="1"/>
  <c r="B6804" i="6"/>
  <c r="H6804" i="6" s="1" a="1"/>
  <c r="H6804" i="6" s="1"/>
  <c r="B6780" i="6"/>
  <c r="H6780" i="6" s="1" a="1"/>
  <c r="H6780" i="6" s="1"/>
  <c r="B6684" i="6"/>
  <c r="H6684" i="6" s="1" a="1"/>
  <c r="H6684" i="6" s="1"/>
  <c r="B6588" i="6"/>
  <c r="H6588" i="6" s="1" a="1"/>
  <c r="H6588" i="6" s="1"/>
  <c r="B6564" i="6"/>
  <c r="H6564" i="6" s="1" a="1"/>
  <c r="H6564" i="6" s="1"/>
  <c r="B6516" i="6"/>
  <c r="H6516" i="6" s="1" a="1"/>
  <c r="H6516" i="6" s="1"/>
  <c r="B6492" i="6"/>
  <c r="H6492" i="6" s="1" a="1"/>
  <c r="H6492" i="6" s="1"/>
  <c r="B6468" i="6"/>
  <c r="H6468" i="6" s="1" a="1"/>
  <c r="H6468" i="6" s="1"/>
  <c r="B6444" i="6"/>
  <c r="B6372" i="6"/>
  <c r="H6372" i="6" s="1" a="1"/>
  <c r="H6372" i="6" s="1"/>
  <c r="B6708" i="6"/>
  <c r="H6708" i="6" s="1" a="1"/>
  <c r="H6708" i="6" s="1"/>
  <c r="B6612" i="6"/>
  <c r="H6612" i="6" s="1" a="1"/>
  <c r="H6612" i="6" s="1"/>
  <c r="B6900" i="6"/>
  <c r="H6900" i="6" s="1" a="1"/>
  <c r="H6900" i="6" s="1"/>
  <c r="B6396" i="6"/>
  <c r="H6396" i="6" s="1" a="1"/>
  <c r="H6396" i="6" s="1"/>
  <c r="B6300" i="6"/>
  <c r="H6300" i="6" s="1" a="1"/>
  <c r="H6300" i="6" s="1"/>
  <c r="B6276" i="6"/>
  <c r="B6156" i="6"/>
  <c r="B6324" i="6"/>
  <c r="H6324" i="6" s="1" a="1"/>
  <c r="H6324" i="6" s="1"/>
  <c r="B6180" i="6"/>
  <c r="B6108" i="6"/>
  <c r="B6084" i="6"/>
  <c r="B6036" i="6"/>
  <c r="H6036" i="6" s="1" a="1"/>
  <c r="H6036" i="6" s="1"/>
  <c r="B6132" i="6"/>
  <c r="B6060" i="6"/>
  <c r="H6060" i="6" s="1" a="1"/>
  <c r="H6060" i="6" s="1"/>
  <c r="B5988" i="6"/>
  <c r="H5988" i="6" s="1" a="1"/>
  <c r="H5988" i="6" s="1"/>
  <c r="B6348" i="6"/>
  <c r="H6348" i="6" s="1" a="1"/>
  <c r="H6348" i="6" s="1"/>
  <c r="B6252" i="6"/>
  <c r="H6252" i="6" s="1" a="1"/>
  <c r="H6252" i="6" s="1"/>
  <c r="B6228" i="6"/>
  <c r="H6228" i="6" s="1" a="1"/>
  <c r="H6228" i="6" s="1"/>
  <c r="B6204" i="6"/>
  <c r="H6204" i="6" s="1" a="1"/>
  <c r="H6204" i="6" s="1"/>
  <c r="B5964" i="6"/>
  <c r="H5964" i="6" s="1" a="1"/>
  <c r="H5964" i="6" s="1"/>
  <c r="B5892" i="6"/>
  <c r="H5892" i="6" s="1" a="1"/>
  <c r="H5892" i="6" s="1"/>
  <c r="B5820" i="6"/>
  <c r="H5820" i="6" s="1" a="1"/>
  <c r="H5820" i="6" s="1"/>
  <c r="B5724" i="6"/>
  <c r="H5724" i="6" s="1" a="1"/>
  <c r="H5724" i="6" s="1"/>
  <c r="B5412" i="6"/>
  <c r="H5412" i="6" s="1" a="1"/>
  <c r="H5412" i="6" s="1"/>
  <c r="B5940" i="6"/>
  <c r="B5868" i="6"/>
  <c r="H5868" i="6" s="1" a="1"/>
  <c r="H5868" i="6" s="1"/>
  <c r="B5796" i="6"/>
  <c r="H5796" i="6" s="1" a="1"/>
  <c r="H5796" i="6" s="1"/>
  <c r="B5700" i="6"/>
  <c r="H5700" i="6" s="1" a="1"/>
  <c r="H5700" i="6" s="1"/>
  <c r="B5652" i="6"/>
  <c r="H5652" i="6" s="1" a="1"/>
  <c r="H5652" i="6" s="1"/>
  <c r="B5580" i="6"/>
  <c r="H5580" i="6" s="1" a="1"/>
  <c r="H5580" i="6" s="1"/>
  <c r="B5532" i="6"/>
  <c r="H5532" i="6" s="1" a="1"/>
  <c r="H5532" i="6" s="1"/>
  <c r="B5484" i="6"/>
  <c r="H5484" i="6" s="1" a="1"/>
  <c r="H5484" i="6" s="1"/>
  <c r="B5364" i="6"/>
  <c r="H5364" i="6" s="1" a="1"/>
  <c r="H5364" i="6" s="1"/>
  <c r="B5316" i="6"/>
  <c r="H5316" i="6" s="1" a="1"/>
  <c r="H5316" i="6" s="1"/>
  <c r="B5268" i="6"/>
  <c r="H5268" i="6" s="1" a="1"/>
  <c r="H5268" i="6" s="1"/>
  <c r="B5844" i="6"/>
  <c r="H5844" i="6" s="1" a="1"/>
  <c r="H5844" i="6" s="1"/>
  <c r="B5772" i="6"/>
  <c r="H5772" i="6" s="1" a="1"/>
  <c r="H5772" i="6" s="1"/>
  <c r="B5676" i="6"/>
  <c r="H5676" i="6" s="1" a="1"/>
  <c r="H5676" i="6" s="1"/>
  <c r="B5628" i="6"/>
  <c r="H5628" i="6" s="1" a="1"/>
  <c r="H5628" i="6" s="1"/>
  <c r="B5436" i="6"/>
  <c r="H5436" i="6" s="1" a="1"/>
  <c r="H5436" i="6" s="1"/>
  <c r="B5388" i="6"/>
  <c r="H5388" i="6" s="1" a="1"/>
  <c r="H5388" i="6" s="1"/>
  <c r="B6012" i="6"/>
  <c r="H6012" i="6" s="1" a="1"/>
  <c r="H6012" i="6" s="1"/>
  <c r="B5916" i="6"/>
  <c r="H5916" i="6" s="1" a="1"/>
  <c r="H5916" i="6" s="1"/>
  <c r="B5748" i="6"/>
  <c r="H5748" i="6" s="1" a="1"/>
  <c r="H5748" i="6" s="1"/>
  <c r="B5604" i="6"/>
  <c r="H5604" i="6" s="1" a="1"/>
  <c r="H5604" i="6" s="1"/>
  <c r="B5556" i="6"/>
  <c r="H5556" i="6" s="1" a="1"/>
  <c r="H5556" i="6" s="1"/>
  <c r="B5508" i="6"/>
  <c r="H5508" i="6" s="1" a="1"/>
  <c r="H5508" i="6" s="1"/>
  <c r="B5460" i="6"/>
  <c r="H5460" i="6" s="1" a="1"/>
  <c r="H5460" i="6" s="1"/>
  <c r="B5340" i="6"/>
  <c r="H5340" i="6" s="1" a="1"/>
  <c r="H5340" i="6" s="1"/>
  <c r="B5292" i="6"/>
  <c r="H5292" i="6" s="1" a="1"/>
  <c r="H5292" i="6" s="1"/>
  <c r="B5196" i="6"/>
  <c r="H5196" i="6" s="1" a="1"/>
  <c r="H5196" i="6" s="1"/>
  <c r="B5124" i="6"/>
  <c r="B5100" i="6"/>
  <c r="B5004" i="6"/>
  <c r="B4884" i="6"/>
  <c r="H4884" i="6" s="1" a="1"/>
  <c r="H4884" i="6" s="1"/>
  <c r="B4836" i="6"/>
  <c r="H4836" i="6" s="1" a="1"/>
  <c r="H4836" i="6" s="1"/>
  <c r="B4788" i="6"/>
  <c r="H4788" i="6" s="1" a="1"/>
  <c r="H4788" i="6" s="1"/>
  <c r="B4740" i="6"/>
  <c r="H4740" i="6" s="1" a="1"/>
  <c r="H4740" i="6" s="1"/>
  <c r="B4692" i="6"/>
  <c r="H4692" i="6" s="1" a="1"/>
  <c r="H4692" i="6" s="1"/>
  <c r="B4644" i="6"/>
  <c r="H4644" i="6" s="1" a="1"/>
  <c r="H4644" i="6" s="1"/>
  <c r="B4596" i="6"/>
  <c r="H4596" i="6" s="1" a="1"/>
  <c r="H4596" i="6" s="1"/>
  <c r="B4452" i="6"/>
  <c r="B4356" i="6"/>
  <c r="B4260" i="6"/>
  <c r="B5220" i="6"/>
  <c r="H5220" i="6" s="1" a="1"/>
  <c r="H5220" i="6" s="1"/>
  <c r="B5076" i="6"/>
  <c r="B4980" i="6"/>
  <c r="B4812" i="6"/>
  <c r="H4812" i="6" s="1" a="1"/>
  <c r="H4812" i="6" s="1"/>
  <c r="B4548" i="6"/>
  <c r="H4548" i="6" s="1" a="1"/>
  <c r="H4548" i="6" s="1"/>
  <c r="B4500" i="6"/>
  <c r="H4500" i="6" s="1" a="1"/>
  <c r="H4500" i="6" s="1"/>
  <c r="B4404" i="6"/>
  <c r="H4404" i="6" s="1" a="1"/>
  <c r="H4404" i="6" s="1"/>
  <c r="B4380" i="6"/>
  <c r="B4332" i="6"/>
  <c r="B4236" i="6"/>
  <c r="B4140" i="6"/>
  <c r="B4092" i="6"/>
  <c r="B5148" i="6"/>
  <c r="H5148" i="6" s="1" a="1"/>
  <c r="H5148" i="6" s="1"/>
  <c r="B5052" i="6"/>
  <c r="B4956" i="6"/>
  <c r="B4908" i="6"/>
  <c r="H4908" i="6" s="1" a="1"/>
  <c r="H4908" i="6" s="1"/>
  <c r="B4860" i="6"/>
  <c r="H4860" i="6" s="1" a="1"/>
  <c r="H4860" i="6" s="1"/>
  <c r="B4764" i="6"/>
  <c r="H4764" i="6" s="1" a="1"/>
  <c r="H4764" i="6" s="1"/>
  <c r="B4716" i="6"/>
  <c r="H4716" i="6" s="1" a="1"/>
  <c r="H4716" i="6" s="1"/>
  <c r="B4668" i="6"/>
  <c r="H4668" i="6" s="1" a="1"/>
  <c r="H4668" i="6" s="1"/>
  <c r="B4620" i="6"/>
  <c r="H4620" i="6" s="1" a="1"/>
  <c r="H4620" i="6" s="1"/>
  <c r="B4572" i="6"/>
  <c r="H4572" i="6" s="1" a="1"/>
  <c r="H4572" i="6" s="1"/>
  <c r="B4476" i="6"/>
  <c r="B4308" i="6"/>
  <c r="B4212" i="6"/>
  <c r="B4116" i="6"/>
  <c r="B4068" i="6"/>
  <c r="B3996" i="6"/>
  <c r="B3900" i="6"/>
  <c r="B5244" i="6"/>
  <c r="H5244" i="6" s="1" a="1"/>
  <c r="H5244" i="6" s="1"/>
  <c r="B5172" i="6"/>
  <c r="H5172" i="6" s="1" a="1"/>
  <c r="H5172" i="6" s="1"/>
  <c r="B5028" i="6"/>
  <c r="B4932" i="6"/>
  <c r="B4524" i="6"/>
  <c r="H4524" i="6" s="1" a="1"/>
  <c r="H4524" i="6" s="1"/>
  <c r="B4428" i="6"/>
  <c r="H4428" i="6" s="1" a="1"/>
  <c r="H4428" i="6" s="1"/>
  <c r="B4284" i="6"/>
  <c r="B4188" i="6"/>
  <c r="B3972" i="6"/>
  <c r="B3876" i="6"/>
  <c r="B4164" i="6"/>
  <c r="B3948" i="6"/>
  <c r="B3804" i="6"/>
  <c r="B3708" i="6"/>
  <c r="B3612" i="6"/>
  <c r="B3516" i="6"/>
  <c r="B3180" i="6"/>
  <c r="H3180" i="6" s="1" a="1"/>
  <c r="H3180" i="6" s="1"/>
  <c r="B3108" i="6"/>
  <c r="H3108" i="6" s="1" a="1"/>
  <c r="H3108" i="6" s="1"/>
  <c r="B2892" i="6"/>
  <c r="B2820" i="6"/>
  <c r="H2820" i="6" s="1" a="1"/>
  <c r="H2820" i="6" s="1"/>
  <c r="B2748" i="6"/>
  <c r="H2748" i="6" s="1" a="1"/>
  <c r="H2748" i="6" s="1"/>
  <c r="B2724" i="6"/>
  <c r="H2724" i="6" s="1" a="1"/>
  <c r="H2724" i="6" s="1"/>
  <c r="B2628" i="6"/>
  <c r="H2628" i="6" s="1" a="1"/>
  <c r="H2628" i="6" s="1"/>
  <c r="B2604" i="6"/>
  <c r="H2604" i="6" s="1" a="1"/>
  <c r="H2604" i="6" s="1"/>
  <c r="B3924" i="6"/>
  <c r="B3780" i="6"/>
  <c r="B3684" i="6"/>
  <c r="B3588" i="6"/>
  <c r="B3492" i="6"/>
  <c r="B3468" i="6"/>
  <c r="B3276" i="6"/>
  <c r="H3276" i="6" s="1" a="1"/>
  <c r="H3276" i="6" s="1"/>
  <c r="B3252" i="6"/>
  <c r="H3252" i="6" s="1" a="1"/>
  <c r="H3252" i="6" s="1"/>
  <c r="B3060" i="6"/>
  <c r="B2988" i="6"/>
  <c r="B2964" i="6"/>
  <c r="B2700" i="6"/>
  <c r="H2700" i="6" s="1" a="1"/>
  <c r="H2700" i="6" s="1"/>
  <c r="B2676" i="6"/>
  <c r="H2676" i="6" s="1" a="1"/>
  <c r="H2676" i="6" s="1"/>
  <c r="B4044" i="6"/>
  <c r="B3852" i="6"/>
  <c r="B3756" i="6"/>
  <c r="B3660" i="6"/>
  <c r="B3564" i="6"/>
  <c r="B3420" i="6"/>
  <c r="B3396" i="6"/>
  <c r="B3372" i="6"/>
  <c r="B3348" i="6"/>
  <c r="B3324" i="6"/>
  <c r="B3300" i="6"/>
  <c r="B3132" i="6"/>
  <c r="H3132" i="6" s="1" a="1"/>
  <c r="H3132" i="6" s="1"/>
  <c r="B3084" i="6"/>
  <c r="H3084" i="6" s="1" a="1"/>
  <c r="H3084" i="6" s="1"/>
  <c r="B3036" i="6"/>
  <c r="B2940" i="6"/>
  <c r="B2916" i="6"/>
  <c r="B4020" i="6"/>
  <c r="B3828" i="6"/>
  <c r="B3732" i="6"/>
  <c r="B3636" i="6"/>
  <c r="B3540" i="6"/>
  <c r="B3444" i="6"/>
  <c r="B3228" i="6"/>
  <c r="H3228" i="6" s="1" a="1"/>
  <c r="H3228" i="6" s="1"/>
  <c r="B3156" i="6"/>
  <c r="H3156" i="6" s="1" a="1"/>
  <c r="H3156" i="6" s="1"/>
  <c r="B2532" i="6"/>
  <c r="H2532" i="6" s="1" a="1"/>
  <c r="H2532" i="6" s="1"/>
  <c r="B2460" i="6"/>
  <c r="B2412" i="6"/>
  <c r="B2172" i="6"/>
  <c r="H2172" i="6" s="1" a="1"/>
  <c r="H2172" i="6" s="1"/>
  <c r="B2052" i="6"/>
  <c r="B1956" i="6"/>
  <c r="B1812" i="6"/>
  <c r="H1812" i="6" s="1" a="1"/>
  <c r="H1812" i="6" s="1"/>
  <c r="B1716" i="6"/>
  <c r="H1716" i="6" s="1" a="1"/>
  <c r="H1716" i="6" s="1"/>
  <c r="B3204" i="6"/>
  <c r="H3204" i="6" s="1" a="1"/>
  <c r="H3204" i="6" s="1"/>
  <c r="B2772" i="6"/>
  <c r="H2772" i="6" s="1" a="1"/>
  <c r="H2772" i="6" s="1"/>
  <c r="B2652" i="6"/>
  <c r="H2652" i="6" s="1" a="1"/>
  <c r="H2652" i="6" s="1"/>
  <c r="B2580" i="6"/>
  <c r="H2580" i="6" s="1" a="1"/>
  <c r="H2580" i="6" s="1"/>
  <c r="B2508" i="6"/>
  <c r="H2508" i="6" s="1" a="1"/>
  <c r="H2508" i="6" s="1"/>
  <c r="B2484" i="6"/>
  <c r="B2124" i="6"/>
  <c r="B2028" i="6"/>
  <c r="B1932" i="6"/>
  <c r="B1788" i="6"/>
  <c r="H1788" i="6" s="1" a="1"/>
  <c r="H1788" i="6" s="1"/>
  <c r="B1692" i="6"/>
  <c r="H1692" i="6" s="1" a="1"/>
  <c r="H1692" i="6" s="1"/>
  <c r="B1572" i="6"/>
  <c r="B1404" i="6"/>
  <c r="H1404" i="6" s="1" a="1"/>
  <c r="H1404" i="6" s="1"/>
  <c r="B3012" i="6"/>
  <c r="B2868" i="6"/>
  <c r="H2868" i="6" s="1" a="1"/>
  <c r="H2868" i="6" s="1"/>
  <c r="B2556" i="6"/>
  <c r="H2556" i="6" s="1" a="1"/>
  <c r="H2556" i="6" s="1"/>
  <c r="B2388" i="6"/>
  <c r="B2364" i="6"/>
  <c r="H2364" i="6" s="1" a="1"/>
  <c r="H2364" i="6" s="1"/>
  <c r="B2340" i="6"/>
  <c r="B2316" i="6"/>
  <c r="H2316" i="6" s="1" a="1"/>
  <c r="H2316" i="6" s="1"/>
  <c r="B2292" i="6"/>
  <c r="H2292" i="6" s="1" a="1"/>
  <c r="H2292" i="6" s="1"/>
  <c r="B2268" i="6"/>
  <c r="H2268" i="6" s="1" a="1"/>
  <c r="H2268" i="6" s="1"/>
  <c r="B2244" i="6"/>
  <c r="H2244" i="6" s="1" a="1"/>
  <c r="H2244" i="6" s="1"/>
  <c r="B2220" i="6"/>
  <c r="H2220" i="6" s="1" a="1"/>
  <c r="H2220" i="6" s="1"/>
  <c r="B2196" i="6"/>
  <c r="H2196" i="6" s="1" a="1"/>
  <c r="H2196" i="6" s="1"/>
  <c r="B2148" i="6"/>
  <c r="H2148" i="6" s="1" a="1"/>
  <c r="H2148" i="6" s="1"/>
  <c r="B2100" i="6"/>
  <c r="B2004" i="6"/>
  <c r="B1908" i="6"/>
  <c r="B1860" i="6"/>
  <c r="B1764" i="6"/>
  <c r="H1764" i="6" s="1" a="1"/>
  <c r="H1764" i="6" s="1"/>
  <c r="B1668" i="6"/>
  <c r="H1668" i="6" s="1" a="1"/>
  <c r="H1668" i="6" s="1"/>
  <c r="B1644" i="6"/>
  <c r="B1620" i="6"/>
  <c r="B1596" i="6"/>
  <c r="H1596" i="6" s="1" a="1"/>
  <c r="H1596" i="6" s="1"/>
  <c r="B1500" i="6"/>
  <c r="B1476" i="6"/>
  <c r="B1428" i="6"/>
  <c r="H1428" i="6" s="1" a="1"/>
  <c r="H1428" i="6" s="1"/>
  <c r="B2844" i="6"/>
  <c r="H2844" i="6" s="1" a="1"/>
  <c r="H2844" i="6" s="1"/>
  <c r="B2796" i="6"/>
  <c r="B2436" i="6"/>
  <c r="B2076" i="6"/>
  <c r="B1980" i="6"/>
  <c r="B1884" i="6"/>
  <c r="B1836" i="6"/>
  <c r="H1836" i="6" s="1" a="1"/>
  <c r="H1836" i="6" s="1"/>
  <c r="B1740" i="6"/>
  <c r="H1740" i="6" s="1" a="1"/>
  <c r="H1740" i="6" s="1"/>
  <c r="B1548" i="6"/>
  <c r="H1548" i="6" s="1" a="1"/>
  <c r="H1548" i="6" s="1"/>
  <c r="B1524" i="6"/>
  <c r="H1524" i="6" s="1" a="1"/>
  <c r="H1524" i="6" s="1"/>
  <c r="B1452" i="6"/>
  <c r="H1452" i="6" s="1" a="1"/>
  <c r="H1452" i="6" s="1"/>
  <c r="B1356" i="6"/>
  <c r="B1284" i="6"/>
  <c r="H1284" i="6" s="1" a="1"/>
  <c r="H1284" i="6" s="1"/>
  <c r="B1140" i="6"/>
  <c r="B1044" i="6"/>
  <c r="B1020" i="6"/>
  <c r="B996" i="6"/>
  <c r="B828" i="6"/>
  <c r="H828" i="6" s="1" a="1"/>
  <c r="H828" i="6" s="1"/>
  <c r="B756" i="6"/>
  <c r="H756" i="6" s="1" a="1"/>
  <c r="H756" i="6" s="1"/>
  <c r="B732" i="6"/>
  <c r="B708" i="6"/>
  <c r="B684" i="6"/>
  <c r="B564" i="6"/>
  <c r="H564" i="6" s="1" a="1"/>
  <c r="H564" i="6" s="1"/>
  <c r="B444" i="6"/>
  <c r="B300" i="6"/>
  <c r="B108" i="6"/>
  <c r="B252" i="6"/>
  <c r="H252" i="6" s="1" a="1"/>
  <c r="H252" i="6" s="1"/>
  <c r="B1308" i="6"/>
  <c r="B1236" i="6"/>
  <c r="B1212" i="6"/>
  <c r="B1116" i="6"/>
  <c r="B972" i="6"/>
  <c r="B924" i="6"/>
  <c r="B660" i="6"/>
  <c r="B420" i="6"/>
  <c r="B396" i="6"/>
  <c r="H396" i="6" s="1" a="1"/>
  <c r="H396" i="6" s="1"/>
  <c r="B84" i="6"/>
  <c r="H84" i="6" s="1" a="1"/>
  <c r="H84" i="6" s="1"/>
  <c r="B1188" i="6"/>
  <c r="B1092" i="6"/>
  <c r="B948" i="6"/>
  <c r="B876" i="6"/>
  <c r="B804" i="6"/>
  <c r="H804" i="6" s="1" a="1"/>
  <c r="H804" i="6" s="1"/>
  <c r="B516" i="6"/>
  <c r="H516" i="6" s="1" a="1"/>
  <c r="H516" i="6" s="1"/>
  <c r="B492" i="6"/>
  <c r="H492" i="6" s="1" a="1"/>
  <c r="H492" i="6" s="1"/>
  <c r="B468" i="6"/>
  <c r="H468" i="6" s="1" a="1"/>
  <c r="H468" i="6" s="1"/>
  <c r="B372" i="6"/>
  <c r="B348" i="6"/>
  <c r="B324" i="6"/>
  <c r="B204" i="6"/>
  <c r="B132" i="6"/>
  <c r="B540" i="6"/>
  <c r="H540" i="6" s="1" a="1"/>
  <c r="H540" i="6" s="1"/>
  <c r="B276" i="6"/>
  <c r="B228" i="6"/>
  <c r="H228" i="6" s="1" a="1"/>
  <c r="H228" i="6" s="1"/>
  <c r="B180" i="6"/>
  <c r="B156" i="6"/>
  <c r="H156" i="6" s="1" a="1"/>
  <c r="H156" i="6" s="1"/>
  <c r="B1380" i="6"/>
  <c r="B1332" i="6"/>
  <c r="B1260" i="6"/>
  <c r="B1164" i="6"/>
  <c r="B1068" i="6"/>
  <c r="B900" i="6"/>
  <c r="B852" i="6"/>
  <c r="B780" i="6"/>
  <c r="H780" i="6" s="1" a="1"/>
  <c r="H780" i="6" s="1"/>
  <c r="B636" i="6"/>
  <c r="H636" i="6" s="1" a="1"/>
  <c r="H636" i="6" s="1"/>
  <c r="B612" i="6"/>
  <c r="H612" i="6" s="1" a="1"/>
  <c r="H612" i="6" s="1"/>
  <c r="B588" i="6"/>
  <c r="H588" i="6" s="1" a="1"/>
  <c r="H588" i="6" s="1"/>
  <c r="E198" i="6" a="1"/>
  <c r="E198" i="6" s="1"/>
  <c r="E2214" i="6" a="1"/>
  <c r="E2214" i="6" s="1"/>
  <c r="E6174" i="6" a="1"/>
  <c r="E6174" i="6" s="1"/>
  <c r="E6966" i="6" a="1"/>
  <c r="E6966" i="6" s="1"/>
  <c r="H1041" i="6" a="1"/>
  <c r="H1041" i="6" s="1"/>
  <c r="I1041" i="6" s="1"/>
  <c r="J1041" i="6" s="1"/>
  <c r="H297" i="6" a="1"/>
  <c r="H297" i="6" s="1"/>
  <c r="I297" i="6" s="1"/>
  <c r="J297" i="6" s="1"/>
  <c r="H1329" i="6" a="1"/>
  <c r="H1329" i="6" s="1"/>
  <c r="I1329" i="6" s="1"/>
  <c r="J1329" i="6" s="1"/>
  <c r="H945" i="6" a="1"/>
  <c r="H945" i="6" s="1"/>
  <c r="I945" i="6" s="1"/>
  <c r="J945" i="6" s="1"/>
  <c r="H537" i="6" a="1"/>
  <c r="H537" i="6" s="1"/>
  <c r="I537" i="6" s="1"/>
  <c r="J537" i="6" s="1"/>
  <c r="H729" i="6" a="1"/>
  <c r="H729" i="6" s="1"/>
  <c r="I729" i="6" s="1"/>
  <c r="J729" i="6" s="1"/>
  <c r="I1065" i="6"/>
  <c r="J1065" i="6" s="1"/>
  <c r="H1473" i="6" a="1"/>
  <c r="H1473" i="6" s="1"/>
  <c r="I1473" i="6" s="1"/>
  <c r="J1473" i="6" s="1"/>
  <c r="H2217" i="6" a="1"/>
  <c r="H2217" i="6" s="1"/>
  <c r="I2217" i="6" s="1"/>
  <c r="J2217" i="6" s="1"/>
  <c r="H2313" i="6" a="1"/>
  <c r="H2313" i="6" s="1"/>
  <c r="I2313" i="6" s="1"/>
  <c r="J2313" i="6" s="1"/>
  <c r="H2769" i="6" a="1"/>
  <c r="H2769" i="6" s="1"/>
  <c r="I2769" i="6" s="1"/>
  <c r="J2769" i="6" s="1"/>
  <c r="H2673" i="6" a="1"/>
  <c r="H2673" i="6" s="1"/>
  <c r="I2673" i="6" s="1"/>
  <c r="J2673" i="6" s="1"/>
  <c r="I2337" i="6"/>
  <c r="J2337" i="6" s="1"/>
  <c r="H2937" i="6" a="1"/>
  <c r="H2937" i="6" s="1"/>
  <c r="I2937" i="6" s="1"/>
  <c r="J2937" i="6" s="1"/>
  <c r="I3969" i="6"/>
  <c r="J3969" i="6" s="1"/>
  <c r="H2913" i="6" a="1"/>
  <c r="H2913" i="6" s="1"/>
  <c r="I2913" i="6" s="1"/>
  <c r="J2913" i="6" s="1"/>
  <c r="I3513" i="6"/>
  <c r="J3513" i="6" s="1"/>
  <c r="H2985" i="6" a="1"/>
  <c r="H2985" i="6" s="1"/>
  <c r="I2985" i="6" s="1"/>
  <c r="J2985" i="6" s="1"/>
  <c r="H4737" i="6" a="1"/>
  <c r="H4737" i="6" s="1"/>
  <c r="I4737" i="6" s="1"/>
  <c r="J4737" i="6" s="1"/>
  <c r="H4209" i="6" a="1"/>
  <c r="H4209" i="6" s="1"/>
  <c r="I4209" i="6" s="1"/>
  <c r="J4209" i="6" s="1"/>
  <c r="H4521" i="6" a="1"/>
  <c r="H4521" i="6" s="1"/>
  <c r="I4521" i="6" s="1"/>
  <c r="J4521" i="6" s="1"/>
  <c r="H4089" i="6" a="1"/>
  <c r="H4089" i="6" s="1"/>
  <c r="I4089" i="6" s="1"/>
  <c r="J4089" i="6" s="1"/>
  <c r="H4569" i="6" a="1"/>
  <c r="H4569" i="6" s="1"/>
  <c r="I4569" i="6" s="1"/>
  <c r="J4569" i="6" s="1"/>
  <c r="H4761" i="6" a="1"/>
  <c r="H4761" i="6" s="1"/>
  <c r="I4761" i="6" s="1"/>
  <c r="J4761" i="6" s="1"/>
  <c r="H5169" i="6" a="1"/>
  <c r="H5169" i="6" s="1"/>
  <c r="I5169" i="6" s="1"/>
  <c r="J5169" i="6" s="1"/>
  <c r="H4425" i="6" a="1"/>
  <c r="H4425" i="6" s="1"/>
  <c r="I4425" i="6" s="1"/>
  <c r="J4425" i="6" s="1"/>
  <c r="H5145" i="6" a="1"/>
  <c r="H5145" i="6" s="1"/>
  <c r="I5145" i="6" s="1"/>
  <c r="J5145" i="6" s="1"/>
  <c r="H5769" i="6" a="1"/>
  <c r="H5769" i="6" s="1"/>
  <c r="I5769" i="6" s="1"/>
  <c r="J5769" i="6" s="1"/>
  <c r="H5577" i="6" a="1"/>
  <c r="H5577" i="6" s="1"/>
  <c r="I5577" i="6" s="1"/>
  <c r="J5577" i="6" s="1"/>
  <c r="H5457" i="6" a="1"/>
  <c r="H5457" i="6" s="1"/>
  <c r="I5457" i="6" s="1"/>
  <c r="J5457" i="6" s="1"/>
  <c r="H5625" i="6" a="1"/>
  <c r="H5625" i="6" s="1"/>
  <c r="I5625" i="6" s="1"/>
  <c r="J5625" i="6" s="1"/>
  <c r="H6633" i="6" a="1"/>
  <c r="H6633" i="6" s="1"/>
  <c r="I6633" i="6" s="1"/>
  <c r="J6633" i="6" s="1"/>
  <c r="H6441" i="6" a="1"/>
  <c r="H6441" i="6" s="1"/>
  <c r="I6441" i="6" s="1"/>
  <c r="J6441" i="6" s="1"/>
  <c r="H6657" i="6" a="1"/>
  <c r="H6657" i="6" s="1"/>
  <c r="I6657" i="6" s="1"/>
  <c r="J6657" i="6" s="1"/>
  <c r="H6561" i="6" a="1"/>
  <c r="H6561" i="6" s="1"/>
  <c r="I6561" i="6" s="1"/>
  <c r="J6561" i="6" s="1"/>
  <c r="H6897" i="6" a="1"/>
  <c r="H6897" i="6" s="1"/>
  <c r="I6897" i="6" s="1"/>
  <c r="J6897" i="6" s="1"/>
  <c r="H6945" i="6" a="1"/>
  <c r="H6945" i="6" s="1"/>
  <c r="I6945" i="6" s="1"/>
  <c r="J6945" i="6" s="1"/>
  <c r="H7785" i="6" a="1"/>
  <c r="H7785" i="6" s="1"/>
  <c r="I7785" i="6" s="1"/>
  <c r="J7785" i="6" s="1"/>
  <c r="H7905" i="6" a="1"/>
  <c r="H7905" i="6" s="1"/>
  <c r="I7905" i="6" s="1"/>
  <c r="J7905" i="6" s="1"/>
  <c r="I370" i="6"/>
  <c r="J370" i="6" s="1"/>
  <c r="I1210" i="6"/>
  <c r="J1210" i="6" s="1"/>
  <c r="H226" i="6" a="1"/>
  <c r="H226" i="6" s="1"/>
  <c r="I226" i="6" s="1"/>
  <c r="J226" i="6" s="1"/>
  <c r="H562" i="6" a="1"/>
  <c r="H562" i="6" s="1"/>
  <c r="H946" i="6" a="1"/>
  <c r="H946" i="6" s="1"/>
  <c r="H634" i="6" a="1"/>
  <c r="H634" i="6" s="1"/>
  <c r="I922" i="6"/>
  <c r="J922" i="6" s="1"/>
  <c r="H1234" i="6" a="1"/>
  <c r="H1234" i="6" s="1"/>
  <c r="H274" i="6" a="1"/>
  <c r="H274" i="6" s="1"/>
  <c r="I274" i="6" s="1"/>
  <c r="J274" i="6" s="1"/>
  <c r="H514" i="6" a="1"/>
  <c r="H514" i="6" s="1"/>
  <c r="H826" i="6" a="1"/>
  <c r="H826" i="6" s="1"/>
  <c r="H1090" i="6" a="1"/>
  <c r="H1090" i="6" s="1"/>
  <c r="I1090" i="6" s="1"/>
  <c r="J1090" i="6" s="1"/>
  <c r="H1570" i="6" a="1"/>
  <c r="H1570" i="6" s="1"/>
  <c r="I1570" i="6" s="1"/>
  <c r="J1570" i="6" s="1"/>
  <c r="I2050" i="6"/>
  <c r="J2050" i="6" s="1"/>
  <c r="H1522" i="6" a="1"/>
  <c r="H1522" i="6" s="1"/>
  <c r="I1522" i="6" s="1"/>
  <c r="J1522" i="6" s="1"/>
  <c r="H1738" i="6" a="1"/>
  <c r="H1738" i="6" s="1"/>
  <c r="I1738" i="6" s="1"/>
  <c r="J1738" i="6" s="1"/>
  <c r="I1978" i="6"/>
  <c r="J1978" i="6" s="1"/>
  <c r="I2242" i="6"/>
  <c r="J2242" i="6" s="1"/>
  <c r="H2386" i="6" a="1"/>
  <c r="H2386" i="6" s="1"/>
  <c r="I2386" i="6" s="1"/>
  <c r="J2386" i="6" s="1"/>
  <c r="H3226" i="6" a="1"/>
  <c r="H3226" i="6" s="1"/>
  <c r="I3226" i="6" s="1"/>
  <c r="J3226" i="6" s="1"/>
  <c r="I2002" i="6"/>
  <c r="J2002" i="6" s="1"/>
  <c r="H2338" i="6" a="1"/>
  <c r="H2338" i="6" s="1"/>
  <c r="I2338" i="6" s="1"/>
  <c r="J2338" i="6" s="1"/>
  <c r="I1402" i="6"/>
  <c r="J1402" i="6" s="1"/>
  <c r="H1690" i="6" a="1"/>
  <c r="H1690" i="6" s="1"/>
  <c r="I1690" i="6" s="1"/>
  <c r="J1690" i="6" s="1"/>
  <c r="I2122" i="6"/>
  <c r="J2122" i="6" s="1"/>
  <c r="I3610" i="6"/>
  <c r="J3610" i="6" s="1"/>
  <c r="H2914" i="6" a="1"/>
  <c r="H2914" i="6" s="1"/>
  <c r="H3346" i="6" a="1"/>
  <c r="H3346" i="6" s="1"/>
  <c r="I3346" i="6" s="1"/>
  <c r="J3346" i="6" s="1"/>
  <c r="I3538" i="6"/>
  <c r="J3538" i="6" s="1"/>
  <c r="I4018" i="6"/>
  <c r="J4018" i="6" s="1"/>
  <c r="H3130" i="6" a="1"/>
  <c r="H3130" i="6" s="1"/>
  <c r="I3130" i="6" s="1"/>
  <c r="J3130" i="6" s="1"/>
  <c r="I3562" i="6"/>
  <c r="J3562" i="6" s="1"/>
  <c r="I4186" i="6"/>
  <c r="J4186" i="6" s="1"/>
  <c r="H3250" i="6" a="1"/>
  <c r="H3250" i="6" s="1"/>
  <c r="I3250" i="6" s="1"/>
  <c r="J3250" i="6" s="1"/>
  <c r="I3682" i="6"/>
  <c r="J3682" i="6" s="1"/>
  <c r="I3946" i="6"/>
  <c r="J3946" i="6" s="1"/>
  <c r="I4834" i="6"/>
  <c r="J4834" i="6" s="1"/>
  <c r="I5050" i="6"/>
  <c r="J5050" i="6" s="1"/>
  <c r="H5290" i="6" a="1"/>
  <c r="H5290" i="6" s="1"/>
  <c r="I5290" i="6" s="1"/>
  <c r="J5290" i="6" s="1"/>
  <c r="H5578" i="6" a="1"/>
  <c r="H5578" i="6" s="1"/>
  <c r="H5866" i="6" a="1"/>
  <c r="H5866" i="6" s="1"/>
  <c r="I5866" i="6" s="1"/>
  <c r="J5866" i="6" s="1"/>
  <c r="H5722" i="6" a="1"/>
  <c r="H5722" i="6" s="1"/>
  <c r="H5362" i="6" a="1"/>
  <c r="H5362" i="6" s="1"/>
  <c r="I5362" i="6" s="1"/>
  <c r="J5362" i="6" s="1"/>
  <c r="H5602" i="6" a="1"/>
  <c r="H5602" i="6" s="1"/>
  <c r="H5410" i="6" a="1"/>
  <c r="H5410" i="6" s="1"/>
  <c r="I5410" i="6" s="1"/>
  <c r="J5410" i="6" s="1"/>
  <c r="H5818" i="6" a="1"/>
  <c r="H5818" i="6" s="1"/>
  <c r="H6130" i="6" a="1"/>
  <c r="H6130" i="6" s="1"/>
  <c r="I6130" i="6" s="1"/>
  <c r="J6130" i="6" s="1"/>
  <c r="H6058" i="6" a="1"/>
  <c r="H6058" i="6" s="1"/>
  <c r="I6058" i="6" s="1"/>
  <c r="J6058" i="6" s="1"/>
  <c r="H6274" i="6" a="1"/>
  <c r="H6274" i="6" s="1"/>
  <c r="I6274" i="6" s="1"/>
  <c r="J6274" i="6" s="1"/>
  <c r="H6178" i="6" a="1"/>
  <c r="H6178" i="6" s="1"/>
  <c r="I6178" i="6" s="1"/>
  <c r="J6178" i="6" s="1"/>
  <c r="H6658" i="6" a="1"/>
  <c r="H6658" i="6" s="1"/>
  <c r="H6802" i="6" a="1"/>
  <c r="H6802" i="6" s="1"/>
  <c r="I6802" i="6" s="1"/>
  <c r="J6802" i="6" s="1"/>
  <c r="H6730" i="6" a="1"/>
  <c r="H6730" i="6" s="1"/>
  <c r="I6730" i="6" s="1"/>
  <c r="J6730" i="6" s="1"/>
  <c r="H6682" i="6" a="1"/>
  <c r="H6682" i="6" s="1"/>
  <c r="I6682" i="6" s="1"/>
  <c r="J6682" i="6" s="1"/>
  <c r="H6706" i="6" a="1"/>
  <c r="H6706" i="6" s="1"/>
  <c r="I6706" i="6" s="1"/>
  <c r="J6706" i="6" s="1"/>
  <c r="H6970" i="6" a="1"/>
  <c r="H6970" i="6" s="1"/>
  <c r="I6970" i="6" s="1"/>
  <c r="J6970" i="6" s="1"/>
  <c r="H7162" i="6" a="1"/>
  <c r="H7162" i="6" s="1"/>
  <c r="I7162" i="6" s="1"/>
  <c r="J7162" i="6" s="1"/>
  <c r="H7354" i="6" a="1"/>
  <c r="H7354" i="6" s="1"/>
  <c r="I7354" i="6" s="1"/>
  <c r="J7354" i="6" s="1"/>
  <c r="H6994" i="6" a="1"/>
  <c r="H6994" i="6" s="1"/>
  <c r="I6994" i="6" s="1"/>
  <c r="J6994" i="6" s="1"/>
  <c r="H7186" i="6" a="1"/>
  <c r="H7186" i="6" s="1"/>
  <c r="I7186" i="6" s="1"/>
  <c r="J7186" i="6" s="1"/>
  <c r="H7378" i="6" a="1"/>
  <c r="H7378" i="6" s="1"/>
  <c r="I7378" i="6" s="1"/>
  <c r="J7378" i="6" s="1"/>
  <c r="H7402" i="6" a="1"/>
  <c r="H7402" i="6" s="1"/>
  <c r="I7402" i="6" s="1"/>
  <c r="J7402" i="6" s="1"/>
  <c r="I7882" i="6"/>
  <c r="J7882" i="6" s="1"/>
  <c r="H7642" i="6" a="1"/>
  <c r="H7642" i="6" s="1"/>
  <c r="I7858" i="6"/>
  <c r="J7858" i="6" s="1"/>
  <c r="H7498" i="6" a="1"/>
  <c r="H7498" i="6" s="1"/>
  <c r="I7498" i="6" s="1"/>
  <c r="J7498" i="6" s="1"/>
  <c r="H8338" i="6" a="1"/>
  <c r="H8338" i="6" s="1"/>
  <c r="I8338" i="6" s="1"/>
  <c r="J8338" i="6" s="1"/>
  <c r="H8266" i="6" a="1"/>
  <c r="H8266" i="6" s="1"/>
  <c r="I8266" i="6" s="1"/>
  <c r="J8266" i="6" s="1"/>
  <c r="H8290" i="6" a="1"/>
  <c r="H8290" i="6" s="1"/>
  <c r="I8290" i="6" s="1"/>
  <c r="J8290" i="6" s="1"/>
  <c r="H561" i="6" a="1"/>
  <c r="H561" i="6" s="1"/>
  <c r="I561" i="6" s="1"/>
  <c r="J561" i="6" s="1"/>
  <c r="H753" i="6" a="1"/>
  <c r="H753" i="6" s="1"/>
  <c r="I753" i="6" s="1"/>
  <c r="J753" i="6" s="1"/>
  <c r="H1161" i="6" a="1"/>
  <c r="H1161" i="6" s="1"/>
  <c r="I1161" i="6" s="1"/>
  <c r="J1161" i="6" s="1"/>
  <c r="H1617" i="6" a="1"/>
  <c r="H1617" i="6" s="1"/>
  <c r="I1617" i="6" s="1"/>
  <c r="J1617" i="6" s="1"/>
  <c r="I3585" i="6"/>
  <c r="J3585" i="6" s="1"/>
  <c r="H2577" i="6" a="1"/>
  <c r="H2577" i="6" s="1"/>
  <c r="I2577" i="6" s="1"/>
  <c r="J2577" i="6" s="1"/>
  <c r="I3369" i="6"/>
  <c r="J3369" i="6" s="1"/>
  <c r="H4593" i="6" a="1"/>
  <c r="H4593" i="6" s="1"/>
  <c r="I4593" i="6" s="1"/>
  <c r="J4593" i="6" s="1"/>
  <c r="H4305" i="6" a="1"/>
  <c r="H4305" i="6" s="1"/>
  <c r="I4305" i="6" s="1"/>
  <c r="J4305" i="6" s="1"/>
  <c r="H4137" i="6" a="1"/>
  <c r="H4137" i="6" s="1"/>
  <c r="I4137" i="6" s="1"/>
  <c r="J4137" i="6" s="1"/>
  <c r="H4617" i="6" a="1"/>
  <c r="H4617" i="6" s="1"/>
  <c r="I4617" i="6" s="1"/>
  <c r="J4617" i="6" s="1"/>
  <c r="H5241" i="6" a="1"/>
  <c r="H5241" i="6" s="1"/>
  <c r="I5241" i="6" s="1"/>
  <c r="J5241" i="6" s="1"/>
  <c r="H4449" i="6" a="1"/>
  <c r="H4449" i="6" s="1"/>
  <c r="I4449" i="6" s="1"/>
  <c r="J4449" i="6" s="1"/>
  <c r="H5817" i="6" a="1"/>
  <c r="H5817" i="6" s="1"/>
  <c r="I5817" i="6" s="1"/>
  <c r="J5817" i="6" s="1"/>
  <c r="H5697" i="6" a="1"/>
  <c r="H5697" i="6" s="1"/>
  <c r="I5697" i="6" s="1"/>
  <c r="J5697" i="6" s="1"/>
  <c r="H5505" i="6" a="1"/>
  <c r="H5505" i="6" s="1"/>
  <c r="I5505" i="6" s="1"/>
  <c r="J5505" i="6" s="1"/>
  <c r="H5745" i="6" a="1"/>
  <c r="H5745" i="6" s="1"/>
  <c r="I5745" i="6" s="1"/>
  <c r="J5745" i="6" s="1"/>
  <c r="H6345" i="6" a="1"/>
  <c r="H6345" i="6" s="1"/>
  <c r="I6345" i="6" s="1"/>
  <c r="J6345" i="6" s="1"/>
  <c r="H6489" i="6" a="1"/>
  <c r="H6489" i="6" s="1"/>
  <c r="I6489" i="6" s="1"/>
  <c r="J6489" i="6" s="1"/>
  <c r="H6825" i="6" a="1"/>
  <c r="H6825" i="6" s="1"/>
  <c r="I6825" i="6" s="1"/>
  <c r="J6825" i="6" s="1"/>
  <c r="H6609" i="6" a="1"/>
  <c r="H6609" i="6" s="1"/>
  <c r="I6609" i="6" s="1"/>
  <c r="J6609" i="6" s="1"/>
  <c r="H6753" i="6" a="1"/>
  <c r="H6753" i="6" s="1"/>
  <c r="I6753" i="6" s="1"/>
  <c r="J6753" i="6" s="1"/>
  <c r="H7593" i="6" a="1"/>
  <c r="H7593" i="6" s="1"/>
  <c r="I7593" i="6" s="1"/>
  <c r="J7593" i="6" s="1"/>
  <c r="H6585" i="6" a="1"/>
  <c r="H6585" i="6" s="1"/>
  <c r="I6585" i="6" s="1"/>
  <c r="J6585" i="6" s="1"/>
  <c r="H7665" i="6" a="1"/>
  <c r="H7665" i="6" s="1"/>
  <c r="I7665" i="6" s="1"/>
  <c r="J7665" i="6" s="1"/>
  <c r="H7617" i="6" a="1"/>
  <c r="H7617" i="6" s="1"/>
  <c r="I7617" i="6" s="1"/>
  <c r="J7617" i="6" s="1"/>
  <c r="H7833" i="6" a="1"/>
  <c r="H7833" i="6" s="1"/>
  <c r="I7833" i="6" s="1"/>
  <c r="J7833" i="6" s="1"/>
  <c r="H7809" i="6" a="1"/>
  <c r="H7809" i="6" s="1"/>
  <c r="I7809" i="6" s="1"/>
  <c r="J7809" i="6" s="1"/>
  <c r="I658" i="6"/>
  <c r="J658" i="6" s="1"/>
  <c r="I1282" i="6"/>
  <c r="J1282" i="6" s="1"/>
  <c r="H130" i="6" a="1"/>
  <c r="H130" i="6" s="1"/>
  <c r="I130" i="6" s="1"/>
  <c r="J130" i="6" s="1"/>
  <c r="H322" i="6" a="1"/>
  <c r="H322" i="6" s="1"/>
  <c r="I322" i="6" s="1"/>
  <c r="J322" i="6" s="1"/>
  <c r="H754" i="6" a="1"/>
  <c r="H754" i="6" s="1"/>
  <c r="I466" i="6"/>
  <c r="J466" i="6" s="1"/>
  <c r="H970" i="6" a="1"/>
  <c r="H970" i="6" s="1"/>
  <c r="I1258" i="6"/>
  <c r="J1258" i="6" s="1"/>
  <c r="H394" i="6" a="1"/>
  <c r="H394" i="6" s="1"/>
  <c r="I394" i="6" s="1"/>
  <c r="J394" i="6" s="1"/>
  <c r="H586" i="6" a="1"/>
  <c r="H586" i="6" s="1"/>
  <c r="I586" i="6" s="1"/>
  <c r="J586" i="6" s="1"/>
  <c r="H994" i="6" a="1"/>
  <c r="H994" i="6" s="1"/>
  <c r="I994" i="6" s="1"/>
  <c r="J994" i="6" s="1"/>
  <c r="H1714" i="6" a="1"/>
  <c r="H1714" i="6" s="1"/>
  <c r="I1714" i="6" s="1"/>
  <c r="J1714" i="6" s="1"/>
  <c r="H2410" i="6" a="1"/>
  <c r="H2410" i="6" s="1"/>
  <c r="I2410" i="6" s="1"/>
  <c r="J2410" i="6" s="1"/>
  <c r="I2698" i="6"/>
  <c r="J2698" i="6" s="1"/>
  <c r="H1546" i="6" a="1"/>
  <c r="H1546" i="6" s="1"/>
  <c r="I1546" i="6" s="1"/>
  <c r="J1546" i="6" s="1"/>
  <c r="H1834" i="6" a="1"/>
  <c r="H1834" i="6" s="1"/>
  <c r="I1834" i="6" s="1"/>
  <c r="J1834" i="6" s="1"/>
  <c r="I2074" i="6"/>
  <c r="J2074" i="6" s="1"/>
  <c r="I2266" i="6"/>
  <c r="J2266" i="6" s="1"/>
  <c r="H2434" i="6" a="1"/>
  <c r="H2434" i="6" s="1"/>
  <c r="I2434" i="6" s="1"/>
  <c r="J2434" i="6" s="1"/>
  <c r="I1642" i="6"/>
  <c r="J1642" i="6" s="1"/>
  <c r="I2098" i="6"/>
  <c r="J2098" i="6" s="1"/>
  <c r="H2362" i="6" a="1"/>
  <c r="H2362" i="6" s="1"/>
  <c r="I2362" i="6" s="1"/>
  <c r="J2362" i="6" s="1"/>
  <c r="H1786" i="6" a="1"/>
  <c r="H1786" i="6" s="1"/>
  <c r="I1786" i="6" s="1"/>
  <c r="J1786" i="6" s="1"/>
  <c r="H2482" i="6" a="1"/>
  <c r="H2482" i="6" s="1"/>
  <c r="I2482" i="6" s="1"/>
  <c r="J2482" i="6" s="1"/>
  <c r="H2962" i="6" a="1"/>
  <c r="H2962" i="6" s="1"/>
  <c r="I2962" i="6" s="1"/>
  <c r="J2962" i="6" s="1"/>
  <c r="I3706" i="6"/>
  <c r="J3706" i="6" s="1"/>
  <c r="H2938" i="6" a="1"/>
  <c r="H2938" i="6" s="1"/>
  <c r="H3370" i="6" a="1"/>
  <c r="H3370" i="6" s="1"/>
  <c r="I3370" i="6" s="1"/>
  <c r="J3370" i="6" s="1"/>
  <c r="I3634" i="6"/>
  <c r="J3634" i="6" s="1"/>
  <c r="I4066" i="6"/>
  <c r="J4066" i="6" s="1"/>
  <c r="I3034" i="6"/>
  <c r="J3034" i="6" s="1"/>
  <c r="H3274" i="6" a="1"/>
  <c r="H3274" i="6" s="1"/>
  <c r="I3274" i="6" s="1"/>
  <c r="J3274" i="6" s="1"/>
  <c r="I3658" i="6"/>
  <c r="J3658" i="6" s="1"/>
  <c r="I2794" i="6"/>
  <c r="J2794" i="6" s="1"/>
  <c r="I3442" i="6"/>
  <c r="J3442" i="6" s="1"/>
  <c r="I3778" i="6"/>
  <c r="J3778" i="6" s="1"/>
  <c r="I4042" i="6"/>
  <c r="J4042" i="6" s="1"/>
  <c r="I4474" i="6"/>
  <c r="J4474" i="6" s="1"/>
  <c r="I4882" i="6"/>
  <c r="J4882" i="6" s="1"/>
  <c r="I3874" i="6"/>
  <c r="J3874" i="6" s="1"/>
  <c r="I4234" i="6"/>
  <c r="J4234" i="6" s="1"/>
  <c r="I4786" i="6"/>
  <c r="J4786" i="6" s="1"/>
  <c r="I5194" i="6"/>
  <c r="J5194" i="6" s="1"/>
  <c r="I4378" i="6"/>
  <c r="J4378" i="6" s="1"/>
  <c r="I4858" i="6"/>
  <c r="J4858" i="6" s="1"/>
  <c r="I4978" i="6"/>
  <c r="J4978" i="6" s="1"/>
  <c r="H5338" i="6" a="1"/>
  <c r="H5338" i="6" s="1"/>
  <c r="I5338" i="6" s="1"/>
  <c r="J5338" i="6" s="1"/>
  <c r="H5650" i="6" a="1"/>
  <c r="H5650" i="6" s="1"/>
  <c r="I5650" i="6" s="1"/>
  <c r="J5650" i="6" s="1"/>
  <c r="H5938" i="6" a="1"/>
  <c r="H5938" i="6" s="1"/>
  <c r="I5938" i="6" s="1"/>
  <c r="J5938" i="6" s="1"/>
  <c r="H5890" i="6" a="1"/>
  <c r="H5890" i="6" s="1"/>
  <c r="H5458" i="6" a="1"/>
  <c r="H5458" i="6" s="1"/>
  <c r="H5746" i="6" a="1"/>
  <c r="H5746" i="6" s="1"/>
  <c r="H5626" i="6" a="1"/>
  <c r="H5626" i="6" s="1"/>
  <c r="H5842" i="6" a="1"/>
  <c r="H5842" i="6" s="1"/>
  <c r="I5842" i="6" s="1"/>
  <c r="J5842" i="6" s="1"/>
  <c r="H6154" i="6" a="1"/>
  <c r="H6154" i="6" s="1"/>
  <c r="I6154" i="6" s="1"/>
  <c r="J6154" i="6" s="1"/>
  <c r="H6106" i="6" a="1"/>
  <c r="H6106" i="6" s="1"/>
  <c r="I6106" i="6" s="1"/>
  <c r="J6106" i="6" s="1"/>
  <c r="H6322" i="6" a="1"/>
  <c r="H6322" i="6" s="1"/>
  <c r="I6322" i="6" s="1"/>
  <c r="J6322" i="6" s="1"/>
  <c r="H6346" i="6" a="1"/>
  <c r="H6346" i="6" s="1"/>
  <c r="H6394" i="6" a="1"/>
  <c r="H6394" i="6" s="1"/>
  <c r="I6514" i="6"/>
  <c r="J6514" i="6" s="1"/>
  <c r="H6778" i="6" a="1"/>
  <c r="H6778" i="6" s="1"/>
  <c r="I6778" i="6" s="1"/>
  <c r="J6778" i="6" s="1"/>
  <c r="H6946" i="6" a="1"/>
  <c r="H6946" i="6" s="1"/>
  <c r="H7018" i="6" a="1"/>
  <c r="H7018" i="6" s="1"/>
  <c r="I7018" i="6" s="1"/>
  <c r="J7018" i="6" s="1"/>
  <c r="H7210" i="6" a="1"/>
  <c r="H7210" i="6" s="1"/>
  <c r="I7210" i="6" s="1"/>
  <c r="J7210" i="6" s="1"/>
  <c r="H7474" i="6" a="1"/>
  <c r="H7474" i="6" s="1"/>
  <c r="I7474" i="6" s="1"/>
  <c r="J7474" i="6" s="1"/>
  <c r="H7042" i="6" a="1"/>
  <c r="H7042" i="6" s="1"/>
  <c r="I7042" i="6" s="1"/>
  <c r="J7042" i="6" s="1"/>
  <c r="H7234" i="6" a="1"/>
  <c r="H7234" i="6" s="1"/>
  <c r="I7234" i="6" s="1"/>
  <c r="J7234" i="6" s="1"/>
  <c r="I7954" i="6"/>
  <c r="J7954" i="6" s="1"/>
  <c r="H7618" i="6" a="1"/>
  <c r="H7618" i="6" s="1"/>
  <c r="H8170" i="6" a="1"/>
  <c r="H8170" i="6" s="1"/>
  <c r="I8170" i="6" s="1"/>
  <c r="J8170" i="6" s="1"/>
  <c r="H7522" i="6" a="1"/>
  <c r="H7522" i="6" s="1"/>
  <c r="I7522" i="6" s="1"/>
  <c r="J7522" i="6" s="1"/>
  <c r="H8002" i="6" a="1"/>
  <c r="H8002" i="6" s="1"/>
  <c r="I8002" i="6" s="1"/>
  <c r="J8002" i="6" s="1"/>
  <c r="H8362" i="6" a="1"/>
  <c r="H8362" i="6" s="1"/>
  <c r="I8362" i="6" s="1"/>
  <c r="J8362" i="6" s="1"/>
  <c r="H8050" i="6" a="1"/>
  <c r="H8050" i="6" s="1"/>
  <c r="I8050" i="6" s="1"/>
  <c r="J8050" i="6" s="1"/>
  <c r="H8386" i="6" a="1"/>
  <c r="H8386" i="6" s="1"/>
  <c r="I8386" i="6" s="1"/>
  <c r="J8386" i="6" s="1"/>
  <c r="H8026" i="6" a="1"/>
  <c r="H8026" i="6" s="1"/>
  <c r="I8026" i="6" s="1"/>
  <c r="J8026" i="6" s="1"/>
  <c r="H8410" i="6" a="1"/>
  <c r="H8410" i="6" s="1"/>
  <c r="I8410" i="6" s="1"/>
  <c r="J8410" i="6" s="1"/>
  <c r="B14" i="5"/>
  <c r="C13" i="5" s="1"/>
  <c r="B12" i="6"/>
  <c r="H12" i="6" s="1"/>
  <c r="B60" i="6"/>
  <c r="H58" i="6" a="1"/>
  <c r="H58" i="6" s="1"/>
  <c r="G57" i="6"/>
  <c r="I8" i="5"/>
  <c r="C56" i="6"/>
  <c r="G9" i="6"/>
  <c r="M12" i="5"/>
  <c r="H57" i="6" a="1"/>
  <c r="H57" i="6" s="1"/>
  <c r="I57" i="6" s="1"/>
  <c r="J57" i="6" s="1"/>
  <c r="B36" i="6"/>
  <c r="H36" i="6" s="1" a="1"/>
  <c r="H36" i="6" s="1"/>
  <c r="E12" i="5"/>
  <c r="C11" i="5"/>
  <c r="D11" i="5" s="1"/>
  <c r="N10" i="5"/>
  <c r="O11" i="5" s="1"/>
  <c r="I7" i="6"/>
  <c r="J7" i="6" s="1"/>
  <c r="I6" i="6"/>
  <c r="J6" i="6" s="1"/>
  <c r="F9" i="5"/>
  <c r="I34" i="6"/>
  <c r="J34" i="6" s="1"/>
  <c r="H34" i="5"/>
  <c r="I34" i="5" s="1"/>
  <c r="F34" i="5"/>
  <c r="F10" i="5"/>
  <c r="E35" i="5"/>
  <c r="G35" i="5"/>
  <c r="M35" i="5"/>
  <c r="N35" i="5" s="1"/>
  <c r="O36" i="5" s="1"/>
  <c r="C32" i="6"/>
  <c r="D31" i="6" s="1"/>
  <c r="D30" i="6" s="1"/>
  <c r="E30" i="6" s="1" a="1"/>
  <c r="E30" i="6" s="1"/>
  <c r="C8" i="6"/>
  <c r="D7" i="6" s="1"/>
  <c r="D6" i="6" s="1"/>
  <c r="D5" i="6" s="1"/>
  <c r="G36" i="5"/>
  <c r="M36" i="5"/>
  <c r="E36" i="5"/>
  <c r="H10" i="5"/>
  <c r="E38" i="5"/>
  <c r="M38" i="5"/>
  <c r="G38" i="5"/>
  <c r="I6394" i="6" l="1"/>
  <c r="J6394" i="6" s="1"/>
  <c r="I2170" i="6"/>
  <c r="J2170" i="6" s="1"/>
  <c r="I826" i="6"/>
  <c r="J826" i="6" s="1"/>
  <c r="I682" i="6"/>
  <c r="J682" i="6" s="1"/>
  <c r="I2746" i="6"/>
  <c r="J2746" i="6" s="1"/>
  <c r="I5890" i="6"/>
  <c r="J5890" i="6" s="1"/>
  <c r="I106" i="6"/>
  <c r="J106" i="6" s="1"/>
  <c r="I7930" i="6"/>
  <c r="J7930" i="6" s="1"/>
  <c r="I4546" i="6"/>
  <c r="J4546" i="6" s="1"/>
  <c r="I5122" i="6"/>
  <c r="J5122" i="6" s="1"/>
  <c r="I970" i="6"/>
  <c r="J970" i="6" s="1"/>
  <c r="I2602" i="6"/>
  <c r="J2602" i="6" s="1"/>
  <c r="I634" i="6"/>
  <c r="J634" i="6" s="1"/>
  <c r="I4402" i="6"/>
  <c r="J4402" i="6" s="1"/>
  <c r="I2554" i="6"/>
  <c r="J2554" i="6" s="1"/>
  <c r="I2146" i="6"/>
  <c r="J2146" i="6" s="1"/>
  <c r="I1186" i="6"/>
  <c r="J1186" i="6" s="1"/>
  <c r="I4354" i="6"/>
  <c r="J4354" i="6" s="1"/>
  <c r="I2722" i="6"/>
  <c r="J2722" i="6" s="1"/>
  <c r="I7762" i="6"/>
  <c r="J7762" i="6" s="1"/>
  <c r="I7738" i="6"/>
  <c r="J7738" i="6" s="1"/>
  <c r="I5722" i="6"/>
  <c r="J5722" i="6" s="1"/>
  <c r="I5218" i="6"/>
  <c r="J5218" i="6" s="1"/>
  <c r="I1234" i="6"/>
  <c r="J1234" i="6" s="1"/>
  <c r="I5602" i="6"/>
  <c r="J5602" i="6" s="1"/>
  <c r="I514" i="6"/>
  <c r="J514" i="6" s="1"/>
  <c r="I4258" i="6"/>
  <c r="J4258" i="6" s="1"/>
  <c r="I5458" i="6"/>
  <c r="J5458" i="6" s="1"/>
  <c r="I1426" i="6"/>
  <c r="J1426" i="6" s="1"/>
  <c r="D8165" i="6"/>
  <c r="I610" i="6"/>
  <c r="J610" i="6" s="1"/>
  <c r="I2530" i="6"/>
  <c r="J2530" i="6" s="1"/>
  <c r="I7690" i="6"/>
  <c r="J7690" i="6" s="1"/>
  <c r="D2117" i="6"/>
  <c r="D3197" i="6"/>
  <c r="E3197" i="6" s="1" a="1"/>
  <c r="E3197" i="6" s="1"/>
  <c r="F3197" i="6" s="1"/>
  <c r="D7133" i="6"/>
  <c r="E7133" i="6" s="1" a="1"/>
  <c r="E7133" i="6" s="1"/>
  <c r="F7133" i="6" s="1"/>
  <c r="D6821" i="6"/>
  <c r="D6749" i="6"/>
  <c r="E6749" i="6" s="1" a="1"/>
  <c r="E6749" i="6" s="1"/>
  <c r="F6749" i="6" s="1"/>
  <c r="D5573" i="6"/>
  <c r="E5573" i="6" s="1" a="1"/>
  <c r="E5573" i="6" s="1"/>
  <c r="F5573" i="6" s="1"/>
  <c r="D2597" i="6"/>
  <c r="E2597" i="6" s="1" a="1"/>
  <c r="E2597" i="6" s="1"/>
  <c r="F2597" i="6" s="1"/>
  <c r="D605" i="6"/>
  <c r="E605" i="6" s="1" a="1"/>
  <c r="E605" i="6" s="1"/>
  <c r="F605" i="6" s="1"/>
  <c r="D6197" i="6"/>
  <c r="E6197" i="6" s="1" a="1"/>
  <c r="E6197" i="6" s="1"/>
  <c r="F6197" i="6" s="1"/>
  <c r="D533" i="6"/>
  <c r="E533" i="6" s="1" a="1"/>
  <c r="E533" i="6" s="1"/>
  <c r="F533" i="6" s="1"/>
  <c r="D6797" i="6"/>
  <c r="E6797" i="6" s="1" a="1"/>
  <c r="E6797" i="6" s="1"/>
  <c r="F6797" i="6" s="1"/>
  <c r="D2741" i="6"/>
  <c r="E2741" i="6" s="1" a="1"/>
  <c r="E2741" i="6" s="1"/>
  <c r="F2741" i="6" s="1"/>
  <c r="D4877" i="6"/>
  <c r="E4877" i="6" s="1" a="1"/>
  <c r="E4877" i="6" s="1"/>
  <c r="F4877" i="6" s="1"/>
  <c r="D3125" i="6"/>
  <c r="E3125" i="6" s="1" a="1"/>
  <c r="E3125" i="6" s="1"/>
  <c r="F3125" i="6" s="1"/>
  <c r="D4781" i="6"/>
  <c r="E4781" i="6" s="1" a="1"/>
  <c r="E4781" i="6" s="1"/>
  <c r="F4781" i="6" s="1"/>
  <c r="D293" i="6"/>
  <c r="D3461" i="6"/>
  <c r="E3461" i="6" s="1" a="1"/>
  <c r="E3461" i="6" s="1"/>
  <c r="F3461" i="6" s="1"/>
  <c r="D5477" i="6"/>
  <c r="E5477" i="6" s="1" a="1"/>
  <c r="E5477" i="6" s="1"/>
  <c r="F5477" i="6" s="1"/>
  <c r="D1781" i="6"/>
  <c r="E1781" i="6" s="1" a="1"/>
  <c r="E1781" i="6" s="1"/>
  <c r="F1781" i="6" s="1"/>
  <c r="D7685" i="6"/>
  <c r="D6245" i="6"/>
  <c r="E6245" i="6" s="1" a="1"/>
  <c r="E6245" i="6" s="1"/>
  <c r="F6245" i="6" s="1"/>
  <c r="D2357" i="6"/>
  <c r="E2357" i="6" s="1" a="1"/>
  <c r="E2357" i="6" s="1"/>
  <c r="F2357" i="6" s="1"/>
  <c r="D1061" i="6"/>
  <c r="D5813" i="6"/>
  <c r="D2261" i="6"/>
  <c r="E2261" i="6" s="1" a="1"/>
  <c r="E2261" i="6" s="1"/>
  <c r="F2261" i="6" s="1"/>
  <c r="D77" i="6"/>
  <c r="D6221" i="6"/>
  <c r="E6221" i="6" s="1" a="1"/>
  <c r="E6221" i="6" s="1"/>
  <c r="F6221" i="6" s="1"/>
  <c r="D3053" i="6"/>
  <c r="E3053" i="6" s="1" a="1"/>
  <c r="E3053" i="6" s="1"/>
  <c r="F3053" i="6" s="1"/>
  <c r="D4997" i="6"/>
  <c r="D8117" i="6"/>
  <c r="E8117" i="6" s="1" a="1"/>
  <c r="E8117" i="6" s="1"/>
  <c r="F8117" i="6" s="1"/>
  <c r="D6701" i="6"/>
  <c r="E6701" i="6" s="1" a="1"/>
  <c r="E6701" i="6" s="1"/>
  <c r="F6701" i="6" s="1"/>
  <c r="D5501" i="6"/>
  <c r="E5501" i="6" s="1" a="1"/>
  <c r="E5501" i="6" s="1"/>
  <c r="F5501" i="6" s="1"/>
  <c r="D7445" i="6"/>
  <c r="D1901" i="6"/>
  <c r="E1901" i="6" s="1" a="1"/>
  <c r="E1901" i="6" s="1"/>
  <c r="F1901" i="6" s="1"/>
  <c r="D893" i="6"/>
  <c r="D7109" i="6"/>
  <c r="E7109" i="6" s="1" a="1"/>
  <c r="E7109" i="6" s="1"/>
  <c r="F7109" i="6" s="1"/>
  <c r="D7229" i="6"/>
  <c r="E7229" i="6" s="1" a="1"/>
  <c r="E7229" i="6" s="1"/>
  <c r="F7229" i="6" s="1"/>
  <c r="D7349" i="6"/>
  <c r="E7349" i="6" s="1" a="1"/>
  <c r="E7349" i="6" s="1"/>
  <c r="F7349" i="6" s="1"/>
  <c r="D1973" i="6"/>
  <c r="E1973" i="6" s="1" a="1"/>
  <c r="E1973" i="6" s="1"/>
  <c r="F1973" i="6" s="1"/>
  <c r="D5525" i="6"/>
  <c r="E5525" i="6" s="1" a="1"/>
  <c r="E5525" i="6" s="1"/>
  <c r="F5525" i="6" s="1"/>
  <c r="D845" i="6"/>
  <c r="D7925" i="6"/>
  <c r="D965" i="6"/>
  <c r="E965" i="6" s="1" a="1"/>
  <c r="E965" i="6" s="1"/>
  <c r="F965" i="6" s="1"/>
  <c r="D5045" i="6"/>
  <c r="E5045" i="6" s="1" a="1"/>
  <c r="E5045" i="6" s="1"/>
  <c r="F5045" i="6" s="1"/>
  <c r="D3149" i="6"/>
  <c r="E3149" i="6" s="1" a="1"/>
  <c r="E3149" i="6" s="1"/>
  <c r="F3149" i="6" s="1"/>
  <c r="D629" i="6"/>
  <c r="D5933" i="6"/>
  <c r="D2021" i="6"/>
  <c r="E2021" i="6" s="1" a="1"/>
  <c r="E2021" i="6" s="1"/>
  <c r="F2021" i="6" s="1"/>
  <c r="D6317" i="6"/>
  <c r="D6509" i="6"/>
  <c r="E6509" i="6" s="1" a="1"/>
  <c r="E6509" i="6" s="1"/>
  <c r="F6509" i="6" s="1"/>
  <c r="D1493" i="6"/>
  <c r="E1493" i="6" s="1" a="1"/>
  <c r="E1493" i="6" s="1"/>
  <c r="F1493" i="6" s="1"/>
  <c r="D1277" i="6"/>
  <c r="F6246" i="6"/>
  <c r="D6845" i="6"/>
  <c r="E6845" i="6" s="1" a="1"/>
  <c r="E6845" i="6" s="1"/>
  <c r="F6845" i="6" s="1"/>
  <c r="D5909" i="6"/>
  <c r="E5909" i="6" s="1" a="1"/>
  <c r="E5909" i="6" s="1"/>
  <c r="F5909" i="6" s="1"/>
  <c r="D317" i="6"/>
  <c r="D6125" i="6"/>
  <c r="D1733" i="6"/>
  <c r="D7061" i="6"/>
  <c r="E7061" i="6" s="1" a="1"/>
  <c r="E7061" i="6" s="1"/>
  <c r="F7061" i="6" s="1"/>
  <c r="D221" i="6"/>
  <c r="D2405" i="6"/>
  <c r="D2501" i="6"/>
  <c r="E2501" i="6" s="1" a="1"/>
  <c r="E2501" i="6" s="1"/>
  <c r="F2501" i="6" s="1"/>
  <c r="D485" i="6"/>
  <c r="E485" i="6" s="1" a="1"/>
  <c r="E485" i="6" s="1"/>
  <c r="F486" i="6" s="1"/>
  <c r="D6149" i="6"/>
  <c r="D3317" i="6"/>
  <c r="D2045" i="6"/>
  <c r="E2045" i="6" s="1" a="1"/>
  <c r="E2045" i="6" s="1"/>
  <c r="F2045" i="6" s="1"/>
  <c r="D821" i="6"/>
  <c r="E821" i="6" s="1" a="1"/>
  <c r="E821" i="6" s="1"/>
  <c r="F821" i="6" s="1"/>
  <c r="D1805" i="6"/>
  <c r="D8285" i="6"/>
  <c r="D6677" i="6"/>
  <c r="E6677" i="6" s="1" a="1"/>
  <c r="E6677" i="6" s="1"/>
  <c r="F6677" i="6" s="1"/>
  <c r="D2237" i="6"/>
  <c r="E2237" i="6" s="1" a="1"/>
  <c r="E2237" i="6" s="1"/>
  <c r="F2237" i="6" s="1"/>
  <c r="D7517" i="6"/>
  <c r="D5861" i="6"/>
  <c r="E5861" i="6" s="1" a="1"/>
  <c r="E5861" i="6" s="1"/>
  <c r="F5861" i="6" s="1"/>
  <c r="D2453" i="6"/>
  <c r="E2453" i="6" s="1" a="1"/>
  <c r="E2453" i="6" s="1"/>
  <c r="F2453" i="6" s="1"/>
  <c r="D7733" i="6"/>
  <c r="E7733" i="6" s="1" a="1"/>
  <c r="E7733" i="6" s="1"/>
  <c r="F7733" i="6" s="1"/>
  <c r="D2381" i="6"/>
  <c r="E2381" i="6" s="1" a="1"/>
  <c r="E2381" i="6" s="1"/>
  <c r="F2381" i="6" s="1"/>
  <c r="D6413" i="6"/>
  <c r="E6413" i="6" s="1" a="1"/>
  <c r="E6413" i="6" s="1"/>
  <c r="F6413" i="6" s="1"/>
  <c r="D5981" i="6"/>
  <c r="D7877" i="6"/>
  <c r="E7877" i="6" s="1" a="1"/>
  <c r="E7877" i="6" s="1"/>
  <c r="F7877" i="6" s="1"/>
  <c r="D3341" i="6"/>
  <c r="D7277" i="6"/>
  <c r="E7277" i="6" s="1" a="1"/>
  <c r="E7277" i="6" s="1"/>
  <c r="F7277" i="6" s="1"/>
  <c r="D6725" i="6"/>
  <c r="E6725" i="6" s="1" a="1"/>
  <c r="E6725" i="6" s="1"/>
  <c r="F6725" i="6" s="1"/>
  <c r="D4901" i="6"/>
  <c r="E4901" i="6" s="1" a="1"/>
  <c r="E4901" i="6" s="1"/>
  <c r="F4901" i="6" s="1"/>
  <c r="D749" i="6"/>
  <c r="E749" i="6" s="1" a="1"/>
  <c r="E749" i="6" s="1"/>
  <c r="F749" i="6" s="1"/>
  <c r="D6629" i="6"/>
  <c r="E6629" i="6" s="1" a="1"/>
  <c r="E6629" i="6" s="1"/>
  <c r="F6629" i="6" s="1"/>
  <c r="D1589" i="6"/>
  <c r="E1589" i="6" s="1" a="1"/>
  <c r="E1589" i="6" s="1"/>
  <c r="F1589" i="6" s="1"/>
  <c r="D6917" i="6"/>
  <c r="E6917" i="6" s="1" a="1"/>
  <c r="E6917" i="6" s="1"/>
  <c r="F6917" i="6" s="1"/>
  <c r="D7493" i="6"/>
  <c r="E7493" i="6" s="1" a="1"/>
  <c r="E7493" i="6" s="1"/>
  <c r="F7493" i="6" s="1"/>
  <c r="D2909" i="6"/>
  <c r="E2909" i="6" s="1" a="1"/>
  <c r="E2909" i="6" s="1"/>
  <c r="F2909" i="6" s="1"/>
  <c r="D29" i="6"/>
  <c r="D1469" i="6"/>
  <c r="AA13" i="2"/>
  <c r="AA14" i="2" s="1"/>
  <c r="AA15" i="2" s="1"/>
  <c r="AA16" i="2" s="1"/>
  <c r="I2770" i="6"/>
  <c r="J2770" i="6" s="1"/>
  <c r="I4690" i="6"/>
  <c r="J4690" i="6" s="1"/>
  <c r="I2506" i="6"/>
  <c r="J2506" i="6" s="1"/>
  <c r="I1138" i="6"/>
  <c r="J1138" i="6" s="1"/>
  <c r="I7642" i="6"/>
  <c r="J7642" i="6" s="1"/>
  <c r="I1114" i="6"/>
  <c r="J1114" i="6" s="1"/>
  <c r="I4498" i="6"/>
  <c r="J4498" i="6" s="1"/>
  <c r="I5170" i="6"/>
  <c r="J5170" i="6" s="1"/>
  <c r="I5794" i="6"/>
  <c r="J5794" i="6" s="1"/>
  <c r="I5554" i="6"/>
  <c r="J5554" i="6" s="1"/>
  <c r="I7714" i="6"/>
  <c r="J7714" i="6" s="1"/>
  <c r="I82" i="6"/>
  <c r="J82" i="6" s="1"/>
  <c r="I2914" i="6"/>
  <c r="J2914" i="6" s="1"/>
  <c r="I4666" i="6"/>
  <c r="J4666" i="6" s="1"/>
  <c r="I5626" i="6"/>
  <c r="J5626" i="6" s="1"/>
  <c r="I7978" i="6"/>
  <c r="J7978" i="6" s="1"/>
  <c r="D2935" i="6"/>
  <c r="D2934" i="6" s="1"/>
  <c r="D6055" i="6"/>
  <c r="D6054" i="6" s="1"/>
  <c r="D6053" i="6" s="1"/>
  <c r="E6053" i="6" s="1" a="1"/>
  <c r="E6053" i="6" s="1"/>
  <c r="F6053" i="6" s="1"/>
  <c r="D1831" i="6"/>
  <c r="D1830" i="6" s="1"/>
  <c r="D1829" i="6" s="1"/>
  <c r="E1829" i="6" s="1" a="1"/>
  <c r="E1829" i="6" s="1"/>
  <c r="F1829" i="6" s="1"/>
  <c r="D8191" i="6"/>
  <c r="D8190" i="6" s="1"/>
  <c r="D703" i="6"/>
  <c r="D702" i="6" s="1"/>
  <c r="D701" i="6" s="1"/>
  <c r="E701" i="6" s="1" a="1"/>
  <c r="E701" i="6" s="1"/>
  <c r="F701" i="6" s="1"/>
  <c r="D1567" i="6"/>
  <c r="D1566" i="6" s="1"/>
  <c r="D1879" i="6"/>
  <c r="D1878" i="6" s="1"/>
  <c r="D6367" i="6"/>
  <c r="D6366" i="6" s="1"/>
  <c r="D1015" i="6"/>
  <c r="D1014" i="6" s="1"/>
  <c r="D7375" i="6"/>
  <c r="D7374" i="6" s="1"/>
  <c r="D5215" i="6"/>
  <c r="D5214" i="6" s="1"/>
  <c r="D5213" i="6" s="1"/>
  <c r="E5213" i="6" s="1" a="1"/>
  <c r="E5213" i="6" s="1"/>
  <c r="F5213" i="6" s="1"/>
  <c r="D3895" i="6"/>
  <c r="D3894" i="6" s="1"/>
  <c r="D3893" i="6" s="1"/>
  <c r="E3893" i="6" s="1" a="1"/>
  <c r="E3893" i="6" s="1"/>
  <c r="F3893" i="6" s="1"/>
  <c r="D7663" i="6"/>
  <c r="D6295" i="6"/>
  <c r="D6294" i="6" s="1"/>
  <c r="D4639" i="6"/>
  <c r="D3271" i="6"/>
  <c r="D5311" i="6"/>
  <c r="D5310" i="6" s="1"/>
  <c r="D5309" i="6" s="1"/>
  <c r="D7591" i="6"/>
  <c r="D7590" i="6" s="1"/>
  <c r="D7589" i="6" s="1"/>
  <c r="E7589" i="6" s="1" a="1"/>
  <c r="E7589" i="6" s="1"/>
  <c r="F7589" i="6" s="1"/>
  <c r="D3103" i="6"/>
  <c r="D3102" i="6" s="1"/>
  <c r="D6655" i="6"/>
  <c r="D6654" i="6" s="1"/>
  <c r="D2191" i="6"/>
  <c r="D2190" i="6" s="1"/>
  <c r="D6103" i="6"/>
  <c r="D6102" i="6" s="1"/>
  <c r="D5431" i="6"/>
  <c r="D5430" i="6" s="1"/>
  <c r="D103" i="6"/>
  <c r="D102" i="6" s="1"/>
  <c r="D101" i="6" s="1"/>
  <c r="E101" i="6" s="1" a="1"/>
  <c r="E101" i="6" s="1"/>
  <c r="F101" i="6" s="1"/>
  <c r="D5959" i="6"/>
  <c r="D5958" i="6" s="1"/>
  <c r="D5957" i="6" s="1"/>
  <c r="E5957" i="6" s="1" a="1"/>
  <c r="E5957" i="6" s="1"/>
  <c r="F5957" i="6" s="1"/>
  <c r="D7543" i="6"/>
  <c r="D7542" i="6" s="1"/>
  <c r="D5383" i="6"/>
  <c r="D5382" i="6" s="1"/>
  <c r="D1399" i="6"/>
  <c r="D1398" i="6" s="1"/>
  <c r="D6991" i="6"/>
  <c r="D6990" i="6" s="1"/>
  <c r="D4543" i="6"/>
  <c r="D4542" i="6" s="1"/>
  <c r="D4541" i="6" s="1"/>
  <c r="E4541" i="6" s="1" a="1"/>
  <c r="E4541" i="6" s="1"/>
  <c r="F4541" i="6" s="1"/>
  <c r="D7327" i="6"/>
  <c r="D7326" i="6" s="1"/>
  <c r="D5119" i="6"/>
  <c r="D5118" i="6" s="1"/>
  <c r="D4447" i="6"/>
  <c r="D4446" i="6" s="1"/>
  <c r="D4063" i="6"/>
  <c r="D4062" i="6" s="1"/>
  <c r="D4061" i="6" s="1"/>
  <c r="E4061" i="6" s="1" a="1"/>
  <c r="E4061" i="6" s="1"/>
  <c r="F4061" i="6" s="1"/>
  <c r="D799" i="6"/>
  <c r="D798" i="6" s="1"/>
  <c r="D797" i="6" s="1"/>
  <c r="E797" i="6" s="1" a="1"/>
  <c r="E797" i="6" s="1"/>
  <c r="F797" i="6" s="1"/>
  <c r="D727" i="6"/>
  <c r="D726" i="6" s="1"/>
  <c r="D725" i="6" s="1"/>
  <c r="E725" i="6" s="1" a="1"/>
  <c r="E725" i="6" s="1"/>
  <c r="F725" i="6" s="1"/>
  <c r="D7399" i="6"/>
  <c r="D7398" i="6" s="1"/>
  <c r="D991" i="6"/>
  <c r="D990" i="6" s="1"/>
  <c r="D4663" i="6"/>
  <c r="D4662" i="6" s="1"/>
  <c r="D4661" i="6" s="1"/>
  <c r="E4661" i="6" s="1" a="1"/>
  <c r="E4661" i="6" s="1"/>
  <c r="F4661" i="6" s="1"/>
  <c r="D415" i="6"/>
  <c r="D414" i="6" s="1"/>
  <c r="D5335" i="6"/>
  <c r="D2719" i="6"/>
  <c r="D2718" i="6" s="1"/>
  <c r="D2717" i="6" s="1"/>
  <c r="E2717" i="6" s="1" a="1"/>
  <c r="E2717" i="6" s="1"/>
  <c r="F2717" i="6" s="1"/>
  <c r="D511" i="6"/>
  <c r="D3967" i="6"/>
  <c r="D3966" i="6" s="1"/>
  <c r="D3965" i="6" s="1"/>
  <c r="E3965" i="6" s="1" a="1"/>
  <c r="E3965" i="6" s="1"/>
  <c r="F3965" i="6" s="1"/>
  <c r="D2887" i="6"/>
  <c r="D2886" i="6" s="1"/>
  <c r="D2885" i="6" s="1"/>
  <c r="E2885" i="6" s="1" a="1"/>
  <c r="E2885" i="6" s="1"/>
  <c r="F2885" i="6" s="1"/>
  <c r="D1231" i="6"/>
  <c r="D1230" i="6" s="1"/>
  <c r="D1229" i="6" s="1"/>
  <c r="E1229" i="6" s="1" a="1"/>
  <c r="E1229" i="6" s="1"/>
  <c r="F1229" i="6" s="1"/>
  <c r="D3847" i="6"/>
  <c r="D3846" i="6" s="1"/>
  <c r="D3845" i="6" s="1"/>
  <c r="E3845" i="6" s="1" a="1"/>
  <c r="E3845" i="6" s="1"/>
  <c r="F3845" i="6" s="1"/>
  <c r="D6895" i="6"/>
  <c r="D6894" i="6" s="1"/>
  <c r="D6007" i="6"/>
  <c r="D6006" i="6" s="1"/>
  <c r="D4495" i="6"/>
  <c r="D2143" i="6"/>
  <c r="D2142" i="6" s="1"/>
  <c r="D175" i="6"/>
  <c r="D174" i="6" s="1"/>
  <c r="D7567" i="6"/>
  <c r="D7566" i="6" s="1"/>
  <c r="D4591" i="6"/>
  <c r="D4590" i="6" s="1"/>
  <c r="D4589" i="6" s="1"/>
  <c r="E4589" i="6" s="1" a="1"/>
  <c r="E4589" i="6" s="1"/>
  <c r="F4589" i="6" s="1"/>
  <c r="D3247" i="6"/>
  <c r="D3246" i="6" s="1"/>
  <c r="D55" i="6"/>
  <c r="D54" i="6" s="1"/>
  <c r="D53" i="6" s="1"/>
  <c r="D127" i="6"/>
  <c r="D126" i="6" s="1"/>
  <c r="D6559" i="6"/>
  <c r="D6558" i="6" s="1"/>
  <c r="D5455" i="6"/>
  <c r="D5454" i="6" s="1"/>
  <c r="D5453" i="6" s="1"/>
  <c r="E5453" i="6" s="1" a="1"/>
  <c r="E5453" i="6" s="1"/>
  <c r="F5453" i="6" s="1"/>
  <c r="D1183" i="6"/>
  <c r="D1182" i="6" s="1"/>
  <c r="D1181" i="6" s="1"/>
  <c r="E1181" i="6" s="1" a="1"/>
  <c r="E1181" i="6" s="1"/>
  <c r="F1181" i="6" s="1"/>
  <c r="D4255" i="6"/>
  <c r="D4254" i="6" s="1"/>
  <c r="D4253" i="6" s="1"/>
  <c r="E4253" i="6" s="1" a="1"/>
  <c r="E4253" i="6" s="1"/>
  <c r="F4253" i="6" s="1"/>
  <c r="D8047" i="6"/>
  <c r="D8046" i="6" s="1"/>
  <c r="D8045" i="6" s="1"/>
  <c r="E8045" i="6" s="1" a="1"/>
  <c r="E8045" i="6" s="1"/>
  <c r="F8045" i="6" s="1"/>
  <c r="D6583" i="6"/>
  <c r="D6582" i="6" s="1"/>
  <c r="D5407" i="6"/>
  <c r="D5406" i="6" s="1"/>
  <c r="D5405" i="6" s="1"/>
  <c r="E5405" i="6" s="1" a="1"/>
  <c r="E5405" i="6" s="1"/>
  <c r="F5405" i="6" s="1"/>
  <c r="D3007" i="6"/>
  <c r="D3006" i="6" s="1"/>
  <c r="D3005" i="6" s="1"/>
  <c r="E3005" i="6" s="1" a="1"/>
  <c r="E3005" i="6" s="1"/>
  <c r="F3005" i="6" s="1"/>
  <c r="D1687" i="6"/>
  <c r="D1686" i="6" s="1"/>
  <c r="D1111" i="6"/>
  <c r="D1110" i="6" s="1"/>
  <c r="D7087" i="6"/>
  <c r="D7086" i="6" s="1"/>
  <c r="D5359" i="6"/>
  <c r="D5358" i="6" s="1"/>
  <c r="D5357" i="6" s="1"/>
  <c r="D4831" i="6"/>
  <c r="D4830" i="6" s="1"/>
  <c r="D4829" i="6" s="1"/>
  <c r="E4829" i="6" s="1" a="1"/>
  <c r="E4829" i="6" s="1"/>
  <c r="F4829" i="6" s="1"/>
  <c r="D2551" i="6"/>
  <c r="D2550" i="6" s="1"/>
  <c r="D367" i="6"/>
  <c r="D366" i="6" s="1"/>
  <c r="D3391" i="6"/>
  <c r="D3390" i="6" s="1"/>
  <c r="D3389" i="6" s="1"/>
  <c r="E3389" i="6" s="1" a="1"/>
  <c r="E3389" i="6" s="1"/>
  <c r="F3389" i="6" s="1"/>
  <c r="D2095" i="6"/>
  <c r="D2094" i="6" s="1"/>
  <c r="D1375" i="6"/>
  <c r="D1374" i="6" s="1"/>
  <c r="D1373" i="6" s="1"/>
  <c r="E1373" i="6" s="1" a="1"/>
  <c r="E1373" i="6" s="1"/>
  <c r="F1373" i="6" s="1"/>
  <c r="I298" i="6"/>
  <c r="J298" i="6" s="1"/>
  <c r="D7855" i="6"/>
  <c r="D7854" i="6" s="1"/>
  <c r="D7853" i="6" s="1"/>
  <c r="E7853" i="6" s="1" a="1"/>
  <c r="E7853" i="6" s="1"/>
  <c r="F7853" i="6" s="1"/>
  <c r="D5647" i="6"/>
  <c r="D5646" i="6" s="1"/>
  <c r="D5645" i="6" s="1"/>
  <c r="E5645" i="6" s="1" a="1"/>
  <c r="E5645" i="6" s="1"/>
  <c r="F5645" i="6" s="1"/>
  <c r="D4111" i="6"/>
  <c r="D4110" i="6" s="1"/>
  <c r="D4109" i="6" s="1"/>
  <c r="E4109" i="6" s="1" a="1"/>
  <c r="E4109" i="6" s="1"/>
  <c r="F4109" i="6" s="1"/>
  <c r="D4207" i="6"/>
  <c r="D4206" i="6" s="1"/>
  <c r="D4205" i="6" s="1"/>
  <c r="E4205" i="6" s="1" a="1"/>
  <c r="E4205" i="6" s="1"/>
  <c r="F4205" i="6" s="1"/>
  <c r="D5095" i="6"/>
  <c r="D5094" i="6" s="1"/>
  <c r="D5093" i="6" s="1"/>
  <c r="D3703" i="6"/>
  <c r="D3702" i="6" s="1"/>
  <c r="D3701" i="6" s="1"/>
  <c r="E3701" i="6" s="1" a="1"/>
  <c r="E3701" i="6" s="1"/>
  <c r="F3701" i="6" s="1"/>
  <c r="D775" i="6"/>
  <c r="D774" i="6" s="1"/>
  <c r="D773" i="6" s="1"/>
  <c r="E773" i="6" s="1" a="1"/>
  <c r="E773" i="6" s="1"/>
  <c r="F773" i="6" s="1"/>
  <c r="D8359" i="6"/>
  <c r="D8358" i="6" s="1"/>
  <c r="D7015" i="6"/>
  <c r="D7014" i="6" s="1"/>
  <c r="D5551" i="6"/>
  <c r="D5550" i="6" s="1"/>
  <c r="D3775" i="6"/>
  <c r="D3774" i="6" s="1"/>
  <c r="D3773" i="6" s="1"/>
  <c r="E3773" i="6" s="1" a="1"/>
  <c r="E3773" i="6" s="1"/>
  <c r="F3773" i="6" s="1"/>
  <c r="D3295" i="6"/>
  <c r="D3294" i="6" s="1"/>
  <c r="D3293" i="6" s="1"/>
  <c r="D8143" i="6"/>
  <c r="D8142" i="6" s="1"/>
  <c r="D3175" i="6"/>
  <c r="D3174" i="6" s="1"/>
  <c r="D3173" i="6" s="1"/>
  <c r="E3173" i="6" s="1" a="1"/>
  <c r="E3173" i="6" s="1"/>
  <c r="F3173" i="6" s="1"/>
  <c r="D5191" i="6"/>
  <c r="D5190" i="6" s="1"/>
  <c r="D5189" i="6" s="1"/>
  <c r="E5189" i="6" s="1" a="1"/>
  <c r="E5189" i="6" s="1"/>
  <c r="F5189" i="6" s="1"/>
  <c r="D679" i="6"/>
  <c r="D678" i="6" s="1"/>
  <c r="D677" i="6" s="1"/>
  <c r="E677" i="6" s="1" a="1"/>
  <c r="E677" i="6" s="1"/>
  <c r="F677" i="6" s="1"/>
  <c r="D3535" i="6"/>
  <c r="D3534" i="6" s="1"/>
  <c r="D3533" i="6" s="1"/>
  <c r="E3533" i="6" s="1" a="1"/>
  <c r="E3533" i="6" s="1"/>
  <c r="F3533" i="6" s="1"/>
  <c r="D8215" i="6"/>
  <c r="D8214" i="6" s="1"/>
  <c r="D8213" i="6" s="1"/>
  <c r="E8213" i="6" s="1" a="1"/>
  <c r="E8213" i="6" s="1"/>
  <c r="F8213" i="6" s="1"/>
  <c r="D3679" i="6"/>
  <c r="D3678" i="6" s="1"/>
  <c r="D3677" i="6" s="1"/>
  <c r="E3677" i="6" s="1" a="1"/>
  <c r="E3677" i="6" s="1"/>
  <c r="F3677" i="6" s="1"/>
  <c r="D3991" i="6"/>
  <c r="D7039" i="6"/>
  <c r="D7038" i="6" s="1"/>
  <c r="D7423" i="6"/>
  <c r="D7422" i="6" s="1"/>
  <c r="D4039" i="6"/>
  <c r="D4038" i="6" s="1"/>
  <c r="D1711" i="6"/>
  <c r="D1710" i="6" s="1"/>
  <c r="D1351" i="6"/>
  <c r="D1350" i="6" s="1"/>
  <c r="D1349" i="6" s="1"/>
  <c r="E1349" i="6" s="1" a="1"/>
  <c r="E1349" i="6" s="1"/>
  <c r="F1349" i="6" s="1"/>
  <c r="D7303" i="6"/>
  <c r="D7302" i="6" s="1"/>
  <c r="D5071" i="6"/>
  <c r="D5070" i="6" s="1"/>
  <c r="D2815" i="6"/>
  <c r="D2814" i="6" s="1"/>
  <c r="D1423" i="6"/>
  <c r="D1422" i="6" s="1"/>
  <c r="D655" i="6"/>
  <c r="D654" i="6" s="1"/>
  <c r="E7" i="6"/>
  <c r="D8407" i="6"/>
  <c r="D8406" i="6" s="1"/>
  <c r="D7159" i="6"/>
  <c r="D5791" i="6"/>
  <c r="D5790" i="6" s="1"/>
  <c r="D3367" i="6"/>
  <c r="D3366" i="6" s="1"/>
  <c r="D1999" i="6"/>
  <c r="D1998" i="6" s="1"/>
  <c r="D1327" i="6"/>
  <c r="D1326" i="6" s="1"/>
  <c r="D2311" i="6"/>
  <c r="D2310" i="6" s="1"/>
  <c r="D6871" i="6"/>
  <c r="D6870" i="6" s="1"/>
  <c r="D5887" i="6"/>
  <c r="D5886" i="6" s="1"/>
  <c r="D151" i="6"/>
  <c r="D150" i="6" s="1"/>
  <c r="D8239" i="6"/>
  <c r="D8238" i="6" s="1"/>
  <c r="D6775" i="6"/>
  <c r="D6774" i="6" s="1"/>
  <c r="D5623" i="6"/>
  <c r="D5622" i="6" s="1"/>
  <c r="D3223" i="6"/>
  <c r="D3222" i="6" s="1"/>
  <c r="D1855" i="6"/>
  <c r="D1854" i="6" s="1"/>
  <c r="D1853" i="6" s="1"/>
  <c r="E1853" i="6" s="1" a="1"/>
  <c r="E1853" i="6" s="1"/>
  <c r="F1853" i="6" s="1"/>
  <c r="D7615" i="6"/>
  <c r="D7614" i="6" s="1"/>
  <c r="D3823" i="6"/>
  <c r="D3822" i="6" s="1"/>
  <c r="D3821" i="6" s="1"/>
  <c r="E3821" i="6" s="1" a="1"/>
  <c r="E3821" i="6" s="1"/>
  <c r="F3821" i="6" s="1"/>
  <c r="D4735" i="6"/>
  <c r="D4734" i="6" s="1"/>
  <c r="D4733" i="6" s="1"/>
  <c r="E4733" i="6" s="1" a="1"/>
  <c r="E4733" i="6" s="1"/>
  <c r="F4733" i="6" s="1"/>
  <c r="D4231" i="6"/>
  <c r="D4230" i="6" s="1"/>
  <c r="D4229" i="6" s="1"/>
  <c r="E4229" i="6" s="1" a="1"/>
  <c r="E4229" i="6" s="1"/>
  <c r="F4229" i="6" s="1"/>
  <c r="D2167" i="6"/>
  <c r="D2166" i="6" s="1"/>
  <c r="D8311" i="6"/>
  <c r="D8310" i="6" s="1"/>
  <c r="D8309" i="6" s="1"/>
  <c r="D1639" i="6"/>
  <c r="D1638" i="6" s="1"/>
  <c r="D8263" i="6"/>
  <c r="D8262" i="6" s="1"/>
  <c r="D6463" i="6"/>
  <c r="D6462" i="6" s="1"/>
  <c r="D4855" i="6"/>
  <c r="D4854" i="6" s="1"/>
  <c r="D2959" i="6"/>
  <c r="D2958" i="6" s="1"/>
  <c r="D2957" i="6" s="1"/>
  <c r="D2071" i="6"/>
  <c r="D2070" i="6" s="1"/>
  <c r="D1039" i="6"/>
  <c r="D1038" i="6" s="1"/>
  <c r="D6391" i="6"/>
  <c r="D6390" i="6" s="1"/>
  <c r="D6389" i="6" s="1"/>
  <c r="E6389" i="6" s="1" a="1"/>
  <c r="E6389" i="6" s="1"/>
  <c r="F6389" i="6" s="1"/>
  <c r="D8023" i="6"/>
  <c r="D8022" i="6" s="1"/>
  <c r="D8021" i="6" s="1"/>
  <c r="E8021" i="6" s="1" a="1"/>
  <c r="E8021" i="6" s="1"/>
  <c r="F8021" i="6" s="1"/>
  <c r="D6607" i="6"/>
  <c r="D6606" i="6" s="1"/>
  <c r="D5287" i="6"/>
  <c r="D5286" i="6" s="1"/>
  <c r="D5285" i="6" s="1"/>
  <c r="E5285" i="6" s="1" a="1"/>
  <c r="E5285" i="6" s="1"/>
  <c r="F5285" i="6" s="1"/>
  <c r="D3487" i="6"/>
  <c r="D3486" i="6" s="1"/>
  <c r="D3485" i="6" s="1"/>
  <c r="E3485" i="6" s="1" a="1"/>
  <c r="E3485" i="6" s="1"/>
  <c r="F3485" i="6" s="1"/>
  <c r="D391" i="6"/>
  <c r="D390" i="6" s="1"/>
  <c r="D7831" i="6"/>
  <c r="D7830" i="6" s="1"/>
  <c r="D6535" i="6"/>
  <c r="D6534" i="6" s="1"/>
  <c r="D4303" i="6"/>
  <c r="D4302" i="6" s="1"/>
  <c r="D4301" i="6" s="1"/>
  <c r="E4301" i="6" s="1" a="1"/>
  <c r="E4301" i="6" s="1"/>
  <c r="F4301" i="6" s="1"/>
  <c r="D3559" i="6"/>
  <c r="D3558" i="6" s="1"/>
  <c r="D3557" i="6" s="1"/>
  <c r="E3557" i="6" s="1" a="1"/>
  <c r="E3557" i="6" s="1"/>
  <c r="F3557" i="6" s="1"/>
  <c r="D2287" i="6"/>
  <c r="D2286" i="6" s="1"/>
  <c r="D271" i="6"/>
  <c r="D270" i="6" s="1"/>
  <c r="D269" i="6" s="1"/>
  <c r="E269" i="6" s="1" a="1"/>
  <c r="E269" i="6" s="1"/>
  <c r="F269" i="6" s="1"/>
  <c r="D8335" i="6"/>
  <c r="D8334" i="6" s="1"/>
  <c r="D7255" i="6"/>
  <c r="D7254" i="6" s="1"/>
  <c r="D4975" i="6"/>
  <c r="D4974" i="6" s="1"/>
  <c r="D2791" i="6"/>
  <c r="D2790" i="6" s="1"/>
  <c r="D2789" i="6" s="1"/>
  <c r="E2789" i="6" s="1" a="1"/>
  <c r="E2789" i="6" s="1"/>
  <c r="F2789" i="6" s="1"/>
  <c r="D3079" i="6"/>
  <c r="D3078" i="6" s="1"/>
  <c r="D559" i="6"/>
  <c r="D558" i="6" s="1"/>
  <c r="D557" i="6" s="1"/>
  <c r="E557" i="6" s="1" a="1"/>
  <c r="E557" i="6" s="1"/>
  <c r="F557" i="6" s="1"/>
  <c r="D343" i="6"/>
  <c r="D342" i="6" s="1"/>
  <c r="D7207" i="6"/>
  <c r="D7206" i="6" s="1"/>
  <c r="D5599" i="6"/>
  <c r="D5598" i="6" s="1"/>
  <c r="D4015" i="6"/>
  <c r="D4014" i="6" s="1"/>
  <c r="D4013" i="6" s="1"/>
  <c r="E4013" i="6" s="1" a="1"/>
  <c r="E4013" i="6" s="1"/>
  <c r="F4013" i="6" s="1"/>
  <c r="D1447" i="6"/>
  <c r="D1446" i="6" s="1"/>
  <c r="D871" i="6"/>
  <c r="D870" i="6" s="1"/>
  <c r="D8095" i="6"/>
  <c r="D8094" i="6" s="1"/>
  <c r="D8093" i="6" s="1"/>
  <c r="E8093" i="6" s="1" a="1"/>
  <c r="E8093" i="6" s="1"/>
  <c r="F8093" i="6" s="1"/>
  <c r="D6943" i="6"/>
  <c r="D6942" i="6" s="1"/>
  <c r="D4711" i="6"/>
  <c r="D4710" i="6" s="1"/>
  <c r="D4709" i="6" s="1"/>
  <c r="E4709" i="6" s="1" a="1"/>
  <c r="E4709" i="6" s="1"/>
  <c r="F4709" i="6" s="1"/>
  <c r="D2647" i="6"/>
  <c r="D2646" i="6" s="1"/>
  <c r="D2645" i="6" s="1"/>
  <c r="E2645" i="6" s="1" a="1"/>
  <c r="E2645" i="6" s="1"/>
  <c r="F2645" i="6" s="1"/>
  <c r="D2527" i="6"/>
  <c r="D2526" i="6" s="1"/>
  <c r="D2525" i="6" s="1"/>
  <c r="E2525" i="6" s="1" a="1"/>
  <c r="E2525" i="6" s="1"/>
  <c r="F2525" i="6" s="1"/>
  <c r="D439" i="6"/>
  <c r="D438" i="6" s="1"/>
  <c r="D7759" i="6"/>
  <c r="D7758" i="6" s="1"/>
  <c r="D1927" i="6"/>
  <c r="D1926" i="6" s="1"/>
  <c r="D2839" i="6"/>
  <c r="D2838" i="6" s="1"/>
  <c r="D7999" i="6"/>
  <c r="D7998" i="6" s="1"/>
  <c r="D2575" i="6"/>
  <c r="D2574" i="6" s="1"/>
  <c r="D1951" i="6"/>
  <c r="D1950" i="6" s="1"/>
  <c r="D7183" i="6"/>
  <c r="D7182" i="6" s="1"/>
  <c r="D3511" i="6"/>
  <c r="D3510" i="6" s="1"/>
  <c r="D3509" i="6" s="1"/>
  <c r="E3509" i="6" s="1" a="1"/>
  <c r="E3509" i="6" s="1"/>
  <c r="F3509" i="6" s="1"/>
  <c r="D1135" i="6"/>
  <c r="D1134" i="6" s="1"/>
  <c r="D1133" i="6" s="1"/>
  <c r="E1133" i="6" s="1" a="1"/>
  <c r="E1133" i="6" s="1"/>
  <c r="F1133" i="6" s="1"/>
  <c r="D7471" i="6"/>
  <c r="D6031" i="6"/>
  <c r="D6030" i="6" s="1"/>
  <c r="D5023" i="6"/>
  <c r="D3727" i="6"/>
  <c r="D3726" i="6" s="1"/>
  <c r="D2335" i="6"/>
  <c r="D463" i="6"/>
  <c r="D5839" i="6"/>
  <c r="D5838" i="6" s="1"/>
  <c r="D6439" i="6"/>
  <c r="D6438" i="6" s="1"/>
  <c r="D6437" i="6" s="1"/>
  <c r="E6437" i="6" s="1" a="1"/>
  <c r="E6437" i="6" s="1"/>
  <c r="F6437" i="6" s="1"/>
  <c r="D5239" i="6"/>
  <c r="D5238" i="6" s="1"/>
  <c r="D5237" i="6" s="1"/>
  <c r="E5237" i="6" s="1" a="1"/>
  <c r="E5237" i="6" s="1"/>
  <c r="F5237" i="6" s="1"/>
  <c r="D2863" i="6"/>
  <c r="D2862" i="6" s="1"/>
  <c r="D1663" i="6"/>
  <c r="D1662" i="6" s="1"/>
  <c r="D1087" i="6"/>
  <c r="D1086" i="6" s="1"/>
  <c r="D7807" i="6"/>
  <c r="D7806" i="6" s="1"/>
  <c r="D6343" i="6"/>
  <c r="D6342" i="6" s="1"/>
  <c r="D4399" i="6"/>
  <c r="D4398" i="6" s="1"/>
  <c r="D4397" i="6" s="1"/>
  <c r="E4397" i="6" s="1" a="1"/>
  <c r="E4397" i="6" s="1"/>
  <c r="F4397" i="6" s="1"/>
  <c r="D2623" i="6"/>
  <c r="D2622" i="6" s="1"/>
  <c r="D1759" i="6"/>
  <c r="D1758" i="6" s="1"/>
  <c r="D919" i="6"/>
  <c r="D918" i="6" s="1"/>
  <c r="I5530" i="6"/>
  <c r="J5530" i="6" s="1"/>
  <c r="I2842" i="6"/>
  <c r="J2842" i="6" s="1"/>
  <c r="I9" i="5"/>
  <c r="I4738" i="6"/>
  <c r="J4738" i="6" s="1"/>
  <c r="I7618" i="6"/>
  <c r="J7618" i="6" s="1"/>
  <c r="I4426" i="6"/>
  <c r="J4426" i="6" s="1"/>
  <c r="I7666" i="6"/>
  <c r="J7666" i="6" s="1"/>
  <c r="I4714" i="6"/>
  <c r="J4714" i="6" s="1"/>
  <c r="I5482" i="6"/>
  <c r="J5482" i="6" s="1"/>
  <c r="I5578" i="6"/>
  <c r="J5578" i="6" s="1"/>
  <c r="I6946" i="6"/>
  <c r="J6946" i="6" s="1"/>
  <c r="G13" i="5"/>
  <c r="H13" i="5" s="1"/>
  <c r="D13" i="5"/>
  <c r="I6922" i="6"/>
  <c r="J6922" i="6" s="1"/>
  <c r="I2866" i="6"/>
  <c r="J2866" i="6" s="1"/>
  <c r="I6658" i="6"/>
  <c r="J6658" i="6" s="1"/>
  <c r="I6370" i="6"/>
  <c r="J6370" i="6" s="1"/>
  <c r="I4282" i="6"/>
  <c r="J4282" i="6" s="1"/>
  <c r="B37" i="6"/>
  <c r="H37" i="6" s="1" a="1"/>
  <c r="H37" i="6" s="1"/>
  <c r="I37" i="6" s="1"/>
  <c r="J37" i="6" s="1"/>
  <c r="B13" i="6"/>
  <c r="H13" i="6" s="1"/>
  <c r="B39" i="5"/>
  <c r="D39" i="5" s="1"/>
  <c r="I4570" i="6"/>
  <c r="J4570" i="6" s="1"/>
  <c r="I2674" i="6"/>
  <c r="J2674" i="6" s="1"/>
  <c r="B61" i="6"/>
  <c r="H61" i="6" s="1" a="1"/>
  <c r="H61" i="6" s="1"/>
  <c r="I946" i="6"/>
  <c r="J946" i="6" s="1"/>
  <c r="I4618" i="6"/>
  <c r="J4618" i="6" s="1"/>
  <c r="E13" i="5"/>
  <c r="I562" i="6"/>
  <c r="J562" i="6" s="1"/>
  <c r="E3439" i="6" a="1"/>
  <c r="E3439" i="6" s="1"/>
  <c r="E4879" i="6" a="1"/>
  <c r="E4879" i="6" s="1"/>
  <c r="F4879" i="6" s="1"/>
  <c r="E199" i="6" a="1"/>
  <c r="E199" i="6" s="1"/>
  <c r="F199" i="6" s="1"/>
  <c r="E6487" i="6" a="1"/>
  <c r="E6487" i="6" s="1"/>
  <c r="E2479" i="6" a="1"/>
  <c r="E2479" i="6" s="1"/>
  <c r="E6727" i="6" a="1"/>
  <c r="E6727" i="6" s="1"/>
  <c r="F6727" i="6" s="1"/>
  <c r="E8167" i="6" a="1"/>
  <c r="E8167" i="6" s="1"/>
  <c r="F8167" i="6" s="1"/>
  <c r="E7639" i="6" a="1"/>
  <c r="E7639" i="6" s="1"/>
  <c r="C8385" i="6"/>
  <c r="D8384" i="6" s="1"/>
  <c r="C8313" i="6"/>
  <c r="D8312" i="6" s="1"/>
  <c r="C8265" i="6"/>
  <c r="D8264" i="6" s="1"/>
  <c r="C8169" i="6"/>
  <c r="C8073" i="6"/>
  <c r="C8337" i="6"/>
  <c r="C8193" i="6"/>
  <c r="D8192" i="6" s="1"/>
  <c r="C8097" i="6"/>
  <c r="D8096" i="6" s="1"/>
  <c r="C8001" i="6"/>
  <c r="D8000" i="6" s="1"/>
  <c r="C8409" i="6"/>
  <c r="D8408" i="6" s="1"/>
  <c r="C8289" i="6"/>
  <c r="C8241" i="6"/>
  <c r="C8145" i="6"/>
  <c r="D8144" i="6" s="1"/>
  <c r="C8049" i="6"/>
  <c r="D8048" i="6" s="1"/>
  <c r="C8025" i="6"/>
  <c r="D8024" i="6" s="1"/>
  <c r="C7857" i="6"/>
  <c r="C7809" i="6"/>
  <c r="C7785" i="6"/>
  <c r="C7761" i="6"/>
  <c r="C7641" i="6"/>
  <c r="D7640" i="6" s="1"/>
  <c r="C7473" i="6"/>
  <c r="C8121" i="6"/>
  <c r="C7977" i="6"/>
  <c r="C7953" i="6"/>
  <c r="D7952" i="6" s="1"/>
  <c r="C7713" i="6"/>
  <c r="D7712" i="6" s="1"/>
  <c r="C7665" i="6"/>
  <c r="C7617" i="6"/>
  <c r="C7593" i="6"/>
  <c r="D7592" i="6" s="1"/>
  <c r="C8361" i="6"/>
  <c r="D8360" i="6" s="1"/>
  <c r="C7905" i="6"/>
  <c r="C7737" i="6"/>
  <c r="D7736" i="6" s="1"/>
  <c r="C7689" i="6"/>
  <c r="C7569" i="6"/>
  <c r="C7401" i="6"/>
  <c r="C7881" i="6"/>
  <c r="D7880" i="6" s="1"/>
  <c r="C7449" i="6"/>
  <c r="D7448" i="6" s="1"/>
  <c r="C6945" i="6"/>
  <c r="D6944" i="6" s="1"/>
  <c r="C6849" i="6"/>
  <c r="C7929" i="6"/>
  <c r="C7545" i="6"/>
  <c r="D7544" i="6" s="1"/>
  <c r="C7353" i="6"/>
  <c r="C7305" i="6"/>
  <c r="C7257" i="6"/>
  <c r="C7209" i="6"/>
  <c r="D7208" i="6" s="1"/>
  <c r="C7161" i="6"/>
  <c r="D7160" i="6" s="1"/>
  <c r="C7113" i="6"/>
  <c r="D7112" i="6" s="1"/>
  <c r="C7065" i="6"/>
  <c r="D7064" i="6" s="1"/>
  <c r="C7017" i="6"/>
  <c r="C6969" i="6"/>
  <c r="D6968" i="6" s="1"/>
  <c r="C6921" i="6"/>
  <c r="C8217" i="6"/>
  <c r="D8216" i="6" s="1"/>
  <c r="C7833" i="6"/>
  <c r="D7832" i="6" s="1"/>
  <c r="C7497" i="6"/>
  <c r="D7496" i="6" s="1"/>
  <c r="C7425" i="6"/>
  <c r="C7377" i="6"/>
  <c r="D7376" i="6" s="1"/>
  <c r="C7329" i="6"/>
  <c r="C7281" i="6"/>
  <c r="C7233" i="6"/>
  <c r="D7232" i="6" s="1"/>
  <c r="C7185" i="6"/>
  <c r="C7137" i="6"/>
  <c r="C7089" i="6"/>
  <c r="C7041" i="6"/>
  <c r="C6993" i="6"/>
  <c r="C6873" i="6"/>
  <c r="C6801" i="6"/>
  <c r="C6753" i="6"/>
  <c r="C6657" i="6"/>
  <c r="C6537" i="6"/>
  <c r="D6536" i="6" s="1"/>
  <c r="C7521" i="6"/>
  <c r="C6897" i="6"/>
  <c r="C6825" i="6"/>
  <c r="C6729" i="6"/>
  <c r="C6633" i="6"/>
  <c r="C6489" i="6"/>
  <c r="D6488" i="6" s="1"/>
  <c r="C6465" i="6"/>
  <c r="D6464" i="6" s="1"/>
  <c r="C6777" i="6"/>
  <c r="C6681" i="6"/>
  <c r="D6680" i="6" s="1"/>
  <c r="C6585" i="6"/>
  <c r="C6561" i="6"/>
  <c r="C6513" i="6"/>
  <c r="C6417" i="6"/>
  <c r="D6416" i="6" s="1"/>
  <c r="C6369" i="6"/>
  <c r="D6368" i="6" s="1"/>
  <c r="C6609" i="6"/>
  <c r="C6393" i="6"/>
  <c r="C6441" i="6"/>
  <c r="D6440" i="6" s="1"/>
  <c r="C6705" i="6"/>
  <c r="D6704" i="6" s="1"/>
  <c r="C6321" i="6"/>
  <c r="C6297" i="6"/>
  <c r="C6057" i="6"/>
  <c r="C6249" i="6"/>
  <c r="D6248" i="6" s="1"/>
  <c r="C6201" i="6"/>
  <c r="D6200" i="6" s="1"/>
  <c r="C6153" i="6"/>
  <c r="D6152" i="6" s="1"/>
  <c r="C6105" i="6"/>
  <c r="C6345" i="6"/>
  <c r="C6273" i="6"/>
  <c r="C6225" i="6"/>
  <c r="C6177" i="6"/>
  <c r="C6129" i="6"/>
  <c r="D6128" i="6" s="1"/>
  <c r="C6081" i="6"/>
  <c r="D6080" i="6" s="1"/>
  <c r="C6009" i="6"/>
  <c r="C6033" i="6"/>
  <c r="D6032" i="6" s="1"/>
  <c r="C5961" i="6"/>
  <c r="D5960" i="6" s="1"/>
  <c r="C5913" i="6"/>
  <c r="C5721" i="6"/>
  <c r="C5433" i="6"/>
  <c r="C5385" i="6"/>
  <c r="D5384" i="6" s="1"/>
  <c r="C5889" i="6"/>
  <c r="D5888" i="6" s="1"/>
  <c r="C5793" i="6"/>
  <c r="D5792" i="6" s="1"/>
  <c r="C5697" i="6"/>
  <c r="C5577" i="6"/>
  <c r="D5576" i="6" s="1"/>
  <c r="C5529" i="6"/>
  <c r="D5528" i="6" s="1"/>
  <c r="C5481" i="6"/>
  <c r="C5337" i="6"/>
  <c r="C5289" i="6"/>
  <c r="C5985" i="6"/>
  <c r="D5984" i="6" s="1"/>
  <c r="C5937" i="6"/>
  <c r="D5936" i="6" s="1"/>
  <c r="C5865" i="6"/>
  <c r="C5817" i="6"/>
  <c r="C5769" i="6"/>
  <c r="C5673" i="6"/>
  <c r="C5649" i="6"/>
  <c r="D5648" i="6" s="1"/>
  <c r="C5409" i="6"/>
  <c r="C5841" i="6"/>
  <c r="D5840" i="6" s="1"/>
  <c r="C5745" i="6"/>
  <c r="D5744" i="6" s="1"/>
  <c r="C5625" i="6"/>
  <c r="D5624" i="6" s="1"/>
  <c r="C5601" i="6"/>
  <c r="C5553" i="6"/>
  <c r="C5505" i="6"/>
  <c r="C5457" i="6"/>
  <c r="C5361" i="6"/>
  <c r="D5360" i="6" s="1"/>
  <c r="C5313" i="6"/>
  <c r="C5265" i="6"/>
  <c r="C5241" i="6"/>
  <c r="D5240" i="6" s="1"/>
  <c r="C5169" i="6"/>
  <c r="C5097" i="6"/>
  <c r="C5001" i="6"/>
  <c r="C4809" i="6"/>
  <c r="C4761" i="6"/>
  <c r="D4760" i="6" s="1"/>
  <c r="C4713" i="6"/>
  <c r="D4712" i="6" s="1"/>
  <c r="C4665" i="6"/>
  <c r="D4664" i="6" s="1"/>
  <c r="C4617" i="6"/>
  <c r="C4569" i="6"/>
  <c r="C4329" i="6"/>
  <c r="C4233" i="6"/>
  <c r="D4232" i="6" s="1"/>
  <c r="C5193" i="6"/>
  <c r="C5121" i="6"/>
  <c r="D5120" i="6" s="1"/>
  <c r="C5073" i="6"/>
  <c r="C4977" i="6"/>
  <c r="D4976" i="6" s="1"/>
  <c r="C4905" i="6"/>
  <c r="C4857" i="6"/>
  <c r="C4785" i="6"/>
  <c r="C4521" i="6"/>
  <c r="D4520" i="6" s="1"/>
  <c r="C4473" i="6"/>
  <c r="C4401" i="6"/>
  <c r="D4400" i="6" s="1"/>
  <c r="C4305" i="6"/>
  <c r="D4304" i="6" s="1"/>
  <c r="C4209" i="6"/>
  <c r="D4208" i="6" s="1"/>
  <c r="C4113" i="6"/>
  <c r="C5217" i="6"/>
  <c r="C5049" i="6"/>
  <c r="C4953" i="6"/>
  <c r="C4737" i="6"/>
  <c r="C4689" i="6"/>
  <c r="D4688" i="6" s="1"/>
  <c r="C4641" i="6"/>
  <c r="C4593" i="6"/>
  <c r="C4377" i="6"/>
  <c r="D4376" i="6" s="1"/>
  <c r="C4281" i="6"/>
  <c r="C4185" i="6"/>
  <c r="C3993" i="6"/>
  <c r="C3897" i="6"/>
  <c r="C5145" i="6"/>
  <c r="D5144" i="6" s="1"/>
  <c r="C5025" i="6"/>
  <c r="D5024" i="6" s="1"/>
  <c r="C4929" i="6"/>
  <c r="C4881" i="6"/>
  <c r="C4833" i="6"/>
  <c r="C4545" i="6"/>
  <c r="C4497" i="6"/>
  <c r="D4496" i="6" s="1"/>
  <c r="C4449" i="6"/>
  <c r="C4425" i="6"/>
  <c r="D4424" i="6" s="1"/>
  <c r="C4353" i="6"/>
  <c r="C4257" i="6"/>
  <c r="C4161" i="6"/>
  <c r="C3969" i="6"/>
  <c r="C3873" i="6"/>
  <c r="C4089" i="6"/>
  <c r="C4041" i="6"/>
  <c r="C3849" i="6"/>
  <c r="C3801" i="6"/>
  <c r="D3800" i="6" s="1"/>
  <c r="C3705" i="6"/>
  <c r="D3704" i="6" s="1"/>
  <c r="C3609" i="6"/>
  <c r="D3608" i="6" s="1"/>
  <c r="C3513" i="6"/>
  <c r="C3417" i="6"/>
  <c r="C3393" i="6"/>
  <c r="C3369" i="6"/>
  <c r="C3345" i="6"/>
  <c r="D3344" i="6" s="1"/>
  <c r="C3273" i="6"/>
  <c r="D3272" i="6" s="1"/>
  <c r="C3249" i="6"/>
  <c r="C3009" i="6"/>
  <c r="C2913" i="6"/>
  <c r="C2865" i="6"/>
  <c r="C2841" i="6"/>
  <c r="C2577" i="6"/>
  <c r="C4137" i="6"/>
  <c r="D4136" i="6" s="1"/>
  <c r="C4065" i="6"/>
  <c r="D4064" i="6" s="1"/>
  <c r="C4017" i="6"/>
  <c r="D4016" i="6" s="1"/>
  <c r="C3777" i="6"/>
  <c r="C3681" i="6"/>
  <c r="C3585" i="6"/>
  <c r="D3584" i="6" s="1"/>
  <c r="C3489" i="6"/>
  <c r="C3441" i="6"/>
  <c r="C3321" i="6"/>
  <c r="D3320" i="6" s="1"/>
  <c r="C3297" i="6"/>
  <c r="C3153" i="6"/>
  <c r="D3152" i="6" s="1"/>
  <c r="C3129" i="6"/>
  <c r="D3128" i="6" s="1"/>
  <c r="C3081" i="6"/>
  <c r="C2961" i="6"/>
  <c r="C2937" i="6"/>
  <c r="C2769" i="6"/>
  <c r="C2745" i="6"/>
  <c r="D2744" i="6" s="1"/>
  <c r="C2673" i="6"/>
  <c r="D2672" i="6" s="1"/>
  <c r="C2649" i="6"/>
  <c r="C3945" i="6"/>
  <c r="C3753" i="6"/>
  <c r="C3657" i="6"/>
  <c r="C3561" i="6"/>
  <c r="C3465" i="6"/>
  <c r="C3225" i="6"/>
  <c r="D3224" i="6" s="1"/>
  <c r="C3201" i="6"/>
  <c r="D3200" i="6" s="1"/>
  <c r="C3177" i="6"/>
  <c r="D3176" i="6" s="1"/>
  <c r="C3057" i="6"/>
  <c r="D3056" i="6" s="1"/>
  <c r="C3033" i="6"/>
  <c r="C2889" i="6"/>
  <c r="C3921" i="6"/>
  <c r="D3920" i="6" s="1"/>
  <c r="C3825" i="6"/>
  <c r="C3729" i="6"/>
  <c r="D3728" i="6" s="1"/>
  <c r="C3633" i="6"/>
  <c r="D3632" i="6" s="1"/>
  <c r="C3537" i="6"/>
  <c r="C3105" i="6"/>
  <c r="C2793" i="6"/>
  <c r="C2553" i="6"/>
  <c r="C2481" i="6"/>
  <c r="C2385" i="6"/>
  <c r="C2361" i="6"/>
  <c r="D2360" i="6" s="1"/>
  <c r="C2145" i="6"/>
  <c r="C2049" i="6"/>
  <c r="C1953" i="6"/>
  <c r="D1952" i="6" s="1"/>
  <c r="C1761" i="6"/>
  <c r="C1665" i="6"/>
  <c r="C1641" i="6"/>
  <c r="D1640" i="6" s="1"/>
  <c r="C2985" i="6"/>
  <c r="C2697" i="6"/>
  <c r="D2696" i="6" s="1"/>
  <c r="C2601" i="6"/>
  <c r="D2600" i="6" s="1"/>
  <c r="C2457" i="6"/>
  <c r="C2121" i="6"/>
  <c r="C2025" i="6"/>
  <c r="C1929" i="6"/>
  <c r="D1928" i="6" s="1"/>
  <c r="C1833" i="6"/>
  <c r="D1832" i="6" s="1"/>
  <c r="C1737" i="6"/>
  <c r="C1569" i="6"/>
  <c r="C1545" i="6"/>
  <c r="C1521" i="6"/>
  <c r="D1520" i="6" s="1"/>
  <c r="C1497" i="6"/>
  <c r="D1496" i="6" s="1"/>
  <c r="C1425" i="6"/>
  <c r="C2721" i="6"/>
  <c r="D2720" i="6" s="1"/>
  <c r="C2529" i="6"/>
  <c r="C2433" i="6"/>
  <c r="C2313" i="6"/>
  <c r="C2289" i="6"/>
  <c r="D2288" i="6" s="1"/>
  <c r="C2265" i="6"/>
  <c r="D2264" i="6" s="1"/>
  <c r="C2241" i="6"/>
  <c r="C2217" i="6"/>
  <c r="C2193" i="6"/>
  <c r="C2169" i="6"/>
  <c r="C2097" i="6"/>
  <c r="C2001" i="6"/>
  <c r="D2000" i="6" s="1"/>
  <c r="C1905" i="6"/>
  <c r="D1904" i="6" s="1"/>
  <c r="C1809" i="6"/>
  <c r="C1713" i="6"/>
  <c r="D1712" i="6" s="1"/>
  <c r="C1473" i="6"/>
  <c r="C2817" i="6"/>
  <c r="C2625" i="6"/>
  <c r="C2505" i="6"/>
  <c r="C2409" i="6"/>
  <c r="D2408" i="6" s="1"/>
  <c r="C2337" i="6"/>
  <c r="D2336" i="6" s="1"/>
  <c r="C2073" i="6"/>
  <c r="D2072" i="6" s="1"/>
  <c r="C1977" i="6"/>
  <c r="D1976" i="6" s="1"/>
  <c r="C1881" i="6"/>
  <c r="D1880" i="6" s="1"/>
  <c r="C1857" i="6"/>
  <c r="C1785" i="6"/>
  <c r="C1689" i="6"/>
  <c r="C1617" i="6"/>
  <c r="D1616" i="6" s="1"/>
  <c r="C1593" i="6"/>
  <c r="D1592" i="6" s="1"/>
  <c r="C1449" i="6"/>
  <c r="D1448" i="6" s="1"/>
  <c r="C1401" i="6"/>
  <c r="C1305" i="6"/>
  <c r="D1304" i="6" s="1"/>
  <c r="C1257" i="6"/>
  <c r="C1233" i="6"/>
  <c r="C1161" i="6"/>
  <c r="C945" i="6"/>
  <c r="D944" i="6" s="1"/>
  <c r="C921" i="6"/>
  <c r="C777" i="6"/>
  <c r="C753" i="6"/>
  <c r="C657" i="6"/>
  <c r="C633" i="6"/>
  <c r="D632" i="6" s="1"/>
  <c r="C609" i="6"/>
  <c r="C561" i="6"/>
  <c r="D560" i="6" s="1"/>
  <c r="C417" i="6"/>
  <c r="D416" i="6" s="1"/>
  <c r="C345" i="6"/>
  <c r="C129" i="6"/>
  <c r="C321" i="6"/>
  <c r="D320" i="6" s="1"/>
  <c r="C297" i="6"/>
  <c r="C225" i="6"/>
  <c r="D224" i="6" s="1"/>
  <c r="C201" i="6"/>
  <c r="C153" i="6"/>
  <c r="C1353" i="6"/>
  <c r="D1352" i="6" s="1"/>
  <c r="C1329" i="6"/>
  <c r="D1328" i="6" s="1"/>
  <c r="C1137" i="6"/>
  <c r="D1136" i="6" s="1"/>
  <c r="C369" i="6"/>
  <c r="D368" i="6" s="1"/>
  <c r="C81" i="6"/>
  <c r="C1209" i="6"/>
  <c r="C1113" i="6"/>
  <c r="C1089" i="6"/>
  <c r="C1041" i="6"/>
  <c r="D1040" i="6" s="1"/>
  <c r="C1017" i="6"/>
  <c r="D1016" i="6" s="1"/>
  <c r="C993" i="6"/>
  <c r="C897" i="6"/>
  <c r="D896" i="6" s="1"/>
  <c r="C873" i="6"/>
  <c r="C849" i="6"/>
  <c r="C489" i="6"/>
  <c r="C465" i="6"/>
  <c r="C441" i="6"/>
  <c r="D440" i="6" s="1"/>
  <c r="C177" i="6"/>
  <c r="D176" i="6" s="1"/>
  <c r="C105" i="6"/>
  <c r="C585" i="6"/>
  <c r="D584" i="6" s="1"/>
  <c r="C537" i="6"/>
  <c r="C513" i="6"/>
  <c r="C273" i="6"/>
  <c r="D272" i="6" s="1"/>
  <c r="C249" i="6"/>
  <c r="C1377" i="6"/>
  <c r="D1376" i="6" s="1"/>
  <c r="C1281" i="6"/>
  <c r="D1280" i="6" s="1"/>
  <c r="C1185" i="6"/>
  <c r="C1065" i="6"/>
  <c r="C969" i="6"/>
  <c r="C825" i="6"/>
  <c r="C801" i="6"/>
  <c r="C729" i="6"/>
  <c r="D728" i="6" s="1"/>
  <c r="C705" i="6"/>
  <c r="C681" i="6"/>
  <c r="C393" i="6"/>
  <c r="D392" i="6" s="1"/>
  <c r="I7906" i="6"/>
  <c r="J7906" i="6" s="1"/>
  <c r="B15" i="5"/>
  <c r="C14" i="5" s="1"/>
  <c r="D14" i="5" s="1"/>
  <c r="G11" i="5"/>
  <c r="H11" i="5" s="1"/>
  <c r="G59" i="6" s="1"/>
  <c r="B8219" i="6"/>
  <c r="H8219" i="6" s="1" a="1"/>
  <c r="H8219" i="6" s="1"/>
  <c r="I8219" i="6" s="1"/>
  <c r="J8219" i="6" s="1"/>
  <c r="B8123" i="6"/>
  <c r="H8123" i="6" s="1" a="1"/>
  <c r="H8123" i="6" s="1"/>
  <c r="I8123" i="6" s="1"/>
  <c r="J8123" i="6" s="1"/>
  <c r="B8027" i="6"/>
  <c r="H8027" i="6" s="1" a="1"/>
  <c r="H8027" i="6" s="1"/>
  <c r="I8027" i="6" s="1"/>
  <c r="J8027" i="6" s="1"/>
  <c r="B8411" i="6"/>
  <c r="B8291" i="6"/>
  <c r="B8243" i="6"/>
  <c r="H8243" i="6" s="1" a="1"/>
  <c r="H8243" i="6" s="1"/>
  <c r="I8243" i="6" s="1"/>
  <c r="J8243" i="6" s="1"/>
  <c r="B8147" i="6"/>
  <c r="H8147" i="6" s="1" a="1"/>
  <c r="H8147" i="6" s="1"/>
  <c r="I8147" i="6" s="1"/>
  <c r="J8147" i="6" s="1"/>
  <c r="B8051" i="6"/>
  <c r="H8051" i="6" s="1" a="1"/>
  <c r="H8051" i="6" s="1"/>
  <c r="I8051" i="6" s="1"/>
  <c r="J8051" i="6" s="1"/>
  <c r="B8363" i="6"/>
  <c r="H8363" i="6" s="1" a="1"/>
  <c r="H8363" i="6" s="1"/>
  <c r="I8363" i="6" s="1"/>
  <c r="J8363" i="6" s="1"/>
  <c r="B8339" i="6"/>
  <c r="H8339" i="6" s="1" a="1"/>
  <c r="H8339" i="6" s="1"/>
  <c r="I8339" i="6" s="1"/>
  <c r="J8339" i="6" s="1"/>
  <c r="B8195" i="6"/>
  <c r="H8195" i="6" s="1" a="1"/>
  <c r="H8195" i="6" s="1"/>
  <c r="I8195" i="6" s="1"/>
  <c r="J8195" i="6" s="1"/>
  <c r="B8099" i="6"/>
  <c r="H8099" i="6" s="1" a="1"/>
  <c r="H8099" i="6" s="1"/>
  <c r="I8099" i="6" s="1"/>
  <c r="J8099" i="6" s="1"/>
  <c r="B8003" i="6"/>
  <c r="H8003" i="6" s="1" a="1"/>
  <c r="H8003" i="6" s="1"/>
  <c r="I8003" i="6" s="1"/>
  <c r="J8003" i="6" s="1"/>
  <c r="B8171" i="6"/>
  <c r="H8171" i="6" s="1" a="1"/>
  <c r="H8171" i="6" s="1"/>
  <c r="I8171" i="6" s="1"/>
  <c r="J8171" i="6" s="1"/>
  <c r="B7979" i="6"/>
  <c r="H7979" i="6" s="1" a="1"/>
  <c r="H7979" i="6" s="1"/>
  <c r="I7979" i="6" s="1"/>
  <c r="J7979" i="6" s="1"/>
  <c r="B7907" i="6"/>
  <c r="H7907" i="6" s="1" a="1"/>
  <c r="H7907" i="6" s="1"/>
  <c r="I7907" i="6" s="1"/>
  <c r="J7907" i="6" s="1"/>
  <c r="B7739" i="6"/>
  <c r="H7739" i="6" s="1" a="1"/>
  <c r="H7739" i="6" s="1"/>
  <c r="I7739" i="6" s="1"/>
  <c r="J7739" i="6" s="1"/>
  <c r="B7691" i="6"/>
  <c r="H7691" i="6" s="1" a="1"/>
  <c r="H7691" i="6" s="1"/>
  <c r="I7691" i="6" s="1"/>
  <c r="J7691" i="6" s="1"/>
  <c r="B7595" i="6"/>
  <c r="B7571" i="6"/>
  <c r="H7571" i="6" s="1" a="1"/>
  <c r="H7571" i="6" s="1"/>
  <c r="I7571" i="6" s="1"/>
  <c r="J7571" i="6" s="1"/>
  <c r="B7499" i="6"/>
  <c r="H7499" i="6" s="1" a="1"/>
  <c r="H7499" i="6" s="1"/>
  <c r="I7499" i="6" s="1"/>
  <c r="J7499" i="6" s="1"/>
  <c r="B7451" i="6"/>
  <c r="H7451" i="6" s="1" a="1"/>
  <c r="H7451" i="6" s="1"/>
  <c r="I7451" i="6" s="1"/>
  <c r="J7451" i="6" s="1"/>
  <c r="B8315" i="6"/>
  <c r="H8315" i="6" s="1" a="1"/>
  <c r="H8315" i="6" s="1"/>
  <c r="I8315" i="6" s="1"/>
  <c r="J8315" i="6" s="1"/>
  <c r="B8267" i="6"/>
  <c r="B7859" i="6"/>
  <c r="H7859" i="6" s="1" a="1"/>
  <c r="H7859" i="6" s="1"/>
  <c r="I7859" i="6" s="1"/>
  <c r="J7859" i="6" s="1"/>
  <c r="B7811" i="6"/>
  <c r="H7811" i="6" s="1" a="1"/>
  <c r="H7811" i="6" s="1"/>
  <c r="I7811" i="6" s="1"/>
  <c r="J7811" i="6" s="1"/>
  <c r="B7787" i="6"/>
  <c r="H7787" i="6" s="1" a="1"/>
  <c r="H7787" i="6" s="1"/>
  <c r="I7787" i="6" s="1"/>
  <c r="J7787" i="6" s="1"/>
  <c r="B7763" i="6"/>
  <c r="H7763" i="6" s="1" a="1"/>
  <c r="H7763" i="6" s="1"/>
  <c r="I7763" i="6" s="1"/>
  <c r="J7763" i="6" s="1"/>
  <c r="B8387" i="6"/>
  <c r="B8075" i="6"/>
  <c r="H8075" i="6" s="1" a="1"/>
  <c r="H8075" i="6" s="1"/>
  <c r="I8075" i="6" s="1"/>
  <c r="J8075" i="6" s="1"/>
  <c r="B7931" i="6"/>
  <c r="H7931" i="6" s="1" a="1"/>
  <c r="H7931" i="6" s="1"/>
  <c r="I7931" i="6" s="1"/>
  <c r="J7931" i="6" s="1"/>
  <c r="B7883" i="6"/>
  <c r="H7883" i="6" s="1" a="1"/>
  <c r="H7883" i="6" s="1"/>
  <c r="I7883" i="6" s="1"/>
  <c r="J7883" i="6" s="1"/>
  <c r="B7835" i="6"/>
  <c r="H7835" i="6" s="1" a="1"/>
  <c r="H7835" i="6" s="1"/>
  <c r="I7835" i="6" s="1"/>
  <c r="J7835" i="6" s="1"/>
  <c r="B7619" i="6"/>
  <c r="B7547" i="6"/>
  <c r="H7547" i="6" s="1" a="1"/>
  <c r="H7547" i="6" s="1"/>
  <c r="I7547" i="6" s="1"/>
  <c r="J7547" i="6" s="1"/>
  <c r="B7523" i="6"/>
  <c r="H7523" i="6" s="1" a="1"/>
  <c r="H7523" i="6" s="1"/>
  <c r="I7523" i="6" s="1"/>
  <c r="J7523" i="6" s="1"/>
  <c r="B7955" i="6"/>
  <c r="H7955" i="6" s="1" a="1"/>
  <c r="H7955" i="6" s="1"/>
  <c r="I7955" i="6" s="1"/>
  <c r="J7955" i="6" s="1"/>
  <c r="B6899" i="6"/>
  <c r="H6899" i="6" s="1" a="1"/>
  <c r="H6899" i="6" s="1"/>
  <c r="I6899" i="6" s="1"/>
  <c r="J6899" i="6" s="1"/>
  <c r="B7667" i="6"/>
  <c r="H7667" i="6" s="1" a="1"/>
  <c r="H7667" i="6" s="1"/>
  <c r="I7667" i="6" s="1"/>
  <c r="J7667" i="6" s="1"/>
  <c r="B7403" i="6"/>
  <c r="H7403" i="6" s="1" a="1"/>
  <c r="H7403" i="6" s="1"/>
  <c r="I7403" i="6" s="1"/>
  <c r="J7403" i="6" s="1"/>
  <c r="B7379" i="6"/>
  <c r="H7379" i="6" s="1" a="1"/>
  <c r="H7379" i="6" s="1"/>
  <c r="I7379" i="6" s="1"/>
  <c r="J7379" i="6" s="1"/>
  <c r="B7331" i="6"/>
  <c r="H7331" i="6" s="1" a="1"/>
  <c r="H7331" i="6" s="1"/>
  <c r="I7331" i="6" s="1"/>
  <c r="J7331" i="6" s="1"/>
  <c r="B7283" i="6"/>
  <c r="H7283" i="6" s="1" a="1"/>
  <c r="H7283" i="6" s="1"/>
  <c r="I7283" i="6" s="1"/>
  <c r="J7283" i="6" s="1"/>
  <c r="B7235" i="6"/>
  <c r="H7235" i="6" s="1" a="1"/>
  <c r="H7235" i="6" s="1"/>
  <c r="I7235" i="6" s="1"/>
  <c r="J7235" i="6" s="1"/>
  <c r="B7187" i="6"/>
  <c r="H7187" i="6" s="1" a="1"/>
  <c r="H7187" i="6" s="1"/>
  <c r="I7187" i="6" s="1"/>
  <c r="J7187" i="6" s="1"/>
  <c r="B7139" i="6"/>
  <c r="H7139" i="6" s="1" a="1"/>
  <c r="H7139" i="6" s="1"/>
  <c r="I7139" i="6" s="1"/>
  <c r="J7139" i="6" s="1"/>
  <c r="B7091" i="6"/>
  <c r="H7091" i="6" s="1" a="1"/>
  <c r="H7091" i="6" s="1"/>
  <c r="I7091" i="6" s="1"/>
  <c r="J7091" i="6" s="1"/>
  <c r="B7043" i="6"/>
  <c r="H7043" i="6" s="1" a="1"/>
  <c r="H7043" i="6" s="1"/>
  <c r="I7043" i="6" s="1"/>
  <c r="J7043" i="6" s="1"/>
  <c r="B6995" i="6"/>
  <c r="H6995" i="6" s="1" a="1"/>
  <c r="H6995" i="6" s="1"/>
  <c r="I6995" i="6" s="1"/>
  <c r="J6995" i="6" s="1"/>
  <c r="B6875" i="6"/>
  <c r="H6875" i="6" s="1" a="1"/>
  <c r="H6875" i="6" s="1"/>
  <c r="I6875" i="6" s="1"/>
  <c r="J6875" i="6" s="1"/>
  <c r="B7427" i="6"/>
  <c r="H7427" i="6" s="1" a="1"/>
  <c r="H7427" i="6" s="1"/>
  <c r="I7427" i="6" s="1"/>
  <c r="J7427" i="6" s="1"/>
  <c r="B7355" i="6"/>
  <c r="H7355" i="6" s="1" a="1"/>
  <c r="H7355" i="6" s="1"/>
  <c r="I7355" i="6" s="1"/>
  <c r="J7355" i="6" s="1"/>
  <c r="B7307" i="6"/>
  <c r="H7307" i="6" s="1" a="1"/>
  <c r="H7307" i="6" s="1"/>
  <c r="I7307" i="6" s="1"/>
  <c r="J7307" i="6" s="1"/>
  <c r="B7259" i="6"/>
  <c r="H7259" i="6" s="1" a="1"/>
  <c r="H7259" i="6" s="1"/>
  <c r="I7259" i="6" s="1"/>
  <c r="J7259" i="6" s="1"/>
  <c r="B7211" i="6"/>
  <c r="H7211" i="6" s="1" a="1"/>
  <c r="H7211" i="6" s="1"/>
  <c r="I7211" i="6" s="1"/>
  <c r="J7211" i="6" s="1"/>
  <c r="B7163" i="6"/>
  <c r="H7163" i="6" s="1" a="1"/>
  <c r="H7163" i="6" s="1"/>
  <c r="I7163" i="6" s="1"/>
  <c r="J7163" i="6" s="1"/>
  <c r="B7115" i="6"/>
  <c r="H7115" i="6" s="1" a="1"/>
  <c r="H7115" i="6" s="1"/>
  <c r="I7115" i="6" s="1"/>
  <c r="J7115" i="6" s="1"/>
  <c r="B7067" i="6"/>
  <c r="H7067" i="6" s="1" a="1"/>
  <c r="H7067" i="6" s="1"/>
  <c r="I7067" i="6" s="1"/>
  <c r="J7067" i="6" s="1"/>
  <c r="B7019" i="6"/>
  <c r="H7019" i="6" s="1" a="1"/>
  <c r="H7019" i="6" s="1"/>
  <c r="I7019" i="6" s="1"/>
  <c r="J7019" i="6" s="1"/>
  <c r="B6971" i="6"/>
  <c r="H6971" i="6" s="1" a="1"/>
  <c r="H6971" i="6" s="1"/>
  <c r="I6971" i="6" s="1"/>
  <c r="J6971" i="6" s="1"/>
  <c r="B6923" i="6"/>
  <c r="H6923" i="6" s="1" a="1"/>
  <c r="H6923" i="6" s="1"/>
  <c r="I6923" i="6" s="1"/>
  <c r="J6923" i="6" s="1"/>
  <c r="B6827" i="6"/>
  <c r="H6827" i="6" s="1" a="1"/>
  <c r="H6827" i="6" s="1"/>
  <c r="I6827" i="6" s="1"/>
  <c r="J6827" i="6" s="1"/>
  <c r="B7643" i="6"/>
  <c r="B6851" i="6"/>
  <c r="H6851" i="6" s="1" a="1"/>
  <c r="H6851" i="6" s="1"/>
  <c r="I6851" i="6" s="1"/>
  <c r="J6851" i="6" s="1"/>
  <c r="B6707" i="6"/>
  <c r="H6707" i="6" s="1" a="1"/>
  <c r="H6707" i="6" s="1"/>
  <c r="I6707" i="6" s="1"/>
  <c r="J6707" i="6" s="1"/>
  <c r="B6611" i="6"/>
  <c r="H6611" i="6" s="1" a="1"/>
  <c r="H6611" i="6" s="1"/>
  <c r="I6611" i="6" s="1"/>
  <c r="J6611" i="6" s="1"/>
  <c r="B6563" i="6"/>
  <c r="B6515" i="6"/>
  <c r="B6419" i="6"/>
  <c r="B6779" i="6"/>
  <c r="H6779" i="6" s="1" a="1"/>
  <c r="H6779" i="6" s="1"/>
  <c r="I6779" i="6" s="1"/>
  <c r="J6779" i="6" s="1"/>
  <c r="B6683" i="6"/>
  <c r="H6683" i="6" s="1" a="1"/>
  <c r="H6683" i="6" s="1"/>
  <c r="I6683" i="6" s="1"/>
  <c r="J6683" i="6" s="1"/>
  <c r="B6587" i="6"/>
  <c r="H6587" i="6" s="1" a="1"/>
  <c r="H6587" i="6" s="1"/>
  <c r="I6587" i="6" s="1"/>
  <c r="J6587" i="6" s="1"/>
  <c r="B6539" i="6"/>
  <c r="B7715" i="6"/>
  <c r="H7715" i="6" s="1" a="1"/>
  <c r="H7715" i="6" s="1"/>
  <c r="I7715" i="6" s="1"/>
  <c r="J7715" i="6" s="1"/>
  <c r="B7475" i="6"/>
  <c r="H7475" i="6" s="1" a="1"/>
  <c r="H7475" i="6" s="1"/>
  <c r="I7475" i="6" s="1"/>
  <c r="J7475" i="6" s="1"/>
  <c r="B6947" i="6"/>
  <c r="H6947" i="6" s="1" a="1"/>
  <c r="H6947" i="6" s="1"/>
  <c r="I6947" i="6" s="1"/>
  <c r="J6947" i="6" s="1"/>
  <c r="B6803" i="6"/>
  <c r="H6803" i="6" s="1" a="1"/>
  <c r="H6803" i="6" s="1"/>
  <c r="I6803" i="6" s="1"/>
  <c r="J6803" i="6" s="1"/>
  <c r="B6731" i="6"/>
  <c r="H6731" i="6" s="1" a="1"/>
  <c r="H6731" i="6" s="1"/>
  <c r="I6731" i="6" s="1"/>
  <c r="J6731" i="6" s="1"/>
  <c r="B6635" i="6"/>
  <c r="H6635" i="6" s="1" a="1"/>
  <c r="H6635" i="6" s="1"/>
  <c r="I6635" i="6" s="1"/>
  <c r="J6635" i="6" s="1"/>
  <c r="B6443" i="6"/>
  <c r="B6755" i="6"/>
  <c r="H6755" i="6" s="1" a="1"/>
  <c r="H6755" i="6" s="1"/>
  <c r="I6755" i="6" s="1"/>
  <c r="J6755" i="6" s="1"/>
  <c r="B6659" i="6"/>
  <c r="H6659" i="6" s="1" a="1"/>
  <c r="H6659" i="6" s="1"/>
  <c r="I6659" i="6" s="1"/>
  <c r="J6659" i="6" s="1"/>
  <c r="B6467" i="6"/>
  <c r="H6467" i="6" s="1" a="1"/>
  <c r="H6467" i="6" s="1"/>
  <c r="I6467" i="6" s="1"/>
  <c r="J6467" i="6" s="1"/>
  <c r="B6371" i="6"/>
  <c r="H6371" i="6" s="1" a="1"/>
  <c r="H6371" i="6" s="1"/>
  <c r="I6371" i="6" s="1"/>
  <c r="J6371" i="6" s="1"/>
  <c r="B6491" i="6"/>
  <c r="H6491" i="6" s="1" a="1"/>
  <c r="H6491" i="6" s="1"/>
  <c r="I6491" i="6" s="1"/>
  <c r="J6491" i="6" s="1"/>
  <c r="B6395" i="6"/>
  <c r="H6395" i="6" s="1" a="1"/>
  <c r="H6395" i="6" s="1"/>
  <c r="I6395" i="6" s="1"/>
  <c r="J6395" i="6" s="1"/>
  <c r="B6299" i="6"/>
  <c r="B6323" i="6"/>
  <c r="B6179" i="6"/>
  <c r="H6179" i="6" s="1" a="1"/>
  <c r="H6179" i="6" s="1"/>
  <c r="I6179" i="6" s="1"/>
  <c r="J6179" i="6" s="1"/>
  <c r="B6275" i="6"/>
  <c r="B6107" i="6"/>
  <c r="H6107" i="6" s="1" a="1"/>
  <c r="H6107" i="6" s="1"/>
  <c r="I6107" i="6" s="1"/>
  <c r="J6107" i="6" s="1"/>
  <c r="B6035" i="6"/>
  <c r="H6035" i="6" s="1" a="1"/>
  <c r="H6035" i="6" s="1"/>
  <c r="I6035" i="6" s="1"/>
  <c r="J6035" i="6" s="1"/>
  <c r="B6347" i="6"/>
  <c r="B6131" i="6"/>
  <c r="H6131" i="6" s="1" a="1"/>
  <c r="H6131" i="6" s="1"/>
  <c r="I6131" i="6" s="1"/>
  <c r="J6131" i="6" s="1"/>
  <c r="B6059" i="6"/>
  <c r="H6059" i="6" s="1" a="1"/>
  <c r="H6059" i="6" s="1"/>
  <c r="I6059" i="6" s="1"/>
  <c r="J6059" i="6" s="1"/>
  <c r="B5987" i="6"/>
  <c r="B6251" i="6"/>
  <c r="B6227" i="6"/>
  <c r="B6203" i="6"/>
  <c r="B6155" i="6"/>
  <c r="H6155" i="6" s="1" a="1"/>
  <c r="H6155" i="6" s="1"/>
  <c r="I6155" i="6" s="1"/>
  <c r="J6155" i="6" s="1"/>
  <c r="B6083" i="6"/>
  <c r="H6083" i="6" s="1" a="1"/>
  <c r="H6083" i="6" s="1"/>
  <c r="I6083" i="6" s="1"/>
  <c r="J6083" i="6" s="1"/>
  <c r="B5939" i="6"/>
  <c r="B5867" i="6"/>
  <c r="B5771" i="6"/>
  <c r="H5771" i="6" s="1" a="1"/>
  <c r="H5771" i="6" s="1"/>
  <c r="I5771" i="6" s="1"/>
  <c r="J5771" i="6" s="1"/>
  <c r="B5675" i="6"/>
  <c r="H5675" i="6" s="1" a="1"/>
  <c r="H5675" i="6" s="1"/>
  <c r="I5675" i="6" s="1"/>
  <c r="J5675" i="6" s="1"/>
  <c r="B5651" i="6"/>
  <c r="B5411" i="6"/>
  <c r="H5411" i="6" s="1" a="1"/>
  <c r="H5411" i="6" s="1"/>
  <c r="I5411" i="6" s="1"/>
  <c r="J5411" i="6" s="1"/>
  <c r="B6011" i="6"/>
  <c r="B5963" i="6"/>
  <c r="H5963" i="6" s="1" a="1"/>
  <c r="H5963" i="6" s="1"/>
  <c r="I5963" i="6" s="1"/>
  <c r="J5963" i="6" s="1"/>
  <c r="B5843" i="6"/>
  <c r="B5747" i="6"/>
  <c r="H5747" i="6" s="1" a="1"/>
  <c r="H5747" i="6" s="1"/>
  <c r="I5747" i="6" s="1"/>
  <c r="J5747" i="6" s="1"/>
  <c r="B5627" i="6"/>
  <c r="B5603" i="6"/>
  <c r="H5603" i="6" s="1" a="1"/>
  <c r="H5603" i="6" s="1"/>
  <c r="I5603" i="6" s="1"/>
  <c r="J5603" i="6" s="1"/>
  <c r="B5555" i="6"/>
  <c r="H5555" i="6" s="1" a="1"/>
  <c r="H5555" i="6" s="1"/>
  <c r="I5555" i="6" s="1"/>
  <c r="J5555" i="6" s="1"/>
  <c r="B5507" i="6"/>
  <c r="H5507" i="6" s="1" a="1"/>
  <c r="H5507" i="6" s="1"/>
  <c r="I5507" i="6" s="1"/>
  <c r="J5507" i="6" s="1"/>
  <c r="B5459" i="6"/>
  <c r="H5459" i="6" s="1" a="1"/>
  <c r="H5459" i="6" s="1"/>
  <c r="I5459" i="6" s="1"/>
  <c r="J5459" i="6" s="1"/>
  <c r="B5363" i="6"/>
  <c r="H5363" i="6" s="1" a="1"/>
  <c r="H5363" i="6" s="1"/>
  <c r="I5363" i="6" s="1"/>
  <c r="J5363" i="6" s="1"/>
  <c r="B5315" i="6"/>
  <c r="H5315" i="6" s="1" a="1"/>
  <c r="H5315" i="6" s="1"/>
  <c r="I5315" i="6" s="1"/>
  <c r="J5315" i="6" s="1"/>
  <c r="B5267" i="6"/>
  <c r="H5267" i="6" s="1" a="1"/>
  <c r="H5267" i="6" s="1"/>
  <c r="I5267" i="6" s="1"/>
  <c r="J5267" i="6" s="1"/>
  <c r="B5915" i="6"/>
  <c r="B5819" i="6"/>
  <c r="H5819" i="6" s="1" a="1"/>
  <c r="H5819" i="6" s="1"/>
  <c r="I5819" i="6" s="1"/>
  <c r="J5819" i="6" s="1"/>
  <c r="B5723" i="6"/>
  <c r="H5723" i="6" s="1" a="1"/>
  <c r="H5723" i="6" s="1"/>
  <c r="I5723" i="6" s="1"/>
  <c r="J5723" i="6" s="1"/>
  <c r="B5435" i="6"/>
  <c r="H5435" i="6" s="1" a="1"/>
  <c r="H5435" i="6" s="1"/>
  <c r="I5435" i="6" s="1"/>
  <c r="J5435" i="6" s="1"/>
  <c r="B5387" i="6"/>
  <c r="H5387" i="6" s="1" a="1"/>
  <c r="H5387" i="6" s="1"/>
  <c r="I5387" i="6" s="1"/>
  <c r="J5387" i="6" s="1"/>
  <c r="B5891" i="6"/>
  <c r="B5795" i="6"/>
  <c r="H5795" i="6" s="1" a="1"/>
  <c r="H5795" i="6" s="1"/>
  <c r="I5795" i="6" s="1"/>
  <c r="J5795" i="6" s="1"/>
  <c r="B5699" i="6"/>
  <c r="H5699" i="6" s="1" a="1"/>
  <c r="H5699" i="6" s="1"/>
  <c r="I5699" i="6" s="1"/>
  <c r="J5699" i="6" s="1"/>
  <c r="B5579" i="6"/>
  <c r="H5579" i="6" s="1" a="1"/>
  <c r="H5579" i="6" s="1"/>
  <c r="I5579" i="6" s="1"/>
  <c r="J5579" i="6" s="1"/>
  <c r="B5531" i="6"/>
  <c r="H5531" i="6" s="1" a="1"/>
  <c r="H5531" i="6" s="1"/>
  <c r="I5531" i="6" s="1"/>
  <c r="J5531" i="6" s="1"/>
  <c r="B5483" i="6"/>
  <c r="H5483" i="6" s="1" a="1"/>
  <c r="H5483" i="6" s="1"/>
  <c r="I5483" i="6" s="1"/>
  <c r="J5483" i="6" s="1"/>
  <c r="B5339" i="6"/>
  <c r="H5339" i="6" s="1" a="1"/>
  <c r="H5339" i="6" s="1"/>
  <c r="I5339" i="6" s="1"/>
  <c r="J5339" i="6" s="1"/>
  <c r="B5291" i="6"/>
  <c r="H5291" i="6" s="1" a="1"/>
  <c r="H5291" i="6" s="1"/>
  <c r="I5291" i="6" s="1"/>
  <c r="J5291" i="6" s="1"/>
  <c r="B5147" i="6"/>
  <c r="H5147" i="6" s="1" a="1"/>
  <c r="H5147" i="6" s="1"/>
  <c r="I5147" i="6" s="1"/>
  <c r="J5147" i="6" s="1"/>
  <c r="B5123" i="6"/>
  <c r="H5123" i="6" s="1" a="1"/>
  <c r="H5123" i="6" s="1"/>
  <c r="I5123" i="6" s="1"/>
  <c r="J5123" i="6" s="1"/>
  <c r="B5075" i="6"/>
  <c r="B4979" i="6"/>
  <c r="B4883" i="6"/>
  <c r="B4835" i="6"/>
  <c r="B4523" i="6"/>
  <c r="B4451" i="6"/>
  <c r="B4427" i="6"/>
  <c r="H4427" i="6" s="1" a="1"/>
  <c r="H4427" i="6" s="1"/>
  <c r="I4427" i="6" s="1"/>
  <c r="J4427" i="6" s="1"/>
  <c r="B4379" i="6"/>
  <c r="B4355" i="6"/>
  <c r="B4259" i="6"/>
  <c r="B5243" i="6"/>
  <c r="H5243" i="6" s="1" a="1"/>
  <c r="H5243" i="6" s="1"/>
  <c r="I5243" i="6" s="1"/>
  <c r="J5243" i="6" s="1"/>
  <c r="B5171" i="6"/>
  <c r="H5171" i="6" s="1" a="1"/>
  <c r="H5171" i="6" s="1"/>
  <c r="I5171" i="6" s="1"/>
  <c r="J5171" i="6" s="1"/>
  <c r="B5051" i="6"/>
  <c r="B4955" i="6"/>
  <c r="B4739" i="6"/>
  <c r="B4691" i="6"/>
  <c r="B4643" i="6"/>
  <c r="B4595" i="6"/>
  <c r="B4331" i="6"/>
  <c r="B4235" i="6"/>
  <c r="B4139" i="6"/>
  <c r="B4091" i="6"/>
  <c r="B5195" i="6"/>
  <c r="H5195" i="6" s="1" a="1"/>
  <c r="H5195" i="6" s="1"/>
  <c r="I5195" i="6" s="1"/>
  <c r="J5195" i="6" s="1"/>
  <c r="B5027" i="6"/>
  <c r="B4931" i="6"/>
  <c r="B4907" i="6"/>
  <c r="B4859" i="6"/>
  <c r="B4787" i="6"/>
  <c r="B4547" i="6"/>
  <c r="B4499" i="6"/>
  <c r="B4475" i="6"/>
  <c r="B4403" i="6"/>
  <c r="H4403" i="6" s="1" a="1"/>
  <c r="H4403" i="6" s="1"/>
  <c r="I4403" i="6" s="1"/>
  <c r="J4403" i="6" s="1"/>
  <c r="B4307" i="6"/>
  <c r="B4211" i="6"/>
  <c r="B4115" i="6"/>
  <c r="B3971" i="6"/>
  <c r="B3875" i="6"/>
  <c r="B5219" i="6"/>
  <c r="H5219" i="6" s="1" a="1"/>
  <c r="H5219" i="6" s="1"/>
  <c r="I5219" i="6" s="1"/>
  <c r="J5219" i="6" s="1"/>
  <c r="B5099" i="6"/>
  <c r="B5003" i="6"/>
  <c r="B4811" i="6"/>
  <c r="B4763" i="6"/>
  <c r="B4715" i="6"/>
  <c r="B4667" i="6"/>
  <c r="B4619" i="6"/>
  <c r="B4571" i="6"/>
  <c r="B4283" i="6"/>
  <c r="B4187" i="6"/>
  <c r="B4043" i="6"/>
  <c r="B3947" i="6"/>
  <c r="B3851" i="6"/>
  <c r="B4019" i="6"/>
  <c r="B3779" i="6"/>
  <c r="B3683" i="6"/>
  <c r="B3587" i="6"/>
  <c r="B3491" i="6"/>
  <c r="B3443" i="6"/>
  <c r="B3179" i="6"/>
  <c r="H3179" i="6" s="1" a="1"/>
  <c r="H3179" i="6" s="1"/>
  <c r="I3179" i="6" s="1"/>
  <c r="J3179" i="6" s="1"/>
  <c r="B3107" i="6"/>
  <c r="B2963" i="6"/>
  <c r="H2963" i="6" s="1" a="1"/>
  <c r="H2963" i="6" s="1"/>
  <c r="I2963" i="6" s="1"/>
  <c r="J2963" i="6" s="1"/>
  <c r="B2723" i="6"/>
  <c r="B2651" i="6"/>
  <c r="H2651" i="6" s="1" a="1"/>
  <c r="H2651" i="6" s="1"/>
  <c r="I2651" i="6" s="1"/>
  <c r="J2651" i="6" s="1"/>
  <c r="B4163" i="6"/>
  <c r="B4067" i="6"/>
  <c r="B3995" i="6"/>
  <c r="B3755" i="6"/>
  <c r="B3659" i="6"/>
  <c r="B3563" i="6"/>
  <c r="B3467" i="6"/>
  <c r="B3419" i="6"/>
  <c r="H3419" i="6" s="1" a="1"/>
  <c r="H3419" i="6" s="1"/>
  <c r="I3419" i="6" s="1"/>
  <c r="J3419" i="6" s="1"/>
  <c r="B3395" i="6"/>
  <c r="H3395" i="6" s="1" a="1"/>
  <c r="H3395" i="6" s="1"/>
  <c r="I3395" i="6" s="1"/>
  <c r="J3395" i="6" s="1"/>
  <c r="B3371" i="6"/>
  <c r="H3371" i="6" s="1" a="1"/>
  <c r="H3371" i="6" s="1"/>
  <c r="I3371" i="6" s="1"/>
  <c r="J3371" i="6" s="1"/>
  <c r="B3347" i="6"/>
  <c r="H3347" i="6" s="1" a="1"/>
  <c r="H3347" i="6" s="1"/>
  <c r="I3347" i="6" s="1"/>
  <c r="J3347" i="6" s="1"/>
  <c r="B3323" i="6"/>
  <c r="H3323" i="6" s="1" a="1"/>
  <c r="H3323" i="6" s="1"/>
  <c r="I3323" i="6" s="1"/>
  <c r="J3323" i="6" s="1"/>
  <c r="B3299" i="6"/>
  <c r="B3251" i="6"/>
  <c r="B3059" i="6"/>
  <c r="B3035" i="6"/>
  <c r="B2987" i="6"/>
  <c r="B2795" i="6"/>
  <c r="B2747" i="6"/>
  <c r="B2675" i="6"/>
  <c r="H2675" i="6" s="1" a="1"/>
  <c r="H2675" i="6" s="1"/>
  <c r="I2675" i="6" s="1"/>
  <c r="J2675" i="6" s="1"/>
  <c r="B2579" i="6"/>
  <c r="B3923" i="6"/>
  <c r="B3827" i="6"/>
  <c r="B3731" i="6"/>
  <c r="B3635" i="6"/>
  <c r="B3539" i="6"/>
  <c r="B3275" i="6"/>
  <c r="B3131" i="6"/>
  <c r="B3083" i="6"/>
  <c r="B2867" i="6"/>
  <c r="B2843" i="6"/>
  <c r="B3899" i="6"/>
  <c r="B3803" i="6"/>
  <c r="B3707" i="6"/>
  <c r="B3611" i="6"/>
  <c r="B3515" i="6"/>
  <c r="B2915" i="6"/>
  <c r="H2915" i="6" s="1" a="1"/>
  <c r="H2915" i="6" s="1"/>
  <c r="I2915" i="6" s="1"/>
  <c r="J2915" i="6" s="1"/>
  <c r="B2891" i="6"/>
  <c r="H2891" i="6" s="1" a="1"/>
  <c r="H2891" i="6" s="1"/>
  <c r="I2891" i="6" s="1"/>
  <c r="J2891" i="6" s="1"/>
  <c r="B2819" i="6"/>
  <c r="B2627" i="6"/>
  <c r="B2483" i="6"/>
  <c r="B2123" i="6"/>
  <c r="B2027" i="6"/>
  <c r="B1931" i="6"/>
  <c r="B1811" i="6"/>
  <c r="B1715" i="6"/>
  <c r="B1595" i="6"/>
  <c r="B1571" i="6"/>
  <c r="B1451" i="6"/>
  <c r="H1451" i="6" s="1" a="1"/>
  <c r="H1451" i="6" s="1"/>
  <c r="I1451" i="6" s="1"/>
  <c r="J1451" i="6" s="1"/>
  <c r="B3227" i="6"/>
  <c r="B3155" i="6"/>
  <c r="H3155" i="6" s="1" a="1"/>
  <c r="H3155" i="6" s="1"/>
  <c r="I3155" i="6" s="1"/>
  <c r="J3155" i="6" s="1"/>
  <c r="B2699" i="6"/>
  <c r="B2555" i="6"/>
  <c r="B2339" i="6"/>
  <c r="H2339" i="6" s="1" a="1"/>
  <c r="H2339" i="6" s="1"/>
  <c r="I2339" i="6" s="1"/>
  <c r="J2339" i="6" s="1"/>
  <c r="B2171" i="6"/>
  <c r="B2099" i="6"/>
  <c r="B2003" i="6"/>
  <c r="B1907" i="6"/>
  <c r="B1859" i="6"/>
  <c r="B1787" i="6"/>
  <c r="B1691" i="6"/>
  <c r="B1523" i="6"/>
  <c r="H1523" i="6" s="1" a="1"/>
  <c r="H1523" i="6" s="1"/>
  <c r="I1523" i="6" s="1"/>
  <c r="J1523" i="6" s="1"/>
  <c r="B1499" i="6"/>
  <c r="H1499" i="6" s="1" a="1"/>
  <c r="H1499" i="6" s="1"/>
  <c r="I1499" i="6" s="1"/>
  <c r="J1499" i="6" s="1"/>
  <c r="B1475" i="6"/>
  <c r="H1475" i="6" s="1" a="1"/>
  <c r="H1475" i="6" s="1"/>
  <c r="I1475" i="6" s="1"/>
  <c r="J1475" i="6" s="1"/>
  <c r="B3203" i="6"/>
  <c r="B2603" i="6"/>
  <c r="B2435" i="6"/>
  <c r="B2363" i="6"/>
  <c r="B2147" i="6"/>
  <c r="B2075" i="6"/>
  <c r="B1979" i="6"/>
  <c r="B1883" i="6"/>
  <c r="B1763" i="6"/>
  <c r="B1667" i="6"/>
  <c r="H1667" i="6" s="1" a="1"/>
  <c r="H1667" i="6" s="1"/>
  <c r="I1667" i="6" s="1"/>
  <c r="J1667" i="6" s="1"/>
  <c r="B1619" i="6"/>
  <c r="H1619" i="6" s="1" a="1"/>
  <c r="H1619" i="6" s="1"/>
  <c r="I1619" i="6" s="1"/>
  <c r="J1619" i="6" s="1"/>
  <c r="B1403" i="6"/>
  <c r="H1403" i="6" s="1" a="1"/>
  <c r="H1403" i="6" s="1"/>
  <c r="I1403" i="6" s="1"/>
  <c r="J1403" i="6" s="1"/>
  <c r="B3011" i="6"/>
  <c r="B2939" i="6"/>
  <c r="H2939" i="6" s="1" a="1"/>
  <c r="H2939" i="6" s="1"/>
  <c r="I2939" i="6" s="1"/>
  <c r="J2939" i="6" s="1"/>
  <c r="B2771" i="6"/>
  <c r="B2531" i="6"/>
  <c r="B2507" i="6"/>
  <c r="H2507" i="6" s="1" a="1"/>
  <c r="H2507" i="6" s="1"/>
  <c r="I2507" i="6" s="1"/>
  <c r="J2507" i="6" s="1"/>
  <c r="B2459" i="6"/>
  <c r="H2459" i="6" s="1" a="1"/>
  <c r="H2459" i="6" s="1"/>
  <c r="I2459" i="6" s="1"/>
  <c r="J2459" i="6" s="1"/>
  <c r="B2411" i="6"/>
  <c r="B2387" i="6"/>
  <c r="B2315" i="6"/>
  <c r="B2291" i="6"/>
  <c r="B2267" i="6"/>
  <c r="B2243" i="6"/>
  <c r="B2219" i="6"/>
  <c r="B2195" i="6"/>
  <c r="B2051" i="6"/>
  <c r="B1955" i="6"/>
  <c r="B1835" i="6"/>
  <c r="B1739" i="6"/>
  <c r="B1643" i="6"/>
  <c r="H1643" i="6" s="1" a="1"/>
  <c r="H1643" i="6" s="1"/>
  <c r="I1643" i="6" s="1"/>
  <c r="J1643" i="6" s="1"/>
  <c r="B1547" i="6"/>
  <c r="B1427" i="6"/>
  <c r="H1427" i="6" s="1" a="1"/>
  <c r="H1427" i="6" s="1"/>
  <c r="I1427" i="6" s="1"/>
  <c r="J1427" i="6" s="1"/>
  <c r="B1355" i="6"/>
  <c r="B1307" i="6"/>
  <c r="B1283" i="6"/>
  <c r="B1139" i="6"/>
  <c r="H1139" i="6" s="1" a="1"/>
  <c r="H1139" i="6" s="1"/>
  <c r="I1139" i="6" s="1"/>
  <c r="J1139" i="6" s="1"/>
  <c r="B923" i="6"/>
  <c r="H923" i="6" s="1" a="1"/>
  <c r="H923" i="6" s="1"/>
  <c r="I923" i="6" s="1"/>
  <c r="J923" i="6" s="1"/>
  <c r="B707" i="6"/>
  <c r="B683" i="6"/>
  <c r="B659" i="6"/>
  <c r="B587" i="6"/>
  <c r="B515" i="6"/>
  <c r="H515" i="6" s="1" a="1"/>
  <c r="H515" i="6" s="1"/>
  <c r="I515" i="6" s="1"/>
  <c r="J515" i="6" s="1"/>
  <c r="B419" i="6"/>
  <c r="B299" i="6"/>
  <c r="H299" i="6" s="1" a="1"/>
  <c r="H299" i="6" s="1"/>
  <c r="I299" i="6" s="1"/>
  <c r="J299" i="6" s="1"/>
  <c r="B107" i="6"/>
  <c r="H107" i="6" s="1" a="1"/>
  <c r="H107" i="6" s="1"/>
  <c r="I107" i="6" s="1"/>
  <c r="J107" i="6" s="1"/>
  <c r="B83" i="6"/>
  <c r="B323" i="6"/>
  <c r="H323" i="6" s="1" a="1"/>
  <c r="H323" i="6" s="1"/>
  <c r="I323" i="6" s="1"/>
  <c r="J323" i="6" s="1"/>
  <c r="B251" i="6"/>
  <c r="H251" i="6" s="1" a="1"/>
  <c r="H251" i="6" s="1"/>
  <c r="I251" i="6" s="1"/>
  <c r="J251" i="6" s="1"/>
  <c r="B203" i="6"/>
  <c r="B131" i="6"/>
  <c r="H131" i="6" s="1" a="1"/>
  <c r="H131" i="6" s="1"/>
  <c r="I131" i="6" s="1"/>
  <c r="J131" i="6" s="1"/>
  <c r="B1235" i="6"/>
  <c r="H1235" i="6" s="1" a="1"/>
  <c r="H1235" i="6" s="1"/>
  <c r="I1235" i="6" s="1"/>
  <c r="J1235" i="6" s="1"/>
  <c r="B1211" i="6"/>
  <c r="H1211" i="6" s="1" a="1"/>
  <c r="H1211" i="6" s="1"/>
  <c r="I1211" i="6" s="1"/>
  <c r="J1211" i="6" s="1"/>
  <c r="B1115" i="6"/>
  <c r="H1115" i="6" s="1" a="1"/>
  <c r="H1115" i="6" s="1"/>
  <c r="I1115" i="6" s="1"/>
  <c r="J1115" i="6" s="1"/>
  <c r="B1091" i="6"/>
  <c r="H1091" i="6" s="1" a="1"/>
  <c r="H1091" i="6" s="1"/>
  <c r="I1091" i="6" s="1"/>
  <c r="J1091" i="6" s="1"/>
  <c r="B1043" i="6"/>
  <c r="H1043" i="6" s="1" a="1"/>
  <c r="H1043" i="6" s="1"/>
  <c r="I1043" i="6" s="1"/>
  <c r="J1043" i="6" s="1"/>
  <c r="B1019" i="6"/>
  <c r="H1019" i="6" s="1" a="1"/>
  <c r="H1019" i="6" s="1"/>
  <c r="I1019" i="6" s="1"/>
  <c r="J1019" i="6" s="1"/>
  <c r="B995" i="6"/>
  <c r="H995" i="6" s="1" a="1"/>
  <c r="H995" i="6" s="1"/>
  <c r="I995" i="6" s="1"/>
  <c r="J995" i="6" s="1"/>
  <c r="B875" i="6"/>
  <c r="H875" i="6" s="1" a="1"/>
  <c r="H875" i="6" s="1"/>
  <c r="I875" i="6" s="1"/>
  <c r="J875" i="6" s="1"/>
  <c r="B827" i="6"/>
  <c r="B803" i="6"/>
  <c r="B731" i="6"/>
  <c r="H731" i="6" s="1" a="1"/>
  <c r="H731" i="6" s="1"/>
  <c r="I731" i="6" s="1"/>
  <c r="J731" i="6" s="1"/>
  <c r="B539" i="6"/>
  <c r="H539" i="6" s="1" a="1"/>
  <c r="H539" i="6" s="1"/>
  <c r="I539" i="6" s="1"/>
  <c r="J539" i="6" s="1"/>
  <c r="B395" i="6"/>
  <c r="B347" i="6"/>
  <c r="H347" i="6" s="1" a="1"/>
  <c r="H347" i="6" s="1"/>
  <c r="I347" i="6" s="1"/>
  <c r="J347" i="6" s="1"/>
  <c r="B1379" i="6"/>
  <c r="B1187" i="6"/>
  <c r="H1187" i="6" s="1" a="1"/>
  <c r="H1187" i="6" s="1"/>
  <c r="I1187" i="6" s="1"/>
  <c r="J1187" i="6" s="1"/>
  <c r="B1067" i="6"/>
  <c r="H1067" i="6" s="1" a="1"/>
  <c r="H1067" i="6" s="1"/>
  <c r="I1067" i="6" s="1"/>
  <c r="J1067" i="6" s="1"/>
  <c r="B971" i="6"/>
  <c r="H971" i="6" s="1" a="1"/>
  <c r="H971" i="6" s="1"/>
  <c r="I971" i="6" s="1"/>
  <c r="J971" i="6" s="1"/>
  <c r="B899" i="6"/>
  <c r="H899" i="6" s="1" a="1"/>
  <c r="H899" i="6" s="1"/>
  <c r="I899" i="6" s="1"/>
  <c r="J899" i="6" s="1"/>
  <c r="B851" i="6"/>
  <c r="B779" i="6"/>
  <c r="B755" i="6"/>
  <c r="H755" i="6" s="1" a="1"/>
  <c r="H755" i="6" s="1"/>
  <c r="I755" i="6" s="1"/>
  <c r="J755" i="6" s="1"/>
  <c r="B635" i="6"/>
  <c r="B611" i="6"/>
  <c r="B563" i="6"/>
  <c r="H563" i="6" s="1" a="1"/>
  <c r="H563" i="6" s="1"/>
  <c r="I563" i="6" s="1"/>
  <c r="J563" i="6" s="1"/>
  <c r="B467" i="6"/>
  <c r="B371" i="6"/>
  <c r="B275" i="6"/>
  <c r="H275" i="6" s="1" a="1"/>
  <c r="H275" i="6" s="1"/>
  <c r="I275" i="6" s="1"/>
  <c r="J275" i="6" s="1"/>
  <c r="B179" i="6"/>
  <c r="B227" i="6"/>
  <c r="H227" i="6" s="1" a="1"/>
  <c r="H227" i="6" s="1"/>
  <c r="I227" i="6" s="1"/>
  <c r="J227" i="6" s="1"/>
  <c r="B155" i="6"/>
  <c r="B1331" i="6"/>
  <c r="B1259" i="6"/>
  <c r="H1259" i="6" s="1" a="1"/>
  <c r="H1259" i="6" s="1"/>
  <c r="I1259" i="6" s="1"/>
  <c r="J1259" i="6" s="1"/>
  <c r="B1163" i="6"/>
  <c r="H1163" i="6" s="1" a="1"/>
  <c r="H1163" i="6" s="1"/>
  <c r="I1163" i="6" s="1"/>
  <c r="J1163" i="6" s="1"/>
  <c r="B947" i="6"/>
  <c r="H947" i="6" s="1" a="1"/>
  <c r="H947" i="6" s="1"/>
  <c r="I947" i="6" s="1"/>
  <c r="J947" i="6" s="1"/>
  <c r="B491" i="6"/>
  <c r="B443" i="6"/>
  <c r="H443" i="6" s="1" a="1"/>
  <c r="H443" i="6" s="1"/>
  <c r="I443" i="6" s="1"/>
  <c r="J443" i="6" s="1"/>
  <c r="I5746" i="6"/>
  <c r="J5746" i="6" s="1"/>
  <c r="E8310" i="6" a="1"/>
  <c r="E8310" i="6" s="1"/>
  <c r="E5358" i="6" a="1"/>
  <c r="E5358" i="6" s="1"/>
  <c r="E3317" i="6" a="1"/>
  <c r="E3317" i="6" s="1"/>
  <c r="F3318" i="6" s="1"/>
  <c r="E3294" i="6" a="1"/>
  <c r="E3294" i="6" s="1"/>
  <c r="E293" i="6" a="1"/>
  <c r="E293" i="6" s="1"/>
  <c r="F294" i="6" s="1"/>
  <c r="E7495" i="6" a="1"/>
  <c r="E7495" i="6" s="1"/>
  <c r="F7495" i="6" s="1"/>
  <c r="E6751" i="6" a="1"/>
  <c r="E6751" i="6" s="1"/>
  <c r="F6751" i="6" s="1"/>
  <c r="E6199" i="6" a="1"/>
  <c r="E6199" i="6" s="1"/>
  <c r="F6199" i="6" s="1"/>
  <c r="E5743" i="6" a="1"/>
  <c r="E5743" i="6" s="1"/>
  <c r="E5623" i="6" a="1"/>
  <c r="E5623" i="6" s="1"/>
  <c r="E4951" i="6" a="1"/>
  <c r="E4951" i="6" s="1"/>
  <c r="E4351" i="6" a="1"/>
  <c r="E4351" i="6" s="1"/>
  <c r="E4327" i="6" a="1"/>
  <c r="E4327" i="6" s="1"/>
  <c r="E3223" i="6" a="1"/>
  <c r="E3223" i="6" s="1"/>
  <c r="E3031" i="6" a="1"/>
  <c r="E3031" i="6" s="1"/>
  <c r="E3199" i="6" a="1"/>
  <c r="E3199" i="6" s="1"/>
  <c r="F3199" i="6" s="1"/>
  <c r="E2023" i="6" a="1"/>
  <c r="E2023" i="6" s="1"/>
  <c r="F2023" i="6" s="1"/>
  <c r="E2215" i="6" a="1"/>
  <c r="E2215" i="6" s="1"/>
  <c r="F2215" i="6" s="1"/>
  <c r="E1591" i="6" a="1"/>
  <c r="E1591" i="6" s="1"/>
  <c r="F1591" i="6" s="1"/>
  <c r="E127" i="6" a="1"/>
  <c r="E127" i="6" s="1"/>
  <c r="E1279" i="6" a="1"/>
  <c r="E1279" i="6" s="1"/>
  <c r="F1279" i="6" s="1"/>
  <c r="E1159" i="6" a="1"/>
  <c r="E1159" i="6" s="1"/>
  <c r="H900" i="6" a="1"/>
  <c r="H900" i="6" s="1"/>
  <c r="H1332" i="6" a="1"/>
  <c r="H1332" i="6" s="1"/>
  <c r="H204" i="6" a="1"/>
  <c r="H204" i="6" s="1"/>
  <c r="H876" i="6" a="1"/>
  <c r="H876" i="6" s="1"/>
  <c r="H924" i="6" a="1"/>
  <c r="H924" i="6" s="1"/>
  <c r="H1236" i="6" a="1"/>
  <c r="H1236" i="6" s="1"/>
  <c r="H300" i="6" a="1"/>
  <c r="H300" i="6" s="1"/>
  <c r="H708" i="6" a="1"/>
  <c r="H708" i="6" s="1"/>
  <c r="H996" i="6" a="1"/>
  <c r="H996" i="6" s="1"/>
  <c r="H1980" i="6" a="1"/>
  <c r="H1980" i="6" s="1"/>
  <c r="H2100" i="6" a="1"/>
  <c r="H2100" i="6" s="1"/>
  <c r="H2340" i="6" a="1"/>
  <c r="H2340" i="6" s="1"/>
  <c r="I2340" i="6" s="1"/>
  <c r="J2340" i="6" s="1"/>
  <c r="H2124" i="6" a="1"/>
  <c r="H2124" i="6" s="1"/>
  <c r="H2412" i="6" a="1"/>
  <c r="H2412" i="6" s="1"/>
  <c r="H3732" i="6" a="1"/>
  <c r="H3732" i="6" s="1"/>
  <c r="H2940" i="6" a="1"/>
  <c r="H2940" i="6" s="1"/>
  <c r="H3300" i="6" a="1"/>
  <c r="H3300" i="6" s="1"/>
  <c r="H3396" i="6" a="1"/>
  <c r="H3396" i="6" s="1"/>
  <c r="H3756" i="6" a="1"/>
  <c r="H3756" i="6" s="1"/>
  <c r="H3588" i="6" a="1"/>
  <c r="H3588" i="6" s="1"/>
  <c r="H3516" i="6" a="1"/>
  <c r="H3516" i="6" s="1"/>
  <c r="H3948" i="6" a="1"/>
  <c r="H3948" i="6" s="1"/>
  <c r="H4188" i="6" a="1"/>
  <c r="H4188" i="6" s="1"/>
  <c r="H4932" i="6" a="1"/>
  <c r="H4932" i="6" s="1"/>
  <c r="H3900" i="6" a="1"/>
  <c r="H3900" i="6" s="1"/>
  <c r="H4212" i="6" a="1"/>
  <c r="H4212" i="6" s="1"/>
  <c r="H4332" i="6" a="1"/>
  <c r="H4332" i="6" s="1"/>
  <c r="H5100" i="6" a="1"/>
  <c r="H5100" i="6" s="1"/>
  <c r="H5940" i="6" a="1"/>
  <c r="H5940" i="6" s="1"/>
  <c r="H6132" i="6" a="1"/>
  <c r="H6132" i="6" s="1"/>
  <c r="H6180" i="6" a="1"/>
  <c r="H6180" i="6" s="1"/>
  <c r="I6492" i="6"/>
  <c r="J6492" i="6" s="1"/>
  <c r="H6420" i="6" a="1"/>
  <c r="H6420" i="6" s="1"/>
  <c r="I7788" i="6"/>
  <c r="J7788" i="6" s="1"/>
  <c r="I7068" i="6"/>
  <c r="J7068" i="6" s="1"/>
  <c r="I7284" i="6"/>
  <c r="J7284" i="6" s="1"/>
  <c r="I7764" i="6"/>
  <c r="J7764" i="6" s="1"/>
  <c r="H7572" i="6" a="1"/>
  <c r="H7572" i="6" s="1"/>
  <c r="I7572" i="6" s="1"/>
  <c r="J7572" i="6" s="1"/>
  <c r="H7548" i="6" a="1"/>
  <c r="H7548" i="6" s="1"/>
  <c r="I8364" i="6"/>
  <c r="J8364" i="6" s="1"/>
  <c r="E7351" i="6" a="1"/>
  <c r="E7351" i="6" s="1"/>
  <c r="F7351" i="6" s="1"/>
  <c r="E5815" i="6" a="1"/>
  <c r="E5815" i="6" s="1"/>
  <c r="F5815" i="6" s="1"/>
  <c r="E4687" i="6" a="1"/>
  <c r="E4687" i="6" s="1"/>
  <c r="E3463" i="6" a="1"/>
  <c r="E3463" i="6" s="1"/>
  <c r="F3463" i="6" s="1"/>
  <c r="E5094" i="6" a="1"/>
  <c r="E5094" i="6" s="1"/>
  <c r="E7927" i="6" a="1"/>
  <c r="E7927" i="6" s="1"/>
  <c r="F7927" i="6" s="1"/>
  <c r="E6631" i="6" a="1"/>
  <c r="E6631" i="6" s="1"/>
  <c r="F6631" i="6" s="1"/>
  <c r="E5359" i="6" a="1"/>
  <c r="E5359" i="6" s="1"/>
  <c r="E4567" i="6" a="1"/>
  <c r="E4567" i="6" s="1"/>
  <c r="E5095" i="6" a="1"/>
  <c r="E5095" i="6" s="1"/>
  <c r="E2671" i="6" a="1"/>
  <c r="E2671" i="6" s="1"/>
  <c r="E3703" i="6" a="1"/>
  <c r="E3703" i="6" s="1"/>
  <c r="E2695" i="6" a="1"/>
  <c r="E2695" i="6" s="1"/>
  <c r="E151" i="6" a="1"/>
  <c r="E151" i="6" s="1"/>
  <c r="E1255" i="6" a="1"/>
  <c r="E1255" i="6" s="1"/>
  <c r="I2650" i="6"/>
  <c r="J2650" i="6" s="1"/>
  <c r="I2314" i="6"/>
  <c r="J2314" i="6" s="1"/>
  <c r="I802" i="6"/>
  <c r="J802" i="6" s="1"/>
  <c r="I1330" i="6"/>
  <c r="J1330" i="6" s="1"/>
  <c r="E4806" i="6" a="1"/>
  <c r="E4806" i="6" s="1"/>
  <c r="F4806" i="6" s="1"/>
  <c r="E3774" i="6" a="1"/>
  <c r="E3774" i="6" s="1"/>
  <c r="F3774" i="6" s="1"/>
  <c r="E3630" i="6" a="1"/>
  <c r="E3630" i="6" s="1"/>
  <c r="F3630" i="6" s="1"/>
  <c r="E317" i="6" a="1"/>
  <c r="E317" i="6" s="1"/>
  <c r="F318" i="6" s="1"/>
  <c r="E7711" i="6" a="1"/>
  <c r="E7711" i="6" s="1"/>
  <c r="E6847" i="6" a="1"/>
  <c r="E6847" i="6" s="1"/>
  <c r="F6847" i="6" s="1"/>
  <c r="E6151" i="6" a="1"/>
  <c r="E6151" i="6" s="1"/>
  <c r="F6151" i="6" s="1"/>
  <c r="E5503" i="6" a="1"/>
  <c r="E5503" i="6" s="1"/>
  <c r="F5503" i="6" s="1"/>
  <c r="E3679" i="6" a="1"/>
  <c r="E3679" i="6" s="1"/>
  <c r="E3151" i="6" a="1"/>
  <c r="E3151" i="6" s="1"/>
  <c r="F3151" i="6" s="1"/>
  <c r="E2383" i="6" a="1"/>
  <c r="E2383" i="6" s="1"/>
  <c r="F2383" i="6" s="1"/>
  <c r="E535" i="6" a="1"/>
  <c r="E535" i="6" s="1"/>
  <c r="F535" i="6" s="1"/>
  <c r="E679" i="6" a="1"/>
  <c r="E679" i="6" s="1"/>
  <c r="E8070" i="6" a="1"/>
  <c r="E8070" i="6" s="1"/>
  <c r="F8070" i="6" s="1"/>
  <c r="E7591" i="6" a="1"/>
  <c r="E7591" i="6" s="1"/>
  <c r="E7111" i="6" a="1"/>
  <c r="E7111" i="6" s="1"/>
  <c r="F7111" i="6" s="1"/>
  <c r="E5047" i="6" a="1"/>
  <c r="E5047" i="6" s="1"/>
  <c r="F5047" i="6" s="1"/>
  <c r="E2911" i="6" a="1"/>
  <c r="E2911" i="6" s="1"/>
  <c r="F2911" i="6" s="1"/>
  <c r="E1975" i="6" a="1"/>
  <c r="E1975" i="6" s="1"/>
  <c r="F1975" i="6" s="1"/>
  <c r="E1351" i="6" a="1"/>
  <c r="E1351" i="6" s="1"/>
  <c r="E1015" i="6" a="1"/>
  <c r="E1015" i="6" s="1"/>
  <c r="I7786" i="6"/>
  <c r="J7786" i="6" s="1"/>
  <c r="I6418" i="6"/>
  <c r="J6418" i="6" s="1"/>
  <c r="I5914" i="6"/>
  <c r="J5914" i="6" s="1"/>
  <c r="I5698" i="6"/>
  <c r="J5698" i="6" s="1"/>
  <c r="I4450" i="6"/>
  <c r="J4450" i="6" s="1"/>
  <c r="I4330" i="6"/>
  <c r="J4330" i="6" s="1"/>
  <c r="I4114" i="6"/>
  <c r="J4114" i="6" s="1"/>
  <c r="I2626" i="6"/>
  <c r="J2626" i="6" s="1"/>
  <c r="I1618" i="6"/>
  <c r="J1618" i="6" s="1"/>
  <c r="I538" i="6"/>
  <c r="J538" i="6" s="1"/>
  <c r="E7902" i="6" a="1"/>
  <c r="E7902" i="6" s="1"/>
  <c r="F7902" i="6" s="1"/>
  <c r="F7278" i="6"/>
  <c r="F6798" i="6"/>
  <c r="E6078" i="6" a="1"/>
  <c r="E6078" i="6" s="1"/>
  <c r="F6078" i="6" s="1"/>
  <c r="F5526" i="6"/>
  <c r="E5646" i="6" a="1"/>
  <c r="E5646" i="6" s="1"/>
  <c r="F5646" i="6" s="1"/>
  <c r="E5454" i="6" a="1"/>
  <c r="E5454" i="6" s="1"/>
  <c r="F5454" i="6" s="1"/>
  <c r="E5406" i="6" a="1"/>
  <c r="E5406" i="6" s="1"/>
  <c r="F5406" i="6" s="1"/>
  <c r="E4470" i="6" a="1"/>
  <c r="E4470" i="6" s="1"/>
  <c r="F4470" i="6" s="1"/>
  <c r="E4686" i="6" a="1"/>
  <c r="E4686" i="6" s="1"/>
  <c r="E4254" i="6" a="1"/>
  <c r="E4254" i="6" s="1"/>
  <c r="F4254" i="6" s="1"/>
  <c r="E4758" i="6" a="1"/>
  <c r="E4758" i="6" s="1"/>
  <c r="F4758" i="6" s="1"/>
  <c r="E4134" i="6" a="1"/>
  <c r="E4134" i="6" s="1"/>
  <c r="F4134" i="6" s="1"/>
  <c r="E3678" i="6" a="1"/>
  <c r="E3678" i="6" s="1"/>
  <c r="F3678" i="6" s="1"/>
  <c r="E2670" i="6" a="1"/>
  <c r="E2670" i="6" s="1"/>
  <c r="E3414" i="6" a="1"/>
  <c r="E3414" i="6" s="1"/>
  <c r="F3414" i="6" s="1"/>
  <c r="E2982" i="6" a="1"/>
  <c r="E2982" i="6" s="1"/>
  <c r="F2982" i="6" s="1"/>
  <c r="E3534" i="6" a="1"/>
  <c r="E3534" i="6" s="1"/>
  <c r="F3534" i="6" s="1"/>
  <c r="E4086" i="6" a="1"/>
  <c r="E4086" i="6" s="1"/>
  <c r="F4086" i="6" s="1"/>
  <c r="E1469" i="6" a="1"/>
  <c r="E1469" i="6" s="1"/>
  <c r="F1469" i="6" s="1"/>
  <c r="E1733" i="6" a="1"/>
  <c r="E1733" i="6" s="1"/>
  <c r="F1734" i="6" s="1"/>
  <c r="E1805" i="6" a="1"/>
  <c r="E1805" i="6" s="1"/>
  <c r="F1805" i="6" s="1"/>
  <c r="E629" i="6" a="1"/>
  <c r="E629" i="6" s="1"/>
  <c r="F629" i="6" s="1"/>
  <c r="E8119" i="6" a="1"/>
  <c r="E8119" i="6" s="1"/>
  <c r="F8119" i="6" s="1"/>
  <c r="E7135" i="6" a="1"/>
  <c r="E7135" i="6" s="1"/>
  <c r="F7135" i="6" s="1"/>
  <c r="E6703" i="6" a="1"/>
  <c r="E6703" i="6" s="1"/>
  <c r="F6703" i="6" s="1"/>
  <c r="E6031" i="6" a="1"/>
  <c r="E6031" i="6" s="1"/>
  <c r="E5479" i="6" a="1"/>
  <c r="E5479" i="6" s="1"/>
  <c r="F5479" i="6" s="1"/>
  <c r="E4615" i="6" a="1"/>
  <c r="E4615" i="6" s="1"/>
  <c r="E3583" i="6" a="1"/>
  <c r="E3583" i="6" s="1"/>
  <c r="E3727" i="6" a="1"/>
  <c r="E3727" i="6" s="1"/>
  <c r="E2719" i="6" a="1"/>
  <c r="E2719" i="6" s="1"/>
  <c r="E607" i="6" a="1"/>
  <c r="E607" i="6" s="1"/>
  <c r="F607" i="6" s="1"/>
  <c r="E319" i="6" a="1"/>
  <c r="E319" i="6" s="1"/>
  <c r="F319" i="6" s="1"/>
  <c r="B8389" i="6"/>
  <c r="H8389" i="6" s="1" a="1"/>
  <c r="H8389" i="6" s="1"/>
  <c r="I8389" i="6" s="1"/>
  <c r="J8389" i="6" s="1"/>
  <c r="B8317" i="6"/>
  <c r="H8317" i="6" s="1" a="1"/>
  <c r="H8317" i="6" s="1"/>
  <c r="I8317" i="6" s="1"/>
  <c r="J8317" i="6" s="1"/>
  <c r="B8269" i="6"/>
  <c r="H8269" i="6" s="1" a="1"/>
  <c r="H8269" i="6" s="1"/>
  <c r="I8269" i="6" s="1"/>
  <c r="J8269" i="6" s="1"/>
  <c r="B8173" i="6"/>
  <c r="H8173" i="6" s="1" a="1"/>
  <c r="H8173" i="6" s="1"/>
  <c r="I8173" i="6" s="1"/>
  <c r="J8173" i="6" s="1"/>
  <c r="B8077" i="6"/>
  <c r="H8077" i="6" s="1" a="1"/>
  <c r="H8077" i="6" s="1"/>
  <c r="I8077" i="6" s="1"/>
  <c r="J8077" i="6" s="1"/>
  <c r="B7981" i="6"/>
  <c r="B8341" i="6"/>
  <c r="H8341" i="6" s="1" a="1"/>
  <c r="H8341" i="6" s="1"/>
  <c r="I8341" i="6" s="1"/>
  <c r="J8341" i="6" s="1"/>
  <c r="B8197" i="6"/>
  <c r="H8197" i="6" s="1" a="1"/>
  <c r="H8197" i="6" s="1"/>
  <c r="I8197" i="6" s="1"/>
  <c r="J8197" i="6" s="1"/>
  <c r="B8101" i="6"/>
  <c r="H8101" i="6" s="1" a="1"/>
  <c r="H8101" i="6" s="1"/>
  <c r="I8101" i="6" s="1"/>
  <c r="J8101" i="6" s="1"/>
  <c r="B8005" i="6"/>
  <c r="H8005" i="6" s="1" a="1"/>
  <c r="H8005" i="6" s="1"/>
  <c r="I8005" i="6" s="1"/>
  <c r="J8005" i="6" s="1"/>
  <c r="B8413" i="6"/>
  <c r="H8413" i="6" s="1" a="1"/>
  <c r="H8413" i="6" s="1"/>
  <c r="I8413" i="6" s="1"/>
  <c r="J8413" i="6" s="1"/>
  <c r="B8365" i="6"/>
  <c r="H8365" i="6" s="1" a="1"/>
  <c r="H8365" i="6" s="1"/>
  <c r="I8365" i="6" s="1"/>
  <c r="J8365" i="6" s="1"/>
  <c r="B8293" i="6"/>
  <c r="H8293" i="6" s="1" a="1"/>
  <c r="H8293" i="6" s="1"/>
  <c r="I8293" i="6" s="1"/>
  <c r="J8293" i="6" s="1"/>
  <c r="B8245" i="6"/>
  <c r="H8245" i="6" s="1" a="1"/>
  <c r="H8245" i="6" s="1"/>
  <c r="I8245" i="6" s="1"/>
  <c r="J8245" i="6" s="1"/>
  <c r="B8149" i="6"/>
  <c r="H8149" i="6" s="1" a="1"/>
  <c r="H8149" i="6" s="1"/>
  <c r="I8149" i="6" s="1"/>
  <c r="J8149" i="6" s="1"/>
  <c r="B8053" i="6"/>
  <c r="H8053" i="6" s="1" a="1"/>
  <c r="H8053" i="6" s="1"/>
  <c r="I8053" i="6" s="1"/>
  <c r="J8053" i="6" s="1"/>
  <c r="B8029" i="6"/>
  <c r="H8029" i="6" s="1" a="1"/>
  <c r="H8029" i="6" s="1"/>
  <c r="I8029" i="6" s="1"/>
  <c r="J8029" i="6" s="1"/>
  <c r="B7957" i="6"/>
  <c r="B7717" i="6"/>
  <c r="B7669" i="6"/>
  <c r="B7597" i="6"/>
  <c r="B7573" i="6"/>
  <c r="H7573" i="6" s="1" a="1"/>
  <c r="H7573" i="6" s="1"/>
  <c r="B8125" i="6"/>
  <c r="H8125" i="6" s="1" a="1"/>
  <c r="H8125" i="6" s="1"/>
  <c r="I8125" i="6" s="1"/>
  <c r="J8125" i="6" s="1"/>
  <c r="B7933" i="6"/>
  <c r="B7885" i="6"/>
  <c r="B7837" i="6"/>
  <c r="B7477" i="6"/>
  <c r="H7477" i="6" s="1" a="1"/>
  <c r="H7477" i="6" s="1"/>
  <c r="I7477" i="6" s="1"/>
  <c r="J7477" i="6" s="1"/>
  <c r="B7909" i="6"/>
  <c r="B7861" i="6"/>
  <c r="B7813" i="6"/>
  <c r="B7789" i="6"/>
  <c r="B7765" i="6"/>
  <c r="B7621" i="6"/>
  <c r="B7549" i="6"/>
  <c r="H7549" i="6" s="1" a="1"/>
  <c r="H7549" i="6" s="1"/>
  <c r="B7525" i="6"/>
  <c r="H7525" i="6" s="1" a="1"/>
  <c r="H7525" i="6" s="1"/>
  <c r="B7501" i="6"/>
  <c r="H7501" i="6" s="1" a="1"/>
  <c r="H7501" i="6" s="1"/>
  <c r="I7501" i="6" s="1"/>
  <c r="J7501" i="6" s="1"/>
  <c r="B7453" i="6"/>
  <c r="H7453" i="6" s="1" a="1"/>
  <c r="H7453" i="6" s="1"/>
  <c r="I7453" i="6" s="1"/>
  <c r="J7453" i="6" s="1"/>
  <c r="B7741" i="6"/>
  <c r="B7429" i="6"/>
  <c r="H7429" i="6" s="1" a="1"/>
  <c r="H7429" i="6" s="1"/>
  <c r="I7429" i="6" s="1"/>
  <c r="J7429" i="6" s="1"/>
  <c r="B7381" i="6"/>
  <c r="H7381" i="6" s="1" a="1"/>
  <c r="H7381" i="6" s="1"/>
  <c r="I7381" i="6" s="1"/>
  <c r="J7381" i="6" s="1"/>
  <c r="B7333" i="6"/>
  <c r="H7333" i="6" s="1" a="1"/>
  <c r="H7333" i="6" s="1"/>
  <c r="I7333" i="6" s="1"/>
  <c r="J7333" i="6" s="1"/>
  <c r="B7285" i="6"/>
  <c r="H7285" i="6" s="1" a="1"/>
  <c r="H7285" i="6" s="1"/>
  <c r="I7285" i="6" s="1"/>
  <c r="J7285" i="6" s="1"/>
  <c r="B7237" i="6"/>
  <c r="H7237" i="6" s="1" a="1"/>
  <c r="H7237" i="6" s="1"/>
  <c r="I7237" i="6" s="1"/>
  <c r="J7237" i="6" s="1"/>
  <c r="B7189" i="6"/>
  <c r="H7189" i="6" s="1" a="1"/>
  <c r="H7189" i="6" s="1"/>
  <c r="I7189" i="6" s="1"/>
  <c r="J7189" i="6" s="1"/>
  <c r="B7141" i="6"/>
  <c r="H7141" i="6" s="1" a="1"/>
  <c r="H7141" i="6" s="1"/>
  <c r="I7141" i="6" s="1"/>
  <c r="J7141" i="6" s="1"/>
  <c r="B7093" i="6"/>
  <c r="H7093" i="6" s="1" a="1"/>
  <c r="H7093" i="6" s="1"/>
  <c r="I7093" i="6" s="1"/>
  <c r="J7093" i="6" s="1"/>
  <c r="B7045" i="6"/>
  <c r="H7045" i="6" s="1" a="1"/>
  <c r="H7045" i="6" s="1"/>
  <c r="I7045" i="6" s="1"/>
  <c r="J7045" i="6" s="1"/>
  <c r="B6997" i="6"/>
  <c r="H6997" i="6" s="1" a="1"/>
  <c r="H6997" i="6" s="1"/>
  <c r="I6997" i="6" s="1"/>
  <c r="J6997" i="6" s="1"/>
  <c r="B6949" i="6"/>
  <c r="B6853" i="6"/>
  <c r="B6925" i="6"/>
  <c r="B7693" i="6"/>
  <c r="B7645" i="6"/>
  <c r="B6877" i="6"/>
  <c r="B8221" i="6"/>
  <c r="H8221" i="6" s="1" a="1"/>
  <c r="H8221" i="6" s="1"/>
  <c r="I8221" i="6" s="1"/>
  <c r="J8221" i="6" s="1"/>
  <c r="B7309" i="6"/>
  <c r="H7309" i="6" s="1" a="1"/>
  <c r="H7309" i="6" s="1"/>
  <c r="I7309" i="6" s="1"/>
  <c r="J7309" i="6" s="1"/>
  <c r="B7117" i="6"/>
  <c r="H7117" i="6" s="1" a="1"/>
  <c r="H7117" i="6" s="1"/>
  <c r="I7117" i="6" s="1"/>
  <c r="J7117" i="6" s="1"/>
  <c r="B6805" i="6"/>
  <c r="B6757" i="6"/>
  <c r="B6661" i="6"/>
  <c r="B6565" i="6"/>
  <c r="B6517" i="6"/>
  <c r="B6493" i="6"/>
  <c r="B6469" i="6"/>
  <c r="B6445" i="6"/>
  <c r="B7261" i="6"/>
  <c r="H7261" i="6" s="1" a="1"/>
  <c r="H7261" i="6" s="1"/>
  <c r="I7261" i="6" s="1"/>
  <c r="J7261" i="6" s="1"/>
  <c r="B7069" i="6"/>
  <c r="H7069" i="6" s="1" a="1"/>
  <c r="H7069" i="6" s="1"/>
  <c r="I7069" i="6" s="1"/>
  <c r="J7069" i="6" s="1"/>
  <c r="B6901" i="6"/>
  <c r="B6829" i="6"/>
  <c r="B6733" i="6"/>
  <c r="B6637" i="6"/>
  <c r="B6421" i="6"/>
  <c r="B7405" i="6"/>
  <c r="H7405" i="6" s="1" a="1"/>
  <c r="H7405" i="6" s="1"/>
  <c r="I7405" i="6" s="1"/>
  <c r="J7405" i="6" s="1"/>
  <c r="B7357" i="6"/>
  <c r="H7357" i="6" s="1" a="1"/>
  <c r="H7357" i="6" s="1"/>
  <c r="I7357" i="6" s="1"/>
  <c r="J7357" i="6" s="1"/>
  <c r="B7165" i="6"/>
  <c r="H7165" i="6" s="1" a="1"/>
  <c r="H7165" i="6" s="1"/>
  <c r="I7165" i="6" s="1"/>
  <c r="J7165" i="6" s="1"/>
  <c r="B6973" i="6"/>
  <c r="H6973" i="6" s="1" a="1"/>
  <c r="H6973" i="6" s="1"/>
  <c r="I6973" i="6" s="1"/>
  <c r="J6973" i="6" s="1"/>
  <c r="B6781" i="6"/>
  <c r="B6685" i="6"/>
  <c r="B6589" i="6"/>
  <c r="B6373" i="6"/>
  <c r="B7021" i="6"/>
  <c r="H7021" i="6" s="1" a="1"/>
  <c r="H7021" i="6" s="1"/>
  <c r="I7021" i="6" s="1"/>
  <c r="J7021" i="6" s="1"/>
  <c r="B6613" i="6"/>
  <c r="B6397" i="6"/>
  <c r="B6541" i="6"/>
  <c r="B7213" i="6"/>
  <c r="H7213" i="6" s="1" a="1"/>
  <c r="H7213" i="6" s="1"/>
  <c r="I7213" i="6" s="1"/>
  <c r="J7213" i="6" s="1"/>
  <c r="B6709" i="6"/>
  <c r="B6325" i="6"/>
  <c r="H6325" i="6" s="1" a="1"/>
  <c r="H6325" i="6" s="1"/>
  <c r="I6325" i="6" s="1"/>
  <c r="J6325" i="6" s="1"/>
  <c r="B6181" i="6"/>
  <c r="H6181" i="6" s="1" a="1"/>
  <c r="H6181" i="6" s="1"/>
  <c r="B6109" i="6"/>
  <c r="H6109" i="6" s="1" a="1"/>
  <c r="H6109" i="6" s="1"/>
  <c r="B6061" i="6"/>
  <c r="H6061" i="6" s="1" a="1"/>
  <c r="H6061" i="6" s="1"/>
  <c r="I6061" i="6" s="1"/>
  <c r="J6061" i="6" s="1"/>
  <c r="B6349" i="6"/>
  <c r="B6277" i="6"/>
  <c r="H6277" i="6" s="1" a="1"/>
  <c r="H6277" i="6" s="1"/>
  <c r="B6229" i="6"/>
  <c r="H6229" i="6" s="1" a="1"/>
  <c r="H6229" i="6" s="1"/>
  <c r="I6229" i="6" s="1"/>
  <c r="J6229" i="6" s="1"/>
  <c r="B6205" i="6"/>
  <c r="H6205" i="6" s="1" a="1"/>
  <c r="H6205" i="6" s="1"/>
  <c r="I6205" i="6" s="1"/>
  <c r="J6205" i="6" s="1"/>
  <c r="B6133" i="6"/>
  <c r="H6133" i="6" s="1" a="1"/>
  <c r="H6133" i="6" s="1"/>
  <c r="B6085" i="6"/>
  <c r="H6085" i="6" s="1" a="1"/>
  <c r="H6085" i="6" s="1"/>
  <c r="B6253" i="6"/>
  <c r="H6253" i="6" s="1" a="1"/>
  <c r="H6253" i="6" s="1"/>
  <c r="I6253" i="6" s="1"/>
  <c r="J6253" i="6" s="1"/>
  <c r="B6013" i="6"/>
  <c r="H6013" i="6" s="1" a="1"/>
  <c r="H6013" i="6" s="1"/>
  <c r="I6013" i="6" s="1"/>
  <c r="J6013" i="6" s="1"/>
  <c r="B6301" i="6"/>
  <c r="H6301" i="6" s="1" a="1"/>
  <c r="H6301" i="6" s="1"/>
  <c r="I6301" i="6" s="1"/>
  <c r="J6301" i="6" s="1"/>
  <c r="B6157" i="6"/>
  <c r="H6157" i="6" s="1" a="1"/>
  <c r="H6157" i="6" s="1"/>
  <c r="B6037" i="6"/>
  <c r="H6037" i="6" s="1" a="1"/>
  <c r="H6037" i="6" s="1"/>
  <c r="I6037" i="6" s="1"/>
  <c r="J6037" i="6" s="1"/>
  <c r="B5869" i="6"/>
  <c r="B5725" i="6"/>
  <c r="B5581" i="6"/>
  <c r="B5533" i="6"/>
  <c r="B5485" i="6"/>
  <c r="B5365" i="6"/>
  <c r="H5365" i="6" s="1" a="1"/>
  <c r="H5365" i="6" s="1"/>
  <c r="I5365" i="6" s="1"/>
  <c r="J5365" i="6" s="1"/>
  <c r="B5317" i="6"/>
  <c r="H5317" i="6" s="1" a="1"/>
  <c r="H5317" i="6" s="1"/>
  <c r="I5317" i="6" s="1"/>
  <c r="J5317" i="6" s="1"/>
  <c r="B5269" i="6"/>
  <c r="H5269" i="6" s="1" a="1"/>
  <c r="H5269" i="6" s="1"/>
  <c r="I5269" i="6" s="1"/>
  <c r="J5269" i="6" s="1"/>
  <c r="B5989" i="6"/>
  <c r="H5989" i="6" s="1" a="1"/>
  <c r="H5989" i="6" s="1"/>
  <c r="I5989" i="6" s="1"/>
  <c r="J5989" i="6" s="1"/>
  <c r="B5941" i="6"/>
  <c r="H5941" i="6" s="1" a="1"/>
  <c r="H5941" i="6" s="1"/>
  <c r="B5845" i="6"/>
  <c r="B5797" i="6"/>
  <c r="B5701" i="6"/>
  <c r="B5629" i="6"/>
  <c r="B5437" i="6"/>
  <c r="H5437" i="6" s="1" a="1"/>
  <c r="H5437" i="6" s="1"/>
  <c r="I5437" i="6" s="1"/>
  <c r="J5437" i="6" s="1"/>
  <c r="B5389" i="6"/>
  <c r="H5389" i="6" s="1" a="1"/>
  <c r="H5389" i="6" s="1"/>
  <c r="I5389" i="6" s="1"/>
  <c r="J5389" i="6" s="1"/>
  <c r="B5965" i="6"/>
  <c r="H5965" i="6" s="1" a="1"/>
  <c r="H5965" i="6" s="1"/>
  <c r="I5965" i="6" s="1"/>
  <c r="J5965" i="6" s="1"/>
  <c r="B5917" i="6"/>
  <c r="B5773" i="6"/>
  <c r="B5677" i="6"/>
  <c r="B5653" i="6"/>
  <c r="B5605" i="6"/>
  <c r="B5557" i="6"/>
  <c r="B5509" i="6"/>
  <c r="B5461" i="6"/>
  <c r="B5341" i="6"/>
  <c r="H5341" i="6" s="1" a="1"/>
  <c r="H5341" i="6" s="1"/>
  <c r="I5341" i="6" s="1"/>
  <c r="J5341" i="6" s="1"/>
  <c r="B5293" i="6"/>
  <c r="H5293" i="6" s="1" a="1"/>
  <c r="H5293" i="6" s="1"/>
  <c r="I5293" i="6" s="1"/>
  <c r="J5293" i="6" s="1"/>
  <c r="B5893" i="6"/>
  <c r="B5821" i="6"/>
  <c r="B5749" i="6"/>
  <c r="B5413" i="6"/>
  <c r="H5413" i="6" s="1" a="1"/>
  <c r="H5413" i="6" s="1"/>
  <c r="I5413" i="6" s="1"/>
  <c r="J5413" i="6" s="1"/>
  <c r="B5173" i="6"/>
  <c r="B5101" i="6"/>
  <c r="H5101" i="6" s="1" a="1"/>
  <c r="H5101" i="6" s="1"/>
  <c r="B5005" i="6"/>
  <c r="H5005" i="6" s="1" a="1"/>
  <c r="H5005" i="6" s="1"/>
  <c r="B4885" i="6"/>
  <c r="H4885" i="6" s="1" a="1"/>
  <c r="H4885" i="6" s="1"/>
  <c r="I4885" i="6" s="1"/>
  <c r="J4885" i="6" s="1"/>
  <c r="B4837" i="6"/>
  <c r="H4837" i="6" s="1" a="1"/>
  <c r="H4837" i="6" s="1"/>
  <c r="I4837" i="6" s="1"/>
  <c r="J4837" i="6" s="1"/>
  <c r="B4525" i="6"/>
  <c r="B4453" i="6"/>
  <c r="B4429" i="6"/>
  <c r="B4285" i="6"/>
  <c r="B5197" i="6"/>
  <c r="B5125" i="6"/>
  <c r="B5077" i="6"/>
  <c r="H5077" i="6" s="1" a="1"/>
  <c r="H5077" i="6" s="1"/>
  <c r="B4981" i="6"/>
  <c r="H4981" i="6" s="1" a="1"/>
  <c r="H4981" i="6" s="1"/>
  <c r="B4741" i="6"/>
  <c r="B4693" i="6"/>
  <c r="B4645" i="6"/>
  <c r="B4597" i="6"/>
  <c r="B4381" i="6"/>
  <c r="H4381" i="6" s="1" a="1"/>
  <c r="H4381" i="6" s="1"/>
  <c r="B4357" i="6"/>
  <c r="B4261" i="6"/>
  <c r="B4165" i="6"/>
  <c r="B4093" i="6"/>
  <c r="B5221" i="6"/>
  <c r="B5053" i="6"/>
  <c r="H5053" i="6" s="1" a="1"/>
  <c r="H5053" i="6" s="1"/>
  <c r="B4957" i="6"/>
  <c r="H4957" i="6" s="1" a="1"/>
  <c r="H4957" i="6" s="1"/>
  <c r="B4909" i="6"/>
  <c r="H4909" i="6" s="1" a="1"/>
  <c r="H4909" i="6" s="1"/>
  <c r="I4909" i="6" s="1"/>
  <c r="J4909" i="6" s="1"/>
  <c r="B4861" i="6"/>
  <c r="H4861" i="6" s="1" a="1"/>
  <c r="H4861" i="6" s="1"/>
  <c r="I4861" i="6" s="1"/>
  <c r="J4861" i="6" s="1"/>
  <c r="B4789" i="6"/>
  <c r="H4789" i="6" s="1" a="1"/>
  <c r="H4789" i="6" s="1"/>
  <c r="I4789" i="6" s="1"/>
  <c r="J4789" i="6" s="1"/>
  <c r="B4549" i="6"/>
  <c r="B4501" i="6"/>
  <c r="B4405" i="6"/>
  <c r="B4333" i="6"/>
  <c r="B4237" i="6"/>
  <c r="B4141" i="6"/>
  <c r="B3997" i="6"/>
  <c r="H3997" i="6" s="1" a="1"/>
  <c r="H3997" i="6" s="1"/>
  <c r="B3901" i="6"/>
  <c r="H3901" i="6" s="1" a="1"/>
  <c r="H3901" i="6" s="1"/>
  <c r="B5245" i="6"/>
  <c r="B5149" i="6"/>
  <c r="B5029" i="6"/>
  <c r="H5029" i="6" s="1" a="1"/>
  <c r="H5029" i="6" s="1"/>
  <c r="B4933" i="6"/>
  <c r="H4933" i="6" s="1" a="1"/>
  <c r="H4933" i="6" s="1"/>
  <c r="B4813" i="6"/>
  <c r="H4813" i="6" s="1" a="1"/>
  <c r="H4813" i="6" s="1"/>
  <c r="I4813" i="6" s="1"/>
  <c r="J4813" i="6" s="1"/>
  <c r="B4765" i="6"/>
  <c r="B4717" i="6"/>
  <c r="B4669" i="6"/>
  <c r="B4621" i="6"/>
  <c r="B4573" i="6"/>
  <c r="B4477" i="6"/>
  <c r="B4309" i="6"/>
  <c r="B4213" i="6"/>
  <c r="B4117" i="6"/>
  <c r="B4069" i="6"/>
  <c r="B3973" i="6"/>
  <c r="H3973" i="6" s="1" a="1"/>
  <c r="H3973" i="6" s="1"/>
  <c r="B3877" i="6"/>
  <c r="H3877" i="6" s="1" a="1"/>
  <c r="H3877" i="6" s="1"/>
  <c r="B4045" i="6"/>
  <c r="H4045" i="6" s="1" a="1"/>
  <c r="H4045" i="6" s="1"/>
  <c r="B3853" i="6"/>
  <c r="H3853" i="6" s="1" a="1"/>
  <c r="H3853" i="6" s="1"/>
  <c r="B3805" i="6"/>
  <c r="H3805" i="6" s="1" a="1"/>
  <c r="H3805" i="6" s="1"/>
  <c r="B3709" i="6"/>
  <c r="H3709" i="6" s="1" a="1"/>
  <c r="H3709" i="6" s="1"/>
  <c r="B3613" i="6"/>
  <c r="H3613" i="6" s="1" a="1"/>
  <c r="H3613" i="6" s="1"/>
  <c r="B3517" i="6"/>
  <c r="H3517" i="6" s="1" a="1"/>
  <c r="H3517" i="6" s="1"/>
  <c r="B3133" i="6"/>
  <c r="H3133" i="6" s="1" a="1"/>
  <c r="H3133" i="6" s="1"/>
  <c r="I3133" i="6" s="1"/>
  <c r="J3133" i="6" s="1"/>
  <c r="B3085" i="6"/>
  <c r="H3085" i="6" s="1" a="1"/>
  <c r="H3085" i="6" s="1"/>
  <c r="I3085" i="6" s="1"/>
  <c r="J3085" i="6" s="1"/>
  <c r="B2965" i="6"/>
  <c r="H2965" i="6" s="1" a="1"/>
  <c r="H2965" i="6" s="1"/>
  <c r="B2893" i="6"/>
  <c r="H2893" i="6" s="1" a="1"/>
  <c r="H2893" i="6" s="1"/>
  <c r="B2797" i="6"/>
  <c r="H2797" i="6" s="1" a="1"/>
  <c r="H2797" i="6" s="1"/>
  <c r="B2749" i="6"/>
  <c r="B4021" i="6"/>
  <c r="H4021" i="6" s="1" a="1"/>
  <c r="H4021" i="6" s="1"/>
  <c r="B3781" i="6"/>
  <c r="H3781" i="6" s="1" a="1"/>
  <c r="H3781" i="6" s="1"/>
  <c r="B3685" i="6"/>
  <c r="H3685" i="6" s="1" a="1"/>
  <c r="H3685" i="6" s="1"/>
  <c r="B3589" i="6"/>
  <c r="H3589" i="6" s="1" a="1"/>
  <c r="H3589" i="6" s="1"/>
  <c r="B3493" i="6"/>
  <c r="H3493" i="6" s="1" a="1"/>
  <c r="H3493" i="6" s="1"/>
  <c r="B3469" i="6"/>
  <c r="H3469" i="6" s="1" a="1"/>
  <c r="H3469" i="6" s="1"/>
  <c r="B3445" i="6"/>
  <c r="H3445" i="6" s="1" a="1"/>
  <c r="H3445" i="6" s="1"/>
  <c r="B3421" i="6"/>
  <c r="H3421" i="6" s="1" a="1"/>
  <c r="H3421" i="6" s="1"/>
  <c r="B3397" i="6"/>
  <c r="H3397" i="6" s="1" a="1"/>
  <c r="H3397" i="6" s="1"/>
  <c r="B3373" i="6"/>
  <c r="H3373" i="6" s="1" a="1"/>
  <c r="H3373" i="6" s="1"/>
  <c r="B3349" i="6"/>
  <c r="H3349" i="6" s="1" a="1"/>
  <c r="H3349" i="6" s="1"/>
  <c r="B3325" i="6"/>
  <c r="H3325" i="6" s="1" a="1"/>
  <c r="H3325" i="6" s="1"/>
  <c r="B3157" i="6"/>
  <c r="H3157" i="6" s="1" a="1"/>
  <c r="H3157" i="6" s="1"/>
  <c r="I3157" i="6" s="1"/>
  <c r="J3157" i="6" s="1"/>
  <c r="B3061" i="6"/>
  <c r="H3061" i="6" s="1" a="1"/>
  <c r="H3061" i="6" s="1"/>
  <c r="B2725" i="6"/>
  <c r="B2701" i="6"/>
  <c r="B2629" i="6"/>
  <c r="B2581" i="6"/>
  <c r="B4189" i="6"/>
  <c r="B3949" i="6"/>
  <c r="H3949" i="6" s="1" a="1"/>
  <c r="H3949" i="6" s="1"/>
  <c r="I3949" i="6" s="1"/>
  <c r="J3949" i="6" s="1"/>
  <c r="B3757" i="6"/>
  <c r="H3757" i="6" s="1" a="1"/>
  <c r="H3757" i="6" s="1"/>
  <c r="B3661" i="6"/>
  <c r="H3661" i="6" s="1" a="1"/>
  <c r="H3661" i="6" s="1"/>
  <c r="B3565" i="6"/>
  <c r="H3565" i="6" s="1" a="1"/>
  <c r="H3565" i="6" s="1"/>
  <c r="B3229" i="6"/>
  <c r="H3229" i="6" s="1" a="1"/>
  <c r="H3229" i="6" s="1"/>
  <c r="I3229" i="6" s="1"/>
  <c r="J3229" i="6" s="1"/>
  <c r="B3181" i="6"/>
  <c r="H3181" i="6" s="1" a="1"/>
  <c r="H3181" i="6" s="1"/>
  <c r="I3181" i="6" s="1"/>
  <c r="J3181" i="6" s="1"/>
  <c r="B3109" i="6"/>
  <c r="H3109" i="6" s="1" a="1"/>
  <c r="H3109" i="6" s="1"/>
  <c r="I3109" i="6" s="1"/>
  <c r="J3109" i="6" s="1"/>
  <c r="B3037" i="6"/>
  <c r="H3037" i="6" s="1" a="1"/>
  <c r="H3037" i="6" s="1"/>
  <c r="B2941" i="6"/>
  <c r="B2917" i="6"/>
  <c r="B2869" i="6"/>
  <c r="B2845" i="6"/>
  <c r="B3925" i="6"/>
  <c r="H3925" i="6" s="1" a="1"/>
  <c r="H3925" i="6" s="1"/>
  <c r="B3829" i="6"/>
  <c r="H3829" i="6" s="1" a="1"/>
  <c r="H3829" i="6" s="1"/>
  <c r="B3733" i="6"/>
  <c r="H3733" i="6" s="1" a="1"/>
  <c r="H3733" i="6" s="1"/>
  <c r="I3733" i="6" s="1"/>
  <c r="J3733" i="6" s="1"/>
  <c r="B3637" i="6"/>
  <c r="H3637" i="6" s="1" a="1"/>
  <c r="H3637" i="6" s="1"/>
  <c r="B3541" i="6"/>
  <c r="H3541" i="6" s="1" a="1"/>
  <c r="H3541" i="6" s="1"/>
  <c r="B3205" i="6"/>
  <c r="H3205" i="6" s="1" a="1"/>
  <c r="H3205" i="6" s="1"/>
  <c r="I3205" i="6" s="1"/>
  <c r="J3205" i="6" s="1"/>
  <c r="B2989" i="6"/>
  <c r="H2989" i="6" s="1" a="1"/>
  <c r="H2989" i="6" s="1"/>
  <c r="B2773" i="6"/>
  <c r="B2605" i="6"/>
  <c r="B2509" i="6"/>
  <c r="B2437" i="6"/>
  <c r="H2437" i="6" s="1" a="1"/>
  <c r="H2437" i="6" s="1"/>
  <c r="B2365" i="6"/>
  <c r="H2365" i="6" s="1" a="1"/>
  <c r="H2365" i="6" s="1"/>
  <c r="I2365" i="6" s="1"/>
  <c r="J2365" i="6" s="1"/>
  <c r="B2173" i="6"/>
  <c r="B2053" i="6"/>
  <c r="H2053" i="6" s="1" a="1"/>
  <c r="H2053" i="6" s="1"/>
  <c r="B1957" i="6"/>
  <c r="H1957" i="6" s="1" a="1"/>
  <c r="H1957" i="6" s="1"/>
  <c r="B1765" i="6"/>
  <c r="H1765" i="6" s="1" a="1"/>
  <c r="H1765" i="6" s="1"/>
  <c r="I1765" i="6" s="1"/>
  <c r="J1765" i="6" s="1"/>
  <c r="B1597" i="6"/>
  <c r="H1597" i="6" s="1" a="1"/>
  <c r="H1597" i="6" s="1"/>
  <c r="I1597" i="6" s="1"/>
  <c r="J1597" i="6" s="1"/>
  <c r="B1573" i="6"/>
  <c r="H1573" i="6" s="1" a="1"/>
  <c r="H1573" i="6" s="1"/>
  <c r="B3253" i="6"/>
  <c r="H3253" i="6" s="1" a="1"/>
  <c r="H3253" i="6" s="1"/>
  <c r="I3253" i="6" s="1"/>
  <c r="J3253" i="6" s="1"/>
  <c r="B3013" i="6"/>
  <c r="H3013" i="6" s="1" a="1"/>
  <c r="H3013" i="6" s="1"/>
  <c r="B2677" i="6"/>
  <c r="B2557" i="6"/>
  <c r="B2461" i="6"/>
  <c r="H2461" i="6" s="1" a="1"/>
  <c r="H2461" i="6" s="1"/>
  <c r="B2413" i="6"/>
  <c r="H2413" i="6" s="1" a="1"/>
  <c r="H2413" i="6" s="1"/>
  <c r="I2413" i="6" s="1"/>
  <c r="J2413" i="6" s="1"/>
  <c r="B2125" i="6"/>
  <c r="H2125" i="6" s="1" a="1"/>
  <c r="H2125" i="6" s="1"/>
  <c r="B2029" i="6"/>
  <c r="H2029" i="6" s="1" a="1"/>
  <c r="H2029" i="6" s="1"/>
  <c r="B1933" i="6"/>
  <c r="H1933" i="6" s="1" a="1"/>
  <c r="H1933" i="6" s="1"/>
  <c r="B1837" i="6"/>
  <c r="H1837" i="6" s="1" a="1"/>
  <c r="H1837" i="6" s="1"/>
  <c r="I1837" i="6" s="1"/>
  <c r="J1837" i="6" s="1"/>
  <c r="B1741" i="6"/>
  <c r="H1741" i="6" s="1" a="1"/>
  <c r="H1741" i="6" s="1"/>
  <c r="I1741" i="6" s="1"/>
  <c r="J1741" i="6" s="1"/>
  <c r="B1669" i="6"/>
  <c r="H1669" i="6" s="1" a="1"/>
  <c r="H1669" i="6" s="1"/>
  <c r="I1669" i="6" s="1"/>
  <c r="J1669" i="6" s="1"/>
  <c r="B1549" i="6"/>
  <c r="H1549" i="6" s="1" a="1"/>
  <c r="H1549" i="6" s="1"/>
  <c r="I1549" i="6" s="1"/>
  <c r="J1549" i="6" s="1"/>
  <c r="B3301" i="6"/>
  <c r="H3301" i="6" s="1" a="1"/>
  <c r="H3301" i="6" s="1"/>
  <c r="B3277" i="6"/>
  <c r="H3277" i="6" s="1" a="1"/>
  <c r="H3277" i="6" s="1"/>
  <c r="I3277" i="6" s="1"/>
  <c r="J3277" i="6" s="1"/>
  <c r="B2821" i="6"/>
  <c r="B2485" i="6"/>
  <c r="H2485" i="6" s="1" a="1"/>
  <c r="H2485" i="6" s="1"/>
  <c r="B2341" i="6"/>
  <c r="H2341" i="6" s="1" a="1"/>
  <c r="H2341" i="6" s="1"/>
  <c r="B2101" i="6"/>
  <c r="H2101" i="6" s="1" a="1"/>
  <c r="H2101" i="6" s="1"/>
  <c r="B2005" i="6"/>
  <c r="H2005" i="6" s="1" a="1"/>
  <c r="H2005" i="6" s="1"/>
  <c r="B1909" i="6"/>
  <c r="H1909" i="6" s="1" a="1"/>
  <c r="H1909" i="6" s="1"/>
  <c r="B1861" i="6"/>
  <c r="H1861" i="6" s="1" a="1"/>
  <c r="H1861" i="6" s="1"/>
  <c r="B1813" i="6"/>
  <c r="H1813" i="6" s="1" a="1"/>
  <c r="H1813" i="6" s="1"/>
  <c r="I1813" i="6" s="1"/>
  <c r="J1813" i="6" s="1"/>
  <c r="B1717" i="6"/>
  <c r="H1717" i="6" s="1" a="1"/>
  <c r="H1717" i="6" s="1"/>
  <c r="I1717" i="6" s="1"/>
  <c r="J1717" i="6" s="1"/>
  <c r="B1525" i="6"/>
  <c r="H1525" i="6" s="1" a="1"/>
  <c r="H1525" i="6" s="1"/>
  <c r="I1525" i="6" s="1"/>
  <c r="J1525" i="6" s="1"/>
  <c r="B1501" i="6"/>
  <c r="H1501" i="6" s="1" a="1"/>
  <c r="H1501" i="6" s="1"/>
  <c r="B1405" i="6"/>
  <c r="B2653" i="6"/>
  <c r="B2533" i="6"/>
  <c r="B2389" i="6"/>
  <c r="H2389" i="6" s="1" a="1"/>
  <c r="H2389" i="6" s="1"/>
  <c r="B2317" i="6"/>
  <c r="B2293" i="6"/>
  <c r="B2269" i="6"/>
  <c r="B2245" i="6"/>
  <c r="B2221" i="6"/>
  <c r="B2197" i="6"/>
  <c r="B2149" i="6"/>
  <c r="B2077" i="6"/>
  <c r="H2077" i="6" s="1" a="1"/>
  <c r="H2077" i="6" s="1"/>
  <c r="B1981" i="6"/>
  <c r="H1981" i="6" s="1" a="1"/>
  <c r="H1981" i="6" s="1"/>
  <c r="I1981" i="6" s="1"/>
  <c r="J1981" i="6" s="1"/>
  <c r="B1885" i="6"/>
  <c r="H1885" i="6" s="1" a="1"/>
  <c r="H1885" i="6" s="1"/>
  <c r="B1789" i="6"/>
  <c r="H1789" i="6" s="1" a="1"/>
  <c r="H1789" i="6" s="1"/>
  <c r="I1789" i="6" s="1"/>
  <c r="J1789" i="6" s="1"/>
  <c r="B1693" i="6"/>
  <c r="H1693" i="6" s="1" a="1"/>
  <c r="H1693" i="6" s="1"/>
  <c r="I1693" i="6" s="1"/>
  <c r="J1693" i="6" s="1"/>
  <c r="B1645" i="6"/>
  <c r="H1645" i="6" s="1" a="1"/>
  <c r="H1645" i="6" s="1"/>
  <c r="B1621" i="6"/>
  <c r="B1477" i="6"/>
  <c r="B1453" i="6"/>
  <c r="B1429" i="6"/>
  <c r="B1357" i="6"/>
  <c r="H1357" i="6" s="1" a="1"/>
  <c r="H1357" i="6" s="1"/>
  <c r="B1261" i="6"/>
  <c r="B1165" i="6"/>
  <c r="B1045" i="6"/>
  <c r="B1021" i="6"/>
  <c r="B997" i="6"/>
  <c r="B853" i="6"/>
  <c r="H853" i="6" s="1" a="1"/>
  <c r="H853" i="6" s="1"/>
  <c r="B733" i="6"/>
  <c r="B685" i="6"/>
  <c r="B565" i="6"/>
  <c r="B325" i="6"/>
  <c r="H325" i="6" s="1" a="1"/>
  <c r="H325" i="6" s="1"/>
  <c r="B181" i="6"/>
  <c r="H181" i="6" s="1" a="1"/>
  <c r="H181" i="6" s="1"/>
  <c r="B85" i="6"/>
  <c r="B301" i="6"/>
  <c r="B157" i="6"/>
  <c r="H157" i="6" s="1" a="1"/>
  <c r="H157" i="6" s="1"/>
  <c r="I157" i="6" s="1"/>
  <c r="J157" i="6" s="1"/>
  <c r="B133" i="6"/>
  <c r="H133" i="6" s="1" a="1"/>
  <c r="H133" i="6" s="1"/>
  <c r="B109" i="6"/>
  <c r="B1333" i="6"/>
  <c r="H1333" i="6" s="1" a="1"/>
  <c r="H1333" i="6" s="1"/>
  <c r="B1237" i="6"/>
  <c r="H1237" i="6" s="1" a="1"/>
  <c r="H1237" i="6" s="1"/>
  <c r="I1237" i="6" s="1"/>
  <c r="J1237" i="6" s="1"/>
  <c r="B1141" i="6"/>
  <c r="B1117" i="6"/>
  <c r="B1093" i="6"/>
  <c r="H1093" i="6" s="1" a="1"/>
  <c r="H1093" i="6" s="1"/>
  <c r="B973" i="6"/>
  <c r="B925" i="6"/>
  <c r="B805" i="6"/>
  <c r="B661" i="6"/>
  <c r="B469" i="6"/>
  <c r="H469" i="6" s="1" a="1"/>
  <c r="H469" i="6" s="1"/>
  <c r="I469" i="6" s="1"/>
  <c r="J469" i="6" s="1"/>
  <c r="B349" i="6"/>
  <c r="H349" i="6" s="1" a="1"/>
  <c r="H349" i="6" s="1"/>
  <c r="B1285" i="6"/>
  <c r="B1213" i="6"/>
  <c r="B1069" i="6"/>
  <c r="H1069" i="6" s="1" a="1"/>
  <c r="H1069" i="6" s="1"/>
  <c r="B949" i="6"/>
  <c r="B877" i="6"/>
  <c r="H877" i="6" s="1" a="1"/>
  <c r="H877" i="6" s="1"/>
  <c r="B829" i="6"/>
  <c r="H829" i="6" s="1" a="1"/>
  <c r="H829" i="6" s="1"/>
  <c r="I829" i="6" s="1"/>
  <c r="J829" i="6" s="1"/>
  <c r="B781" i="6"/>
  <c r="B709" i="6"/>
  <c r="B637" i="6"/>
  <c r="B613" i="6"/>
  <c r="B517" i="6"/>
  <c r="B421" i="6"/>
  <c r="H421" i="6" s="1" a="1"/>
  <c r="H421" i="6" s="1"/>
  <c r="B277" i="6"/>
  <c r="H277" i="6" s="1" a="1"/>
  <c r="H277" i="6" s="1"/>
  <c r="B253" i="6"/>
  <c r="H253" i="6" s="1" a="1"/>
  <c r="H253" i="6" s="1"/>
  <c r="I253" i="6" s="1"/>
  <c r="J253" i="6" s="1"/>
  <c r="B229" i="6"/>
  <c r="H229" i="6" s="1" a="1"/>
  <c r="H229" i="6" s="1"/>
  <c r="I229" i="6" s="1"/>
  <c r="J229" i="6" s="1"/>
  <c r="B205" i="6"/>
  <c r="H205" i="6" s="1" a="1"/>
  <c r="H205" i="6" s="1"/>
  <c r="B1381" i="6"/>
  <c r="H1381" i="6" s="1" a="1"/>
  <c r="H1381" i="6" s="1"/>
  <c r="B1309" i="6"/>
  <c r="H1309" i="6" s="1" a="1"/>
  <c r="H1309" i="6" s="1"/>
  <c r="B1189" i="6"/>
  <c r="B901" i="6"/>
  <c r="H901" i="6" s="1" a="1"/>
  <c r="H901" i="6" s="1"/>
  <c r="B757" i="6"/>
  <c r="B589" i="6"/>
  <c r="B541" i="6"/>
  <c r="B493" i="6"/>
  <c r="B445" i="6"/>
  <c r="H445" i="6" s="1" a="1"/>
  <c r="H445" i="6" s="1"/>
  <c r="B397" i="6"/>
  <c r="H397" i="6" s="1" a="1"/>
  <c r="H397" i="6" s="1"/>
  <c r="I397" i="6" s="1"/>
  <c r="J397" i="6" s="1"/>
  <c r="B373" i="6"/>
  <c r="I6346" i="6"/>
  <c r="J6346" i="6" s="1"/>
  <c r="E7710" i="6" a="1"/>
  <c r="E7710" i="6" s="1"/>
  <c r="M13" i="5"/>
  <c r="N13" i="5" s="1"/>
  <c r="G8314" i="6"/>
  <c r="G8170" i="6"/>
  <c r="G8074" i="6"/>
  <c r="G8362" i="6"/>
  <c r="G8338" i="6"/>
  <c r="G8194" i="6"/>
  <c r="G8098" i="6"/>
  <c r="G8002" i="6"/>
  <c r="G8386" i="6"/>
  <c r="G8266" i="6"/>
  <c r="G8242" i="6"/>
  <c r="G8146" i="6"/>
  <c r="G8050" i="6"/>
  <c r="G8122" i="6"/>
  <c r="G7954" i="6"/>
  <c r="G7714" i="6"/>
  <c r="G7666" i="6"/>
  <c r="G7618" i="6"/>
  <c r="G7474" i="6"/>
  <c r="G8410" i="6"/>
  <c r="G8218" i="6"/>
  <c r="G7978" i="6"/>
  <c r="G7930" i="6"/>
  <c r="G7882" i="6"/>
  <c r="G7834" i="6"/>
  <c r="G7594" i="6"/>
  <c r="G7546" i="6"/>
  <c r="G7522" i="6"/>
  <c r="G8290" i="6"/>
  <c r="G8026" i="6"/>
  <c r="G7858" i="6"/>
  <c r="G7810" i="6"/>
  <c r="G7786" i="6"/>
  <c r="G7762" i="6"/>
  <c r="G7642" i="6"/>
  <c r="G7402" i="6"/>
  <c r="G7426" i="6"/>
  <c r="G6946" i="6"/>
  <c r="G6850" i="6"/>
  <c r="G7354" i="6"/>
  <c r="G7306" i="6"/>
  <c r="G7258" i="6"/>
  <c r="G7210" i="6"/>
  <c r="G7162" i="6"/>
  <c r="G7114" i="6"/>
  <c r="G7066" i="6"/>
  <c r="G7018" i="6"/>
  <c r="G6970" i="6"/>
  <c r="G6922" i="6"/>
  <c r="G7906" i="6"/>
  <c r="G7738" i="6"/>
  <c r="G7570" i="6"/>
  <c r="G7450" i="6"/>
  <c r="G7378" i="6"/>
  <c r="G7330" i="6"/>
  <c r="G7282" i="6"/>
  <c r="G7234" i="6"/>
  <c r="G7186" i="6"/>
  <c r="G7138" i="6"/>
  <c r="G7090" i="6"/>
  <c r="G7042" i="6"/>
  <c r="G6994" i="6"/>
  <c r="G6874" i="6"/>
  <c r="G7690" i="6"/>
  <c r="G6898" i="6"/>
  <c r="G6754" i="6"/>
  <c r="G6658" i="6"/>
  <c r="G6490" i="6"/>
  <c r="G6466" i="6"/>
  <c r="G6442" i="6"/>
  <c r="G6802" i="6"/>
  <c r="G6730" i="6"/>
  <c r="G6634" i="6"/>
  <c r="G6562" i="6"/>
  <c r="G6514" i="6"/>
  <c r="G6418" i="6"/>
  <c r="G7498" i="6"/>
  <c r="G6778" i="6"/>
  <c r="G6682" i="6"/>
  <c r="G6586" i="6"/>
  <c r="G6370" i="6"/>
  <c r="G6538" i="6"/>
  <c r="G6394" i="6"/>
  <c r="G6706" i="6"/>
  <c r="G6826" i="6"/>
  <c r="G6610" i="6"/>
  <c r="G6322" i="6"/>
  <c r="G6250" i="6"/>
  <c r="G6226" i="6"/>
  <c r="G6202" i="6"/>
  <c r="G6130" i="6"/>
  <c r="G6058" i="6"/>
  <c r="G6154" i="6"/>
  <c r="G6082" i="6"/>
  <c r="G6274" i="6"/>
  <c r="G6178" i="6"/>
  <c r="G6346" i="6"/>
  <c r="G6298" i="6"/>
  <c r="G6106" i="6"/>
  <c r="G6034" i="6"/>
  <c r="G5986" i="6"/>
  <c r="G5890" i="6"/>
  <c r="G5818" i="6"/>
  <c r="G5722" i="6"/>
  <c r="G5434" i="6"/>
  <c r="G5386" i="6"/>
  <c r="G5938" i="6"/>
  <c r="G5866" i="6"/>
  <c r="G5794" i="6"/>
  <c r="G5698" i="6"/>
  <c r="G5650" i="6"/>
  <c r="G5578" i="6"/>
  <c r="G5530" i="6"/>
  <c r="G5482" i="6"/>
  <c r="G5338" i="6"/>
  <c r="G5290" i="6"/>
  <c r="G6010" i="6"/>
  <c r="G5842" i="6"/>
  <c r="G5770" i="6"/>
  <c r="G5674" i="6"/>
  <c r="G5626" i="6"/>
  <c r="G5410" i="6"/>
  <c r="G5962" i="6"/>
  <c r="G5914" i="6"/>
  <c r="G5746" i="6"/>
  <c r="G5602" i="6"/>
  <c r="G5554" i="6"/>
  <c r="G5506" i="6"/>
  <c r="G5458" i="6"/>
  <c r="G5362" i="6"/>
  <c r="G5314" i="6"/>
  <c r="G5194" i="6"/>
  <c r="G5098" i="6"/>
  <c r="G5002" i="6"/>
  <c r="G4810" i="6"/>
  <c r="G4762" i="6"/>
  <c r="G4714" i="6"/>
  <c r="G4666" i="6"/>
  <c r="G4618" i="6"/>
  <c r="G4570" i="6"/>
  <c r="G4402" i="6"/>
  <c r="G4282" i="6"/>
  <c r="G5218" i="6"/>
  <c r="G5074" i="6"/>
  <c r="G4978" i="6"/>
  <c r="G4882" i="6"/>
  <c r="G4834" i="6"/>
  <c r="G4522" i="6"/>
  <c r="G4450" i="6"/>
  <c r="G4378" i="6"/>
  <c r="G4354" i="6"/>
  <c r="G4258" i="6"/>
  <c r="G4162" i="6"/>
  <c r="G5266" i="6"/>
  <c r="G5146" i="6"/>
  <c r="G5122" i="6"/>
  <c r="G5050" i="6"/>
  <c r="G4954" i="6"/>
  <c r="G4738" i="6"/>
  <c r="G4690" i="6"/>
  <c r="G4642" i="6"/>
  <c r="G4594" i="6"/>
  <c r="G4426" i="6"/>
  <c r="G4330" i="6"/>
  <c r="G4234" i="6"/>
  <c r="G4138" i="6"/>
  <c r="G4090" i="6"/>
  <c r="G4066" i="6"/>
  <c r="G3994" i="6"/>
  <c r="G3898" i="6"/>
  <c r="G5242" i="6"/>
  <c r="G5170" i="6"/>
  <c r="G5026" i="6"/>
  <c r="G4930" i="6"/>
  <c r="G4906" i="6"/>
  <c r="G4858" i="6"/>
  <c r="G4786" i="6"/>
  <c r="G4546" i="6"/>
  <c r="G4498" i="6"/>
  <c r="G4474" i="6"/>
  <c r="G4306" i="6"/>
  <c r="G4210" i="6"/>
  <c r="G4114" i="6"/>
  <c r="G3970" i="6"/>
  <c r="G3874" i="6"/>
  <c r="G4186" i="6"/>
  <c r="G4042" i="6"/>
  <c r="G3850" i="6"/>
  <c r="G3802" i="6"/>
  <c r="G3706" i="6"/>
  <c r="G3610" i="6"/>
  <c r="G3514" i="6"/>
  <c r="G3226" i="6"/>
  <c r="G3202" i="6"/>
  <c r="G3010" i="6"/>
  <c r="G2818" i="6"/>
  <c r="G2626" i="6"/>
  <c r="G2602" i="6"/>
  <c r="G4018" i="6"/>
  <c r="G3778" i="6"/>
  <c r="G3682" i="6"/>
  <c r="G3586" i="6"/>
  <c r="G3490" i="6"/>
  <c r="G3442" i="6"/>
  <c r="G3154" i="6"/>
  <c r="G3106" i="6"/>
  <c r="G2938" i="6"/>
  <c r="G2914" i="6"/>
  <c r="G2890" i="6"/>
  <c r="G2722" i="6"/>
  <c r="G3946" i="6"/>
  <c r="G3754" i="6"/>
  <c r="G3658" i="6"/>
  <c r="G3562" i="6"/>
  <c r="G3466" i="6"/>
  <c r="G3298" i="6"/>
  <c r="G3250" i="6"/>
  <c r="G3178" i="6"/>
  <c r="G3058" i="6"/>
  <c r="G3034" i="6"/>
  <c r="G2986" i="6"/>
  <c r="G2962" i="6"/>
  <c r="G3922" i="6"/>
  <c r="G3826" i="6"/>
  <c r="G3730" i="6"/>
  <c r="G3634" i="6"/>
  <c r="G3538" i="6"/>
  <c r="G3418" i="6"/>
  <c r="G3394" i="6"/>
  <c r="G3370" i="6"/>
  <c r="G3346" i="6"/>
  <c r="G3322" i="6"/>
  <c r="G2866" i="6"/>
  <c r="G2770" i="6"/>
  <c r="G2530" i="6"/>
  <c r="G2410" i="6"/>
  <c r="G2386" i="6"/>
  <c r="G2314" i="6"/>
  <c r="G2290" i="6"/>
  <c r="G2266" i="6"/>
  <c r="G2242" i="6"/>
  <c r="G2218" i="6"/>
  <c r="G2194" i="6"/>
  <c r="G2050" i="6"/>
  <c r="G1954" i="6"/>
  <c r="G1834" i="6"/>
  <c r="G1738" i="6"/>
  <c r="G1666" i="6"/>
  <c r="G1618" i="6"/>
  <c r="G1546" i="6"/>
  <c r="G1402" i="6"/>
  <c r="G3274" i="6"/>
  <c r="G2842" i="6"/>
  <c r="G2794" i="6"/>
  <c r="G2650" i="6"/>
  <c r="G2578" i="6"/>
  <c r="G2506" i="6"/>
  <c r="G2482" i="6"/>
  <c r="G2458" i="6"/>
  <c r="G2122" i="6"/>
  <c r="G2026" i="6"/>
  <c r="G1930" i="6"/>
  <c r="G1810" i="6"/>
  <c r="G1714" i="6"/>
  <c r="G1642" i="6"/>
  <c r="G1594" i="6"/>
  <c r="G1570" i="6"/>
  <c r="G1426" i="6"/>
  <c r="G3082" i="6"/>
  <c r="G2698" i="6"/>
  <c r="G2674" i="6"/>
  <c r="G2554" i="6"/>
  <c r="G2170" i="6"/>
  <c r="G2098" i="6"/>
  <c r="G2002" i="6"/>
  <c r="G1906" i="6"/>
  <c r="G1858" i="6"/>
  <c r="G1786" i="6"/>
  <c r="G1690" i="6"/>
  <c r="G1450" i="6"/>
  <c r="G3130" i="6"/>
  <c r="G2746" i="6"/>
  <c r="G2434" i="6"/>
  <c r="G2362" i="6"/>
  <c r="G2338" i="6"/>
  <c r="G2146" i="6"/>
  <c r="G2074" i="6"/>
  <c r="G1978" i="6"/>
  <c r="G1882" i="6"/>
  <c r="G1762" i="6"/>
  <c r="G1522" i="6"/>
  <c r="G1498" i="6"/>
  <c r="G1474" i="6"/>
  <c r="G1330" i="6"/>
  <c r="G1186" i="6"/>
  <c r="G1066" i="6"/>
  <c r="G970" i="6"/>
  <c r="G898" i="6"/>
  <c r="G754" i="6"/>
  <c r="G562" i="6"/>
  <c r="G490" i="6"/>
  <c r="G274" i="6"/>
  <c r="G154" i="6"/>
  <c r="G226" i="6"/>
  <c r="G82" i="6"/>
  <c r="G1354" i="6"/>
  <c r="G1306" i="6"/>
  <c r="G1282" i="6"/>
  <c r="G1258" i="6"/>
  <c r="G1162" i="6"/>
  <c r="G946" i="6"/>
  <c r="G706" i="6"/>
  <c r="G682" i="6"/>
  <c r="G658" i="6"/>
  <c r="G586" i="6"/>
  <c r="G442" i="6"/>
  <c r="G418" i="6"/>
  <c r="G322" i="6"/>
  <c r="G130" i="6"/>
  <c r="G106" i="6"/>
  <c r="G1138" i="6"/>
  <c r="G922" i="6"/>
  <c r="G826" i="6"/>
  <c r="G802" i="6"/>
  <c r="G514" i="6"/>
  <c r="G394" i="6"/>
  <c r="G298" i="6"/>
  <c r="G202" i="6"/>
  <c r="G634" i="6"/>
  <c r="G538" i="6"/>
  <c r="G250" i="6"/>
  <c r="G178" i="6"/>
  <c r="G1378" i="6"/>
  <c r="G1234" i="6"/>
  <c r="G1210" i="6"/>
  <c r="G1114" i="6"/>
  <c r="G1090" i="6"/>
  <c r="G1042" i="6"/>
  <c r="G1018" i="6"/>
  <c r="G994" i="6"/>
  <c r="G874" i="6"/>
  <c r="G850" i="6"/>
  <c r="G778" i="6"/>
  <c r="G730" i="6"/>
  <c r="G610" i="6"/>
  <c r="G466" i="6"/>
  <c r="G370" i="6"/>
  <c r="G346" i="6"/>
  <c r="E54" i="6" a="1"/>
  <c r="E54" i="6" s="1"/>
  <c r="E29" i="6" a="1"/>
  <c r="E29" i="6" s="1"/>
  <c r="F29" i="6" s="1"/>
  <c r="I6442" i="6"/>
  <c r="J6442" i="6" s="1"/>
  <c r="I4594" i="6"/>
  <c r="J4594" i="6" s="1"/>
  <c r="I2938" i="6"/>
  <c r="J2938" i="6" s="1"/>
  <c r="I754" i="6"/>
  <c r="J754" i="6" s="1"/>
  <c r="I4762" i="6"/>
  <c r="J4762" i="6" s="1"/>
  <c r="E8382" i="6" a="1"/>
  <c r="E8382" i="6" s="1"/>
  <c r="F8382" i="6" s="1"/>
  <c r="E7517" i="6" a="1"/>
  <c r="E7517" i="6" s="1"/>
  <c r="F7517" i="6" s="1"/>
  <c r="E6317" i="6" a="1"/>
  <c r="E6317" i="6" s="1"/>
  <c r="F6317" i="6" s="1"/>
  <c r="E6173" i="6" a="1"/>
  <c r="E6173" i="6" s="1"/>
  <c r="F6173" i="6" s="1"/>
  <c r="E5238" i="6" a="1"/>
  <c r="E5238" i="6" s="1"/>
  <c r="F5238" i="6" s="1"/>
  <c r="E4590" i="6" a="1"/>
  <c r="E4590" i="6" s="1"/>
  <c r="F4590" i="6" s="1"/>
  <c r="E4926" i="6" a="1"/>
  <c r="E4926" i="6" s="1"/>
  <c r="F4926" i="6" s="1"/>
  <c r="E4662" i="6" a="1"/>
  <c r="E4662" i="6" s="1"/>
  <c r="F4662" i="6" s="1"/>
  <c r="E3942" i="6" a="1"/>
  <c r="E3942" i="6" s="1"/>
  <c r="F3942" i="6" s="1"/>
  <c r="E3486" i="6" a="1"/>
  <c r="E3486" i="6" s="1"/>
  <c r="F3486" i="6" s="1"/>
  <c r="E2718" i="6" a="1"/>
  <c r="E2718" i="6" s="1"/>
  <c r="F2718" i="6" s="1"/>
  <c r="E3798" i="6" a="1"/>
  <c r="E3798" i="6" s="1"/>
  <c r="F3798" i="6" s="1"/>
  <c r="E1542" i="6" a="1"/>
  <c r="E1542" i="6" s="1"/>
  <c r="F1542" i="6" s="1"/>
  <c r="F1902" i="6"/>
  <c r="E3293" i="6" a="1"/>
  <c r="E3293" i="6" s="1"/>
  <c r="F3293" i="6" s="1"/>
  <c r="F2046" i="6"/>
  <c r="E1158" i="6" a="1"/>
  <c r="E1158" i="6" s="1"/>
  <c r="F1159" i="6" s="1"/>
  <c r="E702" i="6" a="1"/>
  <c r="E702" i="6" s="1"/>
  <c r="F702" i="6" s="1"/>
  <c r="E7903" i="6" a="1"/>
  <c r="E7903" i="6" s="1"/>
  <c r="E7399" i="6" a="1"/>
  <c r="E7399" i="6" s="1"/>
  <c r="E6919" i="6" a="1"/>
  <c r="E6919" i="6" s="1"/>
  <c r="F6919" i="6" s="1"/>
  <c r="E6415" i="6" a="1"/>
  <c r="E6415" i="6" s="1"/>
  <c r="F6415" i="6" s="1"/>
  <c r="E6391" i="6" a="1"/>
  <c r="E6391" i="6" s="1"/>
  <c r="E5863" i="6" a="1"/>
  <c r="E5863" i="6" s="1"/>
  <c r="F5863" i="6" s="1"/>
  <c r="E5143" i="6" a="1"/>
  <c r="E5143" i="6" s="1"/>
  <c r="E4447" i="6" a="1"/>
  <c r="E4447" i="6" s="1"/>
  <c r="E3871" i="6" a="1"/>
  <c r="E3871" i="6" s="1"/>
  <c r="E3943" i="6" a="1"/>
  <c r="E3943" i="6" s="1"/>
  <c r="E2839" i="6" a="1"/>
  <c r="E2839" i="6" s="1"/>
  <c r="E2767" i="6" a="1"/>
  <c r="E2767" i="6" s="1"/>
  <c r="E4207" i="6" a="1"/>
  <c r="E4207" i="6" s="1"/>
  <c r="E1639" i="6" a="1"/>
  <c r="E1639" i="6" s="1"/>
  <c r="E1543" i="6" a="1"/>
  <c r="E1543" i="6" s="1"/>
  <c r="E1879" i="6" a="1"/>
  <c r="E1879" i="6" s="1"/>
  <c r="E1207" i="6" a="1"/>
  <c r="E1207" i="6" s="1"/>
  <c r="E751" i="6" a="1"/>
  <c r="E751" i="6" s="1"/>
  <c r="F751" i="6" s="1"/>
  <c r="H1068" i="6" a="1"/>
  <c r="H1068" i="6" s="1"/>
  <c r="H1380" i="6" a="1"/>
  <c r="H1380" i="6" s="1"/>
  <c r="H276" i="6" a="1"/>
  <c r="H276" i="6" s="1"/>
  <c r="I276" i="6" s="1"/>
  <c r="J276" i="6" s="1"/>
  <c r="H324" i="6" a="1"/>
  <c r="H324" i="6" s="1"/>
  <c r="I324" i="6" s="1"/>
  <c r="J324" i="6" s="1"/>
  <c r="H948" i="6" a="1"/>
  <c r="H948" i="6" s="1"/>
  <c r="I948" i="6" s="1"/>
  <c r="J948" i="6" s="1"/>
  <c r="H972" i="6" a="1"/>
  <c r="H972" i="6" s="1"/>
  <c r="I972" i="6" s="1"/>
  <c r="J972" i="6" s="1"/>
  <c r="H1308" i="6" a="1"/>
  <c r="H1308" i="6" s="1"/>
  <c r="H444" i="6" a="1"/>
  <c r="H444" i="6" s="1"/>
  <c r="I444" i="6" s="1"/>
  <c r="J444" i="6" s="1"/>
  <c r="H732" i="6" a="1"/>
  <c r="H732" i="6" s="1"/>
  <c r="I732" i="6" s="1"/>
  <c r="J732" i="6" s="1"/>
  <c r="H1020" i="6" a="1"/>
  <c r="H1020" i="6" s="1"/>
  <c r="I1020" i="6" s="1"/>
  <c r="J1020" i="6" s="1"/>
  <c r="H1356" i="6" a="1"/>
  <c r="H1356" i="6" s="1"/>
  <c r="H2076" i="6" a="1"/>
  <c r="H2076" i="6" s="1"/>
  <c r="I1428" i="6"/>
  <c r="J1428" i="6" s="1"/>
  <c r="H1620" i="6" a="1"/>
  <c r="H1620" i="6" s="1"/>
  <c r="I1620" i="6" s="1"/>
  <c r="J1620" i="6" s="1"/>
  <c r="H1860" i="6" a="1"/>
  <c r="H1860" i="6" s="1"/>
  <c r="H3012" i="6" a="1"/>
  <c r="H3012" i="6" s="1"/>
  <c r="H2484" i="6" a="1"/>
  <c r="H2484" i="6" s="1"/>
  <c r="H1956" i="6" a="1"/>
  <c r="H1956" i="6" s="1"/>
  <c r="H2460" i="6" a="1"/>
  <c r="H2460" i="6" s="1"/>
  <c r="H3444" i="6" a="1"/>
  <c r="H3444" i="6" s="1"/>
  <c r="H3828" i="6" a="1"/>
  <c r="H3828" i="6" s="1"/>
  <c r="H3036" i="6" a="1"/>
  <c r="H3036" i="6" s="1"/>
  <c r="H3324" i="6" a="1"/>
  <c r="H3324" i="6" s="1"/>
  <c r="H3420" i="6" a="1"/>
  <c r="H3420" i="6" s="1"/>
  <c r="I3420" i="6" s="1"/>
  <c r="J3420" i="6" s="1"/>
  <c r="H3852" i="6" a="1"/>
  <c r="H3852" i="6" s="1"/>
  <c r="H2964" i="6" a="1"/>
  <c r="H2964" i="6" s="1"/>
  <c r="I2964" i="6" s="1"/>
  <c r="J2964" i="6" s="1"/>
  <c r="H3684" i="6" a="1"/>
  <c r="H3684" i="6" s="1"/>
  <c r="H2892" i="6" a="1"/>
  <c r="H2892" i="6" s="1"/>
  <c r="I2892" i="6" s="1"/>
  <c r="J2892" i="6" s="1"/>
  <c r="H3612" i="6" a="1"/>
  <c r="H3612" i="6" s="1"/>
  <c r="H4164" i="6" a="1"/>
  <c r="H4164" i="6" s="1"/>
  <c r="H4284" i="6" a="1"/>
  <c r="H4284" i="6" s="1"/>
  <c r="H5028" i="6" a="1"/>
  <c r="H5028" i="6" s="1"/>
  <c r="H3996" i="6" a="1"/>
  <c r="H3996" i="6" s="1"/>
  <c r="H4308" i="6" a="1"/>
  <c r="H4308" i="6" s="1"/>
  <c r="H4092" i="6" a="1"/>
  <c r="H4092" i="6" s="1"/>
  <c r="H4380" i="6" a="1"/>
  <c r="H4380" i="6" s="1"/>
  <c r="H4260" i="6" a="1"/>
  <c r="H4260" i="6" s="1"/>
  <c r="H5124" i="6" a="1"/>
  <c r="H5124" i="6" s="1"/>
  <c r="I5124" i="6" s="1"/>
  <c r="J5124" i="6" s="1"/>
  <c r="I5460" i="6"/>
  <c r="J5460" i="6" s="1"/>
  <c r="I5748" i="6"/>
  <c r="J5748" i="6" s="1"/>
  <c r="I5484" i="6"/>
  <c r="J5484" i="6" s="1"/>
  <c r="I5700" i="6"/>
  <c r="J5700" i="6" s="1"/>
  <c r="I5964" i="6"/>
  <c r="J5964" i="6" s="1"/>
  <c r="I6036" i="6"/>
  <c r="J6036" i="6" s="1"/>
  <c r="I6396" i="6"/>
  <c r="J6396" i="6" s="1"/>
  <c r="I6372" i="6"/>
  <c r="J6372" i="6" s="1"/>
  <c r="I6660" i="6"/>
  <c r="J6660" i="6" s="1"/>
  <c r="I6876" i="6"/>
  <c r="J6876" i="6" s="1"/>
  <c r="I7116" i="6"/>
  <c r="J7116" i="6" s="1"/>
  <c r="I7308" i="6"/>
  <c r="J7308" i="6" s="1"/>
  <c r="I6924" i="6"/>
  <c r="J6924" i="6" s="1"/>
  <c r="I7332" i="6"/>
  <c r="J7332" i="6" s="1"/>
  <c r="I7860" i="6"/>
  <c r="J7860" i="6" s="1"/>
  <c r="I7716" i="6"/>
  <c r="J7716" i="6" s="1"/>
  <c r="I7980" i="6"/>
  <c r="J7980" i="6" s="1"/>
  <c r="I8340" i="6"/>
  <c r="J8340" i="6" s="1"/>
  <c r="I8028" i="6"/>
  <c r="J8028" i="6" s="1"/>
  <c r="F7878" i="6"/>
  <c r="F7734" i="6"/>
  <c r="F7134" i="6"/>
  <c r="F6702" i="6"/>
  <c r="F6510" i="6"/>
  <c r="F5574" i="6"/>
  <c r="F5502" i="6"/>
  <c r="E4518" i="6" a="1"/>
  <c r="E4518" i="6" s="1"/>
  <c r="F4518" i="6" s="1"/>
  <c r="E4182" i="6" a="1"/>
  <c r="E4182" i="6" s="1"/>
  <c r="F4182" i="6" s="1"/>
  <c r="E3870" i="6" a="1"/>
  <c r="E3870" i="6" s="1"/>
  <c r="E3846" i="6" a="1"/>
  <c r="E3846" i="6" s="1"/>
  <c r="F3846" i="6" s="1"/>
  <c r="E4110" i="6" a="1"/>
  <c r="E4110" i="6" s="1"/>
  <c r="F4110" i="6" s="1"/>
  <c r="F2598" i="6"/>
  <c r="E3702" i="6" a="1"/>
  <c r="E3702" i="6" s="1"/>
  <c r="F3702" i="6" s="1"/>
  <c r="E2405" i="6" a="1"/>
  <c r="E2405" i="6" s="1"/>
  <c r="F2405" i="6" s="1"/>
  <c r="E1350" i="6" a="1"/>
  <c r="E1350" i="6" s="1"/>
  <c r="E1302" i="6" a="1"/>
  <c r="E1302" i="6" s="1"/>
  <c r="F1302" i="6" s="1"/>
  <c r="E8143" i="6" a="1"/>
  <c r="E8143" i="6" s="1"/>
  <c r="E7447" i="6" a="1"/>
  <c r="E7447" i="6" s="1"/>
  <c r="F7447" i="6" s="1"/>
  <c r="E5911" i="6" a="1"/>
  <c r="E5911" i="6" s="1"/>
  <c r="F5911" i="6" s="1"/>
  <c r="E5071" i="6" a="1"/>
  <c r="E5071" i="6" s="1"/>
  <c r="E5215" i="6" a="1"/>
  <c r="E5215" i="6" s="1"/>
  <c r="E2815" i="6" a="1"/>
  <c r="E2815" i="6" s="1"/>
  <c r="E3895" i="6" a="1"/>
  <c r="E3895" i="6" s="1"/>
  <c r="E1423" i="6" a="1"/>
  <c r="E1423" i="6" s="1"/>
  <c r="E967" i="6" a="1"/>
  <c r="E967" i="6" s="1"/>
  <c r="F967" i="6" s="1"/>
  <c r="E655" i="6" a="1"/>
  <c r="E655" i="6" s="1"/>
  <c r="F6198" i="6"/>
  <c r="E5766" i="6" a="1"/>
  <c r="E5766" i="6" s="1"/>
  <c r="F5766" i="6" s="1"/>
  <c r="F4902" i="6"/>
  <c r="E4374" i="6" a="1"/>
  <c r="E4374" i="6" s="1"/>
  <c r="F4374" i="6" s="1"/>
  <c r="E5093" i="6" a="1"/>
  <c r="E5093" i="6" s="1"/>
  <c r="F5093" i="6" s="1"/>
  <c r="E4062" i="6" a="1"/>
  <c r="E4062" i="6" s="1"/>
  <c r="F4062" i="6" s="1"/>
  <c r="E3750" i="6" a="1"/>
  <c r="E3750" i="6" s="1"/>
  <c r="F3750" i="6" s="1"/>
  <c r="E3822" i="6" a="1"/>
  <c r="E3822" i="6" s="1"/>
  <c r="F3822" i="6" s="1"/>
  <c r="E1614" i="6" a="1"/>
  <c r="E1614" i="6" s="1"/>
  <c r="F1614" i="6" s="1"/>
  <c r="F1974" i="6"/>
  <c r="E1254" i="6" a="1"/>
  <c r="E1254" i="6" s="1"/>
  <c r="F1254" i="6" s="1"/>
  <c r="E1230" i="6" a="1"/>
  <c r="E1230" i="6" s="1"/>
  <c r="F1230" i="6" s="1"/>
  <c r="E942" i="6" a="1"/>
  <c r="E942" i="6" s="1"/>
  <c r="F942" i="6" s="1"/>
  <c r="E1182" i="6" a="1"/>
  <c r="E1182" i="6" s="1"/>
  <c r="F1182" i="6" s="1"/>
  <c r="E7975" i="6" a="1"/>
  <c r="E7975" i="6" s="1"/>
  <c r="E6367" i="6" a="1"/>
  <c r="E6367" i="6" s="1"/>
  <c r="E5935" i="6" a="1"/>
  <c r="E5935" i="6" s="1"/>
  <c r="F5935" i="6" s="1"/>
  <c r="E4519" i="6" a="1"/>
  <c r="E4519" i="6" s="1"/>
  <c r="E4423" i="6" a="1"/>
  <c r="E4423" i="6" s="1"/>
  <c r="E2119" i="6" a="1"/>
  <c r="E2119" i="6" s="1"/>
  <c r="F2119" i="6" s="1"/>
  <c r="E2239" i="6" a="1"/>
  <c r="E2239" i="6" s="1"/>
  <c r="F2239" i="6" s="1"/>
  <c r="E871" i="6" a="1"/>
  <c r="E871" i="6" s="1"/>
  <c r="E799" i="6" a="1"/>
  <c r="E799" i="6" s="1"/>
  <c r="I6874" i="6"/>
  <c r="J6874" i="6" s="1"/>
  <c r="I6610" i="6"/>
  <c r="J6610" i="6" s="1"/>
  <c r="I6586" i="6"/>
  <c r="J6586" i="6" s="1"/>
  <c r="I6490" i="6"/>
  <c r="J6490" i="6" s="1"/>
  <c r="I5146" i="6"/>
  <c r="J5146" i="6" s="1"/>
  <c r="I4210" i="6"/>
  <c r="J4210" i="6" s="1"/>
  <c r="I2218" i="6"/>
  <c r="J2218" i="6" s="1"/>
  <c r="I1474" i="6"/>
  <c r="J1474" i="6" s="1"/>
  <c r="I490" i="6"/>
  <c r="J490" i="6" s="1"/>
  <c r="F6846" i="6"/>
  <c r="E6054" i="6" a="1"/>
  <c r="E6054" i="6" s="1"/>
  <c r="F6054" i="6" s="1"/>
  <c r="E5309" i="6" a="1"/>
  <c r="E5309" i="6" s="1"/>
  <c r="F5309" i="6" s="1"/>
  <c r="E5166" i="6" a="1"/>
  <c r="E5166" i="6" s="1"/>
  <c r="F5166" i="6" s="1"/>
  <c r="F2910" i="6"/>
  <c r="E7375" i="6" a="1"/>
  <c r="E7375" i="6" s="1"/>
  <c r="E6679" i="6" a="1"/>
  <c r="E6679" i="6" s="1"/>
  <c r="F6679" i="6" s="1"/>
  <c r="E6127" i="6" a="1"/>
  <c r="E6127" i="6" s="1"/>
  <c r="F6127" i="6" s="1"/>
  <c r="E5455" i="6" a="1"/>
  <c r="E5455" i="6" s="1"/>
  <c r="F5455" i="6" s="1"/>
  <c r="E4255" i="6" a="1"/>
  <c r="E4255" i="6" s="1"/>
  <c r="F4255" i="6" s="1"/>
  <c r="E3175" i="6" a="1"/>
  <c r="E3175" i="6" s="1"/>
  <c r="E3055" i="6" a="1"/>
  <c r="E3055" i="6" s="1"/>
  <c r="F3055" i="6" s="1"/>
  <c r="E1783" i="6" a="1"/>
  <c r="E1783" i="6" s="1"/>
  <c r="F1783" i="6" s="1"/>
  <c r="E1567" i="6" a="1"/>
  <c r="E1567" i="6" s="1"/>
  <c r="E1183" i="6" a="1"/>
  <c r="E1183" i="6" s="1"/>
  <c r="E8285" i="6" a="1"/>
  <c r="E8285" i="6" s="1"/>
  <c r="F8285" i="6" s="1"/>
  <c r="E7950" i="6" a="1"/>
  <c r="E7950" i="6" s="1"/>
  <c r="F7950" i="6" s="1"/>
  <c r="F6678" i="6"/>
  <c r="F6750" i="6"/>
  <c r="E5142" i="6" a="1"/>
  <c r="E5142" i="6" s="1"/>
  <c r="F5142" i="6" s="1"/>
  <c r="E4158" i="6" a="1"/>
  <c r="E4158" i="6" s="1"/>
  <c r="F4158" i="6" s="1"/>
  <c r="E2646" i="6" a="1"/>
  <c r="E2646" i="6" s="1"/>
  <c r="F2646" i="6" s="1"/>
  <c r="F2742" i="6"/>
  <c r="E3510" i="6" a="1"/>
  <c r="E3510" i="6" s="1"/>
  <c r="F3510" i="6" s="1"/>
  <c r="E2886" i="6" a="1"/>
  <c r="E2886" i="6" s="1"/>
  <c r="F2886" i="6" s="1"/>
  <c r="E2694" i="6" a="1"/>
  <c r="E2694" i="6" s="1"/>
  <c r="F2694" i="6" s="1"/>
  <c r="E582" i="6" a="1"/>
  <c r="E582" i="6" s="1"/>
  <c r="F582" i="6" s="1"/>
  <c r="F750" i="6"/>
  <c r="E774" i="6" a="1"/>
  <c r="E774" i="6" s="1"/>
  <c r="F774" i="6" s="1"/>
  <c r="E7735" i="6" a="1"/>
  <c r="E7735" i="6" s="1"/>
  <c r="F7735" i="6" s="1"/>
  <c r="E7207" i="6" a="1"/>
  <c r="E7207" i="6" s="1"/>
  <c r="E6271" i="6" a="1"/>
  <c r="E6271" i="6" s="1"/>
  <c r="E4279" i="6" a="1"/>
  <c r="E4279" i="6" s="1"/>
  <c r="E3487" i="6" a="1"/>
  <c r="E3487" i="6" s="1"/>
  <c r="E3631" i="6" a="1"/>
  <c r="E3631" i="6" s="1"/>
  <c r="F3631" i="6" s="1"/>
  <c r="E2431" i="6" a="1"/>
  <c r="E2431" i="6" s="1"/>
  <c r="E2047" i="6" a="1"/>
  <c r="E2047" i="6" s="1"/>
  <c r="F2047" i="6" s="1"/>
  <c r="E391" i="6" a="1"/>
  <c r="E391" i="6" s="1"/>
  <c r="I6538" i="6"/>
  <c r="J6538" i="6" s="1"/>
  <c r="I6562" i="6"/>
  <c r="J6562" i="6" s="1"/>
  <c r="I4642" i="6"/>
  <c r="J4642" i="6" s="1"/>
  <c r="I4162" i="6"/>
  <c r="J4162" i="6" s="1"/>
  <c r="I2290" i="6"/>
  <c r="J2290" i="6" s="1"/>
  <c r="I1018" i="6"/>
  <c r="J1018" i="6" s="1"/>
  <c r="E8022" i="6" a="1"/>
  <c r="E8022" i="6" s="1"/>
  <c r="F8022" i="6" s="1"/>
  <c r="E7685" i="6" a="1"/>
  <c r="E7685" i="6" s="1"/>
  <c r="F7685" i="6" s="1"/>
  <c r="E7445" i="6" a="1"/>
  <c r="E7445" i="6" s="1"/>
  <c r="F7445" i="6" s="1"/>
  <c r="F7110" i="6"/>
  <c r="E6125" i="6" a="1"/>
  <c r="E6125" i="6" s="1"/>
  <c r="F6125" i="6" s="1"/>
  <c r="E5813" i="6" a="1"/>
  <c r="E5813" i="6" s="1"/>
  <c r="F5813" i="6" s="1"/>
  <c r="F5046" i="6"/>
  <c r="E2117" i="6" a="1"/>
  <c r="E2117" i="6" s="1"/>
  <c r="F2117" i="6" s="1"/>
  <c r="F2502" i="6"/>
  <c r="F1470" i="6"/>
  <c r="E246" i="6" a="1"/>
  <c r="E246" i="6" s="1"/>
  <c r="F246" i="6" s="1"/>
  <c r="E726" i="6" a="1"/>
  <c r="E726" i="6" s="1"/>
  <c r="F726" i="6" s="1"/>
  <c r="E798" i="6" a="1"/>
  <c r="E798" i="6" s="1"/>
  <c r="F798" i="6" s="1"/>
  <c r="E8407" i="6" a="1"/>
  <c r="E8407" i="6" s="1"/>
  <c r="E6895" i="6" a="1"/>
  <c r="E6895" i="6" s="1"/>
  <c r="E6007" i="6" a="1"/>
  <c r="E6007" i="6" s="1"/>
  <c r="E5167" i="6" a="1"/>
  <c r="E5167" i="6" s="1"/>
  <c r="E3367" i="6" a="1"/>
  <c r="E3367" i="6" s="1"/>
  <c r="E3319" i="6" a="1"/>
  <c r="E3319" i="6" s="1"/>
  <c r="F3319" i="6" s="1"/>
  <c r="E1999" i="6" a="1"/>
  <c r="E1999" i="6" s="1"/>
  <c r="E2263" i="6" a="1"/>
  <c r="E2263" i="6" s="1"/>
  <c r="F2263" i="6" s="1"/>
  <c r="E1735" i="6" a="1"/>
  <c r="E1735" i="6" s="1"/>
  <c r="F1735" i="6" s="1"/>
  <c r="E175" i="6" a="1"/>
  <c r="E175" i="6" s="1"/>
  <c r="E1327" i="6" a="1"/>
  <c r="E1327" i="6" s="1"/>
  <c r="I4306" i="6"/>
  <c r="J4306" i="6" s="1"/>
  <c r="E8094" i="6" a="1"/>
  <c r="E8094" i="6" s="1"/>
  <c r="F8094" i="6" s="1"/>
  <c r="E7590" i="6" a="1"/>
  <c r="E7590" i="6" s="1"/>
  <c r="F7590" i="6" s="1"/>
  <c r="E7782" i="6" a="1"/>
  <c r="E7782" i="6" s="1"/>
  <c r="F7782" i="6" s="1"/>
  <c r="E6390" i="6" a="1"/>
  <c r="E6390" i="6" s="1"/>
  <c r="F6390" i="6" s="1"/>
  <c r="E5670" i="6" a="1"/>
  <c r="E5670" i="6" s="1"/>
  <c r="F5670" i="6" s="1"/>
  <c r="E2958" i="6" a="1"/>
  <c r="E2958" i="6" s="1"/>
  <c r="E2478" i="6" a="1"/>
  <c r="E2478" i="6" s="1"/>
  <c r="E197" i="6" a="1"/>
  <c r="E197" i="6" s="1"/>
  <c r="F198" i="6" s="1"/>
  <c r="E8359" i="6" a="1"/>
  <c r="E8359" i="6" s="1"/>
  <c r="E8095" i="6" a="1"/>
  <c r="E8095" i="6" s="1"/>
  <c r="E7687" i="6" a="1"/>
  <c r="E7687" i="6" s="1"/>
  <c r="F7687" i="6" s="1"/>
  <c r="E7231" i="6" a="1"/>
  <c r="E7231" i="6" s="1"/>
  <c r="F7231" i="6" s="1"/>
  <c r="E7015" i="6" a="1"/>
  <c r="E7015" i="6" s="1"/>
  <c r="E6943" i="6" a="1"/>
  <c r="E6943" i="6" s="1"/>
  <c r="E6223" i="6" a="1"/>
  <c r="E6223" i="6" s="1"/>
  <c r="F6223" i="6" s="1"/>
  <c r="E5575" i="6" a="1"/>
  <c r="E5575" i="6" s="1"/>
  <c r="F5575" i="6" s="1"/>
  <c r="E4711" i="6" a="1"/>
  <c r="E4711" i="6" s="1"/>
  <c r="E4183" i="6" a="1"/>
  <c r="E4183" i="6" s="1"/>
  <c r="E4999" i="6" a="1"/>
  <c r="E4999" i="6" s="1"/>
  <c r="F4999" i="6" s="1"/>
  <c r="E3775" i="6" a="1"/>
  <c r="E3775" i="6" s="1"/>
  <c r="F3775" i="6" s="1"/>
  <c r="E2647" i="6" a="1"/>
  <c r="E2647" i="6" s="1"/>
  <c r="E3919" i="6" a="1"/>
  <c r="E3919" i="6" s="1"/>
  <c r="E3607" i="6" a="1"/>
  <c r="E3607" i="6" s="1"/>
  <c r="E3295" i="6" a="1"/>
  <c r="E3295" i="6" s="1"/>
  <c r="F3295" i="6" s="1"/>
  <c r="E2527" i="6" a="1"/>
  <c r="E2527" i="6" s="1"/>
  <c r="E2599" i="6" a="1"/>
  <c r="E2599" i="6" s="1"/>
  <c r="F2599" i="6" s="1"/>
  <c r="E727" i="6" a="1"/>
  <c r="E727" i="6" s="1"/>
  <c r="E583" i="6" a="1"/>
  <c r="E583" i="6" s="1"/>
  <c r="E439" i="6" a="1"/>
  <c r="E439" i="6" s="1"/>
  <c r="E703" i="6" a="1"/>
  <c r="E703" i="6" s="1"/>
  <c r="H1164" i="6" a="1"/>
  <c r="H1164" i="6" s="1"/>
  <c r="I1164" i="6" s="1"/>
  <c r="J1164" i="6" s="1"/>
  <c r="H348" i="6" a="1"/>
  <c r="H348" i="6" s="1"/>
  <c r="I348" i="6" s="1"/>
  <c r="J348" i="6" s="1"/>
  <c r="H1092" i="6" a="1"/>
  <c r="H1092" i="6" s="1"/>
  <c r="H420" i="6" a="1"/>
  <c r="H420" i="6" s="1"/>
  <c r="H1116" i="6" a="1"/>
  <c r="H1116" i="6" s="1"/>
  <c r="I1116" i="6" s="1"/>
  <c r="J1116" i="6" s="1"/>
  <c r="H1044" i="6" a="1"/>
  <c r="H1044" i="6" s="1"/>
  <c r="I1044" i="6" s="1"/>
  <c r="J1044" i="6" s="1"/>
  <c r="I1452" i="6"/>
  <c r="J1452" i="6" s="1"/>
  <c r="H2436" i="6" a="1"/>
  <c r="H2436" i="6" s="1"/>
  <c r="H1476" i="6" a="1"/>
  <c r="H1476" i="6" s="1"/>
  <c r="I1476" i="6" s="1"/>
  <c r="J1476" i="6" s="1"/>
  <c r="H1644" i="6" a="1"/>
  <c r="H1644" i="6" s="1"/>
  <c r="I1644" i="6" s="1"/>
  <c r="J1644" i="6" s="1"/>
  <c r="H1908" i="6" a="1"/>
  <c r="H1908" i="6" s="1"/>
  <c r="H2388" i="6" a="1"/>
  <c r="H2388" i="6" s="1"/>
  <c r="I1404" i="6"/>
  <c r="J1404" i="6" s="1"/>
  <c r="H1932" i="6" a="1"/>
  <c r="H1932" i="6" s="1"/>
  <c r="I2508" i="6"/>
  <c r="J2508" i="6" s="1"/>
  <c r="H2052" i="6" a="1"/>
  <c r="H2052" i="6" s="1"/>
  <c r="H3540" i="6" a="1"/>
  <c r="H3540" i="6" s="1"/>
  <c r="H4020" i="6" a="1"/>
  <c r="H4020" i="6" s="1"/>
  <c r="H3348" i="6" a="1"/>
  <c r="H3348" i="6" s="1"/>
  <c r="I3348" i="6" s="1"/>
  <c r="J3348" i="6" s="1"/>
  <c r="H3564" i="6" a="1"/>
  <c r="H3564" i="6" s="1"/>
  <c r="H4044" i="6" a="1"/>
  <c r="H4044" i="6" s="1"/>
  <c r="H2988" i="6" a="1"/>
  <c r="H2988" i="6" s="1"/>
  <c r="H3468" i="6" a="1"/>
  <c r="H3468" i="6" s="1"/>
  <c r="H3780" i="6" a="1"/>
  <c r="H3780" i="6" s="1"/>
  <c r="H3708" i="6" a="1"/>
  <c r="H3708" i="6" s="1"/>
  <c r="H3876" i="6" a="1"/>
  <c r="H3876" i="6" s="1"/>
  <c r="I4428" i="6"/>
  <c r="J4428" i="6" s="1"/>
  <c r="I5172" i="6"/>
  <c r="J5172" i="6" s="1"/>
  <c r="H4068" i="6" a="1"/>
  <c r="H4068" i="6" s="1"/>
  <c r="H4476" i="6" a="1"/>
  <c r="H4476" i="6" s="1"/>
  <c r="H4956" i="6" a="1"/>
  <c r="H4956" i="6" s="1"/>
  <c r="H4140" i="6" a="1"/>
  <c r="H4140" i="6" s="1"/>
  <c r="H4980" i="6" a="1"/>
  <c r="H4980" i="6" s="1"/>
  <c r="H4356" i="6" a="1"/>
  <c r="H4356" i="6" s="1"/>
  <c r="I5196" i="6"/>
  <c r="J5196" i="6" s="1"/>
  <c r="I5508" i="6"/>
  <c r="J5508" i="6" s="1"/>
  <c r="I5532" i="6"/>
  <c r="J5532" i="6" s="1"/>
  <c r="I5796" i="6"/>
  <c r="J5796" i="6" s="1"/>
  <c r="I5724" i="6"/>
  <c r="J5724" i="6" s="1"/>
  <c r="H6084" i="6" a="1"/>
  <c r="H6084" i="6" s="1"/>
  <c r="I6084" i="6" s="1"/>
  <c r="J6084" i="6" s="1"/>
  <c r="H6156" i="6" a="1"/>
  <c r="H6156" i="6" s="1"/>
  <c r="I6156" i="6" s="1"/>
  <c r="J6156" i="6" s="1"/>
  <c r="I6900" i="6"/>
  <c r="J6900" i="6" s="1"/>
  <c r="H6444" i="6" a="1"/>
  <c r="H6444" i="6" s="1"/>
  <c r="I6804" i="6"/>
  <c r="J6804" i="6" s="1"/>
  <c r="I6636" i="6"/>
  <c r="J6636" i="6" s="1"/>
  <c r="I6756" i="6"/>
  <c r="J6756" i="6" s="1"/>
  <c r="I6972" i="6"/>
  <c r="J6972" i="6" s="1"/>
  <c r="I7164" i="6"/>
  <c r="J7164" i="6" s="1"/>
  <c r="I7356" i="6"/>
  <c r="J7356" i="6" s="1"/>
  <c r="I6996" i="6"/>
  <c r="J6996" i="6" s="1"/>
  <c r="I7380" i="6"/>
  <c r="J7380" i="6" s="1"/>
  <c r="I7956" i="6"/>
  <c r="J7956" i="6" s="1"/>
  <c r="I7692" i="6"/>
  <c r="J7692" i="6" s="1"/>
  <c r="I7836" i="6"/>
  <c r="J7836" i="6" s="1"/>
  <c r="I8004" i="6"/>
  <c r="J8004" i="6" s="1"/>
  <c r="I8052" i="6"/>
  <c r="J8052" i="6" s="1"/>
  <c r="I8124" i="6"/>
  <c r="J8124" i="6" s="1"/>
  <c r="E3341" i="6" a="1"/>
  <c r="E3341" i="6" s="1"/>
  <c r="F3342" i="6" s="1"/>
  <c r="E6991" i="6" a="1"/>
  <c r="E6991" i="6" s="1"/>
  <c r="E6535" i="6" a="1"/>
  <c r="E6535" i="6" s="1"/>
  <c r="E5263" i="6" a="1"/>
  <c r="E5263" i="6" s="1"/>
  <c r="E4543" i="6" a="1"/>
  <c r="E4543" i="6" s="1"/>
  <c r="E3559" i="6" a="1"/>
  <c r="E3559" i="6" s="1"/>
  <c r="F3559" i="6" s="1"/>
  <c r="E2359" i="6" a="1"/>
  <c r="E2359" i="6" s="1"/>
  <c r="F2359" i="6" s="1"/>
  <c r="E2287" i="6" a="1"/>
  <c r="E2287" i="6" s="1"/>
  <c r="E295" i="6" a="1"/>
  <c r="E295" i="6" s="1"/>
  <c r="F295" i="6" s="1"/>
  <c r="E4950" i="6" a="1"/>
  <c r="E4950" i="6" s="1"/>
  <c r="E2430" i="6" a="1"/>
  <c r="E2430" i="6" s="1"/>
  <c r="E221" i="6" a="1"/>
  <c r="E221" i="6" s="1"/>
  <c r="F222" i="6" s="1"/>
  <c r="E8023" i="6" a="1"/>
  <c r="E8023" i="6" s="1"/>
  <c r="E8383" i="6" a="1"/>
  <c r="E8383" i="6" s="1"/>
  <c r="E6607" i="6" a="1"/>
  <c r="E6607" i="6" s="1"/>
  <c r="E6175" i="6" a="1"/>
  <c r="E6175" i="6" s="1"/>
  <c r="F6175" i="6" s="1"/>
  <c r="E5287" i="6" a="1"/>
  <c r="E5287" i="6" s="1"/>
  <c r="E4783" i="6" a="1"/>
  <c r="E4783" i="6" s="1"/>
  <c r="F4783" i="6" s="1"/>
  <c r="E4015" i="6" a="1"/>
  <c r="E4015" i="6" s="1"/>
  <c r="E4063" i="6" a="1"/>
  <c r="E4063" i="6" s="1"/>
  <c r="E1447" i="6" a="1"/>
  <c r="E1447" i="6" s="1"/>
  <c r="E2743" i="6" a="1"/>
  <c r="E2743" i="6" s="1"/>
  <c r="F2743" i="6" s="1"/>
  <c r="E1303" i="6" a="1"/>
  <c r="E1303" i="6" s="1"/>
  <c r="F1303" i="6" s="1"/>
  <c r="I7834" i="6"/>
  <c r="J7834" i="6" s="1"/>
  <c r="I4090" i="6"/>
  <c r="J4090" i="6" s="1"/>
  <c r="I1042" i="6"/>
  <c r="J1042" i="6" s="1"/>
  <c r="I1162" i="6"/>
  <c r="J1162" i="6" s="1"/>
  <c r="E4350" i="6" a="1"/>
  <c r="E4350" i="6" s="1"/>
  <c r="F4350" i="6" s="1"/>
  <c r="E4230" i="6" a="1"/>
  <c r="E4230" i="6" s="1"/>
  <c r="F4230" i="6" s="1"/>
  <c r="E2766" i="6" a="1"/>
  <c r="E2766" i="6" s="1"/>
  <c r="E3030" i="6" a="1"/>
  <c r="E3030" i="6" s="1"/>
  <c r="E7183" i="6" a="1"/>
  <c r="E7183" i="6" s="1"/>
  <c r="E6799" i="6" a="1"/>
  <c r="E6799" i="6" s="1"/>
  <c r="F6799" i="6" s="1"/>
  <c r="E5527" i="6" a="1"/>
  <c r="E5527" i="6" s="1"/>
  <c r="F5527" i="6" s="1"/>
  <c r="E4663" i="6" a="1"/>
  <c r="E4663" i="6" s="1"/>
  <c r="E4927" i="6" a="1"/>
  <c r="E4927" i="6" s="1"/>
  <c r="E3511" i="6" a="1"/>
  <c r="E3511" i="6" s="1"/>
  <c r="E2503" i="6" a="1"/>
  <c r="E2503" i="6" s="1"/>
  <c r="F2503" i="6" s="1"/>
  <c r="E631" i="6" a="1"/>
  <c r="E631" i="6" s="1"/>
  <c r="F631" i="6" s="1"/>
  <c r="E415" i="6" a="1"/>
  <c r="E415" i="6" s="1"/>
  <c r="E8287" i="6" a="1"/>
  <c r="E8287" i="6" s="1"/>
  <c r="F8287" i="6" s="1"/>
  <c r="E7567" i="6" a="1"/>
  <c r="E7567" i="6" s="1"/>
  <c r="E6967" i="6" a="1"/>
  <c r="E6967" i="6" s="1"/>
  <c r="F6967" i="6" s="1"/>
  <c r="E6247" i="6" a="1"/>
  <c r="E6247" i="6" s="1"/>
  <c r="F6247" i="6" s="1"/>
  <c r="E5695" i="6" a="1"/>
  <c r="E5695" i="6" s="1"/>
  <c r="E3967" i="6" a="1"/>
  <c r="E3967" i="6" s="1"/>
  <c r="E2863" i="6" a="1"/>
  <c r="E2863" i="6" s="1"/>
  <c r="E2887" i="6" a="1"/>
  <c r="E2887" i="6" s="1"/>
  <c r="E1663" i="6" a="1"/>
  <c r="E1663" i="6" s="1"/>
  <c r="E1231" i="6" a="1"/>
  <c r="E1231" i="6" s="1"/>
  <c r="F1231" i="6" s="1"/>
  <c r="E1087" i="6" a="1"/>
  <c r="E1087" i="6" s="1"/>
  <c r="I7594" i="6"/>
  <c r="J7594" i="6" s="1"/>
  <c r="I6850" i="6"/>
  <c r="J6850" i="6" s="1"/>
  <c r="I6754" i="6"/>
  <c r="J6754" i="6" s="1"/>
  <c r="I5674" i="6"/>
  <c r="J5674" i="6" s="1"/>
  <c r="I5506" i="6"/>
  <c r="J5506" i="6" s="1"/>
  <c r="I5242" i="6"/>
  <c r="J5242" i="6" s="1"/>
  <c r="I1450" i="6"/>
  <c r="J1450" i="6" s="1"/>
  <c r="I2194" i="6"/>
  <c r="J2194" i="6" s="1"/>
  <c r="E5262" i="6" a="1"/>
  <c r="E5262" i="6" s="1"/>
  <c r="F5262" i="6" s="1"/>
  <c r="E5718" i="6" a="1"/>
  <c r="E5718" i="6" s="1"/>
  <c r="F5718" i="6" s="1"/>
  <c r="E4398" i="6" a="1"/>
  <c r="E4398" i="6" s="1"/>
  <c r="F4398" i="6" s="1"/>
  <c r="E4830" i="6" a="1"/>
  <c r="E4830" i="6" s="1"/>
  <c r="F4830" i="6" s="1"/>
  <c r="E5214" i="6" a="1"/>
  <c r="E5214" i="6" s="1"/>
  <c r="E4566" i="6" a="1"/>
  <c r="E4566" i="6" s="1"/>
  <c r="E4206" i="6" a="1"/>
  <c r="E4206" i="6" s="1"/>
  <c r="E3894" i="6" a="1"/>
  <c r="E3894" i="6" s="1"/>
  <c r="F3894" i="6" s="1"/>
  <c r="E4014" i="6" a="1"/>
  <c r="E4014" i="6" s="1"/>
  <c r="E3606" i="6" a="1"/>
  <c r="E3606" i="6" s="1"/>
  <c r="F3606" i="6" s="1"/>
  <c r="E8263" i="6" a="1"/>
  <c r="E8263" i="6" s="1"/>
  <c r="E7951" i="6" a="1"/>
  <c r="E7951" i="6" s="1"/>
  <c r="E7543" i="6" a="1"/>
  <c r="E7543" i="6" s="1"/>
  <c r="E6583" i="6" a="1"/>
  <c r="E6583" i="6" s="1"/>
  <c r="E6463" i="6" a="1"/>
  <c r="E6463" i="6" s="1"/>
  <c r="E6079" i="6" a="1"/>
  <c r="E6079" i="6" s="1"/>
  <c r="F6079" i="6" s="1"/>
  <c r="E5407" i="6" a="1"/>
  <c r="E5407" i="6" s="1"/>
  <c r="F5407" i="6" s="1"/>
  <c r="E4855" i="6" a="1"/>
  <c r="E4855" i="6" s="1"/>
  <c r="E4159" i="6" a="1"/>
  <c r="E4159" i="6" s="1"/>
  <c r="E4135" i="6" a="1"/>
  <c r="E4135" i="6" s="1"/>
  <c r="F4135" i="6" s="1"/>
  <c r="E3007" i="6" a="1"/>
  <c r="E3007" i="6" s="1"/>
  <c r="E2959" i="6" a="1"/>
  <c r="E2959" i="6" s="1"/>
  <c r="E1807" i="6" a="1"/>
  <c r="E1807" i="6" s="1"/>
  <c r="F1807" i="6" s="1"/>
  <c r="E1687" i="6" a="1"/>
  <c r="E1687" i="6" s="1"/>
  <c r="E1519" i="6" a="1"/>
  <c r="E1519" i="6" s="1"/>
  <c r="E1399" i="6" a="1"/>
  <c r="E1399" i="6" s="1"/>
  <c r="E1111" i="6" a="1"/>
  <c r="E1111" i="6" s="1"/>
  <c r="E1039" i="6" a="1"/>
  <c r="E1039" i="6" s="1"/>
  <c r="E31" i="6" a="1"/>
  <c r="E31" i="6" s="1"/>
  <c r="F31" i="6" s="1"/>
  <c r="C8386" i="6"/>
  <c r="C8266" i="6"/>
  <c r="C8242" i="6"/>
  <c r="C8146" i="6"/>
  <c r="C8050" i="6"/>
  <c r="C8314" i="6"/>
  <c r="C8170" i="6"/>
  <c r="C8074" i="6"/>
  <c r="C8410" i="6"/>
  <c r="C8290" i="6"/>
  <c r="C8218" i="6"/>
  <c r="C8122" i="6"/>
  <c r="C8026" i="6"/>
  <c r="C8338" i="6"/>
  <c r="C7858" i="6"/>
  <c r="C7810" i="6"/>
  <c r="C7786" i="6"/>
  <c r="C7762" i="6"/>
  <c r="C7642" i="6"/>
  <c r="C7570" i="6"/>
  <c r="C8002" i="6"/>
  <c r="C7954" i="6"/>
  <c r="C7714" i="6"/>
  <c r="C7666" i="6"/>
  <c r="C7618" i="6"/>
  <c r="C7474" i="6"/>
  <c r="C8194" i="6"/>
  <c r="C7906" i="6"/>
  <c r="C7738" i="6"/>
  <c r="C7690" i="6"/>
  <c r="C7546" i="6"/>
  <c r="C7522" i="6"/>
  <c r="C7498" i="6"/>
  <c r="C7450" i="6"/>
  <c r="C7930" i="6"/>
  <c r="C7378" i="6"/>
  <c r="C7330" i="6"/>
  <c r="C7282" i="6"/>
  <c r="C7234" i="6"/>
  <c r="C7186" i="6"/>
  <c r="C7138" i="6"/>
  <c r="C7090" i="6"/>
  <c r="C7042" i="6"/>
  <c r="C6994" i="6"/>
  <c r="C6874" i="6"/>
  <c r="C7594" i="6"/>
  <c r="C7426" i="6"/>
  <c r="C6946" i="6"/>
  <c r="C6850" i="6"/>
  <c r="C7882" i="6"/>
  <c r="C7402" i="6"/>
  <c r="C6898" i="6"/>
  <c r="C6802" i="6"/>
  <c r="C8362" i="6"/>
  <c r="C7258" i="6"/>
  <c r="C7066" i="6"/>
  <c r="C6778" i="6"/>
  <c r="C6682" i="6"/>
  <c r="C6586" i="6"/>
  <c r="C6418" i="6"/>
  <c r="C7834" i="6"/>
  <c r="C7210" i="6"/>
  <c r="C7018" i="6"/>
  <c r="C6754" i="6"/>
  <c r="C6658" i="6"/>
  <c r="C6490" i="6"/>
  <c r="C6466" i="6"/>
  <c r="C7978" i="6"/>
  <c r="C7354" i="6"/>
  <c r="C8098" i="6"/>
  <c r="C7306" i="6"/>
  <c r="C7114" i="6"/>
  <c r="C6826" i="6"/>
  <c r="C6706" i="6"/>
  <c r="C6610" i="6"/>
  <c r="C6538" i="6"/>
  <c r="C6442" i="6"/>
  <c r="C6394" i="6"/>
  <c r="C6730" i="6"/>
  <c r="C6562" i="6"/>
  <c r="C6634" i="6"/>
  <c r="C6514" i="6"/>
  <c r="C7162" i="6"/>
  <c r="C6922" i="6"/>
  <c r="C6970" i="6"/>
  <c r="C6346" i="6"/>
  <c r="C6370" i="6"/>
  <c r="C6034" i="6"/>
  <c r="C6322" i="6"/>
  <c r="C6298" i="6"/>
  <c r="C6274" i="6"/>
  <c r="C6250" i="6"/>
  <c r="C6202" i="6"/>
  <c r="C6106" i="6"/>
  <c r="C6058" i="6"/>
  <c r="C6226" i="6"/>
  <c r="C6154" i="6"/>
  <c r="C6130" i="6"/>
  <c r="C6082" i="6"/>
  <c r="C6010" i="6"/>
  <c r="C6178" i="6"/>
  <c r="C5986" i="6"/>
  <c r="C5962" i="6"/>
  <c r="C5914" i="6"/>
  <c r="C5746" i="6"/>
  <c r="C5602" i="6"/>
  <c r="C5554" i="6"/>
  <c r="C5506" i="6"/>
  <c r="C5458" i="6"/>
  <c r="C5362" i="6"/>
  <c r="C5314" i="6"/>
  <c r="C5266" i="6"/>
  <c r="C5890" i="6"/>
  <c r="C5722" i="6"/>
  <c r="C5434" i="6"/>
  <c r="C5386" i="6"/>
  <c r="C5938" i="6"/>
  <c r="C5866" i="6"/>
  <c r="C5794" i="6"/>
  <c r="C5698" i="6"/>
  <c r="C5650" i="6"/>
  <c r="C5578" i="6"/>
  <c r="C5530" i="6"/>
  <c r="C5482" i="6"/>
  <c r="C5338" i="6"/>
  <c r="C5290" i="6"/>
  <c r="C5842" i="6"/>
  <c r="C5818" i="6"/>
  <c r="C5770" i="6"/>
  <c r="C5674" i="6"/>
  <c r="C5626" i="6"/>
  <c r="C5410" i="6"/>
  <c r="C5242" i="6"/>
  <c r="C5170" i="6"/>
  <c r="C5050" i="6"/>
  <c r="C4954" i="6"/>
  <c r="C4906" i="6"/>
  <c r="C4858" i="6"/>
  <c r="C4546" i="6"/>
  <c r="C4498" i="6"/>
  <c r="C4450" i="6"/>
  <c r="C4378" i="6"/>
  <c r="C4354" i="6"/>
  <c r="C4258" i="6"/>
  <c r="C5194" i="6"/>
  <c r="C5122" i="6"/>
  <c r="C5026" i="6"/>
  <c r="C4930" i="6"/>
  <c r="C4786" i="6"/>
  <c r="C4762" i="6"/>
  <c r="C4714" i="6"/>
  <c r="C4666" i="6"/>
  <c r="C4618" i="6"/>
  <c r="C4570" i="6"/>
  <c r="C4402" i="6"/>
  <c r="C4330" i="6"/>
  <c r="C4234" i="6"/>
  <c r="C4138" i="6"/>
  <c r="C4090" i="6"/>
  <c r="C5218" i="6"/>
  <c r="C5098" i="6"/>
  <c r="C5002" i="6"/>
  <c r="C4882" i="6"/>
  <c r="C4834" i="6"/>
  <c r="C4810" i="6"/>
  <c r="C4522" i="6"/>
  <c r="C4474" i="6"/>
  <c r="C4306" i="6"/>
  <c r="C4210" i="6"/>
  <c r="C4114" i="6"/>
  <c r="C4042" i="6"/>
  <c r="C3946" i="6"/>
  <c r="C3850" i="6"/>
  <c r="C5146" i="6"/>
  <c r="C5074" i="6"/>
  <c r="C4978" i="6"/>
  <c r="C4738" i="6"/>
  <c r="C4690" i="6"/>
  <c r="C4642" i="6"/>
  <c r="C4594" i="6"/>
  <c r="C4426" i="6"/>
  <c r="C4282" i="6"/>
  <c r="C4186" i="6"/>
  <c r="C4066" i="6"/>
  <c r="C4018" i="6"/>
  <c r="C3922" i="6"/>
  <c r="C3898" i="6"/>
  <c r="C3754" i="6"/>
  <c r="C3658" i="6"/>
  <c r="C3562" i="6"/>
  <c r="C3466" i="6"/>
  <c r="C3298" i="6"/>
  <c r="C3274" i="6"/>
  <c r="C3130" i="6"/>
  <c r="C3082" i="6"/>
  <c r="C3058" i="6"/>
  <c r="C3034" i="6"/>
  <c r="C2986" i="6"/>
  <c r="C2866" i="6"/>
  <c r="C2842" i="6"/>
  <c r="C2770" i="6"/>
  <c r="C2746" i="6"/>
  <c r="C2650" i="6"/>
  <c r="C2578" i="6"/>
  <c r="C3874" i="6"/>
  <c r="C3826" i="6"/>
  <c r="C3730" i="6"/>
  <c r="C3634" i="6"/>
  <c r="C3538" i="6"/>
  <c r="C3418" i="6"/>
  <c r="C3394" i="6"/>
  <c r="C3370" i="6"/>
  <c r="C3346" i="6"/>
  <c r="C3322" i="6"/>
  <c r="C3202" i="6"/>
  <c r="C2938" i="6"/>
  <c r="C2914" i="6"/>
  <c r="C2818" i="6"/>
  <c r="C2698" i="6"/>
  <c r="C2674" i="6"/>
  <c r="C4162" i="6"/>
  <c r="C3994" i="6"/>
  <c r="C3802" i="6"/>
  <c r="C3706" i="6"/>
  <c r="C3610" i="6"/>
  <c r="C3514" i="6"/>
  <c r="C3226" i="6"/>
  <c r="C3154" i="6"/>
  <c r="C3106" i="6"/>
  <c r="C3010" i="6"/>
  <c r="C2962" i="6"/>
  <c r="C3970" i="6"/>
  <c r="C3778" i="6"/>
  <c r="C3682" i="6"/>
  <c r="C3586" i="6"/>
  <c r="C3490" i="6"/>
  <c r="C3442" i="6"/>
  <c r="C3250" i="6"/>
  <c r="C3178" i="6"/>
  <c r="C2554" i="6"/>
  <c r="C2362" i="6"/>
  <c r="C2338" i="6"/>
  <c r="C2170" i="6"/>
  <c r="C2146" i="6"/>
  <c r="C2098" i="6"/>
  <c r="C2002" i="6"/>
  <c r="C1906" i="6"/>
  <c r="C1762" i="6"/>
  <c r="C1642" i="6"/>
  <c r="C2890" i="6"/>
  <c r="C2626" i="6"/>
  <c r="C2434" i="6"/>
  <c r="C2386" i="6"/>
  <c r="C2314" i="6"/>
  <c r="C2290" i="6"/>
  <c r="C2266" i="6"/>
  <c r="C2242" i="6"/>
  <c r="C2218" i="6"/>
  <c r="C2194" i="6"/>
  <c r="C2074" i="6"/>
  <c r="C1978" i="6"/>
  <c r="C1882" i="6"/>
  <c r="C1858" i="6"/>
  <c r="C1834" i="6"/>
  <c r="C1738" i="6"/>
  <c r="C1666" i="6"/>
  <c r="C1618" i="6"/>
  <c r="C1546" i="6"/>
  <c r="C1522" i="6"/>
  <c r="C1498" i="6"/>
  <c r="C2794" i="6"/>
  <c r="C2530" i="6"/>
  <c r="C2458" i="6"/>
  <c r="C2410" i="6"/>
  <c r="C2050" i="6"/>
  <c r="C1954" i="6"/>
  <c r="C1810" i="6"/>
  <c r="C1714" i="6"/>
  <c r="C1570" i="6"/>
  <c r="C1474" i="6"/>
  <c r="C2722" i="6"/>
  <c r="C2602" i="6"/>
  <c r="C2506" i="6"/>
  <c r="C2482" i="6"/>
  <c r="C2122" i="6"/>
  <c r="C2026" i="6"/>
  <c r="C1930" i="6"/>
  <c r="C1786" i="6"/>
  <c r="C1690" i="6"/>
  <c r="C1594" i="6"/>
  <c r="C1450" i="6"/>
  <c r="C1426" i="6"/>
  <c r="C1402" i="6"/>
  <c r="C1258" i="6"/>
  <c r="C1234" i="6"/>
  <c r="C1162" i="6"/>
  <c r="C1066" i="6"/>
  <c r="C970" i="6"/>
  <c r="C922" i="6"/>
  <c r="C778" i="6"/>
  <c r="C706" i="6"/>
  <c r="C682" i="6"/>
  <c r="C634" i="6"/>
  <c r="C610" i="6"/>
  <c r="C538" i="6"/>
  <c r="C466" i="6"/>
  <c r="C274" i="6"/>
  <c r="C250" i="6"/>
  <c r="C202" i="6"/>
  <c r="C322" i="6"/>
  <c r="C298" i="6"/>
  <c r="C178" i="6"/>
  <c r="C154" i="6"/>
  <c r="C130" i="6"/>
  <c r="C1378" i="6"/>
  <c r="C1138" i="6"/>
  <c r="C946" i="6"/>
  <c r="C874" i="6"/>
  <c r="C850" i="6"/>
  <c r="C754" i="6"/>
  <c r="C562" i="6"/>
  <c r="C490" i="6"/>
  <c r="C346" i="6"/>
  <c r="C1330" i="6"/>
  <c r="C1306" i="6"/>
  <c r="C1282" i="6"/>
  <c r="C1210" i="6"/>
  <c r="C1114" i="6"/>
  <c r="C898" i="6"/>
  <c r="C658" i="6"/>
  <c r="C370" i="6"/>
  <c r="C226" i="6"/>
  <c r="C106" i="6"/>
  <c r="C82" i="6"/>
  <c r="C514" i="6"/>
  <c r="C1354" i="6"/>
  <c r="C1186" i="6"/>
  <c r="C1090" i="6"/>
  <c r="C1042" i="6"/>
  <c r="C1018" i="6"/>
  <c r="C994" i="6"/>
  <c r="C826" i="6"/>
  <c r="C802" i="6"/>
  <c r="C730" i="6"/>
  <c r="C586" i="6"/>
  <c r="C442" i="6"/>
  <c r="C418" i="6"/>
  <c r="C394" i="6"/>
  <c r="I5818" i="6"/>
  <c r="J5818" i="6" s="1"/>
  <c r="I4138" i="6"/>
  <c r="J4138" i="6" s="1"/>
  <c r="I2986" i="6"/>
  <c r="J2986" i="6" s="1"/>
  <c r="E7925" i="6" a="1"/>
  <c r="E7925" i="6" s="1"/>
  <c r="F7925" i="6" s="1"/>
  <c r="E8165" i="6" a="1"/>
  <c r="E8165" i="6" s="1"/>
  <c r="F8165" i="6" s="1"/>
  <c r="E7709" i="6" a="1"/>
  <c r="E7709" i="6" s="1"/>
  <c r="F7709" i="6" s="1"/>
  <c r="E6821" i="6" a="1"/>
  <c r="E6821" i="6" s="1"/>
  <c r="F6821" i="6" s="1"/>
  <c r="E8309" i="6" a="1"/>
  <c r="E8309" i="6" s="1"/>
  <c r="F8309" i="6" s="1"/>
  <c r="E6965" i="6" a="1"/>
  <c r="E6965" i="6" s="1"/>
  <c r="F6965" i="6" s="1"/>
  <c r="E6149" i="6" a="1"/>
  <c r="E6149" i="6" s="1"/>
  <c r="F6149" i="6" s="1"/>
  <c r="E5981" i="6" a="1"/>
  <c r="E5981" i="6" s="1"/>
  <c r="F5981" i="6" s="1"/>
  <c r="E5357" i="6" a="1"/>
  <c r="E5357" i="6" s="1"/>
  <c r="F5357" i="6" s="1"/>
  <c r="E5694" i="6" a="1"/>
  <c r="E5694" i="6" s="1"/>
  <c r="F5694" i="6" s="1"/>
  <c r="F4782" i="6"/>
  <c r="E4278" i="6" a="1"/>
  <c r="E4278" i="6" s="1"/>
  <c r="F4278" i="6" s="1"/>
  <c r="E4997" i="6" a="1"/>
  <c r="E4997" i="6" s="1"/>
  <c r="F4997" i="6" s="1"/>
  <c r="E4326" i="6" a="1"/>
  <c r="E4326" i="6" s="1"/>
  <c r="F4327" i="6" s="1"/>
  <c r="E3918" i="6" a="1"/>
  <c r="E3918" i="6" s="1"/>
  <c r="F3918" i="6" s="1"/>
  <c r="E3654" i="6" a="1"/>
  <c r="E3654" i="6" s="1"/>
  <c r="F3654" i="6" s="1"/>
  <c r="F3198" i="6"/>
  <c r="E2957" i="6" a="1"/>
  <c r="E2957" i="6" s="1"/>
  <c r="F2957" i="6" s="1"/>
  <c r="E3438" i="6" a="1"/>
  <c r="E3438" i="6" s="1"/>
  <c r="F3438" i="6" s="1"/>
  <c r="F2214" i="6"/>
  <c r="E2477" i="6" a="1"/>
  <c r="E2477" i="6" s="1"/>
  <c r="F2477" i="6" s="1"/>
  <c r="F1590" i="6"/>
  <c r="F534" i="6"/>
  <c r="E7879" i="6" a="1"/>
  <c r="E7879" i="6" s="1"/>
  <c r="F7879" i="6" s="1"/>
  <c r="E8071" i="6" a="1"/>
  <c r="E8071" i="6" s="1"/>
  <c r="F8071" i="6" s="1"/>
  <c r="E6511" i="6" a="1"/>
  <c r="E6511" i="6" s="1"/>
  <c r="F6511" i="6" s="1"/>
  <c r="E6559" i="6" a="1"/>
  <c r="E6559" i="6" s="1"/>
  <c r="E6103" i="6" a="1"/>
  <c r="E6103" i="6" s="1"/>
  <c r="E5311" i="6" a="1"/>
  <c r="E5311" i="6" s="1"/>
  <c r="F5311" i="6" s="1"/>
  <c r="E5839" i="6" a="1"/>
  <c r="E5839" i="6" s="1"/>
  <c r="E4471" i="6" a="1"/>
  <c r="E4471" i="6" s="1"/>
  <c r="F4471" i="6" s="1"/>
  <c r="E4735" i="6" a="1"/>
  <c r="E4735" i="6" s="1"/>
  <c r="E4807" i="6" a="1"/>
  <c r="E4807" i="6" s="1"/>
  <c r="F4807" i="6" s="1"/>
  <c r="E3415" i="6" a="1"/>
  <c r="E3415" i="6" s="1"/>
  <c r="F3415" i="6" s="1"/>
  <c r="E3655" i="6" a="1"/>
  <c r="E3655" i="6" s="1"/>
  <c r="E3535" i="6" a="1"/>
  <c r="E3535" i="6" s="1"/>
  <c r="F3535" i="6" s="1"/>
  <c r="E2455" i="6" a="1"/>
  <c r="E2455" i="6" s="1"/>
  <c r="F2455" i="6" s="1"/>
  <c r="E2167" i="6" a="1"/>
  <c r="E2167" i="6" s="1"/>
  <c r="E2311" i="6" a="1"/>
  <c r="E2311" i="6" s="1"/>
  <c r="E343" i="6" a="1"/>
  <c r="E343" i="6" s="1"/>
  <c r="E79" i="6" a="1"/>
  <c r="E79" i="6" s="1"/>
  <c r="F79" i="6" s="1"/>
  <c r="E223" i="6" a="1"/>
  <c r="E223" i="6" s="1"/>
  <c r="F223" i="6" s="1"/>
  <c r="H852" i="6" a="1"/>
  <c r="H852" i="6" s="1"/>
  <c r="H1260" i="6" a="1"/>
  <c r="H1260" i="6" s="1"/>
  <c r="I1260" i="6" s="1"/>
  <c r="J1260" i="6" s="1"/>
  <c r="H180" i="6" a="1"/>
  <c r="H180" i="6" s="1"/>
  <c r="H132" i="6" a="1"/>
  <c r="H132" i="6" s="1"/>
  <c r="H372" i="6" a="1"/>
  <c r="H372" i="6" s="1"/>
  <c r="H1188" i="6" a="1"/>
  <c r="H1188" i="6" s="1"/>
  <c r="I1188" i="6" s="1"/>
  <c r="J1188" i="6" s="1"/>
  <c r="H660" i="6" a="1"/>
  <c r="H660" i="6" s="1"/>
  <c r="H1212" i="6" a="1"/>
  <c r="H1212" i="6" s="1"/>
  <c r="I1212" i="6" s="1"/>
  <c r="J1212" i="6" s="1"/>
  <c r="H108" i="6" a="1"/>
  <c r="H108" i="6" s="1"/>
  <c r="I108" i="6" s="1"/>
  <c r="J108" i="6" s="1"/>
  <c r="H684" i="6" a="1"/>
  <c r="H684" i="6" s="1"/>
  <c r="H1140" i="6" a="1"/>
  <c r="H1140" i="6" s="1"/>
  <c r="I1140" i="6" s="1"/>
  <c r="J1140" i="6" s="1"/>
  <c r="I1524" i="6"/>
  <c r="J1524" i="6" s="1"/>
  <c r="H1884" i="6" a="1"/>
  <c r="H1884" i="6" s="1"/>
  <c r="H2796" i="6" a="1"/>
  <c r="H2796" i="6" s="1"/>
  <c r="H1500" i="6" a="1"/>
  <c r="H1500" i="6" s="1"/>
  <c r="I1500" i="6" s="1"/>
  <c r="J1500" i="6" s="1"/>
  <c r="I1668" i="6"/>
  <c r="J1668" i="6" s="1"/>
  <c r="H2004" i="6" a="1"/>
  <c r="H2004" i="6" s="1"/>
  <c r="H1572" i="6" a="1"/>
  <c r="H1572" i="6" s="1"/>
  <c r="H2028" i="6" a="1"/>
  <c r="H2028" i="6" s="1"/>
  <c r="I3156" i="6"/>
  <c r="J3156" i="6" s="1"/>
  <c r="H3636" i="6" a="1"/>
  <c r="H3636" i="6" s="1"/>
  <c r="H2916" i="6" a="1"/>
  <c r="H2916" i="6" s="1"/>
  <c r="I2916" i="6" s="1"/>
  <c r="J2916" i="6" s="1"/>
  <c r="H3372" i="6" a="1"/>
  <c r="H3372" i="6" s="1"/>
  <c r="I3372" i="6" s="1"/>
  <c r="J3372" i="6" s="1"/>
  <c r="H3660" i="6" a="1"/>
  <c r="H3660" i="6" s="1"/>
  <c r="H3060" i="6" a="1"/>
  <c r="H3060" i="6" s="1"/>
  <c r="H3492" i="6" a="1"/>
  <c r="H3492" i="6" s="1"/>
  <c r="H3924" i="6" a="1"/>
  <c r="H3924" i="6" s="1"/>
  <c r="H3804" i="6" a="1"/>
  <c r="H3804" i="6" s="1"/>
  <c r="H3972" i="6" a="1"/>
  <c r="H3972" i="6" s="1"/>
  <c r="I5244" i="6"/>
  <c r="J5244" i="6" s="1"/>
  <c r="H4116" i="6" a="1"/>
  <c r="H4116" i="6" s="1"/>
  <c r="H5052" i="6" a="1"/>
  <c r="H5052" i="6" s="1"/>
  <c r="H4236" i="6" a="1"/>
  <c r="H4236" i="6" s="1"/>
  <c r="H5076" i="6" a="1"/>
  <c r="H5076" i="6" s="1"/>
  <c r="H4452" i="6" a="1"/>
  <c r="H4452" i="6" s="1"/>
  <c r="H5004" i="6" a="1"/>
  <c r="H5004" i="6" s="1"/>
  <c r="I5292" i="6"/>
  <c r="J5292" i="6" s="1"/>
  <c r="I5556" i="6"/>
  <c r="J5556" i="6" s="1"/>
  <c r="I5676" i="6"/>
  <c r="J5676" i="6" s="1"/>
  <c r="I5580" i="6"/>
  <c r="J5580" i="6" s="1"/>
  <c r="I5820" i="6"/>
  <c r="J5820" i="6" s="1"/>
  <c r="H6108" i="6" a="1"/>
  <c r="H6108" i="6" s="1"/>
  <c r="I6108" i="6" s="1"/>
  <c r="J6108" i="6" s="1"/>
  <c r="H6276" i="6" a="1"/>
  <c r="H6276" i="6" s="1"/>
  <c r="I6612" i="6"/>
  <c r="J6612" i="6" s="1"/>
  <c r="I6732" i="6"/>
  <c r="J6732" i="6" s="1"/>
  <c r="I6828" i="6"/>
  <c r="J6828" i="6" s="1"/>
  <c r="I7020" i="6"/>
  <c r="J7020" i="6" s="1"/>
  <c r="I7212" i="6"/>
  <c r="J7212" i="6" s="1"/>
  <c r="I7812" i="6"/>
  <c r="J7812" i="6" s="1"/>
  <c r="I7236" i="6"/>
  <c r="J7236" i="6" s="1"/>
  <c r="I7476" i="6"/>
  <c r="J7476" i="6" s="1"/>
  <c r="I6948" i="6"/>
  <c r="J6948" i="6" s="1"/>
  <c r="I8172" i="6"/>
  <c r="J8172" i="6" s="1"/>
  <c r="I7740" i="6"/>
  <c r="J7740" i="6" s="1"/>
  <c r="H7524" i="6" a="1"/>
  <c r="H7524" i="6" s="1"/>
  <c r="I7524" i="6" s="1"/>
  <c r="J7524" i="6" s="1"/>
  <c r="I7884" i="6"/>
  <c r="J7884" i="6" s="1"/>
  <c r="I8100" i="6"/>
  <c r="J8100" i="6" s="1"/>
  <c r="I8148" i="6"/>
  <c r="J8148" i="6" s="1"/>
  <c r="I8220" i="6"/>
  <c r="J8220" i="6" s="1"/>
  <c r="F8118" i="6"/>
  <c r="F7494" i="6"/>
  <c r="E7854" i="6" a="1"/>
  <c r="E7854" i="6" s="1"/>
  <c r="F7854" i="6" s="1"/>
  <c r="E5742" i="6" a="1"/>
  <c r="E5742" i="6" s="1"/>
  <c r="F5742" i="6" s="1"/>
  <c r="E4734" i="6" a="1"/>
  <c r="E4734" i="6" s="1"/>
  <c r="F4734" i="6" s="1"/>
  <c r="E4614" i="6" a="1"/>
  <c r="E4614" i="6" s="1"/>
  <c r="F4614" i="6" s="1"/>
  <c r="E3174" i="6" a="1"/>
  <c r="E3174" i="6" s="1"/>
  <c r="F3126" i="6"/>
  <c r="E2526" i="6" a="1"/>
  <c r="E2526" i="6" s="1"/>
  <c r="F1494" i="6"/>
  <c r="F2382" i="6"/>
  <c r="E558" i="6" a="1"/>
  <c r="E558" i="6" s="1"/>
  <c r="F558" i="6" s="1"/>
  <c r="E8311" i="6" a="1"/>
  <c r="E8311" i="6" s="1"/>
  <c r="F8311" i="6" s="1"/>
  <c r="E6823" i="6" a="1"/>
  <c r="E6823" i="6" s="1"/>
  <c r="F6823" i="6" s="1"/>
  <c r="E6343" i="6" a="1"/>
  <c r="E6343" i="6" s="1"/>
  <c r="E5719" i="6" a="1"/>
  <c r="E5719" i="6" s="1"/>
  <c r="E4399" i="6" a="1"/>
  <c r="E4399" i="6" s="1"/>
  <c r="E3847" i="6" a="1"/>
  <c r="E3847" i="6" s="1"/>
  <c r="F3847" i="6" s="1"/>
  <c r="E1495" i="6" a="1"/>
  <c r="E1495" i="6" s="1"/>
  <c r="F1495" i="6" s="1"/>
  <c r="E1759" i="6" a="1"/>
  <c r="E1759" i="6" s="1"/>
  <c r="E943" i="6" a="1"/>
  <c r="E943" i="6" s="1"/>
  <c r="F6918" i="6"/>
  <c r="F7350" i="6"/>
  <c r="F6222" i="6"/>
  <c r="E5933" i="6" a="1"/>
  <c r="E5933" i="6" s="1"/>
  <c r="F5933" i="6" s="1"/>
  <c r="E4949" i="6" a="1"/>
  <c r="E4949" i="6" s="1"/>
  <c r="F4949" i="6" s="1"/>
  <c r="E4542" i="6" a="1"/>
  <c r="E4542" i="6" s="1"/>
  <c r="F4542" i="6" s="1"/>
  <c r="E4422" i="6" a="1"/>
  <c r="E4422" i="6" s="1"/>
  <c r="E3006" i="6" a="1"/>
  <c r="E3006" i="6" s="1"/>
  <c r="F3006" i="6" s="1"/>
  <c r="F3054" i="6"/>
  <c r="E2429" i="6" a="1"/>
  <c r="E2429" i="6" s="1"/>
  <c r="F2429" i="6" s="1"/>
  <c r="E678" i="6" a="1"/>
  <c r="E678" i="6" s="1"/>
  <c r="F679" i="6" s="1"/>
  <c r="E7519" i="6" a="1"/>
  <c r="E7519" i="6" s="1"/>
  <c r="F7519" i="6" s="1"/>
  <c r="E5983" i="6" a="1"/>
  <c r="E5983" i="6" s="1"/>
  <c r="F5983" i="6" s="1"/>
  <c r="E5239" i="6" a="1"/>
  <c r="E5239" i="6" s="1"/>
  <c r="F5239" i="6" s="1"/>
  <c r="E4591" i="6" a="1"/>
  <c r="E4591" i="6" s="1"/>
  <c r="F4591" i="6" s="1"/>
  <c r="E3343" i="6" a="1"/>
  <c r="E3343" i="6" s="1"/>
  <c r="F3343" i="6" s="1"/>
  <c r="E3247" i="6" a="1"/>
  <c r="E3247" i="6" s="1"/>
  <c r="E1903" i="6" a="1"/>
  <c r="E1903" i="6" s="1"/>
  <c r="F1903" i="6" s="1"/>
  <c r="E775" i="6" a="1"/>
  <c r="E775" i="6" s="1"/>
  <c r="F775" i="6" s="1"/>
  <c r="E487" i="6" a="1"/>
  <c r="E487" i="6" s="1"/>
  <c r="F487" i="6" s="1"/>
  <c r="I7810" i="6"/>
  <c r="J7810" i="6" s="1"/>
  <c r="I6898" i="6"/>
  <c r="J6898" i="6" s="1"/>
  <c r="I6634" i="6"/>
  <c r="J6634" i="6" s="1"/>
  <c r="I5770" i="6"/>
  <c r="J5770" i="6" s="1"/>
  <c r="E7974" i="6" a="1"/>
  <c r="E7974" i="6" s="1"/>
  <c r="F7974" i="6" s="1"/>
  <c r="E6270" i="6" a="1"/>
  <c r="E6270" i="6" s="1"/>
  <c r="F6270" i="6" s="1"/>
  <c r="E5958" i="6" a="1"/>
  <c r="E5958" i="6" s="1"/>
  <c r="E1854" i="6" a="1"/>
  <c r="E1854" i="6" s="1"/>
  <c r="F1854" i="6" s="1"/>
  <c r="E1061" i="6" a="1"/>
  <c r="E1061" i="6" s="1"/>
  <c r="F1061" i="6" s="1"/>
  <c r="F966" i="6"/>
  <c r="F822" i="6"/>
  <c r="E7807" i="6" a="1"/>
  <c r="E7807" i="6" s="1"/>
  <c r="E6655" i="6" a="1"/>
  <c r="E6655" i="6" s="1"/>
  <c r="E5431" i="6" a="1"/>
  <c r="E5431" i="6" s="1"/>
  <c r="E4903" i="6" a="1"/>
  <c r="E4903" i="6" s="1"/>
  <c r="F4903" i="6" s="1"/>
  <c r="E2983" i="6" a="1"/>
  <c r="E2983" i="6" s="1"/>
  <c r="F2983" i="6" s="1"/>
  <c r="E1927" i="6" a="1"/>
  <c r="E1927" i="6" s="1"/>
  <c r="E2191" i="6" a="1"/>
  <c r="E2191" i="6" s="1"/>
  <c r="E103" i="6" a="1"/>
  <c r="E103" i="6" s="1"/>
  <c r="E1063" i="6" a="1"/>
  <c r="E1063" i="6" s="1"/>
  <c r="F1063" i="6" s="1"/>
  <c r="F7230" i="6"/>
  <c r="F7062" i="6"/>
  <c r="F6726" i="6"/>
  <c r="F5478" i="6"/>
  <c r="E4302" i="6" a="1"/>
  <c r="E4302" i="6" s="1"/>
  <c r="F4302" i="6" s="1"/>
  <c r="E4710" i="6" a="1"/>
  <c r="E4710" i="6" s="1"/>
  <c r="F4710" i="6" s="1"/>
  <c r="E3582" i="6" a="1"/>
  <c r="E3582" i="6" s="1"/>
  <c r="F3582" i="6" s="1"/>
  <c r="E3390" i="6" a="1"/>
  <c r="E3390" i="6" s="1"/>
  <c r="F3390" i="6" s="1"/>
  <c r="F2022" i="6"/>
  <c r="F2238" i="6"/>
  <c r="E2790" i="6" a="1"/>
  <c r="E2790" i="6" s="1"/>
  <c r="F2790" i="6" s="1"/>
  <c r="E102" i="6" a="1"/>
  <c r="E102" i="6" s="1"/>
  <c r="F102" i="6" s="1"/>
  <c r="F606" i="6"/>
  <c r="E8191" i="6" a="1"/>
  <c r="E8191" i="6" s="1"/>
  <c r="E7279" i="6" a="1"/>
  <c r="E7279" i="6" s="1"/>
  <c r="F7279" i="6" s="1"/>
  <c r="E7063" i="6" a="1"/>
  <c r="E7063" i="6" s="1"/>
  <c r="F7063" i="6" s="1"/>
  <c r="E5671" i="6" a="1"/>
  <c r="E5671" i="6" s="1"/>
  <c r="E4759" i="6" a="1"/>
  <c r="E4759" i="6" s="1"/>
  <c r="F4759" i="6" s="1"/>
  <c r="E4831" i="6" a="1"/>
  <c r="E4831" i="6" s="1"/>
  <c r="E3751" i="6" a="1"/>
  <c r="E3751" i="6" s="1"/>
  <c r="E2551" i="6" a="1"/>
  <c r="E2551" i="6" s="1"/>
  <c r="E2407" i="6" a="1"/>
  <c r="E2407" i="6" s="1"/>
  <c r="F2407" i="6" s="1"/>
  <c r="E367" i="6" a="1"/>
  <c r="E367" i="6" s="1"/>
  <c r="E247" i="6" a="1"/>
  <c r="E247" i="6" s="1"/>
  <c r="I6826" i="6"/>
  <c r="J6826" i="6" s="1"/>
  <c r="I4522" i="6"/>
  <c r="J4522" i="6" s="1"/>
  <c r="I2578" i="6"/>
  <c r="J2578" i="6" s="1"/>
  <c r="I730" i="6"/>
  <c r="J730" i="6" s="1"/>
  <c r="I706" i="6"/>
  <c r="J706" i="6" s="1"/>
  <c r="E7638" i="6" a="1"/>
  <c r="E7638" i="6" s="1"/>
  <c r="F7638" i="6" s="1"/>
  <c r="E6486" i="6" a="1"/>
  <c r="E6486" i="6" s="1"/>
  <c r="F6486" i="6" s="1"/>
  <c r="F2262" i="6"/>
  <c r="F3150" i="6"/>
  <c r="E1518" i="6" a="1"/>
  <c r="E1518" i="6" s="1"/>
  <c r="F1518" i="6" s="1"/>
  <c r="E845" i="6" a="1"/>
  <c r="E845" i="6" s="1"/>
  <c r="F845" i="6" s="1"/>
  <c r="E1277" i="6" a="1"/>
  <c r="E1277" i="6" s="1"/>
  <c r="F1277" i="6" s="1"/>
  <c r="E1206" i="6" a="1"/>
  <c r="E1206" i="6" s="1"/>
  <c r="E8335" i="6" a="1"/>
  <c r="E8335" i="6" s="1"/>
  <c r="E7783" i="6" a="1"/>
  <c r="E7783" i="6" s="1"/>
  <c r="F7783" i="6" s="1"/>
  <c r="E7327" i="6" a="1"/>
  <c r="E7327" i="6" s="1"/>
  <c r="E7855" i="6" a="1"/>
  <c r="E7855" i="6" s="1"/>
  <c r="E7255" i="6" a="1"/>
  <c r="E7255" i="6" s="1"/>
  <c r="E6319" i="6" a="1"/>
  <c r="E6319" i="6" s="1"/>
  <c r="F6319" i="6" s="1"/>
  <c r="E5767" i="6" a="1"/>
  <c r="E5767" i="6" s="1"/>
  <c r="E5647" i="6" a="1"/>
  <c r="E5647" i="6" s="1"/>
  <c r="F5647" i="6" s="1"/>
  <c r="E4375" i="6" a="1"/>
  <c r="E4375" i="6" s="1"/>
  <c r="F4375" i="6" s="1"/>
  <c r="E5119" i="6" a="1"/>
  <c r="E5119" i="6" s="1"/>
  <c r="E4111" i="6" a="1"/>
  <c r="E4111" i="6" s="1"/>
  <c r="F4111" i="6" s="1"/>
  <c r="E2791" i="6" a="1"/>
  <c r="E2791" i="6" s="1"/>
  <c r="E4087" i="6" a="1"/>
  <c r="E4087" i="6" s="1"/>
  <c r="F4087" i="6" s="1"/>
  <c r="E3799" i="6" a="1"/>
  <c r="E3799" i="6" s="1"/>
  <c r="F3799" i="6" s="1"/>
  <c r="E1471" i="6" a="1"/>
  <c r="E1471" i="6" s="1"/>
  <c r="F1471" i="6" s="1"/>
  <c r="E3079" i="6" a="1"/>
  <c r="E3079" i="6" s="1"/>
  <c r="E847" i="6" a="1"/>
  <c r="E847" i="6" s="1"/>
  <c r="F847" i="6" s="1"/>
  <c r="E895" i="6" a="1"/>
  <c r="E895" i="6" s="1"/>
  <c r="F895" i="6" s="1"/>
  <c r="E823" i="6" a="1"/>
  <c r="E823" i="6" s="1"/>
  <c r="F823" i="6" s="1"/>
  <c r="B11" i="6"/>
  <c r="H11" i="6" s="1"/>
  <c r="M11" i="5"/>
  <c r="N11" i="5" s="1"/>
  <c r="O12" i="5" s="1"/>
  <c r="I58" i="6"/>
  <c r="J58" i="6" s="1"/>
  <c r="B62" i="6"/>
  <c r="G58" i="6"/>
  <c r="C58" i="6"/>
  <c r="C57" i="6"/>
  <c r="B59" i="6"/>
  <c r="H59" i="6" s="1" a="1"/>
  <c r="H59" i="6" s="1"/>
  <c r="I59" i="6" s="1"/>
  <c r="J59" i="6" s="1"/>
  <c r="E5" i="6"/>
  <c r="F5" i="6" s="1"/>
  <c r="H60" i="6" a="1"/>
  <c r="H60" i="6" s="1"/>
  <c r="B37" i="5"/>
  <c r="D37" i="5" s="1"/>
  <c r="B35" i="6"/>
  <c r="H35" i="6" s="1" a="1"/>
  <c r="H35" i="6" s="1"/>
  <c r="I35" i="6" s="1"/>
  <c r="J35" i="6" s="1"/>
  <c r="E11" i="5"/>
  <c r="F12" i="5" s="1"/>
  <c r="I10" i="5"/>
  <c r="N36" i="5"/>
  <c r="O37" i="5" s="1"/>
  <c r="F36" i="5"/>
  <c r="I8" i="6"/>
  <c r="J8" i="6" s="1"/>
  <c r="G10" i="6"/>
  <c r="G34" i="6"/>
  <c r="H36" i="5"/>
  <c r="F35" i="5"/>
  <c r="H35" i="5"/>
  <c r="I35" i="5" s="1"/>
  <c r="E6" i="6"/>
  <c r="C34" i="6"/>
  <c r="C10" i="6"/>
  <c r="C9" i="6"/>
  <c r="C33" i="6"/>
  <c r="B40" i="5"/>
  <c r="D40" i="5" s="1"/>
  <c r="B14" i="6"/>
  <c r="H14" i="6" s="1"/>
  <c r="B38" i="6"/>
  <c r="H38" i="6" s="1" a="1"/>
  <c r="H38" i="6" s="1"/>
  <c r="I38" i="6" s="1"/>
  <c r="J38" i="6" s="1"/>
  <c r="M39" i="5"/>
  <c r="N39" i="5" s="1"/>
  <c r="E39" i="5"/>
  <c r="G39" i="5"/>
  <c r="B16" i="5"/>
  <c r="C15" i="5" s="1"/>
  <c r="D15" i="5" s="1"/>
  <c r="F13" i="5"/>
  <c r="I6780" i="6" l="1"/>
  <c r="J6780" i="6" s="1"/>
  <c r="I6468" i="6"/>
  <c r="J6468" i="6" s="1"/>
  <c r="I5268" i="6"/>
  <c r="J5268" i="6" s="1"/>
  <c r="M14" i="5"/>
  <c r="I6060" i="6"/>
  <c r="J6060" i="6" s="1"/>
  <c r="E14" i="5"/>
  <c r="E7999" i="6" a="1"/>
  <c r="E7999" i="6" s="1"/>
  <c r="G14" i="5"/>
  <c r="E8047" i="6" a="1"/>
  <c r="E8047" i="6" s="1"/>
  <c r="I5316" i="6"/>
  <c r="J5316" i="6" s="1"/>
  <c r="I8316" i="6"/>
  <c r="J8316" i="6" s="1"/>
  <c r="I4404" i="6"/>
  <c r="J4404" i="6" s="1"/>
  <c r="E5551" i="6" a="1"/>
  <c r="E5551" i="6" s="1"/>
  <c r="E8046" i="6" a="1"/>
  <c r="E8046" i="6" s="1"/>
  <c r="F8046" i="6" s="1"/>
  <c r="I5436" i="6"/>
  <c r="J5436" i="6" s="1"/>
  <c r="E2095" i="6" a="1"/>
  <c r="E2095" i="6" s="1"/>
  <c r="E6295" i="6" a="1"/>
  <c r="E6295" i="6" s="1"/>
  <c r="E3391" i="6" a="1"/>
  <c r="E3391" i="6" s="1"/>
  <c r="I1092" i="6"/>
  <c r="J1092" i="6" s="1"/>
  <c r="E5959" i="6" a="1"/>
  <c r="E5959" i="6" s="1"/>
  <c r="E2575" i="6" a="1"/>
  <c r="E2575" i="6" s="1"/>
  <c r="I7452" i="6"/>
  <c r="J7452" i="6" s="1"/>
  <c r="E7039" i="6" a="1"/>
  <c r="E7039" i="6" s="1"/>
  <c r="E2935" i="6" a="1"/>
  <c r="E2935" i="6" s="1"/>
  <c r="I540" i="6"/>
  <c r="J540" i="6" s="1"/>
  <c r="E7423" i="6" a="1"/>
  <c r="E7423" i="6" s="1"/>
  <c r="E3558" i="6" a="1"/>
  <c r="E3558" i="6" s="1"/>
  <c r="F3558" i="6" s="1"/>
  <c r="I132" i="6"/>
  <c r="J132" i="6" s="1"/>
  <c r="I7140" i="6"/>
  <c r="J7140" i="6" s="1"/>
  <c r="I7428" i="6"/>
  <c r="J7428" i="6" s="1"/>
  <c r="E919" i="6" a="1"/>
  <c r="E919" i="6" s="1"/>
  <c r="I7500" i="6"/>
  <c r="J7500" i="6" s="1"/>
  <c r="I5364" i="6"/>
  <c r="J5364" i="6" s="1"/>
  <c r="I7188" i="6"/>
  <c r="J7188" i="6" s="1"/>
  <c r="I756" i="6"/>
  <c r="J756" i="6" s="1"/>
  <c r="I252" i="6"/>
  <c r="J252" i="6" s="1"/>
  <c r="E6055" i="6" a="1"/>
  <c r="E6055" i="6" s="1"/>
  <c r="E1855" i="6" a="1"/>
  <c r="E1855" i="6" s="1"/>
  <c r="E4303" i="6" a="1"/>
  <c r="E4303" i="6" s="1"/>
  <c r="E2143" i="6" a="1"/>
  <c r="E2143" i="6" s="1"/>
  <c r="I7044" i="6"/>
  <c r="J7044" i="6" s="1"/>
  <c r="I3180" i="6"/>
  <c r="J3180" i="6" s="1"/>
  <c r="I564" i="6"/>
  <c r="J564" i="6" s="1"/>
  <c r="I6588" i="6"/>
  <c r="J6588" i="6" s="1"/>
  <c r="I2676" i="6"/>
  <c r="J2676" i="6" s="1"/>
  <c r="E271" i="6" a="1"/>
  <c r="E271" i="6" s="1"/>
  <c r="E1374" i="6" a="1"/>
  <c r="E1374" i="6" s="1"/>
  <c r="E1951" i="6" a="1"/>
  <c r="E1951" i="6" s="1"/>
  <c r="E1830" i="6" a="1"/>
  <c r="E1830" i="6" s="1"/>
  <c r="F1831" i="6" s="1"/>
  <c r="E270" i="6" a="1"/>
  <c r="E270" i="6" s="1"/>
  <c r="F270" i="6" s="1"/>
  <c r="E5383" i="6" a="1"/>
  <c r="E5383" i="6" s="1"/>
  <c r="I2460" i="6"/>
  <c r="J2460" i="6" s="1"/>
  <c r="I6684" i="6"/>
  <c r="J6684" i="6" s="1"/>
  <c r="I2125" i="6"/>
  <c r="J2125" i="6" s="1"/>
  <c r="E1831" i="6" a="1"/>
  <c r="E1831" i="6" s="1"/>
  <c r="E5310" i="6" a="1"/>
  <c r="E5310" i="6" s="1"/>
  <c r="I1333" i="6"/>
  <c r="J1333" i="6" s="1"/>
  <c r="I6852" i="6"/>
  <c r="J6852" i="6" s="1"/>
  <c r="E3103" i="6" a="1"/>
  <c r="E3103" i="6" s="1"/>
  <c r="E5286" i="6" a="1"/>
  <c r="E5286" i="6" s="1"/>
  <c r="F5286" i="6" s="1"/>
  <c r="I516" i="6"/>
  <c r="J516" i="6" s="1"/>
  <c r="E5191" i="6" a="1"/>
  <c r="E5191" i="6" s="1"/>
  <c r="I7908" i="6"/>
  <c r="J7908" i="6" s="1"/>
  <c r="I205" i="6"/>
  <c r="J205" i="6" s="1"/>
  <c r="E5190" i="6" a="1"/>
  <c r="E5190" i="6" s="1"/>
  <c r="F5190" i="6" s="1"/>
  <c r="I7404" i="6"/>
  <c r="J7404" i="6" s="1"/>
  <c r="I3324" i="6"/>
  <c r="J3324" i="6" s="1"/>
  <c r="F8383" i="6"/>
  <c r="I1068" i="6"/>
  <c r="J1068" i="6" s="1"/>
  <c r="E991" i="6" a="1"/>
  <c r="E991" i="6" s="1"/>
  <c r="I8196" i="6"/>
  <c r="J8196" i="6" s="1"/>
  <c r="F3175" i="6"/>
  <c r="F4663" i="6"/>
  <c r="I7548" i="6"/>
  <c r="J7548" i="6" s="1"/>
  <c r="I5412" i="6"/>
  <c r="J5412" i="6" s="1"/>
  <c r="F247" i="6"/>
  <c r="F7903" i="6"/>
  <c r="F7951" i="6"/>
  <c r="E1711" i="6" a="1"/>
  <c r="E1711" i="6" s="1"/>
  <c r="E3966" i="6" a="1"/>
  <c r="E3966" i="6" s="1"/>
  <c r="F3966" i="6" s="1"/>
  <c r="E5599" i="6" a="1"/>
  <c r="E5599" i="6" s="1"/>
  <c r="E5887" i="6" a="1"/>
  <c r="E5887" i="6" s="1"/>
  <c r="E3823" i="6" a="1"/>
  <c r="E3823" i="6" s="1"/>
  <c r="E7087" i="6" a="1"/>
  <c r="E7087" i="6" s="1"/>
  <c r="F1351" i="6"/>
  <c r="E6871" i="6" a="1"/>
  <c r="E6871" i="6" s="1"/>
  <c r="F2527" i="6"/>
  <c r="E7615" i="6" a="1"/>
  <c r="E7615" i="6" s="1"/>
  <c r="F5767" i="6"/>
  <c r="F943" i="6"/>
  <c r="F703" i="6"/>
  <c r="F1806" i="6"/>
  <c r="I2101" i="6"/>
  <c r="J2101" i="6" s="1"/>
  <c r="F5671" i="6"/>
  <c r="F4927" i="6"/>
  <c r="F2887" i="6"/>
  <c r="F4399" i="6"/>
  <c r="F3511" i="6"/>
  <c r="F2358" i="6"/>
  <c r="F6414" i="6"/>
  <c r="E6775" i="6" a="1"/>
  <c r="E6775" i="6" s="1"/>
  <c r="F3871" i="6"/>
  <c r="E4039" i="6" a="1"/>
  <c r="E4039" i="6" s="1"/>
  <c r="E1375" i="6" a="1"/>
  <c r="E1375" i="6" s="1"/>
  <c r="F1375" i="6" s="1"/>
  <c r="F8047" i="6"/>
  <c r="I4933" i="6"/>
  <c r="J4933" i="6" s="1"/>
  <c r="F3751" i="6"/>
  <c r="I8076" i="6"/>
  <c r="J8076" i="6" s="1"/>
  <c r="I7260" i="6"/>
  <c r="J7260" i="6" s="1"/>
  <c r="F4015" i="6"/>
  <c r="F6630" i="6"/>
  <c r="F4063" i="6"/>
  <c r="F4159" i="6"/>
  <c r="F271" i="6"/>
  <c r="I877" i="6"/>
  <c r="J877" i="6" s="1"/>
  <c r="I2341" i="6"/>
  <c r="J2341" i="6" s="1"/>
  <c r="I5340" i="6"/>
  <c r="J5340" i="6" s="1"/>
  <c r="F6318" i="6"/>
  <c r="D344" i="6"/>
  <c r="D2144" i="6"/>
  <c r="E2144" i="6" s="1" a="1"/>
  <c r="E2144" i="6" s="1"/>
  <c r="F2144" i="6" s="1"/>
  <c r="D4352" i="6"/>
  <c r="D5312" i="6"/>
  <c r="D2312" i="6"/>
  <c r="D1568" i="6"/>
  <c r="D5288" i="6"/>
  <c r="E5288" i="6" s="1" a="1"/>
  <c r="E5288" i="6" s="1"/>
  <c r="F5288" i="6" s="1"/>
  <c r="D6752" i="6"/>
  <c r="E6752" i="6" s="1" a="1"/>
  <c r="E6752" i="6" s="1"/>
  <c r="F6752" i="6" s="1"/>
  <c r="D4952" i="6"/>
  <c r="D6824" i="6"/>
  <c r="D968" i="6"/>
  <c r="D656" i="6"/>
  <c r="D4568" i="6"/>
  <c r="D2120" i="6"/>
  <c r="D4160" i="6"/>
  <c r="D6104" i="6"/>
  <c r="D1184" i="6"/>
  <c r="E1184" i="6" s="1" a="1"/>
  <c r="E1184" i="6" s="1"/>
  <c r="F1184" i="6" s="1"/>
  <c r="D776" i="6"/>
  <c r="D2456" i="6"/>
  <c r="D3248" i="6"/>
  <c r="D6008" i="6"/>
  <c r="E6439" i="6" a="1"/>
  <c r="E6439" i="6" s="1"/>
  <c r="E1135" i="6" a="1"/>
  <c r="E1135" i="6" s="1"/>
  <c r="E8214" i="6" a="1"/>
  <c r="E8214" i="6" s="1"/>
  <c r="F8214" i="6" s="1"/>
  <c r="E4975" i="6" a="1"/>
  <c r="E4975" i="6" s="1"/>
  <c r="E7759" i="6" a="1"/>
  <c r="E7759" i="6" s="1"/>
  <c r="E2623" i="6" a="1"/>
  <c r="E2623" i="6" s="1"/>
  <c r="E2071" i="6" a="1"/>
  <c r="E2071" i="6" s="1"/>
  <c r="E8215" i="6" a="1"/>
  <c r="E8215" i="6" s="1"/>
  <c r="E6438" i="6" a="1"/>
  <c r="E6438" i="6" s="1"/>
  <c r="F6438" i="6" s="1"/>
  <c r="E7303" i="6" a="1"/>
  <c r="E7303" i="6" s="1"/>
  <c r="E7831" i="6" a="1"/>
  <c r="E7831" i="6" s="1"/>
  <c r="E1134" i="6" a="1"/>
  <c r="E1134" i="6" s="1"/>
  <c r="F1134" i="6" s="1"/>
  <c r="E8239" i="6" a="1"/>
  <c r="E8239" i="6" s="1"/>
  <c r="E4231" i="6" a="1"/>
  <c r="E4231" i="6" s="1"/>
  <c r="F4231" i="6" s="1"/>
  <c r="E5791" i="6" a="1"/>
  <c r="E5791" i="6" s="1"/>
  <c r="I901" i="6"/>
  <c r="J901" i="6" s="1"/>
  <c r="N14" i="5"/>
  <c r="I5148" i="6"/>
  <c r="J5148" i="6" s="1"/>
  <c r="I3589" i="6"/>
  <c r="J3589" i="6" s="1"/>
  <c r="H12" i="5"/>
  <c r="G60" i="6" s="1"/>
  <c r="F1183" i="6"/>
  <c r="F7855" i="6"/>
  <c r="F727" i="6"/>
  <c r="I6180" i="6"/>
  <c r="J6180" i="6" s="1"/>
  <c r="I3901" i="6"/>
  <c r="J3901" i="6" s="1"/>
  <c r="F7518" i="6"/>
  <c r="F30" i="6"/>
  <c r="F630" i="6"/>
  <c r="I6132" i="6"/>
  <c r="J6132" i="6" s="1"/>
  <c r="F7686" i="6"/>
  <c r="I3397" i="6"/>
  <c r="J3397" i="6" s="1"/>
  <c r="F6174" i="6"/>
  <c r="I6133" i="6"/>
  <c r="J6133" i="6" s="1"/>
  <c r="I7932" i="6"/>
  <c r="J7932" i="6" s="1"/>
  <c r="F5862" i="6"/>
  <c r="I3301" i="6"/>
  <c r="J3301" i="6" s="1"/>
  <c r="I7668" i="6"/>
  <c r="J7668" i="6" s="1"/>
  <c r="I3396" i="6"/>
  <c r="J3396" i="6" s="1"/>
  <c r="F3462" i="6"/>
  <c r="I5220" i="6"/>
  <c r="J5220" i="6" s="1"/>
  <c r="F1782" i="6"/>
  <c r="E2622" i="6" a="1"/>
  <c r="E2622" i="6" s="1"/>
  <c r="D2621" i="6"/>
  <c r="E2621" i="6" s="1" a="1"/>
  <c r="E2621" i="6" s="1"/>
  <c r="F2621" i="6" s="1"/>
  <c r="E7758" i="6" a="1"/>
  <c r="E7758" i="6" s="1"/>
  <c r="D7757" i="6"/>
  <c r="E7757" i="6" s="1" a="1"/>
  <c r="E7757" i="6" s="1"/>
  <c r="F7757" i="6" s="1"/>
  <c r="E1446" i="6" a="1"/>
  <c r="E1446" i="6" s="1"/>
  <c r="F1447" i="6" s="1"/>
  <c r="D1445" i="6"/>
  <c r="E1445" i="6" s="1" a="1"/>
  <c r="E1445" i="6" s="1"/>
  <c r="F1445" i="6" s="1"/>
  <c r="E4974" i="6" a="1"/>
  <c r="E4974" i="6" s="1"/>
  <c r="D4973" i="6"/>
  <c r="E4973" i="6" s="1" a="1"/>
  <c r="E4973" i="6" s="1"/>
  <c r="F4973" i="6" s="1"/>
  <c r="E7830" i="6" a="1"/>
  <c r="E7830" i="6" s="1"/>
  <c r="D7829" i="6"/>
  <c r="E7829" i="6" s="1" a="1"/>
  <c r="E7829" i="6" s="1"/>
  <c r="F7829" i="6" s="1"/>
  <c r="E2070" i="6" a="1"/>
  <c r="E2070" i="6" s="1"/>
  <c r="D2069" i="6"/>
  <c r="E2069" i="6" s="1" a="1"/>
  <c r="E2069" i="6" s="1"/>
  <c r="F2069" i="6" s="1"/>
  <c r="E8238" i="6" a="1"/>
  <c r="E8238" i="6" s="1"/>
  <c r="D8237" i="6"/>
  <c r="E8237" i="6" s="1" a="1"/>
  <c r="E8237" i="6" s="1"/>
  <c r="F8237" i="6" s="1"/>
  <c r="E5790" i="6" a="1"/>
  <c r="E5790" i="6" s="1"/>
  <c r="D5789" i="6"/>
  <c r="E5789" i="6" s="1" a="1"/>
  <c r="E5789" i="6" s="1"/>
  <c r="F5789" i="6" s="1"/>
  <c r="E7302" i="6" a="1"/>
  <c r="E7302" i="6" s="1"/>
  <c r="D7301" i="6"/>
  <c r="E7301" i="6" s="1" a="1"/>
  <c r="E7301" i="6" s="1"/>
  <c r="F7301" i="6" s="1"/>
  <c r="E5550" i="6" a="1"/>
  <c r="E5550" i="6" s="1"/>
  <c r="F5551" i="6" s="1"/>
  <c r="D5549" i="6"/>
  <c r="E5549" i="6" s="1" a="1"/>
  <c r="E5549" i="6" s="1"/>
  <c r="F5549" i="6" s="1"/>
  <c r="E990" i="6" a="1"/>
  <c r="E990" i="6" s="1"/>
  <c r="F991" i="6" s="1"/>
  <c r="D989" i="6"/>
  <c r="E989" i="6" s="1" a="1"/>
  <c r="E989" i="6" s="1"/>
  <c r="F989" i="6" s="1"/>
  <c r="E6102" i="6" a="1"/>
  <c r="E6102" i="6" s="1"/>
  <c r="F6103" i="6" s="1"/>
  <c r="D6101" i="6"/>
  <c r="E6101" i="6" s="1" a="1"/>
  <c r="E6101" i="6" s="1"/>
  <c r="F6101" i="6" s="1"/>
  <c r="E6294" i="6" a="1"/>
  <c r="E6294" i="6" s="1"/>
  <c r="F6295" i="6" s="1"/>
  <c r="D6293" i="6"/>
  <c r="E6293" i="6" s="1" a="1"/>
  <c r="E6293" i="6" s="1"/>
  <c r="F6293" i="6" s="1"/>
  <c r="E1566" i="6" a="1"/>
  <c r="E1566" i="6" s="1"/>
  <c r="F1567" i="6" s="1"/>
  <c r="D1565" i="6"/>
  <c r="E1565" i="6" s="1" a="1"/>
  <c r="E1565" i="6" s="1"/>
  <c r="F1565" i="6" s="1"/>
  <c r="E5838" i="6" a="1"/>
  <c r="E5838" i="6" s="1"/>
  <c r="F5839" i="6" s="1"/>
  <c r="D5837" i="6"/>
  <c r="E5837" i="6" s="1" a="1"/>
  <c r="E5837" i="6" s="1"/>
  <c r="F5837" i="6" s="1"/>
  <c r="E438" i="6" a="1"/>
  <c r="E438" i="6" s="1"/>
  <c r="F439" i="6" s="1"/>
  <c r="D437" i="6"/>
  <c r="E437" i="6" s="1" a="1"/>
  <c r="E437" i="6" s="1"/>
  <c r="F438" i="6" s="1"/>
  <c r="E7254" i="6" a="1"/>
  <c r="E7254" i="6" s="1"/>
  <c r="F7255" i="6" s="1"/>
  <c r="D7253" i="6"/>
  <c r="E7253" i="6" s="1" a="1"/>
  <c r="E7253" i="6" s="1"/>
  <c r="F7253" i="6" s="1"/>
  <c r="E390" i="6" a="1"/>
  <c r="E390" i="6" s="1"/>
  <c r="F391" i="6" s="1"/>
  <c r="D389" i="6"/>
  <c r="E389" i="6" s="1" a="1"/>
  <c r="E389" i="6" s="1"/>
  <c r="E150" i="6" a="1"/>
  <c r="E150" i="6" s="1"/>
  <c r="F151" i="6" s="1"/>
  <c r="D149" i="6"/>
  <c r="E149" i="6" s="1" a="1"/>
  <c r="E149" i="6" s="1"/>
  <c r="E7014" i="6" a="1"/>
  <c r="E7014" i="6" s="1"/>
  <c r="F7015" i="6" s="1"/>
  <c r="D7013" i="6"/>
  <c r="E7013" i="6" s="1" a="1"/>
  <c r="E7013" i="6" s="1"/>
  <c r="F7013" i="6" s="1"/>
  <c r="E7566" i="6" a="1"/>
  <c r="E7566" i="6" s="1"/>
  <c r="F7567" i="6" s="1"/>
  <c r="D7565" i="6"/>
  <c r="E7565" i="6" s="1" a="1"/>
  <c r="E7565" i="6" s="1"/>
  <c r="F7565" i="6" s="1"/>
  <c r="E7398" i="6" a="1"/>
  <c r="E7398" i="6" s="1"/>
  <c r="F7399" i="6" s="1"/>
  <c r="D7397" i="6"/>
  <c r="E7397" i="6" s="1" a="1"/>
  <c r="E7397" i="6" s="1"/>
  <c r="F7397" i="6" s="1"/>
  <c r="E6990" i="6" a="1"/>
  <c r="E6990" i="6" s="1"/>
  <c r="F6991" i="6" s="1"/>
  <c r="D6989" i="6"/>
  <c r="E6989" i="6" s="1" a="1"/>
  <c r="E6989" i="6" s="1"/>
  <c r="F6989" i="6" s="1"/>
  <c r="E2190" i="6" a="1"/>
  <c r="E2190" i="6" s="1"/>
  <c r="F2191" i="6" s="1"/>
  <c r="D2189" i="6"/>
  <c r="E2189" i="6" s="1" a="1"/>
  <c r="E2189" i="6" s="1"/>
  <c r="F2189" i="6" s="1"/>
  <c r="E6342" i="6" a="1"/>
  <c r="E6342" i="6" s="1"/>
  <c r="F6343" i="6" s="1"/>
  <c r="D6341" i="6"/>
  <c r="E6341" i="6" s="1" a="1"/>
  <c r="E6341" i="6" s="1"/>
  <c r="F6341" i="6" s="1"/>
  <c r="E7182" i="6" a="1"/>
  <c r="E7182" i="6" s="1"/>
  <c r="F7183" i="6" s="1"/>
  <c r="D7181" i="6"/>
  <c r="E7181" i="6" s="1" a="1"/>
  <c r="E7181" i="6" s="1"/>
  <c r="F7181" i="6" s="1"/>
  <c r="E5598" i="6" a="1"/>
  <c r="E5598" i="6" s="1"/>
  <c r="F5599" i="6" s="1"/>
  <c r="D5597" i="6"/>
  <c r="E5597" i="6" s="1" a="1"/>
  <c r="E5597" i="6" s="1"/>
  <c r="F5597" i="6" s="1"/>
  <c r="E8334" i="6" a="1"/>
  <c r="E8334" i="6" s="1"/>
  <c r="F8335" i="6" s="1"/>
  <c r="D8333" i="6"/>
  <c r="E8333" i="6" s="1" a="1"/>
  <c r="E8333" i="6" s="1"/>
  <c r="F8333" i="6" s="1"/>
  <c r="E4854" i="6" a="1"/>
  <c r="E4854" i="6" s="1"/>
  <c r="F4855" i="6" s="1"/>
  <c r="D4853" i="6"/>
  <c r="E4853" i="6" s="1" a="1"/>
  <c r="E4853" i="6" s="1"/>
  <c r="F4853" i="6" s="1"/>
  <c r="E5886" i="6" a="1"/>
  <c r="E5886" i="6" s="1"/>
  <c r="D5885" i="6"/>
  <c r="E5885" i="6" s="1" a="1"/>
  <c r="E5885" i="6" s="1"/>
  <c r="F5885" i="6" s="1"/>
  <c r="E8406" i="6" a="1"/>
  <c r="E8406" i="6" s="1"/>
  <c r="F8407" i="6" s="1"/>
  <c r="D8405" i="6"/>
  <c r="E8405" i="6" s="1" a="1"/>
  <c r="E8405" i="6" s="1"/>
  <c r="F8405" i="6" s="1"/>
  <c r="E1710" i="6" a="1"/>
  <c r="E1710" i="6" s="1"/>
  <c r="F1711" i="6" s="1"/>
  <c r="D1709" i="6"/>
  <c r="E8358" i="6" a="1"/>
  <c r="E8358" i="6" s="1"/>
  <c r="F8359" i="6" s="1"/>
  <c r="D8357" i="6"/>
  <c r="E8357" i="6" s="1" a="1"/>
  <c r="E8357" i="6" s="1"/>
  <c r="F8357" i="6" s="1"/>
  <c r="E7086" i="6" a="1"/>
  <c r="E7086" i="6" s="1"/>
  <c r="F7087" i="6" s="1"/>
  <c r="D7085" i="6"/>
  <c r="E7085" i="6" s="1" a="1"/>
  <c r="E7085" i="6" s="1"/>
  <c r="F7085" i="6" s="1"/>
  <c r="E174" i="6" a="1"/>
  <c r="E174" i="6" s="1"/>
  <c r="F175" i="6" s="1"/>
  <c r="D173" i="6"/>
  <c r="E173" i="6" s="1" a="1"/>
  <c r="E173" i="6" s="1"/>
  <c r="E1398" i="6" a="1"/>
  <c r="E1398" i="6" s="1"/>
  <c r="F1399" i="6" s="1"/>
  <c r="D1397" i="6"/>
  <c r="E1397" i="6" s="1" a="1"/>
  <c r="E1397" i="6" s="1"/>
  <c r="F1397" i="6" s="1"/>
  <c r="E6654" i="6" a="1"/>
  <c r="E6654" i="6" s="1"/>
  <c r="F6655" i="6" s="1"/>
  <c r="D6653" i="6"/>
  <c r="E6653" i="6" s="1" a="1"/>
  <c r="E6653" i="6" s="1"/>
  <c r="F6653" i="6" s="1"/>
  <c r="E8190" i="6" a="1"/>
  <c r="E8190" i="6" s="1"/>
  <c r="F8191" i="6" s="1"/>
  <c r="D8189" i="6"/>
  <c r="E8189" i="6" s="1" a="1"/>
  <c r="E8189" i="6" s="1"/>
  <c r="F8189" i="6" s="1"/>
  <c r="F8286" i="6"/>
  <c r="E7806" i="6" a="1"/>
  <c r="E7806" i="6" s="1"/>
  <c r="F7807" i="6" s="1"/>
  <c r="D7805" i="6"/>
  <c r="E7805" i="6" s="1" a="1"/>
  <c r="E7805" i="6" s="1"/>
  <c r="F7805" i="6" s="1"/>
  <c r="E1950" i="6" a="1"/>
  <c r="E1950" i="6" s="1"/>
  <c r="F1951" i="6" s="1"/>
  <c r="D1949" i="6"/>
  <c r="E1949" i="6" s="1" a="1"/>
  <c r="E1949" i="6" s="1"/>
  <c r="F1949" i="6" s="1"/>
  <c r="E7206" i="6" a="1"/>
  <c r="E7206" i="6" s="1"/>
  <c r="F7207" i="6" s="1"/>
  <c r="D7205" i="6"/>
  <c r="E7205" i="6" s="1" a="1"/>
  <c r="E7205" i="6" s="1"/>
  <c r="F7205" i="6" s="1"/>
  <c r="E6462" i="6" a="1"/>
  <c r="E6462" i="6" s="1"/>
  <c r="F6463" i="6" s="1"/>
  <c r="D6461" i="6"/>
  <c r="E6461" i="6" s="1" a="1"/>
  <c r="E6461" i="6" s="1"/>
  <c r="F6461" i="6" s="1"/>
  <c r="E7614" i="6" a="1"/>
  <c r="E7614" i="6" s="1"/>
  <c r="F7615" i="6" s="1"/>
  <c r="D7613" i="6"/>
  <c r="E7613" i="6" s="1" a="1"/>
  <c r="E7613" i="6" s="1"/>
  <c r="F7613" i="6" s="1"/>
  <c r="E6870" i="6" a="1"/>
  <c r="E6870" i="6" s="1"/>
  <c r="F6871" i="6" s="1"/>
  <c r="D6869" i="6"/>
  <c r="E6869" i="6" s="1" a="1"/>
  <c r="E6869" i="6" s="1"/>
  <c r="F6869" i="6" s="1"/>
  <c r="E4038" i="6" a="1"/>
  <c r="E4038" i="6" s="1"/>
  <c r="F4039" i="6" s="1"/>
  <c r="D4037" i="6"/>
  <c r="E4037" i="6" s="1" a="1"/>
  <c r="E4037" i="6" s="1"/>
  <c r="F4037" i="6" s="1"/>
  <c r="E1110" i="6" a="1"/>
  <c r="E1110" i="6" s="1"/>
  <c r="F1111" i="6" s="1"/>
  <c r="D1109" i="6"/>
  <c r="E1109" i="6" s="1" a="1"/>
  <c r="E1109" i="6" s="1"/>
  <c r="F1109" i="6" s="1"/>
  <c r="E2142" i="6" a="1"/>
  <c r="E2142" i="6" s="1"/>
  <c r="F2143" i="6" s="1"/>
  <c r="D2141" i="6"/>
  <c r="E2141" i="6" s="1" a="1"/>
  <c r="E2141" i="6" s="1"/>
  <c r="F2141" i="6" s="1"/>
  <c r="E5382" i="6" a="1"/>
  <c r="E5382" i="6" s="1"/>
  <c r="F5383" i="6" s="1"/>
  <c r="D5381" i="6"/>
  <c r="E5381" i="6" s="1" a="1"/>
  <c r="E5381" i="6" s="1"/>
  <c r="F5381" i="6" s="1"/>
  <c r="E3102" i="6" a="1"/>
  <c r="E3102" i="6" s="1"/>
  <c r="F3103" i="6" s="1"/>
  <c r="D3101" i="6"/>
  <c r="E3101" i="6" s="1" a="1"/>
  <c r="E3101" i="6" s="1"/>
  <c r="F3101" i="6" s="1"/>
  <c r="E1086" i="6" a="1"/>
  <c r="E1086" i="6" s="1"/>
  <c r="F1087" i="6" s="1"/>
  <c r="D1085" i="6"/>
  <c r="E1085" i="6" s="1" a="1"/>
  <c r="E1085" i="6" s="1"/>
  <c r="F1085" i="6" s="1"/>
  <c r="E3726" i="6" a="1"/>
  <c r="E3726" i="6" s="1"/>
  <c r="F3727" i="6" s="1"/>
  <c r="D3725" i="6"/>
  <c r="E3725" i="6" s="1" a="1"/>
  <c r="E3725" i="6" s="1"/>
  <c r="F3725" i="6" s="1"/>
  <c r="E2574" i="6" a="1"/>
  <c r="E2574" i="6" s="1"/>
  <c r="F2575" i="6" s="1"/>
  <c r="D2573" i="6"/>
  <c r="E2573" i="6" s="1" a="1"/>
  <c r="E2573" i="6" s="1"/>
  <c r="F2573" i="6" s="1"/>
  <c r="E342" i="6" a="1"/>
  <c r="E342" i="6" s="1"/>
  <c r="F343" i="6" s="1"/>
  <c r="D341" i="6"/>
  <c r="E341" i="6" s="1" a="1"/>
  <c r="E341" i="6" s="1"/>
  <c r="F341" i="6" s="1"/>
  <c r="E2286" i="6" a="1"/>
  <c r="E2286" i="6" s="1"/>
  <c r="F2287" i="6" s="1"/>
  <c r="D2285" i="6"/>
  <c r="E2285" i="6" s="1" a="1"/>
  <c r="E2285" i="6" s="1"/>
  <c r="F2285" i="6" s="1"/>
  <c r="E6606" i="6" a="1"/>
  <c r="E6606" i="6" s="1"/>
  <c r="F6607" i="6" s="1"/>
  <c r="D6605" i="6"/>
  <c r="E6605" i="6" s="1" a="1"/>
  <c r="E6605" i="6" s="1"/>
  <c r="F6605" i="6" s="1"/>
  <c r="E8262" i="6" a="1"/>
  <c r="E8262" i="6" s="1"/>
  <c r="F8263" i="6" s="1"/>
  <c r="D8261" i="6"/>
  <c r="E8261" i="6" s="1" a="1"/>
  <c r="E8261" i="6" s="1"/>
  <c r="F8261" i="6" s="1"/>
  <c r="E2310" i="6" a="1"/>
  <c r="E2310" i="6" s="1"/>
  <c r="F2311" i="6" s="1"/>
  <c r="D2309" i="6"/>
  <c r="E2309" i="6" s="1" a="1"/>
  <c r="E2309" i="6" s="1"/>
  <c r="F2309" i="6" s="1"/>
  <c r="E654" i="6" a="1"/>
  <c r="E654" i="6" s="1"/>
  <c r="F655" i="6" s="1"/>
  <c r="D653" i="6"/>
  <c r="E653" i="6" s="1" a="1"/>
  <c r="E653" i="6" s="1"/>
  <c r="F653" i="6" s="1"/>
  <c r="E7422" i="6" a="1"/>
  <c r="E7422" i="6" s="1"/>
  <c r="F7423" i="6" s="1"/>
  <c r="D7421" i="6"/>
  <c r="E7421" i="6" s="1" a="1"/>
  <c r="E7421" i="6" s="1"/>
  <c r="F7421" i="6" s="1"/>
  <c r="E2094" i="6" a="1"/>
  <c r="E2094" i="6" s="1"/>
  <c r="F2095" i="6" s="1"/>
  <c r="D2093" i="6"/>
  <c r="E2093" i="6" s="1" a="1"/>
  <c r="E2093" i="6" s="1"/>
  <c r="F2093" i="6" s="1"/>
  <c r="E1686" i="6" a="1"/>
  <c r="E1686" i="6" s="1"/>
  <c r="F1687" i="6" s="1"/>
  <c r="D1685" i="6"/>
  <c r="E1685" i="6" s="1" a="1"/>
  <c r="E1685" i="6" s="1"/>
  <c r="F1685" i="6" s="1"/>
  <c r="E6558" i="6" a="1"/>
  <c r="E6558" i="6" s="1"/>
  <c r="F6559" i="6" s="1"/>
  <c r="D6557" i="6"/>
  <c r="E6557" i="6" s="1" a="1"/>
  <c r="E6557" i="6" s="1"/>
  <c r="F6557" i="6" s="1"/>
  <c r="E7542" i="6" a="1"/>
  <c r="E7542" i="6" s="1"/>
  <c r="F7543" i="6" s="1"/>
  <c r="D7541" i="6"/>
  <c r="E7541" i="6" s="1" a="1"/>
  <c r="E7541" i="6" s="1"/>
  <c r="F7541" i="6" s="1"/>
  <c r="E7374" i="6" a="1"/>
  <c r="E7374" i="6" s="1"/>
  <c r="F7375" i="6" s="1"/>
  <c r="D7373" i="6"/>
  <c r="E7373" i="6" s="1" a="1"/>
  <c r="E7373" i="6" s="1"/>
  <c r="F7373" i="6" s="1"/>
  <c r="E1662" i="6" a="1"/>
  <c r="E1662" i="6" s="1"/>
  <c r="F1663" i="6" s="1"/>
  <c r="D1661" i="6"/>
  <c r="E1661" i="6" s="1" a="1"/>
  <c r="E1661" i="6" s="1"/>
  <c r="F1661" i="6" s="1"/>
  <c r="E7998" i="6" a="1"/>
  <c r="E7998" i="6" s="1"/>
  <c r="F7999" i="6" s="1"/>
  <c r="D7997" i="6"/>
  <c r="E7997" i="6" s="1" a="1"/>
  <c r="E7997" i="6" s="1"/>
  <c r="F7997" i="6" s="1"/>
  <c r="E6942" i="6" a="1"/>
  <c r="E6942" i="6" s="1"/>
  <c r="F6943" i="6" s="1"/>
  <c r="D6941" i="6"/>
  <c r="E6941" i="6" s="1" a="1"/>
  <c r="E6941" i="6" s="1"/>
  <c r="F6941" i="6" s="1"/>
  <c r="E1638" i="6" a="1"/>
  <c r="E1638" i="6" s="1"/>
  <c r="F1639" i="6" s="1"/>
  <c r="D1637" i="6"/>
  <c r="E1637" i="6" s="1" a="1"/>
  <c r="E1637" i="6" s="1"/>
  <c r="F1637" i="6" s="1"/>
  <c r="E3222" i="6" a="1"/>
  <c r="E3222" i="6" s="1"/>
  <c r="F3223" i="6" s="1"/>
  <c r="D3221" i="6"/>
  <c r="E3221" i="6" s="1" a="1"/>
  <c r="E3221" i="6" s="1"/>
  <c r="F3221" i="6" s="1"/>
  <c r="E1326" i="6" a="1"/>
  <c r="E1326" i="6" s="1"/>
  <c r="F1327" i="6" s="1"/>
  <c r="D1325" i="6"/>
  <c r="E1325" i="6" s="1" a="1"/>
  <c r="E1325" i="6" s="1"/>
  <c r="F1325" i="6" s="1"/>
  <c r="E1422" i="6" a="1"/>
  <c r="E1422" i="6" s="1"/>
  <c r="F1423" i="6" s="1"/>
  <c r="D1421" i="6"/>
  <c r="E1421" i="6" s="1" a="1"/>
  <c r="E1421" i="6" s="1"/>
  <c r="F1421" i="6" s="1"/>
  <c r="E7038" i="6" a="1"/>
  <c r="E7038" i="6" s="1"/>
  <c r="F7039" i="6" s="1"/>
  <c r="D7037" i="6"/>
  <c r="E7037" i="6" s="1" a="1"/>
  <c r="E7037" i="6" s="1"/>
  <c r="F7037" i="6" s="1"/>
  <c r="E8142" i="6" a="1"/>
  <c r="E8142" i="6" s="1"/>
  <c r="F8143" i="6" s="1"/>
  <c r="D8141" i="6"/>
  <c r="E8141" i="6" s="1" a="1"/>
  <c r="E8141" i="6" s="1"/>
  <c r="F8141" i="6" s="1"/>
  <c r="E126" i="6" a="1"/>
  <c r="E126" i="6" s="1"/>
  <c r="F127" i="6" s="1"/>
  <c r="D125" i="6"/>
  <c r="E125" i="6" s="1" a="1"/>
  <c r="E125" i="6" s="1"/>
  <c r="E6006" i="6" a="1"/>
  <c r="E6006" i="6" s="1"/>
  <c r="F6007" i="6" s="1"/>
  <c r="D6005" i="6"/>
  <c r="E6005" i="6" s="1" a="1"/>
  <c r="E6005" i="6" s="1"/>
  <c r="F6005" i="6" s="1"/>
  <c r="E4446" i="6" a="1"/>
  <c r="E4446" i="6" s="1"/>
  <c r="F4447" i="6" s="1"/>
  <c r="D4445" i="6"/>
  <c r="E4445" i="6" s="1" a="1"/>
  <c r="E4445" i="6" s="1"/>
  <c r="F4445" i="6" s="1"/>
  <c r="E1014" i="6" a="1"/>
  <c r="E1014" i="6" s="1"/>
  <c r="F1015" i="6" s="1"/>
  <c r="D1013" i="6"/>
  <c r="E1013" i="6" s="1" a="1"/>
  <c r="E1013" i="6" s="1"/>
  <c r="F1013" i="6" s="1"/>
  <c r="E2934" i="6" a="1"/>
  <c r="E2934" i="6" s="1"/>
  <c r="F2935" i="6" s="1"/>
  <c r="D2933" i="6"/>
  <c r="E2933" i="6" s="1" a="1"/>
  <c r="E2933" i="6" s="1"/>
  <c r="F2933" i="6" s="1"/>
  <c r="E918" i="6" a="1"/>
  <c r="E918" i="6" s="1"/>
  <c r="F919" i="6" s="1"/>
  <c r="D917" i="6"/>
  <c r="E917" i="6" s="1" a="1"/>
  <c r="E917" i="6" s="1"/>
  <c r="F917" i="6" s="1"/>
  <c r="E2862" i="6" a="1"/>
  <c r="E2862" i="6" s="1"/>
  <c r="F2863" i="6" s="1"/>
  <c r="D2861" i="6"/>
  <c r="E2861" i="6" s="1" a="1"/>
  <c r="E2861" i="6" s="1"/>
  <c r="F2861" i="6" s="1"/>
  <c r="E6030" i="6" a="1"/>
  <c r="E6030" i="6" s="1"/>
  <c r="F6031" i="6" s="1"/>
  <c r="D6029" i="6"/>
  <c r="E6029" i="6" s="1" a="1"/>
  <c r="E6029" i="6" s="1"/>
  <c r="F6029" i="6" s="1"/>
  <c r="E2838" i="6" a="1"/>
  <c r="E2838" i="6" s="1"/>
  <c r="F2839" i="6" s="1"/>
  <c r="D2837" i="6"/>
  <c r="E2837" i="6" s="1" a="1"/>
  <c r="E2837" i="6" s="1"/>
  <c r="F2837" i="6" s="1"/>
  <c r="E3078" i="6" a="1"/>
  <c r="E3078" i="6" s="1"/>
  <c r="F3079" i="6" s="1"/>
  <c r="D3077" i="6"/>
  <c r="E3077" i="6" s="1" a="1"/>
  <c r="E3077" i="6" s="1"/>
  <c r="F3077" i="6" s="1"/>
  <c r="E5622" i="6" a="1"/>
  <c r="E5622" i="6" s="1"/>
  <c r="F5623" i="6" s="1"/>
  <c r="D5621" i="6"/>
  <c r="E5621" i="6" s="1" a="1"/>
  <c r="E5621" i="6" s="1"/>
  <c r="F5621" i="6" s="1"/>
  <c r="E1998" i="6" a="1"/>
  <c r="E1998" i="6" s="1"/>
  <c r="F1999" i="6" s="1"/>
  <c r="D1997" i="6"/>
  <c r="E1997" i="6" s="1" a="1"/>
  <c r="E1997" i="6" s="1"/>
  <c r="F1997" i="6" s="1"/>
  <c r="E2814" i="6" a="1"/>
  <c r="E2814" i="6" s="1"/>
  <c r="F2815" i="6" s="1"/>
  <c r="D2813" i="6"/>
  <c r="E2813" i="6" s="1" a="1"/>
  <c r="E2813" i="6" s="1"/>
  <c r="F2813" i="6" s="1"/>
  <c r="E366" i="6" a="1"/>
  <c r="E366" i="6" s="1"/>
  <c r="F367" i="6" s="1"/>
  <c r="D365" i="6"/>
  <c r="E365" i="6" s="1" a="1"/>
  <c r="E365" i="6" s="1"/>
  <c r="E6894" i="6" a="1"/>
  <c r="E6894" i="6" s="1"/>
  <c r="F6895" i="6" s="1"/>
  <c r="D6893" i="6"/>
  <c r="E6893" i="6" s="1" a="1"/>
  <c r="E6893" i="6" s="1"/>
  <c r="F6893" i="6" s="1"/>
  <c r="E414" i="6" a="1"/>
  <c r="E414" i="6" s="1"/>
  <c r="F415" i="6" s="1"/>
  <c r="D413" i="6"/>
  <c r="E413" i="6" s="1" a="1"/>
  <c r="E413" i="6" s="1"/>
  <c r="F413" i="6" s="1"/>
  <c r="E5118" i="6" a="1"/>
  <c r="E5118" i="6" s="1"/>
  <c r="F5119" i="6" s="1"/>
  <c r="D5117" i="6"/>
  <c r="E5117" i="6" s="1" a="1"/>
  <c r="E5117" i="6" s="1"/>
  <c r="F5117" i="6" s="1"/>
  <c r="E6366" i="6" a="1"/>
  <c r="E6366" i="6" s="1"/>
  <c r="F6367" i="6" s="1"/>
  <c r="D6365" i="6"/>
  <c r="E6365" i="6" s="1" a="1"/>
  <c r="E6365" i="6" s="1"/>
  <c r="F6365" i="6" s="1"/>
  <c r="E1758" i="6" a="1"/>
  <c r="E1758" i="6" s="1"/>
  <c r="F1759" i="6" s="1"/>
  <c r="D1757" i="6"/>
  <c r="E1757" i="6" s="1" a="1"/>
  <c r="E1757" i="6" s="1"/>
  <c r="F1757" i="6" s="1"/>
  <c r="E1926" i="6" a="1"/>
  <c r="E1926" i="6" s="1"/>
  <c r="F1927" i="6" s="1"/>
  <c r="D1925" i="6"/>
  <c r="E1925" i="6" s="1" a="1"/>
  <c r="E1925" i="6" s="1"/>
  <c r="F1925" i="6" s="1"/>
  <c r="E870" i="6" a="1"/>
  <c r="E870" i="6" s="1"/>
  <c r="F871" i="6" s="1"/>
  <c r="D869" i="6"/>
  <c r="E869" i="6" s="1" a="1"/>
  <c r="E869" i="6" s="1"/>
  <c r="E6534" i="6" a="1"/>
  <c r="E6534" i="6" s="1"/>
  <c r="F6535" i="6" s="1"/>
  <c r="D6533" i="6"/>
  <c r="E6533" i="6" s="1" a="1"/>
  <c r="E6533" i="6" s="1"/>
  <c r="F6533" i="6" s="1"/>
  <c r="E1038" i="6" a="1"/>
  <c r="E1038" i="6" s="1"/>
  <c r="F1039" i="6" s="1"/>
  <c r="D1037" i="6"/>
  <c r="E1037" i="6" s="1" a="1"/>
  <c r="E1037" i="6" s="1"/>
  <c r="F1037" i="6" s="1"/>
  <c r="E2166" i="6" a="1"/>
  <c r="E2166" i="6" s="1"/>
  <c r="F2167" i="6" s="1"/>
  <c r="D2165" i="6"/>
  <c r="E2165" i="6" s="1" a="1"/>
  <c r="E2165" i="6" s="1"/>
  <c r="F2165" i="6" s="1"/>
  <c r="E6774" i="6" a="1"/>
  <c r="E6774" i="6" s="1"/>
  <c r="F6775" i="6" s="1"/>
  <c r="D6773" i="6"/>
  <c r="E6773" i="6" s="1" a="1"/>
  <c r="E6773" i="6" s="1"/>
  <c r="F6773" i="6" s="1"/>
  <c r="E3366" i="6" a="1"/>
  <c r="E3366" i="6" s="1"/>
  <c r="F3367" i="6" s="1"/>
  <c r="D3365" i="6"/>
  <c r="E3365" i="6" s="1" a="1"/>
  <c r="E3365" i="6" s="1"/>
  <c r="F3365" i="6" s="1"/>
  <c r="E5070" i="6" a="1"/>
  <c r="E5070" i="6" s="1"/>
  <c r="F5071" i="6" s="1"/>
  <c r="D5069" i="6"/>
  <c r="E5069" i="6" s="1" a="1"/>
  <c r="E5069" i="6" s="1"/>
  <c r="F5069" i="6" s="1"/>
  <c r="E2550" i="6" a="1"/>
  <c r="E2550" i="6" s="1"/>
  <c r="F2551" i="6" s="1"/>
  <c r="D2549" i="6"/>
  <c r="E2549" i="6" s="1" a="1"/>
  <c r="E2549" i="6" s="1"/>
  <c r="F2549" i="6" s="1"/>
  <c r="E6582" i="6" a="1"/>
  <c r="E6582" i="6" s="1"/>
  <c r="F6583" i="6" s="1"/>
  <c r="D6581" i="6"/>
  <c r="E6581" i="6" s="1" a="1"/>
  <c r="E6581" i="6" s="1"/>
  <c r="E3246" i="6" a="1"/>
  <c r="E3246" i="6" s="1"/>
  <c r="F3247" i="6" s="1"/>
  <c r="D3245" i="6"/>
  <c r="E3245" i="6" s="1" a="1"/>
  <c r="E3245" i="6" s="1"/>
  <c r="F3245" i="6" s="1"/>
  <c r="E7326" i="6" a="1"/>
  <c r="E7326" i="6" s="1"/>
  <c r="F7327" i="6" s="1"/>
  <c r="D7325" i="6"/>
  <c r="E7325" i="6" s="1" a="1"/>
  <c r="E7325" i="6" s="1"/>
  <c r="F7325" i="6" s="1"/>
  <c r="E5430" i="6" a="1"/>
  <c r="E5430" i="6" s="1"/>
  <c r="F5431" i="6" s="1"/>
  <c r="D5429" i="6"/>
  <c r="E5429" i="6" s="1" a="1"/>
  <c r="E5429" i="6" s="1"/>
  <c r="F5429" i="6" s="1"/>
  <c r="E1878" i="6" a="1"/>
  <c r="E1878" i="6" s="1"/>
  <c r="F1879" i="6" s="1"/>
  <c r="D1877" i="6"/>
  <c r="E1877" i="6" s="1" a="1"/>
  <c r="E1877" i="6" s="1"/>
  <c r="F1877" i="6" s="1"/>
  <c r="F4831" i="6"/>
  <c r="F6126" i="6"/>
  <c r="F8023" i="6"/>
  <c r="F3487" i="6"/>
  <c r="I3757" i="6"/>
  <c r="J3757" i="6" s="1"/>
  <c r="F4687" i="6"/>
  <c r="F2118" i="6"/>
  <c r="F8095" i="6"/>
  <c r="F5287" i="6"/>
  <c r="F103" i="6"/>
  <c r="F4183" i="6"/>
  <c r="F5095" i="6"/>
  <c r="F3943" i="6"/>
  <c r="F5359" i="6"/>
  <c r="F2959" i="6"/>
  <c r="F5719" i="6"/>
  <c r="F5814" i="6"/>
  <c r="F7446" i="6"/>
  <c r="F583" i="6"/>
  <c r="F1543" i="6"/>
  <c r="I7092" i="6"/>
  <c r="J7092" i="6" s="1"/>
  <c r="E5023" i="6" a="1"/>
  <c r="E5023" i="6" s="1"/>
  <c r="D5022" i="6"/>
  <c r="E5335" i="6" a="1"/>
  <c r="E5335" i="6" s="1"/>
  <c r="D5334" i="6"/>
  <c r="F2647" i="6"/>
  <c r="E3991" i="6" a="1"/>
  <c r="E3991" i="6" s="1"/>
  <c r="D3990" i="6"/>
  <c r="E3271" i="6" a="1"/>
  <c r="E3271" i="6" s="1"/>
  <c r="D3270" i="6"/>
  <c r="F1158" i="6"/>
  <c r="I2652" i="6"/>
  <c r="J2652" i="6" s="1"/>
  <c r="E7471" i="6" a="1"/>
  <c r="E7471" i="6" s="1"/>
  <c r="D7470" i="6"/>
  <c r="D7469" i="6" s="1"/>
  <c r="E7469" i="6" s="1" a="1"/>
  <c r="E7469" i="6" s="1"/>
  <c r="F7469" i="6" s="1"/>
  <c r="E4639" i="6" a="1"/>
  <c r="E4639" i="6" s="1"/>
  <c r="D4638" i="6"/>
  <c r="F4686" i="6"/>
  <c r="E7159" i="6" a="1"/>
  <c r="E7159" i="6" s="1"/>
  <c r="D7158" i="6"/>
  <c r="D7157" i="6" s="1"/>
  <c r="E7157" i="6" s="1" a="1"/>
  <c r="E7157" i="6" s="1"/>
  <c r="F7157" i="6" s="1"/>
  <c r="E7663" i="6" a="1"/>
  <c r="E7663" i="6" s="1"/>
  <c r="D7662" i="6"/>
  <c r="D7661" i="6" s="1"/>
  <c r="E7661" i="6" s="1" a="1"/>
  <c r="E7661" i="6" s="1"/>
  <c r="F7661" i="6" s="1"/>
  <c r="E463" i="6" a="1"/>
  <c r="E463" i="6" s="1"/>
  <c r="D462" i="6"/>
  <c r="E2335" i="6" a="1"/>
  <c r="E2335" i="6" s="1"/>
  <c r="D2334" i="6"/>
  <c r="E511" i="6" a="1"/>
  <c r="E511" i="6" s="1"/>
  <c r="D510" i="6"/>
  <c r="D509" i="6" s="1"/>
  <c r="E509" i="6" s="1" a="1"/>
  <c r="E509" i="6" s="1"/>
  <c r="F509" i="6" s="1"/>
  <c r="E4495" i="6" a="1"/>
  <c r="E4495" i="6" s="1"/>
  <c r="D4494" i="6"/>
  <c r="D57" i="6"/>
  <c r="I7549" i="6"/>
  <c r="J7549" i="6" s="1"/>
  <c r="I996" i="6"/>
  <c r="J996" i="6" s="1"/>
  <c r="D33" i="6"/>
  <c r="D9" i="6"/>
  <c r="I5101" i="6"/>
  <c r="J5101" i="6" s="1"/>
  <c r="I2940" i="6"/>
  <c r="J2940" i="6" s="1"/>
  <c r="I876" i="6"/>
  <c r="J876" i="6" s="1"/>
  <c r="D729" i="6"/>
  <c r="D249" i="6"/>
  <c r="D465" i="6"/>
  <c r="D1089" i="6"/>
  <c r="D153" i="6"/>
  <c r="D561" i="6"/>
  <c r="D1161" i="6"/>
  <c r="D1689" i="6"/>
  <c r="D2505" i="6"/>
  <c r="D2097" i="6"/>
  <c r="D2433" i="6"/>
  <c r="D1737" i="6"/>
  <c r="D2985" i="6"/>
  <c r="D2385" i="6"/>
  <c r="D3825" i="6"/>
  <c r="D3465" i="6"/>
  <c r="D2769" i="6"/>
  <c r="D3441" i="6"/>
  <c r="D2577" i="6"/>
  <c r="D3369" i="6"/>
  <c r="D4041" i="6"/>
  <c r="D4449" i="6"/>
  <c r="D3897" i="6"/>
  <c r="D4737" i="6"/>
  <c r="D4473" i="6"/>
  <c r="D5193" i="6"/>
  <c r="D4809" i="6"/>
  <c r="D5457" i="6"/>
  <c r="D5649" i="6"/>
  <c r="D5337" i="6"/>
  <c r="D5433" i="6"/>
  <c r="D6177" i="6"/>
  <c r="D6057" i="6"/>
  <c r="D6417" i="6"/>
  <c r="D6633" i="6"/>
  <c r="D6801" i="6"/>
  <c r="D7281" i="6"/>
  <c r="D6921" i="6"/>
  <c r="D7305" i="6"/>
  <c r="D7401" i="6"/>
  <c r="D7617" i="6"/>
  <c r="D7761" i="6"/>
  <c r="D8241" i="6"/>
  <c r="D8337" i="6"/>
  <c r="D8385" i="6"/>
  <c r="D2984" i="6"/>
  <c r="D8" i="6"/>
  <c r="D3368" i="6"/>
  <c r="E3368" i="6" s="1" a="1"/>
  <c r="E3368" i="6" s="1"/>
  <c r="F3368" i="6" s="1"/>
  <c r="D8336" i="6"/>
  <c r="D7616" i="6"/>
  <c r="D5192" i="6"/>
  <c r="D1688" i="6"/>
  <c r="D7760" i="6"/>
  <c r="E7760" i="6" s="1" a="1"/>
  <c r="E7760" i="6" s="1"/>
  <c r="F7760" i="6" s="1"/>
  <c r="D6056" i="6"/>
  <c r="E6056" i="6" s="1" a="1"/>
  <c r="E6056" i="6" s="1"/>
  <c r="F6056" i="6" s="1"/>
  <c r="D4448" i="6"/>
  <c r="E4448" i="6" s="1" a="1"/>
  <c r="E4448" i="6" s="1"/>
  <c r="F4448" i="6" s="1"/>
  <c r="D801" i="6"/>
  <c r="D273" i="6"/>
  <c r="D489" i="6"/>
  <c r="D1113" i="6"/>
  <c r="D201" i="6"/>
  <c r="D609" i="6"/>
  <c r="D1233" i="6"/>
  <c r="D1785" i="6"/>
  <c r="D2625" i="6"/>
  <c r="D2169" i="6"/>
  <c r="D2529" i="6"/>
  <c r="D1833" i="6"/>
  <c r="D1641" i="6"/>
  <c r="D2481" i="6"/>
  <c r="D3921" i="6"/>
  <c r="D3561" i="6"/>
  <c r="D2937" i="6"/>
  <c r="D3489" i="6"/>
  <c r="D2841" i="6"/>
  <c r="D3393" i="6"/>
  <c r="D4089" i="6"/>
  <c r="D4497" i="6"/>
  <c r="D3993" i="6"/>
  <c r="D4953" i="6"/>
  <c r="D4521" i="6"/>
  <c r="D4233" i="6"/>
  <c r="D5001" i="6"/>
  <c r="D5505" i="6"/>
  <c r="D5673" i="6"/>
  <c r="D5481" i="6"/>
  <c r="D5721" i="6"/>
  <c r="D6225" i="6"/>
  <c r="D6297" i="6"/>
  <c r="D6513" i="6"/>
  <c r="D6729" i="6"/>
  <c r="D6873" i="6"/>
  <c r="D7329" i="6"/>
  <c r="D6969" i="6"/>
  <c r="D7353" i="6"/>
  <c r="D7569" i="6"/>
  <c r="D7665" i="6"/>
  <c r="D7785" i="6"/>
  <c r="D8289" i="6"/>
  <c r="D6800" i="6"/>
  <c r="E6800" i="6" s="1" a="1"/>
  <c r="E6800" i="6" s="1"/>
  <c r="F6800" i="6" s="1"/>
  <c r="D5000" i="6"/>
  <c r="E5000" i="6" s="1" a="1"/>
  <c r="E5000" i="6" s="1"/>
  <c r="F5000" i="6" s="1"/>
  <c r="D6632" i="6"/>
  <c r="D2768" i="6"/>
  <c r="E2768" i="6" s="1" a="1"/>
  <c r="E2768" i="6" s="1"/>
  <c r="F2768" i="6" s="1"/>
  <c r="D4736" i="6"/>
  <c r="D2576" i="6"/>
  <c r="D6512" i="6"/>
  <c r="E6512" i="6" s="1" a="1"/>
  <c r="E6512" i="6" s="1"/>
  <c r="F6512" i="6" s="1"/>
  <c r="D2384" i="6"/>
  <c r="E2384" i="6" s="1" a="1"/>
  <c r="E2384" i="6" s="1"/>
  <c r="F2384" i="6" s="1"/>
  <c r="D152" i="6"/>
  <c r="E152" i="6" s="1" a="1"/>
  <c r="E152" i="6" s="1"/>
  <c r="F152" i="6" s="1"/>
  <c r="D3896" i="6"/>
  <c r="E3896" i="6" s="1" a="1"/>
  <c r="E3896" i="6" s="1"/>
  <c r="F3896" i="6" s="1"/>
  <c r="D1232" i="6"/>
  <c r="D7328" i="6"/>
  <c r="E7328" i="6" s="1" a="1"/>
  <c r="E7328" i="6" s="1"/>
  <c r="F7328" i="6" s="1"/>
  <c r="D3824" i="6"/>
  <c r="D825" i="6"/>
  <c r="D513" i="6"/>
  <c r="D849" i="6"/>
  <c r="D1209" i="6"/>
  <c r="D225" i="6"/>
  <c r="D633" i="6"/>
  <c r="D1257" i="6"/>
  <c r="D1857" i="6"/>
  <c r="D2817" i="6"/>
  <c r="D2193" i="6"/>
  <c r="D2721" i="6"/>
  <c r="D1929" i="6"/>
  <c r="D1665" i="6"/>
  <c r="D2553" i="6"/>
  <c r="D2889" i="6"/>
  <c r="D3657" i="6"/>
  <c r="D2961" i="6"/>
  <c r="D3585" i="6"/>
  <c r="D2865" i="6"/>
  <c r="D3417" i="6"/>
  <c r="D3873" i="6"/>
  <c r="D4545" i="6"/>
  <c r="D4185" i="6"/>
  <c r="D5049" i="6"/>
  <c r="D4785" i="6"/>
  <c r="D4329" i="6"/>
  <c r="D5097" i="6"/>
  <c r="D5553" i="6"/>
  <c r="D5769" i="6"/>
  <c r="D5529" i="6"/>
  <c r="D5913" i="6"/>
  <c r="D6273" i="6"/>
  <c r="D6321" i="6"/>
  <c r="D6561" i="6"/>
  <c r="D6825" i="6"/>
  <c r="D6993" i="6"/>
  <c r="D7377" i="6"/>
  <c r="D7017" i="6"/>
  <c r="D7545" i="6"/>
  <c r="D7689" i="6"/>
  <c r="D7713" i="6"/>
  <c r="D7809" i="6"/>
  <c r="D8409" i="6"/>
  <c r="D2864" i="6"/>
  <c r="E2864" i="6" s="1" a="1"/>
  <c r="E2864" i="6" s="1"/>
  <c r="F2864" i="6" s="1"/>
  <c r="D5912" i="6"/>
  <c r="E5912" i="6" s="1" a="1"/>
  <c r="E5912" i="6" s="1"/>
  <c r="F5912" i="6" s="1"/>
  <c r="D3416" i="6"/>
  <c r="D1856" i="6"/>
  <c r="D7808" i="6"/>
  <c r="E7808" i="6" s="1" a="1"/>
  <c r="E7808" i="6" s="1"/>
  <c r="F7808" i="6" s="1"/>
  <c r="D6992" i="6"/>
  <c r="E6992" i="6" s="1" a="1"/>
  <c r="E6992" i="6" s="1"/>
  <c r="F6992" i="6" s="1"/>
  <c r="D969" i="6"/>
  <c r="D537" i="6"/>
  <c r="D873" i="6"/>
  <c r="D81" i="6"/>
  <c r="D297" i="6"/>
  <c r="D657" i="6"/>
  <c r="D1305" i="6"/>
  <c r="D1881" i="6"/>
  <c r="D1473" i="6"/>
  <c r="D2217" i="6"/>
  <c r="D1425" i="6"/>
  <c r="D2025" i="6"/>
  <c r="D1761" i="6"/>
  <c r="D2793" i="6"/>
  <c r="D3033" i="6"/>
  <c r="D3753" i="6"/>
  <c r="D3081" i="6"/>
  <c r="D3681" i="6"/>
  <c r="D2913" i="6"/>
  <c r="D3513" i="6"/>
  <c r="D3969" i="6"/>
  <c r="D4833" i="6"/>
  <c r="D4281" i="6"/>
  <c r="D5217" i="6"/>
  <c r="D4857" i="6"/>
  <c r="D4569" i="6"/>
  <c r="D5169" i="6"/>
  <c r="D5601" i="6"/>
  <c r="D5817" i="6"/>
  <c r="D5577" i="6"/>
  <c r="D5961" i="6"/>
  <c r="D6345" i="6"/>
  <c r="D6705" i="6"/>
  <c r="D6585" i="6"/>
  <c r="D6897" i="6"/>
  <c r="D7041" i="6"/>
  <c r="D7425" i="6"/>
  <c r="D7065" i="6"/>
  <c r="D7929" i="6"/>
  <c r="D7737" i="6"/>
  <c r="D7953" i="6"/>
  <c r="D7857" i="6"/>
  <c r="D6224" i="6"/>
  <c r="E6224" i="6" s="1" a="1"/>
  <c r="E6224" i="6" s="1"/>
  <c r="F6224" i="6" s="1"/>
  <c r="D4280" i="6"/>
  <c r="E4280" i="6" s="1" a="1"/>
  <c r="E4280" i="6" s="1"/>
  <c r="F4280" i="6" s="1"/>
  <c r="D3752" i="6"/>
  <c r="D2504" i="6"/>
  <c r="D5672" i="6"/>
  <c r="E5672" i="6" s="1" a="1"/>
  <c r="E5672" i="6" s="1"/>
  <c r="F5672" i="6" s="1"/>
  <c r="D848" i="6"/>
  <c r="E848" i="6" s="1" a="1"/>
  <c r="E848" i="6" s="1"/>
  <c r="F848" i="6" s="1"/>
  <c r="D7928" i="6"/>
  <c r="E7928" i="6" s="1" a="1"/>
  <c r="E7928" i="6" s="1"/>
  <c r="F7928" i="6" s="1"/>
  <c r="D4856" i="6"/>
  <c r="D2816" i="6"/>
  <c r="E2816" i="6" s="1" a="1"/>
  <c r="E2816" i="6" s="1"/>
  <c r="F2816" i="6" s="1"/>
  <c r="D1160" i="6"/>
  <c r="D6584" i="6"/>
  <c r="D4472" i="6"/>
  <c r="D3392" i="6"/>
  <c r="D2792" i="6"/>
  <c r="D248" i="6"/>
  <c r="E248" i="6" s="1" a="1"/>
  <c r="E248" i="6" s="1"/>
  <c r="F248" i="6" s="1"/>
  <c r="D7688" i="6"/>
  <c r="D2888" i="6"/>
  <c r="E2888" i="6" s="1" a="1"/>
  <c r="E2888" i="6" s="1"/>
  <c r="F2888" i="6" s="1"/>
  <c r="D7784" i="6"/>
  <c r="E7784" i="6" s="1" a="1"/>
  <c r="E7784" i="6" s="1"/>
  <c r="F7784" i="6" s="1"/>
  <c r="D4544" i="6"/>
  <c r="E4544" i="6" s="1" a="1"/>
  <c r="E4544" i="6" s="1"/>
  <c r="F4544" i="6" s="1"/>
  <c r="D3872" i="6"/>
  <c r="E3872" i="6" s="1" a="1"/>
  <c r="E3872" i="6" s="1"/>
  <c r="F3872" i="6" s="1"/>
  <c r="D2624" i="6"/>
  <c r="D6872" i="6"/>
  <c r="E6872" i="6" s="1" a="1"/>
  <c r="E6872" i="6" s="1"/>
  <c r="F6872" i="6" s="1"/>
  <c r="D2552" i="6"/>
  <c r="E2552" i="6" s="1" a="1"/>
  <c r="E2552" i="6" s="1"/>
  <c r="F2552" i="6" s="1"/>
  <c r="D1065" i="6"/>
  <c r="D585" i="6"/>
  <c r="D897" i="6"/>
  <c r="D369" i="6"/>
  <c r="D321" i="6"/>
  <c r="D753" i="6"/>
  <c r="D1401" i="6"/>
  <c r="D1977" i="6"/>
  <c r="D1713" i="6"/>
  <c r="D2241" i="6"/>
  <c r="D1497" i="6"/>
  <c r="D2121" i="6"/>
  <c r="D1953" i="6"/>
  <c r="D3105" i="6"/>
  <c r="D3057" i="6"/>
  <c r="D3945" i="6"/>
  <c r="D3129" i="6"/>
  <c r="D3777" i="6"/>
  <c r="D3009" i="6"/>
  <c r="D3609" i="6"/>
  <c r="D4161" i="6"/>
  <c r="D4881" i="6"/>
  <c r="D4377" i="6"/>
  <c r="D4113" i="6"/>
  <c r="D4905" i="6"/>
  <c r="D4617" i="6"/>
  <c r="D5241" i="6"/>
  <c r="D5625" i="6"/>
  <c r="D5865" i="6"/>
  <c r="D5697" i="6"/>
  <c r="D6033" i="6"/>
  <c r="D6105" i="6"/>
  <c r="D6441" i="6"/>
  <c r="D6681" i="6"/>
  <c r="D7521" i="6"/>
  <c r="D7089" i="6"/>
  <c r="D7497" i="6"/>
  <c r="D7113" i="6"/>
  <c r="D6849" i="6"/>
  <c r="D7905" i="6"/>
  <c r="D7977" i="6"/>
  <c r="D8025" i="6"/>
  <c r="D8073" i="6"/>
  <c r="D7520" i="6"/>
  <c r="E7520" i="6" s="1" a="1"/>
  <c r="E7520" i="6" s="1"/>
  <c r="F7520" i="6" s="1"/>
  <c r="D1736" i="6"/>
  <c r="D6728" i="6"/>
  <c r="E6728" i="6" s="1" a="1"/>
  <c r="E6728" i="6" s="1"/>
  <c r="F6728" i="6" s="1"/>
  <c r="D5864" i="6"/>
  <c r="D2912" i="6"/>
  <c r="E2912" i="6" s="1" a="1"/>
  <c r="E2912" i="6" s="1"/>
  <c r="F2912" i="6" s="1"/>
  <c r="D2024" i="6"/>
  <c r="E2024" i="6" s="1" a="1"/>
  <c r="E2024" i="6" s="1"/>
  <c r="F2024" i="6" s="1"/>
  <c r="D80" i="6"/>
  <c r="E80" i="6" s="1" a="1"/>
  <c r="E80" i="6" s="1"/>
  <c r="F80" i="6" s="1"/>
  <c r="D7976" i="6"/>
  <c r="E7976" i="6" s="1" a="1"/>
  <c r="E7976" i="6" s="1"/>
  <c r="F7976" i="6" s="1"/>
  <c r="D6320" i="6"/>
  <c r="D3560" i="6"/>
  <c r="D464" i="6"/>
  <c r="E464" i="6" s="1" a="1"/>
  <c r="E464" i="6" s="1"/>
  <c r="D6560" i="6"/>
  <c r="E6560" i="6" s="1" a="1"/>
  <c r="E6560" i="6" s="1"/>
  <c r="F6560" i="6" s="1"/>
  <c r="D4784" i="6"/>
  <c r="E4784" i="6" s="1" a="1"/>
  <c r="E4784" i="6" s="1"/>
  <c r="F4784" i="6" s="1"/>
  <c r="D1088" i="6"/>
  <c r="D7088" i="6"/>
  <c r="E7088" i="6" s="1" a="1"/>
  <c r="E7088" i="6" s="1"/>
  <c r="F7088" i="6" s="1"/>
  <c r="D5504" i="6"/>
  <c r="E5504" i="6" s="1" a="1"/>
  <c r="E5504" i="6" s="1"/>
  <c r="F5504" i="6" s="1"/>
  <c r="D4832" i="6"/>
  <c r="E4832" i="6" s="1" a="1"/>
  <c r="E4832" i="6" s="1"/>
  <c r="F4832" i="6" s="1"/>
  <c r="D800" i="6"/>
  <c r="E800" i="6" s="1" a="1"/>
  <c r="E800" i="6" s="1"/>
  <c r="F800" i="6" s="1"/>
  <c r="D7424" i="6"/>
  <c r="D3992" i="6"/>
  <c r="E3992" i="6" s="1" a="1"/>
  <c r="E3992" i="6" s="1"/>
  <c r="D4112" i="6"/>
  <c r="D1400" i="6"/>
  <c r="D2192" i="6"/>
  <c r="E2192" i="6" s="1" a="1"/>
  <c r="E2192" i="6" s="1"/>
  <c r="F2192" i="6" s="1"/>
  <c r="D7304" i="6"/>
  <c r="E7304" i="6" s="1" a="1"/>
  <c r="E7304" i="6" s="1"/>
  <c r="F7304" i="6" s="1"/>
  <c r="D3008" i="6"/>
  <c r="E3008" i="6" s="1" a="1"/>
  <c r="E3008" i="6" s="1"/>
  <c r="F3008" i="6" s="1"/>
  <c r="D2168" i="6"/>
  <c r="E2168" i="6" s="1" a="1"/>
  <c r="E2168" i="6" s="1"/>
  <c r="F2168" i="6" s="1"/>
  <c r="D393" i="6"/>
  <c r="D1185" i="6"/>
  <c r="D105" i="6"/>
  <c r="D993" i="6"/>
  <c r="D1137" i="6"/>
  <c r="D129" i="6"/>
  <c r="D777" i="6"/>
  <c r="D1449" i="6"/>
  <c r="D2073" i="6"/>
  <c r="D1809" i="6"/>
  <c r="D2265" i="6"/>
  <c r="D1521" i="6"/>
  <c r="D2457" i="6"/>
  <c r="D2049" i="6"/>
  <c r="D3537" i="6"/>
  <c r="D3177" i="6"/>
  <c r="D2649" i="6"/>
  <c r="D3153" i="6"/>
  <c r="D4017" i="6"/>
  <c r="D3249" i="6"/>
  <c r="D3705" i="6"/>
  <c r="D4257" i="6"/>
  <c r="D4929" i="6"/>
  <c r="D4593" i="6"/>
  <c r="D4209" i="6"/>
  <c r="D4977" i="6"/>
  <c r="D4665" i="6"/>
  <c r="D5265" i="6"/>
  <c r="D5745" i="6"/>
  <c r="D5937" i="6"/>
  <c r="D5793" i="6"/>
  <c r="D6009" i="6"/>
  <c r="D6153" i="6"/>
  <c r="D6393" i="6"/>
  <c r="D6777" i="6"/>
  <c r="D6537" i="6"/>
  <c r="D7137" i="6"/>
  <c r="D7833" i="6"/>
  <c r="D7161" i="6"/>
  <c r="D6945" i="6"/>
  <c r="D8361" i="6"/>
  <c r="D8121" i="6"/>
  <c r="D8001" i="6"/>
  <c r="D8169" i="6"/>
  <c r="D7280" i="6"/>
  <c r="D5720" i="6"/>
  <c r="E5720" i="6" s="1" a="1"/>
  <c r="E5720" i="6" s="1"/>
  <c r="F5720" i="6" s="1"/>
  <c r="D5168" i="6"/>
  <c r="E5168" i="6" s="1" a="1"/>
  <c r="E5168" i="6" s="1"/>
  <c r="F5168" i="6" s="1"/>
  <c r="D1064" i="6"/>
  <c r="E1064" i="6" s="1" a="1"/>
  <c r="E1064" i="6" s="1"/>
  <c r="F1064" i="6" s="1"/>
  <c r="D6776" i="6"/>
  <c r="D4808" i="6"/>
  <c r="E4808" i="6" s="1" a="1"/>
  <c r="E4808" i="6" s="1"/>
  <c r="F4808" i="6" s="1"/>
  <c r="D3488" i="6"/>
  <c r="E3488" i="6" s="1" a="1"/>
  <c r="E3488" i="6" s="1"/>
  <c r="F3488" i="6" s="1"/>
  <c r="D1472" i="6"/>
  <c r="E1472" i="6" s="1" a="1"/>
  <c r="E1472" i="6" s="1"/>
  <c r="F1472" i="6" s="1"/>
  <c r="D872" i="6"/>
  <c r="E872" i="6" s="1" a="1"/>
  <c r="E872" i="6" s="1"/>
  <c r="F872" i="6" s="1"/>
  <c r="D3032" i="6"/>
  <c r="E3032" i="6" s="1" a="1"/>
  <c r="E3032" i="6" s="1"/>
  <c r="F3032" i="6" s="1"/>
  <c r="D7856" i="6"/>
  <c r="D6272" i="6"/>
  <c r="E6272" i="6" s="1" a="1"/>
  <c r="E6272" i="6" s="1"/>
  <c r="F6272" i="6" s="1"/>
  <c r="D5048" i="6"/>
  <c r="D3464" i="6"/>
  <c r="D7400" i="6"/>
  <c r="D5696" i="6"/>
  <c r="D1424" i="6"/>
  <c r="E1424" i="6" s="1" a="1"/>
  <c r="E1424" i="6" s="1"/>
  <c r="F1424" i="6" s="1"/>
  <c r="D128" i="6"/>
  <c r="D7040" i="6"/>
  <c r="E7040" i="6" s="1" a="1"/>
  <c r="E7040" i="6" s="1"/>
  <c r="D5456" i="6"/>
  <c r="E5456" i="6" s="1" a="1"/>
  <c r="E5456" i="6" s="1"/>
  <c r="F5456" i="6" s="1"/>
  <c r="D752" i="6"/>
  <c r="D3776" i="6"/>
  <c r="D1664" i="6"/>
  <c r="D7016" i="6"/>
  <c r="E7016" i="6" s="1" a="1"/>
  <c r="E7016" i="6" s="1"/>
  <c r="F7016" i="6" s="1"/>
  <c r="D5096" i="6"/>
  <c r="E5096" i="6" s="1" a="1"/>
  <c r="E5096" i="6" s="1"/>
  <c r="F5096" i="6" s="1"/>
  <c r="D3680" i="6"/>
  <c r="E3680" i="6" s="1" a="1"/>
  <c r="E3680" i="6" s="1"/>
  <c r="F3680" i="6" s="1"/>
  <c r="D992" i="6"/>
  <c r="E992" i="6" s="1" a="1"/>
  <c r="E992" i="6" s="1"/>
  <c r="F992" i="6" s="1"/>
  <c r="D681" i="6"/>
  <c r="D1281" i="6"/>
  <c r="D177" i="6"/>
  <c r="D1017" i="6"/>
  <c r="D1329" i="6"/>
  <c r="D345" i="6"/>
  <c r="D921" i="6"/>
  <c r="D1593" i="6"/>
  <c r="D2337" i="6"/>
  <c r="D1905" i="6"/>
  <c r="D2289" i="6"/>
  <c r="D1545" i="6"/>
  <c r="D2601" i="6"/>
  <c r="D2145" i="6"/>
  <c r="D3633" i="6"/>
  <c r="D3201" i="6"/>
  <c r="D2673" i="6"/>
  <c r="D3297" i="6"/>
  <c r="D4065" i="6"/>
  <c r="D3273" i="6"/>
  <c r="D3801" i="6"/>
  <c r="D4353" i="6"/>
  <c r="D5025" i="6"/>
  <c r="D4641" i="6"/>
  <c r="D4305" i="6"/>
  <c r="D5073" i="6"/>
  <c r="D4713" i="6"/>
  <c r="D5313" i="6"/>
  <c r="D5841" i="6"/>
  <c r="D5985" i="6"/>
  <c r="D5889" i="6"/>
  <c r="D6081" i="6"/>
  <c r="D6201" i="6"/>
  <c r="D6609" i="6"/>
  <c r="D6465" i="6"/>
  <c r="D6657" i="6"/>
  <c r="D7185" i="6"/>
  <c r="D8217" i="6"/>
  <c r="D7209" i="6"/>
  <c r="D7449" i="6"/>
  <c r="D7473" i="6"/>
  <c r="D8049" i="6"/>
  <c r="D8097" i="6"/>
  <c r="D8265" i="6"/>
  <c r="D6848" i="6"/>
  <c r="E6848" i="6" s="1" a="1"/>
  <c r="E6848" i="6" s="1"/>
  <c r="F6848" i="6" s="1"/>
  <c r="D5264" i="6"/>
  <c r="E5264" i="6" s="1" a="1"/>
  <c r="E5264" i="6" s="1"/>
  <c r="F5264" i="6" s="1"/>
  <c r="D4616" i="6"/>
  <c r="D2048" i="6"/>
  <c r="E2048" i="6" s="1" a="1"/>
  <c r="E2048" i="6" s="1"/>
  <c r="F2048" i="6" s="1"/>
  <c r="D296" i="6"/>
  <c r="E296" i="6" s="1" a="1"/>
  <c r="E296" i="6" s="1"/>
  <c r="F296" i="6" s="1"/>
  <c r="D6608" i="6"/>
  <c r="D4904" i="6"/>
  <c r="D2840" i="6"/>
  <c r="E2840" i="6" s="1" a="1"/>
  <c r="E2840" i="6" s="1"/>
  <c r="F2840" i="6" s="1"/>
  <c r="D1760" i="6"/>
  <c r="E1760" i="6" s="1" a="1"/>
  <c r="E1760" i="6" s="1"/>
  <c r="F1760" i="6" s="1"/>
  <c r="D1256" i="6"/>
  <c r="E1256" i="6" s="1" a="1"/>
  <c r="E1256" i="6" s="1"/>
  <c r="F1256" i="6" s="1"/>
  <c r="D7184" i="6"/>
  <c r="E7184" i="6" s="1" a="1"/>
  <c r="E7184" i="6" s="1"/>
  <c r="F7184" i="6" s="1"/>
  <c r="D5600" i="6"/>
  <c r="D4928" i="6"/>
  <c r="D3536" i="6"/>
  <c r="E3536" i="6" s="1" a="1"/>
  <c r="E3536" i="6" s="1"/>
  <c r="F3536" i="6" s="1"/>
  <c r="D920" i="6"/>
  <c r="E920" i="6" s="1" a="1"/>
  <c r="E920" i="6" s="1"/>
  <c r="F920" i="6" s="1"/>
  <c r="D8072" i="6"/>
  <c r="D6176" i="6"/>
  <c r="D4256" i="6"/>
  <c r="E4256" i="6" s="1" a="1"/>
  <c r="E4256" i="6" s="1"/>
  <c r="F4256" i="6" s="1"/>
  <c r="D2960" i="6"/>
  <c r="E2960" i="6" s="1" a="1"/>
  <c r="E2960" i="6" s="1"/>
  <c r="F2960" i="6" s="1"/>
  <c r="D1544" i="6"/>
  <c r="E1544" i="6" s="1" a="1"/>
  <c r="E1544" i="6" s="1"/>
  <c r="F1544" i="6" s="1"/>
  <c r="D32" i="6"/>
  <c r="D8288" i="6"/>
  <c r="E8288" i="6" s="1" a="1"/>
  <c r="E8288" i="6" s="1"/>
  <c r="F8288" i="6" s="1"/>
  <c r="D5480" i="6"/>
  <c r="D3512" i="6"/>
  <c r="D2240" i="6"/>
  <c r="D608" i="6"/>
  <c r="E608" i="6" s="1" a="1"/>
  <c r="E608" i="6" s="1"/>
  <c r="F608" i="6" s="1"/>
  <c r="D6920" i="6"/>
  <c r="D5432" i="6"/>
  <c r="E5432" i="6" s="1" a="1"/>
  <c r="E5432" i="6" s="1"/>
  <c r="F5432" i="6" s="1"/>
  <c r="D3968" i="6"/>
  <c r="E3968" i="6" s="1" a="1"/>
  <c r="E3968" i="6" s="1"/>
  <c r="F3968" i="6" s="1"/>
  <c r="D3080" i="6"/>
  <c r="D104" i="6"/>
  <c r="E104" i="6" s="1" a="1"/>
  <c r="E104" i="6" s="1"/>
  <c r="F104" i="6" s="1"/>
  <c r="D7664" i="6"/>
  <c r="E7664" i="6" s="1" a="1"/>
  <c r="E7664" i="6" s="1"/>
  <c r="D5216" i="6"/>
  <c r="E5216" i="6" s="1" a="1"/>
  <c r="E5216" i="6" s="1"/>
  <c r="F5216" i="6" s="1"/>
  <c r="D3104" i="6"/>
  <c r="E3104" i="6" s="1" a="1"/>
  <c r="E3104" i="6" s="1"/>
  <c r="F3104" i="6" s="1"/>
  <c r="D2096" i="6"/>
  <c r="E2096" i="6" s="1" a="1"/>
  <c r="E2096" i="6" s="1"/>
  <c r="F2096" i="6" s="1"/>
  <c r="D512" i="6"/>
  <c r="E512" i="6" s="1" a="1"/>
  <c r="E512" i="6" s="1"/>
  <c r="F512" i="6" s="1"/>
  <c r="D7568" i="6"/>
  <c r="E7568" i="6" s="1" a="1"/>
  <c r="E7568" i="6" s="1"/>
  <c r="F7568" i="6" s="1"/>
  <c r="D6896" i="6"/>
  <c r="D5072" i="6"/>
  <c r="E5072" i="6" s="1" a="1"/>
  <c r="E5072" i="6" s="1"/>
  <c r="F5072" i="6" s="1"/>
  <c r="D2936" i="6"/>
  <c r="E2936" i="6" s="1" a="1"/>
  <c r="E2936" i="6" s="1"/>
  <c r="F2936" i="6" s="1"/>
  <c r="D705" i="6"/>
  <c r="D1377" i="6"/>
  <c r="D441" i="6"/>
  <c r="D1041" i="6"/>
  <c r="D1353" i="6"/>
  <c r="D417" i="6"/>
  <c r="D945" i="6"/>
  <c r="D1617" i="6"/>
  <c r="D2409" i="6"/>
  <c r="D2001" i="6"/>
  <c r="D2313" i="6"/>
  <c r="D1569" i="6"/>
  <c r="D2697" i="6"/>
  <c r="D2361" i="6"/>
  <c r="D3729" i="6"/>
  <c r="D3225" i="6"/>
  <c r="D2745" i="6"/>
  <c r="D3321" i="6"/>
  <c r="D4137" i="6"/>
  <c r="D3345" i="6"/>
  <c r="D3849" i="6"/>
  <c r="D4425" i="6"/>
  <c r="D5145" i="6"/>
  <c r="D4689" i="6"/>
  <c r="D4401" i="6"/>
  <c r="D5121" i="6"/>
  <c r="D4761" i="6"/>
  <c r="D5361" i="6"/>
  <c r="D5409" i="6"/>
  <c r="D5289" i="6"/>
  <c r="D5385" i="6"/>
  <c r="D6129" i="6"/>
  <c r="D6249" i="6"/>
  <c r="D6369" i="6"/>
  <c r="D6489" i="6"/>
  <c r="D6753" i="6"/>
  <c r="D7233" i="6"/>
  <c r="D7257" i="6"/>
  <c r="D7881" i="6"/>
  <c r="D7593" i="6"/>
  <c r="D7641" i="6"/>
  <c r="D8145" i="6"/>
  <c r="D8193" i="6"/>
  <c r="D8313" i="6"/>
  <c r="D8120" i="6"/>
  <c r="E8120" i="6" s="1" a="1"/>
  <c r="E8120" i="6" s="1"/>
  <c r="F8120" i="6" s="1"/>
  <c r="D7352" i="6"/>
  <c r="E7352" i="6" s="1" a="1"/>
  <c r="E7352" i="6" s="1"/>
  <c r="F7352" i="6" s="1"/>
  <c r="D5768" i="6"/>
  <c r="E5768" i="6" s="1" a="1"/>
  <c r="E5768" i="6" s="1"/>
  <c r="F5768" i="6" s="1"/>
  <c r="D3944" i="6"/>
  <c r="D2432" i="6"/>
  <c r="D1208" i="6"/>
  <c r="E1208" i="6" s="1" a="1"/>
  <c r="E1208" i="6" s="1"/>
  <c r="F1208" i="6" s="1"/>
  <c r="D8168" i="6"/>
  <c r="E8168" i="6" s="1" a="1"/>
  <c r="E8168" i="6" s="1"/>
  <c r="F8168" i="6" s="1"/>
  <c r="D6344" i="6"/>
  <c r="E6344" i="6" s="1" a="1"/>
  <c r="E6344" i="6" s="1"/>
  <c r="F6344" i="6" s="1"/>
  <c r="D4184" i="6"/>
  <c r="D3656" i="6"/>
  <c r="D2480" i="6"/>
  <c r="D536" i="6"/>
  <c r="D7904" i="6"/>
  <c r="D5816" i="6"/>
  <c r="E5816" i="6" s="1" a="1"/>
  <c r="E5816" i="6" s="1"/>
  <c r="F5816" i="6" s="1"/>
  <c r="D4328" i="6"/>
  <c r="D1808" i="6"/>
  <c r="E1808" i="6" s="1" a="1"/>
  <c r="E1808" i="6" s="1"/>
  <c r="F1808" i="6" s="1"/>
  <c r="D200" i="6"/>
  <c r="E200" i="6" s="1" a="1"/>
  <c r="E200" i="6" s="1"/>
  <c r="F200" i="6" s="1"/>
  <c r="D7136" i="6"/>
  <c r="D5552" i="6"/>
  <c r="E5552" i="6" s="1" a="1"/>
  <c r="E5552" i="6" s="1"/>
  <c r="F5552" i="6" s="1"/>
  <c r="D4880" i="6"/>
  <c r="E4880" i="6" s="1" a="1"/>
  <c r="E4880" i="6" s="1"/>
  <c r="F4880" i="6" s="1"/>
  <c r="D3440" i="6"/>
  <c r="E3440" i="6" s="1" a="1"/>
  <c r="E3440" i="6" s="1"/>
  <c r="F3440" i="6" s="1"/>
  <c r="D824" i="6"/>
  <c r="E824" i="6" s="1" a="1"/>
  <c r="E824" i="6" s="1"/>
  <c r="F824" i="6" s="1"/>
  <c r="D56" i="6"/>
  <c r="E56" i="6" s="1" a="1"/>
  <c r="E56" i="6" s="1"/>
  <c r="D7256" i="6"/>
  <c r="D5408" i="6"/>
  <c r="E5408" i="6" s="1" a="1"/>
  <c r="E5408" i="6" s="1"/>
  <c r="F5408" i="6" s="1"/>
  <c r="D4088" i="6"/>
  <c r="D1784" i="6"/>
  <c r="D1112" i="6"/>
  <c r="D8240" i="6"/>
  <c r="D6656" i="6"/>
  <c r="E6656" i="6" s="1" a="1"/>
  <c r="E6656" i="6" s="1"/>
  <c r="D5336" i="6"/>
  <c r="D3296" i="6"/>
  <c r="E3296" i="6" s="1" a="1"/>
  <c r="E3296" i="6" s="1"/>
  <c r="F3296" i="6" s="1"/>
  <c r="D2216" i="6"/>
  <c r="D488" i="6"/>
  <c r="E488" i="6" s="1" a="1"/>
  <c r="E488" i="6" s="1"/>
  <c r="F488" i="6" s="1"/>
  <c r="D7472" i="6"/>
  <c r="D6392" i="6"/>
  <c r="D4640" i="6"/>
  <c r="D4040" i="6"/>
  <c r="E4040" i="6" s="1" a="1"/>
  <c r="E4040" i="6" s="1"/>
  <c r="F4040" i="6" s="1"/>
  <c r="D2648" i="6"/>
  <c r="E2648" i="6" s="1" a="1"/>
  <c r="E2648" i="6" s="1"/>
  <c r="F2648" i="6" s="1"/>
  <c r="D704" i="6"/>
  <c r="E704" i="6" s="1" a="1"/>
  <c r="E704" i="6" s="1"/>
  <c r="F704" i="6" s="1"/>
  <c r="D6296" i="6"/>
  <c r="E6296" i="6" s="1" a="1"/>
  <c r="E6296" i="6" s="1"/>
  <c r="F6296" i="6" s="1"/>
  <c r="D4592" i="6"/>
  <c r="D3848" i="6"/>
  <c r="D2528" i="6"/>
  <c r="E2528" i="6" s="1" a="1"/>
  <c r="E2528" i="6" s="1"/>
  <c r="F2528" i="6" s="1"/>
  <c r="D680" i="6"/>
  <c r="E680" i="6" s="1" a="1"/>
  <c r="E680" i="6" s="1"/>
  <c r="F680" i="6" s="1"/>
  <c r="I7573" i="6"/>
  <c r="J7573" i="6" s="1"/>
  <c r="I8244" i="6"/>
  <c r="J8244" i="6" s="1"/>
  <c r="I6708" i="6"/>
  <c r="J6708" i="6" s="1"/>
  <c r="I5941" i="6"/>
  <c r="J5941" i="6" s="1"/>
  <c r="M37" i="5"/>
  <c r="N37" i="5" s="1"/>
  <c r="I5772" i="6"/>
  <c r="J5772" i="6" s="1"/>
  <c r="I1236" i="6"/>
  <c r="J1236" i="6" s="1"/>
  <c r="I5388" i="6"/>
  <c r="J5388" i="6" s="1"/>
  <c r="I6181" i="6"/>
  <c r="J6181" i="6" s="1"/>
  <c r="I3517" i="6"/>
  <c r="J3517" i="6" s="1"/>
  <c r="I5604" i="6"/>
  <c r="J5604" i="6" s="1"/>
  <c r="I300" i="6"/>
  <c r="J300" i="6" s="1"/>
  <c r="F5167" i="6"/>
  <c r="I924" i="6"/>
  <c r="J924" i="6" s="1"/>
  <c r="F293" i="6"/>
  <c r="F4735" i="6"/>
  <c r="F2791" i="6"/>
  <c r="F1135" i="6"/>
  <c r="F2671" i="6"/>
  <c r="F5695" i="6"/>
  <c r="N12" i="5"/>
  <c r="F5143" i="6"/>
  <c r="F2719" i="6"/>
  <c r="F7711" i="6"/>
  <c r="F3703" i="6"/>
  <c r="F6055" i="6"/>
  <c r="F4326" i="6"/>
  <c r="F3870" i="6"/>
  <c r="F7591" i="6"/>
  <c r="E37" i="5"/>
  <c r="F38" i="5" s="1"/>
  <c r="F1830" i="6"/>
  <c r="F6391" i="6"/>
  <c r="F5191" i="6"/>
  <c r="F3317" i="6"/>
  <c r="F2479" i="6"/>
  <c r="F4351" i="6"/>
  <c r="F1519" i="6"/>
  <c r="F221" i="6"/>
  <c r="F799" i="6"/>
  <c r="F1350" i="6"/>
  <c r="F4951" i="6"/>
  <c r="F3007" i="6"/>
  <c r="F2695" i="6"/>
  <c r="F1374" i="6"/>
  <c r="F4422" i="6"/>
  <c r="F4423" i="6"/>
  <c r="F5214" i="6"/>
  <c r="F5215" i="6"/>
  <c r="F2431" i="6"/>
  <c r="F7975" i="6"/>
  <c r="F3583" i="6"/>
  <c r="F1855" i="6"/>
  <c r="F6" i="6"/>
  <c r="F678" i="6"/>
  <c r="F2526" i="6"/>
  <c r="F3174" i="6"/>
  <c r="F3030" i="6"/>
  <c r="F3031" i="6"/>
  <c r="F4543" i="6"/>
  <c r="F4711" i="6"/>
  <c r="F3895" i="6"/>
  <c r="F4615" i="6"/>
  <c r="F6487" i="6"/>
  <c r="F3439" i="6"/>
  <c r="F4206" i="6"/>
  <c r="F4207" i="6"/>
  <c r="F2766" i="6"/>
  <c r="F2767" i="6"/>
  <c r="F4303" i="6"/>
  <c r="F3607" i="6"/>
  <c r="F6271" i="6"/>
  <c r="F1206" i="6"/>
  <c r="F1207" i="6"/>
  <c r="F5958" i="6"/>
  <c r="F5959" i="6"/>
  <c r="F3655" i="6"/>
  <c r="F4014" i="6"/>
  <c r="F4566" i="6"/>
  <c r="F4567" i="6"/>
  <c r="F5263" i="6"/>
  <c r="F3919" i="6"/>
  <c r="F4279" i="6"/>
  <c r="F3391" i="6"/>
  <c r="F5743" i="6"/>
  <c r="F7639" i="6"/>
  <c r="F2478" i="6"/>
  <c r="F4519" i="6"/>
  <c r="F3679" i="6"/>
  <c r="F8215" i="6"/>
  <c r="F197" i="6"/>
  <c r="F2670" i="6"/>
  <c r="F5358" i="6"/>
  <c r="F3823" i="6"/>
  <c r="F3294" i="6"/>
  <c r="F317" i="6"/>
  <c r="F1255" i="6"/>
  <c r="C8341" i="6"/>
  <c r="C8197" i="6"/>
  <c r="C8101" i="6"/>
  <c r="C8005" i="6"/>
  <c r="C8221" i="6"/>
  <c r="C8125" i="6"/>
  <c r="C8029" i="6"/>
  <c r="C8389" i="6"/>
  <c r="C8317" i="6"/>
  <c r="C8269" i="6"/>
  <c r="C8173" i="6"/>
  <c r="C8077" i="6"/>
  <c r="C7981" i="6"/>
  <c r="C8293" i="6"/>
  <c r="C8245" i="6"/>
  <c r="C7933" i="6"/>
  <c r="C7885" i="6"/>
  <c r="C7837" i="6"/>
  <c r="C7477" i="6"/>
  <c r="C7741" i="6"/>
  <c r="C7693" i="6"/>
  <c r="C7645" i="6"/>
  <c r="C8149" i="6"/>
  <c r="C7957" i="6"/>
  <c r="C7717" i="6"/>
  <c r="C7669" i="6"/>
  <c r="C7597" i="6"/>
  <c r="C7573" i="6"/>
  <c r="C7405" i="6"/>
  <c r="C8053" i="6"/>
  <c r="C7909" i="6"/>
  <c r="C7765" i="6"/>
  <c r="C7621" i="6"/>
  <c r="C7453" i="6"/>
  <c r="C6925" i="6"/>
  <c r="C8365" i="6"/>
  <c r="C7789" i="6"/>
  <c r="C7549" i="6"/>
  <c r="C7357" i="6"/>
  <c r="C7309" i="6"/>
  <c r="C7261" i="6"/>
  <c r="C7213" i="6"/>
  <c r="C7165" i="6"/>
  <c r="C7117" i="6"/>
  <c r="C7069" i="6"/>
  <c r="C7021" i="6"/>
  <c r="C6973" i="6"/>
  <c r="C6901" i="6"/>
  <c r="C7861" i="6"/>
  <c r="C7501" i="6"/>
  <c r="C7429" i="6"/>
  <c r="C7381" i="6"/>
  <c r="C7333" i="6"/>
  <c r="C7285" i="6"/>
  <c r="C7237" i="6"/>
  <c r="C7189" i="6"/>
  <c r="C7141" i="6"/>
  <c r="C7093" i="6"/>
  <c r="C7045" i="6"/>
  <c r="C6997" i="6"/>
  <c r="C6949" i="6"/>
  <c r="C6853" i="6"/>
  <c r="C7525" i="6"/>
  <c r="C6829" i="6"/>
  <c r="C6733" i="6"/>
  <c r="C6637" i="6"/>
  <c r="C6421" i="6"/>
  <c r="C8413" i="6"/>
  <c r="C6709" i="6"/>
  <c r="C6613" i="6"/>
  <c r="C6541" i="6"/>
  <c r="C7813" i="6"/>
  <c r="C6877" i="6"/>
  <c r="C6805" i="6"/>
  <c r="C6757" i="6"/>
  <c r="C6661" i="6"/>
  <c r="C6565" i="6"/>
  <c r="C6517" i="6"/>
  <c r="C6493" i="6"/>
  <c r="C6469" i="6"/>
  <c r="C6445" i="6"/>
  <c r="C6781" i="6"/>
  <c r="C6685" i="6"/>
  <c r="C6589" i="6"/>
  <c r="C6373" i="6"/>
  <c r="C6397" i="6"/>
  <c r="C6325" i="6"/>
  <c r="C6349" i="6"/>
  <c r="C6277" i="6"/>
  <c r="C6229" i="6"/>
  <c r="C6205" i="6"/>
  <c r="C6133" i="6"/>
  <c r="C6085" i="6"/>
  <c r="C6253" i="6"/>
  <c r="C6301" i="6"/>
  <c r="C6157" i="6"/>
  <c r="C6037" i="6"/>
  <c r="C6181" i="6"/>
  <c r="C6109" i="6"/>
  <c r="C6061" i="6"/>
  <c r="C5989" i="6"/>
  <c r="C6013" i="6"/>
  <c r="C5941" i="6"/>
  <c r="C5845" i="6"/>
  <c r="C5797" i="6"/>
  <c r="C5701" i="6"/>
  <c r="C5629" i="6"/>
  <c r="C5437" i="6"/>
  <c r="C5389" i="6"/>
  <c r="C5965" i="6"/>
  <c r="C5917" i="6"/>
  <c r="C5773" i="6"/>
  <c r="C5677" i="6"/>
  <c r="C5653" i="6"/>
  <c r="C5605" i="6"/>
  <c r="C5557" i="6"/>
  <c r="C5509" i="6"/>
  <c r="C5461" i="6"/>
  <c r="C5341" i="6"/>
  <c r="C5293" i="6"/>
  <c r="C5893" i="6"/>
  <c r="C5821" i="6"/>
  <c r="C5749" i="6"/>
  <c r="C5413" i="6"/>
  <c r="C5869" i="6"/>
  <c r="C5725" i="6"/>
  <c r="C5581" i="6"/>
  <c r="C5533" i="6"/>
  <c r="C5485" i="6"/>
  <c r="C5365" i="6"/>
  <c r="C5317" i="6"/>
  <c r="C5269" i="6"/>
  <c r="C5197" i="6"/>
  <c r="C5125" i="6"/>
  <c r="C5077" i="6"/>
  <c r="C4981" i="6"/>
  <c r="C4741" i="6"/>
  <c r="C4693" i="6"/>
  <c r="C4645" i="6"/>
  <c r="C4597" i="6"/>
  <c r="C4381" i="6"/>
  <c r="C4357" i="6"/>
  <c r="C4261" i="6"/>
  <c r="C5221" i="6"/>
  <c r="C5053" i="6"/>
  <c r="C4957" i="6"/>
  <c r="C4909" i="6"/>
  <c r="C4861" i="6"/>
  <c r="C4789" i="6"/>
  <c r="C4549" i="6"/>
  <c r="C4501" i="6"/>
  <c r="C4405" i="6"/>
  <c r="C4333" i="6"/>
  <c r="C4237" i="6"/>
  <c r="C4141" i="6"/>
  <c r="C5245" i="6"/>
  <c r="C5149" i="6"/>
  <c r="C5029" i="6"/>
  <c r="C4933" i="6"/>
  <c r="C4813" i="6"/>
  <c r="C4765" i="6"/>
  <c r="C4717" i="6"/>
  <c r="C4669" i="6"/>
  <c r="C4621" i="6"/>
  <c r="C4573" i="6"/>
  <c r="C4477" i="6"/>
  <c r="C4309" i="6"/>
  <c r="C4213" i="6"/>
  <c r="C4117" i="6"/>
  <c r="C4069" i="6"/>
  <c r="C3973" i="6"/>
  <c r="C3877" i="6"/>
  <c r="C5173" i="6"/>
  <c r="C5101" i="6"/>
  <c r="C5005" i="6"/>
  <c r="C4885" i="6"/>
  <c r="C4837" i="6"/>
  <c r="C4525" i="6"/>
  <c r="C4453" i="6"/>
  <c r="C4429" i="6"/>
  <c r="C4285" i="6"/>
  <c r="C4189" i="6"/>
  <c r="C4045" i="6"/>
  <c r="C3949" i="6"/>
  <c r="C3853" i="6"/>
  <c r="C4021" i="6"/>
  <c r="C3781" i="6"/>
  <c r="C3685" i="6"/>
  <c r="C3589" i="6"/>
  <c r="C3493" i="6"/>
  <c r="C3469" i="6"/>
  <c r="C3445" i="6"/>
  <c r="C3421" i="6"/>
  <c r="C3397" i="6"/>
  <c r="C3373" i="6"/>
  <c r="C3349" i="6"/>
  <c r="C3325" i="6"/>
  <c r="C3157" i="6"/>
  <c r="C3061" i="6"/>
  <c r="C2725" i="6"/>
  <c r="C2701" i="6"/>
  <c r="C2629" i="6"/>
  <c r="C2581" i="6"/>
  <c r="C3997" i="6"/>
  <c r="C3757" i="6"/>
  <c r="C3661" i="6"/>
  <c r="C3565" i="6"/>
  <c r="C3229" i="6"/>
  <c r="C3181" i="6"/>
  <c r="C3109" i="6"/>
  <c r="C3037" i="6"/>
  <c r="C2941" i="6"/>
  <c r="C2917" i="6"/>
  <c r="C2869" i="6"/>
  <c r="C2845" i="6"/>
  <c r="C2677" i="6"/>
  <c r="C2653" i="6"/>
  <c r="C3925" i="6"/>
  <c r="C3829" i="6"/>
  <c r="C3733" i="6"/>
  <c r="C3637" i="6"/>
  <c r="C3541" i="6"/>
  <c r="C3301" i="6"/>
  <c r="C3277" i="6"/>
  <c r="C3253" i="6"/>
  <c r="C3205" i="6"/>
  <c r="C3013" i="6"/>
  <c r="C2989" i="6"/>
  <c r="C4165" i="6"/>
  <c r="C4093" i="6"/>
  <c r="C3901" i="6"/>
  <c r="C3805" i="6"/>
  <c r="C3709" i="6"/>
  <c r="C3613" i="6"/>
  <c r="C3517" i="6"/>
  <c r="C3133" i="6"/>
  <c r="C2965" i="6"/>
  <c r="C2797" i="6"/>
  <c r="C2557" i="6"/>
  <c r="C2461" i="6"/>
  <c r="C2413" i="6"/>
  <c r="C2125" i="6"/>
  <c r="C2029" i="6"/>
  <c r="C1933" i="6"/>
  <c r="C1837" i="6"/>
  <c r="C1741" i="6"/>
  <c r="C1669" i="6"/>
  <c r="C1549" i="6"/>
  <c r="C2821" i="6"/>
  <c r="C2485" i="6"/>
  <c r="C2341" i="6"/>
  <c r="C2101" i="6"/>
  <c r="C2005" i="6"/>
  <c r="C1909" i="6"/>
  <c r="C1861" i="6"/>
  <c r="C1813" i="6"/>
  <c r="C1717" i="6"/>
  <c r="C1525" i="6"/>
  <c r="C1501" i="6"/>
  <c r="C1405" i="6"/>
  <c r="C2893" i="6"/>
  <c r="C2749" i="6"/>
  <c r="C2533" i="6"/>
  <c r="C2389" i="6"/>
  <c r="C2317" i="6"/>
  <c r="C2293" i="6"/>
  <c r="C2269" i="6"/>
  <c r="C2245" i="6"/>
  <c r="C2221" i="6"/>
  <c r="C2197" i="6"/>
  <c r="C2149" i="6"/>
  <c r="C2077" i="6"/>
  <c r="C1981" i="6"/>
  <c r="C1885" i="6"/>
  <c r="C1789" i="6"/>
  <c r="C1693" i="6"/>
  <c r="C1645" i="6"/>
  <c r="C1621" i="6"/>
  <c r="C1477" i="6"/>
  <c r="C1453" i="6"/>
  <c r="C1429" i="6"/>
  <c r="C3085" i="6"/>
  <c r="C2773" i="6"/>
  <c r="C2605" i="6"/>
  <c r="C2509" i="6"/>
  <c r="C2437" i="6"/>
  <c r="C2365" i="6"/>
  <c r="C2173" i="6"/>
  <c r="C2053" i="6"/>
  <c r="C1957" i="6"/>
  <c r="C1765" i="6"/>
  <c r="C1597" i="6"/>
  <c r="C1573" i="6"/>
  <c r="C1333" i="6"/>
  <c r="C1237" i="6"/>
  <c r="C1141" i="6"/>
  <c r="C1117" i="6"/>
  <c r="C1093" i="6"/>
  <c r="C973" i="6"/>
  <c r="C925" i="6"/>
  <c r="C805" i="6"/>
  <c r="C661" i="6"/>
  <c r="C469" i="6"/>
  <c r="C349" i="6"/>
  <c r="C301" i="6"/>
  <c r="C157" i="6"/>
  <c r="C133" i="6"/>
  <c r="C109" i="6"/>
  <c r="C277" i="6"/>
  <c r="C253" i="6"/>
  <c r="C229" i="6"/>
  <c r="C1285" i="6"/>
  <c r="C1213" i="6"/>
  <c r="C1069" i="6"/>
  <c r="C949" i="6"/>
  <c r="C877" i="6"/>
  <c r="C829" i="6"/>
  <c r="C781" i="6"/>
  <c r="C709" i="6"/>
  <c r="C637" i="6"/>
  <c r="C613" i="6"/>
  <c r="C517" i="6"/>
  <c r="C421" i="6"/>
  <c r="C325" i="6"/>
  <c r="C85" i="6"/>
  <c r="C1381" i="6"/>
  <c r="C1309" i="6"/>
  <c r="C1189" i="6"/>
  <c r="C901" i="6"/>
  <c r="C757" i="6"/>
  <c r="C589" i="6"/>
  <c r="C541" i="6"/>
  <c r="C493" i="6"/>
  <c r="C445" i="6"/>
  <c r="C397" i="6"/>
  <c r="C373" i="6"/>
  <c r="C205" i="6"/>
  <c r="C565" i="6"/>
  <c r="C181" i="6"/>
  <c r="C1357" i="6"/>
  <c r="C1261" i="6"/>
  <c r="C1165" i="6"/>
  <c r="C1045" i="6"/>
  <c r="C1021" i="6"/>
  <c r="C997" i="6"/>
  <c r="C853" i="6"/>
  <c r="C733" i="6"/>
  <c r="C685" i="6"/>
  <c r="G8387" i="6"/>
  <c r="G8315" i="6"/>
  <c r="G8267" i="6"/>
  <c r="G8171" i="6"/>
  <c r="G8075" i="6"/>
  <c r="G8339" i="6"/>
  <c r="G8195" i="6"/>
  <c r="G8099" i="6"/>
  <c r="G8003" i="6"/>
  <c r="G8411" i="6"/>
  <c r="G8291" i="6"/>
  <c r="G8243" i="6"/>
  <c r="G8147" i="6"/>
  <c r="G8051" i="6"/>
  <c r="G8363" i="6"/>
  <c r="G8219" i="6"/>
  <c r="G7907" i="6"/>
  <c r="G7859" i="6"/>
  <c r="G7811" i="6"/>
  <c r="G7787" i="6"/>
  <c r="G7763" i="6"/>
  <c r="G7475" i="6"/>
  <c r="G7979" i="6"/>
  <c r="G7955" i="6"/>
  <c r="G7715" i="6"/>
  <c r="G7667" i="6"/>
  <c r="G7643" i="6"/>
  <c r="G7547" i="6"/>
  <c r="G7523" i="6"/>
  <c r="G8123" i="6"/>
  <c r="G7739" i="6"/>
  <c r="G7691" i="6"/>
  <c r="G7595" i="6"/>
  <c r="G7403" i="6"/>
  <c r="G7835" i="6"/>
  <c r="G6899" i="6"/>
  <c r="G7883" i="6"/>
  <c r="G7499" i="6"/>
  <c r="G7427" i="6"/>
  <c r="G7355" i="6"/>
  <c r="G7307" i="6"/>
  <c r="G7259" i="6"/>
  <c r="G7211" i="6"/>
  <c r="G7163" i="6"/>
  <c r="G7115" i="6"/>
  <c r="G7067" i="6"/>
  <c r="G7019" i="6"/>
  <c r="G6971" i="6"/>
  <c r="G6875" i="6"/>
  <c r="G7379" i="6"/>
  <c r="G7331" i="6"/>
  <c r="G7283" i="6"/>
  <c r="G7235" i="6"/>
  <c r="G7187" i="6"/>
  <c r="G7139" i="6"/>
  <c r="G7091" i="6"/>
  <c r="G7043" i="6"/>
  <c r="G6995" i="6"/>
  <c r="G6923" i="6"/>
  <c r="G6827" i="6"/>
  <c r="G7451" i="6"/>
  <c r="G6803" i="6"/>
  <c r="G6707" i="6"/>
  <c r="G6611" i="6"/>
  <c r="G6443" i="6"/>
  <c r="G7931" i="6"/>
  <c r="G6779" i="6"/>
  <c r="G6683" i="6"/>
  <c r="G6587" i="6"/>
  <c r="G6563" i="6"/>
  <c r="G6515" i="6"/>
  <c r="G6491" i="6"/>
  <c r="G6467" i="6"/>
  <c r="G6419" i="6"/>
  <c r="G7619" i="6"/>
  <c r="G7571" i="6"/>
  <c r="G8027" i="6"/>
  <c r="G6851" i="6"/>
  <c r="G6731" i="6"/>
  <c r="G6635" i="6"/>
  <c r="G6539" i="6"/>
  <c r="G6947" i="6"/>
  <c r="G6755" i="6"/>
  <c r="G6395" i="6"/>
  <c r="G6659" i="6"/>
  <c r="G6371" i="6"/>
  <c r="G6347" i="6"/>
  <c r="G6059" i="6"/>
  <c r="G6299" i="6"/>
  <c r="G6275" i="6"/>
  <c r="G6251" i="6"/>
  <c r="G6227" i="6"/>
  <c r="G6203" i="6"/>
  <c r="G6155" i="6"/>
  <c r="G6323" i="6"/>
  <c r="G6179" i="6"/>
  <c r="G6107" i="6"/>
  <c r="G6083" i="6"/>
  <c r="G6011" i="6"/>
  <c r="G6131" i="6"/>
  <c r="G6035" i="6"/>
  <c r="G5843" i="6"/>
  <c r="G5771" i="6"/>
  <c r="G5675" i="6"/>
  <c r="G5627" i="6"/>
  <c r="G5435" i="6"/>
  <c r="G5387" i="6"/>
  <c r="G5987" i="6"/>
  <c r="G5915" i="6"/>
  <c r="G5747" i="6"/>
  <c r="G5603" i="6"/>
  <c r="G5555" i="6"/>
  <c r="G5507" i="6"/>
  <c r="G5459" i="6"/>
  <c r="G5339" i="6"/>
  <c r="G5291" i="6"/>
  <c r="G5963" i="6"/>
  <c r="G5939" i="6"/>
  <c r="G5891" i="6"/>
  <c r="G5819" i="6"/>
  <c r="G5723" i="6"/>
  <c r="G5411" i="6"/>
  <c r="G5867" i="6"/>
  <c r="G5795" i="6"/>
  <c r="G5699" i="6"/>
  <c r="G5651" i="6"/>
  <c r="G5579" i="6"/>
  <c r="G5531" i="6"/>
  <c r="G5483" i="6"/>
  <c r="G5363" i="6"/>
  <c r="G5315" i="6"/>
  <c r="G5267" i="6"/>
  <c r="G5147" i="6"/>
  <c r="G5027" i="6"/>
  <c r="G4931" i="6"/>
  <c r="G4907" i="6"/>
  <c r="G4859" i="6"/>
  <c r="G4763" i="6"/>
  <c r="G4715" i="6"/>
  <c r="G4667" i="6"/>
  <c r="G4619" i="6"/>
  <c r="G4571" i="6"/>
  <c r="G4283" i="6"/>
  <c r="G5243" i="6"/>
  <c r="G5171" i="6"/>
  <c r="G5123" i="6"/>
  <c r="G5099" i="6"/>
  <c r="G5003" i="6"/>
  <c r="G4523" i="6"/>
  <c r="G4451" i="6"/>
  <c r="G4427" i="6"/>
  <c r="G4355" i="6"/>
  <c r="G4259" i="6"/>
  <c r="G4163" i="6"/>
  <c r="G5195" i="6"/>
  <c r="G5075" i="6"/>
  <c r="G4979" i="6"/>
  <c r="G4883" i="6"/>
  <c r="G4835" i="6"/>
  <c r="G4787" i="6"/>
  <c r="G4739" i="6"/>
  <c r="G4691" i="6"/>
  <c r="G4643" i="6"/>
  <c r="G4595" i="6"/>
  <c r="G4379" i="6"/>
  <c r="G4331" i="6"/>
  <c r="G4235" i="6"/>
  <c r="G4139" i="6"/>
  <c r="G4091" i="6"/>
  <c r="G4019" i="6"/>
  <c r="G3923" i="6"/>
  <c r="G5219" i="6"/>
  <c r="G5051" i="6"/>
  <c r="G4955" i="6"/>
  <c r="G4811" i="6"/>
  <c r="G4547" i="6"/>
  <c r="G4499" i="6"/>
  <c r="G4475" i="6"/>
  <c r="G4403" i="6"/>
  <c r="G4307" i="6"/>
  <c r="G4211" i="6"/>
  <c r="G4115" i="6"/>
  <c r="G4067" i="6"/>
  <c r="G3995" i="6"/>
  <c r="G3899" i="6"/>
  <c r="G3971" i="6"/>
  <c r="G3827" i="6"/>
  <c r="G3731" i="6"/>
  <c r="G3635" i="6"/>
  <c r="G3539" i="6"/>
  <c r="G3443" i="6"/>
  <c r="G3131" i="6"/>
  <c r="G3083" i="6"/>
  <c r="G3011" i="6"/>
  <c r="G2771" i="6"/>
  <c r="G2651" i="6"/>
  <c r="G2579" i="6"/>
  <c r="G3947" i="6"/>
  <c r="G3803" i="6"/>
  <c r="G3707" i="6"/>
  <c r="G3611" i="6"/>
  <c r="G3515" i="6"/>
  <c r="G3227" i="6"/>
  <c r="G3203" i="6"/>
  <c r="G3155" i="6"/>
  <c r="G2891" i="6"/>
  <c r="G2867" i="6"/>
  <c r="G2843" i="6"/>
  <c r="G3875" i="6"/>
  <c r="G3779" i="6"/>
  <c r="G3683" i="6"/>
  <c r="G3587" i="6"/>
  <c r="G3491" i="6"/>
  <c r="G3467" i="6"/>
  <c r="G3179" i="6"/>
  <c r="G3107" i="6"/>
  <c r="G3059" i="6"/>
  <c r="G2987" i="6"/>
  <c r="G2963" i="6"/>
  <c r="G4187" i="6"/>
  <c r="G4043" i="6"/>
  <c r="G3851" i="6"/>
  <c r="G3755" i="6"/>
  <c r="G3659" i="6"/>
  <c r="G3563" i="6"/>
  <c r="G3419" i="6"/>
  <c r="G3395" i="6"/>
  <c r="G3371" i="6"/>
  <c r="G3347" i="6"/>
  <c r="G3323" i="6"/>
  <c r="G3299" i="6"/>
  <c r="G3275" i="6"/>
  <c r="G3035" i="6"/>
  <c r="G2795" i="6"/>
  <c r="G2699" i="6"/>
  <c r="G2675" i="6"/>
  <c r="G2555" i="6"/>
  <c r="G2435" i="6"/>
  <c r="G2363" i="6"/>
  <c r="G2315" i="6"/>
  <c r="G2291" i="6"/>
  <c r="G2267" i="6"/>
  <c r="G2243" i="6"/>
  <c r="G2219" i="6"/>
  <c r="G2195" i="6"/>
  <c r="G2147" i="6"/>
  <c r="G2075" i="6"/>
  <c r="G1979" i="6"/>
  <c r="G1883" i="6"/>
  <c r="G1763" i="6"/>
  <c r="G1667" i="6"/>
  <c r="G1595" i="6"/>
  <c r="G1427" i="6"/>
  <c r="G2819" i="6"/>
  <c r="G2747" i="6"/>
  <c r="G2723" i="6"/>
  <c r="G2627" i="6"/>
  <c r="G2459" i="6"/>
  <c r="G2411" i="6"/>
  <c r="G2051" i="6"/>
  <c r="G1955" i="6"/>
  <c r="G1835" i="6"/>
  <c r="G1739" i="6"/>
  <c r="G1547" i="6"/>
  <c r="G1523" i="6"/>
  <c r="G1451" i="6"/>
  <c r="G2939" i="6"/>
  <c r="G2531" i="6"/>
  <c r="G2483" i="6"/>
  <c r="G2171" i="6"/>
  <c r="G2123" i="6"/>
  <c r="G2027" i="6"/>
  <c r="G1931" i="6"/>
  <c r="G1811" i="6"/>
  <c r="G1715" i="6"/>
  <c r="G1571" i="6"/>
  <c r="G3251" i="6"/>
  <c r="G2915" i="6"/>
  <c r="G2603" i="6"/>
  <c r="G2507" i="6"/>
  <c r="G2387" i="6"/>
  <c r="G2339" i="6"/>
  <c r="G2099" i="6"/>
  <c r="G2003" i="6"/>
  <c r="G1907" i="6"/>
  <c r="G1859" i="6"/>
  <c r="G1787" i="6"/>
  <c r="G1691" i="6"/>
  <c r="G1643" i="6"/>
  <c r="G1619" i="6"/>
  <c r="G1499" i="6"/>
  <c r="G1475" i="6"/>
  <c r="G1403" i="6"/>
  <c r="G1379" i="6"/>
  <c r="G1331" i="6"/>
  <c r="G1259" i="6"/>
  <c r="G1163" i="6"/>
  <c r="G1067" i="6"/>
  <c r="G899" i="6"/>
  <c r="G851" i="6"/>
  <c r="G803" i="6"/>
  <c r="G515" i="6"/>
  <c r="G491" i="6"/>
  <c r="G467" i="6"/>
  <c r="G275" i="6"/>
  <c r="G179" i="6"/>
  <c r="G299" i="6"/>
  <c r="G227" i="6"/>
  <c r="G155" i="6"/>
  <c r="G107" i="6"/>
  <c r="G83" i="6"/>
  <c r="G323" i="6"/>
  <c r="G1355" i="6"/>
  <c r="G1139" i="6"/>
  <c r="G1043" i="6"/>
  <c r="G1019" i="6"/>
  <c r="G995" i="6"/>
  <c r="G779" i="6"/>
  <c r="G731" i="6"/>
  <c r="G707" i="6"/>
  <c r="G683" i="6"/>
  <c r="G635" i="6"/>
  <c r="G611" i="6"/>
  <c r="G587" i="6"/>
  <c r="G539" i="6"/>
  <c r="G443" i="6"/>
  <c r="G131" i="6"/>
  <c r="G1307" i="6"/>
  <c r="G1283" i="6"/>
  <c r="G1235" i="6"/>
  <c r="G1211" i="6"/>
  <c r="G1115" i="6"/>
  <c r="G971" i="6"/>
  <c r="G923" i="6"/>
  <c r="G827" i="6"/>
  <c r="G755" i="6"/>
  <c r="G659" i="6"/>
  <c r="G563" i="6"/>
  <c r="G419" i="6"/>
  <c r="G251" i="6"/>
  <c r="G203" i="6"/>
  <c r="G1187" i="6"/>
  <c r="G1091" i="6"/>
  <c r="G947" i="6"/>
  <c r="G875" i="6"/>
  <c r="G395" i="6"/>
  <c r="G371" i="6"/>
  <c r="G347" i="6"/>
  <c r="E559" i="6" a="1"/>
  <c r="E559" i="6" s="1"/>
  <c r="F559" i="6" s="1"/>
  <c r="F846" i="6"/>
  <c r="F5838" i="6"/>
  <c r="F2454" i="6"/>
  <c r="F5934" i="6"/>
  <c r="F990" i="6"/>
  <c r="F2958" i="6"/>
  <c r="H589" i="6" a="1"/>
  <c r="H589" i="6" s="1"/>
  <c r="I589" i="6" s="1"/>
  <c r="J589" i="6" s="1"/>
  <c r="I1309" i="6"/>
  <c r="J1309" i="6" s="1"/>
  <c r="H613" i="6" a="1"/>
  <c r="H613" i="6" s="1"/>
  <c r="I613" i="6" s="1"/>
  <c r="J613" i="6" s="1"/>
  <c r="H1213" i="6" a="1"/>
  <c r="H1213" i="6" s="1"/>
  <c r="I1213" i="6" s="1"/>
  <c r="J1213" i="6" s="1"/>
  <c r="H661" i="6" a="1"/>
  <c r="H661" i="6" s="1"/>
  <c r="I661" i="6" s="1"/>
  <c r="J661" i="6" s="1"/>
  <c r="I1093" i="6"/>
  <c r="J1093" i="6" s="1"/>
  <c r="H301" i="6" a="1"/>
  <c r="H301" i="6" s="1"/>
  <c r="I301" i="6" s="1"/>
  <c r="J301" i="6" s="1"/>
  <c r="H565" i="6" a="1"/>
  <c r="H565" i="6" s="1"/>
  <c r="I565" i="6" s="1"/>
  <c r="J565" i="6" s="1"/>
  <c r="H997" i="6" a="1"/>
  <c r="H997" i="6" s="1"/>
  <c r="I997" i="6" s="1"/>
  <c r="J997" i="6" s="1"/>
  <c r="H1261" i="6" a="1"/>
  <c r="H1261" i="6" s="1"/>
  <c r="I1261" i="6" s="1"/>
  <c r="J1261" i="6" s="1"/>
  <c r="H1477" i="6" a="1"/>
  <c r="H1477" i="6" s="1"/>
  <c r="I1477" i="6" s="1"/>
  <c r="J1477" i="6" s="1"/>
  <c r="H2149" i="6" a="1"/>
  <c r="H2149" i="6" s="1"/>
  <c r="I2149" i="6" s="1"/>
  <c r="J2149" i="6" s="1"/>
  <c r="H2269" i="6" a="1"/>
  <c r="H2269" i="6" s="1"/>
  <c r="I2269" i="6" s="1"/>
  <c r="J2269" i="6" s="1"/>
  <c r="H2533" i="6" a="1"/>
  <c r="H2533" i="6" s="1"/>
  <c r="I2533" i="6" s="1"/>
  <c r="J2533" i="6" s="1"/>
  <c r="I1909" i="6"/>
  <c r="J1909" i="6" s="1"/>
  <c r="I2485" i="6"/>
  <c r="J2485" i="6" s="1"/>
  <c r="I1933" i="6"/>
  <c r="J1933" i="6" s="1"/>
  <c r="I2461" i="6"/>
  <c r="J2461" i="6" s="1"/>
  <c r="I1957" i="6"/>
  <c r="J1957" i="6" s="1"/>
  <c r="I2437" i="6"/>
  <c r="J2437" i="6" s="1"/>
  <c r="I2989" i="6"/>
  <c r="J2989" i="6" s="1"/>
  <c r="H2869" i="6" a="1"/>
  <c r="H2869" i="6" s="1"/>
  <c r="I2869" i="6" s="1"/>
  <c r="J2869" i="6" s="1"/>
  <c r="I3661" i="6"/>
  <c r="J3661" i="6" s="1"/>
  <c r="H2581" i="6" a="1"/>
  <c r="H2581" i="6" s="1"/>
  <c r="I2581" i="6" s="1"/>
  <c r="J2581" i="6" s="1"/>
  <c r="I3061" i="6"/>
  <c r="J3061" i="6" s="1"/>
  <c r="I3373" i="6"/>
  <c r="J3373" i="6" s="1"/>
  <c r="I3469" i="6"/>
  <c r="J3469" i="6" s="1"/>
  <c r="I3781" i="6"/>
  <c r="J3781" i="6" s="1"/>
  <c r="I2893" i="6"/>
  <c r="J2893" i="6" s="1"/>
  <c r="I3853" i="6"/>
  <c r="J3853" i="6" s="1"/>
  <c r="H4069" i="6" a="1"/>
  <c r="H4069" i="6" s="1"/>
  <c r="I4069" i="6" s="1"/>
  <c r="J4069" i="6" s="1"/>
  <c r="H4477" i="6" a="1"/>
  <c r="H4477" i="6" s="1"/>
  <c r="I4477" i="6" s="1"/>
  <c r="J4477" i="6" s="1"/>
  <c r="H4717" i="6" a="1"/>
  <c r="H4717" i="6" s="1"/>
  <c r="I4717" i="6" s="1"/>
  <c r="J4717" i="6" s="1"/>
  <c r="I5029" i="6"/>
  <c r="J5029" i="6" s="1"/>
  <c r="I3997" i="6"/>
  <c r="J3997" i="6" s="1"/>
  <c r="H4405" i="6" a="1"/>
  <c r="H4405" i="6" s="1"/>
  <c r="I4405" i="6" s="1"/>
  <c r="J4405" i="6" s="1"/>
  <c r="H5221" i="6" a="1"/>
  <c r="H5221" i="6" s="1"/>
  <c r="I5221" i="6" s="1"/>
  <c r="J5221" i="6" s="1"/>
  <c r="H4357" i="6" a="1"/>
  <c r="H4357" i="6" s="1"/>
  <c r="I4357" i="6" s="1"/>
  <c r="J4357" i="6" s="1"/>
  <c r="H4693" i="6" a="1"/>
  <c r="H4693" i="6" s="1"/>
  <c r="I4693" i="6" s="1"/>
  <c r="J4693" i="6" s="1"/>
  <c r="H5125" i="6" a="1"/>
  <c r="H5125" i="6" s="1"/>
  <c r="I5125" i="6" s="1"/>
  <c r="J5125" i="6" s="1"/>
  <c r="H4453" i="6" a="1"/>
  <c r="H4453" i="6" s="1"/>
  <c r="I4453" i="6" s="1"/>
  <c r="J4453" i="6" s="1"/>
  <c r="I5005" i="6"/>
  <c r="J5005" i="6" s="1"/>
  <c r="H5749" i="6" a="1"/>
  <c r="H5749" i="6" s="1"/>
  <c r="I5749" i="6" s="1"/>
  <c r="J5749" i="6" s="1"/>
  <c r="H5605" i="6" a="1"/>
  <c r="H5605" i="6" s="1"/>
  <c r="I5605" i="6" s="1"/>
  <c r="J5605" i="6" s="1"/>
  <c r="H5917" i="6" a="1"/>
  <c r="H5917" i="6" s="1"/>
  <c r="I5917" i="6" s="1"/>
  <c r="J5917" i="6" s="1"/>
  <c r="H5629" i="6" a="1"/>
  <c r="H5629" i="6" s="1"/>
  <c r="I5629" i="6" s="1"/>
  <c r="J5629" i="6" s="1"/>
  <c r="H5725" i="6" a="1"/>
  <c r="H5725" i="6" s="1"/>
  <c r="I5725" i="6" s="1"/>
  <c r="J5725" i="6" s="1"/>
  <c r="H6349" i="6" a="1"/>
  <c r="H6349" i="6" s="1"/>
  <c r="I6349" i="6" s="1"/>
  <c r="J6349" i="6" s="1"/>
  <c r="H6397" i="6" a="1"/>
  <c r="H6397" i="6" s="1"/>
  <c r="I6397" i="6" s="1"/>
  <c r="J6397" i="6" s="1"/>
  <c r="H6589" i="6" a="1"/>
  <c r="H6589" i="6" s="1"/>
  <c r="I6589" i="6" s="1"/>
  <c r="J6589" i="6" s="1"/>
  <c r="H6637" i="6" a="1"/>
  <c r="H6637" i="6" s="1"/>
  <c r="I6637" i="6" s="1"/>
  <c r="J6637" i="6" s="1"/>
  <c r="H6493" i="6" a="1"/>
  <c r="H6493" i="6" s="1"/>
  <c r="I6493" i="6" s="1"/>
  <c r="J6493" i="6" s="1"/>
  <c r="H6757" i="6" a="1"/>
  <c r="H6757" i="6" s="1"/>
  <c r="I6757" i="6" s="1"/>
  <c r="J6757" i="6" s="1"/>
  <c r="H6925" i="6" a="1"/>
  <c r="H6925" i="6" s="1"/>
  <c r="I6925" i="6" s="1"/>
  <c r="J6925" i="6" s="1"/>
  <c r="I7525" i="6"/>
  <c r="J7525" i="6" s="1"/>
  <c r="H7789" i="6" a="1"/>
  <c r="H7789" i="6" s="1"/>
  <c r="I7789" i="6" s="1"/>
  <c r="J7789" i="6" s="1"/>
  <c r="H7885" i="6" a="1"/>
  <c r="H7885" i="6" s="1"/>
  <c r="I7885" i="6" s="1"/>
  <c r="J7885" i="6" s="1"/>
  <c r="H7597" i="6" a="1"/>
  <c r="H7597" i="6" s="1"/>
  <c r="I7597" i="6" s="1"/>
  <c r="J7597" i="6" s="1"/>
  <c r="E77" i="6" a="1"/>
  <c r="E77" i="6" s="1"/>
  <c r="F78" i="6" s="1"/>
  <c r="F5910" i="6"/>
  <c r="I228" i="6"/>
  <c r="J228" i="6" s="1"/>
  <c r="F342" i="6"/>
  <c r="F7014" i="6"/>
  <c r="F7926" i="6"/>
  <c r="H491" i="6" a="1"/>
  <c r="H491" i="6" s="1"/>
  <c r="H1331" i="6" a="1"/>
  <c r="H1331" i="6" s="1"/>
  <c r="I1331" i="6" s="1"/>
  <c r="J1331" i="6" s="1"/>
  <c r="H611" i="6" a="1"/>
  <c r="H611" i="6" s="1"/>
  <c r="H851" i="6" a="1"/>
  <c r="H851" i="6" s="1"/>
  <c r="I851" i="6" s="1"/>
  <c r="J851" i="6" s="1"/>
  <c r="H83" i="6" a="1"/>
  <c r="H83" i="6" s="1"/>
  <c r="H707" i="6" a="1"/>
  <c r="H707" i="6" s="1"/>
  <c r="I707" i="6" s="1"/>
  <c r="J707" i="6" s="1"/>
  <c r="H1307" i="6" a="1"/>
  <c r="H1307" i="6" s="1"/>
  <c r="I1307" i="6" s="1"/>
  <c r="J1307" i="6" s="1"/>
  <c r="H2051" i="6" a="1"/>
  <c r="H2051" i="6" s="1"/>
  <c r="I2051" i="6" s="1"/>
  <c r="J2051" i="6" s="1"/>
  <c r="H2267" i="6" a="1"/>
  <c r="H2267" i="6" s="1"/>
  <c r="H2411" i="6" a="1"/>
  <c r="H2411" i="6" s="1"/>
  <c r="I2411" i="6" s="1"/>
  <c r="J2411" i="6" s="1"/>
  <c r="H2771" i="6" a="1"/>
  <c r="H2771" i="6" s="1"/>
  <c r="H1979" i="6" a="1"/>
  <c r="H1979" i="6" s="1"/>
  <c r="I1979" i="6" s="1"/>
  <c r="J1979" i="6" s="1"/>
  <c r="H2435" i="6" a="1"/>
  <c r="H2435" i="6" s="1"/>
  <c r="I2435" i="6" s="1"/>
  <c r="J2435" i="6" s="1"/>
  <c r="H1859" i="6" a="1"/>
  <c r="H1859" i="6" s="1"/>
  <c r="I1859" i="6" s="1"/>
  <c r="J1859" i="6" s="1"/>
  <c r="H2171" i="6" a="1"/>
  <c r="H2171" i="6" s="1"/>
  <c r="H1595" i="6" a="1"/>
  <c r="H1595" i="6" s="1"/>
  <c r="H2027" i="6" a="1"/>
  <c r="H2027" i="6" s="1"/>
  <c r="I2027" i="6" s="1"/>
  <c r="J2027" i="6" s="1"/>
  <c r="H2819" i="6" a="1"/>
  <c r="H2819" i="6" s="1"/>
  <c r="H3611" i="6" a="1"/>
  <c r="H3611" i="6" s="1"/>
  <c r="I3611" i="6" s="1"/>
  <c r="J3611" i="6" s="1"/>
  <c r="H2843" i="6" a="1"/>
  <c r="H2843" i="6" s="1"/>
  <c r="H3275" i="6" a="1"/>
  <c r="H3275" i="6" s="1"/>
  <c r="H3827" i="6" a="1"/>
  <c r="H3827" i="6" s="1"/>
  <c r="I3827" i="6" s="1"/>
  <c r="J3827" i="6" s="1"/>
  <c r="H2747" i="6" a="1"/>
  <c r="H2747" i="6" s="1"/>
  <c r="H3059" i="6" a="1"/>
  <c r="H3059" i="6" s="1"/>
  <c r="I3059" i="6" s="1"/>
  <c r="J3059" i="6" s="1"/>
  <c r="H3467" i="6" a="1"/>
  <c r="H3467" i="6" s="1"/>
  <c r="I3467" i="6" s="1"/>
  <c r="J3467" i="6" s="1"/>
  <c r="H3995" i="6" a="1"/>
  <c r="H3995" i="6" s="1"/>
  <c r="I3995" i="6" s="1"/>
  <c r="J3995" i="6" s="1"/>
  <c r="H2723" i="6" a="1"/>
  <c r="H2723" i="6" s="1"/>
  <c r="H3443" i="6" a="1"/>
  <c r="H3443" i="6" s="1"/>
  <c r="I3443" i="6" s="1"/>
  <c r="J3443" i="6" s="1"/>
  <c r="H3779" i="6" a="1"/>
  <c r="H3779" i="6" s="1"/>
  <c r="I3779" i="6" s="1"/>
  <c r="J3779" i="6" s="1"/>
  <c r="H4043" i="6" a="1"/>
  <c r="H4043" i="6" s="1"/>
  <c r="I4043" i="6" s="1"/>
  <c r="J4043" i="6" s="1"/>
  <c r="H4619" i="6" a="1"/>
  <c r="H4619" i="6" s="1"/>
  <c r="H4811" i="6" a="1"/>
  <c r="H4811" i="6" s="1"/>
  <c r="H3875" i="6" a="1"/>
  <c r="H3875" i="6" s="1"/>
  <c r="I3875" i="6" s="1"/>
  <c r="J3875" i="6" s="1"/>
  <c r="H4307" i="6" a="1"/>
  <c r="H4307" i="6" s="1"/>
  <c r="I4307" i="6" s="1"/>
  <c r="J4307" i="6" s="1"/>
  <c r="H4547" i="6" a="1"/>
  <c r="H4547" i="6" s="1"/>
  <c r="H4931" i="6" a="1"/>
  <c r="H4931" i="6" s="1"/>
  <c r="I4931" i="6" s="1"/>
  <c r="J4931" i="6" s="1"/>
  <c r="H4139" i="6" a="1"/>
  <c r="H4139" i="6" s="1"/>
  <c r="I4139" i="6" s="1"/>
  <c r="J4139" i="6" s="1"/>
  <c r="H4643" i="6" a="1"/>
  <c r="H4643" i="6" s="1"/>
  <c r="H5051" i="6" a="1"/>
  <c r="H5051" i="6" s="1"/>
  <c r="I5051" i="6" s="1"/>
  <c r="J5051" i="6" s="1"/>
  <c r="H4355" i="6" a="1"/>
  <c r="H4355" i="6" s="1"/>
  <c r="I4355" i="6" s="1"/>
  <c r="J4355" i="6" s="1"/>
  <c r="H4523" i="6" a="1"/>
  <c r="H4523" i="6" s="1"/>
  <c r="H5075" i="6" a="1"/>
  <c r="H5075" i="6" s="1"/>
  <c r="I5075" i="6" s="1"/>
  <c r="J5075" i="6" s="1"/>
  <c r="H5867" i="6" a="1"/>
  <c r="H5867" i="6" s="1"/>
  <c r="H6203" i="6" a="1"/>
  <c r="H6203" i="6" s="1"/>
  <c r="H6299" i="6" a="1"/>
  <c r="H6299" i="6" s="1"/>
  <c r="H6515" i="6" a="1"/>
  <c r="H6515" i="6" s="1"/>
  <c r="H8291" i="6" a="1"/>
  <c r="H8291" i="6" s="1"/>
  <c r="E392" i="6" a="1"/>
  <c r="E392" i="6" s="1"/>
  <c r="F392" i="6" s="1"/>
  <c r="E1136" i="6" a="1"/>
  <c r="E1136" i="6" s="1"/>
  <c r="F1136" i="6" s="1"/>
  <c r="E3920" i="6" a="1"/>
  <c r="E3920" i="6" s="1"/>
  <c r="F3920" i="6" s="1"/>
  <c r="E4208" i="6" a="1"/>
  <c r="E4208" i="6" s="1"/>
  <c r="F4208" i="6" s="1"/>
  <c r="E4664" i="6" a="1"/>
  <c r="E4664" i="6" s="1"/>
  <c r="F4664" i="6" s="1"/>
  <c r="E5744" i="6" a="1"/>
  <c r="E5744" i="6" s="1"/>
  <c r="F5744" i="6" s="1"/>
  <c r="E6008" i="6" a="1"/>
  <c r="E6008" i="6" s="1"/>
  <c r="F6008" i="6" s="1"/>
  <c r="E6152" i="6" a="1"/>
  <c r="E6152" i="6" s="1"/>
  <c r="F6152" i="6" s="1"/>
  <c r="E6944" i="6" a="1"/>
  <c r="E6944" i="6" s="1"/>
  <c r="E8000" i="6" a="1"/>
  <c r="E8000" i="6" s="1"/>
  <c r="F8000" i="6" s="1"/>
  <c r="G8413" i="6"/>
  <c r="G8293" i="6"/>
  <c r="G8221" i="6"/>
  <c r="G8125" i="6"/>
  <c r="G8029" i="6"/>
  <c r="G8389" i="6"/>
  <c r="G8365" i="6"/>
  <c r="G8269" i="6"/>
  <c r="G8245" i="6"/>
  <c r="G8149" i="6"/>
  <c r="G8053" i="6"/>
  <c r="G8341" i="6"/>
  <c r="G8197" i="6"/>
  <c r="G8101" i="6"/>
  <c r="G8005" i="6"/>
  <c r="G8077" i="6"/>
  <c r="G7693" i="6"/>
  <c r="G7621" i="6"/>
  <c r="G8173" i="6"/>
  <c r="G7909" i="6"/>
  <c r="G7861" i="6"/>
  <c r="G7813" i="6"/>
  <c r="G7789" i="6"/>
  <c r="G7765" i="6"/>
  <c r="G7597" i="6"/>
  <c r="G7549" i="6"/>
  <c r="G7525" i="6"/>
  <c r="G7501" i="6"/>
  <c r="G7453" i="6"/>
  <c r="G7981" i="6"/>
  <c r="G7933" i="6"/>
  <c r="G7837" i="6"/>
  <c r="G7741" i="6"/>
  <c r="G7645" i="6"/>
  <c r="G7477" i="6"/>
  <c r="G7429" i="6"/>
  <c r="G8317" i="6"/>
  <c r="G7573" i="6"/>
  <c r="G7357" i="6"/>
  <c r="G7309" i="6"/>
  <c r="G7261" i="6"/>
  <c r="G7213" i="6"/>
  <c r="G7165" i="6"/>
  <c r="G7117" i="6"/>
  <c r="G7069" i="6"/>
  <c r="G7021" i="6"/>
  <c r="G6973" i="6"/>
  <c r="G6901" i="6"/>
  <c r="G7957" i="6"/>
  <c r="G7405" i="6"/>
  <c r="G6877" i="6"/>
  <c r="G7885" i="6"/>
  <c r="G7717" i="6"/>
  <c r="G6925" i="6"/>
  <c r="G6829" i="6"/>
  <c r="G7285" i="6"/>
  <c r="G7093" i="6"/>
  <c r="G6949" i="6"/>
  <c r="G6709" i="6"/>
  <c r="G6613" i="6"/>
  <c r="G6541" i="6"/>
  <c r="G6421" i="6"/>
  <c r="G7669" i="6"/>
  <c r="G7237" i="6"/>
  <c r="G7045" i="6"/>
  <c r="G6853" i="6"/>
  <c r="G6781" i="6"/>
  <c r="G6685" i="6"/>
  <c r="G6589" i="6"/>
  <c r="G6565" i="6"/>
  <c r="G6517" i="6"/>
  <c r="G7381" i="6"/>
  <c r="G7333" i="6"/>
  <c r="G7141" i="6"/>
  <c r="G6733" i="6"/>
  <c r="G6637" i="6"/>
  <c r="G6445" i="6"/>
  <c r="G7189" i="6"/>
  <c r="G6493" i="6"/>
  <c r="G6997" i="6"/>
  <c r="G6805" i="6"/>
  <c r="G6757" i="6"/>
  <c r="G6397" i="6"/>
  <c r="G6349" i="6"/>
  <c r="G6661" i="6"/>
  <c r="G6469" i="6"/>
  <c r="G6253" i="6"/>
  <c r="G6109" i="6"/>
  <c r="G6301" i="6"/>
  <c r="G6157" i="6"/>
  <c r="G6037" i="6"/>
  <c r="G6325" i="6"/>
  <c r="G6277" i="6"/>
  <c r="G6229" i="6"/>
  <c r="G6205" i="6"/>
  <c r="G6181" i="6"/>
  <c r="G6133" i="6"/>
  <c r="G6061" i="6"/>
  <c r="G6373" i="6"/>
  <c r="G6085" i="6"/>
  <c r="G5989" i="6"/>
  <c r="G5965" i="6"/>
  <c r="G5893" i="6"/>
  <c r="G5773" i="6"/>
  <c r="G5677" i="6"/>
  <c r="G5653" i="6"/>
  <c r="G5605" i="6"/>
  <c r="G5557" i="6"/>
  <c r="G5509" i="6"/>
  <c r="G5461" i="6"/>
  <c r="G5341" i="6"/>
  <c r="G5293" i="6"/>
  <c r="G5869" i="6"/>
  <c r="G5821" i="6"/>
  <c r="G5749" i="6"/>
  <c r="G5413" i="6"/>
  <c r="G5845" i="6"/>
  <c r="G5725" i="6"/>
  <c r="G5629" i="6"/>
  <c r="G5581" i="6"/>
  <c r="G5533" i="6"/>
  <c r="G5485" i="6"/>
  <c r="G5365" i="6"/>
  <c r="G5317" i="6"/>
  <c r="G6013" i="6"/>
  <c r="G5941" i="6"/>
  <c r="G5917" i="6"/>
  <c r="G5797" i="6"/>
  <c r="G5701" i="6"/>
  <c r="G5437" i="6"/>
  <c r="G5389" i="6"/>
  <c r="G5221" i="6"/>
  <c r="G5101" i="6"/>
  <c r="G5005" i="6"/>
  <c r="G4741" i="6"/>
  <c r="G4693" i="6"/>
  <c r="G4645" i="6"/>
  <c r="G4597" i="6"/>
  <c r="G4405" i="6"/>
  <c r="G4357" i="6"/>
  <c r="G4261" i="6"/>
  <c r="G5245" i="6"/>
  <c r="G5149" i="6"/>
  <c r="G5077" i="6"/>
  <c r="G4981" i="6"/>
  <c r="G4885" i="6"/>
  <c r="G4837" i="6"/>
  <c r="G4549" i="6"/>
  <c r="G4501" i="6"/>
  <c r="G4333" i="6"/>
  <c r="G4237" i="6"/>
  <c r="G4141" i="6"/>
  <c r="G5173" i="6"/>
  <c r="G5053" i="6"/>
  <c r="G4957" i="6"/>
  <c r="G4765" i="6"/>
  <c r="G4717" i="6"/>
  <c r="G4669" i="6"/>
  <c r="G4621" i="6"/>
  <c r="G4573" i="6"/>
  <c r="G4477" i="6"/>
  <c r="G4429" i="6"/>
  <c r="G4309" i="6"/>
  <c r="G4213" i="6"/>
  <c r="G4117" i="6"/>
  <c r="G4069" i="6"/>
  <c r="G3997" i="6"/>
  <c r="G3901" i="6"/>
  <c r="G5269" i="6"/>
  <c r="G5197" i="6"/>
  <c r="G5125" i="6"/>
  <c r="G5029" i="6"/>
  <c r="G4933" i="6"/>
  <c r="G4909" i="6"/>
  <c r="G4861" i="6"/>
  <c r="G4813" i="6"/>
  <c r="G4789" i="6"/>
  <c r="G4525" i="6"/>
  <c r="G4453" i="6"/>
  <c r="G4381" i="6"/>
  <c r="G4285" i="6"/>
  <c r="G4189" i="6"/>
  <c r="G3973" i="6"/>
  <c r="G3877" i="6"/>
  <c r="G3949" i="6"/>
  <c r="G3805" i="6"/>
  <c r="G3709" i="6"/>
  <c r="G3613" i="6"/>
  <c r="G3517" i="6"/>
  <c r="G3205" i="6"/>
  <c r="G3181" i="6"/>
  <c r="G3133" i="6"/>
  <c r="G3085" i="6"/>
  <c r="G2941" i="6"/>
  <c r="G2821" i="6"/>
  <c r="G2797" i="6"/>
  <c r="G2773" i="6"/>
  <c r="G2653" i="6"/>
  <c r="G2605" i="6"/>
  <c r="G3925" i="6"/>
  <c r="G3781" i="6"/>
  <c r="G3685" i="6"/>
  <c r="G3589" i="6"/>
  <c r="G3493" i="6"/>
  <c r="G3469" i="6"/>
  <c r="G3445" i="6"/>
  <c r="G3277" i="6"/>
  <c r="G3061" i="6"/>
  <c r="G2749" i="6"/>
  <c r="G4165" i="6"/>
  <c r="G4093" i="6"/>
  <c r="G4045" i="6"/>
  <c r="G3853" i="6"/>
  <c r="G3757" i="6"/>
  <c r="G3661" i="6"/>
  <c r="G3565" i="6"/>
  <c r="G3109" i="6"/>
  <c r="G3037" i="6"/>
  <c r="G2965" i="6"/>
  <c r="G2893" i="6"/>
  <c r="G4021" i="6"/>
  <c r="G3829" i="6"/>
  <c r="G3733" i="6"/>
  <c r="G3637" i="6"/>
  <c r="G3541" i="6"/>
  <c r="G3421" i="6"/>
  <c r="G3397" i="6"/>
  <c r="G3373" i="6"/>
  <c r="G3349" i="6"/>
  <c r="G3325" i="6"/>
  <c r="G3253" i="6"/>
  <c r="G3013" i="6"/>
  <c r="G2869" i="6"/>
  <c r="G2677" i="6"/>
  <c r="G2533" i="6"/>
  <c r="G2437" i="6"/>
  <c r="G2389" i="6"/>
  <c r="G2341" i="6"/>
  <c r="G2317" i="6"/>
  <c r="G2293" i="6"/>
  <c r="G2269" i="6"/>
  <c r="G2245" i="6"/>
  <c r="G2221" i="6"/>
  <c r="G2197" i="6"/>
  <c r="G2173" i="6"/>
  <c r="G2053" i="6"/>
  <c r="G1957" i="6"/>
  <c r="G1789" i="6"/>
  <c r="G1693" i="6"/>
  <c r="G1621" i="6"/>
  <c r="G1525" i="6"/>
  <c r="G1501" i="6"/>
  <c r="G3301" i="6"/>
  <c r="G2917" i="6"/>
  <c r="G2845" i="6"/>
  <c r="G2725" i="6"/>
  <c r="G2581" i="6"/>
  <c r="G2509" i="6"/>
  <c r="G2413" i="6"/>
  <c r="G2149" i="6"/>
  <c r="G2029" i="6"/>
  <c r="G1933" i="6"/>
  <c r="G1837" i="6"/>
  <c r="G1765" i="6"/>
  <c r="G1477" i="6"/>
  <c r="G1453" i="6"/>
  <c r="G1429" i="6"/>
  <c r="G3229" i="6"/>
  <c r="G3157" i="6"/>
  <c r="G2629" i="6"/>
  <c r="G2557" i="6"/>
  <c r="G2485" i="6"/>
  <c r="G2461" i="6"/>
  <c r="G2365" i="6"/>
  <c r="G2101" i="6"/>
  <c r="G2005" i="6"/>
  <c r="G1909" i="6"/>
  <c r="G1861" i="6"/>
  <c r="G1741" i="6"/>
  <c r="G1597" i="6"/>
  <c r="G1573" i="6"/>
  <c r="G1549" i="6"/>
  <c r="G2989" i="6"/>
  <c r="G2701" i="6"/>
  <c r="G2125" i="6"/>
  <c r="G2077" i="6"/>
  <c r="G1981" i="6"/>
  <c r="G1885" i="6"/>
  <c r="G1813" i="6"/>
  <c r="G1717" i="6"/>
  <c r="G1669" i="6"/>
  <c r="G1645" i="6"/>
  <c r="G1405" i="6"/>
  <c r="G1357" i="6"/>
  <c r="G1285" i="6"/>
  <c r="G1213" i="6"/>
  <c r="G1069" i="6"/>
  <c r="G877" i="6"/>
  <c r="G853" i="6"/>
  <c r="G829" i="6"/>
  <c r="G757" i="6"/>
  <c r="G661" i="6"/>
  <c r="G493" i="6"/>
  <c r="G397" i="6"/>
  <c r="G277" i="6"/>
  <c r="G253" i="6"/>
  <c r="G229" i="6"/>
  <c r="G181" i="6"/>
  <c r="G157" i="6"/>
  <c r="G85" i="6"/>
  <c r="G1333" i="6"/>
  <c r="G1189" i="6"/>
  <c r="G925" i="6"/>
  <c r="G901" i="6"/>
  <c r="G733" i="6"/>
  <c r="G541" i="6"/>
  <c r="G445" i="6"/>
  <c r="G301" i="6"/>
  <c r="G133" i="6"/>
  <c r="G109" i="6"/>
  <c r="G1261" i="6"/>
  <c r="G1237" i="6"/>
  <c r="G1165" i="6"/>
  <c r="G1045" i="6"/>
  <c r="G1021" i="6"/>
  <c r="G997" i="6"/>
  <c r="G805" i="6"/>
  <c r="G709" i="6"/>
  <c r="G589" i="6"/>
  <c r="G565" i="6"/>
  <c r="G469" i="6"/>
  <c r="G421" i="6"/>
  <c r="G373" i="6"/>
  <c r="G325" i="6"/>
  <c r="G613" i="6"/>
  <c r="G205" i="6"/>
  <c r="G1381" i="6"/>
  <c r="G1309" i="6"/>
  <c r="G1141" i="6"/>
  <c r="G1117" i="6"/>
  <c r="G1093" i="6"/>
  <c r="G973" i="6"/>
  <c r="G949" i="6"/>
  <c r="G781" i="6"/>
  <c r="G685" i="6"/>
  <c r="G637" i="6"/>
  <c r="G517" i="6"/>
  <c r="G349" i="6"/>
  <c r="C12" i="6"/>
  <c r="I12" i="6" s="1"/>
  <c r="J12" i="6" s="1"/>
  <c r="C8412" i="6"/>
  <c r="C8292" i="6"/>
  <c r="C8244" i="6"/>
  <c r="C8148" i="6"/>
  <c r="C8052" i="6"/>
  <c r="C8388" i="6"/>
  <c r="C8316" i="6"/>
  <c r="C8268" i="6"/>
  <c r="C8172" i="6"/>
  <c r="C8076" i="6"/>
  <c r="C8364" i="6"/>
  <c r="C8220" i="6"/>
  <c r="C8124" i="6"/>
  <c r="C8028" i="6"/>
  <c r="C8100" i="6"/>
  <c r="C7980" i="6"/>
  <c r="C7740" i="6"/>
  <c r="C7692" i="6"/>
  <c r="C7596" i="6"/>
  <c r="C7572" i="6"/>
  <c r="C8196" i="6"/>
  <c r="C7908" i="6"/>
  <c r="C7860" i="6"/>
  <c r="C7812" i="6"/>
  <c r="C7788" i="6"/>
  <c r="C7764" i="6"/>
  <c r="C7476" i="6"/>
  <c r="C8004" i="6"/>
  <c r="C7932" i="6"/>
  <c r="C7884" i="6"/>
  <c r="C7836" i="6"/>
  <c r="C7620" i="6"/>
  <c r="C7548" i="6"/>
  <c r="C7524" i="6"/>
  <c r="C7500" i="6"/>
  <c r="C7452" i="6"/>
  <c r="C7716" i="6"/>
  <c r="C7644" i="6"/>
  <c r="C7380" i="6"/>
  <c r="C7332" i="6"/>
  <c r="C7284" i="6"/>
  <c r="C7236" i="6"/>
  <c r="C7188" i="6"/>
  <c r="C7140" i="6"/>
  <c r="C7092" i="6"/>
  <c r="C7044" i="6"/>
  <c r="C6996" i="6"/>
  <c r="C6924" i="6"/>
  <c r="C7404" i="6"/>
  <c r="C6900" i="6"/>
  <c r="C8340" i="6"/>
  <c r="C7668" i="6"/>
  <c r="C7428" i="6"/>
  <c r="C6948" i="6"/>
  <c r="C6852" i="6"/>
  <c r="C7356" i="6"/>
  <c r="C7164" i="6"/>
  <c r="C6972" i="6"/>
  <c r="C6876" i="6"/>
  <c r="C6732" i="6"/>
  <c r="C6636" i="6"/>
  <c r="C6540" i="6"/>
  <c r="C7308" i="6"/>
  <c r="C7116" i="6"/>
  <c r="C6708" i="6"/>
  <c r="C6612" i="6"/>
  <c r="C7260" i="6"/>
  <c r="C7956" i="6"/>
  <c r="C7212" i="6"/>
  <c r="C7020" i="6"/>
  <c r="C6828" i="6"/>
  <c r="C6756" i="6"/>
  <c r="C6660" i="6"/>
  <c r="C6420" i="6"/>
  <c r="C6468" i="6"/>
  <c r="C6780" i="6"/>
  <c r="C6492" i="6"/>
  <c r="C6444" i="6"/>
  <c r="C7068" i="6"/>
  <c r="C6804" i="6"/>
  <c r="C6684" i="6"/>
  <c r="C6564" i="6"/>
  <c r="C6396" i="6"/>
  <c r="C6588" i="6"/>
  <c r="C6516" i="6"/>
  <c r="C6324" i="6"/>
  <c r="C6180" i="6"/>
  <c r="C6108" i="6"/>
  <c r="C6084" i="6"/>
  <c r="C6036" i="6"/>
  <c r="C6372" i="6"/>
  <c r="C6132" i="6"/>
  <c r="C6060" i="6"/>
  <c r="C6348" i="6"/>
  <c r="C6252" i="6"/>
  <c r="C6228" i="6"/>
  <c r="C6204" i="6"/>
  <c r="C6300" i="6"/>
  <c r="C6276" i="6"/>
  <c r="C6156" i="6"/>
  <c r="C6012" i="6"/>
  <c r="C5988" i="6"/>
  <c r="C5940" i="6"/>
  <c r="C5868" i="6"/>
  <c r="C5796" i="6"/>
  <c r="C5700" i="6"/>
  <c r="C5652" i="6"/>
  <c r="C5580" i="6"/>
  <c r="C5532" i="6"/>
  <c r="C5484" i="6"/>
  <c r="C5364" i="6"/>
  <c r="C5316" i="6"/>
  <c r="C5268" i="6"/>
  <c r="C5844" i="6"/>
  <c r="C5772" i="6"/>
  <c r="C5676" i="6"/>
  <c r="C5628" i="6"/>
  <c r="C5436" i="6"/>
  <c r="C5388" i="6"/>
  <c r="C5916" i="6"/>
  <c r="C5748" i="6"/>
  <c r="C5604" i="6"/>
  <c r="C5556" i="6"/>
  <c r="C5508" i="6"/>
  <c r="C5460" i="6"/>
  <c r="C5340" i="6"/>
  <c r="C5292" i="6"/>
  <c r="C5964" i="6"/>
  <c r="C5892" i="6"/>
  <c r="C5820" i="6"/>
  <c r="C5724" i="6"/>
  <c r="C5412" i="6"/>
  <c r="C5220" i="6"/>
  <c r="C5076" i="6"/>
  <c r="C4980" i="6"/>
  <c r="C4812" i="6"/>
  <c r="C4548" i="6"/>
  <c r="C4500" i="6"/>
  <c r="C4404" i="6"/>
  <c r="C4380" i="6"/>
  <c r="C4332" i="6"/>
  <c r="C4236" i="6"/>
  <c r="C5148" i="6"/>
  <c r="C5052" i="6"/>
  <c r="C4956" i="6"/>
  <c r="C4908" i="6"/>
  <c r="C4860" i="6"/>
  <c r="C4764" i="6"/>
  <c r="C4716" i="6"/>
  <c r="C4668" i="6"/>
  <c r="C4620" i="6"/>
  <c r="C4572" i="6"/>
  <c r="C4476" i="6"/>
  <c r="C4308" i="6"/>
  <c r="C4212" i="6"/>
  <c r="C4116" i="6"/>
  <c r="C5244" i="6"/>
  <c r="C5172" i="6"/>
  <c r="C5028" i="6"/>
  <c r="C4932" i="6"/>
  <c r="C4524" i="6"/>
  <c r="C4428" i="6"/>
  <c r="C4284" i="6"/>
  <c r="C4188" i="6"/>
  <c r="C3972" i="6"/>
  <c r="C3876" i="6"/>
  <c r="C5196" i="6"/>
  <c r="C5124" i="6"/>
  <c r="C5100" i="6"/>
  <c r="C5004" i="6"/>
  <c r="C4884" i="6"/>
  <c r="C4836" i="6"/>
  <c r="C4788" i="6"/>
  <c r="C4740" i="6"/>
  <c r="C4692" i="6"/>
  <c r="C4644" i="6"/>
  <c r="C4596" i="6"/>
  <c r="C4452" i="6"/>
  <c r="C4356" i="6"/>
  <c r="C4260" i="6"/>
  <c r="C4164" i="6"/>
  <c r="C4044" i="6"/>
  <c r="C3948" i="6"/>
  <c r="C3852" i="6"/>
  <c r="C4092" i="6"/>
  <c r="C3924" i="6"/>
  <c r="C3780" i="6"/>
  <c r="C3684" i="6"/>
  <c r="C3588" i="6"/>
  <c r="C3492" i="6"/>
  <c r="C3468" i="6"/>
  <c r="C3276" i="6"/>
  <c r="C3252" i="6"/>
  <c r="C3060" i="6"/>
  <c r="C2988" i="6"/>
  <c r="C2964" i="6"/>
  <c r="C2700" i="6"/>
  <c r="C2676" i="6"/>
  <c r="C4140" i="6"/>
  <c r="C3900" i="6"/>
  <c r="C3756" i="6"/>
  <c r="C3660" i="6"/>
  <c r="C3564" i="6"/>
  <c r="C3420" i="6"/>
  <c r="C3396" i="6"/>
  <c r="C3372" i="6"/>
  <c r="C3348" i="6"/>
  <c r="C3324" i="6"/>
  <c r="C3300" i="6"/>
  <c r="C3132" i="6"/>
  <c r="C3084" i="6"/>
  <c r="C3036" i="6"/>
  <c r="C2940" i="6"/>
  <c r="C2916" i="6"/>
  <c r="C2796" i="6"/>
  <c r="C2772" i="6"/>
  <c r="C2652" i="6"/>
  <c r="C2580" i="6"/>
  <c r="C4020" i="6"/>
  <c r="C3828" i="6"/>
  <c r="C3732" i="6"/>
  <c r="C3636" i="6"/>
  <c r="C3540" i="6"/>
  <c r="C3444" i="6"/>
  <c r="C3228" i="6"/>
  <c r="C3204" i="6"/>
  <c r="C3156" i="6"/>
  <c r="C3012" i="6"/>
  <c r="C2868" i="6"/>
  <c r="C2844" i="6"/>
  <c r="C4068" i="6"/>
  <c r="C3996" i="6"/>
  <c r="C3804" i="6"/>
  <c r="C3708" i="6"/>
  <c r="C3612" i="6"/>
  <c r="C3516" i="6"/>
  <c r="C2820" i="6"/>
  <c r="C2748" i="6"/>
  <c r="C2724" i="6"/>
  <c r="C2628" i="6"/>
  <c r="C2508" i="6"/>
  <c r="C2484" i="6"/>
  <c r="C2124" i="6"/>
  <c r="C2028" i="6"/>
  <c r="C1932" i="6"/>
  <c r="C1788" i="6"/>
  <c r="C1692" i="6"/>
  <c r="C1572" i="6"/>
  <c r="C1404" i="6"/>
  <c r="C3108" i="6"/>
  <c r="C2556" i="6"/>
  <c r="C2388" i="6"/>
  <c r="C2364" i="6"/>
  <c r="C2340" i="6"/>
  <c r="C2316" i="6"/>
  <c r="C2292" i="6"/>
  <c r="C2268" i="6"/>
  <c r="C2244" i="6"/>
  <c r="C2220" i="6"/>
  <c r="C2196" i="6"/>
  <c r="C2148" i="6"/>
  <c r="C2100" i="6"/>
  <c r="C2004" i="6"/>
  <c r="C1908" i="6"/>
  <c r="C1860" i="6"/>
  <c r="C1764" i="6"/>
  <c r="C1668" i="6"/>
  <c r="C1644" i="6"/>
  <c r="C1620" i="6"/>
  <c r="C1596" i="6"/>
  <c r="C1500" i="6"/>
  <c r="C1476" i="6"/>
  <c r="C1428" i="6"/>
  <c r="C3180" i="6"/>
  <c r="C2604" i="6"/>
  <c r="C2436" i="6"/>
  <c r="C2076" i="6"/>
  <c r="C1980" i="6"/>
  <c r="C1884" i="6"/>
  <c r="C1836" i="6"/>
  <c r="C1740" i="6"/>
  <c r="C1548" i="6"/>
  <c r="C1524" i="6"/>
  <c r="C1452" i="6"/>
  <c r="C2892" i="6"/>
  <c r="C2532" i="6"/>
  <c r="C2460" i="6"/>
  <c r="C2412" i="6"/>
  <c r="C2172" i="6"/>
  <c r="C2052" i="6"/>
  <c r="C1956" i="6"/>
  <c r="C1812" i="6"/>
  <c r="C1716" i="6"/>
  <c r="C1308" i="6"/>
  <c r="C1236" i="6"/>
  <c r="C1212" i="6"/>
  <c r="C1116" i="6"/>
  <c r="C972" i="6"/>
  <c r="C924" i="6"/>
  <c r="C660" i="6"/>
  <c r="C420" i="6"/>
  <c r="C396" i="6"/>
  <c r="C252" i="6"/>
  <c r="C324" i="6"/>
  <c r="C204" i="6"/>
  <c r="C132" i="6"/>
  <c r="C1188" i="6"/>
  <c r="C1092" i="6"/>
  <c r="C948" i="6"/>
  <c r="C876" i="6"/>
  <c r="C804" i="6"/>
  <c r="C516" i="6"/>
  <c r="C492" i="6"/>
  <c r="C468" i="6"/>
  <c r="C372" i="6"/>
  <c r="C348" i="6"/>
  <c r="C300" i="6"/>
  <c r="C108" i="6"/>
  <c r="C1380" i="6"/>
  <c r="C1332" i="6"/>
  <c r="C1260" i="6"/>
  <c r="C1164" i="6"/>
  <c r="C1068" i="6"/>
  <c r="C900" i="6"/>
  <c r="C852" i="6"/>
  <c r="C780" i="6"/>
  <c r="C636" i="6"/>
  <c r="C612" i="6"/>
  <c r="C588" i="6"/>
  <c r="C540" i="6"/>
  <c r="C276" i="6"/>
  <c r="C228" i="6"/>
  <c r="C180" i="6"/>
  <c r="C156" i="6"/>
  <c r="C84" i="6"/>
  <c r="C1356" i="6"/>
  <c r="C1284" i="6"/>
  <c r="C1140" i="6"/>
  <c r="C1044" i="6"/>
  <c r="C1020" i="6"/>
  <c r="C996" i="6"/>
  <c r="C828" i="6"/>
  <c r="C756" i="6"/>
  <c r="C732" i="6"/>
  <c r="C708" i="6"/>
  <c r="C684" i="6"/>
  <c r="C564" i="6"/>
  <c r="C444" i="6"/>
  <c r="B8415" i="6"/>
  <c r="B8367" i="6"/>
  <c r="H8367" i="6" s="1" a="1"/>
  <c r="H8367" i="6" s="1"/>
  <c r="B8295" i="6"/>
  <c r="B8247" i="6"/>
  <c r="H8247" i="6" s="1" a="1"/>
  <c r="H8247" i="6" s="1"/>
  <c r="B8151" i="6"/>
  <c r="H8151" i="6" s="1" a="1"/>
  <c r="H8151" i="6" s="1"/>
  <c r="B8055" i="6"/>
  <c r="H8055" i="6" s="1" a="1"/>
  <c r="H8055" i="6" s="1"/>
  <c r="B7983" i="6"/>
  <c r="H7983" i="6" s="1" a="1"/>
  <c r="H7983" i="6" s="1"/>
  <c r="B8391" i="6"/>
  <c r="B8319" i="6"/>
  <c r="H8319" i="6" s="1" a="1"/>
  <c r="H8319" i="6" s="1"/>
  <c r="B8271" i="6"/>
  <c r="B8175" i="6"/>
  <c r="H8175" i="6" s="1" a="1"/>
  <c r="H8175" i="6" s="1"/>
  <c r="B8079" i="6"/>
  <c r="H8079" i="6" s="1" a="1"/>
  <c r="H8079" i="6" s="1"/>
  <c r="B8223" i="6"/>
  <c r="H8223" i="6" s="1" a="1"/>
  <c r="H8223" i="6" s="1"/>
  <c r="B8127" i="6"/>
  <c r="H8127" i="6" s="1" a="1"/>
  <c r="H8127" i="6" s="1"/>
  <c r="B8031" i="6"/>
  <c r="H8031" i="6" s="1" a="1"/>
  <c r="H8031" i="6" s="1"/>
  <c r="B8007" i="6"/>
  <c r="H8007" i="6" s="1" a="1"/>
  <c r="H8007" i="6" s="1"/>
  <c r="B7959" i="6"/>
  <c r="H7959" i="6" s="1" a="1"/>
  <c r="H7959" i="6" s="1"/>
  <c r="B7887" i="6"/>
  <c r="H7887" i="6" s="1" a="1"/>
  <c r="H7887" i="6" s="1"/>
  <c r="B7719" i="6"/>
  <c r="H7719" i="6" s="1" a="1"/>
  <c r="H7719" i="6" s="1"/>
  <c r="B7671" i="6"/>
  <c r="H7671" i="6" s="1" a="1"/>
  <c r="H7671" i="6" s="1"/>
  <c r="B7623" i="6"/>
  <c r="B7575" i="6"/>
  <c r="H7575" i="6" s="1" a="1"/>
  <c r="H7575" i="6" s="1"/>
  <c r="B7551" i="6"/>
  <c r="H7551" i="6" s="1" a="1"/>
  <c r="H7551" i="6" s="1"/>
  <c r="B7503" i="6"/>
  <c r="H7503" i="6" s="1" a="1"/>
  <c r="H7503" i="6" s="1"/>
  <c r="B7455" i="6"/>
  <c r="H7455" i="6" s="1" a="1"/>
  <c r="H7455" i="6" s="1"/>
  <c r="B8103" i="6"/>
  <c r="H8103" i="6" s="1" a="1"/>
  <c r="H8103" i="6" s="1"/>
  <c r="B7935" i="6"/>
  <c r="H7935" i="6" s="1" a="1"/>
  <c r="H7935" i="6" s="1"/>
  <c r="B7839" i="6"/>
  <c r="H7839" i="6" s="1" a="1"/>
  <c r="H7839" i="6" s="1"/>
  <c r="B7743" i="6"/>
  <c r="H7743" i="6" s="1" a="1"/>
  <c r="H7743" i="6" s="1"/>
  <c r="B7599" i="6"/>
  <c r="B8343" i="6"/>
  <c r="H8343" i="6" s="1" a="1"/>
  <c r="H8343" i="6" s="1"/>
  <c r="B7911" i="6"/>
  <c r="H7911" i="6" s="1" a="1"/>
  <c r="H7911" i="6" s="1"/>
  <c r="B7863" i="6"/>
  <c r="H7863" i="6" s="1" a="1"/>
  <c r="H7863" i="6" s="1"/>
  <c r="B7815" i="6"/>
  <c r="H7815" i="6" s="1" a="1"/>
  <c r="H7815" i="6" s="1"/>
  <c r="B7791" i="6"/>
  <c r="H7791" i="6" s="1" a="1"/>
  <c r="H7791" i="6" s="1"/>
  <c r="B7767" i="6"/>
  <c r="H7767" i="6" s="1" a="1"/>
  <c r="H7767" i="6" s="1"/>
  <c r="B7647" i="6"/>
  <c r="B7527" i="6"/>
  <c r="H7527" i="6" s="1" a="1"/>
  <c r="H7527" i="6" s="1"/>
  <c r="B6879" i="6"/>
  <c r="H6879" i="6" s="1" a="1"/>
  <c r="H6879" i="6" s="1"/>
  <c r="B7695" i="6"/>
  <c r="H7695" i="6" s="1" a="1"/>
  <c r="H7695" i="6" s="1"/>
  <c r="B7407" i="6"/>
  <c r="H7407" i="6" s="1" a="1"/>
  <c r="H7407" i="6" s="1"/>
  <c r="B7383" i="6"/>
  <c r="H7383" i="6" s="1" a="1"/>
  <c r="H7383" i="6" s="1"/>
  <c r="B7335" i="6"/>
  <c r="H7335" i="6" s="1" a="1"/>
  <c r="H7335" i="6" s="1"/>
  <c r="B7287" i="6"/>
  <c r="H7287" i="6" s="1" a="1"/>
  <c r="H7287" i="6" s="1"/>
  <c r="B7239" i="6"/>
  <c r="H7239" i="6" s="1" a="1"/>
  <c r="H7239" i="6" s="1"/>
  <c r="B7191" i="6"/>
  <c r="H7191" i="6" s="1" a="1"/>
  <c r="H7191" i="6" s="1"/>
  <c r="B7143" i="6"/>
  <c r="H7143" i="6" s="1" a="1"/>
  <c r="H7143" i="6" s="1"/>
  <c r="B7095" i="6"/>
  <c r="H7095" i="6" s="1" a="1"/>
  <c r="H7095" i="6" s="1"/>
  <c r="B7047" i="6"/>
  <c r="H7047" i="6" s="1" a="1"/>
  <c r="H7047" i="6" s="1"/>
  <c r="B6999" i="6"/>
  <c r="H6999" i="6" s="1" a="1"/>
  <c r="H6999" i="6" s="1"/>
  <c r="B6951" i="6"/>
  <c r="H6951" i="6" s="1" a="1"/>
  <c r="H6951" i="6" s="1"/>
  <c r="B6855" i="6"/>
  <c r="H6855" i="6" s="1" a="1"/>
  <c r="H6855" i="6" s="1"/>
  <c r="B8199" i="6"/>
  <c r="H8199" i="6" s="1" a="1"/>
  <c r="H8199" i="6" s="1"/>
  <c r="B7431" i="6"/>
  <c r="H7431" i="6" s="1" a="1"/>
  <c r="H7431" i="6" s="1"/>
  <c r="B7359" i="6"/>
  <c r="H7359" i="6" s="1" a="1"/>
  <c r="H7359" i="6" s="1"/>
  <c r="B7311" i="6"/>
  <c r="H7311" i="6" s="1" a="1"/>
  <c r="H7311" i="6" s="1"/>
  <c r="B7263" i="6"/>
  <c r="H7263" i="6" s="1" a="1"/>
  <c r="H7263" i="6" s="1"/>
  <c r="B7215" i="6"/>
  <c r="H7215" i="6" s="1" a="1"/>
  <c r="H7215" i="6" s="1"/>
  <c r="B7167" i="6"/>
  <c r="H7167" i="6" s="1" a="1"/>
  <c r="H7167" i="6" s="1"/>
  <c r="B7119" i="6"/>
  <c r="H7119" i="6" s="1" a="1"/>
  <c r="H7119" i="6" s="1"/>
  <c r="B7071" i="6"/>
  <c r="H7071" i="6" s="1" a="1"/>
  <c r="H7071" i="6" s="1"/>
  <c r="B7023" i="6"/>
  <c r="H7023" i="6" s="1" a="1"/>
  <c r="H7023" i="6" s="1"/>
  <c r="B6975" i="6"/>
  <c r="H6975" i="6" s="1" a="1"/>
  <c r="H6975" i="6" s="1"/>
  <c r="B6903" i="6"/>
  <c r="H6903" i="6" s="1" a="1"/>
  <c r="H6903" i="6" s="1"/>
  <c r="B6807" i="6"/>
  <c r="H6807" i="6" s="1" a="1"/>
  <c r="H6807" i="6" s="1"/>
  <c r="B6831" i="6"/>
  <c r="H6831" i="6" s="1" a="1"/>
  <c r="H6831" i="6" s="1"/>
  <c r="B6783" i="6"/>
  <c r="H6783" i="6" s="1" a="1"/>
  <c r="H6783" i="6" s="1"/>
  <c r="B6687" i="6"/>
  <c r="H6687" i="6" s="1" a="1"/>
  <c r="H6687" i="6" s="1"/>
  <c r="B6591" i="6"/>
  <c r="H6591" i="6" s="1" a="1"/>
  <c r="H6591" i="6" s="1"/>
  <c r="B6567" i="6"/>
  <c r="B6519" i="6"/>
  <c r="B6495" i="6"/>
  <c r="H6495" i="6" s="1" a="1"/>
  <c r="H6495" i="6" s="1"/>
  <c r="B6471" i="6"/>
  <c r="H6471" i="6" s="1" a="1"/>
  <c r="H6471" i="6" s="1"/>
  <c r="B6447" i="6"/>
  <c r="B6927" i="6"/>
  <c r="H6927" i="6" s="1" a="1"/>
  <c r="H6927" i="6" s="1"/>
  <c r="B6759" i="6"/>
  <c r="H6759" i="6" s="1" a="1"/>
  <c r="H6759" i="6" s="1"/>
  <c r="B6663" i="6"/>
  <c r="H6663" i="6" s="1" a="1"/>
  <c r="H6663" i="6" s="1"/>
  <c r="B6423" i="6"/>
  <c r="B7479" i="6"/>
  <c r="H7479" i="6" s="1" a="1"/>
  <c r="H7479" i="6" s="1"/>
  <c r="B6711" i="6"/>
  <c r="H6711" i="6" s="1" a="1"/>
  <c r="H6711" i="6" s="1"/>
  <c r="B6615" i="6"/>
  <c r="H6615" i="6" s="1" a="1"/>
  <c r="H6615" i="6" s="1"/>
  <c r="B6543" i="6"/>
  <c r="B6399" i="6"/>
  <c r="H6399" i="6" s="1" a="1"/>
  <c r="H6399" i="6" s="1"/>
  <c r="B6639" i="6"/>
  <c r="H6639" i="6" s="1" a="1"/>
  <c r="H6639" i="6" s="1"/>
  <c r="B6735" i="6"/>
  <c r="H6735" i="6" s="1" a="1"/>
  <c r="H6735" i="6" s="1"/>
  <c r="B6351" i="6"/>
  <c r="H6351" i="6" s="1" a="1"/>
  <c r="H6351" i="6" s="1"/>
  <c r="B6135" i="6"/>
  <c r="H6135" i="6" s="1" a="1"/>
  <c r="H6135" i="6" s="1"/>
  <c r="B6039" i="6"/>
  <c r="H6039" i="6" s="1" a="1"/>
  <c r="H6039" i="6" s="1"/>
  <c r="B6375" i="6"/>
  <c r="H6375" i="6" s="1" a="1"/>
  <c r="H6375" i="6" s="1"/>
  <c r="B6303" i="6"/>
  <c r="B6279" i="6"/>
  <c r="B6231" i="6"/>
  <c r="B6183" i="6"/>
  <c r="H6183" i="6" s="1" a="1"/>
  <c r="H6183" i="6" s="1"/>
  <c r="B6063" i="6"/>
  <c r="H6063" i="6" s="1" a="1"/>
  <c r="H6063" i="6" s="1"/>
  <c r="B6207" i="6"/>
  <c r="B6111" i="6"/>
  <c r="H6111" i="6" s="1" a="1"/>
  <c r="H6111" i="6" s="1"/>
  <c r="B6327" i="6"/>
  <c r="B6255" i="6"/>
  <c r="H6255" i="6" s="1" a="1"/>
  <c r="H6255" i="6" s="1"/>
  <c r="B6159" i="6"/>
  <c r="H6159" i="6" s="1" a="1"/>
  <c r="H6159" i="6" s="1"/>
  <c r="B6087" i="6"/>
  <c r="B6015" i="6"/>
  <c r="H6015" i="6" s="1" a="1"/>
  <c r="H6015" i="6" s="1"/>
  <c r="B5895" i="6"/>
  <c r="B5751" i="6"/>
  <c r="H5751" i="6" s="1" a="1"/>
  <c r="H5751" i="6" s="1"/>
  <c r="B5439" i="6"/>
  <c r="H5439" i="6" s="1" a="1"/>
  <c r="H5439" i="6" s="1"/>
  <c r="B5415" i="6"/>
  <c r="H5415" i="6" s="1" a="1"/>
  <c r="H5415" i="6" s="1"/>
  <c r="B5991" i="6"/>
  <c r="B5871" i="6"/>
  <c r="B5823" i="6"/>
  <c r="B5727" i="6"/>
  <c r="H5727" i="6" s="1" a="1"/>
  <c r="H5727" i="6" s="1"/>
  <c r="B5655" i="6"/>
  <c r="B5583" i="6"/>
  <c r="H5583" i="6" s="1" a="1"/>
  <c r="H5583" i="6" s="1"/>
  <c r="B5535" i="6"/>
  <c r="H5535" i="6" s="1" a="1"/>
  <c r="H5535" i="6" s="1"/>
  <c r="B5487" i="6"/>
  <c r="H5487" i="6" s="1" a="1"/>
  <c r="H5487" i="6" s="1"/>
  <c r="B5367" i="6"/>
  <c r="H5367" i="6" s="1" a="1"/>
  <c r="H5367" i="6" s="1"/>
  <c r="B5319" i="6"/>
  <c r="H5319" i="6" s="1" a="1"/>
  <c r="H5319" i="6" s="1"/>
  <c r="B5271" i="6"/>
  <c r="H5271" i="6" s="1" a="1"/>
  <c r="H5271" i="6" s="1"/>
  <c r="B5847" i="6"/>
  <c r="B5703" i="6"/>
  <c r="H5703" i="6" s="1" a="1"/>
  <c r="H5703" i="6" s="1"/>
  <c r="B5631" i="6"/>
  <c r="B5391" i="6"/>
  <c r="H5391" i="6" s="1" a="1"/>
  <c r="H5391" i="6" s="1"/>
  <c r="B5967" i="6"/>
  <c r="B5943" i="6"/>
  <c r="B5919" i="6"/>
  <c r="B5799" i="6"/>
  <c r="B5775" i="6"/>
  <c r="H5775" i="6" s="1" a="1"/>
  <c r="H5775" i="6" s="1"/>
  <c r="B5679" i="6"/>
  <c r="H5679" i="6" s="1" a="1"/>
  <c r="H5679" i="6" s="1"/>
  <c r="B5607" i="6"/>
  <c r="H5607" i="6" s="1" a="1"/>
  <c r="H5607" i="6" s="1"/>
  <c r="B5559" i="6"/>
  <c r="H5559" i="6" s="1" a="1"/>
  <c r="H5559" i="6" s="1"/>
  <c r="B5511" i="6"/>
  <c r="H5511" i="6" s="1" a="1"/>
  <c r="H5511" i="6" s="1"/>
  <c r="B5463" i="6"/>
  <c r="H5463" i="6" s="1" a="1"/>
  <c r="H5463" i="6" s="1"/>
  <c r="B5343" i="6"/>
  <c r="H5343" i="6" s="1" a="1"/>
  <c r="H5343" i="6" s="1"/>
  <c r="B5295" i="6"/>
  <c r="H5295" i="6" s="1" a="1"/>
  <c r="H5295" i="6" s="1"/>
  <c r="B5247" i="6"/>
  <c r="H5247" i="6" s="1" a="1"/>
  <c r="H5247" i="6" s="1"/>
  <c r="B5175" i="6"/>
  <c r="H5175" i="6" s="1" a="1"/>
  <c r="H5175" i="6" s="1"/>
  <c r="B5055" i="6"/>
  <c r="B4959" i="6"/>
  <c r="B4887" i="6"/>
  <c r="B4839" i="6"/>
  <c r="B4551" i="6"/>
  <c r="B4503" i="6"/>
  <c r="B4455" i="6"/>
  <c r="B4431" i="6"/>
  <c r="H4431" i="6" s="1" a="1"/>
  <c r="H4431" i="6" s="1"/>
  <c r="B4287" i="6"/>
  <c r="B5199" i="6"/>
  <c r="H5199" i="6" s="1" a="1"/>
  <c r="H5199" i="6" s="1"/>
  <c r="B5031" i="6"/>
  <c r="B4935" i="6"/>
  <c r="B4767" i="6"/>
  <c r="B4719" i="6"/>
  <c r="B4671" i="6"/>
  <c r="B4623" i="6"/>
  <c r="B4575" i="6"/>
  <c r="B4359" i="6"/>
  <c r="B4263" i="6"/>
  <c r="B4167" i="6"/>
  <c r="B4095" i="6"/>
  <c r="B5223" i="6"/>
  <c r="H5223" i="6" s="1" a="1"/>
  <c r="H5223" i="6" s="1"/>
  <c r="B5103" i="6"/>
  <c r="B5007" i="6"/>
  <c r="B4911" i="6"/>
  <c r="B4863" i="6"/>
  <c r="B4815" i="6"/>
  <c r="B4791" i="6"/>
  <c r="B4527" i="6"/>
  <c r="B4407" i="6"/>
  <c r="H4407" i="6" s="1" a="1"/>
  <c r="H4407" i="6" s="1"/>
  <c r="B4335" i="6"/>
  <c r="B4239" i="6"/>
  <c r="B4143" i="6"/>
  <c r="B4047" i="6"/>
  <c r="B3951" i="6"/>
  <c r="B3855" i="6"/>
  <c r="B5151" i="6"/>
  <c r="H5151" i="6" s="1" a="1"/>
  <c r="H5151" i="6" s="1"/>
  <c r="B5127" i="6"/>
  <c r="H5127" i="6" s="1" a="1"/>
  <c r="H5127" i="6" s="1"/>
  <c r="B5079" i="6"/>
  <c r="B4983" i="6"/>
  <c r="B4743" i="6"/>
  <c r="B4695" i="6"/>
  <c r="B4647" i="6"/>
  <c r="B4599" i="6"/>
  <c r="B4479" i="6"/>
  <c r="B4383" i="6"/>
  <c r="H4383" i="6" s="1" a="1"/>
  <c r="H4383" i="6" s="1"/>
  <c r="B4311" i="6"/>
  <c r="B4215" i="6"/>
  <c r="B4119" i="6"/>
  <c r="B4071" i="6"/>
  <c r="B4023" i="6"/>
  <c r="B3927" i="6"/>
  <c r="B3999" i="6"/>
  <c r="B3759" i="6"/>
  <c r="B3663" i="6"/>
  <c r="B3567" i="6"/>
  <c r="B3447" i="6"/>
  <c r="B3135" i="6"/>
  <c r="B3087" i="6"/>
  <c r="B3039" i="6"/>
  <c r="B2943" i="6"/>
  <c r="H2943" i="6" s="1" a="1"/>
  <c r="H2943" i="6" s="1"/>
  <c r="B2823" i="6"/>
  <c r="B2703" i="6"/>
  <c r="B3975" i="6"/>
  <c r="B3831" i="6"/>
  <c r="B3735" i="6"/>
  <c r="B3639" i="6"/>
  <c r="B3543" i="6"/>
  <c r="B3423" i="6"/>
  <c r="H3423" i="6" s="1" a="1"/>
  <c r="H3423" i="6" s="1"/>
  <c r="B3399" i="6"/>
  <c r="H3399" i="6" s="1" a="1"/>
  <c r="H3399" i="6" s="1"/>
  <c r="B3375" i="6"/>
  <c r="H3375" i="6" s="1" a="1"/>
  <c r="H3375" i="6" s="1"/>
  <c r="B3351" i="6"/>
  <c r="H3351" i="6" s="1" a="1"/>
  <c r="H3351" i="6" s="1"/>
  <c r="B3327" i="6"/>
  <c r="H3327" i="6" s="1" a="1"/>
  <c r="H3327" i="6" s="1"/>
  <c r="B3279" i="6"/>
  <c r="B3015" i="6"/>
  <c r="B2727" i="6"/>
  <c r="B3903" i="6"/>
  <c r="B3807" i="6"/>
  <c r="B3711" i="6"/>
  <c r="B3615" i="6"/>
  <c r="B3519" i="6"/>
  <c r="B3303" i="6"/>
  <c r="B3231" i="6"/>
  <c r="H3231" i="6" s="1" a="1"/>
  <c r="H3231" i="6" s="1"/>
  <c r="B3159" i="6"/>
  <c r="H3159" i="6" s="1" a="1"/>
  <c r="H3159" i="6" s="1"/>
  <c r="B3111" i="6"/>
  <c r="B2991" i="6"/>
  <c r="B2967" i="6"/>
  <c r="H2967" i="6" s="1" a="1"/>
  <c r="H2967" i="6" s="1"/>
  <c r="B2895" i="6"/>
  <c r="H2895" i="6" s="1" a="1"/>
  <c r="H2895" i="6" s="1"/>
  <c r="B4191" i="6"/>
  <c r="B3879" i="6"/>
  <c r="B3783" i="6"/>
  <c r="B3687" i="6"/>
  <c r="B3591" i="6"/>
  <c r="B3495" i="6"/>
  <c r="B3471" i="6"/>
  <c r="B2847" i="6"/>
  <c r="B2775" i="6"/>
  <c r="B2607" i="6"/>
  <c r="B2535" i="6"/>
  <c r="B2511" i="6"/>
  <c r="B2463" i="6"/>
  <c r="H2463" i="6" s="1" a="1"/>
  <c r="H2463" i="6" s="1"/>
  <c r="B2415" i="6"/>
  <c r="B2151" i="6"/>
  <c r="B2127" i="6"/>
  <c r="H2127" i="6" s="1" a="1"/>
  <c r="H2127" i="6" s="1"/>
  <c r="B2103" i="6"/>
  <c r="B2007" i="6"/>
  <c r="B1911" i="6"/>
  <c r="B1791" i="6"/>
  <c r="B1695" i="6"/>
  <c r="B1623" i="6"/>
  <c r="H1623" i="6" s="1" a="1"/>
  <c r="H1623" i="6" s="1"/>
  <c r="B1431" i="6"/>
  <c r="H1431" i="6" s="1" a="1"/>
  <c r="H1431" i="6" s="1"/>
  <c r="B1407" i="6"/>
  <c r="H1407" i="6" s="1" a="1"/>
  <c r="H1407" i="6" s="1"/>
  <c r="B3063" i="6"/>
  <c r="B2679" i="6"/>
  <c r="B2559" i="6"/>
  <c r="B2487" i="6"/>
  <c r="B2079" i="6"/>
  <c r="B1983" i="6"/>
  <c r="B1887" i="6"/>
  <c r="B1767" i="6"/>
  <c r="B1647" i="6"/>
  <c r="H1647" i="6" s="1" a="1"/>
  <c r="H1647" i="6" s="1"/>
  <c r="B1575" i="6"/>
  <c r="H1575" i="6" s="1" a="1"/>
  <c r="H1575" i="6" s="1"/>
  <c r="B1551" i="6"/>
  <c r="B1503" i="6"/>
  <c r="H1503" i="6" s="1" a="1"/>
  <c r="H1503" i="6" s="1"/>
  <c r="B3207" i="6"/>
  <c r="B2751" i="6"/>
  <c r="B2367" i="6"/>
  <c r="B2175" i="6"/>
  <c r="B2055" i="6"/>
  <c r="B1959" i="6"/>
  <c r="B1839" i="6"/>
  <c r="B1743" i="6"/>
  <c r="B1671" i="6"/>
  <c r="H1671" i="6" s="1" a="1"/>
  <c r="H1671" i="6" s="1"/>
  <c r="B1599" i="6"/>
  <c r="B3255" i="6"/>
  <c r="B3183" i="6"/>
  <c r="H3183" i="6" s="1" a="1"/>
  <c r="H3183" i="6" s="1"/>
  <c r="B2919" i="6"/>
  <c r="H2919" i="6" s="1" a="1"/>
  <c r="H2919" i="6" s="1"/>
  <c r="B2871" i="6"/>
  <c r="B2799" i="6"/>
  <c r="B2655" i="6"/>
  <c r="H2655" i="6" s="1" a="1"/>
  <c r="H2655" i="6" s="1"/>
  <c r="B2631" i="6"/>
  <c r="B2583" i="6"/>
  <c r="B2439" i="6"/>
  <c r="B2391" i="6"/>
  <c r="B2343" i="6"/>
  <c r="H2343" i="6" s="1" a="1"/>
  <c r="H2343" i="6" s="1"/>
  <c r="B2319" i="6"/>
  <c r="B2295" i="6"/>
  <c r="B2271" i="6"/>
  <c r="B2247" i="6"/>
  <c r="B2223" i="6"/>
  <c r="B2199" i="6"/>
  <c r="B2031" i="6"/>
  <c r="B1935" i="6"/>
  <c r="B1863" i="6"/>
  <c r="B1815" i="6"/>
  <c r="B1719" i="6"/>
  <c r="B1527" i="6"/>
  <c r="B1479" i="6"/>
  <c r="H1479" i="6" s="1" a="1"/>
  <c r="H1479" i="6" s="1"/>
  <c r="B1455" i="6"/>
  <c r="H1455" i="6" s="1" a="1"/>
  <c r="H1455" i="6" s="1"/>
  <c r="B1335" i="6"/>
  <c r="B1215" i="6"/>
  <c r="H1215" i="6" s="1" a="1"/>
  <c r="H1215" i="6" s="1"/>
  <c r="B1071" i="6"/>
  <c r="H1071" i="6" s="1" a="1"/>
  <c r="H1071" i="6" s="1"/>
  <c r="B879" i="6"/>
  <c r="H879" i="6" s="1" a="1"/>
  <c r="H879" i="6" s="1"/>
  <c r="B831" i="6"/>
  <c r="B759" i="6"/>
  <c r="B687" i="6"/>
  <c r="B543" i="6"/>
  <c r="H543" i="6" s="1" a="1"/>
  <c r="H543" i="6" s="1"/>
  <c r="B399" i="6"/>
  <c r="B279" i="6"/>
  <c r="H279" i="6" s="1" a="1"/>
  <c r="H279" i="6" s="1"/>
  <c r="B255" i="6"/>
  <c r="H255" i="6" s="1" a="1"/>
  <c r="H255" i="6" s="1"/>
  <c r="B87" i="6"/>
  <c r="B303" i="6"/>
  <c r="H303" i="6" s="1" a="1"/>
  <c r="H303" i="6" s="1"/>
  <c r="B159" i="6"/>
  <c r="B135" i="6"/>
  <c r="H135" i="6" s="1" a="1"/>
  <c r="H135" i="6" s="1"/>
  <c r="B1383" i="6"/>
  <c r="B1191" i="6"/>
  <c r="H1191" i="6" s="1" a="1"/>
  <c r="H1191" i="6" s="1"/>
  <c r="B927" i="6"/>
  <c r="H927" i="6" s="1" a="1"/>
  <c r="H927" i="6" s="1"/>
  <c r="B735" i="6"/>
  <c r="H735" i="6" s="1" a="1"/>
  <c r="H735" i="6" s="1"/>
  <c r="B639" i="6"/>
  <c r="B567" i="6"/>
  <c r="H567" i="6" s="1" a="1"/>
  <c r="H567" i="6" s="1"/>
  <c r="B471" i="6"/>
  <c r="B423" i="6"/>
  <c r="B351" i="6"/>
  <c r="H351" i="6" s="1" a="1"/>
  <c r="H351" i="6" s="1"/>
  <c r="B327" i="6"/>
  <c r="H327" i="6" s="1" a="1"/>
  <c r="H327" i="6" s="1"/>
  <c r="B111" i="6"/>
  <c r="H111" i="6" s="1" a="1"/>
  <c r="H111" i="6" s="1"/>
  <c r="B1359" i="6"/>
  <c r="B1311" i="6"/>
  <c r="B1263" i="6"/>
  <c r="H1263" i="6" s="1" a="1"/>
  <c r="H1263" i="6" s="1"/>
  <c r="B1239" i="6"/>
  <c r="H1239" i="6" s="1" a="1"/>
  <c r="H1239" i="6" s="1"/>
  <c r="B1167" i="6"/>
  <c r="H1167" i="6" s="1" a="1"/>
  <c r="H1167" i="6" s="1"/>
  <c r="B1095" i="6"/>
  <c r="H1095" i="6" s="1" a="1"/>
  <c r="H1095" i="6" s="1"/>
  <c r="B1047" i="6"/>
  <c r="H1047" i="6" s="1" a="1"/>
  <c r="H1047" i="6" s="1"/>
  <c r="B1023" i="6"/>
  <c r="H1023" i="6" s="1" a="1"/>
  <c r="H1023" i="6" s="1"/>
  <c r="B999" i="6"/>
  <c r="H999" i="6" s="1" a="1"/>
  <c r="H999" i="6" s="1"/>
  <c r="B903" i="6"/>
  <c r="H903" i="6" s="1" a="1"/>
  <c r="H903" i="6" s="1"/>
  <c r="B807" i="6"/>
  <c r="B711" i="6"/>
  <c r="H711" i="6" s="1" a="1"/>
  <c r="H711" i="6" s="1"/>
  <c r="B663" i="6"/>
  <c r="B519" i="6"/>
  <c r="H519" i="6" s="1" a="1"/>
  <c r="H519" i="6" s="1"/>
  <c r="B231" i="6"/>
  <c r="H231" i="6" s="1" a="1"/>
  <c r="H231" i="6" s="1"/>
  <c r="B207" i="6"/>
  <c r="B183" i="6"/>
  <c r="B1287" i="6"/>
  <c r="B1143" i="6"/>
  <c r="H1143" i="6" s="1" a="1"/>
  <c r="H1143" i="6" s="1"/>
  <c r="B1119" i="6"/>
  <c r="H1119" i="6" s="1" a="1"/>
  <c r="H1119" i="6" s="1"/>
  <c r="B975" i="6"/>
  <c r="H975" i="6" s="1" a="1"/>
  <c r="H975" i="6" s="1"/>
  <c r="B951" i="6"/>
  <c r="H951" i="6" s="1" a="1"/>
  <c r="H951" i="6" s="1"/>
  <c r="B855" i="6"/>
  <c r="B783" i="6"/>
  <c r="B615" i="6"/>
  <c r="B591" i="6"/>
  <c r="H591" i="6" s="1" a="1"/>
  <c r="H591" i="6" s="1"/>
  <c r="B495" i="6"/>
  <c r="B447" i="6"/>
  <c r="H447" i="6" s="1" a="1"/>
  <c r="H447" i="6" s="1"/>
  <c r="B375" i="6"/>
  <c r="G37" i="5"/>
  <c r="H38" i="5" s="1"/>
  <c r="G7308" i="6"/>
  <c r="G4860" i="6"/>
  <c r="G2652" i="6"/>
  <c r="G852" i="6"/>
  <c r="E1640" i="6" a="1"/>
  <c r="E1640" i="6" s="1"/>
  <c r="F1640" i="6" s="1"/>
  <c r="E272" i="6" a="1"/>
  <c r="E272" i="6" s="1"/>
  <c r="F272" i="6" s="1"/>
  <c r="E4016" i="6" a="1"/>
  <c r="E4016" i="6" s="1"/>
  <c r="F4016" i="6" s="1"/>
  <c r="E2624" i="6" a="1"/>
  <c r="E2624" i="6" s="1"/>
  <c r="F2624" i="6" s="1"/>
  <c r="E1615" i="6" a="1"/>
  <c r="E1615" i="6" s="1"/>
  <c r="F1615" i="6" s="1"/>
  <c r="F485" i="6"/>
  <c r="F2934" i="6"/>
  <c r="F1086" i="6"/>
  <c r="F3246" i="6"/>
  <c r="F3341" i="6"/>
  <c r="E5792" i="6" a="1"/>
  <c r="E5792" i="6" s="1"/>
  <c r="E4232" i="6" a="1"/>
  <c r="E4232" i="6" s="1"/>
  <c r="F4232" i="6" s="1"/>
  <c r="F8166" i="6"/>
  <c r="I445" i="6"/>
  <c r="J445" i="6" s="1"/>
  <c r="H757" i="6" a="1"/>
  <c r="H757" i="6" s="1"/>
  <c r="I757" i="6" s="1"/>
  <c r="J757" i="6" s="1"/>
  <c r="I1381" i="6"/>
  <c r="J1381" i="6" s="1"/>
  <c r="I277" i="6"/>
  <c r="J277" i="6" s="1"/>
  <c r="H637" i="6" a="1"/>
  <c r="H637" i="6" s="1"/>
  <c r="I637" i="6" s="1"/>
  <c r="J637" i="6" s="1"/>
  <c r="H1285" i="6" a="1"/>
  <c r="H1285" i="6" s="1"/>
  <c r="I1285" i="6" s="1"/>
  <c r="J1285" i="6" s="1"/>
  <c r="H805" i="6" a="1"/>
  <c r="H805" i="6" s="1"/>
  <c r="I805" i="6" s="1"/>
  <c r="J805" i="6" s="1"/>
  <c r="H1117" i="6" a="1"/>
  <c r="H1117" i="6" s="1"/>
  <c r="I1117" i="6" s="1"/>
  <c r="J1117" i="6" s="1"/>
  <c r="H109" i="6" a="1"/>
  <c r="H109" i="6" s="1"/>
  <c r="I109" i="6" s="1"/>
  <c r="J109" i="6" s="1"/>
  <c r="H85" i="6" a="1"/>
  <c r="H85" i="6" s="1"/>
  <c r="I85" i="6" s="1"/>
  <c r="J85" i="6" s="1"/>
  <c r="H685" i="6" a="1"/>
  <c r="H685" i="6" s="1"/>
  <c r="I685" i="6" s="1"/>
  <c r="J685" i="6" s="1"/>
  <c r="H1021" i="6" a="1"/>
  <c r="H1021" i="6" s="1"/>
  <c r="I1021" i="6" s="1"/>
  <c r="J1021" i="6" s="1"/>
  <c r="I1357" i="6"/>
  <c r="J1357" i="6" s="1"/>
  <c r="H1621" i="6" a="1"/>
  <c r="H1621" i="6" s="1"/>
  <c r="I1621" i="6" s="1"/>
  <c r="J1621" i="6" s="1"/>
  <c r="I1885" i="6"/>
  <c r="J1885" i="6" s="1"/>
  <c r="H2197" i="6" a="1"/>
  <c r="H2197" i="6" s="1"/>
  <c r="I2197" i="6" s="1"/>
  <c r="J2197" i="6" s="1"/>
  <c r="H2293" i="6" a="1"/>
  <c r="H2293" i="6" s="1"/>
  <c r="I2293" i="6" s="1"/>
  <c r="J2293" i="6" s="1"/>
  <c r="H2653" i="6" a="1"/>
  <c r="H2653" i="6" s="1"/>
  <c r="I2653" i="6" s="1"/>
  <c r="J2653" i="6" s="1"/>
  <c r="I2005" i="6"/>
  <c r="J2005" i="6" s="1"/>
  <c r="H2821" i="6" a="1"/>
  <c r="H2821" i="6" s="1"/>
  <c r="I2821" i="6" s="1"/>
  <c r="J2821" i="6" s="1"/>
  <c r="I2029" i="6"/>
  <c r="J2029" i="6" s="1"/>
  <c r="H2557" i="6" a="1"/>
  <c r="H2557" i="6" s="1"/>
  <c r="I2557" i="6" s="1"/>
  <c r="J2557" i="6" s="1"/>
  <c r="I1573" i="6"/>
  <c r="J1573" i="6" s="1"/>
  <c r="I2053" i="6"/>
  <c r="J2053" i="6" s="1"/>
  <c r="H2509" i="6" a="1"/>
  <c r="H2509" i="6" s="1"/>
  <c r="I2509" i="6" s="1"/>
  <c r="J2509" i="6" s="1"/>
  <c r="I3829" i="6"/>
  <c r="J3829" i="6" s="1"/>
  <c r="H2917" i="6" a="1"/>
  <c r="H2917" i="6" s="1"/>
  <c r="I2917" i="6" s="1"/>
  <c r="J2917" i="6" s="1"/>
  <c r="H2629" i="6" a="1"/>
  <c r="H2629" i="6" s="1"/>
  <c r="I2629" i="6" s="1"/>
  <c r="J2629" i="6" s="1"/>
  <c r="I3493" i="6"/>
  <c r="J3493" i="6" s="1"/>
  <c r="I4021" i="6"/>
  <c r="J4021" i="6" s="1"/>
  <c r="I2965" i="6"/>
  <c r="J2965" i="6" s="1"/>
  <c r="I3613" i="6"/>
  <c r="J3613" i="6" s="1"/>
  <c r="I4045" i="6"/>
  <c r="J4045" i="6" s="1"/>
  <c r="H4117" i="6" a="1"/>
  <c r="H4117" i="6" s="1"/>
  <c r="I4117" i="6" s="1"/>
  <c r="J4117" i="6" s="1"/>
  <c r="H4573" i="6" a="1"/>
  <c r="H4573" i="6" s="1"/>
  <c r="I4573" i="6" s="1"/>
  <c r="J4573" i="6" s="1"/>
  <c r="H4765" i="6" a="1"/>
  <c r="H4765" i="6" s="1"/>
  <c r="I4765" i="6" s="1"/>
  <c r="J4765" i="6" s="1"/>
  <c r="H5149" i="6" a="1"/>
  <c r="H5149" i="6" s="1"/>
  <c r="I5149" i="6" s="1"/>
  <c r="J5149" i="6" s="1"/>
  <c r="H4141" i="6" a="1"/>
  <c r="H4141" i="6" s="1"/>
  <c r="I4141" i="6" s="1"/>
  <c r="J4141" i="6" s="1"/>
  <c r="H4501" i="6" a="1"/>
  <c r="H4501" i="6" s="1"/>
  <c r="I4501" i="6" s="1"/>
  <c r="J4501" i="6" s="1"/>
  <c r="H4093" i="6" a="1"/>
  <c r="H4093" i="6" s="1"/>
  <c r="I4093" i="6" s="1"/>
  <c r="J4093" i="6" s="1"/>
  <c r="I4381" i="6"/>
  <c r="J4381" i="6" s="1"/>
  <c r="H4741" i="6" a="1"/>
  <c r="H4741" i="6" s="1"/>
  <c r="I4741" i="6" s="1"/>
  <c r="J4741" i="6" s="1"/>
  <c r="H5197" i="6" a="1"/>
  <c r="H5197" i="6" s="1"/>
  <c r="I5197" i="6" s="1"/>
  <c r="J5197" i="6" s="1"/>
  <c r="H4525" i="6" a="1"/>
  <c r="H4525" i="6" s="1"/>
  <c r="I4525" i="6" s="1"/>
  <c r="J4525" i="6" s="1"/>
  <c r="H5821" i="6" a="1"/>
  <c r="H5821" i="6" s="1"/>
  <c r="I5821" i="6" s="1"/>
  <c r="J5821" i="6" s="1"/>
  <c r="H5461" i="6" a="1"/>
  <c r="H5461" i="6" s="1"/>
  <c r="I5461" i="6" s="1"/>
  <c r="J5461" i="6" s="1"/>
  <c r="H5653" i="6" a="1"/>
  <c r="H5653" i="6" s="1"/>
  <c r="I5653" i="6" s="1"/>
  <c r="J5653" i="6" s="1"/>
  <c r="H5701" i="6" a="1"/>
  <c r="H5701" i="6" s="1"/>
  <c r="I5701" i="6" s="1"/>
  <c r="J5701" i="6" s="1"/>
  <c r="H5485" i="6" a="1"/>
  <c r="H5485" i="6" s="1"/>
  <c r="I5485" i="6" s="1"/>
  <c r="J5485" i="6" s="1"/>
  <c r="H5869" i="6" a="1"/>
  <c r="H5869" i="6" s="1"/>
  <c r="I5869" i="6" s="1"/>
  <c r="J5869" i="6" s="1"/>
  <c r="H6709" i="6" a="1"/>
  <c r="H6709" i="6" s="1"/>
  <c r="I6709" i="6" s="1"/>
  <c r="J6709" i="6" s="1"/>
  <c r="H6613" i="6" a="1"/>
  <c r="H6613" i="6" s="1"/>
  <c r="I6613" i="6" s="1"/>
  <c r="J6613" i="6" s="1"/>
  <c r="H6685" i="6" a="1"/>
  <c r="H6685" i="6" s="1"/>
  <c r="I6685" i="6" s="1"/>
  <c r="J6685" i="6" s="1"/>
  <c r="H6733" i="6" a="1"/>
  <c r="H6733" i="6" s="1"/>
  <c r="I6733" i="6" s="1"/>
  <c r="J6733" i="6" s="1"/>
  <c r="H6517" i="6" a="1"/>
  <c r="H6517" i="6" s="1"/>
  <c r="I6517" i="6" s="1"/>
  <c r="J6517" i="6" s="1"/>
  <c r="H6805" i="6" a="1"/>
  <c r="H6805" i="6" s="1"/>
  <c r="I6805" i="6" s="1"/>
  <c r="J6805" i="6" s="1"/>
  <c r="H6877" i="6" a="1"/>
  <c r="H6877" i="6" s="1"/>
  <c r="I6877" i="6" s="1"/>
  <c r="J6877" i="6" s="1"/>
  <c r="H6853" i="6" a="1"/>
  <c r="H6853" i="6" s="1"/>
  <c r="I6853" i="6" s="1"/>
  <c r="J6853" i="6" s="1"/>
  <c r="H7741" i="6" a="1"/>
  <c r="H7741" i="6" s="1"/>
  <c r="I7741" i="6" s="1"/>
  <c r="J7741" i="6" s="1"/>
  <c r="H7813" i="6" a="1"/>
  <c r="H7813" i="6" s="1"/>
  <c r="I7813" i="6" s="1"/>
  <c r="J7813" i="6" s="1"/>
  <c r="H7933" i="6" a="1"/>
  <c r="H7933" i="6" s="1"/>
  <c r="I7933" i="6" s="1"/>
  <c r="J7933" i="6" s="1"/>
  <c r="H7669" i="6" a="1"/>
  <c r="H7669" i="6" s="1"/>
  <c r="I7669" i="6" s="1"/>
  <c r="J7669" i="6" s="1"/>
  <c r="H7981" i="6" a="1"/>
  <c r="H7981" i="6" s="1"/>
  <c r="I7981" i="6" s="1"/>
  <c r="J7981" i="6" s="1"/>
  <c r="E6536" i="6" a="1"/>
  <c r="E6536" i="6" s="1"/>
  <c r="F6536" i="6" s="1"/>
  <c r="E5480" i="6" a="1"/>
  <c r="E5480" i="6" s="1"/>
  <c r="F5480" i="6" s="1"/>
  <c r="E4952" i="6" a="1"/>
  <c r="E4952" i="6" s="1"/>
  <c r="F4952" i="6" s="1"/>
  <c r="E3152" i="6" a="1"/>
  <c r="E3152" i="6" s="1"/>
  <c r="F3152" i="6" s="1"/>
  <c r="E2072" i="6" a="1"/>
  <c r="E2072" i="6" s="1"/>
  <c r="F2072" i="6" s="1"/>
  <c r="F5310" i="6"/>
  <c r="F5094" i="6"/>
  <c r="F6966" i="6"/>
  <c r="F6822" i="6"/>
  <c r="H155" i="6" a="1"/>
  <c r="H155" i="6" s="1"/>
  <c r="H371" i="6" a="1"/>
  <c r="H371" i="6" s="1"/>
  <c r="I371" i="6" s="1"/>
  <c r="J371" i="6" s="1"/>
  <c r="H635" i="6" a="1"/>
  <c r="H635" i="6" s="1"/>
  <c r="H1379" i="6" a="1"/>
  <c r="H1379" i="6" s="1"/>
  <c r="I1379" i="6" s="1"/>
  <c r="J1379" i="6" s="1"/>
  <c r="H203" i="6" a="1"/>
  <c r="H203" i="6" s="1"/>
  <c r="I203" i="6" s="1"/>
  <c r="J203" i="6" s="1"/>
  <c r="H587" i="6" a="1"/>
  <c r="H587" i="6" s="1"/>
  <c r="H1355" i="6" a="1"/>
  <c r="H1355" i="6" s="1"/>
  <c r="I1355" i="6" s="1"/>
  <c r="J1355" i="6" s="1"/>
  <c r="H1739" i="6" a="1"/>
  <c r="H1739" i="6" s="1"/>
  <c r="H2195" i="6" a="1"/>
  <c r="H2195" i="6" s="1"/>
  <c r="H2291" i="6" a="1"/>
  <c r="H2291" i="6" s="1"/>
  <c r="H2075" i="6" a="1"/>
  <c r="H2075" i="6" s="1"/>
  <c r="I2075" i="6" s="1"/>
  <c r="J2075" i="6" s="1"/>
  <c r="H2603" i="6" a="1"/>
  <c r="H2603" i="6" s="1"/>
  <c r="H1907" i="6" a="1"/>
  <c r="H1907" i="6" s="1"/>
  <c r="I1907" i="6" s="1"/>
  <c r="J1907" i="6" s="1"/>
  <c r="H3227" i="6" a="1"/>
  <c r="H3227" i="6" s="1"/>
  <c r="H1715" i="6" a="1"/>
  <c r="H1715" i="6" s="1"/>
  <c r="H2123" i="6" a="1"/>
  <c r="H2123" i="6" s="1"/>
  <c r="I2123" i="6" s="1"/>
  <c r="J2123" i="6" s="1"/>
  <c r="H3707" i="6" a="1"/>
  <c r="H3707" i="6" s="1"/>
  <c r="I3707" i="6" s="1"/>
  <c r="J3707" i="6" s="1"/>
  <c r="H2867" i="6" a="1"/>
  <c r="H2867" i="6" s="1"/>
  <c r="H3539" i="6" a="1"/>
  <c r="H3539" i="6" s="1"/>
  <c r="I3539" i="6" s="1"/>
  <c r="J3539" i="6" s="1"/>
  <c r="H3923" i="6" a="1"/>
  <c r="H3923" i="6" s="1"/>
  <c r="I3923" i="6" s="1"/>
  <c r="J3923" i="6" s="1"/>
  <c r="H2795" i="6" a="1"/>
  <c r="H2795" i="6" s="1"/>
  <c r="I2795" i="6" s="1"/>
  <c r="J2795" i="6" s="1"/>
  <c r="H3251" i="6" a="1"/>
  <c r="H3251" i="6" s="1"/>
  <c r="H3563" i="6" a="1"/>
  <c r="H3563" i="6" s="1"/>
  <c r="I3563" i="6" s="1"/>
  <c r="J3563" i="6" s="1"/>
  <c r="H4067" i="6" a="1"/>
  <c r="H4067" i="6" s="1"/>
  <c r="I4067" i="6" s="1"/>
  <c r="J4067" i="6" s="1"/>
  <c r="H3491" i="6" a="1"/>
  <c r="H3491" i="6" s="1"/>
  <c r="I3491" i="6" s="1"/>
  <c r="J3491" i="6" s="1"/>
  <c r="H4019" i="6" a="1"/>
  <c r="H4019" i="6" s="1"/>
  <c r="I4019" i="6" s="1"/>
  <c r="J4019" i="6" s="1"/>
  <c r="H4187" i="6" a="1"/>
  <c r="H4187" i="6" s="1"/>
  <c r="I4187" i="6" s="1"/>
  <c r="J4187" i="6" s="1"/>
  <c r="H4667" i="6" a="1"/>
  <c r="H4667" i="6" s="1"/>
  <c r="H5003" i="6" a="1"/>
  <c r="H5003" i="6" s="1"/>
  <c r="I5003" i="6" s="1"/>
  <c r="J5003" i="6" s="1"/>
  <c r="H3971" i="6" a="1"/>
  <c r="H3971" i="6" s="1"/>
  <c r="I3971" i="6" s="1"/>
  <c r="J3971" i="6" s="1"/>
  <c r="H4787" i="6" a="1"/>
  <c r="H4787" i="6" s="1"/>
  <c r="H5027" i="6" a="1"/>
  <c r="H5027" i="6" s="1"/>
  <c r="I5027" i="6" s="1"/>
  <c r="J5027" i="6" s="1"/>
  <c r="H4235" i="6" a="1"/>
  <c r="H4235" i="6" s="1"/>
  <c r="I4235" i="6" s="1"/>
  <c r="J4235" i="6" s="1"/>
  <c r="H4691" i="6" a="1"/>
  <c r="H4691" i="6" s="1"/>
  <c r="H4379" i="6" a="1"/>
  <c r="H4379" i="6" s="1"/>
  <c r="I4379" i="6" s="1"/>
  <c r="J4379" i="6" s="1"/>
  <c r="H4835" i="6" a="1"/>
  <c r="H4835" i="6" s="1"/>
  <c r="H5843" i="6" a="1"/>
  <c r="H5843" i="6" s="1"/>
  <c r="H5651" i="6" a="1"/>
  <c r="H5651" i="6" s="1"/>
  <c r="H5939" i="6" a="1"/>
  <c r="H5939" i="6" s="1"/>
  <c r="I5939" i="6" s="1"/>
  <c r="J5939" i="6" s="1"/>
  <c r="H6227" i="6" a="1"/>
  <c r="H6227" i="6" s="1"/>
  <c r="H6275" i="6" a="1"/>
  <c r="H6275" i="6" s="1"/>
  <c r="I6275" i="6" s="1"/>
  <c r="J6275" i="6" s="1"/>
  <c r="H6563" i="6" a="1"/>
  <c r="H6563" i="6" s="1"/>
  <c r="H7643" i="6" a="1"/>
  <c r="H7643" i="6" s="1"/>
  <c r="H8267" i="6" a="1"/>
  <c r="H8267" i="6" s="1"/>
  <c r="H8411" i="6" a="1"/>
  <c r="H8411" i="6" s="1"/>
  <c r="E1280" i="6" a="1"/>
  <c r="E1280" i="6" s="1"/>
  <c r="F1280" i="6" s="1"/>
  <c r="E1016" i="6" a="1"/>
  <c r="E1016" i="6" s="1"/>
  <c r="F1016" i="6" s="1"/>
  <c r="E1328" i="6" a="1"/>
  <c r="E1328" i="6" s="1"/>
  <c r="F1328" i="6" s="1"/>
  <c r="E224" i="6" a="1"/>
  <c r="E224" i="6" s="1"/>
  <c r="E344" i="6" a="1"/>
  <c r="E344" i="6" s="1"/>
  <c r="F344" i="6" s="1"/>
  <c r="E632" i="6" a="1"/>
  <c r="E632" i="6" s="1"/>
  <c r="F632" i="6" s="1"/>
  <c r="E1592" i="6" a="1"/>
  <c r="E1592" i="6" s="1"/>
  <c r="F1592" i="6" s="1"/>
  <c r="E1856" i="6" a="1"/>
  <c r="E1856" i="6" s="1"/>
  <c r="F1856" i="6" s="1"/>
  <c r="E2336" i="6" a="1"/>
  <c r="E2336" i="6" s="1"/>
  <c r="F2336" i="6" s="1"/>
  <c r="E1904" i="6" a="1"/>
  <c r="E1904" i="6" s="1"/>
  <c r="F1904" i="6" s="1"/>
  <c r="E1928" i="6" a="1"/>
  <c r="E1928" i="6" s="1"/>
  <c r="F1928" i="6" s="1"/>
  <c r="E2600" i="6" a="1"/>
  <c r="E2600" i="6" s="1"/>
  <c r="F2600" i="6" s="1"/>
  <c r="E1664" i="6" a="1"/>
  <c r="E1664" i="6" s="1"/>
  <c r="F1664" i="6" s="1"/>
  <c r="E3200" i="6" a="1"/>
  <c r="E3200" i="6" s="1"/>
  <c r="F3200" i="6" s="1"/>
  <c r="E2672" i="6" a="1"/>
  <c r="E2672" i="6" s="1"/>
  <c r="F2672" i="6" s="1"/>
  <c r="E3584" i="6" a="1"/>
  <c r="E3584" i="6" s="1"/>
  <c r="F3584" i="6" s="1"/>
  <c r="E4064" i="6" a="1"/>
  <c r="E4064" i="6" s="1"/>
  <c r="F4064" i="6" s="1"/>
  <c r="E3272" i="6" a="1"/>
  <c r="E3272" i="6" s="1"/>
  <c r="F3272" i="6" s="1"/>
  <c r="E3416" i="6" a="1"/>
  <c r="E3416" i="6" s="1"/>
  <c r="F3416" i="6" s="1"/>
  <c r="E4352" i="6" a="1"/>
  <c r="E4352" i="6" s="1"/>
  <c r="F4352" i="6" s="1"/>
  <c r="E4640" i="6" a="1"/>
  <c r="E4640" i="6" s="1"/>
  <c r="E4304" i="6" a="1"/>
  <c r="E4304" i="6" s="1"/>
  <c r="E4328" i="6" a="1"/>
  <c r="E4328" i="6" s="1"/>
  <c r="F4328" i="6" s="1"/>
  <c r="E5312" i="6" a="1"/>
  <c r="E5312" i="6" s="1"/>
  <c r="F5312" i="6" s="1"/>
  <c r="E5840" i="6" a="1"/>
  <c r="E5840" i="6" s="1"/>
  <c r="F5840" i="6" s="1"/>
  <c r="E5984" i="6" a="1"/>
  <c r="E5984" i="6" s="1"/>
  <c r="F5984" i="6" s="1"/>
  <c r="E6080" i="6" a="1"/>
  <c r="E6080" i="6" s="1"/>
  <c r="F6080" i="6" s="1"/>
  <c r="E6200" i="6" a="1"/>
  <c r="E6200" i="6" s="1"/>
  <c r="F6200" i="6" s="1"/>
  <c r="E6608" i="6" a="1"/>
  <c r="E6608" i="6" s="1"/>
  <c r="F6608" i="6" s="1"/>
  <c r="E6464" i="6" a="1"/>
  <c r="E6464" i="6" s="1"/>
  <c r="F6464" i="6" s="1"/>
  <c r="E7376" i="6" a="1"/>
  <c r="E7376" i="6" s="1"/>
  <c r="F7376" i="6" s="1"/>
  <c r="E8216" i="6" a="1"/>
  <c r="E8216" i="6" s="1"/>
  <c r="F8216" i="6" s="1"/>
  <c r="E7208" i="6" a="1"/>
  <c r="E7208" i="6" s="1"/>
  <c r="F7208" i="6" s="1"/>
  <c r="E7544" i="6" a="1"/>
  <c r="E7544" i="6" s="1"/>
  <c r="F7544" i="6" s="1"/>
  <c r="E7448" i="6" a="1"/>
  <c r="E7448" i="6" s="1"/>
  <c r="F7448" i="6" s="1"/>
  <c r="E7712" i="6" a="1"/>
  <c r="E7712" i="6" s="1"/>
  <c r="F7712" i="6" s="1"/>
  <c r="E7472" i="6" a="1"/>
  <c r="E7472" i="6" s="1"/>
  <c r="F7472" i="6" s="1"/>
  <c r="E8048" i="6" a="1"/>
  <c r="E8048" i="6" s="1"/>
  <c r="F8048" i="6" s="1"/>
  <c r="E8096" i="6" a="1"/>
  <c r="E8096" i="6" s="1"/>
  <c r="F8096" i="6" s="1"/>
  <c r="I5052" i="6"/>
  <c r="J5052" i="6" s="1"/>
  <c r="E8360" i="6" a="1"/>
  <c r="E8360" i="6" s="1"/>
  <c r="F8360" i="6" s="1"/>
  <c r="E6392" i="6" a="1"/>
  <c r="E6392" i="6" s="1"/>
  <c r="F6392" i="6" s="1"/>
  <c r="E4520" i="6" a="1"/>
  <c r="E4520" i="6" s="1"/>
  <c r="F4520" i="6" s="1"/>
  <c r="E4928" i="6" a="1"/>
  <c r="E4928" i="6" s="1"/>
  <c r="F4928" i="6" s="1"/>
  <c r="E3704" i="6" a="1"/>
  <c r="E3704" i="6" s="1"/>
  <c r="F3704" i="6" s="1"/>
  <c r="E3560" i="6" a="1"/>
  <c r="E3560" i="6" s="1"/>
  <c r="F3560" i="6" s="1"/>
  <c r="E2288" i="6" a="1"/>
  <c r="E2288" i="6" s="1"/>
  <c r="F2288" i="6" s="1"/>
  <c r="E1232" i="6" a="1"/>
  <c r="E1232" i="6" s="1"/>
  <c r="F1232" i="6" s="1"/>
  <c r="F1062" i="6"/>
  <c r="F2430" i="6"/>
  <c r="F4950" i="6"/>
  <c r="F4878" i="6"/>
  <c r="I4356" i="6"/>
  <c r="J4356" i="6" s="1"/>
  <c r="I2052" i="6"/>
  <c r="J2052" i="6" s="1"/>
  <c r="F2814" i="6"/>
  <c r="E5888" i="6" a="1"/>
  <c r="E5888" i="6" s="1"/>
  <c r="E4592" i="6" a="1"/>
  <c r="E4592" i="6" s="1"/>
  <c r="F4592" i="6" s="1"/>
  <c r="E2264" i="6" a="1"/>
  <c r="E2264" i="6" s="1"/>
  <c r="F2264" i="6" s="1"/>
  <c r="E1832" i="6" a="1"/>
  <c r="E1832" i="6" s="1"/>
  <c r="F1832" i="6" s="1"/>
  <c r="E53" i="6" a="1"/>
  <c r="E53" i="6" s="1"/>
  <c r="F54" i="6" s="1"/>
  <c r="H493" i="6" a="1"/>
  <c r="H493" i="6" s="1"/>
  <c r="I493" i="6" s="1"/>
  <c r="J493" i="6" s="1"/>
  <c r="I421" i="6"/>
  <c r="J421" i="6" s="1"/>
  <c r="H709" i="6" a="1"/>
  <c r="H709" i="6" s="1"/>
  <c r="I709" i="6" s="1"/>
  <c r="J709" i="6" s="1"/>
  <c r="H949" i="6" a="1"/>
  <c r="H949" i="6" s="1"/>
  <c r="I949" i="6" s="1"/>
  <c r="J949" i="6" s="1"/>
  <c r="I349" i="6"/>
  <c r="J349" i="6" s="1"/>
  <c r="H925" i="6" a="1"/>
  <c r="H925" i="6" s="1"/>
  <c r="I925" i="6" s="1"/>
  <c r="J925" i="6" s="1"/>
  <c r="H1141" i="6" a="1"/>
  <c r="H1141" i="6" s="1"/>
  <c r="I1141" i="6" s="1"/>
  <c r="J1141" i="6" s="1"/>
  <c r="I133" i="6"/>
  <c r="J133" i="6" s="1"/>
  <c r="I181" i="6"/>
  <c r="J181" i="6" s="1"/>
  <c r="H733" i="6" a="1"/>
  <c r="H733" i="6" s="1"/>
  <c r="I733" i="6" s="1"/>
  <c r="J733" i="6" s="1"/>
  <c r="H1045" i="6" a="1"/>
  <c r="H1045" i="6" s="1"/>
  <c r="I1045" i="6" s="1"/>
  <c r="J1045" i="6" s="1"/>
  <c r="H1429" i="6" a="1"/>
  <c r="H1429" i="6" s="1"/>
  <c r="I1429" i="6" s="1"/>
  <c r="J1429" i="6" s="1"/>
  <c r="I1645" i="6"/>
  <c r="J1645" i="6" s="1"/>
  <c r="H2221" i="6" a="1"/>
  <c r="H2221" i="6" s="1"/>
  <c r="I2221" i="6" s="1"/>
  <c r="J2221" i="6" s="1"/>
  <c r="H2317" i="6" a="1"/>
  <c r="H2317" i="6" s="1"/>
  <c r="I2317" i="6" s="1"/>
  <c r="J2317" i="6" s="1"/>
  <c r="H1405" i="6" a="1"/>
  <c r="H1405" i="6" s="1"/>
  <c r="I1405" i="6" s="1"/>
  <c r="J1405" i="6" s="1"/>
  <c r="H2677" i="6" a="1"/>
  <c r="H2677" i="6" s="1"/>
  <c r="I2677" i="6" s="1"/>
  <c r="J2677" i="6" s="1"/>
  <c r="H2173" i="6" a="1"/>
  <c r="H2173" i="6" s="1"/>
  <c r="I2173" i="6" s="1"/>
  <c r="J2173" i="6" s="1"/>
  <c r="H2605" i="6" a="1"/>
  <c r="H2605" i="6" s="1"/>
  <c r="I2605" i="6" s="1"/>
  <c r="J2605" i="6" s="1"/>
  <c r="I3541" i="6"/>
  <c r="J3541" i="6" s="1"/>
  <c r="I3925" i="6"/>
  <c r="J3925" i="6" s="1"/>
  <c r="H2941" i="6" a="1"/>
  <c r="H2941" i="6" s="1"/>
  <c r="I2941" i="6" s="1"/>
  <c r="J2941" i="6" s="1"/>
  <c r="H2701" i="6" a="1"/>
  <c r="H2701" i="6" s="1"/>
  <c r="I2701" i="6" s="1"/>
  <c r="J2701" i="6" s="1"/>
  <c r="I3325" i="6"/>
  <c r="J3325" i="6" s="1"/>
  <c r="I3421" i="6"/>
  <c r="J3421" i="6" s="1"/>
  <c r="H2749" i="6" a="1"/>
  <c r="H2749" i="6" s="1"/>
  <c r="I2749" i="6" s="1"/>
  <c r="J2749" i="6" s="1"/>
  <c r="I3709" i="6"/>
  <c r="J3709" i="6" s="1"/>
  <c r="I3877" i="6"/>
  <c r="J3877" i="6" s="1"/>
  <c r="H4213" i="6" a="1"/>
  <c r="H4213" i="6" s="1"/>
  <c r="I4213" i="6" s="1"/>
  <c r="J4213" i="6" s="1"/>
  <c r="H4621" i="6" a="1"/>
  <c r="H4621" i="6" s="1"/>
  <c r="I4621" i="6" s="1"/>
  <c r="J4621" i="6" s="1"/>
  <c r="H5245" i="6" a="1"/>
  <c r="H5245" i="6" s="1"/>
  <c r="I5245" i="6" s="1"/>
  <c r="J5245" i="6" s="1"/>
  <c r="H4237" i="6" a="1"/>
  <c r="H4237" i="6" s="1"/>
  <c r="I4237" i="6" s="1"/>
  <c r="J4237" i="6" s="1"/>
  <c r="H4549" i="6" a="1"/>
  <c r="H4549" i="6" s="1"/>
  <c r="I4549" i="6" s="1"/>
  <c r="J4549" i="6" s="1"/>
  <c r="I4957" i="6"/>
  <c r="J4957" i="6" s="1"/>
  <c r="H4165" i="6" a="1"/>
  <c r="H4165" i="6" s="1"/>
  <c r="I4165" i="6" s="1"/>
  <c r="J4165" i="6" s="1"/>
  <c r="H4597" i="6" a="1"/>
  <c r="H4597" i="6" s="1"/>
  <c r="I4597" i="6" s="1"/>
  <c r="J4597" i="6" s="1"/>
  <c r="I4981" i="6"/>
  <c r="J4981" i="6" s="1"/>
  <c r="H4285" i="6" a="1"/>
  <c r="H4285" i="6" s="1"/>
  <c r="I4285" i="6" s="1"/>
  <c r="J4285" i="6" s="1"/>
  <c r="H5173" i="6" a="1"/>
  <c r="H5173" i="6" s="1"/>
  <c r="I5173" i="6" s="1"/>
  <c r="J5173" i="6" s="1"/>
  <c r="H5893" i="6" a="1"/>
  <c r="H5893" i="6" s="1"/>
  <c r="I5893" i="6" s="1"/>
  <c r="J5893" i="6" s="1"/>
  <c r="H5509" i="6" a="1"/>
  <c r="H5509" i="6" s="1"/>
  <c r="I5509" i="6" s="1"/>
  <c r="J5509" i="6" s="1"/>
  <c r="H5677" i="6" a="1"/>
  <c r="H5677" i="6" s="1"/>
  <c r="I5677" i="6" s="1"/>
  <c r="J5677" i="6" s="1"/>
  <c r="H5797" i="6" a="1"/>
  <c r="H5797" i="6" s="1"/>
  <c r="I5797" i="6" s="1"/>
  <c r="J5797" i="6" s="1"/>
  <c r="H5533" i="6" a="1"/>
  <c r="H5533" i="6" s="1"/>
  <c r="I5533" i="6" s="1"/>
  <c r="J5533" i="6" s="1"/>
  <c r="I6109" i="6"/>
  <c r="J6109" i="6" s="1"/>
  <c r="H6781" i="6" a="1"/>
  <c r="H6781" i="6" s="1"/>
  <c r="I6781" i="6" s="1"/>
  <c r="J6781" i="6" s="1"/>
  <c r="H6829" i="6" a="1"/>
  <c r="H6829" i="6" s="1"/>
  <c r="I6829" i="6" s="1"/>
  <c r="J6829" i="6" s="1"/>
  <c r="H6445" i="6" a="1"/>
  <c r="H6445" i="6" s="1"/>
  <c r="I6445" i="6" s="1"/>
  <c r="J6445" i="6" s="1"/>
  <c r="H6565" i="6" a="1"/>
  <c r="H6565" i="6" s="1"/>
  <c r="I6565" i="6" s="1"/>
  <c r="J6565" i="6" s="1"/>
  <c r="H7645" i="6" a="1"/>
  <c r="H7645" i="6" s="1"/>
  <c r="I7645" i="6" s="1"/>
  <c r="J7645" i="6" s="1"/>
  <c r="H6949" i="6" a="1"/>
  <c r="H6949" i="6" s="1"/>
  <c r="I6949" i="6" s="1"/>
  <c r="J6949" i="6" s="1"/>
  <c r="H7621" i="6" a="1"/>
  <c r="H7621" i="6" s="1"/>
  <c r="I7621" i="6" s="1"/>
  <c r="J7621" i="6" s="1"/>
  <c r="H7861" i="6" a="1"/>
  <c r="H7861" i="6" s="1"/>
  <c r="I7861" i="6" s="1"/>
  <c r="J7861" i="6" s="1"/>
  <c r="H7717" i="6" a="1"/>
  <c r="H7717" i="6" s="1"/>
  <c r="I7717" i="6" s="1"/>
  <c r="J7717" i="6" s="1"/>
  <c r="E5936" i="6" a="1"/>
  <c r="E5936" i="6" s="1"/>
  <c r="F5936" i="6" s="1"/>
  <c r="E4976" i="6" a="1"/>
  <c r="E4976" i="6" s="1"/>
  <c r="F4976" i="6" s="1"/>
  <c r="F1014" i="6"/>
  <c r="F2406" i="6"/>
  <c r="F5982" i="6"/>
  <c r="F8310" i="6"/>
  <c r="H467" i="6" a="1"/>
  <c r="H467" i="6" s="1"/>
  <c r="H803" i="6" a="1"/>
  <c r="H803" i="6" s="1"/>
  <c r="H659" i="6" a="1"/>
  <c r="H659" i="6" s="1"/>
  <c r="I659" i="6" s="1"/>
  <c r="J659" i="6" s="1"/>
  <c r="H1835" i="6" a="1"/>
  <c r="H1835" i="6" s="1"/>
  <c r="H2219" i="6" a="1"/>
  <c r="H2219" i="6" s="1"/>
  <c r="H2315" i="6" a="1"/>
  <c r="H2315" i="6" s="1"/>
  <c r="H3011" i="6" a="1"/>
  <c r="H3011" i="6" s="1"/>
  <c r="I3011" i="6" s="1"/>
  <c r="J3011" i="6" s="1"/>
  <c r="H1763" i="6" a="1"/>
  <c r="H1763" i="6" s="1"/>
  <c r="H2147" i="6" a="1"/>
  <c r="H2147" i="6" s="1"/>
  <c r="H3203" i="6" a="1"/>
  <c r="H3203" i="6" s="1"/>
  <c r="H1691" i="6" a="1"/>
  <c r="H1691" i="6" s="1"/>
  <c r="H2003" i="6" a="1"/>
  <c r="H2003" i="6" s="1"/>
  <c r="I2003" i="6" s="1"/>
  <c r="J2003" i="6" s="1"/>
  <c r="H2555" i="6" a="1"/>
  <c r="H2555" i="6" s="1"/>
  <c r="H1811" i="6" a="1"/>
  <c r="H1811" i="6" s="1"/>
  <c r="H2483" i="6" a="1"/>
  <c r="H2483" i="6" s="1"/>
  <c r="I2483" i="6" s="1"/>
  <c r="J2483" i="6" s="1"/>
  <c r="H3803" i="6" a="1"/>
  <c r="H3803" i="6" s="1"/>
  <c r="I3803" i="6" s="1"/>
  <c r="J3803" i="6" s="1"/>
  <c r="H3083" i="6" a="1"/>
  <c r="H3083" i="6" s="1"/>
  <c r="H3635" i="6" a="1"/>
  <c r="H3635" i="6" s="1"/>
  <c r="I3635" i="6" s="1"/>
  <c r="J3635" i="6" s="1"/>
  <c r="H2579" i="6" a="1"/>
  <c r="H2579" i="6" s="1"/>
  <c r="H2987" i="6" a="1"/>
  <c r="H2987" i="6" s="1"/>
  <c r="I2987" i="6" s="1"/>
  <c r="J2987" i="6" s="1"/>
  <c r="H3299" i="6" a="1"/>
  <c r="H3299" i="6" s="1"/>
  <c r="I3299" i="6" s="1"/>
  <c r="J3299" i="6" s="1"/>
  <c r="H3659" i="6" a="1"/>
  <c r="H3659" i="6" s="1"/>
  <c r="I3659" i="6" s="1"/>
  <c r="J3659" i="6" s="1"/>
  <c r="H4163" i="6" a="1"/>
  <c r="H4163" i="6" s="1"/>
  <c r="I4163" i="6" s="1"/>
  <c r="J4163" i="6" s="1"/>
  <c r="H3107" i="6" a="1"/>
  <c r="H3107" i="6" s="1"/>
  <c r="H3587" i="6" a="1"/>
  <c r="H3587" i="6" s="1"/>
  <c r="I3587" i="6" s="1"/>
  <c r="J3587" i="6" s="1"/>
  <c r="H3851" i="6" a="1"/>
  <c r="H3851" i="6" s="1"/>
  <c r="I3851" i="6" s="1"/>
  <c r="J3851" i="6" s="1"/>
  <c r="H4283" i="6" a="1"/>
  <c r="H4283" i="6" s="1"/>
  <c r="I4283" i="6" s="1"/>
  <c r="J4283" i="6" s="1"/>
  <c r="H4715" i="6" a="1"/>
  <c r="H4715" i="6" s="1"/>
  <c r="H5099" i="6" a="1"/>
  <c r="H5099" i="6" s="1"/>
  <c r="I5099" i="6" s="1"/>
  <c r="J5099" i="6" s="1"/>
  <c r="H4115" i="6" a="1"/>
  <c r="H4115" i="6" s="1"/>
  <c r="I4115" i="6" s="1"/>
  <c r="J4115" i="6" s="1"/>
  <c r="H4475" i="6" a="1"/>
  <c r="H4475" i="6" s="1"/>
  <c r="I4475" i="6" s="1"/>
  <c r="J4475" i="6" s="1"/>
  <c r="H4859" i="6" a="1"/>
  <c r="H4859" i="6" s="1"/>
  <c r="H4331" i="6" a="1"/>
  <c r="H4331" i="6" s="1"/>
  <c r="I4331" i="6" s="1"/>
  <c r="J4331" i="6" s="1"/>
  <c r="H4739" i="6" a="1"/>
  <c r="H4739" i="6" s="1"/>
  <c r="H4883" i="6" a="1"/>
  <c r="H4883" i="6" s="1"/>
  <c r="H5891" i="6" a="1"/>
  <c r="H5891" i="6" s="1"/>
  <c r="H6251" i="6" a="1"/>
  <c r="H6251" i="6" s="1"/>
  <c r="H6347" i="6" a="1"/>
  <c r="H6347" i="6" s="1"/>
  <c r="H6539" i="6" a="1"/>
  <c r="H6539" i="6" s="1"/>
  <c r="H7619" i="6" a="1"/>
  <c r="H7619" i="6" s="1"/>
  <c r="E968" i="6" a="1"/>
  <c r="E968" i="6" s="1"/>
  <c r="F968" i="6" s="1"/>
  <c r="E1376" i="6" a="1"/>
  <c r="E1376" i="6" s="1"/>
  <c r="F1376" i="6" s="1"/>
  <c r="E536" i="6" a="1"/>
  <c r="E536" i="6" s="1"/>
  <c r="F536" i="6" s="1"/>
  <c r="E440" i="6" a="1"/>
  <c r="E440" i="6" s="1"/>
  <c r="F440" i="6" s="1"/>
  <c r="E1040" i="6" a="1"/>
  <c r="E1040" i="6" s="1"/>
  <c r="F1040" i="6" s="1"/>
  <c r="E1352" i="6" a="1"/>
  <c r="E1352" i="6" s="1"/>
  <c r="F1352" i="6" s="1"/>
  <c r="E416" i="6" a="1"/>
  <c r="E416" i="6" s="1"/>
  <c r="F416" i="6" s="1"/>
  <c r="E656" i="6" a="1"/>
  <c r="E656" i="6" s="1"/>
  <c r="F656" i="6" s="1"/>
  <c r="E944" i="6" a="1"/>
  <c r="E944" i="6" s="1"/>
  <c r="F944" i="6" s="1"/>
  <c r="E1304" i="6" a="1"/>
  <c r="E1304" i="6" s="1"/>
  <c r="E1616" i="6" a="1"/>
  <c r="E1616" i="6" s="1"/>
  <c r="E1880" i="6" a="1"/>
  <c r="E1880" i="6" s="1"/>
  <c r="F1880" i="6" s="1"/>
  <c r="E2408" i="6" a="1"/>
  <c r="E2408" i="6" s="1"/>
  <c r="F2408" i="6" s="1"/>
  <c r="E2000" i="6" a="1"/>
  <c r="E2000" i="6" s="1"/>
  <c r="F2000" i="6" s="1"/>
  <c r="E2216" i="6" a="1"/>
  <c r="E2216" i="6" s="1"/>
  <c r="F2216" i="6" s="1"/>
  <c r="E2696" i="6" a="1"/>
  <c r="E2696" i="6" s="1"/>
  <c r="F2696" i="6" s="1"/>
  <c r="E2360" i="6" a="1"/>
  <c r="E2360" i="6" s="1"/>
  <c r="F2360" i="6" s="1"/>
  <c r="E2792" i="6" a="1"/>
  <c r="E2792" i="6" s="1"/>
  <c r="F2792" i="6" s="1"/>
  <c r="E3728" i="6" a="1"/>
  <c r="E3728" i="6" s="1"/>
  <c r="F3728" i="6" s="1"/>
  <c r="E3752" i="6" a="1"/>
  <c r="E3752" i="6" s="1"/>
  <c r="F3752" i="6" s="1"/>
  <c r="E2744" i="6" a="1"/>
  <c r="E2744" i="6" s="1"/>
  <c r="F2744" i="6" s="1"/>
  <c r="E3080" i="6" a="1"/>
  <c r="E3080" i="6" s="1"/>
  <c r="F3080" i="6" s="1"/>
  <c r="E3320" i="6" a="1"/>
  <c r="E3320" i="6" s="1"/>
  <c r="F3320" i="6" s="1"/>
  <c r="E4136" i="6" a="1"/>
  <c r="E4136" i="6" s="1"/>
  <c r="F4136" i="6" s="1"/>
  <c r="E3344" i="6" a="1"/>
  <c r="E3344" i="6" s="1"/>
  <c r="F3344" i="6" s="1"/>
  <c r="E3512" i="6" a="1"/>
  <c r="E3512" i="6" s="1"/>
  <c r="F3512" i="6" s="1"/>
  <c r="E3848" i="6" a="1"/>
  <c r="E3848" i="6" s="1"/>
  <c r="F3848" i="6" s="1"/>
  <c r="E4424" i="6" a="1"/>
  <c r="E4424" i="6" s="1"/>
  <c r="F4424" i="6" s="1"/>
  <c r="E5144" i="6" a="1"/>
  <c r="E5144" i="6" s="1"/>
  <c r="F5144" i="6" s="1"/>
  <c r="E4688" i="6" a="1"/>
  <c r="E4688" i="6" s="1"/>
  <c r="F4688" i="6" s="1"/>
  <c r="E4400" i="6" a="1"/>
  <c r="E4400" i="6" s="1"/>
  <c r="F4400" i="6" s="1"/>
  <c r="E4856" i="6" a="1"/>
  <c r="E4856" i="6" s="1"/>
  <c r="F4856" i="6" s="1"/>
  <c r="E5120" i="6" a="1"/>
  <c r="E5120" i="6" s="1"/>
  <c r="E4568" i="6" a="1"/>
  <c r="E4568" i="6" s="1"/>
  <c r="F4568" i="6" s="1"/>
  <c r="E4760" i="6" a="1"/>
  <c r="E4760" i="6" s="1"/>
  <c r="F4760" i="6" s="1"/>
  <c r="E5360" i="6" a="1"/>
  <c r="E5360" i="6" s="1"/>
  <c r="F5360" i="6" s="1"/>
  <c r="E5600" i="6" a="1"/>
  <c r="E5600" i="6" s="1"/>
  <c r="F5600" i="6" s="1"/>
  <c r="E5576" i="6" a="1"/>
  <c r="E5576" i="6" s="1"/>
  <c r="F5576" i="6" s="1"/>
  <c r="E5384" i="6" a="1"/>
  <c r="E5384" i="6" s="1"/>
  <c r="F5384" i="6" s="1"/>
  <c r="E6248" i="6" a="1"/>
  <c r="E6248" i="6" s="1"/>
  <c r="F6248" i="6" s="1"/>
  <c r="E6704" i="6" a="1"/>
  <c r="E6704" i="6" s="1"/>
  <c r="F6704" i="6" s="1"/>
  <c r="E6368" i="6" a="1"/>
  <c r="E6368" i="6" s="1"/>
  <c r="F6368" i="6" s="1"/>
  <c r="E6584" i="6" a="1"/>
  <c r="E6584" i="6" s="1"/>
  <c r="E6488" i="6" a="1"/>
  <c r="E6488" i="6" s="1"/>
  <c r="F6488" i="6" s="1"/>
  <c r="E6896" i="6" a="1"/>
  <c r="E6896" i="6" s="1"/>
  <c r="F6896" i="6" s="1"/>
  <c r="E7232" i="6" a="1"/>
  <c r="E7232" i="6" s="1"/>
  <c r="F7232" i="6" s="1"/>
  <c r="E7424" i="6" a="1"/>
  <c r="E7424" i="6" s="1"/>
  <c r="F7424" i="6" s="1"/>
  <c r="E7256" i="6" a="1"/>
  <c r="E7256" i="6" s="1"/>
  <c r="F7256" i="6" s="1"/>
  <c r="E7880" i="6" a="1"/>
  <c r="E7880" i="6" s="1"/>
  <c r="F7880" i="6" s="1"/>
  <c r="E7736" i="6" a="1"/>
  <c r="E7736" i="6" s="1"/>
  <c r="F7736" i="6" s="1"/>
  <c r="E7592" i="6" a="1"/>
  <c r="E7592" i="6" s="1"/>
  <c r="F7592" i="6" s="1"/>
  <c r="E7952" i="6" a="1"/>
  <c r="E7952" i="6" s="1"/>
  <c r="F7952" i="6" s="1"/>
  <c r="E7640" i="6" a="1"/>
  <c r="E7640" i="6" s="1"/>
  <c r="F7640" i="6" s="1"/>
  <c r="E7856" i="6" a="1"/>
  <c r="E7856" i="6" s="1"/>
  <c r="F7856" i="6" s="1"/>
  <c r="E8144" i="6" a="1"/>
  <c r="E8144" i="6" s="1"/>
  <c r="F8144" i="6" s="1"/>
  <c r="E8192" i="6" a="1"/>
  <c r="E8192" i="6" s="1"/>
  <c r="F8192" i="6" s="1"/>
  <c r="E8312" i="6" a="1"/>
  <c r="E8312" i="6" s="1"/>
  <c r="F8312" i="6" s="1"/>
  <c r="E55" i="6" a="1"/>
  <c r="E55" i="6" s="1"/>
  <c r="F55" i="6" s="1"/>
  <c r="E7160" i="6" a="1"/>
  <c r="E7160" i="6" s="1"/>
  <c r="F7160" i="6" s="1"/>
  <c r="E6776" i="6" a="1"/>
  <c r="E6776" i="6" s="1"/>
  <c r="F6776" i="6" s="1"/>
  <c r="E4184" i="6" a="1"/>
  <c r="E4184" i="6" s="1"/>
  <c r="F4184" i="6" s="1"/>
  <c r="E5024" i="6" a="1"/>
  <c r="E5024" i="6" s="1"/>
  <c r="F5024" i="6" s="1"/>
  <c r="E3800" i="6" a="1"/>
  <c r="E3800" i="6" s="1"/>
  <c r="F3800" i="6" s="1"/>
  <c r="E3656" i="6" a="1"/>
  <c r="E3656" i="6" s="1"/>
  <c r="F3656" i="6" s="1"/>
  <c r="E3632" i="6" a="1"/>
  <c r="E3632" i="6" s="1"/>
  <c r="F3632" i="6" s="1"/>
  <c r="E2480" i="6" a="1"/>
  <c r="E2480" i="6" s="1"/>
  <c r="F2480" i="6" s="1"/>
  <c r="E3127" i="6" a="1"/>
  <c r="E3127" i="6" s="1"/>
  <c r="I852" i="6"/>
  <c r="J852" i="6" s="1"/>
  <c r="E6968" i="6" a="1"/>
  <c r="E6968" i="6" s="1"/>
  <c r="F6968" i="6" s="1"/>
  <c r="E6320" i="6" a="1"/>
  <c r="E6320" i="6" s="1"/>
  <c r="F6320" i="6" s="1"/>
  <c r="E4496" i="6" a="1"/>
  <c r="E4496" i="6" s="1"/>
  <c r="F4496" i="6" s="1"/>
  <c r="E4712" i="6" a="1"/>
  <c r="E4712" i="6" s="1"/>
  <c r="F4712" i="6" s="1"/>
  <c r="E3176" i="6" a="1"/>
  <c r="E3176" i="6" s="1"/>
  <c r="F3176" i="6" s="1"/>
  <c r="E3248" i="6" a="1"/>
  <c r="E3248" i="6" s="1"/>
  <c r="F3248" i="6" s="1"/>
  <c r="E2456" i="6" a="1"/>
  <c r="E2456" i="6" s="1"/>
  <c r="F2456" i="6" s="1"/>
  <c r="E776" i="6" a="1"/>
  <c r="E776" i="6" s="1"/>
  <c r="F776" i="6" s="1"/>
  <c r="F1278" i="6"/>
  <c r="F5070" i="6"/>
  <c r="I4140" i="6"/>
  <c r="J4140" i="6" s="1"/>
  <c r="I2436" i="6"/>
  <c r="J2436" i="6" s="1"/>
  <c r="F2862" i="6"/>
  <c r="F4998" i="6"/>
  <c r="E8408" i="6" a="1"/>
  <c r="E8408" i="6" s="1"/>
  <c r="F8408" i="6" s="1"/>
  <c r="E8264" i="6" a="1"/>
  <c r="E8264" i="6" s="1"/>
  <c r="F8264" i="6" s="1"/>
  <c r="E7136" i="6" a="1"/>
  <c r="E7136" i="6" s="1"/>
  <c r="F7136" i="6" s="1"/>
  <c r="E6824" i="6" a="1"/>
  <c r="E6824" i="6" s="1"/>
  <c r="F6824" i="6" s="1"/>
  <c r="E5528" i="6" a="1"/>
  <c r="E5528" i="6" s="1"/>
  <c r="F5528" i="6" s="1"/>
  <c r="E5048" i="6" a="1"/>
  <c r="E5048" i="6" s="1"/>
  <c r="F5048" i="6" s="1"/>
  <c r="E3392" i="6" a="1"/>
  <c r="E3392" i="6" s="1"/>
  <c r="F3392" i="6" s="1"/>
  <c r="E1520" i="6" a="1"/>
  <c r="E1520" i="6" s="1"/>
  <c r="F1520" i="6" s="1"/>
  <c r="E176" i="6" a="1"/>
  <c r="E176" i="6" s="1"/>
  <c r="F176" i="6" s="1"/>
  <c r="I4308" i="6"/>
  <c r="J4308" i="6" s="1"/>
  <c r="I3828" i="6"/>
  <c r="J3828" i="6" s="1"/>
  <c r="E893" i="6" a="1"/>
  <c r="E893" i="6" s="1"/>
  <c r="F894" i="6" s="1"/>
  <c r="F7710" i="6"/>
  <c r="H373" i="6" a="1"/>
  <c r="H373" i="6" s="1"/>
  <c r="I373" i="6" s="1"/>
  <c r="J373" i="6" s="1"/>
  <c r="H541" i="6" a="1"/>
  <c r="H541" i="6" s="1"/>
  <c r="I541" i="6" s="1"/>
  <c r="J541" i="6" s="1"/>
  <c r="H1189" i="6" a="1"/>
  <c r="H1189" i="6" s="1"/>
  <c r="I1189" i="6" s="1"/>
  <c r="J1189" i="6" s="1"/>
  <c r="H517" i="6" a="1"/>
  <c r="H517" i="6" s="1"/>
  <c r="I517" i="6" s="1"/>
  <c r="J517" i="6" s="1"/>
  <c r="H781" i="6" a="1"/>
  <c r="H781" i="6" s="1"/>
  <c r="I781" i="6" s="1"/>
  <c r="J781" i="6" s="1"/>
  <c r="I1069" i="6"/>
  <c r="J1069" i="6" s="1"/>
  <c r="H973" i="6" a="1"/>
  <c r="H973" i="6" s="1"/>
  <c r="I973" i="6" s="1"/>
  <c r="J973" i="6" s="1"/>
  <c r="I325" i="6"/>
  <c r="J325" i="6" s="1"/>
  <c r="I853" i="6"/>
  <c r="J853" i="6" s="1"/>
  <c r="H1165" i="6" a="1"/>
  <c r="H1165" i="6" s="1"/>
  <c r="I1165" i="6" s="1"/>
  <c r="J1165" i="6" s="1"/>
  <c r="H1453" i="6" a="1"/>
  <c r="H1453" i="6" s="1"/>
  <c r="I1453" i="6" s="1"/>
  <c r="J1453" i="6" s="1"/>
  <c r="I2077" i="6"/>
  <c r="J2077" i="6" s="1"/>
  <c r="H2245" i="6" a="1"/>
  <c r="H2245" i="6" s="1"/>
  <c r="I2245" i="6" s="1"/>
  <c r="J2245" i="6" s="1"/>
  <c r="I2389" i="6"/>
  <c r="J2389" i="6" s="1"/>
  <c r="I1501" i="6"/>
  <c r="J1501" i="6" s="1"/>
  <c r="I1861" i="6"/>
  <c r="J1861" i="6" s="1"/>
  <c r="I3013" i="6"/>
  <c r="J3013" i="6" s="1"/>
  <c r="H2773" i="6" a="1"/>
  <c r="H2773" i="6" s="1"/>
  <c r="I2773" i="6" s="1"/>
  <c r="J2773" i="6" s="1"/>
  <c r="I3637" i="6"/>
  <c r="J3637" i="6" s="1"/>
  <c r="H2845" i="6" a="1"/>
  <c r="H2845" i="6" s="1"/>
  <c r="I2845" i="6" s="1"/>
  <c r="J2845" i="6" s="1"/>
  <c r="I3037" i="6"/>
  <c r="J3037" i="6" s="1"/>
  <c r="I3565" i="6"/>
  <c r="J3565" i="6" s="1"/>
  <c r="H4189" i="6" a="1"/>
  <c r="H4189" i="6" s="1"/>
  <c r="I4189" i="6" s="1"/>
  <c r="J4189" i="6" s="1"/>
  <c r="H2725" i="6" a="1"/>
  <c r="H2725" i="6" s="1"/>
  <c r="I2725" i="6" s="1"/>
  <c r="J2725" i="6" s="1"/>
  <c r="I3349" i="6"/>
  <c r="J3349" i="6" s="1"/>
  <c r="I3445" i="6"/>
  <c r="J3445" i="6" s="1"/>
  <c r="I3685" i="6"/>
  <c r="J3685" i="6" s="1"/>
  <c r="I2797" i="6"/>
  <c r="J2797" i="6" s="1"/>
  <c r="I3805" i="6"/>
  <c r="J3805" i="6" s="1"/>
  <c r="I3973" i="6"/>
  <c r="J3973" i="6" s="1"/>
  <c r="H4309" i="6" a="1"/>
  <c r="H4309" i="6" s="1"/>
  <c r="I4309" i="6" s="1"/>
  <c r="J4309" i="6" s="1"/>
  <c r="H4669" i="6" a="1"/>
  <c r="H4669" i="6" s="1"/>
  <c r="I4669" i="6" s="1"/>
  <c r="J4669" i="6" s="1"/>
  <c r="H4333" i="6" a="1"/>
  <c r="H4333" i="6" s="1"/>
  <c r="I4333" i="6" s="1"/>
  <c r="J4333" i="6" s="1"/>
  <c r="I5053" i="6"/>
  <c r="J5053" i="6" s="1"/>
  <c r="H4261" i="6" a="1"/>
  <c r="H4261" i="6" s="1"/>
  <c r="I4261" i="6" s="1"/>
  <c r="J4261" i="6" s="1"/>
  <c r="H4645" i="6" a="1"/>
  <c r="H4645" i="6" s="1"/>
  <c r="I4645" i="6" s="1"/>
  <c r="J4645" i="6" s="1"/>
  <c r="I5077" i="6"/>
  <c r="J5077" i="6" s="1"/>
  <c r="H4429" i="6" a="1"/>
  <c r="H4429" i="6" s="1"/>
  <c r="I4429" i="6" s="1"/>
  <c r="J4429" i="6" s="1"/>
  <c r="H5557" i="6" a="1"/>
  <c r="H5557" i="6" s="1"/>
  <c r="I5557" i="6" s="1"/>
  <c r="J5557" i="6" s="1"/>
  <c r="H5773" i="6" a="1"/>
  <c r="H5773" i="6" s="1"/>
  <c r="I5773" i="6" s="1"/>
  <c r="J5773" i="6" s="1"/>
  <c r="H5845" i="6" a="1"/>
  <c r="H5845" i="6" s="1"/>
  <c r="I5845" i="6" s="1"/>
  <c r="J5845" i="6" s="1"/>
  <c r="H5581" i="6" a="1"/>
  <c r="H5581" i="6" s="1"/>
  <c r="I5581" i="6" s="1"/>
  <c r="J5581" i="6" s="1"/>
  <c r="I6157" i="6"/>
  <c r="J6157" i="6" s="1"/>
  <c r="I6085" i="6"/>
  <c r="J6085" i="6" s="1"/>
  <c r="I6277" i="6"/>
  <c r="J6277" i="6" s="1"/>
  <c r="H6541" i="6" a="1"/>
  <c r="H6541" i="6" s="1"/>
  <c r="I6541" i="6" s="1"/>
  <c r="J6541" i="6" s="1"/>
  <c r="H6373" i="6" a="1"/>
  <c r="H6373" i="6" s="1"/>
  <c r="I6373" i="6" s="1"/>
  <c r="J6373" i="6" s="1"/>
  <c r="H6421" i="6" a="1"/>
  <c r="H6421" i="6" s="1"/>
  <c r="I6421" i="6" s="1"/>
  <c r="J6421" i="6" s="1"/>
  <c r="H6901" i="6" a="1"/>
  <c r="H6901" i="6" s="1"/>
  <c r="I6901" i="6" s="1"/>
  <c r="J6901" i="6" s="1"/>
  <c r="H6469" i="6" a="1"/>
  <c r="H6469" i="6" s="1"/>
  <c r="I6469" i="6" s="1"/>
  <c r="J6469" i="6" s="1"/>
  <c r="H6661" i="6" a="1"/>
  <c r="H6661" i="6" s="1"/>
  <c r="I6661" i="6" s="1"/>
  <c r="J6661" i="6" s="1"/>
  <c r="H7693" i="6" a="1"/>
  <c r="H7693" i="6" s="1"/>
  <c r="I7693" i="6" s="1"/>
  <c r="J7693" i="6" s="1"/>
  <c r="H7765" i="6" a="1"/>
  <c r="H7765" i="6" s="1"/>
  <c r="I7765" i="6" s="1"/>
  <c r="J7765" i="6" s="1"/>
  <c r="H7909" i="6" a="1"/>
  <c r="H7909" i="6" s="1"/>
  <c r="I7909" i="6" s="1"/>
  <c r="J7909" i="6" s="1"/>
  <c r="H7837" i="6" a="1"/>
  <c r="H7837" i="6" s="1"/>
  <c r="I7837" i="6" s="1"/>
  <c r="J7837" i="6" s="1"/>
  <c r="H7957" i="6" a="1"/>
  <c r="H7957" i="6" s="1"/>
  <c r="I7957" i="6" s="1"/>
  <c r="J7957" i="6" s="1"/>
  <c r="E7832" i="6" a="1"/>
  <c r="E7832" i="6" s="1"/>
  <c r="F7832" i="6" s="1"/>
  <c r="E7688" i="6" a="1"/>
  <c r="E7688" i="6" s="1"/>
  <c r="F7688" i="6" s="1"/>
  <c r="E7064" i="6" a="1"/>
  <c r="E7064" i="6" s="1"/>
  <c r="F7064" i="6" s="1"/>
  <c r="E6128" i="6" a="1"/>
  <c r="E6128" i="6" s="1"/>
  <c r="F6128" i="6" s="1"/>
  <c r="E4088" i="6" a="1"/>
  <c r="E4088" i="6" s="1"/>
  <c r="F4088" i="6" s="1"/>
  <c r="E1784" i="6" a="1"/>
  <c r="E1784" i="6" s="1"/>
  <c r="F1784" i="6" s="1"/>
  <c r="E2720" i="6" a="1"/>
  <c r="E2720" i="6" s="1"/>
  <c r="F2720" i="6" s="1"/>
  <c r="E1448" i="6" a="1"/>
  <c r="E1448" i="6" s="1"/>
  <c r="F1448" i="6" s="1"/>
  <c r="E128" i="6" a="1"/>
  <c r="E128" i="6" s="1"/>
  <c r="F128" i="6" s="1"/>
  <c r="E1112" i="6" a="1"/>
  <c r="E1112" i="6" s="1"/>
  <c r="F1112" i="6" s="1"/>
  <c r="F1733" i="6"/>
  <c r="F149" i="6"/>
  <c r="F6462" i="6"/>
  <c r="I900" i="6"/>
  <c r="J900" i="6" s="1"/>
  <c r="F2622" i="6"/>
  <c r="F6150" i="6"/>
  <c r="F7374" i="6"/>
  <c r="H179" i="6" a="1"/>
  <c r="H179" i="6" s="1"/>
  <c r="I179" i="6" s="1"/>
  <c r="J179" i="6" s="1"/>
  <c r="H779" i="6" a="1"/>
  <c r="H779" i="6" s="1"/>
  <c r="H395" i="6" a="1"/>
  <c r="H395" i="6" s="1"/>
  <c r="H827" i="6" a="1"/>
  <c r="H827" i="6" s="1"/>
  <c r="H419" i="6" a="1"/>
  <c r="H419" i="6" s="1"/>
  <c r="I419" i="6" s="1"/>
  <c r="J419" i="6" s="1"/>
  <c r="H683" i="6" a="1"/>
  <c r="H683" i="6" s="1"/>
  <c r="I683" i="6" s="1"/>
  <c r="J683" i="6" s="1"/>
  <c r="H1283" i="6" a="1"/>
  <c r="H1283" i="6" s="1"/>
  <c r="H1547" i="6" a="1"/>
  <c r="H1547" i="6" s="1"/>
  <c r="H1955" i="6" a="1"/>
  <c r="H1955" i="6" s="1"/>
  <c r="I1955" i="6" s="1"/>
  <c r="J1955" i="6" s="1"/>
  <c r="H2243" i="6" a="1"/>
  <c r="H2243" i="6" s="1"/>
  <c r="H2387" i="6" a="1"/>
  <c r="H2387" i="6" s="1"/>
  <c r="I2387" i="6" s="1"/>
  <c r="J2387" i="6" s="1"/>
  <c r="H2531" i="6" a="1"/>
  <c r="H2531" i="6" s="1"/>
  <c r="H1883" i="6" a="1"/>
  <c r="H1883" i="6" s="1"/>
  <c r="I1883" i="6" s="1"/>
  <c r="J1883" i="6" s="1"/>
  <c r="H2363" i="6" a="1"/>
  <c r="H2363" i="6" s="1"/>
  <c r="H1787" i="6" a="1"/>
  <c r="H1787" i="6" s="1"/>
  <c r="H2099" i="6" a="1"/>
  <c r="H2099" i="6" s="1"/>
  <c r="I2099" i="6" s="1"/>
  <c r="J2099" i="6" s="1"/>
  <c r="H2699" i="6" a="1"/>
  <c r="H2699" i="6" s="1"/>
  <c r="H1571" i="6" a="1"/>
  <c r="H1571" i="6" s="1"/>
  <c r="I1571" i="6" s="1"/>
  <c r="J1571" i="6" s="1"/>
  <c r="H1931" i="6" a="1"/>
  <c r="H1931" i="6" s="1"/>
  <c r="I1931" i="6" s="1"/>
  <c r="J1931" i="6" s="1"/>
  <c r="H2627" i="6" a="1"/>
  <c r="H2627" i="6" s="1"/>
  <c r="H3515" i="6" a="1"/>
  <c r="H3515" i="6" s="1"/>
  <c r="I3515" i="6" s="1"/>
  <c r="J3515" i="6" s="1"/>
  <c r="H3899" i="6" a="1"/>
  <c r="H3899" i="6" s="1"/>
  <c r="I3899" i="6" s="1"/>
  <c r="J3899" i="6" s="1"/>
  <c r="H3131" i="6" a="1"/>
  <c r="H3131" i="6" s="1"/>
  <c r="H3731" i="6" a="1"/>
  <c r="H3731" i="6" s="1"/>
  <c r="I3731" i="6" s="1"/>
  <c r="J3731" i="6" s="1"/>
  <c r="H3035" i="6" a="1"/>
  <c r="H3035" i="6" s="1"/>
  <c r="I3035" i="6" s="1"/>
  <c r="J3035" i="6" s="1"/>
  <c r="H3755" i="6" a="1"/>
  <c r="H3755" i="6" s="1"/>
  <c r="I3755" i="6" s="1"/>
  <c r="J3755" i="6" s="1"/>
  <c r="H3683" i="6" a="1"/>
  <c r="H3683" i="6" s="1"/>
  <c r="I3683" i="6" s="1"/>
  <c r="J3683" i="6" s="1"/>
  <c r="H3947" i="6" a="1"/>
  <c r="H3947" i="6" s="1"/>
  <c r="I3947" i="6" s="1"/>
  <c r="J3947" i="6" s="1"/>
  <c r="H4571" i="6" a="1"/>
  <c r="H4571" i="6" s="1"/>
  <c r="H4763" i="6" a="1"/>
  <c r="H4763" i="6" s="1"/>
  <c r="H4211" i="6" a="1"/>
  <c r="H4211" i="6" s="1"/>
  <c r="I4211" i="6" s="1"/>
  <c r="J4211" i="6" s="1"/>
  <c r="H4499" i="6" a="1"/>
  <c r="H4499" i="6" s="1"/>
  <c r="H4907" i="6" a="1"/>
  <c r="H4907" i="6" s="1"/>
  <c r="H4091" i="6" a="1"/>
  <c r="H4091" i="6" s="1"/>
  <c r="I4091" i="6" s="1"/>
  <c r="J4091" i="6" s="1"/>
  <c r="H4595" i="6" a="1"/>
  <c r="H4595" i="6" s="1"/>
  <c r="H4955" i="6" a="1"/>
  <c r="H4955" i="6" s="1"/>
  <c r="I4955" i="6" s="1"/>
  <c r="J4955" i="6" s="1"/>
  <c r="H4259" i="6" a="1"/>
  <c r="H4259" i="6" s="1"/>
  <c r="I4259" i="6" s="1"/>
  <c r="J4259" i="6" s="1"/>
  <c r="H4451" i="6" a="1"/>
  <c r="H4451" i="6" s="1"/>
  <c r="I4451" i="6" s="1"/>
  <c r="J4451" i="6" s="1"/>
  <c r="H4979" i="6" a="1"/>
  <c r="H4979" i="6" s="1"/>
  <c r="I4979" i="6" s="1"/>
  <c r="J4979" i="6" s="1"/>
  <c r="H5915" i="6" a="1"/>
  <c r="H5915" i="6" s="1"/>
  <c r="H5627" i="6" a="1"/>
  <c r="H5627" i="6" s="1"/>
  <c r="H6011" i="6" a="1"/>
  <c r="H6011" i="6" s="1"/>
  <c r="H5987" i="6" a="1"/>
  <c r="H5987" i="6" s="1"/>
  <c r="H6323" i="6" a="1"/>
  <c r="H6323" i="6" s="1"/>
  <c r="H6443" i="6" a="1"/>
  <c r="H6443" i="6" s="1"/>
  <c r="I6443" i="6" s="1"/>
  <c r="J6443" i="6" s="1"/>
  <c r="H6419" i="6" a="1"/>
  <c r="H6419" i="6" s="1"/>
  <c r="I6419" i="6" s="1"/>
  <c r="J6419" i="6" s="1"/>
  <c r="H8387" i="6" a="1"/>
  <c r="H8387" i="6" s="1"/>
  <c r="H7595" i="6" a="1"/>
  <c r="H7595" i="6" s="1"/>
  <c r="B8390" i="6"/>
  <c r="B8366" i="6"/>
  <c r="B8270" i="6"/>
  <c r="B8246" i="6"/>
  <c r="B8150" i="6"/>
  <c r="B8054" i="6"/>
  <c r="B7982" i="6"/>
  <c r="H7982" i="6" s="1" a="1"/>
  <c r="H7982" i="6" s="1"/>
  <c r="B8318" i="6"/>
  <c r="B8174" i="6"/>
  <c r="B8078" i="6"/>
  <c r="B8414" i="6"/>
  <c r="B8294" i="6"/>
  <c r="B8222" i="6"/>
  <c r="B8126" i="6"/>
  <c r="B8030" i="6"/>
  <c r="B8342" i="6"/>
  <c r="B7958" i="6"/>
  <c r="H7958" i="6" s="1" a="1"/>
  <c r="H7958" i="6" s="1"/>
  <c r="B7886" i="6"/>
  <c r="H7886" i="6" s="1" a="1"/>
  <c r="H7886" i="6" s="1"/>
  <c r="I7886" i="6" s="1"/>
  <c r="J7886" i="6" s="1"/>
  <c r="B7718" i="6"/>
  <c r="H7718" i="6" s="1" a="1"/>
  <c r="H7718" i="6" s="1"/>
  <c r="B7670" i="6"/>
  <c r="H7670" i="6" s="1" a="1"/>
  <c r="H7670" i="6" s="1"/>
  <c r="I7670" i="6" s="1"/>
  <c r="J7670" i="6" s="1"/>
  <c r="B7598" i="6"/>
  <c r="B7550" i="6"/>
  <c r="B7526" i="6"/>
  <c r="B7502" i="6"/>
  <c r="B7454" i="6"/>
  <c r="B8006" i="6"/>
  <c r="B7934" i="6"/>
  <c r="H7934" i="6" s="1" a="1"/>
  <c r="H7934" i="6" s="1"/>
  <c r="B7838" i="6"/>
  <c r="H7838" i="6" s="1" a="1"/>
  <c r="H7838" i="6" s="1"/>
  <c r="B7742" i="6"/>
  <c r="H7742" i="6" s="1" a="1"/>
  <c r="H7742" i="6" s="1"/>
  <c r="I7742" i="6" s="1"/>
  <c r="J7742" i="6" s="1"/>
  <c r="B7574" i="6"/>
  <c r="B8198" i="6"/>
  <c r="B7910" i="6"/>
  <c r="H7910" i="6" s="1" a="1"/>
  <c r="H7910" i="6" s="1"/>
  <c r="B7862" i="6"/>
  <c r="H7862" i="6" s="1" a="1"/>
  <c r="H7862" i="6" s="1"/>
  <c r="B7814" i="6"/>
  <c r="H7814" i="6" s="1" a="1"/>
  <c r="H7814" i="6" s="1"/>
  <c r="B7790" i="6"/>
  <c r="H7790" i="6" s="1" a="1"/>
  <c r="H7790" i="6" s="1"/>
  <c r="I7790" i="6" s="1"/>
  <c r="J7790" i="6" s="1"/>
  <c r="B7766" i="6"/>
  <c r="H7766" i="6" s="1" a="1"/>
  <c r="H7766" i="6" s="1"/>
  <c r="B7622" i="6"/>
  <c r="B7406" i="6"/>
  <c r="B6878" i="6"/>
  <c r="B8102" i="6"/>
  <c r="B7382" i="6"/>
  <c r="B7334" i="6"/>
  <c r="B7286" i="6"/>
  <c r="B7238" i="6"/>
  <c r="B7190" i="6"/>
  <c r="B7142" i="6"/>
  <c r="B7094" i="6"/>
  <c r="B7046" i="6"/>
  <c r="B6998" i="6"/>
  <c r="B6950" i="6"/>
  <c r="B6854" i="6"/>
  <c r="B7478" i="6"/>
  <c r="B7358" i="6"/>
  <c r="B7310" i="6"/>
  <c r="B7262" i="6"/>
  <c r="B7214" i="6"/>
  <c r="B7166" i="6"/>
  <c r="B7118" i="6"/>
  <c r="B7070" i="6"/>
  <c r="B7022" i="6"/>
  <c r="B6974" i="6"/>
  <c r="B6902" i="6"/>
  <c r="B6806" i="6"/>
  <c r="B6782" i="6"/>
  <c r="B6686" i="6"/>
  <c r="B6590" i="6"/>
  <c r="B6494" i="6"/>
  <c r="H6494" i="6" s="1" a="1"/>
  <c r="H6494" i="6" s="1"/>
  <c r="B6470" i="6"/>
  <c r="H6470" i="6" s="1" a="1"/>
  <c r="H6470" i="6" s="1"/>
  <c r="B6758" i="6"/>
  <c r="B6662" i="6"/>
  <c r="B6446" i="6"/>
  <c r="H6446" i="6" s="1" a="1"/>
  <c r="H6446" i="6" s="1"/>
  <c r="B7430" i="6"/>
  <c r="B7694" i="6"/>
  <c r="H7694" i="6" s="1" a="1"/>
  <c r="H7694" i="6" s="1"/>
  <c r="B7646" i="6"/>
  <c r="B6830" i="6"/>
  <c r="B6710" i="6"/>
  <c r="B6614" i="6"/>
  <c r="B6566" i="6"/>
  <c r="H6566" i="6" s="1" a="1"/>
  <c r="H6566" i="6" s="1"/>
  <c r="B6518" i="6"/>
  <c r="H6518" i="6" s="1" a="1"/>
  <c r="H6518" i="6" s="1"/>
  <c r="B6398" i="6"/>
  <c r="B6734" i="6"/>
  <c r="B6422" i="6"/>
  <c r="H6422" i="6" s="1" a="1"/>
  <c r="H6422" i="6" s="1"/>
  <c r="B6926" i="6"/>
  <c r="B6638" i="6"/>
  <c r="B6542" i="6"/>
  <c r="H6542" i="6" s="1" a="1"/>
  <c r="H6542" i="6" s="1"/>
  <c r="B6302" i="6"/>
  <c r="B6158" i="6"/>
  <c r="B6038" i="6"/>
  <c r="B6326" i="6"/>
  <c r="B6278" i="6"/>
  <c r="B6230" i="6"/>
  <c r="B6206" i="6"/>
  <c r="B6182" i="6"/>
  <c r="B6134" i="6"/>
  <c r="B6062" i="6"/>
  <c r="B6374" i="6"/>
  <c r="B6086" i="6"/>
  <c r="B6350" i="6"/>
  <c r="B6254" i="6"/>
  <c r="B6110" i="6"/>
  <c r="B6014" i="6"/>
  <c r="B5870" i="6"/>
  <c r="B5822" i="6"/>
  <c r="B5750" i="6"/>
  <c r="B5414" i="6"/>
  <c r="B5846" i="6"/>
  <c r="B5726" i="6"/>
  <c r="B5630" i="6"/>
  <c r="B5582" i="6"/>
  <c r="B5534" i="6"/>
  <c r="B5486" i="6"/>
  <c r="B5366" i="6"/>
  <c r="B5318" i="6"/>
  <c r="B5270" i="6"/>
  <c r="B5942" i="6"/>
  <c r="B5918" i="6"/>
  <c r="B5798" i="6"/>
  <c r="B5702" i="6"/>
  <c r="B5654" i="6"/>
  <c r="H5654" i="6" s="1" a="1"/>
  <c r="H5654" i="6" s="1"/>
  <c r="B5438" i="6"/>
  <c r="B5390" i="6"/>
  <c r="B5990" i="6"/>
  <c r="B5966" i="6"/>
  <c r="B5894" i="6"/>
  <c r="B5774" i="6"/>
  <c r="B5678" i="6"/>
  <c r="B5606" i="6"/>
  <c r="B5558" i="6"/>
  <c r="B5510" i="6"/>
  <c r="B5462" i="6"/>
  <c r="B5342" i="6"/>
  <c r="B5294" i="6"/>
  <c r="B5246" i="6"/>
  <c r="B5174" i="6"/>
  <c r="H5174" i="6" s="1" a="1"/>
  <c r="H5174" i="6" s="1"/>
  <c r="B5054" i="6"/>
  <c r="H5054" i="6" s="1" a="1"/>
  <c r="H5054" i="6" s="1"/>
  <c r="I5054" i="6" s="1"/>
  <c r="J5054" i="6" s="1"/>
  <c r="B4958" i="6"/>
  <c r="H4958" i="6" s="1" a="1"/>
  <c r="H4958" i="6" s="1"/>
  <c r="I4958" i="6" s="1"/>
  <c r="J4958" i="6" s="1"/>
  <c r="B4766" i="6"/>
  <c r="H4766" i="6" s="1" a="1"/>
  <c r="H4766" i="6" s="1"/>
  <c r="I4766" i="6" s="1"/>
  <c r="J4766" i="6" s="1"/>
  <c r="B4718" i="6"/>
  <c r="H4718" i="6" s="1" a="1"/>
  <c r="H4718" i="6" s="1"/>
  <c r="I4718" i="6" s="1"/>
  <c r="J4718" i="6" s="1"/>
  <c r="B4670" i="6"/>
  <c r="H4670" i="6" s="1" a="1"/>
  <c r="H4670" i="6" s="1"/>
  <c r="B4622" i="6"/>
  <c r="H4622" i="6" s="1" a="1"/>
  <c r="H4622" i="6" s="1"/>
  <c r="B4574" i="6"/>
  <c r="H4574" i="6" s="1" a="1"/>
  <c r="H4574" i="6" s="1"/>
  <c r="I4574" i="6" s="1"/>
  <c r="J4574" i="6" s="1"/>
  <c r="B4478" i="6"/>
  <c r="H4478" i="6" s="1" a="1"/>
  <c r="H4478" i="6" s="1"/>
  <c r="I4478" i="6" s="1"/>
  <c r="J4478" i="6" s="1"/>
  <c r="B4430" i="6"/>
  <c r="H4430" i="6" s="1" a="1"/>
  <c r="H4430" i="6" s="1"/>
  <c r="B4310" i="6"/>
  <c r="H4310" i="6" s="1" a="1"/>
  <c r="H4310" i="6" s="1"/>
  <c r="B5198" i="6"/>
  <c r="H5198" i="6" s="1" a="1"/>
  <c r="H5198" i="6" s="1"/>
  <c r="I5198" i="6" s="1"/>
  <c r="J5198" i="6" s="1"/>
  <c r="B5126" i="6"/>
  <c r="H5126" i="6" s="1" a="1"/>
  <c r="H5126" i="6" s="1"/>
  <c r="B5030" i="6"/>
  <c r="H5030" i="6" s="1" a="1"/>
  <c r="H5030" i="6" s="1"/>
  <c r="I5030" i="6" s="1"/>
  <c r="J5030" i="6" s="1"/>
  <c r="B4934" i="6"/>
  <c r="H4934" i="6" s="1" a="1"/>
  <c r="H4934" i="6" s="1"/>
  <c r="I4934" i="6" s="1"/>
  <c r="J4934" i="6" s="1"/>
  <c r="B4910" i="6"/>
  <c r="H4910" i="6" s="1" a="1"/>
  <c r="H4910" i="6" s="1"/>
  <c r="I4910" i="6" s="1"/>
  <c r="J4910" i="6" s="1"/>
  <c r="B4862" i="6"/>
  <c r="H4862" i="6" s="1" a="1"/>
  <c r="H4862" i="6" s="1"/>
  <c r="I4862" i="6" s="1"/>
  <c r="J4862" i="6" s="1"/>
  <c r="B4814" i="6"/>
  <c r="H4814" i="6" s="1" a="1"/>
  <c r="H4814" i="6" s="1"/>
  <c r="I4814" i="6" s="1"/>
  <c r="J4814" i="6" s="1"/>
  <c r="B4790" i="6"/>
  <c r="H4790" i="6" s="1" a="1"/>
  <c r="H4790" i="6" s="1"/>
  <c r="I4790" i="6" s="1"/>
  <c r="J4790" i="6" s="1"/>
  <c r="B4526" i="6"/>
  <c r="H4526" i="6" s="1" a="1"/>
  <c r="H4526" i="6" s="1"/>
  <c r="I4526" i="6" s="1"/>
  <c r="J4526" i="6" s="1"/>
  <c r="B4454" i="6"/>
  <c r="H4454" i="6" s="1" a="1"/>
  <c r="H4454" i="6" s="1"/>
  <c r="B4382" i="6"/>
  <c r="H4382" i="6" s="1" a="1"/>
  <c r="H4382" i="6" s="1"/>
  <c r="I4382" i="6" s="1"/>
  <c r="J4382" i="6" s="1"/>
  <c r="B4286" i="6"/>
  <c r="H4286" i="6" s="1" a="1"/>
  <c r="H4286" i="6" s="1"/>
  <c r="B4190" i="6"/>
  <c r="H4190" i="6" s="1" a="1"/>
  <c r="H4190" i="6" s="1"/>
  <c r="B5222" i="6"/>
  <c r="H5222" i="6" s="1" a="1"/>
  <c r="H5222" i="6" s="1"/>
  <c r="B5102" i="6"/>
  <c r="H5102" i="6" s="1" a="1"/>
  <c r="H5102" i="6" s="1"/>
  <c r="I5102" i="6" s="1"/>
  <c r="J5102" i="6" s="1"/>
  <c r="B5006" i="6"/>
  <c r="H5006" i="6" s="1" a="1"/>
  <c r="H5006" i="6" s="1"/>
  <c r="I5006" i="6" s="1"/>
  <c r="J5006" i="6" s="1"/>
  <c r="B4742" i="6"/>
  <c r="H4742" i="6" s="1" a="1"/>
  <c r="H4742" i="6" s="1"/>
  <c r="B4694" i="6"/>
  <c r="H4694" i="6" s="1" a="1"/>
  <c r="H4694" i="6" s="1"/>
  <c r="I4694" i="6" s="1"/>
  <c r="J4694" i="6" s="1"/>
  <c r="B4646" i="6"/>
  <c r="H4646" i="6" s="1" a="1"/>
  <c r="H4646" i="6" s="1"/>
  <c r="B4598" i="6"/>
  <c r="H4598" i="6" s="1" a="1"/>
  <c r="H4598" i="6" s="1"/>
  <c r="B4406" i="6"/>
  <c r="H4406" i="6" s="1" a="1"/>
  <c r="H4406" i="6" s="1"/>
  <c r="B4358" i="6"/>
  <c r="H4358" i="6" s="1" a="1"/>
  <c r="H4358" i="6" s="1"/>
  <c r="I4358" i="6" s="1"/>
  <c r="J4358" i="6" s="1"/>
  <c r="B4262" i="6"/>
  <c r="H4262" i="6" s="1" a="1"/>
  <c r="H4262" i="6" s="1"/>
  <c r="B4166" i="6"/>
  <c r="H4166" i="6" s="1" a="1"/>
  <c r="H4166" i="6" s="1"/>
  <c r="B4094" i="6"/>
  <c r="H4094" i="6" s="1" a="1"/>
  <c r="H4094" i="6" s="1"/>
  <c r="I4094" i="6" s="1"/>
  <c r="J4094" i="6" s="1"/>
  <c r="B4046" i="6"/>
  <c r="H4046" i="6" s="1" a="1"/>
  <c r="H4046" i="6" s="1"/>
  <c r="I4046" i="6" s="1"/>
  <c r="J4046" i="6" s="1"/>
  <c r="B3950" i="6"/>
  <c r="H3950" i="6" s="1" a="1"/>
  <c r="H3950" i="6" s="1"/>
  <c r="I3950" i="6" s="1"/>
  <c r="J3950" i="6" s="1"/>
  <c r="B3854" i="6"/>
  <c r="H3854" i="6" s="1" a="1"/>
  <c r="H3854" i="6" s="1"/>
  <c r="I3854" i="6" s="1"/>
  <c r="J3854" i="6" s="1"/>
  <c r="B5150" i="6"/>
  <c r="H5150" i="6" s="1" a="1"/>
  <c r="H5150" i="6" s="1"/>
  <c r="I5150" i="6" s="1"/>
  <c r="J5150" i="6" s="1"/>
  <c r="B5078" i="6"/>
  <c r="H5078" i="6" s="1" a="1"/>
  <c r="H5078" i="6" s="1"/>
  <c r="I5078" i="6" s="1"/>
  <c r="J5078" i="6" s="1"/>
  <c r="B4982" i="6"/>
  <c r="H4982" i="6" s="1" a="1"/>
  <c r="H4982" i="6" s="1"/>
  <c r="I4982" i="6" s="1"/>
  <c r="J4982" i="6" s="1"/>
  <c r="B4886" i="6"/>
  <c r="H4886" i="6" s="1" a="1"/>
  <c r="H4886" i="6" s="1"/>
  <c r="I4886" i="6" s="1"/>
  <c r="J4886" i="6" s="1"/>
  <c r="B4838" i="6"/>
  <c r="H4838" i="6" s="1" a="1"/>
  <c r="H4838" i="6" s="1"/>
  <c r="I4838" i="6" s="1"/>
  <c r="J4838" i="6" s="1"/>
  <c r="B4550" i="6"/>
  <c r="H4550" i="6" s="1" a="1"/>
  <c r="H4550" i="6" s="1"/>
  <c r="B4502" i="6"/>
  <c r="H4502" i="6" s="1" a="1"/>
  <c r="H4502" i="6" s="1"/>
  <c r="I4502" i="6" s="1"/>
  <c r="J4502" i="6" s="1"/>
  <c r="B4334" i="6"/>
  <c r="H4334" i="6" s="1" a="1"/>
  <c r="H4334" i="6" s="1"/>
  <c r="B4238" i="6"/>
  <c r="H4238" i="6" s="1" a="1"/>
  <c r="H4238" i="6" s="1"/>
  <c r="B4142" i="6"/>
  <c r="H4142" i="6" s="1" a="1"/>
  <c r="H4142" i="6" s="1"/>
  <c r="I4142" i="6" s="1"/>
  <c r="J4142" i="6" s="1"/>
  <c r="B4022" i="6"/>
  <c r="H4022" i="6" s="1" a="1"/>
  <c r="H4022" i="6" s="1"/>
  <c r="I4022" i="6" s="1"/>
  <c r="J4022" i="6" s="1"/>
  <c r="B3926" i="6"/>
  <c r="H3926" i="6" s="1" a="1"/>
  <c r="H3926" i="6" s="1"/>
  <c r="I3926" i="6" s="1"/>
  <c r="J3926" i="6" s="1"/>
  <c r="B4118" i="6"/>
  <c r="H4118" i="6" s="1" a="1"/>
  <c r="H4118" i="6" s="1"/>
  <c r="B4070" i="6"/>
  <c r="H4070" i="6" s="1" a="1"/>
  <c r="H4070" i="6" s="1"/>
  <c r="I4070" i="6" s="1"/>
  <c r="J4070" i="6" s="1"/>
  <c r="B3902" i="6"/>
  <c r="H3902" i="6" s="1" a="1"/>
  <c r="H3902" i="6" s="1"/>
  <c r="I3902" i="6" s="1"/>
  <c r="J3902" i="6" s="1"/>
  <c r="B3758" i="6"/>
  <c r="H3758" i="6" s="1" a="1"/>
  <c r="H3758" i="6" s="1"/>
  <c r="I3758" i="6" s="1"/>
  <c r="J3758" i="6" s="1"/>
  <c r="B3662" i="6"/>
  <c r="H3662" i="6" s="1" a="1"/>
  <c r="H3662" i="6" s="1"/>
  <c r="I3662" i="6" s="1"/>
  <c r="J3662" i="6" s="1"/>
  <c r="B3566" i="6"/>
  <c r="H3566" i="6" s="1" a="1"/>
  <c r="H3566" i="6" s="1"/>
  <c r="I3566" i="6" s="1"/>
  <c r="J3566" i="6" s="1"/>
  <c r="B3278" i="6"/>
  <c r="B3038" i="6"/>
  <c r="H3038" i="6" s="1" a="1"/>
  <c r="H3038" i="6" s="1"/>
  <c r="I3038" i="6" s="1"/>
  <c r="J3038" i="6" s="1"/>
  <c r="B2726" i="6"/>
  <c r="H2726" i="6" s="1" a="1"/>
  <c r="H2726" i="6" s="1"/>
  <c r="B2702" i="6"/>
  <c r="H2702" i="6" s="1" a="1"/>
  <c r="H2702" i="6" s="1"/>
  <c r="B3878" i="6"/>
  <c r="H3878" i="6" s="1" a="1"/>
  <c r="H3878" i="6" s="1"/>
  <c r="I3878" i="6" s="1"/>
  <c r="J3878" i="6" s="1"/>
  <c r="B3830" i="6"/>
  <c r="H3830" i="6" s="1" a="1"/>
  <c r="H3830" i="6" s="1"/>
  <c r="I3830" i="6" s="1"/>
  <c r="J3830" i="6" s="1"/>
  <c r="B3734" i="6"/>
  <c r="H3734" i="6" s="1" a="1"/>
  <c r="H3734" i="6" s="1"/>
  <c r="I3734" i="6" s="1"/>
  <c r="J3734" i="6" s="1"/>
  <c r="B3638" i="6"/>
  <c r="H3638" i="6" s="1" a="1"/>
  <c r="H3638" i="6" s="1"/>
  <c r="I3638" i="6" s="1"/>
  <c r="J3638" i="6" s="1"/>
  <c r="B3542" i="6"/>
  <c r="H3542" i="6" s="1" a="1"/>
  <c r="H3542" i="6" s="1"/>
  <c r="I3542" i="6" s="1"/>
  <c r="J3542" i="6" s="1"/>
  <c r="B3110" i="6"/>
  <c r="B3014" i="6"/>
  <c r="H3014" i="6" s="1" a="1"/>
  <c r="H3014" i="6" s="1"/>
  <c r="I3014" i="6" s="1"/>
  <c r="J3014" i="6" s="1"/>
  <c r="B2990" i="6"/>
  <c r="H2990" i="6" s="1" a="1"/>
  <c r="H2990" i="6" s="1"/>
  <c r="I2990" i="6" s="1"/>
  <c r="J2990" i="6" s="1"/>
  <c r="B2966" i="6"/>
  <c r="B2894" i="6"/>
  <c r="B2678" i="6"/>
  <c r="H2678" i="6" s="1" a="1"/>
  <c r="H2678" i="6" s="1"/>
  <c r="B2630" i="6"/>
  <c r="H2630" i="6" s="1" a="1"/>
  <c r="H2630" i="6" s="1"/>
  <c r="I2630" i="6" s="1"/>
  <c r="J2630" i="6" s="1"/>
  <c r="B2582" i="6"/>
  <c r="B3998" i="6"/>
  <c r="H3998" i="6" s="1" a="1"/>
  <c r="H3998" i="6" s="1"/>
  <c r="I3998" i="6" s="1"/>
  <c r="J3998" i="6" s="1"/>
  <c r="B3806" i="6"/>
  <c r="H3806" i="6" s="1" a="1"/>
  <c r="H3806" i="6" s="1"/>
  <c r="I3806" i="6" s="1"/>
  <c r="J3806" i="6" s="1"/>
  <c r="B3710" i="6"/>
  <c r="H3710" i="6" s="1" a="1"/>
  <c r="H3710" i="6" s="1"/>
  <c r="I3710" i="6" s="1"/>
  <c r="J3710" i="6" s="1"/>
  <c r="B3614" i="6"/>
  <c r="H3614" i="6" s="1" a="1"/>
  <c r="H3614" i="6" s="1"/>
  <c r="I3614" i="6" s="1"/>
  <c r="J3614" i="6" s="1"/>
  <c r="B3518" i="6"/>
  <c r="H3518" i="6" s="1" a="1"/>
  <c r="H3518" i="6" s="1"/>
  <c r="I3518" i="6" s="1"/>
  <c r="J3518" i="6" s="1"/>
  <c r="B3422" i="6"/>
  <c r="B3398" i="6"/>
  <c r="B3374" i="6"/>
  <c r="B3350" i="6"/>
  <c r="B3326" i="6"/>
  <c r="B3302" i="6"/>
  <c r="B3254" i="6"/>
  <c r="B3230" i="6"/>
  <c r="B3206" i="6"/>
  <c r="H3206" i="6" s="1" a="1"/>
  <c r="H3206" i="6" s="1"/>
  <c r="I3206" i="6" s="1"/>
  <c r="J3206" i="6" s="1"/>
  <c r="B3158" i="6"/>
  <c r="B2918" i="6"/>
  <c r="B2870" i="6"/>
  <c r="B2846" i="6"/>
  <c r="B4214" i="6"/>
  <c r="H4214" i="6" s="1" a="1"/>
  <c r="H4214" i="6" s="1"/>
  <c r="B3974" i="6"/>
  <c r="H3974" i="6" s="1" a="1"/>
  <c r="H3974" i="6" s="1"/>
  <c r="I3974" i="6" s="1"/>
  <c r="J3974" i="6" s="1"/>
  <c r="B3782" i="6"/>
  <c r="H3782" i="6" s="1" a="1"/>
  <c r="H3782" i="6" s="1"/>
  <c r="I3782" i="6" s="1"/>
  <c r="J3782" i="6" s="1"/>
  <c r="B3686" i="6"/>
  <c r="H3686" i="6" s="1" a="1"/>
  <c r="H3686" i="6" s="1"/>
  <c r="I3686" i="6" s="1"/>
  <c r="J3686" i="6" s="1"/>
  <c r="B3590" i="6"/>
  <c r="H3590" i="6" s="1" a="1"/>
  <c r="H3590" i="6" s="1"/>
  <c r="I3590" i="6" s="1"/>
  <c r="J3590" i="6" s="1"/>
  <c r="B3494" i="6"/>
  <c r="H3494" i="6" s="1" a="1"/>
  <c r="H3494" i="6" s="1"/>
  <c r="I3494" i="6" s="1"/>
  <c r="J3494" i="6" s="1"/>
  <c r="B3470" i="6"/>
  <c r="H3470" i="6" s="1" a="1"/>
  <c r="H3470" i="6" s="1"/>
  <c r="I3470" i="6" s="1"/>
  <c r="J3470" i="6" s="1"/>
  <c r="B3446" i="6"/>
  <c r="H3446" i="6" s="1" a="1"/>
  <c r="H3446" i="6" s="1"/>
  <c r="I3446" i="6" s="1"/>
  <c r="J3446" i="6" s="1"/>
  <c r="B3182" i="6"/>
  <c r="B2942" i="6"/>
  <c r="B2822" i="6"/>
  <c r="B2750" i="6"/>
  <c r="H2750" i="6" s="1" a="1"/>
  <c r="H2750" i="6" s="1"/>
  <c r="B2510" i="6"/>
  <c r="B2414" i="6"/>
  <c r="B2102" i="6"/>
  <c r="H2102" i="6" s="1" a="1"/>
  <c r="H2102" i="6" s="1"/>
  <c r="I2102" i="6" s="1"/>
  <c r="J2102" i="6" s="1"/>
  <c r="B2006" i="6"/>
  <c r="H2006" i="6" s="1" a="1"/>
  <c r="H2006" i="6" s="1"/>
  <c r="I2006" i="6" s="1"/>
  <c r="J2006" i="6" s="1"/>
  <c r="B1910" i="6"/>
  <c r="H1910" i="6" s="1" a="1"/>
  <c r="H1910" i="6" s="1"/>
  <c r="I1910" i="6" s="1"/>
  <c r="J1910" i="6" s="1"/>
  <c r="B1862" i="6"/>
  <c r="H1862" i="6" s="1" a="1"/>
  <c r="H1862" i="6" s="1"/>
  <c r="I1862" i="6" s="1"/>
  <c r="J1862" i="6" s="1"/>
  <c r="B1766" i="6"/>
  <c r="B1430" i="6"/>
  <c r="B2798" i="6"/>
  <c r="H2798" i="6" s="1" a="1"/>
  <c r="H2798" i="6" s="1"/>
  <c r="I2798" i="6" s="1"/>
  <c r="J2798" i="6" s="1"/>
  <c r="B2774" i="6"/>
  <c r="H2774" i="6" s="1" a="1"/>
  <c r="H2774" i="6" s="1"/>
  <c r="B2654" i="6"/>
  <c r="H2654" i="6" s="1" a="1"/>
  <c r="H2654" i="6" s="1"/>
  <c r="B2558" i="6"/>
  <c r="B2486" i="6"/>
  <c r="B2462" i="6"/>
  <c r="B2366" i="6"/>
  <c r="B2126" i="6"/>
  <c r="H2126" i="6" s="1" a="1"/>
  <c r="H2126" i="6" s="1"/>
  <c r="I2126" i="6" s="1"/>
  <c r="J2126" i="6" s="1"/>
  <c r="B2078" i="6"/>
  <c r="H2078" i="6" s="1" a="1"/>
  <c r="H2078" i="6" s="1"/>
  <c r="I2078" i="6" s="1"/>
  <c r="J2078" i="6" s="1"/>
  <c r="B1982" i="6"/>
  <c r="H1982" i="6" s="1" a="1"/>
  <c r="H1982" i="6" s="1"/>
  <c r="I1982" i="6" s="1"/>
  <c r="J1982" i="6" s="1"/>
  <c r="B1886" i="6"/>
  <c r="H1886" i="6" s="1" a="1"/>
  <c r="H1886" i="6" s="1"/>
  <c r="I1886" i="6" s="1"/>
  <c r="J1886" i="6" s="1"/>
  <c r="B1742" i="6"/>
  <c r="B1598" i="6"/>
  <c r="B1574" i="6"/>
  <c r="B1550" i="6"/>
  <c r="B1406" i="6"/>
  <c r="H1406" i="6" s="1" a="1"/>
  <c r="H1406" i="6" s="1"/>
  <c r="B3086" i="6"/>
  <c r="B3062" i="6"/>
  <c r="H3062" i="6" s="1" a="1"/>
  <c r="H3062" i="6" s="1"/>
  <c r="I3062" i="6" s="1"/>
  <c r="J3062" i="6" s="1"/>
  <c r="B2606" i="6"/>
  <c r="B2318" i="6"/>
  <c r="H2318" i="6" s="1" a="1"/>
  <c r="H2318" i="6" s="1"/>
  <c r="B2294" i="6"/>
  <c r="H2294" i="6" s="1" a="1"/>
  <c r="H2294" i="6" s="1"/>
  <c r="I2294" i="6" s="1"/>
  <c r="J2294" i="6" s="1"/>
  <c r="B2270" i="6"/>
  <c r="H2270" i="6" s="1" a="1"/>
  <c r="H2270" i="6" s="1"/>
  <c r="I2270" i="6" s="1"/>
  <c r="J2270" i="6" s="1"/>
  <c r="B2246" i="6"/>
  <c r="H2246" i="6" s="1" a="1"/>
  <c r="H2246" i="6" s="1"/>
  <c r="B2222" i="6"/>
  <c r="H2222" i="6" s="1" a="1"/>
  <c r="H2222" i="6" s="1"/>
  <c r="B2198" i="6"/>
  <c r="H2198" i="6" s="1" a="1"/>
  <c r="H2198" i="6" s="1"/>
  <c r="I2198" i="6" s="1"/>
  <c r="J2198" i="6" s="1"/>
  <c r="B2174" i="6"/>
  <c r="H2174" i="6" s="1" a="1"/>
  <c r="H2174" i="6" s="1"/>
  <c r="B2054" i="6"/>
  <c r="H2054" i="6" s="1" a="1"/>
  <c r="H2054" i="6" s="1"/>
  <c r="I2054" i="6" s="1"/>
  <c r="J2054" i="6" s="1"/>
  <c r="B1958" i="6"/>
  <c r="H1958" i="6" s="1" a="1"/>
  <c r="H1958" i="6" s="1"/>
  <c r="I1958" i="6" s="1"/>
  <c r="J1958" i="6" s="1"/>
  <c r="B1814" i="6"/>
  <c r="B1718" i="6"/>
  <c r="B1670" i="6"/>
  <c r="B1646" i="6"/>
  <c r="B1502" i="6"/>
  <c r="H1502" i="6" s="1" a="1"/>
  <c r="H1502" i="6" s="1"/>
  <c r="I1502" i="6" s="1"/>
  <c r="J1502" i="6" s="1"/>
  <c r="B3134" i="6"/>
  <c r="B2534" i="6"/>
  <c r="B2438" i="6"/>
  <c r="B2390" i="6"/>
  <c r="B2342" i="6"/>
  <c r="B2150" i="6"/>
  <c r="H2150" i="6" s="1" a="1"/>
  <c r="H2150" i="6" s="1"/>
  <c r="B2030" i="6"/>
  <c r="H2030" i="6" s="1" a="1"/>
  <c r="H2030" i="6" s="1"/>
  <c r="I2030" i="6" s="1"/>
  <c r="J2030" i="6" s="1"/>
  <c r="B1934" i="6"/>
  <c r="H1934" i="6" s="1" a="1"/>
  <c r="H1934" i="6" s="1"/>
  <c r="I1934" i="6" s="1"/>
  <c r="J1934" i="6" s="1"/>
  <c r="B1838" i="6"/>
  <c r="H1838" i="6" s="1" a="1"/>
  <c r="H1838" i="6" s="1"/>
  <c r="I1838" i="6" s="1"/>
  <c r="J1838" i="6" s="1"/>
  <c r="B1790" i="6"/>
  <c r="B1694" i="6"/>
  <c r="B1622" i="6"/>
  <c r="B1526" i="6"/>
  <c r="B1478" i="6"/>
  <c r="H1478" i="6" s="1" a="1"/>
  <c r="H1478" i="6" s="1"/>
  <c r="I1478" i="6" s="1"/>
  <c r="J1478" i="6" s="1"/>
  <c r="B1454" i="6"/>
  <c r="H1454" i="6" s="1" a="1"/>
  <c r="H1454" i="6" s="1"/>
  <c r="B1262" i="6"/>
  <c r="H1262" i="6" s="1" a="1"/>
  <c r="H1262" i="6" s="1"/>
  <c r="I1262" i="6" s="1"/>
  <c r="J1262" i="6" s="1"/>
  <c r="B1238" i="6"/>
  <c r="H1238" i="6" s="1" a="1"/>
  <c r="H1238" i="6" s="1"/>
  <c r="I1238" i="6" s="1"/>
  <c r="J1238" i="6" s="1"/>
  <c r="B1166" i="6"/>
  <c r="H1166" i="6" s="1" a="1"/>
  <c r="H1166" i="6" s="1"/>
  <c r="B734" i="6"/>
  <c r="B710" i="6"/>
  <c r="H710" i="6" s="1" a="1"/>
  <c r="H710" i="6" s="1"/>
  <c r="I710" i="6" s="1"/>
  <c r="J710" i="6" s="1"/>
  <c r="B542" i="6"/>
  <c r="B470" i="6"/>
  <c r="H470" i="6" s="1" a="1"/>
  <c r="H470" i="6" s="1"/>
  <c r="I470" i="6" s="1"/>
  <c r="J470" i="6" s="1"/>
  <c r="B446" i="6"/>
  <c r="B374" i="6"/>
  <c r="H374" i="6" s="1" a="1"/>
  <c r="H374" i="6" s="1"/>
  <c r="B326" i="6"/>
  <c r="B158" i="6"/>
  <c r="B302" i="6"/>
  <c r="H302" i="6" s="1" a="1"/>
  <c r="H302" i="6" s="1"/>
  <c r="I302" i="6" s="1"/>
  <c r="J302" i="6" s="1"/>
  <c r="B110" i="6"/>
  <c r="H110" i="6" s="1" a="1"/>
  <c r="H110" i="6" s="1"/>
  <c r="I110" i="6" s="1"/>
  <c r="J110" i="6" s="1"/>
  <c r="B1382" i="6"/>
  <c r="H1382" i="6" s="1" a="1"/>
  <c r="H1382" i="6" s="1"/>
  <c r="I1382" i="6" s="1"/>
  <c r="J1382" i="6" s="1"/>
  <c r="B1310" i="6"/>
  <c r="H1310" i="6" s="1" a="1"/>
  <c r="H1310" i="6" s="1"/>
  <c r="I1310" i="6" s="1"/>
  <c r="J1310" i="6" s="1"/>
  <c r="B1142" i="6"/>
  <c r="H1142" i="6" s="1" a="1"/>
  <c r="H1142" i="6" s="1"/>
  <c r="I1142" i="6" s="1"/>
  <c r="J1142" i="6" s="1"/>
  <c r="B1118" i="6"/>
  <c r="H1118" i="6" s="1" a="1"/>
  <c r="H1118" i="6" s="1"/>
  <c r="I1118" i="6" s="1"/>
  <c r="J1118" i="6" s="1"/>
  <c r="B1046" i="6"/>
  <c r="B1022" i="6"/>
  <c r="B998" i="6"/>
  <c r="B878" i="6"/>
  <c r="H878" i="6" s="1" a="1"/>
  <c r="H878" i="6" s="1"/>
  <c r="I878" i="6" s="1"/>
  <c r="J878" i="6" s="1"/>
  <c r="B806" i="6"/>
  <c r="B686" i="6"/>
  <c r="H686" i="6" s="1" a="1"/>
  <c r="H686" i="6" s="1"/>
  <c r="I686" i="6" s="1"/>
  <c r="J686" i="6" s="1"/>
  <c r="B638" i="6"/>
  <c r="H638" i="6" s="1" a="1"/>
  <c r="H638" i="6" s="1"/>
  <c r="B590" i="6"/>
  <c r="B566" i="6"/>
  <c r="B422" i="6"/>
  <c r="B86" i="6"/>
  <c r="H86" i="6" s="1" a="1"/>
  <c r="H86" i="6" s="1"/>
  <c r="I86" i="6" s="1"/>
  <c r="J86" i="6" s="1"/>
  <c r="B1358" i="6"/>
  <c r="H1358" i="6" s="1" a="1"/>
  <c r="H1358" i="6" s="1"/>
  <c r="I1358" i="6" s="1"/>
  <c r="J1358" i="6" s="1"/>
  <c r="B1286" i="6"/>
  <c r="H1286" i="6" s="1" a="1"/>
  <c r="H1286" i="6" s="1"/>
  <c r="B1214" i="6"/>
  <c r="H1214" i="6" s="1" a="1"/>
  <c r="H1214" i="6" s="1"/>
  <c r="B1094" i="6"/>
  <c r="B974" i="6"/>
  <c r="B950" i="6"/>
  <c r="B782" i="6"/>
  <c r="B662" i="6"/>
  <c r="H662" i="6" s="1" a="1"/>
  <c r="H662" i="6" s="1"/>
  <c r="I662" i="6" s="1"/>
  <c r="J662" i="6" s="1"/>
  <c r="B614" i="6"/>
  <c r="B518" i="6"/>
  <c r="B494" i="6"/>
  <c r="H494" i="6" s="1" a="1"/>
  <c r="H494" i="6" s="1"/>
  <c r="I494" i="6" s="1"/>
  <c r="J494" i="6" s="1"/>
  <c r="B350" i="6"/>
  <c r="B206" i="6"/>
  <c r="B134" i="6"/>
  <c r="B278" i="6"/>
  <c r="B254" i="6"/>
  <c r="B230" i="6"/>
  <c r="B182" i="6"/>
  <c r="B1334" i="6"/>
  <c r="H1334" i="6" s="1" a="1"/>
  <c r="H1334" i="6" s="1"/>
  <c r="I1334" i="6" s="1"/>
  <c r="J1334" i="6" s="1"/>
  <c r="B1190" i="6"/>
  <c r="H1190" i="6" s="1" a="1"/>
  <c r="H1190" i="6" s="1"/>
  <c r="B1070" i="6"/>
  <c r="B926" i="6"/>
  <c r="H926" i="6" s="1" a="1"/>
  <c r="H926" i="6" s="1"/>
  <c r="I926" i="6" s="1"/>
  <c r="J926" i="6" s="1"/>
  <c r="B902" i="6"/>
  <c r="H902" i="6" s="1" a="1"/>
  <c r="H902" i="6" s="1"/>
  <c r="I902" i="6" s="1"/>
  <c r="J902" i="6" s="1"/>
  <c r="B854" i="6"/>
  <c r="B830" i="6"/>
  <c r="B758" i="6"/>
  <c r="B398" i="6"/>
  <c r="E728" i="6" a="1"/>
  <c r="E728" i="6" s="1"/>
  <c r="F728" i="6" s="1"/>
  <c r="E584" i="6" a="1"/>
  <c r="E584" i="6" s="1"/>
  <c r="F584" i="6" s="1"/>
  <c r="E896" i="6" a="1"/>
  <c r="E896" i="6" s="1"/>
  <c r="F896" i="6" s="1"/>
  <c r="E1088" i="6" a="1"/>
  <c r="E1088" i="6" s="1"/>
  <c r="F1088" i="6" s="1"/>
  <c r="E368" i="6" a="1"/>
  <c r="E368" i="6" s="1"/>
  <c r="F368" i="6" s="1"/>
  <c r="E320" i="6" a="1"/>
  <c r="E320" i="6" s="1"/>
  <c r="F320" i="6" s="1"/>
  <c r="E560" i="6" a="1"/>
  <c r="E560" i="6" s="1"/>
  <c r="E752" i="6" a="1"/>
  <c r="E752" i="6" s="1"/>
  <c r="F752" i="6" s="1"/>
  <c r="E1160" i="6" a="1"/>
  <c r="E1160" i="6" s="1"/>
  <c r="F1160" i="6" s="1"/>
  <c r="E1400" i="6" a="1"/>
  <c r="E1400" i="6" s="1"/>
  <c r="F1400" i="6" s="1"/>
  <c r="E1688" i="6" a="1"/>
  <c r="E1688" i="6" s="1"/>
  <c r="F1688" i="6" s="1"/>
  <c r="E1976" i="6" a="1"/>
  <c r="E1976" i="6" s="1"/>
  <c r="F1976" i="6" s="1"/>
  <c r="E2504" i="6" a="1"/>
  <c r="E2504" i="6" s="1"/>
  <c r="F2504" i="6" s="1"/>
  <c r="E2240" i="6" a="1"/>
  <c r="E2240" i="6" s="1"/>
  <c r="F2240" i="6" s="1"/>
  <c r="E2432" i="6" a="1"/>
  <c r="E2432" i="6" s="1"/>
  <c r="F2432" i="6" s="1"/>
  <c r="E1496" i="6" a="1"/>
  <c r="E1496" i="6" s="1"/>
  <c r="F1496" i="6" s="1"/>
  <c r="E1736" i="6" a="1"/>
  <c r="E1736" i="6" s="1"/>
  <c r="F1736" i="6" s="1"/>
  <c r="E2120" i="6" a="1"/>
  <c r="E2120" i="6" s="1"/>
  <c r="F2120" i="6" s="1"/>
  <c r="E2984" i="6" a="1"/>
  <c r="E2984" i="6" s="1"/>
  <c r="F2984" i="6" s="1"/>
  <c r="E1952" i="6" a="1"/>
  <c r="E1952" i="6" s="1"/>
  <c r="E3824" i="6" a="1"/>
  <c r="E3824" i="6" s="1"/>
  <c r="F3824" i="6" s="1"/>
  <c r="E3056" i="6" a="1"/>
  <c r="E3056" i="6" s="1"/>
  <c r="F3056" i="6" s="1"/>
  <c r="E3464" i="6" a="1"/>
  <c r="E3464" i="6" s="1"/>
  <c r="F3464" i="6" s="1"/>
  <c r="E3944" i="6" a="1"/>
  <c r="E3944" i="6" s="1"/>
  <c r="F3944" i="6" s="1"/>
  <c r="E3128" i="6" a="1"/>
  <c r="E3128" i="6" s="1"/>
  <c r="E3776" i="6" a="1"/>
  <c r="E3776" i="6" s="1"/>
  <c r="F3776" i="6" s="1"/>
  <c r="E2576" i="6" a="1"/>
  <c r="E2576" i="6" s="1"/>
  <c r="F2576" i="6" s="1"/>
  <c r="E3608" i="6" a="1"/>
  <c r="E3608" i="6" s="1"/>
  <c r="F3608" i="6" s="1"/>
  <c r="E4160" i="6" a="1"/>
  <c r="E4160" i="6" s="1"/>
  <c r="F4160" i="6" s="1"/>
  <c r="E4376" i="6" a="1"/>
  <c r="E4376" i="6" s="1"/>
  <c r="F4376" i="6" s="1"/>
  <c r="E4736" i="6" a="1"/>
  <c r="E4736" i="6" s="1"/>
  <c r="F4736" i="6" s="1"/>
  <c r="E4112" i="6" a="1"/>
  <c r="E4112" i="6" s="1"/>
  <c r="F4112" i="6" s="1"/>
  <c r="E4472" i="6" a="1"/>
  <c r="E4472" i="6" s="1"/>
  <c r="F4472" i="6" s="1"/>
  <c r="E4904" i="6" a="1"/>
  <c r="E4904" i="6" s="1"/>
  <c r="F4904" i="6" s="1"/>
  <c r="E5192" i="6" a="1"/>
  <c r="E5192" i="6" s="1"/>
  <c r="F5192" i="6" s="1"/>
  <c r="E5240" i="6" a="1"/>
  <c r="E5240" i="6" s="1"/>
  <c r="F5240" i="6" s="1"/>
  <c r="E5624" i="6" a="1"/>
  <c r="E5624" i="6" s="1"/>
  <c r="F5624" i="6" s="1"/>
  <c r="E5648" i="6" a="1"/>
  <c r="E5648" i="6" s="1"/>
  <c r="F5648" i="6" s="1"/>
  <c r="E5864" i="6" a="1"/>
  <c r="E5864" i="6" s="1"/>
  <c r="F5864" i="6" s="1"/>
  <c r="E5336" i="6" a="1"/>
  <c r="E5336" i="6" s="1"/>
  <c r="F5336" i="6" s="1"/>
  <c r="E5696" i="6" a="1"/>
  <c r="E5696" i="6" s="1"/>
  <c r="F5696" i="6" s="1"/>
  <c r="E6032" i="6" a="1"/>
  <c r="E6032" i="6" s="1"/>
  <c r="F6032" i="6" s="1"/>
  <c r="E6176" i="6" a="1"/>
  <c r="E6176" i="6" s="1"/>
  <c r="F6176" i="6" s="1"/>
  <c r="E6104" i="6" a="1"/>
  <c r="E6104" i="6" s="1"/>
  <c r="F6104" i="6" s="1"/>
  <c r="E6440" i="6" a="1"/>
  <c r="E6440" i="6" s="1"/>
  <c r="F6440" i="6" s="1"/>
  <c r="E7280" i="6" a="1"/>
  <c r="E7280" i="6" s="1"/>
  <c r="E7496" i="6" a="1"/>
  <c r="E7496" i="6" s="1"/>
  <c r="E6920" i="6" a="1"/>
  <c r="E6920" i="6" s="1"/>
  <c r="F6920" i="6" s="1"/>
  <c r="E7112" i="6" a="1"/>
  <c r="E7112" i="6" s="1"/>
  <c r="F7112" i="6" s="1"/>
  <c r="E7400" i="6" a="1"/>
  <c r="E7400" i="6" s="1"/>
  <c r="F7400" i="6" s="1"/>
  <c r="E7904" i="6" a="1"/>
  <c r="E7904" i="6" s="1"/>
  <c r="E7616" i="6" a="1"/>
  <c r="E7616" i="6" s="1"/>
  <c r="F7616" i="6" s="1"/>
  <c r="E8240" i="6" a="1"/>
  <c r="E8240" i="6" s="1"/>
  <c r="F8240" i="6" s="1"/>
  <c r="E8336" i="6" a="1"/>
  <c r="E8336" i="6" s="1"/>
  <c r="F8336" i="6" s="1"/>
  <c r="E8072" i="6" a="1"/>
  <c r="E8072" i="6" s="1"/>
  <c r="F8072" i="6" s="1"/>
  <c r="E8384" i="6" a="1"/>
  <c r="E8384" i="6" s="1"/>
  <c r="F8384" i="6" s="1"/>
  <c r="C36" i="6"/>
  <c r="I36" i="6"/>
  <c r="J36" i="6" s="1"/>
  <c r="F11" i="5"/>
  <c r="C11" i="6" s="1"/>
  <c r="I60" i="6"/>
  <c r="J60" i="6" s="1"/>
  <c r="I61" i="6"/>
  <c r="J61" i="6" s="1"/>
  <c r="G11" i="6"/>
  <c r="G35" i="6"/>
  <c r="C61" i="6"/>
  <c r="B63" i="6"/>
  <c r="H63" i="6" s="1" a="1"/>
  <c r="H63" i="6" s="1"/>
  <c r="G61" i="6"/>
  <c r="C60" i="6"/>
  <c r="H62" i="6" a="1"/>
  <c r="H62" i="6" s="1"/>
  <c r="I62" i="6" s="1"/>
  <c r="J62" i="6" s="1"/>
  <c r="I36" i="5"/>
  <c r="O13" i="5"/>
  <c r="O14" i="5" s="1"/>
  <c r="O15" i="5" s="1"/>
  <c r="I9" i="6"/>
  <c r="J9" i="6" s="1"/>
  <c r="E8" i="6"/>
  <c r="F8" i="6" s="1"/>
  <c r="F7" i="6"/>
  <c r="F37" i="5"/>
  <c r="I10" i="6"/>
  <c r="J10" i="6" s="1"/>
  <c r="O38" i="5"/>
  <c r="N38" i="5"/>
  <c r="B41" i="5"/>
  <c r="D41" i="5" s="1"/>
  <c r="M15" i="5"/>
  <c r="N15" i="5" s="1"/>
  <c r="G15" i="5"/>
  <c r="E15" i="5"/>
  <c r="B39" i="6"/>
  <c r="H39" i="6" s="1" a="1"/>
  <c r="H39" i="6" s="1"/>
  <c r="I39" i="6" s="1"/>
  <c r="J39" i="6" s="1"/>
  <c r="B15" i="6"/>
  <c r="H15" i="6" s="1"/>
  <c r="G37" i="6"/>
  <c r="G13" i="6"/>
  <c r="H39" i="5"/>
  <c r="F39" i="5"/>
  <c r="C37" i="6"/>
  <c r="C13" i="6"/>
  <c r="H14" i="5"/>
  <c r="B17" i="5"/>
  <c r="C16" i="5" s="1"/>
  <c r="D16" i="5" s="1"/>
  <c r="E40" i="5"/>
  <c r="M40" i="5"/>
  <c r="N40" i="5" s="1"/>
  <c r="G40" i="5"/>
  <c r="F14" i="5"/>
  <c r="I3612" i="6" l="1"/>
  <c r="J3612" i="6" s="1"/>
  <c r="I4406" i="6"/>
  <c r="J4406" i="6" s="1"/>
  <c r="F389" i="6"/>
  <c r="I2150" i="6"/>
  <c r="J2150" i="6" s="1"/>
  <c r="I1406" i="6"/>
  <c r="J1406" i="6" s="1"/>
  <c r="I5222" i="6"/>
  <c r="J5222" i="6" s="1"/>
  <c r="I374" i="6"/>
  <c r="J374" i="6" s="1"/>
  <c r="I4238" i="6"/>
  <c r="J4238" i="6" s="1"/>
  <c r="I1332" i="6"/>
  <c r="J1332" i="6" s="1"/>
  <c r="I1286" i="6"/>
  <c r="J1286" i="6" s="1"/>
  <c r="I4454" i="6"/>
  <c r="J4454" i="6" s="1"/>
  <c r="I2174" i="6"/>
  <c r="J2174" i="6" s="1"/>
  <c r="I638" i="6"/>
  <c r="J638" i="6" s="1"/>
  <c r="G924" i="6"/>
  <c r="G3060" i="6"/>
  <c r="G4908" i="6"/>
  <c r="G7356" i="6"/>
  <c r="G444" i="6"/>
  <c r="G3468" i="6"/>
  <c r="G5460" i="6"/>
  <c r="G7740" i="6"/>
  <c r="G564" i="6"/>
  <c r="G3492" i="6"/>
  <c r="G5508" i="6"/>
  <c r="G8268" i="6"/>
  <c r="G1164" i="6"/>
  <c r="G3084" i="6"/>
  <c r="G5940" i="6"/>
  <c r="G7668" i="6"/>
  <c r="G1260" i="6"/>
  <c r="G3132" i="6"/>
  <c r="G5316" i="6"/>
  <c r="G7716" i="6"/>
  <c r="I2222" i="6"/>
  <c r="J2222" i="6" s="1"/>
  <c r="G276" i="6"/>
  <c r="G4116" i="6"/>
  <c r="G5484" i="6"/>
  <c r="G7812" i="6"/>
  <c r="G372" i="6"/>
  <c r="G2748" i="6"/>
  <c r="G5532" i="6"/>
  <c r="G7860" i="6"/>
  <c r="G828" i="6"/>
  <c r="G3540" i="6"/>
  <c r="G5748" i="6"/>
  <c r="G8052" i="6"/>
  <c r="G876" i="6"/>
  <c r="G3636" i="6"/>
  <c r="G5820" i="6"/>
  <c r="G8148" i="6"/>
  <c r="G1836" i="6"/>
  <c r="G2820" i="6"/>
  <c r="G6276" i="6"/>
  <c r="G8220" i="6"/>
  <c r="G1932" i="6"/>
  <c r="G3036" i="6"/>
  <c r="G5988" i="6"/>
  <c r="G2724" i="6"/>
  <c r="G3900" i="6"/>
  <c r="G6252" i="6"/>
  <c r="G3156" i="6"/>
  <c r="G3924" i="6"/>
  <c r="G6300" i="6"/>
  <c r="G2436" i="6"/>
  <c r="G4500" i="6"/>
  <c r="G6828" i="6"/>
  <c r="I4932" i="6"/>
  <c r="J4932" i="6" s="1"/>
  <c r="G2556" i="6"/>
  <c r="G4548" i="6"/>
  <c r="G6396" i="6"/>
  <c r="I6494" i="6"/>
  <c r="J6494" i="6" s="1"/>
  <c r="G1884" i="6"/>
  <c r="G4092" i="6"/>
  <c r="G7380" i="6"/>
  <c r="G1980" i="6"/>
  <c r="G4164" i="6"/>
  <c r="G7236" i="6"/>
  <c r="G2868" i="6"/>
  <c r="G4836" i="6"/>
  <c r="G6756" i="6"/>
  <c r="G2940" i="6"/>
  <c r="G4884" i="6"/>
  <c r="G7092" i="6"/>
  <c r="G948" i="6"/>
  <c r="G1716" i="6"/>
  <c r="G4428" i="6"/>
  <c r="G6804" i="6"/>
  <c r="G1092" i="6"/>
  <c r="G1812" i="6"/>
  <c r="G4452" i="6"/>
  <c r="G6900" i="6"/>
  <c r="G612" i="6"/>
  <c r="G2220" i="6"/>
  <c r="G4308" i="6"/>
  <c r="G6876" i="6"/>
  <c r="I1214" i="6"/>
  <c r="J1214" i="6" s="1"/>
  <c r="G636" i="6"/>
  <c r="G2244" i="6"/>
  <c r="G4476" i="6"/>
  <c r="G6972" i="6"/>
  <c r="I4742" i="6"/>
  <c r="J4742" i="6" s="1"/>
  <c r="I2654" i="6"/>
  <c r="J2654" i="6" s="1"/>
  <c r="I5126" i="6"/>
  <c r="J5126" i="6" s="1"/>
  <c r="I5174" i="6"/>
  <c r="J5174" i="6" s="1"/>
  <c r="I4214" i="6"/>
  <c r="J4214" i="6" s="1"/>
  <c r="I4044" i="6"/>
  <c r="J4044" i="6" s="1"/>
  <c r="I708" i="6"/>
  <c r="J708" i="6" s="1"/>
  <c r="I4118" i="6"/>
  <c r="J4118" i="6" s="1"/>
  <c r="F5792" i="6"/>
  <c r="F5888" i="6"/>
  <c r="F6990" i="6"/>
  <c r="F5887" i="6"/>
  <c r="I3996" i="6"/>
  <c r="J3996" i="6" s="1"/>
  <c r="I2702" i="6"/>
  <c r="J2702" i="6" s="1"/>
  <c r="I5076" i="6"/>
  <c r="J5076" i="6" s="1"/>
  <c r="F6342" i="6"/>
  <c r="I5654" i="6"/>
  <c r="J5654" i="6" s="1"/>
  <c r="I6518" i="6"/>
  <c r="J6518" i="6" s="1"/>
  <c r="I7982" i="6"/>
  <c r="J7982" i="6" s="1"/>
  <c r="I3468" i="6"/>
  <c r="J3468" i="6" s="1"/>
  <c r="I3876" i="6"/>
  <c r="J3876" i="6" s="1"/>
  <c r="F3967" i="6"/>
  <c r="G2076" i="6"/>
  <c r="G1236" i="6"/>
  <c r="G180" i="6"/>
  <c r="G1116" i="6"/>
  <c r="G732" i="6"/>
  <c r="G1380" i="6"/>
  <c r="G468" i="6"/>
  <c r="G1188" i="6"/>
  <c r="G2124" i="6"/>
  <c r="G1596" i="6"/>
  <c r="G2844" i="6"/>
  <c r="G2172" i="6"/>
  <c r="G1452" i="6"/>
  <c r="G1908" i="6"/>
  <c r="G2292" i="6"/>
  <c r="G3348" i="6"/>
  <c r="G3684" i="6"/>
  <c r="G3612" i="6"/>
  <c r="G3012" i="6"/>
  <c r="G3828" i="6"/>
  <c r="G3180" i="6"/>
  <c r="G4140" i="6"/>
  <c r="G5076" i="6"/>
  <c r="G4356" i="6"/>
  <c r="G5100" i="6"/>
  <c r="G4812" i="6"/>
  <c r="G4620" i="6"/>
  <c r="G5052" i="6"/>
  <c r="G5604" i="6"/>
  <c r="G5628" i="6"/>
  <c r="G5724" i="6"/>
  <c r="G5964" i="6"/>
  <c r="G6108" i="6"/>
  <c r="G7044" i="6"/>
  <c r="G6612" i="6"/>
  <c r="G6468" i="6"/>
  <c r="G6588" i="6"/>
  <c r="G6852" i="6"/>
  <c r="G7068" i="6"/>
  <c r="G7884" i="6"/>
  <c r="G7452" i="6"/>
  <c r="G8076" i="6"/>
  <c r="G8004" i="6"/>
  <c r="G8292" i="6"/>
  <c r="G108" i="6"/>
  <c r="G1308" i="6"/>
  <c r="G2028" i="6"/>
  <c r="G1428" i="6"/>
  <c r="G3324" i="6"/>
  <c r="G2988" i="6"/>
  <c r="G4020" i="6"/>
  <c r="G5004" i="6"/>
  <c r="G4956" i="6"/>
  <c r="G5580" i="6"/>
  <c r="G6372" i="6"/>
  <c r="G7836" i="6"/>
  <c r="G7956" i="6"/>
  <c r="G1140" i="6"/>
  <c r="G492" i="6"/>
  <c r="G2412" i="6"/>
  <c r="G2916" i="6"/>
  <c r="G2004" i="6"/>
  <c r="G3780" i="6"/>
  <c r="G3204" i="6"/>
  <c r="G4236" i="6"/>
  <c r="G5124" i="6"/>
  <c r="G5652" i="6"/>
  <c r="G6084" i="6"/>
  <c r="G6708" i="6"/>
  <c r="G6948" i="6"/>
  <c r="G7428" i="6"/>
  <c r="G8388" i="6"/>
  <c r="G8364" i="6"/>
  <c r="G348" i="6"/>
  <c r="G1332" i="6"/>
  <c r="G324" i="6"/>
  <c r="G1356" i="6"/>
  <c r="G996" i="6"/>
  <c r="G204" i="6"/>
  <c r="G540" i="6"/>
  <c r="G1548" i="6"/>
  <c r="G2460" i="6"/>
  <c r="G1956" i="6"/>
  <c r="G1644" i="6"/>
  <c r="G2508" i="6"/>
  <c r="G1500" i="6"/>
  <c r="G2100" i="6"/>
  <c r="G2340" i="6"/>
  <c r="G3396" i="6"/>
  <c r="G3972" i="6"/>
  <c r="G3804" i="6"/>
  <c r="G3252" i="6"/>
  <c r="G4212" i="6"/>
  <c r="G3564" i="6"/>
  <c r="G4332" i="6"/>
  <c r="G3852" i="6"/>
  <c r="G4644" i="6"/>
  <c r="G5196" i="6"/>
  <c r="G5028" i="6"/>
  <c r="G4716" i="6"/>
  <c r="G5244" i="6"/>
  <c r="G5676" i="6"/>
  <c r="G5796" i="6"/>
  <c r="G6012" i="6"/>
  <c r="G6132" i="6"/>
  <c r="G6324" i="6"/>
  <c r="G6420" i="6"/>
  <c r="G6924" i="6"/>
  <c r="G6516" i="6"/>
  <c r="G6780" i="6"/>
  <c r="G7572" i="6"/>
  <c r="G7164" i="6"/>
  <c r="G7476" i="6"/>
  <c r="G7524" i="6"/>
  <c r="G7620" i="6"/>
  <c r="G8196" i="6"/>
  <c r="G8412" i="6"/>
  <c r="G1212" i="6"/>
  <c r="G684" i="6"/>
  <c r="G1068" i="6"/>
  <c r="G2676" i="6"/>
  <c r="G1860" i="6"/>
  <c r="G3588" i="6"/>
  <c r="G3732" i="6"/>
  <c r="G4980" i="6"/>
  <c r="G4524" i="6"/>
  <c r="G5556" i="6"/>
  <c r="G6060" i="6"/>
  <c r="G6444" i="6"/>
  <c r="G7020" i="6"/>
  <c r="G7908" i="6"/>
  <c r="G300" i="6"/>
  <c r="G900" i="6"/>
  <c r="G1404" i="6"/>
  <c r="G2388" i="6"/>
  <c r="G2316" i="6"/>
  <c r="G3708" i="6"/>
  <c r="G3228" i="6"/>
  <c r="G5220" i="6"/>
  <c r="G4932" i="6"/>
  <c r="G5148" i="6"/>
  <c r="G5700" i="6"/>
  <c r="G6180" i="6"/>
  <c r="G6348" i="6"/>
  <c r="G6684" i="6"/>
  <c r="G7116" i="6"/>
  <c r="G7500" i="6"/>
  <c r="G8100" i="6"/>
  <c r="H37" i="5"/>
  <c r="G708" i="6"/>
  <c r="G156" i="6"/>
  <c r="G660" i="6"/>
  <c r="G132" i="6"/>
  <c r="G1020" i="6"/>
  <c r="G228" i="6"/>
  <c r="G588" i="6"/>
  <c r="G1668" i="6"/>
  <c r="G2580" i="6"/>
  <c r="G2052" i="6"/>
  <c r="G1692" i="6"/>
  <c r="G2700" i="6"/>
  <c r="G1524" i="6"/>
  <c r="G2148" i="6"/>
  <c r="G2484" i="6"/>
  <c r="G3420" i="6"/>
  <c r="G2892" i="6"/>
  <c r="G3996" i="6"/>
  <c r="G3276" i="6"/>
  <c r="G2604" i="6"/>
  <c r="G3660" i="6"/>
  <c r="G4380" i="6"/>
  <c r="G3948" i="6"/>
  <c r="G4692" i="6"/>
  <c r="G4188" i="6"/>
  <c r="G5172" i="6"/>
  <c r="G4764" i="6"/>
  <c r="G5388" i="6"/>
  <c r="G5772" i="6"/>
  <c r="G5844" i="6"/>
  <c r="G5292" i="6"/>
  <c r="G6204" i="6"/>
  <c r="G6036" i="6"/>
  <c r="G6636" i="6"/>
  <c r="G6996" i="6"/>
  <c r="G6564" i="6"/>
  <c r="G7140" i="6"/>
  <c r="G7932" i="6"/>
  <c r="G7212" i="6"/>
  <c r="G7644" i="6"/>
  <c r="G7548" i="6"/>
  <c r="G7764" i="6"/>
  <c r="G8340" i="6"/>
  <c r="G8028" i="6"/>
  <c r="G972" i="6"/>
  <c r="G420" i="6"/>
  <c r="G1572" i="6"/>
  <c r="G2268" i="6"/>
  <c r="G3516" i="6"/>
  <c r="G3108" i="6"/>
  <c r="G4260" i="6"/>
  <c r="G4572" i="6"/>
  <c r="G5364" i="6"/>
  <c r="G5892" i="6"/>
  <c r="G6540" i="6"/>
  <c r="G7284" i="6"/>
  <c r="G7404" i="6"/>
  <c r="G8316" i="6"/>
  <c r="G8244" i="6"/>
  <c r="G1284" i="6"/>
  <c r="G84" i="6"/>
  <c r="G1764" i="6"/>
  <c r="G1476" i="6"/>
  <c r="G3372" i="6"/>
  <c r="G3876" i="6"/>
  <c r="G4596" i="6"/>
  <c r="G4668" i="6"/>
  <c r="G5868" i="6"/>
  <c r="G6492" i="6"/>
  <c r="G780" i="6"/>
  <c r="G516" i="6"/>
  <c r="G804" i="6"/>
  <c r="G396" i="6"/>
  <c r="G1044" i="6"/>
  <c r="G252" i="6"/>
  <c r="G756" i="6"/>
  <c r="G1740" i="6"/>
  <c r="G2628" i="6"/>
  <c r="G2364" i="6"/>
  <c r="G1788" i="6"/>
  <c r="G2796" i="6"/>
  <c r="G1620" i="6"/>
  <c r="G2196" i="6"/>
  <c r="G2532" i="6"/>
  <c r="G3444" i="6"/>
  <c r="G2964" i="6"/>
  <c r="G4068" i="6"/>
  <c r="G3300" i="6"/>
  <c r="G2772" i="6"/>
  <c r="G3756" i="6"/>
  <c r="G4404" i="6"/>
  <c r="G4044" i="6"/>
  <c r="G4740" i="6"/>
  <c r="G4284" i="6"/>
  <c r="G5268" i="6"/>
  <c r="G4788" i="6"/>
  <c r="G5436" i="6"/>
  <c r="G5916" i="6"/>
  <c r="G5412" i="6"/>
  <c r="G5340" i="6"/>
  <c r="G6228" i="6"/>
  <c r="G6156" i="6"/>
  <c r="G6732" i="6"/>
  <c r="G7188" i="6"/>
  <c r="G6660" i="6"/>
  <c r="G7332" i="6"/>
  <c r="G8172" i="6"/>
  <c r="G7260" i="6"/>
  <c r="G7692" i="6"/>
  <c r="G7596" i="6"/>
  <c r="G7788" i="6"/>
  <c r="G7980" i="6"/>
  <c r="G8124" i="6"/>
  <c r="F7086" i="6"/>
  <c r="F2623" i="6"/>
  <c r="G36" i="6"/>
  <c r="I2774" i="6"/>
  <c r="J2774" i="6" s="1"/>
  <c r="F4975" i="6"/>
  <c r="F6439" i="6"/>
  <c r="F5791" i="6"/>
  <c r="F2071" i="6"/>
  <c r="F3102" i="6"/>
  <c r="F7303" i="6"/>
  <c r="F7831" i="6"/>
  <c r="F3992" i="6"/>
  <c r="F8239" i="6"/>
  <c r="F7759" i="6"/>
  <c r="G12" i="6"/>
  <c r="F6582" i="6"/>
  <c r="F870" i="6"/>
  <c r="F125" i="6"/>
  <c r="I4550" i="6"/>
  <c r="J4550" i="6" s="1"/>
  <c r="I7814" i="6"/>
  <c r="J7814" i="6" s="1"/>
  <c r="I2318" i="6"/>
  <c r="J2318" i="6" s="1"/>
  <c r="I4286" i="6"/>
  <c r="J4286" i="6" s="1"/>
  <c r="I4622" i="6"/>
  <c r="J4622" i="6" s="1"/>
  <c r="I7718" i="6"/>
  <c r="J7718" i="6" s="1"/>
  <c r="F173" i="6"/>
  <c r="F464" i="6"/>
  <c r="I3444" i="6"/>
  <c r="J3444" i="6" s="1"/>
  <c r="I4310" i="6"/>
  <c r="J4310" i="6" s="1"/>
  <c r="F7664" i="6"/>
  <c r="I1166" i="6"/>
  <c r="J1166" i="6" s="1"/>
  <c r="I2246" i="6"/>
  <c r="J2246" i="6" s="1"/>
  <c r="I7934" i="6"/>
  <c r="J7934" i="6" s="1"/>
  <c r="I2750" i="6"/>
  <c r="J2750" i="6" s="1"/>
  <c r="I2678" i="6"/>
  <c r="J2678" i="6" s="1"/>
  <c r="I372" i="6"/>
  <c r="J372" i="6" s="1"/>
  <c r="I7862" i="6"/>
  <c r="J7862" i="6" s="1"/>
  <c r="F6606" i="6"/>
  <c r="I4430" i="6"/>
  <c r="J4430" i="6" s="1"/>
  <c r="F1398" i="6"/>
  <c r="F1878" i="6"/>
  <c r="F6774" i="6"/>
  <c r="F6558" i="6"/>
  <c r="F654" i="6"/>
  <c r="F2286" i="6"/>
  <c r="F1110" i="6"/>
  <c r="F7998" i="6"/>
  <c r="I4262" i="6"/>
  <c r="J4262" i="6" s="1"/>
  <c r="F5118" i="6"/>
  <c r="I1190" i="6"/>
  <c r="J1190" i="6" s="1"/>
  <c r="I4598" i="6"/>
  <c r="J4598" i="6" s="1"/>
  <c r="F390" i="6"/>
  <c r="I7910" i="6"/>
  <c r="J7910" i="6" s="1"/>
  <c r="F7206" i="6"/>
  <c r="I6446" i="6"/>
  <c r="J6446" i="6" s="1"/>
  <c r="F6534" i="6"/>
  <c r="F174" i="6"/>
  <c r="F150" i="6"/>
  <c r="F126" i="6"/>
  <c r="F8238" i="6"/>
  <c r="F5430" i="6"/>
  <c r="F2550" i="6"/>
  <c r="F2166" i="6"/>
  <c r="F1926" i="6"/>
  <c r="F414" i="6"/>
  <c r="F1998" i="6"/>
  <c r="F6030" i="6"/>
  <c r="F8142" i="6"/>
  <c r="F3222" i="6"/>
  <c r="F1662" i="6"/>
  <c r="F1686" i="6"/>
  <c r="F2310" i="6"/>
  <c r="F4038" i="6"/>
  <c r="F7326" i="6"/>
  <c r="F1038" i="6"/>
  <c r="F1758" i="6"/>
  <c r="F6894" i="6"/>
  <c r="F5622" i="6"/>
  <c r="F4446" i="6"/>
  <c r="F7038" i="6"/>
  <c r="F1638" i="6"/>
  <c r="F2094" i="6"/>
  <c r="F8262" i="6"/>
  <c r="F2574" i="6"/>
  <c r="F5382" i="6"/>
  <c r="F6870" i="6"/>
  <c r="F1950" i="6"/>
  <c r="F366" i="6"/>
  <c r="F77" i="6"/>
  <c r="F365" i="6"/>
  <c r="E1709" i="6" a="1"/>
  <c r="E1709" i="6" s="1"/>
  <c r="F1710" i="6" s="1"/>
  <c r="E462" i="6" a="1"/>
  <c r="E462" i="6" s="1"/>
  <c r="F463" i="6" s="1"/>
  <c r="D461" i="6"/>
  <c r="E3270" i="6" a="1"/>
  <c r="E3270" i="6" s="1"/>
  <c r="F3271" i="6" s="1"/>
  <c r="D3269" i="6"/>
  <c r="E3269" i="6" s="1" a="1"/>
  <c r="E3269" i="6" s="1"/>
  <c r="F3269" i="6" s="1"/>
  <c r="E5022" i="6" a="1"/>
  <c r="E5022" i="6" s="1"/>
  <c r="F5023" i="6" s="1"/>
  <c r="D5021" i="6"/>
  <c r="E5021" i="6" s="1" a="1"/>
  <c r="E5021" i="6" s="1"/>
  <c r="F5021" i="6" s="1"/>
  <c r="F8334" i="6"/>
  <c r="F2190" i="6"/>
  <c r="F6102" i="6"/>
  <c r="F5790" i="6"/>
  <c r="F4974" i="6"/>
  <c r="E4638" i="6" a="1"/>
  <c r="E4638" i="6" s="1"/>
  <c r="D4637" i="6"/>
  <c r="E4637" i="6" s="1" a="1"/>
  <c r="E4637" i="6" s="1"/>
  <c r="F4637" i="6" s="1"/>
  <c r="F3366" i="6"/>
  <c r="F6366" i="6"/>
  <c r="F3078" i="6"/>
  <c r="F918" i="6"/>
  <c r="F6006" i="6"/>
  <c r="F1422" i="6"/>
  <c r="F6942" i="6"/>
  <c r="F7542" i="6"/>
  <c r="F7422" i="6"/>
  <c r="F3726" i="6"/>
  <c r="F2142" i="6"/>
  <c r="F7614" i="6"/>
  <c r="F7806" i="6"/>
  <c r="E4494" i="6" a="1"/>
  <c r="E4494" i="6" s="1"/>
  <c r="F4495" i="6" s="1"/>
  <c r="D4493" i="6"/>
  <c r="E4493" i="6" s="1" a="1"/>
  <c r="E4493" i="6" s="1"/>
  <c r="F4493" i="6" s="1"/>
  <c r="E3990" i="6" a="1"/>
  <c r="E3990" i="6" s="1"/>
  <c r="F3991" i="6" s="1"/>
  <c r="D3989" i="6"/>
  <c r="E3989" i="6" s="1" a="1"/>
  <c r="E3989" i="6" s="1"/>
  <c r="F3989" i="6" s="1"/>
  <c r="F8406" i="6"/>
  <c r="F5598" i="6"/>
  <c r="F1446" i="6"/>
  <c r="F2838" i="6"/>
  <c r="F1326" i="6"/>
  <c r="F437" i="6"/>
  <c r="F8190" i="6"/>
  <c r="F5886" i="6"/>
  <c r="F7182" i="6"/>
  <c r="F7398" i="6"/>
  <c r="F1566" i="6"/>
  <c r="F5550" i="6"/>
  <c r="F2070" i="6"/>
  <c r="F7758" i="6"/>
  <c r="I3060" i="6"/>
  <c r="J3060" i="6" s="1"/>
  <c r="E2334" i="6" a="1"/>
  <c r="E2334" i="6" s="1"/>
  <c r="F2335" i="6" s="1"/>
  <c r="D2333" i="6"/>
  <c r="E2333" i="6" s="1" a="1"/>
  <c r="E2333" i="6" s="1"/>
  <c r="F2333" i="6" s="1"/>
  <c r="E5334" i="6" a="1"/>
  <c r="E5334" i="6" s="1"/>
  <c r="D5333" i="6"/>
  <c r="E5333" i="6" s="1" a="1"/>
  <c r="E5333" i="6" s="1"/>
  <c r="F5333" i="6" s="1"/>
  <c r="F6654" i="6"/>
  <c r="F8358" i="6"/>
  <c r="F4854" i="6"/>
  <c r="F7566" i="6"/>
  <c r="F7254" i="6"/>
  <c r="F6294" i="6"/>
  <c r="F7302" i="6"/>
  <c r="F7830" i="6"/>
  <c r="I4646" i="6"/>
  <c r="J4646" i="6" s="1"/>
  <c r="I4670" i="6"/>
  <c r="J4670" i="6" s="1"/>
  <c r="I204" i="6"/>
  <c r="J204" i="6" s="1"/>
  <c r="I6566" i="6"/>
  <c r="J6566" i="6" s="1"/>
  <c r="E7158" i="6" a="1"/>
  <c r="E7158" i="6" s="1"/>
  <c r="F7158" i="6" s="1"/>
  <c r="E7662" i="6" a="1"/>
  <c r="E7662" i="6" s="1"/>
  <c r="F7663" i="6" s="1"/>
  <c r="E7470" i="6" a="1"/>
  <c r="E7470" i="6" s="1"/>
  <c r="F7470" i="6" s="1"/>
  <c r="E510" i="6" a="1"/>
  <c r="E510" i="6" s="1"/>
  <c r="F511" i="6" s="1"/>
  <c r="I4166" i="6"/>
  <c r="J4166" i="6" s="1"/>
  <c r="I3540" i="6"/>
  <c r="J3540" i="6" s="1"/>
  <c r="I6470" i="6"/>
  <c r="J6470" i="6" s="1"/>
  <c r="I4190" i="6"/>
  <c r="J4190" i="6" s="1"/>
  <c r="I7766" i="6"/>
  <c r="J7766" i="6" s="1"/>
  <c r="I1454" i="6"/>
  <c r="J1454" i="6" s="1"/>
  <c r="I2028" i="6"/>
  <c r="J2028" i="6" s="1"/>
  <c r="I5028" i="6"/>
  <c r="J5028" i="6" s="1"/>
  <c r="I11" i="6"/>
  <c r="J11" i="6" s="1"/>
  <c r="I7694" i="6"/>
  <c r="J7694" i="6" s="1"/>
  <c r="I4068" i="6"/>
  <c r="J4068" i="6" s="1"/>
  <c r="I4334" i="6"/>
  <c r="J4334" i="6" s="1"/>
  <c r="I6422" i="6"/>
  <c r="J6422" i="6" s="1"/>
  <c r="I7838" i="6"/>
  <c r="J7838" i="6" s="1"/>
  <c r="E6680" i="6" a="1"/>
  <c r="E6680" i="6" s="1"/>
  <c r="F6680" i="6" s="1"/>
  <c r="E8024" i="6" a="1"/>
  <c r="E8024" i="6" s="1"/>
  <c r="F8024" i="6" s="1"/>
  <c r="F4640" i="6"/>
  <c r="E6632" i="6" a="1"/>
  <c r="E6632" i="6" s="1"/>
  <c r="F6632" i="6" s="1"/>
  <c r="F4304" i="6"/>
  <c r="F7040" i="6"/>
  <c r="E6416" i="6" a="1"/>
  <c r="E6416" i="6" s="1"/>
  <c r="F6416" i="6" s="1"/>
  <c r="F7280" i="6"/>
  <c r="F6584" i="6"/>
  <c r="F7904" i="6"/>
  <c r="E1712" i="6" a="1"/>
  <c r="E1712" i="6" s="1"/>
  <c r="F1712" i="6" s="1"/>
  <c r="F5120" i="6"/>
  <c r="F7496" i="6"/>
  <c r="E4616" i="6" a="1"/>
  <c r="E4616" i="6" s="1"/>
  <c r="F4616" i="6" s="1"/>
  <c r="F1304" i="6"/>
  <c r="F1952" i="6"/>
  <c r="E2312" i="6" a="1"/>
  <c r="E2312" i="6" s="1"/>
  <c r="F2312" i="6" s="1"/>
  <c r="F224" i="6"/>
  <c r="F6656" i="6"/>
  <c r="F6944" i="6"/>
  <c r="F3128" i="6"/>
  <c r="I7958" i="6"/>
  <c r="J7958" i="6" s="1"/>
  <c r="I4164" i="6"/>
  <c r="J4164" i="6" s="1"/>
  <c r="I6542" i="6"/>
  <c r="J6542" i="6" s="1"/>
  <c r="I3012" i="6"/>
  <c r="J3012" i="6" s="1"/>
  <c r="I11" i="5"/>
  <c r="I12" i="5" s="1"/>
  <c r="I6276" i="6"/>
  <c r="J6276" i="6" s="1"/>
  <c r="F56" i="6"/>
  <c r="F560" i="6"/>
  <c r="I2726" i="6"/>
  <c r="J2726" i="6" s="1"/>
  <c r="I3852" i="6"/>
  <c r="J3852" i="6" s="1"/>
  <c r="I3660" i="6"/>
  <c r="J3660" i="6" s="1"/>
  <c r="F1616" i="6"/>
  <c r="F6581" i="6"/>
  <c r="F3127" i="6"/>
  <c r="I3972" i="6"/>
  <c r="J3972" i="6" s="1"/>
  <c r="I3948" i="6"/>
  <c r="J3948" i="6" s="1"/>
  <c r="F893" i="6"/>
  <c r="F869" i="6"/>
  <c r="I660" i="6"/>
  <c r="J660" i="6" s="1"/>
  <c r="H590" i="6" a="1"/>
  <c r="H590" i="6" s="1"/>
  <c r="I590" i="6" s="1"/>
  <c r="J590" i="6" s="1"/>
  <c r="C8411" i="6"/>
  <c r="C8291" i="6"/>
  <c r="C8243" i="6"/>
  <c r="C8147" i="6"/>
  <c r="C8051" i="6"/>
  <c r="C8387" i="6"/>
  <c r="C8315" i="6"/>
  <c r="C8267" i="6"/>
  <c r="C8171" i="6"/>
  <c r="C8075" i="6"/>
  <c r="C8219" i="6"/>
  <c r="C8123" i="6"/>
  <c r="C8027" i="6"/>
  <c r="C8003" i="6"/>
  <c r="C7859" i="6"/>
  <c r="C7811" i="6"/>
  <c r="C7787" i="6"/>
  <c r="C7763" i="6"/>
  <c r="C8363" i="6"/>
  <c r="C8099" i="6"/>
  <c r="C7955" i="6"/>
  <c r="C7715" i="6"/>
  <c r="C7667" i="6"/>
  <c r="C7643" i="6"/>
  <c r="C7475" i="6"/>
  <c r="C8339" i="6"/>
  <c r="C7979" i="6"/>
  <c r="C7907" i="6"/>
  <c r="C7739" i="6"/>
  <c r="C7691" i="6"/>
  <c r="C7595" i="6"/>
  <c r="C7571" i="6"/>
  <c r="C7499" i="6"/>
  <c r="C7451" i="6"/>
  <c r="C8195" i="6"/>
  <c r="C7523" i="6"/>
  <c r="C7403" i="6"/>
  <c r="C7379" i="6"/>
  <c r="C7331" i="6"/>
  <c r="C7283" i="6"/>
  <c r="C7235" i="6"/>
  <c r="C7187" i="6"/>
  <c r="C7139" i="6"/>
  <c r="C7091" i="6"/>
  <c r="C7043" i="6"/>
  <c r="C6995" i="6"/>
  <c r="C6875" i="6"/>
  <c r="C7835" i="6"/>
  <c r="C6947" i="6"/>
  <c r="C6851" i="6"/>
  <c r="C7931" i="6"/>
  <c r="C7619" i="6"/>
  <c r="C7547" i="6"/>
  <c r="C6899" i="6"/>
  <c r="C6803" i="6"/>
  <c r="C7427" i="6"/>
  <c r="C7211" i="6"/>
  <c r="C7019" i="6"/>
  <c r="C6827" i="6"/>
  <c r="C6779" i="6"/>
  <c r="C6683" i="6"/>
  <c r="C6587" i="6"/>
  <c r="C6539" i="6"/>
  <c r="C7883" i="6"/>
  <c r="C7355" i="6"/>
  <c r="C7163" i="6"/>
  <c r="C6971" i="6"/>
  <c r="C6923" i="6"/>
  <c r="C6755" i="6"/>
  <c r="C6659" i="6"/>
  <c r="C6491" i="6"/>
  <c r="C6467" i="6"/>
  <c r="C7307" i="6"/>
  <c r="C7259" i="6"/>
  <c r="C7067" i="6"/>
  <c r="C6707" i="6"/>
  <c r="C6611" i="6"/>
  <c r="C6563" i="6"/>
  <c r="C6515" i="6"/>
  <c r="C6419" i="6"/>
  <c r="C6395" i="6"/>
  <c r="C7115" i="6"/>
  <c r="C6635" i="6"/>
  <c r="C6443" i="6"/>
  <c r="C6731" i="6"/>
  <c r="C6347" i="6"/>
  <c r="C6275" i="6"/>
  <c r="C6107" i="6"/>
  <c r="C6035" i="6"/>
  <c r="C6131" i="6"/>
  <c r="C6059" i="6"/>
  <c r="C6299" i="6"/>
  <c r="C6251" i="6"/>
  <c r="C6227" i="6"/>
  <c r="C6203" i="6"/>
  <c r="C6155" i="6"/>
  <c r="C6083" i="6"/>
  <c r="C6371" i="6"/>
  <c r="C6323" i="6"/>
  <c r="C6179" i="6"/>
  <c r="C6011" i="6"/>
  <c r="C5963" i="6"/>
  <c r="C5843" i="6"/>
  <c r="C5747" i="6"/>
  <c r="C5627" i="6"/>
  <c r="C5603" i="6"/>
  <c r="C5555" i="6"/>
  <c r="C5507" i="6"/>
  <c r="C5459" i="6"/>
  <c r="C5363" i="6"/>
  <c r="C5315" i="6"/>
  <c r="C5267" i="6"/>
  <c r="C5915" i="6"/>
  <c r="C5819" i="6"/>
  <c r="C5723" i="6"/>
  <c r="C5435" i="6"/>
  <c r="C5387" i="6"/>
  <c r="C5987" i="6"/>
  <c r="C5891" i="6"/>
  <c r="C5795" i="6"/>
  <c r="C5699" i="6"/>
  <c r="C5579" i="6"/>
  <c r="C5531" i="6"/>
  <c r="C5483" i="6"/>
  <c r="C5339" i="6"/>
  <c r="C5291" i="6"/>
  <c r="C5939" i="6"/>
  <c r="C5867" i="6"/>
  <c r="C5771" i="6"/>
  <c r="C5675" i="6"/>
  <c r="C5651" i="6"/>
  <c r="C5411" i="6"/>
  <c r="C5243" i="6"/>
  <c r="C5171" i="6"/>
  <c r="C5051" i="6"/>
  <c r="C4955" i="6"/>
  <c r="C4739" i="6"/>
  <c r="C4691" i="6"/>
  <c r="C4643" i="6"/>
  <c r="C4595" i="6"/>
  <c r="C4331" i="6"/>
  <c r="C4235" i="6"/>
  <c r="C5195" i="6"/>
  <c r="C5027" i="6"/>
  <c r="C4931" i="6"/>
  <c r="C4907" i="6"/>
  <c r="C4859" i="6"/>
  <c r="C4787" i="6"/>
  <c r="C4547" i="6"/>
  <c r="C4499" i="6"/>
  <c r="C4475" i="6"/>
  <c r="C4403" i="6"/>
  <c r="C4307" i="6"/>
  <c r="C4211" i="6"/>
  <c r="C4115" i="6"/>
  <c r="C5219" i="6"/>
  <c r="C5099" i="6"/>
  <c r="C5003" i="6"/>
  <c r="C4811" i="6"/>
  <c r="C4763" i="6"/>
  <c r="C4715" i="6"/>
  <c r="C4667" i="6"/>
  <c r="C4619" i="6"/>
  <c r="C4571" i="6"/>
  <c r="C4283" i="6"/>
  <c r="C4187" i="6"/>
  <c r="C4043" i="6"/>
  <c r="C3947" i="6"/>
  <c r="C3851" i="6"/>
  <c r="C5147" i="6"/>
  <c r="C5123" i="6"/>
  <c r="C5075" i="6"/>
  <c r="C4979" i="6"/>
  <c r="C4883" i="6"/>
  <c r="C4835" i="6"/>
  <c r="C4523" i="6"/>
  <c r="C4451" i="6"/>
  <c r="C4427" i="6"/>
  <c r="C4379" i="6"/>
  <c r="C4355" i="6"/>
  <c r="C4259" i="6"/>
  <c r="C4163" i="6"/>
  <c r="C4019" i="6"/>
  <c r="C3923" i="6"/>
  <c r="C4067" i="6"/>
  <c r="C3995" i="6"/>
  <c r="C3755" i="6"/>
  <c r="C3659" i="6"/>
  <c r="C3563" i="6"/>
  <c r="C3467" i="6"/>
  <c r="C3419" i="6"/>
  <c r="C3395" i="6"/>
  <c r="C3371" i="6"/>
  <c r="C3347" i="6"/>
  <c r="C3323" i="6"/>
  <c r="C3299" i="6"/>
  <c r="C3251" i="6"/>
  <c r="C3059" i="6"/>
  <c r="C3035" i="6"/>
  <c r="C2987" i="6"/>
  <c r="C2795" i="6"/>
  <c r="C2747" i="6"/>
  <c r="C2675" i="6"/>
  <c r="C2579" i="6"/>
  <c r="C4091" i="6"/>
  <c r="C3971" i="6"/>
  <c r="C3827" i="6"/>
  <c r="C3731" i="6"/>
  <c r="C3635" i="6"/>
  <c r="C3539" i="6"/>
  <c r="C3275" i="6"/>
  <c r="C3131" i="6"/>
  <c r="C3083" i="6"/>
  <c r="C2867" i="6"/>
  <c r="C2843" i="6"/>
  <c r="C2771" i="6"/>
  <c r="C2699" i="6"/>
  <c r="C4139" i="6"/>
  <c r="C3899" i="6"/>
  <c r="C3803" i="6"/>
  <c r="C3707" i="6"/>
  <c r="C3611" i="6"/>
  <c r="C3515" i="6"/>
  <c r="C3227" i="6"/>
  <c r="C3203" i="6"/>
  <c r="C3155" i="6"/>
  <c r="C3011" i="6"/>
  <c r="C2939" i="6"/>
  <c r="C2915" i="6"/>
  <c r="C2891" i="6"/>
  <c r="C3875" i="6"/>
  <c r="C3779" i="6"/>
  <c r="C3683" i="6"/>
  <c r="C3587" i="6"/>
  <c r="C3491" i="6"/>
  <c r="C3443" i="6"/>
  <c r="C2651" i="6"/>
  <c r="C2555" i="6"/>
  <c r="C2339" i="6"/>
  <c r="C2171" i="6"/>
  <c r="C2099" i="6"/>
  <c r="C2003" i="6"/>
  <c r="C1907" i="6"/>
  <c r="C1859" i="6"/>
  <c r="C1787" i="6"/>
  <c r="C1691" i="6"/>
  <c r="C1523" i="6"/>
  <c r="C1499" i="6"/>
  <c r="C1475" i="6"/>
  <c r="C2603" i="6"/>
  <c r="C2435" i="6"/>
  <c r="C2363" i="6"/>
  <c r="C2147" i="6"/>
  <c r="C2075" i="6"/>
  <c r="C1979" i="6"/>
  <c r="C1883" i="6"/>
  <c r="C1763" i="6"/>
  <c r="C1667" i="6"/>
  <c r="C1619" i="6"/>
  <c r="C1403" i="6"/>
  <c r="C3107" i="6"/>
  <c r="C2963" i="6"/>
  <c r="C2723" i="6"/>
  <c r="C2531" i="6"/>
  <c r="C2507" i="6"/>
  <c r="C2459" i="6"/>
  <c r="C2411" i="6"/>
  <c r="C2387" i="6"/>
  <c r="C2315" i="6"/>
  <c r="C2291" i="6"/>
  <c r="C2267" i="6"/>
  <c r="C2243" i="6"/>
  <c r="C2219" i="6"/>
  <c r="C2195" i="6"/>
  <c r="C2051" i="6"/>
  <c r="C1955" i="6"/>
  <c r="C1835" i="6"/>
  <c r="C1739" i="6"/>
  <c r="C1643" i="6"/>
  <c r="C1547" i="6"/>
  <c r="C1427" i="6"/>
  <c r="C3179" i="6"/>
  <c r="C2819" i="6"/>
  <c r="C2627" i="6"/>
  <c r="C2483" i="6"/>
  <c r="C2123" i="6"/>
  <c r="C2027" i="6"/>
  <c r="C1931" i="6"/>
  <c r="C1811" i="6"/>
  <c r="C1715" i="6"/>
  <c r="C1595" i="6"/>
  <c r="C1571" i="6"/>
  <c r="C1451" i="6"/>
  <c r="C1235" i="6"/>
  <c r="C1211" i="6"/>
  <c r="C1115" i="6"/>
  <c r="C1091" i="6"/>
  <c r="C1043" i="6"/>
  <c r="C1019" i="6"/>
  <c r="C995" i="6"/>
  <c r="C875" i="6"/>
  <c r="C827" i="6"/>
  <c r="C803" i="6"/>
  <c r="C731" i="6"/>
  <c r="C539" i="6"/>
  <c r="C395" i="6"/>
  <c r="C347" i="6"/>
  <c r="C323" i="6"/>
  <c r="C251" i="6"/>
  <c r="C203" i="6"/>
  <c r="C131" i="6"/>
  <c r="C275" i="6"/>
  <c r="C179" i="6"/>
  <c r="C1379" i="6"/>
  <c r="C1187" i="6"/>
  <c r="C1067" i="6"/>
  <c r="C971" i="6"/>
  <c r="C899" i="6"/>
  <c r="C851" i="6"/>
  <c r="C779" i="6"/>
  <c r="C755" i="6"/>
  <c r="C635" i="6"/>
  <c r="C611" i="6"/>
  <c r="C563" i="6"/>
  <c r="C467" i="6"/>
  <c r="C371" i="6"/>
  <c r="C299" i="6"/>
  <c r="C107" i="6"/>
  <c r="C83" i="6"/>
  <c r="C1331" i="6"/>
  <c r="C1259" i="6"/>
  <c r="C1163" i="6"/>
  <c r="C947" i="6"/>
  <c r="C491" i="6"/>
  <c r="C443" i="6"/>
  <c r="C227" i="6"/>
  <c r="C155" i="6"/>
  <c r="C587" i="6"/>
  <c r="C515" i="6"/>
  <c r="C1355" i="6"/>
  <c r="C1307" i="6"/>
  <c r="C1283" i="6"/>
  <c r="C1139" i="6"/>
  <c r="C923" i="6"/>
  <c r="C707" i="6"/>
  <c r="C683" i="6"/>
  <c r="C659" i="6"/>
  <c r="C419" i="6"/>
  <c r="E8073" i="6" a="1"/>
  <c r="E8073" i="6" s="1"/>
  <c r="F8073" i="6" s="1"/>
  <c r="E8025" i="6" a="1"/>
  <c r="E8025" i="6" s="1"/>
  <c r="E7905" i="6" a="1"/>
  <c r="E7905" i="6" s="1"/>
  <c r="F7905" i="6" s="1"/>
  <c r="E7113" i="6" a="1"/>
  <c r="E7113" i="6" s="1"/>
  <c r="F7113" i="6" s="1"/>
  <c r="E7089" i="6" a="1"/>
  <c r="E7089" i="6" s="1"/>
  <c r="F7089" i="6" s="1"/>
  <c r="E6681" i="6" a="1"/>
  <c r="E6681" i="6" s="1"/>
  <c r="E6105" i="6" a="1"/>
  <c r="E6105" i="6" s="1"/>
  <c r="F6105" i="6" s="1"/>
  <c r="E5697" i="6" a="1"/>
  <c r="E5697" i="6" s="1"/>
  <c r="F5697" i="6" s="1"/>
  <c r="E5625" i="6" a="1"/>
  <c r="E5625" i="6" s="1"/>
  <c r="F5625" i="6" s="1"/>
  <c r="E4617" i="6" a="1"/>
  <c r="E4617" i="6" s="1"/>
  <c r="E4113" i="6" a="1"/>
  <c r="E4113" i="6" s="1"/>
  <c r="F4113" i="6" s="1"/>
  <c r="E4881" i="6" a="1"/>
  <c r="E4881" i="6" s="1"/>
  <c r="F4881" i="6" s="1"/>
  <c r="E3609" i="6" a="1"/>
  <c r="E3609" i="6" s="1"/>
  <c r="F3609" i="6" s="1"/>
  <c r="E3777" i="6" a="1"/>
  <c r="E3777" i="6" s="1"/>
  <c r="F3777" i="6" s="1"/>
  <c r="E3945" i="6" a="1"/>
  <c r="E3945" i="6" s="1"/>
  <c r="F3945" i="6" s="1"/>
  <c r="E3105" i="6" a="1"/>
  <c r="E3105" i="6" s="1"/>
  <c r="F3105" i="6" s="1"/>
  <c r="E2121" i="6" a="1"/>
  <c r="E2121" i="6" s="1"/>
  <c r="F2121" i="6" s="1"/>
  <c r="E2241" i="6" a="1"/>
  <c r="E2241" i="6" s="1"/>
  <c r="F2241" i="6" s="1"/>
  <c r="E1977" i="6" a="1"/>
  <c r="E1977" i="6" s="1"/>
  <c r="F1977" i="6" s="1"/>
  <c r="E753" i="6" a="1"/>
  <c r="E753" i="6" s="1"/>
  <c r="F753" i="6" s="1"/>
  <c r="E369" i="6" a="1"/>
  <c r="E369" i="6" s="1"/>
  <c r="F369" i="6" s="1"/>
  <c r="E585" i="6" a="1"/>
  <c r="E585" i="6" s="1"/>
  <c r="F585" i="6" s="1"/>
  <c r="H398" i="6" a="1"/>
  <c r="H398" i="6" s="1"/>
  <c r="I398" i="6" s="1"/>
  <c r="J398" i="6" s="1"/>
  <c r="H278" i="6" a="1"/>
  <c r="H278" i="6" s="1"/>
  <c r="I278" i="6" s="1"/>
  <c r="J278" i="6" s="1"/>
  <c r="H422" i="6" a="1"/>
  <c r="H422" i="6" s="1"/>
  <c r="I422" i="6" s="1"/>
  <c r="J422" i="6" s="1"/>
  <c r="H158" i="6" a="1"/>
  <c r="H158" i="6" s="1"/>
  <c r="I158" i="6" s="1"/>
  <c r="J158" i="6" s="1"/>
  <c r="H2534" i="6" a="1"/>
  <c r="H2534" i="6" s="1"/>
  <c r="I2534" i="6" s="1"/>
  <c r="J2534" i="6" s="1"/>
  <c r="H1670" i="6" a="1"/>
  <c r="H1670" i="6" s="1"/>
  <c r="I1670" i="6" s="1"/>
  <c r="J1670" i="6" s="1"/>
  <c r="H2606" i="6" a="1"/>
  <c r="H2606" i="6" s="1"/>
  <c r="I2606" i="6" s="1"/>
  <c r="J2606" i="6" s="1"/>
  <c r="H1550" i="6" a="1"/>
  <c r="H1550" i="6" s="1"/>
  <c r="I1550" i="6" s="1"/>
  <c r="J1550" i="6" s="1"/>
  <c r="H1766" i="6" a="1"/>
  <c r="H1766" i="6" s="1"/>
  <c r="I1766" i="6" s="1"/>
  <c r="J1766" i="6" s="1"/>
  <c r="C8318" i="6"/>
  <c r="C8174" i="6"/>
  <c r="C8078" i="6"/>
  <c r="C8342" i="6"/>
  <c r="C8198" i="6"/>
  <c r="C8102" i="6"/>
  <c r="C8006" i="6"/>
  <c r="C8390" i="6"/>
  <c r="C8366" i="6"/>
  <c r="C8270" i="6"/>
  <c r="C8246" i="6"/>
  <c r="C8150" i="6"/>
  <c r="C8054" i="6"/>
  <c r="C7982" i="6"/>
  <c r="C8126" i="6"/>
  <c r="C7934" i="6"/>
  <c r="C7838" i="6"/>
  <c r="C7742" i="6"/>
  <c r="C7574" i="6"/>
  <c r="C8414" i="6"/>
  <c r="C8222" i="6"/>
  <c r="C7694" i="6"/>
  <c r="C7646" i="6"/>
  <c r="C7478" i="6"/>
  <c r="C8294" i="6"/>
  <c r="C8030" i="6"/>
  <c r="C7958" i="6"/>
  <c r="C7886" i="6"/>
  <c r="C7718" i="6"/>
  <c r="C7670" i="6"/>
  <c r="C7598" i="6"/>
  <c r="C7550" i="6"/>
  <c r="C7526" i="6"/>
  <c r="C7502" i="6"/>
  <c r="C7454" i="6"/>
  <c r="C7790" i="6"/>
  <c r="C7382" i="6"/>
  <c r="C7334" i="6"/>
  <c r="C7286" i="6"/>
  <c r="C7238" i="6"/>
  <c r="C7190" i="6"/>
  <c r="C7142" i="6"/>
  <c r="C7094" i="6"/>
  <c r="C7046" i="6"/>
  <c r="C6998" i="6"/>
  <c r="C6950" i="6"/>
  <c r="C6854" i="6"/>
  <c r="C7814" i="6"/>
  <c r="C7430" i="6"/>
  <c r="C6926" i="6"/>
  <c r="C7910" i="6"/>
  <c r="C7766" i="6"/>
  <c r="C7622" i="6"/>
  <c r="C7406" i="6"/>
  <c r="C6878" i="6"/>
  <c r="C7262" i="6"/>
  <c r="C7070" i="6"/>
  <c r="C6902" i="6"/>
  <c r="C6758" i="6"/>
  <c r="C6662" i="6"/>
  <c r="C6446" i="6"/>
  <c r="C7214" i="6"/>
  <c r="C7022" i="6"/>
  <c r="C6806" i="6"/>
  <c r="C6734" i="6"/>
  <c r="C6638" i="6"/>
  <c r="C6542" i="6"/>
  <c r="C6422" i="6"/>
  <c r="C7862" i="6"/>
  <c r="C7358" i="6"/>
  <c r="C7310" i="6"/>
  <c r="C7118" i="6"/>
  <c r="C6782" i="6"/>
  <c r="C6686" i="6"/>
  <c r="C6590" i="6"/>
  <c r="C6494" i="6"/>
  <c r="C6470" i="6"/>
  <c r="C6374" i="6"/>
  <c r="C6830" i="6"/>
  <c r="C6566" i="6"/>
  <c r="C7166" i="6"/>
  <c r="C6518" i="6"/>
  <c r="C6398" i="6"/>
  <c r="C6974" i="6"/>
  <c r="C6710" i="6"/>
  <c r="C6614" i="6"/>
  <c r="C6326" i="6"/>
  <c r="C6278" i="6"/>
  <c r="C6230" i="6"/>
  <c r="C6206" i="6"/>
  <c r="C6182" i="6"/>
  <c r="C6134" i="6"/>
  <c r="C6062" i="6"/>
  <c r="C6086" i="6"/>
  <c r="C6350" i="6"/>
  <c r="C6254" i="6"/>
  <c r="C6110" i="6"/>
  <c r="C6014" i="6"/>
  <c r="C6302" i="6"/>
  <c r="C6158" i="6"/>
  <c r="C6038" i="6"/>
  <c r="C5990" i="6"/>
  <c r="C5846" i="6"/>
  <c r="C5726" i="6"/>
  <c r="C5630" i="6"/>
  <c r="C5582" i="6"/>
  <c r="C5534" i="6"/>
  <c r="C5486" i="6"/>
  <c r="C5366" i="6"/>
  <c r="C5318" i="6"/>
  <c r="C5270" i="6"/>
  <c r="C5942" i="6"/>
  <c r="C5918" i="6"/>
  <c r="C5798" i="6"/>
  <c r="C5702" i="6"/>
  <c r="C5654" i="6"/>
  <c r="C5438" i="6"/>
  <c r="C5390" i="6"/>
  <c r="C5966" i="6"/>
  <c r="C5894" i="6"/>
  <c r="C5774" i="6"/>
  <c r="C5678" i="6"/>
  <c r="C5606" i="6"/>
  <c r="C5558" i="6"/>
  <c r="C5510" i="6"/>
  <c r="C5462" i="6"/>
  <c r="C5342" i="6"/>
  <c r="C5294" i="6"/>
  <c r="C5870" i="6"/>
  <c r="C5822" i="6"/>
  <c r="C5750" i="6"/>
  <c r="C5414" i="6"/>
  <c r="C5198" i="6"/>
  <c r="C5126" i="6"/>
  <c r="C5030" i="6"/>
  <c r="C4934" i="6"/>
  <c r="C4910" i="6"/>
  <c r="C4862" i="6"/>
  <c r="C4814" i="6"/>
  <c r="C4790" i="6"/>
  <c r="C4526" i="6"/>
  <c r="C4454" i="6"/>
  <c r="C4382" i="6"/>
  <c r="C4286" i="6"/>
  <c r="C5222" i="6"/>
  <c r="C5102" i="6"/>
  <c r="C5006" i="6"/>
  <c r="C4742" i="6"/>
  <c r="C4694" i="6"/>
  <c r="C4646" i="6"/>
  <c r="C4598" i="6"/>
  <c r="C4406" i="6"/>
  <c r="C4358" i="6"/>
  <c r="C4262" i="6"/>
  <c r="C4166" i="6"/>
  <c r="C4094" i="6"/>
  <c r="C5150" i="6"/>
  <c r="C5078" i="6"/>
  <c r="C4982" i="6"/>
  <c r="C4886" i="6"/>
  <c r="C4838" i="6"/>
  <c r="C4550" i="6"/>
  <c r="C4502" i="6"/>
  <c r="C4334" i="6"/>
  <c r="C4238" i="6"/>
  <c r="C4142" i="6"/>
  <c r="C4022" i="6"/>
  <c r="C3926" i="6"/>
  <c r="C5246" i="6"/>
  <c r="C5174" i="6"/>
  <c r="C5054" i="6"/>
  <c r="C4958" i="6"/>
  <c r="C4766" i="6"/>
  <c r="C4718" i="6"/>
  <c r="C4670" i="6"/>
  <c r="C4622" i="6"/>
  <c r="C4574" i="6"/>
  <c r="C4478" i="6"/>
  <c r="C4430" i="6"/>
  <c r="C4310" i="6"/>
  <c r="C4214" i="6"/>
  <c r="C4118" i="6"/>
  <c r="C4070" i="6"/>
  <c r="C3998" i="6"/>
  <c r="C3902" i="6"/>
  <c r="C4190" i="6"/>
  <c r="C3878" i="6"/>
  <c r="C3830" i="6"/>
  <c r="C3734" i="6"/>
  <c r="C3638" i="6"/>
  <c r="C3542" i="6"/>
  <c r="C3110" i="6"/>
  <c r="C3014" i="6"/>
  <c r="C2990" i="6"/>
  <c r="C2966" i="6"/>
  <c r="C2894" i="6"/>
  <c r="C2678" i="6"/>
  <c r="C2630" i="6"/>
  <c r="C2582" i="6"/>
  <c r="C4046" i="6"/>
  <c r="C3854" i="6"/>
  <c r="C3806" i="6"/>
  <c r="C3710" i="6"/>
  <c r="C3614" i="6"/>
  <c r="C3518" i="6"/>
  <c r="C3422" i="6"/>
  <c r="C3398" i="6"/>
  <c r="C3374" i="6"/>
  <c r="C3350" i="6"/>
  <c r="C3326" i="6"/>
  <c r="C3302" i="6"/>
  <c r="C3254" i="6"/>
  <c r="C3230" i="6"/>
  <c r="C3206" i="6"/>
  <c r="C3158" i="6"/>
  <c r="C2918" i="6"/>
  <c r="C2870" i="6"/>
  <c r="C2846" i="6"/>
  <c r="C2798" i="6"/>
  <c r="C2774" i="6"/>
  <c r="C2654" i="6"/>
  <c r="C3974" i="6"/>
  <c r="C3782" i="6"/>
  <c r="C3686" i="6"/>
  <c r="C3590" i="6"/>
  <c r="C3494" i="6"/>
  <c r="C3470" i="6"/>
  <c r="C3446" i="6"/>
  <c r="C3182" i="6"/>
  <c r="C3134" i="6"/>
  <c r="C3086" i="6"/>
  <c r="C3062" i="6"/>
  <c r="C2942" i="6"/>
  <c r="C3950" i="6"/>
  <c r="C3758" i="6"/>
  <c r="C3662" i="6"/>
  <c r="C3566" i="6"/>
  <c r="C2726" i="6"/>
  <c r="C2558" i="6"/>
  <c r="C2486" i="6"/>
  <c r="C2462" i="6"/>
  <c r="C2366" i="6"/>
  <c r="C2126" i="6"/>
  <c r="C2078" i="6"/>
  <c r="C1982" i="6"/>
  <c r="C1886" i="6"/>
  <c r="C1742" i="6"/>
  <c r="C1598" i="6"/>
  <c r="C1574" i="6"/>
  <c r="C1550" i="6"/>
  <c r="C1406" i="6"/>
  <c r="C3278" i="6"/>
  <c r="C3038" i="6"/>
  <c r="C2606" i="6"/>
  <c r="C2318" i="6"/>
  <c r="C2294" i="6"/>
  <c r="C2270" i="6"/>
  <c r="C2246" i="6"/>
  <c r="C2222" i="6"/>
  <c r="C2198" i="6"/>
  <c r="C2174" i="6"/>
  <c r="C2054" i="6"/>
  <c r="C1958" i="6"/>
  <c r="C1814" i="6"/>
  <c r="C1718" i="6"/>
  <c r="C1670" i="6"/>
  <c r="C1646" i="6"/>
  <c r="C1502" i="6"/>
  <c r="C2702" i="6"/>
  <c r="C2534" i="6"/>
  <c r="C2438" i="6"/>
  <c r="C2390" i="6"/>
  <c r="C2342" i="6"/>
  <c r="C2150" i="6"/>
  <c r="C2030" i="6"/>
  <c r="C1934" i="6"/>
  <c r="C1838" i="6"/>
  <c r="C1790" i="6"/>
  <c r="C1694" i="6"/>
  <c r="C1622" i="6"/>
  <c r="C1526" i="6"/>
  <c r="C1478" i="6"/>
  <c r="C1454" i="6"/>
  <c r="C2822" i="6"/>
  <c r="C2750" i="6"/>
  <c r="C2510" i="6"/>
  <c r="C2414" i="6"/>
  <c r="C2102" i="6"/>
  <c r="C2006" i="6"/>
  <c r="C1910" i="6"/>
  <c r="C1862" i="6"/>
  <c r="C1766" i="6"/>
  <c r="C1430" i="6"/>
  <c r="C1382" i="6"/>
  <c r="C1310" i="6"/>
  <c r="C1142" i="6"/>
  <c r="C1118" i="6"/>
  <c r="C1046" i="6"/>
  <c r="C1022" i="6"/>
  <c r="C998" i="6"/>
  <c r="C878" i="6"/>
  <c r="C806" i="6"/>
  <c r="C686" i="6"/>
  <c r="C638" i="6"/>
  <c r="C590" i="6"/>
  <c r="C566" i="6"/>
  <c r="C422" i="6"/>
  <c r="C302" i="6"/>
  <c r="C110" i="6"/>
  <c r="C206" i="6"/>
  <c r="C134" i="6"/>
  <c r="C326" i="6"/>
  <c r="C1358" i="6"/>
  <c r="C1286" i="6"/>
  <c r="C1214" i="6"/>
  <c r="C1094" i="6"/>
  <c r="C974" i="6"/>
  <c r="C950" i="6"/>
  <c r="C782" i="6"/>
  <c r="C662" i="6"/>
  <c r="C614" i="6"/>
  <c r="C518" i="6"/>
  <c r="C494" i="6"/>
  <c r="C350" i="6"/>
  <c r="C1334" i="6"/>
  <c r="C1190" i="6"/>
  <c r="C1070" i="6"/>
  <c r="C926" i="6"/>
  <c r="C902" i="6"/>
  <c r="C854" i="6"/>
  <c r="C830" i="6"/>
  <c r="C758" i="6"/>
  <c r="C398" i="6"/>
  <c r="C278" i="6"/>
  <c r="C254" i="6"/>
  <c r="C230" i="6"/>
  <c r="C182" i="6"/>
  <c r="C86" i="6"/>
  <c r="C542" i="6"/>
  <c r="C470" i="6"/>
  <c r="C158" i="6"/>
  <c r="C1262" i="6"/>
  <c r="C1238" i="6"/>
  <c r="C1166" i="6"/>
  <c r="C734" i="6"/>
  <c r="C710" i="6"/>
  <c r="C446" i="6"/>
  <c r="C374" i="6"/>
  <c r="C35" i="6"/>
  <c r="I37" i="5"/>
  <c r="I38" i="5" s="1"/>
  <c r="I39" i="5" s="1"/>
  <c r="E33" i="6" a="1"/>
  <c r="E33" i="6" s="1"/>
  <c r="C59" i="6"/>
  <c r="E8337" i="6" a="1"/>
  <c r="E8337" i="6" s="1"/>
  <c r="F8337" i="6" s="1"/>
  <c r="E7761" i="6" a="1"/>
  <c r="E7761" i="6" s="1"/>
  <c r="F7761" i="6" s="1"/>
  <c r="E7401" i="6" a="1"/>
  <c r="E7401" i="6" s="1"/>
  <c r="F7401" i="6" s="1"/>
  <c r="E6921" i="6" a="1"/>
  <c r="E6921" i="6" s="1"/>
  <c r="F6921" i="6" s="1"/>
  <c r="E6801" i="6" a="1"/>
  <c r="E6801" i="6" s="1"/>
  <c r="F6801" i="6" s="1"/>
  <c r="E6417" i="6" a="1"/>
  <c r="E6417" i="6" s="1"/>
  <c r="E6177" i="6" a="1"/>
  <c r="E6177" i="6" s="1"/>
  <c r="F6177" i="6" s="1"/>
  <c r="E5337" i="6" a="1"/>
  <c r="E5337" i="6" s="1"/>
  <c r="F5337" i="6" s="1"/>
  <c r="E5457" i="6" a="1"/>
  <c r="E5457" i="6" s="1"/>
  <c r="F5457" i="6" s="1"/>
  <c r="E5193" i="6" a="1"/>
  <c r="E5193" i="6" s="1"/>
  <c r="F5193" i="6" s="1"/>
  <c r="E4737" i="6" a="1"/>
  <c r="E4737" i="6" s="1"/>
  <c r="F4737" i="6" s="1"/>
  <c r="E4449" i="6" a="1"/>
  <c r="E4449" i="6" s="1"/>
  <c r="F4449" i="6" s="1"/>
  <c r="E3369" i="6" a="1"/>
  <c r="E3369" i="6" s="1"/>
  <c r="F3369" i="6" s="1"/>
  <c r="E3441" i="6" a="1"/>
  <c r="E3441" i="6" s="1"/>
  <c r="F3441" i="6" s="1"/>
  <c r="E3465" i="6" a="1"/>
  <c r="E3465" i="6" s="1"/>
  <c r="F3465" i="6" s="1"/>
  <c r="E2385" i="6" a="1"/>
  <c r="E2385" i="6" s="1"/>
  <c r="F2385" i="6" s="1"/>
  <c r="E1737" i="6" a="1"/>
  <c r="E1737" i="6" s="1"/>
  <c r="F1737" i="6" s="1"/>
  <c r="E2097" i="6" a="1"/>
  <c r="E2097" i="6" s="1"/>
  <c r="F2097" i="6" s="1"/>
  <c r="E1689" i="6" a="1"/>
  <c r="E1689" i="6" s="1"/>
  <c r="F1689" i="6" s="1"/>
  <c r="E561" i="6" a="1"/>
  <c r="E561" i="6" s="1"/>
  <c r="F561" i="6" s="1"/>
  <c r="E1089" i="6" a="1"/>
  <c r="E1089" i="6" s="1"/>
  <c r="F1089" i="6" s="1"/>
  <c r="E249" i="6" a="1"/>
  <c r="E249" i="6" s="1"/>
  <c r="F249" i="6" s="1"/>
  <c r="H758" i="6" a="1"/>
  <c r="H758" i="6" s="1"/>
  <c r="I758" i="6" s="1"/>
  <c r="J758" i="6" s="1"/>
  <c r="H182" i="6" a="1"/>
  <c r="H182" i="6" s="1"/>
  <c r="I182" i="6" s="1"/>
  <c r="J182" i="6" s="1"/>
  <c r="H134" i="6" a="1"/>
  <c r="H134" i="6" s="1"/>
  <c r="I134" i="6" s="1"/>
  <c r="J134" i="6" s="1"/>
  <c r="H518" i="6" a="1"/>
  <c r="H518" i="6" s="1"/>
  <c r="I518" i="6" s="1"/>
  <c r="J518" i="6" s="1"/>
  <c r="H950" i="6" a="1"/>
  <c r="H950" i="6" s="1"/>
  <c r="I950" i="6" s="1"/>
  <c r="J950" i="6" s="1"/>
  <c r="H566" i="6" a="1"/>
  <c r="H566" i="6" s="1"/>
  <c r="I566" i="6" s="1"/>
  <c r="J566" i="6" s="1"/>
  <c r="H806" i="6" a="1"/>
  <c r="H806" i="6" s="1"/>
  <c r="I806" i="6" s="1"/>
  <c r="J806" i="6" s="1"/>
  <c r="H1046" i="6" a="1"/>
  <c r="H1046" i="6" s="1"/>
  <c r="I1046" i="6" s="1"/>
  <c r="J1046" i="6" s="1"/>
  <c r="H326" i="6" a="1"/>
  <c r="H326" i="6" s="1"/>
  <c r="I326" i="6" s="1"/>
  <c r="J326" i="6" s="1"/>
  <c r="H542" i="6" a="1"/>
  <c r="H542" i="6" s="1"/>
  <c r="I542" i="6" s="1"/>
  <c r="J542" i="6" s="1"/>
  <c r="H1526" i="6" a="1"/>
  <c r="H1526" i="6" s="1"/>
  <c r="I1526" i="6" s="1"/>
  <c r="J1526" i="6" s="1"/>
  <c r="H2342" i="6" a="1"/>
  <c r="H2342" i="6" s="1"/>
  <c r="I2342" i="6" s="1"/>
  <c r="J2342" i="6" s="1"/>
  <c r="H3134" i="6" a="1"/>
  <c r="H3134" i="6" s="1"/>
  <c r="I3134" i="6" s="1"/>
  <c r="J3134" i="6" s="1"/>
  <c r="H1718" i="6" a="1"/>
  <c r="H1718" i="6" s="1"/>
  <c r="I1718" i="6" s="1"/>
  <c r="J1718" i="6" s="1"/>
  <c r="H1574" i="6" a="1"/>
  <c r="H1574" i="6" s="1"/>
  <c r="I1574" i="6" s="1"/>
  <c r="J1574" i="6" s="1"/>
  <c r="H2462" i="6" a="1"/>
  <c r="H2462" i="6" s="1"/>
  <c r="I2462" i="6" s="1"/>
  <c r="J2462" i="6" s="1"/>
  <c r="H2414" i="6" a="1"/>
  <c r="H2414" i="6" s="1"/>
  <c r="I2414" i="6" s="1"/>
  <c r="J2414" i="6" s="1"/>
  <c r="H2942" i="6" a="1"/>
  <c r="H2942" i="6" s="1"/>
  <c r="I2942" i="6" s="1"/>
  <c r="J2942" i="6" s="1"/>
  <c r="H2918" i="6" a="1"/>
  <c r="H2918" i="6" s="1"/>
  <c r="I2918" i="6" s="1"/>
  <c r="J2918" i="6" s="1"/>
  <c r="H3254" i="6" a="1"/>
  <c r="H3254" i="6" s="1"/>
  <c r="I3254" i="6" s="1"/>
  <c r="J3254" i="6" s="1"/>
  <c r="H3374" i="6" a="1"/>
  <c r="H3374" i="6" s="1"/>
  <c r="I3374" i="6" s="1"/>
  <c r="J3374" i="6" s="1"/>
  <c r="H2582" i="6" a="1"/>
  <c r="H2582" i="6" s="1"/>
  <c r="I2582" i="6" s="1"/>
  <c r="J2582" i="6" s="1"/>
  <c r="H2966" i="6" a="1"/>
  <c r="H2966" i="6" s="1"/>
  <c r="I2966" i="6" s="1"/>
  <c r="J2966" i="6" s="1"/>
  <c r="H3278" i="6" a="1"/>
  <c r="H3278" i="6" s="1"/>
  <c r="I3278" i="6" s="1"/>
  <c r="J3278" i="6" s="1"/>
  <c r="H5342" i="6" a="1"/>
  <c r="H5342" i="6" s="1"/>
  <c r="I5342" i="6" s="1"/>
  <c r="J5342" i="6" s="1"/>
  <c r="H5606" i="6" a="1"/>
  <c r="H5606" i="6" s="1"/>
  <c r="I5606" i="6" s="1"/>
  <c r="J5606" i="6" s="1"/>
  <c r="H5966" i="6" a="1"/>
  <c r="H5966" i="6" s="1"/>
  <c r="I5966" i="6" s="1"/>
  <c r="J5966" i="6" s="1"/>
  <c r="H5942" i="6" a="1"/>
  <c r="H5942" i="6" s="1"/>
  <c r="I5942" i="6" s="1"/>
  <c r="J5942" i="6" s="1"/>
  <c r="H5486" i="6" a="1"/>
  <c r="H5486" i="6" s="1"/>
  <c r="I5486" i="6" s="1"/>
  <c r="J5486" i="6" s="1"/>
  <c r="H5726" i="6" a="1"/>
  <c r="H5726" i="6" s="1"/>
  <c r="I5726" i="6" s="1"/>
  <c r="J5726" i="6" s="1"/>
  <c r="H5822" i="6" a="1"/>
  <c r="H5822" i="6" s="1"/>
  <c r="I5822" i="6" s="1"/>
  <c r="J5822" i="6" s="1"/>
  <c r="H6254" i="6" a="1"/>
  <c r="H6254" i="6" s="1"/>
  <c r="I6254" i="6" s="1"/>
  <c r="J6254" i="6" s="1"/>
  <c r="H6062" i="6" a="1"/>
  <c r="H6062" i="6" s="1"/>
  <c r="I6062" i="6" s="1"/>
  <c r="J6062" i="6" s="1"/>
  <c r="H6230" i="6" a="1"/>
  <c r="H6230" i="6" s="1"/>
  <c r="I6230" i="6" s="1"/>
  <c r="J6230" i="6" s="1"/>
  <c r="H6158" i="6" a="1"/>
  <c r="H6158" i="6" s="1"/>
  <c r="I6158" i="6" s="1"/>
  <c r="J6158" i="6" s="1"/>
  <c r="H6926" i="6" a="1"/>
  <c r="H6926" i="6" s="1"/>
  <c r="I6926" i="6" s="1"/>
  <c r="J6926" i="6" s="1"/>
  <c r="H6830" i="6" a="1"/>
  <c r="H6830" i="6" s="1"/>
  <c r="I6830" i="6" s="1"/>
  <c r="J6830" i="6" s="1"/>
  <c r="H6782" i="6" a="1"/>
  <c r="H6782" i="6" s="1"/>
  <c r="I6782" i="6" s="1"/>
  <c r="J6782" i="6" s="1"/>
  <c r="H7022" i="6" a="1"/>
  <c r="H7022" i="6" s="1"/>
  <c r="I7022" i="6" s="1"/>
  <c r="J7022" i="6" s="1"/>
  <c r="H7214" i="6" a="1"/>
  <c r="H7214" i="6" s="1"/>
  <c r="I7214" i="6" s="1"/>
  <c r="J7214" i="6" s="1"/>
  <c r="H7478" i="6" a="1"/>
  <c r="H7478" i="6" s="1"/>
  <c r="I7478" i="6" s="1"/>
  <c r="J7478" i="6" s="1"/>
  <c r="H7046" i="6" a="1"/>
  <c r="H7046" i="6" s="1"/>
  <c r="I7046" i="6" s="1"/>
  <c r="J7046" i="6" s="1"/>
  <c r="H7238" i="6" a="1"/>
  <c r="H7238" i="6" s="1"/>
  <c r="I7238" i="6" s="1"/>
  <c r="J7238" i="6" s="1"/>
  <c r="H8102" i="6" a="1"/>
  <c r="H8102" i="6" s="1"/>
  <c r="I8102" i="6" s="1"/>
  <c r="J8102" i="6" s="1"/>
  <c r="H7454" i="6" a="1"/>
  <c r="H7454" i="6" s="1"/>
  <c r="I7454" i="6" s="1"/>
  <c r="J7454" i="6" s="1"/>
  <c r="H7598" i="6" a="1"/>
  <c r="H7598" i="6" s="1"/>
  <c r="I7598" i="6" s="1"/>
  <c r="J7598" i="6" s="1"/>
  <c r="H8222" i="6" a="1"/>
  <c r="H8222" i="6" s="1"/>
  <c r="I8222" i="6" s="1"/>
  <c r="J8222" i="6" s="1"/>
  <c r="H8174" i="6" a="1"/>
  <c r="H8174" i="6" s="1"/>
  <c r="I8174" i="6" s="1"/>
  <c r="J8174" i="6" s="1"/>
  <c r="H8270" i="6" a="1"/>
  <c r="H8270" i="6" s="1"/>
  <c r="I8270" i="6" s="1"/>
  <c r="J8270" i="6" s="1"/>
  <c r="I6323" i="6"/>
  <c r="J6323" i="6" s="1"/>
  <c r="I6324" i="6"/>
  <c r="J6324" i="6" s="1"/>
  <c r="I5915" i="6"/>
  <c r="J5915" i="6" s="1"/>
  <c r="I5916" i="6"/>
  <c r="J5916" i="6" s="1"/>
  <c r="I4763" i="6"/>
  <c r="J4763" i="6" s="1"/>
  <c r="I4764" i="6"/>
  <c r="J4764" i="6" s="1"/>
  <c r="I395" i="6"/>
  <c r="J395" i="6" s="1"/>
  <c r="I396" i="6"/>
  <c r="J396" i="6" s="1"/>
  <c r="I6444" i="6"/>
  <c r="J6444" i="6" s="1"/>
  <c r="I2004" i="6"/>
  <c r="J2004" i="6" s="1"/>
  <c r="E7857" i="6" a="1"/>
  <c r="E7857" i="6" s="1"/>
  <c r="F7857" i="6" s="1"/>
  <c r="E7737" i="6" a="1"/>
  <c r="E7737" i="6" s="1"/>
  <c r="F7737" i="6" s="1"/>
  <c r="E7065" i="6" a="1"/>
  <c r="E7065" i="6" s="1"/>
  <c r="F7065" i="6" s="1"/>
  <c r="E7041" i="6" a="1"/>
  <c r="E7041" i="6" s="1"/>
  <c r="F7041" i="6" s="1"/>
  <c r="E6585" i="6" a="1"/>
  <c r="E6585" i="6" s="1"/>
  <c r="F6585" i="6" s="1"/>
  <c r="E6345" i="6" a="1"/>
  <c r="E6345" i="6" s="1"/>
  <c r="F6345" i="6" s="1"/>
  <c r="E5385" i="6" a="1"/>
  <c r="E5385" i="6" s="1"/>
  <c r="F5385" i="6" s="1"/>
  <c r="E5409" i="6" a="1"/>
  <c r="E5409" i="6" s="1"/>
  <c r="F5409" i="6" s="1"/>
  <c r="E4761" i="6" a="1"/>
  <c r="E4761" i="6" s="1"/>
  <c r="F4761" i="6" s="1"/>
  <c r="E4401" i="6" a="1"/>
  <c r="E4401" i="6" s="1"/>
  <c r="F4401" i="6" s="1"/>
  <c r="E5145" i="6" a="1"/>
  <c r="E5145" i="6" s="1"/>
  <c r="F5145" i="6" s="1"/>
  <c r="E3849" i="6" a="1"/>
  <c r="E3849" i="6" s="1"/>
  <c r="F3849" i="6" s="1"/>
  <c r="E4137" i="6" a="1"/>
  <c r="E4137" i="6" s="1"/>
  <c r="F4137" i="6" s="1"/>
  <c r="E2745" i="6" a="1"/>
  <c r="E2745" i="6" s="1"/>
  <c r="F2745" i="6" s="1"/>
  <c r="E3033" i="6" a="1"/>
  <c r="E3033" i="6" s="1"/>
  <c r="F3033" i="6" s="1"/>
  <c r="E1761" i="6" a="1"/>
  <c r="E1761" i="6" s="1"/>
  <c r="F1761" i="6" s="1"/>
  <c r="E1568" i="6" a="1"/>
  <c r="E1568" i="6" s="1"/>
  <c r="F1568" i="6" s="1"/>
  <c r="E2001" i="6" a="1"/>
  <c r="E2001" i="6" s="1"/>
  <c r="F2001" i="6" s="1"/>
  <c r="E1617" i="6" a="1"/>
  <c r="E1617" i="6" s="1"/>
  <c r="F1617" i="6" s="1"/>
  <c r="E417" i="6" a="1"/>
  <c r="E417" i="6" s="1"/>
  <c r="F417" i="6" s="1"/>
  <c r="E1041" i="6" a="1"/>
  <c r="E1041" i="6" s="1"/>
  <c r="F1041" i="6" s="1"/>
  <c r="E1377" i="6" a="1"/>
  <c r="E1377" i="6" s="1"/>
  <c r="F1377" i="6" s="1"/>
  <c r="I4859" i="6"/>
  <c r="J4859" i="6" s="1"/>
  <c r="I4860" i="6"/>
  <c r="J4860" i="6" s="1"/>
  <c r="I4715" i="6"/>
  <c r="J4715" i="6" s="1"/>
  <c r="I4716" i="6"/>
  <c r="J4716" i="6" s="1"/>
  <c r="I3107" i="6"/>
  <c r="J3107" i="6" s="1"/>
  <c r="I3108" i="6"/>
  <c r="J3108" i="6" s="1"/>
  <c r="I2315" i="6"/>
  <c r="J2315" i="6" s="1"/>
  <c r="I2316" i="6"/>
  <c r="J2316" i="6" s="1"/>
  <c r="I1835" i="6"/>
  <c r="J1835" i="6" s="1"/>
  <c r="I1836" i="6"/>
  <c r="J1836" i="6" s="1"/>
  <c r="I1932" i="6"/>
  <c r="J1932" i="6" s="1"/>
  <c r="I3492" i="6"/>
  <c r="J3492" i="6" s="1"/>
  <c r="E8265" i="6" a="1"/>
  <c r="E8265" i="6" s="1"/>
  <c r="F8265" i="6" s="1"/>
  <c r="E8049" i="6" a="1"/>
  <c r="E8049" i="6" s="1"/>
  <c r="F8049" i="6" s="1"/>
  <c r="E7209" i="6" a="1"/>
  <c r="E7209" i="6" s="1"/>
  <c r="F7209" i="6" s="1"/>
  <c r="E7185" i="6" a="1"/>
  <c r="E7185" i="6" s="1"/>
  <c r="F7185" i="6" s="1"/>
  <c r="E6465" i="6" a="1"/>
  <c r="E6465" i="6" s="1"/>
  <c r="F6465" i="6" s="1"/>
  <c r="E6201" i="6" a="1"/>
  <c r="E6201" i="6" s="1"/>
  <c r="F6201" i="6" s="1"/>
  <c r="E5889" i="6" a="1"/>
  <c r="E5889" i="6" s="1"/>
  <c r="F5889" i="6" s="1"/>
  <c r="E5841" i="6" a="1"/>
  <c r="E5841" i="6" s="1"/>
  <c r="F5841" i="6" s="1"/>
  <c r="E4713" i="6" a="1"/>
  <c r="E4713" i="6" s="1"/>
  <c r="F4713" i="6" s="1"/>
  <c r="E5049" i="6" a="1"/>
  <c r="E5049" i="6" s="1"/>
  <c r="F5049" i="6" s="1"/>
  <c r="E4545" i="6" a="1"/>
  <c r="E4545" i="6" s="1"/>
  <c r="F4545" i="6" s="1"/>
  <c r="E3417" i="6" a="1"/>
  <c r="E3417" i="6" s="1"/>
  <c r="F3417" i="6" s="1"/>
  <c r="E3585" i="6" a="1"/>
  <c r="E3585" i="6" s="1"/>
  <c r="F3585" i="6" s="1"/>
  <c r="E3657" i="6" a="1"/>
  <c r="E3657" i="6" s="1"/>
  <c r="F3657" i="6" s="1"/>
  <c r="E2553" i="6" a="1"/>
  <c r="E2553" i="6" s="1"/>
  <c r="F2553" i="6" s="1"/>
  <c r="E1929" i="6" a="1"/>
  <c r="E1929" i="6" s="1"/>
  <c r="F1929" i="6" s="1"/>
  <c r="E2193" i="6" a="1"/>
  <c r="E2193" i="6" s="1"/>
  <c r="F2193" i="6" s="1"/>
  <c r="E1857" i="6" a="1"/>
  <c r="E1857" i="6" s="1"/>
  <c r="F1857" i="6" s="1"/>
  <c r="E633" i="6" a="1"/>
  <c r="E633" i="6" s="1"/>
  <c r="F633" i="6" s="1"/>
  <c r="E1209" i="6" a="1"/>
  <c r="E1209" i="6" s="1"/>
  <c r="F1209" i="6" s="1"/>
  <c r="E513" i="6" a="1"/>
  <c r="E513" i="6" s="1"/>
  <c r="F513" i="6" s="1"/>
  <c r="I8267" i="6"/>
  <c r="J8267" i="6" s="1"/>
  <c r="I8268" i="6"/>
  <c r="J8268" i="6" s="1"/>
  <c r="I4787" i="6"/>
  <c r="J4787" i="6" s="1"/>
  <c r="I4788" i="6"/>
  <c r="J4788" i="6" s="1"/>
  <c r="I1715" i="6"/>
  <c r="J1715" i="6" s="1"/>
  <c r="I1716" i="6"/>
  <c r="J1716" i="6" s="1"/>
  <c r="I2603" i="6"/>
  <c r="J2603" i="6" s="1"/>
  <c r="I2604" i="6"/>
  <c r="J2604" i="6" s="1"/>
  <c r="I587" i="6"/>
  <c r="J587" i="6" s="1"/>
  <c r="I588" i="6"/>
  <c r="J588" i="6" s="1"/>
  <c r="I3588" i="6"/>
  <c r="J3588" i="6" s="1"/>
  <c r="I3036" i="6"/>
  <c r="J3036" i="6" s="1"/>
  <c r="I4284" i="6"/>
  <c r="J4284" i="6" s="1"/>
  <c r="I4020" i="6"/>
  <c r="J4020" i="6" s="1"/>
  <c r="H375" i="6" a="1"/>
  <c r="H375" i="6" s="1"/>
  <c r="I375" i="6" s="1"/>
  <c r="J375" i="6" s="1"/>
  <c r="H615" i="6" a="1"/>
  <c r="H615" i="6" s="1"/>
  <c r="H183" i="6" a="1"/>
  <c r="H183" i="6" s="1"/>
  <c r="H663" i="6" a="1"/>
  <c r="H663" i="6" s="1"/>
  <c r="I663" i="6" s="1"/>
  <c r="J663" i="6" s="1"/>
  <c r="I1167" i="6"/>
  <c r="J1167" i="6" s="1"/>
  <c r="H1359" i="6" a="1"/>
  <c r="H1359" i="6" s="1"/>
  <c r="I1359" i="6" s="1"/>
  <c r="J1359" i="6" s="1"/>
  <c r="H423" i="6" a="1"/>
  <c r="H423" i="6" s="1"/>
  <c r="H687" i="6" a="1"/>
  <c r="H687" i="6" s="1"/>
  <c r="I687" i="6" s="1"/>
  <c r="J687" i="6" s="1"/>
  <c r="I1479" i="6"/>
  <c r="J1479" i="6" s="1"/>
  <c r="H1863" i="6" a="1"/>
  <c r="H1863" i="6" s="1"/>
  <c r="I1863" i="6" s="1"/>
  <c r="J1863" i="6" s="1"/>
  <c r="H2223" i="6" a="1"/>
  <c r="H2223" i="6" s="1"/>
  <c r="I2223" i="6" s="1"/>
  <c r="J2223" i="6" s="1"/>
  <c r="H2319" i="6" a="1"/>
  <c r="H2319" i="6" s="1"/>
  <c r="I2319" i="6" s="1"/>
  <c r="J2319" i="6" s="1"/>
  <c r="H2583" i="6" a="1"/>
  <c r="H2583" i="6" s="1"/>
  <c r="H2871" i="6" a="1"/>
  <c r="H2871" i="6" s="1"/>
  <c r="H1599" i="6" a="1"/>
  <c r="H1599" i="6" s="1"/>
  <c r="H1959" i="6" a="1"/>
  <c r="H1959" i="6" s="1"/>
  <c r="I1959" i="6" s="1"/>
  <c r="J1959" i="6" s="1"/>
  <c r="H2751" i="6" a="1"/>
  <c r="H2751" i="6" s="1"/>
  <c r="I2751" i="6" s="1"/>
  <c r="J2751" i="6" s="1"/>
  <c r="H1983" i="6" a="1"/>
  <c r="H1983" i="6" s="1"/>
  <c r="I1983" i="6" s="1"/>
  <c r="J1983" i="6" s="1"/>
  <c r="H2679" i="6" a="1"/>
  <c r="H2679" i="6" s="1"/>
  <c r="I2679" i="6" s="1"/>
  <c r="J2679" i="6" s="1"/>
  <c r="H2007" i="6" a="1"/>
  <c r="H2007" i="6" s="1"/>
  <c r="I2007" i="6" s="1"/>
  <c r="J2007" i="6" s="1"/>
  <c r="H2415" i="6" a="1"/>
  <c r="H2415" i="6" s="1"/>
  <c r="H2607" i="6" a="1"/>
  <c r="H2607" i="6" s="1"/>
  <c r="H3495" i="6" a="1"/>
  <c r="H3495" i="6" s="1"/>
  <c r="I3495" i="6" s="1"/>
  <c r="J3495" i="6" s="1"/>
  <c r="H3879" i="6" a="1"/>
  <c r="H3879" i="6" s="1"/>
  <c r="I3879" i="6" s="1"/>
  <c r="J3879" i="6" s="1"/>
  <c r="H2991" i="6" a="1"/>
  <c r="H2991" i="6" s="1"/>
  <c r="I2991" i="6" s="1"/>
  <c r="J2991" i="6" s="1"/>
  <c r="H3303" i="6" a="1"/>
  <c r="H3303" i="6" s="1"/>
  <c r="H3807" i="6" a="1"/>
  <c r="H3807" i="6" s="1"/>
  <c r="I3807" i="6" s="1"/>
  <c r="J3807" i="6" s="1"/>
  <c r="H3279" i="6" a="1"/>
  <c r="H3279" i="6" s="1"/>
  <c r="H3735" i="6" a="1"/>
  <c r="H3735" i="6" s="1"/>
  <c r="I3735" i="6" s="1"/>
  <c r="J3735" i="6" s="1"/>
  <c r="H2823" i="6" a="1"/>
  <c r="H2823" i="6" s="1"/>
  <c r="H3135" i="6" a="1"/>
  <c r="H3135" i="6" s="1"/>
  <c r="H3759" i="6" a="1"/>
  <c r="H3759" i="6" s="1"/>
  <c r="I3759" i="6" s="1"/>
  <c r="J3759" i="6" s="1"/>
  <c r="H4071" i="6" a="1"/>
  <c r="H4071" i="6" s="1"/>
  <c r="I4071" i="6" s="1"/>
  <c r="J4071" i="6" s="1"/>
  <c r="I4383" i="6"/>
  <c r="J4383" i="6" s="1"/>
  <c r="H4695" i="6" a="1"/>
  <c r="H4695" i="6" s="1"/>
  <c r="I4695" i="6" s="1"/>
  <c r="J4695" i="6" s="1"/>
  <c r="I5127" i="6"/>
  <c r="J5127" i="6" s="1"/>
  <c r="H4047" i="6" a="1"/>
  <c r="H4047" i="6" s="1"/>
  <c r="I4047" i="6" s="1"/>
  <c r="J4047" i="6" s="1"/>
  <c r="I4407" i="6"/>
  <c r="J4407" i="6" s="1"/>
  <c r="H4863" i="6" a="1"/>
  <c r="H4863" i="6" s="1"/>
  <c r="I4863" i="6" s="1"/>
  <c r="J4863" i="6" s="1"/>
  <c r="I5223" i="6"/>
  <c r="J5223" i="6" s="1"/>
  <c r="H4359" i="6" a="1"/>
  <c r="H4359" i="6" s="1"/>
  <c r="I4359" i="6" s="1"/>
  <c r="J4359" i="6" s="1"/>
  <c r="H4719" i="6" a="1"/>
  <c r="H4719" i="6" s="1"/>
  <c r="I4719" i="6" s="1"/>
  <c r="J4719" i="6" s="1"/>
  <c r="I5199" i="6"/>
  <c r="J5199" i="6" s="1"/>
  <c r="H4503" i="6" a="1"/>
  <c r="H4503" i="6" s="1"/>
  <c r="I4503" i="6" s="1"/>
  <c r="J4503" i="6" s="1"/>
  <c r="H4959" i="6" a="1"/>
  <c r="H4959" i="6" s="1"/>
  <c r="I4959" i="6" s="1"/>
  <c r="J4959" i="6" s="1"/>
  <c r="H5799" i="6" a="1"/>
  <c r="H5799" i="6" s="1"/>
  <c r="H5823" i="6" a="1"/>
  <c r="H5823" i="6" s="1"/>
  <c r="H6087" i="6" a="1"/>
  <c r="H6087" i="6" s="1"/>
  <c r="H6231" i="6" a="1"/>
  <c r="H6231" i="6" s="1"/>
  <c r="I6495" i="6"/>
  <c r="J6495" i="6" s="1"/>
  <c r="I7695" i="6"/>
  <c r="J7695" i="6" s="1"/>
  <c r="I7767" i="6"/>
  <c r="J7767" i="6" s="1"/>
  <c r="I7911" i="6"/>
  <c r="J7911" i="6" s="1"/>
  <c r="I7743" i="6"/>
  <c r="J7743" i="6" s="1"/>
  <c r="I7719" i="6"/>
  <c r="J7719" i="6" s="1"/>
  <c r="H8271" i="6" a="1"/>
  <c r="H8271" i="6" s="1"/>
  <c r="H8415" i="6" a="1"/>
  <c r="H8415" i="6" s="1"/>
  <c r="E8289" i="6" a="1"/>
  <c r="E8289" i="6" s="1"/>
  <c r="F8289" i="6" s="1"/>
  <c r="E7665" i="6" a="1"/>
  <c r="E7665" i="6" s="1"/>
  <c r="F7665" i="6" s="1"/>
  <c r="E7353" i="6" a="1"/>
  <c r="E7353" i="6" s="1"/>
  <c r="F7353" i="6" s="1"/>
  <c r="E7329" i="6" a="1"/>
  <c r="E7329" i="6" s="1"/>
  <c r="F7329" i="6" s="1"/>
  <c r="E6729" i="6" a="1"/>
  <c r="E6729" i="6" s="1"/>
  <c r="F6729" i="6" s="1"/>
  <c r="E6297" i="6" a="1"/>
  <c r="E6297" i="6" s="1"/>
  <c r="F6297" i="6" s="1"/>
  <c r="E5721" i="6" a="1"/>
  <c r="E5721" i="6" s="1"/>
  <c r="F5721" i="6" s="1"/>
  <c r="E5673" i="6" a="1"/>
  <c r="E5673" i="6" s="1"/>
  <c r="F5673" i="6" s="1"/>
  <c r="E5001" i="6" a="1"/>
  <c r="E5001" i="6" s="1"/>
  <c r="F5001" i="6" s="1"/>
  <c r="E4521" i="6" a="1"/>
  <c r="E4521" i="6" s="1"/>
  <c r="F4521" i="6" s="1"/>
  <c r="E3993" i="6" a="1"/>
  <c r="E3993" i="6" s="1"/>
  <c r="F3993" i="6" s="1"/>
  <c r="E4089" i="6" a="1"/>
  <c r="E4089" i="6" s="1"/>
  <c r="F4089" i="6" s="1"/>
  <c r="E2841" i="6" a="1"/>
  <c r="E2841" i="6" s="1"/>
  <c r="F2841" i="6" s="1"/>
  <c r="E2937" i="6" a="1"/>
  <c r="E2937" i="6" s="1"/>
  <c r="F2937" i="6" s="1"/>
  <c r="E3921" i="6" a="1"/>
  <c r="E3921" i="6" s="1"/>
  <c r="F3921" i="6" s="1"/>
  <c r="E1641" i="6" a="1"/>
  <c r="E1641" i="6" s="1"/>
  <c r="F1641" i="6" s="1"/>
  <c r="E2529" i="6" a="1"/>
  <c r="E2529" i="6" s="1"/>
  <c r="F2529" i="6" s="1"/>
  <c r="E2625" i="6" a="1"/>
  <c r="E2625" i="6" s="1"/>
  <c r="F2625" i="6" s="1"/>
  <c r="E1233" i="6" a="1"/>
  <c r="E1233" i="6" s="1"/>
  <c r="F1233" i="6" s="1"/>
  <c r="E201" i="6" a="1"/>
  <c r="E201" i="6" s="1"/>
  <c r="F201" i="6" s="1"/>
  <c r="E489" i="6" a="1"/>
  <c r="E489" i="6" s="1"/>
  <c r="F489" i="6" s="1"/>
  <c r="E801" i="6" a="1"/>
  <c r="E801" i="6" s="1"/>
  <c r="F801" i="6" s="1"/>
  <c r="I6515" i="6"/>
  <c r="J6515" i="6" s="1"/>
  <c r="I6516" i="6"/>
  <c r="J6516" i="6" s="1"/>
  <c r="I5867" i="6"/>
  <c r="J5867" i="6" s="1"/>
  <c r="I5868" i="6"/>
  <c r="J5868" i="6" s="1"/>
  <c r="I2747" i="6"/>
  <c r="J2747" i="6" s="1"/>
  <c r="I2748" i="6"/>
  <c r="J2748" i="6" s="1"/>
  <c r="I3275" i="6"/>
  <c r="J3275" i="6" s="1"/>
  <c r="I3276" i="6"/>
  <c r="J3276" i="6" s="1"/>
  <c r="I2124" i="6"/>
  <c r="J2124" i="6" s="1"/>
  <c r="I5100" i="6"/>
  <c r="J5100" i="6" s="1"/>
  <c r="I1380" i="6"/>
  <c r="J1380" i="6" s="1"/>
  <c r="I1356" i="6"/>
  <c r="J1356" i="6" s="1"/>
  <c r="I3564" i="6"/>
  <c r="J3564" i="6" s="1"/>
  <c r="I4236" i="6"/>
  <c r="J4236" i="6" s="1"/>
  <c r="H2390" i="6" a="1"/>
  <c r="H2390" i="6" s="1"/>
  <c r="I2390" i="6" s="1"/>
  <c r="J2390" i="6" s="1"/>
  <c r="H2486" i="6" a="1"/>
  <c r="H2486" i="6" s="1"/>
  <c r="I2486" i="6" s="1"/>
  <c r="J2486" i="6" s="1"/>
  <c r="H2510" i="6" a="1"/>
  <c r="H2510" i="6" s="1"/>
  <c r="I2510" i="6" s="1"/>
  <c r="J2510" i="6" s="1"/>
  <c r="H3182" i="6" a="1"/>
  <c r="H3182" i="6" s="1"/>
  <c r="I3182" i="6" s="1"/>
  <c r="J3182" i="6" s="1"/>
  <c r="H3158" i="6" a="1"/>
  <c r="H3158" i="6" s="1"/>
  <c r="I3158" i="6" s="1"/>
  <c r="J3158" i="6" s="1"/>
  <c r="H3302" i="6" a="1"/>
  <c r="H3302" i="6" s="1"/>
  <c r="I3302" i="6" s="1"/>
  <c r="J3302" i="6" s="1"/>
  <c r="H3398" i="6" a="1"/>
  <c r="H3398" i="6" s="1"/>
  <c r="I3398" i="6" s="1"/>
  <c r="J3398" i="6" s="1"/>
  <c r="H5462" i="6" a="1"/>
  <c r="H5462" i="6" s="1"/>
  <c r="I5462" i="6" s="1"/>
  <c r="J5462" i="6" s="1"/>
  <c r="H5678" i="6" a="1"/>
  <c r="H5678" i="6" s="1"/>
  <c r="I5678" i="6" s="1"/>
  <c r="J5678" i="6" s="1"/>
  <c r="H5990" i="6" a="1"/>
  <c r="H5990" i="6" s="1"/>
  <c r="I5990" i="6" s="1"/>
  <c r="J5990" i="6" s="1"/>
  <c r="H5702" i="6" a="1"/>
  <c r="H5702" i="6" s="1"/>
  <c r="I5702" i="6" s="1"/>
  <c r="J5702" i="6" s="1"/>
  <c r="H5270" i="6" a="1"/>
  <c r="H5270" i="6" s="1"/>
  <c r="I5270" i="6" s="1"/>
  <c r="J5270" i="6" s="1"/>
  <c r="H5534" i="6" a="1"/>
  <c r="H5534" i="6" s="1"/>
  <c r="I5534" i="6" s="1"/>
  <c r="J5534" i="6" s="1"/>
  <c r="H5846" i="6" a="1"/>
  <c r="H5846" i="6" s="1"/>
  <c r="I5846" i="6" s="1"/>
  <c r="J5846" i="6" s="1"/>
  <c r="H5870" i="6" a="1"/>
  <c r="H5870" i="6" s="1"/>
  <c r="I5870" i="6" s="1"/>
  <c r="J5870" i="6" s="1"/>
  <c r="H6350" i="6" a="1"/>
  <c r="H6350" i="6" s="1"/>
  <c r="I6350" i="6" s="1"/>
  <c r="J6350" i="6" s="1"/>
  <c r="H6134" i="6" a="1"/>
  <c r="H6134" i="6" s="1"/>
  <c r="I6134" i="6" s="1"/>
  <c r="J6134" i="6" s="1"/>
  <c r="H6278" i="6" a="1"/>
  <c r="H6278" i="6" s="1"/>
  <c r="I6278" i="6" s="1"/>
  <c r="J6278" i="6" s="1"/>
  <c r="H6302" i="6" a="1"/>
  <c r="H6302" i="6" s="1"/>
  <c r="I6302" i="6" s="1"/>
  <c r="J6302" i="6" s="1"/>
  <c r="H7646" i="6" a="1"/>
  <c r="H7646" i="6" s="1"/>
  <c r="I7646" i="6" s="1"/>
  <c r="J7646" i="6" s="1"/>
  <c r="H6806" i="6" a="1"/>
  <c r="H6806" i="6" s="1"/>
  <c r="I6806" i="6" s="1"/>
  <c r="J6806" i="6" s="1"/>
  <c r="H7070" i="6" a="1"/>
  <c r="H7070" i="6" s="1"/>
  <c r="I7070" i="6" s="1"/>
  <c r="J7070" i="6" s="1"/>
  <c r="H7262" i="6" a="1"/>
  <c r="H7262" i="6" s="1"/>
  <c r="I7262" i="6" s="1"/>
  <c r="J7262" i="6" s="1"/>
  <c r="H6854" i="6" a="1"/>
  <c r="H6854" i="6" s="1"/>
  <c r="I6854" i="6" s="1"/>
  <c r="J6854" i="6" s="1"/>
  <c r="H7094" i="6" a="1"/>
  <c r="H7094" i="6" s="1"/>
  <c r="I7094" i="6" s="1"/>
  <c r="J7094" i="6" s="1"/>
  <c r="H7286" i="6" a="1"/>
  <c r="H7286" i="6" s="1"/>
  <c r="I7286" i="6" s="1"/>
  <c r="J7286" i="6" s="1"/>
  <c r="H6878" i="6" a="1"/>
  <c r="H6878" i="6" s="1"/>
  <c r="I6878" i="6" s="1"/>
  <c r="J6878" i="6" s="1"/>
  <c r="H8198" i="6" a="1"/>
  <c r="H8198" i="6" s="1"/>
  <c r="I8198" i="6" s="1"/>
  <c r="J8198" i="6" s="1"/>
  <c r="H7502" i="6" a="1"/>
  <c r="H7502" i="6" s="1"/>
  <c r="I7502" i="6" s="1"/>
  <c r="J7502" i="6" s="1"/>
  <c r="H8342" i="6" a="1"/>
  <c r="H8342" i="6" s="1"/>
  <c r="I8342" i="6" s="1"/>
  <c r="J8342" i="6" s="1"/>
  <c r="H8294" i="6" a="1"/>
  <c r="H8294" i="6" s="1"/>
  <c r="I8294" i="6" s="1"/>
  <c r="J8294" i="6" s="1"/>
  <c r="H8318" i="6" a="1"/>
  <c r="H8318" i="6" s="1"/>
  <c r="I8318" i="6" s="1"/>
  <c r="J8318" i="6" s="1"/>
  <c r="H8054" i="6" a="1"/>
  <c r="H8054" i="6" s="1"/>
  <c r="I8054" i="6" s="1"/>
  <c r="J8054" i="6" s="1"/>
  <c r="H8366" i="6" a="1"/>
  <c r="H8366" i="6" s="1"/>
  <c r="I8366" i="6" s="1"/>
  <c r="J8366" i="6" s="1"/>
  <c r="I7595" i="6"/>
  <c r="J7595" i="6" s="1"/>
  <c r="I7596" i="6"/>
  <c r="J7596" i="6" s="1"/>
  <c r="I5627" i="6"/>
  <c r="J5627" i="6" s="1"/>
  <c r="I5628" i="6"/>
  <c r="J5628" i="6" s="1"/>
  <c r="I4595" i="6"/>
  <c r="J4595" i="6" s="1"/>
  <c r="I4596" i="6"/>
  <c r="J4596" i="6" s="1"/>
  <c r="I4907" i="6"/>
  <c r="J4907" i="6" s="1"/>
  <c r="I4908" i="6"/>
  <c r="J4908" i="6" s="1"/>
  <c r="I2627" i="6"/>
  <c r="J2627" i="6" s="1"/>
  <c r="I2628" i="6"/>
  <c r="J2628" i="6" s="1"/>
  <c r="I1283" i="6"/>
  <c r="J1283" i="6" s="1"/>
  <c r="I1284" i="6"/>
  <c r="J1284" i="6" s="1"/>
  <c r="I4212" i="6"/>
  <c r="J4212" i="6" s="1"/>
  <c r="I6420" i="6"/>
  <c r="J6420" i="6" s="1"/>
  <c r="E8193" i="6" a="1"/>
  <c r="E8193" i="6" s="1"/>
  <c r="F8193" i="6" s="1"/>
  <c r="E7641" i="6" a="1"/>
  <c r="E7641" i="6" s="1"/>
  <c r="F7641" i="6" s="1"/>
  <c r="E7881" i="6" a="1"/>
  <c r="E7881" i="6" s="1"/>
  <c r="F7881" i="6" s="1"/>
  <c r="E6753" i="6" a="1"/>
  <c r="E6753" i="6" s="1"/>
  <c r="F6753" i="6" s="1"/>
  <c r="E6369" i="6" a="1"/>
  <c r="E6369" i="6" s="1"/>
  <c r="F6369" i="6" s="1"/>
  <c r="E6129" i="6" a="1"/>
  <c r="E6129" i="6" s="1"/>
  <c r="F6129" i="6" s="1"/>
  <c r="E5577" i="6" a="1"/>
  <c r="E5577" i="6" s="1"/>
  <c r="F5577" i="6" s="1"/>
  <c r="E5601" i="6" a="1"/>
  <c r="E5601" i="6" s="1"/>
  <c r="F5601" i="6" s="1"/>
  <c r="E4569" i="6" a="1"/>
  <c r="E4569" i="6" s="1"/>
  <c r="F4569" i="6" s="1"/>
  <c r="E5217" i="6" a="1"/>
  <c r="E5217" i="6" s="1"/>
  <c r="F5217" i="6" s="1"/>
  <c r="E4833" i="6" a="1"/>
  <c r="E4833" i="6" s="1"/>
  <c r="F4833" i="6" s="1"/>
  <c r="E3513" i="6" a="1"/>
  <c r="E3513" i="6" s="1"/>
  <c r="F3513" i="6" s="1"/>
  <c r="E3681" i="6" a="1"/>
  <c r="E3681" i="6" s="1"/>
  <c r="F3681" i="6" s="1"/>
  <c r="E3753" i="6" a="1"/>
  <c r="E3753" i="6" s="1"/>
  <c r="F3753" i="6" s="1"/>
  <c r="E3729" i="6" a="1"/>
  <c r="E3729" i="6" s="1"/>
  <c r="F3729" i="6" s="1"/>
  <c r="E2697" i="6" a="1"/>
  <c r="E2697" i="6" s="1"/>
  <c r="F2697" i="6" s="1"/>
  <c r="E1425" i="6" a="1"/>
  <c r="E1425" i="6" s="1"/>
  <c r="F1425" i="6" s="1"/>
  <c r="E1473" i="6" a="1"/>
  <c r="E1473" i="6" s="1"/>
  <c r="F1473" i="6" s="1"/>
  <c r="E1305" i="6" a="1"/>
  <c r="E1305" i="6" s="1"/>
  <c r="F1305" i="6" s="1"/>
  <c r="E297" i="6" a="1"/>
  <c r="E297" i="6" s="1"/>
  <c r="F297" i="6" s="1"/>
  <c r="E873" i="6" a="1"/>
  <c r="E873" i="6" s="1"/>
  <c r="F873" i="6" s="1"/>
  <c r="E969" i="6" a="1"/>
  <c r="E969" i="6" s="1"/>
  <c r="F969" i="6" s="1"/>
  <c r="I6347" i="6"/>
  <c r="J6347" i="6" s="1"/>
  <c r="I6348" i="6"/>
  <c r="J6348" i="6" s="1"/>
  <c r="I2555" i="6"/>
  <c r="J2555" i="6" s="1"/>
  <c r="I2556" i="6"/>
  <c r="J2556" i="6" s="1"/>
  <c r="I1691" i="6"/>
  <c r="J1691" i="6" s="1"/>
  <c r="I1692" i="6"/>
  <c r="J1692" i="6" s="1"/>
  <c r="I2147" i="6"/>
  <c r="J2147" i="6" s="1"/>
  <c r="I2148" i="6"/>
  <c r="J2148" i="6" s="1"/>
  <c r="I420" i="6"/>
  <c r="J420" i="6" s="1"/>
  <c r="I1572" i="6"/>
  <c r="J1572" i="6" s="1"/>
  <c r="E7809" i="6" a="1"/>
  <c r="E7809" i="6" s="1"/>
  <c r="F7809" i="6" s="1"/>
  <c r="E7689" i="6" a="1"/>
  <c r="E7689" i="6" s="1"/>
  <c r="F7689" i="6" s="1"/>
  <c r="E7017" i="6" a="1"/>
  <c r="E7017" i="6" s="1"/>
  <c r="F7017" i="6" s="1"/>
  <c r="E6993" i="6" a="1"/>
  <c r="E6993" i="6" s="1"/>
  <c r="F6993" i="6" s="1"/>
  <c r="E6561" i="6" a="1"/>
  <c r="E6561" i="6" s="1"/>
  <c r="F6561" i="6" s="1"/>
  <c r="E6273" i="6" a="1"/>
  <c r="E6273" i="6" s="1"/>
  <c r="F6273" i="6" s="1"/>
  <c r="E5529" i="6" a="1"/>
  <c r="E5529" i="6" s="1"/>
  <c r="F5529" i="6" s="1"/>
  <c r="E5553" i="6" a="1"/>
  <c r="E5553" i="6" s="1"/>
  <c r="F5553" i="6" s="1"/>
  <c r="E4329" i="6" a="1"/>
  <c r="E4329" i="6" s="1"/>
  <c r="F4329" i="6" s="1"/>
  <c r="E4641" i="6" a="1"/>
  <c r="E4641" i="6" s="1"/>
  <c r="F4641" i="6" s="1"/>
  <c r="E4353" i="6" a="1"/>
  <c r="E4353" i="6" s="1"/>
  <c r="F4353" i="6" s="1"/>
  <c r="E3273" i="6" a="1"/>
  <c r="E3273" i="6" s="1"/>
  <c r="F3273" i="6" s="1"/>
  <c r="E3297" i="6" a="1"/>
  <c r="E3297" i="6" s="1"/>
  <c r="F3297" i="6" s="1"/>
  <c r="E3201" i="6" a="1"/>
  <c r="E3201" i="6" s="1"/>
  <c r="F3201" i="6" s="1"/>
  <c r="E2145" i="6" a="1"/>
  <c r="E2145" i="6" s="1"/>
  <c r="F2145" i="6" s="1"/>
  <c r="E1545" i="6" a="1"/>
  <c r="E1545" i="6" s="1"/>
  <c r="F1545" i="6" s="1"/>
  <c r="E1905" i="6" a="1"/>
  <c r="E1905" i="6" s="1"/>
  <c r="F1905" i="6" s="1"/>
  <c r="E1593" i="6" a="1"/>
  <c r="E1593" i="6" s="1"/>
  <c r="F1593" i="6" s="1"/>
  <c r="E345" i="6" a="1"/>
  <c r="E345" i="6" s="1"/>
  <c r="F345" i="6" s="1"/>
  <c r="E1017" i="6" a="1"/>
  <c r="E1017" i="6" s="1"/>
  <c r="F1017" i="6" s="1"/>
  <c r="E1281" i="6" a="1"/>
  <c r="E1281" i="6" s="1"/>
  <c r="F1281" i="6" s="1"/>
  <c r="I8411" i="6"/>
  <c r="J8411" i="6" s="1"/>
  <c r="I8412" i="6"/>
  <c r="J8412" i="6" s="1"/>
  <c r="I6563" i="6"/>
  <c r="J6563" i="6" s="1"/>
  <c r="I6564" i="6"/>
  <c r="J6564" i="6" s="1"/>
  <c r="I5843" i="6"/>
  <c r="J5843" i="6" s="1"/>
  <c r="I5844" i="6"/>
  <c r="J5844" i="6" s="1"/>
  <c r="I4835" i="6"/>
  <c r="J4835" i="6" s="1"/>
  <c r="I4836" i="6"/>
  <c r="J4836" i="6" s="1"/>
  <c r="I3251" i="6"/>
  <c r="J3251" i="6" s="1"/>
  <c r="I3252" i="6"/>
  <c r="J3252" i="6" s="1"/>
  <c r="I2867" i="6"/>
  <c r="J2867" i="6" s="1"/>
  <c r="I2868" i="6"/>
  <c r="J2868" i="6" s="1"/>
  <c r="I2195" i="6"/>
  <c r="J2195" i="6" s="1"/>
  <c r="I2196" i="6"/>
  <c r="J2196" i="6" s="1"/>
  <c r="I3732" i="6"/>
  <c r="J3732" i="6" s="1"/>
  <c r="I3516" i="6"/>
  <c r="J3516" i="6" s="1"/>
  <c r="I2076" i="6"/>
  <c r="J2076" i="6" s="1"/>
  <c r="I1908" i="6"/>
  <c r="J1908" i="6" s="1"/>
  <c r="H783" i="6" a="1"/>
  <c r="H783" i="6" s="1"/>
  <c r="I1119" i="6"/>
  <c r="J1119" i="6" s="1"/>
  <c r="H207" i="6" a="1"/>
  <c r="H207" i="6" s="1"/>
  <c r="I711" i="6"/>
  <c r="J711" i="6" s="1"/>
  <c r="I1239" i="6"/>
  <c r="J1239" i="6" s="1"/>
  <c r="I111" i="6"/>
  <c r="J111" i="6" s="1"/>
  <c r="H471" i="6" a="1"/>
  <c r="H471" i="6" s="1"/>
  <c r="I471" i="6" s="1"/>
  <c r="J471" i="6" s="1"/>
  <c r="I927" i="6"/>
  <c r="J927" i="6" s="1"/>
  <c r="H159" i="6" a="1"/>
  <c r="H159" i="6" s="1"/>
  <c r="H759" i="6" a="1"/>
  <c r="H759" i="6" s="1"/>
  <c r="I1215" i="6"/>
  <c r="J1215" i="6" s="1"/>
  <c r="H1527" i="6" a="1"/>
  <c r="H1527" i="6" s="1"/>
  <c r="H1935" i="6" a="1"/>
  <c r="H1935" i="6" s="1"/>
  <c r="I1935" i="6" s="1"/>
  <c r="J1935" i="6" s="1"/>
  <c r="H2247" i="6" a="1"/>
  <c r="H2247" i="6" s="1"/>
  <c r="I2247" i="6" s="1"/>
  <c r="J2247" i="6" s="1"/>
  <c r="H2631" i="6" a="1"/>
  <c r="H2631" i="6" s="1"/>
  <c r="I2631" i="6" s="1"/>
  <c r="J2631" i="6" s="1"/>
  <c r="H2055" i="6" a="1"/>
  <c r="H2055" i="6" s="1"/>
  <c r="I2055" i="6" s="1"/>
  <c r="J2055" i="6" s="1"/>
  <c r="H3207" i="6" a="1"/>
  <c r="H3207" i="6" s="1"/>
  <c r="I3207" i="6" s="1"/>
  <c r="J3207" i="6" s="1"/>
  <c r="H2079" i="6" a="1"/>
  <c r="H2079" i="6" s="1"/>
  <c r="I2079" i="6" s="1"/>
  <c r="J2079" i="6" s="1"/>
  <c r="H3063" i="6" a="1"/>
  <c r="H3063" i="6" s="1"/>
  <c r="I3063" i="6" s="1"/>
  <c r="J3063" i="6" s="1"/>
  <c r="H1695" i="6" a="1"/>
  <c r="H1695" i="6" s="1"/>
  <c r="H2103" i="6" a="1"/>
  <c r="H2103" i="6" s="1"/>
  <c r="I2103" i="6" s="1"/>
  <c r="J2103" i="6" s="1"/>
  <c r="H2775" i="6" a="1"/>
  <c r="H2775" i="6" s="1"/>
  <c r="I2775" i="6" s="1"/>
  <c r="J2775" i="6" s="1"/>
  <c r="H3591" i="6" a="1"/>
  <c r="H3591" i="6" s="1"/>
  <c r="I3591" i="6" s="1"/>
  <c r="J3591" i="6" s="1"/>
  <c r="H4191" i="6" a="1"/>
  <c r="H4191" i="6" s="1"/>
  <c r="I4191" i="6" s="1"/>
  <c r="J4191" i="6" s="1"/>
  <c r="H3111" i="6" a="1"/>
  <c r="H3111" i="6" s="1"/>
  <c r="H3519" i="6" a="1"/>
  <c r="H3519" i="6" s="1"/>
  <c r="I3519" i="6" s="1"/>
  <c r="J3519" i="6" s="1"/>
  <c r="H3903" i="6" a="1"/>
  <c r="H3903" i="6" s="1"/>
  <c r="I3903" i="6" s="1"/>
  <c r="J3903" i="6" s="1"/>
  <c r="H3831" i="6" a="1"/>
  <c r="H3831" i="6" s="1"/>
  <c r="I3831" i="6" s="1"/>
  <c r="J3831" i="6" s="1"/>
  <c r="H3447" i="6" a="1"/>
  <c r="H3447" i="6" s="1"/>
  <c r="I3447" i="6" s="1"/>
  <c r="J3447" i="6" s="1"/>
  <c r="H3999" i="6" a="1"/>
  <c r="H3999" i="6" s="1"/>
  <c r="I3999" i="6" s="1"/>
  <c r="J3999" i="6" s="1"/>
  <c r="H4119" i="6" a="1"/>
  <c r="H4119" i="6" s="1"/>
  <c r="I4119" i="6" s="1"/>
  <c r="J4119" i="6" s="1"/>
  <c r="H4479" i="6" a="1"/>
  <c r="H4479" i="6" s="1"/>
  <c r="I4479" i="6" s="1"/>
  <c r="J4479" i="6" s="1"/>
  <c r="H4743" i="6" a="1"/>
  <c r="H4743" i="6" s="1"/>
  <c r="I4743" i="6" s="1"/>
  <c r="J4743" i="6" s="1"/>
  <c r="I5151" i="6"/>
  <c r="J5151" i="6" s="1"/>
  <c r="H4143" i="6" a="1"/>
  <c r="H4143" i="6" s="1"/>
  <c r="I4143" i="6" s="1"/>
  <c r="J4143" i="6" s="1"/>
  <c r="H4527" i="6" a="1"/>
  <c r="H4527" i="6" s="1"/>
  <c r="I4527" i="6" s="1"/>
  <c r="J4527" i="6" s="1"/>
  <c r="H4911" i="6" a="1"/>
  <c r="H4911" i="6" s="1"/>
  <c r="I4911" i="6" s="1"/>
  <c r="J4911" i="6" s="1"/>
  <c r="H4095" i="6" a="1"/>
  <c r="H4095" i="6" s="1"/>
  <c r="I4095" i="6" s="1"/>
  <c r="J4095" i="6" s="1"/>
  <c r="H4575" i="6" a="1"/>
  <c r="H4575" i="6" s="1"/>
  <c r="I4575" i="6" s="1"/>
  <c r="J4575" i="6" s="1"/>
  <c r="H4767" i="6" a="1"/>
  <c r="H4767" i="6" s="1"/>
  <c r="I4767" i="6" s="1"/>
  <c r="J4767" i="6" s="1"/>
  <c r="H4287" i="6" a="1"/>
  <c r="H4287" i="6" s="1"/>
  <c r="I4287" i="6" s="1"/>
  <c r="J4287" i="6" s="1"/>
  <c r="H4551" i="6" a="1"/>
  <c r="H4551" i="6" s="1"/>
  <c r="I4551" i="6" s="1"/>
  <c r="J4551" i="6" s="1"/>
  <c r="H5055" i="6" a="1"/>
  <c r="H5055" i="6" s="1"/>
  <c r="I5055" i="6" s="1"/>
  <c r="J5055" i="6" s="1"/>
  <c r="H5919" i="6" a="1"/>
  <c r="H5919" i="6" s="1"/>
  <c r="H5631" i="6" a="1"/>
  <c r="H5631" i="6" s="1"/>
  <c r="H5871" i="6" a="1"/>
  <c r="H5871" i="6" s="1"/>
  <c r="I6159" i="6"/>
  <c r="J6159" i="6" s="1"/>
  <c r="H6207" i="6" a="1"/>
  <c r="H6207" i="6" s="1"/>
  <c r="H6279" i="6" a="1"/>
  <c r="H6279" i="6" s="1"/>
  <c r="I6927" i="6"/>
  <c r="J6927" i="6" s="1"/>
  <c r="H6519" i="6" a="1"/>
  <c r="H6519" i="6" s="1"/>
  <c r="I6519" i="6" s="1"/>
  <c r="J6519" i="6" s="1"/>
  <c r="I7791" i="6"/>
  <c r="J7791" i="6" s="1"/>
  <c r="I7839" i="6"/>
  <c r="J7839" i="6" s="1"/>
  <c r="I7887" i="6"/>
  <c r="J7887" i="6" s="1"/>
  <c r="I3804" i="6"/>
  <c r="J3804" i="6" s="1"/>
  <c r="E8169" i="6" a="1"/>
  <c r="E8169" i="6" s="1"/>
  <c r="F8169" i="6" s="1"/>
  <c r="E8361" i="6" a="1"/>
  <c r="E8361" i="6" s="1"/>
  <c r="F8361" i="6" s="1"/>
  <c r="E7161" i="6" a="1"/>
  <c r="E7161" i="6" s="1"/>
  <c r="F7161" i="6" s="1"/>
  <c r="E7137" i="6" a="1"/>
  <c r="E7137" i="6" s="1"/>
  <c r="F7137" i="6" s="1"/>
  <c r="E6777" i="6" a="1"/>
  <c r="E6777" i="6" s="1"/>
  <c r="F6777" i="6" s="1"/>
  <c r="E6153" i="6" a="1"/>
  <c r="E6153" i="6" s="1"/>
  <c r="F6153" i="6" s="1"/>
  <c r="E5793" i="6" a="1"/>
  <c r="E5793" i="6" s="1"/>
  <c r="F5793" i="6" s="1"/>
  <c r="E5745" i="6" a="1"/>
  <c r="E5745" i="6" s="1"/>
  <c r="F5745" i="6" s="1"/>
  <c r="E4665" i="6" a="1"/>
  <c r="E4665" i="6" s="1"/>
  <c r="F4665" i="6" s="1"/>
  <c r="E4209" i="6" a="1"/>
  <c r="E4209" i="6" s="1"/>
  <c r="F4209" i="6" s="1"/>
  <c r="E4929" i="6" a="1"/>
  <c r="E4929" i="6" s="1"/>
  <c r="F4929" i="6" s="1"/>
  <c r="E3705" i="6" a="1"/>
  <c r="E3705" i="6" s="1"/>
  <c r="F3705" i="6" s="1"/>
  <c r="E4017" i="6" a="1"/>
  <c r="E4017" i="6" s="1"/>
  <c r="F4017" i="6" s="1"/>
  <c r="E2649" i="6" a="1"/>
  <c r="E2649" i="6" s="1"/>
  <c r="F2649" i="6" s="1"/>
  <c r="E3537" i="6" a="1"/>
  <c r="E3537" i="6" s="1"/>
  <c r="F3537" i="6" s="1"/>
  <c r="E2457" i="6" a="1"/>
  <c r="E2457" i="6" s="1"/>
  <c r="F2457" i="6" s="1"/>
  <c r="E2265" i="6" a="1"/>
  <c r="E2265" i="6" s="1"/>
  <c r="F2265" i="6" s="1"/>
  <c r="E2073" i="6" a="1"/>
  <c r="E2073" i="6" s="1"/>
  <c r="F2073" i="6" s="1"/>
  <c r="E777" i="6" a="1"/>
  <c r="E777" i="6" s="1"/>
  <c r="F777" i="6" s="1"/>
  <c r="E1137" i="6" a="1"/>
  <c r="E1137" i="6" s="1"/>
  <c r="F1137" i="6" s="1"/>
  <c r="E105" i="6" a="1"/>
  <c r="E105" i="6" s="1"/>
  <c r="F105" i="6" s="1"/>
  <c r="E393" i="6" a="1"/>
  <c r="E393" i="6" s="1"/>
  <c r="F393" i="6" s="1"/>
  <c r="I8291" i="6"/>
  <c r="J8291" i="6" s="1"/>
  <c r="I8292" i="6"/>
  <c r="J8292" i="6" s="1"/>
  <c r="I4643" i="6"/>
  <c r="J4643" i="6" s="1"/>
  <c r="I4644" i="6"/>
  <c r="J4644" i="6" s="1"/>
  <c r="I4811" i="6"/>
  <c r="J4811" i="6" s="1"/>
  <c r="I4812" i="6"/>
  <c r="J4812" i="6" s="1"/>
  <c r="I2171" i="6"/>
  <c r="J2171" i="6" s="1"/>
  <c r="I2172" i="6"/>
  <c r="J2172" i="6" s="1"/>
  <c r="I83" i="6"/>
  <c r="J83" i="6" s="1"/>
  <c r="I84" i="6"/>
  <c r="J84" i="6" s="1"/>
  <c r="I2412" i="6"/>
  <c r="J2412" i="6" s="1"/>
  <c r="I2988" i="6"/>
  <c r="J2988" i="6" s="1"/>
  <c r="I4476" i="6"/>
  <c r="J4476" i="6" s="1"/>
  <c r="E4785" i="6" a="1"/>
  <c r="E4785" i="6" s="1"/>
  <c r="F4785" i="6" s="1"/>
  <c r="I684" i="6"/>
  <c r="J684" i="6" s="1"/>
  <c r="B8416" i="6"/>
  <c r="H8416" i="6" s="1" a="1"/>
  <c r="H8416" i="6" s="1"/>
  <c r="B8368" i="6"/>
  <c r="H8368" i="6" s="1" a="1"/>
  <c r="H8368" i="6" s="1"/>
  <c r="I8368" i="6" s="1"/>
  <c r="J8368" i="6" s="1"/>
  <c r="B8296" i="6"/>
  <c r="H8296" i="6" s="1" a="1"/>
  <c r="H8296" i="6" s="1"/>
  <c r="B8248" i="6"/>
  <c r="H8248" i="6" s="1" a="1"/>
  <c r="H8248" i="6" s="1"/>
  <c r="I8248" i="6" s="1"/>
  <c r="J8248" i="6" s="1"/>
  <c r="B8152" i="6"/>
  <c r="H8152" i="6" s="1" a="1"/>
  <c r="H8152" i="6" s="1"/>
  <c r="I8152" i="6" s="1"/>
  <c r="J8152" i="6" s="1"/>
  <c r="B8056" i="6"/>
  <c r="H8056" i="6" s="1" a="1"/>
  <c r="H8056" i="6" s="1"/>
  <c r="I8056" i="6" s="1"/>
  <c r="J8056" i="6" s="1"/>
  <c r="B8392" i="6"/>
  <c r="H8392" i="6" s="1" a="1"/>
  <c r="H8392" i="6" s="1"/>
  <c r="B8320" i="6"/>
  <c r="H8320" i="6" s="1" a="1"/>
  <c r="H8320" i="6" s="1"/>
  <c r="I8320" i="6" s="1"/>
  <c r="J8320" i="6" s="1"/>
  <c r="B8272" i="6"/>
  <c r="H8272" i="6" s="1" a="1"/>
  <c r="H8272" i="6" s="1"/>
  <c r="B8176" i="6"/>
  <c r="H8176" i="6" s="1" a="1"/>
  <c r="H8176" i="6" s="1"/>
  <c r="I8176" i="6" s="1"/>
  <c r="J8176" i="6" s="1"/>
  <c r="B8080" i="6"/>
  <c r="H8080" i="6" s="1" a="1"/>
  <c r="H8080" i="6" s="1"/>
  <c r="I8080" i="6" s="1"/>
  <c r="J8080" i="6" s="1"/>
  <c r="B7984" i="6"/>
  <c r="H7984" i="6" s="1" a="1"/>
  <c r="H7984" i="6" s="1"/>
  <c r="I7984" i="6" s="1"/>
  <c r="J7984" i="6" s="1"/>
  <c r="B8224" i="6"/>
  <c r="H8224" i="6" s="1" a="1"/>
  <c r="H8224" i="6" s="1"/>
  <c r="I8224" i="6" s="1"/>
  <c r="J8224" i="6" s="1"/>
  <c r="B8128" i="6"/>
  <c r="H8128" i="6" s="1" a="1"/>
  <c r="H8128" i="6" s="1"/>
  <c r="I8128" i="6" s="1"/>
  <c r="J8128" i="6" s="1"/>
  <c r="B8032" i="6"/>
  <c r="H8032" i="6" s="1" a="1"/>
  <c r="H8032" i="6" s="1"/>
  <c r="I8032" i="6" s="1"/>
  <c r="J8032" i="6" s="1"/>
  <c r="B8104" i="6"/>
  <c r="H8104" i="6" s="1" a="1"/>
  <c r="H8104" i="6" s="1"/>
  <c r="I8104" i="6" s="1"/>
  <c r="J8104" i="6" s="1"/>
  <c r="B7912" i="6"/>
  <c r="H7912" i="6" s="1" a="1"/>
  <c r="H7912" i="6" s="1"/>
  <c r="I7912" i="6" s="1"/>
  <c r="J7912" i="6" s="1"/>
  <c r="B7864" i="6"/>
  <c r="H7864" i="6" s="1" a="1"/>
  <c r="H7864" i="6" s="1"/>
  <c r="I7864" i="6" s="1"/>
  <c r="J7864" i="6" s="1"/>
  <c r="B7816" i="6"/>
  <c r="H7816" i="6" s="1" a="1"/>
  <c r="H7816" i="6" s="1"/>
  <c r="I7816" i="6" s="1"/>
  <c r="J7816" i="6" s="1"/>
  <c r="B7792" i="6"/>
  <c r="H7792" i="6" s="1" a="1"/>
  <c r="H7792" i="6" s="1"/>
  <c r="I7792" i="6" s="1"/>
  <c r="J7792" i="6" s="1"/>
  <c r="B7768" i="6"/>
  <c r="H7768" i="6" s="1" a="1"/>
  <c r="H7768" i="6" s="1"/>
  <c r="I7768" i="6" s="1"/>
  <c r="J7768" i="6" s="1"/>
  <c r="B7648" i="6"/>
  <c r="H7648" i="6" s="1" a="1"/>
  <c r="H7648" i="6" s="1"/>
  <c r="B7552" i="6"/>
  <c r="H7552" i="6" s="1" a="1"/>
  <c r="H7552" i="6" s="1"/>
  <c r="I7552" i="6" s="1"/>
  <c r="J7552" i="6" s="1"/>
  <c r="B7528" i="6"/>
  <c r="B7504" i="6"/>
  <c r="H7504" i="6" s="1" a="1"/>
  <c r="H7504" i="6" s="1"/>
  <c r="I7504" i="6" s="1"/>
  <c r="J7504" i="6" s="1"/>
  <c r="B7456" i="6"/>
  <c r="H7456" i="6" s="1" a="1"/>
  <c r="H7456" i="6" s="1"/>
  <c r="I7456" i="6" s="1"/>
  <c r="J7456" i="6" s="1"/>
  <c r="B8200" i="6"/>
  <c r="H8200" i="6" s="1" a="1"/>
  <c r="H8200" i="6" s="1"/>
  <c r="I8200" i="6" s="1"/>
  <c r="J8200" i="6" s="1"/>
  <c r="B7960" i="6"/>
  <c r="H7960" i="6" s="1" a="1"/>
  <c r="H7960" i="6" s="1"/>
  <c r="I7960" i="6" s="1"/>
  <c r="J7960" i="6" s="1"/>
  <c r="B7888" i="6"/>
  <c r="H7888" i="6" s="1" a="1"/>
  <c r="H7888" i="6" s="1"/>
  <c r="I7888" i="6" s="1"/>
  <c r="J7888" i="6" s="1"/>
  <c r="B7720" i="6"/>
  <c r="H7720" i="6" s="1" a="1"/>
  <c r="H7720" i="6" s="1"/>
  <c r="I7720" i="6" s="1"/>
  <c r="J7720" i="6" s="1"/>
  <c r="B7672" i="6"/>
  <c r="H7672" i="6" s="1" a="1"/>
  <c r="H7672" i="6" s="1"/>
  <c r="I7672" i="6" s="1"/>
  <c r="J7672" i="6" s="1"/>
  <c r="B7624" i="6"/>
  <c r="H7624" i="6" s="1" a="1"/>
  <c r="H7624" i="6" s="1"/>
  <c r="B7576" i="6"/>
  <c r="B8008" i="6"/>
  <c r="H8008" i="6" s="1" a="1"/>
  <c r="H8008" i="6" s="1"/>
  <c r="I8008" i="6" s="1"/>
  <c r="J8008" i="6" s="1"/>
  <c r="B7696" i="6"/>
  <c r="H7696" i="6" s="1" a="1"/>
  <c r="H7696" i="6" s="1"/>
  <c r="I7696" i="6" s="1"/>
  <c r="J7696" i="6" s="1"/>
  <c r="B7744" i="6"/>
  <c r="H7744" i="6" s="1" a="1"/>
  <c r="H7744" i="6" s="1"/>
  <c r="I7744" i="6" s="1"/>
  <c r="J7744" i="6" s="1"/>
  <c r="B7432" i="6"/>
  <c r="H7432" i="6" s="1" a="1"/>
  <c r="H7432" i="6" s="1"/>
  <c r="I7432" i="6" s="1"/>
  <c r="J7432" i="6" s="1"/>
  <c r="B6928" i="6"/>
  <c r="H6928" i="6" s="1" a="1"/>
  <c r="H6928" i="6" s="1"/>
  <c r="I6928" i="6" s="1"/>
  <c r="J6928" i="6" s="1"/>
  <c r="B7936" i="6"/>
  <c r="H7936" i="6" s="1" a="1"/>
  <c r="H7936" i="6" s="1"/>
  <c r="I7936" i="6" s="1"/>
  <c r="J7936" i="6" s="1"/>
  <c r="B7480" i="6"/>
  <c r="H7480" i="6" s="1" a="1"/>
  <c r="H7480" i="6" s="1"/>
  <c r="I7480" i="6" s="1"/>
  <c r="J7480" i="6" s="1"/>
  <c r="B7384" i="6"/>
  <c r="H7384" i="6" s="1" a="1"/>
  <c r="H7384" i="6" s="1"/>
  <c r="I7384" i="6" s="1"/>
  <c r="J7384" i="6" s="1"/>
  <c r="B7336" i="6"/>
  <c r="H7336" i="6" s="1" a="1"/>
  <c r="H7336" i="6" s="1"/>
  <c r="I7336" i="6" s="1"/>
  <c r="J7336" i="6" s="1"/>
  <c r="B7288" i="6"/>
  <c r="H7288" i="6" s="1" a="1"/>
  <c r="H7288" i="6" s="1"/>
  <c r="I7288" i="6" s="1"/>
  <c r="J7288" i="6" s="1"/>
  <c r="B7240" i="6"/>
  <c r="H7240" i="6" s="1" a="1"/>
  <c r="H7240" i="6" s="1"/>
  <c r="I7240" i="6" s="1"/>
  <c r="J7240" i="6" s="1"/>
  <c r="B7192" i="6"/>
  <c r="H7192" i="6" s="1" a="1"/>
  <c r="H7192" i="6" s="1"/>
  <c r="I7192" i="6" s="1"/>
  <c r="J7192" i="6" s="1"/>
  <c r="B7144" i="6"/>
  <c r="H7144" i="6" s="1" a="1"/>
  <c r="H7144" i="6" s="1"/>
  <c r="I7144" i="6" s="1"/>
  <c r="J7144" i="6" s="1"/>
  <c r="B7096" i="6"/>
  <c r="H7096" i="6" s="1" a="1"/>
  <c r="H7096" i="6" s="1"/>
  <c r="I7096" i="6" s="1"/>
  <c r="J7096" i="6" s="1"/>
  <c r="B7048" i="6"/>
  <c r="H7048" i="6" s="1" a="1"/>
  <c r="H7048" i="6" s="1"/>
  <c r="I7048" i="6" s="1"/>
  <c r="J7048" i="6" s="1"/>
  <c r="B7000" i="6"/>
  <c r="H7000" i="6" s="1" a="1"/>
  <c r="H7000" i="6" s="1"/>
  <c r="I7000" i="6" s="1"/>
  <c r="J7000" i="6" s="1"/>
  <c r="B6904" i="6"/>
  <c r="H6904" i="6" s="1" a="1"/>
  <c r="H6904" i="6" s="1"/>
  <c r="I6904" i="6" s="1"/>
  <c r="J6904" i="6" s="1"/>
  <c r="B7840" i="6"/>
  <c r="H7840" i="6" s="1" a="1"/>
  <c r="H7840" i="6" s="1"/>
  <c r="I7840" i="6" s="1"/>
  <c r="J7840" i="6" s="1"/>
  <c r="B7360" i="6"/>
  <c r="H7360" i="6" s="1" a="1"/>
  <c r="H7360" i="6" s="1"/>
  <c r="I7360" i="6" s="1"/>
  <c r="J7360" i="6" s="1"/>
  <c r="B7312" i="6"/>
  <c r="H7312" i="6" s="1" a="1"/>
  <c r="H7312" i="6" s="1"/>
  <c r="I7312" i="6" s="1"/>
  <c r="J7312" i="6" s="1"/>
  <c r="B7264" i="6"/>
  <c r="H7264" i="6" s="1" a="1"/>
  <c r="H7264" i="6" s="1"/>
  <c r="I7264" i="6" s="1"/>
  <c r="J7264" i="6" s="1"/>
  <c r="B7216" i="6"/>
  <c r="H7216" i="6" s="1" a="1"/>
  <c r="H7216" i="6" s="1"/>
  <c r="I7216" i="6" s="1"/>
  <c r="J7216" i="6" s="1"/>
  <c r="B7168" i="6"/>
  <c r="H7168" i="6" s="1" a="1"/>
  <c r="H7168" i="6" s="1"/>
  <c r="I7168" i="6" s="1"/>
  <c r="J7168" i="6" s="1"/>
  <c r="B7120" i="6"/>
  <c r="H7120" i="6" s="1" a="1"/>
  <c r="H7120" i="6" s="1"/>
  <c r="I7120" i="6" s="1"/>
  <c r="J7120" i="6" s="1"/>
  <c r="B7072" i="6"/>
  <c r="H7072" i="6" s="1" a="1"/>
  <c r="H7072" i="6" s="1"/>
  <c r="I7072" i="6" s="1"/>
  <c r="J7072" i="6" s="1"/>
  <c r="B7024" i="6"/>
  <c r="H7024" i="6" s="1" a="1"/>
  <c r="H7024" i="6" s="1"/>
  <c r="I7024" i="6" s="1"/>
  <c r="J7024" i="6" s="1"/>
  <c r="B6976" i="6"/>
  <c r="H6976" i="6" s="1" a="1"/>
  <c r="H6976" i="6" s="1"/>
  <c r="I6976" i="6" s="1"/>
  <c r="J6976" i="6" s="1"/>
  <c r="B6952" i="6"/>
  <c r="H6952" i="6" s="1" a="1"/>
  <c r="H6952" i="6" s="1"/>
  <c r="I6952" i="6" s="1"/>
  <c r="J6952" i="6" s="1"/>
  <c r="B6856" i="6"/>
  <c r="H6856" i="6" s="1" a="1"/>
  <c r="H6856" i="6" s="1"/>
  <c r="I6856" i="6" s="1"/>
  <c r="J6856" i="6" s="1"/>
  <c r="B7408" i="6"/>
  <c r="H7408" i="6" s="1" a="1"/>
  <c r="H7408" i="6" s="1"/>
  <c r="I7408" i="6" s="1"/>
  <c r="J7408" i="6" s="1"/>
  <c r="B6880" i="6"/>
  <c r="H6880" i="6" s="1" a="1"/>
  <c r="H6880" i="6" s="1"/>
  <c r="I6880" i="6" s="1"/>
  <c r="J6880" i="6" s="1"/>
  <c r="B6736" i="6"/>
  <c r="H6736" i="6" s="1" a="1"/>
  <c r="H6736" i="6" s="1"/>
  <c r="I6736" i="6" s="1"/>
  <c r="J6736" i="6" s="1"/>
  <c r="B6640" i="6"/>
  <c r="H6640" i="6" s="1" a="1"/>
  <c r="H6640" i="6" s="1"/>
  <c r="I6640" i="6" s="1"/>
  <c r="J6640" i="6" s="1"/>
  <c r="B6448" i="6"/>
  <c r="B8344" i="6"/>
  <c r="H8344" i="6" s="1" a="1"/>
  <c r="H8344" i="6" s="1"/>
  <c r="I8344" i="6" s="1"/>
  <c r="J8344" i="6" s="1"/>
  <c r="B6712" i="6"/>
  <c r="H6712" i="6" s="1" a="1"/>
  <c r="H6712" i="6" s="1"/>
  <c r="I6712" i="6" s="1"/>
  <c r="J6712" i="6" s="1"/>
  <c r="B6616" i="6"/>
  <c r="H6616" i="6" s="1" a="1"/>
  <c r="H6616" i="6" s="1"/>
  <c r="I6616" i="6" s="1"/>
  <c r="J6616" i="6" s="1"/>
  <c r="B6496" i="6"/>
  <c r="H6496" i="6" s="1" a="1"/>
  <c r="H6496" i="6" s="1"/>
  <c r="I6496" i="6" s="1"/>
  <c r="J6496" i="6" s="1"/>
  <c r="B6472" i="6"/>
  <c r="H6472" i="6" s="1" a="1"/>
  <c r="H6472" i="6" s="1"/>
  <c r="I6472" i="6" s="1"/>
  <c r="J6472" i="6" s="1"/>
  <c r="B6424" i="6"/>
  <c r="B6400" i="6"/>
  <c r="H6400" i="6" s="1" a="1"/>
  <c r="H6400" i="6" s="1"/>
  <c r="I6400" i="6" s="1"/>
  <c r="J6400" i="6" s="1"/>
  <c r="B7600" i="6"/>
  <c r="H7600" i="6" s="1" a="1"/>
  <c r="H7600" i="6" s="1"/>
  <c r="B6832" i="6"/>
  <c r="H6832" i="6" s="1" a="1"/>
  <c r="H6832" i="6" s="1"/>
  <c r="I6832" i="6" s="1"/>
  <c r="J6832" i="6" s="1"/>
  <c r="B6760" i="6"/>
  <c r="H6760" i="6" s="1" a="1"/>
  <c r="H6760" i="6" s="1"/>
  <c r="I6760" i="6" s="1"/>
  <c r="J6760" i="6" s="1"/>
  <c r="B6664" i="6"/>
  <c r="H6664" i="6" s="1" a="1"/>
  <c r="H6664" i="6" s="1"/>
  <c r="I6664" i="6" s="1"/>
  <c r="J6664" i="6" s="1"/>
  <c r="B6568" i="6"/>
  <c r="H6568" i="6" s="1" a="1"/>
  <c r="H6568" i="6" s="1"/>
  <c r="B6520" i="6"/>
  <c r="H6520" i="6" s="1" a="1"/>
  <c r="H6520" i="6" s="1"/>
  <c r="B6784" i="6"/>
  <c r="H6784" i="6" s="1" a="1"/>
  <c r="H6784" i="6" s="1"/>
  <c r="I6784" i="6" s="1"/>
  <c r="J6784" i="6" s="1"/>
  <c r="B6688" i="6"/>
  <c r="H6688" i="6" s="1" a="1"/>
  <c r="H6688" i="6" s="1"/>
  <c r="I6688" i="6" s="1"/>
  <c r="J6688" i="6" s="1"/>
  <c r="B6808" i="6"/>
  <c r="H6808" i="6" s="1" a="1"/>
  <c r="H6808" i="6" s="1"/>
  <c r="I6808" i="6" s="1"/>
  <c r="J6808" i="6" s="1"/>
  <c r="B6592" i="6"/>
  <c r="H6592" i="6" s="1" a="1"/>
  <c r="H6592" i="6" s="1"/>
  <c r="I6592" i="6" s="1"/>
  <c r="J6592" i="6" s="1"/>
  <c r="B6544" i="6"/>
  <c r="H6544" i="6" s="1" a="1"/>
  <c r="H6544" i="6" s="1"/>
  <c r="B6328" i="6"/>
  <c r="H6328" i="6" s="1" a="1"/>
  <c r="H6328" i="6" s="1"/>
  <c r="B6160" i="6"/>
  <c r="B6136" i="6"/>
  <c r="B6040" i="6"/>
  <c r="H6040" i="6" s="1" a="1"/>
  <c r="H6040" i="6" s="1"/>
  <c r="I6040" i="6" s="1"/>
  <c r="J6040" i="6" s="1"/>
  <c r="B6352" i="6"/>
  <c r="H6352" i="6" s="1" a="1"/>
  <c r="H6352" i="6" s="1"/>
  <c r="I6352" i="6" s="1"/>
  <c r="J6352" i="6" s="1"/>
  <c r="B6232" i="6"/>
  <c r="H6232" i="6" s="1" a="1"/>
  <c r="H6232" i="6" s="1"/>
  <c r="B6064" i="6"/>
  <c r="H6064" i="6" s="1" a="1"/>
  <c r="H6064" i="6" s="1"/>
  <c r="I6064" i="6" s="1"/>
  <c r="J6064" i="6" s="1"/>
  <c r="B6304" i="6"/>
  <c r="H6304" i="6" s="1" a="1"/>
  <c r="H6304" i="6" s="1"/>
  <c r="B6256" i="6"/>
  <c r="B6208" i="6"/>
  <c r="H6208" i="6" s="1" a="1"/>
  <c r="H6208" i="6" s="1"/>
  <c r="B6184" i="6"/>
  <c r="B6112" i="6"/>
  <c r="B6376" i="6"/>
  <c r="H6376" i="6" s="1" a="1"/>
  <c r="H6376" i="6" s="1"/>
  <c r="I6376" i="6" s="1"/>
  <c r="J6376" i="6" s="1"/>
  <c r="B6280" i="6"/>
  <c r="H6280" i="6" s="1" a="1"/>
  <c r="H6280" i="6" s="1"/>
  <c r="B6088" i="6"/>
  <c r="H6088" i="6" s="1" a="1"/>
  <c r="H6088" i="6" s="1"/>
  <c r="I6088" i="6" s="1"/>
  <c r="J6088" i="6" s="1"/>
  <c r="B6016" i="6"/>
  <c r="H6016" i="6" s="1" a="1"/>
  <c r="H6016" i="6" s="1"/>
  <c r="I6016" i="6" s="1"/>
  <c r="J6016" i="6" s="1"/>
  <c r="B5944" i="6"/>
  <c r="B5920" i="6"/>
  <c r="H5920" i="6" s="1" a="1"/>
  <c r="H5920" i="6" s="1"/>
  <c r="B5800" i="6"/>
  <c r="H5800" i="6" s="1" a="1"/>
  <c r="H5800" i="6" s="1"/>
  <c r="B5704" i="6"/>
  <c r="H5704" i="6" s="1" a="1"/>
  <c r="H5704" i="6" s="1"/>
  <c r="I5704" i="6" s="1"/>
  <c r="J5704" i="6" s="1"/>
  <c r="B5608" i="6"/>
  <c r="H5608" i="6" s="1" a="1"/>
  <c r="H5608" i="6" s="1"/>
  <c r="I5608" i="6" s="1"/>
  <c r="J5608" i="6" s="1"/>
  <c r="B5440" i="6"/>
  <c r="H5440" i="6" s="1" a="1"/>
  <c r="H5440" i="6" s="1"/>
  <c r="I5440" i="6" s="1"/>
  <c r="J5440" i="6" s="1"/>
  <c r="B5416" i="6"/>
  <c r="H5416" i="6" s="1" a="1"/>
  <c r="H5416" i="6" s="1"/>
  <c r="I5416" i="6" s="1"/>
  <c r="J5416" i="6" s="1"/>
  <c r="B5896" i="6"/>
  <c r="H5896" i="6" s="1" a="1"/>
  <c r="H5896" i="6" s="1"/>
  <c r="B5776" i="6"/>
  <c r="H5776" i="6" s="1" a="1"/>
  <c r="H5776" i="6" s="1"/>
  <c r="I5776" i="6" s="1"/>
  <c r="J5776" i="6" s="1"/>
  <c r="B5680" i="6"/>
  <c r="H5680" i="6" s="1" a="1"/>
  <c r="H5680" i="6" s="1"/>
  <c r="I5680" i="6" s="1"/>
  <c r="J5680" i="6" s="1"/>
  <c r="B5656" i="6"/>
  <c r="H5656" i="6" s="1" a="1"/>
  <c r="H5656" i="6" s="1"/>
  <c r="B5560" i="6"/>
  <c r="H5560" i="6" s="1" a="1"/>
  <c r="H5560" i="6" s="1"/>
  <c r="I5560" i="6" s="1"/>
  <c r="J5560" i="6" s="1"/>
  <c r="B5512" i="6"/>
  <c r="H5512" i="6" s="1" a="1"/>
  <c r="H5512" i="6" s="1"/>
  <c r="I5512" i="6" s="1"/>
  <c r="J5512" i="6" s="1"/>
  <c r="B5464" i="6"/>
  <c r="H5464" i="6" s="1" a="1"/>
  <c r="H5464" i="6" s="1"/>
  <c r="I5464" i="6" s="1"/>
  <c r="J5464" i="6" s="1"/>
  <c r="B5368" i="6"/>
  <c r="H5368" i="6" s="1" a="1"/>
  <c r="H5368" i="6" s="1"/>
  <c r="I5368" i="6" s="1"/>
  <c r="J5368" i="6" s="1"/>
  <c r="B5320" i="6"/>
  <c r="H5320" i="6" s="1" a="1"/>
  <c r="H5320" i="6" s="1"/>
  <c r="I5320" i="6" s="1"/>
  <c r="J5320" i="6" s="1"/>
  <c r="B5272" i="6"/>
  <c r="H5272" i="6" s="1" a="1"/>
  <c r="H5272" i="6" s="1"/>
  <c r="I5272" i="6" s="1"/>
  <c r="J5272" i="6" s="1"/>
  <c r="B5872" i="6"/>
  <c r="H5872" i="6" s="1" a="1"/>
  <c r="H5872" i="6" s="1"/>
  <c r="B5824" i="6"/>
  <c r="H5824" i="6" s="1" a="1"/>
  <c r="H5824" i="6" s="1"/>
  <c r="B5752" i="6"/>
  <c r="H5752" i="6" s="1" a="1"/>
  <c r="H5752" i="6" s="1"/>
  <c r="I5752" i="6" s="1"/>
  <c r="J5752" i="6" s="1"/>
  <c r="B5392" i="6"/>
  <c r="H5392" i="6" s="1" a="1"/>
  <c r="H5392" i="6" s="1"/>
  <c r="I5392" i="6" s="1"/>
  <c r="J5392" i="6" s="1"/>
  <c r="B5992" i="6"/>
  <c r="H5992" i="6" s="1" a="1"/>
  <c r="H5992" i="6" s="1"/>
  <c r="B5968" i="6"/>
  <c r="B5848" i="6"/>
  <c r="H5848" i="6" s="1" a="1"/>
  <c r="H5848" i="6" s="1"/>
  <c r="B5728" i="6"/>
  <c r="H5728" i="6" s="1" a="1"/>
  <c r="H5728" i="6" s="1"/>
  <c r="I5728" i="6" s="1"/>
  <c r="J5728" i="6" s="1"/>
  <c r="B5632" i="6"/>
  <c r="H5632" i="6" s="1" a="1"/>
  <c r="H5632" i="6" s="1"/>
  <c r="B5584" i="6"/>
  <c r="H5584" i="6" s="1" a="1"/>
  <c r="H5584" i="6" s="1"/>
  <c r="I5584" i="6" s="1"/>
  <c r="J5584" i="6" s="1"/>
  <c r="B5536" i="6"/>
  <c r="H5536" i="6" s="1" a="1"/>
  <c r="H5536" i="6" s="1"/>
  <c r="I5536" i="6" s="1"/>
  <c r="J5536" i="6" s="1"/>
  <c r="B5488" i="6"/>
  <c r="H5488" i="6" s="1" a="1"/>
  <c r="H5488" i="6" s="1"/>
  <c r="I5488" i="6" s="1"/>
  <c r="J5488" i="6" s="1"/>
  <c r="B5344" i="6"/>
  <c r="H5344" i="6" s="1" a="1"/>
  <c r="H5344" i="6" s="1"/>
  <c r="I5344" i="6" s="1"/>
  <c r="J5344" i="6" s="1"/>
  <c r="B5296" i="6"/>
  <c r="H5296" i="6" s="1" a="1"/>
  <c r="H5296" i="6" s="1"/>
  <c r="I5296" i="6" s="1"/>
  <c r="J5296" i="6" s="1"/>
  <c r="B5248" i="6"/>
  <c r="H5248" i="6" s="1" a="1"/>
  <c r="H5248" i="6" s="1"/>
  <c r="I5248" i="6" s="1"/>
  <c r="J5248" i="6" s="1"/>
  <c r="B5224" i="6"/>
  <c r="H5224" i="6" s="1" a="1"/>
  <c r="H5224" i="6" s="1"/>
  <c r="I5224" i="6" s="1"/>
  <c r="J5224" i="6" s="1"/>
  <c r="B5080" i="6"/>
  <c r="B4984" i="6"/>
  <c r="B4888" i="6"/>
  <c r="H4888" i="6" s="1" a="1"/>
  <c r="H4888" i="6" s="1"/>
  <c r="B4840" i="6"/>
  <c r="H4840" i="6" s="1" a="1"/>
  <c r="H4840" i="6" s="1"/>
  <c r="B4768" i="6"/>
  <c r="H4768" i="6" s="1" a="1"/>
  <c r="H4768" i="6" s="1"/>
  <c r="B4720" i="6"/>
  <c r="H4720" i="6" s="1" a="1"/>
  <c r="H4720" i="6" s="1"/>
  <c r="B4672" i="6"/>
  <c r="H4672" i="6" s="1" a="1"/>
  <c r="H4672" i="6" s="1"/>
  <c r="B4624" i="6"/>
  <c r="H4624" i="6" s="1" a="1"/>
  <c r="H4624" i="6" s="1"/>
  <c r="B4576" i="6"/>
  <c r="H4576" i="6" s="1" a="1"/>
  <c r="H4576" i="6" s="1"/>
  <c r="B4456" i="6"/>
  <c r="B4288" i="6"/>
  <c r="B5152" i="6"/>
  <c r="H5152" i="6" s="1" a="1"/>
  <c r="H5152" i="6" s="1"/>
  <c r="I5152" i="6" s="1"/>
  <c r="J5152" i="6" s="1"/>
  <c r="B5056" i="6"/>
  <c r="B4960" i="6"/>
  <c r="B4792" i="6"/>
  <c r="H4792" i="6" s="1" a="1"/>
  <c r="H4792" i="6" s="1"/>
  <c r="B4528" i="6"/>
  <c r="H4528" i="6" s="1" a="1"/>
  <c r="H4528" i="6" s="1"/>
  <c r="B4408" i="6"/>
  <c r="H4408" i="6" s="1" a="1"/>
  <c r="H4408" i="6" s="1"/>
  <c r="I4408" i="6" s="1"/>
  <c r="J4408" i="6" s="1"/>
  <c r="B4360" i="6"/>
  <c r="B4264" i="6"/>
  <c r="B4168" i="6"/>
  <c r="B4096" i="6"/>
  <c r="B5176" i="6"/>
  <c r="H5176" i="6" s="1" a="1"/>
  <c r="H5176" i="6" s="1"/>
  <c r="I5176" i="6" s="1"/>
  <c r="J5176" i="6" s="1"/>
  <c r="B5032" i="6"/>
  <c r="B4936" i="6"/>
  <c r="B4912" i="6"/>
  <c r="H4912" i="6" s="1" a="1"/>
  <c r="H4912" i="6" s="1"/>
  <c r="B4864" i="6"/>
  <c r="H4864" i="6" s="1" a="1"/>
  <c r="H4864" i="6" s="1"/>
  <c r="I4864" i="6" s="1"/>
  <c r="J4864" i="6" s="1"/>
  <c r="B4816" i="6"/>
  <c r="H4816" i="6" s="1" a="1"/>
  <c r="H4816" i="6" s="1"/>
  <c r="B4744" i="6"/>
  <c r="H4744" i="6" s="1" a="1"/>
  <c r="H4744" i="6" s="1"/>
  <c r="B4696" i="6"/>
  <c r="H4696" i="6" s="1" a="1"/>
  <c r="H4696" i="6" s="1"/>
  <c r="I4696" i="6" s="1"/>
  <c r="J4696" i="6" s="1"/>
  <c r="B4648" i="6"/>
  <c r="H4648" i="6" s="1" a="1"/>
  <c r="H4648" i="6" s="1"/>
  <c r="B4600" i="6"/>
  <c r="H4600" i="6" s="1" a="1"/>
  <c r="H4600" i="6" s="1"/>
  <c r="B4336" i="6"/>
  <c r="B4240" i="6"/>
  <c r="B4144" i="6"/>
  <c r="B3976" i="6"/>
  <c r="B3880" i="6"/>
  <c r="B5200" i="6"/>
  <c r="H5200" i="6" s="1" a="1"/>
  <c r="H5200" i="6" s="1"/>
  <c r="I5200" i="6" s="1"/>
  <c r="J5200" i="6" s="1"/>
  <c r="B5128" i="6"/>
  <c r="B5104" i="6"/>
  <c r="B5008" i="6"/>
  <c r="B4552" i="6"/>
  <c r="H4552" i="6" s="1" a="1"/>
  <c r="H4552" i="6" s="1"/>
  <c r="I4552" i="6" s="1"/>
  <c r="J4552" i="6" s="1"/>
  <c r="B4504" i="6"/>
  <c r="H4504" i="6" s="1" a="1"/>
  <c r="H4504" i="6" s="1"/>
  <c r="B4480" i="6"/>
  <c r="B4432" i="6"/>
  <c r="H4432" i="6" s="1" a="1"/>
  <c r="H4432" i="6" s="1"/>
  <c r="I4432" i="6" s="1"/>
  <c r="J4432" i="6" s="1"/>
  <c r="B4384" i="6"/>
  <c r="B4312" i="6"/>
  <c r="B4216" i="6"/>
  <c r="B4120" i="6"/>
  <c r="B4072" i="6"/>
  <c r="B4048" i="6"/>
  <c r="B3952" i="6"/>
  <c r="B3856" i="6"/>
  <c r="B3928" i="6"/>
  <c r="B3784" i="6"/>
  <c r="B3688" i="6"/>
  <c r="B3592" i="6"/>
  <c r="B3496" i="6"/>
  <c r="B3280" i="6"/>
  <c r="H3280" i="6" s="1" a="1"/>
  <c r="H3280" i="6" s="1"/>
  <c r="I3280" i="6" s="1"/>
  <c r="J3280" i="6" s="1"/>
  <c r="B3232" i="6"/>
  <c r="B3184" i="6"/>
  <c r="B3136" i="6"/>
  <c r="H3136" i="6" s="1" a="1"/>
  <c r="H3136" i="6" s="1"/>
  <c r="I3136" i="6" s="1"/>
  <c r="J3136" i="6" s="1"/>
  <c r="B3088" i="6"/>
  <c r="H3088" i="6" s="1" a="1"/>
  <c r="H3088" i="6" s="1"/>
  <c r="B2872" i="6"/>
  <c r="H2872" i="6" s="1" a="1"/>
  <c r="H2872" i="6" s="1"/>
  <c r="I2872" i="6" s="1"/>
  <c r="J2872" i="6" s="1"/>
  <c r="B2848" i="6"/>
  <c r="H2848" i="6" s="1" a="1"/>
  <c r="H2848" i="6" s="1"/>
  <c r="B2608" i="6"/>
  <c r="H2608" i="6" s="1" a="1"/>
  <c r="H2608" i="6" s="1"/>
  <c r="I2608" i="6" s="1"/>
  <c r="J2608" i="6" s="1"/>
  <c r="B3904" i="6"/>
  <c r="B3760" i="6"/>
  <c r="B3664" i="6"/>
  <c r="B3568" i="6"/>
  <c r="B3448" i="6"/>
  <c r="B3040" i="6"/>
  <c r="B3016" i="6"/>
  <c r="B2824" i="6"/>
  <c r="H2824" i="6" s="1" a="1"/>
  <c r="H2824" i="6" s="1"/>
  <c r="I2824" i="6" s="1"/>
  <c r="J2824" i="6" s="1"/>
  <c r="B2728" i="6"/>
  <c r="H2728" i="6" s="1" a="1"/>
  <c r="H2728" i="6" s="1"/>
  <c r="B2656" i="6"/>
  <c r="H2656" i="6" s="1" a="1"/>
  <c r="H2656" i="6" s="1"/>
  <c r="I2656" i="6" s="1"/>
  <c r="J2656" i="6" s="1"/>
  <c r="B4192" i="6"/>
  <c r="B4024" i="6"/>
  <c r="B3832" i="6"/>
  <c r="B3736" i="6"/>
  <c r="B3640" i="6"/>
  <c r="B3544" i="6"/>
  <c r="B3424" i="6"/>
  <c r="B3400" i="6"/>
  <c r="B3376" i="6"/>
  <c r="B3352" i="6"/>
  <c r="B3328" i="6"/>
  <c r="B3160" i="6"/>
  <c r="H3160" i="6" s="1" a="1"/>
  <c r="H3160" i="6" s="1"/>
  <c r="I3160" i="6" s="1"/>
  <c r="J3160" i="6" s="1"/>
  <c r="B3112" i="6"/>
  <c r="H3112" i="6" s="1" a="1"/>
  <c r="H3112" i="6" s="1"/>
  <c r="B3064" i="6"/>
  <c r="H3064" i="6" s="1" a="1"/>
  <c r="H3064" i="6" s="1"/>
  <c r="B2992" i="6"/>
  <c r="B2920" i="6"/>
  <c r="B2896" i="6"/>
  <c r="B4000" i="6"/>
  <c r="B3808" i="6"/>
  <c r="B3712" i="6"/>
  <c r="B3616" i="6"/>
  <c r="B3520" i="6"/>
  <c r="B3472" i="6"/>
  <c r="B2632" i="6"/>
  <c r="H2632" i="6" s="1" a="1"/>
  <c r="H2632" i="6" s="1"/>
  <c r="B2584" i="6"/>
  <c r="H2584" i="6" s="1" a="1"/>
  <c r="H2584" i="6" s="1"/>
  <c r="B2488" i="6"/>
  <c r="H2488" i="6" s="1" a="1"/>
  <c r="H2488" i="6" s="1"/>
  <c r="B2464" i="6"/>
  <c r="B2416" i="6"/>
  <c r="B2344" i="6"/>
  <c r="B2032" i="6"/>
  <c r="B1936" i="6"/>
  <c r="B1864" i="6"/>
  <c r="B1792" i="6"/>
  <c r="H1792" i="6" s="1" a="1"/>
  <c r="H1792" i="6" s="1"/>
  <c r="B1696" i="6"/>
  <c r="H1696" i="6" s="1" a="1"/>
  <c r="H1696" i="6" s="1"/>
  <c r="I1696" i="6" s="1"/>
  <c r="J1696" i="6" s="1"/>
  <c r="B1648" i="6"/>
  <c r="B1576" i="6"/>
  <c r="B1480" i="6"/>
  <c r="B3208" i="6"/>
  <c r="H3208" i="6" s="1" a="1"/>
  <c r="H3208" i="6" s="1"/>
  <c r="B2968" i="6"/>
  <c r="B2944" i="6"/>
  <c r="B2536" i="6"/>
  <c r="H2536" i="6" s="1" a="1"/>
  <c r="H2536" i="6" s="1"/>
  <c r="B2512" i="6"/>
  <c r="H2512" i="6" s="1" a="1"/>
  <c r="H2512" i="6" s="1"/>
  <c r="B2176" i="6"/>
  <c r="H2176" i="6" s="1" a="1"/>
  <c r="H2176" i="6" s="1"/>
  <c r="B2128" i="6"/>
  <c r="B2104" i="6"/>
  <c r="B2008" i="6"/>
  <c r="B1912" i="6"/>
  <c r="B1768" i="6"/>
  <c r="H1768" i="6" s="1" a="1"/>
  <c r="H1768" i="6" s="1"/>
  <c r="B1552" i="6"/>
  <c r="H1552" i="6" s="1" a="1"/>
  <c r="H1552" i="6" s="1"/>
  <c r="B3256" i="6"/>
  <c r="H3256" i="6" s="1" a="1"/>
  <c r="H3256" i="6" s="1"/>
  <c r="B2800" i="6"/>
  <c r="B2776" i="6"/>
  <c r="H2776" i="6" s="1" a="1"/>
  <c r="H2776" i="6" s="1"/>
  <c r="B2704" i="6"/>
  <c r="H2704" i="6" s="1" a="1"/>
  <c r="H2704" i="6" s="1"/>
  <c r="B2560" i="6"/>
  <c r="H2560" i="6" s="1" a="1"/>
  <c r="H2560" i="6" s="1"/>
  <c r="B2392" i="6"/>
  <c r="H2392" i="6" s="1" a="1"/>
  <c r="H2392" i="6" s="1"/>
  <c r="B2368" i="6"/>
  <c r="B2320" i="6"/>
  <c r="H2320" i="6" s="1" a="1"/>
  <c r="H2320" i="6" s="1"/>
  <c r="I2320" i="6" s="1"/>
  <c r="J2320" i="6" s="1"/>
  <c r="B2296" i="6"/>
  <c r="H2296" i="6" s="1" a="1"/>
  <c r="H2296" i="6" s="1"/>
  <c r="B2272" i="6"/>
  <c r="H2272" i="6" s="1" a="1"/>
  <c r="H2272" i="6" s="1"/>
  <c r="B2248" i="6"/>
  <c r="H2248" i="6" s="1" a="1"/>
  <c r="H2248" i="6" s="1"/>
  <c r="I2248" i="6" s="1"/>
  <c r="J2248" i="6" s="1"/>
  <c r="B2224" i="6"/>
  <c r="H2224" i="6" s="1" a="1"/>
  <c r="H2224" i="6" s="1"/>
  <c r="B2200" i="6"/>
  <c r="H2200" i="6" s="1" a="1"/>
  <c r="H2200" i="6" s="1"/>
  <c r="B2080" i="6"/>
  <c r="B1984" i="6"/>
  <c r="B1888" i="6"/>
  <c r="B1840" i="6"/>
  <c r="B1744" i="6"/>
  <c r="H1744" i="6" s="1" a="1"/>
  <c r="H1744" i="6" s="1"/>
  <c r="B1672" i="6"/>
  <c r="H1672" i="6" s="1" a="1"/>
  <c r="H1672" i="6" s="1"/>
  <c r="I1672" i="6" s="1"/>
  <c r="J1672" i="6" s="1"/>
  <c r="B1600" i="6"/>
  <c r="B1528" i="6"/>
  <c r="H1528" i="6" s="1" a="1"/>
  <c r="H1528" i="6" s="1"/>
  <c r="I1528" i="6" s="1"/>
  <c r="J1528" i="6" s="1"/>
  <c r="B1504" i="6"/>
  <c r="B1456" i="6"/>
  <c r="H1456" i="6" s="1" a="1"/>
  <c r="H1456" i="6" s="1"/>
  <c r="I1456" i="6" s="1"/>
  <c r="J1456" i="6" s="1"/>
  <c r="B1432" i="6"/>
  <c r="H1432" i="6" s="1" a="1"/>
  <c r="H1432" i="6" s="1"/>
  <c r="I1432" i="6" s="1"/>
  <c r="J1432" i="6" s="1"/>
  <c r="B3304" i="6"/>
  <c r="B2752" i="6"/>
  <c r="H2752" i="6" s="1" a="1"/>
  <c r="H2752" i="6" s="1"/>
  <c r="B2680" i="6"/>
  <c r="H2680" i="6" s="1" a="1"/>
  <c r="H2680" i="6" s="1"/>
  <c r="B2440" i="6"/>
  <c r="B2152" i="6"/>
  <c r="H2152" i="6" s="1" a="1"/>
  <c r="H2152" i="6" s="1"/>
  <c r="B2056" i="6"/>
  <c r="B1960" i="6"/>
  <c r="B1816" i="6"/>
  <c r="H1816" i="6" s="1" a="1"/>
  <c r="H1816" i="6" s="1"/>
  <c r="B1720" i="6"/>
  <c r="H1720" i="6" s="1" a="1"/>
  <c r="H1720" i="6" s="1"/>
  <c r="B1624" i="6"/>
  <c r="B1408" i="6"/>
  <c r="H1408" i="6" s="1" a="1"/>
  <c r="H1408" i="6" s="1"/>
  <c r="I1408" i="6" s="1"/>
  <c r="J1408" i="6" s="1"/>
  <c r="B1288" i="6"/>
  <c r="B1216" i="6"/>
  <c r="B856" i="6"/>
  <c r="B832" i="6"/>
  <c r="H832" i="6" s="1" a="1"/>
  <c r="H832" i="6" s="1"/>
  <c r="B736" i="6"/>
  <c r="B688" i="6"/>
  <c r="B616" i="6"/>
  <c r="H616" i="6" s="1" a="1"/>
  <c r="H616" i="6" s="1"/>
  <c r="B520" i="6"/>
  <c r="H520" i="6" s="1" a="1"/>
  <c r="H520" i="6" s="1"/>
  <c r="I520" i="6" s="1"/>
  <c r="J520" i="6" s="1"/>
  <c r="B472" i="6"/>
  <c r="H472" i="6" s="1" a="1"/>
  <c r="H472" i="6" s="1"/>
  <c r="B448" i="6"/>
  <c r="B400" i="6"/>
  <c r="H400" i="6" s="1" a="1"/>
  <c r="H400" i="6" s="1"/>
  <c r="B328" i="6"/>
  <c r="B304" i="6"/>
  <c r="H304" i="6" s="1" a="1"/>
  <c r="H304" i="6" s="1"/>
  <c r="I304" i="6" s="1"/>
  <c r="J304" i="6" s="1"/>
  <c r="B184" i="6"/>
  <c r="B280" i="6"/>
  <c r="B256" i="6"/>
  <c r="B160" i="6"/>
  <c r="H160" i="6" s="1" a="1"/>
  <c r="H160" i="6" s="1"/>
  <c r="I160" i="6" s="1"/>
  <c r="J160" i="6" s="1"/>
  <c r="B1336" i="6"/>
  <c r="B1192" i="6"/>
  <c r="B1072" i="6"/>
  <c r="B1048" i="6"/>
  <c r="B1024" i="6"/>
  <c r="B1000" i="6"/>
  <c r="B880" i="6"/>
  <c r="B760" i="6"/>
  <c r="H760" i="6" s="1" a="1"/>
  <c r="H760" i="6" s="1"/>
  <c r="B640" i="6"/>
  <c r="B592" i="6"/>
  <c r="H592" i="6" s="1" a="1"/>
  <c r="H592" i="6" s="1"/>
  <c r="I592" i="6" s="1"/>
  <c r="J592" i="6" s="1"/>
  <c r="B112" i="6"/>
  <c r="B88" i="6"/>
  <c r="H88" i="6" s="1" a="1"/>
  <c r="H88" i="6" s="1"/>
  <c r="B1384" i="6"/>
  <c r="B1360" i="6"/>
  <c r="B1264" i="6"/>
  <c r="B1168" i="6"/>
  <c r="B1096" i="6"/>
  <c r="B976" i="6"/>
  <c r="B952" i="6"/>
  <c r="B928" i="6"/>
  <c r="B544" i="6"/>
  <c r="H544" i="6" s="1" a="1"/>
  <c r="H544" i="6" s="1"/>
  <c r="I544" i="6" s="1"/>
  <c r="J544" i="6" s="1"/>
  <c r="B496" i="6"/>
  <c r="H496" i="6" s="1" a="1"/>
  <c r="H496" i="6" s="1"/>
  <c r="B424" i="6"/>
  <c r="B352" i="6"/>
  <c r="B136" i="6"/>
  <c r="B568" i="6"/>
  <c r="H568" i="6" s="1" a="1"/>
  <c r="H568" i="6" s="1"/>
  <c r="I568" i="6" s="1"/>
  <c r="J568" i="6" s="1"/>
  <c r="B232" i="6"/>
  <c r="H232" i="6" s="1" a="1"/>
  <c r="H232" i="6" s="1"/>
  <c r="I232" i="6" s="1"/>
  <c r="J232" i="6" s="1"/>
  <c r="B208" i="6"/>
  <c r="H208" i="6" s="1" a="1"/>
  <c r="H208" i="6" s="1"/>
  <c r="B1312" i="6"/>
  <c r="B1240" i="6"/>
  <c r="B1144" i="6"/>
  <c r="B1120" i="6"/>
  <c r="B904" i="6"/>
  <c r="B808" i="6"/>
  <c r="H808" i="6" s="1" a="1"/>
  <c r="H808" i="6" s="1"/>
  <c r="B784" i="6"/>
  <c r="H784" i="6" s="1" a="1"/>
  <c r="H784" i="6" s="1"/>
  <c r="B712" i="6"/>
  <c r="B664" i="6"/>
  <c r="B376" i="6"/>
  <c r="E6849" i="6" a="1"/>
  <c r="E6849" i="6" s="1"/>
  <c r="F6849" i="6" s="1"/>
  <c r="E7521" i="6" a="1"/>
  <c r="E7521" i="6" s="1"/>
  <c r="F7521" i="6" s="1"/>
  <c r="E6033" i="6" a="1"/>
  <c r="E6033" i="6" s="1"/>
  <c r="F6033" i="6" s="1"/>
  <c r="E5241" i="6" a="1"/>
  <c r="E5241" i="6" s="1"/>
  <c r="F5241" i="6" s="1"/>
  <c r="E4377" i="6" a="1"/>
  <c r="E4377" i="6" s="1"/>
  <c r="F4377" i="6" s="1"/>
  <c r="E3009" i="6" a="1"/>
  <c r="E3009" i="6" s="1"/>
  <c r="F3009" i="6" s="1"/>
  <c r="E3057" i="6" a="1"/>
  <c r="E3057" i="6" s="1"/>
  <c r="F3057" i="6" s="1"/>
  <c r="E1497" i="6" a="1"/>
  <c r="E1497" i="6" s="1"/>
  <c r="F1497" i="6" s="1"/>
  <c r="E1401" i="6" a="1"/>
  <c r="E1401" i="6" s="1"/>
  <c r="F1401" i="6" s="1"/>
  <c r="H830" i="6" a="1"/>
  <c r="H830" i="6" s="1"/>
  <c r="I830" i="6" s="1"/>
  <c r="J830" i="6" s="1"/>
  <c r="H1622" i="6" a="1"/>
  <c r="H1622" i="6" s="1"/>
  <c r="I1622" i="6" s="1"/>
  <c r="J1622" i="6" s="1"/>
  <c r="H1814" i="6" a="1"/>
  <c r="H1814" i="6" s="1"/>
  <c r="I1814" i="6" s="1"/>
  <c r="J1814" i="6" s="1"/>
  <c r="H3086" i="6" a="1"/>
  <c r="H3086" i="6" s="1"/>
  <c r="I3086" i="6" s="1"/>
  <c r="J3086" i="6" s="1"/>
  <c r="H1598" i="6" a="1"/>
  <c r="H1598" i="6" s="1"/>
  <c r="I1598" i="6" s="1"/>
  <c r="J1598" i="6" s="1"/>
  <c r="G8342" i="6"/>
  <c r="G8198" i="6"/>
  <c r="G8102" i="6"/>
  <c r="G8006" i="6"/>
  <c r="G8414" i="6"/>
  <c r="G8294" i="6"/>
  <c r="G8222" i="6"/>
  <c r="G8126" i="6"/>
  <c r="G8030" i="6"/>
  <c r="G8318" i="6"/>
  <c r="G8174" i="6"/>
  <c r="G8078" i="6"/>
  <c r="G7694" i="6"/>
  <c r="G7646" i="6"/>
  <c r="G7478" i="6"/>
  <c r="G8366" i="6"/>
  <c r="G8270" i="6"/>
  <c r="G8054" i="6"/>
  <c r="G7910" i="6"/>
  <c r="G7862" i="6"/>
  <c r="G7814" i="6"/>
  <c r="G7790" i="6"/>
  <c r="G7766" i="6"/>
  <c r="G7622" i="6"/>
  <c r="G7526" i="6"/>
  <c r="G8390" i="6"/>
  <c r="G8246" i="6"/>
  <c r="G7934" i="6"/>
  <c r="G7838" i="6"/>
  <c r="G7742" i="6"/>
  <c r="G7406" i="6"/>
  <c r="G7982" i="6"/>
  <c r="G7958" i="6"/>
  <c r="G7598" i="6"/>
  <c r="G7550" i="6"/>
  <c r="G7430" i="6"/>
  <c r="G6926" i="6"/>
  <c r="G7670" i="6"/>
  <c r="G7358" i="6"/>
  <c r="G7310" i="6"/>
  <c r="G7262" i="6"/>
  <c r="G7214" i="6"/>
  <c r="G7166" i="6"/>
  <c r="G7118" i="6"/>
  <c r="G7070" i="6"/>
  <c r="G7022" i="6"/>
  <c r="G6974" i="6"/>
  <c r="G6902" i="6"/>
  <c r="G7574" i="6"/>
  <c r="G7454" i="6"/>
  <c r="G7382" i="6"/>
  <c r="G7334" i="6"/>
  <c r="G7286" i="6"/>
  <c r="G7238" i="6"/>
  <c r="G7190" i="6"/>
  <c r="G7142" i="6"/>
  <c r="G7094" i="6"/>
  <c r="G7046" i="6"/>
  <c r="G6998" i="6"/>
  <c r="G6950" i="6"/>
  <c r="G6854" i="6"/>
  <c r="G8150" i="6"/>
  <c r="G7886" i="6"/>
  <c r="G6806" i="6"/>
  <c r="G6734" i="6"/>
  <c r="G6638" i="6"/>
  <c r="G6542" i="6"/>
  <c r="G7718" i="6"/>
  <c r="G7502" i="6"/>
  <c r="G6830" i="6"/>
  <c r="G6710" i="6"/>
  <c r="G6614" i="6"/>
  <c r="G6566" i="6"/>
  <c r="G6518" i="6"/>
  <c r="G6446" i="6"/>
  <c r="G6758" i="6"/>
  <c r="G6662" i="6"/>
  <c r="G6878" i="6"/>
  <c r="G6686" i="6"/>
  <c r="G6398" i="6"/>
  <c r="G6590" i="6"/>
  <c r="G6470" i="6"/>
  <c r="G6782" i="6"/>
  <c r="G6494" i="6"/>
  <c r="G6422" i="6"/>
  <c r="G6374" i="6"/>
  <c r="G6326" i="6"/>
  <c r="G6110" i="6"/>
  <c r="G6086" i="6"/>
  <c r="G6350" i="6"/>
  <c r="G6254" i="6"/>
  <c r="G6158" i="6"/>
  <c r="G6302" i="6"/>
  <c r="G6278" i="6"/>
  <c r="G6230" i="6"/>
  <c r="G6134" i="6"/>
  <c r="G6038" i="6"/>
  <c r="G6206" i="6"/>
  <c r="G6182" i="6"/>
  <c r="G6062" i="6"/>
  <c r="G5966" i="6"/>
  <c r="G5942" i="6"/>
  <c r="G5918" i="6"/>
  <c r="G5798" i="6"/>
  <c r="G5702" i="6"/>
  <c r="G5390" i="6"/>
  <c r="G5894" i="6"/>
  <c r="G5774" i="6"/>
  <c r="G5678" i="6"/>
  <c r="G5606" i="6"/>
  <c r="G5558" i="6"/>
  <c r="G5510" i="6"/>
  <c r="G5462" i="6"/>
  <c r="G5342" i="6"/>
  <c r="G5294" i="6"/>
  <c r="G6014" i="6"/>
  <c r="G5990" i="6"/>
  <c r="G5870" i="6"/>
  <c r="G5822" i="6"/>
  <c r="G5750" i="6"/>
  <c r="G5654" i="6"/>
  <c r="G5438" i="6"/>
  <c r="G5414" i="6"/>
  <c r="G5846" i="6"/>
  <c r="G5726" i="6"/>
  <c r="G5630" i="6"/>
  <c r="G5582" i="6"/>
  <c r="G5534" i="6"/>
  <c r="G5486" i="6"/>
  <c r="G5366" i="6"/>
  <c r="G5318" i="6"/>
  <c r="G5222" i="6"/>
  <c r="G5078" i="6"/>
  <c r="G4982" i="6"/>
  <c r="G4742" i="6"/>
  <c r="G4694" i="6"/>
  <c r="G4646" i="6"/>
  <c r="G4598" i="6"/>
  <c r="G4478" i="6"/>
  <c r="G4406" i="6"/>
  <c r="G4310" i="6"/>
  <c r="G5150" i="6"/>
  <c r="G5126" i="6"/>
  <c r="G5054" i="6"/>
  <c r="G4958" i="6"/>
  <c r="G4886" i="6"/>
  <c r="G4838" i="6"/>
  <c r="G4550" i="6"/>
  <c r="G4502" i="6"/>
  <c r="G4454" i="6"/>
  <c r="G4382" i="6"/>
  <c r="G4286" i="6"/>
  <c r="G4190" i="6"/>
  <c r="G5270" i="6"/>
  <c r="G5246" i="6"/>
  <c r="G5174" i="6"/>
  <c r="G5030" i="6"/>
  <c r="G4934" i="6"/>
  <c r="G4766" i="6"/>
  <c r="G4718" i="6"/>
  <c r="G4670" i="6"/>
  <c r="G4622" i="6"/>
  <c r="G4574" i="6"/>
  <c r="G4430" i="6"/>
  <c r="G4358" i="6"/>
  <c r="G4262" i="6"/>
  <c r="G4166" i="6"/>
  <c r="G4094" i="6"/>
  <c r="G3974" i="6"/>
  <c r="G3878" i="6"/>
  <c r="G5198" i="6"/>
  <c r="G5102" i="6"/>
  <c r="G5006" i="6"/>
  <c r="G4910" i="6"/>
  <c r="G4862" i="6"/>
  <c r="G4814" i="6"/>
  <c r="G4790" i="6"/>
  <c r="G4526" i="6"/>
  <c r="G4334" i="6"/>
  <c r="G4238" i="6"/>
  <c r="G4142" i="6"/>
  <c r="G4046" i="6"/>
  <c r="G3950" i="6"/>
  <c r="G3854" i="6"/>
  <c r="G4022" i="6"/>
  <c r="G3782" i="6"/>
  <c r="G3686" i="6"/>
  <c r="G3590" i="6"/>
  <c r="G3494" i="6"/>
  <c r="G3470" i="6"/>
  <c r="G3254" i="6"/>
  <c r="G3230" i="6"/>
  <c r="G3206" i="6"/>
  <c r="G3158" i="6"/>
  <c r="G3062" i="6"/>
  <c r="G2966" i="6"/>
  <c r="G2894" i="6"/>
  <c r="G2870" i="6"/>
  <c r="G2846" i="6"/>
  <c r="G2774" i="6"/>
  <c r="G2750" i="6"/>
  <c r="G2654" i="6"/>
  <c r="G2606" i="6"/>
  <c r="G3998" i="6"/>
  <c r="G3758" i="6"/>
  <c r="G3662" i="6"/>
  <c r="G3566" i="6"/>
  <c r="G3446" i="6"/>
  <c r="G3182" i="6"/>
  <c r="G3134" i="6"/>
  <c r="G3086" i="6"/>
  <c r="G3038" i="6"/>
  <c r="G2918" i="6"/>
  <c r="G2822" i="6"/>
  <c r="G2702" i="6"/>
  <c r="G4214" i="6"/>
  <c r="G3926" i="6"/>
  <c r="G3830" i="6"/>
  <c r="G3734" i="6"/>
  <c r="G3638" i="6"/>
  <c r="G3542" i="6"/>
  <c r="G3278" i="6"/>
  <c r="G3014" i="6"/>
  <c r="G2942" i="6"/>
  <c r="G4118" i="6"/>
  <c r="G4070" i="6"/>
  <c r="G3902" i="6"/>
  <c r="G3806" i="6"/>
  <c r="G3710" i="6"/>
  <c r="G3614" i="6"/>
  <c r="G3518" i="6"/>
  <c r="G3422" i="6"/>
  <c r="G3398" i="6"/>
  <c r="G3374" i="6"/>
  <c r="G3350" i="6"/>
  <c r="G3326" i="6"/>
  <c r="G3302" i="6"/>
  <c r="G2798" i="6"/>
  <c r="G2630" i="6"/>
  <c r="G2582" i="6"/>
  <c r="G2438" i="6"/>
  <c r="G2390" i="6"/>
  <c r="G2318" i="6"/>
  <c r="G2294" i="6"/>
  <c r="G2270" i="6"/>
  <c r="G2246" i="6"/>
  <c r="G2222" i="6"/>
  <c r="G2198" i="6"/>
  <c r="G2030" i="6"/>
  <c r="G1934" i="6"/>
  <c r="G1862" i="6"/>
  <c r="G1814" i="6"/>
  <c r="G1718" i="6"/>
  <c r="G1670" i="6"/>
  <c r="G1526" i="6"/>
  <c r="G2534" i="6"/>
  <c r="G2510" i="6"/>
  <c r="G2414" i="6"/>
  <c r="G2342" i="6"/>
  <c r="G2150" i="6"/>
  <c r="G2102" i="6"/>
  <c r="G2006" i="6"/>
  <c r="G1910" i="6"/>
  <c r="G1790" i="6"/>
  <c r="G1694" i="6"/>
  <c r="G1478" i="6"/>
  <c r="G1454" i="6"/>
  <c r="G3110" i="6"/>
  <c r="G2990" i="6"/>
  <c r="G2678" i="6"/>
  <c r="G2558" i="6"/>
  <c r="G2486" i="6"/>
  <c r="G2462" i="6"/>
  <c r="G2126" i="6"/>
  <c r="G2078" i="6"/>
  <c r="G1982" i="6"/>
  <c r="G1886" i="6"/>
  <c r="G1766" i="6"/>
  <c r="G1622" i="6"/>
  <c r="G1550" i="6"/>
  <c r="G1430" i="6"/>
  <c r="G1406" i="6"/>
  <c r="G2726" i="6"/>
  <c r="G2366" i="6"/>
  <c r="G2174" i="6"/>
  <c r="G2054" i="6"/>
  <c r="G1958" i="6"/>
  <c r="G1838" i="6"/>
  <c r="G1742" i="6"/>
  <c r="G1646" i="6"/>
  <c r="G1598" i="6"/>
  <c r="G1574" i="6"/>
  <c r="G1502" i="6"/>
  <c r="G1286" i="6"/>
  <c r="G1262" i="6"/>
  <c r="G1238" i="6"/>
  <c r="G1166" i="6"/>
  <c r="G1094" i="6"/>
  <c r="G1046" i="6"/>
  <c r="G1022" i="6"/>
  <c r="G998" i="6"/>
  <c r="G902" i="6"/>
  <c r="G854" i="6"/>
  <c r="G782" i="6"/>
  <c r="G710" i="6"/>
  <c r="G614" i="6"/>
  <c r="G518" i="6"/>
  <c r="G494" i="6"/>
  <c r="G374" i="6"/>
  <c r="G206" i="6"/>
  <c r="G182" i="6"/>
  <c r="G230" i="6"/>
  <c r="G110" i="6"/>
  <c r="G86" i="6"/>
  <c r="G1334" i="6"/>
  <c r="G1142" i="6"/>
  <c r="G1118" i="6"/>
  <c r="G974" i="6"/>
  <c r="G950" i="6"/>
  <c r="G830" i="6"/>
  <c r="G758" i="6"/>
  <c r="G686" i="6"/>
  <c r="G590" i="6"/>
  <c r="G446" i="6"/>
  <c r="G398" i="6"/>
  <c r="G326" i="6"/>
  <c r="G302" i="6"/>
  <c r="G134" i="6"/>
  <c r="G1382" i="6"/>
  <c r="G1214" i="6"/>
  <c r="G1070" i="6"/>
  <c r="G878" i="6"/>
  <c r="G638" i="6"/>
  <c r="G542" i="6"/>
  <c r="G470" i="6"/>
  <c r="G422" i="6"/>
  <c r="G278" i="6"/>
  <c r="G254" i="6"/>
  <c r="G158" i="6"/>
  <c r="G566" i="6"/>
  <c r="G1358" i="6"/>
  <c r="G1310" i="6"/>
  <c r="G1190" i="6"/>
  <c r="G926" i="6"/>
  <c r="G806" i="6"/>
  <c r="G734" i="6"/>
  <c r="G662" i="6"/>
  <c r="G350" i="6"/>
  <c r="E8385" i="6" a="1"/>
  <c r="E8385" i="6" s="1"/>
  <c r="F8385" i="6" s="1"/>
  <c r="E8241" i="6" a="1"/>
  <c r="E8241" i="6" s="1"/>
  <c r="F8241" i="6" s="1"/>
  <c r="E7617" i="6" a="1"/>
  <c r="E7617" i="6" s="1"/>
  <c r="F7617" i="6" s="1"/>
  <c r="E7305" i="6" a="1"/>
  <c r="E7305" i="6" s="1"/>
  <c r="F7305" i="6" s="1"/>
  <c r="E7281" i="6" a="1"/>
  <c r="E7281" i="6" s="1"/>
  <c r="F7281" i="6" s="1"/>
  <c r="E6633" i="6" a="1"/>
  <c r="E6633" i="6" s="1"/>
  <c r="F6633" i="6" s="1"/>
  <c r="E6057" i="6" a="1"/>
  <c r="E6057" i="6" s="1"/>
  <c r="F6057" i="6" s="1"/>
  <c r="E5433" i="6" a="1"/>
  <c r="E5433" i="6" s="1"/>
  <c r="F5433" i="6" s="1"/>
  <c r="E5649" i="6" a="1"/>
  <c r="E5649" i="6" s="1"/>
  <c r="F5649" i="6" s="1"/>
  <c r="E4809" i="6" a="1"/>
  <c r="E4809" i="6" s="1"/>
  <c r="F4809" i="6" s="1"/>
  <c r="E4473" i="6" a="1"/>
  <c r="E4473" i="6" s="1"/>
  <c r="F4473" i="6" s="1"/>
  <c r="E3897" i="6" a="1"/>
  <c r="E3897" i="6" s="1"/>
  <c r="F3897" i="6" s="1"/>
  <c r="E4041" i="6" a="1"/>
  <c r="E4041" i="6" s="1"/>
  <c r="F4041" i="6" s="1"/>
  <c r="E2577" i="6" a="1"/>
  <c r="E2577" i="6" s="1"/>
  <c r="F2577" i="6" s="1"/>
  <c r="E2769" i="6" a="1"/>
  <c r="E2769" i="6" s="1"/>
  <c r="F2769" i="6" s="1"/>
  <c r="E3825" i="6" a="1"/>
  <c r="E3825" i="6" s="1"/>
  <c r="F3825" i="6" s="1"/>
  <c r="E2985" i="6" a="1"/>
  <c r="E2985" i="6" s="1"/>
  <c r="F2985" i="6" s="1"/>
  <c r="E2433" i="6" a="1"/>
  <c r="E2433" i="6" s="1"/>
  <c r="F2433" i="6" s="1"/>
  <c r="E2505" i="6" a="1"/>
  <c r="E2505" i="6" s="1"/>
  <c r="F2505" i="6" s="1"/>
  <c r="E1161" i="6" a="1"/>
  <c r="E1161" i="6" s="1"/>
  <c r="F1161" i="6" s="1"/>
  <c r="E153" i="6" a="1"/>
  <c r="E153" i="6" s="1"/>
  <c r="F153" i="6" s="1"/>
  <c r="E465" i="6" a="1"/>
  <c r="E465" i="6" s="1"/>
  <c r="F465" i="6" s="1"/>
  <c r="E729" i="6" a="1"/>
  <c r="E729" i="6" s="1"/>
  <c r="F729" i="6" s="1"/>
  <c r="H854" i="6" a="1"/>
  <c r="H854" i="6" s="1"/>
  <c r="I854" i="6" s="1"/>
  <c r="J854" i="6" s="1"/>
  <c r="H254" i="6" a="1"/>
  <c r="H254" i="6" s="1"/>
  <c r="I254" i="6" s="1"/>
  <c r="J254" i="6" s="1"/>
  <c r="H350" i="6" a="1"/>
  <c r="H350" i="6" s="1"/>
  <c r="I350" i="6" s="1"/>
  <c r="J350" i="6" s="1"/>
  <c r="H1094" i="6" a="1"/>
  <c r="H1094" i="6" s="1"/>
  <c r="I1094" i="6" s="1"/>
  <c r="J1094" i="6" s="1"/>
  <c r="H998" i="6" a="1"/>
  <c r="H998" i="6" s="1"/>
  <c r="I998" i="6" s="1"/>
  <c r="J998" i="6" s="1"/>
  <c r="H446" i="6" a="1"/>
  <c r="H446" i="6" s="1"/>
  <c r="I446" i="6" s="1"/>
  <c r="J446" i="6" s="1"/>
  <c r="H734" i="6" a="1"/>
  <c r="H734" i="6" s="1"/>
  <c r="I734" i="6" s="1"/>
  <c r="J734" i="6" s="1"/>
  <c r="H1694" i="6" a="1"/>
  <c r="H1694" i="6" s="1"/>
  <c r="I1694" i="6" s="1"/>
  <c r="J1694" i="6" s="1"/>
  <c r="H2438" i="6" a="1"/>
  <c r="H2438" i="6" s="1"/>
  <c r="I2438" i="6" s="1"/>
  <c r="J2438" i="6" s="1"/>
  <c r="H1646" i="6" a="1"/>
  <c r="H1646" i="6" s="1"/>
  <c r="I1646" i="6" s="1"/>
  <c r="J1646" i="6" s="1"/>
  <c r="H1742" i="6" a="1"/>
  <c r="H1742" i="6" s="1"/>
  <c r="I1742" i="6" s="1"/>
  <c r="J1742" i="6" s="1"/>
  <c r="H2558" i="6" a="1"/>
  <c r="H2558" i="6" s="1"/>
  <c r="I2558" i="6" s="1"/>
  <c r="J2558" i="6" s="1"/>
  <c r="H1430" i="6" a="1"/>
  <c r="H1430" i="6" s="1"/>
  <c r="I1430" i="6" s="1"/>
  <c r="J1430" i="6" s="1"/>
  <c r="H2846" i="6" a="1"/>
  <c r="H2846" i="6" s="1"/>
  <c r="I2846" i="6" s="1"/>
  <c r="J2846" i="6" s="1"/>
  <c r="H3326" i="6" a="1"/>
  <c r="H3326" i="6" s="1"/>
  <c r="I3326" i="6" s="1"/>
  <c r="J3326" i="6" s="1"/>
  <c r="H3422" i="6" a="1"/>
  <c r="H3422" i="6" s="1"/>
  <c r="I3422" i="6" s="1"/>
  <c r="J3422" i="6" s="1"/>
  <c r="H5246" i="6" a="1"/>
  <c r="H5246" i="6" s="1"/>
  <c r="I5246" i="6" s="1"/>
  <c r="J5246" i="6" s="1"/>
  <c r="H5510" i="6" a="1"/>
  <c r="H5510" i="6" s="1"/>
  <c r="I5510" i="6" s="1"/>
  <c r="J5510" i="6" s="1"/>
  <c r="H5774" i="6" a="1"/>
  <c r="H5774" i="6" s="1"/>
  <c r="I5774" i="6" s="1"/>
  <c r="J5774" i="6" s="1"/>
  <c r="H5390" i="6" a="1"/>
  <c r="H5390" i="6" s="1"/>
  <c r="I5390" i="6" s="1"/>
  <c r="J5390" i="6" s="1"/>
  <c r="H5798" i="6" a="1"/>
  <c r="H5798" i="6" s="1"/>
  <c r="I5798" i="6" s="1"/>
  <c r="J5798" i="6" s="1"/>
  <c r="H5318" i="6" a="1"/>
  <c r="H5318" i="6" s="1"/>
  <c r="I5318" i="6" s="1"/>
  <c r="J5318" i="6" s="1"/>
  <c r="H5582" i="6" a="1"/>
  <c r="H5582" i="6" s="1"/>
  <c r="I5582" i="6" s="1"/>
  <c r="J5582" i="6" s="1"/>
  <c r="H5414" i="6" a="1"/>
  <c r="H5414" i="6" s="1"/>
  <c r="I5414" i="6" s="1"/>
  <c r="J5414" i="6" s="1"/>
  <c r="H6014" i="6" a="1"/>
  <c r="H6014" i="6" s="1"/>
  <c r="I6014" i="6" s="1"/>
  <c r="J6014" i="6" s="1"/>
  <c r="H6086" i="6" a="1"/>
  <c r="H6086" i="6" s="1"/>
  <c r="I6086" i="6" s="1"/>
  <c r="J6086" i="6" s="1"/>
  <c r="H6182" i="6" a="1"/>
  <c r="H6182" i="6" s="1"/>
  <c r="I6182" i="6" s="1"/>
  <c r="J6182" i="6" s="1"/>
  <c r="H6326" i="6" a="1"/>
  <c r="H6326" i="6" s="1"/>
  <c r="I6326" i="6" s="1"/>
  <c r="J6326" i="6" s="1"/>
  <c r="H6734" i="6" a="1"/>
  <c r="H6734" i="6" s="1"/>
  <c r="I6734" i="6" s="1"/>
  <c r="J6734" i="6" s="1"/>
  <c r="H6614" i="6" a="1"/>
  <c r="H6614" i="6" s="1"/>
  <c r="I6614" i="6" s="1"/>
  <c r="J6614" i="6" s="1"/>
  <c r="H6662" i="6" a="1"/>
  <c r="H6662" i="6" s="1"/>
  <c r="I6662" i="6" s="1"/>
  <c r="J6662" i="6" s="1"/>
  <c r="H6590" i="6" a="1"/>
  <c r="H6590" i="6" s="1"/>
  <c r="I6590" i="6" s="1"/>
  <c r="J6590" i="6" s="1"/>
  <c r="H6902" i="6" a="1"/>
  <c r="H6902" i="6" s="1"/>
  <c r="I6902" i="6" s="1"/>
  <c r="J6902" i="6" s="1"/>
  <c r="H7118" i="6" a="1"/>
  <c r="H7118" i="6" s="1"/>
  <c r="I7118" i="6" s="1"/>
  <c r="J7118" i="6" s="1"/>
  <c r="H7310" i="6" a="1"/>
  <c r="H7310" i="6" s="1"/>
  <c r="I7310" i="6" s="1"/>
  <c r="J7310" i="6" s="1"/>
  <c r="H6950" i="6" a="1"/>
  <c r="H6950" i="6" s="1"/>
  <c r="I6950" i="6" s="1"/>
  <c r="J6950" i="6" s="1"/>
  <c r="H7142" i="6" a="1"/>
  <c r="H7142" i="6" s="1"/>
  <c r="I7142" i="6" s="1"/>
  <c r="J7142" i="6" s="1"/>
  <c r="H7334" i="6" a="1"/>
  <c r="H7334" i="6" s="1"/>
  <c r="I7334" i="6" s="1"/>
  <c r="J7334" i="6" s="1"/>
  <c r="H7406" i="6" a="1"/>
  <c r="H7406" i="6" s="1"/>
  <c r="I7406" i="6" s="1"/>
  <c r="J7406" i="6" s="1"/>
  <c r="H7526" i="6" a="1"/>
  <c r="H7526" i="6" s="1"/>
  <c r="I7526" i="6" s="1"/>
  <c r="J7526" i="6" s="1"/>
  <c r="H8030" i="6" a="1"/>
  <c r="H8030" i="6" s="1"/>
  <c r="I8030" i="6" s="1"/>
  <c r="J8030" i="6" s="1"/>
  <c r="H8414" i="6" a="1"/>
  <c r="H8414" i="6" s="1"/>
  <c r="I8414" i="6" s="1"/>
  <c r="J8414" i="6" s="1"/>
  <c r="H8150" i="6" a="1"/>
  <c r="H8150" i="6" s="1"/>
  <c r="I8150" i="6" s="1"/>
  <c r="J8150" i="6" s="1"/>
  <c r="H8390" i="6" a="1"/>
  <c r="H8390" i="6" s="1"/>
  <c r="I8390" i="6" s="1"/>
  <c r="J8390" i="6" s="1"/>
  <c r="I8387" i="6"/>
  <c r="J8387" i="6" s="1"/>
  <c r="I8388" i="6"/>
  <c r="J8388" i="6" s="1"/>
  <c r="I4571" i="6"/>
  <c r="J4571" i="6" s="1"/>
  <c r="I4572" i="6"/>
  <c r="J4572" i="6" s="1"/>
  <c r="I2363" i="6"/>
  <c r="J2363" i="6" s="1"/>
  <c r="I2364" i="6"/>
  <c r="J2364" i="6" s="1"/>
  <c r="I827" i="6"/>
  <c r="J827" i="6" s="1"/>
  <c r="I828" i="6"/>
  <c r="J828" i="6" s="1"/>
  <c r="I4092" i="6"/>
  <c r="J4092" i="6" s="1"/>
  <c r="I180" i="6"/>
  <c r="J180" i="6" s="1"/>
  <c r="I4452" i="6"/>
  <c r="J4452" i="6" s="1"/>
  <c r="E7953" i="6" a="1"/>
  <c r="E7953" i="6" s="1"/>
  <c r="F7953" i="6" s="1"/>
  <c r="E7929" i="6" a="1"/>
  <c r="E7929" i="6" s="1"/>
  <c r="F7929" i="6" s="1"/>
  <c r="E7425" i="6" a="1"/>
  <c r="E7425" i="6" s="1"/>
  <c r="F7425" i="6" s="1"/>
  <c r="E6897" i="6" a="1"/>
  <c r="E6897" i="6" s="1"/>
  <c r="F6897" i="6" s="1"/>
  <c r="E6705" i="6" a="1"/>
  <c r="E6705" i="6" s="1"/>
  <c r="F6705" i="6" s="1"/>
  <c r="E5961" i="6" a="1"/>
  <c r="E5961" i="6" s="1"/>
  <c r="E5289" i="6" a="1"/>
  <c r="E5289" i="6" s="1"/>
  <c r="F5289" i="6" s="1"/>
  <c r="E5361" i="6" a="1"/>
  <c r="E5361" i="6" s="1"/>
  <c r="F5361" i="6" s="1"/>
  <c r="E5121" i="6" a="1"/>
  <c r="E5121" i="6" s="1"/>
  <c r="F5121" i="6" s="1"/>
  <c r="E4689" i="6" a="1"/>
  <c r="E4689" i="6" s="1"/>
  <c r="F4689" i="6" s="1"/>
  <c r="E4425" i="6" a="1"/>
  <c r="E4425" i="6" s="1"/>
  <c r="F4425" i="6" s="1"/>
  <c r="E3345" i="6" a="1"/>
  <c r="E3345" i="6" s="1"/>
  <c r="F3345" i="6" s="1"/>
  <c r="E3321" i="6" a="1"/>
  <c r="E3321" i="6" s="1"/>
  <c r="F3321" i="6" s="1"/>
  <c r="E3225" i="6" a="1"/>
  <c r="E3225" i="6" s="1"/>
  <c r="E2793" i="6" a="1"/>
  <c r="E2793" i="6" s="1"/>
  <c r="F2793" i="6" s="1"/>
  <c r="E2025" i="6" a="1"/>
  <c r="E2025" i="6" s="1"/>
  <c r="F2025" i="6" s="1"/>
  <c r="E2313" i="6" a="1"/>
  <c r="E2313" i="6" s="1"/>
  <c r="F2313" i="6" s="1"/>
  <c r="E2409" i="6" a="1"/>
  <c r="E2409" i="6" s="1"/>
  <c r="F2409" i="6" s="1"/>
  <c r="E945" i="6" a="1"/>
  <c r="E945" i="6" s="1"/>
  <c r="F945" i="6" s="1"/>
  <c r="E1353" i="6" a="1"/>
  <c r="E1353" i="6" s="1"/>
  <c r="F1353" i="6" s="1"/>
  <c r="E441" i="6" a="1"/>
  <c r="E441" i="6" s="1"/>
  <c r="F441" i="6" s="1"/>
  <c r="E705" i="6" a="1"/>
  <c r="E705" i="6" s="1"/>
  <c r="F705" i="6" s="1"/>
  <c r="I1811" i="6"/>
  <c r="J1811" i="6" s="1"/>
  <c r="I1812" i="6"/>
  <c r="J1812" i="6" s="1"/>
  <c r="I2219" i="6"/>
  <c r="J2219" i="6" s="1"/>
  <c r="I2220" i="6"/>
  <c r="J2220" i="6" s="1"/>
  <c r="I803" i="6"/>
  <c r="J803" i="6" s="1"/>
  <c r="I804" i="6"/>
  <c r="J804" i="6" s="1"/>
  <c r="I4332" i="6"/>
  <c r="J4332" i="6" s="1"/>
  <c r="F53" i="6"/>
  <c r="I3684" i="6"/>
  <c r="J3684" i="6" s="1"/>
  <c r="I3636" i="6"/>
  <c r="J3636" i="6" s="1"/>
  <c r="E8097" i="6" a="1"/>
  <c r="E8097" i="6" s="1"/>
  <c r="F8097" i="6" s="1"/>
  <c r="E7473" i="6" a="1"/>
  <c r="E7473" i="6" s="1"/>
  <c r="F7473" i="6" s="1"/>
  <c r="E7449" i="6" a="1"/>
  <c r="E7449" i="6" s="1"/>
  <c r="F7449" i="6" s="1"/>
  <c r="E8217" i="6" a="1"/>
  <c r="E8217" i="6" s="1"/>
  <c r="F8217" i="6" s="1"/>
  <c r="E6657" i="6" a="1"/>
  <c r="E6657" i="6" s="1"/>
  <c r="F6657" i="6" s="1"/>
  <c r="E6609" i="6" a="1"/>
  <c r="E6609" i="6" s="1"/>
  <c r="F6609" i="6" s="1"/>
  <c r="E6081" i="6" a="1"/>
  <c r="E6081" i="6" s="1"/>
  <c r="F6081" i="6" s="1"/>
  <c r="E5985" i="6" a="1"/>
  <c r="E5985" i="6" s="1"/>
  <c r="F5985" i="6" s="1"/>
  <c r="E5313" i="6" a="1"/>
  <c r="E5313" i="6" s="1"/>
  <c r="F5313" i="6" s="1"/>
  <c r="E5073" i="6" a="1"/>
  <c r="E5073" i="6" s="1"/>
  <c r="F5073" i="6" s="1"/>
  <c r="E4185" i="6" a="1"/>
  <c r="E4185" i="6" s="1"/>
  <c r="F4185" i="6" s="1"/>
  <c r="E3873" i="6" a="1"/>
  <c r="E3873" i="6" s="1"/>
  <c r="F3873" i="6" s="1"/>
  <c r="E2865" i="6" a="1"/>
  <c r="E2865" i="6" s="1"/>
  <c r="F2865" i="6" s="1"/>
  <c r="E2961" i="6" a="1"/>
  <c r="E2961" i="6" s="1"/>
  <c r="F2961" i="6" s="1"/>
  <c r="E2889" i="6" a="1"/>
  <c r="E2889" i="6" s="1"/>
  <c r="F2889" i="6" s="1"/>
  <c r="E1665" i="6" a="1"/>
  <c r="E1665" i="6" s="1"/>
  <c r="F1665" i="6" s="1"/>
  <c r="E2721" i="6" a="1"/>
  <c r="E2721" i="6" s="1"/>
  <c r="F2721" i="6" s="1"/>
  <c r="E2817" i="6" a="1"/>
  <c r="E2817" i="6" s="1"/>
  <c r="F2817" i="6" s="1"/>
  <c r="E1257" i="6" a="1"/>
  <c r="E1257" i="6" s="1"/>
  <c r="F1257" i="6" s="1"/>
  <c r="E225" i="6" a="1"/>
  <c r="E225" i="6" s="1"/>
  <c r="F225" i="6" s="1"/>
  <c r="E849" i="6" a="1"/>
  <c r="E849" i="6" s="1"/>
  <c r="F849" i="6" s="1"/>
  <c r="E825" i="6" a="1"/>
  <c r="E825" i="6" s="1"/>
  <c r="F825" i="6" s="1"/>
  <c r="I4691" i="6"/>
  <c r="J4691" i="6" s="1"/>
  <c r="I4692" i="6"/>
  <c r="J4692" i="6" s="1"/>
  <c r="I3227" i="6"/>
  <c r="J3227" i="6" s="1"/>
  <c r="I3228" i="6"/>
  <c r="J3228" i="6" s="1"/>
  <c r="I3300" i="6"/>
  <c r="J3300" i="6" s="1"/>
  <c r="I4188" i="6"/>
  <c r="J4188" i="6" s="1"/>
  <c r="I1956" i="6"/>
  <c r="J1956" i="6" s="1"/>
  <c r="I4380" i="6"/>
  <c r="J4380" i="6" s="1"/>
  <c r="I2388" i="6"/>
  <c r="J2388" i="6" s="1"/>
  <c r="I4956" i="6"/>
  <c r="J4956" i="6" s="1"/>
  <c r="E57" i="6" a="1"/>
  <c r="E57" i="6" s="1"/>
  <c r="F57" i="6" s="1"/>
  <c r="H495" i="6" a="1"/>
  <c r="H495" i="6" s="1"/>
  <c r="I495" i="6" s="1"/>
  <c r="J495" i="6" s="1"/>
  <c r="H855" i="6" a="1"/>
  <c r="H855" i="6" s="1"/>
  <c r="I1143" i="6"/>
  <c r="J1143" i="6" s="1"/>
  <c r="H807" i="6" a="1"/>
  <c r="H807" i="6" s="1"/>
  <c r="I807" i="6" s="1"/>
  <c r="J807" i="6" s="1"/>
  <c r="I1047" i="6"/>
  <c r="J1047" i="6" s="1"/>
  <c r="I1263" i="6"/>
  <c r="J1263" i="6" s="1"/>
  <c r="I327" i="6"/>
  <c r="J327" i="6" s="1"/>
  <c r="I567" i="6"/>
  <c r="J567" i="6" s="1"/>
  <c r="I1191" i="6"/>
  <c r="J1191" i="6" s="1"/>
  <c r="I303" i="6"/>
  <c r="J303" i="6" s="1"/>
  <c r="H399" i="6" a="1"/>
  <c r="H399" i="6" s="1"/>
  <c r="H831" i="6" a="1"/>
  <c r="H831" i="6" s="1"/>
  <c r="H1335" i="6" a="1"/>
  <c r="H1335" i="6" s="1"/>
  <c r="I1335" i="6" s="1"/>
  <c r="J1335" i="6" s="1"/>
  <c r="H1719" i="6" a="1"/>
  <c r="H1719" i="6" s="1"/>
  <c r="I1719" i="6" s="1"/>
  <c r="J1719" i="6" s="1"/>
  <c r="H2031" i="6" a="1"/>
  <c r="H2031" i="6" s="1"/>
  <c r="I2031" i="6" s="1"/>
  <c r="J2031" i="6" s="1"/>
  <c r="H2271" i="6" a="1"/>
  <c r="H2271" i="6" s="1"/>
  <c r="I2271" i="6" s="1"/>
  <c r="J2271" i="6" s="1"/>
  <c r="H2391" i="6" a="1"/>
  <c r="H2391" i="6" s="1"/>
  <c r="I2391" i="6" s="1"/>
  <c r="J2391" i="6" s="1"/>
  <c r="I2655" i="6"/>
  <c r="J2655" i="6" s="1"/>
  <c r="I3183" i="6"/>
  <c r="J3183" i="6" s="1"/>
  <c r="H1743" i="6" a="1"/>
  <c r="H1743" i="6" s="1"/>
  <c r="H2175" i="6" a="1"/>
  <c r="H2175" i="6" s="1"/>
  <c r="I2175" i="6" s="1"/>
  <c r="J2175" i="6" s="1"/>
  <c r="I1503" i="6"/>
  <c r="J1503" i="6" s="1"/>
  <c r="H1767" i="6" a="1"/>
  <c r="H1767" i="6" s="1"/>
  <c r="I1767" i="6" s="1"/>
  <c r="J1767" i="6" s="1"/>
  <c r="H2487" i="6" a="1"/>
  <c r="H2487" i="6" s="1"/>
  <c r="I2487" i="6" s="1"/>
  <c r="J2487" i="6" s="1"/>
  <c r="I1407" i="6"/>
  <c r="J1407" i="6" s="1"/>
  <c r="H1791" i="6" a="1"/>
  <c r="H1791" i="6" s="1"/>
  <c r="I2127" i="6"/>
  <c r="J2127" i="6" s="1"/>
  <c r="H2511" i="6" a="1"/>
  <c r="H2511" i="6" s="1"/>
  <c r="I2511" i="6" s="1"/>
  <c r="J2511" i="6" s="1"/>
  <c r="H2847" i="6" a="1"/>
  <c r="H2847" i="6" s="1"/>
  <c r="H3687" i="6" a="1"/>
  <c r="H3687" i="6" s="1"/>
  <c r="I3687" i="6" s="1"/>
  <c r="J3687" i="6" s="1"/>
  <c r="H3615" i="6" a="1"/>
  <c r="H3615" i="6" s="1"/>
  <c r="I3615" i="6" s="1"/>
  <c r="J3615" i="6" s="1"/>
  <c r="H2727" i="6" a="1"/>
  <c r="H2727" i="6" s="1"/>
  <c r="I2727" i="6" s="1"/>
  <c r="J2727" i="6" s="1"/>
  <c r="H3543" i="6" a="1"/>
  <c r="H3543" i="6" s="1"/>
  <c r="I3543" i="6" s="1"/>
  <c r="J3543" i="6" s="1"/>
  <c r="H3975" i="6" a="1"/>
  <c r="H3975" i="6" s="1"/>
  <c r="I3975" i="6" s="1"/>
  <c r="J3975" i="6" s="1"/>
  <c r="H3039" i="6" a="1"/>
  <c r="H3039" i="6" s="1"/>
  <c r="I3039" i="6" s="1"/>
  <c r="J3039" i="6" s="1"/>
  <c r="H3567" i="6" a="1"/>
  <c r="H3567" i="6" s="1"/>
  <c r="I3567" i="6" s="1"/>
  <c r="J3567" i="6" s="1"/>
  <c r="H3927" i="6" a="1"/>
  <c r="H3927" i="6" s="1"/>
  <c r="I3927" i="6" s="1"/>
  <c r="J3927" i="6" s="1"/>
  <c r="H4215" i="6" a="1"/>
  <c r="H4215" i="6" s="1"/>
  <c r="I4215" i="6" s="1"/>
  <c r="J4215" i="6" s="1"/>
  <c r="H4599" i="6" a="1"/>
  <c r="H4599" i="6" s="1"/>
  <c r="I4599" i="6" s="1"/>
  <c r="J4599" i="6" s="1"/>
  <c r="H4983" i="6" a="1"/>
  <c r="H4983" i="6" s="1"/>
  <c r="I4983" i="6" s="1"/>
  <c r="J4983" i="6" s="1"/>
  <c r="H3855" i="6" a="1"/>
  <c r="H3855" i="6" s="1"/>
  <c r="I3855" i="6" s="1"/>
  <c r="J3855" i="6" s="1"/>
  <c r="H4239" i="6" a="1"/>
  <c r="H4239" i="6" s="1"/>
  <c r="I4239" i="6" s="1"/>
  <c r="J4239" i="6" s="1"/>
  <c r="H4791" i="6" a="1"/>
  <c r="H4791" i="6" s="1"/>
  <c r="I4791" i="6" s="1"/>
  <c r="J4791" i="6" s="1"/>
  <c r="H5007" i="6" a="1"/>
  <c r="H5007" i="6" s="1"/>
  <c r="I5007" i="6" s="1"/>
  <c r="J5007" i="6" s="1"/>
  <c r="H4167" i="6" a="1"/>
  <c r="H4167" i="6" s="1"/>
  <c r="I4167" i="6" s="1"/>
  <c r="J4167" i="6" s="1"/>
  <c r="H4623" i="6" a="1"/>
  <c r="H4623" i="6" s="1"/>
  <c r="I4623" i="6" s="1"/>
  <c r="J4623" i="6" s="1"/>
  <c r="H4935" i="6" a="1"/>
  <c r="H4935" i="6" s="1"/>
  <c r="I4935" i="6" s="1"/>
  <c r="J4935" i="6" s="1"/>
  <c r="I4431" i="6"/>
  <c r="J4431" i="6" s="1"/>
  <c r="H4839" i="6" a="1"/>
  <c r="H4839" i="6" s="1"/>
  <c r="I4839" i="6" s="1"/>
  <c r="J4839" i="6" s="1"/>
  <c r="I5175" i="6"/>
  <c r="J5175" i="6" s="1"/>
  <c r="I5463" i="6"/>
  <c r="J5463" i="6" s="1"/>
  <c r="I5679" i="6"/>
  <c r="J5679" i="6" s="1"/>
  <c r="H5943" i="6" a="1"/>
  <c r="H5943" i="6" s="1"/>
  <c r="I5703" i="6"/>
  <c r="J5703" i="6" s="1"/>
  <c r="H5655" i="6" a="1"/>
  <c r="H5655" i="6" s="1"/>
  <c r="I5655" i="6" s="1"/>
  <c r="J5655" i="6" s="1"/>
  <c r="H5991" i="6" a="1"/>
  <c r="H5991" i="6" s="1"/>
  <c r="I5991" i="6" s="1"/>
  <c r="J5991" i="6" s="1"/>
  <c r="H5895" i="6" a="1"/>
  <c r="H5895" i="6" s="1"/>
  <c r="I6255" i="6"/>
  <c r="J6255" i="6" s="1"/>
  <c r="I6063" i="6"/>
  <c r="J6063" i="6" s="1"/>
  <c r="H6303" i="6" a="1"/>
  <c r="H6303" i="6" s="1"/>
  <c r="I6303" i="6" s="1"/>
  <c r="J6303" i="6" s="1"/>
  <c r="H6543" i="6" a="1"/>
  <c r="H6543" i="6" s="1"/>
  <c r="I6543" i="6" s="1"/>
  <c r="J6543" i="6" s="1"/>
  <c r="H6423" i="6" a="1"/>
  <c r="H6423" i="6" s="1"/>
  <c r="I6423" i="6" s="1"/>
  <c r="J6423" i="6" s="1"/>
  <c r="H6447" i="6" a="1"/>
  <c r="H6447" i="6" s="1"/>
  <c r="I6447" i="6" s="1"/>
  <c r="J6447" i="6" s="1"/>
  <c r="H6567" i="6" a="1"/>
  <c r="H6567" i="6" s="1"/>
  <c r="I6567" i="6" s="1"/>
  <c r="J6567" i="6" s="1"/>
  <c r="I6831" i="6"/>
  <c r="J6831" i="6" s="1"/>
  <c r="I7023" i="6"/>
  <c r="J7023" i="6" s="1"/>
  <c r="I7215" i="6"/>
  <c r="J7215" i="6" s="1"/>
  <c r="I7815" i="6"/>
  <c r="J7815" i="6" s="1"/>
  <c r="I7935" i="6"/>
  <c r="J7935" i="6" s="1"/>
  <c r="H7623" i="6" a="1"/>
  <c r="H7623" i="6" s="1"/>
  <c r="I7959" i="6"/>
  <c r="J7959" i="6" s="1"/>
  <c r="H8391" i="6" a="1"/>
  <c r="H8391" i="6" s="1"/>
  <c r="I7983" i="6"/>
  <c r="J7983" i="6" s="1"/>
  <c r="H8295" i="6" a="1"/>
  <c r="H8295" i="6" s="1"/>
  <c r="I8295" i="6" s="1"/>
  <c r="J8295" i="6" s="1"/>
  <c r="I5004" i="6"/>
  <c r="J5004" i="6" s="1"/>
  <c r="E7785" i="6" a="1"/>
  <c r="E7785" i="6" s="1"/>
  <c r="F7785" i="6" s="1"/>
  <c r="E7569" i="6" a="1"/>
  <c r="E7569" i="6" s="1"/>
  <c r="F7569" i="6" s="1"/>
  <c r="E6969" i="6" a="1"/>
  <c r="E6969" i="6" s="1"/>
  <c r="F6969" i="6" s="1"/>
  <c r="E6873" i="6" a="1"/>
  <c r="E6873" i="6" s="1"/>
  <c r="F6873" i="6" s="1"/>
  <c r="E6513" i="6" a="1"/>
  <c r="E6513" i="6" s="1"/>
  <c r="F6513" i="6" s="1"/>
  <c r="E6225" i="6" a="1"/>
  <c r="E6225" i="6" s="1"/>
  <c r="F6225" i="6" s="1"/>
  <c r="E5481" i="6" a="1"/>
  <c r="E5481" i="6" s="1"/>
  <c r="F5481" i="6" s="1"/>
  <c r="E5505" i="6" a="1"/>
  <c r="E5505" i="6" s="1"/>
  <c r="F5505" i="6" s="1"/>
  <c r="E4233" i="6" a="1"/>
  <c r="E4233" i="6" s="1"/>
  <c r="F4233" i="6" s="1"/>
  <c r="E4953" i="6" a="1"/>
  <c r="E4953" i="6" s="1"/>
  <c r="F4953" i="6" s="1"/>
  <c r="E4497" i="6" a="1"/>
  <c r="E4497" i="6" s="1"/>
  <c r="F4497" i="6" s="1"/>
  <c r="E3393" i="6" a="1"/>
  <c r="E3393" i="6" s="1"/>
  <c r="F3393" i="6" s="1"/>
  <c r="E3489" i="6" a="1"/>
  <c r="E3489" i="6" s="1"/>
  <c r="F3489" i="6" s="1"/>
  <c r="E3561" i="6" a="1"/>
  <c r="E3561" i="6" s="1"/>
  <c r="F3561" i="6" s="1"/>
  <c r="E2481" i="6" a="1"/>
  <c r="E2481" i="6" s="1"/>
  <c r="F2481" i="6" s="1"/>
  <c r="E1833" i="6" a="1"/>
  <c r="E1833" i="6" s="1"/>
  <c r="F1833" i="6" s="1"/>
  <c r="E2169" i="6" a="1"/>
  <c r="E2169" i="6" s="1"/>
  <c r="F2169" i="6" s="1"/>
  <c r="E1785" i="6" a="1"/>
  <c r="E1785" i="6" s="1"/>
  <c r="F1785" i="6" s="1"/>
  <c r="E609" i="6" a="1"/>
  <c r="E609" i="6" s="1"/>
  <c r="F609" i="6" s="1"/>
  <c r="E1113" i="6" a="1"/>
  <c r="E1113" i="6" s="1"/>
  <c r="F1113" i="6" s="1"/>
  <c r="E273" i="6" a="1"/>
  <c r="E273" i="6" s="1"/>
  <c r="F273" i="6" s="1"/>
  <c r="I6299" i="6"/>
  <c r="J6299" i="6" s="1"/>
  <c r="I6300" i="6"/>
  <c r="J6300" i="6" s="1"/>
  <c r="I6203" i="6"/>
  <c r="J6203" i="6" s="1"/>
  <c r="I6204" i="6"/>
  <c r="J6204" i="6" s="1"/>
  <c r="I2843" i="6"/>
  <c r="J2843" i="6" s="1"/>
  <c r="I2844" i="6"/>
  <c r="J2844" i="6" s="1"/>
  <c r="I2819" i="6"/>
  <c r="J2819" i="6" s="1"/>
  <c r="I2820" i="6"/>
  <c r="J2820" i="6" s="1"/>
  <c r="I1595" i="6"/>
  <c r="J1595" i="6" s="1"/>
  <c r="I1596" i="6"/>
  <c r="J1596" i="6" s="1"/>
  <c r="I611" i="6"/>
  <c r="J611" i="6" s="1"/>
  <c r="I612" i="6"/>
  <c r="J612" i="6" s="1"/>
  <c r="I1980" i="6"/>
  <c r="J1980" i="6" s="1"/>
  <c r="I5940" i="6"/>
  <c r="J5940" i="6" s="1"/>
  <c r="I1308" i="6"/>
  <c r="J1308" i="6" s="1"/>
  <c r="I1860" i="6"/>
  <c r="J1860" i="6" s="1"/>
  <c r="I3780" i="6"/>
  <c r="J3780" i="6" s="1"/>
  <c r="I4980" i="6"/>
  <c r="J4980" i="6" s="1"/>
  <c r="I3924" i="6"/>
  <c r="J3924" i="6" s="1"/>
  <c r="E7977" i="6" a="1"/>
  <c r="E7977" i="6" s="1"/>
  <c r="F7977" i="6" s="1"/>
  <c r="E7497" i="6" a="1"/>
  <c r="E7497" i="6" s="1"/>
  <c r="F7497" i="6" s="1"/>
  <c r="E6441" i="6" a="1"/>
  <c r="E6441" i="6" s="1"/>
  <c r="F6441" i="6" s="1"/>
  <c r="E5865" i="6" a="1"/>
  <c r="E5865" i="6" s="1"/>
  <c r="F5865" i="6" s="1"/>
  <c r="E4905" i="6" a="1"/>
  <c r="E4905" i="6" s="1"/>
  <c r="F4905" i="6" s="1"/>
  <c r="E4161" i="6" a="1"/>
  <c r="E4161" i="6" s="1"/>
  <c r="F4161" i="6" s="1"/>
  <c r="E3129" i="6" a="1"/>
  <c r="E3129" i="6" s="1"/>
  <c r="F3129" i="6" s="1"/>
  <c r="E1953" i="6" a="1"/>
  <c r="E1953" i="6" s="1"/>
  <c r="F1953" i="6" s="1"/>
  <c r="E1713" i="6" a="1"/>
  <c r="E1713" i="6" s="1"/>
  <c r="F1713" i="6" s="1"/>
  <c r="E321" i="6" a="1"/>
  <c r="E321" i="6" s="1"/>
  <c r="F321" i="6" s="1"/>
  <c r="E897" i="6" a="1"/>
  <c r="E897" i="6" s="1"/>
  <c r="F897" i="6" s="1"/>
  <c r="E1065" i="6" a="1"/>
  <c r="E1065" i="6" s="1"/>
  <c r="F1065" i="6" s="1"/>
  <c r="H1070" i="6" a="1"/>
  <c r="H1070" i="6" s="1"/>
  <c r="I1070" i="6" s="1"/>
  <c r="J1070" i="6" s="1"/>
  <c r="H230" i="6" a="1"/>
  <c r="H230" i="6" s="1"/>
  <c r="I230" i="6" s="1"/>
  <c r="J230" i="6" s="1"/>
  <c r="H206" i="6" a="1"/>
  <c r="H206" i="6" s="1"/>
  <c r="I206" i="6" s="1"/>
  <c r="J206" i="6" s="1"/>
  <c r="H614" i="6" a="1"/>
  <c r="H614" i="6" s="1"/>
  <c r="I614" i="6" s="1"/>
  <c r="J614" i="6" s="1"/>
  <c r="H974" i="6" a="1"/>
  <c r="H974" i="6" s="1"/>
  <c r="I974" i="6" s="1"/>
  <c r="J974" i="6" s="1"/>
  <c r="H782" i="6" a="1"/>
  <c r="H782" i="6" s="1"/>
  <c r="I782" i="6" s="1"/>
  <c r="J782" i="6" s="1"/>
  <c r="H1022" i="6" a="1"/>
  <c r="H1022" i="6" s="1"/>
  <c r="I1022" i="6" s="1"/>
  <c r="J1022" i="6" s="1"/>
  <c r="H1790" i="6" a="1"/>
  <c r="H1790" i="6" s="1"/>
  <c r="I1790" i="6" s="1"/>
  <c r="J1790" i="6" s="1"/>
  <c r="H2366" i="6" a="1"/>
  <c r="H2366" i="6" s="1"/>
  <c r="I2366" i="6" s="1"/>
  <c r="J2366" i="6" s="1"/>
  <c r="H2822" i="6" a="1"/>
  <c r="H2822" i="6" s="1"/>
  <c r="I2822" i="6" s="1"/>
  <c r="J2822" i="6" s="1"/>
  <c r="H2870" i="6" a="1"/>
  <c r="H2870" i="6" s="1"/>
  <c r="I2870" i="6" s="1"/>
  <c r="J2870" i="6" s="1"/>
  <c r="H3230" i="6" a="1"/>
  <c r="H3230" i="6" s="1"/>
  <c r="I3230" i="6" s="1"/>
  <c r="J3230" i="6" s="1"/>
  <c r="H3350" i="6" a="1"/>
  <c r="H3350" i="6" s="1"/>
  <c r="I3350" i="6" s="1"/>
  <c r="J3350" i="6" s="1"/>
  <c r="H2894" i="6" a="1"/>
  <c r="H2894" i="6" s="1"/>
  <c r="I2894" i="6" s="1"/>
  <c r="J2894" i="6" s="1"/>
  <c r="H3110" i="6" a="1"/>
  <c r="H3110" i="6" s="1"/>
  <c r="I3110" i="6" s="1"/>
  <c r="J3110" i="6" s="1"/>
  <c r="H5294" i="6" a="1"/>
  <c r="H5294" i="6" s="1"/>
  <c r="I5294" i="6" s="1"/>
  <c r="J5294" i="6" s="1"/>
  <c r="H5558" i="6" a="1"/>
  <c r="H5558" i="6" s="1"/>
  <c r="I5558" i="6" s="1"/>
  <c r="J5558" i="6" s="1"/>
  <c r="H5894" i="6" a="1"/>
  <c r="H5894" i="6" s="1"/>
  <c r="I5894" i="6" s="1"/>
  <c r="J5894" i="6" s="1"/>
  <c r="H5438" i="6" a="1"/>
  <c r="H5438" i="6" s="1"/>
  <c r="I5438" i="6" s="1"/>
  <c r="J5438" i="6" s="1"/>
  <c r="H5918" i="6" a="1"/>
  <c r="H5918" i="6" s="1"/>
  <c r="I5918" i="6" s="1"/>
  <c r="J5918" i="6" s="1"/>
  <c r="H5366" i="6" a="1"/>
  <c r="H5366" i="6" s="1"/>
  <c r="I5366" i="6" s="1"/>
  <c r="J5366" i="6" s="1"/>
  <c r="H5630" i="6" a="1"/>
  <c r="H5630" i="6" s="1"/>
  <c r="I5630" i="6" s="1"/>
  <c r="J5630" i="6" s="1"/>
  <c r="H5750" i="6" a="1"/>
  <c r="H5750" i="6" s="1"/>
  <c r="I5750" i="6" s="1"/>
  <c r="J5750" i="6" s="1"/>
  <c r="H6110" i="6" a="1"/>
  <c r="H6110" i="6" s="1"/>
  <c r="I6110" i="6" s="1"/>
  <c r="J6110" i="6" s="1"/>
  <c r="H6374" i="6" a="1"/>
  <c r="H6374" i="6" s="1"/>
  <c r="I6374" i="6" s="1"/>
  <c r="J6374" i="6" s="1"/>
  <c r="H6206" i="6" a="1"/>
  <c r="H6206" i="6" s="1"/>
  <c r="I6206" i="6" s="1"/>
  <c r="J6206" i="6" s="1"/>
  <c r="H6038" i="6" a="1"/>
  <c r="H6038" i="6" s="1"/>
  <c r="I6038" i="6" s="1"/>
  <c r="J6038" i="6" s="1"/>
  <c r="H6638" i="6" a="1"/>
  <c r="H6638" i="6" s="1"/>
  <c r="I6638" i="6" s="1"/>
  <c r="J6638" i="6" s="1"/>
  <c r="H6398" i="6" a="1"/>
  <c r="H6398" i="6" s="1"/>
  <c r="I6398" i="6" s="1"/>
  <c r="J6398" i="6" s="1"/>
  <c r="H6710" i="6" a="1"/>
  <c r="H6710" i="6" s="1"/>
  <c r="I6710" i="6" s="1"/>
  <c r="J6710" i="6" s="1"/>
  <c r="H7430" i="6" a="1"/>
  <c r="H7430" i="6" s="1"/>
  <c r="I7430" i="6" s="1"/>
  <c r="J7430" i="6" s="1"/>
  <c r="H6758" i="6" a="1"/>
  <c r="H6758" i="6" s="1"/>
  <c r="I6758" i="6" s="1"/>
  <c r="J6758" i="6" s="1"/>
  <c r="H6686" i="6" a="1"/>
  <c r="H6686" i="6" s="1"/>
  <c r="I6686" i="6" s="1"/>
  <c r="J6686" i="6" s="1"/>
  <c r="H6974" i="6" a="1"/>
  <c r="H6974" i="6" s="1"/>
  <c r="I6974" i="6" s="1"/>
  <c r="J6974" i="6" s="1"/>
  <c r="H7166" i="6" a="1"/>
  <c r="H7166" i="6" s="1"/>
  <c r="I7166" i="6" s="1"/>
  <c r="J7166" i="6" s="1"/>
  <c r="H7358" i="6" a="1"/>
  <c r="H7358" i="6" s="1"/>
  <c r="I7358" i="6" s="1"/>
  <c r="J7358" i="6" s="1"/>
  <c r="H6998" i="6" a="1"/>
  <c r="H6998" i="6" s="1"/>
  <c r="I6998" i="6" s="1"/>
  <c r="J6998" i="6" s="1"/>
  <c r="H7190" i="6" a="1"/>
  <c r="H7190" i="6" s="1"/>
  <c r="I7190" i="6" s="1"/>
  <c r="J7190" i="6" s="1"/>
  <c r="H7382" i="6" a="1"/>
  <c r="H7382" i="6" s="1"/>
  <c r="I7382" i="6" s="1"/>
  <c r="J7382" i="6" s="1"/>
  <c r="H7622" i="6" a="1"/>
  <c r="H7622" i="6" s="1"/>
  <c r="I7622" i="6" s="1"/>
  <c r="J7622" i="6" s="1"/>
  <c r="H7574" i="6" a="1"/>
  <c r="H7574" i="6" s="1"/>
  <c r="I7574" i="6" s="1"/>
  <c r="J7574" i="6" s="1"/>
  <c r="H8006" i="6" a="1"/>
  <c r="H8006" i="6" s="1"/>
  <c r="I8006" i="6" s="1"/>
  <c r="J8006" i="6" s="1"/>
  <c r="H7550" i="6" a="1"/>
  <c r="H7550" i="6" s="1"/>
  <c r="I7550" i="6" s="1"/>
  <c r="J7550" i="6" s="1"/>
  <c r="H8126" i="6" a="1"/>
  <c r="H8126" i="6" s="1"/>
  <c r="I8126" i="6" s="1"/>
  <c r="J8126" i="6" s="1"/>
  <c r="H8078" i="6" a="1"/>
  <c r="H8078" i="6" s="1"/>
  <c r="I8078" i="6" s="1"/>
  <c r="J8078" i="6" s="1"/>
  <c r="H8246" i="6" a="1"/>
  <c r="H8246" i="6" s="1"/>
  <c r="I8246" i="6" s="1"/>
  <c r="J8246" i="6" s="1"/>
  <c r="I5987" i="6"/>
  <c r="J5987" i="6" s="1"/>
  <c r="I5988" i="6"/>
  <c r="J5988" i="6" s="1"/>
  <c r="I6011" i="6"/>
  <c r="J6011" i="6" s="1"/>
  <c r="I6012" i="6"/>
  <c r="J6012" i="6" s="1"/>
  <c r="I4499" i="6"/>
  <c r="J4499" i="6" s="1"/>
  <c r="I4500" i="6"/>
  <c r="J4500" i="6" s="1"/>
  <c r="I3131" i="6"/>
  <c r="J3131" i="6" s="1"/>
  <c r="I3132" i="6"/>
  <c r="J3132" i="6" s="1"/>
  <c r="I2699" i="6"/>
  <c r="J2699" i="6" s="1"/>
  <c r="I2700" i="6"/>
  <c r="J2700" i="6" s="1"/>
  <c r="I1787" i="6"/>
  <c r="J1787" i="6" s="1"/>
  <c r="I1788" i="6"/>
  <c r="J1788" i="6" s="1"/>
  <c r="I2531" i="6"/>
  <c r="J2531" i="6" s="1"/>
  <c r="I2532" i="6"/>
  <c r="J2532" i="6" s="1"/>
  <c r="I2243" i="6"/>
  <c r="J2243" i="6" s="1"/>
  <c r="I2244" i="6"/>
  <c r="J2244" i="6" s="1"/>
  <c r="I1547" i="6"/>
  <c r="J1547" i="6" s="1"/>
  <c r="I1548" i="6"/>
  <c r="J1548" i="6" s="1"/>
  <c r="I779" i="6"/>
  <c r="J779" i="6" s="1"/>
  <c r="I780" i="6"/>
  <c r="J780" i="6" s="1"/>
  <c r="I2100" i="6"/>
  <c r="J2100" i="6" s="1"/>
  <c r="E8313" i="6" a="1"/>
  <c r="E8313" i="6" s="1"/>
  <c r="F8313" i="6" s="1"/>
  <c r="E8145" i="6" a="1"/>
  <c r="E8145" i="6" s="1"/>
  <c r="F8145" i="6" s="1"/>
  <c r="E7593" i="6" a="1"/>
  <c r="E7593" i="6" s="1"/>
  <c r="F7593" i="6" s="1"/>
  <c r="E7257" i="6" a="1"/>
  <c r="E7257" i="6" s="1"/>
  <c r="F7257" i="6" s="1"/>
  <c r="E7233" i="6" a="1"/>
  <c r="E7233" i="6" s="1"/>
  <c r="F7233" i="6" s="1"/>
  <c r="E6489" i="6" a="1"/>
  <c r="E6489" i="6" s="1"/>
  <c r="F6489" i="6" s="1"/>
  <c r="E6249" i="6" a="1"/>
  <c r="E6249" i="6" s="1"/>
  <c r="F6249" i="6" s="1"/>
  <c r="E5960" i="6" a="1"/>
  <c r="E5960" i="6" s="1"/>
  <c r="F5961" i="6" s="1"/>
  <c r="E5817" i="6" a="1"/>
  <c r="E5817" i="6" s="1"/>
  <c r="F5817" i="6" s="1"/>
  <c r="E5169" i="6" a="1"/>
  <c r="E5169" i="6" s="1"/>
  <c r="F5169" i="6" s="1"/>
  <c r="E4857" i="6" a="1"/>
  <c r="E4857" i="6" s="1"/>
  <c r="F4857" i="6" s="1"/>
  <c r="E4281" i="6" a="1"/>
  <c r="E4281" i="6" s="1"/>
  <c r="F4281" i="6" s="1"/>
  <c r="E3969" i="6" a="1"/>
  <c r="E3969" i="6" s="1"/>
  <c r="F3969" i="6" s="1"/>
  <c r="E2913" i="6" a="1"/>
  <c r="E2913" i="6" s="1"/>
  <c r="F2913" i="6" s="1"/>
  <c r="E3081" i="6" a="1"/>
  <c r="E3081" i="6" s="1"/>
  <c r="F3081" i="6" s="1"/>
  <c r="E3224" i="6" a="1"/>
  <c r="E3224" i="6" s="1"/>
  <c r="F3224" i="6" s="1"/>
  <c r="E2361" i="6" a="1"/>
  <c r="E2361" i="6" s="1"/>
  <c r="F2361" i="6" s="1"/>
  <c r="E1569" i="6" a="1"/>
  <c r="E1569" i="6" s="1"/>
  <c r="F1569" i="6" s="1"/>
  <c r="E2217" i="6" a="1"/>
  <c r="E2217" i="6" s="1"/>
  <c r="F2217" i="6" s="1"/>
  <c r="E1881" i="6" a="1"/>
  <c r="E1881" i="6" s="1"/>
  <c r="F1881" i="6" s="1"/>
  <c r="E657" i="6" a="1"/>
  <c r="E657" i="6" s="1"/>
  <c r="F657" i="6" s="1"/>
  <c r="E81" i="6" a="1"/>
  <c r="E81" i="6" s="1"/>
  <c r="F81" i="6" s="1"/>
  <c r="E537" i="6" a="1"/>
  <c r="E537" i="6" s="1"/>
  <c r="F537" i="6" s="1"/>
  <c r="I7619" i="6"/>
  <c r="J7619" i="6" s="1"/>
  <c r="I7620" i="6"/>
  <c r="J7620" i="6" s="1"/>
  <c r="I6539" i="6"/>
  <c r="J6539" i="6" s="1"/>
  <c r="I6540" i="6"/>
  <c r="J6540" i="6" s="1"/>
  <c r="I6251" i="6"/>
  <c r="J6251" i="6" s="1"/>
  <c r="I6252" i="6"/>
  <c r="J6252" i="6" s="1"/>
  <c r="I5891" i="6"/>
  <c r="J5891" i="6" s="1"/>
  <c r="I5892" i="6"/>
  <c r="J5892" i="6" s="1"/>
  <c r="I4883" i="6"/>
  <c r="J4883" i="6" s="1"/>
  <c r="I4884" i="6"/>
  <c r="J4884" i="6" s="1"/>
  <c r="I4739" i="6"/>
  <c r="J4739" i="6" s="1"/>
  <c r="I4740" i="6"/>
  <c r="J4740" i="6" s="1"/>
  <c r="I2579" i="6"/>
  <c r="J2579" i="6" s="1"/>
  <c r="I2580" i="6"/>
  <c r="J2580" i="6" s="1"/>
  <c r="I3083" i="6"/>
  <c r="J3083" i="6" s="1"/>
  <c r="I3084" i="6"/>
  <c r="J3084" i="6" s="1"/>
  <c r="I3203" i="6"/>
  <c r="J3203" i="6" s="1"/>
  <c r="I3204" i="6"/>
  <c r="J3204" i="6" s="1"/>
  <c r="I1763" i="6"/>
  <c r="J1763" i="6" s="1"/>
  <c r="I1764" i="6"/>
  <c r="J1764" i="6" s="1"/>
  <c r="I467" i="6"/>
  <c r="J467" i="6" s="1"/>
  <c r="I468" i="6"/>
  <c r="J468" i="6" s="1"/>
  <c r="I4260" i="6"/>
  <c r="J4260" i="6" s="1"/>
  <c r="I1884" i="6"/>
  <c r="J1884" i="6" s="1"/>
  <c r="I4116" i="6"/>
  <c r="J4116" i="6" s="1"/>
  <c r="E8409" i="6" a="1"/>
  <c r="E8409" i="6" s="1"/>
  <c r="F8409" i="6" s="1"/>
  <c r="E7713" i="6" a="1"/>
  <c r="E7713" i="6" s="1"/>
  <c r="F7713" i="6" s="1"/>
  <c r="E7545" i="6" a="1"/>
  <c r="E7545" i="6" s="1"/>
  <c r="F7545" i="6" s="1"/>
  <c r="E7377" i="6" a="1"/>
  <c r="E7377" i="6" s="1"/>
  <c r="F7377" i="6" s="1"/>
  <c r="E6825" i="6" a="1"/>
  <c r="E6825" i="6" s="1"/>
  <c r="F6825" i="6" s="1"/>
  <c r="E6321" i="6" a="1"/>
  <c r="E6321" i="6" s="1"/>
  <c r="F6321" i="6" s="1"/>
  <c r="E5913" i="6" a="1"/>
  <c r="E5913" i="6" s="1"/>
  <c r="F5913" i="6" s="1"/>
  <c r="E5769" i="6" a="1"/>
  <c r="E5769" i="6" s="1"/>
  <c r="F5769" i="6" s="1"/>
  <c r="E5097" i="6" a="1"/>
  <c r="E5097" i="6" s="1"/>
  <c r="F5097" i="6" s="1"/>
  <c r="E4305" i="6" a="1"/>
  <c r="E4305" i="6" s="1"/>
  <c r="F4305" i="6" s="1"/>
  <c r="E5025" i="6" a="1"/>
  <c r="E5025" i="6" s="1"/>
  <c r="F5025" i="6" s="1"/>
  <c r="E3801" i="6" a="1"/>
  <c r="E3801" i="6" s="1"/>
  <c r="F3801" i="6" s="1"/>
  <c r="E4065" i="6" a="1"/>
  <c r="E4065" i="6" s="1"/>
  <c r="F4065" i="6" s="1"/>
  <c r="E2673" i="6" a="1"/>
  <c r="E2673" i="6" s="1"/>
  <c r="F2673" i="6" s="1"/>
  <c r="E3633" i="6" a="1"/>
  <c r="E3633" i="6" s="1"/>
  <c r="F3633" i="6" s="1"/>
  <c r="E2601" i="6" a="1"/>
  <c r="E2601" i="6" s="1"/>
  <c r="F2601" i="6" s="1"/>
  <c r="E2289" i="6" a="1"/>
  <c r="E2289" i="6" s="1"/>
  <c r="F2289" i="6" s="1"/>
  <c r="E2337" i="6" a="1"/>
  <c r="E2337" i="6" s="1"/>
  <c r="F2337" i="6" s="1"/>
  <c r="E921" i="6" a="1"/>
  <c r="E921" i="6" s="1"/>
  <c r="F921" i="6" s="1"/>
  <c r="E1329" i="6" a="1"/>
  <c r="E1329" i="6" s="1"/>
  <c r="F1329" i="6" s="1"/>
  <c r="E177" i="6" a="1"/>
  <c r="E177" i="6" s="1"/>
  <c r="F177" i="6" s="1"/>
  <c r="E681" i="6" a="1"/>
  <c r="E681" i="6" s="1"/>
  <c r="F681" i="6" s="1"/>
  <c r="I7643" i="6"/>
  <c r="J7643" i="6" s="1"/>
  <c r="I7644" i="6"/>
  <c r="J7644" i="6" s="1"/>
  <c r="I6227" i="6"/>
  <c r="J6227" i="6" s="1"/>
  <c r="I6228" i="6"/>
  <c r="J6228" i="6" s="1"/>
  <c r="I5651" i="6"/>
  <c r="J5651" i="6" s="1"/>
  <c r="I5652" i="6"/>
  <c r="J5652" i="6" s="1"/>
  <c r="I4667" i="6"/>
  <c r="J4667" i="6" s="1"/>
  <c r="I4668" i="6"/>
  <c r="J4668" i="6" s="1"/>
  <c r="I2291" i="6"/>
  <c r="J2291" i="6" s="1"/>
  <c r="I2292" i="6"/>
  <c r="J2292" i="6" s="1"/>
  <c r="I1739" i="6"/>
  <c r="J1739" i="6" s="1"/>
  <c r="I1740" i="6"/>
  <c r="J1740" i="6" s="1"/>
  <c r="I635" i="6"/>
  <c r="J635" i="6" s="1"/>
  <c r="I636" i="6"/>
  <c r="J636" i="6" s="1"/>
  <c r="I155" i="6"/>
  <c r="J155" i="6" s="1"/>
  <c r="I156" i="6"/>
  <c r="J156" i="6" s="1"/>
  <c r="I3756" i="6"/>
  <c r="J3756" i="6" s="1"/>
  <c r="I3900" i="6"/>
  <c r="J3900" i="6" s="1"/>
  <c r="I591" i="6"/>
  <c r="J591" i="6" s="1"/>
  <c r="I951" i="6"/>
  <c r="J951" i="6" s="1"/>
  <c r="H1287" i="6" a="1"/>
  <c r="H1287" i="6" s="1"/>
  <c r="I1287" i="6" s="1"/>
  <c r="J1287" i="6" s="1"/>
  <c r="I903" i="6"/>
  <c r="J903" i="6" s="1"/>
  <c r="H1311" i="6" a="1"/>
  <c r="H1311" i="6" s="1"/>
  <c r="I1311" i="6" s="1"/>
  <c r="J1311" i="6" s="1"/>
  <c r="H639" i="6" a="1"/>
  <c r="H639" i="6" s="1"/>
  <c r="I639" i="6" s="1"/>
  <c r="J639" i="6" s="1"/>
  <c r="H1383" i="6" a="1"/>
  <c r="H1383" i="6" s="1"/>
  <c r="I1383" i="6" s="1"/>
  <c r="J1383" i="6" s="1"/>
  <c r="H87" i="6" a="1"/>
  <c r="H87" i="6" s="1"/>
  <c r="I87" i="6" s="1"/>
  <c r="J87" i="6" s="1"/>
  <c r="I543" i="6"/>
  <c r="J543" i="6" s="1"/>
  <c r="I879" i="6"/>
  <c r="J879" i="6" s="1"/>
  <c r="I1455" i="6"/>
  <c r="J1455" i="6" s="1"/>
  <c r="H1815" i="6" a="1"/>
  <c r="H1815" i="6" s="1"/>
  <c r="H2199" i="6" a="1"/>
  <c r="H2199" i="6" s="1"/>
  <c r="I2199" i="6" s="1"/>
  <c r="J2199" i="6" s="1"/>
  <c r="H2295" i="6" a="1"/>
  <c r="H2295" i="6" s="1"/>
  <c r="I2295" i="6" s="1"/>
  <c r="J2295" i="6" s="1"/>
  <c r="H2439" i="6" a="1"/>
  <c r="H2439" i="6" s="1"/>
  <c r="H2799" i="6" a="1"/>
  <c r="H2799" i="6" s="1"/>
  <c r="I2799" i="6" s="1"/>
  <c r="J2799" i="6" s="1"/>
  <c r="H3255" i="6" a="1"/>
  <c r="H3255" i="6" s="1"/>
  <c r="I3255" i="6" s="1"/>
  <c r="J3255" i="6" s="1"/>
  <c r="H1839" i="6" a="1"/>
  <c r="H1839" i="6" s="1"/>
  <c r="I1839" i="6" s="1"/>
  <c r="J1839" i="6" s="1"/>
  <c r="H2367" i="6" a="1"/>
  <c r="H2367" i="6" s="1"/>
  <c r="H1551" i="6" a="1"/>
  <c r="H1551" i="6" s="1"/>
  <c r="I1551" i="6" s="1"/>
  <c r="J1551" i="6" s="1"/>
  <c r="H1887" i="6" a="1"/>
  <c r="H1887" i="6" s="1"/>
  <c r="I1887" i="6" s="1"/>
  <c r="J1887" i="6" s="1"/>
  <c r="H2559" i="6" a="1"/>
  <c r="H2559" i="6" s="1"/>
  <c r="H1911" i="6" a="1"/>
  <c r="H1911" i="6" s="1"/>
  <c r="I1911" i="6" s="1"/>
  <c r="J1911" i="6" s="1"/>
  <c r="H2151" i="6" a="1"/>
  <c r="H2151" i="6" s="1"/>
  <c r="I2151" i="6" s="1"/>
  <c r="J2151" i="6" s="1"/>
  <c r="H2535" i="6" a="1"/>
  <c r="H2535" i="6" s="1"/>
  <c r="I2535" i="6" s="1"/>
  <c r="J2535" i="6" s="1"/>
  <c r="H3471" i="6" a="1"/>
  <c r="H3471" i="6" s="1"/>
  <c r="I3471" i="6" s="1"/>
  <c r="J3471" i="6" s="1"/>
  <c r="H3783" i="6" a="1"/>
  <c r="H3783" i="6" s="1"/>
  <c r="I3783" i="6" s="1"/>
  <c r="J3783" i="6" s="1"/>
  <c r="I2967" i="6"/>
  <c r="J2967" i="6" s="1"/>
  <c r="H3711" i="6" a="1"/>
  <c r="H3711" i="6" s="1"/>
  <c r="I3711" i="6" s="1"/>
  <c r="J3711" i="6" s="1"/>
  <c r="H3015" i="6" a="1"/>
  <c r="H3015" i="6" s="1"/>
  <c r="I3015" i="6" s="1"/>
  <c r="J3015" i="6" s="1"/>
  <c r="H3639" i="6" a="1"/>
  <c r="H3639" i="6" s="1"/>
  <c r="I3639" i="6" s="1"/>
  <c r="J3639" i="6" s="1"/>
  <c r="H2703" i="6" a="1"/>
  <c r="H2703" i="6" s="1"/>
  <c r="I2703" i="6" s="1"/>
  <c r="J2703" i="6" s="1"/>
  <c r="H3087" i="6" a="1"/>
  <c r="H3087" i="6" s="1"/>
  <c r="H3663" i="6" a="1"/>
  <c r="H3663" i="6" s="1"/>
  <c r="I3663" i="6" s="1"/>
  <c r="J3663" i="6" s="1"/>
  <c r="H4023" i="6" a="1"/>
  <c r="H4023" i="6" s="1"/>
  <c r="I4023" i="6" s="1"/>
  <c r="J4023" i="6" s="1"/>
  <c r="H4311" i="6" a="1"/>
  <c r="H4311" i="6" s="1"/>
  <c r="I4311" i="6" s="1"/>
  <c r="J4311" i="6" s="1"/>
  <c r="H4647" i="6" a="1"/>
  <c r="H4647" i="6" s="1"/>
  <c r="I4647" i="6" s="1"/>
  <c r="J4647" i="6" s="1"/>
  <c r="H5079" i="6" a="1"/>
  <c r="H5079" i="6" s="1"/>
  <c r="I5079" i="6" s="1"/>
  <c r="J5079" i="6" s="1"/>
  <c r="H3951" i="6" a="1"/>
  <c r="H3951" i="6" s="1"/>
  <c r="I3951" i="6" s="1"/>
  <c r="J3951" i="6" s="1"/>
  <c r="H4335" i="6" a="1"/>
  <c r="H4335" i="6" s="1"/>
  <c r="I4335" i="6" s="1"/>
  <c r="J4335" i="6" s="1"/>
  <c r="H4815" i="6" a="1"/>
  <c r="H4815" i="6" s="1"/>
  <c r="I4815" i="6" s="1"/>
  <c r="J4815" i="6" s="1"/>
  <c r="H5103" i="6" a="1"/>
  <c r="H5103" i="6" s="1"/>
  <c r="I5103" i="6" s="1"/>
  <c r="J5103" i="6" s="1"/>
  <c r="H4263" i="6" a="1"/>
  <c r="H4263" i="6" s="1"/>
  <c r="I4263" i="6" s="1"/>
  <c r="J4263" i="6" s="1"/>
  <c r="H4671" i="6" a="1"/>
  <c r="H4671" i="6" s="1"/>
  <c r="I4671" i="6" s="1"/>
  <c r="J4671" i="6" s="1"/>
  <c r="H5031" i="6" a="1"/>
  <c r="H5031" i="6" s="1"/>
  <c r="I5031" i="6" s="1"/>
  <c r="J5031" i="6" s="1"/>
  <c r="H4455" i="6" a="1"/>
  <c r="H4455" i="6" s="1"/>
  <c r="I4455" i="6" s="1"/>
  <c r="J4455" i="6" s="1"/>
  <c r="H4887" i="6" a="1"/>
  <c r="H4887" i="6" s="1"/>
  <c r="I4887" i="6" s="1"/>
  <c r="J4887" i="6" s="1"/>
  <c r="H5967" i="6" a="1"/>
  <c r="H5967" i="6" s="1"/>
  <c r="I5967" i="6" s="1"/>
  <c r="J5967" i="6" s="1"/>
  <c r="H5847" i="6" a="1"/>
  <c r="H5847" i="6" s="1"/>
  <c r="I5487" i="6"/>
  <c r="J5487" i="6" s="1"/>
  <c r="I5727" i="6"/>
  <c r="J5727" i="6" s="1"/>
  <c r="H6327" i="6" a="1"/>
  <c r="H6327" i="6" s="1"/>
  <c r="I6471" i="6"/>
  <c r="J6471" i="6" s="1"/>
  <c r="I8199" i="6"/>
  <c r="J8199" i="6" s="1"/>
  <c r="I7047" i="6"/>
  <c r="J7047" i="6" s="1"/>
  <c r="I7239" i="6"/>
  <c r="J7239" i="6" s="1"/>
  <c r="H7647" i="6" a="1"/>
  <c r="H7647" i="6" s="1"/>
  <c r="I7863" i="6"/>
  <c r="J7863" i="6" s="1"/>
  <c r="H7599" i="6" a="1"/>
  <c r="H7599" i="6" s="1"/>
  <c r="I7599" i="6" s="1"/>
  <c r="J7599" i="6" s="1"/>
  <c r="I7503" i="6"/>
  <c r="J7503" i="6" s="1"/>
  <c r="I7671" i="6"/>
  <c r="J7671" i="6" s="1"/>
  <c r="I8223" i="6"/>
  <c r="J8223" i="6" s="1"/>
  <c r="I8175" i="6"/>
  <c r="J8175" i="6" s="1"/>
  <c r="I8055" i="6"/>
  <c r="J8055" i="6" s="1"/>
  <c r="I8367" i="6"/>
  <c r="J8367" i="6" s="1"/>
  <c r="E8001" i="6" a="1"/>
  <c r="E8001" i="6" s="1"/>
  <c r="F8001" i="6" s="1"/>
  <c r="E8121" i="6" a="1"/>
  <c r="E8121" i="6" s="1"/>
  <c r="F8121" i="6" s="1"/>
  <c r="E6945" i="6" a="1"/>
  <c r="E6945" i="6" s="1"/>
  <c r="F6945" i="6" s="1"/>
  <c r="E7833" i="6" a="1"/>
  <c r="E7833" i="6" s="1"/>
  <c r="F7833" i="6" s="1"/>
  <c r="E6537" i="6" a="1"/>
  <c r="E6537" i="6" s="1"/>
  <c r="F6537" i="6" s="1"/>
  <c r="E6393" i="6" a="1"/>
  <c r="E6393" i="6" s="1"/>
  <c r="F6393" i="6" s="1"/>
  <c r="E6009" i="6" a="1"/>
  <c r="E6009" i="6" s="1"/>
  <c r="F6009" i="6" s="1"/>
  <c r="E5937" i="6" a="1"/>
  <c r="E5937" i="6" s="1"/>
  <c r="F5937" i="6" s="1"/>
  <c r="E5265" i="6" a="1"/>
  <c r="E5265" i="6" s="1"/>
  <c r="F5265" i="6" s="1"/>
  <c r="E4977" i="6" a="1"/>
  <c r="E4977" i="6" s="1"/>
  <c r="F4977" i="6" s="1"/>
  <c r="E4593" i="6" a="1"/>
  <c r="E4593" i="6" s="1"/>
  <c r="F4593" i="6" s="1"/>
  <c r="E4257" i="6" a="1"/>
  <c r="E4257" i="6" s="1"/>
  <c r="F4257" i="6" s="1"/>
  <c r="E3249" i="6" a="1"/>
  <c r="E3249" i="6" s="1"/>
  <c r="F3249" i="6" s="1"/>
  <c r="E3153" i="6" a="1"/>
  <c r="E3153" i="6" s="1"/>
  <c r="F3153" i="6" s="1"/>
  <c r="E3177" i="6" a="1"/>
  <c r="E3177" i="6" s="1"/>
  <c r="F3177" i="6" s="1"/>
  <c r="E2049" i="6" a="1"/>
  <c r="E2049" i="6" s="1"/>
  <c r="F2049" i="6" s="1"/>
  <c r="E1521" i="6" a="1"/>
  <c r="E1521" i="6" s="1"/>
  <c r="F1521" i="6" s="1"/>
  <c r="E1809" i="6" a="1"/>
  <c r="E1809" i="6" s="1"/>
  <c r="F1809" i="6" s="1"/>
  <c r="E1449" i="6" a="1"/>
  <c r="E1449" i="6" s="1"/>
  <c r="F1449" i="6" s="1"/>
  <c r="E129" i="6" a="1"/>
  <c r="E129" i="6" s="1"/>
  <c r="F129" i="6" s="1"/>
  <c r="E993" i="6" a="1"/>
  <c r="E993" i="6" s="1"/>
  <c r="F993" i="6" s="1"/>
  <c r="E1185" i="6" a="1"/>
  <c r="E1185" i="6" s="1"/>
  <c r="F1185" i="6" s="1"/>
  <c r="I4523" i="6"/>
  <c r="J4523" i="6" s="1"/>
  <c r="I4524" i="6"/>
  <c r="J4524" i="6" s="1"/>
  <c r="I4547" i="6"/>
  <c r="J4547" i="6" s="1"/>
  <c r="I4548" i="6"/>
  <c r="J4548" i="6" s="1"/>
  <c r="I4619" i="6"/>
  <c r="J4619" i="6" s="1"/>
  <c r="I4620" i="6"/>
  <c r="J4620" i="6" s="1"/>
  <c r="I2723" i="6"/>
  <c r="J2723" i="6" s="1"/>
  <c r="I2724" i="6"/>
  <c r="J2724" i="6" s="1"/>
  <c r="I2771" i="6"/>
  <c r="J2771" i="6" s="1"/>
  <c r="I2772" i="6"/>
  <c r="J2772" i="6" s="1"/>
  <c r="I2267" i="6"/>
  <c r="J2267" i="6" s="1"/>
  <c r="I2268" i="6"/>
  <c r="J2268" i="6" s="1"/>
  <c r="I491" i="6"/>
  <c r="J491" i="6" s="1"/>
  <c r="I492" i="6"/>
  <c r="J492" i="6" s="1"/>
  <c r="I2484" i="6"/>
  <c r="J2484" i="6" s="1"/>
  <c r="I3708" i="6"/>
  <c r="J3708" i="6" s="1"/>
  <c r="I2796" i="6"/>
  <c r="J2796" i="6" s="1"/>
  <c r="I63" i="6"/>
  <c r="J63" i="6" s="1"/>
  <c r="C62" i="6"/>
  <c r="B64" i="6"/>
  <c r="G62" i="6"/>
  <c r="I13" i="5"/>
  <c r="O39" i="5"/>
  <c r="E9" i="6"/>
  <c r="F9" i="6" s="1"/>
  <c r="G41" i="5"/>
  <c r="E41" i="5"/>
  <c r="M41" i="5"/>
  <c r="N41" i="5" s="1"/>
  <c r="G16" i="5"/>
  <c r="M16" i="5"/>
  <c r="N16" i="5" s="1"/>
  <c r="E16" i="5"/>
  <c r="B42" i="5"/>
  <c r="D42" i="5" s="1"/>
  <c r="B40" i="6"/>
  <c r="H40" i="6" s="1" a="1"/>
  <c r="H40" i="6" s="1"/>
  <c r="I40" i="6" s="1"/>
  <c r="J40" i="6" s="1"/>
  <c r="B16" i="6"/>
  <c r="H16" i="6" s="1"/>
  <c r="H40" i="5"/>
  <c r="B18" i="5"/>
  <c r="C17" i="5" s="1"/>
  <c r="D17" i="5" s="1"/>
  <c r="G38" i="6"/>
  <c r="G14" i="6"/>
  <c r="C38" i="6"/>
  <c r="C14" i="6"/>
  <c r="H15" i="5"/>
  <c r="F40" i="5"/>
  <c r="O16" i="5"/>
  <c r="I13" i="6"/>
  <c r="J13" i="6" s="1"/>
  <c r="F15" i="5"/>
  <c r="I3375" i="6" l="1"/>
  <c r="J3375" i="6" s="1"/>
  <c r="I7455" i="6"/>
  <c r="J7455" i="6" s="1"/>
  <c r="I5847" i="6"/>
  <c r="J5847" i="6" s="1"/>
  <c r="I2224" i="6"/>
  <c r="J2224" i="6" s="1"/>
  <c r="I6351" i="6"/>
  <c r="J6351" i="6" s="1"/>
  <c r="I4576" i="6"/>
  <c r="J4576" i="6" s="1"/>
  <c r="I8103" i="6"/>
  <c r="J8103" i="6" s="1"/>
  <c r="I399" i="6"/>
  <c r="J399" i="6" s="1"/>
  <c r="I2680" i="6"/>
  <c r="J2680" i="6" s="1"/>
  <c r="I4720" i="6"/>
  <c r="J4720" i="6" s="1"/>
  <c r="I6807" i="6"/>
  <c r="J6807" i="6" s="1"/>
  <c r="I7071" i="6"/>
  <c r="J7071" i="6" s="1"/>
  <c r="I3159" i="6"/>
  <c r="J3159" i="6" s="1"/>
  <c r="I6232" i="6"/>
  <c r="J6232" i="6" s="1"/>
  <c r="I616" i="6"/>
  <c r="J616" i="6" s="1"/>
  <c r="I7647" i="6"/>
  <c r="J7647" i="6" s="1"/>
  <c r="I2752" i="6"/>
  <c r="J2752" i="6" s="1"/>
  <c r="I759" i="6"/>
  <c r="J759" i="6" s="1"/>
  <c r="I2776" i="6"/>
  <c r="J2776" i="6" s="1"/>
  <c r="I7263" i="6"/>
  <c r="J7263" i="6" s="1"/>
  <c r="I5943" i="6"/>
  <c r="J5943" i="6" s="1"/>
  <c r="I519" i="6"/>
  <c r="J519" i="6" s="1"/>
  <c r="I279" i="6"/>
  <c r="J279" i="6" s="1"/>
  <c r="I4504" i="6"/>
  <c r="J4504" i="6" s="1"/>
  <c r="I208" i="6"/>
  <c r="J208" i="6" s="1"/>
  <c r="I5824" i="6"/>
  <c r="J5824" i="6" s="1"/>
  <c r="I1671" i="6"/>
  <c r="J1671" i="6" s="1"/>
  <c r="I3208" i="6"/>
  <c r="J3208" i="6" s="1"/>
  <c r="I760" i="6"/>
  <c r="J760" i="6" s="1"/>
  <c r="I3112" i="6"/>
  <c r="J3112" i="6" s="1"/>
  <c r="F6417" i="6"/>
  <c r="I2919" i="6"/>
  <c r="J2919" i="6" s="1"/>
  <c r="I1527" i="6"/>
  <c r="J1527" i="6" s="1"/>
  <c r="F4638" i="6"/>
  <c r="I5872" i="6"/>
  <c r="J5872" i="6" s="1"/>
  <c r="F4617" i="6"/>
  <c r="I6783" i="6"/>
  <c r="J6783" i="6" s="1"/>
  <c r="I1815" i="6"/>
  <c r="J1815" i="6" s="1"/>
  <c r="I5800" i="6"/>
  <c r="J5800" i="6" s="1"/>
  <c r="I2583" i="6"/>
  <c r="J2583" i="6" s="1"/>
  <c r="I831" i="6"/>
  <c r="J831" i="6" s="1"/>
  <c r="F8025" i="6"/>
  <c r="F4639" i="6"/>
  <c r="I4528" i="6"/>
  <c r="J4528" i="6" s="1"/>
  <c r="I2439" i="6"/>
  <c r="J2439" i="6" s="1"/>
  <c r="I8271" i="6"/>
  <c r="J8271" i="6" s="1"/>
  <c r="F2334" i="6"/>
  <c r="F3270" i="6"/>
  <c r="I2343" i="6"/>
  <c r="J2343" i="6" s="1"/>
  <c r="F5022" i="6"/>
  <c r="I423" i="6"/>
  <c r="J423" i="6" s="1"/>
  <c r="I8343" i="6"/>
  <c r="J8343" i="6" s="1"/>
  <c r="I4768" i="6"/>
  <c r="J4768" i="6" s="1"/>
  <c r="I135" i="6"/>
  <c r="J135" i="6" s="1"/>
  <c r="I5247" i="6"/>
  <c r="J5247" i="6" s="1"/>
  <c r="F3990" i="6"/>
  <c r="E461" i="6" a="1"/>
  <c r="E461" i="6" s="1"/>
  <c r="F462" i="6" s="1"/>
  <c r="F4494" i="6"/>
  <c r="F1709" i="6"/>
  <c r="F5335" i="6"/>
  <c r="F5334" i="6"/>
  <c r="I5415" i="6"/>
  <c r="J5415" i="6" s="1"/>
  <c r="I5607" i="6"/>
  <c r="J5607" i="6" s="1"/>
  <c r="I2943" i="6"/>
  <c r="J2943" i="6" s="1"/>
  <c r="I5632" i="6"/>
  <c r="J5632" i="6" s="1"/>
  <c r="I8272" i="6"/>
  <c r="J8272" i="6" s="1"/>
  <c r="F7662" i="6"/>
  <c r="F7471" i="6"/>
  <c r="F510" i="6"/>
  <c r="F7159" i="6"/>
  <c r="I6327" i="6"/>
  <c r="J6327" i="6" s="1"/>
  <c r="I6735" i="6"/>
  <c r="J6735" i="6" s="1"/>
  <c r="I6015" i="6"/>
  <c r="J6015" i="6" s="1"/>
  <c r="I2607" i="6"/>
  <c r="J2607" i="6" s="1"/>
  <c r="I1431" i="6"/>
  <c r="J1431" i="6" s="1"/>
  <c r="I6591" i="6"/>
  <c r="J6591" i="6" s="1"/>
  <c r="I1095" i="6"/>
  <c r="J1095" i="6" s="1"/>
  <c r="I6520" i="6"/>
  <c r="J6520" i="6" s="1"/>
  <c r="I4912" i="6"/>
  <c r="J4912" i="6" s="1"/>
  <c r="I5920" i="6"/>
  <c r="J5920" i="6" s="1"/>
  <c r="I7479" i="6"/>
  <c r="J7479" i="6" s="1"/>
  <c r="I351" i="6"/>
  <c r="J351" i="6" s="1"/>
  <c r="I6183" i="6"/>
  <c r="J6183" i="6" s="1"/>
  <c r="I5775" i="6"/>
  <c r="J5775" i="6" s="1"/>
  <c r="I3135" i="6"/>
  <c r="J3135" i="6" s="1"/>
  <c r="I6135" i="6"/>
  <c r="J6135" i="6" s="1"/>
  <c r="D3322" i="6"/>
  <c r="D3202" i="6"/>
  <c r="I2584" i="6"/>
  <c r="J2584" i="6" s="1"/>
  <c r="I4744" i="6"/>
  <c r="J4744" i="6" s="1"/>
  <c r="I183" i="6"/>
  <c r="J183" i="6" s="1"/>
  <c r="I5511" i="6"/>
  <c r="J5511" i="6" s="1"/>
  <c r="I6231" i="6"/>
  <c r="J6231" i="6" s="1"/>
  <c r="I2463" i="6"/>
  <c r="J2463" i="6" s="1"/>
  <c r="I3064" i="6"/>
  <c r="J3064" i="6" s="1"/>
  <c r="I6208" i="6"/>
  <c r="J6208" i="6" s="1"/>
  <c r="I8416" i="6"/>
  <c r="J8416" i="6" s="1"/>
  <c r="I472" i="6"/>
  <c r="J472" i="6" s="1"/>
  <c r="I1575" i="6"/>
  <c r="J1575" i="6" s="1"/>
  <c r="I6879" i="6"/>
  <c r="J6879" i="6" s="1"/>
  <c r="I5871" i="6"/>
  <c r="J5871" i="6" s="1"/>
  <c r="F6681" i="6"/>
  <c r="I8319" i="6"/>
  <c r="J8319" i="6" s="1"/>
  <c r="I2367" i="6"/>
  <c r="J2367" i="6" s="1"/>
  <c r="I7527" i="6"/>
  <c r="J7527" i="6" s="1"/>
  <c r="I3087" i="6"/>
  <c r="J3087" i="6" s="1"/>
  <c r="I5823" i="6"/>
  <c r="J5823" i="6" s="1"/>
  <c r="I159" i="6"/>
  <c r="J159" i="6" s="1"/>
  <c r="I6615" i="6"/>
  <c r="J6615" i="6" s="1"/>
  <c r="I2847" i="6"/>
  <c r="J2847" i="6" s="1"/>
  <c r="I3279" i="6"/>
  <c r="J3279" i="6" s="1"/>
  <c r="I855" i="6"/>
  <c r="J855" i="6" s="1"/>
  <c r="I2559" i="6"/>
  <c r="J2559" i="6" s="1"/>
  <c r="I8007" i="6"/>
  <c r="J8007" i="6" s="1"/>
  <c r="I6279" i="6"/>
  <c r="J6279" i="6" s="1"/>
  <c r="I6663" i="6"/>
  <c r="J6663" i="6" s="1"/>
  <c r="I7407" i="6"/>
  <c r="J7407" i="6" s="1"/>
  <c r="I6280" i="6"/>
  <c r="J6280" i="6" s="1"/>
  <c r="I6375" i="6"/>
  <c r="J6375" i="6" s="1"/>
  <c r="I3231" i="6"/>
  <c r="J3231" i="6" s="1"/>
  <c r="I784" i="6"/>
  <c r="J784" i="6" s="1"/>
  <c r="I2632" i="6"/>
  <c r="J2632" i="6" s="1"/>
  <c r="I5343" i="6"/>
  <c r="J5343" i="6" s="1"/>
  <c r="I2415" i="6"/>
  <c r="J2415" i="6" s="1"/>
  <c r="F5960" i="6"/>
  <c r="I1743" i="6"/>
  <c r="J1743" i="6" s="1"/>
  <c r="I6999" i="6"/>
  <c r="J6999" i="6" s="1"/>
  <c r="I5895" i="6"/>
  <c r="J5895" i="6" s="1"/>
  <c r="F3225" i="6"/>
  <c r="I7623" i="6"/>
  <c r="J7623" i="6" s="1"/>
  <c r="I3351" i="6"/>
  <c r="J3351" i="6" s="1"/>
  <c r="I1791" i="6"/>
  <c r="J1791" i="6" s="1"/>
  <c r="I8127" i="6"/>
  <c r="J8127" i="6" s="1"/>
  <c r="I7383" i="6"/>
  <c r="J7383" i="6" s="1"/>
  <c r="I5367" i="6"/>
  <c r="J5367" i="6" s="1"/>
  <c r="G8343" i="6"/>
  <c r="G8199" i="6"/>
  <c r="G8103" i="6"/>
  <c r="G8007" i="6"/>
  <c r="G8223" i="6"/>
  <c r="G8127" i="6"/>
  <c r="G8031" i="6"/>
  <c r="G8391" i="6"/>
  <c r="G8319" i="6"/>
  <c r="G8271" i="6"/>
  <c r="G8175" i="6"/>
  <c r="G8079" i="6"/>
  <c r="G7983" i="6"/>
  <c r="G8415" i="6"/>
  <c r="G8367" i="6"/>
  <c r="G8055" i="6"/>
  <c r="G7935" i="6"/>
  <c r="G7839" i="6"/>
  <c r="G7743" i="6"/>
  <c r="G7599" i="6"/>
  <c r="G7479" i="6"/>
  <c r="G8151" i="6"/>
  <c r="G7695" i="6"/>
  <c r="G7527" i="6"/>
  <c r="G7959" i="6"/>
  <c r="G7887" i="6"/>
  <c r="G7719" i="6"/>
  <c r="G7671" i="6"/>
  <c r="G7623" i="6"/>
  <c r="G7407" i="6"/>
  <c r="G8247" i="6"/>
  <c r="G7863" i="6"/>
  <c r="G7647" i="6"/>
  <c r="G6879" i="6"/>
  <c r="G8295" i="6"/>
  <c r="G7911" i="6"/>
  <c r="G7767" i="6"/>
  <c r="G7503" i="6"/>
  <c r="G7431" i="6"/>
  <c r="G7359" i="6"/>
  <c r="G7311" i="6"/>
  <c r="G7263" i="6"/>
  <c r="G7215" i="6"/>
  <c r="G7167" i="6"/>
  <c r="G7119" i="6"/>
  <c r="G7071" i="6"/>
  <c r="G7023" i="6"/>
  <c r="G6975" i="6"/>
  <c r="G6951" i="6"/>
  <c r="G6855" i="6"/>
  <c r="G7815" i="6"/>
  <c r="G7551" i="6"/>
  <c r="G7383" i="6"/>
  <c r="G7335" i="6"/>
  <c r="G7287" i="6"/>
  <c r="G7239" i="6"/>
  <c r="G7191" i="6"/>
  <c r="G7143" i="6"/>
  <c r="G7095" i="6"/>
  <c r="G7047" i="6"/>
  <c r="G6999" i="6"/>
  <c r="G6903" i="6"/>
  <c r="G6807" i="6"/>
  <c r="G6927" i="6"/>
  <c r="G6783" i="6"/>
  <c r="G6687" i="6"/>
  <c r="G6591" i="6"/>
  <c r="G6543" i="6"/>
  <c r="G7575" i="6"/>
  <c r="G6831" i="6"/>
  <c r="G6759" i="6"/>
  <c r="G6663" i="6"/>
  <c r="G6567" i="6"/>
  <c r="G6519" i="6"/>
  <c r="G6447" i="6"/>
  <c r="G7791" i="6"/>
  <c r="G7455" i="6"/>
  <c r="G6711" i="6"/>
  <c r="G6615" i="6"/>
  <c r="G6495" i="6"/>
  <c r="G6471" i="6"/>
  <c r="G6399" i="6"/>
  <c r="G6735" i="6"/>
  <c r="G6423" i="6"/>
  <c r="G6375" i="6"/>
  <c r="G6639" i="6"/>
  <c r="G6351" i="6"/>
  <c r="G6327" i="6"/>
  <c r="G6303" i="6"/>
  <c r="G6207" i="6"/>
  <c r="G6279" i="6"/>
  <c r="G6159" i="6"/>
  <c r="G6135" i="6"/>
  <c r="G6087" i="6"/>
  <c r="G6015" i="6"/>
  <c r="G6039" i="6"/>
  <c r="G5991" i="6"/>
  <c r="G6255" i="6"/>
  <c r="G6231" i="6"/>
  <c r="G6183" i="6"/>
  <c r="G6111" i="6"/>
  <c r="G6063" i="6"/>
  <c r="G5967" i="6"/>
  <c r="G5871" i="6"/>
  <c r="G5823" i="6"/>
  <c r="G5751" i="6"/>
  <c r="G5391" i="6"/>
  <c r="G5943" i="6"/>
  <c r="G5847" i="6"/>
  <c r="G5727" i="6"/>
  <c r="G5631" i="6"/>
  <c r="G5583" i="6"/>
  <c r="G5535" i="6"/>
  <c r="G5487" i="6"/>
  <c r="G5343" i="6"/>
  <c r="G5295" i="6"/>
  <c r="G5919" i="6"/>
  <c r="G5799" i="6"/>
  <c r="G5703" i="6"/>
  <c r="G5607" i="6"/>
  <c r="G5439" i="6"/>
  <c r="G5415" i="6"/>
  <c r="G5895" i="6"/>
  <c r="G5775" i="6"/>
  <c r="G5679" i="6"/>
  <c r="G5655" i="6"/>
  <c r="G5559" i="6"/>
  <c r="G5511" i="6"/>
  <c r="G5463" i="6"/>
  <c r="G5367" i="6"/>
  <c r="G5319" i="6"/>
  <c r="G5271" i="6"/>
  <c r="G5175" i="6"/>
  <c r="G5127" i="6"/>
  <c r="G5103" i="6"/>
  <c r="G5007" i="6"/>
  <c r="G4911" i="6"/>
  <c r="G4863" i="6"/>
  <c r="G4815" i="6"/>
  <c r="G4743" i="6"/>
  <c r="G4695" i="6"/>
  <c r="G4647" i="6"/>
  <c r="G4599" i="6"/>
  <c r="G4479" i="6"/>
  <c r="G4383" i="6"/>
  <c r="G4311" i="6"/>
  <c r="G5199" i="6"/>
  <c r="G5079" i="6"/>
  <c r="G4983" i="6"/>
  <c r="G4551" i="6"/>
  <c r="G4503" i="6"/>
  <c r="G4455" i="6"/>
  <c r="G4431" i="6"/>
  <c r="G4287" i="6"/>
  <c r="G4191" i="6"/>
  <c r="G5247" i="6"/>
  <c r="G5223" i="6"/>
  <c r="G5055" i="6"/>
  <c r="G4959" i="6"/>
  <c r="G4887" i="6"/>
  <c r="G4839" i="6"/>
  <c r="G4767" i="6"/>
  <c r="G4719" i="6"/>
  <c r="G4671" i="6"/>
  <c r="G4623" i="6"/>
  <c r="G4575" i="6"/>
  <c r="G4359" i="6"/>
  <c r="G4263" i="6"/>
  <c r="G4167" i="6"/>
  <c r="G4095" i="6"/>
  <c r="G3999" i="6"/>
  <c r="G3903" i="6"/>
  <c r="G5151" i="6"/>
  <c r="G5031" i="6"/>
  <c r="G4935" i="6"/>
  <c r="G4791" i="6"/>
  <c r="G4527" i="6"/>
  <c r="G4407" i="6"/>
  <c r="G4335" i="6"/>
  <c r="G4239" i="6"/>
  <c r="G4143" i="6"/>
  <c r="G3975" i="6"/>
  <c r="G3879" i="6"/>
  <c r="G3951" i="6"/>
  <c r="G3807" i="6"/>
  <c r="G3711" i="6"/>
  <c r="G3615" i="6"/>
  <c r="G3519" i="6"/>
  <c r="G3471" i="6"/>
  <c r="G3303" i="6"/>
  <c r="G3159" i="6"/>
  <c r="G3111" i="6"/>
  <c r="G3063" i="6"/>
  <c r="G2967" i="6"/>
  <c r="G2943" i="6"/>
  <c r="G2799" i="6"/>
  <c r="G2751" i="6"/>
  <c r="G2679" i="6"/>
  <c r="G4215" i="6"/>
  <c r="G3927" i="6"/>
  <c r="G3783" i="6"/>
  <c r="G3687" i="6"/>
  <c r="G3591" i="6"/>
  <c r="G3495" i="6"/>
  <c r="G3255" i="6"/>
  <c r="G3231" i="6"/>
  <c r="G3207" i="6"/>
  <c r="G3183" i="6"/>
  <c r="G2775" i="6"/>
  <c r="G2703" i="6"/>
  <c r="G2631" i="6"/>
  <c r="G2583" i="6"/>
  <c r="G4119" i="6"/>
  <c r="G4071" i="6"/>
  <c r="G4047" i="6"/>
  <c r="G3855" i="6"/>
  <c r="G3759" i="6"/>
  <c r="G3663" i="6"/>
  <c r="G3567" i="6"/>
  <c r="G3447" i="6"/>
  <c r="G3279" i="6"/>
  <c r="G3135" i="6"/>
  <c r="G3087" i="6"/>
  <c r="G3039" i="6"/>
  <c r="G3015" i="6"/>
  <c r="G2871" i="6"/>
  <c r="G2847" i="6"/>
  <c r="G4023" i="6"/>
  <c r="G3831" i="6"/>
  <c r="G3735" i="6"/>
  <c r="G3639" i="6"/>
  <c r="G3543" i="6"/>
  <c r="G3423" i="6"/>
  <c r="G3399" i="6"/>
  <c r="G3375" i="6"/>
  <c r="G3351" i="6"/>
  <c r="G3327" i="6"/>
  <c r="G2823" i="6"/>
  <c r="G2559" i="6"/>
  <c r="G2439" i="6"/>
  <c r="G2391" i="6"/>
  <c r="G2319" i="6"/>
  <c r="G2295" i="6"/>
  <c r="G2271" i="6"/>
  <c r="G2247" i="6"/>
  <c r="G2223" i="6"/>
  <c r="G2199" i="6"/>
  <c r="G2055" i="6"/>
  <c r="G1959" i="6"/>
  <c r="G1743" i="6"/>
  <c r="G1671" i="6"/>
  <c r="G1623" i="6"/>
  <c r="G1527" i="6"/>
  <c r="G1455" i="6"/>
  <c r="G1431" i="6"/>
  <c r="G2991" i="6"/>
  <c r="G2607" i="6"/>
  <c r="G2463" i="6"/>
  <c r="G2415" i="6"/>
  <c r="G2343" i="6"/>
  <c r="G2151" i="6"/>
  <c r="G2031" i="6"/>
  <c r="G1935" i="6"/>
  <c r="G1863" i="6"/>
  <c r="G1815" i="6"/>
  <c r="G1719" i="6"/>
  <c r="G1647" i="6"/>
  <c r="G1575" i="6"/>
  <c r="G1479" i="6"/>
  <c r="G1407" i="6"/>
  <c r="G2919" i="6"/>
  <c r="G2727" i="6"/>
  <c r="G2655" i="6"/>
  <c r="G2487" i="6"/>
  <c r="G2127" i="6"/>
  <c r="G2103" i="6"/>
  <c r="G2007" i="6"/>
  <c r="G1911" i="6"/>
  <c r="G1791" i="6"/>
  <c r="G1695" i="6"/>
  <c r="G2895" i="6"/>
  <c r="G2535" i="6"/>
  <c r="G2511" i="6"/>
  <c r="G2367" i="6"/>
  <c r="G2175" i="6"/>
  <c r="G2079" i="6"/>
  <c r="G1983" i="6"/>
  <c r="G1887" i="6"/>
  <c r="G1839" i="6"/>
  <c r="G1767" i="6"/>
  <c r="G1599" i="6"/>
  <c r="G1551" i="6"/>
  <c r="G1503" i="6"/>
  <c r="G1311" i="6"/>
  <c r="G1239" i="6"/>
  <c r="G1143" i="6"/>
  <c r="G1119" i="6"/>
  <c r="G903" i="6"/>
  <c r="G711" i="6"/>
  <c r="G663" i="6"/>
  <c r="G543" i="6"/>
  <c r="G495" i="6"/>
  <c r="G375" i="6"/>
  <c r="G111" i="6"/>
  <c r="G231" i="6"/>
  <c r="G207" i="6"/>
  <c r="G183" i="6"/>
  <c r="G87" i="6"/>
  <c r="G1287" i="6"/>
  <c r="G1215" i="6"/>
  <c r="G855" i="6"/>
  <c r="G807" i="6"/>
  <c r="G783" i="6"/>
  <c r="G735" i="6"/>
  <c r="G687" i="6"/>
  <c r="G567" i="6"/>
  <c r="G447" i="6"/>
  <c r="G327" i="6"/>
  <c r="G135" i="6"/>
  <c r="G1335" i="6"/>
  <c r="G1191" i="6"/>
  <c r="G1071" i="6"/>
  <c r="G1047" i="6"/>
  <c r="G1023" i="6"/>
  <c r="G999" i="6"/>
  <c r="G879" i="6"/>
  <c r="G831" i="6"/>
  <c r="G639" i="6"/>
  <c r="G615" i="6"/>
  <c r="G519" i="6"/>
  <c r="G471" i="6"/>
  <c r="G399" i="6"/>
  <c r="G303" i="6"/>
  <c r="G279" i="6"/>
  <c r="G255" i="6"/>
  <c r="G591" i="6"/>
  <c r="G159" i="6"/>
  <c r="G1383" i="6"/>
  <c r="G1359" i="6"/>
  <c r="G1263" i="6"/>
  <c r="G1167" i="6"/>
  <c r="G1095" i="6"/>
  <c r="G975" i="6"/>
  <c r="G951" i="6"/>
  <c r="G927" i="6"/>
  <c r="G759" i="6"/>
  <c r="G423" i="6"/>
  <c r="G351" i="6"/>
  <c r="I8079" i="6"/>
  <c r="J8079" i="6" s="1"/>
  <c r="I7191" i="6"/>
  <c r="J7191" i="6" s="1"/>
  <c r="H1144" i="6" a="1"/>
  <c r="H1144" i="6" s="1"/>
  <c r="I1144" i="6" s="1"/>
  <c r="J1144" i="6" s="1"/>
  <c r="H424" i="6" a="1"/>
  <c r="H424" i="6" s="1"/>
  <c r="I424" i="6" s="1"/>
  <c r="J424" i="6" s="1"/>
  <c r="H952" i="6" a="1"/>
  <c r="H952" i="6" s="1"/>
  <c r="I952" i="6" s="1"/>
  <c r="J952" i="6" s="1"/>
  <c r="H1264" i="6" a="1"/>
  <c r="H1264" i="6" s="1"/>
  <c r="I1264" i="6" s="1"/>
  <c r="J1264" i="6" s="1"/>
  <c r="H112" i="6" a="1"/>
  <c r="H112" i="6" s="1"/>
  <c r="I112" i="6" s="1"/>
  <c r="J112" i="6" s="1"/>
  <c r="H880" i="6" a="1"/>
  <c r="H880" i="6" s="1"/>
  <c r="I880" i="6" s="1"/>
  <c r="J880" i="6" s="1"/>
  <c r="H1072" i="6" a="1"/>
  <c r="H1072" i="6" s="1"/>
  <c r="I1072" i="6" s="1"/>
  <c r="J1072" i="6" s="1"/>
  <c r="H256" i="6" a="1"/>
  <c r="H256" i="6" s="1"/>
  <c r="I256" i="6" s="1"/>
  <c r="J256" i="6" s="1"/>
  <c r="H328" i="6" a="1"/>
  <c r="H328" i="6" s="1"/>
  <c r="I832" i="6"/>
  <c r="J832" i="6" s="1"/>
  <c r="H1960" i="6" a="1"/>
  <c r="H1960" i="6" s="1"/>
  <c r="I1960" i="6" s="1"/>
  <c r="J1960" i="6" s="1"/>
  <c r="H1984" i="6" a="1"/>
  <c r="H1984" i="6" s="1"/>
  <c r="I1984" i="6" s="1"/>
  <c r="J1984" i="6" s="1"/>
  <c r="H2368" i="6" a="1"/>
  <c r="H2368" i="6" s="1"/>
  <c r="I2368" i="6" s="1"/>
  <c r="J2368" i="6" s="1"/>
  <c r="I1768" i="6"/>
  <c r="J1768" i="6" s="1"/>
  <c r="H2128" i="6" a="1"/>
  <c r="H2128" i="6" s="1"/>
  <c r="I2128" i="6" s="1"/>
  <c r="J2128" i="6" s="1"/>
  <c r="H2944" i="6" a="1"/>
  <c r="H2944" i="6" s="1"/>
  <c r="I2944" i="6" s="1"/>
  <c r="J2944" i="6" s="1"/>
  <c r="H1576" i="6" a="1"/>
  <c r="H1576" i="6" s="1"/>
  <c r="I1576" i="6" s="1"/>
  <c r="J1576" i="6" s="1"/>
  <c r="H1864" i="6" a="1"/>
  <c r="H1864" i="6" s="1"/>
  <c r="I1864" i="6" s="1"/>
  <c r="J1864" i="6" s="1"/>
  <c r="H2416" i="6" a="1"/>
  <c r="H2416" i="6" s="1"/>
  <c r="I2416" i="6" s="1"/>
  <c r="J2416" i="6" s="1"/>
  <c r="H3712" i="6" a="1"/>
  <c r="H3712" i="6" s="1"/>
  <c r="I3712" i="6" s="1"/>
  <c r="J3712" i="6" s="1"/>
  <c r="H2920" i="6" a="1"/>
  <c r="H2920" i="6" s="1"/>
  <c r="I2920" i="6" s="1"/>
  <c r="J2920" i="6" s="1"/>
  <c r="H3400" i="6" a="1"/>
  <c r="H3400" i="6" s="1"/>
  <c r="I3400" i="6" s="1"/>
  <c r="J3400" i="6" s="1"/>
  <c r="H3736" i="6" a="1"/>
  <c r="H3736" i="6" s="1"/>
  <c r="I3736" i="6" s="1"/>
  <c r="J3736" i="6" s="1"/>
  <c r="H3040" i="6" a="1"/>
  <c r="H3040" i="6" s="1"/>
  <c r="I3040" i="6" s="1"/>
  <c r="J3040" i="6" s="1"/>
  <c r="H3760" i="6" a="1"/>
  <c r="H3760" i="6" s="1"/>
  <c r="I3760" i="6" s="1"/>
  <c r="J3760" i="6" s="1"/>
  <c r="H3232" i="6" a="1"/>
  <c r="H3232" i="6" s="1"/>
  <c r="I3232" i="6" s="1"/>
  <c r="J3232" i="6" s="1"/>
  <c r="H3688" i="6" a="1"/>
  <c r="H3688" i="6" s="1"/>
  <c r="I3688" i="6" s="1"/>
  <c r="J3688" i="6" s="1"/>
  <c r="H3952" i="6" a="1"/>
  <c r="H3952" i="6" s="1"/>
  <c r="I3952" i="6" s="1"/>
  <c r="J3952" i="6" s="1"/>
  <c r="H4216" i="6" a="1"/>
  <c r="H4216" i="6" s="1"/>
  <c r="I4216" i="6" s="1"/>
  <c r="J4216" i="6" s="1"/>
  <c r="H4480" i="6" a="1"/>
  <c r="H4480" i="6" s="1"/>
  <c r="I4480" i="6" s="1"/>
  <c r="J4480" i="6" s="1"/>
  <c r="H5104" i="6" a="1"/>
  <c r="H5104" i="6" s="1"/>
  <c r="I5104" i="6" s="1"/>
  <c r="J5104" i="6" s="1"/>
  <c r="H3976" i="6" a="1"/>
  <c r="H3976" i="6" s="1"/>
  <c r="I3976" i="6" s="1"/>
  <c r="J3976" i="6" s="1"/>
  <c r="I4600" i="6"/>
  <c r="J4600" i="6" s="1"/>
  <c r="I4816" i="6"/>
  <c r="J4816" i="6" s="1"/>
  <c r="H5032" i="6" a="1"/>
  <c r="H5032" i="6" s="1"/>
  <c r="I5032" i="6" s="1"/>
  <c r="J5032" i="6" s="1"/>
  <c r="H4264" i="6" a="1"/>
  <c r="H4264" i="6" s="1"/>
  <c r="I4264" i="6" s="1"/>
  <c r="J4264" i="6" s="1"/>
  <c r="I4792" i="6"/>
  <c r="J4792" i="6" s="1"/>
  <c r="H4288" i="6" a="1"/>
  <c r="H4288" i="6" s="1"/>
  <c r="I4288" i="6" s="1"/>
  <c r="J4288" i="6" s="1"/>
  <c r="I4672" i="6"/>
  <c r="J4672" i="6" s="1"/>
  <c r="I4888" i="6"/>
  <c r="J4888" i="6" s="1"/>
  <c r="I5848" i="6"/>
  <c r="J5848" i="6" s="1"/>
  <c r="I5896" i="6"/>
  <c r="J5896" i="6" s="1"/>
  <c r="H6112" i="6" a="1"/>
  <c r="H6112" i="6" s="1"/>
  <c r="I6112" i="6" s="1"/>
  <c r="J6112" i="6" s="1"/>
  <c r="I6304" i="6"/>
  <c r="J6304" i="6" s="1"/>
  <c r="I6544" i="6"/>
  <c r="J6544" i="6" s="1"/>
  <c r="H6424" i="6" a="1"/>
  <c r="H6424" i="6" s="1"/>
  <c r="I6424" i="6" s="1"/>
  <c r="J6424" i="6" s="1"/>
  <c r="I8296" i="6"/>
  <c r="J8296" i="6" s="1"/>
  <c r="I7335" i="6"/>
  <c r="J7335" i="6" s="1"/>
  <c r="I7167" i="6"/>
  <c r="J7167" i="6" s="1"/>
  <c r="I1647" i="6"/>
  <c r="J1647" i="6" s="1"/>
  <c r="I783" i="6"/>
  <c r="J783" i="6" s="1"/>
  <c r="I8151" i="6"/>
  <c r="J8151" i="6" s="1"/>
  <c r="I7311" i="6"/>
  <c r="J7311" i="6" s="1"/>
  <c r="I6039" i="6"/>
  <c r="J6039" i="6" s="1"/>
  <c r="I6087" i="6"/>
  <c r="J6087" i="6" s="1"/>
  <c r="I5799" i="6"/>
  <c r="J5799" i="6" s="1"/>
  <c r="I1623" i="6"/>
  <c r="J1623" i="6" s="1"/>
  <c r="I2871" i="6"/>
  <c r="J2871" i="6" s="1"/>
  <c r="I735" i="6"/>
  <c r="J735" i="6" s="1"/>
  <c r="I615" i="6"/>
  <c r="J615" i="6" s="1"/>
  <c r="H376" i="6" a="1"/>
  <c r="H376" i="6" s="1"/>
  <c r="I376" i="6" s="1"/>
  <c r="J376" i="6" s="1"/>
  <c r="I808" i="6"/>
  <c r="J808" i="6" s="1"/>
  <c r="H1240" i="6" a="1"/>
  <c r="H1240" i="6" s="1"/>
  <c r="I1240" i="6" s="1"/>
  <c r="J1240" i="6" s="1"/>
  <c r="I496" i="6"/>
  <c r="J496" i="6" s="1"/>
  <c r="H976" i="6" a="1"/>
  <c r="H976" i="6" s="1"/>
  <c r="I976" i="6" s="1"/>
  <c r="J976" i="6" s="1"/>
  <c r="H1360" i="6" a="1"/>
  <c r="H1360" i="6" s="1"/>
  <c r="I1360" i="6" s="1"/>
  <c r="J1360" i="6" s="1"/>
  <c r="H1000" i="6" a="1"/>
  <c r="H1000" i="6" s="1"/>
  <c r="I1000" i="6" s="1"/>
  <c r="J1000" i="6" s="1"/>
  <c r="H1192" i="6" a="1"/>
  <c r="H1192" i="6" s="1"/>
  <c r="I1192" i="6" s="1"/>
  <c r="J1192" i="6" s="1"/>
  <c r="H280" i="6" a="1"/>
  <c r="H280" i="6" s="1"/>
  <c r="I280" i="6" s="1"/>
  <c r="J280" i="6" s="1"/>
  <c r="I400" i="6"/>
  <c r="J400" i="6" s="1"/>
  <c r="H856" i="6" a="1"/>
  <c r="H856" i="6" s="1"/>
  <c r="I856" i="6" s="1"/>
  <c r="J856" i="6" s="1"/>
  <c r="H1624" i="6" a="1"/>
  <c r="H1624" i="6" s="1"/>
  <c r="I1624" i="6" s="1"/>
  <c r="J1624" i="6" s="1"/>
  <c r="H2056" i="6" a="1"/>
  <c r="H2056" i="6" s="1"/>
  <c r="I2056" i="6" s="1"/>
  <c r="J2056" i="6" s="1"/>
  <c r="H1504" i="6" a="1"/>
  <c r="H1504" i="6" s="1"/>
  <c r="I1504" i="6" s="1"/>
  <c r="J1504" i="6" s="1"/>
  <c r="I1744" i="6"/>
  <c r="J1744" i="6" s="1"/>
  <c r="H2080" i="6" a="1"/>
  <c r="H2080" i="6" s="1"/>
  <c r="I2080" i="6" s="1"/>
  <c r="J2080" i="6" s="1"/>
  <c r="I2272" i="6"/>
  <c r="J2272" i="6" s="1"/>
  <c r="I2392" i="6"/>
  <c r="J2392" i="6" s="1"/>
  <c r="H2800" i="6" a="1"/>
  <c r="H2800" i="6" s="1"/>
  <c r="I2800" i="6" s="1"/>
  <c r="J2800" i="6" s="1"/>
  <c r="H1912" i="6" a="1"/>
  <c r="H1912" i="6" s="1"/>
  <c r="I1912" i="6" s="1"/>
  <c r="J1912" i="6" s="1"/>
  <c r="I2176" i="6"/>
  <c r="J2176" i="6" s="1"/>
  <c r="H2968" i="6" a="1"/>
  <c r="H2968" i="6" s="1"/>
  <c r="I2968" i="6" s="1"/>
  <c r="J2968" i="6" s="1"/>
  <c r="H1648" i="6" a="1"/>
  <c r="H1648" i="6" s="1"/>
  <c r="I1648" i="6" s="1"/>
  <c r="J1648" i="6" s="1"/>
  <c r="H1936" i="6" a="1"/>
  <c r="H1936" i="6" s="1"/>
  <c r="I1936" i="6" s="1"/>
  <c r="J1936" i="6" s="1"/>
  <c r="H2464" i="6" a="1"/>
  <c r="H2464" i="6" s="1"/>
  <c r="I2464" i="6" s="1"/>
  <c r="J2464" i="6" s="1"/>
  <c r="H3472" i="6" a="1"/>
  <c r="H3472" i="6" s="1"/>
  <c r="I3472" i="6" s="1"/>
  <c r="J3472" i="6" s="1"/>
  <c r="H3808" i="6" a="1"/>
  <c r="H3808" i="6" s="1"/>
  <c r="I3808" i="6" s="1"/>
  <c r="J3808" i="6" s="1"/>
  <c r="H2992" i="6" a="1"/>
  <c r="H2992" i="6" s="1"/>
  <c r="I2992" i="6" s="1"/>
  <c r="J2992" i="6" s="1"/>
  <c r="H3328" i="6" a="1"/>
  <c r="H3328" i="6" s="1"/>
  <c r="I3328" i="6" s="1"/>
  <c r="J3328" i="6" s="1"/>
  <c r="H3424" i="6" a="1"/>
  <c r="H3424" i="6" s="1"/>
  <c r="I3424" i="6" s="1"/>
  <c r="J3424" i="6" s="1"/>
  <c r="H3832" i="6" a="1"/>
  <c r="H3832" i="6" s="1"/>
  <c r="I3832" i="6" s="1"/>
  <c r="J3832" i="6" s="1"/>
  <c r="I2728" i="6"/>
  <c r="J2728" i="6" s="1"/>
  <c r="H3448" i="6" a="1"/>
  <c r="H3448" i="6" s="1"/>
  <c r="I3448" i="6" s="1"/>
  <c r="J3448" i="6" s="1"/>
  <c r="H3904" i="6" a="1"/>
  <c r="H3904" i="6" s="1"/>
  <c r="I3904" i="6" s="1"/>
  <c r="J3904" i="6" s="1"/>
  <c r="I3088" i="6"/>
  <c r="J3088" i="6" s="1"/>
  <c r="H3784" i="6" a="1"/>
  <c r="H3784" i="6" s="1"/>
  <c r="I3784" i="6" s="1"/>
  <c r="J3784" i="6" s="1"/>
  <c r="H4048" i="6" a="1"/>
  <c r="H4048" i="6" s="1"/>
  <c r="I4048" i="6" s="1"/>
  <c r="J4048" i="6" s="1"/>
  <c r="H4312" i="6" a="1"/>
  <c r="H4312" i="6" s="1"/>
  <c r="I4312" i="6" s="1"/>
  <c r="J4312" i="6" s="1"/>
  <c r="H5128" i="6" a="1"/>
  <c r="H5128" i="6" s="1"/>
  <c r="I5128" i="6" s="1"/>
  <c r="J5128" i="6" s="1"/>
  <c r="H4144" i="6" a="1"/>
  <c r="H4144" i="6" s="1"/>
  <c r="I4144" i="6" s="1"/>
  <c r="J4144" i="6" s="1"/>
  <c r="I4648" i="6"/>
  <c r="J4648" i="6" s="1"/>
  <c r="H4360" i="6" a="1"/>
  <c r="H4360" i="6" s="1"/>
  <c r="I4360" i="6" s="1"/>
  <c r="J4360" i="6" s="1"/>
  <c r="H4960" i="6" a="1"/>
  <c r="H4960" i="6" s="1"/>
  <c r="I4960" i="6" s="1"/>
  <c r="J4960" i="6" s="1"/>
  <c r="H4456" i="6" a="1"/>
  <c r="H4456" i="6" s="1"/>
  <c r="I4456" i="6" s="1"/>
  <c r="J4456" i="6" s="1"/>
  <c r="H4984" i="6" a="1"/>
  <c r="H4984" i="6" s="1"/>
  <c r="I4984" i="6" s="1"/>
  <c r="J4984" i="6" s="1"/>
  <c r="H5968" i="6" a="1"/>
  <c r="H5968" i="6" s="1"/>
  <c r="I5968" i="6" s="1"/>
  <c r="J5968" i="6" s="1"/>
  <c r="I5656" i="6"/>
  <c r="J5656" i="6" s="1"/>
  <c r="H6184" i="6" a="1"/>
  <c r="H6184" i="6" s="1"/>
  <c r="I6184" i="6" s="1"/>
  <c r="J6184" i="6" s="1"/>
  <c r="H6136" i="6" a="1"/>
  <c r="H6136" i="6" s="1"/>
  <c r="I6136" i="6" s="1"/>
  <c r="J6136" i="6" s="1"/>
  <c r="I7648" i="6"/>
  <c r="J7648" i="6" s="1"/>
  <c r="I8392" i="6"/>
  <c r="J8392" i="6" s="1"/>
  <c r="I8247" i="6"/>
  <c r="J8247" i="6" s="1"/>
  <c r="I7575" i="6"/>
  <c r="J7575" i="6" s="1"/>
  <c r="I7143" i="6"/>
  <c r="J7143" i="6" s="1"/>
  <c r="I6975" i="6"/>
  <c r="J6975" i="6" s="1"/>
  <c r="I5583" i="6"/>
  <c r="J5583" i="6" s="1"/>
  <c r="I5919" i="6"/>
  <c r="J5919" i="6" s="1"/>
  <c r="I3423" i="6"/>
  <c r="J3423" i="6" s="1"/>
  <c r="I207" i="6"/>
  <c r="J207" i="6" s="1"/>
  <c r="I7287" i="6"/>
  <c r="J7287" i="6" s="1"/>
  <c r="I7119" i="6"/>
  <c r="J7119" i="6" s="1"/>
  <c r="I6759" i="6"/>
  <c r="J6759" i="6" s="1"/>
  <c r="I5535" i="6"/>
  <c r="J5535" i="6" s="1"/>
  <c r="I2823" i="6"/>
  <c r="J2823" i="6" s="1"/>
  <c r="I3399" i="6"/>
  <c r="J3399" i="6" s="1"/>
  <c r="E32" i="6" a="1"/>
  <c r="E32" i="6" s="1"/>
  <c r="F33" i="6" s="1"/>
  <c r="B8345" i="6"/>
  <c r="H8345" i="6" s="1" a="1"/>
  <c r="H8345" i="6" s="1"/>
  <c r="I8345" i="6" s="1"/>
  <c r="J8345" i="6" s="1"/>
  <c r="B8201" i="6"/>
  <c r="H8201" i="6" s="1" a="1"/>
  <c r="H8201" i="6" s="1"/>
  <c r="I8201" i="6" s="1"/>
  <c r="J8201" i="6" s="1"/>
  <c r="B8105" i="6"/>
  <c r="H8105" i="6" s="1" a="1"/>
  <c r="H8105" i="6" s="1"/>
  <c r="I8105" i="6" s="1"/>
  <c r="J8105" i="6" s="1"/>
  <c r="B8009" i="6"/>
  <c r="H8009" i="6" s="1" a="1"/>
  <c r="H8009" i="6" s="1"/>
  <c r="I8009" i="6" s="1"/>
  <c r="J8009" i="6" s="1"/>
  <c r="B8225" i="6"/>
  <c r="H8225" i="6" s="1" a="1"/>
  <c r="H8225" i="6" s="1"/>
  <c r="I8225" i="6" s="1"/>
  <c r="J8225" i="6" s="1"/>
  <c r="B8129" i="6"/>
  <c r="H8129" i="6" s="1" a="1"/>
  <c r="H8129" i="6" s="1"/>
  <c r="I8129" i="6" s="1"/>
  <c r="J8129" i="6" s="1"/>
  <c r="B8033" i="6"/>
  <c r="H8033" i="6" s="1" a="1"/>
  <c r="H8033" i="6" s="1"/>
  <c r="I8033" i="6" s="1"/>
  <c r="J8033" i="6" s="1"/>
  <c r="B8393" i="6"/>
  <c r="H8393" i="6" s="1" a="1"/>
  <c r="H8393" i="6" s="1"/>
  <c r="I8393" i="6" s="1"/>
  <c r="J8393" i="6" s="1"/>
  <c r="B8369" i="6"/>
  <c r="H8369" i="6" s="1" a="1"/>
  <c r="H8369" i="6" s="1"/>
  <c r="I8369" i="6" s="1"/>
  <c r="J8369" i="6" s="1"/>
  <c r="B8321" i="6"/>
  <c r="H8321" i="6" s="1" a="1"/>
  <c r="H8321" i="6" s="1"/>
  <c r="I8321" i="6" s="1"/>
  <c r="J8321" i="6" s="1"/>
  <c r="B8273" i="6"/>
  <c r="H8273" i="6" s="1" a="1"/>
  <c r="H8273" i="6" s="1"/>
  <c r="I8273" i="6" s="1"/>
  <c r="J8273" i="6" s="1"/>
  <c r="B8177" i="6"/>
  <c r="H8177" i="6" s="1" a="1"/>
  <c r="H8177" i="6" s="1"/>
  <c r="I8177" i="6" s="1"/>
  <c r="J8177" i="6" s="1"/>
  <c r="B8081" i="6"/>
  <c r="H8081" i="6" s="1" a="1"/>
  <c r="H8081" i="6" s="1"/>
  <c r="I8081" i="6" s="1"/>
  <c r="J8081" i="6" s="1"/>
  <c r="B8297" i="6"/>
  <c r="H8297" i="6" s="1" a="1"/>
  <c r="H8297" i="6" s="1"/>
  <c r="I8297" i="6" s="1"/>
  <c r="J8297" i="6" s="1"/>
  <c r="B8249" i="6"/>
  <c r="H8249" i="6" s="1" a="1"/>
  <c r="H8249" i="6" s="1"/>
  <c r="I8249" i="6" s="1"/>
  <c r="J8249" i="6" s="1"/>
  <c r="B7697" i="6"/>
  <c r="B7625" i="6"/>
  <c r="B7577" i="6"/>
  <c r="H7577" i="6" s="1" a="1"/>
  <c r="H7577" i="6" s="1"/>
  <c r="B7913" i="6"/>
  <c r="B7865" i="6"/>
  <c r="B7817" i="6"/>
  <c r="B7793" i="6"/>
  <c r="B7769" i="6"/>
  <c r="B7601" i="6"/>
  <c r="B7481" i="6"/>
  <c r="H7481" i="6" s="1" a="1"/>
  <c r="H7481" i="6" s="1"/>
  <c r="I7481" i="6" s="1"/>
  <c r="J7481" i="6" s="1"/>
  <c r="B8153" i="6"/>
  <c r="H8153" i="6" s="1" a="1"/>
  <c r="H8153" i="6" s="1"/>
  <c r="I8153" i="6" s="1"/>
  <c r="J8153" i="6" s="1"/>
  <c r="B7985" i="6"/>
  <c r="B7937" i="6"/>
  <c r="B7841" i="6"/>
  <c r="B7745" i="6"/>
  <c r="B7649" i="6"/>
  <c r="B7553" i="6"/>
  <c r="H7553" i="6" s="1" a="1"/>
  <c r="H7553" i="6" s="1"/>
  <c r="I7553" i="6" s="1"/>
  <c r="J7553" i="6" s="1"/>
  <c r="B7529" i="6"/>
  <c r="H7529" i="6" s="1" a="1"/>
  <c r="H7529" i="6" s="1"/>
  <c r="B7505" i="6"/>
  <c r="H7505" i="6" s="1" a="1"/>
  <c r="H7505" i="6" s="1"/>
  <c r="I7505" i="6" s="1"/>
  <c r="J7505" i="6" s="1"/>
  <c r="B7457" i="6"/>
  <c r="H7457" i="6" s="1" a="1"/>
  <c r="H7457" i="6" s="1"/>
  <c r="I7457" i="6" s="1"/>
  <c r="J7457" i="6" s="1"/>
  <c r="B7433" i="6"/>
  <c r="H7433" i="6" s="1" a="1"/>
  <c r="H7433" i="6" s="1"/>
  <c r="I7433" i="6" s="1"/>
  <c r="J7433" i="6" s="1"/>
  <c r="B7385" i="6"/>
  <c r="H7385" i="6" s="1" a="1"/>
  <c r="H7385" i="6" s="1"/>
  <c r="I7385" i="6" s="1"/>
  <c r="J7385" i="6" s="1"/>
  <c r="B7337" i="6"/>
  <c r="H7337" i="6" s="1" a="1"/>
  <c r="H7337" i="6" s="1"/>
  <c r="I7337" i="6" s="1"/>
  <c r="J7337" i="6" s="1"/>
  <c r="B7289" i="6"/>
  <c r="H7289" i="6" s="1" a="1"/>
  <c r="H7289" i="6" s="1"/>
  <c r="I7289" i="6" s="1"/>
  <c r="J7289" i="6" s="1"/>
  <c r="B7241" i="6"/>
  <c r="H7241" i="6" s="1" a="1"/>
  <c r="H7241" i="6" s="1"/>
  <c r="I7241" i="6" s="1"/>
  <c r="J7241" i="6" s="1"/>
  <c r="B7193" i="6"/>
  <c r="H7193" i="6" s="1" a="1"/>
  <c r="H7193" i="6" s="1"/>
  <c r="I7193" i="6" s="1"/>
  <c r="J7193" i="6" s="1"/>
  <c r="B7145" i="6"/>
  <c r="H7145" i="6" s="1" a="1"/>
  <c r="H7145" i="6" s="1"/>
  <c r="I7145" i="6" s="1"/>
  <c r="J7145" i="6" s="1"/>
  <c r="B7097" i="6"/>
  <c r="H7097" i="6" s="1" a="1"/>
  <c r="H7097" i="6" s="1"/>
  <c r="I7097" i="6" s="1"/>
  <c r="J7097" i="6" s="1"/>
  <c r="B7049" i="6"/>
  <c r="H7049" i="6" s="1" a="1"/>
  <c r="H7049" i="6" s="1"/>
  <c r="I7049" i="6" s="1"/>
  <c r="J7049" i="6" s="1"/>
  <c r="B7001" i="6"/>
  <c r="H7001" i="6" s="1" a="1"/>
  <c r="H7001" i="6" s="1"/>
  <c r="I7001" i="6" s="1"/>
  <c r="J7001" i="6" s="1"/>
  <c r="B6929" i="6"/>
  <c r="B8417" i="6"/>
  <c r="H8417" i="6" s="1" a="1"/>
  <c r="H8417" i="6" s="1"/>
  <c r="I8417" i="6" s="1"/>
  <c r="J8417" i="6" s="1"/>
  <c r="B7961" i="6"/>
  <c r="B6905" i="6"/>
  <c r="B8057" i="6"/>
  <c r="H8057" i="6" s="1" a="1"/>
  <c r="H8057" i="6" s="1"/>
  <c r="I8057" i="6" s="1"/>
  <c r="J8057" i="6" s="1"/>
  <c r="B7889" i="6"/>
  <c r="B7721" i="6"/>
  <c r="B6953" i="6"/>
  <c r="B6857" i="6"/>
  <c r="B7673" i="6"/>
  <c r="B7313" i="6"/>
  <c r="H7313" i="6" s="1" a="1"/>
  <c r="H7313" i="6" s="1"/>
  <c r="I7313" i="6" s="1"/>
  <c r="J7313" i="6" s="1"/>
  <c r="B7121" i="6"/>
  <c r="H7121" i="6" s="1" a="1"/>
  <c r="H7121" i="6" s="1"/>
  <c r="I7121" i="6" s="1"/>
  <c r="J7121" i="6" s="1"/>
  <c r="B6833" i="6"/>
  <c r="B6737" i="6"/>
  <c r="B6641" i="6"/>
  <c r="B6569" i="6"/>
  <c r="B6521" i="6"/>
  <c r="B7265" i="6"/>
  <c r="H7265" i="6" s="1" a="1"/>
  <c r="H7265" i="6" s="1"/>
  <c r="I7265" i="6" s="1"/>
  <c r="J7265" i="6" s="1"/>
  <c r="B7073" i="6"/>
  <c r="H7073" i="6" s="1" a="1"/>
  <c r="H7073" i="6" s="1"/>
  <c r="I7073" i="6" s="1"/>
  <c r="J7073" i="6" s="1"/>
  <c r="B6713" i="6"/>
  <c r="B6617" i="6"/>
  <c r="B6449" i="6"/>
  <c r="B6401" i="6"/>
  <c r="B7409" i="6"/>
  <c r="H7409" i="6" s="1" a="1"/>
  <c r="H7409" i="6" s="1"/>
  <c r="I7409" i="6" s="1"/>
  <c r="J7409" i="6" s="1"/>
  <c r="B7361" i="6"/>
  <c r="H7361" i="6" s="1" a="1"/>
  <c r="H7361" i="6" s="1"/>
  <c r="I7361" i="6" s="1"/>
  <c r="J7361" i="6" s="1"/>
  <c r="B7169" i="6"/>
  <c r="H7169" i="6" s="1" a="1"/>
  <c r="H7169" i="6" s="1"/>
  <c r="I7169" i="6" s="1"/>
  <c r="J7169" i="6" s="1"/>
  <c r="B6977" i="6"/>
  <c r="H6977" i="6" s="1" a="1"/>
  <c r="H6977" i="6" s="1"/>
  <c r="I6977" i="6" s="1"/>
  <c r="J6977" i="6" s="1"/>
  <c r="B6881" i="6"/>
  <c r="B6809" i="6"/>
  <c r="B6761" i="6"/>
  <c r="B6665" i="6"/>
  <c r="B6545" i="6"/>
  <c r="B6785" i="6"/>
  <c r="B6497" i="6"/>
  <c r="B6689" i="6"/>
  <c r="B6425" i="6"/>
  <c r="B7217" i="6"/>
  <c r="H7217" i="6" s="1" a="1"/>
  <c r="H7217" i="6" s="1"/>
  <c r="I7217" i="6" s="1"/>
  <c r="J7217" i="6" s="1"/>
  <c r="B6593" i="6"/>
  <c r="B6377" i="6"/>
  <c r="B7025" i="6"/>
  <c r="H7025" i="6" s="1" a="1"/>
  <c r="H7025" i="6" s="1"/>
  <c r="I7025" i="6" s="1"/>
  <c r="J7025" i="6" s="1"/>
  <c r="B6473" i="6"/>
  <c r="B6329" i="6"/>
  <c r="H6329" i="6" s="1" a="1"/>
  <c r="H6329" i="6" s="1"/>
  <c r="I6329" i="6" s="1"/>
  <c r="J6329" i="6" s="1"/>
  <c r="B6305" i="6"/>
  <c r="H6305" i="6" s="1" a="1"/>
  <c r="H6305" i="6" s="1"/>
  <c r="I6305" i="6" s="1"/>
  <c r="J6305" i="6" s="1"/>
  <c r="B6209" i="6"/>
  <c r="H6209" i="6" s="1" a="1"/>
  <c r="H6209" i="6" s="1"/>
  <c r="I6209" i="6" s="1"/>
  <c r="J6209" i="6" s="1"/>
  <c r="B6281" i="6"/>
  <c r="H6281" i="6" s="1" a="1"/>
  <c r="H6281" i="6" s="1"/>
  <c r="I6281" i="6" s="1"/>
  <c r="J6281" i="6" s="1"/>
  <c r="B6113" i="6"/>
  <c r="H6113" i="6" s="1" a="1"/>
  <c r="H6113" i="6" s="1"/>
  <c r="B6017" i="6"/>
  <c r="H6017" i="6" s="1" a="1"/>
  <c r="H6017" i="6" s="1"/>
  <c r="I6017" i="6" s="1"/>
  <c r="J6017" i="6" s="1"/>
  <c r="B6257" i="6"/>
  <c r="H6257" i="6" s="1" a="1"/>
  <c r="H6257" i="6" s="1"/>
  <c r="B6089" i="6"/>
  <c r="H6089" i="6" s="1" a="1"/>
  <c r="H6089" i="6" s="1"/>
  <c r="I6089" i="6" s="1"/>
  <c r="J6089" i="6" s="1"/>
  <c r="B6041" i="6"/>
  <c r="H6041" i="6" s="1" a="1"/>
  <c r="H6041" i="6" s="1"/>
  <c r="I6041" i="6" s="1"/>
  <c r="J6041" i="6" s="1"/>
  <c r="B5993" i="6"/>
  <c r="H5993" i="6" s="1" a="1"/>
  <c r="H5993" i="6" s="1"/>
  <c r="I5993" i="6" s="1"/>
  <c r="J5993" i="6" s="1"/>
  <c r="B6353" i="6"/>
  <c r="B6233" i="6"/>
  <c r="H6233" i="6" s="1" a="1"/>
  <c r="H6233" i="6" s="1"/>
  <c r="I6233" i="6" s="1"/>
  <c r="J6233" i="6" s="1"/>
  <c r="B6185" i="6"/>
  <c r="H6185" i="6" s="1" a="1"/>
  <c r="H6185" i="6" s="1"/>
  <c r="B6161" i="6"/>
  <c r="H6161" i="6" s="1" a="1"/>
  <c r="H6161" i="6" s="1"/>
  <c r="B6137" i="6"/>
  <c r="H6137" i="6" s="1" a="1"/>
  <c r="H6137" i="6" s="1"/>
  <c r="B6065" i="6"/>
  <c r="H6065" i="6" s="1" a="1"/>
  <c r="H6065" i="6" s="1"/>
  <c r="I6065" i="6" s="1"/>
  <c r="J6065" i="6" s="1"/>
  <c r="B5897" i="6"/>
  <c r="B5801" i="6"/>
  <c r="B5705" i="6"/>
  <c r="B5561" i="6"/>
  <c r="B5513" i="6"/>
  <c r="B5465" i="6"/>
  <c r="B5441" i="6"/>
  <c r="B5369" i="6"/>
  <c r="H5369" i="6" s="1" a="1"/>
  <c r="H5369" i="6" s="1"/>
  <c r="I5369" i="6" s="1"/>
  <c r="J5369" i="6" s="1"/>
  <c r="B5321" i="6"/>
  <c r="H5321" i="6" s="1" a="1"/>
  <c r="H5321" i="6" s="1"/>
  <c r="I5321" i="6" s="1"/>
  <c r="J5321" i="6" s="1"/>
  <c r="B5273" i="6"/>
  <c r="H5273" i="6" s="1" a="1"/>
  <c r="H5273" i="6" s="1"/>
  <c r="I5273" i="6" s="1"/>
  <c r="J5273" i="6" s="1"/>
  <c r="B5873" i="6"/>
  <c r="B5825" i="6"/>
  <c r="B5777" i="6"/>
  <c r="B5681" i="6"/>
  <c r="B5393" i="6"/>
  <c r="H5393" i="6" s="1" a="1"/>
  <c r="H5393" i="6" s="1"/>
  <c r="I5393" i="6" s="1"/>
  <c r="J5393" i="6" s="1"/>
  <c r="B5849" i="6"/>
  <c r="B5753" i="6"/>
  <c r="B5657" i="6"/>
  <c r="B5633" i="6"/>
  <c r="B5585" i="6"/>
  <c r="B5537" i="6"/>
  <c r="B5489" i="6"/>
  <c r="B5345" i="6"/>
  <c r="H5345" i="6" s="1" a="1"/>
  <c r="H5345" i="6" s="1"/>
  <c r="I5345" i="6" s="1"/>
  <c r="J5345" i="6" s="1"/>
  <c r="B5297" i="6"/>
  <c r="H5297" i="6" s="1" a="1"/>
  <c r="H5297" i="6" s="1"/>
  <c r="I5297" i="6" s="1"/>
  <c r="J5297" i="6" s="1"/>
  <c r="B5969" i="6"/>
  <c r="H5969" i="6" s="1" a="1"/>
  <c r="H5969" i="6" s="1"/>
  <c r="B5945" i="6"/>
  <c r="H5945" i="6" s="1" a="1"/>
  <c r="H5945" i="6" s="1"/>
  <c r="B5921" i="6"/>
  <c r="B5729" i="6"/>
  <c r="B5609" i="6"/>
  <c r="B5417" i="6"/>
  <c r="H5417" i="6" s="1" a="1"/>
  <c r="H5417" i="6" s="1"/>
  <c r="I5417" i="6" s="1"/>
  <c r="J5417" i="6" s="1"/>
  <c r="B5201" i="6"/>
  <c r="B5129" i="6"/>
  <c r="B5081" i="6"/>
  <c r="H5081" i="6" s="1" a="1"/>
  <c r="H5081" i="6" s="1"/>
  <c r="B4985" i="6"/>
  <c r="H4985" i="6" s="1" a="1"/>
  <c r="H4985" i="6" s="1"/>
  <c r="B4889" i="6"/>
  <c r="H4889" i="6" s="1" a="1"/>
  <c r="H4889" i="6" s="1"/>
  <c r="I4889" i="6" s="1"/>
  <c r="J4889" i="6" s="1"/>
  <c r="B4841" i="6"/>
  <c r="H4841" i="6" s="1" a="1"/>
  <c r="H4841" i="6" s="1"/>
  <c r="I4841" i="6" s="1"/>
  <c r="J4841" i="6" s="1"/>
  <c r="B4793" i="6"/>
  <c r="H4793" i="6" s="1" a="1"/>
  <c r="H4793" i="6" s="1"/>
  <c r="I4793" i="6" s="1"/>
  <c r="J4793" i="6" s="1"/>
  <c r="B4553" i="6"/>
  <c r="B4505" i="6"/>
  <c r="B4481" i="6"/>
  <c r="B4457" i="6"/>
  <c r="B4433" i="6"/>
  <c r="B4385" i="6"/>
  <c r="B4313" i="6"/>
  <c r="B5225" i="6"/>
  <c r="B5057" i="6"/>
  <c r="H5057" i="6" s="1" a="1"/>
  <c r="H5057" i="6" s="1"/>
  <c r="B4961" i="6"/>
  <c r="H4961" i="6" s="1" a="1"/>
  <c r="H4961" i="6" s="1"/>
  <c r="B4769" i="6"/>
  <c r="B4721" i="6"/>
  <c r="B4673" i="6"/>
  <c r="B4625" i="6"/>
  <c r="B4577" i="6"/>
  <c r="B4289" i="6"/>
  <c r="B4193" i="6"/>
  <c r="B4097" i="6"/>
  <c r="B5153" i="6"/>
  <c r="B5033" i="6"/>
  <c r="H5033" i="6" s="1" a="1"/>
  <c r="H5033" i="6" s="1"/>
  <c r="B4937" i="6"/>
  <c r="H4937" i="6" s="1" a="1"/>
  <c r="H4937" i="6" s="1"/>
  <c r="B4913" i="6"/>
  <c r="H4913" i="6" s="1" a="1"/>
  <c r="H4913" i="6" s="1"/>
  <c r="I4913" i="6" s="1"/>
  <c r="J4913" i="6" s="1"/>
  <c r="B4865" i="6"/>
  <c r="H4865" i="6" s="1" a="1"/>
  <c r="H4865" i="6" s="1"/>
  <c r="I4865" i="6" s="1"/>
  <c r="J4865" i="6" s="1"/>
  <c r="B4817" i="6"/>
  <c r="H4817" i="6" s="1" a="1"/>
  <c r="H4817" i="6" s="1"/>
  <c r="I4817" i="6" s="1"/>
  <c r="J4817" i="6" s="1"/>
  <c r="B4529" i="6"/>
  <c r="B4409" i="6"/>
  <c r="B4361" i="6"/>
  <c r="B4265" i="6"/>
  <c r="B4169" i="6"/>
  <c r="B3977" i="6"/>
  <c r="H3977" i="6" s="1" a="1"/>
  <c r="H3977" i="6" s="1"/>
  <c r="B3881" i="6"/>
  <c r="H3881" i="6" s="1" a="1"/>
  <c r="H3881" i="6" s="1"/>
  <c r="B5249" i="6"/>
  <c r="H5249" i="6" s="1" a="1"/>
  <c r="H5249" i="6" s="1"/>
  <c r="I5249" i="6" s="1"/>
  <c r="J5249" i="6" s="1"/>
  <c r="B5177" i="6"/>
  <c r="B5105" i="6"/>
  <c r="H5105" i="6" s="1" a="1"/>
  <c r="H5105" i="6" s="1"/>
  <c r="I5105" i="6" s="1"/>
  <c r="J5105" i="6" s="1"/>
  <c r="B5009" i="6"/>
  <c r="H5009" i="6" s="1" a="1"/>
  <c r="H5009" i="6" s="1"/>
  <c r="B4745" i="6"/>
  <c r="B4697" i="6"/>
  <c r="B4649" i="6"/>
  <c r="B4601" i="6"/>
  <c r="B4337" i="6"/>
  <c r="B4241" i="6"/>
  <c r="B4145" i="6"/>
  <c r="B4073" i="6"/>
  <c r="B4049" i="6"/>
  <c r="H4049" i="6" s="1" a="1"/>
  <c r="H4049" i="6" s="1"/>
  <c r="B3953" i="6"/>
  <c r="H3953" i="6" s="1" a="1"/>
  <c r="H3953" i="6" s="1"/>
  <c r="I3953" i="6" s="1"/>
  <c r="J3953" i="6" s="1"/>
  <c r="B3857" i="6"/>
  <c r="H3857" i="6" s="1" a="1"/>
  <c r="H3857" i="6" s="1"/>
  <c r="B4217" i="6"/>
  <c r="B4025" i="6"/>
  <c r="H4025" i="6" s="1" a="1"/>
  <c r="H4025" i="6" s="1"/>
  <c r="B3785" i="6"/>
  <c r="H3785" i="6" s="1" a="1"/>
  <c r="H3785" i="6" s="1"/>
  <c r="B3689" i="6"/>
  <c r="H3689" i="6" s="1" a="1"/>
  <c r="H3689" i="6" s="1"/>
  <c r="B3593" i="6"/>
  <c r="H3593" i="6" s="1" a="1"/>
  <c r="H3593" i="6" s="1"/>
  <c r="B3497" i="6"/>
  <c r="H3497" i="6" s="1" a="1"/>
  <c r="H3497" i="6" s="1"/>
  <c r="B3449" i="6"/>
  <c r="B3305" i="6"/>
  <c r="H3305" i="6" s="1" a="1"/>
  <c r="H3305" i="6" s="1"/>
  <c r="B3185" i="6"/>
  <c r="B3161" i="6"/>
  <c r="H3161" i="6" s="1" a="1"/>
  <c r="H3161" i="6" s="1"/>
  <c r="I3161" i="6" s="1"/>
  <c r="J3161" i="6" s="1"/>
  <c r="B3113" i="6"/>
  <c r="H3113" i="6" s="1" a="1"/>
  <c r="H3113" i="6" s="1"/>
  <c r="I3113" i="6" s="1"/>
  <c r="J3113" i="6" s="1"/>
  <c r="B3065" i="6"/>
  <c r="H3065" i="6" s="1" a="1"/>
  <c r="H3065" i="6" s="1"/>
  <c r="I3065" i="6" s="1"/>
  <c r="J3065" i="6" s="1"/>
  <c r="B2825" i="6"/>
  <c r="B2777" i="6"/>
  <c r="B2633" i="6"/>
  <c r="B4121" i="6"/>
  <c r="B4001" i="6"/>
  <c r="H4001" i="6" s="1" a="1"/>
  <c r="H4001" i="6" s="1"/>
  <c r="B3761" i="6"/>
  <c r="H3761" i="6" s="1" a="1"/>
  <c r="H3761" i="6" s="1"/>
  <c r="B3665" i="6"/>
  <c r="H3665" i="6" s="1" a="1"/>
  <c r="H3665" i="6" s="1"/>
  <c r="B3569" i="6"/>
  <c r="H3569" i="6" s="1" a="1"/>
  <c r="H3569" i="6" s="1"/>
  <c r="B3425" i="6"/>
  <c r="H3425" i="6" s="1" a="1"/>
  <c r="H3425" i="6" s="1"/>
  <c r="B3401" i="6"/>
  <c r="H3401" i="6" s="1" a="1"/>
  <c r="H3401" i="6" s="1"/>
  <c r="I3401" i="6" s="1"/>
  <c r="J3401" i="6" s="1"/>
  <c r="B3377" i="6"/>
  <c r="H3377" i="6" s="1" a="1"/>
  <c r="H3377" i="6" s="1"/>
  <c r="B3353" i="6"/>
  <c r="H3353" i="6" s="1" a="1"/>
  <c r="H3353" i="6" s="1"/>
  <c r="B3329" i="6"/>
  <c r="H3329" i="6" s="1" a="1"/>
  <c r="H3329" i="6" s="1"/>
  <c r="B3257" i="6"/>
  <c r="H3257" i="6" s="1" a="1"/>
  <c r="H3257" i="6" s="1"/>
  <c r="I3257" i="6" s="1"/>
  <c r="J3257" i="6" s="1"/>
  <c r="B3233" i="6"/>
  <c r="H3233" i="6" s="1" a="1"/>
  <c r="H3233" i="6" s="1"/>
  <c r="I3233" i="6" s="1"/>
  <c r="J3233" i="6" s="1"/>
  <c r="B3041" i="6"/>
  <c r="H3041" i="6" s="1" a="1"/>
  <c r="H3041" i="6" s="1"/>
  <c r="B3017" i="6"/>
  <c r="H3017" i="6" s="1" a="1"/>
  <c r="H3017" i="6" s="1"/>
  <c r="B2657" i="6"/>
  <c r="B3929" i="6"/>
  <c r="H3929" i="6" s="1" a="1"/>
  <c r="H3929" i="6" s="1"/>
  <c r="B3833" i="6"/>
  <c r="H3833" i="6" s="1" a="1"/>
  <c r="H3833" i="6" s="1"/>
  <c r="B3737" i="6"/>
  <c r="H3737" i="6" s="1" a="1"/>
  <c r="H3737" i="6" s="1"/>
  <c r="I3737" i="6" s="1"/>
  <c r="J3737" i="6" s="1"/>
  <c r="B3641" i="6"/>
  <c r="H3641" i="6" s="1" a="1"/>
  <c r="H3641" i="6" s="1"/>
  <c r="B3545" i="6"/>
  <c r="H3545" i="6" s="1" a="1"/>
  <c r="H3545" i="6" s="1"/>
  <c r="B3281" i="6"/>
  <c r="H3281" i="6" s="1" a="1"/>
  <c r="H3281" i="6" s="1"/>
  <c r="I3281" i="6" s="1"/>
  <c r="J3281" i="6" s="1"/>
  <c r="B3137" i="6"/>
  <c r="H3137" i="6" s="1" a="1"/>
  <c r="H3137" i="6" s="1"/>
  <c r="I3137" i="6" s="1"/>
  <c r="J3137" i="6" s="1"/>
  <c r="B3089" i="6"/>
  <c r="H3089" i="6" s="1" a="1"/>
  <c r="H3089" i="6" s="1"/>
  <c r="I3089" i="6" s="1"/>
  <c r="J3089" i="6" s="1"/>
  <c r="B2993" i="6"/>
  <c r="H2993" i="6" s="1" a="1"/>
  <c r="H2993" i="6" s="1"/>
  <c r="B2969" i="6"/>
  <c r="H2969" i="6" s="1" a="1"/>
  <c r="H2969" i="6" s="1"/>
  <c r="B2921" i="6"/>
  <c r="B2897" i="6"/>
  <c r="B3905" i="6"/>
  <c r="H3905" i="6" s="1" a="1"/>
  <c r="H3905" i="6" s="1"/>
  <c r="B3809" i="6"/>
  <c r="H3809" i="6" s="1" a="1"/>
  <c r="H3809" i="6" s="1"/>
  <c r="B3713" i="6"/>
  <c r="H3713" i="6" s="1" a="1"/>
  <c r="H3713" i="6" s="1"/>
  <c r="I3713" i="6" s="1"/>
  <c r="J3713" i="6" s="1"/>
  <c r="B3617" i="6"/>
  <c r="H3617" i="6" s="1" a="1"/>
  <c r="H3617" i="6" s="1"/>
  <c r="B3521" i="6"/>
  <c r="H3521" i="6" s="1" a="1"/>
  <c r="H3521" i="6" s="1"/>
  <c r="B3473" i="6"/>
  <c r="H3473" i="6" s="1" a="1"/>
  <c r="H3473" i="6" s="1"/>
  <c r="B3209" i="6"/>
  <c r="H3209" i="6" s="1" a="1"/>
  <c r="H3209" i="6" s="1"/>
  <c r="I3209" i="6" s="1"/>
  <c r="J3209" i="6" s="1"/>
  <c r="B2945" i="6"/>
  <c r="B2873" i="6"/>
  <c r="B2801" i="6"/>
  <c r="H2801" i="6" s="1" a="1"/>
  <c r="H2801" i="6" s="1"/>
  <c r="B2705" i="6"/>
  <c r="B2537" i="6"/>
  <c r="B2513" i="6"/>
  <c r="B2441" i="6"/>
  <c r="H2441" i="6" s="1" a="1"/>
  <c r="H2441" i="6" s="1"/>
  <c r="B2393" i="6"/>
  <c r="H2393" i="6" s="1" a="1"/>
  <c r="H2393" i="6" s="1"/>
  <c r="I2393" i="6" s="1"/>
  <c r="J2393" i="6" s="1"/>
  <c r="B2153" i="6"/>
  <c r="B2033" i="6"/>
  <c r="H2033" i="6" s="1" a="1"/>
  <c r="H2033" i="6" s="1"/>
  <c r="B1937" i="6"/>
  <c r="H1937" i="6" s="1" a="1"/>
  <c r="H1937" i="6" s="1"/>
  <c r="B1865" i="6"/>
  <c r="H1865" i="6" s="1" a="1"/>
  <c r="H1865" i="6" s="1"/>
  <c r="B1745" i="6"/>
  <c r="H1745" i="6" s="1" a="1"/>
  <c r="H1745" i="6" s="1"/>
  <c r="I1745" i="6" s="1"/>
  <c r="J1745" i="6" s="1"/>
  <c r="B1577" i="6"/>
  <c r="H1577" i="6" s="1" a="1"/>
  <c r="H1577" i="6" s="1"/>
  <c r="B1481" i="6"/>
  <c r="H1481" i="6" s="1" a="1"/>
  <c r="H1481" i="6" s="1"/>
  <c r="B1409" i="6"/>
  <c r="B2849" i="6"/>
  <c r="B2753" i="6"/>
  <c r="B2585" i="6"/>
  <c r="B2561" i="6"/>
  <c r="B2489" i="6"/>
  <c r="B2465" i="6"/>
  <c r="H2465" i="6" s="1" a="1"/>
  <c r="H2465" i="6" s="1"/>
  <c r="B2417" i="6"/>
  <c r="H2417" i="6" s="1" a="1"/>
  <c r="H2417" i="6" s="1"/>
  <c r="B2177" i="6"/>
  <c r="B2129" i="6"/>
  <c r="H2129" i="6" s="1" a="1"/>
  <c r="H2129" i="6" s="1"/>
  <c r="I2129" i="6" s="1"/>
  <c r="J2129" i="6" s="1"/>
  <c r="B2105" i="6"/>
  <c r="H2105" i="6" s="1" a="1"/>
  <c r="H2105" i="6" s="1"/>
  <c r="B2009" i="6"/>
  <c r="H2009" i="6" s="1" a="1"/>
  <c r="H2009" i="6" s="1"/>
  <c r="B1913" i="6"/>
  <c r="H1913" i="6" s="1" a="1"/>
  <c r="H1913" i="6" s="1"/>
  <c r="I1913" i="6" s="1"/>
  <c r="J1913" i="6" s="1"/>
  <c r="B1841" i="6"/>
  <c r="H1841" i="6" s="1" a="1"/>
  <c r="H1841" i="6" s="1"/>
  <c r="B1817" i="6"/>
  <c r="H1817" i="6" s="1" a="1"/>
  <c r="H1817" i="6" s="1"/>
  <c r="I1817" i="6" s="1"/>
  <c r="J1817" i="6" s="1"/>
  <c r="B1721" i="6"/>
  <c r="H1721" i="6" s="1" a="1"/>
  <c r="H1721" i="6" s="1"/>
  <c r="I1721" i="6" s="1"/>
  <c r="J1721" i="6" s="1"/>
  <c r="B1673" i="6"/>
  <c r="H1673" i="6" s="1" a="1"/>
  <c r="H1673" i="6" s="1"/>
  <c r="I1673" i="6" s="1"/>
  <c r="J1673" i="6" s="1"/>
  <c r="B1529" i="6"/>
  <c r="H1529" i="6" s="1" a="1"/>
  <c r="H1529" i="6" s="1"/>
  <c r="I1529" i="6" s="1"/>
  <c r="J1529" i="6" s="1"/>
  <c r="B1457" i="6"/>
  <c r="H1457" i="6" s="1" a="1"/>
  <c r="H1457" i="6" s="1"/>
  <c r="I1457" i="6" s="1"/>
  <c r="J1457" i="6" s="1"/>
  <c r="B2681" i="6"/>
  <c r="B2609" i="6"/>
  <c r="B2081" i="6"/>
  <c r="H2081" i="6" s="1" a="1"/>
  <c r="H2081" i="6" s="1"/>
  <c r="B1985" i="6"/>
  <c r="H1985" i="6" s="1" a="1"/>
  <c r="H1985" i="6" s="1"/>
  <c r="I1985" i="6" s="1"/>
  <c r="J1985" i="6" s="1"/>
  <c r="B1889" i="6"/>
  <c r="H1889" i="6" s="1" a="1"/>
  <c r="H1889" i="6" s="1"/>
  <c r="B1793" i="6"/>
  <c r="H1793" i="6" s="1" a="1"/>
  <c r="H1793" i="6" s="1"/>
  <c r="I1793" i="6" s="1"/>
  <c r="J1793" i="6" s="1"/>
  <c r="B1697" i="6"/>
  <c r="H1697" i="6" s="1" a="1"/>
  <c r="H1697" i="6" s="1"/>
  <c r="I1697" i="6" s="1"/>
  <c r="J1697" i="6" s="1"/>
  <c r="B1625" i="6"/>
  <c r="B1505" i="6"/>
  <c r="H1505" i="6" s="1" a="1"/>
  <c r="H1505" i="6" s="1"/>
  <c r="I1505" i="6" s="1"/>
  <c r="J1505" i="6" s="1"/>
  <c r="B2729" i="6"/>
  <c r="B2369" i="6"/>
  <c r="H2369" i="6" s="1" a="1"/>
  <c r="H2369" i="6" s="1"/>
  <c r="B2345" i="6"/>
  <c r="H2345" i="6" s="1" a="1"/>
  <c r="H2345" i="6" s="1"/>
  <c r="B2321" i="6"/>
  <c r="B2297" i="6"/>
  <c r="B2273" i="6"/>
  <c r="B2249" i="6"/>
  <c r="B2225" i="6"/>
  <c r="B2201" i="6"/>
  <c r="B2057" i="6"/>
  <c r="H2057" i="6" s="1" a="1"/>
  <c r="H2057" i="6" s="1"/>
  <c r="B1961" i="6"/>
  <c r="H1961" i="6" s="1" a="1"/>
  <c r="H1961" i="6" s="1"/>
  <c r="I1961" i="6" s="1"/>
  <c r="J1961" i="6" s="1"/>
  <c r="B1769" i="6"/>
  <c r="H1769" i="6" s="1" a="1"/>
  <c r="H1769" i="6" s="1"/>
  <c r="I1769" i="6" s="1"/>
  <c r="J1769" i="6" s="1"/>
  <c r="B1649" i="6"/>
  <c r="H1649" i="6" s="1" a="1"/>
  <c r="H1649" i="6" s="1"/>
  <c r="I1649" i="6" s="1"/>
  <c r="J1649" i="6" s="1"/>
  <c r="B1601" i="6"/>
  <c r="H1601" i="6" s="1" a="1"/>
  <c r="H1601" i="6" s="1"/>
  <c r="B1553" i="6"/>
  <c r="H1553" i="6" s="1" a="1"/>
  <c r="H1553" i="6" s="1"/>
  <c r="I1553" i="6" s="1"/>
  <c r="J1553" i="6" s="1"/>
  <c r="B1433" i="6"/>
  <c r="B1313" i="6"/>
  <c r="B1289" i="6"/>
  <c r="H1289" i="6" s="1" a="1"/>
  <c r="H1289" i="6" s="1"/>
  <c r="B1145" i="6"/>
  <c r="B1073" i="6"/>
  <c r="H1073" i="6" s="1" a="1"/>
  <c r="H1073" i="6" s="1"/>
  <c r="I1073" i="6" s="1"/>
  <c r="J1073" i="6" s="1"/>
  <c r="B761" i="6"/>
  <c r="B737" i="6"/>
  <c r="B713" i="6"/>
  <c r="B689" i="6"/>
  <c r="B521" i="6"/>
  <c r="B473" i="6"/>
  <c r="B377" i="6"/>
  <c r="B281" i="6"/>
  <c r="H281" i="6" s="1" a="1"/>
  <c r="H281" i="6" s="1"/>
  <c r="B209" i="6"/>
  <c r="H209" i="6" s="1" a="1"/>
  <c r="H209" i="6" s="1"/>
  <c r="I209" i="6" s="1"/>
  <c r="J209" i="6" s="1"/>
  <c r="B113" i="6"/>
  <c r="B89" i="6"/>
  <c r="B305" i="6"/>
  <c r="B185" i="6"/>
  <c r="H185" i="6" s="1" a="1"/>
  <c r="H185" i="6" s="1"/>
  <c r="B137" i="6"/>
  <c r="H137" i="6" s="1" a="1"/>
  <c r="H137" i="6" s="1"/>
  <c r="B1217" i="6"/>
  <c r="B1049" i="6"/>
  <c r="B1025" i="6"/>
  <c r="B1001" i="6"/>
  <c r="B881" i="6"/>
  <c r="H881" i="6" s="1" a="1"/>
  <c r="H881" i="6" s="1"/>
  <c r="I881" i="6" s="1"/>
  <c r="J881" i="6" s="1"/>
  <c r="B857" i="6"/>
  <c r="H857" i="6" s="1" a="1"/>
  <c r="H857" i="6" s="1"/>
  <c r="B785" i="6"/>
  <c r="H785" i="6" s="1" a="1"/>
  <c r="H785" i="6" s="1"/>
  <c r="I785" i="6" s="1"/>
  <c r="J785" i="6" s="1"/>
  <c r="B353" i="6"/>
  <c r="H353" i="6" s="1" a="1"/>
  <c r="H353" i="6" s="1"/>
  <c r="B1385" i="6"/>
  <c r="H1385" i="6" s="1" a="1"/>
  <c r="H1385" i="6" s="1"/>
  <c r="B1361" i="6"/>
  <c r="H1361" i="6" s="1" a="1"/>
  <c r="H1361" i="6" s="1"/>
  <c r="B1193" i="6"/>
  <c r="B1097" i="6"/>
  <c r="B977" i="6"/>
  <c r="B953" i="6"/>
  <c r="B833" i="6"/>
  <c r="H833" i="6" s="1" a="1"/>
  <c r="H833" i="6" s="1"/>
  <c r="I833" i="6" s="1"/>
  <c r="J833" i="6" s="1"/>
  <c r="B809" i="6"/>
  <c r="B593" i="6"/>
  <c r="B545" i="6"/>
  <c r="B401" i="6"/>
  <c r="H401" i="6" s="1" a="1"/>
  <c r="H401" i="6" s="1"/>
  <c r="I401" i="6" s="1"/>
  <c r="J401" i="6" s="1"/>
  <c r="B329" i="6"/>
  <c r="H329" i="6" s="1" a="1"/>
  <c r="H329" i="6" s="1"/>
  <c r="B257" i="6"/>
  <c r="H257" i="6" s="1" a="1"/>
  <c r="H257" i="6" s="1"/>
  <c r="I257" i="6" s="1"/>
  <c r="J257" i="6" s="1"/>
  <c r="B233" i="6"/>
  <c r="H233" i="6" s="1" a="1"/>
  <c r="H233" i="6" s="1"/>
  <c r="I233" i="6" s="1"/>
  <c r="J233" i="6" s="1"/>
  <c r="B497" i="6"/>
  <c r="B161" i="6"/>
  <c r="H161" i="6" s="1" a="1"/>
  <c r="H161" i="6" s="1"/>
  <c r="I161" i="6" s="1"/>
  <c r="J161" i="6" s="1"/>
  <c r="B1337" i="6"/>
  <c r="H1337" i="6" s="1" a="1"/>
  <c r="H1337" i="6" s="1"/>
  <c r="B1265" i="6"/>
  <c r="B1241" i="6"/>
  <c r="B1169" i="6"/>
  <c r="B1121" i="6"/>
  <c r="B929" i="6"/>
  <c r="B905" i="6"/>
  <c r="H905" i="6" s="1" a="1"/>
  <c r="H905" i="6" s="1"/>
  <c r="B665" i="6"/>
  <c r="H665" i="6" s="1" a="1"/>
  <c r="H665" i="6" s="1"/>
  <c r="B641" i="6"/>
  <c r="H641" i="6" s="1" a="1"/>
  <c r="H641" i="6" s="1"/>
  <c r="B617" i="6"/>
  <c r="B569" i="6"/>
  <c r="B449" i="6"/>
  <c r="H449" i="6" s="1" a="1"/>
  <c r="H449" i="6" s="1"/>
  <c r="B425" i="6"/>
  <c r="H425" i="6" s="1" a="1"/>
  <c r="H425" i="6" s="1"/>
  <c r="I425" i="6" s="1"/>
  <c r="J425" i="6" s="1"/>
  <c r="I40" i="5"/>
  <c r="I8391" i="6"/>
  <c r="J8391" i="6" s="1"/>
  <c r="I7431" i="6"/>
  <c r="J7431" i="6" s="1"/>
  <c r="H664" i="6" a="1"/>
  <c r="H664" i="6" s="1"/>
  <c r="I664" i="6" s="1"/>
  <c r="J664" i="6" s="1"/>
  <c r="H904" i="6" a="1"/>
  <c r="H904" i="6" s="1"/>
  <c r="I904" i="6" s="1"/>
  <c r="J904" i="6" s="1"/>
  <c r="H1312" i="6" a="1"/>
  <c r="H1312" i="6" s="1"/>
  <c r="I1312" i="6" s="1"/>
  <c r="J1312" i="6" s="1"/>
  <c r="H136" i="6" a="1"/>
  <c r="H136" i="6" s="1"/>
  <c r="I136" i="6" s="1"/>
  <c r="J136" i="6" s="1"/>
  <c r="H1096" i="6" a="1"/>
  <c r="H1096" i="6" s="1"/>
  <c r="I1096" i="6" s="1"/>
  <c r="J1096" i="6" s="1"/>
  <c r="H1384" i="6" a="1"/>
  <c r="H1384" i="6" s="1"/>
  <c r="I1384" i="6" s="1"/>
  <c r="J1384" i="6" s="1"/>
  <c r="H640" i="6" a="1"/>
  <c r="H640" i="6" s="1"/>
  <c r="I640" i="6" s="1"/>
  <c r="J640" i="6" s="1"/>
  <c r="H1024" i="6" a="1"/>
  <c r="H1024" i="6" s="1"/>
  <c r="I1024" i="6" s="1"/>
  <c r="J1024" i="6" s="1"/>
  <c r="H1336" i="6" a="1"/>
  <c r="H1336" i="6" s="1"/>
  <c r="I1336" i="6" s="1"/>
  <c r="J1336" i="6" s="1"/>
  <c r="H184" i="6" a="1"/>
  <c r="H184" i="6" s="1"/>
  <c r="I184" i="6" s="1"/>
  <c r="J184" i="6" s="1"/>
  <c r="H448" i="6" a="1"/>
  <c r="H448" i="6" s="1"/>
  <c r="I448" i="6" s="1"/>
  <c r="J448" i="6" s="1"/>
  <c r="H688" i="6" a="1"/>
  <c r="H688" i="6" s="1"/>
  <c r="I688" i="6" s="1"/>
  <c r="J688" i="6" s="1"/>
  <c r="H1216" i="6" a="1"/>
  <c r="H1216" i="6" s="1"/>
  <c r="I1216" i="6" s="1"/>
  <c r="J1216" i="6" s="1"/>
  <c r="I1720" i="6"/>
  <c r="J1720" i="6" s="1"/>
  <c r="I2152" i="6"/>
  <c r="J2152" i="6" s="1"/>
  <c r="H3304" i="6" a="1"/>
  <c r="H3304" i="6" s="1"/>
  <c r="I3304" i="6" s="1"/>
  <c r="J3304" i="6" s="1"/>
  <c r="H1840" i="6" a="1"/>
  <c r="H1840" i="6" s="1"/>
  <c r="I1840" i="6" s="1"/>
  <c r="J1840" i="6" s="1"/>
  <c r="I2200" i="6"/>
  <c r="J2200" i="6" s="1"/>
  <c r="I2296" i="6"/>
  <c r="J2296" i="6" s="1"/>
  <c r="I2560" i="6"/>
  <c r="J2560" i="6" s="1"/>
  <c r="I3256" i="6"/>
  <c r="J3256" i="6" s="1"/>
  <c r="H2008" i="6" a="1"/>
  <c r="H2008" i="6" s="1"/>
  <c r="I2008" i="6" s="1"/>
  <c r="J2008" i="6" s="1"/>
  <c r="I2512" i="6"/>
  <c r="J2512" i="6" s="1"/>
  <c r="H2032" i="6" a="1"/>
  <c r="H2032" i="6" s="1"/>
  <c r="I2032" i="6" s="1"/>
  <c r="J2032" i="6" s="1"/>
  <c r="I2488" i="6"/>
  <c r="J2488" i="6" s="1"/>
  <c r="H3520" i="6" a="1"/>
  <c r="H3520" i="6" s="1"/>
  <c r="I3520" i="6" s="1"/>
  <c r="J3520" i="6" s="1"/>
  <c r="H4000" i="6" a="1"/>
  <c r="H4000" i="6" s="1"/>
  <c r="I4000" i="6" s="1"/>
  <c r="J4000" i="6" s="1"/>
  <c r="H3352" i="6" a="1"/>
  <c r="H3352" i="6" s="1"/>
  <c r="I3352" i="6" s="1"/>
  <c r="J3352" i="6" s="1"/>
  <c r="H3544" i="6" a="1"/>
  <c r="H3544" i="6" s="1"/>
  <c r="I3544" i="6" s="1"/>
  <c r="J3544" i="6" s="1"/>
  <c r="H4024" i="6" a="1"/>
  <c r="H4024" i="6" s="1"/>
  <c r="I4024" i="6" s="1"/>
  <c r="J4024" i="6" s="1"/>
  <c r="H3568" i="6" a="1"/>
  <c r="H3568" i="6" s="1"/>
  <c r="I3568" i="6" s="1"/>
  <c r="J3568" i="6" s="1"/>
  <c r="H3496" i="6" a="1"/>
  <c r="H3496" i="6" s="1"/>
  <c r="I3496" i="6" s="1"/>
  <c r="J3496" i="6" s="1"/>
  <c r="H3928" i="6" a="1"/>
  <c r="H3928" i="6" s="1"/>
  <c r="I3928" i="6" s="1"/>
  <c r="J3928" i="6" s="1"/>
  <c r="H4072" i="6" a="1"/>
  <c r="H4072" i="6" s="1"/>
  <c r="I4072" i="6" s="1"/>
  <c r="J4072" i="6" s="1"/>
  <c r="H4384" i="6" a="1"/>
  <c r="H4384" i="6" s="1"/>
  <c r="I4384" i="6" s="1"/>
  <c r="J4384" i="6" s="1"/>
  <c r="H4240" i="6" a="1"/>
  <c r="H4240" i="6" s="1"/>
  <c r="I4240" i="6" s="1"/>
  <c r="J4240" i="6" s="1"/>
  <c r="H4096" i="6" a="1"/>
  <c r="H4096" i="6" s="1"/>
  <c r="I4096" i="6" s="1"/>
  <c r="J4096" i="6" s="1"/>
  <c r="H5056" i="6" a="1"/>
  <c r="H5056" i="6" s="1"/>
  <c r="I5056" i="6" s="1"/>
  <c r="J5056" i="6" s="1"/>
  <c r="H5080" i="6" a="1"/>
  <c r="H5080" i="6" s="1"/>
  <c r="I5080" i="6" s="1"/>
  <c r="J5080" i="6" s="1"/>
  <c r="I5992" i="6"/>
  <c r="J5992" i="6" s="1"/>
  <c r="H6160" i="6" a="1"/>
  <c r="H6160" i="6" s="1"/>
  <c r="I6160" i="6" s="1"/>
  <c r="J6160" i="6" s="1"/>
  <c r="I6568" i="6"/>
  <c r="J6568" i="6" s="1"/>
  <c r="I7600" i="6"/>
  <c r="J7600" i="6" s="1"/>
  <c r="H6448" i="6" a="1"/>
  <c r="H6448" i="6" s="1"/>
  <c r="I6448" i="6" s="1"/>
  <c r="J6448" i="6" s="1"/>
  <c r="H7576" i="6" a="1"/>
  <c r="H7576" i="6" s="1"/>
  <c r="I7576" i="6" s="1"/>
  <c r="J7576" i="6" s="1"/>
  <c r="I6951" i="6"/>
  <c r="J6951" i="6" s="1"/>
  <c r="I5751" i="6"/>
  <c r="J5751" i="6" s="1"/>
  <c r="I5319" i="6"/>
  <c r="J5319" i="6" s="1"/>
  <c r="I3327" i="6"/>
  <c r="J3327" i="6" s="1"/>
  <c r="I1695" i="6"/>
  <c r="J1695" i="6" s="1"/>
  <c r="I447" i="6"/>
  <c r="J447" i="6" s="1"/>
  <c r="I8415" i="6"/>
  <c r="J8415" i="6" s="1"/>
  <c r="I7551" i="6"/>
  <c r="J7551" i="6" s="1"/>
  <c r="I7095" i="6"/>
  <c r="J7095" i="6" s="1"/>
  <c r="I6903" i="6"/>
  <c r="J6903" i="6" s="1"/>
  <c r="I6711" i="6"/>
  <c r="J6711" i="6" s="1"/>
  <c r="I5439" i="6"/>
  <c r="J5439" i="6" s="1"/>
  <c r="I5271" i="6"/>
  <c r="J5271" i="6" s="1"/>
  <c r="I5559" i="6"/>
  <c r="J5559" i="6" s="1"/>
  <c r="I3303" i="6"/>
  <c r="J3303" i="6" s="1"/>
  <c r="I1599" i="6"/>
  <c r="J1599" i="6" s="1"/>
  <c r="I255" i="6"/>
  <c r="J255" i="6" s="1"/>
  <c r="I999" i="6"/>
  <c r="J999" i="6" s="1"/>
  <c r="C8391" i="6"/>
  <c r="C8319" i="6"/>
  <c r="C8271" i="6"/>
  <c r="C8175" i="6"/>
  <c r="C8079" i="6"/>
  <c r="C8343" i="6"/>
  <c r="C8199" i="6"/>
  <c r="C8103" i="6"/>
  <c r="C8007" i="6"/>
  <c r="C8415" i="6"/>
  <c r="C8367" i="6"/>
  <c r="C8295" i="6"/>
  <c r="C8247" i="6"/>
  <c r="C8151" i="6"/>
  <c r="C8055" i="6"/>
  <c r="C7983" i="6"/>
  <c r="C8223" i="6"/>
  <c r="C7935" i="6"/>
  <c r="C7839" i="6"/>
  <c r="C7743" i="6"/>
  <c r="C7599" i="6"/>
  <c r="C7695" i="6"/>
  <c r="C7479" i="6"/>
  <c r="C8127" i="6"/>
  <c r="C7959" i="6"/>
  <c r="C7887" i="6"/>
  <c r="C7719" i="6"/>
  <c r="C7671" i="6"/>
  <c r="C7623" i="6"/>
  <c r="C7575" i="6"/>
  <c r="C7551" i="6"/>
  <c r="C7503" i="6"/>
  <c r="C7455" i="6"/>
  <c r="C7815" i="6"/>
  <c r="C7527" i="6"/>
  <c r="C7407" i="6"/>
  <c r="C7383" i="6"/>
  <c r="C7335" i="6"/>
  <c r="C7287" i="6"/>
  <c r="C7239" i="6"/>
  <c r="C7191" i="6"/>
  <c r="C7143" i="6"/>
  <c r="C7095" i="6"/>
  <c r="C7047" i="6"/>
  <c r="C6999" i="6"/>
  <c r="C6951" i="6"/>
  <c r="C6855" i="6"/>
  <c r="C8031" i="6"/>
  <c r="C7863" i="6"/>
  <c r="C7647" i="6"/>
  <c r="C6927" i="6"/>
  <c r="C7791" i="6"/>
  <c r="C6879" i="6"/>
  <c r="C7215" i="6"/>
  <c r="C7023" i="6"/>
  <c r="C6759" i="6"/>
  <c r="C6663" i="6"/>
  <c r="C6423" i="6"/>
  <c r="C7767" i="6"/>
  <c r="C7431" i="6"/>
  <c r="C7359" i="6"/>
  <c r="C7167" i="6"/>
  <c r="C6975" i="6"/>
  <c r="C6735" i="6"/>
  <c r="C6639" i="6"/>
  <c r="C7911" i="6"/>
  <c r="C7311" i="6"/>
  <c r="C7263" i="6"/>
  <c r="C7071" i="6"/>
  <c r="C6903" i="6"/>
  <c r="C6831" i="6"/>
  <c r="C6783" i="6"/>
  <c r="C6687" i="6"/>
  <c r="C6591" i="6"/>
  <c r="C6567" i="6"/>
  <c r="C6519" i="6"/>
  <c r="C6495" i="6"/>
  <c r="C6471" i="6"/>
  <c r="C6447" i="6"/>
  <c r="C6375" i="6"/>
  <c r="C6807" i="6"/>
  <c r="C6543" i="6"/>
  <c r="C6711" i="6"/>
  <c r="C6615" i="6"/>
  <c r="C6399" i="6"/>
  <c r="C6351" i="6"/>
  <c r="C7119" i="6"/>
  <c r="C6303" i="6"/>
  <c r="C6279" i="6"/>
  <c r="C6231" i="6"/>
  <c r="C6183" i="6"/>
  <c r="C6063" i="6"/>
  <c r="C6207" i="6"/>
  <c r="C6111" i="6"/>
  <c r="C6327" i="6"/>
  <c r="C6255" i="6"/>
  <c r="C6159" i="6"/>
  <c r="C6087" i="6"/>
  <c r="C6015" i="6"/>
  <c r="C6135" i="6"/>
  <c r="C6039" i="6"/>
  <c r="C5991" i="6"/>
  <c r="C5871" i="6"/>
  <c r="C5823" i="6"/>
  <c r="C5727" i="6"/>
  <c r="C5655" i="6"/>
  <c r="C5583" i="6"/>
  <c r="C5535" i="6"/>
  <c r="C5487" i="6"/>
  <c r="C5367" i="6"/>
  <c r="C5319" i="6"/>
  <c r="C5271" i="6"/>
  <c r="C5847" i="6"/>
  <c r="C5703" i="6"/>
  <c r="C5631" i="6"/>
  <c r="C5391" i="6"/>
  <c r="C5967" i="6"/>
  <c r="C5943" i="6"/>
  <c r="C5919" i="6"/>
  <c r="C5799" i="6"/>
  <c r="C5775" i="6"/>
  <c r="C5679" i="6"/>
  <c r="C5607" i="6"/>
  <c r="C5559" i="6"/>
  <c r="C5511" i="6"/>
  <c r="C5463" i="6"/>
  <c r="C5343" i="6"/>
  <c r="C5295" i="6"/>
  <c r="C5895" i="6"/>
  <c r="C5751" i="6"/>
  <c r="C5439" i="6"/>
  <c r="C5415" i="6"/>
  <c r="C5199" i="6"/>
  <c r="C5031" i="6"/>
  <c r="C4935" i="6"/>
  <c r="C4767" i="6"/>
  <c r="C4719" i="6"/>
  <c r="C4671" i="6"/>
  <c r="C4623" i="6"/>
  <c r="C4575" i="6"/>
  <c r="C4359" i="6"/>
  <c r="C4263" i="6"/>
  <c r="C5223" i="6"/>
  <c r="C5103" i="6"/>
  <c r="C5007" i="6"/>
  <c r="C4911" i="6"/>
  <c r="C4863" i="6"/>
  <c r="C4815" i="6"/>
  <c r="C4791" i="6"/>
  <c r="C4527" i="6"/>
  <c r="C4407" i="6"/>
  <c r="C4335" i="6"/>
  <c r="C4239" i="6"/>
  <c r="C4143" i="6"/>
  <c r="C5151" i="6"/>
  <c r="C5127" i="6"/>
  <c r="C5079" i="6"/>
  <c r="C4983" i="6"/>
  <c r="C4743" i="6"/>
  <c r="C4695" i="6"/>
  <c r="C4647" i="6"/>
  <c r="C4599" i="6"/>
  <c r="C4479" i="6"/>
  <c r="C4383" i="6"/>
  <c r="C4311" i="6"/>
  <c r="C4215" i="6"/>
  <c r="C4119" i="6"/>
  <c r="C4071" i="6"/>
  <c r="C4023" i="6"/>
  <c r="C3927" i="6"/>
  <c r="C5247" i="6"/>
  <c r="C5175" i="6"/>
  <c r="C5055" i="6"/>
  <c r="C4959" i="6"/>
  <c r="C4887" i="6"/>
  <c r="C4839" i="6"/>
  <c r="C4551" i="6"/>
  <c r="C4503" i="6"/>
  <c r="C4455" i="6"/>
  <c r="C4431" i="6"/>
  <c r="C4287" i="6"/>
  <c r="C4191" i="6"/>
  <c r="C3999" i="6"/>
  <c r="C3903" i="6"/>
  <c r="C4167" i="6"/>
  <c r="C4095" i="6"/>
  <c r="C3975" i="6"/>
  <c r="C3831" i="6"/>
  <c r="C3735" i="6"/>
  <c r="C3639" i="6"/>
  <c r="C3543" i="6"/>
  <c r="C3423" i="6"/>
  <c r="C3399" i="6"/>
  <c r="C3375" i="6"/>
  <c r="C3351" i="6"/>
  <c r="C3327" i="6"/>
  <c r="C3279" i="6"/>
  <c r="C3015" i="6"/>
  <c r="C2727" i="6"/>
  <c r="C3951" i="6"/>
  <c r="C3807" i="6"/>
  <c r="C3711" i="6"/>
  <c r="C3615" i="6"/>
  <c r="C3519" i="6"/>
  <c r="C3303" i="6"/>
  <c r="C3231" i="6"/>
  <c r="C3159" i="6"/>
  <c r="C3111" i="6"/>
  <c r="C2991" i="6"/>
  <c r="C2967" i="6"/>
  <c r="C2895" i="6"/>
  <c r="C2799" i="6"/>
  <c r="C2679" i="6"/>
  <c r="C2655" i="6"/>
  <c r="C2631" i="6"/>
  <c r="C2583" i="6"/>
  <c r="C3879" i="6"/>
  <c r="C3783" i="6"/>
  <c r="C3687" i="6"/>
  <c r="C3591" i="6"/>
  <c r="C3495" i="6"/>
  <c r="C3471" i="6"/>
  <c r="C3255" i="6"/>
  <c r="C3207" i="6"/>
  <c r="C3183" i="6"/>
  <c r="C3063" i="6"/>
  <c r="C2919" i="6"/>
  <c r="C2871" i="6"/>
  <c r="C2847" i="6"/>
  <c r="C4047" i="6"/>
  <c r="C3855" i="6"/>
  <c r="C3759" i="6"/>
  <c r="C3663" i="6"/>
  <c r="C3567" i="6"/>
  <c r="C3447" i="6"/>
  <c r="C3039" i="6"/>
  <c r="C2703" i="6"/>
  <c r="C2559" i="6"/>
  <c r="C2487" i="6"/>
  <c r="C2079" i="6"/>
  <c r="C1983" i="6"/>
  <c r="C1887" i="6"/>
  <c r="C1767" i="6"/>
  <c r="C1647" i="6"/>
  <c r="C1575" i="6"/>
  <c r="C1551" i="6"/>
  <c r="C1503" i="6"/>
  <c r="C3087" i="6"/>
  <c r="C2751" i="6"/>
  <c r="C2367" i="6"/>
  <c r="C2175" i="6"/>
  <c r="C2055" i="6"/>
  <c r="C1959" i="6"/>
  <c r="C1839" i="6"/>
  <c r="C1743" i="6"/>
  <c r="C1671" i="6"/>
  <c r="C1599" i="6"/>
  <c r="C3135" i="6"/>
  <c r="C2943" i="6"/>
  <c r="C2823" i="6"/>
  <c r="C2439" i="6"/>
  <c r="C2391" i="6"/>
  <c r="C2343" i="6"/>
  <c r="C2319" i="6"/>
  <c r="C2295" i="6"/>
  <c r="C2271" i="6"/>
  <c r="C2247" i="6"/>
  <c r="C2223" i="6"/>
  <c r="C2199" i="6"/>
  <c r="C2031" i="6"/>
  <c r="C1935" i="6"/>
  <c r="C1863" i="6"/>
  <c r="C1815" i="6"/>
  <c r="C1719" i="6"/>
  <c r="C1527" i="6"/>
  <c r="C1479" i="6"/>
  <c r="C1455" i="6"/>
  <c r="C2775" i="6"/>
  <c r="C2607" i="6"/>
  <c r="C2535" i="6"/>
  <c r="C2511" i="6"/>
  <c r="C2463" i="6"/>
  <c r="C2415" i="6"/>
  <c r="C2151" i="6"/>
  <c r="C2127" i="6"/>
  <c r="C2103" i="6"/>
  <c r="C2007" i="6"/>
  <c r="C1911" i="6"/>
  <c r="C1791" i="6"/>
  <c r="C1695" i="6"/>
  <c r="C1623" i="6"/>
  <c r="C1431" i="6"/>
  <c r="C1407" i="6"/>
  <c r="C1383" i="6"/>
  <c r="C1191" i="6"/>
  <c r="C927" i="6"/>
  <c r="C735" i="6"/>
  <c r="C639" i="6"/>
  <c r="C567" i="6"/>
  <c r="C471" i="6"/>
  <c r="C423" i="6"/>
  <c r="C351" i="6"/>
  <c r="C303" i="6"/>
  <c r="C159" i="6"/>
  <c r="C135" i="6"/>
  <c r="C1359" i="6"/>
  <c r="C1311" i="6"/>
  <c r="C1263" i="6"/>
  <c r="C1239" i="6"/>
  <c r="C1167" i="6"/>
  <c r="C1095" i="6"/>
  <c r="C1047" i="6"/>
  <c r="C1023" i="6"/>
  <c r="C999" i="6"/>
  <c r="C903" i="6"/>
  <c r="C807" i="6"/>
  <c r="C711" i="6"/>
  <c r="C663" i="6"/>
  <c r="C519" i="6"/>
  <c r="C87" i="6"/>
  <c r="C1287" i="6"/>
  <c r="C1143" i="6"/>
  <c r="C1119" i="6"/>
  <c r="C975" i="6"/>
  <c r="C951" i="6"/>
  <c r="C855" i="6"/>
  <c r="C783" i="6"/>
  <c r="C615" i="6"/>
  <c r="C591" i="6"/>
  <c r="C495" i="6"/>
  <c r="C447" i="6"/>
  <c r="C375" i="6"/>
  <c r="C327" i="6"/>
  <c r="C231" i="6"/>
  <c r="C207" i="6"/>
  <c r="C183" i="6"/>
  <c r="C111" i="6"/>
  <c r="C543" i="6"/>
  <c r="C279" i="6"/>
  <c r="C255" i="6"/>
  <c r="C1335" i="6"/>
  <c r="C1215" i="6"/>
  <c r="C1071" i="6"/>
  <c r="C879" i="6"/>
  <c r="C831" i="6"/>
  <c r="C759" i="6"/>
  <c r="C687" i="6"/>
  <c r="C399" i="6"/>
  <c r="I2895" i="6"/>
  <c r="J2895" i="6" s="1"/>
  <c r="I231" i="6"/>
  <c r="J231" i="6" s="1"/>
  <c r="H712" i="6" a="1"/>
  <c r="H712" i="6" s="1"/>
  <c r="I712" i="6" s="1"/>
  <c r="J712" i="6" s="1"/>
  <c r="H1120" i="6" a="1"/>
  <c r="H1120" i="6" s="1"/>
  <c r="I1120" i="6" s="1"/>
  <c r="J1120" i="6" s="1"/>
  <c r="H352" i="6" a="1"/>
  <c r="H352" i="6" s="1"/>
  <c r="I352" i="6" s="1"/>
  <c r="J352" i="6" s="1"/>
  <c r="H928" i="6" a="1"/>
  <c r="H928" i="6" s="1"/>
  <c r="I928" i="6" s="1"/>
  <c r="J928" i="6" s="1"/>
  <c r="H1168" i="6" a="1"/>
  <c r="H1168" i="6" s="1"/>
  <c r="I1168" i="6" s="1"/>
  <c r="J1168" i="6" s="1"/>
  <c r="I88" i="6"/>
  <c r="J88" i="6" s="1"/>
  <c r="H1048" i="6" a="1"/>
  <c r="H1048" i="6" s="1"/>
  <c r="I1048" i="6" s="1"/>
  <c r="J1048" i="6" s="1"/>
  <c r="H736" i="6" a="1"/>
  <c r="H736" i="6" s="1"/>
  <c r="I736" i="6" s="1"/>
  <c r="J736" i="6" s="1"/>
  <c r="H1288" i="6" a="1"/>
  <c r="H1288" i="6" s="1"/>
  <c r="I1288" i="6" s="1"/>
  <c r="J1288" i="6" s="1"/>
  <c r="I1816" i="6"/>
  <c r="J1816" i="6" s="1"/>
  <c r="H2440" i="6" a="1"/>
  <c r="H2440" i="6" s="1"/>
  <c r="I2440" i="6" s="1"/>
  <c r="J2440" i="6" s="1"/>
  <c r="H1600" i="6" a="1"/>
  <c r="H1600" i="6" s="1"/>
  <c r="I1600" i="6" s="1"/>
  <c r="J1600" i="6" s="1"/>
  <c r="H1888" i="6" a="1"/>
  <c r="H1888" i="6" s="1"/>
  <c r="I1888" i="6" s="1"/>
  <c r="J1888" i="6" s="1"/>
  <c r="I2704" i="6"/>
  <c r="J2704" i="6" s="1"/>
  <c r="I1552" i="6"/>
  <c r="J1552" i="6" s="1"/>
  <c r="H2104" i="6" a="1"/>
  <c r="H2104" i="6" s="1"/>
  <c r="I2104" i="6" s="1"/>
  <c r="J2104" i="6" s="1"/>
  <c r="I2536" i="6"/>
  <c r="J2536" i="6" s="1"/>
  <c r="H1480" i="6" a="1"/>
  <c r="H1480" i="6" s="1"/>
  <c r="I1480" i="6" s="1"/>
  <c r="J1480" i="6" s="1"/>
  <c r="I1792" i="6"/>
  <c r="J1792" i="6" s="1"/>
  <c r="H2344" i="6" a="1"/>
  <c r="H2344" i="6" s="1"/>
  <c r="I2344" i="6" s="1"/>
  <c r="J2344" i="6" s="1"/>
  <c r="H3616" i="6" a="1"/>
  <c r="H3616" i="6" s="1"/>
  <c r="I3616" i="6" s="1"/>
  <c r="J3616" i="6" s="1"/>
  <c r="H2896" i="6" a="1"/>
  <c r="H2896" i="6" s="1"/>
  <c r="I2896" i="6" s="1"/>
  <c r="J2896" i="6" s="1"/>
  <c r="H3376" i="6" a="1"/>
  <c r="H3376" i="6" s="1"/>
  <c r="I3376" i="6" s="1"/>
  <c r="J3376" i="6" s="1"/>
  <c r="H3640" i="6" a="1"/>
  <c r="H3640" i="6" s="1"/>
  <c r="I3640" i="6" s="1"/>
  <c r="J3640" i="6" s="1"/>
  <c r="H4192" i="6" a="1"/>
  <c r="H4192" i="6" s="1"/>
  <c r="I4192" i="6" s="1"/>
  <c r="J4192" i="6" s="1"/>
  <c r="H3016" i="6" a="1"/>
  <c r="H3016" i="6" s="1"/>
  <c r="I3016" i="6" s="1"/>
  <c r="J3016" i="6" s="1"/>
  <c r="H3664" i="6" a="1"/>
  <c r="H3664" i="6" s="1"/>
  <c r="I3664" i="6" s="1"/>
  <c r="J3664" i="6" s="1"/>
  <c r="I2848" i="6"/>
  <c r="J2848" i="6" s="1"/>
  <c r="H3184" i="6" a="1"/>
  <c r="H3184" i="6" s="1"/>
  <c r="I3184" i="6" s="1"/>
  <c r="J3184" i="6" s="1"/>
  <c r="H3592" i="6" a="1"/>
  <c r="H3592" i="6" s="1"/>
  <c r="I3592" i="6" s="1"/>
  <c r="J3592" i="6" s="1"/>
  <c r="H3856" i="6" a="1"/>
  <c r="H3856" i="6" s="1"/>
  <c r="I3856" i="6" s="1"/>
  <c r="J3856" i="6" s="1"/>
  <c r="H4120" i="6" a="1"/>
  <c r="H4120" i="6" s="1"/>
  <c r="I4120" i="6" s="1"/>
  <c r="J4120" i="6" s="1"/>
  <c r="H5008" i="6" a="1"/>
  <c r="H5008" i="6" s="1"/>
  <c r="I5008" i="6" s="1"/>
  <c r="J5008" i="6" s="1"/>
  <c r="H3880" i="6" a="1"/>
  <c r="H3880" i="6" s="1"/>
  <c r="I3880" i="6" s="1"/>
  <c r="J3880" i="6" s="1"/>
  <c r="H4336" i="6" a="1"/>
  <c r="H4336" i="6" s="1"/>
  <c r="I4336" i="6" s="1"/>
  <c r="J4336" i="6" s="1"/>
  <c r="H4936" i="6" a="1"/>
  <c r="H4936" i="6" s="1"/>
  <c r="I4936" i="6" s="1"/>
  <c r="J4936" i="6" s="1"/>
  <c r="H4168" i="6" a="1"/>
  <c r="H4168" i="6" s="1"/>
  <c r="I4168" i="6" s="1"/>
  <c r="J4168" i="6" s="1"/>
  <c r="I4624" i="6"/>
  <c r="J4624" i="6" s="1"/>
  <c r="I4840" i="6"/>
  <c r="J4840" i="6" s="1"/>
  <c r="H5944" i="6" a="1"/>
  <c r="H5944" i="6" s="1"/>
  <c r="I5944" i="6" s="1"/>
  <c r="J5944" i="6" s="1"/>
  <c r="H6256" i="6" a="1"/>
  <c r="H6256" i="6" s="1"/>
  <c r="I6256" i="6" s="1"/>
  <c r="J6256" i="6" s="1"/>
  <c r="I6328" i="6"/>
  <c r="J6328" i="6" s="1"/>
  <c r="I7624" i="6"/>
  <c r="J7624" i="6" s="1"/>
  <c r="H7528" i="6" a="1"/>
  <c r="H7528" i="6" s="1"/>
  <c r="I7528" i="6" s="1"/>
  <c r="J7528" i="6" s="1"/>
  <c r="I8031" i="6"/>
  <c r="J8031" i="6" s="1"/>
  <c r="I7359" i="6"/>
  <c r="J7359" i="6" s="1"/>
  <c r="I6399" i="6"/>
  <c r="J6399" i="6" s="1"/>
  <c r="I6207" i="6"/>
  <c r="J6207" i="6" s="1"/>
  <c r="I5631" i="6"/>
  <c r="J5631" i="6" s="1"/>
  <c r="I3111" i="6"/>
  <c r="J3111" i="6" s="1"/>
  <c r="I1023" i="6"/>
  <c r="J1023" i="6" s="1"/>
  <c r="I6855" i="6"/>
  <c r="J6855" i="6" s="1"/>
  <c r="I6687" i="6"/>
  <c r="J6687" i="6" s="1"/>
  <c r="I6639" i="6"/>
  <c r="J6639" i="6" s="1"/>
  <c r="I6111" i="6"/>
  <c r="J6111" i="6" s="1"/>
  <c r="I5391" i="6"/>
  <c r="J5391" i="6" s="1"/>
  <c r="I5295" i="6"/>
  <c r="J5295" i="6" s="1"/>
  <c r="I1071" i="6"/>
  <c r="J1071" i="6" s="1"/>
  <c r="I975" i="6"/>
  <c r="J975" i="6" s="1"/>
  <c r="C63" i="6"/>
  <c r="G63" i="6"/>
  <c r="B65" i="6"/>
  <c r="H65" i="6" s="1" a="1"/>
  <c r="H65" i="6" s="1"/>
  <c r="H64" i="6" a="1"/>
  <c r="H64" i="6" s="1"/>
  <c r="I64" i="6" s="1"/>
  <c r="J64" i="6" s="1"/>
  <c r="I14" i="5"/>
  <c r="O40" i="5"/>
  <c r="O41" i="5" s="1"/>
  <c r="O42" i="5" s="1"/>
  <c r="G39" i="6"/>
  <c r="G15" i="6"/>
  <c r="C39" i="6"/>
  <c r="C15" i="6"/>
  <c r="G42" i="5"/>
  <c r="M42" i="5"/>
  <c r="N42" i="5" s="1"/>
  <c r="E42" i="5"/>
  <c r="H16" i="5"/>
  <c r="F41" i="5"/>
  <c r="O17" i="5"/>
  <c r="H41" i="5"/>
  <c r="I14" i="6"/>
  <c r="J14" i="6" s="1"/>
  <c r="F16" i="5"/>
  <c r="B43" i="5"/>
  <c r="D43" i="5" s="1"/>
  <c r="E17" i="5"/>
  <c r="G17" i="5"/>
  <c r="M17" i="5"/>
  <c r="N17" i="5" s="1"/>
  <c r="B41" i="6"/>
  <c r="H41" i="6" s="1" a="1"/>
  <c r="H41" i="6" s="1"/>
  <c r="I41" i="6" s="1"/>
  <c r="J41" i="6" s="1"/>
  <c r="B17" i="6"/>
  <c r="H17" i="6" s="1"/>
  <c r="B19" i="5"/>
  <c r="C18" i="5" s="1"/>
  <c r="D18" i="5" s="1"/>
  <c r="I2081" i="6" l="1"/>
  <c r="J2081" i="6" s="1"/>
  <c r="I1937" i="6"/>
  <c r="J1937" i="6" s="1"/>
  <c r="I3473" i="6"/>
  <c r="J3473" i="6" s="1"/>
  <c r="I1361" i="6"/>
  <c r="J1361" i="6" s="1"/>
  <c r="I1865" i="6"/>
  <c r="J1865" i="6" s="1"/>
  <c r="I3041" i="6"/>
  <c r="J3041" i="6" s="1"/>
  <c r="I281" i="6"/>
  <c r="J281" i="6" s="1"/>
  <c r="I2057" i="6"/>
  <c r="J2057" i="6" s="1"/>
  <c r="I3905" i="6"/>
  <c r="J3905" i="6" s="1"/>
  <c r="I3977" i="6"/>
  <c r="J3977" i="6" s="1"/>
  <c r="I2465" i="6"/>
  <c r="J2465" i="6" s="1"/>
  <c r="I1577" i="6"/>
  <c r="J1577" i="6" s="1"/>
  <c r="I3761" i="6"/>
  <c r="J3761" i="6" s="1"/>
  <c r="I2969" i="6"/>
  <c r="J2969" i="6" s="1"/>
  <c r="I3425" i="6"/>
  <c r="J3425" i="6" s="1"/>
  <c r="I3329" i="6"/>
  <c r="J3329" i="6" s="1"/>
  <c r="I2417" i="6"/>
  <c r="J2417" i="6" s="1"/>
  <c r="I2993" i="6"/>
  <c r="J2993" i="6" s="1"/>
  <c r="I5969" i="6"/>
  <c r="J5969" i="6" s="1"/>
  <c r="I4049" i="6"/>
  <c r="J4049" i="6" s="1"/>
  <c r="I5033" i="6"/>
  <c r="J5033" i="6" s="1"/>
  <c r="I857" i="6"/>
  <c r="J857" i="6" s="1"/>
  <c r="I2801" i="6"/>
  <c r="J2801" i="6" s="1"/>
  <c r="I3689" i="6"/>
  <c r="J3689" i="6" s="1"/>
  <c r="I4985" i="6"/>
  <c r="J4985" i="6" s="1"/>
  <c r="F461" i="6"/>
  <c r="I3785" i="6"/>
  <c r="J3785" i="6" s="1"/>
  <c r="I6185" i="6"/>
  <c r="J6185" i="6" s="1"/>
  <c r="I2369" i="6"/>
  <c r="J2369" i="6" s="1"/>
  <c r="I3809" i="6"/>
  <c r="J3809" i="6" s="1"/>
  <c r="I4961" i="6"/>
  <c r="J4961" i="6" s="1"/>
  <c r="I41" i="5"/>
  <c r="I6137" i="6"/>
  <c r="J6137" i="6" s="1"/>
  <c r="I6113" i="6"/>
  <c r="J6113" i="6" s="1"/>
  <c r="I3833" i="6"/>
  <c r="J3833" i="6" s="1"/>
  <c r="F32" i="6"/>
  <c r="I641" i="6"/>
  <c r="J641" i="6" s="1"/>
  <c r="I1337" i="6"/>
  <c r="J1337" i="6" s="1"/>
  <c r="I449" i="6"/>
  <c r="J449" i="6" s="1"/>
  <c r="I665" i="6"/>
  <c r="J665" i="6" s="1"/>
  <c r="H1169" i="6" a="1"/>
  <c r="H1169" i="6" s="1"/>
  <c r="I1169" i="6" s="1"/>
  <c r="J1169" i="6" s="1"/>
  <c r="H809" i="6" a="1"/>
  <c r="H809" i="6" s="1"/>
  <c r="I809" i="6" s="1"/>
  <c r="J809" i="6" s="1"/>
  <c r="H1097" i="6" a="1"/>
  <c r="H1097" i="6" s="1"/>
  <c r="I1097" i="6" s="1"/>
  <c r="J1097" i="6" s="1"/>
  <c r="I353" i="6"/>
  <c r="J353" i="6" s="1"/>
  <c r="H1001" i="6" a="1"/>
  <c r="H1001" i="6" s="1"/>
  <c r="I1001" i="6" s="1"/>
  <c r="J1001" i="6" s="1"/>
  <c r="I137" i="6"/>
  <c r="J137" i="6" s="1"/>
  <c r="H113" i="6" a="1"/>
  <c r="H113" i="6" s="1"/>
  <c r="I113" i="6" s="1"/>
  <c r="J113" i="6" s="1"/>
  <c r="H473" i="6" a="1"/>
  <c r="H473" i="6" s="1"/>
  <c r="I473" i="6" s="1"/>
  <c r="J473" i="6" s="1"/>
  <c r="H737" i="6" a="1"/>
  <c r="H737" i="6" s="1"/>
  <c r="I737" i="6" s="1"/>
  <c r="J737" i="6" s="1"/>
  <c r="I1289" i="6"/>
  <c r="J1289" i="6" s="1"/>
  <c r="I1601" i="6"/>
  <c r="J1601" i="6" s="1"/>
  <c r="H2273" i="6" a="1"/>
  <c r="H2273" i="6" s="1"/>
  <c r="I2273" i="6" s="1"/>
  <c r="J2273" i="6" s="1"/>
  <c r="I1841" i="6"/>
  <c r="J1841" i="6" s="1"/>
  <c r="H2489" i="6" a="1"/>
  <c r="H2489" i="6" s="1"/>
  <c r="I2489" i="6" s="1"/>
  <c r="J2489" i="6" s="1"/>
  <c r="H2849" i="6" a="1"/>
  <c r="H2849" i="6" s="1"/>
  <c r="I2849" i="6" s="1"/>
  <c r="J2849" i="6" s="1"/>
  <c r="H2153" i="6" a="1"/>
  <c r="H2153" i="6" s="1"/>
  <c r="I2153" i="6" s="1"/>
  <c r="J2153" i="6" s="1"/>
  <c r="H2537" i="6" a="1"/>
  <c r="H2537" i="6" s="1"/>
  <c r="I2537" i="6" s="1"/>
  <c r="J2537" i="6" s="1"/>
  <c r="H2945" i="6" a="1"/>
  <c r="H2945" i="6" s="1"/>
  <c r="I2945" i="6" s="1"/>
  <c r="J2945" i="6" s="1"/>
  <c r="I3617" i="6"/>
  <c r="J3617" i="6" s="1"/>
  <c r="H2897" i="6" a="1"/>
  <c r="H2897" i="6" s="1"/>
  <c r="I2897" i="6" s="1"/>
  <c r="J2897" i="6" s="1"/>
  <c r="I3641" i="6"/>
  <c r="J3641" i="6" s="1"/>
  <c r="H2657" i="6" a="1"/>
  <c r="H2657" i="6" s="1"/>
  <c r="I2657" i="6" s="1"/>
  <c r="J2657" i="6" s="1"/>
  <c r="H2777" i="6" a="1"/>
  <c r="H2777" i="6" s="1"/>
  <c r="I2777" i="6" s="1"/>
  <c r="J2777" i="6" s="1"/>
  <c r="I3497" i="6"/>
  <c r="J3497" i="6" s="1"/>
  <c r="I4025" i="6"/>
  <c r="J4025" i="6" s="1"/>
  <c r="H4337" i="6" a="1"/>
  <c r="H4337" i="6" s="1"/>
  <c r="I4337" i="6" s="1"/>
  <c r="J4337" i="6" s="1"/>
  <c r="H4745" i="6" a="1"/>
  <c r="H4745" i="6" s="1"/>
  <c r="I4745" i="6" s="1"/>
  <c r="J4745" i="6" s="1"/>
  <c r="H4265" i="6" a="1"/>
  <c r="H4265" i="6" s="1"/>
  <c r="I4265" i="6" s="1"/>
  <c r="J4265" i="6" s="1"/>
  <c r="H4289" i="6" a="1"/>
  <c r="H4289" i="6" s="1"/>
  <c r="I4289" i="6" s="1"/>
  <c r="J4289" i="6" s="1"/>
  <c r="H4721" i="6" a="1"/>
  <c r="H4721" i="6" s="1"/>
  <c r="I4721" i="6" s="1"/>
  <c r="J4721" i="6" s="1"/>
  <c r="H5225" i="6" a="1"/>
  <c r="H5225" i="6" s="1"/>
  <c r="I5225" i="6" s="1"/>
  <c r="J5225" i="6" s="1"/>
  <c r="H4457" i="6" a="1"/>
  <c r="H4457" i="6" s="1"/>
  <c r="I4457" i="6" s="1"/>
  <c r="J4457" i="6" s="1"/>
  <c r="I5081" i="6"/>
  <c r="J5081" i="6" s="1"/>
  <c r="H5609" i="6" a="1"/>
  <c r="H5609" i="6" s="1"/>
  <c r="I5609" i="6" s="1"/>
  <c r="J5609" i="6" s="1"/>
  <c r="H5537" i="6" a="1"/>
  <c r="H5537" i="6" s="1"/>
  <c r="I5537" i="6" s="1"/>
  <c r="J5537" i="6" s="1"/>
  <c r="H5753" i="6" a="1"/>
  <c r="H5753" i="6" s="1"/>
  <c r="I5753" i="6" s="1"/>
  <c r="J5753" i="6" s="1"/>
  <c r="H5777" i="6" a="1"/>
  <c r="H5777" i="6" s="1"/>
  <c r="I5777" i="6" s="1"/>
  <c r="J5777" i="6" s="1"/>
  <c r="H5513" i="6" a="1"/>
  <c r="H5513" i="6" s="1"/>
  <c r="I5513" i="6" s="1"/>
  <c r="J5513" i="6" s="1"/>
  <c r="H5897" i="6" a="1"/>
  <c r="H5897" i="6" s="1"/>
  <c r="I5897" i="6" s="1"/>
  <c r="J5897" i="6" s="1"/>
  <c r="H6593" i="6" a="1"/>
  <c r="H6593" i="6" s="1"/>
  <c r="I6593" i="6" s="1"/>
  <c r="J6593" i="6" s="1"/>
  <c r="H6497" i="6" a="1"/>
  <c r="H6497" i="6" s="1"/>
  <c r="I6497" i="6" s="1"/>
  <c r="J6497" i="6" s="1"/>
  <c r="H6761" i="6" a="1"/>
  <c r="H6761" i="6" s="1"/>
  <c r="I6761" i="6" s="1"/>
  <c r="J6761" i="6" s="1"/>
  <c r="H6449" i="6" a="1"/>
  <c r="H6449" i="6" s="1"/>
  <c r="I6449" i="6" s="1"/>
  <c r="J6449" i="6" s="1"/>
  <c r="H6737" i="6" a="1"/>
  <c r="H6737" i="6" s="1"/>
  <c r="I6737" i="6" s="1"/>
  <c r="J6737" i="6" s="1"/>
  <c r="H7673" i="6" a="1"/>
  <c r="H7673" i="6" s="1"/>
  <c r="I7673" i="6" s="1"/>
  <c r="J7673" i="6" s="1"/>
  <c r="H7889" i="6" a="1"/>
  <c r="H7889" i="6" s="1"/>
  <c r="I7889" i="6" s="1"/>
  <c r="J7889" i="6" s="1"/>
  <c r="H7649" i="6" a="1"/>
  <c r="H7649" i="6" s="1"/>
  <c r="I7649" i="6" s="1"/>
  <c r="J7649" i="6" s="1"/>
  <c r="H7985" i="6" a="1"/>
  <c r="H7985" i="6" s="1"/>
  <c r="I7985" i="6" s="1"/>
  <c r="J7985" i="6" s="1"/>
  <c r="H7793" i="6" a="1"/>
  <c r="H7793" i="6" s="1"/>
  <c r="I7793" i="6" s="1"/>
  <c r="J7793" i="6" s="1"/>
  <c r="E3322" i="6" a="1"/>
  <c r="E3322" i="6" s="1"/>
  <c r="F3322" i="6" s="1"/>
  <c r="B8346" i="6"/>
  <c r="H8346" i="6" s="1" a="1"/>
  <c r="H8346" i="6" s="1"/>
  <c r="I8346" i="6" s="1"/>
  <c r="J8346" i="6" s="1"/>
  <c r="B8202" i="6"/>
  <c r="H8202" i="6" s="1" a="1"/>
  <c r="H8202" i="6" s="1"/>
  <c r="I8202" i="6" s="1"/>
  <c r="J8202" i="6" s="1"/>
  <c r="B8106" i="6"/>
  <c r="H8106" i="6" s="1" a="1"/>
  <c r="H8106" i="6" s="1"/>
  <c r="I8106" i="6" s="1"/>
  <c r="J8106" i="6" s="1"/>
  <c r="B8010" i="6"/>
  <c r="H8010" i="6" s="1" a="1"/>
  <c r="H8010" i="6" s="1"/>
  <c r="I8010" i="6" s="1"/>
  <c r="J8010" i="6" s="1"/>
  <c r="B8418" i="6"/>
  <c r="H8418" i="6" s="1" a="1"/>
  <c r="H8418" i="6" s="1"/>
  <c r="I8418" i="6" s="1"/>
  <c r="J8418" i="6" s="1"/>
  <c r="B8226" i="6"/>
  <c r="H8226" i="6" s="1" a="1"/>
  <c r="H8226" i="6" s="1"/>
  <c r="I8226" i="6" s="1"/>
  <c r="J8226" i="6" s="1"/>
  <c r="B8130" i="6"/>
  <c r="H8130" i="6" s="1" a="1"/>
  <c r="H8130" i="6" s="1"/>
  <c r="I8130" i="6" s="1"/>
  <c r="J8130" i="6" s="1"/>
  <c r="B8034" i="6"/>
  <c r="H8034" i="6" s="1" a="1"/>
  <c r="H8034" i="6" s="1"/>
  <c r="I8034" i="6" s="1"/>
  <c r="J8034" i="6" s="1"/>
  <c r="B8370" i="6"/>
  <c r="H8370" i="6" s="1" a="1"/>
  <c r="H8370" i="6" s="1"/>
  <c r="I8370" i="6" s="1"/>
  <c r="J8370" i="6" s="1"/>
  <c r="B8322" i="6"/>
  <c r="H8322" i="6" s="1" a="1"/>
  <c r="H8322" i="6" s="1"/>
  <c r="I8322" i="6" s="1"/>
  <c r="J8322" i="6" s="1"/>
  <c r="B8178" i="6"/>
  <c r="H8178" i="6" s="1" a="1"/>
  <c r="H8178" i="6" s="1"/>
  <c r="I8178" i="6" s="1"/>
  <c r="J8178" i="6" s="1"/>
  <c r="B8082" i="6"/>
  <c r="H8082" i="6" s="1" a="1"/>
  <c r="H8082" i="6" s="1"/>
  <c r="I8082" i="6" s="1"/>
  <c r="J8082" i="6" s="1"/>
  <c r="B7914" i="6"/>
  <c r="H7914" i="6" s="1" a="1"/>
  <c r="H7914" i="6" s="1"/>
  <c r="B7866" i="6"/>
  <c r="H7866" i="6" s="1" a="1"/>
  <c r="H7866" i="6" s="1"/>
  <c r="B7818" i="6"/>
  <c r="H7818" i="6" s="1" a="1"/>
  <c r="H7818" i="6" s="1"/>
  <c r="B7794" i="6"/>
  <c r="H7794" i="6" s="1" a="1"/>
  <c r="H7794" i="6" s="1"/>
  <c r="B7602" i="6"/>
  <c r="H7602" i="6" s="1" a="1"/>
  <c r="H7602" i="6" s="1"/>
  <c r="B7578" i="6"/>
  <c r="H7578" i="6" s="1" a="1"/>
  <c r="H7578" i="6" s="1"/>
  <c r="I7578" i="6" s="1"/>
  <c r="J7578" i="6" s="1"/>
  <c r="B8274" i="6"/>
  <c r="H8274" i="6" s="1" a="1"/>
  <c r="H8274" i="6" s="1"/>
  <c r="I8274" i="6" s="1"/>
  <c r="J8274" i="6" s="1"/>
  <c r="B8058" i="6"/>
  <c r="H8058" i="6" s="1" a="1"/>
  <c r="H8058" i="6" s="1"/>
  <c r="I8058" i="6" s="1"/>
  <c r="J8058" i="6" s="1"/>
  <c r="B7962" i="6"/>
  <c r="H7962" i="6" s="1" a="1"/>
  <c r="H7962" i="6" s="1"/>
  <c r="B7890" i="6"/>
  <c r="H7890" i="6" s="1" a="1"/>
  <c r="H7890" i="6" s="1"/>
  <c r="B7770" i="6"/>
  <c r="H7770" i="6" s="1" a="1"/>
  <c r="H7770" i="6" s="1"/>
  <c r="B7722" i="6"/>
  <c r="H7722" i="6" s="1" a="1"/>
  <c r="H7722" i="6" s="1"/>
  <c r="B7674" i="6"/>
  <c r="H7674" i="6" s="1" a="1"/>
  <c r="H7674" i="6" s="1"/>
  <c r="B7482" i="6"/>
  <c r="H7482" i="6" s="1" a="1"/>
  <c r="H7482" i="6" s="1"/>
  <c r="I7482" i="6" s="1"/>
  <c r="J7482" i="6" s="1"/>
  <c r="B8394" i="6"/>
  <c r="H8394" i="6" s="1" a="1"/>
  <c r="H8394" i="6" s="1"/>
  <c r="I8394" i="6" s="1"/>
  <c r="J8394" i="6" s="1"/>
  <c r="B8298" i="6"/>
  <c r="H8298" i="6" s="1" a="1"/>
  <c r="H8298" i="6" s="1"/>
  <c r="I8298" i="6" s="1"/>
  <c r="J8298" i="6" s="1"/>
  <c r="B8250" i="6"/>
  <c r="H8250" i="6" s="1" a="1"/>
  <c r="H8250" i="6" s="1"/>
  <c r="I8250" i="6" s="1"/>
  <c r="J8250" i="6" s="1"/>
  <c r="B7698" i="6"/>
  <c r="H7698" i="6" s="1" a="1"/>
  <c r="H7698" i="6" s="1"/>
  <c r="B7626" i="6"/>
  <c r="H7626" i="6" s="1" a="1"/>
  <c r="H7626" i="6" s="1"/>
  <c r="B7554" i="6"/>
  <c r="H7554" i="6" s="1" a="1"/>
  <c r="H7554" i="6" s="1"/>
  <c r="I7554" i="6" s="1"/>
  <c r="J7554" i="6" s="1"/>
  <c r="B7530" i="6"/>
  <c r="H7530" i="6" s="1" a="1"/>
  <c r="H7530" i="6" s="1"/>
  <c r="I7530" i="6" s="1"/>
  <c r="J7530" i="6" s="1"/>
  <c r="B7506" i="6"/>
  <c r="H7506" i="6" s="1" a="1"/>
  <c r="H7506" i="6" s="1"/>
  <c r="I7506" i="6" s="1"/>
  <c r="J7506" i="6" s="1"/>
  <c r="B7458" i="6"/>
  <c r="H7458" i="6" s="1" a="1"/>
  <c r="H7458" i="6" s="1"/>
  <c r="I7458" i="6" s="1"/>
  <c r="J7458" i="6" s="1"/>
  <c r="B7338" i="6"/>
  <c r="H7338" i="6" s="1" a="1"/>
  <c r="H7338" i="6" s="1"/>
  <c r="I7338" i="6" s="1"/>
  <c r="J7338" i="6" s="1"/>
  <c r="B7290" i="6"/>
  <c r="H7290" i="6" s="1" a="1"/>
  <c r="H7290" i="6" s="1"/>
  <c r="I7290" i="6" s="1"/>
  <c r="J7290" i="6" s="1"/>
  <c r="B7242" i="6"/>
  <c r="H7242" i="6" s="1" a="1"/>
  <c r="H7242" i="6" s="1"/>
  <c r="I7242" i="6" s="1"/>
  <c r="J7242" i="6" s="1"/>
  <c r="B7194" i="6"/>
  <c r="H7194" i="6" s="1" a="1"/>
  <c r="H7194" i="6" s="1"/>
  <c r="I7194" i="6" s="1"/>
  <c r="J7194" i="6" s="1"/>
  <c r="B7146" i="6"/>
  <c r="H7146" i="6" s="1" a="1"/>
  <c r="H7146" i="6" s="1"/>
  <c r="I7146" i="6" s="1"/>
  <c r="J7146" i="6" s="1"/>
  <c r="B7098" i="6"/>
  <c r="H7098" i="6" s="1" a="1"/>
  <c r="H7098" i="6" s="1"/>
  <c r="I7098" i="6" s="1"/>
  <c r="J7098" i="6" s="1"/>
  <c r="B7050" i="6"/>
  <c r="H7050" i="6" s="1" a="1"/>
  <c r="H7050" i="6" s="1"/>
  <c r="I7050" i="6" s="1"/>
  <c r="J7050" i="6" s="1"/>
  <c r="B7002" i="6"/>
  <c r="H7002" i="6" s="1" a="1"/>
  <c r="H7002" i="6" s="1"/>
  <c r="I7002" i="6" s="1"/>
  <c r="J7002" i="6" s="1"/>
  <c r="B6930" i="6"/>
  <c r="H6930" i="6" s="1" a="1"/>
  <c r="H6930" i="6" s="1"/>
  <c r="B8154" i="6"/>
  <c r="H8154" i="6" s="1" a="1"/>
  <c r="H8154" i="6" s="1"/>
  <c r="I8154" i="6" s="1"/>
  <c r="J8154" i="6" s="1"/>
  <c r="B7842" i="6"/>
  <c r="H7842" i="6" s="1" a="1"/>
  <c r="H7842" i="6" s="1"/>
  <c r="B7650" i="6"/>
  <c r="H7650" i="6" s="1" a="1"/>
  <c r="H7650" i="6" s="1"/>
  <c r="B7434" i="6"/>
  <c r="H7434" i="6" s="1" a="1"/>
  <c r="H7434" i="6" s="1"/>
  <c r="I7434" i="6" s="1"/>
  <c r="J7434" i="6" s="1"/>
  <c r="B7386" i="6"/>
  <c r="H7386" i="6" s="1" a="1"/>
  <c r="H7386" i="6" s="1"/>
  <c r="I7386" i="6" s="1"/>
  <c r="J7386" i="6" s="1"/>
  <c r="B6906" i="6"/>
  <c r="H6906" i="6" s="1" a="1"/>
  <c r="H6906" i="6" s="1"/>
  <c r="B7986" i="6"/>
  <c r="H7986" i="6" s="1" a="1"/>
  <c r="H7986" i="6" s="1"/>
  <c r="B7938" i="6"/>
  <c r="H7938" i="6" s="1" a="1"/>
  <c r="H7938" i="6" s="1"/>
  <c r="B7410" i="6"/>
  <c r="H7410" i="6" s="1" a="1"/>
  <c r="H7410" i="6" s="1"/>
  <c r="I7410" i="6" s="1"/>
  <c r="J7410" i="6" s="1"/>
  <c r="B6954" i="6"/>
  <c r="H6954" i="6" s="1" a="1"/>
  <c r="H6954" i="6" s="1"/>
  <c r="B6858" i="6"/>
  <c r="H6858" i="6" s="1" a="1"/>
  <c r="H6858" i="6" s="1"/>
  <c r="B7266" i="6"/>
  <c r="H7266" i="6" s="1" a="1"/>
  <c r="H7266" i="6" s="1"/>
  <c r="I7266" i="6" s="1"/>
  <c r="J7266" i="6" s="1"/>
  <c r="B7074" i="6"/>
  <c r="H7074" i="6" s="1" a="1"/>
  <c r="H7074" i="6" s="1"/>
  <c r="I7074" i="6" s="1"/>
  <c r="J7074" i="6" s="1"/>
  <c r="B6810" i="6"/>
  <c r="H6810" i="6" s="1" a="1"/>
  <c r="H6810" i="6" s="1"/>
  <c r="B6738" i="6"/>
  <c r="H6738" i="6" s="1" a="1"/>
  <c r="H6738" i="6" s="1"/>
  <c r="B6642" i="6"/>
  <c r="H6642" i="6" s="1" a="1"/>
  <c r="H6642" i="6" s="1"/>
  <c r="B7218" i="6"/>
  <c r="H7218" i="6" s="1" a="1"/>
  <c r="H7218" i="6" s="1"/>
  <c r="I7218" i="6" s="1"/>
  <c r="J7218" i="6" s="1"/>
  <c r="B7026" i="6"/>
  <c r="H7026" i="6" s="1" a="1"/>
  <c r="H7026" i="6" s="1"/>
  <c r="I7026" i="6" s="1"/>
  <c r="J7026" i="6" s="1"/>
  <c r="B6834" i="6"/>
  <c r="H6834" i="6" s="1" a="1"/>
  <c r="H6834" i="6" s="1"/>
  <c r="B6714" i="6"/>
  <c r="H6714" i="6" s="1" a="1"/>
  <c r="H6714" i="6" s="1"/>
  <c r="B6618" i="6"/>
  <c r="H6618" i="6" s="1" a="1"/>
  <c r="H6618" i="6" s="1"/>
  <c r="B6402" i="6"/>
  <c r="H6402" i="6" s="1" a="1"/>
  <c r="H6402" i="6" s="1"/>
  <c r="B7746" i="6"/>
  <c r="H7746" i="6" s="1" a="1"/>
  <c r="H7746" i="6" s="1"/>
  <c r="B7362" i="6"/>
  <c r="H7362" i="6" s="1" a="1"/>
  <c r="H7362" i="6" s="1"/>
  <c r="I7362" i="6" s="1"/>
  <c r="J7362" i="6" s="1"/>
  <c r="B7314" i="6"/>
  <c r="H7314" i="6" s="1" a="1"/>
  <c r="H7314" i="6" s="1"/>
  <c r="I7314" i="6" s="1"/>
  <c r="J7314" i="6" s="1"/>
  <c r="B7122" i="6"/>
  <c r="H7122" i="6" s="1" a="1"/>
  <c r="H7122" i="6" s="1"/>
  <c r="I7122" i="6" s="1"/>
  <c r="J7122" i="6" s="1"/>
  <c r="B6762" i="6"/>
  <c r="H6762" i="6" s="1" a="1"/>
  <c r="H6762" i="6" s="1"/>
  <c r="I6762" i="6" s="1"/>
  <c r="J6762" i="6" s="1"/>
  <c r="B6666" i="6"/>
  <c r="H6666" i="6" s="1" a="1"/>
  <c r="H6666" i="6" s="1"/>
  <c r="B6570" i="6"/>
  <c r="H6570" i="6" s="1" a="1"/>
  <c r="H6570" i="6" s="1"/>
  <c r="B6546" i="6"/>
  <c r="H6546" i="6" s="1" a="1"/>
  <c r="H6546" i="6" s="1"/>
  <c r="B6522" i="6"/>
  <c r="H6522" i="6" s="1" a="1"/>
  <c r="H6522" i="6" s="1"/>
  <c r="B6426" i="6"/>
  <c r="H6426" i="6" s="1" a="1"/>
  <c r="H6426" i="6" s="1"/>
  <c r="B6354" i="6"/>
  <c r="H6354" i="6" s="1" a="1"/>
  <c r="H6354" i="6" s="1"/>
  <c r="B7170" i="6"/>
  <c r="H7170" i="6" s="1" a="1"/>
  <c r="H7170" i="6" s="1"/>
  <c r="I7170" i="6" s="1"/>
  <c r="J7170" i="6" s="1"/>
  <c r="B6690" i="6"/>
  <c r="H6690" i="6" s="1" a="1"/>
  <c r="H6690" i="6" s="1"/>
  <c r="B6978" i="6"/>
  <c r="H6978" i="6" s="1" a="1"/>
  <c r="H6978" i="6" s="1"/>
  <c r="I6978" i="6" s="1"/>
  <c r="J6978" i="6" s="1"/>
  <c r="B6594" i="6"/>
  <c r="H6594" i="6" s="1" a="1"/>
  <c r="H6594" i="6" s="1"/>
  <c r="B6474" i="6"/>
  <c r="H6474" i="6" s="1" a="1"/>
  <c r="H6474" i="6" s="1"/>
  <c r="B6450" i="6"/>
  <c r="H6450" i="6" s="1" a="1"/>
  <c r="H6450" i="6" s="1"/>
  <c r="B6882" i="6"/>
  <c r="H6882" i="6" s="1" a="1"/>
  <c r="H6882" i="6" s="1"/>
  <c r="B6786" i="6"/>
  <c r="H6786" i="6" s="1" a="1"/>
  <c r="H6786" i="6" s="1"/>
  <c r="B6498" i="6"/>
  <c r="H6498" i="6" s="1" a="1"/>
  <c r="H6498" i="6" s="1"/>
  <c r="I6498" i="6" s="1"/>
  <c r="J6498" i="6" s="1"/>
  <c r="B6378" i="6"/>
  <c r="H6378" i="6" s="1" a="1"/>
  <c r="H6378" i="6" s="1"/>
  <c r="B6306" i="6"/>
  <c r="H6306" i="6" s="1" a="1"/>
  <c r="H6306" i="6" s="1"/>
  <c r="I6306" i="6" s="1"/>
  <c r="J6306" i="6" s="1"/>
  <c r="B6330" i="6"/>
  <c r="H6330" i="6" s="1" a="1"/>
  <c r="H6330" i="6" s="1"/>
  <c r="I6330" i="6" s="1"/>
  <c r="J6330" i="6" s="1"/>
  <c r="B6114" i="6"/>
  <c r="H6114" i="6" s="1" a="1"/>
  <c r="H6114" i="6" s="1"/>
  <c r="I6114" i="6" s="1"/>
  <c r="J6114" i="6" s="1"/>
  <c r="B6090" i="6"/>
  <c r="H6090" i="6" s="1" a="1"/>
  <c r="H6090" i="6" s="1"/>
  <c r="I6090" i="6" s="1"/>
  <c r="J6090" i="6" s="1"/>
  <c r="B6282" i="6"/>
  <c r="H6282" i="6" s="1" a="1"/>
  <c r="H6282" i="6" s="1"/>
  <c r="I6282" i="6" s="1"/>
  <c r="J6282" i="6" s="1"/>
  <c r="B6018" i="6"/>
  <c r="H6018" i="6" s="1" a="1"/>
  <c r="H6018" i="6" s="1"/>
  <c r="I6018" i="6" s="1"/>
  <c r="J6018" i="6" s="1"/>
  <c r="B6258" i="6"/>
  <c r="H6258" i="6" s="1" a="1"/>
  <c r="H6258" i="6" s="1"/>
  <c r="I6258" i="6" s="1"/>
  <c r="J6258" i="6" s="1"/>
  <c r="B6186" i="6"/>
  <c r="H6186" i="6" s="1" a="1"/>
  <c r="H6186" i="6" s="1"/>
  <c r="I6186" i="6" s="1"/>
  <c r="J6186" i="6" s="1"/>
  <c r="B6138" i="6"/>
  <c r="H6138" i="6" s="1" a="1"/>
  <c r="H6138" i="6" s="1"/>
  <c r="I6138" i="6" s="1"/>
  <c r="J6138" i="6" s="1"/>
  <c r="B6042" i="6"/>
  <c r="H6042" i="6" s="1" a="1"/>
  <c r="H6042" i="6" s="1"/>
  <c r="I6042" i="6" s="1"/>
  <c r="J6042" i="6" s="1"/>
  <c r="B6234" i="6"/>
  <c r="H6234" i="6" s="1" a="1"/>
  <c r="H6234" i="6" s="1"/>
  <c r="I6234" i="6" s="1"/>
  <c r="J6234" i="6" s="1"/>
  <c r="B6210" i="6"/>
  <c r="H6210" i="6" s="1" a="1"/>
  <c r="H6210" i="6" s="1"/>
  <c r="I6210" i="6" s="1"/>
  <c r="J6210" i="6" s="1"/>
  <c r="B6162" i="6"/>
  <c r="H6162" i="6" s="1" a="1"/>
  <c r="H6162" i="6" s="1"/>
  <c r="I6162" i="6" s="1"/>
  <c r="J6162" i="6" s="1"/>
  <c r="B6066" i="6"/>
  <c r="H6066" i="6" s="1" a="1"/>
  <c r="H6066" i="6" s="1"/>
  <c r="I6066" i="6" s="1"/>
  <c r="J6066" i="6" s="1"/>
  <c r="B5874" i="6"/>
  <c r="H5874" i="6" s="1" a="1"/>
  <c r="H5874" i="6" s="1"/>
  <c r="B5826" i="6"/>
  <c r="H5826" i="6" s="1" a="1"/>
  <c r="H5826" i="6" s="1"/>
  <c r="B5706" i="6"/>
  <c r="H5706" i="6" s="1" a="1"/>
  <c r="H5706" i="6" s="1"/>
  <c r="B5562" i="6"/>
  <c r="H5562" i="6" s="1" a="1"/>
  <c r="H5562" i="6" s="1"/>
  <c r="B5514" i="6"/>
  <c r="H5514" i="6" s="1" a="1"/>
  <c r="H5514" i="6" s="1"/>
  <c r="I5514" i="6" s="1"/>
  <c r="J5514" i="6" s="1"/>
  <c r="B5466" i="6"/>
  <c r="H5466" i="6" s="1" a="1"/>
  <c r="H5466" i="6" s="1"/>
  <c r="B5370" i="6"/>
  <c r="H5370" i="6" s="1" a="1"/>
  <c r="H5370" i="6" s="1"/>
  <c r="I5370" i="6" s="1"/>
  <c r="J5370" i="6" s="1"/>
  <c r="B5322" i="6"/>
  <c r="H5322" i="6" s="1" a="1"/>
  <c r="H5322" i="6" s="1"/>
  <c r="I5322" i="6" s="1"/>
  <c r="J5322" i="6" s="1"/>
  <c r="B5274" i="6"/>
  <c r="H5274" i="6" s="1" a="1"/>
  <c r="H5274" i="6" s="1"/>
  <c r="I5274" i="6" s="1"/>
  <c r="J5274" i="6" s="1"/>
  <c r="B5946" i="6"/>
  <c r="H5946" i="6" s="1" a="1"/>
  <c r="H5946" i="6" s="1"/>
  <c r="I5946" i="6" s="1"/>
  <c r="J5946" i="6" s="1"/>
  <c r="B5850" i="6"/>
  <c r="H5850" i="6" s="1" a="1"/>
  <c r="H5850" i="6" s="1"/>
  <c r="B5778" i="6"/>
  <c r="H5778" i="6" s="1" a="1"/>
  <c r="H5778" i="6" s="1"/>
  <c r="B5682" i="6"/>
  <c r="H5682" i="6" s="1" a="1"/>
  <c r="H5682" i="6" s="1"/>
  <c r="B5658" i="6"/>
  <c r="H5658" i="6" s="1" a="1"/>
  <c r="H5658" i="6" s="1"/>
  <c r="B5634" i="6"/>
  <c r="H5634" i="6" s="1" a="1"/>
  <c r="H5634" i="6" s="1"/>
  <c r="B5394" i="6"/>
  <c r="H5394" i="6" s="1" a="1"/>
  <c r="H5394" i="6" s="1"/>
  <c r="I5394" i="6" s="1"/>
  <c r="J5394" i="6" s="1"/>
  <c r="B5994" i="6"/>
  <c r="H5994" i="6" s="1" a="1"/>
  <c r="H5994" i="6" s="1"/>
  <c r="I5994" i="6" s="1"/>
  <c r="J5994" i="6" s="1"/>
  <c r="B5970" i="6"/>
  <c r="H5970" i="6" s="1" a="1"/>
  <c r="H5970" i="6" s="1"/>
  <c r="I5970" i="6" s="1"/>
  <c r="J5970" i="6" s="1"/>
  <c r="B5922" i="6"/>
  <c r="H5922" i="6" s="1" a="1"/>
  <c r="H5922" i="6" s="1"/>
  <c r="B5754" i="6"/>
  <c r="H5754" i="6" s="1" a="1"/>
  <c r="H5754" i="6" s="1"/>
  <c r="I5754" i="6" s="1"/>
  <c r="J5754" i="6" s="1"/>
  <c r="B5586" i="6"/>
  <c r="H5586" i="6" s="1" a="1"/>
  <c r="H5586" i="6" s="1"/>
  <c r="B5538" i="6"/>
  <c r="H5538" i="6" s="1" a="1"/>
  <c r="H5538" i="6" s="1"/>
  <c r="B5490" i="6"/>
  <c r="H5490" i="6" s="1" a="1"/>
  <c r="H5490" i="6" s="1"/>
  <c r="B5346" i="6"/>
  <c r="H5346" i="6" s="1" a="1"/>
  <c r="H5346" i="6" s="1"/>
  <c r="I5346" i="6" s="1"/>
  <c r="J5346" i="6" s="1"/>
  <c r="B5298" i="6"/>
  <c r="H5298" i="6" s="1" a="1"/>
  <c r="H5298" i="6" s="1"/>
  <c r="I5298" i="6" s="1"/>
  <c r="J5298" i="6" s="1"/>
  <c r="B5898" i="6"/>
  <c r="H5898" i="6" s="1" a="1"/>
  <c r="H5898" i="6" s="1"/>
  <c r="I5898" i="6" s="1"/>
  <c r="J5898" i="6" s="1"/>
  <c r="B5802" i="6"/>
  <c r="H5802" i="6" s="1" a="1"/>
  <c r="H5802" i="6" s="1"/>
  <c r="B5730" i="6"/>
  <c r="H5730" i="6" s="1" a="1"/>
  <c r="H5730" i="6" s="1"/>
  <c r="B5610" i="6"/>
  <c r="H5610" i="6" s="1" a="1"/>
  <c r="H5610" i="6" s="1"/>
  <c r="B5442" i="6"/>
  <c r="H5442" i="6" s="1" a="1"/>
  <c r="H5442" i="6" s="1"/>
  <c r="B5418" i="6"/>
  <c r="H5418" i="6" s="1" a="1"/>
  <c r="H5418" i="6" s="1"/>
  <c r="I5418" i="6" s="1"/>
  <c r="J5418" i="6" s="1"/>
  <c r="B5202" i="6"/>
  <c r="H5202" i="6" s="1" a="1"/>
  <c r="H5202" i="6" s="1"/>
  <c r="B5130" i="6"/>
  <c r="H5130" i="6" s="1" a="1"/>
  <c r="H5130" i="6" s="1"/>
  <c r="B5034" i="6"/>
  <c r="H5034" i="6" s="1" a="1"/>
  <c r="H5034" i="6" s="1"/>
  <c r="I5034" i="6" s="1"/>
  <c r="J5034" i="6" s="1"/>
  <c r="B4938" i="6"/>
  <c r="H4938" i="6" s="1" a="1"/>
  <c r="H4938" i="6" s="1"/>
  <c r="I4938" i="6" s="1"/>
  <c r="J4938" i="6" s="1"/>
  <c r="B4746" i="6"/>
  <c r="H4746" i="6" s="1" a="1"/>
  <c r="H4746" i="6" s="1"/>
  <c r="B4698" i="6"/>
  <c r="H4698" i="6" s="1" a="1"/>
  <c r="H4698" i="6" s="1"/>
  <c r="B4650" i="6"/>
  <c r="H4650" i="6" s="1" a="1"/>
  <c r="H4650" i="6" s="1"/>
  <c r="B4602" i="6"/>
  <c r="H4602" i="6" s="1" a="1"/>
  <c r="H4602" i="6" s="1"/>
  <c r="B4434" i="6"/>
  <c r="H4434" i="6" s="1" a="1"/>
  <c r="H4434" i="6" s="1"/>
  <c r="B4386" i="6"/>
  <c r="H4386" i="6" s="1" a="1"/>
  <c r="H4386" i="6" s="1"/>
  <c r="B4338" i="6"/>
  <c r="H4338" i="6" s="1" a="1"/>
  <c r="H4338" i="6" s="1"/>
  <c r="I4338" i="6" s="1"/>
  <c r="J4338" i="6" s="1"/>
  <c r="B4242" i="6"/>
  <c r="H4242" i="6" s="1" a="1"/>
  <c r="H4242" i="6" s="1"/>
  <c r="B5226" i="6"/>
  <c r="H5226" i="6" s="1" a="1"/>
  <c r="H5226" i="6" s="1"/>
  <c r="I5226" i="6" s="1"/>
  <c r="J5226" i="6" s="1"/>
  <c r="B5106" i="6"/>
  <c r="H5106" i="6" s="1" a="1"/>
  <c r="H5106" i="6" s="1"/>
  <c r="I5106" i="6" s="1"/>
  <c r="J5106" i="6" s="1"/>
  <c r="B5010" i="6"/>
  <c r="H5010" i="6" s="1" a="1"/>
  <c r="H5010" i="6" s="1"/>
  <c r="I5010" i="6" s="1"/>
  <c r="J5010" i="6" s="1"/>
  <c r="B4914" i="6"/>
  <c r="H4914" i="6" s="1" a="1"/>
  <c r="H4914" i="6" s="1"/>
  <c r="I4914" i="6" s="1"/>
  <c r="J4914" i="6" s="1"/>
  <c r="B4866" i="6"/>
  <c r="H4866" i="6" s="1" a="1"/>
  <c r="H4866" i="6" s="1"/>
  <c r="I4866" i="6" s="1"/>
  <c r="J4866" i="6" s="1"/>
  <c r="B4818" i="6"/>
  <c r="H4818" i="6" s="1" a="1"/>
  <c r="H4818" i="6" s="1"/>
  <c r="I4818" i="6" s="1"/>
  <c r="J4818" i="6" s="1"/>
  <c r="B4554" i="6"/>
  <c r="H4554" i="6" s="1" a="1"/>
  <c r="H4554" i="6" s="1"/>
  <c r="B4506" i="6"/>
  <c r="H4506" i="6" s="1" a="1"/>
  <c r="H4506" i="6" s="1"/>
  <c r="B4482" i="6"/>
  <c r="H4482" i="6" s="1" a="1"/>
  <c r="H4482" i="6" s="1"/>
  <c r="B4458" i="6"/>
  <c r="H4458" i="6" s="1" a="1"/>
  <c r="H4458" i="6" s="1"/>
  <c r="I4458" i="6" s="1"/>
  <c r="J4458" i="6" s="1"/>
  <c r="B4314" i="6"/>
  <c r="H4314" i="6" s="1" a="1"/>
  <c r="H4314" i="6" s="1"/>
  <c r="B4218" i="6"/>
  <c r="H4218" i="6" s="1" a="1"/>
  <c r="H4218" i="6" s="1"/>
  <c r="B4122" i="6"/>
  <c r="H4122" i="6" s="1" a="1"/>
  <c r="H4122" i="6" s="1"/>
  <c r="B5154" i="6"/>
  <c r="H5154" i="6" s="1" a="1"/>
  <c r="H5154" i="6" s="1"/>
  <c r="B5082" i="6"/>
  <c r="H5082" i="6" s="1" a="1"/>
  <c r="H5082" i="6" s="1"/>
  <c r="I5082" i="6" s="1"/>
  <c r="J5082" i="6" s="1"/>
  <c r="B4986" i="6"/>
  <c r="H4986" i="6" s="1" a="1"/>
  <c r="H4986" i="6" s="1"/>
  <c r="I4986" i="6" s="1"/>
  <c r="J4986" i="6" s="1"/>
  <c r="B4770" i="6"/>
  <c r="H4770" i="6" s="1" a="1"/>
  <c r="H4770" i="6" s="1"/>
  <c r="B4722" i="6"/>
  <c r="H4722" i="6" s="1" a="1"/>
  <c r="H4722" i="6" s="1"/>
  <c r="I4722" i="6" s="1"/>
  <c r="J4722" i="6" s="1"/>
  <c r="B4674" i="6"/>
  <c r="H4674" i="6" s="1" a="1"/>
  <c r="H4674" i="6" s="1"/>
  <c r="B4626" i="6"/>
  <c r="H4626" i="6" s="1" a="1"/>
  <c r="H4626" i="6" s="1"/>
  <c r="B4578" i="6"/>
  <c r="H4578" i="6" s="1" a="1"/>
  <c r="H4578" i="6" s="1"/>
  <c r="B4410" i="6"/>
  <c r="H4410" i="6" s="1" a="1"/>
  <c r="H4410" i="6" s="1"/>
  <c r="B4290" i="6"/>
  <c r="H4290" i="6" s="1" a="1"/>
  <c r="H4290" i="6" s="1"/>
  <c r="I4290" i="6" s="1"/>
  <c r="J4290" i="6" s="1"/>
  <c r="B4194" i="6"/>
  <c r="H4194" i="6" s="1" a="1"/>
  <c r="H4194" i="6" s="1"/>
  <c r="B4098" i="6"/>
  <c r="H4098" i="6" s="1" a="1"/>
  <c r="H4098" i="6" s="1"/>
  <c r="B4026" i="6"/>
  <c r="H4026" i="6" s="1" a="1"/>
  <c r="H4026" i="6" s="1"/>
  <c r="I4026" i="6" s="1"/>
  <c r="J4026" i="6" s="1"/>
  <c r="B3930" i="6"/>
  <c r="H3930" i="6" s="1" a="1"/>
  <c r="H3930" i="6" s="1"/>
  <c r="I3930" i="6" s="1"/>
  <c r="J3930" i="6" s="1"/>
  <c r="B5250" i="6"/>
  <c r="H5250" i="6" s="1" a="1"/>
  <c r="H5250" i="6" s="1"/>
  <c r="I5250" i="6" s="1"/>
  <c r="J5250" i="6" s="1"/>
  <c r="B5178" i="6"/>
  <c r="H5178" i="6" s="1" a="1"/>
  <c r="H5178" i="6" s="1"/>
  <c r="B5058" i="6"/>
  <c r="H5058" i="6" s="1" a="1"/>
  <c r="H5058" i="6" s="1"/>
  <c r="I5058" i="6" s="1"/>
  <c r="J5058" i="6" s="1"/>
  <c r="B4962" i="6"/>
  <c r="H4962" i="6" s="1" a="1"/>
  <c r="H4962" i="6" s="1"/>
  <c r="I4962" i="6" s="1"/>
  <c r="J4962" i="6" s="1"/>
  <c r="B4890" i="6"/>
  <c r="H4890" i="6" s="1" a="1"/>
  <c r="H4890" i="6" s="1"/>
  <c r="I4890" i="6" s="1"/>
  <c r="J4890" i="6" s="1"/>
  <c r="B4842" i="6"/>
  <c r="H4842" i="6" s="1" a="1"/>
  <c r="H4842" i="6" s="1"/>
  <c r="I4842" i="6" s="1"/>
  <c r="J4842" i="6" s="1"/>
  <c r="B4794" i="6"/>
  <c r="H4794" i="6" s="1" a="1"/>
  <c r="H4794" i="6" s="1"/>
  <c r="I4794" i="6" s="1"/>
  <c r="J4794" i="6" s="1"/>
  <c r="B4530" i="6"/>
  <c r="H4530" i="6" s="1" a="1"/>
  <c r="H4530" i="6" s="1"/>
  <c r="B4362" i="6"/>
  <c r="H4362" i="6" s="1" a="1"/>
  <c r="H4362" i="6" s="1"/>
  <c r="B4266" i="6"/>
  <c r="H4266" i="6" s="1" a="1"/>
  <c r="H4266" i="6" s="1"/>
  <c r="I4266" i="6" s="1"/>
  <c r="J4266" i="6" s="1"/>
  <c r="B4170" i="6"/>
  <c r="H4170" i="6" s="1" a="1"/>
  <c r="H4170" i="6" s="1"/>
  <c r="B4002" i="6"/>
  <c r="H4002" i="6" s="1" a="1"/>
  <c r="H4002" i="6" s="1"/>
  <c r="I4002" i="6" s="1"/>
  <c r="J4002" i="6" s="1"/>
  <c r="B3906" i="6"/>
  <c r="H3906" i="6" s="1" a="1"/>
  <c r="H3906" i="6" s="1"/>
  <c r="I3906" i="6" s="1"/>
  <c r="J3906" i="6" s="1"/>
  <c r="B3882" i="6"/>
  <c r="H3882" i="6" s="1" a="1"/>
  <c r="H3882" i="6" s="1"/>
  <c r="I3882" i="6" s="1"/>
  <c r="J3882" i="6" s="1"/>
  <c r="B3834" i="6"/>
  <c r="H3834" i="6" s="1" a="1"/>
  <c r="H3834" i="6" s="1"/>
  <c r="I3834" i="6" s="1"/>
  <c r="J3834" i="6" s="1"/>
  <c r="B3738" i="6"/>
  <c r="H3738" i="6" s="1" a="1"/>
  <c r="H3738" i="6" s="1"/>
  <c r="I3738" i="6" s="1"/>
  <c r="J3738" i="6" s="1"/>
  <c r="B3642" i="6"/>
  <c r="H3642" i="6" s="1" a="1"/>
  <c r="H3642" i="6" s="1"/>
  <c r="I3642" i="6" s="1"/>
  <c r="J3642" i="6" s="1"/>
  <c r="B3546" i="6"/>
  <c r="H3546" i="6" s="1" a="1"/>
  <c r="H3546" i="6" s="1"/>
  <c r="I3546" i="6" s="1"/>
  <c r="J3546" i="6" s="1"/>
  <c r="B3282" i="6"/>
  <c r="H3282" i="6" s="1" a="1"/>
  <c r="H3282" i="6" s="1"/>
  <c r="I3282" i="6" s="1"/>
  <c r="J3282" i="6" s="1"/>
  <c r="B3162" i="6"/>
  <c r="H3162" i="6" s="1" a="1"/>
  <c r="H3162" i="6" s="1"/>
  <c r="I3162" i="6" s="1"/>
  <c r="J3162" i="6" s="1"/>
  <c r="B3090" i="6"/>
  <c r="H3090" i="6" s="1" a="1"/>
  <c r="H3090" i="6" s="1"/>
  <c r="I3090" i="6" s="1"/>
  <c r="J3090" i="6" s="1"/>
  <c r="B3066" i="6"/>
  <c r="H3066" i="6" s="1" a="1"/>
  <c r="H3066" i="6" s="1"/>
  <c r="I3066" i="6" s="1"/>
  <c r="J3066" i="6" s="1"/>
  <c r="B2994" i="6"/>
  <c r="H2994" i="6" s="1" a="1"/>
  <c r="H2994" i="6" s="1"/>
  <c r="I2994" i="6" s="1"/>
  <c r="J2994" i="6" s="1"/>
  <c r="B4050" i="6"/>
  <c r="H4050" i="6" s="1" a="1"/>
  <c r="H4050" i="6" s="1"/>
  <c r="I4050" i="6" s="1"/>
  <c r="J4050" i="6" s="1"/>
  <c r="B3858" i="6"/>
  <c r="H3858" i="6" s="1" a="1"/>
  <c r="H3858" i="6" s="1"/>
  <c r="I3858" i="6" s="1"/>
  <c r="J3858" i="6" s="1"/>
  <c r="B3810" i="6"/>
  <c r="H3810" i="6" s="1" a="1"/>
  <c r="H3810" i="6" s="1"/>
  <c r="I3810" i="6" s="1"/>
  <c r="J3810" i="6" s="1"/>
  <c r="B3714" i="6"/>
  <c r="H3714" i="6" s="1" a="1"/>
  <c r="H3714" i="6" s="1"/>
  <c r="I3714" i="6" s="1"/>
  <c r="J3714" i="6" s="1"/>
  <c r="B3618" i="6"/>
  <c r="H3618" i="6" s="1" a="1"/>
  <c r="H3618" i="6" s="1"/>
  <c r="I3618" i="6" s="1"/>
  <c r="J3618" i="6" s="1"/>
  <c r="B3522" i="6"/>
  <c r="H3522" i="6" s="1" a="1"/>
  <c r="H3522" i="6" s="1"/>
  <c r="I3522" i="6" s="1"/>
  <c r="J3522" i="6" s="1"/>
  <c r="B3474" i="6"/>
  <c r="H3474" i="6" s="1" a="1"/>
  <c r="H3474" i="6" s="1"/>
  <c r="I3474" i="6" s="1"/>
  <c r="J3474" i="6" s="1"/>
  <c r="B3450" i="6"/>
  <c r="H3450" i="6" s="1" a="1"/>
  <c r="H3450" i="6" s="1"/>
  <c r="B3426" i="6"/>
  <c r="H3426" i="6" s="1" a="1"/>
  <c r="H3426" i="6" s="1"/>
  <c r="I3426" i="6" s="1"/>
  <c r="J3426" i="6" s="1"/>
  <c r="B3402" i="6"/>
  <c r="H3402" i="6" s="1" a="1"/>
  <c r="H3402" i="6" s="1"/>
  <c r="I3402" i="6" s="1"/>
  <c r="J3402" i="6" s="1"/>
  <c r="B3378" i="6"/>
  <c r="H3378" i="6" s="1" a="1"/>
  <c r="H3378" i="6" s="1"/>
  <c r="I3378" i="6" s="1"/>
  <c r="J3378" i="6" s="1"/>
  <c r="B3354" i="6"/>
  <c r="H3354" i="6" s="1" a="1"/>
  <c r="H3354" i="6" s="1"/>
  <c r="I3354" i="6" s="1"/>
  <c r="J3354" i="6" s="1"/>
  <c r="B3330" i="6"/>
  <c r="H3330" i="6" s="1" a="1"/>
  <c r="H3330" i="6" s="1"/>
  <c r="I3330" i="6" s="1"/>
  <c r="J3330" i="6" s="1"/>
  <c r="B2898" i="6"/>
  <c r="H2898" i="6" s="1" a="1"/>
  <c r="H2898" i="6" s="1"/>
  <c r="I2898" i="6" s="1"/>
  <c r="J2898" i="6" s="1"/>
  <c r="B2802" i="6"/>
  <c r="H2802" i="6" s="1" a="1"/>
  <c r="H2802" i="6" s="1"/>
  <c r="I2802" i="6" s="1"/>
  <c r="J2802" i="6" s="1"/>
  <c r="B2754" i="6"/>
  <c r="H2754" i="6" s="1" a="1"/>
  <c r="H2754" i="6" s="1"/>
  <c r="B2730" i="6"/>
  <c r="H2730" i="6" s="1" a="1"/>
  <c r="H2730" i="6" s="1"/>
  <c r="B2658" i="6"/>
  <c r="H2658" i="6" s="1" a="1"/>
  <c r="H2658" i="6" s="1"/>
  <c r="I2658" i="6" s="1"/>
  <c r="J2658" i="6" s="1"/>
  <c r="B4146" i="6"/>
  <c r="H4146" i="6" s="1" a="1"/>
  <c r="H4146" i="6" s="1"/>
  <c r="B3978" i="6"/>
  <c r="H3978" i="6" s="1" a="1"/>
  <c r="H3978" i="6" s="1"/>
  <c r="I3978" i="6" s="1"/>
  <c r="J3978" i="6" s="1"/>
  <c r="B3786" i="6"/>
  <c r="H3786" i="6" s="1" a="1"/>
  <c r="H3786" i="6" s="1"/>
  <c r="I3786" i="6" s="1"/>
  <c r="J3786" i="6" s="1"/>
  <c r="B3690" i="6"/>
  <c r="H3690" i="6" s="1" a="1"/>
  <c r="H3690" i="6" s="1"/>
  <c r="I3690" i="6" s="1"/>
  <c r="J3690" i="6" s="1"/>
  <c r="B3594" i="6"/>
  <c r="H3594" i="6" s="1" a="1"/>
  <c r="H3594" i="6" s="1"/>
  <c r="I3594" i="6" s="1"/>
  <c r="J3594" i="6" s="1"/>
  <c r="B3498" i="6"/>
  <c r="H3498" i="6" s="1" a="1"/>
  <c r="H3498" i="6" s="1"/>
  <c r="I3498" i="6" s="1"/>
  <c r="J3498" i="6" s="1"/>
  <c r="B3306" i="6"/>
  <c r="H3306" i="6" s="1" a="1"/>
  <c r="H3306" i="6" s="1"/>
  <c r="I3306" i="6" s="1"/>
  <c r="J3306" i="6" s="1"/>
  <c r="B3210" i="6"/>
  <c r="H3210" i="6" s="1" a="1"/>
  <c r="H3210" i="6" s="1"/>
  <c r="I3210" i="6" s="1"/>
  <c r="J3210" i="6" s="1"/>
  <c r="B3138" i="6"/>
  <c r="H3138" i="6" s="1" a="1"/>
  <c r="H3138" i="6" s="1"/>
  <c r="I3138" i="6" s="1"/>
  <c r="J3138" i="6" s="1"/>
  <c r="B3114" i="6"/>
  <c r="H3114" i="6" s="1" a="1"/>
  <c r="H3114" i="6" s="1"/>
  <c r="I3114" i="6" s="1"/>
  <c r="J3114" i="6" s="1"/>
  <c r="B2970" i="6"/>
  <c r="H2970" i="6" s="1" a="1"/>
  <c r="H2970" i="6" s="1"/>
  <c r="I2970" i="6" s="1"/>
  <c r="J2970" i="6" s="1"/>
  <c r="B2922" i="6"/>
  <c r="H2922" i="6" s="1" a="1"/>
  <c r="H2922" i="6" s="1"/>
  <c r="B2874" i="6"/>
  <c r="H2874" i="6" s="1" a="1"/>
  <c r="H2874" i="6" s="1"/>
  <c r="B2850" i="6"/>
  <c r="H2850" i="6" s="1" a="1"/>
  <c r="H2850" i="6" s="1"/>
  <c r="I2850" i="6" s="1"/>
  <c r="J2850" i="6" s="1"/>
  <c r="B4074" i="6"/>
  <c r="H4074" i="6" s="1" a="1"/>
  <c r="H4074" i="6" s="1"/>
  <c r="B3954" i="6"/>
  <c r="H3954" i="6" s="1" a="1"/>
  <c r="H3954" i="6" s="1"/>
  <c r="I3954" i="6" s="1"/>
  <c r="J3954" i="6" s="1"/>
  <c r="B3762" i="6"/>
  <c r="H3762" i="6" s="1" a="1"/>
  <c r="H3762" i="6" s="1"/>
  <c r="I3762" i="6" s="1"/>
  <c r="J3762" i="6" s="1"/>
  <c r="B3666" i="6"/>
  <c r="H3666" i="6" s="1" a="1"/>
  <c r="H3666" i="6" s="1"/>
  <c r="I3666" i="6" s="1"/>
  <c r="J3666" i="6" s="1"/>
  <c r="B3570" i="6"/>
  <c r="H3570" i="6" s="1" a="1"/>
  <c r="H3570" i="6" s="1"/>
  <c r="I3570" i="6" s="1"/>
  <c r="J3570" i="6" s="1"/>
  <c r="B3234" i="6"/>
  <c r="H3234" i="6" s="1" a="1"/>
  <c r="H3234" i="6" s="1"/>
  <c r="I3234" i="6" s="1"/>
  <c r="J3234" i="6" s="1"/>
  <c r="B3186" i="6"/>
  <c r="H3186" i="6" s="1" a="1"/>
  <c r="H3186" i="6" s="1"/>
  <c r="B2634" i="6"/>
  <c r="H2634" i="6" s="1" a="1"/>
  <c r="H2634" i="6" s="1"/>
  <c r="B2610" i="6"/>
  <c r="H2610" i="6" s="1" a="1"/>
  <c r="H2610" i="6" s="1"/>
  <c r="B2538" i="6"/>
  <c r="H2538" i="6" s="1" a="1"/>
  <c r="H2538" i="6" s="1"/>
  <c r="I2538" i="6" s="1"/>
  <c r="J2538" i="6" s="1"/>
  <c r="B2514" i="6"/>
  <c r="H2514" i="6" s="1" a="1"/>
  <c r="H2514" i="6" s="1"/>
  <c r="B2154" i="6"/>
  <c r="H2154" i="6" s="1" a="1"/>
  <c r="H2154" i="6" s="1"/>
  <c r="B2082" i="6"/>
  <c r="H2082" i="6" s="1" a="1"/>
  <c r="H2082" i="6" s="1"/>
  <c r="I2082" i="6" s="1"/>
  <c r="J2082" i="6" s="1"/>
  <c r="B1986" i="6"/>
  <c r="H1986" i="6" s="1" a="1"/>
  <c r="H1986" i="6" s="1"/>
  <c r="I1986" i="6" s="1"/>
  <c r="J1986" i="6" s="1"/>
  <c r="B1890" i="6"/>
  <c r="H1890" i="6" s="1" a="1"/>
  <c r="H1890" i="6" s="1"/>
  <c r="I1890" i="6" s="1"/>
  <c r="J1890" i="6" s="1"/>
  <c r="B1818" i="6"/>
  <c r="H1818" i="6" s="1" a="1"/>
  <c r="H1818" i="6" s="1"/>
  <c r="I1818" i="6" s="1"/>
  <c r="J1818" i="6" s="1"/>
  <c r="B1722" i="6"/>
  <c r="H1722" i="6" s="1" a="1"/>
  <c r="H1722" i="6" s="1"/>
  <c r="I1722" i="6" s="1"/>
  <c r="J1722" i="6" s="1"/>
  <c r="B1578" i="6"/>
  <c r="H1578" i="6" s="1" a="1"/>
  <c r="H1578" i="6" s="1"/>
  <c r="I1578" i="6" s="1"/>
  <c r="J1578" i="6" s="1"/>
  <c r="B1530" i="6"/>
  <c r="H1530" i="6" s="1" a="1"/>
  <c r="H1530" i="6" s="1"/>
  <c r="I1530" i="6" s="1"/>
  <c r="J1530" i="6" s="1"/>
  <c r="B1482" i="6"/>
  <c r="H1482" i="6" s="1" a="1"/>
  <c r="H1482" i="6" s="1"/>
  <c r="I1482" i="6" s="1"/>
  <c r="J1482" i="6" s="1"/>
  <c r="B1410" i="6"/>
  <c r="H1410" i="6" s="1" a="1"/>
  <c r="H1410" i="6" s="1"/>
  <c r="B3042" i="6"/>
  <c r="H3042" i="6" s="1" a="1"/>
  <c r="H3042" i="6" s="1"/>
  <c r="I3042" i="6" s="1"/>
  <c r="J3042" i="6" s="1"/>
  <c r="B2706" i="6"/>
  <c r="H2706" i="6" s="1" a="1"/>
  <c r="H2706" i="6" s="1"/>
  <c r="B2562" i="6"/>
  <c r="H2562" i="6" s="1" a="1"/>
  <c r="H2562" i="6" s="1"/>
  <c r="B2490" i="6"/>
  <c r="H2490" i="6" s="1" a="1"/>
  <c r="H2490" i="6" s="1"/>
  <c r="I2490" i="6" s="1"/>
  <c r="J2490" i="6" s="1"/>
  <c r="B2466" i="6"/>
  <c r="H2466" i="6" s="1" a="1"/>
  <c r="H2466" i="6" s="1"/>
  <c r="I2466" i="6" s="1"/>
  <c r="J2466" i="6" s="1"/>
  <c r="B2130" i="6"/>
  <c r="H2130" i="6" s="1" a="1"/>
  <c r="H2130" i="6" s="1"/>
  <c r="I2130" i="6" s="1"/>
  <c r="J2130" i="6" s="1"/>
  <c r="B2058" i="6"/>
  <c r="H2058" i="6" s="1" a="1"/>
  <c r="H2058" i="6" s="1"/>
  <c r="I2058" i="6" s="1"/>
  <c r="J2058" i="6" s="1"/>
  <c r="B1962" i="6"/>
  <c r="H1962" i="6" s="1" a="1"/>
  <c r="H1962" i="6" s="1"/>
  <c r="I1962" i="6" s="1"/>
  <c r="J1962" i="6" s="1"/>
  <c r="B1794" i="6"/>
  <c r="H1794" i="6" s="1" a="1"/>
  <c r="H1794" i="6" s="1"/>
  <c r="I1794" i="6" s="1"/>
  <c r="J1794" i="6" s="1"/>
  <c r="B1698" i="6"/>
  <c r="H1698" i="6" s="1" a="1"/>
  <c r="H1698" i="6" s="1"/>
  <c r="I1698" i="6" s="1"/>
  <c r="J1698" i="6" s="1"/>
  <c r="B1674" i="6"/>
  <c r="H1674" i="6" s="1" a="1"/>
  <c r="H1674" i="6" s="1"/>
  <c r="I1674" i="6" s="1"/>
  <c r="J1674" i="6" s="1"/>
  <c r="B1650" i="6"/>
  <c r="H1650" i="6" s="1" a="1"/>
  <c r="H1650" i="6" s="1"/>
  <c r="I1650" i="6" s="1"/>
  <c r="J1650" i="6" s="1"/>
  <c r="B1626" i="6"/>
  <c r="H1626" i="6" s="1" a="1"/>
  <c r="H1626" i="6" s="1"/>
  <c r="B1602" i="6"/>
  <c r="H1602" i="6" s="1" a="1"/>
  <c r="H1602" i="6" s="1"/>
  <c r="I1602" i="6" s="1"/>
  <c r="J1602" i="6" s="1"/>
  <c r="B2826" i="6"/>
  <c r="H2826" i="6" s="1" a="1"/>
  <c r="H2826" i="6" s="1"/>
  <c r="B2778" i="6"/>
  <c r="H2778" i="6" s="1" a="1"/>
  <c r="H2778" i="6" s="1"/>
  <c r="I2778" i="6" s="1"/>
  <c r="J2778" i="6" s="1"/>
  <c r="B2442" i="6"/>
  <c r="H2442" i="6" s="1" a="1"/>
  <c r="H2442" i="6" s="1"/>
  <c r="I2442" i="6" s="1"/>
  <c r="J2442" i="6" s="1"/>
  <c r="B2394" i="6"/>
  <c r="H2394" i="6" s="1" a="1"/>
  <c r="H2394" i="6" s="1"/>
  <c r="I2394" i="6" s="1"/>
  <c r="J2394" i="6" s="1"/>
  <c r="B2370" i="6"/>
  <c r="H2370" i="6" s="1" a="1"/>
  <c r="H2370" i="6" s="1"/>
  <c r="I2370" i="6" s="1"/>
  <c r="J2370" i="6" s="1"/>
  <c r="B2322" i="6"/>
  <c r="H2322" i="6" s="1" a="1"/>
  <c r="H2322" i="6" s="1"/>
  <c r="B2298" i="6"/>
  <c r="H2298" i="6" s="1" a="1"/>
  <c r="H2298" i="6" s="1"/>
  <c r="B2274" i="6"/>
  <c r="H2274" i="6" s="1" a="1"/>
  <c r="H2274" i="6" s="1"/>
  <c r="B2250" i="6"/>
  <c r="H2250" i="6" s="1" a="1"/>
  <c r="H2250" i="6" s="1"/>
  <c r="B2226" i="6"/>
  <c r="H2226" i="6" s="1" a="1"/>
  <c r="H2226" i="6" s="1"/>
  <c r="B2202" i="6"/>
  <c r="H2202" i="6" s="1" a="1"/>
  <c r="H2202" i="6" s="1"/>
  <c r="B2034" i="6"/>
  <c r="H2034" i="6" s="1" a="1"/>
  <c r="H2034" i="6" s="1"/>
  <c r="I2034" i="6" s="1"/>
  <c r="J2034" i="6" s="1"/>
  <c r="B1938" i="6"/>
  <c r="H1938" i="6" s="1" a="1"/>
  <c r="H1938" i="6" s="1"/>
  <c r="I1938" i="6" s="1"/>
  <c r="J1938" i="6" s="1"/>
  <c r="B1866" i="6"/>
  <c r="H1866" i="6" s="1" a="1"/>
  <c r="H1866" i="6" s="1"/>
  <c r="I1866" i="6" s="1"/>
  <c r="J1866" i="6" s="1"/>
  <c r="B1770" i="6"/>
  <c r="H1770" i="6" s="1" a="1"/>
  <c r="H1770" i="6" s="1"/>
  <c r="I1770" i="6" s="1"/>
  <c r="J1770" i="6" s="1"/>
  <c r="B1506" i="6"/>
  <c r="H1506" i="6" s="1" a="1"/>
  <c r="H1506" i="6" s="1"/>
  <c r="I1506" i="6" s="1"/>
  <c r="J1506" i="6" s="1"/>
  <c r="B3258" i="6"/>
  <c r="H3258" i="6" s="1" a="1"/>
  <c r="H3258" i="6" s="1"/>
  <c r="I3258" i="6" s="1"/>
  <c r="J3258" i="6" s="1"/>
  <c r="B3018" i="6"/>
  <c r="H3018" i="6" s="1" a="1"/>
  <c r="H3018" i="6" s="1"/>
  <c r="I3018" i="6" s="1"/>
  <c r="J3018" i="6" s="1"/>
  <c r="B2946" i="6"/>
  <c r="H2946" i="6" s="1" a="1"/>
  <c r="H2946" i="6" s="1"/>
  <c r="I2946" i="6" s="1"/>
  <c r="J2946" i="6" s="1"/>
  <c r="B2682" i="6"/>
  <c r="H2682" i="6" s="1" a="1"/>
  <c r="H2682" i="6" s="1"/>
  <c r="B2586" i="6"/>
  <c r="H2586" i="6" s="1" a="1"/>
  <c r="H2586" i="6" s="1"/>
  <c r="B2418" i="6"/>
  <c r="H2418" i="6" s="1" a="1"/>
  <c r="H2418" i="6" s="1"/>
  <c r="I2418" i="6" s="1"/>
  <c r="J2418" i="6" s="1"/>
  <c r="B2346" i="6"/>
  <c r="H2346" i="6" s="1" a="1"/>
  <c r="H2346" i="6" s="1"/>
  <c r="I2346" i="6" s="1"/>
  <c r="J2346" i="6" s="1"/>
  <c r="B2178" i="6"/>
  <c r="H2178" i="6" s="1" a="1"/>
  <c r="H2178" i="6" s="1"/>
  <c r="B2106" i="6"/>
  <c r="H2106" i="6" s="1" a="1"/>
  <c r="H2106" i="6" s="1"/>
  <c r="I2106" i="6" s="1"/>
  <c r="J2106" i="6" s="1"/>
  <c r="B2010" i="6"/>
  <c r="H2010" i="6" s="1" a="1"/>
  <c r="H2010" i="6" s="1"/>
  <c r="I2010" i="6" s="1"/>
  <c r="J2010" i="6" s="1"/>
  <c r="B1914" i="6"/>
  <c r="H1914" i="6" s="1" a="1"/>
  <c r="H1914" i="6" s="1"/>
  <c r="I1914" i="6" s="1"/>
  <c r="J1914" i="6" s="1"/>
  <c r="B1842" i="6"/>
  <c r="H1842" i="6" s="1" a="1"/>
  <c r="H1842" i="6" s="1"/>
  <c r="I1842" i="6" s="1"/>
  <c r="J1842" i="6" s="1"/>
  <c r="B1746" i="6"/>
  <c r="H1746" i="6" s="1" a="1"/>
  <c r="H1746" i="6" s="1"/>
  <c r="I1746" i="6" s="1"/>
  <c r="J1746" i="6" s="1"/>
  <c r="B1554" i="6"/>
  <c r="H1554" i="6" s="1" a="1"/>
  <c r="H1554" i="6" s="1"/>
  <c r="I1554" i="6" s="1"/>
  <c r="J1554" i="6" s="1"/>
  <c r="B1458" i="6"/>
  <c r="H1458" i="6" s="1" a="1"/>
  <c r="H1458" i="6" s="1"/>
  <c r="I1458" i="6" s="1"/>
  <c r="J1458" i="6" s="1"/>
  <c r="B1434" i="6"/>
  <c r="H1434" i="6" s="1" a="1"/>
  <c r="H1434" i="6" s="1"/>
  <c r="B1386" i="6"/>
  <c r="H1386" i="6" s="1" a="1"/>
  <c r="H1386" i="6" s="1"/>
  <c r="I1386" i="6" s="1"/>
  <c r="J1386" i="6" s="1"/>
  <c r="B1362" i="6"/>
  <c r="H1362" i="6" s="1" a="1"/>
  <c r="H1362" i="6" s="1"/>
  <c r="I1362" i="6" s="1"/>
  <c r="J1362" i="6" s="1"/>
  <c r="B1146" i="6"/>
  <c r="H1146" i="6" s="1" a="1"/>
  <c r="H1146" i="6" s="1"/>
  <c r="B1074" i="6"/>
  <c r="H1074" i="6" s="1" a="1"/>
  <c r="H1074" i="6" s="1"/>
  <c r="I1074" i="6" s="1"/>
  <c r="J1074" i="6" s="1"/>
  <c r="B834" i="6"/>
  <c r="H834" i="6" s="1" a="1"/>
  <c r="H834" i="6" s="1"/>
  <c r="I834" i="6" s="1"/>
  <c r="J834" i="6" s="1"/>
  <c r="B738" i="6"/>
  <c r="H738" i="6" s="1" a="1"/>
  <c r="H738" i="6" s="1"/>
  <c r="I738" i="6" s="1"/>
  <c r="J738" i="6" s="1"/>
  <c r="B282" i="6"/>
  <c r="H282" i="6" s="1" a="1"/>
  <c r="H282" i="6" s="1"/>
  <c r="I282" i="6" s="1"/>
  <c r="J282" i="6" s="1"/>
  <c r="B258" i="6"/>
  <c r="H258" i="6" s="1" a="1"/>
  <c r="H258" i="6" s="1"/>
  <c r="I258" i="6" s="1"/>
  <c r="J258" i="6" s="1"/>
  <c r="B210" i="6"/>
  <c r="H210" i="6" s="1" a="1"/>
  <c r="H210" i="6" s="1"/>
  <c r="I210" i="6" s="1"/>
  <c r="J210" i="6" s="1"/>
  <c r="B114" i="6"/>
  <c r="H114" i="6" s="1" a="1"/>
  <c r="H114" i="6" s="1"/>
  <c r="I114" i="6" s="1"/>
  <c r="J114" i="6" s="1"/>
  <c r="B306" i="6"/>
  <c r="H306" i="6" s="1" a="1"/>
  <c r="H306" i="6" s="1"/>
  <c r="B162" i="6"/>
  <c r="H162" i="6" s="1" a="1"/>
  <c r="H162" i="6" s="1"/>
  <c r="I162" i="6" s="1"/>
  <c r="J162" i="6" s="1"/>
  <c r="B138" i="6"/>
  <c r="H138" i="6" s="1" a="1"/>
  <c r="H138" i="6" s="1"/>
  <c r="I138" i="6" s="1"/>
  <c r="J138" i="6" s="1"/>
  <c r="B1338" i="6"/>
  <c r="H1338" i="6" s="1" a="1"/>
  <c r="H1338" i="6" s="1"/>
  <c r="I1338" i="6" s="1"/>
  <c r="J1338" i="6" s="1"/>
  <c r="B1314" i="6"/>
  <c r="H1314" i="6" s="1" a="1"/>
  <c r="H1314" i="6" s="1"/>
  <c r="B1218" i="6"/>
  <c r="H1218" i="6" s="1" a="1"/>
  <c r="H1218" i="6" s="1"/>
  <c r="B1098" i="6"/>
  <c r="H1098" i="6" s="1" a="1"/>
  <c r="H1098" i="6" s="1"/>
  <c r="I1098" i="6" s="1"/>
  <c r="J1098" i="6" s="1"/>
  <c r="B1050" i="6"/>
  <c r="H1050" i="6" s="1" a="1"/>
  <c r="H1050" i="6" s="1"/>
  <c r="B1026" i="6"/>
  <c r="H1026" i="6" s="1" a="1"/>
  <c r="H1026" i="6" s="1"/>
  <c r="B1002" i="6"/>
  <c r="H1002" i="6" s="1" a="1"/>
  <c r="H1002" i="6" s="1"/>
  <c r="I1002" i="6" s="1"/>
  <c r="J1002" i="6" s="1"/>
  <c r="B882" i="6"/>
  <c r="H882" i="6" s="1" a="1"/>
  <c r="H882" i="6" s="1"/>
  <c r="I882" i="6" s="1"/>
  <c r="J882" i="6" s="1"/>
  <c r="B810" i="6"/>
  <c r="H810" i="6" s="1" a="1"/>
  <c r="H810" i="6" s="1"/>
  <c r="I810" i="6" s="1"/>
  <c r="J810" i="6" s="1"/>
  <c r="B786" i="6"/>
  <c r="H786" i="6" s="1" a="1"/>
  <c r="H786" i="6" s="1"/>
  <c r="I786" i="6" s="1"/>
  <c r="J786" i="6" s="1"/>
  <c r="B690" i="6"/>
  <c r="H690" i="6" s="1" a="1"/>
  <c r="H690" i="6" s="1"/>
  <c r="B666" i="6"/>
  <c r="H666" i="6" s="1" a="1"/>
  <c r="H666" i="6" s="1"/>
  <c r="I666" i="6" s="1"/>
  <c r="J666" i="6" s="1"/>
  <c r="B642" i="6"/>
  <c r="H642" i="6" s="1" a="1"/>
  <c r="H642" i="6" s="1"/>
  <c r="I642" i="6" s="1"/>
  <c r="J642" i="6" s="1"/>
  <c r="B426" i="6"/>
  <c r="H426" i="6" s="1" a="1"/>
  <c r="H426" i="6" s="1"/>
  <c r="I426" i="6" s="1"/>
  <c r="J426" i="6" s="1"/>
  <c r="B402" i="6"/>
  <c r="H402" i="6" s="1" a="1"/>
  <c r="H402" i="6" s="1"/>
  <c r="I402" i="6" s="1"/>
  <c r="J402" i="6" s="1"/>
  <c r="B378" i="6"/>
  <c r="H378" i="6" s="1" a="1"/>
  <c r="H378" i="6" s="1"/>
  <c r="B354" i="6"/>
  <c r="H354" i="6" s="1" a="1"/>
  <c r="H354" i="6" s="1"/>
  <c r="I354" i="6" s="1"/>
  <c r="J354" i="6" s="1"/>
  <c r="B330" i="6"/>
  <c r="H330" i="6" s="1" a="1"/>
  <c r="H330" i="6" s="1"/>
  <c r="I330" i="6" s="1"/>
  <c r="J330" i="6" s="1"/>
  <c r="B90" i="6"/>
  <c r="H90" i="6" s="1" a="1"/>
  <c r="H90" i="6" s="1"/>
  <c r="B1242" i="6"/>
  <c r="H1242" i="6" s="1" a="1"/>
  <c r="H1242" i="6" s="1"/>
  <c r="B1194" i="6"/>
  <c r="H1194" i="6" s="1" a="1"/>
  <c r="H1194" i="6" s="1"/>
  <c r="B978" i="6"/>
  <c r="H978" i="6" s="1" a="1"/>
  <c r="H978" i="6" s="1"/>
  <c r="B954" i="6"/>
  <c r="H954" i="6" s="1" a="1"/>
  <c r="H954" i="6" s="1"/>
  <c r="B618" i="6"/>
  <c r="H618" i="6" s="1" a="1"/>
  <c r="H618" i="6" s="1"/>
  <c r="B594" i="6"/>
  <c r="H594" i="6" s="1" a="1"/>
  <c r="H594" i="6" s="1"/>
  <c r="B546" i="6"/>
  <c r="H546" i="6" s="1" a="1"/>
  <c r="H546" i="6" s="1"/>
  <c r="B498" i="6"/>
  <c r="H498" i="6" s="1" a="1"/>
  <c r="H498" i="6" s="1"/>
  <c r="B234" i="6"/>
  <c r="H234" i="6" s="1" a="1"/>
  <c r="H234" i="6" s="1"/>
  <c r="I234" i="6" s="1"/>
  <c r="J234" i="6" s="1"/>
  <c r="B570" i="6"/>
  <c r="H570" i="6" s="1" a="1"/>
  <c r="H570" i="6" s="1"/>
  <c r="B522" i="6"/>
  <c r="H522" i="6" s="1" a="1"/>
  <c r="H522" i="6" s="1"/>
  <c r="B474" i="6"/>
  <c r="H474" i="6" s="1" a="1"/>
  <c r="H474" i="6" s="1"/>
  <c r="I474" i="6" s="1"/>
  <c r="J474" i="6" s="1"/>
  <c r="B186" i="6"/>
  <c r="H186" i="6" s="1" a="1"/>
  <c r="H186" i="6" s="1"/>
  <c r="I186" i="6" s="1"/>
  <c r="J186" i="6" s="1"/>
  <c r="B1290" i="6"/>
  <c r="H1290" i="6" s="1" a="1"/>
  <c r="H1290" i="6" s="1"/>
  <c r="I1290" i="6" s="1"/>
  <c r="J1290" i="6" s="1"/>
  <c r="B1266" i="6"/>
  <c r="H1266" i="6" s="1" a="1"/>
  <c r="H1266" i="6" s="1"/>
  <c r="B1170" i="6"/>
  <c r="H1170" i="6" s="1" a="1"/>
  <c r="H1170" i="6" s="1"/>
  <c r="I1170" i="6" s="1"/>
  <c r="J1170" i="6" s="1"/>
  <c r="B1122" i="6"/>
  <c r="H1122" i="6" s="1" a="1"/>
  <c r="H1122" i="6" s="1"/>
  <c r="B930" i="6"/>
  <c r="H930" i="6" s="1" a="1"/>
  <c r="H930" i="6" s="1"/>
  <c r="B906" i="6"/>
  <c r="H906" i="6" s="1" a="1"/>
  <c r="H906" i="6" s="1"/>
  <c r="I906" i="6" s="1"/>
  <c r="J906" i="6" s="1"/>
  <c r="B858" i="6"/>
  <c r="H858" i="6" s="1" a="1"/>
  <c r="H858" i="6" s="1"/>
  <c r="I858" i="6" s="1"/>
  <c r="J858" i="6" s="1"/>
  <c r="B762" i="6"/>
  <c r="H762" i="6" s="1" a="1"/>
  <c r="H762" i="6" s="1"/>
  <c r="B714" i="6"/>
  <c r="H714" i="6" s="1" a="1"/>
  <c r="H714" i="6" s="1"/>
  <c r="B450" i="6"/>
  <c r="H450" i="6" s="1" a="1"/>
  <c r="H450" i="6" s="1"/>
  <c r="I450" i="6" s="1"/>
  <c r="J450" i="6" s="1"/>
  <c r="C8392" i="6"/>
  <c r="D8391" i="6" s="1"/>
  <c r="D8390" i="6" s="1"/>
  <c r="C8320" i="6"/>
  <c r="D8319" i="6" s="1"/>
  <c r="D8318" i="6" s="1"/>
  <c r="D8317" i="6" s="1"/>
  <c r="C8272" i="6"/>
  <c r="D8271" i="6" s="1"/>
  <c r="D8270" i="6" s="1"/>
  <c r="D8269" i="6" s="1"/>
  <c r="C8176" i="6"/>
  <c r="D8175" i="6" s="1"/>
  <c r="D8174" i="6" s="1"/>
  <c r="C8080" i="6"/>
  <c r="C7984" i="6"/>
  <c r="C8344" i="6"/>
  <c r="D8343" i="6" s="1"/>
  <c r="D8342" i="6" s="1"/>
  <c r="D8341" i="6" s="1"/>
  <c r="C8200" i="6"/>
  <c r="D8199" i="6" s="1"/>
  <c r="D8198" i="6" s="1"/>
  <c r="D8197" i="6" s="1"/>
  <c r="C8104" i="6"/>
  <c r="C8008" i="6"/>
  <c r="C8416" i="6"/>
  <c r="D8415" i="6" s="1"/>
  <c r="D8414" i="6" s="1"/>
  <c r="D8413" i="6" s="1"/>
  <c r="C8368" i="6"/>
  <c r="D8367" i="6" s="1"/>
  <c r="D8366" i="6" s="1"/>
  <c r="D8365" i="6" s="1"/>
  <c r="C8296" i="6"/>
  <c r="C8248" i="6"/>
  <c r="C8152" i="6"/>
  <c r="C8056" i="6"/>
  <c r="C7960" i="6"/>
  <c r="C7888" i="6"/>
  <c r="C7720" i="6"/>
  <c r="C7672" i="6"/>
  <c r="C7624" i="6"/>
  <c r="C7576" i="6"/>
  <c r="C8032" i="6"/>
  <c r="D8031" i="6" s="1"/>
  <c r="D8030" i="6" s="1"/>
  <c r="D8029" i="6" s="1"/>
  <c r="C7936" i="6"/>
  <c r="C7840" i="6"/>
  <c r="C7744" i="6"/>
  <c r="C7600" i="6"/>
  <c r="C7480" i="6"/>
  <c r="C8224" i="6"/>
  <c r="C7912" i="6"/>
  <c r="D7911" i="6" s="1"/>
  <c r="D7910" i="6" s="1"/>
  <c r="C7864" i="6"/>
  <c r="D7863" i="6" s="1"/>
  <c r="D7862" i="6" s="1"/>
  <c r="D7861" i="6" s="1"/>
  <c r="C7816" i="6"/>
  <c r="C7792" i="6"/>
  <c r="D7791" i="6" s="1"/>
  <c r="D7790" i="6" s="1"/>
  <c r="D7789" i="6" s="1"/>
  <c r="C7768" i="6"/>
  <c r="D7767" i="6" s="1"/>
  <c r="D7766" i="6" s="1"/>
  <c r="C7648" i="6"/>
  <c r="D7647" i="6" s="1"/>
  <c r="D7646" i="6" s="1"/>
  <c r="D7645" i="6" s="1"/>
  <c r="C7552" i="6"/>
  <c r="C7528" i="6"/>
  <c r="C7504" i="6"/>
  <c r="D7503" i="6" s="1"/>
  <c r="D7502" i="6" s="1"/>
  <c r="C7456" i="6"/>
  <c r="C7384" i="6"/>
  <c r="D7383" i="6" s="1"/>
  <c r="D7382" i="6" s="1"/>
  <c r="D7381" i="6" s="1"/>
  <c r="C7336" i="6"/>
  <c r="C7288" i="6"/>
  <c r="D7287" i="6" s="1"/>
  <c r="D7286" i="6" s="1"/>
  <c r="D7285" i="6" s="1"/>
  <c r="C7240" i="6"/>
  <c r="D7239" i="6" s="1"/>
  <c r="D7238" i="6" s="1"/>
  <c r="D7237" i="6" s="1"/>
  <c r="C7192" i="6"/>
  <c r="D7191" i="6" s="1"/>
  <c r="D7190" i="6" s="1"/>
  <c r="D7189" i="6" s="1"/>
  <c r="C7144" i="6"/>
  <c r="C7096" i="6"/>
  <c r="C7048" i="6"/>
  <c r="D7047" i="6" s="1"/>
  <c r="D7046" i="6" s="1"/>
  <c r="D7045" i="6" s="1"/>
  <c r="C7000" i="6"/>
  <c r="D6999" i="6" s="1"/>
  <c r="D6998" i="6" s="1"/>
  <c r="D6997" i="6" s="1"/>
  <c r="C6904" i="6"/>
  <c r="D6903" i="6" s="1"/>
  <c r="D6902" i="6" s="1"/>
  <c r="D6901" i="6" s="1"/>
  <c r="C7408" i="6"/>
  <c r="C6880" i="6"/>
  <c r="D6879" i="6" s="1"/>
  <c r="D6878" i="6" s="1"/>
  <c r="D6877" i="6" s="1"/>
  <c r="C8128" i="6"/>
  <c r="C7696" i="6"/>
  <c r="C7432" i="6"/>
  <c r="D7431" i="6" s="1"/>
  <c r="D7430" i="6" s="1"/>
  <c r="D7429" i="6" s="1"/>
  <c r="C6928" i="6"/>
  <c r="D6927" i="6" s="1"/>
  <c r="D6926" i="6" s="1"/>
  <c r="C6832" i="6"/>
  <c r="D6831" i="6" s="1"/>
  <c r="D6830" i="6" s="1"/>
  <c r="D6829" i="6" s="1"/>
  <c r="C7360" i="6"/>
  <c r="D7359" i="6" s="1"/>
  <c r="D7358" i="6" s="1"/>
  <c r="D7357" i="6" s="1"/>
  <c r="C7168" i="6"/>
  <c r="C6976" i="6"/>
  <c r="C6712" i="6"/>
  <c r="C6616" i="6"/>
  <c r="C6496" i="6"/>
  <c r="D6495" i="6" s="1"/>
  <c r="D6494" i="6" s="1"/>
  <c r="D6493" i="6" s="1"/>
  <c r="C6472" i="6"/>
  <c r="C6424" i="6"/>
  <c r="D6423" i="6" s="1"/>
  <c r="D6422" i="6" s="1"/>
  <c r="D6421" i="6" s="1"/>
  <c r="C6400" i="6"/>
  <c r="C7312" i="6"/>
  <c r="C7120" i="6"/>
  <c r="C6952" i="6"/>
  <c r="D6951" i="6" s="1"/>
  <c r="D6950" i="6" s="1"/>
  <c r="D6949" i="6" s="1"/>
  <c r="C6808" i="6"/>
  <c r="C6784" i="6"/>
  <c r="D6783" i="6" s="1"/>
  <c r="D6782" i="6" s="1"/>
  <c r="D6781" i="6" s="1"/>
  <c r="C6688" i="6"/>
  <c r="D6687" i="6" s="1"/>
  <c r="D6686" i="6" s="1"/>
  <c r="D6685" i="6" s="1"/>
  <c r="C6592" i="6"/>
  <c r="D6591" i="6" s="1"/>
  <c r="D6590" i="6" s="1"/>
  <c r="D6589" i="6" s="1"/>
  <c r="C6544" i="6"/>
  <c r="C7264" i="6"/>
  <c r="C7216" i="6"/>
  <c r="C7024" i="6"/>
  <c r="C6736" i="6"/>
  <c r="C6640" i="6"/>
  <c r="D6639" i="6" s="1"/>
  <c r="D6638" i="6" s="1"/>
  <c r="D6637" i="6" s="1"/>
  <c r="C6448" i="6"/>
  <c r="D6447" i="6" s="1"/>
  <c r="D6446" i="6" s="1"/>
  <c r="D6445" i="6" s="1"/>
  <c r="C6664" i="6"/>
  <c r="D6663" i="6" s="1"/>
  <c r="D6662" i="6" s="1"/>
  <c r="D6661" i="6" s="1"/>
  <c r="C7072" i="6"/>
  <c r="D7071" i="6" s="1"/>
  <c r="D7070" i="6" s="1"/>
  <c r="D7069" i="6" s="1"/>
  <c r="C6856" i="6"/>
  <c r="C6568" i="6"/>
  <c r="C6760" i="6"/>
  <c r="C6520" i="6"/>
  <c r="C6352" i="6"/>
  <c r="D6351" i="6" s="1"/>
  <c r="D6350" i="6" s="1"/>
  <c r="C6232" i="6"/>
  <c r="D6231" i="6" s="1"/>
  <c r="D6230" i="6" s="1"/>
  <c r="C6064" i="6"/>
  <c r="D6063" i="6" s="1"/>
  <c r="D6062" i="6" s="1"/>
  <c r="D6061" i="6" s="1"/>
  <c r="C6304" i="6"/>
  <c r="C6256" i="6"/>
  <c r="C6208" i="6"/>
  <c r="C6184" i="6"/>
  <c r="C6112" i="6"/>
  <c r="C6376" i="6"/>
  <c r="D6375" i="6" s="1"/>
  <c r="D6374" i="6" s="1"/>
  <c r="D6373" i="6" s="1"/>
  <c r="C6280" i="6"/>
  <c r="C6088" i="6"/>
  <c r="C6016" i="6"/>
  <c r="C6328" i="6"/>
  <c r="C6160" i="6"/>
  <c r="C6136" i="6"/>
  <c r="C6040" i="6"/>
  <c r="C5992" i="6"/>
  <c r="D5991" i="6" s="1"/>
  <c r="D5990" i="6" s="1"/>
  <c r="C5896" i="6"/>
  <c r="D5895" i="6" s="1"/>
  <c r="D5894" i="6" s="1"/>
  <c r="D5893" i="6" s="1"/>
  <c r="C5776" i="6"/>
  <c r="D5775" i="6" s="1"/>
  <c r="D5774" i="6" s="1"/>
  <c r="D5773" i="6" s="1"/>
  <c r="C5680" i="6"/>
  <c r="D5679" i="6" s="1"/>
  <c r="D5678" i="6" s="1"/>
  <c r="C5656" i="6"/>
  <c r="C5560" i="6"/>
  <c r="C5512" i="6"/>
  <c r="C5464" i="6"/>
  <c r="C5368" i="6"/>
  <c r="D5367" i="6" s="1"/>
  <c r="D5366" i="6" s="1"/>
  <c r="C5320" i="6"/>
  <c r="D5319" i="6" s="1"/>
  <c r="D5318" i="6" s="1"/>
  <c r="D5317" i="6" s="1"/>
  <c r="C5272" i="6"/>
  <c r="D5271" i="6" s="1"/>
  <c r="D5270" i="6" s="1"/>
  <c r="D5269" i="6" s="1"/>
  <c r="C5872" i="6"/>
  <c r="D5871" i="6" s="1"/>
  <c r="D5870" i="6" s="1"/>
  <c r="D5869" i="6" s="1"/>
  <c r="C5824" i="6"/>
  <c r="D5823" i="6" s="1"/>
  <c r="D5822" i="6" s="1"/>
  <c r="C5752" i="6"/>
  <c r="C5392" i="6"/>
  <c r="C5968" i="6"/>
  <c r="C5848" i="6"/>
  <c r="D5847" i="6" s="1"/>
  <c r="D5846" i="6" s="1"/>
  <c r="D5845" i="6" s="1"/>
  <c r="C5728" i="6"/>
  <c r="D5727" i="6" s="1"/>
  <c r="D5726" i="6" s="1"/>
  <c r="D5725" i="6" s="1"/>
  <c r="C5632" i="6"/>
  <c r="D5631" i="6" s="1"/>
  <c r="D5630" i="6" s="1"/>
  <c r="D5629" i="6" s="1"/>
  <c r="C5584" i="6"/>
  <c r="D5583" i="6" s="1"/>
  <c r="D5582" i="6" s="1"/>
  <c r="C5536" i="6"/>
  <c r="D5535" i="6" s="1"/>
  <c r="D5534" i="6" s="1"/>
  <c r="D5533" i="6" s="1"/>
  <c r="C5488" i="6"/>
  <c r="D5487" i="6" s="1"/>
  <c r="D5486" i="6" s="1"/>
  <c r="D5485" i="6" s="1"/>
  <c r="C5344" i="6"/>
  <c r="C5296" i="6"/>
  <c r="C5944" i="6"/>
  <c r="D5943" i="6" s="1"/>
  <c r="D5942" i="6" s="1"/>
  <c r="C5920" i="6"/>
  <c r="D5919" i="6" s="1"/>
  <c r="D5918" i="6" s="1"/>
  <c r="D5917" i="6" s="1"/>
  <c r="C5800" i="6"/>
  <c r="D5799" i="6" s="1"/>
  <c r="D5798" i="6" s="1"/>
  <c r="D5797" i="6" s="1"/>
  <c r="C5704" i="6"/>
  <c r="D5703" i="6" s="1"/>
  <c r="D5702" i="6" s="1"/>
  <c r="C5608" i="6"/>
  <c r="D5607" i="6" s="1"/>
  <c r="D5606" i="6" s="1"/>
  <c r="C5440" i="6"/>
  <c r="C5416" i="6"/>
  <c r="C5152" i="6"/>
  <c r="C5056" i="6"/>
  <c r="D5055" i="6" s="1"/>
  <c r="D5054" i="6" s="1"/>
  <c r="D5053" i="6" s="1"/>
  <c r="C4960" i="6"/>
  <c r="C4792" i="6"/>
  <c r="C4528" i="6"/>
  <c r="C4408" i="6"/>
  <c r="C4360" i="6"/>
  <c r="C4264" i="6"/>
  <c r="C5176" i="6"/>
  <c r="C5032" i="6"/>
  <c r="D5031" i="6" s="1"/>
  <c r="D5030" i="6" s="1"/>
  <c r="C4936" i="6"/>
  <c r="D4935" i="6" s="1"/>
  <c r="D4934" i="6" s="1"/>
  <c r="D4933" i="6" s="1"/>
  <c r="C4912" i="6"/>
  <c r="D4911" i="6" s="1"/>
  <c r="D4910" i="6" s="1"/>
  <c r="C4864" i="6"/>
  <c r="C4816" i="6"/>
  <c r="C4744" i="6"/>
  <c r="C4696" i="6"/>
  <c r="C4648" i="6"/>
  <c r="C4600" i="6"/>
  <c r="D4599" i="6" s="1"/>
  <c r="D4598" i="6" s="1"/>
  <c r="C4336" i="6"/>
  <c r="C4240" i="6"/>
  <c r="C4144" i="6"/>
  <c r="C5200" i="6"/>
  <c r="C5128" i="6"/>
  <c r="D5127" i="6" s="1"/>
  <c r="D5126" i="6" s="1"/>
  <c r="D5125" i="6" s="1"/>
  <c r="C5104" i="6"/>
  <c r="C5008" i="6"/>
  <c r="C4552" i="6"/>
  <c r="D4551" i="6" s="1"/>
  <c r="D4550" i="6" s="1"/>
  <c r="D4549" i="6" s="1"/>
  <c r="C4504" i="6"/>
  <c r="D4503" i="6" s="1"/>
  <c r="D4502" i="6" s="1"/>
  <c r="D4501" i="6" s="1"/>
  <c r="C4480" i="6"/>
  <c r="C4432" i="6"/>
  <c r="D4431" i="6" s="1"/>
  <c r="D4430" i="6" s="1"/>
  <c r="D4429" i="6" s="1"/>
  <c r="C4384" i="6"/>
  <c r="D4383" i="6" s="1"/>
  <c r="D4382" i="6" s="1"/>
  <c r="D4381" i="6" s="1"/>
  <c r="C4312" i="6"/>
  <c r="C4216" i="6"/>
  <c r="C4120" i="6"/>
  <c r="C4072" i="6"/>
  <c r="D4071" i="6" s="1"/>
  <c r="D4070" i="6" s="1"/>
  <c r="D4069" i="6" s="1"/>
  <c r="C4048" i="6"/>
  <c r="D4047" i="6" s="1"/>
  <c r="D4046" i="6" s="1"/>
  <c r="D4045" i="6" s="1"/>
  <c r="C3952" i="6"/>
  <c r="D3951" i="6" s="1"/>
  <c r="D3950" i="6" s="1"/>
  <c r="D3949" i="6" s="1"/>
  <c r="C3856" i="6"/>
  <c r="D3855" i="6" s="1"/>
  <c r="D3854" i="6" s="1"/>
  <c r="C5248" i="6"/>
  <c r="D5247" i="6" s="1"/>
  <c r="D5246" i="6" s="1"/>
  <c r="C5224" i="6"/>
  <c r="C5080" i="6"/>
  <c r="C4984" i="6"/>
  <c r="C4888" i="6"/>
  <c r="D4887" i="6" s="1"/>
  <c r="D4886" i="6" s="1"/>
  <c r="C4840" i="6"/>
  <c r="D4839" i="6" s="1"/>
  <c r="D4838" i="6" s="1"/>
  <c r="D4837" i="6" s="1"/>
  <c r="C4768" i="6"/>
  <c r="D4767" i="6" s="1"/>
  <c r="D4766" i="6" s="1"/>
  <c r="D4765" i="6" s="1"/>
  <c r="C4720" i="6"/>
  <c r="C4672" i="6"/>
  <c r="C4624" i="6"/>
  <c r="C4576" i="6"/>
  <c r="C4456" i="6"/>
  <c r="C4288" i="6"/>
  <c r="D4287" i="6" s="1"/>
  <c r="D4286" i="6" s="1"/>
  <c r="D4285" i="6" s="1"/>
  <c r="C4192" i="6"/>
  <c r="D4191" i="6" s="1"/>
  <c r="D4190" i="6" s="1"/>
  <c r="D4189" i="6" s="1"/>
  <c r="C4024" i="6"/>
  <c r="D4023" i="6" s="1"/>
  <c r="D4022" i="6" s="1"/>
  <c r="D4021" i="6" s="1"/>
  <c r="C3928" i="6"/>
  <c r="C3904" i="6"/>
  <c r="D3903" i="6" s="1"/>
  <c r="D3902" i="6" s="1"/>
  <c r="D3901" i="6" s="1"/>
  <c r="C3760" i="6"/>
  <c r="D3759" i="6" s="1"/>
  <c r="D3758" i="6" s="1"/>
  <c r="C3664" i="6"/>
  <c r="D3663" i="6" s="1"/>
  <c r="D3662" i="6" s="1"/>
  <c r="D3661" i="6" s="1"/>
  <c r="C3568" i="6"/>
  <c r="C3448" i="6"/>
  <c r="D3447" i="6" s="1"/>
  <c r="D3446" i="6" s="1"/>
  <c r="D3445" i="6" s="1"/>
  <c r="C3040" i="6"/>
  <c r="D3039" i="6" s="1"/>
  <c r="D3038" i="6" s="1"/>
  <c r="D3037" i="6" s="1"/>
  <c r="C3016" i="6"/>
  <c r="D3015" i="6" s="1"/>
  <c r="D3014" i="6" s="1"/>
  <c r="C2824" i="6"/>
  <c r="C2728" i="6"/>
  <c r="C2656" i="6"/>
  <c r="C3880" i="6"/>
  <c r="C3832" i="6"/>
  <c r="C3736" i="6"/>
  <c r="D3735" i="6" s="1"/>
  <c r="D3734" i="6" s="1"/>
  <c r="D3733" i="6" s="1"/>
  <c r="C3640" i="6"/>
  <c r="D3639" i="6" s="1"/>
  <c r="D3638" i="6" s="1"/>
  <c r="C3544" i="6"/>
  <c r="D3543" i="6" s="1"/>
  <c r="D3542" i="6" s="1"/>
  <c r="D3541" i="6" s="1"/>
  <c r="C3424" i="6"/>
  <c r="D3423" i="6" s="1"/>
  <c r="D3422" i="6" s="1"/>
  <c r="D3421" i="6" s="1"/>
  <c r="C3400" i="6"/>
  <c r="C3376" i="6"/>
  <c r="C3352" i="6"/>
  <c r="C3328" i="6"/>
  <c r="C3160" i="6"/>
  <c r="D3159" i="6" s="1"/>
  <c r="D3158" i="6" s="1"/>
  <c r="D3157" i="6" s="1"/>
  <c r="C3112" i="6"/>
  <c r="D3111" i="6" s="1"/>
  <c r="D3110" i="6" s="1"/>
  <c r="D3109" i="6" s="1"/>
  <c r="C3064" i="6"/>
  <c r="C2992" i="6"/>
  <c r="C2920" i="6"/>
  <c r="C2896" i="6"/>
  <c r="C2752" i="6"/>
  <c r="C2680" i="6"/>
  <c r="C4000" i="6"/>
  <c r="D3999" i="6" s="1"/>
  <c r="D3998" i="6" s="1"/>
  <c r="D3997" i="6" s="1"/>
  <c r="C3808" i="6"/>
  <c r="D3807" i="6" s="1"/>
  <c r="D3806" i="6" s="1"/>
  <c r="D3805" i="6" s="1"/>
  <c r="C3712" i="6"/>
  <c r="D3711" i="6" s="1"/>
  <c r="D3710" i="6" s="1"/>
  <c r="D3709" i="6" s="1"/>
  <c r="C3616" i="6"/>
  <c r="C3520" i="6"/>
  <c r="C3472" i="6"/>
  <c r="C3304" i="6"/>
  <c r="C3256" i="6"/>
  <c r="C3208" i="6"/>
  <c r="C2968" i="6"/>
  <c r="D2967" i="6" s="1"/>
  <c r="D2966" i="6" s="1"/>
  <c r="D2965" i="6" s="1"/>
  <c r="C2944" i="6"/>
  <c r="D2943" i="6" s="1"/>
  <c r="D2942" i="6" s="1"/>
  <c r="D2941" i="6" s="1"/>
  <c r="C4168" i="6"/>
  <c r="D4167" i="6" s="1"/>
  <c r="D4166" i="6" s="1"/>
  <c r="D4165" i="6" s="1"/>
  <c r="C4096" i="6"/>
  <c r="D4095" i="6" s="1"/>
  <c r="D4094" i="6" s="1"/>
  <c r="C3976" i="6"/>
  <c r="C3784" i="6"/>
  <c r="C3688" i="6"/>
  <c r="C3592" i="6"/>
  <c r="D3591" i="6" s="1"/>
  <c r="D3590" i="6" s="1"/>
  <c r="D3589" i="6" s="1"/>
  <c r="C3496" i="6"/>
  <c r="C3088" i="6"/>
  <c r="D3087" i="6" s="1"/>
  <c r="D3086" i="6" s="1"/>
  <c r="D3085" i="6" s="1"/>
  <c r="C2608" i="6"/>
  <c r="C2536" i="6"/>
  <c r="C2512" i="6"/>
  <c r="C2176" i="6"/>
  <c r="C2128" i="6"/>
  <c r="C2104" i="6"/>
  <c r="D2103" i="6" s="1"/>
  <c r="D2102" i="6" s="1"/>
  <c r="C2008" i="6"/>
  <c r="C1912" i="6"/>
  <c r="C1768" i="6"/>
  <c r="D1767" i="6" s="1"/>
  <c r="D1766" i="6" s="1"/>
  <c r="D1765" i="6" s="1"/>
  <c r="C1552" i="6"/>
  <c r="C3136" i="6"/>
  <c r="C2872" i="6"/>
  <c r="C2800" i="6"/>
  <c r="C2776" i="6"/>
  <c r="D2775" i="6" s="1"/>
  <c r="D2774" i="6" s="1"/>
  <c r="C2704" i="6"/>
  <c r="D2703" i="6" s="1"/>
  <c r="D2702" i="6" s="1"/>
  <c r="D2701" i="6" s="1"/>
  <c r="C2560" i="6"/>
  <c r="D2559" i="6" s="1"/>
  <c r="D2558" i="6" s="1"/>
  <c r="D2557" i="6" s="1"/>
  <c r="C2392" i="6"/>
  <c r="C2368" i="6"/>
  <c r="D2367" i="6" s="1"/>
  <c r="D2366" i="6" s="1"/>
  <c r="C2320" i="6"/>
  <c r="C2296" i="6"/>
  <c r="C2272" i="6"/>
  <c r="C2248" i="6"/>
  <c r="D2247" i="6" s="1"/>
  <c r="D2246" i="6" s="1"/>
  <c r="C2224" i="6"/>
  <c r="C2200" i="6"/>
  <c r="D2199" i="6" s="1"/>
  <c r="D2198" i="6" s="1"/>
  <c r="D2197" i="6" s="1"/>
  <c r="C2080" i="6"/>
  <c r="D2079" i="6" s="1"/>
  <c r="D2078" i="6" s="1"/>
  <c r="D2077" i="6" s="1"/>
  <c r="C1984" i="6"/>
  <c r="D1983" i="6" s="1"/>
  <c r="D1982" i="6" s="1"/>
  <c r="D1981" i="6" s="1"/>
  <c r="C1888" i="6"/>
  <c r="D1887" i="6" s="1"/>
  <c r="D1886" i="6" s="1"/>
  <c r="D1885" i="6" s="1"/>
  <c r="C1840" i="6"/>
  <c r="C1744" i="6"/>
  <c r="C1672" i="6"/>
  <c r="D1671" i="6" s="1"/>
  <c r="D1670" i="6" s="1"/>
  <c r="D1669" i="6" s="1"/>
  <c r="C1600" i="6"/>
  <c r="D1599" i="6" s="1"/>
  <c r="D1598" i="6" s="1"/>
  <c r="D1597" i="6" s="1"/>
  <c r="C1528" i="6"/>
  <c r="C1504" i="6"/>
  <c r="D1503" i="6" s="1"/>
  <c r="D1502" i="6" s="1"/>
  <c r="C1456" i="6"/>
  <c r="C1432" i="6"/>
  <c r="D1431" i="6" s="1"/>
  <c r="D1430" i="6" s="1"/>
  <c r="D1429" i="6" s="1"/>
  <c r="C3184" i="6"/>
  <c r="C2848" i="6"/>
  <c r="C2440" i="6"/>
  <c r="D2439" i="6" s="1"/>
  <c r="D2438" i="6" s="1"/>
  <c r="D2437" i="6" s="1"/>
  <c r="C2152" i="6"/>
  <c r="D2151" i="6" s="1"/>
  <c r="D2150" i="6" s="1"/>
  <c r="D2149" i="6" s="1"/>
  <c r="C2056" i="6"/>
  <c r="D2055" i="6" s="1"/>
  <c r="D2054" i="6" s="1"/>
  <c r="D2053" i="6" s="1"/>
  <c r="C1960" i="6"/>
  <c r="D1959" i="6" s="1"/>
  <c r="D1958" i="6" s="1"/>
  <c r="D1957" i="6" s="1"/>
  <c r="C1816" i="6"/>
  <c r="C1720" i="6"/>
  <c r="C1624" i="6"/>
  <c r="D1623" i="6" s="1"/>
  <c r="D1622" i="6" s="1"/>
  <c r="D1621" i="6" s="1"/>
  <c r="C1408" i="6"/>
  <c r="C3280" i="6"/>
  <c r="D3279" i="6" s="1"/>
  <c r="D3278" i="6" s="1"/>
  <c r="D3277" i="6" s="1"/>
  <c r="C3232" i="6"/>
  <c r="C2632" i="6"/>
  <c r="C2584" i="6"/>
  <c r="C2488" i="6"/>
  <c r="D2487" i="6" s="1"/>
  <c r="D2486" i="6" s="1"/>
  <c r="C2464" i="6"/>
  <c r="C2416" i="6"/>
  <c r="C2344" i="6"/>
  <c r="C2032" i="6"/>
  <c r="D2031" i="6" s="1"/>
  <c r="D2030" i="6" s="1"/>
  <c r="C1936" i="6"/>
  <c r="D1935" i="6" s="1"/>
  <c r="D1934" i="6" s="1"/>
  <c r="D1933" i="6" s="1"/>
  <c r="C1864" i="6"/>
  <c r="C1792" i="6"/>
  <c r="C1696" i="6"/>
  <c r="C1648" i="6"/>
  <c r="C1576" i="6"/>
  <c r="C1480" i="6"/>
  <c r="C1336" i="6"/>
  <c r="D1335" i="6" s="1"/>
  <c r="D1334" i="6" s="1"/>
  <c r="D1333" i="6" s="1"/>
  <c r="C1192" i="6"/>
  <c r="D1191" i="6" s="1"/>
  <c r="D1190" i="6" s="1"/>
  <c r="D1189" i="6" s="1"/>
  <c r="C1072" i="6"/>
  <c r="C1048" i="6"/>
  <c r="D1047" i="6" s="1"/>
  <c r="D1046" i="6" s="1"/>
  <c r="D1045" i="6" s="1"/>
  <c r="C1024" i="6"/>
  <c r="D1023" i="6" s="1"/>
  <c r="D1022" i="6" s="1"/>
  <c r="D1021" i="6" s="1"/>
  <c r="C1000" i="6"/>
  <c r="D999" i="6" s="1"/>
  <c r="D998" i="6" s="1"/>
  <c r="D997" i="6" s="1"/>
  <c r="C880" i="6"/>
  <c r="C760" i="6"/>
  <c r="C640" i="6"/>
  <c r="C592" i="6"/>
  <c r="D591" i="6" s="1"/>
  <c r="D590" i="6" s="1"/>
  <c r="D589" i="6" s="1"/>
  <c r="C280" i="6"/>
  <c r="D279" i="6" s="1"/>
  <c r="D278" i="6" s="1"/>
  <c r="D277" i="6" s="1"/>
  <c r="C256" i="6"/>
  <c r="C160" i="6"/>
  <c r="D159" i="6" s="1"/>
  <c r="D158" i="6" s="1"/>
  <c r="D157" i="6" s="1"/>
  <c r="C136" i="6"/>
  <c r="D135" i="6" s="1"/>
  <c r="D134" i="6" s="1"/>
  <c r="D133" i="6" s="1"/>
  <c r="C328" i="6"/>
  <c r="C1384" i="6"/>
  <c r="C1360" i="6"/>
  <c r="D1359" i="6" s="1"/>
  <c r="D1358" i="6" s="1"/>
  <c r="C1264" i="6"/>
  <c r="D1263" i="6" s="1"/>
  <c r="D1262" i="6" s="1"/>
  <c r="D1261" i="6" s="1"/>
  <c r="C1168" i="6"/>
  <c r="C1096" i="6"/>
  <c r="D1095" i="6" s="1"/>
  <c r="D1094" i="6" s="1"/>
  <c r="D1093" i="6" s="1"/>
  <c r="C976" i="6"/>
  <c r="C952" i="6"/>
  <c r="C928" i="6"/>
  <c r="D927" i="6" s="1"/>
  <c r="D926" i="6" s="1"/>
  <c r="D925" i="6" s="1"/>
  <c r="C544" i="6"/>
  <c r="C496" i="6"/>
  <c r="D495" i="6" s="1"/>
  <c r="D494" i="6" s="1"/>
  <c r="C424" i="6"/>
  <c r="D423" i="6" s="1"/>
  <c r="D422" i="6" s="1"/>
  <c r="D421" i="6" s="1"/>
  <c r="C352" i="6"/>
  <c r="D351" i="6" s="1"/>
  <c r="D350" i="6" s="1"/>
  <c r="C304" i="6"/>
  <c r="D303" i="6" s="1"/>
  <c r="D302" i="6" s="1"/>
  <c r="D301" i="6" s="1"/>
  <c r="C1312" i="6"/>
  <c r="C1240" i="6"/>
  <c r="D1239" i="6" s="1"/>
  <c r="D1238" i="6" s="1"/>
  <c r="D1237" i="6" s="1"/>
  <c r="C1144" i="6"/>
  <c r="C1120" i="6"/>
  <c r="C904" i="6"/>
  <c r="D903" i="6" s="1"/>
  <c r="D902" i="6" s="1"/>
  <c r="C808" i="6"/>
  <c r="D807" i="6" s="1"/>
  <c r="D806" i="6" s="1"/>
  <c r="D805" i="6" s="1"/>
  <c r="C784" i="6"/>
  <c r="D783" i="6" s="1"/>
  <c r="D782" i="6" s="1"/>
  <c r="C712" i="6"/>
  <c r="D711" i="6" s="1"/>
  <c r="D710" i="6" s="1"/>
  <c r="D709" i="6" s="1"/>
  <c r="C664" i="6"/>
  <c r="D663" i="6" s="1"/>
  <c r="D662" i="6" s="1"/>
  <c r="C568" i="6"/>
  <c r="C376" i="6"/>
  <c r="C232" i="6"/>
  <c r="C208" i="6"/>
  <c r="D207" i="6" s="1"/>
  <c r="D206" i="6" s="1"/>
  <c r="C112" i="6"/>
  <c r="D111" i="6" s="1"/>
  <c r="D110" i="6" s="1"/>
  <c r="D109" i="6" s="1"/>
  <c r="C88" i="6"/>
  <c r="D87" i="6" s="1"/>
  <c r="D86" i="6" s="1"/>
  <c r="D85" i="6" s="1"/>
  <c r="C520" i="6"/>
  <c r="D519" i="6" s="1"/>
  <c r="D518" i="6" s="1"/>
  <c r="C472" i="6"/>
  <c r="D471" i="6" s="1"/>
  <c r="D470" i="6" s="1"/>
  <c r="D469" i="6" s="1"/>
  <c r="C184" i="6"/>
  <c r="C1288" i="6"/>
  <c r="C1216" i="6"/>
  <c r="C856" i="6"/>
  <c r="C832" i="6"/>
  <c r="C736" i="6"/>
  <c r="D735" i="6" s="1"/>
  <c r="D734" i="6" s="1"/>
  <c r="D733" i="6" s="1"/>
  <c r="C688" i="6"/>
  <c r="D687" i="6" s="1"/>
  <c r="D686" i="6" s="1"/>
  <c r="C616" i="6"/>
  <c r="C448" i="6"/>
  <c r="D447" i="6" s="1"/>
  <c r="D446" i="6" s="1"/>
  <c r="D445" i="6" s="1"/>
  <c r="C400" i="6"/>
  <c r="D399" i="6" s="1"/>
  <c r="D398" i="6" s="1"/>
  <c r="D397" i="6" s="1"/>
  <c r="H569" i="6" a="1"/>
  <c r="H569" i="6" s="1"/>
  <c r="I569" i="6" s="1"/>
  <c r="J569" i="6" s="1"/>
  <c r="I905" i="6"/>
  <c r="J905" i="6" s="1"/>
  <c r="H1241" i="6" a="1"/>
  <c r="H1241" i="6" s="1"/>
  <c r="I1241" i="6" s="1"/>
  <c r="J1241" i="6" s="1"/>
  <c r="H497" i="6" a="1"/>
  <c r="H497" i="6" s="1"/>
  <c r="I497" i="6" s="1"/>
  <c r="J497" i="6" s="1"/>
  <c r="H1193" i="6" a="1"/>
  <c r="H1193" i="6" s="1"/>
  <c r="I1193" i="6" s="1"/>
  <c r="J1193" i="6" s="1"/>
  <c r="H1025" i="6" a="1"/>
  <c r="H1025" i="6" s="1"/>
  <c r="I1025" i="6" s="1"/>
  <c r="J1025" i="6" s="1"/>
  <c r="I185" i="6"/>
  <c r="J185" i="6" s="1"/>
  <c r="H521" i="6" a="1"/>
  <c r="H521" i="6" s="1"/>
  <c r="I521" i="6" s="1"/>
  <c r="J521" i="6" s="1"/>
  <c r="H761" i="6" a="1"/>
  <c r="H761" i="6" s="1"/>
  <c r="I761" i="6" s="1"/>
  <c r="J761" i="6" s="1"/>
  <c r="H1313" i="6" a="1"/>
  <c r="H1313" i="6" s="1"/>
  <c r="I1313" i="6" s="1"/>
  <c r="J1313" i="6" s="1"/>
  <c r="H2201" i="6" a="1"/>
  <c r="H2201" i="6" s="1"/>
  <c r="I2201" i="6" s="1"/>
  <c r="J2201" i="6" s="1"/>
  <c r="H2297" i="6" a="1"/>
  <c r="H2297" i="6" s="1"/>
  <c r="I2297" i="6" s="1"/>
  <c r="J2297" i="6" s="1"/>
  <c r="H2729" i="6" a="1"/>
  <c r="H2729" i="6" s="1"/>
  <c r="I2729" i="6" s="1"/>
  <c r="J2729" i="6" s="1"/>
  <c r="H2609" i="6" a="1"/>
  <c r="H2609" i="6" s="1"/>
  <c r="I2609" i="6" s="1"/>
  <c r="J2609" i="6" s="1"/>
  <c r="H2177" i="6" a="1"/>
  <c r="H2177" i="6" s="1"/>
  <c r="I2177" i="6" s="1"/>
  <c r="J2177" i="6" s="1"/>
  <c r="H2561" i="6" a="1"/>
  <c r="H2561" i="6" s="1"/>
  <c r="I2561" i="6" s="1"/>
  <c r="J2561" i="6" s="1"/>
  <c r="H1409" i="6" a="1"/>
  <c r="H1409" i="6" s="1"/>
  <c r="I1409" i="6" s="1"/>
  <c r="J1409" i="6" s="1"/>
  <c r="H2705" i="6" a="1"/>
  <c r="H2705" i="6" s="1"/>
  <c r="I2705" i="6" s="1"/>
  <c r="J2705" i="6" s="1"/>
  <c r="H2921" i="6" a="1"/>
  <c r="H2921" i="6" s="1"/>
  <c r="I2921" i="6" s="1"/>
  <c r="J2921" i="6" s="1"/>
  <c r="I3017" i="6"/>
  <c r="J3017" i="6" s="1"/>
  <c r="I4001" i="6"/>
  <c r="J4001" i="6" s="1"/>
  <c r="H2825" i="6" a="1"/>
  <c r="H2825" i="6" s="1"/>
  <c r="I2825" i="6" s="1"/>
  <c r="J2825" i="6" s="1"/>
  <c r="H3185" i="6" a="1"/>
  <c r="H3185" i="6" s="1"/>
  <c r="I3185" i="6" s="1"/>
  <c r="J3185" i="6" s="1"/>
  <c r="I3593" i="6"/>
  <c r="J3593" i="6" s="1"/>
  <c r="H4217" i="6" a="1"/>
  <c r="H4217" i="6" s="1"/>
  <c r="I4217" i="6" s="1"/>
  <c r="J4217" i="6" s="1"/>
  <c r="H4073" i="6" a="1"/>
  <c r="H4073" i="6" s="1"/>
  <c r="I4073" i="6" s="1"/>
  <c r="J4073" i="6" s="1"/>
  <c r="H4601" i="6" a="1"/>
  <c r="H4601" i="6" s="1"/>
  <c r="I4601" i="6" s="1"/>
  <c r="J4601" i="6" s="1"/>
  <c r="I5009" i="6"/>
  <c r="J5009" i="6" s="1"/>
  <c r="I3881" i="6"/>
  <c r="J3881" i="6" s="1"/>
  <c r="H4361" i="6" a="1"/>
  <c r="H4361" i="6" s="1"/>
  <c r="I4361" i="6" s="1"/>
  <c r="J4361" i="6" s="1"/>
  <c r="H5153" i="6" a="1"/>
  <c r="H5153" i="6" s="1"/>
  <c r="I5153" i="6" s="1"/>
  <c r="J5153" i="6" s="1"/>
  <c r="H4577" i="6" a="1"/>
  <c r="H4577" i="6" s="1"/>
  <c r="I4577" i="6" s="1"/>
  <c r="J4577" i="6" s="1"/>
  <c r="H4769" i="6" a="1"/>
  <c r="H4769" i="6" s="1"/>
  <c r="I4769" i="6" s="1"/>
  <c r="J4769" i="6" s="1"/>
  <c r="H4313" i="6" a="1"/>
  <c r="H4313" i="6" s="1"/>
  <c r="I4313" i="6" s="1"/>
  <c r="J4313" i="6" s="1"/>
  <c r="H4481" i="6" a="1"/>
  <c r="H4481" i="6" s="1"/>
  <c r="I4481" i="6" s="1"/>
  <c r="J4481" i="6" s="1"/>
  <c r="H5129" i="6" a="1"/>
  <c r="H5129" i="6" s="1"/>
  <c r="I5129" i="6" s="1"/>
  <c r="J5129" i="6" s="1"/>
  <c r="H5729" i="6" a="1"/>
  <c r="H5729" i="6" s="1"/>
  <c r="I5729" i="6" s="1"/>
  <c r="J5729" i="6" s="1"/>
  <c r="H5585" i="6" a="1"/>
  <c r="H5585" i="6" s="1"/>
  <c r="I5585" i="6" s="1"/>
  <c r="J5585" i="6" s="1"/>
  <c r="H5849" i="6" a="1"/>
  <c r="H5849" i="6" s="1"/>
  <c r="I5849" i="6" s="1"/>
  <c r="J5849" i="6" s="1"/>
  <c r="H5825" i="6" a="1"/>
  <c r="H5825" i="6" s="1"/>
  <c r="I5825" i="6" s="1"/>
  <c r="J5825" i="6" s="1"/>
  <c r="H5561" i="6" a="1"/>
  <c r="H5561" i="6" s="1"/>
  <c r="I5561" i="6" s="1"/>
  <c r="J5561" i="6" s="1"/>
  <c r="H6473" i="6" a="1"/>
  <c r="H6473" i="6" s="1"/>
  <c r="I6473" i="6" s="1"/>
  <c r="J6473" i="6" s="1"/>
  <c r="H6785" i="6" a="1"/>
  <c r="H6785" i="6" s="1"/>
  <c r="I6785" i="6" s="1"/>
  <c r="J6785" i="6" s="1"/>
  <c r="H6809" i="6" a="1"/>
  <c r="H6809" i="6" s="1"/>
  <c r="I6809" i="6" s="1"/>
  <c r="J6809" i="6" s="1"/>
  <c r="H6617" i="6" a="1"/>
  <c r="H6617" i="6" s="1"/>
  <c r="I6617" i="6" s="1"/>
  <c r="J6617" i="6" s="1"/>
  <c r="H6521" i="6" a="1"/>
  <c r="H6521" i="6" s="1"/>
  <c r="I6521" i="6" s="1"/>
  <c r="J6521" i="6" s="1"/>
  <c r="H6833" i="6" a="1"/>
  <c r="H6833" i="6" s="1"/>
  <c r="I6833" i="6" s="1"/>
  <c r="J6833" i="6" s="1"/>
  <c r="H6857" i="6" a="1"/>
  <c r="H6857" i="6" s="1"/>
  <c r="I6857" i="6" s="1"/>
  <c r="J6857" i="6" s="1"/>
  <c r="H6929" i="6" a="1"/>
  <c r="H6929" i="6" s="1"/>
  <c r="I6929" i="6" s="1"/>
  <c r="J6929" i="6" s="1"/>
  <c r="H7745" i="6" a="1"/>
  <c r="H7745" i="6" s="1"/>
  <c r="I7745" i="6" s="1"/>
  <c r="J7745" i="6" s="1"/>
  <c r="H7817" i="6" a="1"/>
  <c r="H7817" i="6" s="1"/>
  <c r="I7817" i="6" s="1"/>
  <c r="J7817" i="6" s="1"/>
  <c r="I7577" i="6"/>
  <c r="J7577" i="6" s="1"/>
  <c r="I329" i="6"/>
  <c r="J329" i="6" s="1"/>
  <c r="I328" i="6"/>
  <c r="J328" i="6" s="1"/>
  <c r="H617" i="6" a="1"/>
  <c r="H617" i="6" s="1"/>
  <c r="I617" i="6" s="1"/>
  <c r="J617" i="6" s="1"/>
  <c r="H929" i="6" a="1"/>
  <c r="H929" i="6" s="1"/>
  <c r="I929" i="6" s="1"/>
  <c r="J929" i="6" s="1"/>
  <c r="H1265" i="6" a="1"/>
  <c r="H1265" i="6" s="1"/>
  <c r="I1265" i="6" s="1"/>
  <c r="J1265" i="6" s="1"/>
  <c r="H545" i="6" a="1"/>
  <c r="H545" i="6" s="1"/>
  <c r="I545" i="6" s="1"/>
  <c r="J545" i="6" s="1"/>
  <c r="H953" i="6" a="1"/>
  <c r="H953" i="6" s="1"/>
  <c r="I953" i="6" s="1"/>
  <c r="J953" i="6" s="1"/>
  <c r="H1049" i="6" a="1"/>
  <c r="H1049" i="6" s="1"/>
  <c r="I1049" i="6" s="1"/>
  <c r="J1049" i="6" s="1"/>
  <c r="H305" i="6" a="1"/>
  <c r="H305" i="6" s="1"/>
  <c r="I305" i="6" s="1"/>
  <c r="J305" i="6" s="1"/>
  <c r="H689" i="6" a="1"/>
  <c r="H689" i="6" s="1"/>
  <c r="I689" i="6" s="1"/>
  <c r="J689" i="6" s="1"/>
  <c r="H1433" i="6" a="1"/>
  <c r="H1433" i="6" s="1"/>
  <c r="I1433" i="6" s="1"/>
  <c r="J1433" i="6" s="1"/>
  <c r="H2225" i="6" a="1"/>
  <c r="H2225" i="6" s="1"/>
  <c r="I2225" i="6" s="1"/>
  <c r="J2225" i="6" s="1"/>
  <c r="H2321" i="6" a="1"/>
  <c r="H2321" i="6" s="1"/>
  <c r="I2321" i="6" s="1"/>
  <c r="J2321" i="6" s="1"/>
  <c r="I1889" i="6"/>
  <c r="J1889" i="6" s="1"/>
  <c r="H2681" i="6" a="1"/>
  <c r="H2681" i="6" s="1"/>
  <c r="I2681" i="6" s="1"/>
  <c r="J2681" i="6" s="1"/>
  <c r="I2009" i="6"/>
  <c r="J2009" i="6" s="1"/>
  <c r="H2585" i="6" a="1"/>
  <c r="H2585" i="6" s="1"/>
  <c r="I2585" i="6" s="1"/>
  <c r="J2585" i="6" s="1"/>
  <c r="I1481" i="6"/>
  <c r="J1481" i="6" s="1"/>
  <c r="I2441" i="6"/>
  <c r="J2441" i="6" s="1"/>
  <c r="I3353" i="6"/>
  <c r="J3353" i="6" s="1"/>
  <c r="I3569" i="6"/>
  <c r="J3569" i="6" s="1"/>
  <c r="H4121" i="6" a="1"/>
  <c r="H4121" i="6" s="1"/>
  <c r="I4121" i="6" s="1"/>
  <c r="J4121" i="6" s="1"/>
  <c r="I3305" i="6"/>
  <c r="J3305" i="6" s="1"/>
  <c r="I3857" i="6"/>
  <c r="J3857" i="6" s="1"/>
  <c r="H4145" i="6" a="1"/>
  <c r="H4145" i="6" s="1"/>
  <c r="I4145" i="6" s="1"/>
  <c r="J4145" i="6" s="1"/>
  <c r="H4649" i="6" a="1"/>
  <c r="H4649" i="6" s="1"/>
  <c r="I4649" i="6" s="1"/>
  <c r="J4649" i="6" s="1"/>
  <c r="H4409" i="6" a="1"/>
  <c r="H4409" i="6" s="1"/>
  <c r="I4409" i="6" s="1"/>
  <c r="J4409" i="6" s="1"/>
  <c r="H4097" i="6" a="1"/>
  <c r="H4097" i="6" s="1"/>
  <c r="I4097" i="6" s="1"/>
  <c r="J4097" i="6" s="1"/>
  <c r="H4625" i="6" a="1"/>
  <c r="H4625" i="6" s="1"/>
  <c r="I4625" i="6" s="1"/>
  <c r="J4625" i="6" s="1"/>
  <c r="H4385" i="6" a="1"/>
  <c r="H4385" i="6" s="1"/>
  <c r="I4385" i="6" s="1"/>
  <c r="J4385" i="6" s="1"/>
  <c r="H4505" i="6" a="1"/>
  <c r="H4505" i="6" s="1"/>
  <c r="I4505" i="6" s="1"/>
  <c r="J4505" i="6" s="1"/>
  <c r="H5201" i="6" a="1"/>
  <c r="H5201" i="6" s="1"/>
  <c r="I5201" i="6" s="1"/>
  <c r="J5201" i="6" s="1"/>
  <c r="H5921" i="6" a="1"/>
  <c r="H5921" i="6" s="1"/>
  <c r="I5921" i="6" s="1"/>
  <c r="J5921" i="6" s="1"/>
  <c r="H5633" i="6" a="1"/>
  <c r="H5633" i="6" s="1"/>
  <c r="I5633" i="6" s="1"/>
  <c r="J5633" i="6" s="1"/>
  <c r="H5873" i="6" a="1"/>
  <c r="H5873" i="6" s="1"/>
  <c r="I5873" i="6" s="1"/>
  <c r="J5873" i="6" s="1"/>
  <c r="H5441" i="6" a="1"/>
  <c r="H5441" i="6" s="1"/>
  <c r="I5441" i="6" s="1"/>
  <c r="J5441" i="6" s="1"/>
  <c r="H5705" i="6" a="1"/>
  <c r="H5705" i="6" s="1"/>
  <c r="I5705" i="6" s="1"/>
  <c r="J5705" i="6" s="1"/>
  <c r="H6353" i="6" a="1"/>
  <c r="H6353" i="6" s="1"/>
  <c r="I6353" i="6" s="1"/>
  <c r="J6353" i="6" s="1"/>
  <c r="I6257" i="6"/>
  <c r="J6257" i="6" s="1"/>
  <c r="H6425" i="6" a="1"/>
  <c r="H6425" i="6" s="1"/>
  <c r="I6425" i="6" s="1"/>
  <c r="J6425" i="6" s="1"/>
  <c r="H6545" i="6" a="1"/>
  <c r="H6545" i="6" s="1"/>
  <c r="I6545" i="6" s="1"/>
  <c r="J6545" i="6" s="1"/>
  <c r="H6881" i="6" a="1"/>
  <c r="H6881" i="6" s="1"/>
  <c r="I6881" i="6" s="1"/>
  <c r="J6881" i="6" s="1"/>
  <c r="H6713" i="6" a="1"/>
  <c r="H6713" i="6" s="1"/>
  <c r="I6713" i="6" s="1"/>
  <c r="J6713" i="6" s="1"/>
  <c r="H6569" i="6" a="1"/>
  <c r="H6569" i="6" s="1"/>
  <c r="I6569" i="6" s="1"/>
  <c r="J6569" i="6" s="1"/>
  <c r="H6953" i="6" a="1"/>
  <c r="H6953" i="6" s="1"/>
  <c r="I6953" i="6" s="1"/>
  <c r="J6953" i="6" s="1"/>
  <c r="H6905" i="6" a="1"/>
  <c r="H6905" i="6" s="1"/>
  <c r="I6905" i="6" s="1"/>
  <c r="J6905" i="6" s="1"/>
  <c r="I7529" i="6"/>
  <c r="J7529" i="6" s="1"/>
  <c r="H7841" i="6" a="1"/>
  <c r="H7841" i="6" s="1"/>
  <c r="I7841" i="6" s="1"/>
  <c r="J7841" i="6" s="1"/>
  <c r="H7601" i="6" a="1"/>
  <c r="H7601" i="6" s="1"/>
  <c r="I7601" i="6" s="1"/>
  <c r="J7601" i="6" s="1"/>
  <c r="H7865" i="6" a="1"/>
  <c r="H7865" i="6" s="1"/>
  <c r="I7865" i="6" s="1"/>
  <c r="J7865" i="6" s="1"/>
  <c r="H7625" i="6" a="1"/>
  <c r="H7625" i="6" s="1"/>
  <c r="I7625" i="6" s="1"/>
  <c r="J7625" i="6" s="1"/>
  <c r="E3202" i="6" a="1"/>
  <c r="E3202" i="6" s="1"/>
  <c r="F3202" i="6" s="1"/>
  <c r="G8416" i="6"/>
  <c r="G8296" i="6"/>
  <c r="G8248" i="6"/>
  <c r="G8152" i="6"/>
  <c r="G8056" i="6"/>
  <c r="G8392" i="6"/>
  <c r="G8368" i="6"/>
  <c r="G8320" i="6"/>
  <c r="G8272" i="6"/>
  <c r="G8176" i="6"/>
  <c r="G8080" i="6"/>
  <c r="G8224" i="6"/>
  <c r="G8128" i="6"/>
  <c r="G8032" i="6"/>
  <c r="G7984" i="6"/>
  <c r="G8200" i="6"/>
  <c r="G7936" i="6"/>
  <c r="G7840" i="6"/>
  <c r="G7744" i="6"/>
  <c r="G7648" i="6"/>
  <c r="G8344" i="6"/>
  <c r="G7696" i="6"/>
  <c r="G7624" i="6"/>
  <c r="G7552" i="6"/>
  <c r="G7528" i="6"/>
  <c r="G7504" i="6"/>
  <c r="G7456" i="6"/>
  <c r="G8104" i="6"/>
  <c r="G7960" i="6"/>
  <c r="G7888" i="6"/>
  <c r="G7720" i="6"/>
  <c r="G7672" i="6"/>
  <c r="G7480" i="6"/>
  <c r="G7432" i="6"/>
  <c r="G7912" i="6"/>
  <c r="G7768" i="6"/>
  <c r="G7408" i="6"/>
  <c r="G7360" i="6"/>
  <c r="G7312" i="6"/>
  <c r="G7264" i="6"/>
  <c r="G7216" i="6"/>
  <c r="G7168" i="6"/>
  <c r="G7120" i="6"/>
  <c r="G7072" i="6"/>
  <c r="G7024" i="6"/>
  <c r="G6976" i="6"/>
  <c r="G6952" i="6"/>
  <c r="G6856" i="6"/>
  <c r="G7792" i="6"/>
  <c r="G7600" i="6"/>
  <c r="G7576" i="6"/>
  <c r="G6928" i="6"/>
  <c r="G7864" i="6"/>
  <c r="G6880" i="6"/>
  <c r="G8008" i="6"/>
  <c r="G7336" i="6"/>
  <c r="G7144" i="6"/>
  <c r="G6808" i="6"/>
  <c r="G6760" i="6"/>
  <c r="G6664" i="6"/>
  <c r="G6544" i="6"/>
  <c r="G7816" i="6"/>
  <c r="G7288" i="6"/>
  <c r="G7096" i="6"/>
  <c r="G6904" i="6"/>
  <c r="G6832" i="6"/>
  <c r="G6736" i="6"/>
  <c r="G6640" i="6"/>
  <c r="G6568" i="6"/>
  <c r="G6520" i="6"/>
  <c r="G7240" i="6"/>
  <c r="G7384" i="6"/>
  <c r="G7192" i="6"/>
  <c r="G7000" i="6"/>
  <c r="G6784" i="6"/>
  <c r="G6688" i="6"/>
  <c r="G6592" i="6"/>
  <c r="G6496" i="6"/>
  <c r="G6472" i="6"/>
  <c r="G6424" i="6"/>
  <c r="G6376" i="6"/>
  <c r="G6616" i="6"/>
  <c r="G6448" i="6"/>
  <c r="G6400" i="6"/>
  <c r="G7048" i="6"/>
  <c r="G6352" i="6"/>
  <c r="G6712" i="6"/>
  <c r="G6256" i="6"/>
  <c r="G6088" i="6"/>
  <c r="G6040" i="6"/>
  <c r="G6328" i="6"/>
  <c r="G6232" i="6"/>
  <c r="G6184" i="6"/>
  <c r="G6160" i="6"/>
  <c r="G6136" i="6"/>
  <c r="G6064" i="6"/>
  <c r="G6208" i="6"/>
  <c r="G6304" i="6"/>
  <c r="G6280" i="6"/>
  <c r="G6112" i="6"/>
  <c r="G6016" i="6"/>
  <c r="G5920" i="6"/>
  <c r="G5728" i="6"/>
  <c r="G5608" i="6"/>
  <c r="G5344" i="6"/>
  <c r="G5296" i="6"/>
  <c r="G5992" i="6"/>
  <c r="G5968" i="6"/>
  <c r="G5944" i="6"/>
  <c r="G5896" i="6"/>
  <c r="G5800" i="6"/>
  <c r="G5704" i="6"/>
  <c r="G5560" i="6"/>
  <c r="G5512" i="6"/>
  <c r="G5464" i="6"/>
  <c r="G5440" i="6"/>
  <c r="G5416" i="6"/>
  <c r="G5872" i="6"/>
  <c r="G5824" i="6"/>
  <c r="G5776" i="6"/>
  <c r="G5680" i="6"/>
  <c r="G5368" i="6"/>
  <c r="G5320" i="6"/>
  <c r="G5848" i="6"/>
  <c r="G5752" i="6"/>
  <c r="G5656" i="6"/>
  <c r="G5632" i="6"/>
  <c r="G5584" i="6"/>
  <c r="G5536" i="6"/>
  <c r="G5488" i="6"/>
  <c r="G5392" i="6"/>
  <c r="G5176" i="6"/>
  <c r="G5032" i="6"/>
  <c r="G4936" i="6"/>
  <c r="G4912" i="6"/>
  <c r="G4864" i="6"/>
  <c r="G4816" i="6"/>
  <c r="G4744" i="6"/>
  <c r="G4696" i="6"/>
  <c r="G4648" i="6"/>
  <c r="G4600" i="6"/>
  <c r="G4336" i="6"/>
  <c r="G4240" i="6"/>
  <c r="G5272" i="6"/>
  <c r="G5248" i="6"/>
  <c r="G5200" i="6"/>
  <c r="G5128" i="6"/>
  <c r="G5104" i="6"/>
  <c r="G5008" i="6"/>
  <c r="G4552" i="6"/>
  <c r="G4504" i="6"/>
  <c r="G4480" i="6"/>
  <c r="G4456" i="6"/>
  <c r="G4432" i="6"/>
  <c r="G4384" i="6"/>
  <c r="G4312" i="6"/>
  <c r="G4216" i="6"/>
  <c r="G4120" i="6"/>
  <c r="G5224" i="6"/>
  <c r="G5080" i="6"/>
  <c r="G4984" i="6"/>
  <c r="G4888" i="6"/>
  <c r="G4840" i="6"/>
  <c r="G4792" i="6"/>
  <c r="G4768" i="6"/>
  <c r="G4720" i="6"/>
  <c r="G4672" i="6"/>
  <c r="G4624" i="6"/>
  <c r="G4576" i="6"/>
  <c r="G4288" i="6"/>
  <c r="G4192" i="6"/>
  <c r="G4096" i="6"/>
  <c r="G4024" i="6"/>
  <c r="G3928" i="6"/>
  <c r="G5152" i="6"/>
  <c r="G5056" i="6"/>
  <c r="G4960" i="6"/>
  <c r="G4528" i="6"/>
  <c r="G4408" i="6"/>
  <c r="G4360" i="6"/>
  <c r="G4264" i="6"/>
  <c r="G4168" i="6"/>
  <c r="G4000" i="6"/>
  <c r="G3904" i="6"/>
  <c r="G4144" i="6"/>
  <c r="G3880" i="6"/>
  <c r="G3832" i="6"/>
  <c r="G3736" i="6"/>
  <c r="G3640" i="6"/>
  <c r="G3544" i="6"/>
  <c r="G3280" i="6"/>
  <c r="G3136" i="6"/>
  <c r="G3088" i="6"/>
  <c r="G2992" i="6"/>
  <c r="G2968" i="6"/>
  <c r="G2944" i="6"/>
  <c r="G2872" i="6"/>
  <c r="G2848" i="6"/>
  <c r="G2704" i="6"/>
  <c r="G2680" i="6"/>
  <c r="G2608" i="6"/>
  <c r="G4072" i="6"/>
  <c r="G4048" i="6"/>
  <c r="G3856" i="6"/>
  <c r="G3808" i="6"/>
  <c r="G3712" i="6"/>
  <c r="G3616" i="6"/>
  <c r="G3520" i="6"/>
  <c r="G3472" i="6"/>
  <c r="G3448" i="6"/>
  <c r="G3208" i="6"/>
  <c r="G3184" i="6"/>
  <c r="G2824" i="6"/>
  <c r="G2800" i="6"/>
  <c r="G2776" i="6"/>
  <c r="G2632" i="6"/>
  <c r="G3976" i="6"/>
  <c r="G3784" i="6"/>
  <c r="G3688" i="6"/>
  <c r="G3592" i="6"/>
  <c r="G3496" i="6"/>
  <c r="G3304" i="6"/>
  <c r="G3160" i="6"/>
  <c r="G3112" i="6"/>
  <c r="G3064" i="6"/>
  <c r="G3952" i="6"/>
  <c r="G3760" i="6"/>
  <c r="G3664" i="6"/>
  <c r="G3568" i="6"/>
  <c r="G3424" i="6"/>
  <c r="G3400" i="6"/>
  <c r="G3376" i="6"/>
  <c r="G3352" i="6"/>
  <c r="G3328" i="6"/>
  <c r="G2728" i="6"/>
  <c r="G2320" i="6"/>
  <c r="G2296" i="6"/>
  <c r="G2272" i="6"/>
  <c r="G2248" i="6"/>
  <c r="G2224" i="6"/>
  <c r="G2200" i="6"/>
  <c r="G2080" i="6"/>
  <c r="G1984" i="6"/>
  <c r="G1888" i="6"/>
  <c r="G1792" i="6"/>
  <c r="G1696" i="6"/>
  <c r="G1504" i="6"/>
  <c r="G1432" i="6"/>
  <c r="G3256" i="6"/>
  <c r="G3016" i="6"/>
  <c r="G2920" i="6"/>
  <c r="G2536" i="6"/>
  <c r="G2512" i="6"/>
  <c r="G2368" i="6"/>
  <c r="G2344" i="6"/>
  <c r="G2152" i="6"/>
  <c r="G2056" i="6"/>
  <c r="G1960" i="6"/>
  <c r="G1768" i="6"/>
  <c r="G1648" i="6"/>
  <c r="G1600" i="6"/>
  <c r="G1552" i="6"/>
  <c r="G1408" i="6"/>
  <c r="G3232" i="6"/>
  <c r="G2896" i="6"/>
  <c r="G2752" i="6"/>
  <c r="G2584" i="6"/>
  <c r="G2560" i="6"/>
  <c r="G2488" i="6"/>
  <c r="G2440" i="6"/>
  <c r="G2392" i="6"/>
  <c r="G2176" i="6"/>
  <c r="G2032" i="6"/>
  <c r="G1936" i="6"/>
  <c r="G1864" i="6"/>
  <c r="G1744" i="6"/>
  <c r="G1576" i="6"/>
  <c r="G1480" i="6"/>
  <c r="G3040" i="6"/>
  <c r="G2656" i="6"/>
  <c r="G2464" i="6"/>
  <c r="G2416" i="6"/>
  <c r="G2128" i="6"/>
  <c r="G2104" i="6"/>
  <c r="G2008" i="6"/>
  <c r="G1912" i="6"/>
  <c r="G1840" i="6"/>
  <c r="G1816" i="6"/>
  <c r="G1720" i="6"/>
  <c r="G1672" i="6"/>
  <c r="G1624" i="6"/>
  <c r="G1528" i="6"/>
  <c r="G1456" i="6"/>
  <c r="G1384" i="6"/>
  <c r="G1360" i="6"/>
  <c r="G1264" i="6"/>
  <c r="G1240" i="6"/>
  <c r="G1168" i="6"/>
  <c r="G1120" i="6"/>
  <c r="G928" i="6"/>
  <c r="G832" i="6"/>
  <c r="G616" i="6"/>
  <c r="G568" i="6"/>
  <c r="G496" i="6"/>
  <c r="G400" i="6"/>
  <c r="G328" i="6"/>
  <c r="G256" i="6"/>
  <c r="G232" i="6"/>
  <c r="G160" i="6"/>
  <c r="G112" i="6"/>
  <c r="G88" i="6"/>
  <c r="G1336" i="6"/>
  <c r="G1312" i="6"/>
  <c r="G1144" i="6"/>
  <c r="G904" i="6"/>
  <c r="G760" i="6"/>
  <c r="G736" i="6"/>
  <c r="G712" i="6"/>
  <c r="G688" i="6"/>
  <c r="G664" i="6"/>
  <c r="G640" i="6"/>
  <c r="G520" i="6"/>
  <c r="G448" i="6"/>
  <c r="G424" i="6"/>
  <c r="G376" i="6"/>
  <c r="G136" i="6"/>
  <c r="G1288" i="6"/>
  <c r="G1216" i="6"/>
  <c r="G1072" i="6"/>
  <c r="G1048" i="6"/>
  <c r="G1024" i="6"/>
  <c r="G1000" i="6"/>
  <c r="G472" i="6"/>
  <c r="G304" i="6"/>
  <c r="G280" i="6"/>
  <c r="G208" i="6"/>
  <c r="G544" i="6"/>
  <c r="G184" i="6"/>
  <c r="G1192" i="6"/>
  <c r="G1096" i="6"/>
  <c r="G976" i="6"/>
  <c r="G952" i="6"/>
  <c r="G880" i="6"/>
  <c r="G856" i="6"/>
  <c r="G808" i="6"/>
  <c r="G784" i="6"/>
  <c r="G592" i="6"/>
  <c r="G352" i="6"/>
  <c r="H1121" i="6" a="1"/>
  <c r="H1121" i="6" s="1"/>
  <c r="I1121" i="6" s="1"/>
  <c r="J1121" i="6" s="1"/>
  <c r="H593" i="6" a="1"/>
  <c r="H593" i="6" s="1"/>
  <c r="I593" i="6" s="1"/>
  <c r="J593" i="6" s="1"/>
  <c r="H977" i="6" a="1"/>
  <c r="H977" i="6" s="1"/>
  <c r="I977" i="6" s="1"/>
  <c r="J977" i="6" s="1"/>
  <c r="I1385" i="6"/>
  <c r="J1385" i="6" s="1"/>
  <c r="H1217" i="6" a="1"/>
  <c r="H1217" i="6" s="1"/>
  <c r="I1217" i="6" s="1"/>
  <c r="J1217" i="6" s="1"/>
  <c r="H89" i="6" a="1"/>
  <c r="H89" i="6" s="1"/>
  <c r="I89" i="6" s="1"/>
  <c r="J89" i="6" s="1"/>
  <c r="H377" i="6" a="1"/>
  <c r="H377" i="6" s="1"/>
  <c r="I377" i="6" s="1"/>
  <c r="J377" i="6" s="1"/>
  <c r="H713" i="6" a="1"/>
  <c r="H713" i="6" s="1"/>
  <c r="I713" i="6" s="1"/>
  <c r="J713" i="6" s="1"/>
  <c r="H1145" i="6" a="1"/>
  <c r="H1145" i="6" s="1"/>
  <c r="I1145" i="6" s="1"/>
  <c r="J1145" i="6" s="1"/>
  <c r="H2249" i="6" a="1"/>
  <c r="H2249" i="6" s="1"/>
  <c r="I2249" i="6" s="1"/>
  <c r="J2249" i="6" s="1"/>
  <c r="I2345" i="6"/>
  <c r="J2345" i="6" s="1"/>
  <c r="H1625" i="6" a="1"/>
  <c r="H1625" i="6" s="1"/>
  <c r="I1625" i="6" s="1"/>
  <c r="J1625" i="6" s="1"/>
  <c r="I2105" i="6"/>
  <c r="J2105" i="6" s="1"/>
  <c r="H2753" i="6" a="1"/>
  <c r="H2753" i="6" s="1"/>
  <c r="I2753" i="6" s="1"/>
  <c r="J2753" i="6" s="1"/>
  <c r="I2033" i="6"/>
  <c r="J2033" i="6" s="1"/>
  <c r="H2513" i="6" a="1"/>
  <c r="H2513" i="6" s="1"/>
  <c r="I2513" i="6" s="1"/>
  <c r="J2513" i="6" s="1"/>
  <c r="H2873" i="6" a="1"/>
  <c r="H2873" i="6" s="1"/>
  <c r="I2873" i="6" s="1"/>
  <c r="J2873" i="6" s="1"/>
  <c r="I3521" i="6"/>
  <c r="J3521" i="6" s="1"/>
  <c r="I3545" i="6"/>
  <c r="J3545" i="6" s="1"/>
  <c r="I3929" i="6"/>
  <c r="J3929" i="6" s="1"/>
  <c r="I3377" i="6"/>
  <c r="J3377" i="6" s="1"/>
  <c r="I3665" i="6"/>
  <c r="J3665" i="6" s="1"/>
  <c r="H2633" i="6" a="1"/>
  <c r="H2633" i="6" s="1"/>
  <c r="I2633" i="6" s="1"/>
  <c r="J2633" i="6" s="1"/>
  <c r="H3449" i="6" a="1"/>
  <c r="H3449" i="6" s="1"/>
  <c r="I3449" i="6" s="1"/>
  <c r="J3449" i="6" s="1"/>
  <c r="H4241" i="6" a="1"/>
  <c r="H4241" i="6" s="1"/>
  <c r="I4241" i="6" s="1"/>
  <c r="J4241" i="6" s="1"/>
  <c r="H4697" i="6" a="1"/>
  <c r="H4697" i="6" s="1"/>
  <c r="I4697" i="6" s="1"/>
  <c r="J4697" i="6" s="1"/>
  <c r="H5177" i="6" a="1"/>
  <c r="H5177" i="6" s="1"/>
  <c r="I5177" i="6" s="1"/>
  <c r="J5177" i="6" s="1"/>
  <c r="H4169" i="6" a="1"/>
  <c r="H4169" i="6" s="1"/>
  <c r="I4169" i="6" s="1"/>
  <c r="J4169" i="6" s="1"/>
  <c r="H4529" i="6" a="1"/>
  <c r="H4529" i="6" s="1"/>
  <c r="I4529" i="6" s="1"/>
  <c r="J4529" i="6" s="1"/>
  <c r="I4937" i="6"/>
  <c r="J4937" i="6" s="1"/>
  <c r="H4193" i="6" a="1"/>
  <c r="H4193" i="6" s="1"/>
  <c r="I4193" i="6" s="1"/>
  <c r="J4193" i="6" s="1"/>
  <c r="H4673" i="6" a="1"/>
  <c r="H4673" i="6" s="1"/>
  <c r="I4673" i="6" s="1"/>
  <c r="J4673" i="6" s="1"/>
  <c r="I5057" i="6"/>
  <c r="J5057" i="6" s="1"/>
  <c r="H4433" i="6" a="1"/>
  <c r="H4433" i="6" s="1"/>
  <c r="I4433" i="6" s="1"/>
  <c r="J4433" i="6" s="1"/>
  <c r="H4553" i="6" a="1"/>
  <c r="H4553" i="6" s="1"/>
  <c r="I4553" i="6" s="1"/>
  <c r="J4553" i="6" s="1"/>
  <c r="I5945" i="6"/>
  <c r="J5945" i="6" s="1"/>
  <c r="H5489" i="6" a="1"/>
  <c r="H5489" i="6" s="1"/>
  <c r="I5489" i="6" s="1"/>
  <c r="J5489" i="6" s="1"/>
  <c r="H5657" i="6" a="1"/>
  <c r="H5657" i="6" s="1"/>
  <c r="I5657" i="6" s="1"/>
  <c r="J5657" i="6" s="1"/>
  <c r="H5681" i="6" a="1"/>
  <c r="H5681" i="6" s="1"/>
  <c r="I5681" i="6" s="1"/>
  <c r="J5681" i="6" s="1"/>
  <c r="H5465" i="6" a="1"/>
  <c r="H5465" i="6" s="1"/>
  <c r="I5465" i="6" s="1"/>
  <c r="J5465" i="6" s="1"/>
  <c r="H5801" i="6" a="1"/>
  <c r="H5801" i="6" s="1"/>
  <c r="I5801" i="6" s="1"/>
  <c r="J5801" i="6" s="1"/>
  <c r="I6161" i="6"/>
  <c r="J6161" i="6" s="1"/>
  <c r="H6377" i="6" a="1"/>
  <c r="H6377" i="6" s="1"/>
  <c r="I6377" i="6" s="1"/>
  <c r="J6377" i="6" s="1"/>
  <c r="H6689" i="6" a="1"/>
  <c r="H6689" i="6" s="1"/>
  <c r="I6689" i="6" s="1"/>
  <c r="J6689" i="6" s="1"/>
  <c r="H6665" i="6" a="1"/>
  <c r="H6665" i="6" s="1"/>
  <c r="I6665" i="6" s="1"/>
  <c r="J6665" i="6" s="1"/>
  <c r="H6401" i="6" a="1"/>
  <c r="H6401" i="6" s="1"/>
  <c r="I6401" i="6" s="1"/>
  <c r="J6401" i="6" s="1"/>
  <c r="H6641" i="6" a="1"/>
  <c r="H6641" i="6" s="1"/>
  <c r="I6641" i="6" s="1"/>
  <c r="J6641" i="6" s="1"/>
  <c r="H7721" i="6" a="1"/>
  <c r="H7721" i="6" s="1"/>
  <c r="I7721" i="6" s="1"/>
  <c r="J7721" i="6" s="1"/>
  <c r="H7961" i="6" a="1"/>
  <c r="H7961" i="6" s="1"/>
  <c r="I7961" i="6" s="1"/>
  <c r="J7961" i="6" s="1"/>
  <c r="H7937" i="6" a="1"/>
  <c r="H7937" i="6" s="1"/>
  <c r="I7937" i="6" s="1"/>
  <c r="J7937" i="6" s="1"/>
  <c r="H7769" i="6" a="1"/>
  <c r="H7769" i="6" s="1"/>
  <c r="I7769" i="6" s="1"/>
  <c r="J7769" i="6" s="1"/>
  <c r="H7913" i="6" a="1"/>
  <c r="H7913" i="6" s="1"/>
  <c r="I7913" i="6" s="1"/>
  <c r="J7913" i="6" s="1"/>
  <c r="H7697" i="6" a="1"/>
  <c r="H7697" i="6" s="1"/>
  <c r="I7697" i="6" s="1"/>
  <c r="J7697" i="6" s="1"/>
  <c r="I65" i="6"/>
  <c r="J65" i="6" s="1"/>
  <c r="B66" i="6"/>
  <c r="C64" i="6"/>
  <c r="G64" i="6"/>
  <c r="I15" i="5"/>
  <c r="G18" i="5"/>
  <c r="B44" i="5"/>
  <c r="D44" i="5" s="1"/>
  <c r="M18" i="5"/>
  <c r="N18" i="5" s="1"/>
  <c r="E18" i="5"/>
  <c r="B18" i="6"/>
  <c r="H18" i="6" s="1"/>
  <c r="B42" i="6"/>
  <c r="H42" i="6" s="1" a="1"/>
  <c r="H42" i="6" s="1"/>
  <c r="I42" i="6" s="1"/>
  <c r="J42" i="6" s="1"/>
  <c r="E43" i="5"/>
  <c r="G43" i="5"/>
  <c r="M43" i="5"/>
  <c r="N43" i="5" s="1"/>
  <c r="H42" i="5"/>
  <c r="I42" i="5" s="1"/>
  <c r="H17" i="5"/>
  <c r="O43" i="5"/>
  <c r="I15" i="6"/>
  <c r="J15" i="6" s="1"/>
  <c r="B20" i="5"/>
  <c r="C19" i="5" s="1"/>
  <c r="D19" i="5" s="1"/>
  <c r="C40" i="6"/>
  <c r="D39" i="6" s="1"/>
  <c r="D38" i="6" s="1"/>
  <c r="D37" i="6" s="1"/>
  <c r="C16" i="6"/>
  <c r="G40" i="6"/>
  <c r="G16" i="6"/>
  <c r="F42" i="5"/>
  <c r="F17" i="5"/>
  <c r="O18" i="5"/>
  <c r="I5778" i="6" l="1"/>
  <c r="J5778" i="6" s="1"/>
  <c r="I2274" i="6"/>
  <c r="J2274" i="6" s="1"/>
  <c r="I2154" i="6"/>
  <c r="J2154" i="6" s="1"/>
  <c r="I6594" i="6"/>
  <c r="J6594" i="6" s="1"/>
  <c r="E397" i="6" a="1"/>
  <c r="E397" i="6" s="1"/>
  <c r="D396" i="6"/>
  <c r="E925" i="6" a="1"/>
  <c r="E925" i="6" s="1"/>
  <c r="D924" i="6"/>
  <c r="E1621" i="6" a="1"/>
  <c r="E1621" i="6" s="1"/>
  <c r="D1620" i="6"/>
  <c r="E3661" i="6" a="1"/>
  <c r="E3661" i="6" s="1"/>
  <c r="D3660" i="6"/>
  <c r="E6949" i="6" a="1"/>
  <c r="E6949" i="6" s="1"/>
  <c r="D6948" i="6"/>
  <c r="E7189" i="6" a="1"/>
  <c r="E7189" i="6" s="1"/>
  <c r="D7188" i="6"/>
  <c r="E8365" i="6" a="1"/>
  <c r="E8365" i="6" s="1"/>
  <c r="D8364" i="6"/>
  <c r="E445" i="6" a="1"/>
  <c r="E445" i="6" s="1"/>
  <c r="D444" i="6"/>
  <c r="E1237" i="6" a="1"/>
  <c r="E1237" i="6" s="1"/>
  <c r="D1236" i="6"/>
  <c r="E133" i="6" a="1"/>
  <c r="E133" i="6" s="1"/>
  <c r="D132" i="6"/>
  <c r="E997" i="6" a="1"/>
  <c r="E997" i="6" s="1"/>
  <c r="D996" i="6"/>
  <c r="E1429" i="6" a="1"/>
  <c r="E1429" i="6" s="1"/>
  <c r="D1428" i="6"/>
  <c r="E1885" i="6" a="1"/>
  <c r="E1885" i="6" s="1"/>
  <c r="D1884" i="6"/>
  <c r="E5125" i="6" a="1"/>
  <c r="E5125" i="6" s="1"/>
  <c r="D5124" i="6"/>
  <c r="E5485" i="6" a="1"/>
  <c r="E5485" i="6" s="1"/>
  <c r="D5484" i="6"/>
  <c r="E6877" i="6" a="1"/>
  <c r="E6877" i="6" s="1"/>
  <c r="D6876" i="6"/>
  <c r="E7237" i="6" a="1"/>
  <c r="E7237" i="6" s="1"/>
  <c r="D7236" i="6"/>
  <c r="E7645" i="6" a="1"/>
  <c r="E7645" i="6" s="1"/>
  <c r="D7644" i="6"/>
  <c r="E8413" i="6" a="1"/>
  <c r="E8413" i="6" s="1"/>
  <c r="D8412" i="6"/>
  <c r="E8269" i="6" a="1"/>
  <c r="E8269" i="6" s="1"/>
  <c r="D8268" i="6"/>
  <c r="E469" i="6" a="1"/>
  <c r="E469" i="6" s="1"/>
  <c r="D468" i="6"/>
  <c r="E157" i="6" a="1"/>
  <c r="E157" i="6" s="1"/>
  <c r="D156" i="6"/>
  <c r="E1021" i="6" a="1"/>
  <c r="E1021" i="6" s="1"/>
  <c r="D1020" i="6"/>
  <c r="E1981" i="6" a="1"/>
  <c r="E1981" i="6" s="1"/>
  <c r="D1980" i="6"/>
  <c r="E3901" i="6" a="1"/>
  <c r="E3901" i="6" s="1"/>
  <c r="D3900" i="6"/>
  <c r="E4381" i="6" a="1"/>
  <c r="E4381" i="6" s="1"/>
  <c r="D4380" i="6"/>
  <c r="E5533" i="6" a="1"/>
  <c r="E5533" i="6" s="1"/>
  <c r="D5532" i="6"/>
  <c r="E7285" i="6" a="1"/>
  <c r="E7285" i="6" s="1"/>
  <c r="D7284" i="6"/>
  <c r="E8317" i="6" a="1"/>
  <c r="E8317" i="6" s="1"/>
  <c r="D8316" i="6"/>
  <c r="E37" i="6" a="1"/>
  <c r="E37" i="6" s="1"/>
  <c r="D36" i="6"/>
  <c r="D35" i="6" s="1"/>
  <c r="E709" i="6" a="1"/>
  <c r="E709" i="6" s="1"/>
  <c r="D708" i="6"/>
  <c r="E301" i="6" a="1"/>
  <c r="E301" i="6" s="1"/>
  <c r="D300" i="6"/>
  <c r="E1093" i="6" a="1"/>
  <c r="E1093" i="6" s="1"/>
  <c r="D1092" i="6"/>
  <c r="E1045" i="6" a="1"/>
  <c r="E1045" i="6" s="1"/>
  <c r="D1044" i="6"/>
  <c r="E1957" i="6" a="1"/>
  <c r="E1957" i="6" s="1"/>
  <c r="D1956" i="6"/>
  <c r="E2077" i="6" a="1"/>
  <c r="E2077" i="6" s="1"/>
  <c r="D2076" i="6"/>
  <c r="E1765" i="6" a="1"/>
  <c r="E1765" i="6" s="1"/>
  <c r="D1764" i="6"/>
  <c r="E4165" i="6" a="1"/>
  <c r="E4165" i="6" s="1"/>
  <c r="D4164" i="6"/>
  <c r="E3421" i="6" a="1"/>
  <c r="E3421" i="6" s="1"/>
  <c r="D3420" i="6"/>
  <c r="E4429" i="6" a="1"/>
  <c r="E4429" i="6" s="1"/>
  <c r="D4428" i="6"/>
  <c r="E5869" i="6" a="1"/>
  <c r="E5869" i="6" s="1"/>
  <c r="D5868" i="6"/>
  <c r="E7069" i="6" a="1"/>
  <c r="E7069" i="6" s="1"/>
  <c r="D7068" i="6"/>
  <c r="E7357" i="6" a="1"/>
  <c r="E7357" i="6" s="1"/>
  <c r="D7356" i="6"/>
  <c r="E6901" i="6" a="1"/>
  <c r="E6901" i="6" s="1"/>
  <c r="D6900" i="6"/>
  <c r="E7789" i="6" a="1"/>
  <c r="E7789" i="6" s="1"/>
  <c r="D7788" i="6"/>
  <c r="E733" i="6" a="1"/>
  <c r="E733" i="6" s="1"/>
  <c r="D732" i="6"/>
  <c r="E85" i="6" a="1"/>
  <c r="E85" i="6" s="1"/>
  <c r="F85" i="6" s="1"/>
  <c r="D84" i="6"/>
  <c r="E277" i="6" a="1"/>
  <c r="E277" i="6" s="1"/>
  <c r="D276" i="6"/>
  <c r="E2053" i="6" a="1"/>
  <c r="E2053" i="6" s="1"/>
  <c r="D2052" i="6"/>
  <c r="E2197" i="6" a="1"/>
  <c r="E2197" i="6" s="1"/>
  <c r="D2196" i="6"/>
  <c r="E2557" i="6" a="1"/>
  <c r="E2557" i="6" s="1"/>
  <c r="D2556" i="6"/>
  <c r="E3085" i="6" a="1"/>
  <c r="E3085" i="6" s="1"/>
  <c r="D3084" i="6"/>
  <c r="E2941" i="6" a="1"/>
  <c r="E2941" i="6" s="1"/>
  <c r="D2940" i="6"/>
  <c r="E3709" i="6" a="1"/>
  <c r="E3709" i="6" s="1"/>
  <c r="D3708" i="6"/>
  <c r="E3541" i="6" a="1"/>
  <c r="E3541" i="6" s="1"/>
  <c r="D3540" i="6"/>
  <c r="E4021" i="6" a="1"/>
  <c r="E4021" i="6" s="1"/>
  <c r="D4020" i="6"/>
  <c r="E4765" i="6" a="1"/>
  <c r="E4765" i="6" s="1"/>
  <c r="D4764" i="6"/>
  <c r="E3949" i="6" a="1"/>
  <c r="E3949" i="6" s="1"/>
  <c r="D3948" i="6"/>
  <c r="E5797" i="6" a="1"/>
  <c r="E5797" i="6" s="1"/>
  <c r="D5796" i="6"/>
  <c r="E5629" i="6" a="1"/>
  <c r="E5629" i="6" s="1"/>
  <c r="D5628" i="6"/>
  <c r="E5269" i="6" a="1"/>
  <c r="E5269" i="6" s="1"/>
  <c r="D5268" i="6"/>
  <c r="E5773" i="6" a="1"/>
  <c r="E5773" i="6" s="1"/>
  <c r="D5772" i="6"/>
  <c r="E6061" i="6" a="1"/>
  <c r="E6061" i="6" s="1"/>
  <c r="D6060" i="6"/>
  <c r="E6661" i="6" a="1"/>
  <c r="E6661" i="6" s="1"/>
  <c r="D6660" i="6"/>
  <c r="E6589" i="6" a="1"/>
  <c r="E6589" i="6" s="1"/>
  <c r="D6588" i="6"/>
  <c r="E6421" i="6" a="1"/>
  <c r="E6421" i="6" s="1"/>
  <c r="D6420" i="6"/>
  <c r="E6829" i="6" a="1"/>
  <c r="E6829" i="6" s="1"/>
  <c r="D6828" i="6"/>
  <c r="E6997" i="6" a="1"/>
  <c r="E6997" i="6" s="1"/>
  <c r="D6996" i="6"/>
  <c r="E7381" i="6" a="1"/>
  <c r="E7381" i="6" s="1"/>
  <c r="D7380" i="6"/>
  <c r="E8197" i="6" a="1"/>
  <c r="E8197" i="6" s="1"/>
  <c r="D8196" i="6"/>
  <c r="E109" i="6" a="1"/>
  <c r="E109" i="6" s="1"/>
  <c r="D108" i="6"/>
  <c r="E805" i="6" a="1"/>
  <c r="E805" i="6" s="1"/>
  <c r="D804" i="6"/>
  <c r="E421" i="6" a="1"/>
  <c r="E421" i="6" s="1"/>
  <c r="D420" i="6"/>
  <c r="E1261" i="6" a="1"/>
  <c r="E1261" i="6" s="1"/>
  <c r="D1260" i="6"/>
  <c r="E589" i="6" a="1"/>
  <c r="E589" i="6" s="1"/>
  <c r="D588" i="6"/>
  <c r="E1189" i="6" a="1"/>
  <c r="E1189" i="6" s="1"/>
  <c r="D1188" i="6"/>
  <c r="E1933" i="6" a="1"/>
  <c r="E1933" i="6" s="1"/>
  <c r="D1932" i="6"/>
  <c r="E2149" i="6" a="1"/>
  <c r="E2149" i="6" s="1"/>
  <c r="D2148" i="6"/>
  <c r="D2147" i="6" s="1"/>
  <c r="E1597" i="6" a="1"/>
  <c r="E1597" i="6" s="1"/>
  <c r="D1596" i="6"/>
  <c r="E2701" i="6" a="1"/>
  <c r="E2701" i="6" s="1"/>
  <c r="D2700" i="6"/>
  <c r="E2965" i="6" a="1"/>
  <c r="E2965" i="6" s="1"/>
  <c r="D2964" i="6"/>
  <c r="E3805" i="6" a="1"/>
  <c r="E3805" i="6" s="1"/>
  <c r="D3804" i="6"/>
  <c r="E3109" i="6" a="1"/>
  <c r="E3109" i="6" s="1"/>
  <c r="D3108" i="6"/>
  <c r="E3037" i="6" a="1"/>
  <c r="E3037" i="6" s="1"/>
  <c r="D3036" i="6"/>
  <c r="E4189" i="6" a="1"/>
  <c r="E4189" i="6" s="1"/>
  <c r="D4188" i="6"/>
  <c r="E4837" i="6" a="1"/>
  <c r="E4837" i="6" s="1"/>
  <c r="D4836" i="6"/>
  <c r="E4045" i="6" a="1"/>
  <c r="E4045" i="6" s="1"/>
  <c r="D4044" i="6"/>
  <c r="E4501" i="6" a="1"/>
  <c r="E4501" i="6" s="1"/>
  <c r="D4500" i="6"/>
  <c r="E4933" i="6" a="1"/>
  <c r="E4933" i="6" s="1"/>
  <c r="D4932" i="6"/>
  <c r="E5917" i="6" a="1"/>
  <c r="E5917" i="6" s="1"/>
  <c r="D5916" i="6"/>
  <c r="E5725" i="6" a="1"/>
  <c r="E5725" i="6" s="1"/>
  <c r="D5724" i="6"/>
  <c r="E5317" i="6" a="1"/>
  <c r="E5317" i="6" s="1"/>
  <c r="D5316" i="6"/>
  <c r="E5893" i="6" a="1"/>
  <c r="E5893" i="6" s="1"/>
  <c r="D5892" i="6"/>
  <c r="E6445" i="6" a="1"/>
  <c r="E6445" i="6" s="1"/>
  <c r="D6444" i="6"/>
  <c r="E6685" i="6" a="1"/>
  <c r="E6685" i="6" s="1"/>
  <c r="D6684" i="6"/>
  <c r="E7045" i="6" a="1"/>
  <c r="E7045" i="6" s="1"/>
  <c r="D7044" i="6"/>
  <c r="E7861" i="6" a="1"/>
  <c r="E7861" i="6" s="1"/>
  <c r="D7860" i="6"/>
  <c r="E8029" i="6" a="1"/>
  <c r="E8029" i="6" s="1"/>
  <c r="D8028" i="6"/>
  <c r="E8341" i="6" a="1"/>
  <c r="E8341" i="6" s="1"/>
  <c r="D8340" i="6"/>
  <c r="E1333" i="6" a="1"/>
  <c r="E1333" i="6" s="1"/>
  <c r="D1332" i="6"/>
  <c r="E3277" i="6" a="1"/>
  <c r="E3277" i="6" s="1"/>
  <c r="D3276" i="6"/>
  <c r="E2437" i="6" a="1"/>
  <c r="E2437" i="6" s="1"/>
  <c r="D2436" i="6"/>
  <c r="E1669" i="6" a="1"/>
  <c r="E1669" i="6" s="1"/>
  <c r="D1668" i="6"/>
  <c r="E3589" i="6" a="1"/>
  <c r="E3589" i="6" s="1"/>
  <c r="D3588" i="6"/>
  <c r="E3997" i="6" a="1"/>
  <c r="E3997" i="6" s="1"/>
  <c r="D3996" i="6"/>
  <c r="E3157" i="6" a="1"/>
  <c r="E3157" i="6" s="1"/>
  <c r="D3156" i="6"/>
  <c r="E3733" i="6" a="1"/>
  <c r="E3733" i="6" s="1"/>
  <c r="D3732" i="6"/>
  <c r="E3445" i="6" a="1"/>
  <c r="E3445" i="6" s="1"/>
  <c r="D3444" i="6"/>
  <c r="E4285" i="6" a="1"/>
  <c r="E4285" i="6" s="1"/>
  <c r="D4284" i="6"/>
  <c r="E4069" i="6" a="1"/>
  <c r="E4069" i="6" s="1"/>
  <c r="D4068" i="6"/>
  <c r="E4549" i="6" a="1"/>
  <c r="E4549" i="6" s="1"/>
  <c r="D4548" i="6"/>
  <c r="E5053" i="6" a="1"/>
  <c r="E5053" i="6" s="1"/>
  <c r="D5052" i="6"/>
  <c r="E5845" i="6" a="1"/>
  <c r="E5845" i="6" s="1"/>
  <c r="D5844" i="6"/>
  <c r="E6373" i="6" a="1"/>
  <c r="E6373" i="6" s="1"/>
  <c r="D6372" i="6"/>
  <c r="E6637" i="6" a="1"/>
  <c r="E6637" i="6" s="1"/>
  <c r="D6636" i="6"/>
  <c r="E6781" i="6" a="1"/>
  <c r="E6781" i="6" s="1"/>
  <c r="D6780" i="6"/>
  <c r="E6493" i="6" a="1"/>
  <c r="E6493" i="6" s="1"/>
  <c r="D6492" i="6"/>
  <c r="E7429" i="6" a="1"/>
  <c r="E7429" i="6" s="1"/>
  <c r="D7428" i="6"/>
  <c r="D2365" i="6"/>
  <c r="E2366" i="6" a="1"/>
  <c r="E2366" i="6" s="1"/>
  <c r="D8173" i="6"/>
  <c r="E8174" i="6" a="1"/>
  <c r="E8174" i="6" s="1"/>
  <c r="D5245" i="6"/>
  <c r="E5246" i="6" a="1"/>
  <c r="E5246" i="6" s="1"/>
  <c r="D5605" i="6"/>
  <c r="E5606" i="6" a="1"/>
  <c r="E5606" i="6" s="1"/>
  <c r="D3757" i="6"/>
  <c r="E3758" i="6" a="1"/>
  <c r="E3758" i="6" s="1"/>
  <c r="D661" i="6"/>
  <c r="E662" i="6" a="1"/>
  <c r="E662" i="6" s="1"/>
  <c r="D7765" i="6"/>
  <c r="E7766" i="6" a="1"/>
  <c r="E7766" i="6" s="1"/>
  <c r="D685" i="6"/>
  <c r="E686" i="6" a="1"/>
  <c r="E686" i="6" s="1"/>
  <c r="D517" i="6"/>
  <c r="E518" i="6" a="1"/>
  <c r="E518" i="6" s="1"/>
  <c r="D1501" i="6"/>
  <c r="E1502" i="6" a="1"/>
  <c r="E1502" i="6" s="1"/>
  <c r="D3853" i="6"/>
  <c r="E3854" i="6" a="1"/>
  <c r="E3854" i="6" s="1"/>
  <c r="D5701" i="6"/>
  <c r="E5702" i="6" a="1"/>
  <c r="E5702" i="6" s="1"/>
  <c r="D5581" i="6"/>
  <c r="E5582" i="6" a="1"/>
  <c r="E5582" i="6" s="1"/>
  <c r="D5677" i="6"/>
  <c r="E5678" i="6" a="1"/>
  <c r="E5678" i="6" s="1"/>
  <c r="D8389" i="6"/>
  <c r="E8390" i="6" a="1"/>
  <c r="E8390" i="6" s="1"/>
  <c r="D781" i="6"/>
  <c r="E782" i="6" a="1"/>
  <c r="E782" i="6" s="1"/>
  <c r="D349" i="6"/>
  <c r="E350" i="6" a="1"/>
  <c r="E350" i="6" s="1"/>
  <c r="D3013" i="6"/>
  <c r="E3014" i="6" a="1"/>
  <c r="E3014" i="6" s="1"/>
  <c r="D4909" i="6"/>
  <c r="E4910" i="6" a="1"/>
  <c r="E4910" i="6" s="1"/>
  <c r="D3637" i="6"/>
  <c r="E3638" i="6" a="1"/>
  <c r="E3638" i="6" s="1"/>
  <c r="D6229" i="6"/>
  <c r="E6230" i="6" a="1"/>
  <c r="E6230" i="6" s="1"/>
  <c r="D6925" i="6"/>
  <c r="E6926" i="6" a="1"/>
  <c r="E6926" i="6" s="1"/>
  <c r="D2485" i="6"/>
  <c r="E2486" i="6" a="1"/>
  <c r="E2486" i="6" s="1"/>
  <c r="D4093" i="6"/>
  <c r="E4094" i="6" a="1"/>
  <c r="E4094" i="6" s="1"/>
  <c r="D5821" i="6"/>
  <c r="E5822" i="6" a="1"/>
  <c r="E5822" i="6" s="1"/>
  <c r="D205" i="6"/>
  <c r="E206" i="6" a="1"/>
  <c r="E206" i="6" s="1"/>
  <c r="D901" i="6"/>
  <c r="E902" i="6" a="1"/>
  <c r="E902" i="6" s="1"/>
  <c r="D493" i="6"/>
  <c r="E494" i="6" a="1"/>
  <c r="E494" i="6" s="1"/>
  <c r="D1357" i="6"/>
  <c r="E1358" i="6" a="1"/>
  <c r="E1358" i="6" s="1"/>
  <c r="D2029" i="6"/>
  <c r="E2030" i="6" a="1"/>
  <c r="E2030" i="6" s="1"/>
  <c r="D2245" i="6"/>
  <c r="E2246" i="6" a="1"/>
  <c r="E2246" i="6" s="1"/>
  <c r="D2773" i="6"/>
  <c r="E2774" i="6" a="1"/>
  <c r="E2774" i="6" s="1"/>
  <c r="D2101" i="6"/>
  <c r="E2102" i="6" a="1"/>
  <c r="E2102" i="6" s="1"/>
  <c r="D4885" i="6"/>
  <c r="E4886" i="6" a="1"/>
  <c r="E4886" i="6" s="1"/>
  <c r="D4597" i="6"/>
  <c r="E4598" i="6" a="1"/>
  <c r="E4598" i="6" s="1"/>
  <c r="D5029" i="6"/>
  <c r="E5030" i="6" a="1"/>
  <c r="E5030" i="6" s="1"/>
  <c r="D5941" i="6"/>
  <c r="D5940" i="6" s="1"/>
  <c r="E5942" i="6" a="1"/>
  <c r="E5942" i="6" s="1"/>
  <c r="D5365" i="6"/>
  <c r="E5366" i="6" a="1"/>
  <c r="E5366" i="6" s="1"/>
  <c r="D5989" i="6"/>
  <c r="E5990" i="6" a="1"/>
  <c r="E5990" i="6" s="1"/>
  <c r="D6349" i="6"/>
  <c r="E6350" i="6" a="1"/>
  <c r="E6350" i="6" s="1"/>
  <c r="D7501" i="6"/>
  <c r="E7502" i="6" a="1"/>
  <c r="E7502" i="6" s="1"/>
  <c r="D7909" i="6"/>
  <c r="E7910" i="6" a="1"/>
  <c r="E7910" i="6" s="1"/>
  <c r="I5610" i="6"/>
  <c r="J5610" i="6" s="1"/>
  <c r="I7986" i="6"/>
  <c r="J7986" i="6" s="1"/>
  <c r="I6738" i="6"/>
  <c r="J6738" i="6" s="1"/>
  <c r="I7794" i="6"/>
  <c r="J7794" i="6" s="1"/>
  <c r="I7674" i="6"/>
  <c r="J7674" i="6" s="1"/>
  <c r="D3687" i="6"/>
  <c r="D3686" i="6" s="1"/>
  <c r="D3685" i="6" s="1"/>
  <c r="D1119" i="6"/>
  <c r="D6111" i="6"/>
  <c r="D6110" i="6" s="1"/>
  <c r="D1215" i="6"/>
  <c r="D1214" i="6" s="1"/>
  <c r="D1213" i="6" s="1"/>
  <c r="D7575" i="6"/>
  <c r="D7574" i="6" s="1"/>
  <c r="D7573" i="6" s="1"/>
  <c r="D4119" i="6"/>
  <c r="D7143" i="6"/>
  <c r="E7190" i="6" a="1"/>
  <c r="E7190" i="6" s="1"/>
  <c r="F7190" i="6" s="1"/>
  <c r="D4455" i="6"/>
  <c r="D5463" i="6"/>
  <c r="D5462" i="6" s="1"/>
  <c r="D6135" i="6"/>
  <c r="D2871" i="6"/>
  <c r="D63" i="6"/>
  <c r="D5967" i="6"/>
  <c r="D1575" i="6"/>
  <c r="D8127" i="6"/>
  <c r="D8126" i="6" s="1"/>
  <c r="D8125" i="6" s="1"/>
  <c r="E446" i="6" a="1"/>
  <c r="E446" i="6" s="1"/>
  <c r="F446" i="6" s="1"/>
  <c r="E998" i="6" a="1"/>
  <c r="E998" i="6" s="1"/>
  <c r="F998" i="6" s="1"/>
  <c r="E1430" i="6" a="1"/>
  <c r="E1430" i="6" s="1"/>
  <c r="F1430" i="6" s="1"/>
  <c r="E1886" i="6" a="1"/>
  <c r="E1886" i="6" s="1"/>
  <c r="F1886" i="6" s="1"/>
  <c r="E5126" i="6" a="1"/>
  <c r="E5126" i="6" s="1"/>
  <c r="F5126" i="6" s="1"/>
  <c r="E7238" i="6" a="1"/>
  <c r="E7238" i="6" s="1"/>
  <c r="F7238" i="6" s="1"/>
  <c r="D8007" i="6"/>
  <c r="D5751" i="6"/>
  <c r="D3375" i="6"/>
  <c r="D3135" i="6"/>
  <c r="D1143" i="6"/>
  <c r="D4215" i="6"/>
  <c r="D4214" i="6" s="1"/>
  <c r="D4213" i="6" s="1"/>
  <c r="D3975" i="6"/>
  <c r="D4983" i="6"/>
  <c r="D5175" i="6"/>
  <c r="D5174" i="6" s="1"/>
  <c r="D5173" i="6" s="1"/>
  <c r="D5511" i="6"/>
  <c r="D7215" i="6"/>
  <c r="D7214" i="6" s="1"/>
  <c r="D7213" i="6" s="1"/>
  <c r="D7023" i="6"/>
  <c r="D7022" i="6" s="1"/>
  <c r="D7021" i="6" s="1"/>
  <c r="D6759" i="6"/>
  <c r="D2751" i="6"/>
  <c r="E3902" i="6" a="1"/>
  <c r="E3902" i="6" s="1"/>
  <c r="F3902" i="6" s="1"/>
  <c r="E4382" i="6" a="1"/>
  <c r="E4382" i="6" s="1"/>
  <c r="F4382" i="6" s="1"/>
  <c r="D8151" i="6"/>
  <c r="D8150" i="6" s="1"/>
  <c r="D4671" i="6"/>
  <c r="D4670" i="6" s="1"/>
  <c r="D2271" i="6"/>
  <c r="D8079" i="6"/>
  <c r="D8078" i="6" s="1"/>
  <c r="D8077" i="6" s="1"/>
  <c r="D7311" i="6"/>
  <c r="D5439" i="6"/>
  <c r="D5438" i="6" s="1"/>
  <c r="D5437" i="6" s="1"/>
  <c r="D3351" i="6"/>
  <c r="D5391" i="6"/>
  <c r="D1647" i="6"/>
  <c r="D5199" i="6"/>
  <c r="D5198" i="6" s="1"/>
  <c r="D5197" i="6" s="1"/>
  <c r="D951" i="6"/>
  <c r="D950" i="6" s="1"/>
  <c r="D949" i="6" s="1"/>
  <c r="D231" i="6"/>
  <c r="D230" i="6" s="1"/>
  <c r="D6975" i="6"/>
  <c r="D5343" i="6"/>
  <c r="D1743" i="6"/>
  <c r="D1742" i="6" s="1"/>
  <c r="D1741" i="6" s="1"/>
  <c r="D6735" i="6"/>
  <c r="D5295" i="6"/>
  <c r="D5294" i="6" s="1"/>
  <c r="D5293" i="6" s="1"/>
  <c r="D8103" i="6"/>
  <c r="D8102" i="6" s="1"/>
  <c r="D8101" i="6" s="1"/>
  <c r="D3399" i="6"/>
  <c r="D3398" i="6" s="1"/>
  <c r="D3397" i="6" s="1"/>
  <c r="D1287" i="6"/>
  <c r="E710" i="6" a="1"/>
  <c r="E710" i="6" s="1"/>
  <c r="F710" i="6" s="1"/>
  <c r="E1046" i="6" a="1"/>
  <c r="E1046" i="6" s="1"/>
  <c r="E1958" i="6" a="1"/>
  <c r="E1958" i="6" s="1"/>
  <c r="F1958" i="6" s="1"/>
  <c r="E4166" i="6" a="1"/>
  <c r="E4166" i="6" s="1"/>
  <c r="E3422" i="6" a="1"/>
  <c r="E3422" i="6" s="1"/>
  <c r="F3422" i="6" s="1"/>
  <c r="E7790" i="6" a="1"/>
  <c r="E7790" i="6" s="1"/>
  <c r="F7790" i="6" s="1"/>
  <c r="E8198" i="6" a="1"/>
  <c r="E8198" i="6" s="1"/>
  <c r="F8198" i="6" s="1"/>
  <c r="D6543" i="6"/>
  <c r="D1719" i="6"/>
  <c r="D543" i="6"/>
  <c r="D8055" i="6"/>
  <c r="D8054" i="6" s="1"/>
  <c r="D8053" i="6" s="1"/>
  <c r="D6567" i="6"/>
  <c r="D4623" i="6"/>
  <c r="D4622" i="6" s="1"/>
  <c r="D4621" i="6" s="1"/>
  <c r="D2895" i="6"/>
  <c r="D3471" i="6"/>
  <c r="D3470" i="6" s="1"/>
  <c r="D3469" i="6" s="1"/>
  <c r="D5559" i="6"/>
  <c r="D5558" i="6" s="1"/>
  <c r="D5557" i="6" s="1"/>
  <c r="D3831" i="6"/>
  <c r="D3830" i="6" s="1"/>
  <c r="D3829" i="6" s="1"/>
  <c r="D8223" i="6"/>
  <c r="D4359" i="6"/>
  <c r="D4358" i="6" s="1"/>
  <c r="D4357" i="6" s="1"/>
  <c r="D3303" i="6"/>
  <c r="D327" i="6"/>
  <c r="D4263" i="6"/>
  <c r="D4262" i="6" s="1"/>
  <c r="D2727" i="6"/>
  <c r="D2343" i="6"/>
  <c r="D8295" i="6"/>
  <c r="D2319" i="6"/>
  <c r="D615" i="6"/>
  <c r="D8247" i="6"/>
  <c r="D4719" i="6"/>
  <c r="D2295" i="6"/>
  <c r="E38" i="6" a="1"/>
  <c r="E38" i="6" s="1"/>
  <c r="F38" i="6" s="1"/>
  <c r="E86" i="6" a="1"/>
  <c r="E86" i="6" s="1"/>
  <c r="E278" i="6" a="1"/>
  <c r="E278" i="6" s="1"/>
  <c r="E2054" i="6" a="1"/>
  <c r="E2054" i="6" s="1"/>
  <c r="F2054" i="6" s="1"/>
  <c r="E2558" i="6" a="1"/>
  <c r="E2558" i="6" s="1"/>
  <c r="F2558" i="6" s="1"/>
  <c r="E2942" i="6" a="1"/>
  <c r="E2942" i="6" s="1"/>
  <c r="F2942" i="6" s="1"/>
  <c r="E3542" i="6" a="1"/>
  <c r="E3542" i="6" s="1"/>
  <c r="F3542" i="6" s="1"/>
  <c r="E4022" i="6" a="1"/>
  <c r="E4022" i="6" s="1"/>
  <c r="F4022" i="6" s="1"/>
  <c r="E3950" i="6" a="1"/>
  <c r="E3950" i="6" s="1"/>
  <c r="F3950" i="6" s="1"/>
  <c r="E5798" i="6" a="1"/>
  <c r="E5798" i="6" s="1"/>
  <c r="E5630" i="6" a="1"/>
  <c r="E5630" i="6" s="1"/>
  <c r="E5270" i="6" a="1"/>
  <c r="E5270" i="6" s="1"/>
  <c r="F5270" i="6" s="1"/>
  <c r="E6662" i="6" a="1"/>
  <c r="E6662" i="6" s="1"/>
  <c r="E6422" i="6" a="1"/>
  <c r="E6422" i="6" s="1"/>
  <c r="F6422" i="6" s="1"/>
  <c r="E6830" i="6" a="1"/>
  <c r="E6830" i="6" s="1"/>
  <c r="F6830" i="6" s="1"/>
  <c r="E6998" i="6" a="1"/>
  <c r="E6998" i="6" s="1"/>
  <c r="F6998" i="6" s="1"/>
  <c r="E8366" i="6" a="1"/>
  <c r="E8366" i="6" s="1"/>
  <c r="F8366" i="6" s="1"/>
  <c r="E8342" i="6" a="1"/>
  <c r="E8342" i="6" s="1"/>
  <c r="D7671" i="6"/>
  <c r="D7670" i="6" s="1"/>
  <c r="D7669" i="6" s="1"/>
  <c r="D4143" i="6"/>
  <c r="D4142" i="6" s="1"/>
  <c r="D3783" i="6"/>
  <c r="D3782" i="6" s="1"/>
  <c r="D3781" i="6" s="1"/>
  <c r="D2463" i="6"/>
  <c r="D759" i="6"/>
  <c r="D758" i="6" s="1"/>
  <c r="D757" i="6" s="1"/>
  <c r="D2415" i="6"/>
  <c r="D7935" i="6"/>
  <c r="D7934" i="6" s="1"/>
  <c r="D7933" i="6" s="1"/>
  <c r="D2391" i="6"/>
  <c r="D2390" i="6" s="1"/>
  <c r="D6711" i="6"/>
  <c r="D4863" i="6"/>
  <c r="D2919" i="6"/>
  <c r="D1839" i="6"/>
  <c r="D7263" i="6"/>
  <c r="D5415" i="6"/>
  <c r="D3327" i="6"/>
  <c r="D2823" i="6"/>
  <c r="D975" i="6"/>
  <c r="D7479" i="6"/>
  <c r="D7478" i="6" s="1"/>
  <c r="D7477" i="6" s="1"/>
  <c r="D6399" i="6"/>
  <c r="D6398" i="6" s="1"/>
  <c r="D6397" i="6" s="1"/>
  <c r="D4791" i="6"/>
  <c r="D4790" i="6" s="1"/>
  <c r="D4789" i="6" s="1"/>
  <c r="D2679" i="6"/>
  <c r="D2678" i="6" s="1"/>
  <c r="D2677" i="6" s="1"/>
  <c r="D1455" i="6"/>
  <c r="D1454" i="6" s="1"/>
  <c r="D1453" i="6" s="1"/>
  <c r="D4527" i="6"/>
  <c r="D4526" i="6" s="1"/>
  <c r="D7839" i="6"/>
  <c r="D5223" i="6"/>
  <c r="D5222" i="6" s="1"/>
  <c r="D5221" i="6" s="1"/>
  <c r="D7743" i="6"/>
  <c r="D7742" i="6" s="1"/>
  <c r="D7741" i="6" s="1"/>
  <c r="D5103" i="6"/>
  <c r="D1863" i="6"/>
  <c r="D183" i="6"/>
  <c r="D182" i="6" s="1"/>
  <c r="D181" i="6" s="1"/>
  <c r="D7599" i="6"/>
  <c r="D7598" i="6" s="1"/>
  <c r="D7597" i="6" s="1"/>
  <c r="D6807" i="6"/>
  <c r="D6806" i="6" s="1"/>
  <c r="D6805" i="6" s="1"/>
  <c r="D5007" i="6"/>
  <c r="D5006" i="6" s="1"/>
  <c r="D5005" i="6" s="1"/>
  <c r="D2991" i="6"/>
  <c r="D2990" i="6" s="1"/>
  <c r="D2989" i="6" s="1"/>
  <c r="D1815" i="6"/>
  <c r="D1814" i="6" s="1"/>
  <c r="D1813" i="6" s="1"/>
  <c r="E806" i="6" a="1"/>
  <c r="E806" i="6" s="1"/>
  <c r="F806" i="6" s="1"/>
  <c r="E1262" i="6" a="1"/>
  <c r="E1262" i="6" s="1"/>
  <c r="F1262" i="6" s="1"/>
  <c r="E1190" i="6" a="1"/>
  <c r="E1190" i="6" s="1"/>
  <c r="F1190" i="6" s="1"/>
  <c r="E2150" i="6" a="1"/>
  <c r="E2150" i="6" s="1"/>
  <c r="F2150" i="6" s="1"/>
  <c r="E2966" i="6" a="1"/>
  <c r="E2966" i="6" s="1"/>
  <c r="E4190" i="6" a="1"/>
  <c r="E4190" i="6" s="1"/>
  <c r="F4190" i="6" s="1"/>
  <c r="E5318" i="6" a="1"/>
  <c r="E5318" i="6" s="1"/>
  <c r="F5318" i="6" s="1"/>
  <c r="E6446" i="6" a="1"/>
  <c r="E6446" i="6" s="1"/>
  <c r="E7046" i="6" a="1"/>
  <c r="E7046" i="6" s="1"/>
  <c r="F7046" i="6" s="1"/>
  <c r="E8414" i="6" a="1"/>
  <c r="E8414" i="6" s="1"/>
  <c r="F8414" i="6" s="1"/>
  <c r="D7527" i="6"/>
  <c r="D6087" i="6"/>
  <c r="D3063" i="6"/>
  <c r="D1695" i="6"/>
  <c r="D567" i="6"/>
  <c r="D566" i="6" s="1"/>
  <c r="D565" i="6" s="1"/>
  <c r="D6855" i="6"/>
  <c r="D1383" i="6"/>
  <c r="D1382" i="6" s="1"/>
  <c r="D7623" i="6"/>
  <c r="D7622" i="6" s="1"/>
  <c r="D7621" i="6" s="1"/>
  <c r="D6183" i="6"/>
  <c r="D6182" i="6" s="1"/>
  <c r="D6181" i="6" s="1"/>
  <c r="D5151" i="6"/>
  <c r="D5150" i="6" s="1"/>
  <c r="D5149" i="6" s="1"/>
  <c r="D2175" i="6"/>
  <c r="D2174" i="6" s="1"/>
  <c r="D2173" i="6" s="1"/>
  <c r="D7983" i="6"/>
  <c r="D6519" i="6"/>
  <c r="D6518" i="6" s="1"/>
  <c r="D6517" i="6" s="1"/>
  <c r="D4575" i="6"/>
  <c r="D3519" i="6"/>
  <c r="D3518" i="6" s="1"/>
  <c r="D3517" i="6" s="1"/>
  <c r="D2223" i="6"/>
  <c r="D2222" i="6" s="1"/>
  <c r="D2221" i="6" s="1"/>
  <c r="D375" i="6"/>
  <c r="D7551" i="6"/>
  <c r="D6207" i="6"/>
  <c r="D6206" i="6" s="1"/>
  <c r="D6205" i="6" s="1"/>
  <c r="D5079" i="6"/>
  <c r="D3495" i="6"/>
  <c r="D3494" i="6" s="1"/>
  <c r="D3493" i="6" s="1"/>
  <c r="D2127" i="6"/>
  <c r="D2126" i="6" s="1"/>
  <c r="D2125" i="6" s="1"/>
  <c r="D2655" i="6"/>
  <c r="D2654" i="6" s="1"/>
  <c r="D2653" i="6" s="1"/>
  <c r="D4959" i="6"/>
  <c r="D4958" i="6" s="1"/>
  <c r="D4957" i="6" s="1"/>
  <c r="D7959" i="6"/>
  <c r="D7119" i="6"/>
  <c r="D7118" i="6" s="1"/>
  <c r="D7117" i="6" s="1"/>
  <c r="D4407" i="6"/>
  <c r="D2631" i="6"/>
  <c r="D2607" i="6"/>
  <c r="D1071" i="6"/>
  <c r="D7887" i="6"/>
  <c r="D7886" i="6" s="1"/>
  <c r="D7885" i="6" s="1"/>
  <c r="D6303" i="6"/>
  <c r="D4335" i="6"/>
  <c r="D2583" i="6"/>
  <c r="D2535" i="6"/>
  <c r="D879" i="6"/>
  <c r="D7719" i="6"/>
  <c r="D6279" i="6"/>
  <c r="D6278" i="6" s="1"/>
  <c r="D6277" i="6" s="1"/>
  <c r="D4239" i="6"/>
  <c r="D3879" i="6"/>
  <c r="D2511" i="6"/>
  <c r="D2510" i="6" s="1"/>
  <c r="D2509" i="6" s="1"/>
  <c r="D831" i="6"/>
  <c r="D830" i="6" s="1"/>
  <c r="D829" i="6" s="1"/>
  <c r="E4070" i="6" a="1"/>
  <c r="E4070" i="6" s="1"/>
  <c r="E6782" i="6" a="1"/>
  <c r="E6782" i="6" s="1"/>
  <c r="D7095" i="6"/>
  <c r="D7094" i="6" s="1"/>
  <c r="D5655" i="6"/>
  <c r="D3927" i="6"/>
  <c r="D3926" i="6" s="1"/>
  <c r="D3925" i="6" s="1"/>
  <c r="D3567" i="6"/>
  <c r="D3566" i="6" s="1"/>
  <c r="D639" i="6"/>
  <c r="D638" i="6" s="1"/>
  <c r="D3615" i="6"/>
  <c r="D3614" i="6" s="1"/>
  <c r="D1311" i="6"/>
  <c r="D6471" i="6"/>
  <c r="D6470" i="6" s="1"/>
  <c r="D6469" i="6" s="1"/>
  <c r="D855" i="6"/>
  <c r="D854" i="6" s="1"/>
  <c r="D7407" i="6"/>
  <c r="D6015" i="6"/>
  <c r="D4479" i="6"/>
  <c r="D1527" i="6"/>
  <c r="D7167" i="6"/>
  <c r="D7166" i="6" s="1"/>
  <c r="D1167" i="6"/>
  <c r="D1166" i="6" s="1"/>
  <c r="D1165" i="6" s="1"/>
  <c r="D7695" i="6"/>
  <c r="D6615" i="6"/>
  <c r="D4815" i="6"/>
  <c r="D2799" i="6"/>
  <c r="D1479" i="6"/>
  <c r="D255" i="6"/>
  <c r="D7335" i="6"/>
  <c r="D7334" i="6" s="1"/>
  <c r="D7333" i="6" s="1"/>
  <c r="D6039" i="6"/>
  <c r="D6038" i="6" s="1"/>
  <c r="D6037" i="6" s="1"/>
  <c r="D4311" i="6"/>
  <c r="D4310" i="6" s="1"/>
  <c r="D4309" i="6" s="1"/>
  <c r="D2847" i="6"/>
  <c r="D2846" i="6" s="1"/>
  <c r="D2845" i="6" s="1"/>
  <c r="D1407" i="6"/>
  <c r="D1406" i="6" s="1"/>
  <c r="D1405" i="6" s="1"/>
  <c r="D1551" i="6"/>
  <c r="D1550" i="6" s="1"/>
  <c r="D3231" i="6"/>
  <c r="D3230" i="6" s="1"/>
  <c r="D3229" i="6" s="1"/>
  <c r="D7455" i="6"/>
  <c r="D6327" i="6"/>
  <c r="D4743" i="6"/>
  <c r="D4742" i="6" s="1"/>
  <c r="D4741" i="6" s="1"/>
  <c r="D3255" i="6"/>
  <c r="D3254" i="6" s="1"/>
  <c r="D3253" i="6" s="1"/>
  <c r="D2007" i="6"/>
  <c r="D2006" i="6" s="1"/>
  <c r="D2005" i="6" s="1"/>
  <c r="D6255" i="6"/>
  <c r="D6254" i="6" s="1"/>
  <c r="D6253" i="6" s="1"/>
  <c r="D4695" i="6"/>
  <c r="D4694" i="6" s="1"/>
  <c r="D4693" i="6" s="1"/>
  <c r="D3207" i="6"/>
  <c r="D3206" i="6" s="1"/>
  <c r="D3205" i="6" s="1"/>
  <c r="D1911" i="6"/>
  <c r="D1910" i="6" s="1"/>
  <c r="D1909" i="6" s="1"/>
  <c r="D7815" i="6"/>
  <c r="D6159" i="6"/>
  <c r="D6158" i="6" s="1"/>
  <c r="D6157" i="6" s="1"/>
  <c r="D4647" i="6"/>
  <c r="D4646" i="6" s="1"/>
  <c r="D4645" i="6" s="1"/>
  <c r="D3183" i="6"/>
  <c r="D1791" i="6"/>
  <c r="D15" i="6"/>
  <c r="D14" i="6" s="1"/>
  <c r="D13" i="6" s="1"/>
  <c r="E3086" i="6" a="1"/>
  <c r="E3086" i="6" s="1"/>
  <c r="F3086" i="6" s="1"/>
  <c r="E4502" i="6" a="1"/>
  <c r="E4502" i="6" s="1"/>
  <c r="F4502" i="6" s="1"/>
  <c r="I7890" i="6"/>
  <c r="J7890" i="6" s="1"/>
  <c r="I5538" i="6"/>
  <c r="J5538" i="6" s="1"/>
  <c r="I6450" i="6"/>
  <c r="J6450" i="6" s="1"/>
  <c r="I4746" i="6"/>
  <c r="J4746" i="6" s="1"/>
  <c r="I7650" i="6"/>
  <c r="J7650" i="6" s="1"/>
  <c r="E4383" i="6" a="1"/>
  <c r="E4383" i="6" s="1"/>
  <c r="E711" i="6" a="1"/>
  <c r="E711" i="6" s="1"/>
  <c r="E1959" i="6" a="1"/>
  <c r="E1959" i="6" s="1"/>
  <c r="E4167" i="6" a="1"/>
  <c r="E4167" i="6" s="1"/>
  <c r="E4431" i="6" a="1"/>
  <c r="E4431" i="6" s="1"/>
  <c r="E7359" i="6" a="1"/>
  <c r="E7359" i="6" s="1"/>
  <c r="E7791" i="6" a="1"/>
  <c r="E7791" i="6" s="1"/>
  <c r="E399" i="6" a="1"/>
  <c r="E399" i="6" s="1"/>
  <c r="E2055" i="6" a="1"/>
  <c r="E2055" i="6" s="1"/>
  <c r="F2055" i="6" s="1"/>
  <c r="E2199" i="6" a="1"/>
  <c r="E2199" i="6" s="1"/>
  <c r="E3663" i="6" a="1"/>
  <c r="E3663" i="6" s="1"/>
  <c r="E4023" i="6" a="1"/>
  <c r="E4023" i="6" s="1"/>
  <c r="E5775" i="6" a="1"/>
  <c r="E5775" i="6" s="1"/>
  <c r="E6063" i="6" a="1"/>
  <c r="E6063" i="6" s="1"/>
  <c r="E6663" i="6" a="1"/>
  <c r="E6663" i="6" s="1"/>
  <c r="E6951" i="6" a="1"/>
  <c r="E6951" i="6" s="1"/>
  <c r="E6999" i="6" a="1"/>
  <c r="E6999" i="6" s="1"/>
  <c r="E7383" i="6" a="1"/>
  <c r="E7383" i="6" s="1"/>
  <c r="E8271" i="6" a="1"/>
  <c r="E8271" i="6" s="1"/>
  <c r="E6927" i="6" a="1"/>
  <c r="E6927" i="6" s="1"/>
  <c r="E7911" i="6" a="1"/>
  <c r="E7911" i="6" s="1"/>
  <c r="E5703" i="6" a="1"/>
  <c r="E5703" i="6" s="1"/>
  <c r="F5703" i="6" s="1"/>
  <c r="E4911" i="6" a="1"/>
  <c r="E4911" i="6" s="1"/>
  <c r="E4599" i="6" a="1"/>
  <c r="E4599" i="6" s="1"/>
  <c r="E4503" i="6" a="1"/>
  <c r="E4503" i="6" s="1"/>
  <c r="E2967" i="6" a="1"/>
  <c r="E2967" i="6" s="1"/>
  <c r="E1887" i="6" a="1"/>
  <c r="E1887" i="6" s="1"/>
  <c r="F1887" i="6" s="1"/>
  <c r="E1359" i="6" a="1"/>
  <c r="E1359" i="6" s="1"/>
  <c r="E1766" i="6" a="1"/>
  <c r="E1766" i="6" s="1"/>
  <c r="F1766" i="6" s="1"/>
  <c r="E3446" i="6" a="1"/>
  <c r="E3446" i="6" s="1"/>
  <c r="F3446" i="6" s="1"/>
  <c r="E8343" i="6" a="1"/>
  <c r="E8343" i="6" s="1"/>
  <c r="F8343" i="6" s="1"/>
  <c r="E8031" i="6" a="1"/>
  <c r="E8031" i="6" s="1"/>
  <c r="E6447" i="6" a="1"/>
  <c r="E6447" i="6" s="1"/>
  <c r="F6447" i="6" s="1"/>
  <c r="E5319" i="6" a="1"/>
  <c r="E5319" i="6" s="1"/>
  <c r="E1767" i="6" a="1"/>
  <c r="E1767" i="6" s="1"/>
  <c r="E2943" i="6" a="1"/>
  <c r="E2943" i="6" s="1"/>
  <c r="E1623" i="6" a="1"/>
  <c r="E1623" i="6" s="1"/>
  <c r="E519" i="6" a="1"/>
  <c r="E519" i="6" s="1"/>
  <c r="F519" i="6" s="1"/>
  <c r="E207" i="6" a="1"/>
  <c r="E207" i="6" s="1"/>
  <c r="E7382" i="6" a="1"/>
  <c r="E7382" i="6" s="1"/>
  <c r="F7382" i="6" s="1"/>
  <c r="E1431" i="6" a="1"/>
  <c r="E1431" i="6" s="1"/>
  <c r="E1263" i="6" a="1"/>
  <c r="E1263" i="6" s="1"/>
  <c r="I762" i="6"/>
  <c r="J762" i="6" s="1"/>
  <c r="I1122" i="6"/>
  <c r="J1122" i="6" s="1"/>
  <c r="I618" i="6"/>
  <c r="J618" i="6" s="1"/>
  <c r="I1242" i="6"/>
  <c r="J1242" i="6" s="1"/>
  <c r="I378" i="6"/>
  <c r="J378" i="6" s="1"/>
  <c r="I2586" i="6"/>
  <c r="J2586" i="6" s="1"/>
  <c r="I2250" i="6"/>
  <c r="J2250" i="6" s="1"/>
  <c r="I2826" i="6"/>
  <c r="J2826" i="6" s="1"/>
  <c r="I2562" i="6"/>
  <c r="J2562" i="6" s="1"/>
  <c r="I2634" i="6"/>
  <c r="J2634" i="6" s="1"/>
  <c r="I2754" i="6"/>
  <c r="J2754" i="6" s="1"/>
  <c r="I3450" i="6"/>
  <c r="J3450" i="6" s="1"/>
  <c r="I4170" i="6"/>
  <c r="J4170" i="6" s="1"/>
  <c r="I4410" i="6"/>
  <c r="J4410" i="6" s="1"/>
  <c r="I5154" i="6"/>
  <c r="J5154" i="6" s="1"/>
  <c r="I4386" i="6"/>
  <c r="J4386" i="6" s="1"/>
  <c r="I4698" i="6"/>
  <c r="J4698" i="6" s="1"/>
  <c r="I5130" i="6"/>
  <c r="J5130" i="6" s="1"/>
  <c r="I5586" i="6"/>
  <c r="J5586" i="6" s="1"/>
  <c r="I5682" i="6"/>
  <c r="J5682" i="6" s="1"/>
  <c r="I5874" i="6"/>
  <c r="J5874" i="6" s="1"/>
  <c r="I6474" i="6"/>
  <c r="J6474" i="6" s="1"/>
  <c r="I6546" i="6"/>
  <c r="J6546" i="6" s="1"/>
  <c r="I6402" i="6"/>
  <c r="J6402" i="6" s="1"/>
  <c r="I6810" i="6"/>
  <c r="J6810" i="6" s="1"/>
  <c r="I6954" i="6"/>
  <c r="J6954" i="6" s="1"/>
  <c r="I6906" i="6"/>
  <c r="J6906" i="6" s="1"/>
  <c r="I7842" i="6"/>
  <c r="J7842" i="6" s="1"/>
  <c r="I7626" i="6"/>
  <c r="J7626" i="6" s="1"/>
  <c r="I7770" i="6"/>
  <c r="J7770" i="6" s="1"/>
  <c r="E5774" i="6" a="1"/>
  <c r="E5774" i="6" s="1"/>
  <c r="E3662" i="6" a="1"/>
  <c r="E3662" i="6" s="1"/>
  <c r="E6950" i="6" a="1"/>
  <c r="E6950" i="6" s="1"/>
  <c r="E6686" i="6" a="1"/>
  <c r="E6686" i="6" s="1"/>
  <c r="F6686" i="6" s="1"/>
  <c r="E3806" i="6" a="1"/>
  <c r="E3806" i="6" s="1"/>
  <c r="F3806" i="6" s="1"/>
  <c r="E5631" i="6" a="1"/>
  <c r="E5631" i="6" s="1"/>
  <c r="E4935" i="6" a="1"/>
  <c r="E4935" i="6" s="1"/>
  <c r="E3999" i="6" a="1"/>
  <c r="E3999" i="6" s="1"/>
  <c r="E3855" i="6" a="1"/>
  <c r="E3855" i="6" s="1"/>
  <c r="F3855" i="6" s="1"/>
  <c r="E1503" i="6" a="1"/>
  <c r="E1503" i="6" s="1"/>
  <c r="E1191" i="6" a="1"/>
  <c r="E1191" i="6" s="1"/>
  <c r="E1095" i="6" a="1"/>
  <c r="E1095" i="6" s="1"/>
  <c r="E279" i="6" a="1"/>
  <c r="E279" i="6" s="1"/>
  <c r="E4766" i="6" a="1"/>
  <c r="E4766" i="6" s="1"/>
  <c r="F4766" i="6" s="1"/>
  <c r="E3110" i="6" a="1"/>
  <c r="E3110" i="6" s="1"/>
  <c r="E8319" i="6" a="1"/>
  <c r="E8319" i="6" s="1"/>
  <c r="E7191" i="6" a="1"/>
  <c r="E7191" i="6" s="1"/>
  <c r="F7191" i="6" s="1"/>
  <c r="E6783" i="6" a="1"/>
  <c r="E6783" i="6" s="1"/>
  <c r="E5823" i="6" a="1"/>
  <c r="E5823" i="6" s="1"/>
  <c r="E5799" i="6" a="1"/>
  <c r="E5799" i="6" s="1"/>
  <c r="F5799" i="6" s="1"/>
  <c r="E4767" i="6" a="1"/>
  <c r="E4767" i="6" s="1"/>
  <c r="E4071" i="6" a="1"/>
  <c r="E4071" i="6" s="1"/>
  <c r="E3903" i="6" a="1"/>
  <c r="E3903" i="6" s="1"/>
  <c r="E3951" i="6" a="1"/>
  <c r="E3951" i="6" s="1"/>
  <c r="E3759" i="6" a="1"/>
  <c r="E3759" i="6" s="1"/>
  <c r="F3759" i="6" s="1"/>
  <c r="E3087" i="6" a="1"/>
  <c r="E3087" i="6" s="1"/>
  <c r="E927" i="6" a="1"/>
  <c r="E927" i="6" s="1"/>
  <c r="E1047" i="6" a="1"/>
  <c r="E1047" i="6" s="1"/>
  <c r="F1047" i="6" s="1"/>
  <c r="I498" i="6"/>
  <c r="J498" i="6" s="1"/>
  <c r="I954" i="6"/>
  <c r="J954" i="6" s="1"/>
  <c r="I90" i="6"/>
  <c r="J90" i="6" s="1"/>
  <c r="I690" i="6"/>
  <c r="J690" i="6" s="1"/>
  <c r="I1218" i="6"/>
  <c r="J1218" i="6" s="1"/>
  <c r="I1434" i="6"/>
  <c r="J1434" i="6" s="1"/>
  <c r="I2178" i="6"/>
  <c r="J2178" i="6" s="1"/>
  <c r="I2682" i="6"/>
  <c r="J2682" i="6" s="1"/>
  <c r="I2706" i="6"/>
  <c r="J2706" i="6" s="1"/>
  <c r="I2514" i="6"/>
  <c r="J2514" i="6" s="1"/>
  <c r="I3186" i="6"/>
  <c r="J3186" i="6" s="1"/>
  <c r="I2874" i="6"/>
  <c r="J2874" i="6" s="1"/>
  <c r="I4146" i="6"/>
  <c r="J4146" i="6" s="1"/>
  <c r="I5178" i="6"/>
  <c r="J5178" i="6" s="1"/>
  <c r="I4098" i="6"/>
  <c r="J4098" i="6" s="1"/>
  <c r="I4578" i="6"/>
  <c r="J4578" i="6" s="1"/>
  <c r="I4770" i="6"/>
  <c r="J4770" i="6" s="1"/>
  <c r="I4122" i="6"/>
  <c r="J4122" i="6" s="1"/>
  <c r="I4482" i="6"/>
  <c r="J4482" i="6" s="1"/>
  <c r="I4434" i="6"/>
  <c r="J4434" i="6" s="1"/>
  <c r="I5202" i="6"/>
  <c r="J5202" i="6" s="1"/>
  <c r="I5730" i="6"/>
  <c r="J5730" i="6" s="1"/>
  <c r="I5562" i="6"/>
  <c r="J5562" i="6" s="1"/>
  <c r="I6786" i="6"/>
  <c r="J6786" i="6" s="1"/>
  <c r="I6354" i="6"/>
  <c r="J6354" i="6" s="1"/>
  <c r="I6570" i="6"/>
  <c r="J6570" i="6" s="1"/>
  <c r="I6618" i="6"/>
  <c r="J6618" i="6" s="1"/>
  <c r="I7698" i="6"/>
  <c r="J7698" i="6" s="1"/>
  <c r="I7818" i="6"/>
  <c r="J7818" i="6" s="1"/>
  <c r="E5054" i="6" a="1"/>
  <c r="E5054" i="6" s="1"/>
  <c r="F5054" i="6" s="1"/>
  <c r="E3734" i="6" a="1"/>
  <c r="E3734" i="6" s="1"/>
  <c r="F3734" i="6" s="1"/>
  <c r="E134" i="6" a="1"/>
  <c r="E134" i="6" s="1"/>
  <c r="F134" i="6" s="1"/>
  <c r="C8225" i="6"/>
  <c r="D8224" i="6" s="1"/>
  <c r="C8129" i="6"/>
  <c r="C8033" i="6"/>
  <c r="D8032" i="6" s="1"/>
  <c r="C8417" i="6"/>
  <c r="C8297" i="6"/>
  <c r="C8249" i="6"/>
  <c r="D8248" i="6" s="1"/>
  <c r="C8153" i="6"/>
  <c r="D8152" i="6" s="1"/>
  <c r="C8057" i="6"/>
  <c r="C7985" i="6"/>
  <c r="D7984" i="6" s="1"/>
  <c r="C8345" i="6"/>
  <c r="C8201" i="6"/>
  <c r="C8105" i="6"/>
  <c r="D8104" i="6" s="1"/>
  <c r="C8009" i="6"/>
  <c r="D8008" i="6" s="1"/>
  <c r="C8393" i="6"/>
  <c r="C8081" i="6"/>
  <c r="D8080" i="6" s="1"/>
  <c r="C7913" i="6"/>
  <c r="C7865" i="6"/>
  <c r="C7817" i="6"/>
  <c r="D7816" i="6" s="1"/>
  <c r="C7793" i="6"/>
  <c r="C7769" i="6"/>
  <c r="D7768" i="6" s="1"/>
  <c r="C7601" i="6"/>
  <c r="D7600" i="6" s="1"/>
  <c r="C7481" i="6"/>
  <c r="D7480" i="6" s="1"/>
  <c r="C8177" i="6"/>
  <c r="D8176" i="6" s="1"/>
  <c r="C7961" i="6"/>
  <c r="C7889" i="6"/>
  <c r="C7721" i="6"/>
  <c r="C7673" i="6"/>
  <c r="C7697" i="6"/>
  <c r="C7625" i="6"/>
  <c r="D7624" i="6" s="1"/>
  <c r="C7577" i="6"/>
  <c r="D7576" i="6" s="1"/>
  <c r="C7409" i="6"/>
  <c r="C8369" i="6"/>
  <c r="C7937" i="6"/>
  <c r="C7457" i="6"/>
  <c r="D7456" i="6" s="1"/>
  <c r="C6905" i="6"/>
  <c r="D6904" i="6" s="1"/>
  <c r="C7553" i="6"/>
  <c r="D7552" i="6" s="1"/>
  <c r="C7361" i="6"/>
  <c r="C7313" i="6"/>
  <c r="C7265" i="6"/>
  <c r="C7217" i="6"/>
  <c r="C7169" i="6"/>
  <c r="C7121" i="6"/>
  <c r="D7120" i="6" s="1"/>
  <c r="C7073" i="6"/>
  <c r="D7072" i="6" s="1"/>
  <c r="C7025" i="6"/>
  <c r="D7024" i="6" s="1"/>
  <c r="C6977" i="6"/>
  <c r="C6881" i="6"/>
  <c r="C8321" i="6"/>
  <c r="C7745" i="6"/>
  <c r="C7505" i="6"/>
  <c r="C7433" i="6"/>
  <c r="C7385" i="6"/>
  <c r="D7384" i="6" s="1"/>
  <c r="C7337" i="6"/>
  <c r="D7336" i="6" s="1"/>
  <c r="C7289" i="6"/>
  <c r="D7288" i="6" s="1"/>
  <c r="C7241" i="6"/>
  <c r="D7240" i="6" s="1"/>
  <c r="C7193" i="6"/>
  <c r="C7145" i="6"/>
  <c r="C7097" i="6"/>
  <c r="C7049" i="6"/>
  <c r="D7048" i="6" s="1"/>
  <c r="C7001" i="6"/>
  <c r="D7000" i="6" s="1"/>
  <c r="C6929" i="6"/>
  <c r="C6833" i="6"/>
  <c r="C6953" i="6"/>
  <c r="D6952" i="6" s="1"/>
  <c r="C6713" i="6"/>
  <c r="D6712" i="6" s="1"/>
  <c r="C6617" i="6"/>
  <c r="C6449" i="6"/>
  <c r="C6401" i="6"/>
  <c r="D6400" i="6" s="1"/>
  <c r="C8273" i="6"/>
  <c r="D8272" i="6" s="1"/>
  <c r="C6857" i="6"/>
  <c r="C6785" i="6"/>
  <c r="D6784" i="6" s="1"/>
  <c r="C6689" i="6"/>
  <c r="D6688" i="6" s="1"/>
  <c r="C6593" i="6"/>
  <c r="D6592" i="6" s="1"/>
  <c r="C6497" i="6"/>
  <c r="D6496" i="6" s="1"/>
  <c r="C6473" i="6"/>
  <c r="C6425" i="6"/>
  <c r="D6424" i="6" s="1"/>
  <c r="C7649" i="6"/>
  <c r="D7648" i="6" s="1"/>
  <c r="C7841" i="6"/>
  <c r="D7840" i="6" s="1"/>
  <c r="C7529" i="6"/>
  <c r="C6737" i="6"/>
  <c r="D6736" i="6" s="1"/>
  <c r="C6641" i="6"/>
  <c r="C6569" i="6"/>
  <c r="C6521" i="6"/>
  <c r="D6520" i="6" s="1"/>
  <c r="C6353" i="6"/>
  <c r="D6352" i="6" s="1"/>
  <c r="C6809" i="6"/>
  <c r="D6808" i="6" s="1"/>
  <c r="C6761" i="6"/>
  <c r="C6545" i="6"/>
  <c r="C6665" i="6"/>
  <c r="D6664" i="6" s="1"/>
  <c r="C6281" i="6"/>
  <c r="C6113" i="6"/>
  <c r="C6017" i="6"/>
  <c r="D6016" i="6" s="1"/>
  <c r="C6377" i="6"/>
  <c r="D6376" i="6" s="1"/>
  <c r="C6305" i="6"/>
  <c r="D6304" i="6" s="1"/>
  <c r="C6257" i="6"/>
  <c r="D6256" i="6" s="1"/>
  <c r="C6089" i="6"/>
  <c r="C6041" i="6"/>
  <c r="C6233" i="6"/>
  <c r="C6185" i="6"/>
  <c r="C6161" i="6"/>
  <c r="D6160" i="6" s="1"/>
  <c r="C6137" i="6"/>
  <c r="D6136" i="6" s="1"/>
  <c r="C6065" i="6"/>
  <c r="D6064" i="6" s="1"/>
  <c r="C6329" i="6"/>
  <c r="D6328" i="6" s="1"/>
  <c r="C6209" i="6"/>
  <c r="D6208" i="6" s="1"/>
  <c r="C5993" i="6"/>
  <c r="C5873" i="6"/>
  <c r="C5825" i="6"/>
  <c r="C5777" i="6"/>
  <c r="D5776" i="6" s="1"/>
  <c r="C5681" i="6"/>
  <c r="D5680" i="6" s="1"/>
  <c r="C5393" i="6"/>
  <c r="D5392" i="6" s="1"/>
  <c r="C5849" i="6"/>
  <c r="D5848" i="6" s="1"/>
  <c r="C5753" i="6"/>
  <c r="C5657" i="6"/>
  <c r="C5633" i="6"/>
  <c r="C5585" i="6"/>
  <c r="C5537" i="6"/>
  <c r="D5536" i="6" s="1"/>
  <c r="C5489" i="6"/>
  <c r="D5488" i="6" s="1"/>
  <c r="C5345" i="6"/>
  <c r="D5344" i="6" s="1"/>
  <c r="C5297" i="6"/>
  <c r="D5296" i="6" s="1"/>
  <c r="C5969" i="6"/>
  <c r="D5968" i="6" s="1"/>
  <c r="C5945" i="6"/>
  <c r="D5944" i="6" s="1"/>
  <c r="C5921" i="6"/>
  <c r="C5729" i="6"/>
  <c r="C5609" i="6"/>
  <c r="D5608" i="6" s="1"/>
  <c r="C5417" i="6"/>
  <c r="C5897" i="6"/>
  <c r="C5801" i="6"/>
  <c r="D5800" i="6" s="1"/>
  <c r="C5705" i="6"/>
  <c r="C5561" i="6"/>
  <c r="C5513" i="6"/>
  <c r="C5465" i="6"/>
  <c r="C5441" i="6"/>
  <c r="D5440" i="6" s="1"/>
  <c r="C5369" i="6"/>
  <c r="C5321" i="6"/>
  <c r="D5320" i="6" s="1"/>
  <c r="C5273" i="6"/>
  <c r="C5225" i="6"/>
  <c r="C5057" i="6"/>
  <c r="C4961" i="6"/>
  <c r="C4769" i="6"/>
  <c r="C4721" i="6"/>
  <c r="D4720" i="6" s="1"/>
  <c r="C4673" i="6"/>
  <c r="D4672" i="6" s="1"/>
  <c r="C4625" i="6"/>
  <c r="D4624" i="6" s="1"/>
  <c r="C4577" i="6"/>
  <c r="C4289" i="6"/>
  <c r="D4288" i="6" s="1"/>
  <c r="C5153" i="6"/>
  <c r="C5033" i="6"/>
  <c r="C4937" i="6"/>
  <c r="C4913" i="6"/>
  <c r="D4912" i="6" s="1"/>
  <c r="C4865" i="6"/>
  <c r="D4864" i="6" s="1"/>
  <c r="C4817" i="6"/>
  <c r="C4529" i="6"/>
  <c r="C4409" i="6"/>
  <c r="C4361" i="6"/>
  <c r="C4265" i="6"/>
  <c r="C4169" i="6"/>
  <c r="C5249" i="6"/>
  <c r="D5248" i="6" s="1"/>
  <c r="C5177" i="6"/>
  <c r="D5176" i="6" s="1"/>
  <c r="C5105" i="6"/>
  <c r="D5104" i="6" s="1"/>
  <c r="C5009" i="6"/>
  <c r="D5008" i="6" s="1"/>
  <c r="C4745" i="6"/>
  <c r="C4697" i="6"/>
  <c r="D4696" i="6" s="1"/>
  <c r="C4649" i="6"/>
  <c r="C4601" i="6"/>
  <c r="C4337" i="6"/>
  <c r="C4241" i="6"/>
  <c r="C4145" i="6"/>
  <c r="D4144" i="6" s="1"/>
  <c r="C4073" i="6"/>
  <c r="C4049" i="6"/>
  <c r="D4048" i="6" s="1"/>
  <c r="C3953" i="6"/>
  <c r="C3857" i="6"/>
  <c r="C5201" i="6"/>
  <c r="C5129" i="6"/>
  <c r="D5128" i="6" s="1"/>
  <c r="C5081" i="6"/>
  <c r="D5080" i="6" s="1"/>
  <c r="C4985" i="6"/>
  <c r="D4984" i="6" s="1"/>
  <c r="C4889" i="6"/>
  <c r="D4888" i="6" s="1"/>
  <c r="C4841" i="6"/>
  <c r="D4840" i="6" s="1"/>
  <c r="C4793" i="6"/>
  <c r="C4553" i="6"/>
  <c r="C4505" i="6"/>
  <c r="C4481" i="6"/>
  <c r="D4480" i="6" s="1"/>
  <c r="C4457" i="6"/>
  <c r="D4456" i="6" s="1"/>
  <c r="C4433" i="6"/>
  <c r="D4432" i="6" s="1"/>
  <c r="C4385" i="6"/>
  <c r="D4384" i="6" s="1"/>
  <c r="C4313" i="6"/>
  <c r="C4217" i="6"/>
  <c r="C4121" i="6"/>
  <c r="C4025" i="6"/>
  <c r="C3929" i="6"/>
  <c r="D3928" i="6" s="1"/>
  <c r="C4001" i="6"/>
  <c r="D4000" i="6" s="1"/>
  <c r="C3761" i="6"/>
  <c r="D3760" i="6" s="1"/>
  <c r="C3665" i="6"/>
  <c r="C3569" i="6"/>
  <c r="C3425" i="6"/>
  <c r="D3424" i="6" s="1"/>
  <c r="C3401" i="6"/>
  <c r="C3377" i="6"/>
  <c r="C3353" i="6"/>
  <c r="D3352" i="6" s="1"/>
  <c r="C3329" i="6"/>
  <c r="D3328" i="6" s="1"/>
  <c r="C3257" i="6"/>
  <c r="D3256" i="6" s="1"/>
  <c r="C3233" i="6"/>
  <c r="D3232" i="6" s="1"/>
  <c r="C3041" i="6"/>
  <c r="C3017" i="6"/>
  <c r="C2657" i="6"/>
  <c r="C4193" i="6"/>
  <c r="C3977" i="6"/>
  <c r="D3976" i="6" s="1"/>
  <c r="C3833" i="6"/>
  <c r="C3737" i="6"/>
  <c r="D3736" i="6" s="1"/>
  <c r="C3641" i="6"/>
  <c r="C3545" i="6"/>
  <c r="D3544" i="6" s="1"/>
  <c r="C3281" i="6"/>
  <c r="C3137" i="6"/>
  <c r="C3089" i="6"/>
  <c r="C2993" i="6"/>
  <c r="D2992" i="6" s="1"/>
  <c r="C2969" i="6"/>
  <c r="D2968" i="6" s="1"/>
  <c r="C2921" i="6"/>
  <c r="D2920" i="6" s="1"/>
  <c r="C2897" i="6"/>
  <c r="C2753" i="6"/>
  <c r="D2752" i="6" s="1"/>
  <c r="C2729" i="6"/>
  <c r="D2728" i="6" s="1"/>
  <c r="C2585" i="6"/>
  <c r="C4097" i="6"/>
  <c r="C3905" i="6"/>
  <c r="D3904" i="6" s="1"/>
  <c r="C3809" i="6"/>
  <c r="D3808" i="6" s="1"/>
  <c r="C3713" i="6"/>
  <c r="D3712" i="6" s="1"/>
  <c r="C3617" i="6"/>
  <c r="D3616" i="6" s="1"/>
  <c r="C3521" i="6"/>
  <c r="C3473" i="6"/>
  <c r="D3472" i="6" s="1"/>
  <c r="C3209" i="6"/>
  <c r="C2945" i="6"/>
  <c r="C2873" i="6"/>
  <c r="D2872" i="6" s="1"/>
  <c r="C2849" i="6"/>
  <c r="D2848" i="6" s="1"/>
  <c r="C3881" i="6"/>
  <c r="C3785" i="6"/>
  <c r="C3689" i="6"/>
  <c r="C3593" i="6"/>
  <c r="C3497" i="6"/>
  <c r="C3449" i="6"/>
  <c r="C2825" i="6"/>
  <c r="D2824" i="6" s="1"/>
  <c r="C2777" i="6"/>
  <c r="D2776" i="6" s="1"/>
  <c r="C2561" i="6"/>
  <c r="D2560" i="6" s="1"/>
  <c r="C2489" i="6"/>
  <c r="C2465" i="6"/>
  <c r="C2417" i="6"/>
  <c r="C2177" i="6"/>
  <c r="C2129" i="6"/>
  <c r="C2105" i="6"/>
  <c r="D2104" i="6" s="1"/>
  <c r="C2009" i="6"/>
  <c r="D2008" i="6" s="1"/>
  <c r="C1913" i="6"/>
  <c r="C1841" i="6"/>
  <c r="D1840" i="6" s="1"/>
  <c r="C1817" i="6"/>
  <c r="C1721" i="6"/>
  <c r="C1673" i="6"/>
  <c r="C1529" i="6"/>
  <c r="C1457" i="6"/>
  <c r="D1456" i="6" s="1"/>
  <c r="C3305" i="6"/>
  <c r="D3304" i="6" s="1"/>
  <c r="C3185" i="6"/>
  <c r="C2681" i="6"/>
  <c r="D2680" i="6" s="1"/>
  <c r="C2609" i="6"/>
  <c r="C2081" i="6"/>
  <c r="D2080" i="6" s="1"/>
  <c r="C1985" i="6"/>
  <c r="C1889" i="6"/>
  <c r="C1793" i="6"/>
  <c r="D1792" i="6" s="1"/>
  <c r="C1697" i="6"/>
  <c r="D1696" i="6" s="1"/>
  <c r="C1625" i="6"/>
  <c r="C1505" i="6"/>
  <c r="D1504" i="6" s="1"/>
  <c r="C3161" i="6"/>
  <c r="C3065" i="6"/>
  <c r="C2633" i="6"/>
  <c r="D2632" i="6" s="1"/>
  <c r="C2369" i="6"/>
  <c r="C2345" i="6"/>
  <c r="D2344" i="6" s="1"/>
  <c r="C2321" i="6"/>
  <c r="C2297" i="6"/>
  <c r="D2296" i="6" s="1"/>
  <c r="C2273" i="6"/>
  <c r="D2272" i="6" s="1"/>
  <c r="C2249" i="6"/>
  <c r="D2248" i="6" s="1"/>
  <c r="C2225" i="6"/>
  <c r="C2201" i="6"/>
  <c r="C2057" i="6"/>
  <c r="C1961" i="6"/>
  <c r="D1960" i="6" s="1"/>
  <c r="C1769" i="6"/>
  <c r="C1649" i="6"/>
  <c r="D1648" i="6" s="1"/>
  <c r="C1601" i="6"/>
  <c r="C1553" i="6"/>
  <c r="C1433" i="6"/>
  <c r="C3113" i="6"/>
  <c r="C2801" i="6"/>
  <c r="C2705" i="6"/>
  <c r="D2704" i="6" s="1"/>
  <c r="C2537" i="6"/>
  <c r="D2536" i="6" s="1"/>
  <c r="C2513" i="6"/>
  <c r="D2512" i="6" s="1"/>
  <c r="C2441" i="6"/>
  <c r="C2393" i="6"/>
  <c r="D2392" i="6" s="1"/>
  <c r="C2153" i="6"/>
  <c r="D2152" i="6" s="1"/>
  <c r="C2033" i="6"/>
  <c r="C1937" i="6"/>
  <c r="C1865" i="6"/>
  <c r="D1864" i="6" s="1"/>
  <c r="C1745" i="6"/>
  <c r="D1744" i="6" s="1"/>
  <c r="C1577" i="6"/>
  <c r="D1576" i="6" s="1"/>
  <c r="C1481" i="6"/>
  <c r="C1409" i="6"/>
  <c r="C1217" i="6"/>
  <c r="C1049" i="6"/>
  <c r="D1048" i="6" s="1"/>
  <c r="C1025" i="6"/>
  <c r="C1001" i="6"/>
  <c r="D1000" i="6" s="1"/>
  <c r="C881" i="6"/>
  <c r="D880" i="6" s="1"/>
  <c r="C857" i="6"/>
  <c r="C785" i="6"/>
  <c r="D784" i="6" s="1"/>
  <c r="C353" i="6"/>
  <c r="D352" i="6" s="1"/>
  <c r="C305" i="6"/>
  <c r="C185" i="6"/>
  <c r="C137" i="6"/>
  <c r="C257" i="6"/>
  <c r="D256" i="6" s="1"/>
  <c r="C233" i="6"/>
  <c r="C1385" i="6"/>
  <c r="D1384" i="6" s="1"/>
  <c r="C1361" i="6"/>
  <c r="D1360" i="6" s="1"/>
  <c r="C1193" i="6"/>
  <c r="C1097" i="6"/>
  <c r="C977" i="6"/>
  <c r="D976" i="6" s="1"/>
  <c r="C953" i="6"/>
  <c r="C833" i="6"/>
  <c r="D832" i="6" s="1"/>
  <c r="C809" i="6"/>
  <c r="D808" i="6" s="1"/>
  <c r="C593" i="6"/>
  <c r="C545" i="6"/>
  <c r="D544" i="6" s="1"/>
  <c r="C401" i="6"/>
  <c r="D400" i="6" s="1"/>
  <c r="C329" i="6"/>
  <c r="C113" i="6"/>
  <c r="C89" i="6"/>
  <c r="C1337" i="6"/>
  <c r="C1265" i="6"/>
  <c r="C1241" i="6"/>
  <c r="C1169" i="6"/>
  <c r="C1121" i="6"/>
  <c r="C929" i="6"/>
  <c r="C905" i="6"/>
  <c r="C665" i="6"/>
  <c r="C641" i="6"/>
  <c r="D640" i="6" s="1"/>
  <c r="C617" i="6"/>
  <c r="D616" i="6" s="1"/>
  <c r="C569" i="6"/>
  <c r="D568" i="6" s="1"/>
  <c r="C497" i="6"/>
  <c r="D496" i="6" s="1"/>
  <c r="C449" i="6"/>
  <c r="D448" i="6" s="1"/>
  <c r="C425" i="6"/>
  <c r="D424" i="6" s="1"/>
  <c r="C161" i="6"/>
  <c r="C473" i="6"/>
  <c r="C281" i="6"/>
  <c r="D280" i="6" s="1"/>
  <c r="C209" i="6"/>
  <c r="D208" i="6" s="1"/>
  <c r="C1313" i="6"/>
  <c r="D1312" i="6" s="1"/>
  <c r="C1289" i="6"/>
  <c r="C1145" i="6"/>
  <c r="C1073" i="6"/>
  <c r="C761" i="6"/>
  <c r="C737" i="6"/>
  <c r="C713" i="6"/>
  <c r="D712" i="6" s="1"/>
  <c r="C689" i="6"/>
  <c r="D688" i="6" s="1"/>
  <c r="C521" i="6"/>
  <c r="D520" i="6" s="1"/>
  <c r="C377" i="6"/>
  <c r="B8347" i="6"/>
  <c r="H8347" i="6" s="1" a="1"/>
  <c r="H8347" i="6" s="1"/>
  <c r="I8347" i="6" s="1"/>
  <c r="J8347" i="6" s="1"/>
  <c r="B8203" i="6"/>
  <c r="H8203" i="6" s="1" a="1"/>
  <c r="H8203" i="6" s="1"/>
  <c r="I8203" i="6" s="1"/>
  <c r="J8203" i="6" s="1"/>
  <c r="B8107" i="6"/>
  <c r="H8107" i="6" s="1" a="1"/>
  <c r="H8107" i="6" s="1"/>
  <c r="I8107" i="6" s="1"/>
  <c r="J8107" i="6" s="1"/>
  <c r="B8011" i="6"/>
  <c r="H8011" i="6" s="1" a="1"/>
  <c r="H8011" i="6" s="1"/>
  <c r="I8011" i="6" s="1"/>
  <c r="J8011" i="6" s="1"/>
  <c r="B8419" i="6"/>
  <c r="H8419" i="6" s="1" a="1"/>
  <c r="H8419" i="6" s="1"/>
  <c r="I8419" i="6" s="1"/>
  <c r="J8419" i="6" s="1"/>
  <c r="B8227" i="6"/>
  <c r="H8227" i="6" s="1" a="1"/>
  <c r="H8227" i="6" s="1"/>
  <c r="I8227" i="6" s="1"/>
  <c r="J8227" i="6" s="1"/>
  <c r="B8131" i="6"/>
  <c r="H8131" i="6" s="1" a="1"/>
  <c r="H8131" i="6" s="1"/>
  <c r="I8131" i="6" s="1"/>
  <c r="J8131" i="6" s="1"/>
  <c r="B8035" i="6"/>
  <c r="H8035" i="6" s="1" a="1"/>
  <c r="H8035" i="6" s="1"/>
  <c r="I8035" i="6" s="1"/>
  <c r="J8035" i="6" s="1"/>
  <c r="B8371" i="6"/>
  <c r="H8371" i="6" s="1" a="1"/>
  <c r="H8371" i="6" s="1"/>
  <c r="I8371" i="6" s="1"/>
  <c r="J8371" i="6" s="1"/>
  <c r="B8323" i="6"/>
  <c r="H8323" i="6" s="1" a="1"/>
  <c r="H8323" i="6" s="1"/>
  <c r="I8323" i="6" s="1"/>
  <c r="J8323" i="6" s="1"/>
  <c r="B8179" i="6"/>
  <c r="H8179" i="6" s="1" a="1"/>
  <c r="H8179" i="6" s="1"/>
  <c r="I8179" i="6" s="1"/>
  <c r="J8179" i="6" s="1"/>
  <c r="B8083" i="6"/>
  <c r="H8083" i="6" s="1" a="1"/>
  <c r="H8083" i="6" s="1"/>
  <c r="I8083" i="6" s="1"/>
  <c r="J8083" i="6" s="1"/>
  <c r="B8275" i="6"/>
  <c r="H8275" i="6" s="1" a="1"/>
  <c r="H8275" i="6" s="1"/>
  <c r="I8275" i="6" s="1"/>
  <c r="J8275" i="6" s="1"/>
  <c r="B8059" i="6"/>
  <c r="H8059" i="6" s="1" a="1"/>
  <c r="H8059" i="6" s="1"/>
  <c r="I8059" i="6" s="1"/>
  <c r="J8059" i="6" s="1"/>
  <c r="B7915" i="6"/>
  <c r="H7915" i="6" s="1" a="1"/>
  <c r="H7915" i="6" s="1"/>
  <c r="I7915" i="6" s="1"/>
  <c r="J7915" i="6" s="1"/>
  <c r="B7867" i="6"/>
  <c r="H7867" i="6" s="1" a="1"/>
  <c r="H7867" i="6" s="1"/>
  <c r="I7867" i="6" s="1"/>
  <c r="J7867" i="6" s="1"/>
  <c r="B7819" i="6"/>
  <c r="H7819" i="6" s="1" a="1"/>
  <c r="H7819" i="6" s="1"/>
  <c r="I7819" i="6" s="1"/>
  <c r="J7819" i="6" s="1"/>
  <c r="B7795" i="6"/>
  <c r="H7795" i="6" s="1" a="1"/>
  <c r="H7795" i="6" s="1"/>
  <c r="I7795" i="6" s="1"/>
  <c r="J7795" i="6" s="1"/>
  <c r="B7603" i="6"/>
  <c r="H7603" i="6" s="1" a="1"/>
  <c r="H7603" i="6" s="1"/>
  <c r="I7603" i="6" s="1"/>
  <c r="J7603" i="6" s="1"/>
  <c r="B8155" i="6"/>
  <c r="H8155" i="6" s="1" a="1"/>
  <c r="H8155" i="6" s="1"/>
  <c r="I8155" i="6" s="1"/>
  <c r="J8155" i="6" s="1"/>
  <c r="B7987" i="6"/>
  <c r="H7987" i="6" s="1" a="1"/>
  <c r="H7987" i="6" s="1"/>
  <c r="I7987" i="6" s="1"/>
  <c r="J7987" i="6" s="1"/>
  <c r="B7963" i="6"/>
  <c r="H7963" i="6" s="1" a="1"/>
  <c r="H7963" i="6" s="1"/>
  <c r="I7963" i="6" s="1"/>
  <c r="J7963" i="6" s="1"/>
  <c r="B7891" i="6"/>
  <c r="H7891" i="6" s="1" a="1"/>
  <c r="H7891" i="6" s="1"/>
  <c r="I7891" i="6" s="1"/>
  <c r="J7891" i="6" s="1"/>
  <c r="B7771" i="6"/>
  <c r="H7771" i="6" s="1" a="1"/>
  <c r="H7771" i="6" s="1"/>
  <c r="I7771" i="6" s="1"/>
  <c r="J7771" i="6" s="1"/>
  <c r="B7723" i="6"/>
  <c r="H7723" i="6" s="1" a="1"/>
  <c r="H7723" i="6" s="1"/>
  <c r="I7723" i="6" s="1"/>
  <c r="J7723" i="6" s="1"/>
  <c r="B7675" i="6"/>
  <c r="H7675" i="6" s="1" a="1"/>
  <c r="H7675" i="6" s="1"/>
  <c r="I7675" i="6" s="1"/>
  <c r="J7675" i="6" s="1"/>
  <c r="B7483" i="6"/>
  <c r="H7483" i="6" s="1" a="1"/>
  <c r="H7483" i="6" s="1"/>
  <c r="I7483" i="6" s="1"/>
  <c r="J7483" i="6" s="1"/>
  <c r="B7699" i="6"/>
  <c r="H7699" i="6" s="1" a="1"/>
  <c r="H7699" i="6" s="1"/>
  <c r="I7699" i="6" s="1"/>
  <c r="J7699" i="6" s="1"/>
  <c r="B7627" i="6"/>
  <c r="H7627" i="6" s="1" a="1"/>
  <c r="H7627" i="6" s="1"/>
  <c r="I7627" i="6" s="1"/>
  <c r="J7627" i="6" s="1"/>
  <c r="B7579" i="6"/>
  <c r="H7579" i="6" s="1" a="1"/>
  <c r="H7579" i="6" s="1"/>
  <c r="I7579" i="6" s="1"/>
  <c r="J7579" i="6" s="1"/>
  <c r="B7555" i="6"/>
  <c r="H7555" i="6" s="1" a="1"/>
  <c r="H7555" i="6" s="1"/>
  <c r="I7555" i="6" s="1"/>
  <c r="J7555" i="6" s="1"/>
  <c r="B7459" i="6"/>
  <c r="H7459" i="6" s="1" a="1"/>
  <c r="H7459" i="6" s="1"/>
  <c r="I7459" i="6" s="1"/>
  <c r="J7459" i="6" s="1"/>
  <c r="B8299" i="6"/>
  <c r="H8299" i="6" s="1" a="1"/>
  <c r="H8299" i="6" s="1"/>
  <c r="I8299" i="6" s="1"/>
  <c r="J8299" i="6" s="1"/>
  <c r="B7843" i="6"/>
  <c r="H7843" i="6" s="1" a="1"/>
  <c r="H7843" i="6" s="1"/>
  <c r="I7843" i="6" s="1"/>
  <c r="J7843" i="6" s="1"/>
  <c r="B7651" i="6"/>
  <c r="H7651" i="6" s="1" a="1"/>
  <c r="H7651" i="6" s="1"/>
  <c r="I7651" i="6" s="1"/>
  <c r="J7651" i="6" s="1"/>
  <c r="B7531" i="6"/>
  <c r="H7531" i="6" s="1" a="1"/>
  <c r="H7531" i="6" s="1"/>
  <c r="I7531" i="6" s="1"/>
  <c r="J7531" i="6" s="1"/>
  <c r="B7411" i="6"/>
  <c r="H7411" i="6" s="1" a="1"/>
  <c r="H7411" i="6" s="1"/>
  <c r="I7411" i="6" s="1"/>
  <c r="J7411" i="6" s="1"/>
  <c r="B7339" i="6"/>
  <c r="H7339" i="6" s="1" a="1"/>
  <c r="H7339" i="6" s="1"/>
  <c r="I7339" i="6" s="1"/>
  <c r="J7339" i="6" s="1"/>
  <c r="B7291" i="6"/>
  <c r="H7291" i="6" s="1" a="1"/>
  <c r="H7291" i="6" s="1"/>
  <c r="I7291" i="6" s="1"/>
  <c r="J7291" i="6" s="1"/>
  <c r="B7243" i="6"/>
  <c r="H7243" i="6" s="1" a="1"/>
  <c r="H7243" i="6" s="1"/>
  <c r="I7243" i="6" s="1"/>
  <c r="J7243" i="6" s="1"/>
  <c r="B7195" i="6"/>
  <c r="H7195" i="6" s="1" a="1"/>
  <c r="H7195" i="6" s="1"/>
  <c r="I7195" i="6" s="1"/>
  <c r="J7195" i="6" s="1"/>
  <c r="B7147" i="6"/>
  <c r="H7147" i="6" s="1" a="1"/>
  <c r="H7147" i="6" s="1"/>
  <c r="I7147" i="6" s="1"/>
  <c r="J7147" i="6" s="1"/>
  <c r="B7099" i="6"/>
  <c r="H7099" i="6" s="1" a="1"/>
  <c r="H7099" i="6" s="1"/>
  <c r="I7099" i="6" s="1"/>
  <c r="J7099" i="6" s="1"/>
  <c r="B7051" i="6"/>
  <c r="H7051" i="6" s="1" a="1"/>
  <c r="H7051" i="6" s="1"/>
  <c r="I7051" i="6" s="1"/>
  <c r="J7051" i="6" s="1"/>
  <c r="B7003" i="6"/>
  <c r="H7003" i="6" s="1" a="1"/>
  <c r="H7003" i="6" s="1"/>
  <c r="I7003" i="6" s="1"/>
  <c r="J7003" i="6" s="1"/>
  <c r="B6931" i="6"/>
  <c r="H6931" i="6" s="1" a="1"/>
  <c r="H6931" i="6" s="1"/>
  <c r="I6931" i="6" s="1"/>
  <c r="J6931" i="6" s="1"/>
  <c r="B7747" i="6"/>
  <c r="H7747" i="6" s="1" a="1"/>
  <c r="H7747" i="6" s="1"/>
  <c r="I7747" i="6" s="1"/>
  <c r="J7747" i="6" s="1"/>
  <c r="B7507" i="6"/>
  <c r="H7507" i="6" s="1" a="1"/>
  <c r="H7507" i="6" s="1"/>
  <c r="I7507" i="6" s="1"/>
  <c r="J7507" i="6" s="1"/>
  <c r="B6907" i="6"/>
  <c r="H6907" i="6" s="1" a="1"/>
  <c r="H6907" i="6" s="1"/>
  <c r="I6907" i="6" s="1"/>
  <c r="J6907" i="6" s="1"/>
  <c r="B8251" i="6"/>
  <c r="H8251" i="6" s="1" a="1"/>
  <c r="H8251" i="6" s="1"/>
  <c r="I8251" i="6" s="1"/>
  <c r="J8251" i="6" s="1"/>
  <c r="B6859" i="6"/>
  <c r="H6859" i="6" s="1" a="1"/>
  <c r="H6859" i="6" s="1"/>
  <c r="I6859" i="6" s="1"/>
  <c r="J6859" i="6" s="1"/>
  <c r="B7219" i="6"/>
  <c r="H7219" i="6" s="1" a="1"/>
  <c r="H7219" i="6" s="1"/>
  <c r="I7219" i="6" s="1"/>
  <c r="J7219" i="6" s="1"/>
  <c r="B7027" i="6"/>
  <c r="H7027" i="6" s="1" a="1"/>
  <c r="H7027" i="6" s="1"/>
  <c r="I7027" i="6" s="1"/>
  <c r="J7027" i="6" s="1"/>
  <c r="B6739" i="6"/>
  <c r="H6739" i="6" s="1" a="1"/>
  <c r="H6739" i="6" s="1"/>
  <c r="I6739" i="6" s="1"/>
  <c r="J6739" i="6" s="1"/>
  <c r="B6643" i="6"/>
  <c r="H6643" i="6" s="1" a="1"/>
  <c r="H6643" i="6" s="1"/>
  <c r="I6643" i="6" s="1"/>
  <c r="J6643" i="6" s="1"/>
  <c r="B6451" i="6"/>
  <c r="H6451" i="6" s="1" a="1"/>
  <c r="H6451" i="6" s="1"/>
  <c r="I6451" i="6" s="1"/>
  <c r="J6451" i="6" s="1"/>
  <c r="B7387" i="6"/>
  <c r="H7387" i="6" s="1" a="1"/>
  <c r="H7387" i="6" s="1"/>
  <c r="I7387" i="6" s="1"/>
  <c r="J7387" i="6" s="1"/>
  <c r="B7363" i="6"/>
  <c r="H7363" i="6" s="1" a="1"/>
  <c r="H7363" i="6" s="1"/>
  <c r="I7363" i="6" s="1"/>
  <c r="J7363" i="6" s="1"/>
  <c r="B7171" i="6"/>
  <c r="H7171" i="6" s="1" a="1"/>
  <c r="H7171" i="6" s="1"/>
  <c r="I7171" i="6" s="1"/>
  <c r="J7171" i="6" s="1"/>
  <c r="B6979" i="6"/>
  <c r="H6979" i="6" s="1" a="1"/>
  <c r="H6979" i="6" s="1"/>
  <c r="I6979" i="6" s="1"/>
  <c r="J6979" i="6" s="1"/>
  <c r="B6883" i="6"/>
  <c r="H6883" i="6" s="1" a="1"/>
  <c r="H6883" i="6" s="1"/>
  <c r="I6883" i="6" s="1"/>
  <c r="J6883" i="6" s="1"/>
  <c r="B6811" i="6"/>
  <c r="H6811" i="6" s="1" a="1"/>
  <c r="H6811" i="6" s="1"/>
  <c r="I6811" i="6" s="1"/>
  <c r="J6811" i="6" s="1"/>
  <c r="B6715" i="6"/>
  <c r="H6715" i="6" s="1" a="1"/>
  <c r="H6715" i="6" s="1"/>
  <c r="I6715" i="6" s="1"/>
  <c r="J6715" i="6" s="1"/>
  <c r="B6619" i="6"/>
  <c r="H6619" i="6" s="1" a="1"/>
  <c r="H6619" i="6" s="1"/>
  <c r="I6619" i="6" s="1"/>
  <c r="J6619" i="6" s="1"/>
  <c r="B6427" i="6"/>
  <c r="H6427" i="6" s="1" a="1"/>
  <c r="H6427" i="6" s="1"/>
  <c r="I6427" i="6" s="1"/>
  <c r="J6427" i="6" s="1"/>
  <c r="B6403" i="6"/>
  <c r="H6403" i="6" s="1" a="1"/>
  <c r="H6403" i="6" s="1"/>
  <c r="I6403" i="6" s="1"/>
  <c r="J6403" i="6" s="1"/>
  <c r="B8395" i="6"/>
  <c r="H8395" i="6" s="1" a="1"/>
  <c r="H8395" i="6" s="1"/>
  <c r="I8395" i="6" s="1"/>
  <c r="J8395" i="6" s="1"/>
  <c r="B7435" i="6"/>
  <c r="H7435" i="6" s="1" a="1"/>
  <c r="H7435" i="6" s="1"/>
  <c r="I7435" i="6" s="1"/>
  <c r="J7435" i="6" s="1"/>
  <c r="B7315" i="6"/>
  <c r="H7315" i="6" s="1" a="1"/>
  <c r="H7315" i="6" s="1"/>
  <c r="I7315" i="6" s="1"/>
  <c r="J7315" i="6" s="1"/>
  <c r="B7939" i="6"/>
  <c r="H7939" i="6" s="1" a="1"/>
  <c r="H7939" i="6" s="1"/>
  <c r="I7939" i="6" s="1"/>
  <c r="J7939" i="6" s="1"/>
  <c r="B7267" i="6"/>
  <c r="H7267" i="6" s="1" a="1"/>
  <c r="H7267" i="6" s="1"/>
  <c r="I7267" i="6" s="1"/>
  <c r="J7267" i="6" s="1"/>
  <c r="B7075" i="6"/>
  <c r="H7075" i="6" s="1" a="1"/>
  <c r="H7075" i="6" s="1"/>
  <c r="I7075" i="6" s="1"/>
  <c r="J7075" i="6" s="1"/>
  <c r="B6763" i="6"/>
  <c r="H6763" i="6" s="1" a="1"/>
  <c r="H6763" i="6" s="1"/>
  <c r="I6763" i="6" s="1"/>
  <c r="J6763" i="6" s="1"/>
  <c r="B6667" i="6"/>
  <c r="H6667" i="6" s="1" a="1"/>
  <c r="H6667" i="6" s="1"/>
  <c r="I6667" i="6" s="1"/>
  <c r="J6667" i="6" s="1"/>
  <c r="B6571" i="6"/>
  <c r="H6571" i="6" s="1" a="1"/>
  <c r="H6571" i="6" s="1"/>
  <c r="I6571" i="6" s="1"/>
  <c r="J6571" i="6" s="1"/>
  <c r="B6547" i="6"/>
  <c r="H6547" i="6" s="1" a="1"/>
  <c r="H6547" i="6" s="1"/>
  <c r="I6547" i="6" s="1"/>
  <c r="J6547" i="6" s="1"/>
  <c r="B6523" i="6"/>
  <c r="H6523" i="6" s="1" a="1"/>
  <c r="H6523" i="6" s="1"/>
  <c r="I6523" i="6" s="1"/>
  <c r="J6523" i="6" s="1"/>
  <c r="B6355" i="6"/>
  <c r="H6355" i="6" s="1" a="1"/>
  <c r="H6355" i="6" s="1"/>
  <c r="I6355" i="6" s="1"/>
  <c r="J6355" i="6" s="1"/>
  <c r="B6835" i="6"/>
  <c r="H6835" i="6" s="1" a="1"/>
  <c r="H6835" i="6" s="1"/>
  <c r="I6835" i="6" s="1"/>
  <c r="J6835" i="6" s="1"/>
  <c r="B6595" i="6"/>
  <c r="H6595" i="6" s="1" a="1"/>
  <c r="H6595" i="6" s="1"/>
  <c r="I6595" i="6" s="1"/>
  <c r="J6595" i="6" s="1"/>
  <c r="B6475" i="6"/>
  <c r="H6475" i="6" s="1" a="1"/>
  <c r="H6475" i="6" s="1"/>
  <c r="I6475" i="6" s="1"/>
  <c r="J6475" i="6" s="1"/>
  <c r="B7123" i="6"/>
  <c r="H7123" i="6" s="1" a="1"/>
  <c r="H7123" i="6" s="1"/>
  <c r="I7123" i="6" s="1"/>
  <c r="J7123" i="6" s="1"/>
  <c r="B6955" i="6"/>
  <c r="H6955" i="6" s="1" a="1"/>
  <c r="H6955" i="6" s="1"/>
  <c r="I6955" i="6" s="1"/>
  <c r="J6955" i="6" s="1"/>
  <c r="B6787" i="6"/>
  <c r="H6787" i="6" s="1" a="1"/>
  <c r="H6787" i="6" s="1"/>
  <c r="I6787" i="6" s="1"/>
  <c r="J6787" i="6" s="1"/>
  <c r="B6499" i="6"/>
  <c r="H6499" i="6" s="1" a="1"/>
  <c r="H6499" i="6" s="1"/>
  <c r="I6499" i="6" s="1"/>
  <c r="J6499" i="6" s="1"/>
  <c r="B6691" i="6"/>
  <c r="H6691" i="6" s="1" a="1"/>
  <c r="H6691" i="6" s="1"/>
  <c r="I6691" i="6" s="1"/>
  <c r="J6691" i="6" s="1"/>
  <c r="B6283" i="6"/>
  <c r="H6283" i="6" s="1" a="1"/>
  <c r="H6283" i="6" s="1"/>
  <c r="I6283" i="6" s="1"/>
  <c r="J6283" i="6" s="1"/>
  <c r="B6115" i="6"/>
  <c r="H6115" i="6" s="1" a="1"/>
  <c r="H6115" i="6" s="1"/>
  <c r="I6115" i="6" s="1"/>
  <c r="J6115" i="6" s="1"/>
  <c r="B6091" i="6"/>
  <c r="H6091" i="6" s="1" a="1"/>
  <c r="H6091" i="6" s="1"/>
  <c r="I6091" i="6" s="1"/>
  <c r="J6091" i="6" s="1"/>
  <c r="B6331" i="6"/>
  <c r="H6331" i="6" s="1" a="1"/>
  <c r="H6331" i="6" s="1"/>
  <c r="I6331" i="6" s="1"/>
  <c r="J6331" i="6" s="1"/>
  <c r="B6259" i="6"/>
  <c r="H6259" i="6" s="1" a="1"/>
  <c r="H6259" i="6" s="1"/>
  <c r="I6259" i="6" s="1"/>
  <c r="J6259" i="6" s="1"/>
  <c r="B6019" i="6"/>
  <c r="H6019" i="6" s="1" a="1"/>
  <c r="H6019" i="6" s="1"/>
  <c r="I6019" i="6" s="1"/>
  <c r="J6019" i="6" s="1"/>
  <c r="B6379" i="6"/>
  <c r="H6379" i="6" s="1" a="1"/>
  <c r="H6379" i="6" s="1"/>
  <c r="I6379" i="6" s="1"/>
  <c r="J6379" i="6" s="1"/>
  <c r="B6211" i="6"/>
  <c r="H6211" i="6" s="1" a="1"/>
  <c r="H6211" i="6" s="1"/>
  <c r="I6211" i="6" s="1"/>
  <c r="J6211" i="6" s="1"/>
  <c r="B6187" i="6"/>
  <c r="H6187" i="6" s="1" a="1"/>
  <c r="H6187" i="6" s="1"/>
  <c r="I6187" i="6" s="1"/>
  <c r="J6187" i="6" s="1"/>
  <c r="B6163" i="6"/>
  <c r="H6163" i="6" s="1" a="1"/>
  <c r="H6163" i="6" s="1"/>
  <c r="I6163" i="6" s="1"/>
  <c r="J6163" i="6" s="1"/>
  <c r="B6139" i="6"/>
  <c r="H6139" i="6" s="1" a="1"/>
  <c r="H6139" i="6" s="1"/>
  <c r="I6139" i="6" s="1"/>
  <c r="J6139" i="6" s="1"/>
  <c r="B6043" i="6"/>
  <c r="H6043" i="6" s="1" a="1"/>
  <c r="H6043" i="6" s="1"/>
  <c r="I6043" i="6" s="1"/>
  <c r="J6043" i="6" s="1"/>
  <c r="B6307" i="6"/>
  <c r="H6307" i="6" s="1" a="1"/>
  <c r="H6307" i="6" s="1"/>
  <c r="I6307" i="6" s="1"/>
  <c r="J6307" i="6" s="1"/>
  <c r="B6235" i="6"/>
  <c r="H6235" i="6" s="1" a="1"/>
  <c r="H6235" i="6" s="1"/>
  <c r="I6235" i="6" s="1"/>
  <c r="J6235" i="6" s="1"/>
  <c r="B6067" i="6"/>
  <c r="H6067" i="6" s="1" a="1"/>
  <c r="H6067" i="6" s="1"/>
  <c r="I6067" i="6" s="1"/>
  <c r="J6067" i="6" s="1"/>
  <c r="B5995" i="6"/>
  <c r="H5995" i="6" s="1" a="1"/>
  <c r="H5995" i="6" s="1"/>
  <c r="I5995" i="6" s="1"/>
  <c r="J5995" i="6" s="1"/>
  <c r="B5875" i="6"/>
  <c r="H5875" i="6" s="1" a="1"/>
  <c r="H5875" i="6" s="1"/>
  <c r="I5875" i="6" s="1"/>
  <c r="J5875" i="6" s="1"/>
  <c r="B5707" i="6"/>
  <c r="H5707" i="6" s="1" a="1"/>
  <c r="H5707" i="6" s="1"/>
  <c r="I5707" i="6" s="1"/>
  <c r="J5707" i="6" s="1"/>
  <c r="B5659" i="6"/>
  <c r="H5659" i="6" s="1" a="1"/>
  <c r="H5659" i="6" s="1"/>
  <c r="I5659" i="6" s="1"/>
  <c r="J5659" i="6" s="1"/>
  <c r="B5563" i="6"/>
  <c r="H5563" i="6" s="1" a="1"/>
  <c r="H5563" i="6" s="1"/>
  <c r="I5563" i="6" s="1"/>
  <c r="J5563" i="6" s="1"/>
  <c r="B5515" i="6"/>
  <c r="H5515" i="6" s="1" a="1"/>
  <c r="H5515" i="6" s="1"/>
  <c r="I5515" i="6" s="1"/>
  <c r="J5515" i="6" s="1"/>
  <c r="B5467" i="6"/>
  <c r="H5467" i="6" s="1" a="1"/>
  <c r="H5467" i="6" s="1"/>
  <c r="I5467" i="6" s="1"/>
  <c r="J5467" i="6" s="1"/>
  <c r="B5371" i="6"/>
  <c r="H5371" i="6" s="1" a="1"/>
  <c r="H5371" i="6" s="1"/>
  <c r="I5371" i="6" s="1"/>
  <c r="J5371" i="6" s="1"/>
  <c r="B5323" i="6"/>
  <c r="H5323" i="6" s="1" a="1"/>
  <c r="H5323" i="6" s="1"/>
  <c r="I5323" i="6" s="1"/>
  <c r="J5323" i="6" s="1"/>
  <c r="B5275" i="6"/>
  <c r="H5275" i="6" s="1" a="1"/>
  <c r="H5275" i="6" s="1"/>
  <c r="I5275" i="6" s="1"/>
  <c r="J5275" i="6" s="1"/>
  <c r="B5947" i="6"/>
  <c r="H5947" i="6" s="1" a="1"/>
  <c r="H5947" i="6" s="1"/>
  <c r="I5947" i="6" s="1"/>
  <c r="J5947" i="6" s="1"/>
  <c r="B5851" i="6"/>
  <c r="H5851" i="6" s="1" a="1"/>
  <c r="H5851" i="6" s="1"/>
  <c r="I5851" i="6" s="1"/>
  <c r="J5851" i="6" s="1"/>
  <c r="B5779" i="6"/>
  <c r="H5779" i="6" s="1" a="1"/>
  <c r="H5779" i="6" s="1"/>
  <c r="I5779" i="6" s="1"/>
  <c r="J5779" i="6" s="1"/>
  <c r="B5683" i="6"/>
  <c r="H5683" i="6" s="1" a="1"/>
  <c r="H5683" i="6" s="1"/>
  <c r="I5683" i="6" s="1"/>
  <c r="J5683" i="6" s="1"/>
  <c r="B5635" i="6"/>
  <c r="H5635" i="6" s="1" a="1"/>
  <c r="H5635" i="6" s="1"/>
  <c r="I5635" i="6" s="1"/>
  <c r="J5635" i="6" s="1"/>
  <c r="B5395" i="6"/>
  <c r="H5395" i="6" s="1" a="1"/>
  <c r="H5395" i="6" s="1"/>
  <c r="I5395" i="6" s="1"/>
  <c r="J5395" i="6" s="1"/>
  <c r="B5971" i="6"/>
  <c r="H5971" i="6" s="1" a="1"/>
  <c r="H5971" i="6" s="1"/>
  <c r="I5971" i="6" s="1"/>
  <c r="J5971" i="6" s="1"/>
  <c r="B5923" i="6"/>
  <c r="H5923" i="6" s="1" a="1"/>
  <c r="H5923" i="6" s="1"/>
  <c r="I5923" i="6" s="1"/>
  <c r="J5923" i="6" s="1"/>
  <c r="B5803" i="6"/>
  <c r="H5803" i="6" s="1" a="1"/>
  <c r="H5803" i="6" s="1"/>
  <c r="I5803" i="6" s="1"/>
  <c r="J5803" i="6" s="1"/>
  <c r="B5755" i="6"/>
  <c r="H5755" i="6" s="1" a="1"/>
  <c r="H5755" i="6" s="1"/>
  <c r="I5755" i="6" s="1"/>
  <c r="J5755" i="6" s="1"/>
  <c r="B5587" i="6"/>
  <c r="H5587" i="6" s="1" a="1"/>
  <c r="H5587" i="6" s="1"/>
  <c r="I5587" i="6" s="1"/>
  <c r="J5587" i="6" s="1"/>
  <c r="B5539" i="6"/>
  <c r="H5539" i="6" s="1" a="1"/>
  <c r="H5539" i="6" s="1"/>
  <c r="I5539" i="6" s="1"/>
  <c r="J5539" i="6" s="1"/>
  <c r="B5491" i="6"/>
  <c r="H5491" i="6" s="1" a="1"/>
  <c r="H5491" i="6" s="1"/>
  <c r="I5491" i="6" s="1"/>
  <c r="J5491" i="6" s="1"/>
  <c r="B5347" i="6"/>
  <c r="H5347" i="6" s="1" a="1"/>
  <c r="H5347" i="6" s="1"/>
  <c r="I5347" i="6" s="1"/>
  <c r="J5347" i="6" s="1"/>
  <c r="B5299" i="6"/>
  <c r="H5299" i="6" s="1" a="1"/>
  <c r="H5299" i="6" s="1"/>
  <c r="I5299" i="6" s="1"/>
  <c r="J5299" i="6" s="1"/>
  <c r="B5899" i="6"/>
  <c r="H5899" i="6" s="1" a="1"/>
  <c r="H5899" i="6" s="1"/>
  <c r="I5899" i="6" s="1"/>
  <c r="J5899" i="6" s="1"/>
  <c r="B5827" i="6"/>
  <c r="H5827" i="6" s="1" a="1"/>
  <c r="H5827" i="6" s="1"/>
  <c r="I5827" i="6" s="1"/>
  <c r="J5827" i="6" s="1"/>
  <c r="B5731" i="6"/>
  <c r="H5731" i="6" s="1" a="1"/>
  <c r="H5731" i="6" s="1"/>
  <c r="I5731" i="6" s="1"/>
  <c r="J5731" i="6" s="1"/>
  <c r="B5611" i="6"/>
  <c r="H5611" i="6" s="1" a="1"/>
  <c r="H5611" i="6" s="1"/>
  <c r="I5611" i="6" s="1"/>
  <c r="J5611" i="6" s="1"/>
  <c r="B5443" i="6"/>
  <c r="H5443" i="6" s="1" a="1"/>
  <c r="H5443" i="6" s="1"/>
  <c r="I5443" i="6" s="1"/>
  <c r="J5443" i="6" s="1"/>
  <c r="B5419" i="6"/>
  <c r="H5419" i="6" s="1" a="1"/>
  <c r="H5419" i="6" s="1"/>
  <c r="I5419" i="6" s="1"/>
  <c r="J5419" i="6" s="1"/>
  <c r="B5203" i="6"/>
  <c r="H5203" i="6" s="1" a="1"/>
  <c r="H5203" i="6" s="1"/>
  <c r="I5203" i="6" s="1"/>
  <c r="J5203" i="6" s="1"/>
  <c r="B5131" i="6"/>
  <c r="H5131" i="6" s="1" a="1"/>
  <c r="H5131" i="6" s="1"/>
  <c r="I5131" i="6" s="1"/>
  <c r="J5131" i="6" s="1"/>
  <c r="B5107" i="6"/>
  <c r="H5107" i="6" s="1" a="1"/>
  <c r="H5107" i="6" s="1"/>
  <c r="I5107" i="6" s="1"/>
  <c r="J5107" i="6" s="1"/>
  <c r="B5011" i="6"/>
  <c r="H5011" i="6" s="1" a="1"/>
  <c r="H5011" i="6" s="1"/>
  <c r="I5011" i="6" s="1"/>
  <c r="J5011" i="6" s="1"/>
  <c r="B4747" i="6"/>
  <c r="H4747" i="6" s="1" a="1"/>
  <c r="H4747" i="6" s="1"/>
  <c r="I4747" i="6" s="1"/>
  <c r="J4747" i="6" s="1"/>
  <c r="B4699" i="6"/>
  <c r="H4699" i="6" s="1" a="1"/>
  <c r="H4699" i="6" s="1"/>
  <c r="I4699" i="6" s="1"/>
  <c r="J4699" i="6" s="1"/>
  <c r="B4651" i="6"/>
  <c r="H4651" i="6" s="1" a="1"/>
  <c r="H4651" i="6" s="1"/>
  <c r="I4651" i="6" s="1"/>
  <c r="J4651" i="6" s="1"/>
  <c r="B4603" i="6"/>
  <c r="H4603" i="6" s="1" a="1"/>
  <c r="H4603" i="6" s="1"/>
  <c r="I4603" i="6" s="1"/>
  <c r="J4603" i="6" s="1"/>
  <c r="B4435" i="6"/>
  <c r="H4435" i="6" s="1" a="1"/>
  <c r="H4435" i="6" s="1"/>
  <c r="I4435" i="6" s="1"/>
  <c r="J4435" i="6" s="1"/>
  <c r="B4387" i="6"/>
  <c r="H4387" i="6" s="1" a="1"/>
  <c r="H4387" i="6" s="1"/>
  <c r="I4387" i="6" s="1"/>
  <c r="J4387" i="6" s="1"/>
  <c r="B4291" i="6"/>
  <c r="H4291" i="6" s="1" a="1"/>
  <c r="H4291" i="6" s="1"/>
  <c r="I4291" i="6" s="1"/>
  <c r="J4291" i="6" s="1"/>
  <c r="B5251" i="6"/>
  <c r="H5251" i="6" s="1" a="1"/>
  <c r="H5251" i="6" s="1"/>
  <c r="I5251" i="6" s="1"/>
  <c r="J5251" i="6" s="1"/>
  <c r="B5227" i="6"/>
  <c r="H5227" i="6" s="1" a="1"/>
  <c r="H5227" i="6" s="1"/>
  <c r="I5227" i="6" s="1"/>
  <c r="J5227" i="6" s="1"/>
  <c r="B5083" i="6"/>
  <c r="H5083" i="6" s="1" a="1"/>
  <c r="H5083" i="6" s="1"/>
  <c r="I5083" i="6" s="1"/>
  <c r="J5083" i="6" s="1"/>
  <c r="B4987" i="6"/>
  <c r="H4987" i="6" s="1" a="1"/>
  <c r="H4987" i="6" s="1"/>
  <c r="I4987" i="6" s="1"/>
  <c r="J4987" i="6" s="1"/>
  <c r="B4915" i="6"/>
  <c r="H4915" i="6" s="1" a="1"/>
  <c r="H4915" i="6" s="1"/>
  <c r="I4915" i="6" s="1"/>
  <c r="J4915" i="6" s="1"/>
  <c r="B4867" i="6"/>
  <c r="H4867" i="6" s="1" a="1"/>
  <c r="H4867" i="6" s="1"/>
  <c r="I4867" i="6" s="1"/>
  <c r="J4867" i="6" s="1"/>
  <c r="B4819" i="6"/>
  <c r="H4819" i="6" s="1" a="1"/>
  <c r="H4819" i="6" s="1"/>
  <c r="I4819" i="6" s="1"/>
  <c r="J4819" i="6" s="1"/>
  <c r="B4555" i="6"/>
  <c r="H4555" i="6" s="1" a="1"/>
  <c r="H4555" i="6" s="1"/>
  <c r="I4555" i="6" s="1"/>
  <c r="J4555" i="6" s="1"/>
  <c r="B4507" i="6"/>
  <c r="H4507" i="6" s="1" a="1"/>
  <c r="H4507" i="6" s="1"/>
  <c r="I4507" i="6" s="1"/>
  <c r="J4507" i="6" s="1"/>
  <c r="B4363" i="6"/>
  <c r="H4363" i="6" s="1" a="1"/>
  <c r="H4363" i="6" s="1"/>
  <c r="I4363" i="6" s="1"/>
  <c r="J4363" i="6" s="1"/>
  <c r="B4267" i="6"/>
  <c r="H4267" i="6" s="1" a="1"/>
  <c r="H4267" i="6" s="1"/>
  <c r="I4267" i="6" s="1"/>
  <c r="J4267" i="6" s="1"/>
  <c r="B4171" i="6"/>
  <c r="H4171" i="6" s="1" a="1"/>
  <c r="H4171" i="6" s="1"/>
  <c r="I4171" i="6" s="1"/>
  <c r="J4171" i="6" s="1"/>
  <c r="B5155" i="6"/>
  <c r="H5155" i="6" s="1" a="1"/>
  <c r="H5155" i="6" s="1"/>
  <c r="I5155" i="6" s="1"/>
  <c r="J5155" i="6" s="1"/>
  <c r="B5059" i="6"/>
  <c r="H5059" i="6" s="1" a="1"/>
  <c r="H5059" i="6" s="1"/>
  <c r="I5059" i="6" s="1"/>
  <c r="J5059" i="6" s="1"/>
  <c r="B4963" i="6"/>
  <c r="H4963" i="6" s="1" a="1"/>
  <c r="H4963" i="6" s="1"/>
  <c r="I4963" i="6" s="1"/>
  <c r="J4963" i="6" s="1"/>
  <c r="B4771" i="6"/>
  <c r="H4771" i="6" s="1" a="1"/>
  <c r="H4771" i="6" s="1"/>
  <c r="I4771" i="6" s="1"/>
  <c r="J4771" i="6" s="1"/>
  <c r="B4723" i="6"/>
  <c r="H4723" i="6" s="1" a="1"/>
  <c r="H4723" i="6" s="1"/>
  <c r="I4723" i="6" s="1"/>
  <c r="J4723" i="6" s="1"/>
  <c r="B4675" i="6"/>
  <c r="H4675" i="6" s="1" a="1"/>
  <c r="H4675" i="6" s="1"/>
  <c r="I4675" i="6" s="1"/>
  <c r="J4675" i="6" s="1"/>
  <c r="B4627" i="6"/>
  <c r="H4627" i="6" s="1" a="1"/>
  <c r="H4627" i="6" s="1"/>
  <c r="I4627" i="6" s="1"/>
  <c r="J4627" i="6" s="1"/>
  <c r="B4579" i="6"/>
  <c r="H4579" i="6" s="1" a="1"/>
  <c r="H4579" i="6" s="1"/>
  <c r="I4579" i="6" s="1"/>
  <c r="J4579" i="6" s="1"/>
  <c r="B4411" i="6"/>
  <c r="H4411" i="6" s="1" a="1"/>
  <c r="H4411" i="6" s="1"/>
  <c r="I4411" i="6" s="1"/>
  <c r="J4411" i="6" s="1"/>
  <c r="B4339" i="6"/>
  <c r="H4339" i="6" s="1" a="1"/>
  <c r="H4339" i="6" s="1"/>
  <c r="I4339" i="6" s="1"/>
  <c r="J4339" i="6" s="1"/>
  <c r="B4243" i="6"/>
  <c r="H4243" i="6" s="1" a="1"/>
  <c r="H4243" i="6" s="1"/>
  <c r="I4243" i="6" s="1"/>
  <c r="J4243" i="6" s="1"/>
  <c r="B4147" i="6"/>
  <c r="H4147" i="6" s="1" a="1"/>
  <c r="H4147" i="6" s="1"/>
  <c r="I4147" i="6" s="1"/>
  <c r="J4147" i="6" s="1"/>
  <c r="B4075" i="6"/>
  <c r="H4075" i="6" s="1" a="1"/>
  <c r="H4075" i="6" s="1"/>
  <c r="I4075" i="6" s="1"/>
  <c r="J4075" i="6" s="1"/>
  <c r="B4003" i="6"/>
  <c r="H4003" i="6" s="1" a="1"/>
  <c r="H4003" i="6" s="1"/>
  <c r="I4003" i="6" s="1"/>
  <c r="J4003" i="6" s="1"/>
  <c r="B3907" i="6"/>
  <c r="H3907" i="6" s="1" a="1"/>
  <c r="H3907" i="6" s="1"/>
  <c r="I3907" i="6" s="1"/>
  <c r="J3907" i="6" s="1"/>
  <c r="B5179" i="6"/>
  <c r="H5179" i="6" s="1" a="1"/>
  <c r="H5179" i="6" s="1"/>
  <c r="I5179" i="6" s="1"/>
  <c r="J5179" i="6" s="1"/>
  <c r="B5035" i="6"/>
  <c r="H5035" i="6" s="1" a="1"/>
  <c r="H5035" i="6" s="1"/>
  <c r="I5035" i="6" s="1"/>
  <c r="J5035" i="6" s="1"/>
  <c r="B4939" i="6"/>
  <c r="H4939" i="6" s="1" a="1"/>
  <c r="H4939" i="6" s="1"/>
  <c r="I4939" i="6" s="1"/>
  <c r="J4939" i="6" s="1"/>
  <c r="B4891" i="6"/>
  <c r="H4891" i="6" s="1" a="1"/>
  <c r="H4891" i="6" s="1"/>
  <c r="I4891" i="6" s="1"/>
  <c r="J4891" i="6" s="1"/>
  <c r="B4843" i="6"/>
  <c r="H4843" i="6" s="1" a="1"/>
  <c r="H4843" i="6" s="1"/>
  <c r="I4843" i="6" s="1"/>
  <c r="J4843" i="6" s="1"/>
  <c r="B4795" i="6"/>
  <c r="H4795" i="6" s="1" a="1"/>
  <c r="H4795" i="6" s="1"/>
  <c r="I4795" i="6" s="1"/>
  <c r="J4795" i="6" s="1"/>
  <c r="B4531" i="6"/>
  <c r="H4531" i="6" s="1" a="1"/>
  <c r="H4531" i="6" s="1"/>
  <c r="I4531" i="6" s="1"/>
  <c r="J4531" i="6" s="1"/>
  <c r="B4483" i="6"/>
  <c r="H4483" i="6" s="1" a="1"/>
  <c r="H4483" i="6" s="1"/>
  <c r="I4483" i="6" s="1"/>
  <c r="J4483" i="6" s="1"/>
  <c r="B4459" i="6"/>
  <c r="H4459" i="6" s="1" a="1"/>
  <c r="H4459" i="6" s="1"/>
  <c r="I4459" i="6" s="1"/>
  <c r="J4459" i="6" s="1"/>
  <c r="B4315" i="6"/>
  <c r="H4315" i="6" s="1" a="1"/>
  <c r="H4315" i="6" s="1"/>
  <c r="I4315" i="6" s="1"/>
  <c r="J4315" i="6" s="1"/>
  <c r="B4219" i="6"/>
  <c r="H4219" i="6" s="1" a="1"/>
  <c r="H4219" i="6" s="1"/>
  <c r="I4219" i="6" s="1"/>
  <c r="J4219" i="6" s="1"/>
  <c r="B4123" i="6"/>
  <c r="H4123" i="6" s="1" a="1"/>
  <c r="H4123" i="6" s="1"/>
  <c r="I4123" i="6" s="1"/>
  <c r="J4123" i="6" s="1"/>
  <c r="B3979" i="6"/>
  <c r="H3979" i="6" s="1" a="1"/>
  <c r="H3979" i="6" s="1"/>
  <c r="I3979" i="6" s="1"/>
  <c r="J3979" i="6" s="1"/>
  <c r="B3883" i="6"/>
  <c r="H3883" i="6" s="1" a="1"/>
  <c r="H3883" i="6" s="1"/>
  <c r="I3883" i="6" s="1"/>
  <c r="J3883" i="6" s="1"/>
  <c r="B3955" i="6"/>
  <c r="H3955" i="6" s="1" a="1"/>
  <c r="H3955" i="6" s="1"/>
  <c r="I3955" i="6" s="1"/>
  <c r="J3955" i="6" s="1"/>
  <c r="B3811" i="6"/>
  <c r="H3811" i="6" s="1" a="1"/>
  <c r="H3811" i="6" s="1"/>
  <c r="I3811" i="6" s="1"/>
  <c r="J3811" i="6" s="1"/>
  <c r="B3715" i="6"/>
  <c r="H3715" i="6" s="1" a="1"/>
  <c r="H3715" i="6" s="1"/>
  <c r="I3715" i="6" s="1"/>
  <c r="J3715" i="6" s="1"/>
  <c r="B3619" i="6"/>
  <c r="H3619" i="6" s="1" a="1"/>
  <c r="H3619" i="6" s="1"/>
  <c r="I3619" i="6" s="1"/>
  <c r="J3619" i="6" s="1"/>
  <c r="B3523" i="6"/>
  <c r="H3523" i="6" s="1" a="1"/>
  <c r="H3523" i="6" s="1"/>
  <c r="I3523" i="6" s="1"/>
  <c r="J3523" i="6" s="1"/>
  <c r="B3451" i="6"/>
  <c r="H3451" i="6" s="1" a="1"/>
  <c r="H3451" i="6" s="1"/>
  <c r="I3451" i="6" s="1"/>
  <c r="J3451" i="6" s="1"/>
  <c r="B3427" i="6"/>
  <c r="H3427" i="6" s="1" a="1"/>
  <c r="H3427" i="6" s="1"/>
  <c r="I3427" i="6" s="1"/>
  <c r="J3427" i="6" s="1"/>
  <c r="B3403" i="6"/>
  <c r="H3403" i="6" s="1" a="1"/>
  <c r="H3403" i="6" s="1"/>
  <c r="I3403" i="6" s="1"/>
  <c r="J3403" i="6" s="1"/>
  <c r="B3379" i="6"/>
  <c r="H3379" i="6" s="1" a="1"/>
  <c r="H3379" i="6" s="1"/>
  <c r="I3379" i="6" s="1"/>
  <c r="J3379" i="6" s="1"/>
  <c r="B3355" i="6"/>
  <c r="H3355" i="6" s="1" a="1"/>
  <c r="H3355" i="6" s="1"/>
  <c r="I3355" i="6" s="1"/>
  <c r="J3355" i="6" s="1"/>
  <c r="B3331" i="6"/>
  <c r="H3331" i="6" s="1" a="1"/>
  <c r="H3331" i="6" s="1"/>
  <c r="I3331" i="6" s="1"/>
  <c r="J3331" i="6" s="1"/>
  <c r="B3163" i="6"/>
  <c r="H3163" i="6" s="1" a="1"/>
  <c r="H3163" i="6" s="1"/>
  <c r="I3163" i="6" s="1"/>
  <c r="J3163" i="6" s="1"/>
  <c r="B3091" i="6"/>
  <c r="H3091" i="6" s="1" a="1"/>
  <c r="H3091" i="6" s="1"/>
  <c r="I3091" i="6" s="1"/>
  <c r="J3091" i="6" s="1"/>
  <c r="B3067" i="6"/>
  <c r="H3067" i="6" s="1" a="1"/>
  <c r="H3067" i="6" s="1"/>
  <c r="I3067" i="6" s="1"/>
  <c r="J3067" i="6" s="1"/>
  <c r="B2995" i="6"/>
  <c r="H2995" i="6" s="1" a="1"/>
  <c r="H2995" i="6" s="1"/>
  <c r="I2995" i="6" s="1"/>
  <c r="J2995" i="6" s="1"/>
  <c r="B2947" i="6"/>
  <c r="H2947" i="6" s="1" a="1"/>
  <c r="H2947" i="6" s="1"/>
  <c r="I2947" i="6" s="1"/>
  <c r="J2947" i="6" s="1"/>
  <c r="B2755" i="6"/>
  <c r="H2755" i="6" s="1" a="1"/>
  <c r="H2755" i="6" s="1"/>
  <c r="I2755" i="6" s="1"/>
  <c r="J2755" i="6" s="1"/>
  <c r="B3931" i="6"/>
  <c r="H3931" i="6" s="1" a="1"/>
  <c r="H3931" i="6" s="1"/>
  <c r="I3931" i="6" s="1"/>
  <c r="J3931" i="6" s="1"/>
  <c r="B3787" i="6"/>
  <c r="H3787" i="6" s="1" a="1"/>
  <c r="H3787" i="6" s="1"/>
  <c r="I3787" i="6" s="1"/>
  <c r="J3787" i="6" s="1"/>
  <c r="B3691" i="6"/>
  <c r="H3691" i="6" s="1" a="1"/>
  <c r="H3691" i="6" s="1"/>
  <c r="I3691" i="6" s="1"/>
  <c r="J3691" i="6" s="1"/>
  <c r="B3595" i="6"/>
  <c r="H3595" i="6" s="1" a="1"/>
  <c r="H3595" i="6" s="1"/>
  <c r="I3595" i="6" s="1"/>
  <c r="J3595" i="6" s="1"/>
  <c r="B3499" i="6"/>
  <c r="H3499" i="6" s="1" a="1"/>
  <c r="H3499" i="6" s="1"/>
  <c r="I3499" i="6" s="1"/>
  <c r="J3499" i="6" s="1"/>
  <c r="B3475" i="6"/>
  <c r="H3475" i="6" s="1" a="1"/>
  <c r="H3475" i="6" s="1"/>
  <c r="I3475" i="6" s="1"/>
  <c r="J3475" i="6" s="1"/>
  <c r="B3307" i="6"/>
  <c r="H3307" i="6" s="1" a="1"/>
  <c r="H3307" i="6" s="1"/>
  <c r="I3307" i="6" s="1"/>
  <c r="J3307" i="6" s="1"/>
  <c r="B2731" i="6"/>
  <c r="H2731" i="6" s="1" a="1"/>
  <c r="H2731" i="6" s="1"/>
  <c r="I2731" i="6" s="1"/>
  <c r="J2731" i="6" s="1"/>
  <c r="B2707" i="6"/>
  <c r="H2707" i="6" s="1" a="1"/>
  <c r="H2707" i="6" s="1"/>
  <c r="I2707" i="6" s="1"/>
  <c r="J2707" i="6" s="1"/>
  <c r="B2659" i="6"/>
  <c r="H2659" i="6" s="1" a="1"/>
  <c r="H2659" i="6" s="1"/>
  <c r="I2659" i="6" s="1"/>
  <c r="J2659" i="6" s="1"/>
  <c r="B2587" i="6"/>
  <c r="H2587" i="6" s="1" a="1"/>
  <c r="H2587" i="6" s="1"/>
  <c r="I2587" i="6" s="1"/>
  <c r="J2587" i="6" s="1"/>
  <c r="B4195" i="6"/>
  <c r="H4195" i="6" s="1" a="1"/>
  <c r="H4195" i="6" s="1"/>
  <c r="I4195" i="6" s="1"/>
  <c r="J4195" i="6" s="1"/>
  <c r="B4051" i="6"/>
  <c r="H4051" i="6" s="1" a="1"/>
  <c r="H4051" i="6" s="1"/>
  <c r="I4051" i="6" s="1"/>
  <c r="J4051" i="6" s="1"/>
  <c r="B3859" i="6"/>
  <c r="H3859" i="6" s="1" a="1"/>
  <c r="H3859" i="6" s="1"/>
  <c r="I3859" i="6" s="1"/>
  <c r="J3859" i="6" s="1"/>
  <c r="B3763" i="6"/>
  <c r="H3763" i="6" s="1" a="1"/>
  <c r="H3763" i="6" s="1"/>
  <c r="I3763" i="6" s="1"/>
  <c r="J3763" i="6" s="1"/>
  <c r="B3667" i="6"/>
  <c r="H3667" i="6" s="1" a="1"/>
  <c r="H3667" i="6" s="1"/>
  <c r="I3667" i="6" s="1"/>
  <c r="J3667" i="6" s="1"/>
  <c r="B3571" i="6"/>
  <c r="H3571" i="6" s="1" a="1"/>
  <c r="H3571" i="6" s="1"/>
  <c r="I3571" i="6" s="1"/>
  <c r="J3571" i="6" s="1"/>
  <c r="B3235" i="6"/>
  <c r="H3235" i="6" s="1" a="1"/>
  <c r="H3235" i="6" s="1"/>
  <c r="I3235" i="6" s="1"/>
  <c r="J3235" i="6" s="1"/>
  <c r="B3211" i="6"/>
  <c r="H3211" i="6" s="1" a="1"/>
  <c r="H3211" i="6" s="1"/>
  <c r="I3211" i="6" s="1"/>
  <c r="J3211" i="6" s="1"/>
  <c r="B3187" i="6"/>
  <c r="H3187" i="6" s="1" a="1"/>
  <c r="H3187" i="6" s="1"/>
  <c r="I3187" i="6" s="1"/>
  <c r="J3187" i="6" s="1"/>
  <c r="B3139" i="6"/>
  <c r="H3139" i="6" s="1" a="1"/>
  <c r="H3139" i="6" s="1"/>
  <c r="I3139" i="6" s="1"/>
  <c r="J3139" i="6" s="1"/>
  <c r="B3115" i="6"/>
  <c r="H3115" i="6" s="1" a="1"/>
  <c r="H3115" i="6" s="1"/>
  <c r="I3115" i="6" s="1"/>
  <c r="J3115" i="6" s="1"/>
  <c r="B3043" i="6"/>
  <c r="H3043" i="6" s="1" a="1"/>
  <c r="H3043" i="6" s="1"/>
  <c r="I3043" i="6" s="1"/>
  <c r="J3043" i="6" s="1"/>
  <c r="B2875" i="6"/>
  <c r="H2875" i="6" s="1" a="1"/>
  <c r="H2875" i="6" s="1"/>
  <c r="I2875" i="6" s="1"/>
  <c r="J2875" i="6" s="1"/>
  <c r="B2851" i="6"/>
  <c r="H2851" i="6" s="1" a="1"/>
  <c r="H2851" i="6" s="1"/>
  <c r="I2851" i="6" s="1"/>
  <c r="J2851" i="6" s="1"/>
  <c r="B4099" i="6"/>
  <c r="H4099" i="6" s="1" a="1"/>
  <c r="H4099" i="6" s="1"/>
  <c r="I4099" i="6" s="1"/>
  <c r="J4099" i="6" s="1"/>
  <c r="B4027" i="6"/>
  <c r="H4027" i="6" s="1" a="1"/>
  <c r="H4027" i="6" s="1"/>
  <c r="I4027" i="6" s="1"/>
  <c r="J4027" i="6" s="1"/>
  <c r="B3835" i="6"/>
  <c r="H3835" i="6" s="1" a="1"/>
  <c r="H3835" i="6" s="1"/>
  <c r="I3835" i="6" s="1"/>
  <c r="J3835" i="6" s="1"/>
  <c r="B3739" i="6"/>
  <c r="H3739" i="6" s="1" a="1"/>
  <c r="H3739" i="6" s="1"/>
  <c r="I3739" i="6" s="1"/>
  <c r="J3739" i="6" s="1"/>
  <c r="B3643" i="6"/>
  <c r="H3643" i="6" s="1" a="1"/>
  <c r="H3643" i="6" s="1"/>
  <c r="I3643" i="6" s="1"/>
  <c r="J3643" i="6" s="1"/>
  <c r="B3547" i="6"/>
  <c r="H3547" i="6" s="1" a="1"/>
  <c r="H3547" i="6" s="1"/>
  <c r="I3547" i="6" s="1"/>
  <c r="J3547" i="6" s="1"/>
  <c r="B2827" i="6"/>
  <c r="H2827" i="6" s="1" a="1"/>
  <c r="H2827" i="6" s="1"/>
  <c r="I2827" i="6" s="1"/>
  <c r="J2827" i="6" s="1"/>
  <c r="B2779" i="6"/>
  <c r="H2779" i="6" s="1" a="1"/>
  <c r="H2779" i="6" s="1"/>
  <c r="I2779" i="6" s="1"/>
  <c r="J2779" i="6" s="1"/>
  <c r="B2515" i="6"/>
  <c r="H2515" i="6" s="1" a="1"/>
  <c r="H2515" i="6" s="1"/>
  <c r="I2515" i="6" s="1"/>
  <c r="J2515" i="6" s="1"/>
  <c r="B2467" i="6"/>
  <c r="H2467" i="6" s="1" a="1"/>
  <c r="H2467" i="6" s="1"/>
  <c r="I2467" i="6" s="1"/>
  <c r="J2467" i="6" s="1"/>
  <c r="B2155" i="6"/>
  <c r="H2155" i="6" s="1" a="1"/>
  <c r="H2155" i="6" s="1"/>
  <c r="I2155" i="6" s="1"/>
  <c r="J2155" i="6" s="1"/>
  <c r="B2131" i="6"/>
  <c r="H2131" i="6" s="1" a="1"/>
  <c r="H2131" i="6" s="1"/>
  <c r="I2131" i="6" s="1"/>
  <c r="J2131" i="6" s="1"/>
  <c r="B2059" i="6"/>
  <c r="H2059" i="6" s="1" a="1"/>
  <c r="H2059" i="6" s="1"/>
  <c r="I2059" i="6" s="1"/>
  <c r="J2059" i="6" s="1"/>
  <c r="B1963" i="6"/>
  <c r="H1963" i="6" s="1" a="1"/>
  <c r="H1963" i="6" s="1"/>
  <c r="I1963" i="6" s="1"/>
  <c r="J1963" i="6" s="1"/>
  <c r="B1867" i="6"/>
  <c r="H1867" i="6" s="1" a="1"/>
  <c r="H1867" i="6" s="1"/>
  <c r="I1867" i="6" s="1"/>
  <c r="J1867" i="6" s="1"/>
  <c r="B1819" i="6"/>
  <c r="H1819" i="6" s="1" a="1"/>
  <c r="H1819" i="6" s="1"/>
  <c r="I1819" i="6" s="1"/>
  <c r="J1819" i="6" s="1"/>
  <c r="B1723" i="6"/>
  <c r="H1723" i="6" s="1" a="1"/>
  <c r="H1723" i="6" s="1"/>
  <c r="I1723" i="6" s="1"/>
  <c r="J1723" i="6" s="1"/>
  <c r="B1651" i="6"/>
  <c r="H1651" i="6" s="1" a="1"/>
  <c r="H1651" i="6" s="1"/>
  <c r="I1651" i="6" s="1"/>
  <c r="J1651" i="6" s="1"/>
  <c r="B1531" i="6"/>
  <c r="H1531" i="6" s="1" a="1"/>
  <c r="H1531" i="6" s="1"/>
  <c r="I1531" i="6" s="1"/>
  <c r="J1531" i="6" s="1"/>
  <c r="B1411" i="6"/>
  <c r="H1411" i="6" s="1" a="1"/>
  <c r="H1411" i="6" s="1"/>
  <c r="I1411" i="6" s="1"/>
  <c r="J1411" i="6" s="1"/>
  <c r="B2971" i="6"/>
  <c r="H2971" i="6" s="1" a="1"/>
  <c r="H2971" i="6" s="1"/>
  <c r="I2971" i="6" s="1"/>
  <c r="J2971" i="6" s="1"/>
  <c r="B2683" i="6"/>
  <c r="H2683" i="6" s="1" a="1"/>
  <c r="H2683" i="6" s="1"/>
  <c r="I2683" i="6" s="1"/>
  <c r="J2683" i="6" s="1"/>
  <c r="B2491" i="6"/>
  <c r="H2491" i="6" s="1" a="1"/>
  <c r="H2491" i="6" s="1"/>
  <c r="I2491" i="6" s="1"/>
  <c r="J2491" i="6" s="1"/>
  <c r="B2395" i="6"/>
  <c r="H2395" i="6" s="1" a="1"/>
  <c r="H2395" i="6" s="1"/>
  <c r="I2395" i="6" s="1"/>
  <c r="J2395" i="6" s="1"/>
  <c r="B2347" i="6"/>
  <c r="H2347" i="6" s="1" a="1"/>
  <c r="H2347" i="6" s="1"/>
  <c r="I2347" i="6" s="1"/>
  <c r="J2347" i="6" s="1"/>
  <c r="B2035" i="6"/>
  <c r="H2035" i="6" s="1" a="1"/>
  <c r="H2035" i="6" s="1"/>
  <c r="I2035" i="6" s="1"/>
  <c r="J2035" i="6" s="1"/>
  <c r="B1939" i="6"/>
  <c r="H1939" i="6" s="1" a="1"/>
  <c r="H1939" i="6" s="1"/>
  <c r="I1939" i="6" s="1"/>
  <c r="J1939" i="6" s="1"/>
  <c r="B1795" i="6"/>
  <c r="H1795" i="6" s="1" a="1"/>
  <c r="H1795" i="6" s="1"/>
  <c r="I1795" i="6" s="1"/>
  <c r="J1795" i="6" s="1"/>
  <c r="B1699" i="6"/>
  <c r="H1699" i="6" s="1" a="1"/>
  <c r="H1699" i="6" s="1"/>
  <c r="I1699" i="6" s="1"/>
  <c r="J1699" i="6" s="1"/>
  <c r="B1675" i="6"/>
  <c r="H1675" i="6" s="1" a="1"/>
  <c r="H1675" i="6" s="1"/>
  <c r="I1675" i="6" s="1"/>
  <c r="J1675" i="6" s="1"/>
  <c r="B1507" i="6"/>
  <c r="H1507" i="6" s="1" a="1"/>
  <c r="H1507" i="6" s="1"/>
  <c r="I1507" i="6" s="1"/>
  <c r="J1507" i="6" s="1"/>
  <c r="B3259" i="6"/>
  <c r="H3259" i="6" s="1" a="1"/>
  <c r="H3259" i="6" s="1"/>
  <c r="I3259" i="6" s="1"/>
  <c r="J3259" i="6" s="1"/>
  <c r="B3019" i="6"/>
  <c r="H3019" i="6" s="1" a="1"/>
  <c r="H3019" i="6" s="1"/>
  <c r="I3019" i="6" s="1"/>
  <c r="J3019" i="6" s="1"/>
  <c r="B2923" i="6"/>
  <c r="H2923" i="6" s="1" a="1"/>
  <c r="H2923" i="6" s="1"/>
  <c r="I2923" i="6" s="1"/>
  <c r="J2923" i="6" s="1"/>
  <c r="B2803" i="6"/>
  <c r="H2803" i="6" s="1" a="1"/>
  <c r="H2803" i="6" s="1"/>
  <c r="I2803" i="6" s="1"/>
  <c r="J2803" i="6" s="1"/>
  <c r="B2635" i="6"/>
  <c r="H2635" i="6" s="1" a="1"/>
  <c r="H2635" i="6" s="1"/>
  <c r="I2635" i="6" s="1"/>
  <c r="J2635" i="6" s="1"/>
  <c r="B2611" i="6"/>
  <c r="H2611" i="6" s="1" a="1"/>
  <c r="H2611" i="6" s="1"/>
  <c r="I2611" i="6" s="1"/>
  <c r="J2611" i="6" s="1"/>
  <c r="B2443" i="6"/>
  <c r="H2443" i="6" s="1" a="1"/>
  <c r="H2443" i="6" s="1"/>
  <c r="I2443" i="6" s="1"/>
  <c r="J2443" i="6" s="1"/>
  <c r="B2371" i="6"/>
  <c r="H2371" i="6" s="1" a="1"/>
  <c r="H2371" i="6" s="1"/>
  <c r="I2371" i="6" s="1"/>
  <c r="J2371" i="6" s="1"/>
  <c r="B2323" i="6"/>
  <c r="H2323" i="6" s="1" a="1"/>
  <c r="H2323" i="6" s="1"/>
  <c r="I2323" i="6" s="1"/>
  <c r="J2323" i="6" s="1"/>
  <c r="B2299" i="6"/>
  <c r="H2299" i="6" s="1" a="1"/>
  <c r="H2299" i="6" s="1"/>
  <c r="I2299" i="6" s="1"/>
  <c r="J2299" i="6" s="1"/>
  <c r="B2275" i="6"/>
  <c r="H2275" i="6" s="1" a="1"/>
  <c r="H2275" i="6" s="1"/>
  <c r="I2275" i="6" s="1"/>
  <c r="J2275" i="6" s="1"/>
  <c r="B2251" i="6"/>
  <c r="H2251" i="6" s="1" a="1"/>
  <c r="H2251" i="6" s="1"/>
  <c r="I2251" i="6" s="1"/>
  <c r="J2251" i="6" s="1"/>
  <c r="B2227" i="6"/>
  <c r="H2227" i="6" s="1" a="1"/>
  <c r="H2227" i="6" s="1"/>
  <c r="I2227" i="6" s="1"/>
  <c r="J2227" i="6" s="1"/>
  <c r="B2203" i="6"/>
  <c r="H2203" i="6" s="1" a="1"/>
  <c r="H2203" i="6" s="1"/>
  <c r="I2203" i="6" s="1"/>
  <c r="J2203" i="6" s="1"/>
  <c r="B2179" i="6"/>
  <c r="H2179" i="6" s="1" a="1"/>
  <c r="H2179" i="6" s="1"/>
  <c r="I2179" i="6" s="1"/>
  <c r="J2179" i="6" s="1"/>
  <c r="B2107" i="6"/>
  <c r="H2107" i="6" s="1" a="1"/>
  <c r="H2107" i="6" s="1"/>
  <c r="I2107" i="6" s="1"/>
  <c r="J2107" i="6" s="1"/>
  <c r="B2011" i="6"/>
  <c r="H2011" i="6" s="1" a="1"/>
  <c r="H2011" i="6" s="1"/>
  <c r="I2011" i="6" s="1"/>
  <c r="J2011" i="6" s="1"/>
  <c r="B1915" i="6"/>
  <c r="H1915" i="6" s="1" a="1"/>
  <c r="H1915" i="6" s="1"/>
  <c r="I1915" i="6" s="1"/>
  <c r="J1915" i="6" s="1"/>
  <c r="B1843" i="6"/>
  <c r="H1843" i="6" s="1" a="1"/>
  <c r="H1843" i="6" s="1"/>
  <c r="I1843" i="6" s="1"/>
  <c r="J1843" i="6" s="1"/>
  <c r="B1771" i="6"/>
  <c r="H1771" i="6" s="1" a="1"/>
  <c r="H1771" i="6" s="1"/>
  <c r="I1771" i="6" s="1"/>
  <c r="J1771" i="6" s="1"/>
  <c r="B1627" i="6"/>
  <c r="H1627" i="6" s="1" a="1"/>
  <c r="H1627" i="6" s="1"/>
  <c r="I1627" i="6" s="1"/>
  <c r="J1627" i="6" s="1"/>
  <c r="B1459" i="6"/>
  <c r="H1459" i="6" s="1" a="1"/>
  <c r="H1459" i="6" s="1"/>
  <c r="I1459" i="6" s="1"/>
  <c r="J1459" i="6" s="1"/>
  <c r="B1387" i="6"/>
  <c r="H1387" i="6" s="1" a="1"/>
  <c r="H1387" i="6" s="1"/>
  <c r="I1387" i="6" s="1"/>
  <c r="J1387" i="6" s="1"/>
  <c r="B3283" i="6"/>
  <c r="H3283" i="6" s="1" a="1"/>
  <c r="H3283" i="6" s="1"/>
  <c r="I3283" i="6" s="1"/>
  <c r="J3283" i="6" s="1"/>
  <c r="B2899" i="6"/>
  <c r="H2899" i="6" s="1" a="1"/>
  <c r="H2899" i="6" s="1"/>
  <c r="I2899" i="6" s="1"/>
  <c r="J2899" i="6" s="1"/>
  <c r="B2563" i="6"/>
  <c r="H2563" i="6" s="1" a="1"/>
  <c r="H2563" i="6" s="1"/>
  <c r="I2563" i="6" s="1"/>
  <c r="J2563" i="6" s="1"/>
  <c r="B2539" i="6"/>
  <c r="H2539" i="6" s="1" a="1"/>
  <c r="H2539" i="6" s="1"/>
  <c r="I2539" i="6" s="1"/>
  <c r="J2539" i="6" s="1"/>
  <c r="B2419" i="6"/>
  <c r="H2419" i="6" s="1" a="1"/>
  <c r="H2419" i="6" s="1"/>
  <c r="I2419" i="6" s="1"/>
  <c r="J2419" i="6" s="1"/>
  <c r="B2083" i="6"/>
  <c r="H2083" i="6" s="1" a="1"/>
  <c r="H2083" i="6" s="1"/>
  <c r="I2083" i="6" s="1"/>
  <c r="J2083" i="6" s="1"/>
  <c r="B1987" i="6"/>
  <c r="H1987" i="6" s="1" a="1"/>
  <c r="H1987" i="6" s="1"/>
  <c r="I1987" i="6" s="1"/>
  <c r="J1987" i="6" s="1"/>
  <c r="B1891" i="6"/>
  <c r="H1891" i="6" s="1" a="1"/>
  <c r="H1891" i="6" s="1"/>
  <c r="I1891" i="6" s="1"/>
  <c r="J1891" i="6" s="1"/>
  <c r="B1747" i="6"/>
  <c r="H1747" i="6" s="1" a="1"/>
  <c r="H1747" i="6" s="1"/>
  <c r="I1747" i="6" s="1"/>
  <c r="J1747" i="6" s="1"/>
  <c r="B1603" i="6"/>
  <c r="H1603" i="6" s="1" a="1"/>
  <c r="H1603" i="6" s="1"/>
  <c r="I1603" i="6" s="1"/>
  <c r="J1603" i="6" s="1"/>
  <c r="B1579" i="6"/>
  <c r="H1579" i="6" s="1" a="1"/>
  <c r="H1579" i="6" s="1"/>
  <c r="I1579" i="6" s="1"/>
  <c r="J1579" i="6" s="1"/>
  <c r="B1555" i="6"/>
  <c r="H1555" i="6" s="1" a="1"/>
  <c r="H1555" i="6" s="1"/>
  <c r="I1555" i="6" s="1"/>
  <c r="J1555" i="6" s="1"/>
  <c r="B1483" i="6"/>
  <c r="H1483" i="6" s="1" a="1"/>
  <c r="H1483" i="6" s="1"/>
  <c r="I1483" i="6" s="1"/>
  <c r="J1483" i="6" s="1"/>
  <c r="B1435" i="6"/>
  <c r="H1435" i="6" s="1" a="1"/>
  <c r="H1435" i="6" s="1"/>
  <c r="I1435" i="6" s="1"/>
  <c r="J1435" i="6" s="1"/>
  <c r="B1363" i="6"/>
  <c r="H1363" i="6" s="1" a="1"/>
  <c r="H1363" i="6" s="1"/>
  <c r="I1363" i="6" s="1"/>
  <c r="J1363" i="6" s="1"/>
  <c r="B1195" i="6"/>
  <c r="H1195" i="6" s="1" a="1"/>
  <c r="H1195" i="6" s="1"/>
  <c r="I1195" i="6" s="1"/>
  <c r="J1195" i="6" s="1"/>
  <c r="B883" i="6"/>
  <c r="H883" i="6" s="1" a="1"/>
  <c r="H883" i="6" s="1"/>
  <c r="I883" i="6" s="1"/>
  <c r="J883" i="6" s="1"/>
  <c r="B787" i="6"/>
  <c r="H787" i="6" s="1" a="1"/>
  <c r="H787" i="6" s="1"/>
  <c r="I787" i="6" s="1"/>
  <c r="J787" i="6" s="1"/>
  <c r="B715" i="6"/>
  <c r="H715" i="6" s="1" a="1"/>
  <c r="H715" i="6" s="1"/>
  <c r="I715" i="6" s="1"/>
  <c r="J715" i="6" s="1"/>
  <c r="B427" i="6"/>
  <c r="H427" i="6" s="1" a="1"/>
  <c r="H427" i="6" s="1"/>
  <c r="I427" i="6" s="1"/>
  <c r="J427" i="6" s="1"/>
  <c r="B355" i="6"/>
  <c r="H355" i="6" s="1" a="1"/>
  <c r="H355" i="6" s="1"/>
  <c r="I355" i="6" s="1"/>
  <c r="J355" i="6" s="1"/>
  <c r="B331" i="6"/>
  <c r="H331" i="6" s="1" a="1"/>
  <c r="H331" i="6" s="1"/>
  <c r="I331" i="6" s="1"/>
  <c r="J331" i="6" s="1"/>
  <c r="B211" i="6"/>
  <c r="H211" i="6" s="1" a="1"/>
  <c r="H211" i="6" s="1"/>
  <c r="I211" i="6" s="1"/>
  <c r="J211" i="6" s="1"/>
  <c r="B139" i="6"/>
  <c r="H139" i="6" s="1" a="1"/>
  <c r="H139" i="6" s="1"/>
  <c r="I139" i="6" s="1"/>
  <c r="J139" i="6" s="1"/>
  <c r="B283" i="6"/>
  <c r="H283" i="6" s="1" a="1"/>
  <c r="H283" i="6" s="1"/>
  <c r="I283" i="6" s="1"/>
  <c r="J283" i="6" s="1"/>
  <c r="B163" i="6"/>
  <c r="H163" i="6" s="1" a="1"/>
  <c r="H163" i="6" s="1"/>
  <c r="I163" i="6" s="1"/>
  <c r="J163" i="6" s="1"/>
  <c r="B1291" i="6"/>
  <c r="H1291" i="6" s="1" a="1"/>
  <c r="H1291" i="6" s="1"/>
  <c r="I1291" i="6" s="1"/>
  <c r="J1291" i="6" s="1"/>
  <c r="B1267" i="6"/>
  <c r="H1267" i="6" s="1" a="1"/>
  <c r="H1267" i="6" s="1"/>
  <c r="I1267" i="6" s="1"/>
  <c r="J1267" i="6" s="1"/>
  <c r="B1171" i="6"/>
  <c r="H1171" i="6" s="1" a="1"/>
  <c r="H1171" i="6" s="1"/>
  <c r="I1171" i="6" s="1"/>
  <c r="J1171" i="6" s="1"/>
  <c r="B1123" i="6"/>
  <c r="H1123" i="6" s="1" a="1"/>
  <c r="H1123" i="6" s="1"/>
  <c r="I1123" i="6" s="1"/>
  <c r="J1123" i="6" s="1"/>
  <c r="B1075" i="6"/>
  <c r="H1075" i="6" s="1" a="1"/>
  <c r="H1075" i="6" s="1"/>
  <c r="I1075" i="6" s="1"/>
  <c r="J1075" i="6" s="1"/>
  <c r="B931" i="6"/>
  <c r="H931" i="6" s="1" a="1"/>
  <c r="H931" i="6" s="1"/>
  <c r="I931" i="6" s="1"/>
  <c r="J931" i="6" s="1"/>
  <c r="B811" i="6"/>
  <c r="H811" i="6" s="1" a="1"/>
  <c r="H811" i="6" s="1"/>
  <c r="I811" i="6" s="1"/>
  <c r="J811" i="6" s="1"/>
  <c r="B739" i="6"/>
  <c r="H739" i="6" s="1" a="1"/>
  <c r="H739" i="6" s="1"/>
  <c r="I739" i="6" s="1"/>
  <c r="J739" i="6" s="1"/>
  <c r="B403" i="6"/>
  <c r="H403" i="6" s="1" a="1"/>
  <c r="H403" i="6" s="1"/>
  <c r="I403" i="6" s="1"/>
  <c r="J403" i="6" s="1"/>
  <c r="B307" i="6"/>
  <c r="H307" i="6" s="1" a="1"/>
  <c r="H307" i="6" s="1"/>
  <c r="I307" i="6" s="1"/>
  <c r="J307" i="6" s="1"/>
  <c r="B91" i="6"/>
  <c r="H91" i="6" s="1" a="1"/>
  <c r="H91" i="6" s="1"/>
  <c r="I91" i="6" s="1"/>
  <c r="J91" i="6" s="1"/>
  <c r="B1243" i="6"/>
  <c r="H1243" i="6" s="1" a="1"/>
  <c r="H1243" i="6" s="1"/>
  <c r="I1243" i="6" s="1"/>
  <c r="J1243" i="6" s="1"/>
  <c r="B1147" i="6"/>
  <c r="H1147" i="6" s="1" a="1"/>
  <c r="H1147" i="6" s="1"/>
  <c r="I1147" i="6" s="1"/>
  <c r="J1147" i="6" s="1"/>
  <c r="B1051" i="6"/>
  <c r="H1051" i="6" s="1" a="1"/>
  <c r="H1051" i="6" s="1"/>
  <c r="I1051" i="6" s="1"/>
  <c r="J1051" i="6" s="1"/>
  <c r="B1027" i="6"/>
  <c r="H1027" i="6" s="1" a="1"/>
  <c r="H1027" i="6" s="1"/>
  <c r="I1027" i="6" s="1"/>
  <c r="J1027" i="6" s="1"/>
  <c r="B1003" i="6"/>
  <c r="H1003" i="6" s="1" a="1"/>
  <c r="H1003" i="6" s="1"/>
  <c r="I1003" i="6" s="1"/>
  <c r="J1003" i="6" s="1"/>
  <c r="B907" i="6"/>
  <c r="H907" i="6" s="1" a="1"/>
  <c r="H907" i="6" s="1"/>
  <c r="I907" i="6" s="1"/>
  <c r="J907" i="6" s="1"/>
  <c r="B859" i="6"/>
  <c r="H859" i="6" s="1" a="1"/>
  <c r="H859" i="6" s="1"/>
  <c r="I859" i="6" s="1"/>
  <c r="J859" i="6" s="1"/>
  <c r="B619" i="6"/>
  <c r="H619" i="6" s="1" a="1"/>
  <c r="H619" i="6" s="1"/>
  <c r="I619" i="6" s="1"/>
  <c r="J619" i="6" s="1"/>
  <c r="B595" i="6"/>
  <c r="H595" i="6" s="1" a="1"/>
  <c r="H595" i="6" s="1"/>
  <c r="I595" i="6" s="1"/>
  <c r="J595" i="6" s="1"/>
  <c r="B547" i="6"/>
  <c r="H547" i="6" s="1" a="1"/>
  <c r="H547" i="6" s="1"/>
  <c r="I547" i="6" s="1"/>
  <c r="J547" i="6" s="1"/>
  <c r="B499" i="6"/>
  <c r="H499" i="6" s="1" a="1"/>
  <c r="H499" i="6" s="1"/>
  <c r="I499" i="6" s="1"/>
  <c r="J499" i="6" s="1"/>
  <c r="B451" i="6"/>
  <c r="H451" i="6" s="1" a="1"/>
  <c r="H451" i="6" s="1"/>
  <c r="I451" i="6" s="1"/>
  <c r="J451" i="6" s="1"/>
  <c r="B235" i="6"/>
  <c r="H235" i="6" s="1" a="1"/>
  <c r="H235" i="6" s="1"/>
  <c r="I235" i="6" s="1"/>
  <c r="J235" i="6" s="1"/>
  <c r="B187" i="6"/>
  <c r="H187" i="6" s="1" a="1"/>
  <c r="H187" i="6" s="1"/>
  <c r="I187" i="6" s="1"/>
  <c r="J187" i="6" s="1"/>
  <c r="B115" i="6"/>
  <c r="H115" i="6" s="1" a="1"/>
  <c r="H115" i="6" s="1"/>
  <c r="I115" i="6" s="1"/>
  <c r="J115" i="6" s="1"/>
  <c r="B475" i="6"/>
  <c r="H475" i="6" s="1" a="1"/>
  <c r="H475" i="6" s="1"/>
  <c r="I475" i="6" s="1"/>
  <c r="J475" i="6" s="1"/>
  <c r="B259" i="6"/>
  <c r="H259" i="6" s="1" a="1"/>
  <c r="H259" i="6" s="1"/>
  <c r="I259" i="6" s="1"/>
  <c r="J259" i="6" s="1"/>
  <c r="B1339" i="6"/>
  <c r="H1339" i="6" s="1" a="1"/>
  <c r="H1339" i="6" s="1"/>
  <c r="I1339" i="6" s="1"/>
  <c r="J1339" i="6" s="1"/>
  <c r="B1315" i="6"/>
  <c r="H1315" i="6" s="1" a="1"/>
  <c r="H1315" i="6" s="1"/>
  <c r="I1315" i="6" s="1"/>
  <c r="J1315" i="6" s="1"/>
  <c r="B1219" i="6"/>
  <c r="H1219" i="6" s="1" a="1"/>
  <c r="H1219" i="6" s="1"/>
  <c r="I1219" i="6" s="1"/>
  <c r="J1219" i="6" s="1"/>
  <c r="B1099" i="6"/>
  <c r="H1099" i="6" s="1" a="1"/>
  <c r="H1099" i="6" s="1"/>
  <c r="I1099" i="6" s="1"/>
  <c r="J1099" i="6" s="1"/>
  <c r="B979" i="6"/>
  <c r="H979" i="6" s="1" a="1"/>
  <c r="H979" i="6" s="1"/>
  <c r="I979" i="6" s="1"/>
  <c r="J979" i="6" s="1"/>
  <c r="B955" i="6"/>
  <c r="H955" i="6" s="1" a="1"/>
  <c r="H955" i="6" s="1"/>
  <c r="I955" i="6" s="1"/>
  <c r="J955" i="6" s="1"/>
  <c r="B835" i="6"/>
  <c r="H835" i="6" s="1" a="1"/>
  <c r="H835" i="6" s="1"/>
  <c r="I835" i="6" s="1"/>
  <c r="J835" i="6" s="1"/>
  <c r="B763" i="6"/>
  <c r="H763" i="6" s="1" a="1"/>
  <c r="H763" i="6" s="1"/>
  <c r="I763" i="6" s="1"/>
  <c r="J763" i="6" s="1"/>
  <c r="B691" i="6"/>
  <c r="H691" i="6" s="1" a="1"/>
  <c r="H691" i="6" s="1"/>
  <c r="I691" i="6" s="1"/>
  <c r="J691" i="6" s="1"/>
  <c r="B667" i="6"/>
  <c r="H667" i="6" s="1" a="1"/>
  <c r="H667" i="6" s="1"/>
  <c r="I667" i="6" s="1"/>
  <c r="J667" i="6" s="1"/>
  <c r="B643" i="6"/>
  <c r="H643" i="6" s="1" a="1"/>
  <c r="H643" i="6" s="1"/>
  <c r="I643" i="6" s="1"/>
  <c r="J643" i="6" s="1"/>
  <c r="B571" i="6"/>
  <c r="H571" i="6" s="1" a="1"/>
  <c r="H571" i="6" s="1"/>
  <c r="I571" i="6" s="1"/>
  <c r="J571" i="6" s="1"/>
  <c r="B523" i="6"/>
  <c r="H523" i="6" s="1" a="1"/>
  <c r="H523" i="6" s="1"/>
  <c r="I523" i="6" s="1"/>
  <c r="J523" i="6" s="1"/>
  <c r="B379" i="6"/>
  <c r="H379" i="6" s="1" a="1"/>
  <c r="H379" i="6" s="1"/>
  <c r="I379" i="6" s="1"/>
  <c r="J379" i="6" s="1"/>
  <c r="E8318" i="6" a="1"/>
  <c r="E8318" i="6" s="1"/>
  <c r="E3998" i="6" a="1"/>
  <c r="E3998" i="6" s="1"/>
  <c r="F3998" i="6" s="1"/>
  <c r="E6902" i="6" a="1"/>
  <c r="E6902" i="6" s="1"/>
  <c r="F6902" i="6" s="1"/>
  <c r="E4214" i="6" a="1"/>
  <c r="E4214" i="6" s="1"/>
  <c r="E7286" i="6" a="1"/>
  <c r="E7286" i="6" s="1"/>
  <c r="F7286" i="6" s="1"/>
  <c r="E3926" i="6" a="1"/>
  <c r="E3926" i="6" s="1"/>
  <c r="E5726" i="6" a="1"/>
  <c r="E5726" i="6" s="1"/>
  <c r="F5726" i="6" s="1"/>
  <c r="E8415" i="6" a="1"/>
  <c r="E8415" i="6" s="1"/>
  <c r="F8415" i="6" s="1"/>
  <c r="E8127" i="6" a="1"/>
  <c r="E8127" i="6" s="1"/>
  <c r="E7287" i="6" a="1"/>
  <c r="E7287" i="6" s="1"/>
  <c r="E7215" i="6" a="1"/>
  <c r="E7215" i="6" s="1"/>
  <c r="E6903" i="6" a="1"/>
  <c r="E6903" i="6" s="1"/>
  <c r="E6351" i="6" a="1"/>
  <c r="E6351" i="6" s="1"/>
  <c r="F6351" i="6" s="1"/>
  <c r="E5991" i="6" a="1"/>
  <c r="E5991" i="6" s="1"/>
  <c r="F5991" i="6" s="1"/>
  <c r="E5943" i="6" a="1"/>
  <c r="E5943" i="6" s="1"/>
  <c r="F5943" i="6" s="1"/>
  <c r="E5031" i="6" a="1"/>
  <c r="E5031" i="6" s="1"/>
  <c r="F5031" i="6" s="1"/>
  <c r="E4215" i="6" a="1"/>
  <c r="E4215" i="6" s="1"/>
  <c r="E4191" i="6" a="1"/>
  <c r="E4191" i="6" s="1"/>
  <c r="F4191" i="6" s="1"/>
  <c r="E3015" i="6" a="1"/>
  <c r="E3015" i="6" s="1"/>
  <c r="F3015" i="6" s="1"/>
  <c r="E4047" i="6" a="1"/>
  <c r="E4047" i="6" s="1"/>
  <c r="E1551" i="6" a="1"/>
  <c r="E1551" i="6" s="1"/>
  <c r="E2391" i="6" a="1"/>
  <c r="E2391" i="6" s="1"/>
  <c r="E2775" i="6" a="1"/>
  <c r="E2775" i="6" s="1"/>
  <c r="F2775" i="6" s="1"/>
  <c r="E1215" i="6" a="1"/>
  <c r="E1215" i="6" s="1"/>
  <c r="E5870" i="6" a="1"/>
  <c r="E5870" i="6" s="1"/>
  <c r="F5870" i="6" s="1"/>
  <c r="E1934" i="6" a="1"/>
  <c r="E1934" i="6" s="1"/>
  <c r="F1934" i="6" s="1"/>
  <c r="E3254" i="6" a="1"/>
  <c r="E3254" i="6" s="1"/>
  <c r="E4742" i="6" a="1"/>
  <c r="E4742" i="6" s="1"/>
  <c r="E7862" i="6" a="1"/>
  <c r="E7862" i="6" s="1"/>
  <c r="F7862" i="6" s="1"/>
  <c r="E8270" i="6" a="1"/>
  <c r="E8270" i="6" s="1"/>
  <c r="F8270" i="6" s="1"/>
  <c r="E39" i="6" a="1"/>
  <c r="E39" i="6" s="1"/>
  <c r="F39" i="6" s="1"/>
  <c r="G8393" i="6"/>
  <c r="G8297" i="6"/>
  <c r="G8273" i="6"/>
  <c r="G8249" i="6"/>
  <c r="G8153" i="6"/>
  <c r="G8057" i="6"/>
  <c r="G7985" i="6"/>
  <c r="G8369" i="6"/>
  <c r="G8321" i="6"/>
  <c r="G8177" i="6"/>
  <c r="G8081" i="6"/>
  <c r="G8417" i="6"/>
  <c r="G8225" i="6"/>
  <c r="G8129" i="6"/>
  <c r="G8033" i="6"/>
  <c r="G8345" i="6"/>
  <c r="G7937" i="6"/>
  <c r="G7841" i="6"/>
  <c r="G7745" i="6"/>
  <c r="G7649" i="6"/>
  <c r="G8009" i="6"/>
  <c r="G7697" i="6"/>
  <c r="G7625" i="6"/>
  <c r="G7553" i="6"/>
  <c r="G7529" i="6"/>
  <c r="G7505" i="6"/>
  <c r="G7457" i="6"/>
  <c r="G8201" i="6"/>
  <c r="G7961" i="6"/>
  <c r="G7889" i="6"/>
  <c r="G7769" i="6"/>
  <c r="G7721" i="6"/>
  <c r="G7673" i="6"/>
  <c r="G7481" i="6"/>
  <c r="G7433" i="6"/>
  <c r="G8105" i="6"/>
  <c r="G7793" i="6"/>
  <c r="G7601" i="6"/>
  <c r="G7577" i="6"/>
  <c r="G7361" i="6"/>
  <c r="G7313" i="6"/>
  <c r="G7265" i="6"/>
  <c r="G7217" i="6"/>
  <c r="G7169" i="6"/>
  <c r="G7121" i="6"/>
  <c r="G7073" i="6"/>
  <c r="G7025" i="6"/>
  <c r="G6977" i="6"/>
  <c r="G6881" i="6"/>
  <c r="G7817" i="6"/>
  <c r="G7409" i="6"/>
  <c r="G6953" i="6"/>
  <c r="G6857" i="6"/>
  <c r="G7913" i="6"/>
  <c r="G6905" i="6"/>
  <c r="G6809" i="6"/>
  <c r="G7289" i="6"/>
  <c r="G7097" i="6"/>
  <c r="G6785" i="6"/>
  <c r="G6689" i="6"/>
  <c r="G6593" i="6"/>
  <c r="G6497" i="6"/>
  <c r="G6473" i="6"/>
  <c r="G6449" i="6"/>
  <c r="G7865" i="6"/>
  <c r="G7241" i="6"/>
  <c r="G7049" i="6"/>
  <c r="G6761" i="6"/>
  <c r="G6665" i="6"/>
  <c r="G6569" i="6"/>
  <c r="G6545" i="6"/>
  <c r="G6521" i="6"/>
  <c r="G6425" i="6"/>
  <c r="G7385" i="6"/>
  <c r="G7337" i="6"/>
  <c r="G7145" i="6"/>
  <c r="G6833" i="6"/>
  <c r="G6713" i="6"/>
  <c r="G6617" i="6"/>
  <c r="G6401" i="6"/>
  <c r="G7001" i="6"/>
  <c r="G6929" i="6"/>
  <c r="G6737" i="6"/>
  <c r="G6641" i="6"/>
  <c r="G7193" i="6"/>
  <c r="G6353" i="6"/>
  <c r="G6377" i="6"/>
  <c r="G6305" i="6"/>
  <c r="G6257" i="6"/>
  <c r="G6185" i="6"/>
  <c r="G6137" i="6"/>
  <c r="G6041" i="6"/>
  <c r="G6329" i="6"/>
  <c r="G6233" i="6"/>
  <c r="G6209" i="6"/>
  <c r="G6161" i="6"/>
  <c r="G6065" i="6"/>
  <c r="G6113" i="6"/>
  <c r="G6089" i="6"/>
  <c r="G6281" i="6"/>
  <c r="G6017" i="6"/>
  <c r="G5993" i="6"/>
  <c r="G5969" i="6"/>
  <c r="G5921" i="6"/>
  <c r="G5753" i="6"/>
  <c r="G5585" i="6"/>
  <c r="G5537" i="6"/>
  <c r="G5489" i="6"/>
  <c r="G5345" i="6"/>
  <c r="G5297" i="6"/>
  <c r="G5897" i="6"/>
  <c r="G5801" i="6"/>
  <c r="G5729" i="6"/>
  <c r="G5609" i="6"/>
  <c r="G5441" i="6"/>
  <c r="G5417" i="6"/>
  <c r="G5873" i="6"/>
  <c r="G5825" i="6"/>
  <c r="G5705" i="6"/>
  <c r="G5561" i="6"/>
  <c r="G5513" i="6"/>
  <c r="G5465" i="6"/>
  <c r="G5369" i="6"/>
  <c r="G5321" i="6"/>
  <c r="G5945" i="6"/>
  <c r="G5849" i="6"/>
  <c r="G5777" i="6"/>
  <c r="G5681" i="6"/>
  <c r="G5657" i="6"/>
  <c r="G5633" i="6"/>
  <c r="G5393" i="6"/>
  <c r="G5153" i="6"/>
  <c r="G5081" i="6"/>
  <c r="G4985" i="6"/>
  <c r="G4769" i="6"/>
  <c r="G4721" i="6"/>
  <c r="G4673" i="6"/>
  <c r="G4625" i="6"/>
  <c r="G4577" i="6"/>
  <c r="G4409" i="6"/>
  <c r="G4289" i="6"/>
  <c r="G5249" i="6"/>
  <c r="G5177" i="6"/>
  <c r="G5057" i="6"/>
  <c r="G4961" i="6"/>
  <c r="G4889" i="6"/>
  <c r="G4841" i="6"/>
  <c r="G4793" i="6"/>
  <c r="G4529" i="6"/>
  <c r="G4361" i="6"/>
  <c r="G4265" i="6"/>
  <c r="G4169" i="6"/>
  <c r="G5201" i="6"/>
  <c r="G5129" i="6"/>
  <c r="G5033" i="6"/>
  <c r="G4937" i="6"/>
  <c r="G4745" i="6"/>
  <c r="G4697" i="6"/>
  <c r="G4649" i="6"/>
  <c r="G4601" i="6"/>
  <c r="G4433" i="6"/>
  <c r="G4385" i="6"/>
  <c r="G4337" i="6"/>
  <c r="G4241" i="6"/>
  <c r="G4145" i="6"/>
  <c r="G4073" i="6"/>
  <c r="G3977" i="6"/>
  <c r="G3881" i="6"/>
  <c r="G5273" i="6"/>
  <c r="G5225" i="6"/>
  <c r="G5105" i="6"/>
  <c r="G5009" i="6"/>
  <c r="G4913" i="6"/>
  <c r="G4865" i="6"/>
  <c r="G4817" i="6"/>
  <c r="G4553" i="6"/>
  <c r="G4505" i="6"/>
  <c r="G4481" i="6"/>
  <c r="G4457" i="6"/>
  <c r="G4313" i="6"/>
  <c r="G4217" i="6"/>
  <c r="G4121" i="6"/>
  <c r="G4049" i="6"/>
  <c r="G3953" i="6"/>
  <c r="G3857" i="6"/>
  <c r="G4193" i="6"/>
  <c r="G3929" i="6"/>
  <c r="G3785" i="6"/>
  <c r="G3689" i="6"/>
  <c r="G3593" i="6"/>
  <c r="G3497" i="6"/>
  <c r="G3305" i="6"/>
  <c r="G3209" i="6"/>
  <c r="G3137" i="6"/>
  <c r="G3113" i="6"/>
  <c r="G2969" i="6"/>
  <c r="G2921" i="6"/>
  <c r="G2873" i="6"/>
  <c r="G2849" i="6"/>
  <c r="G2705" i="6"/>
  <c r="G2681" i="6"/>
  <c r="G2585" i="6"/>
  <c r="G4097" i="6"/>
  <c r="G3905" i="6"/>
  <c r="G3761" i="6"/>
  <c r="G3665" i="6"/>
  <c r="G3569" i="6"/>
  <c r="G3257" i="6"/>
  <c r="G3233" i="6"/>
  <c r="G3185" i="6"/>
  <c r="G3041" i="6"/>
  <c r="G3017" i="6"/>
  <c r="G2945" i="6"/>
  <c r="G2825" i="6"/>
  <c r="G2777" i="6"/>
  <c r="G2633" i="6"/>
  <c r="G2609" i="6"/>
  <c r="G4025" i="6"/>
  <c r="G3833" i="6"/>
  <c r="G3737" i="6"/>
  <c r="G3641" i="6"/>
  <c r="G3545" i="6"/>
  <c r="G3281" i="6"/>
  <c r="G3161" i="6"/>
  <c r="G3089" i="6"/>
  <c r="G3065" i="6"/>
  <c r="G2993" i="6"/>
  <c r="G4001" i="6"/>
  <c r="G3809" i="6"/>
  <c r="G3713" i="6"/>
  <c r="G3617" i="6"/>
  <c r="G3521" i="6"/>
  <c r="G3473" i="6"/>
  <c r="G3449" i="6"/>
  <c r="G3425" i="6"/>
  <c r="G3401" i="6"/>
  <c r="G3377" i="6"/>
  <c r="G3353" i="6"/>
  <c r="G3329" i="6"/>
  <c r="G2753" i="6"/>
  <c r="G2441" i="6"/>
  <c r="G2393" i="6"/>
  <c r="G2369" i="6"/>
  <c r="G2321" i="6"/>
  <c r="G2297" i="6"/>
  <c r="G2273" i="6"/>
  <c r="G2249" i="6"/>
  <c r="G2225" i="6"/>
  <c r="G2201" i="6"/>
  <c r="G2033" i="6"/>
  <c r="G1937" i="6"/>
  <c r="G1865" i="6"/>
  <c r="G1769" i="6"/>
  <c r="G1505" i="6"/>
  <c r="G2897" i="6"/>
  <c r="G2417" i="6"/>
  <c r="G2345" i="6"/>
  <c r="G2177" i="6"/>
  <c r="G2105" i="6"/>
  <c r="G2009" i="6"/>
  <c r="G1913" i="6"/>
  <c r="G1841" i="6"/>
  <c r="G1745" i="6"/>
  <c r="G1553" i="6"/>
  <c r="G1457" i="6"/>
  <c r="G1433" i="6"/>
  <c r="G2801" i="6"/>
  <c r="G2729" i="6"/>
  <c r="G2657" i="6"/>
  <c r="G2537" i="6"/>
  <c r="G2513" i="6"/>
  <c r="G2153" i="6"/>
  <c r="G2081" i="6"/>
  <c r="G1985" i="6"/>
  <c r="G1889" i="6"/>
  <c r="G1817" i="6"/>
  <c r="G1721" i="6"/>
  <c r="G1577" i="6"/>
  <c r="G1529" i="6"/>
  <c r="G1481" i="6"/>
  <c r="G1409" i="6"/>
  <c r="G2561" i="6"/>
  <c r="G2489" i="6"/>
  <c r="G2465" i="6"/>
  <c r="G2129" i="6"/>
  <c r="G2057" i="6"/>
  <c r="G1961" i="6"/>
  <c r="G1793" i="6"/>
  <c r="G1697" i="6"/>
  <c r="G1673" i="6"/>
  <c r="G1649" i="6"/>
  <c r="G1625" i="6"/>
  <c r="G1601" i="6"/>
  <c r="G1241" i="6"/>
  <c r="G1193" i="6"/>
  <c r="G977" i="6"/>
  <c r="G953" i="6"/>
  <c r="G617" i="6"/>
  <c r="G593" i="6"/>
  <c r="G545" i="6"/>
  <c r="G497" i="6"/>
  <c r="G329" i="6"/>
  <c r="G233" i="6"/>
  <c r="G185" i="6"/>
  <c r="G89" i="6"/>
  <c r="G1289" i="6"/>
  <c r="G1265" i="6"/>
  <c r="G1169" i="6"/>
  <c r="G1121" i="6"/>
  <c r="G929" i="6"/>
  <c r="G905" i="6"/>
  <c r="G857" i="6"/>
  <c r="G761" i="6"/>
  <c r="G713" i="6"/>
  <c r="G569" i="6"/>
  <c r="G521" i="6"/>
  <c r="G473" i="6"/>
  <c r="G449" i="6"/>
  <c r="G305" i="6"/>
  <c r="G137" i="6"/>
  <c r="G1385" i="6"/>
  <c r="G1361" i="6"/>
  <c r="G1145" i="6"/>
  <c r="G1073" i="6"/>
  <c r="G833" i="6"/>
  <c r="G737" i="6"/>
  <c r="G281" i="6"/>
  <c r="G257" i="6"/>
  <c r="G209" i="6"/>
  <c r="G113" i="6"/>
  <c r="G161" i="6"/>
  <c r="G1337" i="6"/>
  <c r="G1313" i="6"/>
  <c r="G1217" i="6"/>
  <c r="G1097" i="6"/>
  <c r="G1049" i="6"/>
  <c r="G1025" i="6"/>
  <c r="G1001" i="6"/>
  <c r="G881" i="6"/>
  <c r="G809" i="6"/>
  <c r="G785" i="6"/>
  <c r="G689" i="6"/>
  <c r="G665" i="6"/>
  <c r="G641" i="6"/>
  <c r="G425" i="6"/>
  <c r="G401" i="6"/>
  <c r="G377" i="6"/>
  <c r="G353" i="6"/>
  <c r="E1622" i="6" a="1"/>
  <c r="E1622" i="6" s="1"/>
  <c r="F1622" i="6" s="1"/>
  <c r="E6278" i="6" a="1"/>
  <c r="E6278" i="6" s="1"/>
  <c r="E8030" i="6" a="1"/>
  <c r="E8030" i="6" s="1"/>
  <c r="F8030" i="6" s="1"/>
  <c r="E1214" i="6" a="1"/>
  <c r="E1214" i="6" s="1"/>
  <c r="E6590" i="6" a="1"/>
  <c r="E6590" i="6" s="1"/>
  <c r="F6590" i="6" s="1"/>
  <c r="E8175" i="6" a="1"/>
  <c r="E8175" i="6" s="1"/>
  <c r="F8175" i="6" s="1"/>
  <c r="E8151" i="6" a="1"/>
  <c r="E8151" i="6" s="1"/>
  <c r="E7671" i="6" a="1"/>
  <c r="E7671" i="6" s="1"/>
  <c r="E7095" i="6" a="1"/>
  <c r="E7095" i="6" s="1"/>
  <c r="E6423" i="6" a="1"/>
  <c r="E6423" i="6" s="1"/>
  <c r="F6423" i="6" s="1"/>
  <c r="E6591" i="6" a="1"/>
  <c r="E6591" i="6" s="1"/>
  <c r="E6231" i="6" a="1"/>
  <c r="E6231" i="6" s="1"/>
  <c r="F6231" i="6" s="1"/>
  <c r="E5679" i="6" a="1"/>
  <c r="E5679" i="6" s="1"/>
  <c r="F5679" i="6" s="1"/>
  <c r="E4671" i="6" a="1"/>
  <c r="E4671" i="6" s="1"/>
  <c r="E4143" i="6" a="1"/>
  <c r="E4143" i="6" s="1"/>
  <c r="E4095" i="6" a="1"/>
  <c r="E4095" i="6" s="1"/>
  <c r="F4095" i="6" s="1"/>
  <c r="E3711" i="6" a="1"/>
  <c r="E3711" i="6" s="1"/>
  <c r="E3783" i="6" a="1"/>
  <c r="E3783" i="6" s="1"/>
  <c r="E3567" i="6" a="1"/>
  <c r="E3567" i="6" s="1"/>
  <c r="E2367" i="6" a="1"/>
  <c r="E2367" i="6" s="1"/>
  <c r="F2367" i="6" s="1"/>
  <c r="E639" i="6" a="1"/>
  <c r="E639" i="6" s="1"/>
  <c r="E999" i="6" a="1"/>
  <c r="E999" i="6" s="1"/>
  <c r="F999" i="6" s="1"/>
  <c r="E495" i="6" a="1"/>
  <c r="E495" i="6" s="1"/>
  <c r="F495" i="6" s="1"/>
  <c r="E759" i="6" a="1"/>
  <c r="E759" i="6" s="1"/>
  <c r="E398" i="6" a="1"/>
  <c r="E398" i="6" s="1"/>
  <c r="F398" i="6" s="1"/>
  <c r="E2702" i="6" a="1"/>
  <c r="E2702" i="6" s="1"/>
  <c r="F2702" i="6" s="1"/>
  <c r="E5918" i="6" a="1"/>
  <c r="E5918" i="6" s="1"/>
  <c r="F5918" i="6" s="1"/>
  <c r="E926" i="6" a="1"/>
  <c r="E926" i="6" s="1"/>
  <c r="F927" i="6" s="1"/>
  <c r="E2198" i="6" a="1"/>
  <c r="E2198" i="6" s="1"/>
  <c r="F2199" i="6" s="1"/>
  <c r="E3158" i="6" a="1"/>
  <c r="E3158" i="6" s="1"/>
  <c r="F3158" i="6" s="1"/>
  <c r="E8078" i="6" a="1"/>
  <c r="E8078" i="6" s="1"/>
  <c r="E8391" i="6" a="1"/>
  <c r="E8391" i="6" s="1"/>
  <c r="F8391" i="6" s="1"/>
  <c r="E8367" i="6" a="1"/>
  <c r="E8367" i="6" s="1"/>
  <c r="F8367" i="6" s="1"/>
  <c r="E7239" i="6" a="1"/>
  <c r="E7239" i="6" s="1"/>
  <c r="F7239" i="6" s="1"/>
  <c r="E7023" i="6" a="1"/>
  <c r="E7023" i="6" s="1"/>
  <c r="E6831" i="6" a="1"/>
  <c r="E6831" i="6" s="1"/>
  <c r="F6831" i="6" s="1"/>
  <c r="E7119" i="6" a="1"/>
  <c r="E7119" i="6" s="1"/>
  <c r="E5871" i="6" a="1"/>
  <c r="E5871" i="6" s="1"/>
  <c r="E5919" i="6" a="1"/>
  <c r="E5919" i="6" s="1"/>
  <c r="E4623" i="6" a="1"/>
  <c r="E4623" i="6" s="1"/>
  <c r="E5151" i="6" a="1"/>
  <c r="E5151" i="6" s="1"/>
  <c r="E5247" i="6" a="1"/>
  <c r="E5247" i="6" s="1"/>
  <c r="F5247" i="6" s="1"/>
  <c r="E3615" i="6" a="1"/>
  <c r="E3615" i="6" s="1"/>
  <c r="E3687" i="6" a="1"/>
  <c r="E3687" i="6" s="1"/>
  <c r="E3447" i="6" a="1"/>
  <c r="E3447" i="6" s="1"/>
  <c r="F3447" i="6" s="1"/>
  <c r="E2175" i="6" a="1"/>
  <c r="E2175" i="6" s="1"/>
  <c r="E2247" i="6" a="1"/>
  <c r="E2247" i="6" s="1"/>
  <c r="F2247" i="6" s="1"/>
  <c r="E567" i="6" a="1"/>
  <c r="E567" i="6" s="1"/>
  <c r="E1094" i="6" a="1"/>
  <c r="E1094" i="6" s="1"/>
  <c r="F1094" i="6" s="1"/>
  <c r="E783" i="6" a="1"/>
  <c r="E783" i="6" s="1"/>
  <c r="F783" i="6" s="1"/>
  <c r="E422" i="6" a="1"/>
  <c r="E422" i="6" s="1"/>
  <c r="F422" i="6" s="1"/>
  <c r="E7575" i="6" a="1"/>
  <c r="E7575" i="6" s="1"/>
  <c r="E6519" i="6" a="1"/>
  <c r="E6519" i="6" s="1"/>
  <c r="E5534" i="6" a="1"/>
  <c r="E5534" i="6" s="1"/>
  <c r="F5534" i="6" s="1"/>
  <c r="E5127" i="6" a="1"/>
  <c r="E5127" i="6" s="1"/>
  <c r="F5127" i="6" s="1"/>
  <c r="E5175" i="6" a="1"/>
  <c r="E5175" i="6" s="1"/>
  <c r="E3831" i="6" a="1"/>
  <c r="E3831" i="6" s="1"/>
  <c r="E3590" i="6" a="1"/>
  <c r="E3590" i="6" s="1"/>
  <c r="F3590" i="6" s="1"/>
  <c r="E3039" i="6" a="1"/>
  <c r="E3039" i="6" s="1"/>
  <c r="E2151" i="6" a="1"/>
  <c r="E2151" i="6" s="1"/>
  <c r="F2151" i="6" s="1"/>
  <c r="E470" i="6" a="1"/>
  <c r="E470" i="6" s="1"/>
  <c r="F470" i="6" s="1"/>
  <c r="E807" i="6" a="1"/>
  <c r="E807" i="6" s="1"/>
  <c r="F807" i="6" s="1"/>
  <c r="E2510" i="6" a="1"/>
  <c r="E2510" i="6" s="1"/>
  <c r="I1266" i="6"/>
  <c r="J1266" i="6" s="1"/>
  <c r="I522" i="6"/>
  <c r="J522" i="6" s="1"/>
  <c r="I546" i="6"/>
  <c r="J546" i="6" s="1"/>
  <c r="I978" i="6"/>
  <c r="J978" i="6" s="1"/>
  <c r="I1026" i="6"/>
  <c r="J1026" i="6" s="1"/>
  <c r="I1314" i="6"/>
  <c r="J1314" i="6" s="1"/>
  <c r="I306" i="6"/>
  <c r="J306" i="6" s="1"/>
  <c r="I1146" i="6"/>
  <c r="J1146" i="6" s="1"/>
  <c r="I2202" i="6"/>
  <c r="J2202" i="6" s="1"/>
  <c r="I2298" i="6"/>
  <c r="J2298" i="6" s="1"/>
  <c r="I1626" i="6"/>
  <c r="J1626" i="6" s="1"/>
  <c r="I2922" i="6"/>
  <c r="J2922" i="6" s="1"/>
  <c r="I4362" i="6"/>
  <c r="J4362" i="6" s="1"/>
  <c r="I4194" i="6"/>
  <c r="J4194" i="6" s="1"/>
  <c r="I4626" i="6"/>
  <c r="J4626" i="6" s="1"/>
  <c r="I4218" i="6"/>
  <c r="J4218" i="6" s="1"/>
  <c r="I4506" i="6"/>
  <c r="J4506" i="6" s="1"/>
  <c r="I4242" i="6"/>
  <c r="J4242" i="6" s="1"/>
  <c r="I4602" i="6"/>
  <c r="J4602" i="6" s="1"/>
  <c r="I5802" i="6"/>
  <c r="J5802" i="6" s="1"/>
  <c r="I5490" i="6"/>
  <c r="J5490" i="6" s="1"/>
  <c r="I5922" i="6"/>
  <c r="J5922" i="6" s="1"/>
  <c r="I5634" i="6"/>
  <c r="J5634" i="6" s="1"/>
  <c r="I5850" i="6"/>
  <c r="J5850" i="6" s="1"/>
  <c r="I5706" i="6"/>
  <c r="J5706" i="6" s="1"/>
  <c r="I6882" i="6"/>
  <c r="J6882" i="6" s="1"/>
  <c r="I6426" i="6"/>
  <c r="J6426" i="6" s="1"/>
  <c r="I6666" i="6"/>
  <c r="J6666" i="6" s="1"/>
  <c r="I6714" i="6"/>
  <c r="J6714" i="6" s="1"/>
  <c r="I6642" i="6"/>
  <c r="J6642" i="6" s="1"/>
  <c r="I7938" i="6"/>
  <c r="J7938" i="6" s="1"/>
  <c r="I6930" i="6"/>
  <c r="J6930" i="6" s="1"/>
  <c r="I7962" i="6"/>
  <c r="J7962" i="6" s="1"/>
  <c r="I7866" i="6"/>
  <c r="J7866" i="6" s="1"/>
  <c r="E1334" i="6" a="1"/>
  <c r="E1334" i="6" s="1"/>
  <c r="F1334" i="6" s="1"/>
  <c r="E5486" i="6" a="1"/>
  <c r="E5486" i="6" s="1"/>
  <c r="F5486" i="6" s="1"/>
  <c r="E8102" i="6" a="1"/>
  <c r="E8102" i="6" s="1"/>
  <c r="E7598" i="6" a="1"/>
  <c r="E7598" i="6" s="1"/>
  <c r="E7646" i="6" a="1"/>
  <c r="E7646" i="6" s="1"/>
  <c r="F7646" i="6" s="1"/>
  <c r="E6638" i="6" a="1"/>
  <c r="E6638" i="6" s="1"/>
  <c r="F6638" i="6" s="1"/>
  <c r="E6806" i="6" a="1"/>
  <c r="E6806" i="6" s="1"/>
  <c r="E5846" i="6" a="1"/>
  <c r="E5846" i="6" s="1"/>
  <c r="F5846" i="6" s="1"/>
  <c r="E5894" i="6" a="1"/>
  <c r="E5894" i="6" s="1"/>
  <c r="F5894" i="6" s="1"/>
  <c r="E5006" i="6" a="1"/>
  <c r="E5006" i="6" s="1"/>
  <c r="E4646" i="6" a="1"/>
  <c r="E4646" i="6" s="1"/>
  <c r="E4550" i="6" a="1"/>
  <c r="E4550" i="6" s="1"/>
  <c r="F4550" i="6" s="1"/>
  <c r="E3398" i="6" a="1"/>
  <c r="E3398" i="6" s="1"/>
  <c r="E2990" i="6" a="1"/>
  <c r="E2990" i="6" s="1"/>
  <c r="E1982" i="6" a="1"/>
  <c r="E1982" i="6" s="1"/>
  <c r="F1982" i="6" s="1"/>
  <c r="E1238" i="6" a="1"/>
  <c r="E1238" i="6" s="1"/>
  <c r="F1238" i="6" s="1"/>
  <c r="E590" i="6" a="1"/>
  <c r="E590" i="6" s="1"/>
  <c r="F590" i="6" s="1"/>
  <c r="E182" i="6" a="1"/>
  <c r="E182" i="6" s="1"/>
  <c r="E3230" i="6" a="1"/>
  <c r="E3230" i="6" s="1"/>
  <c r="E4694" i="6" a="1"/>
  <c r="E4694" i="6" s="1"/>
  <c r="E7358" i="6" a="1"/>
  <c r="E7358" i="6" s="1"/>
  <c r="F7358" i="6" s="1"/>
  <c r="E758" i="6" a="1"/>
  <c r="E758" i="6" s="1"/>
  <c r="E1814" i="6" a="1"/>
  <c r="E1814" i="6" s="1"/>
  <c r="E4046" i="6" a="1"/>
  <c r="E4046" i="6" s="1"/>
  <c r="F4046" i="6" s="1"/>
  <c r="E4934" i="6" a="1"/>
  <c r="E4934" i="6" s="1"/>
  <c r="F4934" i="6" s="1"/>
  <c r="E7118" i="6" a="1"/>
  <c r="E7118" i="6" s="1"/>
  <c r="E3710" i="6" a="1"/>
  <c r="E3710" i="6" s="1"/>
  <c r="F3710" i="6" s="1"/>
  <c r="E7935" i="6" a="1"/>
  <c r="E7935" i="6" s="1"/>
  <c r="E7503" i="6" a="1"/>
  <c r="E7503" i="6" s="1"/>
  <c r="F7503" i="6" s="1"/>
  <c r="E7167" i="6" a="1"/>
  <c r="E7167" i="6" s="1"/>
  <c r="E6471" i="6" a="1"/>
  <c r="E6471" i="6" s="1"/>
  <c r="E6111" i="6" a="1"/>
  <c r="E6111" i="6" s="1"/>
  <c r="E5367" i="6" a="1"/>
  <c r="E5367" i="6" s="1"/>
  <c r="F5367" i="6" s="1"/>
  <c r="E5463" i="6" a="1"/>
  <c r="E5463" i="6" s="1"/>
  <c r="E4263" i="6" a="1"/>
  <c r="E4263" i="6" s="1"/>
  <c r="E4959" i="6" a="1"/>
  <c r="E4959" i="6" s="1"/>
  <c r="E3639" i="6" a="1"/>
  <c r="E3639" i="6" s="1"/>
  <c r="F3639" i="6" s="1"/>
  <c r="E3231" i="6" a="1"/>
  <c r="E3231" i="6" s="1"/>
  <c r="E3471" i="6" a="1"/>
  <c r="E3471" i="6" s="1"/>
  <c r="E2559" i="6" a="1"/>
  <c r="E2559" i="6" s="1"/>
  <c r="F2559" i="6" s="1"/>
  <c r="E2031" i="6" a="1"/>
  <c r="E2031" i="6" s="1"/>
  <c r="F2031" i="6" s="1"/>
  <c r="E2103" i="6" a="1"/>
  <c r="E2103" i="6" s="1"/>
  <c r="F2103" i="6" s="1"/>
  <c r="E351" i="6" a="1"/>
  <c r="E351" i="6" s="1"/>
  <c r="F351" i="6" s="1"/>
  <c r="E663" i="6" a="1"/>
  <c r="E663" i="6" s="1"/>
  <c r="F663" i="6" s="1"/>
  <c r="E3038" i="6" a="1"/>
  <c r="E3038" i="6" s="1"/>
  <c r="E4838" i="6" a="1"/>
  <c r="E4838" i="6" s="1"/>
  <c r="F4838" i="6" s="1"/>
  <c r="E302" i="6" a="1"/>
  <c r="E302" i="6" s="1"/>
  <c r="F302" i="6" s="1"/>
  <c r="E2078" i="6" a="1"/>
  <c r="E2078" i="6" s="1"/>
  <c r="F2078" i="6" s="1"/>
  <c r="E6158" i="6" a="1"/>
  <c r="E6158" i="6" s="1"/>
  <c r="E1742" i="6" a="1"/>
  <c r="E1742" i="6" s="1"/>
  <c r="E8079" i="6" a="1"/>
  <c r="E8079" i="6" s="1"/>
  <c r="E7047" i="6" a="1"/>
  <c r="E7047" i="6" s="1"/>
  <c r="F7047" i="6" s="1"/>
  <c r="E7767" i="6" a="1"/>
  <c r="E7767" i="6" s="1"/>
  <c r="F7767" i="6" s="1"/>
  <c r="E6183" i="6" a="1"/>
  <c r="E6183" i="6" s="1"/>
  <c r="E5583" i="6" a="1"/>
  <c r="E5583" i="6" s="1"/>
  <c r="F5583" i="6" s="1"/>
  <c r="E5607" i="6" a="1"/>
  <c r="E5607" i="6" s="1"/>
  <c r="F5607" i="6" s="1"/>
  <c r="E5223" i="6" a="1"/>
  <c r="E5223" i="6" s="1"/>
  <c r="E4743" i="6" a="1"/>
  <c r="E4743" i="6" s="1"/>
  <c r="E4887" i="6" a="1"/>
  <c r="E4887" i="6" s="1"/>
  <c r="F4887" i="6" s="1"/>
  <c r="E3543" i="6" a="1"/>
  <c r="E3543" i="6" s="1"/>
  <c r="F3543" i="6" s="1"/>
  <c r="E3159" i="6" a="1"/>
  <c r="E3159" i="6" s="1"/>
  <c r="E3255" i="6" a="1"/>
  <c r="E3255" i="6" s="1"/>
  <c r="E2487" i="6" a="1"/>
  <c r="E2487" i="6" s="1"/>
  <c r="F2487" i="6" s="1"/>
  <c r="E1743" i="6" a="1"/>
  <c r="E1743" i="6" s="1"/>
  <c r="E1935" i="6" a="1"/>
  <c r="E1935" i="6" s="1"/>
  <c r="E2007" i="6" a="1"/>
  <c r="E2007" i="6" s="1"/>
  <c r="E303" i="6" a="1"/>
  <c r="E303" i="6" s="1"/>
  <c r="E903" i="6" a="1"/>
  <c r="E903" i="6" s="1"/>
  <c r="F903" i="6" s="1"/>
  <c r="E447" i="6" a="1"/>
  <c r="E447" i="6" s="1"/>
  <c r="F447" i="6" s="1"/>
  <c r="E687" i="6" a="1"/>
  <c r="E687" i="6" s="1"/>
  <c r="F687" i="6" s="1"/>
  <c r="E6062" i="6" a="1"/>
  <c r="E6062" i="6" s="1"/>
  <c r="F6062" i="6" s="1"/>
  <c r="E5294" i="6" a="1"/>
  <c r="E5294" i="6" s="1"/>
  <c r="E4430" i="6" a="1"/>
  <c r="E4430" i="6" s="1"/>
  <c r="F4430" i="6" s="1"/>
  <c r="E8199" i="6" a="1"/>
  <c r="E8199" i="6" s="1"/>
  <c r="F8199" i="6" s="1"/>
  <c r="E7742" i="6" a="1"/>
  <c r="E7742" i="6" s="1"/>
  <c r="E7863" i="6" a="1"/>
  <c r="E7863" i="6" s="1"/>
  <c r="E6374" i="6" a="1"/>
  <c r="E6374" i="6" s="1"/>
  <c r="F6374" i="6" s="1"/>
  <c r="E6254" i="6" a="1"/>
  <c r="E6254" i="6" s="1"/>
  <c r="E5271" i="6" a="1"/>
  <c r="E5271" i="6" s="1"/>
  <c r="F5271" i="6" s="1"/>
  <c r="E5295" i="6" a="1"/>
  <c r="E5295" i="6" s="1"/>
  <c r="E4695" i="6" a="1"/>
  <c r="E4695" i="6" s="1"/>
  <c r="E4839" i="6" a="1"/>
  <c r="E4839" i="6" s="1"/>
  <c r="E3423" i="6" a="1"/>
  <c r="E3423" i="6" s="1"/>
  <c r="F3423" i="6" s="1"/>
  <c r="E3111" i="6" a="1"/>
  <c r="E3111" i="6" s="1"/>
  <c r="F3111" i="6" s="1"/>
  <c r="E2079" i="6" a="1"/>
  <c r="E2079" i="6" s="1"/>
  <c r="E1670" i="6" a="1"/>
  <c r="E1670" i="6" s="1"/>
  <c r="F1670" i="6" s="1"/>
  <c r="E1911" i="6" a="1"/>
  <c r="E1911" i="6" s="1"/>
  <c r="E158" i="6" a="1"/>
  <c r="E158" i="6" s="1"/>
  <c r="F158" i="6" s="1"/>
  <c r="E87" i="6" a="1"/>
  <c r="E87" i="6" s="1"/>
  <c r="F87" i="6" s="1"/>
  <c r="E183" i="6" a="1"/>
  <c r="E183" i="6" s="1"/>
  <c r="E950" i="6" a="1"/>
  <c r="E950" i="6" s="1"/>
  <c r="I714" i="6"/>
  <c r="J714" i="6" s="1"/>
  <c r="I930" i="6"/>
  <c r="J930" i="6" s="1"/>
  <c r="I570" i="6"/>
  <c r="J570" i="6" s="1"/>
  <c r="I594" i="6"/>
  <c r="J594" i="6" s="1"/>
  <c r="I1194" i="6"/>
  <c r="J1194" i="6" s="1"/>
  <c r="I1050" i="6"/>
  <c r="J1050" i="6" s="1"/>
  <c r="I2226" i="6"/>
  <c r="J2226" i="6" s="1"/>
  <c r="I2322" i="6"/>
  <c r="J2322" i="6" s="1"/>
  <c r="I1410" i="6"/>
  <c r="J1410" i="6" s="1"/>
  <c r="I2610" i="6"/>
  <c r="J2610" i="6" s="1"/>
  <c r="I4074" i="6"/>
  <c r="J4074" i="6" s="1"/>
  <c r="I2730" i="6"/>
  <c r="J2730" i="6" s="1"/>
  <c r="I4530" i="6"/>
  <c r="J4530" i="6" s="1"/>
  <c r="I4674" i="6"/>
  <c r="J4674" i="6" s="1"/>
  <c r="I4314" i="6"/>
  <c r="J4314" i="6" s="1"/>
  <c r="I4554" i="6"/>
  <c r="J4554" i="6" s="1"/>
  <c r="I4650" i="6"/>
  <c r="J4650" i="6" s="1"/>
  <c r="I5442" i="6"/>
  <c r="J5442" i="6" s="1"/>
  <c r="I5658" i="6"/>
  <c r="J5658" i="6" s="1"/>
  <c r="I5466" i="6"/>
  <c r="J5466" i="6" s="1"/>
  <c r="I5826" i="6"/>
  <c r="J5826" i="6" s="1"/>
  <c r="I6378" i="6"/>
  <c r="J6378" i="6" s="1"/>
  <c r="I6690" i="6"/>
  <c r="J6690" i="6" s="1"/>
  <c r="I6522" i="6"/>
  <c r="J6522" i="6" s="1"/>
  <c r="I7746" i="6"/>
  <c r="J7746" i="6" s="1"/>
  <c r="I6834" i="6"/>
  <c r="J6834" i="6" s="1"/>
  <c r="I6858" i="6"/>
  <c r="J6858" i="6" s="1"/>
  <c r="I7722" i="6"/>
  <c r="J7722" i="6" s="1"/>
  <c r="I7602" i="6"/>
  <c r="J7602" i="6" s="1"/>
  <c r="I7914" i="6"/>
  <c r="J7914" i="6" s="1"/>
  <c r="E2126" i="6" a="1"/>
  <c r="E2126" i="6" s="1"/>
  <c r="E830" i="6" a="1"/>
  <c r="E830" i="6" s="1"/>
  <c r="E4358" i="6" a="1"/>
  <c r="E4358" i="6" s="1"/>
  <c r="E6494" i="6" a="1"/>
  <c r="E6494" i="6" s="1"/>
  <c r="F6494" i="6" s="1"/>
  <c r="E6878" i="6" a="1"/>
  <c r="E6878" i="6" s="1"/>
  <c r="F6878" i="6" s="1"/>
  <c r="E7070" i="6" a="1"/>
  <c r="E7070" i="6" s="1"/>
  <c r="F7070" i="6" s="1"/>
  <c r="E6398" i="6" a="1"/>
  <c r="E6398" i="6" s="1"/>
  <c r="E6038" i="6" a="1"/>
  <c r="E6038" i="6" s="1"/>
  <c r="E5198" i="6" a="1"/>
  <c r="E5198" i="6" s="1"/>
  <c r="E4790" i="6" a="1"/>
  <c r="E4790" i="6" s="1"/>
  <c r="E4286" i="6" a="1"/>
  <c r="E4286" i="6" s="1"/>
  <c r="F4286" i="6" s="1"/>
  <c r="E3278" i="6" a="1"/>
  <c r="E3278" i="6" s="1"/>
  <c r="F3278" i="6" s="1"/>
  <c r="E2678" i="6" a="1"/>
  <c r="E2678" i="6" s="1"/>
  <c r="E2846" i="6" a="1"/>
  <c r="E2846" i="6" s="1"/>
  <c r="E2438" i="6" a="1"/>
  <c r="E2438" i="6" s="1"/>
  <c r="F2438" i="6" s="1"/>
  <c r="E1454" i="6" a="1"/>
  <c r="E1454" i="6" s="1"/>
  <c r="E734" i="6" a="1"/>
  <c r="E734" i="6" s="1"/>
  <c r="F734" i="6" s="1"/>
  <c r="E1022" i="6" a="1"/>
  <c r="E1022" i="6" s="1"/>
  <c r="F1022" i="6" s="1"/>
  <c r="E110" i="6" a="1"/>
  <c r="E110" i="6" s="1"/>
  <c r="F110" i="6" s="1"/>
  <c r="C65" i="6"/>
  <c r="D64" i="6" s="1"/>
  <c r="B67" i="6"/>
  <c r="H67" i="6" s="1" a="1"/>
  <c r="H67" i="6" s="1"/>
  <c r="G65" i="6"/>
  <c r="H66" i="6" a="1"/>
  <c r="H66" i="6" s="1"/>
  <c r="I66" i="6" s="1"/>
  <c r="J66" i="6" s="1"/>
  <c r="I16" i="5"/>
  <c r="E44" i="5"/>
  <c r="G44" i="5"/>
  <c r="M44" i="5"/>
  <c r="N44" i="5" s="1"/>
  <c r="C41" i="6"/>
  <c r="D40" i="6" s="1"/>
  <c r="C17" i="6"/>
  <c r="D16" i="6" s="1"/>
  <c r="B45" i="5"/>
  <c r="D45" i="5" s="1"/>
  <c r="E19" i="5"/>
  <c r="M19" i="5"/>
  <c r="N19" i="5" s="1"/>
  <c r="G19" i="5"/>
  <c r="B43" i="6"/>
  <c r="H43" i="6" s="1" a="1"/>
  <c r="H43" i="6" s="1"/>
  <c r="I43" i="6" s="1"/>
  <c r="J43" i="6" s="1"/>
  <c r="B19" i="6"/>
  <c r="H19" i="6" s="1"/>
  <c r="G17" i="6"/>
  <c r="G41" i="6"/>
  <c r="H43" i="5"/>
  <c r="I43" i="5" s="1"/>
  <c r="B21" i="5"/>
  <c r="C20" i="5" s="1"/>
  <c r="D20" i="5" s="1"/>
  <c r="F43" i="5"/>
  <c r="O44" i="5"/>
  <c r="H18" i="5"/>
  <c r="O19" i="5"/>
  <c r="I16" i="6"/>
  <c r="J16" i="6" s="1"/>
  <c r="E14" i="6"/>
  <c r="F18" i="5"/>
  <c r="E5316" i="6" l="1" a="1"/>
  <c r="E5316" i="6" s="1"/>
  <c r="D5315" i="6"/>
  <c r="E2700" i="6" a="1"/>
  <c r="E2700" i="6" s="1"/>
  <c r="D2699" i="6"/>
  <c r="E7788" i="6" a="1"/>
  <c r="E7788" i="6" s="1"/>
  <c r="D7787" i="6"/>
  <c r="E1092" i="6" a="1"/>
  <c r="E1092" i="6" s="1"/>
  <c r="D1091" i="6"/>
  <c r="E6636" i="6" a="1"/>
  <c r="E6636" i="6" s="1"/>
  <c r="D6635" i="6"/>
  <c r="E1668" i="6" a="1"/>
  <c r="E1668" i="6" s="1"/>
  <c r="D1667" i="6"/>
  <c r="E6996" i="6" a="1"/>
  <c r="E6996" i="6" s="1"/>
  <c r="D6995" i="6"/>
  <c r="E4020" i="6" a="1"/>
  <c r="E4020" i="6" s="1"/>
  <c r="D4019" i="6"/>
  <c r="E468" i="6" a="1"/>
  <c r="E468" i="6" s="1"/>
  <c r="D467" i="6"/>
  <c r="E1236" i="6" a="1"/>
  <c r="E1236" i="6" s="1"/>
  <c r="D1235" i="6"/>
  <c r="E5724" i="6" a="1"/>
  <c r="E5724" i="6" s="1"/>
  <c r="D5723" i="6"/>
  <c r="E1596" i="6" a="1"/>
  <c r="E1596" i="6" s="1"/>
  <c r="D1595" i="6"/>
  <c r="E6900" i="6" a="1"/>
  <c r="E6900" i="6" s="1"/>
  <c r="D6899" i="6"/>
  <c r="E300" i="6" a="1"/>
  <c r="E300" i="6" s="1"/>
  <c r="D299" i="6"/>
  <c r="E6372" i="6" a="1"/>
  <c r="E6372" i="6" s="1"/>
  <c r="D6371" i="6"/>
  <c r="E2436" i="6" a="1"/>
  <c r="E2436" i="6" s="1"/>
  <c r="D2435" i="6"/>
  <c r="E6828" i="6" a="1"/>
  <c r="E6828" i="6" s="1"/>
  <c r="D6827" i="6"/>
  <c r="E3540" i="6" a="1"/>
  <c r="E3540" i="6" s="1"/>
  <c r="D3539" i="6"/>
  <c r="E8268" i="6" a="1"/>
  <c r="E8268" i="6" s="1"/>
  <c r="D8267" i="6"/>
  <c r="E444" i="6" a="1"/>
  <c r="E444" i="6" s="1"/>
  <c r="D443" i="6"/>
  <c r="E5916" i="6" a="1"/>
  <c r="E5916" i="6" s="1"/>
  <c r="D5915" i="6"/>
  <c r="D2146" i="6"/>
  <c r="E2146" i="6" s="1" a="1"/>
  <c r="E2146" i="6" s="1"/>
  <c r="F2146" i="6" s="1"/>
  <c r="E2147" i="6" a="1"/>
  <c r="E2147" i="6" s="1"/>
  <c r="E7356" i="6" a="1"/>
  <c r="E7356" i="6" s="1"/>
  <c r="D7355" i="6"/>
  <c r="E708" i="6" a="1"/>
  <c r="E708" i="6" s="1"/>
  <c r="D707" i="6"/>
  <c r="E3588" i="6" a="1"/>
  <c r="E3588" i="6" s="1"/>
  <c r="D3587" i="6"/>
  <c r="E156" i="6" a="1"/>
  <c r="E156" i="6" s="1"/>
  <c r="D155" i="6"/>
  <c r="E5844" i="6" a="1"/>
  <c r="E5844" i="6" s="1"/>
  <c r="D5843" i="6"/>
  <c r="E3276" i="6" a="1"/>
  <c r="E3276" i="6" s="1"/>
  <c r="D3275" i="6"/>
  <c r="E6420" i="6" a="1"/>
  <c r="E6420" i="6" s="1"/>
  <c r="D6419" i="6"/>
  <c r="E3708" i="6" a="1"/>
  <c r="E3708" i="6" s="1"/>
  <c r="D3707" i="6"/>
  <c r="E8412" i="6" a="1"/>
  <c r="E8412" i="6" s="1"/>
  <c r="D8411" i="6"/>
  <c r="E8364" i="6" a="1"/>
  <c r="E8364" i="6" s="1"/>
  <c r="D8363" i="6"/>
  <c r="E4932" i="6" a="1"/>
  <c r="E4932" i="6" s="1"/>
  <c r="D4931" i="6"/>
  <c r="E1932" i="6" a="1"/>
  <c r="E1932" i="6" s="1"/>
  <c r="D1931" i="6"/>
  <c r="E7068" i="6" a="1"/>
  <c r="E7068" i="6" s="1"/>
  <c r="D7067" i="6"/>
  <c r="E5052" i="6" a="1"/>
  <c r="E5052" i="6" s="1"/>
  <c r="D5051" i="6"/>
  <c r="E1332" i="6" a="1"/>
  <c r="E1332" i="6" s="1"/>
  <c r="D1331" i="6"/>
  <c r="E6588" i="6" a="1"/>
  <c r="E6588" i="6" s="1"/>
  <c r="D6587" i="6"/>
  <c r="E2940" i="6" a="1"/>
  <c r="E2940" i="6" s="1"/>
  <c r="D2939" i="6"/>
  <c r="D34" i="6"/>
  <c r="E34" i="6" s="1" a="1"/>
  <c r="E34" i="6" s="1"/>
  <c r="F34" i="6" s="1"/>
  <c r="E35" i="6" a="1"/>
  <c r="E35" i="6" s="1"/>
  <c r="F35" i="6" s="1"/>
  <c r="E7644" i="6" a="1"/>
  <c r="E7644" i="6" s="1"/>
  <c r="D7643" i="6"/>
  <c r="E7188" i="6" a="1"/>
  <c r="E7188" i="6" s="1"/>
  <c r="D7187" i="6"/>
  <c r="E6780" i="6" a="1"/>
  <c r="E6780" i="6" s="1"/>
  <c r="D6779" i="6"/>
  <c r="E132" i="6" a="1"/>
  <c r="E132" i="6" s="1"/>
  <c r="D131" i="6"/>
  <c r="E231" i="6" a="1"/>
  <c r="E231" i="6" s="1"/>
  <c r="E4500" i="6" a="1"/>
  <c r="E4500" i="6" s="1"/>
  <c r="D4499" i="6"/>
  <c r="E1188" i="6" a="1"/>
  <c r="E1188" i="6" s="1"/>
  <c r="D1187" i="6"/>
  <c r="E5868" i="6" a="1"/>
  <c r="E5868" i="6" s="1"/>
  <c r="D5867" i="6"/>
  <c r="E4310" i="6" a="1"/>
  <c r="E4310" i="6" s="1"/>
  <c r="E4548" i="6" a="1"/>
  <c r="E4548" i="6" s="1"/>
  <c r="D4547" i="6"/>
  <c r="E6660" i="6" a="1"/>
  <c r="E6660" i="6" s="1"/>
  <c r="D6659" i="6"/>
  <c r="E3084" i="6" a="1"/>
  <c r="E3084" i="6" s="1"/>
  <c r="D3083" i="6"/>
  <c r="E8316" i="6" a="1"/>
  <c r="E8316" i="6" s="1"/>
  <c r="D8315" i="6"/>
  <c r="E7236" i="6" a="1"/>
  <c r="E7236" i="6" s="1"/>
  <c r="D7235" i="6"/>
  <c r="E6948" i="6" a="1"/>
  <c r="E6948" i="6" s="1"/>
  <c r="D6947" i="6"/>
  <c r="E8340" i="6" a="1"/>
  <c r="E8340" i="6" s="1"/>
  <c r="D8339" i="6"/>
  <c r="E4044" i="6" a="1"/>
  <c r="E4044" i="6" s="1"/>
  <c r="D4043" i="6"/>
  <c r="E588" i="6" a="1"/>
  <c r="E588" i="6" s="1"/>
  <c r="D587" i="6"/>
  <c r="E4428" i="6" a="1"/>
  <c r="E4428" i="6" s="1"/>
  <c r="D4427" i="6"/>
  <c r="E4068" i="6" a="1"/>
  <c r="E4068" i="6" s="1"/>
  <c r="D4067" i="6"/>
  <c r="E6060" i="6" a="1"/>
  <c r="E6060" i="6" s="1"/>
  <c r="D6059" i="6"/>
  <c r="E2556" i="6" a="1"/>
  <c r="E2556" i="6" s="1"/>
  <c r="D2555" i="6"/>
  <c r="E7284" i="6" a="1"/>
  <c r="E7284" i="6" s="1"/>
  <c r="D7283" i="6"/>
  <c r="E6876" i="6" a="1"/>
  <c r="E6876" i="6" s="1"/>
  <c r="D6875" i="6"/>
  <c r="E3660" i="6" a="1"/>
  <c r="E3660" i="6" s="1"/>
  <c r="D3659" i="6"/>
  <c r="E7380" i="6" a="1"/>
  <c r="E7380" i="6" s="1"/>
  <c r="D7379" i="6"/>
  <c r="E8028" i="6" a="1"/>
  <c r="E8028" i="6" s="1"/>
  <c r="D8027" i="6"/>
  <c r="E4836" i="6" a="1"/>
  <c r="E4836" i="6" s="1"/>
  <c r="D4835" i="6"/>
  <c r="E1260" i="6" a="1"/>
  <c r="E1260" i="6" s="1"/>
  <c r="D1259" i="6"/>
  <c r="E3420" i="6" a="1"/>
  <c r="E3420" i="6" s="1"/>
  <c r="D3419" i="6"/>
  <c r="E4764" i="6" a="1"/>
  <c r="E4764" i="6" s="1"/>
  <c r="D4763" i="6"/>
  <c r="E4284" i="6" a="1"/>
  <c r="E4284" i="6" s="1"/>
  <c r="D4283" i="6"/>
  <c r="E5772" i="6" a="1"/>
  <c r="E5772" i="6" s="1"/>
  <c r="D5771" i="6"/>
  <c r="E2196" i="6" a="1"/>
  <c r="E2196" i="6" s="1"/>
  <c r="D2195" i="6"/>
  <c r="E5532" i="6" a="1"/>
  <c r="E5532" i="6" s="1"/>
  <c r="D5531" i="6"/>
  <c r="E5484" i="6" a="1"/>
  <c r="E5484" i="6" s="1"/>
  <c r="D5483" i="6"/>
  <c r="E1620" i="6" a="1"/>
  <c r="E1620" i="6" s="1"/>
  <c r="D1619" i="6"/>
  <c r="E7860" i="6" a="1"/>
  <c r="E7860" i="6" s="1"/>
  <c r="D7859" i="6"/>
  <c r="E4188" i="6" a="1"/>
  <c r="E4188" i="6" s="1"/>
  <c r="D4187" i="6"/>
  <c r="E420" i="6" a="1"/>
  <c r="E420" i="6" s="1"/>
  <c r="D419" i="6"/>
  <c r="E4164" i="6" a="1"/>
  <c r="E4164" i="6" s="1"/>
  <c r="D4163" i="6"/>
  <c r="E3444" i="6" a="1"/>
  <c r="E3444" i="6" s="1"/>
  <c r="D3443" i="6"/>
  <c r="E5268" i="6" a="1"/>
  <c r="E5268" i="6" s="1"/>
  <c r="D5267" i="6"/>
  <c r="E2052" i="6" a="1"/>
  <c r="E2052" i="6" s="1"/>
  <c r="D2051" i="6"/>
  <c r="E4380" i="6" a="1"/>
  <c r="E4380" i="6" s="1"/>
  <c r="D4379" i="6"/>
  <c r="E5124" i="6" a="1"/>
  <c r="E5124" i="6" s="1"/>
  <c r="D5123" i="6"/>
  <c r="E924" i="6" a="1"/>
  <c r="E924" i="6" s="1"/>
  <c r="D923" i="6"/>
  <c r="E5559" i="6" a="1"/>
  <c r="E5559" i="6" s="1"/>
  <c r="E7044" i="6" a="1"/>
  <c r="E7044" i="6" s="1"/>
  <c r="D7043" i="6"/>
  <c r="E3036" i="6" a="1"/>
  <c r="E3036" i="6" s="1"/>
  <c r="D3035" i="6"/>
  <c r="E804" i="6" a="1"/>
  <c r="E804" i="6" s="1"/>
  <c r="D803" i="6"/>
  <c r="E1764" i="6" a="1"/>
  <c r="E1764" i="6" s="1"/>
  <c r="D1763" i="6"/>
  <c r="E3732" i="6" a="1"/>
  <c r="E3732" i="6" s="1"/>
  <c r="D3731" i="6"/>
  <c r="E5628" i="6" a="1"/>
  <c r="E5628" i="6" s="1"/>
  <c r="D5627" i="6"/>
  <c r="E276" i="6" a="1"/>
  <c r="E276" i="6" s="1"/>
  <c r="D275" i="6"/>
  <c r="E3900" i="6" a="1"/>
  <c r="E3900" i="6" s="1"/>
  <c r="D3899" i="6"/>
  <c r="E1884" i="6" a="1"/>
  <c r="E1884" i="6" s="1"/>
  <c r="D1883" i="6"/>
  <c r="E396" i="6" a="1"/>
  <c r="E396" i="6" s="1"/>
  <c r="D395" i="6"/>
  <c r="E5940" i="6" a="1"/>
  <c r="E5940" i="6" s="1"/>
  <c r="D5939" i="6"/>
  <c r="E6684" i="6" a="1"/>
  <c r="E6684" i="6" s="1"/>
  <c r="D6683" i="6"/>
  <c r="E3108" i="6" a="1"/>
  <c r="E3108" i="6" s="1"/>
  <c r="D3107" i="6"/>
  <c r="E108" i="6" a="1"/>
  <c r="E108" i="6" s="1"/>
  <c r="D107" i="6"/>
  <c r="E2076" i="6" a="1"/>
  <c r="E2076" i="6" s="1"/>
  <c r="D2075" i="6"/>
  <c r="E7428" i="6" a="1"/>
  <c r="E7428" i="6" s="1"/>
  <c r="D7427" i="6"/>
  <c r="E3156" i="6" a="1"/>
  <c r="E3156" i="6" s="1"/>
  <c r="D3155" i="6"/>
  <c r="E5796" i="6" a="1"/>
  <c r="E5796" i="6" s="1"/>
  <c r="D5795" i="6"/>
  <c r="E84" i="6" a="1"/>
  <c r="E84" i="6" s="1"/>
  <c r="D83" i="6"/>
  <c r="E1980" i="6" a="1"/>
  <c r="E1980" i="6" s="1"/>
  <c r="D1979" i="6"/>
  <c r="E1428" i="6" a="1"/>
  <c r="E1428" i="6" s="1"/>
  <c r="D1427" i="6"/>
  <c r="E6444" i="6" a="1"/>
  <c r="E6444" i="6" s="1"/>
  <c r="D6443" i="6"/>
  <c r="E3804" i="6" a="1"/>
  <c r="E3804" i="6" s="1"/>
  <c r="D3803" i="6"/>
  <c r="E1956" i="6" a="1"/>
  <c r="E1956" i="6" s="1"/>
  <c r="D1955" i="6"/>
  <c r="E6492" i="6" a="1"/>
  <c r="E6492" i="6" s="1"/>
  <c r="D6491" i="6"/>
  <c r="E3996" i="6" a="1"/>
  <c r="E3996" i="6" s="1"/>
  <c r="D3995" i="6"/>
  <c r="E8196" i="6" a="1"/>
  <c r="E8196" i="6" s="1"/>
  <c r="D8195" i="6"/>
  <c r="E3948" i="6" a="1"/>
  <c r="E3948" i="6" s="1"/>
  <c r="D3947" i="6"/>
  <c r="E732" i="6" a="1"/>
  <c r="E732" i="6" s="1"/>
  <c r="D731" i="6"/>
  <c r="E1020" i="6" a="1"/>
  <c r="E1020" i="6" s="1"/>
  <c r="D1019" i="6"/>
  <c r="E996" i="6" a="1"/>
  <c r="E996" i="6" s="1"/>
  <c r="D995" i="6"/>
  <c r="E5892" i="6" a="1"/>
  <c r="E5892" i="6" s="1"/>
  <c r="D5891" i="6"/>
  <c r="E2964" i="6" a="1"/>
  <c r="E2964" i="6" s="1"/>
  <c r="D2963" i="6"/>
  <c r="E1044" i="6" a="1"/>
  <c r="E1044" i="6" s="1"/>
  <c r="D1043" i="6"/>
  <c r="E2223" i="6" a="1"/>
  <c r="E2223" i="6" s="1"/>
  <c r="E3518" i="6" a="1"/>
  <c r="E3518" i="6" s="1"/>
  <c r="E8055" i="6" a="1"/>
  <c r="E8055" i="6" s="1"/>
  <c r="E1406" i="6" a="1"/>
  <c r="E1406" i="6" s="1"/>
  <c r="E7478" i="6" a="1"/>
  <c r="E7478" i="6" s="1"/>
  <c r="E3206" i="6" a="1"/>
  <c r="E3206" i="6" s="1"/>
  <c r="E7623" i="6" a="1"/>
  <c r="E7623" i="6" s="1"/>
  <c r="F86" i="6"/>
  <c r="F2966" i="6"/>
  <c r="F4503" i="6"/>
  <c r="F5823" i="6"/>
  <c r="F6782" i="6"/>
  <c r="F7911" i="6"/>
  <c r="F4911" i="6"/>
  <c r="E5438" i="6" a="1"/>
  <c r="E5438" i="6" s="1"/>
  <c r="E1167" i="6" a="1"/>
  <c r="E1167" i="6" s="1"/>
  <c r="E4527" i="6" a="1"/>
  <c r="E4527" i="6" s="1"/>
  <c r="F279" i="6"/>
  <c r="F1191" i="6"/>
  <c r="F3903" i="6"/>
  <c r="F183" i="6"/>
  <c r="E8054" i="6" a="1"/>
  <c r="E8054" i="6" s="1"/>
  <c r="F8055" i="6" s="1"/>
  <c r="E7887" i="6" a="1"/>
  <c r="E7887" i="6" s="1"/>
  <c r="F1935" i="6"/>
  <c r="F7863" i="6"/>
  <c r="E3927" i="6" a="1"/>
  <c r="E3927" i="6" s="1"/>
  <c r="E2006" i="6" a="1"/>
  <c r="E2006" i="6" s="1"/>
  <c r="E1383" i="6" a="1"/>
  <c r="E1383" i="6" s="1"/>
  <c r="E2655" i="6" a="1"/>
  <c r="E2655" i="6" s="1"/>
  <c r="F1359" i="6"/>
  <c r="F6663" i="6"/>
  <c r="F3951" i="6"/>
  <c r="F1959" i="6"/>
  <c r="F3110" i="6"/>
  <c r="F4383" i="6"/>
  <c r="F6662" i="6"/>
  <c r="F1046" i="6"/>
  <c r="E7934" i="6" a="1"/>
  <c r="E7934" i="6" s="1"/>
  <c r="F207" i="6"/>
  <c r="F7791" i="6"/>
  <c r="F5630" i="6"/>
  <c r="F278" i="6"/>
  <c r="F5798" i="6"/>
  <c r="F6997" i="6"/>
  <c r="F6661" i="6"/>
  <c r="F5629" i="6"/>
  <c r="F4021" i="6"/>
  <c r="F3085" i="6"/>
  <c r="F277" i="6"/>
  <c r="F7287" i="6"/>
  <c r="F4166" i="6"/>
  <c r="F1431" i="6"/>
  <c r="F6999" i="6"/>
  <c r="F3159" i="6"/>
  <c r="F8342" i="6"/>
  <c r="F4070" i="6"/>
  <c r="F7189" i="6"/>
  <c r="F3231" i="6"/>
  <c r="F8319" i="6"/>
  <c r="F1621" i="6"/>
  <c r="F8317" i="6"/>
  <c r="F3901" i="6"/>
  <c r="F469" i="6"/>
  <c r="F6493" i="6"/>
  <c r="F5845" i="6"/>
  <c r="F4285" i="6"/>
  <c r="F3997" i="6"/>
  <c r="F3277" i="6"/>
  <c r="E855" i="6" a="1"/>
  <c r="E855" i="6" s="1"/>
  <c r="F2967" i="6"/>
  <c r="F1503" i="6"/>
  <c r="F6927" i="6"/>
  <c r="F1981" i="6"/>
  <c r="F7237" i="6"/>
  <c r="F7429" i="6"/>
  <c r="F6373" i="6"/>
  <c r="F4069" i="6"/>
  <c r="F3157" i="6"/>
  <c r="F7789" i="6"/>
  <c r="F5869" i="6"/>
  <c r="F1765" i="6"/>
  <c r="F1093" i="6"/>
  <c r="F5533" i="6"/>
  <c r="F1021" i="6"/>
  <c r="F8269" i="6"/>
  <c r="F6877" i="6"/>
  <c r="F1429" i="6"/>
  <c r="F445" i="6"/>
  <c r="F3661" i="6"/>
  <c r="F1933" i="6"/>
  <c r="F421" i="6"/>
  <c r="F4167" i="6"/>
  <c r="F6901" i="6"/>
  <c r="F4429" i="6"/>
  <c r="F2077" i="6"/>
  <c r="F301" i="6"/>
  <c r="F8197" i="6"/>
  <c r="F6421" i="6"/>
  <c r="F5773" i="6"/>
  <c r="F3949" i="6"/>
  <c r="F3709" i="6"/>
  <c r="F2197" i="6"/>
  <c r="F733" i="6"/>
  <c r="F8341" i="6"/>
  <c r="F6685" i="6"/>
  <c r="F5725" i="6"/>
  <c r="F4045" i="6"/>
  <c r="F3109" i="6"/>
  <c r="F1597" i="6"/>
  <c r="F589" i="6"/>
  <c r="F109" i="6"/>
  <c r="F4599" i="6"/>
  <c r="F6446" i="6"/>
  <c r="F7285" i="6"/>
  <c r="F1885" i="6"/>
  <c r="F1237" i="6"/>
  <c r="E3494" i="6" a="1"/>
  <c r="E3494" i="6" s="1"/>
  <c r="E2005" i="6" a="1"/>
  <c r="E2005" i="6" s="1"/>
  <c r="D2004" i="6"/>
  <c r="D2003" i="6" s="1"/>
  <c r="E2845" i="6" a="1"/>
  <c r="E2845" i="6" s="1"/>
  <c r="F2846" i="6" s="1"/>
  <c r="D2844" i="6"/>
  <c r="D2843" i="6" s="1"/>
  <c r="E3493" i="6" a="1"/>
  <c r="E3493" i="6" s="1"/>
  <c r="D3492" i="6"/>
  <c r="D3491" i="6" s="1"/>
  <c r="E6517" i="6" a="1"/>
  <c r="E6517" i="6" s="1"/>
  <c r="D6516" i="6"/>
  <c r="D6515" i="6" s="1"/>
  <c r="E565" i="6" a="1"/>
  <c r="E565" i="6" s="1"/>
  <c r="D564" i="6"/>
  <c r="D563" i="6" s="1"/>
  <c r="E2989" i="6" a="1"/>
  <c r="E2989" i="6" s="1"/>
  <c r="F2990" i="6" s="1"/>
  <c r="D2988" i="6"/>
  <c r="D2987" i="6" s="1"/>
  <c r="E5221" i="6" a="1"/>
  <c r="E5221" i="6" s="1"/>
  <c r="D5220" i="6"/>
  <c r="D5219" i="6" s="1"/>
  <c r="E7669" i="6" a="1"/>
  <c r="E7669" i="6" s="1"/>
  <c r="D7668" i="6"/>
  <c r="D7667" i="6" s="1"/>
  <c r="E3829" i="6" a="1"/>
  <c r="E3829" i="6" s="1"/>
  <c r="D3828" i="6"/>
  <c r="D3827" i="6" s="1"/>
  <c r="E1213" i="6" a="1"/>
  <c r="E1213" i="6" s="1"/>
  <c r="F1214" i="6" s="1"/>
  <c r="D1212" i="6"/>
  <c r="D1211" i="6" s="1"/>
  <c r="E6349" i="6" a="1"/>
  <c r="E6349" i="6" s="1"/>
  <c r="F6350" i="6" s="1"/>
  <c r="D6348" i="6"/>
  <c r="D6347" i="6" s="1"/>
  <c r="E5029" i="6" a="1"/>
  <c r="E5029" i="6" s="1"/>
  <c r="F5030" i="6" s="1"/>
  <c r="D5028" i="6"/>
  <c r="D5027" i="6" s="1"/>
  <c r="E2773" i="6" a="1"/>
  <c r="E2773" i="6" s="1"/>
  <c r="F2774" i="6" s="1"/>
  <c r="D2772" i="6"/>
  <c r="D2771" i="6" s="1"/>
  <c r="E493" i="6" a="1"/>
  <c r="E493" i="6" s="1"/>
  <c r="F494" i="6" s="1"/>
  <c r="D492" i="6"/>
  <c r="D491" i="6" s="1"/>
  <c r="E4093" i="6" a="1"/>
  <c r="E4093" i="6" s="1"/>
  <c r="F4094" i="6" s="1"/>
  <c r="D4092" i="6"/>
  <c r="D4091" i="6" s="1"/>
  <c r="E3637" i="6" a="1"/>
  <c r="E3637" i="6" s="1"/>
  <c r="F3638" i="6" s="1"/>
  <c r="D3636" i="6"/>
  <c r="D3635" i="6" s="1"/>
  <c r="E781" i="6" a="1"/>
  <c r="E781" i="6" s="1"/>
  <c r="F782" i="6" s="1"/>
  <c r="D780" i="6"/>
  <c r="D779" i="6" s="1"/>
  <c r="E5701" i="6" a="1"/>
  <c r="E5701" i="6" s="1"/>
  <c r="F5702" i="6" s="1"/>
  <c r="D5700" i="6"/>
  <c r="D5699" i="6" s="1"/>
  <c r="E685" i="6" a="1"/>
  <c r="E685" i="6" s="1"/>
  <c r="F686" i="6" s="1"/>
  <c r="D684" i="6"/>
  <c r="D683" i="6" s="1"/>
  <c r="E5605" i="6" a="1"/>
  <c r="E5605" i="6" s="1"/>
  <c r="F5606" i="6" s="1"/>
  <c r="D5604" i="6"/>
  <c r="D5603" i="6" s="1"/>
  <c r="F2437" i="6"/>
  <c r="F7045" i="6"/>
  <c r="F5317" i="6"/>
  <c r="F4501" i="6"/>
  <c r="F3037" i="6"/>
  <c r="F2701" i="6"/>
  <c r="F1189" i="6"/>
  <c r="F805" i="6"/>
  <c r="E4645" i="6" a="1"/>
  <c r="E4645" i="6" s="1"/>
  <c r="F4646" i="6" s="1"/>
  <c r="D4644" i="6"/>
  <c r="D4643" i="6" s="1"/>
  <c r="E3253" i="6" a="1"/>
  <c r="E3253" i="6" s="1"/>
  <c r="F3254" i="6" s="1"/>
  <c r="D3252" i="6"/>
  <c r="D3251" i="6" s="1"/>
  <c r="E4309" i="6" a="1"/>
  <c r="E4309" i="6" s="1"/>
  <c r="D4308" i="6"/>
  <c r="D4307" i="6" s="1"/>
  <c r="E6469" i="6" a="1"/>
  <c r="E6469" i="6" s="1"/>
  <c r="D6468" i="6"/>
  <c r="D6467" i="6" s="1"/>
  <c r="E5005" i="6" a="1"/>
  <c r="E5005" i="6" s="1"/>
  <c r="F5006" i="6" s="1"/>
  <c r="D5004" i="6"/>
  <c r="D5003" i="6" s="1"/>
  <c r="E5557" i="6" a="1"/>
  <c r="E5557" i="6" s="1"/>
  <c r="D5556" i="6"/>
  <c r="D5555" i="6" s="1"/>
  <c r="E8077" i="6" a="1"/>
  <c r="E8077" i="6" s="1"/>
  <c r="F8078" i="6" s="1"/>
  <c r="D8076" i="6"/>
  <c r="D8075" i="6" s="1"/>
  <c r="E7021" i="6" a="1"/>
  <c r="E7021" i="6" s="1"/>
  <c r="D7020" i="6"/>
  <c r="D7019" i="6" s="1"/>
  <c r="F6829" i="6"/>
  <c r="F6061" i="6"/>
  <c r="F5797" i="6"/>
  <c r="F3541" i="6"/>
  <c r="F2557" i="6"/>
  <c r="F4381" i="6"/>
  <c r="F157" i="6"/>
  <c r="F6949" i="6"/>
  <c r="F397" i="6"/>
  <c r="E6157" i="6" a="1"/>
  <c r="E6157" i="6" s="1"/>
  <c r="F6158" i="6" s="1"/>
  <c r="D6156" i="6"/>
  <c r="D6155" i="6" s="1"/>
  <c r="E4741" i="6" a="1"/>
  <c r="E4741" i="6" s="1"/>
  <c r="F4742" i="6" s="1"/>
  <c r="D4740" i="6"/>
  <c r="D4739" i="6" s="1"/>
  <c r="E6037" i="6" a="1"/>
  <c r="E6037" i="6" s="1"/>
  <c r="F6038" i="6" s="1"/>
  <c r="D6036" i="6"/>
  <c r="D6035" i="6" s="1"/>
  <c r="E1165" i="6" a="1"/>
  <c r="E1165" i="6" s="1"/>
  <c r="D1164" i="6"/>
  <c r="D1163" i="6" s="1"/>
  <c r="E6205" i="6" a="1"/>
  <c r="E6205" i="6" s="1"/>
  <c r="D6204" i="6"/>
  <c r="D6203" i="6" s="1"/>
  <c r="E2173" i="6" a="1"/>
  <c r="E2173" i="6" s="1"/>
  <c r="D2172" i="6"/>
  <c r="D2171" i="6" s="1"/>
  <c r="E6805" i="6" a="1"/>
  <c r="E6805" i="6" s="1"/>
  <c r="F6806" i="6" s="1"/>
  <c r="D6804" i="6"/>
  <c r="D6803" i="6" s="1"/>
  <c r="E7933" i="6" a="1"/>
  <c r="E7933" i="6" s="1"/>
  <c r="D7932" i="6"/>
  <c r="D7931" i="6" s="1"/>
  <c r="E3469" i="6" a="1"/>
  <c r="E3469" i="6" s="1"/>
  <c r="D3468" i="6"/>
  <c r="D3467" i="6" s="1"/>
  <c r="E3397" i="6" a="1"/>
  <c r="E3397" i="6" s="1"/>
  <c r="F3398" i="6" s="1"/>
  <c r="D3396" i="6"/>
  <c r="D3395" i="6" s="1"/>
  <c r="E949" i="6" a="1"/>
  <c r="E949" i="6" s="1"/>
  <c r="F950" i="6" s="1"/>
  <c r="D948" i="6"/>
  <c r="D947" i="6" s="1"/>
  <c r="E7213" i="6" a="1"/>
  <c r="E7213" i="6" s="1"/>
  <c r="D7212" i="6"/>
  <c r="D7211" i="6" s="1"/>
  <c r="E5989" i="6" a="1"/>
  <c r="E5989" i="6" s="1"/>
  <c r="F5990" i="6" s="1"/>
  <c r="D5988" i="6"/>
  <c r="D5987" i="6" s="1"/>
  <c r="E4597" i="6" a="1"/>
  <c r="E4597" i="6" s="1"/>
  <c r="F4598" i="6" s="1"/>
  <c r="D4596" i="6"/>
  <c r="D4595" i="6" s="1"/>
  <c r="E2245" i="6" a="1"/>
  <c r="E2245" i="6" s="1"/>
  <c r="F2246" i="6" s="1"/>
  <c r="D2244" i="6"/>
  <c r="D2243" i="6" s="1"/>
  <c r="E901" i="6" a="1"/>
  <c r="E901" i="6" s="1"/>
  <c r="F902" i="6" s="1"/>
  <c r="D900" i="6"/>
  <c r="D899" i="6" s="1"/>
  <c r="E2485" i="6" a="1"/>
  <c r="E2485" i="6" s="1"/>
  <c r="F2486" i="6" s="1"/>
  <c r="D2484" i="6"/>
  <c r="D2483" i="6" s="1"/>
  <c r="E4909" i="6" a="1"/>
  <c r="E4909" i="6" s="1"/>
  <c r="F4910" i="6" s="1"/>
  <c r="D4908" i="6"/>
  <c r="D4907" i="6" s="1"/>
  <c r="E8389" i="6" a="1"/>
  <c r="E8389" i="6" s="1"/>
  <c r="F8390" i="6" s="1"/>
  <c r="D8388" i="6"/>
  <c r="D8387" i="6" s="1"/>
  <c r="E3853" i="6" a="1"/>
  <c r="E3853" i="6" s="1"/>
  <c r="F3854" i="6" s="1"/>
  <c r="D3852" i="6"/>
  <c r="D3851" i="6" s="1"/>
  <c r="E7765" i="6" a="1"/>
  <c r="E7765" i="6" s="1"/>
  <c r="F7766" i="6" s="1"/>
  <c r="D7764" i="6"/>
  <c r="D7763" i="6" s="1"/>
  <c r="E5245" i="6" a="1"/>
  <c r="E5245" i="6" s="1"/>
  <c r="F5246" i="6" s="1"/>
  <c r="D5244" i="6"/>
  <c r="D5243" i="6" s="1"/>
  <c r="F8413" i="6"/>
  <c r="F5485" i="6"/>
  <c r="F997" i="6"/>
  <c r="E7333" i="6" a="1"/>
  <c r="E7333" i="6" s="1"/>
  <c r="D7332" i="6"/>
  <c r="D7331" i="6" s="1"/>
  <c r="E829" i="6" a="1"/>
  <c r="E829" i="6" s="1"/>
  <c r="F830" i="6" s="1"/>
  <c r="D828" i="6"/>
  <c r="D827" i="6" s="1"/>
  <c r="E7117" i="6" a="1"/>
  <c r="E7117" i="6" s="1"/>
  <c r="F7118" i="6" s="1"/>
  <c r="D7116" i="6"/>
  <c r="D7115" i="6" s="1"/>
  <c r="E5149" i="6" a="1"/>
  <c r="E5149" i="6" s="1"/>
  <c r="D5148" i="6"/>
  <c r="D5147" i="6" s="1"/>
  <c r="E7597" i="6" a="1"/>
  <c r="E7597" i="6" s="1"/>
  <c r="F7598" i="6" s="1"/>
  <c r="D7596" i="6"/>
  <c r="D7595" i="6" s="1"/>
  <c r="E1453" i="6" a="1"/>
  <c r="E1453" i="6" s="1"/>
  <c r="F1454" i="6" s="1"/>
  <c r="D1452" i="6"/>
  <c r="D1451" i="6" s="1"/>
  <c r="E8101" i="6" a="1"/>
  <c r="E8101" i="6" s="1"/>
  <c r="F8102" i="6" s="1"/>
  <c r="D8100" i="6"/>
  <c r="D8099" i="6" s="1"/>
  <c r="E5197" i="6" a="1"/>
  <c r="E5197" i="6" s="1"/>
  <c r="F5198" i="6" s="1"/>
  <c r="D5196" i="6"/>
  <c r="D5195" i="6" s="1"/>
  <c r="E3685" i="6" a="1"/>
  <c r="E3685" i="6" s="1"/>
  <c r="D3684" i="6"/>
  <c r="D3683" i="6" s="1"/>
  <c r="E2148" i="6" a="1"/>
  <c r="E2148" i="6" s="1"/>
  <c r="F2148" i="6" s="1"/>
  <c r="E1909" i="6" a="1"/>
  <c r="E1909" i="6" s="1"/>
  <c r="D1908" i="6"/>
  <c r="D1907" i="6" s="1"/>
  <c r="E2509" i="6" a="1"/>
  <c r="E2509" i="6" s="1"/>
  <c r="F2510" i="6" s="1"/>
  <c r="D2508" i="6"/>
  <c r="D2507" i="6" s="1"/>
  <c r="E6181" i="6" a="1"/>
  <c r="E6181" i="6" s="1"/>
  <c r="D6180" i="6"/>
  <c r="D6179" i="6" s="1"/>
  <c r="E181" i="6" a="1"/>
  <c r="E181" i="6" s="1"/>
  <c r="F182" i="6" s="1"/>
  <c r="D180" i="6"/>
  <c r="D179" i="6" s="1"/>
  <c r="E2677" i="6" a="1"/>
  <c r="E2677" i="6" s="1"/>
  <c r="F2678" i="6" s="1"/>
  <c r="D2676" i="6"/>
  <c r="D2675" i="6" s="1"/>
  <c r="E757" i="6" a="1"/>
  <c r="E757" i="6" s="1"/>
  <c r="F758" i="6" s="1"/>
  <c r="D756" i="6"/>
  <c r="D755" i="6" s="1"/>
  <c r="E4621" i="6" a="1"/>
  <c r="E4621" i="6" s="1"/>
  <c r="D4620" i="6"/>
  <c r="D4619" i="6" s="1"/>
  <c r="E5293" i="6" a="1"/>
  <c r="E5293" i="6" s="1"/>
  <c r="F5294" i="6" s="1"/>
  <c r="D5292" i="6"/>
  <c r="D5291" i="6" s="1"/>
  <c r="E5173" i="6" a="1"/>
  <c r="E5173" i="6" s="1"/>
  <c r="D5172" i="6"/>
  <c r="D5171" i="6" s="1"/>
  <c r="E8125" i="6" a="1"/>
  <c r="E8125" i="6" s="1"/>
  <c r="D8124" i="6"/>
  <c r="D8123" i="6" s="1"/>
  <c r="E7909" i="6" a="1"/>
  <c r="E7909" i="6" s="1"/>
  <c r="F7910" i="6" s="1"/>
  <c r="D7908" i="6"/>
  <c r="D7907" i="6" s="1"/>
  <c r="E5365" i="6" a="1"/>
  <c r="E5365" i="6" s="1"/>
  <c r="F5366" i="6" s="1"/>
  <c r="D5364" i="6"/>
  <c r="D5363" i="6" s="1"/>
  <c r="E4885" i="6" a="1"/>
  <c r="E4885" i="6" s="1"/>
  <c r="F4886" i="6" s="1"/>
  <c r="D4884" i="6"/>
  <c r="D4883" i="6" s="1"/>
  <c r="E2029" i="6" a="1"/>
  <c r="E2029" i="6" s="1"/>
  <c r="F2030" i="6" s="1"/>
  <c r="D2028" i="6"/>
  <c r="D2027" i="6" s="1"/>
  <c r="E205" i="6" a="1"/>
  <c r="E205" i="6" s="1"/>
  <c r="F206" i="6" s="1"/>
  <c r="D204" i="6"/>
  <c r="D203" i="6" s="1"/>
  <c r="E6925" i="6" a="1"/>
  <c r="E6925" i="6" s="1"/>
  <c r="F6926" i="6" s="1"/>
  <c r="D6924" i="6"/>
  <c r="D6923" i="6" s="1"/>
  <c r="E3013" i="6" a="1"/>
  <c r="E3013" i="6" s="1"/>
  <c r="F3014" i="6" s="1"/>
  <c r="D3012" i="6"/>
  <c r="D3011" i="6" s="1"/>
  <c r="E5677" i="6" a="1"/>
  <c r="E5677" i="6" s="1"/>
  <c r="F5678" i="6" s="1"/>
  <c r="D5676" i="6"/>
  <c r="D5675" i="6" s="1"/>
  <c r="E1501" i="6" a="1"/>
  <c r="E1501" i="6" s="1"/>
  <c r="F1502" i="6" s="1"/>
  <c r="D1500" i="6"/>
  <c r="D1499" i="6" s="1"/>
  <c r="E661" i="6" a="1"/>
  <c r="E661" i="6" s="1"/>
  <c r="F662" i="6" s="1"/>
  <c r="D660" i="6"/>
  <c r="D659" i="6" s="1"/>
  <c r="E8173" i="6" a="1"/>
  <c r="E8173" i="6" s="1"/>
  <c r="F8174" i="6" s="1"/>
  <c r="D8172" i="6"/>
  <c r="D8171" i="6" s="1"/>
  <c r="F6781" i="6"/>
  <c r="F5053" i="6"/>
  <c r="F3445" i="6"/>
  <c r="F3589" i="6"/>
  <c r="F1333" i="6"/>
  <c r="F8029" i="6"/>
  <c r="F6445" i="6"/>
  <c r="F5917" i="6"/>
  <c r="F4837" i="6"/>
  <c r="F3805" i="6"/>
  <c r="F2149" i="6"/>
  <c r="F1261" i="6"/>
  <c r="F7357" i="6"/>
  <c r="F3421" i="6"/>
  <c r="F1957" i="6"/>
  <c r="F709" i="6"/>
  <c r="F7645" i="6"/>
  <c r="F5125" i="6"/>
  <c r="F133" i="6"/>
  <c r="E6206" i="6" a="1"/>
  <c r="E6206" i="6" s="1"/>
  <c r="F6206" i="6" s="1"/>
  <c r="E3205" i="6" a="1"/>
  <c r="E3205" i="6" s="1"/>
  <c r="F3206" i="6" s="1"/>
  <c r="D3204" i="6"/>
  <c r="D3203" i="6" s="1"/>
  <c r="E3229" i="6" a="1"/>
  <c r="E3229" i="6" s="1"/>
  <c r="F3230" i="6" s="1"/>
  <c r="D3228" i="6"/>
  <c r="D3227" i="6" s="1"/>
  <c r="E4957" i="6" a="1"/>
  <c r="E4957" i="6" s="1"/>
  <c r="D4956" i="6"/>
  <c r="D4955" i="6" s="1"/>
  <c r="E2221" i="6" a="1"/>
  <c r="E2221" i="6" s="1"/>
  <c r="D2220" i="6"/>
  <c r="D2219" i="6" s="1"/>
  <c r="E7621" i="6" a="1"/>
  <c r="E7621" i="6" s="1"/>
  <c r="D7620" i="6"/>
  <c r="D7619" i="6" s="1"/>
  <c r="E4789" i="6" a="1"/>
  <c r="E4789" i="6" s="1"/>
  <c r="F4790" i="6" s="1"/>
  <c r="D4788" i="6"/>
  <c r="D4787" i="6" s="1"/>
  <c r="E7670" i="6" a="1"/>
  <c r="E7670" i="6" s="1"/>
  <c r="F7381" i="6"/>
  <c r="F6589" i="6"/>
  <c r="F5269" i="6"/>
  <c r="F4765" i="6"/>
  <c r="F2941" i="6"/>
  <c r="F2053" i="6"/>
  <c r="F8365" i="6"/>
  <c r="E5222" i="6" a="1"/>
  <c r="E5222" i="6" s="1"/>
  <c r="F5222" i="6" s="1"/>
  <c r="E13" i="6"/>
  <c r="F14" i="6" s="1"/>
  <c r="D12" i="6"/>
  <c r="E4693" i="6" a="1"/>
  <c r="E4693" i="6" s="1"/>
  <c r="F4694" i="6" s="1"/>
  <c r="D4692" i="6"/>
  <c r="D4691" i="6" s="1"/>
  <c r="E3925" i="6" a="1"/>
  <c r="E3925" i="6" s="1"/>
  <c r="F3926" i="6" s="1"/>
  <c r="D3924" i="6"/>
  <c r="D3923" i="6" s="1"/>
  <c r="E7885" i="6" a="1"/>
  <c r="E7885" i="6" s="1"/>
  <c r="D7884" i="6"/>
  <c r="D7883" i="6" s="1"/>
  <c r="E2653" i="6" a="1"/>
  <c r="E2653" i="6" s="1"/>
  <c r="D2652" i="6"/>
  <c r="D2651" i="6" s="1"/>
  <c r="E3517" i="6" a="1"/>
  <c r="E3517" i="6" s="1"/>
  <c r="F3518" i="6" s="1"/>
  <c r="D3516" i="6"/>
  <c r="D3515" i="6" s="1"/>
  <c r="E6397" i="6" a="1"/>
  <c r="E6397" i="6" s="1"/>
  <c r="F6398" i="6" s="1"/>
  <c r="D6396" i="6"/>
  <c r="D6395" i="6" s="1"/>
  <c r="E3781" i="6" a="1"/>
  <c r="E3781" i="6" s="1"/>
  <c r="D3780" i="6"/>
  <c r="D3779" i="6" s="1"/>
  <c r="E4357" i="6" a="1"/>
  <c r="E4357" i="6" s="1"/>
  <c r="F4358" i="6" s="1"/>
  <c r="D4356" i="6"/>
  <c r="D4355" i="6" s="1"/>
  <c r="E8053" i="6" a="1"/>
  <c r="E8053" i="6" s="1"/>
  <c r="F8054" i="6" s="1"/>
  <c r="D8052" i="6"/>
  <c r="D8051" i="6" s="1"/>
  <c r="E1741" i="6" a="1"/>
  <c r="E1741" i="6" s="1"/>
  <c r="F1742" i="6" s="1"/>
  <c r="D1740" i="6"/>
  <c r="D1739" i="6" s="1"/>
  <c r="E7501" i="6" a="1"/>
  <c r="E7501" i="6" s="1"/>
  <c r="F7502" i="6" s="1"/>
  <c r="D7500" i="6"/>
  <c r="D7499" i="6" s="1"/>
  <c r="E2101" i="6" a="1"/>
  <c r="E2101" i="6" s="1"/>
  <c r="F2102" i="6" s="1"/>
  <c r="D2100" i="6"/>
  <c r="D2099" i="6" s="1"/>
  <c r="E1357" i="6" a="1"/>
  <c r="E1357" i="6" s="1"/>
  <c r="F1358" i="6" s="1"/>
  <c r="D1356" i="6"/>
  <c r="D1355" i="6" s="1"/>
  <c r="E5821" i="6" a="1"/>
  <c r="E5821" i="6" s="1"/>
  <c r="F5822" i="6" s="1"/>
  <c r="D5820" i="6"/>
  <c r="D5819" i="6" s="1"/>
  <c r="E6229" i="6" a="1"/>
  <c r="E6229" i="6" s="1"/>
  <c r="F6230" i="6" s="1"/>
  <c r="D6228" i="6"/>
  <c r="D6227" i="6" s="1"/>
  <c r="E349" i="6" a="1"/>
  <c r="E349" i="6" s="1"/>
  <c r="F350" i="6" s="1"/>
  <c r="D348" i="6"/>
  <c r="D347" i="6" s="1"/>
  <c r="E5581" i="6" a="1"/>
  <c r="E5581" i="6" s="1"/>
  <c r="F5582" i="6" s="1"/>
  <c r="D5580" i="6"/>
  <c r="D5579" i="6" s="1"/>
  <c r="E517" i="6" a="1"/>
  <c r="E517" i="6" s="1"/>
  <c r="F518" i="6" s="1"/>
  <c r="D516" i="6"/>
  <c r="D515" i="6" s="1"/>
  <c r="E3757" i="6" a="1"/>
  <c r="E3757" i="6" s="1"/>
  <c r="F3758" i="6" s="1"/>
  <c r="D3756" i="6"/>
  <c r="D3755" i="6" s="1"/>
  <c r="E2365" i="6" a="1"/>
  <c r="E2365" i="6" s="1"/>
  <c r="F2366" i="6" s="1"/>
  <c r="D2364" i="6"/>
  <c r="D2363" i="6" s="1"/>
  <c r="F6637" i="6"/>
  <c r="F4549" i="6"/>
  <c r="F3733" i="6"/>
  <c r="F1669" i="6"/>
  <c r="F7861" i="6"/>
  <c r="F5893" i="6"/>
  <c r="F4933" i="6"/>
  <c r="F4189" i="6"/>
  <c r="F2965" i="6"/>
  <c r="F7069" i="6"/>
  <c r="F4165" i="6"/>
  <c r="F1045" i="6"/>
  <c r="E36" i="6" a="1"/>
  <c r="E36" i="6" s="1"/>
  <c r="F36" i="6" s="1"/>
  <c r="E6253" i="6" a="1"/>
  <c r="E6253" i="6" s="1"/>
  <c r="F6254" i="6" s="1"/>
  <c r="D6252" i="6"/>
  <c r="D6251" i="6" s="1"/>
  <c r="E1405" i="6" a="1"/>
  <c r="E1405" i="6" s="1"/>
  <c r="F1406" i="6" s="1"/>
  <c r="D1404" i="6"/>
  <c r="D1403" i="6" s="1"/>
  <c r="E6277" i="6" a="1"/>
  <c r="E6277" i="6" s="1"/>
  <c r="F6278" i="6" s="1"/>
  <c r="D6276" i="6"/>
  <c r="D6275" i="6" s="1"/>
  <c r="E2125" i="6" a="1"/>
  <c r="E2125" i="6" s="1"/>
  <c r="F2126" i="6" s="1"/>
  <c r="D2124" i="6"/>
  <c r="D2123" i="6" s="1"/>
  <c r="E1813" i="6" a="1"/>
  <c r="E1813" i="6" s="1"/>
  <c r="F1814" i="6" s="1"/>
  <c r="D1812" i="6"/>
  <c r="D1811" i="6" s="1"/>
  <c r="E7741" i="6" a="1"/>
  <c r="E7741" i="6" s="1"/>
  <c r="F7742" i="6" s="1"/>
  <c r="D7740" i="6"/>
  <c r="D7739" i="6" s="1"/>
  <c r="E7477" i="6" a="1"/>
  <c r="E7477" i="6" s="1"/>
  <c r="F7478" i="6" s="1"/>
  <c r="D7476" i="6"/>
  <c r="D7475" i="6" s="1"/>
  <c r="E5437" i="6" a="1"/>
  <c r="E5437" i="6" s="1"/>
  <c r="F5438" i="6" s="1"/>
  <c r="D5436" i="6"/>
  <c r="D5435" i="6" s="1"/>
  <c r="E4213" i="6" a="1"/>
  <c r="E4213" i="6" s="1"/>
  <c r="F4214" i="6" s="1"/>
  <c r="D4212" i="6"/>
  <c r="D4211" i="6" s="1"/>
  <c r="E7573" i="6" a="1"/>
  <c r="E7573" i="6" s="1"/>
  <c r="D7572" i="6"/>
  <c r="D7571" i="6" s="1"/>
  <c r="F925" i="6"/>
  <c r="E7214" i="6" a="1"/>
  <c r="E7214" i="6" s="1"/>
  <c r="E8126" i="6" a="1"/>
  <c r="E8126" i="6" s="1"/>
  <c r="F8126" i="6" s="1"/>
  <c r="E3782" i="6" a="1"/>
  <c r="E3782" i="6" s="1"/>
  <c r="F3782" i="6" s="1"/>
  <c r="E7574" i="6" a="1"/>
  <c r="E7574" i="6" s="1"/>
  <c r="E4622" i="6" a="1"/>
  <c r="E4622" i="6" s="1"/>
  <c r="E2222" i="6" a="1"/>
  <c r="E2222" i="6" s="1"/>
  <c r="F2223" i="6" s="1"/>
  <c r="E1791" i="6" a="1"/>
  <c r="E1791" i="6" s="1"/>
  <c r="D1790" i="6"/>
  <c r="E4815" i="6" a="1"/>
  <c r="E4815" i="6" s="1"/>
  <c r="D4814" i="6"/>
  <c r="E7407" i="6" a="1"/>
  <c r="E7407" i="6" s="1"/>
  <c r="D7406" i="6"/>
  <c r="E5655" i="6" a="1"/>
  <c r="E5655" i="6" s="1"/>
  <c r="D5654" i="6"/>
  <c r="E1071" i="6" a="1"/>
  <c r="E1071" i="6" s="1"/>
  <c r="D1070" i="6"/>
  <c r="E4575" i="6" a="1"/>
  <c r="E4575" i="6" s="1"/>
  <c r="D4574" i="6"/>
  <c r="E6855" i="6" a="1"/>
  <c r="E6855" i="6" s="1"/>
  <c r="D6854" i="6"/>
  <c r="E6470" i="6" a="1"/>
  <c r="E6470" i="6" s="1"/>
  <c r="F6470" i="6" s="1"/>
  <c r="E1863" i="6" a="1"/>
  <c r="E1863" i="6" s="1"/>
  <c r="D1862" i="6"/>
  <c r="E1839" i="6" a="1"/>
  <c r="E1839" i="6" s="1"/>
  <c r="D1838" i="6"/>
  <c r="E2463" i="6" a="1"/>
  <c r="E2463" i="6" s="1"/>
  <c r="D2462" i="6"/>
  <c r="E2319" i="6" a="1"/>
  <c r="E2319" i="6" s="1"/>
  <c r="D2318" i="6"/>
  <c r="E8223" i="6" a="1"/>
  <c r="E8223" i="6" s="1"/>
  <c r="D8222" i="6"/>
  <c r="E543" i="6" a="1"/>
  <c r="E543" i="6" s="1"/>
  <c r="D542" i="6"/>
  <c r="E2271" i="6" a="1"/>
  <c r="E2271" i="6" s="1"/>
  <c r="D2270" i="6"/>
  <c r="E3975" i="6" a="1"/>
  <c r="E3975" i="6" s="1"/>
  <c r="D3974" i="6"/>
  <c r="E2871" i="6" a="1"/>
  <c r="E2871" i="6" s="1"/>
  <c r="D2870" i="6"/>
  <c r="E1119" i="6" a="1"/>
  <c r="E1119" i="6" s="1"/>
  <c r="D1118" i="6"/>
  <c r="E5174" i="6" a="1"/>
  <c r="E5174" i="6" s="1"/>
  <c r="F5174" i="6" s="1"/>
  <c r="E3183" i="6" a="1"/>
  <c r="E3183" i="6" s="1"/>
  <c r="D3182" i="6"/>
  <c r="E6615" i="6" a="1"/>
  <c r="E6615" i="6" s="1"/>
  <c r="D6614" i="6"/>
  <c r="D853" i="6"/>
  <c r="E854" i="6" a="1"/>
  <c r="E854" i="6" s="1"/>
  <c r="F855" i="6" s="1"/>
  <c r="D7093" i="6"/>
  <c r="E7094" i="6" a="1"/>
  <c r="E7094" i="6" s="1"/>
  <c r="F7095" i="6" s="1"/>
  <c r="E7719" i="6" a="1"/>
  <c r="E7719" i="6" s="1"/>
  <c r="D7718" i="6"/>
  <c r="E2607" i="6" a="1"/>
  <c r="E2607" i="6" s="1"/>
  <c r="D2606" i="6"/>
  <c r="E5103" i="6" a="1"/>
  <c r="E5103" i="6" s="1"/>
  <c r="D5102" i="6"/>
  <c r="E2919" i="6" a="1"/>
  <c r="E2919" i="6" s="1"/>
  <c r="D2918" i="6"/>
  <c r="E1166" i="6" a="1"/>
  <c r="E1166" i="6" s="1"/>
  <c r="F1166" i="6" s="1"/>
  <c r="E8295" i="6" a="1"/>
  <c r="E8295" i="6" s="1"/>
  <c r="D8294" i="6"/>
  <c r="E1719" i="6" a="1"/>
  <c r="E1719" i="6" s="1"/>
  <c r="D1718" i="6"/>
  <c r="D4669" i="6"/>
  <c r="E4670" i="6" a="1"/>
  <c r="E4670" i="6" s="1"/>
  <c r="E2751" i="6" a="1"/>
  <c r="E2751" i="6" s="1"/>
  <c r="D2750" i="6"/>
  <c r="E3470" i="6" a="1"/>
  <c r="E3470" i="6" s="1"/>
  <c r="F3470" i="6" s="1"/>
  <c r="E6135" i="6" a="1"/>
  <c r="E6135" i="6" s="1"/>
  <c r="D6134" i="6"/>
  <c r="E6182" i="6" a="1"/>
  <c r="E6182" i="6" s="1"/>
  <c r="F6182" i="6" s="1"/>
  <c r="E7695" i="6" a="1"/>
  <c r="E7695" i="6" s="1"/>
  <c r="D7694" i="6"/>
  <c r="E879" i="6" a="1"/>
  <c r="E879" i="6" s="1"/>
  <c r="D878" i="6"/>
  <c r="E2631" i="6" a="1"/>
  <c r="E2631" i="6" s="1"/>
  <c r="D2630" i="6"/>
  <c r="E5079" i="6" a="1"/>
  <c r="E5079" i="6" s="1"/>
  <c r="D5078" i="6"/>
  <c r="E7983" i="6" a="1"/>
  <c r="E7983" i="6" s="1"/>
  <c r="D7982" i="6"/>
  <c r="E1695" i="6" a="1"/>
  <c r="E1695" i="6" s="1"/>
  <c r="D1694" i="6"/>
  <c r="E4863" i="6" a="1"/>
  <c r="E4863" i="6" s="1"/>
  <c r="D4862" i="6"/>
  <c r="D4141" i="6"/>
  <c r="E4142" i="6" a="1"/>
  <c r="E4142" i="6" s="1"/>
  <c r="E2343" i="6" a="1"/>
  <c r="E2343" i="6" s="1"/>
  <c r="D2342" i="6"/>
  <c r="E6543" i="6" a="1"/>
  <c r="E6543" i="6" s="1"/>
  <c r="D6542" i="6"/>
  <c r="E1647" i="6" a="1"/>
  <c r="E1647" i="6" s="1"/>
  <c r="D1646" i="6"/>
  <c r="D8149" i="6"/>
  <c r="E8150" i="6" a="1"/>
  <c r="E8150" i="6" s="1"/>
  <c r="E6759" i="6" a="1"/>
  <c r="E6759" i="6" s="1"/>
  <c r="D6758" i="6"/>
  <c r="E1143" i="6" a="1"/>
  <c r="E1143" i="6" s="1"/>
  <c r="D1142" i="6"/>
  <c r="D5461" i="6"/>
  <c r="E5462" i="6" a="1"/>
  <c r="E5462" i="6" s="1"/>
  <c r="F5463" i="6" s="1"/>
  <c r="F5631" i="6"/>
  <c r="F4023" i="6"/>
  <c r="E566" i="6" a="1"/>
  <c r="E566" i="6" s="1"/>
  <c r="E1311" i="6" a="1"/>
  <c r="E1311" i="6" s="1"/>
  <c r="D1310" i="6"/>
  <c r="E2535" i="6" a="1"/>
  <c r="E2535" i="6" s="1"/>
  <c r="D2534" i="6"/>
  <c r="E4407" i="6" a="1"/>
  <c r="E4407" i="6" s="1"/>
  <c r="D4406" i="6"/>
  <c r="E3063" i="6" a="1"/>
  <c r="E3063" i="6" s="1"/>
  <c r="D3062" i="6"/>
  <c r="E4958" i="6" a="1"/>
  <c r="E4958" i="6" s="1"/>
  <c r="F4958" i="6" s="1"/>
  <c r="E975" i="6" a="1"/>
  <c r="E975" i="6" s="1"/>
  <c r="D974" i="6"/>
  <c r="E6711" i="6" a="1"/>
  <c r="E6711" i="6" s="1"/>
  <c r="D6710" i="6"/>
  <c r="E1910" i="6" a="1"/>
  <c r="E1910" i="6" s="1"/>
  <c r="F1910" i="6" s="1"/>
  <c r="E2727" i="6" a="1"/>
  <c r="E2727" i="6" s="1"/>
  <c r="D2726" i="6"/>
  <c r="E6735" i="6" a="1"/>
  <c r="E6735" i="6" s="1"/>
  <c r="D6734" i="6"/>
  <c r="E5391" i="6" a="1"/>
  <c r="E5391" i="6" s="1"/>
  <c r="D5390" i="6"/>
  <c r="E3135" i="6" a="1"/>
  <c r="E3135" i="6" s="1"/>
  <c r="D3134" i="6"/>
  <c r="E5558" i="6" a="1"/>
  <c r="E5558" i="6" s="1"/>
  <c r="F5558" i="6" s="1"/>
  <c r="E4455" i="6" a="1"/>
  <c r="E4455" i="6" s="1"/>
  <c r="D4454" i="6"/>
  <c r="E7143" i="6" a="1"/>
  <c r="E7143" i="6" s="1"/>
  <c r="D7142" i="6"/>
  <c r="E3830" i="6" a="1"/>
  <c r="E3830" i="6" s="1"/>
  <c r="F3830" i="6" s="1"/>
  <c r="E7815" i="6" a="1"/>
  <c r="E7815" i="6" s="1"/>
  <c r="D7814" i="6"/>
  <c r="E6327" i="6" a="1"/>
  <c r="E6327" i="6" s="1"/>
  <c r="D6326" i="6"/>
  <c r="D7165" i="6"/>
  <c r="E7166" i="6" a="1"/>
  <c r="E7166" i="6" s="1"/>
  <c r="F7167" i="6" s="1"/>
  <c r="D3613" i="6"/>
  <c r="E3614" i="6" a="1"/>
  <c r="E3614" i="6" s="1"/>
  <c r="F3615" i="6" s="1"/>
  <c r="E2583" i="6" a="1"/>
  <c r="E2583" i="6" s="1"/>
  <c r="D2582" i="6"/>
  <c r="E7551" i="6" a="1"/>
  <c r="E7551" i="6" s="1"/>
  <c r="D7550" i="6"/>
  <c r="E6087" i="6" a="1"/>
  <c r="E6087" i="6" s="1"/>
  <c r="D6086" i="6"/>
  <c r="E7839" i="6" a="1"/>
  <c r="E7839" i="6" s="1"/>
  <c r="D7838" i="6"/>
  <c r="E2823" i="6" a="1"/>
  <c r="E2823" i="6" s="1"/>
  <c r="D2822" i="6"/>
  <c r="D2389" i="6"/>
  <c r="E2390" i="6" a="1"/>
  <c r="E2390" i="6" s="1"/>
  <c r="E2295" i="6" a="1"/>
  <c r="E2295" i="6" s="1"/>
  <c r="D2294" i="6"/>
  <c r="D4261" i="6"/>
  <c r="E4262" i="6" a="1"/>
  <c r="E4262" i="6" s="1"/>
  <c r="E2895" i="6" a="1"/>
  <c r="E2895" i="6" s="1"/>
  <c r="D2894" i="6"/>
  <c r="E3351" i="6" a="1"/>
  <c r="E3351" i="6" s="1"/>
  <c r="D3350" i="6"/>
  <c r="E3375" i="6" a="1"/>
  <c r="E3375" i="6" s="1"/>
  <c r="D3374" i="6"/>
  <c r="E7622" i="6" a="1"/>
  <c r="E7622" i="6" s="1"/>
  <c r="F7622" i="6" s="1"/>
  <c r="E4119" i="6" a="1"/>
  <c r="E4119" i="6" s="1"/>
  <c r="D4118" i="6"/>
  <c r="F1167" i="6"/>
  <c r="F3087" i="6"/>
  <c r="F6783" i="6"/>
  <c r="F1263" i="6"/>
  <c r="F2943" i="6"/>
  <c r="F711" i="6"/>
  <c r="E7455" i="6" a="1"/>
  <c r="E7455" i="6" s="1"/>
  <c r="D7454" i="6"/>
  <c r="E255" i="6" a="1"/>
  <c r="E255" i="6" s="1"/>
  <c r="D254" i="6"/>
  <c r="E1527" i="6" a="1"/>
  <c r="E1527" i="6" s="1"/>
  <c r="D1526" i="6"/>
  <c r="D637" i="6"/>
  <c r="E638" i="6" a="1"/>
  <c r="E638" i="6" s="1"/>
  <c r="E4335" i="6" a="1"/>
  <c r="E4335" i="6" s="1"/>
  <c r="D4334" i="6"/>
  <c r="E7959" i="6" a="1"/>
  <c r="E7959" i="6" s="1"/>
  <c r="D7958" i="6"/>
  <c r="E375" i="6" a="1"/>
  <c r="E375" i="6" s="1"/>
  <c r="D374" i="6"/>
  <c r="E7527" i="6" a="1"/>
  <c r="E7527" i="6" s="1"/>
  <c r="D7526" i="6"/>
  <c r="D4525" i="6"/>
  <c r="E4526" i="6" a="1"/>
  <c r="E4526" i="6" s="1"/>
  <c r="F4527" i="6" s="1"/>
  <c r="E3327" i="6" a="1"/>
  <c r="E3327" i="6" s="1"/>
  <c r="D3326" i="6"/>
  <c r="E4719" i="6" a="1"/>
  <c r="E4719" i="6" s="1"/>
  <c r="D4718" i="6"/>
  <c r="E327" i="6" a="1"/>
  <c r="E327" i="6" s="1"/>
  <c r="D326" i="6"/>
  <c r="E7886" i="6" a="1"/>
  <c r="E7886" i="6" s="1"/>
  <c r="F7886" i="6" s="1"/>
  <c r="E5343" i="6" a="1"/>
  <c r="E5343" i="6" s="1"/>
  <c r="D5342" i="6"/>
  <c r="E5511" i="6" a="1"/>
  <c r="E5511" i="6" s="1"/>
  <c r="D5510" i="6"/>
  <c r="E5751" i="6" a="1"/>
  <c r="E5751" i="6" s="1"/>
  <c r="D5750" i="6"/>
  <c r="E1575" i="6" a="1"/>
  <c r="E1575" i="6" s="1"/>
  <c r="D1574" i="6"/>
  <c r="E6518" i="6" a="1"/>
  <c r="E6518" i="6" s="1"/>
  <c r="F6518" i="6" s="1"/>
  <c r="E3686" i="6" a="1"/>
  <c r="E3686" i="6" s="1"/>
  <c r="F3686" i="6" s="1"/>
  <c r="E1479" i="6" a="1"/>
  <c r="E1479" i="6" s="1"/>
  <c r="D1478" i="6"/>
  <c r="E4479" i="6" a="1"/>
  <c r="E4479" i="6" s="1"/>
  <c r="D4478" i="6"/>
  <c r="D3565" i="6"/>
  <c r="E3566" i="6" a="1"/>
  <c r="E3566" i="6" s="1"/>
  <c r="E3879" i="6" a="1"/>
  <c r="E3879" i="6" s="1"/>
  <c r="D3878" i="6"/>
  <c r="E6303" i="6" a="1"/>
  <c r="E6303" i="6" s="1"/>
  <c r="D6302" i="6"/>
  <c r="E5415" i="6" a="1"/>
  <c r="E5415" i="6" s="1"/>
  <c r="D5414" i="6"/>
  <c r="E2415" i="6" a="1"/>
  <c r="E2415" i="6" s="1"/>
  <c r="D2414" i="6"/>
  <c r="E8247" i="6" a="1"/>
  <c r="E8247" i="6" s="1"/>
  <c r="D8246" i="6"/>
  <c r="E3303" i="6" a="1"/>
  <c r="E3303" i="6" s="1"/>
  <c r="D3302" i="6"/>
  <c r="E6567" i="6" a="1"/>
  <c r="E6567" i="6" s="1"/>
  <c r="D6566" i="6"/>
  <c r="E6975" i="6" a="1"/>
  <c r="E6975" i="6" s="1"/>
  <c r="D6974" i="6"/>
  <c r="E7311" i="6" a="1"/>
  <c r="E7311" i="6" s="1"/>
  <c r="D7310" i="6"/>
  <c r="E8007" i="6" a="1"/>
  <c r="E8007" i="6" s="1"/>
  <c r="D8006" i="6"/>
  <c r="E5967" i="6" a="1"/>
  <c r="E5967" i="6" s="1"/>
  <c r="D5966" i="6"/>
  <c r="F3471" i="6"/>
  <c r="F5319" i="6"/>
  <c r="D1549" i="6"/>
  <c r="E1550" i="6" a="1"/>
  <c r="E1550" i="6" s="1"/>
  <c r="E2799" i="6" a="1"/>
  <c r="E2799" i="6" s="1"/>
  <c r="D2798" i="6"/>
  <c r="E6015" i="6" a="1"/>
  <c r="E6015" i="6" s="1"/>
  <c r="D6014" i="6"/>
  <c r="E4239" i="6" a="1"/>
  <c r="E4239" i="6" s="1"/>
  <c r="D4238" i="6"/>
  <c r="D1381" i="6"/>
  <c r="E1382" i="6" a="1"/>
  <c r="E1382" i="6" s="1"/>
  <c r="E7263" i="6" a="1"/>
  <c r="E7263" i="6" s="1"/>
  <c r="D7262" i="6"/>
  <c r="E615" i="6" a="1"/>
  <c r="E615" i="6" s="1"/>
  <c r="D614" i="6"/>
  <c r="E1287" i="6" a="1"/>
  <c r="E1287" i="6" s="1"/>
  <c r="D1286" i="6"/>
  <c r="D229" i="6"/>
  <c r="E230" i="6" a="1"/>
  <c r="E230" i="6" s="1"/>
  <c r="E4983" i="6" a="1"/>
  <c r="E4983" i="6" s="1"/>
  <c r="D4982" i="6"/>
  <c r="E2654" i="6" a="1"/>
  <c r="E2654" i="6" s="1"/>
  <c r="F2654" i="6" s="1"/>
  <c r="E63" i="6" a="1"/>
  <c r="E63" i="6" s="1"/>
  <c r="D62" i="6"/>
  <c r="E7022" i="6" a="1"/>
  <c r="E7022" i="6" s="1"/>
  <c r="F7022" i="6" s="1"/>
  <c r="E2174" i="6" a="1"/>
  <c r="E2174" i="6" s="1"/>
  <c r="F2174" i="6" s="1"/>
  <c r="D6109" i="6"/>
  <c r="E6110" i="6" a="1"/>
  <c r="E6110" i="6" s="1"/>
  <c r="E5150" i="6" a="1"/>
  <c r="E5150" i="6" s="1"/>
  <c r="F5150" i="6" s="1"/>
  <c r="E5941" i="6" a="1"/>
  <c r="E5941" i="6" s="1"/>
  <c r="F5942" i="6" s="1"/>
  <c r="F3039" i="6"/>
  <c r="F8079" i="6"/>
  <c r="F6951" i="6"/>
  <c r="F5775" i="6"/>
  <c r="F4215" i="6"/>
  <c r="F4695" i="6"/>
  <c r="F2007" i="6"/>
  <c r="F4743" i="6"/>
  <c r="F2079" i="6"/>
  <c r="F7935" i="6"/>
  <c r="F3663" i="6"/>
  <c r="F5871" i="6"/>
  <c r="F3927" i="6"/>
  <c r="F303" i="6"/>
  <c r="F1767" i="6"/>
  <c r="F4071" i="6"/>
  <c r="F4767" i="6"/>
  <c r="D6472" i="6"/>
  <c r="E6472" i="6" s="1" a="1"/>
  <c r="E6472" i="6" s="1"/>
  <c r="F6472" i="6" s="1"/>
  <c r="D4504" i="6"/>
  <c r="E4504" i="6" s="1" a="1"/>
  <c r="E4504" i="6" s="1"/>
  <c r="F4504" i="6" s="1"/>
  <c r="D2368" i="6"/>
  <c r="E2368" i="6" s="1" a="1"/>
  <c r="E2368" i="6" s="1"/>
  <c r="F2368" i="6" s="1"/>
  <c r="D2800" i="6"/>
  <c r="D5632" i="6"/>
  <c r="E5632" i="6" s="1" a="1"/>
  <c r="E5632" i="6" s="1"/>
  <c r="F5632" i="6" s="1"/>
  <c r="D7792" i="6"/>
  <c r="D5200" i="6"/>
  <c r="E5200" i="6" s="1" a="1"/>
  <c r="E5200" i="6" s="1"/>
  <c r="D3400" i="6"/>
  <c r="D1984" i="6"/>
  <c r="D6568" i="6"/>
  <c r="E6568" i="6" s="1" a="1"/>
  <c r="E6568" i="6" s="1"/>
  <c r="D1888" i="6"/>
  <c r="D184" i="6"/>
  <c r="D4120" i="6"/>
  <c r="E4120" i="6" s="1" a="1"/>
  <c r="E4120" i="6" s="1"/>
  <c r="D760" i="6"/>
  <c r="E760" i="6" s="1" a="1"/>
  <c r="E760" i="6" s="1"/>
  <c r="F760" i="6" s="1"/>
  <c r="D5056" i="6"/>
  <c r="D3448" i="6"/>
  <c r="E3448" i="6" s="1" a="1"/>
  <c r="E3448" i="6" s="1"/>
  <c r="F3448" i="6" s="1"/>
  <c r="D5728" i="6"/>
  <c r="D8344" i="6"/>
  <c r="D3952" i="6"/>
  <c r="D3064" i="6"/>
  <c r="D88" i="6"/>
  <c r="E88" i="6" s="1" a="1"/>
  <c r="E88" i="6" s="1"/>
  <c r="F88" i="6" s="1"/>
  <c r="D8200" i="6"/>
  <c r="D7408" i="6"/>
  <c r="D5656" i="6"/>
  <c r="E5656" i="6" s="1" a="1"/>
  <c r="E5656" i="6" s="1"/>
  <c r="F5656" i="6" s="1"/>
  <c r="D664" i="6"/>
  <c r="E664" i="6" s="1" a="1"/>
  <c r="E664" i="6" s="1"/>
  <c r="F664" i="6" s="1"/>
  <c r="D4360" i="6"/>
  <c r="D5512" i="6"/>
  <c r="E5512" i="6" s="1" a="1"/>
  <c r="E5512" i="6" s="1"/>
  <c r="D6640" i="6"/>
  <c r="D5032" i="6"/>
  <c r="D1672" i="6"/>
  <c r="D904" i="6"/>
  <c r="D8320" i="6"/>
  <c r="D7864" i="6"/>
  <c r="D6448" i="6"/>
  <c r="E6448" i="6" s="1" a="1"/>
  <c r="E6448" i="6" s="1"/>
  <c r="F6448" i="6" s="1"/>
  <c r="D5920" i="6"/>
  <c r="D4192" i="6"/>
  <c r="E4192" i="6" s="1" a="1"/>
  <c r="E4192" i="6" s="1"/>
  <c r="F4192" i="6" s="1"/>
  <c r="D3496" i="6"/>
  <c r="D1936" i="6"/>
  <c r="E1936" i="6" s="1" a="1"/>
  <c r="E1936" i="6" s="1"/>
  <c r="F1936" i="6" s="1"/>
  <c r="D2200" i="6"/>
  <c r="D1072" i="6"/>
  <c r="E1072" i="6" s="1" a="1"/>
  <c r="E1072" i="6" s="1"/>
  <c r="F1072" i="6" s="1"/>
  <c r="D3856" i="6"/>
  <c r="D7168" i="6"/>
  <c r="E7168" i="6" s="1" a="1"/>
  <c r="E7168" i="6" s="1"/>
  <c r="F7168" i="6" s="1"/>
  <c r="D5824" i="6"/>
  <c r="E5824" i="6" s="1" a="1"/>
  <c r="E5824" i="6" s="1"/>
  <c r="F5824" i="6" s="1"/>
  <c r="D3520" i="6"/>
  <c r="E3520" i="6" s="1" a="1"/>
  <c r="E3520" i="6" s="1"/>
  <c r="D1816" i="6"/>
  <c r="D472" i="6"/>
  <c r="E472" i="6" s="1" a="1"/>
  <c r="E472" i="6" s="1"/>
  <c r="D4744" i="6"/>
  <c r="D2656" i="6"/>
  <c r="D1432" i="6"/>
  <c r="D4216" i="6"/>
  <c r="D328" i="6"/>
  <c r="E328" i="6" s="1" a="1"/>
  <c r="E328" i="6" s="1"/>
  <c r="F328" i="6" s="1"/>
  <c r="D7528" i="6"/>
  <c r="E7528" i="6" s="1" a="1"/>
  <c r="E7528" i="6" s="1"/>
  <c r="D5152" i="6"/>
  <c r="D7912" i="6"/>
  <c r="E7912" i="6" s="1" a="1"/>
  <c r="E7912" i="6" s="1"/>
  <c r="F7912" i="6" s="1"/>
  <c r="D4600" i="6"/>
  <c r="D3160" i="6"/>
  <c r="E3160" i="6" s="1" a="1"/>
  <c r="E3160" i="6" s="1"/>
  <c r="F3160" i="6" s="1"/>
  <c r="D2440" i="6"/>
  <c r="E2440" i="6" s="1" a="1"/>
  <c r="E2440" i="6" s="1"/>
  <c r="D4960" i="6"/>
  <c r="D1192" i="6"/>
  <c r="E1192" i="6" s="1" a="1"/>
  <c r="E1192" i="6" s="1"/>
  <c r="F1192" i="6" s="1"/>
  <c r="D112" i="6"/>
  <c r="D8368" i="6"/>
  <c r="D6832" i="6"/>
  <c r="E6832" i="6" s="1" a="1"/>
  <c r="E6832" i="6" s="1"/>
  <c r="F6832" i="6" s="1"/>
  <c r="D6088" i="6"/>
  <c r="E6088" i="6" s="1" a="1"/>
  <c r="E6088" i="6" s="1"/>
  <c r="F6088" i="6" s="1"/>
  <c r="D4768" i="6"/>
  <c r="E4768" i="6" s="1" a="1"/>
  <c r="E4768" i="6" s="1"/>
  <c r="F4768" i="6" s="1"/>
  <c r="D2944" i="6"/>
  <c r="D1528" i="6"/>
  <c r="D736" i="6"/>
  <c r="D8296" i="6"/>
  <c r="E8296" i="6" s="1" a="1"/>
  <c r="E8296" i="6" s="1"/>
  <c r="F8296" i="6" s="1"/>
  <c r="D5872" i="6"/>
  <c r="D4168" i="6"/>
  <c r="D1096" i="6"/>
  <c r="D7312" i="6"/>
  <c r="D4096" i="6"/>
  <c r="E4096" i="6" s="1" a="1"/>
  <c r="E4096" i="6" s="1"/>
  <c r="F4096" i="6" s="1"/>
  <c r="D2488" i="6"/>
  <c r="E2488" i="6" s="1" a="1"/>
  <c r="E2488" i="6" s="1"/>
  <c r="F2488" i="6" s="1"/>
  <c r="D6880" i="6"/>
  <c r="D5560" i="6"/>
  <c r="E5560" i="6" s="1" a="1"/>
  <c r="E5560" i="6" s="1"/>
  <c r="F5560" i="6" s="1"/>
  <c r="D7192" i="6"/>
  <c r="E7192" i="6" s="1" a="1"/>
  <c r="E7192" i="6" s="1"/>
  <c r="F7192" i="6" s="1"/>
  <c r="D6760" i="6"/>
  <c r="D3784" i="6"/>
  <c r="E3784" i="6" s="1" a="1"/>
  <c r="E3784" i="6" s="1"/>
  <c r="F3784" i="6" s="1"/>
  <c r="D928" i="6"/>
  <c r="E928" i="6" s="1" a="1"/>
  <c r="E928" i="6" s="1"/>
  <c r="F928" i="6" s="1"/>
  <c r="D7144" i="6"/>
  <c r="D1120" i="6"/>
  <c r="E1120" i="6" s="1" a="1"/>
  <c r="E1120" i="6" s="1"/>
  <c r="F1120" i="6" s="1"/>
  <c r="D7504" i="6"/>
  <c r="D4552" i="6"/>
  <c r="D3280" i="6"/>
  <c r="D856" i="6"/>
  <c r="D6232" i="6"/>
  <c r="D3040" i="6"/>
  <c r="D4792" i="6"/>
  <c r="D4024" i="6"/>
  <c r="E4024" i="6" s="1" a="1"/>
  <c r="E4024" i="6" s="1"/>
  <c r="F4024" i="6" s="1"/>
  <c r="D7360" i="6"/>
  <c r="E7360" i="6" s="1" a="1"/>
  <c r="E7360" i="6" s="1"/>
  <c r="F7360" i="6" s="1"/>
  <c r="D5584" i="6"/>
  <c r="E5584" i="6" s="1" a="1"/>
  <c r="E5584" i="6" s="1"/>
  <c r="F5584" i="6" s="1"/>
  <c r="D2584" i="6"/>
  <c r="D304" i="6"/>
  <c r="D7720" i="6"/>
  <c r="D7264" i="6"/>
  <c r="E7264" i="6" s="1" a="1"/>
  <c r="E7264" i="6" s="1"/>
  <c r="D6976" i="6"/>
  <c r="E6976" i="6" s="1" a="1"/>
  <c r="E6976" i="6" s="1"/>
  <c r="D3376" i="6"/>
  <c r="E3376" i="6" s="1" a="1"/>
  <c r="E3376" i="6" s="1"/>
  <c r="D3136" i="6"/>
  <c r="D1720" i="6"/>
  <c r="D136" i="6"/>
  <c r="D4576" i="6"/>
  <c r="D3184" i="6"/>
  <c r="E3184" i="6" s="1" a="1"/>
  <c r="E3184" i="6" s="1"/>
  <c r="F3184" i="6" s="1"/>
  <c r="D1144" i="6"/>
  <c r="E1144" i="6" s="1" a="1"/>
  <c r="E1144" i="6" s="1"/>
  <c r="D7696" i="6"/>
  <c r="E7696" i="6" s="1" a="1"/>
  <c r="E7696" i="6" s="1"/>
  <c r="F7696" i="6" s="1"/>
  <c r="D6112" i="6"/>
  <c r="E6112" i="6" s="1" a="1"/>
  <c r="E6112" i="6" s="1"/>
  <c r="F6112" i="6" s="1"/>
  <c r="D3688" i="6"/>
  <c r="E3688" i="6" s="1" a="1"/>
  <c r="E3688" i="6" s="1"/>
  <c r="F3688" i="6" s="1"/>
  <c r="D1408" i="6"/>
  <c r="E1408" i="6" s="1" a="1"/>
  <c r="E1408" i="6" s="1"/>
  <c r="D7096" i="6"/>
  <c r="E7096" i="6" s="1" a="1"/>
  <c r="E7096" i="6" s="1"/>
  <c r="F7096" i="6" s="1"/>
  <c r="D5992" i="6"/>
  <c r="D4072" i="6"/>
  <c r="D3208" i="6"/>
  <c r="D2032" i="6"/>
  <c r="D8416" i="6"/>
  <c r="D6280" i="6"/>
  <c r="D4936" i="6"/>
  <c r="E4936" i="6" s="1" a="1"/>
  <c r="E4936" i="6" s="1"/>
  <c r="F4936" i="6" s="1"/>
  <c r="D3640" i="6"/>
  <c r="E3640" i="6" s="1" a="1"/>
  <c r="E3640" i="6" s="1"/>
  <c r="F3640" i="6" s="1"/>
  <c r="D2224" i="6"/>
  <c r="D592" i="6"/>
  <c r="D7960" i="6"/>
  <c r="E7960" i="6" s="1" a="1"/>
  <c r="E7960" i="6" s="1"/>
  <c r="F7960" i="6" s="1"/>
  <c r="D3088" i="6"/>
  <c r="D2056" i="6"/>
  <c r="D1168" i="6"/>
  <c r="D7888" i="6"/>
  <c r="E7888" i="6" s="1" a="1"/>
  <c r="E7888" i="6" s="1"/>
  <c r="F7888" i="6" s="1"/>
  <c r="D5704" i="6"/>
  <c r="E5704" i="6" s="1" a="1"/>
  <c r="E5704" i="6" s="1"/>
  <c r="F5704" i="6" s="1"/>
  <c r="D2608" i="6"/>
  <c r="D4408" i="6"/>
  <c r="E4408" i="6" s="1" a="1"/>
  <c r="E4408" i="6" s="1"/>
  <c r="D1024" i="6"/>
  <c r="E1024" i="6" s="1" a="1"/>
  <c r="E1024" i="6" s="1"/>
  <c r="D7672" i="6"/>
  <c r="E7672" i="6" s="1" a="1"/>
  <c r="E7672" i="6" s="1"/>
  <c r="F7672" i="6" s="1"/>
  <c r="D5752" i="6"/>
  <c r="D4312" i="6"/>
  <c r="D952" i="6"/>
  <c r="E952" i="6" s="1" a="1"/>
  <c r="E952" i="6" s="1"/>
  <c r="D8128" i="6"/>
  <c r="D6184" i="6"/>
  <c r="E6184" i="6" s="1" a="1"/>
  <c r="E6184" i="6" s="1"/>
  <c r="F6184" i="6" s="1"/>
  <c r="D5416" i="6"/>
  <c r="D3664" i="6"/>
  <c r="E3664" i="6" s="1" a="1"/>
  <c r="E3664" i="6" s="1"/>
  <c r="F3664" i="6" s="1"/>
  <c r="D2176" i="6"/>
  <c r="E2176" i="6" s="1" a="1"/>
  <c r="E2176" i="6" s="1"/>
  <c r="F2176" i="6" s="1"/>
  <c r="D1624" i="6"/>
  <c r="E1624" i="6" s="1" a="1"/>
  <c r="E1624" i="6" s="1"/>
  <c r="F1624" i="6" s="1"/>
  <c r="D376" i="6"/>
  <c r="D6040" i="6"/>
  <c r="E6040" i="6" s="1" a="1"/>
  <c r="E6040" i="6" s="1"/>
  <c r="D3568" i="6"/>
  <c r="E3568" i="6" s="1" a="1"/>
  <c r="E3568" i="6" s="1"/>
  <c r="F3568" i="6" s="1"/>
  <c r="D232" i="6"/>
  <c r="E232" i="6" s="1" a="1"/>
  <c r="E232" i="6" s="1"/>
  <c r="F232" i="6" s="1"/>
  <c r="D8392" i="6"/>
  <c r="D7432" i="6"/>
  <c r="D5368" i="6"/>
  <c r="D3592" i="6"/>
  <c r="D1336" i="6"/>
  <c r="D6928" i="6"/>
  <c r="D5896" i="6"/>
  <c r="D4336" i="6"/>
  <c r="E4336" i="6" s="1" a="1"/>
  <c r="E4336" i="6" s="1"/>
  <c r="D3112" i="6"/>
  <c r="D1600" i="6"/>
  <c r="E1600" i="6" s="1" a="1"/>
  <c r="E1600" i="6" s="1"/>
  <c r="D1264" i="6"/>
  <c r="E1264" i="6" s="1" a="1"/>
  <c r="E1264" i="6" s="1"/>
  <c r="F1264" i="6" s="1"/>
  <c r="D7936" i="6"/>
  <c r="D5272" i="6"/>
  <c r="E5272" i="6" s="1" a="1"/>
  <c r="E5272" i="6" s="1"/>
  <c r="F5272" i="6" s="1"/>
  <c r="D4240" i="6"/>
  <c r="E4240" i="6" s="1" a="1"/>
  <c r="E4240" i="6" s="1"/>
  <c r="F4240" i="6" s="1"/>
  <c r="D3016" i="6"/>
  <c r="D1912" i="6"/>
  <c r="E1912" i="6" s="1" a="1"/>
  <c r="E1912" i="6" s="1"/>
  <c r="F1912" i="6" s="1"/>
  <c r="D6544" i="6"/>
  <c r="E6544" i="6" s="1" a="1"/>
  <c r="E6544" i="6" s="1"/>
  <c r="D4528" i="6"/>
  <c r="E4528" i="6" s="1" a="1"/>
  <c r="E4528" i="6" s="1"/>
  <c r="F4528" i="6" s="1"/>
  <c r="D1768" i="6"/>
  <c r="D7744" i="6"/>
  <c r="D6856" i="6"/>
  <c r="D4816" i="6"/>
  <c r="D1552" i="6"/>
  <c r="D160" i="6"/>
  <c r="D7216" i="6"/>
  <c r="D5224" i="6"/>
  <c r="E5224" i="6" s="1" a="1"/>
  <c r="E5224" i="6" s="1"/>
  <c r="F5224" i="6" s="1"/>
  <c r="D2896" i="6"/>
  <c r="D2320" i="6"/>
  <c r="D2464" i="6"/>
  <c r="E2464" i="6" s="1" a="1"/>
  <c r="E2464" i="6" s="1"/>
  <c r="F2464" i="6" s="1"/>
  <c r="D1240" i="6"/>
  <c r="D8056" i="6"/>
  <c r="E8056" i="6" s="1" a="1"/>
  <c r="E8056" i="6" s="1"/>
  <c r="F8056" i="6" s="1"/>
  <c r="D4264" i="6"/>
  <c r="E4264" i="6" s="1" a="1"/>
  <c r="E4264" i="6" s="1"/>
  <c r="F4264" i="6" s="1"/>
  <c r="D3880" i="6"/>
  <c r="E3880" i="6" s="1" a="1"/>
  <c r="E3880" i="6" s="1"/>
  <c r="F3880" i="6" s="1"/>
  <c r="D2416" i="6"/>
  <c r="E2416" i="6" s="1" a="1"/>
  <c r="E2416" i="6" s="1"/>
  <c r="D1288" i="6"/>
  <c r="D6616" i="6"/>
  <c r="E6616" i="6" s="1" a="1"/>
  <c r="E6616" i="6" s="1"/>
  <c r="F6616" i="6" s="1"/>
  <c r="D5464" i="6"/>
  <c r="E5464" i="6" s="1" a="1"/>
  <c r="E5464" i="6" s="1"/>
  <c r="F5464" i="6" s="1"/>
  <c r="D4648" i="6"/>
  <c r="E4648" i="6" s="1" a="1"/>
  <c r="E4648" i="6" s="1"/>
  <c r="D3832" i="6"/>
  <c r="E3832" i="6" s="1" a="1"/>
  <c r="E3832" i="6" s="1"/>
  <c r="F3832" i="6" s="1"/>
  <c r="D2128" i="6"/>
  <c r="E2128" i="6" s="1" a="1"/>
  <c r="E2128" i="6" s="1"/>
  <c r="D1480" i="6"/>
  <c r="E1480" i="6" s="1" a="1"/>
  <c r="E1480" i="6" s="1"/>
  <c r="D1216" i="6"/>
  <c r="E1216" i="6" s="1" a="1"/>
  <c r="E1216" i="6" s="1"/>
  <c r="F1216" i="6" s="1"/>
  <c r="F4310" i="6"/>
  <c r="E7334" i="6" a="1"/>
  <c r="E7334" i="6" s="1"/>
  <c r="F7334" i="6" s="1"/>
  <c r="E1598" i="6" a="1"/>
  <c r="E1598" i="6" s="1"/>
  <c r="F1598" i="6" s="1"/>
  <c r="F1743" i="6"/>
  <c r="E7430" i="6" a="1"/>
  <c r="E7430" i="6" s="1"/>
  <c r="F7430" i="6" s="1"/>
  <c r="F6903" i="6"/>
  <c r="F5295" i="6"/>
  <c r="F4839" i="6"/>
  <c r="F6591" i="6"/>
  <c r="F1095" i="6"/>
  <c r="F4431" i="6"/>
  <c r="F759" i="6"/>
  <c r="F3255" i="6"/>
  <c r="F4047" i="6"/>
  <c r="F5919" i="6"/>
  <c r="F6950" i="6"/>
  <c r="F1623" i="6"/>
  <c r="F8271" i="6"/>
  <c r="F6063" i="6"/>
  <c r="F7359" i="6"/>
  <c r="F4935" i="6"/>
  <c r="F7119" i="6"/>
  <c r="F3711" i="6"/>
  <c r="F8318" i="6"/>
  <c r="F8031" i="6"/>
  <c r="F7383" i="6"/>
  <c r="F3038" i="6"/>
  <c r="F1215" i="6"/>
  <c r="F3999" i="6"/>
  <c r="F3662" i="6"/>
  <c r="F399" i="6"/>
  <c r="F926" i="6"/>
  <c r="F5774" i="6"/>
  <c r="F2198" i="6"/>
  <c r="E6328" i="6" a="1"/>
  <c r="E6328" i="6" s="1"/>
  <c r="F6328" i="6" s="1"/>
  <c r="E6256" i="6" a="1"/>
  <c r="E6256" i="6" s="1"/>
  <c r="E7288" i="6" a="1"/>
  <c r="E7288" i="6" s="1"/>
  <c r="F7288" i="6" s="1"/>
  <c r="E8080" i="6" a="1"/>
  <c r="E8080" i="6" s="1"/>
  <c r="F8080" i="6" s="1"/>
  <c r="E7984" i="6" a="1"/>
  <c r="E7984" i="6" s="1"/>
  <c r="F7984" i="6" s="1"/>
  <c r="E448" i="6" a="1"/>
  <c r="E448" i="6" s="1"/>
  <c r="F448" i="6" s="1"/>
  <c r="E640" i="6" a="1"/>
  <c r="E640" i="6" s="1"/>
  <c r="F640" i="6" s="1"/>
  <c r="E832" i="6" a="1"/>
  <c r="E832" i="6" s="1"/>
  <c r="E1000" i="6" a="1"/>
  <c r="E1000" i="6" s="1"/>
  <c r="F1000" i="6" s="1"/>
  <c r="E2704" i="6" a="1"/>
  <c r="E2704" i="6" s="1"/>
  <c r="E2248" i="6" a="1"/>
  <c r="E2248" i="6" s="1"/>
  <c r="F2248" i="6" s="1"/>
  <c r="E1456" i="6" a="1"/>
  <c r="E1456" i="6" s="1"/>
  <c r="E2104" i="6" a="1"/>
  <c r="E2104" i="6" s="1"/>
  <c r="F2104" i="6" s="1"/>
  <c r="E3904" i="6" a="1"/>
  <c r="E3904" i="6" s="1"/>
  <c r="F3904" i="6" s="1"/>
  <c r="E5128" i="6" a="1"/>
  <c r="E5128" i="6" s="1"/>
  <c r="F5128" i="6" s="1"/>
  <c r="E4048" i="6" a="1"/>
  <c r="E4048" i="6" s="1"/>
  <c r="F4048" i="6" s="1"/>
  <c r="E5248" i="6" a="1"/>
  <c r="E5248" i="6" s="1"/>
  <c r="F5248" i="6" s="1"/>
  <c r="E5536" i="6" a="1"/>
  <c r="E5536" i="6" s="1"/>
  <c r="E6208" i="6" a="1"/>
  <c r="E6208" i="6" s="1"/>
  <c r="E7048" i="6" a="1"/>
  <c r="E7048" i="6" s="1"/>
  <c r="F7048" i="6" s="1"/>
  <c r="E7240" i="6" a="1"/>
  <c r="E7240" i="6" s="1"/>
  <c r="F7240" i="6" s="1"/>
  <c r="E8248" i="6" a="1"/>
  <c r="E8248" i="6" s="1"/>
  <c r="E3232" i="6" a="1"/>
  <c r="E3232" i="6" s="1"/>
  <c r="F3232" i="6" s="1"/>
  <c r="E496" i="6" a="1"/>
  <c r="E496" i="6" s="1"/>
  <c r="F496" i="6" s="1"/>
  <c r="E4384" i="6" a="1"/>
  <c r="E4384" i="6" s="1"/>
  <c r="F4384" i="6" s="1"/>
  <c r="E4888" i="6" a="1"/>
  <c r="E4888" i="6" s="1"/>
  <c r="F4888" i="6" s="1"/>
  <c r="E616" i="6" a="1"/>
  <c r="E616" i="6" s="1"/>
  <c r="E808" i="6" a="1"/>
  <c r="E808" i="6" s="1"/>
  <c r="F808" i="6" s="1"/>
  <c r="E2536" i="6" a="1"/>
  <c r="E2536" i="6" s="1"/>
  <c r="F2536" i="6" s="1"/>
  <c r="E3808" i="6" a="1"/>
  <c r="E3808" i="6" s="1"/>
  <c r="E5488" i="6" a="1"/>
  <c r="E5488" i="6" s="1"/>
  <c r="E7600" i="6" a="1"/>
  <c r="E7600" i="6" s="1"/>
  <c r="E8152" i="6" a="1"/>
  <c r="E8152" i="6" s="1"/>
  <c r="F8152" i="6" s="1"/>
  <c r="E1023" i="6" a="1"/>
  <c r="E1023" i="6" s="1"/>
  <c r="E2847" i="6" a="1"/>
  <c r="E2847" i="6" s="1"/>
  <c r="F2847" i="6" s="1"/>
  <c r="E4311" i="6" a="1"/>
  <c r="E4311" i="6" s="1"/>
  <c r="F4311" i="6" s="1"/>
  <c r="E6399" i="6" a="1"/>
  <c r="E6399" i="6" s="1"/>
  <c r="F6399" i="6" s="1"/>
  <c r="E7479" i="6" a="1"/>
  <c r="E7479" i="6" s="1"/>
  <c r="F7479" i="6" s="1"/>
  <c r="E7480" i="6" a="1"/>
  <c r="E7480" i="6" s="1"/>
  <c r="E6712" i="6" a="1"/>
  <c r="E6712" i="6" s="1"/>
  <c r="F6712" i="6" s="1"/>
  <c r="E7024" i="6" a="1"/>
  <c r="E7024" i="6" s="1"/>
  <c r="F7024" i="6" s="1"/>
  <c r="E5344" i="6" a="1"/>
  <c r="E5344" i="6" s="1"/>
  <c r="F5344" i="6" s="1"/>
  <c r="E5104" i="6" a="1"/>
  <c r="E5104" i="6" s="1"/>
  <c r="F5104" i="6" s="1"/>
  <c r="E5080" i="6" a="1"/>
  <c r="E5080" i="6" s="1"/>
  <c r="F5080" i="6" s="1"/>
  <c r="E3352" i="6" a="1"/>
  <c r="E3352" i="6" s="1"/>
  <c r="F3352" i="6" s="1"/>
  <c r="E3304" i="6" a="1"/>
  <c r="E3304" i="6" s="1"/>
  <c r="F3304" i="6" s="1"/>
  <c r="E2296" i="6" a="1"/>
  <c r="E2296" i="6" s="1"/>
  <c r="F2296" i="6" s="1"/>
  <c r="E280" i="6" a="1"/>
  <c r="E280" i="6" s="1"/>
  <c r="F280" i="6" s="1"/>
  <c r="E352" i="6" a="1"/>
  <c r="E352" i="6" s="1"/>
  <c r="F352" i="6" s="1"/>
  <c r="E7743" i="6" a="1"/>
  <c r="E7743" i="6" s="1"/>
  <c r="F7743" i="6" s="1"/>
  <c r="E1407" i="6" a="1"/>
  <c r="E1407" i="6" s="1"/>
  <c r="F1407" i="6" s="1"/>
  <c r="E2991" i="6" a="1"/>
  <c r="E2991" i="6" s="1"/>
  <c r="F2991" i="6" s="1"/>
  <c r="E5007" i="6" a="1"/>
  <c r="E5007" i="6" s="1"/>
  <c r="F5007" i="6" s="1"/>
  <c r="E6807" i="6" a="1"/>
  <c r="E6807" i="6" s="1"/>
  <c r="F6807" i="6" s="1"/>
  <c r="E8103" i="6" a="1"/>
  <c r="E8103" i="6" s="1"/>
  <c r="F8103" i="6" s="1"/>
  <c r="E8176" i="6" a="1"/>
  <c r="E8176" i="6" s="1"/>
  <c r="F8176" i="6" s="1"/>
  <c r="E7840" i="6" a="1"/>
  <c r="E7840" i="6" s="1"/>
  <c r="F7840" i="6" s="1"/>
  <c r="E7336" i="6" a="1"/>
  <c r="E7336" i="6" s="1"/>
  <c r="E6304" i="6" a="1"/>
  <c r="E6304" i="6" s="1"/>
  <c r="F6304" i="6" s="1"/>
  <c r="E5680" i="6" a="1"/>
  <c r="E5680" i="6" s="1"/>
  <c r="F5680" i="6" s="1"/>
  <c r="E5296" i="6" a="1"/>
  <c r="E5296" i="6" s="1"/>
  <c r="F5296" i="6" s="1"/>
  <c r="E5176" i="6" a="1"/>
  <c r="E5176" i="6" s="1"/>
  <c r="F5176" i="6" s="1"/>
  <c r="E5008" i="6" a="1"/>
  <c r="E5008" i="6" s="1"/>
  <c r="E4984" i="6" a="1"/>
  <c r="E4984" i="6" s="1"/>
  <c r="E3328" i="6" a="1"/>
  <c r="E3328" i="6" s="1"/>
  <c r="F3328" i="6" s="1"/>
  <c r="E3256" i="6" a="1"/>
  <c r="E3256" i="6" s="1"/>
  <c r="F3256" i="6" s="1"/>
  <c r="E2272" i="6" a="1"/>
  <c r="E2272" i="6" s="1"/>
  <c r="F2272" i="6" s="1"/>
  <c r="E2848" i="6" a="1"/>
  <c r="E2848" i="6" s="1"/>
  <c r="E2344" i="6" a="1"/>
  <c r="E2344" i="6" s="1"/>
  <c r="F2344" i="6" s="1"/>
  <c r="E544" i="6" a="1"/>
  <c r="E544" i="6" s="1"/>
  <c r="F544" i="6" s="1"/>
  <c r="E471" i="6" a="1"/>
  <c r="E471" i="6" s="1"/>
  <c r="F471" i="6" s="1"/>
  <c r="E3519" i="6" a="1"/>
  <c r="E3519" i="6" s="1"/>
  <c r="F3519" i="6" s="1"/>
  <c r="E7431" i="6" a="1"/>
  <c r="E7431" i="6" s="1"/>
  <c r="E2703" i="6" a="1"/>
  <c r="E2703" i="6" s="1"/>
  <c r="F2703" i="6" s="1"/>
  <c r="E4359" i="6" a="1"/>
  <c r="E4359" i="6" s="1"/>
  <c r="F4359" i="6" s="1"/>
  <c r="E5727" i="6" a="1"/>
  <c r="E5727" i="6" s="1"/>
  <c r="F5727" i="6" s="1"/>
  <c r="C8418" i="6"/>
  <c r="D8417" i="6" s="1"/>
  <c r="C8226" i="6"/>
  <c r="D8225" i="6" s="1"/>
  <c r="C8130" i="6"/>
  <c r="C8034" i="6"/>
  <c r="C8394" i="6"/>
  <c r="C8298" i="6"/>
  <c r="D8297" i="6" s="1"/>
  <c r="C8274" i="6"/>
  <c r="C8250" i="6"/>
  <c r="C8154" i="6"/>
  <c r="C8058" i="6"/>
  <c r="C7986" i="6"/>
  <c r="C8346" i="6"/>
  <c r="D8345" i="6" s="1"/>
  <c r="C8202" i="6"/>
  <c r="D8201" i="6" s="1"/>
  <c r="C8106" i="6"/>
  <c r="C8010" i="6"/>
  <c r="D8009" i="6" s="1"/>
  <c r="C8178" i="6"/>
  <c r="C7962" i="6"/>
  <c r="C7890" i="6"/>
  <c r="D7889" i="6" s="1"/>
  <c r="C7770" i="6"/>
  <c r="C7722" i="6"/>
  <c r="C7674" i="6"/>
  <c r="C7482" i="6"/>
  <c r="C8370" i="6"/>
  <c r="C8322" i="6"/>
  <c r="C7938" i="6"/>
  <c r="C7842" i="6"/>
  <c r="D7841" i="6" s="1"/>
  <c r="C7746" i="6"/>
  <c r="D7745" i="6" s="1"/>
  <c r="C7650" i="6"/>
  <c r="D7649" i="6" s="1"/>
  <c r="C8082" i="6"/>
  <c r="C7914" i="6"/>
  <c r="C7866" i="6"/>
  <c r="C7818" i="6"/>
  <c r="C7794" i="6"/>
  <c r="D7793" i="6" s="1"/>
  <c r="C7602" i="6"/>
  <c r="D7601" i="6" s="1"/>
  <c r="C7578" i="6"/>
  <c r="D7577" i="6" s="1"/>
  <c r="C7410" i="6"/>
  <c r="C7554" i="6"/>
  <c r="D7553" i="6" s="1"/>
  <c r="C7434" i="6"/>
  <c r="C7386" i="6"/>
  <c r="C6906" i="6"/>
  <c r="C7698" i="6"/>
  <c r="D7697" i="6" s="1"/>
  <c r="C7530" i="6"/>
  <c r="D7529" i="6" s="1"/>
  <c r="C7362" i="6"/>
  <c r="D7361" i="6" s="1"/>
  <c r="C7314" i="6"/>
  <c r="C7266" i="6"/>
  <c r="D7265" i="6" s="1"/>
  <c r="C7218" i="6"/>
  <c r="D7217" i="6" s="1"/>
  <c r="C7170" i="6"/>
  <c r="C7122" i="6"/>
  <c r="D7121" i="6" s="1"/>
  <c r="C7074" i="6"/>
  <c r="D7073" i="6" s="1"/>
  <c r="C7026" i="6"/>
  <c r="D7025" i="6" s="1"/>
  <c r="C6978" i="6"/>
  <c r="D6977" i="6" s="1"/>
  <c r="C6882" i="6"/>
  <c r="C7458" i="6"/>
  <c r="D7457" i="6" s="1"/>
  <c r="C7338" i="6"/>
  <c r="C7290" i="6"/>
  <c r="C7242" i="6"/>
  <c r="C7194" i="6"/>
  <c r="D7193" i="6" s="1"/>
  <c r="C7146" i="6"/>
  <c r="D7145" i="6" s="1"/>
  <c r="C7098" i="6"/>
  <c r="D7097" i="6" s="1"/>
  <c r="C7050" i="6"/>
  <c r="C7002" i="6"/>
  <c r="C6930" i="6"/>
  <c r="C6834" i="6"/>
  <c r="C7626" i="6"/>
  <c r="C7506" i="6"/>
  <c r="D7505" i="6" s="1"/>
  <c r="C6858" i="6"/>
  <c r="C6714" i="6"/>
  <c r="D6713" i="6" s="1"/>
  <c r="C6618" i="6"/>
  <c r="C6402" i="6"/>
  <c r="C6786" i="6"/>
  <c r="C6690" i="6"/>
  <c r="C6594" i="6"/>
  <c r="D6593" i="6" s="1"/>
  <c r="C6498" i="6"/>
  <c r="D6497" i="6" s="1"/>
  <c r="C6474" i="6"/>
  <c r="C6450" i="6"/>
  <c r="C6954" i="6"/>
  <c r="D6953" i="6" s="1"/>
  <c r="C6810" i="6"/>
  <c r="C6738" i="6"/>
  <c r="C6642" i="6"/>
  <c r="C6570" i="6"/>
  <c r="D6569" i="6" s="1"/>
  <c r="C6762" i="6"/>
  <c r="C6546" i="6"/>
  <c r="D6545" i="6" s="1"/>
  <c r="C6522" i="6"/>
  <c r="C6666" i="6"/>
  <c r="C6378" i="6"/>
  <c r="C6426" i="6"/>
  <c r="C6282" i="6"/>
  <c r="C6018" i="6"/>
  <c r="D6017" i="6" s="1"/>
  <c r="C6354" i="6"/>
  <c r="D6353" i="6" s="1"/>
  <c r="C6258" i="6"/>
  <c r="C6186" i="6"/>
  <c r="D6185" i="6" s="1"/>
  <c r="C6138" i="6"/>
  <c r="C6042" i="6"/>
  <c r="C6306" i="6"/>
  <c r="D6305" i="6" s="1"/>
  <c r="C6234" i="6"/>
  <c r="C6210" i="6"/>
  <c r="D6209" i="6" s="1"/>
  <c r="C6162" i="6"/>
  <c r="D6161" i="6" s="1"/>
  <c r="C6066" i="6"/>
  <c r="D6065" i="6" s="1"/>
  <c r="C6330" i="6"/>
  <c r="D6329" i="6" s="1"/>
  <c r="C6114" i="6"/>
  <c r="C6090" i="6"/>
  <c r="C5946" i="6"/>
  <c r="C5850" i="6"/>
  <c r="C5778" i="6"/>
  <c r="D5777" i="6" s="1"/>
  <c r="C5682" i="6"/>
  <c r="D5681" i="6" s="1"/>
  <c r="C5658" i="6"/>
  <c r="D5657" i="6" s="1"/>
  <c r="C5634" i="6"/>
  <c r="D5633" i="6" s="1"/>
  <c r="C5394" i="6"/>
  <c r="D5393" i="6" s="1"/>
  <c r="C5994" i="6"/>
  <c r="D5993" i="6" s="1"/>
  <c r="C5970" i="6"/>
  <c r="C5922" i="6"/>
  <c r="C5754" i="6"/>
  <c r="D5753" i="6" s="1"/>
  <c r="C5586" i="6"/>
  <c r="D5585" i="6" s="1"/>
  <c r="C5538" i="6"/>
  <c r="D5537" i="6" s="1"/>
  <c r="C5490" i="6"/>
  <c r="C5346" i="6"/>
  <c r="C5298" i="6"/>
  <c r="C5250" i="6"/>
  <c r="D5249" i="6" s="1"/>
  <c r="C5898" i="6"/>
  <c r="C5802" i="6"/>
  <c r="D5801" i="6" s="1"/>
  <c r="C5730" i="6"/>
  <c r="D5729" i="6" s="1"/>
  <c r="C5610" i="6"/>
  <c r="D5609" i="6" s="1"/>
  <c r="C5442" i="6"/>
  <c r="C5418" i="6"/>
  <c r="C5874" i="6"/>
  <c r="D5873" i="6" s="1"/>
  <c r="C5826" i="6"/>
  <c r="C5706" i="6"/>
  <c r="C5562" i="6"/>
  <c r="D5561" i="6" s="1"/>
  <c r="C5514" i="6"/>
  <c r="D5513" i="6" s="1"/>
  <c r="C5466" i="6"/>
  <c r="D5465" i="6" s="1"/>
  <c r="C5370" i="6"/>
  <c r="C5322" i="6"/>
  <c r="C5226" i="6"/>
  <c r="D5225" i="6" s="1"/>
  <c r="C5106" i="6"/>
  <c r="D5105" i="6" s="1"/>
  <c r="C5010" i="6"/>
  <c r="C4914" i="6"/>
  <c r="C4866" i="6"/>
  <c r="D4865" i="6" s="1"/>
  <c r="C4818" i="6"/>
  <c r="C4554" i="6"/>
  <c r="D4553" i="6" s="1"/>
  <c r="C4506" i="6"/>
  <c r="D4505" i="6" s="1"/>
  <c r="C4482" i="6"/>
  <c r="C4458" i="6"/>
  <c r="C4314" i="6"/>
  <c r="C5154" i="6"/>
  <c r="D5153" i="6" s="1"/>
  <c r="C5082" i="6"/>
  <c r="D5081" i="6" s="1"/>
  <c r="C4986" i="6"/>
  <c r="D4985" i="6" s="1"/>
  <c r="C4770" i="6"/>
  <c r="C4722" i="6"/>
  <c r="C4674" i="6"/>
  <c r="D4673" i="6" s="1"/>
  <c r="C4626" i="6"/>
  <c r="C4578" i="6"/>
  <c r="C4410" i="6"/>
  <c r="D4409" i="6" s="1"/>
  <c r="C4290" i="6"/>
  <c r="D4289" i="6" s="1"/>
  <c r="C4194" i="6"/>
  <c r="C4098" i="6"/>
  <c r="C5274" i="6"/>
  <c r="C5178" i="6"/>
  <c r="C5058" i="6"/>
  <c r="C4962" i="6"/>
  <c r="C4890" i="6"/>
  <c r="D4889" i="6" s="1"/>
  <c r="C4842" i="6"/>
  <c r="C4794" i="6"/>
  <c r="D4793" i="6" s="1"/>
  <c r="C4530" i="6"/>
  <c r="C4362" i="6"/>
  <c r="C4266" i="6"/>
  <c r="C4170" i="6"/>
  <c r="C4002" i="6"/>
  <c r="C3906" i="6"/>
  <c r="D3905" i="6" s="1"/>
  <c r="C5202" i="6"/>
  <c r="D5201" i="6" s="1"/>
  <c r="C5130" i="6"/>
  <c r="D5129" i="6" s="1"/>
  <c r="C5034" i="6"/>
  <c r="C4938" i="6"/>
  <c r="C4746" i="6"/>
  <c r="C4698" i="6"/>
  <c r="C4650" i="6"/>
  <c r="C4602" i="6"/>
  <c r="D4601" i="6" s="1"/>
  <c r="C4434" i="6"/>
  <c r="D4433" i="6" s="1"/>
  <c r="C4386" i="6"/>
  <c r="D4385" i="6" s="1"/>
  <c r="C4338" i="6"/>
  <c r="D4337" i="6" s="1"/>
  <c r="C4242" i="6"/>
  <c r="C4146" i="6"/>
  <c r="D4145" i="6" s="1"/>
  <c r="C4074" i="6"/>
  <c r="D4073" i="6" s="1"/>
  <c r="C3978" i="6"/>
  <c r="C3882" i="6"/>
  <c r="D3881" i="6" s="1"/>
  <c r="C4050" i="6"/>
  <c r="D4049" i="6" s="1"/>
  <c r="C3858" i="6"/>
  <c r="D3857" i="6" s="1"/>
  <c r="C3810" i="6"/>
  <c r="D3809" i="6" s="1"/>
  <c r="C3714" i="6"/>
  <c r="D3713" i="6" s="1"/>
  <c r="C3618" i="6"/>
  <c r="C3522" i="6"/>
  <c r="C3474" i="6"/>
  <c r="C3450" i="6"/>
  <c r="D3449" i="6" s="1"/>
  <c r="C3426" i="6"/>
  <c r="D3425" i="6" s="1"/>
  <c r="C3402" i="6"/>
  <c r="D3401" i="6" s="1"/>
  <c r="C3378" i="6"/>
  <c r="C3354" i="6"/>
  <c r="C3330" i="6"/>
  <c r="C2898" i="6"/>
  <c r="C2802" i="6"/>
  <c r="C2754" i="6"/>
  <c r="D2753" i="6" s="1"/>
  <c r="C2730" i="6"/>
  <c r="C2658" i="6"/>
  <c r="D2657" i="6" s="1"/>
  <c r="C4026" i="6"/>
  <c r="D4025" i="6" s="1"/>
  <c r="C3786" i="6"/>
  <c r="D3785" i="6" s="1"/>
  <c r="C3690" i="6"/>
  <c r="C3594" i="6"/>
  <c r="D3593" i="6" s="1"/>
  <c r="C3498" i="6"/>
  <c r="C3306" i="6"/>
  <c r="D3305" i="6" s="1"/>
  <c r="C3210" i="6"/>
  <c r="C3138" i="6"/>
  <c r="C3114" i="6"/>
  <c r="C2970" i="6"/>
  <c r="D2969" i="6" s="1"/>
  <c r="C2922" i="6"/>
  <c r="C2874" i="6"/>
  <c r="C2850" i="6"/>
  <c r="C2706" i="6"/>
  <c r="D2705" i="6" s="1"/>
  <c r="C2682" i="6"/>
  <c r="D2681" i="6" s="1"/>
  <c r="C2586" i="6"/>
  <c r="C2562" i="6"/>
  <c r="D2561" i="6" s="1"/>
  <c r="C4218" i="6"/>
  <c r="D4217" i="6" s="1"/>
  <c r="C3954" i="6"/>
  <c r="D3953" i="6" s="1"/>
  <c r="C3762" i="6"/>
  <c r="C3666" i="6"/>
  <c r="C3570" i="6"/>
  <c r="D3569" i="6" s="1"/>
  <c r="C3258" i="6"/>
  <c r="D3257" i="6" s="1"/>
  <c r="C3234" i="6"/>
  <c r="D3233" i="6" s="1"/>
  <c r="C3186" i="6"/>
  <c r="C3042" i="6"/>
  <c r="D3041" i="6" s="1"/>
  <c r="C3018" i="6"/>
  <c r="C2946" i="6"/>
  <c r="D2945" i="6" s="1"/>
  <c r="C4122" i="6"/>
  <c r="C3930" i="6"/>
  <c r="D3929" i="6" s="1"/>
  <c r="C3834" i="6"/>
  <c r="D3833" i="6" s="1"/>
  <c r="C3738" i="6"/>
  <c r="C3642" i="6"/>
  <c r="C3546" i="6"/>
  <c r="D3545" i="6" s="1"/>
  <c r="C3282" i="6"/>
  <c r="C2490" i="6"/>
  <c r="C2466" i="6"/>
  <c r="C2130" i="6"/>
  <c r="D2129" i="6" s="1"/>
  <c r="C2058" i="6"/>
  <c r="C1962" i="6"/>
  <c r="C1794" i="6"/>
  <c r="C1698" i="6"/>
  <c r="C1674" i="6"/>
  <c r="C1650" i="6"/>
  <c r="C1626" i="6"/>
  <c r="C1602" i="6"/>
  <c r="D1601" i="6" s="1"/>
  <c r="C3162" i="6"/>
  <c r="D3161" i="6" s="1"/>
  <c r="C3090" i="6"/>
  <c r="C3066" i="6"/>
  <c r="C2826" i="6"/>
  <c r="D2825" i="6" s="1"/>
  <c r="C2778" i="6"/>
  <c r="C2442" i="6"/>
  <c r="C2394" i="6"/>
  <c r="C2370" i="6"/>
  <c r="D2369" i="6" s="1"/>
  <c r="C2322" i="6"/>
  <c r="D2321" i="6" s="1"/>
  <c r="C2298" i="6"/>
  <c r="C2274" i="6"/>
  <c r="C2250" i="6"/>
  <c r="D2249" i="6" s="1"/>
  <c r="C2226" i="6"/>
  <c r="C2202" i="6"/>
  <c r="C2034" i="6"/>
  <c r="C1938" i="6"/>
  <c r="D1937" i="6" s="1"/>
  <c r="C1866" i="6"/>
  <c r="D1865" i="6" s="1"/>
  <c r="C1770" i="6"/>
  <c r="D1769" i="6" s="1"/>
  <c r="C1506" i="6"/>
  <c r="C2994" i="6"/>
  <c r="C2418" i="6"/>
  <c r="D2417" i="6" s="1"/>
  <c r="C2346" i="6"/>
  <c r="C2178" i="6"/>
  <c r="C2106" i="6"/>
  <c r="D2105" i="6" s="1"/>
  <c r="C2010" i="6"/>
  <c r="D2009" i="6" s="1"/>
  <c r="C1914" i="6"/>
  <c r="D1913" i="6" s="1"/>
  <c r="C1842" i="6"/>
  <c r="D1841" i="6" s="1"/>
  <c r="C1746" i="6"/>
  <c r="C1554" i="6"/>
  <c r="C1458" i="6"/>
  <c r="C1434" i="6"/>
  <c r="C2634" i="6"/>
  <c r="D2633" i="6" s="1"/>
  <c r="C2610" i="6"/>
  <c r="D2609" i="6" s="1"/>
  <c r="C2538" i="6"/>
  <c r="D2537" i="6" s="1"/>
  <c r="C2514" i="6"/>
  <c r="D2513" i="6" s="1"/>
  <c r="C2154" i="6"/>
  <c r="C2082" i="6"/>
  <c r="C1986" i="6"/>
  <c r="C1890" i="6"/>
  <c r="C1818" i="6"/>
  <c r="C1722" i="6"/>
  <c r="D1721" i="6" s="1"/>
  <c r="C1578" i="6"/>
  <c r="D1577" i="6" s="1"/>
  <c r="C1530" i="6"/>
  <c r="D1529" i="6" s="1"/>
  <c r="C1482" i="6"/>
  <c r="D1481" i="6" s="1"/>
  <c r="C1410" i="6"/>
  <c r="C1338" i="6"/>
  <c r="C1314" i="6"/>
  <c r="C1218" i="6"/>
  <c r="D1217" i="6" s="1"/>
  <c r="C1098" i="6"/>
  <c r="D1097" i="6" s="1"/>
  <c r="C1050" i="6"/>
  <c r="D1049" i="6" s="1"/>
  <c r="C1026" i="6"/>
  <c r="D1025" i="6" s="1"/>
  <c r="C1002" i="6"/>
  <c r="D1001" i="6" s="1"/>
  <c r="C882" i="6"/>
  <c r="C810" i="6"/>
  <c r="C786" i="6"/>
  <c r="C690" i="6"/>
  <c r="D689" i="6" s="1"/>
  <c r="C666" i="6"/>
  <c r="D665" i="6" s="1"/>
  <c r="C642" i="6"/>
  <c r="C426" i="6"/>
  <c r="C402" i="6"/>
  <c r="D401" i="6" s="1"/>
  <c r="C378" i="6"/>
  <c r="C354" i="6"/>
  <c r="C330" i="6"/>
  <c r="C306" i="6"/>
  <c r="D305" i="6" s="1"/>
  <c r="C162" i="6"/>
  <c r="D161" i="6" s="1"/>
  <c r="C138" i="6"/>
  <c r="D137" i="6" s="1"/>
  <c r="C234" i="6"/>
  <c r="C1242" i="6"/>
  <c r="C1194" i="6"/>
  <c r="C978" i="6"/>
  <c r="C954" i="6"/>
  <c r="C618" i="6"/>
  <c r="D617" i="6" s="1"/>
  <c r="C594" i="6"/>
  <c r="D593" i="6" s="1"/>
  <c r="C546" i="6"/>
  <c r="D545" i="6" s="1"/>
  <c r="C498" i="6"/>
  <c r="C114" i="6"/>
  <c r="C1290" i="6"/>
  <c r="C1266" i="6"/>
  <c r="C1170" i="6"/>
  <c r="C1122" i="6"/>
  <c r="D1121" i="6" s="1"/>
  <c r="C930" i="6"/>
  <c r="D929" i="6" s="1"/>
  <c r="C906" i="6"/>
  <c r="D905" i="6" s="1"/>
  <c r="C858" i="6"/>
  <c r="D857" i="6" s="1"/>
  <c r="C762" i="6"/>
  <c r="C714" i="6"/>
  <c r="D713" i="6" s="1"/>
  <c r="C570" i="6"/>
  <c r="C522" i="6"/>
  <c r="C474" i="6"/>
  <c r="D473" i="6" s="1"/>
  <c r="C450" i="6"/>
  <c r="D449" i="6" s="1"/>
  <c r="C186" i="6"/>
  <c r="D185" i="6" s="1"/>
  <c r="C90" i="6"/>
  <c r="C282" i="6"/>
  <c r="C258" i="6"/>
  <c r="C210" i="6"/>
  <c r="C1386" i="6"/>
  <c r="C1362" i="6"/>
  <c r="D1361" i="6" s="1"/>
  <c r="C1146" i="6"/>
  <c r="D1145" i="6" s="1"/>
  <c r="C1074" i="6"/>
  <c r="C834" i="6"/>
  <c r="C738" i="6"/>
  <c r="E40" i="6" a="1"/>
  <c r="E40" i="6" s="1"/>
  <c r="F40" i="6" s="1"/>
  <c r="G8394" i="6"/>
  <c r="G8298" i="6"/>
  <c r="G8274" i="6"/>
  <c r="G8250" i="6"/>
  <c r="G8154" i="6"/>
  <c r="G8058" i="6"/>
  <c r="G7986" i="6"/>
  <c r="G8370" i="6"/>
  <c r="G8322" i="6"/>
  <c r="G8178" i="6"/>
  <c r="G8082" i="6"/>
  <c r="G8418" i="6"/>
  <c r="G8226" i="6"/>
  <c r="G8130" i="6"/>
  <c r="G8034" i="6"/>
  <c r="G8010" i="6"/>
  <c r="G7938" i="6"/>
  <c r="G7842" i="6"/>
  <c r="G7746" i="6"/>
  <c r="G7650" i="6"/>
  <c r="G7530" i="6"/>
  <c r="G7506" i="6"/>
  <c r="G8106" i="6"/>
  <c r="G7698" i="6"/>
  <c r="G7626" i="6"/>
  <c r="G7578" i="6"/>
  <c r="G7554" i="6"/>
  <c r="G7458" i="6"/>
  <c r="G8346" i="6"/>
  <c r="G7962" i="6"/>
  <c r="G7890" i="6"/>
  <c r="G7770" i="6"/>
  <c r="G7722" i="6"/>
  <c r="G7674" i="6"/>
  <c r="G7482" i="6"/>
  <c r="G7434" i="6"/>
  <c r="G7818" i="6"/>
  <c r="G7362" i="6"/>
  <c r="G7314" i="6"/>
  <c r="G7266" i="6"/>
  <c r="G7218" i="6"/>
  <c r="G7170" i="6"/>
  <c r="G7122" i="6"/>
  <c r="G7074" i="6"/>
  <c r="G7026" i="6"/>
  <c r="G6978" i="6"/>
  <c r="G6954" i="6"/>
  <c r="G6882" i="6"/>
  <c r="G7866" i="6"/>
  <c r="G6858" i="6"/>
  <c r="G7794" i="6"/>
  <c r="G7602" i="6"/>
  <c r="G7386" i="6"/>
  <c r="G6906" i="6"/>
  <c r="G6810" i="6"/>
  <c r="G7242" i="6"/>
  <c r="G7050" i="6"/>
  <c r="G6834" i="6"/>
  <c r="G6786" i="6"/>
  <c r="G6690" i="6"/>
  <c r="G6594" i="6"/>
  <c r="G6498" i="6"/>
  <c r="G6474" i="6"/>
  <c r="G8202" i="6"/>
  <c r="G7914" i="6"/>
  <c r="G7194" i="6"/>
  <c r="G7002" i="6"/>
  <c r="G6930" i="6"/>
  <c r="G6762" i="6"/>
  <c r="G6666" i="6"/>
  <c r="G6570" i="6"/>
  <c r="G6546" i="6"/>
  <c r="G6522" i="6"/>
  <c r="G7410" i="6"/>
  <c r="G7338" i="6"/>
  <c r="G7290" i="6"/>
  <c r="G7098" i="6"/>
  <c r="G6714" i="6"/>
  <c r="G6618" i="6"/>
  <c r="G6426" i="6"/>
  <c r="G6402" i="6"/>
  <c r="G6642" i="6"/>
  <c r="G7146" i="6"/>
  <c r="G6450" i="6"/>
  <c r="G6738" i="6"/>
  <c r="G6354" i="6"/>
  <c r="G6306" i="6"/>
  <c r="G6210" i="6"/>
  <c r="G6186" i="6"/>
  <c r="G6162" i="6"/>
  <c r="G6138" i="6"/>
  <c r="G6042" i="6"/>
  <c r="G6234" i="6"/>
  <c r="G6066" i="6"/>
  <c r="G6330" i="6"/>
  <c r="G6282" i="6"/>
  <c r="G6114" i="6"/>
  <c r="G6090" i="6"/>
  <c r="G6378" i="6"/>
  <c r="G6258" i="6"/>
  <c r="G6018" i="6"/>
  <c r="G5994" i="6"/>
  <c r="G5970" i="6"/>
  <c r="G5922" i="6"/>
  <c r="G5802" i="6"/>
  <c r="G5754" i="6"/>
  <c r="G5586" i="6"/>
  <c r="G5538" i="6"/>
  <c r="G5490" i="6"/>
  <c r="G5346" i="6"/>
  <c r="G5298" i="6"/>
  <c r="G5250" i="6"/>
  <c r="G5898" i="6"/>
  <c r="G5826" i="6"/>
  <c r="G5730" i="6"/>
  <c r="G5610" i="6"/>
  <c r="G5442" i="6"/>
  <c r="G5418" i="6"/>
  <c r="G5874" i="6"/>
  <c r="G5706" i="6"/>
  <c r="G5658" i="6"/>
  <c r="G5562" i="6"/>
  <c r="G5514" i="6"/>
  <c r="G5466" i="6"/>
  <c r="G5370" i="6"/>
  <c r="G5322" i="6"/>
  <c r="G5946" i="6"/>
  <c r="G5850" i="6"/>
  <c r="G5778" i="6"/>
  <c r="G5682" i="6"/>
  <c r="G5634" i="6"/>
  <c r="G5394" i="6"/>
  <c r="G5154" i="6"/>
  <c r="G5058" i="6"/>
  <c r="G4962" i="6"/>
  <c r="G4770" i="6"/>
  <c r="G4722" i="6"/>
  <c r="G4674" i="6"/>
  <c r="G4626" i="6"/>
  <c r="G4578" i="6"/>
  <c r="G4410" i="6"/>
  <c r="G4338" i="6"/>
  <c r="G4242" i="6"/>
  <c r="G5274" i="6"/>
  <c r="G5178" i="6"/>
  <c r="G5034" i="6"/>
  <c r="G4938" i="6"/>
  <c r="G4890" i="6"/>
  <c r="G4842" i="6"/>
  <c r="G4794" i="6"/>
  <c r="G4530" i="6"/>
  <c r="G4482" i="6"/>
  <c r="G4458" i="6"/>
  <c r="G4314" i="6"/>
  <c r="G4218" i="6"/>
  <c r="G4122" i="6"/>
  <c r="G5202" i="6"/>
  <c r="G5130" i="6"/>
  <c r="G5106" i="6"/>
  <c r="G5010" i="6"/>
  <c r="G4746" i="6"/>
  <c r="G4698" i="6"/>
  <c r="G4650" i="6"/>
  <c r="G4602" i="6"/>
  <c r="G4434" i="6"/>
  <c r="G4386" i="6"/>
  <c r="G4290" i="6"/>
  <c r="G4194" i="6"/>
  <c r="G4098" i="6"/>
  <c r="G4050" i="6"/>
  <c r="G3954" i="6"/>
  <c r="G3858" i="6"/>
  <c r="G5226" i="6"/>
  <c r="G5082" i="6"/>
  <c r="G4986" i="6"/>
  <c r="G4914" i="6"/>
  <c r="G4866" i="6"/>
  <c r="G4818" i="6"/>
  <c r="G4554" i="6"/>
  <c r="G4506" i="6"/>
  <c r="G4362" i="6"/>
  <c r="G4266" i="6"/>
  <c r="G4170" i="6"/>
  <c r="G4026" i="6"/>
  <c r="G3930" i="6"/>
  <c r="G4002" i="6"/>
  <c r="G3762" i="6"/>
  <c r="G3666" i="6"/>
  <c r="G3570" i="6"/>
  <c r="G3234" i="6"/>
  <c r="G3210" i="6"/>
  <c r="G3186" i="6"/>
  <c r="G3138" i="6"/>
  <c r="G3114" i="6"/>
  <c r="G3042" i="6"/>
  <c r="G2874" i="6"/>
  <c r="G2850" i="6"/>
  <c r="G2682" i="6"/>
  <c r="G2562" i="6"/>
  <c r="G4146" i="6"/>
  <c r="G3978" i="6"/>
  <c r="G3834" i="6"/>
  <c r="G3738" i="6"/>
  <c r="G3642" i="6"/>
  <c r="G3546" i="6"/>
  <c r="G3282" i="6"/>
  <c r="G3258" i="6"/>
  <c r="G3018" i="6"/>
  <c r="G2970" i="6"/>
  <c r="G2922" i="6"/>
  <c r="G2898" i="6"/>
  <c r="G2826" i="6"/>
  <c r="G2802" i="6"/>
  <c r="G2778" i="6"/>
  <c r="G2634" i="6"/>
  <c r="G2610" i="6"/>
  <c r="G4074" i="6"/>
  <c r="G3906" i="6"/>
  <c r="G3810" i="6"/>
  <c r="G3714" i="6"/>
  <c r="G3618" i="6"/>
  <c r="G3522" i="6"/>
  <c r="G3450" i="6"/>
  <c r="G3426" i="6"/>
  <c r="G3402" i="6"/>
  <c r="G3378" i="6"/>
  <c r="G3354" i="6"/>
  <c r="G3330" i="6"/>
  <c r="G3162" i="6"/>
  <c r="G3090" i="6"/>
  <c r="G3066" i="6"/>
  <c r="G2994" i="6"/>
  <c r="G2946" i="6"/>
  <c r="G3882" i="6"/>
  <c r="G3786" i="6"/>
  <c r="G3690" i="6"/>
  <c r="G3594" i="6"/>
  <c r="G3498" i="6"/>
  <c r="G3474" i="6"/>
  <c r="G2730" i="6"/>
  <c r="G2706" i="6"/>
  <c r="G2658" i="6"/>
  <c r="G2442" i="6"/>
  <c r="G2370" i="6"/>
  <c r="G2322" i="6"/>
  <c r="G2298" i="6"/>
  <c r="G2274" i="6"/>
  <c r="G2250" i="6"/>
  <c r="G2226" i="6"/>
  <c r="G2202" i="6"/>
  <c r="G2178" i="6"/>
  <c r="G2106" i="6"/>
  <c r="G2010" i="6"/>
  <c r="G1914" i="6"/>
  <c r="G1842" i="6"/>
  <c r="G1770" i="6"/>
  <c r="G1626" i="6"/>
  <c r="G1458" i="6"/>
  <c r="G2754" i="6"/>
  <c r="G2538" i="6"/>
  <c r="G2418" i="6"/>
  <c r="G2082" i="6"/>
  <c r="G1986" i="6"/>
  <c r="G1890" i="6"/>
  <c r="G1746" i="6"/>
  <c r="G1602" i="6"/>
  <c r="G1578" i="6"/>
  <c r="G1554" i="6"/>
  <c r="G1482" i="6"/>
  <c r="G1434" i="6"/>
  <c r="G2586" i="6"/>
  <c r="G2514" i="6"/>
  <c r="G2466" i="6"/>
  <c r="G2154" i="6"/>
  <c r="G2130" i="6"/>
  <c r="G2058" i="6"/>
  <c r="G1962" i="6"/>
  <c r="G1866" i="6"/>
  <c r="G1818" i="6"/>
  <c r="G1722" i="6"/>
  <c r="G1650" i="6"/>
  <c r="G1530" i="6"/>
  <c r="G1410" i="6"/>
  <c r="G3306" i="6"/>
  <c r="G2490" i="6"/>
  <c r="G2394" i="6"/>
  <c r="G2346" i="6"/>
  <c r="G2034" i="6"/>
  <c r="G1938" i="6"/>
  <c r="G1794" i="6"/>
  <c r="G1698" i="6"/>
  <c r="G1674" i="6"/>
  <c r="G1506" i="6"/>
  <c r="G1242" i="6"/>
  <c r="G1146" i="6"/>
  <c r="G1050" i="6"/>
  <c r="G1026" i="6"/>
  <c r="G1002" i="6"/>
  <c r="G906" i="6"/>
  <c r="G858" i="6"/>
  <c r="G618" i="6"/>
  <c r="G594" i="6"/>
  <c r="G546" i="6"/>
  <c r="G498" i="6"/>
  <c r="G450" i="6"/>
  <c r="G234" i="6"/>
  <c r="G186" i="6"/>
  <c r="G114" i="6"/>
  <c r="G306" i="6"/>
  <c r="G258" i="6"/>
  <c r="G90" i="6"/>
  <c r="G1386" i="6"/>
  <c r="G1338" i="6"/>
  <c r="G1314" i="6"/>
  <c r="G1218" i="6"/>
  <c r="G1098" i="6"/>
  <c r="G978" i="6"/>
  <c r="G954" i="6"/>
  <c r="G834" i="6"/>
  <c r="G762" i="6"/>
  <c r="G690" i="6"/>
  <c r="G666" i="6"/>
  <c r="G642" i="6"/>
  <c r="G570" i="6"/>
  <c r="G522" i="6"/>
  <c r="G474" i="6"/>
  <c r="G378" i="6"/>
  <c r="G1362" i="6"/>
  <c r="G1194" i="6"/>
  <c r="G882" i="6"/>
  <c r="G786" i="6"/>
  <c r="G714" i="6"/>
  <c r="G426" i="6"/>
  <c r="G354" i="6"/>
  <c r="G330" i="6"/>
  <c r="G210" i="6"/>
  <c r="G138" i="6"/>
  <c r="G282" i="6"/>
  <c r="G162" i="6"/>
  <c r="G1290" i="6"/>
  <c r="G1266" i="6"/>
  <c r="G1170" i="6"/>
  <c r="G1122" i="6"/>
  <c r="G1074" i="6"/>
  <c r="G930" i="6"/>
  <c r="G810" i="6"/>
  <c r="G738" i="6"/>
  <c r="G402" i="6"/>
  <c r="B8348" i="6"/>
  <c r="H8348" i="6" s="1" a="1"/>
  <c r="H8348" i="6" s="1"/>
  <c r="I8348" i="6" s="1"/>
  <c r="J8348" i="6" s="1"/>
  <c r="B8204" i="6"/>
  <c r="H8204" i="6" s="1" a="1"/>
  <c r="H8204" i="6" s="1"/>
  <c r="I8204" i="6" s="1"/>
  <c r="J8204" i="6" s="1"/>
  <c r="B8108" i="6"/>
  <c r="H8108" i="6" s="1" a="1"/>
  <c r="H8108" i="6" s="1"/>
  <c r="I8108" i="6" s="1"/>
  <c r="J8108" i="6" s="1"/>
  <c r="B8012" i="6"/>
  <c r="H8012" i="6" s="1" a="1"/>
  <c r="H8012" i="6" s="1"/>
  <c r="I8012" i="6" s="1"/>
  <c r="J8012" i="6" s="1"/>
  <c r="B8420" i="6"/>
  <c r="H8420" i="6" s="1" a="1"/>
  <c r="H8420" i="6" s="1"/>
  <c r="I8420" i="6" s="1"/>
  <c r="J8420" i="6" s="1"/>
  <c r="B8228" i="6"/>
  <c r="H8228" i="6" s="1" a="1"/>
  <c r="H8228" i="6" s="1"/>
  <c r="I8228" i="6" s="1"/>
  <c r="J8228" i="6" s="1"/>
  <c r="B8132" i="6"/>
  <c r="H8132" i="6" s="1" a="1"/>
  <c r="H8132" i="6" s="1"/>
  <c r="I8132" i="6" s="1"/>
  <c r="J8132" i="6" s="1"/>
  <c r="B8036" i="6"/>
  <c r="H8036" i="6" s="1" a="1"/>
  <c r="H8036" i="6" s="1"/>
  <c r="I8036" i="6" s="1"/>
  <c r="J8036" i="6" s="1"/>
  <c r="B8372" i="6"/>
  <c r="H8372" i="6" s="1" a="1"/>
  <c r="H8372" i="6" s="1"/>
  <c r="I8372" i="6" s="1"/>
  <c r="J8372" i="6" s="1"/>
  <c r="B8324" i="6"/>
  <c r="H8324" i="6" s="1" a="1"/>
  <c r="H8324" i="6" s="1"/>
  <c r="I8324" i="6" s="1"/>
  <c r="J8324" i="6" s="1"/>
  <c r="B8180" i="6"/>
  <c r="H8180" i="6" s="1" a="1"/>
  <c r="H8180" i="6" s="1"/>
  <c r="I8180" i="6" s="1"/>
  <c r="J8180" i="6" s="1"/>
  <c r="B8084" i="6"/>
  <c r="H8084" i="6" s="1" a="1"/>
  <c r="H8084" i="6" s="1"/>
  <c r="I8084" i="6" s="1"/>
  <c r="J8084" i="6" s="1"/>
  <c r="B8156" i="6"/>
  <c r="H8156" i="6" s="1" a="1"/>
  <c r="H8156" i="6" s="1"/>
  <c r="I8156" i="6" s="1"/>
  <c r="J8156" i="6" s="1"/>
  <c r="B7988" i="6"/>
  <c r="H7988" i="6" s="1" a="1"/>
  <c r="H7988" i="6" s="1"/>
  <c r="I7988" i="6" s="1"/>
  <c r="J7988" i="6" s="1"/>
  <c r="B7700" i="6"/>
  <c r="H7700" i="6" s="1" a="1"/>
  <c r="H7700" i="6" s="1"/>
  <c r="I7700" i="6" s="1"/>
  <c r="J7700" i="6" s="1"/>
  <c r="B7628" i="6"/>
  <c r="H7628" i="6" s="1" a="1"/>
  <c r="H7628" i="6" s="1"/>
  <c r="I7628" i="6" s="1"/>
  <c r="J7628" i="6" s="1"/>
  <c r="B8396" i="6"/>
  <c r="H8396" i="6" s="1" a="1"/>
  <c r="H8396" i="6" s="1"/>
  <c r="I8396" i="6" s="1"/>
  <c r="J8396" i="6" s="1"/>
  <c r="B8300" i="6"/>
  <c r="H8300" i="6" s="1" a="1"/>
  <c r="H8300" i="6" s="1"/>
  <c r="I8300" i="6" s="1"/>
  <c r="J8300" i="6" s="1"/>
  <c r="B8252" i="6"/>
  <c r="H8252" i="6" s="1" a="1"/>
  <c r="H8252" i="6" s="1"/>
  <c r="I8252" i="6" s="1"/>
  <c r="J8252" i="6" s="1"/>
  <c r="B7916" i="6"/>
  <c r="H7916" i="6" s="1" a="1"/>
  <c r="H7916" i="6" s="1"/>
  <c r="I7916" i="6" s="1"/>
  <c r="J7916" i="6" s="1"/>
  <c r="B7868" i="6"/>
  <c r="H7868" i="6" s="1" a="1"/>
  <c r="H7868" i="6" s="1"/>
  <c r="I7868" i="6" s="1"/>
  <c r="J7868" i="6" s="1"/>
  <c r="B7820" i="6"/>
  <c r="H7820" i="6" s="1" a="1"/>
  <c r="H7820" i="6" s="1"/>
  <c r="I7820" i="6" s="1"/>
  <c r="J7820" i="6" s="1"/>
  <c r="B7796" i="6"/>
  <c r="H7796" i="6" s="1" a="1"/>
  <c r="H7796" i="6" s="1"/>
  <c r="I7796" i="6" s="1"/>
  <c r="J7796" i="6" s="1"/>
  <c r="B7604" i="6"/>
  <c r="H7604" i="6" s="1" a="1"/>
  <c r="H7604" i="6" s="1"/>
  <c r="I7604" i="6" s="1"/>
  <c r="J7604" i="6" s="1"/>
  <c r="B7484" i="6"/>
  <c r="H7484" i="6" s="1" a="1"/>
  <c r="H7484" i="6" s="1"/>
  <c r="I7484" i="6" s="1"/>
  <c r="J7484" i="6" s="1"/>
  <c r="B8276" i="6"/>
  <c r="H8276" i="6" s="1" a="1"/>
  <c r="H8276" i="6" s="1"/>
  <c r="I8276" i="6" s="1"/>
  <c r="J8276" i="6" s="1"/>
  <c r="B8060" i="6"/>
  <c r="H8060" i="6" s="1" a="1"/>
  <c r="H8060" i="6" s="1"/>
  <c r="I8060" i="6" s="1"/>
  <c r="J8060" i="6" s="1"/>
  <c r="B7940" i="6"/>
  <c r="H7940" i="6" s="1" a="1"/>
  <c r="H7940" i="6" s="1"/>
  <c r="I7940" i="6" s="1"/>
  <c r="J7940" i="6" s="1"/>
  <c r="B7844" i="6"/>
  <c r="H7844" i="6" s="1" a="1"/>
  <c r="H7844" i="6" s="1"/>
  <c r="I7844" i="6" s="1"/>
  <c r="J7844" i="6" s="1"/>
  <c r="B7748" i="6"/>
  <c r="H7748" i="6" s="1" a="1"/>
  <c r="H7748" i="6" s="1"/>
  <c r="I7748" i="6" s="1"/>
  <c r="J7748" i="6" s="1"/>
  <c r="B7652" i="6"/>
  <c r="H7652" i="6" s="1" a="1"/>
  <c r="H7652" i="6" s="1"/>
  <c r="I7652" i="6" s="1"/>
  <c r="J7652" i="6" s="1"/>
  <c r="B7580" i="6"/>
  <c r="H7580" i="6" s="1" a="1"/>
  <c r="H7580" i="6" s="1"/>
  <c r="I7580" i="6" s="1"/>
  <c r="J7580" i="6" s="1"/>
  <c r="B7556" i="6"/>
  <c r="H7556" i="6" s="1" a="1"/>
  <c r="H7556" i="6" s="1"/>
  <c r="I7556" i="6" s="1"/>
  <c r="J7556" i="6" s="1"/>
  <c r="B7460" i="6"/>
  <c r="H7460" i="6" s="1" a="1"/>
  <c r="H7460" i="6" s="1"/>
  <c r="I7460" i="6" s="1"/>
  <c r="J7460" i="6" s="1"/>
  <c r="B7772" i="6"/>
  <c r="H7772" i="6" s="1" a="1"/>
  <c r="H7772" i="6" s="1"/>
  <c r="I7772" i="6" s="1"/>
  <c r="J7772" i="6" s="1"/>
  <c r="B7508" i="6"/>
  <c r="H7508" i="6" s="1" a="1"/>
  <c r="H7508" i="6" s="1"/>
  <c r="I7508" i="6" s="1"/>
  <c r="J7508" i="6" s="1"/>
  <c r="B7340" i="6"/>
  <c r="H7340" i="6" s="1" a="1"/>
  <c r="H7340" i="6" s="1"/>
  <c r="I7340" i="6" s="1"/>
  <c r="J7340" i="6" s="1"/>
  <c r="B7292" i="6"/>
  <c r="H7292" i="6" s="1" a="1"/>
  <c r="H7292" i="6" s="1"/>
  <c r="I7292" i="6" s="1"/>
  <c r="J7292" i="6" s="1"/>
  <c r="B7244" i="6"/>
  <c r="H7244" i="6" s="1" a="1"/>
  <c r="H7244" i="6" s="1"/>
  <c r="I7244" i="6" s="1"/>
  <c r="J7244" i="6" s="1"/>
  <c r="B7196" i="6"/>
  <c r="H7196" i="6" s="1" a="1"/>
  <c r="H7196" i="6" s="1"/>
  <c r="I7196" i="6" s="1"/>
  <c r="J7196" i="6" s="1"/>
  <c r="B7148" i="6"/>
  <c r="H7148" i="6" s="1" a="1"/>
  <c r="H7148" i="6" s="1"/>
  <c r="I7148" i="6" s="1"/>
  <c r="J7148" i="6" s="1"/>
  <c r="B7100" i="6"/>
  <c r="H7100" i="6" s="1" a="1"/>
  <c r="H7100" i="6" s="1"/>
  <c r="I7100" i="6" s="1"/>
  <c r="J7100" i="6" s="1"/>
  <c r="B7052" i="6"/>
  <c r="H7052" i="6" s="1" a="1"/>
  <c r="H7052" i="6" s="1"/>
  <c r="I7052" i="6" s="1"/>
  <c r="J7052" i="6" s="1"/>
  <c r="B7004" i="6"/>
  <c r="H7004" i="6" s="1" a="1"/>
  <c r="H7004" i="6" s="1"/>
  <c r="I7004" i="6" s="1"/>
  <c r="J7004" i="6" s="1"/>
  <c r="B6884" i="6"/>
  <c r="H6884" i="6" s="1" a="1"/>
  <c r="H6884" i="6" s="1"/>
  <c r="I6884" i="6" s="1"/>
  <c r="J6884" i="6" s="1"/>
  <c r="B7964" i="6"/>
  <c r="H7964" i="6" s="1" a="1"/>
  <c r="H7964" i="6" s="1"/>
  <c r="I7964" i="6" s="1"/>
  <c r="J7964" i="6" s="1"/>
  <c r="B7412" i="6"/>
  <c r="H7412" i="6" s="1" a="1"/>
  <c r="H7412" i="6" s="1"/>
  <c r="I7412" i="6" s="1"/>
  <c r="J7412" i="6" s="1"/>
  <c r="B6860" i="6"/>
  <c r="H6860" i="6" s="1" a="1"/>
  <c r="H6860" i="6" s="1"/>
  <c r="I6860" i="6" s="1"/>
  <c r="J6860" i="6" s="1"/>
  <c r="B7892" i="6"/>
  <c r="H7892" i="6" s="1" a="1"/>
  <c r="H7892" i="6" s="1"/>
  <c r="I7892" i="6" s="1"/>
  <c r="J7892" i="6" s="1"/>
  <c r="B7724" i="6"/>
  <c r="H7724" i="6" s="1" a="1"/>
  <c r="H7724" i="6" s="1"/>
  <c r="I7724" i="6" s="1"/>
  <c r="J7724" i="6" s="1"/>
  <c r="B7532" i="6"/>
  <c r="H7532" i="6" s="1" a="1"/>
  <c r="H7532" i="6" s="1"/>
  <c r="I7532" i="6" s="1"/>
  <c r="J7532" i="6" s="1"/>
  <c r="B7436" i="6"/>
  <c r="H7436" i="6" s="1" a="1"/>
  <c r="H7436" i="6" s="1"/>
  <c r="I7436" i="6" s="1"/>
  <c r="J7436" i="6" s="1"/>
  <c r="B7388" i="6"/>
  <c r="H7388" i="6" s="1" a="1"/>
  <c r="H7388" i="6" s="1"/>
  <c r="I7388" i="6" s="1"/>
  <c r="J7388" i="6" s="1"/>
  <c r="B6908" i="6"/>
  <c r="H6908" i="6" s="1" a="1"/>
  <c r="H6908" i="6" s="1"/>
  <c r="I6908" i="6" s="1"/>
  <c r="J6908" i="6" s="1"/>
  <c r="B6812" i="6"/>
  <c r="H6812" i="6" s="1" a="1"/>
  <c r="H6812" i="6" s="1"/>
  <c r="I6812" i="6" s="1"/>
  <c r="J6812" i="6" s="1"/>
  <c r="B7364" i="6"/>
  <c r="H7364" i="6" s="1" a="1"/>
  <c r="H7364" i="6" s="1"/>
  <c r="I7364" i="6" s="1"/>
  <c r="J7364" i="6" s="1"/>
  <c r="B7172" i="6"/>
  <c r="H7172" i="6" s="1" a="1"/>
  <c r="H7172" i="6" s="1"/>
  <c r="I7172" i="6" s="1"/>
  <c r="J7172" i="6" s="1"/>
  <c r="B6980" i="6"/>
  <c r="H6980" i="6" s="1" a="1"/>
  <c r="H6980" i="6" s="1"/>
  <c r="I6980" i="6" s="1"/>
  <c r="J6980" i="6" s="1"/>
  <c r="B6788" i="6"/>
  <c r="H6788" i="6" s="1" a="1"/>
  <c r="H6788" i="6" s="1"/>
  <c r="I6788" i="6" s="1"/>
  <c r="J6788" i="6" s="1"/>
  <c r="B6692" i="6"/>
  <c r="H6692" i="6" s="1" a="1"/>
  <c r="H6692" i="6" s="1"/>
  <c r="I6692" i="6" s="1"/>
  <c r="J6692" i="6" s="1"/>
  <c r="B6596" i="6"/>
  <c r="H6596" i="6" s="1" a="1"/>
  <c r="H6596" i="6" s="1"/>
  <c r="I6596" i="6" s="1"/>
  <c r="J6596" i="6" s="1"/>
  <c r="B6428" i="6"/>
  <c r="H6428" i="6" s="1" a="1"/>
  <c r="H6428" i="6" s="1"/>
  <c r="I6428" i="6" s="1"/>
  <c r="J6428" i="6" s="1"/>
  <c r="B7316" i="6"/>
  <c r="H7316" i="6" s="1" a="1"/>
  <c r="H7316" i="6" s="1"/>
  <c r="I7316" i="6" s="1"/>
  <c r="J7316" i="6" s="1"/>
  <c r="B7124" i="6"/>
  <c r="H7124" i="6" s="1" a="1"/>
  <c r="H7124" i="6" s="1"/>
  <c r="I7124" i="6" s="1"/>
  <c r="J7124" i="6" s="1"/>
  <c r="B6956" i="6"/>
  <c r="H6956" i="6" s="1" a="1"/>
  <c r="H6956" i="6" s="1"/>
  <c r="I6956" i="6" s="1"/>
  <c r="J6956" i="6" s="1"/>
  <c r="B6764" i="6"/>
  <c r="H6764" i="6" s="1" a="1"/>
  <c r="H6764" i="6" s="1"/>
  <c r="I6764" i="6" s="1"/>
  <c r="J6764" i="6" s="1"/>
  <c r="B6668" i="6"/>
  <c r="H6668" i="6" s="1" a="1"/>
  <c r="H6668" i="6" s="1"/>
  <c r="I6668" i="6" s="1"/>
  <c r="J6668" i="6" s="1"/>
  <c r="B7268" i="6"/>
  <c r="H7268" i="6" s="1" a="1"/>
  <c r="H7268" i="6" s="1"/>
  <c r="I7268" i="6" s="1"/>
  <c r="J7268" i="6" s="1"/>
  <c r="B7676" i="6"/>
  <c r="H7676" i="6" s="1" a="1"/>
  <c r="H7676" i="6" s="1"/>
  <c r="I7676" i="6" s="1"/>
  <c r="J7676" i="6" s="1"/>
  <c r="B7220" i="6"/>
  <c r="H7220" i="6" s="1" a="1"/>
  <c r="H7220" i="6" s="1"/>
  <c r="I7220" i="6" s="1"/>
  <c r="J7220" i="6" s="1"/>
  <c r="B7028" i="6"/>
  <c r="H7028" i="6" s="1" a="1"/>
  <c r="H7028" i="6" s="1"/>
  <c r="I7028" i="6" s="1"/>
  <c r="J7028" i="6" s="1"/>
  <c r="B6932" i="6"/>
  <c r="H6932" i="6" s="1" a="1"/>
  <c r="H6932" i="6" s="1"/>
  <c r="I6932" i="6" s="1"/>
  <c r="J6932" i="6" s="1"/>
  <c r="B6716" i="6"/>
  <c r="H6716" i="6" s="1" a="1"/>
  <c r="H6716" i="6" s="1"/>
  <c r="I6716" i="6" s="1"/>
  <c r="J6716" i="6" s="1"/>
  <c r="B6620" i="6"/>
  <c r="H6620" i="6" s="1" a="1"/>
  <c r="H6620" i="6" s="1"/>
  <c r="I6620" i="6" s="1"/>
  <c r="J6620" i="6" s="1"/>
  <c r="B6476" i="6"/>
  <c r="H6476" i="6" s="1" a="1"/>
  <c r="H6476" i="6" s="1"/>
  <c r="I6476" i="6" s="1"/>
  <c r="J6476" i="6" s="1"/>
  <c r="B6452" i="6"/>
  <c r="H6452" i="6" s="1" a="1"/>
  <c r="H6452" i="6" s="1"/>
  <c r="I6452" i="6" s="1"/>
  <c r="J6452" i="6" s="1"/>
  <c r="B6404" i="6"/>
  <c r="H6404" i="6" s="1" a="1"/>
  <c r="H6404" i="6" s="1"/>
  <c r="I6404" i="6" s="1"/>
  <c r="J6404" i="6" s="1"/>
  <c r="B7076" i="6"/>
  <c r="H7076" i="6" s="1" a="1"/>
  <c r="H7076" i="6" s="1"/>
  <c r="I7076" i="6" s="1"/>
  <c r="J7076" i="6" s="1"/>
  <c r="B6740" i="6"/>
  <c r="H6740" i="6" s="1" a="1"/>
  <c r="H6740" i="6" s="1"/>
  <c r="I6740" i="6" s="1"/>
  <c r="J6740" i="6" s="1"/>
  <c r="B6500" i="6"/>
  <c r="H6500" i="6" s="1" a="1"/>
  <c r="H6500" i="6" s="1"/>
  <c r="I6500" i="6" s="1"/>
  <c r="J6500" i="6" s="1"/>
  <c r="B6644" i="6"/>
  <c r="H6644" i="6" s="1" a="1"/>
  <c r="H6644" i="6" s="1"/>
  <c r="I6644" i="6" s="1"/>
  <c r="J6644" i="6" s="1"/>
  <c r="B6572" i="6"/>
  <c r="H6572" i="6" s="1" a="1"/>
  <c r="H6572" i="6" s="1"/>
  <c r="I6572" i="6" s="1"/>
  <c r="J6572" i="6" s="1"/>
  <c r="B6356" i="6"/>
  <c r="H6356" i="6" s="1" a="1"/>
  <c r="H6356" i="6" s="1"/>
  <c r="I6356" i="6" s="1"/>
  <c r="J6356" i="6" s="1"/>
  <c r="B6836" i="6"/>
  <c r="H6836" i="6" s="1" a="1"/>
  <c r="H6836" i="6" s="1"/>
  <c r="I6836" i="6" s="1"/>
  <c r="J6836" i="6" s="1"/>
  <c r="B6548" i="6"/>
  <c r="H6548" i="6" s="1" a="1"/>
  <c r="H6548" i="6" s="1"/>
  <c r="I6548" i="6" s="1"/>
  <c r="J6548" i="6" s="1"/>
  <c r="B6524" i="6"/>
  <c r="H6524" i="6" s="1" a="1"/>
  <c r="H6524" i="6" s="1"/>
  <c r="I6524" i="6" s="1"/>
  <c r="J6524" i="6" s="1"/>
  <c r="B6380" i="6"/>
  <c r="H6380" i="6" s="1" a="1"/>
  <c r="H6380" i="6" s="1"/>
  <c r="I6380" i="6" s="1"/>
  <c r="J6380" i="6" s="1"/>
  <c r="B6308" i="6"/>
  <c r="H6308" i="6" s="1" a="1"/>
  <c r="H6308" i="6" s="1"/>
  <c r="I6308" i="6" s="1"/>
  <c r="J6308" i="6" s="1"/>
  <c r="B6284" i="6"/>
  <c r="H6284" i="6" s="1" a="1"/>
  <c r="H6284" i="6" s="1"/>
  <c r="I6284" i="6" s="1"/>
  <c r="J6284" i="6" s="1"/>
  <c r="B6260" i="6"/>
  <c r="H6260" i="6" s="1" a="1"/>
  <c r="H6260" i="6" s="1"/>
  <c r="I6260" i="6" s="1"/>
  <c r="J6260" i="6" s="1"/>
  <c r="B6188" i="6"/>
  <c r="H6188" i="6" s="1" a="1"/>
  <c r="H6188" i="6" s="1"/>
  <c r="I6188" i="6" s="1"/>
  <c r="J6188" i="6" s="1"/>
  <c r="B6140" i="6"/>
  <c r="H6140" i="6" s="1" a="1"/>
  <c r="H6140" i="6" s="1"/>
  <c r="I6140" i="6" s="1"/>
  <c r="J6140" i="6" s="1"/>
  <c r="B6020" i="6"/>
  <c r="H6020" i="6" s="1" a="1"/>
  <c r="H6020" i="6" s="1"/>
  <c r="I6020" i="6" s="1"/>
  <c r="J6020" i="6" s="1"/>
  <c r="B6332" i="6"/>
  <c r="H6332" i="6" s="1" a="1"/>
  <c r="H6332" i="6" s="1"/>
  <c r="I6332" i="6" s="1"/>
  <c r="J6332" i="6" s="1"/>
  <c r="B6212" i="6"/>
  <c r="H6212" i="6" s="1" a="1"/>
  <c r="H6212" i="6" s="1"/>
  <c r="I6212" i="6" s="1"/>
  <c r="J6212" i="6" s="1"/>
  <c r="B6164" i="6"/>
  <c r="H6164" i="6" s="1" a="1"/>
  <c r="H6164" i="6" s="1"/>
  <c r="I6164" i="6" s="1"/>
  <c r="J6164" i="6" s="1"/>
  <c r="B6044" i="6"/>
  <c r="H6044" i="6" s="1" a="1"/>
  <c r="H6044" i="6" s="1"/>
  <c r="I6044" i="6" s="1"/>
  <c r="J6044" i="6" s="1"/>
  <c r="B6236" i="6"/>
  <c r="H6236" i="6" s="1" a="1"/>
  <c r="H6236" i="6" s="1"/>
  <c r="I6236" i="6" s="1"/>
  <c r="J6236" i="6" s="1"/>
  <c r="B6116" i="6"/>
  <c r="H6116" i="6" s="1" a="1"/>
  <c r="H6116" i="6" s="1"/>
  <c r="I6116" i="6" s="1"/>
  <c r="J6116" i="6" s="1"/>
  <c r="B6092" i="6"/>
  <c r="H6092" i="6" s="1" a="1"/>
  <c r="H6092" i="6" s="1"/>
  <c r="I6092" i="6" s="1"/>
  <c r="J6092" i="6" s="1"/>
  <c r="B6068" i="6"/>
  <c r="H6068" i="6" s="1" a="1"/>
  <c r="H6068" i="6" s="1"/>
  <c r="I6068" i="6" s="1"/>
  <c r="J6068" i="6" s="1"/>
  <c r="B5948" i="6"/>
  <c r="H5948" i="6" s="1" a="1"/>
  <c r="H5948" i="6" s="1"/>
  <c r="I5948" i="6" s="1"/>
  <c r="J5948" i="6" s="1"/>
  <c r="B5900" i="6"/>
  <c r="H5900" i="6" s="1" a="1"/>
  <c r="H5900" i="6" s="1"/>
  <c r="I5900" i="6" s="1"/>
  <c r="J5900" i="6" s="1"/>
  <c r="B5828" i="6"/>
  <c r="H5828" i="6" s="1" a="1"/>
  <c r="H5828" i="6" s="1"/>
  <c r="I5828" i="6" s="1"/>
  <c r="J5828" i="6" s="1"/>
  <c r="B5804" i="6"/>
  <c r="H5804" i="6" s="1" a="1"/>
  <c r="H5804" i="6" s="1"/>
  <c r="I5804" i="6" s="1"/>
  <c r="J5804" i="6" s="1"/>
  <c r="B5756" i="6"/>
  <c r="H5756" i="6" s="1" a="1"/>
  <c r="H5756" i="6" s="1"/>
  <c r="I5756" i="6" s="1"/>
  <c r="J5756" i="6" s="1"/>
  <c r="B5588" i="6"/>
  <c r="H5588" i="6" s="1" a="1"/>
  <c r="H5588" i="6" s="1"/>
  <c r="I5588" i="6" s="1"/>
  <c r="J5588" i="6" s="1"/>
  <c r="B5540" i="6"/>
  <c r="H5540" i="6" s="1" a="1"/>
  <c r="H5540" i="6" s="1"/>
  <c r="I5540" i="6" s="1"/>
  <c r="J5540" i="6" s="1"/>
  <c r="B5492" i="6"/>
  <c r="H5492" i="6" s="1" a="1"/>
  <c r="H5492" i="6" s="1"/>
  <c r="I5492" i="6" s="1"/>
  <c r="J5492" i="6" s="1"/>
  <c r="B5372" i="6"/>
  <c r="H5372" i="6" s="1" a="1"/>
  <c r="H5372" i="6" s="1"/>
  <c r="I5372" i="6" s="1"/>
  <c r="J5372" i="6" s="1"/>
  <c r="B5324" i="6"/>
  <c r="H5324" i="6" s="1" a="1"/>
  <c r="H5324" i="6" s="1"/>
  <c r="I5324" i="6" s="1"/>
  <c r="J5324" i="6" s="1"/>
  <c r="B5276" i="6"/>
  <c r="H5276" i="6" s="1" a="1"/>
  <c r="H5276" i="6" s="1"/>
  <c r="I5276" i="6" s="1"/>
  <c r="J5276" i="6" s="1"/>
  <c r="B5876" i="6"/>
  <c r="H5876" i="6" s="1" a="1"/>
  <c r="H5876" i="6" s="1"/>
  <c r="I5876" i="6" s="1"/>
  <c r="J5876" i="6" s="1"/>
  <c r="B5732" i="6"/>
  <c r="H5732" i="6" s="1" a="1"/>
  <c r="H5732" i="6" s="1"/>
  <c r="I5732" i="6" s="1"/>
  <c r="J5732" i="6" s="1"/>
  <c r="B5612" i="6"/>
  <c r="H5612" i="6" s="1" a="1"/>
  <c r="H5612" i="6" s="1"/>
  <c r="I5612" i="6" s="1"/>
  <c r="J5612" i="6" s="1"/>
  <c r="B5396" i="6"/>
  <c r="H5396" i="6" s="1" a="1"/>
  <c r="H5396" i="6" s="1"/>
  <c r="I5396" i="6" s="1"/>
  <c r="J5396" i="6" s="1"/>
  <c r="B5996" i="6"/>
  <c r="H5996" i="6" s="1" a="1"/>
  <c r="H5996" i="6" s="1"/>
  <c r="I5996" i="6" s="1"/>
  <c r="J5996" i="6" s="1"/>
  <c r="B5972" i="6"/>
  <c r="H5972" i="6" s="1" a="1"/>
  <c r="H5972" i="6" s="1"/>
  <c r="I5972" i="6" s="1"/>
  <c r="J5972" i="6" s="1"/>
  <c r="B5852" i="6"/>
  <c r="H5852" i="6" s="1" a="1"/>
  <c r="H5852" i="6" s="1"/>
  <c r="I5852" i="6" s="1"/>
  <c r="J5852" i="6" s="1"/>
  <c r="B5708" i="6"/>
  <c r="H5708" i="6" s="1" a="1"/>
  <c r="H5708" i="6" s="1"/>
  <c r="I5708" i="6" s="1"/>
  <c r="J5708" i="6" s="1"/>
  <c r="B5636" i="6"/>
  <c r="H5636" i="6" s="1" a="1"/>
  <c r="H5636" i="6" s="1"/>
  <c r="I5636" i="6" s="1"/>
  <c r="J5636" i="6" s="1"/>
  <c r="B5564" i="6"/>
  <c r="H5564" i="6" s="1" a="1"/>
  <c r="H5564" i="6" s="1"/>
  <c r="I5564" i="6" s="1"/>
  <c r="J5564" i="6" s="1"/>
  <c r="B5516" i="6"/>
  <c r="H5516" i="6" s="1" a="1"/>
  <c r="H5516" i="6" s="1"/>
  <c r="I5516" i="6" s="1"/>
  <c r="J5516" i="6" s="1"/>
  <c r="B5468" i="6"/>
  <c r="H5468" i="6" s="1" a="1"/>
  <c r="H5468" i="6" s="1"/>
  <c r="I5468" i="6" s="1"/>
  <c r="J5468" i="6" s="1"/>
  <c r="B5444" i="6"/>
  <c r="H5444" i="6" s="1" a="1"/>
  <c r="H5444" i="6" s="1"/>
  <c r="I5444" i="6" s="1"/>
  <c r="J5444" i="6" s="1"/>
  <c r="B5348" i="6"/>
  <c r="H5348" i="6" s="1" a="1"/>
  <c r="H5348" i="6" s="1"/>
  <c r="I5348" i="6" s="1"/>
  <c r="J5348" i="6" s="1"/>
  <c r="B5300" i="6"/>
  <c r="H5300" i="6" s="1" a="1"/>
  <c r="H5300" i="6" s="1"/>
  <c r="I5300" i="6" s="1"/>
  <c r="J5300" i="6" s="1"/>
  <c r="B5924" i="6"/>
  <c r="H5924" i="6" s="1" a="1"/>
  <c r="H5924" i="6" s="1"/>
  <c r="I5924" i="6" s="1"/>
  <c r="J5924" i="6" s="1"/>
  <c r="B5780" i="6"/>
  <c r="H5780" i="6" s="1" a="1"/>
  <c r="H5780" i="6" s="1"/>
  <c r="I5780" i="6" s="1"/>
  <c r="J5780" i="6" s="1"/>
  <c r="B5684" i="6"/>
  <c r="H5684" i="6" s="1" a="1"/>
  <c r="H5684" i="6" s="1"/>
  <c r="I5684" i="6" s="1"/>
  <c r="J5684" i="6" s="1"/>
  <c r="B5660" i="6"/>
  <c r="H5660" i="6" s="1" a="1"/>
  <c r="H5660" i="6" s="1"/>
  <c r="I5660" i="6" s="1"/>
  <c r="J5660" i="6" s="1"/>
  <c r="B5420" i="6"/>
  <c r="H5420" i="6" s="1" a="1"/>
  <c r="H5420" i="6" s="1"/>
  <c r="I5420" i="6" s="1"/>
  <c r="J5420" i="6" s="1"/>
  <c r="B5156" i="6"/>
  <c r="H5156" i="6" s="1" a="1"/>
  <c r="H5156" i="6" s="1"/>
  <c r="I5156" i="6" s="1"/>
  <c r="J5156" i="6" s="1"/>
  <c r="B5108" i="6"/>
  <c r="H5108" i="6" s="1" a="1"/>
  <c r="H5108" i="6" s="1"/>
  <c r="I5108" i="6" s="1"/>
  <c r="J5108" i="6" s="1"/>
  <c r="B5012" i="6"/>
  <c r="H5012" i="6" s="1" a="1"/>
  <c r="H5012" i="6" s="1"/>
  <c r="I5012" i="6" s="1"/>
  <c r="J5012" i="6" s="1"/>
  <c r="B4556" i="6"/>
  <c r="H4556" i="6" s="1" a="1"/>
  <c r="H4556" i="6" s="1"/>
  <c r="I4556" i="6" s="1"/>
  <c r="J4556" i="6" s="1"/>
  <c r="B4508" i="6"/>
  <c r="H4508" i="6" s="1" a="1"/>
  <c r="H4508" i="6" s="1"/>
  <c r="I4508" i="6" s="1"/>
  <c r="J4508" i="6" s="1"/>
  <c r="B4364" i="6"/>
  <c r="H4364" i="6" s="1" a="1"/>
  <c r="H4364" i="6" s="1"/>
  <c r="I4364" i="6" s="1"/>
  <c r="J4364" i="6" s="1"/>
  <c r="B4268" i="6"/>
  <c r="H4268" i="6" s="1" a="1"/>
  <c r="H4268" i="6" s="1"/>
  <c r="I4268" i="6" s="1"/>
  <c r="J4268" i="6" s="1"/>
  <c r="B5180" i="6"/>
  <c r="H5180" i="6" s="1" a="1"/>
  <c r="H5180" i="6" s="1"/>
  <c r="I5180" i="6" s="1"/>
  <c r="J5180" i="6" s="1"/>
  <c r="B5084" i="6"/>
  <c r="H5084" i="6" s="1" a="1"/>
  <c r="H5084" i="6" s="1"/>
  <c r="I5084" i="6" s="1"/>
  <c r="J5084" i="6" s="1"/>
  <c r="B4988" i="6"/>
  <c r="H4988" i="6" s="1" a="1"/>
  <c r="H4988" i="6" s="1"/>
  <c r="I4988" i="6" s="1"/>
  <c r="J4988" i="6" s="1"/>
  <c r="B4916" i="6"/>
  <c r="H4916" i="6" s="1" a="1"/>
  <c r="H4916" i="6" s="1"/>
  <c r="I4916" i="6" s="1"/>
  <c r="J4916" i="6" s="1"/>
  <c r="B4868" i="6"/>
  <c r="H4868" i="6" s="1" a="1"/>
  <c r="H4868" i="6" s="1"/>
  <c r="I4868" i="6" s="1"/>
  <c r="J4868" i="6" s="1"/>
  <c r="B4820" i="6"/>
  <c r="H4820" i="6" s="1" a="1"/>
  <c r="H4820" i="6" s="1"/>
  <c r="I4820" i="6" s="1"/>
  <c r="J4820" i="6" s="1"/>
  <c r="B4772" i="6"/>
  <c r="H4772" i="6" s="1" a="1"/>
  <c r="H4772" i="6" s="1"/>
  <c r="I4772" i="6" s="1"/>
  <c r="J4772" i="6" s="1"/>
  <c r="B4724" i="6"/>
  <c r="H4724" i="6" s="1" a="1"/>
  <c r="H4724" i="6" s="1"/>
  <c r="I4724" i="6" s="1"/>
  <c r="J4724" i="6" s="1"/>
  <c r="B4676" i="6"/>
  <c r="H4676" i="6" s="1" a="1"/>
  <c r="H4676" i="6" s="1"/>
  <c r="I4676" i="6" s="1"/>
  <c r="J4676" i="6" s="1"/>
  <c r="B4628" i="6"/>
  <c r="H4628" i="6" s="1" a="1"/>
  <c r="H4628" i="6" s="1"/>
  <c r="I4628" i="6" s="1"/>
  <c r="J4628" i="6" s="1"/>
  <c r="B4580" i="6"/>
  <c r="H4580" i="6" s="1" a="1"/>
  <c r="H4580" i="6" s="1"/>
  <c r="I4580" i="6" s="1"/>
  <c r="J4580" i="6" s="1"/>
  <c r="B4412" i="6"/>
  <c r="H4412" i="6" s="1" a="1"/>
  <c r="H4412" i="6" s="1"/>
  <c r="I4412" i="6" s="1"/>
  <c r="J4412" i="6" s="1"/>
  <c r="B4340" i="6"/>
  <c r="H4340" i="6" s="1" a="1"/>
  <c r="H4340" i="6" s="1"/>
  <c r="I4340" i="6" s="1"/>
  <c r="J4340" i="6" s="1"/>
  <c r="B4244" i="6"/>
  <c r="H4244" i="6" s="1" a="1"/>
  <c r="H4244" i="6" s="1"/>
  <c r="I4244" i="6" s="1"/>
  <c r="J4244" i="6" s="1"/>
  <c r="B4148" i="6"/>
  <c r="H4148" i="6" s="1" a="1"/>
  <c r="H4148" i="6" s="1"/>
  <c r="I4148" i="6" s="1"/>
  <c r="J4148" i="6" s="1"/>
  <c r="B4076" i="6"/>
  <c r="H4076" i="6" s="1" a="1"/>
  <c r="H4076" i="6" s="1"/>
  <c r="I4076" i="6" s="1"/>
  <c r="J4076" i="6" s="1"/>
  <c r="B5204" i="6"/>
  <c r="H5204" i="6" s="1" a="1"/>
  <c r="H5204" i="6" s="1"/>
  <c r="I5204" i="6" s="1"/>
  <c r="J5204" i="6" s="1"/>
  <c r="B5060" i="6"/>
  <c r="H5060" i="6" s="1" a="1"/>
  <c r="H5060" i="6" s="1"/>
  <c r="I5060" i="6" s="1"/>
  <c r="J5060" i="6" s="1"/>
  <c r="B4964" i="6"/>
  <c r="H4964" i="6" s="1" a="1"/>
  <c r="H4964" i="6" s="1"/>
  <c r="I4964" i="6" s="1"/>
  <c r="J4964" i="6" s="1"/>
  <c r="B4532" i="6"/>
  <c r="H4532" i="6" s="1" a="1"/>
  <c r="H4532" i="6" s="1"/>
  <c r="I4532" i="6" s="1"/>
  <c r="J4532" i="6" s="1"/>
  <c r="B4484" i="6"/>
  <c r="H4484" i="6" s="1" a="1"/>
  <c r="H4484" i="6" s="1"/>
  <c r="I4484" i="6" s="1"/>
  <c r="J4484" i="6" s="1"/>
  <c r="B4316" i="6"/>
  <c r="H4316" i="6" s="1" a="1"/>
  <c r="H4316" i="6" s="1"/>
  <c r="I4316" i="6" s="1"/>
  <c r="J4316" i="6" s="1"/>
  <c r="B4220" i="6"/>
  <c r="H4220" i="6" s="1" a="1"/>
  <c r="H4220" i="6" s="1"/>
  <c r="I4220" i="6" s="1"/>
  <c r="J4220" i="6" s="1"/>
  <c r="B4124" i="6"/>
  <c r="H4124" i="6" s="1" a="1"/>
  <c r="H4124" i="6" s="1"/>
  <c r="I4124" i="6" s="1"/>
  <c r="J4124" i="6" s="1"/>
  <c r="B4004" i="6"/>
  <c r="H4004" i="6" s="1" a="1"/>
  <c r="H4004" i="6" s="1"/>
  <c r="I4004" i="6" s="1"/>
  <c r="J4004" i="6" s="1"/>
  <c r="B3908" i="6"/>
  <c r="H3908" i="6" s="1" a="1"/>
  <c r="H3908" i="6" s="1"/>
  <c r="I3908" i="6" s="1"/>
  <c r="J3908" i="6" s="1"/>
  <c r="B5252" i="6"/>
  <c r="H5252" i="6" s="1" a="1"/>
  <c r="H5252" i="6" s="1"/>
  <c r="I5252" i="6" s="1"/>
  <c r="J5252" i="6" s="1"/>
  <c r="B5228" i="6"/>
  <c r="H5228" i="6" s="1" a="1"/>
  <c r="H5228" i="6" s="1"/>
  <c r="I5228" i="6" s="1"/>
  <c r="J5228" i="6" s="1"/>
  <c r="B5132" i="6"/>
  <c r="H5132" i="6" s="1" a="1"/>
  <c r="H5132" i="6" s="1"/>
  <c r="I5132" i="6" s="1"/>
  <c r="J5132" i="6" s="1"/>
  <c r="B5036" i="6"/>
  <c r="H5036" i="6" s="1" a="1"/>
  <c r="H5036" i="6" s="1"/>
  <c r="I5036" i="6" s="1"/>
  <c r="J5036" i="6" s="1"/>
  <c r="B4940" i="6"/>
  <c r="H4940" i="6" s="1" a="1"/>
  <c r="H4940" i="6" s="1"/>
  <c r="I4940" i="6" s="1"/>
  <c r="J4940" i="6" s="1"/>
  <c r="B4892" i="6"/>
  <c r="H4892" i="6" s="1" a="1"/>
  <c r="H4892" i="6" s="1"/>
  <c r="I4892" i="6" s="1"/>
  <c r="J4892" i="6" s="1"/>
  <c r="B4844" i="6"/>
  <c r="H4844" i="6" s="1" a="1"/>
  <c r="H4844" i="6" s="1"/>
  <c r="I4844" i="6" s="1"/>
  <c r="J4844" i="6" s="1"/>
  <c r="B4796" i="6"/>
  <c r="H4796" i="6" s="1" a="1"/>
  <c r="H4796" i="6" s="1"/>
  <c r="I4796" i="6" s="1"/>
  <c r="J4796" i="6" s="1"/>
  <c r="B4748" i="6"/>
  <c r="H4748" i="6" s="1" a="1"/>
  <c r="H4748" i="6" s="1"/>
  <c r="I4748" i="6" s="1"/>
  <c r="J4748" i="6" s="1"/>
  <c r="B4700" i="6"/>
  <c r="H4700" i="6" s="1" a="1"/>
  <c r="H4700" i="6" s="1"/>
  <c r="I4700" i="6" s="1"/>
  <c r="J4700" i="6" s="1"/>
  <c r="B4652" i="6"/>
  <c r="H4652" i="6" s="1" a="1"/>
  <c r="H4652" i="6" s="1"/>
  <c r="I4652" i="6" s="1"/>
  <c r="J4652" i="6" s="1"/>
  <c r="B4604" i="6"/>
  <c r="H4604" i="6" s="1" a="1"/>
  <c r="H4604" i="6" s="1"/>
  <c r="I4604" i="6" s="1"/>
  <c r="J4604" i="6" s="1"/>
  <c r="B4460" i="6"/>
  <c r="H4460" i="6" s="1" a="1"/>
  <c r="H4460" i="6" s="1"/>
  <c r="I4460" i="6" s="1"/>
  <c r="J4460" i="6" s="1"/>
  <c r="B4436" i="6"/>
  <c r="H4436" i="6" s="1" a="1"/>
  <c r="H4436" i="6" s="1"/>
  <c r="I4436" i="6" s="1"/>
  <c r="J4436" i="6" s="1"/>
  <c r="B4388" i="6"/>
  <c r="H4388" i="6" s="1" a="1"/>
  <c r="H4388" i="6" s="1"/>
  <c r="I4388" i="6" s="1"/>
  <c r="J4388" i="6" s="1"/>
  <c r="B4292" i="6"/>
  <c r="H4292" i="6" s="1" a="1"/>
  <c r="H4292" i="6" s="1"/>
  <c r="I4292" i="6" s="1"/>
  <c r="J4292" i="6" s="1"/>
  <c r="B4196" i="6"/>
  <c r="H4196" i="6" s="1" a="1"/>
  <c r="H4196" i="6" s="1"/>
  <c r="I4196" i="6" s="1"/>
  <c r="J4196" i="6" s="1"/>
  <c r="B4100" i="6"/>
  <c r="H4100" i="6" s="1" a="1"/>
  <c r="H4100" i="6" s="1"/>
  <c r="I4100" i="6" s="1"/>
  <c r="J4100" i="6" s="1"/>
  <c r="B3980" i="6"/>
  <c r="H3980" i="6" s="1" a="1"/>
  <c r="H3980" i="6" s="1"/>
  <c r="I3980" i="6" s="1"/>
  <c r="J3980" i="6" s="1"/>
  <c r="B3884" i="6"/>
  <c r="H3884" i="6" s="1" a="1"/>
  <c r="H3884" i="6" s="1"/>
  <c r="I3884" i="6" s="1"/>
  <c r="J3884" i="6" s="1"/>
  <c r="B4052" i="6"/>
  <c r="H4052" i="6" s="1" a="1"/>
  <c r="H4052" i="6" s="1"/>
  <c r="I4052" i="6" s="1"/>
  <c r="J4052" i="6" s="1"/>
  <c r="B3860" i="6"/>
  <c r="H3860" i="6" s="1" a="1"/>
  <c r="H3860" i="6" s="1"/>
  <c r="I3860" i="6" s="1"/>
  <c r="J3860" i="6" s="1"/>
  <c r="B3812" i="6"/>
  <c r="H3812" i="6" s="1" a="1"/>
  <c r="H3812" i="6" s="1"/>
  <c r="I3812" i="6" s="1"/>
  <c r="J3812" i="6" s="1"/>
  <c r="B3716" i="6"/>
  <c r="H3716" i="6" s="1" a="1"/>
  <c r="H3716" i="6" s="1"/>
  <c r="I3716" i="6" s="1"/>
  <c r="J3716" i="6" s="1"/>
  <c r="B3620" i="6"/>
  <c r="H3620" i="6" s="1" a="1"/>
  <c r="H3620" i="6" s="1"/>
  <c r="I3620" i="6" s="1"/>
  <c r="J3620" i="6" s="1"/>
  <c r="B3524" i="6"/>
  <c r="H3524" i="6" s="1" a="1"/>
  <c r="H3524" i="6" s="1"/>
  <c r="I3524" i="6" s="1"/>
  <c r="J3524" i="6" s="1"/>
  <c r="B3452" i="6"/>
  <c r="H3452" i="6" s="1" a="1"/>
  <c r="H3452" i="6" s="1"/>
  <c r="I3452" i="6" s="1"/>
  <c r="J3452" i="6" s="1"/>
  <c r="B3428" i="6"/>
  <c r="H3428" i="6" s="1" a="1"/>
  <c r="H3428" i="6" s="1"/>
  <c r="I3428" i="6" s="1"/>
  <c r="J3428" i="6" s="1"/>
  <c r="B3404" i="6"/>
  <c r="H3404" i="6" s="1" a="1"/>
  <c r="H3404" i="6" s="1"/>
  <c r="I3404" i="6" s="1"/>
  <c r="J3404" i="6" s="1"/>
  <c r="B3380" i="6"/>
  <c r="H3380" i="6" s="1" a="1"/>
  <c r="H3380" i="6" s="1"/>
  <c r="I3380" i="6" s="1"/>
  <c r="J3380" i="6" s="1"/>
  <c r="B3356" i="6"/>
  <c r="H3356" i="6" s="1" a="1"/>
  <c r="H3356" i="6" s="1"/>
  <c r="I3356" i="6" s="1"/>
  <c r="J3356" i="6" s="1"/>
  <c r="B3332" i="6"/>
  <c r="H3332" i="6" s="1" a="1"/>
  <c r="H3332" i="6" s="1"/>
  <c r="I3332" i="6" s="1"/>
  <c r="J3332" i="6" s="1"/>
  <c r="B3164" i="6"/>
  <c r="H3164" i="6" s="1" a="1"/>
  <c r="H3164" i="6" s="1"/>
  <c r="I3164" i="6" s="1"/>
  <c r="J3164" i="6" s="1"/>
  <c r="B3092" i="6"/>
  <c r="H3092" i="6" s="1" a="1"/>
  <c r="H3092" i="6" s="1"/>
  <c r="I3092" i="6" s="1"/>
  <c r="J3092" i="6" s="1"/>
  <c r="B2828" i="6"/>
  <c r="H2828" i="6" s="1" a="1"/>
  <c r="H2828" i="6" s="1"/>
  <c r="I2828" i="6" s="1"/>
  <c r="J2828" i="6" s="1"/>
  <c r="B2756" i="6"/>
  <c r="H2756" i="6" s="1" a="1"/>
  <c r="H2756" i="6" s="1"/>
  <c r="I2756" i="6" s="1"/>
  <c r="J2756" i="6" s="1"/>
  <c r="B2732" i="6"/>
  <c r="H2732" i="6" s="1" a="1"/>
  <c r="H2732" i="6" s="1"/>
  <c r="I2732" i="6" s="1"/>
  <c r="J2732" i="6" s="1"/>
  <c r="B2660" i="6"/>
  <c r="H2660" i="6" s="1" a="1"/>
  <c r="H2660" i="6" s="1"/>
  <c r="I2660" i="6" s="1"/>
  <c r="J2660" i="6" s="1"/>
  <c r="B2636" i="6"/>
  <c r="H2636" i="6" s="1" a="1"/>
  <c r="H2636" i="6" s="1"/>
  <c r="I2636" i="6" s="1"/>
  <c r="J2636" i="6" s="1"/>
  <c r="B2612" i="6"/>
  <c r="H2612" i="6" s="1" a="1"/>
  <c r="H2612" i="6" s="1"/>
  <c r="I2612" i="6" s="1"/>
  <c r="J2612" i="6" s="1"/>
  <c r="B4028" i="6"/>
  <c r="H4028" i="6" s="1" a="1"/>
  <c r="H4028" i="6" s="1"/>
  <c r="I4028" i="6" s="1"/>
  <c r="J4028" i="6" s="1"/>
  <c r="B3788" i="6"/>
  <c r="H3788" i="6" s="1" a="1"/>
  <c r="H3788" i="6" s="1"/>
  <c r="I3788" i="6" s="1"/>
  <c r="J3788" i="6" s="1"/>
  <c r="B3692" i="6"/>
  <c r="H3692" i="6" s="1" a="1"/>
  <c r="H3692" i="6" s="1"/>
  <c r="I3692" i="6" s="1"/>
  <c r="J3692" i="6" s="1"/>
  <c r="B3596" i="6"/>
  <c r="H3596" i="6" s="1" a="1"/>
  <c r="H3596" i="6" s="1"/>
  <c r="I3596" i="6" s="1"/>
  <c r="J3596" i="6" s="1"/>
  <c r="B3500" i="6"/>
  <c r="H3500" i="6" s="1" a="1"/>
  <c r="H3500" i="6" s="1"/>
  <c r="I3500" i="6" s="1"/>
  <c r="J3500" i="6" s="1"/>
  <c r="B3476" i="6"/>
  <c r="H3476" i="6" s="1" a="1"/>
  <c r="H3476" i="6" s="1"/>
  <c r="I3476" i="6" s="1"/>
  <c r="J3476" i="6" s="1"/>
  <c r="B3308" i="6"/>
  <c r="H3308" i="6" s="1" a="1"/>
  <c r="H3308" i="6" s="1"/>
  <c r="I3308" i="6" s="1"/>
  <c r="J3308" i="6" s="1"/>
  <c r="B3236" i="6"/>
  <c r="H3236" i="6" s="1" a="1"/>
  <c r="H3236" i="6" s="1"/>
  <c r="I3236" i="6" s="1"/>
  <c r="J3236" i="6" s="1"/>
  <c r="B3044" i="6"/>
  <c r="H3044" i="6" s="1" a="1"/>
  <c r="H3044" i="6" s="1"/>
  <c r="I3044" i="6" s="1"/>
  <c r="J3044" i="6" s="1"/>
  <c r="B2924" i="6"/>
  <c r="H2924" i="6" s="1" a="1"/>
  <c r="H2924" i="6" s="1"/>
  <c r="I2924" i="6" s="1"/>
  <c r="J2924" i="6" s="1"/>
  <c r="B2900" i="6"/>
  <c r="H2900" i="6" s="1" a="1"/>
  <c r="H2900" i="6" s="1"/>
  <c r="I2900" i="6" s="1"/>
  <c r="J2900" i="6" s="1"/>
  <c r="B2708" i="6"/>
  <c r="H2708" i="6" s="1" a="1"/>
  <c r="H2708" i="6" s="1"/>
  <c r="I2708" i="6" s="1"/>
  <c r="J2708" i="6" s="1"/>
  <c r="B2684" i="6"/>
  <c r="H2684" i="6" s="1" a="1"/>
  <c r="H2684" i="6" s="1"/>
  <c r="I2684" i="6" s="1"/>
  <c r="J2684" i="6" s="1"/>
  <c r="B4172" i="6"/>
  <c r="H4172" i="6" s="1" a="1"/>
  <c r="H4172" i="6" s="1"/>
  <c r="I4172" i="6" s="1"/>
  <c r="J4172" i="6" s="1"/>
  <c r="B3956" i="6"/>
  <c r="H3956" i="6" s="1" a="1"/>
  <c r="H3956" i="6" s="1"/>
  <c r="I3956" i="6" s="1"/>
  <c r="J3956" i="6" s="1"/>
  <c r="B3764" i="6"/>
  <c r="H3764" i="6" s="1" a="1"/>
  <c r="H3764" i="6" s="1"/>
  <c r="I3764" i="6" s="1"/>
  <c r="J3764" i="6" s="1"/>
  <c r="B3668" i="6"/>
  <c r="H3668" i="6" s="1" a="1"/>
  <c r="H3668" i="6" s="1"/>
  <c r="I3668" i="6" s="1"/>
  <c r="J3668" i="6" s="1"/>
  <c r="B3572" i="6"/>
  <c r="H3572" i="6" s="1" a="1"/>
  <c r="H3572" i="6" s="1"/>
  <c r="I3572" i="6" s="1"/>
  <c r="J3572" i="6" s="1"/>
  <c r="B3212" i="6"/>
  <c r="H3212" i="6" s="1" a="1"/>
  <c r="H3212" i="6" s="1"/>
  <c r="I3212" i="6" s="1"/>
  <c r="J3212" i="6" s="1"/>
  <c r="B3188" i="6"/>
  <c r="H3188" i="6" s="1" a="1"/>
  <c r="H3188" i="6" s="1"/>
  <c r="I3188" i="6" s="1"/>
  <c r="J3188" i="6" s="1"/>
  <c r="B3140" i="6"/>
  <c r="H3140" i="6" s="1" a="1"/>
  <c r="H3140" i="6" s="1"/>
  <c r="I3140" i="6" s="1"/>
  <c r="J3140" i="6" s="1"/>
  <c r="B3116" i="6"/>
  <c r="H3116" i="6" s="1" a="1"/>
  <c r="H3116" i="6" s="1"/>
  <c r="I3116" i="6" s="1"/>
  <c r="J3116" i="6" s="1"/>
  <c r="B3068" i="6"/>
  <c r="H3068" i="6" s="1" a="1"/>
  <c r="H3068" i="6" s="1"/>
  <c r="I3068" i="6" s="1"/>
  <c r="J3068" i="6" s="1"/>
  <c r="B3020" i="6"/>
  <c r="H3020" i="6" s="1" a="1"/>
  <c r="H3020" i="6" s="1"/>
  <c r="I3020" i="6" s="1"/>
  <c r="J3020" i="6" s="1"/>
  <c r="B2948" i="6"/>
  <c r="H2948" i="6" s="1" a="1"/>
  <c r="H2948" i="6" s="1"/>
  <c r="I2948" i="6" s="1"/>
  <c r="J2948" i="6" s="1"/>
  <c r="B3932" i="6"/>
  <c r="H3932" i="6" s="1" a="1"/>
  <c r="H3932" i="6" s="1"/>
  <c r="I3932" i="6" s="1"/>
  <c r="J3932" i="6" s="1"/>
  <c r="B3836" i="6"/>
  <c r="H3836" i="6" s="1" a="1"/>
  <c r="H3836" i="6" s="1"/>
  <c r="I3836" i="6" s="1"/>
  <c r="J3836" i="6" s="1"/>
  <c r="B3740" i="6"/>
  <c r="H3740" i="6" s="1" a="1"/>
  <c r="H3740" i="6" s="1"/>
  <c r="I3740" i="6" s="1"/>
  <c r="J3740" i="6" s="1"/>
  <c r="B3644" i="6"/>
  <c r="H3644" i="6" s="1" a="1"/>
  <c r="H3644" i="6" s="1"/>
  <c r="I3644" i="6" s="1"/>
  <c r="J3644" i="6" s="1"/>
  <c r="B3548" i="6"/>
  <c r="H3548" i="6" s="1" a="1"/>
  <c r="H3548" i="6" s="1"/>
  <c r="I3548" i="6" s="1"/>
  <c r="J3548" i="6" s="1"/>
  <c r="B2996" i="6"/>
  <c r="H2996" i="6" s="1" a="1"/>
  <c r="H2996" i="6" s="1"/>
  <c r="I2996" i="6" s="1"/>
  <c r="J2996" i="6" s="1"/>
  <c r="B2972" i="6"/>
  <c r="H2972" i="6" s="1" a="1"/>
  <c r="H2972" i="6" s="1"/>
  <c r="I2972" i="6" s="1"/>
  <c r="J2972" i="6" s="1"/>
  <c r="B2876" i="6"/>
  <c r="H2876" i="6" s="1" a="1"/>
  <c r="H2876" i="6" s="1"/>
  <c r="I2876" i="6" s="1"/>
  <c r="J2876" i="6" s="1"/>
  <c r="B2564" i="6"/>
  <c r="H2564" i="6" s="1" a="1"/>
  <c r="H2564" i="6" s="1"/>
  <c r="I2564" i="6" s="1"/>
  <c r="J2564" i="6" s="1"/>
  <c r="B2540" i="6"/>
  <c r="H2540" i="6" s="1" a="1"/>
  <c r="H2540" i="6" s="1"/>
  <c r="I2540" i="6" s="1"/>
  <c r="J2540" i="6" s="1"/>
  <c r="B2156" i="6"/>
  <c r="H2156" i="6" s="1" a="1"/>
  <c r="H2156" i="6" s="1"/>
  <c r="I2156" i="6" s="1"/>
  <c r="J2156" i="6" s="1"/>
  <c r="B2060" i="6"/>
  <c r="H2060" i="6" s="1" a="1"/>
  <c r="H2060" i="6" s="1"/>
  <c r="I2060" i="6" s="1"/>
  <c r="J2060" i="6" s="1"/>
  <c r="B1964" i="6"/>
  <c r="H1964" i="6" s="1" a="1"/>
  <c r="H1964" i="6" s="1"/>
  <c r="I1964" i="6" s="1"/>
  <c r="J1964" i="6" s="1"/>
  <c r="B1868" i="6"/>
  <c r="H1868" i="6" s="1" a="1"/>
  <c r="H1868" i="6" s="1"/>
  <c r="I1868" i="6" s="1"/>
  <c r="J1868" i="6" s="1"/>
  <c r="B1820" i="6"/>
  <c r="H1820" i="6" s="1" a="1"/>
  <c r="H1820" i="6" s="1"/>
  <c r="I1820" i="6" s="1"/>
  <c r="J1820" i="6" s="1"/>
  <c r="B1724" i="6"/>
  <c r="H1724" i="6" s="1" a="1"/>
  <c r="H1724" i="6" s="1"/>
  <c r="I1724" i="6" s="1"/>
  <c r="J1724" i="6" s="1"/>
  <c r="B1652" i="6"/>
  <c r="H1652" i="6" s="1" a="1"/>
  <c r="H1652" i="6" s="1"/>
  <c r="I1652" i="6" s="1"/>
  <c r="J1652" i="6" s="1"/>
  <c r="B1580" i="6"/>
  <c r="H1580" i="6" s="1" a="1"/>
  <c r="H1580" i="6" s="1"/>
  <c r="I1580" i="6" s="1"/>
  <c r="J1580" i="6" s="1"/>
  <c r="B1532" i="6"/>
  <c r="H1532" i="6" s="1" a="1"/>
  <c r="H1532" i="6" s="1"/>
  <c r="I1532" i="6" s="1"/>
  <c r="J1532" i="6" s="1"/>
  <c r="B3260" i="6"/>
  <c r="H3260" i="6" s="1" a="1"/>
  <c r="H3260" i="6" s="1"/>
  <c r="I3260" i="6" s="1"/>
  <c r="J3260" i="6" s="1"/>
  <c r="B2852" i="6"/>
  <c r="H2852" i="6" s="1" a="1"/>
  <c r="H2852" i="6" s="1"/>
  <c r="I2852" i="6" s="1"/>
  <c r="J2852" i="6" s="1"/>
  <c r="B2780" i="6"/>
  <c r="H2780" i="6" s="1" a="1"/>
  <c r="H2780" i="6" s="1"/>
  <c r="I2780" i="6" s="1"/>
  <c r="J2780" i="6" s="1"/>
  <c r="B2588" i="6"/>
  <c r="H2588" i="6" s="1" a="1"/>
  <c r="H2588" i="6" s="1"/>
  <c r="I2588" i="6" s="1"/>
  <c r="J2588" i="6" s="1"/>
  <c r="B2516" i="6"/>
  <c r="H2516" i="6" s="1" a="1"/>
  <c r="H2516" i="6" s="1"/>
  <c r="I2516" i="6" s="1"/>
  <c r="J2516" i="6" s="1"/>
  <c r="B2492" i="6"/>
  <c r="H2492" i="6" s="1" a="1"/>
  <c r="H2492" i="6" s="1"/>
  <c r="I2492" i="6" s="1"/>
  <c r="J2492" i="6" s="1"/>
  <c r="B2324" i="6"/>
  <c r="H2324" i="6" s="1" a="1"/>
  <c r="H2324" i="6" s="1"/>
  <c r="I2324" i="6" s="1"/>
  <c r="J2324" i="6" s="1"/>
  <c r="B2300" i="6"/>
  <c r="H2300" i="6" s="1" a="1"/>
  <c r="H2300" i="6" s="1"/>
  <c r="I2300" i="6" s="1"/>
  <c r="J2300" i="6" s="1"/>
  <c r="B2276" i="6"/>
  <c r="H2276" i="6" s="1" a="1"/>
  <c r="H2276" i="6" s="1"/>
  <c r="I2276" i="6" s="1"/>
  <c r="J2276" i="6" s="1"/>
  <c r="B2252" i="6"/>
  <c r="H2252" i="6" s="1" a="1"/>
  <c r="H2252" i="6" s="1"/>
  <c r="I2252" i="6" s="1"/>
  <c r="J2252" i="6" s="1"/>
  <c r="B2228" i="6"/>
  <c r="H2228" i="6" s="1" a="1"/>
  <c r="H2228" i="6" s="1"/>
  <c r="I2228" i="6" s="1"/>
  <c r="J2228" i="6" s="1"/>
  <c r="B2204" i="6"/>
  <c r="H2204" i="6" s="1" a="1"/>
  <c r="H2204" i="6" s="1"/>
  <c r="I2204" i="6" s="1"/>
  <c r="J2204" i="6" s="1"/>
  <c r="B2036" i="6"/>
  <c r="H2036" i="6" s="1" a="1"/>
  <c r="H2036" i="6" s="1"/>
  <c r="I2036" i="6" s="1"/>
  <c r="J2036" i="6" s="1"/>
  <c r="B1940" i="6"/>
  <c r="H1940" i="6" s="1" a="1"/>
  <c r="H1940" i="6" s="1"/>
  <c r="I1940" i="6" s="1"/>
  <c r="J1940" i="6" s="1"/>
  <c r="B1796" i="6"/>
  <c r="H1796" i="6" s="1" a="1"/>
  <c r="H1796" i="6" s="1"/>
  <c r="I1796" i="6" s="1"/>
  <c r="J1796" i="6" s="1"/>
  <c r="B1700" i="6"/>
  <c r="H1700" i="6" s="1" a="1"/>
  <c r="H1700" i="6" s="1"/>
  <c r="I1700" i="6" s="1"/>
  <c r="J1700" i="6" s="1"/>
  <c r="B1676" i="6"/>
  <c r="H1676" i="6" s="1" a="1"/>
  <c r="H1676" i="6" s="1"/>
  <c r="I1676" i="6" s="1"/>
  <c r="J1676" i="6" s="1"/>
  <c r="B1628" i="6"/>
  <c r="H1628" i="6" s="1" a="1"/>
  <c r="H1628" i="6" s="1"/>
  <c r="I1628" i="6" s="1"/>
  <c r="J1628" i="6" s="1"/>
  <c r="B1604" i="6"/>
  <c r="H1604" i="6" s="1" a="1"/>
  <c r="H1604" i="6" s="1"/>
  <c r="I1604" i="6" s="1"/>
  <c r="J1604" i="6" s="1"/>
  <c r="B1508" i="6"/>
  <c r="H1508" i="6" s="1" a="1"/>
  <c r="H1508" i="6" s="1"/>
  <c r="I1508" i="6" s="1"/>
  <c r="J1508" i="6" s="1"/>
  <c r="B3284" i="6"/>
  <c r="H3284" i="6" s="1" a="1"/>
  <c r="H3284" i="6" s="1"/>
  <c r="I3284" i="6" s="1"/>
  <c r="J3284" i="6" s="1"/>
  <c r="B2444" i="6"/>
  <c r="H2444" i="6" s="1" a="1"/>
  <c r="H2444" i="6" s="1"/>
  <c r="I2444" i="6" s="1"/>
  <c r="J2444" i="6" s="1"/>
  <c r="B2372" i="6"/>
  <c r="H2372" i="6" s="1" a="1"/>
  <c r="H2372" i="6" s="1"/>
  <c r="I2372" i="6" s="1"/>
  <c r="J2372" i="6" s="1"/>
  <c r="B2180" i="6"/>
  <c r="H2180" i="6" s="1" a="1"/>
  <c r="H2180" i="6" s="1"/>
  <c r="I2180" i="6" s="1"/>
  <c r="J2180" i="6" s="1"/>
  <c r="B2108" i="6"/>
  <c r="H2108" i="6" s="1" a="1"/>
  <c r="H2108" i="6" s="1"/>
  <c r="I2108" i="6" s="1"/>
  <c r="J2108" i="6" s="1"/>
  <c r="B2012" i="6"/>
  <c r="H2012" i="6" s="1" a="1"/>
  <c r="H2012" i="6" s="1"/>
  <c r="I2012" i="6" s="1"/>
  <c r="J2012" i="6" s="1"/>
  <c r="B1916" i="6"/>
  <c r="H1916" i="6" s="1" a="1"/>
  <c r="H1916" i="6" s="1"/>
  <c r="I1916" i="6" s="1"/>
  <c r="J1916" i="6" s="1"/>
  <c r="B1844" i="6"/>
  <c r="H1844" i="6" s="1" a="1"/>
  <c r="H1844" i="6" s="1"/>
  <c r="I1844" i="6" s="1"/>
  <c r="J1844" i="6" s="1"/>
  <c r="B1772" i="6"/>
  <c r="H1772" i="6" s="1" a="1"/>
  <c r="H1772" i="6" s="1"/>
  <c r="I1772" i="6" s="1"/>
  <c r="J1772" i="6" s="1"/>
  <c r="B1460" i="6"/>
  <c r="H1460" i="6" s="1" a="1"/>
  <c r="H1460" i="6" s="1"/>
  <c r="I1460" i="6" s="1"/>
  <c r="J1460" i="6" s="1"/>
  <c r="B1412" i="6"/>
  <c r="H1412" i="6" s="1" a="1"/>
  <c r="H1412" i="6" s="1"/>
  <c r="I1412" i="6" s="1"/>
  <c r="J1412" i="6" s="1"/>
  <c r="B1388" i="6"/>
  <c r="H1388" i="6" s="1" a="1"/>
  <c r="H1388" i="6" s="1"/>
  <c r="I1388" i="6" s="1"/>
  <c r="J1388" i="6" s="1"/>
  <c r="B2804" i="6"/>
  <c r="H2804" i="6" s="1" a="1"/>
  <c r="H2804" i="6" s="1"/>
  <c r="I2804" i="6" s="1"/>
  <c r="J2804" i="6" s="1"/>
  <c r="B2468" i="6"/>
  <c r="H2468" i="6" s="1" a="1"/>
  <c r="H2468" i="6" s="1"/>
  <c r="I2468" i="6" s="1"/>
  <c r="J2468" i="6" s="1"/>
  <c r="B2420" i="6"/>
  <c r="H2420" i="6" s="1" a="1"/>
  <c r="H2420" i="6" s="1"/>
  <c r="I2420" i="6" s="1"/>
  <c r="J2420" i="6" s="1"/>
  <c r="B2396" i="6"/>
  <c r="H2396" i="6" s="1" a="1"/>
  <c r="H2396" i="6" s="1"/>
  <c r="I2396" i="6" s="1"/>
  <c r="J2396" i="6" s="1"/>
  <c r="B2348" i="6"/>
  <c r="H2348" i="6" s="1" a="1"/>
  <c r="H2348" i="6" s="1"/>
  <c r="I2348" i="6" s="1"/>
  <c r="J2348" i="6" s="1"/>
  <c r="B2132" i="6"/>
  <c r="H2132" i="6" s="1" a="1"/>
  <c r="H2132" i="6" s="1"/>
  <c r="I2132" i="6" s="1"/>
  <c r="J2132" i="6" s="1"/>
  <c r="B2084" i="6"/>
  <c r="H2084" i="6" s="1" a="1"/>
  <c r="H2084" i="6" s="1"/>
  <c r="I2084" i="6" s="1"/>
  <c r="J2084" i="6" s="1"/>
  <c r="B1988" i="6"/>
  <c r="H1988" i="6" s="1" a="1"/>
  <c r="H1988" i="6" s="1"/>
  <c r="I1988" i="6" s="1"/>
  <c r="J1988" i="6" s="1"/>
  <c r="B1892" i="6"/>
  <c r="H1892" i="6" s="1" a="1"/>
  <c r="H1892" i="6" s="1"/>
  <c r="I1892" i="6" s="1"/>
  <c r="J1892" i="6" s="1"/>
  <c r="B1748" i="6"/>
  <c r="H1748" i="6" s="1" a="1"/>
  <c r="H1748" i="6" s="1"/>
  <c r="I1748" i="6" s="1"/>
  <c r="J1748" i="6" s="1"/>
  <c r="B1556" i="6"/>
  <c r="H1556" i="6" s="1" a="1"/>
  <c r="H1556" i="6" s="1"/>
  <c r="I1556" i="6" s="1"/>
  <c r="J1556" i="6" s="1"/>
  <c r="B1484" i="6"/>
  <c r="H1484" i="6" s="1" a="1"/>
  <c r="H1484" i="6" s="1"/>
  <c r="I1484" i="6" s="1"/>
  <c r="J1484" i="6" s="1"/>
  <c r="B1436" i="6"/>
  <c r="H1436" i="6" s="1" a="1"/>
  <c r="H1436" i="6" s="1"/>
  <c r="I1436" i="6" s="1"/>
  <c r="J1436" i="6" s="1"/>
  <c r="B1268" i="6"/>
  <c r="H1268" i="6" s="1" a="1"/>
  <c r="H1268" i="6" s="1"/>
  <c r="I1268" i="6" s="1"/>
  <c r="J1268" i="6" s="1"/>
  <c r="B1172" i="6"/>
  <c r="H1172" i="6" s="1" a="1"/>
  <c r="H1172" i="6" s="1"/>
  <c r="I1172" i="6" s="1"/>
  <c r="J1172" i="6" s="1"/>
  <c r="B1052" i="6"/>
  <c r="H1052" i="6" s="1" a="1"/>
  <c r="H1052" i="6" s="1"/>
  <c r="I1052" i="6" s="1"/>
  <c r="J1052" i="6" s="1"/>
  <c r="B1028" i="6"/>
  <c r="H1028" i="6" s="1" a="1"/>
  <c r="H1028" i="6" s="1"/>
  <c r="I1028" i="6" s="1"/>
  <c r="J1028" i="6" s="1"/>
  <c r="B1004" i="6"/>
  <c r="H1004" i="6" s="1" a="1"/>
  <c r="H1004" i="6" s="1"/>
  <c r="I1004" i="6" s="1"/>
  <c r="J1004" i="6" s="1"/>
  <c r="B884" i="6"/>
  <c r="H884" i="6" s="1" a="1"/>
  <c r="H884" i="6" s="1"/>
  <c r="I884" i="6" s="1"/>
  <c r="J884" i="6" s="1"/>
  <c r="B764" i="6"/>
  <c r="H764" i="6" s="1" a="1"/>
  <c r="H764" i="6" s="1"/>
  <c r="I764" i="6" s="1"/>
  <c r="J764" i="6" s="1"/>
  <c r="B596" i="6"/>
  <c r="H596" i="6" s="1" a="1"/>
  <c r="H596" i="6" s="1"/>
  <c r="I596" i="6" s="1"/>
  <c r="J596" i="6" s="1"/>
  <c r="B548" i="6"/>
  <c r="H548" i="6" s="1" a="1"/>
  <c r="H548" i="6" s="1"/>
  <c r="I548" i="6" s="1"/>
  <c r="J548" i="6" s="1"/>
  <c r="B428" i="6"/>
  <c r="H428" i="6" s="1" a="1"/>
  <c r="H428" i="6" s="1"/>
  <c r="I428" i="6" s="1"/>
  <c r="J428" i="6" s="1"/>
  <c r="B356" i="6"/>
  <c r="H356" i="6" s="1" a="1"/>
  <c r="H356" i="6" s="1"/>
  <c r="I356" i="6" s="1"/>
  <c r="J356" i="6" s="1"/>
  <c r="B332" i="6"/>
  <c r="H332" i="6" s="1" a="1"/>
  <c r="H332" i="6" s="1"/>
  <c r="I332" i="6" s="1"/>
  <c r="J332" i="6" s="1"/>
  <c r="B212" i="6"/>
  <c r="H212" i="6" s="1" a="1"/>
  <c r="H212" i="6" s="1"/>
  <c r="I212" i="6" s="1"/>
  <c r="J212" i="6" s="1"/>
  <c r="B140" i="6"/>
  <c r="H140" i="6" s="1" a="1"/>
  <c r="H140" i="6" s="1"/>
  <c r="I140" i="6" s="1"/>
  <c r="J140" i="6" s="1"/>
  <c r="B284" i="6"/>
  <c r="H284" i="6" s="1" a="1"/>
  <c r="H284" i="6" s="1"/>
  <c r="I284" i="6" s="1"/>
  <c r="J284" i="6" s="1"/>
  <c r="B164" i="6"/>
  <c r="H164" i="6" s="1" a="1"/>
  <c r="H164" i="6" s="1"/>
  <c r="I164" i="6" s="1"/>
  <c r="J164" i="6" s="1"/>
  <c r="B116" i="6"/>
  <c r="H116" i="6" s="1" a="1"/>
  <c r="H116" i="6" s="1"/>
  <c r="I116" i="6" s="1"/>
  <c r="J116" i="6" s="1"/>
  <c r="B1340" i="6"/>
  <c r="H1340" i="6" s="1" a="1"/>
  <c r="H1340" i="6" s="1"/>
  <c r="I1340" i="6" s="1"/>
  <c r="J1340" i="6" s="1"/>
  <c r="B1292" i="6"/>
  <c r="H1292" i="6" s="1" a="1"/>
  <c r="H1292" i="6" s="1"/>
  <c r="I1292" i="6" s="1"/>
  <c r="J1292" i="6" s="1"/>
  <c r="B1244" i="6"/>
  <c r="H1244" i="6" s="1" a="1"/>
  <c r="H1244" i="6" s="1"/>
  <c r="I1244" i="6" s="1"/>
  <c r="J1244" i="6" s="1"/>
  <c r="B1148" i="6"/>
  <c r="H1148" i="6" s="1" a="1"/>
  <c r="H1148" i="6" s="1"/>
  <c r="I1148" i="6" s="1"/>
  <c r="J1148" i="6" s="1"/>
  <c r="B1124" i="6"/>
  <c r="H1124" i="6" s="1" a="1"/>
  <c r="H1124" i="6" s="1"/>
  <c r="I1124" i="6" s="1"/>
  <c r="J1124" i="6" s="1"/>
  <c r="B1076" i="6"/>
  <c r="H1076" i="6" s="1" a="1"/>
  <c r="H1076" i="6" s="1"/>
  <c r="I1076" i="6" s="1"/>
  <c r="J1076" i="6" s="1"/>
  <c r="B980" i="6"/>
  <c r="H980" i="6" s="1" a="1"/>
  <c r="H980" i="6" s="1"/>
  <c r="I980" i="6" s="1"/>
  <c r="J980" i="6" s="1"/>
  <c r="B956" i="6"/>
  <c r="H956" i="6" s="1" a="1"/>
  <c r="H956" i="6" s="1"/>
  <c r="I956" i="6" s="1"/>
  <c r="J956" i="6" s="1"/>
  <c r="B644" i="6"/>
  <c r="H644" i="6" s="1" a="1"/>
  <c r="H644" i="6" s="1"/>
  <c r="I644" i="6" s="1"/>
  <c r="J644" i="6" s="1"/>
  <c r="B572" i="6"/>
  <c r="H572" i="6" s="1" a="1"/>
  <c r="H572" i="6" s="1"/>
  <c r="I572" i="6" s="1"/>
  <c r="J572" i="6" s="1"/>
  <c r="B524" i="6"/>
  <c r="H524" i="6" s="1" a="1"/>
  <c r="H524" i="6" s="1"/>
  <c r="I524" i="6" s="1"/>
  <c r="J524" i="6" s="1"/>
  <c r="B500" i="6"/>
  <c r="H500" i="6" s="1" a="1"/>
  <c r="H500" i="6" s="1"/>
  <c r="I500" i="6" s="1"/>
  <c r="J500" i="6" s="1"/>
  <c r="B404" i="6"/>
  <c r="H404" i="6" s="1" a="1"/>
  <c r="H404" i="6" s="1"/>
  <c r="I404" i="6" s="1"/>
  <c r="J404" i="6" s="1"/>
  <c r="B1316" i="6"/>
  <c r="H1316" i="6" s="1" a="1"/>
  <c r="H1316" i="6" s="1"/>
  <c r="I1316" i="6" s="1"/>
  <c r="J1316" i="6" s="1"/>
  <c r="B1220" i="6"/>
  <c r="H1220" i="6" s="1" a="1"/>
  <c r="H1220" i="6" s="1"/>
  <c r="I1220" i="6" s="1"/>
  <c r="J1220" i="6" s="1"/>
  <c r="B1100" i="6"/>
  <c r="H1100" i="6" s="1" a="1"/>
  <c r="H1100" i="6" s="1"/>
  <c r="I1100" i="6" s="1"/>
  <c r="J1100" i="6" s="1"/>
  <c r="B908" i="6"/>
  <c r="H908" i="6" s="1" a="1"/>
  <c r="H908" i="6" s="1"/>
  <c r="I908" i="6" s="1"/>
  <c r="J908" i="6" s="1"/>
  <c r="B860" i="6"/>
  <c r="H860" i="6" s="1" a="1"/>
  <c r="H860" i="6" s="1"/>
  <c r="I860" i="6" s="1"/>
  <c r="J860" i="6" s="1"/>
  <c r="B812" i="6"/>
  <c r="H812" i="6" s="1" a="1"/>
  <c r="H812" i="6" s="1"/>
  <c r="I812" i="6" s="1"/>
  <c r="J812" i="6" s="1"/>
  <c r="B788" i="6"/>
  <c r="H788" i="6" s="1" a="1"/>
  <c r="H788" i="6" s="1"/>
  <c r="I788" i="6" s="1"/>
  <c r="J788" i="6" s="1"/>
  <c r="B716" i="6"/>
  <c r="H716" i="6" s="1" a="1"/>
  <c r="H716" i="6" s="1"/>
  <c r="I716" i="6" s="1"/>
  <c r="J716" i="6" s="1"/>
  <c r="B668" i="6"/>
  <c r="H668" i="6" s="1" a="1"/>
  <c r="H668" i="6" s="1"/>
  <c r="I668" i="6" s="1"/>
  <c r="J668" i="6" s="1"/>
  <c r="B476" i="6"/>
  <c r="H476" i="6" s="1" a="1"/>
  <c r="H476" i="6" s="1"/>
  <c r="I476" i="6" s="1"/>
  <c r="J476" i="6" s="1"/>
  <c r="B452" i="6"/>
  <c r="H452" i="6" s="1" a="1"/>
  <c r="H452" i="6" s="1"/>
  <c r="I452" i="6" s="1"/>
  <c r="J452" i="6" s="1"/>
  <c r="B380" i="6"/>
  <c r="H380" i="6" s="1" a="1"/>
  <c r="H380" i="6" s="1"/>
  <c r="I380" i="6" s="1"/>
  <c r="J380" i="6" s="1"/>
  <c r="B308" i="6"/>
  <c r="H308" i="6" s="1" a="1"/>
  <c r="H308" i="6" s="1"/>
  <c r="I308" i="6" s="1"/>
  <c r="J308" i="6" s="1"/>
  <c r="B236" i="6"/>
  <c r="H236" i="6" s="1" a="1"/>
  <c r="H236" i="6" s="1"/>
  <c r="I236" i="6" s="1"/>
  <c r="J236" i="6" s="1"/>
  <c r="B188" i="6"/>
  <c r="H188" i="6" s="1" a="1"/>
  <c r="H188" i="6" s="1"/>
  <c r="I188" i="6" s="1"/>
  <c r="J188" i="6" s="1"/>
  <c r="B92" i="6"/>
  <c r="H92" i="6" s="1" a="1"/>
  <c r="H92" i="6" s="1"/>
  <c r="I92" i="6" s="1"/>
  <c r="J92" i="6" s="1"/>
  <c r="B260" i="6"/>
  <c r="H260" i="6" s="1" a="1"/>
  <c r="H260" i="6" s="1"/>
  <c r="I260" i="6" s="1"/>
  <c r="J260" i="6" s="1"/>
  <c r="B1364" i="6"/>
  <c r="H1364" i="6" s="1" a="1"/>
  <c r="H1364" i="6" s="1"/>
  <c r="I1364" i="6" s="1"/>
  <c r="J1364" i="6" s="1"/>
  <c r="B1196" i="6"/>
  <c r="H1196" i="6" s="1" a="1"/>
  <c r="H1196" i="6" s="1"/>
  <c r="I1196" i="6" s="1"/>
  <c r="J1196" i="6" s="1"/>
  <c r="B932" i="6"/>
  <c r="H932" i="6" s="1" a="1"/>
  <c r="H932" i="6" s="1"/>
  <c r="I932" i="6" s="1"/>
  <c r="J932" i="6" s="1"/>
  <c r="B836" i="6"/>
  <c r="H836" i="6" s="1" a="1"/>
  <c r="H836" i="6" s="1"/>
  <c r="I836" i="6" s="1"/>
  <c r="J836" i="6" s="1"/>
  <c r="B740" i="6"/>
  <c r="H740" i="6" s="1" a="1"/>
  <c r="H740" i="6" s="1"/>
  <c r="I740" i="6" s="1"/>
  <c r="J740" i="6" s="1"/>
  <c r="B692" i="6"/>
  <c r="H692" i="6" s="1" a="1"/>
  <c r="H692" i="6" s="1"/>
  <c r="I692" i="6" s="1"/>
  <c r="J692" i="6" s="1"/>
  <c r="B620" i="6"/>
  <c r="H620" i="6" s="1" a="1"/>
  <c r="H620" i="6" s="1"/>
  <c r="I620" i="6" s="1"/>
  <c r="J620" i="6" s="1"/>
  <c r="E735" i="6" a="1"/>
  <c r="E735" i="6" s="1"/>
  <c r="F735" i="6" s="1"/>
  <c r="E2679" i="6" a="1"/>
  <c r="E2679" i="6" s="1"/>
  <c r="F2679" i="6" s="1"/>
  <c r="E4791" i="6" a="1"/>
  <c r="E4791" i="6" s="1"/>
  <c r="F4791" i="6" s="1"/>
  <c r="E7071" i="6" a="1"/>
  <c r="E7071" i="6" s="1"/>
  <c r="F7071" i="6" s="1"/>
  <c r="E831" i="6" a="1"/>
  <c r="E831" i="6" s="1"/>
  <c r="F831" i="6" s="1"/>
  <c r="E8344" i="6" a="1"/>
  <c r="E8344" i="6" s="1"/>
  <c r="F8344" i="6" s="1"/>
  <c r="E7816" i="6" a="1"/>
  <c r="E7816" i="6" s="1"/>
  <c r="F7816" i="6" s="1"/>
  <c r="E7000" i="6" a="1"/>
  <c r="E7000" i="6" s="1"/>
  <c r="F7000" i="6" s="1"/>
  <c r="E6424" i="6" a="1"/>
  <c r="E6424" i="6" s="1"/>
  <c r="F6424" i="6" s="1"/>
  <c r="E6664" i="6" a="1"/>
  <c r="E6664" i="6" s="1"/>
  <c r="F6664" i="6" s="1"/>
  <c r="E5800" i="6" a="1"/>
  <c r="E5800" i="6" s="1"/>
  <c r="F5800" i="6" s="1"/>
  <c r="E4912" i="6" a="1"/>
  <c r="E4912" i="6" s="1"/>
  <c r="F4912" i="6" s="1"/>
  <c r="E4480" i="6" a="1"/>
  <c r="E4480" i="6" s="1"/>
  <c r="F4480" i="6" s="1"/>
  <c r="E3016" i="6" a="1"/>
  <c r="E3016" i="6" s="1"/>
  <c r="F3016" i="6" s="1"/>
  <c r="E3064" i="6" a="1"/>
  <c r="E3064" i="6" s="1"/>
  <c r="F3064" i="6" s="1"/>
  <c r="E2944" i="6" a="1"/>
  <c r="E2944" i="6" s="1"/>
  <c r="F2944" i="6" s="1"/>
  <c r="E2200" i="6" a="1"/>
  <c r="E2200" i="6" s="1"/>
  <c r="F2200" i="6" s="1"/>
  <c r="E2056" i="6" a="1"/>
  <c r="E2056" i="6" s="1"/>
  <c r="F2056" i="6" s="1"/>
  <c r="E1864" i="6" a="1"/>
  <c r="E1864" i="6" s="1"/>
  <c r="F1864" i="6" s="1"/>
  <c r="E1288" i="6" a="1"/>
  <c r="E1288" i="6" s="1"/>
  <c r="F1288" i="6" s="1"/>
  <c r="E6255" i="6" a="1"/>
  <c r="E6255" i="6" s="1"/>
  <c r="F6255" i="6" s="1"/>
  <c r="E1815" i="6" a="1"/>
  <c r="E1815" i="6" s="1"/>
  <c r="F1815" i="6" s="1"/>
  <c r="E3399" i="6" a="1"/>
  <c r="E3399" i="6" s="1"/>
  <c r="F3399" i="6" s="1"/>
  <c r="E5895" i="6" a="1"/>
  <c r="E5895" i="6" s="1"/>
  <c r="F5895" i="6" s="1"/>
  <c r="E6639" i="6" a="1"/>
  <c r="E6639" i="6" s="1"/>
  <c r="F6639" i="6" s="1"/>
  <c r="E8224" i="6" a="1"/>
  <c r="E8224" i="6" s="1"/>
  <c r="F8224" i="6" s="1"/>
  <c r="E7144" i="6" a="1"/>
  <c r="E7144" i="6" s="1"/>
  <c r="F7144" i="6" s="1"/>
  <c r="E6736" i="6" a="1"/>
  <c r="E6736" i="6" s="1"/>
  <c r="F6736" i="6" s="1"/>
  <c r="E4864" i="6" a="1"/>
  <c r="E4864" i="6" s="1"/>
  <c r="F4864" i="6" s="1"/>
  <c r="E4432" i="6" a="1"/>
  <c r="E4432" i="6" s="1"/>
  <c r="F4432" i="6" s="1"/>
  <c r="E4720" i="6" a="1"/>
  <c r="E4720" i="6" s="1"/>
  <c r="F4720" i="6" s="1"/>
  <c r="E2824" i="6" a="1"/>
  <c r="E2824" i="6" s="1"/>
  <c r="F2824" i="6" s="1"/>
  <c r="E2992" i="6" a="1"/>
  <c r="E2992" i="6" s="1"/>
  <c r="F2992" i="6" s="1"/>
  <c r="E4168" i="6" a="1"/>
  <c r="E4168" i="6" s="1"/>
  <c r="F4168" i="6" s="1"/>
  <c r="E1768" i="6" a="1"/>
  <c r="E1768" i="6" s="1"/>
  <c r="F1768" i="6" s="1"/>
  <c r="E2080" i="6" a="1"/>
  <c r="E2080" i="6" s="1"/>
  <c r="F2080" i="6" s="1"/>
  <c r="E1960" i="6" a="1"/>
  <c r="E1960" i="6" s="1"/>
  <c r="F1960" i="6" s="1"/>
  <c r="E1792" i="6" a="1"/>
  <c r="E1792" i="6" s="1"/>
  <c r="F1792" i="6" s="1"/>
  <c r="E256" i="6" a="1"/>
  <c r="E256" i="6" s="1"/>
  <c r="F256" i="6" s="1"/>
  <c r="E304" i="6" a="1"/>
  <c r="E304" i="6" s="1"/>
  <c r="F304" i="6" s="1"/>
  <c r="E520" i="6" a="1"/>
  <c r="E520" i="6" s="1"/>
  <c r="F520" i="6" s="1"/>
  <c r="E5535" i="6" a="1"/>
  <c r="E5535" i="6" s="1"/>
  <c r="F5536" i="6" s="1"/>
  <c r="E3495" i="6" a="1"/>
  <c r="E3495" i="6" s="1"/>
  <c r="F3495" i="6" s="1"/>
  <c r="E5487" i="6" a="1"/>
  <c r="E5487" i="6" s="1"/>
  <c r="F5487" i="6" s="1"/>
  <c r="E423" i="6" a="1"/>
  <c r="E423" i="6" s="1"/>
  <c r="F423" i="6" s="1"/>
  <c r="E6279" i="6" a="1"/>
  <c r="E6279" i="6" s="1"/>
  <c r="F6279" i="6" s="1"/>
  <c r="E951" i="6" a="1"/>
  <c r="E951" i="6" s="1"/>
  <c r="E3735" i="6" a="1"/>
  <c r="E3735" i="6" s="1"/>
  <c r="F3735" i="6" s="1"/>
  <c r="E6207" i="6" a="1"/>
  <c r="E6207" i="6" s="1"/>
  <c r="F6207" i="6" s="1"/>
  <c r="E2511" i="6" a="1"/>
  <c r="E2511" i="6" s="1"/>
  <c r="F2511" i="6" s="1"/>
  <c r="E6687" i="6" a="1"/>
  <c r="E6687" i="6" s="1"/>
  <c r="F6687" i="6" s="1"/>
  <c r="E1455" i="6" a="1"/>
  <c r="E1455" i="6" s="1"/>
  <c r="F1456" i="6" s="1"/>
  <c r="E3279" i="6" a="1"/>
  <c r="E3279" i="6" s="1"/>
  <c r="F3279" i="6" s="1"/>
  <c r="E5199" i="6" a="1"/>
  <c r="E5199" i="6" s="1"/>
  <c r="F5199" i="6" s="1"/>
  <c r="E6879" i="6" a="1"/>
  <c r="E6879" i="6" s="1"/>
  <c r="F6879" i="6" s="1"/>
  <c r="E2127" i="6" a="1"/>
  <c r="E2127" i="6" s="1"/>
  <c r="E7624" i="6" a="1"/>
  <c r="E7624" i="6" s="1"/>
  <c r="F7624" i="6" s="1"/>
  <c r="E7552" i="6" a="1"/>
  <c r="E7552" i="6" s="1"/>
  <c r="F7552" i="6" s="1"/>
  <c r="E8128" i="6" a="1"/>
  <c r="E8128" i="6" s="1"/>
  <c r="F8128" i="6" s="1"/>
  <c r="E6952" i="6" a="1"/>
  <c r="E6952" i="6" s="1"/>
  <c r="F6952" i="6" s="1"/>
  <c r="E6760" i="6" a="1"/>
  <c r="E6760" i="6" s="1"/>
  <c r="F6760" i="6" s="1"/>
  <c r="E6136" i="6" a="1"/>
  <c r="E6136" i="6" s="1"/>
  <c r="F6136" i="6" s="1"/>
  <c r="E5392" i="6" a="1"/>
  <c r="E5392" i="6" s="1"/>
  <c r="F5392" i="6" s="1"/>
  <c r="E5416" i="6" a="1"/>
  <c r="E5416" i="6" s="1"/>
  <c r="F5416" i="6" s="1"/>
  <c r="E4696" i="6" a="1"/>
  <c r="E4696" i="6" s="1"/>
  <c r="F4696" i="6" s="1"/>
  <c r="E4216" i="6" a="1"/>
  <c r="E4216" i="6" s="1"/>
  <c r="F4216" i="6" s="1"/>
  <c r="E4576" i="6" a="1"/>
  <c r="E4576" i="6" s="1"/>
  <c r="F4576" i="6" s="1"/>
  <c r="E2752" i="6" a="1"/>
  <c r="E2752" i="6" s="1"/>
  <c r="F2752" i="6" s="1"/>
  <c r="E2872" i="6" a="1"/>
  <c r="E2872" i="6" s="1"/>
  <c r="F2872" i="6" s="1"/>
  <c r="E1840" i="6" a="1"/>
  <c r="E1840" i="6" s="1"/>
  <c r="F1840" i="6" s="1"/>
  <c r="E1168" i="6" a="1"/>
  <c r="E1168" i="6" s="1"/>
  <c r="F1168" i="6" s="1"/>
  <c r="E784" i="6" a="1"/>
  <c r="E784" i="6" s="1"/>
  <c r="F784" i="6" s="1"/>
  <c r="E736" i="6" a="1"/>
  <c r="E736" i="6" s="1"/>
  <c r="E159" i="6" a="1"/>
  <c r="E159" i="6" s="1"/>
  <c r="F159" i="6" s="1"/>
  <c r="E3207" i="6" a="1"/>
  <c r="E3207" i="6" s="1"/>
  <c r="F3207" i="6" s="1"/>
  <c r="E6375" i="6" a="1"/>
  <c r="E6375" i="6" s="1"/>
  <c r="F6375" i="6" s="1"/>
  <c r="E591" i="6" a="1"/>
  <c r="E591" i="6" s="1"/>
  <c r="F591" i="6" s="1"/>
  <c r="E1599" i="6" a="1"/>
  <c r="E1599" i="6" s="1"/>
  <c r="F1599" i="6" s="1"/>
  <c r="E4551" i="6" a="1"/>
  <c r="E4551" i="6" s="1"/>
  <c r="F4551" i="6" s="1"/>
  <c r="E5847" i="6" a="1"/>
  <c r="E5847" i="6" s="1"/>
  <c r="F5847" i="6" s="1"/>
  <c r="E7647" i="6" a="1"/>
  <c r="E7647" i="6" s="1"/>
  <c r="F7647" i="6" s="1"/>
  <c r="E8200" i="6" a="1"/>
  <c r="E8200" i="6" s="1"/>
  <c r="F8200" i="6" s="1"/>
  <c r="E7792" i="6" a="1"/>
  <c r="E7792" i="6" s="1"/>
  <c r="F7792" i="6" s="1"/>
  <c r="E6904" i="6" a="1"/>
  <c r="E6904" i="6" s="1"/>
  <c r="F6904" i="6" s="1"/>
  <c r="E6400" i="6" a="1"/>
  <c r="E6400" i="6" s="1"/>
  <c r="F6400" i="6" s="1"/>
  <c r="E7072" i="6" a="1"/>
  <c r="E7072" i="6" s="1"/>
  <c r="E6016" i="6" a="1"/>
  <c r="E6016" i="6" s="1"/>
  <c r="F6016" i="6" s="1"/>
  <c r="E5872" i="6" a="1"/>
  <c r="E5872" i="6" s="1"/>
  <c r="F5872" i="6" s="1"/>
  <c r="E5152" i="6" a="1"/>
  <c r="E5152" i="6" s="1"/>
  <c r="F5152" i="6" s="1"/>
  <c r="E4456" i="6" a="1"/>
  <c r="E4456" i="6" s="1"/>
  <c r="F4456" i="6" s="1"/>
  <c r="E2680" i="6" a="1"/>
  <c r="E2680" i="6" s="1"/>
  <c r="E2800" i="6" a="1"/>
  <c r="E2800" i="6" s="1"/>
  <c r="F2800" i="6" s="1"/>
  <c r="E1744" i="6" a="1"/>
  <c r="E1744" i="6" s="1"/>
  <c r="F1744" i="6" s="1"/>
  <c r="E1384" i="6" a="1"/>
  <c r="E1384" i="6" s="1"/>
  <c r="F1384" i="6" s="1"/>
  <c r="E111" i="6" a="1"/>
  <c r="E111" i="6" s="1"/>
  <c r="F111" i="6" s="1"/>
  <c r="E2439" i="6" a="1"/>
  <c r="E2439" i="6" s="1"/>
  <c r="F2440" i="6" s="1"/>
  <c r="E4287" i="6" a="1"/>
  <c r="E4287" i="6" s="1"/>
  <c r="F4287" i="6" s="1"/>
  <c r="E6039" i="6" a="1"/>
  <c r="E6039" i="6" s="1"/>
  <c r="F6039" i="6" s="1"/>
  <c r="E7335" i="6" a="1"/>
  <c r="E7335" i="6" s="1"/>
  <c r="E8272" i="6" a="1"/>
  <c r="E8272" i="6" s="1"/>
  <c r="F8272" i="6" s="1"/>
  <c r="E8368" i="6" a="1"/>
  <c r="E8368" i="6" s="1"/>
  <c r="F8368" i="6" s="1"/>
  <c r="E7936" i="6" a="1"/>
  <c r="E7936" i="6" s="1"/>
  <c r="F7936" i="6" s="1"/>
  <c r="E7384" i="6" a="1"/>
  <c r="E7384" i="6" s="1"/>
  <c r="F7384" i="6" s="1"/>
  <c r="E6592" i="6" a="1"/>
  <c r="E6592" i="6" s="1"/>
  <c r="F6592" i="6" s="1"/>
  <c r="E6064" i="6" a="1"/>
  <c r="E6064" i="6" s="1"/>
  <c r="F6064" i="6" s="1"/>
  <c r="E5776" i="6" a="1"/>
  <c r="E5776" i="6" s="1"/>
  <c r="F5776" i="6" s="1"/>
  <c r="E4792" i="6" a="1"/>
  <c r="E4792" i="6" s="1"/>
  <c r="E3952" i="6" a="1"/>
  <c r="E3952" i="6" s="1"/>
  <c r="F3952" i="6" s="1"/>
  <c r="E3544" i="6" a="1"/>
  <c r="E3544" i="6" s="1"/>
  <c r="F3544" i="6" s="1"/>
  <c r="E3712" i="6" a="1"/>
  <c r="E3712" i="6" s="1"/>
  <c r="F3712" i="6" s="1"/>
  <c r="E3088" i="6" a="1"/>
  <c r="E3088" i="6" s="1"/>
  <c r="F3088" i="6" s="1"/>
  <c r="E2560" i="6" a="1"/>
  <c r="E2560" i="6" s="1"/>
  <c r="F2560" i="6" s="1"/>
  <c r="E1528" i="6" a="1"/>
  <c r="E1528" i="6" s="1"/>
  <c r="F1528" i="6" s="1"/>
  <c r="E2632" i="6" a="1"/>
  <c r="E2632" i="6" s="1"/>
  <c r="F2632" i="6" s="1"/>
  <c r="E880" i="6" a="1"/>
  <c r="E880" i="6" s="1"/>
  <c r="F880" i="6" s="1"/>
  <c r="E376" i="6" a="1"/>
  <c r="E376" i="6" s="1"/>
  <c r="F376" i="6" s="1"/>
  <c r="E400" i="6" a="1"/>
  <c r="E400" i="6" s="1"/>
  <c r="F400" i="6" s="1"/>
  <c r="E1671" i="6" a="1"/>
  <c r="E1671" i="6" s="1"/>
  <c r="F1671" i="6" s="1"/>
  <c r="E1239" i="6" a="1"/>
  <c r="E1239" i="6" s="1"/>
  <c r="F1239" i="6" s="1"/>
  <c r="E1983" i="6" a="1"/>
  <c r="E1983" i="6" s="1"/>
  <c r="F1983" i="6" s="1"/>
  <c r="E4647" i="6" a="1"/>
  <c r="E4647" i="6" s="1"/>
  <c r="E6159" i="6" a="1"/>
  <c r="E6159" i="6" s="1"/>
  <c r="F6159" i="6" s="1"/>
  <c r="E7599" i="6" a="1"/>
  <c r="E7599" i="6" s="1"/>
  <c r="F7599" i="6" s="1"/>
  <c r="E1335" i="6" a="1"/>
  <c r="E1335" i="6" s="1"/>
  <c r="F1335" i="6" s="1"/>
  <c r="E7576" i="6" a="1"/>
  <c r="E7576" i="6" s="1"/>
  <c r="F7576" i="6" s="1"/>
  <c r="E6808" i="6" a="1"/>
  <c r="E6808" i="6" s="1"/>
  <c r="F6808" i="6" s="1"/>
  <c r="E6520" i="6" a="1"/>
  <c r="E6520" i="6" s="1"/>
  <c r="F6520" i="6" s="1"/>
  <c r="E4144" i="6" a="1"/>
  <c r="E4144" i="6" s="1"/>
  <c r="F4144" i="6" s="1"/>
  <c r="E3856" i="6" a="1"/>
  <c r="E3856" i="6" s="1"/>
  <c r="F3856" i="6" s="1"/>
  <c r="E3928" i="6" a="1"/>
  <c r="E3928" i="6" s="1"/>
  <c r="F3928" i="6" s="1"/>
  <c r="E3424" i="6" a="1"/>
  <c r="E3424" i="6" s="1"/>
  <c r="F3424" i="6" s="1"/>
  <c r="E3616" i="6" a="1"/>
  <c r="E3616" i="6" s="1"/>
  <c r="F3616" i="6" s="1"/>
  <c r="E2608" i="6" a="1"/>
  <c r="E2608" i="6" s="1"/>
  <c r="F2608" i="6" s="1"/>
  <c r="E2392" i="6" a="1"/>
  <c r="E2392" i="6" s="1"/>
  <c r="F2392" i="6" s="1"/>
  <c r="E1504" i="6" a="1"/>
  <c r="E1504" i="6" s="1"/>
  <c r="F1504" i="6" s="1"/>
  <c r="E2584" i="6" a="1"/>
  <c r="E2584" i="6" s="1"/>
  <c r="F2584" i="6" s="1"/>
  <c r="E1048" i="6" a="1"/>
  <c r="E1048" i="6" s="1"/>
  <c r="F1048" i="6" s="1"/>
  <c r="E1096" i="6" a="1"/>
  <c r="E1096" i="6" s="1"/>
  <c r="F1096" i="6" s="1"/>
  <c r="E712" i="6" a="1"/>
  <c r="E712" i="6" s="1"/>
  <c r="F712" i="6" s="1"/>
  <c r="E688" i="6" a="1"/>
  <c r="E688" i="6" s="1"/>
  <c r="F688" i="6" s="1"/>
  <c r="E3591" i="6" a="1"/>
  <c r="E3591" i="6" s="1"/>
  <c r="F3591" i="6" s="1"/>
  <c r="E135" i="6" a="1"/>
  <c r="E135" i="6" s="1"/>
  <c r="F135" i="6" s="1"/>
  <c r="E5055" i="6" a="1"/>
  <c r="E5055" i="6" s="1"/>
  <c r="F5055" i="6" s="1"/>
  <c r="E6495" i="6" a="1"/>
  <c r="E6495" i="6" s="1"/>
  <c r="F6495" i="6" s="1"/>
  <c r="E3807" i="6" a="1"/>
  <c r="E3807" i="6" s="1"/>
  <c r="F3808" i="6" s="1"/>
  <c r="E5439" i="6" a="1"/>
  <c r="E5439" i="6" s="1"/>
  <c r="F5439" i="6" s="1"/>
  <c r="I67" i="6"/>
  <c r="J67" i="6" s="1"/>
  <c r="C66" i="6"/>
  <c r="D65" i="6" s="1"/>
  <c r="G66" i="6"/>
  <c r="B68" i="6"/>
  <c r="H68" i="6" s="1" a="1"/>
  <c r="H68" i="6" s="1"/>
  <c r="I68" i="6" s="1"/>
  <c r="J68" i="6" s="1"/>
  <c r="I17" i="5"/>
  <c r="G20" i="5"/>
  <c r="B46" i="5"/>
  <c r="D46" i="5" s="1"/>
  <c r="M20" i="5"/>
  <c r="N20" i="5" s="1"/>
  <c r="E20" i="5"/>
  <c r="B20" i="6"/>
  <c r="H20" i="6" s="1"/>
  <c r="B44" i="6"/>
  <c r="H44" i="6" s="1" a="1"/>
  <c r="H44" i="6" s="1"/>
  <c r="I44" i="6" s="1"/>
  <c r="J44" i="6" s="1"/>
  <c r="E16" i="6"/>
  <c r="O20" i="5"/>
  <c r="G45" i="5"/>
  <c r="M45" i="5"/>
  <c r="N45" i="5" s="1"/>
  <c r="E45" i="5"/>
  <c r="C42" i="6"/>
  <c r="D41" i="6" s="1"/>
  <c r="C18" i="6"/>
  <c r="F19" i="5"/>
  <c r="H44" i="5"/>
  <c r="I44" i="5" s="1"/>
  <c r="F44" i="5"/>
  <c r="O45" i="5"/>
  <c r="E15" i="6"/>
  <c r="F15" i="6" s="1"/>
  <c r="G42" i="6"/>
  <c r="G18" i="6"/>
  <c r="H19" i="5"/>
  <c r="I17" i="6"/>
  <c r="J17" i="6" s="1"/>
  <c r="B22" i="5"/>
  <c r="D1354" i="6" l="1"/>
  <c r="E1354" i="6" s="1" a="1"/>
  <c r="E1354" i="6" s="1"/>
  <c r="F1354" i="6" s="1"/>
  <c r="E1355" i="6" a="1"/>
  <c r="E1355" i="6" s="1"/>
  <c r="F1355" i="6" s="1"/>
  <c r="D4690" i="6"/>
  <c r="E4690" i="6" s="1" a="1"/>
  <c r="E4690" i="6" s="1"/>
  <c r="F4690" i="6" s="1"/>
  <c r="E4691" i="6" a="1"/>
  <c r="E4691" i="6" s="1"/>
  <c r="F4691" i="6" s="1"/>
  <c r="D4786" i="6"/>
  <c r="E4786" i="6" s="1" a="1"/>
  <c r="E4786" i="6" s="1"/>
  <c r="F4786" i="6" s="1"/>
  <c r="E4787" i="6" a="1"/>
  <c r="E4787" i="6" s="1"/>
  <c r="F4787" i="6" s="1"/>
  <c r="D5026" i="6"/>
  <c r="E5026" i="6" s="1" a="1"/>
  <c r="E5026" i="6" s="1"/>
  <c r="F5026" i="6" s="1"/>
  <c r="E5027" i="6" a="1"/>
  <c r="E5027" i="6" s="1"/>
  <c r="F5027" i="6" s="1"/>
  <c r="D2962" i="6"/>
  <c r="E2962" i="6" s="1" a="1"/>
  <c r="E2962" i="6" s="1"/>
  <c r="F2962" i="6" s="1"/>
  <c r="E2963" i="6" a="1"/>
  <c r="E2963" i="6" s="1"/>
  <c r="F2964" i="6" s="1"/>
  <c r="D1426" i="6"/>
  <c r="E1426" i="6" s="1" a="1"/>
  <c r="E1426" i="6" s="1"/>
  <c r="F1426" i="6" s="1"/>
  <c r="E1427" i="6" a="1"/>
  <c r="E1427" i="6" s="1"/>
  <c r="F1428" i="6" s="1"/>
  <c r="D1882" i="6"/>
  <c r="E1882" i="6" s="1" a="1"/>
  <c r="E1882" i="6" s="1"/>
  <c r="F1882" i="6" s="1"/>
  <c r="E1883" i="6" a="1"/>
  <c r="E1883" i="6" s="1"/>
  <c r="F1884" i="6" s="1"/>
  <c r="D5866" i="6"/>
  <c r="E5866" i="6" s="1" a="1"/>
  <c r="E5866" i="6" s="1"/>
  <c r="F5866" i="6" s="1"/>
  <c r="E5867" i="6" a="1"/>
  <c r="E5867" i="6" s="1"/>
  <c r="F5868" i="6" s="1"/>
  <c r="D1594" i="6"/>
  <c r="E1594" i="6" s="1" a="1"/>
  <c r="E1594" i="6" s="1"/>
  <c r="F1594" i="6" s="1"/>
  <c r="E1595" i="6" a="1"/>
  <c r="E1595" i="6" s="1"/>
  <c r="F1596" i="6" s="1"/>
  <c r="D1810" i="6"/>
  <c r="E1810" i="6" s="1" a="1"/>
  <c r="E1810" i="6" s="1"/>
  <c r="F1810" i="6" s="1"/>
  <c r="E1811" i="6" a="1"/>
  <c r="E1811" i="6" s="1"/>
  <c r="F1811" i="6" s="1"/>
  <c r="D5674" i="6"/>
  <c r="E5674" i="6" s="1" a="1"/>
  <c r="E5674" i="6" s="1"/>
  <c r="F5674" i="6" s="1"/>
  <c r="E5675" i="6" a="1"/>
  <c r="E5675" i="6" s="1"/>
  <c r="F5675" i="6" s="1"/>
  <c r="D754" i="6"/>
  <c r="E754" i="6" s="1" a="1"/>
  <c r="E754" i="6" s="1"/>
  <c r="F754" i="6" s="1"/>
  <c r="E755" i="6" a="1"/>
  <c r="E755" i="6" s="1"/>
  <c r="F755" i="6" s="1"/>
  <c r="D3682" i="6"/>
  <c r="E3682" i="6" s="1" a="1"/>
  <c r="E3682" i="6" s="1"/>
  <c r="F3682" i="6" s="1"/>
  <c r="E3683" i="6" a="1"/>
  <c r="E3683" i="6" s="1"/>
  <c r="F3683" i="6" s="1"/>
  <c r="D898" i="6"/>
  <c r="E898" i="6" s="1" a="1"/>
  <c r="E898" i="6" s="1"/>
  <c r="F898" i="6" s="1"/>
  <c r="E899" i="6" a="1"/>
  <c r="E899" i="6" s="1"/>
  <c r="F899" i="6" s="1"/>
  <c r="D1162" i="6"/>
  <c r="E1162" i="6" s="1" a="1"/>
  <c r="E1162" i="6" s="1"/>
  <c r="F1162" i="6" s="1"/>
  <c r="E1163" i="6" a="1"/>
  <c r="E1163" i="6" s="1"/>
  <c r="F1163" i="6" s="1"/>
  <c r="D2050" i="6"/>
  <c r="E2050" i="6" s="1" a="1"/>
  <c r="E2050" i="6" s="1"/>
  <c r="F2050" i="6" s="1"/>
  <c r="E2051" i="6" a="1"/>
  <c r="E2051" i="6" s="1"/>
  <c r="F2052" i="6" s="1"/>
  <c r="D4282" i="6"/>
  <c r="E4282" i="6" s="1" a="1"/>
  <c r="E4282" i="6" s="1"/>
  <c r="F4282" i="6" s="1"/>
  <c r="E4283" i="6" a="1"/>
  <c r="E4283" i="6" s="1"/>
  <c r="F4284" i="6" s="1"/>
  <c r="D4066" i="6"/>
  <c r="E4066" i="6" s="1" a="1"/>
  <c r="E4066" i="6" s="1"/>
  <c r="F4066" i="6" s="1"/>
  <c r="E4067" i="6" a="1"/>
  <c r="E4067" i="6" s="1"/>
  <c r="F4068" i="6" s="1"/>
  <c r="D7066" i="6"/>
  <c r="E7066" i="6" s="1" a="1"/>
  <c r="E7066" i="6" s="1"/>
  <c r="F7066" i="6" s="1"/>
  <c r="E7067" i="6" a="1"/>
  <c r="E7067" i="6" s="1"/>
  <c r="F7068" i="6" s="1"/>
  <c r="D7354" i="6"/>
  <c r="E7354" i="6" s="1" a="1"/>
  <c r="E7354" i="6" s="1"/>
  <c r="F7354" i="6" s="1"/>
  <c r="E7355" i="6" a="1"/>
  <c r="E7355" i="6" s="1"/>
  <c r="F7356" i="6" s="1"/>
  <c r="D2098" i="6"/>
  <c r="E2098" i="6" s="1" a="1"/>
  <c r="E2098" i="6" s="1"/>
  <c r="F2098" i="6" s="1"/>
  <c r="E2099" i="6" a="1"/>
  <c r="E2099" i="6" s="1"/>
  <c r="F2099" i="6" s="1"/>
  <c r="D7618" i="6"/>
  <c r="E7618" i="6" s="1" a="1"/>
  <c r="E7618" i="6" s="1"/>
  <c r="F7618" i="6" s="1"/>
  <c r="E7619" i="6" a="1"/>
  <c r="E7619" i="6" s="1"/>
  <c r="F7619" i="6" s="1"/>
  <c r="D7018" i="6"/>
  <c r="E7018" i="6" s="1" a="1"/>
  <c r="E7018" i="6" s="1"/>
  <c r="F7018" i="6" s="1"/>
  <c r="E7019" i="6" a="1"/>
  <c r="E7019" i="6" s="1"/>
  <c r="F7019" i="6" s="1"/>
  <c r="D6346" i="6"/>
  <c r="E6346" i="6" s="1" a="1"/>
  <c r="E6346" i="6" s="1"/>
  <c r="F6346" i="6" s="1"/>
  <c r="E6347" i="6" a="1"/>
  <c r="E6347" i="6" s="1"/>
  <c r="F6347" i="6" s="1"/>
  <c r="D5890" i="6"/>
  <c r="E5890" i="6" s="1" a="1"/>
  <c r="E5890" i="6" s="1"/>
  <c r="F5890" i="6" s="1"/>
  <c r="E5891" i="6" a="1"/>
  <c r="E5891" i="6" s="1"/>
  <c r="F5892" i="6" s="1"/>
  <c r="D1978" i="6"/>
  <c r="E1978" i="6" s="1" a="1"/>
  <c r="E1978" i="6" s="1"/>
  <c r="F1978" i="6" s="1"/>
  <c r="E1979" i="6" a="1"/>
  <c r="E1979" i="6" s="1"/>
  <c r="F1980" i="6" s="1"/>
  <c r="D3898" i="6"/>
  <c r="E3898" i="6" s="1" a="1"/>
  <c r="E3898" i="6" s="1"/>
  <c r="F3898" i="6" s="1"/>
  <c r="E3899" i="6" a="1"/>
  <c r="E3899" i="6" s="1"/>
  <c r="F3900" i="6" s="1"/>
  <c r="D1186" i="6"/>
  <c r="E1186" i="6" s="1" a="1"/>
  <c r="E1186" i="6" s="1"/>
  <c r="F1186" i="6" s="1"/>
  <c r="E1187" i="6" a="1"/>
  <c r="E1187" i="6" s="1"/>
  <c r="F1188" i="6" s="1"/>
  <c r="D5722" i="6"/>
  <c r="E5722" i="6" s="1" a="1"/>
  <c r="E5722" i="6" s="1"/>
  <c r="F5722" i="6" s="1"/>
  <c r="E5723" i="6" a="1"/>
  <c r="E5723" i="6" s="1"/>
  <c r="F5724" i="6" s="1"/>
  <c r="D2122" i="6"/>
  <c r="E2122" i="6" s="1" a="1"/>
  <c r="E2122" i="6" s="1"/>
  <c r="F2122" i="6" s="1"/>
  <c r="E2123" i="6" a="1"/>
  <c r="E2123" i="6" s="1"/>
  <c r="F2123" i="6" s="1"/>
  <c r="D3010" i="6"/>
  <c r="E3010" i="6" s="1" a="1"/>
  <c r="E3010" i="6" s="1"/>
  <c r="F3010" i="6" s="1"/>
  <c r="E3011" i="6" a="1"/>
  <c r="E3011" i="6" s="1"/>
  <c r="F3011" i="6" s="1"/>
  <c r="D2674" i="6"/>
  <c r="E2674" i="6" s="1" a="1"/>
  <c r="E2674" i="6" s="1"/>
  <c r="F2674" i="6" s="1"/>
  <c r="E2675" i="6" a="1"/>
  <c r="E2675" i="6" s="1"/>
  <c r="F2675" i="6" s="1"/>
  <c r="D5194" i="6"/>
  <c r="E5194" i="6" s="1" a="1"/>
  <c r="E5194" i="6" s="1"/>
  <c r="F5194" i="6" s="1"/>
  <c r="E5195" i="6" a="1"/>
  <c r="E5195" i="6" s="1"/>
  <c r="F5195" i="6" s="1"/>
  <c r="D2242" i="6"/>
  <c r="E2242" i="6" s="1" a="1"/>
  <c r="E2242" i="6" s="1"/>
  <c r="F2242" i="6" s="1"/>
  <c r="E2243" i="6" a="1"/>
  <c r="E2243" i="6" s="1"/>
  <c r="F2243" i="6" s="1"/>
  <c r="D6034" i="6"/>
  <c r="E6034" i="6" s="1" a="1"/>
  <c r="E6034" i="6" s="1"/>
  <c r="F6034" i="6" s="1"/>
  <c r="E6035" i="6" a="1"/>
  <c r="E6035" i="6" s="1"/>
  <c r="F6035" i="6" s="1"/>
  <c r="D5266" i="6"/>
  <c r="E5266" i="6" s="1" a="1"/>
  <c r="E5266" i="6" s="1"/>
  <c r="F5266" i="6" s="1"/>
  <c r="E5267" i="6" a="1"/>
  <c r="E5267" i="6" s="1"/>
  <c r="F5268" i="6" s="1"/>
  <c r="D4762" i="6"/>
  <c r="E4762" i="6" s="1" a="1"/>
  <c r="E4762" i="6" s="1"/>
  <c r="F4762" i="6" s="1"/>
  <c r="E4763" i="6" a="1"/>
  <c r="E4763" i="6" s="1"/>
  <c r="F4764" i="6" s="1"/>
  <c r="D4426" i="6"/>
  <c r="E4426" i="6" s="1" a="1"/>
  <c r="E4426" i="6" s="1"/>
  <c r="F4426" i="6" s="1"/>
  <c r="E4427" i="6" a="1"/>
  <c r="E4427" i="6" s="1"/>
  <c r="F4428" i="6" s="1"/>
  <c r="D1930" i="6"/>
  <c r="E1930" i="6" s="1" a="1"/>
  <c r="E1930" i="6" s="1"/>
  <c r="F1930" i="6" s="1"/>
  <c r="E1931" i="6" a="1"/>
  <c r="E1931" i="6" s="1"/>
  <c r="F1931" i="6" s="1"/>
  <c r="F2147" i="6"/>
  <c r="D7498" i="6"/>
  <c r="E7498" i="6" s="1" a="1"/>
  <c r="E7498" i="6" s="1"/>
  <c r="F7498" i="6" s="1"/>
  <c r="E7499" i="6" a="1"/>
  <c r="E7499" i="6" s="1"/>
  <c r="F7499" i="6"/>
  <c r="D2218" i="6"/>
  <c r="E2218" i="6" s="1" a="1"/>
  <c r="E2218" i="6" s="1"/>
  <c r="F2218" i="6" s="1"/>
  <c r="E2219" i="6" a="1"/>
  <c r="E2219" i="6" s="1"/>
  <c r="F2219" i="6"/>
  <c r="D8074" i="6"/>
  <c r="E8074" i="6" s="1" a="1"/>
  <c r="E8074" i="6" s="1"/>
  <c r="F8074" i="6" s="1"/>
  <c r="E8075" i="6" a="1"/>
  <c r="E8075" i="6" s="1"/>
  <c r="F8075" i="6"/>
  <c r="D1210" i="6"/>
  <c r="E1211" i="6" a="1"/>
  <c r="E1211" i="6" s="1"/>
  <c r="D994" i="6"/>
  <c r="E994" i="6" s="1" a="1"/>
  <c r="E994" i="6" s="1"/>
  <c r="F994" i="6" s="1"/>
  <c r="E995" i="6" a="1"/>
  <c r="E995" i="6" s="1"/>
  <c r="F996" i="6" s="1"/>
  <c r="D82" i="6"/>
  <c r="E82" i="6" s="1" a="1"/>
  <c r="E82" i="6" s="1"/>
  <c r="F82" i="6" s="1"/>
  <c r="E83" i="6" a="1"/>
  <c r="E83" i="6" s="1"/>
  <c r="F84" i="6" s="1"/>
  <c r="D274" i="6"/>
  <c r="E274" i="6" s="1" a="1"/>
  <c r="E274" i="6" s="1"/>
  <c r="F274" i="6" s="1"/>
  <c r="E275" i="6" a="1"/>
  <c r="E275" i="6" s="1"/>
  <c r="F276" i="6" s="1"/>
  <c r="D4498" i="6"/>
  <c r="E4499" i="6" a="1"/>
  <c r="E4499" i="6" s="1"/>
  <c r="F4500" i="6" s="1"/>
  <c r="D1234" i="6"/>
  <c r="E1234" i="6" s="1" a="1"/>
  <c r="E1234" i="6" s="1"/>
  <c r="F1234" i="6" s="1"/>
  <c r="E1235" i="6" a="1"/>
  <c r="E1235" i="6" s="1"/>
  <c r="F1236" i="6" s="1"/>
  <c r="D6274" i="6"/>
  <c r="E6275" i="6" a="1"/>
  <c r="E6275" i="6" s="1"/>
  <c r="D6922" i="6"/>
  <c r="E6922" i="6" s="1" a="1"/>
  <c r="E6922" i="6" s="1"/>
  <c r="F6922" i="6" s="1"/>
  <c r="E6923" i="6" a="1"/>
  <c r="E6923" i="6" s="1"/>
  <c r="F6923" i="6" s="1"/>
  <c r="D178" i="6"/>
  <c r="E178" i="6" s="1" a="1"/>
  <c r="E178" i="6" s="1"/>
  <c r="F178" i="6" s="1"/>
  <c r="E179" i="6" a="1"/>
  <c r="E179" i="6" s="1"/>
  <c r="F179" i="6" s="1"/>
  <c r="D8098" i="6"/>
  <c r="E8098" i="6" s="1" a="1"/>
  <c r="E8098" i="6" s="1"/>
  <c r="F8098" i="6" s="1"/>
  <c r="E8099" i="6" a="1"/>
  <c r="E8099" i="6" s="1"/>
  <c r="F8099" i="6" s="1"/>
  <c r="D4594" i="6"/>
  <c r="E4594" i="6" s="1" a="1"/>
  <c r="E4594" i="6" s="1"/>
  <c r="F4594" i="6" s="1"/>
  <c r="E4595" i="6" a="1"/>
  <c r="E4595" i="6" s="1"/>
  <c r="F4595" i="6" s="1"/>
  <c r="D4738" i="6"/>
  <c r="E4738" i="6" s="1" a="1"/>
  <c r="E4738" i="6" s="1"/>
  <c r="F4738" i="6" s="1"/>
  <c r="E4739" i="6" a="1"/>
  <c r="E4739" i="6" s="1"/>
  <c r="F4739" i="6" s="1"/>
  <c r="D3442" i="6"/>
  <c r="E3442" i="6" s="1" a="1"/>
  <c r="E3442" i="6" s="1"/>
  <c r="F3442" i="6" s="1"/>
  <c r="E3443" i="6" a="1"/>
  <c r="E3443" i="6" s="1"/>
  <c r="F3444" i="6" s="1"/>
  <c r="D3418" i="6"/>
  <c r="E3418" i="6" s="1" a="1"/>
  <c r="E3418" i="6" s="1"/>
  <c r="F3418" i="6" s="1"/>
  <c r="E3419" i="6" a="1"/>
  <c r="E3419" i="6" s="1"/>
  <c r="F3420" i="6" s="1"/>
  <c r="D586" i="6"/>
  <c r="E586" i="6" s="1" a="1"/>
  <c r="E586" i="6" s="1"/>
  <c r="F586" i="6" s="1"/>
  <c r="E587" i="6" a="1"/>
  <c r="E587" i="6" s="1"/>
  <c r="F588" i="6" s="1"/>
  <c r="D4930" i="6"/>
  <c r="E4930" i="6" s="1" a="1"/>
  <c r="E4930" i="6" s="1"/>
  <c r="F4930" i="6" s="1"/>
  <c r="E4931" i="6" a="1"/>
  <c r="E4931" i="6" s="1"/>
  <c r="F4932" i="6" s="1"/>
  <c r="D1738" i="6"/>
  <c r="E1738" i="6" s="1" a="1"/>
  <c r="E1738" i="6" s="1"/>
  <c r="F1738" i="6" s="1"/>
  <c r="E1739" i="6" a="1"/>
  <c r="E1739" i="6" s="1"/>
  <c r="F1739" i="6" s="1"/>
  <c r="D4954" i="6"/>
  <c r="E4954" i="6" s="1" a="1"/>
  <c r="E4954" i="6" s="1"/>
  <c r="F4954" i="6" s="1"/>
  <c r="E4955" i="6" a="1"/>
  <c r="E4955" i="6" s="1"/>
  <c r="F4955" i="6" s="1"/>
  <c r="D5554" i="6"/>
  <c r="E5554" i="6" s="1" a="1"/>
  <c r="E5554" i="6" s="1"/>
  <c r="F5554" i="6" s="1"/>
  <c r="E5555" i="6" a="1"/>
  <c r="E5555" i="6" s="1"/>
  <c r="F5555" i="6" s="1"/>
  <c r="D3826" i="6"/>
  <c r="E3826" i="6" s="1" a="1"/>
  <c r="E3826" i="6" s="1"/>
  <c r="F3826" i="6" s="1"/>
  <c r="E3827" i="6" a="1"/>
  <c r="E3827" i="6" s="1"/>
  <c r="F3827" i="6" s="1"/>
  <c r="D1018" i="6"/>
  <c r="E1018" i="6" s="1" a="1"/>
  <c r="E1018" i="6" s="1"/>
  <c r="F1018" i="6" s="1"/>
  <c r="E1019" i="6" a="1"/>
  <c r="E1019" i="6" s="1"/>
  <c r="F1020" i="6" s="1"/>
  <c r="D5794" i="6"/>
  <c r="E5794" i="6" s="1" a="1"/>
  <c r="E5794" i="6" s="1"/>
  <c r="F5794" i="6" s="1"/>
  <c r="E5795" i="6" a="1"/>
  <c r="E5795" i="6" s="1"/>
  <c r="F5796" i="6" s="1"/>
  <c r="D5626" i="6"/>
  <c r="E5626" i="6" s="1" a="1"/>
  <c r="E5626" i="6" s="1"/>
  <c r="F5626" i="6" s="1"/>
  <c r="E5627" i="6" a="1"/>
  <c r="E5627" i="6" s="1"/>
  <c r="F5628" i="6" s="1"/>
  <c r="D5914" i="6"/>
  <c r="E5914" i="6" s="1" a="1"/>
  <c r="E5914" i="6" s="1"/>
  <c r="F5914" i="6" s="1"/>
  <c r="E5915" i="6" a="1"/>
  <c r="E5915" i="6" s="1"/>
  <c r="F5916" i="6" s="1"/>
  <c r="D466" i="6"/>
  <c r="E466" i="6" s="1" a="1"/>
  <c r="E466" i="6" s="1"/>
  <c r="F466" i="6" s="1"/>
  <c r="E467" i="6" a="1"/>
  <c r="E467" i="6" s="1"/>
  <c r="F468" i="6" s="1"/>
  <c r="D1402" i="6"/>
  <c r="E1402" i="6" s="1" a="1"/>
  <c r="E1402" i="6" s="1"/>
  <c r="F1402" i="6" s="1"/>
  <c r="E1403" i="6" a="1"/>
  <c r="E1403" i="6" s="1"/>
  <c r="F1403" i="6" s="1"/>
  <c r="D202" i="6"/>
  <c r="E202" i="6" s="1" a="1"/>
  <c r="E202" i="6" s="1"/>
  <c r="F202" i="6" s="1"/>
  <c r="E203" i="6" a="1"/>
  <c r="E203" i="6" s="1"/>
  <c r="F203" i="6" s="1"/>
  <c r="D6178" i="6"/>
  <c r="E6178" i="6" s="1" a="1"/>
  <c r="E6178" i="6" s="1"/>
  <c r="F6178" i="6" s="1"/>
  <c r="E6179" i="6" a="1"/>
  <c r="E6179" i="6" s="1"/>
  <c r="F6179" i="6" s="1"/>
  <c r="D1450" i="6"/>
  <c r="E1450" i="6" s="1" a="1"/>
  <c r="E1450" i="6" s="1"/>
  <c r="F1450" i="6" s="1"/>
  <c r="E1451" i="6" a="1"/>
  <c r="E1451" i="6" s="1"/>
  <c r="F1451" i="6" s="1"/>
  <c r="D5986" i="6"/>
  <c r="E5987" i="6" a="1"/>
  <c r="E5987" i="6" s="1"/>
  <c r="D6154" i="6"/>
  <c r="E6154" i="6" s="1" a="1"/>
  <c r="E6154" i="6" s="1"/>
  <c r="F6154" i="6" s="1"/>
  <c r="E6155" i="6" a="1"/>
  <c r="E6155" i="6" s="1"/>
  <c r="F6155" i="6" s="1"/>
  <c r="D4162" i="6"/>
  <c r="E4163" i="6" a="1"/>
  <c r="E4163" i="6" s="1"/>
  <c r="F4164" i="6" s="1"/>
  <c r="D1258" i="6"/>
  <c r="E1258" i="6" s="1" a="1"/>
  <c r="E1258" i="6" s="1"/>
  <c r="F1258" i="6" s="1"/>
  <c r="E1259" i="6" a="1"/>
  <c r="E1259" i="6" s="1"/>
  <c r="F1260" i="6" s="1"/>
  <c r="F1259" i="6"/>
  <c r="D4042" i="6"/>
  <c r="E4043" i="6" a="1"/>
  <c r="E4043" i="6" s="1"/>
  <c r="F4044" i="6" s="1"/>
  <c r="D130" i="6"/>
  <c r="E130" i="6" s="1" a="1"/>
  <c r="E130" i="6" s="1"/>
  <c r="F130" i="6" s="1"/>
  <c r="E131" i="6" a="1"/>
  <c r="E131" i="6" s="1"/>
  <c r="D8362" i="6"/>
  <c r="E8362" i="6" s="1" a="1"/>
  <c r="E8362" i="6" s="1"/>
  <c r="F8362" i="6" s="1"/>
  <c r="E8363" i="6" a="1"/>
  <c r="E8363" i="6" s="1"/>
  <c r="F8364" i="6" s="1"/>
  <c r="D8050" i="6"/>
  <c r="E8050" i="6" s="1" a="1"/>
  <c r="E8050" i="6" s="1"/>
  <c r="F8050" i="6" s="1"/>
  <c r="E8051" i="6" a="1"/>
  <c r="E8051" i="6" s="1"/>
  <c r="D3226" i="6"/>
  <c r="E3226" i="6" s="1" a="1"/>
  <c r="E3226" i="6" s="1"/>
  <c r="F3226" i="6" s="1"/>
  <c r="E3227" i="6" a="1"/>
  <c r="E3227" i="6" s="1"/>
  <c r="D5002" i="6"/>
  <c r="E5002" i="6" s="1" a="1"/>
  <c r="E5002" i="6" s="1"/>
  <c r="F5002" i="6" s="1"/>
  <c r="E5003" i="6" a="1"/>
  <c r="E5003" i="6" s="1"/>
  <c r="F5003" i="6"/>
  <c r="D5602" i="6"/>
  <c r="E5602" i="6" s="1" a="1"/>
  <c r="E5602" i="6" s="1"/>
  <c r="F5602" i="6" s="1"/>
  <c r="E5603" i="6" a="1"/>
  <c r="E5603" i="6" s="1"/>
  <c r="F5603" i="6"/>
  <c r="D7666" i="6"/>
  <c r="E7666" i="6" s="1" a="1"/>
  <c r="E7666" i="6" s="1"/>
  <c r="F7666" i="6" s="1"/>
  <c r="E7667" i="6" a="1"/>
  <c r="E7667" i="6" s="1"/>
  <c r="F7667" i="6"/>
  <c r="D730" i="6"/>
  <c r="E730" i="6" s="1" a="1"/>
  <c r="E730" i="6" s="1"/>
  <c r="F730" i="6" s="1"/>
  <c r="E731" i="6" a="1"/>
  <c r="E731" i="6" s="1"/>
  <c r="F732" i="6" s="1"/>
  <c r="F731" i="6"/>
  <c r="D3154" i="6"/>
  <c r="E3154" i="6" s="1" a="1"/>
  <c r="E3154" i="6" s="1"/>
  <c r="F3154" i="6" s="1"/>
  <c r="E3155" i="6" a="1"/>
  <c r="E3155" i="6" s="1"/>
  <c r="F3156" i="6" s="1"/>
  <c r="D3730" i="6"/>
  <c r="E3730" i="6" s="1" a="1"/>
  <c r="E3730" i="6" s="1"/>
  <c r="F3730" i="6" s="1"/>
  <c r="E3731" i="6" a="1"/>
  <c r="E3731" i="6" s="1"/>
  <c r="F3732" i="6" s="1"/>
  <c r="F132" i="6"/>
  <c r="D442" i="6"/>
  <c r="E442" i="6" s="1" a="1"/>
  <c r="E442" i="6" s="1"/>
  <c r="F442" i="6" s="1"/>
  <c r="E443" i="6" a="1"/>
  <c r="E443" i="6" s="1"/>
  <c r="F444" i="6" s="1"/>
  <c r="D4018" i="6"/>
  <c r="E4019" i="6" a="1"/>
  <c r="E4019" i="6" s="1"/>
  <c r="F4020" i="6" s="1"/>
  <c r="D6250" i="6"/>
  <c r="E6250" i="6" s="1" a="1"/>
  <c r="E6250" i="6" s="1"/>
  <c r="F6250" i="6" s="1"/>
  <c r="E6251" i="6" a="1"/>
  <c r="E6251" i="6" s="1"/>
  <c r="F6251" i="6"/>
  <c r="D2026" i="6"/>
  <c r="E2026" i="6" s="1" a="1"/>
  <c r="E2026" i="6" s="1"/>
  <c r="F2026" i="6" s="1"/>
  <c r="E2027" i="6" a="1"/>
  <c r="E2027" i="6" s="1"/>
  <c r="F2027" i="6"/>
  <c r="D2506" i="6"/>
  <c r="E2506" i="6" s="1" a="1"/>
  <c r="E2506" i="6" s="1"/>
  <c r="F2506" i="6" s="1"/>
  <c r="E2507" i="6" a="1"/>
  <c r="E2507" i="6" s="1"/>
  <c r="F2507" i="6"/>
  <c r="D7594" i="6"/>
  <c r="E7594" i="6" s="1" a="1"/>
  <c r="E7594" i="6" s="1"/>
  <c r="F7594" i="6" s="1"/>
  <c r="E7595" i="6" a="1"/>
  <c r="E7595" i="6" s="1"/>
  <c r="F7595" i="6"/>
  <c r="D7210" i="6"/>
  <c r="E7210" i="6" s="1" a="1"/>
  <c r="E7210" i="6" s="1"/>
  <c r="F7210" i="6" s="1"/>
  <c r="E7211" i="6" a="1"/>
  <c r="E7211" i="6" s="1"/>
  <c r="D418" i="6"/>
  <c r="E418" i="6" s="1" a="1"/>
  <c r="E418" i="6" s="1"/>
  <c r="F418" i="6" s="1"/>
  <c r="E419" i="6" a="1"/>
  <c r="E419" i="6" s="1"/>
  <c r="F420" i="6" s="1"/>
  <c r="D4834" i="6"/>
  <c r="E4834" i="6" s="1" a="1"/>
  <c r="E4834" i="6" s="1"/>
  <c r="F4834" i="6" s="1"/>
  <c r="E4835" i="6" a="1"/>
  <c r="E4835" i="6" s="1"/>
  <c r="F4836" i="6" s="1"/>
  <c r="F4835" i="6"/>
  <c r="D8338" i="6"/>
  <c r="E8338" i="6" s="1" a="1"/>
  <c r="E8338" i="6" s="1"/>
  <c r="F8338" i="6" s="1"/>
  <c r="E8339" i="6" a="1"/>
  <c r="E8339" i="6" s="1"/>
  <c r="F8340" i="6" s="1"/>
  <c r="D6778" i="6"/>
  <c r="E6778" i="6" s="1" a="1"/>
  <c r="E6778" i="6" s="1"/>
  <c r="F6778" i="6" s="1"/>
  <c r="E6779" i="6" a="1"/>
  <c r="E6779" i="6" s="1"/>
  <c r="F6780" i="6" s="1"/>
  <c r="F6779" i="6"/>
  <c r="D8410" i="6"/>
  <c r="E8410" i="6" s="1" a="1"/>
  <c r="E8410" i="6" s="1"/>
  <c r="F8410" i="6" s="1"/>
  <c r="E8411" i="6" a="1"/>
  <c r="E8411" i="6" s="1"/>
  <c r="F8412" i="6" s="1"/>
  <c r="F8411" i="6"/>
  <c r="D2362" i="6"/>
  <c r="E2362" i="6" s="1" a="1"/>
  <c r="E2362" i="6" s="1"/>
  <c r="F2362" i="6" s="1"/>
  <c r="E2363" i="6" a="1"/>
  <c r="E2363" i="6" s="1"/>
  <c r="F2363" i="6"/>
  <c r="D4354" i="6"/>
  <c r="E4354" i="6" s="1" a="1"/>
  <c r="E4354" i="6" s="1"/>
  <c r="F4354" i="6" s="1"/>
  <c r="E4355" i="6" a="1"/>
  <c r="E4355" i="6" s="1"/>
  <c r="F4355" i="6"/>
  <c r="E3203" i="6" a="1"/>
  <c r="E3203" i="6" s="1"/>
  <c r="F3203" i="6" s="1"/>
  <c r="D6466" i="6"/>
  <c r="E6466" i="6" s="1" a="1"/>
  <c r="E6466" i="6" s="1"/>
  <c r="F6466" i="6" s="1"/>
  <c r="E6467" i="6" a="1"/>
  <c r="E6467" i="6" s="1"/>
  <c r="F6467" i="6" s="1"/>
  <c r="D682" i="6"/>
  <c r="E682" i="6" s="1" a="1"/>
  <c r="E682" i="6" s="1"/>
  <c r="F682" i="6" s="1"/>
  <c r="E683" i="6" a="1"/>
  <c r="E683" i="6" s="1"/>
  <c r="F683" i="6" s="1"/>
  <c r="D5218" i="6"/>
  <c r="E5218" i="6" s="1" a="1"/>
  <c r="E5218" i="6" s="1"/>
  <c r="F5218" i="6" s="1"/>
  <c r="E5219" i="6" a="1"/>
  <c r="E5219" i="6" s="1"/>
  <c r="F5219" i="6" s="1"/>
  <c r="D3946" i="6"/>
  <c r="E3946" i="6" s="1" a="1"/>
  <c r="E3946" i="6" s="1"/>
  <c r="F3946" i="6" s="1"/>
  <c r="E3947" i="6" a="1"/>
  <c r="E3947" i="6" s="1"/>
  <c r="F3947" i="6" s="1"/>
  <c r="D7426" i="6"/>
  <c r="E7426" i="6" s="1" a="1"/>
  <c r="E7426" i="6" s="1"/>
  <c r="F7426" i="6" s="1"/>
  <c r="E7427" i="6" a="1"/>
  <c r="E7427" i="6" s="1"/>
  <c r="F7428" i="6" s="1"/>
  <c r="D1762" i="6"/>
  <c r="E1762" i="6" s="1" a="1"/>
  <c r="E1762" i="6" s="1"/>
  <c r="F1762" i="6" s="1"/>
  <c r="E1763" i="6" a="1"/>
  <c r="E1763" i="6" s="1"/>
  <c r="F1764" i="6" s="1"/>
  <c r="D8266" i="6"/>
  <c r="E8266" i="6" s="1" a="1"/>
  <c r="E8266" i="6" s="1"/>
  <c r="F8266" i="6" s="1"/>
  <c r="E8267" i="6" a="1"/>
  <c r="E8267" i="6" s="1"/>
  <c r="F8268" i="6" s="1"/>
  <c r="D6994" i="6"/>
  <c r="E6995" i="6" a="1"/>
  <c r="E6995" i="6" s="1"/>
  <c r="F6996" i="6" s="1"/>
  <c r="D4882" i="6"/>
  <c r="E4882" i="6" s="1" a="1"/>
  <c r="E4882" i="6" s="1"/>
  <c r="F4882" i="6" s="1"/>
  <c r="E4883" i="6" a="1"/>
  <c r="E4883" i="6" s="1"/>
  <c r="F4883" i="6"/>
  <c r="D1906" i="6"/>
  <c r="E1906" i="6" s="1" a="1"/>
  <c r="E1906" i="6" s="1"/>
  <c r="F1906" i="6" s="1"/>
  <c r="E1907" i="6" a="1"/>
  <c r="E1907" i="6" s="1"/>
  <c r="F1907" i="6"/>
  <c r="D5146" i="6"/>
  <c r="E5146" i="6" s="1" a="1"/>
  <c r="E5146" i="6" s="1"/>
  <c r="F5146" i="6" s="1"/>
  <c r="E5147" i="6" a="1"/>
  <c r="E5147" i="6" s="1"/>
  <c r="F5147" i="6" s="1"/>
  <c r="D946" i="6"/>
  <c r="E946" i="6" s="1" a="1"/>
  <c r="E946" i="6" s="1"/>
  <c r="F946" i="6" s="1"/>
  <c r="E947" i="6" a="1"/>
  <c r="E947" i="6" s="1"/>
  <c r="F947" i="6"/>
  <c r="D4186" i="6"/>
  <c r="E4187" i="6" a="1"/>
  <c r="E4187" i="6" s="1"/>
  <c r="F4188" i="6" s="1"/>
  <c r="D8026" i="6"/>
  <c r="E8026" i="6" s="1" a="1"/>
  <c r="E8026" i="6" s="1"/>
  <c r="F8026" i="6" s="1"/>
  <c r="E8027" i="6" a="1"/>
  <c r="E8027" i="6" s="1"/>
  <c r="F8028" i="6" s="1"/>
  <c r="D6946" i="6"/>
  <c r="E6946" i="6" s="1" a="1"/>
  <c r="E6946" i="6" s="1"/>
  <c r="F6946" i="6" s="1"/>
  <c r="E6947" i="6" a="1"/>
  <c r="E6947" i="6" s="1"/>
  <c r="F6947" i="6" s="1"/>
  <c r="D7186" i="6"/>
  <c r="E7186" i="6" s="1" a="1"/>
  <c r="E7186" i="6" s="1"/>
  <c r="F7186" i="6" s="1"/>
  <c r="E7187" i="6" a="1"/>
  <c r="E7187" i="6" s="1"/>
  <c r="F7188" i="6" s="1"/>
  <c r="D3706" i="6"/>
  <c r="E3706" i="6" s="1" a="1"/>
  <c r="E3706" i="6" s="1"/>
  <c r="F3706" i="6" s="1"/>
  <c r="E3707" i="6" a="1"/>
  <c r="E3707" i="6" s="1"/>
  <c r="F3708" i="6" s="1"/>
  <c r="F3707" i="6"/>
  <c r="D3754" i="6"/>
  <c r="E3754" i="6" s="1" a="1"/>
  <c r="E3754" i="6" s="1"/>
  <c r="F3754" i="6" s="1"/>
  <c r="E3755" i="6" a="1"/>
  <c r="E3755" i="6" s="1"/>
  <c r="F3755" i="6" s="1"/>
  <c r="D3778" i="6"/>
  <c r="E3778" i="6" s="1" a="1"/>
  <c r="E3778" i="6" s="1"/>
  <c r="F3778" i="6" s="1"/>
  <c r="E3779" i="6" a="1"/>
  <c r="E3779" i="6" s="1"/>
  <c r="F3779" i="6" s="1"/>
  <c r="D4306" i="6"/>
  <c r="E4306" i="6" s="1" a="1"/>
  <c r="E4306" i="6" s="1"/>
  <c r="F4306" i="6" s="1"/>
  <c r="E4307" i="6" a="1"/>
  <c r="E4307" i="6" s="1"/>
  <c r="F4307" i="6" s="1"/>
  <c r="D5698" i="6"/>
  <c r="E5698" i="6" s="1" a="1"/>
  <c r="E5698" i="6" s="1"/>
  <c r="F5698" i="6" s="1"/>
  <c r="E5699" i="6" a="1"/>
  <c r="E5699" i="6" s="1"/>
  <c r="F5699" i="6" s="1"/>
  <c r="D2986" i="6"/>
  <c r="E2986" i="6" s="1" a="1"/>
  <c r="E2986" i="6" s="1"/>
  <c r="F2986" i="6" s="1"/>
  <c r="E2987" i="6" a="1"/>
  <c r="E2987" i="6" s="1"/>
  <c r="F2987" i="6" s="1"/>
  <c r="D8194" i="6"/>
  <c r="E8194" i="6" s="1" a="1"/>
  <c r="E8194" i="6" s="1"/>
  <c r="F8194" i="6" s="1"/>
  <c r="E8195" i="6" a="1"/>
  <c r="E8195" i="6" s="1"/>
  <c r="F8196" i="6" s="1"/>
  <c r="D2074" i="6"/>
  <c r="E2075" i="6" a="1"/>
  <c r="E2075" i="6" s="1"/>
  <c r="F2076" i="6" s="1"/>
  <c r="D802" i="6"/>
  <c r="E802" i="6" s="1" a="1"/>
  <c r="E802" i="6" s="1"/>
  <c r="F802" i="6" s="1"/>
  <c r="E803" i="6" a="1"/>
  <c r="E803" i="6" s="1"/>
  <c r="F804" i="6" s="1"/>
  <c r="F6948" i="6"/>
  <c r="D3538" i="6"/>
  <c r="E3538" i="6" s="1" a="1"/>
  <c r="E3538" i="6" s="1"/>
  <c r="F3538" i="6" s="1"/>
  <c r="E3539" i="6" a="1"/>
  <c r="E3539" i="6" s="1"/>
  <c r="F3540" i="6" s="1"/>
  <c r="D1666" i="6"/>
  <c r="E1666" i="6" s="1" a="1"/>
  <c r="E1666" i="6" s="1"/>
  <c r="F1666" i="6" s="1"/>
  <c r="E1667" i="6" a="1"/>
  <c r="E1667" i="6" s="1"/>
  <c r="F1668" i="6" s="1"/>
  <c r="D5362" i="6"/>
  <c r="E5362" i="6" s="1" a="1"/>
  <c r="E5362" i="6" s="1"/>
  <c r="F5362" i="6" s="1"/>
  <c r="E5363" i="6" a="1"/>
  <c r="E5363" i="6" s="1"/>
  <c r="F5363" i="6" s="1"/>
  <c r="D7114" i="6"/>
  <c r="E7114" i="6" s="1" a="1"/>
  <c r="E7114" i="6" s="1"/>
  <c r="F7114" i="6" s="1"/>
  <c r="E7115" i="6" a="1"/>
  <c r="E7115" i="6" s="1"/>
  <c r="F7115" i="6" s="1"/>
  <c r="D5242" i="6"/>
  <c r="E5242" i="6" s="1" a="1"/>
  <c r="E5242" i="6" s="1"/>
  <c r="F5242" i="6" s="1"/>
  <c r="E5243" i="6" a="1"/>
  <c r="E5243" i="6" s="1"/>
  <c r="F5243" i="6" s="1"/>
  <c r="D3394" i="6"/>
  <c r="E3394" i="6" s="1" a="1"/>
  <c r="E3394" i="6" s="1"/>
  <c r="F3394" i="6" s="1"/>
  <c r="E3395" i="6" a="1"/>
  <c r="E3395" i="6" s="1"/>
  <c r="F3395" i="6" s="1"/>
  <c r="D7858" i="6"/>
  <c r="E7858" i="6" s="1" a="1"/>
  <c r="E7858" i="6" s="1"/>
  <c r="F7858" i="6" s="1"/>
  <c r="E7859" i="6" a="1"/>
  <c r="E7859" i="6" s="1"/>
  <c r="F7860" i="6" s="1"/>
  <c r="D7378" i="6"/>
  <c r="E7379" i="6" a="1"/>
  <c r="E7379" i="6" s="1"/>
  <c r="F7380" i="6" s="1"/>
  <c r="D7234" i="6"/>
  <c r="E7234" i="6" s="1" a="1"/>
  <c r="E7234" i="6" s="1"/>
  <c r="F7234" i="6" s="1"/>
  <c r="E7235" i="6" a="1"/>
  <c r="E7235" i="6" s="1"/>
  <c r="F7235" i="6"/>
  <c r="D7642" i="6"/>
  <c r="E7642" i="6" s="1" a="1"/>
  <c r="E7642" i="6" s="1"/>
  <c r="F7642" i="6" s="1"/>
  <c r="E7643" i="6" a="1"/>
  <c r="E7643" i="6" s="1"/>
  <c r="F7643" i="6"/>
  <c r="D6418" i="6"/>
  <c r="E6418" i="6" s="1" a="1"/>
  <c r="E6418" i="6" s="1"/>
  <c r="F6418" i="6" s="1"/>
  <c r="E6419" i="6" a="1"/>
  <c r="E6419" i="6" s="1"/>
  <c r="F6420" i="6" s="1"/>
  <c r="F6419" i="6"/>
  <c r="D514" i="6"/>
  <c r="E514" i="6" s="1" a="1"/>
  <c r="E514" i="6" s="1"/>
  <c r="F514" i="6" s="1"/>
  <c r="E515" i="6" a="1"/>
  <c r="E515" i="6" s="1"/>
  <c r="F515" i="6"/>
  <c r="D6394" i="6"/>
  <c r="E6394" i="6" s="1" a="1"/>
  <c r="E6394" i="6" s="1"/>
  <c r="F6394" i="6" s="1"/>
  <c r="E6395" i="6" a="1"/>
  <c r="E6395" i="6" s="1"/>
  <c r="F6395" i="6"/>
  <c r="D3250" i="6"/>
  <c r="E3250" i="6" s="1" a="1"/>
  <c r="E3250" i="6" s="1"/>
  <c r="F3250" i="6" s="1"/>
  <c r="E3251" i="6" a="1"/>
  <c r="E3251" i="6" s="1"/>
  <c r="F3251" i="6"/>
  <c r="D778" i="6"/>
  <c r="E778" i="6" s="1" a="1"/>
  <c r="E778" i="6" s="1"/>
  <c r="F778" i="6" s="1"/>
  <c r="E779" i="6" a="1"/>
  <c r="E779" i="6" s="1"/>
  <c r="F779" i="6"/>
  <c r="D562" i="6"/>
  <c r="E562" i="6" s="1" a="1"/>
  <c r="E562" i="6" s="1"/>
  <c r="F562" i="6" s="1"/>
  <c r="E563" i="6" a="1"/>
  <c r="E563" i="6" s="1"/>
  <c r="F563" i="6"/>
  <c r="D3994" i="6"/>
  <c r="E3994" i="6" s="1" a="1"/>
  <c r="E3994" i="6" s="1"/>
  <c r="F3994" i="6" s="1"/>
  <c r="E3995" i="6" a="1"/>
  <c r="E3995" i="6" s="1"/>
  <c r="F3996" i="6" s="1"/>
  <c r="F3995" i="6"/>
  <c r="D106" i="6"/>
  <c r="E106" i="6" s="1" a="1"/>
  <c r="E106" i="6" s="1"/>
  <c r="F106" i="6" s="1"/>
  <c r="E107" i="6" a="1"/>
  <c r="E107" i="6" s="1"/>
  <c r="F108" i="6" s="1"/>
  <c r="F107" i="6"/>
  <c r="D3034" i="6"/>
  <c r="E3035" i="6" a="1"/>
  <c r="E3035" i="6" s="1"/>
  <c r="F3036" i="6" s="1"/>
  <c r="F7236" i="6"/>
  <c r="F7644" i="6"/>
  <c r="D6826" i="6"/>
  <c r="E6826" i="6" s="1" a="1"/>
  <c r="E6826" i="6" s="1"/>
  <c r="F6826" i="6" s="1"/>
  <c r="E6827" i="6" a="1"/>
  <c r="E6827" i="6" s="1"/>
  <c r="F6828" i="6" s="1"/>
  <c r="D6634" i="6"/>
  <c r="E6634" i="6" s="1" a="1"/>
  <c r="E6634" i="6" s="1"/>
  <c r="F6634" i="6" s="1"/>
  <c r="E6635" i="6" a="1"/>
  <c r="E6635" i="6" s="1"/>
  <c r="F6636" i="6" s="1"/>
  <c r="D7570" i="6"/>
  <c r="E7570" i="6" s="1" a="1"/>
  <c r="E7570" i="6" s="1"/>
  <c r="F7570" i="6" s="1"/>
  <c r="E7571" i="6" a="1"/>
  <c r="E7571" i="6" s="1"/>
  <c r="F7571" i="6" s="1"/>
  <c r="D7906" i="6"/>
  <c r="E7906" i="6" s="1" a="1"/>
  <c r="E7906" i="6" s="1"/>
  <c r="F7906" i="6" s="1"/>
  <c r="E7907" i="6" a="1"/>
  <c r="E7907" i="6" s="1"/>
  <c r="F7907" i="6" s="1"/>
  <c r="D826" i="6"/>
  <c r="E826" i="6" s="1" a="1"/>
  <c r="E826" i="6" s="1"/>
  <c r="F826" i="6" s="1"/>
  <c r="E827" i="6" a="1"/>
  <c r="E827" i="6" s="1"/>
  <c r="F827" i="6" s="1"/>
  <c r="D7762" i="6"/>
  <c r="E7762" i="6" s="1" a="1"/>
  <c r="E7762" i="6" s="1"/>
  <c r="F7762" i="6" s="1"/>
  <c r="E7763" i="6" a="1"/>
  <c r="E7763" i="6" s="1"/>
  <c r="F7763" i="6" s="1"/>
  <c r="D3466" i="6"/>
  <c r="E3466" i="6" s="1" a="1"/>
  <c r="E3466" i="6" s="1"/>
  <c r="F3466" i="6" s="1"/>
  <c r="E3467" i="6" a="1"/>
  <c r="E3467" i="6" s="1"/>
  <c r="F3467" i="6" s="1"/>
  <c r="D1618" i="6"/>
  <c r="E1619" i="6" a="1"/>
  <c r="E1619" i="6" s="1"/>
  <c r="F1620" i="6" s="1"/>
  <c r="D3658" i="6"/>
  <c r="E3658" i="6" s="1" a="1"/>
  <c r="E3658" i="6" s="1"/>
  <c r="F3658" i="6" s="1"/>
  <c r="E3659" i="6" a="1"/>
  <c r="E3659" i="6" s="1"/>
  <c r="F3660" i="6" s="1"/>
  <c r="D8314" i="6"/>
  <c r="E8314" i="6" s="1" a="1"/>
  <c r="E8314" i="6" s="1"/>
  <c r="F8314" i="6" s="1"/>
  <c r="E8315" i="6" a="1"/>
  <c r="E8315" i="6" s="1"/>
  <c r="F8315" i="6" s="1"/>
  <c r="D3274" i="6"/>
  <c r="E3274" i="6" s="1" a="1"/>
  <c r="E3274" i="6" s="1"/>
  <c r="F3274" i="6" s="1"/>
  <c r="E3275" i="6" a="1"/>
  <c r="E3275" i="6" s="1"/>
  <c r="F3276" i="6" s="1"/>
  <c r="D5578" i="6"/>
  <c r="E5578" i="6" s="1" a="1"/>
  <c r="E5578" i="6" s="1"/>
  <c r="F5578" i="6" s="1"/>
  <c r="E5579" i="6" a="1"/>
  <c r="E5579" i="6" s="1"/>
  <c r="F5579" i="6" s="1"/>
  <c r="D3514" i="6"/>
  <c r="E3514" i="6" s="1" a="1"/>
  <c r="E3514" i="6" s="1"/>
  <c r="F3514" i="6" s="1"/>
  <c r="E3515" i="6" a="1"/>
  <c r="E3515" i="6" s="1"/>
  <c r="F3515" i="6" s="1"/>
  <c r="D4642" i="6"/>
  <c r="E4642" i="6" s="1" a="1"/>
  <c r="E4642" i="6" s="1"/>
  <c r="F4642" i="6" s="1"/>
  <c r="E4643" i="6" a="1"/>
  <c r="E4643" i="6" s="1"/>
  <c r="F4643" i="6" s="1"/>
  <c r="D3634" i="6"/>
  <c r="E3634" i="6" s="1" a="1"/>
  <c r="E3634" i="6" s="1"/>
  <c r="F3634" i="6" s="1"/>
  <c r="E3635" i="6" a="1"/>
  <c r="E3635" i="6" s="1"/>
  <c r="F3635" i="6" s="1"/>
  <c r="D6514" i="6"/>
  <c r="E6514" i="6" s="1" a="1"/>
  <c r="E6514" i="6" s="1"/>
  <c r="F6514" i="6" s="1"/>
  <c r="E6515" i="6" a="1"/>
  <c r="E6515" i="6" s="1"/>
  <c r="F6515" i="6" s="1"/>
  <c r="D6490" i="6"/>
  <c r="E6490" i="6" s="1" a="1"/>
  <c r="E6490" i="6" s="1"/>
  <c r="F6490" i="6" s="1"/>
  <c r="E6491" i="6" a="1"/>
  <c r="E6491" i="6" s="1"/>
  <c r="F6492" i="6" s="1"/>
  <c r="D3106" i="6"/>
  <c r="E3106" i="6" s="1" a="1"/>
  <c r="E3106" i="6" s="1"/>
  <c r="F3106" i="6" s="1"/>
  <c r="E3107" i="6" a="1"/>
  <c r="E3107" i="6" s="1"/>
  <c r="F3108" i="6" s="1"/>
  <c r="D7042" i="6"/>
  <c r="E7042" i="6" s="1" a="1"/>
  <c r="E7042" i="6" s="1"/>
  <c r="F7042" i="6" s="1"/>
  <c r="E7043" i="6" a="1"/>
  <c r="E7043" i="6" s="1"/>
  <c r="F7044" i="6" s="1"/>
  <c r="D2434" i="6"/>
  <c r="E2434" i="6" s="1" a="1"/>
  <c r="E2434" i="6" s="1"/>
  <c r="F2434" i="6" s="1"/>
  <c r="E2435" i="6" a="1"/>
  <c r="E2435" i="6" s="1"/>
  <c r="F2436" i="6" s="1"/>
  <c r="D1090" i="6"/>
  <c r="E1090" i="6" s="1" a="1"/>
  <c r="E1090" i="6" s="1"/>
  <c r="F1090" i="6" s="1"/>
  <c r="E1091" i="6" a="1"/>
  <c r="E1091" i="6" s="1"/>
  <c r="F1092" i="6" s="1"/>
  <c r="D4210" i="6"/>
  <c r="E4210" i="6" s="1" a="1"/>
  <c r="E4210" i="6" s="1"/>
  <c r="F4210" i="6" s="1"/>
  <c r="E4211" i="6" a="1"/>
  <c r="E4211" i="6" s="1"/>
  <c r="F4211" i="6" s="1"/>
  <c r="D8122" i="6"/>
  <c r="E8122" i="6" s="1" a="1"/>
  <c r="E8122" i="6" s="1"/>
  <c r="F8122" i="6" s="1"/>
  <c r="E8123" i="6" a="1"/>
  <c r="E8123" i="6" s="1"/>
  <c r="F8123" i="6" s="1"/>
  <c r="D7330" i="6"/>
  <c r="E7331" i="6" a="1"/>
  <c r="E7331" i="6" s="1"/>
  <c r="D3850" i="6"/>
  <c r="E3850" i="6" s="1" a="1"/>
  <c r="E3850" i="6" s="1"/>
  <c r="F3850" i="6" s="1"/>
  <c r="E3851" i="6" a="1"/>
  <c r="E3851" i="6" s="1"/>
  <c r="F3851" i="6" s="1"/>
  <c r="D7930" i="6"/>
  <c r="E7930" i="6" s="1" a="1"/>
  <c r="E7930" i="6" s="1"/>
  <c r="F7930" i="6" s="1"/>
  <c r="E7931" i="6" a="1"/>
  <c r="E7931" i="6" s="1"/>
  <c r="D5482" i="6"/>
  <c r="E5482" i="6" s="1" a="1"/>
  <c r="E5482" i="6" s="1"/>
  <c r="F5482" i="6" s="1"/>
  <c r="E5483" i="6" a="1"/>
  <c r="E5483" i="6" s="1"/>
  <c r="F5484" i="6" s="1"/>
  <c r="D6874" i="6"/>
  <c r="E6874" i="6" s="1" a="1"/>
  <c r="E6874" i="6" s="1"/>
  <c r="F6874" i="6" s="1"/>
  <c r="E6875" i="6" a="1"/>
  <c r="E6875" i="6" s="1"/>
  <c r="F6876" i="6" s="1"/>
  <c r="D3082" i="6"/>
  <c r="E3082" i="6" s="1" a="1"/>
  <c r="E3082" i="6" s="1"/>
  <c r="F3082" i="6" s="1"/>
  <c r="E3083" i="6" a="1"/>
  <c r="E3083" i="6" s="1"/>
  <c r="F3084" i="6" s="1"/>
  <c r="D2938" i="6"/>
  <c r="E2938" i="6" s="1" a="1"/>
  <c r="E2938" i="6" s="1"/>
  <c r="F2938" i="6" s="1"/>
  <c r="E2939" i="6" a="1"/>
  <c r="E2939" i="6" s="1"/>
  <c r="F2940" i="6" s="1"/>
  <c r="D5842" i="6"/>
  <c r="E5842" i="6" s="1" a="1"/>
  <c r="E5842" i="6" s="1"/>
  <c r="F5842" i="6" s="1"/>
  <c r="E5843" i="6" a="1"/>
  <c r="E5843" i="6" s="1"/>
  <c r="F5843" i="6" s="1"/>
  <c r="D346" i="6"/>
  <c r="E346" i="6" s="1" a="1"/>
  <c r="E346" i="6" s="1"/>
  <c r="F346" i="6" s="1"/>
  <c r="E347" i="6" a="1"/>
  <c r="E347" i="6" s="1"/>
  <c r="F347" i="6" s="1"/>
  <c r="D2650" i="6"/>
  <c r="E2650" i="6" s="1" a="1"/>
  <c r="E2650" i="6" s="1"/>
  <c r="F2650" i="6" s="1"/>
  <c r="E2651" i="6" a="1"/>
  <c r="E2651" i="6" s="1"/>
  <c r="F2651" i="6" s="1"/>
  <c r="D4090" i="6"/>
  <c r="E4090" i="6" s="1" a="1"/>
  <c r="E4090" i="6" s="1"/>
  <c r="F4090" i="6" s="1"/>
  <c r="E4091" i="6" a="1"/>
  <c r="E4091" i="6" s="1"/>
  <c r="D3490" i="6"/>
  <c r="E3490" i="6" s="1" a="1"/>
  <c r="E3490" i="6" s="1"/>
  <c r="F3490" i="6" s="1"/>
  <c r="E3491" i="6" a="1"/>
  <c r="E3491" i="6" s="1"/>
  <c r="F3491" i="6" s="1"/>
  <c r="D1954" i="6"/>
  <c r="E1954" i="6" s="1" a="1"/>
  <c r="E1954" i="6" s="1"/>
  <c r="F1954" i="6" s="1"/>
  <c r="E1955" i="6" a="1"/>
  <c r="E1955" i="6" s="1"/>
  <c r="F1956" i="6" s="1"/>
  <c r="D6682" i="6"/>
  <c r="E6682" i="6" s="1" a="1"/>
  <c r="E6682" i="6" s="1"/>
  <c r="F6682" i="6" s="1"/>
  <c r="E6683" i="6" a="1"/>
  <c r="E6683" i="6" s="1"/>
  <c r="F6684" i="6" s="1"/>
  <c r="F5844" i="6"/>
  <c r="D6370" i="6"/>
  <c r="E6370" i="6" s="1" a="1"/>
  <c r="E6370" i="6" s="1"/>
  <c r="F6370" i="6" s="1"/>
  <c r="E6371" i="6" a="1"/>
  <c r="E6371" i="6" s="1"/>
  <c r="F6372" i="6" s="1"/>
  <c r="F6371" i="6"/>
  <c r="D7786" i="6"/>
  <c r="E7786" i="6" s="1" a="1"/>
  <c r="E7786" i="6" s="1"/>
  <c r="F7786" i="6" s="1"/>
  <c r="E7787" i="6" a="1"/>
  <c r="E7787" i="6" s="1"/>
  <c r="F7788" i="6" s="1"/>
  <c r="D5434" i="6"/>
  <c r="E5434" i="6" s="1" a="1"/>
  <c r="E5434" i="6" s="1"/>
  <c r="F5434" i="6" s="1"/>
  <c r="E5435" i="6" a="1"/>
  <c r="E5435" i="6" s="1"/>
  <c r="F5435" i="6"/>
  <c r="D8170" i="6"/>
  <c r="E8170" i="6" s="1" a="1"/>
  <c r="E8170" i="6" s="1"/>
  <c r="F8170" i="6" s="1"/>
  <c r="E8171" i="6" a="1"/>
  <c r="E8171" i="6" s="1"/>
  <c r="F8171" i="6"/>
  <c r="D5170" i="6"/>
  <c r="E5170" i="6" s="1" a="1"/>
  <c r="E5170" i="6" s="1"/>
  <c r="F5170" i="6" s="1"/>
  <c r="E5171" i="6" a="1"/>
  <c r="E5171" i="6" s="1"/>
  <c r="F5171" i="6"/>
  <c r="D8386" i="6"/>
  <c r="E8386" i="6" s="1" a="1"/>
  <c r="E8386" i="6" s="1"/>
  <c r="F8386" i="6" s="1"/>
  <c r="E8387" i="6" a="1"/>
  <c r="E8387" i="6" s="1"/>
  <c r="F8387" i="6"/>
  <c r="D6802" i="6"/>
  <c r="E6802" i="6" s="1" a="1"/>
  <c r="E6802" i="6" s="1"/>
  <c r="F6802" i="6" s="1"/>
  <c r="E6803" i="6" a="1"/>
  <c r="E6803" i="6" s="1"/>
  <c r="D922" i="6"/>
  <c r="E922" i="6" s="1" a="1"/>
  <c r="E922" i="6" s="1"/>
  <c r="F922" i="6" s="1"/>
  <c r="E923" i="6" a="1"/>
  <c r="E923" i="6" s="1"/>
  <c r="F924" i="6" s="1"/>
  <c r="D5530" i="6"/>
  <c r="E5530" i="6" s="1" a="1"/>
  <c r="E5530" i="6" s="1"/>
  <c r="F5530" i="6" s="1"/>
  <c r="E5531" i="6" a="1"/>
  <c r="E5531" i="6" s="1"/>
  <c r="F5532" i="6" s="1"/>
  <c r="F5531" i="6"/>
  <c r="D7282" i="6"/>
  <c r="E7282" i="6" s="1" a="1"/>
  <c r="E7282" i="6" s="1"/>
  <c r="F7282" i="6" s="1"/>
  <c r="E7283" i="6" a="1"/>
  <c r="E7283" i="6" s="1"/>
  <c r="D6658" i="6"/>
  <c r="E6658" i="6" s="1" a="1"/>
  <c r="E6658" i="6" s="1"/>
  <c r="F6658" i="6" s="1"/>
  <c r="E6659" i="6" a="1"/>
  <c r="E6659" i="6" s="1"/>
  <c r="F6660" i="6" s="1"/>
  <c r="F6659" i="6"/>
  <c r="D6586" i="6"/>
  <c r="E6586" i="6" s="1" a="1"/>
  <c r="E6586" i="6" s="1"/>
  <c r="F6586" i="6" s="1"/>
  <c r="E6587" i="6" a="1"/>
  <c r="E6587" i="6" s="1"/>
  <c r="F6588" i="6" s="1"/>
  <c r="F6587" i="6"/>
  <c r="D154" i="6"/>
  <c r="E154" i="6" s="1" a="1"/>
  <c r="E154" i="6" s="1"/>
  <c r="F154" i="6" s="1"/>
  <c r="E155" i="6" a="1"/>
  <c r="E155" i="6" s="1"/>
  <c r="F156" i="6" s="1"/>
  <c r="F155" i="6"/>
  <c r="D6226" i="6"/>
  <c r="E6227" i="6" a="1"/>
  <c r="E6227" i="6" s="1"/>
  <c r="D7882" i="6"/>
  <c r="E7882" i="6" s="1" a="1"/>
  <c r="E7882" i="6" s="1"/>
  <c r="F7882" i="6" s="1"/>
  <c r="E7883" i="6" a="1"/>
  <c r="E7883" i="6" s="1"/>
  <c r="F7883" i="6" s="1"/>
  <c r="D490" i="6"/>
  <c r="E490" i="6" s="1" a="1"/>
  <c r="E490" i="6" s="1"/>
  <c r="F490" i="6" s="1"/>
  <c r="E491" i="6" a="1"/>
  <c r="E491" i="6" s="1"/>
  <c r="F491" i="6" s="1"/>
  <c r="D2842" i="6"/>
  <c r="E2842" i="6" s="1" a="1"/>
  <c r="E2842" i="6" s="1"/>
  <c r="F2842" i="6" s="1"/>
  <c r="E2843" i="6" a="1"/>
  <c r="E2843" i="6" s="1"/>
  <c r="F2843" i="6" s="1"/>
  <c r="D3802" i="6"/>
  <c r="E3802" i="6" s="1" a="1"/>
  <c r="E3802" i="6" s="1"/>
  <c r="F3802" i="6" s="1"/>
  <c r="E3803" i="6" a="1"/>
  <c r="E3803" i="6" s="1"/>
  <c r="F3804" i="6" s="1"/>
  <c r="D5938" i="6"/>
  <c r="E5938" i="6" s="1" a="1"/>
  <c r="E5938" i="6" s="1"/>
  <c r="F5938" i="6" s="1"/>
  <c r="E5939" i="6" a="1"/>
  <c r="E5939" i="6" s="1"/>
  <c r="F5940" i="6" s="1"/>
  <c r="F7284" i="6"/>
  <c r="D298" i="6"/>
  <c r="E298" i="6" s="1" a="1"/>
  <c r="E298" i="6" s="1"/>
  <c r="F298" i="6" s="1"/>
  <c r="E299" i="6" a="1"/>
  <c r="E299" i="6" s="1"/>
  <c r="F300" i="6" s="1"/>
  <c r="D2698" i="6"/>
  <c r="E2698" i="6" s="1" a="1"/>
  <c r="E2698" i="6" s="1"/>
  <c r="F2698" i="6" s="1"/>
  <c r="E2699" i="6" a="1"/>
  <c r="E2699" i="6" s="1"/>
  <c r="F2700" i="6" s="1"/>
  <c r="D7474" i="6"/>
  <c r="E7474" i="6" s="1" a="1"/>
  <c r="E7474" i="6" s="1"/>
  <c r="F7474" i="6" s="1"/>
  <c r="E7475" i="6" a="1"/>
  <c r="E7475" i="6" s="1"/>
  <c r="F7475" i="6" s="1"/>
  <c r="D658" i="6"/>
  <c r="E658" i="6" s="1" a="1"/>
  <c r="E658" i="6" s="1"/>
  <c r="F658" i="6" s="1"/>
  <c r="E659" i="6" a="1"/>
  <c r="E659" i="6" s="1"/>
  <c r="F659" i="6"/>
  <c r="D5290" i="6"/>
  <c r="E5291" i="6" a="1"/>
  <c r="E5291" i="6" s="1"/>
  <c r="D4906" i="6"/>
  <c r="E4906" i="6" s="1" a="1"/>
  <c r="E4906" i="6" s="1"/>
  <c r="F4906" i="6" s="1"/>
  <c r="E4907" i="6" a="1"/>
  <c r="E4907" i="6" s="1"/>
  <c r="F4907" i="6"/>
  <c r="D2170" i="6"/>
  <c r="E2170" i="6" s="1" a="1"/>
  <c r="E2170" i="6" s="1"/>
  <c r="F2170" i="6" s="1"/>
  <c r="E2171" i="6" a="1"/>
  <c r="E2171" i="6" s="1"/>
  <c r="D5122" i="6"/>
  <c r="E5122" i="6" s="1" a="1"/>
  <c r="E5122" i="6" s="1"/>
  <c r="F5122" i="6" s="1"/>
  <c r="E5123" i="6" a="1"/>
  <c r="E5123" i="6" s="1"/>
  <c r="F5124" i="6" s="1"/>
  <c r="F5123" i="6"/>
  <c r="D2194" i="6"/>
  <c r="E2194" i="6" s="1" a="1"/>
  <c r="E2194" i="6" s="1"/>
  <c r="F2194" i="6" s="1"/>
  <c r="E2195" i="6" a="1"/>
  <c r="E2195" i="6" s="1"/>
  <c r="F2196" i="6" s="1"/>
  <c r="F2195" i="6"/>
  <c r="D2554" i="6"/>
  <c r="E2555" i="6" a="1"/>
  <c r="E2555" i="6" s="1"/>
  <c r="F2556" i="6" s="1"/>
  <c r="D4546" i="6"/>
  <c r="E4546" i="6" s="1" a="1"/>
  <c r="E4546" i="6" s="1"/>
  <c r="F4546" i="6" s="1"/>
  <c r="E4547" i="6" a="1"/>
  <c r="E4547" i="6" s="1"/>
  <c r="F4548" i="6" s="1"/>
  <c r="D1330" i="6"/>
  <c r="E1330" i="6" s="1" a="1"/>
  <c r="E1330" i="6" s="1"/>
  <c r="F1330" i="6" s="1"/>
  <c r="E1331" i="6" a="1"/>
  <c r="E1331" i="6" s="1"/>
  <c r="F1332" i="6" s="1"/>
  <c r="D3586" i="6"/>
  <c r="E3586" i="6" s="1" a="1"/>
  <c r="E3586" i="6" s="1"/>
  <c r="F3586" i="6" s="1"/>
  <c r="E3587" i="6" a="1"/>
  <c r="E3587" i="6" s="1"/>
  <c r="F3588" i="6" s="1"/>
  <c r="D5818" i="6"/>
  <c r="E5818" i="6" s="1" a="1"/>
  <c r="E5818" i="6" s="1"/>
  <c r="F5818" i="6" s="1"/>
  <c r="E5819" i="6" a="1"/>
  <c r="E5819" i="6" s="1"/>
  <c r="F5819" i="6" s="1"/>
  <c r="D3922" i="6"/>
  <c r="E3922" i="6" s="1" a="1"/>
  <c r="E3922" i="6" s="1"/>
  <c r="F3922" i="6" s="1"/>
  <c r="E3923" i="6" a="1"/>
  <c r="E3923" i="6" s="1"/>
  <c r="F3923" i="6" s="1"/>
  <c r="D2770" i="6"/>
  <c r="E2770" i="6" s="1" a="1"/>
  <c r="E2770" i="6" s="1"/>
  <c r="F2770" i="6" s="1"/>
  <c r="E2771" i="6" a="1"/>
  <c r="E2771" i="6" s="1"/>
  <c r="F2771" i="6" s="1"/>
  <c r="D2002" i="6"/>
  <c r="E2002" i="6" s="1" a="1"/>
  <c r="E2002" i="6" s="1"/>
  <c r="F2002" i="6" s="1"/>
  <c r="E2003" i="6" a="1"/>
  <c r="E2003" i="6" s="1"/>
  <c r="D1042" i="6"/>
  <c r="E1042" i="6" s="1" a="1"/>
  <c r="E1042" i="6" s="1"/>
  <c r="F1042" i="6" s="1"/>
  <c r="E1043" i="6" a="1"/>
  <c r="E1043" i="6" s="1"/>
  <c r="D6442" i="6"/>
  <c r="E6442" i="6" s="1" a="1"/>
  <c r="E6442" i="6" s="1"/>
  <c r="F6442" i="6" s="1"/>
  <c r="E6443" i="6" a="1"/>
  <c r="E6443" i="6" s="1"/>
  <c r="F6444" i="6" s="1"/>
  <c r="D394" i="6"/>
  <c r="E394" i="6" s="1" a="1"/>
  <c r="E394" i="6" s="1"/>
  <c r="F394" i="6" s="1"/>
  <c r="E395" i="6" a="1"/>
  <c r="E395" i="6" s="1"/>
  <c r="F395" i="6" s="1"/>
  <c r="D6898" i="6"/>
  <c r="E6898" i="6" s="1" a="1"/>
  <c r="E6898" i="6" s="1"/>
  <c r="F6898" i="6" s="1"/>
  <c r="E6899" i="6" a="1"/>
  <c r="E6899" i="6" s="1"/>
  <c r="F6900" i="6" s="1"/>
  <c r="D5314" i="6"/>
  <c r="E5314" i="6" s="1" a="1"/>
  <c r="E5314" i="6" s="1"/>
  <c r="F5314" i="6" s="1"/>
  <c r="E5315" i="6" a="1"/>
  <c r="E5315" i="6" s="1"/>
  <c r="F5316" i="6" s="1"/>
  <c r="D7738" i="6"/>
  <c r="E7738" i="6" s="1" a="1"/>
  <c r="E7738" i="6" s="1"/>
  <c r="F7738" i="6" s="1"/>
  <c r="E7739" i="6" a="1"/>
  <c r="E7739" i="6" s="1"/>
  <c r="F7739" i="6" s="1"/>
  <c r="D1498" i="6"/>
  <c r="E1498" i="6" s="1" a="1"/>
  <c r="E1498" i="6" s="1"/>
  <c r="F1498" i="6" s="1"/>
  <c r="E1499" i="6" a="1"/>
  <c r="E1499" i="6" s="1"/>
  <c r="F1499" i="6" s="1"/>
  <c r="D4618" i="6"/>
  <c r="E4618" i="6" s="1" a="1"/>
  <c r="E4618" i="6" s="1"/>
  <c r="F4618" i="6" s="1"/>
  <c r="E4619" i="6" a="1"/>
  <c r="E4619" i="6" s="1"/>
  <c r="F4619" i="6" s="1"/>
  <c r="D2482" i="6"/>
  <c r="E2482" i="6" s="1" a="1"/>
  <c r="E2482" i="6" s="1"/>
  <c r="F2482" i="6" s="1"/>
  <c r="E2483" i="6" a="1"/>
  <c r="E2483" i="6" s="1"/>
  <c r="D6202" i="6"/>
  <c r="E6202" i="6" s="1" a="1"/>
  <c r="E6202" i="6" s="1"/>
  <c r="F6202" i="6" s="1"/>
  <c r="E6203" i="6" a="1"/>
  <c r="E6203" i="6" s="1"/>
  <c r="F6203" i="6" s="1"/>
  <c r="F1044" i="6"/>
  <c r="F396" i="6"/>
  <c r="D4378" i="6"/>
  <c r="E4378" i="6" s="1" a="1"/>
  <c r="E4378" i="6" s="1"/>
  <c r="F4378" i="6" s="1"/>
  <c r="E4379" i="6" a="1"/>
  <c r="E4379" i="6" s="1"/>
  <c r="F4380" i="6" s="1"/>
  <c r="F4379" i="6"/>
  <c r="D5770" i="6"/>
  <c r="E5770" i="6" s="1" a="1"/>
  <c r="E5770" i="6" s="1"/>
  <c r="F5770" i="6" s="1"/>
  <c r="E5771" i="6" a="1"/>
  <c r="E5771" i="6" s="1"/>
  <c r="F5772" i="6" s="1"/>
  <c r="F5771" i="6"/>
  <c r="D6058" i="6"/>
  <c r="E6058" i="6" s="1" a="1"/>
  <c r="E6058" i="6" s="1"/>
  <c r="F6058" i="6" s="1"/>
  <c r="E6059" i="6" a="1"/>
  <c r="E6059" i="6" s="1"/>
  <c r="F6060" i="6" s="1"/>
  <c r="D5050" i="6"/>
  <c r="E5051" i="6" a="1"/>
  <c r="E5051" i="6" s="1"/>
  <c r="F5052" i="6" s="1"/>
  <c r="D706" i="6"/>
  <c r="E706" i="6" s="1" a="1"/>
  <c r="E706" i="6" s="1"/>
  <c r="F706" i="6" s="1"/>
  <c r="E707" i="6" a="1"/>
  <c r="E707" i="6" s="1"/>
  <c r="F708" i="6" s="1"/>
  <c r="F707" i="6"/>
  <c r="F2128" i="6"/>
  <c r="F566" i="6"/>
  <c r="F7528" i="6"/>
  <c r="F3376" i="6"/>
  <c r="F2006" i="6"/>
  <c r="F2416" i="6"/>
  <c r="F4792" i="6"/>
  <c r="F1144" i="6"/>
  <c r="F7934" i="6"/>
  <c r="F8248" i="6"/>
  <c r="F7670" i="6"/>
  <c r="F616" i="6"/>
  <c r="F4120" i="6"/>
  <c r="F5175" i="6"/>
  <c r="F7214" i="6"/>
  <c r="F4984" i="6"/>
  <c r="F6568" i="6"/>
  <c r="F6471" i="6"/>
  <c r="F4408" i="6"/>
  <c r="F7336" i="6"/>
  <c r="F4336" i="6"/>
  <c r="F7623" i="6"/>
  <c r="F3831" i="6"/>
  <c r="F4622" i="6"/>
  <c r="F7574" i="6"/>
  <c r="F2680" i="6"/>
  <c r="F7264" i="6"/>
  <c r="F8127" i="6"/>
  <c r="F7215" i="6"/>
  <c r="F7575" i="6"/>
  <c r="F7431" i="6"/>
  <c r="F5512" i="6"/>
  <c r="F6976" i="6"/>
  <c r="F7671" i="6"/>
  <c r="F7887" i="6"/>
  <c r="F2222" i="6"/>
  <c r="F3494" i="6"/>
  <c r="F5223" i="6"/>
  <c r="F6544" i="6"/>
  <c r="F5941" i="6"/>
  <c r="F3783" i="6"/>
  <c r="F4623" i="6"/>
  <c r="E5461" i="6" a="1"/>
  <c r="E5461" i="6" s="1"/>
  <c r="F5462" i="6" s="1"/>
  <c r="D5460" i="6"/>
  <c r="D5459" i="6" s="1"/>
  <c r="E5676" i="6" a="1"/>
  <c r="E5676" i="6" s="1"/>
  <c r="F5676" i="6" s="1"/>
  <c r="E2028" i="6" a="1"/>
  <c r="E2028" i="6" s="1"/>
  <c r="F2029" i="6" s="1"/>
  <c r="E8124" i="6" a="1"/>
  <c r="E8124" i="6" s="1"/>
  <c r="F8124" i="6" s="1"/>
  <c r="E756" i="6" a="1"/>
  <c r="E756" i="6" s="1"/>
  <c r="E2508" i="6" a="1"/>
  <c r="E2508" i="6" s="1"/>
  <c r="F2508" i="6" s="1"/>
  <c r="E5004" i="6" a="1"/>
  <c r="E5004" i="6" s="1"/>
  <c r="F5004" i="6" s="1"/>
  <c r="E4644" i="6" a="1"/>
  <c r="E4644" i="6" s="1"/>
  <c r="F4644" i="6" s="1"/>
  <c r="E5604" i="6" a="1"/>
  <c r="E5604" i="6" s="1"/>
  <c r="F5605" i="6" s="1"/>
  <c r="E3636" i="6" a="1"/>
  <c r="E3636" i="6" s="1"/>
  <c r="E5028" i="6" a="1"/>
  <c r="E5028" i="6" s="1"/>
  <c r="F5029" i="6" s="1"/>
  <c r="E7668" i="6" a="1"/>
  <c r="E7668" i="6" s="1"/>
  <c r="F7668" i="6" s="1"/>
  <c r="E6516" i="6" a="1"/>
  <c r="E6516" i="6" s="1"/>
  <c r="F6516" i="6" s="1"/>
  <c r="E7165" i="6" a="1"/>
  <c r="E7165" i="6" s="1"/>
  <c r="D7164" i="6"/>
  <c r="D7163" i="6" s="1"/>
  <c r="E5436" i="6" a="1"/>
  <c r="E5436" i="6" s="1"/>
  <c r="F5436" i="6" s="1"/>
  <c r="E2124" i="6" a="1"/>
  <c r="E2124" i="6" s="1"/>
  <c r="F2124" i="6" s="1"/>
  <c r="E2364" i="6" a="1"/>
  <c r="E2364" i="6" s="1"/>
  <c r="F2364" i="6" s="1"/>
  <c r="E348" i="6" a="1"/>
  <c r="E348" i="6" s="1"/>
  <c r="F349" i="6" s="1"/>
  <c r="E2100" i="6" a="1"/>
  <c r="E2100" i="6" s="1"/>
  <c r="F2101" i="6" s="1"/>
  <c r="E4356" i="6" a="1"/>
  <c r="E4356" i="6" s="1"/>
  <c r="F4356" i="6" s="1"/>
  <c r="E2652" i="6" a="1"/>
  <c r="E2652" i="6" s="1"/>
  <c r="F2652" i="6" s="1"/>
  <c r="D11" i="6"/>
  <c r="E12" i="6"/>
  <c r="F13" i="6" s="1"/>
  <c r="E7620" i="6" a="1"/>
  <c r="E7620" i="6" s="1"/>
  <c r="F7620" i="6" s="1"/>
  <c r="E3204" i="6" a="1"/>
  <c r="E3204" i="6" s="1"/>
  <c r="F3204" i="6" s="1"/>
  <c r="E3684" i="6" a="1"/>
  <c r="E3684" i="6" s="1"/>
  <c r="F3685" i="6" s="1"/>
  <c r="E7596" i="6" a="1"/>
  <c r="E7596" i="6" s="1"/>
  <c r="F7596" i="6" s="1"/>
  <c r="E7332" i="6" a="1"/>
  <c r="E7332" i="6" s="1"/>
  <c r="F7332" i="6" s="1"/>
  <c r="E3852" i="6" a="1"/>
  <c r="E3852" i="6" s="1"/>
  <c r="F3852" i="6" s="1"/>
  <c r="E900" i="6" a="1"/>
  <c r="E900" i="6" s="1"/>
  <c r="F900" i="6" s="1"/>
  <c r="E7212" i="6" a="1"/>
  <c r="E7212" i="6" s="1"/>
  <c r="F7212" i="6" s="1"/>
  <c r="E7932" i="6" a="1"/>
  <c r="E7932" i="6" s="1"/>
  <c r="F7933" i="6" s="1"/>
  <c r="E1164" i="6" a="1"/>
  <c r="E1164" i="6" s="1"/>
  <c r="F1165" i="6" s="1"/>
  <c r="E8172" i="6" a="1"/>
  <c r="E8172" i="6" s="1"/>
  <c r="F8172" i="6" s="1"/>
  <c r="E3012" i="6" a="1"/>
  <c r="E3012" i="6" s="1"/>
  <c r="F3012" i="6" s="1"/>
  <c r="E4884" i="6" a="1"/>
  <c r="E4884" i="6" s="1"/>
  <c r="F4885" i="6" s="1"/>
  <c r="E5172" i="6" a="1"/>
  <c r="E5172" i="6" s="1"/>
  <c r="F5172" i="6" s="1"/>
  <c r="E2676" i="6" a="1"/>
  <c r="E2676" i="6" s="1"/>
  <c r="F2676" i="6" s="1"/>
  <c r="E1908" i="6" a="1"/>
  <c r="E1908" i="6" s="1"/>
  <c r="F1908" i="6" s="1"/>
  <c r="E7020" i="6" a="1"/>
  <c r="E7020" i="6" s="1"/>
  <c r="F7020" i="6" s="1"/>
  <c r="E6468" i="6" a="1"/>
  <c r="E6468" i="6" s="1"/>
  <c r="F6468" i="6" s="1"/>
  <c r="E684" i="6" a="1"/>
  <c r="E684" i="6" s="1"/>
  <c r="F684" i="6" s="1"/>
  <c r="E4092" i="6" a="1"/>
  <c r="E4092" i="6" s="1"/>
  <c r="F4092" i="6" s="1"/>
  <c r="E6348" i="6" a="1"/>
  <c r="E6348" i="6" s="1"/>
  <c r="F6349" i="6" s="1"/>
  <c r="E5220" i="6" a="1"/>
  <c r="E5220" i="6" s="1"/>
  <c r="F5221" i="6" s="1"/>
  <c r="E3492" i="6" a="1"/>
  <c r="E3492" i="6" s="1"/>
  <c r="F3492" i="6" s="1"/>
  <c r="E3565" i="6" a="1"/>
  <c r="E3565" i="6" s="1"/>
  <c r="F3566" i="6" s="1"/>
  <c r="D3564" i="6"/>
  <c r="D3563" i="6" s="1"/>
  <c r="E2389" i="6" a="1"/>
  <c r="E2389" i="6" s="1"/>
  <c r="F2390" i="6" s="1"/>
  <c r="D2388" i="6"/>
  <c r="D2387" i="6" s="1"/>
  <c r="E7093" i="6" a="1"/>
  <c r="E7093" i="6" s="1"/>
  <c r="D7092" i="6"/>
  <c r="D7091" i="6" s="1"/>
  <c r="F37" i="6"/>
  <c r="E7476" i="6" a="1"/>
  <c r="E7476" i="6" s="1"/>
  <c r="E6276" i="6" a="1"/>
  <c r="E6276" i="6" s="1"/>
  <c r="F6276" i="6" s="1"/>
  <c r="E3756" i="6" a="1"/>
  <c r="E3756" i="6" s="1"/>
  <c r="F3757" i="6" s="1"/>
  <c r="E6228" i="6" a="1"/>
  <c r="E6228" i="6" s="1"/>
  <c r="F6228" i="6" s="1"/>
  <c r="E7500" i="6" a="1"/>
  <c r="E7500" i="6" s="1"/>
  <c r="F7500" i="6" s="1"/>
  <c r="E3780" i="6" a="1"/>
  <c r="E3780" i="6" s="1"/>
  <c r="F3780" i="6" s="1"/>
  <c r="E7884" i="6" a="1"/>
  <c r="E7884" i="6" s="1"/>
  <c r="F7884" i="6" s="1"/>
  <c r="E2220" i="6" a="1"/>
  <c r="E2220" i="6" s="1"/>
  <c r="F2220" i="6" s="1"/>
  <c r="E5196" i="6" a="1"/>
  <c r="E5196" i="6" s="1"/>
  <c r="F5197" i="6" s="1"/>
  <c r="E5148" i="6" a="1"/>
  <c r="E5148" i="6" s="1"/>
  <c r="F5148" i="6" s="1"/>
  <c r="E8388" i="6" a="1"/>
  <c r="E8388" i="6" s="1"/>
  <c r="F8389" i="6" s="1"/>
  <c r="E2244" i="6" a="1"/>
  <c r="E2244" i="6" s="1"/>
  <c r="F2245" i="6" s="1"/>
  <c r="E948" i="6" a="1"/>
  <c r="E948" i="6" s="1"/>
  <c r="F948" i="6" s="1"/>
  <c r="E6804" i="6" a="1"/>
  <c r="E6804" i="6" s="1"/>
  <c r="F6805" i="6" s="1"/>
  <c r="E6036" i="6" a="1"/>
  <c r="E6036" i="6" s="1"/>
  <c r="F6036" i="6" s="1"/>
  <c r="F4093" i="6"/>
  <c r="E6109" i="6" a="1"/>
  <c r="E6109" i="6" s="1"/>
  <c r="D6108" i="6"/>
  <c r="D6107" i="6" s="1"/>
  <c r="E4669" i="6" a="1"/>
  <c r="E4669" i="6" s="1"/>
  <c r="F4670" i="6" s="1"/>
  <c r="D4668" i="6"/>
  <c r="D4667" i="6" s="1"/>
  <c r="E660" i="6" a="1"/>
  <c r="E660" i="6" s="1"/>
  <c r="F660" i="6" s="1"/>
  <c r="E6924" i="6" a="1"/>
  <c r="E6924" i="6" s="1"/>
  <c r="F6924" i="6" s="1"/>
  <c r="E5364" i="6" a="1"/>
  <c r="E5364" i="6" s="1"/>
  <c r="F5364" i="6" s="1"/>
  <c r="E5292" i="6" a="1"/>
  <c r="E5292" i="6" s="1"/>
  <c r="F5293" i="6" s="1"/>
  <c r="E180" i="6" a="1"/>
  <c r="E180" i="6" s="1"/>
  <c r="F180" i="6" s="1"/>
  <c r="E8076" i="6" a="1"/>
  <c r="E8076" i="6" s="1"/>
  <c r="F8076" i="6" s="1"/>
  <c r="E4308" i="6" a="1"/>
  <c r="E4308" i="6" s="1"/>
  <c r="F4308" i="6" s="1"/>
  <c r="E5700" i="6" a="1"/>
  <c r="E5700" i="6" s="1"/>
  <c r="F5701" i="6" s="1"/>
  <c r="E492" i="6" a="1"/>
  <c r="E492" i="6" s="1"/>
  <c r="F492" i="6" s="1"/>
  <c r="E1212" i="6" a="1"/>
  <c r="E1212" i="6" s="1"/>
  <c r="F1212" i="6" s="1"/>
  <c r="E2988" i="6" a="1"/>
  <c r="E2988" i="6" s="1"/>
  <c r="F2988" i="6" s="1"/>
  <c r="E2844" i="6" a="1"/>
  <c r="E2844" i="6" s="1"/>
  <c r="F2845" i="6" s="1"/>
  <c r="E229" i="6" a="1"/>
  <c r="E229" i="6" s="1"/>
  <c r="F230" i="6" s="1"/>
  <c r="D228" i="6"/>
  <c r="D227" i="6" s="1"/>
  <c r="E1381" i="6" a="1"/>
  <c r="E1381" i="6" s="1"/>
  <c r="F1382" i="6" s="1"/>
  <c r="D1380" i="6"/>
  <c r="D1379" i="6" s="1"/>
  <c r="E1549" i="6" a="1"/>
  <c r="E1549" i="6" s="1"/>
  <c r="F1550" i="6" s="1"/>
  <c r="D1548" i="6"/>
  <c r="D1547" i="6" s="1"/>
  <c r="E4525" i="6" a="1"/>
  <c r="E4525" i="6" s="1"/>
  <c r="F4526" i="6" s="1"/>
  <c r="D4524" i="6"/>
  <c r="D4523" i="6" s="1"/>
  <c r="E853" i="6" a="1"/>
  <c r="E853" i="6" s="1"/>
  <c r="D852" i="6"/>
  <c r="D851" i="6" s="1"/>
  <c r="E7572" i="6" a="1"/>
  <c r="E7572" i="6" s="1"/>
  <c r="F7573" i="6" s="1"/>
  <c r="E7740" i="6" a="1"/>
  <c r="E7740" i="6" s="1"/>
  <c r="E1404" i="6" a="1"/>
  <c r="E1404" i="6" s="1"/>
  <c r="F1404" i="6" s="1"/>
  <c r="E516" i="6" a="1"/>
  <c r="E516" i="6" s="1"/>
  <c r="F516" i="6" s="1"/>
  <c r="E5820" i="6" a="1"/>
  <c r="E5820" i="6" s="1"/>
  <c r="F5820" i="6" s="1"/>
  <c r="E1740" i="6" a="1"/>
  <c r="E1740" i="6" s="1"/>
  <c r="F1740" i="6" s="1"/>
  <c r="E6396" i="6" a="1"/>
  <c r="E6396" i="6" s="1"/>
  <c r="F6396" i="6" s="1"/>
  <c r="E3924" i="6" a="1"/>
  <c r="E3924" i="6" s="1"/>
  <c r="F3924" i="6" s="1"/>
  <c r="E4956" i="6" a="1"/>
  <c r="E4956" i="6" s="1"/>
  <c r="F4956" i="6" s="1"/>
  <c r="E8100" i="6" a="1"/>
  <c r="E8100" i="6" s="1"/>
  <c r="E7116" i="6" a="1"/>
  <c r="E7116" i="6" s="1"/>
  <c r="F7116" i="6" s="1"/>
  <c r="E5244" i="6" a="1"/>
  <c r="E5244" i="6" s="1"/>
  <c r="F5244" i="6" s="1"/>
  <c r="E4908" i="6" a="1"/>
  <c r="E4908" i="6" s="1"/>
  <c r="F4909" i="6" s="1"/>
  <c r="E4596" i="6" a="1"/>
  <c r="E4596" i="6" s="1"/>
  <c r="F4596" i="6" s="1"/>
  <c r="E3396" i="6" a="1"/>
  <c r="E3396" i="6" s="1"/>
  <c r="F3396" i="6" s="1"/>
  <c r="E2172" i="6" a="1"/>
  <c r="E2172" i="6" s="1"/>
  <c r="F2172" i="6" s="1"/>
  <c r="E4740" i="6" a="1"/>
  <c r="E4740" i="6" s="1"/>
  <c r="F4741" i="6" s="1"/>
  <c r="E8149" i="6" a="1"/>
  <c r="E8149" i="6" s="1"/>
  <c r="F8150" i="6" s="1"/>
  <c r="D8148" i="6"/>
  <c r="D8147" i="6" s="1"/>
  <c r="E4141" i="6" a="1"/>
  <c r="E4141" i="6" s="1"/>
  <c r="F4142" i="6" s="1"/>
  <c r="D4140" i="6"/>
  <c r="D4139" i="6" s="1"/>
  <c r="E1500" i="6" a="1"/>
  <c r="E1500" i="6" s="1"/>
  <c r="E204" i="6" a="1"/>
  <c r="E204" i="6" s="1"/>
  <c r="F204" i="6" s="1"/>
  <c r="E7908" i="6" a="1"/>
  <c r="E7908" i="6" s="1"/>
  <c r="E4620" i="6" a="1"/>
  <c r="E4620" i="6" s="1"/>
  <c r="F4621" i="6" s="1"/>
  <c r="E6180" i="6" a="1"/>
  <c r="E6180" i="6" s="1"/>
  <c r="F6180" i="6" s="1"/>
  <c r="E5556" i="6" a="1"/>
  <c r="E5556" i="6" s="1"/>
  <c r="F5557" i="6" s="1"/>
  <c r="E3252" i="6" a="1"/>
  <c r="E3252" i="6" s="1"/>
  <c r="F3252" i="6" s="1"/>
  <c r="E780" i="6" a="1"/>
  <c r="E780" i="6" s="1"/>
  <c r="F780" i="6" s="1"/>
  <c r="E2772" i="6" a="1"/>
  <c r="E2772" i="6" s="1"/>
  <c r="F2772" i="6" s="1"/>
  <c r="E3828" i="6" a="1"/>
  <c r="E3828" i="6" s="1"/>
  <c r="F3828" i="6" s="1"/>
  <c r="E564" i="6" a="1"/>
  <c r="E564" i="6" s="1"/>
  <c r="F564" i="6" s="1"/>
  <c r="E2004" i="6" a="1"/>
  <c r="E2004" i="6" s="1"/>
  <c r="F2005" i="6" s="1"/>
  <c r="E637" i="6" a="1"/>
  <c r="E637" i="6" s="1"/>
  <c r="F638" i="6" s="1"/>
  <c r="D636" i="6"/>
  <c r="D635" i="6" s="1"/>
  <c r="E4261" i="6" a="1"/>
  <c r="E4261" i="6" s="1"/>
  <c r="F4262" i="6" s="1"/>
  <c r="D4260" i="6"/>
  <c r="D4259" i="6" s="1"/>
  <c r="E3613" i="6" a="1"/>
  <c r="E3613" i="6" s="1"/>
  <c r="F3614" i="6" s="1"/>
  <c r="D3612" i="6"/>
  <c r="D3611" i="6" s="1"/>
  <c r="E4212" i="6" a="1"/>
  <c r="E4212" i="6" s="1"/>
  <c r="F4213" i="6" s="1"/>
  <c r="E1812" i="6" a="1"/>
  <c r="E1812" i="6" s="1"/>
  <c r="F1813" i="6" s="1"/>
  <c r="E6252" i="6" a="1"/>
  <c r="E6252" i="6" s="1"/>
  <c r="F6253" i="6" s="1"/>
  <c r="E5580" i="6" a="1"/>
  <c r="E5580" i="6" s="1"/>
  <c r="E1356" i="6" a="1"/>
  <c r="E1356" i="6" s="1"/>
  <c r="F1356" i="6" s="1"/>
  <c r="E8052" i="6" a="1"/>
  <c r="E8052" i="6" s="1"/>
  <c r="F8052" i="6" s="1"/>
  <c r="E3516" i="6" a="1"/>
  <c r="E3516" i="6" s="1"/>
  <c r="F3517" i="6" s="1"/>
  <c r="E4692" i="6" a="1"/>
  <c r="E4692" i="6" s="1"/>
  <c r="F4693" i="6" s="1"/>
  <c r="E4788" i="6" a="1"/>
  <c r="E4788" i="6" s="1"/>
  <c r="F4789" i="6" s="1"/>
  <c r="E3228" i="6" a="1"/>
  <c r="E3228" i="6" s="1"/>
  <c r="F3229" i="6" s="1"/>
  <c r="F6181" i="6"/>
  <c r="E1452" i="6" a="1"/>
  <c r="E1452" i="6" s="1"/>
  <c r="F1453" i="6" s="1"/>
  <c r="E828" i="6" a="1"/>
  <c r="E828" i="6" s="1"/>
  <c r="F829" i="6" s="1"/>
  <c r="E7764" i="6" a="1"/>
  <c r="E7764" i="6" s="1"/>
  <c r="F7765" i="6" s="1"/>
  <c r="E2484" i="6" a="1"/>
  <c r="E2484" i="6" s="1"/>
  <c r="F2485" i="6" s="1"/>
  <c r="E5988" i="6" a="1"/>
  <c r="E5988" i="6" s="1"/>
  <c r="F5989" i="6" s="1"/>
  <c r="E3468" i="6" a="1"/>
  <c r="E3468" i="6" s="1"/>
  <c r="F3469" i="6" s="1"/>
  <c r="E6204" i="6" a="1"/>
  <c r="E6204" i="6" s="1"/>
  <c r="F6205" i="6" s="1"/>
  <c r="E6156" i="6" a="1"/>
  <c r="E6156" i="6" s="1"/>
  <c r="F6157" i="6" s="1"/>
  <c r="D613" i="6"/>
  <c r="E614" i="6" a="1"/>
  <c r="E614" i="6" s="1"/>
  <c r="D6013" i="6"/>
  <c r="E6014" i="6" a="1"/>
  <c r="E6014" i="6" s="1"/>
  <c r="F6015" i="6" s="1"/>
  <c r="D4333" i="6"/>
  <c r="E4334" i="6" a="1"/>
  <c r="E4334" i="6" s="1"/>
  <c r="D7453" i="6"/>
  <c r="E7454" i="6" a="1"/>
  <c r="E7454" i="6" s="1"/>
  <c r="F3687" i="6"/>
  <c r="D4453" i="6"/>
  <c r="E4454" i="6" a="1"/>
  <c r="E4454" i="6" s="1"/>
  <c r="F6183" i="6"/>
  <c r="F4959" i="6"/>
  <c r="D5101" i="6"/>
  <c r="E5102" i="6" a="1"/>
  <c r="E5102" i="6" s="1"/>
  <c r="F5103" i="6" s="1"/>
  <c r="F854" i="6"/>
  <c r="F639" i="6"/>
  <c r="D2869" i="6"/>
  <c r="E2870" i="6" a="1"/>
  <c r="E2870" i="6" s="1"/>
  <c r="D8221" i="6"/>
  <c r="E8222" i="6" a="1"/>
  <c r="E8222" i="6" s="1"/>
  <c r="D1861" i="6"/>
  <c r="E1862" i="6" a="1"/>
  <c r="E1862" i="6" s="1"/>
  <c r="D7309" i="6"/>
  <c r="E7310" i="6" a="1"/>
  <c r="E7310" i="6" s="1"/>
  <c r="D8245" i="6"/>
  <c r="E8246" i="6" a="1"/>
  <c r="E8246" i="6" s="1"/>
  <c r="D3877" i="6"/>
  <c r="E3878" i="6" a="1"/>
  <c r="E3878" i="6" s="1"/>
  <c r="F1383" i="6"/>
  <c r="D1573" i="6"/>
  <c r="E1574" i="6" a="1"/>
  <c r="E1574" i="6" s="1"/>
  <c r="D2893" i="6"/>
  <c r="E2894" i="6" a="1"/>
  <c r="E2894" i="6" s="1"/>
  <c r="D2821" i="6"/>
  <c r="E2822" i="6" a="1"/>
  <c r="E2822" i="6" s="1"/>
  <c r="F2823" i="6" s="1"/>
  <c r="D2581" i="6"/>
  <c r="E2582" i="6" a="1"/>
  <c r="E2582" i="6" s="1"/>
  <c r="D7813" i="6"/>
  <c r="E7814" i="6" a="1"/>
  <c r="E7814" i="6" s="1"/>
  <c r="D2725" i="6"/>
  <c r="E2726" i="6" a="1"/>
  <c r="E2726" i="6" s="1"/>
  <c r="D3061" i="6"/>
  <c r="E3062" i="6" a="1"/>
  <c r="E3062" i="6" s="1"/>
  <c r="D1645" i="6"/>
  <c r="E1646" i="6" a="1"/>
  <c r="E1646" i="6" s="1"/>
  <c r="D4861" i="6"/>
  <c r="E4862" i="6" a="1"/>
  <c r="E4862" i="6" s="1"/>
  <c r="D2629" i="6"/>
  <c r="E2630" i="6" a="1"/>
  <c r="E2630" i="6" s="1"/>
  <c r="D1717" i="6"/>
  <c r="E1718" i="6" a="1"/>
  <c r="E1718" i="6" s="1"/>
  <c r="F567" i="6"/>
  <c r="D5653" i="6"/>
  <c r="E5654" i="6" a="1"/>
  <c r="E5654" i="6" s="1"/>
  <c r="F5655" i="6" s="1"/>
  <c r="D4981" i="6"/>
  <c r="E4982" i="6" a="1"/>
  <c r="E4982" i="6" s="1"/>
  <c r="F4983" i="6" s="1"/>
  <c r="D7261" i="6"/>
  <c r="E7262" i="6" a="1"/>
  <c r="E7262" i="6" s="1"/>
  <c r="D2797" i="6"/>
  <c r="E2798" i="6" a="1"/>
  <c r="E2798" i="6" s="1"/>
  <c r="D325" i="6"/>
  <c r="E326" i="6" a="1"/>
  <c r="E326" i="6" s="1"/>
  <c r="D7525" i="6"/>
  <c r="E7526" i="6" a="1"/>
  <c r="E7526" i="6" s="1"/>
  <c r="D4117" i="6"/>
  <c r="E4118" i="6" a="1"/>
  <c r="E4118" i="6" s="1"/>
  <c r="F4119" i="6" s="1"/>
  <c r="D6133" i="6"/>
  <c r="D6132" i="6" s="1"/>
  <c r="D6131" i="6" s="1"/>
  <c r="E6134" i="6" a="1"/>
  <c r="E6134" i="6" s="1"/>
  <c r="D2605" i="6"/>
  <c r="E2606" i="6" a="1"/>
  <c r="E2606" i="6" s="1"/>
  <c r="F2607" i="6" s="1"/>
  <c r="D6613" i="6"/>
  <c r="E6614" i="6" a="1"/>
  <c r="E6614" i="6" s="1"/>
  <c r="D3973" i="6"/>
  <c r="E3974" i="6" a="1"/>
  <c r="E3974" i="6" s="1"/>
  <c r="F3975" i="6" s="1"/>
  <c r="D2317" i="6"/>
  <c r="E2318" i="6" a="1"/>
  <c r="E2318" i="6" s="1"/>
  <c r="F2391" i="6"/>
  <c r="F6110" i="6"/>
  <c r="D6973" i="6"/>
  <c r="E6974" i="6" a="1"/>
  <c r="E6974" i="6" s="1"/>
  <c r="D2413" i="6"/>
  <c r="E2414" i="6" a="1"/>
  <c r="E2414" i="6" s="1"/>
  <c r="F2415" i="6" s="1"/>
  <c r="F7023" i="6"/>
  <c r="D5749" i="6"/>
  <c r="E5750" i="6" a="1"/>
  <c r="E5750" i="6" s="1"/>
  <c r="D7837" i="6"/>
  <c r="E7838" i="6" a="1"/>
  <c r="E7838" i="6" s="1"/>
  <c r="D3133" i="6"/>
  <c r="E3134" i="6" a="1"/>
  <c r="E3134" i="6" s="1"/>
  <c r="F3135" i="6" s="1"/>
  <c r="D4405" i="6"/>
  <c r="E4406" i="6" a="1"/>
  <c r="E4406" i="6" s="1"/>
  <c r="D1141" i="6"/>
  <c r="E1142" i="6" a="1"/>
  <c r="E1142" i="6" s="1"/>
  <c r="D6541" i="6"/>
  <c r="E6542" i="6" a="1"/>
  <c r="E6542" i="6" s="1"/>
  <c r="F6543" i="6" s="1"/>
  <c r="D1693" i="6"/>
  <c r="E1694" i="6" a="1"/>
  <c r="E1694" i="6" s="1"/>
  <c r="F1695" i="6" s="1"/>
  <c r="D877" i="6"/>
  <c r="E878" i="6" a="1"/>
  <c r="E878" i="6" s="1"/>
  <c r="D8293" i="6"/>
  <c r="E8294" i="6" a="1"/>
  <c r="E8294" i="6" s="1"/>
  <c r="F231" i="6"/>
  <c r="D6853" i="6"/>
  <c r="E6854" i="6" a="1"/>
  <c r="E6854" i="6" s="1"/>
  <c r="F6855" i="6" s="1"/>
  <c r="D7405" i="6"/>
  <c r="E7406" i="6" a="1"/>
  <c r="E7406" i="6" s="1"/>
  <c r="F8151" i="6"/>
  <c r="D4717" i="6"/>
  <c r="E4718" i="6" a="1"/>
  <c r="E4718" i="6" s="1"/>
  <c r="D373" i="6"/>
  <c r="E374" i="6" a="1"/>
  <c r="E374" i="6" s="1"/>
  <c r="D1525" i="6"/>
  <c r="D1524" i="6" s="1"/>
  <c r="D1523" i="6" s="1"/>
  <c r="E1526" i="6" a="1"/>
  <c r="E1526" i="6" s="1"/>
  <c r="F1527" i="6" s="1"/>
  <c r="D6709" i="6"/>
  <c r="E6710" i="6" a="1"/>
  <c r="E6710" i="6" s="1"/>
  <c r="F2655" i="6"/>
  <c r="D7717" i="6"/>
  <c r="E7718" i="6" a="1"/>
  <c r="E7718" i="6" s="1"/>
  <c r="D3181" i="6"/>
  <c r="E3182" i="6" a="1"/>
  <c r="E3182" i="6" s="1"/>
  <c r="D2269" i="6"/>
  <c r="E2270" i="6" a="1"/>
  <c r="E2270" i="6" s="1"/>
  <c r="D2461" i="6"/>
  <c r="E2462" i="6" a="1"/>
  <c r="E2462" i="6" s="1"/>
  <c r="F4143" i="6"/>
  <c r="D5965" i="6"/>
  <c r="E5966" i="6" a="1"/>
  <c r="E5966" i="6" s="1"/>
  <c r="D6565" i="6"/>
  <c r="E6566" i="6" a="1"/>
  <c r="E6566" i="6" s="1"/>
  <c r="F6567" i="6" s="1"/>
  <c r="D5413" i="6"/>
  <c r="E5414" i="6" a="1"/>
  <c r="E5414" i="6" s="1"/>
  <c r="D4477" i="6"/>
  <c r="E4478" i="6" a="1"/>
  <c r="E4478" i="6" s="1"/>
  <c r="F4479" i="6" s="1"/>
  <c r="D5509" i="6"/>
  <c r="E5510" i="6" a="1"/>
  <c r="E5510" i="6" s="1"/>
  <c r="D3373" i="6"/>
  <c r="E3374" i="6" a="1"/>
  <c r="E3374" i="6" s="1"/>
  <c r="F3375" i="6" s="1"/>
  <c r="D2293" i="6"/>
  <c r="E2294" i="6" a="1"/>
  <c r="E2294" i="6" s="1"/>
  <c r="D6085" i="6"/>
  <c r="E6086" i="6" a="1"/>
  <c r="E6086" i="6" s="1"/>
  <c r="F6087" i="6" s="1"/>
  <c r="F7166" i="6"/>
  <c r="D5389" i="6"/>
  <c r="E5390" i="6" a="1"/>
  <c r="E5390" i="6" s="1"/>
  <c r="D2533" i="6"/>
  <c r="E2534" i="6" a="1"/>
  <c r="E2534" i="6" s="1"/>
  <c r="F3567" i="6"/>
  <c r="D6757" i="6"/>
  <c r="E6758" i="6" a="1"/>
  <c r="E6758" i="6" s="1"/>
  <c r="F6759" i="6" s="1"/>
  <c r="D2341" i="6"/>
  <c r="D2340" i="6" s="1"/>
  <c r="D2339" i="6" s="1"/>
  <c r="E2342" i="6" a="1"/>
  <c r="E2342" i="6" s="1"/>
  <c r="D7981" i="6"/>
  <c r="E7982" i="6" a="1"/>
  <c r="E7982" i="6" s="1"/>
  <c r="D7693" i="6"/>
  <c r="E7694" i="6" a="1"/>
  <c r="E7694" i="6" s="1"/>
  <c r="D2749" i="6"/>
  <c r="E2750" i="6" a="1"/>
  <c r="E2750" i="6" s="1"/>
  <c r="D4573" i="6"/>
  <c r="E4574" i="6" a="1"/>
  <c r="E4574" i="6" s="1"/>
  <c r="D4813" i="6"/>
  <c r="E4814" i="6" a="1"/>
  <c r="E4814" i="6" s="1"/>
  <c r="F5151" i="6"/>
  <c r="D1285" i="6"/>
  <c r="E1286" i="6" a="1"/>
  <c r="E1286" i="6" s="1"/>
  <c r="F1287" i="6" s="1"/>
  <c r="D4237" i="6"/>
  <c r="E4238" i="6" a="1"/>
  <c r="E4238" i="6" s="1"/>
  <c r="F6111" i="6"/>
  <c r="D3325" i="6"/>
  <c r="E3326" i="6" a="1"/>
  <c r="E3326" i="6" s="1"/>
  <c r="D7957" i="6"/>
  <c r="E7958" i="6" a="1"/>
  <c r="E7958" i="6" s="1"/>
  <c r="F7959" i="6" s="1"/>
  <c r="D253" i="6"/>
  <c r="E254" i="6" a="1"/>
  <c r="E254" i="6" s="1"/>
  <c r="D7141" i="6"/>
  <c r="E7142" i="6" a="1"/>
  <c r="E7142" i="6" s="1"/>
  <c r="D973" i="6"/>
  <c r="E974" i="6" a="1"/>
  <c r="E974" i="6" s="1"/>
  <c r="F2175" i="6"/>
  <c r="D2917" i="6"/>
  <c r="E2918" i="6" a="1"/>
  <c r="E2918" i="6" s="1"/>
  <c r="F7094" i="6"/>
  <c r="F1551" i="6"/>
  <c r="D1117" i="6"/>
  <c r="E1118" i="6" a="1"/>
  <c r="E1118" i="6" s="1"/>
  <c r="D541" i="6"/>
  <c r="E542" i="6" a="1"/>
  <c r="E542" i="6" s="1"/>
  <c r="D1837" i="6"/>
  <c r="E1838" i="6" a="1"/>
  <c r="E1838" i="6" s="1"/>
  <c r="F5559" i="6"/>
  <c r="D61" i="6"/>
  <c r="E62" i="6" a="1"/>
  <c r="E62" i="6" s="1"/>
  <c r="D8005" i="6"/>
  <c r="E8006" i="6" a="1"/>
  <c r="E8006" i="6" s="1"/>
  <c r="D3301" i="6"/>
  <c r="E3302" i="6" a="1"/>
  <c r="E3302" i="6" s="1"/>
  <c r="D6301" i="6"/>
  <c r="E6302" i="6" a="1"/>
  <c r="E6302" i="6" s="1"/>
  <c r="D1477" i="6"/>
  <c r="E1478" i="6" a="1"/>
  <c r="E1478" i="6" s="1"/>
  <c r="D5341" i="6"/>
  <c r="E5342" i="6" a="1"/>
  <c r="E5342" i="6" s="1"/>
  <c r="D3349" i="6"/>
  <c r="E3350" i="6" a="1"/>
  <c r="E3350" i="6" s="1"/>
  <c r="D7549" i="6"/>
  <c r="E7550" i="6" a="1"/>
  <c r="E7550" i="6" s="1"/>
  <c r="D6325" i="6"/>
  <c r="E6326" i="6" a="1"/>
  <c r="E6326" i="6" s="1"/>
  <c r="D6733" i="6"/>
  <c r="D6732" i="6" s="1"/>
  <c r="D6731" i="6" s="1"/>
  <c r="E6734" i="6" a="1"/>
  <c r="E6734" i="6" s="1"/>
  <c r="D1309" i="6"/>
  <c r="E1310" i="6" a="1"/>
  <c r="E1310" i="6" s="1"/>
  <c r="F4263" i="6"/>
  <c r="D5077" i="6"/>
  <c r="E5078" i="6" a="1"/>
  <c r="E5078" i="6" s="1"/>
  <c r="F6519" i="6"/>
  <c r="F4671" i="6"/>
  <c r="D1069" i="6"/>
  <c r="E1070" i="6" a="1"/>
  <c r="E1070" i="6" s="1"/>
  <c r="D1789" i="6"/>
  <c r="E1790" i="6" a="1"/>
  <c r="E1790" i="6" s="1"/>
  <c r="F1911" i="6"/>
  <c r="F2848" i="6"/>
  <c r="F736" i="6"/>
  <c r="F7072" i="6"/>
  <c r="F6040" i="6"/>
  <c r="F1408" i="6"/>
  <c r="F952" i="6"/>
  <c r="F4648" i="6"/>
  <c r="F5008" i="6"/>
  <c r="F7480" i="6"/>
  <c r="F1024" i="6"/>
  <c r="F1480" i="6"/>
  <c r="D521" i="6"/>
  <c r="E521" i="6" s="1" a="1"/>
  <c r="E521" i="6" s="1"/>
  <c r="F521" i="6" s="1"/>
  <c r="D5705" i="6"/>
  <c r="E5705" i="6" s="1" a="1"/>
  <c r="E5705" i="6" s="1"/>
  <c r="F5705" i="6" s="1"/>
  <c r="D3497" i="6"/>
  <c r="D7937" i="6"/>
  <c r="E7937" i="6" s="1" a="1"/>
  <c r="E7937" i="6" s="1"/>
  <c r="F7937" i="6" s="1"/>
  <c r="D2873" i="6"/>
  <c r="E2873" i="6" s="1" a="1"/>
  <c r="E2873" i="6" s="1"/>
  <c r="F2873" i="6" s="1"/>
  <c r="D209" i="6"/>
  <c r="E209" i="6" s="1" a="1"/>
  <c r="E209" i="6" s="1"/>
  <c r="D5849" i="6"/>
  <c r="E5849" i="6" s="1" a="1"/>
  <c r="E5849" i="6" s="1"/>
  <c r="D2489" i="6"/>
  <c r="E2489" i="6" s="1" a="1"/>
  <c r="E2489" i="6" s="1"/>
  <c r="F2489" i="6" s="1"/>
  <c r="D785" i="6"/>
  <c r="E785" i="6" s="1" a="1"/>
  <c r="E785" i="6" s="1"/>
  <c r="F785" i="6" s="1"/>
  <c r="D6689" i="6"/>
  <c r="E6689" i="6" s="1" a="1"/>
  <c r="E6689" i="6" s="1"/>
  <c r="D8321" i="6"/>
  <c r="D2177" i="6"/>
  <c r="E2177" i="6" s="1" a="1"/>
  <c r="E2177" i="6" s="1"/>
  <c r="F2177" i="6" s="1"/>
  <c r="D7169" i="6"/>
  <c r="E7169" i="6" s="1" a="1"/>
  <c r="E7169" i="6" s="1"/>
  <c r="F7169" i="6" s="1"/>
  <c r="D5825" i="6"/>
  <c r="E5825" i="6" s="1" a="1"/>
  <c r="E5825" i="6" s="1"/>
  <c r="F5825" i="6" s="1"/>
  <c r="D6377" i="6"/>
  <c r="D5177" i="6"/>
  <c r="E5177" i="6" s="1" a="1"/>
  <c r="E5177" i="6" s="1"/>
  <c r="F5177" i="6" s="1"/>
  <c r="D7289" i="6"/>
  <c r="E7289" i="6" s="1" a="1"/>
  <c r="E7289" i="6" s="1"/>
  <c r="F7289" i="6" s="1"/>
  <c r="D5297" i="6"/>
  <c r="E5297" i="6" s="1" a="1"/>
  <c r="E5297" i="6" s="1"/>
  <c r="F5297" i="6" s="1"/>
  <c r="D7913" i="6"/>
  <c r="E7913" i="6" s="1" a="1"/>
  <c r="E7913" i="6" s="1"/>
  <c r="F7913" i="6" s="1"/>
  <c r="D5945" i="6"/>
  <c r="E5945" i="6" s="1" a="1"/>
  <c r="E5945" i="6" s="1"/>
  <c r="D5921" i="6"/>
  <c r="D4121" i="6"/>
  <c r="D1673" i="6"/>
  <c r="D977" i="6"/>
  <c r="D7433" i="6"/>
  <c r="E7433" i="6" s="1" a="1"/>
  <c r="E7433" i="6" s="1"/>
  <c r="D4481" i="6"/>
  <c r="E4481" i="6" s="1" a="1"/>
  <c r="E4481" i="6" s="1"/>
  <c r="D257" i="6"/>
  <c r="E257" i="6" s="1" a="1"/>
  <c r="E257" i="6" s="1"/>
  <c r="F257" i="6" s="1"/>
  <c r="D17" i="6"/>
  <c r="E17" i="6" s="1"/>
  <c r="F17" i="6" s="1"/>
  <c r="D6905" i="6"/>
  <c r="E6905" i="6" s="1" a="1"/>
  <c r="E6905" i="6" s="1"/>
  <c r="F6905" i="6" s="1"/>
  <c r="D6137" i="6"/>
  <c r="E6137" i="6" s="1" a="1"/>
  <c r="E6137" i="6" s="1"/>
  <c r="F6137" i="6" s="1"/>
  <c r="D4241" i="6"/>
  <c r="E4241" i="6" s="1" a="1"/>
  <c r="E4241" i="6" s="1"/>
  <c r="F4241" i="6" s="1"/>
  <c r="D2849" i="6"/>
  <c r="E2849" i="6" s="1" a="1"/>
  <c r="E2849" i="6" s="1"/>
  <c r="D1745" i="6"/>
  <c r="E1745" i="6" s="1" a="1"/>
  <c r="E1745" i="6" s="1"/>
  <c r="F1745" i="6" s="1"/>
  <c r="D7337" i="6"/>
  <c r="E7337" i="6" s="1" a="1"/>
  <c r="E7337" i="6" s="1"/>
  <c r="F7337" i="6" s="1"/>
  <c r="D5345" i="6"/>
  <c r="D1385" i="6"/>
  <c r="D6833" i="6"/>
  <c r="E6833" i="6" s="1" a="1"/>
  <c r="E6833" i="6" s="1"/>
  <c r="F6833" i="6" s="1"/>
  <c r="D3665" i="6"/>
  <c r="E3665" i="6" s="1" a="1"/>
  <c r="E3665" i="6" s="1"/>
  <c r="F3665" i="6" s="1"/>
  <c r="D7961" i="6"/>
  <c r="E7961" i="6" s="1" a="1"/>
  <c r="E7961" i="6" s="1"/>
  <c r="D1553" i="6"/>
  <c r="E1553" i="6" s="1" a="1"/>
  <c r="E1553" i="6" s="1"/>
  <c r="D2081" i="6"/>
  <c r="E2081" i="6" s="1" a="1"/>
  <c r="E2081" i="6" s="1"/>
  <c r="F2081" i="6" s="1"/>
  <c r="D329" i="6"/>
  <c r="E329" i="6" s="1" a="1"/>
  <c r="E329" i="6" s="1"/>
  <c r="F329" i="6" s="1"/>
  <c r="D6617" i="6"/>
  <c r="E6617" i="6" s="1" a="1"/>
  <c r="E6617" i="6" s="1"/>
  <c r="F6617" i="6" s="1"/>
  <c r="D1985" i="6"/>
  <c r="E1985" i="6" s="1" a="1"/>
  <c r="E1985" i="6" s="1"/>
  <c r="D113" i="6"/>
  <c r="D953" i="6"/>
  <c r="E953" i="6" s="1" a="1"/>
  <c r="E953" i="6" s="1"/>
  <c r="F953" i="6" s="1"/>
  <c r="D7049" i="6"/>
  <c r="E7049" i="6" s="1" a="1"/>
  <c r="E7049" i="6" s="1"/>
  <c r="F7049" i="6" s="1"/>
  <c r="D1457" i="6"/>
  <c r="E1457" i="6" s="1" a="1"/>
  <c r="E1457" i="6" s="1"/>
  <c r="F1457" i="6" s="1"/>
  <c r="D833" i="6"/>
  <c r="E833" i="6" s="1" a="1"/>
  <c r="E833" i="6" s="1"/>
  <c r="F833" i="6" s="1"/>
  <c r="D2777" i="6"/>
  <c r="E2777" i="6" s="1" a="1"/>
  <c r="E2777" i="6" s="1"/>
  <c r="D881" i="6"/>
  <c r="E881" i="6" s="1" a="1"/>
  <c r="E881" i="6" s="1"/>
  <c r="F881" i="6" s="1"/>
  <c r="D8033" i="6"/>
  <c r="E8033" i="6" s="1" a="1"/>
  <c r="E8033" i="6" s="1"/>
  <c r="D6929" i="6"/>
  <c r="D5897" i="6"/>
  <c r="E5897" i="6" s="1" a="1"/>
  <c r="E5897" i="6" s="1"/>
  <c r="D3761" i="6"/>
  <c r="D3185" i="6"/>
  <c r="E3185" i="6" s="1" a="1"/>
  <c r="E3185" i="6" s="1"/>
  <c r="F3185" i="6" s="1"/>
  <c r="D7985" i="6"/>
  <c r="E7985" i="6" s="1" a="1"/>
  <c r="E7985" i="6" s="1"/>
  <c r="F7985" i="6" s="1"/>
  <c r="D6785" i="6"/>
  <c r="E6785" i="6" s="1" a="1"/>
  <c r="E6785" i="6" s="1"/>
  <c r="D5273" i="6"/>
  <c r="E5273" i="6" s="1" a="1"/>
  <c r="E5273" i="6" s="1"/>
  <c r="F5273" i="6" s="1"/>
  <c r="D1505" i="6"/>
  <c r="E1505" i="6" s="1" a="1"/>
  <c r="E1505" i="6" s="1"/>
  <c r="F1505" i="6" s="1"/>
  <c r="D1169" i="6"/>
  <c r="E1169" i="6" s="1" a="1"/>
  <c r="E1169" i="6" s="1"/>
  <c r="F1169" i="6" s="1"/>
  <c r="D6089" i="6"/>
  <c r="E6089" i="6" s="1" a="1"/>
  <c r="E6089" i="6" s="1"/>
  <c r="F6089" i="6" s="1"/>
  <c r="D4745" i="6"/>
  <c r="E4745" i="6" s="1" a="1"/>
  <c r="E4745" i="6" s="1"/>
  <c r="D3521" i="6"/>
  <c r="E3521" i="6" s="1" a="1"/>
  <c r="E3521" i="6" s="1"/>
  <c r="F3521" i="6" s="1"/>
  <c r="D2393" i="6"/>
  <c r="E2393" i="6" s="1" a="1"/>
  <c r="E2393" i="6" s="1"/>
  <c r="F2393" i="6" s="1"/>
  <c r="D5057" i="6"/>
  <c r="E5057" i="6" s="1" a="1"/>
  <c r="E5057" i="6" s="1"/>
  <c r="D3017" i="6"/>
  <c r="E3017" i="6" s="1" a="1"/>
  <c r="E3017" i="6" s="1"/>
  <c r="F3017" i="6" s="1"/>
  <c r="D3065" i="6"/>
  <c r="E3065" i="6" s="1" a="1"/>
  <c r="E3065" i="6" s="1"/>
  <c r="F3065" i="6" s="1"/>
  <c r="D4961" i="6"/>
  <c r="D6449" i="6"/>
  <c r="E6449" i="6" s="1" a="1"/>
  <c r="E6449" i="6" s="1"/>
  <c r="F6449" i="6" s="1"/>
  <c r="D3377" i="6"/>
  <c r="E3377" i="6" s="1" a="1"/>
  <c r="E3377" i="6" s="1"/>
  <c r="F3377" i="6" s="1"/>
  <c r="D1889" i="6"/>
  <c r="E1889" i="6" s="1" a="1"/>
  <c r="E1889" i="6" s="1"/>
  <c r="D89" i="6"/>
  <c r="E89" i="6" s="1" a="1"/>
  <c r="E89" i="6" s="1"/>
  <c r="F89" i="6" s="1"/>
  <c r="D8249" i="6"/>
  <c r="E8249" i="6" s="1" a="1"/>
  <c r="E8249" i="6" s="1"/>
  <c r="F8249" i="6" s="1"/>
  <c r="D6401" i="6"/>
  <c r="E6401" i="6" s="1" a="1"/>
  <c r="E6401" i="6" s="1"/>
  <c r="F6401" i="6" s="1"/>
  <c r="D5441" i="6"/>
  <c r="E5441" i="6" s="1" a="1"/>
  <c r="E5441" i="6" s="1"/>
  <c r="D3353" i="6"/>
  <c r="D1793" i="6"/>
  <c r="E1793" i="6" s="1" a="1"/>
  <c r="E1793" i="6" s="1"/>
  <c r="F1793" i="6" s="1"/>
  <c r="D1337" i="6"/>
  <c r="E1337" i="6" s="1" a="1"/>
  <c r="E1337" i="6" s="1"/>
  <c r="D7385" i="6"/>
  <c r="E7385" i="6" s="1" a="1"/>
  <c r="E7385" i="6" s="1"/>
  <c r="F7385" i="6" s="1"/>
  <c r="D5489" i="6"/>
  <c r="E5489" i="6" s="1" a="1"/>
  <c r="E5489" i="6" s="1"/>
  <c r="F5489" i="6" s="1"/>
  <c r="D4457" i="6"/>
  <c r="E4457" i="6" s="1" a="1"/>
  <c r="E4457" i="6" s="1"/>
  <c r="F4457" i="6" s="1"/>
  <c r="D233" i="6"/>
  <c r="E233" i="6" s="1" a="1"/>
  <c r="E233" i="6" s="1"/>
  <c r="D8057" i="6"/>
  <c r="D6857" i="6"/>
  <c r="E6857" i="6" s="1" a="1"/>
  <c r="E6857" i="6" s="1"/>
  <c r="D5321" i="6"/>
  <c r="D1625" i="6"/>
  <c r="E1625" i="6" s="1" a="1"/>
  <c r="E1625" i="6" s="1"/>
  <c r="F1625" i="6" s="1"/>
  <c r="D1241" i="6"/>
  <c r="E1241" i="6" s="1" a="1"/>
  <c r="E1241" i="6" s="1"/>
  <c r="D8081" i="6"/>
  <c r="E8081" i="6" s="1" a="1"/>
  <c r="E8081" i="6" s="1"/>
  <c r="F8081" i="6" s="1"/>
  <c r="D4577" i="6"/>
  <c r="E4577" i="6" s="1" a="1"/>
  <c r="E4577" i="6" s="1"/>
  <c r="F4577" i="6" s="1"/>
  <c r="D3641" i="6"/>
  <c r="D2273" i="6"/>
  <c r="E2273" i="6" s="1" a="1"/>
  <c r="E2273" i="6" s="1"/>
  <c r="F2273" i="6" s="1"/>
  <c r="D497" i="6"/>
  <c r="E497" i="6" s="1" a="1"/>
  <c r="E497" i="6" s="1"/>
  <c r="F497" i="6" s="1"/>
  <c r="D7313" i="6"/>
  <c r="E7313" i="6" s="1" a="1"/>
  <c r="E7313" i="6" s="1"/>
  <c r="D3689" i="6"/>
  <c r="D1409" i="6"/>
  <c r="E1409" i="6" s="1" a="1"/>
  <c r="E1409" i="6" s="1"/>
  <c r="F1409" i="6" s="1"/>
  <c r="D7865" i="6"/>
  <c r="E7865" i="6" s="1" a="1"/>
  <c r="E7865" i="6" s="1"/>
  <c r="D6737" i="6"/>
  <c r="E6737" i="6" s="1" a="1"/>
  <c r="E6737" i="6" s="1"/>
  <c r="F6737" i="6" s="1"/>
  <c r="D3281" i="6"/>
  <c r="E3281" i="6" s="1" a="1"/>
  <c r="E3281" i="6" s="1"/>
  <c r="D2225" i="6"/>
  <c r="E2225" i="6" s="1" a="1"/>
  <c r="E2225" i="6" s="1"/>
  <c r="D425" i="6"/>
  <c r="D7817" i="6"/>
  <c r="E7817" i="6" s="1" a="1"/>
  <c r="E7817" i="6" s="1"/>
  <c r="F7817" i="6" s="1"/>
  <c r="D6641" i="6"/>
  <c r="E6641" i="6" s="1" a="1"/>
  <c r="E6641" i="6" s="1"/>
  <c r="D5033" i="6"/>
  <c r="E5033" i="6" s="1" a="1"/>
  <c r="E5033" i="6" s="1"/>
  <c r="D3137" i="6"/>
  <c r="E3137" i="6" s="1" a="1"/>
  <c r="E3137" i="6" s="1"/>
  <c r="D2201" i="6"/>
  <c r="E2201" i="6" s="1" a="1"/>
  <c r="E2201" i="6" s="1"/>
  <c r="F2201" i="6" s="1"/>
  <c r="D6473" i="6"/>
  <c r="D4769" i="6"/>
  <c r="E4769" i="6" s="1" a="1"/>
  <c r="E4769" i="6" s="1"/>
  <c r="F4769" i="6" s="1"/>
  <c r="D4193" i="6"/>
  <c r="E4193" i="6" s="1" a="1"/>
  <c r="E4193" i="6" s="1"/>
  <c r="F4193" i="6" s="1"/>
  <c r="D8105" i="6"/>
  <c r="E8105" i="6" s="1" a="1"/>
  <c r="E8105" i="6" s="1"/>
  <c r="D6425" i="6"/>
  <c r="E6425" i="6" s="1" a="1"/>
  <c r="E6425" i="6" s="1"/>
  <c r="F6425" i="6" s="1"/>
  <c r="D4721" i="6"/>
  <c r="D3977" i="6"/>
  <c r="E3977" i="6" s="1" a="1"/>
  <c r="E3977" i="6" s="1"/>
  <c r="D2345" i="6"/>
  <c r="E2345" i="6" s="1" a="1"/>
  <c r="E2345" i="6" s="1"/>
  <c r="F2345" i="6" s="1"/>
  <c r="D641" i="6"/>
  <c r="E641" i="6" s="1" a="1"/>
  <c r="E641" i="6" s="1"/>
  <c r="F641" i="6" s="1"/>
  <c r="D8129" i="6"/>
  <c r="E8129" i="6" s="1" a="1"/>
  <c r="E8129" i="6" s="1"/>
  <c r="F8129" i="6" s="1"/>
  <c r="D7001" i="6"/>
  <c r="E7001" i="6" s="1" a="1"/>
  <c r="E7001" i="6" s="1"/>
  <c r="F7001" i="6" s="1"/>
  <c r="D5417" i="6"/>
  <c r="E5417" i="6" s="1" a="1"/>
  <c r="E5417" i="6" s="1"/>
  <c r="F5417" i="6" s="1"/>
  <c r="D4001" i="6"/>
  <c r="E4001" i="6" s="1" a="1"/>
  <c r="E4001" i="6" s="1"/>
  <c r="D809" i="6"/>
  <c r="E809" i="6" s="1" a="1"/>
  <c r="E809" i="6" s="1"/>
  <c r="F809" i="6" s="1"/>
  <c r="D8393" i="6"/>
  <c r="E8393" i="6" s="1" a="1"/>
  <c r="E8393" i="6" s="1"/>
  <c r="D4625" i="6"/>
  <c r="D3737" i="6"/>
  <c r="D2297" i="6"/>
  <c r="D569" i="6"/>
  <c r="E569" i="6" s="1" a="1"/>
  <c r="E569" i="6" s="1"/>
  <c r="D8177" i="6"/>
  <c r="E8177" i="6" s="1" a="1"/>
  <c r="E8177" i="6" s="1"/>
  <c r="F8177" i="6" s="1"/>
  <c r="D6761" i="6"/>
  <c r="E6761" i="6" s="1" a="1"/>
  <c r="E6761" i="6" s="1"/>
  <c r="F6761" i="6" s="1"/>
  <c r="D4529" i="6"/>
  <c r="E4529" i="6" s="1" a="1"/>
  <c r="E4529" i="6" s="1"/>
  <c r="F4529" i="6" s="1"/>
  <c r="D2897" i="6"/>
  <c r="E2897" i="6" s="1" a="1"/>
  <c r="E2897" i="6" s="1"/>
  <c r="D1289" i="6"/>
  <c r="E1289" i="6" s="1" a="1"/>
  <c r="E1289" i="6" s="1"/>
  <c r="F1289" i="6" s="1"/>
  <c r="D6881" i="6"/>
  <c r="E6881" i="6" s="1" a="1"/>
  <c r="E6881" i="6" s="1"/>
  <c r="D4841" i="6"/>
  <c r="E4841" i="6" s="1" a="1"/>
  <c r="E4841" i="6" s="1"/>
  <c r="D2465" i="6"/>
  <c r="E2465" i="6" s="1" a="1"/>
  <c r="E2465" i="6" s="1"/>
  <c r="F2465" i="6" s="1"/>
  <c r="D353" i="6"/>
  <c r="E353" i="6" s="1" a="1"/>
  <c r="E353" i="6" s="1"/>
  <c r="F353" i="6" s="1"/>
  <c r="D6665" i="6"/>
  <c r="D4361" i="6"/>
  <c r="E4361" i="6" s="1" a="1"/>
  <c r="E4361" i="6" s="1"/>
  <c r="D2729" i="6"/>
  <c r="E2729" i="6" s="1" a="1"/>
  <c r="E2729" i="6" s="1"/>
  <c r="D1433" i="6"/>
  <c r="E1433" i="6" s="1" a="1"/>
  <c r="E1433" i="6" s="1"/>
  <c r="D1073" i="6"/>
  <c r="E1073" i="6" s="1" a="1"/>
  <c r="E1073" i="6" s="1"/>
  <c r="F1073" i="6" s="1"/>
  <c r="D7721" i="6"/>
  <c r="E7721" i="6" s="1" a="1"/>
  <c r="E7721" i="6" s="1"/>
  <c r="D6281" i="6"/>
  <c r="D4265" i="6"/>
  <c r="D2585" i="6"/>
  <c r="E2585" i="6" s="1" a="1"/>
  <c r="E2585" i="6" s="1"/>
  <c r="F2585" i="6" s="1"/>
  <c r="D3113" i="6"/>
  <c r="D761" i="6"/>
  <c r="E761" i="6" s="1" a="1"/>
  <c r="E761" i="6" s="1"/>
  <c r="F761" i="6" s="1"/>
  <c r="D4937" i="6"/>
  <c r="E4937" i="6" s="1" a="1"/>
  <c r="E4937" i="6" s="1"/>
  <c r="F4937" i="6" s="1"/>
  <c r="D3089" i="6"/>
  <c r="E3089" i="6" s="1" a="1"/>
  <c r="E3089" i="6" s="1"/>
  <c r="F3089" i="6" s="1"/>
  <c r="D2057" i="6"/>
  <c r="E2057" i="6" s="1" a="1"/>
  <c r="E2057" i="6" s="1"/>
  <c r="F2057" i="6" s="1"/>
  <c r="D7769" i="6"/>
  <c r="E7769" i="6" s="1" a="1"/>
  <c r="E7769" i="6" s="1"/>
  <c r="D6521" i="6"/>
  <c r="E6521" i="6" s="1" a="1"/>
  <c r="E6521" i="6" s="1"/>
  <c r="F6521" i="6" s="1"/>
  <c r="D4913" i="6"/>
  <c r="E4913" i="6" s="1" a="1"/>
  <c r="E4913" i="6" s="1"/>
  <c r="F4913" i="6" s="1"/>
  <c r="D2993" i="6"/>
  <c r="E2993" i="6" s="1" a="1"/>
  <c r="E2993" i="6" s="1"/>
  <c r="F2993" i="6" s="1"/>
  <c r="D1961" i="6"/>
  <c r="D281" i="6"/>
  <c r="E281" i="6" s="1" a="1"/>
  <c r="E281" i="6" s="1"/>
  <c r="F281" i="6" s="1"/>
  <c r="D8153" i="6"/>
  <c r="E8153" i="6" s="1" a="1"/>
  <c r="E8153" i="6" s="1"/>
  <c r="F8153" i="6" s="1"/>
  <c r="D8273" i="6"/>
  <c r="E8273" i="6" s="1" a="1"/>
  <c r="E8273" i="6" s="1"/>
  <c r="F8273" i="6" s="1"/>
  <c r="D5369" i="6"/>
  <c r="E5369" i="6" s="1" a="1"/>
  <c r="E5369" i="6" s="1"/>
  <c r="D3329" i="6"/>
  <c r="E3329" i="6" s="1" a="1"/>
  <c r="E3329" i="6" s="1"/>
  <c r="F3329" i="6" s="1"/>
  <c r="D1697" i="6"/>
  <c r="E1697" i="6" s="1" a="1"/>
  <c r="E1697" i="6" s="1"/>
  <c r="D1265" i="6"/>
  <c r="E1265" i="6" s="1" a="1"/>
  <c r="E1265" i="6" s="1"/>
  <c r="F1265" i="6" s="1"/>
  <c r="D7481" i="6"/>
  <c r="D6809" i="6"/>
  <c r="E6809" i="6" s="1" a="1"/>
  <c r="E6809" i="6" s="1"/>
  <c r="F6809" i="6" s="1"/>
  <c r="D4817" i="6"/>
  <c r="E4817" i="6" s="1" a="1"/>
  <c r="E4817" i="6" s="1"/>
  <c r="D2921" i="6"/>
  <c r="E2921" i="6" s="1" a="1"/>
  <c r="E2921" i="6" s="1"/>
  <c r="D1649" i="6"/>
  <c r="E1649" i="6" s="1" a="1"/>
  <c r="E1649" i="6" s="1"/>
  <c r="D1313" i="6"/>
  <c r="D7625" i="6"/>
  <c r="D6257" i="6"/>
  <c r="E6257" i="6" s="1" a="1"/>
  <c r="E6257" i="6" s="1"/>
  <c r="F6257" i="6" s="1"/>
  <c r="D5009" i="6"/>
  <c r="E5009" i="6" s="1" a="1"/>
  <c r="E5009" i="6" s="1"/>
  <c r="F5009" i="6" s="1"/>
  <c r="D3617" i="6"/>
  <c r="E3617" i="6" s="1" a="1"/>
  <c r="E3617" i="6" s="1"/>
  <c r="F3617" i="6" s="1"/>
  <c r="D2441" i="6"/>
  <c r="E2441" i="6" s="1" a="1"/>
  <c r="E2441" i="6" s="1"/>
  <c r="F2441" i="6" s="1"/>
  <c r="D377" i="6"/>
  <c r="E377" i="6" s="1" a="1"/>
  <c r="E377" i="6" s="1"/>
  <c r="F377" i="6" s="1"/>
  <c r="D7241" i="6"/>
  <c r="E7241" i="6" s="1" a="1"/>
  <c r="E7241" i="6" s="1"/>
  <c r="F7241" i="6" s="1"/>
  <c r="D5969" i="6"/>
  <c r="E5969" i="6" s="1" a="1"/>
  <c r="E5969" i="6" s="1"/>
  <c r="D4313" i="6"/>
  <c r="E4313" i="6" s="1" a="1"/>
  <c r="E4313" i="6" s="1"/>
  <c r="D1817" i="6"/>
  <c r="E1817" i="6" s="1" a="1"/>
  <c r="E1817" i="6" s="1"/>
  <c r="D1193" i="6"/>
  <c r="E1193" i="6" s="1" a="1"/>
  <c r="E1193" i="6" s="1"/>
  <c r="F1193" i="6" s="1"/>
  <c r="D7409" i="6"/>
  <c r="E7409" i="6" s="1" a="1"/>
  <c r="E7409" i="6" s="1"/>
  <c r="D6041" i="6"/>
  <c r="E6041" i="6" s="1" a="1"/>
  <c r="E6041" i="6" s="1"/>
  <c r="F6041" i="6" s="1"/>
  <c r="D4697" i="6"/>
  <c r="E4697" i="6" s="1" a="1"/>
  <c r="E4697" i="6" s="1"/>
  <c r="F4697" i="6" s="1"/>
  <c r="D3473" i="6"/>
  <c r="E3473" i="6" s="1" a="1"/>
  <c r="E3473" i="6" s="1"/>
  <c r="D2153" i="6"/>
  <c r="E2153" i="6" s="1" a="1"/>
  <c r="E2153" i="6" s="1"/>
  <c r="D8369" i="6"/>
  <c r="D6233" i="6"/>
  <c r="E6233" i="6" s="1" a="1"/>
  <c r="E6233" i="6" s="1"/>
  <c r="D4649" i="6"/>
  <c r="E4649" i="6" s="1" a="1"/>
  <c r="E4649" i="6" s="1"/>
  <c r="F4649" i="6" s="1"/>
  <c r="D3209" i="6"/>
  <c r="D2033" i="6"/>
  <c r="E2033" i="6" s="1" a="1"/>
  <c r="E2033" i="6" s="1"/>
  <c r="D7673" i="6"/>
  <c r="E7673" i="6" s="1" a="1"/>
  <c r="E7673" i="6" s="1"/>
  <c r="F7673" i="6" s="1"/>
  <c r="D6113" i="6"/>
  <c r="E6113" i="6" s="1" a="1"/>
  <c r="E6113" i="6" s="1"/>
  <c r="F6113" i="6" s="1"/>
  <c r="D4169" i="6"/>
  <c r="E4169" i="6" s="1" a="1"/>
  <c r="E4169" i="6" s="1"/>
  <c r="F4169" i="6" s="1"/>
  <c r="D4097" i="6"/>
  <c r="E4097" i="6" s="1" a="1"/>
  <c r="E4097" i="6" s="1"/>
  <c r="F4097" i="6" s="1"/>
  <c r="D2801" i="6"/>
  <c r="E2801" i="6" s="1" a="1"/>
  <c r="E2801" i="6" s="1"/>
  <c r="F2801" i="6" s="1"/>
  <c r="D737" i="6"/>
  <c r="E737" i="6" s="1" a="1"/>
  <c r="E737" i="6" s="1"/>
  <c r="F737" i="6" s="1"/>
  <c r="F2439" i="6"/>
  <c r="F951" i="6"/>
  <c r="F4647" i="6"/>
  <c r="F7335" i="6"/>
  <c r="F5535" i="6"/>
  <c r="F6208" i="6"/>
  <c r="F7600" i="6"/>
  <c r="F5200" i="6"/>
  <c r="F472" i="6"/>
  <c r="F2704" i="6"/>
  <c r="F1600" i="6"/>
  <c r="F3520" i="6"/>
  <c r="F5488" i="6"/>
  <c r="F832" i="6"/>
  <c r="F3807" i="6"/>
  <c r="F1455" i="6"/>
  <c r="F1023" i="6"/>
  <c r="F6256" i="6"/>
  <c r="F2127" i="6"/>
  <c r="E857" i="6" a="1"/>
  <c r="E857" i="6" s="1"/>
  <c r="E4553" i="6" a="1"/>
  <c r="E4553" i="6" s="1"/>
  <c r="E5633" i="6" a="1"/>
  <c r="E5633" i="6" s="1"/>
  <c r="F5633" i="6" s="1"/>
  <c r="E185" i="6" a="1"/>
  <c r="E185" i="6" s="1"/>
  <c r="E1577" i="6" a="1"/>
  <c r="E1577" i="6" s="1"/>
  <c r="E1913" i="6" a="1"/>
  <c r="E1913" i="6" s="1"/>
  <c r="F1913" i="6" s="1"/>
  <c r="E2657" i="6" a="1"/>
  <c r="E2657" i="6" s="1"/>
  <c r="E3401" i="6" a="1"/>
  <c r="E3401" i="6" s="1"/>
  <c r="E3857" i="6" a="1"/>
  <c r="E3857" i="6" s="1"/>
  <c r="F3857" i="6" s="1"/>
  <c r="E6065" i="6" a="1"/>
  <c r="E6065" i="6" s="1"/>
  <c r="F6065" i="6" s="1"/>
  <c r="E7145" i="6" a="1"/>
  <c r="E7145" i="6" s="1"/>
  <c r="F7145" i="6" s="1"/>
  <c r="E7217" i="6" a="1"/>
  <c r="E7217" i="6" s="1"/>
  <c r="E8417" i="6" a="1"/>
  <c r="E8417" i="6" s="1"/>
  <c r="G8395" i="6"/>
  <c r="G8299" i="6"/>
  <c r="G8275" i="6"/>
  <c r="G8251" i="6"/>
  <c r="G8155" i="6"/>
  <c r="G8059" i="6"/>
  <c r="G7987" i="6"/>
  <c r="G8371" i="6"/>
  <c r="G8323" i="6"/>
  <c r="G8179" i="6"/>
  <c r="G8083" i="6"/>
  <c r="G8419" i="6"/>
  <c r="G8227" i="6"/>
  <c r="G8131" i="6"/>
  <c r="G8035" i="6"/>
  <c r="G8107" i="6"/>
  <c r="G7963" i="6"/>
  <c r="G7891" i="6"/>
  <c r="G7771" i="6"/>
  <c r="G7723" i="6"/>
  <c r="G7675" i="6"/>
  <c r="G7531" i="6"/>
  <c r="G7507" i="6"/>
  <c r="G8203" i="6"/>
  <c r="G7939" i="6"/>
  <c r="G7843" i="6"/>
  <c r="G7747" i="6"/>
  <c r="G7651" i="6"/>
  <c r="G7579" i="6"/>
  <c r="G7555" i="6"/>
  <c r="G7459" i="6"/>
  <c r="G8011" i="6"/>
  <c r="G7915" i="6"/>
  <c r="G7867" i="6"/>
  <c r="G7819" i="6"/>
  <c r="G7795" i="6"/>
  <c r="G7603" i="6"/>
  <c r="G7483" i="6"/>
  <c r="G7435" i="6"/>
  <c r="G7627" i="6"/>
  <c r="G7387" i="6"/>
  <c r="G7363" i="6"/>
  <c r="G7315" i="6"/>
  <c r="G7267" i="6"/>
  <c r="G7219" i="6"/>
  <c r="G7171" i="6"/>
  <c r="G7123" i="6"/>
  <c r="G7075" i="6"/>
  <c r="G7027" i="6"/>
  <c r="G6979" i="6"/>
  <c r="G6955" i="6"/>
  <c r="G6931" i="6"/>
  <c r="G8347" i="6"/>
  <c r="G6907" i="6"/>
  <c r="G7699" i="6"/>
  <c r="G7411" i="6"/>
  <c r="G6859" i="6"/>
  <c r="G7195" i="6"/>
  <c r="G7003" i="6"/>
  <c r="G6883" i="6"/>
  <c r="G6739" i="6"/>
  <c r="G6643" i="6"/>
  <c r="G6571" i="6"/>
  <c r="G6547" i="6"/>
  <c r="G6523" i="6"/>
  <c r="G6499" i="6"/>
  <c r="G7339" i="6"/>
  <c r="G7147" i="6"/>
  <c r="G6715" i="6"/>
  <c r="G6619" i="6"/>
  <c r="G6475" i="6"/>
  <c r="G6451" i="6"/>
  <c r="G6403" i="6"/>
  <c r="G7291" i="6"/>
  <c r="G7243" i="6"/>
  <c r="G7051" i="6"/>
  <c r="G6835" i="6"/>
  <c r="G6763" i="6"/>
  <c r="G6667" i="6"/>
  <c r="G6355" i="6"/>
  <c r="G6811" i="6"/>
  <c r="G6787" i="6"/>
  <c r="G6427" i="6"/>
  <c r="G6691" i="6"/>
  <c r="G7099" i="6"/>
  <c r="G6595" i="6"/>
  <c r="G6211" i="6"/>
  <c r="G6163" i="6"/>
  <c r="G6043" i="6"/>
  <c r="G6379" i="6"/>
  <c r="G6307" i="6"/>
  <c r="G6235" i="6"/>
  <c r="G6115" i="6"/>
  <c r="G6091" i="6"/>
  <c r="G6067" i="6"/>
  <c r="G6283" i="6"/>
  <c r="G6259" i="6"/>
  <c r="G6331" i="6"/>
  <c r="G6187" i="6"/>
  <c r="G6139" i="6"/>
  <c r="G6019" i="6"/>
  <c r="G5995" i="6"/>
  <c r="G5971" i="6"/>
  <c r="G5851" i="6"/>
  <c r="G5707" i="6"/>
  <c r="G5635" i="6"/>
  <c r="G5563" i="6"/>
  <c r="G5515" i="6"/>
  <c r="G5467" i="6"/>
  <c r="G5443" i="6"/>
  <c r="G5347" i="6"/>
  <c r="G5299" i="6"/>
  <c r="G5251" i="6"/>
  <c r="G5923" i="6"/>
  <c r="G5779" i="6"/>
  <c r="G5683" i="6"/>
  <c r="G5659" i="6"/>
  <c r="G5419" i="6"/>
  <c r="G5947" i="6"/>
  <c r="G5899" i="6"/>
  <c r="G5827" i="6"/>
  <c r="G5803" i="6"/>
  <c r="G5755" i="6"/>
  <c r="G5587" i="6"/>
  <c r="G5539" i="6"/>
  <c r="G5491" i="6"/>
  <c r="G5371" i="6"/>
  <c r="G5323" i="6"/>
  <c r="G5875" i="6"/>
  <c r="G5731" i="6"/>
  <c r="G5611" i="6"/>
  <c r="G5395" i="6"/>
  <c r="G5203" i="6"/>
  <c r="G5059" i="6"/>
  <c r="G4963" i="6"/>
  <c r="G4531" i="6"/>
  <c r="G4483" i="6"/>
  <c r="G4315" i="6"/>
  <c r="G5227" i="6"/>
  <c r="G5131" i="6"/>
  <c r="G5035" i="6"/>
  <c r="G4939" i="6"/>
  <c r="G4891" i="6"/>
  <c r="G4843" i="6"/>
  <c r="G4795" i="6"/>
  <c r="G4747" i="6"/>
  <c r="G4699" i="6"/>
  <c r="G4651" i="6"/>
  <c r="G4603" i="6"/>
  <c r="G4459" i="6"/>
  <c r="G4435" i="6"/>
  <c r="G4387" i="6"/>
  <c r="G4291" i="6"/>
  <c r="G4195" i="6"/>
  <c r="G4099" i="6"/>
  <c r="G5155" i="6"/>
  <c r="G5107" i="6"/>
  <c r="G5011" i="6"/>
  <c r="G4555" i="6"/>
  <c r="G4507" i="6"/>
  <c r="G4363" i="6"/>
  <c r="G4267" i="6"/>
  <c r="G4171" i="6"/>
  <c r="G4051" i="6"/>
  <c r="G3955" i="6"/>
  <c r="G3859" i="6"/>
  <c r="G5275" i="6"/>
  <c r="G5179" i="6"/>
  <c r="G5083" i="6"/>
  <c r="G4987" i="6"/>
  <c r="G4915" i="6"/>
  <c r="G4867" i="6"/>
  <c r="G4819" i="6"/>
  <c r="G4771" i="6"/>
  <c r="G4723" i="6"/>
  <c r="G4675" i="6"/>
  <c r="G4627" i="6"/>
  <c r="G4579" i="6"/>
  <c r="G4411" i="6"/>
  <c r="G4339" i="6"/>
  <c r="G4243" i="6"/>
  <c r="G4147" i="6"/>
  <c r="G4075" i="6"/>
  <c r="G4027" i="6"/>
  <c r="G3931" i="6"/>
  <c r="G4219" i="6"/>
  <c r="G3907" i="6"/>
  <c r="G3763" i="6"/>
  <c r="G3667" i="6"/>
  <c r="G3571" i="6"/>
  <c r="G3211" i="6"/>
  <c r="G3187" i="6"/>
  <c r="G3139" i="6"/>
  <c r="G3115" i="6"/>
  <c r="G3067" i="6"/>
  <c r="G3019" i="6"/>
  <c r="G2947" i="6"/>
  <c r="G2803" i="6"/>
  <c r="G2779" i="6"/>
  <c r="G2587" i="6"/>
  <c r="G4123" i="6"/>
  <c r="G3883" i="6"/>
  <c r="G3835" i="6"/>
  <c r="G3739" i="6"/>
  <c r="G3643" i="6"/>
  <c r="G3547" i="6"/>
  <c r="G3283" i="6"/>
  <c r="G3259" i="6"/>
  <c r="G2995" i="6"/>
  <c r="G2971" i="6"/>
  <c r="G2875" i="6"/>
  <c r="G2851" i="6"/>
  <c r="G2563" i="6"/>
  <c r="G4003" i="6"/>
  <c r="G3811" i="6"/>
  <c r="G3715" i="6"/>
  <c r="G3619" i="6"/>
  <c r="G3523" i="6"/>
  <c r="G3451" i="6"/>
  <c r="G3427" i="6"/>
  <c r="G3403" i="6"/>
  <c r="G3379" i="6"/>
  <c r="G3355" i="6"/>
  <c r="G3331" i="6"/>
  <c r="G3163" i="6"/>
  <c r="G3091" i="6"/>
  <c r="G3979" i="6"/>
  <c r="G3787" i="6"/>
  <c r="G3691" i="6"/>
  <c r="G3595" i="6"/>
  <c r="G3499" i="6"/>
  <c r="G3475" i="6"/>
  <c r="G2683" i="6"/>
  <c r="G2443" i="6"/>
  <c r="G2371" i="6"/>
  <c r="G2179" i="6"/>
  <c r="G2107" i="6"/>
  <c r="G2011" i="6"/>
  <c r="G1915" i="6"/>
  <c r="G1843" i="6"/>
  <c r="G1771" i="6"/>
  <c r="G1459" i="6"/>
  <c r="G1411" i="6"/>
  <c r="G2923" i="6"/>
  <c r="G2827" i="6"/>
  <c r="G2731" i="6"/>
  <c r="G2659" i="6"/>
  <c r="G2467" i="6"/>
  <c r="G2419" i="6"/>
  <c r="G2395" i="6"/>
  <c r="G2347" i="6"/>
  <c r="G2131" i="6"/>
  <c r="G2083" i="6"/>
  <c r="G1987" i="6"/>
  <c r="G1891" i="6"/>
  <c r="G1747" i="6"/>
  <c r="G1555" i="6"/>
  <c r="G1483" i="6"/>
  <c r="G1435" i="6"/>
  <c r="G3307" i="6"/>
  <c r="G3235" i="6"/>
  <c r="G2899" i="6"/>
  <c r="G2707" i="6"/>
  <c r="G2539" i="6"/>
  <c r="G2155" i="6"/>
  <c r="G2059" i="6"/>
  <c r="G1963" i="6"/>
  <c r="G1867" i="6"/>
  <c r="G1819" i="6"/>
  <c r="G1723" i="6"/>
  <c r="G1651" i="6"/>
  <c r="G1579" i="6"/>
  <c r="G1531" i="6"/>
  <c r="G3043" i="6"/>
  <c r="G2755" i="6"/>
  <c r="G2635" i="6"/>
  <c r="G2611" i="6"/>
  <c r="G2515" i="6"/>
  <c r="G2491" i="6"/>
  <c r="G2323" i="6"/>
  <c r="G2299" i="6"/>
  <c r="G2275" i="6"/>
  <c r="G2251" i="6"/>
  <c r="G2227" i="6"/>
  <c r="G2203" i="6"/>
  <c r="G2035" i="6"/>
  <c r="G1939" i="6"/>
  <c r="G1795" i="6"/>
  <c r="G1699" i="6"/>
  <c r="G1675" i="6"/>
  <c r="G1627" i="6"/>
  <c r="G1603" i="6"/>
  <c r="G1507" i="6"/>
  <c r="G1315" i="6"/>
  <c r="G1219" i="6"/>
  <c r="G1099" i="6"/>
  <c r="G907" i="6"/>
  <c r="G859" i="6"/>
  <c r="G811" i="6"/>
  <c r="G787" i="6"/>
  <c r="G715" i="6"/>
  <c r="G667" i="6"/>
  <c r="G475" i="6"/>
  <c r="G451" i="6"/>
  <c r="G379" i="6"/>
  <c r="G307" i="6"/>
  <c r="G235" i="6"/>
  <c r="G187" i="6"/>
  <c r="G91" i="6"/>
  <c r="G259" i="6"/>
  <c r="G1363" i="6"/>
  <c r="G1195" i="6"/>
  <c r="G931" i="6"/>
  <c r="G835" i="6"/>
  <c r="G739" i="6"/>
  <c r="G691" i="6"/>
  <c r="G619" i="6"/>
  <c r="G115" i="6"/>
  <c r="G1267" i="6"/>
  <c r="G1171" i="6"/>
  <c r="G1051" i="6"/>
  <c r="G1027" i="6"/>
  <c r="G1003" i="6"/>
  <c r="G883" i="6"/>
  <c r="G763" i="6"/>
  <c r="G595" i="6"/>
  <c r="G547" i="6"/>
  <c r="G427" i="6"/>
  <c r="G355" i="6"/>
  <c r="G331" i="6"/>
  <c r="G211" i="6"/>
  <c r="G139" i="6"/>
  <c r="G523" i="6"/>
  <c r="G283" i="6"/>
  <c r="G163" i="6"/>
  <c r="G1387" i="6"/>
  <c r="G1339" i="6"/>
  <c r="G1291" i="6"/>
  <c r="G1243" i="6"/>
  <c r="G1147" i="6"/>
  <c r="G1123" i="6"/>
  <c r="G1075" i="6"/>
  <c r="G979" i="6"/>
  <c r="G955" i="6"/>
  <c r="G643" i="6"/>
  <c r="G571" i="6"/>
  <c r="G499" i="6"/>
  <c r="G403" i="6"/>
  <c r="E41" i="6" a="1"/>
  <c r="E41" i="6" s="1"/>
  <c r="F41" i="6" s="1"/>
  <c r="E65" i="6" a="1"/>
  <c r="E65" i="6" s="1"/>
  <c r="E1648" i="6" a="1"/>
  <c r="E1648" i="6" s="1"/>
  <c r="F1648" i="6" s="1"/>
  <c r="E3976" i="6" a="1"/>
  <c r="E3976" i="6" s="1"/>
  <c r="F3976" i="6" s="1"/>
  <c r="E4312" i="6" a="1"/>
  <c r="E4312" i="6" s="1"/>
  <c r="F4312" i="6" s="1"/>
  <c r="E5728" i="6" a="1"/>
  <c r="E5728" i="6" s="1"/>
  <c r="F5728" i="6" s="1"/>
  <c r="E6928" i="6" a="1"/>
  <c r="E6928" i="6" s="1"/>
  <c r="F6928" i="6" s="1"/>
  <c r="E8320" i="6" a="1"/>
  <c r="E8320" i="6" s="1"/>
  <c r="F8320" i="6" s="1"/>
  <c r="E1336" i="6" a="1"/>
  <c r="E1336" i="6" s="1"/>
  <c r="F1336" i="6" s="1"/>
  <c r="E3592" i="6" a="1"/>
  <c r="E3592" i="6" s="1"/>
  <c r="F3592" i="6" s="1"/>
  <c r="E4072" i="6" a="1"/>
  <c r="E4072" i="6" s="1"/>
  <c r="F4072" i="6" s="1"/>
  <c r="E5992" i="6" a="1"/>
  <c r="E5992" i="6" s="1"/>
  <c r="F5992" i="6" s="1"/>
  <c r="E7504" i="6" a="1"/>
  <c r="E7504" i="6" s="1"/>
  <c r="F7504" i="6" s="1"/>
  <c r="E8297" i="6" a="1"/>
  <c r="E8297" i="6" s="1"/>
  <c r="F8297" i="6" s="1"/>
  <c r="E7793" i="6" a="1"/>
  <c r="E7793" i="6" s="1"/>
  <c r="F7793" i="6" s="1"/>
  <c r="E7505" i="6" a="1"/>
  <c r="E7505" i="6" s="1"/>
  <c r="E6569" i="6" a="1"/>
  <c r="E6569" i="6" s="1"/>
  <c r="F6569" i="6" s="1"/>
  <c r="E6185" i="6" a="1"/>
  <c r="E6185" i="6" s="1"/>
  <c r="F6185" i="6" s="1"/>
  <c r="E5585" i="6" a="1"/>
  <c r="E5585" i="6" s="1"/>
  <c r="F5585" i="6" s="1"/>
  <c r="E5465" i="6" a="1"/>
  <c r="E5465" i="6" s="1"/>
  <c r="F5465" i="6" s="1"/>
  <c r="E4601" i="6" a="1"/>
  <c r="E4601" i="6" s="1"/>
  <c r="E4505" i="6" a="1"/>
  <c r="E4505" i="6" s="1"/>
  <c r="F4505" i="6" s="1"/>
  <c r="E2945" i="6" a="1"/>
  <c r="E2945" i="6" s="1"/>
  <c r="F2945" i="6" s="1"/>
  <c r="E2129" i="6" a="1"/>
  <c r="E2129" i="6" s="1"/>
  <c r="F2129" i="6" s="1"/>
  <c r="E1937" i="6" a="1"/>
  <c r="E1937" i="6" s="1"/>
  <c r="F1937" i="6" s="1"/>
  <c r="E137" i="6" a="1"/>
  <c r="E137" i="6" s="1"/>
  <c r="E473" i="6" a="1"/>
  <c r="E473" i="6" s="1"/>
  <c r="F473" i="6" s="1"/>
  <c r="E2152" i="6" a="1"/>
  <c r="E2152" i="6" s="1"/>
  <c r="F2152" i="6" s="1"/>
  <c r="E3112" i="6" a="1"/>
  <c r="E3112" i="6" s="1"/>
  <c r="F3112" i="6" s="1"/>
  <c r="E5752" i="6" a="1"/>
  <c r="E5752" i="6" s="1"/>
  <c r="F5752" i="6" s="1"/>
  <c r="E7648" i="6" a="1"/>
  <c r="E7648" i="6" s="1"/>
  <c r="F7648" i="6" s="1"/>
  <c r="E1816" i="6" a="1"/>
  <c r="E1816" i="6" s="1"/>
  <c r="F1816" i="6" s="1"/>
  <c r="E2728" i="6" a="1"/>
  <c r="E2728" i="6" s="1"/>
  <c r="F2728" i="6" s="1"/>
  <c r="E6856" i="6" a="1"/>
  <c r="E6856" i="6" s="1"/>
  <c r="F6856" i="6" s="1"/>
  <c r="E7720" i="6" a="1"/>
  <c r="E7720" i="6" s="1"/>
  <c r="F7720" i="6" s="1"/>
  <c r="E7577" i="6" a="1"/>
  <c r="E7577" i="6" s="1"/>
  <c r="F7577" i="6" s="1"/>
  <c r="E6953" i="6" a="1"/>
  <c r="E6953" i="6" s="1"/>
  <c r="F6953" i="6" s="1"/>
  <c r="E7529" i="6" a="1"/>
  <c r="E7529" i="6" s="1"/>
  <c r="F7529" i="6" s="1"/>
  <c r="E5753" i="6" a="1"/>
  <c r="E5753" i="6" s="1"/>
  <c r="E5609" i="6" a="1"/>
  <c r="E5609" i="6" s="1"/>
  <c r="E5249" i="6" a="1"/>
  <c r="E5249" i="6" s="1"/>
  <c r="F5249" i="6" s="1"/>
  <c r="E5129" i="6" a="1"/>
  <c r="E5129" i="6" s="1"/>
  <c r="F5129" i="6" s="1"/>
  <c r="E3929" i="6" a="1"/>
  <c r="E3929" i="6" s="1"/>
  <c r="F3929" i="6" s="1"/>
  <c r="E3905" i="6" a="1"/>
  <c r="E3905" i="6" s="1"/>
  <c r="F3905" i="6" s="1"/>
  <c r="E2825" i="6" a="1"/>
  <c r="E2825" i="6" s="1"/>
  <c r="F2825" i="6" s="1"/>
  <c r="E2705" i="6" a="1"/>
  <c r="E2705" i="6" s="1"/>
  <c r="F2705" i="6" s="1"/>
  <c r="E1001" i="6" a="1"/>
  <c r="E1001" i="6" s="1"/>
  <c r="F1001" i="6" s="1"/>
  <c r="E713" i="6" a="1"/>
  <c r="E713" i="6" s="1"/>
  <c r="F713" i="6" s="1"/>
  <c r="E2320" i="6" a="1"/>
  <c r="E2320" i="6" s="1"/>
  <c r="F2320" i="6" s="1"/>
  <c r="E4360" i="6" a="1"/>
  <c r="E4360" i="6" s="1"/>
  <c r="F4360" i="6" s="1"/>
  <c r="E7864" i="6" a="1"/>
  <c r="E7864" i="6" s="1"/>
  <c r="F7864" i="6" s="1"/>
  <c r="E4552" i="6" a="1"/>
  <c r="E4552" i="6" s="1"/>
  <c r="F4552" i="6" s="1"/>
  <c r="E6376" i="6" a="1"/>
  <c r="E6376" i="6" s="1"/>
  <c r="F6376" i="6" s="1"/>
  <c r="E7889" i="6" a="1"/>
  <c r="E7889" i="6" s="1"/>
  <c r="F7889" i="6" s="1"/>
  <c r="E7265" i="6" a="1"/>
  <c r="E7265" i="6" s="1"/>
  <c r="F7265" i="6" s="1"/>
  <c r="E7193" i="6" a="1"/>
  <c r="E7193" i="6" s="1"/>
  <c r="F7193" i="6" s="1"/>
  <c r="E6593" i="6" a="1"/>
  <c r="E6593" i="6" s="1"/>
  <c r="F6593" i="6" s="1"/>
  <c r="E6665" i="6" a="1"/>
  <c r="E6665" i="6" s="1"/>
  <c r="F6665" i="6" s="1"/>
  <c r="E5993" i="6" a="1"/>
  <c r="E5993" i="6" s="1"/>
  <c r="E3953" i="6" a="1"/>
  <c r="E3953" i="6" s="1"/>
  <c r="F3953" i="6" s="1"/>
  <c r="E4217" i="6" a="1"/>
  <c r="E4217" i="6" s="1"/>
  <c r="F4217" i="6" s="1"/>
  <c r="E3593" i="6" a="1"/>
  <c r="E3593" i="6" s="1"/>
  <c r="E1721" i="6" a="1"/>
  <c r="E1721" i="6" s="1"/>
  <c r="E1217" i="6" a="1"/>
  <c r="E1217" i="6" s="1"/>
  <c r="F1217" i="6" s="1"/>
  <c r="E1097" i="6" a="1"/>
  <c r="E1097" i="6" s="1"/>
  <c r="F1097" i="6" s="1"/>
  <c r="E929" i="6" a="1"/>
  <c r="E929" i="6" s="1"/>
  <c r="F929" i="6" s="1"/>
  <c r="E3496" i="6" a="1"/>
  <c r="E3496" i="6" s="1"/>
  <c r="F3496" i="6" s="1"/>
  <c r="E7744" i="6" a="1"/>
  <c r="E7744" i="6" s="1"/>
  <c r="F7744" i="6" s="1"/>
  <c r="C8419" i="6"/>
  <c r="C8227" i="6"/>
  <c r="C8131" i="6"/>
  <c r="D8130" i="6" s="1"/>
  <c r="C8035" i="6"/>
  <c r="D8034" i="6" s="1"/>
  <c r="C8395" i="6"/>
  <c r="C8299" i="6"/>
  <c r="C8275" i="6"/>
  <c r="C8251" i="6"/>
  <c r="C8155" i="6"/>
  <c r="D8154" i="6" s="1"/>
  <c r="C8059" i="6"/>
  <c r="D8058" i="6" s="1"/>
  <c r="C7987" i="6"/>
  <c r="C8347" i="6"/>
  <c r="D8346" i="6" s="1"/>
  <c r="C8203" i="6"/>
  <c r="D8202" i="6" s="1"/>
  <c r="C8107" i="6"/>
  <c r="D8106" i="6" s="1"/>
  <c r="C8011" i="6"/>
  <c r="C8371" i="6"/>
  <c r="C8323" i="6"/>
  <c r="C7963" i="6"/>
  <c r="C7891" i="6"/>
  <c r="C7771" i="6"/>
  <c r="D7770" i="6" s="1"/>
  <c r="C7723" i="6"/>
  <c r="D7722" i="6" s="1"/>
  <c r="C7675" i="6"/>
  <c r="C7483" i="6"/>
  <c r="D7482" i="6" s="1"/>
  <c r="C7939" i="6"/>
  <c r="C7843" i="6"/>
  <c r="C7747" i="6"/>
  <c r="C7651" i="6"/>
  <c r="C7531" i="6"/>
  <c r="D7530" i="6" s="1"/>
  <c r="C7507" i="6"/>
  <c r="D7506" i="6" s="1"/>
  <c r="C8179" i="6"/>
  <c r="C7915" i="6"/>
  <c r="C7867" i="6"/>
  <c r="C7819" i="6"/>
  <c r="D7818" i="6" s="1"/>
  <c r="C7795" i="6"/>
  <c r="C7603" i="6"/>
  <c r="D7602" i="6" s="1"/>
  <c r="C7411" i="6"/>
  <c r="D7410" i="6" s="1"/>
  <c r="C7699" i="6"/>
  <c r="C6907" i="6"/>
  <c r="D6906" i="6" s="1"/>
  <c r="C8083" i="6"/>
  <c r="C7627" i="6"/>
  <c r="C7435" i="6"/>
  <c r="D7434" i="6" s="1"/>
  <c r="C7387" i="6"/>
  <c r="C7363" i="6"/>
  <c r="D7362" i="6" s="1"/>
  <c r="C7315" i="6"/>
  <c r="D7314" i="6" s="1"/>
  <c r="C7267" i="6"/>
  <c r="D7266" i="6" s="1"/>
  <c r="C7219" i="6"/>
  <c r="D7218" i="6" s="1"/>
  <c r="C7171" i="6"/>
  <c r="D7170" i="6" s="1"/>
  <c r="C7123" i="6"/>
  <c r="C7075" i="6"/>
  <c r="C7027" i="6"/>
  <c r="C6979" i="6"/>
  <c r="D6978" i="6" s="1"/>
  <c r="C6955" i="6"/>
  <c r="D6954" i="6" s="1"/>
  <c r="C6883" i="6"/>
  <c r="C7555" i="6"/>
  <c r="C7339" i="6"/>
  <c r="D7338" i="6" s="1"/>
  <c r="C7291" i="6"/>
  <c r="C7243" i="6"/>
  <c r="C7195" i="6"/>
  <c r="D7194" i="6" s="1"/>
  <c r="C7147" i="6"/>
  <c r="C7099" i="6"/>
  <c r="D7098" i="6" s="1"/>
  <c r="C7051" i="6"/>
  <c r="C7003" i="6"/>
  <c r="C6931" i="6"/>
  <c r="C6835" i="6"/>
  <c r="C7579" i="6"/>
  <c r="C6811" i="6"/>
  <c r="D6810" i="6" s="1"/>
  <c r="C6715" i="6"/>
  <c r="D6714" i="6" s="1"/>
  <c r="C6619" i="6"/>
  <c r="D6618" i="6" s="1"/>
  <c r="C6427" i="6"/>
  <c r="C6403" i="6"/>
  <c r="C6787" i="6"/>
  <c r="C6691" i="6"/>
  <c r="C6595" i="6"/>
  <c r="C6499" i="6"/>
  <c r="D6498" i="6" s="1"/>
  <c r="C6475" i="6"/>
  <c r="D6474" i="6" s="1"/>
  <c r="C7459" i="6"/>
  <c r="D7458" i="6" s="1"/>
  <c r="C6859" i="6"/>
  <c r="C6739" i="6"/>
  <c r="C6643" i="6"/>
  <c r="C6451" i="6"/>
  <c r="C6763" i="6"/>
  <c r="C6547" i="6"/>
  <c r="D6546" i="6" s="1"/>
  <c r="C6523" i="6"/>
  <c r="C6667" i="6"/>
  <c r="D6666" i="6" s="1"/>
  <c r="C6355" i="6"/>
  <c r="C6571" i="6"/>
  <c r="C6379" i="6"/>
  <c r="C6331" i="6"/>
  <c r="C6259" i="6"/>
  <c r="C6019" i="6"/>
  <c r="C6211" i="6"/>
  <c r="D6210" i="6" s="1"/>
  <c r="C6187" i="6"/>
  <c r="D6186" i="6" s="1"/>
  <c r="C6163" i="6"/>
  <c r="C6139" i="6"/>
  <c r="C6043" i="6"/>
  <c r="C6307" i="6"/>
  <c r="C6235" i="6"/>
  <c r="C6067" i="6"/>
  <c r="D6066" i="6" s="1"/>
  <c r="C6283" i="6"/>
  <c r="C6115" i="6"/>
  <c r="D6114" i="6" s="1"/>
  <c r="C6091" i="6"/>
  <c r="D6090" i="6" s="1"/>
  <c r="C5947" i="6"/>
  <c r="C5851" i="6"/>
  <c r="D5850" i="6" s="1"/>
  <c r="C5779" i="6"/>
  <c r="C5683" i="6"/>
  <c r="C5635" i="6"/>
  <c r="D5634" i="6" s="1"/>
  <c r="C5395" i="6"/>
  <c r="D5394" i="6" s="1"/>
  <c r="C5971" i="6"/>
  <c r="D5970" i="6" s="1"/>
  <c r="C5923" i="6"/>
  <c r="D5922" i="6" s="1"/>
  <c r="C5803" i="6"/>
  <c r="C5755" i="6"/>
  <c r="C5587" i="6"/>
  <c r="C5539" i="6"/>
  <c r="C5491" i="6"/>
  <c r="D5490" i="6" s="1"/>
  <c r="C5347" i="6"/>
  <c r="C5299" i="6"/>
  <c r="D5298" i="6" s="1"/>
  <c r="C5251" i="6"/>
  <c r="D5250" i="6" s="1"/>
  <c r="C5899" i="6"/>
  <c r="C5827" i="6"/>
  <c r="C5731" i="6"/>
  <c r="D5730" i="6" s="1"/>
  <c r="C5611" i="6"/>
  <c r="C5443" i="6"/>
  <c r="D5442" i="6" s="1"/>
  <c r="C5419" i="6"/>
  <c r="C5995" i="6"/>
  <c r="D5994" i="6" s="1"/>
  <c r="C5875" i="6"/>
  <c r="D5874" i="6" s="1"/>
  <c r="C5707" i="6"/>
  <c r="C5659" i="6"/>
  <c r="C5563" i="6"/>
  <c r="C5515" i="6"/>
  <c r="C5467" i="6"/>
  <c r="C5371" i="6"/>
  <c r="D5370" i="6" s="1"/>
  <c r="C5323" i="6"/>
  <c r="D5322" i="6" s="1"/>
  <c r="C5275" i="6"/>
  <c r="D5274" i="6" s="1"/>
  <c r="C5227" i="6"/>
  <c r="C5083" i="6"/>
  <c r="C4987" i="6"/>
  <c r="C4915" i="6"/>
  <c r="C4867" i="6"/>
  <c r="D4866" i="6" s="1"/>
  <c r="C4819" i="6"/>
  <c r="D4818" i="6" s="1"/>
  <c r="C4555" i="6"/>
  <c r="C4507" i="6"/>
  <c r="D4506" i="6" s="1"/>
  <c r="C4363" i="6"/>
  <c r="C4267" i="6"/>
  <c r="D4266" i="6" s="1"/>
  <c r="C5155" i="6"/>
  <c r="C5059" i="6"/>
  <c r="C4963" i="6"/>
  <c r="D4962" i="6" s="1"/>
  <c r="C4771" i="6"/>
  <c r="C4723" i="6"/>
  <c r="D4722" i="6" s="1"/>
  <c r="C4675" i="6"/>
  <c r="C4627" i="6"/>
  <c r="C4579" i="6"/>
  <c r="C4411" i="6"/>
  <c r="C4339" i="6"/>
  <c r="C4243" i="6"/>
  <c r="D4242" i="6" s="1"/>
  <c r="C4147" i="6"/>
  <c r="D4146" i="6" s="1"/>
  <c r="C4075" i="6"/>
  <c r="D4074" i="6" s="1"/>
  <c r="C5179" i="6"/>
  <c r="C5035" i="6"/>
  <c r="D5034" i="6" s="1"/>
  <c r="C4939" i="6"/>
  <c r="C4891" i="6"/>
  <c r="D4890" i="6" s="1"/>
  <c r="C4843" i="6"/>
  <c r="C4795" i="6"/>
  <c r="D4794" i="6" s="1"/>
  <c r="C4531" i="6"/>
  <c r="D4530" i="6" s="1"/>
  <c r="C4483" i="6"/>
  <c r="C4459" i="6"/>
  <c r="C4315" i="6"/>
  <c r="C4219" i="6"/>
  <c r="C4123" i="6"/>
  <c r="C3979" i="6"/>
  <c r="C3883" i="6"/>
  <c r="D3882" i="6" s="1"/>
  <c r="C5203" i="6"/>
  <c r="C5131" i="6"/>
  <c r="D5130" i="6" s="1"/>
  <c r="C5107" i="6"/>
  <c r="D5106" i="6" s="1"/>
  <c r="C5011" i="6"/>
  <c r="C4747" i="6"/>
  <c r="D4746" i="6" s="1"/>
  <c r="C4699" i="6"/>
  <c r="D4698" i="6" s="1"/>
  <c r="C4651" i="6"/>
  <c r="C4603" i="6"/>
  <c r="D4602" i="6" s="1"/>
  <c r="C4435" i="6"/>
  <c r="C4387" i="6"/>
  <c r="C4291" i="6"/>
  <c r="C4195" i="6"/>
  <c r="D4194" i="6" s="1"/>
  <c r="C4099" i="6"/>
  <c r="D4098" i="6" s="1"/>
  <c r="C4051" i="6"/>
  <c r="D4050" i="6" s="1"/>
  <c r="C3955" i="6"/>
  <c r="C3859" i="6"/>
  <c r="D3858" i="6" s="1"/>
  <c r="C3931" i="6"/>
  <c r="D3930" i="6" s="1"/>
  <c r="C3787" i="6"/>
  <c r="D3786" i="6" s="1"/>
  <c r="C3691" i="6"/>
  <c r="C3595" i="6"/>
  <c r="C3499" i="6"/>
  <c r="C3475" i="6"/>
  <c r="C3307" i="6"/>
  <c r="C2731" i="6"/>
  <c r="D2730" i="6" s="1"/>
  <c r="C2707" i="6"/>
  <c r="C2659" i="6"/>
  <c r="D2658" i="6" s="1"/>
  <c r="C2587" i="6"/>
  <c r="D2586" i="6" s="1"/>
  <c r="C3907" i="6"/>
  <c r="D3906" i="6" s="1"/>
  <c r="C3763" i="6"/>
  <c r="C3667" i="6"/>
  <c r="D3666" i="6" s="1"/>
  <c r="C3571" i="6"/>
  <c r="C3235" i="6"/>
  <c r="D3234" i="6" s="1"/>
  <c r="C3211" i="6"/>
  <c r="D3210" i="6" s="1"/>
  <c r="C3187" i="6"/>
  <c r="D3186" i="6" s="1"/>
  <c r="C3139" i="6"/>
  <c r="D3138" i="6" s="1"/>
  <c r="C3115" i="6"/>
  <c r="C3043" i="6"/>
  <c r="C2875" i="6"/>
  <c r="C2851" i="6"/>
  <c r="C2683" i="6"/>
  <c r="D2682" i="6" s="1"/>
  <c r="C2563" i="6"/>
  <c r="D2562" i="6" s="1"/>
  <c r="C4027" i="6"/>
  <c r="C3835" i="6"/>
  <c r="C3739" i="6"/>
  <c r="C3643" i="6"/>
  <c r="C3547" i="6"/>
  <c r="C3283" i="6"/>
  <c r="C3259" i="6"/>
  <c r="D3258" i="6" s="1"/>
  <c r="C3019" i="6"/>
  <c r="D3018" i="6" s="1"/>
  <c r="C2971" i="6"/>
  <c r="D2970" i="6" s="1"/>
  <c r="C2923" i="6"/>
  <c r="C2899" i="6"/>
  <c r="C4171" i="6"/>
  <c r="C4003" i="6"/>
  <c r="C3811" i="6"/>
  <c r="C3715" i="6"/>
  <c r="C3619" i="6"/>
  <c r="D3618" i="6" s="1"/>
  <c r="C3523" i="6"/>
  <c r="D3522" i="6" s="1"/>
  <c r="C3451" i="6"/>
  <c r="C3427" i="6"/>
  <c r="D3426" i="6" s="1"/>
  <c r="C3403" i="6"/>
  <c r="C3379" i="6"/>
  <c r="C3355" i="6"/>
  <c r="C3331" i="6"/>
  <c r="D3330" i="6" s="1"/>
  <c r="C3163" i="6"/>
  <c r="D3162" i="6" s="1"/>
  <c r="C3091" i="6"/>
  <c r="C3067" i="6"/>
  <c r="C2755" i="6"/>
  <c r="C2491" i="6"/>
  <c r="D2490" i="6" s="1"/>
  <c r="C2395" i="6"/>
  <c r="C2347" i="6"/>
  <c r="C2035" i="6"/>
  <c r="D2034" i="6" s="1"/>
  <c r="C1939" i="6"/>
  <c r="D1938" i="6" s="1"/>
  <c r="C1795" i="6"/>
  <c r="D1794" i="6" s="1"/>
  <c r="C1699" i="6"/>
  <c r="C1675" i="6"/>
  <c r="D1674" i="6" s="1"/>
  <c r="C1507" i="6"/>
  <c r="C2995" i="6"/>
  <c r="C2947" i="6"/>
  <c r="C2803" i="6"/>
  <c r="D2802" i="6" s="1"/>
  <c r="C2635" i="6"/>
  <c r="C2611" i="6"/>
  <c r="D2610" i="6" s="1"/>
  <c r="C2443" i="6"/>
  <c r="D2442" i="6" s="1"/>
  <c r="C2371" i="6"/>
  <c r="C2323" i="6"/>
  <c r="D2322" i="6" s="1"/>
  <c r="C2299" i="6"/>
  <c r="C2275" i="6"/>
  <c r="C2251" i="6"/>
  <c r="D2250" i="6" s="1"/>
  <c r="C2227" i="6"/>
  <c r="D2226" i="6" s="1"/>
  <c r="C2203" i="6"/>
  <c r="D2202" i="6" s="1"/>
  <c r="C2179" i="6"/>
  <c r="C2107" i="6"/>
  <c r="C2011" i="6"/>
  <c r="C1915" i="6"/>
  <c r="C1843" i="6"/>
  <c r="C1771" i="6"/>
  <c r="D1770" i="6" s="1"/>
  <c r="C1627" i="6"/>
  <c r="D1626" i="6" s="1"/>
  <c r="C1459" i="6"/>
  <c r="C2539" i="6"/>
  <c r="D2538" i="6" s="1"/>
  <c r="C2419" i="6"/>
  <c r="C2083" i="6"/>
  <c r="C1987" i="6"/>
  <c r="C1891" i="6"/>
  <c r="C1747" i="6"/>
  <c r="D1746" i="6" s="1"/>
  <c r="C1603" i="6"/>
  <c r="D1602" i="6" s="1"/>
  <c r="C1579" i="6"/>
  <c r="D1578" i="6" s="1"/>
  <c r="C1555" i="6"/>
  <c r="C1483" i="6"/>
  <c r="C1435" i="6"/>
  <c r="C2827" i="6"/>
  <c r="C2779" i="6"/>
  <c r="C2515" i="6"/>
  <c r="D2514" i="6" s="1"/>
  <c r="C2467" i="6"/>
  <c r="D2466" i="6" s="1"/>
  <c r="C2155" i="6"/>
  <c r="D2154" i="6" s="1"/>
  <c r="C2131" i="6"/>
  <c r="D2130" i="6" s="1"/>
  <c r="C2059" i="6"/>
  <c r="C1963" i="6"/>
  <c r="C1867" i="6"/>
  <c r="C1819" i="6"/>
  <c r="C1723" i="6"/>
  <c r="D1722" i="6" s="1"/>
  <c r="C1651" i="6"/>
  <c r="D1650" i="6" s="1"/>
  <c r="C1531" i="6"/>
  <c r="D1530" i="6" s="1"/>
  <c r="C1411" i="6"/>
  <c r="D1410" i="6" s="1"/>
  <c r="C1387" i="6"/>
  <c r="C1291" i="6"/>
  <c r="C1267" i="6"/>
  <c r="C1171" i="6"/>
  <c r="C1123" i="6"/>
  <c r="D1122" i="6" s="1"/>
  <c r="C1075" i="6"/>
  <c r="D1074" i="6" s="1"/>
  <c r="C931" i="6"/>
  <c r="D930" i="6" s="1"/>
  <c r="C811" i="6"/>
  <c r="D810" i="6" s="1"/>
  <c r="C739" i="6"/>
  <c r="C403" i="6"/>
  <c r="C283" i="6"/>
  <c r="C163" i="6"/>
  <c r="C235" i="6"/>
  <c r="D234" i="6" s="1"/>
  <c r="C187" i="6"/>
  <c r="D186" i="6" s="1"/>
  <c r="C115" i="6"/>
  <c r="D114" i="6" s="1"/>
  <c r="C1243" i="6"/>
  <c r="C1147" i="6"/>
  <c r="C1051" i="6"/>
  <c r="C1027" i="6"/>
  <c r="C1003" i="6"/>
  <c r="C907" i="6"/>
  <c r="D906" i="6" s="1"/>
  <c r="C859" i="6"/>
  <c r="C619" i="6"/>
  <c r="D618" i="6" s="1"/>
  <c r="C595" i="6"/>
  <c r="D594" i="6" s="1"/>
  <c r="C547" i="6"/>
  <c r="C499" i="6"/>
  <c r="C451" i="6"/>
  <c r="C139" i="6"/>
  <c r="C1339" i="6"/>
  <c r="C1315" i="6"/>
  <c r="D1314" i="6" s="1"/>
  <c r="C1219" i="6"/>
  <c r="D1218" i="6" s="1"/>
  <c r="C1099" i="6"/>
  <c r="C979" i="6"/>
  <c r="D978" i="6" s="1"/>
  <c r="C955" i="6"/>
  <c r="C835" i="6"/>
  <c r="D834" i="6" s="1"/>
  <c r="C763" i="6"/>
  <c r="C691" i="6"/>
  <c r="D690" i="6" s="1"/>
  <c r="C667" i="6"/>
  <c r="C643" i="6"/>
  <c r="C571" i="6"/>
  <c r="C523" i="6"/>
  <c r="C475" i="6"/>
  <c r="C379" i="6"/>
  <c r="C307" i="6"/>
  <c r="C259" i="6"/>
  <c r="D258" i="6" s="1"/>
  <c r="C91" i="6"/>
  <c r="C331" i="6"/>
  <c r="D330" i="6" s="1"/>
  <c r="C211" i="6"/>
  <c r="C1363" i="6"/>
  <c r="C1195" i="6"/>
  <c r="C883" i="6"/>
  <c r="C787" i="6"/>
  <c r="C715" i="6"/>
  <c r="D714" i="6" s="1"/>
  <c r="C427" i="6"/>
  <c r="D426" i="6" s="1"/>
  <c r="C355" i="6"/>
  <c r="D354" i="6" s="1"/>
  <c r="E64" i="6" a="1"/>
  <c r="E64" i="6" s="1"/>
  <c r="F64" i="6" s="1"/>
  <c r="E184" i="6" a="1"/>
  <c r="E184" i="6" s="1"/>
  <c r="F184" i="6" s="1"/>
  <c r="E1720" i="6" a="1"/>
  <c r="E1720" i="6" s="1"/>
  <c r="F1720" i="6" s="1"/>
  <c r="E2896" i="6" a="1"/>
  <c r="E2896" i="6" s="1"/>
  <c r="F2896" i="6" s="1"/>
  <c r="E4744" i="6" a="1"/>
  <c r="E4744" i="6" s="1"/>
  <c r="F4744" i="6" s="1"/>
  <c r="E5896" i="6" a="1"/>
  <c r="E5896" i="6" s="1"/>
  <c r="F5896" i="6" s="1"/>
  <c r="E7456" i="6" a="1"/>
  <c r="E7456" i="6" s="1"/>
  <c r="F7456" i="6" s="1"/>
  <c r="E856" i="6" a="1"/>
  <c r="E856" i="6" s="1"/>
  <c r="F856" i="6" s="1"/>
  <c r="E3280" i="6" a="1"/>
  <c r="E3280" i="6" s="1"/>
  <c r="F3280" i="6" s="1"/>
  <c r="E4000" i="6" a="1"/>
  <c r="E4000" i="6" s="1"/>
  <c r="F4000" i="6" s="1"/>
  <c r="E4600" i="6" a="1"/>
  <c r="E4600" i="6" s="1"/>
  <c r="E6352" i="6" a="1"/>
  <c r="E6352" i="6" s="1"/>
  <c r="F6352" i="6" s="1"/>
  <c r="E7361" i="6" a="1"/>
  <c r="E7361" i="6" s="1"/>
  <c r="F7361" i="6" s="1"/>
  <c r="E6329" i="6" a="1"/>
  <c r="E6329" i="6" s="1"/>
  <c r="F6329" i="6" s="1"/>
  <c r="E4073" i="6" a="1"/>
  <c r="E4073" i="6" s="1"/>
  <c r="E4385" i="6" a="1"/>
  <c r="E4385" i="6" s="1"/>
  <c r="F4385" i="6" s="1"/>
  <c r="E3233" i="6" a="1"/>
  <c r="E3233" i="6" s="1"/>
  <c r="F3233" i="6" s="1"/>
  <c r="E3785" i="6" a="1"/>
  <c r="E3785" i="6" s="1"/>
  <c r="F3785" i="6" s="1"/>
  <c r="E1841" i="6" a="1"/>
  <c r="E1841" i="6" s="1"/>
  <c r="F1841" i="6" s="1"/>
  <c r="E1601" i="6" a="1"/>
  <c r="E1601" i="6" s="1"/>
  <c r="F1601" i="6" s="1"/>
  <c r="E1481" i="6" a="1"/>
  <c r="E1481" i="6" s="1"/>
  <c r="F1481" i="6" s="1"/>
  <c r="E1361" i="6" a="1"/>
  <c r="E1361" i="6" s="1"/>
  <c r="E112" i="6" a="1"/>
  <c r="E112" i="6" s="1"/>
  <c r="F112" i="6" s="1"/>
  <c r="E2224" i="6" a="1"/>
  <c r="E2224" i="6" s="1"/>
  <c r="F2224" i="6" s="1"/>
  <c r="E3040" i="6" a="1"/>
  <c r="E3040" i="6" s="1"/>
  <c r="F3040" i="6" s="1"/>
  <c r="E6160" i="6" a="1"/>
  <c r="E6160" i="6" s="1"/>
  <c r="F6160" i="6" s="1"/>
  <c r="E8008" i="6" a="1"/>
  <c r="E8008" i="6" s="1"/>
  <c r="F8008" i="6" s="1"/>
  <c r="E1312" i="6" a="1"/>
  <c r="E1312" i="6" s="1"/>
  <c r="F1312" i="6" s="1"/>
  <c r="E1984" i="6" a="1"/>
  <c r="E1984" i="6" s="1"/>
  <c r="F1984" i="6" s="1"/>
  <c r="E4672" i="6" a="1"/>
  <c r="E4672" i="6" s="1"/>
  <c r="F4672" i="6" s="1"/>
  <c r="E7312" i="6" a="1"/>
  <c r="E7312" i="6" s="1"/>
  <c r="F7312" i="6" s="1"/>
  <c r="E8104" i="6" a="1"/>
  <c r="E8104" i="6" s="1"/>
  <c r="F8104" i="6" s="1"/>
  <c r="E7457" i="6" a="1"/>
  <c r="E7457" i="6" s="1"/>
  <c r="E6161" i="6" a="1"/>
  <c r="E6161" i="6" s="1"/>
  <c r="E5537" i="6" a="1"/>
  <c r="E5537" i="6" s="1"/>
  <c r="F5537" i="6" s="1"/>
  <c r="E4289" i="6" a="1"/>
  <c r="E4289" i="6" s="1"/>
  <c r="E3569" i="6" a="1"/>
  <c r="E3569" i="6" s="1"/>
  <c r="F3569" i="6" s="1"/>
  <c r="E3545" i="6" a="1"/>
  <c r="E3545" i="6" s="1"/>
  <c r="F3545" i="6" s="1"/>
  <c r="E2609" i="6" a="1"/>
  <c r="E2609" i="6" s="1"/>
  <c r="F2609" i="6" s="1"/>
  <c r="E2249" i="6" a="1"/>
  <c r="E2249" i="6" s="1"/>
  <c r="F2249" i="6" s="1"/>
  <c r="E401" i="6" a="1"/>
  <c r="E401" i="6" s="1"/>
  <c r="F401" i="6" s="1"/>
  <c r="E449" i="6" a="1"/>
  <c r="E449" i="6" s="1"/>
  <c r="F449" i="6" s="1"/>
  <c r="E2512" i="6" a="1"/>
  <c r="E2512" i="6" s="1"/>
  <c r="F2512" i="6" s="1"/>
  <c r="E5920" i="6" a="1"/>
  <c r="E5920" i="6" s="1"/>
  <c r="F5920" i="6" s="1"/>
  <c r="E208" i="6" a="1"/>
  <c r="E208" i="6" s="1"/>
  <c r="F208" i="6" s="1"/>
  <c r="E5032" i="6" a="1"/>
  <c r="E5032" i="6" s="1"/>
  <c r="F5032" i="6" s="1"/>
  <c r="E6640" i="6" a="1"/>
  <c r="E6640" i="6" s="1"/>
  <c r="F6640" i="6" s="1"/>
  <c r="E8009" i="6" a="1"/>
  <c r="E8009" i="6" s="1"/>
  <c r="E7073" i="6" a="1"/>
  <c r="E7073" i="6" s="1"/>
  <c r="F7073" i="6" s="1"/>
  <c r="E7649" i="6" a="1"/>
  <c r="E7649" i="6" s="1"/>
  <c r="E6377" i="6" a="1"/>
  <c r="E6377" i="6" s="1"/>
  <c r="E5681" i="6" a="1"/>
  <c r="E5681" i="6" s="1"/>
  <c r="F5681" i="6" s="1"/>
  <c r="E4673" i="6" a="1"/>
  <c r="E4673" i="6" s="1"/>
  <c r="E5081" i="6" a="1"/>
  <c r="E5081" i="6" s="1"/>
  <c r="F5081" i="6" s="1"/>
  <c r="E3833" i="6" a="1"/>
  <c r="E3833" i="6" s="1"/>
  <c r="F3833" i="6" s="1"/>
  <c r="E3809" i="6" a="1"/>
  <c r="E3809" i="6" s="1"/>
  <c r="F3809" i="6" s="1"/>
  <c r="E3305" i="6" a="1"/>
  <c r="E3305" i="6" s="1"/>
  <c r="F3305" i="6" s="1"/>
  <c r="E2321" i="6" a="1"/>
  <c r="E2321" i="6" s="1"/>
  <c r="E2537" i="6" a="1"/>
  <c r="E2537" i="6" s="1"/>
  <c r="F2537" i="6" s="1"/>
  <c r="E617" i="6" a="1"/>
  <c r="E617" i="6" s="1"/>
  <c r="F617" i="6" s="1"/>
  <c r="E689" i="6" a="1"/>
  <c r="E689" i="6" s="1"/>
  <c r="F689" i="6" s="1"/>
  <c r="E4960" i="6" a="1"/>
  <c r="E4960" i="6" s="1"/>
  <c r="F4960" i="6" s="1"/>
  <c r="E4145" i="6" a="1"/>
  <c r="E4145" i="6" s="1"/>
  <c r="F4145" i="6" s="1"/>
  <c r="E4433" i="6" a="1"/>
  <c r="E4433" i="6" s="1"/>
  <c r="F4433" i="6" s="1"/>
  <c r="E3257" i="6" a="1"/>
  <c r="E3257" i="6" s="1"/>
  <c r="F3257" i="6" s="1"/>
  <c r="E161" i="6" a="1"/>
  <c r="E161" i="6" s="1"/>
  <c r="E1240" i="6" a="1"/>
  <c r="E1240" i="6" s="1"/>
  <c r="E1888" i="6" a="1"/>
  <c r="E1888" i="6" s="1"/>
  <c r="E2656" i="6" a="1"/>
  <c r="E2656" i="6" s="1"/>
  <c r="F2656" i="6" s="1"/>
  <c r="E6232" i="6" a="1"/>
  <c r="E6232" i="6" s="1"/>
  <c r="F6232" i="6" s="1"/>
  <c r="E8032" i="6" a="1"/>
  <c r="E8032" i="6" s="1"/>
  <c r="F8032" i="6" s="1"/>
  <c r="E904" i="6" a="1"/>
  <c r="E904" i="6" s="1"/>
  <c r="F904" i="6" s="1"/>
  <c r="E1672" i="6" a="1"/>
  <c r="E1672" i="6" s="1"/>
  <c r="F1672" i="6" s="1"/>
  <c r="E3736" i="6" a="1"/>
  <c r="E3736" i="6" s="1"/>
  <c r="F3736" i="6" s="1"/>
  <c r="E5056" i="6" a="1"/>
  <c r="E5056" i="6" s="1"/>
  <c r="F5056" i="6" s="1"/>
  <c r="E6784" i="6" a="1"/>
  <c r="E6784" i="6" s="1"/>
  <c r="F6784" i="6" s="1"/>
  <c r="E8201" i="6" a="1"/>
  <c r="E8201" i="6" s="1"/>
  <c r="F8201" i="6" s="1"/>
  <c r="E7097" i="6" a="1"/>
  <c r="E7097" i="6" s="1"/>
  <c r="F7097" i="6" s="1"/>
  <c r="E5729" i="6" a="1"/>
  <c r="E5729" i="6" s="1"/>
  <c r="E5201" i="6" a="1"/>
  <c r="E5201" i="6" s="1"/>
  <c r="F5201" i="6" s="1"/>
  <c r="E4025" i="6" a="1"/>
  <c r="E4025" i="6" s="1"/>
  <c r="F4025" i="6" s="1"/>
  <c r="E3449" i="6" a="1"/>
  <c r="E3449" i="6" s="1"/>
  <c r="F3449" i="6" s="1"/>
  <c r="E1529" i="6" a="1"/>
  <c r="E1529" i="6" s="1"/>
  <c r="F1529" i="6" s="1"/>
  <c r="E2369" i="6" a="1"/>
  <c r="E2369" i="6" s="1"/>
  <c r="F2369" i="6" s="1"/>
  <c r="E1025" i="6" a="1"/>
  <c r="E1025" i="6" s="1"/>
  <c r="F1025" i="6" s="1"/>
  <c r="E665" i="6" a="1"/>
  <c r="E665" i="6" s="1"/>
  <c r="F665" i="6" s="1"/>
  <c r="E424" i="6" a="1"/>
  <c r="E424" i="6" s="1"/>
  <c r="F424" i="6" s="1"/>
  <c r="E2008" i="6" a="1"/>
  <c r="E2008" i="6" s="1"/>
  <c r="F2008" i="6" s="1"/>
  <c r="E4840" i="6" a="1"/>
  <c r="E4840" i="6" s="1"/>
  <c r="F4840" i="6" s="1"/>
  <c r="E7120" i="6" a="1"/>
  <c r="E7120" i="6" s="1"/>
  <c r="F7120" i="6" s="1"/>
  <c r="E160" i="6" a="1"/>
  <c r="E160" i="6" s="1"/>
  <c r="E1552" i="6" a="1"/>
  <c r="E1552" i="6" s="1"/>
  <c r="F1552" i="6" s="1"/>
  <c r="E4816" i="6" a="1"/>
  <c r="E4816" i="6" s="1"/>
  <c r="F4816" i="6" s="1"/>
  <c r="E7408" i="6" a="1"/>
  <c r="E7408" i="6" s="1"/>
  <c r="F7408" i="6" s="1"/>
  <c r="F7961" i="6"/>
  <c r="E6545" i="6" a="1"/>
  <c r="E6545" i="6" s="1"/>
  <c r="F6545" i="6" s="1"/>
  <c r="E6209" i="6" a="1"/>
  <c r="E6209" i="6" s="1"/>
  <c r="F6209" i="6" s="1"/>
  <c r="E4337" i="6" a="1"/>
  <c r="E4337" i="6" s="1"/>
  <c r="F4337" i="6" s="1"/>
  <c r="E2105" i="6" a="1"/>
  <c r="E2105" i="6" s="1"/>
  <c r="F2105" i="6" s="1"/>
  <c r="E1865" i="6" a="1"/>
  <c r="E1865" i="6" s="1"/>
  <c r="F1865" i="6" s="1"/>
  <c r="E568" i="6" a="1"/>
  <c r="E568" i="6" s="1"/>
  <c r="E3472" i="6" a="1"/>
  <c r="E3472" i="6" s="1"/>
  <c r="F3472" i="6" s="1"/>
  <c r="E5320" i="6" a="1"/>
  <c r="E5320" i="6" s="1"/>
  <c r="F5320" i="6" s="1"/>
  <c r="E2032" i="6" a="1"/>
  <c r="E2032" i="6" s="1"/>
  <c r="F2032" i="6" s="1"/>
  <c r="E5944" i="6" a="1"/>
  <c r="E5944" i="6" s="1"/>
  <c r="E6496" i="6" a="1"/>
  <c r="E6496" i="6" s="1"/>
  <c r="F6496" i="6" s="1"/>
  <c r="E6713" i="6" a="1"/>
  <c r="E6713" i="6" s="1"/>
  <c r="F6713" i="6" s="1"/>
  <c r="E5657" i="6" a="1"/>
  <c r="E5657" i="6" s="1"/>
  <c r="F5657" i="6" s="1"/>
  <c r="E5561" i="6" a="1"/>
  <c r="E5561" i="6" s="1"/>
  <c r="F5561" i="6" s="1"/>
  <c r="E5153" i="6" a="1"/>
  <c r="E5153" i="6" s="1"/>
  <c r="F5153" i="6" s="1"/>
  <c r="E4793" i="6" a="1"/>
  <c r="E4793" i="6" s="1"/>
  <c r="F4793" i="6" s="1"/>
  <c r="E3425" i="6" a="1"/>
  <c r="E3425" i="6" s="1"/>
  <c r="F3425" i="6" s="1"/>
  <c r="E2417" i="6" a="1"/>
  <c r="E2417" i="6" s="1"/>
  <c r="F2417" i="6" s="1"/>
  <c r="E305" i="6" a="1"/>
  <c r="E305" i="6" s="1"/>
  <c r="F305" i="6" s="1"/>
  <c r="E7216" i="6" a="1"/>
  <c r="E7216" i="6" s="1"/>
  <c r="F7217" i="6" s="1"/>
  <c r="E976" i="6" a="1"/>
  <c r="E976" i="6" s="1"/>
  <c r="F976" i="6" s="1"/>
  <c r="E1576" i="6" a="1"/>
  <c r="E1576" i="6" s="1"/>
  <c r="F1576" i="6" s="1"/>
  <c r="E136" i="6" a="1"/>
  <c r="E136" i="6" s="1"/>
  <c r="F136" i="6" s="1"/>
  <c r="E3136" i="6" a="1"/>
  <c r="E3136" i="6" s="1"/>
  <c r="F3136" i="6" s="1"/>
  <c r="E4624" i="6" a="1"/>
  <c r="E4624" i="6" s="1"/>
  <c r="F4624" i="6" s="1"/>
  <c r="E6688" i="6" a="1"/>
  <c r="E6688" i="6" s="1"/>
  <c r="E8416" i="6" a="1"/>
  <c r="E8416" i="6" s="1"/>
  <c r="F8416" i="6" s="1"/>
  <c r="E1360" i="6" a="1"/>
  <c r="E1360" i="6" s="1"/>
  <c r="F1360" i="6" s="1"/>
  <c r="E2776" i="6" a="1"/>
  <c r="E2776" i="6" s="1"/>
  <c r="F2776" i="6" s="1"/>
  <c r="E4288" i="6" a="1"/>
  <c r="E4288" i="6" s="1"/>
  <c r="F4288" i="6" s="1"/>
  <c r="E5848" i="6" a="1"/>
  <c r="E5848" i="6" s="1"/>
  <c r="F5848" i="6" s="1"/>
  <c r="E7432" i="6" a="1"/>
  <c r="E7432" i="6" s="1"/>
  <c r="F7432" i="6" s="1"/>
  <c r="E8392" i="6" a="1"/>
  <c r="E8392" i="6" s="1"/>
  <c r="F8392" i="6" s="1"/>
  <c r="E6977" i="6" a="1"/>
  <c r="E6977" i="6" s="1"/>
  <c r="F6977" i="6" s="1"/>
  <c r="E7841" i="6" a="1"/>
  <c r="E7841" i="6" s="1"/>
  <c r="F7841" i="6" s="1"/>
  <c r="E5801" i="6" a="1"/>
  <c r="E5801" i="6" s="1"/>
  <c r="F5801" i="6" s="1"/>
  <c r="E4889" i="6" a="1"/>
  <c r="E4889" i="6" s="1"/>
  <c r="F4889" i="6" s="1"/>
  <c r="E3641" i="6" a="1"/>
  <c r="E3641" i="6" s="1"/>
  <c r="F3641" i="6" s="1"/>
  <c r="E2681" i="6" a="1"/>
  <c r="E2681" i="6" s="1"/>
  <c r="F2681" i="6" s="1"/>
  <c r="E545" i="6" a="1"/>
  <c r="E545" i="6" s="1"/>
  <c r="F545" i="6" s="1"/>
  <c r="E592" i="6" a="1"/>
  <c r="E592" i="6" s="1"/>
  <c r="F592" i="6" s="1"/>
  <c r="E2968" i="6" a="1"/>
  <c r="E2968" i="6" s="1"/>
  <c r="F2968" i="6" s="1"/>
  <c r="E5440" i="6" a="1"/>
  <c r="E5440" i="6" s="1"/>
  <c r="F5440" i="6" s="1"/>
  <c r="E6880" i="6" a="1"/>
  <c r="E6880" i="6" s="1"/>
  <c r="E1696" i="6" a="1"/>
  <c r="E1696" i="6" s="1"/>
  <c r="F1696" i="6" s="1"/>
  <c r="E2920" i="6" a="1"/>
  <c r="E2920" i="6" s="1"/>
  <c r="F2920" i="6" s="1"/>
  <c r="E5608" i="6" a="1"/>
  <c r="E5608" i="6" s="1"/>
  <c r="E7768" i="6" a="1"/>
  <c r="E7768" i="6" s="1"/>
  <c r="F7768" i="6" s="1"/>
  <c r="E8225" i="6" a="1"/>
  <c r="E8225" i="6" s="1"/>
  <c r="F8225" i="6" s="1"/>
  <c r="E7121" i="6" a="1"/>
  <c r="E7121" i="6" s="1"/>
  <c r="E6017" i="6" a="1"/>
  <c r="E6017" i="6" s="1"/>
  <c r="F6017" i="6" s="1"/>
  <c r="E5777" i="6" a="1"/>
  <c r="E5777" i="6" s="1"/>
  <c r="F5777" i="6" s="1"/>
  <c r="E5968" i="6" a="1"/>
  <c r="E5968" i="6" s="1"/>
  <c r="E5225" i="6" a="1"/>
  <c r="E5225" i="6" s="1"/>
  <c r="F5225" i="6" s="1"/>
  <c r="E4409" i="6" a="1"/>
  <c r="E4409" i="6" s="1"/>
  <c r="F4409" i="6" s="1"/>
  <c r="E4049" i="6" a="1"/>
  <c r="E4049" i="6" s="1"/>
  <c r="F4049" i="6" s="1"/>
  <c r="E3041" i="6" a="1"/>
  <c r="E3041" i="6" s="1"/>
  <c r="E2753" i="6" a="1"/>
  <c r="E2753" i="6" s="1"/>
  <c r="F2753" i="6" s="1"/>
  <c r="E3161" i="6" a="1"/>
  <c r="E3161" i="6" s="1"/>
  <c r="F3161" i="6" s="1"/>
  <c r="E1121" i="6" a="1"/>
  <c r="E1121" i="6" s="1"/>
  <c r="F1121" i="6" s="1"/>
  <c r="E1145" i="6" a="1"/>
  <c r="E1145" i="6" s="1"/>
  <c r="F1145" i="6" s="1"/>
  <c r="E1432" i="6" a="1"/>
  <c r="E1432" i="6" s="1"/>
  <c r="E3760" i="6" a="1"/>
  <c r="E3760" i="6" s="1"/>
  <c r="F3760" i="6" s="1"/>
  <c r="E6280" i="6" a="1"/>
  <c r="E6280" i="6" s="1"/>
  <c r="F6280" i="6" s="1"/>
  <c r="E3208" i="6" a="1"/>
  <c r="E3208" i="6" s="1"/>
  <c r="F3208" i="6" s="1"/>
  <c r="E5368" i="6" a="1"/>
  <c r="E5368" i="6" s="1"/>
  <c r="F5368" i="6" s="1"/>
  <c r="E7601" i="6" a="1"/>
  <c r="E7601" i="6" s="1"/>
  <c r="F7601" i="6" s="1"/>
  <c r="E6353" i="6" a="1"/>
  <c r="E6353" i="6" s="1"/>
  <c r="F6353" i="6" s="1"/>
  <c r="E4865" i="6" a="1"/>
  <c r="E4865" i="6" s="1"/>
  <c r="F4865" i="6" s="1"/>
  <c r="E2969" i="6" a="1"/>
  <c r="E2969" i="6" s="1"/>
  <c r="E2009" i="6" a="1"/>
  <c r="E2009" i="6" s="1"/>
  <c r="E1769" i="6" a="1"/>
  <c r="E1769" i="6" s="1"/>
  <c r="F1769" i="6" s="1"/>
  <c r="E3400" i="6" a="1"/>
  <c r="E3400" i="6" s="1"/>
  <c r="F3400" i="6" s="1"/>
  <c r="E7697" i="6" a="1"/>
  <c r="E7697" i="6" s="1"/>
  <c r="F7697" i="6" s="1"/>
  <c r="E5393" i="6" a="1"/>
  <c r="E5393" i="6" s="1"/>
  <c r="F5393" i="6" s="1"/>
  <c r="E3713" i="6" a="1"/>
  <c r="E3713" i="6" s="1"/>
  <c r="F3713" i="6" s="1"/>
  <c r="E2561" i="6" a="1"/>
  <c r="E2561" i="6" s="1"/>
  <c r="F2561" i="6" s="1"/>
  <c r="E2513" i="6" a="1"/>
  <c r="E2513" i="6" s="1"/>
  <c r="G67" i="6"/>
  <c r="C67" i="6"/>
  <c r="I18" i="5"/>
  <c r="F16" i="6"/>
  <c r="B23" i="5"/>
  <c r="C22" i="5" s="1"/>
  <c r="D22" i="5" s="1"/>
  <c r="G43" i="6"/>
  <c r="G19" i="6"/>
  <c r="F45" i="5"/>
  <c r="H45" i="5"/>
  <c r="I45" i="5" s="1"/>
  <c r="F20" i="5"/>
  <c r="C43" i="6"/>
  <c r="D42" i="6" s="1"/>
  <c r="C19" i="6"/>
  <c r="H20" i="5"/>
  <c r="O46" i="5"/>
  <c r="I18" i="6"/>
  <c r="J18" i="6" s="1"/>
  <c r="M46" i="5"/>
  <c r="N46" i="5" s="1"/>
  <c r="G46" i="5"/>
  <c r="E46" i="5"/>
  <c r="O21" i="5"/>
  <c r="C21" i="5"/>
  <c r="D21" i="5" s="1"/>
  <c r="D4258" i="6" l="1"/>
  <c r="E4258" i="6" s="1" a="1"/>
  <c r="E4258" i="6" s="1"/>
  <c r="F4258" i="6" s="1"/>
  <c r="E4259" i="6" a="1"/>
  <c r="E4259" i="6" s="1"/>
  <c r="F4259" i="6" s="1"/>
  <c r="F6443" i="6"/>
  <c r="F4547" i="6"/>
  <c r="F5483" i="6"/>
  <c r="F8316" i="6"/>
  <c r="E2074" i="6" a="1"/>
  <c r="E2074" i="6" s="1"/>
  <c r="F2075" i="6" s="1"/>
  <c r="F2074" i="6"/>
  <c r="F8267" i="6"/>
  <c r="F467" i="6"/>
  <c r="F2699" i="6"/>
  <c r="E6226" i="6" a="1"/>
  <c r="E6226" i="6" s="1"/>
  <c r="F6227" i="6" s="1"/>
  <c r="F6226" i="6"/>
  <c r="F7043" i="6"/>
  <c r="F3275" i="6"/>
  <c r="F8195" i="6"/>
  <c r="E4042" i="6" a="1"/>
  <c r="E4042" i="6" s="1"/>
  <c r="F4043" i="6" s="1"/>
  <c r="F4042" i="6"/>
  <c r="E1210" i="6" a="1"/>
  <c r="E1210" i="6" s="1"/>
  <c r="F1211" i="6" s="1"/>
  <c r="F1210" i="6"/>
  <c r="F3899" i="6"/>
  <c r="F7067" i="6"/>
  <c r="E6994" i="6" a="1"/>
  <c r="E6994" i="6" s="1"/>
  <c r="F6995" i="6" s="1"/>
  <c r="F6994" i="6"/>
  <c r="D634" i="6"/>
  <c r="E634" i="6" s="1" a="1"/>
  <c r="E634" i="6" s="1"/>
  <c r="F634" i="6" s="1"/>
  <c r="E635" i="6" a="1"/>
  <c r="E635" i="6" s="1"/>
  <c r="F635" i="6" s="1"/>
  <c r="F8100" i="6"/>
  <c r="F3636" i="6"/>
  <c r="F2483" i="6"/>
  <c r="F1043" i="6"/>
  <c r="F4091" i="6"/>
  <c r="F7931" i="6"/>
  <c r="F1763" i="6"/>
  <c r="F5915" i="6"/>
  <c r="F4931" i="6"/>
  <c r="E2554" i="6" a="1"/>
  <c r="E2554" i="6" s="1"/>
  <c r="F2555" i="6" s="1"/>
  <c r="F2554" i="6"/>
  <c r="F299" i="6"/>
  <c r="F3107" i="6"/>
  <c r="F6635" i="6"/>
  <c r="F8027" i="6"/>
  <c r="F1979" i="6"/>
  <c r="F4067" i="6"/>
  <c r="F7476" i="6"/>
  <c r="F2003" i="6"/>
  <c r="F7427" i="6"/>
  <c r="E4162" i="6" a="1"/>
  <c r="E4162" i="6" s="1"/>
  <c r="F4163" i="6" s="1"/>
  <c r="F4162" i="6"/>
  <c r="F5627" i="6"/>
  <c r="F6491" i="6"/>
  <c r="F3659" i="6"/>
  <c r="F6827" i="6"/>
  <c r="F587" i="6"/>
  <c r="F5891" i="6"/>
  <c r="F4283" i="6"/>
  <c r="F1595" i="6"/>
  <c r="D7090" i="6"/>
  <c r="E7090" i="6" s="1" a="1"/>
  <c r="E7090" i="6" s="1"/>
  <c r="F7090" i="6" s="1"/>
  <c r="E7091" i="6" a="1"/>
  <c r="E7091" i="6" s="1"/>
  <c r="F7091" i="6" s="1"/>
  <c r="F756" i="6"/>
  <c r="E4186" i="6" a="1"/>
  <c r="E4186" i="6" s="1"/>
  <c r="F4187" i="6" s="1"/>
  <c r="F4186" i="6"/>
  <c r="E6274" i="6" a="1"/>
  <c r="E6274" i="6" s="1"/>
  <c r="F6275" i="6" s="1"/>
  <c r="F6274" i="6"/>
  <c r="F5939" i="6"/>
  <c r="F3948" i="6"/>
  <c r="F5795" i="6"/>
  <c r="F1235" i="6"/>
  <c r="F1619" i="6"/>
  <c r="F3419" i="6"/>
  <c r="F2051" i="6"/>
  <c r="F5867" i="6"/>
  <c r="D6730" i="6"/>
  <c r="E6730" i="6" s="1" a="1"/>
  <c r="E6730" i="6" s="1"/>
  <c r="F6730" i="6" s="1"/>
  <c r="E6731" i="6" a="1"/>
  <c r="E6731" i="6" s="1"/>
  <c r="F6731" i="6" s="1"/>
  <c r="D1522" i="6"/>
  <c r="E1522" i="6" s="1" a="1"/>
  <c r="E1522" i="6" s="1"/>
  <c r="F1522" i="6" s="1"/>
  <c r="E1523" i="6" a="1"/>
  <c r="E1523" i="6" s="1"/>
  <c r="F1523" i="6" s="1"/>
  <c r="F7740" i="6"/>
  <c r="D4666" i="6"/>
  <c r="E4666" i="6" s="1" a="1"/>
  <c r="E4666" i="6" s="1"/>
  <c r="F4666" i="6" s="1"/>
  <c r="E4667" i="6" a="1"/>
  <c r="E4667" i="6" s="1"/>
  <c r="F4667" i="6"/>
  <c r="F2171" i="6"/>
  <c r="F7283" i="6"/>
  <c r="F7787" i="6"/>
  <c r="E7330" i="6" a="1"/>
  <c r="E7330" i="6" s="1"/>
  <c r="F7331" i="6" s="1"/>
  <c r="F7330" i="6"/>
  <c r="F8339" i="6"/>
  <c r="F3227" i="6"/>
  <c r="E5986" i="6" a="1"/>
  <c r="E5986" i="6" s="1"/>
  <c r="F5987" i="6" s="1"/>
  <c r="F5986" i="6"/>
  <c r="D2386" i="6"/>
  <c r="E2386" i="6" s="1" a="1"/>
  <c r="E2386" i="6" s="1"/>
  <c r="F2386" i="6" s="1"/>
  <c r="E2387" i="6" a="1"/>
  <c r="E2387" i="6" s="1"/>
  <c r="F2387" i="6" s="1"/>
  <c r="D3562" i="6"/>
  <c r="E3562" i="6" s="1" a="1"/>
  <c r="E3562" i="6" s="1"/>
  <c r="F3562" i="6" s="1"/>
  <c r="E3563" i="6" a="1"/>
  <c r="E3563" i="6" s="1"/>
  <c r="F3563" i="6" s="1"/>
  <c r="D5458" i="6"/>
  <c r="E5458" i="6" s="1" a="1"/>
  <c r="E5458" i="6" s="1"/>
  <c r="F5458" i="6" s="1"/>
  <c r="E5459" i="6" a="1"/>
  <c r="E5459" i="6" s="1"/>
  <c r="F5459" i="6" s="1"/>
  <c r="E5050" i="6" a="1"/>
  <c r="E5050" i="6" s="1"/>
  <c r="F5051" i="6" s="1"/>
  <c r="F5050" i="6"/>
  <c r="F3803" i="6"/>
  <c r="E1618" i="6" a="1"/>
  <c r="E1618" i="6" s="1"/>
  <c r="F1618" i="6"/>
  <c r="E4018" i="6" a="1"/>
  <c r="E4018" i="6" s="1"/>
  <c r="F4019" i="6" s="1"/>
  <c r="F4018" i="6"/>
  <c r="F1019" i="6"/>
  <c r="F1932" i="6"/>
  <c r="F7908" i="6"/>
  <c r="D850" i="6"/>
  <c r="E850" i="6" s="1" a="1"/>
  <c r="E850" i="6" s="1"/>
  <c r="F850" i="6" s="1"/>
  <c r="E851" i="6" a="1"/>
  <c r="E851" i="6" s="1"/>
  <c r="F851" i="6" s="1"/>
  <c r="D6106" i="6"/>
  <c r="E6106" i="6" s="1" a="1"/>
  <c r="E6106" i="6" s="1"/>
  <c r="F6106" i="6" s="1"/>
  <c r="E6107" i="6" a="1"/>
  <c r="E6107" i="6" s="1"/>
  <c r="F6107" i="6"/>
  <c r="F6059" i="6"/>
  <c r="E3034" i="6" a="1"/>
  <c r="E3034" i="6" s="1"/>
  <c r="F3035" i="6" s="1"/>
  <c r="F3034" i="6"/>
  <c r="F1667" i="6"/>
  <c r="F443" i="6"/>
  <c r="F3443" i="6"/>
  <c r="F1883" i="6"/>
  <c r="D6130" i="6"/>
  <c r="E6130" i="6" s="1" a="1"/>
  <c r="E6130" i="6" s="1"/>
  <c r="F6130" i="6" s="1"/>
  <c r="E6131" i="6" a="1"/>
  <c r="E6131" i="6" s="1"/>
  <c r="F6131" i="6" s="1"/>
  <c r="F8051" i="6"/>
  <c r="E4498" i="6" a="1"/>
  <c r="E4498" i="6" s="1"/>
  <c r="F4499" i="6" s="1"/>
  <c r="F4498" i="6"/>
  <c r="F1500" i="6"/>
  <c r="D4522" i="6"/>
  <c r="E4522" i="6" s="1" a="1"/>
  <c r="E4522" i="6" s="1"/>
  <c r="F4522" i="6" s="1"/>
  <c r="E4523" i="6" a="1"/>
  <c r="E4523" i="6" s="1"/>
  <c r="F4523" i="6" s="1"/>
  <c r="F5315" i="6"/>
  <c r="F2939" i="6"/>
  <c r="F275" i="6"/>
  <c r="F4427" i="6"/>
  <c r="D4138" i="6"/>
  <c r="E4138" i="6" s="1" a="1"/>
  <c r="E4138" i="6" s="1"/>
  <c r="F4138" i="6" s="1"/>
  <c r="E4139" i="6" a="1"/>
  <c r="E4139" i="6" s="1"/>
  <c r="F4139" i="6"/>
  <c r="F3539" i="6"/>
  <c r="F1427" i="6"/>
  <c r="D1546" i="6"/>
  <c r="E1546" i="6" s="1" a="1"/>
  <c r="E1546" i="6" s="1"/>
  <c r="F1546" i="6" s="1"/>
  <c r="E1547" i="6" a="1"/>
  <c r="E1547" i="6" s="1"/>
  <c r="F1547" i="6" s="1"/>
  <c r="F923" i="6"/>
  <c r="F419" i="6"/>
  <c r="F3731" i="6"/>
  <c r="F8363" i="6"/>
  <c r="F5580" i="6"/>
  <c r="D8146" i="6"/>
  <c r="E8146" i="6" s="1" a="1"/>
  <c r="E8146" i="6" s="1"/>
  <c r="F8146" i="6" s="1"/>
  <c r="E8147" i="6" a="1"/>
  <c r="E8147" i="6" s="1"/>
  <c r="F8147" i="6" s="1"/>
  <c r="F6899" i="6"/>
  <c r="F3587" i="6"/>
  <c r="E5290" i="6" a="1"/>
  <c r="E5290" i="6" s="1"/>
  <c r="F5291" i="6" s="1"/>
  <c r="F5290" i="6"/>
  <c r="F6683" i="6"/>
  <c r="F3083" i="6"/>
  <c r="F1091" i="6"/>
  <c r="F83" i="6"/>
  <c r="F4763" i="6"/>
  <c r="F5723" i="6"/>
  <c r="F2963" i="6"/>
  <c r="D2338" i="6"/>
  <c r="E2338" i="6" s="1" a="1"/>
  <c r="E2338" i="6" s="1"/>
  <c r="F2338" i="6" s="1"/>
  <c r="E2339" i="6" a="1"/>
  <c r="E2339" i="6" s="1"/>
  <c r="F2339" i="6" s="1"/>
  <c r="F6803" i="6"/>
  <c r="F803" i="6"/>
  <c r="F7211" i="6"/>
  <c r="F3155" i="6"/>
  <c r="F131" i="6"/>
  <c r="D1378" i="6"/>
  <c r="E1378" i="6" s="1" a="1"/>
  <c r="E1378" i="6" s="1"/>
  <c r="F1378" i="6" s="1"/>
  <c r="E1379" i="6" a="1"/>
  <c r="E1379" i="6" s="1"/>
  <c r="F1379" i="6" s="1"/>
  <c r="D226" i="6"/>
  <c r="E226" i="6" s="1" a="1"/>
  <c r="E226" i="6" s="1"/>
  <c r="F226" i="6" s="1"/>
  <c r="E227" i="6" a="1"/>
  <c r="E227" i="6" s="1"/>
  <c r="F227" i="6" s="1"/>
  <c r="F1331" i="6"/>
  <c r="F1955" i="6"/>
  <c r="F6875" i="6"/>
  <c r="F2435" i="6"/>
  <c r="E7378" i="6" a="1"/>
  <c r="E7378" i="6" s="1"/>
  <c r="F7379" i="6" s="1"/>
  <c r="F7378" i="6"/>
  <c r="F995" i="6"/>
  <c r="F5267" i="6"/>
  <c r="D3610" i="6"/>
  <c r="E3610" i="6" s="1" a="1"/>
  <c r="E3610" i="6" s="1"/>
  <c r="F3610" i="6" s="1"/>
  <c r="E3611" i="6" a="1"/>
  <c r="E3611" i="6" s="1"/>
  <c r="F3611" i="6" s="1"/>
  <c r="D7162" i="6"/>
  <c r="E7162" i="6" s="1" a="1"/>
  <c r="E7162" i="6" s="1"/>
  <c r="F7162" i="6" s="1"/>
  <c r="E7163" i="6" a="1"/>
  <c r="E7163" i="6" s="1"/>
  <c r="F7163" i="6"/>
  <c r="F7859" i="6"/>
  <c r="F7187" i="6"/>
  <c r="F1187" i="6"/>
  <c r="F7355" i="6"/>
  <c r="F2509" i="6"/>
  <c r="F3925" i="6"/>
  <c r="F8125" i="6"/>
  <c r="F6469" i="6"/>
  <c r="F3041" i="6"/>
  <c r="F5729" i="6"/>
  <c r="F8077" i="6"/>
  <c r="F1909" i="6"/>
  <c r="F5677" i="6"/>
  <c r="F2365" i="6"/>
  <c r="F3853" i="6"/>
  <c r="F4601" i="6"/>
  <c r="F7741" i="6"/>
  <c r="F2773" i="6"/>
  <c r="F3253" i="6"/>
  <c r="F6037" i="6"/>
  <c r="F3468" i="6"/>
  <c r="F7621" i="6"/>
  <c r="F7764" i="6"/>
  <c r="F6925" i="6"/>
  <c r="F6204" i="6"/>
  <c r="F661" i="6"/>
  <c r="F7597" i="6"/>
  <c r="F2221" i="6"/>
  <c r="F949" i="6"/>
  <c r="F1452" i="6"/>
  <c r="F5609" i="6"/>
  <c r="F4645" i="6"/>
  <c r="F2484" i="6"/>
  <c r="F493" i="6"/>
  <c r="F828" i="6"/>
  <c r="F5988" i="6"/>
  <c r="F6156" i="6"/>
  <c r="F7213" i="6"/>
  <c r="F3013" i="6"/>
  <c r="F6277" i="6"/>
  <c r="F2989" i="6"/>
  <c r="F5437" i="6"/>
  <c r="F565" i="6"/>
  <c r="F7669" i="6"/>
  <c r="F5196" i="6"/>
  <c r="F7885" i="6"/>
  <c r="F5149" i="6"/>
  <c r="F1501" i="6"/>
  <c r="F1405" i="6"/>
  <c r="F1213" i="6"/>
  <c r="F5700" i="6"/>
  <c r="F6229" i="6"/>
  <c r="F8388" i="6"/>
  <c r="F2321" i="6"/>
  <c r="F2844" i="6"/>
  <c r="F6804" i="6"/>
  <c r="F2513" i="6"/>
  <c r="F1741" i="6"/>
  <c r="F2244" i="6"/>
  <c r="F517" i="6"/>
  <c r="F7117" i="6"/>
  <c r="F7477" i="6"/>
  <c r="F901" i="6"/>
  <c r="F3637" i="6"/>
  <c r="F3684" i="6"/>
  <c r="F8101" i="6"/>
  <c r="F6397" i="6"/>
  <c r="F4309" i="6"/>
  <c r="F5753" i="6"/>
  <c r="F3756" i="6"/>
  <c r="F7333" i="6"/>
  <c r="F1164" i="6"/>
  <c r="F5821" i="6"/>
  <c r="F7572" i="6"/>
  <c r="F3781" i="6"/>
  <c r="F7501" i="6"/>
  <c r="F7932" i="6"/>
  <c r="F7909" i="6"/>
  <c r="F2631" i="6"/>
  <c r="F4455" i="6"/>
  <c r="F2173" i="6"/>
  <c r="F5173" i="6"/>
  <c r="F2727" i="6"/>
  <c r="F2871" i="6"/>
  <c r="F5245" i="6"/>
  <c r="F4957" i="6"/>
  <c r="E8148" i="6" a="1"/>
  <c r="E8148" i="6" s="1"/>
  <c r="E1789" i="6" a="1"/>
  <c r="E1789" i="6" s="1"/>
  <c r="D1788" i="6"/>
  <c r="D1787" i="6" s="1"/>
  <c r="E6301" i="6" a="1"/>
  <c r="E6301" i="6" s="1"/>
  <c r="D6300" i="6"/>
  <c r="D6299" i="6" s="1"/>
  <c r="E2533" i="6" a="1"/>
  <c r="E2533" i="6" s="1"/>
  <c r="F2534" i="6" s="1"/>
  <c r="D2532" i="6"/>
  <c r="D2531" i="6" s="1"/>
  <c r="E4717" i="6" a="1"/>
  <c r="E4717" i="6" s="1"/>
  <c r="D4716" i="6"/>
  <c r="D4715" i="6" s="1"/>
  <c r="E2605" i="6" a="1"/>
  <c r="E2605" i="6" s="1"/>
  <c r="F2606" i="6" s="1"/>
  <c r="D2604" i="6"/>
  <c r="D2603" i="6" s="1"/>
  <c r="E1717" i="6" a="1"/>
  <c r="E1717" i="6" s="1"/>
  <c r="D1716" i="6"/>
  <c r="D1715" i="6" s="1"/>
  <c r="E3061" i="6" a="1"/>
  <c r="E3061" i="6" s="1"/>
  <c r="F3062" i="6" s="1"/>
  <c r="D3060" i="6"/>
  <c r="D3059" i="6" s="1"/>
  <c r="E3877" i="6" a="1"/>
  <c r="E3877" i="6" s="1"/>
  <c r="F3878" i="6" s="1"/>
  <c r="D3876" i="6"/>
  <c r="D3875" i="6" s="1"/>
  <c r="E4333" i="6" a="1"/>
  <c r="E4333" i="6" s="1"/>
  <c r="D4332" i="6"/>
  <c r="D4331" i="6" s="1"/>
  <c r="F3829" i="6"/>
  <c r="F205" i="6"/>
  <c r="F3516" i="6"/>
  <c r="F6252" i="6"/>
  <c r="E4260" i="6" a="1"/>
  <c r="E4260" i="6" s="1"/>
  <c r="F4260" i="6" s="1"/>
  <c r="F5556" i="6"/>
  <c r="F4740" i="6"/>
  <c r="F4908" i="6"/>
  <c r="F181" i="6"/>
  <c r="F5292" i="6"/>
  <c r="E4668" i="6" a="1"/>
  <c r="E4668" i="6" s="1"/>
  <c r="F4668" i="6" s="1"/>
  <c r="F685" i="6"/>
  <c r="E7092" i="6" a="1"/>
  <c r="E7092" i="6" s="1"/>
  <c r="F7093" i="6" s="1"/>
  <c r="F5220" i="6"/>
  <c r="F3205" i="6"/>
  <c r="F2125" i="6"/>
  <c r="F5005" i="6"/>
  <c r="F2100" i="6"/>
  <c r="F5028" i="6"/>
  <c r="F2028" i="6"/>
  <c r="F8053" i="6"/>
  <c r="E1309" i="6" a="1"/>
  <c r="E1309" i="6" s="1"/>
  <c r="D1308" i="6"/>
  <c r="D1307" i="6" s="1"/>
  <c r="E3349" i="6" a="1"/>
  <c r="E3349" i="6" s="1"/>
  <c r="D3348" i="6"/>
  <c r="D3347" i="6" s="1"/>
  <c r="E1837" i="6" a="1"/>
  <c r="E1837" i="6" s="1"/>
  <c r="F1838" i="6" s="1"/>
  <c r="D1836" i="6"/>
  <c r="D1835" i="6" s="1"/>
  <c r="E2917" i="6" a="1"/>
  <c r="E2917" i="6" s="1"/>
  <c r="F2918" i="6" s="1"/>
  <c r="D2916" i="6"/>
  <c r="D2915" i="6" s="1"/>
  <c r="E4813" i="6" a="1"/>
  <c r="E4813" i="6" s="1"/>
  <c r="F4814" i="6" s="1"/>
  <c r="D4812" i="6"/>
  <c r="D4811" i="6" s="1"/>
  <c r="E7981" i="6" a="1"/>
  <c r="E7981" i="6" s="1"/>
  <c r="D7980" i="6"/>
  <c r="D7979" i="6" s="1"/>
  <c r="E3373" i="6" a="1"/>
  <c r="E3373" i="6" s="1"/>
  <c r="F3374" i="6" s="1"/>
  <c r="D3372" i="6"/>
  <c r="D3371" i="6" s="1"/>
  <c r="E6565" i="6" a="1"/>
  <c r="E6565" i="6" s="1"/>
  <c r="F6566" i="6" s="1"/>
  <c r="D6564" i="6"/>
  <c r="D6563" i="6" s="1"/>
  <c r="E2269" i="6" a="1"/>
  <c r="E2269" i="6" s="1"/>
  <c r="D2268" i="6"/>
  <c r="D2267" i="6" s="1"/>
  <c r="E6709" i="6" a="1"/>
  <c r="E6709" i="6" s="1"/>
  <c r="D6708" i="6"/>
  <c r="D6707" i="6" s="1"/>
  <c r="E6541" i="6" a="1"/>
  <c r="E6541" i="6" s="1"/>
  <c r="F6542" i="6" s="1"/>
  <c r="D6540" i="6"/>
  <c r="D6539" i="6" s="1"/>
  <c r="E7525" i="6" a="1"/>
  <c r="E7525" i="6" s="1"/>
  <c r="F7526" i="6" s="1"/>
  <c r="D7524" i="6"/>
  <c r="D7523" i="6" s="1"/>
  <c r="E4981" i="6" a="1"/>
  <c r="E4981" i="6" s="1"/>
  <c r="F4982" i="6" s="1"/>
  <c r="D4980" i="6"/>
  <c r="D4979" i="6" s="1"/>
  <c r="E2821" i="6" a="1"/>
  <c r="E2821" i="6" s="1"/>
  <c r="F2822" i="6" s="1"/>
  <c r="D2820" i="6"/>
  <c r="D2819" i="6" s="1"/>
  <c r="E8221" i="6" a="1"/>
  <c r="E8221" i="6" s="1"/>
  <c r="D8220" i="6"/>
  <c r="D8219" i="6" s="1"/>
  <c r="E4524" i="6" a="1"/>
  <c r="E4524" i="6" s="1"/>
  <c r="F4525" i="6" s="1"/>
  <c r="F1357" i="6"/>
  <c r="E1069" i="6" a="1"/>
  <c r="E1069" i="6" s="1"/>
  <c r="D1068" i="6"/>
  <c r="D1067" i="6" s="1"/>
  <c r="E3301" i="6" a="1"/>
  <c r="E3301" i="6" s="1"/>
  <c r="F3302" i="6" s="1"/>
  <c r="D3300" i="6"/>
  <c r="D3299" i="6" s="1"/>
  <c r="E5389" i="6" a="1"/>
  <c r="E5389" i="6" s="1"/>
  <c r="F5390" i="6" s="1"/>
  <c r="D5388" i="6"/>
  <c r="D5387" i="6" s="1"/>
  <c r="E7837" i="6" a="1"/>
  <c r="E7837" i="6" s="1"/>
  <c r="F7838" i="6" s="1"/>
  <c r="D7836" i="6"/>
  <c r="D7835" i="6" s="1"/>
  <c r="E2413" i="6" a="1"/>
  <c r="E2413" i="6" s="1"/>
  <c r="D2412" i="6"/>
  <c r="D2411" i="6" s="1"/>
  <c r="E2317" i="6" a="1"/>
  <c r="E2317" i="6" s="1"/>
  <c r="F2318" i="6" s="1"/>
  <c r="D2316" i="6"/>
  <c r="D2315" i="6" s="1"/>
  <c r="E6132" i="6" a="1"/>
  <c r="E6132" i="6" s="1"/>
  <c r="F6132" i="6" s="1"/>
  <c r="E2629" i="6" a="1"/>
  <c r="E2629" i="6" s="1"/>
  <c r="F2630" i="6" s="1"/>
  <c r="D2628" i="6"/>
  <c r="D2627" i="6" s="1"/>
  <c r="E2725" i="6" a="1"/>
  <c r="E2725" i="6" s="1"/>
  <c r="F2726" i="6" s="1"/>
  <c r="D2724" i="6"/>
  <c r="D2723" i="6" s="1"/>
  <c r="E8245" i="6" a="1"/>
  <c r="E8245" i="6" s="1"/>
  <c r="D8244" i="6"/>
  <c r="D8243" i="6" s="1"/>
  <c r="F781" i="6"/>
  <c r="F3228" i="6"/>
  <c r="F1812" i="6"/>
  <c r="E636" i="6" a="1"/>
  <c r="E636" i="6" s="1"/>
  <c r="F636" i="6" s="1"/>
  <c r="F5365" i="6"/>
  <c r="E6108" i="6" a="1"/>
  <c r="E6108" i="6" s="1"/>
  <c r="F7021" i="6"/>
  <c r="F2677" i="6"/>
  <c r="E2388" i="6" a="1"/>
  <c r="E2388" i="6" s="1"/>
  <c r="F6348" i="6"/>
  <c r="F4884" i="6"/>
  <c r="F6517" i="6"/>
  <c r="F757" i="6"/>
  <c r="F348" i="6"/>
  <c r="E7164" i="6" a="1"/>
  <c r="E7164" i="6" s="1"/>
  <c r="F7164" i="6" s="1"/>
  <c r="F5581" i="6"/>
  <c r="E6732" i="6" a="1"/>
  <c r="E6732" i="6" s="1"/>
  <c r="F6732" i="6" s="1"/>
  <c r="E541" i="6" a="1"/>
  <c r="E541" i="6" s="1"/>
  <c r="F542" i="6" s="1"/>
  <c r="D540" i="6"/>
  <c r="D539" i="6" s="1"/>
  <c r="E253" i="6" a="1"/>
  <c r="E253" i="6" s="1"/>
  <c r="F254" i="6" s="1"/>
  <c r="D252" i="6"/>
  <c r="D251" i="6" s="1"/>
  <c r="E4573" i="6" a="1"/>
  <c r="E4573" i="6" s="1"/>
  <c r="F4574" i="6" s="1"/>
  <c r="D4572" i="6"/>
  <c r="D4571" i="6" s="1"/>
  <c r="E2340" i="6" a="1"/>
  <c r="E2340" i="6" s="1"/>
  <c r="F2340" i="6" s="1"/>
  <c r="E5509" i="6" a="1"/>
  <c r="E5509" i="6" s="1"/>
  <c r="D5508" i="6"/>
  <c r="D5507" i="6" s="1"/>
  <c r="E5965" i="6" a="1"/>
  <c r="E5965" i="6" s="1"/>
  <c r="F5966" i="6" s="1"/>
  <c r="D5964" i="6"/>
  <c r="D5963" i="6" s="1"/>
  <c r="E3181" i="6" a="1"/>
  <c r="E3181" i="6" s="1"/>
  <c r="D3180" i="6"/>
  <c r="D3179" i="6" s="1"/>
  <c r="E8293" i="6" a="1"/>
  <c r="E8293" i="6" s="1"/>
  <c r="D8292" i="6"/>
  <c r="D8291" i="6" s="1"/>
  <c r="E1141" i="6" a="1"/>
  <c r="E1141" i="6" s="1"/>
  <c r="D1140" i="6"/>
  <c r="D1139" i="6" s="1"/>
  <c r="E325" i="6" a="1"/>
  <c r="E325" i="6" s="1"/>
  <c r="F326" i="6" s="1"/>
  <c r="D324" i="6"/>
  <c r="D323" i="6" s="1"/>
  <c r="E5653" i="6" a="1"/>
  <c r="E5653" i="6" s="1"/>
  <c r="D5652" i="6"/>
  <c r="D5651" i="6" s="1"/>
  <c r="E2893" i="6" a="1"/>
  <c r="E2893" i="6" s="1"/>
  <c r="D2892" i="6"/>
  <c r="D2891" i="6" s="1"/>
  <c r="E2869" i="6" a="1"/>
  <c r="E2869" i="6" s="1"/>
  <c r="F2870" i="6" s="1"/>
  <c r="D2868" i="6"/>
  <c r="D2867" i="6" s="1"/>
  <c r="E4453" i="6" a="1"/>
  <c r="E4453" i="6" s="1"/>
  <c r="F4454" i="6" s="1"/>
  <c r="D4452" i="6"/>
  <c r="D4451" i="6" s="1"/>
  <c r="E6013" i="6" a="1"/>
  <c r="E6013" i="6" s="1"/>
  <c r="F6014" i="6" s="1"/>
  <c r="D6012" i="6"/>
  <c r="D6011" i="6" s="1"/>
  <c r="E1548" i="6" a="1"/>
  <c r="E1548" i="6" s="1"/>
  <c r="F2653" i="6"/>
  <c r="D10" i="6"/>
  <c r="E11" i="6"/>
  <c r="F12" i="6" s="1"/>
  <c r="E5341" i="6" a="1"/>
  <c r="E5341" i="6" s="1"/>
  <c r="F5342" i="6" s="1"/>
  <c r="D5340" i="6"/>
  <c r="D5339" i="6" s="1"/>
  <c r="E8005" i="6" a="1"/>
  <c r="E8005" i="6" s="1"/>
  <c r="F8006" i="6" s="1"/>
  <c r="D8004" i="6"/>
  <c r="D8003" i="6" s="1"/>
  <c r="E4237" i="6" a="1"/>
  <c r="E4237" i="6" s="1"/>
  <c r="D4236" i="6"/>
  <c r="D4235" i="6" s="1"/>
  <c r="E1524" i="6" a="1"/>
  <c r="E1524" i="6" s="1"/>
  <c r="F1524" i="6" s="1"/>
  <c r="E7405" i="6" a="1"/>
  <c r="E7405" i="6" s="1"/>
  <c r="F7406" i="6" s="1"/>
  <c r="D7404" i="6"/>
  <c r="D7403" i="6" s="1"/>
  <c r="E6973" i="6" a="1"/>
  <c r="E6973" i="6" s="1"/>
  <c r="F6974" i="6" s="1"/>
  <c r="D6972" i="6"/>
  <c r="D6971" i="6" s="1"/>
  <c r="E3973" i="6" a="1"/>
  <c r="E3973" i="6" s="1"/>
  <c r="F3974" i="6" s="1"/>
  <c r="D3972" i="6"/>
  <c r="D3971" i="6" s="1"/>
  <c r="E4861" i="6" a="1"/>
  <c r="E4861" i="6" s="1"/>
  <c r="F4862" i="6" s="1"/>
  <c r="D4860" i="6"/>
  <c r="D4859" i="6" s="1"/>
  <c r="E7309" i="6" a="1"/>
  <c r="E7309" i="6" s="1"/>
  <c r="F7310" i="6" s="1"/>
  <c r="D7308" i="6"/>
  <c r="D7307" i="6" s="1"/>
  <c r="F4788" i="6"/>
  <c r="F4212" i="6"/>
  <c r="F2004" i="6"/>
  <c r="F3397" i="6"/>
  <c r="F4620" i="6"/>
  <c r="F3493" i="6"/>
  <c r="E3564" i="6" a="1"/>
  <c r="E3564" i="6" s="1"/>
  <c r="F3565" i="6" s="1"/>
  <c r="F4357" i="6"/>
  <c r="F5604" i="6"/>
  <c r="F4597" i="6"/>
  <c r="E4140" i="6" a="1"/>
  <c r="E4140" i="6" s="1"/>
  <c r="E1380" i="6" a="1"/>
  <c r="E1380" i="6" s="1"/>
  <c r="F1380" i="6" s="1"/>
  <c r="E6325" i="6" a="1"/>
  <c r="E6325" i="6" s="1"/>
  <c r="F6326" i="6" s="1"/>
  <c r="D6324" i="6"/>
  <c r="D6323" i="6" s="1"/>
  <c r="E1117" i="6" a="1"/>
  <c r="E1117" i="6" s="1"/>
  <c r="F1118" i="6" s="1"/>
  <c r="D1116" i="6"/>
  <c r="D1115" i="6" s="1"/>
  <c r="E973" i="6" a="1"/>
  <c r="E973" i="6" s="1"/>
  <c r="F974" i="6" s="1"/>
  <c r="D972" i="6"/>
  <c r="D971" i="6" s="1"/>
  <c r="E7957" i="6" a="1"/>
  <c r="E7957" i="6" s="1"/>
  <c r="F7958" i="6" s="1"/>
  <c r="D7956" i="6"/>
  <c r="D7955" i="6" s="1"/>
  <c r="E2749" i="6" a="1"/>
  <c r="E2749" i="6" s="1"/>
  <c r="F2750" i="6" s="1"/>
  <c r="D2748" i="6"/>
  <c r="D2747" i="6" s="1"/>
  <c r="E6757" i="6" a="1"/>
  <c r="E6757" i="6" s="1"/>
  <c r="F6758" i="6" s="1"/>
  <c r="D6756" i="6"/>
  <c r="D6755" i="6" s="1"/>
  <c r="E6085" i="6" a="1"/>
  <c r="E6085" i="6" s="1"/>
  <c r="F6086" i="6" s="1"/>
  <c r="D6084" i="6"/>
  <c r="D6083" i="6" s="1"/>
  <c r="E4477" i="6" a="1"/>
  <c r="E4477" i="6" s="1"/>
  <c r="F4478" i="6" s="1"/>
  <c r="D4476" i="6"/>
  <c r="D4475" i="6" s="1"/>
  <c r="E7717" i="6" a="1"/>
  <c r="E7717" i="6" s="1"/>
  <c r="F7718" i="6" s="1"/>
  <c r="D7716" i="6"/>
  <c r="D7715" i="6" s="1"/>
  <c r="E877" i="6" a="1"/>
  <c r="E877" i="6" s="1"/>
  <c r="F878" i="6" s="1"/>
  <c r="D876" i="6"/>
  <c r="D875" i="6" s="1"/>
  <c r="E4405" i="6" a="1"/>
  <c r="E4405" i="6" s="1"/>
  <c r="F4406" i="6" s="1"/>
  <c r="D4404" i="6"/>
  <c r="D4403" i="6" s="1"/>
  <c r="E2797" i="6" a="1"/>
  <c r="E2797" i="6" s="1"/>
  <c r="F2798" i="6" s="1"/>
  <c r="D2796" i="6"/>
  <c r="D2795" i="6" s="1"/>
  <c r="E7813" i="6" a="1"/>
  <c r="E7813" i="6" s="1"/>
  <c r="F7814" i="6" s="1"/>
  <c r="D7812" i="6"/>
  <c r="D7811" i="6" s="1"/>
  <c r="E1573" i="6" a="1"/>
  <c r="E1573" i="6" s="1"/>
  <c r="F1574" i="6" s="1"/>
  <c r="D1572" i="6"/>
  <c r="D1571" i="6" s="1"/>
  <c r="E613" i="6" a="1"/>
  <c r="E613" i="6" s="1"/>
  <c r="F614" i="6" s="1"/>
  <c r="D612" i="6"/>
  <c r="D611" i="6" s="1"/>
  <c r="E5077" i="6" a="1"/>
  <c r="E5077" i="6" s="1"/>
  <c r="F5078" i="6" s="1"/>
  <c r="D5076" i="6"/>
  <c r="D5075" i="6" s="1"/>
  <c r="E1477" i="6" a="1"/>
  <c r="E1477" i="6" s="1"/>
  <c r="F1478" i="6" s="1"/>
  <c r="D1476" i="6"/>
  <c r="D1475" i="6" s="1"/>
  <c r="E61" i="6" a="1"/>
  <c r="E61" i="6" s="1"/>
  <c r="F62" i="6" s="1"/>
  <c r="D60" i="6"/>
  <c r="D59" i="6" s="1"/>
  <c r="E1285" i="6" a="1"/>
  <c r="E1285" i="6" s="1"/>
  <c r="F1286" i="6" s="1"/>
  <c r="D1284" i="6"/>
  <c r="D1283" i="6" s="1"/>
  <c r="E373" i="6" a="1"/>
  <c r="E373" i="6" s="1"/>
  <c r="F374" i="6" s="1"/>
  <c r="D372" i="6"/>
  <c r="D371" i="6" s="1"/>
  <c r="E6853" i="6" a="1"/>
  <c r="E6853" i="6" s="1"/>
  <c r="F6854" i="6" s="1"/>
  <c r="D6852" i="6"/>
  <c r="D6851" i="6" s="1"/>
  <c r="E5749" i="6" a="1"/>
  <c r="E5749" i="6" s="1"/>
  <c r="F5750" i="6" s="1"/>
  <c r="D5748" i="6"/>
  <c r="D5747" i="6" s="1"/>
  <c r="E6613" i="6" a="1"/>
  <c r="E6613" i="6" s="1"/>
  <c r="F6614" i="6" s="1"/>
  <c r="D6612" i="6"/>
  <c r="D6611" i="6" s="1"/>
  <c r="E1645" i="6" a="1"/>
  <c r="E1645" i="6" s="1"/>
  <c r="F1646" i="6" s="1"/>
  <c r="D1644" i="6"/>
  <c r="D1643" i="6" s="1"/>
  <c r="E7453" i="6" a="1"/>
  <c r="E7453" i="6" s="1"/>
  <c r="F7454" i="6" s="1"/>
  <c r="D7452" i="6"/>
  <c r="D7451" i="6" s="1"/>
  <c r="F4692" i="6"/>
  <c r="E3612" i="6" a="1"/>
  <c r="E3612" i="6" s="1"/>
  <c r="F3612" i="6" s="1"/>
  <c r="F8173" i="6"/>
  <c r="E5460" i="6" a="1"/>
  <c r="E5460" i="6" s="1"/>
  <c r="F5460" i="6" s="1"/>
  <c r="E7549" i="6" a="1"/>
  <c r="E7549" i="6" s="1"/>
  <c r="D7548" i="6"/>
  <c r="D7547" i="6" s="1"/>
  <c r="E7141" i="6" a="1"/>
  <c r="E7141" i="6" s="1"/>
  <c r="F7142" i="6" s="1"/>
  <c r="D7140" i="6"/>
  <c r="D7139" i="6" s="1"/>
  <c r="E3325" i="6" a="1"/>
  <c r="E3325" i="6" s="1"/>
  <c r="F3326" i="6" s="1"/>
  <c r="D3324" i="6"/>
  <c r="D3323" i="6" s="1"/>
  <c r="E7693" i="6" a="1"/>
  <c r="E7693" i="6" s="1"/>
  <c r="F7694" i="6" s="1"/>
  <c r="D7692" i="6"/>
  <c r="D7691" i="6" s="1"/>
  <c r="E2293" i="6" a="1"/>
  <c r="E2293" i="6" s="1"/>
  <c r="F2294" i="6" s="1"/>
  <c r="D2292" i="6"/>
  <c r="D2291" i="6" s="1"/>
  <c r="E5413" i="6" a="1"/>
  <c r="E5413" i="6" s="1"/>
  <c r="F5414" i="6" s="1"/>
  <c r="D5412" i="6"/>
  <c r="D5411" i="6" s="1"/>
  <c r="E2461" i="6" a="1"/>
  <c r="E2461" i="6" s="1"/>
  <c r="F2462" i="6" s="1"/>
  <c r="D2460" i="6"/>
  <c r="D2459" i="6" s="1"/>
  <c r="E1693" i="6" a="1"/>
  <c r="E1693" i="6" s="1"/>
  <c r="F1694" i="6" s="1"/>
  <c r="D1692" i="6"/>
  <c r="D1691" i="6" s="1"/>
  <c r="E3133" i="6" a="1"/>
  <c r="E3133" i="6" s="1"/>
  <c r="F3134" i="6" s="1"/>
  <c r="D3132" i="6"/>
  <c r="D3131" i="6" s="1"/>
  <c r="E4117" i="6" a="1"/>
  <c r="E4117" i="6" s="1"/>
  <c r="F4118" i="6" s="1"/>
  <c r="D4116" i="6"/>
  <c r="D4115" i="6" s="1"/>
  <c r="E7261" i="6" a="1"/>
  <c r="E7261" i="6" s="1"/>
  <c r="F7262" i="6" s="1"/>
  <c r="D7260" i="6"/>
  <c r="D7259" i="6" s="1"/>
  <c r="E2581" i="6" a="1"/>
  <c r="E2581" i="6" s="1"/>
  <c r="F2582" i="6" s="1"/>
  <c r="D2580" i="6"/>
  <c r="D2579" i="6" s="1"/>
  <c r="E1861" i="6" a="1"/>
  <c r="E1861" i="6" s="1"/>
  <c r="F1862" i="6" s="1"/>
  <c r="D1860" i="6"/>
  <c r="D1859" i="6" s="1"/>
  <c r="E5101" i="6" a="1"/>
  <c r="E5101" i="6" s="1"/>
  <c r="F5102" i="6" s="1"/>
  <c r="D5100" i="6"/>
  <c r="D5099" i="6" s="1"/>
  <c r="F3613" i="6"/>
  <c r="E852" i="6" a="1"/>
  <c r="E852" i="6" s="1"/>
  <c r="F853" i="6" s="1"/>
  <c r="E228" i="6" a="1"/>
  <c r="E228" i="6" s="1"/>
  <c r="F229" i="6" s="1"/>
  <c r="F7551" i="6"/>
  <c r="F7550" i="6"/>
  <c r="F2295" i="6"/>
  <c r="E1525" i="6" a="1"/>
  <c r="E1525" i="6" s="1"/>
  <c r="F1525" i="6" s="1"/>
  <c r="F2319" i="6"/>
  <c r="F6135" i="6"/>
  <c r="F1718" i="6"/>
  <c r="F1719" i="6"/>
  <c r="F3063" i="6"/>
  <c r="F1863" i="6"/>
  <c r="F615" i="6"/>
  <c r="E6733" i="6" a="1"/>
  <c r="E6733" i="6" s="1"/>
  <c r="F6734" i="6" s="1"/>
  <c r="F375" i="6"/>
  <c r="F879" i="6"/>
  <c r="F4407" i="6"/>
  <c r="E6133" i="6" a="1"/>
  <c r="E6133" i="6" s="1"/>
  <c r="F6134" i="6" s="1"/>
  <c r="F4334" i="6"/>
  <c r="F4335" i="6"/>
  <c r="F1839" i="6"/>
  <c r="F1311" i="6"/>
  <c r="F1310" i="6"/>
  <c r="F3350" i="6"/>
  <c r="F3351" i="6"/>
  <c r="F2535" i="6"/>
  <c r="F5967" i="6"/>
  <c r="F4575" i="6"/>
  <c r="F7982" i="6"/>
  <c r="F7983" i="6"/>
  <c r="F7527" i="6"/>
  <c r="F327" i="6"/>
  <c r="F8246" i="6"/>
  <c r="F8247" i="6"/>
  <c r="F8222" i="6"/>
  <c r="F8223" i="6"/>
  <c r="F3303" i="6"/>
  <c r="F1070" i="6"/>
  <c r="F1071" i="6"/>
  <c r="F6302" i="6"/>
  <c r="F6303" i="6"/>
  <c r="F5391" i="6"/>
  <c r="F2270" i="6"/>
  <c r="F2271" i="6"/>
  <c r="F4718" i="6"/>
  <c r="F4719" i="6"/>
  <c r="F5751" i="6"/>
  <c r="F2799" i="6"/>
  <c r="F4863" i="6"/>
  <c r="F5654" i="6"/>
  <c r="F2895" i="6"/>
  <c r="F2894" i="6"/>
  <c r="F8007" i="6"/>
  <c r="F543" i="6"/>
  <c r="F975" i="6"/>
  <c r="F4238" i="6"/>
  <c r="F4239" i="6"/>
  <c r="F1119" i="6"/>
  <c r="F6735" i="6"/>
  <c r="F255" i="6"/>
  <c r="F4815" i="6"/>
  <c r="F2463" i="6"/>
  <c r="F2343" i="6"/>
  <c r="F6710" i="6"/>
  <c r="F6711" i="6"/>
  <c r="F3879" i="6"/>
  <c r="F7311" i="6"/>
  <c r="F5343" i="6"/>
  <c r="F7143" i="6"/>
  <c r="F7719" i="6"/>
  <c r="E2341" i="6" a="1"/>
  <c r="E2341" i="6" s="1"/>
  <c r="F2342" i="6" s="1"/>
  <c r="F5511" i="6"/>
  <c r="F5510" i="6"/>
  <c r="F3182" i="6"/>
  <c r="F3183" i="6"/>
  <c r="F6615" i="6"/>
  <c r="F7815" i="6"/>
  <c r="F1575" i="6"/>
  <c r="F1479" i="6"/>
  <c r="F5415" i="6"/>
  <c r="F2919" i="6"/>
  <c r="F6881" i="6"/>
  <c r="F1790" i="6"/>
  <c r="F6327" i="6"/>
  <c r="F3327" i="6"/>
  <c r="F2751" i="6"/>
  <c r="F7839" i="6"/>
  <c r="F1647" i="6"/>
  <c r="F6975" i="6"/>
  <c r="F5079" i="6"/>
  <c r="F7695" i="6"/>
  <c r="F7407" i="6"/>
  <c r="F8294" i="6"/>
  <c r="F8295" i="6"/>
  <c r="F1142" i="6"/>
  <c r="F1143" i="6"/>
  <c r="F2414" i="6"/>
  <c r="F7263" i="6"/>
  <c r="F2583" i="6"/>
  <c r="F1791" i="6"/>
  <c r="F7455" i="6"/>
  <c r="F63" i="6"/>
  <c r="F3593" i="6"/>
  <c r="F7649" i="6"/>
  <c r="F2969" i="6"/>
  <c r="F3281" i="6"/>
  <c r="F7121" i="6"/>
  <c r="F1697" i="6"/>
  <c r="F2009" i="6"/>
  <c r="F4673" i="6"/>
  <c r="F1817" i="6"/>
  <c r="F1553" i="6"/>
  <c r="F2849" i="6"/>
  <c r="E4721" i="6" a="1"/>
  <c r="E4721" i="6" s="1"/>
  <c r="F4721" i="6" s="1"/>
  <c r="F4361" i="6"/>
  <c r="F4073" i="6"/>
  <c r="F7457" i="6"/>
  <c r="F1337" i="6"/>
  <c r="F2153" i="6"/>
  <c r="F5608" i="6"/>
  <c r="F5849" i="6"/>
  <c r="F2225" i="6"/>
  <c r="F8033" i="6"/>
  <c r="F6377" i="6"/>
  <c r="F5993" i="6"/>
  <c r="F233" i="6"/>
  <c r="F7409" i="6"/>
  <c r="F4481" i="6"/>
  <c r="F2729" i="6"/>
  <c r="F2897" i="6"/>
  <c r="F8393" i="6"/>
  <c r="F3977" i="6"/>
  <c r="F7865" i="6"/>
  <c r="F4001" i="6"/>
  <c r="F8009" i="6"/>
  <c r="F6161" i="6"/>
  <c r="F4313" i="6"/>
  <c r="F4745" i="6"/>
  <c r="F8105" i="6"/>
  <c r="F7313" i="6"/>
  <c r="F5897" i="6"/>
  <c r="F209" i="6"/>
  <c r="F161" i="6"/>
  <c r="F3473" i="6"/>
  <c r="F6689" i="6"/>
  <c r="F1433" i="6"/>
  <c r="F5945" i="6"/>
  <c r="E3353" i="6" a="1"/>
  <c r="E3353" i="6" s="1"/>
  <c r="F3353" i="6" s="1"/>
  <c r="F569" i="6"/>
  <c r="E1961" i="6" a="1"/>
  <c r="E1961" i="6" s="1"/>
  <c r="F1961" i="6" s="1"/>
  <c r="F1889" i="6"/>
  <c r="E8321" i="6" a="1"/>
  <c r="E8321" i="6" s="1"/>
  <c r="F8321" i="6" s="1"/>
  <c r="E6473" i="6" a="1"/>
  <c r="E6473" i="6" s="1"/>
  <c r="F6473" i="6" s="1"/>
  <c r="E3689" i="6" a="1"/>
  <c r="E3689" i="6" s="1"/>
  <c r="F3689" i="6" s="1"/>
  <c r="F5969" i="6"/>
  <c r="E7625" i="6" a="1"/>
  <c r="E7625" i="6" s="1"/>
  <c r="F7625" i="6" s="1"/>
  <c r="F1241" i="6"/>
  <c r="E425" i="6" a="1"/>
  <c r="E425" i="6" s="1"/>
  <c r="F425" i="6" s="1"/>
  <c r="D7794" i="6"/>
  <c r="D3570" i="6"/>
  <c r="E3570" i="6" s="1" a="1"/>
  <c r="E3570" i="6" s="1"/>
  <c r="F3570" i="6" s="1"/>
  <c r="D1818" i="6"/>
  <c r="E1818" i="6" s="1" a="1"/>
  <c r="E1818" i="6" s="1"/>
  <c r="F1818" i="6" s="1"/>
  <c r="D8226" i="6"/>
  <c r="E8226" i="6" s="1" a="1"/>
  <c r="E8226" i="6" s="1"/>
  <c r="D162" i="6"/>
  <c r="D3354" i="6"/>
  <c r="D6234" i="6"/>
  <c r="D1890" i="6"/>
  <c r="D5778" i="6"/>
  <c r="D8274" i="6"/>
  <c r="E8274" i="6" s="1" a="1"/>
  <c r="E8274" i="6" s="1"/>
  <c r="F8274" i="6" s="1"/>
  <c r="D5514" i="6"/>
  <c r="E5514" i="6" s="1" a="1"/>
  <c r="E5514" i="6" s="1"/>
  <c r="D4986" i="6"/>
  <c r="E4986" i="6" s="1" a="1"/>
  <c r="E4986" i="6" s="1"/>
  <c r="D1914" i="6"/>
  <c r="E1914" i="6" s="1" a="1"/>
  <c r="E1914" i="6" s="1"/>
  <c r="F1914" i="6" s="1"/>
  <c r="D6330" i="6"/>
  <c r="D2994" i="6"/>
  <c r="D762" i="6"/>
  <c r="D3282" i="6"/>
  <c r="D882" i="6"/>
  <c r="E882" i="6" s="1" a="1"/>
  <c r="E882" i="6" s="1"/>
  <c r="F882" i="6" s="1"/>
  <c r="D4002" i="6"/>
  <c r="D4122" i="6"/>
  <c r="D7122" i="6"/>
  <c r="E7122" i="6" s="1" a="1"/>
  <c r="E7122" i="6" s="1"/>
  <c r="F7122" i="6" s="1"/>
  <c r="D5754" i="6"/>
  <c r="D1866" i="6"/>
  <c r="D7650" i="6"/>
  <c r="D6258" i="6"/>
  <c r="D3642" i="6"/>
  <c r="E3642" i="6" s="1" a="1"/>
  <c r="E3642" i="6" s="1"/>
  <c r="F3642" i="6" s="1"/>
  <c r="D1026" i="6"/>
  <c r="E1026" i="6" s="1" a="1"/>
  <c r="E1026" i="6" s="1"/>
  <c r="F1026" i="6" s="1"/>
  <c r="D282" i="6"/>
  <c r="E282" i="6" s="1" a="1"/>
  <c r="E282" i="6" s="1"/>
  <c r="F282" i="6" s="1"/>
  <c r="D378" i="6"/>
  <c r="D6930" i="6"/>
  <c r="D5826" i="6"/>
  <c r="D4650" i="6"/>
  <c r="D786" i="6"/>
  <c r="E786" i="6" s="1" a="1"/>
  <c r="E786" i="6" s="1"/>
  <c r="F786" i="6" s="1"/>
  <c r="D8418" i="6"/>
  <c r="D7242" i="6"/>
  <c r="E7242" i="6" s="1" a="1"/>
  <c r="E7242" i="6" s="1"/>
  <c r="F7242" i="6" s="1"/>
  <c r="D5802" i="6"/>
  <c r="E5802" i="6" s="1" a="1"/>
  <c r="E5802" i="6" s="1"/>
  <c r="F5802" i="6" s="1"/>
  <c r="D306" i="6"/>
  <c r="D6762" i="6"/>
  <c r="D5082" i="6"/>
  <c r="D2010" i="6"/>
  <c r="E2010" i="6" s="1" a="1"/>
  <c r="E2010" i="6" s="1"/>
  <c r="F2010" i="6" s="1"/>
  <c r="D450" i="6"/>
  <c r="D7578" i="6"/>
  <c r="E7578" i="6" s="1" a="1"/>
  <c r="E7578" i="6" s="1"/>
  <c r="D4338" i="6"/>
  <c r="D8082" i="6"/>
  <c r="D6138" i="6"/>
  <c r="D4218" i="6"/>
  <c r="D738" i="6"/>
  <c r="E738" i="6" s="1" a="1"/>
  <c r="E738" i="6" s="1"/>
  <c r="F738" i="6" s="1"/>
  <c r="D7002" i="6"/>
  <c r="E7002" i="6" s="1" a="1"/>
  <c r="E7002" i="6" s="1"/>
  <c r="F7002" i="6" s="1"/>
  <c r="D2778" i="6"/>
  <c r="D1194" i="6"/>
  <c r="E1194" i="6" s="1" a="1"/>
  <c r="E1194" i="6" s="1"/>
  <c r="F1194" i="6" s="1"/>
  <c r="D6786" i="6"/>
  <c r="E6786" i="6" s="1" a="1"/>
  <c r="E6786" i="6" s="1"/>
  <c r="F6786" i="6" s="1"/>
  <c r="D2898" i="6"/>
  <c r="E2898" i="6" s="1" a="1"/>
  <c r="E2898" i="6" s="1"/>
  <c r="F2898" i="6" s="1"/>
  <c r="D1266" i="6"/>
  <c r="E1266" i="6" s="1" a="1"/>
  <c r="E1266" i="6" s="1"/>
  <c r="F1266" i="6" s="1"/>
  <c r="D7290" i="6"/>
  <c r="E7290" i="6" s="1" a="1"/>
  <c r="E7290" i="6" s="1"/>
  <c r="F7290" i="6" s="1"/>
  <c r="D5898" i="6"/>
  <c r="E5898" i="6" s="1" a="1"/>
  <c r="E5898" i="6" s="1"/>
  <c r="F5898" i="6" s="1"/>
  <c r="D3978" i="6"/>
  <c r="D8298" i="6"/>
  <c r="D7626" i="6"/>
  <c r="D5562" i="6"/>
  <c r="E5562" i="6" s="1" a="1"/>
  <c r="E5562" i="6" s="1"/>
  <c r="D3450" i="6"/>
  <c r="D2370" i="6"/>
  <c r="D7746" i="6"/>
  <c r="D6354" i="6"/>
  <c r="D4290" i="6"/>
  <c r="D1146" i="6"/>
  <c r="D5658" i="6"/>
  <c r="D3738" i="6"/>
  <c r="D1050" i="6"/>
  <c r="D3810" i="6"/>
  <c r="E3810" i="6" s="1" a="1"/>
  <c r="E3810" i="6" s="1"/>
  <c r="F3810" i="6" s="1"/>
  <c r="D3066" i="6"/>
  <c r="D7554" i="6"/>
  <c r="D4362" i="6"/>
  <c r="D3042" i="6"/>
  <c r="D1482" i="6"/>
  <c r="D7986" i="6"/>
  <c r="D6402" i="6"/>
  <c r="E6402" i="6" s="1" a="1"/>
  <c r="E6402" i="6" s="1"/>
  <c r="F6402" i="6" s="1"/>
  <c r="D5226" i="6"/>
  <c r="E5226" i="6" s="1" a="1"/>
  <c r="E5226" i="6" s="1"/>
  <c r="F5226" i="6" s="1"/>
  <c r="D1290" i="6"/>
  <c r="D8178" i="6"/>
  <c r="D6738" i="6"/>
  <c r="D4458" i="6"/>
  <c r="D3594" i="6"/>
  <c r="E3594" i="6" s="1" a="1"/>
  <c r="E3594" i="6" s="1"/>
  <c r="F3594" i="6" s="1"/>
  <c r="D2346" i="6"/>
  <c r="D570" i="6"/>
  <c r="E570" i="6" s="1" a="1"/>
  <c r="E570" i="6" s="1"/>
  <c r="F570" i="6" s="1"/>
  <c r="D8394" i="6"/>
  <c r="D6834" i="6"/>
  <c r="D5706" i="6"/>
  <c r="D3474" i="6"/>
  <c r="D2394" i="6"/>
  <c r="E2394" i="6" s="1" a="1"/>
  <c r="E2394" i="6" s="1"/>
  <c r="F2394" i="6" s="1"/>
  <c r="D954" i="6"/>
  <c r="D6594" i="6"/>
  <c r="D4914" i="6"/>
  <c r="E4914" i="6" s="1" a="1"/>
  <c r="E4914" i="6" s="1"/>
  <c r="F4914" i="6" s="1"/>
  <c r="D2754" i="6"/>
  <c r="D6162" i="6"/>
  <c r="D4842" i="6"/>
  <c r="E4842" i="6" s="1" a="1"/>
  <c r="E4842" i="6" s="1"/>
  <c r="F4842" i="6" s="1"/>
  <c r="D7026" i="6"/>
  <c r="E7026" i="6" s="1" a="1"/>
  <c r="E7026" i="6" s="1"/>
  <c r="D5538" i="6"/>
  <c r="E5538" i="6" s="1" a="1"/>
  <c r="E5538" i="6" s="1"/>
  <c r="F5538" i="6" s="1"/>
  <c r="D4386" i="6"/>
  <c r="D1962" i="6"/>
  <c r="E1962" i="6" s="1" a="1"/>
  <c r="E1962" i="6" s="1"/>
  <c r="D642" i="6"/>
  <c r="E642" i="6" s="1" a="1"/>
  <c r="E642" i="6" s="1"/>
  <c r="F642" i="6" s="1"/>
  <c r="D3378" i="6"/>
  <c r="D2274" i="6"/>
  <c r="D498" i="6"/>
  <c r="D4938" i="6"/>
  <c r="D3546" i="6"/>
  <c r="D1002" i="6"/>
  <c r="D4482" i="6"/>
  <c r="E4482" i="6" s="1" a="1"/>
  <c r="E4482" i="6" s="1"/>
  <c r="F4482" i="6" s="1"/>
  <c r="D3690" i="6"/>
  <c r="D2418" i="6"/>
  <c r="E2418" i="6" s="1" a="1"/>
  <c r="E2418" i="6" s="1"/>
  <c r="F2418" i="6" s="1"/>
  <c r="D8322" i="6"/>
  <c r="D6426" i="6"/>
  <c r="D4626" i="6"/>
  <c r="D2874" i="6"/>
  <c r="D1458" i="6"/>
  <c r="D210" i="6"/>
  <c r="E210" i="6" s="1" a="1"/>
  <c r="E210" i="6" s="1"/>
  <c r="F210" i="6" s="1"/>
  <c r="D6690" i="6"/>
  <c r="D5010" i="6"/>
  <c r="D1170" i="6"/>
  <c r="D7890" i="6"/>
  <c r="E7890" i="6" s="1" a="1"/>
  <c r="E7890" i="6" s="1"/>
  <c r="F7890" i="6" s="1"/>
  <c r="D6570" i="6"/>
  <c r="D5154" i="6"/>
  <c r="D3306" i="6"/>
  <c r="E3306" i="6" s="1" a="1"/>
  <c r="E3306" i="6" s="1"/>
  <c r="F3306" i="6" s="1"/>
  <c r="D2106" i="6"/>
  <c r="E2106" i="6" s="1" a="1"/>
  <c r="E2106" i="6" s="1"/>
  <c r="F2106" i="6" s="1"/>
  <c r="D474" i="6"/>
  <c r="E474" i="6" s="1" a="1"/>
  <c r="E474" i="6" s="1"/>
  <c r="F474" i="6" s="1"/>
  <c r="D7698" i="6"/>
  <c r="D5682" i="6"/>
  <c r="D5202" i="6"/>
  <c r="D3834" i="6"/>
  <c r="D1098" i="6"/>
  <c r="D7146" i="6"/>
  <c r="D5610" i="6"/>
  <c r="D3090" i="6"/>
  <c r="D138" i="6"/>
  <c r="D8010" i="6"/>
  <c r="D6450" i="6"/>
  <c r="E6450" i="6" s="1" a="1"/>
  <c r="E6450" i="6" s="1"/>
  <c r="F6450" i="6" s="1"/>
  <c r="D4554" i="6"/>
  <c r="D4026" i="6"/>
  <c r="D1506" i="6"/>
  <c r="D858" i="6"/>
  <c r="D6882" i="6"/>
  <c r="D5346" i="6"/>
  <c r="D1698" i="6"/>
  <c r="E1698" i="6" s="1" a="1"/>
  <c r="E1698" i="6" s="1"/>
  <c r="F1698" i="6" s="1"/>
  <c r="D402" i="6"/>
  <c r="D8370" i="6"/>
  <c r="E8370" i="6" s="1" a="1"/>
  <c r="E8370" i="6" s="1"/>
  <c r="D6378" i="6"/>
  <c r="D4674" i="6"/>
  <c r="D2922" i="6"/>
  <c r="D1554" i="6"/>
  <c r="D7866" i="6"/>
  <c r="D6306" i="6"/>
  <c r="D5058" i="6"/>
  <c r="D3762" i="6"/>
  <c r="D1986" i="6"/>
  <c r="D18" i="6"/>
  <c r="E18" i="6" s="1"/>
  <c r="F18" i="6" s="1"/>
  <c r="D7962" i="6"/>
  <c r="E7962" i="6" s="1" a="1"/>
  <c r="E7962" i="6" s="1"/>
  <c r="F7962" i="6" s="1"/>
  <c r="D6642" i="6"/>
  <c r="D4314" i="6"/>
  <c r="D3498" i="6"/>
  <c r="D2178" i="6"/>
  <c r="D522" i="6"/>
  <c r="D7842" i="6"/>
  <c r="D6018" i="6"/>
  <c r="E6018" i="6" s="1" a="1"/>
  <c r="E6018" i="6" s="1"/>
  <c r="F6018" i="6" s="1"/>
  <c r="D4410" i="6"/>
  <c r="E4410" i="6" s="1" a="1"/>
  <c r="E4410" i="6" s="1"/>
  <c r="F4410" i="6" s="1"/>
  <c r="D2706" i="6"/>
  <c r="D2634" i="6"/>
  <c r="D1362" i="6"/>
  <c r="D7074" i="6"/>
  <c r="D5586" i="6"/>
  <c r="D4434" i="6"/>
  <c r="E4434" i="6" s="1" a="1"/>
  <c r="E4434" i="6" s="1"/>
  <c r="F4434" i="6" s="1"/>
  <c r="D2058" i="6"/>
  <c r="E2058" i="6" s="1" a="1"/>
  <c r="E2058" i="6" s="1"/>
  <c r="F2058" i="6" s="1"/>
  <c r="D666" i="6"/>
  <c r="E666" i="6" s="1" a="1"/>
  <c r="E666" i="6" s="1"/>
  <c r="F666" i="6" s="1"/>
  <c r="D8250" i="6"/>
  <c r="E8250" i="6" s="1" a="1"/>
  <c r="E8250" i="6" s="1"/>
  <c r="F8250" i="6" s="1"/>
  <c r="D6858" i="6"/>
  <c r="D5466" i="6"/>
  <c r="E5466" i="6" s="1" a="1"/>
  <c r="E5466" i="6" s="1"/>
  <c r="D3402" i="6"/>
  <c r="E3402" i="6" s="1" a="1"/>
  <c r="E3402" i="6" s="1"/>
  <c r="F3402" i="6" s="1"/>
  <c r="D2298" i="6"/>
  <c r="D546" i="6"/>
  <c r="E546" i="6" s="1" a="1"/>
  <c r="E546" i="6" s="1"/>
  <c r="F546" i="6" s="1"/>
  <c r="D7674" i="6"/>
  <c r="D6522" i="6"/>
  <c r="E6522" i="6" s="1" a="1"/>
  <c r="E6522" i="6" s="1"/>
  <c r="F6522" i="6" s="1"/>
  <c r="D4770" i="6"/>
  <c r="D3114" i="6"/>
  <c r="E3114" i="6" s="1" a="1"/>
  <c r="E3114" i="6" s="1"/>
  <c r="D1842" i="6"/>
  <c r="D90" i="6"/>
  <c r="D7050" i="6"/>
  <c r="D5418" i="6"/>
  <c r="D3714" i="6"/>
  <c r="D2826" i="6"/>
  <c r="E2826" i="6" s="1" a="1"/>
  <c r="E2826" i="6" s="1"/>
  <c r="F2826" i="6" s="1"/>
  <c r="D1242" i="6"/>
  <c r="D7914" i="6"/>
  <c r="E7914" i="6" s="1" a="1"/>
  <c r="E7914" i="6" s="1"/>
  <c r="D6042" i="6"/>
  <c r="E6042" i="6" s="1" a="1"/>
  <c r="E6042" i="6" s="1"/>
  <c r="F6042" i="6" s="1"/>
  <c r="D5178" i="6"/>
  <c r="D3954" i="6"/>
  <c r="D2082" i="6"/>
  <c r="E2082" i="6" s="1" a="1"/>
  <c r="E2082" i="6" s="1"/>
  <c r="F2082" i="6" s="1"/>
  <c r="D66" i="6"/>
  <c r="D7386" i="6"/>
  <c r="D5946" i="6"/>
  <c r="E5946" i="6" s="1" a="1"/>
  <c r="E5946" i="6" s="1"/>
  <c r="F5946" i="6" s="1"/>
  <c r="D4170" i="6"/>
  <c r="D2946" i="6"/>
  <c r="E2946" i="6" s="1" a="1"/>
  <c r="E2946" i="6" s="1"/>
  <c r="F2946" i="6" s="1"/>
  <c r="D1338" i="6"/>
  <c r="E1338" i="6" s="1" a="1"/>
  <c r="E1338" i="6" s="1"/>
  <c r="F1338" i="6" s="1"/>
  <c r="D7938" i="6"/>
  <c r="E7938" i="6" s="1" a="1"/>
  <c r="E7938" i="6" s="1"/>
  <c r="F7938" i="6" s="1"/>
  <c r="D6282" i="6"/>
  <c r="D4578" i="6"/>
  <c r="D2850" i="6"/>
  <c r="E2850" i="6" s="1" a="1"/>
  <c r="E2850" i="6" s="1"/>
  <c r="F2850" i="6" s="1"/>
  <c r="D1434" i="6"/>
  <c r="D1386" i="6"/>
  <c r="F7505" i="6"/>
  <c r="F7216" i="6"/>
  <c r="F5968" i="6"/>
  <c r="F4841" i="6"/>
  <c r="F4817" i="6"/>
  <c r="F4289" i="6"/>
  <c r="F65" i="6"/>
  <c r="F3401" i="6"/>
  <c r="F6641" i="6"/>
  <c r="F2033" i="6"/>
  <c r="F5057" i="6"/>
  <c r="F2657" i="6"/>
  <c r="F1985" i="6"/>
  <c r="F6233" i="6"/>
  <c r="F5369" i="6"/>
  <c r="F5944" i="6"/>
  <c r="F5441" i="6"/>
  <c r="F2921" i="6"/>
  <c r="F4600" i="6"/>
  <c r="F1721" i="6"/>
  <c r="F3137" i="6"/>
  <c r="F1577" i="6"/>
  <c r="F857" i="6"/>
  <c r="F7769" i="6"/>
  <c r="F1361" i="6"/>
  <c r="F160" i="6"/>
  <c r="F8417" i="6"/>
  <c r="F185" i="6"/>
  <c r="F4553" i="6"/>
  <c r="F2777" i="6"/>
  <c r="F7721" i="6"/>
  <c r="F1649" i="6"/>
  <c r="F5033" i="6"/>
  <c r="F137" i="6"/>
  <c r="F6688" i="6"/>
  <c r="F568" i="6"/>
  <c r="F1888" i="6"/>
  <c r="F6857" i="6"/>
  <c r="F1432" i="6"/>
  <c r="F7433" i="6"/>
  <c r="F6785" i="6"/>
  <c r="F6880" i="6"/>
  <c r="F1240" i="6"/>
  <c r="E714" i="6" a="1"/>
  <c r="E714" i="6" s="1"/>
  <c r="F714" i="6" s="1"/>
  <c r="E258" i="6" a="1"/>
  <c r="E258" i="6" s="1"/>
  <c r="F258" i="6" s="1"/>
  <c r="E1722" i="6" a="1"/>
  <c r="E1722" i="6" s="1"/>
  <c r="F1722" i="6" s="1"/>
  <c r="E1674" i="6" a="1"/>
  <c r="E1674" i="6" s="1"/>
  <c r="E3330" i="6" a="1"/>
  <c r="E3330" i="6" s="1"/>
  <c r="F3330" i="6" s="1"/>
  <c r="E3426" i="6" a="1"/>
  <c r="E3426" i="6" s="1"/>
  <c r="F3426" i="6" s="1"/>
  <c r="E3258" i="6" a="1"/>
  <c r="E3258" i="6" s="1"/>
  <c r="F3258" i="6" s="1"/>
  <c r="E6810" i="6" a="1"/>
  <c r="E6810" i="6" s="1"/>
  <c r="F6810" i="6" s="1"/>
  <c r="E7602" i="6" a="1"/>
  <c r="E7602" i="6" s="1"/>
  <c r="F7602" i="6" s="1"/>
  <c r="E7770" i="6" a="1"/>
  <c r="E7770" i="6" s="1"/>
  <c r="F7770" i="6" s="1"/>
  <c r="E5994" i="6" a="1"/>
  <c r="E5994" i="6" s="1"/>
  <c r="F5994" i="6" s="1"/>
  <c r="E7266" i="6" a="1"/>
  <c r="E7266" i="6" s="1"/>
  <c r="F7266" i="6" s="1"/>
  <c r="E2322" i="6" a="1"/>
  <c r="E2322" i="6" s="1"/>
  <c r="F2322" i="6" s="1"/>
  <c r="E3618" i="6" a="1"/>
  <c r="E3618" i="6" s="1"/>
  <c r="F3618" i="6" s="1"/>
  <c r="E3210" i="6" a="1"/>
  <c r="E3210" i="6" s="1"/>
  <c r="E4746" i="6" a="1"/>
  <c r="E4746" i="6" s="1"/>
  <c r="F4746" i="6" s="1"/>
  <c r="E1049" i="6" a="1"/>
  <c r="E1049" i="6" s="1"/>
  <c r="F1049" i="6" s="1"/>
  <c r="E4985" i="6" a="1"/>
  <c r="E4985" i="6" s="1"/>
  <c r="F4985" i="6" s="1"/>
  <c r="E7722" i="6" a="1"/>
  <c r="E7722" i="6" s="1"/>
  <c r="F7722" i="6" s="1"/>
  <c r="E6546" i="6" a="1"/>
  <c r="E6546" i="6" s="1"/>
  <c r="F6546" i="6" s="1"/>
  <c r="E4794" i="6" a="1"/>
  <c r="E4794" i="6" s="1"/>
  <c r="F4794" i="6" s="1"/>
  <c r="E3234" i="6" a="1"/>
  <c r="E3234" i="6" s="1"/>
  <c r="F3234" i="6" s="1"/>
  <c r="B8374" i="6"/>
  <c r="H8374" i="6" s="1" a="1"/>
  <c r="H8374" i="6" s="1"/>
  <c r="B8302" i="6"/>
  <c r="H8302" i="6" s="1" a="1"/>
  <c r="H8302" i="6" s="1"/>
  <c r="B8254" i="6"/>
  <c r="H8254" i="6" s="1" a="1"/>
  <c r="H8254" i="6" s="1"/>
  <c r="B8158" i="6"/>
  <c r="H8158" i="6" s="1" a="1"/>
  <c r="H8158" i="6" s="1"/>
  <c r="B8062" i="6"/>
  <c r="H8062" i="6" s="1" a="1"/>
  <c r="H8062" i="6" s="1"/>
  <c r="B8326" i="6"/>
  <c r="H8326" i="6" s="1" a="1"/>
  <c r="H8326" i="6" s="1"/>
  <c r="B8182" i="6"/>
  <c r="H8182" i="6" s="1" a="1"/>
  <c r="H8182" i="6" s="1"/>
  <c r="B8086" i="6"/>
  <c r="H8086" i="6" s="1" a="1"/>
  <c r="H8086" i="6" s="1"/>
  <c r="B7990" i="6"/>
  <c r="H7990" i="6" s="1" a="1"/>
  <c r="H7990" i="6" s="1"/>
  <c r="B8398" i="6"/>
  <c r="H8398" i="6" s="1" a="1"/>
  <c r="H8398" i="6" s="1"/>
  <c r="B8278" i="6"/>
  <c r="H8278" i="6" s="1" a="1"/>
  <c r="H8278" i="6" s="1"/>
  <c r="B8230" i="6"/>
  <c r="H8230" i="6" s="1" a="1"/>
  <c r="H8230" i="6" s="1"/>
  <c r="B8134" i="6"/>
  <c r="H8134" i="6" s="1" a="1"/>
  <c r="H8134" i="6" s="1"/>
  <c r="B8038" i="6"/>
  <c r="H8038" i="6" s="1" a="1"/>
  <c r="H8038" i="6" s="1"/>
  <c r="B8422" i="6"/>
  <c r="H8422" i="6" s="1" a="1"/>
  <c r="H8422" i="6" s="1"/>
  <c r="B8014" i="6"/>
  <c r="H8014" i="6" s="1" a="1"/>
  <c r="H8014" i="6" s="1"/>
  <c r="B7918" i="6"/>
  <c r="H7918" i="6" s="1" a="1"/>
  <c r="H7918" i="6" s="1"/>
  <c r="B7870" i="6"/>
  <c r="H7870" i="6" s="1" a="1"/>
  <c r="H7870" i="6" s="1"/>
  <c r="B7822" i="6"/>
  <c r="H7822" i="6" s="1" a="1"/>
  <c r="H7822" i="6" s="1"/>
  <c r="B7654" i="6"/>
  <c r="H7654" i="6" s="1" a="1"/>
  <c r="H7654" i="6" s="1"/>
  <c r="B7486" i="6"/>
  <c r="H7486" i="6" s="1" a="1"/>
  <c r="H7486" i="6" s="1"/>
  <c r="B8110" i="6"/>
  <c r="H8110" i="6" s="1" a="1"/>
  <c r="H8110" i="6" s="1"/>
  <c r="B7966" i="6"/>
  <c r="H7966" i="6" s="1" a="1"/>
  <c r="H7966" i="6" s="1"/>
  <c r="B7894" i="6"/>
  <c r="H7894" i="6" s="1" a="1"/>
  <c r="H7894" i="6" s="1"/>
  <c r="B7798" i="6"/>
  <c r="H7798" i="6" s="1" a="1"/>
  <c r="H7798" i="6" s="1"/>
  <c r="B7774" i="6"/>
  <c r="H7774" i="6" s="1" a="1"/>
  <c r="H7774" i="6" s="1"/>
  <c r="B7726" i="6"/>
  <c r="H7726" i="6" s="1" a="1"/>
  <c r="H7726" i="6" s="1"/>
  <c r="B7678" i="6"/>
  <c r="H7678" i="6" s="1" a="1"/>
  <c r="H7678" i="6" s="1"/>
  <c r="B7630" i="6"/>
  <c r="H7630" i="6" s="1" a="1"/>
  <c r="H7630" i="6" s="1"/>
  <c r="B7534" i="6"/>
  <c r="H7534" i="6" s="1" a="1"/>
  <c r="H7534" i="6" s="1"/>
  <c r="B7510" i="6"/>
  <c r="H7510" i="6" s="1" a="1"/>
  <c r="H7510" i="6" s="1"/>
  <c r="B8350" i="6"/>
  <c r="H8350" i="6" s="1" a="1"/>
  <c r="H8350" i="6" s="1"/>
  <c r="B7702" i="6"/>
  <c r="H7702" i="6" s="1" a="1"/>
  <c r="H7702" i="6" s="1"/>
  <c r="B7414" i="6"/>
  <c r="H7414" i="6" s="1" a="1"/>
  <c r="H7414" i="6" s="1"/>
  <c r="B7846" i="6"/>
  <c r="H7846" i="6" s="1" a="1"/>
  <c r="H7846" i="6" s="1"/>
  <c r="B7558" i="6"/>
  <c r="H7558" i="6" s="1" a="1"/>
  <c r="H7558" i="6" s="1"/>
  <c r="B7438" i="6"/>
  <c r="H7438" i="6" s="1" a="1"/>
  <c r="H7438" i="6" s="1"/>
  <c r="B7390" i="6"/>
  <c r="H7390" i="6" s="1" a="1"/>
  <c r="H7390" i="6" s="1"/>
  <c r="B6862" i="6"/>
  <c r="H6862" i="6" s="1" a="1"/>
  <c r="H6862" i="6" s="1"/>
  <c r="B8206" i="6"/>
  <c r="H8206" i="6" s="1" a="1"/>
  <c r="H8206" i="6" s="1"/>
  <c r="B7750" i="6"/>
  <c r="H7750" i="6" s="1" a="1"/>
  <c r="H7750" i="6" s="1"/>
  <c r="B7366" i="6"/>
  <c r="H7366" i="6" s="1" a="1"/>
  <c r="H7366" i="6" s="1"/>
  <c r="B7318" i="6"/>
  <c r="H7318" i="6" s="1" a="1"/>
  <c r="H7318" i="6" s="1"/>
  <c r="B7270" i="6"/>
  <c r="H7270" i="6" s="1" a="1"/>
  <c r="H7270" i="6" s="1"/>
  <c r="B7222" i="6"/>
  <c r="H7222" i="6" s="1" a="1"/>
  <c r="H7222" i="6" s="1"/>
  <c r="B7174" i="6"/>
  <c r="H7174" i="6" s="1" a="1"/>
  <c r="H7174" i="6" s="1"/>
  <c r="B7126" i="6"/>
  <c r="H7126" i="6" s="1" a="1"/>
  <c r="H7126" i="6" s="1"/>
  <c r="B7078" i="6"/>
  <c r="H7078" i="6" s="1" a="1"/>
  <c r="H7078" i="6" s="1"/>
  <c r="B7030" i="6"/>
  <c r="H7030" i="6" s="1" a="1"/>
  <c r="H7030" i="6" s="1"/>
  <c r="B6982" i="6"/>
  <c r="H6982" i="6" s="1" a="1"/>
  <c r="H6982" i="6" s="1"/>
  <c r="B6934" i="6"/>
  <c r="H6934" i="6" s="1" a="1"/>
  <c r="H6934" i="6" s="1"/>
  <c r="B7582" i="6"/>
  <c r="H7582" i="6" s="1" a="1"/>
  <c r="H7582" i="6" s="1"/>
  <c r="B7462" i="6"/>
  <c r="H7462" i="6" s="1" a="1"/>
  <c r="H7462" i="6" s="1"/>
  <c r="B7342" i="6"/>
  <c r="H7342" i="6" s="1" a="1"/>
  <c r="H7342" i="6" s="1"/>
  <c r="B7294" i="6"/>
  <c r="H7294" i="6" s="1" a="1"/>
  <c r="H7294" i="6" s="1"/>
  <c r="B7246" i="6"/>
  <c r="H7246" i="6" s="1" a="1"/>
  <c r="H7246" i="6" s="1"/>
  <c r="B7198" i="6"/>
  <c r="H7198" i="6" s="1" a="1"/>
  <c r="H7198" i="6" s="1"/>
  <c r="B7150" i="6"/>
  <c r="H7150" i="6" s="1" a="1"/>
  <c r="H7150" i="6" s="1"/>
  <c r="B7102" i="6"/>
  <c r="H7102" i="6" s="1" a="1"/>
  <c r="H7102" i="6" s="1"/>
  <c r="B7054" i="6"/>
  <c r="H7054" i="6" s="1" a="1"/>
  <c r="H7054" i="6" s="1"/>
  <c r="B7006" i="6"/>
  <c r="H7006" i="6" s="1" a="1"/>
  <c r="H7006" i="6" s="1"/>
  <c r="B6958" i="6"/>
  <c r="H6958" i="6" s="1" a="1"/>
  <c r="H6958" i="6" s="1"/>
  <c r="B6886" i="6"/>
  <c r="H6886" i="6" s="1" a="1"/>
  <c r="H6886" i="6" s="1"/>
  <c r="B6790" i="6"/>
  <c r="H6790" i="6" s="1" a="1"/>
  <c r="H6790" i="6" s="1"/>
  <c r="B6766" i="6"/>
  <c r="H6766" i="6" s="1" a="1"/>
  <c r="H6766" i="6" s="1"/>
  <c r="B6670" i="6"/>
  <c r="H6670" i="6" s="1" a="1"/>
  <c r="H6670" i="6" s="1"/>
  <c r="B6454" i="6"/>
  <c r="H6454" i="6" s="1" a="1"/>
  <c r="H6454" i="6" s="1"/>
  <c r="B7606" i="6"/>
  <c r="H7606" i="6" s="1" a="1"/>
  <c r="H7606" i="6" s="1"/>
  <c r="B6742" i="6"/>
  <c r="H6742" i="6" s="1" a="1"/>
  <c r="H6742" i="6" s="1"/>
  <c r="B6646" i="6"/>
  <c r="H6646" i="6" s="1" a="1"/>
  <c r="H6646" i="6" s="1"/>
  <c r="B6574" i="6"/>
  <c r="H6574" i="6" s="1" a="1"/>
  <c r="H6574" i="6" s="1"/>
  <c r="B6550" i="6"/>
  <c r="H6550" i="6" s="1" a="1"/>
  <c r="H6550" i="6" s="1"/>
  <c r="B6526" i="6"/>
  <c r="H6526" i="6" s="1" a="1"/>
  <c r="H6526" i="6" s="1"/>
  <c r="B6502" i="6"/>
  <c r="H6502" i="6" s="1" a="1"/>
  <c r="H6502" i="6" s="1"/>
  <c r="B6430" i="6"/>
  <c r="H6430" i="6" s="1" a="1"/>
  <c r="H6430" i="6" s="1"/>
  <c r="B6406" i="6"/>
  <c r="H6406" i="6" s="1" a="1"/>
  <c r="H6406" i="6" s="1"/>
  <c r="B7942" i="6"/>
  <c r="H7942" i="6" s="1" a="1"/>
  <c r="H7942" i="6" s="1"/>
  <c r="B6910" i="6"/>
  <c r="H6910" i="6" s="1" a="1"/>
  <c r="H6910" i="6" s="1"/>
  <c r="B6838" i="6"/>
  <c r="H6838" i="6" s="1" a="1"/>
  <c r="H6838" i="6" s="1"/>
  <c r="B6694" i="6"/>
  <c r="H6694" i="6" s="1" a="1"/>
  <c r="H6694" i="6" s="1"/>
  <c r="B6598" i="6"/>
  <c r="H6598" i="6" s="1" a="1"/>
  <c r="H6598" i="6" s="1"/>
  <c r="B6478" i="6"/>
  <c r="H6478" i="6" s="1" a="1"/>
  <c r="H6478" i="6" s="1"/>
  <c r="B6382" i="6"/>
  <c r="H6382" i="6" s="1" a="1"/>
  <c r="H6382" i="6" s="1"/>
  <c r="B6718" i="6"/>
  <c r="H6718" i="6" s="1" a="1"/>
  <c r="H6718" i="6" s="1"/>
  <c r="B6814" i="6"/>
  <c r="H6814" i="6" s="1" a="1"/>
  <c r="H6814" i="6" s="1"/>
  <c r="B6622" i="6"/>
  <c r="H6622" i="6" s="1" a="1"/>
  <c r="H6622" i="6" s="1"/>
  <c r="B6334" i="6"/>
  <c r="H6334" i="6" s="1" a="1"/>
  <c r="H6334" i="6" s="1"/>
  <c r="B6310" i="6"/>
  <c r="H6310" i="6" s="1" a="1"/>
  <c r="H6310" i="6" s="1"/>
  <c r="B6094" i="6"/>
  <c r="H6094" i="6" s="1" a="1"/>
  <c r="H6094" i="6" s="1"/>
  <c r="B6046" i="6"/>
  <c r="H6046" i="6" s="1" a="1"/>
  <c r="H6046" i="6" s="1"/>
  <c r="B6286" i="6"/>
  <c r="H6286" i="6" s="1" a="1"/>
  <c r="H6286" i="6" s="1"/>
  <c r="B6238" i="6"/>
  <c r="H6238" i="6" s="1" a="1"/>
  <c r="H6238" i="6" s="1"/>
  <c r="B6190" i="6"/>
  <c r="H6190" i="6" s="1" a="1"/>
  <c r="H6190" i="6" s="1"/>
  <c r="B6166" i="6"/>
  <c r="H6166" i="6" s="1" a="1"/>
  <c r="H6166" i="6" s="1"/>
  <c r="B6070" i="6"/>
  <c r="H6070" i="6" s="1" a="1"/>
  <c r="H6070" i="6" s="1"/>
  <c r="B6358" i="6"/>
  <c r="H6358" i="6" s="1" a="1"/>
  <c r="H6358" i="6" s="1"/>
  <c r="B6118" i="6"/>
  <c r="H6118" i="6" s="1" a="1"/>
  <c r="H6118" i="6" s="1"/>
  <c r="B5998" i="6"/>
  <c r="H5998" i="6" s="1" a="1"/>
  <c r="H5998" i="6" s="1"/>
  <c r="B6262" i="6"/>
  <c r="H6262" i="6" s="1" a="1"/>
  <c r="H6262" i="6" s="1"/>
  <c r="B6214" i="6"/>
  <c r="H6214" i="6" s="1" a="1"/>
  <c r="H6214" i="6" s="1"/>
  <c r="B6142" i="6"/>
  <c r="H6142" i="6" s="1" a="1"/>
  <c r="H6142" i="6" s="1"/>
  <c r="B6022" i="6"/>
  <c r="H6022" i="6" s="1" a="1"/>
  <c r="H6022" i="6" s="1"/>
  <c r="B5926" i="6"/>
  <c r="H5926" i="6" s="1" a="1"/>
  <c r="H5926" i="6" s="1"/>
  <c r="B5806" i="6"/>
  <c r="H5806" i="6" s="1" a="1"/>
  <c r="H5806" i="6" s="1"/>
  <c r="B5734" i="6"/>
  <c r="H5734" i="6" s="1" a="1"/>
  <c r="H5734" i="6" s="1"/>
  <c r="B5566" i="6"/>
  <c r="H5566" i="6" s="1" a="1"/>
  <c r="H5566" i="6" s="1"/>
  <c r="B5518" i="6"/>
  <c r="H5518" i="6" s="1" a="1"/>
  <c r="H5518" i="6" s="1"/>
  <c r="B5470" i="6"/>
  <c r="H5470" i="6" s="1" a="1"/>
  <c r="H5470" i="6" s="1"/>
  <c r="B5398" i="6"/>
  <c r="H5398" i="6" s="1" a="1"/>
  <c r="H5398" i="6" s="1"/>
  <c r="B5902" i="6"/>
  <c r="H5902" i="6" s="1" a="1"/>
  <c r="H5902" i="6" s="1"/>
  <c r="B5830" i="6"/>
  <c r="H5830" i="6" s="1" a="1"/>
  <c r="H5830" i="6" s="1"/>
  <c r="B5710" i="6"/>
  <c r="H5710" i="6" s="1" a="1"/>
  <c r="H5710" i="6" s="1"/>
  <c r="B5446" i="6"/>
  <c r="H5446" i="6" s="1" a="1"/>
  <c r="H5446" i="6" s="1"/>
  <c r="B5350" i="6"/>
  <c r="H5350" i="6" s="1" a="1"/>
  <c r="H5350" i="6" s="1"/>
  <c r="B5302" i="6"/>
  <c r="H5302" i="6" s="1" a="1"/>
  <c r="H5302" i="6" s="1"/>
  <c r="B5254" i="6"/>
  <c r="H5254" i="6" s="1" a="1"/>
  <c r="H5254" i="6" s="1"/>
  <c r="B5950" i="6"/>
  <c r="H5950" i="6" s="1" a="1"/>
  <c r="H5950" i="6" s="1"/>
  <c r="B5878" i="6"/>
  <c r="H5878" i="6" s="1" a="1"/>
  <c r="H5878" i="6" s="1"/>
  <c r="B5782" i="6"/>
  <c r="H5782" i="6" s="1" a="1"/>
  <c r="H5782" i="6" s="1"/>
  <c r="B5686" i="6"/>
  <c r="H5686" i="6" s="1" a="1"/>
  <c r="H5686" i="6" s="1"/>
  <c r="B5590" i="6"/>
  <c r="H5590" i="6" s="1" a="1"/>
  <c r="H5590" i="6" s="1"/>
  <c r="B5542" i="6"/>
  <c r="H5542" i="6" s="1" a="1"/>
  <c r="H5542" i="6" s="1"/>
  <c r="B5494" i="6"/>
  <c r="H5494" i="6" s="1" a="1"/>
  <c r="H5494" i="6" s="1"/>
  <c r="B5422" i="6"/>
  <c r="H5422" i="6" s="1" a="1"/>
  <c r="H5422" i="6" s="1"/>
  <c r="B5374" i="6"/>
  <c r="H5374" i="6" s="1" a="1"/>
  <c r="H5374" i="6" s="1"/>
  <c r="B5974" i="6"/>
  <c r="H5974" i="6" s="1" a="1"/>
  <c r="H5974" i="6" s="1"/>
  <c r="B5854" i="6"/>
  <c r="H5854" i="6" s="1" a="1"/>
  <c r="H5854" i="6" s="1"/>
  <c r="B5758" i="6"/>
  <c r="H5758" i="6" s="1" a="1"/>
  <c r="H5758" i="6" s="1"/>
  <c r="B5662" i="6"/>
  <c r="H5662" i="6" s="1" a="1"/>
  <c r="H5662" i="6" s="1"/>
  <c r="B5638" i="6"/>
  <c r="H5638" i="6" s="1" a="1"/>
  <c r="H5638" i="6" s="1"/>
  <c r="B5614" i="6"/>
  <c r="H5614" i="6" s="1" a="1"/>
  <c r="H5614" i="6" s="1"/>
  <c r="B5326" i="6"/>
  <c r="H5326" i="6" s="1" a="1"/>
  <c r="H5326" i="6" s="1"/>
  <c r="B5278" i="6"/>
  <c r="H5278" i="6" s="1" a="1"/>
  <c r="H5278" i="6" s="1"/>
  <c r="B5158" i="6"/>
  <c r="H5158" i="6" s="1" a="1"/>
  <c r="H5158" i="6" s="1"/>
  <c r="B5062" i="6"/>
  <c r="H5062" i="6" s="1" a="1"/>
  <c r="H5062" i="6" s="1"/>
  <c r="B4966" i="6"/>
  <c r="H4966" i="6" s="1" a="1"/>
  <c r="H4966" i="6" s="1"/>
  <c r="B4918" i="6"/>
  <c r="H4918" i="6" s="1" a="1"/>
  <c r="H4918" i="6" s="1"/>
  <c r="B4870" i="6"/>
  <c r="H4870" i="6" s="1" a="1"/>
  <c r="H4870" i="6" s="1"/>
  <c r="B4822" i="6"/>
  <c r="H4822" i="6" s="1" a="1"/>
  <c r="H4822" i="6" s="1"/>
  <c r="B4750" i="6"/>
  <c r="H4750" i="6" s="1" a="1"/>
  <c r="H4750" i="6" s="1"/>
  <c r="B4702" i="6"/>
  <c r="H4702" i="6" s="1" a="1"/>
  <c r="H4702" i="6" s="1"/>
  <c r="B4654" i="6"/>
  <c r="H4654" i="6" s="1" a="1"/>
  <c r="H4654" i="6" s="1"/>
  <c r="B4606" i="6"/>
  <c r="H4606" i="6" s="1" a="1"/>
  <c r="H4606" i="6" s="1"/>
  <c r="B4462" i="6"/>
  <c r="H4462" i="6" s="1" a="1"/>
  <c r="H4462" i="6" s="1"/>
  <c r="B4294" i="6"/>
  <c r="H4294" i="6" s="1" a="1"/>
  <c r="H4294" i="6" s="1"/>
  <c r="B5182" i="6"/>
  <c r="H5182" i="6" s="1" a="1"/>
  <c r="H5182" i="6" s="1"/>
  <c r="B5038" i="6"/>
  <c r="H5038" i="6" s="1" a="1"/>
  <c r="H5038" i="6" s="1"/>
  <c r="B4942" i="6"/>
  <c r="H4942" i="6" s="1" a="1"/>
  <c r="H4942" i="6" s="1"/>
  <c r="B4798" i="6"/>
  <c r="H4798" i="6" s="1" a="1"/>
  <c r="H4798" i="6" s="1"/>
  <c r="B4558" i="6"/>
  <c r="H4558" i="6" s="1" a="1"/>
  <c r="H4558" i="6" s="1"/>
  <c r="B4510" i="6"/>
  <c r="H4510" i="6" s="1" a="1"/>
  <c r="H4510" i="6" s="1"/>
  <c r="B4414" i="6"/>
  <c r="H4414" i="6" s="1" a="1"/>
  <c r="H4414" i="6" s="1"/>
  <c r="B4366" i="6"/>
  <c r="H4366" i="6" s="1" a="1"/>
  <c r="H4366" i="6" s="1"/>
  <c r="B4270" i="6"/>
  <c r="H4270" i="6" s="1" a="1"/>
  <c r="H4270" i="6" s="1"/>
  <c r="B4174" i="6"/>
  <c r="H4174" i="6" s="1" a="1"/>
  <c r="H4174" i="6" s="1"/>
  <c r="B4078" i="6"/>
  <c r="H4078" i="6" s="1" a="1"/>
  <c r="H4078" i="6" s="1"/>
  <c r="B5206" i="6"/>
  <c r="H5206" i="6" s="1" a="1"/>
  <c r="H5206" i="6" s="1"/>
  <c r="B5110" i="6"/>
  <c r="H5110" i="6" s="1" a="1"/>
  <c r="H5110" i="6" s="1"/>
  <c r="B5014" i="6"/>
  <c r="H5014" i="6" s="1" a="1"/>
  <c r="H5014" i="6" s="1"/>
  <c r="B4894" i="6"/>
  <c r="H4894" i="6" s="1" a="1"/>
  <c r="H4894" i="6" s="1"/>
  <c r="B4846" i="6"/>
  <c r="H4846" i="6" s="1" a="1"/>
  <c r="H4846" i="6" s="1"/>
  <c r="B4774" i="6"/>
  <c r="H4774" i="6" s="1" a="1"/>
  <c r="H4774" i="6" s="1"/>
  <c r="B4726" i="6"/>
  <c r="H4726" i="6" s="1" a="1"/>
  <c r="H4726" i="6" s="1"/>
  <c r="B4678" i="6"/>
  <c r="H4678" i="6" s="1" a="1"/>
  <c r="H4678" i="6" s="1"/>
  <c r="B4630" i="6"/>
  <c r="H4630" i="6" s="1" a="1"/>
  <c r="H4630" i="6" s="1"/>
  <c r="B4582" i="6"/>
  <c r="H4582" i="6" s="1" a="1"/>
  <c r="H4582" i="6" s="1"/>
  <c r="B4342" i="6"/>
  <c r="H4342" i="6" s="1" a="1"/>
  <c r="H4342" i="6" s="1"/>
  <c r="B4246" i="6"/>
  <c r="H4246" i="6" s="1" a="1"/>
  <c r="H4246" i="6" s="1"/>
  <c r="B4150" i="6"/>
  <c r="H4150" i="6" s="1" a="1"/>
  <c r="H4150" i="6" s="1"/>
  <c r="B4054" i="6"/>
  <c r="H4054" i="6" s="1" a="1"/>
  <c r="H4054" i="6" s="1"/>
  <c r="B3958" i="6"/>
  <c r="H3958" i="6" s="1" a="1"/>
  <c r="H3958" i="6" s="1"/>
  <c r="B3862" i="6"/>
  <c r="H3862" i="6" s="1" a="1"/>
  <c r="H3862" i="6" s="1"/>
  <c r="B5230" i="6"/>
  <c r="H5230" i="6" s="1" a="1"/>
  <c r="H5230" i="6" s="1"/>
  <c r="B5134" i="6"/>
  <c r="H5134" i="6" s="1" a="1"/>
  <c r="H5134" i="6" s="1"/>
  <c r="B5086" i="6"/>
  <c r="H5086" i="6" s="1" a="1"/>
  <c r="H5086" i="6" s="1"/>
  <c r="B4990" i="6"/>
  <c r="H4990" i="6" s="1" a="1"/>
  <c r="H4990" i="6" s="1"/>
  <c r="B4534" i="6"/>
  <c r="H4534" i="6" s="1" a="1"/>
  <c r="H4534" i="6" s="1"/>
  <c r="B4486" i="6"/>
  <c r="H4486" i="6" s="1" a="1"/>
  <c r="H4486" i="6" s="1"/>
  <c r="B4438" i="6"/>
  <c r="H4438" i="6" s="1" a="1"/>
  <c r="H4438" i="6" s="1"/>
  <c r="B4390" i="6"/>
  <c r="H4390" i="6" s="1" a="1"/>
  <c r="H4390" i="6" s="1"/>
  <c r="B4318" i="6"/>
  <c r="H4318" i="6" s="1" a="1"/>
  <c r="H4318" i="6" s="1"/>
  <c r="B4222" i="6"/>
  <c r="H4222" i="6" s="1" a="1"/>
  <c r="H4222" i="6" s="1"/>
  <c r="B4126" i="6"/>
  <c r="H4126" i="6" s="1" a="1"/>
  <c r="H4126" i="6" s="1"/>
  <c r="B4030" i="6"/>
  <c r="H4030" i="6" s="1" a="1"/>
  <c r="H4030" i="6" s="1"/>
  <c r="B3934" i="6"/>
  <c r="H3934" i="6" s="1" a="1"/>
  <c r="H3934" i="6" s="1"/>
  <c r="B4006" i="6"/>
  <c r="H4006" i="6" s="1" a="1"/>
  <c r="H4006" i="6" s="1"/>
  <c r="B3766" i="6"/>
  <c r="H3766" i="6" s="1" a="1"/>
  <c r="H3766" i="6" s="1"/>
  <c r="B3670" i="6"/>
  <c r="H3670" i="6" s="1" a="1"/>
  <c r="H3670" i="6" s="1"/>
  <c r="B3574" i="6"/>
  <c r="H3574" i="6" s="1" a="1"/>
  <c r="H3574" i="6" s="1"/>
  <c r="B3310" i="6"/>
  <c r="H3310" i="6" s="1" a="1"/>
  <c r="H3310" i="6" s="1"/>
  <c r="B3262" i="6"/>
  <c r="H3262" i="6" s="1" a="1"/>
  <c r="H3262" i="6" s="1"/>
  <c r="B3094" i="6"/>
  <c r="H3094" i="6" s="1" a="1"/>
  <c r="H3094" i="6" s="1"/>
  <c r="B3022" i="6"/>
  <c r="H3022" i="6" s="1" a="1"/>
  <c r="H3022" i="6" s="1"/>
  <c r="B2854" i="6"/>
  <c r="H2854" i="6" s="1" a="1"/>
  <c r="H2854" i="6" s="1"/>
  <c r="B2782" i="6"/>
  <c r="H2782" i="6" s="1" a="1"/>
  <c r="H2782" i="6" s="1"/>
  <c r="B2710" i="6"/>
  <c r="H2710" i="6" s="1" a="1"/>
  <c r="H2710" i="6" s="1"/>
  <c r="B2590" i="6"/>
  <c r="H2590" i="6" s="1" a="1"/>
  <c r="H2590" i="6" s="1"/>
  <c r="B3982" i="6"/>
  <c r="H3982" i="6" s="1" a="1"/>
  <c r="H3982" i="6" s="1"/>
  <c r="B3838" i="6"/>
  <c r="H3838" i="6" s="1" a="1"/>
  <c r="H3838" i="6" s="1"/>
  <c r="B3742" i="6"/>
  <c r="H3742" i="6" s="1" a="1"/>
  <c r="H3742" i="6" s="1"/>
  <c r="B3646" i="6"/>
  <c r="H3646" i="6" s="1" a="1"/>
  <c r="H3646" i="6" s="1"/>
  <c r="B3550" i="6"/>
  <c r="H3550" i="6" s="1" a="1"/>
  <c r="H3550" i="6" s="1"/>
  <c r="B3238" i="6"/>
  <c r="H3238" i="6" s="1" a="1"/>
  <c r="H3238" i="6" s="1"/>
  <c r="B3214" i="6"/>
  <c r="H3214" i="6" s="1" a="1"/>
  <c r="H3214" i="6" s="1"/>
  <c r="B3190" i="6"/>
  <c r="H3190" i="6" s="1" a="1"/>
  <c r="H3190" i="6" s="1"/>
  <c r="B3142" i="6"/>
  <c r="H3142" i="6" s="1" a="1"/>
  <c r="H3142" i="6" s="1"/>
  <c r="B2998" i="6"/>
  <c r="H2998" i="6" s="1" a="1"/>
  <c r="H2998" i="6" s="1"/>
  <c r="B2950" i="6"/>
  <c r="H2950" i="6" s="1" a="1"/>
  <c r="H2950" i="6" s="1"/>
  <c r="B2926" i="6"/>
  <c r="H2926" i="6" s="1" a="1"/>
  <c r="H2926" i="6" s="1"/>
  <c r="B2830" i="6"/>
  <c r="H2830" i="6" s="1" a="1"/>
  <c r="H2830" i="6" s="1"/>
  <c r="B2806" i="6"/>
  <c r="H2806" i="6" s="1" a="1"/>
  <c r="H2806" i="6" s="1"/>
  <c r="B2566" i="6"/>
  <c r="H2566" i="6" s="1" a="1"/>
  <c r="H2566" i="6" s="1"/>
  <c r="B4198" i="6"/>
  <c r="H4198" i="6" s="1" a="1"/>
  <c r="H4198" i="6" s="1"/>
  <c r="B3910" i="6"/>
  <c r="H3910" i="6" s="1" a="1"/>
  <c r="H3910" i="6" s="1"/>
  <c r="B3814" i="6"/>
  <c r="H3814" i="6" s="1" a="1"/>
  <c r="H3814" i="6" s="1"/>
  <c r="B3718" i="6"/>
  <c r="H3718" i="6" s="1" a="1"/>
  <c r="H3718" i="6" s="1"/>
  <c r="B3622" i="6"/>
  <c r="H3622" i="6" s="1" a="1"/>
  <c r="H3622" i="6" s="1"/>
  <c r="B3526" i="6"/>
  <c r="H3526" i="6" s="1" a="1"/>
  <c r="H3526" i="6" s="1"/>
  <c r="B3454" i="6"/>
  <c r="H3454" i="6" s="1" a="1"/>
  <c r="H3454" i="6" s="1"/>
  <c r="B3286" i="6"/>
  <c r="H3286" i="6" s="1" a="1"/>
  <c r="H3286" i="6" s="1"/>
  <c r="B3166" i="6"/>
  <c r="H3166" i="6" s="1" a="1"/>
  <c r="H3166" i="6" s="1"/>
  <c r="B3118" i="6"/>
  <c r="H3118" i="6" s="1" a="1"/>
  <c r="H3118" i="6" s="1"/>
  <c r="B3070" i="6"/>
  <c r="H3070" i="6" s="1" a="1"/>
  <c r="H3070" i="6" s="1"/>
  <c r="B2974" i="6"/>
  <c r="H2974" i="6" s="1" a="1"/>
  <c r="H2974" i="6" s="1"/>
  <c r="B4102" i="6"/>
  <c r="H4102" i="6" s="1" a="1"/>
  <c r="H4102" i="6" s="1"/>
  <c r="B3886" i="6"/>
  <c r="H3886" i="6" s="1" a="1"/>
  <c r="H3886" i="6" s="1"/>
  <c r="B3790" i="6"/>
  <c r="H3790" i="6" s="1" a="1"/>
  <c r="H3790" i="6" s="1"/>
  <c r="B3694" i="6"/>
  <c r="H3694" i="6" s="1" a="1"/>
  <c r="H3694" i="6" s="1"/>
  <c r="B3598" i="6"/>
  <c r="H3598" i="6" s="1" a="1"/>
  <c r="H3598" i="6" s="1"/>
  <c r="B3502" i="6"/>
  <c r="H3502" i="6" s="1" a="1"/>
  <c r="H3502" i="6" s="1"/>
  <c r="B3478" i="6"/>
  <c r="H3478" i="6" s="1" a="1"/>
  <c r="H3478" i="6" s="1"/>
  <c r="B3430" i="6"/>
  <c r="H3430" i="6" s="1" a="1"/>
  <c r="H3430" i="6" s="1"/>
  <c r="B3406" i="6"/>
  <c r="H3406" i="6" s="1" a="1"/>
  <c r="H3406" i="6" s="1"/>
  <c r="B3382" i="6"/>
  <c r="H3382" i="6" s="1" a="1"/>
  <c r="H3382" i="6" s="1"/>
  <c r="B3358" i="6"/>
  <c r="H3358" i="6" s="1" a="1"/>
  <c r="H3358" i="6" s="1"/>
  <c r="B3334" i="6"/>
  <c r="H3334" i="6" s="1" a="1"/>
  <c r="H3334" i="6" s="1"/>
  <c r="B3046" i="6"/>
  <c r="H3046" i="6" s="1" a="1"/>
  <c r="H3046" i="6" s="1"/>
  <c r="B2662" i="6"/>
  <c r="H2662" i="6" s="1" a="1"/>
  <c r="H2662" i="6" s="1"/>
  <c r="B2494" i="6"/>
  <c r="H2494" i="6" s="1" a="1"/>
  <c r="H2494" i="6" s="1"/>
  <c r="B2326" i="6"/>
  <c r="H2326" i="6" s="1" a="1"/>
  <c r="H2326" i="6" s="1"/>
  <c r="B2302" i="6"/>
  <c r="H2302" i="6" s="1" a="1"/>
  <c r="H2302" i="6" s="1"/>
  <c r="B2278" i="6"/>
  <c r="H2278" i="6" s="1" a="1"/>
  <c r="H2278" i="6" s="1"/>
  <c r="B2254" i="6"/>
  <c r="H2254" i="6" s="1" a="1"/>
  <c r="H2254" i="6" s="1"/>
  <c r="B2230" i="6"/>
  <c r="H2230" i="6" s="1" a="1"/>
  <c r="H2230" i="6" s="1"/>
  <c r="B2206" i="6"/>
  <c r="H2206" i="6" s="1" a="1"/>
  <c r="H2206" i="6" s="1"/>
  <c r="B2182" i="6"/>
  <c r="H2182" i="6" s="1" a="1"/>
  <c r="H2182" i="6" s="1"/>
  <c r="B2110" i="6"/>
  <c r="H2110" i="6" s="1" a="1"/>
  <c r="H2110" i="6" s="1"/>
  <c r="B2014" i="6"/>
  <c r="H2014" i="6" s="1" a="1"/>
  <c r="H2014" i="6" s="1"/>
  <c r="B1918" i="6"/>
  <c r="H1918" i="6" s="1" a="1"/>
  <c r="H1918" i="6" s="1"/>
  <c r="B1750" i="6"/>
  <c r="H1750" i="6" s="1" a="1"/>
  <c r="H1750" i="6" s="1"/>
  <c r="B1678" i="6"/>
  <c r="H1678" i="6" s="1" a="1"/>
  <c r="H1678" i="6" s="1"/>
  <c r="B1462" i="6"/>
  <c r="H1462" i="6" s="1" a="1"/>
  <c r="H1462" i="6" s="1"/>
  <c r="B2614" i="6"/>
  <c r="H2614" i="6" s="1" a="1"/>
  <c r="H2614" i="6" s="1"/>
  <c r="B2446" i="6"/>
  <c r="H2446" i="6" s="1" a="1"/>
  <c r="H2446" i="6" s="1"/>
  <c r="B2086" i="6"/>
  <c r="H2086" i="6" s="1" a="1"/>
  <c r="H2086" i="6" s="1"/>
  <c r="B1990" i="6"/>
  <c r="H1990" i="6" s="1" a="1"/>
  <c r="H1990" i="6" s="1"/>
  <c r="B1894" i="6"/>
  <c r="H1894" i="6" s="1" a="1"/>
  <c r="H1894" i="6" s="1"/>
  <c r="B1822" i="6"/>
  <c r="H1822" i="6" s="1" a="1"/>
  <c r="H1822" i="6" s="1"/>
  <c r="B1726" i="6"/>
  <c r="H1726" i="6" s="1" a="1"/>
  <c r="H1726" i="6" s="1"/>
  <c r="B1630" i="6"/>
  <c r="H1630" i="6" s="1" a="1"/>
  <c r="H1630" i="6" s="1"/>
  <c r="B1606" i="6"/>
  <c r="H1606" i="6" s="1" a="1"/>
  <c r="H1606" i="6" s="1"/>
  <c r="B1558" i="6"/>
  <c r="H1558" i="6" s="1" a="1"/>
  <c r="H1558" i="6" s="1"/>
  <c r="B1510" i="6"/>
  <c r="H1510" i="6" s="1" a="1"/>
  <c r="H1510" i="6" s="1"/>
  <c r="B2878" i="6"/>
  <c r="H2878" i="6" s="1" a="1"/>
  <c r="H2878" i="6" s="1"/>
  <c r="B2758" i="6"/>
  <c r="H2758" i="6" s="1" a="1"/>
  <c r="H2758" i="6" s="1"/>
  <c r="B2686" i="6"/>
  <c r="H2686" i="6" s="1" a="1"/>
  <c r="H2686" i="6" s="1"/>
  <c r="B2638" i="6"/>
  <c r="H2638" i="6" s="1" a="1"/>
  <c r="H2638" i="6" s="1"/>
  <c r="B2542" i="6"/>
  <c r="H2542" i="6" s="1" a="1"/>
  <c r="H2542" i="6" s="1"/>
  <c r="B2422" i="6"/>
  <c r="H2422" i="6" s="1" a="1"/>
  <c r="H2422" i="6" s="1"/>
  <c r="B2374" i="6"/>
  <c r="H2374" i="6" s="1" a="1"/>
  <c r="H2374" i="6" s="1"/>
  <c r="B2134" i="6"/>
  <c r="H2134" i="6" s="1" a="1"/>
  <c r="H2134" i="6" s="1"/>
  <c r="B2062" i="6"/>
  <c r="H2062" i="6" s="1" a="1"/>
  <c r="H2062" i="6" s="1"/>
  <c r="B1966" i="6"/>
  <c r="H1966" i="6" s="1" a="1"/>
  <c r="H1966" i="6" s="1"/>
  <c r="B1870" i="6"/>
  <c r="H1870" i="6" s="1" a="1"/>
  <c r="H1870" i="6" s="1"/>
  <c r="B1846" i="6"/>
  <c r="H1846" i="6" s="1" a="1"/>
  <c r="H1846" i="6" s="1"/>
  <c r="B1798" i="6"/>
  <c r="H1798" i="6" s="1" a="1"/>
  <c r="H1798" i="6" s="1"/>
  <c r="B1702" i="6"/>
  <c r="H1702" i="6" s="1" a="1"/>
  <c r="H1702" i="6" s="1"/>
  <c r="B1534" i="6"/>
  <c r="H1534" i="6" s="1" a="1"/>
  <c r="H1534" i="6" s="1"/>
  <c r="B1414" i="6"/>
  <c r="H1414" i="6" s="1" a="1"/>
  <c r="H1414" i="6" s="1"/>
  <c r="B2902" i="6"/>
  <c r="H2902" i="6" s="1" a="1"/>
  <c r="H2902" i="6" s="1"/>
  <c r="B2734" i="6"/>
  <c r="H2734" i="6" s="1" a="1"/>
  <c r="H2734" i="6" s="1"/>
  <c r="B2518" i="6"/>
  <c r="H2518" i="6" s="1" a="1"/>
  <c r="H2518" i="6" s="1"/>
  <c r="B2470" i="6"/>
  <c r="H2470" i="6" s="1" a="1"/>
  <c r="H2470" i="6" s="1"/>
  <c r="B2398" i="6"/>
  <c r="H2398" i="6" s="1" a="1"/>
  <c r="H2398" i="6" s="1"/>
  <c r="B2350" i="6"/>
  <c r="H2350" i="6" s="1" a="1"/>
  <c r="H2350" i="6" s="1"/>
  <c r="B2158" i="6"/>
  <c r="H2158" i="6" s="1" a="1"/>
  <c r="H2158" i="6" s="1"/>
  <c r="B2038" i="6"/>
  <c r="H2038" i="6" s="1" a="1"/>
  <c r="H2038" i="6" s="1"/>
  <c r="B1942" i="6"/>
  <c r="H1942" i="6" s="1" a="1"/>
  <c r="H1942" i="6" s="1"/>
  <c r="B1774" i="6"/>
  <c r="H1774" i="6" s="1" a="1"/>
  <c r="H1774" i="6" s="1"/>
  <c r="B1654" i="6"/>
  <c r="H1654" i="6" s="1" a="1"/>
  <c r="H1654" i="6" s="1"/>
  <c r="B1582" i="6"/>
  <c r="H1582" i="6" s="1" a="1"/>
  <c r="H1582" i="6" s="1"/>
  <c r="B1486" i="6"/>
  <c r="H1486" i="6" s="1" a="1"/>
  <c r="H1486" i="6" s="1"/>
  <c r="B1438" i="6"/>
  <c r="H1438" i="6" s="1" a="1"/>
  <c r="H1438" i="6" s="1"/>
  <c r="B1174" i="6"/>
  <c r="H1174" i="6" s="1" a="1"/>
  <c r="H1174" i="6" s="1"/>
  <c r="B1078" i="6"/>
  <c r="H1078" i="6" s="1" a="1"/>
  <c r="H1078" i="6" s="1"/>
  <c r="B982" i="6"/>
  <c r="H982" i="6" s="1" a="1"/>
  <c r="H982" i="6" s="1"/>
  <c r="B958" i="6"/>
  <c r="H958" i="6" s="1" a="1"/>
  <c r="H958" i="6" s="1"/>
  <c r="B934" i="6"/>
  <c r="H934" i="6" s="1" a="1"/>
  <c r="H934" i="6" s="1"/>
  <c r="B886" i="6"/>
  <c r="H886" i="6" s="1" a="1"/>
  <c r="H886" i="6" s="1"/>
  <c r="B646" i="6"/>
  <c r="H646" i="6" s="1" a="1"/>
  <c r="H646" i="6" s="1"/>
  <c r="B574" i="6"/>
  <c r="H574" i="6" s="1" a="1"/>
  <c r="H574" i="6" s="1"/>
  <c r="B550" i="6"/>
  <c r="H550" i="6" s="1" a="1"/>
  <c r="H550" i="6" s="1"/>
  <c r="B502" i="6"/>
  <c r="H502" i="6" s="1" a="1"/>
  <c r="H502" i="6" s="1"/>
  <c r="B478" i="6"/>
  <c r="H478" i="6" s="1" a="1"/>
  <c r="H478" i="6" s="1"/>
  <c r="B286" i="6"/>
  <c r="H286" i="6" s="1" a="1"/>
  <c r="H286" i="6" s="1"/>
  <c r="B238" i="6"/>
  <c r="H238" i="6" s="1" a="1"/>
  <c r="H238" i="6" s="1"/>
  <c r="B214" i="6"/>
  <c r="H214" i="6" s="1" a="1"/>
  <c r="H214" i="6" s="1"/>
  <c r="B190" i="6"/>
  <c r="H190" i="6" s="1" a="1"/>
  <c r="H190" i="6" s="1"/>
  <c r="B166" i="6"/>
  <c r="H166" i="6" s="1" a="1"/>
  <c r="H166" i="6" s="1"/>
  <c r="B118" i="6"/>
  <c r="H118" i="6" s="1" a="1"/>
  <c r="H118" i="6" s="1"/>
  <c r="B94" i="6"/>
  <c r="H94" i="6" s="1" a="1"/>
  <c r="H94" i="6" s="1"/>
  <c r="B1390" i="6"/>
  <c r="H1390" i="6" s="1" a="1"/>
  <c r="H1390" i="6" s="1"/>
  <c r="B1366" i="6"/>
  <c r="H1366" i="6" s="1" a="1"/>
  <c r="H1366" i="6" s="1"/>
  <c r="B1342" i="6"/>
  <c r="H1342" i="6" s="1" a="1"/>
  <c r="H1342" i="6" s="1"/>
  <c r="B1294" i="6"/>
  <c r="H1294" i="6" s="1" a="1"/>
  <c r="H1294" i="6" s="1"/>
  <c r="B1270" i="6"/>
  <c r="H1270" i="6" s="1" a="1"/>
  <c r="H1270" i="6" s="1"/>
  <c r="B1246" i="6"/>
  <c r="H1246" i="6" s="1" a="1"/>
  <c r="H1246" i="6" s="1"/>
  <c r="B1150" i="6"/>
  <c r="H1150" i="6" s="1" a="1"/>
  <c r="H1150" i="6" s="1"/>
  <c r="B1126" i="6"/>
  <c r="H1126" i="6" s="1" a="1"/>
  <c r="H1126" i="6" s="1"/>
  <c r="B1102" i="6"/>
  <c r="H1102" i="6" s="1" a="1"/>
  <c r="H1102" i="6" s="1"/>
  <c r="B862" i="6"/>
  <c r="H862" i="6" s="1" a="1"/>
  <c r="H862" i="6" s="1"/>
  <c r="B766" i="6"/>
  <c r="H766" i="6" s="1" a="1"/>
  <c r="H766" i="6" s="1"/>
  <c r="B622" i="6"/>
  <c r="H622" i="6" s="1" a="1"/>
  <c r="H622" i="6" s="1"/>
  <c r="B598" i="6"/>
  <c r="H598" i="6" s="1" a="1"/>
  <c r="H598" i="6" s="1"/>
  <c r="B526" i="6"/>
  <c r="H526" i="6" s="1" a="1"/>
  <c r="H526" i="6" s="1"/>
  <c r="B454" i="6"/>
  <c r="H454" i="6" s="1" a="1"/>
  <c r="H454" i="6" s="1"/>
  <c r="B334" i="6"/>
  <c r="H334" i="6" s="1" a="1"/>
  <c r="H334" i="6" s="1"/>
  <c r="B142" i="6"/>
  <c r="H142" i="6" s="1" a="1"/>
  <c r="H142" i="6" s="1"/>
  <c r="B1222" i="6"/>
  <c r="H1222" i="6" s="1" a="1"/>
  <c r="H1222" i="6" s="1"/>
  <c r="B910" i="6"/>
  <c r="H910" i="6" s="1" a="1"/>
  <c r="H910" i="6" s="1"/>
  <c r="B838" i="6"/>
  <c r="H838" i="6" s="1" a="1"/>
  <c r="H838" i="6" s="1"/>
  <c r="B742" i="6"/>
  <c r="H742" i="6" s="1" a="1"/>
  <c r="H742" i="6" s="1"/>
  <c r="B718" i="6"/>
  <c r="H718" i="6" s="1" a="1"/>
  <c r="H718" i="6" s="1"/>
  <c r="B670" i="6"/>
  <c r="H670" i="6" s="1" a="1"/>
  <c r="H670" i="6" s="1"/>
  <c r="B406" i="6"/>
  <c r="H406" i="6" s="1" a="1"/>
  <c r="H406" i="6" s="1"/>
  <c r="B310" i="6"/>
  <c r="H310" i="6" s="1" a="1"/>
  <c r="H310" i="6" s="1"/>
  <c r="B262" i="6"/>
  <c r="H262" i="6" s="1" a="1"/>
  <c r="H262" i="6" s="1"/>
  <c r="B1318" i="6"/>
  <c r="H1318" i="6" s="1" a="1"/>
  <c r="H1318" i="6" s="1"/>
  <c r="B1198" i="6"/>
  <c r="H1198" i="6" s="1" a="1"/>
  <c r="H1198" i="6" s="1"/>
  <c r="B1054" i="6"/>
  <c r="H1054" i="6" s="1" a="1"/>
  <c r="H1054" i="6" s="1"/>
  <c r="B1030" i="6"/>
  <c r="H1030" i="6" s="1" a="1"/>
  <c r="H1030" i="6" s="1"/>
  <c r="B1006" i="6"/>
  <c r="H1006" i="6" s="1" a="1"/>
  <c r="H1006" i="6" s="1"/>
  <c r="B814" i="6"/>
  <c r="H814" i="6" s="1" a="1"/>
  <c r="H814" i="6" s="1"/>
  <c r="B790" i="6"/>
  <c r="H790" i="6" s="1" a="1"/>
  <c r="H790" i="6" s="1"/>
  <c r="B694" i="6"/>
  <c r="H694" i="6" s="1" a="1"/>
  <c r="H694" i="6" s="1"/>
  <c r="B430" i="6"/>
  <c r="H430" i="6" s="1" a="1"/>
  <c r="H430" i="6" s="1"/>
  <c r="B382" i="6"/>
  <c r="H382" i="6" s="1" a="1"/>
  <c r="H382" i="6" s="1"/>
  <c r="B358" i="6"/>
  <c r="H358" i="6" s="1" a="1"/>
  <c r="H358" i="6" s="1"/>
  <c r="E5105" i="6" a="1"/>
  <c r="E5105" i="6" s="1"/>
  <c r="F5105" i="6" s="1"/>
  <c r="E8322" i="6" a="1"/>
  <c r="E8322" i="6" s="1"/>
  <c r="F8322" i="6" s="1"/>
  <c r="E7338" i="6" a="1"/>
  <c r="E7338" i="6" s="1"/>
  <c r="F7338" i="6" s="1"/>
  <c r="E6426" i="6" a="1"/>
  <c r="E6426" i="6" s="1"/>
  <c r="F6426" i="6" s="1"/>
  <c r="E5250" i="6" a="1"/>
  <c r="E5250" i="6" s="1"/>
  <c r="F5250" i="6" s="1"/>
  <c r="E5106" i="6" a="1"/>
  <c r="E5106" i="6" s="1"/>
  <c r="E4626" i="6" a="1"/>
  <c r="E4626" i="6" s="1"/>
  <c r="E4170" i="6" a="1"/>
  <c r="E4170" i="6" s="1"/>
  <c r="F4170" i="6" s="1"/>
  <c r="E4074" i="6" a="1"/>
  <c r="E4074" i="6" s="1"/>
  <c r="F4074" i="6" s="1"/>
  <c r="E2874" i="6" a="1"/>
  <c r="E2874" i="6" s="1"/>
  <c r="F2874" i="6" s="1"/>
  <c r="E1650" i="6" a="1"/>
  <c r="E1650" i="6" s="1"/>
  <c r="F1650" i="6" s="1"/>
  <c r="E2202" i="6" a="1"/>
  <c r="E2202" i="6" s="1"/>
  <c r="F2202" i="6" s="1"/>
  <c r="E2538" i="6" a="1"/>
  <c r="E2538" i="6" s="1"/>
  <c r="F2538" i="6" s="1"/>
  <c r="E1050" i="6" a="1"/>
  <c r="E1050" i="6" s="1"/>
  <c r="F1050" i="6" s="1"/>
  <c r="E138" i="6" a="1"/>
  <c r="E138" i="6" s="1"/>
  <c r="F138" i="6" s="1"/>
  <c r="E906" i="6" a="1"/>
  <c r="E906" i="6" s="1"/>
  <c r="E1074" i="6" a="1"/>
  <c r="E1074" i="6" s="1"/>
  <c r="F1074" i="6" s="1"/>
  <c r="E1313" i="6" a="1"/>
  <c r="E1313" i="6" s="1"/>
  <c r="F1313" i="6" s="1"/>
  <c r="E3113" i="6" a="1"/>
  <c r="E3113" i="6" s="1"/>
  <c r="F3113" i="6" s="1"/>
  <c r="E4121" i="6" a="1"/>
  <c r="E4121" i="6" s="1"/>
  <c r="F4121" i="6" s="1"/>
  <c r="E5873" i="6" a="1"/>
  <c r="E5873" i="6" s="1"/>
  <c r="F5873" i="6" s="1"/>
  <c r="E8154" i="6" a="1"/>
  <c r="E8154" i="6" s="1"/>
  <c r="F8154" i="6" s="1"/>
  <c r="E7674" i="6" a="1"/>
  <c r="E7674" i="6" s="1"/>
  <c r="F7674" i="6" s="1"/>
  <c r="E7410" i="6" a="1"/>
  <c r="E7410" i="6" s="1"/>
  <c r="F7410" i="6" s="1"/>
  <c r="E6978" i="6" a="1"/>
  <c r="E6978" i="6" s="1"/>
  <c r="F6978" i="6" s="1"/>
  <c r="E6714" i="6" a="1"/>
  <c r="E6714" i="6" s="1"/>
  <c r="F6714" i="6" s="1"/>
  <c r="E6330" i="6" a="1"/>
  <c r="E6330" i="6" s="1"/>
  <c r="F6330" i="6" s="1"/>
  <c r="E5490" i="6" a="1"/>
  <c r="E5490" i="6" s="1"/>
  <c r="F5490" i="6" s="1"/>
  <c r="E5370" i="6" a="1"/>
  <c r="E5370" i="6" s="1"/>
  <c r="F5370" i="6" s="1"/>
  <c r="E4770" i="6" a="1"/>
  <c r="E4770" i="6" s="1"/>
  <c r="F4770" i="6" s="1"/>
  <c r="E4530" i="6" a="1"/>
  <c r="E4530" i="6" s="1"/>
  <c r="F4530" i="6" s="1"/>
  <c r="E4338" i="6" a="1"/>
  <c r="E4338" i="6" s="1"/>
  <c r="F4338" i="6" s="1"/>
  <c r="E3378" i="6" a="1"/>
  <c r="E3378" i="6" s="1"/>
  <c r="E3186" i="6" a="1"/>
  <c r="E3186" i="6" s="1"/>
  <c r="F3186" i="6" s="1"/>
  <c r="E1794" i="6" a="1"/>
  <c r="E1794" i="6" s="1"/>
  <c r="F1794" i="6" s="1"/>
  <c r="E2274" i="6" a="1"/>
  <c r="E2274" i="6" s="1"/>
  <c r="F2274" i="6" s="1"/>
  <c r="E1842" i="6" a="1"/>
  <c r="E1842" i="6" s="1"/>
  <c r="F1842" i="6" s="1"/>
  <c r="E1530" i="6" a="1"/>
  <c r="E1530" i="6" s="1"/>
  <c r="F1530" i="6" s="1"/>
  <c r="E426" i="6" a="1"/>
  <c r="E426" i="6" s="1"/>
  <c r="F426" i="6" s="1"/>
  <c r="E498" i="6" a="1"/>
  <c r="E498" i="6" s="1"/>
  <c r="F498" i="6" s="1"/>
  <c r="E113" i="6" a="1"/>
  <c r="E113" i="6" s="1"/>
  <c r="F113" i="6" s="1"/>
  <c r="E5321" i="6" a="1"/>
  <c r="E5321" i="6" s="1"/>
  <c r="F5321" i="6" s="1"/>
  <c r="E7553" i="6" a="1"/>
  <c r="E7553" i="6" s="1"/>
  <c r="F7553" i="6" s="1"/>
  <c r="E8418" i="6" a="1"/>
  <c r="E8418" i="6" s="1"/>
  <c r="F8418" i="6" s="1"/>
  <c r="E8346" i="6" a="1"/>
  <c r="E8346" i="6" s="1"/>
  <c r="E7842" i="6" a="1"/>
  <c r="E7842" i="6" s="1"/>
  <c r="F7842" i="6" s="1"/>
  <c r="E6594" i="6" a="1"/>
  <c r="E6594" i="6" s="1"/>
  <c r="F6594" i="6" s="1"/>
  <c r="E5778" i="6" a="1"/>
  <c r="E5778" i="6" s="1"/>
  <c r="F5778" i="6" s="1"/>
  <c r="E3906" i="6" a="1"/>
  <c r="E3906" i="6" s="1"/>
  <c r="F3906" i="6" s="1"/>
  <c r="E3882" i="6" a="1"/>
  <c r="E3882" i="6" s="1"/>
  <c r="E2754" i="6" a="1"/>
  <c r="E2754" i="6" s="1"/>
  <c r="F2754" i="6" s="1"/>
  <c r="E2706" i="6" a="1"/>
  <c r="E2706" i="6" s="1"/>
  <c r="F2706" i="6" s="1"/>
  <c r="E3930" i="6" a="1"/>
  <c r="E3930" i="6" s="1"/>
  <c r="F3930" i="6" s="1"/>
  <c r="E1602" i="6" a="1"/>
  <c r="E1602" i="6" s="1"/>
  <c r="F1602" i="6" s="1"/>
  <c r="E1938" i="6" a="1"/>
  <c r="E1938" i="6" s="1"/>
  <c r="F1938" i="6" s="1"/>
  <c r="E2634" i="6" a="1"/>
  <c r="E2634" i="6" s="1"/>
  <c r="E1218" i="6" a="1"/>
  <c r="E1218" i="6" s="1"/>
  <c r="F1218" i="6" s="1"/>
  <c r="E306" i="6" a="1"/>
  <c r="E306" i="6" s="1"/>
  <c r="F306" i="6" s="1"/>
  <c r="E762" i="6" a="1"/>
  <c r="E762" i="6" s="1"/>
  <c r="F762" i="6" s="1"/>
  <c r="E593" i="6" a="1"/>
  <c r="E593" i="6" s="1"/>
  <c r="F593" i="6" s="1"/>
  <c r="E8369" i="6" a="1"/>
  <c r="E8369" i="6" s="1"/>
  <c r="F8370" i="6" s="1"/>
  <c r="E4625" i="6" a="1"/>
  <c r="E4625" i="6" s="1"/>
  <c r="E6929" i="6" a="1"/>
  <c r="E6929" i="6" s="1"/>
  <c r="F6929" i="6" s="1"/>
  <c r="E8130" i="6" a="1"/>
  <c r="E8130" i="6" s="1"/>
  <c r="F8130" i="6" s="1"/>
  <c r="E7530" i="6" a="1"/>
  <c r="E7530" i="6" s="1"/>
  <c r="F7530" i="6" s="1"/>
  <c r="E6258" i="6" a="1"/>
  <c r="E6258" i="6" s="1"/>
  <c r="F6258" i="6" s="1"/>
  <c r="E4818" i="6" a="1"/>
  <c r="E4818" i="6" s="1"/>
  <c r="F4818" i="6" s="1"/>
  <c r="E3858" i="6" a="1"/>
  <c r="E3858" i="6" s="1"/>
  <c r="F3858" i="6" s="1"/>
  <c r="E2586" i="6" a="1"/>
  <c r="E2586" i="6" s="1"/>
  <c r="F2586" i="6" s="1"/>
  <c r="E1770" i="6" a="1"/>
  <c r="E1770" i="6" s="1"/>
  <c r="F1770" i="6" s="1"/>
  <c r="E1385" i="6" a="1"/>
  <c r="E1385" i="6" s="1"/>
  <c r="F1385" i="6" s="1"/>
  <c r="E2633" i="6" a="1"/>
  <c r="E2633" i="6" s="1"/>
  <c r="F2633" i="6" s="1"/>
  <c r="E4265" i="6" a="1"/>
  <c r="E4265" i="6" s="1"/>
  <c r="F4265" i="6" s="1"/>
  <c r="E6281" i="6" a="1"/>
  <c r="E6281" i="6" s="1"/>
  <c r="F6281" i="6" s="1"/>
  <c r="E6906" i="6" a="1"/>
  <c r="E6906" i="6" s="1"/>
  <c r="F6906" i="6" s="1"/>
  <c r="E6690" i="6" a="1"/>
  <c r="E6690" i="6" s="1"/>
  <c r="F6690" i="6" s="1"/>
  <c r="E6282" i="6" a="1"/>
  <c r="E6282" i="6" s="1"/>
  <c r="E5850" i="6" a="1"/>
  <c r="E5850" i="6" s="1"/>
  <c r="F5850" i="6" s="1"/>
  <c r="E5010" i="6" a="1"/>
  <c r="E5010" i="6" s="1"/>
  <c r="F5010" i="6" s="1"/>
  <c r="E4002" i="6" a="1"/>
  <c r="E4002" i="6" s="1"/>
  <c r="F4002" i="6" s="1"/>
  <c r="E3978" i="6" a="1"/>
  <c r="E3978" i="6" s="1"/>
  <c r="F3978" i="6" s="1"/>
  <c r="E2802" i="6" a="1"/>
  <c r="E2802" i="6" s="1"/>
  <c r="F2802" i="6" s="1"/>
  <c r="E4122" i="6" a="1"/>
  <c r="E4122" i="6" s="1"/>
  <c r="E1626" i="6" a="1"/>
  <c r="E1626" i="6" s="1"/>
  <c r="F1626" i="6" s="1"/>
  <c r="E2034" i="6" a="1"/>
  <c r="E2034" i="6" s="1"/>
  <c r="F2034" i="6" s="1"/>
  <c r="E1434" i="6" a="1"/>
  <c r="E1434" i="6" s="1"/>
  <c r="F1434" i="6" s="1"/>
  <c r="E1314" i="6" a="1"/>
  <c r="E1314" i="6" s="1"/>
  <c r="E330" i="6" a="1"/>
  <c r="E330" i="6" s="1"/>
  <c r="F330" i="6" s="1"/>
  <c r="E1170" i="6" a="1"/>
  <c r="E1170" i="6" s="1"/>
  <c r="F1170" i="6" s="1"/>
  <c r="E1386" i="6" a="1"/>
  <c r="E1386" i="6" s="1"/>
  <c r="E5345" i="6" a="1"/>
  <c r="E5345" i="6" s="1"/>
  <c r="F5345" i="6" s="1"/>
  <c r="E7481" i="6" a="1"/>
  <c r="E7481" i="6" s="1"/>
  <c r="F7481" i="6" s="1"/>
  <c r="E8082" i="6" a="1"/>
  <c r="E8082" i="6" s="1"/>
  <c r="F8082" i="6" s="1"/>
  <c r="E7314" i="6" a="1"/>
  <c r="E7314" i="6" s="1"/>
  <c r="F7314" i="6" s="1"/>
  <c r="E7050" i="6" a="1"/>
  <c r="E7050" i="6" s="1"/>
  <c r="F7050" i="6" s="1"/>
  <c r="E6954" i="6" a="1"/>
  <c r="E6954" i="6" s="1"/>
  <c r="F6954" i="6" s="1"/>
  <c r="E6138" i="6" a="1"/>
  <c r="E6138" i="6" s="1"/>
  <c r="F6138" i="6" s="1"/>
  <c r="E5394" i="6" a="1"/>
  <c r="E5394" i="6" s="1"/>
  <c r="F5394" i="6" s="1"/>
  <c r="E5418" i="6" a="1"/>
  <c r="E5418" i="6" s="1"/>
  <c r="F5418" i="6" s="1"/>
  <c r="E4506" i="6" a="1"/>
  <c r="E4506" i="6" s="1"/>
  <c r="F4506" i="6" s="1"/>
  <c r="E5274" i="6" a="1"/>
  <c r="E5274" i="6" s="1"/>
  <c r="F5274" i="6" s="1"/>
  <c r="E4938" i="6" a="1"/>
  <c r="E4938" i="6" s="1"/>
  <c r="F4938" i="6" s="1"/>
  <c r="E3714" i="6" a="1"/>
  <c r="E3714" i="6" s="1"/>
  <c r="F3714" i="6" s="1"/>
  <c r="E3786" i="6" a="1"/>
  <c r="E3786" i="6" s="1"/>
  <c r="F3786" i="6" s="1"/>
  <c r="E4218" i="6" a="1"/>
  <c r="E4218" i="6" s="1"/>
  <c r="F4218" i="6" s="1"/>
  <c r="E3546" i="6" a="1"/>
  <c r="E3546" i="6" s="1"/>
  <c r="F3546" i="6" s="1"/>
  <c r="E2994" i="6" a="1"/>
  <c r="E2994" i="6" s="1"/>
  <c r="F2994" i="6" s="1"/>
  <c r="E2154" i="6" a="1"/>
  <c r="E2154" i="6" s="1"/>
  <c r="F2154" i="6" s="1"/>
  <c r="E1002" i="6" a="1"/>
  <c r="E1002" i="6" s="1"/>
  <c r="F1002" i="6" s="1"/>
  <c r="E618" i="6" a="1"/>
  <c r="E618" i="6" s="1"/>
  <c r="F618" i="6" s="1"/>
  <c r="E3209" i="6" a="1"/>
  <c r="E3209" i="6" s="1"/>
  <c r="F3210" i="6" s="1"/>
  <c r="E7506" i="6" a="1"/>
  <c r="E7506" i="6" s="1"/>
  <c r="F7506" i="6" s="1"/>
  <c r="E6762" i="6" a="1"/>
  <c r="E6762" i="6" s="1"/>
  <c r="F6762" i="6" s="1"/>
  <c r="E6162" i="6" a="1"/>
  <c r="E6162" i="6" s="1"/>
  <c r="F6162" i="6" s="1"/>
  <c r="E5082" i="6" a="1"/>
  <c r="E5082" i="6" s="1"/>
  <c r="F5082" i="6" s="1"/>
  <c r="B8397" i="6"/>
  <c r="H8397" i="6" s="1" a="1"/>
  <c r="H8397" i="6" s="1"/>
  <c r="I8397" i="6" s="1"/>
  <c r="J8397" i="6" s="1"/>
  <c r="B8301" i="6"/>
  <c r="H8301" i="6" s="1" a="1"/>
  <c r="H8301" i="6" s="1"/>
  <c r="I8301" i="6" s="1"/>
  <c r="J8301" i="6" s="1"/>
  <c r="B8277" i="6"/>
  <c r="H8277" i="6" s="1" a="1"/>
  <c r="H8277" i="6" s="1"/>
  <c r="I8277" i="6" s="1"/>
  <c r="J8277" i="6" s="1"/>
  <c r="B8253" i="6"/>
  <c r="H8253" i="6" s="1" a="1"/>
  <c r="H8253" i="6" s="1"/>
  <c r="I8253" i="6" s="1"/>
  <c r="J8253" i="6" s="1"/>
  <c r="B8157" i="6"/>
  <c r="H8157" i="6" s="1" a="1"/>
  <c r="H8157" i="6" s="1"/>
  <c r="I8157" i="6" s="1"/>
  <c r="J8157" i="6" s="1"/>
  <c r="B8061" i="6"/>
  <c r="H8061" i="6" s="1" a="1"/>
  <c r="H8061" i="6" s="1"/>
  <c r="I8061" i="6" s="1"/>
  <c r="J8061" i="6" s="1"/>
  <c r="B8373" i="6"/>
  <c r="H8373" i="6" s="1" a="1"/>
  <c r="H8373" i="6" s="1"/>
  <c r="I8373" i="6" s="1"/>
  <c r="J8373" i="6" s="1"/>
  <c r="B8325" i="6"/>
  <c r="H8325" i="6" s="1" a="1"/>
  <c r="H8325" i="6" s="1"/>
  <c r="I8325" i="6" s="1"/>
  <c r="J8325" i="6" s="1"/>
  <c r="B8181" i="6"/>
  <c r="H8181" i="6" s="1" a="1"/>
  <c r="H8181" i="6" s="1"/>
  <c r="I8181" i="6" s="1"/>
  <c r="J8181" i="6" s="1"/>
  <c r="B8085" i="6"/>
  <c r="H8085" i="6" s="1" a="1"/>
  <c r="H8085" i="6" s="1"/>
  <c r="I8085" i="6" s="1"/>
  <c r="J8085" i="6" s="1"/>
  <c r="B7989" i="6"/>
  <c r="H7989" i="6" s="1" a="1"/>
  <c r="H7989" i="6" s="1"/>
  <c r="I7989" i="6" s="1"/>
  <c r="J7989" i="6" s="1"/>
  <c r="B8421" i="6"/>
  <c r="H8421" i="6" s="1" a="1"/>
  <c r="H8421" i="6" s="1"/>
  <c r="I8421" i="6" s="1"/>
  <c r="J8421" i="6" s="1"/>
  <c r="B8229" i="6"/>
  <c r="H8229" i="6" s="1" a="1"/>
  <c r="H8229" i="6" s="1"/>
  <c r="I8229" i="6" s="1"/>
  <c r="J8229" i="6" s="1"/>
  <c r="B8133" i="6"/>
  <c r="H8133" i="6" s="1" a="1"/>
  <c r="H8133" i="6" s="1"/>
  <c r="I8133" i="6" s="1"/>
  <c r="J8133" i="6" s="1"/>
  <c r="B8037" i="6"/>
  <c r="H8037" i="6" s="1" a="1"/>
  <c r="H8037" i="6" s="1"/>
  <c r="I8037" i="6" s="1"/>
  <c r="J8037" i="6" s="1"/>
  <c r="B8349" i="6"/>
  <c r="H8349" i="6" s="1" a="1"/>
  <c r="H8349" i="6" s="1"/>
  <c r="I8349" i="6" s="1"/>
  <c r="J8349" i="6" s="1"/>
  <c r="B7701" i="6"/>
  <c r="H7701" i="6" s="1" a="1"/>
  <c r="H7701" i="6" s="1"/>
  <c r="I7701" i="6" s="1"/>
  <c r="J7701" i="6" s="1"/>
  <c r="B7485" i="6"/>
  <c r="H7485" i="6" s="1" a="1"/>
  <c r="H7485" i="6" s="1"/>
  <c r="I7485" i="6" s="1"/>
  <c r="J7485" i="6" s="1"/>
  <c r="B8013" i="6"/>
  <c r="H8013" i="6" s="1" a="1"/>
  <c r="H8013" i="6" s="1"/>
  <c r="I8013" i="6" s="1"/>
  <c r="J8013" i="6" s="1"/>
  <c r="B7917" i="6"/>
  <c r="H7917" i="6" s="1" a="1"/>
  <c r="H7917" i="6" s="1"/>
  <c r="I7917" i="6" s="1"/>
  <c r="J7917" i="6" s="1"/>
  <c r="B7869" i="6"/>
  <c r="H7869" i="6" s="1" a="1"/>
  <c r="H7869" i="6" s="1"/>
  <c r="I7869" i="6" s="1"/>
  <c r="J7869" i="6" s="1"/>
  <c r="B7821" i="6"/>
  <c r="H7821" i="6" s="1" a="1"/>
  <c r="H7821" i="6" s="1"/>
  <c r="I7821" i="6" s="1"/>
  <c r="J7821" i="6" s="1"/>
  <c r="B7797" i="6"/>
  <c r="H7797" i="6" s="1" a="1"/>
  <c r="H7797" i="6" s="1"/>
  <c r="I7797" i="6" s="1"/>
  <c r="J7797" i="6" s="1"/>
  <c r="B7653" i="6"/>
  <c r="H7653" i="6" s="1" a="1"/>
  <c r="H7653" i="6" s="1"/>
  <c r="I7653" i="6" s="1"/>
  <c r="J7653" i="6" s="1"/>
  <c r="B7533" i="6"/>
  <c r="H7533" i="6" s="1" a="1"/>
  <c r="H7533" i="6" s="1"/>
  <c r="I7533" i="6" s="1"/>
  <c r="J7533" i="6" s="1"/>
  <c r="B7509" i="6"/>
  <c r="H7509" i="6" s="1" a="1"/>
  <c r="H7509" i="6" s="1"/>
  <c r="I7509" i="6" s="1"/>
  <c r="J7509" i="6" s="1"/>
  <c r="B8205" i="6"/>
  <c r="H8205" i="6" s="1" a="1"/>
  <c r="H8205" i="6" s="1"/>
  <c r="I8205" i="6" s="1"/>
  <c r="J8205" i="6" s="1"/>
  <c r="B7941" i="6"/>
  <c r="H7941" i="6" s="1" a="1"/>
  <c r="H7941" i="6" s="1"/>
  <c r="I7941" i="6" s="1"/>
  <c r="J7941" i="6" s="1"/>
  <c r="B7845" i="6"/>
  <c r="H7845" i="6" s="1" a="1"/>
  <c r="H7845" i="6" s="1"/>
  <c r="I7845" i="6" s="1"/>
  <c r="J7845" i="6" s="1"/>
  <c r="B7749" i="6"/>
  <c r="H7749" i="6" s="1" a="1"/>
  <c r="H7749" i="6" s="1"/>
  <c r="I7749" i="6" s="1"/>
  <c r="J7749" i="6" s="1"/>
  <c r="B7605" i="6"/>
  <c r="H7605" i="6" s="1" a="1"/>
  <c r="H7605" i="6" s="1"/>
  <c r="I7605" i="6" s="1"/>
  <c r="J7605" i="6" s="1"/>
  <c r="B7413" i="6"/>
  <c r="H7413" i="6" s="1" a="1"/>
  <c r="H7413" i="6" s="1"/>
  <c r="I7413" i="6" s="1"/>
  <c r="J7413" i="6" s="1"/>
  <c r="B7965" i="6"/>
  <c r="H7965" i="6" s="1" a="1"/>
  <c r="H7965" i="6" s="1"/>
  <c r="I7965" i="6" s="1"/>
  <c r="J7965" i="6" s="1"/>
  <c r="B7581" i="6"/>
  <c r="H7581" i="6" s="1" a="1"/>
  <c r="H7581" i="6" s="1"/>
  <c r="I7581" i="6" s="1"/>
  <c r="J7581" i="6" s="1"/>
  <c r="B7461" i="6"/>
  <c r="H7461" i="6" s="1" a="1"/>
  <c r="H7461" i="6" s="1"/>
  <c r="I7461" i="6" s="1"/>
  <c r="J7461" i="6" s="1"/>
  <c r="B6957" i="6"/>
  <c r="H6957" i="6" s="1" a="1"/>
  <c r="H6957" i="6" s="1"/>
  <c r="I6957" i="6" s="1"/>
  <c r="J6957" i="6" s="1"/>
  <c r="B6861" i="6"/>
  <c r="H6861" i="6" s="1" a="1"/>
  <c r="H6861" i="6" s="1"/>
  <c r="I6861" i="6" s="1"/>
  <c r="J6861" i="6" s="1"/>
  <c r="B7677" i="6"/>
  <c r="H7677" i="6" s="1" a="1"/>
  <c r="H7677" i="6" s="1"/>
  <c r="I7677" i="6" s="1"/>
  <c r="J7677" i="6" s="1"/>
  <c r="B7557" i="6"/>
  <c r="H7557" i="6" s="1" a="1"/>
  <c r="H7557" i="6" s="1"/>
  <c r="I7557" i="6" s="1"/>
  <c r="J7557" i="6" s="1"/>
  <c r="B7365" i="6"/>
  <c r="H7365" i="6" s="1" a="1"/>
  <c r="H7365" i="6" s="1"/>
  <c r="I7365" i="6" s="1"/>
  <c r="J7365" i="6" s="1"/>
  <c r="B7317" i="6"/>
  <c r="H7317" i="6" s="1" a="1"/>
  <c r="H7317" i="6" s="1"/>
  <c r="I7317" i="6" s="1"/>
  <c r="J7317" i="6" s="1"/>
  <c r="B7269" i="6"/>
  <c r="H7269" i="6" s="1" a="1"/>
  <c r="H7269" i="6" s="1"/>
  <c r="I7269" i="6" s="1"/>
  <c r="J7269" i="6" s="1"/>
  <c r="B7221" i="6"/>
  <c r="H7221" i="6" s="1" a="1"/>
  <c r="H7221" i="6" s="1"/>
  <c r="I7221" i="6" s="1"/>
  <c r="J7221" i="6" s="1"/>
  <c r="B7173" i="6"/>
  <c r="H7173" i="6" s="1" a="1"/>
  <c r="H7173" i="6" s="1"/>
  <c r="I7173" i="6" s="1"/>
  <c r="J7173" i="6" s="1"/>
  <c r="B7125" i="6"/>
  <c r="H7125" i="6" s="1" a="1"/>
  <c r="H7125" i="6" s="1"/>
  <c r="I7125" i="6" s="1"/>
  <c r="J7125" i="6" s="1"/>
  <c r="B7077" i="6"/>
  <c r="H7077" i="6" s="1" a="1"/>
  <c r="H7077" i="6" s="1"/>
  <c r="I7077" i="6" s="1"/>
  <c r="J7077" i="6" s="1"/>
  <c r="B7029" i="6"/>
  <c r="H7029" i="6" s="1" a="1"/>
  <c r="H7029" i="6" s="1"/>
  <c r="I7029" i="6" s="1"/>
  <c r="J7029" i="6" s="1"/>
  <c r="B6981" i="6"/>
  <c r="H6981" i="6" s="1" a="1"/>
  <c r="H6981" i="6" s="1"/>
  <c r="I6981" i="6" s="1"/>
  <c r="J6981" i="6" s="1"/>
  <c r="B6933" i="6"/>
  <c r="H6933" i="6" s="1" a="1"/>
  <c r="H6933" i="6" s="1"/>
  <c r="I6933" i="6" s="1"/>
  <c r="J6933" i="6" s="1"/>
  <c r="B8109" i="6"/>
  <c r="H8109" i="6" s="1" a="1"/>
  <c r="H8109" i="6" s="1"/>
  <c r="I8109" i="6" s="1"/>
  <c r="J8109" i="6" s="1"/>
  <c r="B7773" i="6"/>
  <c r="H7773" i="6" s="1" a="1"/>
  <c r="H7773" i="6" s="1"/>
  <c r="I7773" i="6" s="1"/>
  <c r="J7773" i="6" s="1"/>
  <c r="B7437" i="6"/>
  <c r="H7437" i="6" s="1" a="1"/>
  <c r="H7437" i="6" s="1"/>
  <c r="I7437" i="6" s="1"/>
  <c r="J7437" i="6" s="1"/>
  <c r="B7389" i="6"/>
  <c r="H7389" i="6" s="1" a="1"/>
  <c r="H7389" i="6" s="1"/>
  <c r="I7389" i="6" s="1"/>
  <c r="J7389" i="6" s="1"/>
  <c r="B7341" i="6"/>
  <c r="H7341" i="6" s="1" a="1"/>
  <c r="H7341" i="6" s="1"/>
  <c r="I7341" i="6" s="1"/>
  <c r="J7341" i="6" s="1"/>
  <c r="B7293" i="6"/>
  <c r="H7293" i="6" s="1" a="1"/>
  <c r="H7293" i="6" s="1"/>
  <c r="I7293" i="6" s="1"/>
  <c r="J7293" i="6" s="1"/>
  <c r="B7245" i="6"/>
  <c r="H7245" i="6" s="1" a="1"/>
  <c r="H7245" i="6" s="1"/>
  <c r="I7245" i="6" s="1"/>
  <c r="J7245" i="6" s="1"/>
  <c r="B7197" i="6"/>
  <c r="H7197" i="6" s="1" a="1"/>
  <c r="H7197" i="6" s="1"/>
  <c r="I7197" i="6" s="1"/>
  <c r="J7197" i="6" s="1"/>
  <c r="B7149" i="6"/>
  <c r="H7149" i="6" s="1" a="1"/>
  <c r="H7149" i="6" s="1"/>
  <c r="I7149" i="6" s="1"/>
  <c r="J7149" i="6" s="1"/>
  <c r="B7101" i="6"/>
  <c r="H7101" i="6" s="1" a="1"/>
  <c r="H7101" i="6" s="1"/>
  <c r="I7101" i="6" s="1"/>
  <c r="J7101" i="6" s="1"/>
  <c r="B7053" i="6"/>
  <c r="H7053" i="6" s="1" a="1"/>
  <c r="H7053" i="6" s="1"/>
  <c r="I7053" i="6" s="1"/>
  <c r="J7053" i="6" s="1"/>
  <c r="B7005" i="6"/>
  <c r="H7005" i="6" s="1" a="1"/>
  <c r="H7005" i="6" s="1"/>
  <c r="I7005" i="6" s="1"/>
  <c r="J7005" i="6" s="1"/>
  <c r="B6885" i="6"/>
  <c r="H6885" i="6" s="1" a="1"/>
  <c r="H6885" i="6" s="1"/>
  <c r="I6885" i="6" s="1"/>
  <c r="J6885" i="6" s="1"/>
  <c r="B6789" i="6"/>
  <c r="H6789" i="6" s="1" a="1"/>
  <c r="H6789" i="6" s="1"/>
  <c r="I6789" i="6" s="1"/>
  <c r="J6789" i="6" s="1"/>
  <c r="B6909" i="6"/>
  <c r="H6909" i="6" s="1" a="1"/>
  <c r="H6909" i="6" s="1"/>
  <c r="I6909" i="6" s="1"/>
  <c r="J6909" i="6" s="1"/>
  <c r="B6765" i="6"/>
  <c r="H6765" i="6" s="1" a="1"/>
  <c r="H6765" i="6" s="1"/>
  <c r="I6765" i="6" s="1"/>
  <c r="J6765" i="6" s="1"/>
  <c r="B6669" i="6"/>
  <c r="H6669" i="6" s="1" a="1"/>
  <c r="H6669" i="6" s="1"/>
  <c r="I6669" i="6" s="1"/>
  <c r="J6669" i="6" s="1"/>
  <c r="B6429" i="6"/>
  <c r="H6429" i="6" s="1" a="1"/>
  <c r="H6429" i="6" s="1"/>
  <c r="I6429" i="6" s="1"/>
  <c r="J6429" i="6" s="1"/>
  <c r="B6813" i="6"/>
  <c r="H6813" i="6" s="1" a="1"/>
  <c r="H6813" i="6" s="1"/>
  <c r="I6813" i="6" s="1"/>
  <c r="J6813" i="6" s="1"/>
  <c r="B6741" i="6"/>
  <c r="H6741" i="6" s="1" a="1"/>
  <c r="H6741" i="6" s="1"/>
  <c r="I6741" i="6" s="1"/>
  <c r="J6741" i="6" s="1"/>
  <c r="B6645" i="6"/>
  <c r="H6645" i="6" s="1" a="1"/>
  <c r="H6645" i="6" s="1"/>
  <c r="I6645" i="6" s="1"/>
  <c r="J6645" i="6" s="1"/>
  <c r="B7893" i="6"/>
  <c r="H7893" i="6" s="1" a="1"/>
  <c r="H7893" i="6" s="1"/>
  <c r="I7893" i="6" s="1"/>
  <c r="J7893" i="6" s="1"/>
  <c r="B7725" i="6"/>
  <c r="H7725" i="6" s="1" a="1"/>
  <c r="H7725" i="6" s="1"/>
  <c r="I7725" i="6" s="1"/>
  <c r="J7725" i="6" s="1"/>
  <c r="B7629" i="6"/>
  <c r="H7629" i="6" s="1" a="1"/>
  <c r="H7629" i="6" s="1"/>
  <c r="I7629" i="6" s="1"/>
  <c r="J7629" i="6" s="1"/>
  <c r="B6693" i="6"/>
  <c r="H6693" i="6" s="1" a="1"/>
  <c r="H6693" i="6" s="1"/>
  <c r="I6693" i="6" s="1"/>
  <c r="J6693" i="6" s="1"/>
  <c r="B6597" i="6"/>
  <c r="H6597" i="6" s="1" a="1"/>
  <c r="H6597" i="6" s="1"/>
  <c r="I6597" i="6" s="1"/>
  <c r="J6597" i="6" s="1"/>
  <c r="B6477" i="6"/>
  <c r="H6477" i="6" s="1" a="1"/>
  <c r="H6477" i="6" s="1"/>
  <c r="I6477" i="6" s="1"/>
  <c r="J6477" i="6" s="1"/>
  <c r="B6453" i="6"/>
  <c r="H6453" i="6" s="1" a="1"/>
  <c r="H6453" i="6" s="1"/>
  <c r="I6453" i="6" s="1"/>
  <c r="J6453" i="6" s="1"/>
  <c r="B6501" i="6"/>
  <c r="H6501" i="6" s="1" a="1"/>
  <c r="H6501" i="6" s="1"/>
  <c r="I6501" i="6" s="1"/>
  <c r="J6501" i="6" s="1"/>
  <c r="B6573" i="6"/>
  <c r="H6573" i="6" s="1" a="1"/>
  <c r="H6573" i="6" s="1"/>
  <c r="I6573" i="6" s="1"/>
  <c r="J6573" i="6" s="1"/>
  <c r="B6837" i="6"/>
  <c r="H6837" i="6" s="1" a="1"/>
  <c r="H6837" i="6" s="1"/>
  <c r="I6837" i="6" s="1"/>
  <c r="J6837" i="6" s="1"/>
  <c r="B6717" i="6"/>
  <c r="H6717" i="6" s="1" a="1"/>
  <c r="H6717" i="6" s="1"/>
  <c r="I6717" i="6" s="1"/>
  <c r="J6717" i="6" s="1"/>
  <c r="B6549" i="6"/>
  <c r="H6549" i="6" s="1" a="1"/>
  <c r="H6549" i="6" s="1"/>
  <c r="I6549" i="6" s="1"/>
  <c r="J6549" i="6" s="1"/>
  <c r="B6525" i="6"/>
  <c r="H6525" i="6" s="1" a="1"/>
  <c r="H6525" i="6" s="1"/>
  <c r="I6525" i="6" s="1"/>
  <c r="J6525" i="6" s="1"/>
  <c r="B6621" i="6"/>
  <c r="H6621" i="6" s="1" a="1"/>
  <c r="H6621" i="6" s="1"/>
  <c r="I6621" i="6" s="1"/>
  <c r="J6621" i="6" s="1"/>
  <c r="B6405" i="6"/>
  <c r="H6405" i="6" s="1" a="1"/>
  <c r="H6405" i="6" s="1"/>
  <c r="I6405" i="6" s="1"/>
  <c r="J6405" i="6" s="1"/>
  <c r="B6357" i="6"/>
  <c r="H6357" i="6" s="1" a="1"/>
  <c r="H6357" i="6" s="1"/>
  <c r="I6357" i="6" s="1"/>
  <c r="J6357" i="6" s="1"/>
  <c r="B6261" i="6"/>
  <c r="H6261" i="6" s="1" a="1"/>
  <c r="H6261" i="6" s="1"/>
  <c r="I6261" i="6" s="1"/>
  <c r="J6261" i="6" s="1"/>
  <c r="B6213" i="6"/>
  <c r="H6213" i="6" s="1" a="1"/>
  <c r="H6213" i="6" s="1"/>
  <c r="I6213" i="6" s="1"/>
  <c r="J6213" i="6" s="1"/>
  <c r="B6141" i="6"/>
  <c r="H6141" i="6" s="1" a="1"/>
  <c r="H6141" i="6" s="1"/>
  <c r="I6141" i="6" s="1"/>
  <c r="J6141" i="6" s="1"/>
  <c r="B6045" i="6"/>
  <c r="H6045" i="6" s="1" a="1"/>
  <c r="H6045" i="6" s="1"/>
  <c r="I6045" i="6" s="1"/>
  <c r="J6045" i="6" s="1"/>
  <c r="B6333" i="6"/>
  <c r="H6333" i="6" s="1" a="1"/>
  <c r="H6333" i="6" s="1"/>
  <c r="I6333" i="6" s="1"/>
  <c r="J6333" i="6" s="1"/>
  <c r="B6237" i="6"/>
  <c r="H6237" i="6" s="1" a="1"/>
  <c r="H6237" i="6" s="1"/>
  <c r="I6237" i="6" s="1"/>
  <c r="J6237" i="6" s="1"/>
  <c r="B6165" i="6"/>
  <c r="H6165" i="6" s="1" a="1"/>
  <c r="H6165" i="6" s="1"/>
  <c r="I6165" i="6" s="1"/>
  <c r="J6165" i="6" s="1"/>
  <c r="B6093" i="6"/>
  <c r="H6093" i="6" s="1" a="1"/>
  <c r="H6093" i="6" s="1"/>
  <c r="I6093" i="6" s="1"/>
  <c r="J6093" i="6" s="1"/>
  <c r="B6069" i="6"/>
  <c r="H6069" i="6" s="1" a="1"/>
  <c r="H6069" i="6" s="1"/>
  <c r="I6069" i="6" s="1"/>
  <c r="J6069" i="6" s="1"/>
  <c r="B6381" i="6"/>
  <c r="H6381" i="6" s="1" a="1"/>
  <c r="H6381" i="6" s="1"/>
  <c r="I6381" i="6" s="1"/>
  <c r="J6381" i="6" s="1"/>
  <c r="B6285" i="6"/>
  <c r="H6285" i="6" s="1" a="1"/>
  <c r="H6285" i="6" s="1"/>
  <c r="I6285" i="6" s="1"/>
  <c r="J6285" i="6" s="1"/>
  <c r="B6117" i="6"/>
  <c r="H6117" i="6" s="1" a="1"/>
  <c r="H6117" i="6" s="1"/>
  <c r="I6117" i="6" s="1"/>
  <c r="J6117" i="6" s="1"/>
  <c r="B6309" i="6"/>
  <c r="H6309" i="6" s="1" a="1"/>
  <c r="H6309" i="6" s="1"/>
  <c r="I6309" i="6" s="1"/>
  <c r="J6309" i="6" s="1"/>
  <c r="B6189" i="6"/>
  <c r="H6189" i="6" s="1" a="1"/>
  <c r="H6189" i="6" s="1"/>
  <c r="I6189" i="6" s="1"/>
  <c r="J6189" i="6" s="1"/>
  <c r="B6021" i="6"/>
  <c r="H6021" i="6" s="1" a="1"/>
  <c r="H6021" i="6" s="1"/>
  <c r="I6021" i="6" s="1"/>
  <c r="J6021" i="6" s="1"/>
  <c r="B5997" i="6"/>
  <c r="H5997" i="6" s="1" a="1"/>
  <c r="H5997" i="6" s="1"/>
  <c r="I5997" i="6" s="1"/>
  <c r="J5997" i="6" s="1"/>
  <c r="B5853" i="6"/>
  <c r="H5853" i="6" s="1" a="1"/>
  <c r="H5853" i="6" s="1"/>
  <c r="I5853" i="6" s="1"/>
  <c r="J5853" i="6" s="1"/>
  <c r="B5733" i="6"/>
  <c r="H5733" i="6" s="1" a="1"/>
  <c r="H5733" i="6" s="1"/>
  <c r="I5733" i="6" s="1"/>
  <c r="J5733" i="6" s="1"/>
  <c r="B5637" i="6"/>
  <c r="H5637" i="6" s="1" a="1"/>
  <c r="H5637" i="6" s="1"/>
  <c r="I5637" i="6" s="1"/>
  <c r="J5637" i="6" s="1"/>
  <c r="B5565" i="6"/>
  <c r="H5565" i="6" s="1" a="1"/>
  <c r="H5565" i="6" s="1"/>
  <c r="I5565" i="6" s="1"/>
  <c r="J5565" i="6" s="1"/>
  <c r="B5517" i="6"/>
  <c r="H5517" i="6" s="1" a="1"/>
  <c r="H5517" i="6" s="1"/>
  <c r="I5517" i="6" s="1"/>
  <c r="J5517" i="6" s="1"/>
  <c r="B5469" i="6"/>
  <c r="H5469" i="6" s="1" a="1"/>
  <c r="H5469" i="6" s="1"/>
  <c r="I5469" i="6" s="1"/>
  <c r="J5469" i="6" s="1"/>
  <c r="B5397" i="6"/>
  <c r="H5397" i="6" s="1" a="1"/>
  <c r="H5397" i="6" s="1"/>
  <c r="I5397" i="6" s="1"/>
  <c r="J5397" i="6" s="1"/>
  <c r="B5973" i="6"/>
  <c r="H5973" i="6" s="1" a="1"/>
  <c r="H5973" i="6" s="1"/>
  <c r="I5973" i="6" s="1"/>
  <c r="J5973" i="6" s="1"/>
  <c r="B5925" i="6"/>
  <c r="H5925" i="6" s="1" a="1"/>
  <c r="H5925" i="6" s="1"/>
  <c r="I5925" i="6" s="1"/>
  <c r="J5925" i="6" s="1"/>
  <c r="B5709" i="6"/>
  <c r="H5709" i="6" s="1" a="1"/>
  <c r="H5709" i="6" s="1"/>
  <c r="I5709" i="6" s="1"/>
  <c r="J5709" i="6" s="1"/>
  <c r="B5445" i="6"/>
  <c r="H5445" i="6" s="1" a="1"/>
  <c r="H5445" i="6" s="1"/>
  <c r="I5445" i="6" s="1"/>
  <c r="J5445" i="6" s="1"/>
  <c r="B5349" i="6"/>
  <c r="H5349" i="6" s="1" a="1"/>
  <c r="H5349" i="6" s="1"/>
  <c r="I5349" i="6" s="1"/>
  <c r="J5349" i="6" s="1"/>
  <c r="B5301" i="6"/>
  <c r="H5301" i="6" s="1" a="1"/>
  <c r="H5301" i="6" s="1"/>
  <c r="I5301" i="6" s="1"/>
  <c r="J5301" i="6" s="1"/>
  <c r="B5253" i="6"/>
  <c r="H5253" i="6" s="1" a="1"/>
  <c r="H5253" i="6" s="1"/>
  <c r="I5253" i="6" s="1"/>
  <c r="J5253" i="6" s="1"/>
  <c r="B5949" i="6"/>
  <c r="H5949" i="6" s="1" a="1"/>
  <c r="H5949" i="6" s="1"/>
  <c r="I5949" i="6" s="1"/>
  <c r="J5949" i="6" s="1"/>
  <c r="B5901" i="6"/>
  <c r="H5901" i="6" s="1" a="1"/>
  <c r="H5901" i="6" s="1"/>
  <c r="I5901" i="6" s="1"/>
  <c r="J5901" i="6" s="1"/>
  <c r="B5829" i="6"/>
  <c r="H5829" i="6" s="1" a="1"/>
  <c r="H5829" i="6" s="1"/>
  <c r="I5829" i="6" s="1"/>
  <c r="J5829" i="6" s="1"/>
  <c r="B5805" i="6"/>
  <c r="H5805" i="6" s="1" a="1"/>
  <c r="H5805" i="6" s="1"/>
  <c r="I5805" i="6" s="1"/>
  <c r="J5805" i="6" s="1"/>
  <c r="B5781" i="6"/>
  <c r="H5781" i="6" s="1" a="1"/>
  <c r="H5781" i="6" s="1"/>
  <c r="I5781" i="6" s="1"/>
  <c r="J5781" i="6" s="1"/>
  <c r="B5685" i="6"/>
  <c r="H5685" i="6" s="1" a="1"/>
  <c r="H5685" i="6" s="1"/>
  <c r="I5685" i="6" s="1"/>
  <c r="J5685" i="6" s="1"/>
  <c r="B5589" i="6"/>
  <c r="H5589" i="6" s="1" a="1"/>
  <c r="H5589" i="6" s="1"/>
  <c r="I5589" i="6" s="1"/>
  <c r="J5589" i="6" s="1"/>
  <c r="B5541" i="6"/>
  <c r="H5541" i="6" s="1" a="1"/>
  <c r="H5541" i="6" s="1"/>
  <c r="I5541" i="6" s="1"/>
  <c r="J5541" i="6" s="1"/>
  <c r="B5493" i="6"/>
  <c r="H5493" i="6" s="1" a="1"/>
  <c r="H5493" i="6" s="1"/>
  <c r="I5493" i="6" s="1"/>
  <c r="J5493" i="6" s="1"/>
  <c r="B5421" i="6"/>
  <c r="H5421" i="6" s="1" a="1"/>
  <c r="H5421" i="6" s="1"/>
  <c r="I5421" i="6" s="1"/>
  <c r="J5421" i="6" s="1"/>
  <c r="B5373" i="6"/>
  <c r="H5373" i="6" s="1" a="1"/>
  <c r="H5373" i="6" s="1"/>
  <c r="I5373" i="6" s="1"/>
  <c r="J5373" i="6" s="1"/>
  <c r="B5877" i="6"/>
  <c r="H5877" i="6" s="1" a="1"/>
  <c r="H5877" i="6" s="1"/>
  <c r="I5877" i="6" s="1"/>
  <c r="J5877" i="6" s="1"/>
  <c r="B5757" i="6"/>
  <c r="H5757" i="6" s="1" a="1"/>
  <c r="H5757" i="6" s="1"/>
  <c r="I5757" i="6" s="1"/>
  <c r="J5757" i="6" s="1"/>
  <c r="B5661" i="6"/>
  <c r="H5661" i="6" s="1" a="1"/>
  <c r="H5661" i="6" s="1"/>
  <c r="I5661" i="6" s="1"/>
  <c r="J5661" i="6" s="1"/>
  <c r="B5613" i="6"/>
  <c r="H5613" i="6" s="1" a="1"/>
  <c r="H5613" i="6" s="1"/>
  <c r="I5613" i="6" s="1"/>
  <c r="J5613" i="6" s="1"/>
  <c r="B5325" i="6"/>
  <c r="H5325" i="6" s="1" a="1"/>
  <c r="H5325" i="6" s="1"/>
  <c r="I5325" i="6" s="1"/>
  <c r="J5325" i="6" s="1"/>
  <c r="B5277" i="6"/>
  <c r="H5277" i="6" s="1" a="1"/>
  <c r="H5277" i="6" s="1"/>
  <c r="I5277" i="6" s="1"/>
  <c r="J5277" i="6" s="1"/>
  <c r="B5157" i="6"/>
  <c r="H5157" i="6" s="1" a="1"/>
  <c r="H5157" i="6" s="1"/>
  <c r="I5157" i="6" s="1"/>
  <c r="J5157" i="6" s="1"/>
  <c r="B5109" i="6"/>
  <c r="H5109" i="6" s="1" a="1"/>
  <c r="H5109" i="6" s="1"/>
  <c r="I5109" i="6" s="1"/>
  <c r="J5109" i="6" s="1"/>
  <c r="B5013" i="6"/>
  <c r="H5013" i="6" s="1" a="1"/>
  <c r="H5013" i="6" s="1"/>
  <c r="I5013" i="6" s="1"/>
  <c r="J5013" i="6" s="1"/>
  <c r="B4557" i="6"/>
  <c r="H4557" i="6" s="1" a="1"/>
  <c r="H4557" i="6" s="1"/>
  <c r="I4557" i="6" s="1"/>
  <c r="J4557" i="6" s="1"/>
  <c r="B4509" i="6"/>
  <c r="H4509" i="6" s="1" a="1"/>
  <c r="H4509" i="6" s="1"/>
  <c r="I4509" i="6" s="1"/>
  <c r="J4509" i="6" s="1"/>
  <c r="B4365" i="6"/>
  <c r="H4365" i="6" s="1" a="1"/>
  <c r="H4365" i="6" s="1"/>
  <c r="I4365" i="6" s="1"/>
  <c r="J4365" i="6" s="1"/>
  <c r="B4269" i="6"/>
  <c r="H4269" i="6" s="1" a="1"/>
  <c r="H4269" i="6" s="1"/>
  <c r="I4269" i="6" s="1"/>
  <c r="J4269" i="6" s="1"/>
  <c r="B5181" i="6"/>
  <c r="H5181" i="6" s="1" a="1"/>
  <c r="H5181" i="6" s="1"/>
  <c r="I5181" i="6" s="1"/>
  <c r="J5181" i="6" s="1"/>
  <c r="B5085" i="6"/>
  <c r="H5085" i="6" s="1" a="1"/>
  <c r="H5085" i="6" s="1"/>
  <c r="I5085" i="6" s="1"/>
  <c r="J5085" i="6" s="1"/>
  <c r="B4989" i="6"/>
  <c r="H4989" i="6" s="1" a="1"/>
  <c r="H4989" i="6" s="1"/>
  <c r="I4989" i="6" s="1"/>
  <c r="J4989" i="6" s="1"/>
  <c r="B4917" i="6"/>
  <c r="H4917" i="6" s="1" a="1"/>
  <c r="H4917" i="6" s="1"/>
  <c r="I4917" i="6" s="1"/>
  <c r="J4917" i="6" s="1"/>
  <c r="B4869" i="6"/>
  <c r="H4869" i="6" s="1" a="1"/>
  <c r="H4869" i="6" s="1"/>
  <c r="I4869" i="6" s="1"/>
  <c r="J4869" i="6" s="1"/>
  <c r="B4821" i="6"/>
  <c r="H4821" i="6" s="1" a="1"/>
  <c r="H4821" i="6" s="1"/>
  <c r="I4821" i="6" s="1"/>
  <c r="J4821" i="6" s="1"/>
  <c r="B4773" i="6"/>
  <c r="H4773" i="6" s="1" a="1"/>
  <c r="H4773" i="6" s="1"/>
  <c r="I4773" i="6" s="1"/>
  <c r="J4773" i="6" s="1"/>
  <c r="B4725" i="6"/>
  <c r="H4725" i="6" s="1" a="1"/>
  <c r="H4725" i="6" s="1"/>
  <c r="I4725" i="6" s="1"/>
  <c r="J4725" i="6" s="1"/>
  <c r="B4677" i="6"/>
  <c r="H4677" i="6" s="1" a="1"/>
  <c r="H4677" i="6" s="1"/>
  <c r="I4677" i="6" s="1"/>
  <c r="J4677" i="6" s="1"/>
  <c r="B4629" i="6"/>
  <c r="H4629" i="6" s="1" a="1"/>
  <c r="H4629" i="6" s="1"/>
  <c r="I4629" i="6" s="1"/>
  <c r="J4629" i="6" s="1"/>
  <c r="B4581" i="6"/>
  <c r="H4581" i="6" s="1" a="1"/>
  <c r="H4581" i="6" s="1"/>
  <c r="I4581" i="6" s="1"/>
  <c r="J4581" i="6" s="1"/>
  <c r="B4413" i="6"/>
  <c r="H4413" i="6" s="1" a="1"/>
  <c r="H4413" i="6" s="1"/>
  <c r="I4413" i="6" s="1"/>
  <c r="J4413" i="6" s="1"/>
  <c r="B4341" i="6"/>
  <c r="H4341" i="6" s="1" a="1"/>
  <c r="H4341" i="6" s="1"/>
  <c r="I4341" i="6" s="1"/>
  <c r="J4341" i="6" s="1"/>
  <c r="B4245" i="6"/>
  <c r="H4245" i="6" s="1" a="1"/>
  <c r="H4245" i="6" s="1"/>
  <c r="I4245" i="6" s="1"/>
  <c r="J4245" i="6" s="1"/>
  <c r="B4149" i="6"/>
  <c r="H4149" i="6" s="1" a="1"/>
  <c r="H4149" i="6" s="1"/>
  <c r="I4149" i="6" s="1"/>
  <c r="J4149" i="6" s="1"/>
  <c r="B5205" i="6"/>
  <c r="H5205" i="6" s="1" a="1"/>
  <c r="H5205" i="6" s="1"/>
  <c r="I5205" i="6" s="1"/>
  <c r="J5205" i="6" s="1"/>
  <c r="B5061" i="6"/>
  <c r="H5061" i="6" s="1" a="1"/>
  <c r="H5061" i="6" s="1"/>
  <c r="I5061" i="6" s="1"/>
  <c r="J5061" i="6" s="1"/>
  <c r="B4965" i="6"/>
  <c r="H4965" i="6" s="1" a="1"/>
  <c r="H4965" i="6" s="1"/>
  <c r="I4965" i="6" s="1"/>
  <c r="J4965" i="6" s="1"/>
  <c r="B4533" i="6"/>
  <c r="H4533" i="6" s="1" a="1"/>
  <c r="H4533" i="6" s="1"/>
  <c r="I4533" i="6" s="1"/>
  <c r="J4533" i="6" s="1"/>
  <c r="B4485" i="6"/>
  <c r="H4485" i="6" s="1" a="1"/>
  <c r="H4485" i="6" s="1"/>
  <c r="I4485" i="6" s="1"/>
  <c r="J4485" i="6" s="1"/>
  <c r="B4317" i="6"/>
  <c r="H4317" i="6" s="1" a="1"/>
  <c r="H4317" i="6" s="1"/>
  <c r="I4317" i="6" s="1"/>
  <c r="J4317" i="6" s="1"/>
  <c r="B4221" i="6"/>
  <c r="H4221" i="6" s="1" a="1"/>
  <c r="H4221" i="6" s="1"/>
  <c r="I4221" i="6" s="1"/>
  <c r="J4221" i="6" s="1"/>
  <c r="B4125" i="6"/>
  <c r="H4125" i="6" s="1" a="1"/>
  <c r="H4125" i="6" s="1"/>
  <c r="I4125" i="6" s="1"/>
  <c r="J4125" i="6" s="1"/>
  <c r="B4005" i="6"/>
  <c r="H4005" i="6" s="1" a="1"/>
  <c r="H4005" i="6" s="1"/>
  <c r="I4005" i="6" s="1"/>
  <c r="J4005" i="6" s="1"/>
  <c r="B3909" i="6"/>
  <c r="H3909" i="6" s="1" a="1"/>
  <c r="H3909" i="6" s="1"/>
  <c r="I3909" i="6" s="1"/>
  <c r="J3909" i="6" s="1"/>
  <c r="B5229" i="6"/>
  <c r="H5229" i="6" s="1" a="1"/>
  <c r="H5229" i="6" s="1"/>
  <c r="I5229" i="6" s="1"/>
  <c r="J5229" i="6" s="1"/>
  <c r="B5133" i="6"/>
  <c r="H5133" i="6" s="1" a="1"/>
  <c r="H5133" i="6" s="1"/>
  <c r="I5133" i="6" s="1"/>
  <c r="J5133" i="6" s="1"/>
  <c r="B5037" i="6"/>
  <c r="H5037" i="6" s="1" a="1"/>
  <c r="H5037" i="6" s="1"/>
  <c r="I5037" i="6" s="1"/>
  <c r="J5037" i="6" s="1"/>
  <c r="B4941" i="6"/>
  <c r="H4941" i="6" s="1" a="1"/>
  <c r="H4941" i="6" s="1"/>
  <c r="I4941" i="6" s="1"/>
  <c r="J4941" i="6" s="1"/>
  <c r="B4893" i="6"/>
  <c r="H4893" i="6" s="1" a="1"/>
  <c r="H4893" i="6" s="1"/>
  <c r="I4893" i="6" s="1"/>
  <c r="J4893" i="6" s="1"/>
  <c r="B4845" i="6"/>
  <c r="H4845" i="6" s="1" a="1"/>
  <c r="H4845" i="6" s="1"/>
  <c r="I4845" i="6" s="1"/>
  <c r="J4845" i="6" s="1"/>
  <c r="B4797" i="6"/>
  <c r="H4797" i="6" s="1" a="1"/>
  <c r="H4797" i="6" s="1"/>
  <c r="I4797" i="6" s="1"/>
  <c r="J4797" i="6" s="1"/>
  <c r="B4749" i="6"/>
  <c r="H4749" i="6" s="1" a="1"/>
  <c r="H4749" i="6" s="1"/>
  <c r="I4749" i="6" s="1"/>
  <c r="J4749" i="6" s="1"/>
  <c r="B4701" i="6"/>
  <c r="H4701" i="6" s="1" a="1"/>
  <c r="H4701" i="6" s="1"/>
  <c r="I4701" i="6" s="1"/>
  <c r="J4701" i="6" s="1"/>
  <c r="B4653" i="6"/>
  <c r="H4653" i="6" s="1" a="1"/>
  <c r="H4653" i="6" s="1"/>
  <c r="I4653" i="6" s="1"/>
  <c r="J4653" i="6" s="1"/>
  <c r="B4605" i="6"/>
  <c r="H4605" i="6" s="1" a="1"/>
  <c r="H4605" i="6" s="1"/>
  <c r="I4605" i="6" s="1"/>
  <c r="J4605" i="6" s="1"/>
  <c r="B4461" i="6"/>
  <c r="H4461" i="6" s="1" a="1"/>
  <c r="H4461" i="6" s="1"/>
  <c r="I4461" i="6" s="1"/>
  <c r="J4461" i="6" s="1"/>
  <c r="B4437" i="6"/>
  <c r="H4437" i="6" s="1" a="1"/>
  <c r="H4437" i="6" s="1"/>
  <c r="I4437" i="6" s="1"/>
  <c r="J4437" i="6" s="1"/>
  <c r="B4389" i="6"/>
  <c r="H4389" i="6" s="1" a="1"/>
  <c r="H4389" i="6" s="1"/>
  <c r="I4389" i="6" s="1"/>
  <c r="J4389" i="6" s="1"/>
  <c r="B4293" i="6"/>
  <c r="H4293" i="6" s="1" a="1"/>
  <c r="H4293" i="6" s="1"/>
  <c r="I4293" i="6" s="1"/>
  <c r="J4293" i="6" s="1"/>
  <c r="B4197" i="6"/>
  <c r="H4197" i="6" s="1" a="1"/>
  <c r="H4197" i="6" s="1"/>
  <c r="I4197" i="6" s="1"/>
  <c r="J4197" i="6" s="1"/>
  <c r="B4101" i="6"/>
  <c r="H4101" i="6" s="1" a="1"/>
  <c r="H4101" i="6" s="1"/>
  <c r="I4101" i="6" s="1"/>
  <c r="J4101" i="6" s="1"/>
  <c r="B3981" i="6"/>
  <c r="H3981" i="6" s="1" a="1"/>
  <c r="H3981" i="6" s="1"/>
  <c r="I3981" i="6" s="1"/>
  <c r="J3981" i="6" s="1"/>
  <c r="B3885" i="6"/>
  <c r="H3885" i="6" s="1" a="1"/>
  <c r="H3885" i="6" s="1"/>
  <c r="I3885" i="6" s="1"/>
  <c r="J3885" i="6" s="1"/>
  <c r="B3957" i="6"/>
  <c r="H3957" i="6" s="1" a="1"/>
  <c r="H3957" i="6" s="1"/>
  <c r="I3957" i="6" s="1"/>
  <c r="J3957" i="6" s="1"/>
  <c r="B3813" i="6"/>
  <c r="H3813" i="6" s="1" a="1"/>
  <c r="H3813" i="6" s="1"/>
  <c r="I3813" i="6" s="1"/>
  <c r="J3813" i="6" s="1"/>
  <c r="B3717" i="6"/>
  <c r="H3717" i="6" s="1" a="1"/>
  <c r="H3717" i="6" s="1"/>
  <c r="I3717" i="6" s="1"/>
  <c r="J3717" i="6" s="1"/>
  <c r="B3621" i="6"/>
  <c r="H3621" i="6" s="1" a="1"/>
  <c r="H3621" i="6" s="1"/>
  <c r="I3621" i="6" s="1"/>
  <c r="J3621" i="6" s="1"/>
  <c r="B3525" i="6"/>
  <c r="H3525" i="6" s="1" a="1"/>
  <c r="H3525" i="6" s="1"/>
  <c r="I3525" i="6" s="1"/>
  <c r="J3525" i="6" s="1"/>
  <c r="B3453" i="6"/>
  <c r="H3453" i="6" s="1" a="1"/>
  <c r="H3453" i="6" s="1"/>
  <c r="I3453" i="6" s="1"/>
  <c r="J3453" i="6" s="1"/>
  <c r="B3285" i="6"/>
  <c r="H3285" i="6" s="1" a="1"/>
  <c r="H3285" i="6" s="1"/>
  <c r="I3285" i="6" s="1"/>
  <c r="J3285" i="6" s="1"/>
  <c r="B3117" i="6"/>
  <c r="H3117" i="6" s="1" a="1"/>
  <c r="H3117" i="6" s="1"/>
  <c r="I3117" i="6" s="1"/>
  <c r="J3117" i="6" s="1"/>
  <c r="B3069" i="6"/>
  <c r="H3069" i="6" s="1" a="1"/>
  <c r="H3069" i="6" s="1"/>
  <c r="I3069" i="6" s="1"/>
  <c r="J3069" i="6" s="1"/>
  <c r="B2901" i="6"/>
  <c r="H2901" i="6" s="1" a="1"/>
  <c r="H2901" i="6" s="1"/>
  <c r="I2901" i="6" s="1"/>
  <c r="J2901" i="6" s="1"/>
  <c r="B2805" i="6"/>
  <c r="H2805" i="6" s="1" a="1"/>
  <c r="H2805" i="6" s="1"/>
  <c r="I2805" i="6" s="1"/>
  <c r="J2805" i="6" s="1"/>
  <c r="B2757" i="6"/>
  <c r="H2757" i="6" s="1" a="1"/>
  <c r="H2757" i="6" s="1"/>
  <c r="I2757" i="6" s="1"/>
  <c r="J2757" i="6" s="1"/>
  <c r="B2685" i="6"/>
  <c r="H2685" i="6" s="1" a="1"/>
  <c r="H2685" i="6" s="1"/>
  <c r="I2685" i="6" s="1"/>
  <c r="J2685" i="6" s="1"/>
  <c r="B2589" i="6"/>
  <c r="H2589" i="6" s="1" a="1"/>
  <c r="H2589" i="6" s="1"/>
  <c r="I2589" i="6" s="1"/>
  <c r="J2589" i="6" s="1"/>
  <c r="B4173" i="6"/>
  <c r="H4173" i="6" s="1" a="1"/>
  <c r="H4173" i="6" s="1"/>
  <c r="I4173" i="6" s="1"/>
  <c r="J4173" i="6" s="1"/>
  <c r="B3933" i="6"/>
  <c r="H3933" i="6" s="1" a="1"/>
  <c r="H3933" i="6" s="1"/>
  <c r="I3933" i="6" s="1"/>
  <c r="J3933" i="6" s="1"/>
  <c r="B3789" i="6"/>
  <c r="H3789" i="6" s="1" a="1"/>
  <c r="H3789" i="6" s="1"/>
  <c r="I3789" i="6" s="1"/>
  <c r="J3789" i="6" s="1"/>
  <c r="B3693" i="6"/>
  <c r="H3693" i="6" s="1" a="1"/>
  <c r="H3693" i="6" s="1"/>
  <c r="I3693" i="6" s="1"/>
  <c r="J3693" i="6" s="1"/>
  <c r="B3597" i="6"/>
  <c r="H3597" i="6" s="1" a="1"/>
  <c r="H3597" i="6" s="1"/>
  <c r="I3597" i="6" s="1"/>
  <c r="J3597" i="6" s="1"/>
  <c r="B3501" i="6"/>
  <c r="H3501" i="6" s="1" a="1"/>
  <c r="H3501" i="6" s="1"/>
  <c r="I3501" i="6" s="1"/>
  <c r="J3501" i="6" s="1"/>
  <c r="B3477" i="6"/>
  <c r="H3477" i="6" s="1" a="1"/>
  <c r="H3477" i="6" s="1"/>
  <c r="I3477" i="6" s="1"/>
  <c r="J3477" i="6" s="1"/>
  <c r="B3261" i="6"/>
  <c r="H3261" i="6" s="1" a="1"/>
  <c r="H3261" i="6" s="1"/>
  <c r="I3261" i="6" s="1"/>
  <c r="J3261" i="6" s="1"/>
  <c r="B3141" i="6"/>
  <c r="H3141" i="6" s="1" a="1"/>
  <c r="H3141" i="6" s="1"/>
  <c r="I3141" i="6" s="1"/>
  <c r="J3141" i="6" s="1"/>
  <c r="B3045" i="6"/>
  <c r="H3045" i="6" s="1" a="1"/>
  <c r="H3045" i="6" s="1"/>
  <c r="I3045" i="6" s="1"/>
  <c r="J3045" i="6" s="1"/>
  <c r="B2949" i="6"/>
  <c r="H2949" i="6" s="1" a="1"/>
  <c r="H2949" i="6" s="1"/>
  <c r="I2949" i="6" s="1"/>
  <c r="J2949" i="6" s="1"/>
  <c r="B2925" i="6"/>
  <c r="H2925" i="6" s="1" a="1"/>
  <c r="H2925" i="6" s="1"/>
  <c r="I2925" i="6" s="1"/>
  <c r="J2925" i="6" s="1"/>
  <c r="B2853" i="6"/>
  <c r="H2853" i="6" s="1" a="1"/>
  <c r="H2853" i="6" s="1"/>
  <c r="I2853" i="6" s="1"/>
  <c r="J2853" i="6" s="1"/>
  <c r="B2781" i="6"/>
  <c r="H2781" i="6" s="1" a="1"/>
  <c r="H2781" i="6" s="1"/>
  <c r="I2781" i="6" s="1"/>
  <c r="J2781" i="6" s="1"/>
  <c r="B2709" i="6"/>
  <c r="H2709" i="6" s="1" a="1"/>
  <c r="H2709" i="6" s="1"/>
  <c r="I2709" i="6" s="1"/>
  <c r="J2709" i="6" s="1"/>
  <c r="B2565" i="6"/>
  <c r="H2565" i="6" s="1" a="1"/>
  <c r="H2565" i="6" s="1"/>
  <c r="I2565" i="6" s="1"/>
  <c r="J2565" i="6" s="1"/>
  <c r="B4053" i="6"/>
  <c r="H4053" i="6" s="1" a="1"/>
  <c r="H4053" i="6" s="1"/>
  <c r="I4053" i="6" s="1"/>
  <c r="J4053" i="6" s="1"/>
  <c r="B3861" i="6"/>
  <c r="H3861" i="6" s="1" a="1"/>
  <c r="H3861" i="6" s="1"/>
  <c r="I3861" i="6" s="1"/>
  <c r="J3861" i="6" s="1"/>
  <c r="B3765" i="6"/>
  <c r="H3765" i="6" s="1" a="1"/>
  <c r="H3765" i="6" s="1"/>
  <c r="I3765" i="6" s="1"/>
  <c r="J3765" i="6" s="1"/>
  <c r="B3669" i="6"/>
  <c r="H3669" i="6" s="1" a="1"/>
  <c r="H3669" i="6" s="1"/>
  <c r="I3669" i="6" s="1"/>
  <c r="J3669" i="6" s="1"/>
  <c r="B3573" i="6"/>
  <c r="H3573" i="6" s="1" a="1"/>
  <c r="H3573" i="6" s="1"/>
  <c r="I3573" i="6" s="1"/>
  <c r="J3573" i="6" s="1"/>
  <c r="B3309" i="6"/>
  <c r="H3309" i="6" s="1" a="1"/>
  <c r="H3309" i="6" s="1"/>
  <c r="I3309" i="6" s="1"/>
  <c r="J3309" i="6" s="1"/>
  <c r="B3213" i="6"/>
  <c r="H3213" i="6" s="1" a="1"/>
  <c r="H3213" i="6" s="1"/>
  <c r="I3213" i="6" s="1"/>
  <c r="J3213" i="6" s="1"/>
  <c r="B3189" i="6"/>
  <c r="H3189" i="6" s="1" a="1"/>
  <c r="H3189" i="6" s="1"/>
  <c r="I3189" i="6" s="1"/>
  <c r="J3189" i="6" s="1"/>
  <c r="B3165" i="6"/>
  <c r="H3165" i="6" s="1" a="1"/>
  <c r="H3165" i="6" s="1"/>
  <c r="I3165" i="6" s="1"/>
  <c r="J3165" i="6" s="1"/>
  <c r="B3093" i="6"/>
  <c r="H3093" i="6" s="1" a="1"/>
  <c r="H3093" i="6" s="1"/>
  <c r="I3093" i="6" s="1"/>
  <c r="J3093" i="6" s="1"/>
  <c r="B3021" i="6"/>
  <c r="H3021" i="6" s="1" a="1"/>
  <c r="H3021" i="6" s="1"/>
  <c r="I3021" i="6" s="1"/>
  <c r="J3021" i="6" s="1"/>
  <c r="B2973" i="6"/>
  <c r="H2973" i="6" s="1" a="1"/>
  <c r="H2973" i="6" s="1"/>
  <c r="I2973" i="6" s="1"/>
  <c r="J2973" i="6" s="1"/>
  <c r="B4077" i="6"/>
  <c r="H4077" i="6" s="1" a="1"/>
  <c r="H4077" i="6" s="1"/>
  <c r="I4077" i="6" s="1"/>
  <c r="J4077" i="6" s="1"/>
  <c r="B4029" i="6"/>
  <c r="H4029" i="6" s="1" a="1"/>
  <c r="H4029" i="6" s="1"/>
  <c r="I4029" i="6" s="1"/>
  <c r="J4029" i="6" s="1"/>
  <c r="B3837" i="6"/>
  <c r="H3837" i="6" s="1" a="1"/>
  <c r="H3837" i="6" s="1"/>
  <c r="I3837" i="6" s="1"/>
  <c r="J3837" i="6" s="1"/>
  <c r="B3741" i="6"/>
  <c r="H3741" i="6" s="1" a="1"/>
  <c r="H3741" i="6" s="1"/>
  <c r="I3741" i="6" s="1"/>
  <c r="J3741" i="6" s="1"/>
  <c r="B3645" i="6"/>
  <c r="H3645" i="6" s="1" a="1"/>
  <c r="H3645" i="6" s="1"/>
  <c r="I3645" i="6" s="1"/>
  <c r="J3645" i="6" s="1"/>
  <c r="B3549" i="6"/>
  <c r="H3549" i="6" s="1" a="1"/>
  <c r="H3549" i="6" s="1"/>
  <c r="I3549" i="6" s="1"/>
  <c r="J3549" i="6" s="1"/>
  <c r="B3429" i="6"/>
  <c r="H3429" i="6" s="1" a="1"/>
  <c r="H3429" i="6" s="1"/>
  <c r="I3429" i="6" s="1"/>
  <c r="J3429" i="6" s="1"/>
  <c r="B3405" i="6"/>
  <c r="H3405" i="6" s="1" a="1"/>
  <c r="H3405" i="6" s="1"/>
  <c r="I3405" i="6" s="1"/>
  <c r="J3405" i="6" s="1"/>
  <c r="B3381" i="6"/>
  <c r="H3381" i="6" s="1" a="1"/>
  <c r="H3381" i="6" s="1"/>
  <c r="I3381" i="6" s="1"/>
  <c r="J3381" i="6" s="1"/>
  <c r="B3357" i="6"/>
  <c r="H3357" i="6" s="1" a="1"/>
  <c r="H3357" i="6" s="1"/>
  <c r="I3357" i="6" s="1"/>
  <c r="J3357" i="6" s="1"/>
  <c r="B3333" i="6"/>
  <c r="H3333" i="6" s="1" a="1"/>
  <c r="H3333" i="6" s="1"/>
  <c r="I3333" i="6" s="1"/>
  <c r="J3333" i="6" s="1"/>
  <c r="B3237" i="6"/>
  <c r="H3237" i="6" s="1" a="1"/>
  <c r="H3237" i="6" s="1"/>
  <c r="I3237" i="6" s="1"/>
  <c r="J3237" i="6" s="1"/>
  <c r="B2637" i="6"/>
  <c r="H2637" i="6" s="1" a="1"/>
  <c r="H2637" i="6" s="1"/>
  <c r="I2637" i="6" s="1"/>
  <c r="J2637" i="6" s="1"/>
  <c r="B2469" i="6"/>
  <c r="H2469" i="6" s="1" a="1"/>
  <c r="H2469" i="6" s="1"/>
  <c r="I2469" i="6" s="1"/>
  <c r="J2469" i="6" s="1"/>
  <c r="B2421" i="6"/>
  <c r="H2421" i="6" s="1" a="1"/>
  <c r="H2421" i="6" s="1"/>
  <c r="I2421" i="6" s="1"/>
  <c r="J2421" i="6" s="1"/>
  <c r="B2397" i="6"/>
  <c r="H2397" i="6" s="1" a="1"/>
  <c r="H2397" i="6" s="1"/>
  <c r="I2397" i="6" s="1"/>
  <c r="J2397" i="6" s="1"/>
  <c r="B2373" i="6"/>
  <c r="H2373" i="6" s="1" a="1"/>
  <c r="H2373" i="6" s="1"/>
  <c r="I2373" i="6" s="1"/>
  <c r="J2373" i="6" s="1"/>
  <c r="B2349" i="6"/>
  <c r="H2349" i="6" s="1" a="1"/>
  <c r="H2349" i="6" s="1"/>
  <c r="I2349" i="6" s="1"/>
  <c r="J2349" i="6" s="1"/>
  <c r="B2157" i="6"/>
  <c r="H2157" i="6" s="1" a="1"/>
  <c r="H2157" i="6" s="1"/>
  <c r="I2157" i="6" s="1"/>
  <c r="J2157" i="6" s="1"/>
  <c r="B2061" i="6"/>
  <c r="H2061" i="6" s="1" a="1"/>
  <c r="H2061" i="6" s="1"/>
  <c r="I2061" i="6" s="1"/>
  <c r="J2061" i="6" s="1"/>
  <c r="B1965" i="6"/>
  <c r="H1965" i="6" s="1" a="1"/>
  <c r="H1965" i="6" s="1"/>
  <c r="I1965" i="6" s="1"/>
  <c r="J1965" i="6" s="1"/>
  <c r="B1869" i="6"/>
  <c r="H1869" i="6" s="1" a="1"/>
  <c r="H1869" i="6" s="1"/>
  <c r="I1869" i="6" s="1"/>
  <c r="J1869" i="6" s="1"/>
  <c r="B1773" i="6"/>
  <c r="H1773" i="6" s="1" a="1"/>
  <c r="H1773" i="6" s="1"/>
  <c r="I1773" i="6" s="1"/>
  <c r="J1773" i="6" s="1"/>
  <c r="B1677" i="6"/>
  <c r="H1677" i="6" s="1" a="1"/>
  <c r="H1677" i="6" s="1"/>
  <c r="I1677" i="6" s="1"/>
  <c r="J1677" i="6" s="1"/>
  <c r="B1413" i="6"/>
  <c r="H1413" i="6" s="1" a="1"/>
  <c r="H1413" i="6" s="1"/>
  <c r="I1413" i="6" s="1"/>
  <c r="J1413" i="6" s="1"/>
  <c r="B2829" i="6"/>
  <c r="H2829" i="6" s="1" a="1"/>
  <c r="H2829" i="6" s="1"/>
  <c r="I2829" i="6" s="1"/>
  <c r="J2829" i="6" s="1"/>
  <c r="B2493" i="6"/>
  <c r="H2493" i="6" s="1" a="1"/>
  <c r="H2493" i="6" s="1"/>
  <c r="I2493" i="6" s="1"/>
  <c r="J2493" i="6" s="1"/>
  <c r="B2325" i="6"/>
  <c r="H2325" i="6" s="1" a="1"/>
  <c r="H2325" i="6" s="1"/>
  <c r="I2325" i="6" s="1"/>
  <c r="J2325" i="6" s="1"/>
  <c r="B2301" i="6"/>
  <c r="H2301" i="6" s="1" a="1"/>
  <c r="H2301" i="6" s="1"/>
  <c r="I2301" i="6" s="1"/>
  <c r="J2301" i="6" s="1"/>
  <c r="B2277" i="6"/>
  <c r="H2277" i="6" s="1" a="1"/>
  <c r="H2277" i="6" s="1"/>
  <c r="I2277" i="6" s="1"/>
  <c r="J2277" i="6" s="1"/>
  <c r="B2253" i="6"/>
  <c r="H2253" i="6" s="1" a="1"/>
  <c r="H2253" i="6" s="1"/>
  <c r="I2253" i="6" s="1"/>
  <c r="J2253" i="6" s="1"/>
  <c r="B2229" i="6"/>
  <c r="H2229" i="6" s="1" a="1"/>
  <c r="H2229" i="6" s="1"/>
  <c r="I2229" i="6" s="1"/>
  <c r="J2229" i="6" s="1"/>
  <c r="B2205" i="6"/>
  <c r="H2205" i="6" s="1" a="1"/>
  <c r="H2205" i="6" s="1"/>
  <c r="I2205" i="6" s="1"/>
  <c r="J2205" i="6" s="1"/>
  <c r="B2037" i="6"/>
  <c r="H2037" i="6" s="1" a="1"/>
  <c r="H2037" i="6" s="1"/>
  <c r="I2037" i="6" s="1"/>
  <c r="J2037" i="6" s="1"/>
  <c r="B1941" i="6"/>
  <c r="H1941" i="6" s="1" a="1"/>
  <c r="H1941" i="6" s="1"/>
  <c r="I1941" i="6" s="1"/>
  <c r="J1941" i="6" s="1"/>
  <c r="B1845" i="6"/>
  <c r="H1845" i="6" s="1" a="1"/>
  <c r="H1845" i="6" s="1"/>
  <c r="I1845" i="6" s="1"/>
  <c r="J1845" i="6" s="1"/>
  <c r="B1749" i="6"/>
  <c r="H1749" i="6" s="1" a="1"/>
  <c r="H1749" i="6" s="1"/>
  <c r="I1749" i="6" s="1"/>
  <c r="J1749" i="6" s="1"/>
  <c r="B1629" i="6"/>
  <c r="H1629" i="6" s="1" a="1"/>
  <c r="H1629" i="6" s="1"/>
  <c r="I1629" i="6" s="1"/>
  <c r="J1629" i="6" s="1"/>
  <c r="B1581" i="6"/>
  <c r="H1581" i="6" s="1" a="1"/>
  <c r="H1581" i="6" s="1"/>
  <c r="I1581" i="6" s="1"/>
  <c r="J1581" i="6" s="1"/>
  <c r="B1557" i="6"/>
  <c r="H1557" i="6" s="1" a="1"/>
  <c r="H1557" i="6" s="1"/>
  <c r="I1557" i="6" s="1"/>
  <c r="J1557" i="6" s="1"/>
  <c r="B1509" i="6"/>
  <c r="H1509" i="6" s="1" a="1"/>
  <c r="H1509" i="6" s="1"/>
  <c r="I1509" i="6" s="1"/>
  <c r="J1509" i="6" s="1"/>
  <c r="B2733" i="6"/>
  <c r="H2733" i="6" s="1" a="1"/>
  <c r="H2733" i="6" s="1"/>
  <c r="I2733" i="6" s="1"/>
  <c r="J2733" i="6" s="1"/>
  <c r="B2661" i="6"/>
  <c r="H2661" i="6" s="1" a="1"/>
  <c r="H2661" i="6" s="1"/>
  <c r="I2661" i="6" s="1"/>
  <c r="J2661" i="6" s="1"/>
  <c r="B2541" i="6"/>
  <c r="H2541" i="6" s="1" a="1"/>
  <c r="H2541" i="6" s="1"/>
  <c r="I2541" i="6" s="1"/>
  <c r="J2541" i="6" s="1"/>
  <c r="B2181" i="6"/>
  <c r="H2181" i="6" s="1" a="1"/>
  <c r="H2181" i="6" s="1"/>
  <c r="I2181" i="6" s="1"/>
  <c r="J2181" i="6" s="1"/>
  <c r="B2133" i="6"/>
  <c r="H2133" i="6" s="1" a="1"/>
  <c r="H2133" i="6" s="1"/>
  <c r="I2133" i="6" s="1"/>
  <c r="J2133" i="6" s="1"/>
  <c r="B2109" i="6"/>
  <c r="H2109" i="6" s="1" a="1"/>
  <c r="H2109" i="6" s="1"/>
  <c r="I2109" i="6" s="1"/>
  <c r="J2109" i="6" s="1"/>
  <c r="B2013" i="6"/>
  <c r="H2013" i="6" s="1" a="1"/>
  <c r="H2013" i="6" s="1"/>
  <c r="I2013" i="6" s="1"/>
  <c r="J2013" i="6" s="1"/>
  <c r="B1917" i="6"/>
  <c r="H1917" i="6" s="1" a="1"/>
  <c r="H1917" i="6" s="1"/>
  <c r="I1917" i="6" s="1"/>
  <c r="J1917" i="6" s="1"/>
  <c r="B1821" i="6"/>
  <c r="H1821" i="6" s="1" a="1"/>
  <c r="H1821" i="6" s="1"/>
  <c r="I1821" i="6" s="1"/>
  <c r="J1821" i="6" s="1"/>
  <c r="B1725" i="6"/>
  <c r="H1725" i="6" s="1" a="1"/>
  <c r="H1725" i="6" s="1"/>
  <c r="I1725" i="6" s="1"/>
  <c r="J1725" i="6" s="1"/>
  <c r="B1461" i="6"/>
  <c r="H1461" i="6" s="1" a="1"/>
  <c r="H1461" i="6" s="1"/>
  <c r="I1461" i="6" s="1"/>
  <c r="J1461" i="6" s="1"/>
  <c r="B1389" i="6"/>
  <c r="H1389" i="6" s="1" a="1"/>
  <c r="H1389" i="6" s="1"/>
  <c r="I1389" i="6" s="1"/>
  <c r="J1389" i="6" s="1"/>
  <c r="B2997" i="6"/>
  <c r="H2997" i="6" s="1" a="1"/>
  <c r="H2997" i="6" s="1"/>
  <c r="I2997" i="6" s="1"/>
  <c r="J2997" i="6" s="1"/>
  <c r="B2877" i="6"/>
  <c r="H2877" i="6" s="1" a="1"/>
  <c r="H2877" i="6" s="1"/>
  <c r="I2877" i="6" s="1"/>
  <c r="J2877" i="6" s="1"/>
  <c r="B2613" i="6"/>
  <c r="H2613" i="6" s="1" a="1"/>
  <c r="H2613" i="6" s="1"/>
  <c r="I2613" i="6" s="1"/>
  <c r="J2613" i="6" s="1"/>
  <c r="B2517" i="6"/>
  <c r="H2517" i="6" s="1" a="1"/>
  <c r="H2517" i="6" s="1"/>
  <c r="I2517" i="6" s="1"/>
  <c r="J2517" i="6" s="1"/>
  <c r="B2445" i="6"/>
  <c r="H2445" i="6" s="1" a="1"/>
  <c r="H2445" i="6" s="1"/>
  <c r="I2445" i="6" s="1"/>
  <c r="J2445" i="6" s="1"/>
  <c r="B2085" i="6"/>
  <c r="H2085" i="6" s="1" a="1"/>
  <c r="H2085" i="6" s="1"/>
  <c r="I2085" i="6" s="1"/>
  <c r="J2085" i="6" s="1"/>
  <c r="B1989" i="6"/>
  <c r="H1989" i="6" s="1" a="1"/>
  <c r="H1989" i="6" s="1"/>
  <c r="I1989" i="6" s="1"/>
  <c r="J1989" i="6" s="1"/>
  <c r="B1893" i="6"/>
  <c r="H1893" i="6" s="1" a="1"/>
  <c r="H1893" i="6" s="1"/>
  <c r="I1893" i="6" s="1"/>
  <c r="J1893" i="6" s="1"/>
  <c r="B1797" i="6"/>
  <c r="H1797" i="6" s="1" a="1"/>
  <c r="H1797" i="6" s="1"/>
  <c r="I1797" i="6" s="1"/>
  <c r="J1797" i="6" s="1"/>
  <c r="B1701" i="6"/>
  <c r="H1701" i="6" s="1" a="1"/>
  <c r="H1701" i="6" s="1"/>
  <c r="I1701" i="6" s="1"/>
  <c r="J1701" i="6" s="1"/>
  <c r="B1653" i="6"/>
  <c r="H1653" i="6" s="1" a="1"/>
  <c r="H1653" i="6" s="1"/>
  <c r="I1653" i="6" s="1"/>
  <c r="J1653" i="6" s="1"/>
  <c r="B1605" i="6"/>
  <c r="H1605" i="6" s="1" a="1"/>
  <c r="H1605" i="6" s="1"/>
  <c r="I1605" i="6" s="1"/>
  <c r="J1605" i="6" s="1"/>
  <c r="B1533" i="6"/>
  <c r="H1533" i="6" s="1" a="1"/>
  <c r="H1533" i="6" s="1"/>
  <c r="I1533" i="6" s="1"/>
  <c r="J1533" i="6" s="1"/>
  <c r="B1485" i="6"/>
  <c r="H1485" i="6" s="1" a="1"/>
  <c r="H1485" i="6" s="1"/>
  <c r="I1485" i="6" s="1"/>
  <c r="J1485" i="6" s="1"/>
  <c r="B1437" i="6"/>
  <c r="H1437" i="6" s="1" a="1"/>
  <c r="H1437" i="6" s="1"/>
  <c r="I1437" i="6" s="1"/>
  <c r="J1437" i="6" s="1"/>
  <c r="B1293" i="6"/>
  <c r="H1293" i="6" s="1" a="1"/>
  <c r="H1293" i="6" s="1"/>
  <c r="I1293" i="6" s="1"/>
  <c r="J1293" i="6" s="1"/>
  <c r="B1173" i="6"/>
  <c r="H1173" i="6" s="1" a="1"/>
  <c r="H1173" i="6" s="1"/>
  <c r="I1173" i="6" s="1"/>
  <c r="J1173" i="6" s="1"/>
  <c r="B1077" i="6"/>
  <c r="H1077" i="6" s="1" a="1"/>
  <c r="H1077" i="6" s="1"/>
  <c r="I1077" i="6" s="1"/>
  <c r="J1077" i="6" s="1"/>
  <c r="B981" i="6"/>
  <c r="H981" i="6" s="1" a="1"/>
  <c r="H981" i="6" s="1"/>
  <c r="I981" i="6" s="1"/>
  <c r="J981" i="6" s="1"/>
  <c r="B957" i="6"/>
  <c r="H957" i="6" s="1" a="1"/>
  <c r="H957" i="6" s="1"/>
  <c r="I957" i="6" s="1"/>
  <c r="J957" i="6" s="1"/>
  <c r="B885" i="6"/>
  <c r="H885" i="6" s="1" a="1"/>
  <c r="H885" i="6" s="1"/>
  <c r="I885" i="6" s="1"/>
  <c r="J885" i="6" s="1"/>
  <c r="B837" i="6"/>
  <c r="H837" i="6" s="1" a="1"/>
  <c r="H837" i="6" s="1"/>
  <c r="I837" i="6" s="1"/>
  <c r="J837" i="6" s="1"/>
  <c r="B813" i="6"/>
  <c r="H813" i="6" s="1" a="1"/>
  <c r="H813" i="6" s="1"/>
  <c r="I813" i="6" s="1"/>
  <c r="J813" i="6" s="1"/>
  <c r="B789" i="6"/>
  <c r="H789" i="6" s="1" a="1"/>
  <c r="H789" i="6" s="1"/>
  <c r="I789" i="6" s="1"/>
  <c r="J789" i="6" s="1"/>
  <c r="B717" i="6"/>
  <c r="H717" i="6" s="1" a="1"/>
  <c r="H717" i="6" s="1"/>
  <c r="I717" i="6" s="1"/>
  <c r="J717" i="6" s="1"/>
  <c r="B573" i="6"/>
  <c r="H573" i="6" s="1" a="1"/>
  <c r="H573" i="6" s="1"/>
  <c r="I573" i="6" s="1"/>
  <c r="J573" i="6" s="1"/>
  <c r="B549" i="6"/>
  <c r="H549" i="6" s="1" a="1"/>
  <c r="H549" i="6" s="1"/>
  <c r="I549" i="6" s="1"/>
  <c r="J549" i="6" s="1"/>
  <c r="B285" i="6"/>
  <c r="H285" i="6" s="1" a="1"/>
  <c r="H285" i="6" s="1"/>
  <c r="I285" i="6" s="1"/>
  <c r="J285" i="6" s="1"/>
  <c r="B261" i="6"/>
  <c r="H261" i="6" s="1" a="1"/>
  <c r="H261" i="6" s="1"/>
  <c r="I261" i="6" s="1"/>
  <c r="J261" i="6" s="1"/>
  <c r="B237" i="6"/>
  <c r="H237" i="6" s="1" a="1"/>
  <c r="H237" i="6" s="1"/>
  <c r="I237" i="6" s="1"/>
  <c r="J237" i="6" s="1"/>
  <c r="B213" i="6"/>
  <c r="H213" i="6" s="1" a="1"/>
  <c r="H213" i="6" s="1"/>
  <c r="I213" i="6" s="1"/>
  <c r="J213" i="6" s="1"/>
  <c r="B117" i="6"/>
  <c r="H117" i="6" s="1" a="1"/>
  <c r="H117" i="6" s="1"/>
  <c r="I117" i="6" s="1"/>
  <c r="J117" i="6" s="1"/>
  <c r="B1317" i="6"/>
  <c r="H1317" i="6" s="1" a="1"/>
  <c r="H1317" i="6" s="1"/>
  <c r="I1317" i="6" s="1"/>
  <c r="J1317" i="6" s="1"/>
  <c r="B1269" i="6"/>
  <c r="H1269" i="6" s="1" a="1"/>
  <c r="H1269" i="6" s="1"/>
  <c r="I1269" i="6" s="1"/>
  <c r="J1269" i="6" s="1"/>
  <c r="B1245" i="6"/>
  <c r="H1245" i="6" s="1" a="1"/>
  <c r="H1245" i="6" s="1"/>
  <c r="I1245" i="6" s="1"/>
  <c r="J1245" i="6" s="1"/>
  <c r="B1149" i="6"/>
  <c r="H1149" i="6" s="1" a="1"/>
  <c r="H1149" i="6" s="1"/>
  <c r="I1149" i="6" s="1"/>
  <c r="J1149" i="6" s="1"/>
  <c r="B1125" i="6"/>
  <c r="H1125" i="6" s="1" a="1"/>
  <c r="H1125" i="6" s="1"/>
  <c r="I1125" i="6" s="1"/>
  <c r="J1125" i="6" s="1"/>
  <c r="B1101" i="6"/>
  <c r="H1101" i="6" s="1" a="1"/>
  <c r="H1101" i="6" s="1"/>
  <c r="I1101" i="6" s="1"/>
  <c r="J1101" i="6" s="1"/>
  <c r="B669" i="6"/>
  <c r="H669" i="6" s="1" a="1"/>
  <c r="H669" i="6" s="1"/>
  <c r="I669" i="6" s="1"/>
  <c r="J669" i="6" s="1"/>
  <c r="B621" i="6"/>
  <c r="H621" i="6" s="1" a="1"/>
  <c r="H621" i="6" s="1"/>
  <c r="I621" i="6" s="1"/>
  <c r="J621" i="6" s="1"/>
  <c r="B525" i="6"/>
  <c r="H525" i="6" s="1" a="1"/>
  <c r="H525" i="6" s="1"/>
  <c r="I525" i="6" s="1"/>
  <c r="J525" i="6" s="1"/>
  <c r="B501" i="6"/>
  <c r="H501" i="6" s="1" a="1"/>
  <c r="H501" i="6" s="1"/>
  <c r="I501" i="6" s="1"/>
  <c r="J501" i="6" s="1"/>
  <c r="B477" i="6"/>
  <c r="H477" i="6" s="1" a="1"/>
  <c r="H477" i="6" s="1"/>
  <c r="I477" i="6" s="1"/>
  <c r="J477" i="6" s="1"/>
  <c r="B453" i="6"/>
  <c r="H453" i="6" s="1" a="1"/>
  <c r="H453" i="6" s="1"/>
  <c r="I453" i="6" s="1"/>
  <c r="J453" i="6" s="1"/>
  <c r="B429" i="6"/>
  <c r="H429" i="6" s="1" a="1"/>
  <c r="H429" i="6" s="1"/>
  <c r="I429" i="6" s="1"/>
  <c r="J429" i="6" s="1"/>
  <c r="B141" i="6"/>
  <c r="H141" i="6" s="1" a="1"/>
  <c r="H141" i="6" s="1"/>
  <c r="I141" i="6" s="1"/>
  <c r="J141" i="6" s="1"/>
  <c r="B1221" i="6"/>
  <c r="H1221" i="6" s="1" a="1"/>
  <c r="H1221" i="6" s="1"/>
  <c r="I1221" i="6" s="1"/>
  <c r="J1221" i="6" s="1"/>
  <c r="B933" i="6"/>
  <c r="H933" i="6" s="1" a="1"/>
  <c r="H933" i="6" s="1"/>
  <c r="I933" i="6" s="1"/>
  <c r="J933" i="6" s="1"/>
  <c r="B909" i="6"/>
  <c r="H909" i="6" s="1" a="1"/>
  <c r="H909" i="6" s="1"/>
  <c r="I909" i="6" s="1"/>
  <c r="J909" i="6" s="1"/>
  <c r="B765" i="6"/>
  <c r="H765" i="6" s="1" a="1"/>
  <c r="H765" i="6" s="1"/>
  <c r="I765" i="6" s="1"/>
  <c r="J765" i="6" s="1"/>
  <c r="B741" i="6"/>
  <c r="H741" i="6" s="1" a="1"/>
  <c r="H741" i="6" s="1"/>
  <c r="I741" i="6" s="1"/>
  <c r="J741" i="6" s="1"/>
  <c r="B693" i="6"/>
  <c r="H693" i="6" s="1" a="1"/>
  <c r="H693" i="6" s="1"/>
  <c r="I693" i="6" s="1"/>
  <c r="J693" i="6" s="1"/>
  <c r="B597" i="6"/>
  <c r="H597" i="6" s="1" a="1"/>
  <c r="H597" i="6" s="1"/>
  <c r="I597" i="6" s="1"/>
  <c r="J597" i="6" s="1"/>
  <c r="B381" i="6"/>
  <c r="H381" i="6" s="1" a="1"/>
  <c r="H381" i="6" s="1"/>
  <c r="I381" i="6" s="1"/>
  <c r="J381" i="6" s="1"/>
  <c r="B309" i="6"/>
  <c r="H309" i="6" s="1" a="1"/>
  <c r="H309" i="6" s="1"/>
  <c r="I309" i="6" s="1"/>
  <c r="J309" i="6" s="1"/>
  <c r="B93" i="6"/>
  <c r="H93" i="6" s="1" a="1"/>
  <c r="H93" i="6" s="1"/>
  <c r="I93" i="6" s="1"/>
  <c r="J93" i="6" s="1"/>
  <c r="B333" i="6"/>
  <c r="H333" i="6" s="1" a="1"/>
  <c r="H333" i="6" s="1"/>
  <c r="I333" i="6" s="1"/>
  <c r="J333" i="6" s="1"/>
  <c r="B189" i="6"/>
  <c r="H189" i="6" s="1" a="1"/>
  <c r="H189" i="6" s="1"/>
  <c r="I189" i="6" s="1"/>
  <c r="J189" i="6" s="1"/>
  <c r="B165" i="6"/>
  <c r="H165" i="6" s="1" a="1"/>
  <c r="H165" i="6" s="1"/>
  <c r="I165" i="6" s="1"/>
  <c r="J165" i="6" s="1"/>
  <c r="B1365" i="6"/>
  <c r="H1365" i="6" s="1" a="1"/>
  <c r="H1365" i="6" s="1"/>
  <c r="I1365" i="6" s="1"/>
  <c r="J1365" i="6" s="1"/>
  <c r="B1341" i="6"/>
  <c r="H1341" i="6" s="1" a="1"/>
  <c r="H1341" i="6" s="1"/>
  <c r="I1341" i="6" s="1"/>
  <c r="J1341" i="6" s="1"/>
  <c r="B1197" i="6"/>
  <c r="H1197" i="6" s="1" a="1"/>
  <c r="H1197" i="6" s="1"/>
  <c r="I1197" i="6" s="1"/>
  <c r="J1197" i="6" s="1"/>
  <c r="B1053" i="6"/>
  <c r="H1053" i="6" s="1" a="1"/>
  <c r="H1053" i="6" s="1"/>
  <c r="I1053" i="6" s="1"/>
  <c r="J1053" i="6" s="1"/>
  <c r="B1029" i="6"/>
  <c r="H1029" i="6" s="1" a="1"/>
  <c r="H1029" i="6" s="1"/>
  <c r="I1029" i="6" s="1"/>
  <c r="J1029" i="6" s="1"/>
  <c r="B1005" i="6"/>
  <c r="H1005" i="6" s="1" a="1"/>
  <c r="H1005" i="6" s="1"/>
  <c r="I1005" i="6" s="1"/>
  <c r="J1005" i="6" s="1"/>
  <c r="B861" i="6"/>
  <c r="H861" i="6" s="1" a="1"/>
  <c r="H861" i="6" s="1"/>
  <c r="I861" i="6" s="1"/>
  <c r="J861" i="6" s="1"/>
  <c r="B645" i="6"/>
  <c r="H645" i="6" s="1" a="1"/>
  <c r="H645" i="6" s="1"/>
  <c r="I645" i="6" s="1"/>
  <c r="J645" i="6" s="1"/>
  <c r="B405" i="6"/>
  <c r="H405" i="6" s="1" a="1"/>
  <c r="H405" i="6" s="1"/>
  <c r="I405" i="6" s="1"/>
  <c r="J405" i="6" s="1"/>
  <c r="B357" i="6"/>
  <c r="H357" i="6" s="1" a="1"/>
  <c r="H357" i="6" s="1"/>
  <c r="I357" i="6" s="1"/>
  <c r="J357" i="6" s="1"/>
  <c r="G8348" i="6"/>
  <c r="G8204" i="6"/>
  <c r="G8108" i="6"/>
  <c r="G8012" i="6"/>
  <c r="G8420" i="6"/>
  <c r="G8228" i="6"/>
  <c r="G8132" i="6"/>
  <c r="G8036" i="6"/>
  <c r="G8372" i="6"/>
  <c r="G8324" i="6"/>
  <c r="G8180" i="6"/>
  <c r="G8084" i="6"/>
  <c r="G7988" i="6"/>
  <c r="G8396" i="6"/>
  <c r="G8300" i="6"/>
  <c r="G8252" i="6"/>
  <c r="G7964" i="6"/>
  <c r="G7892" i="6"/>
  <c r="G7772" i="6"/>
  <c r="G7724" i="6"/>
  <c r="G7676" i="6"/>
  <c r="G7628" i="6"/>
  <c r="G7580" i="6"/>
  <c r="G7556" i="6"/>
  <c r="G7460" i="6"/>
  <c r="G7940" i="6"/>
  <c r="G7844" i="6"/>
  <c r="G7748" i="6"/>
  <c r="G7604" i="6"/>
  <c r="G8156" i="6"/>
  <c r="G7916" i="6"/>
  <c r="G7868" i="6"/>
  <c r="G7820" i="6"/>
  <c r="G7796" i="6"/>
  <c r="G7652" i="6"/>
  <c r="G7532" i="6"/>
  <c r="G7508" i="6"/>
  <c r="G7388" i="6"/>
  <c r="G7484" i="6"/>
  <c r="G6908" i="6"/>
  <c r="G8276" i="6"/>
  <c r="G7436" i="6"/>
  <c r="G7340" i="6"/>
  <c r="G7292" i="6"/>
  <c r="G7244" i="6"/>
  <c r="G7196" i="6"/>
  <c r="G7148" i="6"/>
  <c r="G7100" i="6"/>
  <c r="G7052" i="6"/>
  <c r="G7004" i="6"/>
  <c r="G6884" i="6"/>
  <c r="G7412" i="6"/>
  <c r="G7364" i="6"/>
  <c r="G7316" i="6"/>
  <c r="G7268" i="6"/>
  <c r="G7220" i="6"/>
  <c r="G7172" i="6"/>
  <c r="G7124" i="6"/>
  <c r="G7076" i="6"/>
  <c r="G7028" i="6"/>
  <c r="G6980" i="6"/>
  <c r="G6932" i="6"/>
  <c r="G6836" i="6"/>
  <c r="G6956" i="6"/>
  <c r="G6716" i="6"/>
  <c r="G6620" i="6"/>
  <c r="G6572" i="6"/>
  <c r="G6548" i="6"/>
  <c r="G6524" i="6"/>
  <c r="G6500" i="6"/>
  <c r="G6404" i="6"/>
  <c r="G8060" i="6"/>
  <c r="G7700" i="6"/>
  <c r="G6860" i="6"/>
  <c r="G6788" i="6"/>
  <c r="G6692" i="6"/>
  <c r="G6596" i="6"/>
  <c r="G6476" i="6"/>
  <c r="G6452" i="6"/>
  <c r="G6740" i="6"/>
  <c r="G6644" i="6"/>
  <c r="G6356" i="6"/>
  <c r="G6428" i="6"/>
  <c r="G6764" i="6"/>
  <c r="G6380" i="6"/>
  <c r="G6812" i="6"/>
  <c r="G6668" i="6"/>
  <c r="G6284" i="6"/>
  <c r="G6116" i="6"/>
  <c r="G6308" i="6"/>
  <c r="G6188" i="6"/>
  <c r="G6020" i="6"/>
  <c r="G6260" i="6"/>
  <c r="G6212" i="6"/>
  <c r="G6140" i="6"/>
  <c r="G6044" i="6"/>
  <c r="G6332" i="6"/>
  <c r="G6236" i="6"/>
  <c r="G6164" i="6"/>
  <c r="G6092" i="6"/>
  <c r="G6068" i="6"/>
  <c r="G5996" i="6"/>
  <c r="G5948" i="6"/>
  <c r="G5900" i="6"/>
  <c r="G5828" i="6"/>
  <c r="G5804" i="6"/>
  <c r="G5780" i="6"/>
  <c r="G5684" i="6"/>
  <c r="G5588" i="6"/>
  <c r="G5540" i="6"/>
  <c r="G5492" i="6"/>
  <c r="G5420" i="6"/>
  <c r="G5372" i="6"/>
  <c r="G5876" i="6"/>
  <c r="G5756" i="6"/>
  <c r="G5660" i="6"/>
  <c r="G5612" i="6"/>
  <c r="G5324" i="6"/>
  <c r="G5276" i="6"/>
  <c r="G5852" i="6"/>
  <c r="G5732" i="6"/>
  <c r="G5636" i="6"/>
  <c r="G5564" i="6"/>
  <c r="G5516" i="6"/>
  <c r="G5468" i="6"/>
  <c r="G5396" i="6"/>
  <c r="G5972" i="6"/>
  <c r="G5924" i="6"/>
  <c r="G5708" i="6"/>
  <c r="G5444" i="6"/>
  <c r="G5348" i="6"/>
  <c r="G5300" i="6"/>
  <c r="G5204" i="6"/>
  <c r="G5060" i="6"/>
  <c r="G4964" i="6"/>
  <c r="G4532" i="6"/>
  <c r="G4484" i="6"/>
  <c r="G4316" i="6"/>
  <c r="G5228" i="6"/>
  <c r="G5132" i="6"/>
  <c r="G5036" i="6"/>
  <c r="G4940" i="6"/>
  <c r="G4892" i="6"/>
  <c r="G4844" i="6"/>
  <c r="G4796" i="6"/>
  <c r="G4748" i="6"/>
  <c r="G4700" i="6"/>
  <c r="G4652" i="6"/>
  <c r="G4604" i="6"/>
  <c r="G4460" i="6"/>
  <c r="G4436" i="6"/>
  <c r="G4388" i="6"/>
  <c r="G4292" i="6"/>
  <c r="G4196" i="6"/>
  <c r="G4100" i="6"/>
  <c r="G5252" i="6"/>
  <c r="G5156" i="6"/>
  <c r="G5108" i="6"/>
  <c r="G5012" i="6"/>
  <c r="G4556" i="6"/>
  <c r="G4508" i="6"/>
  <c r="G4364" i="6"/>
  <c r="G4268" i="6"/>
  <c r="G4172" i="6"/>
  <c r="G4076" i="6"/>
  <c r="G4052" i="6"/>
  <c r="G3956" i="6"/>
  <c r="G3860" i="6"/>
  <c r="G5180" i="6"/>
  <c r="G5084" i="6"/>
  <c r="G4988" i="6"/>
  <c r="G4916" i="6"/>
  <c r="G4868" i="6"/>
  <c r="G4820" i="6"/>
  <c r="G4772" i="6"/>
  <c r="G4724" i="6"/>
  <c r="G4676" i="6"/>
  <c r="G4628" i="6"/>
  <c r="G4580" i="6"/>
  <c r="G4412" i="6"/>
  <c r="G4340" i="6"/>
  <c r="G4244" i="6"/>
  <c r="G4148" i="6"/>
  <c r="G4028" i="6"/>
  <c r="G3932" i="6"/>
  <c r="G4124" i="6"/>
  <c r="G4004" i="6"/>
  <c r="G3764" i="6"/>
  <c r="G3668" i="6"/>
  <c r="G3572" i="6"/>
  <c r="G3308" i="6"/>
  <c r="G3212" i="6"/>
  <c r="G3188" i="6"/>
  <c r="G3164" i="6"/>
  <c r="G3092" i="6"/>
  <c r="G3020" i="6"/>
  <c r="G2972" i="6"/>
  <c r="G2828" i="6"/>
  <c r="G2612" i="6"/>
  <c r="G3980" i="6"/>
  <c r="G3836" i="6"/>
  <c r="G3740" i="6"/>
  <c r="G3644" i="6"/>
  <c r="G3548" i="6"/>
  <c r="G3428" i="6"/>
  <c r="G3404" i="6"/>
  <c r="G3380" i="6"/>
  <c r="G3356" i="6"/>
  <c r="G3332" i="6"/>
  <c r="G3236" i="6"/>
  <c r="G2996" i="6"/>
  <c r="G2876" i="6"/>
  <c r="G2732" i="6"/>
  <c r="G2660" i="6"/>
  <c r="G2636" i="6"/>
  <c r="G3908" i="6"/>
  <c r="G3812" i="6"/>
  <c r="G3716" i="6"/>
  <c r="G3620" i="6"/>
  <c r="G3524" i="6"/>
  <c r="G3452" i="6"/>
  <c r="G3284" i="6"/>
  <c r="G3116" i="6"/>
  <c r="G3068" i="6"/>
  <c r="G2900" i="6"/>
  <c r="G4220" i="6"/>
  <c r="G3884" i="6"/>
  <c r="G3788" i="6"/>
  <c r="G3692" i="6"/>
  <c r="G3596" i="6"/>
  <c r="G3500" i="6"/>
  <c r="G3476" i="6"/>
  <c r="G3260" i="6"/>
  <c r="G3140" i="6"/>
  <c r="G2924" i="6"/>
  <c r="G2852" i="6"/>
  <c r="G2780" i="6"/>
  <c r="G2708" i="6"/>
  <c r="G2540" i="6"/>
  <c r="G2180" i="6"/>
  <c r="G2132" i="6"/>
  <c r="G2108" i="6"/>
  <c r="G2012" i="6"/>
  <c r="G1916" i="6"/>
  <c r="G1820" i="6"/>
  <c r="G1724" i="6"/>
  <c r="G1460" i="6"/>
  <c r="G2804" i="6"/>
  <c r="G2756" i="6"/>
  <c r="G2684" i="6"/>
  <c r="G2516" i="6"/>
  <c r="G2444" i="6"/>
  <c r="G2084" i="6"/>
  <c r="G1988" i="6"/>
  <c r="G1892" i="6"/>
  <c r="G1796" i="6"/>
  <c r="G1700" i="6"/>
  <c r="G1652" i="6"/>
  <c r="G1604" i="6"/>
  <c r="G1532" i="6"/>
  <c r="G1484" i="6"/>
  <c r="G1436" i="6"/>
  <c r="G3044" i="6"/>
  <c r="G2564" i="6"/>
  <c r="G2468" i="6"/>
  <c r="G2420" i="6"/>
  <c r="G2396" i="6"/>
  <c r="G2372" i="6"/>
  <c r="G2348" i="6"/>
  <c r="G2156" i="6"/>
  <c r="G2060" i="6"/>
  <c r="G1964" i="6"/>
  <c r="G1868" i="6"/>
  <c r="G1772" i="6"/>
  <c r="G1676" i="6"/>
  <c r="G1412" i="6"/>
  <c r="G2948" i="6"/>
  <c r="G2588" i="6"/>
  <c r="G2492" i="6"/>
  <c r="G2324" i="6"/>
  <c r="G2300" i="6"/>
  <c r="G2276" i="6"/>
  <c r="G2252" i="6"/>
  <c r="G2228" i="6"/>
  <c r="G2204" i="6"/>
  <c r="G2036" i="6"/>
  <c r="G1940" i="6"/>
  <c r="G1844" i="6"/>
  <c r="G1748" i="6"/>
  <c r="G1628" i="6"/>
  <c r="G1580" i="6"/>
  <c r="G1556" i="6"/>
  <c r="G1508" i="6"/>
  <c r="G1220" i="6"/>
  <c r="G932" i="6"/>
  <c r="G908" i="6"/>
  <c r="G764" i="6"/>
  <c r="G740" i="6"/>
  <c r="G692" i="6"/>
  <c r="G596" i="6"/>
  <c r="G476" i="6"/>
  <c r="G380" i="6"/>
  <c r="G308" i="6"/>
  <c r="G92" i="6"/>
  <c r="G188" i="6"/>
  <c r="G164" i="6"/>
  <c r="G140" i="6"/>
  <c r="G1388" i="6"/>
  <c r="G1364" i="6"/>
  <c r="G1340" i="6"/>
  <c r="G1196" i="6"/>
  <c r="G1052" i="6"/>
  <c r="G1028" i="6"/>
  <c r="G1004" i="6"/>
  <c r="G860" i="6"/>
  <c r="G644" i="6"/>
  <c r="G404" i="6"/>
  <c r="G356" i="6"/>
  <c r="G332" i="6"/>
  <c r="G116" i="6"/>
  <c r="G1292" i="6"/>
  <c r="G1172" i="6"/>
  <c r="G1076" i="6"/>
  <c r="G980" i="6"/>
  <c r="G956" i="6"/>
  <c r="G884" i="6"/>
  <c r="G836" i="6"/>
  <c r="G812" i="6"/>
  <c r="G788" i="6"/>
  <c r="G716" i="6"/>
  <c r="G572" i="6"/>
  <c r="G548" i="6"/>
  <c r="G284" i="6"/>
  <c r="G260" i="6"/>
  <c r="G236" i="6"/>
  <c r="G212" i="6"/>
  <c r="G1316" i="6"/>
  <c r="G1268" i="6"/>
  <c r="G1244" i="6"/>
  <c r="G1148" i="6"/>
  <c r="G1124" i="6"/>
  <c r="G1100" i="6"/>
  <c r="G668" i="6"/>
  <c r="G620" i="6"/>
  <c r="G524" i="6"/>
  <c r="G500" i="6"/>
  <c r="G452" i="6"/>
  <c r="G428" i="6"/>
  <c r="C8420" i="6"/>
  <c r="D8419" i="6" s="1"/>
  <c r="C8228" i="6"/>
  <c r="C8132" i="6"/>
  <c r="D8131" i="6" s="1"/>
  <c r="C8036" i="6"/>
  <c r="C8396" i="6"/>
  <c r="C8300" i="6"/>
  <c r="C8276" i="6"/>
  <c r="D8275" i="6" s="1"/>
  <c r="C8252" i="6"/>
  <c r="C8156" i="6"/>
  <c r="D8155" i="6" s="1"/>
  <c r="C8060" i="6"/>
  <c r="D8059" i="6" s="1"/>
  <c r="C7988" i="6"/>
  <c r="C8348" i="6"/>
  <c r="D8347" i="6" s="1"/>
  <c r="C8204" i="6"/>
  <c r="D8203" i="6" s="1"/>
  <c r="C8108" i="6"/>
  <c r="D8107" i="6" s="1"/>
  <c r="C8012" i="6"/>
  <c r="C7916" i="6"/>
  <c r="D7915" i="6" s="1"/>
  <c r="C7868" i="6"/>
  <c r="C7820" i="6"/>
  <c r="C7796" i="6"/>
  <c r="C7604" i="6"/>
  <c r="D7603" i="6" s="1"/>
  <c r="C7484" i="6"/>
  <c r="D7483" i="6" s="1"/>
  <c r="C8084" i="6"/>
  <c r="D8083" i="6" s="1"/>
  <c r="C7964" i="6"/>
  <c r="D7963" i="6" s="1"/>
  <c r="C7892" i="6"/>
  <c r="C7772" i="6"/>
  <c r="C7724" i="6"/>
  <c r="C7676" i="6"/>
  <c r="D7675" i="6" s="1"/>
  <c r="C7532" i="6"/>
  <c r="C7508" i="6"/>
  <c r="D7507" i="6" s="1"/>
  <c r="C8372" i="6"/>
  <c r="C8324" i="6"/>
  <c r="D8323" i="6" s="1"/>
  <c r="C7700" i="6"/>
  <c r="C7628" i="6"/>
  <c r="C7412" i="6"/>
  <c r="C7940" i="6"/>
  <c r="D7939" i="6" s="1"/>
  <c r="C6860" i="6"/>
  <c r="C7580" i="6"/>
  <c r="D7579" i="6" s="1"/>
  <c r="C7460" i="6"/>
  <c r="C7364" i="6"/>
  <c r="C7316" i="6"/>
  <c r="C7268" i="6"/>
  <c r="D7267" i="6" s="1"/>
  <c r="C7220" i="6"/>
  <c r="D7219" i="6" s="1"/>
  <c r="C7172" i="6"/>
  <c r="D7171" i="6" s="1"/>
  <c r="C7124" i="6"/>
  <c r="C7076" i="6"/>
  <c r="C7028" i="6"/>
  <c r="D7027" i="6" s="1"/>
  <c r="C6980" i="6"/>
  <c r="D6979" i="6" s="1"/>
  <c r="C6956" i="6"/>
  <c r="C6932" i="6"/>
  <c r="C8180" i="6"/>
  <c r="D8179" i="6" s="1"/>
  <c r="C7748" i="6"/>
  <c r="C7340" i="6"/>
  <c r="C7292" i="6"/>
  <c r="C7244" i="6"/>
  <c r="D7243" i="6" s="1"/>
  <c r="C7196" i="6"/>
  <c r="D7195" i="6" s="1"/>
  <c r="C7148" i="6"/>
  <c r="C7100" i="6"/>
  <c r="C7052" i="6"/>
  <c r="D7051" i="6" s="1"/>
  <c r="C7004" i="6"/>
  <c r="C6884" i="6"/>
  <c r="D6883" i="6" s="1"/>
  <c r="C7388" i="6"/>
  <c r="D7387" i="6" s="1"/>
  <c r="C6812" i="6"/>
  <c r="D6811" i="6" s="1"/>
  <c r="C6764" i="6"/>
  <c r="C6668" i="6"/>
  <c r="C7652" i="6"/>
  <c r="C7556" i="6"/>
  <c r="D7555" i="6" s="1"/>
  <c r="C7436" i="6"/>
  <c r="D7435" i="6" s="1"/>
  <c r="C6908" i="6"/>
  <c r="D6907" i="6" s="1"/>
  <c r="C6836" i="6"/>
  <c r="C6740" i="6"/>
  <c r="C6644" i="6"/>
  <c r="D6643" i="6" s="1"/>
  <c r="C6572" i="6"/>
  <c r="D6571" i="6" s="1"/>
  <c r="C6548" i="6"/>
  <c r="C6524" i="6"/>
  <c r="D6523" i="6" s="1"/>
  <c r="C6500" i="6"/>
  <c r="C7844" i="6"/>
  <c r="D7843" i="6" s="1"/>
  <c r="C6788" i="6"/>
  <c r="D6787" i="6" s="1"/>
  <c r="C6692" i="6"/>
  <c r="D6691" i="6" s="1"/>
  <c r="C6596" i="6"/>
  <c r="C6428" i="6"/>
  <c r="C6380" i="6"/>
  <c r="C6620" i="6"/>
  <c r="D6619" i="6" s="1"/>
  <c r="C6404" i="6"/>
  <c r="C6716" i="6"/>
  <c r="D6715" i="6" s="1"/>
  <c r="C6476" i="6"/>
  <c r="D6475" i="6" s="1"/>
  <c r="C6452" i="6"/>
  <c r="D6451" i="6" s="1"/>
  <c r="C6188" i="6"/>
  <c r="C6140" i="6"/>
  <c r="C6020" i="6"/>
  <c r="C6356" i="6"/>
  <c r="D6355" i="6" s="1"/>
  <c r="C6332" i="6"/>
  <c r="D6331" i="6" s="1"/>
  <c r="C6212" i="6"/>
  <c r="D6211" i="6" s="1"/>
  <c r="C6164" i="6"/>
  <c r="D6163" i="6" s="1"/>
  <c r="C6044" i="6"/>
  <c r="C6236" i="6"/>
  <c r="C6116" i="6"/>
  <c r="C6092" i="6"/>
  <c r="C6068" i="6"/>
  <c r="D6067" i="6" s="1"/>
  <c r="C6308" i="6"/>
  <c r="C6284" i="6"/>
  <c r="D6283" i="6" s="1"/>
  <c r="C6260" i="6"/>
  <c r="C5876" i="6"/>
  <c r="C5732" i="6"/>
  <c r="C5612" i="6"/>
  <c r="C5396" i="6"/>
  <c r="C5996" i="6"/>
  <c r="D5995" i="6" s="1"/>
  <c r="C5972" i="6"/>
  <c r="D5971" i="6" s="1"/>
  <c r="C5852" i="6"/>
  <c r="D5851" i="6" s="1"/>
  <c r="C5708" i="6"/>
  <c r="C5636" i="6"/>
  <c r="C5564" i="6"/>
  <c r="C5516" i="6"/>
  <c r="C5468" i="6"/>
  <c r="C5444" i="6"/>
  <c r="D5443" i="6" s="1"/>
  <c r="C5348" i="6"/>
  <c r="C5300" i="6"/>
  <c r="D5299" i="6" s="1"/>
  <c r="C5252" i="6"/>
  <c r="C5924" i="6"/>
  <c r="C5780" i="6"/>
  <c r="C5684" i="6"/>
  <c r="D5683" i="6" s="1"/>
  <c r="C5660" i="6"/>
  <c r="C5420" i="6"/>
  <c r="C5948" i="6"/>
  <c r="D5947" i="6" s="1"/>
  <c r="C5900" i="6"/>
  <c r="D5899" i="6" s="1"/>
  <c r="C5828" i="6"/>
  <c r="C5804" i="6"/>
  <c r="C5756" i="6"/>
  <c r="C5588" i="6"/>
  <c r="C5540" i="6"/>
  <c r="C5492" i="6"/>
  <c r="D5491" i="6" s="1"/>
  <c r="C5372" i="6"/>
  <c r="D5371" i="6" s="1"/>
  <c r="C5324" i="6"/>
  <c r="D5323" i="6" s="1"/>
  <c r="C5276" i="6"/>
  <c r="C5180" i="6"/>
  <c r="D5179" i="6" s="1"/>
  <c r="C5084" i="6"/>
  <c r="D5083" i="6" s="1"/>
  <c r="C4988" i="6"/>
  <c r="D4987" i="6" s="1"/>
  <c r="C4916" i="6"/>
  <c r="C4868" i="6"/>
  <c r="D4867" i="6" s="1"/>
  <c r="C4820" i="6"/>
  <c r="C4772" i="6"/>
  <c r="D4771" i="6" s="1"/>
  <c r="C4724" i="6"/>
  <c r="C4676" i="6"/>
  <c r="D4675" i="6" s="1"/>
  <c r="C4628" i="6"/>
  <c r="D4627" i="6" s="1"/>
  <c r="C4580" i="6"/>
  <c r="C4412" i="6"/>
  <c r="C4340" i="6"/>
  <c r="D4339" i="6" s="1"/>
  <c r="C4244" i="6"/>
  <c r="C5204" i="6"/>
  <c r="C5060" i="6"/>
  <c r="C4964" i="6"/>
  <c r="C4532" i="6"/>
  <c r="C4484" i="6"/>
  <c r="C4316" i="6"/>
  <c r="C4220" i="6"/>
  <c r="D4219" i="6" s="1"/>
  <c r="C4124" i="6"/>
  <c r="C5228" i="6"/>
  <c r="C5132" i="6"/>
  <c r="D5131" i="6" s="1"/>
  <c r="C5036" i="6"/>
  <c r="D5035" i="6" s="1"/>
  <c r="C4940" i="6"/>
  <c r="C4892" i="6"/>
  <c r="C4844" i="6"/>
  <c r="C4796" i="6"/>
  <c r="D4795" i="6" s="1"/>
  <c r="C4748" i="6"/>
  <c r="C4700" i="6"/>
  <c r="C4652" i="6"/>
  <c r="D4651" i="6" s="1"/>
  <c r="C4604" i="6"/>
  <c r="D4603" i="6" s="1"/>
  <c r="C4460" i="6"/>
  <c r="C4436" i="6"/>
  <c r="C4388" i="6"/>
  <c r="D4387" i="6" s="1"/>
  <c r="C4292" i="6"/>
  <c r="D4291" i="6" s="1"/>
  <c r="C4196" i="6"/>
  <c r="D4195" i="6" s="1"/>
  <c r="C4100" i="6"/>
  <c r="C3980" i="6"/>
  <c r="D3979" i="6" s="1"/>
  <c r="C3884" i="6"/>
  <c r="C5156" i="6"/>
  <c r="D5155" i="6" s="1"/>
  <c r="C5108" i="6"/>
  <c r="C5012" i="6"/>
  <c r="C4556" i="6"/>
  <c r="D4555" i="6" s="1"/>
  <c r="C4508" i="6"/>
  <c r="C4364" i="6"/>
  <c r="C4268" i="6"/>
  <c r="D4267" i="6" s="1"/>
  <c r="C4172" i="6"/>
  <c r="C4052" i="6"/>
  <c r="C3956" i="6"/>
  <c r="C3860" i="6"/>
  <c r="D3859" i="6" s="1"/>
  <c r="C4076" i="6"/>
  <c r="D4075" i="6" s="1"/>
  <c r="C4028" i="6"/>
  <c r="C3788" i="6"/>
  <c r="D3787" i="6" s="1"/>
  <c r="C3692" i="6"/>
  <c r="C3596" i="6"/>
  <c r="C3500" i="6"/>
  <c r="C3476" i="6"/>
  <c r="C3308" i="6"/>
  <c r="C3236" i="6"/>
  <c r="D3235" i="6" s="1"/>
  <c r="C3044" i="6"/>
  <c r="D3043" i="6" s="1"/>
  <c r="C2924" i="6"/>
  <c r="D2923" i="6" s="1"/>
  <c r="C2900" i="6"/>
  <c r="D2899" i="6" s="1"/>
  <c r="C2708" i="6"/>
  <c r="D2707" i="6" s="1"/>
  <c r="C2684" i="6"/>
  <c r="C4004" i="6"/>
  <c r="C3764" i="6"/>
  <c r="D3763" i="6" s="1"/>
  <c r="C3668" i="6"/>
  <c r="D3667" i="6" s="1"/>
  <c r="C3572" i="6"/>
  <c r="C3212" i="6"/>
  <c r="D3211" i="6" s="1"/>
  <c r="C3188" i="6"/>
  <c r="C3140" i="6"/>
  <c r="C3116" i="6"/>
  <c r="C3068" i="6"/>
  <c r="C3020" i="6"/>
  <c r="C2948" i="6"/>
  <c r="D2947" i="6" s="1"/>
  <c r="C2804" i="6"/>
  <c r="C2780" i="6"/>
  <c r="C2588" i="6"/>
  <c r="C3932" i="6"/>
  <c r="C3836" i="6"/>
  <c r="D3835" i="6" s="1"/>
  <c r="C3740" i="6"/>
  <c r="D3739" i="6" s="1"/>
  <c r="C3644" i="6"/>
  <c r="C3548" i="6"/>
  <c r="D3547" i="6" s="1"/>
  <c r="C3284" i="6"/>
  <c r="C3260" i="6"/>
  <c r="C2996" i="6"/>
  <c r="C2972" i="6"/>
  <c r="C2876" i="6"/>
  <c r="D2875" i="6" s="1"/>
  <c r="C2852" i="6"/>
  <c r="C4148" i="6"/>
  <c r="C3908" i="6"/>
  <c r="D3907" i="6" s="1"/>
  <c r="C3812" i="6"/>
  <c r="C3716" i="6"/>
  <c r="C3620" i="6"/>
  <c r="C3524" i="6"/>
  <c r="C3452" i="6"/>
  <c r="C3428" i="6"/>
  <c r="C3404" i="6"/>
  <c r="C3380" i="6"/>
  <c r="D3379" i="6" s="1"/>
  <c r="C3356" i="6"/>
  <c r="D3355" i="6" s="1"/>
  <c r="C3332" i="6"/>
  <c r="C2828" i="6"/>
  <c r="D2827" i="6" s="1"/>
  <c r="C2732" i="6"/>
  <c r="D2731" i="6" s="1"/>
  <c r="C2660" i="6"/>
  <c r="C2516" i="6"/>
  <c r="C2492" i="6"/>
  <c r="C2324" i="6"/>
  <c r="C2300" i="6"/>
  <c r="C2276" i="6"/>
  <c r="D2275" i="6" s="1"/>
  <c r="C2252" i="6"/>
  <c r="D2251" i="6" s="1"/>
  <c r="C2228" i="6"/>
  <c r="D2227" i="6" s="1"/>
  <c r="C2204" i="6"/>
  <c r="C2036" i="6"/>
  <c r="D2035" i="6" s="1"/>
  <c r="C1940" i="6"/>
  <c r="C1796" i="6"/>
  <c r="D1795" i="6" s="1"/>
  <c r="C1700" i="6"/>
  <c r="C1676" i="6"/>
  <c r="D1675" i="6" s="1"/>
  <c r="C1628" i="6"/>
  <c r="D1627" i="6" s="1"/>
  <c r="C1604" i="6"/>
  <c r="D1603" i="6" s="1"/>
  <c r="C1508" i="6"/>
  <c r="C2444" i="6"/>
  <c r="C2372" i="6"/>
  <c r="C2180" i="6"/>
  <c r="D2179" i="6" s="1"/>
  <c r="C2108" i="6"/>
  <c r="C2012" i="6"/>
  <c r="D2011" i="6" s="1"/>
  <c r="C1916" i="6"/>
  <c r="D1915" i="6" s="1"/>
  <c r="C1844" i="6"/>
  <c r="C1772" i="6"/>
  <c r="C1460" i="6"/>
  <c r="C1412" i="6"/>
  <c r="C2756" i="6"/>
  <c r="D2755" i="6" s="1"/>
  <c r="C2636" i="6"/>
  <c r="C2612" i="6"/>
  <c r="D2611" i="6" s="1"/>
  <c r="C2468" i="6"/>
  <c r="D2467" i="6" s="1"/>
  <c r="C2420" i="6"/>
  <c r="C2396" i="6"/>
  <c r="C2348" i="6"/>
  <c r="C2132" i="6"/>
  <c r="D2131" i="6" s="1"/>
  <c r="C2084" i="6"/>
  <c r="D2083" i="6" s="1"/>
  <c r="C1988" i="6"/>
  <c r="D1987" i="6" s="1"/>
  <c r="C1892" i="6"/>
  <c r="C1748" i="6"/>
  <c r="C1556" i="6"/>
  <c r="D1555" i="6" s="1"/>
  <c r="C1484" i="6"/>
  <c r="D1483" i="6" s="1"/>
  <c r="C1436" i="6"/>
  <c r="C3164" i="6"/>
  <c r="C3092" i="6"/>
  <c r="D3091" i="6" s="1"/>
  <c r="C2564" i="6"/>
  <c r="C2540" i="6"/>
  <c r="C2156" i="6"/>
  <c r="C2060" i="6"/>
  <c r="D2059" i="6" s="1"/>
  <c r="C1964" i="6"/>
  <c r="C1868" i="6"/>
  <c r="C1820" i="6"/>
  <c r="C1724" i="6"/>
  <c r="D1723" i="6" s="1"/>
  <c r="C1652" i="6"/>
  <c r="C1580" i="6"/>
  <c r="C1532" i="6"/>
  <c r="C1340" i="6"/>
  <c r="D1339" i="6" s="1"/>
  <c r="C1292" i="6"/>
  <c r="C1244" i="6"/>
  <c r="C1148" i="6"/>
  <c r="C1124" i="6"/>
  <c r="C1076" i="6"/>
  <c r="C980" i="6"/>
  <c r="C956" i="6"/>
  <c r="D955" i="6" s="1"/>
  <c r="C644" i="6"/>
  <c r="C572" i="6"/>
  <c r="C524" i="6"/>
  <c r="C500" i="6"/>
  <c r="C404" i="6"/>
  <c r="D403" i="6" s="1"/>
  <c r="C284" i="6"/>
  <c r="C164" i="6"/>
  <c r="D163" i="6" s="1"/>
  <c r="C116" i="6"/>
  <c r="D115" i="6" s="1"/>
  <c r="C308" i="6"/>
  <c r="C236" i="6"/>
  <c r="D235" i="6" s="1"/>
  <c r="C188" i="6"/>
  <c r="C92" i="6"/>
  <c r="C1316" i="6"/>
  <c r="D1315" i="6" s="1"/>
  <c r="C1220" i="6"/>
  <c r="D1219" i="6" s="1"/>
  <c r="C1100" i="6"/>
  <c r="C908" i="6"/>
  <c r="D907" i="6" s="1"/>
  <c r="C860" i="6"/>
  <c r="C812" i="6"/>
  <c r="C788" i="6"/>
  <c r="C716" i="6"/>
  <c r="C668" i="6"/>
  <c r="D667" i="6" s="1"/>
  <c r="C476" i="6"/>
  <c r="D475" i="6" s="1"/>
  <c r="C452" i="6"/>
  <c r="C380" i="6"/>
  <c r="D379" i="6" s="1"/>
  <c r="C140" i="6"/>
  <c r="C1388" i="6"/>
  <c r="C1364" i="6"/>
  <c r="D1363" i="6" s="1"/>
  <c r="C1196" i="6"/>
  <c r="C932" i="6"/>
  <c r="D931" i="6" s="1"/>
  <c r="C836" i="6"/>
  <c r="D835" i="6" s="1"/>
  <c r="C740" i="6"/>
  <c r="D739" i="6" s="1"/>
  <c r="C692" i="6"/>
  <c r="D691" i="6" s="1"/>
  <c r="C620" i="6"/>
  <c r="D619" i="6" s="1"/>
  <c r="C260" i="6"/>
  <c r="C332" i="6"/>
  <c r="C212" i="6"/>
  <c r="D211" i="6" s="1"/>
  <c r="C1268" i="6"/>
  <c r="D1267" i="6" s="1"/>
  <c r="C1172" i="6"/>
  <c r="D1171" i="6" s="1"/>
  <c r="C1052" i="6"/>
  <c r="C1028" i="6"/>
  <c r="C1004" i="6"/>
  <c r="D1003" i="6" s="1"/>
  <c r="C884" i="6"/>
  <c r="C764" i="6"/>
  <c r="C596" i="6"/>
  <c r="C548" i="6"/>
  <c r="D547" i="6" s="1"/>
  <c r="C428" i="6"/>
  <c r="C356" i="6"/>
  <c r="E905" i="6" a="1"/>
  <c r="E905" i="6" s="1"/>
  <c r="F905" i="6" s="1"/>
  <c r="E3737" i="6" a="1"/>
  <c r="E3737" i="6" s="1"/>
  <c r="F3737" i="6" s="1"/>
  <c r="E8106" i="6" a="1"/>
  <c r="E8106" i="6" s="1"/>
  <c r="F8106" i="6" s="1"/>
  <c r="E7650" i="6" a="1"/>
  <c r="E7650" i="6" s="1"/>
  <c r="F7650" i="6" s="1"/>
  <c r="E7146" i="6" a="1"/>
  <c r="E7146" i="6" s="1"/>
  <c r="F7146" i="6" s="1"/>
  <c r="E6474" i="6" a="1"/>
  <c r="E6474" i="6" s="1"/>
  <c r="F6474" i="6" s="1"/>
  <c r="E5658" i="6" a="1"/>
  <c r="E5658" i="6" s="1"/>
  <c r="F5658" i="6" s="1"/>
  <c r="E5610" i="6" a="1"/>
  <c r="E5610" i="6" s="1"/>
  <c r="F5610" i="6" s="1"/>
  <c r="E4194" i="6" a="1"/>
  <c r="E4194" i="6" s="1"/>
  <c r="F4194" i="6" s="1"/>
  <c r="E5130" i="6" a="1"/>
  <c r="E5130" i="6" s="1"/>
  <c r="F5130" i="6" s="1"/>
  <c r="E2658" i="6" a="1"/>
  <c r="E2658" i="6" s="1"/>
  <c r="F2658" i="6" s="1"/>
  <c r="E3738" i="6" a="1"/>
  <c r="E3738" i="6" s="1"/>
  <c r="E3090" i="6" a="1"/>
  <c r="E3090" i="6" s="1"/>
  <c r="F3090" i="6" s="1"/>
  <c r="E1986" i="6" a="1"/>
  <c r="E1986" i="6" s="1"/>
  <c r="F1986" i="6" s="1"/>
  <c r="E810" i="6" a="1"/>
  <c r="E810" i="6" s="1"/>
  <c r="F810" i="6" s="1"/>
  <c r="E978" i="6" a="1"/>
  <c r="E978" i="6" s="1"/>
  <c r="E977" i="6" a="1"/>
  <c r="E977" i="6" s="1"/>
  <c r="F977" i="6" s="1"/>
  <c r="E2297" i="6" a="1"/>
  <c r="E2297" i="6" s="1"/>
  <c r="F2297" i="6" s="1"/>
  <c r="E3761" i="6" a="1"/>
  <c r="E3761" i="6" s="1"/>
  <c r="F3761" i="6" s="1"/>
  <c r="E6305" i="6" a="1"/>
  <c r="E6305" i="6" s="1"/>
  <c r="F6305" i="6" s="1"/>
  <c r="E7025" i="6" a="1"/>
  <c r="E7025" i="6" s="1"/>
  <c r="F7025" i="6" s="1"/>
  <c r="E8178" i="6" a="1"/>
  <c r="E8178" i="6" s="1"/>
  <c r="F8178" i="6" s="1"/>
  <c r="E7866" i="6" a="1"/>
  <c r="E7866" i="6" s="1"/>
  <c r="F7866" i="6" s="1"/>
  <c r="E7218" i="6" a="1"/>
  <c r="E7218" i="6" s="1"/>
  <c r="F7218" i="6" s="1"/>
  <c r="E6930" i="6" a="1"/>
  <c r="E6930" i="6" s="1"/>
  <c r="F6930" i="6" s="1"/>
  <c r="E6738" i="6" a="1"/>
  <c r="E6738" i="6" s="1"/>
  <c r="F6738" i="6" s="1"/>
  <c r="E6306" i="6" a="1"/>
  <c r="E6306" i="6" s="1"/>
  <c r="E5970" i="6" a="1"/>
  <c r="E5970" i="6" s="1"/>
  <c r="F5970" i="6" s="1"/>
  <c r="E5826" i="6" a="1"/>
  <c r="E5826" i="6" s="1"/>
  <c r="F5826" i="6" s="1"/>
  <c r="E4458" i="6" a="1"/>
  <c r="E4458" i="6" s="1"/>
  <c r="F4458" i="6" s="1"/>
  <c r="E5058" i="6" a="1"/>
  <c r="E5058" i="6" s="1"/>
  <c r="F5058" i="6" s="1"/>
  <c r="E4698" i="6" a="1"/>
  <c r="E4698" i="6" s="1"/>
  <c r="F4698" i="6" s="1"/>
  <c r="E3522" i="6" a="1"/>
  <c r="E3522" i="6" s="1"/>
  <c r="F3522" i="6" s="1"/>
  <c r="E3762" i="6" a="1"/>
  <c r="E3762" i="6" s="1"/>
  <c r="E2490" i="6" a="1"/>
  <c r="E2490" i="6" s="1"/>
  <c r="F2490" i="6" s="1"/>
  <c r="E2442" i="6" a="1"/>
  <c r="E2442" i="6" s="1"/>
  <c r="F2442" i="6" s="1"/>
  <c r="E2346" i="6" a="1"/>
  <c r="E2346" i="6" s="1"/>
  <c r="F2346" i="6" s="1"/>
  <c r="E1578" i="6" a="1"/>
  <c r="E1578" i="6" s="1"/>
  <c r="F1578" i="6" s="1"/>
  <c r="E186" i="6" a="1"/>
  <c r="E186" i="6" s="1"/>
  <c r="F186" i="6" s="1"/>
  <c r="E1673" i="6" a="1"/>
  <c r="E1673" i="6" s="1"/>
  <c r="F1673" i="6" s="1"/>
  <c r="E4961" i="6" a="1"/>
  <c r="E4961" i="6" s="1"/>
  <c r="F4961" i="6" s="1"/>
  <c r="E6497" i="6" a="1"/>
  <c r="E6497" i="6" s="1"/>
  <c r="F6497" i="6" s="1"/>
  <c r="E8034" i="6" a="1"/>
  <c r="E8034" i="6" s="1"/>
  <c r="F8034" i="6" s="1"/>
  <c r="E8010" i="6" a="1"/>
  <c r="E8010" i="6" s="1"/>
  <c r="F8010" i="6" s="1"/>
  <c r="E7362" i="6" a="1"/>
  <c r="E7362" i="6" s="1"/>
  <c r="F7362" i="6" s="1"/>
  <c r="E7098" i="6" a="1"/>
  <c r="E7098" i="6" s="1"/>
  <c r="F7098" i="6" s="1"/>
  <c r="E6186" i="6" a="1"/>
  <c r="E6186" i="6" s="1"/>
  <c r="F6186" i="6" s="1"/>
  <c r="E5634" i="6" a="1"/>
  <c r="E5634" i="6" s="1"/>
  <c r="F5634" i="6" s="1"/>
  <c r="E5442" i="6" a="1"/>
  <c r="E5442" i="6" s="1"/>
  <c r="F5442" i="6" s="1"/>
  <c r="E4554" i="6" a="1"/>
  <c r="E4554" i="6" s="1"/>
  <c r="E4098" i="6" a="1"/>
  <c r="E4098" i="6" s="1"/>
  <c r="F4098" i="6" s="1"/>
  <c r="E5034" i="6" a="1"/>
  <c r="E5034" i="6" s="1"/>
  <c r="F5034" i="6" s="1"/>
  <c r="E4026" i="6" a="1"/>
  <c r="E4026" i="6" s="1"/>
  <c r="F4026" i="6" s="1"/>
  <c r="E2562" i="6" a="1"/>
  <c r="E2562" i="6" s="1"/>
  <c r="F2562" i="6" s="1"/>
  <c r="E3066" i="6" a="1"/>
  <c r="E3066" i="6" s="1"/>
  <c r="F3066" i="6" s="1"/>
  <c r="E1506" i="6" a="1"/>
  <c r="E1506" i="6" s="1"/>
  <c r="F1506" i="6" s="1"/>
  <c r="E2514" i="6" a="1"/>
  <c r="E2514" i="6" s="1"/>
  <c r="F2514" i="6" s="1"/>
  <c r="E234" i="6" a="1"/>
  <c r="E234" i="6" s="1"/>
  <c r="F234" i="6" s="1"/>
  <c r="E858" i="6" a="1"/>
  <c r="E858" i="6" s="1"/>
  <c r="F858" i="6" s="1"/>
  <c r="E834" i="6" a="1"/>
  <c r="E834" i="6" s="1"/>
  <c r="F834" i="6" s="1"/>
  <c r="E8057" i="6" a="1"/>
  <c r="E8057" i="6" s="1"/>
  <c r="F8057" i="6" s="1"/>
  <c r="E8298" i="6" a="1"/>
  <c r="E8298" i="6" s="1"/>
  <c r="F8298" i="6" s="1"/>
  <c r="E7794" i="6" a="1"/>
  <c r="E7794" i="6" s="1"/>
  <c r="F7794" i="6" s="1"/>
  <c r="E7626" i="6" a="1"/>
  <c r="E7626" i="6" s="1"/>
  <c r="F7626" i="6" s="1"/>
  <c r="E6570" i="6" a="1"/>
  <c r="E6570" i="6" s="1"/>
  <c r="F6570" i="6" s="1"/>
  <c r="E6210" i="6" a="1"/>
  <c r="E6210" i="6" s="1"/>
  <c r="F6210" i="6" s="1"/>
  <c r="E5754" i="6" a="1"/>
  <c r="E5754" i="6" s="1"/>
  <c r="F5754" i="6" s="1"/>
  <c r="E5154" i="6" a="1"/>
  <c r="E5154" i="6" s="1"/>
  <c r="F5154" i="6" s="1"/>
  <c r="E4890" i="6" a="1"/>
  <c r="E4890" i="6" s="1"/>
  <c r="F4890" i="6" s="1"/>
  <c r="E4602" i="6" a="1"/>
  <c r="E4602" i="6" s="1"/>
  <c r="F4602" i="6" s="1"/>
  <c r="E3450" i="6" a="1"/>
  <c r="E3450" i="6" s="1"/>
  <c r="F3450" i="6" s="1"/>
  <c r="E2130" i="6" a="1"/>
  <c r="E2130" i="6" s="1"/>
  <c r="F2130" i="6" s="1"/>
  <c r="E2370" i="6" a="1"/>
  <c r="E2370" i="6" s="1"/>
  <c r="F2370" i="6" s="1"/>
  <c r="E690" i="6" a="1"/>
  <c r="E690" i="6" s="1"/>
  <c r="F690" i="6" s="1"/>
  <c r="E114" i="6" a="1"/>
  <c r="E114" i="6" s="1"/>
  <c r="F114" i="6" s="1"/>
  <c r="E5513" i="6" a="1"/>
  <c r="E5513" i="6" s="1"/>
  <c r="F5513" i="6" s="1"/>
  <c r="F7578" i="6"/>
  <c r="E6858" i="6" a="1"/>
  <c r="E6858" i="6" s="1"/>
  <c r="F6858" i="6" s="1"/>
  <c r="E6066" i="6" a="1"/>
  <c r="E6066" i="6" s="1"/>
  <c r="F6066" i="6" s="1"/>
  <c r="E4386" i="6" a="1"/>
  <c r="E4386" i="6" s="1"/>
  <c r="F4386" i="6" s="1"/>
  <c r="E3138" i="6" a="1"/>
  <c r="E3138" i="6" s="1"/>
  <c r="F3138" i="6" s="1"/>
  <c r="E2298" i="6" a="1"/>
  <c r="E2298" i="6" s="1"/>
  <c r="E354" i="6" a="1"/>
  <c r="E354" i="6" s="1"/>
  <c r="F354" i="6" s="1"/>
  <c r="E3497" i="6" a="1"/>
  <c r="E3497" i="6" s="1"/>
  <c r="F3497" i="6" s="1"/>
  <c r="E5921" i="6" a="1"/>
  <c r="E5921" i="6" s="1"/>
  <c r="F5921" i="6" s="1"/>
  <c r="E8345" i="6" a="1"/>
  <c r="E8345" i="6" s="1"/>
  <c r="F8345" i="6" s="1"/>
  <c r="E8394" i="6" a="1"/>
  <c r="E8394" i="6" s="1"/>
  <c r="F8394" i="6" s="1"/>
  <c r="E7818" i="6" a="1"/>
  <c r="E7818" i="6" s="1"/>
  <c r="F7818" i="6" s="1"/>
  <c r="E7170" i="6" a="1"/>
  <c r="E7170" i="6" s="1"/>
  <c r="F7170" i="6" s="1"/>
  <c r="E6834" i="6" a="1"/>
  <c r="E6834" i="6" s="1"/>
  <c r="F6834" i="6" s="1"/>
  <c r="E6642" i="6" a="1"/>
  <c r="E6642" i="6" s="1"/>
  <c r="F6642" i="6" s="1"/>
  <c r="E6234" i="6" a="1"/>
  <c r="E6234" i="6" s="1"/>
  <c r="F6234" i="6" s="1"/>
  <c r="E5922" i="6" a="1"/>
  <c r="E5922" i="6" s="1"/>
  <c r="E5706" i="6" a="1"/>
  <c r="E5706" i="6" s="1"/>
  <c r="F5706" i="6" s="1"/>
  <c r="E4314" i="6" a="1"/>
  <c r="E4314" i="6" s="1"/>
  <c r="F4314" i="6" s="1"/>
  <c r="E4962" i="6" a="1"/>
  <c r="E4962" i="6" s="1"/>
  <c r="E4650" i="6" a="1"/>
  <c r="E4650" i="6" s="1"/>
  <c r="F4650" i="6" s="1"/>
  <c r="E3474" i="6" a="1"/>
  <c r="E3474" i="6" s="1"/>
  <c r="F3474" i="6" s="1"/>
  <c r="E3498" i="6" a="1"/>
  <c r="E3498" i="6" s="1"/>
  <c r="E3666" i="6" a="1"/>
  <c r="E3666" i="6" s="1"/>
  <c r="F3666" i="6" s="1"/>
  <c r="E2466" i="6" a="1"/>
  <c r="E2466" i="6" s="1"/>
  <c r="F2466" i="6" s="1"/>
  <c r="E2178" i="6" a="1"/>
  <c r="E2178" i="6" s="1"/>
  <c r="F2178" i="6" s="1"/>
  <c r="E1890" i="6" a="1"/>
  <c r="E1890" i="6" s="1"/>
  <c r="F1890" i="6" s="1"/>
  <c r="E954" i="6" a="1"/>
  <c r="E954" i="6" s="1"/>
  <c r="F954" i="6" s="1"/>
  <c r="E522" i="6" a="1"/>
  <c r="E522" i="6" s="1"/>
  <c r="F522" i="6" s="1"/>
  <c r="E3881" i="6" a="1"/>
  <c r="E3881" i="6" s="1"/>
  <c r="F3882" i="6" s="1"/>
  <c r="E8058" i="6" a="1"/>
  <c r="E8058" i="6" s="1"/>
  <c r="E7482" i="6" a="1"/>
  <c r="E7482" i="6" s="1"/>
  <c r="E7554" i="6" a="1"/>
  <c r="E7554" i="6" s="1"/>
  <c r="F7554" i="6" s="1"/>
  <c r="E6882" i="6" a="1"/>
  <c r="E6882" i="6" s="1"/>
  <c r="F6882" i="6" s="1"/>
  <c r="E6618" i="6" a="1"/>
  <c r="E6618" i="6" s="1"/>
  <c r="F6618" i="6" s="1"/>
  <c r="E6666" i="6" a="1"/>
  <c r="E6666" i="6" s="1"/>
  <c r="F6666" i="6" s="1"/>
  <c r="E6114" i="6" a="1"/>
  <c r="E6114" i="6" s="1"/>
  <c r="F6114" i="6" s="1"/>
  <c r="E5346" i="6" a="1"/>
  <c r="E5346" i="6" s="1"/>
  <c r="F5346" i="6" s="1"/>
  <c r="E5322" i="6" a="1"/>
  <c r="E5322" i="6" s="1"/>
  <c r="F5322" i="6" s="1"/>
  <c r="E4722" i="6" a="1"/>
  <c r="E4722" i="6" s="1"/>
  <c r="F4722" i="6" s="1"/>
  <c r="E4362" i="6" a="1"/>
  <c r="E4362" i="6" s="1"/>
  <c r="F4362" i="6" s="1"/>
  <c r="E4242" i="6" a="1"/>
  <c r="E4242" i="6" s="1"/>
  <c r="F4242" i="6" s="1"/>
  <c r="E3354" i="6" a="1"/>
  <c r="E3354" i="6" s="1"/>
  <c r="F3354" i="6" s="1"/>
  <c r="E2970" i="6" a="1"/>
  <c r="E2970" i="6" s="1"/>
  <c r="F2970" i="6" s="1"/>
  <c r="E3042" i="6" a="1"/>
  <c r="E3042" i="6" s="1"/>
  <c r="F3042" i="6" s="1"/>
  <c r="E2250" i="6" a="1"/>
  <c r="E2250" i="6" s="1"/>
  <c r="F2250" i="6" s="1"/>
  <c r="E1746" i="6" a="1"/>
  <c r="E1746" i="6" s="1"/>
  <c r="F1746" i="6" s="1"/>
  <c r="E1122" i="6" a="1"/>
  <c r="E1122" i="6" s="1"/>
  <c r="F1122" i="6" s="1"/>
  <c r="E1362" i="6" a="1"/>
  <c r="E1362" i="6" s="1"/>
  <c r="F1362" i="6" s="1"/>
  <c r="E7745" i="6" a="1"/>
  <c r="E7745" i="6" s="1"/>
  <c r="F7745" i="6" s="1"/>
  <c r="E8202" i="6" a="1"/>
  <c r="E8202" i="6" s="1"/>
  <c r="F8202" i="6" s="1"/>
  <c r="E6354" i="6" a="1"/>
  <c r="E6354" i="6" s="1"/>
  <c r="F6354" i="6" s="1"/>
  <c r="B69" i="6"/>
  <c r="H69" i="6" s="1" a="1"/>
  <c r="H69" i="6" s="1"/>
  <c r="I69" i="6" s="1"/>
  <c r="J69" i="6" s="1"/>
  <c r="G68" i="6"/>
  <c r="C68" i="6"/>
  <c r="B70" i="6"/>
  <c r="H70" i="6" s="1" a="1"/>
  <c r="H70" i="6" s="1"/>
  <c r="I19" i="5"/>
  <c r="G22" i="5"/>
  <c r="E22" i="5"/>
  <c r="B48" i="5"/>
  <c r="D48" i="5" s="1"/>
  <c r="M22" i="5"/>
  <c r="B46" i="6"/>
  <c r="H46" i="6" s="1" a="1"/>
  <c r="H46" i="6" s="1"/>
  <c r="B22" i="6"/>
  <c r="H22" i="6" s="1"/>
  <c r="C44" i="6"/>
  <c r="C20" i="6"/>
  <c r="B47" i="5"/>
  <c r="D47" i="5" s="1"/>
  <c r="E21" i="5"/>
  <c r="M21" i="5"/>
  <c r="N21" i="5" s="1"/>
  <c r="O22" i="5" s="1"/>
  <c r="G21" i="5"/>
  <c r="B45" i="6"/>
  <c r="H45" i="6" s="1" a="1"/>
  <c r="H45" i="6" s="1"/>
  <c r="I45" i="6" s="1"/>
  <c r="J45" i="6" s="1"/>
  <c r="B21" i="6"/>
  <c r="H21" i="6" s="1"/>
  <c r="F46" i="5"/>
  <c r="O47" i="5"/>
  <c r="H46" i="5"/>
  <c r="I46" i="5" s="1"/>
  <c r="G44" i="6"/>
  <c r="G20" i="6"/>
  <c r="I19" i="6"/>
  <c r="J19" i="6" s="1"/>
  <c r="B24" i="5"/>
  <c r="C23" i="5" s="1"/>
  <c r="D23" i="5" s="1"/>
  <c r="D322" i="6" l="1"/>
  <c r="E322" i="6" s="1" a="1"/>
  <c r="E322" i="6" s="1"/>
  <c r="F322" i="6" s="1"/>
  <c r="E323" i="6" a="1"/>
  <c r="E323" i="6" s="1"/>
  <c r="F323" i="6" s="1"/>
  <c r="D2530" i="6"/>
  <c r="E2530" i="6" s="1" a="1"/>
  <c r="E2530" i="6" s="1"/>
  <c r="F2530" i="6" s="1"/>
  <c r="E2531" i="6" a="1"/>
  <c r="E2531" i="6" s="1"/>
  <c r="F2531" i="6" s="1"/>
  <c r="D1570" i="6"/>
  <c r="E1570" i="6" s="1" a="1"/>
  <c r="E1570" i="6" s="1"/>
  <c r="F1570" i="6" s="1"/>
  <c r="E1571" i="6" a="1"/>
  <c r="E1571" i="6" s="1"/>
  <c r="F1571" i="6" s="1"/>
  <c r="D1138" i="6"/>
  <c r="E1139" i="6" a="1"/>
  <c r="E1139" i="6" s="1"/>
  <c r="D6298" i="6"/>
  <c r="E6298" i="6" s="1" a="1"/>
  <c r="E6298" i="6" s="1"/>
  <c r="F6298" i="6" s="1"/>
  <c r="E6299" i="6" a="1"/>
  <c r="E6299" i="6" s="1"/>
  <c r="F6299" i="6" s="1"/>
  <c r="D4114" i="6"/>
  <c r="E4114" i="6" s="1" a="1"/>
  <c r="E4114" i="6" s="1"/>
  <c r="F4114" i="6" s="1"/>
  <c r="E4115" i="6" a="1"/>
  <c r="E4115" i="6" s="1"/>
  <c r="F4115" i="6" s="1"/>
  <c r="D7450" i="6"/>
  <c r="E7450" i="6" s="1" a="1"/>
  <c r="E7450" i="6" s="1"/>
  <c r="F7450" i="6" s="1"/>
  <c r="E7451" i="6" a="1"/>
  <c r="E7451" i="6" s="1"/>
  <c r="F7451" i="6"/>
  <c r="D7810" i="6"/>
  <c r="E7810" i="6" s="1" a="1"/>
  <c r="E7810" i="6" s="1"/>
  <c r="F7810" i="6" s="1"/>
  <c r="E7811" i="6" a="1"/>
  <c r="E7811" i="6" s="1"/>
  <c r="F7811" i="6" s="1"/>
  <c r="D6322" i="6"/>
  <c r="E6322" i="6" s="1" a="1"/>
  <c r="E6322" i="6" s="1"/>
  <c r="F6322" i="6" s="1"/>
  <c r="E6323" i="6" a="1"/>
  <c r="E6323" i="6" s="1"/>
  <c r="F6323" i="6" s="1"/>
  <c r="F2388" i="6"/>
  <c r="D3298" i="6"/>
  <c r="E3298" i="6" s="1" a="1"/>
  <c r="E3298" i="6" s="1"/>
  <c r="F3298" i="6" s="1"/>
  <c r="E3299" i="6" a="1"/>
  <c r="E3299" i="6" s="1"/>
  <c r="F3299" i="6" s="1"/>
  <c r="D7978" i="6"/>
  <c r="E7978" i="6" s="1" a="1"/>
  <c r="E7978" i="6" s="1"/>
  <c r="F7978" i="6" s="1"/>
  <c r="E7979" i="6" a="1"/>
  <c r="E7979" i="6" s="1"/>
  <c r="F7979" i="6" s="1"/>
  <c r="D4234" i="6"/>
  <c r="E4235" i="6" a="1"/>
  <c r="E4235" i="6" s="1"/>
  <c r="D8290" i="6"/>
  <c r="E8290" i="6" s="1" a="1"/>
  <c r="E8290" i="6" s="1"/>
  <c r="F8290" i="6" s="1"/>
  <c r="E8291" i="6" a="1"/>
  <c r="E8291" i="6" s="1"/>
  <c r="F8291" i="6" s="1"/>
  <c r="D1786" i="6"/>
  <c r="E1786" i="6" s="1" a="1"/>
  <c r="E1786" i="6" s="1"/>
  <c r="F1786" i="6" s="1"/>
  <c r="E1787" i="6" a="1"/>
  <c r="E1787" i="6" s="1"/>
  <c r="F1787" i="6" s="1"/>
  <c r="D7258" i="6"/>
  <c r="E7258" i="6" s="1" a="1"/>
  <c r="E7258" i="6" s="1"/>
  <c r="F7258" i="6" s="1"/>
  <c r="E7259" i="6" a="1"/>
  <c r="E7259" i="6" s="1"/>
  <c r="F7259" i="6"/>
  <c r="D3130" i="6"/>
  <c r="E3130" i="6" s="1" a="1"/>
  <c r="E3130" i="6" s="1"/>
  <c r="F3130" i="6" s="1"/>
  <c r="E3131" i="6" a="1"/>
  <c r="E3131" i="6" s="1"/>
  <c r="F3131" i="6" s="1"/>
  <c r="D1642" i="6"/>
  <c r="E1642" i="6" s="1" a="1"/>
  <c r="E1642" i="6" s="1"/>
  <c r="F1642" i="6" s="1"/>
  <c r="E1643" i="6" a="1"/>
  <c r="E1643" i="6" s="1"/>
  <c r="F1643" i="6" s="1"/>
  <c r="D2794" i="6"/>
  <c r="E2794" i="6" s="1" a="1"/>
  <c r="E2794" i="6" s="1"/>
  <c r="F2794" i="6" s="1"/>
  <c r="E2795" i="6" a="1"/>
  <c r="E2795" i="6" s="1"/>
  <c r="F2795" i="6"/>
  <c r="D1066" i="6"/>
  <c r="E1066" i="6" s="1" a="1"/>
  <c r="E1066" i="6" s="1"/>
  <c r="F1066" i="6" s="1"/>
  <c r="E1067" i="6" a="1"/>
  <c r="E1067" i="6" s="1"/>
  <c r="F1067" i="6"/>
  <c r="D4810" i="6"/>
  <c r="E4810" i="6" s="1" a="1"/>
  <c r="E4810" i="6" s="1"/>
  <c r="F4810" i="6" s="1"/>
  <c r="E4811" i="6" a="1"/>
  <c r="E4811" i="6" s="1"/>
  <c r="F4811" i="6"/>
  <c r="F4140" i="6"/>
  <c r="D8002" i="6"/>
  <c r="E8002" i="6" s="1" a="1"/>
  <c r="E8002" i="6" s="1"/>
  <c r="F8002" i="6" s="1"/>
  <c r="E8003" i="6" a="1"/>
  <c r="E8003" i="6" s="1"/>
  <c r="F8003" i="6" s="1"/>
  <c r="D3178" i="6"/>
  <c r="E3178" i="6" s="1" a="1"/>
  <c r="E3178" i="6" s="1"/>
  <c r="F3178" i="6" s="1"/>
  <c r="E3179" i="6" a="1"/>
  <c r="E3179" i="6" s="1"/>
  <c r="F3179" i="6" s="1"/>
  <c r="F6108" i="6"/>
  <c r="F8148" i="6"/>
  <c r="D1690" i="6"/>
  <c r="E1691" i="6" a="1"/>
  <c r="E1691" i="6" s="1"/>
  <c r="D6610" i="6"/>
  <c r="E6610" i="6" s="1" a="1"/>
  <c r="E6610" i="6" s="1"/>
  <c r="F6610" i="6" s="1"/>
  <c r="E6611" i="6" a="1"/>
  <c r="E6611" i="6" s="1"/>
  <c r="F6611" i="6" s="1"/>
  <c r="D4402" i="6"/>
  <c r="E4402" i="6" s="1" a="1"/>
  <c r="E4402" i="6" s="1"/>
  <c r="F4402" i="6" s="1"/>
  <c r="E4403" i="6" a="1"/>
  <c r="E4403" i="6" s="1"/>
  <c r="D2914" i="6"/>
  <c r="E2914" i="6" s="1" a="1"/>
  <c r="E2914" i="6" s="1"/>
  <c r="F2914" i="6" s="1"/>
  <c r="E2915" i="6" a="1"/>
  <c r="E2915" i="6" s="1"/>
  <c r="F2915" i="6" s="1"/>
  <c r="D5338" i="6"/>
  <c r="E5338" i="6" s="1" a="1"/>
  <c r="E5338" i="6" s="1"/>
  <c r="F5338" i="6" s="1"/>
  <c r="E5339" i="6" a="1"/>
  <c r="E5339" i="6" s="1"/>
  <c r="D5962" i="6"/>
  <c r="E5962" i="6" s="1" a="1"/>
  <c r="E5962" i="6" s="1"/>
  <c r="F5962" i="6" s="1"/>
  <c r="E5963" i="6" a="1"/>
  <c r="E5963" i="6" s="1"/>
  <c r="D2458" i="6"/>
  <c r="E2458" i="6" s="1" a="1"/>
  <c r="E2458" i="6" s="1"/>
  <c r="F2458" i="6" s="1"/>
  <c r="E2459" i="6" a="1"/>
  <c r="E2459" i="6" s="1"/>
  <c r="F2459" i="6"/>
  <c r="D5746" i="6"/>
  <c r="E5746" i="6" s="1" a="1"/>
  <c r="E5746" i="6" s="1"/>
  <c r="F5746" i="6" s="1"/>
  <c r="E5747" i="6" a="1"/>
  <c r="E5747" i="6" s="1"/>
  <c r="F5747" i="6"/>
  <c r="D874" i="6"/>
  <c r="E874" i="6" s="1" a="1"/>
  <c r="E874" i="6" s="1"/>
  <c r="F874" i="6" s="1"/>
  <c r="E875" i="6" a="1"/>
  <c r="E875" i="6" s="1"/>
  <c r="D8218" i="6"/>
  <c r="E8218" i="6" s="1" a="1"/>
  <c r="E8218" i="6" s="1"/>
  <c r="F8218" i="6" s="1"/>
  <c r="E8219" i="6" a="1"/>
  <c r="E8219" i="6" s="1"/>
  <c r="F8219" i="6" s="1"/>
  <c r="D1834" i="6"/>
  <c r="E1834" i="6" s="1" a="1"/>
  <c r="E1834" i="6" s="1"/>
  <c r="F1834" i="6" s="1"/>
  <c r="E1835" i="6" a="1"/>
  <c r="E1835" i="6" s="1"/>
  <c r="F1835" i="6" s="1"/>
  <c r="D5506" i="6"/>
  <c r="E5506" i="6" s="1" a="1"/>
  <c r="E5506" i="6" s="1"/>
  <c r="F5506" i="6" s="1"/>
  <c r="E5507" i="6" a="1"/>
  <c r="E5507" i="6" s="1"/>
  <c r="F5507" i="6" s="1"/>
  <c r="D5410" i="6"/>
  <c r="E5410" i="6" s="1" a="1"/>
  <c r="E5410" i="6" s="1"/>
  <c r="F5410" i="6" s="1"/>
  <c r="E5411" i="6" a="1"/>
  <c r="E5411" i="6" s="1"/>
  <c r="F5411" i="6" s="1"/>
  <c r="D6850" i="6"/>
  <c r="E6850" i="6" s="1" a="1"/>
  <c r="E6850" i="6" s="1"/>
  <c r="F6850" i="6" s="1"/>
  <c r="E6851" i="6" a="1"/>
  <c r="E6851" i="6" s="1"/>
  <c r="D7714" i="6"/>
  <c r="E7714" i="6" s="1" a="1"/>
  <c r="E7714" i="6" s="1"/>
  <c r="F7714" i="6" s="1"/>
  <c r="E7715" i="6" a="1"/>
  <c r="E7715" i="6" s="1"/>
  <c r="F7715" i="6"/>
  <c r="D2818" i="6"/>
  <c r="E2818" i="6" s="1" a="1"/>
  <c r="E2818" i="6" s="1"/>
  <c r="F2818" i="6" s="1"/>
  <c r="E2819" i="6" a="1"/>
  <c r="E2819" i="6" s="1"/>
  <c r="F2819" i="6"/>
  <c r="D3346" i="6"/>
  <c r="E3346" i="6" s="1" a="1"/>
  <c r="E3346" i="6" s="1"/>
  <c r="F3346" i="6" s="1"/>
  <c r="E3347" i="6" a="1"/>
  <c r="E3347" i="6" s="1"/>
  <c r="D8242" i="6"/>
  <c r="E8242" i="6" s="1" a="1"/>
  <c r="E8242" i="6" s="1"/>
  <c r="F8242" i="6" s="1"/>
  <c r="E8243" i="6" a="1"/>
  <c r="E8243" i="6" s="1"/>
  <c r="F8243" i="6" s="1"/>
  <c r="D4330" i="6"/>
  <c r="E4330" i="6" s="1" a="1"/>
  <c r="E4330" i="6" s="1"/>
  <c r="F4330" i="6" s="1"/>
  <c r="E4331" i="6" a="1"/>
  <c r="E4331" i="6" s="1"/>
  <c r="F4331" i="6" s="1"/>
  <c r="D2290" i="6"/>
  <c r="E2291" i="6" a="1"/>
  <c r="E2291" i="6" s="1"/>
  <c r="D370" i="6"/>
  <c r="E370" i="6" s="1" a="1"/>
  <c r="E370" i="6" s="1"/>
  <c r="F370" i="6" s="1"/>
  <c r="E371" i="6" a="1"/>
  <c r="E371" i="6" s="1"/>
  <c r="F371" i="6" s="1"/>
  <c r="D4474" i="6"/>
  <c r="E4475" i="6" a="1"/>
  <c r="E4475" i="6" s="1"/>
  <c r="F1548" i="6"/>
  <c r="D4570" i="6"/>
  <c r="E4570" i="6" s="1" a="1"/>
  <c r="E4570" i="6" s="1"/>
  <c r="F4570" i="6" s="1"/>
  <c r="E4571" i="6" a="1"/>
  <c r="E4571" i="6" s="1"/>
  <c r="F4571" i="6" s="1"/>
  <c r="D4978" i="6"/>
  <c r="E4978" i="6" s="1" a="1"/>
  <c r="E4978" i="6" s="1"/>
  <c r="F4978" i="6" s="1"/>
  <c r="E4979" i="6" a="1"/>
  <c r="E4979" i="6" s="1"/>
  <c r="F4979" i="6" s="1"/>
  <c r="D1306" i="6"/>
  <c r="E1306" i="6" s="1" a="1"/>
  <c r="E1306" i="6" s="1"/>
  <c r="F1306" i="6" s="1"/>
  <c r="E1307" i="6" a="1"/>
  <c r="E1307" i="6" s="1"/>
  <c r="D6010" i="6"/>
  <c r="E6010" i="6" s="1" a="1"/>
  <c r="E6010" i="6" s="1"/>
  <c r="F6010" i="6" s="1"/>
  <c r="E6011" i="6" a="1"/>
  <c r="E6011" i="6" s="1"/>
  <c r="F6011" i="6" s="1"/>
  <c r="D2722" i="6"/>
  <c r="E2723" i="6" a="1"/>
  <c r="E2723" i="6" s="1"/>
  <c r="D3874" i="6"/>
  <c r="E3875" i="6" a="1"/>
  <c r="E3875" i="6" s="1"/>
  <c r="D7690" i="6"/>
  <c r="E7690" i="6" s="1" a="1"/>
  <c r="E7690" i="6" s="1"/>
  <c r="F7690" i="6" s="1"/>
  <c r="E7691" i="6" a="1"/>
  <c r="E7691" i="6" s="1"/>
  <c r="F7691" i="6"/>
  <c r="D1282" i="6"/>
  <c r="E1283" i="6" a="1"/>
  <c r="E1283" i="6" s="1"/>
  <c r="D6082" i="6"/>
  <c r="E6082" i="6" s="1" a="1"/>
  <c r="E6082" i="6" s="1"/>
  <c r="F6082" i="6" s="1"/>
  <c r="E6083" i="6" a="1"/>
  <c r="E6083" i="6" s="1"/>
  <c r="F6083" i="6" s="1"/>
  <c r="D250" i="6"/>
  <c r="E250" i="6" s="1" a="1"/>
  <c r="E250" i="6" s="1"/>
  <c r="F250" i="6" s="1"/>
  <c r="E251" i="6" a="1"/>
  <c r="E251" i="6" s="1"/>
  <c r="F251" i="6" s="1"/>
  <c r="D7522" i="6"/>
  <c r="E7522" i="6" s="1" a="1"/>
  <c r="E7522" i="6" s="1"/>
  <c r="F7522" i="6" s="1"/>
  <c r="E7523" i="6" a="1"/>
  <c r="E7523" i="6" s="1"/>
  <c r="F7523" i="6" s="1"/>
  <c r="D4450" i="6"/>
  <c r="E4450" i="6" s="1" a="1"/>
  <c r="E4450" i="6" s="1"/>
  <c r="F4450" i="6" s="1"/>
  <c r="E4451" i="6" a="1"/>
  <c r="E4451" i="6" s="1"/>
  <c r="F4451" i="6" s="1"/>
  <c r="D2626" i="6"/>
  <c r="E2626" i="6" s="1" a="1"/>
  <c r="E2626" i="6" s="1"/>
  <c r="F2626" i="6" s="1"/>
  <c r="E2627" i="6" a="1"/>
  <c r="E2627" i="6" s="1"/>
  <c r="F2627" i="6" s="1"/>
  <c r="D3058" i="6"/>
  <c r="E3059" i="6" a="1"/>
  <c r="E3059" i="6" s="1"/>
  <c r="D1114" i="6"/>
  <c r="E1114" i="6" s="1" a="1"/>
  <c r="E1114" i="6" s="1"/>
  <c r="F1114" i="6" s="1"/>
  <c r="E1115" i="6" a="1"/>
  <c r="E1115" i="6" s="1"/>
  <c r="F1115" i="6" s="1"/>
  <c r="E3323" i="6" a="1"/>
  <c r="E3323" i="6" s="1"/>
  <c r="F3323" i="6"/>
  <c r="D58" i="6"/>
  <c r="E58" i="6" s="1" a="1"/>
  <c r="E58" i="6" s="1"/>
  <c r="F58" i="6" s="1"/>
  <c r="E59" i="6" a="1"/>
  <c r="E59" i="6" s="1"/>
  <c r="F59" i="6"/>
  <c r="D6754" i="6"/>
  <c r="E6754" i="6" s="1" a="1"/>
  <c r="E6754" i="6" s="1"/>
  <c r="F6754" i="6" s="1"/>
  <c r="E6755" i="6" a="1"/>
  <c r="E6755" i="6" s="1"/>
  <c r="F6755" i="6" s="1"/>
  <c r="D7306" i="6"/>
  <c r="E7306" i="6" s="1" a="1"/>
  <c r="E7306" i="6" s="1"/>
  <c r="F7306" i="6" s="1"/>
  <c r="E7307" i="6" a="1"/>
  <c r="E7307" i="6" s="1"/>
  <c r="F7307" i="6" s="1"/>
  <c r="D538" i="6"/>
  <c r="E538" i="6" s="1" a="1"/>
  <c r="E538" i="6" s="1"/>
  <c r="F538" i="6" s="1"/>
  <c r="E539" i="6" a="1"/>
  <c r="E539" i="6" s="1"/>
  <c r="F539" i="6"/>
  <c r="D6538" i="6"/>
  <c r="E6538" i="6" s="1" a="1"/>
  <c r="E6538" i="6" s="1"/>
  <c r="F6538" i="6" s="1"/>
  <c r="E6539" i="6" a="1"/>
  <c r="E6539" i="6" s="1"/>
  <c r="F6539" i="6" s="1"/>
  <c r="D2866" i="6"/>
  <c r="E2866" i="6" s="1" a="1"/>
  <c r="E2866" i="6" s="1"/>
  <c r="F2866" i="6" s="1"/>
  <c r="E2867" i="6" a="1"/>
  <c r="E2867" i="6" s="1"/>
  <c r="F2867" i="6" s="1"/>
  <c r="D1714" i="6"/>
  <c r="E1714" i="6" s="1" a="1"/>
  <c r="E1714" i="6" s="1"/>
  <c r="F1714" i="6" s="1"/>
  <c r="E1715" i="6" a="1"/>
  <c r="E1715" i="6" s="1"/>
  <c r="D5098" i="6"/>
  <c r="E5098" i="6" s="1" a="1"/>
  <c r="E5098" i="6" s="1"/>
  <c r="F5098" i="6" s="1"/>
  <c r="E5099" i="6" a="1"/>
  <c r="E5099" i="6" s="1"/>
  <c r="F5099" i="6" s="1"/>
  <c r="D7138" i="6"/>
  <c r="E7138" i="6" s="1" a="1"/>
  <c r="E7138" i="6" s="1"/>
  <c r="F7138" i="6" s="1"/>
  <c r="E7139" i="6" a="1"/>
  <c r="E7139" i="6" s="1"/>
  <c r="F7139" i="6" s="1"/>
  <c r="D1474" i="6"/>
  <c r="E1474" i="6" s="1" a="1"/>
  <c r="E1474" i="6" s="1"/>
  <c r="F1474" i="6" s="1"/>
  <c r="E1475" i="6" a="1"/>
  <c r="E1475" i="6" s="1"/>
  <c r="F1475" i="6" s="1"/>
  <c r="D2746" i="6"/>
  <c r="E2746" i="6" s="1" a="1"/>
  <c r="E2746" i="6" s="1"/>
  <c r="F2746" i="6" s="1"/>
  <c r="E2747" i="6" a="1"/>
  <c r="E2747" i="6" s="1"/>
  <c r="F2747" i="6" s="1"/>
  <c r="D4858" i="6"/>
  <c r="E4858" i="6" s="1" a="1"/>
  <c r="E4858" i="6" s="1"/>
  <c r="F4858" i="6" s="1"/>
  <c r="E4859" i="6" a="1"/>
  <c r="E4859" i="6" s="1"/>
  <c r="F4859" i="6"/>
  <c r="D2314" i="6"/>
  <c r="E2314" i="6" s="1" a="1"/>
  <c r="E2314" i="6" s="1"/>
  <c r="F2314" i="6" s="1"/>
  <c r="E2315" i="6" a="1"/>
  <c r="E2315" i="6" s="1"/>
  <c r="F2315" i="6" s="1"/>
  <c r="D6706" i="6"/>
  <c r="E6706" i="6" s="1" a="1"/>
  <c r="E6706" i="6" s="1"/>
  <c r="F6706" i="6" s="1"/>
  <c r="E6707" i="6" a="1"/>
  <c r="E6707" i="6" s="1"/>
  <c r="F6707" i="6" s="1"/>
  <c r="D7402" i="6"/>
  <c r="E7402" i="6" s="1" a="1"/>
  <c r="E7402" i="6" s="1"/>
  <c r="F7402" i="6" s="1"/>
  <c r="E7403" i="6" a="1"/>
  <c r="E7403" i="6" s="1"/>
  <c r="D2890" i="6"/>
  <c r="E2891" i="6" a="1"/>
  <c r="E2891" i="6" s="1"/>
  <c r="D2602" i="6"/>
  <c r="E2602" i="6" s="1" a="1"/>
  <c r="E2602" i="6" s="1"/>
  <c r="F2602" i="6" s="1"/>
  <c r="E2603" i="6" a="1"/>
  <c r="E2603" i="6" s="1"/>
  <c r="F2603" i="6"/>
  <c r="D5386" i="6"/>
  <c r="E5386" i="6" s="1" a="1"/>
  <c r="E5386" i="6" s="1"/>
  <c r="F5386" i="6" s="1"/>
  <c r="E5387" i="6" a="1"/>
  <c r="E5387" i="6" s="1"/>
  <c r="F5387" i="6"/>
  <c r="D3370" i="6"/>
  <c r="E3370" i="6" s="1" a="1"/>
  <c r="E3370" i="6" s="1"/>
  <c r="F3370" i="6" s="1"/>
  <c r="E3371" i="6" a="1"/>
  <c r="E3371" i="6" s="1"/>
  <c r="F3371" i="6" s="1"/>
  <c r="D1858" i="6"/>
  <c r="E1858" i="6" s="1" a="1"/>
  <c r="E1858" i="6" s="1"/>
  <c r="F1858" i="6" s="1"/>
  <c r="E1859" i="6" a="1"/>
  <c r="E1859" i="6" s="1"/>
  <c r="F1859" i="6" s="1"/>
  <c r="D7546" i="6"/>
  <c r="E7546" i="6" s="1" a="1"/>
  <c r="E7546" i="6" s="1"/>
  <c r="F7546" i="6" s="1"/>
  <c r="E7547" i="6" a="1"/>
  <c r="E7547" i="6" s="1"/>
  <c r="D5074" i="6"/>
  <c r="E5074" i="6" s="1" a="1"/>
  <c r="E5074" i="6" s="1"/>
  <c r="F5074" i="6" s="1"/>
  <c r="E5075" i="6" a="1"/>
  <c r="E5075" i="6" s="1"/>
  <c r="F5075" i="6" s="1"/>
  <c r="D7954" i="6"/>
  <c r="E7954" i="6" s="1" a="1"/>
  <c r="E7954" i="6" s="1"/>
  <c r="F7954" i="6" s="1"/>
  <c r="E7955" i="6" a="1"/>
  <c r="E7955" i="6" s="1"/>
  <c r="F7955" i="6" s="1"/>
  <c r="D3970" i="6"/>
  <c r="E3970" i="6" s="1" a="1"/>
  <c r="E3970" i="6" s="1"/>
  <c r="F3970" i="6" s="1"/>
  <c r="E3971" i="6" a="1"/>
  <c r="E3971" i="6" s="1"/>
  <c r="F3971" i="6"/>
  <c r="D2410" i="6"/>
  <c r="E2410" i="6" s="1" a="1"/>
  <c r="E2410" i="6" s="1"/>
  <c r="F2410" i="6" s="1"/>
  <c r="E2411" i="6" a="1"/>
  <c r="E2411" i="6" s="1"/>
  <c r="F2411" i="6" s="1"/>
  <c r="D2266" i="6"/>
  <c r="E2266" i="6" s="1" a="1"/>
  <c r="E2266" i="6" s="1"/>
  <c r="F2266" i="6" s="1"/>
  <c r="E2267" i="6" a="1"/>
  <c r="E2267" i="6" s="1"/>
  <c r="F2267" i="6" s="1"/>
  <c r="D5650" i="6"/>
  <c r="E5650" i="6" s="1" a="1"/>
  <c r="E5650" i="6" s="1"/>
  <c r="F5650" i="6" s="1"/>
  <c r="E5651" i="6" a="1"/>
  <c r="E5651" i="6" s="1"/>
  <c r="F5651" i="6" s="1"/>
  <c r="D4714" i="6"/>
  <c r="E4714" i="6" s="1" a="1"/>
  <c r="E4714" i="6" s="1"/>
  <c r="F4714" i="6" s="1"/>
  <c r="E4715" i="6" a="1"/>
  <c r="E4715" i="6" s="1"/>
  <c r="F4715" i="6" s="1"/>
  <c r="D2578" i="6"/>
  <c r="E2578" i="6" s="1" a="1"/>
  <c r="E2578" i="6" s="1"/>
  <c r="F2578" i="6" s="1"/>
  <c r="E2579" i="6" a="1"/>
  <c r="E2579" i="6" s="1"/>
  <c r="F2579" i="6" s="1"/>
  <c r="D610" i="6"/>
  <c r="E610" i="6" s="1" a="1"/>
  <c r="E610" i="6" s="1"/>
  <c r="F610" i="6" s="1"/>
  <c r="E611" i="6" a="1"/>
  <c r="E611" i="6" s="1"/>
  <c r="F611" i="6" s="1"/>
  <c r="D970" i="6"/>
  <c r="E970" i="6" s="1" a="1"/>
  <c r="E970" i="6" s="1"/>
  <c r="F970" i="6" s="1"/>
  <c r="E971" i="6" a="1"/>
  <c r="E971" i="6" s="1"/>
  <c r="F971" i="6" s="1"/>
  <c r="D6970" i="6"/>
  <c r="E6970" i="6" s="1" a="1"/>
  <c r="E6970" i="6" s="1"/>
  <c r="F6970" i="6" s="1"/>
  <c r="E6971" i="6" a="1"/>
  <c r="E6971" i="6" s="1"/>
  <c r="F6971" i="6" s="1"/>
  <c r="D7834" i="6"/>
  <c r="E7834" i="6" s="1" a="1"/>
  <c r="E7834" i="6" s="1"/>
  <c r="F7834" i="6" s="1"/>
  <c r="E7835" i="6" a="1"/>
  <c r="E7835" i="6" s="1"/>
  <c r="F7835" i="6" s="1"/>
  <c r="D6562" i="6"/>
  <c r="E6562" i="6" s="1" a="1"/>
  <c r="E6562" i="6" s="1"/>
  <c r="F6562" i="6" s="1"/>
  <c r="E6563" i="6" a="1"/>
  <c r="E6563" i="6" s="1"/>
  <c r="F6563" i="6" s="1"/>
  <c r="F4141" i="6"/>
  <c r="F4626" i="6"/>
  <c r="F4669" i="6"/>
  <c r="F4122" i="6"/>
  <c r="F7482" i="6"/>
  <c r="F2298" i="6"/>
  <c r="F4962" i="6"/>
  <c r="F6733" i="6"/>
  <c r="F228" i="6"/>
  <c r="F852" i="6"/>
  <c r="F6109" i="6"/>
  <c r="F1526" i="6"/>
  <c r="F1549" i="6"/>
  <c r="F7165" i="6"/>
  <c r="F3564" i="6"/>
  <c r="F2389" i="6"/>
  <c r="F4524" i="6"/>
  <c r="F7092" i="6"/>
  <c r="F637" i="6"/>
  <c r="F4261" i="6"/>
  <c r="F1381" i="6"/>
  <c r="E7308" i="6" a="1"/>
  <c r="E7308" i="6" s="1"/>
  <c r="F7308" i="6" s="1"/>
  <c r="E7404" i="6" a="1"/>
  <c r="E7404" i="6" s="1"/>
  <c r="F7404" i="6" s="1"/>
  <c r="E5340" i="6" a="1"/>
  <c r="E5340" i="6" s="1"/>
  <c r="F5340" i="6" s="1"/>
  <c r="E2868" i="6" a="1"/>
  <c r="E2868" i="6" s="1"/>
  <c r="E1140" i="6" a="1"/>
  <c r="E1140" i="6" s="1"/>
  <c r="F1140" i="6" s="1"/>
  <c r="E5508" i="6" a="1"/>
  <c r="E5508" i="6" s="1"/>
  <c r="F5508" i="6" s="1"/>
  <c r="E540" i="6" a="1"/>
  <c r="E540" i="6" s="1"/>
  <c r="F541" i="6" s="1"/>
  <c r="E3060" i="6" a="1"/>
  <c r="E3060" i="6" s="1"/>
  <c r="F3060" i="6" s="1"/>
  <c r="E2532" i="6" a="1"/>
  <c r="E2532" i="6" s="1"/>
  <c r="F2532" i="6" s="1"/>
  <c r="E5100" i="6" a="1"/>
  <c r="E5100" i="6" s="1"/>
  <c r="F5100" i="6" s="1"/>
  <c r="E4116" i="6" a="1"/>
  <c r="E4116" i="6" s="1"/>
  <c r="F4116" i="6" s="1"/>
  <c r="E5412" i="6" a="1"/>
  <c r="E5412" i="6" s="1"/>
  <c r="F5412" i="6" s="1"/>
  <c r="E7140" i="6" a="1"/>
  <c r="E7140" i="6" s="1"/>
  <c r="E6612" i="6" a="1"/>
  <c r="E6612" i="6" s="1"/>
  <c r="F6612" i="6" s="1"/>
  <c r="E1284" i="6" a="1"/>
  <c r="E1284" i="6" s="1"/>
  <c r="F1284" i="6" s="1"/>
  <c r="E612" i="6" a="1"/>
  <c r="E612" i="6" s="1"/>
  <c r="F613" i="6" s="1"/>
  <c r="E4404" i="6" a="1"/>
  <c r="E4404" i="6" s="1"/>
  <c r="F4404" i="6" s="1"/>
  <c r="E6084" i="6" a="1"/>
  <c r="E6084" i="6" s="1"/>
  <c r="F6084" i="6" s="1"/>
  <c r="E972" i="6" a="1"/>
  <c r="E972" i="6" s="1"/>
  <c r="E8244" i="6" a="1"/>
  <c r="E8244" i="6" s="1"/>
  <c r="F8245" i="6" s="1"/>
  <c r="E2316" i="6" a="1"/>
  <c r="E2316" i="6" s="1"/>
  <c r="F2317" i="6" s="1"/>
  <c r="E3300" i="6" a="1"/>
  <c r="E3300" i="6" s="1"/>
  <c r="F3300" i="6" s="1"/>
  <c r="E7524" i="6" a="1"/>
  <c r="E7524" i="6" s="1"/>
  <c r="F7524" i="6" s="1"/>
  <c r="E6564" i="6" a="1"/>
  <c r="E6564" i="6" s="1"/>
  <c r="E2916" i="6" a="1"/>
  <c r="E2916" i="6" s="1"/>
  <c r="F2916" i="6" s="1"/>
  <c r="E4860" i="6" a="1"/>
  <c r="E4860" i="6" s="1"/>
  <c r="F4860" i="6" s="1"/>
  <c r="E2892" i="6" a="1"/>
  <c r="E2892" i="6" s="1"/>
  <c r="F2893" i="6" s="1"/>
  <c r="E8292" i="6" a="1"/>
  <c r="E8292" i="6" s="1"/>
  <c r="F8292" i="6" s="1"/>
  <c r="E1716" i="6" a="1"/>
  <c r="E1716" i="6" s="1"/>
  <c r="F1716" i="6" s="1"/>
  <c r="E6300" i="6" a="1"/>
  <c r="E6300" i="6" s="1"/>
  <c r="F6300" i="6" s="1"/>
  <c r="F5461" i="6"/>
  <c r="E1860" i="6" a="1"/>
  <c r="E1860" i="6" s="1"/>
  <c r="F1861" i="6" s="1"/>
  <c r="E3132" i="6" a="1"/>
  <c r="E3132" i="6" s="1"/>
  <c r="F3132" i="6" s="1"/>
  <c r="E2292" i="6" a="1"/>
  <c r="E2292" i="6" s="1"/>
  <c r="F2292" i="6" s="1"/>
  <c r="E7548" i="6" a="1"/>
  <c r="E7548" i="6" s="1"/>
  <c r="F7548" i="6" s="1"/>
  <c r="E5748" i="6" a="1"/>
  <c r="E5748" i="6" s="1"/>
  <c r="F5748" i="6" s="1"/>
  <c r="E60" i="6" a="1"/>
  <c r="E60" i="6" s="1"/>
  <c r="E1572" i="6" a="1"/>
  <c r="E1572" i="6" s="1"/>
  <c r="F1572" i="6" s="1"/>
  <c r="E876" i="6" a="1"/>
  <c r="E876" i="6" s="1"/>
  <c r="F876" i="6" s="1"/>
  <c r="E6756" i="6" a="1"/>
  <c r="E6756" i="6" s="1"/>
  <c r="E1116" i="6" a="1"/>
  <c r="E1116" i="6" s="1"/>
  <c r="F1116" i="6" s="1"/>
  <c r="E2724" i="6" a="1"/>
  <c r="E2724" i="6" s="1"/>
  <c r="F2725" i="6" s="1"/>
  <c r="E2412" i="6" a="1"/>
  <c r="E2412" i="6" s="1"/>
  <c r="F2413" i="6" s="1"/>
  <c r="E1068" i="6" a="1"/>
  <c r="E1068" i="6" s="1"/>
  <c r="F1068" i="6" s="1"/>
  <c r="E8220" i="6" a="1"/>
  <c r="E8220" i="6" s="1"/>
  <c r="F8220" i="6" s="1"/>
  <c r="E6540" i="6" a="1"/>
  <c r="E6540" i="6" s="1"/>
  <c r="F6540" i="6" s="1"/>
  <c r="E3372" i="6" a="1"/>
  <c r="E3372" i="6" s="1"/>
  <c r="F3373" i="6" s="1"/>
  <c r="E1836" i="6" a="1"/>
  <c r="E1836" i="6" s="1"/>
  <c r="F1836" i="6" s="1"/>
  <c r="E3972" i="6" a="1"/>
  <c r="E3972" i="6" s="1"/>
  <c r="F3973" i="6" s="1"/>
  <c r="E4236" i="6" a="1"/>
  <c r="E4236" i="6" s="1"/>
  <c r="F4236" i="6" s="1"/>
  <c r="E6012" i="6" a="1"/>
  <c r="E6012" i="6" s="1"/>
  <c r="F6012" i="6" s="1"/>
  <c r="E5652" i="6" a="1"/>
  <c r="E5652" i="6" s="1"/>
  <c r="F5653" i="6" s="1"/>
  <c r="E3180" i="6" a="1"/>
  <c r="E3180" i="6" s="1"/>
  <c r="F3181" i="6" s="1"/>
  <c r="E4572" i="6" a="1"/>
  <c r="E4572" i="6" s="1"/>
  <c r="F4572" i="6" s="1"/>
  <c r="F8149" i="6"/>
  <c r="E4332" i="6" a="1"/>
  <c r="E4332" i="6" s="1"/>
  <c r="F4332" i="6" s="1"/>
  <c r="E2604" i="6" a="1"/>
  <c r="E2604" i="6" s="1"/>
  <c r="F2605" i="6" s="1"/>
  <c r="E1788" i="6" a="1"/>
  <c r="E1788" i="6" s="1"/>
  <c r="F1789" i="6" s="1"/>
  <c r="F2341" i="6"/>
  <c r="E2580" i="6" a="1"/>
  <c r="E2580" i="6" s="1"/>
  <c r="F2580" i="6" s="1"/>
  <c r="E1692" i="6" a="1"/>
  <c r="E1692" i="6" s="1"/>
  <c r="F1693" i="6" s="1"/>
  <c r="E7692" i="6" a="1"/>
  <c r="E7692" i="6" s="1"/>
  <c r="F7692" i="6" s="1"/>
  <c r="E7452" i="6" a="1"/>
  <c r="E7452" i="6" s="1"/>
  <c r="F7452" i="6" s="1"/>
  <c r="E6852" i="6" a="1"/>
  <c r="E6852" i="6" s="1"/>
  <c r="F6852" i="6" s="1"/>
  <c r="E1476" i="6" a="1"/>
  <c r="E1476" i="6" s="1"/>
  <c r="F1476" i="6" s="1"/>
  <c r="E7812" i="6" a="1"/>
  <c r="E7812" i="6" s="1"/>
  <c r="F7813" i="6" s="1"/>
  <c r="E7716" i="6" a="1"/>
  <c r="E7716" i="6" s="1"/>
  <c r="F7716" i="6" s="1"/>
  <c r="E2748" i="6" a="1"/>
  <c r="E2748" i="6" s="1"/>
  <c r="F2748" i="6" s="1"/>
  <c r="E6324" i="6" a="1"/>
  <c r="E6324" i="6" s="1"/>
  <c r="F6324" i="6" s="1"/>
  <c r="E10" i="6"/>
  <c r="F10" i="6" s="1"/>
  <c r="E2628" i="6" a="1"/>
  <c r="E2628" i="6" s="1"/>
  <c r="F2629" i="6" s="1"/>
  <c r="E7836" i="6" a="1"/>
  <c r="E7836" i="6" s="1"/>
  <c r="F7836" i="6" s="1"/>
  <c r="E2820" i="6" a="1"/>
  <c r="E2820" i="6" s="1"/>
  <c r="F2820" i="6" s="1"/>
  <c r="E6708" i="6" a="1"/>
  <c r="E6708" i="6" s="1"/>
  <c r="F6708" i="6" s="1"/>
  <c r="E7980" i="6" a="1"/>
  <c r="E7980" i="6" s="1"/>
  <c r="F7980" i="6" s="1"/>
  <c r="E3348" i="6" a="1"/>
  <c r="E3348" i="6" s="1"/>
  <c r="F3348" i="6" s="1"/>
  <c r="E6972" i="6" a="1"/>
  <c r="E6972" i="6" s="1"/>
  <c r="F6972" i="6" s="1"/>
  <c r="E8004" i="6" a="1"/>
  <c r="E8004" i="6" s="1"/>
  <c r="F8004" i="6" s="1"/>
  <c r="E4452" i="6" a="1"/>
  <c r="E4452" i="6" s="1"/>
  <c r="F4452" i="6" s="1"/>
  <c r="E324" i="6" a="1"/>
  <c r="E324" i="6" s="1"/>
  <c r="F325" i="6" s="1"/>
  <c r="E5964" i="6" a="1"/>
  <c r="E5964" i="6" s="1"/>
  <c r="F5965" i="6" s="1"/>
  <c r="E252" i="6" a="1"/>
  <c r="E252" i="6" s="1"/>
  <c r="F252" i="6" s="1"/>
  <c r="E3876" i="6" a="1"/>
  <c r="E3876" i="6" s="1"/>
  <c r="F3876" i="6" s="1"/>
  <c r="E4716" i="6" a="1"/>
  <c r="E4716" i="6" s="1"/>
  <c r="F4717" i="6" s="1"/>
  <c r="F6133" i="6"/>
  <c r="E7260" i="6" a="1"/>
  <c r="E7260" i="6" s="1"/>
  <c r="F7261" i="6" s="1"/>
  <c r="E2460" i="6" a="1"/>
  <c r="E2460" i="6" s="1"/>
  <c r="F2460" i="6" s="1"/>
  <c r="E3324" i="6" a="1"/>
  <c r="E3324" i="6" s="1"/>
  <c r="F3325" i="6" s="1"/>
  <c r="E1644" i="6" a="1"/>
  <c r="E1644" i="6" s="1"/>
  <c r="F1645" i="6" s="1"/>
  <c r="E372" i="6" a="1"/>
  <c r="E372" i="6" s="1"/>
  <c r="F373" i="6" s="1"/>
  <c r="E5076" i="6" a="1"/>
  <c r="E5076" i="6" s="1"/>
  <c r="F5076" i="6" s="1"/>
  <c r="E2796" i="6" a="1"/>
  <c r="E2796" i="6" s="1"/>
  <c r="F2796" i="6" s="1"/>
  <c r="E4476" i="6" a="1"/>
  <c r="E4476" i="6" s="1"/>
  <c r="F4477" i="6" s="1"/>
  <c r="E7956" i="6" a="1"/>
  <c r="E7956" i="6" s="1"/>
  <c r="F7957" i="6" s="1"/>
  <c r="E5388" i="6" a="1"/>
  <c r="E5388" i="6" s="1"/>
  <c r="F5389" i="6" s="1"/>
  <c r="E4980" i="6" a="1"/>
  <c r="E4980" i="6" s="1"/>
  <c r="F4980" i="6" s="1"/>
  <c r="E2268" i="6" a="1"/>
  <c r="E2268" i="6" s="1"/>
  <c r="F2269" i="6" s="1"/>
  <c r="E4812" i="6" a="1"/>
  <c r="E4812" i="6" s="1"/>
  <c r="F4813" i="6" s="1"/>
  <c r="E1308" i="6" a="1"/>
  <c r="E1308" i="6" s="1"/>
  <c r="F1309" i="6" s="1"/>
  <c r="F1962" i="6"/>
  <c r="F1314" i="6"/>
  <c r="F3762" i="6"/>
  <c r="F3498" i="6"/>
  <c r="F1386" i="6"/>
  <c r="F6306" i="6"/>
  <c r="F5106" i="6"/>
  <c r="F3881" i="6"/>
  <c r="F8058" i="6"/>
  <c r="F3114" i="6"/>
  <c r="F3378" i="6"/>
  <c r="F4986" i="6"/>
  <c r="F3738" i="6"/>
  <c r="F4625" i="6"/>
  <c r="F4554" i="6"/>
  <c r="F8226" i="6"/>
  <c r="E402" i="6" a="1"/>
  <c r="E402" i="6" s="1"/>
  <c r="F402" i="6" s="1"/>
  <c r="E4578" i="6" a="1"/>
  <c r="E4578" i="6" s="1"/>
  <c r="F4578" i="6" s="1"/>
  <c r="E90" i="6" a="1"/>
  <c r="E90" i="6" s="1"/>
  <c r="F90" i="6" s="1"/>
  <c r="E7386" i="6" a="1"/>
  <c r="E7386" i="6" s="1"/>
  <c r="F7386" i="6" s="1"/>
  <c r="F7914" i="6"/>
  <c r="F5466" i="6"/>
  <c r="F5562" i="6"/>
  <c r="E1482" i="6" a="1"/>
  <c r="E1482" i="6" s="1"/>
  <c r="F1482" i="6" s="1"/>
  <c r="E5682" i="6" a="1"/>
  <c r="E5682" i="6" s="1"/>
  <c r="F5682" i="6" s="1"/>
  <c r="D2803" i="6"/>
  <c r="E2803" i="6" s="1" a="1"/>
  <c r="E2803" i="6" s="1"/>
  <c r="F2803" i="6" s="1"/>
  <c r="D4819" i="6"/>
  <c r="E4819" i="6" s="1" a="1"/>
  <c r="E4819" i="6" s="1"/>
  <c r="F4819" i="6" s="1"/>
  <c r="D6139" i="6"/>
  <c r="E6139" i="6" s="1" a="1"/>
  <c r="E6139" i="6" s="1"/>
  <c r="F6139" i="6" s="1"/>
  <c r="D5539" i="6"/>
  <c r="D2347" i="6"/>
  <c r="D8251" i="6"/>
  <c r="D5467" i="6"/>
  <c r="D7723" i="6"/>
  <c r="D2563" i="6"/>
  <c r="D91" i="6"/>
  <c r="E91" i="6" s="1" a="1"/>
  <c r="E91" i="6" s="1"/>
  <c r="F91" i="6" s="1"/>
  <c r="D7099" i="6"/>
  <c r="D6091" i="6"/>
  <c r="E6091" i="6" s="1" a="1"/>
  <c r="E6091" i="6" s="1"/>
  <c r="D4459" i="6"/>
  <c r="E4459" i="6" s="1" a="1"/>
  <c r="E4459" i="6" s="1"/>
  <c r="F4459" i="6" s="1"/>
  <c r="D3451" i="6"/>
  <c r="E3451" i="6" s="1" a="1"/>
  <c r="E3451" i="6" s="1"/>
  <c r="F3451" i="6" s="1"/>
  <c r="D1411" i="6"/>
  <c r="E1411" i="6" s="1" a="1"/>
  <c r="E1411" i="6" s="1"/>
  <c r="D4315" i="6"/>
  <c r="D3427" i="6"/>
  <c r="E3427" i="6" s="1" a="1"/>
  <c r="E3427" i="6" s="1"/>
  <c r="F3427" i="6" s="1"/>
  <c r="D1387" i="6"/>
  <c r="E1387" i="6" s="1" a="1"/>
  <c r="E1387" i="6" s="1"/>
  <c r="F1387" i="6" s="1"/>
  <c r="D6379" i="6"/>
  <c r="D4579" i="6"/>
  <c r="D3643" i="6"/>
  <c r="D1435" i="6"/>
  <c r="D1195" i="6"/>
  <c r="D7747" i="6"/>
  <c r="D4411" i="6"/>
  <c r="D883" i="6"/>
  <c r="D8227" i="6"/>
  <c r="E8227" i="6" s="1" a="1"/>
  <c r="E8227" i="6" s="1"/>
  <c r="F8227" i="6" s="1"/>
  <c r="D5611" i="6"/>
  <c r="E5611" i="6" s="1" a="1"/>
  <c r="E5611" i="6" s="1"/>
  <c r="F5611" i="6" s="1"/>
  <c r="D3955" i="6"/>
  <c r="E3955" i="6" s="1" a="1"/>
  <c r="E3955" i="6" s="1"/>
  <c r="D6499" i="6"/>
  <c r="E6499" i="6" s="1" a="1"/>
  <c r="E6499" i="6" s="1"/>
  <c r="D1771" i="6"/>
  <c r="E1771" i="6" s="1" a="1"/>
  <c r="E1771" i="6" s="1"/>
  <c r="F1771" i="6" s="1"/>
  <c r="D4147" i="6"/>
  <c r="E4147" i="6" s="1" a="1"/>
  <c r="E4147" i="6" s="1"/>
  <c r="D3019" i="6"/>
  <c r="E3019" i="6" s="1" a="1"/>
  <c r="E3019" i="6" s="1"/>
  <c r="D427" i="6"/>
  <c r="E427" i="6" s="1" a="1"/>
  <c r="E427" i="6" s="1"/>
  <c r="F427" i="6" s="1"/>
  <c r="D2659" i="6"/>
  <c r="E2659" i="6" s="1" a="1"/>
  <c r="E2659" i="6" s="1"/>
  <c r="F2659" i="6" s="1"/>
  <c r="D2203" i="6"/>
  <c r="D5923" i="6"/>
  <c r="D5107" i="6"/>
  <c r="D3067" i="6"/>
  <c r="D811" i="6"/>
  <c r="E811" i="6" s="1" a="1"/>
  <c r="E811" i="6" s="1"/>
  <c r="F811" i="6" s="1"/>
  <c r="D5803" i="6"/>
  <c r="D5011" i="6"/>
  <c r="E5011" i="6" s="1" a="1"/>
  <c r="E5011" i="6" s="1"/>
  <c r="F5011" i="6" s="1"/>
  <c r="D7867" i="6"/>
  <c r="D6043" i="6"/>
  <c r="D4939" i="6"/>
  <c r="E4939" i="6" s="1" a="1"/>
  <c r="E4939" i="6" s="1"/>
  <c r="F4939" i="6" s="1"/>
  <c r="D4171" i="6"/>
  <c r="D1963" i="6"/>
  <c r="E1963" i="6" s="1" a="1"/>
  <c r="E1963" i="6" s="1"/>
  <c r="F1963" i="6" s="1"/>
  <c r="D7819" i="6"/>
  <c r="E7819" i="6" s="1" a="1"/>
  <c r="E7819" i="6" s="1"/>
  <c r="F7819" i="6" s="1"/>
  <c r="D6307" i="6"/>
  <c r="E6307" i="6" s="1" a="1"/>
  <c r="E6307" i="6" s="1"/>
  <c r="F6307" i="6" s="1"/>
  <c r="D4891" i="6"/>
  <c r="E4891" i="6" s="1" a="1"/>
  <c r="E4891" i="6" s="1"/>
  <c r="F4891" i="6" s="1"/>
  <c r="D4003" i="6"/>
  <c r="E4003" i="6" s="1" a="1"/>
  <c r="E4003" i="6" s="1"/>
  <c r="F4003" i="6" s="1"/>
  <c r="D1867" i="6"/>
  <c r="E1867" i="6" s="1" a="1"/>
  <c r="E1867" i="6" s="1"/>
  <c r="D5515" i="6"/>
  <c r="D3307" i="6"/>
  <c r="D139" i="6"/>
  <c r="E139" i="6" s="1" a="1"/>
  <c r="E139" i="6" s="1"/>
  <c r="F139" i="6" s="1"/>
  <c r="D7771" i="6"/>
  <c r="E7771" i="6" s="1" a="1"/>
  <c r="E7771" i="6" s="1"/>
  <c r="F7771" i="6" s="1"/>
  <c r="D6547" i="6"/>
  <c r="D4963" i="6"/>
  <c r="D2683" i="6"/>
  <c r="E2683" i="6" s="1" a="1"/>
  <c r="E2683" i="6" s="1"/>
  <c r="D1747" i="6"/>
  <c r="D259" i="6"/>
  <c r="E259" i="6" s="1" a="1"/>
  <c r="E259" i="6" s="1"/>
  <c r="F259" i="6" s="1"/>
  <c r="D7411" i="6"/>
  <c r="D4531" i="6"/>
  <c r="E4531" i="6" s="1" a="1"/>
  <c r="E4531" i="6" s="1"/>
  <c r="F4531" i="6" s="1"/>
  <c r="D3619" i="6"/>
  <c r="D1651" i="6"/>
  <c r="E1651" i="6" s="1" a="1"/>
  <c r="E1651" i="6" s="1"/>
  <c r="F1651" i="6" s="1"/>
  <c r="D43" i="6"/>
  <c r="D7459" i="6"/>
  <c r="E7459" i="6" s="1" a="1"/>
  <c r="E7459" i="6" s="1"/>
  <c r="D3187" i="6"/>
  <c r="E3187" i="6" s="1" a="1"/>
  <c r="E3187" i="6" s="1"/>
  <c r="F3187" i="6" s="1"/>
  <c r="D1459" i="6"/>
  <c r="E1459" i="6" s="1" a="1"/>
  <c r="E1459" i="6" s="1"/>
  <c r="D643" i="6"/>
  <c r="E643" i="6" s="1" a="1"/>
  <c r="E643" i="6" s="1"/>
  <c r="F643" i="6" s="1"/>
  <c r="D5251" i="6"/>
  <c r="E5251" i="6" s="1" a="1"/>
  <c r="E5251" i="6" s="1"/>
  <c r="F5251" i="6" s="1"/>
  <c r="D1699" i="6"/>
  <c r="E1699" i="6" s="1" a="1"/>
  <c r="E1699" i="6" s="1"/>
  <c r="F1699" i="6" s="1"/>
  <c r="D1243" i="6"/>
  <c r="E1243" i="6" s="1" a="1"/>
  <c r="E1243" i="6" s="1"/>
  <c r="D1147" i="6"/>
  <c r="D7627" i="6"/>
  <c r="E7627" i="6" s="1" a="1"/>
  <c r="E7627" i="6" s="1"/>
  <c r="F7627" i="6" s="1"/>
  <c r="D3403" i="6"/>
  <c r="D1291" i="6"/>
  <c r="D5779" i="6"/>
  <c r="D4123" i="6"/>
  <c r="D6595" i="6"/>
  <c r="E6595" i="6" s="1" a="1"/>
  <c r="E6595" i="6" s="1"/>
  <c r="F6595" i="6" s="1"/>
  <c r="D4915" i="6"/>
  <c r="E4915" i="6" s="1" a="1"/>
  <c r="E4915" i="6" s="1"/>
  <c r="F4915" i="6" s="1"/>
  <c r="D3571" i="6"/>
  <c r="E3571" i="6" s="1" a="1"/>
  <c r="E3571" i="6" s="1"/>
  <c r="F3571" i="6" s="1"/>
  <c r="D1843" i="6"/>
  <c r="D763" i="6"/>
  <c r="D7531" i="6"/>
  <c r="D6019" i="6"/>
  <c r="E6019" i="6" s="1" a="1"/>
  <c r="E6019" i="6" s="1"/>
  <c r="F6019" i="6" s="1"/>
  <c r="D4243" i="6"/>
  <c r="E4243" i="6" s="1" a="1"/>
  <c r="E4243" i="6" s="1"/>
  <c r="F4243" i="6" s="1"/>
  <c r="D3259" i="6"/>
  <c r="E3259" i="6" s="1" a="1"/>
  <c r="E3259" i="6" s="1"/>
  <c r="F3259" i="6" s="1"/>
  <c r="D2515" i="6"/>
  <c r="D715" i="6"/>
  <c r="E715" i="6" s="1" a="1"/>
  <c r="E715" i="6" s="1"/>
  <c r="F715" i="6" s="1"/>
  <c r="D7315" i="6"/>
  <c r="E7315" i="6" s="1" a="1"/>
  <c r="E7315" i="6" s="1"/>
  <c r="F7315" i="6" s="1"/>
  <c r="D5395" i="6"/>
  <c r="E5395" i="6" s="1" a="1"/>
  <c r="E5395" i="6" s="1"/>
  <c r="F5395" i="6" s="1"/>
  <c r="D5203" i="6"/>
  <c r="E5203" i="6" s="1" a="1"/>
  <c r="E5203" i="6" s="1"/>
  <c r="D3163" i="6"/>
  <c r="E3163" i="6" s="1" a="1"/>
  <c r="E3163" i="6" s="1"/>
  <c r="D1075" i="6"/>
  <c r="E1075" i="6" s="1" a="1"/>
  <c r="E1075" i="6" s="1"/>
  <c r="F1075" i="6" s="1"/>
  <c r="D6667" i="6"/>
  <c r="D4723" i="6"/>
  <c r="D4027" i="6"/>
  <c r="E4027" i="6" s="1" a="1"/>
  <c r="E4027" i="6" s="1"/>
  <c r="F4027" i="6" s="1"/>
  <c r="D1579" i="6"/>
  <c r="D331" i="6"/>
  <c r="D5875" i="6"/>
  <c r="D3691" i="6"/>
  <c r="D2443" i="6"/>
  <c r="D595" i="6"/>
  <c r="D7003" i="6"/>
  <c r="E7003" i="6" s="1" a="1"/>
  <c r="E7003" i="6" s="1"/>
  <c r="F7003" i="6" s="1"/>
  <c r="D5707" i="6"/>
  <c r="E5707" i="6" s="1" a="1"/>
  <c r="E5707" i="6" s="1"/>
  <c r="F5707" i="6" s="1"/>
  <c r="D3595" i="6"/>
  <c r="D2371" i="6"/>
  <c r="E2371" i="6" s="1" a="1"/>
  <c r="E2371" i="6" s="1"/>
  <c r="F2371" i="6" s="1"/>
  <c r="D7123" i="6"/>
  <c r="E7123" i="6" s="1" a="1"/>
  <c r="E7123" i="6" s="1"/>
  <c r="F7123" i="6" s="1"/>
  <c r="D5755" i="6"/>
  <c r="E5755" i="6" s="1" a="1"/>
  <c r="E5755" i="6" s="1"/>
  <c r="F5755" i="6" s="1"/>
  <c r="D4747" i="6"/>
  <c r="E4747" i="6" s="1" a="1"/>
  <c r="E4747" i="6" s="1"/>
  <c r="F4747" i="6" s="1"/>
  <c r="D2491" i="6"/>
  <c r="D7075" i="6"/>
  <c r="E7075" i="6" s="1" a="1"/>
  <c r="E7075" i="6" s="1"/>
  <c r="D5587" i="6"/>
  <c r="E5587" i="6" s="1" a="1"/>
  <c r="E5587" i="6" s="1"/>
  <c r="D4699" i="6"/>
  <c r="E4699" i="6" s="1" a="1"/>
  <c r="E4699" i="6" s="1"/>
  <c r="F4699" i="6" s="1"/>
  <c r="D2395" i="6"/>
  <c r="E2395" i="6" s="1" a="1"/>
  <c r="E2395" i="6" s="1"/>
  <c r="F2395" i="6" s="1"/>
  <c r="D283" i="6"/>
  <c r="E283" i="6" s="1" a="1"/>
  <c r="E283" i="6" s="1"/>
  <c r="F283" i="6" s="1"/>
  <c r="D7891" i="6"/>
  <c r="D6763" i="6"/>
  <c r="D5059" i="6"/>
  <c r="D2851" i="6"/>
  <c r="D1891" i="6"/>
  <c r="D307" i="6"/>
  <c r="E307" i="6" s="1" a="1"/>
  <c r="E307" i="6" s="1"/>
  <c r="F307" i="6" s="1"/>
  <c r="D3715" i="6"/>
  <c r="D6955" i="6"/>
  <c r="D5347" i="6"/>
  <c r="D4435" i="6"/>
  <c r="E4435" i="6" s="1" a="1"/>
  <c r="E4435" i="6" s="1"/>
  <c r="F4435" i="6" s="1"/>
  <c r="D1939" i="6"/>
  <c r="E1939" i="6" s="1" a="1"/>
  <c r="E1939" i="6" s="1"/>
  <c r="F1939" i="6" s="1"/>
  <c r="D187" i="6"/>
  <c r="E187" i="6" s="1" a="1"/>
  <c r="E187" i="6" s="1"/>
  <c r="F187" i="6" s="1"/>
  <c r="D6187" i="6"/>
  <c r="E6187" i="6" s="1" a="1"/>
  <c r="E6187" i="6" s="1"/>
  <c r="F6187" i="6" s="1"/>
  <c r="D2971" i="6"/>
  <c r="E2971" i="6" s="1" a="1"/>
  <c r="E2971" i="6" s="1"/>
  <c r="F2971" i="6" s="1"/>
  <c r="D2155" i="6"/>
  <c r="D355" i="6"/>
  <c r="E355" i="6" s="1" a="1"/>
  <c r="E355" i="6" s="1"/>
  <c r="F355" i="6" s="1"/>
  <c r="D7987" i="6"/>
  <c r="E7987" i="6" s="1" a="1"/>
  <c r="E7987" i="6" s="1"/>
  <c r="D6427" i="6"/>
  <c r="E6427" i="6" s="1" a="1"/>
  <c r="E6427" i="6" s="1"/>
  <c r="D5275" i="6"/>
  <c r="E5275" i="6" s="1" a="1"/>
  <c r="E5275" i="6" s="1"/>
  <c r="F5275" i="6" s="1"/>
  <c r="D2587" i="6"/>
  <c r="E2587" i="6" s="1" a="1"/>
  <c r="E2587" i="6" s="1"/>
  <c r="F2587" i="6" s="1"/>
  <c r="D1099" i="6"/>
  <c r="E1099" i="6" s="1" a="1"/>
  <c r="E1099" i="6" s="1"/>
  <c r="D6403" i="6"/>
  <c r="E6403" i="6" s="1" a="1"/>
  <c r="E6403" i="6" s="1"/>
  <c r="F6403" i="6" s="1"/>
  <c r="D5227" i="6"/>
  <c r="E5227" i="6" s="1" a="1"/>
  <c r="E5227" i="6" s="1"/>
  <c r="F5227" i="6" s="1"/>
  <c r="D2107" i="6"/>
  <c r="E2107" i="6" s="1" a="1"/>
  <c r="E2107" i="6" s="1"/>
  <c r="F2107" i="6" s="1"/>
  <c r="D979" i="6"/>
  <c r="E979" i="6" s="1" a="1"/>
  <c r="E979" i="6" s="1"/>
  <c r="F979" i="6" s="1"/>
  <c r="D7339" i="6"/>
  <c r="D5827" i="6"/>
  <c r="D4099" i="6"/>
  <c r="D1507" i="6"/>
  <c r="E1507" i="6" s="1" a="1"/>
  <c r="E1507" i="6" s="1"/>
  <c r="F1507" i="6" s="1"/>
  <c r="D1051" i="6"/>
  <c r="E1051" i="6" s="1" a="1"/>
  <c r="E1051" i="6" s="1"/>
  <c r="F1051" i="6" s="1"/>
  <c r="D7291" i="6"/>
  <c r="D5731" i="6"/>
  <c r="D4051" i="6"/>
  <c r="D2995" i="6"/>
  <c r="D1027" i="6"/>
  <c r="D7651" i="6"/>
  <c r="E7651" i="6" s="1" a="1"/>
  <c r="E7651" i="6" s="1"/>
  <c r="F7651" i="6" s="1"/>
  <c r="D6259" i="6"/>
  <c r="D3283" i="6"/>
  <c r="E3283" i="6" s="1" a="1"/>
  <c r="E3283" i="6" s="1"/>
  <c r="D2779" i="6"/>
  <c r="E2779" i="6" s="1" a="1"/>
  <c r="E2779" i="6" s="1"/>
  <c r="D787" i="6"/>
  <c r="D7363" i="6"/>
  <c r="E7363" i="6" s="1" a="1"/>
  <c r="E7363" i="6" s="1"/>
  <c r="F7363" i="6" s="1"/>
  <c r="D5635" i="6"/>
  <c r="D3883" i="6"/>
  <c r="E3883" i="6" s="1" a="1"/>
  <c r="E3883" i="6" s="1"/>
  <c r="F3883" i="6" s="1"/>
  <c r="D3331" i="6"/>
  <c r="E3331" i="6" s="1" a="1"/>
  <c r="E3331" i="6" s="1"/>
  <c r="F3331" i="6" s="1"/>
  <c r="D1123" i="6"/>
  <c r="E1123" i="6" s="1" a="1"/>
  <c r="E1123" i="6" s="1"/>
  <c r="F1123" i="6" s="1"/>
  <c r="D8035" i="6"/>
  <c r="E8035" i="6" s="1" a="1"/>
  <c r="E8035" i="6" s="1"/>
  <c r="F8035" i="6" s="1"/>
  <c r="D7147" i="6"/>
  <c r="E7147" i="6" s="1" a="1"/>
  <c r="E7147" i="6" s="1"/>
  <c r="F7147" i="6" s="1"/>
  <c r="D5419" i="6"/>
  <c r="E5419" i="6" s="1" a="1"/>
  <c r="E5419" i="6" s="1"/>
  <c r="F5419" i="6" s="1"/>
  <c r="D3931" i="6"/>
  <c r="E3931" i="6" s="1" a="1"/>
  <c r="E3931" i="6" s="1"/>
  <c r="F3931" i="6" s="1"/>
  <c r="D2635" i="6"/>
  <c r="E2635" i="6" s="1" a="1"/>
  <c r="E2635" i="6" s="1"/>
  <c r="F2635" i="6" s="1"/>
  <c r="D859" i="6"/>
  <c r="D7699" i="6"/>
  <c r="E7699" i="6" s="1" a="1"/>
  <c r="E7699" i="6" s="1"/>
  <c r="D6115" i="6"/>
  <c r="D4483" i="6"/>
  <c r="D3523" i="6"/>
  <c r="D1531" i="6"/>
  <c r="D19" i="6"/>
  <c r="D8011" i="6"/>
  <c r="D6859" i="6"/>
  <c r="E6859" i="6" s="1" a="1"/>
  <c r="E6859" i="6" s="1"/>
  <c r="F6859" i="6" s="1"/>
  <c r="D4507" i="6"/>
  <c r="E4507" i="6" s="1" a="1"/>
  <c r="E4507" i="6" s="1"/>
  <c r="F4507" i="6" s="1"/>
  <c r="D3139" i="6"/>
  <c r="D2539" i="6"/>
  <c r="D571" i="6"/>
  <c r="D8371" i="6"/>
  <c r="E8371" i="6" s="1" a="1"/>
  <c r="E8371" i="6" s="1"/>
  <c r="F8371" i="6" s="1"/>
  <c r="D6739" i="6"/>
  <c r="D4363" i="6"/>
  <c r="E4363" i="6" s="1" a="1"/>
  <c r="E4363" i="6" s="1"/>
  <c r="F4363" i="6" s="1"/>
  <c r="D3115" i="6"/>
  <c r="E3115" i="6" s="1" a="1"/>
  <c r="E3115" i="6" s="1"/>
  <c r="F3115" i="6" s="1"/>
  <c r="D2419" i="6"/>
  <c r="D523" i="6"/>
  <c r="E523" i="6" s="1" a="1"/>
  <c r="E523" i="6" s="1"/>
  <c r="F523" i="6" s="1"/>
  <c r="D8395" i="6"/>
  <c r="E8395" i="6" s="1" a="1"/>
  <c r="E8395" i="6" s="1"/>
  <c r="F8395" i="6" s="1"/>
  <c r="D6931" i="6"/>
  <c r="E6931" i="6" s="1" a="1"/>
  <c r="E6931" i="6" s="1"/>
  <c r="F6931" i="6" s="1"/>
  <c r="D5659" i="6"/>
  <c r="E5659" i="6" s="1" a="1"/>
  <c r="E5659" i="6" s="1"/>
  <c r="F5659" i="6" s="1"/>
  <c r="D3499" i="6"/>
  <c r="E3499" i="6" s="1" a="1"/>
  <c r="E3499" i="6" s="1"/>
  <c r="F3499" i="6" s="1"/>
  <c r="D2323" i="6"/>
  <c r="E2323" i="6" s="1" a="1"/>
  <c r="E2323" i="6" s="1"/>
  <c r="F2323" i="6" s="1"/>
  <c r="D499" i="6"/>
  <c r="E499" i="6" s="1" a="1"/>
  <c r="E499" i="6" s="1"/>
  <c r="F499" i="6" s="1"/>
  <c r="D8299" i="6"/>
  <c r="E8299" i="6" s="1" a="1"/>
  <c r="E8299" i="6" s="1"/>
  <c r="F8299" i="6" s="1"/>
  <c r="D6835" i="6"/>
  <c r="E6835" i="6" s="1" a="1"/>
  <c r="E6835" i="6" s="1"/>
  <c r="F6835" i="6" s="1"/>
  <c r="D5563" i="6"/>
  <c r="E5563" i="6" s="1" a="1"/>
  <c r="E5563" i="6" s="1"/>
  <c r="F5563" i="6" s="1"/>
  <c r="D3475" i="6"/>
  <c r="E3475" i="6" s="1" a="1"/>
  <c r="E3475" i="6" s="1"/>
  <c r="D2299" i="6"/>
  <c r="E2299" i="6" s="1" a="1"/>
  <c r="E2299" i="6" s="1"/>
  <c r="F2299" i="6" s="1"/>
  <c r="D451" i="6"/>
  <c r="E451" i="6" s="1" a="1"/>
  <c r="E451" i="6" s="1"/>
  <c r="D7795" i="6"/>
  <c r="D6235" i="6"/>
  <c r="D4843" i="6"/>
  <c r="D3811" i="6"/>
  <c r="D1819" i="6"/>
  <c r="D67" i="6"/>
  <c r="E67" i="6" s="1" a="1"/>
  <c r="E67" i="6" s="1"/>
  <c r="F2634" i="6"/>
  <c r="F906" i="6"/>
  <c r="F7026" i="6"/>
  <c r="F1674" i="6"/>
  <c r="I70" i="6"/>
  <c r="J70" i="6" s="1"/>
  <c r="F978" i="6"/>
  <c r="F5922" i="6"/>
  <c r="F6282" i="6"/>
  <c r="F8369" i="6"/>
  <c r="F5514" i="6"/>
  <c r="F8346" i="6"/>
  <c r="F3209" i="6"/>
  <c r="E1171" i="6" a="1"/>
  <c r="E1171" i="6" s="1"/>
  <c r="F1171" i="6" s="1"/>
  <c r="E1219" i="6" a="1"/>
  <c r="E1219" i="6" s="1"/>
  <c r="F1219" i="6" s="1"/>
  <c r="E1987" i="6" a="1"/>
  <c r="E1987" i="6" s="1"/>
  <c r="F1987" i="6" s="1"/>
  <c r="E3355" i="6" a="1"/>
  <c r="E3355" i="6" s="1"/>
  <c r="F3355" i="6" s="1"/>
  <c r="E2875" i="6" a="1"/>
  <c r="E2875" i="6" s="1"/>
  <c r="F2875" i="6" s="1"/>
  <c r="E7483" i="6" a="1"/>
  <c r="E7483" i="6" s="1"/>
  <c r="F7483" i="6" s="1"/>
  <c r="E619" i="6" a="1"/>
  <c r="E619" i="6" s="1"/>
  <c r="F619" i="6" s="1"/>
  <c r="E931" i="6" a="1"/>
  <c r="E931" i="6" s="1"/>
  <c r="E3091" i="6" a="1"/>
  <c r="E3091" i="6" s="1"/>
  <c r="F3091" i="6" s="1"/>
  <c r="E1555" i="6" a="1"/>
  <c r="E1555" i="6" s="1"/>
  <c r="E2179" i="6" a="1"/>
  <c r="E2179" i="6" s="1"/>
  <c r="F2179" i="6" s="1"/>
  <c r="E4075" i="6" a="1"/>
  <c r="E4075" i="6" s="1"/>
  <c r="F4075" i="6" s="1"/>
  <c r="E4555" i="6" a="1"/>
  <c r="E4555" i="6" s="1"/>
  <c r="F4555" i="6" s="1"/>
  <c r="E4291" i="6" a="1"/>
  <c r="E4291" i="6" s="1"/>
  <c r="E4675" i="6" a="1"/>
  <c r="E4675" i="6" s="1"/>
  <c r="E5995" i="6" a="1"/>
  <c r="E5995" i="6" s="1"/>
  <c r="F5995" i="6" s="1"/>
  <c r="E6355" i="6" a="1"/>
  <c r="E6355" i="6" s="1"/>
  <c r="F6355" i="6" s="1"/>
  <c r="E3835" i="6" a="1"/>
  <c r="E3835" i="6" s="1"/>
  <c r="E5155" i="6" a="1"/>
  <c r="E5155" i="6" s="1"/>
  <c r="F5155" i="6" s="1"/>
  <c r="E211" i="6" a="1"/>
  <c r="E211" i="6" s="1"/>
  <c r="F211" i="6" s="1"/>
  <c r="E379" i="6" a="1"/>
  <c r="E379" i="6" s="1"/>
  <c r="E2827" i="6" a="1"/>
  <c r="E2827" i="6" s="1"/>
  <c r="F2827" i="6" s="1"/>
  <c r="E3979" i="6" a="1"/>
  <c r="E3979" i="6" s="1"/>
  <c r="F3979" i="6" s="1"/>
  <c r="E5131" i="6" a="1"/>
  <c r="E5131" i="6" s="1"/>
  <c r="F5131" i="6" s="1"/>
  <c r="E7387" i="6" a="1"/>
  <c r="E7387" i="6" s="1"/>
  <c r="E7267" i="6" a="1"/>
  <c r="E7267" i="6" s="1"/>
  <c r="F7267" i="6" s="1"/>
  <c r="E2611" i="6" a="1"/>
  <c r="E2611" i="6" s="1"/>
  <c r="E3787" i="6" a="1"/>
  <c r="E3787" i="6" s="1"/>
  <c r="F3787" i="6" s="1"/>
  <c r="E5683" i="6" a="1"/>
  <c r="E5683" i="6" s="1"/>
  <c r="E6907" i="6" a="1"/>
  <c r="E6907" i="6" s="1"/>
  <c r="F6907" i="6" s="1"/>
  <c r="E8107" i="6" a="1"/>
  <c r="E8107" i="6" s="1"/>
  <c r="F8107" i="6" s="1"/>
  <c r="E5971" i="6" a="1"/>
  <c r="E5971" i="6" s="1"/>
  <c r="F5971" i="6" s="1"/>
  <c r="E594" i="6" a="1"/>
  <c r="E594" i="6" s="1"/>
  <c r="F594" i="6" s="1"/>
  <c r="E3690" i="6" a="1"/>
  <c r="E3690" i="6" s="1"/>
  <c r="F3690" i="6" s="1"/>
  <c r="I382" i="6"/>
  <c r="J382" i="6" s="1"/>
  <c r="I814" i="6"/>
  <c r="J814" i="6" s="1"/>
  <c r="I1198" i="6"/>
  <c r="J1198" i="6" s="1"/>
  <c r="I406" i="6"/>
  <c r="J406" i="6" s="1"/>
  <c r="I838" i="6"/>
  <c r="J838" i="6" s="1"/>
  <c r="I334" i="6"/>
  <c r="J334" i="6" s="1"/>
  <c r="I622" i="6"/>
  <c r="J622" i="6" s="1"/>
  <c r="I1126" i="6"/>
  <c r="J1126" i="6" s="1"/>
  <c r="I1294" i="6"/>
  <c r="J1294" i="6" s="1"/>
  <c r="I94" i="6"/>
  <c r="J94" i="6" s="1"/>
  <c r="I214" i="6"/>
  <c r="J214" i="6" s="1"/>
  <c r="I502" i="6"/>
  <c r="J502" i="6" s="1"/>
  <c r="I886" i="6"/>
  <c r="J886" i="6" s="1"/>
  <c r="I1078" i="6"/>
  <c r="J1078" i="6" s="1"/>
  <c r="I1582" i="6"/>
  <c r="J1582" i="6" s="1"/>
  <c r="I2038" i="6"/>
  <c r="J2038" i="6" s="1"/>
  <c r="I2470" i="6"/>
  <c r="J2470" i="6" s="1"/>
  <c r="I1414" i="6"/>
  <c r="J1414" i="6" s="1"/>
  <c r="I1846" i="6"/>
  <c r="J1846" i="6" s="1"/>
  <c r="I2134" i="6"/>
  <c r="J2134" i="6" s="1"/>
  <c r="I2638" i="6"/>
  <c r="J2638" i="6" s="1"/>
  <c r="I1510" i="6"/>
  <c r="J1510" i="6" s="1"/>
  <c r="I1726" i="6"/>
  <c r="J1726" i="6" s="1"/>
  <c r="I2086" i="6"/>
  <c r="J2086" i="6" s="1"/>
  <c r="I1678" i="6"/>
  <c r="J1678" i="6" s="1"/>
  <c r="I2110" i="6"/>
  <c r="J2110" i="6" s="1"/>
  <c r="I2254" i="6"/>
  <c r="J2254" i="6" s="1"/>
  <c r="I2494" i="6"/>
  <c r="J2494" i="6" s="1"/>
  <c r="I3358" i="6"/>
  <c r="J3358" i="6" s="1"/>
  <c r="I3478" i="6"/>
  <c r="J3478" i="6" s="1"/>
  <c r="I3790" i="6"/>
  <c r="J3790" i="6" s="1"/>
  <c r="I3070" i="6"/>
  <c r="J3070" i="6" s="1"/>
  <c r="I3454" i="6"/>
  <c r="J3454" i="6" s="1"/>
  <c r="I3814" i="6"/>
  <c r="J3814" i="6" s="1"/>
  <c r="I2806" i="6"/>
  <c r="J2806" i="6" s="1"/>
  <c r="I2998" i="6"/>
  <c r="J2998" i="6" s="1"/>
  <c r="I3238" i="6"/>
  <c r="J3238" i="6" s="1"/>
  <c r="I3838" i="6"/>
  <c r="J3838" i="6" s="1"/>
  <c r="I2782" i="6"/>
  <c r="J2782" i="6" s="1"/>
  <c r="I3262" i="6"/>
  <c r="J3262" i="6" s="1"/>
  <c r="I3766" i="6"/>
  <c r="J3766" i="6" s="1"/>
  <c r="I4126" i="6"/>
  <c r="J4126" i="6" s="1"/>
  <c r="I4438" i="6"/>
  <c r="J4438" i="6" s="1"/>
  <c r="I5086" i="6"/>
  <c r="J5086" i="6" s="1"/>
  <c r="I3958" i="6"/>
  <c r="J3958" i="6" s="1"/>
  <c r="I4342" i="6"/>
  <c r="J4342" i="6" s="1"/>
  <c r="I4726" i="6"/>
  <c r="J4726" i="6" s="1"/>
  <c r="I5014" i="6"/>
  <c r="J5014" i="6" s="1"/>
  <c r="I4174" i="6"/>
  <c r="J4174" i="6" s="1"/>
  <c r="I4510" i="6"/>
  <c r="J4510" i="6" s="1"/>
  <c r="I5038" i="6"/>
  <c r="J5038" i="6" s="1"/>
  <c r="I4606" i="6"/>
  <c r="J4606" i="6" s="1"/>
  <c r="I4822" i="6"/>
  <c r="J4822" i="6" s="1"/>
  <c r="I5062" i="6"/>
  <c r="J5062" i="6" s="1"/>
  <c r="I5614" i="6"/>
  <c r="J5614" i="6" s="1"/>
  <c r="I5854" i="6"/>
  <c r="J5854" i="6" s="1"/>
  <c r="I5494" i="6"/>
  <c r="J5494" i="6" s="1"/>
  <c r="I5782" i="6"/>
  <c r="J5782" i="6" s="1"/>
  <c r="I5302" i="6"/>
  <c r="J5302" i="6" s="1"/>
  <c r="I5830" i="6"/>
  <c r="J5830" i="6" s="1"/>
  <c r="I5518" i="6"/>
  <c r="J5518" i="6" s="1"/>
  <c r="I5926" i="6"/>
  <c r="J5926" i="6" s="1"/>
  <c r="I6262" i="6"/>
  <c r="J6262" i="6" s="1"/>
  <c r="I6070" i="6"/>
  <c r="J6070" i="6" s="1"/>
  <c r="I6286" i="6"/>
  <c r="J6286" i="6" s="1"/>
  <c r="I6334" i="6"/>
  <c r="J6334" i="6" s="1"/>
  <c r="I6382" i="6"/>
  <c r="J6382" i="6" s="1"/>
  <c r="I6838" i="6"/>
  <c r="J6838" i="6" s="1"/>
  <c r="I6430" i="6"/>
  <c r="J6430" i="6" s="1"/>
  <c r="I6574" i="6"/>
  <c r="J6574" i="6" s="1"/>
  <c r="I6454" i="6"/>
  <c r="J6454" i="6" s="1"/>
  <c r="I6886" i="6"/>
  <c r="J6886" i="6" s="1"/>
  <c r="I7102" i="6"/>
  <c r="J7102" i="6" s="1"/>
  <c r="I7294" i="6"/>
  <c r="J7294" i="6" s="1"/>
  <c r="I6934" i="6"/>
  <c r="J6934" i="6" s="1"/>
  <c r="I7126" i="6"/>
  <c r="J7126" i="6" s="1"/>
  <c r="I7318" i="6"/>
  <c r="J7318" i="6" s="1"/>
  <c r="I6862" i="6"/>
  <c r="J6862" i="6" s="1"/>
  <c r="I7846" i="6"/>
  <c r="J7846" i="6" s="1"/>
  <c r="I7678" i="6"/>
  <c r="J7678" i="6" s="1"/>
  <c r="I7894" i="6"/>
  <c r="J7894" i="6" s="1"/>
  <c r="I7654" i="6"/>
  <c r="J7654" i="6" s="1"/>
  <c r="I8014" i="6"/>
  <c r="J8014" i="6" s="1"/>
  <c r="I8230" i="6"/>
  <c r="J8230" i="6" s="1"/>
  <c r="I8182" i="6"/>
  <c r="J8182" i="6" s="1"/>
  <c r="I8254" i="6"/>
  <c r="J8254" i="6" s="1"/>
  <c r="E7195" i="6" a="1"/>
  <c r="E7195" i="6" s="1"/>
  <c r="E1410" i="6" a="1"/>
  <c r="E1410" i="6" s="1"/>
  <c r="E2922" i="6" a="1"/>
  <c r="E2922" i="6" s="1"/>
  <c r="F2922" i="6" s="1"/>
  <c r="E5298" i="6" a="1"/>
  <c r="E5298" i="6" s="1"/>
  <c r="F5298" i="6" s="1"/>
  <c r="E7434" i="6" a="1"/>
  <c r="E7434" i="6" s="1"/>
  <c r="F7434" i="6" s="1"/>
  <c r="E8203" i="6" a="1"/>
  <c r="E8203" i="6" s="1"/>
  <c r="F8203" i="6" s="1"/>
  <c r="E7507" i="6" a="1"/>
  <c r="E7507" i="6" s="1"/>
  <c r="F7507" i="6" s="1"/>
  <c r="E6475" i="6" a="1"/>
  <c r="E6475" i="6" s="1"/>
  <c r="F6475" i="6" s="1"/>
  <c r="E6211" i="6" a="1"/>
  <c r="E6211" i="6" s="1"/>
  <c r="F6211" i="6" s="1"/>
  <c r="E3211" i="6" a="1"/>
  <c r="E3211" i="6" s="1"/>
  <c r="F3211" i="6" s="1"/>
  <c r="E2083" i="6" a="1"/>
  <c r="E2083" i="6" s="1"/>
  <c r="F2083" i="6" s="1"/>
  <c r="E403" i="6" a="1"/>
  <c r="E403" i="6" s="1"/>
  <c r="F403" i="6" s="1"/>
  <c r="E475" i="6" a="1"/>
  <c r="E475" i="6" s="1"/>
  <c r="F475" i="6" s="1"/>
  <c r="E1458" i="6" a="1"/>
  <c r="E1458" i="6" s="1"/>
  <c r="E2778" i="6" a="1"/>
  <c r="E2778" i="6" s="1"/>
  <c r="F2778" i="6" s="1"/>
  <c r="E5178" i="6" a="1"/>
  <c r="E5178" i="6" s="1"/>
  <c r="F5178" i="6" s="1"/>
  <c r="E1242" i="6" a="1"/>
  <c r="E1242" i="6" s="1"/>
  <c r="F1242" i="6" s="1"/>
  <c r="I430" i="6"/>
  <c r="J430" i="6" s="1"/>
  <c r="I1006" i="6"/>
  <c r="J1006" i="6" s="1"/>
  <c r="I1318" i="6"/>
  <c r="J1318" i="6" s="1"/>
  <c r="I670" i="6"/>
  <c r="J670" i="6" s="1"/>
  <c r="I910" i="6"/>
  <c r="J910" i="6" s="1"/>
  <c r="I454" i="6"/>
  <c r="J454" i="6" s="1"/>
  <c r="I766" i="6"/>
  <c r="J766" i="6" s="1"/>
  <c r="I1150" i="6"/>
  <c r="J1150" i="6" s="1"/>
  <c r="I1342" i="6"/>
  <c r="J1342" i="6" s="1"/>
  <c r="I118" i="6"/>
  <c r="J118" i="6" s="1"/>
  <c r="I238" i="6"/>
  <c r="J238" i="6" s="1"/>
  <c r="I550" i="6"/>
  <c r="J550" i="6" s="1"/>
  <c r="I934" i="6"/>
  <c r="J934" i="6" s="1"/>
  <c r="I1174" i="6"/>
  <c r="J1174" i="6" s="1"/>
  <c r="I1654" i="6"/>
  <c r="J1654" i="6" s="1"/>
  <c r="I2158" i="6"/>
  <c r="J2158" i="6" s="1"/>
  <c r="I2518" i="6"/>
  <c r="J2518" i="6" s="1"/>
  <c r="I1534" i="6"/>
  <c r="J1534" i="6" s="1"/>
  <c r="I1870" i="6"/>
  <c r="J1870" i="6" s="1"/>
  <c r="I2374" i="6"/>
  <c r="J2374" i="6" s="1"/>
  <c r="I2686" i="6"/>
  <c r="J2686" i="6" s="1"/>
  <c r="I1558" i="6"/>
  <c r="J1558" i="6" s="1"/>
  <c r="I1822" i="6"/>
  <c r="J1822" i="6" s="1"/>
  <c r="I2446" i="6"/>
  <c r="J2446" i="6" s="1"/>
  <c r="I1750" i="6"/>
  <c r="J1750" i="6" s="1"/>
  <c r="I2182" i="6"/>
  <c r="J2182" i="6" s="1"/>
  <c r="I2278" i="6"/>
  <c r="J2278" i="6" s="1"/>
  <c r="I2662" i="6"/>
  <c r="J2662" i="6" s="1"/>
  <c r="I3382" i="6"/>
  <c r="J3382" i="6" s="1"/>
  <c r="I3502" i="6"/>
  <c r="J3502" i="6" s="1"/>
  <c r="I3886" i="6"/>
  <c r="J3886" i="6" s="1"/>
  <c r="I3118" i="6"/>
  <c r="J3118" i="6" s="1"/>
  <c r="I3526" i="6"/>
  <c r="J3526" i="6" s="1"/>
  <c r="I3910" i="6"/>
  <c r="J3910" i="6" s="1"/>
  <c r="I2830" i="6"/>
  <c r="J2830" i="6" s="1"/>
  <c r="I3142" i="6"/>
  <c r="J3142" i="6" s="1"/>
  <c r="I3550" i="6"/>
  <c r="J3550" i="6" s="1"/>
  <c r="I3982" i="6"/>
  <c r="J3982" i="6" s="1"/>
  <c r="I2854" i="6"/>
  <c r="J2854" i="6" s="1"/>
  <c r="I3310" i="6"/>
  <c r="J3310" i="6" s="1"/>
  <c r="I4006" i="6"/>
  <c r="J4006" i="6" s="1"/>
  <c r="I4222" i="6"/>
  <c r="J4222" i="6" s="1"/>
  <c r="I4486" i="6"/>
  <c r="J4486" i="6" s="1"/>
  <c r="I5134" i="6"/>
  <c r="J5134" i="6" s="1"/>
  <c r="I4054" i="6"/>
  <c r="J4054" i="6" s="1"/>
  <c r="I4582" i="6"/>
  <c r="J4582" i="6" s="1"/>
  <c r="I4774" i="6"/>
  <c r="J4774" i="6" s="1"/>
  <c r="I5110" i="6"/>
  <c r="J5110" i="6" s="1"/>
  <c r="I4270" i="6"/>
  <c r="J4270" i="6" s="1"/>
  <c r="I4558" i="6"/>
  <c r="J4558" i="6" s="1"/>
  <c r="I5182" i="6"/>
  <c r="J5182" i="6" s="1"/>
  <c r="I4654" i="6"/>
  <c r="J4654" i="6" s="1"/>
  <c r="I4870" i="6"/>
  <c r="J4870" i="6" s="1"/>
  <c r="I5158" i="6"/>
  <c r="J5158" i="6" s="1"/>
  <c r="I5638" i="6"/>
  <c r="J5638" i="6" s="1"/>
  <c r="I5974" i="6"/>
  <c r="J5974" i="6" s="1"/>
  <c r="I5542" i="6"/>
  <c r="J5542" i="6" s="1"/>
  <c r="I5878" i="6"/>
  <c r="J5878" i="6" s="1"/>
  <c r="I5350" i="6"/>
  <c r="J5350" i="6" s="1"/>
  <c r="I5902" i="6"/>
  <c r="J5902" i="6" s="1"/>
  <c r="I5566" i="6"/>
  <c r="J5566" i="6" s="1"/>
  <c r="I6022" i="6"/>
  <c r="J6022" i="6" s="1"/>
  <c r="I5998" i="6"/>
  <c r="J5998" i="6" s="1"/>
  <c r="I6166" i="6"/>
  <c r="J6166" i="6" s="1"/>
  <c r="I6046" i="6"/>
  <c r="J6046" i="6" s="1"/>
  <c r="I6622" i="6"/>
  <c r="J6622" i="6" s="1"/>
  <c r="I6478" i="6"/>
  <c r="J6478" i="6" s="1"/>
  <c r="I6910" i="6"/>
  <c r="J6910" i="6" s="1"/>
  <c r="I6502" i="6"/>
  <c r="J6502" i="6" s="1"/>
  <c r="I6646" i="6"/>
  <c r="J6646" i="6" s="1"/>
  <c r="I6670" i="6"/>
  <c r="J6670" i="6" s="1"/>
  <c r="I6958" i="6"/>
  <c r="J6958" i="6" s="1"/>
  <c r="I7150" i="6"/>
  <c r="J7150" i="6" s="1"/>
  <c r="I7342" i="6"/>
  <c r="J7342" i="6" s="1"/>
  <c r="I6982" i="6"/>
  <c r="J6982" i="6" s="1"/>
  <c r="I7174" i="6"/>
  <c r="J7174" i="6" s="1"/>
  <c r="I7366" i="6"/>
  <c r="J7366" i="6" s="1"/>
  <c r="I7390" i="6"/>
  <c r="J7390" i="6" s="1"/>
  <c r="I7414" i="6"/>
  <c r="J7414" i="6" s="1"/>
  <c r="I7510" i="6"/>
  <c r="J7510" i="6" s="1"/>
  <c r="I7726" i="6"/>
  <c r="J7726" i="6" s="1"/>
  <c r="I7966" i="6"/>
  <c r="J7966" i="6" s="1"/>
  <c r="I7822" i="6"/>
  <c r="J7822" i="6" s="1"/>
  <c r="I8422" i="6"/>
  <c r="J8422" i="6" s="1"/>
  <c r="I8278" i="6"/>
  <c r="J8278" i="6" s="1"/>
  <c r="I8326" i="6"/>
  <c r="J8326" i="6" s="1"/>
  <c r="I8302" i="6"/>
  <c r="J8302" i="6" s="1"/>
  <c r="E162" i="6" a="1"/>
  <c r="E162" i="6" s="1"/>
  <c r="F162" i="6" s="1"/>
  <c r="E4050" i="6" a="1"/>
  <c r="E4050" i="6" s="1"/>
  <c r="F4050" i="6" s="1"/>
  <c r="E7746" i="6" a="1"/>
  <c r="E7746" i="6" s="1"/>
  <c r="F7746" i="6" s="1"/>
  <c r="E8131" i="6" a="1"/>
  <c r="E8131" i="6" s="1"/>
  <c r="F8131" i="6" s="1"/>
  <c r="E5443" i="6" a="1"/>
  <c r="E5443" i="6" s="1"/>
  <c r="F5443" i="6" s="1"/>
  <c r="E3235" i="6" a="1"/>
  <c r="E3235" i="6" s="1"/>
  <c r="F3235" i="6" s="1"/>
  <c r="E907" i="6" a="1"/>
  <c r="E907" i="6" s="1"/>
  <c r="F907" i="6" s="1"/>
  <c r="E1098" i="6" a="1"/>
  <c r="E1098" i="6" s="1"/>
  <c r="F1098" i="6" s="1"/>
  <c r="E3834" i="6" a="1"/>
  <c r="E3834" i="6" s="1"/>
  <c r="F3834" i="6" s="1"/>
  <c r="E5202" i="6" a="1"/>
  <c r="E5202" i="6" s="1"/>
  <c r="F5202" i="6" s="1"/>
  <c r="E6498" i="6" a="1"/>
  <c r="E6498" i="6" s="1"/>
  <c r="F6498" i="6" s="1"/>
  <c r="E7171" i="6" a="1"/>
  <c r="E7171" i="6" s="1"/>
  <c r="F7171" i="6" s="1"/>
  <c r="E2899" i="6" a="1"/>
  <c r="E2899" i="6" s="1"/>
  <c r="F2899" i="6" s="1"/>
  <c r="E739" i="6" a="1"/>
  <c r="E739" i="6" s="1"/>
  <c r="F739" i="6" s="1"/>
  <c r="E1554" i="6" a="1"/>
  <c r="E1554" i="6" s="1"/>
  <c r="F1554" i="6" s="1"/>
  <c r="E4146" i="6" a="1"/>
  <c r="E4146" i="6" s="1"/>
  <c r="F4146" i="6" s="1"/>
  <c r="E6090" i="6" a="1"/>
  <c r="E6090" i="6" s="1"/>
  <c r="E7986" i="6" a="1"/>
  <c r="E7986" i="6" s="1"/>
  <c r="E6643" i="6" a="1"/>
  <c r="E6643" i="6" s="1"/>
  <c r="F6643" i="6" s="1"/>
  <c r="E4267" i="6" a="1"/>
  <c r="E4267" i="6" s="1"/>
  <c r="E3043" i="6" a="1"/>
  <c r="E3043" i="6" s="1"/>
  <c r="F3043" i="6" s="1"/>
  <c r="B8375" i="6"/>
  <c r="H8375" i="6" s="1" a="1"/>
  <c r="H8375" i="6" s="1"/>
  <c r="I8375" i="6" s="1"/>
  <c r="J8375" i="6" s="1"/>
  <c r="B8303" i="6"/>
  <c r="H8303" i="6" s="1" a="1"/>
  <c r="H8303" i="6" s="1"/>
  <c r="I8303" i="6" s="1"/>
  <c r="J8303" i="6" s="1"/>
  <c r="B8255" i="6"/>
  <c r="H8255" i="6" s="1" a="1"/>
  <c r="H8255" i="6" s="1"/>
  <c r="I8255" i="6" s="1"/>
  <c r="J8255" i="6" s="1"/>
  <c r="B8159" i="6"/>
  <c r="H8159" i="6" s="1" a="1"/>
  <c r="H8159" i="6" s="1"/>
  <c r="I8159" i="6" s="1"/>
  <c r="J8159" i="6" s="1"/>
  <c r="B8063" i="6"/>
  <c r="H8063" i="6" s="1" a="1"/>
  <c r="H8063" i="6" s="1"/>
  <c r="I8063" i="6" s="1"/>
  <c r="J8063" i="6" s="1"/>
  <c r="B8327" i="6"/>
  <c r="H8327" i="6" s="1" a="1"/>
  <c r="H8327" i="6" s="1"/>
  <c r="I8327" i="6" s="1"/>
  <c r="J8327" i="6" s="1"/>
  <c r="B8183" i="6"/>
  <c r="H8183" i="6" s="1" a="1"/>
  <c r="H8183" i="6" s="1"/>
  <c r="I8183" i="6" s="1"/>
  <c r="J8183" i="6" s="1"/>
  <c r="B8087" i="6"/>
  <c r="H8087" i="6" s="1" a="1"/>
  <c r="H8087" i="6" s="1"/>
  <c r="I8087" i="6" s="1"/>
  <c r="J8087" i="6" s="1"/>
  <c r="B7991" i="6"/>
  <c r="H7991" i="6" s="1" a="1"/>
  <c r="H7991" i="6" s="1"/>
  <c r="I7991" i="6" s="1"/>
  <c r="J7991" i="6" s="1"/>
  <c r="B8399" i="6"/>
  <c r="H8399" i="6" s="1" a="1"/>
  <c r="H8399" i="6" s="1"/>
  <c r="I8399" i="6" s="1"/>
  <c r="J8399" i="6" s="1"/>
  <c r="B8279" i="6"/>
  <c r="H8279" i="6" s="1" a="1"/>
  <c r="H8279" i="6" s="1"/>
  <c r="I8279" i="6" s="1"/>
  <c r="J8279" i="6" s="1"/>
  <c r="B8231" i="6"/>
  <c r="H8231" i="6" s="1" a="1"/>
  <c r="H8231" i="6" s="1"/>
  <c r="I8231" i="6" s="1"/>
  <c r="J8231" i="6" s="1"/>
  <c r="B8135" i="6"/>
  <c r="H8135" i="6" s="1" a="1"/>
  <c r="H8135" i="6" s="1"/>
  <c r="I8135" i="6" s="1"/>
  <c r="J8135" i="6" s="1"/>
  <c r="B8039" i="6"/>
  <c r="H8039" i="6" s="1" a="1"/>
  <c r="H8039" i="6" s="1"/>
  <c r="I8039" i="6" s="1"/>
  <c r="J8039" i="6" s="1"/>
  <c r="B8111" i="6"/>
  <c r="H8111" i="6" s="1" a="1"/>
  <c r="H8111" i="6" s="1"/>
  <c r="I8111" i="6" s="1"/>
  <c r="J8111" i="6" s="1"/>
  <c r="B7919" i="6"/>
  <c r="H7919" i="6" s="1" a="1"/>
  <c r="H7919" i="6" s="1"/>
  <c r="I7919" i="6" s="1"/>
  <c r="J7919" i="6" s="1"/>
  <c r="B7871" i="6"/>
  <c r="H7871" i="6" s="1" a="1"/>
  <c r="H7871" i="6" s="1"/>
  <c r="I7871" i="6" s="1"/>
  <c r="J7871" i="6" s="1"/>
  <c r="B7823" i="6"/>
  <c r="H7823" i="6" s="1" a="1"/>
  <c r="H7823" i="6" s="1"/>
  <c r="I7823" i="6" s="1"/>
  <c r="J7823" i="6" s="1"/>
  <c r="B7655" i="6"/>
  <c r="H7655" i="6" s="1" a="1"/>
  <c r="H7655" i="6" s="1"/>
  <c r="I7655" i="6" s="1"/>
  <c r="J7655" i="6" s="1"/>
  <c r="B7583" i="6"/>
  <c r="H7583" i="6" s="1" a="1"/>
  <c r="H7583" i="6" s="1"/>
  <c r="I7583" i="6" s="1"/>
  <c r="J7583" i="6" s="1"/>
  <c r="B7535" i="6"/>
  <c r="H7535" i="6" s="1" a="1"/>
  <c r="H7535" i="6" s="1"/>
  <c r="I7535" i="6" s="1"/>
  <c r="J7535" i="6" s="1"/>
  <c r="B7511" i="6"/>
  <c r="H7511" i="6" s="1" a="1"/>
  <c r="H7511" i="6" s="1"/>
  <c r="I7511" i="6" s="1"/>
  <c r="J7511" i="6" s="1"/>
  <c r="B7487" i="6"/>
  <c r="H7487" i="6" s="1" a="1"/>
  <c r="H7487" i="6" s="1"/>
  <c r="I7487" i="6" s="1"/>
  <c r="J7487" i="6" s="1"/>
  <c r="B8207" i="6"/>
  <c r="H8207" i="6" s="1" a="1"/>
  <c r="H8207" i="6" s="1"/>
  <c r="I8207" i="6" s="1"/>
  <c r="J8207" i="6" s="1"/>
  <c r="B7967" i="6"/>
  <c r="H7967" i="6" s="1" a="1"/>
  <c r="H7967" i="6" s="1"/>
  <c r="I7967" i="6" s="1"/>
  <c r="J7967" i="6" s="1"/>
  <c r="B7895" i="6"/>
  <c r="H7895" i="6" s="1" a="1"/>
  <c r="H7895" i="6" s="1"/>
  <c r="I7895" i="6" s="1"/>
  <c r="J7895" i="6" s="1"/>
  <c r="B7799" i="6"/>
  <c r="H7799" i="6" s="1" a="1"/>
  <c r="H7799" i="6" s="1"/>
  <c r="I7799" i="6" s="1"/>
  <c r="J7799" i="6" s="1"/>
  <c r="B7775" i="6"/>
  <c r="H7775" i="6" s="1" a="1"/>
  <c r="H7775" i="6" s="1"/>
  <c r="I7775" i="6" s="1"/>
  <c r="J7775" i="6" s="1"/>
  <c r="B7727" i="6"/>
  <c r="H7727" i="6" s="1" a="1"/>
  <c r="H7727" i="6" s="1"/>
  <c r="I7727" i="6" s="1"/>
  <c r="J7727" i="6" s="1"/>
  <c r="B7679" i="6"/>
  <c r="H7679" i="6" s="1" a="1"/>
  <c r="H7679" i="6" s="1"/>
  <c r="I7679" i="6" s="1"/>
  <c r="J7679" i="6" s="1"/>
  <c r="B7631" i="6"/>
  <c r="H7631" i="6" s="1" a="1"/>
  <c r="H7631" i="6" s="1"/>
  <c r="I7631" i="6" s="1"/>
  <c r="J7631" i="6" s="1"/>
  <c r="B7559" i="6"/>
  <c r="H7559" i="6" s="1" a="1"/>
  <c r="H7559" i="6" s="1"/>
  <c r="I7559" i="6" s="1"/>
  <c r="J7559" i="6" s="1"/>
  <c r="B8423" i="6"/>
  <c r="H8423" i="6" s="1" a="1"/>
  <c r="H8423" i="6" s="1"/>
  <c r="I8423" i="6" s="1"/>
  <c r="J8423" i="6" s="1"/>
  <c r="B8015" i="6"/>
  <c r="H8015" i="6" s="1" a="1"/>
  <c r="H8015" i="6" s="1"/>
  <c r="I8015" i="6" s="1"/>
  <c r="J8015" i="6" s="1"/>
  <c r="B7703" i="6"/>
  <c r="H7703" i="6" s="1" a="1"/>
  <c r="H7703" i="6" s="1"/>
  <c r="I7703" i="6" s="1"/>
  <c r="J7703" i="6" s="1"/>
  <c r="B7415" i="6"/>
  <c r="H7415" i="6" s="1" a="1"/>
  <c r="H7415" i="6" s="1"/>
  <c r="I7415" i="6" s="1"/>
  <c r="J7415" i="6" s="1"/>
  <c r="B8351" i="6"/>
  <c r="H8351" i="6" s="1" a="1"/>
  <c r="H8351" i="6" s="1"/>
  <c r="I8351" i="6" s="1"/>
  <c r="J8351" i="6" s="1"/>
  <c r="B7751" i="6"/>
  <c r="H7751" i="6" s="1" a="1"/>
  <c r="H7751" i="6" s="1"/>
  <c r="I7751" i="6" s="1"/>
  <c r="J7751" i="6" s="1"/>
  <c r="B6863" i="6"/>
  <c r="H6863" i="6" s="1" a="1"/>
  <c r="H6863" i="6" s="1"/>
  <c r="I6863" i="6" s="1"/>
  <c r="J6863" i="6" s="1"/>
  <c r="B7943" i="6"/>
  <c r="H7943" i="6" s="1" a="1"/>
  <c r="H7943" i="6" s="1"/>
  <c r="I7943" i="6" s="1"/>
  <c r="J7943" i="6" s="1"/>
  <c r="B7607" i="6"/>
  <c r="H7607" i="6" s="1" a="1"/>
  <c r="H7607" i="6" s="1"/>
  <c r="I7607" i="6" s="1"/>
  <c r="J7607" i="6" s="1"/>
  <c r="B7439" i="6"/>
  <c r="H7439" i="6" s="1" a="1"/>
  <c r="H7439" i="6" s="1"/>
  <c r="I7439" i="6" s="1"/>
  <c r="J7439" i="6" s="1"/>
  <c r="B7391" i="6"/>
  <c r="H7391" i="6" s="1" a="1"/>
  <c r="H7391" i="6" s="1"/>
  <c r="I7391" i="6" s="1"/>
  <c r="J7391" i="6" s="1"/>
  <c r="B7367" i="6"/>
  <c r="H7367" i="6" s="1" a="1"/>
  <c r="H7367" i="6" s="1"/>
  <c r="I7367" i="6" s="1"/>
  <c r="J7367" i="6" s="1"/>
  <c r="B7319" i="6"/>
  <c r="H7319" i="6" s="1" a="1"/>
  <c r="H7319" i="6" s="1"/>
  <c r="I7319" i="6" s="1"/>
  <c r="J7319" i="6" s="1"/>
  <c r="B7271" i="6"/>
  <c r="H7271" i="6" s="1" a="1"/>
  <c r="H7271" i="6" s="1"/>
  <c r="I7271" i="6" s="1"/>
  <c r="J7271" i="6" s="1"/>
  <c r="B7223" i="6"/>
  <c r="H7223" i="6" s="1" a="1"/>
  <c r="H7223" i="6" s="1"/>
  <c r="I7223" i="6" s="1"/>
  <c r="J7223" i="6" s="1"/>
  <c r="B7175" i="6"/>
  <c r="H7175" i="6" s="1" a="1"/>
  <c r="H7175" i="6" s="1"/>
  <c r="I7175" i="6" s="1"/>
  <c r="J7175" i="6" s="1"/>
  <c r="B7127" i="6"/>
  <c r="H7127" i="6" s="1" a="1"/>
  <c r="H7127" i="6" s="1"/>
  <c r="I7127" i="6" s="1"/>
  <c r="J7127" i="6" s="1"/>
  <c r="B7079" i="6"/>
  <c r="H7079" i="6" s="1" a="1"/>
  <c r="H7079" i="6" s="1"/>
  <c r="I7079" i="6" s="1"/>
  <c r="J7079" i="6" s="1"/>
  <c r="B7031" i="6"/>
  <c r="H7031" i="6" s="1" a="1"/>
  <c r="H7031" i="6" s="1"/>
  <c r="I7031" i="6" s="1"/>
  <c r="J7031" i="6" s="1"/>
  <c r="B6983" i="6"/>
  <c r="H6983" i="6" s="1" a="1"/>
  <c r="H6983" i="6" s="1"/>
  <c r="I6983" i="6" s="1"/>
  <c r="J6983" i="6" s="1"/>
  <c r="B6935" i="6"/>
  <c r="H6935" i="6" s="1" a="1"/>
  <c r="H6935" i="6" s="1"/>
  <c r="I6935" i="6" s="1"/>
  <c r="J6935" i="6" s="1"/>
  <c r="B6839" i="6"/>
  <c r="H6839" i="6" s="1" a="1"/>
  <c r="H6839" i="6" s="1"/>
  <c r="I6839" i="6" s="1"/>
  <c r="J6839" i="6" s="1"/>
  <c r="B7847" i="6"/>
  <c r="H7847" i="6" s="1" a="1"/>
  <c r="H7847" i="6" s="1"/>
  <c r="I7847" i="6" s="1"/>
  <c r="J7847" i="6" s="1"/>
  <c r="B7343" i="6"/>
  <c r="H7343" i="6" s="1" a="1"/>
  <c r="H7343" i="6" s="1"/>
  <c r="I7343" i="6" s="1"/>
  <c r="J7343" i="6" s="1"/>
  <c r="B7295" i="6"/>
  <c r="H7295" i="6" s="1" a="1"/>
  <c r="H7295" i="6" s="1"/>
  <c r="I7295" i="6" s="1"/>
  <c r="J7295" i="6" s="1"/>
  <c r="B7247" i="6"/>
  <c r="H7247" i="6" s="1" a="1"/>
  <c r="H7247" i="6" s="1"/>
  <c r="I7247" i="6" s="1"/>
  <c r="J7247" i="6" s="1"/>
  <c r="B7199" i="6"/>
  <c r="H7199" i="6" s="1" a="1"/>
  <c r="H7199" i="6" s="1"/>
  <c r="I7199" i="6" s="1"/>
  <c r="J7199" i="6" s="1"/>
  <c r="B7151" i="6"/>
  <c r="H7151" i="6" s="1" a="1"/>
  <c r="H7151" i="6" s="1"/>
  <c r="I7151" i="6" s="1"/>
  <c r="J7151" i="6" s="1"/>
  <c r="B7103" i="6"/>
  <c r="H7103" i="6" s="1" a="1"/>
  <c r="H7103" i="6" s="1"/>
  <c r="I7103" i="6" s="1"/>
  <c r="J7103" i="6" s="1"/>
  <c r="B7055" i="6"/>
  <c r="H7055" i="6" s="1" a="1"/>
  <c r="H7055" i="6" s="1"/>
  <c r="I7055" i="6" s="1"/>
  <c r="J7055" i="6" s="1"/>
  <c r="B7007" i="6"/>
  <c r="H7007" i="6" s="1" a="1"/>
  <c r="H7007" i="6" s="1"/>
  <c r="I7007" i="6" s="1"/>
  <c r="J7007" i="6" s="1"/>
  <c r="B6959" i="6"/>
  <c r="H6959" i="6" s="1" a="1"/>
  <c r="H6959" i="6" s="1"/>
  <c r="I6959" i="6" s="1"/>
  <c r="J6959" i="6" s="1"/>
  <c r="B6887" i="6"/>
  <c r="H6887" i="6" s="1" a="1"/>
  <c r="H6887" i="6" s="1"/>
  <c r="I6887" i="6" s="1"/>
  <c r="J6887" i="6" s="1"/>
  <c r="B6791" i="6"/>
  <c r="H6791" i="6" s="1" a="1"/>
  <c r="H6791" i="6" s="1"/>
  <c r="I6791" i="6" s="1"/>
  <c r="J6791" i="6" s="1"/>
  <c r="B6767" i="6"/>
  <c r="H6767" i="6" s="1" a="1"/>
  <c r="H6767" i="6" s="1"/>
  <c r="I6767" i="6" s="1"/>
  <c r="J6767" i="6" s="1"/>
  <c r="B6671" i="6"/>
  <c r="H6671" i="6" s="1" a="1"/>
  <c r="H6671" i="6" s="1"/>
  <c r="I6671" i="6" s="1"/>
  <c r="J6671" i="6" s="1"/>
  <c r="B6503" i="6"/>
  <c r="H6503" i="6" s="1" a="1"/>
  <c r="H6503" i="6" s="1"/>
  <c r="I6503" i="6" s="1"/>
  <c r="J6503" i="6" s="1"/>
  <c r="B7463" i="6"/>
  <c r="H7463" i="6" s="1" a="1"/>
  <c r="H7463" i="6" s="1"/>
  <c r="I7463" i="6" s="1"/>
  <c r="J7463" i="6" s="1"/>
  <c r="B6743" i="6"/>
  <c r="H6743" i="6" s="1" a="1"/>
  <c r="H6743" i="6" s="1"/>
  <c r="I6743" i="6" s="1"/>
  <c r="J6743" i="6" s="1"/>
  <c r="B6647" i="6"/>
  <c r="H6647" i="6" s="1" a="1"/>
  <c r="H6647" i="6" s="1"/>
  <c r="I6647" i="6" s="1"/>
  <c r="J6647" i="6" s="1"/>
  <c r="B6575" i="6"/>
  <c r="H6575" i="6" s="1" a="1"/>
  <c r="H6575" i="6" s="1"/>
  <c r="I6575" i="6" s="1"/>
  <c r="J6575" i="6" s="1"/>
  <c r="B6551" i="6"/>
  <c r="H6551" i="6" s="1" a="1"/>
  <c r="H6551" i="6" s="1"/>
  <c r="I6551" i="6" s="1"/>
  <c r="J6551" i="6" s="1"/>
  <c r="B6527" i="6"/>
  <c r="H6527" i="6" s="1" a="1"/>
  <c r="H6527" i="6" s="1"/>
  <c r="I6527" i="6" s="1"/>
  <c r="J6527" i="6" s="1"/>
  <c r="B6407" i="6"/>
  <c r="H6407" i="6" s="1" a="1"/>
  <c r="H6407" i="6" s="1"/>
  <c r="I6407" i="6" s="1"/>
  <c r="J6407" i="6" s="1"/>
  <c r="B6815" i="6"/>
  <c r="H6815" i="6" s="1" a="1"/>
  <c r="H6815" i="6" s="1"/>
  <c r="I6815" i="6" s="1"/>
  <c r="J6815" i="6" s="1"/>
  <c r="B6695" i="6"/>
  <c r="H6695" i="6" s="1" a="1"/>
  <c r="H6695" i="6" s="1"/>
  <c r="I6695" i="6" s="1"/>
  <c r="J6695" i="6" s="1"/>
  <c r="B6599" i="6"/>
  <c r="H6599" i="6" s="1" a="1"/>
  <c r="H6599" i="6" s="1"/>
  <c r="I6599" i="6" s="1"/>
  <c r="J6599" i="6" s="1"/>
  <c r="B6479" i="6"/>
  <c r="H6479" i="6" s="1" a="1"/>
  <c r="H6479" i="6" s="1"/>
  <c r="I6479" i="6" s="1"/>
  <c r="J6479" i="6" s="1"/>
  <c r="B6431" i="6"/>
  <c r="H6431" i="6" s="1" a="1"/>
  <c r="H6431" i="6" s="1"/>
  <c r="I6431" i="6" s="1"/>
  <c r="J6431" i="6" s="1"/>
  <c r="B6383" i="6"/>
  <c r="H6383" i="6" s="1" a="1"/>
  <c r="H6383" i="6" s="1"/>
  <c r="I6383" i="6" s="1"/>
  <c r="J6383" i="6" s="1"/>
  <c r="B6911" i="6"/>
  <c r="H6911" i="6" s="1" a="1"/>
  <c r="H6911" i="6" s="1"/>
  <c r="I6911" i="6" s="1"/>
  <c r="J6911" i="6" s="1"/>
  <c r="B6719" i="6"/>
  <c r="H6719" i="6" s="1" a="1"/>
  <c r="H6719" i="6" s="1"/>
  <c r="I6719" i="6" s="1"/>
  <c r="J6719" i="6" s="1"/>
  <c r="B6623" i="6"/>
  <c r="H6623" i="6" s="1" a="1"/>
  <c r="H6623" i="6" s="1"/>
  <c r="I6623" i="6" s="1"/>
  <c r="J6623" i="6" s="1"/>
  <c r="B6455" i="6"/>
  <c r="H6455" i="6" s="1" a="1"/>
  <c r="H6455" i="6" s="1"/>
  <c r="I6455" i="6" s="1"/>
  <c r="J6455" i="6" s="1"/>
  <c r="B6191" i="6"/>
  <c r="H6191" i="6" s="1" a="1"/>
  <c r="H6191" i="6" s="1"/>
  <c r="I6191" i="6" s="1"/>
  <c r="J6191" i="6" s="1"/>
  <c r="B6167" i="6"/>
  <c r="H6167" i="6" s="1" a="1"/>
  <c r="H6167" i="6" s="1"/>
  <c r="I6167" i="6" s="1"/>
  <c r="J6167" i="6" s="1"/>
  <c r="B6095" i="6"/>
  <c r="H6095" i="6" s="1" a="1"/>
  <c r="H6095" i="6" s="1"/>
  <c r="I6095" i="6" s="1"/>
  <c r="J6095" i="6" s="1"/>
  <c r="B6047" i="6"/>
  <c r="H6047" i="6" s="1" a="1"/>
  <c r="H6047" i="6" s="1"/>
  <c r="I6047" i="6" s="1"/>
  <c r="J6047" i="6" s="1"/>
  <c r="B6359" i="6"/>
  <c r="H6359" i="6" s="1" a="1"/>
  <c r="H6359" i="6" s="1"/>
  <c r="I6359" i="6" s="1"/>
  <c r="J6359" i="6" s="1"/>
  <c r="B6311" i="6"/>
  <c r="H6311" i="6" s="1" a="1"/>
  <c r="H6311" i="6" s="1"/>
  <c r="I6311" i="6" s="1"/>
  <c r="J6311" i="6" s="1"/>
  <c r="B6287" i="6"/>
  <c r="H6287" i="6" s="1" a="1"/>
  <c r="H6287" i="6" s="1"/>
  <c r="I6287" i="6" s="1"/>
  <c r="J6287" i="6" s="1"/>
  <c r="B6239" i="6"/>
  <c r="H6239" i="6" s="1" a="1"/>
  <c r="H6239" i="6" s="1"/>
  <c r="I6239" i="6" s="1"/>
  <c r="J6239" i="6" s="1"/>
  <c r="B6119" i="6"/>
  <c r="H6119" i="6" s="1" a="1"/>
  <c r="H6119" i="6" s="1"/>
  <c r="I6119" i="6" s="1"/>
  <c r="J6119" i="6" s="1"/>
  <c r="B6071" i="6"/>
  <c r="H6071" i="6" s="1" a="1"/>
  <c r="H6071" i="6" s="1"/>
  <c r="I6071" i="6" s="1"/>
  <c r="J6071" i="6" s="1"/>
  <c r="B6335" i="6"/>
  <c r="H6335" i="6" s="1" a="1"/>
  <c r="H6335" i="6" s="1"/>
  <c r="I6335" i="6" s="1"/>
  <c r="J6335" i="6" s="1"/>
  <c r="B6215" i="6"/>
  <c r="H6215" i="6" s="1" a="1"/>
  <c r="H6215" i="6" s="1"/>
  <c r="I6215" i="6" s="1"/>
  <c r="J6215" i="6" s="1"/>
  <c r="B5999" i="6"/>
  <c r="H5999" i="6" s="1" a="1"/>
  <c r="H5999" i="6" s="1"/>
  <c r="I5999" i="6" s="1"/>
  <c r="J5999" i="6" s="1"/>
  <c r="B6263" i="6"/>
  <c r="H6263" i="6" s="1" a="1"/>
  <c r="H6263" i="6" s="1"/>
  <c r="I6263" i="6" s="1"/>
  <c r="J6263" i="6" s="1"/>
  <c r="B6143" i="6"/>
  <c r="H6143" i="6" s="1" a="1"/>
  <c r="H6143" i="6" s="1"/>
  <c r="I6143" i="6" s="1"/>
  <c r="J6143" i="6" s="1"/>
  <c r="B6023" i="6"/>
  <c r="H6023" i="6" s="1" a="1"/>
  <c r="H6023" i="6" s="1"/>
  <c r="I6023" i="6" s="1"/>
  <c r="J6023" i="6" s="1"/>
  <c r="B5927" i="6"/>
  <c r="H5927" i="6" s="1" a="1"/>
  <c r="H5927" i="6" s="1"/>
  <c r="I5927" i="6" s="1"/>
  <c r="J5927" i="6" s="1"/>
  <c r="B5735" i="6"/>
  <c r="H5735" i="6" s="1" a="1"/>
  <c r="H5735" i="6" s="1"/>
  <c r="I5735" i="6" s="1"/>
  <c r="J5735" i="6" s="1"/>
  <c r="B5567" i="6"/>
  <c r="H5567" i="6" s="1" a="1"/>
  <c r="H5567" i="6" s="1"/>
  <c r="I5567" i="6" s="1"/>
  <c r="J5567" i="6" s="1"/>
  <c r="B5519" i="6"/>
  <c r="H5519" i="6" s="1" a="1"/>
  <c r="H5519" i="6" s="1"/>
  <c r="I5519" i="6" s="1"/>
  <c r="J5519" i="6" s="1"/>
  <c r="B5471" i="6"/>
  <c r="H5471" i="6" s="1" a="1"/>
  <c r="H5471" i="6" s="1"/>
  <c r="I5471" i="6" s="1"/>
  <c r="J5471" i="6" s="1"/>
  <c r="B5399" i="6"/>
  <c r="H5399" i="6" s="1" a="1"/>
  <c r="H5399" i="6" s="1"/>
  <c r="I5399" i="6" s="1"/>
  <c r="J5399" i="6" s="1"/>
  <c r="B5903" i="6"/>
  <c r="H5903" i="6" s="1" a="1"/>
  <c r="H5903" i="6" s="1"/>
  <c r="I5903" i="6" s="1"/>
  <c r="J5903" i="6" s="1"/>
  <c r="B5831" i="6"/>
  <c r="H5831" i="6" s="1" a="1"/>
  <c r="H5831" i="6" s="1"/>
  <c r="I5831" i="6" s="1"/>
  <c r="J5831" i="6" s="1"/>
  <c r="B5711" i="6"/>
  <c r="H5711" i="6" s="1" a="1"/>
  <c r="H5711" i="6" s="1"/>
  <c r="I5711" i="6" s="1"/>
  <c r="J5711" i="6" s="1"/>
  <c r="B5447" i="6"/>
  <c r="H5447" i="6" s="1" a="1"/>
  <c r="H5447" i="6" s="1"/>
  <c r="I5447" i="6" s="1"/>
  <c r="J5447" i="6" s="1"/>
  <c r="B5351" i="6"/>
  <c r="H5351" i="6" s="1" a="1"/>
  <c r="H5351" i="6" s="1"/>
  <c r="I5351" i="6" s="1"/>
  <c r="J5351" i="6" s="1"/>
  <c r="B5303" i="6"/>
  <c r="H5303" i="6" s="1" a="1"/>
  <c r="H5303" i="6" s="1"/>
  <c r="I5303" i="6" s="1"/>
  <c r="J5303" i="6" s="1"/>
  <c r="B5255" i="6"/>
  <c r="H5255" i="6" s="1" a="1"/>
  <c r="H5255" i="6" s="1"/>
  <c r="I5255" i="6" s="1"/>
  <c r="J5255" i="6" s="1"/>
  <c r="B5951" i="6"/>
  <c r="H5951" i="6" s="1" a="1"/>
  <c r="H5951" i="6" s="1"/>
  <c r="I5951" i="6" s="1"/>
  <c r="J5951" i="6" s="1"/>
  <c r="B5879" i="6"/>
  <c r="H5879" i="6" s="1" a="1"/>
  <c r="H5879" i="6" s="1"/>
  <c r="I5879" i="6" s="1"/>
  <c r="J5879" i="6" s="1"/>
  <c r="B5807" i="6"/>
  <c r="H5807" i="6" s="1" a="1"/>
  <c r="H5807" i="6" s="1"/>
  <c r="I5807" i="6" s="1"/>
  <c r="J5807" i="6" s="1"/>
  <c r="B5783" i="6"/>
  <c r="H5783" i="6" s="1" a="1"/>
  <c r="H5783" i="6" s="1"/>
  <c r="I5783" i="6" s="1"/>
  <c r="J5783" i="6" s="1"/>
  <c r="B5687" i="6"/>
  <c r="H5687" i="6" s="1" a="1"/>
  <c r="H5687" i="6" s="1"/>
  <c r="I5687" i="6" s="1"/>
  <c r="J5687" i="6" s="1"/>
  <c r="B5591" i="6"/>
  <c r="H5591" i="6" s="1" a="1"/>
  <c r="H5591" i="6" s="1"/>
  <c r="I5591" i="6" s="1"/>
  <c r="J5591" i="6" s="1"/>
  <c r="B5543" i="6"/>
  <c r="H5543" i="6" s="1" a="1"/>
  <c r="H5543" i="6" s="1"/>
  <c r="I5543" i="6" s="1"/>
  <c r="J5543" i="6" s="1"/>
  <c r="B5495" i="6"/>
  <c r="H5495" i="6" s="1" a="1"/>
  <c r="H5495" i="6" s="1"/>
  <c r="I5495" i="6" s="1"/>
  <c r="J5495" i="6" s="1"/>
  <c r="B5423" i="6"/>
  <c r="H5423" i="6" s="1" a="1"/>
  <c r="H5423" i="6" s="1"/>
  <c r="I5423" i="6" s="1"/>
  <c r="J5423" i="6" s="1"/>
  <c r="B5375" i="6"/>
  <c r="H5375" i="6" s="1" a="1"/>
  <c r="H5375" i="6" s="1"/>
  <c r="I5375" i="6" s="1"/>
  <c r="J5375" i="6" s="1"/>
  <c r="B5975" i="6"/>
  <c r="H5975" i="6" s="1" a="1"/>
  <c r="H5975" i="6" s="1"/>
  <c r="I5975" i="6" s="1"/>
  <c r="J5975" i="6" s="1"/>
  <c r="B5855" i="6"/>
  <c r="H5855" i="6" s="1" a="1"/>
  <c r="H5855" i="6" s="1"/>
  <c r="I5855" i="6" s="1"/>
  <c r="J5855" i="6" s="1"/>
  <c r="B5759" i="6"/>
  <c r="H5759" i="6" s="1" a="1"/>
  <c r="H5759" i="6" s="1"/>
  <c r="I5759" i="6" s="1"/>
  <c r="J5759" i="6" s="1"/>
  <c r="B5663" i="6"/>
  <c r="H5663" i="6" s="1" a="1"/>
  <c r="H5663" i="6" s="1"/>
  <c r="I5663" i="6" s="1"/>
  <c r="J5663" i="6" s="1"/>
  <c r="B5639" i="6"/>
  <c r="H5639" i="6" s="1" a="1"/>
  <c r="H5639" i="6" s="1"/>
  <c r="I5639" i="6" s="1"/>
  <c r="J5639" i="6" s="1"/>
  <c r="B5615" i="6"/>
  <c r="H5615" i="6" s="1" a="1"/>
  <c r="H5615" i="6" s="1"/>
  <c r="I5615" i="6" s="1"/>
  <c r="J5615" i="6" s="1"/>
  <c r="B5327" i="6"/>
  <c r="H5327" i="6" s="1" a="1"/>
  <c r="H5327" i="6" s="1"/>
  <c r="I5327" i="6" s="1"/>
  <c r="J5327" i="6" s="1"/>
  <c r="B5279" i="6"/>
  <c r="H5279" i="6" s="1" a="1"/>
  <c r="H5279" i="6" s="1"/>
  <c r="I5279" i="6" s="1"/>
  <c r="J5279" i="6" s="1"/>
  <c r="B5159" i="6"/>
  <c r="H5159" i="6" s="1" a="1"/>
  <c r="H5159" i="6" s="1"/>
  <c r="I5159" i="6" s="1"/>
  <c r="J5159" i="6" s="1"/>
  <c r="B5039" i="6"/>
  <c r="H5039" i="6" s="1" a="1"/>
  <c r="H5039" i="6" s="1"/>
  <c r="I5039" i="6" s="1"/>
  <c r="J5039" i="6" s="1"/>
  <c r="B4943" i="6"/>
  <c r="H4943" i="6" s="1" a="1"/>
  <c r="H4943" i="6" s="1"/>
  <c r="I4943" i="6" s="1"/>
  <c r="J4943" i="6" s="1"/>
  <c r="B4919" i="6"/>
  <c r="H4919" i="6" s="1" a="1"/>
  <c r="H4919" i="6" s="1"/>
  <c r="I4919" i="6" s="1"/>
  <c r="J4919" i="6" s="1"/>
  <c r="B4871" i="6"/>
  <c r="H4871" i="6" s="1" a="1"/>
  <c r="H4871" i="6" s="1"/>
  <c r="I4871" i="6" s="1"/>
  <c r="J4871" i="6" s="1"/>
  <c r="B4823" i="6"/>
  <c r="H4823" i="6" s="1" a="1"/>
  <c r="H4823" i="6" s="1"/>
  <c r="I4823" i="6" s="1"/>
  <c r="J4823" i="6" s="1"/>
  <c r="B4799" i="6"/>
  <c r="H4799" i="6" s="1" a="1"/>
  <c r="H4799" i="6" s="1"/>
  <c r="I4799" i="6" s="1"/>
  <c r="J4799" i="6" s="1"/>
  <c r="B4751" i="6"/>
  <c r="H4751" i="6" s="1" a="1"/>
  <c r="H4751" i="6" s="1"/>
  <c r="I4751" i="6" s="1"/>
  <c r="J4751" i="6" s="1"/>
  <c r="B4703" i="6"/>
  <c r="H4703" i="6" s="1" a="1"/>
  <c r="H4703" i="6" s="1"/>
  <c r="I4703" i="6" s="1"/>
  <c r="J4703" i="6" s="1"/>
  <c r="B4655" i="6"/>
  <c r="H4655" i="6" s="1" a="1"/>
  <c r="H4655" i="6" s="1"/>
  <c r="I4655" i="6" s="1"/>
  <c r="J4655" i="6" s="1"/>
  <c r="B4607" i="6"/>
  <c r="H4607" i="6" s="1" a="1"/>
  <c r="H4607" i="6" s="1"/>
  <c r="I4607" i="6" s="1"/>
  <c r="J4607" i="6" s="1"/>
  <c r="B4343" i="6"/>
  <c r="H4343" i="6" s="1" a="1"/>
  <c r="H4343" i="6" s="1"/>
  <c r="I4343" i="6" s="1"/>
  <c r="J4343" i="6" s="1"/>
  <c r="B4247" i="6"/>
  <c r="H4247" i="6" s="1" a="1"/>
  <c r="H4247" i="6" s="1"/>
  <c r="I4247" i="6" s="1"/>
  <c r="J4247" i="6" s="1"/>
  <c r="B5231" i="6"/>
  <c r="H5231" i="6" s="1" a="1"/>
  <c r="H5231" i="6" s="1"/>
  <c r="I5231" i="6" s="1"/>
  <c r="J5231" i="6" s="1"/>
  <c r="B5183" i="6"/>
  <c r="H5183" i="6" s="1" a="1"/>
  <c r="H5183" i="6" s="1"/>
  <c r="I5183" i="6" s="1"/>
  <c r="J5183" i="6" s="1"/>
  <c r="B5111" i="6"/>
  <c r="H5111" i="6" s="1" a="1"/>
  <c r="H5111" i="6" s="1"/>
  <c r="I5111" i="6" s="1"/>
  <c r="J5111" i="6" s="1"/>
  <c r="B5015" i="6"/>
  <c r="H5015" i="6" s="1" a="1"/>
  <c r="H5015" i="6" s="1"/>
  <c r="I5015" i="6" s="1"/>
  <c r="J5015" i="6" s="1"/>
  <c r="B4559" i="6"/>
  <c r="H4559" i="6" s="1" a="1"/>
  <c r="H4559" i="6" s="1"/>
  <c r="I4559" i="6" s="1"/>
  <c r="J4559" i="6" s="1"/>
  <c r="B4511" i="6"/>
  <c r="H4511" i="6" s="1" a="1"/>
  <c r="H4511" i="6" s="1"/>
  <c r="I4511" i="6" s="1"/>
  <c r="J4511" i="6" s="1"/>
  <c r="B4415" i="6"/>
  <c r="H4415" i="6" s="1" a="1"/>
  <c r="H4415" i="6" s="1"/>
  <c r="I4415" i="6" s="1"/>
  <c r="J4415" i="6" s="1"/>
  <c r="B4319" i="6"/>
  <c r="H4319" i="6" s="1" a="1"/>
  <c r="H4319" i="6" s="1"/>
  <c r="I4319" i="6" s="1"/>
  <c r="J4319" i="6" s="1"/>
  <c r="B4223" i="6"/>
  <c r="H4223" i="6" s="1" a="1"/>
  <c r="H4223" i="6" s="1"/>
  <c r="I4223" i="6" s="1"/>
  <c r="J4223" i="6" s="1"/>
  <c r="B4127" i="6"/>
  <c r="H4127" i="6" s="1" a="1"/>
  <c r="H4127" i="6" s="1"/>
  <c r="I4127" i="6" s="1"/>
  <c r="J4127" i="6" s="1"/>
  <c r="B5207" i="6"/>
  <c r="H5207" i="6" s="1" a="1"/>
  <c r="H5207" i="6" s="1"/>
  <c r="I5207" i="6" s="1"/>
  <c r="J5207" i="6" s="1"/>
  <c r="B5087" i="6"/>
  <c r="H5087" i="6" s="1" a="1"/>
  <c r="H5087" i="6" s="1"/>
  <c r="I5087" i="6" s="1"/>
  <c r="J5087" i="6" s="1"/>
  <c r="B4991" i="6"/>
  <c r="H4991" i="6" s="1" a="1"/>
  <c r="H4991" i="6" s="1"/>
  <c r="I4991" i="6" s="1"/>
  <c r="J4991" i="6" s="1"/>
  <c r="B4895" i="6"/>
  <c r="H4895" i="6" s="1" a="1"/>
  <c r="H4895" i="6" s="1"/>
  <c r="I4895" i="6" s="1"/>
  <c r="J4895" i="6" s="1"/>
  <c r="B4847" i="6"/>
  <c r="H4847" i="6" s="1" a="1"/>
  <c r="H4847" i="6" s="1"/>
  <c r="I4847" i="6" s="1"/>
  <c r="J4847" i="6" s="1"/>
  <c r="B4775" i="6"/>
  <c r="H4775" i="6" s="1" a="1"/>
  <c r="H4775" i="6" s="1"/>
  <c r="I4775" i="6" s="1"/>
  <c r="J4775" i="6" s="1"/>
  <c r="B4727" i="6"/>
  <c r="H4727" i="6" s="1" a="1"/>
  <c r="H4727" i="6" s="1"/>
  <c r="I4727" i="6" s="1"/>
  <c r="J4727" i="6" s="1"/>
  <c r="B4679" i="6"/>
  <c r="H4679" i="6" s="1" a="1"/>
  <c r="H4679" i="6" s="1"/>
  <c r="I4679" i="6" s="1"/>
  <c r="J4679" i="6" s="1"/>
  <c r="B4631" i="6"/>
  <c r="H4631" i="6" s="1" a="1"/>
  <c r="H4631" i="6" s="1"/>
  <c r="I4631" i="6" s="1"/>
  <c r="J4631" i="6" s="1"/>
  <c r="B4583" i="6"/>
  <c r="H4583" i="6" s="1" a="1"/>
  <c r="H4583" i="6" s="1"/>
  <c r="I4583" i="6" s="1"/>
  <c r="J4583" i="6" s="1"/>
  <c r="B4463" i="6"/>
  <c r="H4463" i="6" s="1" a="1"/>
  <c r="H4463" i="6" s="1"/>
  <c r="I4463" i="6" s="1"/>
  <c r="J4463" i="6" s="1"/>
  <c r="B4295" i="6"/>
  <c r="H4295" i="6" s="1" a="1"/>
  <c r="H4295" i="6" s="1"/>
  <c r="I4295" i="6" s="1"/>
  <c r="J4295" i="6" s="1"/>
  <c r="B4199" i="6"/>
  <c r="H4199" i="6" s="1" a="1"/>
  <c r="H4199" i="6" s="1"/>
  <c r="I4199" i="6" s="1"/>
  <c r="J4199" i="6" s="1"/>
  <c r="B4103" i="6"/>
  <c r="H4103" i="6" s="1" a="1"/>
  <c r="H4103" i="6" s="1"/>
  <c r="I4103" i="6" s="1"/>
  <c r="J4103" i="6" s="1"/>
  <c r="B4031" i="6"/>
  <c r="H4031" i="6" s="1" a="1"/>
  <c r="H4031" i="6" s="1"/>
  <c r="I4031" i="6" s="1"/>
  <c r="J4031" i="6" s="1"/>
  <c r="B3935" i="6"/>
  <c r="H3935" i="6" s="1" a="1"/>
  <c r="H3935" i="6" s="1"/>
  <c r="I3935" i="6" s="1"/>
  <c r="J3935" i="6" s="1"/>
  <c r="B5135" i="6"/>
  <c r="H5135" i="6" s="1" a="1"/>
  <c r="H5135" i="6" s="1"/>
  <c r="I5135" i="6" s="1"/>
  <c r="J5135" i="6" s="1"/>
  <c r="B5063" i="6"/>
  <c r="H5063" i="6" s="1" a="1"/>
  <c r="H5063" i="6" s="1"/>
  <c r="I5063" i="6" s="1"/>
  <c r="J5063" i="6" s="1"/>
  <c r="B4967" i="6"/>
  <c r="H4967" i="6" s="1" a="1"/>
  <c r="H4967" i="6" s="1"/>
  <c r="I4967" i="6" s="1"/>
  <c r="J4967" i="6" s="1"/>
  <c r="B4535" i="6"/>
  <c r="H4535" i="6" s="1" a="1"/>
  <c r="H4535" i="6" s="1"/>
  <c r="I4535" i="6" s="1"/>
  <c r="J4535" i="6" s="1"/>
  <c r="B4487" i="6"/>
  <c r="H4487" i="6" s="1" a="1"/>
  <c r="H4487" i="6" s="1"/>
  <c r="I4487" i="6" s="1"/>
  <c r="J4487" i="6" s="1"/>
  <c r="B4439" i="6"/>
  <c r="H4439" i="6" s="1" a="1"/>
  <c r="H4439" i="6" s="1"/>
  <c r="I4439" i="6" s="1"/>
  <c r="J4439" i="6" s="1"/>
  <c r="B4391" i="6"/>
  <c r="H4391" i="6" s="1" a="1"/>
  <c r="H4391" i="6" s="1"/>
  <c r="I4391" i="6" s="1"/>
  <c r="J4391" i="6" s="1"/>
  <c r="B4367" i="6"/>
  <c r="H4367" i="6" s="1" a="1"/>
  <c r="H4367" i="6" s="1"/>
  <c r="I4367" i="6" s="1"/>
  <c r="J4367" i="6" s="1"/>
  <c r="B4271" i="6"/>
  <c r="H4271" i="6" s="1" a="1"/>
  <c r="H4271" i="6" s="1"/>
  <c r="I4271" i="6" s="1"/>
  <c r="J4271" i="6" s="1"/>
  <c r="B4175" i="6"/>
  <c r="H4175" i="6" s="1" a="1"/>
  <c r="H4175" i="6" s="1"/>
  <c r="I4175" i="6" s="1"/>
  <c r="J4175" i="6" s="1"/>
  <c r="B4079" i="6"/>
  <c r="H4079" i="6" s="1" a="1"/>
  <c r="H4079" i="6" s="1"/>
  <c r="I4079" i="6" s="1"/>
  <c r="J4079" i="6" s="1"/>
  <c r="B4007" i="6"/>
  <c r="H4007" i="6" s="1" a="1"/>
  <c r="H4007" i="6" s="1"/>
  <c r="I4007" i="6" s="1"/>
  <c r="J4007" i="6" s="1"/>
  <c r="B3911" i="6"/>
  <c r="H3911" i="6" s="1" a="1"/>
  <c r="H3911" i="6" s="1"/>
  <c r="I3911" i="6" s="1"/>
  <c r="J3911" i="6" s="1"/>
  <c r="B3887" i="6"/>
  <c r="H3887" i="6" s="1" a="1"/>
  <c r="H3887" i="6" s="1"/>
  <c r="I3887" i="6" s="1"/>
  <c r="J3887" i="6" s="1"/>
  <c r="B3839" i="6"/>
  <c r="H3839" i="6" s="1" a="1"/>
  <c r="H3839" i="6" s="1"/>
  <c r="I3839" i="6" s="1"/>
  <c r="J3839" i="6" s="1"/>
  <c r="B3743" i="6"/>
  <c r="H3743" i="6" s="1" a="1"/>
  <c r="H3743" i="6" s="1"/>
  <c r="I3743" i="6" s="1"/>
  <c r="J3743" i="6" s="1"/>
  <c r="B3647" i="6"/>
  <c r="H3647" i="6" s="1" a="1"/>
  <c r="H3647" i="6" s="1"/>
  <c r="I3647" i="6" s="1"/>
  <c r="J3647" i="6" s="1"/>
  <c r="B3551" i="6"/>
  <c r="H3551" i="6" s="1" a="1"/>
  <c r="H3551" i="6" s="1"/>
  <c r="I3551" i="6" s="1"/>
  <c r="J3551" i="6" s="1"/>
  <c r="B3455" i="6"/>
  <c r="H3455" i="6" s="1" a="1"/>
  <c r="H3455" i="6" s="1"/>
  <c r="I3455" i="6" s="1"/>
  <c r="J3455" i="6" s="1"/>
  <c r="B3263" i="6"/>
  <c r="H3263" i="6" s="1" a="1"/>
  <c r="H3263" i="6" s="1"/>
  <c r="I3263" i="6" s="1"/>
  <c r="J3263" i="6" s="1"/>
  <c r="B3191" i="6"/>
  <c r="H3191" i="6" s="1" a="1"/>
  <c r="H3191" i="6" s="1"/>
  <c r="I3191" i="6" s="1"/>
  <c r="J3191" i="6" s="1"/>
  <c r="B3095" i="6"/>
  <c r="H3095" i="6" s="1" a="1"/>
  <c r="H3095" i="6" s="1"/>
  <c r="I3095" i="6" s="1"/>
  <c r="J3095" i="6" s="1"/>
  <c r="B3023" i="6"/>
  <c r="H3023" i="6" s="1" a="1"/>
  <c r="H3023" i="6" s="1"/>
  <c r="I3023" i="6" s="1"/>
  <c r="J3023" i="6" s="1"/>
  <c r="B2999" i="6"/>
  <c r="H2999" i="6" s="1" a="1"/>
  <c r="H2999" i="6" s="1"/>
  <c r="I2999" i="6" s="1"/>
  <c r="J2999" i="6" s="1"/>
  <c r="B2903" i="6"/>
  <c r="H2903" i="6" s="1" a="1"/>
  <c r="H2903" i="6" s="1"/>
  <c r="I2903" i="6" s="1"/>
  <c r="J2903" i="6" s="1"/>
  <c r="B2855" i="6"/>
  <c r="H2855" i="6" s="1" a="1"/>
  <c r="H2855" i="6" s="1"/>
  <c r="I2855" i="6" s="1"/>
  <c r="J2855" i="6" s="1"/>
  <c r="B2783" i="6"/>
  <c r="H2783" i="6" s="1" a="1"/>
  <c r="H2783" i="6" s="1"/>
  <c r="I2783" i="6" s="1"/>
  <c r="J2783" i="6" s="1"/>
  <c r="B4055" i="6"/>
  <c r="H4055" i="6" s="1" a="1"/>
  <c r="H4055" i="6" s="1"/>
  <c r="I4055" i="6" s="1"/>
  <c r="J4055" i="6" s="1"/>
  <c r="B3863" i="6"/>
  <c r="H3863" i="6" s="1" a="1"/>
  <c r="H3863" i="6" s="1"/>
  <c r="I3863" i="6" s="1"/>
  <c r="J3863" i="6" s="1"/>
  <c r="B3815" i="6"/>
  <c r="H3815" i="6" s="1" a="1"/>
  <c r="H3815" i="6" s="1"/>
  <c r="I3815" i="6" s="1"/>
  <c r="J3815" i="6" s="1"/>
  <c r="B3719" i="6"/>
  <c r="H3719" i="6" s="1" a="1"/>
  <c r="H3719" i="6" s="1"/>
  <c r="I3719" i="6" s="1"/>
  <c r="J3719" i="6" s="1"/>
  <c r="B3623" i="6"/>
  <c r="H3623" i="6" s="1" a="1"/>
  <c r="H3623" i="6" s="1"/>
  <c r="I3623" i="6" s="1"/>
  <c r="J3623" i="6" s="1"/>
  <c r="B3527" i="6"/>
  <c r="H3527" i="6" s="1" a="1"/>
  <c r="H3527" i="6" s="1"/>
  <c r="I3527" i="6" s="1"/>
  <c r="J3527" i="6" s="1"/>
  <c r="B3287" i="6"/>
  <c r="H3287" i="6" s="1" a="1"/>
  <c r="H3287" i="6" s="1"/>
  <c r="I3287" i="6" s="1"/>
  <c r="J3287" i="6" s="1"/>
  <c r="B3215" i="6"/>
  <c r="H3215" i="6" s="1" a="1"/>
  <c r="H3215" i="6" s="1"/>
  <c r="I3215" i="6" s="1"/>
  <c r="J3215" i="6" s="1"/>
  <c r="B3143" i="6"/>
  <c r="H3143" i="6" s="1" a="1"/>
  <c r="H3143" i="6" s="1"/>
  <c r="I3143" i="6" s="1"/>
  <c r="J3143" i="6" s="1"/>
  <c r="B2831" i="6"/>
  <c r="H2831" i="6" s="1" a="1"/>
  <c r="H2831" i="6" s="1"/>
  <c r="I2831" i="6" s="1"/>
  <c r="J2831" i="6" s="1"/>
  <c r="B2807" i="6"/>
  <c r="H2807" i="6" s="1" a="1"/>
  <c r="H2807" i="6" s="1"/>
  <c r="I2807" i="6" s="1"/>
  <c r="J2807" i="6" s="1"/>
  <c r="B2567" i="6"/>
  <c r="H2567" i="6" s="1" a="1"/>
  <c r="H2567" i="6" s="1"/>
  <c r="I2567" i="6" s="1"/>
  <c r="J2567" i="6" s="1"/>
  <c r="B3983" i="6"/>
  <c r="H3983" i="6" s="1" a="1"/>
  <c r="H3983" i="6" s="1"/>
  <c r="I3983" i="6" s="1"/>
  <c r="J3983" i="6" s="1"/>
  <c r="B3791" i="6"/>
  <c r="H3791" i="6" s="1" a="1"/>
  <c r="H3791" i="6" s="1"/>
  <c r="I3791" i="6" s="1"/>
  <c r="J3791" i="6" s="1"/>
  <c r="B3695" i="6"/>
  <c r="H3695" i="6" s="1" a="1"/>
  <c r="H3695" i="6" s="1"/>
  <c r="I3695" i="6" s="1"/>
  <c r="J3695" i="6" s="1"/>
  <c r="B3599" i="6"/>
  <c r="H3599" i="6" s="1" a="1"/>
  <c r="H3599" i="6" s="1"/>
  <c r="I3599" i="6" s="1"/>
  <c r="J3599" i="6" s="1"/>
  <c r="B3503" i="6"/>
  <c r="H3503" i="6" s="1" a="1"/>
  <c r="H3503" i="6" s="1"/>
  <c r="I3503" i="6" s="1"/>
  <c r="J3503" i="6" s="1"/>
  <c r="B3431" i="6"/>
  <c r="H3431" i="6" s="1" a="1"/>
  <c r="H3431" i="6" s="1"/>
  <c r="I3431" i="6" s="1"/>
  <c r="J3431" i="6" s="1"/>
  <c r="B3407" i="6"/>
  <c r="H3407" i="6" s="1" a="1"/>
  <c r="H3407" i="6" s="1"/>
  <c r="I3407" i="6" s="1"/>
  <c r="J3407" i="6" s="1"/>
  <c r="B3383" i="6"/>
  <c r="H3383" i="6" s="1" a="1"/>
  <c r="H3383" i="6" s="1"/>
  <c r="I3383" i="6" s="1"/>
  <c r="J3383" i="6" s="1"/>
  <c r="B3359" i="6"/>
  <c r="H3359" i="6" s="1" a="1"/>
  <c r="H3359" i="6" s="1"/>
  <c r="I3359" i="6" s="1"/>
  <c r="J3359" i="6" s="1"/>
  <c r="B3335" i="6"/>
  <c r="H3335" i="6" s="1" a="1"/>
  <c r="H3335" i="6" s="1"/>
  <c r="I3335" i="6" s="1"/>
  <c r="J3335" i="6" s="1"/>
  <c r="B3167" i="6"/>
  <c r="H3167" i="6" s="1" a="1"/>
  <c r="H3167" i="6" s="1"/>
  <c r="I3167" i="6" s="1"/>
  <c r="J3167" i="6" s="1"/>
  <c r="B3119" i="6"/>
  <c r="H3119" i="6" s="1" a="1"/>
  <c r="H3119" i="6" s="1"/>
  <c r="I3119" i="6" s="1"/>
  <c r="J3119" i="6" s="1"/>
  <c r="B3071" i="6"/>
  <c r="H3071" i="6" s="1" a="1"/>
  <c r="H3071" i="6" s="1"/>
  <c r="I3071" i="6" s="1"/>
  <c r="J3071" i="6" s="1"/>
  <c r="B3047" i="6"/>
  <c r="H3047" i="6" s="1" a="1"/>
  <c r="H3047" i="6" s="1"/>
  <c r="I3047" i="6" s="1"/>
  <c r="J3047" i="6" s="1"/>
  <c r="B2951" i="6"/>
  <c r="H2951" i="6" s="1" a="1"/>
  <c r="H2951" i="6" s="1"/>
  <c r="I2951" i="6" s="1"/>
  <c r="J2951" i="6" s="1"/>
  <c r="B2927" i="6"/>
  <c r="H2927" i="6" s="1" a="1"/>
  <c r="H2927" i="6" s="1"/>
  <c r="I2927" i="6" s="1"/>
  <c r="J2927" i="6" s="1"/>
  <c r="B2879" i="6"/>
  <c r="H2879" i="6" s="1" a="1"/>
  <c r="H2879" i="6" s="1"/>
  <c r="I2879" i="6" s="1"/>
  <c r="J2879" i="6" s="1"/>
  <c r="B4151" i="6"/>
  <c r="H4151" i="6" s="1" a="1"/>
  <c r="H4151" i="6" s="1"/>
  <c r="I4151" i="6" s="1"/>
  <c r="J4151" i="6" s="1"/>
  <c r="B3959" i="6"/>
  <c r="H3959" i="6" s="1" a="1"/>
  <c r="H3959" i="6" s="1"/>
  <c r="I3959" i="6" s="1"/>
  <c r="J3959" i="6" s="1"/>
  <c r="B3767" i="6"/>
  <c r="H3767" i="6" s="1" a="1"/>
  <c r="H3767" i="6" s="1"/>
  <c r="I3767" i="6" s="1"/>
  <c r="J3767" i="6" s="1"/>
  <c r="B3671" i="6"/>
  <c r="H3671" i="6" s="1" a="1"/>
  <c r="H3671" i="6" s="1"/>
  <c r="I3671" i="6" s="1"/>
  <c r="J3671" i="6" s="1"/>
  <c r="B3575" i="6"/>
  <c r="H3575" i="6" s="1" a="1"/>
  <c r="H3575" i="6" s="1"/>
  <c r="I3575" i="6" s="1"/>
  <c r="J3575" i="6" s="1"/>
  <c r="B3479" i="6"/>
  <c r="H3479" i="6" s="1" a="1"/>
  <c r="H3479" i="6" s="1"/>
  <c r="I3479" i="6" s="1"/>
  <c r="J3479" i="6" s="1"/>
  <c r="B2975" i="6"/>
  <c r="H2975" i="6" s="1" a="1"/>
  <c r="H2975" i="6" s="1"/>
  <c r="I2975" i="6" s="1"/>
  <c r="J2975" i="6" s="1"/>
  <c r="B2759" i="6"/>
  <c r="H2759" i="6" s="1" a="1"/>
  <c r="H2759" i="6" s="1"/>
  <c r="I2759" i="6" s="1"/>
  <c r="J2759" i="6" s="1"/>
  <c r="B2687" i="6"/>
  <c r="H2687" i="6" s="1" a="1"/>
  <c r="H2687" i="6" s="1"/>
  <c r="I2687" i="6" s="1"/>
  <c r="J2687" i="6" s="1"/>
  <c r="B2639" i="6"/>
  <c r="H2639" i="6" s="1" a="1"/>
  <c r="H2639" i="6" s="1"/>
  <c r="I2639" i="6" s="1"/>
  <c r="J2639" i="6" s="1"/>
  <c r="B2327" i="6"/>
  <c r="H2327" i="6" s="1" a="1"/>
  <c r="H2327" i="6" s="1"/>
  <c r="I2327" i="6" s="1"/>
  <c r="J2327" i="6" s="1"/>
  <c r="B2303" i="6"/>
  <c r="H2303" i="6" s="1" a="1"/>
  <c r="H2303" i="6" s="1"/>
  <c r="I2303" i="6" s="1"/>
  <c r="J2303" i="6" s="1"/>
  <c r="B2279" i="6"/>
  <c r="H2279" i="6" s="1" a="1"/>
  <c r="H2279" i="6" s="1"/>
  <c r="I2279" i="6" s="1"/>
  <c r="J2279" i="6" s="1"/>
  <c r="B2255" i="6"/>
  <c r="H2255" i="6" s="1" a="1"/>
  <c r="H2255" i="6" s="1"/>
  <c r="I2255" i="6" s="1"/>
  <c r="J2255" i="6" s="1"/>
  <c r="B2231" i="6"/>
  <c r="H2231" i="6" s="1" a="1"/>
  <c r="H2231" i="6" s="1"/>
  <c r="I2231" i="6" s="1"/>
  <c r="J2231" i="6" s="1"/>
  <c r="B2207" i="6"/>
  <c r="H2207" i="6" s="1" a="1"/>
  <c r="H2207" i="6" s="1"/>
  <c r="I2207" i="6" s="1"/>
  <c r="J2207" i="6" s="1"/>
  <c r="B2183" i="6"/>
  <c r="H2183" i="6" s="1" a="1"/>
  <c r="H2183" i="6" s="1"/>
  <c r="I2183" i="6" s="1"/>
  <c r="J2183" i="6" s="1"/>
  <c r="B2087" i="6"/>
  <c r="H2087" i="6" s="1" a="1"/>
  <c r="H2087" i="6" s="1"/>
  <c r="I2087" i="6" s="1"/>
  <c r="J2087" i="6" s="1"/>
  <c r="B1991" i="6"/>
  <c r="H1991" i="6" s="1" a="1"/>
  <c r="H1991" i="6" s="1"/>
  <c r="I1991" i="6" s="1"/>
  <c r="J1991" i="6" s="1"/>
  <c r="B1895" i="6"/>
  <c r="H1895" i="6" s="1" a="1"/>
  <c r="H1895" i="6" s="1"/>
  <c r="I1895" i="6" s="1"/>
  <c r="J1895" i="6" s="1"/>
  <c r="B1751" i="6"/>
  <c r="H1751" i="6" s="1" a="1"/>
  <c r="H1751" i="6" s="1"/>
  <c r="I1751" i="6" s="1"/>
  <c r="J1751" i="6" s="1"/>
  <c r="B1679" i="6"/>
  <c r="H1679" i="6" s="1" a="1"/>
  <c r="H1679" i="6" s="1"/>
  <c r="I1679" i="6" s="1"/>
  <c r="J1679" i="6" s="1"/>
  <c r="B1511" i="6"/>
  <c r="H1511" i="6" s="1" a="1"/>
  <c r="H1511" i="6" s="1"/>
  <c r="I1511" i="6" s="1"/>
  <c r="J1511" i="6" s="1"/>
  <c r="B1463" i="6"/>
  <c r="H1463" i="6" s="1" a="1"/>
  <c r="H1463" i="6" s="1"/>
  <c r="I1463" i="6" s="1"/>
  <c r="J1463" i="6" s="1"/>
  <c r="B1415" i="6"/>
  <c r="H1415" i="6" s="1" a="1"/>
  <c r="H1415" i="6" s="1"/>
  <c r="I1415" i="6" s="1"/>
  <c r="J1415" i="6" s="1"/>
  <c r="B3311" i="6"/>
  <c r="H3311" i="6" s="1" a="1"/>
  <c r="H3311" i="6" s="1"/>
  <c r="I3311" i="6" s="1"/>
  <c r="J3311" i="6" s="1"/>
  <c r="B3239" i="6"/>
  <c r="H3239" i="6" s="1" a="1"/>
  <c r="H3239" i="6" s="1"/>
  <c r="I3239" i="6" s="1"/>
  <c r="J3239" i="6" s="1"/>
  <c r="B2735" i="6"/>
  <c r="H2735" i="6" s="1" a="1"/>
  <c r="H2735" i="6" s="1"/>
  <c r="I2735" i="6" s="1"/>
  <c r="J2735" i="6" s="1"/>
  <c r="B2663" i="6"/>
  <c r="H2663" i="6" s="1" a="1"/>
  <c r="H2663" i="6" s="1"/>
  <c r="I2663" i="6" s="1"/>
  <c r="J2663" i="6" s="1"/>
  <c r="B2543" i="6"/>
  <c r="H2543" i="6" s="1" a="1"/>
  <c r="H2543" i="6" s="1"/>
  <c r="I2543" i="6" s="1"/>
  <c r="J2543" i="6" s="1"/>
  <c r="B2447" i="6"/>
  <c r="H2447" i="6" s="1" a="1"/>
  <c r="H2447" i="6" s="1"/>
  <c r="I2447" i="6" s="1"/>
  <c r="J2447" i="6" s="1"/>
  <c r="B2375" i="6"/>
  <c r="H2375" i="6" s="1" a="1"/>
  <c r="H2375" i="6" s="1"/>
  <c r="I2375" i="6" s="1"/>
  <c r="J2375" i="6" s="1"/>
  <c r="B2159" i="6"/>
  <c r="H2159" i="6" s="1" a="1"/>
  <c r="H2159" i="6" s="1"/>
  <c r="I2159" i="6" s="1"/>
  <c r="J2159" i="6" s="1"/>
  <c r="B2063" i="6"/>
  <c r="H2063" i="6" s="1" a="1"/>
  <c r="H2063" i="6" s="1"/>
  <c r="I2063" i="6" s="1"/>
  <c r="J2063" i="6" s="1"/>
  <c r="B1967" i="6"/>
  <c r="H1967" i="6" s="1" a="1"/>
  <c r="H1967" i="6" s="1"/>
  <c r="I1967" i="6" s="1"/>
  <c r="J1967" i="6" s="1"/>
  <c r="B1871" i="6"/>
  <c r="H1871" i="6" s="1" a="1"/>
  <c r="H1871" i="6" s="1"/>
  <c r="I1871" i="6" s="1"/>
  <c r="J1871" i="6" s="1"/>
  <c r="B1847" i="6"/>
  <c r="H1847" i="6" s="1" a="1"/>
  <c r="H1847" i="6" s="1"/>
  <c r="I1847" i="6" s="1"/>
  <c r="J1847" i="6" s="1"/>
  <c r="B1823" i="6"/>
  <c r="H1823" i="6" s="1" a="1"/>
  <c r="H1823" i="6" s="1"/>
  <c r="I1823" i="6" s="1"/>
  <c r="J1823" i="6" s="1"/>
  <c r="B1727" i="6"/>
  <c r="H1727" i="6" s="1" a="1"/>
  <c r="H1727" i="6" s="1"/>
  <c r="I1727" i="6" s="1"/>
  <c r="J1727" i="6" s="1"/>
  <c r="B1583" i="6"/>
  <c r="H1583" i="6" s="1" a="1"/>
  <c r="H1583" i="6" s="1"/>
  <c r="I1583" i="6" s="1"/>
  <c r="J1583" i="6" s="1"/>
  <c r="B1559" i="6"/>
  <c r="H1559" i="6" s="1" a="1"/>
  <c r="H1559" i="6" s="1"/>
  <c r="I1559" i="6" s="1"/>
  <c r="J1559" i="6" s="1"/>
  <c r="B2711" i="6"/>
  <c r="H2711" i="6" s="1" a="1"/>
  <c r="H2711" i="6" s="1"/>
  <c r="I2711" i="6" s="1"/>
  <c r="J2711" i="6" s="1"/>
  <c r="B2591" i="6"/>
  <c r="H2591" i="6" s="1" a="1"/>
  <c r="H2591" i="6" s="1"/>
  <c r="I2591" i="6" s="1"/>
  <c r="J2591" i="6" s="1"/>
  <c r="B2495" i="6"/>
  <c r="H2495" i="6" s="1" a="1"/>
  <c r="H2495" i="6" s="1"/>
  <c r="I2495" i="6" s="1"/>
  <c r="J2495" i="6" s="1"/>
  <c r="B2423" i="6"/>
  <c r="H2423" i="6" s="1" a="1"/>
  <c r="H2423" i="6" s="1"/>
  <c r="I2423" i="6" s="1"/>
  <c r="J2423" i="6" s="1"/>
  <c r="B2135" i="6"/>
  <c r="H2135" i="6" s="1" a="1"/>
  <c r="H2135" i="6" s="1"/>
  <c r="I2135" i="6" s="1"/>
  <c r="J2135" i="6" s="1"/>
  <c r="B2039" i="6"/>
  <c r="H2039" i="6" s="1" a="1"/>
  <c r="H2039" i="6" s="1"/>
  <c r="I2039" i="6" s="1"/>
  <c r="J2039" i="6" s="1"/>
  <c r="B1943" i="6"/>
  <c r="H1943" i="6" s="1" a="1"/>
  <c r="H1943" i="6" s="1"/>
  <c r="I1943" i="6" s="1"/>
  <c r="J1943" i="6" s="1"/>
  <c r="B1799" i="6"/>
  <c r="H1799" i="6" s="1" a="1"/>
  <c r="H1799" i="6" s="1"/>
  <c r="I1799" i="6" s="1"/>
  <c r="J1799" i="6" s="1"/>
  <c r="B1703" i="6"/>
  <c r="H1703" i="6" s="1" a="1"/>
  <c r="H1703" i="6" s="1"/>
  <c r="I1703" i="6" s="1"/>
  <c r="J1703" i="6" s="1"/>
  <c r="B1631" i="6"/>
  <c r="H1631" i="6" s="1" a="1"/>
  <c r="H1631" i="6" s="1"/>
  <c r="I1631" i="6" s="1"/>
  <c r="J1631" i="6" s="1"/>
  <c r="B1535" i="6"/>
  <c r="H1535" i="6" s="1" a="1"/>
  <c r="H1535" i="6" s="1"/>
  <c r="I1535" i="6" s="1"/>
  <c r="J1535" i="6" s="1"/>
  <c r="B1487" i="6"/>
  <c r="H1487" i="6" s="1" a="1"/>
  <c r="H1487" i="6" s="1"/>
  <c r="I1487" i="6" s="1"/>
  <c r="J1487" i="6" s="1"/>
  <c r="B2615" i="6"/>
  <c r="H2615" i="6" s="1" a="1"/>
  <c r="H2615" i="6" s="1"/>
  <c r="I2615" i="6" s="1"/>
  <c r="J2615" i="6" s="1"/>
  <c r="B2519" i="6"/>
  <c r="H2519" i="6" s="1" a="1"/>
  <c r="H2519" i="6" s="1"/>
  <c r="I2519" i="6" s="1"/>
  <c r="J2519" i="6" s="1"/>
  <c r="B2471" i="6"/>
  <c r="H2471" i="6" s="1" a="1"/>
  <c r="H2471" i="6" s="1"/>
  <c r="I2471" i="6" s="1"/>
  <c r="J2471" i="6" s="1"/>
  <c r="B2399" i="6"/>
  <c r="H2399" i="6" s="1" a="1"/>
  <c r="H2399" i="6" s="1"/>
  <c r="I2399" i="6" s="1"/>
  <c r="J2399" i="6" s="1"/>
  <c r="B2351" i="6"/>
  <c r="H2351" i="6" s="1" a="1"/>
  <c r="H2351" i="6" s="1"/>
  <c r="I2351" i="6" s="1"/>
  <c r="J2351" i="6" s="1"/>
  <c r="B2111" i="6"/>
  <c r="H2111" i="6" s="1" a="1"/>
  <c r="H2111" i="6" s="1"/>
  <c r="I2111" i="6" s="1"/>
  <c r="J2111" i="6" s="1"/>
  <c r="B2015" i="6"/>
  <c r="H2015" i="6" s="1" a="1"/>
  <c r="H2015" i="6" s="1"/>
  <c r="I2015" i="6" s="1"/>
  <c r="J2015" i="6" s="1"/>
  <c r="B1919" i="6"/>
  <c r="H1919" i="6" s="1" a="1"/>
  <c r="H1919" i="6" s="1"/>
  <c r="I1919" i="6" s="1"/>
  <c r="J1919" i="6" s="1"/>
  <c r="B1775" i="6"/>
  <c r="H1775" i="6" s="1" a="1"/>
  <c r="H1775" i="6" s="1"/>
  <c r="I1775" i="6" s="1"/>
  <c r="J1775" i="6" s="1"/>
  <c r="B1655" i="6"/>
  <c r="H1655" i="6" s="1" a="1"/>
  <c r="H1655" i="6" s="1"/>
  <c r="I1655" i="6" s="1"/>
  <c r="J1655" i="6" s="1"/>
  <c r="B1607" i="6"/>
  <c r="H1607" i="6" s="1" a="1"/>
  <c r="H1607" i="6" s="1"/>
  <c r="I1607" i="6" s="1"/>
  <c r="J1607" i="6" s="1"/>
  <c r="B1439" i="6"/>
  <c r="H1439" i="6" s="1" a="1"/>
  <c r="H1439" i="6" s="1"/>
  <c r="I1439" i="6" s="1"/>
  <c r="J1439" i="6" s="1"/>
  <c r="B1391" i="6"/>
  <c r="H1391" i="6" s="1" a="1"/>
  <c r="H1391" i="6" s="1"/>
  <c r="I1391" i="6" s="1"/>
  <c r="J1391" i="6" s="1"/>
  <c r="B1343" i="6"/>
  <c r="H1343" i="6" s="1" a="1"/>
  <c r="H1343" i="6" s="1"/>
  <c r="I1343" i="6" s="1"/>
  <c r="J1343" i="6" s="1"/>
  <c r="B1247" i="6"/>
  <c r="H1247" i="6" s="1" a="1"/>
  <c r="H1247" i="6" s="1"/>
  <c r="I1247" i="6" s="1"/>
  <c r="J1247" i="6" s="1"/>
  <c r="B1223" i="6"/>
  <c r="H1223" i="6" s="1" a="1"/>
  <c r="H1223" i="6" s="1"/>
  <c r="I1223" i="6" s="1"/>
  <c r="J1223" i="6" s="1"/>
  <c r="B1055" i="6"/>
  <c r="H1055" i="6" s="1" a="1"/>
  <c r="H1055" i="6" s="1"/>
  <c r="I1055" i="6" s="1"/>
  <c r="J1055" i="6" s="1"/>
  <c r="B1031" i="6"/>
  <c r="H1031" i="6" s="1" a="1"/>
  <c r="H1031" i="6" s="1"/>
  <c r="I1031" i="6" s="1"/>
  <c r="J1031" i="6" s="1"/>
  <c r="B1007" i="6"/>
  <c r="H1007" i="6" s="1" a="1"/>
  <c r="H1007" i="6" s="1"/>
  <c r="I1007" i="6" s="1"/>
  <c r="J1007" i="6" s="1"/>
  <c r="B983" i="6"/>
  <c r="H983" i="6" s="1" a="1"/>
  <c r="H983" i="6" s="1"/>
  <c r="I983" i="6" s="1"/>
  <c r="J983" i="6" s="1"/>
  <c r="B863" i="6"/>
  <c r="H863" i="6" s="1" a="1"/>
  <c r="H863" i="6" s="1"/>
  <c r="I863" i="6" s="1"/>
  <c r="J863" i="6" s="1"/>
  <c r="B719" i="6"/>
  <c r="H719" i="6" s="1" a="1"/>
  <c r="H719" i="6" s="1"/>
  <c r="I719" i="6" s="1"/>
  <c r="J719" i="6" s="1"/>
  <c r="B671" i="6"/>
  <c r="H671" i="6" s="1" a="1"/>
  <c r="H671" i="6" s="1"/>
  <c r="I671" i="6" s="1"/>
  <c r="J671" i="6" s="1"/>
  <c r="B575" i="6"/>
  <c r="H575" i="6" s="1" a="1"/>
  <c r="H575" i="6" s="1"/>
  <c r="I575" i="6" s="1"/>
  <c r="J575" i="6" s="1"/>
  <c r="B551" i="6"/>
  <c r="H551" i="6" s="1" a="1"/>
  <c r="H551" i="6" s="1"/>
  <c r="I551" i="6" s="1"/>
  <c r="J551" i="6" s="1"/>
  <c r="B503" i="6"/>
  <c r="H503" i="6" s="1" a="1"/>
  <c r="H503" i="6" s="1"/>
  <c r="I503" i="6" s="1"/>
  <c r="J503" i="6" s="1"/>
  <c r="B479" i="6"/>
  <c r="H479" i="6" s="1" a="1"/>
  <c r="H479" i="6" s="1"/>
  <c r="I479" i="6" s="1"/>
  <c r="J479" i="6" s="1"/>
  <c r="B455" i="6"/>
  <c r="H455" i="6" s="1" a="1"/>
  <c r="H455" i="6" s="1"/>
  <c r="I455" i="6" s="1"/>
  <c r="J455" i="6" s="1"/>
  <c r="B335" i="6"/>
  <c r="H335" i="6" s="1" a="1"/>
  <c r="H335" i="6" s="1"/>
  <c r="I335" i="6" s="1"/>
  <c r="J335" i="6" s="1"/>
  <c r="B311" i="6"/>
  <c r="H311" i="6" s="1" a="1"/>
  <c r="H311" i="6" s="1"/>
  <c r="I311" i="6" s="1"/>
  <c r="J311" i="6" s="1"/>
  <c r="B215" i="6"/>
  <c r="H215" i="6" s="1" a="1"/>
  <c r="H215" i="6" s="1"/>
  <c r="I215" i="6" s="1"/>
  <c r="J215" i="6" s="1"/>
  <c r="B191" i="6"/>
  <c r="H191" i="6" s="1" a="1"/>
  <c r="H191" i="6" s="1"/>
  <c r="I191" i="6" s="1"/>
  <c r="J191" i="6" s="1"/>
  <c r="B287" i="6"/>
  <c r="H287" i="6" s="1" a="1"/>
  <c r="H287" i="6" s="1"/>
  <c r="I287" i="6" s="1"/>
  <c r="J287" i="6" s="1"/>
  <c r="B263" i="6"/>
  <c r="H263" i="6" s="1" a="1"/>
  <c r="H263" i="6" s="1"/>
  <c r="I263" i="6" s="1"/>
  <c r="J263" i="6" s="1"/>
  <c r="B239" i="6"/>
  <c r="H239" i="6" s="1" a="1"/>
  <c r="H239" i="6" s="1"/>
  <c r="I239" i="6" s="1"/>
  <c r="J239" i="6" s="1"/>
  <c r="B167" i="6"/>
  <c r="H167" i="6" s="1" a="1"/>
  <c r="H167" i="6" s="1"/>
  <c r="I167" i="6" s="1"/>
  <c r="J167" i="6" s="1"/>
  <c r="B95" i="6"/>
  <c r="H95" i="6" s="1" a="1"/>
  <c r="H95" i="6" s="1"/>
  <c r="I95" i="6" s="1"/>
  <c r="J95" i="6" s="1"/>
  <c r="B1367" i="6"/>
  <c r="H1367" i="6" s="1" a="1"/>
  <c r="H1367" i="6" s="1"/>
  <c r="I1367" i="6" s="1"/>
  <c r="J1367" i="6" s="1"/>
  <c r="B1319" i="6"/>
  <c r="H1319" i="6" s="1" a="1"/>
  <c r="H1319" i="6" s="1"/>
  <c r="I1319" i="6" s="1"/>
  <c r="J1319" i="6" s="1"/>
  <c r="B1271" i="6"/>
  <c r="H1271" i="6" s="1" a="1"/>
  <c r="H1271" i="6" s="1"/>
  <c r="I1271" i="6" s="1"/>
  <c r="J1271" i="6" s="1"/>
  <c r="B1199" i="6"/>
  <c r="H1199" i="6" s="1" a="1"/>
  <c r="H1199" i="6" s="1"/>
  <c r="I1199" i="6" s="1"/>
  <c r="J1199" i="6" s="1"/>
  <c r="B1079" i="6"/>
  <c r="H1079" i="6" s="1" a="1"/>
  <c r="H1079" i="6" s="1"/>
  <c r="I1079" i="6" s="1"/>
  <c r="J1079" i="6" s="1"/>
  <c r="B959" i="6"/>
  <c r="H959" i="6" s="1" a="1"/>
  <c r="H959" i="6" s="1"/>
  <c r="I959" i="6" s="1"/>
  <c r="J959" i="6" s="1"/>
  <c r="B911" i="6"/>
  <c r="H911" i="6" s="1" a="1"/>
  <c r="H911" i="6" s="1"/>
  <c r="I911" i="6" s="1"/>
  <c r="J911" i="6" s="1"/>
  <c r="B839" i="6"/>
  <c r="H839" i="6" s="1" a="1"/>
  <c r="H839" i="6" s="1"/>
  <c r="I839" i="6" s="1"/>
  <c r="J839" i="6" s="1"/>
  <c r="B767" i="6"/>
  <c r="H767" i="6" s="1" a="1"/>
  <c r="H767" i="6" s="1"/>
  <c r="I767" i="6" s="1"/>
  <c r="J767" i="6" s="1"/>
  <c r="B695" i="6"/>
  <c r="H695" i="6" s="1" a="1"/>
  <c r="H695" i="6" s="1"/>
  <c r="I695" i="6" s="1"/>
  <c r="J695" i="6" s="1"/>
  <c r="B623" i="6"/>
  <c r="H623" i="6" s="1" a="1"/>
  <c r="H623" i="6" s="1"/>
  <c r="I623" i="6" s="1"/>
  <c r="J623" i="6" s="1"/>
  <c r="B599" i="6"/>
  <c r="H599" i="6" s="1" a="1"/>
  <c r="H599" i="6" s="1"/>
  <c r="I599" i="6" s="1"/>
  <c r="J599" i="6" s="1"/>
  <c r="B527" i="6"/>
  <c r="H527" i="6" s="1" a="1"/>
  <c r="H527" i="6" s="1"/>
  <c r="I527" i="6" s="1"/>
  <c r="J527" i="6" s="1"/>
  <c r="B383" i="6"/>
  <c r="H383" i="6" s="1" a="1"/>
  <c r="H383" i="6" s="1"/>
  <c r="I383" i="6" s="1"/>
  <c r="J383" i="6" s="1"/>
  <c r="B119" i="6"/>
  <c r="H119" i="6" s="1" a="1"/>
  <c r="H119" i="6" s="1"/>
  <c r="I119" i="6" s="1"/>
  <c r="J119" i="6" s="1"/>
  <c r="B1175" i="6"/>
  <c r="H1175" i="6" s="1" a="1"/>
  <c r="H1175" i="6" s="1"/>
  <c r="I1175" i="6" s="1"/>
  <c r="J1175" i="6" s="1"/>
  <c r="B935" i="6"/>
  <c r="H935" i="6" s="1" a="1"/>
  <c r="H935" i="6" s="1"/>
  <c r="I935" i="6" s="1"/>
  <c r="J935" i="6" s="1"/>
  <c r="B743" i="6"/>
  <c r="H743" i="6" s="1" a="1"/>
  <c r="H743" i="6" s="1"/>
  <c r="I743" i="6" s="1"/>
  <c r="J743" i="6" s="1"/>
  <c r="B431" i="6"/>
  <c r="H431" i="6" s="1" a="1"/>
  <c r="H431" i="6" s="1"/>
  <c r="I431" i="6" s="1"/>
  <c r="J431" i="6" s="1"/>
  <c r="B407" i="6"/>
  <c r="H407" i="6" s="1" a="1"/>
  <c r="H407" i="6" s="1"/>
  <c r="I407" i="6" s="1"/>
  <c r="J407" i="6" s="1"/>
  <c r="B359" i="6"/>
  <c r="H359" i="6" s="1" a="1"/>
  <c r="H359" i="6" s="1"/>
  <c r="I359" i="6" s="1"/>
  <c r="J359" i="6" s="1"/>
  <c r="B143" i="6"/>
  <c r="H143" i="6" s="1" a="1"/>
  <c r="H143" i="6" s="1"/>
  <c r="I143" i="6" s="1"/>
  <c r="J143" i="6" s="1"/>
  <c r="B1295" i="6"/>
  <c r="H1295" i="6" s="1" a="1"/>
  <c r="H1295" i="6" s="1"/>
  <c r="I1295" i="6" s="1"/>
  <c r="J1295" i="6" s="1"/>
  <c r="B1151" i="6"/>
  <c r="H1151" i="6" s="1" a="1"/>
  <c r="H1151" i="6" s="1"/>
  <c r="I1151" i="6" s="1"/>
  <c r="J1151" i="6" s="1"/>
  <c r="B1127" i="6"/>
  <c r="H1127" i="6" s="1" a="1"/>
  <c r="H1127" i="6" s="1"/>
  <c r="I1127" i="6" s="1"/>
  <c r="J1127" i="6" s="1"/>
  <c r="B1103" i="6"/>
  <c r="H1103" i="6" s="1" a="1"/>
  <c r="H1103" i="6" s="1"/>
  <c r="I1103" i="6" s="1"/>
  <c r="J1103" i="6" s="1"/>
  <c r="B887" i="6"/>
  <c r="H887" i="6" s="1" a="1"/>
  <c r="H887" i="6" s="1"/>
  <c r="I887" i="6" s="1"/>
  <c r="J887" i="6" s="1"/>
  <c r="B815" i="6"/>
  <c r="H815" i="6" s="1" a="1"/>
  <c r="H815" i="6" s="1"/>
  <c r="I815" i="6" s="1"/>
  <c r="J815" i="6" s="1"/>
  <c r="B791" i="6"/>
  <c r="H791" i="6" s="1" a="1"/>
  <c r="H791" i="6" s="1"/>
  <c r="I791" i="6" s="1"/>
  <c r="J791" i="6" s="1"/>
  <c r="B647" i="6"/>
  <c r="H647" i="6" s="1" a="1"/>
  <c r="H647" i="6" s="1"/>
  <c r="I647" i="6" s="1"/>
  <c r="J647" i="6" s="1"/>
  <c r="E43" i="6" a="1"/>
  <c r="E43" i="6" s="1"/>
  <c r="E66" i="6" a="1"/>
  <c r="E66" i="6" s="1"/>
  <c r="E1146" i="6" a="1"/>
  <c r="E1146" i="6" s="1"/>
  <c r="F1146" i="6" s="1"/>
  <c r="E2610" i="6" a="1"/>
  <c r="E2610" i="6" s="1"/>
  <c r="F2610" i="6" s="1"/>
  <c r="E2682" i="6" a="1"/>
  <c r="E2682" i="6" s="1"/>
  <c r="F2682" i="6" s="1"/>
  <c r="E4290" i="6" a="1"/>
  <c r="E4290" i="6" s="1"/>
  <c r="E7194" i="6" a="1"/>
  <c r="E7194" i="6" s="1"/>
  <c r="F7194" i="6" s="1"/>
  <c r="E8251" i="6" a="1"/>
  <c r="E8251" i="6" s="1"/>
  <c r="F8251" i="6" s="1"/>
  <c r="E6979" i="6" a="1"/>
  <c r="E6979" i="6" s="1"/>
  <c r="F6979" i="6" s="1"/>
  <c r="E3715" i="6" a="1"/>
  <c r="E3715" i="6" s="1"/>
  <c r="F3715" i="6" s="1"/>
  <c r="E2035" i="6" a="1"/>
  <c r="E2035" i="6" s="1"/>
  <c r="F2035" i="6" s="1"/>
  <c r="E235" i="6" a="1"/>
  <c r="E235" i="6" s="1"/>
  <c r="F235" i="6" s="1"/>
  <c r="E1290" i="6" a="1"/>
  <c r="E1290" i="6" s="1"/>
  <c r="F1290" i="6" s="1"/>
  <c r="E2226" i="6" a="1"/>
  <c r="E2226" i="6" s="1"/>
  <c r="F2226" i="6" s="1"/>
  <c r="E4266" i="6" a="1"/>
  <c r="E4266" i="6" s="1"/>
  <c r="E6378" i="6" a="1"/>
  <c r="E6378" i="6" s="1"/>
  <c r="F6378" i="6" s="1"/>
  <c r="E8155" i="6" a="1"/>
  <c r="E8155" i="6" s="1"/>
  <c r="F8155" i="6" s="1"/>
  <c r="E6955" i="6" a="1"/>
  <c r="E6955" i="6" s="1"/>
  <c r="F6955" i="6" s="1"/>
  <c r="E6715" i="6" a="1"/>
  <c r="E6715" i="6" s="1"/>
  <c r="F6715" i="6" s="1"/>
  <c r="E6283" i="6" a="1"/>
  <c r="E6283" i="6" s="1"/>
  <c r="F6283" i="6" s="1"/>
  <c r="E5347" i="6" a="1"/>
  <c r="E5347" i="6" s="1"/>
  <c r="F5347" i="6" s="1"/>
  <c r="E5371" i="6" a="1"/>
  <c r="E5371" i="6" s="1"/>
  <c r="F5371" i="6" s="1"/>
  <c r="E4771" i="6" a="1"/>
  <c r="E4771" i="6" s="1"/>
  <c r="F4771" i="6" s="1"/>
  <c r="E2563" i="6" a="1"/>
  <c r="E2563" i="6" s="1"/>
  <c r="F2563" i="6" s="1"/>
  <c r="E2011" i="6" a="1"/>
  <c r="E2011" i="6" s="1"/>
  <c r="F2011" i="6" s="1"/>
  <c r="E1435" i="6" a="1"/>
  <c r="E1435" i="6" s="1"/>
  <c r="F1435" i="6" s="1"/>
  <c r="E1291" i="6" a="1"/>
  <c r="E1291" i="6" s="1"/>
  <c r="E7074" i="6" a="1"/>
  <c r="E7074" i="6" s="1"/>
  <c r="F7074" i="6" s="1"/>
  <c r="E3282" i="6" a="1"/>
  <c r="E3282" i="6" s="1"/>
  <c r="E5874" i="6" a="1"/>
  <c r="E5874" i="6" s="1"/>
  <c r="F5874" i="6" s="1"/>
  <c r="I694" i="6"/>
  <c r="J694" i="6" s="1"/>
  <c r="I1030" i="6"/>
  <c r="J1030" i="6" s="1"/>
  <c r="I262" i="6"/>
  <c r="J262" i="6" s="1"/>
  <c r="I718" i="6"/>
  <c r="J718" i="6" s="1"/>
  <c r="I1222" i="6"/>
  <c r="J1222" i="6" s="1"/>
  <c r="I526" i="6"/>
  <c r="J526" i="6" s="1"/>
  <c r="I862" i="6"/>
  <c r="J862" i="6" s="1"/>
  <c r="I1246" i="6"/>
  <c r="J1246" i="6" s="1"/>
  <c r="I1366" i="6"/>
  <c r="J1366" i="6" s="1"/>
  <c r="I166" i="6"/>
  <c r="J166" i="6" s="1"/>
  <c r="I286" i="6"/>
  <c r="J286" i="6" s="1"/>
  <c r="I574" i="6"/>
  <c r="J574" i="6" s="1"/>
  <c r="I958" i="6"/>
  <c r="J958" i="6" s="1"/>
  <c r="I1438" i="6"/>
  <c r="J1438" i="6" s="1"/>
  <c r="I1774" i="6"/>
  <c r="J1774" i="6" s="1"/>
  <c r="I2350" i="6"/>
  <c r="J2350" i="6" s="1"/>
  <c r="I2734" i="6"/>
  <c r="J2734" i="6" s="1"/>
  <c r="I1702" i="6"/>
  <c r="J1702" i="6" s="1"/>
  <c r="I1966" i="6"/>
  <c r="J1966" i="6" s="1"/>
  <c r="I2422" i="6"/>
  <c r="J2422" i="6" s="1"/>
  <c r="I2758" i="6"/>
  <c r="J2758" i="6" s="1"/>
  <c r="I1606" i="6"/>
  <c r="J1606" i="6" s="1"/>
  <c r="I1894" i="6"/>
  <c r="J1894" i="6" s="1"/>
  <c r="I2614" i="6"/>
  <c r="J2614" i="6" s="1"/>
  <c r="I1918" i="6"/>
  <c r="J1918" i="6" s="1"/>
  <c r="I2206" i="6"/>
  <c r="J2206" i="6" s="1"/>
  <c r="I2302" i="6"/>
  <c r="J2302" i="6" s="1"/>
  <c r="I3046" i="6"/>
  <c r="J3046" i="6" s="1"/>
  <c r="I3406" i="6"/>
  <c r="J3406" i="6" s="1"/>
  <c r="I3598" i="6"/>
  <c r="J3598" i="6" s="1"/>
  <c r="I4102" i="6"/>
  <c r="J4102" i="6" s="1"/>
  <c r="I3166" i="6"/>
  <c r="J3166" i="6" s="1"/>
  <c r="I3622" i="6"/>
  <c r="J3622" i="6" s="1"/>
  <c r="I4198" i="6"/>
  <c r="J4198" i="6" s="1"/>
  <c r="I2926" i="6"/>
  <c r="J2926" i="6" s="1"/>
  <c r="I3190" i="6"/>
  <c r="J3190" i="6" s="1"/>
  <c r="I3646" i="6"/>
  <c r="J3646" i="6" s="1"/>
  <c r="I2590" i="6"/>
  <c r="J2590" i="6" s="1"/>
  <c r="I3022" i="6"/>
  <c r="J3022" i="6" s="1"/>
  <c r="I3574" i="6"/>
  <c r="J3574" i="6" s="1"/>
  <c r="I3934" i="6"/>
  <c r="J3934" i="6" s="1"/>
  <c r="I4318" i="6"/>
  <c r="J4318" i="6" s="1"/>
  <c r="I4534" i="6"/>
  <c r="J4534" i="6" s="1"/>
  <c r="I5230" i="6"/>
  <c r="J5230" i="6" s="1"/>
  <c r="I4150" i="6"/>
  <c r="J4150" i="6" s="1"/>
  <c r="I4630" i="6"/>
  <c r="J4630" i="6" s="1"/>
  <c r="I4846" i="6"/>
  <c r="J4846" i="6" s="1"/>
  <c r="I5206" i="6"/>
  <c r="J5206" i="6" s="1"/>
  <c r="I4366" i="6"/>
  <c r="J4366" i="6" s="1"/>
  <c r="I4798" i="6"/>
  <c r="J4798" i="6" s="1"/>
  <c r="I4294" i="6"/>
  <c r="J4294" i="6" s="1"/>
  <c r="I4702" i="6"/>
  <c r="J4702" i="6" s="1"/>
  <c r="I4918" i="6"/>
  <c r="J4918" i="6" s="1"/>
  <c r="I5278" i="6"/>
  <c r="J5278" i="6" s="1"/>
  <c r="I5662" i="6"/>
  <c r="J5662" i="6" s="1"/>
  <c r="I5374" i="6"/>
  <c r="J5374" i="6" s="1"/>
  <c r="I5590" i="6"/>
  <c r="J5590" i="6" s="1"/>
  <c r="I5950" i="6"/>
  <c r="J5950" i="6" s="1"/>
  <c r="I5446" i="6"/>
  <c r="J5446" i="6" s="1"/>
  <c r="I5398" i="6"/>
  <c r="J5398" i="6" s="1"/>
  <c r="I5734" i="6"/>
  <c r="J5734" i="6" s="1"/>
  <c r="I6142" i="6"/>
  <c r="J6142" i="6" s="1"/>
  <c r="I6118" i="6"/>
  <c r="J6118" i="6" s="1"/>
  <c r="I6190" i="6"/>
  <c r="J6190" i="6" s="1"/>
  <c r="I6094" i="6"/>
  <c r="J6094" i="6" s="1"/>
  <c r="I6814" i="6"/>
  <c r="J6814" i="6" s="1"/>
  <c r="I6598" i="6"/>
  <c r="J6598" i="6" s="1"/>
  <c r="I7942" i="6"/>
  <c r="J7942" i="6" s="1"/>
  <c r="I6526" i="6"/>
  <c r="J6526" i="6" s="1"/>
  <c r="I6742" i="6"/>
  <c r="J6742" i="6" s="1"/>
  <c r="I6766" i="6"/>
  <c r="J6766" i="6" s="1"/>
  <c r="I7006" i="6"/>
  <c r="J7006" i="6" s="1"/>
  <c r="I7198" i="6"/>
  <c r="J7198" i="6" s="1"/>
  <c r="I7462" i="6"/>
  <c r="J7462" i="6" s="1"/>
  <c r="I7030" i="6"/>
  <c r="J7030" i="6" s="1"/>
  <c r="I7222" i="6"/>
  <c r="J7222" i="6" s="1"/>
  <c r="I7750" i="6"/>
  <c r="J7750" i="6" s="1"/>
  <c r="I7438" i="6"/>
  <c r="J7438" i="6" s="1"/>
  <c r="I7702" i="6"/>
  <c r="J7702" i="6" s="1"/>
  <c r="I7534" i="6"/>
  <c r="J7534" i="6" s="1"/>
  <c r="I7774" i="6"/>
  <c r="J7774" i="6" s="1"/>
  <c r="I8110" i="6"/>
  <c r="J8110" i="6" s="1"/>
  <c r="I7870" i="6"/>
  <c r="J7870" i="6" s="1"/>
  <c r="I8038" i="6"/>
  <c r="J8038" i="6" s="1"/>
  <c r="I8398" i="6"/>
  <c r="J8398" i="6" s="1"/>
  <c r="I7990" i="6"/>
  <c r="J7990" i="6" s="1"/>
  <c r="I8062" i="6"/>
  <c r="J8062" i="6" s="1"/>
  <c r="I8374" i="6"/>
  <c r="J8374" i="6" s="1"/>
  <c r="E3162" i="6" a="1"/>
  <c r="E3162" i="6" s="1"/>
  <c r="F3162" i="6" s="1"/>
  <c r="E5730" i="6" a="1"/>
  <c r="E5730" i="6" s="1"/>
  <c r="F5730" i="6" s="1"/>
  <c r="E8347" i="6" a="1"/>
  <c r="E8347" i="6" s="1"/>
  <c r="F8347" i="6" s="1"/>
  <c r="E7531" i="6" a="1"/>
  <c r="E7531" i="6" s="1"/>
  <c r="F7531" i="6" s="1"/>
  <c r="E5635" i="6" a="1"/>
  <c r="E5635" i="6" s="1"/>
  <c r="F5635" i="6" s="1"/>
  <c r="E4867" i="6" a="1"/>
  <c r="E4867" i="6" s="1"/>
  <c r="E3859" i="6" a="1"/>
  <c r="E3859" i="6" s="1"/>
  <c r="F3859" i="6" s="1"/>
  <c r="E2515" i="6" a="1"/>
  <c r="E2515" i="6" s="1"/>
  <c r="F2515" i="6" s="1"/>
  <c r="E691" i="6" a="1"/>
  <c r="E691" i="6" s="1"/>
  <c r="F691" i="6" s="1"/>
  <c r="E42" i="6" a="1"/>
  <c r="E42" i="6" s="1"/>
  <c r="F42" i="6" s="1"/>
  <c r="E930" i="6" a="1"/>
  <c r="E930" i="6" s="1"/>
  <c r="F930" i="6" s="1"/>
  <c r="E1866" i="6" a="1"/>
  <c r="E1866" i="6" s="1"/>
  <c r="F1866" i="6" s="1"/>
  <c r="E2730" i="6" a="1"/>
  <c r="E2730" i="6" s="1"/>
  <c r="F2730" i="6" s="1"/>
  <c r="E4866" i="6" a="1"/>
  <c r="E4866" i="6" s="1"/>
  <c r="E7698" i="6" a="1"/>
  <c r="E7698" i="6" s="1"/>
  <c r="F7698" i="6" s="1"/>
  <c r="E6571" i="6" a="1"/>
  <c r="E6571" i="6" s="1"/>
  <c r="F6571" i="6" s="1"/>
  <c r="E5947" i="6" a="1"/>
  <c r="E5947" i="6" s="1"/>
  <c r="F5947" i="6" s="1"/>
  <c r="E5899" i="6" a="1"/>
  <c r="E5899" i="6" s="1"/>
  <c r="F5899" i="6" s="1"/>
  <c r="E4627" i="6" a="1"/>
  <c r="E4627" i="6" s="1"/>
  <c r="F4627" i="6" s="1"/>
  <c r="E4195" i="6" a="1"/>
  <c r="E4195" i="6" s="1"/>
  <c r="F4195" i="6" s="1"/>
  <c r="E3739" i="6" a="1"/>
  <c r="E3739" i="6" s="1"/>
  <c r="F3739" i="6" s="1"/>
  <c r="E1675" i="6" a="1"/>
  <c r="E1675" i="6" s="1"/>
  <c r="F1675" i="6" s="1"/>
  <c r="E1483" i="6" a="1"/>
  <c r="E1483" i="6" s="1"/>
  <c r="F1483" i="6" s="1"/>
  <c r="E1363" i="6" a="1"/>
  <c r="E1363" i="6" s="1"/>
  <c r="F1363" i="6" s="1"/>
  <c r="E378" i="6" a="1"/>
  <c r="E378" i="6" s="1"/>
  <c r="F378" i="6" s="1"/>
  <c r="E3018" i="6" a="1"/>
  <c r="E3018" i="6" s="1"/>
  <c r="F3018" i="6" s="1"/>
  <c r="E4674" i="6" a="1"/>
  <c r="E4674" i="6" s="1"/>
  <c r="F4674" i="6" s="1"/>
  <c r="E7458" i="6" a="1"/>
  <c r="E7458" i="6" s="1"/>
  <c r="F7458" i="6" s="1"/>
  <c r="E7843" i="6" a="1"/>
  <c r="E7843" i="6" s="1"/>
  <c r="F7843" i="6" s="1"/>
  <c r="E7339" i="6" a="1"/>
  <c r="E7339" i="6" s="1"/>
  <c r="F7339" i="6" s="1"/>
  <c r="E5851" i="6" a="1"/>
  <c r="E5851" i="6" s="1"/>
  <c r="F5851" i="6" s="1"/>
  <c r="E5083" i="6" a="1"/>
  <c r="E5083" i="6" s="1"/>
  <c r="F5083" i="6" s="1"/>
  <c r="E4579" i="6" a="1"/>
  <c r="E4579" i="6" s="1"/>
  <c r="F4579" i="6" s="1"/>
  <c r="E4099" i="6" a="1"/>
  <c r="E4099" i="6" s="1"/>
  <c r="F4099" i="6" s="1"/>
  <c r="E450" i="6" a="1"/>
  <c r="E450" i="6" s="1"/>
  <c r="F450" i="6" s="1"/>
  <c r="E5586" i="6" a="1"/>
  <c r="E5586" i="6" s="1"/>
  <c r="E3954" i="6" a="1"/>
  <c r="E3954" i="6" s="1"/>
  <c r="F3954" i="6" s="1"/>
  <c r="I358" i="6"/>
  <c r="J358" i="6" s="1"/>
  <c r="I790" i="6"/>
  <c r="J790" i="6" s="1"/>
  <c r="I1054" i="6"/>
  <c r="J1054" i="6" s="1"/>
  <c r="I310" i="6"/>
  <c r="J310" i="6" s="1"/>
  <c r="I742" i="6"/>
  <c r="J742" i="6" s="1"/>
  <c r="I142" i="6"/>
  <c r="J142" i="6" s="1"/>
  <c r="I598" i="6"/>
  <c r="J598" i="6" s="1"/>
  <c r="I1102" i="6"/>
  <c r="J1102" i="6" s="1"/>
  <c r="I1270" i="6"/>
  <c r="J1270" i="6" s="1"/>
  <c r="I1390" i="6"/>
  <c r="J1390" i="6" s="1"/>
  <c r="I190" i="6"/>
  <c r="J190" i="6" s="1"/>
  <c r="I478" i="6"/>
  <c r="J478" i="6" s="1"/>
  <c r="I646" i="6"/>
  <c r="J646" i="6" s="1"/>
  <c r="I982" i="6"/>
  <c r="J982" i="6" s="1"/>
  <c r="I1486" i="6"/>
  <c r="J1486" i="6" s="1"/>
  <c r="I1942" i="6"/>
  <c r="J1942" i="6" s="1"/>
  <c r="I2398" i="6"/>
  <c r="J2398" i="6" s="1"/>
  <c r="I2902" i="6"/>
  <c r="J2902" i="6" s="1"/>
  <c r="I1798" i="6"/>
  <c r="J1798" i="6" s="1"/>
  <c r="I2062" i="6"/>
  <c r="J2062" i="6" s="1"/>
  <c r="I2542" i="6"/>
  <c r="J2542" i="6" s="1"/>
  <c r="I2878" i="6"/>
  <c r="J2878" i="6" s="1"/>
  <c r="I1630" i="6"/>
  <c r="J1630" i="6" s="1"/>
  <c r="I1990" i="6"/>
  <c r="J1990" i="6" s="1"/>
  <c r="I1462" i="6"/>
  <c r="J1462" i="6" s="1"/>
  <c r="I2014" i="6"/>
  <c r="J2014" i="6" s="1"/>
  <c r="I2230" i="6"/>
  <c r="J2230" i="6" s="1"/>
  <c r="I2326" i="6"/>
  <c r="J2326" i="6" s="1"/>
  <c r="I3334" i="6"/>
  <c r="J3334" i="6" s="1"/>
  <c r="I3430" i="6"/>
  <c r="J3430" i="6" s="1"/>
  <c r="I3694" i="6"/>
  <c r="J3694" i="6" s="1"/>
  <c r="I2974" i="6"/>
  <c r="J2974" i="6" s="1"/>
  <c r="I3286" i="6"/>
  <c r="J3286" i="6" s="1"/>
  <c r="I3718" i="6"/>
  <c r="J3718" i="6" s="1"/>
  <c r="I2566" i="6"/>
  <c r="J2566" i="6" s="1"/>
  <c r="I2950" i="6"/>
  <c r="J2950" i="6" s="1"/>
  <c r="I3214" i="6"/>
  <c r="J3214" i="6" s="1"/>
  <c r="I3742" i="6"/>
  <c r="J3742" i="6" s="1"/>
  <c r="I2710" i="6"/>
  <c r="J2710" i="6" s="1"/>
  <c r="I3094" i="6"/>
  <c r="J3094" i="6" s="1"/>
  <c r="I3670" i="6"/>
  <c r="J3670" i="6" s="1"/>
  <c r="I4030" i="6"/>
  <c r="J4030" i="6" s="1"/>
  <c r="I4390" i="6"/>
  <c r="J4390" i="6" s="1"/>
  <c r="I4990" i="6"/>
  <c r="J4990" i="6" s="1"/>
  <c r="I3862" i="6"/>
  <c r="J3862" i="6" s="1"/>
  <c r="I4246" i="6"/>
  <c r="J4246" i="6" s="1"/>
  <c r="I4678" i="6"/>
  <c r="J4678" i="6" s="1"/>
  <c r="I4894" i="6"/>
  <c r="J4894" i="6" s="1"/>
  <c r="I4078" i="6"/>
  <c r="J4078" i="6" s="1"/>
  <c r="I4414" i="6"/>
  <c r="J4414" i="6" s="1"/>
  <c r="I4942" i="6"/>
  <c r="J4942" i="6" s="1"/>
  <c r="I4462" i="6"/>
  <c r="J4462" i="6" s="1"/>
  <c r="I4750" i="6"/>
  <c r="J4750" i="6" s="1"/>
  <c r="I4966" i="6"/>
  <c r="J4966" i="6" s="1"/>
  <c r="I5326" i="6"/>
  <c r="J5326" i="6" s="1"/>
  <c r="I5758" i="6"/>
  <c r="J5758" i="6" s="1"/>
  <c r="I5422" i="6"/>
  <c r="J5422" i="6" s="1"/>
  <c r="I5686" i="6"/>
  <c r="J5686" i="6" s="1"/>
  <c r="I5254" i="6"/>
  <c r="J5254" i="6" s="1"/>
  <c r="I5710" i="6"/>
  <c r="J5710" i="6" s="1"/>
  <c r="I5470" i="6"/>
  <c r="J5470" i="6" s="1"/>
  <c r="I5806" i="6"/>
  <c r="J5806" i="6" s="1"/>
  <c r="I6214" i="6"/>
  <c r="J6214" i="6" s="1"/>
  <c r="I6358" i="6"/>
  <c r="J6358" i="6" s="1"/>
  <c r="I6238" i="6"/>
  <c r="J6238" i="6" s="1"/>
  <c r="I6310" i="6"/>
  <c r="J6310" i="6" s="1"/>
  <c r="I6718" i="6"/>
  <c r="J6718" i="6" s="1"/>
  <c r="I6694" i="6"/>
  <c r="J6694" i="6" s="1"/>
  <c r="I6406" i="6"/>
  <c r="J6406" i="6" s="1"/>
  <c r="I6550" i="6"/>
  <c r="J6550" i="6" s="1"/>
  <c r="I7606" i="6"/>
  <c r="J7606" i="6" s="1"/>
  <c r="I6790" i="6"/>
  <c r="J6790" i="6" s="1"/>
  <c r="I7054" i="6"/>
  <c r="J7054" i="6" s="1"/>
  <c r="I7246" i="6"/>
  <c r="J7246" i="6" s="1"/>
  <c r="I7582" i="6"/>
  <c r="J7582" i="6" s="1"/>
  <c r="I7078" i="6"/>
  <c r="J7078" i="6" s="1"/>
  <c r="I7270" i="6"/>
  <c r="J7270" i="6" s="1"/>
  <c r="I8206" i="6"/>
  <c r="J8206" i="6" s="1"/>
  <c r="I7558" i="6"/>
  <c r="J7558" i="6" s="1"/>
  <c r="I8350" i="6"/>
  <c r="J8350" i="6" s="1"/>
  <c r="I7630" i="6"/>
  <c r="J7630" i="6" s="1"/>
  <c r="I7798" i="6"/>
  <c r="J7798" i="6" s="1"/>
  <c r="I7486" i="6"/>
  <c r="J7486" i="6" s="1"/>
  <c r="I7918" i="6"/>
  <c r="J7918" i="6" s="1"/>
  <c r="I8134" i="6"/>
  <c r="J8134" i="6" s="1"/>
  <c r="I8086" i="6"/>
  <c r="J8086" i="6" s="1"/>
  <c r="I8158" i="6"/>
  <c r="J8158" i="6" s="1"/>
  <c r="B71" i="6"/>
  <c r="H71" i="6" s="1" a="1"/>
  <c r="H71" i="6" s="1"/>
  <c r="I71" i="6" s="1"/>
  <c r="J71" i="6" s="1"/>
  <c r="J19" i="5"/>
  <c r="I20" i="5"/>
  <c r="J20" i="5" s="1"/>
  <c r="B49" i="5"/>
  <c r="D49" i="5" s="1"/>
  <c r="M23" i="5"/>
  <c r="N23" i="5" s="1"/>
  <c r="G23" i="5"/>
  <c r="E23" i="5"/>
  <c r="B23" i="6"/>
  <c r="H23" i="6" s="1"/>
  <c r="B47" i="6"/>
  <c r="H47" i="6" s="1" a="1"/>
  <c r="H47" i="6" s="1"/>
  <c r="I47" i="6" s="1"/>
  <c r="J47" i="6" s="1"/>
  <c r="F22" i="5"/>
  <c r="I20" i="6"/>
  <c r="J20" i="6" s="1"/>
  <c r="H22" i="5"/>
  <c r="I46" i="6"/>
  <c r="J46" i="6" s="1"/>
  <c r="N22" i="5"/>
  <c r="O23" i="5" s="1"/>
  <c r="F21" i="5"/>
  <c r="E48" i="5"/>
  <c r="M48" i="5"/>
  <c r="G48" i="5"/>
  <c r="B25" i="5"/>
  <c r="C24" i="5" s="1"/>
  <c r="D24" i="5" s="1"/>
  <c r="E19" i="6"/>
  <c r="F19" i="6" s="1"/>
  <c r="H21" i="5"/>
  <c r="E47" i="5"/>
  <c r="G47" i="5"/>
  <c r="M47" i="5"/>
  <c r="N47" i="5" s="1"/>
  <c r="O48" i="5" s="1"/>
  <c r="F60" i="6" l="1"/>
  <c r="F7140" i="6"/>
  <c r="F7547" i="6"/>
  <c r="F1307" i="6"/>
  <c r="F3347" i="6"/>
  <c r="F875" i="6"/>
  <c r="E1690" i="6" a="1"/>
  <c r="E1690" i="6" s="1"/>
  <c r="F1691" i="6" s="1"/>
  <c r="F1690" i="6"/>
  <c r="F2868" i="6"/>
  <c r="F6851" i="6"/>
  <c r="F5963" i="6"/>
  <c r="F6564" i="6"/>
  <c r="E4474" i="6" a="1"/>
  <c r="E4474" i="6" s="1"/>
  <c r="F4475" i="6" s="1"/>
  <c r="F4474" i="6"/>
  <c r="F5339" i="6"/>
  <c r="E4234" i="6" a="1"/>
  <c r="E4234" i="6" s="1"/>
  <c r="F4235" i="6" s="1"/>
  <c r="F4234" i="6"/>
  <c r="E1138" i="6" a="1"/>
  <c r="E1138" i="6" s="1"/>
  <c r="F1139" i="6" s="1"/>
  <c r="F1138" i="6"/>
  <c r="E1282" i="6" a="1"/>
  <c r="E1282" i="6" s="1"/>
  <c r="F1283" i="6" s="1"/>
  <c r="F1282" i="6"/>
  <c r="E2890" i="6" a="1"/>
  <c r="E2890" i="6" s="1"/>
  <c r="F2891" i="6" s="1"/>
  <c r="F2890" i="6"/>
  <c r="F972" i="6"/>
  <c r="F7403" i="6"/>
  <c r="F1715" i="6"/>
  <c r="E2290" i="6" a="1"/>
  <c r="E2290" i="6" s="1"/>
  <c r="F2291" i="6" s="1"/>
  <c r="F2290" i="6"/>
  <c r="E3874" i="6" a="1"/>
  <c r="E3874" i="6" s="1"/>
  <c r="F3875" i="6" s="1"/>
  <c r="F3874" i="6"/>
  <c r="F4403" i="6"/>
  <c r="F6756" i="6"/>
  <c r="E3058" i="6" a="1"/>
  <c r="E3058" i="6" s="1"/>
  <c r="F3059" i="6" s="1"/>
  <c r="F3058" i="6"/>
  <c r="E2722" i="6" a="1"/>
  <c r="E2722" i="6" s="1"/>
  <c r="F2723" i="6" s="1"/>
  <c r="F2722" i="6"/>
  <c r="F5509" i="6"/>
  <c r="F3283" i="6"/>
  <c r="F4291" i="6"/>
  <c r="F7309" i="6"/>
  <c r="F7387" i="6"/>
  <c r="F4333" i="6"/>
  <c r="F5341" i="6"/>
  <c r="F5587" i="6"/>
  <c r="F2869" i="6"/>
  <c r="F4267" i="6"/>
  <c r="F6973" i="6"/>
  <c r="F2293" i="6"/>
  <c r="F5413" i="6"/>
  <c r="F6853" i="6"/>
  <c r="F6013" i="6"/>
  <c r="F1717" i="6"/>
  <c r="F6613" i="6"/>
  <c r="F5964" i="6"/>
  <c r="F4117" i="6"/>
  <c r="F7525" i="6"/>
  <c r="F6757" i="6"/>
  <c r="F3349" i="6"/>
  <c r="F1692" i="6"/>
  <c r="F6541" i="6"/>
  <c r="F5749" i="6"/>
  <c r="F5101" i="6"/>
  <c r="F973" i="6"/>
  <c r="F7405" i="6"/>
  <c r="F1285" i="6"/>
  <c r="F5388" i="6"/>
  <c r="F7693" i="6"/>
  <c r="F8221" i="6"/>
  <c r="F877" i="6"/>
  <c r="F1860" i="6"/>
  <c r="F1141" i="6"/>
  <c r="F612" i="6"/>
  <c r="F7956" i="6"/>
  <c r="F7453" i="6"/>
  <c r="F7260" i="6"/>
  <c r="F2724" i="6"/>
  <c r="F4716" i="6"/>
  <c r="F3372" i="6"/>
  <c r="F4861" i="6"/>
  <c r="F3301" i="6"/>
  <c r="F8244" i="6"/>
  <c r="F7981" i="6"/>
  <c r="F2581" i="6"/>
  <c r="F2628" i="6"/>
  <c r="F7549" i="6"/>
  <c r="F8293" i="6"/>
  <c r="F7812" i="6"/>
  <c r="F11" i="6"/>
  <c r="F6325" i="6"/>
  <c r="F1837" i="6"/>
  <c r="F3061" i="6"/>
  <c r="F2316" i="6"/>
  <c r="F1477" i="6"/>
  <c r="F6301" i="6"/>
  <c r="F2917" i="6"/>
  <c r="F3877" i="6"/>
  <c r="F4453" i="6"/>
  <c r="F372" i="6"/>
  <c r="F2412" i="6"/>
  <c r="F6565" i="6"/>
  <c r="F1308" i="6"/>
  <c r="F8005" i="6"/>
  <c r="F1788" i="6"/>
  <c r="F3180" i="6"/>
  <c r="F3972" i="6"/>
  <c r="F2892" i="6"/>
  <c r="F540" i="6"/>
  <c r="F2797" i="6"/>
  <c r="F4237" i="6"/>
  <c r="F5077" i="6"/>
  <c r="F6709" i="6"/>
  <c r="F324" i="6"/>
  <c r="F2604" i="6"/>
  <c r="F5652" i="6"/>
  <c r="F1117" i="6"/>
  <c r="F3133" i="6"/>
  <c r="F7141" i="6"/>
  <c r="F4812" i="6"/>
  <c r="F253" i="6"/>
  <c r="F4476" i="6"/>
  <c r="F1644" i="6"/>
  <c r="F2821" i="6"/>
  <c r="F2749" i="6"/>
  <c r="F4573" i="6"/>
  <c r="F1069" i="6"/>
  <c r="F7837" i="6"/>
  <c r="F7717" i="6"/>
  <c r="F2268" i="6"/>
  <c r="F3324" i="6"/>
  <c r="F1573" i="6"/>
  <c r="F6085" i="6"/>
  <c r="F61" i="6"/>
  <c r="F4405" i="6"/>
  <c r="F2533" i="6"/>
  <c r="F4981" i="6"/>
  <c r="F2461" i="6"/>
  <c r="F5683" i="6"/>
  <c r="F4867" i="6"/>
  <c r="F6499" i="6"/>
  <c r="F5586" i="6"/>
  <c r="E7099" i="6" a="1"/>
  <c r="E7099" i="6" s="1"/>
  <c r="F7099" i="6" s="1"/>
  <c r="F7987" i="6"/>
  <c r="F3475" i="6"/>
  <c r="F1459" i="6"/>
  <c r="E6259" i="6" a="1"/>
  <c r="E6259" i="6" s="1"/>
  <c r="F6259" i="6" s="1"/>
  <c r="E2203" i="6" a="1"/>
  <c r="E2203" i="6" s="1"/>
  <c r="F2203" i="6" s="1"/>
  <c r="E7867" i="6" a="1"/>
  <c r="E7867" i="6" s="1"/>
  <c r="F7867" i="6" s="1"/>
  <c r="F6091" i="6"/>
  <c r="F6427" i="6"/>
  <c r="F43" i="6"/>
  <c r="F4290" i="6"/>
  <c r="F1411" i="6"/>
  <c r="F1410" i="6"/>
  <c r="F67" i="6"/>
  <c r="F3282" i="6"/>
  <c r="F3163" i="6"/>
  <c r="F1867" i="6"/>
  <c r="F3835" i="6"/>
  <c r="F4866" i="6"/>
  <c r="F1291" i="6"/>
  <c r="F7986" i="6"/>
  <c r="F3019" i="6"/>
  <c r="F7699" i="6"/>
  <c r="F1099" i="6"/>
  <c r="F379" i="6"/>
  <c r="F931" i="6"/>
  <c r="F66" i="6"/>
  <c r="F451" i="6"/>
  <c r="F7075" i="6"/>
  <c r="F4675" i="6"/>
  <c r="F1555" i="6"/>
  <c r="F5203" i="6"/>
  <c r="F1458" i="6"/>
  <c r="F4147" i="6"/>
  <c r="F2779" i="6"/>
  <c r="F7459" i="6"/>
  <c r="F2611" i="6"/>
  <c r="F6090" i="6"/>
  <c r="F7195" i="6"/>
  <c r="F3955" i="6"/>
  <c r="F1243" i="6"/>
  <c r="F4266" i="6"/>
  <c r="F2683" i="6"/>
  <c r="E1819" i="6" a="1"/>
  <c r="E1819" i="6" s="1"/>
  <c r="F1819" i="6" s="1"/>
  <c r="E3811" i="6" a="1"/>
  <c r="E3811" i="6" s="1"/>
  <c r="F3811" i="6" s="1"/>
  <c r="E4843" i="6" a="1"/>
  <c r="E4843" i="6" s="1"/>
  <c r="F4843" i="6" s="1"/>
  <c r="E6235" i="6" a="1"/>
  <c r="E6235" i="6" s="1"/>
  <c r="F6235" i="6" s="1"/>
  <c r="E7795" i="6" a="1"/>
  <c r="E7795" i="6" s="1"/>
  <c r="F7795" i="6" s="1"/>
  <c r="E835" i="6" a="1"/>
  <c r="E835" i="6" s="1"/>
  <c r="F835" i="6" s="1"/>
  <c r="E1915" i="6" a="1"/>
  <c r="E1915" i="6" s="1"/>
  <c r="F1915" i="6" s="1"/>
  <c r="E3667" i="6" a="1"/>
  <c r="E3667" i="6" s="1"/>
  <c r="F3667" i="6" s="1"/>
  <c r="E4987" i="6" a="1"/>
  <c r="E4987" i="6" s="1"/>
  <c r="F4987" i="6" s="1"/>
  <c r="E6691" i="6" a="1"/>
  <c r="E6691" i="6" s="1"/>
  <c r="F6691" i="6" s="1"/>
  <c r="E667" i="6" a="1"/>
  <c r="E667" i="6" s="1"/>
  <c r="F667" i="6" s="1"/>
  <c r="E2467" i="6" a="1"/>
  <c r="E2467" i="6" s="1"/>
  <c r="F2467" i="6" s="1"/>
  <c r="E3403" i="6" a="1"/>
  <c r="E3403" i="6" s="1"/>
  <c r="F3403" i="6" s="1"/>
  <c r="E1147" i="6" a="1"/>
  <c r="E1147" i="6" s="1"/>
  <c r="F1147" i="6" s="1"/>
  <c r="E4315" i="6" a="1"/>
  <c r="E4315" i="6" s="1"/>
  <c r="F4315" i="6" s="1"/>
  <c r="E1003" i="6" a="1"/>
  <c r="E1003" i="6" s="1"/>
  <c r="F1003" i="6" s="1"/>
  <c r="E3067" i="6" a="1"/>
  <c r="E3067" i="6" s="1"/>
  <c r="F3067" i="6" s="1"/>
  <c r="E5107" i="6" a="1"/>
  <c r="E5107" i="6" s="1"/>
  <c r="F5107" i="6" s="1"/>
  <c r="E6163" i="6" a="1"/>
  <c r="E6163" i="6" s="1"/>
  <c r="F6163" i="6" s="1"/>
  <c r="E8011" i="6" a="1"/>
  <c r="E8011" i="6" s="1"/>
  <c r="F8011" i="6" s="1"/>
  <c r="E331" i="6" a="1"/>
  <c r="E331" i="6" s="1"/>
  <c r="F331" i="6" s="1"/>
  <c r="E3523" i="6" a="1"/>
  <c r="E3523" i="6" s="1"/>
  <c r="F3523" i="6" s="1"/>
  <c r="E5323" i="6" a="1"/>
  <c r="E5323" i="6" s="1"/>
  <c r="F5323" i="6" s="1"/>
  <c r="E6619" i="6" a="1"/>
  <c r="E6619" i="6" s="1"/>
  <c r="F6619" i="6" s="1"/>
  <c r="E7723" i="6" a="1"/>
  <c r="E7723" i="6" s="1"/>
  <c r="F7723" i="6" s="1"/>
  <c r="E4795" i="6" a="1"/>
  <c r="E4795" i="6" s="1"/>
  <c r="F4795" i="6" s="1"/>
  <c r="E6067" i="6" a="1"/>
  <c r="E6067" i="6" s="1"/>
  <c r="F6067" i="6" s="1"/>
  <c r="G8422" i="6"/>
  <c r="G8350" i="6"/>
  <c r="G8206" i="6"/>
  <c r="G8110" i="6"/>
  <c r="G8014" i="6"/>
  <c r="G8398" i="6"/>
  <c r="G8278" i="6"/>
  <c r="G8230" i="6"/>
  <c r="G8134" i="6"/>
  <c r="G8038" i="6"/>
  <c r="G8326" i="6"/>
  <c r="G8182" i="6"/>
  <c r="G8086" i="6"/>
  <c r="G7990" i="6"/>
  <c r="G8374" i="6"/>
  <c r="G8062" i="6"/>
  <c r="G7942" i="6"/>
  <c r="G7846" i="6"/>
  <c r="G7750" i="6"/>
  <c r="G7606" i="6"/>
  <c r="G7462" i="6"/>
  <c r="G8158" i="6"/>
  <c r="G7702" i="6"/>
  <c r="G7966" i="6"/>
  <c r="G7894" i="6"/>
  <c r="G7798" i="6"/>
  <c r="G7774" i="6"/>
  <c r="G7726" i="6"/>
  <c r="G7678" i="6"/>
  <c r="G7630" i="6"/>
  <c r="G7558" i="6"/>
  <c r="G7390" i="6"/>
  <c r="G7870" i="6"/>
  <c r="G7534" i="6"/>
  <c r="G6910" i="6"/>
  <c r="G7918" i="6"/>
  <c r="G7510" i="6"/>
  <c r="G7414" i="6"/>
  <c r="G7342" i="6"/>
  <c r="G7294" i="6"/>
  <c r="G7246" i="6"/>
  <c r="G7198" i="6"/>
  <c r="G7150" i="6"/>
  <c r="G7102" i="6"/>
  <c r="G7054" i="6"/>
  <c r="G7006" i="6"/>
  <c r="G6958" i="6"/>
  <c r="G6886" i="6"/>
  <c r="G8302" i="6"/>
  <c r="G7822" i="6"/>
  <c r="G7654" i="6"/>
  <c r="G7438" i="6"/>
  <c r="G7366" i="6"/>
  <c r="G7318" i="6"/>
  <c r="G7270" i="6"/>
  <c r="G7222" i="6"/>
  <c r="G7174" i="6"/>
  <c r="G7126" i="6"/>
  <c r="G7078" i="6"/>
  <c r="G7030" i="6"/>
  <c r="G6982" i="6"/>
  <c r="G6934" i="6"/>
  <c r="G6838" i="6"/>
  <c r="G7486" i="6"/>
  <c r="G6814" i="6"/>
  <c r="G6718" i="6"/>
  <c r="G6622" i="6"/>
  <c r="G6454" i="6"/>
  <c r="G6694" i="6"/>
  <c r="G6598" i="6"/>
  <c r="G6478" i="6"/>
  <c r="G6430" i="6"/>
  <c r="G8254" i="6"/>
  <c r="G7582" i="6"/>
  <c r="G6862" i="6"/>
  <c r="G6790" i="6"/>
  <c r="G6742" i="6"/>
  <c r="G6646" i="6"/>
  <c r="G6574" i="6"/>
  <c r="G6550" i="6"/>
  <c r="G6526" i="6"/>
  <c r="G6406" i="6"/>
  <c r="G6358" i="6"/>
  <c r="G6766" i="6"/>
  <c r="G6670" i="6"/>
  <c r="G6502" i="6"/>
  <c r="G6382" i="6"/>
  <c r="G6214" i="6"/>
  <c r="G6262" i="6"/>
  <c r="G6142" i="6"/>
  <c r="G6022" i="6"/>
  <c r="G6190" i="6"/>
  <c r="G6166" i="6"/>
  <c r="G6094" i="6"/>
  <c r="G6046" i="6"/>
  <c r="G6334" i="6"/>
  <c r="G6310" i="6"/>
  <c r="G6286" i="6"/>
  <c r="G6238" i="6"/>
  <c r="G6118" i="6"/>
  <c r="G6070" i="6"/>
  <c r="G5950" i="6"/>
  <c r="G5878" i="6"/>
  <c r="G5806" i="6"/>
  <c r="G5782" i="6"/>
  <c r="G5686" i="6"/>
  <c r="G5590" i="6"/>
  <c r="G5542" i="6"/>
  <c r="G5494" i="6"/>
  <c r="G5422" i="6"/>
  <c r="G5374" i="6"/>
  <c r="G5974" i="6"/>
  <c r="G5854" i="6"/>
  <c r="G5758" i="6"/>
  <c r="G5662" i="6"/>
  <c r="G5638" i="6"/>
  <c r="G5614" i="6"/>
  <c r="G5326" i="6"/>
  <c r="G5278" i="6"/>
  <c r="G5926" i="6"/>
  <c r="G5734" i="6"/>
  <c r="G5566" i="6"/>
  <c r="G5518" i="6"/>
  <c r="G5470" i="6"/>
  <c r="G5398" i="6"/>
  <c r="G5998" i="6"/>
  <c r="G5902" i="6"/>
  <c r="G5830" i="6"/>
  <c r="G5710" i="6"/>
  <c r="G5446" i="6"/>
  <c r="G5350" i="6"/>
  <c r="G5302" i="6"/>
  <c r="G5206" i="6"/>
  <c r="G5086" i="6"/>
  <c r="G4990" i="6"/>
  <c r="G4894" i="6"/>
  <c r="G4846" i="6"/>
  <c r="G4774" i="6"/>
  <c r="G4726" i="6"/>
  <c r="G4678" i="6"/>
  <c r="G4630" i="6"/>
  <c r="G4582" i="6"/>
  <c r="G4462" i="6"/>
  <c r="G4294" i="6"/>
  <c r="G5134" i="6"/>
  <c r="G5062" i="6"/>
  <c r="G4966" i="6"/>
  <c r="G4534" i="6"/>
  <c r="G4486" i="6"/>
  <c r="G4438" i="6"/>
  <c r="G4390" i="6"/>
  <c r="G4366" i="6"/>
  <c r="G4270" i="6"/>
  <c r="G4174" i="6"/>
  <c r="G4078" i="6"/>
  <c r="G5254" i="6"/>
  <c r="G5158" i="6"/>
  <c r="G5038" i="6"/>
  <c r="G4942" i="6"/>
  <c r="G4918" i="6"/>
  <c r="G4870" i="6"/>
  <c r="G4822" i="6"/>
  <c r="G4798" i="6"/>
  <c r="G4750" i="6"/>
  <c r="G4702" i="6"/>
  <c r="G4654" i="6"/>
  <c r="G4606" i="6"/>
  <c r="G4342" i="6"/>
  <c r="G4246" i="6"/>
  <c r="G4150" i="6"/>
  <c r="G3982" i="6"/>
  <c r="G3886" i="6"/>
  <c r="G5230" i="6"/>
  <c r="G5182" i="6"/>
  <c r="G5110" i="6"/>
  <c r="G5014" i="6"/>
  <c r="G4558" i="6"/>
  <c r="G4510" i="6"/>
  <c r="G4414" i="6"/>
  <c r="G4318" i="6"/>
  <c r="G4222" i="6"/>
  <c r="G4126" i="6"/>
  <c r="G4054" i="6"/>
  <c r="G3958" i="6"/>
  <c r="G3862" i="6"/>
  <c r="G3934" i="6"/>
  <c r="G3790" i="6"/>
  <c r="G3694" i="6"/>
  <c r="G3598" i="6"/>
  <c r="G3502" i="6"/>
  <c r="G3430" i="6"/>
  <c r="G3406" i="6"/>
  <c r="G3382" i="6"/>
  <c r="G3358" i="6"/>
  <c r="G3334" i="6"/>
  <c r="G3166" i="6"/>
  <c r="G3118" i="6"/>
  <c r="G3070" i="6"/>
  <c r="G3046" i="6"/>
  <c r="G2950" i="6"/>
  <c r="G2926" i="6"/>
  <c r="G2878" i="6"/>
  <c r="G2734" i="6"/>
  <c r="G2662" i="6"/>
  <c r="G2614" i="6"/>
  <c r="G4198" i="6"/>
  <c r="G3910" i="6"/>
  <c r="G3766" i="6"/>
  <c r="G3670" i="6"/>
  <c r="G3574" i="6"/>
  <c r="G3478" i="6"/>
  <c r="G3310" i="6"/>
  <c r="G3238" i="6"/>
  <c r="G2974" i="6"/>
  <c r="G2758" i="6"/>
  <c r="G2710" i="6"/>
  <c r="G2686" i="6"/>
  <c r="G2638" i="6"/>
  <c r="G2590" i="6"/>
  <c r="G4102" i="6"/>
  <c r="G4030" i="6"/>
  <c r="G3838" i="6"/>
  <c r="G3742" i="6"/>
  <c r="G3646" i="6"/>
  <c r="G3550" i="6"/>
  <c r="G3454" i="6"/>
  <c r="G3262" i="6"/>
  <c r="G3190" i="6"/>
  <c r="G3094" i="6"/>
  <c r="G3022" i="6"/>
  <c r="G2998" i="6"/>
  <c r="G2902" i="6"/>
  <c r="G2854" i="6"/>
  <c r="G4006" i="6"/>
  <c r="G3814" i="6"/>
  <c r="G3718" i="6"/>
  <c r="G3622" i="6"/>
  <c r="G3526" i="6"/>
  <c r="G2806" i="6"/>
  <c r="G2494" i="6"/>
  <c r="G2422" i="6"/>
  <c r="G2134" i="6"/>
  <c r="G2038" i="6"/>
  <c r="G1942" i="6"/>
  <c r="G1798" i="6"/>
  <c r="G1702" i="6"/>
  <c r="G1630" i="6"/>
  <c r="G1534" i="6"/>
  <c r="G1486" i="6"/>
  <c r="G2518" i="6"/>
  <c r="G2470" i="6"/>
  <c r="G2398" i="6"/>
  <c r="G2350" i="6"/>
  <c r="G2110" i="6"/>
  <c r="G2014" i="6"/>
  <c r="G1918" i="6"/>
  <c r="G1774" i="6"/>
  <c r="G1654" i="6"/>
  <c r="G1606" i="6"/>
  <c r="G1438" i="6"/>
  <c r="G3286" i="6"/>
  <c r="G3214" i="6"/>
  <c r="G3142" i="6"/>
  <c r="G2830" i="6"/>
  <c r="G2566" i="6"/>
  <c r="G2326" i="6"/>
  <c r="G2302" i="6"/>
  <c r="G2278" i="6"/>
  <c r="G2254" i="6"/>
  <c r="G2230" i="6"/>
  <c r="G2206" i="6"/>
  <c r="G2182" i="6"/>
  <c r="G2086" i="6"/>
  <c r="G1990" i="6"/>
  <c r="G1894" i="6"/>
  <c r="G1750" i="6"/>
  <c r="G1678" i="6"/>
  <c r="G1510" i="6"/>
  <c r="G1462" i="6"/>
  <c r="G1414" i="6"/>
  <c r="G2782" i="6"/>
  <c r="G2542" i="6"/>
  <c r="G2446" i="6"/>
  <c r="G2374" i="6"/>
  <c r="G2158" i="6"/>
  <c r="G2062" i="6"/>
  <c r="G1966" i="6"/>
  <c r="G1870" i="6"/>
  <c r="G1846" i="6"/>
  <c r="G1822" i="6"/>
  <c r="G1726" i="6"/>
  <c r="G1582" i="6"/>
  <c r="G1558" i="6"/>
  <c r="G1390" i="6"/>
  <c r="G1174" i="6"/>
  <c r="G934" i="6"/>
  <c r="G742" i="6"/>
  <c r="G430" i="6"/>
  <c r="G406" i="6"/>
  <c r="G358" i="6"/>
  <c r="G142" i="6"/>
  <c r="G118" i="6"/>
  <c r="G1294" i="6"/>
  <c r="G1150" i="6"/>
  <c r="G1126" i="6"/>
  <c r="G1102" i="6"/>
  <c r="G886" i="6"/>
  <c r="G814" i="6"/>
  <c r="G790" i="6"/>
  <c r="G646" i="6"/>
  <c r="G94" i="6"/>
  <c r="G1342" i="6"/>
  <c r="G1246" i="6"/>
  <c r="G1222" i="6"/>
  <c r="G1054" i="6"/>
  <c r="G1030" i="6"/>
  <c r="G1006" i="6"/>
  <c r="G982" i="6"/>
  <c r="G862" i="6"/>
  <c r="G718" i="6"/>
  <c r="G670" i="6"/>
  <c r="G574" i="6"/>
  <c r="G550" i="6"/>
  <c r="G502" i="6"/>
  <c r="G478" i="6"/>
  <c r="G454" i="6"/>
  <c r="G334" i="6"/>
  <c r="G310" i="6"/>
  <c r="G214" i="6"/>
  <c r="G190" i="6"/>
  <c r="G598" i="6"/>
  <c r="G526" i="6"/>
  <c r="G286" i="6"/>
  <c r="G262" i="6"/>
  <c r="G238" i="6"/>
  <c r="G166" i="6"/>
  <c r="G1366" i="6"/>
  <c r="G1318" i="6"/>
  <c r="G1270" i="6"/>
  <c r="G1198" i="6"/>
  <c r="G1078" i="6"/>
  <c r="G958" i="6"/>
  <c r="G910" i="6"/>
  <c r="G838" i="6"/>
  <c r="G766" i="6"/>
  <c r="G694" i="6"/>
  <c r="G622" i="6"/>
  <c r="G382" i="6"/>
  <c r="E595" i="6" a="1"/>
  <c r="E595" i="6" s="1"/>
  <c r="F595" i="6" s="1"/>
  <c r="E2275" i="6" a="1"/>
  <c r="E2275" i="6" s="1"/>
  <c r="F2275" i="6" s="1"/>
  <c r="E3307" i="6" a="1"/>
  <c r="E3307" i="6" s="1"/>
  <c r="F3307" i="6" s="1"/>
  <c r="E5515" i="6" a="1"/>
  <c r="E5515" i="6" s="1"/>
  <c r="F5515" i="6" s="1"/>
  <c r="E7579" i="6" a="1"/>
  <c r="E7579" i="6" s="1"/>
  <c r="F7579" i="6" s="1"/>
  <c r="E8275" i="6" a="1"/>
  <c r="E8275" i="6" s="1"/>
  <c r="F8275" i="6" s="1"/>
  <c r="E1267" i="6" a="1"/>
  <c r="E1267" i="6" s="1"/>
  <c r="F1267" i="6" s="1"/>
  <c r="E3379" i="6" a="1"/>
  <c r="E3379" i="6" s="1"/>
  <c r="F3379" i="6" s="1"/>
  <c r="E4123" i="6" a="1"/>
  <c r="E4123" i="6" s="1"/>
  <c r="F4123" i="6" s="1"/>
  <c r="E5779" i="6" a="1"/>
  <c r="E5779" i="6" s="1"/>
  <c r="F5779" i="6" s="1"/>
  <c r="E7435" i="6" a="1"/>
  <c r="E7435" i="6" s="1"/>
  <c r="F7435" i="6" s="1"/>
  <c r="E3763" i="6" a="1"/>
  <c r="E3763" i="6" s="1"/>
  <c r="F3763" i="6" s="1"/>
  <c r="E5827" i="6" a="1"/>
  <c r="E5827" i="6" s="1"/>
  <c r="F5827" i="6" s="1"/>
  <c r="E6787" i="6" a="1"/>
  <c r="E6787" i="6" s="1"/>
  <c r="F6787" i="6" s="1"/>
  <c r="E8083" i="6" a="1"/>
  <c r="E8083" i="6" s="1"/>
  <c r="F8083" i="6" s="1"/>
  <c r="E787" i="6" a="1"/>
  <c r="E787" i="6" s="1"/>
  <c r="F787" i="6" s="1"/>
  <c r="E2539" i="6" a="1"/>
  <c r="E2539" i="6" s="1"/>
  <c r="F2539" i="6" s="1"/>
  <c r="E3139" i="6" a="1"/>
  <c r="E3139" i="6" s="1"/>
  <c r="F3139" i="6" s="1"/>
  <c r="E5875" i="6" a="1"/>
  <c r="E5875" i="6" s="1"/>
  <c r="F5875" i="6" s="1"/>
  <c r="E7219" i="6" a="1"/>
  <c r="E7219" i="6" s="1"/>
  <c r="F7219" i="6" s="1"/>
  <c r="E1531" i="6" a="1"/>
  <c r="E1531" i="6" s="1"/>
  <c r="F1531" i="6" s="1"/>
  <c r="E4483" i="6" a="1"/>
  <c r="E4483" i="6" s="1"/>
  <c r="F4483" i="6" s="1"/>
  <c r="E6115" i="6" a="1"/>
  <c r="E6115" i="6" s="1"/>
  <c r="F6115" i="6" s="1"/>
  <c r="E7675" i="6" a="1"/>
  <c r="E7675" i="6" s="1"/>
  <c r="F7675" i="6" s="1"/>
  <c r="E1195" i="6" a="1"/>
  <c r="E1195" i="6" s="1"/>
  <c r="F1195" i="6" s="1"/>
  <c r="E3619" i="6" a="1"/>
  <c r="E3619" i="6" s="1"/>
  <c r="F3619" i="6" s="1"/>
  <c r="E6523" i="6" a="1"/>
  <c r="E6523" i="6" s="1"/>
  <c r="F6523" i="6" s="1"/>
  <c r="E1339" i="6" a="1"/>
  <c r="E1339" i="6" s="1"/>
  <c r="F1339" i="6" s="1"/>
  <c r="E1747" i="6" a="1"/>
  <c r="E1747" i="6" s="1"/>
  <c r="F1747" i="6" s="1"/>
  <c r="E2731" i="6" a="1"/>
  <c r="E2731" i="6" s="1"/>
  <c r="F2731" i="6" s="1"/>
  <c r="E5467" i="6" a="1"/>
  <c r="E5467" i="6" s="1"/>
  <c r="F5467" i="6" s="1"/>
  <c r="E6811" i="6" a="1"/>
  <c r="E6811" i="6" s="1"/>
  <c r="F6811" i="6" s="1"/>
  <c r="E2491" i="6" a="1"/>
  <c r="E2491" i="6" s="1"/>
  <c r="F2491" i="6" s="1"/>
  <c r="E2155" i="6" a="1"/>
  <c r="E2155" i="6" s="1"/>
  <c r="F2155" i="6" s="1"/>
  <c r="E2227" i="6" a="1"/>
  <c r="E2227" i="6" s="1"/>
  <c r="F2227" i="6" s="1"/>
  <c r="E4339" i="6" a="1"/>
  <c r="E4339" i="6" s="1"/>
  <c r="F4339" i="6" s="1"/>
  <c r="G8421" i="6"/>
  <c r="G8349" i="6"/>
  <c r="G8205" i="6"/>
  <c r="G8109" i="6"/>
  <c r="G8013" i="6"/>
  <c r="G8397" i="6"/>
  <c r="G8277" i="6"/>
  <c r="G8229" i="6"/>
  <c r="G8133" i="6"/>
  <c r="G8037" i="6"/>
  <c r="G8325" i="6"/>
  <c r="G8181" i="6"/>
  <c r="G8085" i="6"/>
  <c r="G7989" i="6"/>
  <c r="G7941" i="6"/>
  <c r="G7845" i="6"/>
  <c r="G7749" i="6"/>
  <c r="G7605" i="6"/>
  <c r="G7581" i="6"/>
  <c r="G7557" i="6"/>
  <c r="G7461" i="6"/>
  <c r="G8373" i="6"/>
  <c r="G8061" i="6"/>
  <c r="G7701" i="6"/>
  <c r="G8301" i="6"/>
  <c r="G8253" i="6"/>
  <c r="G7965" i="6"/>
  <c r="G7893" i="6"/>
  <c r="G7797" i="6"/>
  <c r="G7773" i="6"/>
  <c r="G7725" i="6"/>
  <c r="G7677" i="6"/>
  <c r="G7629" i="6"/>
  <c r="G7533" i="6"/>
  <c r="G7509" i="6"/>
  <c r="G7389" i="6"/>
  <c r="G8157" i="6"/>
  <c r="G7821" i="6"/>
  <c r="G7653" i="6"/>
  <c r="G7413" i="6"/>
  <c r="G6909" i="6"/>
  <c r="G7869" i="6"/>
  <c r="G7341" i="6"/>
  <c r="G7293" i="6"/>
  <c r="G7245" i="6"/>
  <c r="G7197" i="6"/>
  <c r="G7149" i="6"/>
  <c r="G7101" i="6"/>
  <c r="G7053" i="6"/>
  <c r="G7005" i="6"/>
  <c r="G6957" i="6"/>
  <c r="G6885" i="6"/>
  <c r="G7485" i="6"/>
  <c r="G7365" i="6"/>
  <c r="G7317" i="6"/>
  <c r="G7269" i="6"/>
  <c r="G7221" i="6"/>
  <c r="G7173" i="6"/>
  <c r="G7125" i="6"/>
  <c r="G7077" i="6"/>
  <c r="G7029" i="6"/>
  <c r="G6981" i="6"/>
  <c r="G6933" i="6"/>
  <c r="G6837" i="6"/>
  <c r="G7917" i="6"/>
  <c r="G7437" i="6"/>
  <c r="G6861" i="6"/>
  <c r="G6717" i="6"/>
  <c r="G6621" i="6"/>
  <c r="G6693" i="6"/>
  <c r="G6597" i="6"/>
  <c r="G6477" i="6"/>
  <c r="G6813" i="6"/>
  <c r="G6741" i="6"/>
  <c r="G6645" i="6"/>
  <c r="G6573" i="6"/>
  <c r="G6549" i="6"/>
  <c r="G6525" i="6"/>
  <c r="G6501" i="6"/>
  <c r="G6429" i="6"/>
  <c r="G6405" i="6"/>
  <c r="G6357" i="6"/>
  <c r="G6765" i="6"/>
  <c r="G6453" i="6"/>
  <c r="G6669" i="6"/>
  <c r="G6381" i="6"/>
  <c r="G6789" i="6"/>
  <c r="G6117" i="6"/>
  <c r="G6261" i="6"/>
  <c r="G6213" i="6"/>
  <c r="G6141" i="6"/>
  <c r="G6021" i="6"/>
  <c r="G6309" i="6"/>
  <c r="G6093" i="6"/>
  <c r="G6045" i="6"/>
  <c r="G6333" i="6"/>
  <c r="G6285" i="6"/>
  <c r="G6237" i="6"/>
  <c r="G6189" i="6"/>
  <c r="G6165" i="6"/>
  <c r="G6069" i="6"/>
  <c r="G5949" i="6"/>
  <c r="G5877" i="6"/>
  <c r="G5781" i="6"/>
  <c r="G5685" i="6"/>
  <c r="G5589" i="6"/>
  <c r="G5541" i="6"/>
  <c r="G5493" i="6"/>
  <c r="G5421" i="6"/>
  <c r="G5373" i="6"/>
  <c r="G5997" i="6"/>
  <c r="G5973" i="6"/>
  <c r="G5853" i="6"/>
  <c r="G5757" i="6"/>
  <c r="G5661" i="6"/>
  <c r="G5637" i="6"/>
  <c r="G5613" i="6"/>
  <c r="G5325" i="6"/>
  <c r="G5277" i="6"/>
  <c r="G5925" i="6"/>
  <c r="G5805" i="6"/>
  <c r="G5733" i="6"/>
  <c r="G5565" i="6"/>
  <c r="G5517" i="6"/>
  <c r="G5469" i="6"/>
  <c r="G5397" i="6"/>
  <c r="G5901" i="6"/>
  <c r="G5829" i="6"/>
  <c r="G5709" i="6"/>
  <c r="G5445" i="6"/>
  <c r="G5349" i="6"/>
  <c r="G5301" i="6"/>
  <c r="G5253" i="6"/>
  <c r="G5205" i="6"/>
  <c r="G5109" i="6"/>
  <c r="G5013" i="6"/>
  <c r="G4893" i="6"/>
  <c r="G4845" i="6"/>
  <c r="G4773" i="6"/>
  <c r="G4725" i="6"/>
  <c r="G4677" i="6"/>
  <c r="G4629" i="6"/>
  <c r="G4581" i="6"/>
  <c r="G4341" i="6"/>
  <c r="G4245" i="6"/>
  <c r="G5229" i="6"/>
  <c r="G5133" i="6"/>
  <c r="G5085" i="6"/>
  <c r="G4989" i="6"/>
  <c r="G4533" i="6"/>
  <c r="G4485" i="6"/>
  <c r="G4437" i="6"/>
  <c r="G4389" i="6"/>
  <c r="G4317" i="6"/>
  <c r="G4221" i="6"/>
  <c r="G4125" i="6"/>
  <c r="G5157" i="6"/>
  <c r="G5061" i="6"/>
  <c r="G4965" i="6"/>
  <c r="G4917" i="6"/>
  <c r="G4869" i="6"/>
  <c r="G4821" i="6"/>
  <c r="G4749" i="6"/>
  <c r="G4701" i="6"/>
  <c r="G4653" i="6"/>
  <c r="G4605" i="6"/>
  <c r="G4461" i="6"/>
  <c r="G4293" i="6"/>
  <c r="G4197" i="6"/>
  <c r="G4101" i="6"/>
  <c r="G4005" i="6"/>
  <c r="G3909" i="6"/>
  <c r="G5181" i="6"/>
  <c r="G5037" i="6"/>
  <c r="G4941" i="6"/>
  <c r="G4797" i="6"/>
  <c r="G4557" i="6"/>
  <c r="G4509" i="6"/>
  <c r="G4413" i="6"/>
  <c r="G4365" i="6"/>
  <c r="G4269" i="6"/>
  <c r="G4173" i="6"/>
  <c r="G4077" i="6"/>
  <c r="G3981" i="6"/>
  <c r="G3885" i="6"/>
  <c r="G4053" i="6"/>
  <c r="G3861" i="6"/>
  <c r="G3813" i="6"/>
  <c r="G3717" i="6"/>
  <c r="G3621" i="6"/>
  <c r="G3525" i="6"/>
  <c r="G3453" i="6"/>
  <c r="G3285" i="6"/>
  <c r="G3165" i="6"/>
  <c r="G3117" i="6"/>
  <c r="G3069" i="6"/>
  <c r="G2973" i="6"/>
  <c r="G2733" i="6"/>
  <c r="G2613" i="6"/>
  <c r="G4149" i="6"/>
  <c r="G4029" i="6"/>
  <c r="G3789" i="6"/>
  <c r="G3693" i="6"/>
  <c r="G3597" i="6"/>
  <c r="G3501" i="6"/>
  <c r="G3477" i="6"/>
  <c r="G3429" i="6"/>
  <c r="G3405" i="6"/>
  <c r="G3381" i="6"/>
  <c r="G3357" i="6"/>
  <c r="G3333" i="6"/>
  <c r="G3045" i="6"/>
  <c r="G2901" i="6"/>
  <c r="G2877" i="6"/>
  <c r="G2757" i="6"/>
  <c r="G2685" i="6"/>
  <c r="G2661" i="6"/>
  <c r="G2637" i="6"/>
  <c r="G3957" i="6"/>
  <c r="G3765" i="6"/>
  <c r="G3669" i="6"/>
  <c r="G3573" i="6"/>
  <c r="G3309" i="6"/>
  <c r="G3261" i="6"/>
  <c r="G3093" i="6"/>
  <c r="G3021" i="6"/>
  <c r="G2853" i="6"/>
  <c r="G3933" i="6"/>
  <c r="G3837" i="6"/>
  <c r="G3741" i="6"/>
  <c r="G3645" i="6"/>
  <c r="G3549" i="6"/>
  <c r="G3189" i="6"/>
  <c r="G2829" i="6"/>
  <c r="G2565" i="6"/>
  <c r="G2541" i="6"/>
  <c r="G2421" i="6"/>
  <c r="G2373" i="6"/>
  <c r="G2133" i="6"/>
  <c r="G2061" i="6"/>
  <c r="G1965" i="6"/>
  <c r="G1869" i="6"/>
  <c r="G1845" i="6"/>
  <c r="G1797" i="6"/>
  <c r="G1701" i="6"/>
  <c r="G1533" i="6"/>
  <c r="G1413" i="6"/>
  <c r="G2781" i="6"/>
  <c r="G2709" i="6"/>
  <c r="G2589" i="6"/>
  <c r="G2517" i="6"/>
  <c r="G2469" i="6"/>
  <c r="G2397" i="6"/>
  <c r="G2349" i="6"/>
  <c r="G2157" i="6"/>
  <c r="G2037" i="6"/>
  <c r="G1941" i="6"/>
  <c r="G1773" i="6"/>
  <c r="G1653" i="6"/>
  <c r="G1581" i="6"/>
  <c r="G1485" i="6"/>
  <c r="G1437" i="6"/>
  <c r="G2997" i="6"/>
  <c r="G2949" i="6"/>
  <c r="G2805" i="6"/>
  <c r="G2493" i="6"/>
  <c r="G2325" i="6"/>
  <c r="G2301" i="6"/>
  <c r="G2277" i="6"/>
  <c r="G2253" i="6"/>
  <c r="G2229" i="6"/>
  <c r="G2205" i="6"/>
  <c r="G2181" i="6"/>
  <c r="G2109" i="6"/>
  <c r="G2013" i="6"/>
  <c r="G1917" i="6"/>
  <c r="G1749" i="6"/>
  <c r="G1677" i="6"/>
  <c r="G1461" i="6"/>
  <c r="G1389" i="6"/>
  <c r="G3237" i="6"/>
  <c r="G3213" i="6"/>
  <c r="G3141" i="6"/>
  <c r="G2925" i="6"/>
  <c r="G2445" i="6"/>
  <c r="G2085" i="6"/>
  <c r="G1989" i="6"/>
  <c r="G1893" i="6"/>
  <c r="G1821" i="6"/>
  <c r="G1725" i="6"/>
  <c r="G1629" i="6"/>
  <c r="G1605" i="6"/>
  <c r="G1557" i="6"/>
  <c r="G1509" i="6"/>
  <c r="G1221" i="6"/>
  <c r="G909" i="6"/>
  <c r="G837" i="6"/>
  <c r="G741" i="6"/>
  <c r="G717" i="6"/>
  <c r="G669" i="6"/>
  <c r="G405" i="6"/>
  <c r="G333" i="6"/>
  <c r="G309" i="6"/>
  <c r="G261" i="6"/>
  <c r="G141" i="6"/>
  <c r="G1317" i="6"/>
  <c r="G1197" i="6"/>
  <c r="G1053" i="6"/>
  <c r="G1029" i="6"/>
  <c r="G1005" i="6"/>
  <c r="G813" i="6"/>
  <c r="G789" i="6"/>
  <c r="G693" i="6"/>
  <c r="G429" i="6"/>
  <c r="G381" i="6"/>
  <c r="G357" i="6"/>
  <c r="G117" i="6"/>
  <c r="G93" i="6"/>
  <c r="G1173" i="6"/>
  <c r="G1077" i="6"/>
  <c r="G981" i="6"/>
  <c r="G957" i="6"/>
  <c r="G933" i="6"/>
  <c r="G885" i="6"/>
  <c r="G645" i="6"/>
  <c r="G573" i="6"/>
  <c r="G549" i="6"/>
  <c r="G501" i="6"/>
  <c r="G477" i="6"/>
  <c r="G285" i="6"/>
  <c r="G621" i="6"/>
  <c r="G237" i="6"/>
  <c r="G213" i="6"/>
  <c r="G189" i="6"/>
  <c r="G165" i="6"/>
  <c r="G1365" i="6"/>
  <c r="G1341" i="6"/>
  <c r="G1293" i="6"/>
  <c r="G1269" i="6"/>
  <c r="G1245" i="6"/>
  <c r="G1149" i="6"/>
  <c r="G1125" i="6"/>
  <c r="G1101" i="6"/>
  <c r="G861" i="6"/>
  <c r="G765" i="6"/>
  <c r="G597" i="6"/>
  <c r="G525" i="6"/>
  <c r="G453" i="6"/>
  <c r="C8326" i="6"/>
  <c r="C8182" i="6"/>
  <c r="C8086" i="6"/>
  <c r="C7990" i="6"/>
  <c r="C8422" i="6"/>
  <c r="C8350" i="6"/>
  <c r="C8206" i="6"/>
  <c r="C8110" i="6"/>
  <c r="C8014" i="6"/>
  <c r="C8374" i="6"/>
  <c r="C8302" i="6"/>
  <c r="C8254" i="6"/>
  <c r="C8158" i="6"/>
  <c r="C8062" i="6"/>
  <c r="C8278" i="6"/>
  <c r="C8230" i="6"/>
  <c r="C7966" i="6"/>
  <c r="C7894" i="6"/>
  <c r="C7798" i="6"/>
  <c r="C7774" i="6"/>
  <c r="C7726" i="6"/>
  <c r="C7678" i="6"/>
  <c r="C7630" i="6"/>
  <c r="C7534" i="6"/>
  <c r="C7510" i="6"/>
  <c r="C7942" i="6"/>
  <c r="C7846" i="6"/>
  <c r="C7750" i="6"/>
  <c r="C7606" i="6"/>
  <c r="C7582" i="6"/>
  <c r="C7558" i="6"/>
  <c r="C7462" i="6"/>
  <c r="C8134" i="6"/>
  <c r="C7918" i="6"/>
  <c r="C7870" i="6"/>
  <c r="C7822" i="6"/>
  <c r="C7654" i="6"/>
  <c r="C7486" i="6"/>
  <c r="C7438" i="6"/>
  <c r="C7702" i="6"/>
  <c r="C7366" i="6"/>
  <c r="C7318" i="6"/>
  <c r="C7270" i="6"/>
  <c r="C7222" i="6"/>
  <c r="C7174" i="6"/>
  <c r="C7126" i="6"/>
  <c r="C7078" i="6"/>
  <c r="C7030" i="6"/>
  <c r="C6982" i="6"/>
  <c r="C6934" i="6"/>
  <c r="C8398" i="6"/>
  <c r="C6910" i="6"/>
  <c r="C8038" i="6"/>
  <c r="C7390" i="6"/>
  <c r="C6862" i="6"/>
  <c r="C7246" i="6"/>
  <c r="C7054" i="6"/>
  <c r="C6790" i="6"/>
  <c r="C6742" i="6"/>
  <c r="C6646" i="6"/>
  <c r="C6574" i="6"/>
  <c r="C6550" i="6"/>
  <c r="C6526" i="6"/>
  <c r="C6502" i="6"/>
  <c r="C6430" i="6"/>
  <c r="C6406" i="6"/>
  <c r="C7198" i="6"/>
  <c r="C7006" i="6"/>
  <c r="C6886" i="6"/>
  <c r="C6814" i="6"/>
  <c r="C6718" i="6"/>
  <c r="C6622" i="6"/>
  <c r="C7342" i="6"/>
  <c r="C7414" i="6"/>
  <c r="C7294" i="6"/>
  <c r="C7102" i="6"/>
  <c r="C6766" i="6"/>
  <c r="C6670" i="6"/>
  <c r="C6454" i="6"/>
  <c r="C7150" i="6"/>
  <c r="C6598" i="6"/>
  <c r="C6958" i="6"/>
  <c r="C6838" i="6"/>
  <c r="C6478" i="6"/>
  <c r="C6694" i="6"/>
  <c r="C6358" i="6"/>
  <c r="C6310" i="6"/>
  <c r="C6382" i="6"/>
  <c r="C6286" i="6"/>
  <c r="C6238" i="6"/>
  <c r="C6190" i="6"/>
  <c r="C6166" i="6"/>
  <c r="C6070" i="6"/>
  <c r="C6334" i="6"/>
  <c r="C6118" i="6"/>
  <c r="C6262" i="6"/>
  <c r="C6214" i="6"/>
  <c r="C6142" i="6"/>
  <c r="C6022" i="6"/>
  <c r="C6094" i="6"/>
  <c r="C6046" i="6"/>
  <c r="C5998" i="6"/>
  <c r="C5902" i="6"/>
  <c r="C5830" i="6"/>
  <c r="C5710" i="6"/>
  <c r="C5446" i="6"/>
  <c r="C5350" i="6"/>
  <c r="C5302" i="6"/>
  <c r="C5254" i="6"/>
  <c r="C5950" i="6"/>
  <c r="C5878" i="6"/>
  <c r="C5782" i="6"/>
  <c r="C5686" i="6"/>
  <c r="C5590" i="6"/>
  <c r="C5542" i="6"/>
  <c r="C5494" i="6"/>
  <c r="C5422" i="6"/>
  <c r="C5374" i="6"/>
  <c r="C5974" i="6"/>
  <c r="C5854" i="6"/>
  <c r="C5758" i="6"/>
  <c r="C5662" i="6"/>
  <c r="C5638" i="6"/>
  <c r="C5614" i="6"/>
  <c r="C5326" i="6"/>
  <c r="C5278" i="6"/>
  <c r="C5926" i="6"/>
  <c r="C5806" i="6"/>
  <c r="C5734" i="6"/>
  <c r="C5566" i="6"/>
  <c r="C5518" i="6"/>
  <c r="C5470" i="6"/>
  <c r="C5398" i="6"/>
  <c r="C5182" i="6"/>
  <c r="C5038" i="6"/>
  <c r="C4942" i="6"/>
  <c r="C4798" i="6"/>
  <c r="C4558" i="6"/>
  <c r="C4510" i="6"/>
  <c r="C4414" i="6"/>
  <c r="C4366" i="6"/>
  <c r="C4270" i="6"/>
  <c r="C5206" i="6"/>
  <c r="C5110" i="6"/>
  <c r="C5014" i="6"/>
  <c r="C4894" i="6"/>
  <c r="C4846" i="6"/>
  <c r="C4774" i="6"/>
  <c r="C4726" i="6"/>
  <c r="C4678" i="6"/>
  <c r="C4630" i="6"/>
  <c r="C4582" i="6"/>
  <c r="C4342" i="6"/>
  <c r="C4246" i="6"/>
  <c r="C4150" i="6"/>
  <c r="C5230" i="6"/>
  <c r="C5134" i="6"/>
  <c r="C5086" i="6"/>
  <c r="C4990" i="6"/>
  <c r="C4534" i="6"/>
  <c r="C4486" i="6"/>
  <c r="C4438" i="6"/>
  <c r="C4390" i="6"/>
  <c r="C4318" i="6"/>
  <c r="C4222" i="6"/>
  <c r="C4126" i="6"/>
  <c r="C4030" i="6"/>
  <c r="C3934" i="6"/>
  <c r="C5158" i="6"/>
  <c r="C5062" i="6"/>
  <c r="C4966" i="6"/>
  <c r="C4918" i="6"/>
  <c r="C4870" i="6"/>
  <c r="C4822" i="6"/>
  <c r="C4750" i="6"/>
  <c r="C4702" i="6"/>
  <c r="C4654" i="6"/>
  <c r="C4606" i="6"/>
  <c r="C4462" i="6"/>
  <c r="C4294" i="6"/>
  <c r="C4198" i="6"/>
  <c r="C4102" i="6"/>
  <c r="C4006" i="6"/>
  <c r="C3910" i="6"/>
  <c r="C3982" i="6"/>
  <c r="C3838" i="6"/>
  <c r="C3742" i="6"/>
  <c r="C3646" i="6"/>
  <c r="C3550" i="6"/>
  <c r="C3238" i="6"/>
  <c r="C3214" i="6"/>
  <c r="C3190" i="6"/>
  <c r="C3142" i="6"/>
  <c r="C2998" i="6"/>
  <c r="C2950" i="6"/>
  <c r="C2926" i="6"/>
  <c r="C2830" i="6"/>
  <c r="C2806" i="6"/>
  <c r="C2566" i="6"/>
  <c r="C4078" i="6"/>
  <c r="C3958" i="6"/>
  <c r="C3814" i="6"/>
  <c r="C3718" i="6"/>
  <c r="C3622" i="6"/>
  <c r="C3526" i="6"/>
  <c r="C3454" i="6"/>
  <c r="C3286" i="6"/>
  <c r="C3166" i="6"/>
  <c r="C3118" i="6"/>
  <c r="C3070" i="6"/>
  <c r="C2974" i="6"/>
  <c r="C2734" i="6"/>
  <c r="C2614" i="6"/>
  <c r="C3886" i="6"/>
  <c r="C3790" i="6"/>
  <c r="C3694" i="6"/>
  <c r="C3598" i="6"/>
  <c r="C3502" i="6"/>
  <c r="C3478" i="6"/>
  <c r="C3430" i="6"/>
  <c r="C3406" i="6"/>
  <c r="C3382" i="6"/>
  <c r="C3358" i="6"/>
  <c r="C3334" i="6"/>
  <c r="C3046" i="6"/>
  <c r="C2902" i="6"/>
  <c r="C2878" i="6"/>
  <c r="C4174" i="6"/>
  <c r="C4054" i="6"/>
  <c r="C3862" i="6"/>
  <c r="C3766" i="6"/>
  <c r="C3670" i="6"/>
  <c r="C3574" i="6"/>
  <c r="C3094" i="6"/>
  <c r="C2782" i="6"/>
  <c r="C2710" i="6"/>
  <c r="C2590" i="6"/>
  <c r="C2446" i="6"/>
  <c r="C2086" i="6"/>
  <c r="C1990" i="6"/>
  <c r="C1894" i="6"/>
  <c r="C1822" i="6"/>
  <c r="C1726" i="6"/>
  <c r="C1630" i="6"/>
  <c r="C1606" i="6"/>
  <c r="C1558" i="6"/>
  <c r="C1510" i="6"/>
  <c r="C2758" i="6"/>
  <c r="C2686" i="6"/>
  <c r="C2638" i="6"/>
  <c r="C2542" i="6"/>
  <c r="C2422" i="6"/>
  <c r="C2374" i="6"/>
  <c r="C2134" i="6"/>
  <c r="C2062" i="6"/>
  <c r="C1966" i="6"/>
  <c r="C1870" i="6"/>
  <c r="C1846" i="6"/>
  <c r="C1798" i="6"/>
  <c r="C1702" i="6"/>
  <c r="C1534" i="6"/>
  <c r="C1414" i="6"/>
  <c r="C3310" i="6"/>
  <c r="C3262" i="6"/>
  <c r="C3022" i="6"/>
  <c r="C2854" i="6"/>
  <c r="C2518" i="6"/>
  <c r="C2470" i="6"/>
  <c r="C2398" i="6"/>
  <c r="C2350" i="6"/>
  <c r="C2158" i="6"/>
  <c r="C2038" i="6"/>
  <c r="C1942" i="6"/>
  <c r="C1774" i="6"/>
  <c r="C1654" i="6"/>
  <c r="C1582" i="6"/>
  <c r="C1486" i="6"/>
  <c r="C1438" i="6"/>
  <c r="C2662" i="6"/>
  <c r="C2494" i="6"/>
  <c r="C2326" i="6"/>
  <c r="C2302" i="6"/>
  <c r="C2278" i="6"/>
  <c r="C2254" i="6"/>
  <c r="C2230" i="6"/>
  <c r="C2206" i="6"/>
  <c r="C2182" i="6"/>
  <c r="C2110" i="6"/>
  <c r="C2014" i="6"/>
  <c r="C1918" i="6"/>
  <c r="C1750" i="6"/>
  <c r="C1678" i="6"/>
  <c r="C1462" i="6"/>
  <c r="C1390" i="6"/>
  <c r="C1366" i="6"/>
  <c r="C1342" i="6"/>
  <c r="C1294" i="6"/>
  <c r="C1270" i="6"/>
  <c r="C1246" i="6"/>
  <c r="C1150" i="6"/>
  <c r="C1126" i="6"/>
  <c r="C1102" i="6"/>
  <c r="C862" i="6"/>
  <c r="C766" i="6"/>
  <c r="C622" i="6"/>
  <c r="C598" i="6"/>
  <c r="C526" i="6"/>
  <c r="C454" i="6"/>
  <c r="C334" i="6"/>
  <c r="C238" i="6"/>
  <c r="C214" i="6"/>
  <c r="C190" i="6"/>
  <c r="C166" i="6"/>
  <c r="C118" i="6"/>
  <c r="C94" i="6"/>
  <c r="C310" i="6"/>
  <c r="C262" i="6"/>
  <c r="C1222" i="6"/>
  <c r="C910" i="6"/>
  <c r="C838" i="6"/>
  <c r="C742" i="6"/>
  <c r="C718" i="6"/>
  <c r="C670" i="6"/>
  <c r="C406" i="6"/>
  <c r="C1318" i="6"/>
  <c r="C1198" i="6"/>
  <c r="C1054" i="6"/>
  <c r="C1030" i="6"/>
  <c r="C1006" i="6"/>
  <c r="C814" i="6"/>
  <c r="C790" i="6"/>
  <c r="C694" i="6"/>
  <c r="C430" i="6"/>
  <c r="C382" i="6"/>
  <c r="C358" i="6"/>
  <c r="C142" i="6"/>
  <c r="C646" i="6"/>
  <c r="C574" i="6"/>
  <c r="C550" i="6"/>
  <c r="C286" i="6"/>
  <c r="C1174" i="6"/>
  <c r="C1078" i="6"/>
  <c r="C982" i="6"/>
  <c r="C958" i="6"/>
  <c r="C934" i="6"/>
  <c r="C886" i="6"/>
  <c r="C502" i="6"/>
  <c r="C478" i="6"/>
  <c r="E163" i="6" a="1"/>
  <c r="E163" i="6" s="1"/>
  <c r="F163" i="6" s="1"/>
  <c r="E2347" i="6" a="1"/>
  <c r="E2347" i="6" s="1"/>
  <c r="F2347" i="6" s="1"/>
  <c r="E4651" i="6" a="1"/>
  <c r="E4651" i="6" s="1"/>
  <c r="F4651" i="6" s="1"/>
  <c r="E5539" i="6" a="1"/>
  <c r="E5539" i="6" s="1"/>
  <c r="F5539" i="6" s="1"/>
  <c r="E7027" i="6" a="1"/>
  <c r="E7027" i="6" s="1"/>
  <c r="F7027" i="6" s="1"/>
  <c r="E883" i="6" a="1"/>
  <c r="E883" i="6" s="1"/>
  <c r="F883" i="6" s="1"/>
  <c r="E1579" i="6" a="1"/>
  <c r="E1579" i="6" s="1"/>
  <c r="F1579" i="6" s="1"/>
  <c r="E3547" i="6" a="1"/>
  <c r="E3547" i="6" s="1"/>
  <c r="F3547" i="6" s="1"/>
  <c r="E4411" i="6" a="1"/>
  <c r="E4411" i="6" s="1"/>
  <c r="F4411" i="6" s="1"/>
  <c r="E6331" i="6" a="1"/>
  <c r="E6331" i="6" s="1"/>
  <c r="F6331" i="6" s="1"/>
  <c r="E7747" i="6" a="1"/>
  <c r="E7747" i="6" s="1"/>
  <c r="F7747" i="6" s="1"/>
  <c r="E7939" i="6" a="1"/>
  <c r="E7939" i="6" s="1"/>
  <c r="F7939" i="6" s="1"/>
  <c r="E763" i="6" a="1"/>
  <c r="E763" i="6" s="1"/>
  <c r="F763" i="6" s="1"/>
  <c r="E2443" i="6" a="1"/>
  <c r="E2443" i="6" s="1"/>
  <c r="F2443" i="6" s="1"/>
  <c r="E3691" i="6" a="1"/>
  <c r="E3691" i="6" s="1"/>
  <c r="F3691" i="6" s="1"/>
  <c r="E5923" i="6" a="1"/>
  <c r="E5923" i="6" s="1"/>
  <c r="F5923" i="6" s="1"/>
  <c r="E8179" i="6" a="1"/>
  <c r="E8179" i="6" s="1"/>
  <c r="F8179" i="6" s="1"/>
  <c r="E1795" i="6" a="1"/>
  <c r="E1795" i="6" s="1"/>
  <c r="F1795" i="6" s="1"/>
  <c r="E4723" i="6" a="1"/>
  <c r="E4723" i="6" s="1"/>
  <c r="F4723" i="6" s="1"/>
  <c r="E6667" i="6" a="1"/>
  <c r="E6667" i="6" s="1"/>
  <c r="F6667" i="6" s="1"/>
  <c r="E8059" i="6" a="1"/>
  <c r="E8059" i="6" s="1"/>
  <c r="F8059" i="6" s="1"/>
  <c r="E955" i="6" a="1"/>
  <c r="E955" i="6" s="1"/>
  <c r="F955" i="6" s="1"/>
  <c r="E7411" i="6" a="1"/>
  <c r="E7411" i="6" s="1"/>
  <c r="F7411" i="6" s="1"/>
  <c r="E2251" i="6" a="1"/>
  <c r="E2251" i="6" s="1"/>
  <c r="F2251" i="6" s="1"/>
  <c r="E4603" i="6" a="1"/>
  <c r="E4603" i="6" s="1"/>
  <c r="F4603" i="6" s="1"/>
  <c r="E5491" i="6" a="1"/>
  <c r="E5491" i="6" s="1"/>
  <c r="F5491" i="6" s="1"/>
  <c r="E2059" i="6" a="1"/>
  <c r="E2059" i="6" s="1"/>
  <c r="F2059" i="6" s="1"/>
  <c r="E2755" i="6" a="1"/>
  <c r="E2755" i="6" s="1"/>
  <c r="F2755" i="6" s="1"/>
  <c r="E5035" i="6" a="1"/>
  <c r="E5035" i="6" s="1"/>
  <c r="F5035" i="6" s="1"/>
  <c r="E6739" i="6" a="1"/>
  <c r="E6739" i="6" s="1"/>
  <c r="F6739" i="6" s="1"/>
  <c r="E7243" i="6" a="1"/>
  <c r="E7243" i="6" s="1"/>
  <c r="F7243" i="6" s="1"/>
  <c r="E1315" i="6" a="1"/>
  <c r="E1315" i="6" s="1"/>
  <c r="F1315" i="6" s="1"/>
  <c r="E6043" i="6" a="1"/>
  <c r="E6043" i="6" s="1"/>
  <c r="F6043" i="6" s="1"/>
  <c r="E547" i="6" a="1"/>
  <c r="E547" i="6" s="1"/>
  <c r="F547" i="6" s="1"/>
  <c r="E2419" i="6" a="1"/>
  <c r="E2419" i="6" s="1"/>
  <c r="F2419" i="6" s="1"/>
  <c r="E3595" i="6" a="1"/>
  <c r="E3595" i="6" s="1"/>
  <c r="F3595" i="6" s="1"/>
  <c r="E5803" i="6" a="1"/>
  <c r="E5803" i="6" s="1"/>
  <c r="F5803" i="6" s="1"/>
  <c r="E7915" i="6" a="1"/>
  <c r="E7915" i="6" s="1"/>
  <c r="F7915" i="6" s="1"/>
  <c r="E1843" i="6" a="1"/>
  <c r="E1843" i="6" s="1"/>
  <c r="F1843" i="6" s="1"/>
  <c r="E6451" i="6" a="1"/>
  <c r="E6451" i="6" s="1"/>
  <c r="F6451" i="6" s="1"/>
  <c r="B8376" i="6"/>
  <c r="H8376" i="6" s="1" a="1"/>
  <c r="H8376" i="6" s="1"/>
  <c r="I8376" i="6" s="1"/>
  <c r="J8376" i="6" s="1"/>
  <c r="B8304" i="6"/>
  <c r="H8304" i="6" s="1" a="1"/>
  <c r="H8304" i="6" s="1"/>
  <c r="I8304" i="6" s="1"/>
  <c r="J8304" i="6" s="1"/>
  <c r="B8256" i="6"/>
  <c r="H8256" i="6" s="1" a="1"/>
  <c r="H8256" i="6" s="1"/>
  <c r="I8256" i="6" s="1"/>
  <c r="J8256" i="6" s="1"/>
  <c r="B8160" i="6"/>
  <c r="H8160" i="6" s="1" a="1"/>
  <c r="H8160" i="6" s="1"/>
  <c r="I8160" i="6" s="1"/>
  <c r="J8160" i="6" s="1"/>
  <c r="B8064" i="6"/>
  <c r="H8064" i="6" s="1" a="1"/>
  <c r="H8064" i="6" s="1"/>
  <c r="I8064" i="6" s="1"/>
  <c r="J8064" i="6" s="1"/>
  <c r="B8328" i="6"/>
  <c r="H8328" i="6" s="1" a="1"/>
  <c r="H8328" i="6" s="1"/>
  <c r="I8328" i="6" s="1"/>
  <c r="J8328" i="6" s="1"/>
  <c r="B8184" i="6"/>
  <c r="H8184" i="6" s="1" a="1"/>
  <c r="H8184" i="6" s="1"/>
  <c r="I8184" i="6" s="1"/>
  <c r="J8184" i="6" s="1"/>
  <c r="B8088" i="6"/>
  <c r="H8088" i="6" s="1" a="1"/>
  <c r="H8088" i="6" s="1"/>
  <c r="I8088" i="6" s="1"/>
  <c r="J8088" i="6" s="1"/>
  <c r="B7992" i="6"/>
  <c r="H7992" i="6" s="1" a="1"/>
  <c r="H7992" i="6" s="1"/>
  <c r="I7992" i="6" s="1"/>
  <c r="J7992" i="6" s="1"/>
  <c r="B8400" i="6"/>
  <c r="H8400" i="6" s="1" a="1"/>
  <c r="H8400" i="6" s="1"/>
  <c r="I8400" i="6" s="1"/>
  <c r="J8400" i="6" s="1"/>
  <c r="B8280" i="6"/>
  <c r="H8280" i="6" s="1" a="1"/>
  <c r="H8280" i="6" s="1"/>
  <c r="I8280" i="6" s="1"/>
  <c r="J8280" i="6" s="1"/>
  <c r="B8232" i="6"/>
  <c r="H8232" i="6" s="1" a="1"/>
  <c r="H8232" i="6" s="1"/>
  <c r="I8232" i="6" s="1"/>
  <c r="J8232" i="6" s="1"/>
  <c r="B8136" i="6"/>
  <c r="H8136" i="6" s="1" a="1"/>
  <c r="H8136" i="6" s="1"/>
  <c r="I8136" i="6" s="1"/>
  <c r="J8136" i="6" s="1"/>
  <c r="B8040" i="6"/>
  <c r="H8040" i="6" s="1" a="1"/>
  <c r="H8040" i="6" s="1"/>
  <c r="I8040" i="6" s="1"/>
  <c r="J8040" i="6" s="1"/>
  <c r="B8208" i="6"/>
  <c r="H8208" i="6" s="1" a="1"/>
  <c r="H8208" i="6" s="1"/>
  <c r="I8208" i="6" s="1"/>
  <c r="J8208" i="6" s="1"/>
  <c r="B7704" i="6"/>
  <c r="H7704" i="6" s="1" a="1"/>
  <c r="H7704" i="6" s="1"/>
  <c r="I7704" i="6" s="1"/>
  <c r="J7704" i="6" s="1"/>
  <c r="B7584" i="6"/>
  <c r="H7584" i="6" s="1" a="1"/>
  <c r="H7584" i="6" s="1"/>
  <c r="I7584" i="6" s="1"/>
  <c r="J7584" i="6" s="1"/>
  <c r="B7536" i="6"/>
  <c r="H7536" i="6" s="1" a="1"/>
  <c r="H7536" i="6" s="1"/>
  <c r="I7536" i="6" s="1"/>
  <c r="J7536" i="6" s="1"/>
  <c r="B7512" i="6"/>
  <c r="H7512" i="6" s="1" a="1"/>
  <c r="H7512" i="6" s="1"/>
  <c r="I7512" i="6" s="1"/>
  <c r="J7512" i="6" s="1"/>
  <c r="B7488" i="6"/>
  <c r="H7488" i="6" s="1" a="1"/>
  <c r="H7488" i="6" s="1"/>
  <c r="I7488" i="6" s="1"/>
  <c r="J7488" i="6" s="1"/>
  <c r="B8352" i="6"/>
  <c r="H8352" i="6" s="1" a="1"/>
  <c r="H8352" i="6" s="1"/>
  <c r="I8352" i="6" s="1"/>
  <c r="J8352" i="6" s="1"/>
  <c r="B7920" i="6"/>
  <c r="H7920" i="6" s="1" a="1"/>
  <c r="H7920" i="6" s="1"/>
  <c r="I7920" i="6" s="1"/>
  <c r="J7920" i="6" s="1"/>
  <c r="B7872" i="6"/>
  <c r="H7872" i="6" s="1" a="1"/>
  <c r="H7872" i="6" s="1"/>
  <c r="I7872" i="6" s="1"/>
  <c r="J7872" i="6" s="1"/>
  <c r="B7824" i="6"/>
  <c r="H7824" i="6" s="1" a="1"/>
  <c r="H7824" i="6" s="1"/>
  <c r="I7824" i="6" s="1"/>
  <c r="J7824" i="6" s="1"/>
  <c r="B7656" i="6"/>
  <c r="H7656" i="6" s="1" a="1"/>
  <c r="H7656" i="6" s="1"/>
  <c r="I7656" i="6" s="1"/>
  <c r="J7656" i="6" s="1"/>
  <c r="B7560" i="6"/>
  <c r="H7560" i="6" s="1" a="1"/>
  <c r="H7560" i="6" s="1"/>
  <c r="I7560" i="6" s="1"/>
  <c r="J7560" i="6" s="1"/>
  <c r="B8112" i="6"/>
  <c r="H8112" i="6" s="1" a="1"/>
  <c r="H8112" i="6" s="1"/>
  <c r="I8112" i="6" s="1"/>
  <c r="J8112" i="6" s="1"/>
  <c r="B7944" i="6"/>
  <c r="H7944" i="6" s="1" a="1"/>
  <c r="H7944" i="6" s="1"/>
  <c r="I7944" i="6" s="1"/>
  <c r="J7944" i="6" s="1"/>
  <c r="B7848" i="6"/>
  <c r="H7848" i="6" s="1" a="1"/>
  <c r="H7848" i="6" s="1"/>
  <c r="I7848" i="6" s="1"/>
  <c r="J7848" i="6" s="1"/>
  <c r="B7752" i="6"/>
  <c r="H7752" i="6" s="1" a="1"/>
  <c r="H7752" i="6" s="1"/>
  <c r="I7752" i="6" s="1"/>
  <c r="J7752" i="6" s="1"/>
  <c r="B7608" i="6"/>
  <c r="H7608" i="6" s="1" a="1"/>
  <c r="H7608" i="6" s="1"/>
  <c r="I7608" i="6" s="1"/>
  <c r="J7608" i="6" s="1"/>
  <c r="B7416" i="6"/>
  <c r="H7416" i="6" s="1" a="1"/>
  <c r="H7416" i="6" s="1"/>
  <c r="I7416" i="6" s="1"/>
  <c r="J7416" i="6" s="1"/>
  <c r="B8016" i="6"/>
  <c r="H8016" i="6" s="1" a="1"/>
  <c r="H8016" i="6" s="1"/>
  <c r="I8016" i="6" s="1"/>
  <c r="J8016" i="6" s="1"/>
  <c r="B7968" i="6"/>
  <c r="H7968" i="6" s="1" a="1"/>
  <c r="H7968" i="6" s="1"/>
  <c r="I7968" i="6" s="1"/>
  <c r="J7968" i="6" s="1"/>
  <c r="B7800" i="6"/>
  <c r="H7800" i="6" s="1" a="1"/>
  <c r="H7800" i="6" s="1"/>
  <c r="I7800" i="6" s="1"/>
  <c r="J7800" i="6" s="1"/>
  <c r="B6912" i="6"/>
  <c r="H6912" i="6" s="1" a="1"/>
  <c r="H6912" i="6" s="1"/>
  <c r="I6912" i="6" s="1"/>
  <c r="J6912" i="6" s="1"/>
  <c r="B7680" i="6"/>
  <c r="H7680" i="6" s="1" a="1"/>
  <c r="H7680" i="6" s="1"/>
  <c r="I7680" i="6" s="1"/>
  <c r="J7680" i="6" s="1"/>
  <c r="B7464" i="6"/>
  <c r="H7464" i="6" s="1" a="1"/>
  <c r="H7464" i="6" s="1"/>
  <c r="I7464" i="6" s="1"/>
  <c r="J7464" i="6" s="1"/>
  <c r="B7368" i="6"/>
  <c r="H7368" i="6" s="1" a="1"/>
  <c r="H7368" i="6" s="1"/>
  <c r="I7368" i="6" s="1"/>
  <c r="J7368" i="6" s="1"/>
  <c r="B7320" i="6"/>
  <c r="H7320" i="6" s="1" a="1"/>
  <c r="H7320" i="6" s="1"/>
  <c r="I7320" i="6" s="1"/>
  <c r="J7320" i="6" s="1"/>
  <c r="B7272" i="6"/>
  <c r="H7272" i="6" s="1" a="1"/>
  <c r="H7272" i="6" s="1"/>
  <c r="I7272" i="6" s="1"/>
  <c r="J7272" i="6" s="1"/>
  <c r="B7224" i="6"/>
  <c r="H7224" i="6" s="1" a="1"/>
  <c r="H7224" i="6" s="1"/>
  <c r="I7224" i="6" s="1"/>
  <c r="J7224" i="6" s="1"/>
  <c r="B7176" i="6"/>
  <c r="H7176" i="6" s="1" a="1"/>
  <c r="H7176" i="6" s="1"/>
  <c r="I7176" i="6" s="1"/>
  <c r="J7176" i="6" s="1"/>
  <c r="B7128" i="6"/>
  <c r="H7128" i="6" s="1" a="1"/>
  <c r="H7128" i="6" s="1"/>
  <c r="I7128" i="6" s="1"/>
  <c r="J7128" i="6" s="1"/>
  <c r="B7080" i="6"/>
  <c r="H7080" i="6" s="1" a="1"/>
  <c r="H7080" i="6" s="1"/>
  <c r="I7080" i="6" s="1"/>
  <c r="J7080" i="6" s="1"/>
  <c r="B7032" i="6"/>
  <c r="H7032" i="6" s="1" a="1"/>
  <c r="H7032" i="6" s="1"/>
  <c r="I7032" i="6" s="1"/>
  <c r="J7032" i="6" s="1"/>
  <c r="B6984" i="6"/>
  <c r="H6984" i="6" s="1" a="1"/>
  <c r="H6984" i="6" s="1"/>
  <c r="I6984" i="6" s="1"/>
  <c r="J6984" i="6" s="1"/>
  <c r="B6888" i="6"/>
  <c r="H6888" i="6" s="1" a="1"/>
  <c r="H6888" i="6" s="1"/>
  <c r="I6888" i="6" s="1"/>
  <c r="J6888" i="6" s="1"/>
  <c r="B8424" i="6"/>
  <c r="H8424" i="6" s="1" a="1"/>
  <c r="H8424" i="6" s="1"/>
  <c r="I8424" i="6" s="1"/>
  <c r="J8424" i="6" s="1"/>
  <c r="B7776" i="6"/>
  <c r="H7776" i="6" s="1" a="1"/>
  <c r="H7776" i="6" s="1"/>
  <c r="I7776" i="6" s="1"/>
  <c r="J7776" i="6" s="1"/>
  <c r="B7344" i="6"/>
  <c r="H7344" i="6" s="1" a="1"/>
  <c r="H7344" i="6" s="1"/>
  <c r="I7344" i="6" s="1"/>
  <c r="J7344" i="6" s="1"/>
  <c r="B7296" i="6"/>
  <c r="H7296" i="6" s="1" a="1"/>
  <c r="H7296" i="6" s="1"/>
  <c r="I7296" i="6" s="1"/>
  <c r="J7296" i="6" s="1"/>
  <c r="B7248" i="6"/>
  <c r="H7248" i="6" s="1" a="1"/>
  <c r="H7248" i="6" s="1"/>
  <c r="I7248" i="6" s="1"/>
  <c r="J7248" i="6" s="1"/>
  <c r="B7200" i="6"/>
  <c r="H7200" i="6" s="1" a="1"/>
  <c r="H7200" i="6" s="1"/>
  <c r="I7200" i="6" s="1"/>
  <c r="J7200" i="6" s="1"/>
  <c r="B7152" i="6"/>
  <c r="H7152" i="6" s="1" a="1"/>
  <c r="H7152" i="6" s="1"/>
  <c r="I7152" i="6" s="1"/>
  <c r="J7152" i="6" s="1"/>
  <c r="B7104" i="6"/>
  <c r="H7104" i="6" s="1" a="1"/>
  <c r="H7104" i="6" s="1"/>
  <c r="I7104" i="6" s="1"/>
  <c r="J7104" i="6" s="1"/>
  <c r="B7056" i="6"/>
  <c r="H7056" i="6" s="1" a="1"/>
  <c r="H7056" i="6" s="1"/>
  <c r="I7056" i="6" s="1"/>
  <c r="J7056" i="6" s="1"/>
  <c r="B7008" i="6"/>
  <c r="H7008" i="6" s="1" a="1"/>
  <c r="H7008" i="6" s="1"/>
  <c r="I7008" i="6" s="1"/>
  <c r="J7008" i="6" s="1"/>
  <c r="B6936" i="6"/>
  <c r="H6936" i="6" s="1" a="1"/>
  <c r="H6936" i="6" s="1"/>
  <c r="I6936" i="6" s="1"/>
  <c r="J6936" i="6" s="1"/>
  <c r="B6840" i="6"/>
  <c r="H6840" i="6" s="1" a="1"/>
  <c r="H6840" i="6" s="1"/>
  <c r="I6840" i="6" s="1"/>
  <c r="J6840" i="6" s="1"/>
  <c r="B6960" i="6"/>
  <c r="H6960" i="6" s="1" a="1"/>
  <c r="H6960" i="6" s="1"/>
  <c r="I6960" i="6" s="1"/>
  <c r="J6960" i="6" s="1"/>
  <c r="B6720" i="6"/>
  <c r="H6720" i="6" s="1" a="1"/>
  <c r="H6720" i="6" s="1"/>
  <c r="I6720" i="6" s="1"/>
  <c r="J6720" i="6" s="1"/>
  <c r="B6624" i="6"/>
  <c r="H6624" i="6" s="1" a="1"/>
  <c r="H6624" i="6" s="1"/>
  <c r="I6624" i="6" s="1"/>
  <c r="J6624" i="6" s="1"/>
  <c r="B6552" i="6"/>
  <c r="H6552" i="6" s="1" a="1"/>
  <c r="H6552" i="6" s="1"/>
  <c r="I6552" i="6" s="1"/>
  <c r="J6552" i="6" s="1"/>
  <c r="B6528" i="6"/>
  <c r="H6528" i="6" s="1" a="1"/>
  <c r="H6528" i="6" s="1"/>
  <c r="I6528" i="6" s="1"/>
  <c r="J6528" i="6" s="1"/>
  <c r="B6480" i="6"/>
  <c r="H6480" i="6" s="1" a="1"/>
  <c r="H6480" i="6" s="1"/>
  <c r="I6480" i="6" s="1"/>
  <c r="J6480" i="6" s="1"/>
  <c r="B7896" i="6"/>
  <c r="H7896" i="6" s="1" a="1"/>
  <c r="H7896" i="6" s="1"/>
  <c r="I7896" i="6" s="1"/>
  <c r="J7896" i="6" s="1"/>
  <c r="B7392" i="6"/>
  <c r="H7392" i="6" s="1" a="1"/>
  <c r="H7392" i="6" s="1"/>
  <c r="I7392" i="6" s="1"/>
  <c r="J7392" i="6" s="1"/>
  <c r="B6864" i="6"/>
  <c r="H6864" i="6" s="1" a="1"/>
  <c r="H6864" i="6" s="1"/>
  <c r="I6864" i="6" s="1"/>
  <c r="J6864" i="6" s="1"/>
  <c r="B6792" i="6"/>
  <c r="H6792" i="6" s="1" a="1"/>
  <c r="H6792" i="6" s="1"/>
  <c r="I6792" i="6" s="1"/>
  <c r="J6792" i="6" s="1"/>
  <c r="B6696" i="6"/>
  <c r="H6696" i="6" s="1" a="1"/>
  <c r="H6696" i="6" s="1"/>
  <c r="I6696" i="6" s="1"/>
  <c r="J6696" i="6" s="1"/>
  <c r="B6600" i="6"/>
  <c r="H6600" i="6" s="1" a="1"/>
  <c r="H6600" i="6" s="1"/>
  <c r="I6600" i="6" s="1"/>
  <c r="J6600" i="6" s="1"/>
  <c r="B6576" i="6"/>
  <c r="H6576" i="6" s="1" a="1"/>
  <c r="H6576" i="6" s="1"/>
  <c r="I6576" i="6" s="1"/>
  <c r="J6576" i="6" s="1"/>
  <c r="B6456" i="6"/>
  <c r="H6456" i="6" s="1" a="1"/>
  <c r="H6456" i="6" s="1"/>
  <c r="I6456" i="6" s="1"/>
  <c r="J6456" i="6" s="1"/>
  <c r="B6408" i="6"/>
  <c r="H6408" i="6" s="1" a="1"/>
  <c r="H6408" i="6" s="1"/>
  <c r="I6408" i="6" s="1"/>
  <c r="J6408" i="6" s="1"/>
  <c r="B7728" i="6"/>
  <c r="H7728" i="6" s="1" a="1"/>
  <c r="H7728" i="6" s="1"/>
  <c r="I7728" i="6" s="1"/>
  <c r="J7728" i="6" s="1"/>
  <c r="B7632" i="6"/>
  <c r="H7632" i="6" s="1" a="1"/>
  <c r="H7632" i="6" s="1"/>
  <c r="I7632" i="6" s="1"/>
  <c r="J7632" i="6" s="1"/>
  <c r="B7440" i="6"/>
  <c r="H7440" i="6" s="1" a="1"/>
  <c r="H7440" i="6" s="1"/>
  <c r="I7440" i="6" s="1"/>
  <c r="J7440" i="6" s="1"/>
  <c r="B6744" i="6"/>
  <c r="H6744" i="6" s="1" a="1"/>
  <c r="H6744" i="6" s="1"/>
  <c r="I6744" i="6" s="1"/>
  <c r="J6744" i="6" s="1"/>
  <c r="B6648" i="6"/>
  <c r="H6648" i="6" s="1" a="1"/>
  <c r="H6648" i="6" s="1"/>
  <c r="I6648" i="6" s="1"/>
  <c r="J6648" i="6" s="1"/>
  <c r="B6360" i="6"/>
  <c r="H6360" i="6" s="1" a="1"/>
  <c r="H6360" i="6" s="1"/>
  <c r="I6360" i="6" s="1"/>
  <c r="J6360" i="6" s="1"/>
  <c r="B6816" i="6"/>
  <c r="H6816" i="6" s="1" a="1"/>
  <c r="H6816" i="6" s="1"/>
  <c r="I6816" i="6" s="1"/>
  <c r="J6816" i="6" s="1"/>
  <c r="B6504" i="6"/>
  <c r="H6504" i="6" s="1" a="1"/>
  <c r="H6504" i="6" s="1"/>
  <c r="I6504" i="6" s="1"/>
  <c r="J6504" i="6" s="1"/>
  <c r="B6768" i="6"/>
  <c r="H6768" i="6" s="1" a="1"/>
  <c r="H6768" i="6" s="1"/>
  <c r="I6768" i="6" s="1"/>
  <c r="J6768" i="6" s="1"/>
  <c r="B6672" i="6"/>
  <c r="H6672" i="6" s="1" a="1"/>
  <c r="H6672" i="6" s="1"/>
  <c r="I6672" i="6" s="1"/>
  <c r="J6672" i="6" s="1"/>
  <c r="B6432" i="6"/>
  <c r="H6432" i="6" s="1" a="1"/>
  <c r="H6432" i="6" s="1"/>
  <c r="I6432" i="6" s="1"/>
  <c r="J6432" i="6" s="1"/>
  <c r="B6168" i="6"/>
  <c r="H6168" i="6" s="1" a="1"/>
  <c r="H6168" i="6" s="1"/>
  <c r="I6168" i="6" s="1"/>
  <c r="J6168" i="6" s="1"/>
  <c r="B6096" i="6"/>
  <c r="H6096" i="6" s="1" a="1"/>
  <c r="H6096" i="6" s="1"/>
  <c r="I6096" i="6" s="1"/>
  <c r="J6096" i="6" s="1"/>
  <c r="B6048" i="6"/>
  <c r="H6048" i="6" s="1" a="1"/>
  <c r="H6048" i="6" s="1"/>
  <c r="I6048" i="6" s="1"/>
  <c r="J6048" i="6" s="1"/>
  <c r="B6384" i="6"/>
  <c r="H6384" i="6" s="1" a="1"/>
  <c r="H6384" i="6" s="1"/>
  <c r="I6384" i="6" s="1"/>
  <c r="J6384" i="6" s="1"/>
  <c r="B6288" i="6"/>
  <c r="H6288" i="6" s="1" a="1"/>
  <c r="H6288" i="6" s="1"/>
  <c r="I6288" i="6" s="1"/>
  <c r="J6288" i="6" s="1"/>
  <c r="B6240" i="6"/>
  <c r="H6240" i="6" s="1" a="1"/>
  <c r="H6240" i="6" s="1"/>
  <c r="I6240" i="6" s="1"/>
  <c r="J6240" i="6" s="1"/>
  <c r="B6120" i="6"/>
  <c r="H6120" i="6" s="1" a="1"/>
  <c r="H6120" i="6" s="1"/>
  <c r="I6120" i="6" s="1"/>
  <c r="J6120" i="6" s="1"/>
  <c r="B6072" i="6"/>
  <c r="H6072" i="6" s="1" a="1"/>
  <c r="H6072" i="6" s="1"/>
  <c r="I6072" i="6" s="1"/>
  <c r="J6072" i="6" s="1"/>
  <c r="B6336" i="6"/>
  <c r="H6336" i="6" s="1" a="1"/>
  <c r="H6336" i="6" s="1"/>
  <c r="I6336" i="6" s="1"/>
  <c r="J6336" i="6" s="1"/>
  <c r="B6312" i="6"/>
  <c r="H6312" i="6" s="1" a="1"/>
  <c r="H6312" i="6" s="1"/>
  <c r="I6312" i="6" s="1"/>
  <c r="J6312" i="6" s="1"/>
  <c r="B6216" i="6"/>
  <c r="H6216" i="6" s="1" a="1"/>
  <c r="H6216" i="6" s="1"/>
  <c r="I6216" i="6" s="1"/>
  <c r="J6216" i="6" s="1"/>
  <c r="B6192" i="6"/>
  <c r="H6192" i="6" s="1" a="1"/>
  <c r="H6192" i="6" s="1"/>
  <c r="I6192" i="6" s="1"/>
  <c r="J6192" i="6" s="1"/>
  <c r="B6000" i="6"/>
  <c r="H6000" i="6" s="1" a="1"/>
  <c r="H6000" i="6" s="1"/>
  <c r="I6000" i="6" s="1"/>
  <c r="J6000" i="6" s="1"/>
  <c r="B6264" i="6"/>
  <c r="H6264" i="6" s="1" a="1"/>
  <c r="H6264" i="6" s="1"/>
  <c r="I6264" i="6" s="1"/>
  <c r="J6264" i="6" s="1"/>
  <c r="B6144" i="6"/>
  <c r="H6144" i="6" s="1" a="1"/>
  <c r="H6144" i="6" s="1"/>
  <c r="I6144" i="6" s="1"/>
  <c r="J6144" i="6" s="1"/>
  <c r="B6024" i="6"/>
  <c r="H6024" i="6" s="1" a="1"/>
  <c r="H6024" i="6" s="1"/>
  <c r="I6024" i="6" s="1"/>
  <c r="J6024" i="6" s="1"/>
  <c r="B5952" i="6"/>
  <c r="H5952" i="6" s="1" a="1"/>
  <c r="H5952" i="6" s="1"/>
  <c r="I5952" i="6" s="1"/>
  <c r="J5952" i="6" s="1"/>
  <c r="B5928" i="6"/>
  <c r="H5928" i="6" s="1" a="1"/>
  <c r="H5928" i="6" s="1"/>
  <c r="I5928" i="6" s="1"/>
  <c r="J5928" i="6" s="1"/>
  <c r="B5856" i="6"/>
  <c r="H5856" i="6" s="1" a="1"/>
  <c r="H5856" i="6" s="1"/>
  <c r="I5856" i="6" s="1"/>
  <c r="J5856" i="6" s="1"/>
  <c r="B5808" i="6"/>
  <c r="H5808" i="6" s="1" a="1"/>
  <c r="H5808" i="6" s="1"/>
  <c r="I5808" i="6" s="1"/>
  <c r="J5808" i="6" s="1"/>
  <c r="B5784" i="6"/>
  <c r="H5784" i="6" s="1" a="1"/>
  <c r="H5784" i="6" s="1"/>
  <c r="I5784" i="6" s="1"/>
  <c r="J5784" i="6" s="1"/>
  <c r="B5688" i="6"/>
  <c r="H5688" i="6" s="1" a="1"/>
  <c r="H5688" i="6" s="1"/>
  <c r="I5688" i="6" s="1"/>
  <c r="J5688" i="6" s="1"/>
  <c r="B5640" i="6"/>
  <c r="H5640" i="6" s="1" a="1"/>
  <c r="H5640" i="6" s="1"/>
  <c r="I5640" i="6" s="1"/>
  <c r="J5640" i="6" s="1"/>
  <c r="B5592" i="6"/>
  <c r="H5592" i="6" s="1" a="1"/>
  <c r="H5592" i="6" s="1"/>
  <c r="I5592" i="6" s="1"/>
  <c r="J5592" i="6" s="1"/>
  <c r="B5544" i="6"/>
  <c r="H5544" i="6" s="1" a="1"/>
  <c r="H5544" i="6" s="1"/>
  <c r="I5544" i="6" s="1"/>
  <c r="J5544" i="6" s="1"/>
  <c r="B5496" i="6"/>
  <c r="H5496" i="6" s="1" a="1"/>
  <c r="H5496" i="6" s="1"/>
  <c r="I5496" i="6" s="1"/>
  <c r="J5496" i="6" s="1"/>
  <c r="B5448" i="6"/>
  <c r="H5448" i="6" s="1" a="1"/>
  <c r="H5448" i="6" s="1"/>
  <c r="I5448" i="6" s="1"/>
  <c r="J5448" i="6" s="1"/>
  <c r="B5400" i="6"/>
  <c r="H5400" i="6" s="1" a="1"/>
  <c r="H5400" i="6" s="1"/>
  <c r="I5400" i="6" s="1"/>
  <c r="J5400" i="6" s="1"/>
  <c r="B5832" i="6"/>
  <c r="H5832" i="6" s="1" a="1"/>
  <c r="H5832" i="6" s="1"/>
  <c r="I5832" i="6" s="1"/>
  <c r="J5832" i="6" s="1"/>
  <c r="B5760" i="6"/>
  <c r="H5760" i="6" s="1" a="1"/>
  <c r="H5760" i="6" s="1"/>
  <c r="I5760" i="6" s="1"/>
  <c r="J5760" i="6" s="1"/>
  <c r="B5664" i="6"/>
  <c r="H5664" i="6" s="1" a="1"/>
  <c r="H5664" i="6" s="1"/>
  <c r="I5664" i="6" s="1"/>
  <c r="J5664" i="6" s="1"/>
  <c r="B5616" i="6"/>
  <c r="H5616" i="6" s="1" a="1"/>
  <c r="H5616" i="6" s="1"/>
  <c r="I5616" i="6" s="1"/>
  <c r="J5616" i="6" s="1"/>
  <c r="B5352" i="6"/>
  <c r="H5352" i="6" s="1" a="1"/>
  <c r="H5352" i="6" s="1"/>
  <c r="I5352" i="6" s="1"/>
  <c r="J5352" i="6" s="1"/>
  <c r="B5304" i="6"/>
  <c r="H5304" i="6" s="1" a="1"/>
  <c r="H5304" i="6" s="1"/>
  <c r="I5304" i="6" s="1"/>
  <c r="J5304" i="6" s="1"/>
  <c r="B5256" i="6"/>
  <c r="H5256" i="6" s="1" a="1"/>
  <c r="H5256" i="6" s="1"/>
  <c r="I5256" i="6" s="1"/>
  <c r="J5256" i="6" s="1"/>
  <c r="B5976" i="6"/>
  <c r="H5976" i="6" s="1" a="1"/>
  <c r="H5976" i="6" s="1"/>
  <c r="I5976" i="6" s="1"/>
  <c r="J5976" i="6" s="1"/>
  <c r="B5904" i="6"/>
  <c r="H5904" i="6" s="1" a="1"/>
  <c r="H5904" i="6" s="1"/>
  <c r="I5904" i="6" s="1"/>
  <c r="J5904" i="6" s="1"/>
  <c r="B5736" i="6"/>
  <c r="H5736" i="6" s="1" a="1"/>
  <c r="H5736" i="6" s="1"/>
  <c r="I5736" i="6" s="1"/>
  <c r="J5736" i="6" s="1"/>
  <c r="B5568" i="6"/>
  <c r="H5568" i="6" s="1" a="1"/>
  <c r="H5568" i="6" s="1"/>
  <c r="I5568" i="6" s="1"/>
  <c r="J5568" i="6" s="1"/>
  <c r="B5520" i="6"/>
  <c r="H5520" i="6" s="1" a="1"/>
  <c r="H5520" i="6" s="1"/>
  <c r="I5520" i="6" s="1"/>
  <c r="J5520" i="6" s="1"/>
  <c r="B5472" i="6"/>
  <c r="H5472" i="6" s="1" a="1"/>
  <c r="H5472" i="6" s="1"/>
  <c r="I5472" i="6" s="1"/>
  <c r="J5472" i="6" s="1"/>
  <c r="B5424" i="6"/>
  <c r="H5424" i="6" s="1" a="1"/>
  <c r="H5424" i="6" s="1"/>
  <c r="I5424" i="6" s="1"/>
  <c r="J5424" i="6" s="1"/>
  <c r="B5376" i="6"/>
  <c r="H5376" i="6" s="1" a="1"/>
  <c r="H5376" i="6" s="1"/>
  <c r="I5376" i="6" s="1"/>
  <c r="J5376" i="6" s="1"/>
  <c r="B5880" i="6"/>
  <c r="H5880" i="6" s="1" a="1"/>
  <c r="H5880" i="6" s="1"/>
  <c r="I5880" i="6" s="1"/>
  <c r="J5880" i="6" s="1"/>
  <c r="B5712" i="6"/>
  <c r="H5712" i="6" s="1" a="1"/>
  <c r="H5712" i="6" s="1"/>
  <c r="I5712" i="6" s="1"/>
  <c r="J5712" i="6" s="1"/>
  <c r="B5328" i="6"/>
  <c r="H5328" i="6" s="1" a="1"/>
  <c r="H5328" i="6" s="1"/>
  <c r="I5328" i="6" s="1"/>
  <c r="J5328" i="6" s="1"/>
  <c r="B5280" i="6"/>
  <c r="H5280" i="6" s="1" a="1"/>
  <c r="H5280" i="6" s="1"/>
  <c r="I5280" i="6" s="1"/>
  <c r="J5280" i="6" s="1"/>
  <c r="B5208" i="6"/>
  <c r="H5208" i="6" s="1" a="1"/>
  <c r="H5208" i="6" s="1"/>
  <c r="I5208" i="6" s="1"/>
  <c r="J5208" i="6" s="1"/>
  <c r="B5040" i="6"/>
  <c r="H5040" i="6" s="1" a="1"/>
  <c r="H5040" i="6" s="1"/>
  <c r="I5040" i="6" s="1"/>
  <c r="J5040" i="6" s="1"/>
  <c r="B4944" i="6"/>
  <c r="H4944" i="6" s="1" a="1"/>
  <c r="H4944" i="6" s="1"/>
  <c r="I4944" i="6" s="1"/>
  <c r="J4944" i="6" s="1"/>
  <c r="B4920" i="6"/>
  <c r="H4920" i="6" s="1" a="1"/>
  <c r="H4920" i="6" s="1"/>
  <c r="I4920" i="6" s="1"/>
  <c r="J4920" i="6" s="1"/>
  <c r="B4872" i="6"/>
  <c r="H4872" i="6" s="1" a="1"/>
  <c r="H4872" i="6" s="1"/>
  <c r="I4872" i="6" s="1"/>
  <c r="J4872" i="6" s="1"/>
  <c r="B4824" i="6"/>
  <c r="H4824" i="6" s="1" a="1"/>
  <c r="H4824" i="6" s="1"/>
  <c r="I4824" i="6" s="1"/>
  <c r="J4824" i="6" s="1"/>
  <c r="B4560" i="6"/>
  <c r="H4560" i="6" s="1" a="1"/>
  <c r="H4560" i="6" s="1"/>
  <c r="I4560" i="6" s="1"/>
  <c r="J4560" i="6" s="1"/>
  <c r="B4512" i="6"/>
  <c r="H4512" i="6" s="1" a="1"/>
  <c r="H4512" i="6" s="1"/>
  <c r="I4512" i="6" s="1"/>
  <c r="J4512" i="6" s="1"/>
  <c r="B4416" i="6"/>
  <c r="H4416" i="6" s="1" a="1"/>
  <c r="H4416" i="6" s="1"/>
  <c r="I4416" i="6" s="1"/>
  <c r="J4416" i="6" s="1"/>
  <c r="B4320" i="6"/>
  <c r="H4320" i="6" s="1" a="1"/>
  <c r="H4320" i="6" s="1"/>
  <c r="I4320" i="6" s="1"/>
  <c r="J4320" i="6" s="1"/>
  <c r="B4224" i="6"/>
  <c r="H4224" i="6" s="1" a="1"/>
  <c r="H4224" i="6" s="1"/>
  <c r="I4224" i="6" s="1"/>
  <c r="J4224" i="6" s="1"/>
  <c r="B5136" i="6"/>
  <c r="H5136" i="6" s="1" a="1"/>
  <c r="H5136" i="6" s="1"/>
  <c r="I5136" i="6" s="1"/>
  <c r="J5136" i="6" s="1"/>
  <c r="B5112" i="6"/>
  <c r="H5112" i="6" s="1" a="1"/>
  <c r="H5112" i="6" s="1"/>
  <c r="I5112" i="6" s="1"/>
  <c r="J5112" i="6" s="1"/>
  <c r="B5016" i="6"/>
  <c r="H5016" i="6" s="1" a="1"/>
  <c r="H5016" i="6" s="1"/>
  <c r="I5016" i="6" s="1"/>
  <c r="J5016" i="6" s="1"/>
  <c r="B4776" i="6"/>
  <c r="H4776" i="6" s="1" a="1"/>
  <c r="H4776" i="6" s="1"/>
  <c r="I4776" i="6" s="1"/>
  <c r="J4776" i="6" s="1"/>
  <c r="B4728" i="6"/>
  <c r="H4728" i="6" s="1" a="1"/>
  <c r="H4728" i="6" s="1"/>
  <c r="I4728" i="6" s="1"/>
  <c r="J4728" i="6" s="1"/>
  <c r="B4680" i="6"/>
  <c r="H4680" i="6" s="1" a="1"/>
  <c r="H4680" i="6" s="1"/>
  <c r="I4680" i="6" s="1"/>
  <c r="J4680" i="6" s="1"/>
  <c r="B4632" i="6"/>
  <c r="H4632" i="6" s="1" a="1"/>
  <c r="H4632" i="6" s="1"/>
  <c r="I4632" i="6" s="1"/>
  <c r="J4632" i="6" s="1"/>
  <c r="B4584" i="6"/>
  <c r="H4584" i="6" s="1" a="1"/>
  <c r="H4584" i="6" s="1"/>
  <c r="I4584" i="6" s="1"/>
  <c r="J4584" i="6" s="1"/>
  <c r="B4440" i="6"/>
  <c r="H4440" i="6" s="1" a="1"/>
  <c r="H4440" i="6" s="1"/>
  <c r="I4440" i="6" s="1"/>
  <c r="J4440" i="6" s="1"/>
  <c r="B4296" i="6"/>
  <c r="H4296" i="6" s="1" a="1"/>
  <c r="H4296" i="6" s="1"/>
  <c r="I4296" i="6" s="1"/>
  <c r="J4296" i="6" s="1"/>
  <c r="B4200" i="6"/>
  <c r="H4200" i="6" s="1" a="1"/>
  <c r="H4200" i="6" s="1"/>
  <c r="I4200" i="6" s="1"/>
  <c r="J4200" i="6" s="1"/>
  <c r="B4104" i="6"/>
  <c r="H4104" i="6" s="1" a="1"/>
  <c r="H4104" i="6" s="1"/>
  <c r="I4104" i="6" s="1"/>
  <c r="J4104" i="6" s="1"/>
  <c r="B5160" i="6"/>
  <c r="H5160" i="6" s="1" a="1"/>
  <c r="H5160" i="6" s="1"/>
  <c r="I5160" i="6" s="1"/>
  <c r="J5160" i="6" s="1"/>
  <c r="B5088" i="6"/>
  <c r="H5088" i="6" s="1" a="1"/>
  <c r="H5088" i="6" s="1"/>
  <c r="I5088" i="6" s="1"/>
  <c r="J5088" i="6" s="1"/>
  <c r="B4992" i="6"/>
  <c r="H4992" i="6" s="1" a="1"/>
  <c r="H4992" i="6" s="1"/>
  <c r="I4992" i="6" s="1"/>
  <c r="J4992" i="6" s="1"/>
  <c r="B4896" i="6"/>
  <c r="H4896" i="6" s="1" a="1"/>
  <c r="H4896" i="6" s="1"/>
  <c r="I4896" i="6" s="1"/>
  <c r="J4896" i="6" s="1"/>
  <c r="B4848" i="6"/>
  <c r="H4848" i="6" s="1" a="1"/>
  <c r="H4848" i="6" s="1"/>
  <c r="I4848" i="6" s="1"/>
  <c r="J4848" i="6" s="1"/>
  <c r="B4800" i="6"/>
  <c r="H4800" i="6" s="1" a="1"/>
  <c r="H4800" i="6" s="1"/>
  <c r="I4800" i="6" s="1"/>
  <c r="J4800" i="6" s="1"/>
  <c r="B4536" i="6"/>
  <c r="H4536" i="6" s="1" a="1"/>
  <c r="H4536" i="6" s="1"/>
  <c r="I4536" i="6" s="1"/>
  <c r="J4536" i="6" s="1"/>
  <c r="B4488" i="6"/>
  <c r="H4488" i="6" s="1" a="1"/>
  <c r="H4488" i="6" s="1"/>
  <c r="I4488" i="6" s="1"/>
  <c r="J4488" i="6" s="1"/>
  <c r="B4464" i="6"/>
  <c r="H4464" i="6" s="1" a="1"/>
  <c r="H4464" i="6" s="1"/>
  <c r="I4464" i="6" s="1"/>
  <c r="J4464" i="6" s="1"/>
  <c r="B4392" i="6"/>
  <c r="H4392" i="6" s="1" a="1"/>
  <c r="H4392" i="6" s="1"/>
  <c r="I4392" i="6" s="1"/>
  <c r="J4392" i="6" s="1"/>
  <c r="B4368" i="6"/>
  <c r="H4368" i="6" s="1" a="1"/>
  <c r="H4368" i="6" s="1"/>
  <c r="I4368" i="6" s="1"/>
  <c r="J4368" i="6" s="1"/>
  <c r="B4272" i="6"/>
  <c r="H4272" i="6" s="1" a="1"/>
  <c r="H4272" i="6" s="1"/>
  <c r="I4272" i="6" s="1"/>
  <c r="J4272" i="6" s="1"/>
  <c r="B4176" i="6"/>
  <c r="H4176" i="6" s="1" a="1"/>
  <c r="H4176" i="6" s="1"/>
  <c r="I4176" i="6" s="1"/>
  <c r="J4176" i="6" s="1"/>
  <c r="B4080" i="6"/>
  <c r="H4080" i="6" s="1" a="1"/>
  <c r="H4080" i="6" s="1"/>
  <c r="I4080" i="6" s="1"/>
  <c r="J4080" i="6" s="1"/>
  <c r="B4032" i="6"/>
  <c r="H4032" i="6" s="1" a="1"/>
  <c r="H4032" i="6" s="1"/>
  <c r="I4032" i="6" s="1"/>
  <c r="J4032" i="6" s="1"/>
  <c r="B3936" i="6"/>
  <c r="H3936" i="6" s="1" a="1"/>
  <c r="H3936" i="6" s="1"/>
  <c r="I3936" i="6" s="1"/>
  <c r="J3936" i="6" s="1"/>
  <c r="B5232" i="6"/>
  <c r="H5232" i="6" s="1" a="1"/>
  <c r="H5232" i="6" s="1"/>
  <c r="I5232" i="6" s="1"/>
  <c r="J5232" i="6" s="1"/>
  <c r="B5184" i="6"/>
  <c r="H5184" i="6" s="1" a="1"/>
  <c r="H5184" i="6" s="1"/>
  <c r="I5184" i="6" s="1"/>
  <c r="J5184" i="6" s="1"/>
  <c r="B5064" i="6"/>
  <c r="H5064" i="6" s="1" a="1"/>
  <c r="H5064" i="6" s="1"/>
  <c r="I5064" i="6" s="1"/>
  <c r="J5064" i="6" s="1"/>
  <c r="B4968" i="6"/>
  <c r="H4968" i="6" s="1" a="1"/>
  <c r="H4968" i="6" s="1"/>
  <c r="I4968" i="6" s="1"/>
  <c r="J4968" i="6" s="1"/>
  <c r="B4752" i="6"/>
  <c r="H4752" i="6" s="1" a="1"/>
  <c r="H4752" i="6" s="1"/>
  <c r="I4752" i="6" s="1"/>
  <c r="J4752" i="6" s="1"/>
  <c r="B4704" i="6"/>
  <c r="H4704" i="6" s="1" a="1"/>
  <c r="H4704" i="6" s="1"/>
  <c r="I4704" i="6" s="1"/>
  <c r="J4704" i="6" s="1"/>
  <c r="B4656" i="6"/>
  <c r="H4656" i="6" s="1" a="1"/>
  <c r="H4656" i="6" s="1"/>
  <c r="I4656" i="6" s="1"/>
  <c r="J4656" i="6" s="1"/>
  <c r="B4608" i="6"/>
  <c r="H4608" i="6" s="1" a="1"/>
  <c r="H4608" i="6" s="1"/>
  <c r="I4608" i="6" s="1"/>
  <c r="J4608" i="6" s="1"/>
  <c r="B4344" i="6"/>
  <c r="H4344" i="6" s="1" a="1"/>
  <c r="H4344" i="6" s="1"/>
  <c r="I4344" i="6" s="1"/>
  <c r="J4344" i="6" s="1"/>
  <c r="B4248" i="6"/>
  <c r="H4248" i="6" s="1" a="1"/>
  <c r="H4248" i="6" s="1"/>
  <c r="I4248" i="6" s="1"/>
  <c r="J4248" i="6" s="1"/>
  <c r="B4152" i="6"/>
  <c r="H4152" i="6" s="1" a="1"/>
  <c r="H4152" i="6" s="1"/>
  <c r="I4152" i="6" s="1"/>
  <c r="J4152" i="6" s="1"/>
  <c r="B4008" i="6"/>
  <c r="H4008" i="6" s="1" a="1"/>
  <c r="H4008" i="6" s="1"/>
  <c r="I4008" i="6" s="1"/>
  <c r="J4008" i="6" s="1"/>
  <c r="B3912" i="6"/>
  <c r="H3912" i="6" s="1" a="1"/>
  <c r="H3912" i="6" s="1"/>
  <c r="I3912" i="6" s="1"/>
  <c r="J3912" i="6" s="1"/>
  <c r="B3984" i="6"/>
  <c r="H3984" i="6" s="1" a="1"/>
  <c r="H3984" i="6" s="1"/>
  <c r="I3984" i="6" s="1"/>
  <c r="J3984" i="6" s="1"/>
  <c r="B3840" i="6"/>
  <c r="H3840" i="6" s="1" a="1"/>
  <c r="H3840" i="6" s="1"/>
  <c r="I3840" i="6" s="1"/>
  <c r="J3840" i="6" s="1"/>
  <c r="B3744" i="6"/>
  <c r="H3744" i="6" s="1" a="1"/>
  <c r="H3744" i="6" s="1"/>
  <c r="I3744" i="6" s="1"/>
  <c r="J3744" i="6" s="1"/>
  <c r="B3648" i="6"/>
  <c r="H3648" i="6" s="1" a="1"/>
  <c r="H3648" i="6" s="1"/>
  <c r="I3648" i="6" s="1"/>
  <c r="J3648" i="6" s="1"/>
  <c r="B3552" i="6"/>
  <c r="H3552" i="6" s="1" a="1"/>
  <c r="H3552" i="6" s="1"/>
  <c r="I3552" i="6" s="1"/>
  <c r="J3552" i="6" s="1"/>
  <c r="B3264" i="6"/>
  <c r="H3264" i="6" s="1" a="1"/>
  <c r="H3264" i="6" s="1"/>
  <c r="I3264" i="6" s="1"/>
  <c r="J3264" i="6" s="1"/>
  <c r="B3192" i="6"/>
  <c r="H3192" i="6" s="1" a="1"/>
  <c r="H3192" i="6" s="1"/>
  <c r="I3192" i="6" s="1"/>
  <c r="J3192" i="6" s="1"/>
  <c r="B3096" i="6"/>
  <c r="H3096" i="6" s="1" a="1"/>
  <c r="H3096" i="6" s="1"/>
  <c r="I3096" i="6" s="1"/>
  <c r="J3096" i="6" s="1"/>
  <c r="B3024" i="6"/>
  <c r="H3024" i="6" s="1" a="1"/>
  <c r="H3024" i="6" s="1"/>
  <c r="I3024" i="6" s="1"/>
  <c r="J3024" i="6" s="1"/>
  <c r="B2952" i="6"/>
  <c r="H2952" i="6" s="1" a="1"/>
  <c r="H2952" i="6" s="1"/>
  <c r="I2952" i="6" s="1"/>
  <c r="J2952" i="6" s="1"/>
  <c r="B2928" i="6"/>
  <c r="H2928" i="6" s="1" a="1"/>
  <c r="H2928" i="6" s="1"/>
  <c r="I2928" i="6" s="1"/>
  <c r="J2928" i="6" s="1"/>
  <c r="B2880" i="6"/>
  <c r="H2880" i="6" s="1" a="1"/>
  <c r="H2880" i="6" s="1"/>
  <c r="I2880" i="6" s="1"/>
  <c r="J2880" i="6" s="1"/>
  <c r="B2640" i="6"/>
  <c r="H2640" i="6" s="1" a="1"/>
  <c r="H2640" i="6" s="1"/>
  <c r="I2640" i="6" s="1"/>
  <c r="J2640" i="6" s="1"/>
  <c r="B2592" i="6"/>
  <c r="H2592" i="6" s="1" a="1"/>
  <c r="H2592" i="6" s="1"/>
  <c r="I2592" i="6" s="1"/>
  <c r="J2592" i="6" s="1"/>
  <c r="B3960" i="6"/>
  <c r="H3960" i="6" s="1" a="1"/>
  <c r="H3960" i="6" s="1"/>
  <c r="I3960" i="6" s="1"/>
  <c r="J3960" i="6" s="1"/>
  <c r="B3816" i="6"/>
  <c r="H3816" i="6" s="1" a="1"/>
  <c r="H3816" i="6" s="1"/>
  <c r="I3816" i="6" s="1"/>
  <c r="J3816" i="6" s="1"/>
  <c r="B3720" i="6"/>
  <c r="H3720" i="6" s="1" a="1"/>
  <c r="H3720" i="6" s="1"/>
  <c r="I3720" i="6" s="1"/>
  <c r="J3720" i="6" s="1"/>
  <c r="B3624" i="6"/>
  <c r="H3624" i="6" s="1" a="1"/>
  <c r="H3624" i="6" s="1"/>
  <c r="I3624" i="6" s="1"/>
  <c r="J3624" i="6" s="1"/>
  <c r="B3528" i="6"/>
  <c r="H3528" i="6" s="1" a="1"/>
  <c r="H3528" i="6" s="1"/>
  <c r="I3528" i="6" s="1"/>
  <c r="J3528" i="6" s="1"/>
  <c r="B3288" i="6"/>
  <c r="H3288" i="6" s="1" a="1"/>
  <c r="H3288" i="6" s="1"/>
  <c r="I3288" i="6" s="1"/>
  <c r="J3288" i="6" s="1"/>
  <c r="B3240" i="6"/>
  <c r="H3240" i="6" s="1" a="1"/>
  <c r="H3240" i="6" s="1"/>
  <c r="I3240" i="6" s="1"/>
  <c r="J3240" i="6" s="1"/>
  <c r="B3216" i="6"/>
  <c r="H3216" i="6" s="1" a="1"/>
  <c r="H3216" i="6" s="1"/>
  <c r="I3216" i="6" s="1"/>
  <c r="J3216" i="6" s="1"/>
  <c r="B3144" i="6"/>
  <c r="H3144" i="6" s="1" a="1"/>
  <c r="H3144" i="6" s="1"/>
  <c r="I3144" i="6" s="1"/>
  <c r="J3144" i="6" s="1"/>
  <c r="B3048" i="6"/>
  <c r="H3048" i="6" s="1" a="1"/>
  <c r="H3048" i="6" s="1"/>
  <c r="I3048" i="6" s="1"/>
  <c r="J3048" i="6" s="1"/>
  <c r="B2856" i="6"/>
  <c r="H2856" i="6" s="1" a="1"/>
  <c r="H2856" i="6" s="1"/>
  <c r="I2856" i="6" s="1"/>
  <c r="J2856" i="6" s="1"/>
  <c r="B2808" i="6"/>
  <c r="H2808" i="6" s="1" a="1"/>
  <c r="H2808" i="6" s="1"/>
  <c r="I2808" i="6" s="1"/>
  <c r="J2808" i="6" s="1"/>
  <c r="B2736" i="6"/>
  <c r="H2736" i="6" s="1" a="1"/>
  <c r="H2736" i="6" s="1"/>
  <c r="I2736" i="6" s="1"/>
  <c r="J2736" i="6" s="1"/>
  <c r="B3888" i="6"/>
  <c r="H3888" i="6" s="1" a="1"/>
  <c r="H3888" i="6" s="1"/>
  <c r="I3888" i="6" s="1"/>
  <c r="J3888" i="6" s="1"/>
  <c r="B3792" i="6"/>
  <c r="H3792" i="6" s="1" a="1"/>
  <c r="H3792" i="6" s="1"/>
  <c r="I3792" i="6" s="1"/>
  <c r="J3792" i="6" s="1"/>
  <c r="B3696" i="6"/>
  <c r="H3696" i="6" s="1" a="1"/>
  <c r="H3696" i="6" s="1"/>
  <c r="I3696" i="6" s="1"/>
  <c r="J3696" i="6" s="1"/>
  <c r="B3600" i="6"/>
  <c r="H3600" i="6" s="1" a="1"/>
  <c r="H3600" i="6" s="1"/>
  <c r="I3600" i="6" s="1"/>
  <c r="J3600" i="6" s="1"/>
  <c r="B3504" i="6"/>
  <c r="H3504" i="6" s="1" a="1"/>
  <c r="H3504" i="6" s="1"/>
  <c r="I3504" i="6" s="1"/>
  <c r="J3504" i="6" s="1"/>
  <c r="B3432" i="6"/>
  <c r="H3432" i="6" s="1" a="1"/>
  <c r="H3432" i="6" s="1"/>
  <c r="I3432" i="6" s="1"/>
  <c r="J3432" i="6" s="1"/>
  <c r="B3408" i="6"/>
  <c r="H3408" i="6" s="1" a="1"/>
  <c r="H3408" i="6" s="1"/>
  <c r="I3408" i="6" s="1"/>
  <c r="J3408" i="6" s="1"/>
  <c r="B3384" i="6"/>
  <c r="H3384" i="6" s="1" a="1"/>
  <c r="H3384" i="6" s="1"/>
  <c r="I3384" i="6" s="1"/>
  <c r="J3384" i="6" s="1"/>
  <c r="B3360" i="6"/>
  <c r="H3360" i="6" s="1" a="1"/>
  <c r="H3360" i="6" s="1"/>
  <c r="I3360" i="6" s="1"/>
  <c r="J3360" i="6" s="1"/>
  <c r="B3336" i="6"/>
  <c r="H3336" i="6" s="1" a="1"/>
  <c r="H3336" i="6" s="1"/>
  <c r="I3336" i="6" s="1"/>
  <c r="J3336" i="6" s="1"/>
  <c r="B3168" i="6"/>
  <c r="H3168" i="6" s="1" a="1"/>
  <c r="H3168" i="6" s="1"/>
  <c r="I3168" i="6" s="1"/>
  <c r="J3168" i="6" s="1"/>
  <c r="B3120" i="6"/>
  <c r="H3120" i="6" s="1" a="1"/>
  <c r="H3120" i="6" s="1"/>
  <c r="I3120" i="6" s="1"/>
  <c r="J3120" i="6" s="1"/>
  <c r="B3072" i="6"/>
  <c r="H3072" i="6" s="1" a="1"/>
  <c r="H3072" i="6" s="1"/>
  <c r="I3072" i="6" s="1"/>
  <c r="J3072" i="6" s="1"/>
  <c r="B4128" i="6"/>
  <c r="H4128" i="6" s="1" a="1"/>
  <c r="H4128" i="6" s="1"/>
  <c r="I4128" i="6" s="1"/>
  <c r="J4128" i="6" s="1"/>
  <c r="B4056" i="6"/>
  <c r="H4056" i="6" s="1" a="1"/>
  <c r="H4056" i="6" s="1"/>
  <c r="I4056" i="6" s="1"/>
  <c r="J4056" i="6" s="1"/>
  <c r="B3864" i="6"/>
  <c r="H3864" i="6" s="1" a="1"/>
  <c r="H3864" i="6" s="1"/>
  <c r="I3864" i="6" s="1"/>
  <c r="J3864" i="6" s="1"/>
  <c r="B3768" i="6"/>
  <c r="H3768" i="6" s="1" a="1"/>
  <c r="H3768" i="6" s="1"/>
  <c r="I3768" i="6" s="1"/>
  <c r="J3768" i="6" s="1"/>
  <c r="B3672" i="6"/>
  <c r="H3672" i="6" s="1" a="1"/>
  <c r="H3672" i="6" s="1"/>
  <c r="I3672" i="6" s="1"/>
  <c r="J3672" i="6" s="1"/>
  <c r="B3576" i="6"/>
  <c r="H3576" i="6" s="1" a="1"/>
  <c r="H3576" i="6" s="1"/>
  <c r="I3576" i="6" s="1"/>
  <c r="J3576" i="6" s="1"/>
  <c r="B3480" i="6"/>
  <c r="H3480" i="6" s="1" a="1"/>
  <c r="H3480" i="6" s="1"/>
  <c r="I3480" i="6" s="1"/>
  <c r="J3480" i="6" s="1"/>
  <c r="B3456" i="6"/>
  <c r="H3456" i="6" s="1" a="1"/>
  <c r="H3456" i="6" s="1"/>
  <c r="I3456" i="6" s="1"/>
  <c r="J3456" i="6" s="1"/>
  <c r="B3312" i="6"/>
  <c r="H3312" i="6" s="1" a="1"/>
  <c r="H3312" i="6" s="1"/>
  <c r="I3312" i="6" s="1"/>
  <c r="J3312" i="6" s="1"/>
  <c r="B2904" i="6"/>
  <c r="H2904" i="6" s="1" a="1"/>
  <c r="H2904" i="6" s="1"/>
  <c r="I2904" i="6" s="1"/>
  <c r="J2904" i="6" s="1"/>
  <c r="B2784" i="6"/>
  <c r="H2784" i="6" s="1" a="1"/>
  <c r="H2784" i="6" s="1"/>
  <c r="I2784" i="6" s="1"/>
  <c r="J2784" i="6" s="1"/>
  <c r="B2712" i="6"/>
  <c r="H2712" i="6" s="1" a="1"/>
  <c r="H2712" i="6" s="1"/>
  <c r="I2712" i="6" s="1"/>
  <c r="J2712" i="6" s="1"/>
  <c r="B2616" i="6"/>
  <c r="H2616" i="6" s="1" a="1"/>
  <c r="H2616" i="6" s="1"/>
  <c r="I2616" i="6" s="1"/>
  <c r="J2616" i="6" s="1"/>
  <c r="B2520" i="6"/>
  <c r="H2520" i="6" s="1" a="1"/>
  <c r="H2520" i="6" s="1"/>
  <c r="I2520" i="6" s="1"/>
  <c r="J2520" i="6" s="1"/>
  <c r="B2088" i="6"/>
  <c r="H2088" i="6" s="1" a="1"/>
  <c r="H2088" i="6" s="1"/>
  <c r="I2088" i="6" s="1"/>
  <c r="J2088" i="6" s="1"/>
  <c r="B1992" i="6"/>
  <c r="H1992" i="6" s="1" a="1"/>
  <c r="H1992" i="6" s="1"/>
  <c r="I1992" i="6" s="1"/>
  <c r="J1992" i="6" s="1"/>
  <c r="B1896" i="6"/>
  <c r="H1896" i="6" s="1" a="1"/>
  <c r="H1896" i="6" s="1"/>
  <c r="I1896" i="6" s="1"/>
  <c r="J1896" i="6" s="1"/>
  <c r="B1752" i="6"/>
  <c r="H1752" i="6" s="1" a="1"/>
  <c r="H1752" i="6" s="1"/>
  <c r="I1752" i="6" s="1"/>
  <c r="J1752" i="6" s="1"/>
  <c r="B1632" i="6"/>
  <c r="H1632" i="6" s="1" a="1"/>
  <c r="H1632" i="6" s="1"/>
  <c r="I1632" i="6" s="1"/>
  <c r="J1632" i="6" s="1"/>
  <c r="B1560" i="6"/>
  <c r="H1560" i="6" s="1" a="1"/>
  <c r="H1560" i="6" s="1"/>
  <c r="I1560" i="6" s="1"/>
  <c r="J1560" i="6" s="1"/>
  <c r="B1536" i="6"/>
  <c r="H1536" i="6" s="1" a="1"/>
  <c r="H1536" i="6" s="1"/>
  <c r="I1536" i="6" s="1"/>
  <c r="J1536" i="6" s="1"/>
  <c r="B1464" i="6"/>
  <c r="H1464" i="6" s="1" a="1"/>
  <c r="H1464" i="6" s="1"/>
  <c r="I1464" i="6" s="1"/>
  <c r="J1464" i="6" s="1"/>
  <c r="B2832" i="6"/>
  <c r="H2832" i="6" s="1" a="1"/>
  <c r="H2832" i="6" s="1"/>
  <c r="I2832" i="6" s="1"/>
  <c r="J2832" i="6" s="1"/>
  <c r="B2760" i="6"/>
  <c r="H2760" i="6" s="1" a="1"/>
  <c r="H2760" i="6" s="1"/>
  <c r="I2760" i="6" s="1"/>
  <c r="J2760" i="6" s="1"/>
  <c r="B2688" i="6"/>
  <c r="H2688" i="6" s="1" a="1"/>
  <c r="H2688" i="6" s="1"/>
  <c r="I2688" i="6" s="1"/>
  <c r="J2688" i="6" s="1"/>
  <c r="B2568" i="6"/>
  <c r="H2568" i="6" s="1" a="1"/>
  <c r="H2568" i="6" s="1"/>
  <c r="I2568" i="6" s="1"/>
  <c r="J2568" i="6" s="1"/>
  <c r="B2448" i="6"/>
  <c r="H2448" i="6" s="1" a="1"/>
  <c r="H2448" i="6" s="1"/>
  <c r="I2448" i="6" s="1"/>
  <c r="J2448" i="6" s="1"/>
  <c r="B2136" i="6"/>
  <c r="H2136" i="6" s="1" a="1"/>
  <c r="H2136" i="6" s="1"/>
  <c r="I2136" i="6" s="1"/>
  <c r="J2136" i="6" s="1"/>
  <c r="B2064" i="6"/>
  <c r="H2064" i="6" s="1" a="1"/>
  <c r="H2064" i="6" s="1"/>
  <c r="I2064" i="6" s="1"/>
  <c r="J2064" i="6" s="1"/>
  <c r="B1968" i="6"/>
  <c r="H1968" i="6" s="1" a="1"/>
  <c r="H1968" i="6" s="1"/>
  <c r="I1968" i="6" s="1"/>
  <c r="J1968" i="6" s="1"/>
  <c r="B1872" i="6"/>
  <c r="H1872" i="6" s="1" a="1"/>
  <c r="H1872" i="6" s="1"/>
  <c r="I1872" i="6" s="1"/>
  <c r="J1872" i="6" s="1"/>
  <c r="B1848" i="6"/>
  <c r="H1848" i="6" s="1" a="1"/>
  <c r="H1848" i="6" s="1"/>
  <c r="I1848" i="6" s="1"/>
  <c r="J1848" i="6" s="1"/>
  <c r="B1824" i="6"/>
  <c r="H1824" i="6" s="1" a="1"/>
  <c r="H1824" i="6" s="1"/>
  <c r="I1824" i="6" s="1"/>
  <c r="J1824" i="6" s="1"/>
  <c r="B1728" i="6"/>
  <c r="H1728" i="6" s="1" a="1"/>
  <c r="H1728" i="6" s="1"/>
  <c r="I1728" i="6" s="1"/>
  <c r="J1728" i="6" s="1"/>
  <c r="B1608" i="6"/>
  <c r="H1608" i="6" s="1" a="1"/>
  <c r="H1608" i="6" s="1"/>
  <c r="I1608" i="6" s="1"/>
  <c r="J1608" i="6" s="1"/>
  <c r="B2544" i="6"/>
  <c r="H2544" i="6" s="1" a="1"/>
  <c r="H2544" i="6" s="1"/>
  <c r="I2544" i="6" s="1"/>
  <c r="J2544" i="6" s="1"/>
  <c r="B2496" i="6"/>
  <c r="H2496" i="6" s="1" a="1"/>
  <c r="H2496" i="6" s="1"/>
  <c r="I2496" i="6" s="1"/>
  <c r="J2496" i="6" s="1"/>
  <c r="B2424" i="6"/>
  <c r="H2424" i="6" s="1" a="1"/>
  <c r="H2424" i="6" s="1"/>
  <c r="I2424" i="6" s="1"/>
  <c r="J2424" i="6" s="1"/>
  <c r="B2328" i="6"/>
  <c r="H2328" i="6" s="1" a="1"/>
  <c r="H2328" i="6" s="1"/>
  <c r="I2328" i="6" s="1"/>
  <c r="J2328" i="6" s="1"/>
  <c r="B2040" i="6"/>
  <c r="H2040" i="6" s="1" a="1"/>
  <c r="H2040" i="6" s="1"/>
  <c r="I2040" i="6" s="1"/>
  <c r="J2040" i="6" s="1"/>
  <c r="B1944" i="6"/>
  <c r="H1944" i="6" s="1" a="1"/>
  <c r="H1944" i="6" s="1"/>
  <c r="I1944" i="6" s="1"/>
  <c r="J1944" i="6" s="1"/>
  <c r="B1800" i="6"/>
  <c r="H1800" i="6" s="1" a="1"/>
  <c r="H1800" i="6" s="1"/>
  <c r="I1800" i="6" s="1"/>
  <c r="J1800" i="6" s="1"/>
  <c r="B1704" i="6"/>
  <c r="H1704" i="6" s="1" a="1"/>
  <c r="H1704" i="6" s="1"/>
  <c r="I1704" i="6" s="1"/>
  <c r="J1704" i="6" s="1"/>
  <c r="B1488" i="6"/>
  <c r="H1488" i="6" s="1" a="1"/>
  <c r="H1488" i="6" s="1"/>
  <c r="I1488" i="6" s="1"/>
  <c r="J1488" i="6" s="1"/>
  <c r="B1440" i="6"/>
  <c r="H1440" i="6" s="1" a="1"/>
  <c r="H1440" i="6" s="1"/>
  <c r="I1440" i="6" s="1"/>
  <c r="J1440" i="6" s="1"/>
  <c r="B3000" i="6"/>
  <c r="H3000" i="6" s="1" a="1"/>
  <c r="H3000" i="6" s="1"/>
  <c r="I3000" i="6" s="1"/>
  <c r="J3000" i="6" s="1"/>
  <c r="B2976" i="6"/>
  <c r="H2976" i="6" s="1" a="1"/>
  <c r="H2976" i="6" s="1"/>
  <c r="I2976" i="6" s="1"/>
  <c r="J2976" i="6" s="1"/>
  <c r="B2664" i="6"/>
  <c r="H2664" i="6" s="1" a="1"/>
  <c r="H2664" i="6" s="1"/>
  <c r="I2664" i="6" s="1"/>
  <c r="J2664" i="6" s="1"/>
  <c r="B2472" i="6"/>
  <c r="H2472" i="6" s="1" a="1"/>
  <c r="H2472" i="6" s="1"/>
  <c r="I2472" i="6" s="1"/>
  <c r="J2472" i="6" s="1"/>
  <c r="B2400" i="6"/>
  <c r="H2400" i="6" s="1" a="1"/>
  <c r="H2400" i="6" s="1"/>
  <c r="I2400" i="6" s="1"/>
  <c r="J2400" i="6" s="1"/>
  <c r="B2376" i="6"/>
  <c r="H2376" i="6" s="1" a="1"/>
  <c r="H2376" i="6" s="1"/>
  <c r="I2376" i="6" s="1"/>
  <c r="J2376" i="6" s="1"/>
  <c r="B2352" i="6"/>
  <c r="H2352" i="6" s="1" a="1"/>
  <c r="H2352" i="6" s="1"/>
  <c r="I2352" i="6" s="1"/>
  <c r="J2352" i="6" s="1"/>
  <c r="B2304" i="6"/>
  <c r="H2304" i="6" s="1" a="1"/>
  <c r="H2304" i="6" s="1"/>
  <c r="I2304" i="6" s="1"/>
  <c r="J2304" i="6" s="1"/>
  <c r="B2280" i="6"/>
  <c r="H2280" i="6" s="1" a="1"/>
  <c r="H2280" i="6" s="1"/>
  <c r="I2280" i="6" s="1"/>
  <c r="J2280" i="6" s="1"/>
  <c r="B2256" i="6"/>
  <c r="H2256" i="6" s="1" a="1"/>
  <c r="H2256" i="6" s="1"/>
  <c r="I2256" i="6" s="1"/>
  <c r="J2256" i="6" s="1"/>
  <c r="B2232" i="6"/>
  <c r="H2232" i="6" s="1" a="1"/>
  <c r="H2232" i="6" s="1"/>
  <c r="I2232" i="6" s="1"/>
  <c r="J2232" i="6" s="1"/>
  <c r="B2208" i="6"/>
  <c r="H2208" i="6" s="1" a="1"/>
  <c r="H2208" i="6" s="1"/>
  <c r="I2208" i="6" s="1"/>
  <c r="J2208" i="6" s="1"/>
  <c r="B2184" i="6"/>
  <c r="H2184" i="6" s="1" a="1"/>
  <c r="H2184" i="6" s="1"/>
  <c r="I2184" i="6" s="1"/>
  <c r="J2184" i="6" s="1"/>
  <c r="B2160" i="6"/>
  <c r="H2160" i="6" s="1" a="1"/>
  <c r="H2160" i="6" s="1"/>
  <c r="I2160" i="6" s="1"/>
  <c r="J2160" i="6" s="1"/>
  <c r="B2112" i="6"/>
  <c r="H2112" i="6" s="1" a="1"/>
  <c r="H2112" i="6" s="1"/>
  <c r="I2112" i="6" s="1"/>
  <c r="J2112" i="6" s="1"/>
  <c r="B2016" i="6"/>
  <c r="H2016" i="6" s="1" a="1"/>
  <c r="H2016" i="6" s="1"/>
  <c r="I2016" i="6" s="1"/>
  <c r="J2016" i="6" s="1"/>
  <c r="B1920" i="6"/>
  <c r="H1920" i="6" s="1" a="1"/>
  <c r="H1920" i="6" s="1"/>
  <c r="I1920" i="6" s="1"/>
  <c r="J1920" i="6" s="1"/>
  <c r="B1776" i="6"/>
  <c r="H1776" i="6" s="1" a="1"/>
  <c r="H1776" i="6" s="1"/>
  <c r="I1776" i="6" s="1"/>
  <c r="J1776" i="6" s="1"/>
  <c r="B1680" i="6"/>
  <c r="H1680" i="6" s="1" a="1"/>
  <c r="H1680" i="6" s="1"/>
  <c r="I1680" i="6" s="1"/>
  <c r="J1680" i="6" s="1"/>
  <c r="B1656" i="6"/>
  <c r="H1656" i="6" s="1" a="1"/>
  <c r="H1656" i="6" s="1"/>
  <c r="I1656" i="6" s="1"/>
  <c r="J1656" i="6" s="1"/>
  <c r="B1584" i="6"/>
  <c r="H1584" i="6" s="1" a="1"/>
  <c r="H1584" i="6" s="1"/>
  <c r="I1584" i="6" s="1"/>
  <c r="J1584" i="6" s="1"/>
  <c r="B1512" i="6"/>
  <c r="H1512" i="6" s="1" a="1"/>
  <c r="H1512" i="6" s="1"/>
  <c r="I1512" i="6" s="1"/>
  <c r="J1512" i="6" s="1"/>
  <c r="B1416" i="6"/>
  <c r="H1416" i="6" s="1" a="1"/>
  <c r="H1416" i="6" s="1"/>
  <c r="I1416" i="6" s="1"/>
  <c r="J1416" i="6" s="1"/>
  <c r="B1392" i="6"/>
  <c r="H1392" i="6" s="1" a="1"/>
  <c r="H1392" i="6" s="1"/>
  <c r="I1392" i="6" s="1"/>
  <c r="J1392" i="6" s="1"/>
  <c r="B1344" i="6"/>
  <c r="H1344" i="6" s="1" a="1"/>
  <c r="H1344" i="6" s="1"/>
  <c r="I1344" i="6" s="1"/>
  <c r="J1344" i="6" s="1"/>
  <c r="B1272" i="6"/>
  <c r="H1272" i="6" s="1" a="1"/>
  <c r="H1272" i="6" s="1"/>
  <c r="I1272" i="6" s="1"/>
  <c r="J1272" i="6" s="1"/>
  <c r="B1200" i="6"/>
  <c r="H1200" i="6" s="1" a="1"/>
  <c r="H1200" i="6" s="1"/>
  <c r="I1200" i="6" s="1"/>
  <c r="J1200" i="6" s="1"/>
  <c r="B864" i="6"/>
  <c r="H864" i="6" s="1" a="1"/>
  <c r="H864" i="6" s="1"/>
  <c r="I864" i="6" s="1"/>
  <c r="J864" i="6" s="1"/>
  <c r="B816" i="6"/>
  <c r="H816" i="6" s="1" a="1"/>
  <c r="H816" i="6" s="1"/>
  <c r="I816" i="6" s="1"/>
  <c r="J816" i="6" s="1"/>
  <c r="B792" i="6"/>
  <c r="H792" i="6" s="1" a="1"/>
  <c r="H792" i="6" s="1"/>
  <c r="I792" i="6" s="1"/>
  <c r="J792" i="6" s="1"/>
  <c r="B744" i="6"/>
  <c r="H744" i="6" s="1" a="1"/>
  <c r="H744" i="6" s="1"/>
  <c r="I744" i="6" s="1"/>
  <c r="J744" i="6" s="1"/>
  <c r="B504" i="6"/>
  <c r="H504" i="6" s="1" a="1"/>
  <c r="H504" i="6" s="1"/>
  <c r="I504" i="6" s="1"/>
  <c r="J504" i="6" s="1"/>
  <c r="B456" i="6"/>
  <c r="H456" i="6" s="1" a="1"/>
  <c r="H456" i="6" s="1"/>
  <c r="I456" i="6" s="1"/>
  <c r="J456" i="6" s="1"/>
  <c r="B384" i="6"/>
  <c r="H384" i="6" s="1" a="1"/>
  <c r="H384" i="6" s="1"/>
  <c r="I384" i="6" s="1"/>
  <c r="J384" i="6" s="1"/>
  <c r="B336" i="6"/>
  <c r="H336" i="6" s="1" a="1"/>
  <c r="H336" i="6" s="1"/>
  <c r="I336" i="6" s="1"/>
  <c r="J336" i="6" s="1"/>
  <c r="B216" i="6"/>
  <c r="H216" i="6" s="1" a="1"/>
  <c r="H216" i="6" s="1"/>
  <c r="I216" i="6" s="1"/>
  <c r="J216" i="6" s="1"/>
  <c r="B192" i="6"/>
  <c r="H192" i="6" s="1" a="1"/>
  <c r="H192" i="6" s="1"/>
  <c r="I192" i="6" s="1"/>
  <c r="J192" i="6" s="1"/>
  <c r="B288" i="6"/>
  <c r="H288" i="6" s="1" a="1"/>
  <c r="H288" i="6" s="1"/>
  <c r="I288" i="6" s="1"/>
  <c r="J288" i="6" s="1"/>
  <c r="B264" i="6"/>
  <c r="H264" i="6" s="1" a="1"/>
  <c r="H264" i="6" s="1"/>
  <c r="I264" i="6" s="1"/>
  <c r="J264" i="6" s="1"/>
  <c r="B240" i="6"/>
  <c r="H240" i="6" s="1" a="1"/>
  <c r="H240" i="6" s="1"/>
  <c r="I240" i="6" s="1"/>
  <c r="J240" i="6" s="1"/>
  <c r="B168" i="6"/>
  <c r="H168" i="6" s="1" a="1"/>
  <c r="H168" i="6" s="1"/>
  <c r="I168" i="6" s="1"/>
  <c r="J168" i="6" s="1"/>
  <c r="B96" i="6"/>
  <c r="H96" i="6" s="1" a="1"/>
  <c r="H96" i="6" s="1"/>
  <c r="I96" i="6" s="1"/>
  <c r="J96" i="6" s="1"/>
  <c r="B1368" i="6"/>
  <c r="H1368" i="6" s="1" a="1"/>
  <c r="H1368" i="6" s="1"/>
  <c r="I1368" i="6" s="1"/>
  <c r="J1368" i="6" s="1"/>
  <c r="B1176" i="6"/>
  <c r="H1176" i="6" s="1" a="1"/>
  <c r="H1176" i="6" s="1"/>
  <c r="I1176" i="6" s="1"/>
  <c r="J1176" i="6" s="1"/>
  <c r="B1080" i="6"/>
  <c r="H1080" i="6" s="1" a="1"/>
  <c r="H1080" i="6" s="1"/>
  <c r="I1080" i="6" s="1"/>
  <c r="J1080" i="6" s="1"/>
  <c r="B936" i="6"/>
  <c r="H936" i="6" s="1" a="1"/>
  <c r="H936" i="6" s="1"/>
  <c r="I936" i="6" s="1"/>
  <c r="J936" i="6" s="1"/>
  <c r="B912" i="6"/>
  <c r="H912" i="6" s="1" a="1"/>
  <c r="H912" i="6" s="1"/>
  <c r="I912" i="6" s="1"/>
  <c r="J912" i="6" s="1"/>
  <c r="B840" i="6"/>
  <c r="H840" i="6" s="1" a="1"/>
  <c r="H840" i="6" s="1"/>
  <c r="I840" i="6" s="1"/>
  <c r="J840" i="6" s="1"/>
  <c r="B696" i="6"/>
  <c r="H696" i="6" s="1" a="1"/>
  <c r="H696" i="6" s="1"/>
  <c r="I696" i="6" s="1"/>
  <c r="J696" i="6" s="1"/>
  <c r="B312" i="6"/>
  <c r="H312" i="6" s="1" a="1"/>
  <c r="H312" i="6" s="1"/>
  <c r="I312" i="6" s="1"/>
  <c r="J312" i="6" s="1"/>
  <c r="B120" i="6"/>
  <c r="H120" i="6" s="1" a="1"/>
  <c r="H120" i="6" s="1"/>
  <c r="I120" i="6" s="1"/>
  <c r="J120" i="6" s="1"/>
  <c r="B1296" i="6"/>
  <c r="H1296" i="6" s="1" a="1"/>
  <c r="H1296" i="6" s="1"/>
  <c r="I1296" i="6" s="1"/>
  <c r="J1296" i="6" s="1"/>
  <c r="B1152" i="6"/>
  <c r="H1152" i="6" s="1" a="1"/>
  <c r="H1152" i="6" s="1"/>
  <c r="I1152" i="6" s="1"/>
  <c r="J1152" i="6" s="1"/>
  <c r="B1104" i="6"/>
  <c r="H1104" i="6" s="1" a="1"/>
  <c r="H1104" i="6" s="1"/>
  <c r="I1104" i="6" s="1"/>
  <c r="J1104" i="6" s="1"/>
  <c r="B1056" i="6"/>
  <c r="H1056" i="6" s="1" a="1"/>
  <c r="H1056" i="6" s="1"/>
  <c r="I1056" i="6" s="1"/>
  <c r="J1056" i="6" s="1"/>
  <c r="B1032" i="6"/>
  <c r="H1032" i="6" s="1" a="1"/>
  <c r="H1032" i="6" s="1"/>
  <c r="I1032" i="6" s="1"/>
  <c r="J1032" i="6" s="1"/>
  <c r="B1008" i="6"/>
  <c r="H1008" i="6" s="1" a="1"/>
  <c r="H1008" i="6" s="1"/>
  <c r="I1008" i="6" s="1"/>
  <c r="J1008" i="6" s="1"/>
  <c r="B984" i="6"/>
  <c r="H984" i="6" s="1" a="1"/>
  <c r="H984" i="6" s="1"/>
  <c r="I984" i="6" s="1"/>
  <c r="J984" i="6" s="1"/>
  <c r="B768" i="6"/>
  <c r="H768" i="6" s="1" a="1"/>
  <c r="H768" i="6" s="1"/>
  <c r="I768" i="6" s="1"/>
  <c r="J768" i="6" s="1"/>
  <c r="B720" i="6"/>
  <c r="H720" i="6" s="1" a="1"/>
  <c r="H720" i="6" s="1"/>
  <c r="I720" i="6" s="1"/>
  <c r="J720" i="6" s="1"/>
  <c r="B624" i="6"/>
  <c r="H624" i="6" s="1" a="1"/>
  <c r="H624" i="6" s="1"/>
  <c r="I624" i="6" s="1"/>
  <c r="J624" i="6" s="1"/>
  <c r="B600" i="6"/>
  <c r="H600" i="6" s="1" a="1"/>
  <c r="H600" i="6" s="1"/>
  <c r="I600" i="6" s="1"/>
  <c r="J600" i="6" s="1"/>
  <c r="B576" i="6"/>
  <c r="H576" i="6" s="1" a="1"/>
  <c r="H576" i="6" s="1"/>
  <c r="I576" i="6" s="1"/>
  <c r="J576" i="6" s="1"/>
  <c r="B552" i="6"/>
  <c r="H552" i="6" s="1" a="1"/>
  <c r="H552" i="6" s="1"/>
  <c r="I552" i="6" s="1"/>
  <c r="J552" i="6" s="1"/>
  <c r="B432" i="6"/>
  <c r="H432" i="6" s="1" a="1"/>
  <c r="H432" i="6" s="1"/>
  <c r="I432" i="6" s="1"/>
  <c r="J432" i="6" s="1"/>
  <c r="B408" i="6"/>
  <c r="H408" i="6" s="1" a="1"/>
  <c r="H408" i="6" s="1"/>
  <c r="I408" i="6" s="1"/>
  <c r="J408" i="6" s="1"/>
  <c r="B360" i="6"/>
  <c r="H360" i="6" s="1" a="1"/>
  <c r="H360" i="6" s="1"/>
  <c r="I360" i="6" s="1"/>
  <c r="J360" i="6" s="1"/>
  <c r="B144" i="6"/>
  <c r="H144" i="6" s="1" a="1"/>
  <c r="H144" i="6" s="1"/>
  <c r="I144" i="6" s="1"/>
  <c r="J144" i="6" s="1"/>
  <c r="B528" i="6"/>
  <c r="H528" i="6" s="1" a="1"/>
  <c r="H528" i="6" s="1"/>
  <c r="I528" i="6" s="1"/>
  <c r="J528" i="6" s="1"/>
  <c r="B480" i="6"/>
  <c r="H480" i="6" s="1" a="1"/>
  <c r="H480" i="6" s="1"/>
  <c r="I480" i="6" s="1"/>
  <c r="J480" i="6" s="1"/>
  <c r="B1320" i="6"/>
  <c r="H1320" i="6" s="1" a="1"/>
  <c r="H1320" i="6" s="1"/>
  <c r="I1320" i="6" s="1"/>
  <c r="J1320" i="6" s="1"/>
  <c r="B1248" i="6"/>
  <c r="H1248" i="6" s="1" a="1"/>
  <c r="H1248" i="6" s="1"/>
  <c r="I1248" i="6" s="1"/>
  <c r="J1248" i="6" s="1"/>
  <c r="B1224" i="6"/>
  <c r="H1224" i="6" s="1" a="1"/>
  <c r="H1224" i="6" s="1"/>
  <c r="I1224" i="6" s="1"/>
  <c r="J1224" i="6" s="1"/>
  <c r="B1128" i="6"/>
  <c r="H1128" i="6" s="1" a="1"/>
  <c r="H1128" i="6" s="1"/>
  <c r="I1128" i="6" s="1"/>
  <c r="J1128" i="6" s="1"/>
  <c r="B960" i="6"/>
  <c r="H960" i="6" s="1" a="1"/>
  <c r="H960" i="6" s="1"/>
  <c r="I960" i="6" s="1"/>
  <c r="J960" i="6" s="1"/>
  <c r="B888" i="6"/>
  <c r="H888" i="6" s="1" a="1"/>
  <c r="H888" i="6" s="1"/>
  <c r="I888" i="6" s="1"/>
  <c r="J888" i="6" s="1"/>
  <c r="B672" i="6"/>
  <c r="H672" i="6" s="1" a="1"/>
  <c r="H672" i="6" s="1"/>
  <c r="I672" i="6" s="1"/>
  <c r="J672" i="6" s="1"/>
  <c r="B648" i="6"/>
  <c r="H648" i="6" s="1" a="1"/>
  <c r="H648" i="6" s="1"/>
  <c r="I648" i="6" s="1"/>
  <c r="J648" i="6" s="1"/>
  <c r="C8373" i="6"/>
  <c r="C8325" i="6"/>
  <c r="C8181" i="6"/>
  <c r="C8085" i="6"/>
  <c r="C7989" i="6"/>
  <c r="C8349" i="6"/>
  <c r="C8205" i="6"/>
  <c r="C8109" i="6"/>
  <c r="C8013" i="6"/>
  <c r="C8397" i="6"/>
  <c r="C8301" i="6"/>
  <c r="C8277" i="6"/>
  <c r="C8253" i="6"/>
  <c r="C8157" i="6"/>
  <c r="C8061" i="6"/>
  <c r="C8133" i="6"/>
  <c r="C7917" i="6"/>
  <c r="C7869" i="6"/>
  <c r="C7821" i="6"/>
  <c r="C7797" i="6"/>
  <c r="C7653" i="6"/>
  <c r="C7533" i="6"/>
  <c r="C7509" i="6"/>
  <c r="C8421" i="6"/>
  <c r="C8229" i="6"/>
  <c r="C7965" i="6"/>
  <c r="C7893" i="6"/>
  <c r="C7773" i="6"/>
  <c r="C7725" i="6"/>
  <c r="C7677" i="6"/>
  <c r="C7629" i="6"/>
  <c r="C7581" i="6"/>
  <c r="C7557" i="6"/>
  <c r="C7461" i="6"/>
  <c r="C8037" i="6"/>
  <c r="C7701" i="6"/>
  <c r="C7485" i="6"/>
  <c r="C7437" i="6"/>
  <c r="C7365" i="6"/>
  <c r="C7317" i="6"/>
  <c r="C7269" i="6"/>
  <c r="C7221" i="6"/>
  <c r="C7173" i="6"/>
  <c r="C7125" i="6"/>
  <c r="C7077" i="6"/>
  <c r="C7029" i="6"/>
  <c r="C6981" i="6"/>
  <c r="C6933" i="6"/>
  <c r="C7845" i="6"/>
  <c r="C7413" i="6"/>
  <c r="C6909" i="6"/>
  <c r="C7941" i="6"/>
  <c r="C7605" i="6"/>
  <c r="C6957" i="6"/>
  <c r="C6861" i="6"/>
  <c r="C7293" i="6"/>
  <c r="C7101" i="6"/>
  <c r="C6813" i="6"/>
  <c r="C6741" i="6"/>
  <c r="C6645" i="6"/>
  <c r="C7749" i="6"/>
  <c r="C7245" i="6"/>
  <c r="C7053" i="6"/>
  <c r="C6837" i="6"/>
  <c r="C6717" i="6"/>
  <c r="C6621" i="6"/>
  <c r="C6573" i="6"/>
  <c r="C6549" i="6"/>
  <c r="C6525" i="6"/>
  <c r="C6501" i="6"/>
  <c r="C6405" i="6"/>
  <c r="C7389" i="6"/>
  <c r="C7341" i="6"/>
  <c r="C7149" i="6"/>
  <c r="C6789" i="6"/>
  <c r="C6765" i="6"/>
  <c r="C6669" i="6"/>
  <c r="C6429" i="6"/>
  <c r="C6381" i="6"/>
  <c r="C6693" i="6"/>
  <c r="C6597" i="6"/>
  <c r="C7197" i="6"/>
  <c r="C6885" i="6"/>
  <c r="C6477" i="6"/>
  <c r="C6453" i="6"/>
  <c r="C6357" i="6"/>
  <c r="C7005" i="6"/>
  <c r="C6333" i="6"/>
  <c r="C6309" i="6"/>
  <c r="C6237" i="6"/>
  <c r="C6165" i="6"/>
  <c r="C6093" i="6"/>
  <c r="C6069" i="6"/>
  <c r="C6285" i="6"/>
  <c r="C6117" i="6"/>
  <c r="C6189" i="6"/>
  <c r="C6021" i="6"/>
  <c r="C5997" i="6"/>
  <c r="C6261" i="6"/>
  <c r="C6213" i="6"/>
  <c r="C6141" i="6"/>
  <c r="C6045" i="6"/>
  <c r="C5973" i="6"/>
  <c r="C5925" i="6"/>
  <c r="C5709" i="6"/>
  <c r="C5445" i="6"/>
  <c r="C5349" i="6"/>
  <c r="C5301" i="6"/>
  <c r="C5253" i="6"/>
  <c r="C5949" i="6"/>
  <c r="C5901" i="6"/>
  <c r="C5829" i="6"/>
  <c r="C5805" i="6"/>
  <c r="C5781" i="6"/>
  <c r="C5685" i="6"/>
  <c r="C5589" i="6"/>
  <c r="C5541" i="6"/>
  <c r="C5493" i="6"/>
  <c r="C5421" i="6"/>
  <c r="C5373" i="6"/>
  <c r="C5877" i="6"/>
  <c r="C5757" i="6"/>
  <c r="C5661" i="6"/>
  <c r="C5613" i="6"/>
  <c r="C5325" i="6"/>
  <c r="C5853" i="6"/>
  <c r="C5733" i="6"/>
  <c r="C5637" i="6"/>
  <c r="C5565" i="6"/>
  <c r="C5517" i="6"/>
  <c r="C5469" i="6"/>
  <c r="C5397" i="6"/>
  <c r="C5181" i="6"/>
  <c r="C5085" i="6"/>
  <c r="C4989" i="6"/>
  <c r="C4917" i="6"/>
  <c r="C4869" i="6"/>
  <c r="C4821" i="6"/>
  <c r="C4773" i="6"/>
  <c r="C4725" i="6"/>
  <c r="C4677" i="6"/>
  <c r="C4629" i="6"/>
  <c r="C4581" i="6"/>
  <c r="C4413" i="6"/>
  <c r="C4341" i="6"/>
  <c r="C4245" i="6"/>
  <c r="C5277" i="6"/>
  <c r="C5205" i="6"/>
  <c r="C5061" i="6"/>
  <c r="C4965" i="6"/>
  <c r="C4533" i="6"/>
  <c r="C4485" i="6"/>
  <c r="C4317" i="6"/>
  <c r="C4221" i="6"/>
  <c r="C4125" i="6"/>
  <c r="C5229" i="6"/>
  <c r="C5133" i="6"/>
  <c r="C5037" i="6"/>
  <c r="C4941" i="6"/>
  <c r="C4893" i="6"/>
  <c r="C4845" i="6"/>
  <c r="C4797" i="6"/>
  <c r="C4749" i="6"/>
  <c r="C4701" i="6"/>
  <c r="C4653" i="6"/>
  <c r="C4605" i="6"/>
  <c r="C4461" i="6"/>
  <c r="C4437" i="6"/>
  <c r="C4389" i="6"/>
  <c r="C4293" i="6"/>
  <c r="C4197" i="6"/>
  <c r="C4101" i="6"/>
  <c r="C3981" i="6"/>
  <c r="C3885" i="6"/>
  <c r="C5157" i="6"/>
  <c r="C5109" i="6"/>
  <c r="C5013" i="6"/>
  <c r="C4557" i="6"/>
  <c r="C4509" i="6"/>
  <c r="C4365" i="6"/>
  <c r="C4269" i="6"/>
  <c r="C4173" i="6"/>
  <c r="C4077" i="6"/>
  <c r="C4053" i="6"/>
  <c r="C3957" i="6"/>
  <c r="C3861" i="6"/>
  <c r="C3933" i="6"/>
  <c r="C3789" i="6"/>
  <c r="C3693" i="6"/>
  <c r="C3597" i="6"/>
  <c r="C3501" i="6"/>
  <c r="C3477" i="6"/>
  <c r="C3261" i="6"/>
  <c r="C3141" i="6"/>
  <c r="C3045" i="6"/>
  <c r="C2949" i="6"/>
  <c r="C2925" i="6"/>
  <c r="C2853" i="6"/>
  <c r="C2781" i="6"/>
  <c r="C2709" i="6"/>
  <c r="C2565" i="6"/>
  <c r="C3909" i="6"/>
  <c r="C3765" i="6"/>
  <c r="C3669" i="6"/>
  <c r="C3573" i="6"/>
  <c r="C3309" i="6"/>
  <c r="C3213" i="6"/>
  <c r="C3189" i="6"/>
  <c r="C3165" i="6"/>
  <c r="C3093" i="6"/>
  <c r="C3021" i="6"/>
  <c r="C2973" i="6"/>
  <c r="C2829" i="6"/>
  <c r="C2613" i="6"/>
  <c r="C4149" i="6"/>
  <c r="C4029" i="6"/>
  <c r="C3837" i="6"/>
  <c r="C3741" i="6"/>
  <c r="C3645" i="6"/>
  <c r="C3549" i="6"/>
  <c r="C3429" i="6"/>
  <c r="C3405" i="6"/>
  <c r="C3381" i="6"/>
  <c r="C3357" i="6"/>
  <c r="C3333" i="6"/>
  <c r="C3237" i="6"/>
  <c r="C2997" i="6"/>
  <c r="C2877" i="6"/>
  <c r="C4005" i="6"/>
  <c r="C3813" i="6"/>
  <c r="C3717" i="6"/>
  <c r="C3621" i="6"/>
  <c r="C3525" i="6"/>
  <c r="C3453" i="6"/>
  <c r="C3285" i="6"/>
  <c r="C2901" i="6"/>
  <c r="C2805" i="6"/>
  <c r="C2757" i="6"/>
  <c r="C2685" i="6"/>
  <c r="C2493" i="6"/>
  <c r="C2325" i="6"/>
  <c r="C2301" i="6"/>
  <c r="C2277" i="6"/>
  <c r="C2253" i="6"/>
  <c r="C2229" i="6"/>
  <c r="C2205" i="6"/>
  <c r="C2037" i="6"/>
  <c r="C1941" i="6"/>
  <c r="C1845" i="6"/>
  <c r="C1749" i="6"/>
  <c r="C1629" i="6"/>
  <c r="C1581" i="6"/>
  <c r="C1557" i="6"/>
  <c r="C1509" i="6"/>
  <c r="C3069" i="6"/>
  <c r="C2733" i="6"/>
  <c r="C2661" i="6"/>
  <c r="C2541" i="6"/>
  <c r="C2181" i="6"/>
  <c r="C2133" i="6"/>
  <c r="C2109" i="6"/>
  <c r="C2013" i="6"/>
  <c r="C1917" i="6"/>
  <c r="C1821" i="6"/>
  <c r="C1725" i="6"/>
  <c r="C1461" i="6"/>
  <c r="C3117" i="6"/>
  <c r="C2589" i="6"/>
  <c r="C2517" i="6"/>
  <c r="C2445" i="6"/>
  <c r="C2085" i="6"/>
  <c r="C1989" i="6"/>
  <c r="C1893" i="6"/>
  <c r="C1797" i="6"/>
  <c r="C1701" i="6"/>
  <c r="C1653" i="6"/>
  <c r="C1605" i="6"/>
  <c r="C1533" i="6"/>
  <c r="C1485" i="6"/>
  <c r="C1437" i="6"/>
  <c r="C2637" i="6"/>
  <c r="C2469" i="6"/>
  <c r="C2421" i="6"/>
  <c r="C2397" i="6"/>
  <c r="C2373" i="6"/>
  <c r="C2349" i="6"/>
  <c r="C2157" i="6"/>
  <c r="C2061" i="6"/>
  <c r="C1965" i="6"/>
  <c r="C1869" i="6"/>
  <c r="C1773" i="6"/>
  <c r="C1677" i="6"/>
  <c r="C1413" i="6"/>
  <c r="C1389" i="6"/>
  <c r="C1317" i="6"/>
  <c r="C1269" i="6"/>
  <c r="C1245" i="6"/>
  <c r="C1149" i="6"/>
  <c r="C1125" i="6"/>
  <c r="C1101" i="6"/>
  <c r="C669" i="6"/>
  <c r="C621" i="6"/>
  <c r="C525" i="6"/>
  <c r="C501" i="6"/>
  <c r="C477" i="6"/>
  <c r="C453" i="6"/>
  <c r="C429" i="6"/>
  <c r="C237" i="6"/>
  <c r="C213" i="6"/>
  <c r="C117" i="6"/>
  <c r="C309" i="6"/>
  <c r="C93" i="6"/>
  <c r="C1221" i="6"/>
  <c r="C933" i="6"/>
  <c r="C909" i="6"/>
  <c r="C765" i="6"/>
  <c r="C741" i="6"/>
  <c r="C693" i="6"/>
  <c r="C597" i="6"/>
  <c r="C381" i="6"/>
  <c r="C1365" i="6"/>
  <c r="C1341" i="6"/>
  <c r="C1197" i="6"/>
  <c r="C1053" i="6"/>
  <c r="C1029" i="6"/>
  <c r="C1005" i="6"/>
  <c r="C861" i="6"/>
  <c r="C645" i="6"/>
  <c r="C405" i="6"/>
  <c r="C357" i="6"/>
  <c r="C333" i="6"/>
  <c r="C189" i="6"/>
  <c r="C165" i="6"/>
  <c r="C141" i="6"/>
  <c r="C285" i="6"/>
  <c r="C261" i="6"/>
  <c r="C1293" i="6"/>
  <c r="C1173" i="6"/>
  <c r="C1077" i="6"/>
  <c r="C981" i="6"/>
  <c r="C957" i="6"/>
  <c r="C885" i="6"/>
  <c r="C837" i="6"/>
  <c r="C813" i="6"/>
  <c r="C789" i="6"/>
  <c r="C717" i="6"/>
  <c r="C573" i="6"/>
  <c r="C549" i="6"/>
  <c r="E571" i="6" a="1"/>
  <c r="E571" i="6" s="1"/>
  <c r="F571" i="6" s="1"/>
  <c r="E1891" i="6" a="1"/>
  <c r="E1891" i="6" s="1"/>
  <c r="F1891" i="6" s="1"/>
  <c r="E2851" i="6" a="1"/>
  <c r="E2851" i="6" s="1"/>
  <c r="F2851" i="6" s="1"/>
  <c r="E5059" i="6" a="1"/>
  <c r="E5059" i="6" s="1"/>
  <c r="F5059" i="6" s="1"/>
  <c r="E6763" i="6" a="1"/>
  <c r="E6763" i="6" s="1"/>
  <c r="F6763" i="6" s="1"/>
  <c r="E7891" i="6" a="1"/>
  <c r="E7891" i="6" s="1"/>
  <c r="F7891" i="6" s="1"/>
  <c r="E1027" i="6" a="1"/>
  <c r="E1027" i="6" s="1"/>
  <c r="F1027" i="6" s="1"/>
  <c r="E2995" i="6" a="1"/>
  <c r="E2995" i="6" s="1"/>
  <c r="F2995" i="6" s="1"/>
  <c r="E4051" i="6" a="1"/>
  <c r="E4051" i="6" s="1"/>
  <c r="F4051" i="6" s="1"/>
  <c r="E5731" i="6" a="1"/>
  <c r="E5731" i="6" s="1"/>
  <c r="F5731" i="6" s="1"/>
  <c r="E7291" i="6" a="1"/>
  <c r="E7291" i="6" s="1"/>
  <c r="F7291" i="6" s="1"/>
  <c r="E8419" i="6" a="1"/>
  <c r="E8419" i="6" s="1"/>
  <c r="F8419" i="6" s="1"/>
  <c r="E859" i="6" a="1"/>
  <c r="E859" i="6" s="1"/>
  <c r="F859" i="6" s="1"/>
  <c r="E1627" i="6" a="1"/>
  <c r="E1627" i="6" s="1"/>
  <c r="F1627" i="6" s="1"/>
  <c r="E3643" i="6" a="1"/>
  <c r="E3643" i="6" s="1"/>
  <c r="F3643" i="6" s="1"/>
  <c r="E4219" i="6" a="1"/>
  <c r="E4219" i="6" s="1"/>
  <c r="F4219" i="6" s="1"/>
  <c r="E6379" i="6" a="1"/>
  <c r="E6379" i="6" s="1"/>
  <c r="F6379" i="6" s="1"/>
  <c r="E3907" i="6" a="1"/>
  <c r="E3907" i="6" s="1"/>
  <c r="F3907" i="6" s="1"/>
  <c r="E7555" i="6" a="1"/>
  <c r="E7555" i="6" s="1"/>
  <c r="F7555" i="6" s="1"/>
  <c r="E2131" i="6" a="1"/>
  <c r="E2131" i="6" s="1"/>
  <c r="F2131" i="6" s="1"/>
  <c r="E2923" i="6" a="1"/>
  <c r="E2923" i="6" s="1"/>
  <c r="F2923" i="6" s="1"/>
  <c r="E5179" i="6" a="1"/>
  <c r="E5179" i="6" s="1"/>
  <c r="F5179" i="6" s="1"/>
  <c r="E7051" i="6" a="1"/>
  <c r="E7051" i="6" s="1"/>
  <c r="F7051" i="6" s="1"/>
  <c r="E115" i="6" a="1"/>
  <c r="E115" i="6" s="1"/>
  <c r="F115" i="6" s="1"/>
  <c r="E4387" i="6" a="1"/>
  <c r="E4387" i="6" s="1"/>
  <c r="F4387" i="6" s="1"/>
  <c r="E5299" i="6" a="1"/>
  <c r="E5299" i="6" s="1"/>
  <c r="F5299" i="6" s="1"/>
  <c r="E6883" i="6" a="1"/>
  <c r="E6883" i="6" s="1"/>
  <c r="F6883" i="6" s="1"/>
  <c r="E2707" i="6" a="1"/>
  <c r="E2707" i="6" s="1"/>
  <c r="F2707" i="6" s="1"/>
  <c r="E1723" i="6" a="1"/>
  <c r="E1723" i="6" s="1"/>
  <c r="F1723" i="6" s="1"/>
  <c r="E4963" i="6" a="1"/>
  <c r="E4963" i="6" s="1"/>
  <c r="F4963" i="6" s="1"/>
  <c r="E6547" i="6" a="1"/>
  <c r="E6547" i="6" s="1"/>
  <c r="F6547" i="6" s="1"/>
  <c r="E7603" i="6" a="1"/>
  <c r="E7603" i="6" s="1"/>
  <c r="F7603" i="6" s="1"/>
  <c r="E1603" i="6" a="1"/>
  <c r="E1603" i="6" s="1"/>
  <c r="F1603" i="6" s="1"/>
  <c r="E4171" i="6" a="1"/>
  <c r="E4171" i="6" s="1"/>
  <c r="F4171" i="6" s="1"/>
  <c r="E8323" i="6" a="1"/>
  <c r="E8323" i="6" s="1"/>
  <c r="F8323" i="6" s="1"/>
  <c r="E2947" i="6" a="1"/>
  <c r="E2947" i="6" s="1"/>
  <c r="F2947" i="6" s="1"/>
  <c r="E7963" i="6" a="1"/>
  <c r="E7963" i="6" s="1"/>
  <c r="F7963" i="6" s="1"/>
  <c r="I21" i="5"/>
  <c r="J21" i="5" s="1"/>
  <c r="G69" i="6"/>
  <c r="B72" i="6"/>
  <c r="H72" i="6" s="1" a="1"/>
  <c r="H72" i="6" s="1"/>
  <c r="I72" i="6" s="1"/>
  <c r="J72" i="6" s="1"/>
  <c r="C69" i="6"/>
  <c r="G70" i="6"/>
  <c r="C70" i="6"/>
  <c r="O24" i="5"/>
  <c r="B26" i="5"/>
  <c r="C26" i="5" s="1"/>
  <c r="H23" i="5"/>
  <c r="G46" i="6"/>
  <c r="G22" i="6"/>
  <c r="C46" i="6"/>
  <c r="C22" i="6"/>
  <c r="N48" i="5"/>
  <c r="O49" i="5" s="1"/>
  <c r="C45" i="6"/>
  <c r="C21" i="6"/>
  <c r="H47" i="5"/>
  <c r="I47" i="5" s="1"/>
  <c r="F48" i="5"/>
  <c r="E49" i="5"/>
  <c r="M49" i="5"/>
  <c r="N49" i="5" s="1"/>
  <c r="G49" i="5"/>
  <c r="G24" i="5"/>
  <c r="M24" i="5"/>
  <c r="N24" i="5" s="1"/>
  <c r="B50" i="5"/>
  <c r="D50" i="5" s="1"/>
  <c r="E24" i="5"/>
  <c r="B48" i="6"/>
  <c r="H48" i="6" s="1" a="1"/>
  <c r="H48" i="6" s="1"/>
  <c r="I48" i="6" s="1"/>
  <c r="J48" i="6" s="1"/>
  <c r="B24" i="6"/>
  <c r="H24" i="6" s="1"/>
  <c r="H48" i="5"/>
  <c r="F47" i="5"/>
  <c r="G45" i="6"/>
  <c r="G21" i="6"/>
  <c r="F23" i="5"/>
  <c r="D789" i="6" l="1"/>
  <c r="D788" i="6"/>
  <c r="D405" i="6"/>
  <c r="D404" i="6"/>
  <c r="D1221" i="6"/>
  <c r="D1220" i="6"/>
  <c r="D1245" i="6"/>
  <c r="D1244" i="6"/>
  <c r="D2637" i="6"/>
  <c r="D2636" i="6"/>
  <c r="D1725" i="6"/>
  <c r="D1724" i="6"/>
  <c r="D1845" i="6"/>
  <c r="D1844" i="6"/>
  <c r="D3525" i="6"/>
  <c r="D3524" i="6"/>
  <c r="D3837" i="6"/>
  <c r="D3836" i="6"/>
  <c r="D2565" i="6"/>
  <c r="D2564" i="6"/>
  <c r="D3957" i="6"/>
  <c r="D3956" i="6"/>
  <c r="D4389" i="6"/>
  <c r="D4388" i="6"/>
  <c r="D4317" i="6"/>
  <c r="D4316" i="6"/>
  <c r="D4869" i="6"/>
  <c r="D4868" i="6"/>
  <c r="D5877" i="6"/>
  <c r="D5876" i="6"/>
  <c r="D5709" i="6"/>
  <c r="D5708" i="6"/>
  <c r="D6309" i="6"/>
  <c r="D6308" i="6"/>
  <c r="D7341" i="6"/>
  <c r="D7340" i="6"/>
  <c r="D7101" i="6"/>
  <c r="D7100" i="6"/>
  <c r="D7269" i="6"/>
  <c r="D7268" i="6"/>
  <c r="D8229" i="6"/>
  <c r="D8228" i="6"/>
  <c r="D8253" i="6"/>
  <c r="D8252" i="6"/>
  <c r="D8085" i="6"/>
  <c r="D8084" i="6"/>
  <c r="D1293" i="6"/>
  <c r="D1292" i="6"/>
  <c r="D1365" i="6"/>
  <c r="D1364" i="6"/>
  <c r="D477" i="6"/>
  <c r="D476" i="6"/>
  <c r="D1965" i="6"/>
  <c r="D1964" i="6"/>
  <c r="D1893" i="6"/>
  <c r="D1892" i="6"/>
  <c r="D2661" i="6"/>
  <c r="D2660" i="6"/>
  <c r="D2325" i="6"/>
  <c r="D2324" i="6"/>
  <c r="D3333" i="6"/>
  <c r="D3332" i="6"/>
  <c r="D3165" i="6"/>
  <c r="D3164" i="6"/>
  <c r="D3261" i="6"/>
  <c r="D3260" i="6"/>
  <c r="D5013" i="6"/>
  <c r="D5012" i="6"/>
  <c r="D4845" i="6"/>
  <c r="D4844" i="6"/>
  <c r="D4341" i="6"/>
  <c r="D4340" i="6"/>
  <c r="D5565" i="6"/>
  <c r="D5564" i="6"/>
  <c r="D5805" i="6"/>
  <c r="D5804" i="6"/>
  <c r="D6021" i="6"/>
  <c r="D6020" i="6"/>
  <c r="D6597" i="6"/>
  <c r="D6596" i="6"/>
  <c r="D6717" i="6"/>
  <c r="D6716" i="6"/>
  <c r="D7845" i="6"/>
  <c r="D7844" i="6"/>
  <c r="D7557" i="6"/>
  <c r="D7556" i="6"/>
  <c r="D7869" i="6"/>
  <c r="D7868" i="6"/>
  <c r="D8109" i="6"/>
  <c r="D8108" i="6"/>
  <c r="D645" i="6"/>
  <c r="D644" i="6"/>
  <c r="D1269" i="6"/>
  <c r="D1268" i="6"/>
  <c r="D1821" i="6"/>
  <c r="D1820" i="6"/>
  <c r="D3357" i="6"/>
  <c r="D3356" i="6"/>
  <c r="D4053" i="6"/>
  <c r="D4052" i="6"/>
  <c r="D5637" i="6"/>
  <c r="D5636" i="6"/>
  <c r="D8181" i="6"/>
  <c r="D8180" i="6"/>
  <c r="D861" i="6"/>
  <c r="D860" i="6"/>
  <c r="D1317" i="6"/>
  <c r="D1316" i="6"/>
  <c r="D1917" i="6"/>
  <c r="D1916" i="6"/>
  <c r="D3717" i="6"/>
  <c r="D3716" i="6"/>
  <c r="D2781" i="6"/>
  <c r="D2780" i="6"/>
  <c r="D4461" i="6"/>
  <c r="D4460" i="6"/>
  <c r="D4989" i="6"/>
  <c r="D4988" i="6"/>
  <c r="D5901" i="6"/>
  <c r="D5900" i="6"/>
  <c r="D6861" i="6"/>
  <c r="D6860" i="6"/>
  <c r="D45" i="6"/>
  <c r="D44" i="6"/>
  <c r="D885" i="6"/>
  <c r="D884" i="6"/>
  <c r="D141" i="6"/>
  <c r="D140" i="6"/>
  <c r="D1005" i="6"/>
  <c r="D1004" i="6"/>
  <c r="D693" i="6"/>
  <c r="D692" i="6"/>
  <c r="D117" i="6"/>
  <c r="D116" i="6"/>
  <c r="D621" i="6"/>
  <c r="D620" i="6"/>
  <c r="D1389" i="6"/>
  <c r="D1388" i="6"/>
  <c r="D2349" i="6"/>
  <c r="D2348" i="6"/>
  <c r="D1533" i="6"/>
  <c r="D1532" i="6"/>
  <c r="D2445" i="6"/>
  <c r="D2444" i="6"/>
  <c r="D2013" i="6"/>
  <c r="D2012" i="6"/>
  <c r="D1509" i="6"/>
  <c r="D1508" i="6"/>
  <c r="D2205" i="6"/>
  <c r="D2204" i="6"/>
  <c r="D2757" i="6"/>
  <c r="D2756" i="6"/>
  <c r="D3813" i="6"/>
  <c r="D3812" i="6"/>
  <c r="D3405" i="6"/>
  <c r="D3404" i="6"/>
  <c r="D2613" i="6"/>
  <c r="D2612" i="6"/>
  <c r="D3309" i="6"/>
  <c r="D3308" i="6"/>
  <c r="D2853" i="6"/>
  <c r="D2852" i="6"/>
  <c r="D3597" i="6"/>
  <c r="D3596" i="6"/>
  <c r="D4173" i="6"/>
  <c r="D4172" i="6"/>
  <c r="D3885" i="6"/>
  <c r="D3884" i="6"/>
  <c r="D4605" i="6"/>
  <c r="D4604" i="6"/>
  <c r="D5037" i="6"/>
  <c r="D5036" i="6"/>
  <c r="D4965" i="6"/>
  <c r="D4964" i="6"/>
  <c r="D4629" i="6"/>
  <c r="D4628" i="6"/>
  <c r="D5085" i="6"/>
  <c r="D5084" i="6"/>
  <c r="D5853" i="6"/>
  <c r="D5852" i="6"/>
  <c r="D5493" i="6"/>
  <c r="D5492" i="6"/>
  <c r="D5949" i="6"/>
  <c r="D5948" i="6"/>
  <c r="E5948" i="6" s="1" a="1"/>
  <c r="E5948" i="6" s="1"/>
  <c r="F5948" i="6" s="1"/>
  <c r="D6045" i="6"/>
  <c r="D6044" i="6"/>
  <c r="D6285" i="6"/>
  <c r="D6284" i="6"/>
  <c r="D6357" i="6"/>
  <c r="D6356" i="6"/>
  <c r="D6429" i="6"/>
  <c r="D6428" i="6"/>
  <c r="D6501" i="6"/>
  <c r="D6500" i="6"/>
  <c r="D7245" i="6"/>
  <c r="D7244" i="6"/>
  <c r="D6957" i="6"/>
  <c r="D6956" i="6"/>
  <c r="D7029" i="6"/>
  <c r="D7028" i="6"/>
  <c r="D7437" i="6"/>
  <c r="D7436" i="6"/>
  <c r="D7677" i="6"/>
  <c r="D7676" i="6"/>
  <c r="D7509" i="6"/>
  <c r="D7508" i="6"/>
  <c r="D8397" i="6"/>
  <c r="D8396" i="6"/>
  <c r="D8373" i="6"/>
  <c r="D8372" i="6"/>
  <c r="D813" i="6"/>
  <c r="D812" i="6"/>
  <c r="D93" i="6"/>
  <c r="D92" i="6"/>
  <c r="D1437" i="6"/>
  <c r="D1436" i="6"/>
  <c r="D1941" i="6"/>
  <c r="D1940" i="6"/>
  <c r="D4029" i="6"/>
  <c r="D4028" i="6"/>
  <c r="D3477" i="6"/>
  <c r="D3476" i="6"/>
  <c r="D5109" i="6"/>
  <c r="D5108" i="6"/>
  <c r="D4413" i="6"/>
  <c r="D4412" i="6"/>
  <c r="D5829" i="6"/>
  <c r="D5828" i="6"/>
  <c r="D6333" i="6"/>
  <c r="D6332" i="6"/>
  <c r="D6837" i="6"/>
  <c r="D6836" i="6"/>
  <c r="D7581" i="6"/>
  <c r="D7580" i="6"/>
  <c r="D8277" i="6"/>
  <c r="D8276" i="6"/>
  <c r="D285" i="6"/>
  <c r="D284" i="6"/>
  <c r="D525" i="6"/>
  <c r="D524" i="6"/>
  <c r="D2085" i="6"/>
  <c r="D2084" i="6"/>
  <c r="D2685" i="6"/>
  <c r="D2684" i="6"/>
  <c r="D3213" i="6"/>
  <c r="D3212" i="6"/>
  <c r="D4077" i="6"/>
  <c r="D4076" i="6"/>
  <c r="D4533" i="6"/>
  <c r="D4532" i="6"/>
  <c r="D5421" i="6"/>
  <c r="D5420" i="6"/>
  <c r="D7005" i="6"/>
  <c r="D7004" i="6"/>
  <c r="D6405" i="6"/>
  <c r="D6404" i="6"/>
  <c r="D6981" i="6"/>
  <c r="D6980" i="6"/>
  <c r="D7629" i="6"/>
  <c r="D7628" i="6"/>
  <c r="D8133" i="6"/>
  <c r="D8132" i="6"/>
  <c r="D8349" i="6"/>
  <c r="D8348" i="6"/>
  <c r="D957" i="6"/>
  <c r="D956" i="6"/>
  <c r="D165" i="6"/>
  <c r="D164" i="6"/>
  <c r="D1029" i="6"/>
  <c r="D1028" i="6"/>
  <c r="D741" i="6"/>
  <c r="D740" i="6"/>
  <c r="D213" i="6"/>
  <c r="D212" i="6"/>
  <c r="D669" i="6"/>
  <c r="D668" i="6"/>
  <c r="D1413" i="6"/>
  <c r="D1412" i="6"/>
  <c r="D2373" i="6"/>
  <c r="D2372" i="6"/>
  <c r="D1605" i="6"/>
  <c r="D1604" i="6"/>
  <c r="D2517" i="6"/>
  <c r="D2516" i="6"/>
  <c r="D2109" i="6"/>
  <c r="D2108" i="6"/>
  <c r="D1557" i="6"/>
  <c r="D1556" i="6"/>
  <c r="D2229" i="6"/>
  <c r="D2228" i="6"/>
  <c r="D2805" i="6"/>
  <c r="D2804" i="6"/>
  <c r="D4005" i="6"/>
  <c r="D4004" i="6"/>
  <c r="D3429" i="6"/>
  <c r="D3428" i="6"/>
  <c r="D2829" i="6"/>
  <c r="D2828" i="6"/>
  <c r="D3573" i="6"/>
  <c r="D3572" i="6"/>
  <c r="D2925" i="6"/>
  <c r="D2924" i="6"/>
  <c r="D3693" i="6"/>
  <c r="D3692" i="6"/>
  <c r="D4269" i="6"/>
  <c r="D4268" i="6"/>
  <c r="D3981" i="6"/>
  <c r="D3980" i="6"/>
  <c r="D4653" i="6"/>
  <c r="D4652" i="6"/>
  <c r="D5133" i="6"/>
  <c r="D5132" i="6"/>
  <c r="D5061" i="6"/>
  <c r="D5060" i="6"/>
  <c r="D4677" i="6"/>
  <c r="D4676" i="6"/>
  <c r="D5181" i="6"/>
  <c r="D5180" i="6"/>
  <c r="D5325" i="6"/>
  <c r="D5324" i="6"/>
  <c r="D5541" i="6"/>
  <c r="D5540" i="6"/>
  <c r="D5253" i="6"/>
  <c r="D5252" i="6"/>
  <c r="D6141" i="6"/>
  <c r="D6140" i="6"/>
  <c r="D6069" i="6"/>
  <c r="D6068" i="6"/>
  <c r="D6453" i="6"/>
  <c r="D6452" i="6"/>
  <c r="D6669" i="6"/>
  <c r="D6668" i="6"/>
  <c r="D6525" i="6"/>
  <c r="D6524" i="6"/>
  <c r="D7749" i="6"/>
  <c r="D7748" i="6"/>
  <c r="D7605" i="6"/>
  <c r="D7604" i="6"/>
  <c r="D7077" i="6"/>
  <c r="D7076" i="6"/>
  <c r="D7485" i="6"/>
  <c r="D7484" i="6"/>
  <c r="D7725" i="6"/>
  <c r="D7724" i="6"/>
  <c r="D7533" i="6"/>
  <c r="D7532" i="6"/>
  <c r="D261" i="6"/>
  <c r="D260" i="6"/>
  <c r="D501" i="6"/>
  <c r="D500" i="6"/>
  <c r="D1989" i="6"/>
  <c r="D1988" i="6"/>
  <c r="D2493" i="6"/>
  <c r="D2492" i="6"/>
  <c r="D3189" i="6"/>
  <c r="D3188" i="6"/>
  <c r="D4437" i="6"/>
  <c r="D4436" i="6"/>
  <c r="D4485" i="6"/>
  <c r="D4484" i="6"/>
  <c r="D5373" i="6"/>
  <c r="D5372" i="6"/>
  <c r="D6189" i="6"/>
  <c r="D6188" i="6"/>
  <c r="D7389" i="6"/>
  <c r="D7388" i="6"/>
  <c r="D6933" i="6"/>
  <c r="D6932" i="6"/>
  <c r="D7917" i="6"/>
  <c r="D7916" i="6"/>
  <c r="D837" i="6"/>
  <c r="D836" i="6"/>
  <c r="D309" i="6"/>
  <c r="D308" i="6"/>
  <c r="D1485" i="6"/>
  <c r="D1484" i="6"/>
  <c r="D2037" i="6"/>
  <c r="D2036" i="6"/>
  <c r="D4149" i="6"/>
  <c r="D4148" i="6"/>
  <c r="D5157" i="6"/>
  <c r="D5156" i="6"/>
  <c r="D4581" i="6"/>
  <c r="D4580" i="6"/>
  <c r="D5733" i="6"/>
  <c r="D5732" i="6"/>
  <c r="D6117" i="6"/>
  <c r="D6116" i="6"/>
  <c r="D6381" i="6"/>
  <c r="D6380" i="6"/>
  <c r="D7053" i="6"/>
  <c r="D7052" i="6"/>
  <c r="D7365" i="6"/>
  <c r="D7364" i="6"/>
  <c r="D8301" i="6"/>
  <c r="D8300" i="6"/>
  <c r="D8325" i="6"/>
  <c r="D8324" i="6"/>
  <c r="D549" i="6"/>
  <c r="D548" i="6"/>
  <c r="D981" i="6"/>
  <c r="D980" i="6"/>
  <c r="D189" i="6"/>
  <c r="D188" i="6"/>
  <c r="D1053" i="6"/>
  <c r="D1052" i="6"/>
  <c r="D765" i="6"/>
  <c r="D764" i="6"/>
  <c r="D237" i="6"/>
  <c r="D236" i="6"/>
  <c r="D1101" i="6"/>
  <c r="D1100" i="6"/>
  <c r="D1677" i="6"/>
  <c r="D1676" i="6"/>
  <c r="D2397" i="6"/>
  <c r="D2396" i="6"/>
  <c r="D1653" i="6"/>
  <c r="D1652" i="6"/>
  <c r="D2589" i="6"/>
  <c r="D2588" i="6"/>
  <c r="D2133" i="6"/>
  <c r="D2132" i="6"/>
  <c r="D1581" i="6"/>
  <c r="D1580" i="6"/>
  <c r="D2253" i="6"/>
  <c r="D2252" i="6"/>
  <c r="D2901" i="6"/>
  <c r="D2900" i="6"/>
  <c r="D2877" i="6"/>
  <c r="D2876" i="6"/>
  <c r="D3549" i="6"/>
  <c r="D3548" i="6"/>
  <c r="D2973" i="6"/>
  <c r="D2972" i="6"/>
  <c r="D3669" i="6"/>
  <c r="D3668" i="6"/>
  <c r="D2949" i="6"/>
  <c r="D2948" i="6"/>
  <c r="D3789" i="6"/>
  <c r="D3788" i="6"/>
  <c r="D4365" i="6"/>
  <c r="D4364" i="6"/>
  <c r="D4101" i="6"/>
  <c r="D4100" i="6"/>
  <c r="D4701" i="6"/>
  <c r="D4700" i="6"/>
  <c r="D5229" i="6"/>
  <c r="D5228" i="6"/>
  <c r="D5205" i="6"/>
  <c r="D5204" i="6"/>
  <c r="D4725" i="6"/>
  <c r="D4724" i="6"/>
  <c r="D5397" i="6"/>
  <c r="D5396" i="6"/>
  <c r="D5613" i="6"/>
  <c r="D5612" i="6"/>
  <c r="D5589" i="6"/>
  <c r="D5588" i="6"/>
  <c r="D5301" i="6"/>
  <c r="D5300" i="6"/>
  <c r="D6213" i="6"/>
  <c r="D6212" i="6"/>
  <c r="D6093" i="6"/>
  <c r="D6092" i="6"/>
  <c r="D6477" i="6"/>
  <c r="D6476" i="6"/>
  <c r="D6765" i="6"/>
  <c r="D6764" i="6"/>
  <c r="D6549" i="6"/>
  <c r="D6548" i="6"/>
  <c r="D6645" i="6"/>
  <c r="D6644" i="6"/>
  <c r="D7941" i="6"/>
  <c r="D7940" i="6"/>
  <c r="D7125" i="6"/>
  <c r="D7124" i="6"/>
  <c r="D7701" i="6"/>
  <c r="D7700" i="6"/>
  <c r="D7773" i="6"/>
  <c r="D7772" i="6"/>
  <c r="D7653" i="6"/>
  <c r="D7652" i="6"/>
  <c r="D381" i="6"/>
  <c r="D380" i="6"/>
  <c r="D2061" i="6"/>
  <c r="D2060" i="6"/>
  <c r="D2733" i="6"/>
  <c r="D2732" i="6"/>
  <c r="D3621" i="6"/>
  <c r="D3620" i="6"/>
  <c r="D2709" i="6"/>
  <c r="D2708" i="6"/>
  <c r="D4893" i="6"/>
  <c r="D4892" i="6"/>
  <c r="D4917" i="6"/>
  <c r="D4916" i="6"/>
  <c r="D5925" i="6"/>
  <c r="D5924" i="6"/>
  <c r="D6693" i="6"/>
  <c r="D6692" i="6"/>
  <c r="D7293" i="6"/>
  <c r="D7292" i="6"/>
  <c r="D7317" i="6"/>
  <c r="D7316" i="6"/>
  <c r="D8421" i="6"/>
  <c r="D8420" i="6"/>
  <c r="D8205" i="6"/>
  <c r="D8204" i="6"/>
  <c r="D21" i="6"/>
  <c r="D20" i="6"/>
  <c r="D597" i="6"/>
  <c r="D596" i="6"/>
  <c r="D2157" i="6"/>
  <c r="D2156" i="6"/>
  <c r="D3069" i="6"/>
  <c r="D3068" i="6"/>
  <c r="D3381" i="6"/>
  <c r="D3380" i="6"/>
  <c r="D3501" i="6"/>
  <c r="D3500" i="6"/>
  <c r="D4941" i="6"/>
  <c r="D4940" i="6"/>
  <c r="D5973" i="6"/>
  <c r="D5972" i="6"/>
  <c r="D69" i="6"/>
  <c r="D68" i="6"/>
  <c r="D573" i="6"/>
  <c r="D572" i="6"/>
  <c r="D1077" i="6"/>
  <c r="D1076" i="6"/>
  <c r="D333" i="6"/>
  <c r="D332" i="6"/>
  <c r="D1197" i="6"/>
  <c r="D1196" i="6"/>
  <c r="D909" i="6"/>
  <c r="D908" i="6"/>
  <c r="D429" i="6"/>
  <c r="D428" i="6"/>
  <c r="D1125" i="6"/>
  <c r="D1124" i="6"/>
  <c r="D1773" i="6"/>
  <c r="D1772" i="6"/>
  <c r="D2421" i="6"/>
  <c r="D2420" i="6"/>
  <c r="D1701" i="6"/>
  <c r="D1700" i="6"/>
  <c r="D3117" i="6"/>
  <c r="D3116" i="6"/>
  <c r="D2181" i="6"/>
  <c r="D2180" i="6"/>
  <c r="D1629" i="6"/>
  <c r="D1628" i="6"/>
  <c r="D2277" i="6"/>
  <c r="D2276" i="6"/>
  <c r="D3285" i="6"/>
  <c r="D3284" i="6"/>
  <c r="D2997" i="6"/>
  <c r="D2996" i="6"/>
  <c r="D3645" i="6"/>
  <c r="D3644" i="6"/>
  <c r="D3021" i="6"/>
  <c r="D3020" i="6"/>
  <c r="D3765" i="6"/>
  <c r="D3764" i="6"/>
  <c r="D3045" i="6"/>
  <c r="D3044" i="6"/>
  <c r="D3933" i="6"/>
  <c r="D3932" i="6"/>
  <c r="D4509" i="6"/>
  <c r="D4508" i="6"/>
  <c r="D4197" i="6"/>
  <c r="D4196" i="6"/>
  <c r="D4749" i="6"/>
  <c r="D4748" i="6"/>
  <c r="D4125" i="6"/>
  <c r="D4124" i="6"/>
  <c r="D5277" i="6"/>
  <c r="D5276" i="6"/>
  <c r="D4773" i="6"/>
  <c r="D4772" i="6"/>
  <c r="D5469" i="6"/>
  <c r="D5468" i="6"/>
  <c r="D5661" i="6"/>
  <c r="D5660" i="6"/>
  <c r="D5685" i="6"/>
  <c r="D5684" i="6"/>
  <c r="D5349" i="6"/>
  <c r="D5348" i="6"/>
  <c r="D6261" i="6"/>
  <c r="D6260" i="6"/>
  <c r="D6165" i="6"/>
  <c r="D6164" i="6"/>
  <c r="D6885" i="6"/>
  <c r="D6884" i="6"/>
  <c r="D6789" i="6"/>
  <c r="D6788" i="6"/>
  <c r="D6573" i="6"/>
  <c r="D6572" i="6"/>
  <c r="D6741" i="6"/>
  <c r="D6740" i="6"/>
  <c r="D6909" i="6"/>
  <c r="D6908" i="6"/>
  <c r="D7173" i="6"/>
  <c r="D7172" i="6"/>
  <c r="D8037" i="6"/>
  <c r="D8036" i="6"/>
  <c r="D7893" i="6"/>
  <c r="D7892" i="6"/>
  <c r="D7797" i="6"/>
  <c r="D7796" i="6"/>
  <c r="D8061" i="6"/>
  <c r="D8060" i="6"/>
  <c r="D717" i="6"/>
  <c r="D716" i="6"/>
  <c r="D1173" i="6"/>
  <c r="D1172" i="6"/>
  <c r="D357" i="6"/>
  <c r="D356" i="6"/>
  <c r="D1341" i="6"/>
  <c r="D1340" i="6"/>
  <c r="D933" i="6"/>
  <c r="D932" i="6"/>
  <c r="D453" i="6"/>
  <c r="D452" i="6"/>
  <c r="D1149" i="6"/>
  <c r="D1148" i="6"/>
  <c r="D1869" i="6"/>
  <c r="D1868" i="6"/>
  <c r="D2469" i="6"/>
  <c r="D2468" i="6"/>
  <c r="D1797" i="6"/>
  <c r="D1796" i="6"/>
  <c r="D1461" i="6"/>
  <c r="D1460" i="6"/>
  <c r="D2541" i="6"/>
  <c r="D2540" i="6"/>
  <c r="D1749" i="6"/>
  <c r="D1748" i="6"/>
  <c r="D2301" i="6"/>
  <c r="D2300" i="6"/>
  <c r="D3453" i="6"/>
  <c r="D3452" i="6"/>
  <c r="D3237" i="6"/>
  <c r="D3236" i="6"/>
  <c r="D3741" i="6"/>
  <c r="D3740" i="6"/>
  <c r="D3093" i="6"/>
  <c r="D3092" i="6"/>
  <c r="D3909" i="6"/>
  <c r="D3908" i="6"/>
  <c r="D3141" i="6"/>
  <c r="D3140" i="6"/>
  <c r="D3861" i="6"/>
  <c r="D3860" i="6"/>
  <c r="D4557" i="6"/>
  <c r="D4556" i="6"/>
  <c r="D4293" i="6"/>
  <c r="D4292" i="6"/>
  <c r="D4797" i="6"/>
  <c r="D4796" i="6"/>
  <c r="D4221" i="6"/>
  <c r="D4220" i="6"/>
  <c r="D4245" i="6"/>
  <c r="D4244" i="6"/>
  <c r="D4821" i="6"/>
  <c r="D4820" i="6"/>
  <c r="D5517" i="6"/>
  <c r="D5516" i="6"/>
  <c r="D5757" i="6"/>
  <c r="D5756" i="6"/>
  <c r="D5781" i="6"/>
  <c r="D5780" i="6"/>
  <c r="D5445" i="6"/>
  <c r="D5444" i="6"/>
  <c r="D5997" i="6"/>
  <c r="D5996" i="6"/>
  <c r="D6237" i="6"/>
  <c r="D6236" i="6"/>
  <c r="D7197" i="6"/>
  <c r="D7196" i="6"/>
  <c r="D7149" i="6"/>
  <c r="D7148" i="6"/>
  <c r="D6621" i="6"/>
  <c r="D6620" i="6"/>
  <c r="D6813" i="6"/>
  <c r="D6812" i="6"/>
  <c r="D7413" i="6"/>
  <c r="D7412" i="6"/>
  <c r="D7221" i="6"/>
  <c r="D7220" i="6"/>
  <c r="D7461" i="6"/>
  <c r="D7460" i="6"/>
  <c r="D7965" i="6"/>
  <c r="D7964" i="6"/>
  <c r="D7821" i="6"/>
  <c r="D7820" i="6"/>
  <c r="D8157" i="6"/>
  <c r="D8156" i="6"/>
  <c r="D8013" i="6"/>
  <c r="D8012" i="6"/>
  <c r="D7989" i="6"/>
  <c r="D7988" i="6"/>
  <c r="I22" i="5"/>
  <c r="J22" i="5" s="1"/>
  <c r="J15" i="5" s="1"/>
  <c r="I48" i="5"/>
  <c r="C8327" i="6"/>
  <c r="D8326" i="6" s="1"/>
  <c r="C8183" i="6"/>
  <c r="D8182" i="6" s="1"/>
  <c r="C8087" i="6"/>
  <c r="C7991" i="6"/>
  <c r="C8423" i="6"/>
  <c r="D8422" i="6" s="1"/>
  <c r="C8351" i="6"/>
  <c r="C8207" i="6"/>
  <c r="D8206" i="6" s="1"/>
  <c r="C8111" i="6"/>
  <c r="C8015" i="6"/>
  <c r="D8014" i="6" s="1"/>
  <c r="C8375" i="6"/>
  <c r="D8374" i="6" s="1"/>
  <c r="C8303" i="6"/>
  <c r="C8255" i="6"/>
  <c r="C8159" i="6"/>
  <c r="C8063" i="6"/>
  <c r="C7967" i="6"/>
  <c r="C7895" i="6"/>
  <c r="D7894" i="6" s="1"/>
  <c r="C7799" i="6"/>
  <c r="D7798" i="6" s="1"/>
  <c r="C7775" i="6"/>
  <c r="C7727" i="6"/>
  <c r="D7726" i="6" s="1"/>
  <c r="C7679" i="6"/>
  <c r="D7678" i="6" s="1"/>
  <c r="C7631" i="6"/>
  <c r="D7630" i="6" s="1"/>
  <c r="C7559" i="6"/>
  <c r="C8399" i="6"/>
  <c r="D8398" i="6" s="1"/>
  <c r="C8039" i="6"/>
  <c r="C7943" i="6"/>
  <c r="C7847" i="6"/>
  <c r="C7751" i="6"/>
  <c r="D7750" i="6" s="1"/>
  <c r="C7607" i="6"/>
  <c r="D7606" i="6" s="1"/>
  <c r="C7463" i="6"/>
  <c r="D7462" i="6" s="1"/>
  <c r="C8279" i="6"/>
  <c r="C8231" i="6"/>
  <c r="D8230" i="6" s="1"/>
  <c r="C7919" i="6"/>
  <c r="D7918" i="6" s="1"/>
  <c r="C7871" i="6"/>
  <c r="D7870" i="6" s="1"/>
  <c r="C7823" i="6"/>
  <c r="D7822" i="6" s="1"/>
  <c r="C7655" i="6"/>
  <c r="C7583" i="6"/>
  <c r="C7535" i="6"/>
  <c r="C7511" i="6"/>
  <c r="C7487" i="6"/>
  <c r="D7486" i="6" s="1"/>
  <c r="C7439" i="6"/>
  <c r="D7438" i="6" s="1"/>
  <c r="C7391" i="6"/>
  <c r="D7390" i="6" s="1"/>
  <c r="C7367" i="6"/>
  <c r="D7366" i="6" s="1"/>
  <c r="C7319" i="6"/>
  <c r="C7271" i="6"/>
  <c r="C7223" i="6"/>
  <c r="C7175" i="6"/>
  <c r="D7174" i="6" s="1"/>
  <c r="C7127" i="6"/>
  <c r="D7126" i="6" s="1"/>
  <c r="C7079" i="6"/>
  <c r="D7078" i="6" s="1"/>
  <c r="C7031" i="6"/>
  <c r="D7030" i="6" s="1"/>
  <c r="C6983" i="6"/>
  <c r="D6982" i="6" s="1"/>
  <c r="C6935" i="6"/>
  <c r="C6839" i="6"/>
  <c r="D6838" i="6" s="1"/>
  <c r="C8135" i="6"/>
  <c r="C6911" i="6"/>
  <c r="D6910" i="6" s="1"/>
  <c r="C7703" i="6"/>
  <c r="C7415" i="6"/>
  <c r="D7414" i="6" s="1"/>
  <c r="C6863" i="6"/>
  <c r="C7199" i="6"/>
  <c r="C7007" i="6"/>
  <c r="C6887" i="6"/>
  <c r="C6743" i="6"/>
  <c r="D6742" i="6" s="1"/>
  <c r="C6647" i="6"/>
  <c r="D6646" i="6" s="1"/>
  <c r="C6575" i="6"/>
  <c r="C6551" i="6"/>
  <c r="C6527" i="6"/>
  <c r="C6407" i="6"/>
  <c r="C7343" i="6"/>
  <c r="C7151" i="6"/>
  <c r="C6959" i="6"/>
  <c r="D6958" i="6" s="1"/>
  <c r="C6791" i="6"/>
  <c r="C6719" i="6"/>
  <c r="C6623" i="6"/>
  <c r="D6622" i="6" s="1"/>
  <c r="C6455" i="6"/>
  <c r="C7295" i="6"/>
  <c r="C7247" i="6"/>
  <c r="C7055" i="6"/>
  <c r="C6767" i="6"/>
  <c r="D6766" i="6" s="1"/>
  <c r="C6671" i="6"/>
  <c r="C6503" i="6"/>
  <c r="D6502" i="6" s="1"/>
  <c r="C6479" i="6"/>
  <c r="D6478" i="6" s="1"/>
  <c r="C6431" i="6"/>
  <c r="C6815" i="6"/>
  <c r="C7103" i="6"/>
  <c r="C6695" i="6"/>
  <c r="C6599" i="6"/>
  <c r="D6598" i="6" s="1"/>
  <c r="C6311" i="6"/>
  <c r="C6359" i="6"/>
  <c r="C6287" i="6"/>
  <c r="C6239" i="6"/>
  <c r="D6238" i="6" s="1"/>
  <c r="C6119" i="6"/>
  <c r="D6118" i="6" s="1"/>
  <c r="C6071" i="6"/>
  <c r="C6335" i="6"/>
  <c r="C6215" i="6"/>
  <c r="D6214" i="6" s="1"/>
  <c r="C6263" i="6"/>
  <c r="C6143" i="6"/>
  <c r="D6142" i="6" s="1"/>
  <c r="C6023" i="6"/>
  <c r="D6022" i="6" s="1"/>
  <c r="C6383" i="6"/>
  <c r="C6191" i="6"/>
  <c r="D6190" i="6" s="1"/>
  <c r="C6167" i="6"/>
  <c r="C6095" i="6"/>
  <c r="C6047" i="6"/>
  <c r="D6046" i="6" s="1"/>
  <c r="C5903" i="6"/>
  <c r="D5902" i="6" s="1"/>
  <c r="C5831" i="6"/>
  <c r="C5711" i="6"/>
  <c r="D5710" i="6" s="1"/>
  <c r="C5447" i="6"/>
  <c r="C5351" i="6"/>
  <c r="C5303" i="6"/>
  <c r="C5255" i="6"/>
  <c r="C5951" i="6"/>
  <c r="D5950" i="6" s="1"/>
  <c r="C5879" i="6"/>
  <c r="D5878" i="6" s="1"/>
  <c r="C5807" i="6"/>
  <c r="D5806" i="6" s="1"/>
  <c r="C5783" i="6"/>
  <c r="D5782" i="6" s="1"/>
  <c r="C5687" i="6"/>
  <c r="D5686" i="6" s="1"/>
  <c r="C5591" i="6"/>
  <c r="C5543" i="6"/>
  <c r="C5495" i="6"/>
  <c r="C5423" i="6"/>
  <c r="D5422" i="6" s="1"/>
  <c r="C5375" i="6"/>
  <c r="D5374" i="6" s="1"/>
  <c r="C5999" i="6"/>
  <c r="D5998" i="6" s="1"/>
  <c r="C5975" i="6"/>
  <c r="D5974" i="6" s="1"/>
  <c r="C5855" i="6"/>
  <c r="D5854" i="6" s="1"/>
  <c r="C5759" i="6"/>
  <c r="C5663" i="6"/>
  <c r="C5639" i="6"/>
  <c r="C5615" i="6"/>
  <c r="D5614" i="6" s="1"/>
  <c r="C5327" i="6"/>
  <c r="C5279" i="6"/>
  <c r="D5278" i="6" s="1"/>
  <c r="C5927" i="6"/>
  <c r="C5735" i="6"/>
  <c r="C5567" i="6"/>
  <c r="C5519" i="6"/>
  <c r="C5471" i="6"/>
  <c r="C5399" i="6"/>
  <c r="D5398" i="6" s="1"/>
  <c r="C5231" i="6"/>
  <c r="D5230" i="6" s="1"/>
  <c r="C5183" i="6"/>
  <c r="C5111" i="6"/>
  <c r="C5015" i="6"/>
  <c r="C4559" i="6"/>
  <c r="D4558" i="6" s="1"/>
  <c r="C4511" i="6"/>
  <c r="C4415" i="6"/>
  <c r="C4319" i="6"/>
  <c r="D4318" i="6" s="1"/>
  <c r="C4223" i="6"/>
  <c r="D4222" i="6" s="1"/>
  <c r="C5207" i="6"/>
  <c r="C5087" i="6"/>
  <c r="D5086" i="6" s="1"/>
  <c r="C4991" i="6"/>
  <c r="D4990" i="6" s="1"/>
  <c r="C4895" i="6"/>
  <c r="D4894" i="6" s="1"/>
  <c r="C4847" i="6"/>
  <c r="D4846" i="6" s="1"/>
  <c r="C4775" i="6"/>
  <c r="C4727" i="6"/>
  <c r="D4726" i="6" s="1"/>
  <c r="C4679" i="6"/>
  <c r="C4631" i="6"/>
  <c r="C4583" i="6"/>
  <c r="C4463" i="6"/>
  <c r="C4295" i="6"/>
  <c r="C4199" i="6"/>
  <c r="C4103" i="6"/>
  <c r="C5135" i="6"/>
  <c r="D5134" i="6" s="1"/>
  <c r="C5063" i="6"/>
  <c r="D5062" i="6" s="1"/>
  <c r="C4967" i="6"/>
  <c r="D4966" i="6" s="1"/>
  <c r="C4535" i="6"/>
  <c r="C4487" i="6"/>
  <c r="D4486" i="6" s="1"/>
  <c r="C4439" i="6"/>
  <c r="C4391" i="6"/>
  <c r="C4367" i="6"/>
  <c r="C4271" i="6"/>
  <c r="D4270" i="6" s="1"/>
  <c r="C4175" i="6"/>
  <c r="D4174" i="6" s="1"/>
  <c r="C4079" i="6"/>
  <c r="D4078" i="6" s="1"/>
  <c r="C4007" i="6"/>
  <c r="D4006" i="6" s="1"/>
  <c r="C3911" i="6"/>
  <c r="D3910" i="6" s="1"/>
  <c r="C5159" i="6"/>
  <c r="D5158" i="6" s="1"/>
  <c r="C5039" i="6"/>
  <c r="C4943" i="6"/>
  <c r="C4919" i="6"/>
  <c r="D4918" i="6" s="1"/>
  <c r="C4871" i="6"/>
  <c r="D4870" i="6" s="1"/>
  <c r="C4823" i="6"/>
  <c r="D4822" i="6" s="1"/>
  <c r="C4799" i="6"/>
  <c r="C4751" i="6"/>
  <c r="D4750" i="6" s="1"/>
  <c r="C4703" i="6"/>
  <c r="D4702" i="6" s="1"/>
  <c r="C4655" i="6"/>
  <c r="C4607" i="6"/>
  <c r="C4343" i="6"/>
  <c r="C4247" i="6"/>
  <c r="D4246" i="6" s="1"/>
  <c r="C4151" i="6"/>
  <c r="D4150" i="6" s="1"/>
  <c r="C3983" i="6"/>
  <c r="D3982" i="6" s="1"/>
  <c r="C3887" i="6"/>
  <c r="C4127" i="6"/>
  <c r="D4126" i="6" s="1"/>
  <c r="C4055" i="6"/>
  <c r="C3863" i="6"/>
  <c r="C3815" i="6"/>
  <c r="D3814" i="6" s="1"/>
  <c r="C3719" i="6"/>
  <c r="C3623" i="6"/>
  <c r="C3527" i="6"/>
  <c r="D3526" i="6" s="1"/>
  <c r="C3287" i="6"/>
  <c r="C3215" i="6"/>
  <c r="C3143" i="6"/>
  <c r="C2831" i="6"/>
  <c r="C2807" i="6"/>
  <c r="D2806" i="6" s="1"/>
  <c r="C2567" i="6"/>
  <c r="D2566" i="6" s="1"/>
  <c r="C4031" i="6"/>
  <c r="D4030" i="6" s="1"/>
  <c r="C3791" i="6"/>
  <c r="C3695" i="6"/>
  <c r="C3599" i="6"/>
  <c r="C3503" i="6"/>
  <c r="C3431" i="6"/>
  <c r="C3407" i="6"/>
  <c r="D3406" i="6" s="1"/>
  <c r="C3383" i="6"/>
  <c r="D3382" i="6" s="1"/>
  <c r="C3359" i="6"/>
  <c r="D3358" i="6" s="1"/>
  <c r="C3335" i="6"/>
  <c r="C3167" i="6"/>
  <c r="C3119" i="6"/>
  <c r="C3071" i="6"/>
  <c r="C3047" i="6"/>
  <c r="C2951" i="6"/>
  <c r="D2950" i="6" s="1"/>
  <c r="C2927" i="6"/>
  <c r="C2879" i="6"/>
  <c r="D2878" i="6" s="1"/>
  <c r="C2735" i="6"/>
  <c r="D2734" i="6" s="1"/>
  <c r="C2663" i="6"/>
  <c r="C2615" i="6"/>
  <c r="C3959" i="6"/>
  <c r="C3767" i="6"/>
  <c r="C3671" i="6"/>
  <c r="C3575" i="6"/>
  <c r="D3574" i="6" s="1"/>
  <c r="C3479" i="6"/>
  <c r="D3478" i="6" s="1"/>
  <c r="C3311" i="6"/>
  <c r="C3239" i="6"/>
  <c r="C2975" i="6"/>
  <c r="D2974" i="6" s="1"/>
  <c r="C3935" i="6"/>
  <c r="C3839" i="6"/>
  <c r="C3743" i="6"/>
  <c r="D3742" i="6" s="1"/>
  <c r="C3647" i="6"/>
  <c r="D3646" i="6" s="1"/>
  <c r="C3551" i="6"/>
  <c r="C3455" i="6"/>
  <c r="C2999" i="6"/>
  <c r="C2543" i="6"/>
  <c r="C2447" i="6"/>
  <c r="C2375" i="6"/>
  <c r="C2159" i="6"/>
  <c r="D2158" i="6" s="1"/>
  <c r="C2063" i="6"/>
  <c r="D2062" i="6" s="1"/>
  <c r="C1967" i="6"/>
  <c r="D1966" i="6" s="1"/>
  <c r="C1871" i="6"/>
  <c r="C1847" i="6"/>
  <c r="C1823" i="6"/>
  <c r="C1727" i="6"/>
  <c r="C1583" i="6"/>
  <c r="C1559" i="6"/>
  <c r="D1558" i="6" s="1"/>
  <c r="C3263" i="6"/>
  <c r="D3262" i="6" s="1"/>
  <c r="C3023" i="6"/>
  <c r="C2903" i="6"/>
  <c r="D2902" i="6" s="1"/>
  <c r="C2855" i="6"/>
  <c r="D2854" i="6" s="1"/>
  <c r="C2711" i="6"/>
  <c r="C2591" i="6"/>
  <c r="C2495" i="6"/>
  <c r="C2423" i="6"/>
  <c r="D2422" i="6" s="1"/>
  <c r="C2135" i="6"/>
  <c r="D2134" i="6" s="1"/>
  <c r="C2039" i="6"/>
  <c r="D2038" i="6" s="1"/>
  <c r="C1943" i="6"/>
  <c r="C1799" i="6"/>
  <c r="C1703" i="6"/>
  <c r="C1631" i="6"/>
  <c r="C1535" i="6"/>
  <c r="C1487" i="6"/>
  <c r="D1486" i="6" s="1"/>
  <c r="C3191" i="6"/>
  <c r="D3190" i="6" s="1"/>
  <c r="C2783" i="6"/>
  <c r="D2782" i="6" s="1"/>
  <c r="C2519" i="6"/>
  <c r="C2471" i="6"/>
  <c r="C2399" i="6"/>
  <c r="D2398" i="6" s="1"/>
  <c r="C2351" i="6"/>
  <c r="C2111" i="6"/>
  <c r="C2015" i="6"/>
  <c r="D2014" i="6" s="1"/>
  <c r="C1919" i="6"/>
  <c r="D1918" i="6" s="1"/>
  <c r="C1775" i="6"/>
  <c r="D1774" i="6" s="1"/>
  <c r="C1655" i="6"/>
  <c r="D1654" i="6" s="1"/>
  <c r="C1607" i="6"/>
  <c r="C1439" i="6"/>
  <c r="C1391" i="6"/>
  <c r="C3095" i="6"/>
  <c r="C2759" i="6"/>
  <c r="D2758" i="6" s="1"/>
  <c r="C2687" i="6"/>
  <c r="D2686" i="6" s="1"/>
  <c r="C2639" i="6"/>
  <c r="C2327" i="6"/>
  <c r="C2303" i="6"/>
  <c r="D2302" i="6" s="1"/>
  <c r="C2279" i="6"/>
  <c r="D2278" i="6" s="1"/>
  <c r="C2255" i="6"/>
  <c r="C2231" i="6"/>
  <c r="C2207" i="6"/>
  <c r="D2206" i="6" s="1"/>
  <c r="C2183" i="6"/>
  <c r="D2182" i="6" s="1"/>
  <c r="C2087" i="6"/>
  <c r="D2086" i="6" s="1"/>
  <c r="C1991" i="6"/>
  <c r="D1990" i="6" s="1"/>
  <c r="C1895" i="6"/>
  <c r="D1894" i="6" s="1"/>
  <c r="C1751" i="6"/>
  <c r="C1679" i="6"/>
  <c r="C1511" i="6"/>
  <c r="C1463" i="6"/>
  <c r="D1462" i="6" s="1"/>
  <c r="C1415" i="6"/>
  <c r="D1414" i="6" s="1"/>
  <c r="C1367" i="6"/>
  <c r="D1366" i="6" s="1"/>
  <c r="C1319" i="6"/>
  <c r="D1318" i="6" s="1"/>
  <c r="C1271" i="6"/>
  <c r="C1199" i="6"/>
  <c r="C1079" i="6"/>
  <c r="C959" i="6"/>
  <c r="C911" i="6"/>
  <c r="D910" i="6" s="1"/>
  <c r="C839" i="6"/>
  <c r="D838" i="6" s="1"/>
  <c r="C767" i="6"/>
  <c r="D766" i="6" s="1"/>
  <c r="C695" i="6"/>
  <c r="C623" i="6"/>
  <c r="D622" i="6" s="1"/>
  <c r="C599" i="6"/>
  <c r="C527" i="6"/>
  <c r="C383" i="6"/>
  <c r="C287" i="6"/>
  <c r="D286" i="6" s="1"/>
  <c r="C263" i="6"/>
  <c r="C239" i="6"/>
  <c r="D238" i="6" s="1"/>
  <c r="C167" i="6"/>
  <c r="D166" i="6" s="1"/>
  <c r="C95" i="6"/>
  <c r="C143" i="6"/>
  <c r="C1175" i="6"/>
  <c r="C935" i="6"/>
  <c r="C743" i="6"/>
  <c r="D742" i="6" s="1"/>
  <c r="C431" i="6"/>
  <c r="D430" i="6" s="1"/>
  <c r="C407" i="6"/>
  <c r="C359" i="6"/>
  <c r="C311" i="6"/>
  <c r="C1295" i="6"/>
  <c r="D1294" i="6" s="1"/>
  <c r="C1151" i="6"/>
  <c r="C1127" i="6"/>
  <c r="C1103" i="6"/>
  <c r="D1102" i="6" s="1"/>
  <c r="C887" i="6"/>
  <c r="D886" i="6" s="1"/>
  <c r="C815" i="6"/>
  <c r="D814" i="6" s="1"/>
  <c r="C791" i="6"/>
  <c r="C647" i="6"/>
  <c r="C119" i="6"/>
  <c r="C215" i="6"/>
  <c r="C191" i="6"/>
  <c r="C1343" i="6"/>
  <c r="C1247" i="6"/>
  <c r="D1246" i="6" s="1"/>
  <c r="C1223" i="6"/>
  <c r="D1222" i="6" s="1"/>
  <c r="C1055" i="6"/>
  <c r="C1031" i="6"/>
  <c r="C1007" i="6"/>
  <c r="C983" i="6"/>
  <c r="C863" i="6"/>
  <c r="C719" i="6"/>
  <c r="C671" i="6"/>
  <c r="C575" i="6"/>
  <c r="D574" i="6" s="1"/>
  <c r="C551" i="6"/>
  <c r="D550" i="6" s="1"/>
  <c r="C503" i="6"/>
  <c r="D502" i="6" s="1"/>
  <c r="C479" i="6"/>
  <c r="D478" i="6" s="1"/>
  <c r="C455" i="6"/>
  <c r="C335" i="6"/>
  <c r="G8423" i="6"/>
  <c r="G8351" i="6"/>
  <c r="G8207" i="6"/>
  <c r="G8111" i="6"/>
  <c r="G8015" i="6"/>
  <c r="G8399" i="6"/>
  <c r="G8279" i="6"/>
  <c r="G8231" i="6"/>
  <c r="G8135" i="6"/>
  <c r="G8039" i="6"/>
  <c r="G8327" i="6"/>
  <c r="G8183" i="6"/>
  <c r="G8087" i="6"/>
  <c r="G7991" i="6"/>
  <c r="G8159" i="6"/>
  <c r="G7967" i="6"/>
  <c r="G7895" i="6"/>
  <c r="G7799" i="6"/>
  <c r="G7775" i="6"/>
  <c r="G7727" i="6"/>
  <c r="G7679" i="6"/>
  <c r="G7631" i="6"/>
  <c r="G7463" i="6"/>
  <c r="G8303" i="6"/>
  <c r="G8255" i="6"/>
  <c r="G7943" i="6"/>
  <c r="G7847" i="6"/>
  <c r="G7751" i="6"/>
  <c r="G7607" i="6"/>
  <c r="G8375" i="6"/>
  <c r="G8063" i="6"/>
  <c r="G7919" i="6"/>
  <c r="G7871" i="6"/>
  <c r="G7823" i="6"/>
  <c r="G7655" i="6"/>
  <c r="G7559" i="6"/>
  <c r="G7391" i="6"/>
  <c r="G7511" i="6"/>
  <c r="G7439" i="6"/>
  <c r="G6959" i="6"/>
  <c r="G6863" i="6"/>
  <c r="G7583" i="6"/>
  <c r="G7487" i="6"/>
  <c r="G7343" i="6"/>
  <c r="G7295" i="6"/>
  <c r="G7247" i="6"/>
  <c r="G7199" i="6"/>
  <c r="G7151" i="6"/>
  <c r="G7103" i="6"/>
  <c r="G7055" i="6"/>
  <c r="G7007" i="6"/>
  <c r="G6935" i="6"/>
  <c r="G6839" i="6"/>
  <c r="G7535" i="6"/>
  <c r="G7367" i="6"/>
  <c r="G7319" i="6"/>
  <c r="G7271" i="6"/>
  <c r="G7223" i="6"/>
  <c r="G7175" i="6"/>
  <c r="G7127" i="6"/>
  <c r="G7079" i="6"/>
  <c r="G7031" i="6"/>
  <c r="G6983" i="6"/>
  <c r="G6887" i="6"/>
  <c r="G6791" i="6"/>
  <c r="G7703" i="6"/>
  <c r="G6815" i="6"/>
  <c r="G6767" i="6"/>
  <c r="G6671" i="6"/>
  <c r="G6503" i="6"/>
  <c r="G6431" i="6"/>
  <c r="G6911" i="6"/>
  <c r="G6743" i="6"/>
  <c r="G6647" i="6"/>
  <c r="G7415" i="6"/>
  <c r="G6695" i="6"/>
  <c r="G6599" i="6"/>
  <c r="G6575" i="6"/>
  <c r="G6455" i="6"/>
  <c r="G6407" i="6"/>
  <c r="G6383" i="6"/>
  <c r="G6623" i="6"/>
  <c r="G6359" i="6"/>
  <c r="G6335" i="6"/>
  <c r="G6719" i="6"/>
  <c r="G6551" i="6"/>
  <c r="G6527" i="6"/>
  <c r="G6479" i="6"/>
  <c r="G6311" i="6"/>
  <c r="G6215" i="6"/>
  <c r="G6191" i="6"/>
  <c r="G6263" i="6"/>
  <c r="G6143" i="6"/>
  <c r="G6023" i="6"/>
  <c r="G6167" i="6"/>
  <c r="G6095" i="6"/>
  <c r="G6047" i="6"/>
  <c r="G6287" i="6"/>
  <c r="G6239" i="6"/>
  <c r="G6119" i="6"/>
  <c r="G6071" i="6"/>
  <c r="G5975" i="6"/>
  <c r="G5903" i="6"/>
  <c r="G5735" i="6"/>
  <c r="G5567" i="6"/>
  <c r="G5519" i="6"/>
  <c r="G5471" i="6"/>
  <c r="G5423" i="6"/>
  <c r="G5375" i="6"/>
  <c r="G5999" i="6"/>
  <c r="G5879" i="6"/>
  <c r="G5711" i="6"/>
  <c r="G5327" i="6"/>
  <c r="G5279" i="6"/>
  <c r="G5951" i="6"/>
  <c r="G5927" i="6"/>
  <c r="G5855" i="6"/>
  <c r="G5807" i="6"/>
  <c r="G5783" i="6"/>
  <c r="G5687" i="6"/>
  <c r="G5639" i="6"/>
  <c r="G5591" i="6"/>
  <c r="G5543" i="6"/>
  <c r="G5495" i="6"/>
  <c r="G5447" i="6"/>
  <c r="G5399" i="6"/>
  <c r="G5831" i="6"/>
  <c r="G5759" i="6"/>
  <c r="G5663" i="6"/>
  <c r="G5615" i="6"/>
  <c r="G5351" i="6"/>
  <c r="G5303" i="6"/>
  <c r="G5255" i="6"/>
  <c r="G5159" i="6"/>
  <c r="G5087" i="6"/>
  <c r="G4991" i="6"/>
  <c r="G4895" i="6"/>
  <c r="G4847" i="6"/>
  <c r="G4799" i="6"/>
  <c r="G4535" i="6"/>
  <c r="G4487" i="6"/>
  <c r="G4463" i="6"/>
  <c r="G4391" i="6"/>
  <c r="G4367" i="6"/>
  <c r="G4271" i="6"/>
  <c r="G5231" i="6"/>
  <c r="G5183" i="6"/>
  <c r="G5063" i="6"/>
  <c r="G4967" i="6"/>
  <c r="G4751" i="6"/>
  <c r="G4703" i="6"/>
  <c r="G4655" i="6"/>
  <c r="G4607" i="6"/>
  <c r="G4343" i="6"/>
  <c r="G4247" i="6"/>
  <c r="G4151" i="6"/>
  <c r="G5207" i="6"/>
  <c r="G5039" i="6"/>
  <c r="G4943" i="6"/>
  <c r="G4919" i="6"/>
  <c r="G4871" i="6"/>
  <c r="G4823" i="6"/>
  <c r="G4559" i="6"/>
  <c r="G4511" i="6"/>
  <c r="G4415" i="6"/>
  <c r="G4319" i="6"/>
  <c r="G4223" i="6"/>
  <c r="G4127" i="6"/>
  <c r="G3983" i="6"/>
  <c r="G3887" i="6"/>
  <c r="G5135" i="6"/>
  <c r="G5111" i="6"/>
  <c r="G5015" i="6"/>
  <c r="G4775" i="6"/>
  <c r="G4727" i="6"/>
  <c r="G4679" i="6"/>
  <c r="G4631" i="6"/>
  <c r="G4583" i="6"/>
  <c r="G4439" i="6"/>
  <c r="G4295" i="6"/>
  <c r="G4199" i="6"/>
  <c r="G4103" i="6"/>
  <c r="G4055" i="6"/>
  <c r="G3959" i="6"/>
  <c r="G3863" i="6"/>
  <c r="G4031" i="6"/>
  <c r="G3791" i="6"/>
  <c r="G3695" i="6"/>
  <c r="G3599" i="6"/>
  <c r="G3503" i="6"/>
  <c r="G3431" i="6"/>
  <c r="G3407" i="6"/>
  <c r="G3383" i="6"/>
  <c r="G3359" i="6"/>
  <c r="G3335" i="6"/>
  <c r="G3167" i="6"/>
  <c r="G3119" i="6"/>
  <c r="G3071" i="6"/>
  <c r="G2831" i="6"/>
  <c r="G2759" i="6"/>
  <c r="G2687" i="6"/>
  <c r="G2663" i="6"/>
  <c r="G2567" i="6"/>
  <c r="G4175" i="6"/>
  <c r="G4007" i="6"/>
  <c r="G3767" i="6"/>
  <c r="G3671" i="6"/>
  <c r="G3575" i="6"/>
  <c r="G3479" i="6"/>
  <c r="G3455" i="6"/>
  <c r="G3311" i="6"/>
  <c r="G2999" i="6"/>
  <c r="G2975" i="6"/>
  <c r="G2903" i="6"/>
  <c r="G2783" i="6"/>
  <c r="G2711" i="6"/>
  <c r="G2615" i="6"/>
  <c r="G3935" i="6"/>
  <c r="G3839" i="6"/>
  <c r="G3743" i="6"/>
  <c r="G3647" i="6"/>
  <c r="G3551" i="6"/>
  <c r="G3263" i="6"/>
  <c r="G3191" i="6"/>
  <c r="G3095" i="6"/>
  <c r="G3023" i="6"/>
  <c r="G2951" i="6"/>
  <c r="G2927" i="6"/>
  <c r="G2879" i="6"/>
  <c r="G4079" i="6"/>
  <c r="G3911" i="6"/>
  <c r="G3815" i="6"/>
  <c r="G3719" i="6"/>
  <c r="G3623" i="6"/>
  <c r="G3527" i="6"/>
  <c r="G3239" i="6"/>
  <c r="G2855" i="6"/>
  <c r="G2735" i="6"/>
  <c r="G2543" i="6"/>
  <c r="G2495" i="6"/>
  <c r="G2423" i="6"/>
  <c r="G2327" i="6"/>
  <c r="G2039" i="6"/>
  <c r="G1943" i="6"/>
  <c r="G1799" i="6"/>
  <c r="G1703" i="6"/>
  <c r="G1487" i="6"/>
  <c r="G1439" i="6"/>
  <c r="G3287" i="6"/>
  <c r="G3215" i="6"/>
  <c r="G3143" i="6"/>
  <c r="G2639" i="6"/>
  <c r="G2471" i="6"/>
  <c r="G2399" i="6"/>
  <c r="G2375" i="6"/>
  <c r="G2351" i="6"/>
  <c r="G2303" i="6"/>
  <c r="G2279" i="6"/>
  <c r="G2255" i="6"/>
  <c r="G2231" i="6"/>
  <c r="G2207" i="6"/>
  <c r="G2183" i="6"/>
  <c r="G2159" i="6"/>
  <c r="G2111" i="6"/>
  <c r="G2015" i="6"/>
  <c r="G1919" i="6"/>
  <c r="G1775" i="6"/>
  <c r="G1679" i="6"/>
  <c r="G1655" i="6"/>
  <c r="G1583" i="6"/>
  <c r="G1511" i="6"/>
  <c r="G1415" i="6"/>
  <c r="G3047" i="6"/>
  <c r="G2807" i="6"/>
  <c r="G2519" i="6"/>
  <c r="G2087" i="6"/>
  <c r="G1991" i="6"/>
  <c r="G1895" i="6"/>
  <c r="G1751" i="6"/>
  <c r="G1631" i="6"/>
  <c r="G1559" i="6"/>
  <c r="G1535" i="6"/>
  <c r="G1463" i="6"/>
  <c r="G2591" i="6"/>
  <c r="G2447" i="6"/>
  <c r="G2135" i="6"/>
  <c r="G2063" i="6"/>
  <c r="G1967" i="6"/>
  <c r="G1871" i="6"/>
  <c r="G1847" i="6"/>
  <c r="G1823" i="6"/>
  <c r="G1727" i="6"/>
  <c r="G1607" i="6"/>
  <c r="G1295" i="6"/>
  <c r="G1151" i="6"/>
  <c r="G1103" i="6"/>
  <c r="G1055" i="6"/>
  <c r="G1031" i="6"/>
  <c r="G1007" i="6"/>
  <c r="G983" i="6"/>
  <c r="G767" i="6"/>
  <c r="G719" i="6"/>
  <c r="G623" i="6"/>
  <c r="G599" i="6"/>
  <c r="G575" i="6"/>
  <c r="G551" i="6"/>
  <c r="G431" i="6"/>
  <c r="G407" i="6"/>
  <c r="G359" i="6"/>
  <c r="G143" i="6"/>
  <c r="G311" i="6"/>
  <c r="G119" i="6"/>
  <c r="G1319" i="6"/>
  <c r="G1247" i="6"/>
  <c r="G1223" i="6"/>
  <c r="G1127" i="6"/>
  <c r="G959" i="6"/>
  <c r="G887" i="6"/>
  <c r="G671" i="6"/>
  <c r="G647" i="6"/>
  <c r="G527" i="6"/>
  <c r="G479" i="6"/>
  <c r="G95" i="6"/>
  <c r="G1391" i="6"/>
  <c r="G1343" i="6"/>
  <c r="G1271" i="6"/>
  <c r="G1199" i="6"/>
  <c r="G863" i="6"/>
  <c r="G815" i="6"/>
  <c r="G791" i="6"/>
  <c r="G743" i="6"/>
  <c r="G503" i="6"/>
  <c r="G455" i="6"/>
  <c r="G383" i="6"/>
  <c r="G335" i="6"/>
  <c r="G215" i="6"/>
  <c r="G191" i="6"/>
  <c r="G287" i="6"/>
  <c r="G263" i="6"/>
  <c r="G239" i="6"/>
  <c r="G167" i="6"/>
  <c r="G1367" i="6"/>
  <c r="G1175" i="6"/>
  <c r="G1079" i="6"/>
  <c r="G935" i="6"/>
  <c r="G911" i="6"/>
  <c r="G839" i="6"/>
  <c r="G695" i="6"/>
  <c r="C71" i="6"/>
  <c r="G71" i="6"/>
  <c r="C25" i="5"/>
  <c r="C47" i="6"/>
  <c r="C23" i="6"/>
  <c r="D22" i="6" s="1"/>
  <c r="E50" i="5"/>
  <c r="G50" i="5"/>
  <c r="M50" i="5"/>
  <c r="N50" i="5" s="1"/>
  <c r="H49" i="5"/>
  <c r="I22" i="6"/>
  <c r="J22" i="6" s="1"/>
  <c r="G47" i="6"/>
  <c r="G23" i="6"/>
  <c r="H24" i="5"/>
  <c r="F49" i="5"/>
  <c r="O50" i="5"/>
  <c r="F24" i="5"/>
  <c r="I21" i="6"/>
  <c r="J21" i="6" s="1"/>
  <c r="O25" i="5"/>
  <c r="I23" i="5" l="1"/>
  <c r="J23" i="5" s="1"/>
  <c r="J16" i="5" s="1"/>
  <c r="D4774" i="6"/>
  <c r="D1582" i="6"/>
  <c r="D6886" i="6"/>
  <c r="D2830" i="6"/>
  <c r="E2830" i="6" s="1" a="1"/>
  <c r="E2830" i="6" s="1"/>
  <c r="D1534" i="6"/>
  <c r="E1534" i="6" s="1" a="1"/>
  <c r="E1534" i="6" s="1"/>
  <c r="D6334" i="6"/>
  <c r="E6334" i="6" s="1" a="1"/>
  <c r="E6334" i="6" s="1"/>
  <c r="D8134" i="6"/>
  <c r="E8134" i="6" s="1" a="1"/>
  <c r="E8134" i="6" s="1"/>
  <c r="D3046" i="6"/>
  <c r="E3046" i="6" s="1" a="1"/>
  <c r="E3046" i="6" s="1"/>
  <c r="D3070" i="6"/>
  <c r="D7582" i="6"/>
  <c r="E7582" i="6" s="1" a="1"/>
  <c r="E7582" i="6" s="1"/>
  <c r="D6166" i="6"/>
  <c r="D3430" i="6"/>
  <c r="E3430" i="6" s="1" a="1"/>
  <c r="E3430" i="6" s="1"/>
  <c r="D2254" i="6"/>
  <c r="D4366" i="6"/>
  <c r="E4366" i="6" s="1" a="1"/>
  <c r="E4366" i="6" s="1"/>
  <c r="D3862" i="6"/>
  <c r="D1390" i="6"/>
  <c r="D3766" i="6"/>
  <c r="D7246" i="6"/>
  <c r="D190" i="6"/>
  <c r="D3502" i="6"/>
  <c r="D4390" i="6"/>
  <c r="D1750" i="6"/>
  <c r="D6094" i="6"/>
  <c r="D1678" i="6"/>
  <c r="E1678" i="6" s="1" a="1"/>
  <c r="E1678" i="6" s="1"/>
  <c r="D7534" i="6"/>
  <c r="E7534" i="6" s="1" a="1"/>
  <c r="E7534" i="6" s="1"/>
  <c r="D6694" i="6"/>
  <c r="E6694" i="6" s="1" a="1"/>
  <c r="E6694" i="6" s="1"/>
  <c r="D2614" i="6"/>
  <c r="E2614" i="6" s="1" a="1"/>
  <c r="E2614" i="6" s="1"/>
  <c r="D1174" i="6"/>
  <c r="D2446" i="6"/>
  <c r="D862" i="6"/>
  <c r="D4654" i="6"/>
  <c r="E4654" i="6" s="1" a="1"/>
  <c r="E4654" i="6" s="1"/>
  <c r="D4438" i="6"/>
  <c r="E4438" i="6" s="1" a="1"/>
  <c r="E4438" i="6" s="1"/>
  <c r="D7270" i="6"/>
  <c r="E7270" i="6" s="1" a="1"/>
  <c r="E7270" i="6" s="1"/>
  <c r="D5350" i="6"/>
  <c r="D7222" i="6"/>
  <c r="D5302" i="6"/>
  <c r="D2710" i="6"/>
  <c r="D1150" i="6"/>
  <c r="D7558" i="6"/>
  <c r="D6070" i="6"/>
  <c r="E6070" i="6" s="1" a="1"/>
  <c r="E6070" i="6" s="1"/>
  <c r="D2230" i="6"/>
  <c r="D70" i="6"/>
  <c r="D4102" i="6"/>
  <c r="D6862" i="6"/>
  <c r="E6862" i="6" s="1" a="1"/>
  <c r="E6862" i="6" s="1"/>
  <c r="D1510" i="6"/>
  <c r="E1510" i="6" s="1" a="1"/>
  <c r="E1510" i="6" s="1"/>
  <c r="D214" i="6"/>
  <c r="E214" i="6" s="1" a="1"/>
  <c r="E214" i="6" s="1"/>
  <c r="D8158" i="6"/>
  <c r="E8158" i="6" s="1" a="1"/>
  <c r="E8158" i="6" s="1"/>
  <c r="F8158" i="6" s="1"/>
  <c r="D4942" i="6"/>
  <c r="D1030" i="6"/>
  <c r="D8086" i="6"/>
  <c r="D7054" i="6"/>
  <c r="D5758" i="6"/>
  <c r="D7318" i="6"/>
  <c r="E7318" i="6" s="1" a="1"/>
  <c r="E7318" i="6" s="1"/>
  <c r="D5446" i="6"/>
  <c r="D3094" i="6"/>
  <c r="E3094" i="6" s="1" a="1"/>
  <c r="E3094" i="6" s="1"/>
  <c r="D1270" i="6"/>
  <c r="E1270" i="6" s="1" a="1"/>
  <c r="E1270" i="6" s="1"/>
  <c r="D5542" i="6"/>
  <c r="D4462" i="6"/>
  <c r="D1726" i="6"/>
  <c r="E1726" i="6" s="1" a="1"/>
  <c r="E1726" i="6" s="1"/>
  <c r="D526" i="6"/>
  <c r="E526" i="6" s="1" a="1"/>
  <c r="E526" i="6" s="1"/>
  <c r="D5494" i="6"/>
  <c r="D4294" i="6"/>
  <c r="E4294" i="6" s="1" a="1"/>
  <c r="E4294" i="6" s="1"/>
  <c r="D1630" i="6"/>
  <c r="E1630" i="6" s="1" a="1"/>
  <c r="E1630" i="6" s="1"/>
  <c r="D454" i="6"/>
  <c r="E454" i="6" s="1" a="1"/>
  <c r="E454" i="6" s="1"/>
  <c r="D7654" i="6"/>
  <c r="D4054" i="6"/>
  <c r="E4054" i="6" s="1" a="1"/>
  <c r="E4054" i="6" s="1"/>
  <c r="D6550" i="6"/>
  <c r="E6550" i="6" s="1" a="1"/>
  <c r="E6550" i="6" s="1"/>
  <c r="D3238" i="6"/>
  <c r="D8110" i="6"/>
  <c r="D6526" i="6"/>
  <c r="E6526" i="6" s="1" a="1"/>
  <c r="E6526" i="6" s="1"/>
  <c r="D5926" i="6"/>
  <c r="E5926" i="6" s="1" a="1"/>
  <c r="E5926" i="6" s="1"/>
  <c r="D3214" i="6"/>
  <c r="D7150" i="6"/>
  <c r="E7150" i="6" s="1" a="1"/>
  <c r="E7150" i="6" s="1"/>
  <c r="D5110" i="6"/>
  <c r="E5110" i="6" s="1" a="1"/>
  <c r="E5110" i="6" s="1"/>
  <c r="D3166" i="6"/>
  <c r="D142" i="6"/>
  <c r="E142" i="6" s="1" a="1"/>
  <c r="E142" i="6" s="1"/>
  <c r="D6430" i="6"/>
  <c r="E6430" i="6" s="1" a="1"/>
  <c r="E6430" i="6" s="1"/>
  <c r="D5734" i="6"/>
  <c r="E5734" i="6" s="1" a="1"/>
  <c r="E5734" i="6" s="1"/>
  <c r="D3142" i="6"/>
  <c r="E3142" i="6" s="1" a="1"/>
  <c r="E3142" i="6" s="1"/>
  <c r="D1870" i="6"/>
  <c r="E1870" i="6" s="1" a="1"/>
  <c r="E1870" i="6" s="1"/>
  <c r="D6934" i="6"/>
  <c r="D5590" i="6"/>
  <c r="D4606" i="6"/>
  <c r="D1822" i="6"/>
  <c r="D598" i="6"/>
  <c r="E598" i="6" s="1" a="1"/>
  <c r="E598" i="6" s="1"/>
  <c r="D5638" i="6"/>
  <c r="E5638" i="6" s="1" a="1"/>
  <c r="E5638" i="6" s="1"/>
  <c r="D2542" i="6"/>
  <c r="D94" i="6"/>
  <c r="D310" i="6"/>
  <c r="D5254" i="6"/>
  <c r="E5254" i="6" s="1" a="1"/>
  <c r="E5254" i="6" s="1"/>
  <c r="D2590" i="6"/>
  <c r="D1126" i="6"/>
  <c r="E1126" i="6" s="1" a="1"/>
  <c r="E1126" i="6" s="1"/>
  <c r="D8302" i="6"/>
  <c r="D6814" i="6"/>
  <c r="E6814" i="6" s="1" a="1"/>
  <c r="E6814" i="6" s="1"/>
  <c r="D5182" i="6"/>
  <c r="E5182" i="6" s="1" a="1"/>
  <c r="E5182" i="6" s="1"/>
  <c r="D1198" i="6"/>
  <c r="E1198" i="6" s="1" a="1"/>
  <c r="E1198" i="6" s="1"/>
  <c r="D8254" i="6"/>
  <c r="D6718" i="6"/>
  <c r="D5038" i="6"/>
  <c r="D3310" i="6"/>
  <c r="D1054" i="6"/>
  <c r="D7942" i="6"/>
  <c r="D6382" i="6"/>
  <c r="E6382" i="6" s="1" a="1"/>
  <c r="E6382" i="6" s="1"/>
  <c r="D4582" i="6"/>
  <c r="D3694" i="6"/>
  <c r="D2494" i="6"/>
  <c r="E2494" i="6" s="1" a="1"/>
  <c r="E2494" i="6" s="1"/>
  <c r="D958" i="6"/>
  <c r="D8062" i="6"/>
  <c r="D7342" i="6"/>
  <c r="E7342" i="6" s="1" a="1"/>
  <c r="E7342" i="6" s="1"/>
  <c r="D4798" i="6"/>
  <c r="E4798" i="6" s="1" a="1"/>
  <c r="E4798" i="6" s="1"/>
  <c r="D3958" i="6"/>
  <c r="D3022" i="6"/>
  <c r="E3022" i="6" s="1" a="1"/>
  <c r="E3022" i="6" s="1"/>
  <c r="D1006" i="6"/>
  <c r="D7990" i="6"/>
  <c r="D6790" i="6"/>
  <c r="D5662" i="6"/>
  <c r="D3838" i="6"/>
  <c r="E3838" i="6" s="1" a="1"/>
  <c r="E3838" i="6" s="1"/>
  <c r="D2638" i="6"/>
  <c r="E2638" i="6" s="1" a="1"/>
  <c r="E2638" i="6" s="1"/>
  <c r="D118" i="6"/>
  <c r="E118" i="6" s="1" a="1"/>
  <c r="E118" i="6" s="1"/>
  <c r="D7198" i="6"/>
  <c r="D5518" i="6"/>
  <c r="D1798" i="6"/>
  <c r="D670" i="6"/>
  <c r="E670" i="6" s="1" a="1"/>
  <c r="E670" i="6" s="1"/>
  <c r="D46" i="6"/>
  <c r="E46" i="6" s="1" a="1"/>
  <c r="E46" i="6" s="1"/>
  <c r="D7006" i="6"/>
  <c r="E7006" i="6" s="1" a="1"/>
  <c r="E7006" i="6" s="1"/>
  <c r="D5470" i="6"/>
  <c r="D2926" i="6"/>
  <c r="E2926" i="6" s="1" a="1"/>
  <c r="E2926" i="6" s="1"/>
  <c r="D1702" i="6"/>
  <c r="E1702" i="6" s="1" a="1"/>
  <c r="E1702" i="6" s="1"/>
  <c r="D406" i="6"/>
  <c r="E406" i="6" s="1" a="1"/>
  <c r="E406" i="6" s="1"/>
  <c r="D8038" i="6"/>
  <c r="E8038" i="6" s="1" a="1"/>
  <c r="E8038" i="6" s="1"/>
  <c r="D4198" i="6"/>
  <c r="E4198" i="6" s="1" a="1"/>
  <c r="E4198" i="6" s="1"/>
  <c r="D1606" i="6"/>
  <c r="D334" i="6"/>
  <c r="E334" i="6" s="1" a="1"/>
  <c r="E334" i="6" s="1"/>
  <c r="D7966" i="6"/>
  <c r="D6670" i="6"/>
  <c r="D3454" i="6"/>
  <c r="D2350" i="6"/>
  <c r="D382" i="6"/>
  <c r="E382" i="6" s="1" a="1"/>
  <c r="E382" i="6" s="1"/>
  <c r="D6454" i="6"/>
  <c r="E6454" i="6" s="1" a="1"/>
  <c r="E6454" i="6" s="1"/>
  <c r="D5206" i="6"/>
  <c r="D3286" i="6"/>
  <c r="D358" i="6"/>
  <c r="E358" i="6" s="1" a="1"/>
  <c r="E358" i="6" s="1"/>
  <c r="D6262" i="6"/>
  <c r="E6262" i="6" s="1" a="1"/>
  <c r="E6262" i="6" s="1"/>
  <c r="D4534" i="6"/>
  <c r="E4534" i="6" s="1" a="1"/>
  <c r="E4534" i="6" s="1"/>
  <c r="D3334" i="6"/>
  <c r="E3334" i="6" s="1" a="1"/>
  <c r="E3334" i="6" s="1"/>
  <c r="D2110" i="6"/>
  <c r="E2110" i="6" s="1" a="1"/>
  <c r="E2110" i="6" s="1"/>
  <c r="D7774" i="6"/>
  <c r="D5014" i="6"/>
  <c r="D3118" i="6"/>
  <c r="E3118" i="6" s="1" a="1"/>
  <c r="E3118" i="6" s="1"/>
  <c r="D1942" i="6"/>
  <c r="E1942" i="6" s="1" a="1"/>
  <c r="E1942" i="6" s="1"/>
  <c r="D646" i="6"/>
  <c r="D6406" i="6"/>
  <c r="D5566" i="6"/>
  <c r="D2998" i="6"/>
  <c r="D1846" i="6"/>
  <c r="E1846" i="6" s="1" a="1"/>
  <c r="E1846" i="6" s="1"/>
  <c r="D718" i="6"/>
  <c r="E718" i="6" s="1" a="1"/>
  <c r="E718" i="6" s="1"/>
  <c r="D7294" i="6"/>
  <c r="D4510" i="6"/>
  <c r="D3718" i="6"/>
  <c r="D2518" i="6"/>
  <c r="D790" i="6"/>
  <c r="E790" i="6" s="1" a="1"/>
  <c r="E790" i="6" s="1"/>
  <c r="D8278" i="6"/>
  <c r="D7102" i="6"/>
  <c r="D4414" i="6"/>
  <c r="D3622" i="6"/>
  <c r="D2470" i="6"/>
  <c r="E2470" i="6" s="1" a="1"/>
  <c r="E2470" i="6" s="1"/>
  <c r="F2470" i="6" s="1"/>
  <c r="D694" i="6"/>
  <c r="D8350" i="6"/>
  <c r="E8350" i="6" s="1" a="1"/>
  <c r="E8350" i="6" s="1"/>
  <c r="D6574" i="6"/>
  <c r="D5326" i="6"/>
  <c r="E5326" i="6" s="1" a="1"/>
  <c r="E5326" i="6" s="1"/>
  <c r="D3550" i="6"/>
  <c r="D2374" i="6"/>
  <c r="D262" i="6"/>
  <c r="D7510" i="6"/>
  <c r="E7510" i="6" s="1" a="1"/>
  <c r="E7510" i="6" s="1"/>
  <c r="D6358" i="6"/>
  <c r="D4678" i="6"/>
  <c r="D3886" i="6"/>
  <c r="E3886" i="6" s="1" a="1"/>
  <c r="E3886" i="6" s="1"/>
  <c r="D1438" i="6"/>
  <c r="D1078" i="6"/>
  <c r="D6310" i="6"/>
  <c r="E6310" i="6" s="1" a="1"/>
  <c r="E6310" i="6" s="1"/>
  <c r="D4630" i="6"/>
  <c r="E4630" i="6" s="1" a="1"/>
  <c r="E4630" i="6" s="1"/>
  <c r="D3790" i="6"/>
  <c r="D2662" i="6"/>
  <c r="E2662" i="6" s="1" a="1"/>
  <c r="E2662" i="6" s="1"/>
  <c r="D982" i="6"/>
  <c r="D7702" i="6"/>
  <c r="D5830" i="6"/>
  <c r="D3934" i="6"/>
  <c r="D3670" i="6"/>
  <c r="E3670" i="6" s="1" a="1"/>
  <c r="E3670" i="6" s="1"/>
  <c r="D1342" i="6"/>
  <c r="D7846" i="6"/>
  <c r="E7846" i="6" s="1" a="1"/>
  <c r="E7846" i="6" s="1"/>
  <c r="D6286" i="6"/>
  <c r="E6286" i="6" s="1" a="1"/>
  <c r="E6286" i="6" s="1"/>
  <c r="D4342" i="6"/>
  <c r="E4342" i="6" s="1" a="1"/>
  <c r="E4342" i="6" s="1"/>
  <c r="D3598" i="6"/>
  <c r="D2326" i="6"/>
  <c r="E2326" i="6" s="1" a="1"/>
  <c r="E2326" i="6" s="1"/>
  <c r="D934" i="6"/>
  <c r="E934" i="6" s="1" a="1"/>
  <c r="E934" i="6" s="1"/>
  <c r="B51" i="5"/>
  <c r="D51" i="5" s="1"/>
  <c r="D25" i="5"/>
  <c r="I24" i="5"/>
  <c r="J24" i="5" s="1"/>
  <c r="J17" i="5" s="1"/>
  <c r="I49" i="5"/>
  <c r="B25" i="6"/>
  <c r="H25" i="6" s="1"/>
  <c r="J14" i="5"/>
  <c r="E25" i="5"/>
  <c r="M25" i="5"/>
  <c r="N25" i="5" s="1"/>
  <c r="G25" i="5"/>
  <c r="H25" i="5" s="1"/>
  <c r="B49" i="6"/>
  <c r="H49" i="6" s="1" a="1"/>
  <c r="H49" i="6" s="1"/>
  <c r="I49" i="6" s="1"/>
  <c r="J49" i="6" s="1"/>
  <c r="E1990" i="6" a="1"/>
  <c r="E1990" i="6" s="1"/>
  <c r="E5782" i="6" a="1"/>
  <c r="E5782" i="6" s="1"/>
  <c r="E7030" i="6" a="1"/>
  <c r="E7030" i="6" s="1"/>
  <c r="E766" i="6" a="1"/>
  <c r="E766" i="6" s="1"/>
  <c r="E2038" i="6" a="1"/>
  <c r="E2038" i="6" s="1"/>
  <c r="E1966" i="6" a="1"/>
  <c r="E1966" i="6" s="1"/>
  <c r="E5806" i="6" a="1"/>
  <c r="E5806" i="6" s="1"/>
  <c r="E6502" i="6" a="1"/>
  <c r="E6502" i="6" s="1"/>
  <c r="E838" i="6" a="1"/>
  <c r="E838" i="6" s="1"/>
  <c r="E3190" i="6" a="1"/>
  <c r="E3190" i="6" s="1"/>
  <c r="E3262" i="6" a="1"/>
  <c r="E3262" i="6" s="1"/>
  <c r="E4702" i="6" a="1"/>
  <c r="E4702" i="6" s="1"/>
  <c r="E4174" i="6" a="1"/>
  <c r="E4174" i="6" s="1"/>
  <c r="E7630" i="6" a="1"/>
  <c r="E7630" i="6" s="1"/>
  <c r="E7798" i="6" a="1"/>
  <c r="E7798" i="6" s="1"/>
  <c r="G8376" i="6"/>
  <c r="G8304" i="6"/>
  <c r="G8256" i="6"/>
  <c r="G8160" i="6"/>
  <c r="G8064" i="6"/>
  <c r="G8328" i="6"/>
  <c r="G8184" i="6"/>
  <c r="G8088" i="6"/>
  <c r="G8400" i="6"/>
  <c r="G8280" i="6"/>
  <c r="G8232" i="6"/>
  <c r="G8136" i="6"/>
  <c r="G8040" i="6"/>
  <c r="G8352" i="6"/>
  <c r="G7968" i="6"/>
  <c r="G7896" i="6"/>
  <c r="G7800" i="6"/>
  <c r="G7776" i="6"/>
  <c r="G7728" i="6"/>
  <c r="G7680" i="6"/>
  <c r="G8424" i="6"/>
  <c r="G8016" i="6"/>
  <c r="G7944" i="6"/>
  <c r="G7848" i="6"/>
  <c r="G7752" i="6"/>
  <c r="G7656" i="6"/>
  <c r="G7584" i="6"/>
  <c r="G7536" i="6"/>
  <c r="G7512" i="6"/>
  <c r="G7488" i="6"/>
  <c r="G7440" i="6"/>
  <c r="G8208" i="6"/>
  <c r="G7992" i="6"/>
  <c r="G7920" i="6"/>
  <c r="G7872" i="6"/>
  <c r="G7824" i="6"/>
  <c r="G7608" i="6"/>
  <c r="G7464" i="6"/>
  <c r="G7392" i="6"/>
  <c r="G7344" i="6"/>
  <c r="G7296" i="6"/>
  <c r="G7248" i="6"/>
  <c r="G7200" i="6"/>
  <c r="G7152" i="6"/>
  <c r="G7104" i="6"/>
  <c r="G7056" i="6"/>
  <c r="G7008" i="6"/>
  <c r="G6960" i="6"/>
  <c r="G6936" i="6"/>
  <c r="G6840" i="6"/>
  <c r="G7704" i="6"/>
  <c r="G7632" i="6"/>
  <c r="G7560" i="6"/>
  <c r="G6912" i="6"/>
  <c r="G6864" i="6"/>
  <c r="G7320" i="6"/>
  <c r="G7128" i="6"/>
  <c r="G6816" i="6"/>
  <c r="G6744" i="6"/>
  <c r="G6648" i="6"/>
  <c r="G6432" i="6"/>
  <c r="G7416" i="6"/>
  <c r="G7272" i="6"/>
  <c r="G7080" i="6"/>
  <c r="G6720" i="6"/>
  <c r="G6624" i="6"/>
  <c r="G6576" i="6"/>
  <c r="G8112" i="6"/>
  <c r="G7368" i="6"/>
  <c r="G7176" i="6"/>
  <c r="G6984" i="6"/>
  <c r="G6792" i="6"/>
  <c r="G6768" i="6"/>
  <c r="G6672" i="6"/>
  <c r="G6504" i="6"/>
  <c r="G6456" i="6"/>
  <c r="G7224" i="6"/>
  <c r="G6696" i="6"/>
  <c r="G7032" i="6"/>
  <c r="G6888" i="6"/>
  <c r="G6600" i="6"/>
  <c r="G6552" i="6"/>
  <c r="G6528" i="6"/>
  <c r="G6480" i="6"/>
  <c r="G6360" i="6"/>
  <c r="G6336" i="6"/>
  <c r="G6408" i="6"/>
  <c r="G6384" i="6"/>
  <c r="G6264" i="6"/>
  <c r="G6144" i="6"/>
  <c r="G6048" i="6"/>
  <c r="G6288" i="6"/>
  <c r="G6240" i="6"/>
  <c r="G6192" i="6"/>
  <c r="G6168" i="6"/>
  <c r="G6072" i="6"/>
  <c r="G6216" i="6"/>
  <c r="G6120" i="6"/>
  <c r="G6096" i="6"/>
  <c r="G6000" i="6"/>
  <c r="G6312" i="6"/>
  <c r="G6024" i="6"/>
  <c r="G5928" i="6"/>
  <c r="G5856" i="6"/>
  <c r="G5712" i="6"/>
  <c r="G5640" i="6"/>
  <c r="G5592" i="6"/>
  <c r="G5544" i="6"/>
  <c r="G5496" i="6"/>
  <c r="G5328" i="6"/>
  <c r="G5280" i="6"/>
  <c r="G5832" i="6"/>
  <c r="G5808" i="6"/>
  <c r="G5784" i="6"/>
  <c r="G5688" i="6"/>
  <c r="G5616" i="6"/>
  <c r="G5400" i="6"/>
  <c r="G5976" i="6"/>
  <c r="G5952" i="6"/>
  <c r="G5904" i="6"/>
  <c r="G5760" i="6"/>
  <c r="G5664" i="6"/>
  <c r="G5568" i="6"/>
  <c r="G5520" i="6"/>
  <c r="G5472" i="6"/>
  <c r="G5448" i="6"/>
  <c r="G5352" i="6"/>
  <c r="G5304" i="6"/>
  <c r="G5880" i="6"/>
  <c r="G5736" i="6"/>
  <c r="G5424" i="6"/>
  <c r="G5376" i="6"/>
  <c r="G5160" i="6"/>
  <c r="G5088" i="6"/>
  <c r="G4992" i="6"/>
  <c r="G4896" i="6"/>
  <c r="G4848" i="6"/>
  <c r="G4536" i="6"/>
  <c r="G4488" i="6"/>
  <c r="G4464" i="6"/>
  <c r="G4392" i="6"/>
  <c r="G4368" i="6"/>
  <c r="G4272" i="6"/>
  <c r="G5256" i="6"/>
  <c r="G5232" i="6"/>
  <c r="G5184" i="6"/>
  <c r="G5064" i="6"/>
  <c r="G4968" i="6"/>
  <c r="G4752" i="6"/>
  <c r="G4704" i="6"/>
  <c r="G4656" i="6"/>
  <c r="G4608" i="6"/>
  <c r="G4344" i="6"/>
  <c r="G4248" i="6"/>
  <c r="G4152" i="6"/>
  <c r="G5208" i="6"/>
  <c r="G5040" i="6"/>
  <c r="G4944" i="6"/>
  <c r="G4920" i="6"/>
  <c r="G4872" i="6"/>
  <c r="G4824" i="6"/>
  <c r="G4560" i="6"/>
  <c r="G4512" i="6"/>
  <c r="G4440" i="6"/>
  <c r="G4416" i="6"/>
  <c r="G4320" i="6"/>
  <c r="G4224" i="6"/>
  <c r="G4128" i="6"/>
  <c r="G4056" i="6"/>
  <c r="G3984" i="6"/>
  <c r="G3888" i="6"/>
  <c r="G5136" i="6"/>
  <c r="G5112" i="6"/>
  <c r="G5016" i="6"/>
  <c r="G4800" i="6"/>
  <c r="G4776" i="6"/>
  <c r="G4728" i="6"/>
  <c r="G4680" i="6"/>
  <c r="G4632" i="6"/>
  <c r="G4584" i="6"/>
  <c r="G4296" i="6"/>
  <c r="G4200" i="6"/>
  <c r="G4104" i="6"/>
  <c r="G4080" i="6"/>
  <c r="G3960" i="6"/>
  <c r="G3864" i="6"/>
  <c r="G4176" i="6"/>
  <c r="G3936" i="6"/>
  <c r="G3792" i="6"/>
  <c r="G3696" i="6"/>
  <c r="G3600" i="6"/>
  <c r="G3504" i="6"/>
  <c r="G3456" i="6"/>
  <c r="G3264" i="6"/>
  <c r="G3096" i="6"/>
  <c r="G2976" i="6"/>
  <c r="G2808" i="6"/>
  <c r="G2784" i="6"/>
  <c r="G2760" i="6"/>
  <c r="G2664" i="6"/>
  <c r="G2616" i="6"/>
  <c r="G2592" i="6"/>
  <c r="G3912" i="6"/>
  <c r="G3768" i="6"/>
  <c r="G3672" i="6"/>
  <c r="G3576" i="6"/>
  <c r="G3480" i="6"/>
  <c r="G3312" i="6"/>
  <c r="G3240" i="6"/>
  <c r="G3192" i="6"/>
  <c r="G3144" i="6"/>
  <c r="G3000" i="6"/>
  <c r="G2952" i="6"/>
  <c r="G2904" i="6"/>
  <c r="G2856" i="6"/>
  <c r="G2712" i="6"/>
  <c r="G4032" i="6"/>
  <c r="G3840" i="6"/>
  <c r="G3744" i="6"/>
  <c r="G3648" i="6"/>
  <c r="G3552" i="6"/>
  <c r="G3168" i="6"/>
  <c r="G3120" i="6"/>
  <c r="G3072" i="6"/>
  <c r="G3024" i="6"/>
  <c r="G2928" i="6"/>
  <c r="G2880" i="6"/>
  <c r="G4008" i="6"/>
  <c r="G3816" i="6"/>
  <c r="G3720" i="6"/>
  <c r="G3624" i="6"/>
  <c r="G3528" i="6"/>
  <c r="G3432" i="6"/>
  <c r="G3408" i="6"/>
  <c r="G3384" i="6"/>
  <c r="G3360" i="6"/>
  <c r="G3336" i="6"/>
  <c r="G3288" i="6"/>
  <c r="G3216" i="6"/>
  <c r="G2688" i="6"/>
  <c r="G2520" i="6"/>
  <c r="G2448" i="6"/>
  <c r="G2160" i="6"/>
  <c r="G2040" i="6"/>
  <c r="G1944" i="6"/>
  <c r="G1752" i="6"/>
  <c r="G1680" i="6"/>
  <c r="G1656" i="6"/>
  <c r="G1608" i="6"/>
  <c r="G1560" i="6"/>
  <c r="G1536" i="6"/>
  <c r="G1488" i="6"/>
  <c r="G3048" i="6"/>
  <c r="G2736" i="6"/>
  <c r="G2424" i="6"/>
  <c r="G2304" i="6"/>
  <c r="G2280" i="6"/>
  <c r="G2256" i="6"/>
  <c r="G2232" i="6"/>
  <c r="G2208" i="6"/>
  <c r="G2184" i="6"/>
  <c r="G2112" i="6"/>
  <c r="G2016" i="6"/>
  <c r="G1920" i="6"/>
  <c r="G1824" i="6"/>
  <c r="G1728" i="6"/>
  <c r="G1632" i="6"/>
  <c r="G1512" i="6"/>
  <c r="G1464" i="6"/>
  <c r="G1416" i="6"/>
  <c r="G2544" i="6"/>
  <c r="G2472" i="6"/>
  <c r="G2400" i="6"/>
  <c r="G2376" i="6"/>
  <c r="G2328" i="6"/>
  <c r="G2088" i="6"/>
  <c r="G1992" i="6"/>
  <c r="G1896" i="6"/>
  <c r="G1800" i="6"/>
  <c r="G1704" i="6"/>
  <c r="G2832" i="6"/>
  <c r="G2640" i="6"/>
  <c r="G2568" i="6"/>
  <c r="G2496" i="6"/>
  <c r="G2352" i="6"/>
  <c r="G2136" i="6"/>
  <c r="G2064" i="6"/>
  <c r="G1968" i="6"/>
  <c r="G1872" i="6"/>
  <c r="G1848" i="6"/>
  <c r="G1776" i="6"/>
  <c r="G1584" i="6"/>
  <c r="G1440" i="6"/>
  <c r="G1392" i="6"/>
  <c r="G1152" i="6"/>
  <c r="G960" i="6"/>
  <c r="G840" i="6"/>
  <c r="G816" i="6"/>
  <c r="G792" i="6"/>
  <c r="G672" i="6"/>
  <c r="G552" i="6"/>
  <c r="G528" i="6"/>
  <c r="G432" i="6"/>
  <c r="G264" i="6"/>
  <c r="G168" i="6"/>
  <c r="G120" i="6"/>
  <c r="G312" i="6"/>
  <c r="G1272" i="6"/>
  <c r="G1248" i="6"/>
  <c r="G1224" i="6"/>
  <c r="G1128" i="6"/>
  <c r="G888" i="6"/>
  <c r="G744" i="6"/>
  <c r="G648" i="6"/>
  <c r="G480" i="6"/>
  <c r="G456" i="6"/>
  <c r="G144" i="6"/>
  <c r="G96" i="6"/>
  <c r="G1344" i="6"/>
  <c r="G1200" i="6"/>
  <c r="G1080" i="6"/>
  <c r="G864" i="6"/>
  <c r="G768" i="6"/>
  <c r="G720" i="6"/>
  <c r="G696" i="6"/>
  <c r="G624" i="6"/>
  <c r="G600" i="6"/>
  <c r="G504" i="6"/>
  <c r="G408" i="6"/>
  <c r="G384" i="6"/>
  <c r="G336" i="6"/>
  <c r="G240" i="6"/>
  <c r="G288" i="6"/>
  <c r="G216" i="6"/>
  <c r="G192" i="6"/>
  <c r="G1368" i="6"/>
  <c r="G1320" i="6"/>
  <c r="G1296" i="6"/>
  <c r="G1176" i="6"/>
  <c r="G1104" i="6"/>
  <c r="G1056" i="6"/>
  <c r="G1032" i="6"/>
  <c r="G1008" i="6"/>
  <c r="G984" i="6"/>
  <c r="G936" i="6"/>
  <c r="G912" i="6"/>
  <c r="G576" i="6"/>
  <c r="G360" i="6"/>
  <c r="E69" i="6" a="1"/>
  <c r="E69" i="6" s="1"/>
  <c r="E6598" i="6" a="1"/>
  <c r="E6598" i="6" s="1"/>
  <c r="E5686" i="6" a="1"/>
  <c r="E5686" i="6" s="1"/>
  <c r="E4486" i="6" a="1"/>
  <c r="E4486" i="6" s="1"/>
  <c r="E2014" i="6" a="1"/>
  <c r="E2014" i="6" s="1"/>
  <c r="E742" i="6" a="1"/>
  <c r="E742" i="6" s="1"/>
  <c r="C8328" i="6"/>
  <c r="D8327" i="6" s="1"/>
  <c r="C8184" i="6"/>
  <c r="D8183" i="6" s="1"/>
  <c r="C8088" i="6"/>
  <c r="C7992" i="6"/>
  <c r="D7991" i="6" s="1"/>
  <c r="C8424" i="6"/>
  <c r="D8423" i="6" s="1"/>
  <c r="C8352" i="6"/>
  <c r="D8351" i="6" s="1"/>
  <c r="C8208" i="6"/>
  <c r="D8207" i="6" s="1"/>
  <c r="C8112" i="6"/>
  <c r="D8111" i="6" s="1"/>
  <c r="C8016" i="6"/>
  <c r="C8376" i="6"/>
  <c r="C8304" i="6"/>
  <c r="C8256" i="6"/>
  <c r="C8160" i="6"/>
  <c r="C8064" i="6"/>
  <c r="C8400" i="6"/>
  <c r="C8040" i="6"/>
  <c r="C7920" i="6"/>
  <c r="D7919" i="6" s="1"/>
  <c r="C7872" i="6"/>
  <c r="C7824" i="6"/>
  <c r="D7823" i="6" s="1"/>
  <c r="C7656" i="6"/>
  <c r="C7560" i="6"/>
  <c r="C8136" i="6"/>
  <c r="C7968" i="6"/>
  <c r="C7896" i="6"/>
  <c r="C7800" i="6"/>
  <c r="C7776" i="6"/>
  <c r="C7728" i="6"/>
  <c r="C7680" i="6"/>
  <c r="D7679" i="6" s="1"/>
  <c r="C7632" i="6"/>
  <c r="C7464" i="6"/>
  <c r="D7463" i="6" s="1"/>
  <c r="C7704" i="6"/>
  <c r="C7584" i="6"/>
  <c r="D7583" i="6" s="1"/>
  <c r="C7536" i="6"/>
  <c r="D7535" i="6" s="1"/>
  <c r="C7512" i="6"/>
  <c r="D7511" i="6" s="1"/>
  <c r="C7488" i="6"/>
  <c r="D7487" i="6" s="1"/>
  <c r="C7440" i="6"/>
  <c r="D7439" i="6" s="1"/>
  <c r="C8280" i="6"/>
  <c r="C7416" i="6"/>
  <c r="C7368" i="6"/>
  <c r="C7320" i="6"/>
  <c r="D7319" i="6" s="1"/>
  <c r="C7272" i="6"/>
  <c r="D7271" i="6" s="1"/>
  <c r="C7224" i="6"/>
  <c r="D7223" i="6" s="1"/>
  <c r="C7176" i="6"/>
  <c r="D7175" i="6" s="1"/>
  <c r="C7128" i="6"/>
  <c r="C7080" i="6"/>
  <c r="C7032" i="6"/>
  <c r="C6984" i="6"/>
  <c r="C6888" i="6"/>
  <c r="D6887" i="6" s="1"/>
  <c r="C7848" i="6"/>
  <c r="C7392" i="6"/>
  <c r="D7391" i="6" s="1"/>
  <c r="C6960" i="6"/>
  <c r="C6864" i="6"/>
  <c r="C8232" i="6"/>
  <c r="D8231" i="6" s="1"/>
  <c r="C7944" i="6"/>
  <c r="C7608" i="6"/>
  <c r="C6912" i="6"/>
  <c r="D6911" i="6" s="1"/>
  <c r="C6816" i="6"/>
  <c r="D6815" i="6" s="1"/>
  <c r="C7752" i="6"/>
  <c r="D7751" i="6" s="1"/>
  <c r="C7344" i="6"/>
  <c r="C7152" i="6"/>
  <c r="C6792" i="6"/>
  <c r="C6696" i="6"/>
  <c r="C6600" i="6"/>
  <c r="C6576" i="6"/>
  <c r="D6575" i="6" s="1"/>
  <c r="C6456" i="6"/>
  <c r="C6408" i="6"/>
  <c r="D6407" i="6" s="1"/>
  <c r="C7296" i="6"/>
  <c r="C7104" i="6"/>
  <c r="C6768" i="6"/>
  <c r="C6672" i="6"/>
  <c r="C6504" i="6"/>
  <c r="C6432" i="6"/>
  <c r="D6431" i="6" s="1"/>
  <c r="C7248" i="6"/>
  <c r="C7200" i="6"/>
  <c r="D7199" i="6" s="1"/>
  <c r="C7008" i="6"/>
  <c r="C6840" i="6"/>
  <c r="C6720" i="6"/>
  <c r="C6624" i="6"/>
  <c r="C6552" i="6"/>
  <c r="C6528" i="6"/>
  <c r="D6527" i="6" s="1"/>
  <c r="C6480" i="6"/>
  <c r="D6479" i="6" s="1"/>
  <c r="C7056" i="6"/>
  <c r="C6744" i="6"/>
  <c r="D6743" i="6" s="1"/>
  <c r="C6648" i="6"/>
  <c r="C6936" i="6"/>
  <c r="D6935" i="6" s="1"/>
  <c r="C6336" i="6"/>
  <c r="C6312" i="6"/>
  <c r="C6384" i="6"/>
  <c r="D6383" i="6" s="1"/>
  <c r="C6288" i="6"/>
  <c r="C6240" i="6"/>
  <c r="D6239" i="6" s="1"/>
  <c r="C6120" i="6"/>
  <c r="C6072" i="6"/>
  <c r="D6071" i="6" s="1"/>
  <c r="C6216" i="6"/>
  <c r="C6192" i="6"/>
  <c r="C6360" i="6"/>
  <c r="C6264" i="6"/>
  <c r="D6263" i="6" s="1"/>
  <c r="C6144" i="6"/>
  <c r="D6143" i="6" s="1"/>
  <c r="C6024" i="6"/>
  <c r="C6168" i="6"/>
  <c r="D6167" i="6" s="1"/>
  <c r="C6096" i="6"/>
  <c r="D6095" i="6" s="1"/>
  <c r="C6048" i="6"/>
  <c r="D6047" i="6" s="1"/>
  <c r="C6000" i="6"/>
  <c r="C5832" i="6"/>
  <c r="C5760" i="6"/>
  <c r="D5759" i="6" s="1"/>
  <c r="C5664" i="6"/>
  <c r="D5663" i="6" s="1"/>
  <c r="C5616" i="6"/>
  <c r="D5615" i="6" s="1"/>
  <c r="C5352" i="6"/>
  <c r="D5351" i="6" s="1"/>
  <c r="C5304" i="6"/>
  <c r="D5303" i="6" s="1"/>
  <c r="C5256" i="6"/>
  <c r="D5255" i="6" s="1"/>
  <c r="C5976" i="6"/>
  <c r="C5904" i="6"/>
  <c r="C5736" i="6"/>
  <c r="D5735" i="6" s="1"/>
  <c r="C5568" i="6"/>
  <c r="D5567" i="6" s="1"/>
  <c r="C5520" i="6"/>
  <c r="C5472" i="6"/>
  <c r="C5424" i="6"/>
  <c r="D5423" i="6" s="1"/>
  <c r="C5376" i="6"/>
  <c r="C5880" i="6"/>
  <c r="C5712" i="6"/>
  <c r="C5328" i="6"/>
  <c r="D5327" i="6" s="1"/>
  <c r="C5280" i="6"/>
  <c r="D5279" i="6" s="1"/>
  <c r="C5952" i="6"/>
  <c r="D5951" i="6" s="1"/>
  <c r="C5928" i="6"/>
  <c r="D5927" i="6" s="1"/>
  <c r="C5856" i="6"/>
  <c r="C5808" i="6"/>
  <c r="C5784" i="6"/>
  <c r="C5688" i="6"/>
  <c r="C5640" i="6"/>
  <c r="D5639" i="6" s="1"/>
  <c r="C5592" i="6"/>
  <c r="D5591" i="6" s="1"/>
  <c r="C5544" i="6"/>
  <c r="D5543" i="6" s="1"/>
  <c r="C5496" i="6"/>
  <c r="D5495" i="6" s="1"/>
  <c r="C5448" i="6"/>
  <c r="C5400" i="6"/>
  <c r="C5136" i="6"/>
  <c r="C5112" i="6"/>
  <c r="C5016" i="6"/>
  <c r="C4776" i="6"/>
  <c r="C4728" i="6"/>
  <c r="C4680" i="6"/>
  <c r="D4679" i="6" s="1"/>
  <c r="C4632" i="6"/>
  <c r="C4584" i="6"/>
  <c r="C4440" i="6"/>
  <c r="C4296" i="6"/>
  <c r="C5160" i="6"/>
  <c r="D5159" i="6" s="1"/>
  <c r="C5088" i="6"/>
  <c r="D5087" i="6" s="1"/>
  <c r="C4992" i="6"/>
  <c r="D4991" i="6" s="1"/>
  <c r="C4896" i="6"/>
  <c r="C4848" i="6"/>
  <c r="C4800" i="6"/>
  <c r="D4799" i="6" s="1"/>
  <c r="C4536" i="6"/>
  <c r="C4488" i="6"/>
  <c r="C4464" i="6"/>
  <c r="D4463" i="6" s="1"/>
  <c r="C4392" i="6"/>
  <c r="D4391" i="6" s="1"/>
  <c r="C4368" i="6"/>
  <c r="D4367" i="6" s="1"/>
  <c r="C4272" i="6"/>
  <c r="D4271" i="6" s="1"/>
  <c r="C4176" i="6"/>
  <c r="D4175" i="6" s="1"/>
  <c r="C4080" i="6"/>
  <c r="D4079" i="6" s="1"/>
  <c r="C5232" i="6"/>
  <c r="C5184" i="6"/>
  <c r="C5064" i="6"/>
  <c r="D5063" i="6" s="1"/>
  <c r="C4968" i="6"/>
  <c r="D4967" i="6" s="1"/>
  <c r="C4752" i="6"/>
  <c r="D4751" i="6" s="1"/>
  <c r="C4704" i="6"/>
  <c r="D4703" i="6" s="1"/>
  <c r="C4656" i="6"/>
  <c r="C4608" i="6"/>
  <c r="C4344" i="6"/>
  <c r="C4248" i="6"/>
  <c r="C4152" i="6"/>
  <c r="D4151" i="6" s="1"/>
  <c r="C4008" i="6"/>
  <c r="D4007" i="6" s="1"/>
  <c r="C3912" i="6"/>
  <c r="D3911" i="6" s="1"/>
  <c r="C5208" i="6"/>
  <c r="C5040" i="6"/>
  <c r="D5039" i="6" s="1"/>
  <c r="C4944" i="6"/>
  <c r="D4943" i="6" s="1"/>
  <c r="C4920" i="6"/>
  <c r="C4872" i="6"/>
  <c r="C4824" i="6"/>
  <c r="D4823" i="6" s="1"/>
  <c r="C4560" i="6"/>
  <c r="D4559" i="6" s="1"/>
  <c r="C4512" i="6"/>
  <c r="C4416" i="6"/>
  <c r="C4320" i="6"/>
  <c r="C4224" i="6"/>
  <c r="C4128" i="6"/>
  <c r="C3984" i="6"/>
  <c r="C3888" i="6"/>
  <c r="D3887" i="6" s="1"/>
  <c r="C4104" i="6"/>
  <c r="C3960" i="6"/>
  <c r="D3959" i="6" s="1"/>
  <c r="C3816" i="6"/>
  <c r="D3815" i="6" s="1"/>
  <c r="C3720" i="6"/>
  <c r="C3624" i="6"/>
  <c r="C3528" i="6"/>
  <c r="C3288" i="6"/>
  <c r="C3240" i="6"/>
  <c r="D3239" i="6" s="1"/>
  <c r="C3216" i="6"/>
  <c r="D3215" i="6" s="1"/>
  <c r="C3144" i="6"/>
  <c r="C3048" i="6"/>
  <c r="C2856" i="6"/>
  <c r="C2808" i="6"/>
  <c r="C2736" i="6"/>
  <c r="C3936" i="6"/>
  <c r="C3792" i="6"/>
  <c r="D3791" i="6" s="1"/>
  <c r="C3696" i="6"/>
  <c r="C3600" i="6"/>
  <c r="D3599" i="6" s="1"/>
  <c r="C3504" i="6"/>
  <c r="C3432" i="6"/>
  <c r="C3408" i="6"/>
  <c r="C3384" i="6"/>
  <c r="C3360" i="6"/>
  <c r="C3336" i="6"/>
  <c r="D3335" i="6" s="1"/>
  <c r="C3168" i="6"/>
  <c r="D3167" i="6" s="1"/>
  <c r="C3120" i="6"/>
  <c r="C3072" i="6"/>
  <c r="C2832" i="6"/>
  <c r="C2760" i="6"/>
  <c r="C2688" i="6"/>
  <c r="D2687" i="6" s="1"/>
  <c r="C2664" i="6"/>
  <c r="C2568" i="6"/>
  <c r="D2567" i="6" s="1"/>
  <c r="C4056" i="6"/>
  <c r="D4055" i="6" s="1"/>
  <c r="C3864" i="6"/>
  <c r="D3863" i="6" s="1"/>
  <c r="C3768" i="6"/>
  <c r="C3672" i="6"/>
  <c r="C3576" i="6"/>
  <c r="D3575" i="6" s="1"/>
  <c r="C3480" i="6"/>
  <c r="D3479" i="6" s="1"/>
  <c r="C3456" i="6"/>
  <c r="C3312" i="6"/>
  <c r="C3000" i="6"/>
  <c r="D2999" i="6" s="1"/>
  <c r="C2976" i="6"/>
  <c r="C2904" i="6"/>
  <c r="D2903" i="6" s="1"/>
  <c r="C4200" i="6"/>
  <c r="D4199" i="6" s="1"/>
  <c r="C4032" i="6"/>
  <c r="C3840" i="6"/>
  <c r="D3839" i="6" s="1"/>
  <c r="C3744" i="6"/>
  <c r="C3648" i="6"/>
  <c r="D3647" i="6" s="1"/>
  <c r="C3552" i="6"/>
  <c r="D3551" i="6" s="1"/>
  <c r="C3264" i="6"/>
  <c r="D3263" i="6" s="1"/>
  <c r="C3024" i="6"/>
  <c r="D3023" i="6" s="1"/>
  <c r="C2640" i="6"/>
  <c r="C2448" i="6"/>
  <c r="C2136" i="6"/>
  <c r="C2064" i="6"/>
  <c r="C1968" i="6"/>
  <c r="D1967" i="6" s="1"/>
  <c r="C1872" i="6"/>
  <c r="D1871" i="6" s="1"/>
  <c r="C1848" i="6"/>
  <c r="D1847" i="6" s="1"/>
  <c r="C1824" i="6"/>
  <c r="D1823" i="6" s="1"/>
  <c r="C1728" i="6"/>
  <c r="C1608" i="6"/>
  <c r="D1607" i="6" s="1"/>
  <c r="C3192" i="6"/>
  <c r="C2544" i="6"/>
  <c r="C2496" i="6"/>
  <c r="D2495" i="6" s="1"/>
  <c r="C2424" i="6"/>
  <c r="D2423" i="6" s="1"/>
  <c r="C2328" i="6"/>
  <c r="C2040" i="6"/>
  <c r="C1944" i="6"/>
  <c r="C1800" i="6"/>
  <c r="C1704" i="6"/>
  <c r="C1488" i="6"/>
  <c r="C1440" i="6"/>
  <c r="D1439" i="6" s="1"/>
  <c r="C3096" i="6"/>
  <c r="C2952" i="6"/>
  <c r="C2592" i="6"/>
  <c r="C2472" i="6"/>
  <c r="C2400" i="6"/>
  <c r="C2376" i="6"/>
  <c r="C2352" i="6"/>
  <c r="C2304" i="6"/>
  <c r="D2303" i="6" s="1"/>
  <c r="C2280" i="6"/>
  <c r="C2256" i="6"/>
  <c r="D2255" i="6" s="1"/>
  <c r="C2232" i="6"/>
  <c r="C2208" i="6"/>
  <c r="C2184" i="6"/>
  <c r="D2183" i="6" s="1"/>
  <c r="C2160" i="6"/>
  <c r="C2112" i="6"/>
  <c r="C2016" i="6"/>
  <c r="D2015" i="6" s="1"/>
  <c r="C1920" i="6"/>
  <c r="C1776" i="6"/>
  <c r="C1680" i="6"/>
  <c r="D1679" i="6" s="1"/>
  <c r="C1656" i="6"/>
  <c r="C1584" i="6"/>
  <c r="C1512" i="6"/>
  <c r="D1511" i="6" s="1"/>
  <c r="C1416" i="6"/>
  <c r="C1392" i="6"/>
  <c r="C2928" i="6"/>
  <c r="D2927" i="6" s="1"/>
  <c r="C2880" i="6"/>
  <c r="C2784" i="6"/>
  <c r="C2712" i="6"/>
  <c r="D2711" i="6" s="1"/>
  <c r="C2616" i="6"/>
  <c r="C2520" i="6"/>
  <c r="C2088" i="6"/>
  <c r="C1992" i="6"/>
  <c r="C1896" i="6"/>
  <c r="D1895" i="6" s="1"/>
  <c r="C1752" i="6"/>
  <c r="C1632" i="6"/>
  <c r="C1560" i="6"/>
  <c r="D1559" i="6" s="1"/>
  <c r="C1536" i="6"/>
  <c r="C1464" i="6"/>
  <c r="D1463" i="6" s="1"/>
  <c r="C1368" i="6"/>
  <c r="C1176" i="6"/>
  <c r="D1175" i="6" s="1"/>
  <c r="C1080" i="6"/>
  <c r="D1079" i="6" s="1"/>
  <c r="C936" i="6"/>
  <c r="D935" i="6" s="1"/>
  <c r="C912" i="6"/>
  <c r="D911" i="6" s="1"/>
  <c r="C840" i="6"/>
  <c r="C696" i="6"/>
  <c r="D695" i="6" s="1"/>
  <c r="C288" i="6"/>
  <c r="C264" i="6"/>
  <c r="C240" i="6"/>
  <c r="D239" i="6" s="1"/>
  <c r="C168" i="6"/>
  <c r="D167" i="6" s="1"/>
  <c r="C96" i="6"/>
  <c r="C144" i="6"/>
  <c r="D143" i="6" s="1"/>
  <c r="C1296" i="6"/>
  <c r="C1152" i="6"/>
  <c r="C1104" i="6"/>
  <c r="C1056" i="6"/>
  <c r="C1032" i="6"/>
  <c r="D1031" i="6" s="1"/>
  <c r="C1008" i="6"/>
  <c r="D1007" i="6" s="1"/>
  <c r="C984" i="6"/>
  <c r="C768" i="6"/>
  <c r="D767" i="6" s="1"/>
  <c r="C720" i="6"/>
  <c r="C624" i="6"/>
  <c r="C600" i="6"/>
  <c r="C576" i="6"/>
  <c r="C552" i="6"/>
  <c r="D551" i="6" s="1"/>
  <c r="C432" i="6"/>
  <c r="D431" i="6" s="1"/>
  <c r="C408" i="6"/>
  <c r="D407" i="6" s="1"/>
  <c r="C360" i="6"/>
  <c r="D359" i="6" s="1"/>
  <c r="C1320" i="6"/>
  <c r="D1319" i="6" s="1"/>
  <c r="C1248" i="6"/>
  <c r="C1224" i="6"/>
  <c r="C1128" i="6"/>
  <c r="C960" i="6"/>
  <c r="D959" i="6" s="1"/>
  <c r="C888" i="6"/>
  <c r="C672" i="6"/>
  <c r="D671" i="6" s="1"/>
  <c r="C648" i="6"/>
  <c r="C528" i="6"/>
  <c r="C480" i="6"/>
  <c r="C312" i="6"/>
  <c r="C120" i="6"/>
  <c r="C504" i="6"/>
  <c r="D503" i="6" s="1"/>
  <c r="C216" i="6"/>
  <c r="C192" i="6"/>
  <c r="C1344" i="6"/>
  <c r="C1272" i="6"/>
  <c r="C1200" i="6"/>
  <c r="D1199" i="6" s="1"/>
  <c r="C864" i="6"/>
  <c r="C816" i="6"/>
  <c r="C792" i="6"/>
  <c r="D791" i="6" s="1"/>
  <c r="C744" i="6"/>
  <c r="D743" i="6" s="1"/>
  <c r="C456" i="6"/>
  <c r="D455" i="6" s="1"/>
  <c r="C384" i="6"/>
  <c r="D383" i="6" s="1"/>
  <c r="C336" i="6"/>
  <c r="E68" i="6" a="1"/>
  <c r="E68" i="6" s="1"/>
  <c r="F68" i="6" s="1"/>
  <c r="E5422" i="6" a="1"/>
  <c r="E5422" i="6" s="1"/>
  <c r="E4726" i="6" a="1"/>
  <c r="E4726" i="6" s="1"/>
  <c r="E4222" i="6" a="1"/>
  <c r="E4222" i="6" s="1"/>
  <c r="E1462" i="6" a="1"/>
  <c r="E1462" i="6" s="1"/>
  <c r="E1318" i="6" a="1"/>
  <c r="E1318" i="6" s="1"/>
  <c r="E8206" i="6" a="1"/>
  <c r="E8206" i="6" s="1"/>
  <c r="E7462" i="6" a="1"/>
  <c r="E7462" i="6" s="1"/>
  <c r="E5950" i="6" a="1"/>
  <c r="E5950" i="6" s="1"/>
  <c r="E4558" i="6" a="1"/>
  <c r="E4558" i="6" s="1"/>
  <c r="E4246" i="6" a="1"/>
  <c r="E4246" i="6" s="1"/>
  <c r="E3814" i="6" a="1"/>
  <c r="E3814" i="6" s="1"/>
  <c r="E2854" i="6" a="1"/>
  <c r="E2854" i="6" s="1"/>
  <c r="E814" i="6" a="1"/>
  <c r="E814" i="6" s="1"/>
  <c r="E5902" i="6" a="1"/>
  <c r="E5902" i="6" s="1"/>
  <c r="E2566" i="6" a="1"/>
  <c r="E2566" i="6" s="1"/>
  <c r="E44" i="6" a="1"/>
  <c r="E44" i="6" s="1"/>
  <c r="F44" i="6" s="1"/>
  <c r="B8425" i="6"/>
  <c r="H8425" i="6" s="1" a="1"/>
  <c r="H8425" i="6" s="1"/>
  <c r="I8425" i="6" s="1"/>
  <c r="J8425" i="6" s="1"/>
  <c r="B8353" i="6"/>
  <c r="H8353" i="6" s="1" a="1"/>
  <c r="H8353" i="6" s="1"/>
  <c r="I8353" i="6" s="1"/>
  <c r="J8353" i="6" s="1"/>
  <c r="B8209" i="6"/>
  <c r="H8209" i="6" s="1" a="1"/>
  <c r="H8209" i="6" s="1"/>
  <c r="I8209" i="6" s="1"/>
  <c r="J8209" i="6" s="1"/>
  <c r="B8113" i="6"/>
  <c r="H8113" i="6" s="1" a="1"/>
  <c r="H8113" i="6" s="1"/>
  <c r="I8113" i="6" s="1"/>
  <c r="J8113" i="6" s="1"/>
  <c r="B8017" i="6"/>
  <c r="H8017" i="6" s="1" a="1"/>
  <c r="H8017" i="6" s="1"/>
  <c r="I8017" i="6" s="1"/>
  <c r="J8017" i="6" s="1"/>
  <c r="B7993" i="6"/>
  <c r="H7993" i="6" s="1" a="1"/>
  <c r="H7993" i="6" s="1"/>
  <c r="I7993" i="6" s="1"/>
  <c r="J7993" i="6" s="1"/>
  <c r="B8401" i="6"/>
  <c r="H8401" i="6" s="1" a="1"/>
  <c r="H8401" i="6" s="1"/>
  <c r="I8401" i="6" s="1"/>
  <c r="J8401" i="6" s="1"/>
  <c r="B8281" i="6"/>
  <c r="H8281" i="6" s="1" a="1"/>
  <c r="H8281" i="6" s="1"/>
  <c r="I8281" i="6" s="1"/>
  <c r="J8281" i="6" s="1"/>
  <c r="B8233" i="6"/>
  <c r="H8233" i="6" s="1" a="1"/>
  <c r="H8233" i="6" s="1"/>
  <c r="I8233" i="6" s="1"/>
  <c r="J8233" i="6" s="1"/>
  <c r="B8137" i="6"/>
  <c r="H8137" i="6" s="1" a="1"/>
  <c r="H8137" i="6" s="1"/>
  <c r="I8137" i="6" s="1"/>
  <c r="J8137" i="6" s="1"/>
  <c r="B8041" i="6"/>
  <c r="H8041" i="6" s="1" a="1"/>
  <c r="H8041" i="6" s="1"/>
  <c r="I8041" i="6" s="1"/>
  <c r="J8041" i="6" s="1"/>
  <c r="B8329" i="6"/>
  <c r="H8329" i="6" s="1" a="1"/>
  <c r="H8329" i="6" s="1"/>
  <c r="I8329" i="6" s="1"/>
  <c r="J8329" i="6" s="1"/>
  <c r="B8185" i="6"/>
  <c r="H8185" i="6" s="1" a="1"/>
  <c r="H8185" i="6" s="1"/>
  <c r="I8185" i="6" s="1"/>
  <c r="J8185" i="6" s="1"/>
  <c r="B8089" i="6"/>
  <c r="H8089" i="6" s="1" a="1"/>
  <c r="H8089" i="6" s="1"/>
  <c r="I8089" i="6" s="1"/>
  <c r="J8089" i="6" s="1"/>
  <c r="B7705" i="6"/>
  <c r="H7705" i="6" s="1" a="1"/>
  <c r="H7705" i="6" s="1"/>
  <c r="I7705" i="6" s="1"/>
  <c r="J7705" i="6" s="1"/>
  <c r="B7633" i="6"/>
  <c r="H7633" i="6" s="1" a="1"/>
  <c r="H7633" i="6" s="1"/>
  <c r="I7633" i="6" s="1"/>
  <c r="J7633" i="6" s="1"/>
  <c r="B7561" i="6"/>
  <c r="H7561" i="6" s="1" a="1"/>
  <c r="H7561" i="6" s="1"/>
  <c r="I7561" i="6" s="1"/>
  <c r="J7561" i="6" s="1"/>
  <c r="B8377" i="6"/>
  <c r="H8377" i="6" s="1" a="1"/>
  <c r="H8377" i="6" s="1"/>
  <c r="I8377" i="6" s="1"/>
  <c r="J8377" i="6" s="1"/>
  <c r="B8065" i="6"/>
  <c r="H8065" i="6" s="1" a="1"/>
  <c r="H8065" i="6" s="1"/>
  <c r="I8065" i="6" s="1"/>
  <c r="J8065" i="6" s="1"/>
  <c r="B7921" i="6"/>
  <c r="H7921" i="6" s="1" a="1"/>
  <c r="H7921" i="6" s="1"/>
  <c r="I7921" i="6" s="1"/>
  <c r="J7921" i="6" s="1"/>
  <c r="B7873" i="6"/>
  <c r="H7873" i="6" s="1" a="1"/>
  <c r="H7873" i="6" s="1"/>
  <c r="I7873" i="6" s="1"/>
  <c r="J7873" i="6" s="1"/>
  <c r="B7825" i="6"/>
  <c r="H7825" i="6" s="1" a="1"/>
  <c r="H7825" i="6" s="1"/>
  <c r="I7825" i="6" s="1"/>
  <c r="J7825" i="6" s="1"/>
  <c r="B7609" i="6"/>
  <c r="H7609" i="6" s="1" a="1"/>
  <c r="H7609" i="6" s="1"/>
  <c r="I7609" i="6" s="1"/>
  <c r="J7609" i="6" s="1"/>
  <c r="B7465" i="6"/>
  <c r="H7465" i="6" s="1" a="1"/>
  <c r="H7465" i="6" s="1"/>
  <c r="I7465" i="6" s="1"/>
  <c r="J7465" i="6" s="1"/>
  <c r="B8305" i="6"/>
  <c r="H8305" i="6" s="1" a="1"/>
  <c r="H8305" i="6" s="1"/>
  <c r="I8305" i="6" s="1"/>
  <c r="J8305" i="6" s="1"/>
  <c r="B8257" i="6"/>
  <c r="H8257" i="6" s="1" a="1"/>
  <c r="H8257" i="6" s="1"/>
  <c r="I8257" i="6" s="1"/>
  <c r="J8257" i="6" s="1"/>
  <c r="B7945" i="6"/>
  <c r="H7945" i="6" s="1" a="1"/>
  <c r="H7945" i="6" s="1"/>
  <c r="I7945" i="6" s="1"/>
  <c r="J7945" i="6" s="1"/>
  <c r="B7849" i="6"/>
  <c r="H7849" i="6" s="1" a="1"/>
  <c r="H7849" i="6" s="1"/>
  <c r="I7849" i="6" s="1"/>
  <c r="J7849" i="6" s="1"/>
  <c r="B7753" i="6"/>
  <c r="H7753" i="6" s="1" a="1"/>
  <c r="H7753" i="6" s="1"/>
  <c r="I7753" i="6" s="1"/>
  <c r="J7753" i="6" s="1"/>
  <c r="B7657" i="6"/>
  <c r="H7657" i="6" s="1" a="1"/>
  <c r="H7657" i="6" s="1"/>
  <c r="I7657" i="6" s="1"/>
  <c r="J7657" i="6" s="1"/>
  <c r="B7585" i="6"/>
  <c r="H7585" i="6" s="1" a="1"/>
  <c r="H7585" i="6" s="1"/>
  <c r="I7585" i="6" s="1"/>
  <c r="J7585" i="6" s="1"/>
  <c r="B7537" i="6"/>
  <c r="H7537" i="6" s="1" a="1"/>
  <c r="H7537" i="6" s="1"/>
  <c r="I7537" i="6" s="1"/>
  <c r="J7537" i="6" s="1"/>
  <c r="B7513" i="6"/>
  <c r="H7513" i="6" s="1" a="1"/>
  <c r="H7513" i="6" s="1"/>
  <c r="I7513" i="6" s="1"/>
  <c r="J7513" i="6" s="1"/>
  <c r="B7489" i="6"/>
  <c r="H7489" i="6" s="1" a="1"/>
  <c r="H7489" i="6" s="1"/>
  <c r="I7489" i="6" s="1"/>
  <c r="J7489" i="6" s="1"/>
  <c r="B7441" i="6"/>
  <c r="H7441" i="6" s="1" a="1"/>
  <c r="H7441" i="6" s="1"/>
  <c r="I7441" i="6" s="1"/>
  <c r="J7441" i="6" s="1"/>
  <c r="B7681" i="6"/>
  <c r="H7681" i="6" s="1" a="1"/>
  <c r="H7681" i="6" s="1"/>
  <c r="I7681" i="6" s="1"/>
  <c r="J7681" i="6" s="1"/>
  <c r="B7369" i="6"/>
  <c r="H7369" i="6" s="1" a="1"/>
  <c r="H7369" i="6" s="1"/>
  <c r="I7369" i="6" s="1"/>
  <c r="J7369" i="6" s="1"/>
  <c r="B7321" i="6"/>
  <c r="H7321" i="6" s="1" a="1"/>
  <c r="H7321" i="6" s="1"/>
  <c r="I7321" i="6" s="1"/>
  <c r="J7321" i="6" s="1"/>
  <c r="B7273" i="6"/>
  <c r="H7273" i="6" s="1" a="1"/>
  <c r="H7273" i="6" s="1"/>
  <c r="I7273" i="6" s="1"/>
  <c r="J7273" i="6" s="1"/>
  <c r="B7225" i="6"/>
  <c r="H7225" i="6" s="1" a="1"/>
  <c r="H7225" i="6" s="1"/>
  <c r="I7225" i="6" s="1"/>
  <c r="J7225" i="6" s="1"/>
  <c r="B7177" i="6"/>
  <c r="H7177" i="6" s="1" a="1"/>
  <c r="H7177" i="6" s="1"/>
  <c r="I7177" i="6" s="1"/>
  <c r="J7177" i="6" s="1"/>
  <c r="B7129" i="6"/>
  <c r="H7129" i="6" s="1" a="1"/>
  <c r="H7129" i="6" s="1"/>
  <c r="I7129" i="6" s="1"/>
  <c r="J7129" i="6" s="1"/>
  <c r="B7081" i="6"/>
  <c r="H7081" i="6" s="1" a="1"/>
  <c r="H7081" i="6" s="1"/>
  <c r="I7081" i="6" s="1"/>
  <c r="J7081" i="6" s="1"/>
  <c r="B7033" i="6"/>
  <c r="H7033" i="6" s="1" a="1"/>
  <c r="H7033" i="6" s="1"/>
  <c r="I7033" i="6" s="1"/>
  <c r="J7033" i="6" s="1"/>
  <c r="B6985" i="6"/>
  <c r="H6985" i="6" s="1" a="1"/>
  <c r="H6985" i="6" s="1"/>
  <c r="I6985" i="6" s="1"/>
  <c r="J6985" i="6" s="1"/>
  <c r="B6889" i="6"/>
  <c r="H6889" i="6" s="1" a="1"/>
  <c r="H6889" i="6" s="1"/>
  <c r="I6889" i="6" s="1"/>
  <c r="J6889" i="6" s="1"/>
  <c r="B7897" i="6"/>
  <c r="H7897" i="6" s="1" a="1"/>
  <c r="H7897" i="6" s="1"/>
  <c r="I7897" i="6" s="1"/>
  <c r="J7897" i="6" s="1"/>
  <c r="B7729" i="6"/>
  <c r="H7729" i="6" s="1" a="1"/>
  <c r="H7729" i="6" s="1"/>
  <c r="I7729" i="6" s="1"/>
  <c r="J7729" i="6" s="1"/>
  <c r="B7417" i="6"/>
  <c r="H7417" i="6" s="1" a="1"/>
  <c r="H7417" i="6" s="1"/>
  <c r="I7417" i="6" s="1"/>
  <c r="J7417" i="6" s="1"/>
  <c r="B6865" i="6"/>
  <c r="H6865" i="6" s="1" a="1"/>
  <c r="H6865" i="6" s="1"/>
  <c r="I6865" i="6" s="1"/>
  <c r="J6865" i="6" s="1"/>
  <c r="B8161" i="6"/>
  <c r="H8161" i="6" s="1" a="1"/>
  <c r="H8161" i="6" s="1"/>
  <c r="I8161" i="6" s="1"/>
  <c r="J8161" i="6" s="1"/>
  <c r="B7969" i="6"/>
  <c r="H7969" i="6" s="1" a="1"/>
  <c r="H7969" i="6" s="1"/>
  <c r="I7969" i="6" s="1"/>
  <c r="J7969" i="6" s="1"/>
  <c r="B7801" i="6"/>
  <c r="H7801" i="6" s="1" a="1"/>
  <c r="H7801" i="6" s="1"/>
  <c r="I7801" i="6" s="1"/>
  <c r="J7801" i="6" s="1"/>
  <c r="B6913" i="6"/>
  <c r="H6913" i="6" s="1" a="1"/>
  <c r="H6913" i="6" s="1"/>
  <c r="I6913" i="6" s="1"/>
  <c r="J6913" i="6" s="1"/>
  <c r="B6817" i="6"/>
  <c r="H6817" i="6" s="1" a="1"/>
  <c r="H6817" i="6" s="1"/>
  <c r="I6817" i="6" s="1"/>
  <c r="J6817" i="6" s="1"/>
  <c r="B7393" i="6"/>
  <c r="H7393" i="6" s="1" a="1"/>
  <c r="H7393" i="6" s="1"/>
  <c r="I7393" i="6" s="1"/>
  <c r="J7393" i="6" s="1"/>
  <c r="B7297" i="6"/>
  <c r="H7297" i="6" s="1" a="1"/>
  <c r="H7297" i="6" s="1"/>
  <c r="I7297" i="6" s="1"/>
  <c r="J7297" i="6" s="1"/>
  <c r="B7105" i="6"/>
  <c r="H7105" i="6" s="1" a="1"/>
  <c r="H7105" i="6" s="1"/>
  <c r="I7105" i="6" s="1"/>
  <c r="J7105" i="6" s="1"/>
  <c r="B6697" i="6"/>
  <c r="H6697" i="6" s="1" a="1"/>
  <c r="H6697" i="6" s="1"/>
  <c r="I6697" i="6" s="1"/>
  <c r="J6697" i="6" s="1"/>
  <c r="B6601" i="6"/>
  <c r="H6601" i="6" s="1" a="1"/>
  <c r="H6601" i="6" s="1"/>
  <c r="I6601" i="6" s="1"/>
  <c r="J6601" i="6" s="1"/>
  <c r="B6553" i="6"/>
  <c r="H6553" i="6" s="1" a="1"/>
  <c r="H6553" i="6" s="1"/>
  <c r="I6553" i="6" s="1"/>
  <c r="J6553" i="6" s="1"/>
  <c r="B6529" i="6"/>
  <c r="H6529" i="6" s="1" a="1"/>
  <c r="H6529" i="6" s="1"/>
  <c r="I6529" i="6" s="1"/>
  <c r="J6529" i="6" s="1"/>
  <c r="B6481" i="6"/>
  <c r="H6481" i="6" s="1" a="1"/>
  <c r="H6481" i="6" s="1"/>
  <c r="I6481" i="6" s="1"/>
  <c r="J6481" i="6" s="1"/>
  <c r="B6409" i="6"/>
  <c r="H6409" i="6" s="1" a="1"/>
  <c r="H6409" i="6" s="1"/>
  <c r="I6409" i="6" s="1"/>
  <c r="J6409" i="6" s="1"/>
  <c r="B7249" i="6"/>
  <c r="H7249" i="6" s="1" a="1"/>
  <c r="H7249" i="6" s="1"/>
  <c r="I7249" i="6" s="1"/>
  <c r="J7249" i="6" s="1"/>
  <c r="B7057" i="6"/>
  <c r="H7057" i="6" s="1" a="1"/>
  <c r="H7057" i="6" s="1"/>
  <c r="I7057" i="6" s="1"/>
  <c r="J7057" i="6" s="1"/>
  <c r="B6937" i="6"/>
  <c r="H6937" i="6" s="1" a="1"/>
  <c r="H6937" i="6" s="1"/>
  <c r="I6937" i="6" s="1"/>
  <c r="J6937" i="6" s="1"/>
  <c r="B6793" i="6"/>
  <c r="H6793" i="6" s="1" a="1"/>
  <c r="H6793" i="6" s="1"/>
  <c r="I6793" i="6" s="1"/>
  <c r="J6793" i="6" s="1"/>
  <c r="B6769" i="6"/>
  <c r="H6769" i="6" s="1" a="1"/>
  <c r="H6769" i="6" s="1"/>
  <c r="I6769" i="6" s="1"/>
  <c r="J6769" i="6" s="1"/>
  <c r="B6673" i="6"/>
  <c r="H6673" i="6" s="1" a="1"/>
  <c r="H6673" i="6" s="1"/>
  <c r="I6673" i="6" s="1"/>
  <c r="J6673" i="6" s="1"/>
  <c r="B6505" i="6"/>
  <c r="H6505" i="6" s="1" a="1"/>
  <c r="H6505" i="6" s="1"/>
  <c r="I6505" i="6" s="1"/>
  <c r="J6505" i="6" s="1"/>
  <c r="B6457" i="6"/>
  <c r="H6457" i="6" s="1" a="1"/>
  <c r="H6457" i="6" s="1"/>
  <c r="I6457" i="6" s="1"/>
  <c r="J6457" i="6" s="1"/>
  <c r="B7777" i="6"/>
  <c r="H7777" i="6" s="1" a="1"/>
  <c r="H7777" i="6" s="1"/>
  <c r="I7777" i="6" s="1"/>
  <c r="J7777" i="6" s="1"/>
  <c r="B7345" i="6"/>
  <c r="H7345" i="6" s="1" a="1"/>
  <c r="H7345" i="6" s="1"/>
  <c r="I7345" i="6" s="1"/>
  <c r="J7345" i="6" s="1"/>
  <c r="B7153" i="6"/>
  <c r="H7153" i="6" s="1" a="1"/>
  <c r="H7153" i="6" s="1"/>
  <c r="I7153" i="6" s="1"/>
  <c r="J7153" i="6" s="1"/>
  <c r="B6961" i="6"/>
  <c r="H6961" i="6" s="1" a="1"/>
  <c r="H6961" i="6" s="1"/>
  <c r="I6961" i="6" s="1"/>
  <c r="J6961" i="6" s="1"/>
  <c r="B6721" i="6"/>
  <c r="H6721" i="6" s="1" a="1"/>
  <c r="H6721" i="6" s="1"/>
  <c r="I6721" i="6" s="1"/>
  <c r="J6721" i="6" s="1"/>
  <c r="B6625" i="6"/>
  <c r="H6625" i="6" s="1" a="1"/>
  <c r="H6625" i="6" s="1"/>
  <c r="I6625" i="6" s="1"/>
  <c r="J6625" i="6" s="1"/>
  <c r="B6577" i="6"/>
  <c r="H6577" i="6" s="1" a="1"/>
  <c r="H6577" i="6" s="1"/>
  <c r="I6577" i="6" s="1"/>
  <c r="J6577" i="6" s="1"/>
  <c r="B6841" i="6"/>
  <c r="H6841" i="6" s="1" a="1"/>
  <c r="H6841" i="6" s="1"/>
  <c r="I6841" i="6" s="1"/>
  <c r="J6841" i="6" s="1"/>
  <c r="B6649" i="6"/>
  <c r="H6649" i="6" s="1" a="1"/>
  <c r="H6649" i="6" s="1"/>
  <c r="I6649" i="6" s="1"/>
  <c r="J6649" i="6" s="1"/>
  <c r="B7201" i="6"/>
  <c r="H7201" i="6" s="1" a="1"/>
  <c r="H7201" i="6" s="1"/>
  <c r="I7201" i="6" s="1"/>
  <c r="J7201" i="6" s="1"/>
  <c r="B7009" i="6"/>
  <c r="H7009" i="6" s="1" a="1"/>
  <c r="H7009" i="6" s="1"/>
  <c r="I7009" i="6" s="1"/>
  <c r="J7009" i="6" s="1"/>
  <c r="B6433" i="6"/>
  <c r="H6433" i="6" s="1" a="1"/>
  <c r="H6433" i="6" s="1"/>
  <c r="I6433" i="6" s="1"/>
  <c r="J6433" i="6" s="1"/>
  <c r="B6745" i="6"/>
  <c r="H6745" i="6" s="1" a="1"/>
  <c r="H6745" i="6" s="1"/>
  <c r="I6745" i="6" s="1"/>
  <c r="J6745" i="6" s="1"/>
  <c r="B6337" i="6"/>
  <c r="H6337" i="6" s="1" a="1"/>
  <c r="H6337" i="6" s="1"/>
  <c r="I6337" i="6" s="1"/>
  <c r="J6337" i="6" s="1"/>
  <c r="B6217" i="6"/>
  <c r="H6217" i="6" s="1" a="1"/>
  <c r="H6217" i="6" s="1"/>
  <c r="I6217" i="6" s="1"/>
  <c r="J6217" i="6" s="1"/>
  <c r="B6121" i="6"/>
  <c r="H6121" i="6" s="1" a="1"/>
  <c r="H6121" i="6" s="1"/>
  <c r="I6121" i="6" s="1"/>
  <c r="J6121" i="6" s="1"/>
  <c r="B6097" i="6"/>
  <c r="H6097" i="6" s="1" a="1"/>
  <c r="H6097" i="6" s="1"/>
  <c r="I6097" i="6" s="1"/>
  <c r="J6097" i="6" s="1"/>
  <c r="B6361" i="6"/>
  <c r="H6361" i="6" s="1" a="1"/>
  <c r="H6361" i="6" s="1"/>
  <c r="I6361" i="6" s="1"/>
  <c r="J6361" i="6" s="1"/>
  <c r="B6025" i="6"/>
  <c r="H6025" i="6" s="1" a="1"/>
  <c r="H6025" i="6" s="1"/>
  <c r="I6025" i="6" s="1"/>
  <c r="J6025" i="6" s="1"/>
  <c r="B6313" i="6"/>
  <c r="H6313" i="6" s="1" a="1"/>
  <c r="H6313" i="6" s="1"/>
  <c r="I6313" i="6" s="1"/>
  <c r="J6313" i="6" s="1"/>
  <c r="B6265" i="6"/>
  <c r="H6265" i="6" s="1" a="1"/>
  <c r="H6265" i="6" s="1"/>
  <c r="I6265" i="6" s="1"/>
  <c r="J6265" i="6" s="1"/>
  <c r="B6145" i="6"/>
  <c r="H6145" i="6" s="1" a="1"/>
  <c r="H6145" i="6" s="1"/>
  <c r="I6145" i="6" s="1"/>
  <c r="J6145" i="6" s="1"/>
  <c r="B6049" i="6"/>
  <c r="H6049" i="6" s="1" a="1"/>
  <c r="H6049" i="6" s="1"/>
  <c r="I6049" i="6" s="1"/>
  <c r="J6049" i="6" s="1"/>
  <c r="B6385" i="6"/>
  <c r="H6385" i="6" s="1" a="1"/>
  <c r="H6385" i="6" s="1"/>
  <c r="I6385" i="6" s="1"/>
  <c r="J6385" i="6" s="1"/>
  <c r="B6289" i="6"/>
  <c r="H6289" i="6" s="1" a="1"/>
  <c r="H6289" i="6" s="1"/>
  <c r="I6289" i="6" s="1"/>
  <c r="J6289" i="6" s="1"/>
  <c r="B6241" i="6"/>
  <c r="H6241" i="6" s="1" a="1"/>
  <c r="H6241" i="6" s="1"/>
  <c r="I6241" i="6" s="1"/>
  <c r="J6241" i="6" s="1"/>
  <c r="B6193" i="6"/>
  <c r="H6193" i="6" s="1" a="1"/>
  <c r="H6193" i="6" s="1"/>
  <c r="I6193" i="6" s="1"/>
  <c r="J6193" i="6" s="1"/>
  <c r="B6169" i="6"/>
  <c r="H6169" i="6" s="1" a="1"/>
  <c r="H6169" i="6" s="1"/>
  <c r="I6169" i="6" s="1"/>
  <c r="J6169" i="6" s="1"/>
  <c r="B6073" i="6"/>
  <c r="H6073" i="6" s="1" a="1"/>
  <c r="H6073" i="6" s="1"/>
  <c r="I6073" i="6" s="1"/>
  <c r="J6073" i="6" s="1"/>
  <c r="B5977" i="6"/>
  <c r="H5977" i="6" s="1" a="1"/>
  <c r="H5977" i="6" s="1"/>
  <c r="I5977" i="6" s="1"/>
  <c r="J5977" i="6" s="1"/>
  <c r="B5953" i="6"/>
  <c r="H5953" i="6" s="1" a="1"/>
  <c r="H5953" i="6" s="1"/>
  <c r="I5953" i="6" s="1"/>
  <c r="J5953" i="6" s="1"/>
  <c r="B5905" i="6"/>
  <c r="H5905" i="6" s="1" a="1"/>
  <c r="H5905" i="6" s="1"/>
  <c r="I5905" i="6" s="1"/>
  <c r="J5905" i="6" s="1"/>
  <c r="B5761" i="6"/>
  <c r="H5761" i="6" s="1" a="1"/>
  <c r="H5761" i="6" s="1"/>
  <c r="I5761" i="6" s="1"/>
  <c r="J5761" i="6" s="1"/>
  <c r="B5665" i="6"/>
  <c r="H5665" i="6" s="1" a="1"/>
  <c r="H5665" i="6" s="1"/>
  <c r="I5665" i="6" s="1"/>
  <c r="J5665" i="6" s="1"/>
  <c r="B5569" i="6"/>
  <c r="H5569" i="6" s="1" a="1"/>
  <c r="H5569" i="6" s="1"/>
  <c r="I5569" i="6" s="1"/>
  <c r="J5569" i="6" s="1"/>
  <c r="B5521" i="6"/>
  <c r="H5521" i="6" s="1" a="1"/>
  <c r="H5521" i="6" s="1"/>
  <c r="I5521" i="6" s="1"/>
  <c r="J5521" i="6" s="1"/>
  <c r="B5473" i="6"/>
  <c r="H5473" i="6" s="1" a="1"/>
  <c r="H5473" i="6" s="1"/>
  <c r="I5473" i="6" s="1"/>
  <c r="J5473" i="6" s="1"/>
  <c r="B5449" i="6"/>
  <c r="H5449" i="6" s="1" a="1"/>
  <c r="H5449" i="6" s="1"/>
  <c r="I5449" i="6" s="1"/>
  <c r="J5449" i="6" s="1"/>
  <c r="B5353" i="6"/>
  <c r="H5353" i="6" s="1" a="1"/>
  <c r="H5353" i="6" s="1"/>
  <c r="I5353" i="6" s="1"/>
  <c r="J5353" i="6" s="1"/>
  <c r="B5305" i="6"/>
  <c r="H5305" i="6" s="1" a="1"/>
  <c r="H5305" i="6" s="1"/>
  <c r="I5305" i="6" s="1"/>
  <c r="J5305" i="6" s="1"/>
  <c r="B5257" i="6"/>
  <c r="H5257" i="6" s="1" a="1"/>
  <c r="H5257" i="6" s="1"/>
  <c r="I5257" i="6" s="1"/>
  <c r="J5257" i="6" s="1"/>
  <c r="B6001" i="6"/>
  <c r="H6001" i="6" s="1" a="1"/>
  <c r="H6001" i="6" s="1"/>
  <c r="I6001" i="6" s="1"/>
  <c r="J6001" i="6" s="1"/>
  <c r="B5881" i="6"/>
  <c r="H5881" i="6" s="1" a="1"/>
  <c r="H5881" i="6" s="1"/>
  <c r="I5881" i="6" s="1"/>
  <c r="J5881" i="6" s="1"/>
  <c r="B5737" i="6"/>
  <c r="H5737" i="6" s="1" a="1"/>
  <c r="H5737" i="6" s="1"/>
  <c r="I5737" i="6" s="1"/>
  <c r="J5737" i="6" s="1"/>
  <c r="B5425" i="6"/>
  <c r="H5425" i="6" s="1" a="1"/>
  <c r="H5425" i="6" s="1"/>
  <c r="I5425" i="6" s="1"/>
  <c r="J5425" i="6" s="1"/>
  <c r="B5377" i="6"/>
  <c r="H5377" i="6" s="1" a="1"/>
  <c r="H5377" i="6" s="1"/>
  <c r="I5377" i="6" s="1"/>
  <c r="J5377" i="6" s="1"/>
  <c r="B5929" i="6"/>
  <c r="H5929" i="6" s="1" a="1"/>
  <c r="H5929" i="6" s="1"/>
  <c r="I5929" i="6" s="1"/>
  <c r="J5929" i="6" s="1"/>
  <c r="B5857" i="6"/>
  <c r="H5857" i="6" s="1" a="1"/>
  <c r="H5857" i="6" s="1"/>
  <c r="I5857" i="6" s="1"/>
  <c r="J5857" i="6" s="1"/>
  <c r="B5713" i="6"/>
  <c r="H5713" i="6" s="1" a="1"/>
  <c r="H5713" i="6" s="1"/>
  <c r="I5713" i="6" s="1"/>
  <c r="J5713" i="6" s="1"/>
  <c r="B5641" i="6"/>
  <c r="H5641" i="6" s="1" a="1"/>
  <c r="H5641" i="6" s="1"/>
  <c r="I5641" i="6" s="1"/>
  <c r="J5641" i="6" s="1"/>
  <c r="B5593" i="6"/>
  <c r="H5593" i="6" s="1" a="1"/>
  <c r="H5593" i="6" s="1"/>
  <c r="I5593" i="6" s="1"/>
  <c r="J5593" i="6" s="1"/>
  <c r="B5545" i="6"/>
  <c r="H5545" i="6" s="1" a="1"/>
  <c r="H5545" i="6" s="1"/>
  <c r="I5545" i="6" s="1"/>
  <c r="J5545" i="6" s="1"/>
  <c r="B5497" i="6"/>
  <c r="H5497" i="6" s="1" a="1"/>
  <c r="H5497" i="6" s="1"/>
  <c r="I5497" i="6" s="1"/>
  <c r="J5497" i="6" s="1"/>
  <c r="B5329" i="6"/>
  <c r="H5329" i="6" s="1" a="1"/>
  <c r="H5329" i="6" s="1"/>
  <c r="I5329" i="6" s="1"/>
  <c r="J5329" i="6" s="1"/>
  <c r="B5281" i="6"/>
  <c r="H5281" i="6" s="1" a="1"/>
  <c r="H5281" i="6" s="1"/>
  <c r="I5281" i="6" s="1"/>
  <c r="J5281" i="6" s="1"/>
  <c r="B5833" i="6"/>
  <c r="H5833" i="6" s="1" a="1"/>
  <c r="H5833" i="6" s="1"/>
  <c r="I5833" i="6" s="1"/>
  <c r="J5833" i="6" s="1"/>
  <c r="B5809" i="6"/>
  <c r="H5809" i="6" s="1" a="1"/>
  <c r="H5809" i="6" s="1"/>
  <c r="I5809" i="6" s="1"/>
  <c r="J5809" i="6" s="1"/>
  <c r="B5785" i="6"/>
  <c r="H5785" i="6" s="1" a="1"/>
  <c r="H5785" i="6" s="1"/>
  <c r="I5785" i="6" s="1"/>
  <c r="J5785" i="6" s="1"/>
  <c r="B5689" i="6"/>
  <c r="H5689" i="6" s="1" a="1"/>
  <c r="H5689" i="6" s="1"/>
  <c r="I5689" i="6" s="1"/>
  <c r="J5689" i="6" s="1"/>
  <c r="B5617" i="6"/>
  <c r="H5617" i="6" s="1" a="1"/>
  <c r="H5617" i="6" s="1"/>
  <c r="I5617" i="6" s="1"/>
  <c r="J5617" i="6" s="1"/>
  <c r="B5401" i="6"/>
  <c r="H5401" i="6" s="1" a="1"/>
  <c r="H5401" i="6" s="1"/>
  <c r="I5401" i="6" s="1"/>
  <c r="J5401" i="6" s="1"/>
  <c r="B5209" i="6"/>
  <c r="H5209" i="6" s="1" a="1"/>
  <c r="H5209" i="6" s="1"/>
  <c r="I5209" i="6" s="1"/>
  <c r="J5209" i="6" s="1"/>
  <c r="B5041" i="6"/>
  <c r="H5041" i="6" s="1" a="1"/>
  <c r="H5041" i="6" s="1"/>
  <c r="I5041" i="6" s="1"/>
  <c r="J5041" i="6" s="1"/>
  <c r="B4945" i="6"/>
  <c r="H4945" i="6" s="1" a="1"/>
  <c r="H4945" i="6" s="1"/>
  <c r="I4945" i="6" s="1"/>
  <c r="J4945" i="6" s="1"/>
  <c r="B4921" i="6"/>
  <c r="H4921" i="6" s="1" a="1"/>
  <c r="H4921" i="6" s="1"/>
  <c r="I4921" i="6" s="1"/>
  <c r="J4921" i="6" s="1"/>
  <c r="B4873" i="6"/>
  <c r="H4873" i="6" s="1" a="1"/>
  <c r="H4873" i="6" s="1"/>
  <c r="I4873" i="6" s="1"/>
  <c r="J4873" i="6" s="1"/>
  <c r="B4825" i="6"/>
  <c r="H4825" i="6" s="1" a="1"/>
  <c r="H4825" i="6" s="1"/>
  <c r="I4825" i="6" s="1"/>
  <c r="J4825" i="6" s="1"/>
  <c r="B4561" i="6"/>
  <c r="H4561" i="6" s="1" a="1"/>
  <c r="H4561" i="6" s="1"/>
  <c r="I4561" i="6" s="1"/>
  <c r="J4561" i="6" s="1"/>
  <c r="B4513" i="6"/>
  <c r="H4513" i="6" s="1" a="1"/>
  <c r="H4513" i="6" s="1"/>
  <c r="I4513" i="6" s="1"/>
  <c r="J4513" i="6" s="1"/>
  <c r="B4441" i="6"/>
  <c r="H4441" i="6" s="1" a="1"/>
  <c r="H4441" i="6" s="1"/>
  <c r="I4441" i="6" s="1"/>
  <c r="J4441" i="6" s="1"/>
  <c r="B4417" i="6"/>
  <c r="H4417" i="6" s="1" a="1"/>
  <c r="H4417" i="6" s="1"/>
  <c r="I4417" i="6" s="1"/>
  <c r="J4417" i="6" s="1"/>
  <c r="B4321" i="6"/>
  <c r="H4321" i="6" s="1" a="1"/>
  <c r="H4321" i="6" s="1"/>
  <c r="I4321" i="6" s="1"/>
  <c r="J4321" i="6" s="1"/>
  <c r="B4225" i="6"/>
  <c r="H4225" i="6" s="1" a="1"/>
  <c r="H4225" i="6" s="1"/>
  <c r="I4225" i="6" s="1"/>
  <c r="J4225" i="6" s="1"/>
  <c r="B5137" i="6"/>
  <c r="H5137" i="6" s="1" a="1"/>
  <c r="H5137" i="6" s="1"/>
  <c r="I5137" i="6" s="1"/>
  <c r="J5137" i="6" s="1"/>
  <c r="B5113" i="6"/>
  <c r="H5113" i="6" s="1" a="1"/>
  <c r="H5113" i="6" s="1"/>
  <c r="I5113" i="6" s="1"/>
  <c r="J5113" i="6" s="1"/>
  <c r="B5017" i="6"/>
  <c r="H5017" i="6" s="1" a="1"/>
  <c r="H5017" i="6" s="1"/>
  <c r="I5017" i="6" s="1"/>
  <c r="J5017" i="6" s="1"/>
  <c r="B4801" i="6"/>
  <c r="H4801" i="6" s="1" a="1"/>
  <c r="H4801" i="6" s="1"/>
  <c r="I4801" i="6" s="1"/>
  <c r="J4801" i="6" s="1"/>
  <c r="B4777" i="6"/>
  <c r="H4777" i="6" s="1" a="1"/>
  <c r="H4777" i="6" s="1"/>
  <c r="I4777" i="6" s="1"/>
  <c r="J4777" i="6" s="1"/>
  <c r="B4729" i="6"/>
  <c r="H4729" i="6" s="1" a="1"/>
  <c r="H4729" i="6" s="1"/>
  <c r="I4729" i="6" s="1"/>
  <c r="J4729" i="6" s="1"/>
  <c r="B4681" i="6"/>
  <c r="H4681" i="6" s="1" a="1"/>
  <c r="H4681" i="6" s="1"/>
  <c r="I4681" i="6" s="1"/>
  <c r="J4681" i="6" s="1"/>
  <c r="B4633" i="6"/>
  <c r="H4633" i="6" s="1" a="1"/>
  <c r="H4633" i="6" s="1"/>
  <c r="I4633" i="6" s="1"/>
  <c r="J4633" i="6" s="1"/>
  <c r="B4585" i="6"/>
  <c r="H4585" i="6" s="1" a="1"/>
  <c r="H4585" i="6" s="1"/>
  <c r="I4585" i="6" s="1"/>
  <c r="J4585" i="6" s="1"/>
  <c r="B4297" i="6"/>
  <c r="H4297" i="6" s="1" a="1"/>
  <c r="H4297" i="6" s="1"/>
  <c r="I4297" i="6" s="1"/>
  <c r="J4297" i="6" s="1"/>
  <c r="B4201" i="6"/>
  <c r="H4201" i="6" s="1" a="1"/>
  <c r="H4201" i="6" s="1"/>
  <c r="I4201" i="6" s="1"/>
  <c r="J4201" i="6" s="1"/>
  <c r="B4105" i="6"/>
  <c r="H4105" i="6" s="1" a="1"/>
  <c r="H4105" i="6" s="1"/>
  <c r="I4105" i="6" s="1"/>
  <c r="J4105" i="6" s="1"/>
  <c r="B4081" i="6"/>
  <c r="H4081" i="6" s="1" a="1"/>
  <c r="H4081" i="6" s="1"/>
  <c r="I4081" i="6" s="1"/>
  <c r="J4081" i="6" s="1"/>
  <c r="B5161" i="6"/>
  <c r="H5161" i="6" s="1" a="1"/>
  <c r="H5161" i="6" s="1"/>
  <c r="I5161" i="6" s="1"/>
  <c r="J5161" i="6" s="1"/>
  <c r="B5089" i="6"/>
  <c r="H5089" i="6" s="1" a="1"/>
  <c r="H5089" i="6" s="1"/>
  <c r="I5089" i="6" s="1"/>
  <c r="J5089" i="6" s="1"/>
  <c r="B4993" i="6"/>
  <c r="H4993" i="6" s="1" a="1"/>
  <c r="H4993" i="6" s="1"/>
  <c r="I4993" i="6" s="1"/>
  <c r="J4993" i="6" s="1"/>
  <c r="B4897" i="6"/>
  <c r="H4897" i="6" s="1" a="1"/>
  <c r="H4897" i="6" s="1"/>
  <c r="I4897" i="6" s="1"/>
  <c r="J4897" i="6" s="1"/>
  <c r="B4849" i="6"/>
  <c r="H4849" i="6" s="1" a="1"/>
  <c r="H4849" i="6" s="1"/>
  <c r="I4849" i="6" s="1"/>
  <c r="J4849" i="6" s="1"/>
  <c r="B4537" i="6"/>
  <c r="H4537" i="6" s="1" a="1"/>
  <c r="H4537" i="6" s="1"/>
  <c r="I4537" i="6" s="1"/>
  <c r="J4537" i="6" s="1"/>
  <c r="B4489" i="6"/>
  <c r="H4489" i="6" s="1" a="1"/>
  <c r="H4489" i="6" s="1"/>
  <c r="I4489" i="6" s="1"/>
  <c r="J4489" i="6" s="1"/>
  <c r="B4465" i="6"/>
  <c r="H4465" i="6" s="1" a="1"/>
  <c r="H4465" i="6" s="1"/>
  <c r="I4465" i="6" s="1"/>
  <c r="J4465" i="6" s="1"/>
  <c r="B4393" i="6"/>
  <c r="H4393" i="6" s="1" a="1"/>
  <c r="H4393" i="6" s="1"/>
  <c r="I4393" i="6" s="1"/>
  <c r="J4393" i="6" s="1"/>
  <c r="B4369" i="6"/>
  <c r="H4369" i="6" s="1" a="1"/>
  <c r="H4369" i="6" s="1"/>
  <c r="I4369" i="6" s="1"/>
  <c r="J4369" i="6" s="1"/>
  <c r="B4273" i="6"/>
  <c r="H4273" i="6" s="1" a="1"/>
  <c r="H4273" i="6" s="1"/>
  <c r="I4273" i="6" s="1"/>
  <c r="J4273" i="6" s="1"/>
  <c r="B4177" i="6"/>
  <c r="H4177" i="6" s="1" a="1"/>
  <c r="H4177" i="6" s="1"/>
  <c r="I4177" i="6" s="1"/>
  <c r="J4177" i="6" s="1"/>
  <c r="B4033" i="6"/>
  <c r="H4033" i="6" s="1" a="1"/>
  <c r="H4033" i="6" s="1"/>
  <c r="I4033" i="6" s="1"/>
  <c r="J4033" i="6" s="1"/>
  <c r="B3937" i="6"/>
  <c r="H3937" i="6" s="1" a="1"/>
  <c r="H3937" i="6" s="1"/>
  <c r="I3937" i="6" s="1"/>
  <c r="J3937" i="6" s="1"/>
  <c r="B3841" i="6"/>
  <c r="H3841" i="6" s="1" a="1"/>
  <c r="H3841" i="6" s="1"/>
  <c r="I3841" i="6" s="1"/>
  <c r="J3841" i="6" s="1"/>
  <c r="B5233" i="6"/>
  <c r="H5233" i="6" s="1" a="1"/>
  <c r="H5233" i="6" s="1"/>
  <c r="I5233" i="6" s="1"/>
  <c r="J5233" i="6" s="1"/>
  <c r="B5185" i="6"/>
  <c r="H5185" i="6" s="1" a="1"/>
  <c r="H5185" i="6" s="1"/>
  <c r="I5185" i="6" s="1"/>
  <c r="J5185" i="6" s="1"/>
  <c r="B5065" i="6"/>
  <c r="H5065" i="6" s="1" a="1"/>
  <c r="H5065" i="6" s="1"/>
  <c r="I5065" i="6" s="1"/>
  <c r="J5065" i="6" s="1"/>
  <c r="B4969" i="6"/>
  <c r="H4969" i="6" s="1" a="1"/>
  <c r="H4969" i="6" s="1"/>
  <c r="I4969" i="6" s="1"/>
  <c r="J4969" i="6" s="1"/>
  <c r="B4753" i="6"/>
  <c r="H4753" i="6" s="1" a="1"/>
  <c r="H4753" i="6" s="1"/>
  <c r="I4753" i="6" s="1"/>
  <c r="J4753" i="6" s="1"/>
  <c r="B4705" i="6"/>
  <c r="H4705" i="6" s="1" a="1"/>
  <c r="H4705" i="6" s="1"/>
  <c r="I4705" i="6" s="1"/>
  <c r="J4705" i="6" s="1"/>
  <c r="B4657" i="6"/>
  <c r="H4657" i="6" s="1" a="1"/>
  <c r="H4657" i="6" s="1"/>
  <c r="I4657" i="6" s="1"/>
  <c r="J4657" i="6" s="1"/>
  <c r="B4609" i="6"/>
  <c r="H4609" i="6" s="1" a="1"/>
  <c r="H4609" i="6" s="1"/>
  <c r="I4609" i="6" s="1"/>
  <c r="J4609" i="6" s="1"/>
  <c r="B4345" i="6"/>
  <c r="H4345" i="6" s="1" a="1"/>
  <c r="H4345" i="6" s="1"/>
  <c r="I4345" i="6" s="1"/>
  <c r="J4345" i="6" s="1"/>
  <c r="B4249" i="6"/>
  <c r="H4249" i="6" s="1" a="1"/>
  <c r="H4249" i="6" s="1"/>
  <c r="I4249" i="6" s="1"/>
  <c r="J4249" i="6" s="1"/>
  <c r="B4153" i="6"/>
  <c r="H4153" i="6" s="1" a="1"/>
  <c r="H4153" i="6" s="1"/>
  <c r="I4153" i="6" s="1"/>
  <c r="J4153" i="6" s="1"/>
  <c r="B4009" i="6"/>
  <c r="H4009" i="6" s="1" a="1"/>
  <c r="H4009" i="6" s="1"/>
  <c r="I4009" i="6" s="1"/>
  <c r="J4009" i="6" s="1"/>
  <c r="B3913" i="6"/>
  <c r="H3913" i="6" s="1" a="1"/>
  <c r="H3913" i="6" s="1"/>
  <c r="I3913" i="6" s="1"/>
  <c r="J3913" i="6" s="1"/>
  <c r="B4057" i="6"/>
  <c r="H4057" i="6" s="1" a="1"/>
  <c r="H4057" i="6" s="1"/>
  <c r="I4057" i="6" s="1"/>
  <c r="J4057" i="6" s="1"/>
  <c r="B3889" i="6"/>
  <c r="H3889" i="6" s="1" a="1"/>
  <c r="H3889" i="6" s="1"/>
  <c r="I3889" i="6" s="1"/>
  <c r="J3889" i="6" s="1"/>
  <c r="B3745" i="6"/>
  <c r="H3745" i="6" s="1" a="1"/>
  <c r="H3745" i="6" s="1"/>
  <c r="I3745" i="6" s="1"/>
  <c r="J3745" i="6" s="1"/>
  <c r="B3649" i="6"/>
  <c r="H3649" i="6" s="1" a="1"/>
  <c r="H3649" i="6" s="1"/>
  <c r="I3649" i="6" s="1"/>
  <c r="J3649" i="6" s="1"/>
  <c r="B3553" i="6"/>
  <c r="H3553" i="6" s="1" a="1"/>
  <c r="H3553" i="6" s="1"/>
  <c r="I3553" i="6" s="1"/>
  <c r="J3553" i="6" s="1"/>
  <c r="B3169" i="6"/>
  <c r="H3169" i="6" s="1" a="1"/>
  <c r="H3169" i="6" s="1"/>
  <c r="I3169" i="6" s="1"/>
  <c r="J3169" i="6" s="1"/>
  <c r="B3121" i="6"/>
  <c r="H3121" i="6" s="1" a="1"/>
  <c r="H3121" i="6" s="1"/>
  <c r="I3121" i="6" s="1"/>
  <c r="J3121" i="6" s="1"/>
  <c r="B3073" i="6"/>
  <c r="H3073" i="6" s="1" a="1"/>
  <c r="H3073" i="6" s="1"/>
  <c r="I3073" i="6" s="1"/>
  <c r="J3073" i="6" s="1"/>
  <c r="B3025" i="6"/>
  <c r="H3025" i="6" s="1" a="1"/>
  <c r="H3025" i="6" s="1"/>
  <c r="I3025" i="6" s="1"/>
  <c r="J3025" i="6" s="1"/>
  <c r="B2929" i="6"/>
  <c r="H2929" i="6" s="1" a="1"/>
  <c r="H2929" i="6" s="1"/>
  <c r="I2929" i="6" s="1"/>
  <c r="J2929" i="6" s="1"/>
  <c r="B2881" i="6"/>
  <c r="H2881" i="6" s="1" a="1"/>
  <c r="H2881" i="6" s="1"/>
  <c r="I2881" i="6" s="1"/>
  <c r="J2881" i="6" s="1"/>
  <c r="B2833" i="6"/>
  <c r="H2833" i="6" s="1" a="1"/>
  <c r="H2833" i="6" s="1"/>
  <c r="I2833" i="6" s="1"/>
  <c r="J2833" i="6" s="1"/>
  <c r="B2737" i="6"/>
  <c r="H2737" i="6" s="1" a="1"/>
  <c r="H2737" i="6" s="1"/>
  <c r="I2737" i="6" s="1"/>
  <c r="J2737" i="6" s="1"/>
  <c r="B2641" i="6"/>
  <c r="H2641" i="6" s="1" a="1"/>
  <c r="H2641" i="6" s="1"/>
  <c r="I2641" i="6" s="1"/>
  <c r="J2641" i="6" s="1"/>
  <c r="B2569" i="6"/>
  <c r="H2569" i="6" s="1" a="1"/>
  <c r="H2569" i="6" s="1"/>
  <c r="I2569" i="6" s="1"/>
  <c r="J2569" i="6" s="1"/>
  <c r="B3865" i="6"/>
  <c r="H3865" i="6" s="1" a="1"/>
  <c r="H3865" i="6" s="1"/>
  <c r="I3865" i="6" s="1"/>
  <c r="J3865" i="6" s="1"/>
  <c r="B3817" i="6"/>
  <c r="H3817" i="6" s="1" a="1"/>
  <c r="H3817" i="6" s="1"/>
  <c r="I3817" i="6" s="1"/>
  <c r="J3817" i="6" s="1"/>
  <c r="B3721" i="6"/>
  <c r="H3721" i="6" s="1" a="1"/>
  <c r="H3721" i="6" s="1"/>
  <c r="I3721" i="6" s="1"/>
  <c r="J3721" i="6" s="1"/>
  <c r="B3625" i="6"/>
  <c r="H3625" i="6" s="1" a="1"/>
  <c r="H3625" i="6" s="1"/>
  <c r="I3625" i="6" s="1"/>
  <c r="J3625" i="6" s="1"/>
  <c r="B3529" i="6"/>
  <c r="H3529" i="6" s="1" a="1"/>
  <c r="H3529" i="6" s="1"/>
  <c r="I3529" i="6" s="1"/>
  <c r="J3529" i="6" s="1"/>
  <c r="B3433" i="6"/>
  <c r="H3433" i="6" s="1" a="1"/>
  <c r="H3433" i="6" s="1"/>
  <c r="I3433" i="6" s="1"/>
  <c r="J3433" i="6" s="1"/>
  <c r="B3409" i="6"/>
  <c r="H3409" i="6" s="1" a="1"/>
  <c r="H3409" i="6" s="1"/>
  <c r="I3409" i="6" s="1"/>
  <c r="J3409" i="6" s="1"/>
  <c r="B3385" i="6"/>
  <c r="H3385" i="6" s="1" a="1"/>
  <c r="H3385" i="6" s="1"/>
  <c r="I3385" i="6" s="1"/>
  <c r="J3385" i="6" s="1"/>
  <c r="B3361" i="6"/>
  <c r="H3361" i="6" s="1" a="1"/>
  <c r="H3361" i="6" s="1"/>
  <c r="I3361" i="6" s="1"/>
  <c r="J3361" i="6" s="1"/>
  <c r="B3337" i="6"/>
  <c r="H3337" i="6" s="1" a="1"/>
  <c r="H3337" i="6" s="1"/>
  <c r="I3337" i="6" s="1"/>
  <c r="J3337" i="6" s="1"/>
  <c r="B3289" i="6"/>
  <c r="H3289" i="6" s="1" a="1"/>
  <c r="H3289" i="6" s="1"/>
  <c r="I3289" i="6" s="1"/>
  <c r="J3289" i="6" s="1"/>
  <c r="B3217" i="6"/>
  <c r="H3217" i="6" s="1" a="1"/>
  <c r="H3217" i="6" s="1"/>
  <c r="I3217" i="6" s="1"/>
  <c r="J3217" i="6" s="1"/>
  <c r="B3049" i="6"/>
  <c r="H3049" i="6" s="1" a="1"/>
  <c r="H3049" i="6" s="1"/>
  <c r="I3049" i="6" s="1"/>
  <c r="J3049" i="6" s="1"/>
  <c r="B2689" i="6"/>
  <c r="H2689" i="6" s="1" a="1"/>
  <c r="H2689" i="6" s="1"/>
  <c r="I2689" i="6" s="1"/>
  <c r="J2689" i="6" s="1"/>
  <c r="B4129" i="6"/>
  <c r="H4129" i="6" s="1" a="1"/>
  <c r="H4129" i="6" s="1"/>
  <c r="I4129" i="6" s="1"/>
  <c r="J4129" i="6" s="1"/>
  <c r="B3985" i="6"/>
  <c r="H3985" i="6" s="1" a="1"/>
  <c r="H3985" i="6" s="1"/>
  <c r="I3985" i="6" s="1"/>
  <c r="J3985" i="6" s="1"/>
  <c r="B3793" i="6"/>
  <c r="H3793" i="6" s="1" a="1"/>
  <c r="H3793" i="6" s="1"/>
  <c r="I3793" i="6" s="1"/>
  <c r="J3793" i="6" s="1"/>
  <c r="B3697" i="6"/>
  <c r="H3697" i="6" s="1" a="1"/>
  <c r="H3697" i="6" s="1"/>
  <c r="I3697" i="6" s="1"/>
  <c r="J3697" i="6" s="1"/>
  <c r="B3601" i="6"/>
  <c r="H3601" i="6" s="1" a="1"/>
  <c r="H3601" i="6" s="1"/>
  <c r="I3601" i="6" s="1"/>
  <c r="J3601" i="6" s="1"/>
  <c r="B3505" i="6"/>
  <c r="H3505" i="6" s="1" a="1"/>
  <c r="H3505" i="6" s="1"/>
  <c r="I3505" i="6" s="1"/>
  <c r="J3505" i="6" s="1"/>
  <c r="B3457" i="6"/>
  <c r="H3457" i="6" s="1" a="1"/>
  <c r="H3457" i="6" s="1"/>
  <c r="I3457" i="6" s="1"/>
  <c r="J3457" i="6" s="1"/>
  <c r="B3265" i="6"/>
  <c r="H3265" i="6" s="1" a="1"/>
  <c r="H3265" i="6" s="1"/>
  <c r="I3265" i="6" s="1"/>
  <c r="J3265" i="6" s="1"/>
  <c r="B3097" i="6"/>
  <c r="H3097" i="6" s="1" a="1"/>
  <c r="H3097" i="6" s="1"/>
  <c r="I3097" i="6" s="1"/>
  <c r="J3097" i="6" s="1"/>
  <c r="B2977" i="6"/>
  <c r="H2977" i="6" s="1" a="1"/>
  <c r="H2977" i="6" s="1"/>
  <c r="I2977" i="6" s="1"/>
  <c r="J2977" i="6" s="1"/>
  <c r="B3961" i="6"/>
  <c r="H3961" i="6" s="1" a="1"/>
  <c r="H3961" i="6" s="1"/>
  <c r="I3961" i="6" s="1"/>
  <c r="J3961" i="6" s="1"/>
  <c r="B3769" i="6"/>
  <c r="H3769" i="6" s="1" a="1"/>
  <c r="H3769" i="6" s="1"/>
  <c r="I3769" i="6" s="1"/>
  <c r="J3769" i="6" s="1"/>
  <c r="B3673" i="6"/>
  <c r="H3673" i="6" s="1" a="1"/>
  <c r="H3673" i="6" s="1"/>
  <c r="I3673" i="6" s="1"/>
  <c r="J3673" i="6" s="1"/>
  <c r="B3577" i="6"/>
  <c r="H3577" i="6" s="1" a="1"/>
  <c r="H3577" i="6" s="1"/>
  <c r="I3577" i="6" s="1"/>
  <c r="J3577" i="6" s="1"/>
  <c r="B3481" i="6"/>
  <c r="H3481" i="6" s="1" a="1"/>
  <c r="H3481" i="6" s="1"/>
  <c r="I3481" i="6" s="1"/>
  <c r="J3481" i="6" s="1"/>
  <c r="B3193" i="6"/>
  <c r="H3193" i="6" s="1" a="1"/>
  <c r="H3193" i="6" s="1"/>
  <c r="I3193" i="6" s="1"/>
  <c r="J3193" i="6" s="1"/>
  <c r="B2545" i="6"/>
  <c r="H2545" i="6" s="1" a="1"/>
  <c r="H2545" i="6" s="1"/>
  <c r="I2545" i="6" s="1"/>
  <c r="J2545" i="6" s="1"/>
  <c r="B2473" i="6"/>
  <c r="H2473" i="6" s="1" a="1"/>
  <c r="H2473" i="6" s="1"/>
  <c r="I2473" i="6" s="1"/>
  <c r="J2473" i="6" s="1"/>
  <c r="B2401" i="6"/>
  <c r="H2401" i="6" s="1" a="1"/>
  <c r="H2401" i="6" s="1"/>
  <c r="I2401" i="6" s="1"/>
  <c r="J2401" i="6" s="1"/>
  <c r="B2377" i="6"/>
  <c r="H2377" i="6" s="1" a="1"/>
  <c r="H2377" i="6" s="1"/>
  <c r="I2377" i="6" s="1"/>
  <c r="J2377" i="6" s="1"/>
  <c r="B2329" i="6"/>
  <c r="H2329" i="6" s="1" a="1"/>
  <c r="H2329" i="6" s="1"/>
  <c r="I2329" i="6" s="1"/>
  <c r="J2329" i="6" s="1"/>
  <c r="B2089" i="6"/>
  <c r="H2089" i="6" s="1" a="1"/>
  <c r="H2089" i="6" s="1"/>
  <c r="I2089" i="6" s="1"/>
  <c r="J2089" i="6" s="1"/>
  <c r="B1993" i="6"/>
  <c r="H1993" i="6" s="1" a="1"/>
  <c r="H1993" i="6" s="1"/>
  <c r="I1993" i="6" s="1"/>
  <c r="J1993" i="6" s="1"/>
  <c r="B1897" i="6"/>
  <c r="H1897" i="6" s="1" a="1"/>
  <c r="H1897" i="6" s="1"/>
  <c r="I1897" i="6" s="1"/>
  <c r="J1897" i="6" s="1"/>
  <c r="B1801" i="6"/>
  <c r="H1801" i="6" s="1" a="1"/>
  <c r="H1801" i="6" s="1"/>
  <c r="I1801" i="6" s="1"/>
  <c r="J1801" i="6" s="1"/>
  <c r="B1705" i="6"/>
  <c r="H1705" i="6" s="1" a="1"/>
  <c r="H1705" i="6" s="1"/>
  <c r="I1705" i="6" s="1"/>
  <c r="J1705" i="6" s="1"/>
  <c r="B2953" i="6"/>
  <c r="H2953" i="6" s="1" a="1"/>
  <c r="H2953" i="6" s="1"/>
  <c r="I2953" i="6" s="1"/>
  <c r="J2953" i="6" s="1"/>
  <c r="B2809" i="6"/>
  <c r="H2809" i="6" s="1" a="1"/>
  <c r="H2809" i="6" s="1"/>
  <c r="I2809" i="6" s="1"/>
  <c r="J2809" i="6" s="1"/>
  <c r="B2785" i="6"/>
  <c r="H2785" i="6" s="1" a="1"/>
  <c r="H2785" i="6" s="1"/>
  <c r="I2785" i="6" s="1"/>
  <c r="J2785" i="6" s="1"/>
  <c r="B2665" i="6"/>
  <c r="H2665" i="6" s="1" a="1"/>
  <c r="H2665" i="6" s="1"/>
  <c r="I2665" i="6" s="1"/>
  <c r="J2665" i="6" s="1"/>
  <c r="B2617" i="6"/>
  <c r="H2617" i="6" s="1" a="1"/>
  <c r="H2617" i="6" s="1"/>
  <c r="I2617" i="6" s="1"/>
  <c r="J2617" i="6" s="1"/>
  <c r="B2497" i="6"/>
  <c r="H2497" i="6" s="1" a="1"/>
  <c r="H2497" i="6" s="1"/>
  <c r="I2497" i="6" s="1"/>
  <c r="J2497" i="6" s="1"/>
  <c r="B2353" i="6"/>
  <c r="H2353" i="6" s="1" a="1"/>
  <c r="H2353" i="6" s="1"/>
  <c r="I2353" i="6" s="1"/>
  <c r="J2353" i="6" s="1"/>
  <c r="B2137" i="6"/>
  <c r="H2137" i="6" s="1" a="1"/>
  <c r="H2137" i="6" s="1"/>
  <c r="I2137" i="6" s="1"/>
  <c r="J2137" i="6" s="1"/>
  <c r="B2065" i="6"/>
  <c r="H2065" i="6" s="1" a="1"/>
  <c r="H2065" i="6" s="1"/>
  <c r="I2065" i="6" s="1"/>
  <c r="J2065" i="6" s="1"/>
  <c r="B1969" i="6"/>
  <c r="H1969" i="6" s="1" a="1"/>
  <c r="H1969" i="6" s="1"/>
  <c r="I1969" i="6" s="1"/>
  <c r="J1969" i="6" s="1"/>
  <c r="B1873" i="6"/>
  <c r="H1873" i="6" s="1" a="1"/>
  <c r="H1873" i="6" s="1"/>
  <c r="I1873" i="6" s="1"/>
  <c r="J1873" i="6" s="1"/>
  <c r="B1849" i="6"/>
  <c r="H1849" i="6" s="1" a="1"/>
  <c r="H1849" i="6" s="1"/>
  <c r="I1849" i="6" s="1"/>
  <c r="J1849" i="6" s="1"/>
  <c r="B1777" i="6"/>
  <c r="H1777" i="6" s="1" a="1"/>
  <c r="H1777" i="6" s="1"/>
  <c r="I1777" i="6" s="1"/>
  <c r="J1777" i="6" s="1"/>
  <c r="B1585" i="6"/>
  <c r="H1585" i="6" s="1" a="1"/>
  <c r="H1585" i="6" s="1"/>
  <c r="I1585" i="6" s="1"/>
  <c r="J1585" i="6" s="1"/>
  <c r="B1441" i="6"/>
  <c r="H1441" i="6" s="1" a="1"/>
  <c r="H1441" i="6" s="1"/>
  <c r="I1441" i="6" s="1"/>
  <c r="J1441" i="6" s="1"/>
  <c r="B3241" i="6"/>
  <c r="H3241" i="6" s="1" a="1"/>
  <c r="H3241" i="6" s="1"/>
  <c r="I3241" i="6" s="1"/>
  <c r="J3241" i="6" s="1"/>
  <c r="B3001" i="6"/>
  <c r="H3001" i="6" s="1" a="1"/>
  <c r="H3001" i="6" s="1"/>
  <c r="I3001" i="6" s="1"/>
  <c r="J3001" i="6" s="1"/>
  <c r="B2857" i="6"/>
  <c r="H2857" i="6" s="1" a="1"/>
  <c r="H2857" i="6" s="1"/>
  <c r="I2857" i="6" s="1"/>
  <c r="J2857" i="6" s="1"/>
  <c r="B2713" i="6"/>
  <c r="H2713" i="6" s="1" a="1"/>
  <c r="H2713" i="6" s="1"/>
  <c r="I2713" i="6" s="1"/>
  <c r="J2713" i="6" s="1"/>
  <c r="B2521" i="6"/>
  <c r="H2521" i="6" s="1" a="1"/>
  <c r="H2521" i="6" s="1"/>
  <c r="I2521" i="6" s="1"/>
  <c r="J2521" i="6" s="1"/>
  <c r="B2449" i="6"/>
  <c r="H2449" i="6" s="1" a="1"/>
  <c r="H2449" i="6" s="1"/>
  <c r="I2449" i="6" s="1"/>
  <c r="J2449" i="6" s="1"/>
  <c r="B2161" i="6"/>
  <c r="H2161" i="6" s="1" a="1"/>
  <c r="H2161" i="6" s="1"/>
  <c r="I2161" i="6" s="1"/>
  <c r="J2161" i="6" s="1"/>
  <c r="B2041" i="6"/>
  <c r="H2041" i="6" s="1" a="1"/>
  <c r="H2041" i="6" s="1"/>
  <c r="I2041" i="6" s="1"/>
  <c r="J2041" i="6" s="1"/>
  <c r="B1945" i="6"/>
  <c r="H1945" i="6" s="1" a="1"/>
  <c r="H1945" i="6" s="1"/>
  <c r="I1945" i="6" s="1"/>
  <c r="J1945" i="6" s="1"/>
  <c r="B1753" i="6"/>
  <c r="H1753" i="6" s="1" a="1"/>
  <c r="H1753" i="6" s="1"/>
  <c r="I1753" i="6" s="1"/>
  <c r="J1753" i="6" s="1"/>
  <c r="B1681" i="6"/>
  <c r="H1681" i="6" s="1" a="1"/>
  <c r="H1681" i="6" s="1"/>
  <c r="I1681" i="6" s="1"/>
  <c r="J1681" i="6" s="1"/>
  <c r="B1657" i="6"/>
  <c r="H1657" i="6" s="1" a="1"/>
  <c r="H1657" i="6" s="1"/>
  <c r="I1657" i="6" s="1"/>
  <c r="J1657" i="6" s="1"/>
  <c r="B1609" i="6"/>
  <c r="H1609" i="6" s="1" a="1"/>
  <c r="H1609" i="6" s="1"/>
  <c r="I1609" i="6" s="1"/>
  <c r="J1609" i="6" s="1"/>
  <c r="B1561" i="6"/>
  <c r="H1561" i="6" s="1" a="1"/>
  <c r="H1561" i="6" s="1"/>
  <c r="I1561" i="6" s="1"/>
  <c r="J1561" i="6" s="1"/>
  <c r="B1537" i="6"/>
  <c r="H1537" i="6" s="1" a="1"/>
  <c r="H1537" i="6" s="1"/>
  <c r="I1537" i="6" s="1"/>
  <c r="J1537" i="6" s="1"/>
  <c r="B1489" i="6"/>
  <c r="H1489" i="6" s="1" a="1"/>
  <c r="H1489" i="6" s="1"/>
  <c r="I1489" i="6" s="1"/>
  <c r="J1489" i="6" s="1"/>
  <c r="B3313" i="6"/>
  <c r="H3313" i="6" s="1" a="1"/>
  <c r="H3313" i="6" s="1"/>
  <c r="I3313" i="6" s="1"/>
  <c r="J3313" i="6" s="1"/>
  <c r="B3145" i="6"/>
  <c r="H3145" i="6" s="1" a="1"/>
  <c r="H3145" i="6" s="1"/>
  <c r="I3145" i="6" s="1"/>
  <c r="J3145" i="6" s="1"/>
  <c r="B2905" i="6"/>
  <c r="H2905" i="6" s="1" a="1"/>
  <c r="H2905" i="6" s="1"/>
  <c r="I2905" i="6" s="1"/>
  <c r="J2905" i="6" s="1"/>
  <c r="B2761" i="6"/>
  <c r="H2761" i="6" s="1" a="1"/>
  <c r="H2761" i="6" s="1"/>
  <c r="I2761" i="6" s="1"/>
  <c r="J2761" i="6" s="1"/>
  <c r="B2593" i="6"/>
  <c r="H2593" i="6" s="1" a="1"/>
  <c r="H2593" i="6" s="1"/>
  <c r="I2593" i="6" s="1"/>
  <c r="J2593" i="6" s="1"/>
  <c r="B2425" i="6"/>
  <c r="H2425" i="6" s="1" a="1"/>
  <c r="H2425" i="6" s="1"/>
  <c r="I2425" i="6" s="1"/>
  <c r="J2425" i="6" s="1"/>
  <c r="B2305" i="6"/>
  <c r="H2305" i="6" s="1" a="1"/>
  <c r="H2305" i="6" s="1"/>
  <c r="I2305" i="6" s="1"/>
  <c r="J2305" i="6" s="1"/>
  <c r="B2281" i="6"/>
  <c r="H2281" i="6" s="1" a="1"/>
  <c r="H2281" i="6" s="1"/>
  <c r="I2281" i="6" s="1"/>
  <c r="J2281" i="6" s="1"/>
  <c r="B2257" i="6"/>
  <c r="H2257" i="6" s="1" a="1"/>
  <c r="H2257" i="6" s="1"/>
  <c r="I2257" i="6" s="1"/>
  <c r="J2257" i="6" s="1"/>
  <c r="B2233" i="6"/>
  <c r="H2233" i="6" s="1" a="1"/>
  <c r="H2233" i="6" s="1"/>
  <c r="I2233" i="6" s="1"/>
  <c r="J2233" i="6" s="1"/>
  <c r="B2209" i="6"/>
  <c r="H2209" i="6" s="1" a="1"/>
  <c r="H2209" i="6" s="1"/>
  <c r="I2209" i="6" s="1"/>
  <c r="J2209" i="6" s="1"/>
  <c r="B2185" i="6"/>
  <c r="H2185" i="6" s="1" a="1"/>
  <c r="H2185" i="6" s="1"/>
  <c r="I2185" i="6" s="1"/>
  <c r="J2185" i="6" s="1"/>
  <c r="B2113" i="6"/>
  <c r="H2113" i="6" s="1" a="1"/>
  <c r="H2113" i="6" s="1"/>
  <c r="I2113" i="6" s="1"/>
  <c r="J2113" i="6" s="1"/>
  <c r="B2017" i="6"/>
  <c r="H2017" i="6" s="1" a="1"/>
  <c r="H2017" i="6" s="1"/>
  <c r="I2017" i="6" s="1"/>
  <c r="J2017" i="6" s="1"/>
  <c r="B1921" i="6"/>
  <c r="H1921" i="6" s="1" a="1"/>
  <c r="H1921" i="6" s="1"/>
  <c r="I1921" i="6" s="1"/>
  <c r="J1921" i="6" s="1"/>
  <c r="B1825" i="6"/>
  <c r="H1825" i="6" s="1" a="1"/>
  <c r="H1825" i="6" s="1"/>
  <c r="I1825" i="6" s="1"/>
  <c r="J1825" i="6" s="1"/>
  <c r="B1729" i="6"/>
  <c r="H1729" i="6" s="1" a="1"/>
  <c r="H1729" i="6" s="1"/>
  <c r="I1729" i="6" s="1"/>
  <c r="J1729" i="6" s="1"/>
  <c r="B1633" i="6"/>
  <c r="H1633" i="6" s="1" a="1"/>
  <c r="H1633" i="6" s="1"/>
  <c r="I1633" i="6" s="1"/>
  <c r="J1633" i="6" s="1"/>
  <c r="B1513" i="6"/>
  <c r="H1513" i="6" s="1" a="1"/>
  <c r="H1513" i="6" s="1"/>
  <c r="I1513" i="6" s="1"/>
  <c r="J1513" i="6" s="1"/>
  <c r="B1465" i="6"/>
  <c r="H1465" i="6" s="1" a="1"/>
  <c r="H1465" i="6" s="1"/>
  <c r="I1465" i="6" s="1"/>
  <c r="J1465" i="6" s="1"/>
  <c r="B1417" i="6"/>
  <c r="H1417" i="6" s="1" a="1"/>
  <c r="H1417" i="6" s="1"/>
  <c r="I1417" i="6" s="1"/>
  <c r="J1417" i="6" s="1"/>
  <c r="B1393" i="6"/>
  <c r="H1393" i="6" s="1" a="1"/>
  <c r="H1393" i="6" s="1"/>
  <c r="I1393" i="6" s="1"/>
  <c r="J1393" i="6" s="1"/>
  <c r="B1345" i="6"/>
  <c r="H1345" i="6" s="1" a="1"/>
  <c r="H1345" i="6" s="1"/>
  <c r="I1345" i="6" s="1"/>
  <c r="J1345" i="6" s="1"/>
  <c r="B1201" i="6"/>
  <c r="H1201" i="6" s="1" a="1"/>
  <c r="H1201" i="6" s="1"/>
  <c r="I1201" i="6" s="1"/>
  <c r="J1201" i="6" s="1"/>
  <c r="B1081" i="6"/>
  <c r="H1081" i="6" s="1" a="1"/>
  <c r="H1081" i="6" s="1"/>
  <c r="I1081" i="6" s="1"/>
  <c r="J1081" i="6" s="1"/>
  <c r="B865" i="6"/>
  <c r="H865" i="6" s="1" a="1"/>
  <c r="H865" i="6" s="1"/>
  <c r="I865" i="6" s="1"/>
  <c r="J865" i="6" s="1"/>
  <c r="B769" i="6"/>
  <c r="H769" i="6" s="1" a="1"/>
  <c r="H769" i="6" s="1"/>
  <c r="I769" i="6" s="1"/>
  <c r="J769" i="6" s="1"/>
  <c r="B721" i="6"/>
  <c r="H721" i="6" s="1" a="1"/>
  <c r="H721" i="6" s="1"/>
  <c r="I721" i="6" s="1"/>
  <c r="J721" i="6" s="1"/>
  <c r="B697" i="6"/>
  <c r="H697" i="6" s="1" a="1"/>
  <c r="H697" i="6" s="1"/>
  <c r="I697" i="6" s="1"/>
  <c r="J697" i="6" s="1"/>
  <c r="B625" i="6"/>
  <c r="H625" i="6" s="1" a="1"/>
  <c r="H625" i="6" s="1"/>
  <c r="I625" i="6" s="1"/>
  <c r="J625" i="6" s="1"/>
  <c r="B601" i="6"/>
  <c r="H601" i="6" s="1" a="1"/>
  <c r="H601" i="6" s="1"/>
  <c r="I601" i="6" s="1"/>
  <c r="J601" i="6" s="1"/>
  <c r="B505" i="6"/>
  <c r="H505" i="6" s="1" a="1"/>
  <c r="H505" i="6" s="1"/>
  <c r="I505" i="6" s="1"/>
  <c r="J505" i="6" s="1"/>
  <c r="B409" i="6"/>
  <c r="H409" i="6" s="1" a="1"/>
  <c r="H409" i="6" s="1"/>
  <c r="I409" i="6" s="1"/>
  <c r="J409" i="6" s="1"/>
  <c r="B385" i="6"/>
  <c r="H385" i="6" s="1" a="1"/>
  <c r="H385" i="6" s="1"/>
  <c r="I385" i="6" s="1"/>
  <c r="J385" i="6" s="1"/>
  <c r="B337" i="6"/>
  <c r="H337" i="6" s="1" a="1"/>
  <c r="H337" i="6" s="1"/>
  <c r="I337" i="6" s="1"/>
  <c r="J337" i="6" s="1"/>
  <c r="B241" i="6"/>
  <c r="H241" i="6" s="1" a="1"/>
  <c r="H241" i="6" s="1"/>
  <c r="I241" i="6" s="1"/>
  <c r="J241" i="6" s="1"/>
  <c r="S219" i="6" s="1"/>
  <c r="S15" i="2" s="1"/>
  <c r="B289" i="6"/>
  <c r="H289" i="6" s="1" a="1"/>
  <c r="H289" i="6" s="1"/>
  <c r="I289" i="6" s="1"/>
  <c r="J289" i="6" s="1"/>
  <c r="B217" i="6"/>
  <c r="H217" i="6" s="1" a="1"/>
  <c r="H217" i="6" s="1"/>
  <c r="I217" i="6" s="1"/>
  <c r="J217" i="6" s="1"/>
  <c r="S195" i="6" s="1"/>
  <c r="S14" i="2" s="1"/>
  <c r="B193" i="6"/>
  <c r="H193" i="6" s="1" a="1"/>
  <c r="H193" i="6" s="1"/>
  <c r="I193" i="6" s="1"/>
  <c r="J193" i="6" s="1"/>
  <c r="B145" i="6"/>
  <c r="H145" i="6" s="1" a="1"/>
  <c r="H145" i="6" s="1"/>
  <c r="I145" i="6" s="1"/>
  <c r="J145" i="6" s="1"/>
  <c r="B97" i="6"/>
  <c r="H97" i="6" s="1" a="1"/>
  <c r="H97" i="6" s="1"/>
  <c r="I97" i="6" s="1"/>
  <c r="J97" i="6" s="1"/>
  <c r="B1369" i="6"/>
  <c r="H1369" i="6" s="1" a="1"/>
  <c r="H1369" i="6" s="1"/>
  <c r="I1369" i="6" s="1"/>
  <c r="J1369" i="6" s="1"/>
  <c r="B1321" i="6"/>
  <c r="H1321" i="6" s="1" a="1"/>
  <c r="H1321" i="6" s="1"/>
  <c r="I1321" i="6" s="1"/>
  <c r="J1321" i="6" s="1"/>
  <c r="B1297" i="6"/>
  <c r="H1297" i="6" s="1" a="1"/>
  <c r="H1297" i="6" s="1"/>
  <c r="I1297" i="6" s="1"/>
  <c r="J1297" i="6" s="1"/>
  <c r="B1177" i="6"/>
  <c r="H1177" i="6" s="1" a="1"/>
  <c r="H1177" i="6" s="1"/>
  <c r="I1177" i="6" s="1"/>
  <c r="J1177" i="6" s="1"/>
  <c r="B1105" i="6"/>
  <c r="H1105" i="6" s="1" a="1"/>
  <c r="H1105" i="6" s="1"/>
  <c r="I1105" i="6" s="1"/>
  <c r="J1105" i="6" s="1"/>
  <c r="B1057" i="6"/>
  <c r="H1057" i="6" s="1" a="1"/>
  <c r="H1057" i="6" s="1"/>
  <c r="I1057" i="6" s="1"/>
  <c r="J1057" i="6" s="1"/>
  <c r="B1033" i="6"/>
  <c r="H1033" i="6" s="1" a="1"/>
  <c r="H1033" i="6" s="1"/>
  <c r="I1033" i="6" s="1"/>
  <c r="J1033" i="6" s="1"/>
  <c r="B1009" i="6"/>
  <c r="H1009" i="6" s="1" a="1"/>
  <c r="H1009" i="6" s="1"/>
  <c r="I1009" i="6" s="1"/>
  <c r="J1009" i="6" s="1"/>
  <c r="B985" i="6"/>
  <c r="H985" i="6" s="1" a="1"/>
  <c r="H985" i="6" s="1"/>
  <c r="I985" i="6" s="1"/>
  <c r="J985" i="6" s="1"/>
  <c r="B937" i="6"/>
  <c r="H937" i="6" s="1" a="1"/>
  <c r="H937" i="6" s="1"/>
  <c r="I937" i="6" s="1"/>
  <c r="J937" i="6" s="1"/>
  <c r="B913" i="6"/>
  <c r="H913" i="6" s="1" a="1"/>
  <c r="H913" i="6" s="1"/>
  <c r="I913" i="6" s="1"/>
  <c r="J913" i="6" s="1"/>
  <c r="B577" i="6"/>
  <c r="H577" i="6" s="1" a="1"/>
  <c r="H577" i="6" s="1"/>
  <c r="I577" i="6" s="1"/>
  <c r="J577" i="6" s="1"/>
  <c r="B361" i="6"/>
  <c r="H361" i="6" s="1" a="1"/>
  <c r="H361" i="6" s="1"/>
  <c r="I361" i="6" s="1"/>
  <c r="J361" i="6" s="1"/>
  <c r="B313" i="6"/>
  <c r="H313" i="6" s="1" a="1"/>
  <c r="H313" i="6" s="1"/>
  <c r="I313" i="6" s="1"/>
  <c r="J313" i="6" s="1"/>
  <c r="B1153" i="6"/>
  <c r="H1153" i="6" s="1" a="1"/>
  <c r="H1153" i="6" s="1"/>
  <c r="I1153" i="6" s="1"/>
  <c r="J1153" i="6" s="1"/>
  <c r="B961" i="6"/>
  <c r="H961" i="6" s="1" a="1"/>
  <c r="H961" i="6" s="1"/>
  <c r="I961" i="6" s="1"/>
  <c r="J961" i="6" s="1"/>
  <c r="B841" i="6"/>
  <c r="H841" i="6" s="1" a="1"/>
  <c r="H841" i="6" s="1"/>
  <c r="I841" i="6" s="1"/>
  <c r="J841" i="6" s="1"/>
  <c r="B817" i="6"/>
  <c r="H817" i="6" s="1" a="1"/>
  <c r="H817" i="6" s="1"/>
  <c r="I817" i="6" s="1"/>
  <c r="J817" i="6" s="1"/>
  <c r="B793" i="6"/>
  <c r="H793" i="6" s="1" a="1"/>
  <c r="H793" i="6" s="1"/>
  <c r="I793" i="6" s="1"/>
  <c r="J793" i="6" s="1"/>
  <c r="B673" i="6"/>
  <c r="H673" i="6" s="1" a="1"/>
  <c r="H673" i="6" s="1"/>
  <c r="I673" i="6" s="1"/>
  <c r="J673" i="6" s="1"/>
  <c r="B553" i="6"/>
  <c r="H553" i="6" s="1" a="1"/>
  <c r="H553" i="6" s="1"/>
  <c r="I553" i="6" s="1"/>
  <c r="J553" i="6" s="1"/>
  <c r="B529" i="6"/>
  <c r="H529" i="6" s="1" a="1"/>
  <c r="H529" i="6" s="1"/>
  <c r="I529" i="6" s="1"/>
  <c r="J529" i="6" s="1"/>
  <c r="B433" i="6"/>
  <c r="H433" i="6" s="1" a="1"/>
  <c r="H433" i="6" s="1"/>
  <c r="I433" i="6" s="1"/>
  <c r="J433" i="6" s="1"/>
  <c r="B265" i="6"/>
  <c r="H265" i="6" s="1" a="1"/>
  <c r="H265" i="6" s="1"/>
  <c r="I265" i="6" s="1"/>
  <c r="J265" i="6" s="1"/>
  <c r="B169" i="6"/>
  <c r="H169" i="6" s="1" a="1"/>
  <c r="H169" i="6" s="1"/>
  <c r="I169" i="6" s="1"/>
  <c r="J169" i="6" s="1"/>
  <c r="B121" i="6"/>
  <c r="H121" i="6" s="1" a="1"/>
  <c r="H121" i="6" s="1"/>
  <c r="I121" i="6" s="1"/>
  <c r="J121" i="6" s="1"/>
  <c r="B1273" i="6"/>
  <c r="H1273" i="6" s="1" a="1"/>
  <c r="H1273" i="6" s="1"/>
  <c r="I1273" i="6" s="1"/>
  <c r="J1273" i="6" s="1"/>
  <c r="B1249" i="6"/>
  <c r="H1249" i="6" s="1" a="1"/>
  <c r="H1249" i="6" s="1"/>
  <c r="I1249" i="6" s="1"/>
  <c r="J1249" i="6" s="1"/>
  <c r="B1225" i="6"/>
  <c r="H1225" i="6" s="1" a="1"/>
  <c r="H1225" i="6" s="1"/>
  <c r="I1225" i="6" s="1"/>
  <c r="J1225" i="6" s="1"/>
  <c r="B1129" i="6"/>
  <c r="H1129" i="6" s="1" a="1"/>
  <c r="H1129" i="6" s="1"/>
  <c r="I1129" i="6" s="1"/>
  <c r="J1129" i="6" s="1"/>
  <c r="B889" i="6"/>
  <c r="H889" i="6" s="1" a="1"/>
  <c r="H889" i="6" s="1"/>
  <c r="I889" i="6" s="1"/>
  <c r="J889" i="6" s="1"/>
  <c r="B745" i="6"/>
  <c r="H745" i="6" s="1" a="1"/>
  <c r="H745" i="6" s="1"/>
  <c r="I745" i="6" s="1"/>
  <c r="J745" i="6" s="1"/>
  <c r="B649" i="6"/>
  <c r="H649" i="6" s="1" a="1"/>
  <c r="H649" i="6" s="1"/>
  <c r="I649" i="6" s="1"/>
  <c r="J649" i="6" s="1"/>
  <c r="B481" i="6"/>
  <c r="H481" i="6" s="1" a="1"/>
  <c r="H481" i="6" s="1"/>
  <c r="I481" i="6" s="1"/>
  <c r="J481" i="6" s="1"/>
  <c r="B457" i="6"/>
  <c r="H457" i="6" s="1" a="1"/>
  <c r="H457" i="6" s="1"/>
  <c r="I457" i="6" s="1"/>
  <c r="J457" i="6" s="1"/>
  <c r="E8086" i="6" a="1"/>
  <c r="E8086" i="6" s="1"/>
  <c r="E8062" i="6" a="1"/>
  <c r="E8062" i="6" s="1"/>
  <c r="E7366" i="6" a="1"/>
  <c r="E7366" i="6" s="1"/>
  <c r="E7054" i="6" a="1"/>
  <c r="E7054" i="6" s="1"/>
  <c r="E5710" i="6" a="1"/>
  <c r="E5710" i="6" s="1"/>
  <c r="E5758" i="6" a="1"/>
  <c r="E5758" i="6" s="1"/>
  <c r="E5158" i="6" a="1"/>
  <c r="E5158" i="6" s="1"/>
  <c r="E3982" i="6" a="1"/>
  <c r="E3982" i="6" s="1"/>
  <c r="E3958" i="6" a="1"/>
  <c r="E3958" i="6" s="1"/>
  <c r="E3598" i="6" a="1"/>
  <c r="E3598" i="6" s="1"/>
  <c r="E3574" i="6" a="1"/>
  <c r="E3574" i="6" s="1"/>
  <c r="E2686" i="6" a="1"/>
  <c r="E2686" i="6" s="1"/>
  <c r="E1294" i="6" a="1"/>
  <c r="E1294" i="6" s="1"/>
  <c r="E166" i="6" a="1"/>
  <c r="E166" i="6" s="1"/>
  <c r="E1006" i="6" a="1"/>
  <c r="E1006" i="6" s="1"/>
  <c r="E7726" i="6" a="1"/>
  <c r="E7726" i="6" s="1"/>
  <c r="E7918" i="6" a="1"/>
  <c r="E7918" i="6" s="1"/>
  <c r="E6934" i="6" a="1"/>
  <c r="E6934" i="6" s="1"/>
  <c r="E6406" i="6" a="1"/>
  <c r="E6406" i="6" s="1"/>
  <c r="E6958" i="6" a="1"/>
  <c r="E6958" i="6" s="1"/>
  <c r="E6142" i="6" a="1"/>
  <c r="E6142" i="6" s="1"/>
  <c r="E5949" i="6" a="1"/>
  <c r="E5949" i="6" s="1"/>
  <c r="E5278" i="6" a="1"/>
  <c r="E5278" i="6" s="1"/>
  <c r="E4270" i="6" a="1"/>
  <c r="E4270" i="6" s="1"/>
  <c r="E5086" i="6" a="1"/>
  <c r="E5086" i="6" s="1"/>
  <c r="E4822" i="6" a="1"/>
  <c r="E4822" i="6" s="1"/>
  <c r="E3238" i="6" a="1"/>
  <c r="E3238" i="6" s="1"/>
  <c r="E3454" i="6" a="1"/>
  <c r="E3454" i="6" s="1"/>
  <c r="E3382" i="6" a="1"/>
  <c r="E3382" i="6" s="1"/>
  <c r="E2446" i="6" a="1"/>
  <c r="E2446" i="6" s="1"/>
  <c r="E2134" i="6" a="1"/>
  <c r="E2134" i="6" s="1"/>
  <c r="E2350" i="6" a="1"/>
  <c r="E2350" i="6" s="1"/>
  <c r="E2206" i="6" a="1"/>
  <c r="E2206" i="6" s="1"/>
  <c r="E1102" i="6" a="1"/>
  <c r="E1102" i="6" s="1"/>
  <c r="E1222" i="6" a="1"/>
  <c r="E1222" i="6" s="1"/>
  <c r="E7606" i="6" a="1"/>
  <c r="E7606" i="6" s="1"/>
  <c r="E6742" i="6" a="1"/>
  <c r="E6742" i="6" s="1"/>
  <c r="E7294" i="6" a="1"/>
  <c r="E7294" i="6" s="1"/>
  <c r="E6190" i="6" a="1"/>
  <c r="E6190" i="6" s="1"/>
  <c r="E5350" i="6" a="1"/>
  <c r="E5350" i="6" s="1"/>
  <c r="E4510" i="6" a="1"/>
  <c r="E4510" i="6" s="1"/>
  <c r="E4150" i="6" a="1"/>
  <c r="E4150" i="6" s="1"/>
  <c r="E4966" i="6" a="1"/>
  <c r="E4966" i="6" s="1"/>
  <c r="E3742" i="6" a="1"/>
  <c r="E3742" i="6" s="1"/>
  <c r="E3718" i="6" a="1"/>
  <c r="E3718" i="6" s="1"/>
  <c r="E3478" i="6" a="1"/>
  <c r="E3478" i="6" s="1"/>
  <c r="E2782" i="6" a="1"/>
  <c r="E2782" i="6" s="1"/>
  <c r="E2542" i="6" a="1"/>
  <c r="E2542" i="6" s="1"/>
  <c r="E2518" i="6" a="1"/>
  <c r="E2518" i="6" s="1"/>
  <c r="E2278" i="6" a="1"/>
  <c r="E2278" i="6" s="1"/>
  <c r="E1246" i="6" a="1"/>
  <c r="E1246" i="6" s="1"/>
  <c r="E94" i="6" a="1"/>
  <c r="E94" i="6" s="1"/>
  <c r="E502" i="6" a="1"/>
  <c r="E502" i="6" s="1"/>
  <c r="E7988" i="6" a="1"/>
  <c r="E7988" i="6" s="1"/>
  <c r="F7988" i="6" s="1"/>
  <c r="E8012" i="6" a="1"/>
  <c r="E8012" i="6" s="1"/>
  <c r="F8012" i="6" s="1"/>
  <c r="E8156" i="6" a="1"/>
  <c r="E8156" i="6" s="1"/>
  <c r="F8156" i="6" s="1"/>
  <c r="E7820" i="6" a="1"/>
  <c r="E7820" i="6" s="1"/>
  <c r="F7820" i="6" s="1"/>
  <c r="E7964" i="6" a="1"/>
  <c r="E7964" i="6" s="1"/>
  <c r="F7964" i="6" s="1"/>
  <c r="E7460" i="6" a="1"/>
  <c r="E7460" i="6" s="1"/>
  <c r="F7460" i="6" s="1"/>
  <c r="E7220" i="6" a="1"/>
  <c r="E7220" i="6" s="1"/>
  <c r="F7220" i="6" s="1"/>
  <c r="E7412" i="6" a="1"/>
  <c r="E7412" i="6" s="1"/>
  <c r="F7412" i="6" s="1"/>
  <c r="E6812" i="6" a="1"/>
  <c r="E6812" i="6" s="1"/>
  <c r="F6812" i="6" s="1"/>
  <c r="E6620" i="6" a="1"/>
  <c r="E6620" i="6" s="1"/>
  <c r="F6620" i="6" s="1"/>
  <c r="E7148" i="6" a="1"/>
  <c r="E7148" i="6" s="1"/>
  <c r="F7148" i="6" s="1"/>
  <c r="E7196" i="6" a="1"/>
  <c r="E7196" i="6" s="1"/>
  <c r="F7196" i="6" s="1"/>
  <c r="E6236" i="6" a="1"/>
  <c r="E6236" i="6" s="1"/>
  <c r="F6236" i="6" s="1"/>
  <c r="E5996" i="6" a="1"/>
  <c r="E5996" i="6" s="1"/>
  <c r="F5996" i="6" s="1"/>
  <c r="E5444" i="6" a="1"/>
  <c r="E5444" i="6" s="1"/>
  <c r="F5444" i="6" s="1"/>
  <c r="E5780" i="6" a="1"/>
  <c r="E5780" i="6" s="1"/>
  <c r="F5780" i="6" s="1"/>
  <c r="E5756" i="6" a="1"/>
  <c r="E5756" i="6" s="1"/>
  <c r="F5756" i="6" s="1"/>
  <c r="E5516" i="6" a="1"/>
  <c r="E5516" i="6" s="1"/>
  <c r="F5516" i="6" s="1"/>
  <c r="E4820" i="6" a="1"/>
  <c r="E4820" i="6" s="1"/>
  <c r="F4820" i="6" s="1"/>
  <c r="E4244" i="6" a="1"/>
  <c r="E4244" i="6" s="1"/>
  <c r="F4244" i="6" s="1"/>
  <c r="E4220" i="6" a="1"/>
  <c r="E4220" i="6" s="1"/>
  <c r="F4220" i="6" s="1"/>
  <c r="E4796" i="6" a="1"/>
  <c r="E4796" i="6" s="1"/>
  <c r="F4796" i="6" s="1"/>
  <c r="E4292" i="6" a="1"/>
  <c r="E4292" i="6" s="1"/>
  <c r="F4292" i="6" s="1"/>
  <c r="E4556" i="6" a="1"/>
  <c r="E4556" i="6" s="1"/>
  <c r="F4556" i="6" s="1"/>
  <c r="E3860" i="6" a="1"/>
  <c r="E3860" i="6" s="1"/>
  <c r="F3860" i="6" s="1"/>
  <c r="E3140" i="6" a="1"/>
  <c r="E3140" i="6" s="1"/>
  <c r="F3140" i="6" s="1"/>
  <c r="E3908" i="6" a="1"/>
  <c r="E3908" i="6" s="1"/>
  <c r="F3908" i="6" s="1"/>
  <c r="E3092" i="6" a="1"/>
  <c r="E3092" i="6" s="1"/>
  <c r="F3092" i="6" s="1"/>
  <c r="E3740" i="6" a="1"/>
  <c r="E3740" i="6" s="1"/>
  <c r="F3740" i="6" s="1"/>
  <c r="E3236" i="6" a="1"/>
  <c r="E3236" i="6" s="1"/>
  <c r="F3236" i="6" s="1"/>
  <c r="E3452" i="6" a="1"/>
  <c r="E3452" i="6" s="1"/>
  <c r="F3452" i="6" s="1"/>
  <c r="E2300" i="6" a="1"/>
  <c r="E2300" i="6" s="1"/>
  <c r="F2300" i="6" s="1"/>
  <c r="E1748" i="6" a="1"/>
  <c r="E1748" i="6" s="1"/>
  <c r="F1748" i="6" s="1"/>
  <c r="E2540" i="6" a="1"/>
  <c r="E2540" i="6" s="1"/>
  <c r="F2540" i="6" s="1"/>
  <c r="E1460" i="6" a="1"/>
  <c r="E1460" i="6" s="1"/>
  <c r="F1460" i="6" s="1"/>
  <c r="E1796" i="6" a="1"/>
  <c r="E1796" i="6" s="1"/>
  <c r="F1796" i="6" s="1"/>
  <c r="E2468" i="6" a="1"/>
  <c r="E2468" i="6" s="1"/>
  <c r="F2468" i="6" s="1"/>
  <c r="E1868" i="6" a="1"/>
  <c r="E1868" i="6" s="1"/>
  <c r="F1868" i="6" s="1"/>
  <c r="E1148" i="6" a="1"/>
  <c r="E1148" i="6" s="1"/>
  <c r="F1148" i="6" s="1"/>
  <c r="E452" i="6" a="1"/>
  <c r="E452" i="6" s="1"/>
  <c r="F452" i="6" s="1"/>
  <c r="E932" i="6" a="1"/>
  <c r="E932" i="6" s="1"/>
  <c r="F932" i="6" s="1"/>
  <c r="E1340" i="6" a="1"/>
  <c r="E1340" i="6" s="1"/>
  <c r="F1340" i="6" s="1"/>
  <c r="E356" i="6" a="1"/>
  <c r="E356" i="6" s="1"/>
  <c r="F356" i="6" s="1"/>
  <c r="E1172" i="6" a="1"/>
  <c r="E1172" i="6" s="1"/>
  <c r="F1172" i="6" s="1"/>
  <c r="E716" i="6" a="1"/>
  <c r="E716" i="6" s="1"/>
  <c r="F716" i="6" s="1"/>
  <c r="E8324" i="6" a="1"/>
  <c r="E8324" i="6" s="1"/>
  <c r="F8324" i="6" s="1"/>
  <c r="E8348" i="6" a="1"/>
  <c r="E8348" i="6" s="1"/>
  <c r="F8348" i="6" s="1"/>
  <c r="E8300" i="6" a="1"/>
  <c r="E8300" i="6" s="1"/>
  <c r="F8300" i="6" s="1"/>
  <c r="E8132" i="6" a="1"/>
  <c r="E8132" i="6" s="1"/>
  <c r="F8132" i="6" s="1"/>
  <c r="E7628" i="6" a="1"/>
  <c r="E7628" i="6" s="1"/>
  <c r="F7628" i="6" s="1"/>
  <c r="E7364" i="6" a="1"/>
  <c r="E7364" i="6" s="1"/>
  <c r="F7364" i="6" s="1"/>
  <c r="E6980" i="6" a="1"/>
  <c r="E6980" i="6" s="1"/>
  <c r="F6980" i="6" s="1"/>
  <c r="E6860" i="6" a="1"/>
  <c r="E6860" i="6" s="1"/>
  <c r="F6860" i="6" s="1"/>
  <c r="E7052" i="6" a="1"/>
  <c r="E7052" i="6" s="1"/>
  <c r="F7052" i="6" s="1"/>
  <c r="E6404" i="6" a="1"/>
  <c r="E6404" i="6" s="1"/>
  <c r="F6404" i="6" s="1"/>
  <c r="E6380" i="6" a="1"/>
  <c r="E6380" i="6" s="1"/>
  <c r="F6380" i="6" s="1"/>
  <c r="E7004" i="6" a="1"/>
  <c r="E7004" i="6" s="1"/>
  <c r="F7004" i="6" s="1"/>
  <c r="E6116" i="6" a="1"/>
  <c r="E6116" i="6" s="1"/>
  <c r="F6116" i="6" s="1"/>
  <c r="E5972" i="6" a="1"/>
  <c r="E5972" i="6" s="1"/>
  <c r="F5972" i="6" s="1"/>
  <c r="E5900" i="6" a="1"/>
  <c r="E5900" i="6" s="1"/>
  <c r="F5900" i="6" s="1"/>
  <c r="E5420" i="6" a="1"/>
  <c r="E5420" i="6" s="1"/>
  <c r="F5420" i="6" s="1"/>
  <c r="E5732" i="6" a="1"/>
  <c r="E5732" i="6" s="1"/>
  <c r="F5732" i="6" s="1"/>
  <c r="E4988" i="6" a="1"/>
  <c r="E4988" i="6" s="1"/>
  <c r="F4988" i="6" s="1"/>
  <c r="E4580" i="6" a="1"/>
  <c r="E4580" i="6" s="1"/>
  <c r="F4580" i="6" s="1"/>
  <c r="E4532" i="6" a="1"/>
  <c r="E4532" i="6" s="1"/>
  <c r="F4532" i="6" s="1"/>
  <c r="E4940" i="6" a="1"/>
  <c r="E4940" i="6" s="1"/>
  <c r="F4940" i="6" s="1"/>
  <c r="E4460" i="6" a="1"/>
  <c r="E4460" i="6" s="1"/>
  <c r="F4460" i="6" s="1"/>
  <c r="E5156" i="6" a="1"/>
  <c r="E5156" i="6" s="1"/>
  <c r="F5156" i="6" s="1"/>
  <c r="E4076" i="6" a="1"/>
  <c r="E4076" i="6" s="1"/>
  <c r="F4076" i="6" s="1"/>
  <c r="E3500" i="6" a="1"/>
  <c r="E3500" i="6" s="1"/>
  <c r="F3500" i="6" s="1"/>
  <c r="E2780" i="6" a="1"/>
  <c r="E2780" i="6" s="1"/>
  <c r="F2780" i="6" s="1"/>
  <c r="E3212" i="6" a="1"/>
  <c r="E3212" i="6" s="1"/>
  <c r="F3212" i="6" s="1"/>
  <c r="E4148" i="6" a="1"/>
  <c r="E4148" i="6" s="1"/>
  <c r="F4148" i="6" s="1"/>
  <c r="E3380" i="6" a="1"/>
  <c r="E3380" i="6" s="1"/>
  <c r="F3380" i="6" s="1"/>
  <c r="E3716" i="6" a="1"/>
  <c r="E3716" i="6" s="1"/>
  <c r="F3716" i="6" s="1"/>
  <c r="E2684" i="6" a="1"/>
  <c r="E2684" i="6" s="1"/>
  <c r="F2684" i="6" s="1"/>
  <c r="E2036" i="6" a="1"/>
  <c r="E2036" i="6" s="1"/>
  <c r="F2036" i="6" s="1"/>
  <c r="E3068" i="6" a="1"/>
  <c r="E3068" i="6" s="1"/>
  <c r="F3068" i="6" s="1"/>
  <c r="E1916" i="6" a="1"/>
  <c r="E1916" i="6" s="1"/>
  <c r="F1916" i="6" s="1"/>
  <c r="E2084" i="6" a="1"/>
  <c r="E2084" i="6" s="1"/>
  <c r="F2084" i="6" s="1"/>
  <c r="E1484" i="6" a="1"/>
  <c r="E1484" i="6" s="1"/>
  <c r="F1484" i="6" s="1"/>
  <c r="E2156" i="6" a="1"/>
  <c r="E2156" i="6" s="1"/>
  <c r="F2156" i="6" s="1"/>
  <c r="E1316" i="6" a="1"/>
  <c r="E1316" i="6" s="1"/>
  <c r="F1316" i="6" s="1"/>
  <c r="E524" i="6" a="1"/>
  <c r="E524" i="6" s="1"/>
  <c r="F524" i="6" s="1"/>
  <c r="E308" i="6" a="1"/>
  <c r="E308" i="6" s="1"/>
  <c r="F308" i="6" s="1"/>
  <c r="E596" i="6" a="1"/>
  <c r="E596" i="6" s="1"/>
  <c r="F596" i="6" s="1"/>
  <c r="E860" i="6" a="1"/>
  <c r="E860" i="6" s="1"/>
  <c r="F860" i="6" s="1"/>
  <c r="E284" i="6" a="1"/>
  <c r="E284" i="6" s="1"/>
  <c r="F284" i="6" s="1"/>
  <c r="E836" i="6" a="1"/>
  <c r="E836" i="6" s="1"/>
  <c r="F836" i="6" s="1"/>
  <c r="E7653" i="6" a="1"/>
  <c r="E7653" i="6" s="1"/>
  <c r="E7773" i="6" a="1"/>
  <c r="E7773" i="6" s="1"/>
  <c r="E7701" i="6" a="1"/>
  <c r="E7701" i="6" s="1"/>
  <c r="E7125" i="6" a="1"/>
  <c r="E7125" i="6" s="1"/>
  <c r="E7941" i="6" a="1"/>
  <c r="E7941" i="6" s="1"/>
  <c r="E6645" i="6" a="1"/>
  <c r="E6645" i="6" s="1"/>
  <c r="E6549" i="6" a="1"/>
  <c r="E6549" i="6" s="1"/>
  <c r="E6765" i="6" a="1"/>
  <c r="E6765" i="6" s="1"/>
  <c r="E6477" i="6" a="1"/>
  <c r="E6477" i="6" s="1"/>
  <c r="E6093" i="6" a="1"/>
  <c r="E6093" i="6" s="1"/>
  <c r="E6213" i="6" a="1"/>
  <c r="E6213" i="6" s="1"/>
  <c r="E5301" i="6" a="1"/>
  <c r="E5301" i="6" s="1"/>
  <c r="E5589" i="6" a="1"/>
  <c r="E5589" i="6" s="1"/>
  <c r="E5613" i="6" a="1"/>
  <c r="E5613" i="6" s="1"/>
  <c r="E5397" i="6" a="1"/>
  <c r="E5397" i="6" s="1"/>
  <c r="E4725" i="6" a="1"/>
  <c r="E4725" i="6" s="1"/>
  <c r="E5205" i="6" a="1"/>
  <c r="E5205" i="6" s="1"/>
  <c r="E5229" i="6" a="1"/>
  <c r="E5229" i="6" s="1"/>
  <c r="E4701" i="6" a="1"/>
  <c r="E4701" i="6" s="1"/>
  <c r="F4702" i="6" s="1"/>
  <c r="E4101" i="6" a="1"/>
  <c r="E4101" i="6" s="1"/>
  <c r="E4365" i="6" a="1"/>
  <c r="E4365" i="6" s="1"/>
  <c r="E3789" i="6" a="1"/>
  <c r="E3789" i="6" s="1"/>
  <c r="E2949" i="6" a="1"/>
  <c r="E2949" i="6" s="1"/>
  <c r="E3669" i="6" a="1"/>
  <c r="E3669" i="6" s="1"/>
  <c r="E2973" i="6" a="1"/>
  <c r="E2973" i="6" s="1"/>
  <c r="E3549" i="6" a="1"/>
  <c r="E3549" i="6" s="1"/>
  <c r="E2877" i="6" a="1"/>
  <c r="E2877" i="6" s="1"/>
  <c r="E2901" i="6" a="1"/>
  <c r="E2901" i="6" s="1"/>
  <c r="E2253" i="6" a="1"/>
  <c r="E2253" i="6" s="1"/>
  <c r="E1581" i="6" a="1"/>
  <c r="E1581" i="6" s="1"/>
  <c r="E2133" i="6" a="1"/>
  <c r="E2133" i="6" s="1"/>
  <c r="F2134" i="6" s="1"/>
  <c r="E2589" i="6" a="1"/>
  <c r="E2589" i="6" s="1"/>
  <c r="E1653" i="6" a="1"/>
  <c r="E1653" i="6" s="1"/>
  <c r="E2397" i="6" a="1"/>
  <c r="E2397" i="6" s="1"/>
  <c r="E1677" i="6" a="1"/>
  <c r="E1677" i="6" s="1"/>
  <c r="E1101" i="6" a="1"/>
  <c r="E1101" i="6" s="1"/>
  <c r="F1102" i="6" s="1"/>
  <c r="E237" i="6" a="1"/>
  <c r="E237" i="6" s="1"/>
  <c r="E765" i="6" a="1"/>
  <c r="E765" i="6" s="1"/>
  <c r="F766" i="6" s="1"/>
  <c r="E1053" i="6" a="1"/>
  <c r="E1053" i="6" s="1"/>
  <c r="E189" i="6" a="1"/>
  <c r="E189" i="6" s="1"/>
  <c r="E981" i="6" a="1"/>
  <c r="E981" i="6" s="1"/>
  <c r="E549" i="6" a="1"/>
  <c r="E549" i="6" s="1"/>
  <c r="E7532" i="6" a="1"/>
  <c r="E7532" i="6" s="1"/>
  <c r="F7532" i="6" s="1"/>
  <c r="E7724" i="6" a="1"/>
  <c r="E7724" i="6" s="1"/>
  <c r="F7724" i="6" s="1"/>
  <c r="E7484" i="6" a="1"/>
  <c r="E7484" i="6" s="1"/>
  <c r="F7484" i="6" s="1"/>
  <c r="E7076" i="6" a="1"/>
  <c r="E7076" i="6" s="1"/>
  <c r="F7076" i="6" s="1"/>
  <c r="E7604" i="6" a="1"/>
  <c r="E7604" i="6" s="1"/>
  <c r="F7604" i="6" s="1"/>
  <c r="E7748" i="6" a="1"/>
  <c r="E7748" i="6" s="1"/>
  <c r="F7748" i="6" s="1"/>
  <c r="E6524" i="6" a="1"/>
  <c r="E6524" i="6" s="1"/>
  <c r="F6524" i="6" s="1"/>
  <c r="E6668" i="6" a="1"/>
  <c r="E6668" i="6" s="1"/>
  <c r="F6668" i="6" s="1"/>
  <c r="E6452" i="6" a="1"/>
  <c r="E6452" i="6" s="1"/>
  <c r="F6452" i="6" s="1"/>
  <c r="E6068" i="6" a="1"/>
  <c r="E6068" i="6" s="1"/>
  <c r="F6068" i="6" s="1"/>
  <c r="E6140" i="6" a="1"/>
  <c r="E6140" i="6" s="1"/>
  <c r="F6140" i="6" s="1"/>
  <c r="E5252" i="6" a="1"/>
  <c r="E5252" i="6" s="1"/>
  <c r="F5252" i="6" s="1"/>
  <c r="E5540" i="6" a="1"/>
  <c r="E5540" i="6" s="1"/>
  <c r="F5540" i="6" s="1"/>
  <c r="E5324" i="6" a="1"/>
  <c r="E5324" i="6" s="1"/>
  <c r="F5324" i="6" s="1"/>
  <c r="E5180" i="6" a="1"/>
  <c r="E5180" i="6" s="1"/>
  <c r="F5180" i="6" s="1"/>
  <c r="E4676" i="6" a="1"/>
  <c r="E4676" i="6" s="1"/>
  <c r="F4676" i="6" s="1"/>
  <c r="E5060" i="6" a="1"/>
  <c r="E5060" i="6" s="1"/>
  <c r="F5060" i="6" s="1"/>
  <c r="E5132" i="6" a="1"/>
  <c r="E5132" i="6" s="1"/>
  <c r="F5132" i="6" s="1"/>
  <c r="E4652" i="6" a="1"/>
  <c r="E4652" i="6" s="1"/>
  <c r="F4652" i="6" s="1"/>
  <c r="E3980" i="6" a="1"/>
  <c r="E3980" i="6" s="1"/>
  <c r="F3980" i="6" s="1"/>
  <c r="E4268" i="6" a="1"/>
  <c r="E4268" i="6" s="1"/>
  <c r="F4268" i="6" s="1"/>
  <c r="E3692" i="6" a="1"/>
  <c r="E3692" i="6" s="1"/>
  <c r="F3692" i="6" s="1"/>
  <c r="E2924" i="6" a="1"/>
  <c r="E2924" i="6" s="1"/>
  <c r="F2924" i="6" s="1"/>
  <c r="E3572" i="6" a="1"/>
  <c r="E3572" i="6" s="1"/>
  <c r="F3572" i="6" s="1"/>
  <c r="E2828" i="6" a="1"/>
  <c r="E2828" i="6" s="1"/>
  <c r="F2828" i="6" s="1"/>
  <c r="E3428" i="6" a="1"/>
  <c r="E3428" i="6" s="1"/>
  <c r="F3428" i="6" s="1"/>
  <c r="E4004" i="6" a="1"/>
  <c r="E4004" i="6" s="1"/>
  <c r="F4004" i="6" s="1"/>
  <c r="E2804" i="6" a="1"/>
  <c r="E2804" i="6" s="1"/>
  <c r="F2804" i="6" s="1"/>
  <c r="E2228" i="6" a="1"/>
  <c r="E2228" i="6" s="1"/>
  <c r="F2228" i="6" s="1"/>
  <c r="E1556" i="6" a="1"/>
  <c r="E1556" i="6" s="1"/>
  <c r="F1556" i="6" s="1"/>
  <c r="E2108" i="6" a="1"/>
  <c r="E2108" i="6" s="1"/>
  <c r="F2108" i="6" s="1"/>
  <c r="E2516" i="6" a="1"/>
  <c r="E2516" i="6" s="1"/>
  <c r="F2516" i="6" s="1"/>
  <c r="E1604" i="6" a="1"/>
  <c r="E1604" i="6" s="1"/>
  <c r="F1604" i="6" s="1"/>
  <c r="E2372" i="6" a="1"/>
  <c r="E2372" i="6" s="1"/>
  <c r="F2372" i="6" s="1"/>
  <c r="E1412" i="6" a="1"/>
  <c r="E1412" i="6" s="1"/>
  <c r="F1412" i="6" s="1"/>
  <c r="E668" i="6" a="1"/>
  <c r="E668" i="6" s="1"/>
  <c r="F668" i="6" s="1"/>
  <c r="E212" i="6" a="1"/>
  <c r="E212" i="6" s="1"/>
  <c r="F212" i="6" s="1"/>
  <c r="E740" i="6" a="1"/>
  <c r="E740" i="6" s="1"/>
  <c r="F740" i="6" s="1"/>
  <c r="E1028" i="6" a="1"/>
  <c r="E1028" i="6" s="1"/>
  <c r="F1028" i="6" s="1"/>
  <c r="E164" i="6" a="1"/>
  <c r="E164" i="6" s="1"/>
  <c r="F164" i="6" s="1"/>
  <c r="E956" i="6" a="1"/>
  <c r="E956" i="6" s="1"/>
  <c r="F956" i="6" s="1"/>
  <c r="E8374" i="6" a="1"/>
  <c r="E8374" i="6" s="1"/>
  <c r="E7654" i="6" a="1"/>
  <c r="E7654" i="6" s="1"/>
  <c r="F7654" i="6" s="1"/>
  <c r="E6886" i="6" a="1"/>
  <c r="E6886" i="6" s="1"/>
  <c r="E6046" i="6" a="1"/>
  <c r="E6046" i="6" s="1"/>
  <c r="E5398" i="6" a="1"/>
  <c r="E5398" i="6" s="1"/>
  <c r="E1606" i="6" a="1"/>
  <c r="E1606" i="6" s="1"/>
  <c r="E1174" i="6" a="1"/>
  <c r="E1174" i="6" s="1"/>
  <c r="E7966" i="6" a="1"/>
  <c r="E7966" i="6" s="1"/>
  <c r="E7126" i="6" a="1"/>
  <c r="E7126" i="6" s="1"/>
  <c r="F7126" i="6" s="1"/>
  <c r="E6670" i="6" a="1"/>
  <c r="E6670" i="6" s="1"/>
  <c r="E5662" i="6" a="1"/>
  <c r="E5662" i="6" s="1"/>
  <c r="E5062" i="6" a="1"/>
  <c r="E5062" i="6" s="1"/>
  <c r="E3502" i="6" a="1"/>
  <c r="E3502" i="6" s="1"/>
  <c r="E2302" i="6" a="1"/>
  <c r="E2302" i="6" s="1"/>
  <c r="E886" i="6" a="1"/>
  <c r="E886" i="6" s="1"/>
  <c r="E8254" i="6" a="1"/>
  <c r="E8254" i="6" s="1"/>
  <c r="E7438" i="6" a="1"/>
  <c r="E7438" i="6" s="1"/>
  <c r="E5974" i="6" a="1"/>
  <c r="E5974" i="6" s="1"/>
  <c r="E4030" i="6" a="1"/>
  <c r="E4030" i="6" s="1"/>
  <c r="E3766" i="6" a="1"/>
  <c r="E3766" i="6" s="1"/>
  <c r="E45" i="6" a="1"/>
  <c r="E45" i="6" s="1"/>
  <c r="F45" i="6" s="1"/>
  <c r="E8230" i="6" a="1"/>
  <c r="E8230" i="6" s="1"/>
  <c r="E7558" i="6" a="1"/>
  <c r="E7558" i="6" s="1"/>
  <c r="E7174" i="6" a="1"/>
  <c r="E7174" i="6" s="1"/>
  <c r="E6574" i="6" a="1"/>
  <c r="E6574" i="6" s="1"/>
  <c r="E6766" i="6" a="1"/>
  <c r="E6766" i="6" s="1"/>
  <c r="E5134" i="6" a="1"/>
  <c r="E5134" i="6" s="1"/>
  <c r="E4870" i="6" a="1"/>
  <c r="E4870" i="6" s="1"/>
  <c r="E3550" i="6" a="1"/>
  <c r="E3550" i="6" s="1"/>
  <c r="E3526" i="6" a="1"/>
  <c r="E3526" i="6" s="1"/>
  <c r="E3406" i="6" a="1"/>
  <c r="E3406" i="6" s="1"/>
  <c r="E2590" i="6" a="1"/>
  <c r="E2590" i="6" s="1"/>
  <c r="F2590" i="6" s="1"/>
  <c r="E2374" i="6" a="1"/>
  <c r="E2374" i="6" s="1"/>
  <c r="E2398" i="6" a="1"/>
  <c r="E2398" i="6" s="1"/>
  <c r="E2230" i="6" a="1"/>
  <c r="E2230" i="6" s="1"/>
  <c r="E262" i="6" a="1"/>
  <c r="E262" i="6" s="1"/>
  <c r="E430" i="6" a="1"/>
  <c r="E430" i="6" s="1"/>
  <c r="E8302" i="6" a="1"/>
  <c r="E8302" i="6" s="1"/>
  <c r="E7486" i="6" a="1"/>
  <c r="E7486" i="6" s="1"/>
  <c r="E7390" i="6" a="1"/>
  <c r="E7390" i="6" s="1"/>
  <c r="E6358" i="6" a="1"/>
  <c r="E6358" i="6" s="1"/>
  <c r="E5998" i="6" a="1"/>
  <c r="E5998" i="6" s="1"/>
  <c r="E5590" i="6" a="1"/>
  <c r="E5590" i="6" s="1"/>
  <c r="E5566" i="6" a="1"/>
  <c r="E5566" i="6" s="1"/>
  <c r="E4894" i="6" a="1"/>
  <c r="E4894" i="6" s="1"/>
  <c r="E4606" i="6" a="1"/>
  <c r="E4606" i="6" s="1"/>
  <c r="E2998" i="6" a="1"/>
  <c r="E2998" i="6" s="1"/>
  <c r="E3070" i="6" a="1"/>
  <c r="E3070" i="6" s="1"/>
  <c r="E2902" i="6" a="1"/>
  <c r="E2902" i="6" s="1"/>
  <c r="E1822" i="6" a="1"/>
  <c r="E1822" i="6" s="1"/>
  <c r="E1774" i="6" a="1"/>
  <c r="E1774" i="6" s="1"/>
  <c r="E1918" i="6" a="1"/>
  <c r="E1918" i="6" s="1"/>
  <c r="E574" i="6" a="1"/>
  <c r="E574" i="6" s="1"/>
  <c r="E8110" i="6" a="1"/>
  <c r="E8110" i="6" s="1"/>
  <c r="E7894" i="6" a="1"/>
  <c r="E7894" i="6" s="1"/>
  <c r="E7078" i="6" a="1"/>
  <c r="E7078" i="6" s="1"/>
  <c r="E6118" i="6" a="1"/>
  <c r="E6118" i="6" s="1"/>
  <c r="E5878" i="6" a="1"/>
  <c r="E5878" i="6" s="1"/>
  <c r="E5206" i="6" a="1"/>
  <c r="E5206" i="6" s="1"/>
  <c r="E4990" i="6" a="1"/>
  <c r="E4990" i="6" s="1"/>
  <c r="E4750" i="6" a="1"/>
  <c r="E4750" i="6" s="1"/>
  <c r="E3214" i="6" a="1"/>
  <c r="E3214" i="6" s="1"/>
  <c r="E3286" i="6" a="1"/>
  <c r="E3286" i="6" s="1"/>
  <c r="E3358" i="6" a="1"/>
  <c r="E3358" i="6" s="1"/>
  <c r="E2086" i="6" a="1"/>
  <c r="E2086" i="6" s="1"/>
  <c r="E2062" i="6" a="1"/>
  <c r="E2062" i="6" s="1"/>
  <c r="E2158" i="6" a="1"/>
  <c r="E2158" i="6" s="1"/>
  <c r="E2182" i="6" a="1"/>
  <c r="E2182" i="6" s="1"/>
  <c r="E862" i="6" a="1"/>
  <c r="E862" i="6" s="1"/>
  <c r="E910" i="6" a="1"/>
  <c r="E910" i="6" s="1"/>
  <c r="E7989" i="6" a="1"/>
  <c r="E7989" i="6" s="1"/>
  <c r="E8013" i="6" a="1"/>
  <c r="E8013" i="6" s="1"/>
  <c r="E8157" i="6" a="1"/>
  <c r="E8157" i="6" s="1"/>
  <c r="F8157" i="6" s="1"/>
  <c r="E7821" i="6" a="1"/>
  <c r="E7821" i="6" s="1"/>
  <c r="E7965" i="6" a="1"/>
  <c r="E7965" i="6" s="1"/>
  <c r="E7461" i="6" a="1"/>
  <c r="E7461" i="6" s="1"/>
  <c r="F7461" i="6" s="1"/>
  <c r="E7221" i="6" a="1"/>
  <c r="E7221" i="6" s="1"/>
  <c r="F7221" i="6" s="1"/>
  <c r="E7413" i="6" a="1"/>
  <c r="E7413" i="6" s="1"/>
  <c r="F7413" i="6" s="1"/>
  <c r="E6813" i="6" a="1"/>
  <c r="E6813" i="6" s="1"/>
  <c r="E6621" i="6" a="1"/>
  <c r="E6621" i="6" s="1"/>
  <c r="E7149" i="6" a="1"/>
  <c r="E7149" i="6" s="1"/>
  <c r="E7197" i="6" a="1"/>
  <c r="E7197" i="6" s="1"/>
  <c r="E6237" i="6" a="1"/>
  <c r="E6237" i="6" s="1"/>
  <c r="E5997" i="6" a="1"/>
  <c r="E5997" i="6" s="1"/>
  <c r="F5997" i="6" s="1"/>
  <c r="E5445" i="6" a="1"/>
  <c r="E5445" i="6" s="1"/>
  <c r="F5445" i="6" s="1"/>
  <c r="E5781" i="6" a="1"/>
  <c r="E5781" i="6" s="1"/>
  <c r="F5781" i="6" s="1"/>
  <c r="E5757" i="6" a="1"/>
  <c r="E5757" i="6" s="1"/>
  <c r="E5517" i="6" a="1"/>
  <c r="E5517" i="6" s="1"/>
  <c r="E4821" i="6" a="1"/>
  <c r="E4821" i="6" s="1"/>
  <c r="F4821" i="6" s="1"/>
  <c r="E4245" i="6" a="1"/>
  <c r="E4245" i="6" s="1"/>
  <c r="E4221" i="6" a="1"/>
  <c r="E4221" i="6" s="1"/>
  <c r="E4797" i="6" a="1"/>
  <c r="E4797" i="6" s="1"/>
  <c r="F4797" i="6" s="1"/>
  <c r="E4293" i="6" a="1"/>
  <c r="E4293" i="6" s="1"/>
  <c r="F4294" i="6" s="1"/>
  <c r="E4557" i="6" a="1"/>
  <c r="E4557" i="6" s="1"/>
  <c r="F4557" i="6" s="1"/>
  <c r="E3861" i="6" a="1"/>
  <c r="E3861" i="6" s="1"/>
  <c r="E3141" i="6" a="1"/>
  <c r="E3141" i="6" s="1"/>
  <c r="E3909" i="6" a="1"/>
  <c r="E3909" i="6" s="1"/>
  <c r="F3909" i="6" s="1"/>
  <c r="E3093" i="6" a="1"/>
  <c r="E3093" i="6" s="1"/>
  <c r="E3741" i="6" a="1"/>
  <c r="E3741" i="6" s="1"/>
  <c r="F3742" i="6" s="1"/>
  <c r="E3237" i="6" a="1"/>
  <c r="E3237" i="6" s="1"/>
  <c r="F3237" i="6" s="1"/>
  <c r="E3453" i="6" a="1"/>
  <c r="E3453" i="6" s="1"/>
  <c r="F3454" i="6" s="1"/>
  <c r="E2301" i="6" a="1"/>
  <c r="E2301" i="6" s="1"/>
  <c r="F2301" i="6" s="1"/>
  <c r="E1749" i="6" a="1"/>
  <c r="E1749" i="6" s="1"/>
  <c r="E2541" i="6" a="1"/>
  <c r="E2541" i="6" s="1"/>
  <c r="E1461" i="6" a="1"/>
  <c r="E1461" i="6" s="1"/>
  <c r="F1461" i="6" s="1"/>
  <c r="E1797" i="6" a="1"/>
  <c r="E1797" i="6" s="1"/>
  <c r="E2469" i="6" a="1"/>
  <c r="E2469" i="6" s="1"/>
  <c r="E1869" i="6" a="1"/>
  <c r="E1869" i="6" s="1"/>
  <c r="F1869" i="6" s="1"/>
  <c r="E1149" i="6" a="1"/>
  <c r="E1149" i="6" s="1"/>
  <c r="F1149" i="6" s="1"/>
  <c r="E453" i="6" a="1"/>
  <c r="E453" i="6" s="1"/>
  <c r="F453" i="6" s="1"/>
  <c r="E933" i="6" a="1"/>
  <c r="E933" i="6" s="1"/>
  <c r="E1341" i="6" a="1"/>
  <c r="E1341" i="6" s="1"/>
  <c r="E357" i="6" a="1"/>
  <c r="E357" i="6" s="1"/>
  <c r="E1173" i="6" a="1"/>
  <c r="E1173" i="6" s="1"/>
  <c r="E717" i="6" a="1"/>
  <c r="E717" i="6" s="1"/>
  <c r="E8325" i="6" a="1"/>
  <c r="E8325" i="6" s="1"/>
  <c r="F8325" i="6" s="1"/>
  <c r="E8349" i="6" a="1"/>
  <c r="E8349" i="6" s="1"/>
  <c r="E8301" i="6" a="1"/>
  <c r="E8301" i="6" s="1"/>
  <c r="E8133" i="6" a="1"/>
  <c r="E8133" i="6" s="1"/>
  <c r="F8134" i="6" s="1"/>
  <c r="E7629" i="6" a="1"/>
  <c r="E7629" i="6" s="1"/>
  <c r="E7365" i="6" a="1"/>
  <c r="E7365" i="6" s="1"/>
  <c r="F7365" i="6" s="1"/>
  <c r="E6981" i="6" a="1"/>
  <c r="E6981" i="6" s="1"/>
  <c r="E6861" i="6" a="1"/>
  <c r="E6861" i="6" s="1"/>
  <c r="F6862" i="6" s="1"/>
  <c r="E7053" i="6" a="1"/>
  <c r="E7053" i="6" s="1"/>
  <c r="F7053" i="6" s="1"/>
  <c r="E6405" i="6" a="1"/>
  <c r="E6405" i="6" s="1"/>
  <c r="F6405" i="6" s="1"/>
  <c r="E6381" i="6" a="1"/>
  <c r="E6381" i="6" s="1"/>
  <c r="F6381" i="6" s="1"/>
  <c r="E7005" i="6" a="1"/>
  <c r="E7005" i="6" s="1"/>
  <c r="E6117" i="6" a="1"/>
  <c r="E6117" i="6" s="1"/>
  <c r="E5973" i="6" a="1"/>
  <c r="E5973" i="6" s="1"/>
  <c r="F5973" i="6" s="1"/>
  <c r="E5901" i="6" a="1"/>
  <c r="E5901" i="6" s="1"/>
  <c r="E5421" i="6" a="1"/>
  <c r="E5421" i="6" s="1"/>
  <c r="E5733" i="6" a="1"/>
  <c r="E5733" i="6" s="1"/>
  <c r="F5733" i="6" s="1"/>
  <c r="E4989" i="6" a="1"/>
  <c r="E4989" i="6" s="1"/>
  <c r="E4581" i="6" a="1"/>
  <c r="E4581" i="6" s="1"/>
  <c r="F4581" i="6" s="1"/>
  <c r="E4533" i="6" a="1"/>
  <c r="E4533" i="6" s="1"/>
  <c r="F4534" i="6" s="1"/>
  <c r="E4941" i="6" a="1"/>
  <c r="E4941" i="6" s="1"/>
  <c r="E4461" i="6" a="1"/>
  <c r="E4461" i="6" s="1"/>
  <c r="F4461" i="6" s="1"/>
  <c r="E5157" i="6" a="1"/>
  <c r="E5157" i="6" s="1"/>
  <c r="E4077" i="6" a="1"/>
  <c r="E4077" i="6" s="1"/>
  <c r="E3501" i="6" a="1"/>
  <c r="E3501" i="6" s="1"/>
  <c r="F3501" i="6" s="1"/>
  <c r="E2781" i="6" a="1"/>
  <c r="E2781" i="6" s="1"/>
  <c r="F2781" i="6" s="1"/>
  <c r="E3213" i="6" a="1"/>
  <c r="E3213" i="6" s="1"/>
  <c r="F3213" i="6" s="1"/>
  <c r="E4149" i="6" a="1"/>
  <c r="E4149" i="6" s="1"/>
  <c r="E3381" i="6" a="1"/>
  <c r="E3381" i="6" s="1"/>
  <c r="F3382" i="6" s="1"/>
  <c r="E3717" i="6" a="1"/>
  <c r="E3717" i="6" s="1"/>
  <c r="F3718" i="6" s="1"/>
  <c r="E2685" i="6" a="1"/>
  <c r="E2685" i="6" s="1"/>
  <c r="E2037" i="6" a="1"/>
  <c r="E2037" i="6" s="1"/>
  <c r="E3069" i="6" a="1"/>
  <c r="E3069" i="6" s="1"/>
  <c r="E1917" i="6" a="1"/>
  <c r="E1917" i="6" s="1"/>
  <c r="F1917" i="6" s="1"/>
  <c r="E2085" i="6" a="1"/>
  <c r="E2085" i="6" s="1"/>
  <c r="E1485" i="6" a="1"/>
  <c r="E1485" i="6" s="1"/>
  <c r="E2157" i="6" a="1"/>
  <c r="E2157" i="6" s="1"/>
  <c r="E1317" i="6" a="1"/>
  <c r="E1317" i="6" s="1"/>
  <c r="F1317" i="6" s="1"/>
  <c r="E525" i="6" a="1"/>
  <c r="E525" i="6" s="1"/>
  <c r="E309" i="6" a="1"/>
  <c r="E309" i="6" s="1"/>
  <c r="E597" i="6" a="1"/>
  <c r="E597" i="6" s="1"/>
  <c r="F597" i="6" s="1"/>
  <c r="E861" i="6" a="1"/>
  <c r="E861" i="6" s="1"/>
  <c r="F862" i="6" s="1"/>
  <c r="E285" i="6" a="1"/>
  <c r="E285" i="6" s="1"/>
  <c r="F285" i="6" s="1"/>
  <c r="E837" i="6" a="1"/>
  <c r="E837" i="6" s="1"/>
  <c r="E8180" i="6" a="1"/>
  <c r="E8180" i="6" s="1"/>
  <c r="F8180" i="6" s="1"/>
  <c r="E8204" i="6" a="1"/>
  <c r="E8204" i="6" s="1"/>
  <c r="F8204" i="6" s="1"/>
  <c r="E8276" i="6" a="1"/>
  <c r="E8276" i="6" s="1"/>
  <c r="F8276" i="6" s="1"/>
  <c r="E7916" i="6" a="1"/>
  <c r="E7916" i="6" s="1"/>
  <c r="F7916" i="6" s="1"/>
  <c r="E8420" i="6" a="1"/>
  <c r="E8420" i="6" s="1"/>
  <c r="F8420" i="6" s="1"/>
  <c r="E7580" i="6" a="1"/>
  <c r="E7580" i="6" s="1"/>
  <c r="F7580" i="6" s="1"/>
  <c r="E7316" i="6" a="1"/>
  <c r="E7316" i="6" s="1"/>
  <c r="F7316" i="6" s="1"/>
  <c r="E6932" i="6" a="1"/>
  <c r="E6932" i="6" s="1"/>
  <c r="F6932" i="6" s="1"/>
  <c r="E7292" i="6" a="1"/>
  <c r="E7292" i="6" s="1"/>
  <c r="F7292" i="6" s="1"/>
  <c r="E6836" i="6" a="1"/>
  <c r="E6836" i="6" s="1"/>
  <c r="F6836" i="6" s="1"/>
  <c r="E7388" i="6" a="1"/>
  <c r="E7388" i="6" s="1"/>
  <c r="F7388" i="6" s="1"/>
  <c r="E6692" i="6" a="1"/>
  <c r="E6692" i="6" s="1"/>
  <c r="F6692" i="6" s="1"/>
  <c r="E6332" i="6" a="1"/>
  <c r="E6332" i="6" s="1"/>
  <c r="F6332" i="6" s="1"/>
  <c r="E6188" i="6" a="1"/>
  <c r="E6188" i="6" s="1"/>
  <c r="F6188" i="6" s="1"/>
  <c r="E5924" i="6" a="1"/>
  <c r="E5924" i="6" s="1"/>
  <c r="F5924" i="6" s="1"/>
  <c r="E5828" i="6" a="1"/>
  <c r="E5828" i="6" s="1"/>
  <c r="F5828" i="6" s="1"/>
  <c r="E5372" i="6" a="1"/>
  <c r="E5372" i="6" s="1"/>
  <c r="F5372" i="6" s="1"/>
  <c r="E5636" i="6" a="1"/>
  <c r="E5636" i="6" s="1"/>
  <c r="F5636" i="6" s="1"/>
  <c r="E4916" i="6" a="1"/>
  <c r="E4916" i="6" s="1"/>
  <c r="F4916" i="6" s="1"/>
  <c r="E4412" i="6" a="1"/>
  <c r="E4412" i="6" s="1"/>
  <c r="F4412" i="6" s="1"/>
  <c r="E4484" i="6" a="1"/>
  <c r="E4484" i="6" s="1"/>
  <c r="F4484" i="6" s="1"/>
  <c r="E4892" i="6" a="1"/>
  <c r="E4892" i="6" s="1"/>
  <c r="F4892" i="6" s="1"/>
  <c r="E4436" i="6" a="1"/>
  <c r="E4436" i="6" s="1"/>
  <c r="F4436" i="6" s="1"/>
  <c r="E5108" i="6" a="1"/>
  <c r="E5108" i="6" s="1"/>
  <c r="F5108" i="6" s="1"/>
  <c r="E4052" i="6" a="1"/>
  <c r="E4052" i="6" s="1"/>
  <c r="F4052" i="6" s="1"/>
  <c r="E3476" i="6" a="1"/>
  <c r="E3476" i="6" s="1"/>
  <c r="F3476" i="6" s="1"/>
  <c r="E2708" i="6" a="1"/>
  <c r="E2708" i="6" s="1"/>
  <c r="F2708" i="6" s="1"/>
  <c r="E3188" i="6" a="1"/>
  <c r="E3188" i="6" s="1"/>
  <c r="F3188" i="6" s="1"/>
  <c r="E4028" i="6" a="1"/>
  <c r="E4028" i="6" s="1"/>
  <c r="F4028" i="6" s="1"/>
  <c r="E3356" i="6" a="1"/>
  <c r="E3356" i="6" s="1"/>
  <c r="F3356" i="6" s="1"/>
  <c r="E3620" i="6" a="1"/>
  <c r="E3620" i="6" s="1"/>
  <c r="F3620" i="6" s="1"/>
  <c r="E2492" i="6" a="1"/>
  <c r="E2492" i="6" s="1"/>
  <c r="F2492" i="6" s="1"/>
  <c r="E1940" i="6" a="1"/>
  <c r="E1940" i="6" s="1"/>
  <c r="F1940" i="6" s="1"/>
  <c r="E2732" i="6" a="1"/>
  <c r="E2732" i="6" s="1"/>
  <c r="F2732" i="6" s="1"/>
  <c r="E1820" i="6" a="1"/>
  <c r="E1820" i="6" s="1"/>
  <c r="F1820" i="6" s="1"/>
  <c r="E1988" i="6" a="1"/>
  <c r="E1988" i="6" s="1"/>
  <c r="F1988" i="6" s="1"/>
  <c r="E1436" i="6" a="1"/>
  <c r="E1436" i="6" s="1"/>
  <c r="F1436" i="6" s="1"/>
  <c r="E2060" i="6" a="1"/>
  <c r="E2060" i="6" s="1"/>
  <c r="F2060" i="6" s="1"/>
  <c r="E1268" i="6" a="1"/>
  <c r="E1268" i="6" s="1"/>
  <c r="F1268" i="6" s="1"/>
  <c r="E500" i="6" a="1"/>
  <c r="E500" i="6" s="1"/>
  <c r="F500" i="6" s="1"/>
  <c r="E92" i="6" a="1"/>
  <c r="E92" i="6" s="1"/>
  <c r="F92" i="6" s="1"/>
  <c r="E380" i="6" a="1"/>
  <c r="E380" i="6" s="1"/>
  <c r="F380" i="6" s="1"/>
  <c r="E644" i="6" a="1"/>
  <c r="E644" i="6" s="1"/>
  <c r="F644" i="6" s="1"/>
  <c r="E260" i="6" a="1"/>
  <c r="E260" i="6" s="1"/>
  <c r="F260" i="6" s="1"/>
  <c r="E812" i="6" a="1"/>
  <c r="E812" i="6" s="1"/>
  <c r="F812" i="6" s="1"/>
  <c r="E7533" i="6" a="1"/>
  <c r="E7533" i="6" s="1"/>
  <c r="F7533" i="6" s="1"/>
  <c r="E7725" i="6" a="1"/>
  <c r="E7725" i="6" s="1"/>
  <c r="F7725" i="6" s="1"/>
  <c r="E7485" i="6" a="1"/>
  <c r="E7485" i="6" s="1"/>
  <c r="E7077" i="6" a="1"/>
  <c r="E7077" i="6" s="1"/>
  <c r="E7605" i="6" a="1"/>
  <c r="E7605" i="6" s="1"/>
  <c r="F7605" i="6" s="1"/>
  <c r="E7749" i="6" a="1"/>
  <c r="E7749" i="6" s="1"/>
  <c r="E6525" i="6" a="1"/>
  <c r="E6525" i="6" s="1"/>
  <c r="E6669" i="6" a="1"/>
  <c r="E6669" i="6" s="1"/>
  <c r="F6669" i="6" s="1"/>
  <c r="E6453" i="6" a="1"/>
  <c r="E6453" i="6" s="1"/>
  <c r="E6069" i="6" a="1"/>
  <c r="E6069" i="6" s="1"/>
  <c r="E6141" i="6" a="1"/>
  <c r="E6141" i="6" s="1"/>
  <c r="E5253" i="6" a="1"/>
  <c r="E5253" i="6" s="1"/>
  <c r="E5541" i="6" a="1"/>
  <c r="E5541" i="6" s="1"/>
  <c r="F5541" i="6" s="1"/>
  <c r="E5325" i="6" a="1"/>
  <c r="E5325" i="6" s="1"/>
  <c r="E5181" i="6" a="1"/>
  <c r="E5181" i="6" s="1"/>
  <c r="F5181" i="6" s="1"/>
  <c r="E4677" i="6" a="1"/>
  <c r="E4677" i="6" s="1"/>
  <c r="F4677" i="6" s="1"/>
  <c r="E5061" i="6" a="1"/>
  <c r="E5061" i="6" s="1"/>
  <c r="F5061" i="6" s="1"/>
  <c r="E5133" i="6" a="1"/>
  <c r="E5133" i="6" s="1"/>
  <c r="E4653" i="6" a="1"/>
  <c r="E4653" i="6" s="1"/>
  <c r="E3981" i="6" a="1"/>
  <c r="E3981" i="6" s="1"/>
  <c r="F3982" i="6" s="1"/>
  <c r="E4269" i="6" a="1"/>
  <c r="E4269" i="6" s="1"/>
  <c r="F4270" i="6" s="1"/>
  <c r="E3693" i="6" a="1"/>
  <c r="E3693" i="6" s="1"/>
  <c r="E2925" i="6" a="1"/>
  <c r="E2925" i="6" s="1"/>
  <c r="E3573" i="6" a="1"/>
  <c r="E3573" i="6" s="1"/>
  <c r="F3574" i="6" s="1"/>
  <c r="E2829" i="6" a="1"/>
  <c r="E2829" i="6" s="1"/>
  <c r="E3429" i="6" a="1"/>
  <c r="E3429" i="6" s="1"/>
  <c r="F3429" i="6" s="1"/>
  <c r="E4005" i="6" a="1"/>
  <c r="E4005" i="6" s="1"/>
  <c r="E2805" i="6" a="1"/>
  <c r="E2805" i="6" s="1"/>
  <c r="E2229" i="6" a="1"/>
  <c r="E2229" i="6" s="1"/>
  <c r="E1557" i="6" a="1"/>
  <c r="E1557" i="6" s="1"/>
  <c r="E2109" i="6" a="1"/>
  <c r="E2109" i="6" s="1"/>
  <c r="E2517" i="6" a="1"/>
  <c r="E2517" i="6" s="1"/>
  <c r="F2517" i="6" s="1"/>
  <c r="E1605" i="6" a="1"/>
  <c r="E1605" i="6" s="1"/>
  <c r="F1606" i="6" s="1"/>
  <c r="E2373" i="6" a="1"/>
  <c r="E2373" i="6" s="1"/>
  <c r="E1413" i="6" a="1"/>
  <c r="E1413" i="6" s="1"/>
  <c r="E669" i="6" a="1"/>
  <c r="E669" i="6" s="1"/>
  <c r="E213" i="6" a="1"/>
  <c r="E213" i="6" s="1"/>
  <c r="E741" i="6" a="1"/>
  <c r="E741" i="6" s="1"/>
  <c r="E1029" i="6" a="1"/>
  <c r="E1029" i="6" s="1"/>
  <c r="E165" i="6" a="1"/>
  <c r="E165" i="6" s="1"/>
  <c r="F166" i="6" s="1"/>
  <c r="E957" i="6" a="1"/>
  <c r="E957" i="6" s="1"/>
  <c r="F957" i="6" s="1"/>
  <c r="E7774" i="6" a="1"/>
  <c r="E7774" i="6" s="1"/>
  <c r="F7774" i="6" s="1"/>
  <c r="E6982" i="6" a="1"/>
  <c r="E6982" i="6" s="1"/>
  <c r="E6214" i="6" a="1"/>
  <c r="E6214" i="6" s="1"/>
  <c r="F6214" i="6" s="1"/>
  <c r="E5014" i="6" a="1"/>
  <c r="E5014" i="6" s="1"/>
  <c r="E1894" i="6" a="1"/>
  <c r="E1894" i="6" s="1"/>
  <c r="E622" i="6" a="1"/>
  <c r="E622" i="6" s="1"/>
  <c r="E646" i="6" a="1"/>
  <c r="E646" i="6" s="1"/>
  <c r="E7990" i="6" a="1"/>
  <c r="E7990" i="6" s="1"/>
  <c r="F7990" i="6" s="1"/>
  <c r="E7750" i="6" a="1"/>
  <c r="E7750" i="6" s="1"/>
  <c r="E6790" i="6" a="1"/>
  <c r="E6790" i="6" s="1"/>
  <c r="E7414" i="6" a="1"/>
  <c r="E7414" i="6" s="1"/>
  <c r="E6238" i="6" a="1"/>
  <c r="E6238" i="6" s="1"/>
  <c r="E5446" i="6" a="1"/>
  <c r="E5446" i="6" s="1"/>
  <c r="E5374" i="6" a="1"/>
  <c r="E5374" i="6" s="1"/>
  <c r="E4678" i="6" a="1"/>
  <c r="E4678" i="6" s="1"/>
  <c r="E4126" i="6" a="1"/>
  <c r="E4126" i="6" s="1"/>
  <c r="E4102" i="6" a="1"/>
  <c r="E4102" i="6" s="1"/>
  <c r="E2806" i="6" a="1"/>
  <c r="E2806" i="6" s="1"/>
  <c r="F2806" i="6" s="1"/>
  <c r="E3862" i="6" a="1"/>
  <c r="E3862" i="6" s="1"/>
  <c r="E1558" i="6" a="1"/>
  <c r="E1558" i="6" s="1"/>
  <c r="E1414" i="6" a="1"/>
  <c r="E1414" i="6" s="1"/>
  <c r="E1438" i="6" a="1"/>
  <c r="E1438" i="6" s="1"/>
  <c r="E1390" i="6" a="1"/>
  <c r="E1390" i="6" s="1"/>
  <c r="E238" i="6" a="1"/>
  <c r="E238" i="6" s="1"/>
  <c r="E1078" i="6" a="1"/>
  <c r="E1078" i="6" s="1"/>
  <c r="E7678" i="6" a="1"/>
  <c r="E7678" i="6" s="1"/>
  <c r="E7870" i="6" a="1"/>
  <c r="E7870" i="6" s="1"/>
  <c r="E8398" i="6" a="1"/>
  <c r="E8398" i="6" s="1"/>
  <c r="E7198" i="6" a="1"/>
  <c r="E7198" i="6" s="1"/>
  <c r="E6838" i="6" a="1"/>
  <c r="E6838" i="6" s="1"/>
  <c r="E6022" i="6" a="1"/>
  <c r="E6022" i="6" s="1"/>
  <c r="E5542" i="6" a="1"/>
  <c r="E5542" i="6" s="1"/>
  <c r="E5518" i="6" a="1"/>
  <c r="E5518" i="6" s="1"/>
  <c r="E4846" i="6" a="1"/>
  <c r="E4846" i="6" s="1"/>
  <c r="E4390" i="6" a="1"/>
  <c r="E4390" i="6" s="1"/>
  <c r="E4462" i="6" a="1"/>
  <c r="E4462" i="6" s="1"/>
  <c r="E2950" i="6" a="1"/>
  <c r="E2950" i="6" s="1"/>
  <c r="F2950" i="6" s="1"/>
  <c r="E2974" i="6" a="1"/>
  <c r="E2974" i="6" s="1"/>
  <c r="F2974" i="6" s="1"/>
  <c r="E2878" i="6" a="1"/>
  <c r="E2878" i="6" s="1"/>
  <c r="F2878" i="6" s="1"/>
  <c r="E1798" i="6" a="1"/>
  <c r="E1798" i="6" s="1"/>
  <c r="F1798" i="6" s="1"/>
  <c r="E1654" i="6" a="1"/>
  <c r="E1654" i="6" s="1"/>
  <c r="F1654" i="6" s="1"/>
  <c r="E1750" i="6" a="1"/>
  <c r="E1750" i="6" s="1"/>
  <c r="F1750" i="6" s="1"/>
  <c r="E550" i="6" a="1"/>
  <c r="E550" i="6" s="1"/>
  <c r="F550" i="6" s="1"/>
  <c r="E8372" i="6" a="1"/>
  <c r="E8372" i="6" s="1"/>
  <c r="F8372" i="6" s="1"/>
  <c r="E8396" i="6" a="1"/>
  <c r="E8396" i="6" s="1"/>
  <c r="F8396" i="6" s="1"/>
  <c r="E7508" i="6" a="1"/>
  <c r="E7508" i="6" s="1"/>
  <c r="F7508" i="6" s="1"/>
  <c r="E7676" i="6" a="1"/>
  <c r="E7676" i="6" s="1"/>
  <c r="F7676" i="6" s="1"/>
  <c r="E7436" i="6" a="1"/>
  <c r="E7436" i="6" s="1"/>
  <c r="F7436" i="6" s="1"/>
  <c r="E7028" i="6" a="1"/>
  <c r="E7028" i="6" s="1"/>
  <c r="F7028" i="6" s="1"/>
  <c r="E6956" i="6" a="1"/>
  <c r="E6956" i="6" s="1"/>
  <c r="F6956" i="6" s="1"/>
  <c r="E7244" i="6" a="1"/>
  <c r="E7244" i="6" s="1"/>
  <c r="F7244" i="6" s="1"/>
  <c r="E6500" i="6" a="1"/>
  <c r="E6500" i="6" s="1"/>
  <c r="F6500" i="6" s="1"/>
  <c r="E6428" i="6" a="1"/>
  <c r="E6428" i="6" s="1"/>
  <c r="F6428" i="6" s="1"/>
  <c r="E6356" i="6" a="1"/>
  <c r="E6356" i="6" s="1"/>
  <c r="F6356" i="6" s="1"/>
  <c r="E6284" i="6" a="1"/>
  <c r="E6284" i="6" s="1"/>
  <c r="F6284" i="6" s="1"/>
  <c r="E6044" i="6" a="1"/>
  <c r="E6044" i="6" s="1"/>
  <c r="F6044" i="6" s="1"/>
  <c r="E5492" i="6" a="1"/>
  <c r="E5492" i="6" s="1"/>
  <c r="F5492" i="6" s="1"/>
  <c r="E5852" i="6" a="1"/>
  <c r="E5852" i="6" s="1"/>
  <c r="F5852" i="6" s="1"/>
  <c r="E5084" i="6" a="1"/>
  <c r="E5084" i="6" s="1"/>
  <c r="F5084" i="6" s="1"/>
  <c r="E4628" i="6" a="1"/>
  <c r="E4628" i="6" s="1"/>
  <c r="F4628" i="6" s="1"/>
  <c r="E4964" i="6" a="1"/>
  <c r="E4964" i="6" s="1"/>
  <c r="F4964" i="6" s="1"/>
  <c r="E5036" i="6" a="1"/>
  <c r="E5036" i="6" s="1"/>
  <c r="F5036" i="6" s="1"/>
  <c r="E4604" i="6" a="1"/>
  <c r="E4604" i="6" s="1"/>
  <c r="F4604" i="6" s="1"/>
  <c r="E3884" i="6" a="1"/>
  <c r="E3884" i="6" s="1"/>
  <c r="F3884" i="6" s="1"/>
  <c r="E4172" i="6" a="1"/>
  <c r="E4172" i="6" s="1"/>
  <c r="F4172" i="6" s="1"/>
  <c r="E3596" i="6" a="1"/>
  <c r="E3596" i="6" s="1"/>
  <c r="F3596" i="6" s="1"/>
  <c r="E2852" i="6" a="1"/>
  <c r="E2852" i="6" s="1"/>
  <c r="F2852" i="6" s="1"/>
  <c r="E3308" i="6" a="1"/>
  <c r="E3308" i="6" s="1"/>
  <c r="F3308" i="6" s="1"/>
  <c r="E2612" i="6" a="1"/>
  <c r="E2612" i="6" s="1"/>
  <c r="F2612" i="6" s="1"/>
  <c r="E3404" i="6" a="1"/>
  <c r="E3404" i="6" s="1"/>
  <c r="F3404" i="6" s="1"/>
  <c r="E3812" i="6" a="1"/>
  <c r="E3812" i="6" s="1"/>
  <c r="F3812" i="6" s="1"/>
  <c r="E2756" i="6" a="1"/>
  <c r="E2756" i="6" s="1"/>
  <c r="F2756" i="6" s="1"/>
  <c r="E2204" i="6" a="1"/>
  <c r="E2204" i="6" s="1"/>
  <c r="F2204" i="6" s="1"/>
  <c r="E1508" i="6" a="1"/>
  <c r="E1508" i="6" s="1"/>
  <c r="F1508" i="6" s="1"/>
  <c r="E2012" i="6" a="1"/>
  <c r="E2012" i="6" s="1"/>
  <c r="F2012" i="6" s="1"/>
  <c r="E2444" i="6" a="1"/>
  <c r="E2444" i="6" s="1"/>
  <c r="F2444" i="6" s="1"/>
  <c r="E1532" i="6" a="1"/>
  <c r="E1532" i="6" s="1"/>
  <c r="F1532" i="6" s="1"/>
  <c r="E2348" i="6" a="1"/>
  <c r="E2348" i="6" s="1"/>
  <c r="F2348" i="6" s="1"/>
  <c r="E1388" i="6" a="1"/>
  <c r="E1388" i="6" s="1"/>
  <c r="F1388" i="6" s="1"/>
  <c r="E620" i="6" a="1"/>
  <c r="E620" i="6" s="1"/>
  <c r="F620" i="6" s="1"/>
  <c r="E116" i="6" a="1"/>
  <c r="E116" i="6" s="1"/>
  <c r="F116" i="6" s="1"/>
  <c r="E692" i="6" a="1"/>
  <c r="E692" i="6" s="1"/>
  <c r="F692" i="6" s="1"/>
  <c r="E1004" i="6" a="1"/>
  <c r="E1004" i="6" s="1"/>
  <c r="F1004" i="6" s="1"/>
  <c r="E140" i="6" a="1"/>
  <c r="E140" i="6" s="1"/>
  <c r="F140" i="6" s="1"/>
  <c r="E884" i="6" a="1"/>
  <c r="E884" i="6" s="1"/>
  <c r="F884" i="6" s="1"/>
  <c r="E8182" i="6" a="1"/>
  <c r="E8182" i="6" s="1"/>
  <c r="E6622" i="6" a="1"/>
  <c r="E6622" i="6" s="1"/>
  <c r="F6622" i="6" s="1"/>
  <c r="E5854" i="6" a="1"/>
  <c r="E5854" i="6" s="1"/>
  <c r="E4942" i="6" a="1"/>
  <c r="E4942" i="6" s="1"/>
  <c r="F4942" i="6" s="1"/>
  <c r="E4582" i="6" a="1"/>
  <c r="E4582" i="6" s="1"/>
  <c r="E3910" i="6" a="1"/>
  <c r="E3910" i="6" s="1"/>
  <c r="E8060" i="6" a="1"/>
  <c r="E8060" i="6" s="1"/>
  <c r="F8060" i="6" s="1"/>
  <c r="E7796" i="6" a="1"/>
  <c r="E7796" i="6" s="1"/>
  <c r="F7796" i="6" s="1"/>
  <c r="E7892" i="6" a="1"/>
  <c r="E7892" i="6" s="1"/>
  <c r="F7892" i="6" s="1"/>
  <c r="E8036" i="6" a="1"/>
  <c r="E8036" i="6" s="1"/>
  <c r="F8036" i="6" s="1"/>
  <c r="E7172" i="6" a="1"/>
  <c r="E7172" i="6" s="1"/>
  <c r="F7172" i="6" s="1"/>
  <c r="E6908" i="6" a="1"/>
  <c r="E6908" i="6" s="1"/>
  <c r="F6908" i="6" s="1"/>
  <c r="E6740" i="6" a="1"/>
  <c r="E6740" i="6" s="1"/>
  <c r="F6740" i="6" s="1"/>
  <c r="E6572" i="6" a="1"/>
  <c r="E6572" i="6" s="1"/>
  <c r="F6572" i="6" s="1"/>
  <c r="E6788" i="6" a="1"/>
  <c r="E6788" i="6" s="1"/>
  <c r="F6788" i="6" s="1"/>
  <c r="E6884" i="6" a="1"/>
  <c r="E6884" i="6" s="1"/>
  <c r="F6884" i="6" s="1"/>
  <c r="E6164" i="6" a="1"/>
  <c r="E6164" i="6" s="1"/>
  <c r="F6164" i="6" s="1"/>
  <c r="E6261" i="6" a="1"/>
  <c r="E6261" i="6" s="1"/>
  <c r="E5348" i="6" a="1"/>
  <c r="E5348" i="6" s="1"/>
  <c r="F5348" i="6" s="1"/>
  <c r="E5684" i="6" a="1"/>
  <c r="E5684" i="6" s="1"/>
  <c r="F5684" i="6" s="1"/>
  <c r="E5660" i="6" a="1"/>
  <c r="E5660" i="6" s="1"/>
  <c r="F5660" i="6" s="1"/>
  <c r="E5468" i="6" a="1"/>
  <c r="E5468" i="6" s="1"/>
  <c r="F5468" i="6" s="1"/>
  <c r="E4772" i="6" a="1"/>
  <c r="E4772" i="6" s="1"/>
  <c r="F4772" i="6" s="1"/>
  <c r="E5276" i="6" a="1"/>
  <c r="E5276" i="6" s="1"/>
  <c r="F5276" i="6" s="1"/>
  <c r="E4124" i="6" a="1"/>
  <c r="E4124" i="6" s="1"/>
  <c r="F4124" i="6" s="1"/>
  <c r="E4748" i="6" a="1"/>
  <c r="E4748" i="6" s="1"/>
  <c r="F4748" i="6" s="1"/>
  <c r="E4196" i="6" a="1"/>
  <c r="E4196" i="6" s="1"/>
  <c r="F4196" i="6" s="1"/>
  <c r="E4508" i="6" a="1"/>
  <c r="E4508" i="6" s="1"/>
  <c r="F4508" i="6" s="1"/>
  <c r="E3932" i="6" a="1"/>
  <c r="E3932" i="6" s="1"/>
  <c r="F3932" i="6" s="1"/>
  <c r="E3044" i="6" a="1"/>
  <c r="E3044" i="6" s="1"/>
  <c r="F3044" i="6" s="1"/>
  <c r="E3764" i="6" a="1"/>
  <c r="E3764" i="6" s="1"/>
  <c r="F3764" i="6" s="1"/>
  <c r="E3020" i="6" a="1"/>
  <c r="E3020" i="6" s="1"/>
  <c r="F3020" i="6" s="1"/>
  <c r="E3644" i="6" a="1"/>
  <c r="E3644" i="6" s="1"/>
  <c r="F3644" i="6" s="1"/>
  <c r="E2996" i="6" a="1"/>
  <c r="E2996" i="6" s="1"/>
  <c r="F2996" i="6" s="1"/>
  <c r="E3284" i="6" a="1"/>
  <c r="E3284" i="6" s="1"/>
  <c r="F3284" i="6" s="1"/>
  <c r="E2276" i="6" a="1"/>
  <c r="E2276" i="6" s="1"/>
  <c r="F2276" i="6" s="1"/>
  <c r="E1628" i="6" a="1"/>
  <c r="E1628" i="6" s="1"/>
  <c r="F1628" i="6" s="1"/>
  <c r="E2180" i="6" a="1"/>
  <c r="E2180" i="6" s="1"/>
  <c r="F2180" i="6" s="1"/>
  <c r="E3116" i="6" a="1"/>
  <c r="E3116" i="6" s="1"/>
  <c r="F3116" i="6" s="1"/>
  <c r="E1700" i="6" a="1"/>
  <c r="E1700" i="6" s="1"/>
  <c r="F1700" i="6" s="1"/>
  <c r="E2420" i="6" a="1"/>
  <c r="E2420" i="6" s="1"/>
  <c r="F2420" i="6" s="1"/>
  <c r="E1772" i="6" a="1"/>
  <c r="E1772" i="6" s="1"/>
  <c r="F1772" i="6" s="1"/>
  <c r="E1124" i="6" a="1"/>
  <c r="E1124" i="6" s="1"/>
  <c r="F1124" i="6" s="1"/>
  <c r="E428" i="6" a="1"/>
  <c r="E428" i="6" s="1"/>
  <c r="F428" i="6" s="1"/>
  <c r="E908" i="6" a="1"/>
  <c r="E908" i="6" s="1"/>
  <c r="F908" i="6" s="1"/>
  <c r="E1196" i="6" a="1"/>
  <c r="E1196" i="6" s="1"/>
  <c r="F1196" i="6" s="1"/>
  <c r="E332" i="6" a="1"/>
  <c r="E332" i="6" s="1"/>
  <c r="F332" i="6" s="1"/>
  <c r="E1076" i="6" a="1"/>
  <c r="E1076" i="6" s="1"/>
  <c r="F1076" i="6" s="1"/>
  <c r="E572" i="6" a="1"/>
  <c r="E572" i="6" s="1"/>
  <c r="F572" i="6" s="1"/>
  <c r="E8181" i="6" a="1"/>
  <c r="E8181" i="6" s="1"/>
  <c r="F8181" i="6" s="1"/>
  <c r="E8205" i="6" a="1"/>
  <c r="E8205" i="6" s="1"/>
  <c r="E8277" i="6" a="1"/>
  <c r="E8277" i="6" s="1"/>
  <c r="E7917" i="6" a="1"/>
  <c r="E7917" i="6" s="1"/>
  <c r="E8421" i="6" a="1"/>
  <c r="E8421" i="6" s="1"/>
  <c r="E7581" i="6" a="1"/>
  <c r="E7581" i="6" s="1"/>
  <c r="F7582" i="6" s="1"/>
  <c r="E7317" i="6" a="1"/>
  <c r="E7317" i="6" s="1"/>
  <c r="E6933" i="6" a="1"/>
  <c r="E6933" i="6" s="1"/>
  <c r="F6934" i="6" s="1"/>
  <c r="E7293" i="6" a="1"/>
  <c r="E7293" i="6" s="1"/>
  <c r="F7293" i="6" s="1"/>
  <c r="E6837" i="6" a="1"/>
  <c r="E6837" i="6" s="1"/>
  <c r="E7389" i="6" a="1"/>
  <c r="E7389" i="6" s="1"/>
  <c r="E6693" i="6" a="1"/>
  <c r="E6693" i="6" s="1"/>
  <c r="E6333" i="6" a="1"/>
  <c r="E6333" i="6" s="1"/>
  <c r="E6189" i="6" a="1"/>
  <c r="E6189" i="6" s="1"/>
  <c r="E5925" i="6" a="1"/>
  <c r="E5925" i="6" s="1"/>
  <c r="E5829" i="6" a="1"/>
  <c r="E5829" i="6" s="1"/>
  <c r="E5373" i="6" a="1"/>
  <c r="E5373" i="6" s="1"/>
  <c r="F5373" i="6" s="1"/>
  <c r="E5637" i="6" a="1"/>
  <c r="E5637" i="6" s="1"/>
  <c r="E4917" i="6" a="1"/>
  <c r="E4917" i="6" s="1"/>
  <c r="E4413" i="6" a="1"/>
  <c r="E4413" i="6" s="1"/>
  <c r="E4485" i="6" a="1"/>
  <c r="E4485" i="6" s="1"/>
  <c r="E4893" i="6" a="1"/>
  <c r="E4893" i="6" s="1"/>
  <c r="E4437" i="6" a="1"/>
  <c r="E4437" i="6" s="1"/>
  <c r="E5109" i="6" a="1"/>
  <c r="E5109" i="6" s="1"/>
  <c r="F5110" i="6" s="1"/>
  <c r="E4053" i="6" a="1"/>
  <c r="E4053" i="6" s="1"/>
  <c r="F4053" i="6" s="1"/>
  <c r="E3477" i="6" a="1"/>
  <c r="E3477" i="6" s="1"/>
  <c r="F3478" i="6" s="1"/>
  <c r="E2709" i="6" a="1"/>
  <c r="E2709" i="6" s="1"/>
  <c r="E3189" i="6" a="1"/>
  <c r="E3189" i="6" s="1"/>
  <c r="E4029" i="6" a="1"/>
  <c r="E4029" i="6" s="1"/>
  <c r="E3357" i="6" a="1"/>
  <c r="E3357" i="6" s="1"/>
  <c r="E3621" i="6" a="1"/>
  <c r="E3621" i="6" s="1"/>
  <c r="E2493" i="6" a="1"/>
  <c r="E2493" i="6" s="1"/>
  <c r="E1941" i="6" a="1"/>
  <c r="E1941" i="6" s="1"/>
  <c r="F1941" i="6" s="1"/>
  <c r="E2733" i="6" a="1"/>
  <c r="E2733" i="6" s="1"/>
  <c r="E1821" i="6" a="1"/>
  <c r="E1821" i="6" s="1"/>
  <c r="E1989" i="6" a="1"/>
  <c r="E1989" i="6" s="1"/>
  <c r="E1437" i="6" a="1"/>
  <c r="E1437" i="6" s="1"/>
  <c r="E2061" i="6" a="1"/>
  <c r="E2061" i="6" s="1"/>
  <c r="E1269" i="6" a="1"/>
  <c r="E1269" i="6" s="1"/>
  <c r="E501" i="6" a="1"/>
  <c r="E501" i="6" s="1"/>
  <c r="F502" i="6" s="1"/>
  <c r="E93" i="6" a="1"/>
  <c r="E93" i="6" s="1"/>
  <c r="F93" i="6" s="1"/>
  <c r="E381" i="6" a="1"/>
  <c r="E381" i="6" s="1"/>
  <c r="E645" i="6" a="1"/>
  <c r="E645" i="6" s="1"/>
  <c r="E261" i="6" a="1"/>
  <c r="E261" i="6" s="1"/>
  <c r="E813" i="6" a="1"/>
  <c r="E813" i="6" s="1"/>
  <c r="E8084" i="6" a="1"/>
  <c r="E8084" i="6" s="1"/>
  <c r="F8084" i="6" s="1"/>
  <c r="E8108" i="6" a="1"/>
  <c r="E8108" i="6" s="1"/>
  <c r="F8108" i="6" s="1"/>
  <c r="E8252" i="6" a="1"/>
  <c r="E8252" i="6" s="1"/>
  <c r="F8252" i="6" s="1"/>
  <c r="E7868" i="6" a="1"/>
  <c r="E7868" i="6" s="1"/>
  <c r="F7868" i="6" s="1"/>
  <c r="E8228" i="6" a="1"/>
  <c r="E8228" i="6" s="1"/>
  <c r="F8228" i="6" s="1"/>
  <c r="E7556" i="6" a="1"/>
  <c r="E7556" i="6" s="1"/>
  <c r="F7556" i="6" s="1"/>
  <c r="E7268" i="6" a="1"/>
  <c r="E7268" i="6" s="1"/>
  <c r="F7268" i="6" s="1"/>
  <c r="E7844" i="6" a="1"/>
  <c r="E7844" i="6" s="1"/>
  <c r="F7844" i="6" s="1"/>
  <c r="E7100" i="6" a="1"/>
  <c r="E7100" i="6" s="1"/>
  <c r="F7100" i="6" s="1"/>
  <c r="E6716" i="6" a="1"/>
  <c r="E6716" i="6" s="1"/>
  <c r="F6716" i="6" s="1"/>
  <c r="E7340" i="6" a="1"/>
  <c r="E7340" i="6" s="1"/>
  <c r="F7340" i="6" s="1"/>
  <c r="E6596" i="6" a="1"/>
  <c r="E6596" i="6" s="1"/>
  <c r="F6596" i="6" s="1"/>
  <c r="E6308" i="6" a="1"/>
  <c r="E6308" i="6" s="1"/>
  <c r="F6308" i="6" s="1"/>
  <c r="E6020" i="6" a="1"/>
  <c r="E6020" i="6" s="1"/>
  <c r="F6020" i="6" s="1"/>
  <c r="E5708" i="6" a="1"/>
  <c r="E5708" i="6" s="1"/>
  <c r="F5708" i="6" s="1"/>
  <c r="E5804" i="6" a="1"/>
  <c r="E5804" i="6" s="1"/>
  <c r="F5804" i="6" s="1"/>
  <c r="E5876" i="6" a="1"/>
  <c r="E5876" i="6" s="1"/>
  <c r="F5876" i="6" s="1"/>
  <c r="E5564" i="6" a="1"/>
  <c r="E5564" i="6" s="1"/>
  <c r="F5564" i="6" s="1"/>
  <c r="E4868" i="6" a="1"/>
  <c r="E4868" i="6" s="1"/>
  <c r="F4868" i="6" s="1"/>
  <c r="E4340" i="6" a="1"/>
  <c r="E4340" i="6" s="1"/>
  <c r="F4340" i="6" s="1"/>
  <c r="E4316" i="6" a="1"/>
  <c r="E4316" i="6" s="1"/>
  <c r="F4316" i="6" s="1"/>
  <c r="E4844" i="6" a="1"/>
  <c r="E4844" i="6" s="1"/>
  <c r="F4844" i="6" s="1"/>
  <c r="E4388" i="6" a="1"/>
  <c r="E4388" i="6" s="1"/>
  <c r="F4388" i="6" s="1"/>
  <c r="E5012" i="6" a="1"/>
  <c r="E5012" i="6" s="1"/>
  <c r="F5012" i="6" s="1"/>
  <c r="E3956" i="6" a="1"/>
  <c r="E3956" i="6" s="1"/>
  <c r="F3956" i="6" s="1"/>
  <c r="E3260" i="6" a="1"/>
  <c r="E3260" i="6" s="1"/>
  <c r="F3260" i="6" s="1"/>
  <c r="E2564" i="6" a="1"/>
  <c r="E2564" i="6" s="1"/>
  <c r="F2564" i="6" s="1"/>
  <c r="E3164" i="6" a="1"/>
  <c r="E3164" i="6" s="1"/>
  <c r="F3164" i="6" s="1"/>
  <c r="E3836" i="6" a="1"/>
  <c r="E3836" i="6" s="1"/>
  <c r="F3836" i="6" s="1"/>
  <c r="E3332" i="6" a="1"/>
  <c r="E3332" i="6" s="1"/>
  <c r="F3332" i="6" s="1"/>
  <c r="E3524" i="6" a="1"/>
  <c r="E3524" i="6" s="1"/>
  <c r="F3524" i="6" s="1"/>
  <c r="E2324" i="6" a="1"/>
  <c r="E2324" i="6" s="1"/>
  <c r="F2324" i="6" s="1"/>
  <c r="E1844" i="6" a="1"/>
  <c r="E1844" i="6" s="1"/>
  <c r="F1844" i="6" s="1"/>
  <c r="E2660" i="6" a="1"/>
  <c r="E2660" i="6" s="1"/>
  <c r="F2660" i="6" s="1"/>
  <c r="E1724" i="6" a="1"/>
  <c r="E1724" i="6" s="1"/>
  <c r="F1724" i="6" s="1"/>
  <c r="E1892" i="6" a="1"/>
  <c r="E1892" i="6" s="1"/>
  <c r="F1892" i="6" s="1"/>
  <c r="E2636" i="6" a="1"/>
  <c r="E2636" i="6" s="1"/>
  <c r="F2636" i="6" s="1"/>
  <c r="E1964" i="6" a="1"/>
  <c r="E1964" i="6" s="1"/>
  <c r="F1964" i="6" s="1"/>
  <c r="E1244" i="6" a="1"/>
  <c r="E1244" i="6" s="1"/>
  <c r="F1244" i="6" s="1"/>
  <c r="E476" i="6" a="1"/>
  <c r="E476" i="6" s="1"/>
  <c r="F476" i="6" s="1"/>
  <c r="E1220" i="6" a="1"/>
  <c r="E1220" i="6" s="1"/>
  <c r="F1220" i="6" s="1"/>
  <c r="E1364" i="6" a="1"/>
  <c r="E1364" i="6" s="1"/>
  <c r="F1364" i="6" s="1"/>
  <c r="E404" i="6" a="1"/>
  <c r="E404" i="6" s="1"/>
  <c r="F404" i="6" s="1"/>
  <c r="E1292" i="6" a="1"/>
  <c r="E1292" i="6" s="1"/>
  <c r="F1292" i="6" s="1"/>
  <c r="E788" i="6" a="1"/>
  <c r="E788" i="6" s="1"/>
  <c r="F788" i="6" s="1"/>
  <c r="E1486" i="6" a="1"/>
  <c r="E1486" i="6" s="1"/>
  <c r="E8326" i="6" a="1"/>
  <c r="E8326" i="6" s="1"/>
  <c r="F8326" i="6" s="1"/>
  <c r="E6718" i="6" a="1"/>
  <c r="E6718" i="6" s="1"/>
  <c r="E5038" i="6" a="1"/>
  <c r="E5038" i="6" s="1"/>
  <c r="E4006" i="6" a="1"/>
  <c r="E4006" i="6" s="1"/>
  <c r="F4006" i="6" s="1"/>
  <c r="E3790" i="6" a="1"/>
  <c r="E3790" i="6" s="1"/>
  <c r="F3790" i="6" s="1"/>
  <c r="E3310" i="6" a="1"/>
  <c r="E3310" i="6" s="1"/>
  <c r="E1366" i="6" a="1"/>
  <c r="E1366" i="6" s="1"/>
  <c r="E1054" i="6" a="1"/>
  <c r="E1054" i="6" s="1"/>
  <c r="F1054" i="6" s="1"/>
  <c r="E982" i="6" a="1"/>
  <c r="E982" i="6" s="1"/>
  <c r="F982" i="6" s="1"/>
  <c r="E8373" i="6" a="1"/>
  <c r="E8373" i="6" s="1"/>
  <c r="F8373" i="6" s="1"/>
  <c r="E8397" i="6" a="1"/>
  <c r="E8397" i="6" s="1"/>
  <c r="E7509" i="6" a="1"/>
  <c r="E7509" i="6" s="1"/>
  <c r="E7677" i="6" a="1"/>
  <c r="E7677" i="6" s="1"/>
  <c r="E7437" i="6" a="1"/>
  <c r="E7437" i="6" s="1"/>
  <c r="F7438" i="6" s="1"/>
  <c r="E7029" i="6" a="1"/>
  <c r="E7029" i="6" s="1"/>
  <c r="F7030" i="6" s="1"/>
  <c r="E6957" i="6" a="1"/>
  <c r="E6957" i="6" s="1"/>
  <c r="F6958" i="6" s="1"/>
  <c r="E7245" i="6" a="1"/>
  <c r="E7245" i="6" s="1"/>
  <c r="F7245" i="6" s="1"/>
  <c r="E6501" i="6" a="1"/>
  <c r="E6501" i="6" s="1"/>
  <c r="F6501" i="6" s="1"/>
  <c r="E6429" i="6" a="1"/>
  <c r="E6429" i="6" s="1"/>
  <c r="E6357" i="6" a="1"/>
  <c r="E6357" i="6" s="1"/>
  <c r="F6357" i="6" s="1"/>
  <c r="E6285" i="6" a="1"/>
  <c r="E6285" i="6" s="1"/>
  <c r="E6045" i="6" a="1"/>
  <c r="E6045" i="6" s="1"/>
  <c r="F6045" i="6" s="1"/>
  <c r="E5493" i="6" a="1"/>
  <c r="E5493" i="6" s="1"/>
  <c r="E5853" i="6" a="1"/>
  <c r="E5853" i="6" s="1"/>
  <c r="E5085" i="6" a="1"/>
  <c r="E5085" i="6" s="1"/>
  <c r="F5085" i="6" s="1"/>
  <c r="E4629" i="6" a="1"/>
  <c r="E4629" i="6" s="1"/>
  <c r="F4629" i="6" s="1"/>
  <c r="E4965" i="6" a="1"/>
  <c r="E4965" i="6" s="1"/>
  <c r="E5037" i="6" a="1"/>
  <c r="E5037" i="6" s="1"/>
  <c r="F5037" i="6" s="1"/>
  <c r="E4605" i="6" a="1"/>
  <c r="E4605" i="6" s="1"/>
  <c r="F4606" i="6" s="1"/>
  <c r="E3885" i="6" a="1"/>
  <c r="E3885" i="6" s="1"/>
  <c r="F3885" i="6" s="1"/>
  <c r="E4173" i="6" a="1"/>
  <c r="E4173" i="6" s="1"/>
  <c r="E3597" i="6" a="1"/>
  <c r="E3597" i="6" s="1"/>
  <c r="F3598" i="6" s="1"/>
  <c r="E2853" i="6" a="1"/>
  <c r="E2853" i="6" s="1"/>
  <c r="F2853" i="6" s="1"/>
  <c r="E3309" i="6" a="1"/>
  <c r="E3309" i="6" s="1"/>
  <c r="F3309" i="6" s="1"/>
  <c r="E2613" i="6" a="1"/>
  <c r="E2613" i="6" s="1"/>
  <c r="F2613" i="6" s="1"/>
  <c r="E3405" i="6" a="1"/>
  <c r="E3405" i="6" s="1"/>
  <c r="E3813" i="6" a="1"/>
  <c r="E3813" i="6" s="1"/>
  <c r="F3813" i="6" s="1"/>
  <c r="E2757" i="6" a="1"/>
  <c r="E2757" i="6" s="1"/>
  <c r="E2205" i="6" a="1"/>
  <c r="E2205" i="6" s="1"/>
  <c r="F2206" i="6" s="1"/>
  <c r="E1509" i="6" a="1"/>
  <c r="E1509" i="6" s="1"/>
  <c r="E2013" i="6" a="1"/>
  <c r="E2013" i="6" s="1"/>
  <c r="F2013" i="6" s="1"/>
  <c r="E2445" i="6" a="1"/>
  <c r="E2445" i="6" s="1"/>
  <c r="E1533" i="6" a="1"/>
  <c r="E1533" i="6" s="1"/>
  <c r="E2349" i="6" a="1"/>
  <c r="E2349" i="6" s="1"/>
  <c r="E1389" i="6" a="1"/>
  <c r="E1389" i="6" s="1"/>
  <c r="F1389" i="6" s="1"/>
  <c r="E621" i="6" a="1"/>
  <c r="E621" i="6" s="1"/>
  <c r="E117" i="6" a="1"/>
  <c r="E117" i="6" s="1"/>
  <c r="E693" i="6" a="1"/>
  <c r="E693" i="6" s="1"/>
  <c r="E1005" i="6" a="1"/>
  <c r="E1005" i="6" s="1"/>
  <c r="F1006" i="6" s="1"/>
  <c r="E141" i="6" a="1"/>
  <c r="E141" i="6" s="1"/>
  <c r="F142" i="6" s="1"/>
  <c r="E885" i="6" a="1"/>
  <c r="E885" i="6" s="1"/>
  <c r="F886" i="6" s="1"/>
  <c r="E8422" i="6" a="1"/>
  <c r="E8422" i="6" s="1"/>
  <c r="E8278" i="6" a="1"/>
  <c r="E8278" i="6" s="1"/>
  <c r="F8278" i="6" s="1"/>
  <c r="E7222" i="6" a="1"/>
  <c r="E7222" i="6" s="1"/>
  <c r="F7222" i="6" s="1"/>
  <c r="E5614" i="6" a="1"/>
  <c r="E5614" i="6" s="1"/>
  <c r="F5614" i="6" s="1"/>
  <c r="E4414" i="6" a="1"/>
  <c r="E4414" i="6" s="1"/>
  <c r="E4918" i="6" a="1"/>
  <c r="E4918" i="6" s="1"/>
  <c r="F4918" i="6" s="1"/>
  <c r="E2422" i="6" a="1"/>
  <c r="E2422" i="6" s="1"/>
  <c r="E8061" i="6" a="1"/>
  <c r="E8061" i="6" s="1"/>
  <c r="E7797" i="6" a="1"/>
  <c r="E7797" i="6" s="1"/>
  <c r="F7798" i="6" s="1"/>
  <c r="E7893" i="6" a="1"/>
  <c r="E7893" i="6" s="1"/>
  <c r="E8037" i="6" a="1"/>
  <c r="E8037" i="6" s="1"/>
  <c r="E7173" i="6" a="1"/>
  <c r="E7173" i="6" s="1"/>
  <c r="E6909" i="6" a="1"/>
  <c r="E6909" i="6" s="1"/>
  <c r="F6909" i="6" s="1"/>
  <c r="E6741" i="6" a="1"/>
  <c r="E6741" i="6" s="1"/>
  <c r="F6742" i="6" s="1"/>
  <c r="E6573" i="6" a="1"/>
  <c r="E6573" i="6" s="1"/>
  <c r="F6574" i="6" s="1"/>
  <c r="E6789" i="6" a="1"/>
  <c r="E6789" i="6" s="1"/>
  <c r="E6885" i="6" a="1"/>
  <c r="E6885" i="6" s="1"/>
  <c r="F6886" i="6" s="1"/>
  <c r="E6165" i="6" a="1"/>
  <c r="E6165" i="6" s="1"/>
  <c r="E6260" i="6" a="1"/>
  <c r="E6260" i="6" s="1"/>
  <c r="F6260" i="6" s="1"/>
  <c r="E5349" i="6" a="1"/>
  <c r="E5349" i="6" s="1"/>
  <c r="E5685" i="6" a="1"/>
  <c r="E5685" i="6" s="1"/>
  <c r="E5661" i="6" a="1"/>
  <c r="E5661" i="6" s="1"/>
  <c r="E5469" i="6" a="1"/>
  <c r="E5469" i="6" s="1"/>
  <c r="E4773" i="6" a="1"/>
  <c r="E4773" i="6" s="1"/>
  <c r="E5277" i="6" a="1"/>
  <c r="E5277" i="6" s="1"/>
  <c r="E4125" i="6" a="1"/>
  <c r="E4125" i="6" s="1"/>
  <c r="E4749" i="6" a="1"/>
  <c r="E4749" i="6" s="1"/>
  <c r="E4197" i="6" a="1"/>
  <c r="E4197" i="6" s="1"/>
  <c r="E4509" i="6" a="1"/>
  <c r="E4509" i="6" s="1"/>
  <c r="E3933" i="6" a="1"/>
  <c r="E3933" i="6" s="1"/>
  <c r="E3045" i="6" a="1"/>
  <c r="E3045" i="6" s="1"/>
  <c r="E3765" i="6" a="1"/>
  <c r="E3765" i="6" s="1"/>
  <c r="E3021" i="6" a="1"/>
  <c r="E3021" i="6" s="1"/>
  <c r="E3645" i="6" a="1"/>
  <c r="E3645" i="6" s="1"/>
  <c r="E2997" i="6" a="1"/>
  <c r="E2997" i="6" s="1"/>
  <c r="E3285" i="6" a="1"/>
  <c r="E3285" i="6" s="1"/>
  <c r="E2277" i="6" a="1"/>
  <c r="E2277" i="6" s="1"/>
  <c r="F2277" i="6" s="1"/>
  <c r="E1629" i="6" a="1"/>
  <c r="E1629" i="6" s="1"/>
  <c r="E2181" i="6" a="1"/>
  <c r="E2181" i="6" s="1"/>
  <c r="E3117" i="6" a="1"/>
  <c r="E3117" i="6" s="1"/>
  <c r="E1701" i="6" a="1"/>
  <c r="E1701" i="6" s="1"/>
  <c r="E2421" i="6" a="1"/>
  <c r="E2421" i="6" s="1"/>
  <c r="E1773" i="6" a="1"/>
  <c r="E1773" i="6" s="1"/>
  <c r="E1125" i="6" a="1"/>
  <c r="E1125" i="6" s="1"/>
  <c r="E429" i="6" a="1"/>
  <c r="E429" i="6" s="1"/>
  <c r="E909" i="6" a="1"/>
  <c r="E909" i="6" s="1"/>
  <c r="E1197" i="6" a="1"/>
  <c r="E1197" i="6" s="1"/>
  <c r="E333" i="6" a="1"/>
  <c r="E333" i="6" s="1"/>
  <c r="E1077" i="6" a="1"/>
  <c r="E1077" i="6" s="1"/>
  <c r="F1077" i="6" s="1"/>
  <c r="E573" i="6" a="1"/>
  <c r="E573" i="6" s="1"/>
  <c r="F574" i="6" s="1"/>
  <c r="E7652" i="6" a="1"/>
  <c r="E7652" i="6" s="1"/>
  <c r="E7772" i="6" a="1"/>
  <c r="E7772" i="6" s="1"/>
  <c r="F7772" i="6" s="1"/>
  <c r="E7700" i="6" a="1"/>
  <c r="E7700" i="6" s="1"/>
  <c r="E7124" i="6" a="1"/>
  <c r="E7124" i="6" s="1"/>
  <c r="F7125" i="6" s="1"/>
  <c r="E7940" i="6" a="1"/>
  <c r="E7940" i="6" s="1"/>
  <c r="E6644" i="6" a="1"/>
  <c r="E6644" i="6" s="1"/>
  <c r="F6645" i="6" s="1"/>
  <c r="E6548" i="6" a="1"/>
  <c r="E6548" i="6" s="1"/>
  <c r="F6548" i="6" s="1"/>
  <c r="E6764" i="6" a="1"/>
  <c r="E6764" i="6" s="1"/>
  <c r="F6764" i="6" s="1"/>
  <c r="E6476" i="6" a="1"/>
  <c r="E6476" i="6" s="1"/>
  <c r="F6476" i="6" s="1"/>
  <c r="E6092" i="6" a="1"/>
  <c r="E6092" i="6" s="1"/>
  <c r="F6092" i="6" s="1"/>
  <c r="E6212" i="6" a="1"/>
  <c r="E6212" i="6" s="1"/>
  <c r="F6212" i="6" s="1"/>
  <c r="E5300" i="6" a="1"/>
  <c r="E5300" i="6" s="1"/>
  <c r="F5300" i="6" s="1"/>
  <c r="E5588" i="6" a="1"/>
  <c r="E5588" i="6" s="1"/>
  <c r="F5588" i="6" s="1"/>
  <c r="E5612" i="6" a="1"/>
  <c r="E5612" i="6" s="1"/>
  <c r="E5396" i="6" a="1"/>
  <c r="E5396" i="6" s="1"/>
  <c r="F5397" i="6" s="1"/>
  <c r="E4724" i="6" a="1"/>
  <c r="E4724" i="6" s="1"/>
  <c r="F4724" i="6" s="1"/>
  <c r="E5204" i="6" a="1"/>
  <c r="E5204" i="6" s="1"/>
  <c r="F5205" i="6" s="1"/>
  <c r="E5228" i="6" a="1"/>
  <c r="E5228" i="6" s="1"/>
  <c r="F5228" i="6" s="1"/>
  <c r="E4700" i="6" a="1"/>
  <c r="E4700" i="6" s="1"/>
  <c r="F4701" i="6" s="1"/>
  <c r="E4100" i="6" a="1"/>
  <c r="E4100" i="6" s="1"/>
  <c r="F4100" i="6" s="1"/>
  <c r="E4364" i="6" a="1"/>
  <c r="E4364" i="6" s="1"/>
  <c r="F4365" i="6" s="1"/>
  <c r="E3788" i="6" a="1"/>
  <c r="E3788" i="6" s="1"/>
  <c r="F3788" i="6" s="1"/>
  <c r="E2948" i="6" a="1"/>
  <c r="E2948" i="6" s="1"/>
  <c r="F2948" i="6" s="1"/>
  <c r="E3668" i="6" a="1"/>
  <c r="E3668" i="6" s="1"/>
  <c r="F3668" i="6" s="1"/>
  <c r="E2972" i="6" a="1"/>
  <c r="E2972" i="6" s="1"/>
  <c r="F2973" i="6" s="1"/>
  <c r="E3548" i="6" a="1"/>
  <c r="E3548" i="6" s="1"/>
  <c r="F3548" i="6" s="1"/>
  <c r="E2876" i="6" a="1"/>
  <c r="E2876" i="6" s="1"/>
  <c r="F2876" i="6" s="1"/>
  <c r="E2900" i="6" a="1"/>
  <c r="E2900" i="6" s="1"/>
  <c r="F2901" i="6" s="1"/>
  <c r="E2252" i="6" a="1"/>
  <c r="E2252" i="6" s="1"/>
  <c r="F2252" i="6" s="1"/>
  <c r="E1580" i="6" a="1"/>
  <c r="E1580" i="6" s="1"/>
  <c r="F1580" i="6" s="1"/>
  <c r="E2132" i="6" a="1"/>
  <c r="E2132" i="6" s="1"/>
  <c r="F2132" i="6" s="1"/>
  <c r="E2588" i="6" a="1"/>
  <c r="E2588" i="6" s="1"/>
  <c r="F2588" i="6" s="1"/>
  <c r="E1652" i="6" a="1"/>
  <c r="E1652" i="6" s="1"/>
  <c r="F1652" i="6" s="1"/>
  <c r="E2396" i="6" a="1"/>
  <c r="E2396" i="6" s="1"/>
  <c r="F2396" i="6" s="1"/>
  <c r="E1676" i="6" a="1"/>
  <c r="E1676" i="6" s="1"/>
  <c r="F1676" i="6" s="1"/>
  <c r="E1100" i="6" a="1"/>
  <c r="E1100" i="6" s="1"/>
  <c r="F1100" i="6" s="1"/>
  <c r="E236" i="6" a="1"/>
  <c r="E236" i="6" s="1"/>
  <c r="F237" i="6" s="1"/>
  <c r="E764" i="6" a="1"/>
  <c r="E764" i="6" s="1"/>
  <c r="E1052" i="6" a="1"/>
  <c r="E1052" i="6" s="1"/>
  <c r="E188" i="6" a="1"/>
  <c r="E188" i="6" s="1"/>
  <c r="F188" i="6" s="1"/>
  <c r="E980" i="6" a="1"/>
  <c r="E980" i="6" s="1"/>
  <c r="F980" i="6" s="1"/>
  <c r="E548" i="6" a="1"/>
  <c r="E548" i="6" s="1"/>
  <c r="F549" i="6" s="1"/>
  <c r="E8085" i="6" a="1"/>
  <c r="E8085" i="6" s="1"/>
  <c r="E8109" i="6" a="1"/>
  <c r="E8109" i="6" s="1"/>
  <c r="E8253" i="6" a="1"/>
  <c r="E8253" i="6" s="1"/>
  <c r="E7869" i="6" a="1"/>
  <c r="E7869" i="6" s="1"/>
  <c r="E8229" i="6" a="1"/>
  <c r="E8229" i="6" s="1"/>
  <c r="F8229" i="6" s="1"/>
  <c r="E7557" i="6" a="1"/>
  <c r="E7557" i="6" s="1"/>
  <c r="F7557" i="6" s="1"/>
  <c r="E7269" i="6" a="1"/>
  <c r="E7269" i="6" s="1"/>
  <c r="E7845" i="6" a="1"/>
  <c r="E7845" i="6" s="1"/>
  <c r="E7101" i="6" a="1"/>
  <c r="E7101" i="6" s="1"/>
  <c r="E6717" i="6" a="1"/>
  <c r="E6717" i="6" s="1"/>
  <c r="E7341" i="6" a="1"/>
  <c r="E7341" i="6" s="1"/>
  <c r="E6597" i="6" a="1"/>
  <c r="E6597" i="6" s="1"/>
  <c r="E6309" i="6" a="1"/>
  <c r="E6309" i="6" s="1"/>
  <c r="E6021" i="6" a="1"/>
  <c r="E6021" i="6" s="1"/>
  <c r="E5709" i="6" a="1"/>
  <c r="E5709" i="6" s="1"/>
  <c r="E5805" i="6" a="1"/>
  <c r="E5805" i="6" s="1"/>
  <c r="F5806" i="6" s="1"/>
  <c r="E5877" i="6" a="1"/>
  <c r="E5877" i="6" s="1"/>
  <c r="E5565" i="6" a="1"/>
  <c r="E5565" i="6" s="1"/>
  <c r="F5566" i="6" s="1"/>
  <c r="E4869" i="6" a="1"/>
  <c r="E4869" i="6" s="1"/>
  <c r="E4341" i="6" a="1"/>
  <c r="E4341" i="6" s="1"/>
  <c r="E4317" i="6" a="1"/>
  <c r="E4317" i="6" s="1"/>
  <c r="F4317" i="6" s="1"/>
  <c r="E4845" i="6" a="1"/>
  <c r="E4845" i="6" s="1"/>
  <c r="F4845" i="6" s="1"/>
  <c r="E4389" i="6" a="1"/>
  <c r="E4389" i="6" s="1"/>
  <c r="E5013" i="6" a="1"/>
  <c r="E5013" i="6" s="1"/>
  <c r="F5014" i="6" s="1"/>
  <c r="E3957" i="6" a="1"/>
  <c r="E3957" i="6" s="1"/>
  <c r="E3261" i="6" a="1"/>
  <c r="E3261" i="6" s="1"/>
  <c r="E2565" i="6" a="1"/>
  <c r="E2565" i="6" s="1"/>
  <c r="E3165" i="6" a="1"/>
  <c r="E3165" i="6" s="1"/>
  <c r="E3837" i="6" a="1"/>
  <c r="E3837" i="6" s="1"/>
  <c r="E3333" i="6" a="1"/>
  <c r="E3333" i="6" s="1"/>
  <c r="F3333" i="6" s="1"/>
  <c r="E3525" i="6" a="1"/>
  <c r="E3525" i="6" s="1"/>
  <c r="E2325" i="6" a="1"/>
  <c r="E2325" i="6" s="1"/>
  <c r="E1845" i="6" a="1"/>
  <c r="E1845" i="6" s="1"/>
  <c r="E2661" i="6" a="1"/>
  <c r="E2661" i="6" s="1"/>
  <c r="E1725" i="6" a="1"/>
  <c r="E1725" i="6" s="1"/>
  <c r="E1893" i="6" a="1"/>
  <c r="E1893" i="6" s="1"/>
  <c r="E2637" i="6" a="1"/>
  <c r="E2637" i="6" s="1"/>
  <c r="F2637" i="6" s="1"/>
  <c r="E1965" i="6" a="1"/>
  <c r="E1965" i="6" s="1"/>
  <c r="F1965" i="6" s="1"/>
  <c r="E1245" i="6" a="1"/>
  <c r="E1245" i="6" s="1"/>
  <c r="F1246" i="6" s="1"/>
  <c r="E477" i="6" a="1"/>
  <c r="E477" i="6" s="1"/>
  <c r="E1221" i="6" a="1"/>
  <c r="E1221" i="6" s="1"/>
  <c r="E1365" i="6" a="1"/>
  <c r="E1365" i="6" s="1"/>
  <c r="E405" i="6" a="1"/>
  <c r="E405" i="6" s="1"/>
  <c r="E1293" i="6" a="1"/>
  <c r="E1293" i="6" s="1"/>
  <c r="F1294" i="6" s="1"/>
  <c r="E789" i="6" a="1"/>
  <c r="E789" i="6" s="1"/>
  <c r="C72" i="6"/>
  <c r="G72" i="6"/>
  <c r="B73" i="6"/>
  <c r="H73" i="6" s="1" a="1"/>
  <c r="H73" i="6" s="1"/>
  <c r="I73" i="6" s="1"/>
  <c r="J73" i="6" s="1"/>
  <c r="O51" i="5"/>
  <c r="I23" i="6"/>
  <c r="J23" i="6" s="1"/>
  <c r="E21" i="6"/>
  <c r="C48" i="6"/>
  <c r="D47" i="6" s="1"/>
  <c r="C24" i="6"/>
  <c r="D23" i="6" s="1"/>
  <c r="K25" i="5"/>
  <c r="K24" i="5" s="1"/>
  <c r="K23" i="5" s="1"/>
  <c r="K22" i="5" s="1"/>
  <c r="F25" i="5"/>
  <c r="I25" i="5" s="1"/>
  <c r="J25" i="5" s="1"/>
  <c r="J18" i="5" s="1"/>
  <c r="E51" i="5"/>
  <c r="G51" i="5"/>
  <c r="M51" i="5"/>
  <c r="N51" i="5" s="1"/>
  <c r="H50" i="5"/>
  <c r="S27" i="6"/>
  <c r="S7" i="2" s="1"/>
  <c r="F50" i="5"/>
  <c r="E22" i="6"/>
  <c r="E20" i="6"/>
  <c r="G48" i="6"/>
  <c r="G24" i="6"/>
  <c r="F118" i="6" l="1"/>
  <c r="F4678" i="6"/>
  <c r="F6022" i="6"/>
  <c r="F4125" i="6"/>
  <c r="F6165" i="6"/>
  <c r="F7893" i="6"/>
  <c r="F238" i="6"/>
  <c r="F4941" i="6"/>
  <c r="F6117" i="6"/>
  <c r="F7629" i="6"/>
  <c r="F1341" i="6"/>
  <c r="F2541" i="6"/>
  <c r="F5517" i="6"/>
  <c r="F6621" i="6"/>
  <c r="F8013" i="6"/>
  <c r="F4582" i="6"/>
  <c r="F5950" i="6"/>
  <c r="I50" i="5"/>
  <c r="F1269" i="6"/>
  <c r="F3621" i="6"/>
  <c r="F4437" i="6"/>
  <c r="F5925" i="6"/>
  <c r="F3070" i="6"/>
  <c r="F5469" i="6"/>
  <c r="F7198" i="6"/>
  <c r="F645" i="6"/>
  <c r="F1821" i="6"/>
  <c r="F2709" i="6"/>
  <c r="F4917" i="6"/>
  <c r="F7389" i="6"/>
  <c r="F8277" i="6"/>
  <c r="F669" i="6"/>
  <c r="F2805" i="6"/>
  <c r="F7077" i="6"/>
  <c r="F2061" i="6"/>
  <c r="F3357" i="6"/>
  <c r="F4893" i="6"/>
  <c r="F6189" i="6"/>
  <c r="F1029" i="6"/>
  <c r="F2109" i="6"/>
  <c r="F2925" i="6"/>
  <c r="F6526" i="6"/>
  <c r="F309" i="6"/>
  <c r="F2037" i="6"/>
  <c r="F4077" i="6"/>
  <c r="F5421" i="6"/>
  <c r="F717" i="6"/>
  <c r="F2469" i="6"/>
  <c r="F4221" i="6"/>
  <c r="F6237" i="6"/>
  <c r="F7965" i="6"/>
  <c r="F910" i="6"/>
  <c r="F5661" i="6"/>
  <c r="F813" i="6"/>
  <c r="F1437" i="6"/>
  <c r="F4029" i="6"/>
  <c r="F4485" i="6"/>
  <c r="F6333" i="6"/>
  <c r="F8421" i="6"/>
  <c r="F3910" i="6"/>
  <c r="F4462" i="6"/>
  <c r="F741" i="6"/>
  <c r="F1557" i="6"/>
  <c r="F3693" i="6"/>
  <c r="F5325" i="6"/>
  <c r="F7749" i="6"/>
  <c r="F5206" i="6"/>
  <c r="F4414" i="6"/>
  <c r="F5590" i="6"/>
  <c r="F4389" i="6"/>
  <c r="F7269" i="6"/>
  <c r="F2733" i="6"/>
  <c r="F6837" i="6"/>
  <c r="F8205" i="6"/>
  <c r="F5518" i="6"/>
  <c r="F4102" i="6"/>
  <c r="F1413" i="6"/>
  <c r="F4005" i="6"/>
  <c r="F4653" i="6"/>
  <c r="F6141" i="6"/>
  <c r="F7485" i="6"/>
  <c r="F837" i="6"/>
  <c r="F1485" i="6"/>
  <c r="F4150" i="6"/>
  <c r="F7005" i="6"/>
  <c r="F1749" i="6"/>
  <c r="F3861" i="6"/>
  <c r="F5757" i="6"/>
  <c r="F6813" i="6"/>
  <c r="F7989" i="6"/>
  <c r="F8302" i="6"/>
  <c r="F2398" i="6"/>
  <c r="F7750" i="6"/>
  <c r="S7323" i="6"/>
  <c r="S311" i="2" s="1"/>
  <c r="S7467" i="6"/>
  <c r="S317" i="2" s="1"/>
  <c r="S7395" i="6"/>
  <c r="S314" i="2" s="1"/>
  <c r="S7491" i="6"/>
  <c r="S318" i="2" s="1"/>
  <c r="S7539" i="6"/>
  <c r="S320" i="2" s="1"/>
  <c r="S7371" i="6"/>
  <c r="S313" i="2" s="1"/>
  <c r="S7515" i="6"/>
  <c r="S319" i="2" s="1"/>
  <c r="S7443" i="6"/>
  <c r="S316" i="2" s="1"/>
  <c r="S7563" i="6"/>
  <c r="S321" i="2" s="1"/>
  <c r="S7299" i="6"/>
  <c r="S310" i="2" s="1"/>
  <c r="S7347" i="6"/>
  <c r="S312" i="2" s="1"/>
  <c r="S7419" i="6"/>
  <c r="S315" i="2" s="1"/>
  <c r="F6717" i="6"/>
  <c r="F8085" i="6"/>
  <c r="F5685" i="6"/>
  <c r="F1366" i="6"/>
  <c r="F8109" i="6"/>
  <c r="F5877" i="6"/>
  <c r="F21" i="6"/>
  <c r="F477" i="6"/>
  <c r="F7845" i="6"/>
  <c r="F4197" i="6"/>
  <c r="F5349" i="6"/>
  <c r="F7173" i="6"/>
  <c r="F693" i="6"/>
  <c r="F1509" i="6"/>
  <c r="F261" i="6"/>
  <c r="F1989" i="6"/>
  <c r="F3189" i="6"/>
  <c r="F4413" i="6"/>
  <c r="F6693" i="6"/>
  <c r="F7917" i="6"/>
  <c r="F5446" i="6"/>
  <c r="F525" i="6"/>
  <c r="F2685" i="6"/>
  <c r="F5157" i="6"/>
  <c r="F5901" i="6"/>
  <c r="F6981" i="6"/>
  <c r="F1173" i="6"/>
  <c r="F1797" i="6"/>
  <c r="F3093" i="6"/>
  <c r="F4245" i="6"/>
  <c r="F7197" i="6"/>
  <c r="F7821" i="6"/>
  <c r="F3261" i="6"/>
  <c r="F1845" i="6"/>
  <c r="F7101" i="6"/>
  <c r="F1773" i="6"/>
  <c r="F2997" i="6"/>
  <c r="F5853" i="6"/>
  <c r="F1486" i="6"/>
  <c r="F3862" i="6"/>
  <c r="F6238" i="6"/>
  <c r="F213" i="6"/>
  <c r="F2229" i="6"/>
  <c r="F3310" i="6"/>
  <c r="F1893" i="6"/>
  <c r="F3165" i="6"/>
  <c r="F6597" i="6"/>
  <c r="F3117" i="6"/>
  <c r="F4773" i="6"/>
  <c r="F6789" i="6"/>
  <c r="F8061" i="6"/>
  <c r="F8422" i="6"/>
  <c r="F3405" i="6"/>
  <c r="F6285" i="6"/>
  <c r="F7678" i="6"/>
  <c r="F2493" i="6"/>
  <c r="F5829" i="6"/>
  <c r="F2374" i="6"/>
  <c r="F2086" i="6"/>
  <c r="F2902" i="6"/>
  <c r="F6766" i="6"/>
  <c r="F358" i="6"/>
  <c r="F3550" i="6"/>
  <c r="F2421" i="6"/>
  <c r="F3645" i="6"/>
  <c r="F621" i="6"/>
  <c r="F2757" i="6"/>
  <c r="F4173" i="6"/>
  <c r="F5493" i="6"/>
  <c r="F7414" i="6"/>
  <c r="F2158" i="6"/>
  <c r="F5398" i="6"/>
  <c r="F6982" i="6"/>
  <c r="F405" i="6"/>
  <c r="F4869" i="6"/>
  <c r="F7341" i="6"/>
  <c r="F1197" i="6"/>
  <c r="F2181" i="6"/>
  <c r="F3045" i="6"/>
  <c r="F4990" i="6"/>
  <c r="F1629" i="6"/>
  <c r="F3933" i="6"/>
  <c r="F2445" i="6"/>
  <c r="F4965" i="6"/>
  <c r="F6429" i="6"/>
  <c r="F8397" i="6"/>
  <c r="F5182" i="6"/>
  <c r="F6644" i="6"/>
  <c r="F4700" i="6"/>
  <c r="F885" i="6"/>
  <c r="F3981" i="6"/>
  <c r="S843" i="6"/>
  <c r="S41" i="2" s="1"/>
  <c r="S723" i="6"/>
  <c r="S36" i="2" s="1"/>
  <c r="S939" i="6"/>
  <c r="S45" i="2" s="1"/>
  <c r="S987" i="6"/>
  <c r="S47" i="2" s="1"/>
  <c r="S387" i="6"/>
  <c r="S22" i="2" s="1"/>
  <c r="S1059" i="6"/>
  <c r="S50" i="2" s="1"/>
  <c r="S1707" i="6"/>
  <c r="S77" i="2" s="1"/>
  <c r="S2235" i="6"/>
  <c r="S99" i="2" s="1"/>
  <c r="S3291" i="6"/>
  <c r="S143" i="2" s="1"/>
  <c r="S1923" i="6"/>
  <c r="S86" i="2" s="1"/>
  <c r="S3219" i="6"/>
  <c r="S140" i="2" s="1"/>
  <c r="S2115" i="6"/>
  <c r="S94" i="2" s="1"/>
  <c r="S1683" i="6"/>
  <c r="S76" i="2" s="1"/>
  <c r="S2451" i="6"/>
  <c r="S108" i="2" s="1"/>
  <c r="S2955" i="6"/>
  <c r="S129" i="2" s="1"/>
  <c r="S3963" i="6"/>
  <c r="S171" i="2" s="1"/>
  <c r="S3363" i="6"/>
  <c r="S146" i="2" s="1"/>
  <c r="S2547" i="6"/>
  <c r="S112" i="2" s="1"/>
  <c r="S3099" i="6"/>
  <c r="S135" i="2" s="1"/>
  <c r="S3987" i="6"/>
  <c r="S172" i="2" s="1"/>
  <c r="S4947" i="6"/>
  <c r="S212" i="2" s="1"/>
  <c r="S4251" i="6"/>
  <c r="S183" i="2" s="1"/>
  <c r="S4971" i="6"/>
  <c r="S213" i="2" s="1"/>
  <c r="S4611" i="6"/>
  <c r="S198" i="2" s="1"/>
  <c r="S4203" i="6"/>
  <c r="S181" i="2" s="1"/>
  <c r="S4899" i="6"/>
  <c r="S210" i="2" s="1"/>
  <c r="S5787" i="6"/>
  <c r="S247" i="2" s="1"/>
  <c r="S5691" i="6"/>
  <c r="S243" i="2" s="1"/>
  <c r="S5235" i="6"/>
  <c r="S224" i="2" s="1"/>
  <c r="S5739" i="6"/>
  <c r="S245" i="2" s="1"/>
  <c r="S6267" i="6"/>
  <c r="S267" i="2" s="1"/>
  <c r="S6075" i="6"/>
  <c r="S259" i="2" s="1"/>
  <c r="S6627" i="6"/>
  <c r="S282" i="2" s="1"/>
  <c r="S7227" i="6"/>
  <c r="S307" i="2" s="1"/>
  <c r="S7275" i="6"/>
  <c r="S309" i="2" s="1"/>
  <c r="S7155" i="6"/>
  <c r="S304" i="2" s="1"/>
  <c r="S1131" i="6"/>
  <c r="S53" i="2" s="1"/>
  <c r="S1011" i="6"/>
  <c r="S48" i="2" s="1"/>
  <c r="S483" i="6"/>
  <c r="S26" i="2" s="1"/>
  <c r="S1179" i="6"/>
  <c r="S55" i="2" s="1"/>
  <c r="S1803" i="6"/>
  <c r="S81" i="2" s="1"/>
  <c r="S2259" i="6"/>
  <c r="S100" i="2" s="1"/>
  <c r="S1467" i="6"/>
  <c r="S67" i="2" s="1"/>
  <c r="S2019" i="6"/>
  <c r="S90" i="2" s="1"/>
  <c r="S1419" i="6"/>
  <c r="S65" i="2" s="1"/>
  <c r="S2331" i="6"/>
  <c r="S103" i="2" s="1"/>
  <c r="S1779" i="6"/>
  <c r="S80" i="2" s="1"/>
  <c r="S2523" i="6"/>
  <c r="S111" i="2" s="1"/>
  <c r="S3075" i="6"/>
  <c r="S134" i="2" s="1"/>
  <c r="S4107" i="6"/>
  <c r="S177" i="2" s="1"/>
  <c r="S3387" i="6"/>
  <c r="S147" i="2" s="1"/>
  <c r="S2619" i="6"/>
  <c r="S115" i="2" s="1"/>
  <c r="S3147" i="6"/>
  <c r="S137" i="2" s="1"/>
  <c r="S4131" i="6"/>
  <c r="S178" i="2" s="1"/>
  <c r="S5043" i="6"/>
  <c r="S216" i="2" s="1"/>
  <c r="S4347" i="6"/>
  <c r="S187" i="2" s="1"/>
  <c r="S5067" i="6"/>
  <c r="S217" i="2" s="1"/>
  <c r="S4659" i="6"/>
  <c r="S200" i="2" s="1"/>
  <c r="S4299" i="6"/>
  <c r="S185" i="2" s="1"/>
  <c r="S4923" i="6"/>
  <c r="S211" i="2" s="1"/>
  <c r="S5811" i="6"/>
  <c r="S248" i="2" s="1"/>
  <c r="S5835" i="6"/>
  <c r="S249" i="2" s="1"/>
  <c r="S5283" i="6"/>
  <c r="S226" i="2" s="1"/>
  <c r="S5883" i="6"/>
  <c r="S251" i="2" s="1"/>
  <c r="S6363" i="6"/>
  <c r="S271" i="2" s="1"/>
  <c r="S6099" i="6"/>
  <c r="S260" i="2" s="1"/>
  <c r="S6819" i="6"/>
  <c r="S290" i="2" s="1"/>
  <c r="S6435" i="6"/>
  <c r="S274" i="2" s="1"/>
  <c r="S6387" i="6"/>
  <c r="S272" i="2" s="1"/>
  <c r="S7203" i="6"/>
  <c r="S306" i="2" s="1"/>
  <c r="S459" i="6"/>
  <c r="S25" i="2" s="1"/>
  <c r="S963" i="6"/>
  <c r="S46" i="2" s="1"/>
  <c r="S1107" i="6"/>
  <c r="S52" i="2" s="1"/>
  <c r="S507" i="6"/>
  <c r="S27" i="2" s="1"/>
  <c r="S1035" i="6"/>
  <c r="S49" i="2" s="1"/>
  <c r="S579" i="6"/>
  <c r="S30" i="2" s="1"/>
  <c r="S1323" i="6"/>
  <c r="S61" i="2" s="1"/>
  <c r="S1899" i="6"/>
  <c r="S85" i="2" s="1"/>
  <c r="S2283" i="6"/>
  <c r="S101" i="2" s="1"/>
  <c r="S1515" i="6"/>
  <c r="S69" i="2" s="1"/>
  <c r="S2139" i="6"/>
  <c r="S95" i="2" s="1"/>
  <c r="S1563" i="6"/>
  <c r="S71" i="2" s="1"/>
  <c r="S2475" i="6"/>
  <c r="S109" i="2" s="1"/>
  <c r="S1875" i="6"/>
  <c r="S84" i="2" s="1"/>
  <c r="S3171" i="6"/>
  <c r="S138" i="2" s="1"/>
  <c r="S3243" i="6"/>
  <c r="S141" i="2" s="1"/>
  <c r="S2667" i="6"/>
  <c r="S117" i="2" s="1"/>
  <c r="S3411" i="6"/>
  <c r="S148" i="2" s="1"/>
  <c r="S2715" i="6"/>
  <c r="S119" i="2" s="1"/>
  <c r="S3531" i="6"/>
  <c r="S153" i="2" s="1"/>
  <c r="S4227" i="6"/>
  <c r="S182" i="2" s="1"/>
  <c r="S5163" i="6"/>
  <c r="S221" i="2" s="1"/>
  <c r="S4371" i="6"/>
  <c r="S188" i="2" s="1"/>
  <c r="S5139" i="6"/>
  <c r="S220" i="2" s="1"/>
  <c r="S4707" i="6"/>
  <c r="S202" i="2" s="1"/>
  <c r="S4395" i="6"/>
  <c r="S189" i="2" s="1"/>
  <c r="S5019" i="6"/>
  <c r="S215" i="2" s="1"/>
  <c r="S5259" i="6"/>
  <c r="S225" i="2" s="1"/>
  <c r="S5907" i="6"/>
  <c r="S252" i="2" s="1"/>
  <c r="S5331" i="6"/>
  <c r="S228" i="2" s="1"/>
  <c r="S5931" i="6"/>
  <c r="S253" i="2" s="1"/>
  <c r="S6027" i="6"/>
  <c r="S257" i="2" s="1"/>
  <c r="S6195" i="6"/>
  <c r="S264" i="2" s="1"/>
  <c r="S6555" i="6"/>
  <c r="S279" i="2" s="1"/>
  <c r="S6483" i="6"/>
  <c r="S276" i="2" s="1"/>
  <c r="S6459" i="6"/>
  <c r="S275" i="2" s="1"/>
  <c r="S6795" i="6"/>
  <c r="S289" i="2" s="1"/>
  <c r="S7251" i="6"/>
  <c r="S308" i="2" s="1"/>
  <c r="S627" i="6"/>
  <c r="S32" i="2" s="1"/>
  <c r="S1347" i="6"/>
  <c r="S62" i="2" s="1"/>
  <c r="S867" i="6"/>
  <c r="S42" i="2" s="1"/>
  <c r="S1203" i="6"/>
  <c r="S56" i="2" s="1"/>
  <c r="S531" i="6"/>
  <c r="S28" i="2" s="1"/>
  <c r="S339" i="6"/>
  <c r="S20" i="2" s="1"/>
  <c r="S1083" i="6"/>
  <c r="S51" i="2" s="1"/>
  <c r="S603" i="6"/>
  <c r="S31" i="2" s="1"/>
  <c r="S1371" i="6"/>
  <c r="S63" i="2" s="1"/>
  <c r="S1995" i="6"/>
  <c r="S89" i="2" s="1"/>
  <c r="S2403" i="6"/>
  <c r="S106" i="2" s="1"/>
  <c r="S1539" i="6"/>
  <c r="S70" i="2" s="1"/>
  <c r="S2427" i="6"/>
  <c r="S107" i="2" s="1"/>
  <c r="S1755" i="6"/>
  <c r="S79" i="2" s="1"/>
  <c r="S2595" i="6"/>
  <c r="S114" i="2" s="1"/>
  <c r="S1971" i="6"/>
  <c r="S88" i="2" s="1"/>
  <c r="S3459" i="6"/>
  <c r="S150" i="2" s="1"/>
  <c r="S3435" i="6"/>
  <c r="S149" i="2" s="1"/>
  <c r="S3027" i="6"/>
  <c r="S132" i="2" s="1"/>
  <c r="S3507" i="6"/>
  <c r="S152" i="2" s="1"/>
  <c r="S2811" i="6"/>
  <c r="S123" i="2" s="1"/>
  <c r="S3627" i="6"/>
  <c r="S157" i="2" s="1"/>
  <c r="S4323" i="6"/>
  <c r="S186" i="2" s="1"/>
  <c r="S5211" i="6"/>
  <c r="S223" i="2" s="1"/>
  <c r="S4443" i="6"/>
  <c r="S191" i="2" s="1"/>
  <c r="S4059" i="6"/>
  <c r="S175" i="2" s="1"/>
  <c r="S4755" i="6"/>
  <c r="S204" i="2" s="1"/>
  <c r="S4419" i="6"/>
  <c r="S190" i="2" s="1"/>
  <c r="S5187" i="6"/>
  <c r="S222" i="2" s="1"/>
  <c r="S5307" i="6"/>
  <c r="S227" i="2" s="1"/>
  <c r="S5355" i="6"/>
  <c r="S229" i="2" s="1"/>
  <c r="S5427" i="6"/>
  <c r="S232" i="2" s="1"/>
  <c r="S5955" i="6"/>
  <c r="S254" i="2" s="1"/>
  <c r="S6123" i="6"/>
  <c r="S261" i="2" s="1"/>
  <c r="S6315" i="6"/>
  <c r="S269" i="2" s="1"/>
  <c r="S6603" i="6"/>
  <c r="S281" i="2" s="1"/>
  <c r="S6651" i="6"/>
  <c r="S283" i="2" s="1"/>
  <c r="S6507" i="6"/>
  <c r="S277" i="2" s="1"/>
  <c r="S6891" i="6"/>
  <c r="S293" i="2" s="1"/>
  <c r="S6867" i="6"/>
  <c r="S292" i="2" s="1"/>
  <c r="S435" i="6"/>
  <c r="S24" i="2" s="1"/>
  <c r="S363" i="6"/>
  <c r="S21" i="2" s="1"/>
  <c r="S411" i="6"/>
  <c r="S23" i="2" s="1"/>
  <c r="S1227" i="6"/>
  <c r="S57" i="2" s="1"/>
  <c r="S651" i="6"/>
  <c r="S33" i="2" s="1"/>
  <c r="S555" i="6"/>
  <c r="S29" i="2" s="1"/>
  <c r="S1155" i="6"/>
  <c r="S54" i="2" s="1"/>
  <c r="S675" i="6"/>
  <c r="S34" i="2" s="1"/>
  <c r="S1395" i="6"/>
  <c r="S64" i="2" s="1"/>
  <c r="S2091" i="6"/>
  <c r="S93" i="2" s="1"/>
  <c r="S2571" i="6"/>
  <c r="S113" i="2" s="1"/>
  <c r="S1587" i="6"/>
  <c r="S72" i="2" s="1"/>
  <c r="S2499" i="6"/>
  <c r="S110" i="2" s="1"/>
  <c r="S1827" i="6"/>
  <c r="S82" i="2" s="1"/>
  <c r="S2643" i="6"/>
  <c r="S116" i="2" s="1"/>
  <c r="S2067" i="6"/>
  <c r="S92" i="2" s="1"/>
  <c r="S3555" i="6"/>
  <c r="S154" i="2" s="1"/>
  <c r="S3483" i="6"/>
  <c r="S151" i="2" s="1"/>
  <c r="S3195" i="6"/>
  <c r="S139" i="2" s="1"/>
  <c r="S3603" i="6"/>
  <c r="S156" i="2" s="1"/>
  <c r="S2859" i="6"/>
  <c r="S125" i="2" s="1"/>
  <c r="S3723" i="6"/>
  <c r="S161" i="2" s="1"/>
  <c r="S4587" i="6"/>
  <c r="S197" i="2" s="1"/>
  <c r="S3819" i="6"/>
  <c r="S165" i="2" s="1"/>
  <c r="S4467" i="6"/>
  <c r="S192" i="2" s="1"/>
  <c r="S4083" i="6"/>
  <c r="S176" i="2" s="1"/>
  <c r="S4779" i="6"/>
  <c r="S205" i="2" s="1"/>
  <c r="S4491" i="6"/>
  <c r="S193" i="2" s="1"/>
  <c r="S5379" i="6"/>
  <c r="S230" i="2" s="1"/>
  <c r="S5475" i="6"/>
  <c r="S234" i="2" s="1"/>
  <c r="S5403" i="6"/>
  <c r="S231" i="2" s="1"/>
  <c r="S5451" i="6"/>
  <c r="S233" i="2" s="1"/>
  <c r="S6051" i="6"/>
  <c r="S258" i="2" s="1"/>
  <c r="S6243" i="6"/>
  <c r="S266" i="2" s="1"/>
  <c r="S6723" i="6"/>
  <c r="S286" i="2" s="1"/>
  <c r="S6699" i="6"/>
  <c r="S285" i="2" s="1"/>
  <c r="S6747" i="6"/>
  <c r="S287" i="2" s="1"/>
  <c r="S6531" i="6"/>
  <c r="S278" i="2" s="1"/>
  <c r="S6963" i="6"/>
  <c r="S296" i="2" s="1"/>
  <c r="S1251" i="6"/>
  <c r="S58" i="2" s="1"/>
  <c r="S771" i="6"/>
  <c r="S38" i="2" s="1"/>
  <c r="S891" i="6"/>
  <c r="S43" i="2" s="1"/>
  <c r="S1275" i="6"/>
  <c r="S59" i="2" s="1"/>
  <c r="S699" i="6"/>
  <c r="S35" i="2" s="1"/>
  <c r="S1443" i="6"/>
  <c r="S66" i="2" s="1"/>
  <c r="S2163" i="6"/>
  <c r="S96" i="2" s="1"/>
  <c r="S2739" i="6"/>
  <c r="S120" i="2" s="1"/>
  <c r="S1635" i="6"/>
  <c r="S74" i="2" s="1"/>
  <c r="S2691" i="6"/>
  <c r="S118" i="2" s="1"/>
  <c r="S1851" i="6"/>
  <c r="S83" i="2" s="1"/>
  <c r="S2763" i="6"/>
  <c r="S121" i="2" s="1"/>
  <c r="S2307" i="6"/>
  <c r="S102" i="2" s="1"/>
  <c r="S3651" i="6"/>
  <c r="S158" i="2" s="1"/>
  <c r="S3579" i="6"/>
  <c r="S155" i="2" s="1"/>
  <c r="S3267" i="6"/>
  <c r="S142" i="2" s="1"/>
  <c r="S3699" i="6"/>
  <c r="S160" i="2" s="1"/>
  <c r="S2907" i="6"/>
  <c r="S127" i="2" s="1"/>
  <c r="S3867" i="6"/>
  <c r="S167" i="2" s="1"/>
  <c r="S4635" i="6"/>
  <c r="S199" i="2" s="1"/>
  <c r="S3915" i="6"/>
  <c r="S169" i="2" s="1"/>
  <c r="S4515" i="6"/>
  <c r="S194" i="2" s="1"/>
  <c r="S4179" i="6"/>
  <c r="S180" i="2" s="1"/>
  <c r="S4995" i="6"/>
  <c r="S214" i="2" s="1"/>
  <c r="S4539" i="6"/>
  <c r="S195" i="2" s="1"/>
  <c r="S5595" i="6"/>
  <c r="S239" i="2" s="1"/>
  <c r="S5523" i="6"/>
  <c r="S236" i="2" s="1"/>
  <c r="S5715" i="6"/>
  <c r="S244" i="2" s="1"/>
  <c r="S5499" i="6"/>
  <c r="S235" i="2" s="1"/>
  <c r="S6147" i="6"/>
  <c r="S262" i="2" s="1"/>
  <c r="S6291" i="6"/>
  <c r="S268" i="2" s="1"/>
  <c r="S6411" i="6"/>
  <c r="S273" i="2" s="1"/>
  <c r="S6939" i="6"/>
  <c r="S295" i="2" s="1"/>
  <c r="S6771" i="6"/>
  <c r="S288" i="2" s="1"/>
  <c r="S6579" i="6"/>
  <c r="S280" i="2" s="1"/>
  <c r="S7011" i="6"/>
  <c r="S298" i="2" s="1"/>
  <c r="S795" i="6"/>
  <c r="S39" i="2" s="1"/>
  <c r="S915" i="6"/>
  <c r="S44" i="2" s="1"/>
  <c r="S1299" i="6"/>
  <c r="S60" i="2" s="1"/>
  <c r="S315" i="6"/>
  <c r="S19" i="2" s="1"/>
  <c r="S747" i="6"/>
  <c r="S37" i="2" s="1"/>
  <c r="S1491" i="6"/>
  <c r="S68" i="2" s="1"/>
  <c r="S2187" i="6"/>
  <c r="S97" i="2" s="1"/>
  <c r="S2883" i="6"/>
  <c r="S126" i="2" s="1"/>
  <c r="S1659" i="6"/>
  <c r="S75" i="2" s="1"/>
  <c r="S2835" i="6"/>
  <c r="S124" i="2" s="1"/>
  <c r="S1947" i="6"/>
  <c r="S87" i="2" s="1"/>
  <c r="S2787" i="6"/>
  <c r="S122" i="2" s="1"/>
  <c r="S2355" i="6"/>
  <c r="S104" i="2" s="1"/>
  <c r="S3747" i="6"/>
  <c r="S162" i="2" s="1"/>
  <c r="S3675" i="6"/>
  <c r="S159" i="2" s="1"/>
  <c r="S3315" i="6"/>
  <c r="S144" i="2" s="1"/>
  <c r="S3795" i="6"/>
  <c r="S164" i="2" s="1"/>
  <c r="S3003" i="6"/>
  <c r="S131" i="2" s="1"/>
  <c r="S4035" i="6"/>
  <c r="S174" i="2" s="1"/>
  <c r="S4683" i="6"/>
  <c r="S201" i="2" s="1"/>
  <c r="S4011" i="6"/>
  <c r="S173" i="2" s="1"/>
  <c r="S4827" i="6"/>
  <c r="S207" i="2" s="1"/>
  <c r="S4275" i="6"/>
  <c r="S184" i="2" s="1"/>
  <c r="S5091" i="6"/>
  <c r="S218" i="2" s="1"/>
  <c r="S4803" i="6"/>
  <c r="S206" i="2" s="1"/>
  <c r="S5667" i="6"/>
  <c r="S242" i="2" s="1"/>
  <c r="S5571" i="6"/>
  <c r="S238" i="2" s="1"/>
  <c r="S5859" i="6"/>
  <c r="S250" i="2" s="1"/>
  <c r="S5547" i="6"/>
  <c r="S237" i="2" s="1"/>
  <c r="S6171" i="6"/>
  <c r="S263" i="2" s="1"/>
  <c r="S6003" i="6"/>
  <c r="S256" i="2" s="1"/>
  <c r="S6987" i="6"/>
  <c r="S297" i="2" s="1"/>
  <c r="S7131" i="6"/>
  <c r="S303" i="2" s="1"/>
  <c r="S6915" i="6"/>
  <c r="S294" i="2" s="1"/>
  <c r="S6675" i="6"/>
  <c r="S284" i="2" s="1"/>
  <c r="S7059" i="6"/>
  <c r="S300" i="2" s="1"/>
  <c r="S819" i="6"/>
  <c r="S40" i="2" s="1"/>
  <c r="S1611" i="6"/>
  <c r="S73" i="2" s="1"/>
  <c r="S2211" i="6"/>
  <c r="S98" i="2" s="1"/>
  <c r="S3123" i="6"/>
  <c r="S136" i="2" s="1"/>
  <c r="S1731" i="6"/>
  <c r="S78" i="2" s="1"/>
  <c r="S2979" i="6"/>
  <c r="S130" i="2" s="1"/>
  <c r="S2043" i="6"/>
  <c r="S91" i="2" s="1"/>
  <c r="S2931" i="6"/>
  <c r="S128" i="2" s="1"/>
  <c r="S2379" i="6"/>
  <c r="S105" i="2" s="1"/>
  <c r="S3939" i="6"/>
  <c r="S170" i="2" s="1"/>
  <c r="S3771" i="6"/>
  <c r="S163" i="2" s="1"/>
  <c r="S3339" i="6"/>
  <c r="S145" i="2" s="1"/>
  <c r="S3843" i="6"/>
  <c r="S166" i="2" s="1"/>
  <c r="S3051" i="6"/>
  <c r="S133" i="2" s="1"/>
  <c r="S3891" i="6"/>
  <c r="S168" i="2" s="1"/>
  <c r="S4731" i="6"/>
  <c r="S203" i="2" s="1"/>
  <c r="S4155" i="6"/>
  <c r="S179" i="2" s="1"/>
  <c r="S4875" i="6"/>
  <c r="S209" i="2" s="1"/>
  <c r="S4563" i="6"/>
  <c r="S196" i="2" s="1"/>
  <c r="S5115" i="6"/>
  <c r="S219" i="2" s="1"/>
  <c r="S4851" i="6"/>
  <c r="S208" i="2" s="1"/>
  <c r="S5763" i="6"/>
  <c r="S246" i="2" s="1"/>
  <c r="S5619" i="6"/>
  <c r="S240" i="2" s="1"/>
  <c r="S5979" i="6"/>
  <c r="S255" i="2" s="1"/>
  <c r="S5643" i="6"/>
  <c r="S241" i="2" s="1"/>
  <c r="S6219" i="6"/>
  <c r="S265" i="2" s="1"/>
  <c r="S6339" i="6"/>
  <c r="S270" i="2" s="1"/>
  <c r="S7179" i="6"/>
  <c r="S305" i="2" s="1"/>
  <c r="S7035" i="6"/>
  <c r="S299" i="2" s="1"/>
  <c r="S7083" i="6"/>
  <c r="S301" i="2" s="1"/>
  <c r="S6843" i="6"/>
  <c r="S291" i="2" s="1"/>
  <c r="S7107" i="6"/>
  <c r="S302" i="2" s="1"/>
  <c r="F6382" i="6"/>
  <c r="F5734" i="6"/>
  <c r="F214" i="6"/>
  <c r="F4366" i="6"/>
  <c r="F3670" i="6"/>
  <c r="F526" i="6"/>
  <c r="F3430" i="6"/>
  <c r="F6573" i="6"/>
  <c r="F670" i="6"/>
  <c r="F6741" i="6"/>
  <c r="S291" i="6"/>
  <c r="S18" i="2" s="1"/>
  <c r="S267" i="6"/>
  <c r="S17" i="2" s="1"/>
  <c r="S243" i="6"/>
  <c r="S16" i="2" s="1"/>
  <c r="F2326" i="6"/>
  <c r="F1534" i="6"/>
  <c r="F5254" i="6"/>
  <c r="F934" i="6"/>
  <c r="F3142" i="6"/>
  <c r="F7318" i="6"/>
  <c r="F6262" i="6"/>
  <c r="F2830" i="6"/>
  <c r="F8350" i="6"/>
  <c r="F382" i="6"/>
  <c r="F7510" i="6"/>
  <c r="F8038" i="6"/>
  <c r="F2350" i="6"/>
  <c r="F7150" i="6"/>
  <c r="F2662" i="6"/>
  <c r="F5638" i="6"/>
  <c r="F6070" i="6"/>
  <c r="E3694" i="6" a="1"/>
  <c r="E3694" i="6" s="1"/>
  <c r="F3694" i="6" s="1"/>
  <c r="F6454" i="6"/>
  <c r="D3743" i="6"/>
  <c r="E3743" i="6" s="1" a="1"/>
  <c r="E3743" i="6" s="1"/>
  <c r="F3743" i="6" s="1"/>
  <c r="D8039" i="6"/>
  <c r="E8039" i="6" s="1" a="1"/>
  <c r="E8039" i="6" s="1"/>
  <c r="F8039" i="6" s="1"/>
  <c r="D6311" i="6"/>
  <c r="E6311" i="6" s="1" a="1"/>
  <c r="E6311" i="6" s="1"/>
  <c r="F6311" i="6" s="1"/>
  <c r="D2087" i="6"/>
  <c r="D5711" i="6"/>
  <c r="E5711" i="6" s="1" a="1"/>
  <c r="E5711" i="6" s="1"/>
  <c r="F5711" i="6" s="1"/>
  <c r="D3455" i="6"/>
  <c r="E3455" i="6" s="1" a="1"/>
  <c r="E3455" i="6" s="1"/>
  <c r="F3455" i="6" s="1"/>
  <c r="D2543" i="6"/>
  <c r="E2543" i="6" s="1" a="1"/>
  <c r="E2543" i="6" s="1"/>
  <c r="F2543" i="6" s="1"/>
  <c r="D4919" i="6"/>
  <c r="E4919" i="6" s="1" a="1"/>
  <c r="E4919" i="6" s="1"/>
  <c r="F4919" i="6" s="1"/>
  <c r="D2159" i="6"/>
  <c r="E2159" i="6" s="1" a="1"/>
  <c r="E2159" i="6" s="1"/>
  <c r="F2159" i="6" s="1"/>
  <c r="D5831" i="6"/>
  <c r="E5831" i="6" s="1" a="1"/>
  <c r="E5831" i="6" s="1"/>
  <c r="D1367" i="6"/>
  <c r="E1367" i="6" s="1" a="1"/>
  <c r="E1367" i="6" s="1"/>
  <c r="F1367" i="6" s="1"/>
  <c r="D7031" i="6"/>
  <c r="E7031" i="6" s="1" a="1"/>
  <c r="E7031" i="6" s="1"/>
  <c r="F7031" i="6" s="1"/>
  <c r="D5783" i="6"/>
  <c r="E5783" i="6" s="1" a="1"/>
  <c r="E5783" i="6" s="1"/>
  <c r="F5783" i="6" s="1"/>
  <c r="D2663" i="6"/>
  <c r="E2663" i="6" s="1" a="1"/>
  <c r="E2663" i="6" s="1"/>
  <c r="D599" i="6"/>
  <c r="E599" i="6" s="1" a="1"/>
  <c r="E599" i="6" s="1"/>
  <c r="F599" i="6" s="1"/>
  <c r="D3935" i="6"/>
  <c r="E3935" i="6" s="1" a="1"/>
  <c r="E3935" i="6" s="1"/>
  <c r="D2375" i="6"/>
  <c r="E2375" i="6" s="1" a="1"/>
  <c r="E2375" i="6" s="1"/>
  <c r="F2375" i="6" s="1"/>
  <c r="D4343" i="6"/>
  <c r="E4343" i="6" s="1" a="1"/>
  <c r="E4343" i="6" s="1"/>
  <c r="F4343" i="6" s="1"/>
  <c r="D287" i="6"/>
  <c r="E287" i="6" s="1" a="1"/>
  <c r="E287" i="6" s="1"/>
  <c r="D5903" i="6"/>
  <c r="E5903" i="6" s="1" a="1"/>
  <c r="E5903" i="6" s="1"/>
  <c r="F5903" i="6" s="1"/>
  <c r="D1415" i="6"/>
  <c r="E1415" i="6" s="1" a="1"/>
  <c r="E1415" i="6" s="1"/>
  <c r="F1415" i="6" s="1"/>
  <c r="D7079" i="6"/>
  <c r="E7079" i="6" s="1" a="1"/>
  <c r="E7079" i="6" s="1"/>
  <c r="F7079" i="6" s="1"/>
  <c r="D5807" i="6"/>
  <c r="D7415" i="6"/>
  <c r="E7415" i="6" s="1" a="1"/>
  <c r="E7415" i="6" s="1"/>
  <c r="F7415" i="6" s="1"/>
  <c r="D5975" i="6"/>
  <c r="E5975" i="6" s="1" a="1"/>
  <c r="E5975" i="6" s="1"/>
  <c r="F5975" i="6" s="1"/>
  <c r="D3983" i="6"/>
  <c r="E3983" i="6" s="1" a="1"/>
  <c r="E3983" i="6" s="1"/>
  <c r="F3983" i="6" s="1"/>
  <c r="D4487" i="6"/>
  <c r="E4487" i="6" s="1" a="1"/>
  <c r="E4487" i="6" s="1"/>
  <c r="F4487" i="6" s="1"/>
  <c r="D4127" i="6"/>
  <c r="E4127" i="6" s="1" a="1"/>
  <c r="E4127" i="6" s="1"/>
  <c r="F4127" i="6" s="1"/>
  <c r="D2447" i="6"/>
  <c r="E2447" i="6" s="1" a="1"/>
  <c r="E2447" i="6" s="1"/>
  <c r="F2447" i="6" s="1"/>
  <c r="D8135" i="6"/>
  <c r="E8135" i="6" s="1" a="1"/>
  <c r="E8135" i="6" s="1"/>
  <c r="F8135" i="6" s="1"/>
  <c r="D4607" i="6"/>
  <c r="E4607" i="6" s="1" a="1"/>
  <c r="E4607" i="6" s="1"/>
  <c r="F4607" i="6" s="1"/>
  <c r="D1583" i="6"/>
  <c r="E1583" i="6" s="1" a="1"/>
  <c r="E1583" i="6" s="1"/>
  <c r="D7127" i="6"/>
  <c r="E7127" i="6" s="1" a="1"/>
  <c r="E7127" i="6" s="1"/>
  <c r="F7127" i="6" s="1"/>
  <c r="D5879" i="6"/>
  <c r="E5879" i="6" s="1" a="1"/>
  <c r="E5879" i="6" s="1"/>
  <c r="F5879" i="6" s="1"/>
  <c r="D4871" i="6"/>
  <c r="E4871" i="6" s="1" a="1"/>
  <c r="E4871" i="6" s="1"/>
  <c r="F4871" i="6" s="1"/>
  <c r="D2063" i="6"/>
  <c r="E2063" i="6" s="1" a="1"/>
  <c r="E2063" i="6" s="1"/>
  <c r="F2063" i="6" s="1"/>
  <c r="D839" i="6"/>
  <c r="E839" i="6" s="1" a="1"/>
  <c r="E839" i="6" s="1"/>
  <c r="F839" i="6" s="1"/>
  <c r="D7703" i="6"/>
  <c r="E7703" i="6" s="1" a="1"/>
  <c r="E7703" i="6" s="1"/>
  <c r="D5999" i="6"/>
  <c r="E5999" i="6" s="1" a="1"/>
  <c r="E5999" i="6" s="1"/>
  <c r="F5999" i="6" s="1"/>
  <c r="D6551" i="6"/>
  <c r="E6551" i="6" s="1" a="1"/>
  <c r="E6551" i="6" s="1"/>
  <c r="F6551" i="6" s="1"/>
  <c r="D3527" i="6"/>
  <c r="E3527" i="6" s="1" a="1"/>
  <c r="E3527" i="6" s="1"/>
  <c r="F3527" i="6" s="1"/>
  <c r="D1943" i="6"/>
  <c r="E1943" i="6" s="1" a="1"/>
  <c r="E1943" i="6" s="1"/>
  <c r="F1943" i="6" s="1"/>
  <c r="D7367" i="6"/>
  <c r="E7367" i="6" s="1" a="1"/>
  <c r="E7367" i="6" s="1"/>
  <c r="F7367" i="6" s="1"/>
  <c r="D5447" i="6"/>
  <c r="E5447" i="6" s="1" a="1"/>
  <c r="E5447" i="6" s="1"/>
  <c r="F5447" i="6" s="1"/>
  <c r="D1271" i="6"/>
  <c r="E1271" i="6" s="1" a="1"/>
  <c r="E1271" i="6" s="1"/>
  <c r="F1271" i="6" s="1"/>
  <c r="D1703" i="6"/>
  <c r="E1703" i="6" s="1" a="1"/>
  <c r="E1703" i="6" s="1"/>
  <c r="F1703" i="6" s="1"/>
  <c r="D1295" i="6"/>
  <c r="E1295" i="6" s="1" a="1"/>
  <c r="E1295" i="6" s="1"/>
  <c r="F1295" i="6" s="1"/>
  <c r="D6839" i="6"/>
  <c r="E6839" i="6" s="1" a="1"/>
  <c r="E6839" i="6" s="1"/>
  <c r="F6839" i="6" s="1"/>
  <c r="D4655" i="6"/>
  <c r="E4655" i="6" s="1" a="1"/>
  <c r="E4655" i="6" s="1"/>
  <c r="F4655" i="6" s="1"/>
  <c r="D1727" i="6"/>
  <c r="E1727" i="6" s="1" a="1"/>
  <c r="E1727" i="6" s="1"/>
  <c r="F1727" i="6" s="1"/>
  <c r="D527" i="6"/>
  <c r="E527" i="6" s="1" a="1"/>
  <c r="E527" i="6" s="1"/>
  <c r="F527" i="6" s="1"/>
  <c r="D6959" i="6"/>
  <c r="E6959" i="6" s="1" a="1"/>
  <c r="E6959" i="6" s="1"/>
  <c r="F6959" i="6" s="1"/>
  <c r="D5399" i="6"/>
  <c r="E5399" i="6" s="1" a="1"/>
  <c r="E5399" i="6" s="1"/>
  <c r="D2807" i="6"/>
  <c r="E2807" i="6" s="1" a="1"/>
  <c r="E2807" i="6" s="1"/>
  <c r="D1487" i="6"/>
  <c r="E1487" i="6" s="1" a="1"/>
  <c r="E1487" i="6" s="1"/>
  <c r="F1487" i="6" s="1"/>
  <c r="D1103" i="6"/>
  <c r="E1103" i="6" s="1" a="1"/>
  <c r="E1103" i="6" s="1"/>
  <c r="F1103" i="6" s="1"/>
  <c r="D5375" i="6"/>
  <c r="E5375" i="6" s="1" a="1"/>
  <c r="E5375" i="6" s="1"/>
  <c r="F5375" i="6" s="1"/>
  <c r="D4247" i="6"/>
  <c r="E4247" i="6" s="1" a="1"/>
  <c r="E4247" i="6" s="1"/>
  <c r="D263" i="6"/>
  <c r="E263" i="6" s="1" a="1"/>
  <c r="E263" i="6" s="1"/>
  <c r="F263" i="6" s="1"/>
  <c r="D3623" i="6"/>
  <c r="D2039" i="6"/>
  <c r="E2039" i="6" s="1" a="1"/>
  <c r="E2039" i="6" s="1"/>
  <c r="F2039" i="6" s="1"/>
  <c r="D8255" i="6"/>
  <c r="E8255" i="6" s="1" a="1"/>
  <c r="E8255" i="6" s="1"/>
  <c r="F8255" i="6" s="1"/>
  <c r="D6623" i="6"/>
  <c r="E6623" i="6" s="1" a="1"/>
  <c r="E6623" i="6" s="1"/>
  <c r="F6623" i="6" s="1"/>
  <c r="D5111" i="6"/>
  <c r="E5111" i="6" s="1" a="1"/>
  <c r="E5111" i="6" s="1"/>
  <c r="F5111" i="6" s="1"/>
  <c r="D2519" i="6"/>
  <c r="E2519" i="6" s="1" a="1"/>
  <c r="E2519" i="6" s="1"/>
  <c r="F2519" i="6" s="1"/>
  <c r="D6983" i="6"/>
  <c r="E6983" i="6" s="1" a="1"/>
  <c r="E6983" i="6" s="1"/>
  <c r="F6983" i="6" s="1"/>
  <c r="D5687" i="6"/>
  <c r="D623" i="6"/>
  <c r="E623" i="6" s="1" a="1"/>
  <c r="E623" i="6" s="1"/>
  <c r="F623" i="6" s="1"/>
  <c r="D8063" i="6"/>
  <c r="E8063" i="6" s="1" a="1"/>
  <c r="E8063" i="6" s="1"/>
  <c r="F8063" i="6" s="1"/>
  <c r="D7295" i="6"/>
  <c r="E7295" i="6" s="1" a="1"/>
  <c r="E7295" i="6" s="1"/>
  <c r="F7295" i="6" s="1"/>
  <c r="D2399" i="6"/>
  <c r="E2399" i="6" s="1" a="1"/>
  <c r="E2399" i="6" s="1"/>
  <c r="F2399" i="6" s="1"/>
  <c r="D119" i="6"/>
  <c r="E119" i="6" s="1" a="1"/>
  <c r="E119" i="6" s="1"/>
  <c r="F119" i="6" s="1"/>
  <c r="D7007" i="6"/>
  <c r="E7007" i="6" s="1" a="1"/>
  <c r="E7007" i="6" s="1"/>
  <c r="F7007" i="6" s="1"/>
  <c r="D2591" i="6"/>
  <c r="E2591" i="6" s="1" a="1"/>
  <c r="E2591" i="6" s="1"/>
  <c r="F2591" i="6" s="1"/>
  <c r="D7151" i="6"/>
  <c r="E7151" i="6" s="1" a="1"/>
  <c r="E7151" i="6" s="1"/>
  <c r="F7151" i="6" s="1"/>
  <c r="D5471" i="6"/>
  <c r="E5471" i="6" s="1" a="1"/>
  <c r="E5471" i="6" s="1"/>
  <c r="D2831" i="6"/>
  <c r="E2831" i="6" s="1" a="1"/>
  <c r="E2831" i="6" s="1"/>
  <c r="F2831" i="6" s="1"/>
  <c r="D1535" i="6"/>
  <c r="E1535" i="6" s="1" a="1"/>
  <c r="E1535" i="6" s="1"/>
  <c r="F1535" i="6" s="1"/>
  <c r="D1127" i="6"/>
  <c r="E1127" i="6" s="1" a="1"/>
  <c r="E1127" i="6" s="1"/>
  <c r="F1127" i="6" s="1"/>
  <c r="D7895" i="6"/>
  <c r="E7895" i="6" s="1" a="1"/>
  <c r="E7895" i="6" s="1"/>
  <c r="F7895" i="6" s="1"/>
  <c r="D6767" i="6"/>
  <c r="E6767" i="6" s="1" a="1"/>
  <c r="E6767" i="6" s="1"/>
  <c r="F6767" i="6" s="1"/>
  <c r="D4319" i="6"/>
  <c r="E4319" i="6" s="1" a="1"/>
  <c r="E4319" i="6" s="1"/>
  <c r="D3407" i="6"/>
  <c r="E3407" i="6" s="1" a="1"/>
  <c r="E3407" i="6" s="1"/>
  <c r="F3407" i="6" s="1"/>
  <c r="D1343" i="6"/>
  <c r="E1343" i="6" s="1" a="1"/>
  <c r="E1343" i="6" s="1"/>
  <c r="D6647" i="6"/>
  <c r="E6647" i="6" s="1" a="1"/>
  <c r="E6647" i="6" s="1"/>
  <c r="D3719" i="6"/>
  <c r="E3719" i="6" s="1" a="1"/>
  <c r="E3719" i="6" s="1"/>
  <c r="F3719" i="6" s="1"/>
  <c r="D2135" i="6"/>
  <c r="E2135" i="6" s="1" a="1"/>
  <c r="E2135" i="6" s="1"/>
  <c r="F2135" i="6" s="1"/>
  <c r="D8303" i="6"/>
  <c r="E8303" i="6" s="1" a="1"/>
  <c r="E8303" i="6" s="1"/>
  <c r="F8303" i="6" s="1"/>
  <c r="D6719" i="6"/>
  <c r="E6719" i="6" s="1" a="1"/>
  <c r="E6719" i="6" s="1"/>
  <c r="F6719" i="6" s="1"/>
  <c r="D5183" i="6"/>
  <c r="E5183" i="6" s="1" a="1"/>
  <c r="E5183" i="6" s="1"/>
  <c r="F5183" i="6" s="1"/>
  <c r="D4031" i="6"/>
  <c r="E4031" i="6" s="1" a="1"/>
  <c r="E4031" i="6" s="1"/>
  <c r="F4031" i="6" s="1"/>
  <c r="D2783" i="6"/>
  <c r="E2783" i="6" s="1" a="1"/>
  <c r="E2783" i="6" s="1"/>
  <c r="F2783" i="6" s="1"/>
  <c r="D815" i="6"/>
  <c r="E815" i="6" s="1" a="1"/>
  <c r="E815" i="6" s="1"/>
  <c r="F815" i="6" s="1"/>
  <c r="D7727" i="6"/>
  <c r="E7727" i="6" s="1" a="1"/>
  <c r="E7727" i="6" s="1"/>
  <c r="F7727" i="6" s="1"/>
  <c r="D1655" i="6"/>
  <c r="E1655" i="6" s="1" a="1"/>
  <c r="E1655" i="6" s="1"/>
  <c r="F1655" i="6" s="1"/>
  <c r="D1055" i="6"/>
  <c r="E1055" i="6" s="1" a="1"/>
  <c r="E1055" i="6" s="1"/>
  <c r="F1055" i="6" s="1"/>
  <c r="D8087" i="6"/>
  <c r="E8087" i="6" s="1" a="1"/>
  <c r="E8087" i="6" s="1"/>
  <c r="F8087" i="6" s="1"/>
  <c r="D6863" i="6"/>
  <c r="E6863" i="6" s="1" a="1"/>
  <c r="E6863" i="6" s="1"/>
  <c r="F6863" i="6" s="1"/>
  <c r="D5855" i="6"/>
  <c r="E5855" i="6" s="1" a="1"/>
  <c r="E5855" i="6" s="1"/>
  <c r="F5855" i="6" s="1"/>
  <c r="D2855" i="6"/>
  <c r="E2855" i="6" s="1" a="1"/>
  <c r="E2855" i="6" s="1"/>
  <c r="F2855" i="6" s="1"/>
  <c r="D95" i="6"/>
  <c r="E95" i="6" s="1" a="1"/>
  <c r="E95" i="6" s="1"/>
  <c r="F95" i="6" s="1"/>
  <c r="D7631" i="6"/>
  <c r="E7631" i="6" s="1" a="1"/>
  <c r="E7631" i="6" s="1"/>
  <c r="F7631" i="6" s="1"/>
  <c r="D4895" i="6"/>
  <c r="E4895" i="6" s="1" a="1"/>
  <c r="E4895" i="6" s="1"/>
  <c r="F4895" i="6" s="1"/>
  <c r="D3119" i="6"/>
  <c r="E3119" i="6" s="1" a="1"/>
  <c r="E3119" i="6" s="1"/>
  <c r="F3119" i="6" s="1"/>
  <c r="D7343" i="6"/>
  <c r="E7343" i="6" s="1" a="1"/>
  <c r="E7343" i="6" s="1"/>
  <c r="F7343" i="6" s="1"/>
  <c r="D5519" i="6"/>
  <c r="E5519" i="6" s="1" a="1"/>
  <c r="E5519" i="6" s="1"/>
  <c r="F5519" i="6" s="1"/>
  <c r="D3143" i="6"/>
  <c r="E3143" i="6" s="1" a="1"/>
  <c r="E3143" i="6" s="1"/>
  <c r="F3143" i="6" s="1"/>
  <c r="D1631" i="6"/>
  <c r="E1631" i="6" s="1" a="1"/>
  <c r="E1631" i="6" s="1"/>
  <c r="F1631" i="6" s="1"/>
  <c r="D1151" i="6"/>
  <c r="E1151" i="6" s="1" a="1"/>
  <c r="E1151" i="6" s="1"/>
  <c r="D7967" i="6"/>
  <c r="E7967" i="6" s="1" a="1"/>
  <c r="E7967" i="6" s="1"/>
  <c r="F7967" i="6" s="1"/>
  <c r="D7055" i="6"/>
  <c r="E7055" i="6" s="1" a="1"/>
  <c r="E7055" i="6" s="1"/>
  <c r="F7055" i="6" s="1"/>
  <c r="D4415" i="6"/>
  <c r="E4415" i="6" s="1" a="1"/>
  <c r="E4415" i="6" s="1"/>
  <c r="F4415" i="6" s="1"/>
  <c r="D3431" i="6"/>
  <c r="E3431" i="6" s="1" a="1"/>
  <c r="E3431" i="6" s="1"/>
  <c r="F3431" i="6" s="1"/>
  <c r="D2111" i="6"/>
  <c r="E2111" i="6" s="1" a="1"/>
  <c r="E2111" i="6" s="1"/>
  <c r="F2111" i="6" s="1"/>
  <c r="D191" i="6"/>
  <c r="E191" i="6" s="1" a="1"/>
  <c r="E191" i="6" s="1"/>
  <c r="D8399" i="6"/>
  <c r="E8399" i="6" s="1" a="1"/>
  <c r="E8399" i="6" s="1"/>
  <c r="F8399" i="6" s="1"/>
  <c r="D6599" i="6"/>
  <c r="E6599" i="6" s="1" a="1"/>
  <c r="E6599" i="6" s="1"/>
  <c r="F6599" i="6" s="1"/>
  <c r="D4727" i="6"/>
  <c r="E4727" i="6" s="1" a="1"/>
  <c r="E4727" i="6" s="1"/>
  <c r="F4727" i="6" s="1"/>
  <c r="D2951" i="6"/>
  <c r="E2951" i="6" s="1" a="1"/>
  <c r="E2951" i="6" s="1"/>
  <c r="F2951" i="6" s="1"/>
  <c r="D2759" i="6"/>
  <c r="E2759" i="6" s="1" a="1"/>
  <c r="E2759" i="6" s="1"/>
  <c r="D719" i="6"/>
  <c r="E719" i="6" s="1" a="1"/>
  <c r="E719" i="6" s="1"/>
  <c r="F719" i="6" s="1"/>
  <c r="D8375" i="6"/>
  <c r="E8375" i="6" s="1" a="1"/>
  <c r="E8375" i="6" s="1"/>
  <c r="F8375" i="6" s="1"/>
  <c r="D6791" i="6"/>
  <c r="E6791" i="6" s="1" a="1"/>
  <c r="E6791" i="6" s="1"/>
  <c r="F6791" i="6" s="1"/>
  <c r="D5231" i="6"/>
  <c r="E5231" i="6" s="1" a="1"/>
  <c r="E5231" i="6" s="1"/>
  <c r="D3191" i="6"/>
  <c r="E3191" i="6" s="1" a="1"/>
  <c r="E3191" i="6" s="1"/>
  <c r="F3191" i="6" s="1"/>
  <c r="D887" i="6"/>
  <c r="E887" i="6" s="1" a="1"/>
  <c r="E887" i="6" s="1"/>
  <c r="F887" i="6" s="1"/>
  <c r="D7775" i="6"/>
  <c r="D6503" i="6"/>
  <c r="E6503" i="6" s="1" a="1"/>
  <c r="E6503" i="6" s="1"/>
  <c r="F6503" i="6" s="1"/>
  <c r="D5207" i="6"/>
  <c r="E5207" i="6" s="1" a="1"/>
  <c r="E5207" i="6" s="1"/>
  <c r="F5207" i="6" s="1"/>
  <c r="D3359" i="6"/>
  <c r="E3359" i="6" s="1" a="1"/>
  <c r="E3359" i="6" s="1"/>
  <c r="F3359" i="6" s="1"/>
  <c r="D1775" i="6"/>
  <c r="E1775" i="6" s="1" a="1"/>
  <c r="E1775" i="6" s="1"/>
  <c r="F1775" i="6" s="1"/>
  <c r="D1223" i="6"/>
  <c r="E1223" i="6" s="1" a="1"/>
  <c r="E1223" i="6" s="1"/>
  <c r="F1223" i="6" s="1"/>
  <c r="D7847" i="6"/>
  <c r="E7847" i="6" s="1" a="1"/>
  <c r="E7847" i="6" s="1"/>
  <c r="F7847" i="6" s="1"/>
  <c r="D6287" i="6"/>
  <c r="E6287" i="6" s="1" a="1"/>
  <c r="E6287" i="6" s="1"/>
  <c r="F6287" i="6" s="1"/>
  <c r="D4583" i="6"/>
  <c r="E4583" i="6" s="1" a="1"/>
  <c r="E4583" i="6" s="1"/>
  <c r="F4583" i="6" s="1"/>
  <c r="D2735" i="6"/>
  <c r="D2327" i="6"/>
  <c r="E2327" i="6" s="1" a="1"/>
  <c r="E2327" i="6" s="1"/>
  <c r="F2327" i="6" s="1"/>
  <c r="D8015" i="6"/>
  <c r="E8015" i="6" s="1" a="1"/>
  <c r="E8015" i="6" s="1"/>
  <c r="D3287" i="6"/>
  <c r="E3287" i="6" s="1" a="1"/>
  <c r="E3287" i="6" s="1"/>
  <c r="F3287" i="6" s="1"/>
  <c r="D1799" i="6"/>
  <c r="E1799" i="6" s="1" a="1"/>
  <c r="E1799" i="6" s="1"/>
  <c r="F1799" i="6" s="1"/>
  <c r="D311" i="6"/>
  <c r="E311" i="6" s="1" a="1"/>
  <c r="E311" i="6" s="1"/>
  <c r="D7607" i="6"/>
  <c r="E7607" i="6" s="1" a="1"/>
  <c r="E7607" i="6" s="1"/>
  <c r="F7607" i="6" s="1"/>
  <c r="D6119" i="6"/>
  <c r="E6119" i="6" s="1" a="1"/>
  <c r="E6119" i="6" s="1"/>
  <c r="F6119" i="6" s="1"/>
  <c r="D4295" i="6"/>
  <c r="E4295" i="6" s="1" a="1"/>
  <c r="E4295" i="6" s="1"/>
  <c r="F4295" i="6" s="1"/>
  <c r="D2615" i="6"/>
  <c r="E2615" i="6" s="1" a="1"/>
  <c r="E2615" i="6" s="1"/>
  <c r="F2615" i="6" s="1"/>
  <c r="D2279" i="6"/>
  <c r="E2279" i="6" s="1" a="1"/>
  <c r="E2279" i="6" s="1"/>
  <c r="F2279" i="6" s="1"/>
  <c r="D479" i="6"/>
  <c r="E479" i="6" s="1" a="1"/>
  <c r="E479" i="6" s="1"/>
  <c r="D7247" i="6"/>
  <c r="E7247" i="6" s="1" a="1"/>
  <c r="E7247" i="6" s="1"/>
  <c r="D4511" i="6"/>
  <c r="E4511" i="6" s="1" a="1"/>
  <c r="E4511" i="6" s="1"/>
  <c r="D3503" i="6"/>
  <c r="E3503" i="6" s="1" a="1"/>
  <c r="E3503" i="6" s="1"/>
  <c r="F3503" i="6" s="1"/>
  <c r="D2351" i="6"/>
  <c r="E2351" i="6" s="1" a="1"/>
  <c r="E2351" i="6" s="1"/>
  <c r="F2351" i="6" s="1"/>
  <c r="D215" i="6"/>
  <c r="E215" i="6" s="1" a="1"/>
  <c r="E215" i="6" s="1"/>
  <c r="F215" i="6" s="1"/>
  <c r="D6695" i="6"/>
  <c r="E6695" i="6" s="1" a="1"/>
  <c r="E6695" i="6" s="1"/>
  <c r="F6695" i="6" s="1"/>
  <c r="D4775" i="6"/>
  <c r="E4775" i="6" s="1" a="1"/>
  <c r="E4775" i="6" s="1"/>
  <c r="D3047" i="6"/>
  <c r="E3047" i="6" s="1" a="1"/>
  <c r="E3047" i="6" s="1"/>
  <c r="F3047" i="6" s="1"/>
  <c r="D3095" i="6"/>
  <c r="E3095" i="6" s="1" a="1"/>
  <c r="E3095" i="6" s="1"/>
  <c r="F3095" i="6" s="1"/>
  <c r="D863" i="6"/>
  <c r="E863" i="6" s="1" a="1"/>
  <c r="E863" i="6" s="1"/>
  <c r="F863" i="6" s="1"/>
  <c r="D8279" i="6"/>
  <c r="E8279" i="6" s="1" a="1"/>
  <c r="E8279" i="6" s="1"/>
  <c r="F8279" i="6" s="1"/>
  <c r="D6215" i="6"/>
  <c r="E6215" i="6" s="1" a="1"/>
  <c r="E6215" i="6" s="1"/>
  <c r="F6215" i="6" s="1"/>
  <c r="D5135" i="6"/>
  <c r="E5135" i="6" s="1" a="1"/>
  <c r="E5135" i="6" s="1"/>
  <c r="F5135" i="6" s="1"/>
  <c r="D3671" i="6"/>
  <c r="E3671" i="6" s="1" a="1"/>
  <c r="E3671" i="6" s="1"/>
  <c r="F3671" i="6" s="1"/>
  <c r="D2207" i="6"/>
  <c r="E2207" i="6" s="1" a="1"/>
  <c r="E2207" i="6" s="1"/>
  <c r="F2207" i="6" s="1"/>
  <c r="D7799" i="6"/>
  <c r="E7799" i="6" s="1" a="1"/>
  <c r="E7799" i="6" s="1"/>
  <c r="F7799" i="6" s="1"/>
  <c r="D6671" i="6"/>
  <c r="E6671" i="6" s="1" a="1"/>
  <c r="E6671" i="6" s="1"/>
  <c r="F6671" i="6" s="1"/>
  <c r="D4223" i="6"/>
  <c r="E4223" i="6" s="1" a="1"/>
  <c r="E4223" i="6" s="1"/>
  <c r="F4223" i="6" s="1"/>
  <c r="D3383" i="6"/>
  <c r="E3383" i="6" s="1" a="1"/>
  <c r="E3383" i="6" s="1"/>
  <c r="F3383" i="6" s="1"/>
  <c r="D1919" i="6"/>
  <c r="E1919" i="6" s="1" a="1"/>
  <c r="E1919" i="6" s="1"/>
  <c r="F1919" i="6" s="1"/>
  <c r="D1247" i="6"/>
  <c r="E1247" i="6" s="1" a="1"/>
  <c r="E1247" i="6" s="1"/>
  <c r="F1247" i="6" s="1"/>
  <c r="D7943" i="6"/>
  <c r="E7943" i="6" s="1" a="1"/>
  <c r="E7943" i="6" s="1"/>
  <c r="D6359" i="6"/>
  <c r="E6359" i="6" s="1" a="1"/>
  <c r="E6359" i="6" s="1"/>
  <c r="F6359" i="6" s="1"/>
  <c r="D4631" i="6"/>
  <c r="E4631" i="6" s="1" a="1"/>
  <c r="E4631" i="6" s="1"/>
  <c r="F4631" i="6" s="1"/>
  <c r="D2879" i="6"/>
  <c r="E2879" i="6" s="1" a="1"/>
  <c r="E2879" i="6" s="1"/>
  <c r="F2879" i="6" s="1"/>
  <c r="D2639" i="6"/>
  <c r="E2639" i="6" s="1" a="1"/>
  <c r="E2639" i="6" s="1"/>
  <c r="F2639" i="6" s="1"/>
  <c r="D575" i="6"/>
  <c r="E575" i="6" s="1" a="1"/>
  <c r="E575" i="6" s="1"/>
  <c r="F575" i="6" s="1"/>
  <c r="D7871" i="6"/>
  <c r="E7871" i="6" s="1" a="1"/>
  <c r="E7871" i="6" s="1"/>
  <c r="F7871" i="6" s="1"/>
  <c r="D6023" i="6"/>
  <c r="E6023" i="6" s="1" a="1"/>
  <c r="E6023" i="6" s="1"/>
  <c r="F6023" i="6" s="1"/>
  <c r="D4535" i="6"/>
  <c r="E4535" i="6" s="1" a="1"/>
  <c r="E4535" i="6" s="1"/>
  <c r="F4535" i="6" s="1"/>
  <c r="D3311" i="6"/>
  <c r="E3311" i="6" s="1" a="1"/>
  <c r="E3311" i="6" s="1"/>
  <c r="F3311" i="6" s="1"/>
  <c r="D1991" i="6"/>
  <c r="E1991" i="6" s="1" a="1"/>
  <c r="E1991" i="6" s="1"/>
  <c r="F1991" i="6" s="1"/>
  <c r="D8159" i="6"/>
  <c r="E8159" i="6" s="1" a="1"/>
  <c r="E8159" i="6" s="1"/>
  <c r="F8159" i="6" s="1"/>
  <c r="D6455" i="6"/>
  <c r="E6455" i="6" s="1" a="1"/>
  <c r="E6455" i="6" s="1"/>
  <c r="F6455" i="6" s="1"/>
  <c r="D5015" i="6"/>
  <c r="E5015" i="6" s="1" a="1"/>
  <c r="E5015" i="6" s="1"/>
  <c r="F5015" i="6" s="1"/>
  <c r="D3695" i="6"/>
  <c r="E3695" i="6" s="1" a="1"/>
  <c r="E3695" i="6" s="1"/>
  <c r="F3695" i="6" s="1"/>
  <c r="D2471" i="6"/>
  <c r="E2471" i="6" s="1" a="1"/>
  <c r="E2471" i="6" s="1"/>
  <c r="D647" i="6"/>
  <c r="E647" i="6" s="1" a="1"/>
  <c r="E647" i="6" s="1"/>
  <c r="F647" i="6" s="1"/>
  <c r="D7655" i="6"/>
  <c r="E7655" i="6" s="1" a="1"/>
  <c r="E7655" i="6" s="1"/>
  <c r="F7655" i="6" s="1"/>
  <c r="D6191" i="6"/>
  <c r="E6191" i="6" s="1" a="1"/>
  <c r="E6191" i="6" s="1"/>
  <c r="D4439" i="6"/>
  <c r="E4439" i="6" s="1" a="1"/>
  <c r="E4439" i="6" s="1"/>
  <c r="F4439" i="6" s="1"/>
  <c r="D2975" i="6"/>
  <c r="E2975" i="6" s="1" a="1"/>
  <c r="E2975" i="6" s="1"/>
  <c r="F2975" i="6" s="1"/>
  <c r="D1751" i="6"/>
  <c r="E1751" i="6" s="1" a="1"/>
  <c r="E1751" i="6" s="1"/>
  <c r="F1751" i="6" s="1"/>
  <c r="D71" i="6"/>
  <c r="D7559" i="6"/>
  <c r="E7559" i="6" s="1" a="1"/>
  <c r="E7559" i="6" s="1"/>
  <c r="F7559" i="6" s="1"/>
  <c r="D7103" i="6"/>
  <c r="E7103" i="6" s="1" a="1"/>
  <c r="E7103" i="6" s="1"/>
  <c r="D4847" i="6"/>
  <c r="E4847" i="6" s="1" a="1"/>
  <c r="E4847" i="6" s="1"/>
  <c r="F4847" i="6" s="1"/>
  <c r="D3071" i="6"/>
  <c r="E3071" i="6" s="1" a="1"/>
  <c r="E3071" i="6" s="1"/>
  <c r="F3071" i="6" s="1"/>
  <c r="D1391" i="6"/>
  <c r="E1391" i="6" s="1" a="1"/>
  <c r="E1391" i="6" s="1"/>
  <c r="F1391" i="6" s="1"/>
  <c r="D983" i="6"/>
  <c r="E983" i="6" s="1" a="1"/>
  <c r="E983" i="6" s="1"/>
  <c r="F983" i="6" s="1"/>
  <c r="D6335" i="6"/>
  <c r="E6335" i="6" s="1" a="1"/>
  <c r="E6335" i="6" s="1"/>
  <c r="F6335" i="6" s="1"/>
  <c r="D4103" i="6"/>
  <c r="E4103" i="6" s="1" a="1"/>
  <c r="E4103" i="6" s="1"/>
  <c r="F4103" i="6" s="1"/>
  <c r="D3767" i="6"/>
  <c r="E3767" i="6" s="1" a="1"/>
  <c r="E3767" i="6" s="1"/>
  <c r="F3767" i="6" s="1"/>
  <c r="D2231" i="6"/>
  <c r="E2231" i="6" s="1" a="1"/>
  <c r="E2231" i="6" s="1"/>
  <c r="F2231" i="6" s="1"/>
  <c r="D335" i="6"/>
  <c r="E335" i="6" s="1" a="1"/>
  <c r="E335" i="6" s="1"/>
  <c r="F335" i="6" s="1"/>
  <c r="S147" i="6"/>
  <c r="S12" i="2" s="1"/>
  <c r="L23" i="5"/>
  <c r="P23" i="5" s="1"/>
  <c r="L24" i="5"/>
  <c r="P24" i="5" s="1"/>
  <c r="S99" i="6"/>
  <c r="S10" i="2" s="1"/>
  <c r="K21" i="5"/>
  <c r="L22" i="5"/>
  <c r="P22" i="5" s="1"/>
  <c r="S123" i="6"/>
  <c r="S11" i="2" s="1"/>
  <c r="S171" i="6"/>
  <c r="S13" i="2" s="1"/>
  <c r="S75" i="6"/>
  <c r="S9" i="2" s="1"/>
  <c r="J13" i="5"/>
  <c r="F3573" i="6"/>
  <c r="F5637" i="6"/>
  <c r="F1558" i="6"/>
  <c r="F2373" i="6"/>
  <c r="F3069" i="6"/>
  <c r="F4989" i="6"/>
  <c r="F6118" i="6"/>
  <c r="F46" i="6"/>
  <c r="F1605" i="6"/>
  <c r="F6069" i="6"/>
  <c r="F4605" i="6"/>
  <c r="F8301" i="6"/>
  <c r="F1245" i="6"/>
  <c r="F861" i="6"/>
  <c r="F4533" i="6"/>
  <c r="F5565" i="6"/>
  <c r="F548" i="6"/>
  <c r="F5204" i="6"/>
  <c r="F5542" i="6"/>
  <c r="F8349" i="6"/>
  <c r="F4364" i="6"/>
  <c r="F117" i="6"/>
  <c r="F1533" i="6"/>
  <c r="F7581" i="6"/>
  <c r="F8398" i="6"/>
  <c r="F2829" i="6"/>
  <c r="F4149" i="6"/>
  <c r="F3141" i="6"/>
  <c r="F2782" i="6"/>
  <c r="F5902" i="6"/>
  <c r="F4222" i="6"/>
  <c r="F7006" i="6"/>
  <c r="F2661" i="6"/>
  <c r="F5805" i="6"/>
  <c r="F236" i="6"/>
  <c r="F573" i="6"/>
  <c r="F6885" i="6"/>
  <c r="F3886" i="6"/>
  <c r="F5326" i="6"/>
  <c r="F5974" i="6"/>
  <c r="F2302" i="6"/>
  <c r="F7966" i="6"/>
  <c r="F7726" i="6"/>
  <c r="F7054" i="6"/>
  <c r="F4726" i="6"/>
  <c r="F742" i="6"/>
  <c r="F454" i="6"/>
  <c r="F5038" i="6"/>
  <c r="F622" i="6"/>
  <c r="F7149" i="6"/>
  <c r="F718" i="6"/>
  <c r="F6814" i="6"/>
  <c r="F5158" i="6"/>
  <c r="F7366" i="6"/>
  <c r="F4246" i="6"/>
  <c r="F5422" i="6"/>
  <c r="F7630" i="6"/>
  <c r="F6718" i="6"/>
  <c r="F2085" i="6"/>
  <c r="F598" i="6"/>
  <c r="F3502" i="6"/>
  <c r="F5949" i="6"/>
  <c r="F4558" i="6"/>
  <c r="F1318" i="6"/>
  <c r="F1870" i="6"/>
  <c r="F838" i="6"/>
  <c r="F2325" i="6"/>
  <c r="F6021" i="6"/>
  <c r="F2972" i="6"/>
  <c r="F1005" i="6"/>
  <c r="F3597" i="6"/>
  <c r="F7677" i="6"/>
  <c r="F6933" i="6"/>
  <c r="F1390" i="6"/>
  <c r="F1918" i="6"/>
  <c r="F1174" i="6"/>
  <c r="F4798" i="6"/>
  <c r="F1462" i="6"/>
  <c r="F69" i="6"/>
  <c r="F2038" i="6"/>
  <c r="F1510" i="6"/>
  <c r="F6838" i="6"/>
  <c r="F1438" i="6"/>
  <c r="F3717" i="6"/>
  <c r="F933" i="6"/>
  <c r="F3238" i="6"/>
  <c r="F2686" i="6"/>
  <c r="F5758" i="6"/>
  <c r="F5782" i="6"/>
  <c r="F2900" i="6"/>
  <c r="F5396" i="6"/>
  <c r="F7124" i="6"/>
  <c r="F909" i="6"/>
  <c r="F2349" i="6"/>
  <c r="F7509" i="6"/>
  <c r="F7317" i="6"/>
  <c r="F1414" i="6"/>
  <c r="F6790" i="6"/>
  <c r="F4654" i="6"/>
  <c r="F165" i="6"/>
  <c r="F5253" i="6"/>
  <c r="F3214" i="6"/>
  <c r="F2518" i="6"/>
  <c r="F4822" i="6"/>
  <c r="F6406" i="6"/>
  <c r="F6550" i="6"/>
  <c r="F1678" i="6"/>
  <c r="F5854" i="6"/>
  <c r="F8182" i="6"/>
  <c r="F5374" i="6"/>
  <c r="F2542" i="6"/>
  <c r="F7462" i="6"/>
  <c r="F1293" i="6"/>
  <c r="F1365" i="6"/>
  <c r="F3838" i="6"/>
  <c r="F3837" i="6"/>
  <c r="F5013" i="6"/>
  <c r="F6310" i="6"/>
  <c r="F6309" i="6"/>
  <c r="F7653" i="6"/>
  <c r="F7652" i="6"/>
  <c r="F4390" i="6"/>
  <c r="F1198" i="6"/>
  <c r="F1725" i="6"/>
  <c r="F1726" i="6"/>
  <c r="F1222" i="6"/>
  <c r="F1221" i="6"/>
  <c r="F3526" i="6"/>
  <c r="F3525" i="6"/>
  <c r="F4342" i="6"/>
  <c r="F4341" i="6"/>
  <c r="F5710" i="6"/>
  <c r="F5709" i="6"/>
  <c r="F1053" i="6"/>
  <c r="F1052" i="6"/>
  <c r="F3022" i="6"/>
  <c r="F3021" i="6"/>
  <c r="F4510" i="6"/>
  <c r="F4509" i="6"/>
  <c r="F5278" i="6"/>
  <c r="F5277" i="6"/>
  <c r="F4846" i="6"/>
  <c r="F3958" i="6"/>
  <c r="F3957" i="6"/>
  <c r="F7869" i="6"/>
  <c r="F7870" i="6"/>
  <c r="F765" i="6"/>
  <c r="F764" i="6"/>
  <c r="F5613" i="6"/>
  <c r="F5612" i="6"/>
  <c r="F7701" i="6"/>
  <c r="F7700" i="6"/>
  <c r="F334" i="6"/>
  <c r="F333" i="6"/>
  <c r="F430" i="6"/>
  <c r="F429" i="6"/>
  <c r="F1702" i="6"/>
  <c r="F1701" i="6"/>
  <c r="F3286" i="6"/>
  <c r="F3285" i="6"/>
  <c r="F3766" i="6"/>
  <c r="F3765" i="6"/>
  <c r="F4126" i="6"/>
  <c r="F1894" i="6"/>
  <c r="F790" i="6"/>
  <c r="F789" i="6"/>
  <c r="F2566" i="6"/>
  <c r="F2565" i="6"/>
  <c r="F8254" i="6"/>
  <c r="F8253" i="6"/>
  <c r="F7941" i="6"/>
  <c r="F7940" i="6"/>
  <c r="F1126" i="6"/>
  <c r="F1125" i="6"/>
  <c r="F4750" i="6"/>
  <c r="F4749" i="6"/>
  <c r="F2422" i="6"/>
  <c r="F1078" i="6"/>
  <c r="F3118" i="6"/>
  <c r="F6525" i="6"/>
  <c r="F1846" i="6"/>
  <c r="F2998" i="6"/>
  <c r="F2230" i="6"/>
  <c r="F3406" i="6"/>
  <c r="F2638" i="6"/>
  <c r="F6670" i="6"/>
  <c r="F189" i="6"/>
  <c r="F2589" i="6"/>
  <c r="F3669" i="6"/>
  <c r="F4101" i="6"/>
  <c r="F4725" i="6"/>
  <c r="F5301" i="6"/>
  <c r="F6765" i="6"/>
  <c r="F7294" i="6"/>
  <c r="F2446" i="6"/>
  <c r="F1270" i="6"/>
  <c r="F4054" i="6"/>
  <c r="F2014" i="6"/>
  <c r="F4486" i="6"/>
  <c r="F3190" i="6"/>
  <c r="F2110" i="6"/>
  <c r="F22" i="6"/>
  <c r="F8037" i="6"/>
  <c r="F7797" i="6"/>
  <c r="F141" i="6"/>
  <c r="F6957" i="6"/>
  <c r="F7437" i="6"/>
  <c r="F381" i="6"/>
  <c r="F501" i="6"/>
  <c r="F3477" i="6"/>
  <c r="F5109" i="6"/>
  <c r="F6261" i="6"/>
  <c r="F1942" i="6"/>
  <c r="F6453" i="6"/>
  <c r="F2182" i="6"/>
  <c r="F5926" i="6"/>
  <c r="F7894" i="6"/>
  <c r="F1822" i="6"/>
  <c r="F7390" i="6"/>
  <c r="F7174" i="6"/>
  <c r="F2614" i="6"/>
  <c r="F6046" i="6"/>
  <c r="F8374" i="6"/>
  <c r="F1677" i="6"/>
  <c r="F2877" i="6"/>
  <c r="F2949" i="6"/>
  <c r="F6213" i="6"/>
  <c r="F6549" i="6"/>
  <c r="F94" i="6"/>
  <c r="F5086" i="6"/>
  <c r="F6286" i="6"/>
  <c r="F7846" i="6"/>
  <c r="F4630" i="6"/>
  <c r="F2854" i="6"/>
  <c r="F6694" i="6"/>
  <c r="F5686" i="6"/>
  <c r="F2926" i="6"/>
  <c r="F1966" i="6"/>
  <c r="F1990" i="6"/>
  <c r="F646" i="6"/>
  <c r="F4269" i="6"/>
  <c r="F3358" i="6"/>
  <c r="F5878" i="6"/>
  <c r="F8110" i="6"/>
  <c r="F4438" i="6"/>
  <c r="F7486" i="6"/>
  <c r="F262" i="6"/>
  <c r="F7558" i="6"/>
  <c r="F4030" i="6"/>
  <c r="F5062" i="6"/>
  <c r="F4198" i="6"/>
  <c r="F2397" i="6"/>
  <c r="F1581" i="6"/>
  <c r="F3549" i="6"/>
  <c r="F3789" i="6"/>
  <c r="F5229" i="6"/>
  <c r="F6093" i="6"/>
  <c r="F7773" i="6"/>
  <c r="F4966" i="6"/>
  <c r="F5350" i="6"/>
  <c r="F7270" i="6"/>
  <c r="F6142" i="6"/>
  <c r="F7918" i="6"/>
  <c r="F7342" i="6"/>
  <c r="F8062" i="6"/>
  <c r="F8206" i="6"/>
  <c r="F3046" i="6"/>
  <c r="F6598" i="6"/>
  <c r="F3262" i="6"/>
  <c r="F406" i="6"/>
  <c r="F3334" i="6"/>
  <c r="F2205" i="6"/>
  <c r="F7029" i="6"/>
  <c r="F5133" i="6"/>
  <c r="F5134" i="6"/>
  <c r="F2062" i="6"/>
  <c r="F7078" i="6"/>
  <c r="F1774" i="6"/>
  <c r="F4894" i="6"/>
  <c r="F6358" i="6"/>
  <c r="F4870" i="6"/>
  <c r="F8230" i="6"/>
  <c r="F5662" i="6"/>
  <c r="F981" i="6"/>
  <c r="F1653" i="6"/>
  <c r="F2253" i="6"/>
  <c r="F5589" i="6"/>
  <c r="F6477" i="6"/>
  <c r="F2278" i="6"/>
  <c r="F6190" i="6"/>
  <c r="F7606" i="6"/>
  <c r="F8086" i="6"/>
  <c r="F814" i="6"/>
  <c r="F3814" i="6"/>
  <c r="F6334" i="6"/>
  <c r="F7534" i="6"/>
  <c r="F6430" i="6"/>
  <c r="F4174" i="6"/>
  <c r="F6502" i="6"/>
  <c r="F1630" i="6"/>
  <c r="F2494" i="6"/>
  <c r="F5998" i="6"/>
  <c r="F2157" i="6"/>
  <c r="F3381" i="6"/>
  <c r="F8133" i="6"/>
  <c r="F357" i="6"/>
  <c r="F3453" i="6"/>
  <c r="F3741" i="6"/>
  <c r="F4293" i="6"/>
  <c r="F1101" i="6"/>
  <c r="F3094" i="6"/>
  <c r="F2133" i="6"/>
  <c r="F6861" i="6"/>
  <c r="E3646" i="6" a="1"/>
  <c r="E3646" i="6" s="1"/>
  <c r="F3646" i="6" s="1"/>
  <c r="E5302" i="6" a="1"/>
  <c r="E5302" i="6" s="1"/>
  <c r="F5302" i="6" s="1"/>
  <c r="E8351" i="6" a="1"/>
  <c r="E8351" i="6" s="1"/>
  <c r="F8351" i="6" s="1"/>
  <c r="E3575" i="6" a="1"/>
  <c r="E3575" i="6" s="1"/>
  <c r="F3575" i="6" s="1"/>
  <c r="E2183" i="6" a="1"/>
  <c r="E2183" i="6" s="1"/>
  <c r="F2183" i="6" s="1"/>
  <c r="E1030" i="6" a="1"/>
  <c r="E1030" i="6" s="1"/>
  <c r="F1030" i="6" s="1"/>
  <c r="E4078" i="6" a="1"/>
  <c r="E4078" i="6" s="1"/>
  <c r="F4078" i="6" s="1"/>
  <c r="E8207" i="6" a="1"/>
  <c r="E8207" i="6" s="1"/>
  <c r="F8207" i="6" s="1"/>
  <c r="E7919" i="6" a="1"/>
  <c r="E7919" i="6" s="1"/>
  <c r="F7919" i="6" s="1"/>
  <c r="E6167" i="6" a="1"/>
  <c r="E6167" i="6" s="1"/>
  <c r="E4391" i="6" a="1"/>
  <c r="E4391" i="6" s="1"/>
  <c r="F4391" i="6" s="1"/>
  <c r="E2734" i="6" a="1"/>
  <c r="E2734" i="6" s="1"/>
  <c r="F2734" i="6" s="1"/>
  <c r="E6479" i="6" a="1"/>
  <c r="E6479" i="6" s="1"/>
  <c r="E5087" i="6" a="1"/>
  <c r="E5087" i="6" s="1"/>
  <c r="F5087" i="6" s="1"/>
  <c r="E4799" i="6" a="1"/>
  <c r="E4799" i="6" s="1"/>
  <c r="F4799" i="6" s="1"/>
  <c r="E3335" i="6" a="1"/>
  <c r="E3335" i="6" s="1"/>
  <c r="F3335" i="6" s="1"/>
  <c r="E1871" i="6" a="1"/>
  <c r="E1871" i="6" s="1"/>
  <c r="F1871" i="6" s="1"/>
  <c r="E383" i="6" a="1"/>
  <c r="E383" i="6" s="1"/>
  <c r="F383" i="6" s="1"/>
  <c r="E7679" i="6" a="1"/>
  <c r="E7679" i="6" s="1"/>
  <c r="F7679" i="6" s="1"/>
  <c r="E7823" i="6" a="1"/>
  <c r="E7823" i="6" s="1"/>
  <c r="E6527" i="6" a="1"/>
  <c r="E6527" i="6" s="1"/>
  <c r="F6527" i="6" s="1"/>
  <c r="E6431" i="6" a="1"/>
  <c r="E6431" i="6" s="1"/>
  <c r="F6431" i="6" s="1"/>
  <c r="E6383" i="6" a="1"/>
  <c r="E6383" i="6" s="1"/>
  <c r="F6383" i="6" s="1"/>
  <c r="E5735" i="6" a="1"/>
  <c r="E5735" i="6" s="1"/>
  <c r="F5735" i="6" s="1"/>
  <c r="E4991" i="6" a="1"/>
  <c r="E4991" i="6" s="1"/>
  <c r="F4991" i="6" s="1"/>
  <c r="E4751" i="6" a="1"/>
  <c r="E4751" i="6" s="1"/>
  <c r="F4751" i="6" s="1"/>
  <c r="E3167" i="6" a="1"/>
  <c r="E3167" i="6" s="1"/>
  <c r="E3239" i="6" a="1"/>
  <c r="E3239" i="6" s="1"/>
  <c r="F3239" i="6" s="1"/>
  <c r="E1847" i="6" a="1"/>
  <c r="E1847" i="6" s="1"/>
  <c r="F1847" i="6" s="1"/>
  <c r="E1607" i="6" a="1"/>
  <c r="E1607" i="6" s="1"/>
  <c r="F1607" i="6" s="1"/>
  <c r="E1895" i="6" a="1"/>
  <c r="E1895" i="6" s="1"/>
  <c r="F1895" i="6" s="1"/>
  <c r="E1031" i="6" a="1"/>
  <c r="E1031" i="6" s="1"/>
  <c r="G8305" i="6"/>
  <c r="G8257" i="6"/>
  <c r="G8161" i="6"/>
  <c r="G8065" i="6"/>
  <c r="G8425" i="6"/>
  <c r="G8329" i="6"/>
  <c r="G8185" i="6"/>
  <c r="G8089" i="6"/>
  <c r="G7993" i="6"/>
  <c r="G8377" i="6"/>
  <c r="G8233" i="6"/>
  <c r="G8137" i="6"/>
  <c r="G8041" i="6"/>
  <c r="G8281" i="6"/>
  <c r="G8017" i="6"/>
  <c r="G7969" i="6"/>
  <c r="G7897" i="6"/>
  <c r="G7801" i="6"/>
  <c r="G7777" i="6"/>
  <c r="G7729" i="6"/>
  <c r="G7681" i="6"/>
  <c r="G8113" i="6"/>
  <c r="G7945" i="6"/>
  <c r="G7849" i="6"/>
  <c r="G7753" i="6"/>
  <c r="G7657" i="6"/>
  <c r="G7633" i="6"/>
  <c r="G7537" i="6"/>
  <c r="G7513" i="6"/>
  <c r="G7489" i="6"/>
  <c r="G7441" i="6"/>
  <c r="G8353" i="6"/>
  <c r="G7921" i="6"/>
  <c r="G7873" i="6"/>
  <c r="G7825" i="6"/>
  <c r="G7585" i="6"/>
  <c r="G7465" i="6"/>
  <c r="G8401" i="6"/>
  <c r="G8209" i="6"/>
  <c r="G7705" i="6"/>
  <c r="G7561" i="6"/>
  <c r="G7345" i="6"/>
  <c r="G7297" i="6"/>
  <c r="G7249" i="6"/>
  <c r="G7201" i="6"/>
  <c r="G7153" i="6"/>
  <c r="G7105" i="6"/>
  <c r="G7057" i="6"/>
  <c r="G7009" i="6"/>
  <c r="G6961" i="6"/>
  <c r="G6937" i="6"/>
  <c r="G6841" i="6"/>
  <c r="G7609" i="6"/>
  <c r="G7393" i="6"/>
  <c r="G6913" i="6"/>
  <c r="G7417" i="6"/>
  <c r="G6865" i="6"/>
  <c r="G7273" i="6"/>
  <c r="G7081" i="6"/>
  <c r="G6793" i="6"/>
  <c r="G6745" i="6"/>
  <c r="G6649" i="6"/>
  <c r="G6577" i="6"/>
  <c r="G6409" i="6"/>
  <c r="G7225" i="6"/>
  <c r="G7033" i="6"/>
  <c r="G6889" i="6"/>
  <c r="G6817" i="6"/>
  <c r="G6721" i="6"/>
  <c r="G6625" i="6"/>
  <c r="G6553" i="6"/>
  <c r="G6529" i="6"/>
  <c r="G6433" i="6"/>
  <c r="G7369" i="6"/>
  <c r="G7321" i="6"/>
  <c r="G7129" i="6"/>
  <c r="G6769" i="6"/>
  <c r="G6673" i="6"/>
  <c r="G6457" i="6"/>
  <c r="G6361" i="6"/>
  <c r="G6601" i="6"/>
  <c r="G6481" i="6"/>
  <c r="G7177" i="6"/>
  <c r="G6505" i="6"/>
  <c r="G6337" i="6"/>
  <c r="G6985" i="6"/>
  <c r="G6697" i="6"/>
  <c r="G6313" i="6"/>
  <c r="G6289" i="6"/>
  <c r="G6241" i="6"/>
  <c r="G6193" i="6"/>
  <c r="G6145" i="6"/>
  <c r="G6049" i="6"/>
  <c r="G6217" i="6"/>
  <c r="G6169" i="6"/>
  <c r="G6097" i="6"/>
  <c r="G6073" i="6"/>
  <c r="G6385" i="6"/>
  <c r="G6265" i="6"/>
  <c r="G6121" i="6"/>
  <c r="G6025" i="6"/>
  <c r="G6001" i="6"/>
  <c r="G5833" i="6"/>
  <c r="G5713" i="6"/>
  <c r="G5593" i="6"/>
  <c r="G5545" i="6"/>
  <c r="G5497" i="6"/>
  <c r="G5329" i="6"/>
  <c r="G5281" i="6"/>
  <c r="G5905" i="6"/>
  <c r="G5809" i="6"/>
  <c r="G5785" i="6"/>
  <c r="G5689" i="6"/>
  <c r="G5617" i="6"/>
  <c r="G5449" i="6"/>
  <c r="G5401" i="6"/>
  <c r="G5977" i="6"/>
  <c r="G5953" i="6"/>
  <c r="G5881" i="6"/>
  <c r="G5761" i="6"/>
  <c r="G5665" i="6"/>
  <c r="G5569" i="6"/>
  <c r="G5521" i="6"/>
  <c r="G5473" i="6"/>
  <c r="G5353" i="6"/>
  <c r="G5305" i="6"/>
  <c r="G5929" i="6"/>
  <c r="G5857" i="6"/>
  <c r="G5737" i="6"/>
  <c r="G5641" i="6"/>
  <c r="G5425" i="6"/>
  <c r="G5377" i="6"/>
  <c r="G5161" i="6"/>
  <c r="G5113" i="6"/>
  <c r="G5041" i="6"/>
  <c r="G4945" i="6"/>
  <c r="G4777" i="6"/>
  <c r="G4729" i="6"/>
  <c r="G4681" i="6"/>
  <c r="G4633" i="6"/>
  <c r="G4585" i="6"/>
  <c r="G4465" i="6"/>
  <c r="G4441" i="6"/>
  <c r="G4393" i="6"/>
  <c r="G4297" i="6"/>
  <c r="G5233" i="6"/>
  <c r="G5185" i="6"/>
  <c r="G5017" i="6"/>
  <c r="G4921" i="6"/>
  <c r="G4873" i="6"/>
  <c r="G4825" i="6"/>
  <c r="G4537" i="6"/>
  <c r="G4489" i="6"/>
  <c r="G4369" i="6"/>
  <c r="G4273" i="6"/>
  <c r="G4177" i="6"/>
  <c r="G5209" i="6"/>
  <c r="G5089" i="6"/>
  <c r="G4993" i="6"/>
  <c r="G4801" i="6"/>
  <c r="G4753" i="6"/>
  <c r="G4705" i="6"/>
  <c r="G4657" i="6"/>
  <c r="G4609" i="6"/>
  <c r="G4561" i="6"/>
  <c r="G4417" i="6"/>
  <c r="G4345" i="6"/>
  <c r="G4249" i="6"/>
  <c r="G4153" i="6"/>
  <c r="G4033" i="6"/>
  <c r="G3937" i="6"/>
  <c r="G3841" i="6"/>
  <c r="G5257" i="6"/>
  <c r="G5137" i="6"/>
  <c r="G5065" i="6"/>
  <c r="G4969" i="6"/>
  <c r="G4897" i="6"/>
  <c r="G4849" i="6"/>
  <c r="G4513" i="6"/>
  <c r="G4321" i="6"/>
  <c r="G4225" i="6"/>
  <c r="G4129" i="6"/>
  <c r="G4009" i="6"/>
  <c r="G3913" i="6"/>
  <c r="G4081" i="6"/>
  <c r="G3985" i="6"/>
  <c r="G3745" i="6"/>
  <c r="G3649" i="6"/>
  <c r="G3553" i="6"/>
  <c r="G3193" i="6"/>
  <c r="G3121" i="6"/>
  <c r="G3073" i="6"/>
  <c r="G3025" i="6"/>
  <c r="G2977" i="6"/>
  <c r="G2713" i="6"/>
  <c r="G2665" i="6"/>
  <c r="G4201" i="6"/>
  <c r="G3961" i="6"/>
  <c r="G3817" i="6"/>
  <c r="G3721" i="6"/>
  <c r="G3625" i="6"/>
  <c r="G3529" i="6"/>
  <c r="G3457" i="6"/>
  <c r="G3289" i="6"/>
  <c r="G3145" i="6"/>
  <c r="G3049" i="6"/>
  <c r="G2953" i="6"/>
  <c r="G2905" i="6"/>
  <c r="G2881" i="6"/>
  <c r="G2857" i="6"/>
  <c r="G2833" i="6"/>
  <c r="G2737" i="6"/>
  <c r="G2569" i="6"/>
  <c r="G4105" i="6"/>
  <c r="G4057" i="6"/>
  <c r="G3889" i="6"/>
  <c r="G3793" i="6"/>
  <c r="G3697" i="6"/>
  <c r="G3601" i="6"/>
  <c r="G3505" i="6"/>
  <c r="G3433" i="6"/>
  <c r="G3217" i="6"/>
  <c r="G3169" i="6"/>
  <c r="G3097" i="6"/>
  <c r="G2929" i="6"/>
  <c r="G3865" i="6"/>
  <c r="G3769" i="6"/>
  <c r="G3673" i="6"/>
  <c r="G3577" i="6"/>
  <c r="G3481" i="6"/>
  <c r="G3409" i="6"/>
  <c r="G3385" i="6"/>
  <c r="G3361" i="6"/>
  <c r="G3337" i="6"/>
  <c r="G2785" i="6"/>
  <c r="G2617" i="6"/>
  <c r="G2473" i="6"/>
  <c r="G2401" i="6"/>
  <c r="G2305" i="6"/>
  <c r="G2281" i="6"/>
  <c r="G2257" i="6"/>
  <c r="G2233" i="6"/>
  <c r="G2209" i="6"/>
  <c r="G2185" i="6"/>
  <c r="G2161" i="6"/>
  <c r="G2089" i="6"/>
  <c r="G1993" i="6"/>
  <c r="G1897" i="6"/>
  <c r="G1825" i="6"/>
  <c r="G1729" i="6"/>
  <c r="G1489" i="6"/>
  <c r="G1465" i="6"/>
  <c r="G3241" i="6"/>
  <c r="G3001" i="6"/>
  <c r="G2689" i="6"/>
  <c r="G2641" i="6"/>
  <c r="G2545" i="6"/>
  <c r="G2377" i="6"/>
  <c r="G2353" i="6"/>
  <c r="G2329" i="6"/>
  <c r="G2065" i="6"/>
  <c r="G1969" i="6"/>
  <c r="G1873" i="6"/>
  <c r="G1849" i="6"/>
  <c r="G1801" i="6"/>
  <c r="G1705" i="6"/>
  <c r="G1633" i="6"/>
  <c r="G1585" i="6"/>
  <c r="G1561" i="6"/>
  <c r="G1513" i="6"/>
  <c r="G1417" i="6"/>
  <c r="G3313" i="6"/>
  <c r="G3265" i="6"/>
  <c r="G2761" i="6"/>
  <c r="G2593" i="6"/>
  <c r="G2449" i="6"/>
  <c r="G2041" i="6"/>
  <c r="G1945" i="6"/>
  <c r="G1777" i="6"/>
  <c r="G1537" i="6"/>
  <c r="G2809" i="6"/>
  <c r="G2521" i="6"/>
  <c r="G2497" i="6"/>
  <c r="G2425" i="6"/>
  <c r="G2137" i="6"/>
  <c r="G2113" i="6"/>
  <c r="G2017" i="6"/>
  <c r="G1921" i="6"/>
  <c r="G1753" i="6"/>
  <c r="G1681" i="6"/>
  <c r="G1657" i="6"/>
  <c r="G1609" i="6"/>
  <c r="G1441" i="6"/>
  <c r="G1393" i="6"/>
  <c r="G1345" i="6"/>
  <c r="G1273" i="6"/>
  <c r="G1249" i="6"/>
  <c r="G1153" i="6"/>
  <c r="G961" i="6"/>
  <c r="G865" i="6"/>
  <c r="G817" i="6"/>
  <c r="G793" i="6"/>
  <c r="G721" i="6"/>
  <c r="G673" i="6"/>
  <c r="G553" i="6"/>
  <c r="G481" i="6"/>
  <c r="G337" i="6"/>
  <c r="G121" i="6"/>
  <c r="G289" i="6"/>
  <c r="G217" i="6"/>
  <c r="G193" i="6"/>
  <c r="G1369" i="6"/>
  <c r="G1321" i="6"/>
  <c r="G1297" i="6"/>
  <c r="G1225" i="6"/>
  <c r="G1129" i="6"/>
  <c r="G889" i="6"/>
  <c r="G769" i="6"/>
  <c r="G745" i="6"/>
  <c r="G649" i="6"/>
  <c r="G625" i="6"/>
  <c r="G601" i="6"/>
  <c r="G505" i="6"/>
  <c r="G457" i="6"/>
  <c r="G409" i="6"/>
  <c r="G145" i="6"/>
  <c r="G1201" i="6"/>
  <c r="G1081" i="6"/>
  <c r="G937" i="6"/>
  <c r="G841" i="6"/>
  <c r="G433" i="6"/>
  <c r="G313" i="6"/>
  <c r="G265" i="6"/>
  <c r="G241" i="6"/>
  <c r="G169" i="6"/>
  <c r="G97" i="6"/>
  <c r="G577" i="6"/>
  <c r="G1177" i="6"/>
  <c r="G1105" i="6"/>
  <c r="G1057" i="6"/>
  <c r="G1033" i="6"/>
  <c r="G1009" i="6"/>
  <c r="G985" i="6"/>
  <c r="G913" i="6"/>
  <c r="G697" i="6"/>
  <c r="G529" i="6"/>
  <c r="G385" i="6"/>
  <c r="G361" i="6"/>
  <c r="E6166" i="6" a="1"/>
  <c r="E6166" i="6" s="1"/>
  <c r="E6935" i="6" a="1"/>
  <c r="E6935" i="6" s="1"/>
  <c r="F6935" i="6" s="1"/>
  <c r="E6815" i="6" a="1"/>
  <c r="E6815" i="6" s="1"/>
  <c r="F6815" i="6" s="1"/>
  <c r="E5591" i="6" a="1"/>
  <c r="E5591" i="6" s="1"/>
  <c r="F5591" i="6" s="1"/>
  <c r="E4703" i="6" a="1"/>
  <c r="E4703" i="6" s="1"/>
  <c r="F4703" i="6" s="1"/>
  <c r="E3215" i="6" a="1"/>
  <c r="E3215" i="6" s="1"/>
  <c r="F3215" i="6" s="1"/>
  <c r="E1823" i="6" a="1"/>
  <c r="E1823" i="6" s="1"/>
  <c r="F1823" i="6" s="1"/>
  <c r="E1439" i="6" a="1"/>
  <c r="E1439" i="6" s="1"/>
  <c r="F1439" i="6" s="1"/>
  <c r="E1007" i="6" a="1"/>
  <c r="E1007" i="6" s="1"/>
  <c r="F1007" i="6" s="1"/>
  <c r="E7439" i="6" a="1"/>
  <c r="E7439" i="6" s="1"/>
  <c r="F7439" i="6" s="1"/>
  <c r="E4151" i="6" a="1"/>
  <c r="E4151" i="6" s="1"/>
  <c r="F4151" i="6" s="1"/>
  <c r="E3551" i="6" a="1"/>
  <c r="E3551" i="6" s="1"/>
  <c r="F3551" i="6" s="1"/>
  <c r="E239" i="6" a="1"/>
  <c r="E239" i="6" s="1"/>
  <c r="F239" i="6" s="1"/>
  <c r="E6094" i="6" a="1"/>
  <c r="E6094" i="6" s="1"/>
  <c r="F6094" i="6" s="1"/>
  <c r="C8401" i="6"/>
  <c r="D8401" i="6" s="1"/>
  <c r="C8281" i="6"/>
  <c r="D8281" i="6" s="1"/>
  <c r="C8233" i="6"/>
  <c r="D8233" i="6" s="1"/>
  <c r="C8137" i="6"/>
  <c r="D8137" i="6" s="1"/>
  <c r="C8041" i="6"/>
  <c r="D8041" i="6" s="1"/>
  <c r="C8377" i="6"/>
  <c r="D8377" i="6" s="1"/>
  <c r="C8305" i="6"/>
  <c r="D8305" i="6" s="1"/>
  <c r="C8257" i="6"/>
  <c r="D8257" i="6" s="1"/>
  <c r="C8161" i="6"/>
  <c r="D8161" i="6" s="1"/>
  <c r="C8065" i="6"/>
  <c r="D8065" i="6" s="1"/>
  <c r="C8425" i="6"/>
  <c r="D8425" i="6" s="1"/>
  <c r="C8353" i="6"/>
  <c r="D8353" i="6" s="1"/>
  <c r="C8209" i="6"/>
  <c r="D8209" i="6" s="1"/>
  <c r="C8113" i="6"/>
  <c r="D8113" i="6" s="1"/>
  <c r="C8017" i="6"/>
  <c r="D8017" i="6" s="1"/>
  <c r="C7993" i="6"/>
  <c r="D7993" i="6" s="1"/>
  <c r="C8185" i="6"/>
  <c r="D8185" i="6" s="1"/>
  <c r="C7921" i="6"/>
  <c r="D7921" i="6" s="1"/>
  <c r="C7873" i="6"/>
  <c r="D7873" i="6" s="1"/>
  <c r="C7825" i="6"/>
  <c r="D7825" i="6" s="1"/>
  <c r="C7609" i="6"/>
  <c r="D7609" i="6" s="1"/>
  <c r="C7465" i="6"/>
  <c r="D7465" i="6" s="1"/>
  <c r="C8329" i="6"/>
  <c r="D8329" i="6" s="1"/>
  <c r="C7969" i="6"/>
  <c r="D7969" i="6" s="1"/>
  <c r="C7897" i="6"/>
  <c r="D7897" i="6" s="1"/>
  <c r="C7801" i="6"/>
  <c r="D7801" i="6" s="1"/>
  <c r="C7777" i="6"/>
  <c r="D7777" i="6" s="1"/>
  <c r="C7729" i="6"/>
  <c r="D7729" i="6" s="1"/>
  <c r="C7681" i="6"/>
  <c r="D7681" i="6" s="1"/>
  <c r="C8089" i="6"/>
  <c r="D8089" i="6" s="1"/>
  <c r="C7705" i="6"/>
  <c r="D7705" i="6" s="1"/>
  <c r="C7633" i="6"/>
  <c r="D7633" i="6" s="1"/>
  <c r="C7561" i="6"/>
  <c r="D7561" i="6" s="1"/>
  <c r="C7393" i="6"/>
  <c r="D7393" i="6" s="1"/>
  <c r="C7849" i="6"/>
  <c r="D7849" i="6" s="1"/>
  <c r="C7441" i="6"/>
  <c r="D7441" i="6" s="1"/>
  <c r="C7417" i="6"/>
  <c r="D7417" i="6" s="1"/>
  <c r="C6865" i="6"/>
  <c r="D6865" i="6" s="1"/>
  <c r="C7753" i="6"/>
  <c r="D7753" i="6" s="1"/>
  <c r="C7537" i="6"/>
  <c r="D7537" i="6" s="1"/>
  <c r="C7345" i="6"/>
  <c r="D7345" i="6" s="1"/>
  <c r="C7297" i="6"/>
  <c r="D7297" i="6" s="1"/>
  <c r="C7249" i="6"/>
  <c r="D7249" i="6" s="1"/>
  <c r="C7201" i="6"/>
  <c r="D7201" i="6" s="1"/>
  <c r="C7153" i="6"/>
  <c r="D7153" i="6" s="1"/>
  <c r="C7105" i="6"/>
  <c r="D7105" i="6" s="1"/>
  <c r="C7057" i="6"/>
  <c r="D7057" i="6" s="1"/>
  <c r="C7009" i="6"/>
  <c r="D7009" i="6" s="1"/>
  <c r="C6961" i="6"/>
  <c r="D6961" i="6" s="1"/>
  <c r="C6937" i="6"/>
  <c r="D6937" i="6" s="1"/>
  <c r="C6841" i="6"/>
  <c r="D6841" i="6" s="1"/>
  <c r="C7657" i="6"/>
  <c r="D7657" i="6" s="1"/>
  <c r="C7585" i="6"/>
  <c r="D7585" i="6" s="1"/>
  <c r="C7489" i="6"/>
  <c r="D7489" i="6" s="1"/>
  <c r="C7369" i="6"/>
  <c r="D7369" i="6" s="1"/>
  <c r="C7321" i="6"/>
  <c r="D7321" i="6" s="1"/>
  <c r="C7273" i="6"/>
  <c r="D7273" i="6" s="1"/>
  <c r="C7225" i="6"/>
  <c r="D7225" i="6" s="1"/>
  <c r="C7177" i="6"/>
  <c r="D7177" i="6" s="1"/>
  <c r="C7129" i="6"/>
  <c r="D7129" i="6" s="1"/>
  <c r="C7081" i="6"/>
  <c r="D7081" i="6" s="1"/>
  <c r="C7033" i="6"/>
  <c r="D7033" i="6" s="1"/>
  <c r="C6985" i="6"/>
  <c r="D6985" i="6" s="1"/>
  <c r="C6889" i="6"/>
  <c r="D6889" i="6" s="1"/>
  <c r="C6793" i="6"/>
  <c r="D6793" i="6" s="1"/>
  <c r="C6769" i="6"/>
  <c r="D6769" i="6" s="1"/>
  <c r="C6673" i="6"/>
  <c r="D6673" i="6" s="1"/>
  <c r="C6505" i="6"/>
  <c r="D6505" i="6" s="1"/>
  <c r="C6457" i="6"/>
  <c r="D6457" i="6" s="1"/>
  <c r="C7945" i="6"/>
  <c r="D7945" i="6" s="1"/>
  <c r="C6745" i="6"/>
  <c r="D6745" i="6" s="1"/>
  <c r="C6649" i="6"/>
  <c r="D6649" i="6" s="1"/>
  <c r="C6433" i="6"/>
  <c r="D6433" i="6" s="1"/>
  <c r="C7513" i="6"/>
  <c r="D7513" i="6" s="1"/>
  <c r="C6913" i="6"/>
  <c r="D6913" i="6" s="1"/>
  <c r="C6697" i="6"/>
  <c r="D6697" i="6" s="1"/>
  <c r="C6601" i="6"/>
  <c r="D6601" i="6" s="1"/>
  <c r="C6553" i="6"/>
  <c r="D6553" i="6" s="1"/>
  <c r="C6529" i="6"/>
  <c r="D6529" i="6" s="1"/>
  <c r="C6481" i="6"/>
  <c r="D6481" i="6" s="1"/>
  <c r="C6409" i="6"/>
  <c r="D6409" i="6" s="1"/>
  <c r="C6385" i="6"/>
  <c r="D6385" i="6" s="1"/>
  <c r="C6577" i="6"/>
  <c r="D6577" i="6" s="1"/>
  <c r="C6721" i="6"/>
  <c r="D6721" i="6" s="1"/>
  <c r="C6625" i="6"/>
  <c r="D6625" i="6" s="1"/>
  <c r="C6817" i="6"/>
  <c r="D6817" i="6" s="1"/>
  <c r="C6337" i="6"/>
  <c r="D6337" i="6" s="1"/>
  <c r="C6361" i="6"/>
  <c r="D6361" i="6" s="1"/>
  <c r="C6025" i="6"/>
  <c r="D6025" i="6" s="1"/>
  <c r="C6313" i="6"/>
  <c r="D6313" i="6" s="1"/>
  <c r="C6265" i="6"/>
  <c r="D6265" i="6" s="1"/>
  <c r="C6145" i="6"/>
  <c r="D6145" i="6" s="1"/>
  <c r="C6049" i="6"/>
  <c r="D6049" i="6" s="1"/>
  <c r="C6289" i="6"/>
  <c r="D6289" i="6" s="1"/>
  <c r="C6241" i="6"/>
  <c r="D6241" i="6" s="1"/>
  <c r="C6193" i="6"/>
  <c r="D6193" i="6" s="1"/>
  <c r="C6169" i="6"/>
  <c r="D6169" i="6" s="1"/>
  <c r="C6073" i="6"/>
  <c r="D6073" i="6" s="1"/>
  <c r="C6217" i="6"/>
  <c r="D6217" i="6" s="1"/>
  <c r="C6121" i="6"/>
  <c r="D6121" i="6" s="1"/>
  <c r="C6097" i="6"/>
  <c r="D6097" i="6" s="1"/>
  <c r="C6001" i="6"/>
  <c r="D6001" i="6" s="1"/>
  <c r="C5881" i="6"/>
  <c r="D5881" i="6" s="1"/>
  <c r="C5737" i="6"/>
  <c r="D5737" i="6" s="1"/>
  <c r="C5425" i="6"/>
  <c r="D5425" i="6" s="1"/>
  <c r="C5377" i="6"/>
  <c r="D5377" i="6" s="1"/>
  <c r="C5929" i="6"/>
  <c r="D5929" i="6" s="1"/>
  <c r="C5857" i="6"/>
  <c r="D5857" i="6" s="1"/>
  <c r="C5713" i="6"/>
  <c r="D5713" i="6" s="1"/>
  <c r="C5641" i="6"/>
  <c r="D5641" i="6" s="1"/>
  <c r="C5593" i="6"/>
  <c r="D5593" i="6" s="1"/>
  <c r="C5545" i="6"/>
  <c r="D5545" i="6" s="1"/>
  <c r="C5497" i="6"/>
  <c r="D5497" i="6" s="1"/>
  <c r="C5329" i="6"/>
  <c r="D5329" i="6" s="1"/>
  <c r="C5281" i="6"/>
  <c r="D5281" i="6" s="1"/>
  <c r="C5833" i="6"/>
  <c r="D5833" i="6" s="1"/>
  <c r="C5809" i="6"/>
  <c r="D5809" i="6" s="1"/>
  <c r="C5785" i="6"/>
  <c r="D5785" i="6" s="1"/>
  <c r="C5689" i="6"/>
  <c r="D5689" i="6" s="1"/>
  <c r="C5617" i="6"/>
  <c r="D5617" i="6" s="1"/>
  <c r="C5401" i="6"/>
  <c r="D5401" i="6" s="1"/>
  <c r="C5977" i="6"/>
  <c r="D5977" i="6" s="1"/>
  <c r="C5953" i="6"/>
  <c r="D5953" i="6" s="1"/>
  <c r="C5905" i="6"/>
  <c r="D5905" i="6" s="1"/>
  <c r="C5761" i="6"/>
  <c r="D5761" i="6" s="1"/>
  <c r="C5665" i="6"/>
  <c r="D5665" i="6" s="1"/>
  <c r="C5569" i="6"/>
  <c r="D5569" i="6" s="1"/>
  <c r="C5521" i="6"/>
  <c r="D5521" i="6" s="1"/>
  <c r="C5473" i="6"/>
  <c r="D5473" i="6" s="1"/>
  <c r="C5449" i="6"/>
  <c r="D5449" i="6" s="1"/>
  <c r="C5353" i="6"/>
  <c r="D5353" i="6" s="1"/>
  <c r="C5305" i="6"/>
  <c r="D5305" i="6" s="1"/>
  <c r="C5257" i="6"/>
  <c r="D5257" i="6" s="1"/>
  <c r="C5137" i="6"/>
  <c r="D5137" i="6" s="1"/>
  <c r="C5113" i="6"/>
  <c r="D5113" i="6" s="1"/>
  <c r="C5017" i="6"/>
  <c r="D5017" i="6" s="1"/>
  <c r="C4801" i="6"/>
  <c r="D4801" i="6" s="1"/>
  <c r="C4777" i="6"/>
  <c r="D4777" i="6" s="1"/>
  <c r="C4729" i="6"/>
  <c r="D4729" i="6" s="1"/>
  <c r="C4681" i="6"/>
  <c r="D4681" i="6" s="1"/>
  <c r="C4633" i="6"/>
  <c r="D4633" i="6" s="1"/>
  <c r="C4585" i="6"/>
  <c r="D4585" i="6" s="1"/>
  <c r="C4297" i="6"/>
  <c r="D4297" i="6" s="1"/>
  <c r="C5161" i="6"/>
  <c r="D5161" i="6" s="1"/>
  <c r="C5089" i="6"/>
  <c r="D5089" i="6" s="1"/>
  <c r="C4993" i="6"/>
  <c r="D4993" i="6" s="1"/>
  <c r="C4897" i="6"/>
  <c r="D4897" i="6" s="1"/>
  <c r="C4849" i="6"/>
  <c r="D4849" i="6" s="1"/>
  <c r="C4537" i="6"/>
  <c r="D4537" i="6" s="1"/>
  <c r="C4489" i="6"/>
  <c r="D4489" i="6" s="1"/>
  <c r="C4465" i="6"/>
  <c r="D4465" i="6" s="1"/>
  <c r="C4393" i="6"/>
  <c r="D4393" i="6" s="1"/>
  <c r="C4369" i="6"/>
  <c r="D4369" i="6" s="1"/>
  <c r="C4273" i="6"/>
  <c r="D4273" i="6" s="1"/>
  <c r="C4177" i="6"/>
  <c r="D4177" i="6" s="1"/>
  <c r="C5233" i="6"/>
  <c r="D5233" i="6" s="1"/>
  <c r="C5185" i="6"/>
  <c r="D5185" i="6" s="1"/>
  <c r="C5065" i="6"/>
  <c r="D5065" i="6" s="1"/>
  <c r="C4969" i="6"/>
  <c r="D4969" i="6" s="1"/>
  <c r="C4753" i="6"/>
  <c r="D4753" i="6" s="1"/>
  <c r="C4705" i="6"/>
  <c r="D4705" i="6" s="1"/>
  <c r="C4657" i="6"/>
  <c r="D4657" i="6" s="1"/>
  <c r="C4609" i="6"/>
  <c r="D4609" i="6" s="1"/>
  <c r="C4345" i="6"/>
  <c r="D4345" i="6" s="1"/>
  <c r="C4249" i="6"/>
  <c r="D4249" i="6" s="1"/>
  <c r="C4153" i="6"/>
  <c r="D4153" i="6" s="1"/>
  <c r="C4009" i="6"/>
  <c r="D4009" i="6" s="1"/>
  <c r="C3913" i="6"/>
  <c r="D3913" i="6" s="1"/>
  <c r="C5209" i="6"/>
  <c r="D5209" i="6" s="1"/>
  <c r="C5041" i="6"/>
  <c r="D5041" i="6" s="1"/>
  <c r="C4945" i="6"/>
  <c r="D4945" i="6" s="1"/>
  <c r="C4921" i="6"/>
  <c r="D4921" i="6" s="1"/>
  <c r="C4873" i="6"/>
  <c r="D4873" i="6" s="1"/>
  <c r="C4825" i="6"/>
  <c r="D4825" i="6" s="1"/>
  <c r="C4561" i="6"/>
  <c r="D4561" i="6" s="1"/>
  <c r="C4513" i="6"/>
  <c r="D4513" i="6" s="1"/>
  <c r="C4441" i="6"/>
  <c r="D4441" i="6" s="1"/>
  <c r="C4417" i="6"/>
  <c r="D4417" i="6" s="1"/>
  <c r="C4321" i="6"/>
  <c r="D4321" i="6" s="1"/>
  <c r="C4225" i="6"/>
  <c r="D4225" i="6" s="1"/>
  <c r="C4129" i="6"/>
  <c r="D4129" i="6" s="1"/>
  <c r="C4057" i="6"/>
  <c r="D4057" i="6" s="1"/>
  <c r="C3985" i="6"/>
  <c r="D3985" i="6" s="1"/>
  <c r="C3889" i="6"/>
  <c r="D3889" i="6" s="1"/>
  <c r="C3865" i="6"/>
  <c r="D3865" i="6" s="1"/>
  <c r="C3817" i="6"/>
  <c r="D3817" i="6" s="1"/>
  <c r="C3721" i="6"/>
  <c r="D3721" i="6" s="1"/>
  <c r="C3625" i="6"/>
  <c r="D3625" i="6" s="1"/>
  <c r="C3529" i="6"/>
  <c r="D3529" i="6" s="1"/>
  <c r="C3433" i="6"/>
  <c r="D3433" i="6" s="1"/>
  <c r="C3409" i="6"/>
  <c r="D3409" i="6" s="1"/>
  <c r="C3385" i="6"/>
  <c r="D3385" i="6" s="1"/>
  <c r="C3361" i="6"/>
  <c r="D3361" i="6" s="1"/>
  <c r="C3337" i="6"/>
  <c r="D3337" i="6" s="1"/>
  <c r="C3289" i="6"/>
  <c r="D3289" i="6" s="1"/>
  <c r="C3217" i="6"/>
  <c r="D3217" i="6" s="1"/>
  <c r="C3049" i="6"/>
  <c r="D3049" i="6" s="1"/>
  <c r="C2689" i="6"/>
  <c r="D2689" i="6" s="1"/>
  <c r="C4081" i="6"/>
  <c r="D4081" i="6" s="1"/>
  <c r="C4033" i="6"/>
  <c r="D4033" i="6" s="1"/>
  <c r="C3841" i="6"/>
  <c r="D3841" i="6" s="1"/>
  <c r="C3793" i="6"/>
  <c r="D3793" i="6" s="1"/>
  <c r="C3697" i="6"/>
  <c r="D3697" i="6" s="1"/>
  <c r="C3601" i="6"/>
  <c r="D3601" i="6" s="1"/>
  <c r="C3505" i="6"/>
  <c r="D3505" i="6" s="1"/>
  <c r="C3457" i="6"/>
  <c r="D3457" i="6" s="1"/>
  <c r="C3265" i="6"/>
  <c r="D3265" i="6" s="1"/>
  <c r="C3097" i="6"/>
  <c r="D3097" i="6" s="1"/>
  <c r="C2977" i="6"/>
  <c r="D2977" i="6" s="1"/>
  <c r="C2809" i="6"/>
  <c r="D2809" i="6" s="1"/>
  <c r="C2785" i="6"/>
  <c r="D2785" i="6" s="1"/>
  <c r="C2761" i="6"/>
  <c r="D2761" i="6" s="1"/>
  <c r="C2665" i="6"/>
  <c r="D2665" i="6" s="1"/>
  <c r="C2617" i="6"/>
  <c r="D2617" i="6" s="1"/>
  <c r="C2593" i="6"/>
  <c r="D2593" i="6" s="1"/>
  <c r="C4201" i="6"/>
  <c r="D4201" i="6" s="1"/>
  <c r="C3961" i="6"/>
  <c r="D3961" i="6" s="1"/>
  <c r="C3769" i="6"/>
  <c r="D3769" i="6" s="1"/>
  <c r="C3673" i="6"/>
  <c r="D3673" i="6" s="1"/>
  <c r="C3577" i="6"/>
  <c r="D3577" i="6" s="1"/>
  <c r="C3481" i="6"/>
  <c r="D3481" i="6" s="1"/>
  <c r="C3313" i="6"/>
  <c r="D3313" i="6" s="1"/>
  <c r="C3241" i="6"/>
  <c r="D3241" i="6" s="1"/>
  <c r="C3193" i="6"/>
  <c r="D3193" i="6" s="1"/>
  <c r="C3145" i="6"/>
  <c r="D3145" i="6" s="1"/>
  <c r="C3001" i="6"/>
  <c r="D3001" i="6" s="1"/>
  <c r="C2953" i="6"/>
  <c r="D2953" i="6" s="1"/>
  <c r="C2905" i="6"/>
  <c r="D2905" i="6" s="1"/>
  <c r="C2857" i="6"/>
  <c r="D2857" i="6" s="1"/>
  <c r="C4105" i="6"/>
  <c r="D4105" i="6" s="1"/>
  <c r="C3937" i="6"/>
  <c r="D3937" i="6" s="1"/>
  <c r="C3745" i="6"/>
  <c r="D3745" i="6" s="1"/>
  <c r="C3649" i="6"/>
  <c r="D3649" i="6" s="1"/>
  <c r="C3553" i="6"/>
  <c r="D3553" i="6" s="1"/>
  <c r="C3073" i="6"/>
  <c r="D3073" i="6" s="1"/>
  <c r="C2737" i="6"/>
  <c r="D2737" i="6" s="1"/>
  <c r="C2497" i="6"/>
  <c r="D2497" i="6" s="1"/>
  <c r="C2353" i="6"/>
  <c r="D2353" i="6" s="1"/>
  <c r="C2137" i="6"/>
  <c r="D2137" i="6" s="1"/>
  <c r="C2065" i="6"/>
  <c r="D2065" i="6" s="1"/>
  <c r="C1969" i="6"/>
  <c r="D1969" i="6" s="1"/>
  <c r="C1873" i="6"/>
  <c r="D1873" i="6" s="1"/>
  <c r="C1849" i="6"/>
  <c r="D1849" i="6" s="1"/>
  <c r="C1777" i="6"/>
  <c r="D1777" i="6" s="1"/>
  <c r="C1585" i="6"/>
  <c r="D1585" i="6" s="1"/>
  <c r="C1441" i="6"/>
  <c r="D1441" i="6" s="1"/>
  <c r="C3169" i="6"/>
  <c r="D3169" i="6" s="1"/>
  <c r="C3121" i="6"/>
  <c r="D3121" i="6" s="1"/>
  <c r="C2713" i="6"/>
  <c r="D2713" i="6" s="1"/>
  <c r="C2521" i="6"/>
  <c r="D2521" i="6" s="1"/>
  <c r="C2449" i="6"/>
  <c r="D2449" i="6" s="1"/>
  <c r="C2161" i="6"/>
  <c r="D2161" i="6" s="1"/>
  <c r="C2041" i="6"/>
  <c r="D2041" i="6" s="1"/>
  <c r="C1945" i="6"/>
  <c r="D1945" i="6" s="1"/>
  <c r="C1753" i="6"/>
  <c r="D1753" i="6" s="1"/>
  <c r="C1681" i="6"/>
  <c r="D1681" i="6" s="1"/>
  <c r="C1657" i="6"/>
  <c r="D1657" i="6" s="1"/>
  <c r="C1609" i="6"/>
  <c r="D1609" i="6" s="1"/>
  <c r="C1561" i="6"/>
  <c r="D1561" i="6" s="1"/>
  <c r="C1537" i="6"/>
  <c r="D1537" i="6" s="1"/>
  <c r="C1489" i="6"/>
  <c r="D1489" i="6" s="1"/>
  <c r="C2929" i="6"/>
  <c r="D2929" i="6" s="1"/>
  <c r="C2881" i="6"/>
  <c r="D2881" i="6" s="1"/>
  <c r="C2833" i="6"/>
  <c r="D2833" i="6" s="1"/>
  <c r="C2641" i="6"/>
  <c r="D2641" i="6" s="1"/>
  <c r="C2569" i="6"/>
  <c r="D2569" i="6" s="1"/>
  <c r="C2425" i="6"/>
  <c r="D2425" i="6" s="1"/>
  <c r="C2305" i="6"/>
  <c r="D2305" i="6" s="1"/>
  <c r="C2281" i="6"/>
  <c r="D2281" i="6" s="1"/>
  <c r="C2257" i="6"/>
  <c r="D2257" i="6" s="1"/>
  <c r="C2233" i="6"/>
  <c r="D2233" i="6" s="1"/>
  <c r="C2209" i="6"/>
  <c r="D2209" i="6" s="1"/>
  <c r="C2185" i="6"/>
  <c r="D2185" i="6" s="1"/>
  <c r="C2113" i="6"/>
  <c r="D2113" i="6" s="1"/>
  <c r="C2017" i="6"/>
  <c r="D2017" i="6" s="1"/>
  <c r="C1921" i="6"/>
  <c r="D1921" i="6" s="1"/>
  <c r="C1825" i="6"/>
  <c r="D1825" i="6" s="1"/>
  <c r="C1729" i="6"/>
  <c r="D1729" i="6" s="1"/>
  <c r="C1633" i="6"/>
  <c r="D1633" i="6" s="1"/>
  <c r="C1513" i="6"/>
  <c r="D1513" i="6" s="1"/>
  <c r="C1465" i="6"/>
  <c r="D1465" i="6" s="1"/>
  <c r="C1417" i="6"/>
  <c r="D1417" i="6" s="1"/>
  <c r="C1393" i="6"/>
  <c r="D1393" i="6" s="1"/>
  <c r="C3025" i="6"/>
  <c r="D3025" i="6" s="1"/>
  <c r="C2545" i="6"/>
  <c r="D2545" i="6" s="1"/>
  <c r="C2473" i="6"/>
  <c r="D2473" i="6" s="1"/>
  <c r="C2401" i="6"/>
  <c r="D2401" i="6" s="1"/>
  <c r="C2377" i="6"/>
  <c r="D2377" i="6" s="1"/>
  <c r="C2329" i="6"/>
  <c r="D2329" i="6" s="1"/>
  <c r="C2089" i="6"/>
  <c r="D2089" i="6" s="1"/>
  <c r="C1993" i="6"/>
  <c r="D1993" i="6" s="1"/>
  <c r="C1897" i="6"/>
  <c r="D1897" i="6" s="1"/>
  <c r="C1801" i="6"/>
  <c r="D1801" i="6" s="1"/>
  <c r="C1705" i="6"/>
  <c r="D1705" i="6" s="1"/>
  <c r="C1369" i="6"/>
  <c r="D1369" i="6" s="1"/>
  <c r="C1321" i="6"/>
  <c r="D1321" i="6" s="1"/>
  <c r="C1297" i="6"/>
  <c r="D1297" i="6" s="1"/>
  <c r="C1177" i="6"/>
  <c r="D1177" i="6" s="1"/>
  <c r="C1105" i="6"/>
  <c r="D1105" i="6" s="1"/>
  <c r="C1057" i="6"/>
  <c r="D1057" i="6" s="1"/>
  <c r="C1033" i="6"/>
  <c r="D1033" i="6" s="1"/>
  <c r="C1009" i="6"/>
  <c r="D1009" i="6" s="1"/>
  <c r="C985" i="6"/>
  <c r="D985" i="6" s="1"/>
  <c r="C937" i="6"/>
  <c r="D937" i="6" s="1"/>
  <c r="C913" i="6"/>
  <c r="D913" i="6" s="1"/>
  <c r="C577" i="6"/>
  <c r="D577" i="6" s="1"/>
  <c r="C361" i="6"/>
  <c r="D361" i="6" s="1"/>
  <c r="C289" i="6"/>
  <c r="D289" i="6" s="1"/>
  <c r="C217" i="6"/>
  <c r="D217" i="6" s="1"/>
  <c r="C193" i="6"/>
  <c r="D193" i="6" s="1"/>
  <c r="C145" i="6"/>
  <c r="D145" i="6" s="1"/>
  <c r="C97" i="6"/>
  <c r="D97" i="6" s="1"/>
  <c r="C265" i="6"/>
  <c r="D265" i="6" s="1"/>
  <c r="C169" i="6"/>
  <c r="D169" i="6" s="1"/>
  <c r="C121" i="6"/>
  <c r="D121" i="6" s="1"/>
  <c r="C1153" i="6"/>
  <c r="D1153" i="6" s="1"/>
  <c r="C961" i="6"/>
  <c r="D961" i="6" s="1"/>
  <c r="C841" i="6"/>
  <c r="D841" i="6" s="1"/>
  <c r="C817" i="6"/>
  <c r="D817" i="6" s="1"/>
  <c r="C793" i="6"/>
  <c r="D793" i="6" s="1"/>
  <c r="C673" i="6"/>
  <c r="D673" i="6" s="1"/>
  <c r="C553" i="6"/>
  <c r="D553" i="6" s="1"/>
  <c r="C529" i="6"/>
  <c r="D529" i="6" s="1"/>
  <c r="C433" i="6"/>
  <c r="D433" i="6" s="1"/>
  <c r="C1273" i="6"/>
  <c r="D1273" i="6" s="1"/>
  <c r="C1249" i="6"/>
  <c r="D1249" i="6" s="1"/>
  <c r="C1225" i="6"/>
  <c r="D1225" i="6" s="1"/>
  <c r="C1129" i="6"/>
  <c r="D1129" i="6" s="1"/>
  <c r="C889" i="6"/>
  <c r="D889" i="6" s="1"/>
  <c r="C745" i="6"/>
  <c r="D745" i="6" s="1"/>
  <c r="C649" i="6"/>
  <c r="D649" i="6" s="1"/>
  <c r="C481" i="6"/>
  <c r="D481" i="6" s="1"/>
  <c r="C457" i="6"/>
  <c r="D457" i="6" s="1"/>
  <c r="C313" i="6"/>
  <c r="D313" i="6" s="1"/>
  <c r="C241" i="6"/>
  <c r="D241" i="6" s="1"/>
  <c r="C1345" i="6"/>
  <c r="D1345" i="6" s="1"/>
  <c r="C1201" i="6"/>
  <c r="D1201" i="6" s="1"/>
  <c r="C1081" i="6"/>
  <c r="D1081" i="6" s="1"/>
  <c r="C865" i="6"/>
  <c r="D865" i="6" s="1"/>
  <c r="C769" i="6"/>
  <c r="D769" i="6" s="1"/>
  <c r="C721" i="6"/>
  <c r="D721" i="6" s="1"/>
  <c r="C697" i="6"/>
  <c r="D697" i="6" s="1"/>
  <c r="C625" i="6"/>
  <c r="D625" i="6" s="1"/>
  <c r="C601" i="6"/>
  <c r="D601" i="6" s="1"/>
  <c r="C505" i="6"/>
  <c r="D505" i="6" s="1"/>
  <c r="C409" i="6"/>
  <c r="D409" i="6" s="1"/>
  <c r="C385" i="6"/>
  <c r="D385" i="6" s="1"/>
  <c r="C337" i="6"/>
  <c r="D337" i="6" s="1"/>
  <c r="E478" i="6" a="1"/>
  <c r="E478" i="6" s="1"/>
  <c r="F478" i="6" s="1"/>
  <c r="E2254" i="6" a="1"/>
  <c r="E2254" i="6" s="1"/>
  <c r="F2254" i="6" s="1"/>
  <c r="E3622" i="6" a="1"/>
  <c r="E3622" i="6" s="1"/>
  <c r="F3622" i="6" s="1"/>
  <c r="E5230" i="6" a="1"/>
  <c r="E5230" i="6" s="1"/>
  <c r="F5230" i="6" s="1"/>
  <c r="E6646" i="6" a="1"/>
  <c r="E6646" i="6" s="1"/>
  <c r="F6646" i="6" s="1"/>
  <c r="E7991" i="6" a="1"/>
  <c r="E7991" i="6" s="1"/>
  <c r="F7991" i="6" s="1"/>
  <c r="E7319" i="6" a="1"/>
  <c r="E7319" i="6" s="1"/>
  <c r="F7319" i="6" s="1"/>
  <c r="E7199" i="6" a="1"/>
  <c r="E7199" i="6" s="1"/>
  <c r="F7199" i="6" s="1"/>
  <c r="E5351" i="6" a="1"/>
  <c r="E5351" i="6" s="1"/>
  <c r="F5351" i="6" s="1"/>
  <c r="E5759" i="6" a="1"/>
  <c r="E5759" i="6" s="1"/>
  <c r="F5759" i="6" s="1"/>
  <c r="E4559" i="6" a="1"/>
  <c r="E4559" i="6" s="1"/>
  <c r="F4559" i="6" s="1"/>
  <c r="E5159" i="6" a="1"/>
  <c r="E5159" i="6" s="1"/>
  <c r="F5159" i="6" s="1"/>
  <c r="E3599" i="6" a="1"/>
  <c r="E3599" i="6" s="1"/>
  <c r="F3599" i="6" s="1"/>
  <c r="E2711" i="6" a="1"/>
  <c r="E2711" i="6" s="1"/>
  <c r="E1199" i="6" a="1"/>
  <c r="E1199" i="6" s="1"/>
  <c r="F1199" i="6" s="1"/>
  <c r="E143" i="6" a="1"/>
  <c r="E143" i="6" s="1"/>
  <c r="F143" i="6" s="1"/>
  <c r="E958" i="6" a="1"/>
  <c r="E958" i="6" s="1"/>
  <c r="F958" i="6" s="1"/>
  <c r="E2758" i="6" a="1"/>
  <c r="E2758" i="6" s="1"/>
  <c r="F2758" i="6" s="1"/>
  <c r="E3934" i="6" a="1"/>
  <c r="E3934" i="6" s="1"/>
  <c r="F3934" i="6" s="1"/>
  <c r="E7246" i="6" a="1"/>
  <c r="E7246" i="6" s="1"/>
  <c r="F7246" i="6" s="1"/>
  <c r="E7463" i="6" a="1"/>
  <c r="E7463" i="6" s="1"/>
  <c r="F7463" i="6" s="1"/>
  <c r="E6575" i="6" a="1"/>
  <c r="E6575" i="6" s="1"/>
  <c r="F6575" i="6" s="1"/>
  <c r="E6143" i="6" a="1"/>
  <c r="E6143" i="6" s="1"/>
  <c r="F6143" i="6" s="1"/>
  <c r="E5279" i="6" a="1"/>
  <c r="E5279" i="6" s="1"/>
  <c r="F5279" i="6" s="1"/>
  <c r="E4967" i="6" a="1"/>
  <c r="E4967" i="6" s="1"/>
  <c r="F4967" i="6" s="1"/>
  <c r="E4823" i="6" a="1"/>
  <c r="E4823" i="6" s="1"/>
  <c r="F4823" i="6" s="1"/>
  <c r="E3623" i="6" a="1"/>
  <c r="E3623" i="6" s="1"/>
  <c r="E3479" i="6" a="1"/>
  <c r="E3479" i="6" s="1"/>
  <c r="F3479" i="6" s="1"/>
  <c r="E1967" i="6" a="1"/>
  <c r="E1967" i="6" s="1"/>
  <c r="F1967" i="6" s="1"/>
  <c r="E767" i="6" a="1"/>
  <c r="E767" i="6" s="1"/>
  <c r="F767" i="6" s="1"/>
  <c r="E407" i="6" a="1"/>
  <c r="E407" i="6" s="1"/>
  <c r="F407" i="6" s="1"/>
  <c r="E1582" i="6" a="1"/>
  <c r="E1582" i="6" s="1"/>
  <c r="F1582" i="6" s="1"/>
  <c r="E5470" i="6" a="1"/>
  <c r="E5470" i="6" s="1"/>
  <c r="F5470" i="6" s="1"/>
  <c r="E6910" i="6" a="1"/>
  <c r="E6910" i="6" s="1"/>
  <c r="F6910" i="6" s="1"/>
  <c r="E7223" i="6" a="1"/>
  <c r="E7223" i="6" s="1"/>
  <c r="F7223" i="6" s="1"/>
  <c r="E6887" i="6" a="1"/>
  <c r="E6887" i="6" s="1"/>
  <c r="F6887" i="6" s="1"/>
  <c r="E5255" i="6" a="1"/>
  <c r="E5255" i="6" s="1"/>
  <c r="F5255" i="6" s="1"/>
  <c r="E5639" i="6" a="1"/>
  <c r="E5639" i="6" s="1"/>
  <c r="F5639" i="6" s="1"/>
  <c r="E4943" i="6" a="1"/>
  <c r="E4943" i="6" s="1"/>
  <c r="F4943" i="6" s="1"/>
  <c r="E3863" i="6" a="1"/>
  <c r="E3863" i="6" s="1"/>
  <c r="F3863" i="6" s="1"/>
  <c r="E695" i="6" a="1"/>
  <c r="E695" i="6" s="1"/>
  <c r="E359" i="6" a="1"/>
  <c r="E359" i="6" s="1"/>
  <c r="F359" i="6" s="1"/>
  <c r="E8423" i="6" a="1"/>
  <c r="E8423" i="6" s="1"/>
  <c r="F8423" i="6" s="1"/>
  <c r="E7175" i="6" a="1"/>
  <c r="E7175" i="6" s="1"/>
  <c r="F7175" i="6" s="1"/>
  <c r="E6743" i="6" a="1"/>
  <c r="E6743" i="6" s="1"/>
  <c r="F6743" i="6" s="1"/>
  <c r="E5951" i="6" a="1"/>
  <c r="E5951" i="6" s="1"/>
  <c r="F5951" i="6" s="1"/>
  <c r="E5615" i="6" a="1"/>
  <c r="E5615" i="6" s="1"/>
  <c r="F5615" i="6" s="1"/>
  <c r="E3815" i="6" a="1"/>
  <c r="E3815" i="6" s="1"/>
  <c r="F3815" i="6" s="1"/>
  <c r="E2423" i="6" a="1"/>
  <c r="E2423" i="6" s="1"/>
  <c r="F2423" i="6" s="1"/>
  <c r="E2015" i="6" a="1"/>
  <c r="E2015" i="6" s="1"/>
  <c r="F2015" i="6" s="1"/>
  <c r="E911" i="6" a="1"/>
  <c r="E911" i="6" s="1"/>
  <c r="F911" i="6" s="1"/>
  <c r="E743" i="6" a="1"/>
  <c r="E743" i="6" s="1"/>
  <c r="F743" i="6" s="1"/>
  <c r="E47" i="6" a="1"/>
  <c r="E47" i="6" s="1"/>
  <c r="F47" i="6" s="1"/>
  <c r="E694" i="6" a="1"/>
  <c r="E694" i="6" s="1"/>
  <c r="F694" i="6" s="1"/>
  <c r="E2710" i="6" a="1"/>
  <c r="E2710" i="6" s="1"/>
  <c r="F2710" i="6" s="1"/>
  <c r="E8231" i="6" a="1"/>
  <c r="E8231" i="6" s="1"/>
  <c r="F8231" i="6" s="1"/>
  <c r="E6263" i="6" a="1"/>
  <c r="E6263" i="6" s="1"/>
  <c r="F6263" i="6" s="1"/>
  <c r="E5327" i="6" a="1"/>
  <c r="E5327" i="6" s="1"/>
  <c r="F5327" i="6" s="1"/>
  <c r="E5063" i="6" a="1"/>
  <c r="E5063" i="6" s="1"/>
  <c r="F5063" i="6" s="1"/>
  <c r="E431" i="6" a="1"/>
  <c r="E431" i="6" s="1"/>
  <c r="F431" i="6" s="1"/>
  <c r="E7702" i="6" a="1"/>
  <c r="E7702" i="6" s="1"/>
  <c r="F7702" i="6" s="1"/>
  <c r="E5543" i="6" a="1"/>
  <c r="E5543" i="6" s="1"/>
  <c r="F5543" i="6" s="1"/>
  <c r="E1679" i="6" a="1"/>
  <c r="E1679" i="6" s="1"/>
  <c r="F1679" i="6" s="1"/>
  <c r="E5494" i="6" a="1"/>
  <c r="E5494" i="6" s="1"/>
  <c r="F5494" i="6" s="1"/>
  <c r="E7822" i="6" a="1"/>
  <c r="E7822" i="6" s="1"/>
  <c r="F7822" i="6" s="1"/>
  <c r="E8111" i="6" a="1"/>
  <c r="E8111" i="6" s="1"/>
  <c r="F8111" i="6" s="1"/>
  <c r="E5927" i="6" a="1"/>
  <c r="E5927" i="6" s="1"/>
  <c r="F5927" i="6" s="1"/>
  <c r="E1511" i="6" a="1"/>
  <c r="E1511" i="6" s="1"/>
  <c r="F1511" i="6" s="1"/>
  <c r="E310" i="6" a="1"/>
  <c r="E310" i="6" s="1"/>
  <c r="F310" i="6" s="1"/>
  <c r="E6407" i="6" a="1"/>
  <c r="E6407" i="6" s="1"/>
  <c r="F6407" i="6" s="1"/>
  <c r="E5567" i="6" a="1"/>
  <c r="E5567" i="6" s="1"/>
  <c r="F5567" i="6" s="1"/>
  <c r="E190" i="6" a="1"/>
  <c r="E190" i="6" s="1"/>
  <c r="F190" i="6" s="1"/>
  <c r="E7942" i="6" a="1"/>
  <c r="E7942" i="6" s="1"/>
  <c r="F7942" i="6" s="1"/>
  <c r="E4079" i="6" a="1"/>
  <c r="E4079" i="6" s="1"/>
  <c r="E3023" i="6" a="1"/>
  <c r="E3023" i="6" s="1"/>
  <c r="F3023" i="6" s="1"/>
  <c r="E4318" i="6" a="1"/>
  <c r="E4318" i="6" s="1"/>
  <c r="F4318" i="6" s="1"/>
  <c r="E7535" i="6" a="1"/>
  <c r="E7535" i="6" s="1"/>
  <c r="F7535" i="6" s="1"/>
  <c r="E6095" i="6" a="1"/>
  <c r="E6095" i="6" s="1"/>
  <c r="E5495" i="6" a="1"/>
  <c r="E5495" i="6" s="1"/>
  <c r="E4367" i="6" a="1"/>
  <c r="E4367" i="6" s="1"/>
  <c r="F4367" i="6" s="1"/>
  <c r="E3839" i="6" a="1"/>
  <c r="E3839" i="6" s="1"/>
  <c r="F3839" i="6" s="1"/>
  <c r="E1319" i="6" a="1"/>
  <c r="E1319" i="6" s="1"/>
  <c r="F1319" i="6" s="1"/>
  <c r="E167" i="6" a="1"/>
  <c r="E167" i="6" s="1"/>
  <c r="F167" i="6" s="1"/>
  <c r="E791" i="6" a="1"/>
  <c r="E791" i="6" s="1"/>
  <c r="F791" i="6" s="1"/>
  <c r="E551" i="6" a="1"/>
  <c r="E551" i="6" s="1"/>
  <c r="F551" i="6" s="1"/>
  <c r="E3166" i="6" a="1"/>
  <c r="E3166" i="6" s="1"/>
  <c r="F3166" i="6" s="1"/>
  <c r="E7511" i="6" a="1"/>
  <c r="E7511" i="6" s="1"/>
  <c r="F7511" i="6" s="1"/>
  <c r="E6911" i="6" a="1"/>
  <c r="E6911" i="6" s="1"/>
  <c r="E6047" i="6" a="1"/>
  <c r="E6047" i="6" s="1"/>
  <c r="F6047" i="6" s="1"/>
  <c r="E5423" i="6" a="1"/>
  <c r="E5423" i="6" s="1"/>
  <c r="F5423" i="6" s="1"/>
  <c r="E4271" i="6" a="1"/>
  <c r="E4271" i="6" s="1"/>
  <c r="F4271" i="6" s="1"/>
  <c r="E1559" i="6" a="1"/>
  <c r="E1559" i="6" s="1"/>
  <c r="F1559" i="6" s="1"/>
  <c r="E1463" i="6" a="1"/>
  <c r="E1463" i="6" s="1"/>
  <c r="F1463" i="6" s="1"/>
  <c r="E70" i="6" a="1"/>
  <c r="E70" i="6" s="1"/>
  <c r="F70" i="6" s="1"/>
  <c r="E1150" i="6" a="1"/>
  <c r="E1150" i="6" s="1"/>
  <c r="F1150" i="6" s="1"/>
  <c r="E7102" i="6" a="1"/>
  <c r="E7102" i="6" s="1"/>
  <c r="E7487" i="6" a="1"/>
  <c r="E7487" i="6" s="1"/>
  <c r="F7487" i="6" s="1"/>
  <c r="E4679" i="6" a="1"/>
  <c r="E4679" i="6" s="1"/>
  <c r="F4679" i="6" s="1"/>
  <c r="E4175" i="6" a="1"/>
  <c r="E4175" i="6" s="1"/>
  <c r="F4175" i="6" s="1"/>
  <c r="E2567" i="6" a="1"/>
  <c r="E2567" i="6" s="1"/>
  <c r="F2567" i="6" s="1"/>
  <c r="E2927" i="6" a="1"/>
  <c r="E2927" i="6" s="1"/>
  <c r="F2927" i="6" s="1"/>
  <c r="E3647" i="6" a="1"/>
  <c r="E3647" i="6" s="1"/>
  <c r="E3263" i="6" a="1"/>
  <c r="E3263" i="6" s="1"/>
  <c r="F3263" i="6" s="1"/>
  <c r="E2687" i="6" a="1"/>
  <c r="E2687" i="6" s="1"/>
  <c r="F2687" i="6" s="1"/>
  <c r="E671" i="6" a="1"/>
  <c r="E671" i="6" s="1"/>
  <c r="F671" i="6" s="1"/>
  <c r="E1342" i="6" a="1"/>
  <c r="E1342" i="6" s="1"/>
  <c r="F1342" i="6" s="1"/>
  <c r="E5830" i="6" a="1"/>
  <c r="E5830" i="6" s="1"/>
  <c r="F5830" i="6" s="1"/>
  <c r="E8327" i="6" a="1"/>
  <c r="E8327" i="6" s="1"/>
  <c r="F8327" i="6" s="1"/>
  <c r="E7271" i="6" a="1"/>
  <c r="E7271" i="6" s="1"/>
  <c r="F7271" i="6" s="1"/>
  <c r="E6071" i="6" a="1"/>
  <c r="E6071" i="6" s="1"/>
  <c r="F6071" i="6" s="1"/>
  <c r="E5303" i="6" a="1"/>
  <c r="E5303" i="6" s="1"/>
  <c r="E5663" i="6" a="1"/>
  <c r="E5663" i="6" s="1"/>
  <c r="F5663" i="6" s="1"/>
  <c r="E4199" i="6" a="1"/>
  <c r="E4199" i="6" s="1"/>
  <c r="F4199" i="6" s="1"/>
  <c r="E5039" i="6" a="1"/>
  <c r="E5039" i="6" s="1"/>
  <c r="F5039" i="6" s="1"/>
  <c r="E4055" i="6" a="1"/>
  <c r="E4055" i="6" s="1"/>
  <c r="F4055" i="6" s="1"/>
  <c r="E3959" i="6" a="1"/>
  <c r="E3959" i="6" s="1"/>
  <c r="F3959" i="6" s="1"/>
  <c r="E2255" i="6" a="1"/>
  <c r="E2255" i="6" s="1"/>
  <c r="E1079" i="6" a="1"/>
  <c r="E1079" i="6" s="1"/>
  <c r="F1079" i="6" s="1"/>
  <c r="E1175" i="6" a="1"/>
  <c r="E1175" i="6" s="1"/>
  <c r="F1175" i="6" s="1"/>
  <c r="E455" i="6" a="1"/>
  <c r="E455" i="6" s="1"/>
  <c r="F455" i="6" s="1"/>
  <c r="E286" i="6" a="1"/>
  <c r="E286" i="6" s="1"/>
  <c r="F286" i="6" s="1"/>
  <c r="E4774" i="6" a="1"/>
  <c r="E4774" i="6" s="1"/>
  <c r="E6478" i="6" a="1"/>
  <c r="E6478" i="6" s="1"/>
  <c r="F6478" i="6" s="1"/>
  <c r="E8183" i="6" a="1"/>
  <c r="E8183" i="6" s="1"/>
  <c r="F8183" i="6" s="1"/>
  <c r="E7391" i="6" a="1"/>
  <c r="E7391" i="6" s="1"/>
  <c r="F7391" i="6" s="1"/>
  <c r="E4007" i="6" a="1"/>
  <c r="E4007" i="6" s="1"/>
  <c r="F4007" i="6" s="1"/>
  <c r="E3791" i="6" a="1"/>
  <c r="E3791" i="6" s="1"/>
  <c r="F3791" i="6" s="1"/>
  <c r="E2903" i="6" a="1"/>
  <c r="E2903" i="6" s="1"/>
  <c r="F2903" i="6" s="1"/>
  <c r="E959" i="6" a="1"/>
  <c r="E959" i="6" s="1"/>
  <c r="F959" i="6" s="1"/>
  <c r="E935" i="6" a="1"/>
  <c r="E935" i="6" s="1"/>
  <c r="F935" i="6" s="1"/>
  <c r="E8014" i="6" a="1"/>
  <c r="E8014" i="6" s="1"/>
  <c r="F8014" i="6" s="1"/>
  <c r="E7751" i="6" a="1"/>
  <c r="E7751" i="6" s="1"/>
  <c r="F7751" i="6" s="1"/>
  <c r="E6239" i="6" a="1"/>
  <c r="E6239" i="6" s="1"/>
  <c r="F6239" i="6" s="1"/>
  <c r="E4463" i="6" a="1"/>
  <c r="E4463" i="6" s="1"/>
  <c r="F4463" i="6" s="1"/>
  <c r="E3911" i="6" a="1"/>
  <c r="E3911" i="6" s="1"/>
  <c r="F3911" i="6" s="1"/>
  <c r="E3887" i="6" a="1"/>
  <c r="E3887" i="6" s="1"/>
  <c r="F3887" i="6" s="1"/>
  <c r="E2999" i="6" a="1"/>
  <c r="E2999" i="6" s="1"/>
  <c r="F2999" i="6" s="1"/>
  <c r="E2303" i="6" a="1"/>
  <c r="E2303" i="6" s="1"/>
  <c r="F2303" i="6" s="1"/>
  <c r="E503" i="6" a="1"/>
  <c r="E503" i="6" s="1"/>
  <c r="F503" i="6" s="1"/>
  <c r="S51" i="6"/>
  <c r="S8" i="2" s="1"/>
  <c r="C73" i="6"/>
  <c r="D73" i="6" s="1"/>
  <c r="G73" i="6"/>
  <c r="L25" i="5"/>
  <c r="P25" i="5" s="1"/>
  <c r="F20" i="6"/>
  <c r="C49" i="6"/>
  <c r="D49" i="6" s="1"/>
  <c r="C25" i="6"/>
  <c r="D25" i="6" s="1"/>
  <c r="I24" i="6"/>
  <c r="J24" i="6" s="1"/>
  <c r="G49" i="6"/>
  <c r="R27" i="6" s="1"/>
  <c r="R7" i="2" s="1"/>
  <c r="G25" i="6"/>
  <c r="J51" i="5"/>
  <c r="J50" i="5" s="1"/>
  <c r="J49" i="5" s="1"/>
  <c r="J48" i="5" s="1"/>
  <c r="J47" i="5" s="1"/>
  <c r="J46" i="5" s="1"/>
  <c r="J45" i="5" s="1"/>
  <c r="J44" i="5" s="1"/>
  <c r="J43" i="5" s="1"/>
  <c r="J42" i="5" s="1"/>
  <c r="J41" i="5" s="1"/>
  <c r="J40" i="5" s="1"/>
  <c r="F51" i="5"/>
  <c r="H51" i="5"/>
  <c r="I51" i="5" s="1"/>
  <c r="F5303" i="6" l="1"/>
  <c r="F4079" i="6"/>
  <c r="F3647" i="6"/>
  <c r="F2255" i="6"/>
  <c r="F6167" i="6"/>
  <c r="F6911" i="6"/>
  <c r="F6095" i="6"/>
  <c r="F3623" i="6"/>
  <c r="F191" i="6"/>
  <c r="F7703" i="6"/>
  <c r="F6647" i="6"/>
  <c r="F7247" i="6"/>
  <c r="F5231" i="6"/>
  <c r="F5471" i="6"/>
  <c r="F5495" i="6"/>
  <c r="F1031" i="6"/>
  <c r="F479" i="6"/>
  <c r="F7943" i="6"/>
  <c r="F2759" i="6"/>
  <c r="F1583" i="6"/>
  <c r="F3935" i="6"/>
  <c r="F6191" i="6"/>
  <c r="F4247" i="6"/>
  <c r="E5807" i="6" a="1"/>
  <c r="E5807" i="6" s="1"/>
  <c r="F5807" i="6" s="1"/>
  <c r="F4511" i="6"/>
  <c r="E2087" i="6" a="1"/>
  <c r="E2087" i="6" s="1"/>
  <c r="F2087" i="6" s="1"/>
  <c r="F4775" i="6"/>
  <c r="E2735" i="6" a="1"/>
  <c r="E2735" i="6" s="1"/>
  <c r="F2735" i="6" s="1"/>
  <c r="A8255" i="6"/>
  <c r="F2663" i="6"/>
  <c r="F2807" i="6"/>
  <c r="A2879" i="6"/>
  <c r="E5687" i="6" a="1"/>
  <c r="E5687" i="6" s="1"/>
  <c r="F5687" i="6" s="1"/>
  <c r="A1703" i="6"/>
  <c r="A6167" i="6"/>
  <c r="A791" i="6"/>
  <c r="A1847" i="6"/>
  <c r="A2063" i="6"/>
  <c r="A1823" i="6"/>
  <c r="A455" i="6"/>
  <c r="A7655" i="6"/>
  <c r="A1631" i="6"/>
  <c r="A2351" i="6"/>
  <c r="A7103" i="6"/>
  <c r="A7127" i="6"/>
  <c r="A839" i="6"/>
  <c r="A4007" i="6"/>
  <c r="A359" i="6"/>
  <c r="A2231" i="6"/>
  <c r="A7463" i="6"/>
  <c r="A2543" i="6"/>
  <c r="A1991" i="6"/>
  <c r="A2951" i="6"/>
  <c r="A3743" i="6"/>
  <c r="A3023" i="6"/>
  <c r="A7031" i="6"/>
  <c r="A3575" i="6"/>
  <c r="A4463" i="6"/>
  <c r="A3503" i="6"/>
  <c r="A4919" i="6"/>
  <c r="A5351" i="6"/>
  <c r="A4751" i="6"/>
  <c r="A5375" i="6"/>
  <c r="A5639" i="6"/>
  <c r="A4439" i="6"/>
  <c r="A6983" i="6"/>
  <c r="A1151" i="6"/>
  <c r="A6647" i="6"/>
  <c r="A5399" i="6"/>
  <c r="A6599" i="6"/>
  <c r="A7919" i="6"/>
  <c r="A6935" i="6"/>
  <c r="A3983" i="6"/>
  <c r="A2495" i="6"/>
  <c r="A4991" i="6"/>
  <c r="A2567" i="6"/>
  <c r="A6119" i="6"/>
  <c r="A263" i="6"/>
  <c r="A4511" i="6"/>
  <c r="A8207" i="6"/>
  <c r="A2207" i="6"/>
  <c r="A6407" i="6"/>
  <c r="A983" i="6"/>
  <c r="A7175" i="6"/>
  <c r="A2399" i="6"/>
  <c r="A7535" i="6"/>
  <c r="A5183" i="6"/>
  <c r="A551" i="6"/>
  <c r="A6503" i="6"/>
  <c r="A167" i="6"/>
  <c r="A2327" i="6"/>
  <c r="A5615" i="6"/>
  <c r="A23" i="6"/>
  <c r="A3911" i="6"/>
  <c r="A7727" i="6"/>
  <c r="A1967" i="6"/>
  <c r="A6239" i="6"/>
  <c r="A3239" i="6"/>
  <c r="A7991" i="6"/>
  <c r="A3815" i="6"/>
  <c r="A5111" i="6"/>
  <c r="A7799" i="6"/>
  <c r="A3455" i="6"/>
  <c r="A1319" i="6"/>
  <c r="A1775" i="6"/>
  <c r="A6671" i="6"/>
  <c r="A71" i="6"/>
  <c r="A5087" i="6"/>
  <c r="A8135" i="6"/>
  <c r="A1415" i="6"/>
  <c r="A6791" i="6"/>
  <c r="A287" i="6"/>
  <c r="A3935" i="6"/>
  <c r="A4727" i="6"/>
  <c r="A5159" i="6"/>
  <c r="A2135" i="6"/>
  <c r="A7967" i="6"/>
  <c r="A3671" i="6"/>
  <c r="A575" i="6"/>
  <c r="A2615" i="6"/>
  <c r="A6911" i="6"/>
  <c r="A671" i="6"/>
  <c r="A4415" i="6"/>
  <c r="A3599" i="6"/>
  <c r="A7079" i="6"/>
  <c r="A335" i="6"/>
  <c r="A4943" i="6"/>
  <c r="A5039" i="6"/>
  <c r="A527" i="6"/>
  <c r="A5711" i="6"/>
  <c r="A1751" i="6"/>
  <c r="A4295" i="6"/>
  <c r="A1223" i="6"/>
  <c r="A2711" i="6"/>
  <c r="A7055" i="6"/>
  <c r="A815" i="6"/>
  <c r="A5951" i="6"/>
  <c r="A2999" i="6"/>
  <c r="A7895" i="6"/>
  <c r="A863" i="6"/>
  <c r="A5543" i="6"/>
  <c r="A383" i="6"/>
  <c r="A4535" i="6"/>
  <c r="A311" i="6"/>
  <c r="A7319" i="6"/>
  <c r="A2471" i="6"/>
  <c r="A5903" i="6"/>
  <c r="A3767" i="6"/>
  <c r="A5879" i="6"/>
  <c r="A6479" i="6"/>
  <c r="A8039" i="6"/>
  <c r="A1247" i="6"/>
  <c r="A1919" i="6"/>
  <c r="A4583" i="6"/>
  <c r="A5471" i="6"/>
  <c r="A7559" i="6"/>
  <c r="A431" i="6"/>
  <c r="A3047" i="6"/>
  <c r="A3623" i="6"/>
  <c r="A4343" i="6"/>
  <c r="A6143" i="6"/>
  <c r="A8183" i="6"/>
  <c r="A911" i="6"/>
  <c r="A1463" i="6"/>
  <c r="A3839" i="6"/>
  <c r="A4487" i="6"/>
  <c r="A7271" i="6"/>
  <c r="A8279" i="6"/>
  <c r="A959" i="6"/>
  <c r="A2927" i="6"/>
  <c r="A4655" i="6"/>
  <c r="A7439" i="6"/>
  <c r="A8399" i="6"/>
  <c r="A1007" i="6"/>
  <c r="A3359" i="6"/>
  <c r="A4703" i="6"/>
  <c r="A7295" i="6"/>
  <c r="A1727" i="6"/>
  <c r="A4127" i="6"/>
  <c r="A7391" i="6"/>
  <c r="A2423" i="6"/>
  <c r="A2687" i="6"/>
  <c r="A6215" i="6"/>
  <c r="A1535" i="6"/>
  <c r="A3431" i="6"/>
  <c r="A4319" i="6"/>
  <c r="A6071" i="6"/>
  <c r="A7631" i="6"/>
  <c r="A407" i="6"/>
  <c r="A2807" i="6"/>
  <c r="A3527" i="6"/>
  <c r="A4247" i="6"/>
  <c r="A6023" i="6"/>
  <c r="A7943" i="6"/>
  <c r="A143" i="6"/>
  <c r="A2183" i="6"/>
  <c r="A2975" i="6"/>
  <c r="A5495" i="6"/>
  <c r="A6839" i="6"/>
  <c r="A8375" i="6"/>
  <c r="A191" i="6"/>
  <c r="A2111" i="6"/>
  <c r="A4679" i="6"/>
  <c r="A5567" i="6"/>
  <c r="A6863" i="6"/>
  <c r="A215" i="6"/>
  <c r="A3095" i="6"/>
  <c r="A5591" i="6"/>
  <c r="A7775" i="6"/>
  <c r="A2039" i="6"/>
  <c r="A3191" i="6"/>
  <c r="A5975" i="6"/>
  <c r="A7703" i="6"/>
  <c r="A1391" i="6"/>
  <c r="A3383" i="6"/>
  <c r="A5063" i="6"/>
  <c r="A6959" i="6"/>
  <c r="A1895" i="6"/>
  <c r="A4223" i="6"/>
  <c r="A6431" i="6"/>
  <c r="A3287" i="6"/>
  <c r="A4151" i="6"/>
  <c r="A6191" i="6"/>
  <c r="A7847" i="6"/>
  <c r="A239" i="6"/>
  <c r="A1871" i="6"/>
  <c r="A2903" i="6"/>
  <c r="A4871" i="6"/>
  <c r="A6743" i="6"/>
  <c r="A7871" i="6"/>
  <c r="A719" i="6"/>
  <c r="A2831" i="6"/>
  <c r="A4079" i="6"/>
  <c r="A5303" i="6"/>
  <c r="A6695" i="6"/>
  <c r="A8231" i="6"/>
  <c r="A1103" i="6"/>
  <c r="A3167" i="6"/>
  <c r="A3863" i="6"/>
  <c r="A5759" i="6"/>
  <c r="A7199" i="6"/>
  <c r="A1559" i="6"/>
  <c r="A3887" i="6"/>
  <c r="A5447" i="6"/>
  <c r="A7511" i="6"/>
  <c r="A1583" i="6"/>
  <c r="A4103" i="6"/>
  <c r="A6047" i="6"/>
  <c r="A1031" i="6"/>
  <c r="A3143" i="6"/>
  <c r="A5783" i="6"/>
  <c r="A7583" i="6"/>
  <c r="A95" i="6"/>
  <c r="A2303" i="6"/>
  <c r="A4271" i="6"/>
  <c r="A6815" i="6"/>
  <c r="A2855" i="6"/>
  <c r="A4823" i="6"/>
  <c r="A6383" i="6"/>
  <c r="A7823" i="6"/>
  <c r="A767" i="6"/>
  <c r="A2735" i="6"/>
  <c r="A3647" i="6"/>
  <c r="A4391" i="6"/>
  <c r="A6719" i="6"/>
  <c r="A8111" i="6"/>
  <c r="A1343" i="6"/>
  <c r="A2015" i="6"/>
  <c r="A4631" i="6"/>
  <c r="A5519" i="6"/>
  <c r="A7679" i="6"/>
  <c r="A47" i="6"/>
  <c r="A1799" i="6"/>
  <c r="A3695" i="6"/>
  <c r="A4559" i="6"/>
  <c r="A6287" i="6"/>
  <c r="A8087" i="6"/>
  <c r="A2159" i="6"/>
  <c r="A3311" i="6"/>
  <c r="A5735" i="6"/>
  <c r="A2375" i="6"/>
  <c r="A4775" i="6"/>
  <c r="A6575" i="6"/>
  <c r="A119" i="6"/>
  <c r="A4175" i="6"/>
  <c r="A5831" i="6"/>
  <c r="A8063" i="6"/>
  <c r="A623" i="6"/>
  <c r="A1655" i="6"/>
  <c r="A5135" i="6"/>
  <c r="A7415" i="6"/>
  <c r="A695" i="6"/>
  <c r="A2663" i="6"/>
  <c r="A3551" i="6"/>
  <c r="A4367" i="6"/>
  <c r="A6623" i="6"/>
  <c r="A8015" i="6"/>
  <c r="A1367" i="6"/>
  <c r="A2087" i="6"/>
  <c r="A2759" i="6"/>
  <c r="A5423" i="6"/>
  <c r="A6767" i="6"/>
  <c r="A8303" i="6"/>
  <c r="A887" i="6"/>
  <c r="A3119" i="6"/>
  <c r="A5207" i="6"/>
  <c r="A5663" i="6"/>
  <c r="A7151" i="6"/>
  <c r="A743" i="6"/>
  <c r="A3071" i="6"/>
  <c r="A3719" i="6"/>
  <c r="A4607" i="6"/>
  <c r="A6263" i="6"/>
  <c r="A7487" i="6"/>
  <c r="A935" i="6"/>
  <c r="A1511" i="6"/>
  <c r="A4031" i="6"/>
  <c r="A6335" i="6"/>
  <c r="A8423" i="6"/>
  <c r="A1175" i="6"/>
  <c r="A1439" i="6"/>
  <c r="A4055" i="6"/>
  <c r="A6527" i="6"/>
  <c r="A1295" i="6"/>
  <c r="A2639" i="6"/>
  <c r="A6095" i="6"/>
  <c r="A1271" i="6"/>
  <c r="A2783" i="6"/>
  <c r="A5807" i="6"/>
  <c r="A7751" i="6"/>
  <c r="F5399" i="6"/>
  <c r="F2471" i="6"/>
  <c r="F7103" i="6"/>
  <c r="E7775" i="6" a="1"/>
  <c r="E7775" i="6" s="1"/>
  <c r="F7775" i="6" s="1"/>
  <c r="D7800" i="6"/>
  <c r="E7800" i="6" s="1" a="1"/>
  <c r="E7800" i="6" s="1"/>
  <c r="F7800" i="6" s="1"/>
  <c r="D6384" i="6"/>
  <c r="D4464" i="6"/>
  <c r="E4464" i="6" s="1" a="1"/>
  <c r="E4464" i="6" s="1"/>
  <c r="F4464" i="6" s="1"/>
  <c r="D2568" i="6"/>
  <c r="D1392" i="6"/>
  <c r="E1392" i="6" s="1" a="1"/>
  <c r="E1392" i="6" s="1"/>
  <c r="F1392" i="6" s="1"/>
  <c r="D792" i="6"/>
  <c r="E792" i="6" s="1" a="1"/>
  <c r="E792" i="6" s="1"/>
  <c r="F792" i="6" s="1"/>
  <c r="D7776" i="6"/>
  <c r="E7776" i="6" s="1" a="1"/>
  <c r="E7776" i="6" s="1"/>
  <c r="D6288" i="6"/>
  <c r="E6288" i="6" s="1" a="1"/>
  <c r="E6288" i="6" s="1"/>
  <c r="F6288" i="6" s="1"/>
  <c r="D4392" i="6"/>
  <c r="E4392" i="6" s="1" a="1"/>
  <c r="E4392" i="6" s="1"/>
  <c r="F4392" i="6" s="1"/>
  <c r="D4056" i="6"/>
  <c r="E4056" i="6" s="1" a="1"/>
  <c r="E4056" i="6" s="1"/>
  <c r="F4056" i="6" s="1"/>
  <c r="D2928" i="6"/>
  <c r="E2928" i="6" s="1" a="1"/>
  <c r="E2928" i="6" s="1"/>
  <c r="D744" i="6"/>
  <c r="E744" i="6" s="1" a="1"/>
  <c r="E744" i="6" s="1"/>
  <c r="F744" i="6" s="1"/>
  <c r="D7728" i="6"/>
  <c r="D6240" i="6"/>
  <c r="E6240" i="6" s="1" a="1"/>
  <c r="E6240" i="6" s="1"/>
  <c r="D4368" i="6"/>
  <c r="E4368" i="6" s="1" a="1"/>
  <c r="E4368" i="6" s="1"/>
  <c r="F4368" i="6" s="1"/>
  <c r="D3864" i="6"/>
  <c r="E3864" i="6" s="1" a="1"/>
  <c r="E3864" i="6" s="1"/>
  <c r="F3864" i="6" s="1"/>
  <c r="D2880" i="6"/>
  <c r="D456" i="6"/>
  <c r="D7488" i="6"/>
  <c r="D6168" i="6"/>
  <c r="E6168" i="6" s="1" a="1"/>
  <c r="E6168" i="6" s="1"/>
  <c r="F6168" i="6" s="1"/>
  <c r="D4704" i="6"/>
  <c r="E4704" i="6" s="1" a="1"/>
  <c r="E4704" i="6" s="1"/>
  <c r="F4704" i="6" s="1"/>
  <c r="D2904" i="6"/>
  <c r="E2904" i="6" s="1" a="1"/>
  <c r="E2904" i="6" s="1"/>
  <c r="F2904" i="6" s="1"/>
  <c r="D1632" i="6"/>
  <c r="E1632" i="6" s="1" a="1"/>
  <c r="E1632" i="6" s="1"/>
  <c r="F1632" i="6" s="1"/>
  <c r="D8160" i="6"/>
  <c r="E8160" i="6" s="1" a="1"/>
  <c r="E8160" i="6" s="1"/>
  <c r="F8160" i="6" s="1"/>
  <c r="D6840" i="6"/>
  <c r="E6840" i="6" s="1" a="1"/>
  <c r="E6840" i="6" s="1"/>
  <c r="F6840" i="6" s="1"/>
  <c r="D4632" i="6"/>
  <c r="E4632" i="6" s="1" a="1"/>
  <c r="E4632" i="6" s="1"/>
  <c r="F4632" i="6" s="1"/>
  <c r="D3432" i="6"/>
  <c r="D2208" i="6"/>
  <c r="E2208" i="6" s="1" a="1"/>
  <c r="E2208" i="6" s="1"/>
  <c r="F2208" i="6" s="1"/>
  <c r="D528" i="6"/>
  <c r="E528" i="6" s="1" a="1"/>
  <c r="E528" i="6" s="1"/>
  <c r="D6768" i="6"/>
  <c r="D5400" i="6"/>
  <c r="E5400" i="6" s="1" a="1"/>
  <c r="E5400" i="6" s="1"/>
  <c r="F5400" i="6" s="1"/>
  <c r="D2808" i="6"/>
  <c r="D2400" i="6"/>
  <c r="E2400" i="6" s="1" a="1"/>
  <c r="E2400" i="6" s="1"/>
  <c r="F2400" i="6" s="1"/>
  <c r="D1248" i="6"/>
  <c r="D7944" i="6"/>
  <c r="D5880" i="6"/>
  <c r="D4128" i="6"/>
  <c r="D3192" i="6"/>
  <c r="D1104" i="6"/>
  <c r="D7704" i="6"/>
  <c r="D6360" i="6"/>
  <c r="E6360" i="6" s="1" a="1"/>
  <c r="E6360" i="6" s="1"/>
  <c r="F6360" i="6" s="1"/>
  <c r="D5184" i="6"/>
  <c r="E5184" i="6" s="1" a="1"/>
  <c r="E5184" i="6" s="1"/>
  <c r="F5184" i="6" s="1"/>
  <c r="D3456" i="6"/>
  <c r="D2088" i="6"/>
  <c r="D7584" i="6"/>
  <c r="E7584" i="6" s="1" a="1"/>
  <c r="E7584" i="6" s="1"/>
  <c r="D6264" i="6"/>
  <c r="E6264" i="6" s="1" a="1"/>
  <c r="E6264" i="6" s="1"/>
  <c r="F6264" i="6" s="1"/>
  <c r="D5064" i="6"/>
  <c r="E5064" i="6" s="1" a="1"/>
  <c r="E5064" i="6" s="1"/>
  <c r="F5064" i="6" s="1"/>
  <c r="D3312" i="6"/>
  <c r="E3312" i="6" s="1" a="1"/>
  <c r="E3312" i="6" s="1"/>
  <c r="F3312" i="6" s="1"/>
  <c r="D1992" i="6"/>
  <c r="E1992" i="6" s="1" a="1"/>
  <c r="E1992" i="6" s="1"/>
  <c r="F1992" i="6" s="1"/>
  <c r="D7536" i="6"/>
  <c r="E7536" i="6" s="1" a="1"/>
  <c r="E7536" i="6" s="1"/>
  <c r="D6144" i="6"/>
  <c r="E6144" i="6" s="1" a="1"/>
  <c r="E6144" i="6" s="1"/>
  <c r="F6144" i="6" s="1"/>
  <c r="D4968" i="6"/>
  <c r="E4968" i="6" s="1" a="1"/>
  <c r="E4968" i="6" s="1"/>
  <c r="F4968" i="6" s="1"/>
  <c r="D3000" i="6"/>
  <c r="D1896" i="6"/>
  <c r="E1896" i="6" s="1" a="1"/>
  <c r="E1896" i="6" s="1"/>
  <c r="D7512" i="6"/>
  <c r="D6024" i="6"/>
  <c r="D4752" i="6"/>
  <c r="D2976" i="6"/>
  <c r="D1752" i="6"/>
  <c r="E1752" i="6" s="1" a="1"/>
  <c r="E1752" i="6" s="1"/>
  <c r="F1752" i="6" s="1"/>
  <c r="D7176" i="6"/>
  <c r="E7176" i="6" s="1" a="1"/>
  <c r="E7176" i="6" s="1"/>
  <c r="D5352" i="6"/>
  <c r="E5352" i="6" s="1" a="1"/>
  <c r="E5352" i="6" s="1"/>
  <c r="F5352" i="6" s="1"/>
  <c r="D5208" i="6"/>
  <c r="E5208" i="6" s="1" a="1"/>
  <c r="E5208" i="6" s="1"/>
  <c r="D3024" i="6"/>
  <c r="E3024" i="6" s="1" a="1"/>
  <c r="E3024" i="6" s="1"/>
  <c r="D912" i="6"/>
  <c r="E912" i="6" s="1" a="1"/>
  <c r="E912" i="6" s="1"/>
  <c r="F912" i="6" s="1"/>
  <c r="D7560" i="6"/>
  <c r="E7560" i="6" s="1" a="1"/>
  <c r="E7560" i="6" s="1"/>
  <c r="F7560" i="6" s="1"/>
  <c r="D6648" i="6"/>
  <c r="E6648" i="6" s="1" a="1"/>
  <c r="E6648" i="6" s="1"/>
  <c r="D4848" i="6"/>
  <c r="E4848" i="6" s="1" a="1"/>
  <c r="E4848" i="6" s="1"/>
  <c r="F4848" i="6" s="1"/>
  <c r="D2832" i="6"/>
  <c r="E2832" i="6" s="1" a="1"/>
  <c r="E2832" i="6" s="1"/>
  <c r="F2832" i="6" s="1"/>
  <c r="D1656" i="6"/>
  <c r="E1656" i="6" s="1" a="1"/>
  <c r="E1656" i="6" s="1"/>
  <c r="D1272" i="6"/>
  <c r="E1272" i="6" s="1" a="1"/>
  <c r="E1272" i="6" s="1"/>
  <c r="F1272" i="6" s="1"/>
  <c r="D8064" i="6"/>
  <c r="E8064" i="6" s="1" a="1"/>
  <c r="E8064" i="6" s="1"/>
  <c r="F8064" i="6" s="1"/>
  <c r="D6720" i="6"/>
  <c r="E6720" i="6" s="1" a="1"/>
  <c r="E6720" i="6" s="1"/>
  <c r="D4584" i="6"/>
  <c r="E4584" i="6" s="1" a="1"/>
  <c r="E4584" i="6" s="1"/>
  <c r="F4584" i="6" s="1"/>
  <c r="D3408" i="6"/>
  <c r="E3408" i="6" s="1" a="1"/>
  <c r="E3408" i="6" s="1"/>
  <c r="D2184" i="6"/>
  <c r="E2184" i="6" s="1" a="1"/>
  <c r="E2184" i="6" s="1"/>
  <c r="F2184" i="6" s="1"/>
  <c r="D480" i="6"/>
  <c r="E480" i="6" s="1" a="1"/>
  <c r="E480" i="6" s="1"/>
  <c r="F480" i="6" s="1"/>
  <c r="D6696" i="6"/>
  <c r="D5784" i="6"/>
  <c r="D3528" i="6"/>
  <c r="E3528" i="6" s="1" a="1"/>
  <c r="E3528" i="6" s="1"/>
  <c r="D1704" i="6"/>
  <c r="D600" i="6"/>
  <c r="E600" i="6" s="1" a="1"/>
  <c r="E600" i="6" s="1"/>
  <c r="F600" i="6" s="1"/>
  <c r="D7368" i="6"/>
  <c r="E7368" i="6" s="1" a="1"/>
  <c r="E7368" i="6" s="1"/>
  <c r="F7368" i="6" s="1"/>
  <c r="D5832" i="6"/>
  <c r="E5832" i="6" s="1" a="1"/>
  <c r="E5832" i="6" s="1"/>
  <c r="F5832" i="6" s="1"/>
  <c r="D4248" i="6"/>
  <c r="E4248" i="6" s="1" a="1"/>
  <c r="E4248" i="6" s="1"/>
  <c r="F4248" i="6" s="1"/>
  <c r="D3744" i="6"/>
  <c r="E3744" i="6" s="1" a="1"/>
  <c r="E3744" i="6" s="1"/>
  <c r="D1368" i="6"/>
  <c r="E1368" i="6" s="1" a="1"/>
  <c r="E1368" i="6" s="1"/>
  <c r="F1368" i="6" s="1"/>
  <c r="D7320" i="6"/>
  <c r="E7320" i="6" s="1" a="1"/>
  <c r="E7320" i="6" s="1"/>
  <c r="F7320" i="6" s="1"/>
  <c r="D5760" i="6"/>
  <c r="E5760" i="6" s="1" a="1"/>
  <c r="E5760" i="6" s="1"/>
  <c r="F5760" i="6" s="1"/>
  <c r="D4152" i="6"/>
  <c r="D3648" i="6"/>
  <c r="E3648" i="6" s="1" a="1"/>
  <c r="E3648" i="6" s="1"/>
  <c r="F3648" i="6" s="1"/>
  <c r="D1176" i="6"/>
  <c r="D7272" i="6"/>
  <c r="E7272" i="6" s="1" a="1"/>
  <c r="E7272" i="6" s="1"/>
  <c r="D5664" i="6"/>
  <c r="E5664" i="6" s="1" a="1"/>
  <c r="E5664" i="6" s="1"/>
  <c r="F5664" i="6" s="1"/>
  <c r="D4008" i="6"/>
  <c r="E4008" i="6" s="1" a="1"/>
  <c r="E4008" i="6" s="1"/>
  <c r="F4008" i="6" s="1"/>
  <c r="D3552" i="6"/>
  <c r="E3552" i="6" s="1" a="1"/>
  <c r="E3552" i="6" s="1"/>
  <c r="F3552" i="6" s="1"/>
  <c r="D1080" i="6"/>
  <c r="E1080" i="6" s="1" a="1"/>
  <c r="E1080" i="6" s="1"/>
  <c r="F1080" i="6" s="1"/>
  <c r="D7224" i="6"/>
  <c r="D5616" i="6"/>
  <c r="E5616" i="6" s="1" a="1"/>
  <c r="E5616" i="6" s="1"/>
  <c r="F5616" i="6" s="1"/>
  <c r="D3912" i="6"/>
  <c r="E3912" i="6" s="1" a="1"/>
  <c r="E3912" i="6" s="1"/>
  <c r="D3264" i="6"/>
  <c r="D936" i="6"/>
  <c r="D6960" i="6"/>
  <c r="E6960" i="6" s="1" a="1"/>
  <c r="E6960" i="6" s="1"/>
  <c r="F6960" i="6" s="1"/>
  <c r="D5472" i="6"/>
  <c r="E5472" i="6" s="1" a="1"/>
  <c r="E5472" i="6" s="1"/>
  <c r="F5472" i="6" s="1"/>
  <c r="D4416" i="6"/>
  <c r="D1824" i="6"/>
  <c r="E1824" i="6" s="1" a="1"/>
  <c r="E1824" i="6" s="1"/>
  <c r="F1824" i="6" s="1"/>
  <c r="D144" i="6"/>
  <c r="E144" i="6" s="1" a="1"/>
  <c r="E144" i="6" s="1"/>
  <c r="F144" i="6" s="1"/>
  <c r="D7632" i="6"/>
  <c r="E7632" i="6" s="1" a="1"/>
  <c r="E7632" i="6" s="1"/>
  <c r="F7632" i="6" s="1"/>
  <c r="D6072" i="6"/>
  <c r="D4176" i="6"/>
  <c r="E4176" i="6" s="1" a="1"/>
  <c r="E4176" i="6" s="1"/>
  <c r="F4176" i="6" s="1"/>
  <c r="D3672" i="6"/>
  <c r="E3672" i="6" s="1" a="1"/>
  <c r="E3672" i="6" s="1"/>
  <c r="F3672" i="6" s="1"/>
  <c r="D2712" i="6"/>
  <c r="E2712" i="6" s="1" a="1"/>
  <c r="E2712" i="6" s="1"/>
  <c r="F2712" i="6" s="1"/>
  <c r="D336" i="6"/>
  <c r="E336" i="6" s="1" a="1"/>
  <c r="E336" i="6" s="1"/>
  <c r="F336" i="6" s="1"/>
  <c r="D8136" i="6"/>
  <c r="E8136" i="6" s="1" a="1"/>
  <c r="E8136" i="6" s="1"/>
  <c r="F8136" i="6" s="1"/>
  <c r="D6936" i="6"/>
  <c r="D4800" i="6"/>
  <c r="E4800" i="6" s="1" a="1"/>
  <c r="E4800" i="6" s="1"/>
  <c r="F4800" i="6" s="1"/>
  <c r="D2760" i="6"/>
  <c r="E2760" i="6" s="1" a="1"/>
  <c r="E2760" i="6" s="1"/>
  <c r="F2760" i="6" s="1"/>
  <c r="D1584" i="6"/>
  <c r="E1584" i="6" s="1" a="1"/>
  <c r="E1584" i="6" s="1"/>
  <c r="F1584" i="6" s="1"/>
  <c r="D1200" i="6"/>
  <c r="E1200" i="6" s="1" a="1"/>
  <c r="E1200" i="6" s="1"/>
  <c r="F1200" i="6" s="1"/>
  <c r="D6672" i="6"/>
  <c r="E6672" i="6" s="1" a="1"/>
  <c r="E6672" i="6" s="1"/>
  <c r="F6672" i="6" s="1"/>
  <c r="D5136" i="6"/>
  <c r="D2736" i="6"/>
  <c r="D2376" i="6"/>
  <c r="D1224" i="6"/>
  <c r="D6984" i="6"/>
  <c r="E6984" i="6" s="1" a="1"/>
  <c r="E6984" i="6" s="1"/>
  <c r="D5904" i="6"/>
  <c r="E5904" i="6" s="1" a="1"/>
  <c r="E5904" i="6" s="1"/>
  <c r="D4872" i="6"/>
  <c r="E4872" i="6" s="1" a="1"/>
  <c r="E4872" i="6" s="1"/>
  <c r="F4872" i="6" s="1"/>
  <c r="D2064" i="6"/>
  <c r="E2064" i="6" s="1" a="1"/>
  <c r="E2064" i="6" s="1"/>
  <c r="D264" i="6"/>
  <c r="E264" i="6" s="1" a="1"/>
  <c r="E264" i="6" s="1"/>
  <c r="F264" i="6" s="1"/>
  <c r="D6888" i="6"/>
  <c r="E6888" i="6" s="1" a="1"/>
  <c r="E6888" i="6" s="1"/>
  <c r="F6888" i="6" s="1"/>
  <c r="D5736" i="6"/>
  <c r="E5736" i="6" s="1" a="1"/>
  <c r="E5736" i="6" s="1"/>
  <c r="F5736" i="6" s="1"/>
  <c r="D4824" i="6"/>
  <c r="E4824" i="6" s="1" a="1"/>
  <c r="E4824" i="6" s="1"/>
  <c r="F4824" i="6" s="1"/>
  <c r="D1968" i="6"/>
  <c r="E1968" i="6" s="1" a="1"/>
  <c r="E1968" i="6" s="1"/>
  <c r="F1968" i="6" s="1"/>
  <c r="D240" i="6"/>
  <c r="E240" i="6" s="1" a="1"/>
  <c r="E240" i="6" s="1"/>
  <c r="D7848" i="6"/>
  <c r="D5568" i="6"/>
  <c r="E5568" i="6" s="1" a="1"/>
  <c r="E5568" i="6" s="1"/>
  <c r="F5568" i="6" s="1"/>
  <c r="D4560" i="6"/>
  <c r="D1872" i="6"/>
  <c r="D168" i="6"/>
  <c r="D7392" i="6"/>
  <c r="E7392" i="6" s="1" a="1"/>
  <c r="E7392" i="6" s="1"/>
  <c r="F7392" i="6" s="1"/>
  <c r="D5520" i="6"/>
  <c r="D4512" i="6"/>
  <c r="D1848" i="6"/>
  <c r="E1848" i="6" s="1" a="1"/>
  <c r="E1848" i="6" s="1"/>
  <c r="F1848" i="6" s="1"/>
  <c r="D96" i="6"/>
  <c r="E96" i="6" s="1" a="1"/>
  <c r="E96" i="6" s="1"/>
  <c r="F96" i="6" s="1"/>
  <c r="D8088" i="6"/>
  <c r="E8088" i="6" s="1" a="1"/>
  <c r="E8088" i="6" s="1"/>
  <c r="F8088" i="6" s="1"/>
  <c r="D7344" i="6"/>
  <c r="E7344" i="6" s="1" a="1"/>
  <c r="E7344" i="6" s="1"/>
  <c r="F7344" i="6" s="1"/>
  <c r="D5928" i="6"/>
  <c r="E5928" i="6" s="1" a="1"/>
  <c r="E5928" i="6" s="1"/>
  <c r="F5928" i="6" s="1"/>
  <c r="D3816" i="6"/>
  <c r="E3816" i="6" s="1" a="1"/>
  <c r="E3816" i="6" s="1"/>
  <c r="F3816" i="6" s="1"/>
  <c r="D2040" i="6"/>
  <c r="E2040" i="6" s="1" a="1"/>
  <c r="E2040" i="6" s="1"/>
  <c r="F2040" i="6" s="1"/>
  <c r="D768" i="6"/>
  <c r="E768" i="6" s="1" a="1"/>
  <c r="E768" i="6" s="1"/>
  <c r="F768" i="6" s="1"/>
  <c r="D7440" i="6"/>
  <c r="E7440" i="6" s="1" a="1"/>
  <c r="E7440" i="6" s="1"/>
  <c r="F7440" i="6" s="1"/>
  <c r="D6096" i="6"/>
  <c r="E6096" i="6" s="1" a="1"/>
  <c r="E6096" i="6" s="1"/>
  <c r="F6096" i="6" s="1"/>
  <c r="D4656" i="6"/>
  <c r="E4656" i="6" s="1" a="1"/>
  <c r="E4656" i="6" s="1"/>
  <c r="F4656" i="6" s="1"/>
  <c r="D4200" i="6"/>
  <c r="E4200" i="6" s="1" a="1"/>
  <c r="E4200" i="6" s="1"/>
  <c r="F4200" i="6" s="1"/>
  <c r="D1560" i="6"/>
  <c r="E1560" i="6" s="1" a="1"/>
  <c r="E1560" i="6" s="1"/>
  <c r="F1560" i="6" s="1"/>
  <c r="D48" i="6"/>
  <c r="D7464" i="6"/>
  <c r="E7464" i="6" s="1" a="1"/>
  <c r="E7464" i="6" s="1"/>
  <c r="F7464" i="6" s="1"/>
  <c r="D6216" i="6"/>
  <c r="E6216" i="6" s="1" a="1"/>
  <c r="E6216" i="6" s="1"/>
  <c r="F6216" i="6" s="1"/>
  <c r="D4080" i="6"/>
  <c r="E4080" i="6" s="1" a="1"/>
  <c r="E4080" i="6" s="1"/>
  <c r="F4080" i="6" s="1"/>
  <c r="D3576" i="6"/>
  <c r="E3576" i="6" s="1" a="1"/>
  <c r="E3576" i="6" s="1"/>
  <c r="D2616" i="6"/>
  <c r="E2616" i="6" s="1" a="1"/>
  <c r="E2616" i="6" s="1"/>
  <c r="F2616" i="6" s="1"/>
  <c r="D24" i="6"/>
  <c r="E24" i="6" s="1"/>
  <c r="D8400" i="6"/>
  <c r="D6624" i="6"/>
  <c r="D4440" i="6"/>
  <c r="E4440" i="6" s="1" a="1"/>
  <c r="E4440" i="6" s="1"/>
  <c r="F4440" i="6" s="1"/>
  <c r="D3384" i="6"/>
  <c r="E3384" i="6" s="1" a="1"/>
  <c r="E3384" i="6" s="1"/>
  <c r="D2160" i="6"/>
  <c r="E2160" i="6" s="1" a="1"/>
  <c r="E2160" i="6" s="1"/>
  <c r="F2160" i="6" s="1"/>
  <c r="D312" i="6"/>
  <c r="D7608" i="6"/>
  <c r="E7608" i="6" s="1" a="1"/>
  <c r="E7608" i="6" s="1"/>
  <c r="F7608" i="6" s="1"/>
  <c r="D5712" i="6"/>
  <c r="E5712" i="6" s="1" a="1"/>
  <c r="E5712" i="6" s="1"/>
  <c r="F5712" i="6" s="1"/>
  <c r="D3984" i="6"/>
  <c r="E3984" i="6" s="1" a="1"/>
  <c r="E3984" i="6" s="1"/>
  <c r="F3984" i="6" s="1"/>
  <c r="D2544" i="6"/>
  <c r="E2544" i="6" s="1" a="1"/>
  <c r="E2544" i="6" s="1"/>
  <c r="F2544" i="6" s="1"/>
  <c r="D1056" i="6"/>
  <c r="E1056" i="6" s="1" a="1"/>
  <c r="E1056" i="6" s="1"/>
  <c r="F1056" i="6" s="1"/>
  <c r="D6912" i="6"/>
  <c r="E6912" i="6" s="1" a="1"/>
  <c r="E6912" i="6" s="1"/>
  <c r="D5328" i="6"/>
  <c r="D3888" i="6"/>
  <c r="E3888" i="6" s="1" a="1"/>
  <c r="E3888" i="6" s="1"/>
  <c r="D2496" i="6"/>
  <c r="E2496" i="6" s="1" a="1"/>
  <c r="E2496" i="6" s="1"/>
  <c r="D1032" i="6"/>
  <c r="E1032" i="6" s="1" a="1"/>
  <c r="E1032" i="6" s="1"/>
  <c r="F1032" i="6" s="1"/>
  <c r="D8328" i="6"/>
  <c r="E8328" i="6" s="1" a="1"/>
  <c r="E8328" i="6" s="1"/>
  <c r="F8328" i="6" s="1"/>
  <c r="D6816" i="6"/>
  <c r="E6816" i="6" s="1" a="1"/>
  <c r="E6816" i="6" s="1"/>
  <c r="D5280" i="6"/>
  <c r="E5280" i="6" s="1" a="1"/>
  <c r="E5280" i="6" s="1"/>
  <c r="F5280" i="6" s="1"/>
  <c r="D4104" i="6"/>
  <c r="E4104" i="6" s="1" a="1"/>
  <c r="E4104" i="6" s="1"/>
  <c r="F4104" i="6" s="1"/>
  <c r="D2424" i="6"/>
  <c r="E2424" i="6" s="1" a="1"/>
  <c r="E2424" i="6" s="1"/>
  <c r="F2424" i="6" s="1"/>
  <c r="D1008" i="6"/>
  <c r="E1008" i="6" s="1" a="1"/>
  <c r="E1008" i="6" s="1"/>
  <c r="F1008" i="6" s="1"/>
  <c r="D8184" i="6"/>
  <c r="D7752" i="6"/>
  <c r="D5952" i="6"/>
  <c r="D3960" i="6"/>
  <c r="E3960" i="6" s="1" a="1"/>
  <c r="E3960" i="6" s="1"/>
  <c r="F3960" i="6" s="1"/>
  <c r="D2328" i="6"/>
  <c r="D984" i="6"/>
  <c r="D8112" i="6"/>
  <c r="E8112" i="6" s="1" a="1"/>
  <c r="E8112" i="6" s="1"/>
  <c r="F8112" i="6" s="1"/>
  <c r="D7296" i="6"/>
  <c r="D5496" i="6"/>
  <c r="E5496" i="6" s="1" a="1"/>
  <c r="E5496" i="6" s="1"/>
  <c r="F5496" i="6" s="1"/>
  <c r="D3048" i="6"/>
  <c r="E3048" i="6" s="1" a="1"/>
  <c r="E3048" i="6" s="1"/>
  <c r="F3048" i="6" s="1"/>
  <c r="D2592" i="6"/>
  <c r="D360" i="6"/>
  <c r="E360" i="6" s="1" a="1"/>
  <c r="E360" i="6" s="1"/>
  <c r="F360" i="6" s="1"/>
  <c r="D7128" i="6"/>
  <c r="E7128" i="6" s="1" a="1"/>
  <c r="E7128" i="6" s="1"/>
  <c r="F7128" i="6" s="1"/>
  <c r="D5304" i="6"/>
  <c r="E5304" i="6" s="1" a="1"/>
  <c r="E5304" i="6" s="1"/>
  <c r="F5304" i="6" s="1"/>
  <c r="D5040" i="6"/>
  <c r="D2640" i="6"/>
  <c r="E2640" i="6" s="1" a="1"/>
  <c r="E2640" i="6" s="1"/>
  <c r="F2640" i="6" s="1"/>
  <c r="D840" i="6"/>
  <c r="E840" i="6" s="1" a="1"/>
  <c r="E840" i="6" s="1"/>
  <c r="F840" i="6" s="1"/>
  <c r="D8280" i="6"/>
  <c r="D6048" i="6"/>
  <c r="E6048" i="6" s="1" a="1"/>
  <c r="E6048" i="6" s="1"/>
  <c r="F6048" i="6" s="1"/>
  <c r="D4608" i="6"/>
  <c r="E4608" i="6" s="1" a="1"/>
  <c r="E4608" i="6" s="1"/>
  <c r="F4608" i="6" s="1"/>
  <c r="D4032" i="6"/>
  <c r="E4032" i="6" s="1" a="1"/>
  <c r="E4032" i="6" s="1"/>
  <c r="F4032" i="6" s="1"/>
  <c r="D1536" i="6"/>
  <c r="E1536" i="6" s="1" a="1"/>
  <c r="E1536" i="6" s="1"/>
  <c r="F1536" i="6" s="1"/>
  <c r="D72" i="6"/>
  <c r="D7968" i="6"/>
  <c r="D6336" i="6"/>
  <c r="D4536" i="6"/>
  <c r="D2688" i="6"/>
  <c r="D1512" i="6"/>
  <c r="D864" i="6"/>
  <c r="D6600" i="6"/>
  <c r="E6600" i="6" s="1" a="1"/>
  <c r="E6600" i="6" s="1"/>
  <c r="F6600" i="6" s="1"/>
  <c r="D5688" i="6"/>
  <c r="E5688" i="6" s="1" a="1"/>
  <c r="E5688" i="6" s="1"/>
  <c r="F5688" i="6" s="1"/>
  <c r="D3288" i="6"/>
  <c r="E3288" i="6" s="1" a="1"/>
  <c r="E3288" i="6" s="1"/>
  <c r="F3288" i="6" s="1"/>
  <c r="D1488" i="6"/>
  <c r="E1488" i="6" s="1" a="1"/>
  <c r="E1488" i="6" s="1"/>
  <c r="F1488" i="6" s="1"/>
  <c r="D576" i="6"/>
  <c r="D8424" i="6"/>
  <c r="E8424" i="6" s="1" a="1"/>
  <c r="E8424" i="6" s="1"/>
  <c r="F8424" i="6" s="1"/>
  <c r="D6576" i="6"/>
  <c r="E6576" i="6" s="1" a="1"/>
  <c r="E6576" i="6" s="1"/>
  <c r="F6576" i="6" s="1"/>
  <c r="D5640" i="6"/>
  <c r="E5640" i="6" s="1" a="1"/>
  <c r="E5640" i="6" s="1"/>
  <c r="F5640" i="6" s="1"/>
  <c r="D3240" i="6"/>
  <c r="E3240" i="6" s="1" a="1"/>
  <c r="E3240" i="6" s="1"/>
  <c r="F3240" i="6" s="1"/>
  <c r="D1440" i="6"/>
  <c r="E1440" i="6" s="1" a="1"/>
  <c r="E1440" i="6" s="1"/>
  <c r="F1440" i="6" s="1"/>
  <c r="D552" i="6"/>
  <c r="E552" i="6" s="1" a="1"/>
  <c r="E552" i="6" s="1"/>
  <c r="F552" i="6" s="1"/>
  <c r="D8352" i="6"/>
  <c r="E8352" i="6" s="1" a="1"/>
  <c r="E8352" i="6" s="1"/>
  <c r="F8352" i="6" s="1"/>
  <c r="D6456" i="6"/>
  <c r="E6456" i="6" s="1" a="1"/>
  <c r="E6456" i="6" s="1"/>
  <c r="F6456" i="6" s="1"/>
  <c r="D5592" i="6"/>
  <c r="E5592" i="6" s="1" a="1"/>
  <c r="E5592" i="6" s="1"/>
  <c r="F5592" i="6" s="1"/>
  <c r="D3216" i="6"/>
  <c r="E3216" i="6" s="1" a="1"/>
  <c r="E3216" i="6" s="1"/>
  <c r="F3216" i="6" s="1"/>
  <c r="D3096" i="6"/>
  <c r="E3096" i="6" s="1" a="1"/>
  <c r="E3096" i="6" s="1"/>
  <c r="D432" i="6"/>
  <c r="E432" i="6" s="1" a="1"/>
  <c r="E432" i="6" s="1"/>
  <c r="D8208" i="6"/>
  <c r="D6408" i="6"/>
  <c r="E6408" i="6" s="1" a="1"/>
  <c r="E6408" i="6" s="1"/>
  <c r="F6408" i="6" s="1"/>
  <c r="D5544" i="6"/>
  <c r="D3144" i="6"/>
  <c r="D2952" i="6"/>
  <c r="E2952" i="6" s="1" a="1"/>
  <c r="E2952" i="6" s="1"/>
  <c r="F2952" i="6" s="1"/>
  <c r="D408" i="6"/>
  <c r="D8256" i="6"/>
  <c r="E8256" i="6" s="1" a="1"/>
  <c r="E8256" i="6" s="1"/>
  <c r="F8256" i="6" s="1"/>
  <c r="D7008" i="6"/>
  <c r="E7008" i="6" s="1" a="1"/>
  <c r="E7008" i="6" s="1"/>
  <c r="F7008" i="6" s="1"/>
  <c r="D4680" i="6"/>
  <c r="E4680" i="6" s="1" a="1"/>
  <c r="E4680" i="6" s="1"/>
  <c r="F4680" i="6" s="1"/>
  <c r="D3504" i="6"/>
  <c r="E3504" i="6" s="1" a="1"/>
  <c r="E3504" i="6" s="1"/>
  <c r="F3504" i="6" s="1"/>
  <c r="D2232" i="6"/>
  <c r="E2232" i="6" s="1" a="1"/>
  <c r="E2232" i="6" s="1"/>
  <c r="F2232" i="6" s="1"/>
  <c r="D648" i="6"/>
  <c r="E648" i="6" s="1" a="1"/>
  <c r="E648" i="6" s="1"/>
  <c r="F648" i="6" s="1"/>
  <c r="D6864" i="6"/>
  <c r="D5424" i="6"/>
  <c r="E5424" i="6" s="1" a="1"/>
  <c r="E5424" i="6" s="1"/>
  <c r="F5424" i="6" s="1"/>
  <c r="D4320" i="6"/>
  <c r="E4320" i="6" s="1" a="1"/>
  <c r="E4320" i="6" s="1"/>
  <c r="F4320" i="6" s="1"/>
  <c r="D1728" i="6"/>
  <c r="E1728" i="6" s="1" a="1"/>
  <c r="E1728" i="6" s="1"/>
  <c r="F1728" i="6" s="1"/>
  <c r="D1296" i="6"/>
  <c r="E1296" i="6" s="1" a="1"/>
  <c r="E1296" i="6" s="1"/>
  <c r="F1296" i="6" s="1"/>
  <c r="D7080" i="6"/>
  <c r="E7080" i="6" s="1" a="1"/>
  <c r="E7080" i="6" s="1"/>
  <c r="F7080" i="6" s="1"/>
  <c r="D5256" i="6"/>
  <c r="D4944" i="6"/>
  <c r="E4944" i="6" s="1" a="1"/>
  <c r="E4944" i="6" s="1"/>
  <c r="F4944" i="6" s="1"/>
  <c r="D2448" i="6"/>
  <c r="E2448" i="6" s="1" a="1"/>
  <c r="E2448" i="6" s="1"/>
  <c r="F2448" i="6" s="1"/>
  <c r="D696" i="6"/>
  <c r="E696" i="6" s="1" a="1"/>
  <c r="E696" i="6" s="1"/>
  <c r="F696" i="6" s="1"/>
  <c r="D6192" i="6"/>
  <c r="D5232" i="6"/>
  <c r="E5232" i="6" s="1" a="1"/>
  <c r="E5232" i="6" s="1"/>
  <c r="F5232" i="6" s="1"/>
  <c r="D3480" i="6"/>
  <c r="E3480" i="6" s="1" a="1"/>
  <c r="E3480" i="6" s="1"/>
  <c r="F3480" i="6" s="1"/>
  <c r="D2520" i="6"/>
  <c r="D6504" i="6"/>
  <c r="E6504" i="6" s="1" a="1"/>
  <c r="E6504" i="6" s="1"/>
  <c r="F6504" i="6" s="1"/>
  <c r="D5112" i="6"/>
  <c r="E5112" i="6" s="1" a="1"/>
  <c r="E5112" i="6" s="1"/>
  <c r="F5112" i="6" s="1"/>
  <c r="D3936" i="6"/>
  <c r="D2352" i="6"/>
  <c r="E2352" i="6" s="1" a="1"/>
  <c r="E2352" i="6" s="1"/>
  <c r="D1128" i="6"/>
  <c r="E1128" i="6" s="1" a="1"/>
  <c r="E1128" i="6" s="1"/>
  <c r="F1128" i="6" s="1"/>
  <c r="D6432" i="6"/>
  <c r="D5016" i="6"/>
  <c r="E5016" i="6" s="1" a="1"/>
  <c r="E5016" i="6" s="1"/>
  <c r="D3792" i="6"/>
  <c r="D2304" i="6"/>
  <c r="E2304" i="6" s="1" a="1"/>
  <c r="E2304" i="6" s="1"/>
  <c r="F2304" i="6" s="1"/>
  <c r="D960" i="6"/>
  <c r="E960" i="6" s="1" a="1"/>
  <c r="E960" i="6" s="1"/>
  <c r="F960" i="6" s="1"/>
  <c r="D8376" i="6"/>
  <c r="E8376" i="6" s="1" a="1"/>
  <c r="E8376" i="6" s="1"/>
  <c r="F8376" i="6" s="1"/>
  <c r="D7248" i="6"/>
  <c r="E7248" i="6" s="1" a="1"/>
  <c r="E7248" i="6" s="1"/>
  <c r="F7248" i="6" s="1"/>
  <c r="D4776" i="6"/>
  <c r="E4776" i="6" s="1" a="1"/>
  <c r="E4776" i="6" s="1"/>
  <c r="F4776" i="6" s="1"/>
  <c r="D3696" i="6"/>
  <c r="E3696" i="6" s="1" a="1"/>
  <c r="E3696" i="6" s="1"/>
  <c r="F3696" i="6" s="1"/>
  <c r="D2280" i="6"/>
  <c r="E2280" i="6" s="1" a="1"/>
  <c r="E2280" i="6" s="1"/>
  <c r="F2280" i="6" s="1"/>
  <c r="D888" i="6"/>
  <c r="E888" i="6" s="1" a="1"/>
  <c r="E888" i="6" s="1"/>
  <c r="F888" i="6" s="1"/>
  <c r="D8304" i="6"/>
  <c r="D7200" i="6"/>
  <c r="D4728" i="6"/>
  <c r="D3600" i="6"/>
  <c r="E3600" i="6" s="1" a="1"/>
  <c r="E3600" i="6" s="1"/>
  <c r="F3600" i="6" s="1"/>
  <c r="D2256" i="6"/>
  <c r="D672" i="6"/>
  <c r="D7656" i="6"/>
  <c r="E7656" i="6" s="1" a="1"/>
  <c r="E7656" i="6" s="1"/>
  <c r="F7656" i="6" s="1"/>
  <c r="D6744" i="6"/>
  <c r="E6744" i="6" s="1" a="1"/>
  <c r="E6744" i="6" s="1"/>
  <c r="F6744" i="6" s="1"/>
  <c r="D4896" i="6"/>
  <c r="E4896" i="6" s="1" a="1"/>
  <c r="E4896" i="6" s="1"/>
  <c r="F4896" i="6" s="1"/>
  <c r="D3072" i="6"/>
  <c r="E3072" i="6" s="1" a="1"/>
  <c r="E3072" i="6" s="1"/>
  <c r="F3072" i="6" s="1"/>
  <c r="D1680" i="6"/>
  <c r="E1680" i="6" s="1" a="1"/>
  <c r="E1680" i="6" s="1"/>
  <c r="F1680" i="6" s="1"/>
  <c r="D1344" i="6"/>
  <c r="E1344" i="6" s="1" a="1"/>
  <c r="E1344" i="6" s="1"/>
  <c r="F1344" i="6" s="1"/>
  <c r="D7992" i="6"/>
  <c r="E7992" i="6" s="1" a="1"/>
  <c r="E7992" i="6" s="1"/>
  <c r="F7992" i="6" s="1"/>
  <c r="D7152" i="6"/>
  <c r="E7152" i="6" s="1" a="1"/>
  <c r="E7152" i="6" s="1"/>
  <c r="F7152" i="6" s="1"/>
  <c r="D5856" i="6"/>
  <c r="E5856" i="6" s="1" a="1"/>
  <c r="E5856" i="6" s="1"/>
  <c r="F5856" i="6" s="1"/>
  <c r="D3720" i="6"/>
  <c r="E3720" i="6" s="1" a="1"/>
  <c r="E3720" i="6" s="1"/>
  <c r="F3720" i="6" s="1"/>
  <c r="D1944" i="6"/>
  <c r="E1944" i="6" s="1" a="1"/>
  <c r="E1944" i="6" s="1"/>
  <c r="F1944" i="6" s="1"/>
  <c r="D720" i="6"/>
  <c r="E720" i="6" s="1" a="1"/>
  <c r="E720" i="6" s="1"/>
  <c r="F720" i="6" s="1"/>
  <c r="D8232" i="6"/>
  <c r="E8232" i="6" s="1" a="1"/>
  <c r="E8232" i="6" s="1"/>
  <c r="F8232" i="6" s="1"/>
  <c r="D5376" i="6"/>
  <c r="D4224" i="6"/>
  <c r="E4224" i="6" s="1" a="1"/>
  <c r="E4224" i="6" s="1"/>
  <c r="F4224" i="6" s="1"/>
  <c r="D1608" i="6"/>
  <c r="D1152" i="6"/>
  <c r="E1152" i="6" s="1" a="1"/>
  <c r="E1152" i="6" s="1"/>
  <c r="F1152" i="6" s="1"/>
  <c r="D7416" i="6"/>
  <c r="E7416" i="6" s="1" a="1"/>
  <c r="E7416" i="6" s="1"/>
  <c r="D6000" i="6"/>
  <c r="D4344" i="6"/>
  <c r="D3840" i="6"/>
  <c r="D1464" i="6"/>
  <c r="D8040" i="6"/>
  <c r="E8040" i="6" s="1" a="1"/>
  <c r="E8040" i="6" s="1"/>
  <c r="F8040" i="6" s="1"/>
  <c r="D6552" i="6"/>
  <c r="D4296" i="6"/>
  <c r="E4296" i="6" s="1" a="1"/>
  <c r="E4296" i="6" s="1"/>
  <c r="F4296" i="6" s="1"/>
  <c r="D3360" i="6"/>
  <c r="E3360" i="6" s="1" a="1"/>
  <c r="E3360" i="6" s="1"/>
  <c r="F3360" i="6" s="1"/>
  <c r="D2112" i="6"/>
  <c r="D120" i="6"/>
  <c r="E120" i="6" s="1" a="1"/>
  <c r="E120" i="6" s="1"/>
  <c r="F120" i="6" s="1"/>
  <c r="D7920" i="6"/>
  <c r="E7920" i="6" s="1" a="1"/>
  <c r="E7920" i="6" s="1"/>
  <c r="F7920" i="6" s="1"/>
  <c r="D6528" i="6"/>
  <c r="E6528" i="6" s="1" a="1"/>
  <c r="E6528" i="6" s="1"/>
  <c r="F6528" i="6" s="1"/>
  <c r="D5160" i="6"/>
  <c r="E5160" i="6" s="1" a="1"/>
  <c r="E5160" i="6" s="1"/>
  <c r="F5160" i="6" s="1"/>
  <c r="D3336" i="6"/>
  <c r="E3336" i="6" s="1" a="1"/>
  <c r="E3336" i="6" s="1"/>
  <c r="D2016" i="6"/>
  <c r="E2016" i="6" s="1" a="1"/>
  <c r="E2016" i="6" s="1"/>
  <c r="F2016" i="6" s="1"/>
  <c r="D504" i="6"/>
  <c r="E504" i="6" s="1" a="1"/>
  <c r="E504" i="6" s="1"/>
  <c r="F504" i="6" s="1"/>
  <c r="D7872" i="6"/>
  <c r="E7872" i="6" s="1" a="1"/>
  <c r="E7872" i="6" s="1"/>
  <c r="F7872" i="6" s="1"/>
  <c r="D6480" i="6"/>
  <c r="E6480" i="6" s="1" a="1"/>
  <c r="E6480" i="6" s="1"/>
  <c r="D5088" i="6"/>
  <c r="E5088" i="6" s="1" a="1"/>
  <c r="E5088" i="6" s="1"/>
  <c r="F5088" i="6" s="1"/>
  <c r="D3168" i="6"/>
  <c r="E3168" i="6" s="1" a="1"/>
  <c r="E3168" i="6" s="1"/>
  <c r="F3168" i="6" s="1"/>
  <c r="D1920" i="6"/>
  <c r="E1920" i="6" s="1" a="1"/>
  <c r="E1920" i="6" s="1"/>
  <c r="F1920" i="6" s="1"/>
  <c r="D216" i="6"/>
  <c r="E216" i="6" s="1" a="1"/>
  <c r="E216" i="6" s="1"/>
  <c r="F216" i="6" s="1"/>
  <c r="D7824" i="6"/>
  <c r="E7824" i="6" s="1" a="1"/>
  <c r="E7824" i="6" s="1"/>
  <c r="F7824" i="6" s="1"/>
  <c r="D7056" i="6"/>
  <c r="D4992" i="6"/>
  <c r="D3120" i="6"/>
  <c r="D1776" i="6"/>
  <c r="E1776" i="6" s="1" a="1"/>
  <c r="E1776" i="6" s="1"/>
  <c r="D192" i="6"/>
  <c r="D7680" i="6"/>
  <c r="E7680" i="6" s="1" a="1"/>
  <c r="E7680" i="6" s="1"/>
  <c r="F7680" i="6" s="1"/>
  <c r="D6120" i="6"/>
  <c r="E6120" i="6" s="1" a="1"/>
  <c r="E6120" i="6" s="1"/>
  <c r="F6120" i="6" s="1"/>
  <c r="D4272" i="6"/>
  <c r="E4272" i="6" s="1" a="1"/>
  <c r="E4272" i="6" s="1"/>
  <c r="F4272" i="6" s="1"/>
  <c r="D3768" i="6"/>
  <c r="E3768" i="6" s="1" a="1"/>
  <c r="E3768" i="6" s="1"/>
  <c r="F3768" i="6" s="1"/>
  <c r="D2784" i="6"/>
  <c r="E2784" i="6" s="1" a="1"/>
  <c r="E2784" i="6" s="1"/>
  <c r="F2784" i="6" s="1"/>
  <c r="D384" i="6"/>
  <c r="E384" i="6" s="1" a="1"/>
  <c r="E384" i="6" s="1"/>
  <c r="F384" i="6" s="1"/>
  <c r="D8016" i="6"/>
  <c r="E8016" i="6" s="1" a="1"/>
  <c r="E8016" i="6" s="1"/>
  <c r="F8016" i="6" s="1"/>
  <c r="D7104" i="6"/>
  <c r="E7104" i="6" s="1" a="1"/>
  <c r="E7104" i="6" s="1"/>
  <c r="F7104" i="6" s="1"/>
  <c r="D5448" i="6"/>
  <c r="E5448" i="6" s="1" a="1"/>
  <c r="E5448" i="6" s="1"/>
  <c r="F5448" i="6" s="1"/>
  <c r="D2856" i="6"/>
  <c r="E2856" i="6" s="1" a="1"/>
  <c r="E2856" i="6" s="1"/>
  <c r="F2856" i="6" s="1"/>
  <c r="D2472" i="6"/>
  <c r="D1320" i="6"/>
  <c r="E1320" i="6" s="1" a="1"/>
  <c r="E1320" i="6" s="1"/>
  <c r="D6792" i="6"/>
  <c r="E6792" i="6" s="1" a="1"/>
  <c r="E6792" i="6" s="1"/>
  <c r="F6792" i="6" s="1"/>
  <c r="D5808" i="6"/>
  <c r="D3624" i="6"/>
  <c r="E3624" i="6" s="1" a="1"/>
  <c r="E3624" i="6" s="1"/>
  <c r="F3624" i="6" s="1"/>
  <c r="D1800" i="6"/>
  <c r="E1800" i="6" s="1" a="1"/>
  <c r="E1800" i="6" s="1"/>
  <c r="F1800" i="6" s="1"/>
  <c r="D624" i="6"/>
  <c r="E624" i="6" s="1" a="1"/>
  <c r="E624" i="6" s="1"/>
  <c r="D7032" i="6"/>
  <c r="D5976" i="6"/>
  <c r="D4920" i="6"/>
  <c r="E4920" i="6" s="1" a="1"/>
  <c r="E4920" i="6" s="1"/>
  <c r="D2136" i="6"/>
  <c r="D288" i="6"/>
  <c r="E288" i="6" s="1" a="1"/>
  <c r="E288" i="6" s="1"/>
  <c r="D7896" i="6"/>
  <c r="E7896" i="6" s="1" a="1"/>
  <c r="E7896" i="6" s="1"/>
  <c r="F7896" i="6" s="1"/>
  <c r="D6312" i="6"/>
  <c r="E6312" i="6" s="1" a="1"/>
  <c r="E6312" i="6" s="1"/>
  <c r="F6312" i="6" s="1"/>
  <c r="D4488" i="6"/>
  <c r="E4488" i="6" s="1" a="1"/>
  <c r="E4488" i="6" s="1"/>
  <c r="F4488" i="6" s="1"/>
  <c r="D2664" i="6"/>
  <c r="E2664" i="6" s="1" a="1"/>
  <c r="E2664" i="6" s="1"/>
  <c r="F2664" i="6" s="1"/>
  <c r="D1416" i="6"/>
  <c r="E1416" i="6" s="1" a="1"/>
  <c r="E1416" i="6" s="1"/>
  <c r="F1416" i="6" s="1"/>
  <c r="D816" i="6"/>
  <c r="E816" i="6" s="1" a="1"/>
  <c r="E816" i="6" s="1"/>
  <c r="F816" i="6" s="1"/>
  <c r="A8351" i="6"/>
  <c r="A1127" i="6"/>
  <c r="A3335" i="6"/>
  <c r="A3959" i="6"/>
  <c r="A5855" i="6"/>
  <c r="A7247" i="6"/>
  <c r="A1079" i="6"/>
  <c r="A1679" i="6"/>
  <c r="A2591" i="6"/>
  <c r="A4967" i="6"/>
  <c r="A7367" i="6"/>
  <c r="A1199" i="6"/>
  <c r="A2279" i="6"/>
  <c r="A4199" i="6"/>
  <c r="A5279" i="6"/>
  <c r="A7343" i="6"/>
  <c r="A1055" i="6"/>
  <c r="A3407" i="6"/>
  <c r="A5231" i="6"/>
  <c r="A6359" i="6"/>
  <c r="A1943" i="6"/>
  <c r="A3791" i="6"/>
  <c r="A5015" i="6"/>
  <c r="A6311" i="6"/>
  <c r="A479" i="6"/>
  <c r="A2255" i="6"/>
  <c r="A3479" i="6"/>
  <c r="A5687" i="6"/>
  <c r="A7223" i="6"/>
  <c r="A503" i="6"/>
  <c r="A1607" i="6"/>
  <c r="A4847" i="6"/>
  <c r="A5999" i="6"/>
  <c r="A7607" i="6"/>
  <c r="A1487" i="6"/>
  <c r="A3215" i="6"/>
  <c r="A4799" i="6"/>
  <c r="A6455" i="6"/>
  <c r="A8159" i="6"/>
  <c r="A5927" i="6"/>
  <c r="A6887" i="6"/>
  <c r="A599" i="6"/>
  <c r="A2447" i="6"/>
  <c r="A3263" i="6"/>
  <c r="A5255" i="6"/>
  <c r="A6551" i="6"/>
  <c r="A8327" i="6"/>
  <c r="A647" i="6"/>
  <c r="A2519" i="6"/>
  <c r="A4895" i="6"/>
  <c r="A5327" i="6"/>
  <c r="A7007" i="6"/>
  <c r="E241" i="6" a="1"/>
  <c r="E241" i="6" s="1"/>
  <c r="E3169" i="6" a="1"/>
  <c r="E3169" i="6" s="1"/>
  <c r="E3241" i="6" a="1"/>
  <c r="E3241" i="6" s="1"/>
  <c r="E3985" i="6" a="1"/>
  <c r="E3985" i="6" s="1"/>
  <c r="F3985" i="6" s="1"/>
  <c r="E5113" i="6" a="1"/>
  <c r="E5113" i="6" s="1"/>
  <c r="E5689" i="6" a="1"/>
  <c r="E5689" i="6" s="1"/>
  <c r="E7369" i="6" a="1"/>
  <c r="E7369" i="6" s="1"/>
  <c r="F7369" i="6" s="1"/>
  <c r="E4561" i="6" a="1"/>
  <c r="E4561" i="6" s="1"/>
  <c r="E2593" i="6" a="1"/>
  <c r="E2593" i="6" s="1"/>
  <c r="E4969" i="6" a="1"/>
  <c r="E4969" i="6" s="1"/>
  <c r="E5569" i="6" a="1"/>
  <c r="E5569" i="6" s="1"/>
  <c r="E7897" i="6" a="1"/>
  <c r="E7897" i="6" s="1"/>
  <c r="E4465" i="6" a="1"/>
  <c r="E4465" i="6" s="1"/>
  <c r="E6529" i="6" a="1"/>
  <c r="E6529" i="6" s="1"/>
  <c r="E6985" i="6" a="1"/>
  <c r="E6985" i="6" s="1"/>
  <c r="E145" i="6" a="1"/>
  <c r="E145" i="6" s="1"/>
  <c r="F145" i="6" s="1"/>
  <c r="A8137" i="6"/>
  <c r="A7489" i="6"/>
  <c r="A8041" i="6"/>
  <c r="A7825" i="6"/>
  <c r="A7177" i="6"/>
  <c r="A7297" i="6"/>
  <c r="A6937" i="6"/>
  <c r="A6697" i="6"/>
  <c r="A6745" i="6"/>
  <c r="A6385" i="6"/>
  <c r="A6337" i="6"/>
  <c r="A5833" i="6"/>
  <c r="A5905" i="6"/>
  <c r="A5305" i="6"/>
  <c r="A5857" i="6"/>
  <c r="A5233" i="6"/>
  <c r="A4345" i="6"/>
  <c r="A4561" i="6"/>
  <c r="A5113" i="6"/>
  <c r="A4297" i="6"/>
  <c r="A4993" i="6"/>
  <c r="A4273" i="6"/>
  <c r="A3577" i="6"/>
  <c r="A2905" i="6"/>
  <c r="A3553" i="6"/>
  <c r="A2737" i="6"/>
  <c r="A3433" i="6"/>
  <c r="A3985" i="6"/>
  <c r="A2425" i="6"/>
  <c r="A2017" i="6"/>
  <c r="A3097" i="6"/>
  <c r="A1897" i="6"/>
  <c r="A2497" i="6"/>
  <c r="A1585" i="6"/>
  <c r="A1945" i="6"/>
  <c r="A1273" i="6"/>
  <c r="A457" i="6"/>
  <c r="A721" i="6"/>
  <c r="A121" i="6"/>
  <c r="A1009" i="6"/>
  <c r="A193" i="6"/>
  <c r="A961" i="6"/>
  <c r="A8209" i="6"/>
  <c r="A8305" i="6"/>
  <c r="A7657" i="6"/>
  <c r="A7705" i="6"/>
  <c r="A7777" i="6"/>
  <c r="A7369" i="6"/>
  <c r="A6985" i="6"/>
  <c r="A7105" i="6"/>
  <c r="A6865" i="6"/>
  <c r="A6481" i="6"/>
  <c r="A6793" i="6"/>
  <c r="A6241" i="6"/>
  <c r="A6025" i="6"/>
  <c r="A5617" i="6"/>
  <c r="A5521" i="6"/>
  <c r="A5737" i="6"/>
  <c r="A5545" i="6"/>
  <c r="A4753" i="6"/>
  <c r="A4945" i="6"/>
  <c r="A4321" i="6"/>
  <c r="A4729" i="6"/>
  <c r="A3961" i="6"/>
  <c r="A4489" i="6"/>
  <c r="A3841" i="6"/>
  <c r="A3193" i="6"/>
  <c r="A4057" i="6"/>
  <c r="A3025" i="6"/>
  <c r="A3817" i="6"/>
  <c r="A3337" i="6"/>
  <c r="A3505" i="6"/>
  <c r="A2233" i="6"/>
  <c r="A1633" i="6"/>
  <c r="A2377" i="6"/>
  <c r="A2809" i="6"/>
  <c r="A1969" i="6"/>
  <c r="A2521" i="6"/>
  <c r="A1609" i="6"/>
  <c r="A889" i="6"/>
  <c r="A1201" i="6"/>
  <c r="A505" i="6"/>
  <c r="A1177" i="6"/>
  <c r="A577" i="6"/>
  <c r="A265" i="6"/>
  <c r="A673" i="6"/>
  <c r="A8185" i="6"/>
  <c r="A8017" i="6"/>
  <c r="A8161" i="6"/>
  <c r="A7537" i="6"/>
  <c r="A7561" i="6"/>
  <c r="A7681" i="6"/>
  <c r="A7273" i="6"/>
  <c r="A7393" i="6"/>
  <c r="A7009" i="6"/>
  <c r="A6625" i="6"/>
  <c r="A7921" i="6"/>
  <c r="A6457" i="6"/>
  <c r="A6169" i="6"/>
  <c r="A6145" i="6"/>
  <c r="A5977" i="6"/>
  <c r="A5449" i="6"/>
  <c r="A5377" i="6"/>
  <c r="A5329" i="6"/>
  <c r="A4657" i="6"/>
  <c r="A4873" i="6"/>
  <c r="A4129" i="6"/>
  <c r="A4633" i="6"/>
  <c r="A5161" i="6"/>
  <c r="A4393" i="6"/>
  <c r="A3769" i="6"/>
  <c r="A3001" i="6"/>
  <c r="A3745" i="6"/>
  <c r="A2881" i="6"/>
  <c r="A3625" i="6"/>
  <c r="A3217" i="6"/>
  <c r="A2761" i="6"/>
  <c r="A2185" i="6"/>
  <c r="A1465" i="6"/>
  <c r="A2089" i="6"/>
  <c r="A2665" i="6"/>
  <c r="A1849" i="6"/>
  <c r="A2161" i="6"/>
  <c r="A1537" i="6"/>
  <c r="A649" i="6"/>
  <c r="A865" i="6"/>
  <c r="A385" i="6"/>
  <c r="A1057" i="6"/>
  <c r="A289" i="6"/>
  <c r="A1393" i="6"/>
  <c r="A433" i="6"/>
  <c r="A8257" i="6"/>
  <c r="A8281" i="6"/>
  <c r="A7417" i="6"/>
  <c r="A7033" i="6"/>
  <c r="A6841" i="6"/>
  <c r="A6409" i="6"/>
  <c r="A6313" i="6"/>
  <c r="A6049" i="6"/>
  <c r="A5569" i="6"/>
  <c r="A5713" i="6"/>
  <c r="A4705" i="6"/>
  <c r="A4441" i="6"/>
  <c r="A4585" i="6"/>
  <c r="A4537" i="6"/>
  <c r="A3481" i="6"/>
  <c r="A3889" i="6"/>
  <c r="A2569" i="6"/>
  <c r="A3049" i="6"/>
  <c r="A2257" i="6"/>
  <c r="A2545" i="6"/>
  <c r="A2785" i="6"/>
  <c r="A3265" i="6"/>
  <c r="A1489" i="6"/>
  <c r="A1345" i="6"/>
  <c r="A1369" i="6"/>
  <c r="A361" i="6"/>
  <c r="A817" i="6"/>
  <c r="A73" i="6"/>
  <c r="A1753" i="6"/>
  <c r="A8425" i="6"/>
  <c r="A8065" i="6"/>
  <c r="A8233" i="6"/>
  <c r="A7465" i="6"/>
  <c r="A6889" i="6"/>
  <c r="A6817" i="6"/>
  <c r="A6289" i="6"/>
  <c r="A5809" i="6"/>
  <c r="A5473" i="6"/>
  <c r="A5641" i="6"/>
  <c r="A4609" i="6"/>
  <c r="A4417" i="6"/>
  <c r="A4201" i="6"/>
  <c r="A4465" i="6"/>
  <c r="A3313" i="6"/>
  <c r="A3649" i="6"/>
  <c r="A4009" i="6"/>
  <c r="A3793" i="6"/>
  <c r="A2209" i="6"/>
  <c r="A2473" i="6"/>
  <c r="A2617" i="6"/>
  <c r="A2689" i="6"/>
  <c r="A1249" i="6"/>
  <c r="A1081" i="6"/>
  <c r="A1321" i="6"/>
  <c r="A217" i="6"/>
  <c r="A793" i="6"/>
  <c r="A7993" i="6"/>
  <c r="A6577" i="6"/>
  <c r="A6001" i="6"/>
  <c r="A4033" i="6"/>
  <c r="A1993" i="6"/>
  <c r="A8353" i="6"/>
  <c r="A7945" i="6"/>
  <c r="A7633" i="6"/>
  <c r="A6913" i="6"/>
  <c r="A7345" i="6"/>
  <c r="A7609" i="6"/>
  <c r="A6649" i="6"/>
  <c r="A6193" i="6"/>
  <c r="A5785" i="6"/>
  <c r="A5353" i="6"/>
  <c r="A5593" i="6"/>
  <c r="A4249" i="6"/>
  <c r="A4225" i="6"/>
  <c r="A4105" i="6"/>
  <c r="A4369" i="6"/>
  <c r="A3241" i="6"/>
  <c r="A3169" i="6"/>
  <c r="A3721" i="6"/>
  <c r="A3697" i="6"/>
  <c r="A2113" i="6"/>
  <c r="A2401" i="6"/>
  <c r="A2353" i="6"/>
  <c r="A2449" i="6"/>
  <c r="A1225" i="6"/>
  <c r="A769" i="6"/>
  <c r="A1297" i="6"/>
  <c r="A145" i="6"/>
  <c r="A553" i="6"/>
  <c r="A7321" i="6"/>
  <c r="A5017" i="6"/>
  <c r="A3457" i="6"/>
  <c r="A1033" i="6"/>
  <c r="A8113" i="6"/>
  <c r="A7849" i="6"/>
  <c r="A8401" i="6"/>
  <c r="A7873" i="6"/>
  <c r="A7249" i="6"/>
  <c r="A6721" i="6"/>
  <c r="A6433" i="6"/>
  <c r="A6073" i="6"/>
  <c r="A5689" i="6"/>
  <c r="A5257" i="6"/>
  <c r="A5497" i="6"/>
  <c r="A5209" i="6"/>
  <c r="A5137" i="6"/>
  <c r="A4081" i="6"/>
  <c r="A4177" i="6"/>
  <c r="A3145" i="6"/>
  <c r="A3121" i="6"/>
  <c r="A3529" i="6"/>
  <c r="A3601" i="6"/>
  <c r="A1921" i="6"/>
  <c r="A2329" i="6"/>
  <c r="A2137" i="6"/>
  <c r="A2041" i="6"/>
  <c r="A1129" i="6"/>
  <c r="A697" i="6"/>
  <c r="A1105" i="6"/>
  <c r="A97" i="6"/>
  <c r="A7969" i="6"/>
  <c r="A6217" i="6"/>
  <c r="A3865" i="6"/>
  <c r="A1825" i="6"/>
  <c r="A529" i="6"/>
  <c r="A7585" i="6"/>
  <c r="A7897" i="6"/>
  <c r="A7225" i="6"/>
  <c r="A7153" i="6"/>
  <c r="A6601" i="6"/>
  <c r="A6769" i="6"/>
  <c r="A6121" i="6"/>
  <c r="A5953" i="6"/>
  <c r="A5881" i="6"/>
  <c r="A5185" i="6"/>
  <c r="A4921" i="6"/>
  <c r="A4801" i="6"/>
  <c r="A5089" i="6"/>
  <c r="A3937" i="6"/>
  <c r="A2857" i="6"/>
  <c r="A2929" i="6"/>
  <c r="A3385" i="6"/>
  <c r="A2593" i="6"/>
  <c r="A1729" i="6"/>
  <c r="A1801" i="6"/>
  <c r="A1873" i="6"/>
  <c r="A1681" i="6"/>
  <c r="A481" i="6"/>
  <c r="A601" i="6"/>
  <c r="A985" i="6"/>
  <c r="A169" i="6"/>
  <c r="A49" i="6"/>
  <c r="A7201" i="6"/>
  <c r="A5281" i="6"/>
  <c r="A3409" i="6"/>
  <c r="A625" i="6"/>
  <c r="A8329" i="6"/>
  <c r="A7513" i="6"/>
  <c r="A7801" i="6"/>
  <c r="A7129" i="6"/>
  <c r="A7057" i="6"/>
  <c r="A6553" i="6"/>
  <c r="A6673" i="6"/>
  <c r="A6097" i="6"/>
  <c r="A5761" i="6"/>
  <c r="A5425" i="6"/>
  <c r="A5065" i="6"/>
  <c r="A4825" i="6"/>
  <c r="A4777" i="6"/>
  <c r="A4897" i="6"/>
  <c r="A3913" i="6"/>
  <c r="A2713" i="6"/>
  <c r="A2833" i="6"/>
  <c r="A3361" i="6"/>
  <c r="A2305" i="6"/>
  <c r="A1513" i="6"/>
  <c r="A1705" i="6"/>
  <c r="A1777" i="6"/>
  <c r="A1657" i="6"/>
  <c r="A313" i="6"/>
  <c r="A409" i="6"/>
  <c r="A937" i="6"/>
  <c r="A1153" i="6"/>
  <c r="A25" i="6"/>
  <c r="A6361" i="6"/>
  <c r="A5041" i="6"/>
  <c r="A3073" i="6"/>
  <c r="A745" i="6"/>
  <c r="A8089" i="6"/>
  <c r="A8377" i="6"/>
  <c r="A7441" i="6"/>
  <c r="A7729" i="6"/>
  <c r="A7081" i="6"/>
  <c r="A6961" i="6"/>
  <c r="A6529" i="6"/>
  <c r="A6505" i="6"/>
  <c r="A6265" i="6"/>
  <c r="A5665" i="6"/>
  <c r="A5929" i="6"/>
  <c r="A4969" i="6"/>
  <c r="A4513" i="6"/>
  <c r="A4681" i="6"/>
  <c r="A4849" i="6"/>
  <c r="A3673" i="6"/>
  <c r="A4153" i="6"/>
  <c r="A2641" i="6"/>
  <c r="A3289" i="6"/>
  <c r="A2281" i="6"/>
  <c r="A1417" i="6"/>
  <c r="A2977" i="6"/>
  <c r="A1441" i="6"/>
  <c r="A1561" i="6"/>
  <c r="A241" i="6"/>
  <c r="A337" i="6"/>
  <c r="A913" i="6"/>
  <c r="A841" i="6"/>
  <c r="A7753" i="6"/>
  <c r="A5401" i="6"/>
  <c r="A2953" i="6"/>
  <c r="A2065" i="6"/>
  <c r="A7702" i="6"/>
  <c r="A8086" i="6"/>
  <c r="A7678" i="6"/>
  <c r="A7006" i="6"/>
  <c r="A7390" i="6"/>
  <c r="A7078" i="6"/>
  <c r="A6934" i="6"/>
  <c r="A7510" i="6"/>
  <c r="A6550" i="6"/>
  <c r="A6214" i="6"/>
  <c r="A6286" i="6"/>
  <c r="A5974" i="6"/>
  <c r="A5926" i="6"/>
  <c r="A5830" i="6"/>
  <c r="A5686" i="6"/>
  <c r="A5086" i="6"/>
  <c r="A5062" i="6"/>
  <c r="A4606" i="6"/>
  <c r="A4798" i="6"/>
  <c r="A3982" i="6"/>
  <c r="A4774" i="6"/>
  <c r="A4054" i="6"/>
  <c r="A3478" i="6"/>
  <c r="A2878" i="6"/>
  <c r="A3670" i="6"/>
  <c r="A2710" i="6"/>
  <c r="A3238" i="6"/>
  <c r="A3814" i="6"/>
  <c r="A2470" i="6"/>
  <c r="A1582" i="6"/>
  <c r="A2302" i="6"/>
  <c r="A1918" i="6"/>
  <c r="A1990" i="6"/>
  <c r="A3286" i="6"/>
  <c r="A1966" i="6"/>
  <c r="A1198" i="6"/>
  <c r="A382" i="6"/>
  <c r="A934" i="6"/>
  <c r="A1390" i="6"/>
  <c r="A1102" i="6"/>
  <c r="A238" i="6"/>
  <c r="A910" i="6"/>
  <c r="A8374" i="6"/>
  <c r="A8422" i="6"/>
  <c r="A7942" i="6"/>
  <c r="A7342" i="6"/>
  <c r="A6958" i="6"/>
  <c r="A6862" i="6"/>
  <c r="A6838" i="6"/>
  <c r="A6790" i="6"/>
  <c r="A7318" i="6"/>
  <c r="A6526" i="6"/>
  <c r="A6142" i="6"/>
  <c r="A6238" i="6"/>
  <c r="A5854" i="6"/>
  <c r="A5806" i="6"/>
  <c r="A5710" i="6"/>
  <c r="A5590" i="6"/>
  <c r="A4990" i="6"/>
  <c r="A4966" i="6"/>
  <c r="A4462" i="6"/>
  <c r="A4558" i="6"/>
  <c r="A3886" i="6"/>
  <c r="A4726" i="6"/>
  <c r="A3958" i="6"/>
  <c r="A3430" i="6"/>
  <c r="A2758" i="6"/>
  <c r="A3574" i="6"/>
  <c r="A2590" i="6"/>
  <c r="A3214" i="6"/>
  <c r="A3718" i="6"/>
  <c r="A2398" i="6"/>
  <c r="A1486" i="6"/>
  <c r="A2278" i="6"/>
  <c r="A1750" i="6"/>
  <c r="A1894" i="6"/>
  <c r="A2830" i="6"/>
  <c r="A1870" i="6"/>
  <c r="A1054" i="6"/>
  <c r="A358" i="6"/>
  <c r="A886" i="6"/>
  <c r="A1366" i="6"/>
  <c r="A862" i="6"/>
  <c r="A214" i="6"/>
  <c r="A838" i="6"/>
  <c r="A8398" i="6"/>
  <c r="A8302" i="6"/>
  <c r="A8350" i="6"/>
  <c r="A8326" i="6"/>
  <c r="A7846" i="6"/>
  <c r="A7294" i="6"/>
  <c r="A6886" i="6"/>
  <c r="A7966" i="6"/>
  <c r="A6694" i="6"/>
  <c r="A6766" i="6"/>
  <c r="A7126" i="6"/>
  <c r="A6430" i="6"/>
  <c r="A6022" i="6"/>
  <c r="A6190" i="6"/>
  <c r="A5758" i="6"/>
  <c r="A5734" i="6"/>
  <c r="A5446" i="6"/>
  <c r="A5542" i="6"/>
  <c r="A4534" i="6"/>
  <c r="A4918" i="6"/>
  <c r="A4294" i="6"/>
  <c r="A4510" i="6"/>
  <c r="A5254" i="6"/>
  <c r="A4678" i="6"/>
  <c r="A3862" i="6"/>
  <c r="A3406" i="6"/>
  <c r="A2686" i="6"/>
  <c r="A3310" i="6"/>
  <c r="A4126" i="6"/>
  <c r="A3190" i="6"/>
  <c r="A3622" i="6"/>
  <c r="A2350" i="6"/>
  <c r="A1438" i="6"/>
  <c r="A2254" i="6"/>
  <c r="A1678" i="6"/>
  <c r="A1822" i="6"/>
  <c r="A2566" i="6"/>
  <c r="A1846" i="6"/>
  <c r="A1030" i="6"/>
  <c r="A142" i="6"/>
  <c r="A646" i="6"/>
  <c r="A1342" i="6"/>
  <c r="A766" i="6"/>
  <c r="A190" i="6"/>
  <c r="A742" i="6"/>
  <c r="A8278" i="6"/>
  <c r="A8254" i="6"/>
  <c r="A8206" i="6"/>
  <c r="A7918" i="6"/>
  <c r="A7750" i="6"/>
  <c r="A7246" i="6"/>
  <c r="A7894" i="6"/>
  <c r="A7798" i="6"/>
  <c r="A6598" i="6"/>
  <c r="A6670" i="6"/>
  <c r="A6718" i="6"/>
  <c r="A6406" i="6"/>
  <c r="A6382" i="6"/>
  <c r="A6166" i="6"/>
  <c r="A5662" i="6"/>
  <c r="A5566" i="6"/>
  <c r="A5350" i="6"/>
  <c r="A5494" i="6"/>
  <c r="A4486" i="6"/>
  <c r="A4870" i="6"/>
  <c r="A4198" i="6"/>
  <c r="A4414" i="6"/>
  <c r="A5206" i="6"/>
  <c r="A4630" i="6"/>
  <c r="A4030" i="6"/>
  <c r="A3382" i="6"/>
  <c r="A2662" i="6"/>
  <c r="A3262" i="6"/>
  <c r="A3934" i="6"/>
  <c r="A3142" i="6"/>
  <c r="A3526" i="6"/>
  <c r="A2158" i="6"/>
  <c r="A3166" i="6"/>
  <c r="A2230" i="6"/>
  <c r="A1462" i="6"/>
  <c r="A1726" i="6"/>
  <c r="A2542" i="6"/>
  <c r="A1798" i="6"/>
  <c r="A1006" i="6"/>
  <c r="A286" i="6"/>
  <c r="A574" i="6"/>
  <c r="A1294" i="6"/>
  <c r="A622" i="6"/>
  <c r="A166" i="6"/>
  <c r="A718" i="6"/>
  <c r="A8230" i="6"/>
  <c r="A8158" i="6"/>
  <c r="A8110" i="6"/>
  <c r="A7870" i="6"/>
  <c r="A7606" i="6"/>
  <c r="A7198" i="6"/>
  <c r="A7726" i="6"/>
  <c r="A7414" i="6"/>
  <c r="A6478" i="6"/>
  <c r="A6454" i="6"/>
  <c r="A6622" i="6"/>
  <c r="A7174" i="6"/>
  <c r="A6310" i="6"/>
  <c r="A6070" i="6"/>
  <c r="A5638" i="6"/>
  <c r="A5518" i="6"/>
  <c r="A5302" i="6"/>
  <c r="A5422" i="6"/>
  <c r="A4438" i="6"/>
  <c r="A4822" i="6"/>
  <c r="A4102" i="6"/>
  <c r="A4366" i="6"/>
  <c r="A5110" i="6"/>
  <c r="A4582" i="6"/>
  <c r="A3790" i="6"/>
  <c r="A3358" i="6"/>
  <c r="A2638" i="6"/>
  <c r="A3094" i="6"/>
  <c r="A3838" i="6"/>
  <c r="A2998" i="6"/>
  <c r="A3454" i="6"/>
  <c r="A2038" i="6"/>
  <c r="A3118" i="6"/>
  <c r="A2206" i="6"/>
  <c r="A2974" i="6"/>
  <c r="A1630" i="6"/>
  <c r="A2422" i="6"/>
  <c r="A1702" i="6"/>
  <c r="A814" i="6"/>
  <c r="A1174" i="6"/>
  <c r="A550" i="6"/>
  <c r="A1270" i="6"/>
  <c r="A598" i="6"/>
  <c r="A118" i="6"/>
  <c r="A670" i="6"/>
  <c r="A8134" i="6"/>
  <c r="A8062" i="6"/>
  <c r="A8014" i="6"/>
  <c r="A7822" i="6"/>
  <c r="A7582" i="6"/>
  <c r="A7150" i="6"/>
  <c r="A7630" i="6"/>
  <c r="A6910" i="6"/>
  <c r="A7990" i="6"/>
  <c r="A7366" i="6"/>
  <c r="A6982" i="6"/>
  <c r="A6742" i="6"/>
  <c r="A6094" i="6"/>
  <c r="A6358" i="6"/>
  <c r="A5614" i="6"/>
  <c r="A5470" i="6"/>
  <c r="A5950" i="6"/>
  <c r="A5374" i="6"/>
  <c r="A4390" i="6"/>
  <c r="A4750" i="6"/>
  <c r="A5182" i="6"/>
  <c r="A4270" i="6"/>
  <c r="A5014" i="6"/>
  <c r="A4342" i="6"/>
  <c r="A3694" i="6"/>
  <c r="A3334" i="6"/>
  <c r="A4222" i="6"/>
  <c r="A3022" i="6"/>
  <c r="A3742" i="6"/>
  <c r="A2950" i="6"/>
  <c r="A3070" i="6"/>
  <c r="A1942" i="6"/>
  <c r="A2806" i="6"/>
  <c r="A2182" i="6"/>
  <c r="A2614" i="6"/>
  <c r="A1606" i="6"/>
  <c r="A2374" i="6"/>
  <c r="A1534" i="6"/>
  <c r="A790" i="6"/>
  <c r="A1078" i="6"/>
  <c r="A502" i="6"/>
  <c r="A1246" i="6"/>
  <c r="A526" i="6"/>
  <c r="A94" i="6"/>
  <c r="A406" i="6"/>
  <c r="A8038" i="6"/>
  <c r="A7654" i="6"/>
  <c r="A7558" i="6"/>
  <c r="A7102" i="6"/>
  <c r="A7534" i="6"/>
  <c r="A6814" i="6"/>
  <c r="A7222" i="6"/>
  <c r="A6646" i="6"/>
  <c r="A6502" i="6"/>
  <c r="A6046" i="6"/>
  <c r="A6118" i="6"/>
  <c r="A5326" i="6"/>
  <c r="A5398" i="6"/>
  <c r="A5878" i="6"/>
  <c r="A5230" i="6"/>
  <c r="A4318" i="6"/>
  <c r="A4702" i="6"/>
  <c r="A5038" i="6"/>
  <c r="A4174" i="6"/>
  <c r="A4894" i="6"/>
  <c r="A4246" i="6"/>
  <c r="A3598" i="6"/>
  <c r="A3046" i="6"/>
  <c r="A4006" i="6"/>
  <c r="A2854" i="6"/>
  <c r="A3646" i="6"/>
  <c r="A2926" i="6"/>
  <c r="A2734" i="6"/>
  <c r="A1774" i="6"/>
  <c r="A2494" i="6"/>
  <c r="A2110" i="6"/>
  <c r="A2446" i="6"/>
  <c r="A1558" i="6"/>
  <c r="A2134" i="6"/>
  <c r="A1414" i="6"/>
  <c r="A694" i="6"/>
  <c r="A982" i="6"/>
  <c r="A478" i="6"/>
  <c r="A1150" i="6"/>
  <c r="A454" i="6"/>
  <c r="A262" i="6"/>
  <c r="A8182" i="6"/>
  <c r="A7486" i="6"/>
  <c r="A7462" i="6"/>
  <c r="A7054" i="6"/>
  <c r="A7438" i="6"/>
  <c r="A7270" i="6"/>
  <c r="A7030" i="6"/>
  <c r="A7774" i="6"/>
  <c r="A6574" i="6"/>
  <c r="A6262" i="6"/>
  <c r="A6334" i="6"/>
  <c r="A5998" i="6"/>
  <c r="A5278" i="6"/>
  <c r="A5902" i="6"/>
  <c r="A5782" i="6"/>
  <c r="A5134" i="6"/>
  <c r="A5158" i="6"/>
  <c r="A4654" i="6"/>
  <c r="A4942" i="6"/>
  <c r="A4078" i="6"/>
  <c r="A4846" i="6"/>
  <c r="A4150" i="6"/>
  <c r="A3502" i="6"/>
  <c r="A2902" i="6"/>
  <c r="A3766" i="6"/>
  <c r="A2782" i="6"/>
  <c r="A3550" i="6"/>
  <c r="A3910" i="6"/>
  <c r="A2518" i="6"/>
  <c r="A1654" i="6"/>
  <c r="A2326" i="6"/>
  <c r="A2014" i="6"/>
  <c r="A2086" i="6"/>
  <c r="A1510" i="6"/>
  <c r="A2062" i="6"/>
  <c r="A1318" i="6"/>
  <c r="A430" i="6"/>
  <c r="A958" i="6"/>
  <c r="A310" i="6"/>
  <c r="A1126" i="6"/>
  <c r="A334" i="6"/>
  <c r="A1222" i="6"/>
  <c r="A46" i="6"/>
  <c r="A70" i="6"/>
  <c r="A22" i="6"/>
  <c r="K20" i="5"/>
  <c r="L21" i="5"/>
  <c r="P21" i="5" s="1"/>
  <c r="A7944" i="6"/>
  <c r="A7512" i="6"/>
  <c r="A7728" i="6"/>
  <c r="A7200" i="6"/>
  <c r="A7656" i="6"/>
  <c r="A7560" i="6"/>
  <c r="A6720" i="6"/>
  <c r="A7224" i="6"/>
  <c r="A6408" i="6"/>
  <c r="A6264" i="6"/>
  <c r="A6120" i="6"/>
  <c r="A5880" i="6"/>
  <c r="A5784" i="6"/>
  <c r="A5832" i="6"/>
  <c r="A5736" i="6"/>
  <c r="A5064" i="6"/>
  <c r="A5208" i="6"/>
  <c r="A4416" i="6"/>
  <c r="A4728" i="6"/>
  <c r="A4056" i="6"/>
  <c r="A4848" i="6"/>
  <c r="A4176" i="6"/>
  <c r="A3480" i="6"/>
  <c r="A2616" i="6"/>
  <c r="A3096" i="6"/>
  <c r="A3912" i="6"/>
  <c r="A3144" i="6"/>
  <c r="A3432" i="6"/>
  <c r="A2376" i="6"/>
  <c r="A2160" i="6"/>
  <c r="A1512" i="6"/>
  <c r="A1632" i="6"/>
  <c r="A2568" i="6"/>
  <c r="A1728" i="6"/>
  <c r="A2328" i="6"/>
  <c r="A1248" i="6"/>
  <c r="A480" i="6"/>
  <c r="A1200" i="6"/>
  <c r="A336" i="6"/>
  <c r="A696" i="6"/>
  <c r="A1296" i="6"/>
  <c r="A720" i="6"/>
  <c r="A48" i="6"/>
  <c r="A8088" i="6"/>
  <c r="A5952" i="6"/>
  <c r="A4464" i="6"/>
  <c r="A2256" i="6"/>
  <c r="A888" i="6"/>
  <c r="A8424" i="6"/>
  <c r="A7848" i="6"/>
  <c r="A7488" i="6"/>
  <c r="A7680" i="6"/>
  <c r="A7152" i="6"/>
  <c r="A7416" i="6"/>
  <c r="A7368" i="6"/>
  <c r="A6624" i="6"/>
  <c r="A7032" i="6"/>
  <c r="A6792" i="6"/>
  <c r="A6144" i="6"/>
  <c r="A6072" i="6"/>
  <c r="A5712" i="6"/>
  <c r="A5688" i="6"/>
  <c r="A5760" i="6"/>
  <c r="A5568" i="6"/>
  <c r="A4968" i="6"/>
  <c r="A5040" i="6"/>
  <c r="A4320" i="6"/>
  <c r="A4680" i="6"/>
  <c r="A3960" i="6"/>
  <c r="A4800" i="6"/>
  <c r="A4080" i="6"/>
  <c r="A3456" i="6"/>
  <c r="A3984" i="6"/>
  <c r="A3024" i="6"/>
  <c r="A3816" i="6"/>
  <c r="A3048" i="6"/>
  <c r="A3408" i="6"/>
  <c r="A2352" i="6"/>
  <c r="A2112" i="6"/>
  <c r="A1416" i="6"/>
  <c r="A1560" i="6"/>
  <c r="A2448" i="6"/>
  <c r="A1608" i="6"/>
  <c r="A2040" i="6"/>
  <c r="A1224" i="6"/>
  <c r="A312" i="6"/>
  <c r="A864" i="6"/>
  <c r="A144" i="6"/>
  <c r="A288" i="6"/>
  <c r="A1152" i="6"/>
  <c r="A624" i="6"/>
  <c r="A72" i="6"/>
  <c r="A24" i="6"/>
  <c r="A7440" i="6"/>
  <c r="A5352" i="6"/>
  <c r="A4008" i="6"/>
  <c r="A1776" i="6"/>
  <c r="A192" i="6"/>
  <c r="A8400" i="6"/>
  <c r="A8352" i="6"/>
  <c r="A7752" i="6"/>
  <c r="A7632" i="6"/>
  <c r="A7104" i="6"/>
  <c r="A6912" i="6"/>
  <c r="A7176" i="6"/>
  <c r="A6552" i="6"/>
  <c r="A6888" i="6"/>
  <c r="A6696" i="6"/>
  <c r="A6024" i="6"/>
  <c r="A6360" i="6"/>
  <c r="A5328" i="6"/>
  <c r="A5640" i="6"/>
  <c r="A5664" i="6"/>
  <c r="A5520" i="6"/>
  <c r="A4752" i="6"/>
  <c r="A4944" i="6"/>
  <c r="A4224" i="6"/>
  <c r="A4632" i="6"/>
  <c r="A3864" i="6"/>
  <c r="A4536" i="6"/>
  <c r="A4032" i="6"/>
  <c r="A3312" i="6"/>
  <c r="A3840" i="6"/>
  <c r="A2952" i="6"/>
  <c r="A3720" i="6"/>
  <c r="A2856" i="6"/>
  <c r="A3384" i="6"/>
  <c r="A2304" i="6"/>
  <c r="A2016" i="6"/>
  <c r="A2808" i="6"/>
  <c r="A1536" i="6"/>
  <c r="A2136" i="6"/>
  <c r="A3168" i="6"/>
  <c r="A1944" i="6"/>
  <c r="A1128" i="6"/>
  <c r="A120" i="6"/>
  <c r="A816" i="6"/>
  <c r="A1368" i="6"/>
  <c r="A264" i="6"/>
  <c r="A1104" i="6"/>
  <c r="A600" i="6"/>
  <c r="A7968" i="6"/>
  <c r="A6768" i="6"/>
  <c r="A6312" i="6"/>
  <c r="A4872" i="6"/>
  <c r="A2976" i="6"/>
  <c r="A3336" i="6"/>
  <c r="A1704" i="6"/>
  <c r="A408" i="6"/>
  <c r="A8280" i="6"/>
  <c r="A8376" i="6"/>
  <c r="A8208" i="6"/>
  <c r="A7608" i="6"/>
  <c r="A8328" i="6"/>
  <c r="A7464" i="6"/>
  <c r="A7056" i="6"/>
  <c r="A7920" i="6"/>
  <c r="A6984" i="6"/>
  <c r="A6528" i="6"/>
  <c r="A6816" i="6"/>
  <c r="A6600" i="6"/>
  <c r="A6168" i="6"/>
  <c r="A6336" i="6"/>
  <c r="A5280" i="6"/>
  <c r="A5592" i="6"/>
  <c r="A5616" i="6"/>
  <c r="A5472" i="6"/>
  <c r="A4704" i="6"/>
  <c r="A4920" i="6"/>
  <c r="A4128" i="6"/>
  <c r="A4584" i="6"/>
  <c r="A5256" i="6"/>
  <c r="A4488" i="6"/>
  <c r="A3936" i="6"/>
  <c r="A3000" i="6"/>
  <c r="A3744" i="6"/>
  <c r="A2928" i="6"/>
  <c r="A3624" i="6"/>
  <c r="A3888" i="6"/>
  <c r="A3360" i="6"/>
  <c r="A2280" i="6"/>
  <c r="A1920" i="6"/>
  <c r="A2520" i="6"/>
  <c r="A1464" i="6"/>
  <c r="A2064" i="6"/>
  <c r="A3120" i="6"/>
  <c r="A1800" i="6"/>
  <c r="A960" i="6"/>
  <c r="A216" i="6"/>
  <c r="A792" i="6"/>
  <c r="A1176" i="6"/>
  <c r="A240" i="6"/>
  <c r="A1056" i="6"/>
  <c r="A432" i="6"/>
  <c r="A8304" i="6"/>
  <c r="A6480" i="6"/>
  <c r="A5544" i="6"/>
  <c r="A4440" i="6"/>
  <c r="A3528" i="6"/>
  <c r="A3072" i="6"/>
  <c r="A744" i="6"/>
  <c r="A8136" i="6"/>
  <c r="A8256" i="6"/>
  <c r="A8016" i="6"/>
  <c r="A7704" i="6"/>
  <c r="A7896" i="6"/>
  <c r="A7344" i="6"/>
  <c r="A6936" i="6"/>
  <c r="A7392" i="6"/>
  <c r="A6648" i="6"/>
  <c r="A8184" i="6"/>
  <c r="A6672" i="6"/>
  <c r="A6456" i="6"/>
  <c r="A6048" i="6"/>
  <c r="A6216" i="6"/>
  <c r="A5928" i="6"/>
  <c r="A5496" i="6"/>
  <c r="A5304" i="6"/>
  <c r="A5376" i="6"/>
  <c r="A4608" i="6"/>
  <c r="A4824" i="6"/>
  <c r="A5112" i="6"/>
  <c r="A4296" i="6"/>
  <c r="A5088" i="6"/>
  <c r="A4392" i="6"/>
  <c r="A3768" i="6"/>
  <c r="A2904" i="6"/>
  <c r="A3552" i="6"/>
  <c r="A2640" i="6"/>
  <c r="A3288" i="6"/>
  <c r="A3696" i="6"/>
  <c r="A2664" i="6"/>
  <c r="A2232" i="6"/>
  <c r="A1680" i="6"/>
  <c r="A1992" i="6"/>
  <c r="A2832" i="6"/>
  <c r="A1872" i="6"/>
  <c r="A2544" i="6"/>
  <c r="A1488" i="6"/>
  <c r="A672" i="6"/>
  <c r="A1392" i="6"/>
  <c r="A504" i="6"/>
  <c r="A936" i="6"/>
  <c r="A96" i="6"/>
  <c r="A1008" i="6"/>
  <c r="A360" i="6"/>
  <c r="A8112" i="6"/>
  <c r="A6744" i="6"/>
  <c r="A6096" i="6"/>
  <c r="A4656" i="6"/>
  <c r="A5160" i="6"/>
  <c r="A3792" i="6"/>
  <c r="A2736" i="6"/>
  <c r="A1032" i="6"/>
  <c r="A8040" i="6"/>
  <c r="A8160" i="6"/>
  <c r="A7584" i="6"/>
  <c r="A7800" i="6"/>
  <c r="A7296" i="6"/>
  <c r="A6840" i="6"/>
  <c r="A6960" i="6"/>
  <c r="A7320" i="6"/>
  <c r="A7272" i="6"/>
  <c r="A6504" i="6"/>
  <c r="A6384" i="6"/>
  <c r="A6288" i="6"/>
  <c r="A6192" i="6"/>
  <c r="A5856" i="6"/>
  <c r="A5448" i="6"/>
  <c r="A5976" i="6"/>
  <c r="A5232" i="6"/>
  <c r="A4344" i="6"/>
  <c r="A4560" i="6"/>
  <c r="A5016" i="6"/>
  <c r="A4200" i="6"/>
  <c r="A4992" i="6"/>
  <c r="A4368" i="6"/>
  <c r="A3672" i="6"/>
  <c r="A2784" i="6"/>
  <c r="A3264" i="6"/>
  <c r="A2592" i="6"/>
  <c r="A3240" i="6"/>
  <c r="A3600" i="6"/>
  <c r="A2472" i="6"/>
  <c r="A2208" i="6"/>
  <c r="A1656" i="6"/>
  <c r="A1896" i="6"/>
  <c r="A2760" i="6"/>
  <c r="A1848" i="6"/>
  <c r="A2496" i="6"/>
  <c r="A1440" i="6"/>
  <c r="A648" i="6"/>
  <c r="A1344" i="6"/>
  <c r="A456" i="6"/>
  <c r="A912" i="6"/>
  <c r="A576" i="6"/>
  <c r="A984" i="6"/>
  <c r="A5424" i="6"/>
  <c r="A2880" i="6"/>
  <c r="A1968" i="6"/>
  <c r="A168" i="6"/>
  <c r="A8064" i="6"/>
  <c r="A7992" i="6"/>
  <c r="A7536" i="6"/>
  <c r="A7776" i="6"/>
  <c r="A7248" i="6"/>
  <c r="A7824" i="6"/>
  <c r="A6864" i="6"/>
  <c r="A7128" i="6"/>
  <c r="A7872" i="6"/>
  <c r="A6432" i="6"/>
  <c r="A7080" i="6"/>
  <c r="A6240" i="6"/>
  <c r="A6000" i="6"/>
  <c r="A5808" i="6"/>
  <c r="A5400" i="6"/>
  <c r="A5904" i="6"/>
  <c r="A5184" i="6"/>
  <c r="A4248" i="6"/>
  <c r="A4512" i="6"/>
  <c r="A4776" i="6"/>
  <c r="A4104" i="6"/>
  <c r="A4896" i="6"/>
  <c r="A4272" i="6"/>
  <c r="A3576" i="6"/>
  <c r="A2712" i="6"/>
  <c r="A3192" i="6"/>
  <c r="A4152" i="6"/>
  <c r="A3216" i="6"/>
  <c r="A3504" i="6"/>
  <c r="A2400" i="6"/>
  <c r="A2184" i="6"/>
  <c r="A1584" i="6"/>
  <c r="A1752" i="6"/>
  <c r="A2688" i="6"/>
  <c r="A1824" i="6"/>
  <c r="A2424" i="6"/>
  <c r="A1320" i="6"/>
  <c r="A528" i="6"/>
  <c r="A1272" i="6"/>
  <c r="A384" i="6"/>
  <c r="A840" i="6"/>
  <c r="A552" i="6"/>
  <c r="A768" i="6"/>
  <c r="A8232" i="6"/>
  <c r="A7008" i="6"/>
  <c r="A6576" i="6"/>
  <c r="A5136" i="6"/>
  <c r="A3648" i="6"/>
  <c r="A2088" i="6"/>
  <c r="A1080" i="6"/>
  <c r="J12" i="5"/>
  <c r="J39" i="5"/>
  <c r="F695" i="6"/>
  <c r="F4774" i="6"/>
  <c r="F1343" i="6"/>
  <c r="F4319" i="6"/>
  <c r="F2711" i="6"/>
  <c r="F6166" i="6"/>
  <c r="F7102" i="6"/>
  <c r="F311" i="6"/>
  <c r="F1151" i="6"/>
  <c r="F7823" i="6"/>
  <c r="F8015" i="6"/>
  <c r="F3167" i="6"/>
  <c r="F6479" i="6"/>
  <c r="F287" i="6"/>
  <c r="F5831" i="6"/>
  <c r="E71" i="6" a="1"/>
  <c r="E71" i="6" s="1"/>
  <c r="F71" i="6" s="1"/>
  <c r="E409" i="6" a="1"/>
  <c r="E409" i="6" s="1"/>
  <c r="E1081" i="6" a="1"/>
  <c r="E1081" i="6" s="1"/>
  <c r="F1081" i="6" s="1"/>
  <c r="E745" i="6" a="1"/>
  <c r="E745" i="6" s="1"/>
  <c r="E553" i="6" a="1"/>
  <c r="E553" i="6" s="1"/>
  <c r="E169" i="6" a="1"/>
  <c r="E169" i="6" s="1"/>
  <c r="E577" i="6" a="1"/>
  <c r="E577" i="6" s="1"/>
  <c r="E1177" i="6" a="1"/>
  <c r="E1177" i="6" s="1"/>
  <c r="E2089" i="6" a="1"/>
  <c r="E2089" i="6" s="1"/>
  <c r="E1417" i="6" a="1"/>
  <c r="E1417" i="6" s="1"/>
  <c r="E2113" i="6" a="1"/>
  <c r="E2113" i="6" s="1"/>
  <c r="E2569" i="6" a="1"/>
  <c r="E2569" i="6" s="1"/>
  <c r="E1609" i="6" a="1"/>
  <c r="E1609" i="6" s="1"/>
  <c r="E1441" i="6" a="1"/>
  <c r="E1441" i="6" s="1"/>
  <c r="E2353" i="6" a="1"/>
  <c r="E2353" i="6" s="1"/>
  <c r="E4105" i="6" a="1"/>
  <c r="E4105" i="6" s="1"/>
  <c r="E3313" i="6" a="1"/>
  <c r="E3313" i="6" s="1"/>
  <c r="F3313" i="6" s="1"/>
  <c r="E2617" i="6" a="1"/>
  <c r="E2617" i="6" s="1"/>
  <c r="E3457" i="6" a="1"/>
  <c r="E3457" i="6" s="1"/>
  <c r="E3337" i="6" a="1"/>
  <c r="E3337" i="6" s="1"/>
  <c r="E3817" i="6" a="1"/>
  <c r="E3817" i="6" s="1"/>
  <c r="F3817" i="6" s="1"/>
  <c r="E4417" i="6" a="1"/>
  <c r="E4417" i="6" s="1"/>
  <c r="E5041" i="6" a="1"/>
  <c r="E5041" i="6" s="1"/>
  <c r="E4657" i="6" a="1"/>
  <c r="E4657" i="6" s="1"/>
  <c r="F4657" i="6" s="1"/>
  <c r="E4273" i="6" a="1"/>
  <c r="E4273" i="6" s="1"/>
  <c r="E4993" i="6" a="1"/>
  <c r="E4993" i="6" s="1"/>
  <c r="E4777" i="6" a="1"/>
  <c r="E4777" i="6" s="1"/>
  <c r="E5665" i="6" a="1"/>
  <c r="E5665" i="6" s="1"/>
  <c r="F5665" i="6" s="1"/>
  <c r="E5785" i="6" a="1"/>
  <c r="E5785" i="6" s="1"/>
  <c r="E5641" i="6" a="1"/>
  <c r="E5641" i="6" s="1"/>
  <c r="F5641" i="6" s="1"/>
  <c r="E6001" i="6" a="1"/>
  <c r="E6001" i="6" s="1"/>
  <c r="E6289" i="6" a="1"/>
  <c r="E6289" i="6" s="1"/>
  <c r="E6817" i="6" a="1"/>
  <c r="E6817" i="6" s="1"/>
  <c r="E6553" i="6" a="1"/>
  <c r="E6553" i="6" s="1"/>
  <c r="E7945" i="6" a="1"/>
  <c r="E7945" i="6" s="1"/>
  <c r="E7033" i="6" a="1"/>
  <c r="E7033" i="6" s="1"/>
  <c r="E7489" i="6" a="1"/>
  <c r="E7489" i="6" s="1"/>
  <c r="E7105" i="6" a="1"/>
  <c r="E7105" i="6" s="1"/>
  <c r="E7705" i="6" a="1"/>
  <c r="E7705" i="6" s="1"/>
  <c r="E7969" i="6" a="1"/>
  <c r="E7969" i="6" s="1"/>
  <c r="E8185" i="6" a="1"/>
  <c r="E8185" i="6" s="1"/>
  <c r="E2495" i="6" a="1"/>
  <c r="E2495" i="6" s="1"/>
  <c r="F2495" i="6" s="1"/>
  <c r="E337" i="6" a="1"/>
  <c r="E337" i="6" s="1"/>
  <c r="E601" i="6" a="1"/>
  <c r="E601" i="6" s="1"/>
  <c r="E769" i="6" a="1"/>
  <c r="E769" i="6" s="1"/>
  <c r="E1345" i="6" a="1"/>
  <c r="E1345" i="6" s="1"/>
  <c r="E481" i="6" a="1"/>
  <c r="E481" i="6" s="1"/>
  <c r="F481" i="6" s="1"/>
  <c r="E1129" i="6" a="1"/>
  <c r="E1129" i="6" s="1"/>
  <c r="E433" i="6" a="1"/>
  <c r="E433" i="6" s="1"/>
  <c r="E793" i="6" a="1"/>
  <c r="E793" i="6" s="1"/>
  <c r="E1153" i="6" a="1"/>
  <c r="E1153" i="6" s="1"/>
  <c r="F1153" i="6" s="1"/>
  <c r="E97" i="6" a="1"/>
  <c r="E97" i="6" s="1"/>
  <c r="E289" i="6" a="1"/>
  <c r="E289" i="6" s="1"/>
  <c r="E937" i="6" a="1"/>
  <c r="E937" i="6" s="1"/>
  <c r="E1057" i="6" a="1"/>
  <c r="E1057" i="6" s="1"/>
  <c r="F1057" i="6" s="1"/>
  <c r="E1321" i="6" a="1"/>
  <c r="E1321" i="6" s="1"/>
  <c r="E1897" i="6" a="1"/>
  <c r="E1897" i="6" s="1"/>
  <c r="E2377" i="6" a="1"/>
  <c r="E2377" i="6" s="1"/>
  <c r="E3025" i="6" a="1"/>
  <c r="E3025" i="6" s="1"/>
  <c r="E1513" i="6" a="1"/>
  <c r="E1513" i="6" s="1"/>
  <c r="E1921" i="6" a="1"/>
  <c r="E1921" i="6" s="1"/>
  <c r="E2209" i="6" a="1"/>
  <c r="E2209" i="6" s="1"/>
  <c r="E2305" i="6" a="1"/>
  <c r="E2305" i="6" s="1"/>
  <c r="E2833" i="6" a="1"/>
  <c r="E2833" i="6" s="1"/>
  <c r="E1537" i="6" a="1"/>
  <c r="E1537" i="6" s="1"/>
  <c r="F1537" i="6" s="1"/>
  <c r="E1681" i="6" a="1"/>
  <c r="E1681" i="6" s="1"/>
  <c r="F1681" i="6" s="1"/>
  <c r="E2161" i="6" a="1"/>
  <c r="E2161" i="6" s="1"/>
  <c r="E3121" i="6" a="1"/>
  <c r="E3121" i="6" s="1"/>
  <c r="E1777" i="6" a="1"/>
  <c r="E1777" i="6" s="1"/>
  <c r="E2065" i="6" a="1"/>
  <c r="E2065" i="6" s="1"/>
  <c r="E2737" i="6" a="1"/>
  <c r="E2737" i="6" s="1"/>
  <c r="E3745" i="6" a="1"/>
  <c r="E3745" i="6" s="1"/>
  <c r="E2905" i="6" a="1"/>
  <c r="E2905" i="6" s="1"/>
  <c r="F2905" i="6" s="1"/>
  <c r="E3193" i="6" a="1"/>
  <c r="E3193" i="6" s="1"/>
  <c r="E3577" i="6" a="1"/>
  <c r="E3577" i="6" s="1"/>
  <c r="E4201" i="6" a="1"/>
  <c r="E4201" i="6" s="1"/>
  <c r="F4201" i="6" s="1"/>
  <c r="E2761" i="6" a="1"/>
  <c r="E2761" i="6" s="1"/>
  <c r="F2761" i="6" s="1"/>
  <c r="E3097" i="6" a="1"/>
  <c r="E3097" i="6" s="1"/>
  <c r="E3601" i="6" a="1"/>
  <c r="E3601" i="6" s="1"/>
  <c r="E4033" i="6" a="1"/>
  <c r="E4033" i="6" s="1"/>
  <c r="F4033" i="6" s="1"/>
  <c r="E3217" i="6" a="1"/>
  <c r="E3217" i="6" s="1"/>
  <c r="E3385" i="6" a="1"/>
  <c r="E3385" i="6" s="1"/>
  <c r="E3625" i="6" a="1"/>
  <c r="E3625" i="6" s="1"/>
  <c r="F3625" i="6" s="1"/>
  <c r="E3889" i="6" a="1"/>
  <c r="E3889" i="6" s="1"/>
  <c r="E4225" i="6" a="1"/>
  <c r="E4225" i="6" s="1"/>
  <c r="F4225" i="6" s="1"/>
  <c r="E4513" i="6" a="1"/>
  <c r="E4513" i="6" s="1"/>
  <c r="E4921" i="6" a="1"/>
  <c r="E4921" i="6" s="1"/>
  <c r="E3913" i="6" a="1"/>
  <c r="E3913" i="6" s="1"/>
  <c r="E4345" i="6" a="1"/>
  <c r="E4345" i="6" s="1"/>
  <c r="E4753" i="6" a="1"/>
  <c r="E4753" i="6" s="1"/>
  <c r="E5233" i="6" a="1"/>
  <c r="E5233" i="6" s="1"/>
  <c r="E4393" i="6" a="1"/>
  <c r="E4393" i="6" s="1"/>
  <c r="F4393" i="6" s="1"/>
  <c r="E4849" i="6" a="1"/>
  <c r="E4849" i="6" s="1"/>
  <c r="E5161" i="6" a="1"/>
  <c r="E5161" i="6" s="1"/>
  <c r="E4681" i="6" a="1"/>
  <c r="E4681" i="6" s="1"/>
  <c r="E5017" i="6" a="1"/>
  <c r="E5017" i="6" s="1"/>
  <c r="E5305" i="6" a="1"/>
  <c r="E5305" i="6" s="1"/>
  <c r="F5305" i="6" s="1"/>
  <c r="E5521" i="6" a="1"/>
  <c r="E5521" i="6" s="1"/>
  <c r="E5905" i="6" a="1"/>
  <c r="E5905" i="6" s="1"/>
  <c r="E5617" i="6" a="1"/>
  <c r="E5617" i="6" s="1"/>
  <c r="E5833" i="6" a="1"/>
  <c r="E5833" i="6" s="1"/>
  <c r="F5833" i="6" s="1"/>
  <c r="E5545" i="6" a="1"/>
  <c r="E5545" i="6" s="1"/>
  <c r="E5857" i="6" a="1"/>
  <c r="E5857" i="6" s="1"/>
  <c r="E5737" i="6" a="1"/>
  <c r="E5737" i="6" s="1"/>
  <c r="E6121" i="6" a="1"/>
  <c r="E6121" i="6" s="1"/>
  <c r="E6193" i="6" a="1"/>
  <c r="E6193" i="6" s="1"/>
  <c r="E6145" i="6" a="1"/>
  <c r="E6145" i="6" s="1"/>
  <c r="E6361" i="6" a="1"/>
  <c r="E6361" i="6" s="1"/>
  <c r="E6721" i="6" a="1"/>
  <c r="E6721" i="6" s="1"/>
  <c r="E6481" i="6" a="1"/>
  <c r="E6481" i="6" s="1"/>
  <c r="E6697" i="6" a="1"/>
  <c r="E6697" i="6" s="1"/>
  <c r="E6649" i="6" a="1"/>
  <c r="E6649" i="6" s="1"/>
  <c r="E6505" i="6" a="1"/>
  <c r="E6505" i="6" s="1"/>
  <c r="E6889" i="6" a="1"/>
  <c r="E6889" i="6" s="1"/>
  <c r="F6889" i="6" s="1"/>
  <c r="E7129" i="6" a="1"/>
  <c r="E7129" i="6" s="1"/>
  <c r="F7129" i="6" s="1"/>
  <c r="E7321" i="6" a="1"/>
  <c r="E7321" i="6" s="1"/>
  <c r="E7657" i="6" a="1"/>
  <c r="E7657" i="6" s="1"/>
  <c r="E7009" i="6" a="1"/>
  <c r="E7009" i="6" s="1"/>
  <c r="E7201" i="6" a="1"/>
  <c r="E7201" i="6" s="1"/>
  <c r="E7537" i="6" a="1"/>
  <c r="E7537" i="6" s="1"/>
  <c r="E7417" i="6" a="1"/>
  <c r="E7417" i="6" s="1"/>
  <c r="E7561" i="6" a="1"/>
  <c r="E7561" i="6" s="1"/>
  <c r="F7561" i="6" s="1"/>
  <c r="E7801" i="6" a="1"/>
  <c r="E7801" i="6" s="1"/>
  <c r="F7801" i="6" s="1"/>
  <c r="E7873" i="6" a="1"/>
  <c r="E7873" i="6" s="1"/>
  <c r="E8017" i="6" a="1"/>
  <c r="E8017" i="6" s="1"/>
  <c r="E8425" i="6" a="1"/>
  <c r="E8425" i="6" s="1"/>
  <c r="F8425" i="6" s="1"/>
  <c r="E8161" i="6" a="1"/>
  <c r="E8161" i="6" s="1"/>
  <c r="E8137" i="6" a="1"/>
  <c r="E8137" i="6" s="1"/>
  <c r="F8137" i="6" s="1"/>
  <c r="E385" i="6" a="1"/>
  <c r="E385" i="6" s="1"/>
  <c r="F385" i="6" s="1"/>
  <c r="E625" i="6" a="1"/>
  <c r="E625" i="6" s="1"/>
  <c r="E865" i="6" a="1"/>
  <c r="E865" i="6" s="1"/>
  <c r="E649" i="6" a="1"/>
  <c r="E649" i="6" s="1"/>
  <c r="E1225" i="6" a="1"/>
  <c r="E1225" i="6" s="1"/>
  <c r="E529" i="6" a="1"/>
  <c r="E529" i="6" s="1"/>
  <c r="E817" i="6" a="1"/>
  <c r="E817" i="6" s="1"/>
  <c r="E121" i="6" a="1"/>
  <c r="E121" i="6" s="1"/>
  <c r="E361" i="6" a="1"/>
  <c r="E361" i="6" s="1"/>
  <c r="F361" i="6" s="1"/>
  <c r="E985" i="6" a="1"/>
  <c r="E985" i="6" s="1"/>
  <c r="E1105" i="6" a="1"/>
  <c r="E1105" i="6" s="1"/>
  <c r="E1369" i="6" a="1"/>
  <c r="E1369" i="6" s="1"/>
  <c r="E1993" i="6" a="1"/>
  <c r="E1993" i="6" s="1"/>
  <c r="F1993" i="6" s="1"/>
  <c r="E2401" i="6" a="1"/>
  <c r="E2401" i="6" s="1"/>
  <c r="F2401" i="6" s="1"/>
  <c r="E1393" i="6" a="1"/>
  <c r="E1393" i="6" s="1"/>
  <c r="F1393" i="6" s="1"/>
  <c r="E1633" i="6" a="1"/>
  <c r="E1633" i="6" s="1"/>
  <c r="F1633" i="6" s="1"/>
  <c r="E2017" i="6" a="1"/>
  <c r="E2017" i="6" s="1"/>
  <c r="E2233" i="6" a="1"/>
  <c r="E2233" i="6" s="1"/>
  <c r="F2233" i="6" s="1"/>
  <c r="E2425" i="6" a="1"/>
  <c r="E2425" i="6" s="1"/>
  <c r="E2881" i="6" a="1"/>
  <c r="E2881" i="6" s="1"/>
  <c r="E1561" i="6" a="1"/>
  <c r="E1561" i="6" s="1"/>
  <c r="E1753" i="6" a="1"/>
  <c r="E1753" i="6" s="1"/>
  <c r="E2449" i="6" a="1"/>
  <c r="E2449" i="6" s="1"/>
  <c r="F2449" i="6" s="1"/>
  <c r="E1849" i="6" a="1"/>
  <c r="E1849" i="6" s="1"/>
  <c r="E3073" i="6" a="1"/>
  <c r="E3073" i="6" s="1"/>
  <c r="F3073" i="6" s="1"/>
  <c r="E3937" i="6" a="1"/>
  <c r="E3937" i="6" s="1"/>
  <c r="E2953" i="6" a="1"/>
  <c r="E2953" i="6" s="1"/>
  <c r="E3673" i="6" a="1"/>
  <c r="E3673" i="6" s="1"/>
  <c r="F3673" i="6" s="1"/>
  <c r="E2785" i="6" a="1"/>
  <c r="E2785" i="6" s="1"/>
  <c r="E3265" i="6" a="1"/>
  <c r="E3265" i="6" s="1"/>
  <c r="E3697" i="6" a="1"/>
  <c r="E3697" i="6" s="1"/>
  <c r="F3697" i="6" s="1"/>
  <c r="E4081" i="6" a="1"/>
  <c r="E4081" i="6" s="1"/>
  <c r="F4081" i="6" s="1"/>
  <c r="E3289" i="6" a="1"/>
  <c r="E3289" i="6" s="1"/>
  <c r="E3409" i="6" a="1"/>
  <c r="E3409" i="6" s="1"/>
  <c r="E3721" i="6" a="1"/>
  <c r="E3721" i="6" s="1"/>
  <c r="F3721" i="6" s="1"/>
  <c r="E4321" i="6" a="1"/>
  <c r="E4321" i="6" s="1"/>
  <c r="E4945" i="6" a="1"/>
  <c r="E4945" i="6" s="1"/>
  <c r="E4009" i="6" a="1"/>
  <c r="E4009" i="6" s="1"/>
  <c r="E4609" i="6" a="1"/>
  <c r="E4609" i="6" s="1"/>
  <c r="F4609" i="6" s="1"/>
  <c r="E4177" i="6" a="1"/>
  <c r="E4177" i="6" s="1"/>
  <c r="F4177" i="6" s="1"/>
  <c r="E4897" i="6" a="1"/>
  <c r="E4897" i="6" s="1"/>
  <c r="E4297" i="6" a="1"/>
  <c r="E4297" i="6" s="1"/>
  <c r="E4729" i="6" a="1"/>
  <c r="E4729" i="6" s="1"/>
  <c r="E5353" i="6" a="1"/>
  <c r="E5353" i="6" s="1"/>
  <c r="E5281" i="6" a="1"/>
  <c r="E5281" i="6" s="1"/>
  <c r="F5281" i="6" s="1"/>
  <c r="E5593" i="6" a="1"/>
  <c r="E5593" i="6" s="1"/>
  <c r="E5929" i="6" a="1"/>
  <c r="E5929" i="6" s="1"/>
  <c r="F5929" i="6" s="1"/>
  <c r="E5881" i="6" a="1"/>
  <c r="E5881" i="6" s="1"/>
  <c r="E6217" i="6" a="1"/>
  <c r="E6217" i="6" s="1"/>
  <c r="F6217" i="6" s="1"/>
  <c r="E6241" i="6" a="1"/>
  <c r="E6241" i="6" s="1"/>
  <c r="E6265" i="6" a="1"/>
  <c r="E6265" i="6" s="1"/>
  <c r="F6265" i="6" s="1"/>
  <c r="E6577" i="6" a="1"/>
  <c r="E6577" i="6" s="1"/>
  <c r="F6577" i="6" s="1"/>
  <c r="E6913" i="6" a="1"/>
  <c r="E6913" i="6" s="1"/>
  <c r="E6745" i="6" a="1"/>
  <c r="E6745" i="6" s="1"/>
  <c r="F6745" i="6" s="1"/>
  <c r="E6673" i="6" a="1"/>
  <c r="E6673" i="6" s="1"/>
  <c r="E7177" i="6" a="1"/>
  <c r="E7177" i="6" s="1"/>
  <c r="E6841" i="6" a="1"/>
  <c r="E6841" i="6" s="1"/>
  <c r="F6841" i="6" s="1"/>
  <c r="E7057" i="6" a="1"/>
  <c r="E7057" i="6" s="1"/>
  <c r="E7249" i="6" a="1"/>
  <c r="E7249" i="6" s="1"/>
  <c r="F7249" i="6" s="1"/>
  <c r="E7753" i="6" a="1"/>
  <c r="E7753" i="6" s="1"/>
  <c r="E7441" i="6" a="1"/>
  <c r="E7441" i="6" s="1"/>
  <c r="F7441" i="6" s="1"/>
  <c r="E7633" i="6" a="1"/>
  <c r="E7633" i="6" s="1"/>
  <c r="E7681" i="6" a="1"/>
  <c r="E7681" i="6" s="1"/>
  <c r="E7465" i="6" a="1"/>
  <c r="E7465" i="6" s="1"/>
  <c r="E7921" i="6" a="1"/>
  <c r="E7921" i="6" s="1"/>
  <c r="F7921" i="6" s="1"/>
  <c r="E8113" i="6" a="1"/>
  <c r="E8113" i="6" s="1"/>
  <c r="F8113" i="6" s="1"/>
  <c r="E8257" i="6" a="1"/>
  <c r="E8257" i="6" s="1"/>
  <c r="F8257" i="6" s="1"/>
  <c r="E8233" i="6" a="1"/>
  <c r="E8233" i="6" s="1"/>
  <c r="F8233" i="6" s="1"/>
  <c r="E7583" i="6" a="1"/>
  <c r="E7583" i="6" s="1"/>
  <c r="F7583" i="6" s="1"/>
  <c r="E697" i="6" a="1"/>
  <c r="E697" i="6" s="1"/>
  <c r="F697" i="6" s="1"/>
  <c r="E313" i="6" a="1"/>
  <c r="E313" i="6" s="1"/>
  <c r="E1249" i="6" a="1"/>
  <c r="E1249" i="6" s="1"/>
  <c r="E841" i="6" a="1"/>
  <c r="E841" i="6" s="1"/>
  <c r="F841" i="6" s="1"/>
  <c r="E193" i="6" a="1"/>
  <c r="E193" i="6" s="1"/>
  <c r="E1009" i="6" a="1"/>
  <c r="E1009" i="6" s="1"/>
  <c r="F1009" i="6" s="1"/>
  <c r="E1705" i="6" a="1"/>
  <c r="E1705" i="6" s="1"/>
  <c r="E2473" i="6" a="1"/>
  <c r="E2473" i="6" s="1"/>
  <c r="E1729" i="6" a="1"/>
  <c r="E1729" i="6" s="1"/>
  <c r="E2257" i="6" a="1"/>
  <c r="E2257" i="6" s="1"/>
  <c r="E2929" i="6" a="1"/>
  <c r="E2929" i="6" s="1"/>
  <c r="F2929" i="6" s="1"/>
  <c r="E1945" i="6" a="1"/>
  <c r="E1945" i="6" s="1"/>
  <c r="F1945" i="6" s="1"/>
  <c r="E2521" i="6" a="1"/>
  <c r="E2521" i="6" s="1"/>
  <c r="E1873" i="6" a="1"/>
  <c r="E1873" i="6" s="1"/>
  <c r="E3553" i="6" a="1"/>
  <c r="E3553" i="6" s="1"/>
  <c r="F3553" i="6" s="1"/>
  <c r="E3001" i="6" a="1"/>
  <c r="E3001" i="6" s="1"/>
  <c r="E3769" i="6" a="1"/>
  <c r="E3769" i="6" s="1"/>
  <c r="F3769" i="6" s="1"/>
  <c r="E2809" i="6" a="1"/>
  <c r="E2809" i="6" s="1"/>
  <c r="E3793" i="6" a="1"/>
  <c r="E3793" i="6" s="1"/>
  <c r="E2689" i="6" a="1"/>
  <c r="E2689" i="6" s="1"/>
  <c r="E3433" i="6" a="1"/>
  <c r="E3433" i="6" s="1"/>
  <c r="E4057" i="6" a="1"/>
  <c r="E4057" i="6" s="1"/>
  <c r="F4057" i="6" s="1"/>
  <c r="E4825" i="6" a="1"/>
  <c r="E4825" i="6" s="1"/>
  <c r="F4825" i="6" s="1"/>
  <c r="E4153" i="6" a="1"/>
  <c r="E4153" i="6" s="1"/>
  <c r="E5065" i="6" a="1"/>
  <c r="E5065" i="6" s="1"/>
  <c r="F5065" i="6" s="1"/>
  <c r="E4489" i="6" a="1"/>
  <c r="E4489" i="6" s="1"/>
  <c r="F4489" i="6" s="1"/>
  <c r="E4585" i="6" a="1"/>
  <c r="E4585" i="6" s="1"/>
  <c r="E5137" i="6" a="1"/>
  <c r="E5137" i="6" s="1"/>
  <c r="E5449" i="6" a="1"/>
  <c r="E5449" i="6" s="1"/>
  <c r="F5449" i="6" s="1"/>
  <c r="E5977" i="6" a="1"/>
  <c r="E5977" i="6" s="1"/>
  <c r="E5329" i="6" a="1"/>
  <c r="E5329" i="6" s="1"/>
  <c r="E5377" i="6" a="1"/>
  <c r="E5377" i="6" s="1"/>
  <c r="E6073" i="6" a="1"/>
  <c r="E6073" i="6" s="1"/>
  <c r="E6313" i="6" a="1"/>
  <c r="E6313" i="6" s="1"/>
  <c r="F6313" i="6" s="1"/>
  <c r="E6385" i="6" a="1"/>
  <c r="E6385" i="6" s="1"/>
  <c r="E7513" i="6" a="1"/>
  <c r="E7513" i="6" s="1"/>
  <c r="E6769" i="6" a="1"/>
  <c r="E6769" i="6" s="1"/>
  <c r="E7225" i="6" a="1"/>
  <c r="E7225" i="6" s="1"/>
  <c r="E6937" i="6" a="1"/>
  <c r="E6937" i="6" s="1"/>
  <c r="E7297" i="6" a="1"/>
  <c r="E7297" i="6" s="1"/>
  <c r="E7849" i="6" a="1"/>
  <c r="E7849" i="6" s="1"/>
  <c r="E7729" i="6" a="1"/>
  <c r="E7729" i="6" s="1"/>
  <c r="E7609" i="6" a="1"/>
  <c r="E7609" i="6" s="1"/>
  <c r="F7609" i="6" s="1"/>
  <c r="E8209" i="6" a="1"/>
  <c r="E8209" i="6" s="1"/>
  <c r="E8305" i="6" a="1"/>
  <c r="E8305" i="6" s="1"/>
  <c r="E8281" i="6" a="1"/>
  <c r="E8281" i="6" s="1"/>
  <c r="E49" i="6" a="1"/>
  <c r="E49" i="6" s="1"/>
  <c r="E73" i="6" a="1"/>
  <c r="E73" i="6" s="1"/>
  <c r="E505" i="6" a="1"/>
  <c r="E505" i="6" s="1"/>
  <c r="F505" i="6" s="1"/>
  <c r="E721" i="6" a="1"/>
  <c r="E721" i="6" s="1"/>
  <c r="F721" i="6" s="1"/>
  <c r="E1201" i="6" a="1"/>
  <c r="E1201" i="6" s="1"/>
  <c r="F1201" i="6" s="1"/>
  <c r="E457" i="6" a="1"/>
  <c r="E457" i="6" s="1"/>
  <c r="E889" i="6" a="1"/>
  <c r="E889" i="6" s="1"/>
  <c r="F889" i="6" s="1"/>
  <c r="E1273" i="6" a="1"/>
  <c r="E1273" i="6" s="1"/>
  <c r="E673" i="6" a="1"/>
  <c r="E673" i="6" s="1"/>
  <c r="E961" i="6" a="1"/>
  <c r="E961" i="6" s="1"/>
  <c r="F961" i="6" s="1"/>
  <c r="E265" i="6" a="1"/>
  <c r="E265" i="6" s="1"/>
  <c r="F265" i="6" s="1"/>
  <c r="E217" i="6" a="1"/>
  <c r="E217" i="6" s="1"/>
  <c r="E913" i="6" a="1"/>
  <c r="E913" i="6" s="1"/>
  <c r="E1033" i="6" a="1"/>
  <c r="E1033" i="6" s="1"/>
  <c r="F1033" i="6" s="1"/>
  <c r="E1297" i="6" a="1"/>
  <c r="E1297" i="6" s="1"/>
  <c r="E1801" i="6" a="1"/>
  <c r="E1801" i="6" s="1"/>
  <c r="F1801" i="6" s="1"/>
  <c r="E2329" i="6" a="1"/>
  <c r="E2329" i="6" s="1"/>
  <c r="E2545" i="6" a="1"/>
  <c r="E2545" i="6" s="1"/>
  <c r="F2545" i="6" s="1"/>
  <c r="E1465" i="6" a="1"/>
  <c r="E1465" i="6" s="1"/>
  <c r="E1825" i="6" a="1"/>
  <c r="E1825" i="6" s="1"/>
  <c r="F1825" i="6" s="1"/>
  <c r="E2185" i="6" a="1"/>
  <c r="E2185" i="6" s="1"/>
  <c r="F2185" i="6" s="1"/>
  <c r="E2281" i="6" a="1"/>
  <c r="E2281" i="6" s="1"/>
  <c r="F2281" i="6" s="1"/>
  <c r="E2641" i="6" a="1"/>
  <c r="E2641" i="6" s="1"/>
  <c r="F2641" i="6" s="1"/>
  <c r="E1489" i="6" a="1"/>
  <c r="E1489" i="6" s="1"/>
  <c r="F1489" i="6" s="1"/>
  <c r="E1657" i="6" a="1"/>
  <c r="E1657" i="6" s="1"/>
  <c r="F1657" i="6" s="1"/>
  <c r="E2041" i="6" a="1"/>
  <c r="E2041" i="6" s="1"/>
  <c r="F2041" i="6" s="1"/>
  <c r="E2713" i="6" a="1"/>
  <c r="E2713" i="6" s="1"/>
  <c r="F2713" i="6" s="1"/>
  <c r="E1585" i="6" a="1"/>
  <c r="E1585" i="6" s="1"/>
  <c r="F1585" i="6" s="1"/>
  <c r="E1969" i="6" a="1"/>
  <c r="E1969" i="6" s="1"/>
  <c r="F1969" i="6" s="1"/>
  <c r="E2497" i="6" a="1"/>
  <c r="E2497" i="6" s="1"/>
  <c r="F2497" i="6" s="1"/>
  <c r="E3649" i="6" a="1"/>
  <c r="E3649" i="6" s="1"/>
  <c r="F3649" i="6" s="1"/>
  <c r="E2857" i="6" a="1"/>
  <c r="E2857" i="6" s="1"/>
  <c r="F2857" i="6" s="1"/>
  <c r="E3145" i="6" a="1"/>
  <c r="E3145" i="6" s="1"/>
  <c r="E3481" i="6" a="1"/>
  <c r="E3481" i="6" s="1"/>
  <c r="F3481" i="6" s="1"/>
  <c r="E3961" i="6" a="1"/>
  <c r="E3961" i="6" s="1"/>
  <c r="F3961" i="6" s="1"/>
  <c r="E2665" i="6" a="1"/>
  <c r="E2665" i="6" s="1"/>
  <c r="F2665" i="6" s="1"/>
  <c r="E2977" i="6" a="1"/>
  <c r="E2977" i="6" s="1"/>
  <c r="E3505" i="6" a="1"/>
  <c r="E3505" i="6" s="1"/>
  <c r="F3505" i="6" s="1"/>
  <c r="E3841" i="6" a="1"/>
  <c r="E3841" i="6" s="1"/>
  <c r="E3049" i="6" a="1"/>
  <c r="E3049" i="6" s="1"/>
  <c r="F3049" i="6" s="1"/>
  <c r="E3361" i="6" a="1"/>
  <c r="E3361" i="6" s="1"/>
  <c r="F3361" i="6" s="1"/>
  <c r="E3529" i="6" a="1"/>
  <c r="E3529" i="6" s="1"/>
  <c r="F3529" i="6" s="1"/>
  <c r="E3865" i="6" a="1"/>
  <c r="E3865" i="6" s="1"/>
  <c r="F3865" i="6" s="1"/>
  <c r="E4129" i="6" a="1"/>
  <c r="E4129" i="6" s="1"/>
  <c r="E4441" i="6" a="1"/>
  <c r="E4441" i="6" s="1"/>
  <c r="F4441" i="6" s="1"/>
  <c r="E4873" i="6" a="1"/>
  <c r="E4873" i="6" s="1"/>
  <c r="F4873" i="6" s="1"/>
  <c r="E5209" i="6" a="1"/>
  <c r="E5209" i="6" s="1"/>
  <c r="F5209" i="6" s="1"/>
  <c r="E4249" i="6" a="1"/>
  <c r="E4249" i="6" s="1"/>
  <c r="F4249" i="6" s="1"/>
  <c r="E4705" i="6" a="1"/>
  <c r="E4705" i="6" s="1"/>
  <c r="F4705" i="6" s="1"/>
  <c r="E5185" i="6" a="1"/>
  <c r="E5185" i="6" s="1"/>
  <c r="F5185" i="6" s="1"/>
  <c r="E4369" i="6" a="1"/>
  <c r="E4369" i="6" s="1"/>
  <c r="F4369" i="6" s="1"/>
  <c r="E4537" i="6" a="1"/>
  <c r="E4537" i="6" s="1"/>
  <c r="E5089" i="6" a="1"/>
  <c r="E5089" i="6" s="1"/>
  <c r="F5089" i="6" s="1"/>
  <c r="E4633" i="6" a="1"/>
  <c r="E4633" i="6" s="1"/>
  <c r="F4633" i="6" s="1"/>
  <c r="E4801" i="6" a="1"/>
  <c r="E4801" i="6" s="1"/>
  <c r="F4801" i="6" s="1"/>
  <c r="E5257" i="6" a="1"/>
  <c r="E5257" i="6" s="1"/>
  <c r="E5473" i="6" a="1"/>
  <c r="E5473" i="6" s="1"/>
  <c r="F5473" i="6" s="1"/>
  <c r="E5761" i="6" a="1"/>
  <c r="E5761" i="6" s="1"/>
  <c r="F5761" i="6" s="1"/>
  <c r="E5401" i="6" a="1"/>
  <c r="E5401" i="6" s="1"/>
  <c r="F5401" i="6" s="1"/>
  <c r="E5809" i="6" a="1"/>
  <c r="E5809" i="6" s="1"/>
  <c r="E5497" i="6" a="1"/>
  <c r="E5497" i="6" s="1"/>
  <c r="F5497" i="6" s="1"/>
  <c r="E5713" i="6" a="1"/>
  <c r="E5713" i="6" s="1"/>
  <c r="F5713" i="6" s="1"/>
  <c r="E5425" i="6" a="1"/>
  <c r="E5425" i="6" s="1"/>
  <c r="F5425" i="6" s="1"/>
  <c r="E6097" i="6" a="1"/>
  <c r="E6097" i="6" s="1"/>
  <c r="F6097" i="6" s="1"/>
  <c r="E6169" i="6" a="1"/>
  <c r="E6169" i="6" s="1"/>
  <c r="F6169" i="6" s="1"/>
  <c r="E6049" i="6" a="1"/>
  <c r="E6049" i="6" s="1"/>
  <c r="F6049" i="6" s="1"/>
  <c r="E6025" i="6" a="1"/>
  <c r="E6025" i="6" s="1"/>
  <c r="E6625" i="6" a="1"/>
  <c r="E6625" i="6" s="1"/>
  <c r="E6409" i="6" a="1"/>
  <c r="E6409" i="6" s="1"/>
  <c r="F6409" i="6" s="1"/>
  <c r="E6601" i="6" a="1"/>
  <c r="E6601" i="6" s="1"/>
  <c r="F6601" i="6" s="1"/>
  <c r="E6433" i="6" a="1"/>
  <c r="E6433" i="6" s="1"/>
  <c r="E6457" i="6" a="1"/>
  <c r="E6457" i="6" s="1"/>
  <c r="F6457" i="6" s="1"/>
  <c r="E6793" i="6" a="1"/>
  <c r="E6793" i="6" s="1"/>
  <c r="F6793" i="6" s="1"/>
  <c r="E7081" i="6" a="1"/>
  <c r="E7081" i="6" s="1"/>
  <c r="F7081" i="6" s="1"/>
  <c r="E7273" i="6" a="1"/>
  <c r="E7273" i="6" s="1"/>
  <c r="F7273" i="6" s="1"/>
  <c r="E7585" i="6" a="1"/>
  <c r="E7585" i="6" s="1"/>
  <c r="F7585" i="6" s="1"/>
  <c r="E6961" i="6" a="1"/>
  <c r="E6961" i="6" s="1"/>
  <c r="F6961" i="6" s="1"/>
  <c r="E7153" i="6" a="1"/>
  <c r="E7153" i="6" s="1"/>
  <c r="F7153" i="6" s="1"/>
  <c r="E7345" i="6" a="1"/>
  <c r="E7345" i="6" s="1"/>
  <c r="F7345" i="6" s="1"/>
  <c r="E6865" i="6" a="1"/>
  <c r="E6865" i="6" s="1"/>
  <c r="E7393" i="6" a="1"/>
  <c r="E7393" i="6" s="1"/>
  <c r="F7393" i="6" s="1"/>
  <c r="E8089" i="6" a="1"/>
  <c r="E8089" i="6" s="1"/>
  <c r="F8089" i="6" s="1"/>
  <c r="E7777" i="6" a="1"/>
  <c r="E7777" i="6" s="1"/>
  <c r="F7777" i="6" s="1"/>
  <c r="E8329" i="6" a="1"/>
  <c r="E8329" i="6" s="1"/>
  <c r="F8329" i="6" s="1"/>
  <c r="E7825" i="6" a="1"/>
  <c r="E7825" i="6" s="1"/>
  <c r="F7825" i="6" s="1"/>
  <c r="E7993" i="6" a="1"/>
  <c r="E7993" i="6" s="1"/>
  <c r="F7993" i="6" s="1"/>
  <c r="E8353" i="6" a="1"/>
  <c r="E8353" i="6" s="1"/>
  <c r="F8353" i="6" s="1"/>
  <c r="E8065" i="6" a="1"/>
  <c r="E8065" i="6" s="1"/>
  <c r="F8065" i="6" s="1"/>
  <c r="E8377" i="6" a="1"/>
  <c r="E8377" i="6" s="1"/>
  <c r="F8377" i="6" s="1"/>
  <c r="E8041" i="6" a="1"/>
  <c r="E8041" i="6" s="1"/>
  <c r="F8041" i="6" s="1"/>
  <c r="E8401" i="6" a="1"/>
  <c r="E8401" i="6" s="1"/>
  <c r="AF6" i="2"/>
  <c r="E23" i="6"/>
  <c r="F23" i="6" s="1"/>
  <c r="I25" i="6"/>
  <c r="J25" i="6" s="1"/>
  <c r="F817" i="6" l="1"/>
  <c r="F337" i="6"/>
  <c r="F6505" i="6"/>
  <c r="F913" i="6"/>
  <c r="F4897" i="6"/>
  <c r="F4105" i="6"/>
  <c r="F3241" i="6"/>
  <c r="F6121" i="6"/>
  <c r="F4273" i="6"/>
  <c r="F5857" i="6"/>
  <c r="F1345" i="6"/>
  <c r="F1441" i="6"/>
  <c r="F7657" i="6"/>
  <c r="F2305" i="6"/>
  <c r="F528" i="6"/>
  <c r="F1417" i="6"/>
  <c r="F7105" i="6"/>
  <c r="F5017" i="6"/>
  <c r="F1897" i="6"/>
  <c r="F6241" i="6"/>
  <c r="F3337" i="6"/>
  <c r="F433" i="6"/>
  <c r="F6913" i="6"/>
  <c r="F3385" i="6"/>
  <c r="F5905" i="6"/>
  <c r="F3745" i="6"/>
  <c r="F529" i="6"/>
  <c r="F3097" i="6"/>
  <c r="F7177" i="6"/>
  <c r="F2353" i="6"/>
  <c r="F6817" i="6"/>
  <c r="F3913" i="6"/>
  <c r="F1777" i="6"/>
  <c r="F3409" i="6"/>
  <c r="F6649" i="6"/>
  <c r="F7537" i="6"/>
  <c r="F289" i="6"/>
  <c r="F6481" i="6"/>
  <c r="F2496" i="6"/>
  <c r="F6721" i="6"/>
  <c r="F4921" i="6"/>
  <c r="F1321" i="6"/>
  <c r="F3889" i="6"/>
  <c r="F3577" i="6"/>
  <c r="F2065" i="6"/>
  <c r="F3025" i="6"/>
  <c r="F7776" i="6"/>
  <c r="F1320" i="6"/>
  <c r="E6864" i="6" a="1"/>
  <c r="E6864" i="6" s="1"/>
  <c r="F6864" i="6" s="1"/>
  <c r="E5256" i="6" a="1"/>
  <c r="E5256" i="6" s="1"/>
  <c r="F5257" i="6" s="1"/>
  <c r="E6432" i="6" a="1"/>
  <c r="E6432" i="6" s="1"/>
  <c r="F6433" i="6" s="1"/>
  <c r="F1656" i="6"/>
  <c r="F5208" i="6"/>
  <c r="F7176" i="6"/>
  <c r="F7416" i="6"/>
  <c r="E5808" i="6" a="1"/>
  <c r="E5808" i="6" s="1"/>
  <c r="F5809" i="6" s="1"/>
  <c r="F7272" i="6"/>
  <c r="E2592" i="6" a="1"/>
  <c r="E2592" i="6" s="1"/>
  <c r="F2593" i="6" s="1"/>
  <c r="F3528" i="6"/>
  <c r="F625" i="6"/>
  <c r="E4560" i="6" a="1"/>
  <c r="E4560" i="6" s="1"/>
  <c r="F4560" i="6" s="1"/>
  <c r="E3936" i="6" a="1"/>
  <c r="E3936" i="6" s="1"/>
  <c r="F3937" i="6" s="1"/>
  <c r="F6985" i="6"/>
  <c r="F241" i="6"/>
  <c r="K19" i="5"/>
  <c r="L20" i="5"/>
  <c r="P20" i="5" s="1"/>
  <c r="F2928" i="6"/>
  <c r="A8061" i="6"/>
  <c r="A8013" i="6"/>
  <c r="A7725" i="6"/>
  <c r="A7389" i="6"/>
  <c r="A7005" i="6"/>
  <c r="A7509" i="6"/>
  <c r="A6693" i="6"/>
  <c r="A6429" i="6"/>
  <c r="A6621" i="6"/>
  <c r="A6645" i="6"/>
  <c r="A6213" i="6"/>
  <c r="A6381" i="6"/>
  <c r="A5277" i="6"/>
  <c r="A5973" i="6"/>
  <c r="A5901" i="6"/>
  <c r="A5421" i="6"/>
  <c r="A4797" i="6"/>
  <c r="A4293" i="6"/>
  <c r="A4269" i="6"/>
  <c r="A4821" i="6"/>
  <c r="A4245" i="6"/>
  <c r="A4485" i="6"/>
  <c r="A3837" i="6"/>
  <c r="A3333" i="6"/>
  <c r="A3957" i="6"/>
  <c r="A3069" i="6"/>
  <c r="A3693" i="6"/>
  <c r="A2925" i="6"/>
  <c r="A3213" i="6"/>
  <c r="A1797" i="6"/>
  <c r="A2565" i="6"/>
  <c r="A1965" i="6"/>
  <c r="A2493" i="6"/>
  <c r="A1941" i="6"/>
  <c r="A2781" i="6"/>
  <c r="A1821" i="6"/>
  <c r="A1029" i="6"/>
  <c r="A165" i="6"/>
  <c r="A957" i="6"/>
  <c r="A309" i="6"/>
  <c r="A669" i="6"/>
  <c r="A213" i="6"/>
  <c r="A693" i="6"/>
  <c r="A8181" i="6"/>
  <c r="A7677" i="6"/>
  <c r="A7341" i="6"/>
  <c r="A6885" i="6"/>
  <c r="A6909" i="6"/>
  <c r="A6597" i="6"/>
  <c r="A8325" i="6"/>
  <c r="A6573" i="6"/>
  <c r="A7029" i="6"/>
  <c r="A6141" i="6"/>
  <c r="A6285" i="6"/>
  <c r="A5853" i="6"/>
  <c r="A5925" i="6"/>
  <c r="A5829" i="6"/>
  <c r="A5373" i="6"/>
  <c r="A4749" i="6"/>
  <c r="A5253" i="6"/>
  <c r="A4173" i="6"/>
  <c r="A4773" i="6"/>
  <c r="A4149" i="6"/>
  <c r="A4317" i="6"/>
  <c r="A3741" i="6"/>
  <c r="A3237" i="6"/>
  <c r="A3813" i="6"/>
  <c r="A2901" i="6"/>
  <c r="A3597" i="6"/>
  <c r="A2853" i="6"/>
  <c r="A3021" i="6"/>
  <c r="A1701" i="6"/>
  <c r="A2469" i="6"/>
  <c r="A1869" i="6"/>
  <c r="A2325" i="6"/>
  <c r="A1845" i="6"/>
  <c r="A2709" i="6"/>
  <c r="A1725" i="6"/>
  <c r="A1005" i="6"/>
  <c r="A141" i="6"/>
  <c r="A885" i="6"/>
  <c r="A93" i="6"/>
  <c r="A621" i="6"/>
  <c r="A117" i="6"/>
  <c r="A381" i="6"/>
  <c r="A8085" i="6"/>
  <c r="A7701" i="6"/>
  <c r="A7629" i="6"/>
  <c r="A7293" i="6"/>
  <c r="A7821" i="6"/>
  <c r="A6813" i="6"/>
  <c r="A6477" i="6"/>
  <c r="A7533" i="6"/>
  <c r="A6549" i="6"/>
  <c r="A6933" i="6"/>
  <c r="A6045" i="6"/>
  <c r="A6117" i="6"/>
  <c r="A5733" i="6"/>
  <c r="A5709" i="6"/>
  <c r="A5805" i="6"/>
  <c r="A5229" i="6"/>
  <c r="A4701" i="6"/>
  <c r="A5157" i="6"/>
  <c r="A4077" i="6"/>
  <c r="A4725" i="6"/>
  <c r="A4029" i="6"/>
  <c r="A4221" i="6"/>
  <c r="A3645" i="6"/>
  <c r="A2997" i="6"/>
  <c r="A3717" i="6"/>
  <c r="A2805" i="6"/>
  <c r="A3501" i="6"/>
  <c r="A4053" i="6"/>
  <c r="A2613" i="6"/>
  <c r="A1653" i="6"/>
  <c r="A2421" i="6"/>
  <c r="A1773" i="6"/>
  <c r="A2301" i="6"/>
  <c r="A1749" i="6"/>
  <c r="A2541" i="6"/>
  <c r="A1461" i="6"/>
  <c r="A861" i="6"/>
  <c r="A285" i="6"/>
  <c r="A837" i="6"/>
  <c r="A1317" i="6"/>
  <c r="A525" i="6"/>
  <c r="A597" i="6"/>
  <c r="A8421" i="6"/>
  <c r="A8397" i="6"/>
  <c r="A7941" i="6"/>
  <c r="A7485" i="6"/>
  <c r="A7581" i="6"/>
  <c r="A7245" i="6"/>
  <c r="A7653" i="6"/>
  <c r="A7869" i="6"/>
  <c r="A6453" i="6"/>
  <c r="A7365" i="6"/>
  <c r="A6525" i="6"/>
  <c r="A6357" i="6"/>
  <c r="A6333" i="6"/>
  <c r="A5877" i="6"/>
  <c r="A5637" i="6"/>
  <c r="A5445" i="6"/>
  <c r="A5781" i="6"/>
  <c r="A5133" i="6"/>
  <c r="A4653" i="6"/>
  <c r="A5109" i="6"/>
  <c r="A5181" i="6"/>
  <c r="A4677" i="6"/>
  <c r="A3933" i="6"/>
  <c r="A4125" i="6"/>
  <c r="A3549" i="6"/>
  <c r="A2877" i="6"/>
  <c r="A3621" i="6"/>
  <c r="A2757" i="6"/>
  <c r="A3477" i="6"/>
  <c r="A3861" i="6"/>
  <c r="A2517" i="6"/>
  <c r="A1605" i="6"/>
  <c r="A2397" i="6"/>
  <c r="A1677" i="6"/>
  <c r="A2277" i="6"/>
  <c r="A1629" i="6"/>
  <c r="A2181" i="6"/>
  <c r="A1389" i="6"/>
  <c r="A645" i="6"/>
  <c r="A261" i="6"/>
  <c r="A813" i="6"/>
  <c r="A1269" i="6"/>
  <c r="A501" i="6"/>
  <c r="A1221" i="6"/>
  <c r="A8157" i="6"/>
  <c r="A8109" i="6"/>
  <c r="A7773" i="6"/>
  <c r="A7437" i="6"/>
  <c r="A7053" i="6"/>
  <c r="A7917" i="6"/>
  <c r="A6789" i="6"/>
  <c r="A6669" i="6"/>
  <c r="A6717" i="6"/>
  <c r="A7221" i="6"/>
  <c r="A6261" i="6"/>
  <c r="A6069" i="6"/>
  <c r="A5325" i="6"/>
  <c r="A5397" i="6"/>
  <c r="A5949" i="6"/>
  <c r="A5493" i="6"/>
  <c r="A4845" i="6"/>
  <c r="A4389" i="6"/>
  <c r="A4365" i="6"/>
  <c r="A4869" i="6"/>
  <c r="A4341" i="6"/>
  <c r="A4533" i="6"/>
  <c r="A3981" i="6"/>
  <c r="A3357" i="6"/>
  <c r="A4101" i="6"/>
  <c r="A3117" i="6"/>
  <c r="A3789" i="6"/>
  <c r="A2949" i="6"/>
  <c r="A3309" i="6"/>
  <c r="A1893" i="6"/>
  <c r="A3189" i="6"/>
  <c r="A2061" i="6"/>
  <c r="A2829" i="6"/>
  <c r="A2037" i="6"/>
  <c r="A2973" i="6"/>
  <c r="A1917" i="6"/>
  <c r="A1053" i="6"/>
  <c r="A189" i="6"/>
  <c r="A981" i="6"/>
  <c r="A549" i="6"/>
  <c r="A1101" i="6"/>
  <c r="A237" i="6"/>
  <c r="A741" i="6"/>
  <c r="A8301" i="6"/>
  <c r="A7605" i="6"/>
  <c r="A7149" i="6"/>
  <c r="A7269" i="6"/>
  <c r="A6741" i="6"/>
  <c r="A5661" i="6"/>
  <c r="A5685" i="6"/>
  <c r="A4437" i="6"/>
  <c r="A4581" i="6"/>
  <c r="A3429" i="6"/>
  <c r="A3285" i="6"/>
  <c r="A3669" i="6"/>
  <c r="A2373" i="6"/>
  <c r="A2205" i="6"/>
  <c r="A1341" i="6"/>
  <c r="A789" i="6"/>
  <c r="A429" i="6"/>
  <c r="A45" i="6"/>
  <c r="A8277" i="6"/>
  <c r="A7989" i="6"/>
  <c r="A7101" i="6"/>
  <c r="A7077" i="6"/>
  <c r="A6309" i="6"/>
  <c r="A5613" i="6"/>
  <c r="A5589" i="6"/>
  <c r="A5013" i="6"/>
  <c r="A4413" i="6"/>
  <c r="A3405" i="6"/>
  <c r="A2685" i="6"/>
  <c r="A3573" i="6"/>
  <c r="A2349" i="6"/>
  <c r="A1581" i="6"/>
  <c r="A1197" i="6"/>
  <c r="A717" i="6"/>
  <c r="A933" i="6"/>
  <c r="A21" i="6"/>
  <c r="A8253" i="6"/>
  <c r="A7965" i="6"/>
  <c r="A6957" i="6"/>
  <c r="A6765" i="6"/>
  <c r="A6189" i="6"/>
  <c r="A5565" i="6"/>
  <c r="A5541" i="6"/>
  <c r="A4557" i="6"/>
  <c r="A5205" i="6"/>
  <c r="A3381" i="6"/>
  <c r="A2589" i="6"/>
  <c r="A2445" i="6"/>
  <c r="A2157" i="6"/>
  <c r="A1557" i="6"/>
  <c r="A405" i="6"/>
  <c r="A573" i="6"/>
  <c r="A909" i="6"/>
  <c r="A7893" i="6"/>
  <c r="A6861" i="6"/>
  <c r="A7173" i="6"/>
  <c r="A6021" i="6"/>
  <c r="A5517" i="6"/>
  <c r="A5037" i="6"/>
  <c r="A4509" i="6"/>
  <c r="A5061" i="6"/>
  <c r="A2733" i="6"/>
  <c r="A3885" i="6"/>
  <c r="A2085" i="6"/>
  <c r="A1413" i="6"/>
  <c r="A1509" i="6"/>
  <c r="A357" i="6"/>
  <c r="A1245" i="6"/>
  <c r="A765" i="6"/>
  <c r="A8349" i="6"/>
  <c r="A7557" i="6"/>
  <c r="A8373" i="6"/>
  <c r="A6981" i="6"/>
  <c r="A6237" i="6"/>
  <c r="A5469" i="6"/>
  <c r="A4941" i="6"/>
  <c r="A5085" i="6"/>
  <c r="A4965" i="6"/>
  <c r="A2661" i="6"/>
  <c r="A3261" i="6"/>
  <c r="A1989" i="6"/>
  <c r="A3165" i="6"/>
  <c r="A2133" i="6"/>
  <c r="A333" i="6"/>
  <c r="A1149" i="6"/>
  <c r="A8229" i="6"/>
  <c r="A8205" i="6"/>
  <c r="A7461" i="6"/>
  <c r="A7413" i="6"/>
  <c r="A6837" i="6"/>
  <c r="A6165" i="6"/>
  <c r="A5349" i="6"/>
  <c r="A4893" i="6"/>
  <c r="A4989" i="6"/>
  <c r="A4005" i="6"/>
  <c r="A2637" i="6"/>
  <c r="A3141" i="6"/>
  <c r="A1533" i="6"/>
  <c r="A3093" i="6"/>
  <c r="A2109" i="6"/>
  <c r="A1293" i="6"/>
  <c r="A1125" i="6"/>
  <c r="A8133" i="6"/>
  <c r="A7845" i="6"/>
  <c r="A7797" i="6"/>
  <c r="A7317" i="6"/>
  <c r="A6501" i="6"/>
  <c r="A6093" i="6"/>
  <c r="A5301" i="6"/>
  <c r="A4605" i="6"/>
  <c r="A4917" i="6"/>
  <c r="A3909" i="6"/>
  <c r="A3525" i="6"/>
  <c r="A3045" i="6"/>
  <c r="A1485" i="6"/>
  <c r="A2253" i="6"/>
  <c r="A2013" i="6"/>
  <c r="A1173" i="6"/>
  <c r="A477" i="6"/>
  <c r="A8037" i="6"/>
  <c r="A7749" i="6"/>
  <c r="A7197" i="6"/>
  <c r="A7125" i="6"/>
  <c r="A6405" i="6"/>
  <c r="A5757" i="6"/>
  <c r="A5997" i="6"/>
  <c r="A4461" i="6"/>
  <c r="A4629" i="6"/>
  <c r="A4197" i="6"/>
  <c r="A3453" i="6"/>
  <c r="A3765" i="6"/>
  <c r="A1437" i="6"/>
  <c r="A2229" i="6"/>
  <c r="A1365" i="6"/>
  <c r="A1077" i="6"/>
  <c r="A453" i="6"/>
  <c r="A69" i="6"/>
  <c r="J38" i="5"/>
  <c r="J11" i="5"/>
  <c r="F217" i="6"/>
  <c r="F5904" i="6"/>
  <c r="F3576" i="6"/>
  <c r="F6648" i="6"/>
  <c r="F3384" i="6"/>
  <c r="F553" i="6"/>
  <c r="F24" i="6"/>
  <c r="F6912" i="6"/>
  <c r="F6984" i="6"/>
  <c r="F6816" i="6"/>
  <c r="F1297" i="6"/>
  <c r="F1273" i="6"/>
  <c r="F240" i="6"/>
  <c r="F7681" i="6"/>
  <c r="F4465" i="6"/>
  <c r="F8017" i="6"/>
  <c r="F5737" i="6"/>
  <c r="F2833" i="6"/>
  <c r="F793" i="6"/>
  <c r="F601" i="6"/>
  <c r="F432" i="6"/>
  <c r="F3336" i="6"/>
  <c r="F288" i="6"/>
  <c r="F7633" i="6"/>
  <c r="F6529" i="6"/>
  <c r="F1849" i="6"/>
  <c r="F7873" i="6"/>
  <c r="F5569" i="6"/>
  <c r="F4969" i="6"/>
  <c r="F3169" i="6"/>
  <c r="F2017" i="6"/>
  <c r="F1369" i="6"/>
  <c r="F7009" i="6"/>
  <c r="F2209" i="6"/>
  <c r="F1129" i="6"/>
  <c r="F4777" i="6"/>
  <c r="F7536" i="6"/>
  <c r="F5353" i="6"/>
  <c r="F3289" i="6"/>
  <c r="F649" i="6"/>
  <c r="F4681" i="6"/>
  <c r="F3217" i="6"/>
  <c r="F6289" i="6"/>
  <c r="F2617" i="6"/>
  <c r="F745" i="6"/>
  <c r="F4585" i="6"/>
  <c r="F6720" i="6"/>
  <c r="F5113" i="6"/>
  <c r="F4009" i="6"/>
  <c r="F2953" i="6"/>
  <c r="F1753" i="6"/>
  <c r="F7321" i="6"/>
  <c r="F6361" i="6"/>
  <c r="F5161" i="6"/>
  <c r="F2161" i="6"/>
  <c r="F3408" i="6"/>
  <c r="F5593" i="6"/>
  <c r="F4945" i="6"/>
  <c r="F1561" i="6"/>
  <c r="F3744" i="6"/>
  <c r="F8161" i="6"/>
  <c r="F6145" i="6"/>
  <c r="F5617" i="6"/>
  <c r="F4849" i="6"/>
  <c r="F97" i="6"/>
  <c r="F7465" i="6"/>
  <c r="F4297" i="6"/>
  <c r="F3096" i="6"/>
  <c r="F1729" i="6"/>
  <c r="F6240" i="6"/>
  <c r="F7897" i="6"/>
  <c r="F5689" i="6"/>
  <c r="F4321" i="6"/>
  <c r="F2785" i="6"/>
  <c r="F2425" i="6"/>
  <c r="F121" i="6"/>
  <c r="F7417" i="6"/>
  <c r="F5233" i="6"/>
  <c r="F769" i="6"/>
  <c r="F7584" i="6"/>
  <c r="F1896" i="6"/>
  <c r="F6480" i="6"/>
  <c r="F5016" i="6"/>
  <c r="F624" i="6"/>
  <c r="F3024" i="6"/>
  <c r="F2352" i="6"/>
  <c r="F1776" i="6"/>
  <c r="F4920" i="6"/>
  <c r="F3601" i="6"/>
  <c r="F1921" i="6"/>
  <c r="F6673" i="6"/>
  <c r="F3888" i="6"/>
  <c r="F2064" i="6"/>
  <c r="F3912" i="6"/>
  <c r="E1512" i="6" a="1"/>
  <c r="E1512" i="6" s="1"/>
  <c r="F1513" i="6" s="1"/>
  <c r="E3792" i="6" a="1"/>
  <c r="E3792" i="6" s="1"/>
  <c r="F3793" i="6" s="1"/>
  <c r="E8208" i="6" a="1"/>
  <c r="E8208" i="6" s="1"/>
  <c r="F8209" i="6" s="1"/>
  <c r="E5953" i="6" a="1"/>
  <c r="E5953" i="6" s="1"/>
  <c r="E456" i="6" a="1"/>
  <c r="E456" i="6" s="1"/>
  <c r="F457" i="6" s="1"/>
  <c r="E2880" i="6" a="1"/>
  <c r="E2880" i="6" s="1"/>
  <c r="F2881" i="6" s="1"/>
  <c r="E2688" i="6" a="1"/>
  <c r="E2688" i="6" s="1"/>
  <c r="F2689" i="6" s="1"/>
  <c r="E4536" i="6" a="1"/>
  <c r="E4536" i="6" s="1"/>
  <c r="F4536" i="6" s="1"/>
  <c r="E6624" i="6" a="1"/>
  <c r="E6624" i="6" s="1"/>
  <c r="F6625" i="6" s="1"/>
  <c r="E8400" i="6" a="1"/>
  <c r="E8400" i="6" s="1"/>
  <c r="F8400" i="6" s="1"/>
  <c r="E2808" i="6" a="1"/>
  <c r="E2808" i="6" s="1"/>
  <c r="F2808" i="6" s="1"/>
  <c r="E6936" i="6" a="1"/>
  <c r="E6936" i="6" s="1"/>
  <c r="F6937" i="6" s="1"/>
  <c r="E8280" i="6" a="1"/>
  <c r="E8280" i="6" s="1"/>
  <c r="F8280" i="6" s="1"/>
  <c r="E3432" i="6" a="1"/>
  <c r="E3432" i="6" s="1"/>
  <c r="F3433" i="6" s="1"/>
  <c r="E6072" i="6" a="1"/>
  <c r="E6072" i="6" s="1"/>
  <c r="F6073" i="6" s="1"/>
  <c r="E4416" i="6" a="1"/>
  <c r="E4416" i="6" s="1"/>
  <c r="F4417" i="6" s="1"/>
  <c r="E7488" i="6" a="1"/>
  <c r="E7488" i="6" s="1"/>
  <c r="F7489" i="6" s="1"/>
  <c r="E3120" i="6" a="1"/>
  <c r="E3120" i="6" s="1"/>
  <c r="F3121" i="6" s="1"/>
  <c r="E8304" i="6" a="1"/>
  <c r="E8304" i="6" s="1"/>
  <c r="F8304" i="6" s="1"/>
  <c r="E7704" i="6" a="1"/>
  <c r="E7704" i="6" s="1"/>
  <c r="F7705" i="6" s="1"/>
  <c r="E3144" i="6" a="1"/>
  <c r="E3144" i="6" s="1"/>
  <c r="F3145" i="6" s="1"/>
  <c r="E1872" i="6" a="1"/>
  <c r="E1872" i="6" s="1"/>
  <c r="F1873" i="6" s="1"/>
  <c r="E408" i="6" a="1"/>
  <c r="E408" i="6" s="1"/>
  <c r="F409" i="6" s="1"/>
  <c r="E312" i="6" a="1"/>
  <c r="E312" i="6" s="1"/>
  <c r="F313" i="6" s="1"/>
  <c r="E1704" i="6" a="1"/>
  <c r="E1704" i="6" s="1"/>
  <c r="F1704" i="6" s="1"/>
  <c r="E4728" i="6" a="1"/>
  <c r="E4728" i="6" s="1"/>
  <c r="F4729" i="6" s="1"/>
  <c r="E7512" i="6" a="1"/>
  <c r="E7512" i="6" s="1"/>
  <c r="F7513" i="6" s="1"/>
  <c r="E5952" i="6" a="1"/>
  <c r="E5952" i="6" s="1"/>
  <c r="F5953" i="6" s="1"/>
  <c r="E672" i="6" a="1"/>
  <c r="E672" i="6" s="1"/>
  <c r="F673" i="6" s="1"/>
  <c r="E2256" i="6" a="1"/>
  <c r="E2256" i="6" s="1"/>
  <c r="F2257" i="6" s="1"/>
  <c r="E2736" i="6" a="1"/>
  <c r="E2736" i="6" s="1"/>
  <c r="F2737" i="6" s="1"/>
  <c r="E5136" i="6" a="1"/>
  <c r="E5136" i="6" s="1"/>
  <c r="F5137" i="6" s="1"/>
  <c r="E6696" i="6" a="1"/>
  <c r="E6696" i="6" s="1"/>
  <c r="F6697" i="6" s="1"/>
  <c r="E5376" i="6" a="1"/>
  <c r="E5376" i="6" s="1"/>
  <c r="F5377" i="6" s="1"/>
  <c r="E6768" i="6" a="1"/>
  <c r="E6768" i="6" s="1"/>
  <c r="F6769" i="6" s="1"/>
  <c r="E1176" i="6" a="1"/>
  <c r="E1176" i="6" s="1"/>
  <c r="F1177" i="6" s="1"/>
  <c r="E7296" i="6" a="1"/>
  <c r="E7296" i="6" s="1"/>
  <c r="F7297" i="6" s="1"/>
  <c r="E7200" i="6" a="1"/>
  <c r="E7200" i="6" s="1"/>
  <c r="F7201" i="6" s="1"/>
  <c r="E2088" i="6" a="1"/>
  <c r="E2088" i="6" s="1"/>
  <c r="F2089" i="6" s="1"/>
  <c r="E192" i="6" a="1"/>
  <c r="E192" i="6" s="1"/>
  <c r="F193" i="6" s="1"/>
  <c r="E5784" i="6" a="1"/>
  <c r="E5784" i="6" s="1"/>
  <c r="F5785" i="6" s="1"/>
  <c r="E1224" i="6" a="1"/>
  <c r="E1224" i="6" s="1"/>
  <c r="F1225" i="6" s="1"/>
  <c r="E5544" i="6" a="1"/>
  <c r="E5544" i="6" s="1"/>
  <c r="F5545" i="6" s="1"/>
  <c r="E8184" i="6" a="1"/>
  <c r="E8184" i="6" s="1"/>
  <c r="F8185" i="6" s="1"/>
  <c r="E576" i="6" a="1"/>
  <c r="E576" i="6" s="1"/>
  <c r="F576" i="6" s="1"/>
  <c r="E2112" i="6" a="1"/>
  <c r="E2112" i="6" s="1"/>
  <c r="F2113" i="6" s="1"/>
  <c r="E48" i="6" a="1"/>
  <c r="E48" i="6" s="1"/>
  <c r="F48" i="6" s="1"/>
  <c r="E72" i="6" a="1"/>
  <c r="E72" i="6" s="1"/>
  <c r="F73" i="6" s="1"/>
  <c r="E1104" i="6" a="1"/>
  <c r="E1104" i="6" s="1"/>
  <c r="F1105" i="6" s="1"/>
  <c r="E3192" i="6" a="1"/>
  <c r="E3192" i="6" s="1"/>
  <c r="F3193" i="6" s="1"/>
  <c r="E4512" i="6" a="1"/>
  <c r="E4512" i="6" s="1"/>
  <c r="F4513" i="6" s="1"/>
  <c r="E5976" i="6" a="1"/>
  <c r="E5976" i="6" s="1"/>
  <c r="F5976" i="6" s="1"/>
  <c r="E7224" i="6" a="1"/>
  <c r="E7224" i="6" s="1"/>
  <c r="F7225" i="6" s="1"/>
  <c r="E168" i="6" a="1"/>
  <c r="E168" i="6" s="1"/>
  <c r="F168" i="6" s="1"/>
  <c r="E3000" i="6" a="1"/>
  <c r="E3000" i="6" s="1"/>
  <c r="F3001" i="6" s="1"/>
  <c r="E2472" i="6" a="1"/>
  <c r="E2472" i="6" s="1"/>
  <c r="F2472" i="6" s="1"/>
  <c r="E3456" i="6" a="1"/>
  <c r="E3456" i="6" s="1"/>
  <c r="F3457" i="6" s="1"/>
  <c r="E7968" i="6" a="1"/>
  <c r="E7968" i="6" s="1"/>
  <c r="F7969" i="6" s="1"/>
  <c r="E2520" i="6" a="1"/>
  <c r="E2520" i="6" s="1"/>
  <c r="F2521" i="6" s="1"/>
  <c r="E3264" i="6" a="1"/>
  <c r="E3264" i="6" s="1"/>
  <c r="F3265" i="6" s="1"/>
  <c r="E5880" i="6" a="1"/>
  <c r="E5880" i="6" s="1"/>
  <c r="F5881" i="6" s="1"/>
  <c r="E6337" i="6" a="1"/>
  <c r="E6337" i="6" s="1"/>
  <c r="E2137" i="6" a="1"/>
  <c r="E2137" i="6" s="1"/>
  <c r="E984" i="6" a="1"/>
  <c r="E984" i="6" s="1"/>
  <c r="F985" i="6" s="1"/>
  <c r="E2328" i="6" a="1"/>
  <c r="E2328" i="6" s="1"/>
  <c r="F2328" i="6" s="1"/>
  <c r="E4128" i="6" a="1"/>
  <c r="E4128" i="6" s="1"/>
  <c r="F4129" i="6" s="1"/>
  <c r="E5520" i="6" a="1"/>
  <c r="E5520" i="6" s="1"/>
  <c r="F5521" i="6" s="1"/>
  <c r="E7032" i="6" a="1"/>
  <c r="E7032" i="6" s="1"/>
  <c r="F7033" i="6" s="1"/>
  <c r="E1248" i="6" a="1"/>
  <c r="E1248" i="6" s="1"/>
  <c r="F1249" i="6" s="1"/>
  <c r="E864" i="6" a="1"/>
  <c r="E864" i="6" s="1"/>
  <c r="F865" i="6" s="1"/>
  <c r="E4992" i="6" a="1"/>
  <c r="E4992" i="6" s="1"/>
  <c r="F4993" i="6" s="1"/>
  <c r="E5328" i="6" a="1"/>
  <c r="E5328" i="6" s="1"/>
  <c r="F5329" i="6" s="1"/>
  <c r="E7056" i="6" a="1"/>
  <c r="E7056" i="6" s="1"/>
  <c r="F7057" i="6" s="1"/>
  <c r="E2376" i="6" a="1"/>
  <c r="E2376" i="6" s="1"/>
  <c r="F2377" i="6" s="1"/>
  <c r="E7752" i="6" a="1"/>
  <c r="E7752" i="6" s="1"/>
  <c r="F7753" i="6" s="1"/>
  <c r="E1464" i="6" a="1"/>
  <c r="E1464" i="6" s="1"/>
  <c r="F1465" i="6" s="1"/>
  <c r="E2976" i="6" a="1"/>
  <c r="E2976" i="6" s="1"/>
  <c r="F2977" i="6" s="1"/>
  <c r="E4752" i="6" a="1"/>
  <c r="E4752" i="6" s="1"/>
  <c r="F4753" i="6" s="1"/>
  <c r="E6192" i="6" a="1"/>
  <c r="E6192" i="6" s="1"/>
  <c r="F6193" i="6" s="1"/>
  <c r="E7728" i="6" a="1"/>
  <c r="E7728" i="6" s="1"/>
  <c r="F7729" i="6" s="1"/>
  <c r="E7848" i="6" a="1"/>
  <c r="E7848" i="6" s="1"/>
  <c r="F7849" i="6" s="1"/>
  <c r="E2568" i="6" a="1"/>
  <c r="E2568" i="6" s="1"/>
  <c r="F2569" i="6" s="1"/>
  <c r="E4152" i="6" a="1"/>
  <c r="E4152" i="6" s="1"/>
  <c r="F4153" i="6" s="1"/>
  <c r="E6384" i="6" a="1"/>
  <c r="E6384" i="6" s="1"/>
  <c r="F6385" i="6" s="1"/>
  <c r="E6552" i="6" a="1"/>
  <c r="E6552" i="6" s="1"/>
  <c r="F6553" i="6" s="1"/>
  <c r="E7944" i="6" a="1"/>
  <c r="E7944" i="6" s="1"/>
  <c r="F7945" i="6" s="1"/>
  <c r="E6000" i="6" a="1"/>
  <c r="E6000" i="6" s="1"/>
  <c r="F6001" i="6" s="1"/>
  <c r="E6336" i="6" a="1"/>
  <c r="E6336" i="6" s="1"/>
  <c r="F6336" i="6" s="1"/>
  <c r="E2136" i="6" a="1"/>
  <c r="E2136" i="6" s="1"/>
  <c r="E936" i="6" a="1"/>
  <c r="E936" i="6" s="1"/>
  <c r="F937" i="6" s="1"/>
  <c r="E3840" i="6" a="1"/>
  <c r="E3840" i="6" s="1"/>
  <c r="F3841" i="6" s="1"/>
  <c r="E4344" i="6" a="1"/>
  <c r="E4344" i="6" s="1"/>
  <c r="F4345" i="6" s="1"/>
  <c r="E6024" i="6" a="1"/>
  <c r="E6024" i="6" s="1"/>
  <c r="F6025" i="6" s="1"/>
  <c r="E1608" i="6" a="1"/>
  <c r="E1608" i="6" s="1"/>
  <c r="F1609" i="6" s="1"/>
  <c r="E5040" i="6" a="1"/>
  <c r="E5040" i="6" s="1"/>
  <c r="F5041" i="6" s="1"/>
  <c r="S3" i="6"/>
  <c r="S6" i="2" s="1"/>
  <c r="E25" i="6"/>
  <c r="F25" i="6" s="1"/>
  <c r="F4561" i="6" l="1"/>
  <c r="F2137" i="6"/>
  <c r="F5544" i="6"/>
  <c r="F5256" i="6"/>
  <c r="F2592" i="6"/>
  <c r="F6865" i="6"/>
  <c r="F6024" i="6"/>
  <c r="F3936" i="6"/>
  <c r="F6432" i="6"/>
  <c r="F5808" i="6"/>
  <c r="F7704" i="6"/>
  <c r="R147" i="6"/>
  <c r="R12" i="2" s="1"/>
  <c r="O147" i="6"/>
  <c r="O12" i="2" s="1"/>
  <c r="R219" i="6"/>
  <c r="R15" i="2" s="1"/>
  <c r="O219" i="6"/>
  <c r="O15" i="2" s="1"/>
  <c r="R195" i="6"/>
  <c r="R14" i="2" s="1"/>
  <c r="O195" i="6"/>
  <c r="O14" i="2" s="1"/>
  <c r="K18" i="5"/>
  <c r="L19" i="5"/>
  <c r="P19" i="5" s="1"/>
  <c r="R75" i="6"/>
  <c r="R9" i="2" s="1"/>
  <c r="O75" i="6"/>
  <c r="O9" i="2" s="1"/>
  <c r="R51" i="6"/>
  <c r="R8" i="2" s="1"/>
  <c r="O51" i="6"/>
  <c r="O8" i="2" s="1"/>
  <c r="R123" i="6"/>
  <c r="R11" i="2" s="1"/>
  <c r="O123" i="6"/>
  <c r="O11" i="2" s="1"/>
  <c r="R171" i="6"/>
  <c r="R13" i="2" s="1"/>
  <c r="O171" i="6"/>
  <c r="O13" i="2" s="1"/>
  <c r="R99" i="6"/>
  <c r="R10" i="2" s="1"/>
  <c r="O99" i="6"/>
  <c r="O10" i="2" s="1"/>
  <c r="A7988" i="6"/>
  <c r="A8036" i="6"/>
  <c r="A7724" i="6"/>
  <c r="A7796" i="6"/>
  <c r="A7100" i="6"/>
  <c r="A7220" i="6"/>
  <c r="A6836" i="6"/>
  <c r="A7412" i="6"/>
  <c r="A6644" i="6"/>
  <c r="A6356" i="6"/>
  <c r="A6284" i="6"/>
  <c r="A6044" i="6"/>
  <c r="A5828" i="6"/>
  <c r="A5276" i="6"/>
  <c r="A5636" i="6"/>
  <c r="A5228" i="6"/>
  <c r="A4700" i="6"/>
  <c r="A5108" i="6"/>
  <c r="A5084" i="6"/>
  <c r="A4628" i="6"/>
  <c r="A3932" i="6"/>
  <c r="A4124" i="6"/>
  <c r="A3284" i="6"/>
  <c r="A4052" i="6"/>
  <c r="A3404" i="6"/>
  <c r="A2732" i="6"/>
  <c r="A3596" i="6"/>
  <c r="A3956" i="6"/>
  <c r="A2420" i="6"/>
  <c r="A1556" i="6"/>
  <c r="A2156" i="6"/>
  <c r="A1532" i="6"/>
  <c r="A2276" i="6"/>
  <c r="A1676" i="6"/>
  <c r="A2180" i="6"/>
  <c r="A1388" i="6"/>
  <c r="A260" i="6"/>
  <c r="A884" i="6"/>
  <c r="A92" i="6"/>
  <c r="A956" i="6"/>
  <c r="A116" i="6"/>
  <c r="A860" i="6"/>
  <c r="A7940" i="6"/>
  <c r="A7700" i="6"/>
  <c r="A7676" i="6"/>
  <c r="A7604" i="6"/>
  <c r="A7052" i="6"/>
  <c r="A7172" i="6"/>
  <c r="A7820" i="6"/>
  <c r="A6812" i="6"/>
  <c r="A6572" i="6"/>
  <c r="A6332" i="6"/>
  <c r="A6260" i="6"/>
  <c r="A5924" i="6"/>
  <c r="A5804" i="6"/>
  <c r="A5876" i="6"/>
  <c r="A5564" i="6"/>
  <c r="A5132" i="6"/>
  <c r="A4652" i="6"/>
  <c r="A5012" i="6"/>
  <c r="A4988" i="6"/>
  <c r="A4580" i="6"/>
  <c r="A5204" i="6"/>
  <c r="A4004" i="6"/>
  <c r="A3260" i="6"/>
  <c r="A3860" i="6"/>
  <c r="A3380" i="6"/>
  <c r="A2660" i="6"/>
  <c r="A3500" i="6"/>
  <c r="A3764" i="6"/>
  <c r="A2396" i="6"/>
  <c r="A1484" i="6"/>
  <c r="A2060" i="6"/>
  <c r="A3188" i="6"/>
  <c r="A2252" i="6"/>
  <c r="A1628" i="6"/>
  <c r="A2108" i="6"/>
  <c r="A1364" i="6"/>
  <c r="A212" i="6"/>
  <c r="A764" i="6"/>
  <c r="A1340" i="6"/>
  <c r="A644" i="6"/>
  <c r="A476" i="6"/>
  <c r="A812" i="6"/>
  <c r="A8276" i="6"/>
  <c r="A7556" i="6"/>
  <c r="A7532" i="6"/>
  <c r="A7292" i="6"/>
  <c r="A7316" i="6"/>
  <c r="A6716" i="6"/>
  <c r="A6596" i="6"/>
  <c r="A6668" i="6"/>
  <c r="A6188" i="6"/>
  <c r="A5660" i="6"/>
  <c r="A5372" i="6"/>
  <c r="A5516" i="6"/>
  <c r="A4892" i="6"/>
  <c r="A4292" i="6"/>
  <c r="A4916" i="6"/>
  <c r="A4244" i="6"/>
  <c r="A4316" i="6"/>
  <c r="A2996" i="6"/>
  <c r="A3620" i="6"/>
  <c r="A2828" i="6"/>
  <c r="A3476" i="6"/>
  <c r="A3116" i="6"/>
  <c r="A1892" i="6"/>
  <c r="A1964" i="6"/>
  <c r="A2516" i="6"/>
  <c r="A1796" i="6"/>
  <c r="A2012" i="6"/>
  <c r="A836" i="6"/>
  <c r="A1028" i="6"/>
  <c r="A1292" i="6"/>
  <c r="A500" i="6"/>
  <c r="A1100" i="6"/>
  <c r="A8348" i="6"/>
  <c r="A8252" i="6"/>
  <c r="A7460" i="6"/>
  <c r="A7508" i="6"/>
  <c r="A7244" i="6"/>
  <c r="A7268" i="6"/>
  <c r="A6620" i="6"/>
  <c r="A6428" i="6"/>
  <c r="A6764" i="6"/>
  <c r="A6140" i="6"/>
  <c r="A5420" i="6"/>
  <c r="A5324" i="6"/>
  <c r="A5468" i="6"/>
  <c r="A4844" i="6"/>
  <c r="A5156" i="6"/>
  <c r="A4868" i="6"/>
  <c r="A4148" i="6"/>
  <c r="A4220" i="6"/>
  <c r="A2972" i="6"/>
  <c r="A3524" i="6"/>
  <c r="A2756" i="6"/>
  <c r="A3308" i="6"/>
  <c r="A2948" i="6"/>
  <c r="A1748" i="6"/>
  <c r="A1868" i="6"/>
  <c r="A2492" i="6"/>
  <c r="A1700" i="6"/>
  <c r="A1916" i="6"/>
  <c r="A740" i="6"/>
  <c r="A1004" i="6"/>
  <c r="A1244" i="6"/>
  <c r="A404" i="6"/>
  <c r="A908" i="6"/>
  <c r="A8204" i="6"/>
  <c r="A8156" i="6"/>
  <c r="A7628" i="6"/>
  <c r="A7388" i="6"/>
  <c r="A7196" i="6"/>
  <c r="A7124" i="6"/>
  <c r="A6476" i="6"/>
  <c r="A6308" i="6"/>
  <c r="A6020" i="6"/>
  <c r="A5948" i="6"/>
  <c r="A5732" i="6"/>
  <c r="A5444" i="6"/>
  <c r="A4796" i="6"/>
  <c r="A4556" i="6"/>
  <c r="A4820" i="6"/>
  <c r="A4076" i="6"/>
  <c r="A3908" i="6"/>
  <c r="A2876" i="6"/>
  <c r="A3452" i="6"/>
  <c r="A2636" i="6"/>
  <c r="A3236" i="6"/>
  <c r="A2804" i="6"/>
  <c r="A1436" i="6"/>
  <c r="A1820" i="6"/>
  <c r="A2324" i="6"/>
  <c r="A1604" i="6"/>
  <c r="A1844" i="6"/>
  <c r="A692" i="6"/>
  <c r="A596" i="6"/>
  <c r="A1148" i="6"/>
  <c r="A284" i="6"/>
  <c r="A788" i="6"/>
  <c r="A8108" i="6"/>
  <c r="A8060" i="6"/>
  <c r="A8420" i="6"/>
  <c r="A7916" i="6"/>
  <c r="A7148" i="6"/>
  <c r="A7076" i="6"/>
  <c r="A6452" i="6"/>
  <c r="A6740" i="6"/>
  <c r="A6380" i="6"/>
  <c r="A5996" i="6"/>
  <c r="A5900" i="6"/>
  <c r="A5612" i="6"/>
  <c r="A5348" i="6"/>
  <c r="A4748" i="6"/>
  <c r="A4508" i="6"/>
  <c r="A4772" i="6"/>
  <c r="A4028" i="6"/>
  <c r="A3884" i="6"/>
  <c r="A2852" i="6"/>
  <c r="A3428" i="6"/>
  <c r="A2612" i="6"/>
  <c r="A3044" i="6"/>
  <c r="A2468" i="6"/>
  <c r="A3212" i="6"/>
  <c r="A1724" i="6"/>
  <c r="A2300" i="6"/>
  <c r="A1508" i="6"/>
  <c r="A1772" i="6"/>
  <c r="A620" i="6"/>
  <c r="A548" i="6"/>
  <c r="A1124" i="6"/>
  <c r="A164" i="6"/>
  <c r="A716" i="6"/>
  <c r="A8372" i="6"/>
  <c r="A8012" i="6"/>
  <c r="A7844" i="6"/>
  <c r="A8228" i="6"/>
  <c r="A7436" i="6"/>
  <c r="A7004" i="6"/>
  <c r="A7028" i="6"/>
  <c r="A6404" i="6"/>
  <c r="A6548" i="6"/>
  <c r="A6236" i="6"/>
  <c r="A6212" i="6"/>
  <c r="A5756" i="6"/>
  <c r="A5396" i="6"/>
  <c r="A5300" i="6"/>
  <c r="A4604" i="6"/>
  <c r="A4364" i="6"/>
  <c r="A4724" i="6"/>
  <c r="A5060" i="6"/>
  <c r="A3836" i="6"/>
  <c r="A2564" i="6"/>
  <c r="A3356" i="6"/>
  <c r="A4100" i="6"/>
  <c r="A2924" i="6"/>
  <c r="A2348" i="6"/>
  <c r="A3140" i="6"/>
  <c r="A1652" i="6"/>
  <c r="A2228" i="6"/>
  <c r="A3068" i="6"/>
  <c r="A1460" i="6"/>
  <c r="A140" i="6"/>
  <c r="A428" i="6"/>
  <c r="A1076" i="6"/>
  <c r="A236" i="6"/>
  <c r="A668" i="6"/>
  <c r="A8324" i="6"/>
  <c r="A7748" i="6"/>
  <c r="A7964" i="6"/>
  <c r="A6908" i="6"/>
  <c r="A6884" i="6"/>
  <c r="A6980" i="6"/>
  <c r="A8132" i="6"/>
  <c r="A6524" i="6"/>
  <c r="A6116" i="6"/>
  <c r="A6164" i="6"/>
  <c r="A5588" i="6"/>
  <c r="A5972" i="6"/>
  <c r="A5252" i="6"/>
  <c r="A4460" i="6"/>
  <c r="A4268" i="6"/>
  <c r="A4676" i="6"/>
  <c r="A4964" i="6"/>
  <c r="A3740" i="6"/>
  <c r="A4196" i="6"/>
  <c r="A3332" i="6"/>
  <c r="A3980" i="6"/>
  <c r="A2900" i="6"/>
  <c r="A2132" i="6"/>
  <c r="A3020" i="6"/>
  <c r="A1580" i="6"/>
  <c r="A2204" i="6"/>
  <c r="A2684" i="6"/>
  <c r="A1412" i="6"/>
  <c r="A1268" i="6"/>
  <c r="A356" i="6"/>
  <c r="A980" i="6"/>
  <c r="A188" i="6"/>
  <c r="A452" i="6"/>
  <c r="A8180" i="6"/>
  <c r="A8396" i="6"/>
  <c r="A7652" i="6"/>
  <c r="A7892" i="6"/>
  <c r="A7484" i="6"/>
  <c r="A7868" i="6"/>
  <c r="A6956" i="6"/>
  <c r="A6788" i="6"/>
  <c r="A6500" i="6"/>
  <c r="A6092" i="6"/>
  <c r="A5780" i="6"/>
  <c r="A5540" i="6"/>
  <c r="A5852" i="6"/>
  <c r="A5036" i="6"/>
  <c r="A4436" i="6"/>
  <c r="A4172" i="6"/>
  <c r="A4412" i="6"/>
  <c r="A4532" i="6"/>
  <c r="A3644" i="6"/>
  <c r="A3812" i="6"/>
  <c r="A3164" i="6"/>
  <c r="A3788" i="6"/>
  <c r="A3668" i="6"/>
  <c r="A2084" i="6"/>
  <c r="A2708" i="6"/>
  <c r="A2780" i="6"/>
  <c r="A2036" i="6"/>
  <c r="A2444" i="6"/>
  <c r="A1196" i="6"/>
  <c r="A1172" i="6"/>
  <c r="A332" i="6"/>
  <c r="A572" i="6"/>
  <c r="A1316" i="6"/>
  <c r="A380" i="6"/>
  <c r="A8084" i="6"/>
  <c r="A8300" i="6"/>
  <c r="A7580" i="6"/>
  <c r="A7772" i="6"/>
  <c r="A7340" i="6"/>
  <c r="A7364" i="6"/>
  <c r="A6932" i="6"/>
  <c r="A6692" i="6"/>
  <c r="A6860" i="6"/>
  <c r="A6068" i="6"/>
  <c r="A5684" i="6"/>
  <c r="A5492" i="6"/>
  <c r="A5708" i="6"/>
  <c r="A4940" i="6"/>
  <c r="A4388" i="6"/>
  <c r="A5180" i="6"/>
  <c r="A4340" i="6"/>
  <c r="A4484" i="6"/>
  <c r="A3548" i="6"/>
  <c r="A3716" i="6"/>
  <c r="A3092" i="6"/>
  <c r="A3692" i="6"/>
  <c r="A3572" i="6"/>
  <c r="A1988" i="6"/>
  <c r="A2540" i="6"/>
  <c r="A2588" i="6"/>
  <c r="A1940" i="6"/>
  <c r="A2372" i="6"/>
  <c r="A932" i="6"/>
  <c r="A1052" i="6"/>
  <c r="A308" i="6"/>
  <c r="A524" i="6"/>
  <c r="A1220" i="6"/>
  <c r="A20" i="6"/>
  <c r="A68" i="6"/>
  <c r="A44" i="6"/>
  <c r="J10" i="5"/>
  <c r="J37" i="5"/>
  <c r="F7224" i="6"/>
  <c r="F5376" i="6"/>
  <c r="F6552" i="6"/>
  <c r="F2976" i="6"/>
  <c r="F864" i="6"/>
  <c r="F3000" i="6"/>
  <c r="F2880" i="6"/>
  <c r="F1464" i="6"/>
  <c r="F7488" i="6"/>
  <c r="F4344" i="6"/>
  <c r="F7944" i="6"/>
  <c r="F3192" i="6"/>
  <c r="F2256" i="6"/>
  <c r="F4728" i="6"/>
  <c r="F456" i="6"/>
  <c r="F4992" i="6"/>
  <c r="F1248" i="6"/>
  <c r="F1104" i="6"/>
  <c r="F3456" i="6"/>
  <c r="F672" i="6"/>
  <c r="F3432" i="6"/>
  <c r="F7056" i="6"/>
  <c r="F72" i="6"/>
  <c r="F5136" i="6"/>
  <c r="F5952" i="6"/>
  <c r="F2688" i="6"/>
  <c r="F3792" i="6"/>
  <c r="F4152" i="6"/>
  <c r="F4752" i="6"/>
  <c r="F5328" i="6"/>
  <c r="F7032" i="6"/>
  <c r="F2736" i="6"/>
  <c r="F7512" i="6"/>
  <c r="F1872" i="6"/>
  <c r="F4416" i="6"/>
  <c r="F6337" i="6"/>
  <c r="F7200" i="6"/>
  <c r="F7296" i="6"/>
  <c r="F6936" i="6"/>
  <c r="F6624" i="6"/>
  <c r="F169" i="6"/>
  <c r="F2809" i="6"/>
  <c r="F4537" i="6"/>
  <c r="F577" i="6"/>
  <c r="F2473" i="6"/>
  <c r="F8305" i="6"/>
  <c r="F49" i="6"/>
  <c r="F5040" i="6"/>
  <c r="F1608" i="6"/>
  <c r="F2376" i="6"/>
  <c r="F936" i="6"/>
  <c r="F6000" i="6"/>
  <c r="F6384" i="6"/>
  <c r="F2568" i="6"/>
  <c r="F7848" i="6"/>
  <c r="F7728" i="6"/>
  <c r="F7752" i="6"/>
  <c r="F4128" i="6"/>
  <c r="F984" i="6"/>
  <c r="F3264" i="6"/>
  <c r="F7968" i="6"/>
  <c r="F4512" i="6"/>
  <c r="F8184" i="6"/>
  <c r="F1224" i="6"/>
  <c r="F192" i="6"/>
  <c r="F1176" i="6"/>
  <c r="F312" i="6"/>
  <c r="F3144" i="6"/>
  <c r="F6072" i="6"/>
  <c r="F8208" i="6"/>
  <c r="F1512" i="6"/>
  <c r="F2329" i="6"/>
  <c r="F3840" i="6"/>
  <c r="F2136" i="6"/>
  <c r="F2112" i="6"/>
  <c r="F5784" i="6"/>
  <c r="F2088" i="6"/>
  <c r="F6768" i="6"/>
  <c r="F6696" i="6"/>
  <c r="F1705" i="6"/>
  <c r="F5977" i="6"/>
  <c r="F8281" i="6"/>
  <c r="F8401" i="6"/>
  <c r="F6192" i="6"/>
  <c r="F5520" i="6"/>
  <c r="F5880" i="6"/>
  <c r="F2520" i="6"/>
  <c r="F408" i="6"/>
  <c r="F3120" i="6"/>
  <c r="R3" i="6"/>
  <c r="R6" i="2" s="1"/>
  <c r="K17" i="5" l="1"/>
  <c r="L17" i="5" s="1"/>
  <c r="P17" i="5" s="1"/>
  <c r="L18" i="5"/>
  <c r="P18" i="5" s="1"/>
  <c r="A7987" i="6"/>
  <c r="A7915" i="6"/>
  <c r="A7843" i="6"/>
  <c r="A6859" i="6"/>
  <c r="A7147" i="6"/>
  <c r="A7315" i="6"/>
  <c r="A6955" i="6"/>
  <c r="A7483" i="6"/>
  <c r="A6595" i="6"/>
  <c r="A6403" i="6"/>
  <c r="A6091" i="6"/>
  <c r="A6043" i="6"/>
  <c r="A5707" i="6"/>
  <c r="A5947" i="6"/>
  <c r="A5803" i="6"/>
  <c r="A5035" i="6"/>
  <c r="A4315" i="6"/>
  <c r="A4603" i="6"/>
  <c r="A5083" i="6"/>
  <c r="A4267" i="6"/>
  <c r="A4723" i="6"/>
  <c r="A4075" i="6"/>
  <c r="A3283" i="6"/>
  <c r="A2779" i="6"/>
  <c r="A3523" i="6"/>
  <c r="A3091" i="6"/>
  <c r="A3691" i="6"/>
  <c r="A3667" i="6"/>
  <c r="A1891" i="6"/>
  <c r="A2587" i="6"/>
  <c r="A1819" i="6"/>
  <c r="A2683" i="6"/>
  <c r="A1675" i="6"/>
  <c r="A2443" i="6"/>
  <c r="A2179" i="6"/>
  <c r="A1387" i="6"/>
  <c r="A763" i="6"/>
  <c r="A307" i="6"/>
  <c r="A787" i="6"/>
  <c r="A1171" i="6"/>
  <c r="A163" i="6"/>
  <c r="A1027" i="6"/>
  <c r="A8419" i="6"/>
  <c r="A7867" i="6"/>
  <c r="A7747" i="6"/>
  <c r="A7891" i="6"/>
  <c r="A7099" i="6"/>
  <c r="A7267" i="6"/>
  <c r="A6883" i="6"/>
  <c r="A6739" i="6"/>
  <c r="A6499" i="6"/>
  <c r="A6355" i="6"/>
  <c r="A6259" i="6"/>
  <c r="A5899" i="6"/>
  <c r="A5659" i="6"/>
  <c r="A5851" i="6"/>
  <c r="A5755" i="6"/>
  <c r="A4939" i="6"/>
  <c r="A5203" i="6"/>
  <c r="A4435" i="6"/>
  <c r="A4987" i="6"/>
  <c r="A4171" i="6"/>
  <c r="A4675" i="6"/>
  <c r="A4003" i="6"/>
  <c r="A3259" i="6"/>
  <c r="A2635" i="6"/>
  <c r="A3451" i="6"/>
  <c r="A3067" i="6"/>
  <c r="A3595" i="6"/>
  <c r="A3571" i="6"/>
  <c r="A1747" i="6"/>
  <c r="A2515" i="6"/>
  <c r="A1723" i="6"/>
  <c r="A2491" i="6"/>
  <c r="A1507" i="6"/>
  <c r="A2371" i="6"/>
  <c r="A2107" i="6"/>
  <c r="A1339" i="6"/>
  <c r="A691" i="6"/>
  <c r="A259" i="6"/>
  <c r="A715" i="6"/>
  <c r="A1123" i="6"/>
  <c r="A595" i="6"/>
  <c r="A1003" i="6"/>
  <c r="A8395" i="6"/>
  <c r="A8227" i="6"/>
  <c r="A7819" i="6"/>
  <c r="A7651" i="6"/>
  <c r="A7723" i="6"/>
  <c r="A7051" i="6"/>
  <c r="A7219" i="6"/>
  <c r="A7771" i="6"/>
  <c r="A6643" i="6"/>
  <c r="A6475" i="6"/>
  <c r="A6331" i="6"/>
  <c r="A6019" i="6"/>
  <c r="A5827" i="6"/>
  <c r="A5563" i="6"/>
  <c r="A5779" i="6"/>
  <c r="A5587" i="6"/>
  <c r="A4891" i="6"/>
  <c r="A5131" i="6"/>
  <c r="A4387" i="6"/>
  <c r="A4915" i="6"/>
  <c r="A4027" i="6"/>
  <c r="A4627" i="6"/>
  <c r="A3907" i="6"/>
  <c r="A3019" i="6"/>
  <c r="A2611" i="6"/>
  <c r="A3427" i="6"/>
  <c r="A2995" i="6"/>
  <c r="A3499" i="6"/>
  <c r="A3043" i="6"/>
  <c r="A1603" i="6"/>
  <c r="A2467" i="6"/>
  <c r="A1651" i="6"/>
  <c r="A2395" i="6"/>
  <c r="A3235" i="6"/>
  <c r="A2323" i="6"/>
  <c r="A2011" i="6"/>
  <c r="A1315" i="6"/>
  <c r="A667" i="6"/>
  <c r="A91" i="6"/>
  <c r="A427" i="6"/>
  <c r="A1075" i="6"/>
  <c r="A499" i="6"/>
  <c r="A907" i="6"/>
  <c r="A8371" i="6"/>
  <c r="A8347" i="6"/>
  <c r="A8299" i="6"/>
  <c r="A7699" i="6"/>
  <c r="A7795" i="6"/>
  <c r="A7531" i="6"/>
  <c r="A7411" i="6"/>
  <c r="A7003" i="6"/>
  <c r="A7171" i="6"/>
  <c r="A6763" i="6"/>
  <c r="A6451" i="6"/>
  <c r="A6379" i="6"/>
  <c r="A6307" i="6"/>
  <c r="A5995" i="6"/>
  <c r="A5731" i="6"/>
  <c r="A5515" i="6"/>
  <c r="A5683" i="6"/>
  <c r="A5539" i="6"/>
  <c r="A4843" i="6"/>
  <c r="A5107" i="6"/>
  <c r="A4291" i="6"/>
  <c r="A4867" i="6"/>
  <c r="A3931" i="6"/>
  <c r="A4579" i="6"/>
  <c r="A3979" i="6"/>
  <c r="A2971" i="6"/>
  <c r="A4219" i="6"/>
  <c r="A3403" i="6"/>
  <c r="A2947" i="6"/>
  <c r="A3475" i="6"/>
  <c r="A2563" i="6"/>
  <c r="A1579" i="6"/>
  <c r="A2155" i="6"/>
  <c r="A1531" i="6"/>
  <c r="A2347" i="6"/>
  <c r="A3187" i="6"/>
  <c r="A2299" i="6"/>
  <c r="A1915" i="6"/>
  <c r="A1219" i="6"/>
  <c r="A643" i="6"/>
  <c r="A211" i="6"/>
  <c r="A355" i="6"/>
  <c r="A931" i="6"/>
  <c r="A235" i="6"/>
  <c r="A859" i="6"/>
  <c r="A19" i="6"/>
  <c r="A8323" i="6"/>
  <c r="A8203" i="6"/>
  <c r="A8275" i="6"/>
  <c r="A7627" i="6"/>
  <c r="A7603" i="6"/>
  <c r="A7507" i="6"/>
  <c r="A7339" i="6"/>
  <c r="A6931" i="6"/>
  <c r="A7123" i="6"/>
  <c r="A6667" i="6"/>
  <c r="A6907" i="6"/>
  <c r="A6811" i="6"/>
  <c r="A6235" i="6"/>
  <c r="A6211" i="6"/>
  <c r="A5611" i="6"/>
  <c r="A5467" i="6"/>
  <c r="A5635" i="6"/>
  <c r="A5491" i="6"/>
  <c r="A4795" i="6"/>
  <c r="A5011" i="6"/>
  <c r="A4195" i="6"/>
  <c r="A4819" i="6"/>
  <c r="A5155" i="6"/>
  <c r="A4411" i="6"/>
  <c r="A3835" i="6"/>
  <c r="A2923" i="6"/>
  <c r="A3955" i="6"/>
  <c r="A3379" i="6"/>
  <c r="A2755" i="6"/>
  <c r="A3307" i="6"/>
  <c r="A2539" i="6"/>
  <c r="A1555" i="6"/>
  <c r="A2131" i="6"/>
  <c r="A1411" i="6"/>
  <c r="A2035" i="6"/>
  <c r="A2851" i="6"/>
  <c r="A2275" i="6"/>
  <c r="A1843" i="6"/>
  <c r="A1099" i="6"/>
  <c r="A571" i="6"/>
  <c r="A139" i="6"/>
  <c r="A331" i="6"/>
  <c r="A811" i="6"/>
  <c r="A187" i="6"/>
  <c r="A619" i="6"/>
  <c r="A43" i="6"/>
  <c r="A8179" i="6"/>
  <c r="A8107" i="6"/>
  <c r="A8251" i="6"/>
  <c r="A7579" i="6"/>
  <c r="A7387" i="6"/>
  <c r="A7291" i="6"/>
  <c r="A7963" i="6"/>
  <c r="A7075" i="6"/>
  <c r="A6571" i="6"/>
  <c r="A6835" i="6"/>
  <c r="A6715" i="6"/>
  <c r="A6067" i="6"/>
  <c r="A6187" i="6"/>
  <c r="A5443" i="6"/>
  <c r="A5371" i="6"/>
  <c r="A5395" i="6"/>
  <c r="A5347" i="6"/>
  <c r="A4531" i="6"/>
  <c r="A4747" i="6"/>
  <c r="A4099" i="6"/>
  <c r="A4555" i="6"/>
  <c r="A5059" i="6"/>
  <c r="A4339" i="6"/>
  <c r="A3739" i="6"/>
  <c r="A2899" i="6"/>
  <c r="A3811" i="6"/>
  <c r="A3355" i="6"/>
  <c r="A4123" i="6"/>
  <c r="A4051" i="6"/>
  <c r="A2419" i="6"/>
  <c r="A1483" i="6"/>
  <c r="A2059" i="6"/>
  <c r="A3211" i="6"/>
  <c r="A1939" i="6"/>
  <c r="A2731" i="6"/>
  <c r="A2251" i="6"/>
  <c r="A1771" i="6"/>
  <c r="A979" i="6"/>
  <c r="A523" i="6"/>
  <c r="A1363" i="6"/>
  <c r="A115" i="6"/>
  <c r="A739" i="6"/>
  <c r="A1243" i="6"/>
  <c r="A547" i="6"/>
  <c r="A67" i="6"/>
  <c r="A8083" i="6"/>
  <c r="A8011" i="6"/>
  <c r="A8155" i="6"/>
  <c r="A7555" i="6"/>
  <c r="A8131" i="6"/>
  <c r="A8035" i="6"/>
  <c r="A7243" i="6"/>
  <c r="A7435" i="6"/>
  <c r="A7027" i="6"/>
  <c r="A6547" i="6"/>
  <c r="A6787" i="6"/>
  <c r="A6619" i="6"/>
  <c r="A6283" i="6"/>
  <c r="A6163" i="6"/>
  <c r="A5419" i="6"/>
  <c r="A5323" i="6"/>
  <c r="A5971" i="6"/>
  <c r="A5299" i="6"/>
  <c r="A4483" i="6"/>
  <c r="A4699" i="6"/>
  <c r="A5251" i="6"/>
  <c r="A4507" i="6"/>
  <c r="A4963" i="6"/>
  <c r="A4243" i="6"/>
  <c r="A3643" i="6"/>
  <c r="A2827" i="6"/>
  <c r="A3715" i="6"/>
  <c r="A3331" i="6"/>
  <c r="A3883" i="6"/>
  <c r="A3859" i="6"/>
  <c r="A2083" i="6"/>
  <c r="A1435" i="6"/>
  <c r="A1963" i="6"/>
  <c r="A3139" i="6"/>
  <c r="A1795" i="6"/>
  <c r="A2707" i="6"/>
  <c r="A2227" i="6"/>
  <c r="A1627" i="6"/>
  <c r="A955" i="6"/>
  <c r="A475" i="6"/>
  <c r="A1195" i="6"/>
  <c r="A1291" i="6"/>
  <c r="A403" i="6"/>
  <c r="A1147" i="6"/>
  <c r="A451" i="6"/>
  <c r="A8059" i="6"/>
  <c r="A7459" i="6"/>
  <c r="A7939" i="6"/>
  <c r="A7675" i="6"/>
  <c r="A7195" i="6"/>
  <c r="A7363" i="6"/>
  <c r="A6979" i="6"/>
  <c r="A6523" i="6"/>
  <c r="A6691" i="6"/>
  <c r="A6427" i="6"/>
  <c r="A6115" i="6"/>
  <c r="A6139" i="6"/>
  <c r="A5875" i="6"/>
  <c r="A5275" i="6"/>
  <c r="A5923" i="6"/>
  <c r="A5179" i="6"/>
  <c r="A4459" i="6"/>
  <c r="A4651" i="6"/>
  <c r="A5227" i="6"/>
  <c r="A4363" i="6"/>
  <c r="A4771" i="6"/>
  <c r="A4147" i="6"/>
  <c r="A3547" i="6"/>
  <c r="A2803" i="6"/>
  <c r="A3619" i="6"/>
  <c r="A3163" i="6"/>
  <c r="A3787" i="6"/>
  <c r="A3763" i="6"/>
  <c r="A1987" i="6"/>
  <c r="A3115" i="6"/>
  <c r="A1867" i="6"/>
  <c r="A2875" i="6"/>
  <c r="A1699" i="6"/>
  <c r="A2659" i="6"/>
  <c r="A2203" i="6"/>
  <c r="A1459" i="6"/>
  <c r="A835" i="6"/>
  <c r="A379" i="6"/>
  <c r="A883" i="6"/>
  <c r="A1267" i="6"/>
  <c r="A283" i="6"/>
  <c r="A1051" i="6"/>
  <c r="K16" i="5"/>
  <c r="J9" i="5"/>
  <c r="J36" i="5"/>
  <c r="K15" i="5" l="1"/>
  <c r="L15" i="5" s="1"/>
  <c r="P15" i="5" s="1"/>
  <c r="L16" i="5"/>
  <c r="P16" i="5" s="1"/>
  <c r="A8130" i="6"/>
  <c r="A6690" i="6"/>
  <c r="A4362" i="6"/>
  <c r="A8346" i="6"/>
  <c r="A5922" i="6"/>
  <c r="A3570" i="6"/>
  <c r="A8370" i="6"/>
  <c r="A7218" i="6"/>
  <c r="A5850" i="6"/>
  <c r="A4194" i="6"/>
  <c r="A7002" i="6"/>
  <c r="A5562" i="6"/>
  <c r="A4770" i="6"/>
  <c r="A7338" i="6"/>
  <c r="A5730" i="6"/>
  <c r="A4122" i="6"/>
  <c r="A2682" i="6"/>
  <c r="A7770" i="6"/>
  <c r="A5466" i="6"/>
  <c r="A4674" i="6"/>
  <c r="A7026" i="6"/>
  <c r="A5634" i="6"/>
  <c r="A3906" i="6"/>
  <c r="A3402" i="6"/>
  <c r="A2202" i="6"/>
  <c r="A18" i="6"/>
  <c r="A2922" i="6"/>
  <c r="A1122" i="6"/>
  <c r="A1746" i="6"/>
  <c r="A450" i="6"/>
  <c r="A6186" i="6"/>
  <c r="A1482" i="6"/>
  <c r="A1050" i="6"/>
  <c r="A3738" i="6"/>
  <c r="A3138" i="6"/>
  <c r="A618" i="6"/>
  <c r="A3690" i="6"/>
  <c r="A1506" i="6"/>
  <c r="A2106" i="6"/>
  <c r="A714" i="6"/>
  <c r="A6546" i="6"/>
  <c r="A8418" i="6"/>
  <c r="A6354" i="6"/>
  <c r="A4650" i="6"/>
  <c r="A8298" i="6"/>
  <c r="A6426" i="6"/>
  <c r="A5178" i="6"/>
  <c r="A8202" i="6"/>
  <c r="A7722" i="6"/>
  <c r="A5754" i="6"/>
  <c r="A3258" i="6"/>
  <c r="A8322" i="6"/>
  <c r="A7170" i="6"/>
  <c r="A5778" i="6"/>
  <c r="A4098" i="6"/>
  <c r="A6930" i="6"/>
  <c r="A5514" i="6"/>
  <c r="A4722" i="6"/>
  <c r="A8082" i="6"/>
  <c r="A7074" i="6"/>
  <c r="A5658" i="6"/>
  <c r="A3930" i="6"/>
  <c r="A6570" i="6"/>
  <c r="A5346" i="6"/>
  <c r="A3018" i="6"/>
  <c r="A3306" i="6"/>
  <c r="A1170" i="6"/>
  <c r="A1842" i="6"/>
  <c r="A474" i="6"/>
  <c r="A7578" i="6"/>
  <c r="A2514" i="6"/>
  <c r="A1362" i="6"/>
  <c r="A4506" i="6"/>
  <c r="A2058" i="6"/>
  <c r="A642" i="6"/>
  <c r="A3714" i="6"/>
  <c r="A2298" i="6"/>
  <c r="A498" i="6"/>
  <c r="A2178" i="6"/>
  <c r="A762" i="6"/>
  <c r="A2802" i="6"/>
  <c r="A258" i="6"/>
  <c r="A5298" i="6"/>
  <c r="A6114" i="6"/>
  <c r="A5226" i="6"/>
  <c r="A7698" i="6"/>
  <c r="A6594" i="6"/>
  <c r="A4266" i="6"/>
  <c r="A8274" i="6"/>
  <c r="A6810" i="6"/>
  <c r="A5058" i="6"/>
  <c r="A8106" i="6"/>
  <c r="A6906" i="6"/>
  <c r="A5586" i="6"/>
  <c r="A3234" i="6"/>
  <c r="A8178" i="6"/>
  <c r="A7122" i="6"/>
  <c r="A5682" i="6"/>
  <c r="A4026" i="6"/>
  <c r="A6666" i="6"/>
  <c r="A5490" i="6"/>
  <c r="A3042" i="6"/>
  <c r="A7986" i="6"/>
  <c r="A7434" i="6"/>
  <c r="A4794" i="6"/>
  <c r="A1914" i="6"/>
  <c r="A522" i="6"/>
  <c r="A2538" i="6"/>
  <c r="A1386" i="6"/>
  <c r="A6066" i="6"/>
  <c r="A1530" i="6"/>
  <c r="A1098" i="6"/>
  <c r="A3834" i="6"/>
  <c r="A3210" i="6"/>
  <c r="A138" i="6"/>
  <c r="A2898" i="6"/>
  <c r="A1770" i="6"/>
  <c r="A1434" i="6"/>
  <c r="A282" i="6"/>
  <c r="A6978" i="6"/>
  <c r="A1890" i="6"/>
  <c r="A738" i="6"/>
  <c r="A2946" i="6"/>
  <c r="A7410" i="6"/>
  <c r="A6138" i="6"/>
  <c r="A4482" i="6"/>
  <c r="A8226" i="6"/>
  <c r="A6618" i="6"/>
  <c r="A4602" i="6"/>
  <c r="A7626" i="6"/>
  <c r="A6498" i="6"/>
  <c r="A5202" i="6"/>
  <c r="A8250" i="6"/>
  <c r="A6738" i="6"/>
  <c r="A4962" i="6"/>
  <c r="A8010" i="6"/>
  <c r="A6762" i="6"/>
  <c r="A5538" i="6"/>
  <c r="A3186" i="6"/>
  <c r="A8058" i="6"/>
  <c r="A7890" i="6"/>
  <c r="A4842" i="6"/>
  <c r="A3882" i="6"/>
  <c r="A7458" i="6"/>
  <c r="A6834" i="6"/>
  <c r="A4746" i="6"/>
  <c r="A2658" i="6"/>
  <c r="A114" i="6"/>
  <c r="A6714" i="6"/>
  <c r="A1578" i="6"/>
  <c r="A1218" i="6"/>
  <c r="A4074" i="6"/>
  <c r="A2130" i="6"/>
  <c r="A666" i="6"/>
  <c r="A3810" i="6"/>
  <c r="A2322" i="6"/>
  <c r="A546" i="6"/>
  <c r="A2346" i="6"/>
  <c r="A858" i="6"/>
  <c r="A7362" i="6"/>
  <c r="A1986" i="6"/>
  <c r="A834" i="6"/>
  <c r="A5394" i="6"/>
  <c r="A2706" i="6"/>
  <c r="A882" i="6"/>
  <c r="A3282" i="6"/>
  <c r="A7146" i="6"/>
  <c r="A5874" i="6"/>
  <c r="A5154" i="6"/>
  <c r="A8034" i="6"/>
  <c r="A6090" i="6"/>
  <c r="A5106" i="6"/>
  <c r="A7914" i="6"/>
  <c r="A6402" i="6"/>
  <c r="A4434" i="6"/>
  <c r="A7554" i="6"/>
  <c r="A6474" i="6"/>
  <c r="A5130" i="6"/>
  <c r="A8154" i="6"/>
  <c r="A6642" i="6"/>
  <c r="A4890" i="6"/>
  <c r="A4170" i="6"/>
  <c r="A7506" i="6"/>
  <c r="A6378" i="6"/>
  <c r="A4938" i="6"/>
  <c r="A3066" i="6"/>
  <c r="A7602" i="6"/>
  <c r="A6162" i="6"/>
  <c r="A4146" i="6"/>
  <c r="A6786" i="6"/>
  <c r="A1722" i="6"/>
  <c r="A1314" i="6"/>
  <c r="A4698" i="6"/>
  <c r="A2466" i="6"/>
  <c r="A690" i="6"/>
  <c r="A2610" i="6"/>
  <c r="A1602" i="6"/>
  <c r="A162" i="6"/>
  <c r="A3330" i="6"/>
  <c r="A1866" i="6"/>
  <c r="A1458" i="6"/>
  <c r="A90" i="6"/>
  <c r="A5322" i="6"/>
  <c r="A3114" i="6"/>
  <c r="A1002" i="6"/>
  <c r="A3762" i="6"/>
  <c r="A1698" i="6"/>
  <c r="A378" i="6"/>
  <c r="A3426" i="6"/>
  <c r="A7314" i="6"/>
  <c r="A5274" i="6"/>
  <c r="A4410" i="6"/>
  <c r="A6954" i="6"/>
  <c r="A6042" i="6"/>
  <c r="A4458" i="6"/>
  <c r="A7938" i="6"/>
  <c r="A6282" i="6"/>
  <c r="A5010" i="6"/>
  <c r="A7866" i="6"/>
  <c r="A6330" i="6"/>
  <c r="A4386" i="6"/>
  <c r="A7530" i="6"/>
  <c r="A6450" i="6"/>
  <c r="A5034" i="6"/>
  <c r="A3090" i="6"/>
  <c r="A7794" i="6"/>
  <c r="A6210" i="6"/>
  <c r="A4242" i="6"/>
  <c r="A3450" i="6"/>
  <c r="A7386" i="6"/>
  <c r="A6258" i="6"/>
  <c r="A4554" i="6"/>
  <c r="A4530" i="6"/>
  <c r="A2490" i="6"/>
  <c r="A786" i="6"/>
  <c r="A2634" i="6"/>
  <c r="A1626" i="6"/>
  <c r="A306" i="6"/>
  <c r="A4002" i="6"/>
  <c r="A2370" i="6"/>
  <c r="A954" i="6"/>
  <c r="A2418" i="6"/>
  <c r="A906" i="6"/>
  <c r="A7194" i="6"/>
  <c r="A2082" i="6"/>
  <c r="A1074" i="6"/>
  <c r="A4578" i="6"/>
  <c r="A1794" i="6"/>
  <c r="A402" i="6"/>
  <c r="A3546" i="6"/>
  <c r="A2874" i="6"/>
  <c r="A234" i="6"/>
  <c r="A3498" i="6"/>
  <c r="A6882" i="6"/>
  <c r="A5970" i="6"/>
  <c r="A3666" i="6"/>
  <c r="A7098" i="6"/>
  <c r="A5826" i="6"/>
  <c r="A5082" i="6"/>
  <c r="A6858" i="6"/>
  <c r="A5898" i="6"/>
  <c r="A4314" i="6"/>
  <c r="A7842" i="6"/>
  <c r="A6018" i="6"/>
  <c r="A4914" i="6"/>
  <c r="A7818" i="6"/>
  <c r="A6234" i="6"/>
  <c r="A4338" i="6"/>
  <c r="A3474" i="6"/>
  <c r="A7650" i="6"/>
  <c r="A6306" i="6"/>
  <c r="A4818" i="6"/>
  <c r="A3786" i="6"/>
  <c r="A7242" i="6"/>
  <c r="A5442" i="6"/>
  <c r="A3954" i="6"/>
  <c r="A2778" i="6"/>
  <c r="A1650" i="6"/>
  <c r="A330" i="6"/>
  <c r="A2994" i="6"/>
  <c r="A2394" i="6"/>
  <c r="A978" i="6"/>
  <c r="A3354" i="6"/>
  <c r="A1938" i="6"/>
  <c r="A1554" i="6"/>
  <c r="A186" i="6"/>
  <c r="A5418" i="6"/>
  <c r="A1410" i="6"/>
  <c r="A1026" i="6"/>
  <c r="A3642" i="6"/>
  <c r="A2970" i="6"/>
  <c r="A594" i="6"/>
  <c r="A3522" i="6"/>
  <c r="A2250" i="6"/>
  <c r="A2010" i="6"/>
  <c r="A2826" i="6"/>
  <c r="A4986" i="6"/>
  <c r="A4866" i="6"/>
  <c r="A7482" i="6"/>
  <c r="A66" i="6"/>
  <c r="A426" i="6"/>
  <c r="A1818" i="6"/>
  <c r="A1338" i="6"/>
  <c r="A3978" i="6"/>
  <c r="A5370" i="6"/>
  <c r="A2850" i="6"/>
  <c r="A3618" i="6"/>
  <c r="A2562" i="6"/>
  <c r="A810" i="6"/>
  <c r="A8394" i="6"/>
  <c r="A4050" i="6"/>
  <c r="A1146" i="6"/>
  <c r="A7266" i="6"/>
  <c r="A7674" i="6"/>
  <c r="A4626" i="6"/>
  <c r="A930" i="6"/>
  <c r="A2274" i="6"/>
  <c r="A1674" i="6"/>
  <c r="A354" i="6"/>
  <c r="A1266" i="6"/>
  <c r="A5946" i="6"/>
  <c r="A5802" i="6"/>
  <c r="A7290" i="6"/>
  <c r="A3162" i="6"/>
  <c r="A7962" i="6"/>
  <c r="A42" i="6"/>
  <c r="A2754" i="6"/>
  <c r="A1242" i="6"/>
  <c r="A4290" i="6"/>
  <c r="A4218" i="6"/>
  <c r="A5610" i="6"/>
  <c r="A2442" i="6"/>
  <c r="A2154" i="6"/>
  <c r="A3594" i="6"/>
  <c r="A2226" i="6"/>
  <c r="A1194" i="6"/>
  <c r="A1290" i="6"/>
  <c r="A6522" i="6"/>
  <c r="A7050" i="6"/>
  <c r="A7746" i="6"/>
  <c r="A2586" i="6"/>
  <c r="A3378" i="6"/>
  <c r="A3858" i="6"/>
  <c r="A570" i="6"/>
  <c r="A5250" i="6"/>
  <c r="A5706" i="6"/>
  <c r="A5994" i="6"/>
  <c r="A2034" i="6"/>
  <c r="A1962" i="6"/>
  <c r="A2730" i="6"/>
  <c r="A210" i="6"/>
  <c r="A6185" i="6"/>
  <c r="A3401" i="6"/>
  <c r="A881" i="6"/>
  <c r="A7649" i="6"/>
  <c r="A5585" i="6"/>
  <c r="A7553" i="6"/>
  <c r="A3905" i="6"/>
  <c r="A2465" i="6"/>
  <c r="A1265" i="6"/>
  <c r="A5657" i="6"/>
  <c r="A4601" i="6"/>
  <c r="A7025" i="6"/>
  <c r="A3761" i="6"/>
  <c r="A209" i="6"/>
  <c r="A5513" i="6"/>
  <c r="A2825" i="6"/>
  <c r="A7937" i="6"/>
  <c r="A8105" i="6"/>
  <c r="A5297" i="6"/>
  <c r="A1649" i="6"/>
  <c r="A1025" i="6"/>
  <c r="A6353" i="6"/>
  <c r="A5609" i="6"/>
  <c r="A5033" i="6"/>
  <c r="A2225" i="6"/>
  <c r="A4361" i="6"/>
  <c r="A3329" i="6"/>
  <c r="A4817" i="6"/>
  <c r="A6545" i="6"/>
  <c r="A6833" i="6"/>
  <c r="A161" i="6"/>
  <c r="A8177" i="6"/>
  <c r="A2513" i="6"/>
  <c r="A7265" i="6"/>
  <c r="A641" i="6"/>
  <c r="A2609" i="6"/>
  <c r="A6089" i="6"/>
  <c r="A7985" i="6"/>
  <c r="A3953" i="6"/>
  <c r="A5225" i="6"/>
  <c r="A7721" i="6"/>
  <c r="A953" i="6"/>
  <c r="A7193" i="6"/>
  <c r="A1985" i="6"/>
  <c r="A473" i="6"/>
  <c r="A5393" i="6"/>
  <c r="A6017" i="6"/>
  <c r="A3929" i="6"/>
  <c r="A1385" i="6"/>
  <c r="A6521" i="6"/>
  <c r="A4625" i="6"/>
  <c r="A8225" i="6"/>
  <c r="A4049" i="6"/>
  <c r="A1721" i="6"/>
  <c r="A6377" i="6"/>
  <c r="A6209" i="6"/>
  <c r="A3257" i="6"/>
  <c r="A185" i="6"/>
  <c r="A2297" i="6"/>
  <c r="A929" i="6"/>
  <c r="A8057" i="6"/>
  <c r="A4793" i="6"/>
  <c r="A1745" i="6"/>
  <c r="A6809" i="6"/>
  <c r="A2753" i="6"/>
  <c r="A1241" i="6"/>
  <c r="A4025" i="6"/>
  <c r="A7913" i="6"/>
  <c r="A977" i="6"/>
  <c r="A2129" i="6"/>
  <c r="A3497" i="6"/>
  <c r="A2489" i="6"/>
  <c r="A2249" i="6"/>
  <c r="A4577" i="6"/>
  <c r="A6953" i="6"/>
  <c r="A6113" i="6"/>
  <c r="A233" i="6"/>
  <c r="A2681" i="6"/>
  <c r="A3857" i="6"/>
  <c r="A5681" i="6"/>
  <c r="A8369" i="6"/>
  <c r="A3641" i="6"/>
  <c r="A7817" i="6"/>
  <c r="A1097" i="6"/>
  <c r="A6233" i="6"/>
  <c r="A329" i="6"/>
  <c r="A4481" i="6"/>
  <c r="A3785" i="6"/>
  <c r="A5729" i="6"/>
  <c r="A5369" i="6"/>
  <c r="A2369" i="6"/>
  <c r="A4337" i="6"/>
  <c r="A1433" i="6"/>
  <c r="A1625" i="6"/>
  <c r="A7097" i="6"/>
  <c r="A2801" i="6"/>
  <c r="A1793" i="6"/>
  <c r="A6641" i="6"/>
  <c r="A2945" i="6"/>
  <c r="A7865" i="6"/>
  <c r="A8321" i="6"/>
  <c r="A5993" i="6"/>
  <c r="A3545" i="6"/>
  <c r="A809" i="6"/>
  <c r="A6425" i="6"/>
  <c r="A8129" i="6"/>
  <c r="A4865" i="6"/>
  <c r="A2009" i="6"/>
  <c r="A5441" i="6"/>
  <c r="A6617" i="6"/>
  <c r="A3353" i="6"/>
  <c r="A497" i="6"/>
  <c r="A41" i="6"/>
  <c r="A353" i="6"/>
  <c r="A3041" i="6"/>
  <c r="A5129" i="6"/>
  <c r="A4289" i="6"/>
  <c r="A6329" i="6"/>
  <c r="A4505" i="6"/>
  <c r="A5105" i="6"/>
  <c r="A1313" i="6"/>
  <c r="A6497" i="6"/>
  <c r="A3737" i="6"/>
  <c r="A8249" i="6"/>
  <c r="A1937" i="6"/>
  <c r="A89" i="6"/>
  <c r="A7241" i="6"/>
  <c r="A2201" i="6"/>
  <c r="A5417" i="6"/>
  <c r="A2537" i="6"/>
  <c r="A7841" i="6"/>
  <c r="A1961" i="6"/>
  <c r="A5009" i="6"/>
  <c r="A2441" i="6"/>
  <c r="A2561" i="6"/>
  <c r="A7625" i="6"/>
  <c r="A6737" i="6"/>
  <c r="A7169" i="6"/>
  <c r="A3113" i="6"/>
  <c r="A425" i="6"/>
  <c r="A4265" i="6"/>
  <c r="A1409" i="6"/>
  <c r="A5489" i="6"/>
  <c r="A8201" i="6"/>
  <c r="A5345" i="6"/>
  <c r="A1769" i="6"/>
  <c r="A569" i="6"/>
  <c r="A4385" i="6"/>
  <c r="A4457" i="6"/>
  <c r="A7289" i="6"/>
  <c r="A3617" i="6"/>
  <c r="A3089" i="6"/>
  <c r="A4529" i="6"/>
  <c r="A4145" i="6"/>
  <c r="A2057" i="6"/>
  <c r="A4649" i="6"/>
  <c r="A1169" i="6"/>
  <c r="A8009" i="6"/>
  <c r="A1601" i="6"/>
  <c r="A6713" i="6"/>
  <c r="A8297" i="6"/>
  <c r="A593" i="6"/>
  <c r="A5057" i="6"/>
  <c r="A3977" i="6"/>
  <c r="A6905" i="6"/>
  <c r="A1673" i="6"/>
  <c r="A2993" i="6"/>
  <c r="A7385" i="6"/>
  <c r="A1529" i="6"/>
  <c r="A7769" i="6"/>
  <c r="A5945" i="6"/>
  <c r="A4961" i="6"/>
  <c r="A2729" i="6"/>
  <c r="A1505" i="6"/>
  <c r="A8033" i="6"/>
  <c r="A4001" i="6"/>
  <c r="A3281" i="6"/>
  <c r="A617" i="6"/>
  <c r="A4673" i="6"/>
  <c r="A4217" i="6"/>
  <c r="A6161" i="6"/>
  <c r="A3377" i="6"/>
  <c r="A857" i="6"/>
  <c r="A5825" i="6"/>
  <c r="A8153" i="6"/>
  <c r="A4841" i="6"/>
  <c r="A1865" i="6"/>
  <c r="A5849" i="6"/>
  <c r="A713" i="6"/>
  <c r="A7361" i="6"/>
  <c r="A3593" i="6"/>
  <c r="A905" i="6"/>
  <c r="A2273" i="6"/>
  <c r="A5777" i="6"/>
  <c r="A1145" i="6"/>
  <c r="A7529" i="6"/>
  <c r="A2417" i="6"/>
  <c r="A6401" i="6"/>
  <c r="A4409" i="6"/>
  <c r="A7577" i="6"/>
  <c r="A1913" i="6"/>
  <c r="A4697" i="6"/>
  <c r="A7121" i="6"/>
  <c r="A6665" i="6"/>
  <c r="A3569" i="6"/>
  <c r="A3305" i="6"/>
  <c r="A2897" i="6"/>
  <c r="A2873" i="6"/>
  <c r="A833" i="6"/>
  <c r="A4433" i="6"/>
  <c r="A7073" i="6"/>
  <c r="A281" i="6"/>
  <c r="A2921" i="6"/>
  <c r="A3521" i="6"/>
  <c r="A3473" i="6"/>
  <c r="A5801" i="6"/>
  <c r="A5633" i="6"/>
  <c r="A7481" i="6"/>
  <c r="A3881" i="6"/>
  <c r="A1817" i="6"/>
  <c r="A5465" i="6"/>
  <c r="A6257" i="6"/>
  <c r="A3833" i="6"/>
  <c r="A1361" i="6"/>
  <c r="A6857" i="6"/>
  <c r="A5201" i="6"/>
  <c r="A7457" i="6"/>
  <c r="A4913" i="6"/>
  <c r="A2105" i="6"/>
  <c r="A5921" i="6"/>
  <c r="A6473" i="6"/>
  <c r="A6977" i="6"/>
  <c r="A3665" i="6"/>
  <c r="A1289" i="6"/>
  <c r="A6593" i="6"/>
  <c r="A5153" i="6"/>
  <c r="A7049" i="6"/>
  <c r="A1697" i="6"/>
  <c r="A2777" i="6"/>
  <c r="A7505" i="6"/>
  <c r="A4745" i="6"/>
  <c r="A7313" i="6"/>
  <c r="A665" i="6"/>
  <c r="A761" i="6"/>
  <c r="A4985" i="6"/>
  <c r="A5873" i="6"/>
  <c r="A2081" i="6"/>
  <c r="A3017" i="6"/>
  <c r="A5561" i="6"/>
  <c r="A3449" i="6"/>
  <c r="A4769" i="6"/>
  <c r="A6041" i="6"/>
  <c r="A401" i="6"/>
  <c r="A5705" i="6"/>
  <c r="A1577" i="6"/>
  <c r="A3425" i="6"/>
  <c r="A7673" i="6"/>
  <c r="A4097" i="6"/>
  <c r="A7145" i="6"/>
  <c r="A3209" i="6"/>
  <c r="A1889" i="6"/>
  <c r="A6689" i="6"/>
  <c r="A2153" i="6"/>
  <c r="A6569" i="6"/>
  <c r="A5321" i="6"/>
  <c r="A2345" i="6"/>
  <c r="A5753" i="6"/>
  <c r="A4121" i="6"/>
  <c r="A4553" i="6"/>
  <c r="A7337" i="6"/>
  <c r="A3713" i="6"/>
  <c r="A1457" i="6"/>
  <c r="A5177" i="6"/>
  <c r="A7697" i="6"/>
  <c r="A2585" i="6"/>
  <c r="A6305" i="6"/>
  <c r="A3233" i="6"/>
  <c r="A137" i="6"/>
  <c r="A4073" i="6"/>
  <c r="A689" i="6"/>
  <c r="A65" i="6"/>
  <c r="A6137" i="6"/>
  <c r="A785" i="6"/>
  <c r="A6785" i="6"/>
  <c r="A6065" i="6"/>
  <c r="A4721" i="6"/>
  <c r="A6281" i="6"/>
  <c r="A257" i="6"/>
  <c r="A2321" i="6"/>
  <c r="A3065" i="6"/>
  <c r="A545" i="6"/>
  <c r="A737" i="6"/>
  <c r="A1553" i="6"/>
  <c r="A7601" i="6"/>
  <c r="A8393" i="6"/>
  <c r="A7745" i="6"/>
  <c r="A4889" i="6"/>
  <c r="A4313" i="6"/>
  <c r="A7793" i="6"/>
  <c r="A1073" i="6"/>
  <c r="A8081" i="6"/>
  <c r="A2969" i="6"/>
  <c r="A1049" i="6"/>
  <c r="A8345" i="6"/>
  <c r="A1193" i="6"/>
  <c r="A7217" i="6"/>
  <c r="A3161" i="6"/>
  <c r="A449" i="6"/>
  <c r="A2657" i="6"/>
  <c r="A2177" i="6"/>
  <c r="A4193" i="6"/>
  <c r="A8417" i="6"/>
  <c r="A5081" i="6"/>
  <c r="A2393" i="6"/>
  <c r="A3185" i="6"/>
  <c r="A1121" i="6"/>
  <c r="A7889" i="6"/>
  <c r="A7409" i="6"/>
  <c r="A3689" i="6"/>
  <c r="A1337" i="6"/>
  <c r="A1001" i="6"/>
  <c r="A5537" i="6"/>
  <c r="A377" i="6"/>
  <c r="A8273" i="6"/>
  <c r="A5969" i="6"/>
  <c r="A3137" i="6"/>
  <c r="A113" i="6"/>
  <c r="A6881" i="6"/>
  <c r="A17" i="6"/>
  <c r="A5273" i="6"/>
  <c r="A6449" i="6"/>
  <c r="A2849" i="6"/>
  <c r="A4937" i="6"/>
  <c r="A1217" i="6"/>
  <c r="A5249" i="6"/>
  <c r="A521" i="6"/>
  <c r="A5897" i="6"/>
  <c r="A2033" i="6"/>
  <c r="A6761" i="6"/>
  <c r="A1841" i="6"/>
  <c r="A4169" i="6"/>
  <c r="A7433" i="6"/>
  <c r="A2705" i="6"/>
  <c r="A3809" i="6"/>
  <c r="A4241" i="6"/>
  <c r="A305" i="6"/>
  <c r="A6929" i="6"/>
  <c r="A1481" i="6"/>
  <c r="A2633" i="6"/>
  <c r="A7001" i="6"/>
  <c r="A7961" i="6"/>
  <c r="K14" i="5"/>
  <c r="J35" i="5"/>
  <c r="J8" i="5"/>
  <c r="A7216" i="6" l="1"/>
  <c r="A5800" i="6"/>
  <c r="A3112" i="6"/>
  <c r="A3448" i="6"/>
  <c r="A2128" i="6"/>
  <c r="A4984" i="6"/>
  <c r="A8152" i="6"/>
  <c r="A6736" i="6"/>
  <c r="A4840" i="6"/>
  <c r="A808" i="6"/>
  <c r="A3760" i="6"/>
  <c r="A136" i="6"/>
  <c r="A7504" i="6"/>
  <c r="A6232" i="6"/>
  <c r="A3280" i="6"/>
  <c r="A5032" i="6"/>
  <c r="A712" i="6"/>
  <c r="A880" i="6"/>
  <c r="A7672" i="6"/>
  <c r="A5464" i="6"/>
  <c r="A2824" i="6"/>
  <c r="A4240" i="6"/>
  <c r="A3352" i="6"/>
  <c r="A8320" i="6"/>
  <c r="A6376" i="6"/>
  <c r="A5176" i="6"/>
  <c r="A400" i="6"/>
  <c r="A2896" i="6"/>
  <c r="A7360" i="6"/>
  <c r="A5344" i="6"/>
  <c r="A1816" i="6"/>
  <c r="A856" i="6"/>
  <c r="A2992" i="6"/>
  <c r="A7048" i="6"/>
  <c r="A4576" i="6"/>
  <c r="A88" i="6"/>
  <c r="A2464" i="6"/>
  <c r="A4072" i="6"/>
  <c r="A40" i="6"/>
  <c r="A7744" i="6"/>
  <c r="A5848" i="6"/>
  <c r="A2608" i="6"/>
  <c r="A4192" i="6"/>
  <c r="A1240" i="6"/>
  <c r="A7624" i="6"/>
  <c r="A5656" i="6"/>
  <c r="A2176" i="6"/>
  <c r="A4000" i="6"/>
  <c r="A6112" i="6"/>
  <c r="A184" i="6"/>
  <c r="A8104" i="6"/>
  <c r="A6688" i="6"/>
  <c r="A4528" i="6"/>
  <c r="A616" i="6"/>
  <c r="A3832" i="6"/>
  <c r="A1168" i="6"/>
  <c r="A7432" i="6"/>
  <c r="A5584" i="6"/>
  <c r="A2752" i="6"/>
  <c r="A376" i="6"/>
  <c r="A4336" i="6"/>
  <c r="A2968" i="6"/>
  <c r="A6760" i="6"/>
  <c r="A4552" i="6"/>
  <c r="A2200" i="6"/>
  <c r="A5944" i="6"/>
  <c r="A3784" i="6"/>
  <c r="A736" i="6"/>
  <c r="A7864" i="6"/>
  <c r="A6352" i="6"/>
  <c r="A3256" i="6"/>
  <c r="A1864" i="6"/>
  <c r="A3304" i="6"/>
  <c r="A6976" i="6"/>
  <c r="A5896" i="6"/>
  <c r="A1696" i="6"/>
  <c r="A664" i="6"/>
  <c r="A4216" i="6"/>
  <c r="A7984" i="6"/>
  <c r="A6712" i="6"/>
  <c r="A4864" i="6"/>
  <c r="A592" i="6"/>
  <c r="A4120" i="6"/>
  <c r="A7264" i="6"/>
  <c r="A5920" i="6"/>
  <c r="A1408" i="6"/>
  <c r="A1912" i="6"/>
  <c r="A2368" i="6"/>
  <c r="A4144" i="6"/>
  <c r="A8224" i="6"/>
  <c r="A7192" i="6"/>
  <c r="A5752" i="6"/>
  <c r="A2272" i="6"/>
  <c r="A2440" i="6"/>
  <c r="A2080" i="6"/>
  <c r="A6496" i="6"/>
  <c r="A4696" i="6"/>
  <c r="A496" i="6"/>
  <c r="A1336" i="6"/>
  <c r="A7120" i="6"/>
  <c r="A5608" i="6"/>
  <c r="A2656" i="6"/>
  <c r="A4360" i="6"/>
  <c r="A2416" i="6"/>
  <c r="A6184" i="6"/>
  <c r="A7960" i="6"/>
  <c r="A4720" i="6"/>
  <c r="A568" i="6"/>
  <c r="A6424" i="6"/>
  <c r="A3520" i="6"/>
  <c r="A8176" i="6"/>
  <c r="A6304" i="6"/>
  <c r="A3088" i="6"/>
  <c r="A1888" i="6"/>
  <c r="A1984" i="6"/>
  <c r="A6880" i="6"/>
  <c r="A5320" i="6"/>
  <c r="A2392" i="6"/>
  <c r="A6160" i="6"/>
  <c r="A5056" i="6"/>
  <c r="A7792" i="6"/>
  <c r="A6088" i="6"/>
  <c r="A2776" i="6"/>
  <c r="A3232" i="6"/>
  <c r="A3856" i="6"/>
  <c r="A6856" i="6"/>
  <c r="A5680" i="6"/>
  <c r="A2512" i="6"/>
  <c r="A1840" i="6"/>
  <c r="A4264" i="6"/>
  <c r="A1024" i="6"/>
  <c r="A7528" i="6"/>
  <c r="A1576" i="6"/>
  <c r="A784" i="6"/>
  <c r="A6064" i="6"/>
  <c r="A2536" i="6"/>
  <c r="A6808" i="6"/>
  <c r="A8248" i="6"/>
  <c r="A7144" i="6"/>
  <c r="A4888" i="6"/>
  <c r="A1432" i="6"/>
  <c r="A3712" i="6"/>
  <c r="A904" i="6"/>
  <c r="A3880" i="6"/>
  <c r="A7552" i="6"/>
  <c r="A6040" i="6"/>
  <c r="A2584" i="6"/>
  <c r="A3976" i="6"/>
  <c r="A1264" i="6"/>
  <c r="A8392" i="6"/>
  <c r="A5512" i="6"/>
  <c r="A1552" i="6"/>
  <c r="A4384" i="6"/>
  <c r="A2032" i="6"/>
  <c r="A6544" i="6"/>
  <c r="A5272" i="6"/>
  <c r="A472" i="6"/>
  <c r="A1480" i="6"/>
  <c r="A7720" i="6"/>
  <c r="A5488" i="6"/>
  <c r="A2152" i="6"/>
  <c r="A280" i="6"/>
  <c r="A3472" i="6"/>
  <c r="A8416" i="6"/>
  <c r="A6568" i="6"/>
  <c r="A4432" i="6"/>
  <c r="A1672" i="6"/>
  <c r="A112" i="6"/>
  <c r="A4960" i="6"/>
  <c r="A2104" i="6"/>
  <c r="A7840" i="6"/>
  <c r="A5992" i="6"/>
  <c r="A2848" i="6"/>
  <c r="A3376" i="6"/>
  <c r="A3040" i="6"/>
  <c r="A7384" i="6"/>
  <c r="A5824" i="6"/>
  <c r="A2296" i="6"/>
  <c r="A928" i="6"/>
  <c r="A1624" i="6"/>
  <c r="A6640" i="6"/>
  <c r="A7456" i="6"/>
  <c r="A2560" i="6"/>
  <c r="A4912" i="6"/>
  <c r="A6952" i="6"/>
  <c r="A1384" i="6"/>
  <c r="A8200" i="6"/>
  <c r="A6784" i="6"/>
  <c r="A4792" i="6"/>
  <c r="A832" i="6"/>
  <c r="A3328" i="6"/>
  <c r="A352" i="6"/>
  <c r="A16" i="6"/>
  <c r="A7480" i="6"/>
  <c r="A5632" i="6"/>
  <c r="A3064" i="6"/>
  <c r="A5008" i="6"/>
  <c r="A1504" i="6"/>
  <c r="A8032" i="6"/>
  <c r="A6832" i="6"/>
  <c r="A5200" i="6"/>
  <c r="A2224" i="6"/>
  <c r="A4936" i="6"/>
  <c r="A3904" i="6"/>
  <c r="A7912" i="6"/>
  <c r="A6904" i="6"/>
  <c r="A4600" i="6"/>
  <c r="A2944" i="6"/>
  <c r="A1216" i="6"/>
  <c r="A6256" i="6"/>
  <c r="A7024" i="6"/>
  <c r="A5416" i="6"/>
  <c r="A1792" i="6"/>
  <c r="A3688" i="6"/>
  <c r="A7240" i="6"/>
  <c r="A4624" i="6"/>
  <c r="A208" i="6"/>
  <c r="A1648" i="6"/>
  <c r="A3496" i="6"/>
  <c r="A7312" i="6"/>
  <c r="A5296" i="6"/>
  <c r="A1720" i="6"/>
  <c r="A2056" i="6"/>
  <c r="A1960" i="6"/>
  <c r="A3424" i="6"/>
  <c r="A8296" i="6"/>
  <c r="A7336" i="6"/>
  <c r="A5224" i="6"/>
  <c r="A1456" i="6"/>
  <c r="A328" i="6"/>
  <c r="A3016" i="6"/>
  <c r="A4744" i="6"/>
  <c r="A544" i="6"/>
  <c r="A640" i="6"/>
  <c r="A2728" i="6"/>
  <c r="A4048" i="6"/>
  <c r="A8056" i="6"/>
  <c r="A2008" i="6"/>
  <c r="A3136" i="6"/>
  <c r="A256" i="6"/>
  <c r="A4096" i="6"/>
  <c r="A760" i="6"/>
  <c r="A5776" i="6"/>
  <c r="A7648" i="6"/>
  <c r="A6328" i="6"/>
  <c r="A2632" i="6"/>
  <c r="A4480" i="6"/>
  <c r="A424" i="6"/>
  <c r="A6928" i="6"/>
  <c r="A5560" i="6"/>
  <c r="A1768" i="6"/>
  <c r="A3928" i="6"/>
  <c r="A688" i="6"/>
  <c r="A8008" i="6"/>
  <c r="A6592" i="6"/>
  <c r="A4408" i="6"/>
  <c r="A520" i="6"/>
  <c r="A5128" i="6"/>
  <c r="A1048" i="6"/>
  <c r="A7888" i="6"/>
  <c r="A5536" i="6"/>
  <c r="A2680" i="6"/>
  <c r="A1000" i="6"/>
  <c r="A1936" i="6"/>
  <c r="A6664" i="6"/>
  <c r="A4504" i="6"/>
  <c r="A1744" i="6"/>
  <c r="A952" i="6"/>
  <c r="A4312" i="6"/>
  <c r="A1600" i="6"/>
  <c r="A7816" i="6"/>
  <c r="A6280" i="6"/>
  <c r="A3208" i="6"/>
  <c r="A3736" i="6"/>
  <c r="A3544" i="6"/>
  <c r="A3184" i="6"/>
  <c r="A8080" i="6"/>
  <c r="A5872" i="6"/>
  <c r="A2320" i="6"/>
  <c r="A7576" i="6"/>
  <c r="A1192" i="6"/>
  <c r="A5080" i="6"/>
  <c r="A7696" i="6"/>
  <c r="A6472" i="6"/>
  <c r="A4816" i="6"/>
  <c r="A160" i="6"/>
  <c r="A1096" i="6"/>
  <c r="A4168" i="6"/>
  <c r="A7168" i="6"/>
  <c r="A4768" i="6"/>
  <c r="A5368" i="6"/>
  <c r="A8272" i="6"/>
  <c r="A5104" i="6"/>
  <c r="A7600" i="6"/>
  <c r="A5728" i="6"/>
  <c r="A3160" i="6"/>
  <c r="A3664" i="6"/>
  <c r="A976" i="6"/>
  <c r="A8128" i="6"/>
  <c r="A7000" i="6"/>
  <c r="A5392" i="6"/>
  <c r="A2248" i="6"/>
  <c r="A3616" i="6"/>
  <c r="A2800" i="6"/>
  <c r="A6400" i="6"/>
  <c r="A4648" i="6"/>
  <c r="A1144" i="6"/>
  <c r="A448" i="6"/>
  <c r="A1120" i="6"/>
  <c r="A7072" i="6"/>
  <c r="A5440" i="6"/>
  <c r="A2488" i="6"/>
  <c r="A4456" i="6"/>
  <c r="A3400" i="6"/>
  <c r="A7288" i="6"/>
  <c r="A4672" i="6"/>
  <c r="A232" i="6"/>
  <c r="A1360" i="6"/>
  <c r="A3568" i="6"/>
  <c r="A7936" i="6"/>
  <c r="A6208" i="6"/>
  <c r="A2872" i="6"/>
  <c r="A2344" i="6"/>
  <c r="A2920" i="6"/>
  <c r="A8368" i="6"/>
  <c r="A6520" i="6"/>
  <c r="A5248" i="6"/>
  <c r="A1528" i="6"/>
  <c r="A1072" i="6"/>
  <c r="A6136" i="6"/>
  <c r="A3640" i="6"/>
  <c r="A7768" i="6"/>
  <c r="A6016" i="6"/>
  <c r="A2704" i="6"/>
  <c r="A3952" i="6"/>
  <c r="A6616" i="6"/>
  <c r="A5704" i="6"/>
  <c r="A5968" i="6"/>
  <c r="A4288" i="6"/>
  <c r="A1288" i="6"/>
  <c r="A7408" i="6"/>
  <c r="A4024" i="6"/>
  <c r="A3592" i="6"/>
  <c r="A1312" i="6"/>
  <c r="A5152" i="6"/>
  <c r="A304" i="6"/>
  <c r="A3808" i="6"/>
  <c r="A6448" i="6"/>
  <c r="A64" i="6"/>
  <c r="A7096" i="6"/>
  <c r="A8344" i="6"/>
  <c r="A7695" i="6"/>
  <c r="A5415" i="6"/>
  <c r="A303" i="6"/>
  <c r="A6831" i="6"/>
  <c r="A5223" i="6"/>
  <c r="A2007" i="6"/>
  <c r="A7287" i="6"/>
  <c r="A2463" i="6"/>
  <c r="A7791" i="6"/>
  <c r="A6063" i="6"/>
  <c r="A231" i="6"/>
  <c r="A7551" i="6"/>
  <c r="A5295" i="6"/>
  <c r="A927" i="6"/>
  <c r="A7263" i="6"/>
  <c r="A5367" i="6"/>
  <c r="A1167" i="6"/>
  <c r="A6879" i="6"/>
  <c r="A5175" i="6"/>
  <c r="A2583" i="6"/>
  <c r="A6471" i="6"/>
  <c r="A1455" i="6"/>
  <c r="A4479" i="6"/>
  <c r="A3591" i="6"/>
  <c r="A6327" i="6"/>
  <c r="A2319" i="6"/>
  <c r="A5871" i="6"/>
  <c r="A39" i="6"/>
  <c r="A2871" i="6"/>
  <c r="A6207" i="6"/>
  <c r="A3207" i="6"/>
  <c r="A6087" i="6"/>
  <c r="A1791" i="6"/>
  <c r="A5919" i="6"/>
  <c r="A3447" i="6"/>
  <c r="A5943" i="6"/>
  <c r="A4239" i="6"/>
  <c r="A5847" i="6"/>
  <c r="A4023" i="6"/>
  <c r="A4671" i="6"/>
  <c r="A2631" i="6"/>
  <c r="A3015" i="6"/>
  <c r="A3807" i="6"/>
  <c r="A831" i="6"/>
  <c r="A7119" i="6"/>
  <c r="A5391" i="6"/>
  <c r="A1023" i="6"/>
  <c r="A7191" i="6"/>
  <c r="A3351" i="6"/>
  <c r="A7983" i="6"/>
  <c r="A6663" i="6"/>
  <c r="A1503" i="6"/>
  <c r="A7575" i="6"/>
  <c r="A5343" i="6"/>
  <c r="A1191" i="6"/>
  <c r="A7311" i="6"/>
  <c r="A5487" i="6"/>
  <c r="A1239" i="6"/>
  <c r="A7839" i="6"/>
  <c r="A5247" i="6"/>
  <c r="A2223" i="6"/>
  <c r="A6615" i="6"/>
  <c r="A3423" i="6"/>
  <c r="A4863" i="6"/>
  <c r="A8247" i="6"/>
  <c r="A6639" i="6"/>
  <c r="A2967" i="6"/>
  <c r="A6567" i="6"/>
  <c r="A1863" i="6"/>
  <c r="A5631" i="6"/>
  <c r="A207" i="6"/>
  <c r="A4959" i="6"/>
  <c r="A2271" i="6"/>
  <c r="A759" i="6"/>
  <c r="A5799" i="6"/>
  <c r="A2175" i="6"/>
  <c r="A5055" i="6"/>
  <c r="A2103" i="6"/>
  <c r="A4935" i="6"/>
  <c r="A399" i="6"/>
  <c r="A4839" i="6"/>
  <c r="A1311" i="6"/>
  <c r="A3255" i="6"/>
  <c r="A4071" i="6"/>
  <c r="A615" i="6"/>
  <c r="A4767" i="6"/>
  <c r="A4143" i="6"/>
  <c r="A783" i="6"/>
  <c r="A4599" i="6"/>
  <c r="A6927" i="6"/>
  <c r="A5199" i="6"/>
  <c r="A2751" i="6"/>
  <c r="A7743" i="6"/>
  <c r="A3159" i="6"/>
  <c r="A7815" i="6"/>
  <c r="A6183" i="6"/>
  <c r="A327" i="6"/>
  <c r="A6231" i="6"/>
  <c r="A7359" i="6"/>
  <c r="A5535" i="6"/>
  <c r="A1263" i="6"/>
  <c r="A6903" i="6"/>
  <c r="A5271" i="6"/>
  <c r="A375" i="6"/>
  <c r="A6711" i="6"/>
  <c r="A2943" i="6"/>
  <c r="A3279" i="6"/>
  <c r="A6495" i="6"/>
  <c r="A1479" i="6"/>
  <c r="A3999" i="6"/>
  <c r="A8175" i="6"/>
  <c r="A6159" i="6"/>
  <c r="A951" i="6"/>
  <c r="A3759" i="6"/>
  <c r="A4695" i="6"/>
  <c r="A1719" i="6"/>
  <c r="A4575" i="6"/>
  <c r="A1935" i="6"/>
  <c r="A4791" i="6"/>
  <c r="A4287" i="6"/>
  <c r="A3063" i="6"/>
  <c r="A4167" i="6"/>
  <c r="A807" i="6"/>
  <c r="A3615" i="6"/>
  <c r="A4983" i="6"/>
  <c r="A3711" i="6"/>
  <c r="A3087" i="6"/>
  <c r="A5103" i="6"/>
  <c r="A471" i="6"/>
  <c r="A3471" i="6"/>
  <c r="A2991" i="6"/>
  <c r="A495" i="6"/>
  <c r="A6303" i="6"/>
  <c r="A7383" i="6"/>
  <c r="A3375" i="6"/>
  <c r="A8415" i="6"/>
  <c r="A8055" i="6"/>
  <c r="A7143" i="6"/>
  <c r="A1575" i="6"/>
  <c r="A1383" i="6"/>
  <c r="A7671" i="6"/>
  <c r="A5463" i="6"/>
  <c r="A543" i="6"/>
  <c r="A6975" i="6"/>
  <c r="A4383" i="6"/>
  <c r="A711" i="6"/>
  <c r="A6855" i="6"/>
  <c r="A2919" i="6"/>
  <c r="A3303" i="6"/>
  <c r="A6591" i="6"/>
  <c r="A2343" i="6"/>
  <c r="A1695" i="6"/>
  <c r="A8367" i="6"/>
  <c r="A6735" i="6"/>
  <c r="A1407" i="6"/>
  <c r="A6423" i="6"/>
  <c r="A7959" i="6"/>
  <c r="A5607" i="6"/>
  <c r="A1215" i="6"/>
  <c r="A4911" i="6"/>
  <c r="A159" i="6"/>
  <c r="A3855" i="6"/>
  <c r="A2511" i="6"/>
  <c r="A7623" i="6"/>
  <c r="A855" i="6"/>
  <c r="A3687" i="6"/>
  <c r="A8295" i="6"/>
  <c r="A4215" i="6"/>
  <c r="A3783" i="6"/>
  <c r="A3639" i="6"/>
  <c r="A2439" i="6"/>
  <c r="A3135" i="6"/>
  <c r="A7599" i="6"/>
  <c r="A87" i="6"/>
  <c r="A4095" i="6"/>
  <c r="A3519" i="6"/>
  <c r="A3927" i="6"/>
  <c r="A2391" i="6"/>
  <c r="A2799" i="6"/>
  <c r="A7335" i="6"/>
  <c r="A3231" i="6"/>
  <c r="A7863" i="6"/>
  <c r="A6039" i="6"/>
  <c r="A447" i="6"/>
  <c r="A4719" i="6"/>
  <c r="A7431" i="6"/>
  <c r="A5583" i="6"/>
  <c r="A519" i="6"/>
  <c r="A7047" i="6"/>
  <c r="A3183" i="6"/>
  <c r="A3879" i="6"/>
  <c r="A6687" i="6"/>
  <c r="A2655" i="6"/>
  <c r="A2079" i="6"/>
  <c r="A8031" i="6"/>
  <c r="A6807" i="6"/>
  <c r="A1431" i="6"/>
  <c r="A2727" i="6"/>
  <c r="A8007" i="6"/>
  <c r="A6255" i="6"/>
  <c r="A975" i="6"/>
  <c r="A2823" i="6"/>
  <c r="A8079" i="6"/>
  <c r="A5439" i="6"/>
  <c r="A351" i="6"/>
  <c r="A1767" i="6"/>
  <c r="A3975" i="6"/>
  <c r="A1911" i="6"/>
  <c r="A1551" i="6"/>
  <c r="A3567" i="6"/>
  <c r="A2535" i="6"/>
  <c r="A2559" i="6"/>
  <c r="A2199" i="6"/>
  <c r="A3735" i="6"/>
  <c r="A4887" i="6"/>
  <c r="A4335" i="6"/>
  <c r="A2151" i="6"/>
  <c r="A3495" i="6"/>
  <c r="A4743" i="6"/>
  <c r="A5895" i="6"/>
  <c r="A4623" i="6"/>
  <c r="A3951" i="6"/>
  <c r="A8151" i="6"/>
  <c r="A6759" i="6"/>
  <c r="A1647" i="6"/>
  <c r="A8391" i="6"/>
  <c r="A7719" i="6"/>
  <c r="A5511" i="6"/>
  <c r="A879" i="6"/>
  <c r="A7023" i="6"/>
  <c r="A5127" i="6"/>
  <c r="A903" i="6"/>
  <c r="A6783" i="6"/>
  <c r="A2895" i="6"/>
  <c r="A2247" i="6"/>
  <c r="A8127" i="6"/>
  <c r="A6951" i="6"/>
  <c r="A1623" i="6"/>
  <c r="A2847" i="6"/>
  <c r="A8103" i="6"/>
  <c r="A6351" i="6"/>
  <c r="A1119" i="6"/>
  <c r="A2679" i="6"/>
  <c r="A8319" i="6"/>
  <c r="A5679" i="6"/>
  <c r="A255" i="6"/>
  <c r="A7167" i="6"/>
  <c r="A5703" i="6"/>
  <c r="A1047" i="6"/>
  <c r="A1743" i="6"/>
  <c r="A1839" i="6"/>
  <c r="A1359" i="6"/>
  <c r="A4263" i="6"/>
  <c r="A1983" i="6"/>
  <c r="A5031" i="6"/>
  <c r="A5079" i="6"/>
  <c r="A639" i="6"/>
  <c r="A4527" i="6"/>
  <c r="A4191" i="6"/>
  <c r="A3039" i="6"/>
  <c r="A2031" i="6"/>
  <c r="A6447" i="6"/>
  <c r="A2295" i="6"/>
  <c r="A1887" i="6"/>
  <c r="A5823" i="6"/>
  <c r="A7911" i="6"/>
  <c r="A6135" i="6"/>
  <c r="A591" i="6"/>
  <c r="A4047" i="6"/>
  <c r="A7479" i="6"/>
  <c r="A5727" i="6"/>
  <c r="A135" i="6"/>
  <c r="A7239" i="6"/>
  <c r="A4407" i="6"/>
  <c r="A2607" i="6"/>
  <c r="A8223" i="6"/>
  <c r="A7095" i="6"/>
  <c r="A2127" i="6"/>
  <c r="A2487" i="6"/>
  <c r="A8199" i="6"/>
  <c r="A6399" i="6"/>
  <c r="A1143" i="6"/>
  <c r="A423" i="6"/>
  <c r="A7527" i="6"/>
  <c r="A5775" i="6"/>
  <c r="A279" i="6"/>
  <c r="A7455" i="6"/>
  <c r="A5751" i="6"/>
  <c r="A567" i="6"/>
  <c r="A7935" i="6"/>
  <c r="A4431" i="6"/>
  <c r="A1599" i="6"/>
  <c r="A5991" i="6"/>
  <c r="A663" i="6"/>
  <c r="A4815" i="6"/>
  <c r="A3663" i="6"/>
  <c r="A4311" i="6"/>
  <c r="A8271" i="6"/>
  <c r="A1287" i="6"/>
  <c r="A3831" i="6"/>
  <c r="A63" i="6"/>
  <c r="A2415" i="6"/>
  <c r="A6279" i="6"/>
  <c r="A4119" i="6"/>
  <c r="A5655" i="6"/>
  <c r="A5007" i="6"/>
  <c r="A4647" i="6"/>
  <c r="A4455" i="6"/>
  <c r="A2055" i="6"/>
  <c r="A5967" i="6"/>
  <c r="A5151" i="6"/>
  <c r="A1671" i="6"/>
  <c r="A735" i="6"/>
  <c r="A4503" i="6"/>
  <c r="A3903" i="6"/>
  <c r="A6543" i="6"/>
  <c r="A1335" i="6"/>
  <c r="A999" i="6"/>
  <c r="A183" i="6"/>
  <c r="A2703" i="6"/>
  <c r="A15" i="6"/>
  <c r="A1815" i="6"/>
  <c r="A6375" i="6"/>
  <c r="A7767" i="6"/>
  <c r="A7215" i="6"/>
  <c r="A1959" i="6"/>
  <c r="A2367" i="6"/>
  <c r="A6015" i="6"/>
  <c r="A7887" i="6"/>
  <c r="A6999" i="6"/>
  <c r="A6111" i="6"/>
  <c r="A5319" i="6"/>
  <c r="A6519" i="6"/>
  <c r="A4359" i="6"/>
  <c r="A7071" i="6"/>
  <c r="A5559" i="6"/>
  <c r="A3327" i="6"/>
  <c r="A111" i="6"/>
  <c r="A1095" i="6"/>
  <c r="A2775" i="6"/>
  <c r="A3399" i="6"/>
  <c r="A1071" i="6"/>
  <c r="A1527" i="6"/>
  <c r="A3111" i="6"/>
  <c r="A687" i="6"/>
  <c r="A8343" i="6"/>
  <c r="A7503" i="6"/>
  <c r="A7407" i="6"/>
  <c r="A7647" i="6"/>
  <c r="A3543" i="6"/>
  <c r="A4551" i="6"/>
  <c r="K13" i="5"/>
  <c r="L14" i="5"/>
  <c r="P14" i="5" s="1"/>
  <c r="J34" i="5"/>
  <c r="J7" i="5"/>
  <c r="A4886" i="6" l="1"/>
  <c r="A2726" i="6"/>
  <c r="A302" i="6"/>
  <c r="A1766" i="6"/>
  <c r="A1574" i="6"/>
  <c r="A3374" i="6"/>
  <c r="A4862" i="6"/>
  <c r="A1862" i="6"/>
  <c r="A5870" i="6"/>
  <c r="A5414" i="6"/>
  <c r="A830" i="6"/>
  <c r="A6422" i="6"/>
  <c r="A2750" i="6"/>
  <c r="A1310" i="6"/>
  <c r="A7166" i="6"/>
  <c r="A398" i="6"/>
  <c r="A134" i="6"/>
  <c r="A4790" i="6"/>
  <c r="A2774" i="6"/>
  <c r="A6302" i="6"/>
  <c r="A6326" i="6"/>
  <c r="A854" i="6"/>
  <c r="A5654" i="6"/>
  <c r="A3758" i="6"/>
  <c r="A1118" i="6"/>
  <c r="A7382" i="6"/>
  <c r="A758" i="6"/>
  <c r="A542" i="6"/>
  <c r="A4454" i="6"/>
  <c r="A2126" i="6"/>
  <c r="A1622" i="6"/>
  <c r="A6806" i="6"/>
  <c r="A6902" i="6"/>
  <c r="A998" i="6"/>
  <c r="A6518" i="6"/>
  <c r="A3494" i="6"/>
  <c r="A710" i="6"/>
  <c r="A6038" i="6"/>
  <c r="A7574" i="6"/>
  <c r="A8246" i="6"/>
  <c r="A4430" i="6"/>
  <c r="A2150" i="6"/>
  <c r="A7454" i="6"/>
  <c r="A7238" i="6"/>
  <c r="A5270" i="6"/>
  <c r="A38" i="6"/>
  <c r="A374" i="6"/>
  <c r="A1934" i="6"/>
  <c r="A3926" i="6"/>
  <c r="A3686" i="6"/>
  <c r="A2630" i="6"/>
  <c r="A4094" i="6"/>
  <c r="A5054" i="6"/>
  <c r="A4958" i="6"/>
  <c r="A2990" i="6"/>
  <c r="A2606" i="6"/>
  <c r="A3254" i="6"/>
  <c r="A7046" i="6"/>
  <c r="A3974" i="6"/>
  <c r="A1406" i="6"/>
  <c r="A1430" i="6"/>
  <c r="A3422" i="6"/>
  <c r="A4550" i="6"/>
  <c r="A4022" i="6"/>
  <c r="A494" i="6"/>
  <c r="A518" i="6"/>
  <c r="A5606" i="6"/>
  <c r="A5726" i="6"/>
  <c r="A5222" i="6"/>
  <c r="A2678" i="6"/>
  <c r="A5774" i="6"/>
  <c r="A2870" i="6"/>
  <c r="A8030" i="6"/>
  <c r="A4334" i="6"/>
  <c r="A3734" i="6"/>
  <c r="A1286" i="6"/>
  <c r="A2342" i="6"/>
  <c r="A7598" i="6"/>
  <c r="A6230" i="6"/>
  <c r="A5006" i="6"/>
  <c r="A2294" i="6"/>
  <c r="A5582" i="6"/>
  <c r="A1646" i="6"/>
  <c r="A5294" i="6"/>
  <c r="A8150" i="6"/>
  <c r="A5078" i="6"/>
  <c r="A3566" i="6"/>
  <c r="A686" i="6"/>
  <c r="A278" i="6"/>
  <c r="A1046" i="6"/>
  <c r="A2942" i="6"/>
  <c r="A4934" i="6"/>
  <c r="A2006" i="6"/>
  <c r="A8318" i="6"/>
  <c r="A5702" i="6"/>
  <c r="A5390" i="6"/>
  <c r="A7430" i="6"/>
  <c r="A86" i="6"/>
  <c r="A1478" i="6"/>
  <c r="A7838" i="6"/>
  <c r="A2846" i="6"/>
  <c r="A2414" i="6"/>
  <c r="A4310" i="6"/>
  <c r="A2030" i="6"/>
  <c r="A8270" i="6"/>
  <c r="A8222" i="6"/>
  <c r="A5846" i="6"/>
  <c r="A7862" i="6"/>
  <c r="A4598" i="6"/>
  <c r="A2198" i="6"/>
  <c r="A7118" i="6"/>
  <c r="A8414" i="6"/>
  <c r="A6110" i="6"/>
  <c r="A4718" i="6"/>
  <c r="A3998" i="6"/>
  <c r="A2966" i="6"/>
  <c r="A5822" i="6"/>
  <c r="A8342" i="6"/>
  <c r="A7790" i="6"/>
  <c r="A4358" i="6"/>
  <c r="A2054" i="6"/>
  <c r="A7334" i="6"/>
  <c r="A8390" i="6"/>
  <c r="A6638" i="6"/>
  <c r="A4622" i="6"/>
  <c r="A3710" i="6"/>
  <c r="A5342" i="6"/>
  <c r="A6158" i="6"/>
  <c r="A8054" i="6"/>
  <c r="A3302" i="6"/>
  <c r="A7958" i="6"/>
  <c r="A4166" i="6"/>
  <c r="A1502" i="6"/>
  <c r="A6758" i="6"/>
  <c r="A614" i="6"/>
  <c r="A5174" i="6"/>
  <c r="A3542" i="6"/>
  <c r="A662" i="6"/>
  <c r="A2462" i="6"/>
  <c r="A6782" i="6"/>
  <c r="A4286" i="6"/>
  <c r="A1982" i="6"/>
  <c r="A350" i="6"/>
  <c r="A7094" i="6"/>
  <c r="A7142" i="6"/>
  <c r="A2438" i="6"/>
  <c r="A3446" i="6"/>
  <c r="A4214" i="6"/>
  <c r="A7934" i="6"/>
  <c r="A4070" i="6"/>
  <c r="A7070" i="6"/>
  <c r="A8126" i="6"/>
  <c r="A7886" i="6"/>
  <c r="A2822" i="6"/>
  <c r="A62" i="6"/>
  <c r="A4910" i="6"/>
  <c r="A1910" i="6"/>
  <c r="A8366" i="6"/>
  <c r="A5534" i="6"/>
  <c r="A5318" i="6"/>
  <c r="A7694" i="6"/>
  <c r="A3854" i="6"/>
  <c r="A902" i="6"/>
  <c r="A5558" i="6"/>
  <c r="A1070" i="6"/>
  <c r="A7622" i="6"/>
  <c r="A4118" i="6"/>
  <c r="A1838" i="6"/>
  <c r="A2390" i="6"/>
  <c r="A3086" i="6"/>
  <c r="A6278" i="6"/>
  <c r="A7742" i="6"/>
  <c r="A3782" i="6"/>
  <c r="A1262" i="6"/>
  <c r="A5366" i="6"/>
  <c r="A974" i="6"/>
  <c r="A3230" i="6"/>
  <c r="A5198" i="6"/>
  <c r="A1454" i="6"/>
  <c r="A2510" i="6"/>
  <c r="A3158" i="6"/>
  <c r="A2558" i="6"/>
  <c r="A6854" i="6"/>
  <c r="A6566" i="6"/>
  <c r="A3590" i="6"/>
  <c r="A1166" i="6"/>
  <c r="A6374" i="6"/>
  <c r="A2894" i="6"/>
  <c r="A8078" i="6"/>
  <c r="A4478" i="6"/>
  <c r="A3518" i="6"/>
  <c r="A7478" i="6"/>
  <c r="A5990" i="6"/>
  <c r="A4694" i="6"/>
  <c r="A2246" i="6"/>
  <c r="A6182" i="6"/>
  <c r="A6734" i="6"/>
  <c r="A5918" i="6"/>
  <c r="A2486" i="6"/>
  <c r="A1238" i="6"/>
  <c r="A5126" i="6"/>
  <c r="A7286" i="6"/>
  <c r="A6974" i="6"/>
  <c r="A4190" i="6"/>
  <c r="A1886" i="6"/>
  <c r="A1694" i="6"/>
  <c r="A6878" i="6"/>
  <c r="A7406" i="6"/>
  <c r="A1742" i="6"/>
  <c r="A6542" i="6"/>
  <c r="A3062" i="6"/>
  <c r="A1382" i="6"/>
  <c r="A6686" i="6"/>
  <c r="A2534" i="6"/>
  <c r="A4814" i="6"/>
  <c r="A2798" i="6"/>
  <c r="A6134" i="6"/>
  <c r="A6086" i="6"/>
  <c r="A1814" i="6"/>
  <c r="A6446" i="6"/>
  <c r="A3902" i="6"/>
  <c r="A1142" i="6"/>
  <c r="A6998" i="6"/>
  <c r="A1550" i="6"/>
  <c r="A950" i="6"/>
  <c r="A4526" i="6"/>
  <c r="A2654" i="6"/>
  <c r="A7646" i="6"/>
  <c r="A6662" i="6"/>
  <c r="A1094" i="6"/>
  <c r="A5150" i="6"/>
  <c r="A3662" i="6"/>
  <c r="A878" i="6"/>
  <c r="A590" i="6"/>
  <c r="A566" i="6"/>
  <c r="A3134" i="6"/>
  <c r="A5030" i="6"/>
  <c r="A2102" i="6"/>
  <c r="A8294" i="6"/>
  <c r="A5678" i="6"/>
  <c r="A5510" i="6"/>
  <c r="A7502" i="6"/>
  <c r="A7718" i="6"/>
  <c r="A4046" i="6"/>
  <c r="A1190" i="6"/>
  <c r="A1790" i="6"/>
  <c r="A7358" i="6"/>
  <c r="A3110" i="6"/>
  <c r="A6470" i="6"/>
  <c r="A158" i="6"/>
  <c r="A8174" i="6"/>
  <c r="A5438" i="6"/>
  <c r="A5750" i="6"/>
  <c r="A8198" i="6"/>
  <c r="A1334" i="6"/>
  <c r="A3014" i="6"/>
  <c r="A7214" i="6"/>
  <c r="A7910" i="6"/>
  <c r="A4646" i="6"/>
  <c r="A2222" i="6"/>
  <c r="A6590" i="6"/>
  <c r="A5630" i="6"/>
  <c r="A4838" i="6"/>
  <c r="A2702" i="6"/>
  <c r="A110" i="6"/>
  <c r="A182" i="6"/>
  <c r="A2582" i="6"/>
  <c r="A5942" i="6"/>
  <c r="A3878" i="6"/>
  <c r="A3206" i="6"/>
  <c r="A5246" i="6"/>
  <c r="A6614" i="6"/>
  <c r="A4502" i="6"/>
  <c r="A3830" i="6"/>
  <c r="A1358" i="6"/>
  <c r="A326" i="6"/>
  <c r="A6830" i="6"/>
  <c r="A6254" i="6"/>
  <c r="A5102" i="6"/>
  <c r="A2318" i="6"/>
  <c r="A5798" i="6"/>
  <c r="A734" i="6"/>
  <c r="A3350" i="6"/>
  <c r="A4238" i="6"/>
  <c r="A3638" i="6"/>
  <c r="A1214" i="6"/>
  <c r="A1718" i="6"/>
  <c r="A6926" i="6"/>
  <c r="A4382" i="6"/>
  <c r="A2078" i="6"/>
  <c r="A1598" i="6"/>
  <c r="A7262" i="6"/>
  <c r="A7310" i="6"/>
  <c r="A446" i="6"/>
  <c r="A6494" i="6"/>
  <c r="A3470" i="6"/>
  <c r="A470" i="6"/>
  <c r="A6398" i="6"/>
  <c r="A7550" i="6"/>
  <c r="A7670" i="6"/>
  <c r="A3950" i="6"/>
  <c r="A926" i="6"/>
  <c r="A2366" i="6"/>
  <c r="A7190" i="6"/>
  <c r="A8006" i="6"/>
  <c r="A4766" i="6"/>
  <c r="A4142" i="6"/>
  <c r="A806" i="6"/>
  <c r="A5486" i="6"/>
  <c r="A3182" i="6"/>
  <c r="A8102" i="6"/>
  <c r="A7814" i="6"/>
  <c r="A4406" i="6"/>
  <c r="A2174" i="6"/>
  <c r="A6950" i="6"/>
  <c r="A6206" i="6"/>
  <c r="A4670" i="6"/>
  <c r="A3806" i="6"/>
  <c r="A3278" i="6"/>
  <c r="A6062" i="6"/>
  <c r="A7766" i="6"/>
  <c r="A4262" i="6"/>
  <c r="A1958" i="6"/>
  <c r="A7526" i="6"/>
  <c r="A6710" i="6"/>
  <c r="A230" i="6"/>
  <c r="A4574" i="6"/>
  <c r="A3614" i="6"/>
  <c r="A5966" i="6"/>
  <c r="A7022" i="6"/>
  <c r="A5462" i="6"/>
  <c r="A7982" i="6"/>
  <c r="A4742" i="6"/>
  <c r="A2270" i="6"/>
  <c r="A6014" i="6"/>
  <c r="A3326" i="6"/>
  <c r="A5894" i="6"/>
  <c r="A4982" i="6"/>
  <c r="A3038" i="6"/>
  <c r="A638" i="6"/>
  <c r="A1670" i="6"/>
  <c r="A1526" i="6"/>
  <c r="A2918" i="6"/>
  <c r="A14" i="6"/>
  <c r="A6350" i="6"/>
  <c r="A206" i="6"/>
  <c r="A254" i="6"/>
  <c r="A782" i="6"/>
  <c r="A3398" i="6"/>
  <c r="A1022" i="6"/>
  <c r="A422" i="6"/>
  <c r="K12" i="5"/>
  <c r="L13" i="5"/>
  <c r="P13" i="5" s="1"/>
  <c r="J6" i="5"/>
  <c r="J33" i="5"/>
  <c r="J32" i="5" s="1"/>
  <c r="K11" i="5" l="1"/>
  <c r="L12" i="5"/>
  <c r="P12" i="5" s="1"/>
  <c r="A7093" i="6"/>
  <c r="A3301" i="6"/>
  <c r="A2101" i="6"/>
  <c r="A6037" i="6"/>
  <c r="A3973" i="6"/>
  <c r="A8221" i="6"/>
  <c r="A5005" i="6"/>
  <c r="A2437" i="6"/>
  <c r="A109" i="6"/>
  <c r="A6613" i="6"/>
  <c r="A7237" i="6"/>
  <c r="A3733" i="6"/>
  <c r="A3037" i="6"/>
  <c r="A709" i="6"/>
  <c r="A5221" i="6"/>
  <c r="A5677" i="6"/>
  <c r="A7141" i="6"/>
  <c r="A2341" i="6"/>
  <c r="A6685" i="6"/>
  <c r="A493" i="6"/>
  <c r="A1573" i="6"/>
  <c r="A7333" i="6"/>
  <c r="A3925" i="6"/>
  <c r="A6637" i="6"/>
  <c r="A4453" i="6"/>
  <c r="A805" i="6"/>
  <c r="A7837" i="6"/>
  <c r="A4309" i="6"/>
  <c r="A7357" i="6"/>
  <c r="A1525" i="6"/>
  <c r="A1405" i="6"/>
  <c r="A1885" i="6"/>
  <c r="A5701" i="6"/>
  <c r="A3901" i="6"/>
  <c r="A2197" i="6"/>
  <c r="A1285" i="6"/>
  <c r="A4837" i="6"/>
  <c r="A5629" i="6"/>
  <c r="A1477" i="6"/>
  <c r="A829" i="6"/>
  <c r="A5149" i="6"/>
  <c r="A7261" i="6"/>
  <c r="A3805" i="6"/>
  <c r="A1381" i="6"/>
  <c r="A6133" i="6"/>
  <c r="A3397" i="6"/>
  <c r="A5053" i="6"/>
  <c r="A2413" i="6"/>
  <c r="A2629" i="6"/>
  <c r="A7693" i="6"/>
  <c r="A1429" i="6"/>
  <c r="A7405" i="6"/>
  <c r="A2989" i="6"/>
  <c r="A1717" i="6"/>
  <c r="A541" i="6"/>
  <c r="A1021" i="6"/>
  <c r="A4669" i="6"/>
  <c r="A6301" i="6"/>
  <c r="A181" i="6"/>
  <c r="A5173" i="6"/>
  <c r="A4597" i="6"/>
  <c r="A853" i="6"/>
  <c r="A3349" i="6"/>
  <c r="A3205" i="6"/>
  <c r="A2917" i="6"/>
  <c r="A5485" i="6"/>
  <c r="A6565" i="6"/>
  <c r="A6901" i="6"/>
  <c r="A6277" i="6"/>
  <c r="A1237" i="6"/>
  <c r="A6781" i="6"/>
  <c r="A781" i="6"/>
  <c r="A1501" i="6"/>
  <c r="A973" i="6"/>
  <c r="A3613" i="6"/>
  <c r="A6733" i="6"/>
  <c r="A4549" i="6"/>
  <c r="A6253" i="6"/>
  <c r="A3637" i="6"/>
  <c r="A2821" i="6"/>
  <c r="A2293" i="6"/>
  <c r="A2509" i="6"/>
  <c r="A1141" i="6"/>
  <c r="A6157" i="6"/>
  <c r="A2797" i="6"/>
  <c r="A1357" i="6"/>
  <c r="A5989" i="6"/>
  <c r="A3661" i="6"/>
  <c r="A7285" i="6"/>
  <c r="A3829" i="6"/>
  <c r="A3229" i="6"/>
  <c r="A2581" i="6"/>
  <c r="A5893" i="6"/>
  <c r="A7021" i="6"/>
  <c r="A3085" i="6"/>
  <c r="A205" i="6"/>
  <c r="A2533" i="6"/>
  <c r="A5245" i="6"/>
  <c r="A13" i="6"/>
  <c r="A5317" i="6"/>
  <c r="A229" i="6"/>
  <c r="A5557" i="6"/>
  <c r="A4261" i="6"/>
  <c r="A6349" i="6"/>
  <c r="A277" i="6"/>
  <c r="A3685" i="6"/>
  <c r="A4237" i="6"/>
  <c r="A8101" i="6"/>
  <c r="A4141" i="6"/>
  <c r="A8413" i="6"/>
  <c r="A7933" i="6"/>
  <c r="A5341" i="6"/>
  <c r="A1213" i="6"/>
  <c r="A7765" i="6"/>
  <c r="A565" i="6"/>
  <c r="A3373" i="6"/>
  <c r="A7861" i="6"/>
  <c r="A5845" i="6"/>
  <c r="A3517" i="6"/>
  <c r="A2965" i="6"/>
  <c r="A5797" i="6"/>
  <c r="A6421" i="6"/>
  <c r="A7645" i="6"/>
  <c r="A6205" i="6"/>
  <c r="A3421" i="6"/>
  <c r="A133" i="6"/>
  <c r="A4933" i="6"/>
  <c r="A1693" i="6"/>
  <c r="A8005" i="6"/>
  <c r="A3013" i="6"/>
  <c r="A1813" i="6"/>
  <c r="A85" i="6"/>
  <c r="A2773" i="6"/>
  <c r="A6061" i="6"/>
  <c r="A3493" i="6"/>
  <c r="A469" i="6"/>
  <c r="A4117" i="6"/>
  <c r="A1189" i="6"/>
  <c r="A5077" i="6"/>
  <c r="A5725" i="6"/>
  <c r="A2869" i="6"/>
  <c r="A2749" i="6"/>
  <c r="A7813" i="6"/>
  <c r="A8389" i="6"/>
  <c r="A3109" i="6"/>
  <c r="A6469" i="6"/>
  <c r="A4405" i="6"/>
  <c r="A6229" i="6"/>
  <c r="A6949" i="6"/>
  <c r="A7117" i="6"/>
  <c r="A4909" i="6"/>
  <c r="A6925" i="6"/>
  <c r="A5917" i="6"/>
  <c r="A5869" i="6"/>
  <c r="A5101" i="6"/>
  <c r="A1645" i="6"/>
  <c r="A4477" i="6"/>
  <c r="A7597" i="6"/>
  <c r="A1549" i="6"/>
  <c r="A8245" i="6"/>
  <c r="A3061" i="6"/>
  <c r="A2725" i="6"/>
  <c r="A6661" i="6"/>
  <c r="A6997" i="6"/>
  <c r="A7741" i="6"/>
  <c r="A5773" i="6"/>
  <c r="A8053" i="6"/>
  <c r="A5269" i="6"/>
  <c r="A3757" i="6"/>
  <c r="A7525" i="6"/>
  <c r="A4381" i="6"/>
  <c r="A1597" i="6"/>
  <c r="A7069" i="6"/>
  <c r="A3133" i="6"/>
  <c r="A397" i="6"/>
  <c r="A2149" i="6"/>
  <c r="A2677" i="6"/>
  <c r="A8293" i="6"/>
  <c r="A5413" i="6"/>
  <c r="A3157" i="6"/>
  <c r="A877" i="6"/>
  <c r="A6853" i="6"/>
  <c r="A4069" i="6"/>
  <c r="A3541" i="6"/>
  <c r="A2557" i="6"/>
  <c r="A4093" i="6"/>
  <c r="A7501" i="6"/>
  <c r="A7885" i="6"/>
  <c r="A4525" i="6"/>
  <c r="A7453" i="6"/>
  <c r="A2461" i="6"/>
  <c r="A4501" i="6"/>
  <c r="A4861" i="6"/>
  <c r="A7789" i="6"/>
  <c r="A3877" i="6"/>
  <c r="A4045" i="6"/>
  <c r="A5653" i="6"/>
  <c r="A8077" i="6"/>
  <c r="A613" i="6"/>
  <c r="A445" i="6"/>
  <c r="A7381" i="6"/>
  <c r="A1669" i="6"/>
  <c r="A4741" i="6"/>
  <c r="A6877" i="6"/>
  <c r="A2653" i="6"/>
  <c r="A8029" i="6"/>
  <c r="A2053" i="6"/>
  <c r="A6589" i="6"/>
  <c r="A637" i="6"/>
  <c r="A5941" i="6"/>
  <c r="A5581" i="6"/>
  <c r="A5029" i="6"/>
  <c r="A1789" i="6"/>
  <c r="A7429" i="6"/>
  <c r="A3997" i="6"/>
  <c r="A1741" i="6"/>
  <c r="A6109" i="6"/>
  <c r="A3589" i="6"/>
  <c r="A1093" i="6"/>
  <c r="A1621" i="6"/>
  <c r="A373" i="6"/>
  <c r="A61" i="6"/>
  <c r="A8269" i="6"/>
  <c r="A5965" i="6"/>
  <c r="A2077" i="6"/>
  <c r="A5605" i="6"/>
  <c r="A4213" i="6"/>
  <c r="A757" i="6"/>
  <c r="A2893" i="6"/>
  <c r="A6445" i="6"/>
  <c r="A6325" i="6"/>
  <c r="A5509" i="6"/>
  <c r="A997" i="6"/>
  <c r="A1861" i="6"/>
  <c r="A7669" i="6"/>
  <c r="A733" i="6"/>
  <c r="A3445" i="6"/>
  <c r="A949" i="6"/>
  <c r="A3181" i="6"/>
  <c r="A3469" i="6"/>
  <c r="A6829" i="6"/>
  <c r="A2845" i="6"/>
  <c r="A7309" i="6"/>
  <c r="A925" i="6"/>
  <c r="A7717" i="6"/>
  <c r="A7165" i="6"/>
  <c r="A901" i="6"/>
  <c r="A1045" i="6"/>
  <c r="A2941" i="6"/>
  <c r="A2317" i="6"/>
  <c r="A7189" i="6"/>
  <c r="A2485" i="6"/>
  <c r="A6709" i="6"/>
  <c r="A7981" i="6"/>
  <c r="A3253" i="6"/>
  <c r="A5461" i="6"/>
  <c r="A7549" i="6"/>
  <c r="A4981" i="6"/>
  <c r="A1765" i="6"/>
  <c r="A7045" i="6"/>
  <c r="A3277" i="6"/>
  <c r="A2005" i="6"/>
  <c r="A8365" i="6"/>
  <c r="A6013" i="6"/>
  <c r="A3325" i="6"/>
  <c r="A1069" i="6"/>
  <c r="A6805" i="6"/>
  <c r="A2269" i="6"/>
  <c r="A8125" i="6"/>
  <c r="A4885" i="6"/>
  <c r="A2365" i="6"/>
  <c r="A685" i="6"/>
  <c r="A517" i="6"/>
  <c r="A6517" i="6"/>
  <c r="A8149" i="6"/>
  <c r="A3949" i="6"/>
  <c r="A4429" i="6"/>
  <c r="A7957" i="6"/>
  <c r="A4021" i="6"/>
  <c r="A4693" i="6"/>
  <c r="A6181" i="6"/>
  <c r="A1333" i="6"/>
  <c r="A5533" i="6"/>
  <c r="A1933" i="6"/>
  <c r="A6493" i="6"/>
  <c r="A4357" i="6"/>
  <c r="A8173" i="6"/>
  <c r="A1981" i="6"/>
  <c r="A589" i="6"/>
  <c r="A6397" i="6"/>
  <c r="A5293" i="6"/>
  <c r="A661" i="6"/>
  <c r="A1117" i="6"/>
  <c r="A6085" i="6"/>
  <c r="A157" i="6"/>
  <c r="A1165" i="6"/>
  <c r="A1453" i="6"/>
  <c r="A4285" i="6"/>
  <c r="A6973" i="6"/>
  <c r="A325" i="6"/>
  <c r="A4165" i="6"/>
  <c r="A4621" i="6"/>
  <c r="A3565" i="6"/>
  <c r="A7621" i="6"/>
  <c r="A7477" i="6"/>
  <c r="A4789" i="6"/>
  <c r="A1837" i="6"/>
  <c r="A7213" i="6"/>
  <c r="A3709" i="6"/>
  <c r="A1309" i="6"/>
  <c r="A8317" i="6"/>
  <c r="A5389" i="6"/>
  <c r="A2389" i="6"/>
  <c r="A5125" i="6"/>
  <c r="A2173" i="6"/>
  <c r="A8341" i="6"/>
  <c r="A4957" i="6"/>
  <c r="A2125" i="6"/>
  <c r="A5821" i="6"/>
  <c r="A7909" i="6"/>
  <c r="A2221" i="6"/>
  <c r="A8197" i="6"/>
  <c r="A1957" i="6"/>
  <c r="A6757" i="6"/>
  <c r="A4573" i="6"/>
  <c r="A3781" i="6"/>
  <c r="A37" i="6"/>
  <c r="A2701" i="6"/>
  <c r="A5437" i="6"/>
  <c r="A421" i="6"/>
  <c r="A6373" i="6"/>
  <c r="A6541" i="6"/>
  <c r="A349" i="6"/>
  <c r="A2605" i="6"/>
  <c r="A5749" i="6"/>
  <c r="A7573" i="6"/>
  <c r="A2029" i="6"/>
  <c r="A4765" i="6"/>
  <c r="A5197" i="6"/>
  <c r="A3853" i="6"/>
  <c r="A4189" i="6"/>
  <c r="A4813" i="6"/>
  <c r="A1261" i="6"/>
  <c r="A301" i="6"/>
  <c r="A2245" i="6"/>
  <c r="A5365" i="6"/>
  <c r="A253" i="6"/>
  <c r="A4645" i="6"/>
  <c r="A4333" i="6"/>
  <c r="A1909" i="6"/>
  <c r="A4717" i="6"/>
  <c r="K32" i="5"/>
  <c r="L32" i="5" s="1"/>
  <c r="P32" i="5" s="1"/>
  <c r="K33" i="5" l="1"/>
  <c r="L33" i="5" s="1"/>
  <c r="P33" i="5" s="1"/>
  <c r="A6900" i="6"/>
  <c r="A5676" i="6"/>
  <c r="A2556" i="6"/>
  <c r="A108" i="6"/>
  <c r="A7932" i="6"/>
  <c r="A6252" i="6"/>
  <c r="A2868" i="6"/>
  <c r="A708" i="6"/>
  <c r="A6108" i="6"/>
  <c r="A8244" i="6"/>
  <c r="A5532" i="6"/>
  <c r="A2508" i="6"/>
  <c r="A6132" i="6"/>
  <c r="A4164" i="6"/>
  <c r="A7284" i="6"/>
  <c r="A4500" i="6"/>
  <c r="A156" i="6"/>
  <c r="A7548" i="6"/>
  <c r="A7764" i="6"/>
  <c r="A5508" i="6"/>
  <c r="A1836" i="6"/>
  <c r="A1620" i="6"/>
  <c r="A5076" i="6"/>
  <c r="A876" i="6"/>
  <c r="A8340" i="6"/>
  <c r="A6996" i="6"/>
  <c r="A5172" i="6"/>
  <c r="A2244" i="6"/>
  <c r="A3492" i="6"/>
  <c r="A1356" i="6"/>
  <c r="A2436" i="6"/>
  <c r="A7452" i="6"/>
  <c r="A5988" i="6"/>
  <c r="A2748" i="6"/>
  <c r="A4020" i="6"/>
  <c r="A4452" i="6"/>
  <c r="A204" i="6"/>
  <c r="A2412" i="6"/>
  <c r="A8220" i="6"/>
  <c r="A4908" i="6"/>
  <c r="A8004" i="6"/>
  <c r="A6684" i="6"/>
  <c r="A5196" i="6"/>
  <c r="A2148" i="6"/>
  <c r="A5052" i="6"/>
  <c r="A1092" i="6"/>
  <c r="A4140" i="6"/>
  <c r="A7860" i="6"/>
  <c r="A5748" i="6"/>
  <c r="A2604" i="6"/>
  <c r="A972" i="6"/>
  <c r="A132" i="6"/>
  <c r="A8292" i="6"/>
  <c r="A5436" i="6"/>
  <c r="A2316" i="6"/>
  <c r="A1500" i="6"/>
  <c r="A324" i="6"/>
  <c r="A1164" i="6"/>
  <c r="A8052" i="6"/>
  <c r="A6372" i="6"/>
  <c r="A4668" i="6"/>
  <c r="A492" i="6"/>
  <c r="A3612" i="6"/>
  <c r="A2916" i="6"/>
  <c r="A7164" i="6"/>
  <c r="A5412" i="6"/>
  <c r="A1812" i="6"/>
  <c r="A4044" i="6"/>
  <c r="A1980" i="6"/>
  <c r="A3012" i="6"/>
  <c r="A6468" i="6"/>
  <c r="A4692" i="6"/>
  <c r="A780" i="6"/>
  <c r="A3300" i="6"/>
  <c r="A3708" i="6"/>
  <c r="A7428" i="6"/>
  <c r="A5340" i="6"/>
  <c r="A1548" i="6"/>
  <c r="A4260" i="6"/>
  <c r="A2940" i="6"/>
  <c r="A36" i="6"/>
  <c r="A3396" i="6"/>
  <c r="A3324" i="6"/>
  <c r="A8100" i="6"/>
  <c r="A7140" i="6"/>
  <c r="A756" i="6"/>
  <c r="A8124" i="6"/>
  <c r="A6828" i="6"/>
  <c r="A5220" i="6"/>
  <c r="A588" i="6"/>
  <c r="A3516" i="6"/>
  <c r="A6084" i="6"/>
  <c r="A7308" i="6"/>
  <c r="A5892" i="6"/>
  <c r="A3084" i="6"/>
  <c r="A1932" i="6"/>
  <c r="A924" i="6"/>
  <c r="A4932" i="6"/>
  <c r="A6564" i="6"/>
  <c r="A4836" i="6"/>
  <c r="A1668" i="6"/>
  <c r="A3564" i="6"/>
  <c r="A852" i="6"/>
  <c r="A7836" i="6"/>
  <c r="A6204" i="6"/>
  <c r="A3180" i="6"/>
  <c r="A6180" i="6"/>
  <c r="A1476" i="6"/>
  <c r="A6948" i="6"/>
  <c r="A5364" i="6"/>
  <c r="A1692" i="6"/>
  <c r="A4308" i="6"/>
  <c r="A8388" i="6"/>
  <c r="A7044" i="6"/>
  <c r="A5268" i="6"/>
  <c r="A1284" i="6"/>
  <c r="A2076" i="6"/>
  <c r="A7068" i="6"/>
  <c r="A5796" i="6"/>
  <c r="A3132" i="6"/>
  <c r="A3876" i="6"/>
  <c r="A2124" i="6"/>
  <c r="A3828" i="6"/>
  <c r="A4236" i="6"/>
  <c r="A60" i="6"/>
  <c r="A12" i="6"/>
  <c r="A6780" i="6"/>
  <c r="A4596" i="6"/>
  <c r="A3444" i="6"/>
  <c r="A8172" i="6"/>
  <c r="A6396" i="6"/>
  <c r="A4860" i="6"/>
  <c r="A564" i="6"/>
  <c r="A3036" i="6"/>
  <c r="A684" i="6"/>
  <c r="A6876" i="6"/>
  <c r="A5580" i="6"/>
  <c r="A2580" i="6"/>
  <c r="A6156" i="6"/>
  <c r="A5940" i="6"/>
  <c r="A2892" i="6"/>
  <c r="A6660" i="6"/>
  <c r="A4548" i="6"/>
  <c r="A228" i="6"/>
  <c r="A3900" i="6"/>
  <c r="A7788" i="6"/>
  <c r="A5556" i="6"/>
  <c r="A3252" i="6"/>
  <c r="A1020" i="6"/>
  <c r="A3372" i="6"/>
  <c r="A900" i="6"/>
  <c r="A7188" i="6"/>
  <c r="A5244" i="6"/>
  <c r="A2268" i="6"/>
  <c r="A3636" i="6"/>
  <c r="A732" i="6"/>
  <c r="A1044" i="6"/>
  <c r="A7716" i="6"/>
  <c r="A6636" i="6"/>
  <c r="A4572" i="6"/>
  <c r="A804" i="6"/>
  <c r="A3996" i="6"/>
  <c r="A3924" i="6"/>
  <c r="A7596" i="6"/>
  <c r="A5844" i="6"/>
  <c r="A2700" i="6"/>
  <c r="A7404" i="6"/>
  <c r="A4428" i="6"/>
  <c r="A612" i="6"/>
  <c r="A1212" i="6"/>
  <c r="A8148" i="6"/>
  <c r="A6300" i="6"/>
  <c r="A3156" i="6"/>
  <c r="A1236" i="6"/>
  <c r="A5004" i="6"/>
  <c r="A6804" i="6"/>
  <c r="A5628" i="6"/>
  <c r="A2364" i="6"/>
  <c r="A1884" i="6"/>
  <c r="A1380" i="6"/>
  <c r="A8412" i="6"/>
  <c r="A6732" i="6"/>
  <c r="A4716" i="6"/>
  <c r="A252" i="6"/>
  <c r="A2964" i="6"/>
  <c r="A2028" i="6"/>
  <c r="A7212" i="6"/>
  <c r="A5724" i="6"/>
  <c r="A2172" i="6"/>
  <c r="A3348" i="6"/>
  <c r="A996" i="6"/>
  <c r="A6420" i="6"/>
  <c r="A6492" i="6"/>
  <c r="A4740" i="6"/>
  <c r="A1428" i="6"/>
  <c r="A3732" i="6"/>
  <c r="A3780" i="6"/>
  <c r="A372" i="6"/>
  <c r="A7500" i="6"/>
  <c r="A6060" i="6"/>
  <c r="A2820" i="6"/>
  <c r="A2388" i="6"/>
  <c r="A3660" i="6"/>
  <c r="A8196" i="6"/>
  <c r="A6924" i="6"/>
  <c r="A4524" i="6"/>
  <c r="A2220" i="6"/>
  <c r="A3972" i="6"/>
  <c r="A1860" i="6"/>
  <c r="A1644" i="6"/>
  <c r="A6012" i="6"/>
  <c r="A7692" i="6"/>
  <c r="A7020" i="6"/>
  <c r="A5772" i="6"/>
  <c r="A2196" i="6"/>
  <c r="A3588" i="6"/>
  <c r="A7908" i="6"/>
  <c r="A5916" i="6"/>
  <c r="A2628" i="6"/>
  <c r="A276" i="6"/>
  <c r="A1260" i="6"/>
  <c r="A7980" i="6"/>
  <c r="A6588" i="6"/>
  <c r="A4884" i="6"/>
  <c r="A1764" i="6"/>
  <c r="A6276" i="6"/>
  <c r="A1116" i="6"/>
  <c r="A6444" i="6"/>
  <c r="A7884" i="6"/>
  <c r="A6228" i="6"/>
  <c r="A2844" i="6"/>
  <c r="A4332" i="6"/>
  <c r="A7524" i="6"/>
  <c r="A7740" i="6"/>
  <c r="A5484" i="6"/>
  <c r="A1788" i="6"/>
  <c r="A7572" i="6"/>
  <c r="A5028" i="6"/>
  <c r="A7236" i="6"/>
  <c r="A4404" i="6"/>
  <c r="A84" i="6"/>
  <c r="A948" i="6"/>
  <c r="A7476" i="6"/>
  <c r="A5460" i="6"/>
  <c r="A1740" i="6"/>
  <c r="A3684" i="6"/>
  <c r="A2100" i="6"/>
  <c r="A8364" i="6"/>
  <c r="A7332" i="6"/>
  <c r="A4644" i="6"/>
  <c r="A636" i="6"/>
  <c r="A3756" i="6"/>
  <c r="A4476" i="6"/>
  <c r="A7644" i="6"/>
  <c r="A2724" i="6"/>
  <c r="A5292" i="6"/>
  <c r="A5700" i="6"/>
  <c r="A2676" i="6"/>
  <c r="A4116" i="6"/>
  <c r="A4980" i="6"/>
  <c r="A7356" i="6"/>
  <c r="A5964" i="6"/>
  <c r="A1452" i="6"/>
  <c r="A420" i="6"/>
  <c r="A3948" i="6"/>
  <c r="A8028" i="6"/>
  <c r="A6756" i="6"/>
  <c r="A4812" i="6"/>
  <c r="A540" i="6"/>
  <c r="A4188" i="6"/>
  <c r="A7812" i="6"/>
  <c r="A5604" i="6"/>
  <c r="A3276" i="6"/>
  <c r="A444" i="6"/>
  <c r="A1140" i="6"/>
  <c r="A7380" i="6"/>
  <c r="A5388" i="6"/>
  <c r="A2292" i="6"/>
  <c r="A1572" i="6"/>
  <c r="A1308" i="6"/>
  <c r="A348" i="6"/>
  <c r="A7956" i="6"/>
  <c r="A6348" i="6"/>
  <c r="A4620" i="6"/>
  <c r="A468" i="6"/>
  <c r="A4284" i="6"/>
  <c r="A3060" i="6"/>
  <c r="A7116" i="6"/>
  <c r="A5868" i="6"/>
  <c r="A1716" i="6"/>
  <c r="A3468" i="6"/>
  <c r="A2340" i="6"/>
  <c r="A2460" i="6"/>
  <c r="A8316" i="6"/>
  <c r="A6708" i="6"/>
  <c r="A5148" i="6"/>
  <c r="A828" i="6"/>
  <c r="A1956" i="6"/>
  <c r="A1188" i="6"/>
  <c r="A6324" i="6"/>
  <c r="A1068" i="6"/>
  <c r="A1524" i="6"/>
  <c r="A2772" i="6"/>
  <c r="A660" i="6"/>
  <c r="A2484" i="6"/>
  <c r="A8268" i="6"/>
  <c r="A6972" i="6"/>
  <c r="A5652" i="6"/>
  <c r="A2652" i="6"/>
  <c r="A4356" i="6"/>
  <c r="A5100" i="6"/>
  <c r="A3852" i="6"/>
  <c r="A8076" i="6"/>
  <c r="A7092" i="6"/>
  <c r="A4764" i="6"/>
  <c r="A396" i="6"/>
  <c r="A3420" i="6"/>
  <c r="A2796" i="6"/>
  <c r="A7260" i="6"/>
  <c r="A5820" i="6"/>
  <c r="A2532" i="6"/>
  <c r="A2052" i="6"/>
  <c r="A300" i="6"/>
  <c r="A4212" i="6"/>
  <c r="A6516" i="6"/>
  <c r="A4788" i="6"/>
  <c r="A1596" i="6"/>
  <c r="A1332" i="6"/>
  <c r="A2988" i="6"/>
  <c r="A180" i="6"/>
  <c r="A7620" i="6"/>
  <c r="A6036" i="6"/>
  <c r="A3108" i="6"/>
  <c r="A1908" i="6"/>
  <c r="A2004" i="6"/>
  <c r="A6852" i="6"/>
  <c r="A5316" i="6"/>
  <c r="A1404" i="6"/>
  <c r="A4092" i="6"/>
  <c r="A7668" i="6"/>
  <c r="A6540" i="6"/>
  <c r="A3228" i="6"/>
  <c r="A516" i="6"/>
  <c r="A4380" i="6"/>
  <c r="A3804" i="6"/>
  <c r="A3204" i="6"/>
  <c r="A4956" i="6"/>
  <c r="A5124" i="6"/>
  <c r="A4068" i="6"/>
  <c r="A3540" i="6"/>
  <c r="A6612" i="6"/>
  <c r="K10" i="5"/>
  <c r="L11" i="5"/>
  <c r="P11" i="5" s="1"/>
  <c r="K34" i="5"/>
  <c r="L34" i="5" l="1"/>
  <c r="P34" i="5" s="1"/>
  <c r="K35" i="5"/>
  <c r="A6803" i="6"/>
  <c r="A2915" i="6"/>
  <c r="A5843" i="6"/>
  <c r="A3107" i="6"/>
  <c r="A7979" i="6"/>
  <c r="A6083" i="6"/>
  <c r="A947" i="6"/>
  <c r="A827" i="6"/>
  <c r="A3731" i="6"/>
  <c r="A2723" i="6"/>
  <c r="A35" i="6"/>
  <c r="A7355" i="6"/>
  <c r="A5507" i="6"/>
  <c r="A251" i="6"/>
  <c r="A4307" i="6"/>
  <c r="A4667" i="6"/>
  <c r="A7043" i="6"/>
  <c r="A275" i="6"/>
  <c r="A5627" i="6"/>
  <c r="A6923" i="6"/>
  <c r="A5267" i="6"/>
  <c r="A611" i="6"/>
  <c r="A1355" i="6"/>
  <c r="A4235" i="6"/>
  <c r="A2003" i="6"/>
  <c r="A7259" i="6"/>
  <c r="A707" i="6"/>
  <c r="A7763" i="6"/>
  <c r="A5243" i="6"/>
  <c r="A2819" i="6"/>
  <c r="A3923" i="6"/>
  <c r="A4739" i="6"/>
  <c r="A8219" i="6"/>
  <c r="A6875" i="6"/>
  <c r="A1475" i="6"/>
  <c r="A4475" i="6"/>
  <c r="A5555" i="6"/>
  <c r="A5891" i="6"/>
  <c r="A4115" i="6"/>
  <c r="A3227" i="6"/>
  <c r="A3131" i="6"/>
  <c r="A467" i="6"/>
  <c r="A4067" i="6"/>
  <c r="A7403" i="6"/>
  <c r="A3395" i="6"/>
  <c r="A3803" i="6"/>
  <c r="A5387" i="6"/>
  <c r="A1763" i="6"/>
  <c r="A6611" i="6"/>
  <c r="A3347" i="6"/>
  <c r="A4691" i="6"/>
  <c r="A1691" i="6"/>
  <c r="A2699" i="6"/>
  <c r="A7739" i="6"/>
  <c r="A5579" i="6"/>
  <c r="A1235" i="6"/>
  <c r="A6419" i="6"/>
  <c r="A6971" i="6"/>
  <c r="A5219" i="6"/>
  <c r="A563" i="6"/>
  <c r="A371" i="6"/>
  <c r="A4787" i="6"/>
  <c r="A3203" i="6"/>
  <c r="A6491" i="6"/>
  <c r="A6299" i="6"/>
  <c r="A7235" i="6"/>
  <c r="A3155" i="6"/>
  <c r="A6203" i="6"/>
  <c r="A5003" i="6"/>
  <c r="A2483" i="6"/>
  <c r="A6539" i="6"/>
  <c r="A7811" i="6"/>
  <c r="A4163" i="6"/>
  <c r="A6635" i="6"/>
  <c r="A3179" i="6"/>
  <c r="A6563" i="6"/>
  <c r="A4715" i="6"/>
  <c r="A779" i="6"/>
  <c r="A7883" i="6"/>
  <c r="A6107" i="6"/>
  <c r="A227" i="6"/>
  <c r="A3035" i="6"/>
  <c r="A323" i="6"/>
  <c r="A7019" i="6"/>
  <c r="A6515" i="6"/>
  <c r="A7091" i="6"/>
  <c r="A7835" i="6"/>
  <c r="A1667" i="6"/>
  <c r="A491" i="6"/>
  <c r="A3587" i="6"/>
  <c r="A6011" i="6"/>
  <c r="A5963" i="6"/>
  <c r="A3275" i="6"/>
  <c r="A3059" i="6"/>
  <c r="A6251" i="6"/>
  <c r="A3011" i="6"/>
  <c r="A2531" i="6"/>
  <c r="A7859" i="6"/>
  <c r="A3515" i="6"/>
  <c r="A1643" i="6"/>
  <c r="A4499" i="6"/>
  <c r="A8075" i="6"/>
  <c r="A6155" i="6"/>
  <c r="A1163" i="6"/>
  <c r="A179" i="6"/>
  <c r="A3899" i="6"/>
  <c r="A3467" i="6"/>
  <c r="A7163" i="6"/>
  <c r="A5819" i="6"/>
  <c r="A1067" i="6"/>
  <c r="A5075" i="6"/>
  <c r="A587" i="6"/>
  <c r="A6227" i="6"/>
  <c r="A6995" i="6"/>
  <c r="A3419" i="6"/>
  <c r="A2123" i="6"/>
  <c r="A2243" i="6"/>
  <c r="A5675" i="6"/>
  <c r="A1859" i="6"/>
  <c r="A8363" i="6"/>
  <c r="A6659" i="6"/>
  <c r="A2675" i="6"/>
  <c r="A1811" i="6"/>
  <c r="A6347" i="6"/>
  <c r="A6323" i="6"/>
  <c r="A4955" i="6"/>
  <c r="A5795" i="6"/>
  <c r="A4643" i="6"/>
  <c r="A4379" i="6"/>
  <c r="A8003" i="6"/>
  <c r="A6395" i="6"/>
  <c r="A1499" i="6"/>
  <c r="A5099" i="6"/>
  <c r="A1283" i="6"/>
  <c r="A7427" i="6"/>
  <c r="A5603" i="6"/>
  <c r="A347" i="6"/>
  <c r="A4043" i="6"/>
  <c r="A4907" i="6"/>
  <c r="A755" i="6"/>
  <c r="A6851" i="6"/>
  <c r="A6587" i="6"/>
  <c r="A4859" i="6"/>
  <c r="A803" i="6"/>
  <c r="A299" i="6"/>
  <c r="A7499" i="6"/>
  <c r="A2315" i="6"/>
  <c r="A1115" i="6"/>
  <c r="A7907" i="6"/>
  <c r="A5699" i="6"/>
  <c r="A515" i="6"/>
  <c r="A6443" i="6"/>
  <c r="A4523" i="6"/>
  <c r="A8147" i="6"/>
  <c r="A4427" i="6"/>
  <c r="A1595" i="6"/>
  <c r="A2867" i="6"/>
  <c r="A3299" i="6"/>
  <c r="A6755" i="6"/>
  <c r="A1427" i="6"/>
  <c r="A2219" i="6"/>
  <c r="A4331" i="6"/>
  <c r="A5915" i="6"/>
  <c r="A4091" i="6"/>
  <c r="A5147" i="6"/>
  <c r="A2411" i="6"/>
  <c r="A1739" i="6"/>
  <c r="A8315" i="6"/>
  <c r="A6779" i="6"/>
  <c r="A1403" i="6"/>
  <c r="A1571" i="6"/>
  <c r="A2771" i="6"/>
  <c r="A5363" i="6"/>
  <c r="A4835" i="6"/>
  <c r="A7619" i="6"/>
  <c r="A7931" i="6"/>
  <c r="A6179" i="6"/>
  <c r="A443" i="6"/>
  <c r="A2363" i="6"/>
  <c r="A4211" i="6"/>
  <c r="A3779" i="6"/>
  <c r="A7067" i="6"/>
  <c r="A5435" i="6"/>
  <c r="A899" i="6"/>
  <c r="A659" i="6"/>
  <c r="A5195" i="6"/>
  <c r="A4019" i="6"/>
  <c r="A155" i="6"/>
  <c r="A3635" i="6"/>
  <c r="A3755" i="6"/>
  <c r="A5339" i="6"/>
  <c r="A3707" i="6"/>
  <c r="A5483" i="6"/>
  <c r="A7715" i="6"/>
  <c r="A5411" i="6"/>
  <c r="A875" i="6"/>
  <c r="A2171" i="6"/>
  <c r="A3611" i="6"/>
  <c r="A2291" i="6"/>
  <c r="A6731" i="6"/>
  <c r="A2891" i="6"/>
  <c r="A5939" i="6"/>
  <c r="A3851" i="6"/>
  <c r="A8027" i="6"/>
  <c r="A7139" i="6"/>
  <c r="A1619" i="6"/>
  <c r="A2099" i="6"/>
  <c r="A2267" i="6"/>
  <c r="A3371" i="6"/>
  <c r="A2195" i="6"/>
  <c r="A3083" i="6"/>
  <c r="A7523" i="6"/>
  <c r="A6059" i="6"/>
  <c r="A1139" i="6"/>
  <c r="A4571" i="6"/>
  <c r="A4979" i="6"/>
  <c r="A4139" i="6"/>
  <c r="A2939" i="6"/>
  <c r="A59" i="6"/>
  <c r="A7691" i="6"/>
  <c r="A5531" i="6"/>
  <c r="A1211" i="6"/>
  <c r="A7595" i="6"/>
  <c r="A6947" i="6"/>
  <c r="A5171" i="6"/>
  <c r="A2843" i="6"/>
  <c r="A3251" i="6"/>
  <c r="A4619" i="6"/>
  <c r="A4595" i="6"/>
  <c r="A3827" i="6"/>
  <c r="A1547" i="6"/>
  <c r="A5867" i="6"/>
  <c r="A1955" i="6"/>
  <c r="A1091" i="6"/>
  <c r="A6467" i="6"/>
  <c r="A731" i="6"/>
  <c r="A4187" i="6"/>
  <c r="A3659" i="6"/>
  <c r="A6827" i="6"/>
  <c r="A8387" i="6"/>
  <c r="A2507" i="6"/>
  <c r="A1883" i="6"/>
  <c r="A4811" i="6"/>
  <c r="A851" i="6"/>
  <c r="A7211" i="6"/>
  <c r="A5315" i="6"/>
  <c r="A1187" i="6"/>
  <c r="A4355" i="6"/>
  <c r="A1379" i="6"/>
  <c r="A5651" i="6"/>
  <c r="A7331" i="6"/>
  <c r="A3323" i="6"/>
  <c r="A2555" i="6"/>
  <c r="A395" i="6"/>
  <c r="A1931" i="6"/>
  <c r="A7547" i="6"/>
  <c r="A6131" i="6"/>
  <c r="A107" i="6"/>
  <c r="A3683" i="6"/>
  <c r="A4259" i="6"/>
  <c r="A4547" i="6"/>
  <c r="A8339" i="6"/>
  <c r="A1259" i="6"/>
  <c r="A2147" i="6"/>
  <c r="A1787" i="6"/>
  <c r="A8243" i="6"/>
  <c r="A5771" i="6"/>
  <c r="A1019" i="6"/>
  <c r="A2051" i="6"/>
  <c r="A1979" i="6"/>
  <c r="A203" i="6"/>
  <c r="A8171" i="6"/>
  <c r="A1451" i="6"/>
  <c r="A2027" i="6"/>
  <c r="A11" i="6"/>
  <c r="A7475" i="6"/>
  <c r="A5747" i="6"/>
  <c r="A539" i="6"/>
  <c r="A3443" i="6"/>
  <c r="A2747" i="6"/>
  <c r="A3539" i="6"/>
  <c r="A7379" i="6"/>
  <c r="A2963" i="6"/>
  <c r="A2075" i="6"/>
  <c r="A8411" i="6"/>
  <c r="A4883" i="6"/>
  <c r="A1835" i="6"/>
  <c r="A3491" i="6"/>
  <c r="A7187" i="6"/>
  <c r="A8123" i="6"/>
  <c r="A3947" i="6"/>
  <c r="A1715" i="6"/>
  <c r="A1331" i="6"/>
  <c r="A2339" i="6"/>
  <c r="A7667" i="6"/>
  <c r="A3995" i="6"/>
  <c r="A4403" i="6"/>
  <c r="A5027" i="6"/>
  <c r="A3563" i="6"/>
  <c r="A6707" i="6"/>
  <c r="A6035" i="6"/>
  <c r="A6899" i="6"/>
  <c r="A5123" i="6"/>
  <c r="A2435" i="6"/>
  <c r="A1907" i="6"/>
  <c r="A8267" i="6"/>
  <c r="A2579" i="6"/>
  <c r="A8099" i="6"/>
  <c r="A6683" i="6"/>
  <c r="A1523" i="6"/>
  <c r="A4283" i="6"/>
  <c r="A419" i="6"/>
  <c r="A5987" i="6"/>
  <c r="A7451" i="6"/>
  <c r="A5291" i="6"/>
  <c r="A1043" i="6"/>
  <c r="A83" i="6"/>
  <c r="A1307" i="6"/>
  <c r="A635" i="6"/>
  <c r="A7955" i="6"/>
  <c r="A995" i="6"/>
  <c r="A2627" i="6"/>
  <c r="A4451" i="6"/>
  <c r="A7307" i="6"/>
  <c r="A5459" i="6"/>
  <c r="A131" i="6"/>
  <c r="A4931" i="6"/>
  <c r="A3971" i="6"/>
  <c r="A8051" i="6"/>
  <c r="A923" i="6"/>
  <c r="A6275" i="6"/>
  <c r="A7115" i="6"/>
  <c r="A5723" i="6"/>
  <c r="A971" i="6"/>
  <c r="A8291" i="6"/>
  <c r="A2603" i="6"/>
  <c r="A7643" i="6"/>
  <c r="A7283" i="6"/>
  <c r="A2459" i="6"/>
  <c r="A7787" i="6"/>
  <c r="A2987" i="6"/>
  <c r="A3875" i="6"/>
  <c r="A2651" i="6"/>
  <c r="A4763" i="6"/>
  <c r="A2795" i="6"/>
  <c r="A2387" i="6"/>
  <c r="A8195" i="6"/>
  <c r="A6371" i="6"/>
  <c r="A5051" i="6"/>
  <c r="A7571" i="6"/>
  <c r="A683" i="6"/>
  <c r="K9" i="5"/>
  <c r="L10" i="5"/>
  <c r="P10" i="5" s="1"/>
  <c r="L35" i="5" l="1"/>
  <c r="P35" i="5" s="1"/>
  <c r="K36" i="5"/>
  <c r="A4306" i="6"/>
  <c r="A3562" i="6"/>
  <c r="A874" i="6"/>
  <c r="A346" i="6"/>
  <c r="A8098" i="6"/>
  <c r="A8002" i="6"/>
  <c r="A4666" i="6"/>
  <c r="A2266" i="6"/>
  <c r="A5410" i="6"/>
  <c r="A5890" i="6"/>
  <c r="A5002" i="6"/>
  <c r="A3442" i="6"/>
  <c r="A706" i="6"/>
  <c r="A6010" i="6"/>
  <c r="A1834" i="6"/>
  <c r="A4450" i="6"/>
  <c r="A2026" i="6"/>
  <c r="A7114" i="6"/>
  <c r="A274" i="6"/>
  <c r="A1666" i="6"/>
  <c r="A7666" i="6"/>
  <c r="A3946" i="6"/>
  <c r="A1282" i="6"/>
  <c r="A8338" i="6"/>
  <c r="A5722" i="6"/>
  <c r="A7042" i="6"/>
  <c r="A4690" i="6"/>
  <c r="A4066" i="6"/>
  <c r="A3298" i="6"/>
  <c r="A7066" i="6"/>
  <c r="A250" i="6"/>
  <c r="A850" i="6"/>
  <c r="A4258" i="6"/>
  <c r="A1426" i="6"/>
  <c r="A7450" i="6"/>
  <c r="A1522" i="6"/>
  <c r="A5434" i="6"/>
  <c r="A7858" i="6"/>
  <c r="A3610" i="6"/>
  <c r="A898" i="6"/>
  <c r="A1714" i="6"/>
  <c r="A6058" i="6"/>
  <c r="A7618" i="6"/>
  <c r="A5266" i="6"/>
  <c r="A2890" i="6"/>
  <c r="A8362" i="6"/>
  <c r="A4138" i="6"/>
  <c r="A4426" i="6"/>
  <c r="A3730" i="6"/>
  <c r="A5506" i="6"/>
  <c r="A2650" i="6"/>
  <c r="A2554" i="6"/>
  <c r="A7690" i="6"/>
  <c r="A3970" i="6"/>
  <c r="A1498" i="6"/>
  <c r="A2386" i="6"/>
  <c r="A7186" i="6"/>
  <c r="A3370" i="6"/>
  <c r="A5074" i="6"/>
  <c r="A3058" i="6"/>
  <c r="A3106" i="6"/>
  <c r="A418" i="6"/>
  <c r="A8122" i="6"/>
  <c r="A8026" i="6"/>
  <c r="A5122" i="6"/>
  <c r="A2002" i="6"/>
  <c r="A3154" i="6"/>
  <c r="A2914" i="6"/>
  <c r="A6634" i="6"/>
  <c r="A7810" i="6"/>
  <c r="A4114" i="6"/>
  <c r="A1354" i="6"/>
  <c r="A5626" i="6"/>
  <c r="A538" i="6"/>
  <c r="A7162" i="6"/>
  <c r="A3274" i="6"/>
  <c r="A5050" i="6"/>
  <c r="A2050" i="6"/>
  <c r="A6850" i="6"/>
  <c r="A5314" i="6"/>
  <c r="A8242" i="6"/>
  <c r="A7258" i="6"/>
  <c r="A4786" i="6"/>
  <c r="A3202" i="6"/>
  <c r="A5290" i="6"/>
  <c r="A1786" i="6"/>
  <c r="A7306" i="6"/>
  <c r="A6418" i="6"/>
  <c r="A3682" i="6"/>
  <c r="A1258" i="6"/>
  <c r="A6394" i="6"/>
  <c r="A5698" i="6"/>
  <c r="A7498" i="6"/>
  <c r="A2698" i="6"/>
  <c r="A6106" i="6"/>
  <c r="A7018" i="6"/>
  <c r="A7282" i="6"/>
  <c r="A1882" i="6"/>
  <c r="A4858" i="6"/>
  <c r="A2770" i="6"/>
  <c r="A6250" i="6"/>
  <c r="A6514" i="6"/>
  <c r="A3010" i="6"/>
  <c r="A370" i="6"/>
  <c r="A5338" i="6"/>
  <c r="A754" i="6"/>
  <c r="A6802" i="6"/>
  <c r="A226" i="6"/>
  <c r="A4186" i="6"/>
  <c r="A3538" i="6"/>
  <c r="A6226" i="6"/>
  <c r="A2602" i="6"/>
  <c r="A3178" i="6"/>
  <c r="A2578" i="6"/>
  <c r="A7978" i="6"/>
  <c r="A4570" i="6"/>
  <c r="A2218" i="6"/>
  <c r="A6274" i="6"/>
  <c r="A5842" i="6"/>
  <c r="A4834" i="6"/>
  <c r="A4042" i="6"/>
  <c r="A466" i="6"/>
  <c r="A634" i="6"/>
  <c r="A6298" i="6"/>
  <c r="A2362" i="6"/>
  <c r="A4354" i="6"/>
  <c r="A1450" i="6"/>
  <c r="A7330" i="6"/>
  <c r="A1570" i="6"/>
  <c r="A5530" i="6"/>
  <c r="A7834" i="6"/>
  <c r="A4234" i="6"/>
  <c r="A1978" i="6"/>
  <c r="A514" i="6"/>
  <c r="A7522" i="6"/>
  <c r="A4474" i="6"/>
  <c r="A3658" i="6"/>
  <c r="A1138" i="6"/>
  <c r="A7234" i="6"/>
  <c r="A7546" i="6"/>
  <c r="A8410" i="6"/>
  <c r="A3994" i="6"/>
  <c r="A2170" i="6"/>
  <c r="A442" i="6"/>
  <c r="A5770" i="6"/>
  <c r="A5098" i="6"/>
  <c r="A3490" i="6"/>
  <c r="A922" i="6"/>
  <c r="A5914" i="6"/>
  <c r="A322" i="6"/>
  <c r="A4498" i="6"/>
  <c r="A2122" i="6"/>
  <c r="A6610" i="6"/>
  <c r="A946" i="6"/>
  <c r="A778" i="6"/>
  <c r="A7714" i="6"/>
  <c r="A4210" i="6"/>
  <c r="A1306" i="6"/>
  <c r="A7642" i="6"/>
  <c r="A5578" i="6"/>
  <c r="A7210" i="6"/>
  <c r="A4738" i="6"/>
  <c r="A2986" i="6"/>
  <c r="A3394" i="6"/>
  <c r="A2842" i="6"/>
  <c r="A154" i="6"/>
  <c r="A4930" i="6"/>
  <c r="A1642" i="6"/>
  <c r="A2866" i="6"/>
  <c r="A3250" i="6"/>
  <c r="A2410" i="6"/>
  <c r="A6922" i="6"/>
  <c r="A7786" i="6"/>
  <c r="A3706" i="6"/>
  <c r="A1114" i="6"/>
  <c r="A8290" i="6"/>
  <c r="A5818" i="6"/>
  <c r="A4594" i="6"/>
  <c r="A3826" i="6"/>
  <c r="A5386" i="6"/>
  <c r="A1594" i="6"/>
  <c r="A730" i="6"/>
  <c r="A3586" i="6"/>
  <c r="A2722" i="6"/>
  <c r="A394" i="6"/>
  <c r="A1546" i="6"/>
  <c r="A7570" i="6"/>
  <c r="A2194" i="6"/>
  <c r="A3850" i="6"/>
  <c r="A4954" i="6"/>
  <c r="A6970" i="6"/>
  <c r="A4714" i="6"/>
  <c r="A2290" i="6"/>
  <c r="A5362" i="6"/>
  <c r="A5650" i="6"/>
  <c r="A6898" i="6"/>
  <c r="A5146" i="6"/>
  <c r="A3466" i="6"/>
  <c r="A1810" i="6"/>
  <c r="A1066" i="6"/>
  <c r="A8146" i="6"/>
  <c r="A8050" i="6"/>
  <c r="A5194" i="6"/>
  <c r="A2098" i="6"/>
  <c r="A2530" i="6"/>
  <c r="A2338" i="6"/>
  <c r="A6370" i="6"/>
  <c r="A6442" i="6"/>
  <c r="A2626" i="6"/>
  <c r="A82" i="6"/>
  <c r="A5458" i="6"/>
  <c r="A994" i="6"/>
  <c r="A6706" i="6"/>
  <c r="A2938" i="6"/>
  <c r="A5170" i="6"/>
  <c r="A2674" i="6"/>
  <c r="A6754" i="6"/>
  <c r="A5794" i="6"/>
  <c r="A8194" i="6"/>
  <c r="A6826" i="6"/>
  <c r="A7882" i="6"/>
  <c r="A4330" i="6"/>
  <c r="A2074" i="6"/>
  <c r="A1234" i="6"/>
  <c r="A6730" i="6"/>
  <c r="A6346" i="6"/>
  <c r="A6466" i="6"/>
  <c r="A3778" i="6"/>
  <c r="A298" i="6"/>
  <c r="A6322" i="6"/>
  <c r="A1618" i="6"/>
  <c r="A7378" i="6"/>
  <c r="A34" i="6"/>
  <c r="A4906" i="6"/>
  <c r="A1474" i="6"/>
  <c r="A7594" i="6"/>
  <c r="A6082" i="6"/>
  <c r="A1162" i="6"/>
  <c r="A3898" i="6"/>
  <c r="A5986" i="6"/>
  <c r="A5938" i="6"/>
  <c r="A5242" i="6"/>
  <c r="A7930" i="6"/>
  <c r="A10" i="6"/>
  <c r="A7906" i="6"/>
  <c r="A7738" i="6"/>
  <c r="A4090" i="6"/>
  <c r="A1858" i="6"/>
  <c r="A1738" i="6"/>
  <c r="A7354" i="6"/>
  <c r="A586" i="6"/>
  <c r="A4282" i="6"/>
  <c r="A3634" i="6"/>
  <c r="A5674" i="6"/>
  <c r="A610" i="6"/>
  <c r="A3082" i="6"/>
  <c r="A2506" i="6"/>
  <c r="A4618" i="6"/>
  <c r="A2242" i="6"/>
  <c r="A6130" i="6"/>
  <c r="A5746" i="6"/>
  <c r="A4882" i="6"/>
  <c r="A2794" i="6"/>
  <c r="A682" i="6"/>
  <c r="A6202" i="6"/>
  <c r="A2434" i="6"/>
  <c r="A4378" i="6"/>
  <c r="A1930" i="6"/>
  <c r="A6874" i="6"/>
  <c r="A826" i="6"/>
  <c r="A3418" i="6"/>
  <c r="A7762" i="6"/>
  <c r="A3802" i="6"/>
  <c r="A1210" i="6"/>
  <c r="A8266" i="6"/>
  <c r="A5602" i="6"/>
  <c r="A4522" i="6"/>
  <c r="A3754" i="6"/>
  <c r="A1378" i="6"/>
  <c r="A7474" i="6"/>
  <c r="A8314" i="6"/>
  <c r="A8386" i="6"/>
  <c r="A4162" i="6"/>
  <c r="A1402" i="6"/>
  <c r="A178" i="6"/>
  <c r="A3226" i="6"/>
  <c r="A5554" i="6"/>
  <c r="A1042" i="6"/>
  <c r="A4402" i="6"/>
  <c r="A1954" i="6"/>
  <c r="A6562" i="6"/>
  <c r="A3514" i="6"/>
  <c r="A658" i="6"/>
  <c r="A2482" i="6"/>
  <c r="A130" i="6"/>
  <c r="A6178" i="6"/>
  <c r="A8170" i="6"/>
  <c r="A4546" i="6"/>
  <c r="A2746" i="6"/>
  <c r="A8074" i="6"/>
  <c r="A6586" i="6"/>
  <c r="A7954" i="6"/>
  <c r="A3874" i="6"/>
  <c r="A1330" i="6"/>
  <c r="A1690" i="6"/>
  <c r="A7402" i="6"/>
  <c r="A3346" i="6"/>
  <c r="A6946" i="6"/>
  <c r="A4978" i="6"/>
  <c r="A3034" i="6"/>
  <c r="A1762" i="6"/>
  <c r="A1018" i="6"/>
  <c r="A5026" i="6"/>
  <c r="A1906" i="6"/>
  <c r="A2818" i="6"/>
  <c r="A3130" i="6"/>
  <c r="A970" i="6"/>
  <c r="A7426" i="6"/>
  <c r="A6490" i="6"/>
  <c r="A3922" i="6"/>
  <c r="A1186" i="6"/>
  <c r="A6154" i="6"/>
  <c r="A2458" i="6"/>
  <c r="A6994" i="6"/>
  <c r="A58" i="6"/>
  <c r="A4642" i="6"/>
  <c r="A4018" i="6"/>
  <c r="A5482" i="6"/>
  <c r="A802" i="6"/>
  <c r="A202" i="6"/>
  <c r="A4762" i="6"/>
  <c r="A2314" i="6"/>
  <c r="A5866" i="6"/>
  <c r="A2962" i="6"/>
  <c r="A7138" i="6"/>
  <c r="A5218" i="6"/>
  <c r="A6778" i="6"/>
  <c r="A2146" i="6"/>
  <c r="A6538" i="6"/>
  <c r="A6682" i="6"/>
  <c r="A3322" i="6"/>
  <c r="A562" i="6"/>
  <c r="A4810" i="6"/>
  <c r="A7090" i="6"/>
  <c r="A5962" i="6"/>
  <c r="A1090" i="6"/>
  <c r="A106" i="6"/>
  <c r="A6034" i="6"/>
  <c r="A6658" i="6"/>
  <c r="A490" i="6"/>
  <c r="A8218" i="6"/>
  <c r="K8" i="5"/>
  <c r="L9" i="5"/>
  <c r="P9" i="5" s="1"/>
  <c r="L36" i="5" l="1"/>
  <c r="P36" i="5" s="1"/>
  <c r="W10" i="5" s="1"/>
  <c r="K898" i="6" s="1"/>
  <c r="K37" i="5"/>
  <c r="K7" i="5"/>
  <c r="L8" i="5"/>
  <c r="P8" i="5" s="1"/>
  <c r="W9" i="5"/>
  <c r="A7065" i="6"/>
  <c r="A3729" i="6"/>
  <c r="A465" i="6"/>
  <c r="A2217" i="6"/>
  <c r="A2913" i="6"/>
  <c r="A1881" i="6"/>
  <c r="A633" i="6"/>
  <c r="A8025" i="6"/>
  <c r="A6105" i="6"/>
  <c r="A3777" i="6"/>
  <c r="A225" i="6"/>
  <c r="A5553" i="6"/>
  <c r="A4737" i="6"/>
  <c r="A1713" i="6"/>
  <c r="A681" i="6"/>
  <c r="A7449" i="6"/>
  <c r="A105" i="6"/>
  <c r="A1785" i="6"/>
  <c r="A5073" i="6"/>
  <c r="A2385" i="6"/>
  <c r="A6513" i="6"/>
  <c r="A1233" i="6"/>
  <c r="A4329" i="6"/>
  <c r="A6009" i="6"/>
  <c r="A561" i="6"/>
  <c r="A7209" i="6"/>
  <c r="A3321" i="6"/>
  <c r="A1329" i="6"/>
  <c r="A705" i="6"/>
  <c r="A3081" i="6"/>
  <c r="A7521" i="6"/>
  <c r="A4833" i="6"/>
  <c r="A7713" i="6"/>
  <c r="A7113" i="6"/>
  <c r="A6177" i="6"/>
  <c r="A6441" i="6"/>
  <c r="A6129" i="6"/>
  <c r="A3513" i="6"/>
  <c r="A1065" i="6"/>
  <c r="A825" i="6"/>
  <c r="A1089" i="6"/>
  <c r="A7617" i="6"/>
  <c r="A5433" i="6"/>
  <c r="A2001" i="6"/>
  <c r="A4233" i="6"/>
  <c r="A2793" i="6"/>
  <c r="A5169" i="6"/>
  <c r="A2025" i="6"/>
  <c r="A4761" i="6"/>
  <c r="A7137" i="6"/>
  <c r="A7761" i="6"/>
  <c r="A1377" i="6"/>
  <c r="A7281" i="6"/>
  <c r="A3897" i="6"/>
  <c r="A2457" i="6"/>
  <c r="A5769" i="6"/>
  <c r="A7977" i="6"/>
  <c r="A2313" i="6"/>
  <c r="A3657" i="6"/>
  <c r="A6369" i="6"/>
  <c r="A6057" i="6"/>
  <c r="A1953" i="6"/>
  <c r="A2505" i="6"/>
  <c r="A4425" i="6"/>
  <c r="A1833" i="6"/>
  <c r="A8313" i="6"/>
  <c r="A4977" i="6"/>
  <c r="A2361" i="6"/>
  <c r="A6801" i="6"/>
  <c r="A2601" i="6"/>
  <c r="A5937" i="6"/>
  <c r="A5913" i="6"/>
  <c r="A993" i="6"/>
  <c r="A8121" i="6"/>
  <c r="A6153" i="6"/>
  <c r="A3969" i="6"/>
  <c r="A129" i="6"/>
  <c r="A4257" i="6"/>
  <c r="A729" i="6"/>
  <c r="A8409" i="6"/>
  <c r="A1641" i="6"/>
  <c r="A4929" i="6"/>
  <c r="A2337" i="6"/>
  <c r="A4497" i="6"/>
  <c r="A921" i="6"/>
  <c r="A9" i="6"/>
  <c r="A6273" i="6"/>
  <c r="A7665" i="6"/>
  <c r="A8193" i="6"/>
  <c r="A4689" i="6"/>
  <c r="A7353" i="6"/>
  <c r="A3057" i="6"/>
  <c r="A1521" i="6"/>
  <c r="A4305" i="6"/>
  <c r="A4473" i="6"/>
  <c r="A6489" i="6"/>
  <c r="A3489" i="6"/>
  <c r="A6633" i="6"/>
  <c r="A5361" i="6"/>
  <c r="A1929" i="6"/>
  <c r="A2193" i="6"/>
  <c r="A777" i="6"/>
  <c r="A7233" i="6"/>
  <c r="A3753" i="6"/>
  <c r="A2121" i="6"/>
  <c r="A6561" i="6"/>
  <c r="A7881" i="6"/>
  <c r="A4089" i="6"/>
  <c r="A417" i="6"/>
  <c r="A7089" i="6"/>
  <c r="A6849" i="6"/>
  <c r="A8217" i="6"/>
  <c r="A6201" i="6"/>
  <c r="A3009" i="6"/>
  <c r="A345" i="6"/>
  <c r="A4185" i="6"/>
  <c r="A297" i="6"/>
  <c r="A8049" i="6"/>
  <c r="A5961" i="6"/>
  <c r="A2097" i="6"/>
  <c r="A2841" i="6"/>
  <c r="A2625" i="6"/>
  <c r="A4569" i="6"/>
  <c r="A8265" i="6"/>
  <c r="A6873" i="6"/>
  <c r="A7569" i="6"/>
  <c r="A3849" i="6"/>
  <c r="A2481" i="6"/>
  <c r="A5601" i="6"/>
  <c r="A609" i="6"/>
  <c r="A2649" i="6"/>
  <c r="A7185" i="6"/>
  <c r="A2865" i="6"/>
  <c r="A5049" i="6"/>
  <c r="A5529" i="6"/>
  <c r="A7473" i="6"/>
  <c r="A2721" i="6"/>
  <c r="A6969" i="6"/>
  <c r="A3537" i="6"/>
  <c r="A177" i="6"/>
  <c r="A2673" i="6"/>
  <c r="A1185" i="6"/>
  <c r="A6825" i="6"/>
  <c r="A2049" i="6"/>
  <c r="A5889" i="6"/>
  <c r="A5001" i="6"/>
  <c r="A153" i="6"/>
  <c r="A1161" i="6"/>
  <c r="A33" i="6"/>
  <c r="A7305" i="6"/>
  <c r="A3033" i="6"/>
  <c r="A1497" i="6"/>
  <c r="A4137" i="6"/>
  <c r="A4545" i="6"/>
  <c r="A6609" i="6"/>
  <c r="A801" i="6"/>
  <c r="A5313" i="6"/>
  <c r="A2553" i="6"/>
  <c r="A8145" i="6"/>
  <c r="A5265" i="6"/>
  <c r="A2433" i="6"/>
  <c r="A81" i="6"/>
  <c r="A1449" i="6"/>
  <c r="A7593" i="6"/>
  <c r="A3561" i="6"/>
  <c r="A6297" i="6"/>
  <c r="A321" i="6"/>
  <c r="A2529" i="6"/>
  <c r="A249" i="6"/>
  <c r="A657" i="6"/>
  <c r="A4665" i="6"/>
  <c r="A2745" i="6"/>
  <c r="A3105" i="6"/>
  <c r="A273" i="6"/>
  <c r="A6945" i="6"/>
  <c r="A1473" i="6"/>
  <c r="A7833" i="6"/>
  <c r="A3873" i="6"/>
  <c r="A8097" i="6"/>
  <c r="A4377" i="6"/>
  <c r="A2961" i="6"/>
  <c r="A7641" i="6"/>
  <c r="A6393" i="6"/>
  <c r="A4641" i="6"/>
  <c r="A3129" i="6"/>
  <c r="A8385" i="6"/>
  <c r="A4113" i="6"/>
  <c r="A1257" i="6"/>
  <c r="A6657" i="6"/>
  <c r="A3705" i="6"/>
  <c r="A7929" i="6"/>
  <c r="A1761" i="6"/>
  <c r="A1281" i="6"/>
  <c r="A8001" i="6"/>
  <c r="A5025" i="6"/>
  <c r="A2409" i="6"/>
  <c r="A7689" i="6"/>
  <c r="A6537" i="6"/>
  <c r="A4401" i="6"/>
  <c r="A6321" i="6"/>
  <c r="A7785" i="6"/>
  <c r="A7329" i="6"/>
  <c r="A3921" i="6"/>
  <c r="A3153" i="6"/>
  <c r="A4521" i="6"/>
  <c r="A6681" i="6"/>
  <c r="A1137" i="6"/>
  <c r="A6465" i="6"/>
  <c r="A5745" i="6"/>
  <c r="A6225" i="6"/>
  <c r="A5649" i="6"/>
  <c r="A3393" i="6"/>
  <c r="A5697" i="6"/>
  <c r="A4857" i="6"/>
  <c r="A8169" i="6"/>
  <c r="A7809" i="6"/>
  <c r="A1689" i="6"/>
  <c r="A1425" i="6"/>
  <c r="A1665" i="6"/>
  <c r="A5481" i="6"/>
  <c r="A8073" i="6"/>
  <c r="A3945" i="6"/>
  <c r="A1593" i="6"/>
  <c r="A4353" i="6"/>
  <c r="A369" i="6"/>
  <c r="A2697" i="6"/>
  <c r="A5097" i="6"/>
  <c r="A5673" i="6"/>
  <c r="A7401" i="6"/>
  <c r="A3177" i="6"/>
  <c r="A1545" i="6"/>
  <c r="A4593" i="6"/>
  <c r="A5217" i="6"/>
  <c r="A6345" i="6"/>
  <c r="A5289" i="6"/>
  <c r="A969" i="6"/>
  <c r="A3273" i="6"/>
  <c r="A4209" i="6"/>
  <c r="A4953" i="6"/>
  <c r="A5985" i="6"/>
  <c r="A3681" i="6"/>
  <c r="A201" i="6"/>
  <c r="A6729" i="6"/>
  <c r="A5577" i="6"/>
  <c r="A6705" i="6"/>
  <c r="A2817" i="6"/>
  <c r="A6417" i="6"/>
  <c r="A6777" i="6"/>
  <c r="A1017" i="6"/>
  <c r="A6033" i="6"/>
  <c r="A3369" i="6"/>
  <c r="A1305" i="6"/>
  <c r="A2145" i="6"/>
  <c r="A5505" i="6"/>
  <c r="A8241" i="6"/>
  <c r="A5241" i="6"/>
  <c r="A4041" i="6"/>
  <c r="A537" i="6"/>
  <c r="A7377" i="6"/>
  <c r="A4017" i="6"/>
  <c r="A3297" i="6"/>
  <c r="A2937" i="6"/>
  <c r="A5721" i="6"/>
  <c r="A489" i="6"/>
  <c r="A2889" i="6"/>
  <c r="A7857" i="6"/>
  <c r="A7017" i="6"/>
  <c r="A3633" i="6"/>
  <c r="A441" i="6"/>
  <c r="A2769" i="6"/>
  <c r="A585" i="6"/>
  <c r="A4905" i="6"/>
  <c r="A5121" i="6"/>
  <c r="A1857" i="6"/>
  <c r="A753" i="6"/>
  <c r="A3465" i="6"/>
  <c r="A7737" i="6"/>
  <c r="A5385" i="6"/>
  <c r="A1905" i="6"/>
  <c r="A5865" i="6"/>
  <c r="A5193" i="6"/>
  <c r="A2241" i="6"/>
  <c r="A7497" i="6"/>
  <c r="A7905" i="6"/>
  <c r="A8337" i="6"/>
  <c r="A3801" i="6"/>
  <c r="A4161" i="6"/>
  <c r="A6585" i="6"/>
  <c r="A6249" i="6"/>
  <c r="A2577" i="6"/>
  <c r="A5409" i="6"/>
  <c r="A3585" i="6"/>
  <c r="A1353" i="6"/>
  <c r="A513" i="6"/>
  <c r="A5457" i="6"/>
  <c r="A7161" i="6"/>
  <c r="A5145" i="6"/>
  <c r="A873" i="6"/>
  <c r="A7425" i="6"/>
  <c r="A4065" i="6"/>
  <c r="A1041" i="6"/>
  <c r="A1977" i="6"/>
  <c r="A3825" i="6"/>
  <c r="A6993" i="6"/>
  <c r="A3201" i="6"/>
  <c r="A1569" i="6"/>
  <c r="A1617" i="6"/>
  <c r="A4281" i="6"/>
  <c r="A5817" i="6"/>
  <c r="A3345" i="6"/>
  <c r="A6753" i="6"/>
  <c r="A6081" i="6"/>
  <c r="A3417" i="6"/>
  <c r="A393" i="6"/>
  <c r="A2169" i="6"/>
  <c r="A4617" i="6"/>
  <c r="A3993" i="6"/>
  <c r="A2985" i="6"/>
  <c r="A8289" i="6"/>
  <c r="A897" i="6"/>
  <c r="A6921" i="6"/>
  <c r="A3249" i="6"/>
  <c r="A7545" i="6"/>
  <c r="A4881" i="6"/>
  <c r="A2073" i="6"/>
  <c r="A5625" i="6"/>
  <c r="A5841" i="6"/>
  <c r="A7257" i="6"/>
  <c r="A1401" i="6"/>
  <c r="A3441" i="6"/>
  <c r="A2265" i="6"/>
  <c r="A4785" i="6"/>
  <c r="A6897" i="6"/>
  <c r="A5337" i="6"/>
  <c r="A1809" i="6"/>
  <c r="A5793" i="6"/>
  <c r="A4713" i="6"/>
  <c r="A1113" i="6"/>
  <c r="A4809" i="6"/>
  <c r="A2289" i="6"/>
  <c r="A7953" i="6"/>
  <c r="A7041" i="6"/>
  <c r="A3225" i="6"/>
  <c r="A1737" i="6"/>
  <c r="A4449" i="6"/>
  <c r="A1209" i="6"/>
  <c r="A945" i="6"/>
  <c r="A849" i="6"/>
  <c r="A8361" i="6"/>
  <c r="A3609" i="6"/>
  <c r="A57" i="6"/>
  <c r="K7978" i="6"/>
  <c r="K6394" i="6"/>
  <c r="K2434" i="6"/>
  <c r="K4930" i="6"/>
  <c r="K7258" i="6"/>
  <c r="K1738" i="6"/>
  <c r="K1546" i="6"/>
  <c r="K2674" i="6"/>
  <c r="K4210" i="6"/>
  <c r="K6898" i="6"/>
  <c r="K6538" i="6"/>
  <c r="K250" i="6"/>
  <c r="K5506" i="6"/>
  <c r="K8290" i="6"/>
  <c r="K5626" i="6"/>
  <c r="K5074" i="6"/>
  <c r="K1978" i="6"/>
  <c r="K5002" i="6"/>
  <c r="K7522" i="6"/>
  <c r="K1522" i="6"/>
  <c r="K3730" i="6"/>
  <c r="K1810" i="6"/>
  <c r="K6370" i="6"/>
  <c r="K2962" i="6"/>
  <c r="K2122" i="6"/>
  <c r="K6586" i="6"/>
  <c r="K4162" i="6"/>
  <c r="K2290" i="6"/>
  <c r="K7594" i="6"/>
  <c r="K3346" i="6"/>
  <c r="K6874" i="6"/>
  <c r="K3754" i="6"/>
  <c r="K7570" i="6"/>
  <c r="K970" i="6"/>
  <c r="K3154" i="6"/>
  <c r="K6106" i="6"/>
  <c r="K8386" i="6"/>
  <c r="K346" i="6"/>
  <c r="K6178" i="6"/>
  <c r="K3418" i="6"/>
  <c r="K5434" i="6"/>
  <c r="K2890" i="6"/>
  <c r="K7762" i="6"/>
  <c r="K874" i="6"/>
  <c r="K658" i="6"/>
  <c r="K994" i="6"/>
  <c r="K226" i="6"/>
  <c r="K3922" i="6"/>
  <c r="K2530" i="6"/>
  <c r="K1642" i="6"/>
  <c r="K6058" i="6"/>
  <c r="K2938" i="6"/>
  <c r="K7810" i="6"/>
  <c r="K6442" i="6"/>
  <c r="K7834" i="6"/>
  <c r="K5914" i="6"/>
  <c r="K5698" i="6"/>
  <c r="K7906" i="6"/>
  <c r="K6490" i="6"/>
  <c r="K10" i="6"/>
  <c r="K418" i="6"/>
  <c r="K5458" i="6"/>
  <c r="K6802" i="6"/>
  <c r="K8074" i="6"/>
  <c r="K6298" i="6"/>
  <c r="K4138" i="6"/>
  <c r="K2242" i="6"/>
  <c r="K5218" i="6"/>
  <c r="K6730" i="6"/>
  <c r="K1930" i="6"/>
  <c r="K3394" i="6"/>
  <c r="K4186" i="6"/>
  <c r="K8362" i="6"/>
  <c r="K3178" i="6"/>
  <c r="K2458" i="6"/>
  <c r="K7882" i="6"/>
  <c r="K2266" i="6"/>
  <c r="K7114" i="6"/>
  <c r="K8170" i="6"/>
  <c r="K442" i="6"/>
  <c r="K3106" i="6"/>
  <c r="K6994" i="6"/>
  <c r="K3466" i="6"/>
  <c r="K4378" i="6"/>
  <c r="K2170" i="6"/>
  <c r="K1258" i="6"/>
  <c r="K7858" i="6"/>
  <c r="K6082" i="6"/>
  <c r="K6322" i="6"/>
  <c r="K8338" i="6"/>
  <c r="K5722" i="6"/>
  <c r="K778" i="6"/>
  <c r="K5098" i="6"/>
  <c r="K1858" i="6"/>
  <c r="K4234" i="6"/>
  <c r="K8122" i="6"/>
  <c r="K3802" i="6"/>
  <c r="K178" i="6"/>
  <c r="K2386" i="6"/>
  <c r="K5578" i="6"/>
  <c r="K538" i="6"/>
  <c r="K2194" i="6"/>
  <c r="K2626" i="6"/>
  <c r="K706" i="6"/>
  <c r="K6562" i="6"/>
  <c r="K4306" i="6"/>
  <c r="K1474" i="6"/>
  <c r="K2986" i="6"/>
  <c r="K34" i="6"/>
  <c r="K7618" i="6"/>
  <c r="K6250" i="6"/>
  <c r="K2770" i="6"/>
  <c r="K3322" i="6"/>
  <c r="K850" i="6"/>
  <c r="K4330" i="6"/>
  <c r="K1426" i="6"/>
  <c r="K1954" i="6"/>
  <c r="K946" i="6"/>
  <c r="K2338" i="6"/>
  <c r="K1714" i="6"/>
  <c r="K1234" i="6"/>
  <c r="K5986" i="6"/>
  <c r="K1690" i="6"/>
  <c r="K1402" i="6"/>
  <c r="K7354" i="6"/>
  <c r="K5794" i="6"/>
  <c r="K5602" i="6"/>
  <c r="K5890" i="6"/>
  <c r="K7018" i="6"/>
  <c r="K6274" i="6"/>
  <c r="K1498" i="6"/>
  <c r="K3538" i="6"/>
  <c r="K7714" i="6"/>
  <c r="K4618" i="6"/>
  <c r="K106" i="6"/>
  <c r="K4906" i="6"/>
  <c r="K82" i="6"/>
  <c r="K3226" i="6"/>
  <c r="K5266" i="6"/>
  <c r="K2746" i="6"/>
  <c r="K5962" i="6"/>
  <c r="K5938" i="6"/>
  <c r="K4474" i="6"/>
  <c r="K3610" i="6"/>
  <c r="K1450" i="6"/>
  <c r="K1618" i="6"/>
  <c r="K730" i="6"/>
  <c r="K1042" i="6"/>
  <c r="K2650" i="6"/>
  <c r="K754" i="6"/>
  <c r="K7786" i="6"/>
  <c r="K4594" i="6"/>
  <c r="K58" i="6"/>
  <c r="K5050" i="6"/>
  <c r="K1666" i="6"/>
  <c r="K7642" i="6"/>
  <c r="K2410" i="6"/>
  <c r="K7042" i="6"/>
  <c r="K490" i="6"/>
  <c r="K8266" i="6"/>
  <c r="K8146" i="6"/>
  <c r="K7234" i="6"/>
  <c r="K6946" i="6"/>
  <c r="K3586" i="6"/>
  <c r="K4978" i="6"/>
  <c r="K8098" i="6"/>
  <c r="K298" i="6"/>
  <c r="K6658" i="6"/>
  <c r="K7282" i="6"/>
  <c r="K4858" i="6"/>
  <c r="K4354" i="6"/>
  <c r="K5338" i="6"/>
  <c r="K274" i="6"/>
  <c r="K7546" i="6"/>
  <c r="K1138" i="6"/>
  <c r="K5194" i="6"/>
  <c r="K5866" i="6"/>
  <c r="K1114" i="6"/>
  <c r="K6226" i="6"/>
  <c r="K3706" i="6"/>
  <c r="K154" i="6"/>
  <c r="K5170" i="6"/>
  <c r="K922" i="6"/>
  <c r="K826" i="6"/>
  <c r="K6130" i="6"/>
  <c r="K4498" i="6"/>
  <c r="K4546" i="6"/>
  <c r="K3298" i="6"/>
  <c r="K1834" i="6"/>
  <c r="K1210" i="6"/>
  <c r="K5146" i="6"/>
  <c r="K1330" i="6"/>
  <c r="K6610" i="6"/>
  <c r="K6346" i="6"/>
  <c r="K5746" i="6"/>
  <c r="K802" i="6"/>
  <c r="K6826" i="6"/>
  <c r="K2722" i="6"/>
  <c r="K2698" i="6"/>
  <c r="K6154" i="6"/>
  <c r="K6970" i="6"/>
  <c r="K3994" i="6"/>
  <c r="K7330" i="6"/>
  <c r="K2314" i="6"/>
  <c r="K8410" i="6"/>
  <c r="K8314" i="6"/>
  <c r="K3778" i="6"/>
  <c r="K5314" i="6"/>
  <c r="K6466" i="6"/>
  <c r="K322" i="6"/>
  <c r="K2026" i="6"/>
  <c r="K3658" i="6"/>
  <c r="K7090" i="6"/>
  <c r="K586" i="6"/>
  <c r="K5362" i="6"/>
  <c r="K7066" i="6"/>
  <c r="K6034" i="6"/>
  <c r="K3034" i="6"/>
  <c r="K2050" i="6"/>
  <c r="K3442" i="6"/>
  <c r="K3202" i="6"/>
  <c r="K4426" i="6"/>
  <c r="K4066" i="6"/>
  <c r="K4834" i="6"/>
  <c r="K5482" i="6"/>
  <c r="K7138" i="6"/>
  <c r="K2506" i="6"/>
  <c r="K3634" i="6"/>
  <c r="K7210" i="6"/>
  <c r="K5290" i="6"/>
  <c r="K2602" i="6"/>
  <c r="K1090" i="6"/>
  <c r="K1762" i="6"/>
  <c r="K4666" i="6"/>
  <c r="K5770" i="6"/>
  <c r="K5674" i="6"/>
  <c r="K4450" i="6"/>
  <c r="K4114" i="6"/>
  <c r="K2578" i="6"/>
  <c r="K4522" i="6"/>
  <c r="K6634" i="6"/>
  <c r="K4810" i="6"/>
  <c r="K1594" i="6"/>
  <c r="K8002" i="6"/>
  <c r="K5122" i="6"/>
  <c r="K3946" i="6"/>
  <c r="K7450" i="6" l="1"/>
  <c r="K1066" i="6"/>
  <c r="K1786" i="6"/>
  <c r="K6418" i="6"/>
  <c r="K6706" i="6"/>
  <c r="K5026" i="6"/>
  <c r="K514" i="6"/>
  <c r="K7474" i="6"/>
  <c r="K4042" i="6"/>
  <c r="K6754" i="6"/>
  <c r="K5554" i="6"/>
  <c r="K6202" i="6"/>
  <c r="K7690" i="6"/>
  <c r="K370" i="6"/>
  <c r="K3274" i="6"/>
  <c r="K1186" i="6"/>
  <c r="K4642" i="6"/>
  <c r="K3826" i="6"/>
  <c r="K7162" i="6"/>
  <c r="K4954" i="6"/>
  <c r="K5842" i="6"/>
  <c r="K2218" i="6"/>
  <c r="K1162" i="6"/>
  <c r="K3490" i="6"/>
  <c r="K6922" i="6"/>
  <c r="K5530" i="6"/>
  <c r="K3082" i="6"/>
  <c r="K3058" i="6"/>
  <c r="K7402" i="6"/>
  <c r="K6850" i="6"/>
  <c r="K3874" i="6"/>
  <c r="K2866" i="6"/>
  <c r="K7426" i="6"/>
  <c r="K8218" i="6"/>
  <c r="K1306" i="6"/>
  <c r="K4090" i="6"/>
  <c r="K8242" i="6"/>
  <c r="K6514" i="6"/>
  <c r="K3130" i="6"/>
  <c r="K2482" i="6"/>
  <c r="K4282" i="6"/>
  <c r="K2074" i="6"/>
  <c r="K682" i="6"/>
  <c r="K1018" i="6"/>
  <c r="K4714" i="6"/>
  <c r="K634" i="6"/>
  <c r="K3898" i="6"/>
  <c r="K6682" i="6"/>
  <c r="K3682" i="6"/>
  <c r="K1378" i="6"/>
  <c r="K2842" i="6"/>
  <c r="K7666" i="6"/>
  <c r="K1882" i="6"/>
  <c r="K3010" i="6"/>
  <c r="K4738" i="6"/>
  <c r="K4786" i="6"/>
  <c r="K4762" i="6"/>
  <c r="K3370" i="6"/>
  <c r="K130" i="6"/>
  <c r="K2146" i="6"/>
  <c r="K2818" i="6"/>
  <c r="K5818" i="6"/>
  <c r="K3250" i="6"/>
  <c r="K6010" i="6"/>
  <c r="K4402" i="6"/>
  <c r="K7930" i="6"/>
  <c r="K4258" i="6"/>
  <c r="K1282" i="6"/>
  <c r="K3850" i="6"/>
  <c r="K4570" i="6"/>
  <c r="K2554" i="6"/>
  <c r="K562" i="6"/>
  <c r="K2098" i="6"/>
  <c r="K466" i="6"/>
  <c r="K3970" i="6"/>
  <c r="K5386" i="6"/>
  <c r="K1906" i="6"/>
  <c r="K610" i="6"/>
  <c r="K2002" i="6"/>
  <c r="K1570" i="6"/>
  <c r="K5650" i="6"/>
  <c r="K8194" i="6"/>
  <c r="K2914" i="6"/>
  <c r="K4690" i="6"/>
  <c r="K394" i="6"/>
  <c r="K5410" i="6"/>
  <c r="K2794" i="6"/>
  <c r="K7738" i="6"/>
  <c r="K6778" i="6"/>
  <c r="K5242" i="6"/>
  <c r="K202" i="6"/>
  <c r="K3562" i="6"/>
  <c r="K4018" i="6"/>
  <c r="K7954" i="6"/>
  <c r="K2362" i="6"/>
  <c r="K7186" i="6"/>
  <c r="K7378" i="6"/>
  <c r="K7498" i="6"/>
  <c r="K7306" i="6"/>
  <c r="K1354" i="6"/>
  <c r="K8050" i="6"/>
  <c r="K4882" i="6"/>
  <c r="K3514" i="6"/>
  <c r="K8026" i="6"/>
  <c r="L37" i="5"/>
  <c r="P37" i="5" s="1"/>
  <c r="W11" i="5" s="1"/>
  <c r="K38" i="5"/>
  <c r="K897" i="6"/>
  <c r="K5313" i="6"/>
  <c r="K3801" i="6"/>
  <c r="K1857" i="6"/>
  <c r="K1353" i="6"/>
  <c r="K7041" i="6"/>
  <c r="K7089" i="6"/>
  <c r="K3129" i="6"/>
  <c r="K273" i="6"/>
  <c r="K5985" i="6"/>
  <c r="K345" i="6"/>
  <c r="K3153" i="6"/>
  <c r="K8217" i="6"/>
  <c r="K5409" i="6"/>
  <c r="K3057" i="6"/>
  <c r="K3393" i="6"/>
  <c r="K1785" i="6"/>
  <c r="K7257" i="6"/>
  <c r="K1593" i="6"/>
  <c r="K3921" i="6"/>
  <c r="K369" i="6"/>
  <c r="K6945" i="6"/>
  <c r="K2721" i="6"/>
  <c r="K5577" i="6"/>
  <c r="K705" i="6"/>
  <c r="K5505" i="6"/>
  <c r="K1089" i="6"/>
  <c r="K6561" i="6"/>
  <c r="K777" i="6"/>
  <c r="K297" i="6"/>
  <c r="K4665" i="6"/>
  <c r="K5625" i="6"/>
  <c r="K825" i="6"/>
  <c r="K2841" i="6"/>
  <c r="K6921" i="6"/>
  <c r="K1905" i="6"/>
  <c r="K6609" i="6"/>
  <c r="K5121" i="6"/>
  <c r="K561" i="6"/>
  <c r="K2193" i="6"/>
  <c r="K7953" i="6"/>
  <c r="K2313" i="6"/>
  <c r="K3657" i="6"/>
  <c r="K6297" i="6"/>
  <c r="K4905" i="6"/>
  <c r="K3729" i="6"/>
  <c r="K3033" i="6"/>
  <c r="K129" i="6"/>
  <c r="K7497" i="6"/>
  <c r="K6057" i="6"/>
  <c r="K5385" i="6"/>
  <c r="K2097" i="6"/>
  <c r="K7353" i="6"/>
  <c r="K2025" i="6"/>
  <c r="K4377" i="6"/>
  <c r="K8289" i="6"/>
  <c r="K6129" i="6"/>
  <c r="K873" i="6"/>
  <c r="K3609" i="6"/>
  <c r="K2457" i="6"/>
  <c r="K6249" i="6"/>
  <c r="K3465" i="6"/>
  <c r="K7329" i="6"/>
  <c r="K3561" i="6"/>
  <c r="K7449" i="6"/>
  <c r="K6777" i="6"/>
  <c r="K5769" i="6"/>
  <c r="K4569" i="6"/>
  <c r="K2529" i="6"/>
  <c r="K6417" i="6"/>
  <c r="K4737" i="6"/>
  <c r="K7713" i="6"/>
  <c r="K6369" i="6"/>
  <c r="K6441" i="6"/>
  <c r="K6393" i="6"/>
  <c r="K6873" i="6"/>
  <c r="K1641" i="6"/>
  <c r="K7737" i="6"/>
  <c r="K2985" i="6"/>
  <c r="K1233" i="6"/>
  <c r="K2673" i="6"/>
  <c r="K105" i="6"/>
  <c r="K3945" i="6"/>
  <c r="K5001" i="6"/>
  <c r="K6753" i="6"/>
  <c r="K609" i="6"/>
  <c r="K7785" i="6"/>
  <c r="K4185" i="6"/>
  <c r="K5865" i="6"/>
  <c r="K465" i="6"/>
  <c r="K5025" i="6"/>
  <c r="K6273" i="6"/>
  <c r="K2961" i="6"/>
  <c r="K2433" i="6"/>
  <c r="K7521" i="6"/>
  <c r="K6153" i="6"/>
  <c r="K1521" i="6"/>
  <c r="K7281" i="6"/>
  <c r="K2361" i="6"/>
  <c r="K4977" i="6"/>
  <c r="K6033" i="6"/>
  <c r="K417" i="6"/>
  <c r="K3993" i="6"/>
  <c r="K1881" i="6"/>
  <c r="K7209" i="6"/>
  <c r="K3777" i="6"/>
  <c r="K8265" i="6"/>
  <c r="K3489" i="6"/>
  <c r="K8361" i="6"/>
  <c r="K3297" i="6"/>
  <c r="K5217" i="6"/>
  <c r="K7617" i="6"/>
  <c r="K2217" i="6"/>
  <c r="K1617" i="6"/>
  <c r="K4233" i="6"/>
  <c r="K729" i="6"/>
  <c r="K4401" i="6"/>
  <c r="K4281" i="6"/>
  <c r="K7665" i="6"/>
  <c r="K4713" i="6"/>
  <c r="K4353" i="6"/>
  <c r="K4305" i="6"/>
  <c r="K4329" i="6"/>
  <c r="K1185" i="6"/>
  <c r="K945" i="6"/>
  <c r="K6801" i="6"/>
  <c r="K2937" i="6"/>
  <c r="K2289" i="6"/>
  <c r="K1113" i="6"/>
  <c r="K585" i="6"/>
  <c r="K4137" i="6"/>
  <c r="K5169" i="6"/>
  <c r="K2145" i="6"/>
  <c r="K1929" i="6"/>
  <c r="K1977" i="6"/>
  <c r="K1809" i="6"/>
  <c r="K8169" i="6"/>
  <c r="K6105" i="6"/>
  <c r="K657" i="6"/>
  <c r="K6969" i="6"/>
  <c r="K4041" i="6"/>
  <c r="K201" i="6"/>
  <c r="K8121" i="6"/>
  <c r="K6465" i="6"/>
  <c r="K2481" i="6"/>
  <c r="K8025" i="6"/>
  <c r="K3441" i="6"/>
  <c r="K5289" i="6"/>
  <c r="K2049" i="6"/>
  <c r="K7233" i="6"/>
  <c r="K1305" i="6"/>
  <c r="K4017" i="6"/>
  <c r="K1281" i="6"/>
  <c r="K7065" i="6"/>
  <c r="K3417" i="6"/>
  <c r="K3345" i="6"/>
  <c r="K7425" i="6"/>
  <c r="K8409" i="6"/>
  <c r="K3009" i="6"/>
  <c r="K1017" i="6"/>
  <c r="K6585" i="6"/>
  <c r="K6537" i="6"/>
  <c r="K81" i="6"/>
  <c r="K1137" i="6"/>
  <c r="K2553" i="6"/>
  <c r="K3585" i="6"/>
  <c r="K1449" i="6"/>
  <c r="K2865" i="6"/>
  <c r="K7905" i="6"/>
  <c r="K1425" i="6"/>
  <c r="K7929" i="6"/>
  <c r="K4617" i="6"/>
  <c r="K5913" i="6"/>
  <c r="K4113" i="6"/>
  <c r="K6489" i="6"/>
  <c r="K4497" i="6"/>
  <c r="K5841" i="6"/>
  <c r="K6849" i="6"/>
  <c r="K2769" i="6"/>
  <c r="K993" i="6"/>
  <c r="K2337" i="6"/>
  <c r="K1545" i="6"/>
  <c r="K7017" i="6"/>
  <c r="K249" i="6"/>
  <c r="K7185" i="6"/>
  <c r="K4809" i="6"/>
  <c r="K3081" i="6"/>
  <c r="K849" i="6"/>
  <c r="K8241" i="6"/>
  <c r="K1833" i="6"/>
  <c r="K393" i="6"/>
  <c r="K8145" i="6"/>
  <c r="K3273" i="6"/>
  <c r="K225" i="6"/>
  <c r="K5961" i="6"/>
  <c r="K2409" i="6"/>
  <c r="K7569" i="6"/>
  <c r="K6081" i="6"/>
  <c r="K5073" i="6"/>
  <c r="K3225" i="6"/>
  <c r="K3633" i="6"/>
  <c r="K7401" i="6"/>
  <c r="K7473" i="6"/>
  <c r="K3105" i="6"/>
  <c r="K5673" i="6"/>
  <c r="K801" i="6"/>
  <c r="K7809" i="6"/>
  <c r="K489" i="6"/>
  <c r="K2241" i="6"/>
  <c r="K7977" i="6"/>
  <c r="K513" i="6"/>
  <c r="K4449" i="6"/>
  <c r="K633" i="6"/>
  <c r="K4545" i="6"/>
  <c r="K4209" i="6"/>
  <c r="K5193" i="6"/>
  <c r="K1209" i="6"/>
  <c r="K2577" i="6"/>
  <c r="K3753" i="6"/>
  <c r="K4641" i="6"/>
  <c r="K4473" i="6"/>
  <c r="K1329" i="6"/>
  <c r="K5745" i="6"/>
  <c r="K6345" i="6"/>
  <c r="K1665" i="6"/>
  <c r="K8001" i="6"/>
  <c r="K2001" i="6"/>
  <c r="K8097" i="6"/>
  <c r="K5433" i="6"/>
  <c r="K4857" i="6"/>
  <c r="K921" i="6"/>
  <c r="K4881" i="6"/>
  <c r="K3321" i="6"/>
  <c r="K6009" i="6"/>
  <c r="K177" i="6"/>
  <c r="K6321" i="6"/>
  <c r="K3825" i="6"/>
  <c r="K8385" i="6"/>
  <c r="K441" i="6"/>
  <c r="K7305" i="6"/>
  <c r="K1689" i="6"/>
  <c r="K5097" i="6"/>
  <c r="K6993" i="6"/>
  <c r="K8193" i="6"/>
  <c r="K6201" i="6"/>
  <c r="K7881" i="6"/>
  <c r="K7833" i="6"/>
  <c r="K2625" i="6"/>
  <c r="K7761" i="6"/>
  <c r="K1065" i="6"/>
  <c r="K5649" i="6"/>
  <c r="K6657" i="6"/>
  <c r="K5553" i="6"/>
  <c r="K7689" i="6"/>
  <c r="K6897" i="6"/>
  <c r="K7593" i="6"/>
  <c r="K1377" i="6"/>
  <c r="K6825" i="6"/>
  <c r="K2745" i="6"/>
  <c r="K6633" i="6"/>
  <c r="K681" i="6"/>
  <c r="K2265" i="6"/>
  <c r="K1257" i="6"/>
  <c r="K1473" i="6"/>
  <c r="K6513" i="6"/>
  <c r="K753" i="6"/>
  <c r="K3705" i="6"/>
  <c r="K153" i="6"/>
  <c r="K1737" i="6"/>
  <c r="K8313" i="6"/>
  <c r="K2121" i="6"/>
  <c r="K4929" i="6"/>
  <c r="K1569" i="6"/>
  <c r="K5337" i="6"/>
  <c r="K3249" i="6"/>
  <c r="K7137" i="6"/>
  <c r="K2889" i="6"/>
  <c r="K7113" i="6"/>
  <c r="K4953" i="6"/>
  <c r="K1713" i="6"/>
  <c r="K4833" i="6"/>
  <c r="K3201" i="6"/>
  <c r="K5361" i="6"/>
  <c r="K1497" i="6"/>
  <c r="K7545" i="6"/>
  <c r="K8049" i="6"/>
  <c r="K3849" i="6"/>
  <c r="K7161" i="6"/>
  <c r="K5481" i="6"/>
  <c r="K3369" i="6"/>
  <c r="K969" i="6"/>
  <c r="K5601" i="6"/>
  <c r="K5817" i="6"/>
  <c r="K5937" i="6"/>
  <c r="K2601" i="6"/>
  <c r="K2913" i="6"/>
  <c r="K2505" i="6"/>
  <c r="K6705" i="6"/>
  <c r="K4425" i="6"/>
  <c r="K1161" i="6"/>
  <c r="K4257" i="6"/>
  <c r="K7641" i="6"/>
  <c r="K4761" i="6"/>
  <c r="K5889" i="6"/>
  <c r="K4593" i="6"/>
  <c r="K7857" i="6"/>
  <c r="K5529" i="6"/>
  <c r="K4689" i="6"/>
  <c r="K5457" i="6"/>
  <c r="K4065" i="6"/>
  <c r="K8073" i="6"/>
  <c r="K5697" i="6"/>
  <c r="K1041" i="6"/>
  <c r="K1401" i="6"/>
  <c r="K57" i="6"/>
  <c r="K2385" i="6"/>
  <c r="K3681" i="6"/>
  <c r="K3537" i="6"/>
  <c r="K537" i="6"/>
  <c r="K5793" i="6"/>
  <c r="K4089" i="6"/>
  <c r="K3897" i="6"/>
  <c r="K8337" i="6"/>
  <c r="K321" i="6"/>
  <c r="K2169" i="6"/>
  <c r="K3969" i="6"/>
  <c r="K33" i="6"/>
  <c r="K5265" i="6"/>
  <c r="K7377" i="6"/>
  <c r="K2817" i="6"/>
  <c r="K6225" i="6"/>
  <c r="K6729" i="6"/>
  <c r="K5049" i="6"/>
  <c r="K2649" i="6"/>
  <c r="K9" i="6"/>
  <c r="K6177" i="6"/>
  <c r="K1953" i="6"/>
  <c r="K4161" i="6"/>
  <c r="K3513" i="6"/>
  <c r="K4521" i="6"/>
  <c r="K3177" i="6"/>
  <c r="K2793" i="6"/>
  <c r="K1761" i="6"/>
  <c r="K4785" i="6"/>
  <c r="K5721" i="6"/>
  <c r="K5145" i="6"/>
  <c r="K3873" i="6"/>
  <c r="K2697" i="6"/>
  <c r="K6681" i="6"/>
  <c r="K5241" i="6"/>
  <c r="K2073" i="6"/>
  <c r="W8" i="5"/>
  <c r="A7784" i="6"/>
  <c r="A6296" i="6"/>
  <c r="A2648" i="6"/>
  <c r="A4352" i="6"/>
  <c r="A4472" i="6"/>
  <c r="A7808" i="6"/>
  <c r="A7064" i="6"/>
  <c r="A5408" i="6"/>
  <c r="A1832" i="6"/>
  <c r="A440" i="6"/>
  <c r="A3920" i="6"/>
  <c r="A8144" i="6"/>
  <c r="A6632" i="6"/>
  <c r="A5216" i="6"/>
  <c r="A752" i="6"/>
  <c r="A4376" i="6"/>
  <c r="A4952" i="6"/>
  <c r="A8408" i="6"/>
  <c r="A6968" i="6"/>
  <c r="A5720" i="6"/>
  <c r="A1544" i="6"/>
  <c r="A2912" i="6"/>
  <c r="A3536" i="6"/>
  <c r="A1328" i="6"/>
  <c r="A2264" i="6"/>
  <c r="A8000" i="6"/>
  <c r="A6512" i="6"/>
  <c r="A4616" i="6"/>
  <c r="A512" i="6"/>
  <c r="A2816" i="6"/>
  <c r="A3344" i="6"/>
  <c r="A7928" i="6"/>
  <c r="A5768" i="6"/>
  <c r="A1352" i="6"/>
  <c r="A7232" i="6"/>
  <c r="A7736" i="6"/>
  <c r="A5024" i="6"/>
  <c r="A5936" i="6"/>
  <c r="A4232" i="6"/>
  <c r="A1280" i="6"/>
  <c r="A1112" i="6"/>
  <c r="A7640" i="6"/>
  <c r="A5528" i="6"/>
  <c r="A2840" i="6"/>
  <c r="A5072" i="6"/>
  <c r="A2408" i="6"/>
  <c r="A7136" i="6"/>
  <c r="A7952" i="6"/>
  <c r="A5360" i="6"/>
  <c r="A1424" i="6"/>
  <c r="A4088" i="6"/>
  <c r="A2072" i="6"/>
  <c r="A3656" i="6"/>
  <c r="A7592" i="6"/>
  <c r="A6344" i="6"/>
  <c r="A3272" i="6"/>
  <c r="A848" i="6"/>
  <c r="A3056" i="6"/>
  <c r="A1304" i="6"/>
  <c r="A7040" i="6"/>
  <c r="A6920" i="6"/>
  <c r="A5912" i="6"/>
  <c r="A2672" i="6"/>
  <c r="A104" i="6"/>
  <c r="A2936" i="6"/>
  <c r="A4160" i="6"/>
  <c r="A6392" i="6"/>
  <c r="A1640" i="6"/>
  <c r="A2768" i="6"/>
  <c r="A4736" i="6"/>
  <c r="A7112" i="6"/>
  <c r="A5648" i="6"/>
  <c r="A2144" i="6"/>
  <c r="A152" i="6"/>
  <c r="A7544" i="6"/>
  <c r="A5504" i="6"/>
  <c r="A8384" i="6"/>
  <c r="A6800" i="6"/>
  <c r="A5144" i="6"/>
  <c r="A2216" i="6"/>
  <c r="A4112" i="6"/>
  <c r="A1232" i="6"/>
  <c r="A1088" i="6"/>
  <c r="A4976" i="6"/>
  <c r="A7496" i="6"/>
  <c r="A6008" i="6"/>
  <c r="A3152" i="6"/>
  <c r="A1040" i="6"/>
  <c r="A6128" i="6"/>
  <c r="A4520" i="6"/>
  <c r="A8264" i="6"/>
  <c r="A6608" i="6"/>
  <c r="A4496" i="6"/>
  <c r="A2168" i="6"/>
  <c r="A5960" i="6"/>
  <c r="A2120" i="6"/>
  <c r="A2336" i="6"/>
  <c r="A8360" i="6"/>
  <c r="A6248" i="6"/>
  <c r="A3224" i="6"/>
  <c r="A1472" i="6"/>
  <c r="A3824" i="6"/>
  <c r="A2024" i="6"/>
  <c r="A7712" i="6"/>
  <c r="A5600" i="6"/>
  <c r="A3104" i="6"/>
  <c r="A4016" i="6"/>
  <c r="A5048" i="6"/>
  <c r="A1568" i="6"/>
  <c r="A7856" i="6"/>
  <c r="A6080" i="6"/>
  <c r="A2720" i="6"/>
  <c r="A3392" i="6"/>
  <c r="A6152" i="6"/>
  <c r="A3608" i="6"/>
  <c r="A4880" i="6"/>
  <c r="A32" i="6"/>
  <c r="A8024" i="6"/>
  <c r="A5456" i="6"/>
  <c r="A1712" i="6"/>
  <c r="A4184" i="6"/>
  <c r="A2456" i="6"/>
  <c r="A2360" i="6"/>
  <c r="A2696" i="6"/>
  <c r="A8336" i="6"/>
  <c r="A6680" i="6"/>
  <c r="A4760" i="6"/>
  <c r="A224" i="6"/>
  <c r="A1208" i="6"/>
  <c r="A7664" i="6"/>
  <c r="A5336" i="6"/>
  <c r="A2384" i="6"/>
  <c r="A3368" i="6"/>
  <c r="A2096" i="6"/>
  <c r="A1400" i="6"/>
  <c r="A8096" i="6"/>
  <c r="A6536" i="6"/>
  <c r="A4664" i="6"/>
  <c r="A536" i="6"/>
  <c r="A1592" i="6"/>
  <c r="A8120" i="6"/>
  <c r="A5888" i="6"/>
  <c r="A3080" i="6"/>
  <c r="A272" i="6"/>
  <c r="A7832" i="6"/>
  <c r="A5792" i="6"/>
  <c r="A2312" i="6"/>
  <c r="A320" i="6"/>
  <c r="A3896" i="6"/>
  <c r="A5000" i="6"/>
  <c r="A7880" i="6"/>
  <c r="A5672" i="6"/>
  <c r="A2600" i="6"/>
  <c r="A4040" i="6"/>
  <c r="A680" i="6"/>
  <c r="A1808" i="6"/>
  <c r="A176" i="6"/>
  <c r="A7904" i="6"/>
  <c r="A6992" i="6"/>
  <c r="A5384" i="6"/>
  <c r="A2240" i="6"/>
  <c r="A4064" i="6"/>
  <c r="A872" i="6"/>
  <c r="A128" i="6"/>
  <c r="A8240" i="6"/>
  <c r="A6728" i="6"/>
  <c r="A5264" i="6"/>
  <c r="A800" i="6"/>
  <c r="A3728" i="6"/>
  <c r="A3296" i="6"/>
  <c r="A7016" i="6"/>
  <c r="A5840" i="6"/>
  <c r="A1736" i="6"/>
  <c r="A3488" i="6"/>
  <c r="A896" i="6"/>
  <c r="A3008" i="6"/>
  <c r="A8048" i="6"/>
  <c r="A6752" i="6"/>
  <c r="A4904" i="6"/>
  <c r="A560" i="6"/>
  <c r="A5120" i="6"/>
  <c r="A992" i="6"/>
  <c r="A8" i="6"/>
  <c r="A7304" i="6"/>
  <c r="A5984" i="6"/>
  <c r="A1520" i="6"/>
  <c r="A3512" i="6"/>
  <c r="A3320" i="6"/>
  <c r="A6320" i="6"/>
  <c r="A8072" i="6"/>
  <c r="A6464" i="6"/>
  <c r="A5168" i="6"/>
  <c r="A1688" i="6"/>
  <c r="A4208" i="6"/>
  <c r="A2984" i="6"/>
  <c r="A7208" i="6"/>
  <c r="A5864" i="6"/>
  <c r="A2528" i="6"/>
  <c r="A5240" i="6"/>
  <c r="A3992" i="6"/>
  <c r="A344" i="6"/>
  <c r="A968" i="6"/>
  <c r="A7280" i="6"/>
  <c r="A464" i="6"/>
  <c r="A2432" i="6"/>
  <c r="A7160" i="6"/>
  <c r="A7424" i="6"/>
  <c r="A5552" i="6"/>
  <c r="A3968" i="6"/>
  <c r="A368" i="6"/>
  <c r="A2048" i="6"/>
  <c r="A1376" i="6"/>
  <c r="A2000" i="6"/>
  <c r="A1184" i="6"/>
  <c r="A2792" i="6"/>
  <c r="A3632" i="6"/>
  <c r="A5192" i="6"/>
  <c r="A1952" i="6"/>
  <c r="A3752" i="6"/>
  <c r="A6776" i="6"/>
  <c r="A4832" i="6"/>
  <c r="A248" i="6"/>
  <c r="A6416" i="6"/>
  <c r="A7616" i="6"/>
  <c r="A6368" i="6"/>
  <c r="A4592" i="6"/>
  <c r="A392" i="6"/>
  <c r="A1856" i="6"/>
  <c r="A656" i="6"/>
  <c r="A6872" i="6"/>
  <c r="A7400" i="6"/>
  <c r="A5312" i="6"/>
  <c r="A2864" i="6"/>
  <c r="A1016" i="6"/>
  <c r="A3464" i="6"/>
  <c r="A3440" i="6"/>
  <c r="A1160" i="6"/>
  <c r="A6056" i="6"/>
  <c r="A3248" i="6"/>
  <c r="A704" i="6"/>
  <c r="A1880" i="6"/>
  <c r="A200" i="6"/>
  <c r="A6896" i="6"/>
  <c r="A5624" i="6"/>
  <c r="A1448" i="6"/>
  <c r="A3800" i="6"/>
  <c r="A4256" i="6"/>
  <c r="A4688" i="6"/>
  <c r="A4568" i="6"/>
  <c r="A944" i="6"/>
  <c r="A2744" i="6"/>
  <c r="A4448" i="6"/>
  <c r="A632" i="6"/>
  <c r="A8288" i="6"/>
  <c r="A6848" i="6"/>
  <c r="A4400" i="6"/>
  <c r="A824" i="6"/>
  <c r="A3704" i="6"/>
  <c r="A3872" i="6"/>
  <c r="A56" i="6"/>
  <c r="A7760" i="6"/>
  <c r="A6224" i="6"/>
  <c r="A2624" i="6"/>
  <c r="A4280" i="6"/>
  <c r="A4328" i="6"/>
  <c r="A5744" i="6"/>
  <c r="A8312" i="6"/>
  <c r="A6704" i="6"/>
  <c r="A4544" i="6"/>
  <c r="A2192" i="6"/>
  <c r="A5096" i="6"/>
  <c r="A416" i="6"/>
  <c r="A1904" i="6"/>
  <c r="A6104" i="6"/>
  <c r="A7448" i="6"/>
  <c r="A6032" i="6"/>
  <c r="A3128" i="6"/>
  <c r="A920" i="6"/>
  <c r="A7520" i="6"/>
  <c r="A7184" i="6"/>
  <c r="A6824" i="6"/>
  <c r="A5816" i="6"/>
  <c r="A2552" i="6"/>
  <c r="A1136" i="6"/>
  <c r="A3680" i="6"/>
  <c r="A4808" i="6"/>
  <c r="A608" i="6"/>
  <c r="A8216" i="6"/>
  <c r="A6944" i="6"/>
  <c r="A4784" i="6"/>
  <c r="A776" i="6"/>
  <c r="A2480" i="6"/>
  <c r="A5576" i="6"/>
  <c r="A7376" i="6"/>
  <c r="A5696" i="6"/>
  <c r="A2288" i="6"/>
  <c r="A6440" i="6"/>
  <c r="A3032" i="6"/>
  <c r="A80" i="6"/>
  <c r="A7256" i="6"/>
  <c r="A3416" i="6"/>
  <c r="A7088" i="6"/>
  <c r="A7688" i="6"/>
  <c r="A6488" i="6"/>
  <c r="A4640" i="6"/>
  <c r="A488" i="6"/>
  <c r="A2888" i="6"/>
  <c r="A1064" i="6"/>
  <c r="A1616" i="6"/>
  <c r="A7472" i="6"/>
  <c r="A5480" i="6"/>
  <c r="A2576" i="6"/>
  <c r="A7568" i="6"/>
  <c r="A1928" i="6"/>
  <c r="A1256" i="6"/>
  <c r="A2504" i="6"/>
  <c r="A8192" i="6"/>
  <c r="A6584" i="6"/>
  <c r="A4712" i="6"/>
  <c r="A584" i="6"/>
  <c r="A728" i="6"/>
  <c r="A7352" i="6"/>
  <c r="A5288" i="6"/>
  <c r="A1760" i="6"/>
  <c r="A4136" i="6"/>
  <c r="A1496" i="6"/>
  <c r="A5432" i="6"/>
  <c r="A8168" i="6"/>
  <c r="A6560" i="6"/>
  <c r="A4424" i="6"/>
  <c r="A1784" i="6"/>
  <c r="A6272" i="6"/>
  <c r="A3560" i="6"/>
  <c r="A3584" i="6"/>
  <c r="A3776" i="6"/>
  <c r="A7976" i="6"/>
  <c r="A6200" i="6"/>
  <c r="A3200" i="6"/>
  <c r="A3848" i="6"/>
  <c r="A4304" i="6"/>
  <c r="A2960" i="6"/>
  <c r="A3176" i="6"/>
  <c r="A7328" i="6"/>
  <c r="A4928" i="6"/>
  <c r="A1664" i="6"/>
  <c r="A6176" i="6"/>
  <c r="A3944" i="6"/>
  <c r="A1976" i="6"/>
  <c r="A296" i="6"/>
  <c r="A4856" i="6"/>
  <c r="A6656" i="6"/>
  <c r="K6" i="5"/>
  <c r="L6" i="5" s="1"/>
  <c r="P6" i="5" s="1"/>
  <c r="L7" i="5"/>
  <c r="P7" i="5" s="1"/>
  <c r="L38" i="5" l="1"/>
  <c r="P38" i="5" s="1"/>
  <c r="W12" i="5" s="1"/>
  <c r="K39" i="5"/>
  <c r="K7091" i="6"/>
  <c r="K1403" i="6"/>
  <c r="K6611" i="6"/>
  <c r="K1931" i="6"/>
  <c r="K2267" i="6"/>
  <c r="K2291" i="6"/>
  <c r="K6659" i="6"/>
  <c r="K6899" i="6"/>
  <c r="K2411" i="6"/>
  <c r="K5075" i="6"/>
  <c r="K4835" i="6"/>
  <c r="K2915" i="6"/>
  <c r="K1499" i="6"/>
  <c r="K5315" i="6"/>
  <c r="K3035" i="6"/>
  <c r="K4523" i="6"/>
  <c r="K4619" i="6"/>
  <c r="K323" i="6"/>
  <c r="K3347" i="6"/>
  <c r="K347" i="6"/>
  <c r="K3731" i="6"/>
  <c r="K3203" i="6"/>
  <c r="K6203" i="6"/>
  <c r="K7763" i="6"/>
  <c r="K6155" i="6"/>
  <c r="K3755" i="6"/>
  <c r="K1571" i="6"/>
  <c r="K2747" i="6"/>
  <c r="K5555" i="6"/>
  <c r="K7379" i="6"/>
  <c r="K1451" i="6"/>
  <c r="K1859" i="6"/>
  <c r="K1715" i="6"/>
  <c r="K3107" i="6"/>
  <c r="K2939" i="6"/>
  <c r="K1235" i="6"/>
  <c r="K3947" i="6"/>
  <c r="K4859" i="6"/>
  <c r="K5987" i="6"/>
  <c r="K8171" i="6"/>
  <c r="K563" i="6"/>
  <c r="K3899" i="6"/>
  <c r="K3659" i="6"/>
  <c r="K6011" i="6"/>
  <c r="K7451" i="6"/>
  <c r="K6971" i="6"/>
  <c r="K5147" i="6"/>
  <c r="K8363" i="6"/>
  <c r="K2891" i="6"/>
  <c r="K3995" i="6"/>
  <c r="K3083" i="6"/>
  <c r="K3131" i="6"/>
  <c r="K2531" i="6"/>
  <c r="K7691" i="6"/>
  <c r="K6467" i="6"/>
  <c r="K539" i="6"/>
  <c r="K1139" i="6"/>
  <c r="K7403" i="6"/>
  <c r="K3419" i="6"/>
  <c r="K6275" i="6"/>
  <c r="K6347" i="6"/>
  <c r="K7475" i="6"/>
  <c r="K299" i="6"/>
  <c r="K1475" i="6"/>
  <c r="K3827" i="6"/>
  <c r="K2435" i="6"/>
  <c r="K491" i="6"/>
  <c r="K7187" i="6"/>
  <c r="K8339" i="6"/>
  <c r="K8315" i="6"/>
  <c r="K4379" i="6"/>
  <c r="K2219" i="6"/>
  <c r="K2243" i="6"/>
  <c r="K8195" i="6"/>
  <c r="K7211" i="6"/>
  <c r="K6947" i="6"/>
  <c r="K4043" i="6"/>
  <c r="K4811" i="6"/>
  <c r="K1187" i="6"/>
  <c r="K5243" i="6"/>
  <c r="K3155" i="6"/>
  <c r="K4115" i="6"/>
  <c r="K3683" i="6"/>
  <c r="K4787" i="6"/>
  <c r="K6491" i="6"/>
  <c r="K6059" i="6"/>
  <c r="K1259" i="6"/>
  <c r="K1955" i="6"/>
  <c r="K155" i="6"/>
  <c r="K1643" i="6"/>
  <c r="K6083" i="6"/>
  <c r="K7835" i="6"/>
  <c r="K3635" i="6"/>
  <c r="K4499" i="6"/>
  <c r="K11" i="6"/>
  <c r="K5795" i="6"/>
  <c r="K7811" i="6"/>
  <c r="K4307" i="6"/>
  <c r="K1355" i="6"/>
  <c r="K2627" i="6"/>
  <c r="K8075" i="6"/>
  <c r="K1979" i="6"/>
  <c r="K4571" i="6"/>
  <c r="K6251" i="6"/>
  <c r="K2867" i="6"/>
  <c r="K731" i="6"/>
  <c r="K1811" i="6"/>
  <c r="K3491" i="6"/>
  <c r="K4955" i="6"/>
  <c r="K635" i="6"/>
  <c r="K2603" i="6"/>
  <c r="K779" i="6"/>
  <c r="K2363" i="6"/>
  <c r="K1595" i="6"/>
  <c r="K7571" i="6"/>
  <c r="K5171" i="6"/>
  <c r="K8243" i="6"/>
  <c r="K4235" i="6"/>
  <c r="K4691" i="6"/>
  <c r="K923" i="6"/>
  <c r="K7067" i="6"/>
  <c r="K275" i="6"/>
  <c r="K4259" i="6"/>
  <c r="K7619" i="6"/>
  <c r="K2315" i="6"/>
  <c r="K5411" i="6"/>
  <c r="K6731" i="6"/>
  <c r="K5291" i="6"/>
  <c r="K2795" i="6"/>
  <c r="K1787" i="6"/>
  <c r="K59" i="6"/>
  <c r="K6683" i="6"/>
  <c r="K4427" i="6"/>
  <c r="K2483" i="6"/>
  <c r="K3539" i="6"/>
  <c r="K2819" i="6"/>
  <c r="K7883" i="6"/>
  <c r="K7907" i="6"/>
  <c r="K8027" i="6"/>
  <c r="K2987" i="6"/>
  <c r="K3467" i="6"/>
  <c r="K8267" i="6"/>
  <c r="K5579" i="6"/>
  <c r="K1115" i="6"/>
  <c r="K6995" i="6"/>
  <c r="K3803" i="6"/>
  <c r="K3251" i="6"/>
  <c r="K6395" i="6"/>
  <c r="K443" i="6"/>
  <c r="K4979" i="6"/>
  <c r="K1883" i="6"/>
  <c r="K4883" i="6"/>
  <c r="K5699" i="6"/>
  <c r="K1163" i="6"/>
  <c r="K6107" i="6"/>
  <c r="K3563" i="6"/>
  <c r="K5027" i="6"/>
  <c r="K803" i="6"/>
  <c r="K4019" i="6"/>
  <c r="K131" i="6"/>
  <c r="K3515" i="6"/>
  <c r="K6515" i="6"/>
  <c r="K7499" i="6"/>
  <c r="K6035" i="6"/>
  <c r="K371" i="6"/>
  <c r="K5051" i="6"/>
  <c r="K6587" i="6"/>
  <c r="K227" i="6"/>
  <c r="K2099" i="6"/>
  <c r="K3059" i="6"/>
  <c r="K5651" i="6"/>
  <c r="K7931" i="6"/>
  <c r="K5387" i="6"/>
  <c r="K7355" i="6"/>
  <c r="K2051" i="6"/>
  <c r="K587" i="6"/>
  <c r="K7643" i="6"/>
  <c r="K899" i="6"/>
  <c r="K1019" i="6"/>
  <c r="K3851" i="6"/>
  <c r="K3611" i="6"/>
  <c r="K4667" i="6"/>
  <c r="K35" i="6"/>
  <c r="K995" i="6"/>
  <c r="K8099" i="6"/>
  <c r="K1907" i="6"/>
  <c r="K1739" i="6"/>
  <c r="K7595" i="6"/>
  <c r="K5483" i="6"/>
  <c r="K7115" i="6"/>
  <c r="K7427" i="6"/>
  <c r="K4283" i="6"/>
  <c r="K1547" i="6"/>
  <c r="K1835" i="6"/>
  <c r="K7235" i="6"/>
  <c r="K8003" i="6"/>
  <c r="K6419" i="6"/>
  <c r="K4475" i="6"/>
  <c r="K4643" i="6"/>
  <c r="K6827" i="6"/>
  <c r="K7955" i="6"/>
  <c r="K4355" i="6"/>
  <c r="K5939" i="6"/>
  <c r="K1283" i="6"/>
  <c r="K6779" i="6"/>
  <c r="K5675" i="6"/>
  <c r="K2339" i="6"/>
  <c r="K1307" i="6"/>
  <c r="K3707" i="6"/>
  <c r="K2171" i="6"/>
  <c r="K6323" i="6"/>
  <c r="K4211" i="6"/>
  <c r="K2123" i="6"/>
  <c r="K5819" i="6"/>
  <c r="K6371" i="6"/>
  <c r="K1619" i="6"/>
  <c r="K7259" i="6"/>
  <c r="K3443" i="6"/>
  <c r="K1763" i="6"/>
  <c r="K83" i="6"/>
  <c r="K2507" i="6"/>
  <c r="K875" i="6"/>
  <c r="K5123" i="6"/>
  <c r="K2003" i="6"/>
  <c r="K6227" i="6"/>
  <c r="K2579" i="6"/>
  <c r="K7019" i="6"/>
  <c r="K7787" i="6"/>
  <c r="K5003" i="6"/>
  <c r="K179" i="6"/>
  <c r="K2699" i="6"/>
  <c r="K7043" i="6"/>
  <c r="K7283" i="6"/>
  <c r="K2651" i="6"/>
  <c r="K3779" i="6"/>
  <c r="K1691" i="6"/>
  <c r="K4907" i="6"/>
  <c r="K5963" i="6"/>
  <c r="K5267" i="6"/>
  <c r="K1211" i="6"/>
  <c r="K203" i="6"/>
  <c r="K4595" i="6"/>
  <c r="K4739" i="6"/>
  <c r="K2459" i="6"/>
  <c r="K5363" i="6"/>
  <c r="K5099" i="6"/>
  <c r="K4091" i="6"/>
  <c r="K395" i="6"/>
  <c r="K5459" i="6"/>
  <c r="K5507" i="6"/>
  <c r="K1379" i="6"/>
  <c r="K4163" i="6"/>
  <c r="K4715" i="6"/>
  <c r="K251" i="6"/>
  <c r="K1067" i="6"/>
  <c r="K8123" i="6"/>
  <c r="K3923" i="6"/>
  <c r="K8387" i="6"/>
  <c r="K2771" i="6"/>
  <c r="K6299" i="6"/>
  <c r="K7667" i="6"/>
  <c r="K5339" i="6"/>
  <c r="K467" i="6"/>
  <c r="K4451" i="6"/>
  <c r="K5435" i="6"/>
  <c r="K7523" i="6"/>
  <c r="K7715" i="6"/>
  <c r="K5531" i="6"/>
  <c r="K7547" i="6"/>
  <c r="K5603" i="6"/>
  <c r="K7979" i="6"/>
  <c r="K6131" i="6"/>
  <c r="K1043" i="6"/>
  <c r="K2075" i="6"/>
  <c r="K8411" i="6"/>
  <c r="K827" i="6"/>
  <c r="K8219" i="6"/>
  <c r="K7859" i="6"/>
  <c r="K6875" i="6"/>
  <c r="K3971" i="6"/>
  <c r="K5867" i="6"/>
  <c r="K6851" i="6"/>
  <c r="K1427" i="6"/>
  <c r="K3323" i="6"/>
  <c r="K1331" i="6"/>
  <c r="K2027" i="6"/>
  <c r="K2843" i="6"/>
  <c r="K2963" i="6"/>
  <c r="K3395" i="6"/>
  <c r="K515" i="6"/>
  <c r="K419" i="6"/>
  <c r="K611" i="6"/>
  <c r="K3275" i="6"/>
  <c r="K5219" i="6"/>
  <c r="K947" i="6"/>
  <c r="K6707" i="6"/>
  <c r="K4139" i="6"/>
  <c r="K5843" i="6"/>
  <c r="K8291" i="6"/>
  <c r="K7739" i="6"/>
  <c r="K7307" i="6"/>
  <c r="K659" i="6"/>
  <c r="K5915" i="6"/>
  <c r="K4763" i="6"/>
  <c r="K4403" i="6"/>
  <c r="K1667" i="6"/>
  <c r="K4187" i="6"/>
  <c r="K3299" i="6"/>
  <c r="K6563" i="6"/>
  <c r="K7139" i="6"/>
  <c r="K7163" i="6"/>
  <c r="K6179" i="6"/>
  <c r="K683" i="6"/>
  <c r="K5891" i="6"/>
  <c r="K8051" i="6"/>
  <c r="K6539" i="6"/>
  <c r="K3227" i="6"/>
  <c r="K2675" i="6"/>
  <c r="K6755" i="6"/>
  <c r="K971" i="6"/>
  <c r="K5771" i="6"/>
  <c r="K5195" i="6"/>
  <c r="K107" i="6"/>
  <c r="K8147" i="6"/>
  <c r="K3875" i="6"/>
  <c r="K6803" i="6"/>
  <c r="K5747" i="6"/>
  <c r="K755" i="6"/>
  <c r="K6635" i="6"/>
  <c r="K6443" i="6"/>
  <c r="K2723" i="6"/>
  <c r="K4547" i="6"/>
  <c r="K6923" i="6"/>
  <c r="K5723" i="6"/>
  <c r="K3179" i="6"/>
  <c r="K4067" i="6"/>
  <c r="K5627" i="6"/>
  <c r="K1523" i="6"/>
  <c r="K7331" i="6"/>
  <c r="K1091" i="6"/>
  <c r="K707" i="6"/>
  <c r="K4931" i="6"/>
  <c r="K2555" i="6"/>
  <c r="K3371" i="6"/>
  <c r="K4331" i="6"/>
  <c r="K2387" i="6"/>
  <c r="K851" i="6"/>
  <c r="K3587" i="6"/>
  <c r="K2147" i="6"/>
  <c r="K2195" i="6"/>
  <c r="K3011" i="6"/>
  <c r="K2672" i="6"/>
  <c r="K5624" i="6"/>
  <c r="K5216" i="6"/>
  <c r="K8168" i="6"/>
  <c r="K7184" i="6"/>
  <c r="K7208" i="6"/>
  <c r="K5480" i="6"/>
  <c r="K6704" i="6"/>
  <c r="K4496" i="6"/>
  <c r="K5912" i="6"/>
  <c r="K584" i="6"/>
  <c r="K6680" i="6"/>
  <c r="K5984" i="6"/>
  <c r="K6776" i="6"/>
  <c r="K5144" i="6"/>
  <c r="K560" i="6"/>
  <c r="K7688" i="6"/>
  <c r="K7880" i="6"/>
  <c r="K6512" i="6"/>
  <c r="K8384" i="6"/>
  <c r="K6560" i="6"/>
  <c r="K4064" i="6"/>
  <c r="K6320" i="6"/>
  <c r="K968" i="6"/>
  <c r="K2192" i="6"/>
  <c r="K6440" i="6"/>
  <c r="K4448" i="6"/>
  <c r="K3440" i="6"/>
  <c r="K4976" i="6"/>
  <c r="K80" i="6"/>
  <c r="K416" i="6"/>
  <c r="K6248" i="6"/>
  <c r="K3920" i="6"/>
  <c r="K6008" i="6"/>
  <c r="K6128" i="6"/>
  <c r="K7568" i="6"/>
  <c r="K4808" i="6"/>
  <c r="K4472" i="6"/>
  <c r="K992" i="6"/>
  <c r="K2528" i="6"/>
  <c r="K2408" i="6"/>
  <c r="K2432" i="6"/>
  <c r="K4688" i="6"/>
  <c r="K2504" i="6"/>
  <c r="K1832" i="6"/>
  <c r="K56" i="6"/>
  <c r="K5192" i="6"/>
  <c r="K5312" i="6"/>
  <c r="K7304" i="6"/>
  <c r="K1184" i="6"/>
  <c r="K1712" i="6"/>
  <c r="K3704" i="6"/>
  <c r="K5576" i="6"/>
  <c r="K6632" i="6"/>
  <c r="K5168" i="6"/>
  <c r="K8096" i="6"/>
  <c r="K7808" i="6"/>
  <c r="K7472" i="6"/>
  <c r="K5504" i="6"/>
  <c r="K6896" i="6"/>
  <c r="K4928" i="6"/>
  <c r="K8288" i="6"/>
  <c r="K1424" i="6"/>
  <c r="K6848" i="6"/>
  <c r="K6368" i="6"/>
  <c r="K6944" i="6"/>
  <c r="K5288" i="6"/>
  <c r="K2768" i="6"/>
  <c r="K224" i="6"/>
  <c r="K392" i="6"/>
  <c r="K7496" i="6"/>
  <c r="K4256" i="6"/>
  <c r="K4784" i="6"/>
  <c r="K3512" i="6"/>
  <c r="K4592" i="6"/>
  <c r="K320" i="6"/>
  <c r="K3800" i="6"/>
  <c r="K3632" i="6"/>
  <c r="K6296" i="6"/>
  <c r="K2936" i="6"/>
  <c r="K3824" i="6"/>
  <c r="K5096" i="6"/>
  <c r="K1976" i="6"/>
  <c r="K2048" i="6"/>
  <c r="K2024" i="6"/>
  <c r="K5648" i="6"/>
  <c r="K5864" i="6"/>
  <c r="K8408" i="6"/>
  <c r="K3968" i="6"/>
  <c r="K1784" i="6"/>
  <c r="K3656" i="6"/>
  <c r="K3608" i="6"/>
  <c r="K4040" i="6"/>
  <c r="K2360" i="6"/>
  <c r="K2960" i="6"/>
  <c r="K1232" i="6"/>
  <c r="K1208" i="6"/>
  <c r="K1352" i="6"/>
  <c r="K200" i="6"/>
  <c r="K1040" i="6"/>
  <c r="K2264" i="6"/>
  <c r="K1688" i="6"/>
  <c r="K8192" i="6"/>
  <c r="K3584" i="6"/>
  <c r="K920" i="6"/>
  <c r="K3752" i="6"/>
  <c r="K4208" i="6"/>
  <c r="K5600" i="6"/>
  <c r="K536" i="6"/>
  <c r="K6752" i="6"/>
  <c r="K5264" i="6"/>
  <c r="K1664" i="6"/>
  <c r="K8360" i="6"/>
  <c r="K7856" i="6"/>
  <c r="K6824" i="6"/>
  <c r="K7136" i="6"/>
  <c r="K5816" i="6"/>
  <c r="K7832" i="6"/>
  <c r="K3224" i="6"/>
  <c r="K7424" i="6"/>
  <c r="K6488" i="6"/>
  <c r="K7592" i="6"/>
  <c r="K5360" i="6"/>
  <c r="K2600" i="6"/>
  <c r="K5696" i="6"/>
  <c r="K800" i="6"/>
  <c r="K1640" i="6"/>
  <c r="K2744" i="6"/>
  <c r="K680" i="6"/>
  <c r="K3776" i="6"/>
  <c r="K1904" i="6"/>
  <c r="K440" i="6"/>
  <c r="K2216" i="6"/>
  <c r="K3992" i="6"/>
  <c r="K4952" i="6"/>
  <c r="K2576" i="6"/>
  <c r="K1856" i="6"/>
  <c r="K3008" i="6"/>
  <c r="K4712" i="6"/>
  <c r="K1328" i="6"/>
  <c r="K1304" i="6"/>
  <c r="K3296" i="6"/>
  <c r="K3464" i="6"/>
  <c r="K2792" i="6"/>
  <c r="K4112" i="6"/>
  <c r="K3200" i="6"/>
  <c r="K1568" i="6"/>
  <c r="K1520" i="6"/>
  <c r="K272" i="6"/>
  <c r="K2384" i="6"/>
  <c r="K824" i="6"/>
  <c r="K4832" i="6"/>
  <c r="K6152" i="6"/>
  <c r="K4088" i="6"/>
  <c r="K7640" i="6"/>
  <c r="K1448" i="6"/>
  <c r="K6584" i="6"/>
  <c r="K6392" i="6"/>
  <c r="K7976" i="6"/>
  <c r="K5960" i="6"/>
  <c r="K3560" i="6"/>
  <c r="K5240" i="6"/>
  <c r="K6056" i="6"/>
  <c r="K2240" i="6"/>
  <c r="K7016" i="6"/>
  <c r="K6200" i="6"/>
  <c r="K1808" i="6"/>
  <c r="K752" i="6"/>
  <c r="K7256" i="6"/>
  <c r="K7904" i="6"/>
  <c r="K6656" i="6"/>
  <c r="K8144" i="6"/>
  <c r="K4640" i="6"/>
  <c r="K7760" i="6"/>
  <c r="K7112" i="6"/>
  <c r="K7784" i="6"/>
  <c r="K7352" i="6"/>
  <c r="K4568" i="6"/>
  <c r="K6608" i="6"/>
  <c r="K3248" i="6"/>
  <c r="K872" i="6"/>
  <c r="K2816" i="6"/>
  <c r="K1496" i="6"/>
  <c r="K2168" i="6"/>
  <c r="K2984" i="6"/>
  <c r="K5936" i="6"/>
  <c r="K1136" i="6"/>
  <c r="K3392" i="6"/>
  <c r="K7544" i="6"/>
  <c r="K5840" i="6"/>
  <c r="K1760" i="6"/>
  <c r="K1160" i="6"/>
  <c r="K2888" i="6"/>
  <c r="K2312" i="6"/>
  <c r="K6344" i="6"/>
  <c r="K4280" i="6"/>
  <c r="K896" i="6"/>
  <c r="K656" i="6"/>
  <c r="K4520" i="6"/>
  <c r="K5888" i="6"/>
  <c r="K3872" i="6"/>
  <c r="K3896" i="6"/>
  <c r="K1880" i="6"/>
  <c r="K6272" i="6"/>
  <c r="K3080" i="6"/>
  <c r="K2912" i="6"/>
  <c r="K7664" i="6"/>
  <c r="K2144" i="6"/>
  <c r="K128" i="6"/>
  <c r="K3536" i="6"/>
  <c r="K1376" i="6"/>
  <c r="K7520" i="6"/>
  <c r="K4328" i="6"/>
  <c r="K6464" i="6"/>
  <c r="K3176" i="6"/>
  <c r="K7232" i="6"/>
  <c r="K7928" i="6"/>
  <c r="K2720" i="6"/>
  <c r="K5432" i="6"/>
  <c r="K2648" i="6"/>
  <c r="K7448" i="6"/>
  <c r="K8048" i="6"/>
  <c r="K7160" i="6"/>
  <c r="K8072" i="6"/>
  <c r="K4616" i="6"/>
  <c r="K8120" i="6"/>
  <c r="K7328" i="6"/>
  <c r="K8216" i="6"/>
  <c r="K6872" i="6"/>
  <c r="K5336" i="6"/>
  <c r="K6800" i="6"/>
  <c r="K5528" i="6"/>
  <c r="K4880" i="6"/>
  <c r="K4856" i="6"/>
  <c r="K6536" i="6"/>
  <c r="K1400" i="6"/>
  <c r="K4136" i="6"/>
  <c r="K6080" i="6"/>
  <c r="K4376" i="6"/>
  <c r="K464" i="6"/>
  <c r="K1472" i="6"/>
  <c r="K3416" i="6"/>
  <c r="K2696" i="6"/>
  <c r="K5024" i="6"/>
  <c r="K104" i="6"/>
  <c r="K3488" i="6"/>
  <c r="K3848" i="6"/>
  <c r="K6104" i="6"/>
  <c r="K4352" i="6"/>
  <c r="K3320" i="6"/>
  <c r="K2288" i="6"/>
  <c r="K296" i="6"/>
  <c r="K2072" i="6"/>
  <c r="K1280" i="6"/>
  <c r="K4736" i="6"/>
  <c r="K1064" i="6"/>
  <c r="K152" i="6"/>
  <c r="K8" i="6"/>
  <c r="K32" i="6"/>
  <c r="K5672" i="6"/>
  <c r="K5744" i="6"/>
  <c r="K3128" i="6"/>
  <c r="K1616" i="6"/>
  <c r="K7616" i="6"/>
  <c r="K2480" i="6"/>
  <c r="K5072" i="6"/>
  <c r="K6920" i="6"/>
  <c r="K3152" i="6"/>
  <c r="K8024" i="6"/>
  <c r="K7064" i="6"/>
  <c r="K5384" i="6"/>
  <c r="K5408" i="6"/>
  <c r="K2840" i="6"/>
  <c r="K2624" i="6"/>
  <c r="K7376" i="6"/>
  <c r="K8000" i="6"/>
  <c r="K5768" i="6"/>
  <c r="K248" i="6"/>
  <c r="K7712" i="6"/>
  <c r="K488" i="6"/>
  <c r="K8312" i="6"/>
  <c r="K5456" i="6"/>
  <c r="K7088" i="6"/>
  <c r="K5552" i="6"/>
  <c r="K3344" i="6"/>
  <c r="K3680" i="6"/>
  <c r="K4304" i="6"/>
  <c r="K4184" i="6"/>
  <c r="K6224" i="6"/>
  <c r="K2864" i="6"/>
  <c r="K3368" i="6"/>
  <c r="K3104" i="6"/>
  <c r="K5000" i="6"/>
  <c r="K2096" i="6"/>
  <c r="K1088" i="6"/>
  <c r="K3728" i="6"/>
  <c r="K344" i="6"/>
  <c r="K704" i="6"/>
  <c r="K1544" i="6"/>
  <c r="K4016" i="6"/>
  <c r="K1736" i="6"/>
  <c r="K608" i="6"/>
  <c r="K368" i="6"/>
  <c r="K2000" i="6"/>
  <c r="K6992" i="6"/>
  <c r="K4760" i="6"/>
  <c r="K7280" i="6"/>
  <c r="K8240" i="6"/>
  <c r="K6728" i="6"/>
  <c r="K4424" i="6"/>
  <c r="K5792" i="6"/>
  <c r="K776" i="6"/>
  <c r="K7952" i="6"/>
  <c r="K5720" i="6"/>
  <c r="K4400" i="6"/>
  <c r="K8264" i="6"/>
  <c r="K512" i="6"/>
  <c r="K8336" i="6"/>
  <c r="K7400" i="6"/>
  <c r="K7736" i="6"/>
  <c r="K6032" i="6"/>
  <c r="K6416" i="6"/>
  <c r="K944" i="6"/>
  <c r="K2456" i="6"/>
  <c r="K3056" i="6"/>
  <c r="K3272" i="6"/>
  <c r="K3032" i="6"/>
  <c r="K4160" i="6"/>
  <c r="K4664" i="6"/>
  <c r="K4544" i="6"/>
  <c r="K176" i="6"/>
  <c r="K1592" i="6"/>
  <c r="K1928" i="6"/>
  <c r="K4904" i="6"/>
  <c r="K6176" i="6"/>
  <c r="K1952" i="6"/>
  <c r="K4232" i="6"/>
  <c r="K2336" i="6"/>
  <c r="K1256" i="6"/>
  <c r="K2552" i="6"/>
  <c r="K848" i="6"/>
  <c r="K5048" i="6"/>
  <c r="K5120" i="6"/>
  <c r="K1016" i="6"/>
  <c r="K6968" i="6"/>
  <c r="K632" i="6"/>
  <c r="K7040" i="6"/>
  <c r="K1112" i="6"/>
  <c r="K2120" i="6"/>
  <c r="K728" i="6"/>
  <c r="K3944" i="6"/>
  <c r="W7" i="5"/>
  <c r="A7711" i="6"/>
  <c r="A5719" i="6"/>
  <c r="A1255" i="6"/>
  <c r="A3295" i="6"/>
  <c r="A4903" i="6"/>
  <c r="A4711" i="6"/>
  <c r="A6967" i="6"/>
  <c r="A1303" i="6"/>
  <c r="A7783" i="6"/>
  <c r="A5623" i="6"/>
  <c r="A103" i="6"/>
  <c r="A2119" i="6"/>
  <c r="A1951" i="6"/>
  <c r="A775" i="6"/>
  <c r="A7207" i="6"/>
  <c r="A5311" i="6"/>
  <c r="A943" i="6"/>
  <c r="A8407" i="6"/>
  <c r="A4111" i="6"/>
  <c r="A6703" i="6"/>
  <c r="A3535" i="6"/>
  <c r="A7687" i="6"/>
  <c r="A5983" i="6"/>
  <c r="A1135" i="6"/>
  <c r="A3559" i="6"/>
  <c r="A4135" i="6"/>
  <c r="A3223" i="6"/>
  <c r="A2911" i="6"/>
  <c r="A8359" i="6"/>
  <c r="A5143" i="6"/>
  <c r="A1687" i="6"/>
  <c r="A4039" i="6"/>
  <c r="A4543" i="6"/>
  <c r="A5791" i="6"/>
  <c r="A7639" i="6"/>
  <c r="A7927" i="6"/>
  <c r="A5671" i="6"/>
  <c r="A727" i="6"/>
  <c r="A3679" i="6"/>
  <c r="A3775" i="6"/>
  <c r="A5911" i="6"/>
  <c r="A5047" i="6"/>
  <c r="A8239" i="6"/>
  <c r="A6823" i="6"/>
  <c r="A1183" i="6"/>
  <c r="A6439" i="6"/>
  <c r="A4807" i="6"/>
  <c r="A2983" i="6"/>
  <c r="A1087" i="6"/>
  <c r="A5599" i="6"/>
  <c r="A7735" i="6"/>
  <c r="A463" i="6"/>
  <c r="A1495" i="6"/>
  <c r="A7807" i="6"/>
  <c r="A5695" i="6"/>
  <c r="A127" i="6"/>
  <c r="A2311" i="6"/>
  <c r="A2623" i="6"/>
  <c r="A1351" i="6"/>
  <c r="A5527" i="6"/>
  <c r="A7255" i="6"/>
  <c r="A5359" i="6"/>
  <c r="A1207" i="6"/>
  <c r="A5647" i="6"/>
  <c r="A4447" i="6"/>
  <c r="A7591" i="6"/>
  <c r="A4423" i="6"/>
  <c r="A1975" i="6"/>
  <c r="A5455" i="6"/>
  <c r="A2047" i="6"/>
  <c r="A4207" i="6"/>
  <c r="A5263" i="6"/>
  <c r="A7159" i="6"/>
  <c r="A5743" i="6"/>
  <c r="A895" i="6"/>
  <c r="A4759" i="6"/>
  <c r="A1375" i="6"/>
  <c r="A295" i="6"/>
  <c r="A6463" i="6"/>
  <c r="A3367" i="6"/>
  <c r="A4639" i="6"/>
  <c r="A3751" i="6"/>
  <c r="A2503" i="6"/>
  <c r="A5935" i="6"/>
  <c r="A2935" i="6"/>
  <c r="A7063" i="6"/>
  <c r="A5383" i="6"/>
  <c r="A583" i="6"/>
  <c r="A1927" i="6"/>
  <c r="A4159" i="6"/>
  <c r="A7519" i="6"/>
  <c r="A6151" i="6"/>
  <c r="A223" i="6"/>
  <c r="A2167" i="6"/>
  <c r="A1903" i="6"/>
  <c r="A3079" i="6"/>
  <c r="A1159" i="6"/>
  <c r="A1231" i="6"/>
  <c r="A5503" i="6"/>
  <c r="A6991" i="6"/>
  <c r="A6511" i="6"/>
  <c r="A415" i="6"/>
  <c r="A7303" i="6"/>
  <c r="A5479" i="6"/>
  <c r="A511" i="6"/>
  <c r="A4783" i="6"/>
  <c r="A5023" i="6"/>
  <c r="A1471" i="6"/>
  <c r="A6847" i="6"/>
  <c r="A5119" i="6"/>
  <c r="A703" i="6"/>
  <c r="A4495" i="6"/>
  <c r="A2095" i="6"/>
  <c r="A4519" i="6"/>
  <c r="A6751" i="6"/>
  <c r="A3415" i="6"/>
  <c r="A3127" i="6"/>
  <c r="A2479" i="6"/>
  <c r="A4327" i="6"/>
  <c r="A1111" i="6"/>
  <c r="A6919" i="6"/>
  <c r="A5239" i="6"/>
  <c r="A2407" i="6"/>
  <c r="A6271" i="6"/>
  <c r="A3463" i="6"/>
  <c r="A4975" i="6"/>
  <c r="A1879" i="6"/>
  <c r="A7831" i="6"/>
  <c r="A2143" i="6"/>
  <c r="A1399" i="6"/>
  <c r="A5839" i="6"/>
  <c r="A6415" i="6"/>
  <c r="A2431" i="6"/>
  <c r="A679" i="6"/>
  <c r="A7879" i="6"/>
  <c r="A5167" i="6"/>
  <c r="A2719" i="6"/>
  <c r="A4687" i="6"/>
  <c r="A2455" i="6"/>
  <c r="A2575" i="6"/>
  <c r="A7975" i="6"/>
  <c r="A5815" i="6"/>
  <c r="A919" i="6"/>
  <c r="A823" i="6"/>
  <c r="A2767" i="6"/>
  <c r="A8047" i="6"/>
  <c r="A6247" i="6"/>
  <c r="A5407" i="6"/>
  <c r="A7495" i="6"/>
  <c r="A7111" i="6"/>
  <c r="A4087" i="6"/>
  <c r="A6943" i="6"/>
  <c r="A5215" i="6"/>
  <c r="A391" i="6"/>
  <c r="A2839" i="6"/>
  <c r="A175" i="6"/>
  <c r="A3487" i="6"/>
  <c r="A1327" i="6"/>
  <c r="A6895" i="6"/>
  <c r="A3151" i="6"/>
  <c r="A3031" i="6"/>
  <c r="A2071" i="6"/>
  <c r="A4663" i="6"/>
  <c r="A6631" i="6"/>
  <c r="A1615" i="6"/>
  <c r="A4927" i="6"/>
  <c r="A3895" i="6"/>
  <c r="A2599" i="6"/>
  <c r="A6655" i="6"/>
  <c r="A3391" i="6"/>
  <c r="A3847" i="6"/>
  <c r="A2359" i="6"/>
  <c r="A2191" i="6"/>
  <c r="A4999" i="6"/>
  <c r="A5887" i="6"/>
  <c r="A7999" i="6"/>
  <c r="A6367" i="6"/>
  <c r="A1663" i="6"/>
  <c r="A4255" i="6"/>
  <c r="A4303" i="6"/>
  <c r="A2551" i="6"/>
  <c r="A4567" i="6"/>
  <c r="A7375" i="6"/>
  <c r="A3343" i="6"/>
  <c r="A4183" i="6"/>
  <c r="A4015" i="6"/>
  <c r="A1855" i="6"/>
  <c r="A6295" i="6"/>
  <c r="A3103" i="6"/>
  <c r="A7423" i="6"/>
  <c r="A5575" i="6"/>
  <c r="A343" i="6"/>
  <c r="A3439" i="6"/>
  <c r="A3511" i="6"/>
  <c r="A6199" i="6"/>
  <c r="A4471" i="6"/>
  <c r="A7231" i="6"/>
  <c r="A6031" i="6"/>
  <c r="A2263" i="6"/>
  <c r="A2239" i="6"/>
  <c r="A7039" i="6"/>
  <c r="A2887" i="6"/>
  <c r="A3727" i="6"/>
  <c r="A799" i="6"/>
  <c r="A2791" i="6"/>
  <c r="A3055" i="6"/>
  <c r="A6727" i="6"/>
  <c r="A2335" i="6"/>
  <c r="A4231" i="6"/>
  <c r="A4351" i="6"/>
  <c r="A8191" i="6"/>
  <c r="A6679" i="6"/>
  <c r="A2959" i="6"/>
  <c r="A2863" i="6"/>
  <c r="A3943" i="6"/>
  <c r="A2527" i="6"/>
  <c r="A7" i="6"/>
  <c r="A3583" i="6"/>
  <c r="A6487" i="6"/>
  <c r="A1567" i="6"/>
  <c r="A655" i="6"/>
  <c r="A5863" i="6"/>
  <c r="A4855" i="6"/>
  <c r="A79" i="6"/>
  <c r="A2695" i="6"/>
  <c r="A7759" i="6"/>
  <c r="A6391" i="6"/>
  <c r="A319" i="6"/>
  <c r="A2287" i="6"/>
  <c r="A6223" i="6"/>
  <c r="A3967" i="6"/>
  <c r="A8311" i="6"/>
  <c r="A7327" i="6"/>
  <c r="A1639" i="6"/>
  <c r="A847" i="6"/>
  <c r="A6535" i="6"/>
  <c r="A6559" i="6"/>
  <c r="A2383" i="6"/>
  <c r="A7015" i="6"/>
  <c r="A5191" i="6"/>
  <c r="A535" i="6"/>
  <c r="A3271" i="6"/>
  <c r="A6079" i="6"/>
  <c r="A7663" i="6"/>
  <c r="A31" i="6"/>
  <c r="A1807" i="6"/>
  <c r="A487" i="6"/>
  <c r="A991" i="6"/>
  <c r="A1783" i="6"/>
  <c r="A6799" i="6"/>
  <c r="A2671" i="6"/>
  <c r="A8287" i="6"/>
  <c r="A4615" i="6"/>
  <c r="A3703" i="6"/>
  <c r="A367" i="6"/>
  <c r="A8335" i="6"/>
  <c r="A6775" i="6"/>
  <c r="A3319" i="6"/>
  <c r="A3823" i="6"/>
  <c r="A3919" i="6"/>
  <c r="A2215" i="6"/>
  <c r="A7951" i="6"/>
  <c r="A6103" i="6"/>
  <c r="A559" i="6"/>
  <c r="A1279" i="6"/>
  <c r="A4591" i="6"/>
  <c r="A631" i="6"/>
  <c r="A8095" i="6"/>
  <c r="A6583" i="6"/>
  <c r="A2647" i="6"/>
  <c r="A3607" i="6"/>
  <c r="A3007" i="6"/>
  <c r="A1711" i="6"/>
  <c r="A7447" i="6"/>
  <c r="A5335" i="6"/>
  <c r="A1015" i="6"/>
  <c r="A199" i="6"/>
  <c r="A6319" i="6"/>
  <c r="A8167" i="6"/>
  <c r="A2023" i="6"/>
  <c r="A7135" i="6"/>
  <c r="A1423" i="6"/>
  <c r="A6343" i="6"/>
  <c r="A5071" i="6"/>
  <c r="A3631" i="6"/>
  <c r="A7279" i="6"/>
  <c r="A6871" i="6"/>
  <c r="A4399" i="6"/>
  <c r="A1591" i="6"/>
  <c r="A5959" i="6"/>
  <c r="A1735" i="6"/>
  <c r="A6607" i="6"/>
  <c r="A8143" i="6"/>
  <c r="A4831" i="6"/>
  <c r="A3247" i="6"/>
  <c r="A1039" i="6"/>
  <c r="A5431" i="6"/>
  <c r="A8023" i="6"/>
  <c r="A8263" i="6"/>
  <c r="A8071" i="6"/>
  <c r="A7087" i="6"/>
  <c r="A1447" i="6"/>
  <c r="A2743" i="6"/>
  <c r="A1519" i="6"/>
  <c r="A151" i="6"/>
  <c r="A1831" i="6"/>
  <c r="A8119" i="6"/>
  <c r="A6175" i="6"/>
  <c r="A751" i="6"/>
  <c r="A8383" i="6"/>
  <c r="A3799" i="6"/>
  <c r="A55" i="6"/>
  <c r="A7567" i="6"/>
  <c r="A5551" i="6"/>
  <c r="A1063" i="6"/>
  <c r="A4735" i="6"/>
  <c r="A5095" i="6"/>
  <c r="A6007" i="6"/>
  <c r="A8215" i="6"/>
  <c r="A1999" i="6"/>
  <c r="A7855" i="6"/>
  <c r="A6055" i="6"/>
  <c r="A439" i="6"/>
  <c r="A1759" i="6"/>
  <c r="A3991" i="6"/>
  <c r="A7351" i="6"/>
  <c r="A7471" i="6"/>
  <c r="A5767" i="6"/>
  <c r="A967" i="6"/>
  <c r="A2815" i="6"/>
  <c r="A3655" i="6"/>
  <c r="A4879" i="6"/>
  <c r="A7903" i="6"/>
  <c r="A607" i="6"/>
  <c r="A7543" i="6"/>
  <c r="A6127" i="6"/>
  <c r="A247" i="6"/>
  <c r="A1543" i="6"/>
  <c r="A271" i="6"/>
  <c r="A7183" i="6"/>
  <c r="A3175" i="6"/>
  <c r="A4951" i="6"/>
  <c r="A4279" i="6"/>
  <c r="A3199" i="6"/>
  <c r="A7615" i="6"/>
  <c r="A3871" i="6"/>
  <c r="A4063" i="6"/>
  <c r="A4375" i="6"/>
  <c r="A871" i="6"/>
  <c r="A5287" i="6"/>
  <c r="A7399" i="6"/>
  <c r="W6" i="5"/>
  <c r="A4518" i="6"/>
  <c r="A2166" i="6"/>
  <c r="A7302" i="6"/>
  <c r="A3126" i="6"/>
  <c r="A5310" i="6"/>
  <c r="A2214" i="6"/>
  <c r="A4470" i="6"/>
  <c r="A2142" i="6"/>
  <c r="A7134" i="6"/>
  <c r="A3270" i="6"/>
  <c r="A5958" i="6"/>
  <c r="A5166" i="6"/>
  <c r="A2622" i="6"/>
  <c r="A1086" i="6"/>
  <c r="A5334" i="6"/>
  <c r="A3102" i="6"/>
  <c r="A5454" i="6"/>
  <c r="A3798" i="6"/>
  <c r="A870" i="6"/>
  <c r="A7206" i="6"/>
  <c r="A7086" i="6"/>
  <c r="A5790" i="6"/>
  <c r="A5190" i="6"/>
  <c r="A3702" i="6"/>
  <c r="A702" i="6"/>
  <c r="A7038" i="6"/>
  <c r="A30" i="6"/>
  <c r="A4566" i="6"/>
  <c r="A3558" i="6"/>
  <c r="A1470" i="6"/>
  <c r="A5814" i="6"/>
  <c r="A6894" i="6"/>
  <c r="A3990" i="6"/>
  <c r="A6270" i="6"/>
  <c r="A4422" i="6"/>
  <c r="A2718" i="6"/>
  <c r="A1542" i="6"/>
  <c r="A6030" i="6"/>
  <c r="A7326" i="6"/>
  <c r="A126" i="6"/>
  <c r="A3678" i="6"/>
  <c r="A1038" i="6"/>
  <c r="A3246" i="6"/>
  <c r="A4998" i="6"/>
  <c r="A4974" i="6"/>
  <c r="A5886" i="6"/>
  <c r="A3294" i="6"/>
  <c r="A4902" i="6"/>
  <c r="A3030" i="6"/>
  <c r="A5910" i="6"/>
  <c r="A8118" i="6"/>
  <c r="A7662" i="6"/>
  <c r="A6126" i="6"/>
  <c r="A4110" i="6"/>
  <c r="A6582" i="6"/>
  <c r="A7782" i="6"/>
  <c r="A8070" i="6"/>
  <c r="A7734" i="6"/>
  <c r="A1494" i="6"/>
  <c r="A2358" i="6"/>
  <c r="A1878" i="6"/>
  <c r="A2118" i="6"/>
  <c r="A3726" i="6"/>
  <c r="A6534" i="6"/>
  <c r="A5214" i="6"/>
  <c r="A3918" i="6"/>
  <c r="A3198" i="6"/>
  <c r="A990" i="6"/>
  <c r="A1518" i="6"/>
  <c r="A5238" i="6"/>
  <c r="A2670" i="6"/>
  <c r="A318" i="6"/>
  <c r="A2598" i="6"/>
  <c r="A7974" i="6"/>
  <c r="A4446" i="6"/>
  <c r="A1998" i="6"/>
  <c r="A6990" i="6"/>
  <c r="A6174" i="6"/>
  <c r="A8286" i="6"/>
  <c r="A7470" i="6"/>
  <c r="A222" i="6"/>
  <c r="A4350" i="6"/>
  <c r="A3774" i="6"/>
  <c r="A270" i="6"/>
  <c r="A2958" i="6"/>
  <c r="A7686" i="6"/>
  <c r="A4254" i="6"/>
  <c r="A246" i="6"/>
  <c r="A1950" i="6"/>
  <c r="A2070" i="6"/>
  <c r="A5286" i="6"/>
  <c r="A6150" i="6"/>
  <c r="A7854" i="6"/>
  <c r="A198" i="6"/>
  <c r="A7182" i="6"/>
  <c r="A4278" i="6"/>
  <c r="A3366" i="6"/>
  <c r="A8214" i="6"/>
  <c r="A3438" i="6"/>
  <c r="A1734" i="6"/>
  <c r="A6054" i="6"/>
  <c r="A2334" i="6"/>
  <c r="A5598" i="6"/>
  <c r="A1782" i="6"/>
  <c r="A5646" i="6"/>
  <c r="A7758" i="6"/>
  <c r="A4638" i="6"/>
  <c r="A2190" i="6"/>
  <c r="A6822" i="6"/>
  <c r="A5694" i="6"/>
  <c r="A2934" i="6"/>
  <c r="A6606" i="6"/>
  <c r="A3078" i="6"/>
  <c r="A7710" i="6"/>
  <c r="A4590" i="6"/>
  <c r="A2094" i="6"/>
  <c r="A7158" i="6"/>
  <c r="A6294" i="6"/>
  <c r="A8166" i="6"/>
  <c r="A7014" i="6"/>
  <c r="A7830" i="6"/>
  <c r="A3822" i="6"/>
  <c r="A1302" i="6"/>
  <c r="A1590" i="6"/>
  <c r="A2478" i="6"/>
  <c r="A1662" i="6"/>
  <c r="A7422" i="6"/>
  <c r="A4662" i="6"/>
  <c r="A3750" i="6"/>
  <c r="A1134" i="6"/>
  <c r="A5934" i="6"/>
  <c r="A6726" i="6"/>
  <c r="A2646" i="6"/>
  <c r="A4326" i="6"/>
  <c r="A6006" i="6"/>
  <c r="A4614" i="6"/>
  <c r="A3654" i="6"/>
  <c r="A366" i="6"/>
  <c r="A5766" i="6"/>
  <c r="A7110" i="6"/>
  <c r="A6366" i="6"/>
  <c r="A3006" i="6"/>
  <c r="A4086" i="6"/>
  <c r="A1614" i="6"/>
  <c r="A8382" i="6"/>
  <c r="A6102" i="6"/>
  <c r="A7398" i="6"/>
  <c r="A6750" i="6"/>
  <c r="A1422" i="6"/>
  <c r="A4062" i="6"/>
  <c r="A1446" i="6"/>
  <c r="A8334" i="6"/>
  <c r="A1926" i="6"/>
  <c r="A630" i="6"/>
  <c r="A7638" i="6"/>
  <c r="A6966" i="6"/>
  <c r="A3342" i="6"/>
  <c r="A1014" i="6"/>
  <c r="A102" i="6"/>
  <c r="A5094" i="6"/>
  <c r="A7878" i="6"/>
  <c r="A3894" i="6"/>
  <c r="A1374" i="6"/>
  <c r="A846" i="6"/>
  <c r="A6846" i="6"/>
  <c r="A5574" i="6"/>
  <c r="A7926" i="6"/>
  <c r="A3966" i="6"/>
  <c r="A1326" i="6"/>
  <c r="A558" i="6"/>
  <c r="A774" i="6"/>
  <c r="A7254" i="6"/>
  <c r="A6342" i="6"/>
  <c r="A3942" i="6"/>
  <c r="A1110" i="6"/>
  <c r="A7566" i="6"/>
  <c r="A6798" i="6"/>
  <c r="A6678" i="6"/>
  <c r="A54" i="6"/>
  <c r="A8238" i="6"/>
  <c r="A5118" i="6"/>
  <c r="A2766" i="6"/>
  <c r="A5838" i="6"/>
  <c r="A8358" i="6"/>
  <c r="A8406" i="6"/>
  <c r="A2454" i="6"/>
  <c r="A3318" i="6"/>
  <c r="A5070" i="6"/>
  <c r="A2046" i="6"/>
  <c r="A5262" i="6"/>
  <c r="A8190" i="6"/>
  <c r="A2574" i="6"/>
  <c r="A150" i="6"/>
  <c r="A4782" i="6"/>
  <c r="A2262" i="6"/>
  <c r="A2382" i="6"/>
  <c r="A5550" i="6"/>
  <c r="A2406" i="6"/>
  <c r="A5982" i="6"/>
  <c r="A6942" i="6"/>
  <c r="A7950" i="6"/>
  <c r="A4734" i="6"/>
  <c r="A2238" i="6"/>
  <c r="A3414" i="6"/>
  <c r="A5742" i="6"/>
  <c r="A2910" i="6"/>
  <c r="A7446" i="6"/>
  <c r="A966" i="6"/>
  <c r="A7614" i="6"/>
  <c r="A7542" i="6"/>
  <c r="A726" i="6"/>
  <c r="A942" i="6"/>
  <c r="A3582" i="6"/>
  <c r="A510" i="6"/>
  <c r="A6438" i="6"/>
  <c r="A3054" i="6"/>
  <c r="A294" i="6"/>
  <c r="A1686" i="6"/>
  <c r="A6318" i="6"/>
  <c r="A6198" i="6"/>
  <c r="A5526" i="6"/>
  <c r="A6414" i="6"/>
  <c r="A2694" i="6"/>
  <c r="A1182" i="6"/>
  <c r="A2550" i="6"/>
  <c r="A6222" i="6"/>
  <c r="A6078" i="6"/>
  <c r="A4014" i="6"/>
  <c r="A4494" i="6"/>
  <c r="A3870" i="6"/>
  <c r="A678" i="6"/>
  <c r="A750" i="6"/>
  <c r="A1806" i="6"/>
  <c r="A4206" i="6"/>
  <c r="A2022" i="6"/>
  <c r="A8142" i="6"/>
  <c r="A7350" i="6"/>
  <c r="A1398" i="6"/>
  <c r="A534" i="6"/>
  <c r="A1638" i="6"/>
  <c r="A4182" i="6"/>
  <c r="A7278" i="6"/>
  <c r="A3390" i="6"/>
  <c r="A6918" i="6"/>
  <c r="A1206" i="6"/>
  <c r="A3630" i="6"/>
  <c r="A5406" i="6"/>
  <c r="A3486" i="6"/>
  <c r="A4830" i="6"/>
  <c r="A3222" i="6"/>
  <c r="A1158" i="6"/>
  <c r="A1758" i="6"/>
  <c r="A8022" i="6"/>
  <c r="A6462" i="6"/>
  <c r="A3174" i="6"/>
  <c r="A4542" i="6"/>
  <c r="A2790" i="6"/>
  <c r="A918" i="6"/>
  <c r="A2502" i="6"/>
  <c r="A4710" i="6"/>
  <c r="A3846" i="6"/>
  <c r="A1230" i="6"/>
  <c r="A5718" i="6"/>
  <c r="A6654" i="6"/>
  <c r="A342" i="6"/>
  <c r="A4686" i="6"/>
  <c r="A5046" i="6"/>
  <c r="A2310" i="6"/>
  <c r="A414" i="6"/>
  <c r="A1566" i="6"/>
  <c r="A5382" i="6"/>
  <c r="A486" i="6"/>
  <c r="A4950" i="6"/>
  <c r="A2286" i="6"/>
  <c r="A582" i="6"/>
  <c r="A2886" i="6"/>
  <c r="A5358" i="6"/>
  <c r="A6390" i="6"/>
  <c r="A6510" i="6"/>
  <c r="A3534" i="6"/>
  <c r="A894" i="6"/>
  <c r="A438" i="6"/>
  <c r="A5862" i="6"/>
  <c r="A5430" i="6"/>
  <c r="A6630" i="6"/>
  <c r="A6486" i="6"/>
  <c r="A3462" i="6"/>
  <c r="A654" i="6"/>
  <c r="A1830" i="6"/>
  <c r="A5670" i="6"/>
  <c r="A5478" i="6"/>
  <c r="A7062" i="6"/>
  <c r="A78" i="6"/>
  <c r="A1062" i="6"/>
  <c r="A4230" i="6"/>
  <c r="A4134" i="6"/>
  <c r="A4302" i="6"/>
  <c r="A1254" i="6"/>
  <c r="A6870" i="6"/>
  <c r="A5502" i="6"/>
  <c r="A1710" i="6"/>
  <c r="A4806" i="6"/>
  <c r="A4158" i="6"/>
  <c r="A1350" i="6"/>
  <c r="A2814" i="6"/>
  <c r="A5622" i="6"/>
  <c r="A4854" i="6"/>
  <c r="A390" i="6"/>
  <c r="A4758" i="6"/>
  <c r="A4038" i="6"/>
  <c r="A1278" i="6"/>
  <c r="A2838" i="6"/>
  <c r="A6246" i="6"/>
  <c r="A5142" i="6"/>
  <c r="A2982" i="6"/>
  <c r="A2862" i="6"/>
  <c r="A8262" i="6"/>
  <c r="A8310" i="6"/>
  <c r="A2526" i="6"/>
  <c r="A2742" i="6"/>
  <c r="A7902" i="6"/>
  <c r="A4398" i="6"/>
  <c r="A1902" i="6"/>
  <c r="A7374" i="6"/>
  <c r="A6774" i="6"/>
  <c r="A8094" i="6"/>
  <c r="A7230" i="6"/>
  <c r="A7998" i="6"/>
  <c r="A7806" i="6"/>
  <c r="A4374" i="6"/>
  <c r="A1854" i="6"/>
  <c r="A7494" i="6"/>
  <c r="A8046" i="6"/>
  <c r="A7518" i="6"/>
  <c r="A606" i="6"/>
  <c r="A5022" i="6"/>
  <c r="A3606" i="6"/>
  <c r="A462" i="6"/>
  <c r="A798" i="6"/>
  <c r="A7590" i="6"/>
  <c r="A6" i="6"/>
  <c r="A822" i="6"/>
  <c r="A4926" i="6"/>
  <c r="A3510" i="6"/>
  <c r="A174" i="6"/>
  <c r="A1974" i="6"/>
  <c r="A6702" i="6"/>
  <c r="A6558" i="6"/>
  <c r="A2430" i="6"/>
  <c r="A3150" i="6"/>
  <c r="A4878" i="6"/>
  <c r="L39" i="5" l="1"/>
  <c r="P39" i="5" s="1"/>
  <c r="W13" i="5" s="1"/>
  <c r="K40" i="5"/>
  <c r="K6156" i="6"/>
  <c r="K7548" i="6"/>
  <c r="K6780" i="6"/>
  <c r="K4908" i="6"/>
  <c r="K396" i="6"/>
  <c r="K1644" i="6"/>
  <c r="K2052" i="6"/>
  <c r="K5244" i="6"/>
  <c r="K5676" i="6"/>
  <c r="K1284" i="6"/>
  <c r="K36" i="6"/>
  <c r="K2700" i="6"/>
  <c r="K4668" i="6"/>
  <c r="K3828" i="6"/>
  <c r="K1476" i="6"/>
  <c r="K7092" i="6"/>
  <c r="K4476" i="6"/>
  <c r="K2604" i="6"/>
  <c r="K372" i="6"/>
  <c r="K4788" i="6"/>
  <c r="K5436" i="6"/>
  <c r="K852" i="6"/>
  <c r="K8148" i="6"/>
  <c r="K2532" i="6"/>
  <c r="K2076" i="6"/>
  <c r="K564" i="6"/>
  <c r="K228" i="6"/>
  <c r="K6900" i="6"/>
  <c r="K7476" i="6"/>
  <c r="K3492" i="6"/>
  <c r="K780" i="6"/>
  <c r="K2988" i="6"/>
  <c r="K2748" i="6"/>
  <c r="K7188" i="6"/>
  <c r="K6036" i="6"/>
  <c r="K2916" i="6"/>
  <c r="K3516" i="6"/>
  <c r="K2268" i="6"/>
  <c r="K4164" i="6"/>
  <c r="K6948" i="6"/>
  <c r="K7500" i="6"/>
  <c r="K4764" i="6"/>
  <c r="K3900" i="6"/>
  <c r="K12" i="6"/>
  <c r="K1716" i="6"/>
  <c r="K5388" i="6"/>
  <c r="K4044" i="6"/>
  <c r="K4524" i="6"/>
  <c r="K1668" i="6"/>
  <c r="K876" i="6"/>
  <c r="K7596" i="6"/>
  <c r="K444" i="6"/>
  <c r="K7788" i="6"/>
  <c r="K3396" i="6"/>
  <c r="K7116" i="6"/>
  <c r="K3948" i="6"/>
  <c r="K1836" i="6"/>
  <c r="K2868" i="6"/>
  <c r="K3060" i="6"/>
  <c r="K2508" i="6"/>
  <c r="K8124" i="6"/>
  <c r="K5076" i="6"/>
  <c r="K3636" i="6"/>
  <c r="K1764" i="6"/>
  <c r="K2124" i="6"/>
  <c r="K2196" i="6"/>
  <c r="K1116" i="6"/>
  <c r="K660" i="6"/>
  <c r="K5484" i="6"/>
  <c r="K5100" i="6"/>
  <c r="K1572" i="6"/>
  <c r="K1260" i="6"/>
  <c r="K2844" i="6"/>
  <c r="K5772" i="6"/>
  <c r="K5268" i="6"/>
  <c r="K6084" i="6"/>
  <c r="K1596" i="6"/>
  <c r="K684" i="6"/>
  <c r="K4308" i="6"/>
  <c r="K7356" i="6"/>
  <c r="K708" i="6"/>
  <c r="K2892" i="6"/>
  <c r="K4596" i="6"/>
  <c r="K6300" i="6"/>
  <c r="K2940" i="6"/>
  <c r="K2220" i="6"/>
  <c r="K3324" i="6"/>
  <c r="K7068" i="6"/>
  <c r="K7860" i="6"/>
  <c r="K1812" i="6"/>
  <c r="K5916" i="6"/>
  <c r="K1236" i="6"/>
  <c r="K1020" i="6"/>
  <c r="K4932" i="6"/>
  <c r="K6516" i="6"/>
  <c r="K1932" i="6"/>
  <c r="K6468" i="6"/>
  <c r="K7308" i="6"/>
  <c r="K1092" i="6"/>
  <c r="K2340" i="6"/>
  <c r="K1788" i="6"/>
  <c r="K4356" i="6"/>
  <c r="K6612" i="6"/>
  <c r="K7428" i="6"/>
  <c r="K8100" i="6"/>
  <c r="K7692" i="6"/>
  <c r="K300" i="6"/>
  <c r="K1692" i="6"/>
  <c r="K8292" i="6"/>
  <c r="K1308" i="6"/>
  <c r="K4956" i="6"/>
  <c r="K5196" i="6"/>
  <c r="K7452" i="6"/>
  <c r="K5148" i="6"/>
  <c r="K3732" i="6"/>
  <c r="K60" i="6"/>
  <c r="K2772" i="6"/>
  <c r="K5796" i="6"/>
  <c r="K6372" i="6"/>
  <c r="K5820" i="6"/>
  <c r="K3972" i="6"/>
  <c r="K3780" i="6"/>
  <c r="K4812" i="6"/>
  <c r="K108" i="6"/>
  <c r="K5628" i="6"/>
  <c r="K7908" i="6"/>
  <c r="K1428" i="6"/>
  <c r="K5028" i="6"/>
  <c r="K2484" i="6"/>
  <c r="K3924" i="6"/>
  <c r="K6852" i="6"/>
  <c r="K732" i="6"/>
  <c r="K7044" i="6"/>
  <c r="K3540" i="6"/>
  <c r="K2316" i="6"/>
  <c r="K612" i="6"/>
  <c r="K5340" i="6"/>
  <c r="K4980" i="6"/>
  <c r="K6396" i="6"/>
  <c r="K8052" i="6"/>
  <c r="K2436" i="6"/>
  <c r="K1548" i="6"/>
  <c r="K6204" i="6"/>
  <c r="K6876" i="6"/>
  <c r="K1188" i="6"/>
  <c r="K348" i="6"/>
  <c r="K2820" i="6"/>
  <c r="K3252" i="6"/>
  <c r="K5460" i="6"/>
  <c r="K3180" i="6"/>
  <c r="K3660" i="6"/>
  <c r="K1524" i="6"/>
  <c r="K4260" i="6"/>
  <c r="K3276" i="6"/>
  <c r="K2796" i="6"/>
  <c r="K2004" i="6"/>
  <c r="K5748" i="6"/>
  <c r="K6492" i="6"/>
  <c r="K7404" i="6"/>
  <c r="K3204" i="6"/>
  <c r="K6444" i="6"/>
  <c r="K1740" i="6"/>
  <c r="K6996" i="6"/>
  <c r="K8172" i="6"/>
  <c r="K8004" i="6"/>
  <c r="K4212" i="6"/>
  <c r="K4644" i="6"/>
  <c r="K5844" i="6"/>
  <c r="K6708" i="6"/>
  <c r="K4836" i="6"/>
  <c r="K6108" i="6"/>
  <c r="K1500" i="6"/>
  <c r="K8244" i="6"/>
  <c r="K636" i="6"/>
  <c r="K3228" i="6"/>
  <c r="K3132" i="6"/>
  <c r="K5580" i="6"/>
  <c r="K132" i="6"/>
  <c r="K4428" i="6"/>
  <c r="K3564" i="6"/>
  <c r="K5868" i="6"/>
  <c r="K5124" i="6"/>
  <c r="K7332" i="6"/>
  <c r="K3156" i="6"/>
  <c r="K7572" i="6"/>
  <c r="K5556" i="6"/>
  <c r="K6564" i="6"/>
  <c r="K828" i="6"/>
  <c r="K7212" i="6"/>
  <c r="K7164" i="6"/>
  <c r="K5724" i="6"/>
  <c r="K4020" i="6"/>
  <c r="K804" i="6"/>
  <c r="K5220" i="6"/>
  <c r="K2148" i="6"/>
  <c r="K5652" i="6"/>
  <c r="K996" i="6"/>
  <c r="K7284" i="6"/>
  <c r="K5172" i="6"/>
  <c r="K3468" i="6"/>
  <c r="K8028" i="6"/>
  <c r="K1860" i="6"/>
  <c r="K2460" i="6"/>
  <c r="K6924" i="6"/>
  <c r="K4740" i="6"/>
  <c r="K4404" i="6"/>
  <c r="K4572" i="6"/>
  <c r="K7524" i="6"/>
  <c r="K3300" i="6"/>
  <c r="K3852" i="6"/>
  <c r="K5004" i="6"/>
  <c r="K2724" i="6"/>
  <c r="K156" i="6"/>
  <c r="K6828" i="6"/>
  <c r="K6276" i="6"/>
  <c r="K3708" i="6"/>
  <c r="K4188" i="6"/>
  <c r="K492" i="6"/>
  <c r="K2556" i="6"/>
  <c r="K5412" i="6"/>
  <c r="K3420" i="6"/>
  <c r="K6804" i="6"/>
  <c r="K4236" i="6"/>
  <c r="K8388" i="6"/>
  <c r="K3684" i="6"/>
  <c r="K7620" i="6"/>
  <c r="K900" i="6"/>
  <c r="K8220" i="6"/>
  <c r="K7380" i="6"/>
  <c r="K4500" i="6"/>
  <c r="K1908" i="6"/>
  <c r="K6588" i="6"/>
  <c r="K7140" i="6"/>
  <c r="K972" i="6"/>
  <c r="K6132" i="6"/>
  <c r="K1380" i="6"/>
  <c r="K4860" i="6"/>
  <c r="K2364" i="6"/>
  <c r="K324" i="6"/>
  <c r="K2676" i="6"/>
  <c r="K1140" i="6"/>
  <c r="K2028" i="6"/>
  <c r="K6972" i="6"/>
  <c r="K4692" i="6"/>
  <c r="K2292" i="6"/>
  <c r="K3108" i="6"/>
  <c r="K7884" i="6"/>
  <c r="K1068" i="6"/>
  <c r="K6180" i="6"/>
  <c r="K6324" i="6"/>
  <c r="K2388" i="6"/>
  <c r="K4140" i="6"/>
  <c r="K7260" i="6"/>
  <c r="K3444" i="6"/>
  <c r="K7956" i="6"/>
  <c r="K7980" i="6"/>
  <c r="K2412" i="6"/>
  <c r="K2100" i="6"/>
  <c r="K756" i="6"/>
  <c r="K5964" i="6"/>
  <c r="K2964" i="6"/>
  <c r="K5940" i="6"/>
  <c r="K3084" i="6"/>
  <c r="K6756" i="6"/>
  <c r="K7716" i="6"/>
  <c r="K6540" i="6"/>
  <c r="K1452" i="6"/>
  <c r="K252" i="6"/>
  <c r="K2172" i="6"/>
  <c r="K1620" i="6"/>
  <c r="K6420" i="6"/>
  <c r="K5700" i="6"/>
  <c r="K2628" i="6"/>
  <c r="K6732" i="6"/>
  <c r="K420" i="6"/>
  <c r="K3876" i="6"/>
  <c r="K5052" i="6"/>
  <c r="K4068" i="6"/>
  <c r="K2580" i="6"/>
  <c r="K1356" i="6"/>
  <c r="K4284" i="6"/>
  <c r="K7740" i="6"/>
  <c r="K5364" i="6"/>
  <c r="K4452" i="6"/>
  <c r="K924" i="6"/>
  <c r="K5316" i="6"/>
  <c r="K7668" i="6"/>
  <c r="K4092" i="6"/>
  <c r="K4380" i="6"/>
  <c r="K8316" i="6"/>
  <c r="K1404" i="6"/>
  <c r="K5292" i="6"/>
  <c r="K8364" i="6"/>
  <c r="K7020" i="6"/>
  <c r="K588" i="6"/>
  <c r="K8268" i="6"/>
  <c r="K6660" i="6"/>
  <c r="K1332" i="6"/>
  <c r="K1212" i="6"/>
  <c r="K5532" i="6"/>
  <c r="K5892" i="6"/>
  <c r="K204" i="6"/>
  <c r="K2244" i="6"/>
  <c r="K276" i="6"/>
  <c r="K8076" i="6"/>
  <c r="K5508" i="6"/>
  <c r="K7764" i="6"/>
  <c r="K468" i="6"/>
  <c r="K1884" i="6"/>
  <c r="K3036" i="6"/>
  <c r="K5604" i="6"/>
  <c r="K3012" i="6"/>
  <c r="K540" i="6"/>
  <c r="K4716" i="6"/>
  <c r="K3588" i="6"/>
  <c r="K4548" i="6"/>
  <c r="K6060" i="6"/>
  <c r="K516" i="6"/>
  <c r="K7836" i="6"/>
  <c r="K1044" i="6"/>
  <c r="K6348" i="6"/>
  <c r="K4620" i="6"/>
  <c r="K4116" i="6"/>
  <c r="K1164" i="6"/>
  <c r="K2652" i="6"/>
  <c r="K8196" i="6"/>
  <c r="K1956" i="6"/>
  <c r="K3756" i="6"/>
  <c r="K8340" i="6"/>
  <c r="K3612" i="6"/>
  <c r="K84" i="6"/>
  <c r="K7236" i="6"/>
  <c r="K8412" i="6"/>
  <c r="K4332" i="6"/>
  <c r="K3372" i="6"/>
  <c r="K180" i="6"/>
  <c r="K6636" i="6"/>
  <c r="K6228" i="6"/>
  <c r="K7812" i="6"/>
  <c r="K3996" i="6"/>
  <c r="K1980" i="6"/>
  <c r="K4884" i="6"/>
  <c r="K3348" i="6"/>
  <c r="K6684" i="6"/>
  <c r="K6012" i="6"/>
  <c r="K5988" i="6"/>
  <c r="K7932" i="6"/>
  <c r="K948" i="6"/>
  <c r="K6252" i="6"/>
  <c r="K7644" i="6"/>
  <c r="K3804" i="6"/>
  <c r="K870" i="6"/>
  <c r="K7974" i="6"/>
  <c r="K4230" i="6"/>
  <c r="K3438" i="6"/>
  <c r="K2238" i="6"/>
  <c r="K7926" i="6"/>
  <c r="K294" i="6"/>
  <c r="K5214" i="6"/>
  <c r="K2982" i="6"/>
  <c r="K2790" i="6"/>
  <c r="K4830" i="6"/>
  <c r="K2286" i="6"/>
  <c r="K3966" i="6"/>
  <c r="K4158" i="6"/>
  <c r="K4542" i="6"/>
  <c r="K4062" i="6"/>
  <c r="K1494" i="6"/>
  <c r="K894" i="6"/>
  <c r="K3558" i="6"/>
  <c r="K3198" i="6"/>
  <c r="K2478" i="6"/>
  <c r="K6894" i="6"/>
  <c r="K6294" i="6"/>
  <c r="K726" i="6"/>
  <c r="K5886" i="6"/>
  <c r="K3174" i="6"/>
  <c r="K5622" i="6"/>
  <c r="K6630" i="6"/>
  <c r="K990" i="6"/>
  <c r="K3102" i="6"/>
  <c r="K6582" i="6"/>
  <c r="K3294" i="6"/>
  <c r="K606" i="6"/>
  <c r="K558" i="6"/>
  <c r="K7326" i="6"/>
  <c r="K5742" i="6"/>
  <c r="K2862" i="6"/>
  <c r="K6606" i="6"/>
  <c r="K2094" i="6"/>
  <c r="K7758" i="6"/>
  <c r="K4926" i="6"/>
  <c r="K2694" i="6"/>
  <c r="K3942" i="6"/>
  <c r="K1398" i="6"/>
  <c r="K6438" i="6"/>
  <c r="K3702" i="6"/>
  <c r="K3798" i="6"/>
  <c r="K4782" i="6"/>
  <c r="K2022" i="6"/>
  <c r="K654" i="6"/>
  <c r="K4398" i="6"/>
  <c r="K942" i="6"/>
  <c r="K4446" i="6"/>
  <c r="K4734" i="6"/>
  <c r="K3606" i="6"/>
  <c r="K1950" i="6"/>
  <c r="K486" i="6"/>
  <c r="K4494" i="6"/>
  <c r="K2622" i="6"/>
  <c r="K6246" i="6"/>
  <c r="K8190" i="6"/>
  <c r="K5550" i="6"/>
  <c r="K3390" i="6"/>
  <c r="K3246" i="6"/>
  <c r="K6798" i="6"/>
  <c r="K6102" i="6"/>
  <c r="K414" i="6"/>
  <c r="K5310" i="6"/>
  <c r="K6006" i="6"/>
  <c r="K2814" i="6"/>
  <c r="K7350" i="6"/>
  <c r="K5406" i="6"/>
  <c r="K8142" i="6"/>
  <c r="K7014" i="6"/>
  <c r="K7230" i="6"/>
  <c r="K8166" i="6"/>
  <c r="K6654" i="6"/>
  <c r="K7542" i="6"/>
  <c r="K1086" i="6"/>
  <c r="K8070" i="6"/>
  <c r="K1542" i="6"/>
  <c r="K5358" i="6"/>
  <c r="K3534" i="6"/>
  <c r="K1302" i="6"/>
  <c r="K5046" i="6"/>
  <c r="K3510" i="6"/>
  <c r="K4182" i="6"/>
  <c r="K2262" i="6"/>
  <c r="K6462" i="6"/>
  <c r="K3894" i="6"/>
  <c r="K3990" i="6"/>
  <c r="K3462" i="6"/>
  <c r="K5142" i="6"/>
  <c r="K3846" i="6"/>
  <c r="K1278" i="6"/>
  <c r="K4518" i="6"/>
  <c r="K510" i="6"/>
  <c r="K4854" i="6"/>
  <c r="K5118" i="6"/>
  <c r="K5190" i="6"/>
  <c r="K2670" i="6"/>
  <c r="K678" i="6"/>
  <c r="K4686" i="6"/>
  <c r="K3918" i="6"/>
  <c r="K2934" i="6"/>
  <c r="K5502" i="6"/>
  <c r="K7062" i="6"/>
  <c r="K318" i="6"/>
  <c r="K7494" i="6"/>
  <c r="K1470" i="6"/>
  <c r="K1758" i="6"/>
  <c r="K5670" i="6"/>
  <c r="K5934" i="6"/>
  <c r="K8022" i="6"/>
  <c r="K2574" i="6"/>
  <c r="K390" i="6"/>
  <c r="K7590" i="6"/>
  <c r="K822" i="6"/>
  <c r="K6774" i="6"/>
  <c r="K2550" i="6"/>
  <c r="K6942" i="6"/>
  <c r="K2598" i="6"/>
  <c r="K5382" i="6"/>
  <c r="K2406" i="6"/>
  <c r="K5646" i="6"/>
  <c r="K2430" i="6"/>
  <c r="K198" i="6"/>
  <c r="K7158" i="6"/>
  <c r="K750" i="6"/>
  <c r="K4134" i="6"/>
  <c r="K270" i="6"/>
  <c r="K1326" i="6"/>
  <c r="K4326" i="6"/>
  <c r="K5022" i="6"/>
  <c r="K4206" i="6"/>
  <c r="K4014" i="6"/>
  <c r="K4086" i="6"/>
  <c r="K4110" i="6"/>
  <c r="K1974" i="6"/>
  <c r="K3678" i="6"/>
  <c r="K1254" i="6"/>
  <c r="K4998" i="6"/>
  <c r="K102" i="6"/>
  <c r="K5094" i="6"/>
  <c r="K5454" i="6"/>
  <c r="K5238" i="6"/>
  <c r="K4350" i="6"/>
  <c r="K78" i="6"/>
  <c r="K5070" i="6"/>
  <c r="K462" i="6"/>
  <c r="K2502" i="6"/>
  <c r="K1662" i="6"/>
  <c r="K8334" i="6"/>
  <c r="K6822" i="6"/>
  <c r="K5814" i="6"/>
  <c r="K7182" i="6"/>
  <c r="K1038" i="6"/>
  <c r="K1590" i="6"/>
  <c r="K7446" i="6"/>
  <c r="K6702" i="6"/>
  <c r="K630" i="6"/>
  <c r="K6030" i="6"/>
  <c r="K5478" i="6"/>
  <c r="K8406" i="6"/>
  <c r="K5574" i="6"/>
  <c r="K438" i="6"/>
  <c r="K5838" i="6"/>
  <c r="K6126" i="6"/>
  <c r="K5958" i="6"/>
  <c r="K1806" i="6"/>
  <c r="K7038" i="6"/>
  <c r="K126" i="6"/>
  <c r="K2382" i="6"/>
  <c r="K6054" i="6"/>
  <c r="K4278" i="6"/>
  <c r="K1854" i="6"/>
  <c r="K2214" i="6"/>
  <c r="K6534" i="6"/>
  <c r="K5166" i="6"/>
  <c r="K4710" i="6"/>
  <c r="K3006" i="6"/>
  <c r="K4614" i="6"/>
  <c r="K4662" i="6"/>
  <c r="K1926" i="6"/>
  <c r="K3870" i="6"/>
  <c r="K702" i="6"/>
  <c r="K7806" i="6"/>
  <c r="K2142" i="6"/>
  <c r="K1350" i="6"/>
  <c r="K4566" i="6"/>
  <c r="K4638" i="6"/>
  <c r="K1110" i="6"/>
  <c r="K6414" i="6"/>
  <c r="K1878" i="6"/>
  <c r="K7398" i="6"/>
  <c r="K798" i="6"/>
  <c r="K7206" i="6"/>
  <c r="K6390" i="6"/>
  <c r="K582" i="6"/>
  <c r="K6198" i="6"/>
  <c r="K3126" i="6"/>
  <c r="K6678" i="6"/>
  <c r="K7566" i="6"/>
  <c r="K7302" i="6"/>
  <c r="K7470" i="6"/>
  <c r="K2646" i="6"/>
  <c r="K7422" i="6"/>
  <c r="K8262" i="6"/>
  <c r="K1566" i="6"/>
  <c r="K1518" i="6"/>
  <c r="K2454" i="6"/>
  <c r="K1734" i="6"/>
  <c r="K7662" i="6"/>
  <c r="K1062" i="6"/>
  <c r="K6318" i="6"/>
  <c r="K5286" i="6"/>
  <c r="K6" i="6"/>
  <c r="K1206" i="6"/>
  <c r="K4302" i="6"/>
  <c r="K3630" i="6"/>
  <c r="K3030" i="6"/>
  <c r="K4422" i="6"/>
  <c r="K7950" i="6"/>
  <c r="K4254" i="6"/>
  <c r="K2070" i="6"/>
  <c r="K6510" i="6"/>
  <c r="K3750" i="6"/>
  <c r="K4374" i="6"/>
  <c r="K1638" i="6"/>
  <c r="K7734" i="6"/>
  <c r="K3822" i="6"/>
  <c r="K1998" i="6"/>
  <c r="K1134" i="6"/>
  <c r="K4974" i="6"/>
  <c r="K1902" i="6"/>
  <c r="K7854" i="6"/>
  <c r="K7686" i="6"/>
  <c r="K3270" i="6"/>
  <c r="K2838" i="6"/>
  <c r="K5790" i="6"/>
  <c r="K846" i="6"/>
  <c r="K774" i="6"/>
  <c r="K8046" i="6"/>
  <c r="K1830" i="6"/>
  <c r="K5262" i="6"/>
  <c r="K6150" i="6"/>
  <c r="K6846" i="6"/>
  <c r="K8286" i="6"/>
  <c r="K6726" i="6"/>
  <c r="K6870" i="6"/>
  <c r="K222" i="6"/>
  <c r="K8214" i="6"/>
  <c r="K1710" i="6"/>
  <c r="K1782" i="6"/>
  <c r="K6966" i="6"/>
  <c r="K5766" i="6"/>
  <c r="K5598" i="6"/>
  <c r="K8118" i="6"/>
  <c r="K7254" i="6"/>
  <c r="K2526" i="6"/>
  <c r="K150" i="6"/>
  <c r="K4758" i="6"/>
  <c r="K4878" i="6"/>
  <c r="K4038" i="6"/>
  <c r="K1182" i="6"/>
  <c r="K6558" i="6"/>
  <c r="K4590" i="6"/>
  <c r="K2190" i="6"/>
  <c r="K2310" i="6"/>
  <c r="K7782" i="6"/>
  <c r="K3582" i="6"/>
  <c r="K1230" i="6"/>
  <c r="K4470" i="6"/>
  <c r="K2118" i="6"/>
  <c r="K7878" i="6"/>
  <c r="K3654" i="6"/>
  <c r="K1446" i="6"/>
  <c r="K2718" i="6"/>
  <c r="K366" i="6"/>
  <c r="K6486" i="6"/>
  <c r="K2046" i="6"/>
  <c r="K7278" i="6"/>
  <c r="K3342" i="6"/>
  <c r="K8382" i="6"/>
  <c r="K7614" i="6"/>
  <c r="K5694" i="6"/>
  <c r="K7998" i="6"/>
  <c r="K2358" i="6"/>
  <c r="K5334" i="6"/>
  <c r="K8238" i="6"/>
  <c r="K6270" i="6"/>
  <c r="K2910" i="6"/>
  <c r="K5526" i="6"/>
  <c r="K6222" i="6"/>
  <c r="K534" i="6"/>
  <c r="K6990" i="6"/>
  <c r="K342" i="6"/>
  <c r="K7086" i="6"/>
  <c r="K5430" i="6"/>
  <c r="K1686" i="6"/>
  <c r="K6918" i="6"/>
  <c r="K966" i="6"/>
  <c r="K54" i="6"/>
  <c r="K30" i="6"/>
  <c r="K246" i="6"/>
  <c r="K6342" i="6"/>
  <c r="K4950" i="6"/>
  <c r="K3774" i="6"/>
  <c r="K1422" i="6"/>
  <c r="K7902" i="6"/>
  <c r="K918" i="6"/>
  <c r="K4902" i="6"/>
  <c r="K1614" i="6"/>
  <c r="K2766" i="6"/>
  <c r="K7710" i="6"/>
  <c r="K3222" i="6"/>
  <c r="K3054" i="6"/>
  <c r="K4806" i="6"/>
  <c r="K3318" i="6"/>
  <c r="K3486" i="6"/>
  <c r="K2742" i="6"/>
  <c r="K2166" i="6"/>
  <c r="K1158" i="6"/>
  <c r="K7830" i="6"/>
  <c r="K3726" i="6"/>
  <c r="K1374" i="6"/>
  <c r="K6078" i="6"/>
  <c r="K7638" i="6"/>
  <c r="K2334" i="6"/>
  <c r="K3078" i="6"/>
  <c r="K7134" i="6"/>
  <c r="K8094" i="6"/>
  <c r="K7110" i="6"/>
  <c r="K8358" i="6"/>
  <c r="K2886" i="6"/>
  <c r="K7374" i="6"/>
  <c r="K5718" i="6"/>
  <c r="K5982" i="6"/>
  <c r="K6750" i="6"/>
  <c r="K2958" i="6"/>
  <c r="K5862" i="6"/>
  <c r="K3366" i="6"/>
  <c r="K3414" i="6"/>
  <c r="K174" i="6"/>
  <c r="K3150" i="6"/>
  <c r="K8310" i="6"/>
  <c r="K6174" i="6"/>
  <c r="K1014" i="6"/>
  <c r="K5910" i="6"/>
  <c r="K7518" i="6"/>
  <c r="K6366" i="6"/>
  <c r="K7855" i="6"/>
  <c r="K1231" i="6"/>
  <c r="K7879" i="6"/>
  <c r="K1135" i="6"/>
  <c r="K7759" i="6"/>
  <c r="K7687" i="6"/>
  <c r="K415" i="6"/>
  <c r="K4447" i="6"/>
  <c r="K5383" i="6"/>
  <c r="K2071" i="6"/>
  <c r="K5575" i="6"/>
  <c r="K1063" i="6"/>
  <c r="K5095" i="6"/>
  <c r="K799" i="6"/>
  <c r="K5983" i="6"/>
  <c r="K3031" i="6"/>
  <c r="K535" i="6"/>
  <c r="K3223" i="6"/>
  <c r="K343" i="6"/>
  <c r="K6055" i="6"/>
  <c r="K607" i="6"/>
  <c r="K6847" i="6"/>
  <c r="K5887" i="6"/>
  <c r="K3055" i="6"/>
  <c r="K7615" i="6"/>
  <c r="K2455" i="6"/>
  <c r="K3199" i="6"/>
  <c r="K8191" i="6"/>
  <c r="K5839" i="6"/>
  <c r="K2287" i="6"/>
  <c r="K2383" i="6"/>
  <c r="K775" i="6"/>
  <c r="K5599" i="6"/>
  <c r="K8239" i="6"/>
  <c r="K6199" i="6"/>
  <c r="K631" i="6"/>
  <c r="K391" i="6"/>
  <c r="K6175" i="6"/>
  <c r="K7351" i="6"/>
  <c r="K2407" i="6"/>
  <c r="K6679" i="6"/>
  <c r="K199" i="6"/>
  <c r="K847" i="6"/>
  <c r="K2599" i="6"/>
  <c r="K8287" i="6"/>
  <c r="K1015" i="6"/>
  <c r="K31" i="6"/>
  <c r="K2143" i="6"/>
  <c r="K1183" i="6"/>
  <c r="K919" i="6"/>
  <c r="K895" i="6"/>
  <c r="K7807" i="6"/>
  <c r="K3775" i="6"/>
  <c r="K5647" i="6"/>
  <c r="K3823" i="6"/>
  <c r="K5023" i="6"/>
  <c r="K7447" i="6"/>
  <c r="K4495" i="6"/>
  <c r="K3871" i="6"/>
  <c r="K2719" i="6"/>
  <c r="K1351" i="6"/>
  <c r="K4663" i="6"/>
  <c r="K4351" i="6"/>
  <c r="K4303" i="6"/>
  <c r="K7015" i="6"/>
  <c r="K655" i="6"/>
  <c r="K6295" i="6"/>
  <c r="K3487" i="6"/>
  <c r="K4039" i="6"/>
  <c r="K4591" i="6"/>
  <c r="K4615" i="6"/>
  <c r="K6343" i="6"/>
  <c r="K79" i="6"/>
  <c r="K127" i="6"/>
  <c r="K7279" i="6"/>
  <c r="K1807" i="6"/>
  <c r="K2479" i="6"/>
  <c r="K3103" i="6"/>
  <c r="K7063" i="6"/>
  <c r="K7111" i="6"/>
  <c r="K967" i="6"/>
  <c r="K991" i="6"/>
  <c r="K559" i="6"/>
  <c r="K751" i="6"/>
  <c r="K7" i="6"/>
  <c r="K5239" i="6"/>
  <c r="K1639" i="6"/>
  <c r="K5119" i="6"/>
  <c r="K295" i="6"/>
  <c r="K511" i="6"/>
  <c r="K4423" i="6"/>
  <c r="K1423" i="6"/>
  <c r="K7831" i="6"/>
  <c r="K6559" i="6"/>
  <c r="K1951" i="6"/>
  <c r="K8383" i="6"/>
  <c r="K2935" i="6"/>
  <c r="K6367" i="6"/>
  <c r="K6415" i="6"/>
  <c r="K3655" i="6"/>
  <c r="K5695" i="6"/>
  <c r="K367" i="6"/>
  <c r="K2167" i="6"/>
  <c r="K703" i="6"/>
  <c r="K7639" i="6"/>
  <c r="K4783" i="6"/>
  <c r="K4543" i="6"/>
  <c r="K2959" i="6"/>
  <c r="K4759" i="6"/>
  <c r="K5335" i="6"/>
  <c r="K2887" i="6"/>
  <c r="K5287" i="6"/>
  <c r="K3535" i="6"/>
  <c r="K7255" i="6"/>
  <c r="K2095" i="6"/>
  <c r="K4063" i="6"/>
  <c r="K2863" i="6"/>
  <c r="K4327" i="6"/>
  <c r="K8263" i="6"/>
  <c r="K3247" i="6"/>
  <c r="K175" i="6"/>
  <c r="K7207" i="6"/>
  <c r="K6895" i="6"/>
  <c r="K5407" i="6"/>
  <c r="K5815" i="6"/>
  <c r="K7591" i="6"/>
  <c r="K7183" i="6"/>
  <c r="K7327" i="6"/>
  <c r="K3415" i="6"/>
  <c r="K7159" i="6"/>
  <c r="K6727" i="6"/>
  <c r="K7399" i="6"/>
  <c r="K7567" i="6"/>
  <c r="K3319" i="6"/>
  <c r="K6487" i="6"/>
  <c r="K247" i="6"/>
  <c r="K1495" i="6"/>
  <c r="K2671" i="6"/>
  <c r="K4855" i="6"/>
  <c r="K2239" i="6"/>
  <c r="K4807" i="6"/>
  <c r="K727" i="6"/>
  <c r="K4183" i="6"/>
  <c r="K3895" i="6"/>
  <c r="K2623" i="6"/>
  <c r="K5071" i="6"/>
  <c r="K3439" i="6"/>
  <c r="K1279" i="6"/>
  <c r="K6751" i="6"/>
  <c r="K2263" i="6"/>
  <c r="K2191" i="6"/>
  <c r="K4159" i="6"/>
  <c r="K2983" i="6"/>
  <c r="K4231" i="6"/>
  <c r="K3295" i="6"/>
  <c r="K4567" i="6"/>
  <c r="K4207" i="6"/>
  <c r="K2575" i="6"/>
  <c r="K4111" i="6"/>
  <c r="K4903" i="6"/>
  <c r="K1879" i="6"/>
  <c r="K4951" i="6"/>
  <c r="K1735" i="6"/>
  <c r="K6967" i="6"/>
  <c r="K6031" i="6"/>
  <c r="K3271" i="6"/>
  <c r="K583" i="6"/>
  <c r="K6943" i="6"/>
  <c r="K6391" i="6"/>
  <c r="K1087" i="6"/>
  <c r="K6799" i="6"/>
  <c r="K5527" i="6"/>
  <c r="K1687" i="6"/>
  <c r="K7663" i="6"/>
  <c r="K2335" i="6"/>
  <c r="K6079" i="6"/>
  <c r="K223" i="6"/>
  <c r="K6271" i="6"/>
  <c r="K1207" i="6"/>
  <c r="K5167" i="6"/>
  <c r="K7975" i="6"/>
  <c r="K679" i="6"/>
  <c r="K7927" i="6"/>
  <c r="K5215" i="6"/>
  <c r="K8407" i="6"/>
  <c r="K2695" i="6"/>
  <c r="K7543" i="6"/>
  <c r="K3943" i="6"/>
  <c r="K7519" i="6"/>
  <c r="K1975" i="6"/>
  <c r="K2503" i="6"/>
  <c r="K7087" i="6"/>
  <c r="K3919" i="6"/>
  <c r="K2119" i="6"/>
  <c r="K4255" i="6"/>
  <c r="K2791" i="6"/>
  <c r="K5791" i="6"/>
  <c r="K7423" i="6"/>
  <c r="K4135" i="6"/>
  <c r="K6319" i="6"/>
  <c r="K4015" i="6"/>
  <c r="K1543" i="6"/>
  <c r="K3847" i="6"/>
  <c r="K1303" i="6"/>
  <c r="K2527" i="6"/>
  <c r="K3511" i="6"/>
  <c r="K8047" i="6"/>
  <c r="K1327" i="6"/>
  <c r="K5551" i="6"/>
  <c r="K1039" i="6"/>
  <c r="K319" i="6"/>
  <c r="K7375" i="6"/>
  <c r="K6991" i="6"/>
  <c r="K3343" i="6"/>
  <c r="K2815" i="6"/>
  <c r="K8359" i="6"/>
  <c r="K3151" i="6"/>
  <c r="K5767" i="6"/>
  <c r="K7471" i="6"/>
  <c r="K1831" i="6"/>
  <c r="K271" i="6"/>
  <c r="K4399" i="6"/>
  <c r="K1447" i="6"/>
  <c r="K943" i="6"/>
  <c r="K1111" i="6"/>
  <c r="K6871" i="6"/>
  <c r="K1855" i="6"/>
  <c r="K3967" i="6"/>
  <c r="K2023" i="6"/>
  <c r="K6775" i="6"/>
  <c r="K5479" i="6"/>
  <c r="K6655" i="6"/>
  <c r="K3391" i="6"/>
  <c r="K6535" i="6"/>
  <c r="K823" i="6"/>
  <c r="K2743" i="6"/>
  <c r="K8119" i="6"/>
  <c r="K5623" i="6"/>
  <c r="K4999" i="6"/>
  <c r="K3799" i="6"/>
  <c r="K6247" i="6"/>
  <c r="K1999" i="6"/>
  <c r="K4471" i="6"/>
  <c r="K2359" i="6"/>
  <c r="K3727" i="6"/>
  <c r="K463" i="6"/>
  <c r="K2767" i="6"/>
  <c r="K3007" i="6"/>
  <c r="K6823" i="6"/>
  <c r="K3679" i="6"/>
  <c r="K4519" i="6"/>
  <c r="K3127" i="6"/>
  <c r="K5671" i="6"/>
  <c r="K2431" i="6"/>
  <c r="K5503" i="6"/>
  <c r="K7303" i="6"/>
  <c r="K8023" i="6"/>
  <c r="K1711" i="6"/>
  <c r="K1591" i="6"/>
  <c r="K5431" i="6"/>
  <c r="K8095" i="6"/>
  <c r="K8143" i="6"/>
  <c r="K5719" i="6"/>
  <c r="K1663" i="6"/>
  <c r="K55" i="6"/>
  <c r="K1255" i="6"/>
  <c r="K7903" i="6"/>
  <c r="K103" i="6"/>
  <c r="K5143" i="6"/>
  <c r="K7951" i="6"/>
  <c r="K1159" i="6"/>
  <c r="K7735" i="6"/>
  <c r="K3631" i="6"/>
  <c r="K8311" i="6"/>
  <c r="K6223" i="6"/>
  <c r="K5047" i="6"/>
  <c r="K4735" i="6"/>
  <c r="K3991" i="6"/>
  <c r="K5743" i="6"/>
  <c r="K7495" i="6"/>
  <c r="K4927" i="6"/>
  <c r="K1399" i="6"/>
  <c r="K6127" i="6"/>
  <c r="K4975" i="6"/>
  <c r="K3559" i="6"/>
  <c r="K151" i="6"/>
  <c r="K4687" i="6"/>
  <c r="K487" i="6"/>
  <c r="K1903" i="6"/>
  <c r="K5455" i="6"/>
  <c r="K6439" i="6"/>
  <c r="K5359" i="6"/>
  <c r="K8167" i="6"/>
  <c r="K1519" i="6"/>
  <c r="K4375" i="6"/>
  <c r="K1927" i="6"/>
  <c r="K439" i="6"/>
  <c r="K2647" i="6"/>
  <c r="K5263" i="6"/>
  <c r="K5863" i="6"/>
  <c r="K1783" i="6"/>
  <c r="K8071" i="6"/>
  <c r="K6151" i="6"/>
  <c r="K2911" i="6"/>
  <c r="K3367" i="6"/>
  <c r="K6607" i="6"/>
  <c r="K6703" i="6"/>
  <c r="K5191" i="6"/>
  <c r="K7783" i="6"/>
  <c r="K1615" i="6"/>
  <c r="K871" i="6"/>
  <c r="K6463" i="6"/>
  <c r="K7711" i="6"/>
  <c r="K2215" i="6"/>
  <c r="K5959" i="6"/>
  <c r="K3079" i="6"/>
  <c r="K3751" i="6"/>
  <c r="K1759" i="6"/>
  <c r="K2551" i="6"/>
  <c r="K3463" i="6"/>
  <c r="K6511" i="6"/>
  <c r="K4279" i="6"/>
  <c r="K7231" i="6"/>
  <c r="K4639" i="6"/>
  <c r="K4711" i="6"/>
  <c r="K1375" i="6"/>
  <c r="K4831" i="6"/>
  <c r="K2047" i="6"/>
  <c r="K2311" i="6"/>
  <c r="K3607" i="6"/>
  <c r="K4087" i="6"/>
  <c r="K1567" i="6"/>
  <c r="K3703" i="6"/>
  <c r="K6103" i="6"/>
  <c r="K6919" i="6"/>
  <c r="K3583" i="6"/>
  <c r="K6007" i="6"/>
  <c r="K4879" i="6"/>
  <c r="K8335" i="6"/>
  <c r="K2839" i="6"/>
  <c r="K3175" i="6"/>
  <c r="K1471" i="6"/>
  <c r="K5911" i="6"/>
  <c r="K5311" i="6"/>
  <c r="K6583" i="6"/>
  <c r="K6631" i="6"/>
  <c r="K7999" i="6"/>
  <c r="K7135" i="6"/>
  <c r="K8215" i="6"/>
  <c r="K7039" i="6"/>
  <c r="K5935" i="6"/>
  <c r="L40" i="5" l="1"/>
  <c r="P40" i="5" s="1"/>
  <c r="W14" i="5" s="1"/>
  <c r="K41" i="5"/>
  <c r="K4189" i="6"/>
  <c r="K445" i="6"/>
  <c r="K1933" i="6"/>
  <c r="K5101" i="6"/>
  <c r="K2365" i="6"/>
  <c r="K397" i="6"/>
  <c r="K1573" i="6"/>
  <c r="K2581" i="6"/>
  <c r="K3541" i="6"/>
  <c r="K5701" i="6"/>
  <c r="K8269" i="6"/>
  <c r="K2965" i="6"/>
  <c r="K6181" i="6"/>
  <c r="K6589" i="6"/>
  <c r="K5461" i="6"/>
  <c r="K6853" i="6"/>
  <c r="K6253" i="6"/>
  <c r="K7549" i="6"/>
  <c r="K2221" i="6"/>
  <c r="K4501" i="6"/>
  <c r="K7909" i="6"/>
  <c r="K7021" i="6"/>
  <c r="K4525" i="6"/>
  <c r="K8077" i="6"/>
  <c r="K6637" i="6"/>
  <c r="K6781" i="6"/>
  <c r="K2917" i="6"/>
  <c r="K2341" i="6"/>
  <c r="K4093" i="6"/>
  <c r="K1333" i="6"/>
  <c r="K157" i="6"/>
  <c r="K925" i="6"/>
  <c r="K3517" i="6"/>
  <c r="K4069" i="6"/>
  <c r="K5341" i="6"/>
  <c r="K4573" i="6"/>
  <c r="K301" i="6"/>
  <c r="K7261" i="6"/>
  <c r="K6229" i="6"/>
  <c r="K1285" i="6"/>
  <c r="K6325" i="6"/>
  <c r="K5797" i="6"/>
  <c r="K1213" i="6"/>
  <c r="K4045" i="6"/>
  <c r="K1357" i="6"/>
  <c r="K7981" i="6"/>
  <c r="K349" i="6"/>
  <c r="K7645" i="6"/>
  <c r="K5557" i="6"/>
  <c r="K7477" i="6"/>
  <c r="K2629" i="6"/>
  <c r="K4765" i="6"/>
  <c r="K3277" i="6"/>
  <c r="K3829" i="6"/>
  <c r="K8317" i="6"/>
  <c r="K5773" i="6"/>
  <c r="K5509" i="6"/>
  <c r="K5605" i="6"/>
  <c r="K5173" i="6"/>
  <c r="K5821" i="6"/>
  <c r="K3205" i="6"/>
  <c r="K685" i="6"/>
  <c r="K5365" i="6"/>
  <c r="K709" i="6"/>
  <c r="K4477" i="6"/>
  <c r="K3181" i="6"/>
  <c r="K2509" i="6"/>
  <c r="K4453" i="6"/>
  <c r="K1237" i="6"/>
  <c r="K6517" i="6"/>
  <c r="K1405" i="6"/>
  <c r="K7093" i="6"/>
  <c r="K5677" i="6"/>
  <c r="K6349" i="6"/>
  <c r="K1309" i="6"/>
  <c r="K7813" i="6"/>
  <c r="K8293" i="6"/>
  <c r="K2653" i="6"/>
  <c r="K7885" i="6"/>
  <c r="K2101" i="6"/>
  <c r="K613" i="6"/>
  <c r="K5845" i="6"/>
  <c r="K6013" i="6"/>
  <c r="K7741" i="6"/>
  <c r="K1021" i="6"/>
  <c r="K2317" i="6"/>
  <c r="K5653" i="6"/>
  <c r="K4813" i="6"/>
  <c r="K1117" i="6"/>
  <c r="K6829" i="6"/>
  <c r="K7501" i="6"/>
  <c r="K3853" i="6"/>
  <c r="K2533" i="6"/>
  <c r="K1885" i="6"/>
  <c r="K2077" i="6"/>
  <c r="K4213" i="6"/>
  <c r="K3661" i="6"/>
  <c r="K853" i="6"/>
  <c r="K6061" i="6"/>
  <c r="K4117" i="6"/>
  <c r="K5221" i="6"/>
  <c r="K1693" i="6"/>
  <c r="K4717" i="6"/>
  <c r="K7285" i="6"/>
  <c r="K829" i="6"/>
  <c r="K493" i="6"/>
  <c r="K3997" i="6"/>
  <c r="K1717" i="6"/>
  <c r="K6805" i="6"/>
  <c r="K4933" i="6"/>
  <c r="K1813" i="6"/>
  <c r="K6709" i="6"/>
  <c r="K8365" i="6"/>
  <c r="K7669" i="6"/>
  <c r="K7309" i="6"/>
  <c r="K2557" i="6"/>
  <c r="K325" i="6"/>
  <c r="K6613" i="6"/>
  <c r="K6757" i="6"/>
  <c r="K7573" i="6"/>
  <c r="K8245" i="6"/>
  <c r="K1141" i="6"/>
  <c r="K2821" i="6"/>
  <c r="K949" i="6"/>
  <c r="K5269" i="6"/>
  <c r="K997" i="6"/>
  <c r="K3229" i="6"/>
  <c r="K3805" i="6"/>
  <c r="K2605" i="6"/>
  <c r="K13" i="6"/>
  <c r="K3877" i="6"/>
  <c r="K7189" i="6"/>
  <c r="K4597" i="6"/>
  <c r="K3037" i="6"/>
  <c r="K3421" i="6"/>
  <c r="K3373" i="6"/>
  <c r="K3613" i="6"/>
  <c r="K181" i="6"/>
  <c r="K2125" i="6"/>
  <c r="K61" i="6"/>
  <c r="K3493" i="6"/>
  <c r="K6685" i="6"/>
  <c r="K7069" i="6"/>
  <c r="K2197" i="6"/>
  <c r="K5749" i="6"/>
  <c r="K8389" i="6"/>
  <c r="K5581" i="6"/>
  <c r="K7045" i="6"/>
  <c r="K4141" i="6"/>
  <c r="K4333" i="6"/>
  <c r="K109" i="6"/>
  <c r="K4693" i="6"/>
  <c r="K229" i="6"/>
  <c r="K8149" i="6"/>
  <c r="K7405" i="6"/>
  <c r="K1861" i="6"/>
  <c r="K373" i="6"/>
  <c r="K133" i="6"/>
  <c r="K1789" i="6"/>
  <c r="K1429" i="6"/>
  <c r="K2269" i="6"/>
  <c r="K3325" i="6"/>
  <c r="K3709" i="6"/>
  <c r="K2413" i="6"/>
  <c r="K1741" i="6"/>
  <c r="K8341" i="6"/>
  <c r="K7717" i="6"/>
  <c r="K1909" i="6"/>
  <c r="K6205" i="6"/>
  <c r="K5149" i="6"/>
  <c r="K8413" i="6"/>
  <c r="K8197" i="6"/>
  <c r="K4285" i="6"/>
  <c r="K7165" i="6"/>
  <c r="K7117" i="6"/>
  <c r="K4789" i="6"/>
  <c r="K3901" i="6"/>
  <c r="K1981" i="6"/>
  <c r="K6565" i="6"/>
  <c r="K7381" i="6"/>
  <c r="K4741" i="6"/>
  <c r="K6901" i="6"/>
  <c r="K7141" i="6"/>
  <c r="K6133" i="6"/>
  <c r="K5893" i="6"/>
  <c r="K6373" i="6"/>
  <c r="K3133" i="6"/>
  <c r="K6301" i="6"/>
  <c r="K1597" i="6"/>
  <c r="K6445" i="6"/>
  <c r="K4381" i="6"/>
  <c r="K5389" i="6"/>
  <c r="K5869" i="6"/>
  <c r="K7621" i="6"/>
  <c r="K6109" i="6"/>
  <c r="K7933" i="6"/>
  <c r="K7357" i="6"/>
  <c r="K5437" i="6"/>
  <c r="K6661" i="6"/>
  <c r="K5533" i="6"/>
  <c r="K4261" i="6"/>
  <c r="K6469" i="6"/>
  <c r="K8029" i="6"/>
  <c r="K3637" i="6"/>
  <c r="K4885" i="6"/>
  <c r="K1453" i="6"/>
  <c r="K37" i="6"/>
  <c r="K421" i="6"/>
  <c r="K877" i="6"/>
  <c r="K1189" i="6"/>
  <c r="K8125" i="6"/>
  <c r="K661" i="6"/>
  <c r="K6733" i="6"/>
  <c r="K2293" i="6"/>
  <c r="K5413" i="6"/>
  <c r="K7861" i="6"/>
  <c r="K6085" i="6"/>
  <c r="K589" i="6"/>
  <c r="K2053" i="6"/>
  <c r="K8173" i="6"/>
  <c r="K517" i="6"/>
  <c r="K4549" i="6"/>
  <c r="K2437" i="6"/>
  <c r="K5245" i="6"/>
  <c r="K1765" i="6"/>
  <c r="K1165" i="6"/>
  <c r="K5077" i="6"/>
  <c r="K1957" i="6"/>
  <c r="K1669" i="6"/>
  <c r="K2797" i="6"/>
  <c r="K3349" i="6"/>
  <c r="K6997" i="6"/>
  <c r="K3397" i="6"/>
  <c r="K3685" i="6"/>
  <c r="K7237" i="6"/>
  <c r="K8005" i="6"/>
  <c r="K5053" i="6"/>
  <c r="K4645" i="6"/>
  <c r="K4981" i="6"/>
  <c r="K5485" i="6"/>
  <c r="K4021" i="6"/>
  <c r="K5317" i="6"/>
  <c r="K2461" i="6"/>
  <c r="K3757" i="6"/>
  <c r="K5029" i="6"/>
  <c r="K6037" i="6"/>
  <c r="K7429" i="6"/>
  <c r="K6541" i="6"/>
  <c r="K6949" i="6"/>
  <c r="K733" i="6"/>
  <c r="K8221" i="6"/>
  <c r="K781" i="6"/>
  <c r="K901" i="6"/>
  <c r="K7693" i="6"/>
  <c r="K2845" i="6"/>
  <c r="K8101" i="6"/>
  <c r="K4957" i="6"/>
  <c r="K4909" i="6"/>
  <c r="K3445" i="6"/>
  <c r="K3973" i="6"/>
  <c r="K469" i="6"/>
  <c r="K5725" i="6"/>
  <c r="K3925" i="6"/>
  <c r="K205" i="6"/>
  <c r="K3565" i="6"/>
  <c r="K1501" i="6"/>
  <c r="K3469" i="6"/>
  <c r="K2245" i="6"/>
  <c r="K4861" i="6"/>
  <c r="K757" i="6"/>
  <c r="K6925" i="6"/>
  <c r="K7525" i="6"/>
  <c r="K7957" i="6"/>
  <c r="K253" i="6"/>
  <c r="K6277" i="6"/>
  <c r="K2029" i="6"/>
  <c r="K1645" i="6"/>
  <c r="K1261" i="6"/>
  <c r="K2725" i="6"/>
  <c r="K5965" i="6"/>
  <c r="K2389" i="6"/>
  <c r="K5005" i="6"/>
  <c r="K3253" i="6"/>
  <c r="K2773" i="6"/>
  <c r="K2941" i="6"/>
  <c r="K1069" i="6"/>
  <c r="K805" i="6"/>
  <c r="K4237" i="6"/>
  <c r="K637" i="6"/>
  <c r="K6493" i="6"/>
  <c r="K1549" i="6"/>
  <c r="K5941" i="6"/>
  <c r="K541" i="6"/>
  <c r="K2677" i="6"/>
  <c r="K6421" i="6"/>
  <c r="K6157" i="6"/>
  <c r="K7213" i="6"/>
  <c r="K5917" i="6"/>
  <c r="K7765" i="6"/>
  <c r="K1045" i="6"/>
  <c r="K2149" i="6"/>
  <c r="K7333" i="6"/>
  <c r="K3061" i="6"/>
  <c r="K277" i="6"/>
  <c r="K1477" i="6"/>
  <c r="K2173" i="6"/>
  <c r="K1093" i="6"/>
  <c r="K3301" i="6"/>
  <c r="K85" i="6"/>
  <c r="K2893" i="6"/>
  <c r="K4837" i="6"/>
  <c r="K7597" i="6"/>
  <c r="K3109" i="6"/>
  <c r="K1525" i="6"/>
  <c r="K5197" i="6"/>
  <c r="K4165" i="6"/>
  <c r="K2869" i="6"/>
  <c r="K5989" i="6"/>
  <c r="K2005" i="6"/>
  <c r="K4621" i="6"/>
  <c r="K973" i="6"/>
  <c r="K3085" i="6"/>
  <c r="K2485" i="6"/>
  <c r="K7453" i="6"/>
  <c r="K5293" i="6"/>
  <c r="K3781" i="6"/>
  <c r="K5125" i="6"/>
  <c r="K1837" i="6"/>
  <c r="K4429" i="6"/>
  <c r="K7837" i="6"/>
  <c r="K6877" i="6"/>
  <c r="K3013" i="6"/>
  <c r="K3949" i="6"/>
  <c r="K6397" i="6"/>
  <c r="K3733" i="6"/>
  <c r="K6973" i="6"/>
  <c r="K7789" i="6"/>
  <c r="K4669" i="6"/>
  <c r="K4357" i="6"/>
  <c r="K4405" i="6"/>
  <c r="K2989" i="6"/>
  <c r="K2701" i="6"/>
  <c r="K5629" i="6"/>
  <c r="K2749" i="6"/>
  <c r="K565" i="6"/>
  <c r="K3157" i="6"/>
  <c r="K8053" i="6"/>
  <c r="K1381" i="6"/>
  <c r="K1621" i="6"/>
  <c r="K3589" i="6"/>
  <c r="K4309" i="6"/>
  <c r="L41" i="5" l="1"/>
  <c r="P41" i="5" s="1"/>
  <c r="W15" i="5" s="1"/>
  <c r="K42" i="5"/>
  <c r="K3302" i="6"/>
  <c r="K3830" i="6"/>
  <c r="K3998" i="6"/>
  <c r="K3254" i="6"/>
  <c r="K38" i="6"/>
  <c r="K3614" i="6"/>
  <c r="K2678" i="6"/>
  <c r="K5150" i="6"/>
  <c r="K3086" i="6"/>
  <c r="K6950" i="6"/>
  <c r="K14" i="6"/>
  <c r="K5318" i="6"/>
  <c r="K5918" i="6"/>
  <c r="K4598" i="6"/>
  <c r="K398" i="6"/>
  <c r="K5486" i="6"/>
  <c r="K2294" i="6"/>
  <c r="K1190" i="6"/>
  <c r="K2174" i="6"/>
  <c r="K7262" i="6"/>
  <c r="K854" i="6"/>
  <c r="K1430" i="6"/>
  <c r="K3806" i="6"/>
  <c r="K4838" i="6"/>
  <c r="K7958" i="6"/>
  <c r="K2630" i="6"/>
  <c r="K4694" i="6"/>
  <c r="K5222" i="6"/>
  <c r="K1766" i="6"/>
  <c r="K5894" i="6"/>
  <c r="K7646" i="6"/>
  <c r="K3758" i="6"/>
  <c r="K3710" i="6"/>
  <c r="K4382" i="6"/>
  <c r="K5654" i="6"/>
  <c r="K3182" i="6"/>
  <c r="K5702" i="6"/>
  <c r="K4238" i="6"/>
  <c r="K8150" i="6"/>
  <c r="K998" i="6"/>
  <c r="K4286" i="6"/>
  <c r="K7598" i="6"/>
  <c r="K2846" i="6"/>
  <c r="K4622" i="6"/>
  <c r="K1502" i="6"/>
  <c r="K2702" i="6"/>
  <c r="K7070" i="6"/>
  <c r="K1742" i="6"/>
  <c r="K590" i="6"/>
  <c r="K1406" i="6"/>
  <c r="K6710" i="6"/>
  <c r="K3350" i="6"/>
  <c r="K6110" i="6"/>
  <c r="K326" i="6"/>
  <c r="K2462" i="6"/>
  <c r="K7358" i="6"/>
  <c r="K4046" i="6"/>
  <c r="K6830" i="6"/>
  <c r="K254" i="6"/>
  <c r="K5246" i="6"/>
  <c r="K1214" i="6"/>
  <c r="K3470" i="6"/>
  <c r="K6734" i="6"/>
  <c r="K1838" i="6"/>
  <c r="K1574" i="6"/>
  <c r="K6086" i="6"/>
  <c r="K4262" i="6"/>
  <c r="K5054" i="6"/>
  <c r="K6806" i="6"/>
  <c r="K8126" i="6"/>
  <c r="K6374" i="6"/>
  <c r="K1310" i="6"/>
  <c r="K8318" i="6"/>
  <c r="K2918" i="6"/>
  <c r="K782" i="6"/>
  <c r="K5798" i="6"/>
  <c r="K3902" i="6"/>
  <c r="K1958" i="6"/>
  <c r="K3014" i="6"/>
  <c r="K6902" i="6"/>
  <c r="K3278" i="6"/>
  <c r="K6470" i="6"/>
  <c r="K6542" i="6"/>
  <c r="K494" i="6"/>
  <c r="K5174" i="6"/>
  <c r="K7502" i="6"/>
  <c r="K1718" i="6"/>
  <c r="K7838" i="6"/>
  <c r="K5006" i="6"/>
  <c r="K7886" i="6"/>
  <c r="K3062" i="6"/>
  <c r="K1814" i="6"/>
  <c r="K6158" i="6"/>
  <c r="K6926" i="6"/>
  <c r="K3134" i="6"/>
  <c r="K3110" i="6"/>
  <c r="K5870" i="6"/>
  <c r="K950" i="6"/>
  <c r="K710" i="6"/>
  <c r="K878" i="6"/>
  <c r="K2102" i="6"/>
  <c r="K6326" i="6"/>
  <c r="K2894" i="6"/>
  <c r="K8078" i="6"/>
  <c r="K7550" i="6"/>
  <c r="K2654" i="6"/>
  <c r="K926" i="6"/>
  <c r="K3686" i="6"/>
  <c r="K8366" i="6"/>
  <c r="K7622" i="6"/>
  <c r="K5678" i="6"/>
  <c r="K4502" i="6"/>
  <c r="K734" i="6"/>
  <c r="K2078" i="6"/>
  <c r="K3638" i="6"/>
  <c r="K6446" i="6"/>
  <c r="K5438" i="6"/>
  <c r="K7022" i="6"/>
  <c r="K6182" i="6"/>
  <c r="K6494" i="6"/>
  <c r="K4070" i="6"/>
  <c r="K8270" i="6"/>
  <c r="K2606" i="6"/>
  <c r="K5750" i="6"/>
  <c r="K3374" i="6"/>
  <c r="K4118" i="6"/>
  <c r="K110" i="6"/>
  <c r="K4358" i="6"/>
  <c r="K1478" i="6"/>
  <c r="K5966" i="6"/>
  <c r="K1598" i="6"/>
  <c r="K1886" i="6"/>
  <c r="K6782" i="6"/>
  <c r="K2534" i="6"/>
  <c r="K302" i="6"/>
  <c r="K6878" i="6"/>
  <c r="K2342" i="6"/>
  <c r="K4982" i="6"/>
  <c r="K4430" i="6"/>
  <c r="K7766" i="6"/>
  <c r="K5366" i="6"/>
  <c r="K1670" i="6"/>
  <c r="K2198" i="6"/>
  <c r="K470" i="6"/>
  <c r="K2870" i="6"/>
  <c r="K7670" i="6"/>
  <c r="K1790" i="6"/>
  <c r="K614" i="6"/>
  <c r="K1358" i="6"/>
  <c r="K86" i="6"/>
  <c r="K2318" i="6"/>
  <c r="K4022" i="6"/>
  <c r="K6278" i="6"/>
  <c r="K6998" i="6"/>
  <c r="K1982" i="6"/>
  <c r="K4742" i="6"/>
  <c r="K7046" i="6"/>
  <c r="K4790" i="6"/>
  <c r="K5126" i="6"/>
  <c r="K7526" i="6"/>
  <c r="K6974" i="6"/>
  <c r="K6014" i="6"/>
  <c r="K8030" i="6"/>
  <c r="K3974" i="6"/>
  <c r="K8198" i="6"/>
  <c r="K3206" i="6"/>
  <c r="K5774" i="6"/>
  <c r="K2822" i="6"/>
  <c r="K5726" i="6"/>
  <c r="K4406" i="6"/>
  <c r="K4766" i="6"/>
  <c r="K902" i="6"/>
  <c r="K6854" i="6"/>
  <c r="K8414" i="6"/>
  <c r="K7166" i="6"/>
  <c r="K5846" i="6"/>
  <c r="K1166" i="6"/>
  <c r="K1286" i="6"/>
  <c r="K5270" i="6"/>
  <c r="K7334" i="6"/>
  <c r="K182" i="6"/>
  <c r="K2006" i="6"/>
  <c r="K3662" i="6"/>
  <c r="K4190" i="6"/>
  <c r="K6062" i="6"/>
  <c r="K6302" i="6"/>
  <c r="K6398" i="6"/>
  <c r="K2558" i="6"/>
  <c r="K4454" i="6"/>
  <c r="K4934" i="6"/>
  <c r="K7430" i="6"/>
  <c r="K6350" i="6"/>
  <c r="K2990" i="6"/>
  <c r="K4334" i="6"/>
  <c r="K2774" i="6"/>
  <c r="K6134" i="6"/>
  <c r="K806" i="6"/>
  <c r="K2486" i="6"/>
  <c r="K2726" i="6"/>
  <c r="K7742" i="6"/>
  <c r="K3038" i="6"/>
  <c r="K4550" i="6"/>
  <c r="K5558" i="6"/>
  <c r="K4478" i="6"/>
  <c r="K7214" i="6"/>
  <c r="K278" i="6"/>
  <c r="K5822" i="6"/>
  <c r="K1262" i="6"/>
  <c r="K2222" i="6"/>
  <c r="K4670" i="6"/>
  <c r="K2438" i="6"/>
  <c r="K5582" i="6"/>
  <c r="K7982" i="6"/>
  <c r="K7910" i="6"/>
  <c r="K3422" i="6"/>
  <c r="K830" i="6"/>
  <c r="K422" i="6"/>
  <c r="K758" i="6"/>
  <c r="K5462" i="6"/>
  <c r="K7862" i="6"/>
  <c r="K2798" i="6"/>
  <c r="K662" i="6"/>
  <c r="K1046" i="6"/>
  <c r="K1622" i="6"/>
  <c r="K3494" i="6"/>
  <c r="K7190" i="6"/>
  <c r="K5630" i="6"/>
  <c r="K7406" i="6"/>
  <c r="K6206" i="6"/>
  <c r="K7454" i="6"/>
  <c r="K6614" i="6"/>
  <c r="K6638" i="6"/>
  <c r="K3926" i="6"/>
  <c r="K1526" i="6"/>
  <c r="K2966" i="6"/>
  <c r="K5534" i="6"/>
  <c r="K2246" i="6"/>
  <c r="K8390" i="6"/>
  <c r="K1382" i="6"/>
  <c r="K5606" i="6"/>
  <c r="K1646" i="6"/>
  <c r="K5198" i="6"/>
  <c r="K4814" i="6"/>
  <c r="K7478" i="6"/>
  <c r="K1910" i="6"/>
  <c r="K6686" i="6"/>
  <c r="K5078" i="6"/>
  <c r="K2150" i="6"/>
  <c r="K3398" i="6"/>
  <c r="K1094" i="6"/>
  <c r="K3782" i="6"/>
  <c r="K1694" i="6"/>
  <c r="K3950" i="6"/>
  <c r="K2750" i="6"/>
  <c r="K8294" i="6"/>
  <c r="K7310" i="6"/>
  <c r="K518" i="6"/>
  <c r="K4094" i="6"/>
  <c r="K7814" i="6"/>
  <c r="K3854" i="6"/>
  <c r="K542" i="6"/>
  <c r="K2510" i="6"/>
  <c r="K62" i="6"/>
  <c r="K374" i="6"/>
  <c r="K4310" i="6"/>
  <c r="K1238" i="6"/>
  <c r="K8222" i="6"/>
  <c r="K5510" i="6"/>
  <c r="K2030" i="6"/>
  <c r="K5942" i="6"/>
  <c r="K158" i="6"/>
  <c r="K4574" i="6"/>
  <c r="K6254" i="6"/>
  <c r="K6230" i="6"/>
  <c r="K446" i="6"/>
  <c r="K3566" i="6"/>
  <c r="K7142" i="6"/>
  <c r="K5390" i="6"/>
  <c r="K7118" i="6"/>
  <c r="K230" i="6"/>
  <c r="K974" i="6"/>
  <c r="K3518" i="6"/>
  <c r="K2126" i="6"/>
  <c r="K3158" i="6"/>
  <c r="K1550" i="6"/>
  <c r="K6038" i="6"/>
  <c r="K2390" i="6"/>
  <c r="K4646" i="6"/>
  <c r="K1934" i="6"/>
  <c r="K4214" i="6"/>
  <c r="K6422" i="6"/>
  <c r="K7790" i="6"/>
  <c r="K2366" i="6"/>
  <c r="K7286" i="6"/>
  <c r="K7574" i="6"/>
  <c r="K3542" i="6"/>
  <c r="K1454" i="6"/>
  <c r="K5342" i="6"/>
  <c r="K5294" i="6"/>
  <c r="K3326" i="6"/>
  <c r="K7238" i="6"/>
  <c r="K4910" i="6"/>
  <c r="K4142" i="6"/>
  <c r="K4862" i="6"/>
  <c r="K134" i="6"/>
  <c r="K5990" i="6"/>
  <c r="K5030" i="6"/>
  <c r="K4886" i="6"/>
  <c r="K2942" i="6"/>
  <c r="K638" i="6"/>
  <c r="K206" i="6"/>
  <c r="K6758" i="6"/>
  <c r="K8102" i="6"/>
  <c r="K5102" i="6"/>
  <c r="K6518" i="6"/>
  <c r="K6662" i="6"/>
  <c r="K8174" i="6"/>
  <c r="K8054" i="6"/>
  <c r="K7718" i="6"/>
  <c r="K2054" i="6"/>
  <c r="K4718" i="6"/>
  <c r="K1118" i="6"/>
  <c r="K5414" i="6"/>
  <c r="K566" i="6"/>
  <c r="K1334" i="6"/>
  <c r="K1142" i="6"/>
  <c r="K3878" i="6"/>
  <c r="K350" i="6"/>
  <c r="K3230" i="6"/>
  <c r="K2270" i="6"/>
  <c r="K1862" i="6"/>
  <c r="K7694" i="6"/>
  <c r="K4166" i="6"/>
  <c r="K4958" i="6"/>
  <c r="K1022" i="6"/>
  <c r="K6590" i="6"/>
  <c r="K2414" i="6"/>
  <c r="K8342" i="6"/>
  <c r="K6566" i="6"/>
  <c r="K3590" i="6"/>
  <c r="K3446" i="6"/>
  <c r="K3734" i="6"/>
  <c r="K7382" i="6"/>
  <c r="K8246" i="6"/>
  <c r="K7094" i="6"/>
  <c r="K4526" i="6"/>
  <c r="K7934" i="6"/>
  <c r="K686" i="6"/>
  <c r="K1070" i="6"/>
  <c r="K2582" i="6"/>
  <c r="K8006" i="6"/>
  <c r="K43" i="5" l="1"/>
  <c r="L42" i="5"/>
  <c r="P42" i="5" s="1"/>
  <c r="W16" i="5" s="1"/>
  <c r="K7887" i="6"/>
  <c r="K1863" i="6"/>
  <c r="K3855" i="6"/>
  <c r="K1935" i="6"/>
  <c r="K2319" i="6"/>
  <c r="K4599" i="6"/>
  <c r="K4983" i="6"/>
  <c r="K7023" i="6"/>
  <c r="K7143" i="6"/>
  <c r="K6423" i="6"/>
  <c r="K7479" i="6"/>
  <c r="K2127" i="6"/>
  <c r="K5655" i="6"/>
  <c r="K4263" i="6"/>
  <c r="K1887" i="6"/>
  <c r="K7839" i="6"/>
  <c r="K2151" i="6"/>
  <c r="K1311" i="6"/>
  <c r="K2607" i="6"/>
  <c r="K4239" i="6"/>
  <c r="K6447" i="6"/>
  <c r="K6135" i="6"/>
  <c r="K3087" i="6"/>
  <c r="K3183" i="6"/>
  <c r="K1959" i="6"/>
  <c r="K1119" i="6"/>
  <c r="K2271" i="6"/>
  <c r="K6039" i="6"/>
  <c r="K5415" i="6"/>
  <c r="K975" i="6"/>
  <c r="K7719" i="6"/>
  <c r="K3279" i="6"/>
  <c r="K5271" i="6"/>
  <c r="K1047" i="6"/>
  <c r="K8031" i="6"/>
  <c r="K7743" i="6"/>
  <c r="K2871" i="6"/>
  <c r="K2847" i="6"/>
  <c r="K2439" i="6"/>
  <c r="K1815" i="6"/>
  <c r="K2703" i="6"/>
  <c r="K759" i="6"/>
  <c r="K39" i="6"/>
  <c r="K639" i="6"/>
  <c r="K1767" i="6"/>
  <c r="K543" i="6"/>
  <c r="K5559" i="6"/>
  <c r="K4095" i="6"/>
  <c r="K3615" i="6"/>
  <c r="K6567" i="6"/>
  <c r="K3423" i="6"/>
  <c r="K4527" i="6"/>
  <c r="K3999" i="6"/>
  <c r="K4407" i="6"/>
  <c r="K4959" i="6"/>
  <c r="K6111" i="6"/>
  <c r="K2583" i="6"/>
  <c r="K903" i="6"/>
  <c r="K6927" i="6"/>
  <c r="K2175" i="6"/>
  <c r="K8079" i="6"/>
  <c r="K375" i="6"/>
  <c r="K6831" i="6"/>
  <c r="K279" i="6"/>
  <c r="K8415" i="6"/>
  <c r="K1143" i="6"/>
  <c r="K7623" i="6"/>
  <c r="K1695" i="6"/>
  <c r="K7575" i="6"/>
  <c r="K2679" i="6"/>
  <c r="K5703" i="6"/>
  <c r="K5775" i="6"/>
  <c r="K3063" i="6"/>
  <c r="K1743" i="6"/>
  <c r="K3135" i="6"/>
  <c r="K5535" i="6"/>
  <c r="K5727" i="6"/>
  <c r="K2535" i="6"/>
  <c r="K2511" i="6"/>
  <c r="K6903" i="6"/>
  <c r="K7167" i="6"/>
  <c r="K6663" i="6"/>
  <c r="K6495" i="6"/>
  <c r="K3351" i="6"/>
  <c r="K6351" i="6"/>
  <c r="K4647" i="6"/>
  <c r="K2391" i="6"/>
  <c r="K5871" i="6"/>
  <c r="K4815" i="6"/>
  <c r="K6615" i="6"/>
  <c r="K2055" i="6"/>
  <c r="K1575" i="6"/>
  <c r="K2631" i="6"/>
  <c r="K3255" i="6"/>
  <c r="K4623" i="6"/>
  <c r="K6231" i="6"/>
  <c r="K1095" i="6"/>
  <c r="K5343" i="6"/>
  <c r="K663" i="6"/>
  <c r="K4935" i="6"/>
  <c r="K5679" i="6"/>
  <c r="K3759" i="6"/>
  <c r="K4023" i="6"/>
  <c r="K4143" i="6"/>
  <c r="K4503" i="6"/>
  <c r="K5895" i="6"/>
  <c r="K7551" i="6"/>
  <c r="K1527" i="6"/>
  <c r="K3111" i="6"/>
  <c r="K2295" i="6"/>
  <c r="K5247" i="6"/>
  <c r="K6735" i="6"/>
  <c r="K1359" i="6"/>
  <c r="K7647" i="6"/>
  <c r="K4119" i="6"/>
  <c r="K207" i="6"/>
  <c r="K5823" i="6"/>
  <c r="K7071" i="6"/>
  <c r="K7791" i="6"/>
  <c r="K3831" i="6"/>
  <c r="K87" i="6"/>
  <c r="K1719" i="6"/>
  <c r="K5847" i="6"/>
  <c r="K5919" i="6"/>
  <c r="K8247" i="6"/>
  <c r="K7311" i="6"/>
  <c r="K1983" i="6"/>
  <c r="K4215" i="6"/>
  <c r="K615" i="6"/>
  <c r="K399" i="6"/>
  <c r="K1479" i="6"/>
  <c r="K855" i="6"/>
  <c r="K4791" i="6"/>
  <c r="K735" i="6"/>
  <c r="K7911" i="6"/>
  <c r="K4839" i="6"/>
  <c r="K4047" i="6"/>
  <c r="K8319" i="6"/>
  <c r="K4335" i="6"/>
  <c r="K255" i="6"/>
  <c r="K4911" i="6"/>
  <c r="K6471" i="6"/>
  <c r="K8391" i="6"/>
  <c r="K7959" i="6"/>
  <c r="K7431" i="6"/>
  <c r="K2967" i="6"/>
  <c r="K7287" i="6"/>
  <c r="K6855" i="6"/>
  <c r="K6327" i="6"/>
  <c r="K8007" i="6"/>
  <c r="K7455" i="6"/>
  <c r="K1263" i="6"/>
  <c r="K135" i="6"/>
  <c r="K3039" i="6"/>
  <c r="K783" i="6"/>
  <c r="K2367" i="6"/>
  <c r="K4383" i="6"/>
  <c r="K1671" i="6"/>
  <c r="K3783" i="6"/>
  <c r="K5223" i="6"/>
  <c r="K6255" i="6"/>
  <c r="K3543" i="6"/>
  <c r="K1599" i="6"/>
  <c r="K1503" i="6"/>
  <c r="K7767" i="6"/>
  <c r="K7215" i="6"/>
  <c r="K1791" i="6"/>
  <c r="K5439" i="6"/>
  <c r="K6639" i="6"/>
  <c r="K4887" i="6"/>
  <c r="K2199" i="6"/>
  <c r="K4311" i="6"/>
  <c r="K1023" i="6"/>
  <c r="K5511" i="6"/>
  <c r="K6687" i="6"/>
  <c r="K519" i="6"/>
  <c r="K6279" i="6"/>
  <c r="K2079" i="6"/>
  <c r="K5463" i="6"/>
  <c r="K8199" i="6"/>
  <c r="K3519" i="6"/>
  <c r="K1071" i="6"/>
  <c r="K7599" i="6"/>
  <c r="K6159" i="6"/>
  <c r="K7671" i="6"/>
  <c r="K831" i="6"/>
  <c r="K1455" i="6"/>
  <c r="K5103" i="6"/>
  <c r="K6063" i="6"/>
  <c r="K1551" i="6"/>
  <c r="K1239" i="6"/>
  <c r="K111" i="6"/>
  <c r="K6543" i="6"/>
  <c r="K3687" i="6"/>
  <c r="K8367" i="6"/>
  <c r="K7695" i="6"/>
  <c r="K2919" i="6"/>
  <c r="K5055" i="6"/>
  <c r="K927" i="6"/>
  <c r="K5487" i="6"/>
  <c r="K8127" i="6"/>
  <c r="K5367" i="6"/>
  <c r="K3927" i="6"/>
  <c r="K7119" i="6"/>
  <c r="K6591" i="6"/>
  <c r="K351" i="6"/>
  <c r="K447" i="6"/>
  <c r="K6807" i="6"/>
  <c r="K3879" i="6"/>
  <c r="K807" i="6"/>
  <c r="K8295" i="6"/>
  <c r="K6951" i="6"/>
  <c r="K2463" i="6"/>
  <c r="K1215" i="6"/>
  <c r="K3327" i="6"/>
  <c r="K159" i="6"/>
  <c r="K999" i="6"/>
  <c r="K7527" i="6"/>
  <c r="K1647" i="6"/>
  <c r="K3735" i="6"/>
  <c r="K5391" i="6"/>
  <c r="K8055" i="6"/>
  <c r="K7503" i="6"/>
  <c r="K5943" i="6"/>
  <c r="K6999" i="6"/>
  <c r="K6015" i="6"/>
  <c r="K3015" i="6"/>
  <c r="K7815" i="6"/>
  <c r="K6303" i="6"/>
  <c r="K2775" i="6"/>
  <c r="K4575" i="6"/>
  <c r="K1191" i="6"/>
  <c r="K7239" i="6"/>
  <c r="K3663" i="6"/>
  <c r="K7935" i="6"/>
  <c r="K3567" i="6"/>
  <c r="K4767" i="6"/>
  <c r="K8151" i="6"/>
  <c r="K183" i="6"/>
  <c r="K3903" i="6"/>
  <c r="K1383" i="6"/>
  <c r="K6207" i="6"/>
  <c r="K7047" i="6"/>
  <c r="K471" i="6"/>
  <c r="K2895" i="6"/>
  <c r="K3591" i="6"/>
  <c r="K5967" i="6"/>
  <c r="K2991" i="6"/>
  <c r="K2007" i="6"/>
  <c r="K2823" i="6"/>
  <c r="K423" i="6"/>
  <c r="K5199" i="6"/>
  <c r="K327" i="6"/>
  <c r="K3159" i="6"/>
  <c r="K2031" i="6"/>
  <c r="K303" i="6"/>
  <c r="K5631" i="6"/>
  <c r="K1911" i="6"/>
  <c r="K6711" i="6"/>
  <c r="K5127" i="6"/>
  <c r="K6759" i="6"/>
  <c r="K2727" i="6"/>
  <c r="K5319" i="6"/>
  <c r="K2799" i="6"/>
  <c r="K4287" i="6"/>
  <c r="K4191" i="6"/>
  <c r="K6975" i="6"/>
  <c r="K8343" i="6"/>
  <c r="K5151" i="6"/>
  <c r="K4167" i="6"/>
  <c r="K7863" i="6"/>
  <c r="K3807" i="6"/>
  <c r="K6087" i="6"/>
  <c r="K1335" i="6"/>
  <c r="K7983" i="6"/>
  <c r="K7407" i="6"/>
  <c r="K4743" i="6"/>
  <c r="K6879" i="6"/>
  <c r="K5751" i="6"/>
  <c r="K8175" i="6"/>
  <c r="K2487" i="6"/>
  <c r="K1839" i="6"/>
  <c r="K1431" i="6"/>
  <c r="K951" i="6"/>
  <c r="K687" i="6"/>
  <c r="K3207" i="6"/>
  <c r="K2343" i="6"/>
  <c r="K2943" i="6"/>
  <c r="K3951" i="6"/>
  <c r="K4479" i="6"/>
  <c r="K63" i="6"/>
  <c r="K3375" i="6"/>
  <c r="K879" i="6"/>
  <c r="K2751" i="6"/>
  <c r="K3975" i="6"/>
  <c r="K7095" i="6"/>
  <c r="K4671" i="6"/>
  <c r="K8223" i="6"/>
  <c r="K4695" i="6"/>
  <c r="K2559" i="6"/>
  <c r="K5583" i="6"/>
  <c r="K3399" i="6"/>
  <c r="K15" i="6"/>
  <c r="K5079" i="6"/>
  <c r="K2103" i="6"/>
  <c r="K567" i="6"/>
  <c r="K7335" i="6"/>
  <c r="K2247" i="6"/>
  <c r="K5991" i="6"/>
  <c r="K6375" i="6"/>
  <c r="K3495" i="6"/>
  <c r="K6183" i="6"/>
  <c r="K6783" i="6"/>
  <c r="K5031" i="6"/>
  <c r="K2415" i="6"/>
  <c r="K8103" i="6"/>
  <c r="K6519" i="6"/>
  <c r="K1287" i="6"/>
  <c r="K4551" i="6"/>
  <c r="K591" i="6"/>
  <c r="K8271" i="6"/>
  <c r="K4431" i="6"/>
  <c r="K3447" i="6"/>
  <c r="K5175" i="6"/>
  <c r="K4455" i="6"/>
  <c r="K7383" i="6"/>
  <c r="K4719" i="6"/>
  <c r="K1167" i="6"/>
  <c r="K1623" i="6"/>
  <c r="K5007" i="6"/>
  <c r="K3711" i="6"/>
  <c r="K3471" i="6"/>
  <c r="K2655" i="6"/>
  <c r="K3303" i="6"/>
  <c r="K5295" i="6"/>
  <c r="K5799" i="6"/>
  <c r="K231" i="6"/>
  <c r="K3231" i="6"/>
  <c r="K4071" i="6"/>
  <c r="K4359" i="6"/>
  <c r="K7191" i="6"/>
  <c r="K711" i="6"/>
  <c r="K5607" i="6"/>
  <c r="K3639" i="6"/>
  <c r="K4863" i="6"/>
  <c r="K1407" i="6"/>
  <c r="K7263" i="6"/>
  <c r="K7359" i="6"/>
  <c r="K495" i="6"/>
  <c r="K2223" i="6"/>
  <c r="K6399" i="6"/>
  <c r="K3088" i="6" l="1"/>
  <c r="K4576" i="6"/>
  <c r="K2128" i="6"/>
  <c r="K40" i="6"/>
  <c r="K736" i="6"/>
  <c r="K3376" i="6"/>
  <c r="K3448" i="6"/>
  <c r="K5056" i="6"/>
  <c r="K6136" i="6"/>
  <c r="K256" i="6"/>
  <c r="K3832" i="6"/>
  <c r="K8128" i="6"/>
  <c r="K6232" i="6"/>
  <c r="K2896" i="6"/>
  <c r="K6040" i="6"/>
  <c r="K856" i="6"/>
  <c r="K1816" i="6"/>
  <c r="K6520" i="6"/>
  <c r="K7600" i="6"/>
  <c r="K6952" i="6"/>
  <c r="K7384" i="6"/>
  <c r="K4984" i="6"/>
  <c r="K8368" i="6"/>
  <c r="K1864" i="6"/>
  <c r="K5800" i="6"/>
  <c r="K4504" i="6"/>
  <c r="K2680" i="6"/>
  <c r="K7888" i="6"/>
  <c r="K1840" i="6"/>
  <c r="K3856" i="6"/>
  <c r="K5512" i="6"/>
  <c r="K3064" i="6"/>
  <c r="K5704" i="6"/>
  <c r="K7552" i="6"/>
  <c r="K4360" i="6"/>
  <c r="K4168" i="6"/>
  <c r="K5680" i="6"/>
  <c r="K3304" i="6"/>
  <c r="K3664" i="6"/>
  <c r="K4240" i="6"/>
  <c r="K6064" i="6"/>
  <c r="K1504" i="6"/>
  <c r="K5848" i="6"/>
  <c r="K1408" i="6"/>
  <c r="K5608" i="6"/>
  <c r="K7216" i="6"/>
  <c r="K3280" i="6"/>
  <c r="K6304" i="6"/>
  <c r="K1192" i="6"/>
  <c r="K1624" i="6"/>
  <c r="K7312" i="6"/>
  <c r="K7408" i="6"/>
  <c r="K136" i="6"/>
  <c r="K2464" i="6"/>
  <c r="K1984" i="6"/>
  <c r="K472" i="6"/>
  <c r="K7192" i="6"/>
  <c r="K64" i="6"/>
  <c r="K520" i="6"/>
  <c r="K7960" i="6"/>
  <c r="K8248" i="6"/>
  <c r="K7144" i="6"/>
  <c r="K7336" i="6"/>
  <c r="K2008" i="6"/>
  <c r="K3472" i="6"/>
  <c r="K2704" i="6"/>
  <c r="K5248" i="6"/>
  <c r="K880" i="6"/>
  <c r="K2056" i="6"/>
  <c r="K184" i="6"/>
  <c r="K8416" i="6"/>
  <c r="K4768" i="6"/>
  <c r="K5872" i="6"/>
  <c r="K7240" i="6"/>
  <c r="K4672" i="6"/>
  <c r="K7816" i="6"/>
  <c r="K6544" i="6"/>
  <c r="K4120" i="6"/>
  <c r="K232" i="6"/>
  <c r="K496" i="6"/>
  <c r="K1120" i="6"/>
  <c r="K7984" i="6"/>
  <c r="K3352" i="6"/>
  <c r="K2248" i="6"/>
  <c r="K1432" i="6"/>
  <c r="K904" i="6"/>
  <c r="K4456" i="6"/>
  <c r="K6160" i="6"/>
  <c r="K6976" i="6"/>
  <c r="K8080" i="6"/>
  <c r="K664" i="6"/>
  <c r="K3880" i="6"/>
  <c r="K8056" i="6"/>
  <c r="K1000" i="6"/>
  <c r="K1648" i="6"/>
  <c r="K1144" i="6"/>
  <c r="K4384" i="6"/>
  <c r="K2080" i="6"/>
  <c r="K4720" i="6"/>
  <c r="K7480" i="6"/>
  <c r="K6280" i="6"/>
  <c r="K2296" i="6"/>
  <c r="K2416" i="6"/>
  <c r="K1528" i="6"/>
  <c r="K8032" i="6"/>
  <c r="K304" i="6"/>
  <c r="K3040" i="6"/>
  <c r="K2224" i="6"/>
  <c r="K112" i="6"/>
  <c r="K3160" i="6"/>
  <c r="K4336" i="6"/>
  <c r="K6808" i="6"/>
  <c r="K832" i="6"/>
  <c r="K4408" i="6"/>
  <c r="K4816" i="6"/>
  <c r="K5920" i="6"/>
  <c r="K7120" i="6"/>
  <c r="K5824" i="6"/>
  <c r="K2512" i="6"/>
  <c r="K6856" i="6"/>
  <c r="K4432" i="6"/>
  <c r="K1672" i="6"/>
  <c r="K4216" i="6"/>
  <c r="K400" i="6"/>
  <c r="K2584" i="6"/>
  <c r="K7624" i="6"/>
  <c r="K2104" i="6"/>
  <c r="K2488" i="6"/>
  <c r="K6568" i="6"/>
  <c r="K2344" i="6"/>
  <c r="K6088" i="6"/>
  <c r="K3208" i="6"/>
  <c r="K3544" i="6"/>
  <c r="K5128" i="6"/>
  <c r="K7072" i="6"/>
  <c r="K7744" i="6"/>
  <c r="K7288" i="6"/>
  <c r="K376" i="6"/>
  <c r="K4624" i="6"/>
  <c r="K7792" i="6"/>
  <c r="K6328" i="6"/>
  <c r="K5656" i="6"/>
  <c r="K1240" i="6"/>
  <c r="K3904" i="6"/>
  <c r="K6880" i="6"/>
  <c r="K5392" i="6"/>
  <c r="K2176" i="6"/>
  <c r="K1168" i="6"/>
  <c r="K1960" i="6"/>
  <c r="K784" i="6"/>
  <c r="K6376" i="6"/>
  <c r="K7048" i="6"/>
  <c r="K1912" i="6"/>
  <c r="K1744" i="6"/>
  <c r="K952" i="6"/>
  <c r="K3424" i="6"/>
  <c r="K8224" i="6"/>
  <c r="K3016" i="6"/>
  <c r="K7696" i="6"/>
  <c r="K6424" i="6"/>
  <c r="K3136" i="6"/>
  <c r="K1480" i="6"/>
  <c r="K3520" i="6"/>
  <c r="K5728" i="6"/>
  <c r="K88" i="6"/>
  <c r="K1600" i="6"/>
  <c r="K1792" i="6"/>
  <c r="K7864" i="6"/>
  <c r="K4264" i="6"/>
  <c r="K5320" i="6"/>
  <c r="K5968" i="6"/>
  <c r="K2800" i="6"/>
  <c r="K7432" i="6"/>
  <c r="K2848" i="6"/>
  <c r="K928" i="6"/>
  <c r="K8200" i="6"/>
  <c r="K4072" i="6"/>
  <c r="K760" i="6"/>
  <c r="K4960" i="6"/>
  <c r="K7360" i="6"/>
  <c r="K2536" i="6"/>
  <c r="K4192" i="6"/>
  <c r="K3928" i="6"/>
  <c r="K2728" i="6"/>
  <c r="K2776" i="6"/>
  <c r="K592" i="6"/>
  <c r="K976" i="6"/>
  <c r="K5464" i="6"/>
  <c r="K7768" i="6"/>
  <c r="K1048" i="6"/>
  <c r="K1264" i="6"/>
  <c r="K5416" i="6"/>
  <c r="K6688" i="6"/>
  <c r="K1072" i="6"/>
  <c r="K5296" i="6"/>
  <c r="K2968" i="6"/>
  <c r="K6352" i="6"/>
  <c r="K2200" i="6"/>
  <c r="K5536" i="6"/>
  <c r="K1720" i="6"/>
  <c r="K8320" i="6"/>
  <c r="K7456" i="6"/>
  <c r="K3496" i="6"/>
  <c r="K4600" i="6"/>
  <c r="K6256" i="6"/>
  <c r="K808" i="6"/>
  <c r="K4888" i="6"/>
  <c r="K5368" i="6"/>
  <c r="K6904" i="6"/>
  <c r="K6016" i="6"/>
  <c r="K8344" i="6"/>
  <c r="K1288" i="6"/>
  <c r="K7264" i="6"/>
  <c r="K2560" i="6"/>
  <c r="K3952" i="6"/>
  <c r="K4528" i="6"/>
  <c r="K5896" i="6"/>
  <c r="K1216" i="6"/>
  <c r="K2032" i="6"/>
  <c r="K7504" i="6"/>
  <c r="K5584" i="6"/>
  <c r="K208" i="6"/>
  <c r="K8008" i="6"/>
  <c r="K6712" i="6"/>
  <c r="K352" i="6"/>
  <c r="K7096" i="6"/>
  <c r="K4792" i="6"/>
  <c r="K2608" i="6"/>
  <c r="K6784" i="6"/>
  <c r="K1696" i="6"/>
  <c r="K3736" i="6"/>
  <c r="K2872" i="6"/>
  <c r="K4696" i="6"/>
  <c r="K3616" i="6"/>
  <c r="K5560" i="6"/>
  <c r="K4480" i="6"/>
  <c r="K2752" i="6"/>
  <c r="K6664" i="6"/>
  <c r="K6760" i="6"/>
  <c r="K328" i="6"/>
  <c r="K5032" i="6"/>
  <c r="K6832" i="6"/>
  <c r="K1888" i="6"/>
  <c r="K16" i="6"/>
  <c r="K8176" i="6"/>
  <c r="K2272" i="6"/>
  <c r="K6112" i="6"/>
  <c r="K8296" i="6"/>
  <c r="K2440" i="6"/>
  <c r="K6496" i="6"/>
  <c r="K5008" i="6"/>
  <c r="K160" i="6"/>
  <c r="K2392" i="6"/>
  <c r="K5752" i="6"/>
  <c r="K448" i="6"/>
  <c r="K3568" i="6"/>
  <c r="K5632" i="6"/>
  <c r="K2944" i="6"/>
  <c r="K8104" i="6"/>
  <c r="K1024" i="6"/>
  <c r="K3184" i="6"/>
  <c r="K4144" i="6"/>
  <c r="K8152" i="6"/>
  <c r="K6184" i="6"/>
  <c r="K688" i="6"/>
  <c r="K4312" i="6"/>
  <c r="K3592" i="6"/>
  <c r="K3328" i="6"/>
  <c r="K7936" i="6"/>
  <c r="K4024" i="6"/>
  <c r="K616" i="6"/>
  <c r="K7024" i="6"/>
  <c r="K5080" i="6"/>
  <c r="K712" i="6"/>
  <c r="K3112" i="6"/>
  <c r="K4744" i="6"/>
  <c r="K1456" i="6"/>
  <c r="K5992" i="6"/>
  <c r="K1360" i="6"/>
  <c r="K4864" i="6"/>
  <c r="K5176" i="6"/>
  <c r="K4840" i="6"/>
  <c r="K4048" i="6"/>
  <c r="K7912" i="6"/>
  <c r="K3256" i="6"/>
  <c r="K1552" i="6"/>
  <c r="K3976" i="6"/>
  <c r="K568" i="6"/>
  <c r="K6640" i="6"/>
  <c r="K1576" i="6"/>
  <c r="K1936" i="6"/>
  <c r="K4648" i="6"/>
  <c r="K5776" i="6"/>
  <c r="K1336" i="6"/>
  <c r="K5200" i="6"/>
  <c r="K6400" i="6"/>
  <c r="K5224" i="6"/>
  <c r="K6736" i="6"/>
  <c r="K3688" i="6"/>
  <c r="K4912" i="6"/>
  <c r="K4936" i="6"/>
  <c r="K5944" i="6"/>
  <c r="K2656" i="6"/>
  <c r="K5104" i="6"/>
  <c r="K6448" i="6"/>
  <c r="K7648" i="6"/>
  <c r="K2632" i="6"/>
  <c r="K4000" i="6"/>
  <c r="K5344" i="6"/>
  <c r="K4288" i="6"/>
  <c r="K3712" i="6"/>
  <c r="K3760" i="6"/>
  <c r="K7168" i="6"/>
  <c r="K2320" i="6"/>
  <c r="K280" i="6"/>
  <c r="K6616" i="6"/>
  <c r="K1384" i="6"/>
  <c r="K6928" i="6"/>
  <c r="K3640" i="6"/>
  <c r="K4096" i="6"/>
  <c r="K3400" i="6"/>
  <c r="K424" i="6"/>
  <c r="K6592" i="6"/>
  <c r="K7576" i="6"/>
  <c r="K7840" i="6"/>
  <c r="K2992" i="6"/>
  <c r="K4552" i="6"/>
  <c r="K3232" i="6"/>
  <c r="K8272" i="6"/>
  <c r="K7528" i="6"/>
  <c r="K2368" i="6"/>
  <c r="K5488" i="6"/>
  <c r="K544" i="6"/>
  <c r="K5152" i="6"/>
  <c r="K5272" i="6"/>
  <c r="K640" i="6"/>
  <c r="K5440" i="6"/>
  <c r="K6472" i="6"/>
  <c r="K6208" i="6"/>
  <c r="K1096" i="6"/>
  <c r="K3784" i="6"/>
  <c r="K3808" i="6"/>
  <c r="K2152" i="6"/>
  <c r="K1312" i="6"/>
  <c r="K1768" i="6"/>
  <c r="K2920" i="6"/>
  <c r="K8392" i="6"/>
  <c r="K2824" i="6"/>
  <c r="K7672" i="6"/>
  <c r="K7000" i="6"/>
  <c r="K7720" i="6"/>
  <c r="L43" i="5"/>
  <c r="P43" i="5" s="1"/>
  <c r="W17" i="5" s="1"/>
  <c r="K44" i="5"/>
  <c r="K6497" i="6" l="1"/>
  <c r="K7169" i="6"/>
  <c r="K6953" i="6"/>
  <c r="K5465" i="6"/>
  <c r="K2177" i="6"/>
  <c r="K5369" i="6"/>
  <c r="K3641" i="6"/>
  <c r="K6689" i="6"/>
  <c r="K5969" i="6"/>
  <c r="K2009" i="6"/>
  <c r="K3137" i="6"/>
  <c r="K545" i="6"/>
  <c r="K2657" i="6"/>
  <c r="K6857" i="6"/>
  <c r="K6161" i="6"/>
  <c r="K3521" i="6"/>
  <c r="K329" i="6"/>
  <c r="K4793" i="6"/>
  <c r="K6809" i="6"/>
  <c r="K6665" i="6"/>
  <c r="K2129" i="6"/>
  <c r="K5441" i="6"/>
  <c r="K401" i="6"/>
  <c r="K665" i="6"/>
  <c r="K5177" i="6"/>
  <c r="K2945" i="6"/>
  <c r="K7505" i="6"/>
  <c r="K1385" i="6"/>
  <c r="K4385" i="6"/>
  <c r="K8033" i="6"/>
  <c r="K377" i="6"/>
  <c r="K5321" i="6"/>
  <c r="K8345" i="6"/>
  <c r="K2993" i="6"/>
  <c r="K7577" i="6"/>
  <c r="K6281" i="6"/>
  <c r="K2249" i="6"/>
  <c r="K6473" i="6"/>
  <c r="K8153" i="6"/>
  <c r="K3017" i="6"/>
  <c r="K4937" i="6"/>
  <c r="K1529" i="6"/>
  <c r="K5609" i="6"/>
  <c r="K17" i="6"/>
  <c r="K3761" i="6"/>
  <c r="K2897" i="6"/>
  <c r="K8321" i="6"/>
  <c r="K1697" i="6"/>
  <c r="K2033" i="6"/>
  <c r="K4889" i="6"/>
  <c r="K7841" i="6"/>
  <c r="K4961" i="6"/>
  <c r="K6881" i="6"/>
  <c r="K2153" i="6"/>
  <c r="K3473" i="6"/>
  <c r="K2489" i="6"/>
  <c r="K6209" i="6"/>
  <c r="K785" i="6"/>
  <c r="K4625" i="6"/>
  <c r="K257" i="6"/>
  <c r="K2273" i="6"/>
  <c r="K1889" i="6"/>
  <c r="K5753" i="6"/>
  <c r="K6905" i="6"/>
  <c r="K5345" i="6"/>
  <c r="K5537" i="6"/>
  <c r="K4241" i="6"/>
  <c r="K6257" i="6"/>
  <c r="K6137" i="6"/>
  <c r="K2873" i="6"/>
  <c r="K7025" i="6"/>
  <c r="K2609" i="6"/>
  <c r="K6521" i="6"/>
  <c r="K1937" i="6"/>
  <c r="K7673" i="6"/>
  <c r="K3737" i="6"/>
  <c r="K3089" i="6"/>
  <c r="K7985" i="6"/>
  <c r="K6233" i="6"/>
  <c r="K3449" i="6"/>
  <c r="K7625" i="6"/>
  <c r="K2417" i="6"/>
  <c r="K4313" i="6"/>
  <c r="K4457" i="6"/>
  <c r="K7193" i="6"/>
  <c r="K1577" i="6"/>
  <c r="K3929" i="6"/>
  <c r="K3281" i="6"/>
  <c r="K3377" i="6"/>
  <c r="K2105" i="6"/>
  <c r="K2369" i="6"/>
  <c r="K3041" i="6"/>
  <c r="K4145" i="6"/>
  <c r="K8273" i="6"/>
  <c r="K6785" i="6"/>
  <c r="K8393" i="6"/>
  <c r="K6929" i="6"/>
  <c r="K1745" i="6"/>
  <c r="K6113" i="6"/>
  <c r="K3401" i="6"/>
  <c r="K3065" i="6"/>
  <c r="K2345" i="6"/>
  <c r="K2705" i="6"/>
  <c r="K1337" i="6"/>
  <c r="K3977" i="6"/>
  <c r="K1097" i="6"/>
  <c r="K8105" i="6"/>
  <c r="K5849" i="6"/>
  <c r="K1409" i="6"/>
  <c r="K1217" i="6"/>
  <c r="K5585" i="6"/>
  <c r="K4769" i="6"/>
  <c r="K2969" i="6"/>
  <c r="K5009" i="6"/>
  <c r="K2681" i="6"/>
  <c r="K7961" i="6"/>
  <c r="K1721" i="6"/>
  <c r="K185" i="6"/>
  <c r="K7385" i="6"/>
  <c r="K3905" i="6"/>
  <c r="K3593" i="6"/>
  <c r="K4169" i="6"/>
  <c r="K5393" i="6"/>
  <c r="K2921" i="6"/>
  <c r="K1505" i="6"/>
  <c r="K929" i="6"/>
  <c r="K593" i="6"/>
  <c r="K5033" i="6"/>
  <c r="K1145" i="6"/>
  <c r="K2729" i="6"/>
  <c r="K1481" i="6"/>
  <c r="K7433" i="6"/>
  <c r="K5921" i="6"/>
  <c r="K2225" i="6"/>
  <c r="K5561" i="6"/>
  <c r="K5153" i="6"/>
  <c r="K8177" i="6"/>
  <c r="K6401" i="6"/>
  <c r="K7457" i="6"/>
  <c r="K1769" i="6"/>
  <c r="K2633" i="6"/>
  <c r="K7145" i="6"/>
  <c r="K4289" i="6"/>
  <c r="K1793" i="6"/>
  <c r="K5129" i="6"/>
  <c r="K2825" i="6"/>
  <c r="K7217" i="6"/>
  <c r="K5729" i="6"/>
  <c r="K1361" i="6"/>
  <c r="K4409" i="6"/>
  <c r="K7913" i="6"/>
  <c r="K3785" i="6"/>
  <c r="K2297" i="6"/>
  <c r="K305" i="6"/>
  <c r="K7937" i="6"/>
  <c r="K6089" i="6"/>
  <c r="K113" i="6"/>
  <c r="K737" i="6"/>
  <c r="K6449" i="6"/>
  <c r="K65" i="6"/>
  <c r="K5273" i="6"/>
  <c r="K6737" i="6"/>
  <c r="K8225" i="6"/>
  <c r="K89" i="6"/>
  <c r="K7889" i="6"/>
  <c r="K689" i="6"/>
  <c r="K8201" i="6"/>
  <c r="K1601" i="6"/>
  <c r="K5417" i="6"/>
  <c r="K569" i="6"/>
  <c r="K7793" i="6"/>
  <c r="K3713" i="6"/>
  <c r="K7649" i="6"/>
  <c r="K6377" i="6"/>
  <c r="K4985" i="6"/>
  <c r="K8129" i="6"/>
  <c r="K1841" i="6"/>
  <c r="K521" i="6"/>
  <c r="K8369" i="6"/>
  <c r="K809" i="6"/>
  <c r="K7049" i="6"/>
  <c r="K6425" i="6"/>
  <c r="K5297" i="6"/>
  <c r="K4337" i="6"/>
  <c r="K1433" i="6"/>
  <c r="K4553" i="6"/>
  <c r="K5057" i="6"/>
  <c r="K7001" i="6"/>
  <c r="K2057" i="6"/>
  <c r="K4193" i="6"/>
  <c r="K161" i="6"/>
  <c r="K6329" i="6"/>
  <c r="K1025" i="6"/>
  <c r="K4841" i="6"/>
  <c r="K3209" i="6"/>
  <c r="K8009" i="6"/>
  <c r="K5225" i="6"/>
  <c r="K6185" i="6"/>
  <c r="K977" i="6"/>
  <c r="K449" i="6"/>
  <c r="K7745" i="6"/>
  <c r="K1649" i="6"/>
  <c r="K3665" i="6"/>
  <c r="K8417" i="6"/>
  <c r="K7337" i="6"/>
  <c r="K5249" i="6"/>
  <c r="K4913" i="6"/>
  <c r="K3569" i="6"/>
  <c r="K4529" i="6"/>
  <c r="K1865" i="6"/>
  <c r="K2513" i="6"/>
  <c r="K7481" i="6"/>
  <c r="K8057" i="6"/>
  <c r="K4121" i="6"/>
  <c r="K1289" i="6"/>
  <c r="K1817" i="6"/>
  <c r="K7697" i="6"/>
  <c r="K3353" i="6"/>
  <c r="K7265" i="6"/>
  <c r="K4001" i="6"/>
  <c r="K7601" i="6"/>
  <c r="K641" i="6"/>
  <c r="K8081" i="6"/>
  <c r="K3881" i="6"/>
  <c r="K713" i="6"/>
  <c r="K6017" i="6"/>
  <c r="K7313" i="6"/>
  <c r="K953" i="6"/>
  <c r="K1073" i="6"/>
  <c r="K7529" i="6"/>
  <c r="K4097" i="6"/>
  <c r="K5777" i="6"/>
  <c r="K3809" i="6"/>
  <c r="K7865" i="6"/>
  <c r="K7817" i="6"/>
  <c r="K4865" i="6"/>
  <c r="K3857" i="6"/>
  <c r="K3689" i="6"/>
  <c r="K281" i="6"/>
  <c r="K3305" i="6"/>
  <c r="K857" i="6"/>
  <c r="K5873" i="6"/>
  <c r="K6977" i="6"/>
  <c r="K1049" i="6"/>
  <c r="K3161" i="6"/>
  <c r="K4433" i="6"/>
  <c r="K2081" i="6"/>
  <c r="K233" i="6"/>
  <c r="K5945" i="6"/>
  <c r="K2393" i="6"/>
  <c r="K3545" i="6"/>
  <c r="K4025" i="6"/>
  <c r="K6545" i="6"/>
  <c r="K4049" i="6"/>
  <c r="K5201" i="6"/>
  <c r="K7121" i="6"/>
  <c r="K617" i="6"/>
  <c r="K4073" i="6"/>
  <c r="K7409" i="6"/>
  <c r="K5657" i="6"/>
  <c r="K41" i="6"/>
  <c r="K1673" i="6"/>
  <c r="K3113" i="6"/>
  <c r="K6353" i="6"/>
  <c r="K3425" i="6"/>
  <c r="K425" i="6"/>
  <c r="K6569" i="6"/>
  <c r="K6761" i="6"/>
  <c r="K2321" i="6"/>
  <c r="K7097" i="6"/>
  <c r="K4649" i="6"/>
  <c r="K1241" i="6"/>
  <c r="K1457" i="6"/>
  <c r="K4745" i="6"/>
  <c r="K3185" i="6"/>
  <c r="K5489" i="6"/>
  <c r="K5825" i="6"/>
  <c r="K7241" i="6"/>
  <c r="K2201" i="6"/>
  <c r="K3233" i="6"/>
  <c r="K4601" i="6"/>
  <c r="K7289" i="6"/>
  <c r="K4817" i="6"/>
  <c r="K4265" i="6"/>
  <c r="K1553" i="6"/>
  <c r="K4577" i="6"/>
  <c r="K8249" i="6"/>
  <c r="K4361" i="6"/>
  <c r="K1913" i="6"/>
  <c r="K4481" i="6"/>
  <c r="K7361" i="6"/>
  <c r="K2441" i="6"/>
  <c r="K2585" i="6"/>
  <c r="K1961" i="6"/>
  <c r="K497" i="6"/>
  <c r="K5705" i="6"/>
  <c r="K2465" i="6"/>
  <c r="K3617" i="6"/>
  <c r="K1313" i="6"/>
  <c r="K5801" i="6"/>
  <c r="K137" i="6"/>
  <c r="K2801" i="6"/>
  <c r="K5105" i="6"/>
  <c r="K5633" i="6"/>
  <c r="K6641" i="6"/>
  <c r="K3257" i="6"/>
  <c r="K5897" i="6"/>
  <c r="K6617" i="6"/>
  <c r="K3833" i="6"/>
  <c r="K1169" i="6"/>
  <c r="K5513" i="6"/>
  <c r="K209" i="6"/>
  <c r="K761" i="6"/>
  <c r="K3953" i="6"/>
  <c r="K6833" i="6"/>
  <c r="K353" i="6"/>
  <c r="K6065" i="6"/>
  <c r="K2753" i="6"/>
  <c r="K7553" i="6"/>
  <c r="K905" i="6"/>
  <c r="K3497" i="6"/>
  <c r="K7073" i="6"/>
  <c r="K1121" i="6"/>
  <c r="K6713" i="6"/>
  <c r="K4721" i="6"/>
  <c r="K1001" i="6"/>
  <c r="K6593" i="6"/>
  <c r="K4697" i="6"/>
  <c r="K3329" i="6"/>
  <c r="K8297" i="6"/>
  <c r="K5993" i="6"/>
  <c r="K4673" i="6"/>
  <c r="K881" i="6"/>
  <c r="K2777" i="6"/>
  <c r="K7769" i="6"/>
  <c r="K2561" i="6"/>
  <c r="K4217" i="6"/>
  <c r="K473" i="6"/>
  <c r="K2849" i="6"/>
  <c r="K833" i="6"/>
  <c r="K6041" i="6"/>
  <c r="K1265" i="6"/>
  <c r="K7721" i="6"/>
  <c r="K2537" i="6"/>
  <c r="K4505" i="6"/>
  <c r="K6305" i="6"/>
  <c r="K5681" i="6"/>
  <c r="K5081" i="6"/>
  <c r="K1985" i="6"/>
  <c r="K1193" i="6"/>
  <c r="K1625" i="6"/>
  <c r="K45" i="5"/>
  <c r="L44" i="5"/>
  <c r="P44" i="5" s="1"/>
  <c r="W18" i="5" s="1"/>
  <c r="L45" i="5" l="1"/>
  <c r="P45" i="5" s="1"/>
  <c r="W19" i="5" s="1"/>
  <c r="K46" i="5"/>
  <c r="K8130" i="6"/>
  <c r="K4362" i="6"/>
  <c r="K5730" i="6"/>
  <c r="K2322" i="6"/>
  <c r="K2346" i="6"/>
  <c r="K6162" i="6"/>
  <c r="K1170" i="6"/>
  <c r="K3186" i="6"/>
  <c r="K4818" i="6"/>
  <c r="K2562" i="6"/>
  <c r="K90" i="6"/>
  <c r="K2370" i="6"/>
  <c r="K4434" i="6"/>
  <c r="K5874" i="6"/>
  <c r="K4050" i="6"/>
  <c r="K7890" i="6"/>
  <c r="K4098" i="6"/>
  <c r="K2586" i="6"/>
  <c r="K4194" i="6"/>
  <c r="K3882" i="6"/>
  <c r="K1002" i="6"/>
  <c r="K3330" i="6"/>
  <c r="K210" i="6"/>
  <c r="K6402" i="6"/>
  <c r="K4410" i="6"/>
  <c r="K8154" i="6"/>
  <c r="K7506" i="6"/>
  <c r="K306" i="6"/>
  <c r="K6690" i="6"/>
  <c r="K2730" i="6"/>
  <c r="K282" i="6"/>
  <c r="K4722" i="6"/>
  <c r="K6210" i="6"/>
  <c r="K4746" i="6"/>
  <c r="K2946" i="6"/>
  <c r="K6594" i="6"/>
  <c r="K3810" i="6"/>
  <c r="K6018" i="6"/>
  <c r="K5826" i="6"/>
  <c r="K4122" i="6"/>
  <c r="K4770" i="6"/>
  <c r="K7050" i="6"/>
  <c r="K522" i="6"/>
  <c r="K2922" i="6"/>
  <c r="K8034" i="6"/>
  <c r="K3954" i="6"/>
  <c r="K7146" i="6"/>
  <c r="K66" i="6"/>
  <c r="K1410" i="6"/>
  <c r="K8298" i="6"/>
  <c r="K2058" i="6"/>
  <c r="K1746" i="6"/>
  <c r="K7722" i="6"/>
  <c r="K5706" i="6"/>
  <c r="K882" i="6"/>
  <c r="K3618" i="6"/>
  <c r="K330" i="6"/>
  <c r="K834" i="6"/>
  <c r="K4386" i="6"/>
  <c r="K7746" i="6"/>
  <c r="K810" i="6"/>
  <c r="K2778" i="6"/>
  <c r="K6306" i="6"/>
  <c r="K1506" i="6"/>
  <c r="K3666" i="6"/>
  <c r="K6330" i="6"/>
  <c r="K5922" i="6"/>
  <c r="K3834" i="6"/>
  <c r="K5682" i="6"/>
  <c r="K6618" i="6"/>
  <c r="K7626" i="6"/>
  <c r="K2634" i="6"/>
  <c r="K6810" i="6"/>
  <c r="K6546" i="6"/>
  <c r="K4554" i="6"/>
  <c r="K3378" i="6"/>
  <c r="K6474" i="6"/>
  <c r="K7362" i="6"/>
  <c r="K4530" i="6"/>
  <c r="K8250" i="6"/>
  <c r="K5058" i="6"/>
  <c r="K6786" i="6"/>
  <c r="K3018" i="6"/>
  <c r="K978" i="6"/>
  <c r="K5418" i="6"/>
  <c r="K8370" i="6"/>
  <c r="K2442" i="6"/>
  <c r="K6114" i="6"/>
  <c r="K2754" i="6"/>
  <c r="K3066" i="6"/>
  <c r="K2850" i="6"/>
  <c r="K1578" i="6"/>
  <c r="K3498" i="6"/>
  <c r="K4914" i="6"/>
  <c r="K5082" i="6"/>
  <c r="K5154" i="6"/>
  <c r="K7074" i="6"/>
  <c r="K5034" i="6"/>
  <c r="K186" i="6"/>
  <c r="K7530" i="6"/>
  <c r="K6042" i="6"/>
  <c r="K3786" i="6"/>
  <c r="K954" i="6"/>
  <c r="K5514" i="6"/>
  <c r="K7458" i="6"/>
  <c r="K426" i="6"/>
  <c r="K1674" i="6"/>
  <c r="K2010" i="6"/>
  <c r="K354" i="6"/>
  <c r="K1914" i="6"/>
  <c r="K7938" i="6"/>
  <c r="K1866" i="6"/>
  <c r="K3522" i="6"/>
  <c r="K762" i="6"/>
  <c r="K3234" i="6"/>
  <c r="K1986" i="6"/>
  <c r="K6738" i="6"/>
  <c r="K2970" i="6"/>
  <c r="K4074" i="6"/>
  <c r="K4026" i="6"/>
  <c r="K5994" i="6"/>
  <c r="K7386" i="6"/>
  <c r="K42" i="6"/>
  <c r="K2682" i="6"/>
  <c r="K2226" i="6"/>
  <c r="K7770" i="6"/>
  <c r="K4794" i="6"/>
  <c r="K8394" i="6"/>
  <c r="K2130" i="6"/>
  <c r="K7434" i="6"/>
  <c r="K258" i="6"/>
  <c r="K7194" i="6"/>
  <c r="K546" i="6"/>
  <c r="K2250" i="6"/>
  <c r="K7218" i="6"/>
  <c r="K2802" i="6"/>
  <c r="K1554" i="6"/>
  <c r="K1770" i="6"/>
  <c r="K4242" i="6"/>
  <c r="K4458" i="6"/>
  <c r="K666" i="6"/>
  <c r="K5562" i="6"/>
  <c r="K7026" i="6"/>
  <c r="K4602" i="6"/>
  <c r="K7170" i="6"/>
  <c r="K1794" i="6"/>
  <c r="K6090" i="6"/>
  <c r="K8082" i="6"/>
  <c r="K786" i="6"/>
  <c r="K1962" i="6"/>
  <c r="K5322" i="6"/>
  <c r="K6354" i="6"/>
  <c r="K4674" i="6"/>
  <c r="K378" i="6"/>
  <c r="K3906" i="6"/>
  <c r="K2874" i="6"/>
  <c r="K7410" i="6"/>
  <c r="K4002" i="6"/>
  <c r="K7266" i="6"/>
  <c r="K7650" i="6"/>
  <c r="K2034" i="6"/>
  <c r="K8322" i="6"/>
  <c r="K3930" i="6"/>
  <c r="K1098" i="6"/>
  <c r="K6882" i="6"/>
  <c r="K8010" i="6"/>
  <c r="K3426" i="6"/>
  <c r="K3594" i="6"/>
  <c r="K6570" i="6"/>
  <c r="K7674" i="6"/>
  <c r="K3138" i="6"/>
  <c r="K1338" i="6"/>
  <c r="K5178" i="6"/>
  <c r="K6930" i="6"/>
  <c r="K5802" i="6"/>
  <c r="K6978" i="6"/>
  <c r="K5538" i="6"/>
  <c r="K3690" i="6"/>
  <c r="K6906" i="6"/>
  <c r="K3210" i="6"/>
  <c r="K2202" i="6"/>
  <c r="K1890" i="6"/>
  <c r="K7098" i="6"/>
  <c r="K1386" i="6"/>
  <c r="K2610" i="6"/>
  <c r="K4842" i="6"/>
  <c r="K5586" i="6"/>
  <c r="K618" i="6"/>
  <c r="K2706" i="6"/>
  <c r="K6186" i="6"/>
  <c r="K1842" i="6"/>
  <c r="K8226" i="6"/>
  <c r="K4506" i="6"/>
  <c r="K2514" i="6"/>
  <c r="K6954" i="6"/>
  <c r="K7482" i="6"/>
  <c r="K2178" i="6"/>
  <c r="K7314" i="6"/>
  <c r="K7290" i="6"/>
  <c r="K6426" i="6"/>
  <c r="K3354" i="6"/>
  <c r="K7578" i="6"/>
  <c r="K7986" i="6"/>
  <c r="K4650" i="6"/>
  <c r="K2154" i="6"/>
  <c r="K3258" i="6"/>
  <c r="K402" i="6"/>
  <c r="K1650" i="6"/>
  <c r="K5442" i="6"/>
  <c r="K8178" i="6"/>
  <c r="K5106" i="6"/>
  <c r="K2106" i="6"/>
  <c r="K1602" i="6"/>
  <c r="K8058" i="6"/>
  <c r="K498" i="6"/>
  <c r="K5850" i="6"/>
  <c r="K4314" i="6"/>
  <c r="K3450" i="6"/>
  <c r="K4170" i="6"/>
  <c r="K5946" i="6"/>
  <c r="K162" i="6"/>
  <c r="K6762" i="6"/>
  <c r="K5490" i="6"/>
  <c r="K4698" i="6"/>
  <c r="K6282" i="6"/>
  <c r="K2538" i="6"/>
  <c r="K4266" i="6"/>
  <c r="K1698" i="6"/>
  <c r="K1194" i="6"/>
  <c r="K5658" i="6"/>
  <c r="K1242" i="6"/>
  <c r="K5754" i="6"/>
  <c r="K5130" i="6"/>
  <c r="K1266" i="6"/>
  <c r="K5370" i="6"/>
  <c r="K3570" i="6"/>
  <c r="K1434" i="6"/>
  <c r="K3042" i="6"/>
  <c r="K18" i="6"/>
  <c r="K4866" i="6"/>
  <c r="K1458" i="6"/>
  <c r="K114" i="6"/>
  <c r="K3282" i="6"/>
  <c r="K1074" i="6"/>
  <c r="K1626" i="6"/>
  <c r="K7818" i="6"/>
  <c r="K4146" i="6"/>
  <c r="K858" i="6"/>
  <c r="K930" i="6"/>
  <c r="K7962" i="6"/>
  <c r="K3642" i="6"/>
  <c r="K1818" i="6"/>
  <c r="K3738" i="6"/>
  <c r="K5394" i="6"/>
  <c r="K3546" i="6"/>
  <c r="K1026" i="6"/>
  <c r="K5202" i="6"/>
  <c r="K3762" i="6"/>
  <c r="K714" i="6"/>
  <c r="K7842" i="6"/>
  <c r="K2898" i="6"/>
  <c r="K7002" i="6"/>
  <c r="K7698" i="6"/>
  <c r="K4626" i="6"/>
  <c r="K5250" i="6"/>
  <c r="K6138" i="6"/>
  <c r="K6234" i="6"/>
  <c r="K8346" i="6"/>
  <c r="K7914" i="6"/>
  <c r="K5634" i="6"/>
  <c r="K5298" i="6"/>
  <c r="K2466" i="6"/>
  <c r="K138" i="6"/>
  <c r="K4482" i="6"/>
  <c r="K3090" i="6"/>
  <c r="K7242" i="6"/>
  <c r="K3858" i="6"/>
  <c r="K2490" i="6"/>
  <c r="K6666" i="6"/>
  <c r="K4962" i="6"/>
  <c r="K474" i="6"/>
  <c r="K2274" i="6"/>
  <c r="K8106" i="6"/>
  <c r="K5274" i="6"/>
  <c r="K1050" i="6"/>
  <c r="K2298" i="6"/>
  <c r="K1146" i="6"/>
  <c r="K3978" i="6"/>
  <c r="K1362" i="6"/>
  <c r="K6834" i="6"/>
  <c r="K2082" i="6"/>
  <c r="K1482" i="6"/>
  <c r="K6714" i="6"/>
  <c r="K738" i="6"/>
  <c r="K7602" i="6"/>
  <c r="K1122" i="6"/>
  <c r="K5610" i="6"/>
  <c r="K6258" i="6"/>
  <c r="K4578" i="6"/>
  <c r="K2826" i="6"/>
  <c r="K5778" i="6"/>
  <c r="K234" i="6"/>
  <c r="K4290" i="6"/>
  <c r="K1530" i="6"/>
  <c r="K7554" i="6"/>
  <c r="K4986" i="6"/>
  <c r="K1938" i="6"/>
  <c r="K2418" i="6"/>
  <c r="K570" i="6"/>
  <c r="K5898" i="6"/>
  <c r="K450" i="6"/>
  <c r="K6066" i="6"/>
  <c r="K5346" i="6"/>
  <c r="K3474" i="6"/>
  <c r="K6642" i="6"/>
  <c r="K8202" i="6"/>
  <c r="K7794" i="6"/>
  <c r="K2658" i="6"/>
  <c r="K6858" i="6"/>
  <c r="K5010" i="6"/>
  <c r="K3162" i="6"/>
  <c r="K7122" i="6"/>
  <c r="K4938" i="6"/>
  <c r="K1722" i="6"/>
  <c r="K3402" i="6"/>
  <c r="K690" i="6"/>
  <c r="K1314" i="6"/>
  <c r="K4218" i="6"/>
  <c r="K3714" i="6"/>
  <c r="K2394" i="6"/>
  <c r="K5970" i="6"/>
  <c r="K6450" i="6"/>
  <c r="K4890" i="6"/>
  <c r="K7338" i="6"/>
  <c r="K3114" i="6"/>
  <c r="K1290" i="6"/>
  <c r="K5226" i="6"/>
  <c r="K8274" i="6"/>
  <c r="K3306" i="6"/>
  <c r="K7866" i="6"/>
  <c r="K5466" i="6"/>
  <c r="K6378" i="6"/>
  <c r="K6498" i="6"/>
  <c r="K906" i="6"/>
  <c r="K642" i="6"/>
  <c r="K6522" i="6"/>
  <c r="K8418" i="6"/>
  <c r="K1218" i="6"/>
  <c r="K594" i="6"/>
  <c r="K4338" i="6"/>
  <c r="K2994" i="6"/>
  <c r="K47" i="5" l="1"/>
  <c r="L46" i="5"/>
  <c r="P46" i="5" s="1"/>
  <c r="W20" i="5" s="1"/>
  <c r="K4867" i="6"/>
  <c r="K6307" i="6"/>
  <c r="K3451" i="6"/>
  <c r="K235" i="6"/>
  <c r="K6619" i="6"/>
  <c r="K859" i="6"/>
  <c r="K3571" i="6"/>
  <c r="K2203" i="6"/>
  <c r="K1435" i="6"/>
  <c r="K2179" i="6"/>
  <c r="K2251" i="6"/>
  <c r="K4651" i="6"/>
  <c r="K2683" i="6"/>
  <c r="K5011" i="6"/>
  <c r="K2467" i="6"/>
  <c r="K2371" i="6"/>
  <c r="K7843" i="6"/>
  <c r="K163" i="6"/>
  <c r="K1291" i="6"/>
  <c r="K2515" i="6"/>
  <c r="K5323" i="6"/>
  <c r="K1795" i="6"/>
  <c r="K1267" i="6"/>
  <c r="K4747" i="6"/>
  <c r="K499" i="6"/>
  <c r="K4483" i="6"/>
  <c r="K5491" i="6"/>
  <c r="K883" i="6"/>
  <c r="K4915" i="6"/>
  <c r="K3955" i="6"/>
  <c r="K91" i="6"/>
  <c r="K403" i="6"/>
  <c r="K6955" i="6"/>
  <c r="K4891" i="6"/>
  <c r="K2443" i="6"/>
  <c r="K6355" i="6"/>
  <c r="K211" i="6"/>
  <c r="K7483" i="6"/>
  <c r="K2491" i="6"/>
  <c r="K7603" i="6"/>
  <c r="K1603" i="6"/>
  <c r="K3811" i="6"/>
  <c r="K67" i="6"/>
  <c r="K6835" i="6"/>
  <c r="K3763" i="6"/>
  <c r="K2923" i="6"/>
  <c r="K8059" i="6"/>
  <c r="K4507" i="6"/>
  <c r="K1171" i="6"/>
  <c r="K8179" i="6"/>
  <c r="K3043" i="6"/>
  <c r="K3331" i="6"/>
  <c r="K4411" i="6"/>
  <c r="K6211" i="6"/>
  <c r="K7819" i="6"/>
  <c r="K3931" i="6"/>
  <c r="K3283" i="6"/>
  <c r="K6019" i="6"/>
  <c r="K7867" i="6"/>
  <c r="K6571" i="6"/>
  <c r="K2635" i="6"/>
  <c r="K5947" i="6"/>
  <c r="K5371" i="6"/>
  <c r="K7027" i="6"/>
  <c r="K2419" i="6"/>
  <c r="K8299" i="6"/>
  <c r="K5779" i="6"/>
  <c r="K3619" i="6"/>
  <c r="K5131" i="6"/>
  <c r="K3835" i="6"/>
  <c r="K4459" i="6"/>
  <c r="K5515" i="6"/>
  <c r="K7075" i="6"/>
  <c r="K6379" i="6"/>
  <c r="K3427" i="6"/>
  <c r="K5203" i="6"/>
  <c r="K1651" i="6"/>
  <c r="K8419" i="6"/>
  <c r="K7939" i="6"/>
  <c r="K643" i="6"/>
  <c r="K3355" i="6"/>
  <c r="K3019" i="6"/>
  <c r="K7171" i="6"/>
  <c r="K1411" i="6"/>
  <c r="K6163" i="6"/>
  <c r="K8083" i="6"/>
  <c r="K5443" i="6"/>
  <c r="K139" i="6"/>
  <c r="K7891" i="6"/>
  <c r="K6403" i="6"/>
  <c r="K1507" i="6"/>
  <c r="K2059" i="6"/>
  <c r="K5107" i="6"/>
  <c r="K6739" i="6"/>
  <c r="K2587" i="6"/>
  <c r="K7243" i="6"/>
  <c r="K3787" i="6"/>
  <c r="K691" i="6"/>
  <c r="K1963" i="6"/>
  <c r="K7723" i="6"/>
  <c r="K8371" i="6"/>
  <c r="K6547" i="6"/>
  <c r="K1819" i="6"/>
  <c r="K307" i="6"/>
  <c r="K2827" i="6"/>
  <c r="K3979" i="6"/>
  <c r="K3307" i="6"/>
  <c r="K787" i="6"/>
  <c r="K5635" i="6"/>
  <c r="K5755" i="6"/>
  <c r="K523" i="6"/>
  <c r="K1723" i="6"/>
  <c r="K1987" i="6"/>
  <c r="K6643" i="6"/>
  <c r="K2011" i="6"/>
  <c r="K379" i="6"/>
  <c r="K547" i="6"/>
  <c r="K43" i="6"/>
  <c r="K2131" i="6"/>
  <c r="K2947" i="6"/>
  <c r="K8251" i="6"/>
  <c r="K1867" i="6"/>
  <c r="K4003" i="6"/>
  <c r="K1939" i="6"/>
  <c r="K5971" i="6"/>
  <c r="K6883" i="6"/>
  <c r="K427" i="6"/>
  <c r="K3667" i="6"/>
  <c r="K835" i="6"/>
  <c r="K3187" i="6"/>
  <c r="K667" i="6"/>
  <c r="K5299" i="6"/>
  <c r="K4843" i="6"/>
  <c r="K715" i="6"/>
  <c r="K8395" i="6"/>
  <c r="K7387" i="6"/>
  <c r="K4123" i="6"/>
  <c r="K7219" i="6"/>
  <c r="K739" i="6"/>
  <c r="K3403" i="6"/>
  <c r="K7963" i="6"/>
  <c r="K4675" i="6"/>
  <c r="K6811" i="6"/>
  <c r="K5275" i="6"/>
  <c r="K1675" i="6"/>
  <c r="K1771" i="6"/>
  <c r="K7507" i="6"/>
  <c r="K4699" i="6"/>
  <c r="K7051" i="6"/>
  <c r="K3739" i="6"/>
  <c r="K7555" i="6"/>
  <c r="K5803" i="6"/>
  <c r="K7195" i="6"/>
  <c r="K4099" i="6"/>
  <c r="K4339" i="6"/>
  <c r="K6931" i="6"/>
  <c r="K5659" i="6"/>
  <c r="K1195" i="6"/>
  <c r="K6595" i="6"/>
  <c r="K8107" i="6"/>
  <c r="K4987" i="6"/>
  <c r="K4315" i="6"/>
  <c r="K6979" i="6"/>
  <c r="K8323" i="6"/>
  <c r="K2563" i="6"/>
  <c r="K6859" i="6"/>
  <c r="K3211" i="6"/>
  <c r="K5851" i="6"/>
  <c r="K4627" i="6"/>
  <c r="K4723" i="6"/>
  <c r="K5587" i="6"/>
  <c r="K7699" i="6"/>
  <c r="K4147" i="6"/>
  <c r="K6187" i="6"/>
  <c r="K7267" i="6"/>
  <c r="K3379" i="6"/>
  <c r="K8011" i="6"/>
  <c r="K5395" i="6"/>
  <c r="K4027" i="6"/>
  <c r="K2083" i="6"/>
  <c r="K19" i="6"/>
  <c r="K3523" i="6"/>
  <c r="K2227" i="6"/>
  <c r="K4795" i="6"/>
  <c r="K2323" i="6"/>
  <c r="K5419" i="6"/>
  <c r="K1075" i="6"/>
  <c r="K1315" i="6"/>
  <c r="K5227" i="6"/>
  <c r="K1531" i="6"/>
  <c r="K1483" i="6"/>
  <c r="K4939" i="6"/>
  <c r="K2539" i="6"/>
  <c r="K2755" i="6"/>
  <c r="K1459" i="6"/>
  <c r="K475" i="6"/>
  <c r="K1363" i="6"/>
  <c r="K931" i="6"/>
  <c r="K8203" i="6"/>
  <c r="K2707" i="6"/>
  <c r="K259" i="6"/>
  <c r="K5995" i="6"/>
  <c r="K619" i="6"/>
  <c r="K7099" i="6"/>
  <c r="K3475" i="6"/>
  <c r="K3235" i="6"/>
  <c r="K283" i="6"/>
  <c r="K4771" i="6"/>
  <c r="K6067" i="6"/>
  <c r="K955" i="6"/>
  <c r="K1915" i="6"/>
  <c r="K7315" i="6"/>
  <c r="K1123" i="6"/>
  <c r="K3643" i="6"/>
  <c r="K5059" i="6"/>
  <c r="K2275" i="6"/>
  <c r="K4051" i="6"/>
  <c r="K1051" i="6"/>
  <c r="K4603" i="6"/>
  <c r="K1555" i="6"/>
  <c r="K3139" i="6"/>
  <c r="K3883" i="6"/>
  <c r="K7651" i="6"/>
  <c r="K5467" i="6"/>
  <c r="K2155" i="6"/>
  <c r="K4531" i="6"/>
  <c r="K1027" i="6"/>
  <c r="K8131" i="6"/>
  <c r="K6115" i="6"/>
  <c r="K5179" i="6"/>
  <c r="K5731" i="6"/>
  <c r="K7531" i="6"/>
  <c r="K4171" i="6"/>
  <c r="K1243" i="6"/>
  <c r="K5923" i="6"/>
  <c r="K1099" i="6"/>
  <c r="K5563" i="6"/>
  <c r="K8275" i="6"/>
  <c r="K6139" i="6"/>
  <c r="K3907" i="6"/>
  <c r="K2347" i="6"/>
  <c r="K6691" i="6"/>
  <c r="K3547" i="6"/>
  <c r="K7795" i="6"/>
  <c r="K5155" i="6"/>
  <c r="K1699" i="6"/>
  <c r="K4555" i="6"/>
  <c r="K6523" i="6"/>
  <c r="K4819" i="6"/>
  <c r="K7339" i="6"/>
  <c r="K5683" i="6"/>
  <c r="K3499" i="6"/>
  <c r="K571" i="6"/>
  <c r="K5083" i="6"/>
  <c r="K6259" i="6"/>
  <c r="K7147" i="6"/>
  <c r="K1339" i="6"/>
  <c r="K6907" i="6"/>
  <c r="K1003" i="6"/>
  <c r="K6331" i="6"/>
  <c r="K6787" i="6"/>
  <c r="K4387" i="6"/>
  <c r="K4195" i="6"/>
  <c r="K6043" i="6"/>
  <c r="K7003" i="6"/>
  <c r="K8347" i="6"/>
  <c r="K2299" i="6"/>
  <c r="K4579" i="6"/>
  <c r="K4963" i="6"/>
  <c r="K3715" i="6"/>
  <c r="K5875" i="6"/>
  <c r="K2971" i="6"/>
  <c r="K355" i="6"/>
  <c r="K2779" i="6"/>
  <c r="K6235" i="6"/>
  <c r="K5611" i="6"/>
  <c r="K8035" i="6"/>
  <c r="K8227" i="6"/>
  <c r="K4243" i="6"/>
  <c r="K5251" i="6"/>
  <c r="K979" i="6"/>
  <c r="K2035" i="6"/>
  <c r="K595" i="6"/>
  <c r="K3595" i="6"/>
  <c r="K3115" i="6"/>
  <c r="K1579" i="6"/>
  <c r="K7291" i="6"/>
  <c r="K2803" i="6"/>
  <c r="K2659" i="6"/>
  <c r="K6763" i="6"/>
  <c r="K3067" i="6"/>
  <c r="K115" i="6"/>
  <c r="K7579" i="6"/>
  <c r="K2899" i="6"/>
  <c r="K1843" i="6"/>
  <c r="K7627" i="6"/>
  <c r="K4075" i="6"/>
  <c r="K3091" i="6"/>
  <c r="K1891" i="6"/>
  <c r="K7675" i="6"/>
  <c r="K4363" i="6"/>
  <c r="K1627" i="6"/>
  <c r="K5827" i="6"/>
  <c r="K907" i="6"/>
  <c r="K811" i="6"/>
  <c r="K2731" i="6"/>
  <c r="K7363" i="6"/>
  <c r="K187" i="6"/>
  <c r="K1747" i="6"/>
  <c r="K4291" i="6"/>
  <c r="K6499" i="6"/>
  <c r="K3259" i="6"/>
  <c r="K2875" i="6"/>
  <c r="K7459" i="6"/>
  <c r="K5035" i="6"/>
  <c r="K6427" i="6"/>
  <c r="K7747" i="6"/>
  <c r="K6451" i="6"/>
  <c r="K451" i="6"/>
  <c r="K4219" i="6"/>
  <c r="K763" i="6"/>
  <c r="K1387" i="6"/>
  <c r="K7411" i="6"/>
  <c r="K3859" i="6"/>
  <c r="K4435" i="6"/>
  <c r="K6667" i="6"/>
  <c r="K3163" i="6"/>
  <c r="K4267" i="6"/>
  <c r="K1219" i="6"/>
  <c r="K6475" i="6"/>
  <c r="K1147" i="6"/>
  <c r="K6283" i="6"/>
  <c r="K7915" i="6"/>
  <c r="K331" i="6"/>
  <c r="K7435" i="6"/>
  <c r="K6715" i="6"/>
  <c r="K6091" i="6"/>
  <c r="K5707" i="6"/>
  <c r="K7123" i="6"/>
  <c r="K2107" i="6"/>
  <c r="K5899" i="6"/>
  <c r="K7771" i="6"/>
  <c r="K2395" i="6"/>
  <c r="K2851" i="6"/>
  <c r="K3691" i="6"/>
  <c r="K7987" i="6"/>
  <c r="K2995" i="6"/>
  <c r="K5347" i="6"/>
  <c r="K5539" i="6"/>
  <c r="K8155" i="6"/>
  <c r="K2611" i="6"/>
  <c r="K8036" i="6" l="1"/>
  <c r="K4532" i="6"/>
  <c r="K7388" i="6"/>
  <c r="K932" i="6"/>
  <c r="K3812" i="6"/>
  <c r="K7292" i="6"/>
  <c r="K6140" i="6"/>
  <c r="K5036" i="6"/>
  <c r="K7580" i="6"/>
  <c r="K380" i="6"/>
  <c r="K2252" i="6"/>
  <c r="K1628" i="6"/>
  <c r="K4244" i="6"/>
  <c r="K1820" i="6"/>
  <c r="K6740" i="6"/>
  <c r="K6668" i="6"/>
  <c r="K1316" i="6"/>
  <c r="K8396" i="6"/>
  <c r="K5660" i="6"/>
  <c r="K6212" i="6"/>
  <c r="K7844" i="6"/>
  <c r="K6884" i="6"/>
  <c r="K6764" i="6"/>
  <c r="K8084" i="6"/>
  <c r="K5252" i="6"/>
  <c r="K5060" i="6"/>
  <c r="K7340" i="6"/>
  <c r="K452" i="6"/>
  <c r="K6092" i="6"/>
  <c r="K3356" i="6"/>
  <c r="K212" i="6"/>
  <c r="K1532" i="6"/>
  <c r="K7892" i="6"/>
  <c r="K6716" i="6"/>
  <c r="K3476" i="6"/>
  <c r="K764" i="6"/>
  <c r="K7724" i="6"/>
  <c r="K5204" i="6"/>
  <c r="K3404" i="6"/>
  <c r="K284" i="6"/>
  <c r="K3956" i="6"/>
  <c r="K8180" i="6"/>
  <c r="K3044" i="6"/>
  <c r="K3308" i="6"/>
  <c r="K4364" i="6"/>
  <c r="K1700" i="6"/>
  <c r="K3284" i="6"/>
  <c r="K4580" i="6"/>
  <c r="K5084" i="6"/>
  <c r="K836" i="6"/>
  <c r="K2924" i="6"/>
  <c r="K1268" i="6"/>
  <c r="K4508" i="6"/>
  <c r="K4988" i="6"/>
  <c r="K2900" i="6"/>
  <c r="K4484" i="6"/>
  <c r="K4556" i="6"/>
  <c r="K6572" i="6"/>
  <c r="K2372" i="6"/>
  <c r="K3500" i="6"/>
  <c r="K5012" i="6"/>
  <c r="K5540" i="6"/>
  <c r="K6308" i="6"/>
  <c r="K860" i="6"/>
  <c r="K2132" i="6"/>
  <c r="K8420" i="6"/>
  <c r="K4172" i="6"/>
  <c r="K6644" i="6"/>
  <c r="K1484" i="6"/>
  <c r="K2756" i="6"/>
  <c r="K2612" i="6"/>
  <c r="K6812" i="6"/>
  <c r="K1292" i="6"/>
  <c r="K6068" i="6"/>
  <c r="K1796" i="6"/>
  <c r="K6788" i="6"/>
  <c r="K3644" i="6"/>
  <c r="K4772" i="6"/>
  <c r="K7268" i="6"/>
  <c r="K5780" i="6"/>
  <c r="K4100" i="6"/>
  <c r="K5492" i="6"/>
  <c r="K788" i="6"/>
  <c r="K5852" i="6"/>
  <c r="K4796" i="6"/>
  <c r="K3068" i="6"/>
  <c r="K6044" i="6"/>
  <c r="K5996" i="6"/>
  <c r="K500" i="6"/>
  <c r="K6476" i="6"/>
  <c r="K1076" i="6"/>
  <c r="K1844" i="6"/>
  <c r="K44" i="6"/>
  <c r="K7028" i="6"/>
  <c r="K1124" i="6"/>
  <c r="K3380" i="6"/>
  <c r="K1940" i="6"/>
  <c r="K2996" i="6"/>
  <c r="K7484" i="6"/>
  <c r="K6692" i="6"/>
  <c r="K2780" i="6"/>
  <c r="K140" i="6"/>
  <c r="K7076" i="6"/>
  <c r="K692" i="6"/>
  <c r="K3596" i="6"/>
  <c r="K6596" i="6"/>
  <c r="K1892" i="6"/>
  <c r="K4268" i="6"/>
  <c r="K2492" i="6"/>
  <c r="K2948" i="6"/>
  <c r="K5276" i="6"/>
  <c r="K1244" i="6"/>
  <c r="K5900" i="6"/>
  <c r="K7988" i="6"/>
  <c r="K1652" i="6"/>
  <c r="K5924" i="6"/>
  <c r="K5516" i="6"/>
  <c r="K980" i="6"/>
  <c r="K7220" i="6"/>
  <c r="K6980" i="6"/>
  <c r="K2564" i="6"/>
  <c r="K3092" i="6"/>
  <c r="K2972" i="6"/>
  <c r="K6956" i="6"/>
  <c r="K2300" i="6"/>
  <c r="K1364" i="6"/>
  <c r="K3212" i="6"/>
  <c r="K3428" i="6"/>
  <c r="K2708" i="6"/>
  <c r="K5156" i="6"/>
  <c r="K1676" i="6"/>
  <c r="K476" i="6"/>
  <c r="K1412" i="6"/>
  <c r="K6260" i="6"/>
  <c r="K5300" i="6"/>
  <c r="K6380" i="6"/>
  <c r="K5132" i="6"/>
  <c r="K6236" i="6"/>
  <c r="K6836" i="6"/>
  <c r="K4340" i="6"/>
  <c r="K308" i="6"/>
  <c r="K3716" i="6"/>
  <c r="K1868" i="6"/>
  <c r="K7628" i="6"/>
  <c r="K5828" i="6"/>
  <c r="K812" i="6"/>
  <c r="K4844" i="6"/>
  <c r="K2540" i="6"/>
  <c r="K7508" i="6"/>
  <c r="K1436" i="6"/>
  <c r="K5396" i="6"/>
  <c r="K7556" i="6"/>
  <c r="K7964" i="6"/>
  <c r="K404" i="6"/>
  <c r="K1028" i="6"/>
  <c r="K2444" i="6"/>
  <c r="K4604" i="6"/>
  <c r="K1100" i="6"/>
  <c r="K332" i="6"/>
  <c r="K3236" i="6"/>
  <c r="K8252" i="6"/>
  <c r="K8060" i="6"/>
  <c r="K4004" i="6"/>
  <c r="K2012" i="6"/>
  <c r="K2468" i="6"/>
  <c r="K2180" i="6"/>
  <c r="K1460" i="6"/>
  <c r="K3452" i="6"/>
  <c r="K6356" i="6"/>
  <c r="K8276" i="6"/>
  <c r="K7652" i="6"/>
  <c r="K7820" i="6"/>
  <c r="K7940" i="6"/>
  <c r="K7916" i="6"/>
  <c r="K4292" i="6"/>
  <c r="K6620" i="6"/>
  <c r="K6524" i="6"/>
  <c r="K1748" i="6"/>
  <c r="K740" i="6"/>
  <c r="K4316" i="6"/>
  <c r="K3620" i="6"/>
  <c r="K956" i="6"/>
  <c r="K4028" i="6"/>
  <c r="K7436" i="6"/>
  <c r="K4124" i="6"/>
  <c r="K8132" i="6"/>
  <c r="K4628" i="6"/>
  <c r="K1724" i="6"/>
  <c r="K620" i="6"/>
  <c r="K2660" i="6"/>
  <c r="K5444" i="6"/>
  <c r="K7412" i="6"/>
  <c r="K8204" i="6"/>
  <c r="K5804" i="6"/>
  <c r="K7604" i="6"/>
  <c r="K4940" i="6"/>
  <c r="K5612" i="6"/>
  <c r="K3020" i="6"/>
  <c r="K7700" i="6"/>
  <c r="K7868" i="6"/>
  <c r="K5684" i="6"/>
  <c r="K8012" i="6"/>
  <c r="K2516" i="6"/>
  <c r="K6164" i="6"/>
  <c r="K4148" i="6"/>
  <c r="K4700" i="6"/>
  <c r="K7676" i="6"/>
  <c r="K3836" i="6"/>
  <c r="K4652" i="6"/>
  <c r="K6116" i="6"/>
  <c r="K4436" i="6"/>
  <c r="K2060" i="6"/>
  <c r="K7148" i="6"/>
  <c r="K260" i="6"/>
  <c r="K5468" i="6"/>
  <c r="K4220" i="6"/>
  <c r="K1196" i="6"/>
  <c r="K5564" i="6"/>
  <c r="K1004" i="6"/>
  <c r="K3524" i="6"/>
  <c r="K4388" i="6"/>
  <c r="K1580" i="6"/>
  <c r="K4892" i="6"/>
  <c r="K5732" i="6"/>
  <c r="K4964" i="6"/>
  <c r="K7772" i="6"/>
  <c r="K884" i="6"/>
  <c r="K4748" i="6"/>
  <c r="K5708" i="6"/>
  <c r="K3740" i="6"/>
  <c r="K7460" i="6"/>
  <c r="K20" i="6"/>
  <c r="K4076" i="6"/>
  <c r="K1916" i="6"/>
  <c r="K7100" i="6"/>
  <c r="K5180" i="6"/>
  <c r="K4460" i="6"/>
  <c r="K524" i="6"/>
  <c r="K2876" i="6"/>
  <c r="K1340" i="6"/>
  <c r="K8324" i="6"/>
  <c r="K7196" i="6"/>
  <c r="K3164" i="6"/>
  <c r="K3860" i="6"/>
  <c r="K428" i="6"/>
  <c r="K3116" i="6"/>
  <c r="K5324" i="6"/>
  <c r="K8348" i="6"/>
  <c r="K188" i="6"/>
  <c r="K1388" i="6"/>
  <c r="K2348" i="6"/>
  <c r="K7244" i="6"/>
  <c r="K6452" i="6"/>
  <c r="K7364" i="6"/>
  <c r="K8300" i="6"/>
  <c r="K3668" i="6"/>
  <c r="K3140" i="6"/>
  <c r="K4412" i="6"/>
  <c r="K6404" i="6"/>
  <c r="K8372" i="6"/>
  <c r="K8156" i="6"/>
  <c r="K3788" i="6"/>
  <c r="K1772" i="6"/>
  <c r="K1052" i="6"/>
  <c r="K6548" i="6"/>
  <c r="K6908" i="6"/>
  <c r="K7124" i="6"/>
  <c r="K2084" i="6"/>
  <c r="K5636" i="6"/>
  <c r="K4196" i="6"/>
  <c r="K2588" i="6"/>
  <c r="K1604" i="6"/>
  <c r="K236" i="6"/>
  <c r="K7004" i="6"/>
  <c r="K4052" i="6"/>
  <c r="K116" i="6"/>
  <c r="K908" i="6"/>
  <c r="K6284" i="6"/>
  <c r="K5228" i="6"/>
  <c r="K6020" i="6"/>
  <c r="K1148" i="6"/>
  <c r="K3932" i="6"/>
  <c r="K716" i="6"/>
  <c r="K5972" i="6"/>
  <c r="K2852" i="6"/>
  <c r="K5876" i="6"/>
  <c r="K1556" i="6"/>
  <c r="K6500" i="6"/>
  <c r="K5372" i="6"/>
  <c r="K3980" i="6"/>
  <c r="K2732" i="6"/>
  <c r="K8228" i="6"/>
  <c r="K1172" i="6"/>
  <c r="K6188" i="6"/>
  <c r="K668" i="6"/>
  <c r="K2228" i="6"/>
  <c r="K7748" i="6"/>
  <c r="K2276" i="6"/>
  <c r="K572" i="6"/>
  <c r="K68" i="6"/>
  <c r="K2324" i="6"/>
  <c r="K3188" i="6"/>
  <c r="K164" i="6"/>
  <c r="K644" i="6"/>
  <c r="K1964" i="6"/>
  <c r="K92" i="6"/>
  <c r="K6932" i="6"/>
  <c r="K5588" i="6"/>
  <c r="K596" i="6"/>
  <c r="K4676" i="6"/>
  <c r="K2684" i="6"/>
  <c r="K6332" i="6"/>
  <c r="K4724" i="6"/>
  <c r="K2804" i="6"/>
  <c r="K7316" i="6"/>
  <c r="K3764" i="6"/>
  <c r="K7796" i="6"/>
  <c r="K7052" i="6"/>
  <c r="K3572" i="6"/>
  <c r="K2420" i="6"/>
  <c r="K4820" i="6"/>
  <c r="K2108" i="6"/>
  <c r="K2156" i="6"/>
  <c r="K1220" i="6"/>
  <c r="K3692" i="6"/>
  <c r="K356" i="6"/>
  <c r="K2396" i="6"/>
  <c r="K5108" i="6"/>
  <c r="K4868" i="6"/>
  <c r="K548" i="6"/>
  <c r="K3332" i="6"/>
  <c r="K3260" i="6"/>
  <c r="K2636" i="6"/>
  <c r="K6860" i="6"/>
  <c r="K2204" i="6"/>
  <c r="K1988" i="6"/>
  <c r="K5948" i="6"/>
  <c r="K5756" i="6"/>
  <c r="K4916" i="6"/>
  <c r="K3908" i="6"/>
  <c r="K2036" i="6"/>
  <c r="K3884" i="6"/>
  <c r="K5420" i="6"/>
  <c r="K7172" i="6"/>
  <c r="K6428" i="6"/>
  <c r="K7532" i="6"/>
  <c r="K8108" i="6"/>
  <c r="K5348" i="6"/>
  <c r="K2828" i="6"/>
  <c r="K3548" i="6"/>
  <c r="K1508" i="6"/>
  <c r="L47" i="5"/>
  <c r="P47" i="5" s="1"/>
  <c r="W21" i="5" s="1"/>
  <c r="K48" i="5"/>
  <c r="K357" i="6" l="1"/>
  <c r="K2517" i="6"/>
  <c r="K6117" i="6"/>
  <c r="K4341" i="6"/>
  <c r="K6477" i="6"/>
  <c r="K7845" i="6"/>
  <c r="K5877" i="6"/>
  <c r="K5109" i="6"/>
  <c r="K7317" i="6"/>
  <c r="K1725" i="6"/>
  <c r="K5277" i="6"/>
  <c r="K5589" i="6"/>
  <c r="K1821" i="6"/>
  <c r="K6621" i="6"/>
  <c r="K477" i="6"/>
  <c r="K2709" i="6"/>
  <c r="K6093" i="6"/>
  <c r="K4845" i="6"/>
  <c r="K4245" i="6"/>
  <c r="K1413" i="6"/>
  <c r="K6789" i="6"/>
  <c r="K285" i="6"/>
  <c r="K7869" i="6"/>
  <c r="K5229" i="6"/>
  <c r="K7653" i="6"/>
  <c r="K6405" i="6"/>
  <c r="K2733" i="6"/>
  <c r="K1341" i="6"/>
  <c r="K4317" i="6"/>
  <c r="K2157" i="6"/>
  <c r="K2901" i="6"/>
  <c r="K3837" i="6"/>
  <c r="K8253" i="6"/>
  <c r="K2349" i="6"/>
  <c r="K6573" i="6"/>
  <c r="K7581" i="6"/>
  <c r="K1437" i="6"/>
  <c r="K4197" i="6"/>
  <c r="K3957" i="6"/>
  <c r="K8205" i="6"/>
  <c r="K1749" i="6"/>
  <c r="K93" i="6"/>
  <c r="K7077" i="6"/>
  <c r="K4677" i="6"/>
  <c r="K2133" i="6"/>
  <c r="K4821" i="6"/>
  <c r="K4533" i="6"/>
  <c r="K4293" i="6"/>
  <c r="K5445" i="6"/>
  <c r="K7293" i="6"/>
  <c r="K6645" i="6"/>
  <c r="K2613" i="6"/>
  <c r="K5661" i="6"/>
  <c r="K2181" i="6"/>
  <c r="K7533" i="6"/>
  <c r="K1629" i="6"/>
  <c r="K8349" i="6"/>
  <c r="K2109" i="6"/>
  <c r="K5565" i="6"/>
  <c r="K5181" i="6"/>
  <c r="K837" i="6"/>
  <c r="K5037" i="6"/>
  <c r="K2373" i="6"/>
  <c r="K7053" i="6"/>
  <c r="K1485" i="6"/>
  <c r="K6285" i="6"/>
  <c r="K1773" i="6"/>
  <c r="K5997" i="6"/>
  <c r="K4797" i="6"/>
  <c r="K5373" i="6"/>
  <c r="K8085" i="6"/>
  <c r="K1653" i="6"/>
  <c r="K5493" i="6"/>
  <c r="K8421" i="6"/>
  <c r="K3189" i="6"/>
  <c r="K933" i="6"/>
  <c r="K2205" i="6"/>
  <c r="K3861" i="6"/>
  <c r="K3069" i="6"/>
  <c r="K3813" i="6"/>
  <c r="K7149" i="6"/>
  <c r="K4749" i="6"/>
  <c r="K4173" i="6"/>
  <c r="K2685" i="6"/>
  <c r="K4509" i="6"/>
  <c r="K3789" i="6"/>
  <c r="K525" i="6"/>
  <c r="K1365" i="6"/>
  <c r="K4773" i="6"/>
  <c r="K4101" i="6"/>
  <c r="K4149" i="6"/>
  <c r="K7125" i="6"/>
  <c r="K8157" i="6"/>
  <c r="K717" i="6"/>
  <c r="K7365" i="6"/>
  <c r="K5301" i="6"/>
  <c r="K4389" i="6"/>
  <c r="K1101" i="6"/>
  <c r="K2589" i="6"/>
  <c r="K549" i="6"/>
  <c r="K4893" i="6"/>
  <c r="K2229" i="6"/>
  <c r="K597" i="6"/>
  <c r="K8277" i="6"/>
  <c r="K2445" i="6"/>
  <c r="K1557" i="6"/>
  <c r="K957" i="6"/>
  <c r="K1221" i="6"/>
  <c r="K4461" i="6"/>
  <c r="K6309" i="6"/>
  <c r="K7509" i="6"/>
  <c r="K7893" i="6"/>
  <c r="K5205" i="6"/>
  <c r="K765" i="6"/>
  <c r="K3453" i="6"/>
  <c r="K7965" i="6"/>
  <c r="K2037" i="6"/>
  <c r="K6813" i="6"/>
  <c r="K4125" i="6"/>
  <c r="K7941" i="6"/>
  <c r="K2421" i="6"/>
  <c r="K4869" i="6"/>
  <c r="K4221" i="6"/>
  <c r="K789" i="6"/>
  <c r="K8109" i="6"/>
  <c r="K4629" i="6"/>
  <c r="K4485" i="6"/>
  <c r="K6693" i="6"/>
  <c r="K6237" i="6"/>
  <c r="K5013" i="6"/>
  <c r="K1269" i="6"/>
  <c r="K2805" i="6"/>
  <c r="K189" i="6"/>
  <c r="K2973" i="6"/>
  <c r="K4701" i="6"/>
  <c r="K3501" i="6"/>
  <c r="K1293" i="6"/>
  <c r="K5685" i="6"/>
  <c r="K3597" i="6"/>
  <c r="K7413" i="6"/>
  <c r="K5637" i="6"/>
  <c r="K3909" i="6"/>
  <c r="K381" i="6"/>
  <c r="K8181" i="6"/>
  <c r="K885" i="6"/>
  <c r="K2997" i="6"/>
  <c r="K1461" i="6"/>
  <c r="K3429" i="6"/>
  <c r="K7269" i="6"/>
  <c r="K5253" i="6"/>
  <c r="K1389" i="6"/>
  <c r="K3621" i="6"/>
  <c r="K5469" i="6"/>
  <c r="K4269" i="6"/>
  <c r="K309" i="6"/>
  <c r="K6597" i="6"/>
  <c r="K3381" i="6"/>
  <c r="K7029" i="6"/>
  <c r="K1869" i="6"/>
  <c r="K6981" i="6"/>
  <c r="K3525" i="6"/>
  <c r="K7485" i="6"/>
  <c r="K405" i="6"/>
  <c r="K333" i="6"/>
  <c r="K7725" i="6"/>
  <c r="K3093" i="6"/>
  <c r="K165" i="6"/>
  <c r="K3213" i="6"/>
  <c r="K6357" i="6"/>
  <c r="K4725" i="6"/>
  <c r="K7773" i="6"/>
  <c r="K3573" i="6"/>
  <c r="K3981" i="6"/>
  <c r="K1197" i="6"/>
  <c r="K1077" i="6"/>
  <c r="K141" i="6"/>
  <c r="K1893" i="6"/>
  <c r="K1029" i="6"/>
  <c r="K1509" i="6"/>
  <c r="K8013" i="6"/>
  <c r="K3933" i="6"/>
  <c r="K3237" i="6"/>
  <c r="K5157" i="6"/>
  <c r="K645" i="6"/>
  <c r="K3885" i="6"/>
  <c r="K8325" i="6"/>
  <c r="K7197" i="6"/>
  <c r="K8229" i="6"/>
  <c r="K4965" i="6"/>
  <c r="K5781" i="6"/>
  <c r="K1173" i="6"/>
  <c r="K3285" i="6"/>
  <c r="K6045" i="6"/>
  <c r="K3141" i="6"/>
  <c r="K4941" i="6"/>
  <c r="K3021" i="6"/>
  <c r="K6861" i="6"/>
  <c r="K6165" i="6"/>
  <c r="K4077" i="6"/>
  <c r="K7461" i="6"/>
  <c r="K7701" i="6"/>
  <c r="K1845" i="6"/>
  <c r="K6021" i="6"/>
  <c r="K7629" i="6"/>
  <c r="K6429" i="6"/>
  <c r="K3357" i="6"/>
  <c r="K237" i="6"/>
  <c r="K6453" i="6"/>
  <c r="K8373" i="6"/>
  <c r="K8301" i="6"/>
  <c r="K909" i="6"/>
  <c r="K3645" i="6"/>
  <c r="K6501" i="6"/>
  <c r="K2637" i="6"/>
  <c r="K213" i="6"/>
  <c r="K5397" i="6"/>
  <c r="K2013" i="6"/>
  <c r="K7245" i="6"/>
  <c r="K261" i="6"/>
  <c r="K2493" i="6"/>
  <c r="K3045" i="6"/>
  <c r="K3549" i="6"/>
  <c r="K3765" i="6"/>
  <c r="K2877" i="6"/>
  <c r="K6885" i="6"/>
  <c r="K69" i="6"/>
  <c r="K3165" i="6"/>
  <c r="K7917" i="6"/>
  <c r="K6669" i="6"/>
  <c r="K1053" i="6"/>
  <c r="K7341" i="6"/>
  <c r="K45" i="6"/>
  <c r="K5541" i="6"/>
  <c r="K1149" i="6"/>
  <c r="K2757" i="6"/>
  <c r="K4365" i="6"/>
  <c r="K8037" i="6"/>
  <c r="K7605" i="6"/>
  <c r="K2541" i="6"/>
  <c r="K621" i="6"/>
  <c r="K2301" i="6"/>
  <c r="K7557" i="6"/>
  <c r="K3333" i="6"/>
  <c r="K7677" i="6"/>
  <c r="K1677" i="6"/>
  <c r="K1965" i="6"/>
  <c r="K4005" i="6"/>
  <c r="K1245" i="6"/>
  <c r="K5973" i="6"/>
  <c r="K4605" i="6"/>
  <c r="K4989" i="6"/>
  <c r="K8133" i="6"/>
  <c r="K6765" i="6"/>
  <c r="K1581" i="6"/>
  <c r="K3669" i="6"/>
  <c r="K669" i="6"/>
  <c r="K5349" i="6"/>
  <c r="K2061" i="6"/>
  <c r="K3309" i="6"/>
  <c r="K6069" i="6"/>
  <c r="K1989" i="6"/>
  <c r="K4653" i="6"/>
  <c r="K5853" i="6"/>
  <c r="K5709" i="6"/>
  <c r="K2397" i="6"/>
  <c r="K3477" i="6"/>
  <c r="K4053" i="6"/>
  <c r="K2781" i="6"/>
  <c r="K2853" i="6"/>
  <c r="K2469" i="6"/>
  <c r="K7101" i="6"/>
  <c r="K3405" i="6"/>
  <c r="K5325" i="6"/>
  <c r="K5613" i="6"/>
  <c r="K3693" i="6"/>
  <c r="K21" i="6"/>
  <c r="K5901" i="6"/>
  <c r="K741" i="6"/>
  <c r="K2565" i="6"/>
  <c r="K573" i="6"/>
  <c r="K6213" i="6"/>
  <c r="K4413" i="6"/>
  <c r="K4029" i="6"/>
  <c r="K6549" i="6"/>
  <c r="K5757" i="6"/>
  <c r="K1701" i="6"/>
  <c r="K7173" i="6"/>
  <c r="K1005" i="6"/>
  <c r="K2949" i="6"/>
  <c r="K1941" i="6"/>
  <c r="K7989" i="6"/>
  <c r="K453" i="6"/>
  <c r="K5133" i="6"/>
  <c r="K6741" i="6"/>
  <c r="K5829" i="6"/>
  <c r="K4437" i="6"/>
  <c r="K7221" i="6"/>
  <c r="K1797" i="6"/>
  <c r="K2325" i="6"/>
  <c r="K6261" i="6"/>
  <c r="K1917" i="6"/>
  <c r="K981" i="6"/>
  <c r="K6957" i="6"/>
  <c r="K7797" i="6"/>
  <c r="K8397" i="6"/>
  <c r="K7005" i="6"/>
  <c r="K6933" i="6"/>
  <c r="K4581" i="6"/>
  <c r="K8061" i="6"/>
  <c r="K2925" i="6"/>
  <c r="K2277" i="6"/>
  <c r="K1605" i="6"/>
  <c r="K6141" i="6"/>
  <c r="K861" i="6"/>
  <c r="K5733" i="6"/>
  <c r="K3117" i="6"/>
  <c r="K1533" i="6"/>
  <c r="K5421" i="6"/>
  <c r="K693" i="6"/>
  <c r="K6189" i="6"/>
  <c r="K4917" i="6"/>
  <c r="K7821" i="6"/>
  <c r="K2829" i="6"/>
  <c r="K7389" i="6"/>
  <c r="K2661" i="6"/>
  <c r="K5061" i="6"/>
  <c r="K3717" i="6"/>
  <c r="K6909" i="6"/>
  <c r="K2085" i="6"/>
  <c r="K7749" i="6"/>
  <c r="K7437" i="6"/>
  <c r="K1317" i="6"/>
  <c r="K6717" i="6"/>
  <c r="K813" i="6"/>
  <c r="K6333" i="6"/>
  <c r="K6525" i="6"/>
  <c r="K501" i="6"/>
  <c r="K3261" i="6"/>
  <c r="K4557" i="6"/>
  <c r="K5517" i="6"/>
  <c r="K6837" i="6"/>
  <c r="K117" i="6"/>
  <c r="K6381" i="6"/>
  <c r="K2253" i="6"/>
  <c r="K5925" i="6"/>
  <c r="K5805" i="6"/>
  <c r="K1125" i="6"/>
  <c r="K429" i="6"/>
  <c r="K5085" i="6"/>
  <c r="K3741" i="6"/>
  <c r="K5949" i="6"/>
  <c r="L48" i="5"/>
  <c r="P48" i="5" s="1"/>
  <c r="W22" i="5" s="1"/>
  <c r="K49" i="5"/>
  <c r="K3598" i="6" l="1"/>
  <c r="K3502" i="6"/>
  <c r="K5494" i="6"/>
  <c r="K526" i="6"/>
  <c r="K814" i="6"/>
  <c r="K454" i="6"/>
  <c r="K4270" i="6"/>
  <c r="K7942" i="6"/>
  <c r="K2926" i="6"/>
  <c r="K2302" i="6"/>
  <c r="K430" i="6"/>
  <c r="K4342" i="6"/>
  <c r="K6190" i="6"/>
  <c r="K3838" i="6"/>
  <c r="K4726" i="6"/>
  <c r="K118" i="6"/>
  <c r="K5950" i="6"/>
  <c r="K1726" i="6"/>
  <c r="K8302" i="6"/>
  <c r="K7102" i="6"/>
  <c r="K5542" i="6"/>
  <c r="K1198" i="6"/>
  <c r="K5206" i="6"/>
  <c r="K4702" i="6"/>
  <c r="K8230" i="6"/>
  <c r="K8422" i="6"/>
  <c r="K2494" i="6"/>
  <c r="K3166" i="6"/>
  <c r="K550" i="6"/>
  <c r="K4102" i="6"/>
  <c r="K1966" i="6"/>
  <c r="K646" i="6"/>
  <c r="K22" i="6"/>
  <c r="K3790" i="6"/>
  <c r="K3934" i="6"/>
  <c r="K7054" i="6"/>
  <c r="K4078" i="6"/>
  <c r="K5782" i="6"/>
  <c r="K8014" i="6"/>
  <c r="K5566" i="6"/>
  <c r="K4150" i="6"/>
  <c r="K670" i="6"/>
  <c r="K4126" i="6"/>
  <c r="K6094" i="6"/>
  <c r="K7414" i="6"/>
  <c r="K2326" i="6"/>
  <c r="K1894" i="6"/>
  <c r="K7174" i="6"/>
  <c r="K3118" i="6"/>
  <c r="K5278" i="6"/>
  <c r="K1774" i="6"/>
  <c r="K2470" i="6"/>
  <c r="K406" i="6"/>
  <c r="K7294" i="6"/>
  <c r="K5110" i="6"/>
  <c r="K1294" i="6"/>
  <c r="K886" i="6"/>
  <c r="K4846" i="6"/>
  <c r="K166" i="6"/>
  <c r="K2590" i="6"/>
  <c r="K1750" i="6"/>
  <c r="K3310" i="6"/>
  <c r="K6550" i="6"/>
  <c r="K3022" i="6"/>
  <c r="K1006" i="6"/>
  <c r="K1438" i="6"/>
  <c r="K2446" i="6"/>
  <c r="K382" i="6"/>
  <c r="K6646" i="6"/>
  <c r="K5806" i="6"/>
  <c r="K1078" i="6"/>
  <c r="K1150" i="6"/>
  <c r="K5590" i="6"/>
  <c r="K1222" i="6"/>
  <c r="K742" i="6"/>
  <c r="K7246" i="6"/>
  <c r="K6214" i="6"/>
  <c r="K3094" i="6"/>
  <c r="K862" i="6"/>
  <c r="K910" i="6"/>
  <c r="K502" i="6"/>
  <c r="K5518" i="6"/>
  <c r="K4966" i="6"/>
  <c r="K214" i="6"/>
  <c r="K190" i="6"/>
  <c r="K2662" i="6"/>
  <c r="K3766" i="6"/>
  <c r="K142" i="6"/>
  <c r="K4222" i="6"/>
  <c r="K6430" i="6"/>
  <c r="K6022" i="6"/>
  <c r="K310" i="6"/>
  <c r="K6814" i="6"/>
  <c r="K2614" i="6"/>
  <c r="K3142" i="6"/>
  <c r="K5734" i="6"/>
  <c r="K2542" i="6"/>
  <c r="K7150" i="6"/>
  <c r="K3070" i="6"/>
  <c r="K7822" i="6"/>
  <c r="K6670" i="6"/>
  <c r="K4894" i="6"/>
  <c r="K1918" i="6"/>
  <c r="K1246" i="6"/>
  <c r="K7366" i="6"/>
  <c r="K3550" i="6"/>
  <c r="K5614" i="6"/>
  <c r="K7390" i="6"/>
  <c r="K3334" i="6"/>
  <c r="K7870" i="6"/>
  <c r="K7030" i="6"/>
  <c r="K7750" i="6"/>
  <c r="K3286" i="6"/>
  <c r="K7726" i="6"/>
  <c r="K5182" i="6"/>
  <c r="K5446" i="6"/>
  <c r="K2806" i="6"/>
  <c r="K4654" i="6"/>
  <c r="K8062" i="6"/>
  <c r="K2830" i="6"/>
  <c r="K7078" i="6"/>
  <c r="K5662" i="6"/>
  <c r="K574" i="6"/>
  <c r="K2422" i="6"/>
  <c r="K1534" i="6"/>
  <c r="K7582" i="6"/>
  <c r="K8326" i="6"/>
  <c r="K4558" i="6"/>
  <c r="K5350" i="6"/>
  <c r="K6358" i="6"/>
  <c r="K94" i="6"/>
  <c r="K8398" i="6"/>
  <c r="K8134" i="6"/>
  <c r="K2782" i="6"/>
  <c r="K1462" i="6"/>
  <c r="K4486" i="6"/>
  <c r="K718" i="6"/>
  <c r="K3910" i="6"/>
  <c r="K982" i="6"/>
  <c r="K238" i="6"/>
  <c r="K7894" i="6"/>
  <c r="K5398" i="6"/>
  <c r="K2182" i="6"/>
  <c r="K3262" i="6"/>
  <c r="K4366" i="6"/>
  <c r="K3958" i="6"/>
  <c r="K8182" i="6"/>
  <c r="K2686" i="6"/>
  <c r="K2374" i="6"/>
  <c r="K5038" i="6"/>
  <c r="K1702" i="6"/>
  <c r="K3670" i="6"/>
  <c r="K6598" i="6"/>
  <c r="K6478" i="6"/>
  <c r="K334" i="6"/>
  <c r="K6622" i="6"/>
  <c r="K8038" i="6"/>
  <c r="K4870" i="6"/>
  <c r="K7846" i="6"/>
  <c r="K8278" i="6"/>
  <c r="K4630" i="6"/>
  <c r="K3430" i="6"/>
  <c r="K694" i="6"/>
  <c r="K6262" i="6"/>
  <c r="K6742" i="6"/>
  <c r="K838" i="6"/>
  <c r="K5902" i="6"/>
  <c r="K3574" i="6"/>
  <c r="K2854" i="6"/>
  <c r="K598" i="6"/>
  <c r="K4030" i="6"/>
  <c r="K2974" i="6"/>
  <c r="K3862" i="6"/>
  <c r="K1126" i="6"/>
  <c r="K3190" i="6"/>
  <c r="K8110" i="6"/>
  <c r="K5326" i="6"/>
  <c r="K1030" i="6"/>
  <c r="K3526" i="6"/>
  <c r="K4918" i="6"/>
  <c r="K6310" i="6"/>
  <c r="K5470" i="6"/>
  <c r="K5854" i="6"/>
  <c r="K2758" i="6"/>
  <c r="K7702" i="6"/>
  <c r="K2038" i="6"/>
  <c r="K6406" i="6"/>
  <c r="K70" i="6"/>
  <c r="K2230" i="6"/>
  <c r="K4006" i="6"/>
  <c r="K4798" i="6"/>
  <c r="K5758" i="6"/>
  <c r="K5638" i="6"/>
  <c r="K6142" i="6"/>
  <c r="K6958" i="6"/>
  <c r="K2158" i="6"/>
  <c r="K2998" i="6"/>
  <c r="K2086" i="6"/>
  <c r="K3406" i="6"/>
  <c r="K2014" i="6"/>
  <c r="K3454" i="6"/>
  <c r="K5230" i="6"/>
  <c r="K4318" i="6"/>
  <c r="K1366" i="6"/>
  <c r="K5878" i="6"/>
  <c r="K6886" i="6"/>
  <c r="K6454" i="6"/>
  <c r="K2206" i="6"/>
  <c r="K7270" i="6"/>
  <c r="K4534" i="6"/>
  <c r="K1486" i="6"/>
  <c r="K1390" i="6"/>
  <c r="K622" i="6"/>
  <c r="K6982" i="6"/>
  <c r="K6790" i="6"/>
  <c r="K3814" i="6"/>
  <c r="K6718" i="6"/>
  <c r="K1270" i="6"/>
  <c r="K1342" i="6"/>
  <c r="K2566" i="6"/>
  <c r="K7126" i="6"/>
  <c r="K5974" i="6"/>
  <c r="K3046" i="6"/>
  <c r="K8206" i="6"/>
  <c r="K6046" i="6"/>
  <c r="K6838" i="6"/>
  <c r="K5062" i="6"/>
  <c r="K6910" i="6"/>
  <c r="K8350" i="6"/>
  <c r="K7630" i="6"/>
  <c r="K2710" i="6"/>
  <c r="K1102" i="6"/>
  <c r="K4438" i="6"/>
  <c r="K7654" i="6"/>
  <c r="K4414" i="6"/>
  <c r="K7222" i="6"/>
  <c r="K6574" i="6"/>
  <c r="K262" i="6"/>
  <c r="K2902" i="6"/>
  <c r="K6238" i="6"/>
  <c r="K4750" i="6"/>
  <c r="K8158" i="6"/>
  <c r="K7510" i="6"/>
  <c r="K1582" i="6"/>
  <c r="K7774" i="6"/>
  <c r="K3886" i="6"/>
  <c r="K4990" i="6"/>
  <c r="K6166" i="6"/>
  <c r="K7990" i="6"/>
  <c r="K2518" i="6"/>
  <c r="K4198" i="6"/>
  <c r="K6526" i="6"/>
  <c r="K7606" i="6"/>
  <c r="K7918" i="6"/>
  <c r="K478" i="6"/>
  <c r="K6502" i="6"/>
  <c r="K2110" i="6"/>
  <c r="K7798" i="6"/>
  <c r="K3382" i="6"/>
  <c r="K1318" i="6"/>
  <c r="K6118" i="6"/>
  <c r="K6862" i="6"/>
  <c r="K2134" i="6"/>
  <c r="K3622" i="6"/>
  <c r="K5926" i="6"/>
  <c r="K790" i="6"/>
  <c r="K1654" i="6"/>
  <c r="K766" i="6"/>
  <c r="K1510" i="6"/>
  <c r="K1174" i="6"/>
  <c r="K5158" i="6"/>
  <c r="K4246" i="6"/>
  <c r="K3694" i="6"/>
  <c r="K1798" i="6"/>
  <c r="K6694" i="6"/>
  <c r="K3742" i="6"/>
  <c r="K7486" i="6"/>
  <c r="K5686" i="6"/>
  <c r="K2950" i="6"/>
  <c r="K5998" i="6"/>
  <c r="K6334" i="6"/>
  <c r="K7342" i="6"/>
  <c r="K2062" i="6"/>
  <c r="K1054" i="6"/>
  <c r="K1630" i="6"/>
  <c r="K8374" i="6"/>
  <c r="K3982" i="6"/>
  <c r="K8086" i="6"/>
  <c r="K2278" i="6"/>
  <c r="K1606" i="6"/>
  <c r="K5086" i="6"/>
  <c r="K1558" i="6"/>
  <c r="K5374" i="6"/>
  <c r="K7198" i="6"/>
  <c r="K3718" i="6"/>
  <c r="K2350" i="6"/>
  <c r="K7534" i="6"/>
  <c r="K3238" i="6"/>
  <c r="K3214" i="6"/>
  <c r="K3358" i="6"/>
  <c r="K2254" i="6"/>
  <c r="K5014" i="6"/>
  <c r="K5422" i="6"/>
  <c r="K4174" i="6"/>
  <c r="K6766" i="6"/>
  <c r="K286" i="6"/>
  <c r="K5302" i="6"/>
  <c r="K1846" i="6"/>
  <c r="K1678" i="6"/>
  <c r="K7966" i="6"/>
  <c r="K6934" i="6"/>
  <c r="K46" i="6"/>
  <c r="K2638" i="6"/>
  <c r="K7462" i="6"/>
  <c r="K2398" i="6"/>
  <c r="K5254" i="6"/>
  <c r="K7318" i="6"/>
  <c r="K7678" i="6"/>
  <c r="K5830" i="6"/>
  <c r="K1942" i="6"/>
  <c r="K5134" i="6"/>
  <c r="K1870" i="6"/>
  <c r="K4774" i="6"/>
  <c r="K4606" i="6"/>
  <c r="K4822" i="6"/>
  <c r="K7006" i="6"/>
  <c r="K934" i="6"/>
  <c r="K6286" i="6"/>
  <c r="K958" i="6"/>
  <c r="K2878" i="6"/>
  <c r="K358" i="6"/>
  <c r="K4462" i="6"/>
  <c r="K3646" i="6"/>
  <c r="K5710" i="6"/>
  <c r="K3478" i="6"/>
  <c r="K4942" i="6"/>
  <c r="K1414" i="6"/>
  <c r="K4390" i="6"/>
  <c r="K4510" i="6"/>
  <c r="K1822" i="6"/>
  <c r="K6382" i="6"/>
  <c r="K6070" i="6"/>
  <c r="K4054" i="6"/>
  <c r="K7438" i="6"/>
  <c r="K4582" i="6"/>
  <c r="K2734" i="6"/>
  <c r="K4678" i="6"/>
  <c r="K8254" i="6"/>
  <c r="K4294" i="6"/>
  <c r="K7558" i="6"/>
  <c r="K1990" i="6"/>
  <c r="K50" i="5"/>
  <c r="L49" i="5"/>
  <c r="P49" i="5" s="1"/>
  <c r="W23" i="5" l="1"/>
  <c r="K51" i="5"/>
  <c r="L51" i="5" s="1"/>
  <c r="P51" i="5" s="1"/>
  <c r="W25" i="5" s="1"/>
  <c r="L50" i="5"/>
  <c r="P50" i="5" s="1"/>
  <c r="W24" i="5" s="1"/>
  <c r="O3" i="6"/>
  <c r="O6" i="2" s="1"/>
  <c r="O27" i="6"/>
  <c r="O7" i="2" s="1"/>
  <c r="S5" i="5" l="1"/>
  <c r="P7539" i="6" s="1"/>
  <c r="P320" i="2" s="1"/>
  <c r="P7443" i="6"/>
  <c r="P316" i="2" s="1"/>
  <c r="P7491" i="6"/>
  <c r="P318" i="2" s="1"/>
  <c r="P7419" i="6"/>
  <c r="P315" i="2" s="1"/>
  <c r="P387" i="6"/>
  <c r="P22" i="2" s="1"/>
  <c r="P1683" i="6"/>
  <c r="P76" i="2" s="1"/>
  <c r="P4947" i="6"/>
  <c r="P212" i="2" s="1"/>
  <c r="P4203" i="6"/>
  <c r="P181" i="2" s="1"/>
  <c r="P6627" i="6"/>
  <c r="P282" i="2" s="1"/>
  <c r="P1803" i="6"/>
  <c r="P81" i="2" s="1"/>
  <c r="P1419" i="6"/>
  <c r="P65" i="2" s="1"/>
  <c r="P3075" i="6"/>
  <c r="P134" i="2" s="1"/>
  <c r="P6363" i="6"/>
  <c r="P271" i="2" s="1"/>
  <c r="P6387" i="6"/>
  <c r="P272" i="2" s="1"/>
  <c r="P2139" i="6"/>
  <c r="P95" i="2" s="1"/>
  <c r="P3171" i="6"/>
  <c r="P138" i="2" s="1"/>
  <c r="P4371" i="6"/>
  <c r="P188" i="2" s="1"/>
  <c r="P5931" i="6"/>
  <c r="P253" i="2" s="1"/>
  <c r="P627" i="6"/>
  <c r="P32" i="2" s="1"/>
  <c r="P4443" i="6"/>
  <c r="P191" i="2" s="1"/>
  <c r="P5187" i="6"/>
  <c r="P222" i="2" s="1"/>
  <c r="P5955" i="6"/>
  <c r="P254" i="2" s="1"/>
  <c r="P435" i="6"/>
  <c r="P24" i="2" s="1"/>
  <c r="P651" i="6"/>
  <c r="P33" i="2" s="1"/>
  <c r="P2499" i="6"/>
  <c r="P110" i="2" s="1"/>
  <c r="P3555" i="6"/>
  <c r="P154" i="2" s="1"/>
  <c r="P5379" i="6"/>
  <c r="P230" i="2" s="1"/>
  <c r="P6051" i="6"/>
  <c r="P258" i="2" s="1"/>
  <c r="P771" i="6"/>
  <c r="P38" i="2" s="1"/>
  <c r="P1443" i="6"/>
  <c r="P66" i="2" s="1"/>
  <c r="P2691" i="6"/>
  <c r="P118" i="2" s="1"/>
  <c r="P2907" i="6"/>
  <c r="P127" i="2" s="1"/>
  <c r="P6147" i="6"/>
  <c r="P262" i="2" s="1"/>
  <c r="P6771" i="6"/>
  <c r="P288" i="2" s="1"/>
  <c r="P2835" i="6"/>
  <c r="P124" i="2" s="1"/>
  <c r="P3003" i="6"/>
  <c r="P131" i="2" s="1"/>
  <c r="P5667" i="6"/>
  <c r="P242" i="2" s="1"/>
  <c r="P6171" i="6"/>
  <c r="P263" i="2" s="1"/>
  <c r="P3939" i="6"/>
  <c r="P170" i="2" s="1"/>
  <c r="P3051" i="6"/>
  <c r="P133" i="2" s="1"/>
  <c r="P4875" i="6"/>
  <c r="P209" i="2" s="1"/>
  <c r="P6219" i="6"/>
  <c r="P265" i="2" s="1"/>
  <c r="P7083" i="6"/>
  <c r="P301" i="2" s="1"/>
  <c r="P843" i="6"/>
  <c r="P41" i="2" s="1"/>
  <c r="P3291" i="6"/>
  <c r="P143" i="2" s="1"/>
  <c r="P3363" i="6"/>
  <c r="P146" i="2" s="1"/>
  <c r="P5235" i="6"/>
  <c r="P224" i="2" s="1"/>
  <c r="P1131" i="6"/>
  <c r="P53" i="2" s="1"/>
  <c r="P3147" i="6"/>
  <c r="P137" i="2" s="1"/>
  <c r="P5067" i="6"/>
  <c r="P217" i="2" s="1"/>
  <c r="P5811" i="6"/>
  <c r="P248" i="2" s="1"/>
  <c r="P1107" i="6"/>
  <c r="P52" i="2" s="1"/>
  <c r="P1323" i="6"/>
  <c r="P61" i="2" s="1"/>
  <c r="P5019" i="6"/>
  <c r="P215" i="2" s="1"/>
  <c r="P6483" i="6"/>
  <c r="P276" i="2" s="1"/>
  <c r="P2427" i="6"/>
  <c r="P107" i="2" s="1"/>
  <c r="P3459" i="6"/>
  <c r="P150" i="2" s="1"/>
  <c r="P6651" i="6"/>
  <c r="P283" i="2" s="1"/>
  <c r="P1395" i="6"/>
  <c r="P64" i="2" s="1"/>
  <c r="P2859" i="6"/>
  <c r="P125" i="2" s="1"/>
  <c r="P4467" i="6"/>
  <c r="P192" i="2" s="1"/>
  <c r="P6747" i="6"/>
  <c r="P287" i="2" s="1"/>
  <c r="P3651" i="6"/>
  <c r="P158" i="2" s="1"/>
  <c r="P4515" i="6"/>
  <c r="P194" i="2" s="1"/>
  <c r="P5595" i="6"/>
  <c r="P239" i="2" s="1"/>
  <c r="P915" i="6"/>
  <c r="P44" i="2" s="1"/>
  <c r="P1491" i="6"/>
  <c r="P68" i="2" s="1"/>
  <c r="P3747" i="6"/>
  <c r="P162" i="2" s="1"/>
  <c r="P4827" i="6"/>
  <c r="P207" i="2" s="1"/>
  <c r="P6915" i="6"/>
  <c r="P294" i="2" s="1"/>
  <c r="P1611" i="6"/>
  <c r="P73" i="2" s="1"/>
  <c r="P2979" i="6"/>
  <c r="P130" i="2" s="1"/>
  <c r="P723" i="6"/>
  <c r="P36" i="2" s="1"/>
  <c r="P1059" i="6"/>
  <c r="P50" i="2" s="1"/>
  <c r="P4251" i="6"/>
  <c r="P183" i="2" s="1"/>
  <c r="P4899" i="6"/>
  <c r="P210" i="2" s="1"/>
  <c r="P5739" i="6"/>
  <c r="P245" i="2" s="1"/>
  <c r="P7227" i="6"/>
  <c r="P307" i="2" s="1"/>
  <c r="P2331" i="6"/>
  <c r="P103" i="2" s="1"/>
  <c r="P4107" i="6"/>
  <c r="P177" i="2" s="1"/>
  <c r="P4131" i="6"/>
  <c r="P178" i="2" s="1"/>
  <c r="P4659" i="6"/>
  <c r="P200" i="2" s="1"/>
  <c r="P5835" i="6"/>
  <c r="P249" i="2" s="1"/>
  <c r="P507" i="6"/>
  <c r="P27" i="2" s="1"/>
  <c r="P1899" i="6"/>
  <c r="P85" i="2" s="1"/>
  <c r="P1563" i="6"/>
  <c r="P71" i="2" s="1"/>
  <c r="P3243" i="6"/>
  <c r="P141" i="2" s="1"/>
  <c r="P5139" i="6"/>
  <c r="P220" i="2" s="1"/>
  <c r="P5259" i="6"/>
  <c r="P225" i="2" s="1"/>
  <c r="P6459" i="6"/>
  <c r="P275" i="2" s="1"/>
  <c r="P339" i="6"/>
  <c r="P20" i="2" s="1"/>
  <c r="P1995" i="6"/>
  <c r="P89" i="2" s="1"/>
  <c r="P3627" i="6"/>
  <c r="P157" i="2" s="1"/>
  <c r="P4059" i="6"/>
  <c r="P175" i="2" s="1"/>
  <c r="P6123" i="6"/>
  <c r="P261" i="2" s="1"/>
  <c r="P555" i="6"/>
  <c r="P29" i="2" s="1"/>
  <c r="P2091" i="6"/>
  <c r="P93" i="2" s="1"/>
  <c r="P1827" i="6"/>
  <c r="P82" i="2" s="1"/>
  <c r="P6531" i="6"/>
  <c r="P278" i="2" s="1"/>
  <c r="P1851" i="6"/>
  <c r="P83" i="2" s="1"/>
  <c r="P4179" i="6"/>
  <c r="P180" i="2" s="1"/>
  <c r="P5523" i="6"/>
  <c r="P236" i="2" s="1"/>
  <c r="P6579" i="6"/>
  <c r="P280" i="2" s="1"/>
  <c r="P4035" i="6"/>
  <c r="P174" i="2" s="1"/>
  <c r="P4275" i="6"/>
  <c r="P184" i="2" s="1"/>
  <c r="P6675" i="6"/>
  <c r="P284" i="2" s="1"/>
  <c r="P3771" i="6"/>
  <c r="P163" i="2" s="1"/>
  <c r="P5619" i="6"/>
  <c r="P240" i="2" s="1"/>
  <c r="P6339" i="6"/>
  <c r="P270" i="2" s="1"/>
  <c r="P6843" i="6"/>
  <c r="P291" i="2" s="1"/>
  <c r="P1923" i="6"/>
  <c r="P86" i="2" s="1"/>
  <c r="P2451" i="6"/>
  <c r="P108" i="2" s="1"/>
  <c r="P2547" i="6"/>
  <c r="P112" i="2" s="1"/>
  <c r="P1011" i="6"/>
  <c r="P48" i="2" s="1"/>
  <c r="P2259" i="6"/>
  <c r="P100" i="2" s="1"/>
  <c r="P6099" i="6"/>
  <c r="P260" i="2" s="1"/>
  <c r="P7203" i="6"/>
  <c r="P306" i="2" s="1"/>
  <c r="P3531" i="6"/>
  <c r="P153" i="2" s="1"/>
  <c r="P6027" i="6"/>
  <c r="P257" i="2" s="1"/>
  <c r="P1347" i="6"/>
  <c r="P62" i="2" s="1"/>
  <c r="P1755" i="6"/>
  <c r="P79" i="2" s="1"/>
  <c r="P3435" i="6"/>
  <c r="P149" i="2" s="1"/>
  <c r="P5307" i="6"/>
  <c r="P227" i="2" s="1"/>
  <c r="P6507" i="6"/>
  <c r="P277" i="2" s="1"/>
  <c r="P363" i="6"/>
  <c r="P21" i="2" s="1"/>
  <c r="P3483" i="6"/>
  <c r="P151" i="2" s="1"/>
  <c r="P3723" i="6"/>
  <c r="P161" i="2" s="1"/>
  <c r="P4083" i="6"/>
  <c r="P176" i="2" s="1"/>
  <c r="P5475" i="6"/>
  <c r="P234" i="2" s="1"/>
  <c r="P6243" i="6"/>
  <c r="P266" i="2" s="1"/>
  <c r="P891" i="6"/>
  <c r="P43" i="2" s="1"/>
  <c r="P2163" i="6"/>
  <c r="P96" i="2" s="1"/>
  <c r="P3579" i="6"/>
  <c r="P155" i="2" s="1"/>
  <c r="P3867" i="6"/>
  <c r="P167" i="2" s="1"/>
  <c r="P6291" i="6"/>
  <c r="P268" i="2" s="1"/>
  <c r="P1299" i="6"/>
  <c r="P60" i="2" s="1"/>
  <c r="P2187" i="6"/>
  <c r="P97" i="2" s="1"/>
  <c r="P1947" i="6"/>
  <c r="P87" i="2" s="1"/>
  <c r="P3675" i="6"/>
  <c r="P159" i="2" s="1"/>
  <c r="P5571" i="6"/>
  <c r="P238" i="2" s="1"/>
  <c r="P6003" i="6"/>
  <c r="P256" i="2" s="1"/>
  <c r="P2211" i="6"/>
  <c r="P98" i="2" s="1"/>
  <c r="P2043" i="6"/>
  <c r="P91" i="2" s="1"/>
  <c r="P3891" i="6"/>
  <c r="P168" i="2" s="1"/>
  <c r="P4563" i="6"/>
  <c r="P196" i="2" s="1"/>
  <c r="P1707" i="6"/>
  <c r="P77" i="2" s="1"/>
  <c r="P3219" i="6"/>
  <c r="P140" i="2" s="1"/>
  <c r="P4971" i="6"/>
  <c r="P213" i="2" s="1"/>
  <c r="P1467" i="6"/>
  <c r="P67" i="2" s="1"/>
  <c r="P1779" i="6"/>
  <c r="P80" i="2" s="1"/>
  <c r="P3387" i="6"/>
  <c r="P147" i="2" s="1"/>
  <c r="P4299" i="6"/>
  <c r="P185" i="2" s="1"/>
  <c r="P5283" i="6"/>
  <c r="P226" i="2" s="1"/>
  <c r="P459" i="6"/>
  <c r="P25" i="2" s="1"/>
  <c r="P1035" i="6"/>
  <c r="P49" i="2" s="1"/>
  <c r="P2667" i="6"/>
  <c r="P117" i="2" s="1"/>
  <c r="P4227" i="6"/>
  <c r="P182" i="2" s="1"/>
  <c r="P6795" i="6"/>
  <c r="P289" i="2" s="1"/>
  <c r="P867" i="6"/>
  <c r="P42" i="2" s="1"/>
  <c r="P1083" i="6"/>
  <c r="P51" i="2" s="1"/>
  <c r="P2403" i="6"/>
  <c r="P106" i="2" s="1"/>
  <c r="P3027" i="6"/>
  <c r="P132" i="2" s="1"/>
  <c r="P4323" i="6"/>
  <c r="P186" i="2" s="1"/>
  <c r="P5355" i="6"/>
  <c r="P229" i="2" s="1"/>
  <c r="P6315" i="6"/>
  <c r="P269" i="2" s="1"/>
  <c r="P6891" i="6"/>
  <c r="P293" i="2" s="1"/>
  <c r="P411" i="6"/>
  <c r="P23" i="2" s="1"/>
  <c r="P1155" i="6"/>
  <c r="P54" i="2" s="1"/>
  <c r="P2571" i="6"/>
  <c r="P113" i="2" s="1"/>
  <c r="P2643" i="6"/>
  <c r="P116" i="2" s="1"/>
  <c r="P4779" i="6"/>
  <c r="P205" i="2" s="1"/>
  <c r="P6723" i="6"/>
  <c r="P286" i="2" s="1"/>
  <c r="P2763" i="6"/>
  <c r="P121" i="2" s="1"/>
  <c r="P3267" i="6"/>
  <c r="P142" i="2" s="1"/>
  <c r="P4635" i="6"/>
  <c r="P199" i="2" s="1"/>
  <c r="P5715" i="6"/>
  <c r="P244" i="2" s="1"/>
  <c r="P2787" i="6"/>
  <c r="P122" i="2" s="1"/>
  <c r="P4683" i="6"/>
  <c r="P201" i="2" s="1"/>
  <c r="P5091" i="6"/>
  <c r="P218" i="2" s="1"/>
  <c r="P2931" i="6"/>
  <c r="P128" i="2" s="1"/>
  <c r="P7179" i="6"/>
  <c r="P305" i="2" s="1"/>
  <c r="P7107" i="6"/>
  <c r="P302" i="2" s="1"/>
  <c r="P939" i="6"/>
  <c r="P45" i="2" s="1"/>
  <c r="P2955" i="6"/>
  <c r="P129" i="2" s="1"/>
  <c r="P3099" i="6"/>
  <c r="P135" i="2" s="1"/>
  <c r="P5787" i="6"/>
  <c r="P247" i="2" s="1"/>
  <c r="P6267" i="6"/>
  <c r="P267" i="2" s="1"/>
  <c r="P7275" i="6"/>
  <c r="P309" i="2" s="1"/>
  <c r="P483" i="6"/>
  <c r="P26" i="2" s="1"/>
  <c r="P5043" i="6"/>
  <c r="P216" i="2" s="1"/>
  <c r="P6819" i="6"/>
  <c r="P290" i="2" s="1"/>
  <c r="P2283" i="6"/>
  <c r="P101" i="2" s="1"/>
  <c r="P2475" i="6"/>
  <c r="P109" i="2" s="1"/>
  <c r="P4707" i="6"/>
  <c r="P202" i="2" s="1"/>
  <c r="P5907" i="6"/>
  <c r="P252" i="2" s="1"/>
  <c r="P6195" i="6"/>
  <c r="P264" i="2" s="1"/>
  <c r="P2595" i="6"/>
  <c r="P114" i="2" s="1"/>
  <c r="P4755" i="6"/>
  <c r="P204" i="2" s="1"/>
  <c r="P3195" i="6"/>
  <c r="P139" i="2" s="1"/>
  <c r="P4587" i="6"/>
  <c r="P197" i="2" s="1"/>
  <c r="P5403" i="6"/>
  <c r="P231" i="2" s="1"/>
  <c r="P6963" i="6"/>
  <c r="P296" i="2" s="1"/>
  <c r="P1275" i="6"/>
  <c r="P59" i="2" s="1"/>
  <c r="P2739" i="6"/>
  <c r="P120" i="2" s="1"/>
  <c r="P4995" i="6"/>
  <c r="P214" i="2" s="1"/>
  <c r="P6411" i="6"/>
  <c r="P273" i="2" s="1"/>
  <c r="P7011" i="6"/>
  <c r="P298" i="2" s="1"/>
  <c r="P315" i="6"/>
  <c r="P19" i="2" s="1"/>
  <c r="P2883" i="6"/>
  <c r="P126" i="2" s="1"/>
  <c r="P3315" i="6"/>
  <c r="P144" i="2" s="1"/>
  <c r="P5859" i="6"/>
  <c r="P250" i="2" s="1"/>
  <c r="P6987" i="6"/>
  <c r="P297" i="2" s="1"/>
  <c r="P7059" i="6"/>
  <c r="P300" i="2" s="1"/>
  <c r="P3123" i="6"/>
  <c r="P136" i="2" s="1"/>
  <c r="P3339" i="6"/>
  <c r="P145" i="2" s="1"/>
  <c r="P4731" i="6"/>
  <c r="P203" i="2" s="1"/>
  <c r="P5115" i="6"/>
  <c r="P219" i="2" s="1"/>
  <c r="P5979" i="6"/>
  <c r="P255" i="2" s="1"/>
  <c r="P987" i="6"/>
  <c r="P47" i="2" s="1"/>
  <c r="P3987" i="6"/>
  <c r="P172" i="2" s="1"/>
  <c r="P6075" i="6"/>
  <c r="P259" i="2" s="1"/>
  <c r="P7155" i="6"/>
  <c r="P304" i="2" s="1"/>
  <c r="P1179" i="6"/>
  <c r="P55" i="2" s="1"/>
  <c r="P2019" i="6"/>
  <c r="P90" i="2" s="1"/>
  <c r="P2619" i="6"/>
  <c r="P115" i="2" s="1"/>
  <c r="P4347" i="6"/>
  <c r="P187" i="2" s="1"/>
  <c r="P4923" i="6"/>
  <c r="P211" i="2" s="1"/>
  <c r="P6435" i="6"/>
  <c r="P274" i="2" s="1"/>
  <c r="P963" i="6"/>
  <c r="P46" i="2" s="1"/>
  <c r="P1515" i="6"/>
  <c r="P69" i="2" s="1"/>
  <c r="P1875" i="6"/>
  <c r="P84" i="2" s="1"/>
  <c r="P1203" i="6"/>
  <c r="P56" i="2" s="1"/>
  <c r="P1971" i="6"/>
  <c r="P88" i="2" s="1"/>
  <c r="P4419" i="6"/>
  <c r="P190" i="2" s="1"/>
  <c r="P1227" i="6"/>
  <c r="P57" i="2" s="1"/>
  <c r="P1587" i="6"/>
  <c r="P72" i="2" s="1"/>
  <c r="P2067" i="6"/>
  <c r="P92" i="2" s="1"/>
  <c r="P3603" i="6"/>
  <c r="P156" i="2" s="1"/>
  <c r="P5451" i="6"/>
  <c r="P233" i="2" s="1"/>
  <c r="P6699" i="6"/>
  <c r="P285" i="2" s="1"/>
  <c r="P1251" i="6"/>
  <c r="P58" i="2" s="1"/>
  <c r="P699" i="6"/>
  <c r="P35" i="2" s="1"/>
  <c r="P1635" i="6"/>
  <c r="P74" i="2" s="1"/>
  <c r="P2307" i="6"/>
  <c r="P102" i="2" s="1"/>
  <c r="P3699" i="6"/>
  <c r="P160" i="2" s="1"/>
  <c r="P5499" i="6"/>
  <c r="P235" i="2" s="1"/>
  <c r="P6939" i="6"/>
  <c r="P295" i="2" s="1"/>
  <c r="P747" i="6"/>
  <c r="P37" i="2" s="1"/>
  <c r="P1659" i="6"/>
  <c r="P75" i="2" s="1"/>
  <c r="P4011" i="6"/>
  <c r="P173" i="2" s="1"/>
  <c r="P7131" i="6"/>
  <c r="P303" i="2" s="1"/>
  <c r="P1731" i="6"/>
  <c r="P78" i="2" s="1"/>
  <c r="P2379" i="6"/>
  <c r="P105" i="2" s="1"/>
  <c r="P4155" i="6"/>
  <c r="P179" i="2" s="1"/>
  <c r="P4851" i="6"/>
  <c r="P208" i="2" s="1"/>
  <c r="P5643" i="6"/>
  <c r="P241" i="2" s="1"/>
  <c r="P2235" i="6"/>
  <c r="P99" i="2" s="1"/>
  <c r="P2115" i="6"/>
  <c r="P94" i="2" s="1"/>
  <c r="P3963" i="6"/>
  <c r="P171" i="2" s="1"/>
  <c r="P4611" i="6"/>
  <c r="P198" i="2" s="1"/>
  <c r="P5691" i="6"/>
  <c r="P243" i="2" s="1"/>
  <c r="P2523" i="6"/>
  <c r="P111" i="2" s="1"/>
  <c r="P5883" i="6"/>
  <c r="P251" i="2" s="1"/>
  <c r="P579" i="6"/>
  <c r="P30" i="2" s="1"/>
  <c r="P3411" i="6"/>
  <c r="P148" i="2" s="1"/>
  <c r="P5163" i="6"/>
  <c r="P221" i="2" s="1"/>
  <c r="P4395" i="6"/>
  <c r="P189" i="2" s="1"/>
  <c r="P5331" i="6"/>
  <c r="P228" i="2" s="1"/>
  <c r="P6555" i="6"/>
  <c r="P279" i="2" s="1"/>
  <c r="P7251" i="6"/>
  <c r="P308" i="2" s="1"/>
  <c r="P603" i="6"/>
  <c r="P31" i="2" s="1"/>
  <c r="P1539" i="6"/>
  <c r="P70" i="2" s="1"/>
  <c r="P3507" i="6"/>
  <c r="P152" i="2" s="1"/>
  <c r="P5211" i="6"/>
  <c r="P223" i="2" s="1"/>
  <c r="P5427" i="6"/>
  <c r="P232" i="2" s="1"/>
  <c r="P6603" i="6"/>
  <c r="P281" i="2" s="1"/>
  <c r="P6867" i="6"/>
  <c r="P292" i="2" s="1"/>
  <c r="P675" i="6"/>
  <c r="P34" i="2" s="1"/>
  <c r="P3819" i="6"/>
  <c r="P165" i="2" s="1"/>
  <c r="P4491" i="6"/>
  <c r="P193" i="2" s="1"/>
  <c r="P3915" i="6"/>
  <c r="P169" i="2" s="1"/>
  <c r="P4539" i="6"/>
  <c r="P195" i="2" s="1"/>
  <c r="P795" i="6"/>
  <c r="P39" i="2" s="1"/>
  <c r="P2355" i="6"/>
  <c r="P104" i="2" s="1"/>
  <c r="P3795" i="6"/>
  <c r="P164" i="2" s="1"/>
  <c r="P4803" i="6"/>
  <c r="P206" i="2" s="1"/>
  <c r="P5547" i="6"/>
  <c r="P237" i="2" s="1"/>
  <c r="P819" i="6"/>
  <c r="P40" i="2" s="1"/>
  <c r="P3843" i="6"/>
  <c r="P166" i="2" s="1"/>
  <c r="P7035" i="6"/>
  <c r="P299" i="2" s="1"/>
  <c r="K3529" i="6"/>
  <c r="R3507" i="6" s="1"/>
  <c r="R152" i="2" s="1"/>
  <c r="K2737" i="6"/>
  <c r="R2715" i="6" s="1"/>
  <c r="R119" i="2" s="1"/>
  <c r="K1801" i="6"/>
  <c r="R1779" i="6" s="1"/>
  <c r="R80" i="2" s="1"/>
  <c r="K6265" i="6"/>
  <c r="R6243" i="6" s="1"/>
  <c r="R266" i="2" s="1"/>
  <c r="K6337" i="6"/>
  <c r="R6315" i="6" s="1"/>
  <c r="R269" i="2" s="1"/>
  <c r="K5473" i="6"/>
  <c r="R5451" i="6" s="1"/>
  <c r="R233" i="2" s="1"/>
  <c r="K1273" i="6"/>
  <c r="R1251" i="6" s="1"/>
  <c r="R58" i="2" s="1"/>
  <c r="K5809" i="6"/>
  <c r="R5787" i="6" s="1"/>
  <c r="R247" i="2" s="1"/>
  <c r="K4729" i="6"/>
  <c r="R4707" i="6" s="1"/>
  <c r="R202" i="2" s="1"/>
  <c r="K865" i="6"/>
  <c r="R843" i="6" s="1"/>
  <c r="R41" i="2" s="1"/>
  <c r="K5041" i="6"/>
  <c r="R5019" i="6" s="1"/>
  <c r="R215" i="2" s="1"/>
  <c r="K2521" i="6"/>
  <c r="R2499" i="6" s="1"/>
  <c r="R110" i="2" s="1"/>
  <c r="K4297" i="6"/>
  <c r="R4275" i="6" s="1"/>
  <c r="R184" i="2" s="1"/>
  <c r="K649" i="6"/>
  <c r="R627" i="6" s="1"/>
  <c r="R32" i="2" s="1"/>
  <c r="K985" i="6"/>
  <c r="R963" i="6" s="1"/>
  <c r="R46" i="2" s="1"/>
  <c r="K5761" i="6"/>
  <c r="R5739" i="6" s="1"/>
  <c r="R245" i="2" s="1"/>
  <c r="K7825" i="6"/>
  <c r="K4369" i="6"/>
  <c r="R4347" i="6" s="1"/>
  <c r="R187" i="2" s="1"/>
  <c r="K5137" i="6"/>
  <c r="R5115" i="6" s="1"/>
  <c r="R219" i="2" s="1"/>
  <c r="K7561" i="6"/>
  <c r="K1681" i="6"/>
  <c r="R1659" i="6" s="1"/>
  <c r="R75" i="2" s="1"/>
  <c r="K3721" i="6"/>
  <c r="R3699" i="6" s="1"/>
  <c r="R160" i="2" s="1"/>
  <c r="K4825" i="6"/>
  <c r="R4803" i="6" s="1"/>
  <c r="R206" i="2" s="1"/>
  <c r="K361" i="6"/>
  <c r="R339" i="6" s="1"/>
  <c r="R20" i="2" s="1"/>
  <c r="K7417" i="6"/>
  <c r="K3553" i="6"/>
  <c r="R3531" i="6" s="1"/>
  <c r="R153" i="2" s="1"/>
  <c r="K1153" i="6"/>
  <c r="R1131" i="6" s="1"/>
  <c r="R53" i="2" s="1"/>
  <c r="K2089" i="6"/>
  <c r="R2067" i="6" s="1"/>
  <c r="R92" i="2" s="1"/>
  <c r="K6097" i="6"/>
  <c r="R6075" i="6" s="1"/>
  <c r="R259" i="2" s="1"/>
  <c r="K3217" i="6"/>
  <c r="R3195" i="6" s="1"/>
  <c r="R139" i="2" s="1"/>
  <c r="K2689" i="6"/>
  <c r="R2667" i="6" s="1"/>
  <c r="R117" i="2" s="1"/>
  <c r="K4969" i="6"/>
  <c r="R4947" i="6" s="1"/>
  <c r="R212" i="2" s="1"/>
  <c r="K7945" i="6"/>
  <c r="K2257" i="6"/>
  <c r="R2235" i="6" s="1"/>
  <c r="R99" i="2" s="1"/>
  <c r="K3073" i="6"/>
  <c r="R3051" i="6" s="1"/>
  <c r="R133" i="2" s="1"/>
  <c r="K7321" i="6"/>
  <c r="K2137" i="6"/>
  <c r="R2115" i="6" s="1"/>
  <c r="R94" i="2" s="1"/>
  <c r="K2185" i="6"/>
  <c r="R2163" i="6" s="1"/>
  <c r="R96" i="2" s="1"/>
  <c r="K3241" i="6"/>
  <c r="R3219" i="6" s="1"/>
  <c r="R140" i="2" s="1"/>
  <c r="K6313" i="6"/>
  <c r="R6291" i="6" s="1"/>
  <c r="R268" i="2" s="1"/>
  <c r="K3265" i="6"/>
  <c r="R3243" i="6" s="1"/>
  <c r="R141" i="2" s="1"/>
  <c r="K4609" i="6"/>
  <c r="R4587" i="6" s="1"/>
  <c r="R197" i="2" s="1"/>
  <c r="K2473" i="6"/>
  <c r="R2451" i="6" s="1"/>
  <c r="R108" i="2" s="1"/>
  <c r="K1825" i="6"/>
  <c r="R1803" i="6" s="1"/>
  <c r="R81" i="2" s="1"/>
  <c r="K5665" i="6"/>
  <c r="R5643" i="6" s="1"/>
  <c r="R241" i="2" s="1"/>
  <c r="K4849" i="6"/>
  <c r="R4827" i="6" s="1"/>
  <c r="R207" i="2" s="1"/>
  <c r="K5281" i="6"/>
  <c r="R5259" i="6" s="1"/>
  <c r="R225" i="2" s="1"/>
  <c r="K2041" i="6"/>
  <c r="R2019" i="6" s="1"/>
  <c r="R90" i="2" s="1"/>
  <c r="K2953" i="6"/>
  <c r="R2931" i="6" s="1"/>
  <c r="R128" i="2" s="1"/>
  <c r="K2281" i="6"/>
  <c r="R2259" i="6" s="1"/>
  <c r="R100" i="2" s="1"/>
  <c r="K937" i="6"/>
  <c r="R915" i="6" s="1"/>
  <c r="R44" i="2" s="1"/>
  <c r="K721" i="6"/>
  <c r="R699" i="6" s="1"/>
  <c r="R35" i="2" s="1"/>
  <c r="K5545" i="6"/>
  <c r="R5523" i="6" s="1"/>
  <c r="R236" i="2" s="1"/>
  <c r="K7129" i="6"/>
  <c r="R7107" i="6" s="1"/>
  <c r="R302" i="2" s="1"/>
  <c r="K5737" i="6"/>
  <c r="R5715" i="6" s="1"/>
  <c r="R244" i="2" s="1"/>
  <c r="K5065" i="6"/>
  <c r="R5043" i="6" s="1"/>
  <c r="R216" i="2" s="1"/>
  <c r="K1465" i="6"/>
  <c r="R1443" i="6" s="1"/>
  <c r="R66" i="2" s="1"/>
  <c r="K6361" i="6"/>
  <c r="R6339" i="6" s="1"/>
  <c r="R270" i="2" s="1"/>
  <c r="K7057" i="6"/>
  <c r="R7035" i="6" s="1"/>
  <c r="R299" i="2" s="1"/>
  <c r="K2761" i="6"/>
  <c r="R2739" i="6" s="1"/>
  <c r="R120" i="2" s="1"/>
  <c r="K1009" i="6"/>
  <c r="R987" i="6" s="1"/>
  <c r="R47" i="2" s="1"/>
  <c r="K1129" i="6"/>
  <c r="R1107" i="6" s="1"/>
  <c r="R52" i="2" s="1"/>
  <c r="K553" i="6"/>
  <c r="R531" i="6" s="1"/>
  <c r="R28" i="2" s="1"/>
  <c r="K4153" i="6"/>
  <c r="R4131" i="6" s="1"/>
  <c r="R178" i="2" s="1"/>
  <c r="K2881" i="6"/>
  <c r="R2859" i="6" s="1"/>
  <c r="R125" i="2" s="1"/>
  <c r="K6025" i="6"/>
  <c r="R6003" i="6" s="1"/>
  <c r="R256" i="2" s="1"/>
  <c r="K2065" i="6"/>
  <c r="R2043" i="6" s="1"/>
  <c r="R91" i="2" s="1"/>
  <c r="K6673" i="6"/>
  <c r="R6651" i="6" s="1"/>
  <c r="R283" i="2" s="1"/>
  <c r="K1945" i="6"/>
  <c r="R1923" i="6" s="1"/>
  <c r="R86" i="2" s="1"/>
  <c r="K2977" i="6"/>
  <c r="R2955" i="6" s="1"/>
  <c r="R129" i="2" s="1"/>
  <c r="K6457" i="6"/>
  <c r="R6435" i="6" s="1"/>
  <c r="R274" i="2" s="1"/>
  <c r="K7273" i="6"/>
  <c r="R7251" i="6" s="1"/>
  <c r="R308" i="2" s="1"/>
  <c r="K5617" i="6"/>
  <c r="R5595" i="6" s="1"/>
  <c r="R239" i="2" s="1"/>
  <c r="K3793" i="6"/>
  <c r="R3771" i="6" s="1"/>
  <c r="R163" i="2" s="1"/>
  <c r="K97" i="6"/>
  <c r="K6121" i="6"/>
  <c r="R6099" i="6" s="1"/>
  <c r="R260" i="2" s="1"/>
  <c r="K625" i="6"/>
  <c r="R603" i="6" s="1"/>
  <c r="R31" i="2" s="1"/>
  <c r="K8257" i="6"/>
  <c r="K4201" i="6"/>
  <c r="R4179" i="6" s="1"/>
  <c r="R180" i="2" s="1"/>
  <c r="K889" i="6"/>
  <c r="R867" i="6" s="1"/>
  <c r="R42" i="2" s="1"/>
  <c r="K8209" i="6"/>
  <c r="K337" i="6"/>
  <c r="R315" i="6" s="1"/>
  <c r="R19" i="2" s="1"/>
  <c r="K6697" i="6"/>
  <c r="R6675" i="6" s="1"/>
  <c r="R284" i="2" s="1"/>
  <c r="K7921" i="6"/>
  <c r="K8233" i="6"/>
  <c r="K1033" i="6"/>
  <c r="R1011" i="6" s="1"/>
  <c r="R48" i="2" s="1"/>
  <c r="K5161" i="6"/>
  <c r="R5139" i="6" s="1"/>
  <c r="R220" i="2" s="1"/>
  <c r="K7513" i="6"/>
  <c r="K2449" i="6"/>
  <c r="R2427" i="6" s="1"/>
  <c r="R107" i="2" s="1"/>
  <c r="K7993" i="6"/>
  <c r="K4993" i="6"/>
  <c r="R4971" i="6" s="1"/>
  <c r="R213" i="2" s="1"/>
  <c r="K8185" i="6"/>
  <c r="K5233" i="6"/>
  <c r="R5211" i="6" s="1"/>
  <c r="R223" i="2" s="1"/>
  <c r="K8305" i="6"/>
  <c r="K1417" i="6"/>
  <c r="R1395" i="6" s="1"/>
  <c r="R64" i="2" s="1"/>
  <c r="K7033" i="6"/>
  <c r="R7011" i="6" s="1"/>
  <c r="R298" i="2" s="1"/>
  <c r="K49" i="6"/>
  <c r="K2833" i="6"/>
  <c r="R2811" i="6" s="1"/>
  <c r="R123" i="2" s="1"/>
  <c r="K6937" i="6"/>
  <c r="R6915" i="6" s="1"/>
  <c r="R294" i="2" s="1"/>
  <c r="K1057" i="6"/>
  <c r="R1035" i="6" s="1"/>
  <c r="R49" i="2" s="1"/>
  <c r="K3313" i="6"/>
  <c r="R3291" i="6" s="1"/>
  <c r="R143" i="2" s="1"/>
  <c r="K2425" i="6"/>
  <c r="R2403" i="6" s="1"/>
  <c r="R106" i="2" s="1"/>
  <c r="K697" i="6"/>
  <c r="R675" i="6" s="1"/>
  <c r="R34" i="2" s="1"/>
  <c r="K3025" i="6"/>
  <c r="R3003" i="6" s="1"/>
  <c r="R131" i="2" s="1"/>
  <c r="K7249" i="6"/>
  <c r="R7227" i="6" s="1"/>
  <c r="R307" i="2" s="1"/>
  <c r="K6217" i="6"/>
  <c r="R6195" i="6" s="1"/>
  <c r="R264" i="2" s="1"/>
  <c r="K6625" i="6"/>
  <c r="R6603" i="6" s="1"/>
  <c r="R281" i="2" s="1"/>
  <c r="K313" i="6"/>
  <c r="K5305" i="6"/>
  <c r="R5283" i="6" s="1"/>
  <c r="R226" i="2" s="1"/>
  <c r="K2809" i="6"/>
  <c r="R2787" i="6" s="1"/>
  <c r="R122" i="2" s="1"/>
  <c r="K8113" i="6"/>
  <c r="K3961" i="6"/>
  <c r="R3939" i="6" s="1"/>
  <c r="R170" i="2" s="1"/>
  <c r="K8089" i="6"/>
  <c r="K4561" i="6"/>
  <c r="R4539" i="6" s="1"/>
  <c r="R195" i="2" s="1"/>
  <c r="K2497" i="6"/>
  <c r="R2475" i="6" s="1"/>
  <c r="R109" i="2" s="1"/>
  <c r="K7177" i="6"/>
  <c r="R7155" i="6" s="1"/>
  <c r="R304" i="2" s="1"/>
  <c r="K6145" i="6"/>
  <c r="R6123" i="6" s="1"/>
  <c r="R261" i="2" s="1"/>
  <c r="K6865" i="6"/>
  <c r="R6843" i="6" s="1"/>
  <c r="R291" i="2" s="1"/>
  <c r="K7297" i="6"/>
  <c r="R7275" i="6" s="1"/>
  <c r="R309" i="2" s="1"/>
  <c r="K409" i="6"/>
  <c r="R387" i="6" s="1"/>
  <c r="R22" i="2" s="1"/>
  <c r="K5977" i="6"/>
  <c r="R5955" i="6" s="1"/>
  <c r="R254" i="2" s="1"/>
  <c r="K6793" i="6"/>
  <c r="R6771" i="6" s="1"/>
  <c r="R288" i="2" s="1"/>
  <c r="K8065" i="6"/>
  <c r="K3769" i="6"/>
  <c r="R3747" i="6" s="1"/>
  <c r="R162" i="2" s="1"/>
  <c r="K7681" i="6"/>
  <c r="K3049" i="6"/>
  <c r="R3027" i="6" s="1"/>
  <c r="R132" i="2" s="1"/>
  <c r="K6529" i="6"/>
  <c r="R6507" i="6" s="1"/>
  <c r="R277" i="2" s="1"/>
  <c r="K8377" i="6"/>
  <c r="K4705" i="6"/>
  <c r="R4683" i="6" s="1"/>
  <c r="R201" i="2" s="1"/>
  <c r="K6409" i="6"/>
  <c r="R6387" i="6" s="1"/>
  <c r="R272" i="2" s="1"/>
  <c r="K7225" i="6"/>
  <c r="R7203" i="6" s="1"/>
  <c r="R306" i="2" s="1"/>
  <c r="K3433" i="6"/>
  <c r="R3411" i="6" s="1"/>
  <c r="R148" i="2" s="1"/>
  <c r="K4897" i="6"/>
  <c r="R4875" i="6" s="1"/>
  <c r="R209" i="2" s="1"/>
  <c r="K2569" i="6"/>
  <c r="R2547" i="6" s="1"/>
  <c r="R112" i="2" s="1"/>
  <c r="K793" i="6"/>
  <c r="R771" i="6" s="1"/>
  <c r="R38" i="2" s="1"/>
  <c r="K4249" i="6"/>
  <c r="R4227" i="6" s="1"/>
  <c r="R182" i="2" s="1"/>
  <c r="K841" i="6"/>
  <c r="R819" i="6" s="1"/>
  <c r="R40" i="2" s="1"/>
  <c r="K4393" i="6"/>
  <c r="R4371" i="6" s="1"/>
  <c r="R188" i="2" s="1"/>
  <c r="K7369" i="6"/>
  <c r="K4057" i="6"/>
  <c r="R4035" i="6" s="1"/>
  <c r="R174" i="2" s="1"/>
  <c r="K5641" i="6"/>
  <c r="R5619" i="6" s="1"/>
  <c r="R240" i="2" s="1"/>
  <c r="K6241" i="6"/>
  <c r="R6219" i="6" s="1"/>
  <c r="R265" i="2" s="1"/>
  <c r="K1777" i="6"/>
  <c r="R1755" i="6" s="1"/>
  <c r="R79" i="2" s="1"/>
  <c r="K6481" i="6"/>
  <c r="R6459" i="6" s="1"/>
  <c r="R275" i="2" s="1"/>
  <c r="K2113" i="6"/>
  <c r="R2091" i="6" s="1"/>
  <c r="R93" i="2" s="1"/>
  <c r="K4753" i="6"/>
  <c r="R4731" i="6" s="1"/>
  <c r="R203" i="2" s="1"/>
  <c r="K6985" i="6"/>
  <c r="R6963" i="6" s="1"/>
  <c r="R296" i="2" s="1"/>
  <c r="K6601" i="6"/>
  <c r="R6579" i="6" s="1"/>
  <c r="R280" i="2" s="1"/>
  <c r="K2329" i="6"/>
  <c r="R2307" i="6" s="1"/>
  <c r="R102" i="2" s="1"/>
  <c r="K5881" i="6"/>
  <c r="R5859" i="6" s="1"/>
  <c r="R250" i="2" s="1"/>
  <c r="K2401" i="6"/>
  <c r="R2379" i="6" s="1"/>
  <c r="R105" i="2" s="1"/>
  <c r="K6505" i="6"/>
  <c r="R6483" i="6" s="1"/>
  <c r="R276" i="2" s="1"/>
  <c r="K1585" i="6"/>
  <c r="R1563" i="6" s="1"/>
  <c r="R71" i="2" s="1"/>
  <c r="K3601" i="6"/>
  <c r="R3579" i="6" s="1"/>
  <c r="R155" i="2" s="1"/>
  <c r="K4345" i="6"/>
  <c r="R4323" i="6" s="1"/>
  <c r="R186" i="2" s="1"/>
  <c r="K3625" i="6"/>
  <c r="R3603" i="6" s="1"/>
  <c r="R156" i="2" s="1"/>
  <c r="K5017" i="6"/>
  <c r="R4995" i="6" s="1"/>
  <c r="R214" i="2" s="1"/>
  <c r="K2209" i="6"/>
  <c r="R2187" i="6" s="1"/>
  <c r="R97" i="2" s="1"/>
  <c r="K8425" i="6"/>
  <c r="K4489" i="6"/>
  <c r="R4467" i="6" s="1"/>
  <c r="R192" i="2" s="1"/>
  <c r="K5425" i="6"/>
  <c r="R5403" i="6" s="1"/>
  <c r="R231" i="2" s="1"/>
  <c r="K1393" i="6"/>
  <c r="R1371" i="6" s="1"/>
  <c r="R63" i="2" s="1"/>
  <c r="K6169" i="6"/>
  <c r="R6147" i="6" s="1"/>
  <c r="R262" i="2" s="1"/>
  <c r="K3121" i="6"/>
  <c r="R3099" i="6" s="1"/>
  <c r="R135" i="2" s="1"/>
  <c r="K3289" i="6"/>
  <c r="R3267" i="6" s="1"/>
  <c r="R142" i="2" s="1"/>
  <c r="K289" i="6"/>
  <c r="K8017" i="6"/>
  <c r="K6433" i="6"/>
  <c r="R6411" i="6" s="1"/>
  <c r="R273" i="2" s="1"/>
  <c r="K2593" i="6"/>
  <c r="R2571" i="6" s="1"/>
  <c r="R113" i="2" s="1"/>
  <c r="K6889" i="6"/>
  <c r="R6867" i="6" s="1"/>
  <c r="R292" i="2" s="1"/>
  <c r="K3985" i="6"/>
  <c r="R3963" i="6" s="1"/>
  <c r="R171" i="2" s="1"/>
  <c r="K3865" i="6"/>
  <c r="R3843" i="6" s="1"/>
  <c r="R166" i="2" s="1"/>
  <c r="K5905" i="6"/>
  <c r="R5883" i="6" s="1"/>
  <c r="R251" i="2" s="1"/>
  <c r="K1897" i="6"/>
  <c r="R1875" i="6" s="1"/>
  <c r="R84" i="2" s="1"/>
  <c r="K5329" i="6"/>
  <c r="R5307" i="6" s="1"/>
  <c r="R227" i="2" s="1"/>
  <c r="K3913" i="6"/>
  <c r="R3891" i="6" s="1"/>
  <c r="R168" i="2" s="1"/>
  <c r="K2017" i="6"/>
  <c r="R1995" i="6" s="1"/>
  <c r="R89" i="2" s="1"/>
  <c r="K7609" i="6"/>
  <c r="K6961" i="6"/>
  <c r="R6939" i="6" s="1"/>
  <c r="R295" i="2" s="1"/>
  <c r="K913" i="6"/>
  <c r="R891" i="6" s="1"/>
  <c r="R43" i="2" s="1"/>
  <c r="K7345" i="6"/>
  <c r="K4657" i="6"/>
  <c r="R4635" i="6" s="1"/>
  <c r="R199" i="2" s="1"/>
  <c r="K3409" i="6"/>
  <c r="R3387" i="6" s="1"/>
  <c r="R147" i="2" s="1"/>
  <c r="K265" i="6"/>
  <c r="K217" i="6"/>
  <c r="K673" i="6"/>
  <c r="R651" i="6" s="1"/>
  <c r="R33" i="2" s="1"/>
  <c r="K4921" i="6"/>
  <c r="R4899" i="6" s="1"/>
  <c r="R210" i="2" s="1"/>
  <c r="K5113" i="6"/>
  <c r="R5091" i="6" s="1"/>
  <c r="R218" i="2" s="1"/>
  <c r="K7657" i="6"/>
  <c r="K457" i="6"/>
  <c r="R435" i="6" s="1"/>
  <c r="R24" i="2" s="1"/>
  <c r="K4129" i="6"/>
  <c r="R4107" i="6" s="1"/>
  <c r="R177" i="2" s="1"/>
  <c r="K3577" i="6"/>
  <c r="R3555" i="6" s="1"/>
  <c r="R154" i="2" s="1"/>
  <c r="K5593" i="6"/>
  <c r="R5571" i="6" s="1"/>
  <c r="R238" i="2" s="1"/>
  <c r="K817" i="6"/>
  <c r="R795" i="6" s="1"/>
  <c r="R39" i="2" s="1"/>
  <c r="K5209" i="6"/>
  <c r="R5187" i="6" s="1"/>
  <c r="R222" i="2" s="1"/>
  <c r="K961" i="6"/>
  <c r="R939" i="6" s="1"/>
  <c r="R45" i="2" s="1"/>
  <c r="K8401" i="6"/>
  <c r="K3505" i="6"/>
  <c r="R3483" i="6" s="1"/>
  <c r="R151" i="2" s="1"/>
  <c r="K169" i="6"/>
  <c r="K5857" i="6"/>
  <c r="R5835" i="6" s="1"/>
  <c r="R249" i="2" s="1"/>
  <c r="K3457" i="6"/>
  <c r="R3435" i="6" s="1"/>
  <c r="R149" i="2" s="1"/>
  <c r="K7849" i="6"/>
  <c r="K3385" i="6"/>
  <c r="R3363" i="6" s="1"/>
  <c r="R146" i="2" s="1"/>
  <c r="K3937" i="6"/>
  <c r="R3915" i="6" s="1"/>
  <c r="R169" i="2" s="1"/>
  <c r="K1441" i="6"/>
  <c r="R1419" i="6" s="1"/>
  <c r="R65" i="2" s="1"/>
  <c r="K3841" i="6"/>
  <c r="R3819" i="6" s="1"/>
  <c r="R165" i="2" s="1"/>
  <c r="K1249" i="6"/>
  <c r="R1227" i="6" s="1"/>
  <c r="R57" i="2" s="1"/>
  <c r="K1201" i="6"/>
  <c r="R1179" i="6" s="1"/>
  <c r="R55" i="2" s="1"/>
  <c r="K433" i="6"/>
  <c r="R411" i="6" s="1"/>
  <c r="R23" i="2" s="1"/>
  <c r="K7801" i="6"/>
  <c r="K4009" i="6"/>
  <c r="R3987" i="6" s="1"/>
  <c r="R172" i="2" s="1"/>
  <c r="K1489" i="6"/>
  <c r="R1467" i="6" s="1"/>
  <c r="R67" i="2" s="1"/>
  <c r="K7465" i="6"/>
  <c r="K3001" i="6"/>
  <c r="R2979" i="6" s="1"/>
  <c r="R130" i="2" s="1"/>
  <c r="K2665" i="6"/>
  <c r="R2643" i="6" s="1"/>
  <c r="R116" i="2" s="1"/>
  <c r="K8137" i="6"/>
  <c r="K7705" i="6"/>
  <c r="K7081" i="6"/>
  <c r="R7059" i="6" s="1"/>
  <c r="R300" i="2" s="1"/>
  <c r="K5713" i="6"/>
  <c r="R5691" i="6" s="1"/>
  <c r="R243" i="2" s="1"/>
  <c r="K5377" i="6"/>
  <c r="R5355" i="6" s="1"/>
  <c r="R229" i="2" s="1"/>
  <c r="K4513" i="6"/>
  <c r="R4491" i="6" s="1"/>
  <c r="R193" i="2" s="1"/>
  <c r="K4225" i="6"/>
  <c r="R4203" i="6" s="1"/>
  <c r="R181" i="2" s="1"/>
  <c r="K3697" i="6"/>
  <c r="R3675" i="6" s="1"/>
  <c r="R159" i="2" s="1"/>
  <c r="K1297" i="6"/>
  <c r="R1275" i="6" s="1"/>
  <c r="R59" i="2" s="1"/>
  <c r="K3481" i="6"/>
  <c r="R3459" i="6" s="1"/>
  <c r="R150" i="2" s="1"/>
  <c r="K5689" i="6"/>
  <c r="R5667" i="6" s="1"/>
  <c r="R242" i="2" s="1"/>
  <c r="K6049" i="6"/>
  <c r="R6027" i="6" s="1"/>
  <c r="R257" i="2" s="1"/>
  <c r="K1177" i="6"/>
  <c r="R1155" i="6" s="1"/>
  <c r="R54" i="2" s="1"/>
  <c r="K6913" i="6"/>
  <c r="R6891" i="6" s="1"/>
  <c r="R293" i="2" s="1"/>
  <c r="K6721" i="6"/>
  <c r="R6699" i="6" s="1"/>
  <c r="R285" i="2" s="1"/>
  <c r="K241" i="6"/>
  <c r="K6289" i="6"/>
  <c r="R6267" i="6" s="1"/>
  <c r="R267" i="2" s="1"/>
  <c r="K2641" i="6"/>
  <c r="R2619" i="6" s="1"/>
  <c r="R115" i="2" s="1"/>
  <c r="K5449" i="6"/>
  <c r="R5427" i="6" s="1"/>
  <c r="R232" i="2" s="1"/>
  <c r="K5953" i="6"/>
  <c r="R5931" i="6" s="1"/>
  <c r="R253" i="2" s="1"/>
  <c r="K4321" i="6"/>
  <c r="R4299" i="6" s="1"/>
  <c r="R185" i="2" s="1"/>
  <c r="K121" i="6"/>
  <c r="K1369" i="6"/>
  <c r="R1347" i="6" s="1"/>
  <c r="R62" i="2" s="1"/>
  <c r="K1633" i="6"/>
  <c r="R1611" i="6" s="1"/>
  <c r="R73" i="2" s="1"/>
  <c r="K7777" i="6"/>
  <c r="K6649" i="6"/>
  <c r="R6627" i="6" s="1"/>
  <c r="R282" i="2" s="1"/>
  <c r="K4945" i="6"/>
  <c r="R4923" i="6" s="1"/>
  <c r="R211" i="2" s="1"/>
  <c r="K7201" i="6"/>
  <c r="R7179" i="6" s="1"/>
  <c r="R305" i="2" s="1"/>
  <c r="K2161" i="6"/>
  <c r="R2139" i="6" s="1"/>
  <c r="R95" i="2" s="1"/>
  <c r="K5401" i="6"/>
  <c r="R5379" i="6" s="1"/>
  <c r="R230" i="2" s="1"/>
  <c r="K7009" i="6"/>
  <c r="R6987" i="6" s="1"/>
  <c r="R297" i="2" s="1"/>
  <c r="K481" i="6"/>
  <c r="R459" i="6" s="1"/>
  <c r="R25" i="2" s="1"/>
  <c r="K7753" i="6"/>
  <c r="K8281" i="6"/>
  <c r="K6073" i="6"/>
  <c r="R6051" i="6" s="1"/>
  <c r="R258" i="2" s="1"/>
  <c r="K6745" i="6"/>
  <c r="R6723" i="6" s="1"/>
  <c r="R286" i="2" s="1"/>
  <c r="K2713" i="6"/>
  <c r="R2691" i="6" s="1"/>
  <c r="R118" i="2" s="1"/>
  <c r="K3889" i="6"/>
  <c r="R3867" i="6" s="1"/>
  <c r="R167" i="2" s="1"/>
  <c r="K3169" i="6"/>
  <c r="R3147" i="6" s="1"/>
  <c r="R137" i="2" s="1"/>
  <c r="K1537" i="6"/>
  <c r="R1515" i="6" s="1"/>
  <c r="R69" i="2" s="1"/>
  <c r="K4033" i="6"/>
  <c r="R4011" i="6" s="1"/>
  <c r="R173" i="2" s="1"/>
  <c r="K5089" i="6"/>
  <c r="R5067" i="6" s="1"/>
  <c r="R217" i="2" s="1"/>
  <c r="K4681" i="6"/>
  <c r="R4659" i="6" s="1"/>
  <c r="R200" i="2" s="1"/>
  <c r="K5833" i="6"/>
  <c r="R5811" i="6" s="1"/>
  <c r="R248" i="2" s="1"/>
  <c r="K1345" i="6"/>
  <c r="R1323" i="6" s="1"/>
  <c r="R61" i="2" s="1"/>
  <c r="K4633" i="6"/>
  <c r="R4611" i="6" s="1"/>
  <c r="R198" i="2" s="1"/>
  <c r="K385" i="6"/>
  <c r="R363" i="6" s="1"/>
  <c r="R21" i="2" s="1"/>
  <c r="K4537" i="6"/>
  <c r="R4515" i="6" s="1"/>
  <c r="R194" i="2" s="1"/>
  <c r="K3145" i="6"/>
  <c r="R3123" i="6" s="1"/>
  <c r="R136" i="2" s="1"/>
  <c r="K145" i="6"/>
  <c r="K577" i="6"/>
  <c r="R555" i="6" s="1"/>
  <c r="R29" i="2" s="1"/>
  <c r="K73" i="6"/>
  <c r="K4585" i="6"/>
  <c r="R4563" i="6" s="1"/>
  <c r="R196" i="2" s="1"/>
  <c r="K5785" i="6"/>
  <c r="R5763" i="6" s="1"/>
  <c r="R246" i="2" s="1"/>
  <c r="K5569" i="6"/>
  <c r="R5547" i="6" s="1"/>
  <c r="R237" i="2" s="1"/>
  <c r="K2905" i="6"/>
  <c r="R2883" i="6" s="1"/>
  <c r="R126" i="2" s="1"/>
  <c r="K6553" i="6"/>
  <c r="R6531" i="6" s="1"/>
  <c r="R278" i="2" s="1"/>
  <c r="K3361" i="6"/>
  <c r="R3339" i="6" s="1"/>
  <c r="R145" i="2" s="1"/>
  <c r="K2353" i="6"/>
  <c r="R2331" i="6" s="1"/>
  <c r="R103" i="2" s="1"/>
  <c r="K2857" i="6"/>
  <c r="R2835" i="6" s="1"/>
  <c r="R124" i="2" s="1"/>
  <c r="K1657" i="6"/>
  <c r="R1635" i="6" s="1"/>
  <c r="R74" i="2" s="1"/>
  <c r="K5929" i="6"/>
  <c r="R5907" i="6" s="1"/>
  <c r="R252" i="2" s="1"/>
  <c r="K1753" i="6"/>
  <c r="R1731" i="6" s="1"/>
  <c r="R78" i="2" s="1"/>
  <c r="K7969" i="6"/>
  <c r="K1921" i="6"/>
  <c r="R1899" i="6" s="1"/>
  <c r="R85" i="2" s="1"/>
  <c r="K5257" i="6"/>
  <c r="R5235" i="6" s="1"/>
  <c r="R224" i="2" s="1"/>
  <c r="K7105" i="6"/>
  <c r="R7083" i="6" s="1"/>
  <c r="R301" i="2" s="1"/>
  <c r="K7441" i="6"/>
  <c r="K2785" i="6"/>
  <c r="R2763" i="6" s="1"/>
  <c r="R121" i="2" s="1"/>
  <c r="K1729" i="6"/>
  <c r="R1707" i="6" s="1"/>
  <c r="R77" i="2" s="1"/>
  <c r="K193" i="6"/>
  <c r="K1561" i="6"/>
  <c r="R1539" i="6" s="1"/>
  <c r="R70" i="2" s="1"/>
  <c r="K8329" i="6"/>
  <c r="K505" i="6"/>
  <c r="R483" i="6" s="1"/>
  <c r="R26" i="2" s="1"/>
  <c r="K3817" i="6"/>
  <c r="R3795" i="6" s="1"/>
  <c r="R164" i="2" s="1"/>
  <c r="K2233" i="6"/>
  <c r="R2211" i="6" s="1"/>
  <c r="R98" i="2" s="1"/>
  <c r="K2305" i="6"/>
  <c r="R2283" i="6" s="1"/>
  <c r="R101" i="2" s="1"/>
  <c r="K5185" i="6"/>
  <c r="R5163" i="6" s="1"/>
  <c r="R221" i="2" s="1"/>
  <c r="K3673" i="6"/>
  <c r="R3651" i="6" s="1"/>
  <c r="R158" i="2" s="1"/>
  <c r="K3097" i="6"/>
  <c r="R3075" i="6" s="1"/>
  <c r="R134" i="2" s="1"/>
  <c r="K6385" i="6"/>
  <c r="R6363" i="6" s="1"/>
  <c r="R271" i="2" s="1"/>
  <c r="K1321" i="6"/>
  <c r="R1299" i="6" s="1"/>
  <c r="R60" i="2" s="1"/>
  <c r="K5353" i="6"/>
  <c r="R5331" i="6" s="1"/>
  <c r="R228" i="2" s="1"/>
  <c r="K25" i="6"/>
  <c r="K1969" i="6"/>
  <c r="R1947" i="6" s="1"/>
  <c r="R87" i="2" s="1"/>
  <c r="K529" i="6"/>
  <c r="R507" i="6" s="1"/>
  <c r="R27" i="2" s="1"/>
  <c r="K1705" i="6"/>
  <c r="R1683" i="6" s="1"/>
  <c r="R76" i="2" s="1"/>
  <c r="K601" i="6"/>
  <c r="R579" i="6" s="1"/>
  <c r="R30" i="2" s="1"/>
  <c r="K1081" i="6"/>
  <c r="R1059" i="6" s="1"/>
  <c r="R50" i="2" s="1"/>
  <c r="K2929" i="6"/>
  <c r="R2907" i="6" s="1"/>
  <c r="R127" i="2" s="1"/>
  <c r="K4873" i="6"/>
  <c r="R4851" i="6" s="1"/>
  <c r="R208" i="2" s="1"/>
  <c r="K769" i="6"/>
  <c r="R747" i="6" s="1"/>
  <c r="R37" i="2" s="1"/>
  <c r="K7873" i="6"/>
  <c r="K7393" i="6"/>
  <c r="K6769" i="6"/>
  <c r="R6747" i="6" s="1"/>
  <c r="R287" i="2" s="1"/>
  <c r="K4081" i="6"/>
  <c r="R4059" i="6" s="1"/>
  <c r="R175" i="2" s="1"/>
  <c r="K1225" i="6"/>
  <c r="R1203" i="6" s="1"/>
  <c r="R56" i="2" s="1"/>
  <c r="K7585" i="6"/>
  <c r="K4273" i="6"/>
  <c r="R4251" i="6" s="1"/>
  <c r="R183" i="2" s="1"/>
  <c r="K3649" i="6"/>
  <c r="R3627" i="6" s="1"/>
  <c r="R157" i="2" s="1"/>
  <c r="K2545" i="6"/>
  <c r="R2523" i="6" s="1"/>
  <c r="R111" i="2" s="1"/>
  <c r="K4441" i="6"/>
  <c r="R4419" i="6" s="1"/>
  <c r="R190" i="2" s="1"/>
  <c r="K8353" i="6"/>
  <c r="K1873" i="6"/>
  <c r="R1851" i="6" s="1"/>
  <c r="R83" i="2" s="1"/>
  <c r="K7633" i="6"/>
  <c r="K3337" i="6"/>
  <c r="R3315" i="6" s="1"/>
  <c r="R144" i="2" s="1"/>
  <c r="K4465" i="6"/>
  <c r="R4443" i="6" s="1"/>
  <c r="R191" i="2" s="1"/>
  <c r="K8041" i="6"/>
  <c r="K7537" i="6"/>
  <c r="K1849" i="6"/>
  <c r="R1827" i="6" s="1"/>
  <c r="R82" i="2" s="1"/>
  <c r="K2617" i="6"/>
  <c r="R2595" i="6" s="1"/>
  <c r="R114" i="2" s="1"/>
  <c r="K1609" i="6"/>
  <c r="R1587" i="6" s="1"/>
  <c r="R72" i="2" s="1"/>
  <c r="K6193" i="6"/>
  <c r="R6171" i="6" s="1"/>
  <c r="R263" i="2" s="1"/>
  <c r="K7489" i="6"/>
  <c r="K6817" i="6"/>
  <c r="R6795" i="6" s="1"/>
  <c r="R289" i="2" s="1"/>
  <c r="K4177" i="6"/>
  <c r="R4155" i="6" s="1"/>
  <c r="R179" i="2" s="1"/>
  <c r="K1513" i="6"/>
  <c r="R1491" i="6" s="1"/>
  <c r="R68" i="2" s="1"/>
  <c r="K7729" i="6"/>
  <c r="K4105" i="6"/>
  <c r="R4083" i="6" s="1"/>
  <c r="R176" i="2" s="1"/>
  <c r="K6001" i="6"/>
  <c r="R5979" i="6" s="1"/>
  <c r="R255" i="2" s="1"/>
  <c r="K745" i="6"/>
  <c r="R723" i="6" s="1"/>
  <c r="R36" i="2" s="1"/>
  <c r="K1105" i="6"/>
  <c r="R1083" i="6" s="1"/>
  <c r="R51" i="2" s="1"/>
  <c r="K5521" i="6"/>
  <c r="R5499" i="6" s="1"/>
  <c r="R235" i="2" s="1"/>
  <c r="K4417" i="6"/>
  <c r="R4395" i="6" s="1"/>
  <c r="R189" i="2" s="1"/>
  <c r="K2377" i="6"/>
  <c r="R2355" i="6" s="1"/>
  <c r="R104" i="2" s="1"/>
  <c r="K3745" i="6"/>
  <c r="R3723" i="6" s="1"/>
  <c r="R161" i="2" s="1"/>
  <c r="K4777" i="6"/>
  <c r="R4755" i="6" s="1"/>
  <c r="R204" i="2" s="1"/>
  <c r="K1993" i="6"/>
  <c r="R1971" i="6" s="1"/>
  <c r="R88" i="2" s="1"/>
  <c r="K5497" i="6"/>
  <c r="R5475" i="6" s="1"/>
  <c r="R234" i="2" s="1"/>
  <c r="K6577" i="6"/>
  <c r="R6555" i="6" s="1"/>
  <c r="R279" i="2" s="1"/>
  <c r="K6841" i="6"/>
  <c r="R6819" i="6" s="1"/>
  <c r="R290" i="2" s="1"/>
  <c r="K7897" i="6"/>
  <c r="K7153" i="6"/>
  <c r="R7131" i="6" s="1"/>
  <c r="R303" i="2" s="1"/>
  <c r="K8161" i="6"/>
  <c r="K3193" i="6"/>
  <c r="R3171" i="6" s="1"/>
  <c r="R138" i="2" s="1"/>
  <c r="K4801" i="6"/>
  <c r="R4779" i="6" s="1"/>
  <c r="R205" i="2" s="1"/>
  <c r="P291" i="6"/>
  <c r="P18" i="2" s="1"/>
  <c r="P267" i="6"/>
  <c r="P17" i="2" s="1"/>
  <c r="P243" i="6"/>
  <c r="P16" i="2" s="1"/>
  <c r="P51" i="6"/>
  <c r="P8" i="2" s="1"/>
  <c r="P27" i="6"/>
  <c r="P7" i="2" s="1"/>
  <c r="P147" i="6"/>
  <c r="P12" i="2" s="1"/>
  <c r="P3" i="6"/>
  <c r="P6" i="2" s="1"/>
  <c r="P123" i="6"/>
  <c r="P11" i="2" s="1"/>
  <c r="P219" i="6"/>
  <c r="P15" i="2" s="1"/>
  <c r="P75" i="6"/>
  <c r="P9" i="2" s="1"/>
  <c r="P195" i="6"/>
  <c r="P14" i="2" s="1"/>
  <c r="P171" i="6"/>
  <c r="P13" i="2" s="1"/>
  <c r="P99" i="6"/>
  <c r="P10" i="2" s="1"/>
  <c r="K7655" i="6"/>
  <c r="K1031" i="6"/>
  <c r="K1271" i="6"/>
  <c r="K5807" i="6"/>
  <c r="K6959" i="6"/>
  <c r="K1775" i="6"/>
  <c r="K1391" i="6"/>
  <c r="K5303" i="6"/>
  <c r="K3935" i="6"/>
  <c r="K6263" i="6"/>
  <c r="K7679" i="6"/>
  <c r="K6719" i="6"/>
  <c r="K7871" i="6"/>
  <c r="K4007" i="6"/>
  <c r="K1727" i="6"/>
  <c r="K4847" i="6"/>
  <c r="K2711" i="6"/>
  <c r="K8327" i="6"/>
  <c r="K71" i="6"/>
  <c r="K8207" i="6"/>
  <c r="K2543" i="6"/>
  <c r="K6695" i="6"/>
  <c r="K1127" i="6"/>
  <c r="K3239" i="6"/>
  <c r="K4535" i="6"/>
  <c r="K6191" i="6"/>
  <c r="K5975" i="6"/>
  <c r="K6311" i="6"/>
  <c r="K5183" i="6"/>
  <c r="K7967" i="6"/>
  <c r="K5855" i="6"/>
  <c r="K6503" i="6"/>
  <c r="K7847" i="6"/>
  <c r="K2135" i="6"/>
  <c r="K1703" i="6"/>
  <c r="K6215" i="6"/>
  <c r="K7727" i="6"/>
  <c r="K5231" i="6"/>
  <c r="K3719" i="6"/>
  <c r="K5039" i="6"/>
  <c r="K7751" i="6"/>
  <c r="K4943" i="6"/>
  <c r="K8279" i="6"/>
  <c r="K2855" i="6"/>
  <c r="K2639" i="6"/>
  <c r="K455" i="6"/>
  <c r="K3767" i="6"/>
  <c r="K407" i="6"/>
  <c r="K3575" i="6"/>
  <c r="K6119" i="6"/>
  <c r="K5999" i="6"/>
  <c r="K1175" i="6"/>
  <c r="K2807" i="6"/>
  <c r="K119" i="6"/>
  <c r="K4055" i="6"/>
  <c r="K5423" i="6"/>
  <c r="K5591" i="6"/>
  <c r="K3287" i="6"/>
  <c r="K1799" i="6"/>
  <c r="K4727" i="6"/>
  <c r="K671" i="6"/>
  <c r="K6551" i="6"/>
  <c r="K8255" i="6"/>
  <c r="K2231" i="6"/>
  <c r="K7007" i="6"/>
  <c r="K5447" i="6"/>
  <c r="K4511" i="6"/>
  <c r="K6815" i="6"/>
  <c r="K8375" i="6"/>
  <c r="K8399" i="6"/>
  <c r="K4895" i="6"/>
  <c r="K695" i="6"/>
  <c r="K6575" i="6"/>
  <c r="K2207" i="6"/>
  <c r="K4079" i="6"/>
  <c r="K3167" i="6"/>
  <c r="K2447" i="6"/>
  <c r="K6599" i="6"/>
  <c r="K6911" i="6"/>
  <c r="K95" i="6"/>
  <c r="K1871" i="6"/>
  <c r="K3647" i="6"/>
  <c r="K3791" i="6"/>
  <c r="K4679" i="6"/>
  <c r="K4295" i="6"/>
  <c r="K2327" i="6"/>
  <c r="K2591" i="6"/>
  <c r="K8183" i="6"/>
  <c r="K2495" i="6"/>
  <c r="K3623" i="6"/>
  <c r="K7943" i="6"/>
  <c r="K4655" i="6"/>
  <c r="K1583" i="6"/>
  <c r="K623" i="6"/>
  <c r="K1367" i="6"/>
  <c r="K3887" i="6"/>
  <c r="K7919" i="6"/>
  <c r="K4799" i="6"/>
  <c r="K6431" i="6"/>
  <c r="K4775" i="6"/>
  <c r="K647" i="6"/>
  <c r="K2303" i="6"/>
  <c r="K7367" i="6"/>
  <c r="K3527" i="6"/>
  <c r="K5543" i="6"/>
  <c r="K1415" i="6"/>
  <c r="K3671" i="6"/>
  <c r="K6983" i="6"/>
  <c r="K1487" i="6"/>
  <c r="K2063" i="6"/>
  <c r="K5063" i="6"/>
  <c r="K5471" i="6"/>
  <c r="K4463" i="6"/>
  <c r="K4199" i="6"/>
  <c r="K335" i="6"/>
  <c r="K5639" i="6"/>
  <c r="K239" i="6"/>
  <c r="K7271" i="6"/>
  <c r="K3983" i="6"/>
  <c r="K2567" i="6"/>
  <c r="K6671" i="6"/>
  <c r="K191" i="6"/>
  <c r="K719" i="6"/>
  <c r="K4103" i="6"/>
  <c r="K6791" i="6"/>
  <c r="K3383" i="6"/>
  <c r="K5399" i="6"/>
  <c r="K6095" i="6"/>
  <c r="K3551" i="6"/>
  <c r="K2087" i="6"/>
  <c r="K3263" i="6"/>
  <c r="K3119" i="6"/>
  <c r="K6047" i="6"/>
  <c r="K7487" i="6"/>
  <c r="K2375" i="6"/>
  <c r="K8303" i="6"/>
  <c r="K6455" i="6"/>
  <c r="K1631" i="6"/>
  <c r="K4751" i="6"/>
  <c r="K3191" i="6"/>
  <c r="K3911" i="6"/>
  <c r="K4439" i="6"/>
  <c r="K7535" i="6"/>
  <c r="K5567" i="6"/>
  <c r="K4583" i="6"/>
  <c r="K7247" i="6"/>
  <c r="K1535" i="6"/>
  <c r="K2975" i="6"/>
  <c r="K5663" i="6"/>
  <c r="K1055" i="6"/>
  <c r="K7703" i="6"/>
  <c r="K2399" i="6"/>
  <c r="K599" i="6"/>
  <c r="K6767" i="6"/>
  <c r="K3143" i="6"/>
  <c r="K5879" i="6"/>
  <c r="K8423" i="6"/>
  <c r="K2039" i="6"/>
  <c r="K5255" i="6"/>
  <c r="K7895" i="6"/>
  <c r="K5159" i="6"/>
  <c r="K6479" i="6"/>
  <c r="K8111" i="6"/>
  <c r="K1439" i="6"/>
  <c r="K983" i="6"/>
  <c r="K1967" i="6"/>
  <c r="K5375" i="6"/>
  <c r="K4487" i="6"/>
  <c r="K2351" i="6"/>
  <c r="K4151" i="6"/>
  <c r="K1103" i="6"/>
  <c r="K383" i="6"/>
  <c r="K3071" i="6"/>
  <c r="K7103" i="6"/>
  <c r="K6143" i="6"/>
  <c r="K7319" i="6"/>
  <c r="K6335" i="6"/>
  <c r="K2255" i="6"/>
  <c r="K7055" i="6"/>
  <c r="K7991" i="6"/>
  <c r="K551" i="6"/>
  <c r="K6167" i="6"/>
  <c r="K4031" i="6"/>
  <c r="K5927" i="6"/>
  <c r="K2615" i="6"/>
  <c r="K4919" i="6"/>
  <c r="K3743" i="6"/>
  <c r="K3479" i="6"/>
  <c r="K3455" i="6"/>
  <c r="K6887" i="6"/>
  <c r="K6383" i="6"/>
  <c r="K2183" i="6"/>
  <c r="K2999" i="6"/>
  <c r="K5951" i="6"/>
  <c r="K3311" i="6"/>
  <c r="K263" i="6"/>
  <c r="K431" i="6"/>
  <c r="K2111" i="6"/>
  <c r="K7799" i="6"/>
  <c r="K311" i="6"/>
  <c r="K3215" i="6"/>
  <c r="K791" i="6"/>
  <c r="K935" i="6"/>
  <c r="K3815" i="6"/>
  <c r="K4991" i="6"/>
  <c r="K1847" i="6"/>
  <c r="K7175" i="6"/>
  <c r="K7559" i="6"/>
  <c r="K527" i="6"/>
  <c r="K6647" i="6"/>
  <c r="K4223" i="6"/>
  <c r="K4391" i="6"/>
  <c r="K1319" i="6"/>
  <c r="K23" i="6"/>
  <c r="K4247" i="6"/>
  <c r="K5015" i="6"/>
  <c r="K7439" i="6"/>
  <c r="K7031" i="6"/>
  <c r="K5495" i="6"/>
  <c r="K6527" i="6"/>
  <c r="K2927" i="6"/>
  <c r="K7223" i="6"/>
  <c r="K6071" i="6"/>
  <c r="K2783" i="6"/>
  <c r="K5711" i="6"/>
  <c r="K479" i="6"/>
  <c r="K4271" i="6"/>
  <c r="K1079" i="6"/>
  <c r="K1919" i="6"/>
  <c r="K1679" i="6"/>
  <c r="K3431" i="6"/>
  <c r="K2279" i="6"/>
  <c r="K8039" i="6"/>
  <c r="K3023" i="6"/>
  <c r="K863" i="6"/>
  <c r="K8135" i="6"/>
  <c r="K4415" i="6"/>
  <c r="K4127" i="6"/>
  <c r="K2015" i="6"/>
  <c r="K911" i="6"/>
  <c r="K1991" i="6"/>
  <c r="K5903" i="6"/>
  <c r="K8015" i="6"/>
  <c r="K5687" i="6"/>
  <c r="K2735" i="6"/>
  <c r="K1343" i="6"/>
  <c r="K5207" i="6"/>
  <c r="K2831" i="6"/>
  <c r="K8231" i="6"/>
  <c r="K2471" i="6"/>
  <c r="K3863" i="6"/>
  <c r="K575" i="6"/>
  <c r="K1295" i="6"/>
  <c r="K1607" i="6"/>
  <c r="K4631" i="6"/>
  <c r="K3335" i="6"/>
  <c r="K4871" i="6"/>
  <c r="K839" i="6"/>
  <c r="K7295" i="6"/>
  <c r="K4967" i="6"/>
  <c r="K767" i="6"/>
  <c r="K5087" i="6"/>
  <c r="K7823" i="6"/>
  <c r="K6623" i="6"/>
  <c r="K8351" i="6"/>
  <c r="K1751" i="6"/>
  <c r="K1223" i="6"/>
  <c r="K2879" i="6"/>
  <c r="K1463" i="6"/>
  <c r="K5831" i="6"/>
  <c r="K6407" i="6"/>
  <c r="K5327" i="6"/>
  <c r="K6743" i="6"/>
  <c r="K2663" i="6"/>
  <c r="K503" i="6"/>
  <c r="K4559" i="6"/>
  <c r="K7391" i="6"/>
  <c r="K8087" i="6"/>
  <c r="K743" i="6"/>
  <c r="K1895" i="6"/>
  <c r="K4175" i="6"/>
  <c r="K2423" i="6"/>
  <c r="K5519" i="6"/>
  <c r="K3359" i="6"/>
  <c r="K7343" i="6"/>
  <c r="K4823" i="6"/>
  <c r="K3959" i="6"/>
  <c r="K143" i="6"/>
  <c r="K2519" i="6"/>
  <c r="K5735" i="6"/>
  <c r="K3839" i="6"/>
  <c r="K5783" i="6"/>
  <c r="K7511" i="6"/>
  <c r="K6023" i="6"/>
  <c r="K47" i="6"/>
  <c r="K815" i="6"/>
  <c r="K2759" i="6"/>
  <c r="K6239" i="6"/>
  <c r="K7151" i="6"/>
  <c r="K1511" i="6"/>
  <c r="K4343" i="6"/>
  <c r="K5615" i="6"/>
  <c r="K3407" i="6"/>
  <c r="K8159" i="6"/>
  <c r="K7583" i="6"/>
  <c r="K6359" i="6"/>
  <c r="K5279" i="6"/>
  <c r="K3503" i="6"/>
  <c r="K1559" i="6"/>
  <c r="K287" i="6"/>
  <c r="K1007" i="6"/>
  <c r="K7631" i="6"/>
  <c r="K7463" i="6"/>
  <c r="K4607" i="6"/>
  <c r="K215" i="6"/>
  <c r="K7607" i="6"/>
  <c r="K1655" i="6"/>
  <c r="K887" i="6"/>
  <c r="K1823" i="6"/>
  <c r="K4367" i="6"/>
  <c r="K6935" i="6"/>
  <c r="K2687" i="6"/>
  <c r="K4319" i="6"/>
  <c r="K7079" i="6"/>
  <c r="K7199" i="6"/>
  <c r="K167" i="6"/>
  <c r="K5351" i="6"/>
  <c r="K6863" i="6"/>
  <c r="K1943" i="6"/>
  <c r="K5111" i="6"/>
  <c r="K7415" i="6"/>
  <c r="K4703" i="6"/>
  <c r="K2951" i="6"/>
  <c r="K959" i="6"/>
  <c r="K2903" i="6"/>
  <c r="K359" i="6"/>
  <c r="K3599" i="6"/>
  <c r="K1199" i="6"/>
  <c r="K8063" i="6"/>
  <c r="K3095" i="6"/>
  <c r="K6839" i="6"/>
  <c r="K5759" i="6"/>
  <c r="K1247" i="6"/>
  <c r="K2159" i="6"/>
  <c r="K1151" i="6"/>
  <c r="K5135" i="6"/>
  <c r="K3047" i="6"/>
  <c r="K7775" i="6"/>
  <c r="K7127" i="6"/>
  <c r="K6287" i="6"/>
  <c r="K3695" i="6"/>
  <c r="K2112" i="6"/>
  <c r="K1056" i="6"/>
  <c r="K2496" i="6"/>
  <c r="K4752" i="6"/>
  <c r="K7296" i="6"/>
  <c r="K2976" i="6"/>
  <c r="K8400" i="6"/>
  <c r="K6336" i="6"/>
  <c r="K624" i="6"/>
  <c r="K2376" i="6"/>
  <c r="K1008" i="6"/>
  <c r="K3624" i="6"/>
  <c r="K1416" i="6"/>
  <c r="K2736" i="6"/>
  <c r="K3744" i="6"/>
  <c r="K6192" i="6"/>
  <c r="K4872" i="6"/>
  <c r="K2928" i="6"/>
  <c r="K3600" i="6"/>
  <c r="K4032" i="6"/>
  <c r="K3360" i="6"/>
  <c r="K1632" i="6"/>
  <c r="K4800" i="6"/>
  <c r="K816" i="6"/>
  <c r="K5760" i="6"/>
  <c r="K7968" i="6"/>
  <c r="K8352" i="6"/>
  <c r="K5088" i="6"/>
  <c r="K1968" i="6"/>
  <c r="K96" i="6"/>
  <c r="K1800" i="6"/>
  <c r="K6888" i="6"/>
  <c r="K7608" i="6"/>
  <c r="K4824" i="6"/>
  <c r="K3696" i="6"/>
  <c r="K5616" i="6"/>
  <c r="K6960" i="6"/>
  <c r="K2232" i="6"/>
  <c r="K1656" i="6"/>
  <c r="K7128" i="6"/>
  <c r="K528" i="6"/>
  <c r="K1584" i="6"/>
  <c r="K7632" i="6"/>
  <c r="K2088" i="6"/>
  <c r="K5784" i="6"/>
  <c r="K4608" i="6"/>
  <c r="K6600" i="6"/>
  <c r="K5160" i="6"/>
  <c r="K3336" i="6"/>
  <c r="K2208" i="6"/>
  <c r="K8424" i="6"/>
  <c r="K1488" i="6"/>
  <c r="K7224" i="6"/>
  <c r="K4368" i="6"/>
  <c r="K312" i="6"/>
  <c r="K960" i="6"/>
  <c r="K144" i="6"/>
  <c r="K7368" i="6"/>
  <c r="K3480" i="6"/>
  <c r="K696" i="6"/>
  <c r="K2040" i="6"/>
  <c r="K4968" i="6"/>
  <c r="K1848" i="6"/>
  <c r="K1368" i="6"/>
  <c r="K2352" i="6"/>
  <c r="K5952" i="6"/>
  <c r="K7656" i="6"/>
  <c r="K4728" i="6"/>
  <c r="K2016" i="6"/>
  <c r="K4632" i="6"/>
  <c r="K6480" i="6"/>
  <c r="K3096" i="6"/>
  <c r="K6768" i="6"/>
  <c r="K4992" i="6"/>
  <c r="K3792" i="6"/>
  <c r="K288" i="6"/>
  <c r="K3288" i="6"/>
  <c r="K5232" i="6"/>
  <c r="K2568" i="6"/>
  <c r="K1152" i="6"/>
  <c r="K792" i="6"/>
  <c r="K7344" i="6"/>
  <c r="K6552" i="6"/>
  <c r="K4440" i="6"/>
  <c r="K6720" i="6"/>
  <c r="K5664" i="6"/>
  <c r="K3048" i="6"/>
  <c r="K4656" i="6"/>
  <c r="K2760" i="6"/>
  <c r="K4896" i="6"/>
  <c r="K5448" i="6"/>
  <c r="K5256" i="6"/>
  <c r="K7416" i="6"/>
  <c r="K5208" i="6"/>
  <c r="K3528" i="6"/>
  <c r="K6288" i="6"/>
  <c r="K264" i="6"/>
  <c r="K1872" i="6"/>
  <c r="K240" i="6"/>
  <c r="K4344" i="6"/>
  <c r="K4776" i="6"/>
  <c r="K3192" i="6"/>
  <c r="K2664" i="6"/>
  <c r="K7440" i="6"/>
  <c r="K6144" i="6"/>
  <c r="K1176" i="6"/>
  <c r="K6624" i="6"/>
  <c r="K2904" i="6"/>
  <c r="K1296" i="6"/>
  <c r="K3120" i="6"/>
  <c r="K2472" i="6"/>
  <c r="K3024" i="6"/>
  <c r="K6312" i="6"/>
  <c r="K7488" i="6"/>
  <c r="K1920" i="6"/>
  <c r="K5472" i="6"/>
  <c r="K7200" i="6"/>
  <c r="K576" i="6"/>
  <c r="K8040" i="6"/>
  <c r="K2304" i="6"/>
  <c r="K8112" i="6"/>
  <c r="K7824" i="6"/>
  <c r="K4920" i="6"/>
  <c r="K7944" i="6"/>
  <c r="K5352" i="6"/>
  <c r="K2064" i="6"/>
  <c r="K2952" i="6"/>
  <c r="K1728" i="6"/>
  <c r="K192" i="6"/>
  <c r="K456" i="6"/>
  <c r="K8256" i="6"/>
  <c r="K7872" i="6"/>
  <c r="K6672" i="6"/>
  <c r="K864" i="6"/>
  <c r="K648" i="6"/>
  <c r="K8184" i="6"/>
  <c r="K4080" i="6"/>
  <c r="K6840" i="6"/>
  <c r="K7848" i="6"/>
  <c r="K3456" i="6"/>
  <c r="K4488" i="6"/>
  <c r="K2280" i="6"/>
  <c r="K5304" i="6"/>
  <c r="K4128" i="6"/>
  <c r="K840" i="6"/>
  <c r="K720" i="6"/>
  <c r="K6744" i="6"/>
  <c r="K1080" i="6"/>
  <c r="K5112" i="6"/>
  <c r="K4392" i="6"/>
  <c r="K2712" i="6"/>
  <c r="K7392" i="6"/>
  <c r="K5328" i="6"/>
  <c r="K1248" i="6"/>
  <c r="K3720" i="6"/>
  <c r="K7992" i="6"/>
  <c r="K4584" i="6"/>
  <c r="K2616" i="6"/>
  <c r="K7032" i="6"/>
  <c r="K5016" i="6"/>
  <c r="K384" i="6"/>
  <c r="K4200" i="6"/>
  <c r="K3864" i="6"/>
  <c r="K5640" i="6"/>
  <c r="K7272" i="6"/>
  <c r="K5904" i="6"/>
  <c r="K1824" i="6"/>
  <c r="K7728" i="6"/>
  <c r="K2784" i="6"/>
  <c r="K1128" i="6"/>
  <c r="K2688" i="6"/>
  <c r="K3840" i="6"/>
  <c r="K8088" i="6"/>
  <c r="K936" i="6"/>
  <c r="K3144" i="6"/>
  <c r="K8280" i="6"/>
  <c r="K5880" i="6"/>
  <c r="K4680" i="6"/>
  <c r="K6120" i="6"/>
  <c r="K3168" i="6"/>
  <c r="K7920" i="6"/>
  <c r="K5688" i="6"/>
  <c r="K3384" i="6"/>
  <c r="K6864" i="6"/>
  <c r="K552" i="6"/>
  <c r="K3432" i="6"/>
  <c r="K4848" i="6"/>
  <c r="K6912" i="6"/>
  <c r="K5424" i="6"/>
  <c r="K4248" i="6"/>
  <c r="K2136" i="6"/>
  <c r="K768" i="6"/>
  <c r="K5520" i="6"/>
  <c r="K7512" i="6"/>
  <c r="K6936" i="6"/>
  <c r="K7464" i="6"/>
  <c r="K504" i="6"/>
  <c r="K2448" i="6"/>
  <c r="K2424" i="6"/>
  <c r="K5184" i="6"/>
  <c r="K72" i="6"/>
  <c r="K1752" i="6"/>
  <c r="K2184" i="6"/>
  <c r="K408" i="6"/>
  <c r="K5136" i="6"/>
  <c r="K4176" i="6"/>
  <c r="K6504" i="6"/>
  <c r="K1992" i="6"/>
  <c r="K1272" i="6"/>
  <c r="K7152" i="6"/>
  <c r="K3984" i="6"/>
  <c r="K3672" i="6"/>
  <c r="K6432" i="6"/>
  <c r="K7104" i="6"/>
  <c r="K7080" i="6"/>
  <c r="K6216" i="6"/>
  <c r="K1104" i="6"/>
  <c r="K4272" i="6"/>
  <c r="K4152" i="6"/>
  <c r="K2328" i="6"/>
  <c r="K5592" i="6"/>
  <c r="K8328" i="6"/>
  <c r="K7056" i="6"/>
  <c r="K3408" i="6"/>
  <c r="K4056" i="6"/>
  <c r="K8160" i="6"/>
  <c r="K8376" i="6"/>
  <c r="K5400" i="6"/>
  <c r="K4224" i="6"/>
  <c r="K6792" i="6"/>
  <c r="K4512" i="6"/>
  <c r="K3240" i="6"/>
  <c r="K1944" i="6"/>
  <c r="K8016" i="6"/>
  <c r="K6408" i="6"/>
  <c r="K4464" i="6"/>
  <c r="K6456" i="6"/>
  <c r="K5736" i="6"/>
  <c r="K6576" i="6"/>
  <c r="K1776" i="6"/>
  <c r="K5496" i="6"/>
  <c r="K5808" i="6"/>
  <c r="K5928" i="6"/>
  <c r="K8304" i="6"/>
  <c r="K6168" i="6"/>
  <c r="K1224" i="6"/>
  <c r="K1200" i="6"/>
  <c r="K5832" i="6"/>
  <c r="K6048" i="6"/>
  <c r="K7776" i="6"/>
  <c r="K7704" i="6"/>
  <c r="K3912" i="6"/>
  <c r="K360" i="6"/>
  <c r="K6696" i="6"/>
  <c r="K3576" i="6"/>
  <c r="K7320" i="6"/>
  <c r="K744" i="6"/>
  <c r="K600" i="6"/>
  <c r="K1440" i="6"/>
  <c r="K1344" i="6"/>
  <c r="K3816" i="6"/>
  <c r="K8136" i="6"/>
  <c r="K24" i="6"/>
  <c r="K336" i="6"/>
  <c r="K672" i="6"/>
  <c r="K6240" i="6"/>
  <c r="K1032" i="6"/>
  <c r="K2880" i="6"/>
  <c r="K1512" i="6"/>
  <c r="K888" i="6"/>
  <c r="K2832" i="6"/>
  <c r="K432" i="6"/>
  <c r="K4296" i="6"/>
  <c r="K2400" i="6"/>
  <c r="K5856" i="6"/>
  <c r="K7536" i="6"/>
  <c r="K6384" i="6"/>
  <c r="K4104" i="6"/>
  <c r="K3504" i="6"/>
  <c r="K2856" i="6"/>
  <c r="K1320" i="6"/>
  <c r="K8064" i="6"/>
  <c r="K984" i="6"/>
  <c r="K5376" i="6"/>
  <c r="K5976" i="6"/>
  <c r="K6000" i="6"/>
  <c r="K3264" i="6"/>
  <c r="K2544" i="6"/>
  <c r="K48" i="6"/>
  <c r="K3960" i="6"/>
  <c r="K5280" i="6"/>
  <c r="K2256" i="6"/>
  <c r="K6816" i="6"/>
  <c r="K3000" i="6"/>
  <c r="K2520" i="6"/>
  <c r="K4008" i="6"/>
  <c r="K4320" i="6"/>
  <c r="K1560" i="6"/>
  <c r="K6096" i="6"/>
  <c r="K6360" i="6"/>
  <c r="K168" i="6"/>
  <c r="K7584" i="6"/>
  <c r="K1392" i="6"/>
  <c r="K3648" i="6"/>
  <c r="K1608" i="6"/>
  <c r="K5712" i="6"/>
  <c r="K3768" i="6"/>
  <c r="K5544" i="6"/>
  <c r="K7008" i="6"/>
  <c r="K4560" i="6"/>
  <c r="K4944" i="6"/>
  <c r="K1896" i="6"/>
  <c r="K2592" i="6"/>
  <c r="K2640" i="6"/>
  <c r="K1680" i="6"/>
  <c r="K6072" i="6"/>
  <c r="K2808" i="6"/>
  <c r="K480" i="6"/>
  <c r="K3216" i="6"/>
  <c r="K7560" i="6"/>
  <c r="K7896" i="6"/>
  <c r="K8208" i="6"/>
  <c r="K7248" i="6"/>
  <c r="K3552" i="6"/>
  <c r="K7800" i="6"/>
  <c r="K3936" i="6"/>
  <c r="K5064" i="6"/>
  <c r="K2160" i="6"/>
  <c r="K4536" i="6"/>
  <c r="K6648" i="6"/>
  <c r="K7680" i="6"/>
  <c r="K216" i="6"/>
  <c r="K1464" i="6"/>
  <c r="K7176" i="6"/>
  <c r="K4704" i="6"/>
  <c r="K4416" i="6"/>
  <c r="K8232" i="6"/>
  <c r="K7752" i="6"/>
  <c r="K3888" i="6"/>
  <c r="K3072" i="6"/>
  <c r="K912" i="6"/>
  <c r="K120" i="6"/>
  <c r="K6984" i="6"/>
  <c r="K1704" i="6"/>
  <c r="K6264" i="6"/>
  <c r="K6528" i="6"/>
  <c r="K5040" i="6"/>
  <c r="K3312" i="6"/>
  <c r="K6024" i="6"/>
  <c r="K1536" i="6"/>
  <c r="K5568" i="6"/>
  <c r="S6" i="5"/>
  <c r="P7515" i="6" l="1"/>
  <c r="P319" i="2" s="1"/>
  <c r="P7347" i="6"/>
  <c r="P312" i="2" s="1"/>
  <c r="P7395" i="6"/>
  <c r="P314" i="2" s="1"/>
  <c r="P2811" i="6"/>
  <c r="P123" i="2" s="1"/>
  <c r="P7299" i="6"/>
  <c r="P310" i="2" s="1"/>
  <c r="P5763" i="6"/>
  <c r="P246" i="2" s="1"/>
  <c r="P1371" i="6"/>
  <c r="P63" i="2" s="1"/>
  <c r="P7467" i="6"/>
  <c r="P317" i="2" s="1"/>
  <c r="P531" i="6"/>
  <c r="P28" i="2" s="1"/>
  <c r="P7371" i="6"/>
  <c r="P313" i="2" s="1"/>
  <c r="P7563" i="6"/>
  <c r="P321" i="2" s="1"/>
  <c r="P7323" i="6"/>
  <c r="P311" i="2" s="1"/>
  <c r="P2715" i="6"/>
  <c r="P119" i="2" s="1"/>
  <c r="O7491" i="6"/>
  <c r="O318" i="2" s="1"/>
  <c r="Q7491" i="6"/>
  <c r="Q318" i="2" s="1"/>
  <c r="O7395" i="6"/>
  <c r="O314" i="2" s="1"/>
  <c r="Q7395" i="6"/>
  <c r="Q314" i="2" s="1"/>
  <c r="O7371" i="6"/>
  <c r="O313" i="2" s="1"/>
  <c r="Q7371" i="6"/>
  <c r="Q313" i="2" s="1"/>
  <c r="O7443" i="6"/>
  <c r="O316" i="2" s="1"/>
  <c r="Q7443" i="6"/>
  <c r="Q316" i="2" s="1"/>
  <c r="O7323" i="6"/>
  <c r="O311" i="2" s="1"/>
  <c r="Q7323" i="6"/>
  <c r="Q311" i="2" s="1"/>
  <c r="O7467" i="6"/>
  <c r="O317" i="2" s="1"/>
  <c r="Q7467" i="6"/>
  <c r="Q317" i="2" s="1"/>
  <c r="O7563" i="6"/>
  <c r="O321" i="2" s="1"/>
  <c r="Q7563" i="6"/>
  <c r="Q321" i="2" s="1"/>
  <c r="O7515" i="6"/>
  <c r="O319" i="2" s="1"/>
  <c r="Q7515" i="6"/>
  <c r="Q319" i="2" s="1"/>
  <c r="O7299" i="6"/>
  <c r="O310" i="2" s="1"/>
  <c r="Q7299" i="6"/>
  <c r="Q310" i="2" s="1"/>
  <c r="O7539" i="6"/>
  <c r="O320" i="2" s="1"/>
  <c r="Q7539" i="6"/>
  <c r="Q320" i="2" s="1"/>
  <c r="O7419" i="6"/>
  <c r="O315" i="2" s="1"/>
  <c r="Q7419" i="6"/>
  <c r="Q315" i="2" s="1"/>
  <c r="O7347" i="6"/>
  <c r="O312" i="2" s="1"/>
  <c r="Q7347" i="6"/>
  <c r="Q312" i="2" s="1"/>
  <c r="R291" i="6"/>
  <c r="R18" i="2" s="1"/>
  <c r="O291" i="6"/>
  <c r="O18" i="2" s="1"/>
  <c r="R243" i="6"/>
  <c r="R16" i="2" s="1"/>
  <c r="O243" i="6"/>
  <c r="O16" i="2" s="1"/>
  <c r="R267" i="6"/>
  <c r="R17" i="2" s="1"/>
  <c r="O267" i="6"/>
  <c r="O17" i="2" s="1"/>
  <c r="O3723" i="6"/>
  <c r="O161" i="2" s="1"/>
  <c r="Q3723" i="6"/>
  <c r="Q161" i="2" s="1"/>
  <c r="O1827" i="6"/>
  <c r="O82" i="2" s="1"/>
  <c r="Q1827" i="6"/>
  <c r="Q82" i="2" s="1"/>
  <c r="O4419" i="6"/>
  <c r="O190" i="2" s="1"/>
  <c r="Q4419" i="6"/>
  <c r="Q190" i="2" s="1"/>
  <c r="O507" i="6"/>
  <c r="O27" i="2" s="1"/>
  <c r="Q507" i="6"/>
  <c r="Q27" i="2" s="1"/>
  <c r="O5163" i="6"/>
  <c r="O221" i="2" s="1"/>
  <c r="Q5163" i="6"/>
  <c r="Q221" i="2" s="1"/>
  <c r="O1707" i="6"/>
  <c r="O77" i="2" s="1"/>
  <c r="Q1707" i="6"/>
  <c r="Q77" i="2" s="1"/>
  <c r="O5907" i="6"/>
  <c r="O252" i="2" s="1"/>
  <c r="Q5907" i="6"/>
  <c r="Q252" i="2" s="1"/>
  <c r="O5763" i="6"/>
  <c r="O246" i="2" s="1"/>
  <c r="Q5763" i="6"/>
  <c r="Q246" i="2" s="1"/>
  <c r="O4611" i="6"/>
  <c r="O198" i="2" s="1"/>
  <c r="Q4611" i="6"/>
  <c r="Q198" i="2" s="1"/>
  <c r="O3867" i="6"/>
  <c r="O167" i="2" s="1"/>
  <c r="Q3867" i="6"/>
  <c r="Q167" i="2" s="1"/>
  <c r="O5379" i="6"/>
  <c r="O230" i="2" s="1"/>
  <c r="Q5379" i="6"/>
  <c r="Q230" i="2" s="1"/>
  <c r="O6891" i="6"/>
  <c r="O293" i="2" s="1"/>
  <c r="Q6891" i="6"/>
  <c r="Q293" i="2" s="1"/>
  <c r="O4491" i="6"/>
  <c r="O193" i="2" s="1"/>
  <c r="Q4491" i="6"/>
  <c r="Q193" i="2" s="1"/>
  <c r="O1419" i="6"/>
  <c r="O65" i="2" s="1"/>
  <c r="Q1419" i="6"/>
  <c r="Q65" i="2" s="1"/>
  <c r="O5883" i="6"/>
  <c r="O251" i="2" s="1"/>
  <c r="Q5883" i="6"/>
  <c r="Q251" i="2" s="1"/>
  <c r="O3267" i="6"/>
  <c r="O142" i="2" s="1"/>
  <c r="Q3267" i="6"/>
  <c r="Q142" i="2" s="1"/>
  <c r="O4995" i="6"/>
  <c r="O214" i="2" s="1"/>
  <c r="Q4995" i="6"/>
  <c r="Q214" i="2" s="1"/>
  <c r="O2307" i="6"/>
  <c r="O102" i="2" s="1"/>
  <c r="Q2307" i="6"/>
  <c r="Q102" i="2" s="1"/>
  <c r="O5619" i="6"/>
  <c r="O240" i="2" s="1"/>
  <c r="Q5619" i="6"/>
  <c r="Q240" i="2" s="1"/>
  <c r="O4875" i="6"/>
  <c r="O209" i="2" s="1"/>
  <c r="Q4875" i="6"/>
  <c r="Q209" i="2" s="1"/>
  <c r="O6123" i="6"/>
  <c r="O261" i="2" s="1"/>
  <c r="Q6123" i="6"/>
  <c r="Q261" i="2" s="1"/>
  <c r="O5283" i="6"/>
  <c r="O226" i="2" s="1"/>
  <c r="Q5283" i="6"/>
  <c r="Q226" i="2" s="1"/>
  <c r="O3291" i="6"/>
  <c r="O143" i="2" s="1"/>
  <c r="Q3291" i="6"/>
  <c r="Q143" i="2" s="1"/>
  <c r="O5211" i="6"/>
  <c r="O223" i="2" s="1"/>
  <c r="Q5211" i="6"/>
  <c r="Q223" i="2" s="1"/>
  <c r="O603" i="6"/>
  <c r="O31" i="2" s="1"/>
  <c r="Q603" i="6"/>
  <c r="Q31" i="2" s="1"/>
  <c r="O1923" i="6"/>
  <c r="O86" i="2" s="1"/>
  <c r="Q1923" i="6"/>
  <c r="Q86" i="2" s="1"/>
  <c r="O987" i="6"/>
  <c r="O47" i="2" s="1"/>
  <c r="Q987" i="6"/>
  <c r="Q47" i="2" s="1"/>
  <c r="O5523" i="6"/>
  <c r="O236" i="2" s="1"/>
  <c r="Q5523" i="6"/>
  <c r="Q236" i="2" s="1"/>
  <c r="O5643" i="6"/>
  <c r="O241" i="2" s="1"/>
  <c r="Q5643" i="6"/>
  <c r="Q241" i="2" s="1"/>
  <c r="O2115" i="6"/>
  <c r="O94" i="2" s="1"/>
  <c r="Q2115" i="6"/>
  <c r="Q94" i="2" s="1"/>
  <c r="O6075" i="6"/>
  <c r="O259" i="2" s="1"/>
  <c r="Q6075" i="6"/>
  <c r="Q259" i="2" s="1"/>
  <c r="O1659" i="6"/>
  <c r="O75" i="2" s="1"/>
  <c r="Q1659" i="6"/>
  <c r="Q75" i="2" s="1"/>
  <c r="O4275" i="6"/>
  <c r="O184" i="2" s="1"/>
  <c r="Q4275" i="6"/>
  <c r="Q184" i="2" s="1"/>
  <c r="O6315" i="6"/>
  <c r="O269" i="2" s="1"/>
  <c r="Q6315" i="6"/>
  <c r="Q269" i="2" s="1"/>
  <c r="O7131" i="6"/>
  <c r="O303" i="2" s="1"/>
  <c r="Q7131" i="6"/>
  <c r="Q303" i="2" s="1"/>
  <c r="O2355" i="6"/>
  <c r="O104" i="2" s="1"/>
  <c r="Q2355" i="6"/>
  <c r="Q104" i="2" s="1"/>
  <c r="O1491" i="6"/>
  <c r="O68" i="2" s="1"/>
  <c r="Q1491" i="6"/>
  <c r="Q68" i="2" s="1"/>
  <c r="O2523" i="6"/>
  <c r="O111" i="2" s="1"/>
  <c r="Q2523" i="6"/>
  <c r="Q111" i="2" s="1"/>
  <c r="O1947" i="6"/>
  <c r="O87" i="2" s="1"/>
  <c r="Q1947" i="6"/>
  <c r="Q87" i="2" s="1"/>
  <c r="O2283" i="6"/>
  <c r="O101" i="2" s="1"/>
  <c r="Q2283" i="6"/>
  <c r="Q101" i="2" s="1"/>
  <c r="O2763" i="6"/>
  <c r="O121" i="2" s="1"/>
  <c r="Q2763" i="6"/>
  <c r="Q121" i="2" s="1"/>
  <c r="O1635" i="6"/>
  <c r="O74" i="2" s="1"/>
  <c r="Q1635" i="6"/>
  <c r="Q74" i="2" s="1"/>
  <c r="O4563" i="6"/>
  <c r="O196" i="2" s="1"/>
  <c r="Q4563" i="6"/>
  <c r="Q196" i="2" s="1"/>
  <c r="O1323" i="6"/>
  <c r="O61" i="2" s="1"/>
  <c r="Q1323" i="6"/>
  <c r="Q61" i="2" s="1"/>
  <c r="O2691" i="6"/>
  <c r="O118" i="2" s="1"/>
  <c r="Q2691" i="6"/>
  <c r="Q118" i="2" s="1"/>
  <c r="O2139" i="6"/>
  <c r="O95" i="2" s="1"/>
  <c r="Q2139" i="6"/>
  <c r="Q95" i="2" s="1"/>
  <c r="O4299" i="6"/>
  <c r="O185" i="2" s="1"/>
  <c r="Q4299" i="6"/>
  <c r="Q185" i="2" s="1"/>
  <c r="O1155" i="6"/>
  <c r="O54" i="2" s="1"/>
  <c r="Q1155" i="6"/>
  <c r="Q54" i="2" s="1"/>
  <c r="O5355" i="6"/>
  <c r="O229" i="2" s="1"/>
  <c r="Q5355" i="6"/>
  <c r="Q229" i="2" s="1"/>
  <c r="O1467" i="6"/>
  <c r="O67" i="2" s="1"/>
  <c r="Q1467" i="6"/>
  <c r="Q67" i="2" s="1"/>
  <c r="O3915" i="6"/>
  <c r="O169" i="2" s="1"/>
  <c r="Q3915" i="6"/>
  <c r="Q169" i="2" s="1"/>
  <c r="O939" i="6"/>
  <c r="O45" i="2" s="1"/>
  <c r="Q939" i="6"/>
  <c r="Q45" i="2" s="1"/>
  <c r="O5091" i="6"/>
  <c r="O218" i="2" s="1"/>
  <c r="Q5091" i="6"/>
  <c r="Q218" i="2" s="1"/>
  <c r="O891" i="6"/>
  <c r="O43" i="2" s="1"/>
  <c r="Q891" i="6"/>
  <c r="Q43" i="2" s="1"/>
  <c r="O3843" i="6"/>
  <c r="O166" i="2" s="1"/>
  <c r="Q3843" i="6"/>
  <c r="Q166" i="2" s="1"/>
  <c r="O3099" i="6"/>
  <c r="O135" i="2" s="1"/>
  <c r="Q3099" i="6"/>
  <c r="Q135" i="2" s="1"/>
  <c r="O3603" i="6"/>
  <c r="O156" i="2" s="1"/>
  <c r="Q3603" i="6"/>
  <c r="Q156" i="2" s="1"/>
  <c r="O6579" i="6"/>
  <c r="O280" i="2" s="1"/>
  <c r="Q6579" i="6"/>
  <c r="Q280" i="2" s="1"/>
  <c r="O4035" i="6"/>
  <c r="O174" i="2" s="1"/>
  <c r="Q4035" i="6"/>
  <c r="Q174" i="2" s="1"/>
  <c r="O3411" i="6"/>
  <c r="O148" i="2" s="1"/>
  <c r="Q3411" i="6"/>
  <c r="Q148" i="2" s="1"/>
  <c r="O3747" i="6"/>
  <c r="O162" i="2" s="1"/>
  <c r="Q3747" i="6"/>
  <c r="Q162" i="2" s="1"/>
  <c r="O7155" i="6"/>
  <c r="O304" i="2" s="1"/>
  <c r="Q7155" i="6"/>
  <c r="Q304" i="2" s="1"/>
  <c r="O1035" i="6"/>
  <c r="O49" i="2" s="1"/>
  <c r="Q1035" i="6"/>
  <c r="Q49" i="2" s="1"/>
  <c r="O6099" i="6"/>
  <c r="O260" i="2" s="1"/>
  <c r="Q6099" i="6"/>
  <c r="Q260" i="2" s="1"/>
  <c r="O6651" i="6"/>
  <c r="O283" i="2" s="1"/>
  <c r="Q6651" i="6"/>
  <c r="Q283" i="2" s="1"/>
  <c r="O2739" i="6"/>
  <c r="O120" i="2" s="1"/>
  <c r="Q2739" i="6"/>
  <c r="Q120" i="2" s="1"/>
  <c r="O699" i="6"/>
  <c r="O35" i="2" s="1"/>
  <c r="Q699" i="6"/>
  <c r="Q35" i="2" s="1"/>
  <c r="O1803" i="6"/>
  <c r="O81" i="2" s="1"/>
  <c r="Q1803" i="6"/>
  <c r="Q81" i="2" s="1"/>
  <c r="O2067" i="6"/>
  <c r="O92" i="2" s="1"/>
  <c r="Q2067" i="6"/>
  <c r="Q92" i="2" s="1"/>
  <c r="O2499" i="6"/>
  <c r="O110" i="2" s="1"/>
  <c r="Q2499" i="6"/>
  <c r="Q110" i="2" s="1"/>
  <c r="O6243" i="6"/>
  <c r="O266" i="2" s="1"/>
  <c r="Q6243" i="6"/>
  <c r="Q266" i="2" s="1"/>
  <c r="O4395" i="6"/>
  <c r="O189" i="2" s="1"/>
  <c r="Q4395" i="6"/>
  <c r="Q189" i="2" s="1"/>
  <c r="O4155" i="6"/>
  <c r="O179" i="2" s="1"/>
  <c r="Q4155" i="6"/>
  <c r="Q179" i="2" s="1"/>
  <c r="O3627" i="6"/>
  <c r="O157" i="2" s="1"/>
  <c r="Q3627" i="6"/>
  <c r="Q157" i="2" s="1"/>
  <c r="O747" i="6"/>
  <c r="O37" i="2" s="1"/>
  <c r="Q747" i="6"/>
  <c r="Q37" i="2" s="1"/>
  <c r="O2211" i="6"/>
  <c r="O98" i="2" s="1"/>
  <c r="Q2211" i="6"/>
  <c r="Q98" i="2" s="1"/>
  <c r="O2835" i="6"/>
  <c r="O124" i="2" s="1"/>
  <c r="Q2835" i="6"/>
  <c r="Q124" i="2" s="1"/>
  <c r="O5811" i="6"/>
  <c r="O248" i="2" s="1"/>
  <c r="Q5811" i="6"/>
  <c r="Q248" i="2" s="1"/>
  <c r="O6723" i="6"/>
  <c r="O286" i="2" s="1"/>
  <c r="Q6723" i="6"/>
  <c r="Q286" i="2" s="1"/>
  <c r="O7179" i="6"/>
  <c r="O305" i="2" s="1"/>
  <c r="Q7179" i="6"/>
  <c r="Q305" i="2" s="1"/>
  <c r="O5931" i="6"/>
  <c r="O253" i="2" s="1"/>
  <c r="Q5931" i="6"/>
  <c r="Q253" i="2" s="1"/>
  <c r="O6027" i="6"/>
  <c r="O257" i="2" s="1"/>
  <c r="Q6027" i="6"/>
  <c r="Q257" i="2" s="1"/>
  <c r="O5691" i="6"/>
  <c r="O243" i="2" s="1"/>
  <c r="Q5691" i="6"/>
  <c r="Q243" i="2" s="1"/>
  <c r="O3987" i="6"/>
  <c r="O172" i="2" s="1"/>
  <c r="Q3987" i="6"/>
  <c r="Q172" i="2" s="1"/>
  <c r="O3363" i="6"/>
  <c r="O146" i="2" s="1"/>
  <c r="Q3363" i="6"/>
  <c r="Q146" i="2" s="1"/>
  <c r="O5187" i="6"/>
  <c r="O222" i="2" s="1"/>
  <c r="Q5187" i="6"/>
  <c r="Q222" i="2" s="1"/>
  <c r="O4899" i="6"/>
  <c r="O210" i="2" s="1"/>
  <c r="Q4899" i="6"/>
  <c r="Q210" i="2" s="1"/>
  <c r="O6939" i="6"/>
  <c r="O295" i="2" s="1"/>
  <c r="Q6939" i="6"/>
  <c r="Q295" i="2" s="1"/>
  <c r="O3963" i="6"/>
  <c r="O171" i="2" s="1"/>
  <c r="Q3963" i="6"/>
  <c r="Q171" i="2" s="1"/>
  <c r="O6147" i="6"/>
  <c r="O262" i="2" s="1"/>
  <c r="Q6147" i="6"/>
  <c r="Q262" i="2" s="1"/>
  <c r="O4323" i="6"/>
  <c r="O186" i="2" s="1"/>
  <c r="Q4323" i="6"/>
  <c r="Q186" i="2" s="1"/>
  <c r="O6963" i="6"/>
  <c r="O296" i="2" s="1"/>
  <c r="Q6963" i="6"/>
  <c r="Q296" i="2" s="1"/>
  <c r="O7203" i="6"/>
  <c r="O306" i="2" s="1"/>
  <c r="Q7203" i="6"/>
  <c r="Q306" i="2" s="1"/>
  <c r="O2475" i="6"/>
  <c r="O109" i="2" s="1"/>
  <c r="Q2475" i="6"/>
  <c r="Q109" i="2" s="1"/>
  <c r="O6603" i="6"/>
  <c r="O281" i="2" s="1"/>
  <c r="Q6603" i="6"/>
  <c r="Q281" i="2" s="1"/>
  <c r="O6915" i="6"/>
  <c r="O294" i="2" s="1"/>
  <c r="Q6915" i="6"/>
  <c r="Q294" i="2" s="1"/>
  <c r="O4971" i="6"/>
  <c r="O213" i="2" s="1"/>
  <c r="Q4971" i="6"/>
  <c r="Q213" i="2" s="1"/>
  <c r="O6675" i="6"/>
  <c r="O284" i="2" s="1"/>
  <c r="Q6675" i="6"/>
  <c r="Q284" i="2" s="1"/>
  <c r="O2043" i="6"/>
  <c r="O91" i="2" s="1"/>
  <c r="Q2043" i="6"/>
  <c r="Q91" i="2" s="1"/>
  <c r="O7035" i="6"/>
  <c r="O299" i="2" s="1"/>
  <c r="Q7035" i="6"/>
  <c r="Q299" i="2" s="1"/>
  <c r="O915" i="6"/>
  <c r="O44" i="2" s="1"/>
  <c r="Q915" i="6"/>
  <c r="Q44" i="2" s="1"/>
  <c r="O2451" i="6"/>
  <c r="O108" i="2" s="1"/>
  <c r="Q2451" i="6"/>
  <c r="Q108" i="2" s="1"/>
  <c r="O3051" i="6"/>
  <c r="O133" i="2" s="1"/>
  <c r="Q3051" i="6"/>
  <c r="Q133" i="2" s="1"/>
  <c r="O1131" i="6"/>
  <c r="O53" i="2" s="1"/>
  <c r="Q1131" i="6"/>
  <c r="Q53" i="2" s="1"/>
  <c r="O5115" i="6"/>
  <c r="O219" i="2" s="1"/>
  <c r="Q5115" i="6"/>
  <c r="Q219" i="2" s="1"/>
  <c r="O5019" i="6"/>
  <c r="O215" i="2" s="1"/>
  <c r="Q5019" i="6"/>
  <c r="Q215" i="2" s="1"/>
  <c r="O1779" i="6"/>
  <c r="O80" i="2" s="1"/>
  <c r="Q1779" i="6"/>
  <c r="Q80" i="2" s="1"/>
  <c r="O6819" i="6"/>
  <c r="O290" i="2" s="1"/>
  <c r="Q6819" i="6"/>
  <c r="Q290" i="2" s="1"/>
  <c r="O5499" i="6"/>
  <c r="O235" i="2" s="1"/>
  <c r="Q5499" i="6"/>
  <c r="Q235" i="2" s="1"/>
  <c r="O6795" i="6"/>
  <c r="O289" i="2" s="1"/>
  <c r="Q6795" i="6"/>
  <c r="Q289" i="2" s="1"/>
  <c r="O4443" i="6"/>
  <c r="O191" i="2" s="1"/>
  <c r="Q4443" i="6"/>
  <c r="Q191" i="2" s="1"/>
  <c r="O4251" i="6"/>
  <c r="O183" i="2" s="1"/>
  <c r="Q4251" i="6"/>
  <c r="Q183" i="2" s="1"/>
  <c r="O4851" i="6"/>
  <c r="O208" i="2" s="1"/>
  <c r="Q4851" i="6"/>
  <c r="Q208" i="2" s="1"/>
  <c r="O5331" i="6"/>
  <c r="O228" i="2" s="1"/>
  <c r="Q5331" i="6"/>
  <c r="Q228" i="2" s="1"/>
  <c r="O3795" i="6"/>
  <c r="O164" i="2" s="1"/>
  <c r="Q3795" i="6"/>
  <c r="Q164" i="2" s="1"/>
  <c r="O7083" i="6"/>
  <c r="O301" i="2" s="1"/>
  <c r="Q7083" i="6"/>
  <c r="Q301" i="2" s="1"/>
  <c r="O2331" i="6"/>
  <c r="O103" i="2" s="1"/>
  <c r="Q2331" i="6"/>
  <c r="Q103" i="2" s="1"/>
  <c r="O555" i="6"/>
  <c r="O29" i="2" s="1"/>
  <c r="Q555" i="6"/>
  <c r="Q29" i="2" s="1"/>
  <c r="O4659" i="6"/>
  <c r="O200" i="2" s="1"/>
  <c r="Q4659" i="6"/>
  <c r="Q200" i="2" s="1"/>
  <c r="O6051" i="6"/>
  <c r="O258" i="2" s="1"/>
  <c r="Q6051" i="6"/>
  <c r="Q258" i="2" s="1"/>
  <c r="O4923" i="6"/>
  <c r="O211" i="2" s="1"/>
  <c r="Q4923" i="6"/>
  <c r="Q211" i="2" s="1"/>
  <c r="O5427" i="6"/>
  <c r="O232" i="2" s="1"/>
  <c r="Q5427" i="6"/>
  <c r="Q232" i="2" s="1"/>
  <c r="O5667" i="6"/>
  <c r="O242" i="2" s="1"/>
  <c r="Q5667" i="6"/>
  <c r="Q242" i="2" s="1"/>
  <c r="O7059" i="6"/>
  <c r="O300" i="2" s="1"/>
  <c r="Q7059" i="6"/>
  <c r="Q300" i="2" s="1"/>
  <c r="O795" i="6"/>
  <c r="O39" i="2" s="1"/>
  <c r="Q795" i="6"/>
  <c r="Q39" i="2" s="1"/>
  <c r="O651" i="6"/>
  <c r="O33" i="2" s="1"/>
  <c r="Q651" i="6"/>
  <c r="Q33" i="2" s="1"/>
  <c r="O6867" i="6"/>
  <c r="O292" i="2" s="1"/>
  <c r="Q6867" i="6"/>
  <c r="Q292" i="2" s="1"/>
  <c r="O1371" i="6"/>
  <c r="O63" i="2" s="1"/>
  <c r="Q1371" i="6"/>
  <c r="Q63" i="2" s="1"/>
  <c r="O3579" i="6"/>
  <c r="O155" i="2" s="1"/>
  <c r="Q3579" i="6"/>
  <c r="Q155" i="2" s="1"/>
  <c r="O4731" i="6"/>
  <c r="O203" i="2" s="1"/>
  <c r="Q4731" i="6"/>
  <c r="Q203" i="2" s="1"/>
  <c r="O4371" i="6"/>
  <c r="O188" i="2" s="1"/>
  <c r="Q4371" i="6"/>
  <c r="Q188" i="2" s="1"/>
  <c r="O6387" i="6"/>
  <c r="O272" i="2" s="1"/>
  <c r="Q6387" i="6"/>
  <c r="Q272" i="2" s="1"/>
  <c r="O6771" i="6"/>
  <c r="O288" i="2" s="1"/>
  <c r="Q6771" i="6"/>
  <c r="Q288" i="2" s="1"/>
  <c r="O4539" i="6"/>
  <c r="O195" i="2" s="1"/>
  <c r="Q4539" i="6"/>
  <c r="Q195" i="2" s="1"/>
  <c r="O6195" i="6"/>
  <c r="O264" i="2" s="1"/>
  <c r="Q6195" i="6"/>
  <c r="Q264" i="2" s="1"/>
  <c r="O2811" i="6"/>
  <c r="O123" i="2" s="1"/>
  <c r="Q2811" i="6"/>
  <c r="Q123" i="2" s="1"/>
  <c r="O315" i="6"/>
  <c r="O19" i="2" s="1"/>
  <c r="Q315" i="6"/>
  <c r="Q19" i="2" s="1"/>
  <c r="O3771" i="6"/>
  <c r="O163" i="2" s="1"/>
  <c r="Q3771" i="6"/>
  <c r="Q163" i="2" s="1"/>
  <c r="O6003" i="6"/>
  <c r="O256" i="2" s="1"/>
  <c r="Q6003" i="6"/>
  <c r="Q256" i="2" s="1"/>
  <c r="O6339" i="6"/>
  <c r="O270" i="2" s="1"/>
  <c r="Q6339" i="6"/>
  <c r="Q270" i="2" s="1"/>
  <c r="O2259" i="6"/>
  <c r="O100" i="2" s="1"/>
  <c r="Q2259" i="6"/>
  <c r="Q100" i="2" s="1"/>
  <c r="O4587" i="6"/>
  <c r="O197" i="2" s="1"/>
  <c r="Q4587" i="6"/>
  <c r="Q197" i="2" s="1"/>
  <c r="O2235" i="6"/>
  <c r="O99" i="2" s="1"/>
  <c r="Q2235" i="6"/>
  <c r="Q99" i="2" s="1"/>
  <c r="O3531" i="6"/>
  <c r="O153" i="2" s="1"/>
  <c r="Q3531" i="6"/>
  <c r="Q153" i="2" s="1"/>
  <c r="O4347" i="6"/>
  <c r="O187" i="2" s="1"/>
  <c r="Q4347" i="6"/>
  <c r="Q187" i="2" s="1"/>
  <c r="O843" i="6"/>
  <c r="O41" i="2" s="1"/>
  <c r="Q843" i="6"/>
  <c r="Q41" i="2" s="1"/>
  <c r="O2715" i="6"/>
  <c r="O119" i="2" s="1"/>
  <c r="Q2715" i="6"/>
  <c r="Q119" i="2" s="1"/>
  <c r="O6555" i="6"/>
  <c r="O279" i="2" s="1"/>
  <c r="Q6555" i="6"/>
  <c r="Q279" i="2" s="1"/>
  <c r="O1083" i="6"/>
  <c r="O51" i="2" s="1"/>
  <c r="Q1083" i="6"/>
  <c r="Q51" i="2" s="1"/>
  <c r="O3315" i="6"/>
  <c r="O144" i="2" s="1"/>
  <c r="Q3315" i="6"/>
  <c r="Q144" i="2" s="1"/>
  <c r="O2907" i="6"/>
  <c r="O127" i="2" s="1"/>
  <c r="Q2907" i="6"/>
  <c r="Q127" i="2" s="1"/>
  <c r="O1299" i="6"/>
  <c r="O60" i="2" s="1"/>
  <c r="Q1299" i="6"/>
  <c r="Q60" i="2" s="1"/>
  <c r="O483" i="6"/>
  <c r="O26" i="2" s="1"/>
  <c r="Q483" i="6"/>
  <c r="Q26" i="2" s="1"/>
  <c r="O5235" i="6"/>
  <c r="O224" i="2" s="1"/>
  <c r="Q5235" i="6"/>
  <c r="Q224" i="2" s="1"/>
  <c r="O3339" i="6"/>
  <c r="O145" i="2" s="1"/>
  <c r="Q3339" i="6"/>
  <c r="Q145" i="2" s="1"/>
  <c r="O5067" i="6"/>
  <c r="O217" i="2" s="1"/>
  <c r="Q5067" i="6"/>
  <c r="Q217" i="2" s="1"/>
  <c r="O6627" i="6"/>
  <c r="O282" i="2" s="1"/>
  <c r="Q6627" i="6"/>
  <c r="Q282" i="2" s="1"/>
  <c r="O2619" i="6"/>
  <c r="O115" i="2" s="1"/>
  <c r="Q2619" i="6"/>
  <c r="Q115" i="2" s="1"/>
  <c r="O3459" i="6"/>
  <c r="O150" i="2" s="1"/>
  <c r="Q3459" i="6"/>
  <c r="Q150" i="2" s="1"/>
  <c r="O411" i="6"/>
  <c r="O23" i="2" s="1"/>
  <c r="Q411" i="6"/>
  <c r="Q23" i="2" s="1"/>
  <c r="O3435" i="6"/>
  <c r="O149" i="2" s="1"/>
  <c r="Q3435" i="6"/>
  <c r="Q149" i="2" s="1"/>
  <c r="O5571" i="6"/>
  <c r="O238" i="2" s="1"/>
  <c r="Q5571" i="6"/>
  <c r="Q238" i="2" s="1"/>
  <c r="O1995" i="6"/>
  <c r="O89" i="2" s="1"/>
  <c r="Q1995" i="6"/>
  <c r="Q89" i="2" s="1"/>
  <c r="O2571" i="6"/>
  <c r="O113" i="2" s="1"/>
  <c r="Q2571" i="6"/>
  <c r="Q113" i="2" s="1"/>
  <c r="O5403" i="6"/>
  <c r="O231" i="2" s="1"/>
  <c r="Q5403" i="6"/>
  <c r="Q231" i="2" s="1"/>
  <c r="O1563" i="6"/>
  <c r="O71" i="2" s="1"/>
  <c r="Q1563" i="6"/>
  <c r="Q71" i="2" s="1"/>
  <c r="O2091" i="6"/>
  <c r="O93" i="2" s="1"/>
  <c r="Q2091" i="6"/>
  <c r="Q93" i="2" s="1"/>
  <c r="O819" i="6"/>
  <c r="O40" i="2" s="1"/>
  <c r="Q819" i="6"/>
  <c r="Q40" i="2" s="1"/>
  <c r="O4683" i="6"/>
  <c r="O201" i="2" s="1"/>
  <c r="Q4683" i="6"/>
  <c r="Q201" i="2" s="1"/>
  <c r="O5955" i="6"/>
  <c r="O254" i="2" s="1"/>
  <c r="Q5955" i="6"/>
  <c r="Q254" i="2" s="1"/>
  <c r="O7227" i="6"/>
  <c r="O307" i="2" s="1"/>
  <c r="Q7227" i="6"/>
  <c r="Q307" i="2" s="1"/>
  <c r="O2427" i="6"/>
  <c r="O107" i="2" s="1"/>
  <c r="Q2427" i="6"/>
  <c r="Q107" i="2" s="1"/>
  <c r="O5595" i="6"/>
  <c r="O239" i="2" s="1"/>
  <c r="Q5595" i="6"/>
  <c r="Q239" i="2" s="1"/>
  <c r="O2859" i="6"/>
  <c r="O125" i="2" s="1"/>
  <c r="Q2859" i="6"/>
  <c r="Q125" i="2" s="1"/>
  <c r="O1443" i="6"/>
  <c r="O66" i="2" s="1"/>
  <c r="Q1443" i="6"/>
  <c r="Q66" i="2" s="1"/>
  <c r="O2931" i="6"/>
  <c r="O128" i="2" s="1"/>
  <c r="Q2931" i="6"/>
  <c r="Q128" i="2" s="1"/>
  <c r="O3243" i="6"/>
  <c r="O141" i="2" s="1"/>
  <c r="Q3243" i="6"/>
  <c r="Q141" i="2" s="1"/>
  <c r="O4707" i="6"/>
  <c r="O202" i="2" s="1"/>
  <c r="Q4707" i="6"/>
  <c r="Q202" i="2" s="1"/>
  <c r="O3507" i="6"/>
  <c r="O152" i="2" s="1"/>
  <c r="Q3507" i="6"/>
  <c r="Q152" i="2" s="1"/>
  <c r="O5475" i="6"/>
  <c r="O234" i="2" s="1"/>
  <c r="Q5475" i="6"/>
  <c r="Q234" i="2" s="1"/>
  <c r="O723" i="6"/>
  <c r="O36" i="2" s="1"/>
  <c r="Q723" i="6"/>
  <c r="Q36" i="2" s="1"/>
  <c r="O6171" i="6"/>
  <c r="O263" i="2" s="1"/>
  <c r="Q6171" i="6"/>
  <c r="Q263" i="2" s="1"/>
  <c r="O1203" i="6"/>
  <c r="O56" i="2" s="1"/>
  <c r="Q1203" i="6"/>
  <c r="Q56" i="2" s="1"/>
  <c r="O1059" i="6"/>
  <c r="O50" i="2" s="1"/>
  <c r="Q1059" i="6"/>
  <c r="Q50" i="2" s="1"/>
  <c r="O6363" i="6"/>
  <c r="O271" i="2" s="1"/>
  <c r="Q6363" i="6"/>
  <c r="Q271" i="2" s="1"/>
  <c r="O1899" i="6"/>
  <c r="O85" i="2" s="1"/>
  <c r="Q1899" i="6"/>
  <c r="Q85" i="2" s="1"/>
  <c r="O6531" i="6"/>
  <c r="O278" i="2" s="1"/>
  <c r="Q6531" i="6"/>
  <c r="Q278" i="2" s="1"/>
  <c r="O3123" i="6"/>
  <c r="O136" i="2" s="1"/>
  <c r="Q3123" i="6"/>
  <c r="Q136" i="2" s="1"/>
  <c r="O4011" i="6"/>
  <c r="O173" i="2" s="1"/>
  <c r="Q4011" i="6"/>
  <c r="Q173" i="2" s="1"/>
  <c r="O6267" i="6"/>
  <c r="O267" i="2" s="1"/>
  <c r="Q6267" i="6"/>
  <c r="Q267" i="2" s="1"/>
  <c r="O1275" i="6"/>
  <c r="O59" i="2" s="1"/>
  <c r="Q1275" i="6"/>
  <c r="Q59" i="2" s="1"/>
  <c r="O1179" i="6"/>
  <c r="O55" i="2" s="1"/>
  <c r="Q1179" i="6"/>
  <c r="Q55" i="2" s="1"/>
  <c r="O5835" i="6"/>
  <c r="O249" i="2" s="1"/>
  <c r="Q5835" i="6"/>
  <c r="Q249" i="2" s="1"/>
  <c r="O3555" i="6"/>
  <c r="O154" i="2" s="1"/>
  <c r="Q3555" i="6"/>
  <c r="Q154" i="2" s="1"/>
  <c r="O3891" i="6"/>
  <c r="O168" i="2" s="1"/>
  <c r="Q3891" i="6"/>
  <c r="Q168" i="2" s="1"/>
  <c r="O6411" i="6"/>
  <c r="O273" i="2" s="1"/>
  <c r="Q6411" i="6"/>
  <c r="Q273" i="2" s="1"/>
  <c r="O4467" i="6"/>
  <c r="O192" i="2" s="1"/>
  <c r="Q4467" i="6"/>
  <c r="Q192" i="2" s="1"/>
  <c r="O6483" i="6"/>
  <c r="O276" i="2" s="1"/>
  <c r="Q6483" i="6"/>
  <c r="Q276" i="2" s="1"/>
  <c r="O6459" i="6"/>
  <c r="O275" i="2" s="1"/>
  <c r="Q6459" i="6"/>
  <c r="Q275" i="2" s="1"/>
  <c r="O4227" i="6"/>
  <c r="O182" i="2" s="1"/>
  <c r="Q4227" i="6"/>
  <c r="Q182" i="2" s="1"/>
  <c r="O387" i="6"/>
  <c r="O22" i="2" s="1"/>
  <c r="Q387" i="6"/>
  <c r="Q22" i="2" s="1"/>
  <c r="O3939" i="6"/>
  <c r="O170" i="2" s="1"/>
  <c r="Q3939" i="6"/>
  <c r="Q170" i="2" s="1"/>
  <c r="O3003" i="6"/>
  <c r="O131" i="2" s="1"/>
  <c r="Q3003" i="6"/>
  <c r="Q131" i="2" s="1"/>
  <c r="O7011" i="6"/>
  <c r="O298" i="2" s="1"/>
  <c r="Q7011" i="6"/>
  <c r="Q298" i="2" s="1"/>
  <c r="O867" i="6"/>
  <c r="O42" i="2" s="1"/>
  <c r="Q867" i="6"/>
  <c r="Q42" i="2" s="1"/>
  <c r="O7251" i="6"/>
  <c r="O308" i="2" s="1"/>
  <c r="Q7251" i="6"/>
  <c r="Q308" i="2" s="1"/>
  <c r="O4131" i="6"/>
  <c r="O178" i="2" s="1"/>
  <c r="Q4131" i="6"/>
  <c r="Q178" i="2" s="1"/>
  <c r="O5043" i="6"/>
  <c r="O216" i="2" s="1"/>
  <c r="Q5043" i="6"/>
  <c r="Q216" i="2" s="1"/>
  <c r="O2019" i="6"/>
  <c r="O90" i="2" s="1"/>
  <c r="Q2019" i="6"/>
  <c r="Q90" i="2" s="1"/>
  <c r="O6291" i="6"/>
  <c r="O268" i="2" s="1"/>
  <c r="Q6291" i="6"/>
  <c r="Q268" i="2" s="1"/>
  <c r="O4947" i="6"/>
  <c r="O212" i="2" s="1"/>
  <c r="Q4947" i="6"/>
  <c r="Q212" i="2" s="1"/>
  <c r="O339" i="6"/>
  <c r="O20" i="2" s="1"/>
  <c r="Q339" i="6"/>
  <c r="Q20" i="2" s="1"/>
  <c r="O5739" i="6"/>
  <c r="O245" i="2" s="1"/>
  <c r="Q5739" i="6"/>
  <c r="Q245" i="2" s="1"/>
  <c r="O5787" i="6"/>
  <c r="O247" i="2" s="1"/>
  <c r="Q5787" i="6"/>
  <c r="Q247" i="2" s="1"/>
  <c r="O4779" i="6"/>
  <c r="O205" i="2" s="1"/>
  <c r="Q4779" i="6"/>
  <c r="Q205" i="2" s="1"/>
  <c r="O1971" i="6"/>
  <c r="O88" i="2" s="1"/>
  <c r="Q1971" i="6"/>
  <c r="Q88" i="2" s="1"/>
  <c r="O5979" i="6"/>
  <c r="O255" i="2" s="1"/>
  <c r="Q5979" i="6"/>
  <c r="Q255" i="2" s="1"/>
  <c r="O1587" i="6"/>
  <c r="O72" i="2" s="1"/>
  <c r="Q1587" i="6"/>
  <c r="Q72" i="2" s="1"/>
  <c r="O1851" i="6"/>
  <c r="O83" i="2" s="1"/>
  <c r="Q1851" i="6"/>
  <c r="Q83" i="2" s="1"/>
  <c r="O4059" i="6"/>
  <c r="O175" i="2" s="1"/>
  <c r="Q4059" i="6"/>
  <c r="Q175" i="2" s="1"/>
  <c r="O579" i="6"/>
  <c r="O30" i="2" s="1"/>
  <c r="Q579" i="6"/>
  <c r="Q30" i="2" s="1"/>
  <c r="O3075" i="6"/>
  <c r="O134" i="2" s="1"/>
  <c r="Q3075" i="6"/>
  <c r="Q134" i="2" s="1"/>
  <c r="O1539" i="6"/>
  <c r="O70" i="2" s="1"/>
  <c r="Q1539" i="6"/>
  <c r="Q70" i="2" s="1"/>
  <c r="O2883" i="6"/>
  <c r="O126" i="2" s="1"/>
  <c r="Q2883" i="6"/>
  <c r="Q126" i="2" s="1"/>
  <c r="O4515" i="6"/>
  <c r="O194" i="2" s="1"/>
  <c r="Q4515" i="6"/>
  <c r="Q194" i="2" s="1"/>
  <c r="O1515" i="6"/>
  <c r="O69" i="2" s="1"/>
  <c r="Q1515" i="6"/>
  <c r="Q69" i="2" s="1"/>
  <c r="O459" i="6"/>
  <c r="O25" i="2" s="1"/>
  <c r="Q459" i="6"/>
  <c r="Q25" i="2" s="1"/>
  <c r="O1611" i="6"/>
  <c r="O73" i="2" s="1"/>
  <c r="Q1611" i="6"/>
  <c r="Q73" i="2" s="1"/>
  <c r="O3675" i="6"/>
  <c r="O159" i="2" s="1"/>
  <c r="Q3675" i="6"/>
  <c r="Q159" i="2" s="1"/>
  <c r="O2643" i="6"/>
  <c r="O116" i="2" s="1"/>
  <c r="Q2643" i="6"/>
  <c r="Q116" i="2" s="1"/>
  <c r="O1227" i="6"/>
  <c r="O57" i="2" s="1"/>
  <c r="Q1227" i="6"/>
  <c r="Q57" i="2" s="1"/>
  <c r="O4107" i="6"/>
  <c r="O177" i="2" s="1"/>
  <c r="Q4107" i="6"/>
  <c r="Q177" i="2" s="1"/>
  <c r="O3387" i="6"/>
  <c r="O147" i="2" s="1"/>
  <c r="Q3387" i="6"/>
  <c r="Q147" i="2" s="1"/>
  <c r="O5307" i="6"/>
  <c r="O227" i="2" s="1"/>
  <c r="Q5307" i="6"/>
  <c r="Q227" i="2" s="1"/>
  <c r="O2379" i="6"/>
  <c r="O105" i="2" s="1"/>
  <c r="Q2379" i="6"/>
  <c r="Q105" i="2" s="1"/>
  <c r="O1755" i="6"/>
  <c r="O79" i="2" s="1"/>
  <c r="Q1755" i="6"/>
  <c r="Q79" i="2" s="1"/>
  <c r="O771" i="6"/>
  <c r="O38" i="2" s="1"/>
  <c r="Q771" i="6"/>
  <c r="Q38" i="2" s="1"/>
  <c r="O6507" i="6"/>
  <c r="O277" i="2" s="1"/>
  <c r="Q6507" i="6"/>
  <c r="Q277" i="2" s="1"/>
  <c r="O7275" i="6"/>
  <c r="O309" i="2" s="1"/>
  <c r="Q7275" i="6"/>
  <c r="Q309" i="2" s="1"/>
  <c r="O675" i="6"/>
  <c r="O34" i="2" s="1"/>
  <c r="Q675" i="6"/>
  <c r="Q34" i="2" s="1"/>
  <c r="O1395" i="6"/>
  <c r="O64" i="2" s="1"/>
  <c r="Q1395" i="6"/>
  <c r="Q64" i="2" s="1"/>
  <c r="O5139" i="6"/>
  <c r="O220" i="2" s="1"/>
  <c r="Q5139" i="6"/>
  <c r="Q220" i="2" s="1"/>
  <c r="O4179" i="6"/>
  <c r="O180" i="2" s="1"/>
  <c r="Q4179" i="6"/>
  <c r="Q180" i="2" s="1"/>
  <c r="O6435" i="6"/>
  <c r="O274" i="2" s="1"/>
  <c r="Q6435" i="6"/>
  <c r="Q274" i="2" s="1"/>
  <c r="O531" i="6"/>
  <c r="O28" i="2" s="1"/>
  <c r="Q531" i="6"/>
  <c r="Q28" i="2" s="1"/>
  <c r="O5715" i="6"/>
  <c r="O244" i="2" s="1"/>
  <c r="Q5715" i="6"/>
  <c r="Q244" i="2" s="1"/>
  <c r="O5259" i="6"/>
  <c r="O225" i="2" s="1"/>
  <c r="Q5259" i="6"/>
  <c r="Q225" i="2" s="1"/>
  <c r="O3219" i="6"/>
  <c r="O140" i="2" s="1"/>
  <c r="Q3219" i="6"/>
  <c r="Q140" i="2" s="1"/>
  <c r="O2667" i="6"/>
  <c r="O117" i="2" s="1"/>
  <c r="Q2667" i="6"/>
  <c r="Q117" i="2" s="1"/>
  <c r="O4803" i="6"/>
  <c r="O206" i="2" s="1"/>
  <c r="Q4803" i="6"/>
  <c r="Q206" i="2" s="1"/>
  <c r="O963" i="6"/>
  <c r="O46" i="2" s="1"/>
  <c r="Q963" i="6"/>
  <c r="Q46" i="2" s="1"/>
  <c r="O1251" i="6"/>
  <c r="O58" i="2" s="1"/>
  <c r="Q1251" i="6"/>
  <c r="Q58" i="2" s="1"/>
  <c r="O3171" i="6"/>
  <c r="O138" i="2" s="1"/>
  <c r="Q3171" i="6"/>
  <c r="Q138" i="2" s="1"/>
  <c r="O4755" i="6"/>
  <c r="O204" i="2" s="1"/>
  <c r="Q4755" i="6"/>
  <c r="Q204" i="2" s="1"/>
  <c r="O4083" i="6"/>
  <c r="O176" i="2" s="1"/>
  <c r="Q4083" i="6"/>
  <c r="Q176" i="2" s="1"/>
  <c r="O2595" i="6"/>
  <c r="O114" i="2" s="1"/>
  <c r="Q2595" i="6"/>
  <c r="Q114" i="2" s="1"/>
  <c r="O6747" i="6"/>
  <c r="O287" i="2" s="1"/>
  <c r="Q6747" i="6"/>
  <c r="Q287" i="2" s="1"/>
  <c r="O1683" i="6"/>
  <c r="O76" i="2" s="1"/>
  <c r="Q1683" i="6"/>
  <c r="Q76" i="2" s="1"/>
  <c r="O3651" i="6"/>
  <c r="O158" i="2" s="1"/>
  <c r="Q3651" i="6"/>
  <c r="Q158" i="2" s="1"/>
  <c r="O1731" i="6"/>
  <c r="O78" i="2" s="1"/>
  <c r="Q1731" i="6"/>
  <c r="Q78" i="2" s="1"/>
  <c r="O5547" i="6"/>
  <c r="O237" i="2" s="1"/>
  <c r="Q5547" i="6"/>
  <c r="Q237" i="2" s="1"/>
  <c r="O363" i="6"/>
  <c r="O21" i="2" s="1"/>
  <c r="Q363" i="6"/>
  <c r="Q21" i="2" s="1"/>
  <c r="O3147" i="6"/>
  <c r="O137" i="2" s="1"/>
  <c r="Q3147" i="6"/>
  <c r="Q137" i="2" s="1"/>
  <c r="O6987" i="6"/>
  <c r="O297" i="2" s="1"/>
  <c r="Q6987" i="6"/>
  <c r="Q297" i="2" s="1"/>
  <c r="O1347" i="6"/>
  <c r="O62" i="2" s="1"/>
  <c r="Q1347" i="6"/>
  <c r="Q62" i="2" s="1"/>
  <c r="O6699" i="6"/>
  <c r="O285" i="2" s="1"/>
  <c r="Q6699" i="6"/>
  <c r="Q285" i="2" s="1"/>
  <c r="O4203" i="6"/>
  <c r="O181" i="2" s="1"/>
  <c r="Q4203" i="6"/>
  <c r="Q181" i="2" s="1"/>
  <c r="O2979" i="6"/>
  <c r="O130" i="2" s="1"/>
  <c r="Q2979" i="6"/>
  <c r="Q130" i="2" s="1"/>
  <c r="O3819" i="6"/>
  <c r="O165" i="2" s="1"/>
  <c r="Q3819" i="6"/>
  <c r="Q165" i="2" s="1"/>
  <c r="O3483" i="6"/>
  <c r="O151" i="2" s="1"/>
  <c r="Q3483" i="6"/>
  <c r="Q151" i="2" s="1"/>
  <c r="O435" i="6"/>
  <c r="O24" i="2" s="1"/>
  <c r="Q435" i="6"/>
  <c r="Q24" i="2" s="1"/>
  <c r="O4635" i="6"/>
  <c r="O199" i="2" s="1"/>
  <c r="Q4635" i="6"/>
  <c r="Q199" i="2" s="1"/>
  <c r="O1875" i="6"/>
  <c r="O84" i="2" s="1"/>
  <c r="Q1875" i="6"/>
  <c r="Q84" i="2" s="1"/>
  <c r="O2187" i="6"/>
  <c r="O97" i="2" s="1"/>
  <c r="Q2187" i="6"/>
  <c r="Q97" i="2" s="1"/>
  <c r="O5859" i="6"/>
  <c r="O250" i="2" s="1"/>
  <c r="Q5859" i="6"/>
  <c r="Q250" i="2" s="1"/>
  <c r="O6219" i="6"/>
  <c r="O265" i="2" s="1"/>
  <c r="Q6219" i="6"/>
  <c r="Q265" i="2" s="1"/>
  <c r="O2547" i="6"/>
  <c r="O112" i="2" s="1"/>
  <c r="Q2547" i="6"/>
  <c r="Q112" i="2" s="1"/>
  <c r="O3027" i="6"/>
  <c r="O132" i="2" s="1"/>
  <c r="Q3027" i="6"/>
  <c r="Q132" i="2" s="1"/>
  <c r="O6843" i="6"/>
  <c r="O291" i="2" s="1"/>
  <c r="Q6843" i="6"/>
  <c r="Q291" i="2" s="1"/>
  <c r="O2787" i="6"/>
  <c r="O122" i="2" s="1"/>
  <c r="Q2787" i="6"/>
  <c r="Q122" i="2" s="1"/>
  <c r="O2403" i="6"/>
  <c r="O106" i="2" s="1"/>
  <c r="Q2403" i="6"/>
  <c r="Q106" i="2" s="1"/>
  <c r="O1011" i="6"/>
  <c r="O48" i="2" s="1"/>
  <c r="Q1011" i="6"/>
  <c r="Q48" i="2" s="1"/>
  <c r="O2955" i="6"/>
  <c r="O129" i="2" s="1"/>
  <c r="Q2955" i="6"/>
  <c r="Q129" i="2" s="1"/>
  <c r="O1107" i="6"/>
  <c r="O52" i="2" s="1"/>
  <c r="Q1107" i="6"/>
  <c r="Q52" i="2" s="1"/>
  <c r="O7107" i="6"/>
  <c r="O302" i="2" s="1"/>
  <c r="Q7107" i="6"/>
  <c r="Q302" i="2" s="1"/>
  <c r="O4827" i="6"/>
  <c r="O207" i="2" s="1"/>
  <c r="Q4827" i="6"/>
  <c r="Q207" i="2" s="1"/>
  <c r="O2163" i="6"/>
  <c r="O96" i="2" s="1"/>
  <c r="Q2163" i="6"/>
  <c r="Q96" i="2" s="1"/>
  <c r="O3195" i="6"/>
  <c r="O139" i="2" s="1"/>
  <c r="Q3195" i="6"/>
  <c r="Q139" i="2" s="1"/>
  <c r="O3699" i="6"/>
  <c r="O160" i="2" s="1"/>
  <c r="Q3699" i="6"/>
  <c r="Q160" i="2" s="1"/>
  <c r="O627" i="6"/>
  <c r="O32" i="2" s="1"/>
  <c r="Q627" i="6"/>
  <c r="Q32" i="2" s="1"/>
  <c r="O5451" i="6"/>
  <c r="O233" i="2" s="1"/>
  <c r="Q5451" i="6"/>
  <c r="Q233" i="2" s="1"/>
  <c r="AE6" i="2"/>
  <c r="AE7" i="2" s="1"/>
  <c r="AE8" i="2" s="1"/>
  <c r="Q243" i="6"/>
  <c r="Q16" i="2" s="1"/>
  <c r="Q219" i="6"/>
  <c r="Q15" i="2" s="1"/>
  <c r="Q147" i="6"/>
  <c r="Q12" i="2" s="1"/>
  <c r="Q171" i="6"/>
  <c r="Q13" i="2" s="1"/>
  <c r="Q99" i="6"/>
  <c r="Q10" i="2" s="1"/>
  <c r="AC6" i="2"/>
  <c r="Q291" i="6"/>
  <c r="Q18" i="2" s="1"/>
  <c r="Q27" i="6"/>
  <c r="Q7" i="2" s="1"/>
  <c r="Q51" i="6"/>
  <c r="Q8" i="2" s="1"/>
  <c r="Q75" i="6"/>
  <c r="Q9" i="2" s="1"/>
  <c r="Q267" i="6"/>
  <c r="Q17" i="2" s="1"/>
  <c r="Q3" i="6"/>
  <c r="Q6" i="2" s="1"/>
  <c r="Q123" i="6"/>
  <c r="Q11" i="2" s="1"/>
  <c r="Q195" i="6"/>
  <c r="Q14" i="2" s="1"/>
  <c r="AB6" i="2" l="1"/>
  <c r="AB7" i="2" s="1"/>
  <c r="AB8" i="2" s="1"/>
  <c r="AB9" i="2" s="1"/>
  <c r="AB10" i="2" s="1"/>
  <c r="AE9" i="2"/>
  <c r="AE10" i="2" s="1"/>
  <c r="AD6" i="2"/>
  <c r="AC7" i="2"/>
  <c r="AC8" i="2" s="1"/>
  <c r="AC9" i="2" s="1"/>
  <c r="AC10" i="2" s="1"/>
  <c r="AC11" i="2" s="1"/>
  <c r="AC12" i="2" s="1"/>
  <c r="AC13" i="2" s="1"/>
  <c r="AC14" i="2" s="1"/>
  <c r="AC15" i="2" s="1"/>
  <c r="AC16" i="2" s="1"/>
  <c r="B3" i="3" a="1"/>
  <c r="L75" i="3" s="1" a="1"/>
  <c r="L75" i="3" s="1"/>
  <c r="AB11" i="2" l="1"/>
  <c r="AB12" i="2" s="1"/>
  <c r="AB13" i="2" s="1"/>
  <c r="K130" i="3"/>
  <c r="L253" i="3" a="1"/>
  <c r="L253" i="3" s="1"/>
  <c r="U254" i="2" s="1"/>
  <c r="R215" i="3"/>
  <c r="S79" i="3"/>
  <c r="S339" i="3"/>
  <c r="S270" i="3"/>
  <c r="N348" i="3"/>
  <c r="R271" i="3"/>
  <c r="R335" i="3"/>
  <c r="R202" i="3"/>
  <c r="R116" i="3"/>
  <c r="R115" i="3"/>
  <c r="R74" i="3"/>
  <c r="R73" i="3"/>
  <c r="S305" i="3"/>
  <c r="N110" i="3"/>
  <c r="N233" i="3"/>
  <c r="R329" i="3"/>
  <c r="S331" i="3"/>
  <c r="R223" i="3"/>
  <c r="R310" i="3"/>
  <c r="R49" i="3"/>
  <c r="R305" i="3"/>
  <c r="P305" i="3" s="1"/>
  <c r="R165" i="3"/>
  <c r="R339" i="3"/>
  <c r="X303" i="3"/>
  <c r="R100" i="3"/>
  <c r="R323" i="3"/>
  <c r="N140" i="3"/>
  <c r="R58" i="3"/>
  <c r="R193" i="3"/>
  <c r="R184" i="3"/>
  <c r="S341" i="3"/>
  <c r="S247" i="3"/>
  <c r="N343" i="3"/>
  <c r="R188" i="3"/>
  <c r="N155" i="3"/>
  <c r="R345" i="3"/>
  <c r="S311" i="3"/>
  <c r="R36" i="3"/>
  <c r="S40" i="3"/>
  <c r="R163" i="3"/>
  <c r="S203" i="3"/>
  <c r="S285" i="3"/>
  <c r="R311" i="3"/>
  <c r="S337" i="3"/>
  <c r="R129" i="3"/>
  <c r="R56" i="3"/>
  <c r="R142" i="3"/>
  <c r="S288" i="3"/>
  <c r="S20" i="3"/>
  <c r="N41" i="3"/>
  <c r="N215" i="3"/>
  <c r="R303" i="3"/>
  <c r="N206" i="3"/>
  <c r="N139" i="3"/>
  <c r="T106" i="3"/>
  <c r="T152" i="3"/>
  <c r="T53" i="3"/>
  <c r="N222" i="3"/>
  <c r="N331" i="3"/>
  <c r="N289" i="3"/>
  <c r="N17" i="3"/>
  <c r="R164" i="3"/>
  <c r="R221" i="3"/>
  <c r="S318" i="3"/>
  <c r="R35" i="3"/>
  <c r="R347" i="3"/>
  <c r="R122" i="3"/>
  <c r="S55" i="3"/>
  <c r="S276" i="3"/>
  <c r="P276" i="3" s="1"/>
  <c r="S190" i="3"/>
  <c r="N280" i="3"/>
  <c r="N319" i="3"/>
  <c r="S209" i="3"/>
  <c r="R29" i="3"/>
  <c r="S176" i="3"/>
  <c r="S324" i="3"/>
  <c r="S271" i="3"/>
  <c r="R124" i="3"/>
  <c r="R295" i="3"/>
  <c r="N90" i="3"/>
  <c r="R342" i="3"/>
  <c r="S278" i="3"/>
  <c r="R123" i="3"/>
  <c r="R292" i="3"/>
  <c r="S35" i="3"/>
  <c r="N306" i="3"/>
  <c r="R210" i="3"/>
  <c r="R82" i="3"/>
  <c r="S138" i="3"/>
  <c r="S163" i="3"/>
  <c r="N297" i="3"/>
  <c r="R218" i="3"/>
  <c r="R81" i="3"/>
  <c r="P81" i="3" s="1"/>
  <c r="R275" i="3"/>
  <c r="R208" i="3"/>
  <c r="S114" i="3"/>
  <c r="S313" i="3"/>
  <c r="R38" i="3"/>
  <c r="R269" i="3"/>
  <c r="R181" i="3"/>
  <c r="R297" i="3"/>
  <c r="S33" i="3"/>
  <c r="X16" i="3"/>
  <c r="N36" i="3"/>
  <c r="R344" i="3"/>
  <c r="R263" i="3"/>
  <c r="X263" i="3"/>
  <c r="X261" i="3"/>
  <c r="T98" i="3"/>
  <c r="X58" i="3"/>
  <c r="T231" i="3"/>
  <c r="T304" i="3"/>
  <c r="S106" i="3"/>
  <c r="R200" i="3"/>
  <c r="R173" i="3"/>
  <c r="R322" i="3"/>
  <c r="P322" i="3" s="1"/>
  <c r="T66" i="3"/>
  <c r="R107" i="3"/>
  <c r="N56" i="3"/>
  <c r="N298" i="3"/>
  <c r="N102" i="3"/>
  <c r="R328" i="3"/>
  <c r="S345" i="3"/>
  <c r="X166" i="3"/>
  <c r="N269" i="3"/>
  <c r="T343" i="3"/>
  <c r="N316" i="3"/>
  <c r="S194" i="3"/>
  <c r="S47" i="3"/>
  <c r="R256" i="3"/>
  <c r="R194" i="3"/>
  <c r="N152" i="3"/>
  <c r="R201" i="3"/>
  <c r="S68" i="3"/>
  <c r="S297" i="3"/>
  <c r="R351" i="3"/>
  <c r="X274" i="3"/>
  <c r="S123" i="3"/>
  <c r="T218" i="3"/>
  <c r="N308" i="3"/>
  <c r="P308" i="3" s="1"/>
  <c r="S162" i="3"/>
  <c r="P162" i="3" s="1"/>
  <c r="S323" i="3"/>
  <c r="S214" i="3"/>
  <c r="R186" i="3"/>
  <c r="S140" i="3"/>
  <c r="R41" i="3"/>
  <c r="R236" i="3"/>
  <c r="R14" i="3"/>
  <c r="S195" i="3"/>
  <c r="R283" i="3"/>
  <c r="S193" i="3"/>
  <c r="N105" i="3"/>
  <c r="X221" i="3"/>
  <c r="R243" i="3"/>
  <c r="R187" i="3"/>
  <c r="R313" i="3"/>
  <c r="S309" i="3"/>
  <c r="R18" i="3"/>
  <c r="S300" i="3"/>
  <c r="R287" i="3"/>
  <c r="R80" i="3"/>
  <c r="R166" i="3"/>
  <c r="S312" i="3"/>
  <c r="R228" i="3"/>
  <c r="S30" i="3"/>
  <c r="P30" i="3" s="1"/>
  <c r="N177" i="3"/>
  <c r="T161" i="3"/>
  <c r="T109" i="3"/>
  <c r="N329" i="3"/>
  <c r="R180" i="3"/>
  <c r="R52" i="3"/>
  <c r="R229" i="3"/>
  <c r="S143" i="3"/>
  <c r="N275" i="3"/>
  <c r="R179" i="3"/>
  <c r="R51" i="3"/>
  <c r="R270" i="3"/>
  <c r="S155" i="3"/>
  <c r="S301" i="3"/>
  <c r="R138" i="3"/>
  <c r="R10" i="3"/>
  <c r="N99" i="3"/>
  <c r="R350" i="3"/>
  <c r="S292" i="3"/>
  <c r="R145" i="3"/>
  <c r="S239" i="3"/>
  <c r="N296" i="3"/>
  <c r="R72" i="3"/>
  <c r="N203" i="3"/>
  <c r="P203" i="3" s="1"/>
  <c r="R158" i="3"/>
  <c r="S207" i="3"/>
  <c r="S304" i="3"/>
  <c r="R45" i="3"/>
  <c r="S84" i="3"/>
  <c r="S21" i="3"/>
  <c r="S61" i="3"/>
  <c r="N16" i="3"/>
  <c r="R119" i="3"/>
  <c r="S107" i="3"/>
  <c r="X52" i="3"/>
  <c r="T11" i="3"/>
  <c r="T184" i="3"/>
  <c r="T239" i="3"/>
  <c r="S246" i="3"/>
  <c r="R209" i="3"/>
  <c r="N114" i="3"/>
  <c r="R30" i="3"/>
  <c r="R259" i="3"/>
  <c r="R249" i="3"/>
  <c r="T217" i="3"/>
  <c r="R108" i="3"/>
  <c r="N334" i="3"/>
  <c r="N290" i="3"/>
  <c r="P290" i="3" s="1"/>
  <c r="R66" i="3"/>
  <c r="N281" i="3"/>
  <c r="R192" i="3"/>
  <c r="R22" i="3"/>
  <c r="R245" i="3"/>
  <c r="N223" i="3"/>
  <c r="X224" i="3"/>
  <c r="T229" i="3"/>
  <c r="X280" i="3"/>
  <c r="R254" i="3"/>
  <c r="R291" i="3"/>
  <c r="R99" i="3"/>
  <c r="N282" i="3"/>
  <c r="R289" i="3"/>
  <c r="N273" i="3"/>
  <c r="S36" i="3"/>
  <c r="S289" i="3"/>
  <c r="R157" i="3"/>
  <c r="X44" i="3"/>
  <c r="R337" i="3"/>
  <c r="N30" i="3"/>
  <c r="T185" i="3"/>
  <c r="R353" i="3"/>
  <c r="R60" i="3"/>
  <c r="N283" i="3"/>
  <c r="R59" i="3"/>
  <c r="R146" i="3"/>
  <c r="S148" i="3"/>
  <c r="N208" i="3"/>
  <c r="R153" i="3"/>
  <c r="N304" i="3"/>
  <c r="S99" i="3"/>
  <c r="R261" i="3"/>
  <c r="R53" i="3"/>
  <c r="S108" i="3"/>
  <c r="N156" i="3"/>
  <c r="R127" i="3"/>
  <c r="X94" i="3"/>
  <c r="T35" i="3"/>
  <c r="T317" i="3"/>
  <c r="S319" i="3"/>
  <c r="R172" i="3"/>
  <c r="R44" i="3"/>
  <c r="S183" i="3"/>
  <c r="S72" i="3"/>
  <c r="R338" i="3"/>
  <c r="R171" i="3"/>
  <c r="R43" i="3"/>
  <c r="P43" i="3" s="1"/>
  <c r="R227" i="3"/>
  <c r="N94" i="3"/>
  <c r="S293" i="3"/>
  <c r="R130" i="3"/>
  <c r="R336" i="3"/>
  <c r="S87" i="3"/>
  <c r="S346" i="3"/>
  <c r="S284" i="3"/>
  <c r="R137" i="3"/>
  <c r="R224" i="3"/>
  <c r="N288" i="3"/>
  <c r="R64" i="3"/>
  <c r="R343" i="3"/>
  <c r="R150" i="3"/>
  <c r="S175" i="3"/>
  <c r="S296" i="3"/>
  <c r="R37" i="3"/>
  <c r="S52" i="3"/>
  <c r="S135" i="3"/>
  <c r="S156" i="3"/>
  <c r="N247" i="3"/>
  <c r="R111" i="3"/>
  <c r="S153" i="3"/>
  <c r="N323" i="3"/>
  <c r="P323" i="3" s="1"/>
  <c r="T340" i="3"/>
  <c r="T160" i="3"/>
  <c r="N101" i="3"/>
  <c r="X47" i="3"/>
  <c r="U76" i="2"/>
  <c r="S198" i="3"/>
  <c r="N174" i="3"/>
  <c r="S181" i="3"/>
  <c r="T301" i="3"/>
  <c r="T42" i="3"/>
  <c r="N213" i="3"/>
  <c r="S350" i="3"/>
  <c r="R212" i="3"/>
  <c r="S332" i="3"/>
  <c r="N276" i="3"/>
  <c r="S279" i="3"/>
  <c r="R196" i="3"/>
  <c r="R132" i="3"/>
  <c r="R68" i="3"/>
  <c r="R316" i="3"/>
  <c r="R273" i="3"/>
  <c r="S151" i="3"/>
  <c r="S196" i="3"/>
  <c r="P196" i="3" s="1"/>
  <c r="S353" i="3"/>
  <c r="N291" i="3"/>
  <c r="S286" i="3"/>
  <c r="R195" i="3"/>
  <c r="R131" i="3"/>
  <c r="R67" i="3"/>
  <c r="R340" i="3"/>
  <c r="N339" i="3"/>
  <c r="S67" i="3"/>
  <c r="S28" i="3"/>
  <c r="N314" i="3"/>
  <c r="S317" i="3"/>
  <c r="R230" i="3"/>
  <c r="R154" i="3"/>
  <c r="R90" i="3"/>
  <c r="R26" i="3"/>
  <c r="S170" i="3"/>
  <c r="N160" i="3"/>
  <c r="R248" i="3"/>
  <c r="R290" i="3"/>
  <c r="N305" i="3"/>
  <c r="S308" i="3"/>
  <c r="R250" i="3"/>
  <c r="R161" i="3"/>
  <c r="R89" i="3"/>
  <c r="R9" i="3"/>
  <c r="S179" i="3"/>
  <c r="S336" i="3"/>
  <c r="S283" i="3"/>
  <c r="R120" i="3"/>
  <c r="R265" i="3"/>
  <c r="S31" i="3"/>
  <c r="N294" i="3"/>
  <c r="R206" i="3"/>
  <c r="R78" i="3"/>
  <c r="S154" i="3"/>
  <c r="S96" i="3"/>
  <c r="N277" i="3"/>
  <c r="R234" i="3"/>
  <c r="R93" i="3"/>
  <c r="S174" i="3"/>
  <c r="N196" i="3"/>
  <c r="N138" i="3"/>
  <c r="X119" i="3"/>
  <c r="X249" i="3"/>
  <c r="S132" i="3"/>
  <c r="N60" i="3"/>
  <c r="S56" i="3"/>
  <c r="P56" i="3" s="1"/>
  <c r="N303" i="3"/>
  <c r="P303" i="3" s="1"/>
  <c r="R167" i="3"/>
  <c r="R39" i="3"/>
  <c r="R244" i="3"/>
  <c r="N49" i="3"/>
  <c r="S354" i="3"/>
  <c r="N106" i="3"/>
  <c r="X250" i="3"/>
  <c r="T84" i="3"/>
  <c r="T139" i="3"/>
  <c r="T262" i="3"/>
  <c r="X128" i="3"/>
  <c r="T251" i="3"/>
  <c r="T236" i="3"/>
  <c r="T39" i="3"/>
  <c r="T266" i="3"/>
  <c r="X138" i="3"/>
  <c r="K322" i="3"/>
  <c r="N35" i="3"/>
  <c r="L285" i="3" a="1"/>
  <c r="L285" i="3" s="1"/>
  <c r="R103" i="3"/>
  <c r="N72" i="3"/>
  <c r="X143" i="3"/>
  <c r="T353" i="3"/>
  <c r="T313" i="3"/>
  <c r="T137" i="3"/>
  <c r="T120" i="3"/>
  <c r="X73" i="3"/>
  <c r="N83" i="3"/>
  <c r="R354" i="3"/>
  <c r="N300" i="3"/>
  <c r="S303" i="3"/>
  <c r="R222" i="3"/>
  <c r="R156" i="3"/>
  <c r="R92" i="3"/>
  <c r="R28" i="3"/>
  <c r="S130" i="3"/>
  <c r="N191" i="3"/>
  <c r="R255" i="3"/>
  <c r="R301" i="3"/>
  <c r="N315" i="3"/>
  <c r="S310" i="3"/>
  <c r="R242" i="3"/>
  <c r="R155" i="3"/>
  <c r="R91" i="3"/>
  <c r="R27" i="3"/>
  <c r="S182" i="3"/>
  <c r="S171" i="3"/>
  <c r="S128" i="3"/>
  <c r="P128" i="3" s="1"/>
  <c r="S338" i="3"/>
  <c r="N274" i="3"/>
  <c r="S277" i="3"/>
  <c r="R178" i="3"/>
  <c r="R114" i="3"/>
  <c r="R50" i="3"/>
  <c r="S255" i="3"/>
  <c r="R268" i="3"/>
  <c r="S23" i="3"/>
  <c r="N91" i="3"/>
  <c r="S329" i="3"/>
  <c r="S348" i="3"/>
  <c r="N342" i="3"/>
  <c r="R185" i="3"/>
  <c r="R113" i="3"/>
  <c r="R33" i="3"/>
  <c r="R286" i="3"/>
  <c r="S152" i="3"/>
  <c r="S307" i="3"/>
  <c r="R144" i="3"/>
  <c r="R16" i="3"/>
  <c r="S145" i="3"/>
  <c r="N318" i="3"/>
  <c r="P318" i="3" s="1"/>
  <c r="R327" i="3"/>
  <c r="R102" i="3"/>
  <c r="R247" i="3"/>
  <c r="N212" i="3"/>
  <c r="N301" i="3"/>
  <c r="N248" i="3"/>
  <c r="R117" i="3"/>
  <c r="R231" i="3"/>
  <c r="S27" i="3"/>
  <c r="R235" i="3"/>
  <c r="X49" i="3"/>
  <c r="R267" i="3"/>
  <c r="S62" i="3"/>
  <c r="X204" i="3"/>
  <c r="X168" i="3"/>
  <c r="X173" i="3"/>
  <c r="R191" i="3"/>
  <c r="R63" i="3"/>
  <c r="R307" i="3"/>
  <c r="X290" i="3"/>
  <c r="S237" i="3"/>
  <c r="X13" i="3"/>
  <c r="S17" i="3"/>
  <c r="T148" i="3"/>
  <c r="T203" i="3"/>
  <c r="S22" i="3"/>
  <c r="T248" i="3"/>
  <c r="T333" i="3"/>
  <c r="T24" i="3"/>
  <c r="T111" i="3"/>
  <c r="T62" i="3"/>
  <c r="X316" i="3"/>
  <c r="X219" i="3"/>
  <c r="N224" i="3"/>
  <c r="R148" i="3"/>
  <c r="R84" i="3"/>
  <c r="R20" i="3"/>
  <c r="S98" i="3"/>
  <c r="S177" i="3"/>
  <c r="N180" i="3"/>
  <c r="N132" i="3"/>
  <c r="N307" i="3"/>
  <c r="S302" i="3"/>
  <c r="R211" i="3"/>
  <c r="R147" i="3"/>
  <c r="R83" i="3"/>
  <c r="R19" i="3"/>
  <c r="S150" i="3"/>
  <c r="P150" i="3" s="1"/>
  <c r="N175" i="3"/>
  <c r="S180" i="3"/>
  <c r="S330" i="3"/>
  <c r="N337" i="3"/>
  <c r="N322" i="3"/>
  <c r="R170" i="3"/>
  <c r="R106" i="3"/>
  <c r="R42" i="3"/>
  <c r="R240" i="3"/>
  <c r="S191" i="3"/>
  <c r="R324" i="3"/>
  <c r="S80" i="3"/>
  <c r="S321" i="3"/>
  <c r="N325" i="3"/>
  <c r="R331" i="3"/>
  <c r="R177" i="3"/>
  <c r="R105" i="3"/>
  <c r="R25" i="3"/>
  <c r="R252" i="3"/>
  <c r="S349" i="3"/>
  <c r="S299" i="3"/>
  <c r="R136" i="3"/>
  <c r="R8" i="3"/>
  <c r="N96" i="3"/>
  <c r="N310" i="3"/>
  <c r="R246" i="3"/>
  <c r="R94" i="3"/>
  <c r="R233" i="3"/>
  <c r="N198" i="3"/>
  <c r="N293" i="3"/>
  <c r="N216" i="3"/>
  <c r="R109" i="3"/>
  <c r="R217" i="3"/>
  <c r="R296" i="3"/>
  <c r="N145" i="3"/>
  <c r="X51" i="3"/>
  <c r="X57" i="3"/>
  <c r="N8" i="3"/>
  <c r="X183" i="3"/>
  <c r="X103" i="3"/>
  <c r="X248" i="3"/>
  <c r="R183" i="3"/>
  <c r="R55" i="3"/>
  <c r="R317" i="3"/>
  <c r="S15" i="3"/>
  <c r="N107" i="3"/>
  <c r="T6" i="3"/>
  <c r="N262" i="3"/>
  <c r="T124" i="3"/>
  <c r="T195" i="3"/>
  <c r="K309" i="3"/>
  <c r="T277" i="3"/>
  <c r="T308" i="3"/>
  <c r="T265" i="3"/>
  <c r="T87" i="3"/>
  <c r="T46" i="3"/>
  <c r="T33" i="3"/>
  <c r="X175" i="3"/>
  <c r="N210" i="3"/>
  <c r="N292" i="3"/>
  <c r="S295" i="3"/>
  <c r="S340" i="3"/>
  <c r="N284" i="3"/>
  <c r="S287" i="3"/>
  <c r="R204" i="3"/>
  <c r="R140" i="3"/>
  <c r="R76" i="3"/>
  <c r="R12" i="3"/>
  <c r="R294" i="3"/>
  <c r="N163" i="3"/>
  <c r="N166" i="3"/>
  <c r="S120" i="3"/>
  <c r="P120" i="3" s="1"/>
  <c r="N299" i="3"/>
  <c r="P299" i="3" s="1"/>
  <c r="S294" i="3"/>
  <c r="R203" i="3"/>
  <c r="R139" i="3"/>
  <c r="R75" i="3"/>
  <c r="R11" i="3"/>
  <c r="S118" i="3"/>
  <c r="S113" i="3"/>
  <c r="S60" i="3"/>
  <c r="S322" i="3"/>
  <c r="R326" i="3"/>
  <c r="R262" i="3"/>
  <c r="R162" i="3"/>
  <c r="R98" i="3"/>
  <c r="R34" i="3"/>
  <c r="S202" i="3"/>
  <c r="R216" i="3"/>
  <c r="R280" i="3"/>
  <c r="S48" i="3"/>
  <c r="N313" i="3"/>
  <c r="S316" i="3"/>
  <c r="R321" i="3"/>
  <c r="R169" i="3"/>
  <c r="R97" i="3"/>
  <c r="R17" i="3"/>
  <c r="P17" i="3" s="1"/>
  <c r="S211" i="3"/>
  <c r="R355" i="3"/>
  <c r="S291" i="3"/>
  <c r="R128" i="3"/>
  <c r="R284" i="3"/>
  <c r="S63" i="3"/>
  <c r="N302" i="3"/>
  <c r="R214" i="3"/>
  <c r="R86" i="3"/>
  <c r="S186" i="3"/>
  <c r="N108" i="3"/>
  <c r="N285" i="3"/>
  <c r="R266" i="3"/>
  <c r="R101" i="3"/>
  <c r="S206" i="3"/>
  <c r="S231" i="3"/>
  <c r="S37" i="3"/>
  <c r="X115" i="3"/>
  <c r="X185" i="3"/>
  <c r="N183" i="3"/>
  <c r="N21" i="3"/>
  <c r="N88" i="3"/>
  <c r="N311" i="3"/>
  <c r="P311" i="3" s="1"/>
  <c r="R175" i="3"/>
  <c r="R47" i="3"/>
  <c r="R274" i="3"/>
  <c r="S53" i="3"/>
  <c r="N15" i="3"/>
  <c r="N29" i="3"/>
  <c r="X82" i="3"/>
  <c r="T116" i="3"/>
  <c r="T163" i="3"/>
  <c r="T326" i="3"/>
  <c r="T257" i="3"/>
  <c r="T286" i="3"/>
  <c r="S265" i="3"/>
  <c r="T79" i="3"/>
  <c r="T14" i="3"/>
  <c r="X323" i="3"/>
  <c r="S13" i="3"/>
  <c r="N324" i="3"/>
  <c r="AE11" i="2"/>
  <c r="AE12" i="2" s="1"/>
  <c r="S158" i="3"/>
  <c r="S200" i="3"/>
  <c r="R285" i="3"/>
  <c r="S328" i="3"/>
  <c r="N272" i="3"/>
  <c r="P272" i="3" s="1"/>
  <c r="S275" i="3"/>
  <c r="P275" i="3" s="1"/>
  <c r="R176" i="3"/>
  <c r="R112" i="3"/>
  <c r="R48" i="3"/>
  <c r="S223" i="3"/>
  <c r="S199" i="3"/>
  <c r="R312" i="3"/>
  <c r="R346" i="3"/>
  <c r="N286" i="3"/>
  <c r="S281" i="3"/>
  <c r="R198" i="3"/>
  <c r="R134" i="3"/>
  <c r="R70" i="3"/>
  <c r="R6" i="3"/>
  <c r="S122" i="3"/>
  <c r="N154" i="3"/>
  <c r="N171" i="3"/>
  <c r="S333" i="3"/>
  <c r="S355" i="3"/>
  <c r="S280" i="3"/>
  <c r="R213" i="3"/>
  <c r="R149" i="3"/>
  <c r="R85" i="3"/>
  <c r="R21" i="3"/>
  <c r="P21" i="3" s="1"/>
  <c r="S142" i="3"/>
  <c r="P142" i="3" s="1"/>
  <c r="N207" i="3"/>
  <c r="N143" i="3"/>
  <c r="R306" i="3"/>
  <c r="S25" i="3"/>
  <c r="N77" i="3"/>
  <c r="X314" i="3"/>
  <c r="R288" i="3"/>
  <c r="X187" i="3"/>
  <c r="N37" i="3"/>
  <c r="N84" i="3"/>
  <c r="R257" i="3"/>
  <c r="S208" i="3"/>
  <c r="R320" i="3"/>
  <c r="S24" i="3"/>
  <c r="R253" i="3"/>
  <c r="N295" i="3"/>
  <c r="R258" i="3"/>
  <c r="R159" i="3"/>
  <c r="R95" i="3"/>
  <c r="R31" i="3"/>
  <c r="R325" i="3"/>
  <c r="R341" i="3"/>
  <c r="R304" i="3"/>
  <c r="S144" i="3"/>
  <c r="P144" i="3" s="1"/>
  <c r="K223" i="3"/>
  <c r="N333" i="3"/>
  <c r="X174" i="3"/>
  <c r="N25" i="3"/>
  <c r="X218" i="3"/>
  <c r="X188" i="3"/>
  <c r="T335" i="3"/>
  <c r="T60" i="3"/>
  <c r="T309" i="3"/>
  <c r="T131" i="3"/>
  <c r="T223" i="3"/>
  <c r="T194" i="3"/>
  <c r="T34" i="3"/>
  <c r="X225" i="3"/>
  <c r="T105" i="3"/>
  <c r="N254" i="3"/>
  <c r="T96" i="3"/>
  <c r="S222" i="3"/>
  <c r="X289" i="3"/>
  <c r="T303" i="3"/>
  <c r="T198" i="3"/>
  <c r="T234" i="3"/>
  <c r="K151" i="3"/>
  <c r="N34" i="3"/>
  <c r="X195" i="3"/>
  <c r="X48" i="3"/>
  <c r="X11" i="3"/>
  <c r="N232" i="3"/>
  <c r="S126" i="3"/>
  <c r="N122" i="3"/>
  <c r="R251" i="3"/>
  <c r="N355" i="3"/>
  <c r="N346" i="3"/>
  <c r="N351" i="3"/>
  <c r="R168" i="3"/>
  <c r="R104" i="3"/>
  <c r="R40" i="3"/>
  <c r="S210" i="3"/>
  <c r="S167" i="3"/>
  <c r="R241" i="3"/>
  <c r="S342" i="3"/>
  <c r="N278" i="3"/>
  <c r="S273" i="3"/>
  <c r="R190" i="3"/>
  <c r="R126" i="3"/>
  <c r="R62" i="3"/>
  <c r="N239" i="3"/>
  <c r="P239" i="3" s="1"/>
  <c r="S90" i="3"/>
  <c r="P90" i="3" s="1"/>
  <c r="S71" i="3"/>
  <c r="N146" i="3"/>
  <c r="S325" i="3"/>
  <c r="N341" i="3"/>
  <c r="S272" i="3"/>
  <c r="R205" i="3"/>
  <c r="R141" i="3"/>
  <c r="R77" i="3"/>
  <c r="R13" i="3"/>
  <c r="S110" i="3"/>
  <c r="N128" i="3"/>
  <c r="S131" i="3"/>
  <c r="R237" i="3"/>
  <c r="R309" i="3"/>
  <c r="N33" i="3"/>
  <c r="K247" i="3"/>
  <c r="N40" i="3"/>
  <c r="X149" i="3"/>
  <c r="N23" i="3"/>
  <c r="N61" i="3"/>
  <c r="S77" i="3"/>
  <c r="R264" i="3"/>
  <c r="X201" i="3"/>
  <c r="N176" i="3"/>
  <c r="P176" i="3" s="1"/>
  <c r="S147" i="3"/>
  <c r="N287" i="3"/>
  <c r="R226" i="3"/>
  <c r="R151" i="3"/>
  <c r="R87" i="3"/>
  <c r="R23" i="3"/>
  <c r="R302" i="3"/>
  <c r="R239" i="3"/>
  <c r="S57" i="3"/>
  <c r="X298" i="3"/>
  <c r="N261" i="3"/>
  <c r="S314" i="3"/>
  <c r="X172" i="3"/>
  <c r="X70" i="3"/>
  <c r="S218" i="3"/>
  <c r="N230" i="3"/>
  <c r="T212" i="3"/>
  <c r="T52" i="3"/>
  <c r="N18" i="3"/>
  <c r="T99" i="3"/>
  <c r="S105" i="3"/>
  <c r="T170" i="3"/>
  <c r="T336" i="3"/>
  <c r="X240" i="3"/>
  <c r="T81" i="3"/>
  <c r="K6" i="3"/>
  <c r="AD6" i="3" s="1"/>
  <c r="T88" i="3"/>
  <c r="N79" i="3"/>
  <c r="T207" i="3"/>
  <c r="T263" i="3"/>
  <c r="T158" i="3"/>
  <c r="T181" i="3"/>
  <c r="N117" i="3"/>
  <c r="N66" i="3"/>
  <c r="X262" i="3"/>
  <c r="K21" i="3"/>
  <c r="X297" i="3"/>
  <c r="X67" i="3"/>
  <c r="R65" i="3"/>
  <c r="R333" i="3"/>
  <c r="S94" i="3"/>
  <c r="S75" i="3"/>
  <c r="N192" i="3"/>
  <c r="N320" i="3"/>
  <c r="R334" i="3"/>
  <c r="N330" i="3"/>
  <c r="R160" i="3"/>
  <c r="P160" i="3" s="1"/>
  <c r="R96" i="3"/>
  <c r="P96" i="3" s="1"/>
  <c r="R32" i="3"/>
  <c r="S178" i="3"/>
  <c r="N263" i="3"/>
  <c r="S160" i="3"/>
  <c r="S334" i="3"/>
  <c r="N270" i="3"/>
  <c r="S351" i="3"/>
  <c r="R182" i="3"/>
  <c r="R118" i="3"/>
  <c r="R54" i="3"/>
  <c r="R300" i="3"/>
  <c r="R352" i="3"/>
  <c r="S39" i="3"/>
  <c r="S64" i="3"/>
  <c r="N317" i="3"/>
  <c r="R330" i="3"/>
  <c r="R349" i="3"/>
  <c r="R197" i="3"/>
  <c r="R133" i="3"/>
  <c r="R69" i="3"/>
  <c r="R319" i="3"/>
  <c r="R348" i="3"/>
  <c r="S116" i="3"/>
  <c r="S212" i="3"/>
  <c r="P212" i="3" s="1"/>
  <c r="N69" i="3"/>
  <c r="N211" i="3"/>
  <c r="R232" i="3"/>
  <c r="N53" i="3"/>
  <c r="S215" i="3"/>
  <c r="X55" i="3"/>
  <c r="R282" i="3"/>
  <c r="N20" i="3"/>
  <c r="R298" i="3"/>
  <c r="S81" i="3"/>
  <c r="X85" i="3"/>
  <c r="N126" i="3"/>
  <c r="N68" i="3"/>
  <c r="N279" i="3"/>
  <c r="R207" i="3"/>
  <c r="R143" i="3"/>
  <c r="R79" i="3"/>
  <c r="R15" i="3"/>
  <c r="R281" i="3"/>
  <c r="R299" i="3"/>
  <c r="X87" i="3"/>
  <c r="X14" i="3"/>
  <c r="S89" i="3"/>
  <c r="S282" i="3"/>
  <c r="P282" i="3" s="1"/>
  <c r="X53" i="3"/>
  <c r="S256" i="3"/>
  <c r="S197" i="3"/>
  <c r="N238" i="3"/>
  <c r="T188" i="3"/>
  <c r="T20" i="3"/>
  <c r="X129" i="3"/>
  <c r="T75" i="3"/>
  <c r="N7" i="3"/>
  <c r="T162" i="3"/>
  <c r="T310" i="3"/>
  <c r="K134" i="3"/>
  <c r="T73" i="3"/>
  <c r="T334" i="3"/>
  <c r="T56" i="3"/>
  <c r="N165" i="3"/>
  <c r="T159" i="3"/>
  <c r="T325" i="3"/>
  <c r="T150" i="3"/>
  <c r="T157" i="3"/>
  <c r="K145" i="3"/>
  <c r="S66" i="3"/>
  <c r="X154" i="3"/>
  <c r="T41" i="3"/>
  <c r="T134" i="3"/>
  <c r="K230" i="3"/>
  <c r="R121" i="3"/>
  <c r="R57" i="3"/>
  <c r="R308" i="3"/>
  <c r="R332" i="3"/>
  <c r="S43" i="3"/>
  <c r="N164" i="3"/>
  <c r="N312" i="3"/>
  <c r="S315" i="3"/>
  <c r="R238" i="3"/>
  <c r="R152" i="3"/>
  <c r="R88" i="3"/>
  <c r="R24" i="3"/>
  <c r="S146" i="3"/>
  <c r="S184" i="3"/>
  <c r="N111" i="3"/>
  <c r="S326" i="3"/>
  <c r="N321" i="3"/>
  <c r="N338" i="3"/>
  <c r="R174" i="3"/>
  <c r="R110" i="3"/>
  <c r="R46" i="3"/>
  <c r="R279" i="3"/>
  <c r="P279" i="3" s="1"/>
  <c r="R278" i="3"/>
  <c r="S263" i="3"/>
  <c r="S32" i="3"/>
  <c r="N309" i="3"/>
  <c r="S320" i="3"/>
  <c r="N326" i="3"/>
  <c r="R189" i="3"/>
  <c r="R125" i="3"/>
  <c r="R61" i="3"/>
  <c r="R276" i="3"/>
  <c r="R318" i="3"/>
  <c r="S59" i="3"/>
  <c r="N120" i="3"/>
  <c r="N55" i="3"/>
  <c r="N24" i="3"/>
  <c r="R315" i="3"/>
  <c r="R293" i="3"/>
  <c r="S65" i="3"/>
  <c r="X282" i="3"/>
  <c r="N76" i="3"/>
  <c r="R277" i="3"/>
  <c r="X257" i="3"/>
  <c r="N113" i="3"/>
  <c r="P113" i="3" s="1"/>
  <c r="X7" i="3"/>
  <c r="N62" i="3"/>
  <c r="X83" i="3"/>
  <c r="N271" i="3"/>
  <c r="R199" i="3"/>
  <c r="R135" i="3"/>
  <c r="R71" i="3"/>
  <c r="R7" i="3"/>
  <c r="R220" i="3"/>
  <c r="N135" i="3"/>
  <c r="X306" i="3"/>
  <c r="X102" i="3"/>
  <c r="S261" i="3"/>
  <c r="X319" i="3"/>
  <c r="X288" i="3"/>
  <c r="X206" i="3"/>
  <c r="X17" i="3"/>
  <c r="X169" i="3"/>
  <c r="T180" i="3"/>
  <c r="T215" i="3"/>
  <c r="T323" i="3"/>
  <c r="T67" i="3"/>
  <c r="N86" i="3"/>
  <c r="T130" i="3"/>
  <c r="T289" i="3"/>
  <c r="T250" i="3"/>
  <c r="T25" i="3"/>
  <c r="T238" i="3"/>
  <c r="T32" i="3"/>
  <c r="X241" i="3"/>
  <c r="T151" i="3"/>
  <c r="S238" i="3"/>
  <c r="T94" i="3"/>
  <c r="T141" i="3"/>
  <c r="X336" i="3"/>
  <c r="X313" i="3"/>
  <c r="N130" i="3"/>
  <c r="X159" i="3"/>
  <c r="K191" i="3"/>
  <c r="K43" i="3"/>
  <c r="S69" i="3"/>
  <c r="R272" i="3"/>
  <c r="X19" i="3"/>
  <c r="R219" i="3"/>
  <c r="X86" i="3"/>
  <c r="X23" i="3"/>
  <c r="S269" i="3"/>
  <c r="N121" i="3"/>
  <c r="X243" i="3"/>
  <c r="S306" i="3"/>
  <c r="X231" i="3"/>
  <c r="X95" i="3"/>
  <c r="X142" i="3"/>
  <c r="N253" i="3"/>
  <c r="S185" i="3"/>
  <c r="X217" i="3"/>
  <c r="X266" i="3"/>
  <c r="X38" i="3"/>
  <c r="X144" i="3"/>
  <c r="N246" i="3"/>
  <c r="N103" i="3"/>
  <c r="S133" i="3"/>
  <c r="T329" i="3"/>
  <c r="T172" i="3"/>
  <c r="T108" i="3"/>
  <c r="T44" i="3"/>
  <c r="T294" i="3"/>
  <c r="N169" i="3"/>
  <c r="X12" i="3"/>
  <c r="T187" i="3"/>
  <c r="T123" i="3"/>
  <c r="T59" i="3"/>
  <c r="T292" i="3"/>
  <c r="T345" i="3"/>
  <c r="S159" i="3"/>
  <c r="T230" i="3"/>
  <c r="T154" i="3"/>
  <c r="T90" i="3"/>
  <c r="T26" i="3"/>
  <c r="T268" i="3"/>
  <c r="N225" i="3"/>
  <c r="X50" i="3"/>
  <c r="T209" i="3"/>
  <c r="T129" i="3"/>
  <c r="T65" i="3"/>
  <c r="T287" i="3"/>
  <c r="T264" i="3"/>
  <c r="T208" i="3"/>
  <c r="T144" i="3"/>
  <c r="T80" i="3"/>
  <c r="T16" i="3"/>
  <c r="T312" i="3"/>
  <c r="S8" i="3"/>
  <c r="T344" i="3"/>
  <c r="X273" i="3"/>
  <c r="T143" i="3"/>
  <c r="T71" i="3"/>
  <c r="T249" i="3"/>
  <c r="X160" i="3"/>
  <c r="T327" i="3"/>
  <c r="T142" i="3"/>
  <c r="T38" i="3"/>
  <c r="T213" i="3"/>
  <c r="T93" i="3"/>
  <c r="T219" i="3"/>
  <c r="S124" i="3"/>
  <c r="X284" i="3"/>
  <c r="X335" i="3"/>
  <c r="X45" i="3"/>
  <c r="T149" i="3"/>
  <c r="X92" i="3"/>
  <c r="X99" i="3"/>
  <c r="T260" i="3"/>
  <c r="X72" i="3"/>
  <c r="X258" i="3"/>
  <c r="X37" i="3"/>
  <c r="T272" i="3"/>
  <c r="X36" i="3"/>
  <c r="X90" i="3"/>
  <c r="S264" i="3"/>
  <c r="T324" i="3"/>
  <c r="S240" i="3"/>
  <c r="K270" i="3"/>
  <c r="L70" i="3" a="1"/>
  <c r="L70" i="3" s="1"/>
  <c r="X305" i="3"/>
  <c r="N144" i="3"/>
  <c r="N57" i="3"/>
  <c r="N158" i="3"/>
  <c r="N95" i="3"/>
  <c r="X141" i="3"/>
  <c r="K53" i="3"/>
  <c r="N221" i="3"/>
  <c r="N92" i="3"/>
  <c r="N70" i="3"/>
  <c r="S298" i="3"/>
  <c r="X229" i="3"/>
  <c r="N134" i="3"/>
  <c r="X31" i="3"/>
  <c r="N229" i="3"/>
  <c r="S217" i="3"/>
  <c r="S266" i="3"/>
  <c r="S38" i="3"/>
  <c r="S230" i="3"/>
  <c r="N200" i="3"/>
  <c r="P200" i="3" s="1"/>
  <c r="N195" i="3"/>
  <c r="P195" i="3" s="1"/>
  <c r="N44" i="3"/>
  <c r="T254" i="3"/>
  <c r="T164" i="3"/>
  <c r="T100" i="3"/>
  <c r="T36" i="3"/>
  <c r="T273" i="3"/>
  <c r="T235" i="3"/>
  <c r="T342" i="3"/>
  <c r="T179" i="3"/>
  <c r="T115" i="3"/>
  <c r="T51" i="3"/>
  <c r="T271" i="3"/>
  <c r="T293" i="3"/>
  <c r="T267" i="3"/>
  <c r="T210" i="3"/>
  <c r="T146" i="3"/>
  <c r="T82" i="3"/>
  <c r="T18" i="3"/>
  <c r="T216" i="3"/>
  <c r="S254" i="3"/>
  <c r="K245" i="3"/>
  <c r="T201" i="3"/>
  <c r="T121" i="3"/>
  <c r="T57" i="3"/>
  <c r="T224" i="3"/>
  <c r="T320" i="3"/>
  <c r="T200" i="3"/>
  <c r="T136" i="3"/>
  <c r="T72" i="3"/>
  <c r="T8" i="3"/>
  <c r="T241" i="3"/>
  <c r="S101" i="3"/>
  <c r="T322" i="3"/>
  <c r="T337" i="3"/>
  <c r="T135" i="3"/>
  <c r="T63" i="3"/>
  <c r="X209" i="3"/>
  <c r="T341" i="3"/>
  <c r="T246" i="3"/>
  <c r="T110" i="3"/>
  <c r="T30" i="3"/>
  <c r="T205" i="3"/>
  <c r="T85" i="3"/>
  <c r="T295" i="3"/>
  <c r="K255" i="3"/>
  <c r="T153" i="3"/>
  <c r="X18" i="3"/>
  <c r="T346" i="3"/>
  <c r="T133" i="3"/>
  <c r="X27" i="3"/>
  <c r="X25" i="3"/>
  <c r="N13" i="3"/>
  <c r="X351" i="3"/>
  <c r="X339" i="3"/>
  <c r="K107" i="3"/>
  <c r="N142" i="3"/>
  <c r="K41" i="3"/>
  <c r="T261" i="3"/>
  <c r="S232" i="3"/>
  <c r="X338" i="3"/>
  <c r="N345" i="3"/>
  <c r="K353" i="3"/>
  <c r="L176" i="3" a="1"/>
  <c r="L176" i="3" s="1"/>
  <c r="K294" i="3"/>
  <c r="N65" i="3"/>
  <c r="X76" i="3"/>
  <c r="N85" i="3"/>
  <c r="R260" i="3"/>
  <c r="X215" i="3"/>
  <c r="N245" i="3"/>
  <c r="S121" i="3"/>
  <c r="K8" i="3"/>
  <c r="K95" i="3"/>
  <c r="S290" i="3"/>
  <c r="T7" i="3"/>
  <c r="X312" i="3"/>
  <c r="N52" i="3"/>
  <c r="S229" i="3"/>
  <c r="X246" i="3"/>
  <c r="X193" i="3"/>
  <c r="X181" i="3"/>
  <c r="X197" i="3"/>
  <c r="X352" i="3"/>
  <c r="X111" i="3"/>
  <c r="S18" i="3"/>
  <c r="X65" i="3"/>
  <c r="T222" i="3"/>
  <c r="T156" i="3"/>
  <c r="T92" i="3"/>
  <c r="T28" i="3"/>
  <c r="T243" i="3"/>
  <c r="N167" i="3"/>
  <c r="T338" i="3"/>
  <c r="T171" i="3"/>
  <c r="T107" i="3"/>
  <c r="T43" i="3"/>
  <c r="T256" i="3"/>
  <c r="T228" i="3"/>
  <c r="N82" i="3"/>
  <c r="T202" i="3"/>
  <c r="T138" i="3"/>
  <c r="T74" i="3"/>
  <c r="T10" i="3"/>
  <c r="T280" i="3"/>
  <c r="S82" i="3"/>
  <c r="K89" i="3"/>
  <c r="T193" i="3"/>
  <c r="T113" i="3"/>
  <c r="T49" i="3"/>
  <c r="T332" i="3"/>
  <c r="X233" i="3"/>
  <c r="T192" i="3"/>
  <c r="T128" i="3"/>
  <c r="T64" i="3"/>
  <c r="T284" i="3"/>
  <c r="S137" i="3"/>
  <c r="N335" i="3"/>
  <c r="T339" i="3"/>
  <c r="T226" i="3"/>
  <c r="T119" i="3"/>
  <c r="T47" i="3"/>
  <c r="X177" i="3"/>
  <c r="X310" i="3"/>
  <c r="T206" i="3"/>
  <c r="T102" i="3"/>
  <c r="T22" i="3"/>
  <c r="T197" i="3"/>
  <c r="T69" i="3"/>
  <c r="N170" i="3"/>
  <c r="X29" i="3"/>
  <c r="T145" i="3"/>
  <c r="N149" i="3"/>
  <c r="X332" i="3"/>
  <c r="T117" i="3"/>
  <c r="X155" i="3"/>
  <c r="X165" i="3"/>
  <c r="X192" i="3"/>
  <c r="X268" i="3"/>
  <c r="X200" i="3"/>
  <c r="N197" i="3"/>
  <c r="L21" i="3" a="1"/>
  <c r="L21" i="3" s="1"/>
  <c r="X342" i="3"/>
  <c r="X39" i="3"/>
  <c r="N125" i="3"/>
  <c r="P125" i="3" s="1"/>
  <c r="X150" i="3"/>
  <c r="X125" i="3"/>
  <c r="K101" i="3"/>
  <c r="K278" i="3"/>
  <c r="B3" i="3"/>
  <c r="T351" i="3"/>
  <c r="X296" i="3"/>
  <c r="K310" i="3"/>
  <c r="K287" i="3"/>
  <c r="K269" i="3"/>
  <c r="X245" i="3"/>
  <c r="K221" i="3"/>
  <c r="N260" i="3"/>
  <c r="N332" i="3"/>
  <c r="S228" i="3"/>
  <c r="T167" i="3"/>
  <c r="T55" i="3"/>
  <c r="X251" i="3"/>
  <c r="T279" i="3"/>
  <c r="X153" i="3"/>
  <c r="X308" i="3"/>
  <c r="N226" i="3"/>
  <c r="T259" i="3"/>
  <c r="S226" i="3"/>
  <c r="N347" i="3"/>
  <c r="X211" i="3"/>
  <c r="N157" i="3"/>
  <c r="N93" i="3"/>
  <c r="S51" i="3"/>
  <c r="T275" i="3"/>
  <c r="X158" i="3"/>
  <c r="X96" i="3"/>
  <c r="K200" i="3"/>
  <c r="N123" i="3"/>
  <c r="S76" i="3"/>
  <c r="K31" i="3"/>
  <c r="T237" i="3"/>
  <c r="N178" i="3"/>
  <c r="X123" i="3"/>
  <c r="N250" i="3"/>
  <c r="N133" i="3"/>
  <c r="X42" i="3"/>
  <c r="T314" i="3"/>
  <c r="N151" i="3"/>
  <c r="X41" i="3"/>
  <c r="N141" i="3"/>
  <c r="X56" i="3"/>
  <c r="S109" i="3"/>
  <c r="X10" i="3"/>
  <c r="N98" i="3"/>
  <c r="N328" i="3"/>
  <c r="N112" i="3"/>
  <c r="N80" i="3"/>
  <c r="T283" i="3"/>
  <c r="N150" i="3"/>
  <c r="S10" i="3"/>
  <c r="T299" i="3"/>
  <c r="X8" i="3"/>
  <c r="S42" i="3"/>
  <c r="X202" i="3"/>
  <c r="S16" i="3"/>
  <c r="X291" i="3"/>
  <c r="X300" i="3"/>
  <c r="X321" i="3"/>
  <c r="X162" i="3"/>
  <c r="K103" i="3"/>
  <c r="K319" i="3"/>
  <c r="X78" i="3"/>
  <c r="K117" i="3"/>
  <c r="K227" i="3"/>
  <c r="K346" i="3"/>
  <c r="K73" i="3"/>
  <c r="K164" i="3"/>
  <c r="K256" i="3"/>
  <c r="K347" i="3"/>
  <c r="K139" i="3"/>
  <c r="K249" i="3"/>
  <c r="K33" i="3"/>
  <c r="K156" i="3"/>
  <c r="K289" i="3"/>
  <c r="K48" i="3"/>
  <c r="K205" i="3"/>
  <c r="K340" i="3"/>
  <c r="K233" i="3"/>
  <c r="K78" i="3"/>
  <c r="K257" i="3"/>
  <c r="K140" i="3"/>
  <c r="K354" i="3"/>
  <c r="K240" i="3"/>
  <c r="X341" i="3"/>
  <c r="N344" i="3"/>
  <c r="X309" i="3"/>
  <c r="K286" i="3"/>
  <c r="K263" i="3"/>
  <c r="K239" i="3"/>
  <c r="K215" i="3"/>
  <c r="N240" i="3"/>
  <c r="S268" i="3"/>
  <c r="S224" i="3"/>
  <c r="T127" i="3"/>
  <c r="T45" i="3"/>
  <c r="X244" i="3"/>
  <c r="T276" i="3"/>
  <c r="X145" i="3"/>
  <c r="N267" i="3"/>
  <c r="X222" i="3"/>
  <c r="S258" i="3"/>
  <c r="T220" i="3"/>
  <c r="X331" i="3"/>
  <c r="X196" i="3"/>
  <c r="X156" i="3"/>
  <c r="K92" i="3"/>
  <c r="K50" i="3"/>
  <c r="N214" i="3"/>
  <c r="S157" i="3"/>
  <c r="N266" i="3"/>
  <c r="X191" i="3"/>
  <c r="K122" i="3"/>
  <c r="K75" i="3"/>
  <c r="K23" i="3"/>
  <c r="S234" i="3"/>
  <c r="N161" i="3"/>
  <c r="X121" i="3"/>
  <c r="N243" i="3"/>
  <c r="S127" i="3"/>
  <c r="N39" i="3"/>
  <c r="T282" i="3"/>
  <c r="S139" i="3"/>
  <c r="N28" i="3"/>
  <c r="S129" i="3"/>
  <c r="N51" i="3"/>
  <c r="S104" i="3"/>
  <c r="S352" i="3"/>
  <c r="K94" i="3"/>
  <c r="T225" i="3"/>
  <c r="K81" i="3"/>
  <c r="N43" i="3"/>
  <c r="X139" i="3"/>
  <c r="S97" i="3"/>
  <c r="S225" i="3"/>
  <c r="S192" i="3"/>
  <c r="X232" i="3"/>
  <c r="X33" i="3"/>
  <c r="N109" i="3"/>
  <c r="S9" i="3"/>
  <c r="X299" i="3"/>
  <c r="X324" i="3"/>
  <c r="X260" i="3"/>
  <c r="X189" i="3"/>
  <c r="K111" i="3"/>
  <c r="K327" i="3"/>
  <c r="X164" i="3"/>
  <c r="K126" i="3"/>
  <c r="K236" i="3"/>
  <c r="K355" i="3"/>
  <c r="K91" i="3"/>
  <c r="K173" i="3"/>
  <c r="K265" i="3"/>
  <c r="K16" i="3"/>
  <c r="K150" i="3"/>
  <c r="K260" i="3"/>
  <c r="K46" i="3"/>
  <c r="K168" i="3"/>
  <c r="K314" i="3"/>
  <c r="K59" i="3"/>
  <c r="K217" i="3"/>
  <c r="K352" i="3"/>
  <c r="K251" i="3"/>
  <c r="K98" i="3"/>
  <c r="K275" i="3"/>
  <c r="K178" i="3"/>
  <c r="K65" i="3"/>
  <c r="K259" i="3"/>
  <c r="X333" i="3"/>
  <c r="T349" i="3"/>
  <c r="K303" i="3"/>
  <c r="K285" i="3"/>
  <c r="K261" i="3"/>
  <c r="K237" i="3"/>
  <c r="X340" i="3"/>
  <c r="X237" i="3"/>
  <c r="S260" i="3"/>
  <c r="S220" i="3"/>
  <c r="T126" i="3"/>
  <c r="T37" i="3"/>
  <c r="N237" i="3"/>
  <c r="S262" i="3"/>
  <c r="K133" i="3"/>
  <c r="N265" i="3"/>
  <c r="T348" i="3"/>
  <c r="S251" i="3"/>
  <c r="S219" i="3"/>
  <c r="X286" i="3"/>
  <c r="K195" i="3"/>
  <c r="X152" i="3"/>
  <c r="S83" i="3"/>
  <c r="K38" i="3"/>
  <c r="X210" i="3"/>
  <c r="N137" i="3"/>
  <c r="N259" i="3"/>
  <c r="S189" i="3"/>
  <c r="S111" i="3"/>
  <c r="X64" i="3"/>
  <c r="X20" i="3"/>
  <c r="S227" i="3"/>
  <c r="K160" i="3"/>
  <c r="S117" i="3"/>
  <c r="N217" i="3"/>
  <c r="X106" i="3"/>
  <c r="X35" i="3"/>
  <c r="S257" i="3"/>
  <c r="S136" i="3"/>
  <c r="K25" i="3"/>
  <c r="X98" i="3"/>
  <c r="N42" i="3"/>
  <c r="S73" i="3"/>
  <c r="X328" i="3"/>
  <c r="N64" i="3"/>
  <c r="K183" i="3"/>
  <c r="X46" i="3"/>
  <c r="N6" i="3"/>
  <c r="S100" i="3"/>
  <c r="S86" i="3"/>
  <c r="S204" i="3"/>
  <c r="K155" i="3"/>
  <c r="X214" i="3"/>
  <c r="N59" i="3"/>
  <c r="X34" i="3"/>
  <c r="T298" i="3"/>
  <c r="X127" i="3"/>
  <c r="X329" i="3"/>
  <c r="X344" i="3"/>
  <c r="X327" i="3"/>
  <c r="K119" i="3"/>
  <c r="X208" i="3"/>
  <c r="K26" i="3"/>
  <c r="K136" i="3"/>
  <c r="K264" i="3"/>
  <c r="K9" i="3"/>
  <c r="K100" i="3"/>
  <c r="K182" i="3"/>
  <c r="K274" i="3"/>
  <c r="K29" i="3"/>
  <c r="K162" i="3"/>
  <c r="K272" i="3"/>
  <c r="K58" i="3"/>
  <c r="K193" i="3"/>
  <c r="K325" i="3"/>
  <c r="K84" i="3"/>
  <c r="K242" i="3"/>
  <c r="K19" i="3"/>
  <c r="K312" i="3"/>
  <c r="K116" i="3"/>
  <c r="K313" i="3"/>
  <c r="K220" i="3"/>
  <c r="K85" i="3"/>
  <c r="K280" i="3"/>
  <c r="X325" i="3"/>
  <c r="S344" i="3"/>
  <c r="X302" i="3"/>
  <c r="K279" i="3"/>
  <c r="X255" i="3"/>
  <c r="K231" i="3"/>
  <c r="X355" i="3"/>
  <c r="K337" i="3"/>
  <c r="K301" i="3"/>
  <c r="X278" i="3"/>
  <c r="K254" i="3"/>
  <c r="X230" i="3"/>
  <c r="X301" i="3"/>
  <c r="N228" i="3"/>
  <c r="S252" i="3"/>
  <c r="T191" i="3"/>
  <c r="T118" i="3"/>
  <c r="T21" i="3"/>
  <c r="N354" i="3"/>
  <c r="K209" i="3"/>
  <c r="X113" i="3"/>
  <c r="N251" i="3"/>
  <c r="T318" i="3"/>
  <c r="T245" i="3"/>
  <c r="K206" i="3"/>
  <c r="X252" i="3"/>
  <c r="X179" i="3"/>
  <c r="X130" i="3"/>
  <c r="X71" i="3"/>
  <c r="S19" i="3"/>
  <c r="N189" i="3"/>
  <c r="S125" i="3"/>
  <c r="N234" i="3"/>
  <c r="K184" i="3"/>
  <c r="X108" i="3"/>
  <c r="K55" i="3"/>
  <c r="T274" i="3"/>
  <c r="N201" i="3"/>
  <c r="X147" i="3"/>
  <c r="K99" i="3"/>
  <c r="S188" i="3"/>
  <c r="X74" i="3"/>
  <c r="X15" i="3"/>
  <c r="S243" i="3"/>
  <c r="S85" i="3"/>
  <c r="N352" i="3"/>
  <c r="X79" i="3"/>
  <c r="N172" i="3"/>
  <c r="N50" i="3"/>
  <c r="S172" i="3"/>
  <c r="S50" i="3"/>
  <c r="S141" i="3"/>
  <c r="N10" i="3"/>
  <c r="N115" i="3"/>
  <c r="X21" i="3"/>
  <c r="L61" i="3" a="1"/>
  <c r="L61" i="3" s="1"/>
  <c r="K343" i="3"/>
  <c r="K318" i="3"/>
  <c r="X295" i="3"/>
  <c r="X277" i="3"/>
  <c r="X253" i="3"/>
  <c r="K229" i="3"/>
  <c r="X285" i="3"/>
  <c r="N350" i="3"/>
  <c r="S248" i="3"/>
  <c r="T190" i="3"/>
  <c r="T78" i="3"/>
  <c r="N349" i="3"/>
  <c r="K323" i="3"/>
  <c r="K197" i="3"/>
  <c r="S102" i="3"/>
  <c r="N249" i="3"/>
  <c r="T297" i="3"/>
  <c r="S242" i="3"/>
  <c r="S187" i="3"/>
  <c r="N231" i="3"/>
  <c r="K172" i="3"/>
  <c r="S119" i="3"/>
  <c r="K70" i="3"/>
  <c r="K18" i="3"/>
  <c r="N182" i="3"/>
  <c r="X107" i="3"/>
  <c r="N227" i="3"/>
  <c r="S173" i="3"/>
  <c r="K87" i="3"/>
  <c r="S44" i="3"/>
  <c r="S259" i="3"/>
  <c r="X199" i="3"/>
  <c r="X134" i="3"/>
  <c r="N97" i="3"/>
  <c r="X167" i="3"/>
  <c r="N71" i="3"/>
  <c r="S7" i="3"/>
  <c r="N209" i="3"/>
  <c r="X81" i="3"/>
  <c r="S201" i="3"/>
  <c r="N67" i="3"/>
  <c r="N162" i="3"/>
  <c r="N47" i="3"/>
  <c r="X137" i="3"/>
  <c r="N27" i="3"/>
  <c r="X136" i="3"/>
  <c r="N193" i="3"/>
  <c r="P193" i="3" s="1"/>
  <c r="X62" i="3"/>
  <c r="K351" i="3"/>
  <c r="X40" i="3"/>
  <c r="K52" i="3"/>
  <c r="S88" i="3"/>
  <c r="S115" i="3"/>
  <c r="N168" i="3"/>
  <c r="N9" i="3"/>
  <c r="X163" i="3"/>
  <c r="X315" i="3"/>
  <c r="X26" i="3"/>
  <c r="X292" i="3"/>
  <c r="K7" i="3"/>
  <c r="K199" i="3"/>
  <c r="X68" i="3"/>
  <c r="K72" i="3"/>
  <c r="K181" i="3"/>
  <c r="K291" i="3"/>
  <c r="K45" i="3"/>
  <c r="K128" i="3"/>
  <c r="K210" i="3"/>
  <c r="K320" i="3"/>
  <c r="K102" i="3"/>
  <c r="K212" i="3"/>
  <c r="K333" i="3"/>
  <c r="K120" i="3"/>
  <c r="K241" i="3"/>
  <c r="K11" i="3"/>
  <c r="K169" i="3"/>
  <c r="K304" i="3"/>
  <c r="K97" i="3"/>
  <c r="K20" i="3"/>
  <c r="K196" i="3"/>
  <c r="K42" i="3"/>
  <c r="K276" i="3"/>
  <c r="K141" i="3"/>
  <c r="K28" i="3"/>
  <c r="X345" i="3"/>
  <c r="T330" i="3"/>
  <c r="K317" i="3"/>
  <c r="X294" i="3"/>
  <c r="K271" i="3"/>
  <c r="X247" i="3"/>
  <c r="X223" i="3"/>
  <c r="X269" i="3"/>
  <c r="N340" i="3"/>
  <c r="S244" i="3"/>
  <c r="T189" i="3"/>
  <c r="T77" i="3"/>
  <c r="X267" i="3"/>
  <c r="T311" i="3"/>
  <c r="K185" i="3"/>
  <c r="X101" i="3"/>
  <c r="N242" i="3"/>
  <c r="T278" i="3"/>
  <c r="S235" i="3"/>
  <c r="K186" i="3"/>
  <c r="X227" i="3"/>
  <c r="S168" i="3"/>
  <c r="X117" i="3"/>
  <c r="K62" i="3"/>
  <c r="T307" i="3"/>
  <c r="N173" i="3"/>
  <c r="X100" i="3"/>
  <c r="X212" i="3"/>
  <c r="X148" i="3"/>
  <c r="X84" i="3"/>
  <c r="X43" i="3"/>
  <c r="T244" i="3"/>
  <c r="N194" i="3"/>
  <c r="N129" i="3"/>
  <c r="X264" i="3"/>
  <c r="X157" i="3"/>
  <c r="X60" i="3"/>
  <c r="X6" i="3"/>
  <c r="X205" i="3"/>
  <c r="S78" i="3"/>
  <c r="S169" i="3"/>
  <c r="X63" i="3"/>
  <c r="K143" i="3"/>
  <c r="N32" i="3"/>
  <c r="N118" i="3"/>
  <c r="S14" i="3"/>
  <c r="L132" i="3" a="1"/>
  <c r="L132" i="3" s="1"/>
  <c r="X353" i="3"/>
  <c r="X320" i="3"/>
  <c r="K311" i="3"/>
  <c r="X293" i="3"/>
  <c r="X270" i="3"/>
  <c r="K246" i="3"/>
  <c r="K222" i="3"/>
  <c r="N268" i="3"/>
  <c r="K335" i="3"/>
  <c r="S236" i="3"/>
  <c r="T183" i="3"/>
  <c r="T61" i="3"/>
  <c r="N255" i="3"/>
  <c r="T300" i="3"/>
  <c r="S166" i="3"/>
  <c r="X89" i="3"/>
  <c r="N235" i="3"/>
  <c r="S267" i="3"/>
  <c r="S233" i="3"/>
  <c r="K174" i="3"/>
  <c r="N219" i="3"/>
  <c r="K159" i="3"/>
  <c r="X116" i="3"/>
  <c r="X59" i="3"/>
  <c r="T296" i="3"/>
  <c r="X171" i="3"/>
  <c r="X97" i="3"/>
  <c r="S205" i="3"/>
  <c r="X135" i="3"/>
  <c r="K79" i="3"/>
  <c r="X32" i="3"/>
  <c r="S241" i="3"/>
  <c r="N185" i="3"/>
  <c r="X124" i="3"/>
  <c r="N257" i="3"/>
  <c r="N136" i="3"/>
  <c r="N46" i="3"/>
  <c r="N327" i="3"/>
  <c r="N202" i="3"/>
  <c r="S46" i="3"/>
  <c r="N147" i="3"/>
  <c r="N58" i="3"/>
  <c r="K138" i="3"/>
  <c r="N14" i="3"/>
  <c r="S103" i="3"/>
  <c r="S12" i="3"/>
  <c r="N127" i="3"/>
  <c r="N159" i="3"/>
  <c r="K17" i="3"/>
  <c r="N199" i="3"/>
  <c r="N19" i="3"/>
  <c r="X24" i="3"/>
  <c r="K15" i="3"/>
  <c r="N48" i="3"/>
  <c r="X22" i="3"/>
  <c r="N73" i="3"/>
  <c r="X283" i="3"/>
  <c r="X182" i="3"/>
  <c r="X242" i="3"/>
  <c r="X178" i="3"/>
  <c r="K71" i="3"/>
  <c r="K295" i="3"/>
  <c r="X349" i="3"/>
  <c r="K108" i="3"/>
  <c r="K218" i="3"/>
  <c r="K328" i="3"/>
  <c r="K64" i="3"/>
  <c r="K146" i="3"/>
  <c r="K228" i="3"/>
  <c r="K338" i="3"/>
  <c r="K125" i="3"/>
  <c r="K235" i="3"/>
  <c r="K10" i="3"/>
  <c r="K142" i="3"/>
  <c r="K266" i="3"/>
  <c r="K34" i="3"/>
  <c r="K194" i="3"/>
  <c r="K326" i="3"/>
  <c r="K213" i="3"/>
  <c r="K60" i="3"/>
  <c r="K234" i="3"/>
  <c r="K80" i="3"/>
  <c r="K316" i="3"/>
  <c r="K202" i="3"/>
  <c r="T258" i="3"/>
  <c r="X322" i="3"/>
  <c r="N205" i="3"/>
  <c r="S149" i="3"/>
  <c r="N81" i="3"/>
  <c r="X140" i="3"/>
  <c r="S26" i="3"/>
  <c r="T315" i="3"/>
  <c r="X234" i="3"/>
  <c r="X66" i="3"/>
  <c r="X346" i="3"/>
  <c r="K273" i="3"/>
  <c r="K137" i="3"/>
  <c r="K77" i="3"/>
  <c r="K69" i="3"/>
  <c r="K22" i="3"/>
  <c r="K76" i="3"/>
  <c r="K332" i="3"/>
  <c r="K161" i="3"/>
  <c r="K147" i="3"/>
  <c r="K12" i="3"/>
  <c r="K225" i="3"/>
  <c r="K51" i="3"/>
  <c r="K248" i="3"/>
  <c r="K93" i="3"/>
  <c r="K288" i="3"/>
  <c r="L202" i="3" a="1"/>
  <c r="L202" i="3" s="1"/>
  <c r="L95" i="3" a="1"/>
  <c r="L95" i="3" s="1"/>
  <c r="L139" i="3" a="1"/>
  <c r="L139" i="3" s="1"/>
  <c r="L319" i="3" a="1"/>
  <c r="L319" i="3" s="1"/>
  <c r="L76" i="3" a="1"/>
  <c r="L76" i="3" s="1"/>
  <c r="L250" i="3" a="1"/>
  <c r="L250" i="3" s="1"/>
  <c r="L194" i="3" a="1"/>
  <c r="L194" i="3" s="1"/>
  <c r="L84" i="3" a="1"/>
  <c r="L84" i="3" s="1"/>
  <c r="L227" i="3" a="1"/>
  <c r="L227" i="3" s="1"/>
  <c r="L283" i="3" a="1"/>
  <c r="L283" i="3" s="1"/>
  <c r="L53" i="3" a="1"/>
  <c r="L53" i="3" s="1"/>
  <c r="L143" i="3" a="1"/>
  <c r="L143" i="3" s="1"/>
  <c r="L159" i="3" a="1"/>
  <c r="L159" i="3" s="1"/>
  <c r="L135" i="3" a="1"/>
  <c r="L135" i="3" s="1"/>
  <c r="L259" i="3" a="1"/>
  <c r="L259" i="3" s="1"/>
  <c r="L200" i="3" a="1"/>
  <c r="L200" i="3" s="1"/>
  <c r="L136" i="3" a="1"/>
  <c r="L136" i="3" s="1"/>
  <c r="L79" i="3" a="1"/>
  <c r="L79" i="3" s="1"/>
  <c r="L66" i="3" a="1"/>
  <c r="L66" i="3" s="1"/>
  <c r="L183" i="3" a="1"/>
  <c r="L183" i="3" s="1"/>
  <c r="L269" i="3" a="1"/>
  <c r="L269" i="3" s="1"/>
  <c r="L175" i="3" a="1"/>
  <c r="L175" i="3" s="1"/>
  <c r="L216" i="3" a="1"/>
  <c r="L216" i="3" s="1"/>
  <c r="L149" i="3" a="1"/>
  <c r="L149" i="3" s="1"/>
  <c r="L18" i="3" a="1"/>
  <c r="L18" i="3" s="1"/>
  <c r="L117" i="3" a="1"/>
  <c r="L117" i="3" s="1"/>
  <c r="L222" i="3" a="1"/>
  <c r="L222" i="3" s="1"/>
  <c r="L214" i="3" a="1"/>
  <c r="L214" i="3" s="1"/>
  <c r="L243" i="3" a="1"/>
  <c r="L243" i="3" s="1"/>
  <c r="L266" i="3" a="1"/>
  <c r="L266" i="3" s="1"/>
  <c r="L179" i="3" a="1"/>
  <c r="L179" i="3" s="1"/>
  <c r="L204" i="3" a="1"/>
  <c r="L204" i="3" s="1"/>
  <c r="L221" i="3" a="1"/>
  <c r="L221" i="3" s="1"/>
  <c r="L119" i="3" a="1"/>
  <c r="L119" i="3" s="1"/>
  <c r="L349" i="3" a="1"/>
  <c r="L349" i="3" s="1"/>
  <c r="L168" i="3" a="1"/>
  <c r="L168" i="3" s="1"/>
  <c r="L115" i="3" a="1"/>
  <c r="L115" i="3" s="1"/>
  <c r="L113" i="3" a="1"/>
  <c r="L113" i="3" s="1"/>
  <c r="L207" i="3" a="1"/>
  <c r="L207" i="3" s="1"/>
  <c r="L352" i="3" a="1"/>
  <c r="L352" i="3" s="1"/>
  <c r="L320" i="3" a="1"/>
  <c r="L320" i="3" s="1"/>
  <c r="L108" i="3" a="1"/>
  <c r="L108" i="3" s="1"/>
  <c r="S216" i="3"/>
  <c r="S249" i="3"/>
  <c r="P249" i="3" s="1"/>
  <c r="X131" i="3"/>
  <c r="N100" i="3"/>
  <c r="P100" i="3" s="1"/>
  <c r="X334" i="3"/>
  <c r="N45" i="3"/>
  <c r="K135" i="3"/>
  <c r="N124" i="3"/>
  <c r="X307" i="3"/>
  <c r="X194" i="3"/>
  <c r="X220" i="3"/>
  <c r="K282" i="3"/>
  <c r="K192" i="3"/>
  <c r="K114" i="3"/>
  <c r="K83" i="3"/>
  <c r="K96" i="3"/>
  <c r="K115" i="3"/>
  <c r="K24" i="3"/>
  <c r="K298" i="3"/>
  <c r="K165" i="3"/>
  <c r="K30" i="3"/>
  <c r="K244" i="3"/>
  <c r="K74" i="3"/>
  <c r="K268" i="3"/>
  <c r="K113" i="3"/>
  <c r="K307" i="3"/>
  <c r="L103" i="3" a="1"/>
  <c r="L103" i="3" s="1"/>
  <c r="L220" i="3" a="1"/>
  <c r="L220" i="3" s="1"/>
  <c r="L290" i="3" a="1"/>
  <c r="L290" i="3" s="1"/>
  <c r="L336" i="3" a="1"/>
  <c r="L336" i="3" s="1"/>
  <c r="L36" i="3" a="1"/>
  <c r="L36" i="3" s="1"/>
  <c r="L68" i="3" a="1"/>
  <c r="L68" i="3" s="1"/>
  <c r="L48" i="3" a="1"/>
  <c r="L48" i="3" s="1"/>
  <c r="L262" i="3" a="1"/>
  <c r="L262" i="3" s="1"/>
  <c r="L313" i="3" a="1"/>
  <c r="L313" i="3" s="1"/>
  <c r="L271" i="3" a="1"/>
  <c r="L271" i="3" s="1"/>
  <c r="L332" i="3" a="1"/>
  <c r="L332" i="3" s="1"/>
  <c r="L218" i="3" a="1"/>
  <c r="L218" i="3" s="1"/>
  <c r="L22" i="3" a="1"/>
  <c r="L22" i="3" s="1"/>
  <c r="L268" i="3" a="1"/>
  <c r="L268" i="3" s="1"/>
  <c r="L330" i="3" a="1"/>
  <c r="L330" i="3" s="1"/>
  <c r="L304" i="3" a="1"/>
  <c r="L304" i="3" s="1"/>
  <c r="L340" i="3" a="1"/>
  <c r="L340" i="3" s="1"/>
  <c r="L156" i="3" a="1"/>
  <c r="L156" i="3" s="1"/>
  <c r="L170" i="3" a="1"/>
  <c r="L170" i="3" s="1"/>
  <c r="L158" i="3" a="1"/>
  <c r="L158" i="3" s="1"/>
  <c r="L329" i="3" a="1"/>
  <c r="L329" i="3" s="1"/>
  <c r="L293" i="3" a="1"/>
  <c r="L293" i="3" s="1"/>
  <c r="L126" i="3" a="1"/>
  <c r="L126" i="3" s="1"/>
  <c r="L201" i="3" a="1"/>
  <c r="L201" i="3" s="1"/>
  <c r="L130" i="3" a="1"/>
  <c r="L130" i="3" s="1"/>
  <c r="L15" i="3" a="1"/>
  <c r="L15" i="3" s="1"/>
  <c r="L312" i="3" a="1"/>
  <c r="L312" i="3" s="1"/>
  <c r="L281" i="3" a="1"/>
  <c r="L281" i="3" s="1"/>
  <c r="L338" i="3" a="1"/>
  <c r="L338" i="3" s="1"/>
  <c r="L6" i="3" a="1"/>
  <c r="L6" i="3" s="1"/>
  <c r="L239" i="3" a="1"/>
  <c r="L239" i="3" s="1"/>
  <c r="L60" i="3" a="1"/>
  <c r="L60" i="3" s="1"/>
  <c r="L311" i="3" a="1"/>
  <c r="L311" i="3" s="1"/>
  <c r="L286" i="3" a="1"/>
  <c r="L286" i="3" s="1"/>
  <c r="L288" i="3" a="1"/>
  <c r="L288" i="3" s="1"/>
  <c r="L331" i="3" a="1"/>
  <c r="L331" i="3" s="1"/>
  <c r="L190" i="3" a="1"/>
  <c r="L190" i="3" s="1"/>
  <c r="L211" i="3" a="1"/>
  <c r="L211" i="3" s="1"/>
  <c r="L236" i="3" a="1"/>
  <c r="L236" i="3" s="1"/>
  <c r="L146" i="3" a="1"/>
  <c r="L146" i="3" s="1"/>
  <c r="L81" i="3" a="1"/>
  <c r="L81" i="3" s="1"/>
  <c r="L86" i="3" a="1"/>
  <c r="L86" i="3" s="1"/>
  <c r="T125" i="3"/>
  <c r="X207" i="3"/>
  <c r="N241" i="3"/>
  <c r="S213" i="3"/>
  <c r="S70" i="3"/>
  <c r="S45" i="3"/>
  <c r="X120" i="3"/>
  <c r="K144" i="3"/>
  <c r="X118" i="3"/>
  <c r="X276" i="3"/>
  <c r="K35" i="3"/>
  <c r="K300" i="3"/>
  <c r="K201" i="3"/>
  <c r="K187" i="3"/>
  <c r="K131" i="3"/>
  <c r="K157" i="3"/>
  <c r="K331" i="3"/>
  <c r="K61" i="3"/>
  <c r="K336" i="3"/>
  <c r="K203" i="3"/>
  <c r="K68" i="3"/>
  <c r="K262" i="3"/>
  <c r="K112" i="3"/>
  <c r="K306" i="3"/>
  <c r="K152" i="3"/>
  <c r="K330" i="3"/>
  <c r="L173" i="3" a="1"/>
  <c r="L173" i="3" s="1"/>
  <c r="L42" i="3" a="1"/>
  <c r="L42" i="3" s="1"/>
  <c r="L351" i="3" a="1"/>
  <c r="L351" i="3" s="1"/>
  <c r="L154" i="3" a="1"/>
  <c r="L154" i="3" s="1"/>
  <c r="L72" i="3" a="1"/>
  <c r="L72" i="3" s="1"/>
  <c r="L138" i="3" a="1"/>
  <c r="L138" i="3" s="1"/>
  <c r="L152" i="3" a="1"/>
  <c r="L152" i="3" s="1"/>
  <c r="L333" i="3" a="1"/>
  <c r="L333" i="3" s="1"/>
  <c r="L122" i="3" a="1"/>
  <c r="L122" i="3" s="1"/>
  <c r="L251" i="3" a="1"/>
  <c r="L251" i="3" s="1"/>
  <c r="L19" i="3" a="1"/>
  <c r="L19" i="3" s="1"/>
  <c r="L45" i="3" a="1"/>
  <c r="L45" i="3" s="1"/>
  <c r="L134" i="3" a="1"/>
  <c r="L134" i="3" s="1"/>
  <c r="L339" i="3" a="1"/>
  <c r="L339" i="3" s="1"/>
  <c r="L148" i="3" a="1"/>
  <c r="L148" i="3" s="1"/>
  <c r="L235" i="3" a="1"/>
  <c r="L235" i="3" s="1"/>
  <c r="L129" i="3" a="1"/>
  <c r="L129" i="3" s="1"/>
  <c r="L223" i="3" a="1"/>
  <c r="L223" i="3" s="1"/>
  <c r="L41" i="3" a="1"/>
  <c r="L41" i="3" s="1"/>
  <c r="L273" i="3" a="1"/>
  <c r="L273" i="3" s="1"/>
  <c r="L17" i="3" a="1"/>
  <c r="L17" i="3" s="1"/>
  <c r="L354" i="3" a="1"/>
  <c r="L354" i="3" s="1"/>
  <c r="L124" i="3" a="1"/>
  <c r="L124" i="3" s="1"/>
  <c r="L20" i="3" a="1"/>
  <c r="L20" i="3" s="1"/>
  <c r="L225" i="3" a="1"/>
  <c r="L225" i="3" s="1"/>
  <c r="L110" i="3" a="1"/>
  <c r="L110" i="3" s="1"/>
  <c r="L209" i="3" a="1"/>
  <c r="L209" i="3" s="1"/>
  <c r="L353" i="3" a="1"/>
  <c r="L353" i="3" s="1"/>
  <c r="L255" i="3" a="1"/>
  <c r="L255" i="3" s="1"/>
  <c r="L38" i="3" a="1"/>
  <c r="L38" i="3" s="1"/>
  <c r="L69" i="3" a="1"/>
  <c r="L69" i="3" s="1"/>
  <c r="L181" i="3" a="1"/>
  <c r="L181" i="3" s="1"/>
  <c r="L64" i="3" a="1"/>
  <c r="L64" i="3" s="1"/>
  <c r="L228" i="3" a="1"/>
  <c r="L228" i="3" s="1"/>
  <c r="L299" i="3" a="1"/>
  <c r="L299" i="3" s="1"/>
  <c r="L267" i="3" a="1"/>
  <c r="L267" i="3" s="1"/>
  <c r="L8" i="3" a="1"/>
  <c r="L8" i="3" s="1"/>
  <c r="L77" i="3" a="1"/>
  <c r="L77" i="3" s="1"/>
  <c r="L317" i="3" a="1"/>
  <c r="L317" i="3" s="1"/>
  <c r="L292" i="3" a="1"/>
  <c r="L292" i="3" s="1"/>
  <c r="L107" i="3" a="1"/>
  <c r="L107" i="3" s="1"/>
  <c r="L88" i="3" a="1"/>
  <c r="L88" i="3" s="1"/>
  <c r="T23" i="3"/>
  <c r="X259" i="3"/>
  <c r="N187" i="3"/>
  <c r="N78" i="3"/>
  <c r="X239" i="3"/>
  <c r="N204" i="3"/>
  <c r="P204" i="3" s="1"/>
  <c r="S54" i="3"/>
  <c r="N104" i="3"/>
  <c r="X228" i="3"/>
  <c r="K39" i="3"/>
  <c r="K44" i="3"/>
  <c r="K27" i="3"/>
  <c r="K219" i="3"/>
  <c r="K198" i="3"/>
  <c r="K204" i="3"/>
  <c r="K180" i="3"/>
  <c r="K349" i="3"/>
  <c r="K238" i="3"/>
  <c r="K49" i="3"/>
  <c r="K243" i="3"/>
  <c r="K88" i="3"/>
  <c r="K284" i="3"/>
  <c r="K149" i="3"/>
  <c r="K324" i="3"/>
  <c r="K171" i="3"/>
  <c r="K348" i="3"/>
  <c r="L94" i="3" a="1"/>
  <c r="L94" i="3" s="1"/>
  <c r="L163" i="3" a="1"/>
  <c r="L163" i="3" s="1"/>
  <c r="L65" i="3" a="1"/>
  <c r="L65" i="3" s="1"/>
  <c r="L261" i="3" a="1"/>
  <c r="L261" i="3" s="1"/>
  <c r="L182" i="3" a="1"/>
  <c r="L182" i="3" s="1"/>
  <c r="L213" i="3" a="1"/>
  <c r="L213" i="3" s="1"/>
  <c r="L240" i="3" a="1"/>
  <c r="L240" i="3" s="1"/>
  <c r="L164" i="3" a="1"/>
  <c r="L164" i="3" s="1"/>
  <c r="L260" i="3" a="1"/>
  <c r="L260" i="3" s="1"/>
  <c r="L166" i="3" a="1"/>
  <c r="L166" i="3" s="1"/>
  <c r="L73" i="3" a="1"/>
  <c r="L73" i="3" s="1"/>
  <c r="L116" i="3" a="1"/>
  <c r="L116" i="3" s="1"/>
  <c r="L233" i="3" a="1"/>
  <c r="L233" i="3" s="1"/>
  <c r="L187" i="3" a="1"/>
  <c r="L187" i="3" s="1"/>
  <c r="L265" i="3" a="1"/>
  <c r="L265" i="3" s="1"/>
  <c r="L316" i="3" a="1"/>
  <c r="L316" i="3" s="1"/>
  <c r="L26" i="3" a="1"/>
  <c r="L26" i="3" s="1"/>
  <c r="L52" i="3" a="1"/>
  <c r="L52" i="3" s="1"/>
  <c r="L142" i="3" a="1"/>
  <c r="L142" i="3" s="1"/>
  <c r="L344" i="3" a="1"/>
  <c r="L344" i="3" s="1"/>
  <c r="L264" i="3" a="1"/>
  <c r="L264" i="3" s="1"/>
  <c r="L34" i="3" a="1"/>
  <c r="L34" i="3" s="1"/>
  <c r="L63" i="3" a="1"/>
  <c r="L63" i="3" s="1"/>
  <c r="L92" i="3" a="1"/>
  <c r="L92" i="3" s="1"/>
  <c r="L87" i="3" a="1"/>
  <c r="L87" i="3" s="1"/>
  <c r="L192" i="3" a="1"/>
  <c r="L192" i="3" s="1"/>
  <c r="L275" i="3" a="1"/>
  <c r="L275" i="3" s="1"/>
  <c r="L215" i="3" a="1"/>
  <c r="L215" i="3" s="1"/>
  <c r="L256" i="3" a="1"/>
  <c r="L256" i="3" s="1"/>
  <c r="L96" i="3" a="1"/>
  <c r="L96" i="3" s="1"/>
  <c r="L144" i="3" a="1"/>
  <c r="L144" i="3" s="1"/>
  <c r="L11" i="3" a="1"/>
  <c r="L11" i="3" s="1"/>
  <c r="L274" i="3" a="1"/>
  <c r="L274" i="3" s="1"/>
  <c r="L298" i="3" a="1"/>
  <c r="L298" i="3" s="1"/>
  <c r="L343" i="3" a="1"/>
  <c r="L343" i="3" s="1"/>
  <c r="L44" i="3" a="1"/>
  <c r="L44" i="3" s="1"/>
  <c r="L80" i="3" a="1"/>
  <c r="L80" i="3" s="1"/>
  <c r="L189" i="3" a="1"/>
  <c r="L189" i="3" s="1"/>
  <c r="L89" i="3" a="1"/>
  <c r="L89" i="3" s="1"/>
  <c r="L24" i="3" a="1"/>
  <c r="L24" i="3" s="1"/>
  <c r="L310" i="3" a="1"/>
  <c r="L310" i="3" s="1"/>
  <c r="L322" i="3" a="1"/>
  <c r="L322" i="3" s="1"/>
  <c r="X226" i="3"/>
  <c r="X180" i="3"/>
  <c r="X109" i="3"/>
  <c r="X28" i="3"/>
  <c r="S58" i="3"/>
  <c r="X80" i="3"/>
  <c r="X203" i="3"/>
  <c r="N179" i="3"/>
  <c r="X330" i="3"/>
  <c r="K127" i="3"/>
  <c r="K90" i="3"/>
  <c r="K36" i="3"/>
  <c r="K283" i="3"/>
  <c r="K224" i="3"/>
  <c r="K216" i="3"/>
  <c r="K267" i="3"/>
  <c r="K40" i="3"/>
  <c r="K258" i="3"/>
  <c r="K67" i="3"/>
  <c r="K281" i="3"/>
  <c r="K110" i="3"/>
  <c r="K305" i="3"/>
  <c r="K170" i="3"/>
  <c r="K344" i="3"/>
  <c r="K189" i="3"/>
  <c r="L56" i="3" a="1"/>
  <c r="L56" i="3" s="1"/>
  <c r="L188" i="3" a="1"/>
  <c r="L188" i="3" s="1"/>
  <c r="L71" i="3" a="1"/>
  <c r="L71" i="3" s="1"/>
  <c r="L308" i="3" a="1"/>
  <c r="L308" i="3" s="1"/>
  <c r="L355" i="3" a="1"/>
  <c r="L355" i="3" s="1"/>
  <c r="L27" i="3" a="1"/>
  <c r="L27" i="3" s="1"/>
  <c r="L39" i="3" a="1"/>
  <c r="L39" i="3" s="1"/>
  <c r="L226" i="3" a="1"/>
  <c r="L226" i="3" s="1"/>
  <c r="L295" i="3" a="1"/>
  <c r="L295" i="3" s="1"/>
  <c r="L325" i="3" a="1"/>
  <c r="L325" i="3" s="1"/>
  <c r="L167" i="3" a="1"/>
  <c r="L167" i="3" s="1"/>
  <c r="L131" i="3" a="1"/>
  <c r="L131" i="3" s="1"/>
  <c r="L185" i="3" a="1"/>
  <c r="L185" i="3" s="1"/>
  <c r="L78" i="3" a="1"/>
  <c r="L78" i="3" s="1"/>
  <c r="L301" i="3" a="1"/>
  <c r="L301" i="3" s="1"/>
  <c r="L335" i="3" a="1"/>
  <c r="L335" i="3" s="1"/>
  <c r="L272" i="3" a="1"/>
  <c r="L272" i="3" s="1"/>
  <c r="L85" i="3" a="1"/>
  <c r="L85" i="3" s="1"/>
  <c r="L121" i="3" a="1"/>
  <c r="L121" i="3" s="1"/>
  <c r="L241" i="3" a="1"/>
  <c r="L241" i="3" s="1"/>
  <c r="L12" i="3" a="1"/>
  <c r="L12" i="3" s="1"/>
  <c r="L341" i="3" a="1"/>
  <c r="L341" i="3" s="1"/>
  <c r="L326" i="3" a="1"/>
  <c r="L326" i="3" s="1"/>
  <c r="L16" i="3" a="1"/>
  <c r="L16" i="3" s="1"/>
  <c r="L161" i="3" a="1"/>
  <c r="L161" i="3" s="1"/>
  <c r="L197" i="3" a="1"/>
  <c r="L197" i="3" s="1"/>
  <c r="L186" i="3" a="1"/>
  <c r="L186" i="3" s="1"/>
  <c r="L334" i="3" a="1"/>
  <c r="L334" i="3" s="1"/>
  <c r="L303" i="3" a="1"/>
  <c r="L303" i="3" s="1"/>
  <c r="L196" i="3" a="1"/>
  <c r="L196" i="3" s="1"/>
  <c r="L155" i="3" a="1"/>
  <c r="L155" i="3" s="1"/>
  <c r="L47" i="3" a="1"/>
  <c r="L47" i="3" s="1"/>
  <c r="L125" i="3" a="1"/>
  <c r="L125" i="3" s="1"/>
  <c r="L323" i="3" a="1"/>
  <c r="L323" i="3" s="1"/>
  <c r="L230" i="3" a="1"/>
  <c r="L230" i="3" s="1"/>
  <c r="L14" i="3" a="1"/>
  <c r="L14" i="3" s="1"/>
  <c r="L102" i="3" a="1"/>
  <c r="L102" i="3" s="1"/>
  <c r="L150" i="3" a="1"/>
  <c r="L150" i="3" s="1"/>
  <c r="L23" i="3" a="1"/>
  <c r="L23" i="3" s="1"/>
  <c r="L279" i="3" a="1"/>
  <c r="L279" i="3" s="1"/>
  <c r="L238" i="3" a="1"/>
  <c r="L238" i="3" s="1"/>
  <c r="L244" i="3" a="1"/>
  <c r="L244" i="3" s="1"/>
  <c r="L296" i="3" a="1"/>
  <c r="L296" i="3" s="1"/>
  <c r="T247" i="3"/>
  <c r="N131" i="3"/>
  <c r="K63" i="3"/>
  <c r="S250" i="3"/>
  <c r="S161" i="3"/>
  <c r="N26" i="3"/>
  <c r="P26" i="3" s="1"/>
  <c r="N186" i="3"/>
  <c r="N119" i="3"/>
  <c r="X114" i="3"/>
  <c r="K175" i="3"/>
  <c r="K154" i="3"/>
  <c r="K54" i="3"/>
  <c r="K292" i="3"/>
  <c r="K297" i="3"/>
  <c r="K252" i="3"/>
  <c r="K290" i="3"/>
  <c r="K158" i="3"/>
  <c r="K296" i="3"/>
  <c r="K86" i="3"/>
  <c r="K299" i="3"/>
  <c r="K129" i="3"/>
  <c r="K342" i="3"/>
  <c r="K188" i="3"/>
  <c r="K14" i="3"/>
  <c r="K211" i="3"/>
  <c r="L114" i="3" a="1"/>
  <c r="L114" i="3" s="1"/>
  <c r="L40" i="3" a="1"/>
  <c r="L40" i="3" s="1"/>
  <c r="L147" i="3" a="1"/>
  <c r="L147" i="3" s="1"/>
  <c r="L193" i="3" a="1"/>
  <c r="L193" i="3" s="1"/>
  <c r="L289" i="3" a="1"/>
  <c r="L289" i="3" s="1"/>
  <c r="L67" i="3" a="1"/>
  <c r="L67" i="3" s="1"/>
  <c r="L109" i="3" a="1"/>
  <c r="L109" i="3" s="1"/>
  <c r="L171" i="3" a="1"/>
  <c r="L171" i="3" s="1"/>
  <c r="L93" i="3" a="1"/>
  <c r="L93" i="3" s="1"/>
  <c r="L101" i="3" a="1"/>
  <c r="L101" i="3" s="1"/>
  <c r="L212" i="3" a="1"/>
  <c r="L212" i="3" s="1"/>
  <c r="L184" i="3" a="1"/>
  <c r="L184" i="3" s="1"/>
  <c r="L112" i="3" a="1"/>
  <c r="L112" i="3" s="1"/>
  <c r="L198" i="3" a="1"/>
  <c r="L198" i="3" s="1"/>
  <c r="L140" i="3" a="1"/>
  <c r="L140" i="3" s="1"/>
  <c r="L127" i="3" a="1"/>
  <c r="L127" i="3" s="1"/>
  <c r="L300" i="3" a="1"/>
  <c r="L300" i="3" s="1"/>
  <c r="L137" i="3" a="1"/>
  <c r="L137" i="3" s="1"/>
  <c r="L9" i="3" a="1"/>
  <c r="L9" i="3" s="1"/>
  <c r="L98" i="3" a="1"/>
  <c r="L98" i="3" s="1"/>
  <c r="L208" i="3" a="1"/>
  <c r="L208" i="3" s="1"/>
  <c r="L174" i="3" a="1"/>
  <c r="L174" i="3" s="1"/>
  <c r="L284" i="3" a="1"/>
  <c r="L284" i="3" s="1"/>
  <c r="L248" i="3" a="1"/>
  <c r="L248" i="3" s="1"/>
  <c r="L229" i="3" a="1"/>
  <c r="L229" i="3" s="1"/>
  <c r="L49" i="3" a="1"/>
  <c r="L49" i="3" s="1"/>
  <c r="L306" i="3" a="1"/>
  <c r="L306" i="3" s="1"/>
  <c r="L46" i="3" a="1"/>
  <c r="L46" i="3" s="1"/>
  <c r="L29" i="3" a="1"/>
  <c r="L29" i="3" s="1"/>
  <c r="L219" i="3" a="1"/>
  <c r="L219" i="3" s="1"/>
  <c r="L206" i="3" a="1"/>
  <c r="L206" i="3" s="1"/>
  <c r="L151" i="3" a="1"/>
  <c r="L151" i="3" s="1"/>
  <c r="L35" i="3" a="1"/>
  <c r="L35" i="3" s="1"/>
  <c r="L224" i="3" a="1"/>
  <c r="L224" i="3" s="1"/>
  <c r="L315" i="3" a="1"/>
  <c r="L315" i="3" s="1"/>
  <c r="L30" i="3" a="1"/>
  <c r="L30" i="3" s="1"/>
  <c r="L160" i="3" a="1"/>
  <c r="L160" i="3" s="1"/>
  <c r="L58" i="3" a="1"/>
  <c r="L58" i="3" s="1"/>
  <c r="L145" i="3" a="1"/>
  <c r="L145" i="3" s="1"/>
  <c r="L328" i="3" a="1"/>
  <c r="L328" i="3" s="1"/>
  <c r="L309" i="3" a="1"/>
  <c r="L309" i="3" s="1"/>
  <c r="L321" i="3" a="1"/>
  <c r="L321" i="3" s="1"/>
  <c r="L314" i="3" a="1"/>
  <c r="L314" i="3" s="1"/>
  <c r="X317" i="3"/>
  <c r="K121" i="3"/>
  <c r="K82" i="3"/>
  <c r="T306" i="3"/>
  <c r="X105" i="3"/>
  <c r="S29" i="3"/>
  <c r="P29" i="3" s="1"/>
  <c r="X186" i="3"/>
  <c r="X77" i="3"/>
  <c r="X265" i="3"/>
  <c r="X354" i="3"/>
  <c r="K207" i="3"/>
  <c r="K163" i="3"/>
  <c r="K109" i="3"/>
  <c r="K329" i="3"/>
  <c r="K308" i="3"/>
  <c r="K339" i="3"/>
  <c r="K315" i="3"/>
  <c r="K177" i="3"/>
  <c r="K104" i="3"/>
  <c r="K105" i="3"/>
  <c r="K321" i="3"/>
  <c r="K148" i="3"/>
  <c r="K13" i="3"/>
  <c r="K208" i="3"/>
  <c r="K37" i="3"/>
  <c r="K232" i="3"/>
  <c r="L172" i="3" a="1"/>
  <c r="L172" i="3" s="1"/>
  <c r="L141" i="3" a="1"/>
  <c r="L141" i="3" s="1"/>
  <c r="L257" i="3" a="1"/>
  <c r="L257" i="3" s="1"/>
  <c r="L302" i="3" a="1"/>
  <c r="L302" i="3" s="1"/>
  <c r="L249" i="3" a="1"/>
  <c r="L249" i="3" s="1"/>
  <c r="L120" i="3" a="1"/>
  <c r="L120" i="3" s="1"/>
  <c r="L180" i="3" a="1"/>
  <c r="L180" i="3" s="1"/>
  <c r="L82" i="3" a="1"/>
  <c r="L82" i="3" s="1"/>
  <c r="L258" i="3" a="1"/>
  <c r="L258" i="3" s="1"/>
  <c r="L282" i="3" a="1"/>
  <c r="L282" i="3" s="1"/>
  <c r="L252" i="3" a="1"/>
  <c r="L252" i="3" s="1"/>
  <c r="L7" i="3" a="1"/>
  <c r="L7" i="3" s="1"/>
  <c r="L203" i="3" a="1"/>
  <c r="L203" i="3" s="1"/>
  <c r="L90" i="3" a="1"/>
  <c r="L90" i="3" s="1"/>
  <c r="L263" i="3" a="1"/>
  <c r="L263" i="3" s="1"/>
  <c r="L287" i="3" a="1"/>
  <c r="L287" i="3" s="1"/>
  <c r="L234" i="3" a="1"/>
  <c r="L234" i="3" s="1"/>
  <c r="L195" i="3" a="1"/>
  <c r="L195" i="3" s="1"/>
  <c r="L123" i="3" a="1"/>
  <c r="L123" i="3" s="1"/>
  <c r="L205" i="3" a="1"/>
  <c r="L205" i="3" s="1"/>
  <c r="L307" i="3" a="1"/>
  <c r="L307" i="3" s="1"/>
  <c r="L270" i="3" a="1"/>
  <c r="L270" i="3" s="1"/>
  <c r="L337" i="3" a="1"/>
  <c r="L337" i="3" s="1"/>
  <c r="L32" i="3" a="1"/>
  <c r="L32" i="3" s="1"/>
  <c r="L57" i="3" a="1"/>
  <c r="L57" i="3" s="1"/>
  <c r="L162" i="3" a="1"/>
  <c r="L162" i="3" s="1"/>
  <c r="L350" i="3" a="1"/>
  <c r="L350" i="3" s="1"/>
  <c r="L276" i="3" a="1"/>
  <c r="L276" i="3" s="1"/>
  <c r="L55" i="3" a="1"/>
  <c r="L55" i="3" s="1"/>
  <c r="L153" i="3" a="1"/>
  <c r="L153" i="3" s="1"/>
  <c r="L28" i="3" a="1"/>
  <c r="L28" i="3" s="1"/>
  <c r="L231" i="3" a="1"/>
  <c r="L231" i="3" s="1"/>
  <c r="L118" i="3" a="1"/>
  <c r="L118" i="3" s="1"/>
  <c r="L280" i="3" a="1"/>
  <c r="L280" i="3" s="1"/>
  <c r="L54" i="3" a="1"/>
  <c r="L54" i="3" s="1"/>
  <c r="L31" i="3" a="1"/>
  <c r="L31" i="3" s="1"/>
  <c r="L217" i="3" a="1"/>
  <c r="L217" i="3" s="1"/>
  <c r="L169" i="3" a="1"/>
  <c r="L169" i="3" s="1"/>
  <c r="L43" i="3" a="1"/>
  <c r="L43" i="3" s="1"/>
  <c r="L237" i="3" a="1"/>
  <c r="L237" i="3" s="1"/>
  <c r="L25" i="3" a="1"/>
  <c r="L25" i="3" s="1"/>
  <c r="L278" i="3" a="1"/>
  <c r="L278" i="3" s="1"/>
  <c r="N236" i="3"/>
  <c r="P236" i="3" s="1"/>
  <c r="N258" i="3"/>
  <c r="P258" i="3" s="1"/>
  <c r="X30" i="3"/>
  <c r="N218" i="3"/>
  <c r="P218" i="3" s="1"/>
  <c r="N12" i="3"/>
  <c r="X170" i="3"/>
  <c r="X176" i="3"/>
  <c r="N11" i="3"/>
  <c r="X275" i="3"/>
  <c r="X350" i="3"/>
  <c r="X279" i="3"/>
  <c r="K190" i="3"/>
  <c r="K118" i="3"/>
  <c r="K66" i="3"/>
  <c r="K345" i="3"/>
  <c r="K350" i="3"/>
  <c r="K57" i="3"/>
  <c r="K214" i="3"/>
  <c r="K123" i="3"/>
  <c r="K124" i="3"/>
  <c r="K341" i="3"/>
  <c r="K166" i="3"/>
  <c r="K32" i="3"/>
  <c r="K226" i="3"/>
  <c r="K56" i="3"/>
  <c r="K250" i="3"/>
  <c r="L62" i="3" a="1"/>
  <c r="L62" i="3" s="1"/>
  <c r="L232" i="3" a="1"/>
  <c r="L232" i="3" s="1"/>
  <c r="L327" i="3" a="1"/>
  <c r="L327" i="3" s="1"/>
  <c r="L254" i="3" a="1"/>
  <c r="L254" i="3" s="1"/>
  <c r="L51" i="3" a="1"/>
  <c r="L51" i="3" s="1"/>
  <c r="L178" i="3" a="1"/>
  <c r="L178" i="3" s="1"/>
  <c r="L104" i="3" a="1"/>
  <c r="L104" i="3" s="1"/>
  <c r="L157" i="3" a="1"/>
  <c r="L157" i="3" s="1"/>
  <c r="L318" i="3" a="1"/>
  <c r="L318" i="3" s="1"/>
  <c r="L342" i="3" a="1"/>
  <c r="L342" i="3" s="1"/>
  <c r="L246" i="3" a="1"/>
  <c r="L246" i="3" s="1"/>
  <c r="L74" i="3" a="1"/>
  <c r="L74" i="3" s="1"/>
  <c r="L59" i="3" a="1"/>
  <c r="L59" i="3" s="1"/>
  <c r="L165" i="3" a="1"/>
  <c r="L165" i="3" s="1"/>
  <c r="L324" i="3" a="1"/>
  <c r="L324" i="3" s="1"/>
  <c r="L348" i="3" a="1"/>
  <c r="L348" i="3" s="1"/>
  <c r="L177" i="3" a="1"/>
  <c r="L177" i="3" s="1"/>
  <c r="L13" i="3" a="1"/>
  <c r="L13" i="3" s="1"/>
  <c r="L210" i="3" a="1"/>
  <c r="L210" i="3" s="1"/>
  <c r="L100" i="3" a="1"/>
  <c r="L100" i="3" s="1"/>
  <c r="L191" i="3" a="1"/>
  <c r="L191" i="3" s="1"/>
  <c r="L347" i="3" a="1"/>
  <c r="L347" i="3" s="1"/>
  <c r="L294" i="3" a="1"/>
  <c r="L294" i="3" s="1"/>
  <c r="L91" i="3" a="1"/>
  <c r="L91" i="3" s="1"/>
  <c r="L133" i="3" a="1"/>
  <c r="L133" i="3" s="1"/>
  <c r="L247" i="3" a="1"/>
  <c r="L247" i="3" s="1"/>
  <c r="L37" i="3" a="1"/>
  <c r="L37" i="3" s="1"/>
  <c r="L346" i="3" a="1"/>
  <c r="L346" i="3" s="1"/>
  <c r="L305" i="3" a="1"/>
  <c r="L305" i="3" s="1"/>
  <c r="L297" i="3" a="1"/>
  <c r="L297" i="3" s="1"/>
  <c r="L97" i="3" a="1"/>
  <c r="L97" i="3" s="1"/>
  <c r="L105" i="3" a="1"/>
  <c r="L105" i="3" s="1"/>
  <c r="L199" i="3" a="1"/>
  <c r="L199" i="3" s="1"/>
  <c r="L345" i="3" a="1"/>
  <c r="L345" i="3" s="1"/>
  <c r="L83" i="3" a="1"/>
  <c r="L83" i="3" s="1"/>
  <c r="L111" i="3" a="1"/>
  <c r="L111" i="3" s="1"/>
  <c r="L33" i="3" a="1"/>
  <c r="L33" i="3" s="1"/>
  <c r="L10" i="3" a="1"/>
  <c r="L10" i="3" s="1"/>
  <c r="L128" i="3" a="1"/>
  <c r="L128" i="3" s="1"/>
  <c r="L291" i="3" a="1"/>
  <c r="L291" i="3" s="1"/>
  <c r="L242" i="3" a="1"/>
  <c r="L242" i="3" s="1"/>
  <c r="L50" i="3" a="1"/>
  <c r="L50" i="3" s="1"/>
  <c r="R225" i="3"/>
  <c r="P225" i="3" s="1"/>
  <c r="X311" i="3"/>
  <c r="R314" i="3"/>
  <c r="P314" i="3" s="1"/>
  <c r="S95" i="3"/>
  <c r="P95" i="3" s="1"/>
  <c r="X216" i="3"/>
  <c r="N31" i="3"/>
  <c r="P31" i="3" s="1"/>
  <c r="S253" i="3"/>
  <c r="P253" i="3" s="1"/>
  <c r="S91" i="3"/>
  <c r="P91" i="3" s="1"/>
  <c r="S335" i="3"/>
  <c r="P335" i="3" s="1"/>
  <c r="S274" i="3"/>
  <c r="P274" i="3" s="1"/>
  <c r="S221" i="3"/>
  <c r="P221" i="3" s="1"/>
  <c r="X272" i="3"/>
  <c r="N63" i="3"/>
  <c r="S92" i="3"/>
  <c r="P92" i="3" s="1"/>
  <c r="X337" i="3"/>
  <c r="X347" i="3"/>
  <c r="X93" i="3"/>
  <c r="X112" i="3"/>
  <c r="S41" i="3"/>
  <c r="P41" i="3" s="1"/>
  <c r="N353" i="3"/>
  <c r="X254" i="3"/>
  <c r="X198" i="3"/>
  <c r="T204" i="3"/>
  <c r="AC204" i="3" s="1"/>
  <c r="T140" i="3"/>
  <c r="T76" i="3"/>
  <c r="T12" i="3"/>
  <c r="T221" i="3"/>
  <c r="S165" i="3"/>
  <c r="P165" i="3" s="1"/>
  <c r="T242" i="3"/>
  <c r="T155" i="3"/>
  <c r="T91" i="3"/>
  <c r="T27" i="3"/>
  <c r="T270" i="3"/>
  <c r="N22" i="3"/>
  <c r="K176" i="3"/>
  <c r="T186" i="3"/>
  <c r="T122" i="3"/>
  <c r="T58" i="3"/>
  <c r="T240" i="3"/>
  <c r="T290" i="3"/>
  <c r="N190" i="3"/>
  <c r="T331" i="3"/>
  <c r="T177" i="3"/>
  <c r="T97" i="3"/>
  <c r="T17" i="3"/>
  <c r="T252" i="3"/>
  <c r="K132" i="3"/>
  <c r="T176" i="3"/>
  <c r="T112" i="3"/>
  <c r="T48" i="3"/>
  <c r="T328" i="3"/>
  <c r="T253" i="3"/>
  <c r="X54" i="3"/>
  <c r="X287" i="3"/>
  <c r="T199" i="3"/>
  <c r="T103" i="3"/>
  <c r="T31" i="3"/>
  <c r="T302" i="3"/>
  <c r="X75" i="3"/>
  <c r="T182" i="3"/>
  <c r="T86" i="3"/>
  <c r="T233" i="3"/>
  <c r="T173" i="3"/>
  <c r="T29" i="3"/>
  <c r="N188" i="3"/>
  <c r="X61" i="3"/>
  <c r="X190" i="3"/>
  <c r="S34" i="3"/>
  <c r="X122" i="3"/>
  <c r="T101" i="3"/>
  <c r="X184" i="3"/>
  <c r="X132" i="3"/>
  <c r="K106" i="3"/>
  <c r="K153" i="3"/>
  <c r="X146" i="3"/>
  <c r="K253" i="3"/>
  <c r="N181" i="3"/>
  <c r="P181" i="3" s="1"/>
  <c r="X281" i="3"/>
  <c r="T54" i="3"/>
  <c r="N74" i="3"/>
  <c r="X91" i="3"/>
  <c r="K277" i="3"/>
  <c r="L99" i="3" a="1"/>
  <c r="L99" i="3" s="1"/>
  <c r="N252" i="3"/>
  <c r="P252" i="3" s="1"/>
  <c r="N87" i="3"/>
  <c r="P87" i="3" s="1"/>
  <c r="S49" i="3"/>
  <c r="P49" i="3" s="1"/>
  <c r="X88" i="3"/>
  <c r="N148" i="3"/>
  <c r="P148" i="3" s="1"/>
  <c r="X235" i="3"/>
  <c r="X104" i="3"/>
  <c r="N153" i="3"/>
  <c r="P153" i="3" s="1"/>
  <c r="S245" i="3"/>
  <c r="P245" i="3" s="1"/>
  <c r="N184" i="3"/>
  <c r="S327" i="3"/>
  <c r="X326" i="3"/>
  <c r="S134" i="3"/>
  <c r="P134" i="3" s="1"/>
  <c r="N89" i="3"/>
  <c r="X110" i="3"/>
  <c r="N38" i="3"/>
  <c r="P38" i="3" s="1"/>
  <c r="X256" i="3"/>
  <c r="S347" i="3"/>
  <c r="P347" i="3" s="1"/>
  <c r="S93" i="3"/>
  <c r="P93" i="3" s="1"/>
  <c r="S112" i="3"/>
  <c r="P112" i="3" s="1"/>
  <c r="S6" i="3"/>
  <c r="P6" i="3" s="1"/>
  <c r="S343" i="3"/>
  <c r="P343" i="3" s="1"/>
  <c r="X9" i="3"/>
  <c r="T354" i="3"/>
  <c r="T196" i="3"/>
  <c r="T132" i="3"/>
  <c r="T68" i="3"/>
  <c r="T316" i="3"/>
  <c r="T255" i="3"/>
  <c r="T232" i="3"/>
  <c r="T211" i="3"/>
  <c r="T147" i="3"/>
  <c r="T83" i="3"/>
  <c r="T19" i="3"/>
  <c r="T227" i="3"/>
  <c r="T288" i="3"/>
  <c r="T347" i="3"/>
  <c r="T178" i="3"/>
  <c r="T114" i="3"/>
  <c r="T50" i="3"/>
  <c r="N336" i="3"/>
  <c r="P336" i="3" s="1"/>
  <c r="S11" i="3"/>
  <c r="X133" i="3"/>
  <c r="T321" i="3"/>
  <c r="T169" i="3"/>
  <c r="T89" i="3"/>
  <c r="T9" i="3"/>
  <c r="T285" i="3"/>
  <c r="T355" i="3"/>
  <c r="T168" i="3"/>
  <c r="T104" i="3"/>
  <c r="T40" i="3"/>
  <c r="T305" i="3"/>
  <c r="N54" i="3"/>
  <c r="X236" i="3"/>
  <c r="X271" i="3"/>
  <c r="T175" i="3"/>
  <c r="T95" i="3"/>
  <c r="T15" i="3"/>
  <c r="T281" i="3"/>
  <c r="N75" i="3"/>
  <c r="T174" i="3"/>
  <c r="T70" i="3"/>
  <c r="T352" i="3"/>
  <c r="T165" i="3"/>
  <c r="AC165" i="3" s="1"/>
  <c r="T13" i="3"/>
  <c r="K47" i="3"/>
  <c r="T350" i="3"/>
  <c r="X126" i="3"/>
  <c r="N116" i="3"/>
  <c r="X304" i="3"/>
  <c r="T319" i="3"/>
  <c r="X213" i="3"/>
  <c r="X69" i="3"/>
  <c r="K293" i="3"/>
  <c r="X348" i="3"/>
  <c r="X161" i="3"/>
  <c r="K334" i="3"/>
  <c r="X238" i="3"/>
  <c r="T214" i="3"/>
  <c r="T291" i="3"/>
  <c r="S74" i="3"/>
  <c r="K167" i="3"/>
  <c r="K179" i="3"/>
  <c r="L106" i="3" a="1"/>
  <c r="L106" i="3" s="1"/>
  <c r="N220" i="3"/>
  <c r="L245" i="3" a="1"/>
  <c r="L245" i="3" s="1"/>
  <c r="X343" i="3"/>
  <c r="X151" i="3"/>
  <c r="T269" i="3"/>
  <c r="N256" i="3"/>
  <c r="P256" i="3" s="1"/>
  <c r="T166" i="3"/>
  <c r="S164" i="3"/>
  <c r="P164" i="3" s="1"/>
  <c r="N244" i="3"/>
  <c r="N264" i="3"/>
  <c r="X318" i="3"/>
  <c r="K302" i="3"/>
  <c r="L277" i="3" a="1"/>
  <c r="L277" i="3" s="1"/>
  <c r="AD7" i="2"/>
  <c r="P59" i="3"/>
  <c r="P240" i="3"/>
  <c r="P169" i="3"/>
  <c r="P139" i="3"/>
  <c r="P224" i="3"/>
  <c r="P83" i="3"/>
  <c r="P185" i="3"/>
  <c r="P117" i="3"/>
  <c r="P213" i="3"/>
  <c r="P82" i="3"/>
  <c r="P217" i="3"/>
  <c r="P123" i="3"/>
  <c r="P157" i="3"/>
  <c r="P232" i="3"/>
  <c r="P329" i="3"/>
  <c r="P27" i="3"/>
  <c r="P70" i="3"/>
  <c r="P159" i="3"/>
  <c r="P297" i="3"/>
  <c r="P197" i="3"/>
  <c r="P178" i="3"/>
  <c r="P255" i="3"/>
  <c r="P269" i="3"/>
  <c r="P263" i="3"/>
  <c r="P237" i="3"/>
  <c r="P147" i="3"/>
  <c r="P18" i="3"/>
  <c r="P288" i="3"/>
  <c r="P265" i="3"/>
  <c r="P230" i="3"/>
  <c r="P246" i="3"/>
  <c r="P306" i="3"/>
  <c r="P149" i="3"/>
  <c r="P131" i="3"/>
  <c r="P13" i="3"/>
  <c r="P229" i="3"/>
  <c r="P79" i="3"/>
  <c r="P137" i="3"/>
  <c r="P133" i="3"/>
  <c r="P103" i="3"/>
  <c r="P124" i="3"/>
  <c r="P107" i="3"/>
  <c r="P86" i="3"/>
  <c r="P166" i="3"/>
  <c r="P334" i="3"/>
  <c r="P259" i="3"/>
  <c r="P345" i="3"/>
  <c r="P105" i="3"/>
  <c r="P266" i="3"/>
  <c r="P231" i="3"/>
  <c r="P298" i="3"/>
  <c r="P355" i="3"/>
  <c r="P238" i="3"/>
  <c r="P66" i="3"/>
  <c r="P222" i="3"/>
  <c r="P25" i="3"/>
  <c r="P233" i="3"/>
  <c r="P177" i="3"/>
  <c r="P202" i="3"/>
  <c r="P325" i="3"/>
  <c r="P192" i="3"/>
  <c r="P254" i="3"/>
  <c r="P44" i="3"/>
  <c r="P167" i="3"/>
  <c r="P101" i="3"/>
  <c r="P15" i="3"/>
  <c r="P354" i="3"/>
  <c r="P121" i="3"/>
  <c r="P296" i="3"/>
  <c r="P174" i="3"/>
  <c r="P48" i="3"/>
  <c r="P39" i="3"/>
  <c r="P67" i="3"/>
  <c r="P94" i="3"/>
  <c r="P261" i="3"/>
  <c r="P315" i="3"/>
  <c r="P348" i="3"/>
  <c r="P106" i="3"/>
  <c r="P349" i="3"/>
  <c r="P111" i="3"/>
  <c r="P316" i="3"/>
  <c r="P191" i="3"/>
  <c r="P281" i="3"/>
  <c r="P32" i="3"/>
  <c r="P321" i="3"/>
  <c r="P320" i="3"/>
  <c r="P300" i="3"/>
  <c r="P163" i="3"/>
  <c r="P283" i="3"/>
  <c r="P179" i="3"/>
  <c r="P180" i="3"/>
  <c r="P210" i="3"/>
  <c r="P102" i="3"/>
  <c r="P324" i="3"/>
  <c r="P284" i="3"/>
  <c r="P333" i="3"/>
  <c r="P341" i="3"/>
  <c r="P16" i="3"/>
  <c r="P47" i="3"/>
  <c r="P340" i="3"/>
  <c r="P170" i="3"/>
  <c r="P289" i="3"/>
  <c r="P332" i="3"/>
  <c r="P182" i="3"/>
  <c r="P118" i="3"/>
  <c r="P98" i="3"/>
  <c r="P350" i="3"/>
  <c r="P328" i="3"/>
  <c r="P151" i="3"/>
  <c r="P35" i="3"/>
  <c r="P214" i="3"/>
  <c r="P199" i="3"/>
  <c r="P71" i="3"/>
  <c r="P155" i="3"/>
  <c r="P194" i="3"/>
  <c r="P130" i="3"/>
  <c r="P126" i="3"/>
  <c r="P312" i="3"/>
  <c r="P80" i="3"/>
  <c r="P206" i="3"/>
  <c r="P152" i="3"/>
  <c r="P346" i="3"/>
  <c r="P278" i="3"/>
  <c r="P171" i="3"/>
  <c r="P285" i="3"/>
  <c r="P77" i="3"/>
  <c r="P40" i="3"/>
  <c r="P76" i="3"/>
  <c r="P61" i="3"/>
  <c r="P156" i="3"/>
  <c r="P295" i="3"/>
  <c r="P158" i="3"/>
  <c r="P339" i="3"/>
  <c r="P331" i="3"/>
  <c r="P280" i="3"/>
  <c r="P326" i="3"/>
  <c r="P270" i="3"/>
  <c r="P338" i="3"/>
  <c r="P146" i="3"/>
  <c r="P277" i="3"/>
  <c r="P138" i="3"/>
  <c r="P24" i="3"/>
  <c r="P53" i="3"/>
  <c r="P62" i="3"/>
  <c r="P215" i="3"/>
  <c r="P287" i="3"/>
  <c r="P135" i="3"/>
  <c r="P28" i="3"/>
  <c r="P351" i="3"/>
  <c r="P64" i="3"/>
  <c r="P207" i="3"/>
  <c r="P84" i="3"/>
  <c r="P69" i="3"/>
  <c r="P65" i="3"/>
  <c r="P8" i="3"/>
  <c r="P68" i="3"/>
  <c r="P85" i="3"/>
  <c r="P292" i="3"/>
  <c r="P273" i="3"/>
  <c r="P209" i="3"/>
  <c r="P198" i="3"/>
  <c r="P248" i="3"/>
  <c r="P52" i="3"/>
  <c r="P55" i="3"/>
  <c r="P33" i="3"/>
  <c r="P37" i="3"/>
  <c r="P271" i="3"/>
  <c r="P140" i="3"/>
  <c r="P313" i="3"/>
  <c r="P122" i="3"/>
  <c r="P307" i="3"/>
  <c r="P154" i="3"/>
  <c r="P108" i="3"/>
  <c r="P317" i="3"/>
  <c r="P304" i="3"/>
  <c r="P216" i="3"/>
  <c r="P143" i="3"/>
  <c r="P20" i="3"/>
  <c r="P23" i="3"/>
  <c r="P183" i="3"/>
  <c r="P36" i="3"/>
  <c r="P247" i="3"/>
  <c r="P72" i="3"/>
  <c r="P99" i="3"/>
  <c r="P342" i="3"/>
  <c r="P114" i="3"/>
  <c r="P302" i="3"/>
  <c r="P309" i="3"/>
  <c r="P110" i="3"/>
  <c r="P208" i="3"/>
  <c r="P57" i="3"/>
  <c r="P291" i="3"/>
  <c r="P330" i="3"/>
  <c r="P294" i="3"/>
  <c r="P301" i="3"/>
  <c r="P132" i="3"/>
  <c r="P319" i="3"/>
  <c r="P286" i="3"/>
  <c r="P293" i="3"/>
  <c r="P145" i="3"/>
  <c r="P211" i="3"/>
  <c r="P223" i="3"/>
  <c r="P88" i="3"/>
  <c r="P262" i="3" l="1"/>
  <c r="P337" i="3"/>
  <c r="P175" i="3"/>
  <c r="P251" i="3"/>
  <c r="P89" i="3"/>
  <c r="P327" i="3"/>
  <c r="P34" i="3"/>
  <c r="P119" i="3"/>
  <c r="P310" i="3"/>
  <c r="P60" i="3"/>
  <c r="O100" i="3"/>
  <c r="AC347" i="3"/>
  <c r="AC89" i="3"/>
  <c r="AC221" i="3"/>
  <c r="AC29" i="3"/>
  <c r="AC288" i="3"/>
  <c r="P228" i="3"/>
  <c r="O228" i="3" s="1"/>
  <c r="P184" i="3"/>
  <c r="AC184" i="3" s="1"/>
  <c r="P63" i="3"/>
  <c r="O63" i="3" s="1"/>
  <c r="P353" i="3"/>
  <c r="Q353" i="3" s="1"/>
  <c r="P104" i="3"/>
  <c r="AC104" i="3" s="1"/>
  <c r="P75" i="3"/>
  <c r="AC75" i="3" s="1"/>
  <c r="P186" i="3"/>
  <c r="AC186" i="3" s="1"/>
  <c r="P22" i="3"/>
  <c r="AC22" i="3" s="1"/>
  <c r="P244" i="3"/>
  <c r="Q244" i="3" s="1"/>
  <c r="P220" i="3"/>
  <c r="AC220" i="3" s="1"/>
  <c r="P116" i="3"/>
  <c r="AC116" i="3" s="1"/>
  <c r="P188" i="3"/>
  <c r="AC188" i="3" s="1"/>
  <c r="P190" i="3"/>
  <c r="AC190" i="3" s="1"/>
  <c r="P12" i="3"/>
  <c r="AC12" i="3" s="1"/>
  <c r="P264" i="3"/>
  <c r="Q264" i="3" s="1"/>
  <c r="P78" i="3"/>
  <c r="AC78" i="3" s="1"/>
  <c r="AC255" i="3"/>
  <c r="AC214" i="3"/>
  <c r="P54" i="3"/>
  <c r="AC54" i="3" s="1"/>
  <c r="AC175" i="3"/>
  <c r="AC355" i="3"/>
  <c r="AC182" i="3"/>
  <c r="AC177" i="3"/>
  <c r="AC319" i="3"/>
  <c r="AC27" i="3"/>
  <c r="AC169" i="3"/>
  <c r="AC103" i="3"/>
  <c r="AC166" i="3"/>
  <c r="AC321" i="3"/>
  <c r="AC240" i="3"/>
  <c r="AC316" i="3"/>
  <c r="AC83" i="3"/>
  <c r="AC328" i="3"/>
  <c r="AC114" i="3"/>
  <c r="AC331" i="3"/>
  <c r="AC291" i="3"/>
  <c r="AC253" i="3"/>
  <c r="AC31" i="3"/>
  <c r="AC315" i="3"/>
  <c r="AC61" i="3"/>
  <c r="AC318" i="3"/>
  <c r="AC126" i="3"/>
  <c r="AC167" i="3"/>
  <c r="AC69" i="3"/>
  <c r="AC119" i="3"/>
  <c r="AC192" i="3"/>
  <c r="AC280" i="3"/>
  <c r="AC43" i="3"/>
  <c r="AC156" i="3"/>
  <c r="AC346" i="3"/>
  <c r="AC110" i="3"/>
  <c r="AC57" i="3"/>
  <c r="AC146" i="3"/>
  <c r="AC342" i="3"/>
  <c r="AC324" i="3"/>
  <c r="AC71" i="3"/>
  <c r="AC144" i="3"/>
  <c r="AC292" i="3"/>
  <c r="AC108" i="3"/>
  <c r="AC94" i="3"/>
  <c r="AC289" i="3"/>
  <c r="AC41" i="3"/>
  <c r="AC181" i="3"/>
  <c r="AC60" i="3"/>
  <c r="AC163" i="3"/>
  <c r="AC33" i="3"/>
  <c r="AC124" i="3"/>
  <c r="AC203" i="3"/>
  <c r="AC313" i="3"/>
  <c r="AC84" i="3"/>
  <c r="AC317" i="3"/>
  <c r="AC229" i="3"/>
  <c r="AC66" i="3"/>
  <c r="AC98" i="3"/>
  <c r="AC183" i="3"/>
  <c r="AC278" i="3"/>
  <c r="AC330" i="3"/>
  <c r="AC349" i="3"/>
  <c r="AC225" i="3"/>
  <c r="AC282" i="3"/>
  <c r="AC276" i="3"/>
  <c r="AC259" i="3"/>
  <c r="AC197" i="3"/>
  <c r="AC107" i="3"/>
  <c r="AC222" i="3"/>
  <c r="AC246" i="3"/>
  <c r="AC121" i="3"/>
  <c r="AC210" i="3"/>
  <c r="AC93" i="3"/>
  <c r="AC143" i="3"/>
  <c r="AC208" i="3"/>
  <c r="AC59" i="3"/>
  <c r="AC130" i="3"/>
  <c r="AC56" i="3"/>
  <c r="AC158" i="3"/>
  <c r="AC336" i="3"/>
  <c r="AC105" i="3"/>
  <c r="AC335" i="3"/>
  <c r="AC148" i="3"/>
  <c r="AC266" i="3"/>
  <c r="AC35" i="3"/>
  <c r="AC350" i="3"/>
  <c r="AC281" i="3"/>
  <c r="AC40" i="3"/>
  <c r="AC199" i="3"/>
  <c r="AC91" i="3"/>
  <c r="AC15" i="3"/>
  <c r="AC68" i="3"/>
  <c r="AC101" i="3"/>
  <c r="AC233" i="3"/>
  <c r="AC252" i="3"/>
  <c r="AC155" i="3"/>
  <c r="AC307" i="3"/>
  <c r="AC274" i="3"/>
  <c r="AC348" i="3"/>
  <c r="AC283" i="3"/>
  <c r="AC275" i="3"/>
  <c r="AC351" i="3"/>
  <c r="AC117" i="3"/>
  <c r="AC339" i="3"/>
  <c r="AC332" i="3"/>
  <c r="AC171" i="3"/>
  <c r="AC153" i="3"/>
  <c r="AC341" i="3"/>
  <c r="AC8" i="3"/>
  <c r="AC273" i="3"/>
  <c r="AC213" i="3"/>
  <c r="AC26" i="3"/>
  <c r="AC123" i="3"/>
  <c r="AC329" i="3"/>
  <c r="AC151" i="3"/>
  <c r="AC334" i="3"/>
  <c r="AC20" i="3"/>
  <c r="AC263" i="3"/>
  <c r="AC170" i="3"/>
  <c r="AC87" i="3"/>
  <c r="AC6" i="3"/>
  <c r="AC62" i="3"/>
  <c r="AC39" i="3"/>
  <c r="AC185" i="3"/>
  <c r="AC239" i="3"/>
  <c r="AC218" i="3"/>
  <c r="AC305" i="3"/>
  <c r="AC176" i="3"/>
  <c r="AC290" i="3"/>
  <c r="AC140" i="3"/>
  <c r="AC269" i="3"/>
  <c r="AC13" i="3"/>
  <c r="AC95" i="3"/>
  <c r="AC132" i="3"/>
  <c r="AC86" i="3"/>
  <c r="AC17" i="3"/>
  <c r="AC122" i="3"/>
  <c r="AC247" i="3"/>
  <c r="AC23" i="3"/>
  <c r="AC296" i="3"/>
  <c r="AC298" i="3"/>
  <c r="AC237" i="3"/>
  <c r="AC102" i="3"/>
  <c r="AC49" i="3"/>
  <c r="AC138" i="3"/>
  <c r="AC338" i="3"/>
  <c r="AC72" i="3"/>
  <c r="AC293" i="3"/>
  <c r="AC36" i="3"/>
  <c r="AC149" i="3"/>
  <c r="AC38" i="3"/>
  <c r="AC287" i="3"/>
  <c r="AC90" i="3"/>
  <c r="AC67" i="3"/>
  <c r="AC207" i="3"/>
  <c r="AC198" i="3"/>
  <c r="AC34" i="3"/>
  <c r="AC79" i="3"/>
  <c r="AC265" i="3"/>
  <c r="AC111" i="3"/>
  <c r="AC236" i="3"/>
  <c r="AC217" i="3"/>
  <c r="AC306" i="3"/>
  <c r="AC206" i="3"/>
  <c r="AC113" i="3"/>
  <c r="AC202" i="3"/>
  <c r="AC295" i="3"/>
  <c r="AC271" i="3"/>
  <c r="AC100" i="3"/>
  <c r="AC272" i="3"/>
  <c r="AC142" i="3"/>
  <c r="AC65" i="3"/>
  <c r="AC154" i="3"/>
  <c r="AC32" i="3"/>
  <c r="AC323" i="3"/>
  <c r="AC157" i="3"/>
  <c r="AC99" i="3"/>
  <c r="AC303" i="3"/>
  <c r="AC194" i="3"/>
  <c r="AC308" i="3"/>
  <c r="AC24" i="3"/>
  <c r="AC251" i="3"/>
  <c r="AC53" i="3"/>
  <c r="AC196" i="3"/>
  <c r="AC311" i="3"/>
  <c r="AC21" i="3"/>
  <c r="AC314" i="3"/>
  <c r="AC279" i="3"/>
  <c r="AC145" i="3"/>
  <c r="AC284" i="3"/>
  <c r="AC193" i="3"/>
  <c r="AC85" i="3"/>
  <c r="AC135" i="3"/>
  <c r="AC200" i="3"/>
  <c r="AC216" i="3"/>
  <c r="AC164" i="3"/>
  <c r="AC327" i="3"/>
  <c r="AC312" i="3"/>
  <c r="AC230" i="3"/>
  <c r="AC238" i="3"/>
  <c r="AC215" i="3"/>
  <c r="AC150" i="3"/>
  <c r="AC310" i="3"/>
  <c r="AC88" i="3"/>
  <c r="AC223" i="3"/>
  <c r="AC286" i="3"/>
  <c r="AC277" i="3"/>
  <c r="AC333" i="3"/>
  <c r="AC304" i="3"/>
  <c r="AC152" i="3"/>
  <c r="AC300" i="3"/>
  <c r="AC297" i="3"/>
  <c r="AC118" i="3"/>
  <c r="AC64" i="3"/>
  <c r="AC28" i="3"/>
  <c r="AC261" i="3"/>
  <c r="AC337" i="3"/>
  <c r="AC320" i="3"/>
  <c r="AC18" i="3"/>
  <c r="AC254" i="3"/>
  <c r="AC16" i="3"/>
  <c r="AC209" i="3"/>
  <c r="AC294" i="3"/>
  <c r="AC25" i="3"/>
  <c r="AC180" i="3"/>
  <c r="AC325" i="3"/>
  <c r="AC162" i="3"/>
  <c r="AC52" i="3"/>
  <c r="AC131" i="3"/>
  <c r="AC248" i="3"/>
  <c r="AC120" i="3"/>
  <c r="AC262" i="3"/>
  <c r="AC160" i="3"/>
  <c r="AC231" i="3"/>
  <c r="AC106" i="3"/>
  <c r="AC285" i="3"/>
  <c r="AC147" i="3"/>
  <c r="AC354" i="3"/>
  <c r="AC70" i="3"/>
  <c r="AC211" i="3"/>
  <c r="AC302" i="3"/>
  <c r="AC48" i="3"/>
  <c r="AC174" i="3"/>
  <c r="AC178" i="3"/>
  <c r="AC232" i="3"/>
  <c r="AC112" i="3"/>
  <c r="AC270" i="3"/>
  <c r="AC76" i="3"/>
  <c r="AC125" i="3"/>
  <c r="AC258" i="3"/>
  <c r="AC77" i="3"/>
  <c r="AC245" i="3"/>
  <c r="AC191" i="3"/>
  <c r="AC37" i="3"/>
  <c r="AC299" i="3"/>
  <c r="AC55" i="3"/>
  <c r="AC47" i="3"/>
  <c r="AC128" i="3"/>
  <c r="AC256" i="3"/>
  <c r="AC92" i="3"/>
  <c r="AC133" i="3"/>
  <c r="AC30" i="3"/>
  <c r="AC322" i="3"/>
  <c r="AC224" i="3"/>
  <c r="AC82" i="3"/>
  <c r="AC179" i="3"/>
  <c r="AC249" i="3"/>
  <c r="AC80" i="3"/>
  <c r="AC345" i="3"/>
  <c r="AC44" i="3"/>
  <c r="AC134" i="3"/>
  <c r="AC159" i="3"/>
  <c r="AC81" i="3"/>
  <c r="AC212" i="3"/>
  <c r="AC96" i="3"/>
  <c r="AC309" i="3"/>
  <c r="AC326" i="3"/>
  <c r="AC195" i="3"/>
  <c r="AC137" i="3"/>
  <c r="AC139" i="3"/>
  <c r="AC301" i="3"/>
  <c r="AC340" i="3"/>
  <c r="AC343" i="3"/>
  <c r="T167" i="2"/>
  <c r="AD166" i="3"/>
  <c r="T67" i="2"/>
  <c r="AD66" i="3"/>
  <c r="T233" i="2"/>
  <c r="AD232" i="3"/>
  <c r="T178" i="2"/>
  <c r="AD177" i="3"/>
  <c r="T122" i="2"/>
  <c r="AD121" i="3"/>
  <c r="T343" i="2"/>
  <c r="AD342" i="3"/>
  <c r="T298" i="2"/>
  <c r="AD297" i="3"/>
  <c r="T259" i="2"/>
  <c r="AD258" i="3"/>
  <c r="T128" i="2"/>
  <c r="AD127" i="3"/>
  <c r="T285" i="2"/>
  <c r="AD284" i="3"/>
  <c r="T199" i="2"/>
  <c r="AD198" i="3"/>
  <c r="T331" i="2"/>
  <c r="AD330" i="3"/>
  <c r="T62" i="2"/>
  <c r="AD61" i="3"/>
  <c r="T245" i="2"/>
  <c r="AD244" i="3"/>
  <c r="T115" i="2"/>
  <c r="AD114" i="3"/>
  <c r="T289" i="2"/>
  <c r="AD288" i="3"/>
  <c r="T333" i="2"/>
  <c r="AD332" i="3"/>
  <c r="T327" i="2"/>
  <c r="AD326" i="3"/>
  <c r="T339" i="2"/>
  <c r="AD338" i="3"/>
  <c r="T296" i="2"/>
  <c r="AD295" i="3"/>
  <c r="T80" i="2"/>
  <c r="AD79" i="3"/>
  <c r="T160" i="2"/>
  <c r="AD159" i="3"/>
  <c r="T247" i="2"/>
  <c r="AD246" i="3"/>
  <c r="T272" i="2"/>
  <c r="AD271" i="3"/>
  <c r="T43" i="2"/>
  <c r="AD42" i="3"/>
  <c r="T121" i="2"/>
  <c r="AD120" i="3"/>
  <c r="T292" i="2"/>
  <c r="AD291" i="3"/>
  <c r="T352" i="2"/>
  <c r="AD351" i="3"/>
  <c r="T344" i="2"/>
  <c r="AD343" i="3"/>
  <c r="T207" i="2"/>
  <c r="AD206" i="3"/>
  <c r="T302" i="2"/>
  <c r="AD301" i="3"/>
  <c r="T243" i="2"/>
  <c r="AD242" i="3"/>
  <c r="T275" i="2"/>
  <c r="AD274" i="3"/>
  <c r="T120" i="2"/>
  <c r="AD119" i="3"/>
  <c r="T196" i="2"/>
  <c r="AD195" i="3"/>
  <c r="T262" i="2"/>
  <c r="AD261" i="3"/>
  <c r="T276" i="2"/>
  <c r="AD275" i="3"/>
  <c r="T47" i="2"/>
  <c r="AD46" i="3"/>
  <c r="T237" i="2"/>
  <c r="AD236" i="3"/>
  <c r="T206" i="2"/>
  <c r="AD205" i="3"/>
  <c r="T257" i="2"/>
  <c r="AD256" i="3"/>
  <c r="T104" i="2"/>
  <c r="AD103" i="3"/>
  <c r="T270" i="2"/>
  <c r="AD269" i="3"/>
  <c r="T90" i="2"/>
  <c r="AD89" i="3"/>
  <c r="T54" i="2"/>
  <c r="AD53" i="3"/>
  <c r="T271" i="2"/>
  <c r="AD270" i="3"/>
  <c r="T231" i="2"/>
  <c r="AD230" i="3"/>
  <c r="T7" i="2"/>
  <c r="T310" i="2"/>
  <c r="AD309" i="3"/>
  <c r="T131" i="2"/>
  <c r="AD130" i="3"/>
  <c r="T278" i="2"/>
  <c r="AD277" i="3"/>
  <c r="T342" i="2"/>
  <c r="AD341" i="3"/>
  <c r="T119" i="2"/>
  <c r="AD118" i="3"/>
  <c r="T38" i="2"/>
  <c r="AD37" i="3"/>
  <c r="T316" i="2"/>
  <c r="AD315" i="3"/>
  <c r="T130" i="2"/>
  <c r="AD129" i="3"/>
  <c r="T293" i="2"/>
  <c r="AD292" i="3"/>
  <c r="T190" i="2"/>
  <c r="AD189" i="3"/>
  <c r="T41" i="2"/>
  <c r="AD40" i="3"/>
  <c r="T89" i="2"/>
  <c r="AD88" i="3"/>
  <c r="T220" i="2"/>
  <c r="AD219" i="3"/>
  <c r="T153" i="2"/>
  <c r="AD152" i="3"/>
  <c r="T332" i="2"/>
  <c r="AD331" i="3"/>
  <c r="T31" i="2"/>
  <c r="AD30" i="3"/>
  <c r="T193" i="2"/>
  <c r="AD192" i="3"/>
  <c r="T94" i="2"/>
  <c r="AD93" i="3"/>
  <c r="T77" i="2"/>
  <c r="AD76" i="3"/>
  <c r="T195" i="2"/>
  <c r="AD194" i="3"/>
  <c r="T229" i="2"/>
  <c r="AD228" i="3"/>
  <c r="T72" i="2"/>
  <c r="AD71" i="3"/>
  <c r="T16" i="2"/>
  <c r="AD15" i="3"/>
  <c r="T187" i="2"/>
  <c r="AD186" i="3"/>
  <c r="T197" i="2"/>
  <c r="AD196" i="3"/>
  <c r="T334" i="2"/>
  <c r="AD333" i="3"/>
  <c r="T182" i="2"/>
  <c r="AD181" i="3"/>
  <c r="T19" i="2"/>
  <c r="AD18" i="3"/>
  <c r="T100" i="2"/>
  <c r="AD99" i="3"/>
  <c r="T338" i="2"/>
  <c r="AD337" i="3"/>
  <c r="T281" i="2"/>
  <c r="AD280" i="3"/>
  <c r="T85" i="2"/>
  <c r="AD84" i="3"/>
  <c r="T183" i="2"/>
  <c r="AD182" i="3"/>
  <c r="T156" i="2"/>
  <c r="AD155" i="3"/>
  <c r="T286" i="2"/>
  <c r="AD285" i="3"/>
  <c r="T99" i="2"/>
  <c r="AD98" i="3"/>
  <c r="T261" i="2"/>
  <c r="AD260" i="3"/>
  <c r="T127" i="2"/>
  <c r="AD126" i="3"/>
  <c r="T51" i="2"/>
  <c r="AD50" i="3"/>
  <c r="T241" i="2"/>
  <c r="AD240" i="3"/>
  <c r="T49" i="2"/>
  <c r="AD48" i="3"/>
  <c r="T165" i="2"/>
  <c r="AD164" i="3"/>
  <c r="T201" i="2"/>
  <c r="AD200" i="3"/>
  <c r="T288" i="2"/>
  <c r="AD287" i="3"/>
  <c r="T96" i="2"/>
  <c r="AD95" i="3"/>
  <c r="T42" i="2"/>
  <c r="AD41" i="3"/>
  <c r="T224" i="2"/>
  <c r="AD223" i="3"/>
  <c r="T323" i="2"/>
  <c r="AD322" i="3"/>
  <c r="T335" i="2"/>
  <c r="AD334" i="3"/>
  <c r="T125" i="2"/>
  <c r="AD124" i="3"/>
  <c r="T191" i="2"/>
  <c r="AD190" i="3"/>
  <c r="T209" i="2"/>
  <c r="AD208" i="3"/>
  <c r="T340" i="2"/>
  <c r="AD339" i="3"/>
  <c r="T300" i="2"/>
  <c r="AD299" i="3"/>
  <c r="T55" i="2"/>
  <c r="AD54" i="3"/>
  <c r="T345" i="2"/>
  <c r="AD344" i="3"/>
  <c r="T268" i="2"/>
  <c r="AD267" i="3"/>
  <c r="T244" i="2"/>
  <c r="AD243" i="3"/>
  <c r="T28" i="2"/>
  <c r="AD27" i="3"/>
  <c r="T307" i="2"/>
  <c r="AD306" i="3"/>
  <c r="T158" i="2"/>
  <c r="AD157" i="3"/>
  <c r="T145" i="2"/>
  <c r="AD144" i="3"/>
  <c r="T166" i="2"/>
  <c r="AD165" i="3"/>
  <c r="T283" i="2"/>
  <c r="AD282" i="3"/>
  <c r="T249" i="2"/>
  <c r="AD248" i="3"/>
  <c r="T23" i="2"/>
  <c r="AD22" i="3"/>
  <c r="T203" i="2"/>
  <c r="AD202" i="3"/>
  <c r="T35" i="2"/>
  <c r="AD34" i="3"/>
  <c r="T147" i="2"/>
  <c r="AD146" i="3"/>
  <c r="T175" i="2"/>
  <c r="AD174" i="3"/>
  <c r="T144" i="2"/>
  <c r="AD143" i="3"/>
  <c r="T318" i="2"/>
  <c r="AD317" i="3"/>
  <c r="T21" i="2"/>
  <c r="AD20" i="3"/>
  <c r="T213" i="2"/>
  <c r="AD212" i="3"/>
  <c r="T73" i="2"/>
  <c r="AD72" i="3"/>
  <c r="T71" i="2"/>
  <c r="AD70" i="3"/>
  <c r="T86" i="2"/>
  <c r="AD85" i="3"/>
  <c r="T326" i="2"/>
  <c r="AD325" i="3"/>
  <c r="T101" i="2"/>
  <c r="AD100" i="3"/>
  <c r="T304" i="2"/>
  <c r="AD303" i="3"/>
  <c r="T252" i="2"/>
  <c r="AD251" i="3"/>
  <c r="T151" i="2"/>
  <c r="AD150" i="3"/>
  <c r="T82" i="2"/>
  <c r="AD81" i="3"/>
  <c r="T24" i="2"/>
  <c r="AD23" i="3"/>
  <c r="T93" i="2"/>
  <c r="AD92" i="3"/>
  <c r="T216" i="2"/>
  <c r="AD215" i="3"/>
  <c r="T355" i="2"/>
  <c r="AD354" i="3"/>
  <c r="T290" i="2"/>
  <c r="AD289" i="3"/>
  <c r="T74" i="2"/>
  <c r="AD73" i="3"/>
  <c r="T311" i="2"/>
  <c r="AD310" i="3"/>
  <c r="T9" i="2"/>
  <c r="AD8" i="3"/>
  <c r="T295" i="2"/>
  <c r="AD294" i="3"/>
  <c r="T248" i="2"/>
  <c r="AD247" i="3"/>
  <c r="T303" i="2"/>
  <c r="AD302" i="3"/>
  <c r="T254" i="2"/>
  <c r="AD253" i="3"/>
  <c r="T177" i="2"/>
  <c r="AD176" i="3"/>
  <c r="T124" i="2"/>
  <c r="AD123" i="3"/>
  <c r="T14" i="2"/>
  <c r="AD13" i="3"/>
  <c r="T309" i="2"/>
  <c r="AD308" i="3"/>
  <c r="T87" i="2"/>
  <c r="AD86" i="3"/>
  <c r="T155" i="2"/>
  <c r="AD154" i="3"/>
  <c r="T64" i="2"/>
  <c r="AD63" i="3"/>
  <c r="T171" i="2"/>
  <c r="AD170" i="3"/>
  <c r="T217" i="2"/>
  <c r="AD216" i="3"/>
  <c r="T50" i="2"/>
  <c r="AD49" i="3"/>
  <c r="T45" i="2"/>
  <c r="AD44" i="3"/>
  <c r="T113" i="2"/>
  <c r="AD112" i="3"/>
  <c r="T132" i="2"/>
  <c r="AD131" i="3"/>
  <c r="T299" i="2"/>
  <c r="AD298" i="3"/>
  <c r="T52" i="2"/>
  <c r="AD51" i="3"/>
  <c r="T70" i="2"/>
  <c r="AD69" i="3"/>
  <c r="T317" i="2"/>
  <c r="AD316" i="3"/>
  <c r="T267" i="2"/>
  <c r="AD266" i="3"/>
  <c r="T65" i="2"/>
  <c r="AD64" i="3"/>
  <c r="T139" i="2"/>
  <c r="AD138" i="3"/>
  <c r="T312" i="2"/>
  <c r="AD311" i="3"/>
  <c r="T98" i="2"/>
  <c r="AD97" i="3"/>
  <c r="T103" i="2"/>
  <c r="AD102" i="3"/>
  <c r="T198" i="2"/>
  <c r="AD197" i="3"/>
  <c r="T230" i="2"/>
  <c r="AD229" i="3"/>
  <c r="T232" i="2"/>
  <c r="AD231" i="3"/>
  <c r="T221" i="2"/>
  <c r="AD220" i="3"/>
  <c r="T194" i="2"/>
  <c r="AD193" i="3"/>
  <c r="T10" i="2"/>
  <c r="AD9" i="3"/>
  <c r="T353" i="2"/>
  <c r="AD352" i="3"/>
  <c r="T17" i="2"/>
  <c r="AD16" i="3"/>
  <c r="T328" i="2"/>
  <c r="AD327" i="3"/>
  <c r="T76" i="2"/>
  <c r="AD75" i="3"/>
  <c r="T240" i="2"/>
  <c r="AD239" i="3"/>
  <c r="T141" i="2"/>
  <c r="AD140" i="3"/>
  <c r="T157" i="2"/>
  <c r="AD156" i="3"/>
  <c r="T347" i="2"/>
  <c r="AD346" i="3"/>
  <c r="T108" i="2"/>
  <c r="AD107" i="3"/>
  <c r="T44" i="2"/>
  <c r="AD43" i="3"/>
  <c r="T152" i="2"/>
  <c r="AD151" i="3"/>
  <c r="T154" i="2"/>
  <c r="AD153" i="3"/>
  <c r="T107" i="2"/>
  <c r="AD106" i="3"/>
  <c r="T168" i="2"/>
  <c r="AD167" i="3"/>
  <c r="T294" i="2"/>
  <c r="AD293" i="3"/>
  <c r="T48" i="2"/>
  <c r="AD47" i="3"/>
  <c r="T251" i="2"/>
  <c r="AD250" i="3"/>
  <c r="T215" i="2"/>
  <c r="AD214" i="3"/>
  <c r="T149" i="2"/>
  <c r="AD148" i="3"/>
  <c r="T330" i="2"/>
  <c r="AD329" i="3"/>
  <c r="T297" i="2"/>
  <c r="AD296" i="3"/>
  <c r="T176" i="2"/>
  <c r="AD175" i="3"/>
  <c r="T306" i="2"/>
  <c r="AD305" i="3"/>
  <c r="T225" i="2"/>
  <c r="AD224" i="3"/>
  <c r="T349" i="2"/>
  <c r="AD348" i="3"/>
  <c r="T239" i="2"/>
  <c r="AD238" i="3"/>
  <c r="T40" i="2"/>
  <c r="AD39" i="3"/>
  <c r="T263" i="2"/>
  <c r="AD262" i="3"/>
  <c r="T188" i="2"/>
  <c r="AD187" i="3"/>
  <c r="T308" i="2"/>
  <c r="AD307" i="3"/>
  <c r="T25" i="2"/>
  <c r="AD24" i="3"/>
  <c r="T226" i="2"/>
  <c r="AD225" i="3"/>
  <c r="T78" i="2"/>
  <c r="AD77" i="3"/>
  <c r="T81" i="2"/>
  <c r="AD80" i="3"/>
  <c r="T143" i="2"/>
  <c r="AD142" i="3"/>
  <c r="T329" i="2"/>
  <c r="AD328" i="3"/>
  <c r="T305" i="2"/>
  <c r="AD304" i="3"/>
  <c r="T321" i="2"/>
  <c r="AD320" i="3"/>
  <c r="T200" i="2"/>
  <c r="AD199" i="3"/>
  <c r="T88" i="2"/>
  <c r="AD87" i="3"/>
  <c r="T173" i="2"/>
  <c r="AD172" i="3"/>
  <c r="T324" i="2"/>
  <c r="AD323" i="3"/>
  <c r="T314" i="2"/>
  <c r="AD313" i="3"/>
  <c r="T59" i="2"/>
  <c r="AD58" i="3"/>
  <c r="T265" i="2"/>
  <c r="AD264" i="3"/>
  <c r="T161" i="2"/>
  <c r="AD160" i="3"/>
  <c r="T218" i="2"/>
  <c r="AD217" i="3"/>
  <c r="T266" i="2"/>
  <c r="AD265" i="3"/>
  <c r="T112" i="2"/>
  <c r="AD111" i="3"/>
  <c r="T95" i="2"/>
  <c r="AD94" i="3"/>
  <c r="T123" i="2"/>
  <c r="AD122" i="3"/>
  <c r="T264" i="2"/>
  <c r="AD263" i="3"/>
  <c r="T258" i="2"/>
  <c r="AD257" i="3"/>
  <c r="T34" i="2"/>
  <c r="AD33" i="3"/>
  <c r="T228" i="2"/>
  <c r="AD227" i="3"/>
  <c r="T354" i="2"/>
  <c r="AD353" i="3"/>
  <c r="T192" i="2"/>
  <c r="AD191" i="3"/>
  <c r="T180" i="2"/>
  <c r="AD179" i="3"/>
  <c r="T133" i="2"/>
  <c r="AD132" i="3"/>
  <c r="T57" i="2"/>
  <c r="AD56" i="3"/>
  <c r="T58" i="2"/>
  <c r="AD57" i="3"/>
  <c r="T322" i="2"/>
  <c r="AD321" i="3"/>
  <c r="T110" i="2"/>
  <c r="AD109" i="3"/>
  <c r="T212" i="2"/>
  <c r="AD211" i="3"/>
  <c r="T159" i="2"/>
  <c r="AD158" i="3"/>
  <c r="T111" i="2"/>
  <c r="AD110" i="3"/>
  <c r="T284" i="2"/>
  <c r="AD283" i="3"/>
  <c r="T172" i="2"/>
  <c r="AD171" i="3"/>
  <c r="T350" i="2"/>
  <c r="AD349" i="3"/>
  <c r="T69" i="2"/>
  <c r="AD68" i="3"/>
  <c r="T202" i="2"/>
  <c r="AD201" i="3"/>
  <c r="T114" i="2"/>
  <c r="AD113" i="3"/>
  <c r="T116" i="2"/>
  <c r="AD115" i="3"/>
  <c r="T13" i="2"/>
  <c r="AD12" i="3"/>
  <c r="T138" i="2"/>
  <c r="AD137" i="3"/>
  <c r="T235" i="2"/>
  <c r="AD234" i="3"/>
  <c r="T11" i="2"/>
  <c r="AD10" i="3"/>
  <c r="T219" i="2"/>
  <c r="AD218" i="3"/>
  <c r="T18" i="2"/>
  <c r="AD17" i="3"/>
  <c r="T336" i="2"/>
  <c r="AD335" i="3"/>
  <c r="T63" i="2"/>
  <c r="AD62" i="3"/>
  <c r="T29" i="2"/>
  <c r="AD28" i="3"/>
  <c r="T170" i="2"/>
  <c r="AD169" i="3"/>
  <c r="T211" i="2"/>
  <c r="AD210" i="3"/>
  <c r="T8" i="2"/>
  <c r="AD7" i="3"/>
  <c r="T56" i="2"/>
  <c r="AD55" i="3"/>
  <c r="T210" i="2"/>
  <c r="AD209" i="3"/>
  <c r="T280" i="2"/>
  <c r="AD279" i="3"/>
  <c r="T117" i="2"/>
  <c r="AD116" i="3"/>
  <c r="T273" i="2"/>
  <c r="AD272" i="3"/>
  <c r="T137" i="2"/>
  <c r="AD136" i="3"/>
  <c r="T26" i="2"/>
  <c r="AD25" i="3"/>
  <c r="T39" i="2"/>
  <c r="AD38" i="3"/>
  <c r="T260" i="2"/>
  <c r="AD259" i="3"/>
  <c r="T60" i="2"/>
  <c r="AD59" i="3"/>
  <c r="T174" i="2"/>
  <c r="AD173" i="3"/>
  <c r="T287" i="2"/>
  <c r="AD286" i="3"/>
  <c r="T79" i="2"/>
  <c r="AD78" i="3"/>
  <c r="T250" i="2"/>
  <c r="AD249" i="3"/>
  <c r="T118" i="2"/>
  <c r="AD117" i="3"/>
  <c r="T256" i="2"/>
  <c r="AD255" i="3"/>
  <c r="T246" i="2"/>
  <c r="AD245" i="3"/>
  <c r="T146" i="2"/>
  <c r="AD145" i="3"/>
  <c r="T227" i="2"/>
  <c r="AD226" i="3"/>
  <c r="T351" i="2"/>
  <c r="AD350" i="3"/>
  <c r="T106" i="2"/>
  <c r="AD105" i="3"/>
  <c r="T164" i="2"/>
  <c r="AD163" i="3"/>
  <c r="T15" i="2"/>
  <c r="AD14" i="3"/>
  <c r="T291" i="2"/>
  <c r="AD290" i="3"/>
  <c r="T282" i="2"/>
  <c r="AD281" i="3"/>
  <c r="T37" i="2"/>
  <c r="AD36" i="3"/>
  <c r="T325" i="2"/>
  <c r="AD324" i="3"/>
  <c r="T181" i="2"/>
  <c r="AD180" i="3"/>
  <c r="T204" i="2"/>
  <c r="AD203" i="3"/>
  <c r="T301" i="2"/>
  <c r="AD300" i="3"/>
  <c r="T269" i="2"/>
  <c r="AD268" i="3"/>
  <c r="T97" i="2"/>
  <c r="AD96" i="3"/>
  <c r="T148" i="2"/>
  <c r="AD147" i="3"/>
  <c r="T274" i="2"/>
  <c r="AD273" i="3"/>
  <c r="T61" i="2"/>
  <c r="AD60" i="3"/>
  <c r="T236" i="2"/>
  <c r="AD235" i="3"/>
  <c r="T109" i="2"/>
  <c r="AD108" i="3"/>
  <c r="T186" i="2"/>
  <c r="AD185" i="3"/>
  <c r="T142" i="2"/>
  <c r="AD141" i="3"/>
  <c r="T12" i="2"/>
  <c r="AD11" i="3"/>
  <c r="T129" i="2"/>
  <c r="AD128" i="3"/>
  <c r="T53" i="2"/>
  <c r="AD52" i="3"/>
  <c r="T255" i="2"/>
  <c r="AD254" i="3"/>
  <c r="T313" i="2"/>
  <c r="AD312" i="3"/>
  <c r="T163" i="2"/>
  <c r="AD162" i="3"/>
  <c r="T27" i="2"/>
  <c r="AD26" i="3"/>
  <c r="T134" i="2"/>
  <c r="AD133" i="3"/>
  <c r="T66" i="2"/>
  <c r="AD65" i="3"/>
  <c r="T315" i="2"/>
  <c r="AD314" i="3"/>
  <c r="T92" i="2"/>
  <c r="AD91" i="3"/>
  <c r="T234" i="2"/>
  <c r="AD233" i="3"/>
  <c r="T140" i="2"/>
  <c r="AD139" i="3"/>
  <c r="T32" i="2"/>
  <c r="AD31" i="3"/>
  <c r="T222" i="2"/>
  <c r="AD221" i="3"/>
  <c r="T279" i="2"/>
  <c r="AD278" i="3"/>
  <c r="T135" i="2"/>
  <c r="AD134" i="3"/>
  <c r="T22" i="2"/>
  <c r="AD21" i="3"/>
  <c r="T33" i="2"/>
  <c r="AD32" i="3"/>
  <c r="T346" i="2"/>
  <c r="AD345" i="3"/>
  <c r="T105" i="2"/>
  <c r="AD104" i="3"/>
  <c r="T208" i="2"/>
  <c r="AD207" i="3"/>
  <c r="T83" i="2"/>
  <c r="AD82" i="3"/>
  <c r="T189" i="2"/>
  <c r="AD188" i="3"/>
  <c r="T253" i="2"/>
  <c r="AD252" i="3"/>
  <c r="T68" i="2"/>
  <c r="AD67" i="3"/>
  <c r="T91" i="2"/>
  <c r="AD90" i="3"/>
  <c r="T150" i="2"/>
  <c r="AD149" i="3"/>
  <c r="T205" i="2"/>
  <c r="AD204" i="3"/>
  <c r="T337" i="2"/>
  <c r="AD336" i="3"/>
  <c r="T36" i="2"/>
  <c r="AD35" i="3"/>
  <c r="T75" i="2"/>
  <c r="AD74" i="3"/>
  <c r="T84" i="2"/>
  <c r="AD83" i="3"/>
  <c r="T136" i="2"/>
  <c r="AD135" i="3"/>
  <c r="T162" i="2"/>
  <c r="AD161" i="3"/>
  <c r="T214" i="2"/>
  <c r="AD213" i="3"/>
  <c r="T126" i="2"/>
  <c r="AD125" i="3"/>
  <c r="T223" i="2"/>
  <c r="AD222" i="3"/>
  <c r="T277" i="2"/>
  <c r="AD276" i="3"/>
  <c r="T242" i="2"/>
  <c r="AD241" i="3"/>
  <c r="T46" i="2"/>
  <c r="AD45" i="3"/>
  <c r="T319" i="2"/>
  <c r="AD318" i="3"/>
  <c r="T185" i="2"/>
  <c r="AD184" i="3"/>
  <c r="T20" i="2"/>
  <c r="AD19" i="3"/>
  <c r="T30" i="2"/>
  <c r="AD29" i="3"/>
  <c r="T184" i="2"/>
  <c r="AD183" i="3"/>
  <c r="T238" i="2"/>
  <c r="AD237" i="3"/>
  <c r="T179" i="2"/>
  <c r="AD178" i="3"/>
  <c r="T169" i="2"/>
  <c r="AD168" i="3"/>
  <c r="T356" i="2"/>
  <c r="AD355" i="3"/>
  <c r="T341" i="2"/>
  <c r="AD340" i="3"/>
  <c r="T348" i="2"/>
  <c r="AD347" i="3"/>
  <c r="T320" i="2"/>
  <c r="AD319" i="3"/>
  <c r="T102" i="2"/>
  <c r="AD101" i="3"/>
  <c r="P187" i="3"/>
  <c r="AC187" i="3" s="1"/>
  <c r="P19" i="3"/>
  <c r="AC19" i="3" s="1"/>
  <c r="P241" i="3"/>
  <c r="AC241" i="3" s="1"/>
  <c r="P127" i="3"/>
  <c r="O127" i="3" s="1"/>
  <c r="P51" i="3"/>
  <c r="O51" i="3" s="1"/>
  <c r="P115" i="3"/>
  <c r="AC115" i="3" s="1"/>
  <c r="AB14" i="2"/>
  <c r="AB15" i="2" s="1"/>
  <c r="AB16" i="2" s="1"/>
  <c r="P136" i="3"/>
  <c r="O136" i="3" s="1"/>
  <c r="O251" i="3"/>
  <c r="P97" i="3"/>
  <c r="O97" i="3" s="1"/>
  <c r="O99" i="3"/>
  <c r="P109" i="3"/>
  <c r="O109" i="3" s="1"/>
  <c r="P234" i="3"/>
  <c r="O234" i="3" s="1"/>
  <c r="P10" i="3"/>
  <c r="O10" i="3" s="1"/>
  <c r="P235" i="3"/>
  <c r="O235" i="3" s="1"/>
  <c r="O297" i="3"/>
  <c r="P73" i="3"/>
  <c r="O73" i="3" s="1"/>
  <c r="P205" i="3"/>
  <c r="O205" i="3" s="1"/>
  <c r="O305" i="3"/>
  <c r="P74" i="3"/>
  <c r="O74" i="3" s="1"/>
  <c r="P129" i="3"/>
  <c r="O129" i="3" s="1"/>
  <c r="P268" i="3"/>
  <c r="O268" i="3" s="1"/>
  <c r="P50" i="3"/>
  <c r="O50" i="3" s="1"/>
  <c r="O33" i="3"/>
  <c r="O37" i="3"/>
  <c r="O106" i="3"/>
  <c r="O247" i="3"/>
  <c r="O13" i="3"/>
  <c r="O342" i="3"/>
  <c r="O258" i="3"/>
  <c r="O232" i="3"/>
  <c r="O169" i="3"/>
  <c r="O153" i="3"/>
  <c r="O270" i="3"/>
  <c r="O90" i="3"/>
  <c r="O120" i="3"/>
  <c r="O314" i="3"/>
  <c r="O315" i="3"/>
  <c r="O306" i="3"/>
  <c r="O212" i="3"/>
  <c r="O147" i="3"/>
  <c r="O23" i="3"/>
  <c r="O155" i="3"/>
  <c r="O326" i="3"/>
  <c r="O301" i="3"/>
  <c r="O39" i="3"/>
  <c r="O322" i="3"/>
  <c r="O298" i="3"/>
  <c r="O192" i="3"/>
  <c r="O52" i="3"/>
  <c r="O166" i="3"/>
  <c r="O163" i="3"/>
  <c r="O77" i="3"/>
  <c r="O38" i="3"/>
  <c r="O354" i="3"/>
  <c r="O339" i="3"/>
  <c r="O138" i="3"/>
  <c r="O86" i="3"/>
  <c r="O286" i="3"/>
  <c r="O15" i="3"/>
  <c r="O156" i="3"/>
  <c r="O271" i="3"/>
  <c r="O113" i="3"/>
  <c r="O266" i="3"/>
  <c r="O175" i="3"/>
  <c r="O135" i="3"/>
  <c r="P9" i="3"/>
  <c r="O9" i="3" s="1"/>
  <c r="O133" i="3"/>
  <c r="O177" i="3"/>
  <c r="O318" i="3"/>
  <c r="O62" i="3"/>
  <c r="O217" i="3"/>
  <c r="O55" i="3"/>
  <c r="O307" i="3"/>
  <c r="O203" i="3"/>
  <c r="O249" i="3"/>
  <c r="O321" i="3"/>
  <c r="O224" i="3"/>
  <c r="O49" i="3"/>
  <c r="O137" i="3"/>
  <c r="O101" i="3"/>
  <c r="O40" i="3"/>
  <c r="O150" i="3"/>
  <c r="O196" i="3"/>
  <c r="O341" i="3"/>
  <c r="O27" i="3"/>
  <c r="O310" i="3"/>
  <c r="O274" i="3"/>
  <c r="O87" i="3"/>
  <c r="O26" i="3"/>
  <c r="O94" i="3"/>
  <c r="O8" i="3"/>
  <c r="O255" i="3"/>
  <c r="O17" i="3"/>
  <c r="O134" i="3"/>
  <c r="O72" i="3"/>
  <c r="O81" i="3"/>
  <c r="O311" i="3"/>
  <c r="O130" i="3"/>
  <c r="O340" i="3"/>
  <c r="O313" i="3"/>
  <c r="O103" i="3"/>
  <c r="O269" i="3"/>
  <c r="O159" i="3"/>
  <c r="O76" i="3"/>
  <c r="P173" i="3"/>
  <c r="Q173" i="3" s="1"/>
  <c r="P352" i="3"/>
  <c r="Q352" i="3" s="1"/>
  <c r="O176" i="3"/>
  <c r="O345" i="3"/>
  <c r="O199" i="3"/>
  <c r="O291" i="3"/>
  <c r="O105" i="3"/>
  <c r="O91" i="3"/>
  <c r="O348" i="3"/>
  <c r="O157" i="3"/>
  <c r="O31" i="3"/>
  <c r="O276" i="3"/>
  <c r="O302" i="3"/>
  <c r="O309" i="3"/>
  <c r="O35" i="3"/>
  <c r="O229" i="3"/>
  <c r="O300" i="3"/>
  <c r="O93" i="3"/>
  <c r="O114" i="3"/>
  <c r="O102" i="3"/>
  <c r="O303" i="3"/>
  <c r="O185" i="3"/>
  <c r="O355" i="3"/>
  <c r="O24" i="3"/>
  <c r="O92" i="3"/>
  <c r="O316" i="3"/>
  <c r="O164" i="3"/>
  <c r="O273" i="3"/>
  <c r="O154" i="3"/>
  <c r="O146" i="3"/>
  <c r="O60" i="3"/>
  <c r="O304" i="3"/>
  <c r="O262" i="3"/>
  <c r="O214" i="3"/>
  <c r="O183" i="3"/>
  <c r="O143" i="3"/>
  <c r="O319" i="3"/>
  <c r="O277" i="3"/>
  <c r="O128" i="3"/>
  <c r="O294" i="3"/>
  <c r="O324" i="3"/>
  <c r="O350" i="3"/>
  <c r="O123" i="3"/>
  <c r="O252" i="3"/>
  <c r="O328" i="3"/>
  <c r="O151" i="3"/>
  <c r="O248" i="3"/>
  <c r="O171" i="3"/>
  <c r="O334" i="3"/>
  <c r="O131" i="3"/>
  <c r="O308" i="3"/>
  <c r="O89" i="3"/>
  <c r="O144" i="3"/>
  <c r="O265" i="3"/>
  <c r="O240" i="3"/>
  <c r="O299" i="3"/>
  <c r="O209" i="3"/>
  <c r="O41" i="3"/>
  <c r="O351" i="3"/>
  <c r="O236" i="3"/>
  <c r="O239" i="3"/>
  <c r="O126" i="3"/>
  <c r="O330" i="3"/>
  <c r="O48" i="3"/>
  <c r="O349" i="3"/>
  <c r="O222" i="3"/>
  <c r="O66" i="3"/>
  <c r="O53" i="3"/>
  <c r="O139" i="3"/>
  <c r="O21" i="3"/>
  <c r="O347" i="3"/>
  <c r="O165" i="3"/>
  <c r="O178" i="3"/>
  <c r="O278" i="3"/>
  <c r="O280" i="3"/>
  <c r="O162" i="3"/>
  <c r="O195" i="3"/>
  <c r="O282" i="3"/>
  <c r="O145" i="3"/>
  <c r="O206" i="3"/>
  <c r="O284" i="3"/>
  <c r="O140" i="3"/>
  <c r="O296" i="3"/>
  <c r="O230" i="3"/>
  <c r="O121" i="3"/>
  <c r="O167" i="3"/>
  <c r="O71" i="3"/>
  <c r="O96" i="3"/>
  <c r="O34" i="3"/>
  <c r="O213" i="3"/>
  <c r="O88" i="3"/>
  <c r="O110" i="3"/>
  <c r="O223" i="3"/>
  <c r="O211" i="3"/>
  <c r="O6" i="3"/>
  <c r="O293" i="3"/>
  <c r="O68" i="3"/>
  <c r="O108" i="3"/>
  <c r="O119" i="3"/>
  <c r="O117" i="3"/>
  <c r="O79" i="3"/>
  <c r="O283" i="3"/>
  <c r="O95" i="3"/>
  <c r="O132" i="3"/>
  <c r="O191" i="3"/>
  <c r="O25" i="3"/>
  <c r="O118" i="3"/>
  <c r="O57" i="3"/>
  <c r="O174" i="3"/>
  <c r="O198" i="3"/>
  <c r="O67" i="3"/>
  <c r="O323" i="3"/>
  <c r="O197" i="3"/>
  <c r="O85" i="3"/>
  <c r="O325" i="3"/>
  <c r="O188" i="3"/>
  <c r="O80" i="3"/>
  <c r="O256" i="3"/>
  <c r="O233" i="3"/>
  <c r="O182" i="3"/>
  <c r="O107" i="3"/>
  <c r="O64" i="3"/>
  <c r="O225" i="3"/>
  <c r="O122" i="3"/>
  <c r="O338" i="3"/>
  <c r="O329" i="3"/>
  <c r="O36" i="3"/>
  <c r="O320" i="3"/>
  <c r="O221" i="3"/>
  <c r="O18" i="3"/>
  <c r="O202" i="3"/>
  <c r="O70" i="3"/>
  <c r="O285" i="3"/>
  <c r="O59" i="3"/>
  <c r="O245" i="3"/>
  <c r="O111" i="3"/>
  <c r="O346" i="3"/>
  <c r="O254" i="3"/>
  <c r="O237" i="3"/>
  <c r="O231" i="3"/>
  <c r="O32" i="3"/>
  <c r="O287" i="3"/>
  <c r="O82" i="3"/>
  <c r="O160" i="3"/>
  <c r="O29" i="3"/>
  <c r="O208" i="3"/>
  <c r="O112" i="3"/>
  <c r="O289" i="3"/>
  <c r="O238" i="3"/>
  <c r="O125" i="3"/>
  <c r="O272" i="3"/>
  <c r="O295" i="3"/>
  <c r="O56" i="3"/>
  <c r="O44" i="3"/>
  <c r="O215" i="3"/>
  <c r="O261" i="3"/>
  <c r="O292" i="3"/>
  <c r="O181" i="3"/>
  <c r="O20" i="3"/>
  <c r="O333" i="3"/>
  <c r="O331" i="3"/>
  <c r="O281" i="3"/>
  <c r="O158" i="3"/>
  <c r="O218" i="3"/>
  <c r="O336" i="3"/>
  <c r="O204" i="3"/>
  <c r="O149" i="3"/>
  <c r="O200" i="3"/>
  <c r="O84" i="3"/>
  <c r="O83" i="3"/>
  <c r="O210" i="3"/>
  <c r="O246" i="3"/>
  <c r="O327" i="3"/>
  <c r="O43" i="3"/>
  <c r="O28" i="3"/>
  <c r="O337" i="3"/>
  <c r="O263" i="3"/>
  <c r="O180" i="3"/>
  <c r="O30" i="3"/>
  <c r="O98" i="3"/>
  <c r="O184" i="3"/>
  <c r="O193" i="3"/>
  <c r="O279" i="3"/>
  <c r="O47" i="3"/>
  <c r="O16" i="3"/>
  <c r="O335" i="3"/>
  <c r="O343" i="3"/>
  <c r="O275" i="3"/>
  <c r="O142" i="3"/>
  <c r="O65" i="3"/>
  <c r="O317" i="3"/>
  <c r="O69" i="3"/>
  <c r="O124" i="3"/>
  <c r="O148" i="3"/>
  <c r="O152" i="3"/>
  <c r="O288" i="3"/>
  <c r="O312" i="3"/>
  <c r="O170" i="3"/>
  <c r="O332" i="3"/>
  <c r="O290" i="3"/>
  <c r="O207" i="3"/>
  <c r="O179" i="3"/>
  <c r="O216" i="3"/>
  <c r="O259" i="3"/>
  <c r="O194" i="3"/>
  <c r="O61" i="3"/>
  <c r="O253" i="3"/>
  <c r="U134" i="2"/>
  <c r="Q133" i="3"/>
  <c r="U319" i="2"/>
  <c r="Q318" i="3"/>
  <c r="U63" i="2"/>
  <c r="Q62" i="3"/>
  <c r="U218" i="2"/>
  <c r="Q217" i="3"/>
  <c r="U56" i="2"/>
  <c r="Q55" i="3"/>
  <c r="U308" i="2"/>
  <c r="Q307" i="3"/>
  <c r="U204" i="2"/>
  <c r="Q203" i="3"/>
  <c r="U250" i="2"/>
  <c r="Q249" i="3"/>
  <c r="U322" i="2"/>
  <c r="Q321" i="3"/>
  <c r="U225" i="2"/>
  <c r="Q224" i="3"/>
  <c r="U50" i="2"/>
  <c r="Q49" i="3"/>
  <c r="U138" i="2"/>
  <c r="Q137" i="3"/>
  <c r="U102" i="2"/>
  <c r="Q101" i="3"/>
  <c r="U41" i="2"/>
  <c r="Q40" i="3"/>
  <c r="U151" i="2"/>
  <c r="Q150" i="3"/>
  <c r="U197" i="2"/>
  <c r="Q196" i="3"/>
  <c r="U342" i="2"/>
  <c r="Q341" i="3"/>
  <c r="U79" i="2"/>
  <c r="U28" i="2"/>
  <c r="Q27" i="3"/>
  <c r="U311" i="2"/>
  <c r="Q310" i="3"/>
  <c r="U275" i="2"/>
  <c r="Q274" i="3"/>
  <c r="U88" i="2"/>
  <c r="Q87" i="3"/>
  <c r="U27" i="2"/>
  <c r="Q26" i="3"/>
  <c r="U261" i="2"/>
  <c r="U95" i="2"/>
  <c r="Q94" i="3"/>
  <c r="U9" i="2"/>
  <c r="Q8" i="3"/>
  <c r="U256" i="2"/>
  <c r="Q255" i="3"/>
  <c r="U18" i="2"/>
  <c r="Q17" i="3"/>
  <c r="U135" i="2"/>
  <c r="Q134" i="3"/>
  <c r="U73" i="2"/>
  <c r="Q72" i="3"/>
  <c r="U82" i="2"/>
  <c r="Q81" i="3"/>
  <c r="U312" i="2"/>
  <c r="Q311" i="3"/>
  <c r="U131" i="2"/>
  <c r="Q130" i="3"/>
  <c r="U341" i="2"/>
  <c r="Q340" i="3"/>
  <c r="U314" i="2"/>
  <c r="Q313" i="3"/>
  <c r="U104" i="2"/>
  <c r="Q103" i="3"/>
  <c r="U116" i="2"/>
  <c r="U244" i="2"/>
  <c r="U270" i="2"/>
  <c r="Q269" i="3"/>
  <c r="U160" i="2"/>
  <c r="Q159" i="3"/>
  <c r="U77" i="2"/>
  <c r="Q76" i="3"/>
  <c r="P257" i="3"/>
  <c r="O257" i="3" s="1"/>
  <c r="P168" i="3"/>
  <c r="O168" i="3" s="1"/>
  <c r="P201" i="3"/>
  <c r="O201" i="3" s="1"/>
  <c r="P42" i="3"/>
  <c r="O42" i="3" s="1"/>
  <c r="U177" i="2"/>
  <c r="Q176" i="3"/>
  <c r="U100" i="2"/>
  <c r="Q99" i="3"/>
  <c r="U200" i="2"/>
  <c r="Q199" i="3"/>
  <c r="U292" i="2"/>
  <c r="Q291" i="3"/>
  <c r="U106" i="2"/>
  <c r="Q105" i="3"/>
  <c r="U92" i="2"/>
  <c r="Q91" i="3"/>
  <c r="U349" i="2"/>
  <c r="Q348" i="3"/>
  <c r="U158" i="2"/>
  <c r="Q157" i="3"/>
  <c r="U32" i="2"/>
  <c r="Q31" i="3"/>
  <c r="U277" i="2"/>
  <c r="Q276" i="3"/>
  <c r="U206" i="2"/>
  <c r="U8" i="2"/>
  <c r="U303" i="2"/>
  <c r="Q302" i="3"/>
  <c r="U310" i="2"/>
  <c r="Q309" i="3"/>
  <c r="U36" i="2"/>
  <c r="Q35" i="3"/>
  <c r="U230" i="2"/>
  <c r="Q229" i="3"/>
  <c r="U301" i="2"/>
  <c r="Q300" i="3"/>
  <c r="V300" i="3" s="1" a="1"/>
  <c r="V300" i="3" s="1"/>
  <c r="U94" i="2"/>
  <c r="Q93" i="3"/>
  <c r="U115" i="2"/>
  <c r="Q114" i="3"/>
  <c r="U103" i="2"/>
  <c r="Q102" i="3"/>
  <c r="U304" i="2"/>
  <c r="Q303" i="3"/>
  <c r="U13" i="2"/>
  <c r="U186" i="2"/>
  <c r="Q185" i="3"/>
  <c r="U356" i="2"/>
  <c r="Q355" i="3"/>
  <c r="U25" i="2"/>
  <c r="Q24" i="3"/>
  <c r="U12" i="2"/>
  <c r="U93" i="2"/>
  <c r="Q92" i="3"/>
  <c r="U317" i="2"/>
  <c r="Q316" i="3"/>
  <c r="U165" i="2"/>
  <c r="Q164" i="3"/>
  <c r="U268" i="2"/>
  <c r="U354" i="2"/>
  <c r="U274" i="2"/>
  <c r="Q273" i="3"/>
  <c r="U46" i="2"/>
  <c r="U155" i="2"/>
  <c r="Q154" i="3"/>
  <c r="U147" i="2"/>
  <c r="Q146" i="3"/>
  <c r="U61" i="2"/>
  <c r="Q60" i="3"/>
  <c r="U202" i="2"/>
  <c r="U305" i="2"/>
  <c r="Q304" i="3"/>
  <c r="U263" i="2"/>
  <c r="Q262" i="3"/>
  <c r="U169" i="2"/>
  <c r="U215" i="2"/>
  <c r="Q214" i="3"/>
  <c r="U184" i="2"/>
  <c r="Q183" i="3"/>
  <c r="U144" i="2"/>
  <c r="Q143" i="3"/>
  <c r="U320" i="2"/>
  <c r="Q319" i="3"/>
  <c r="P226" i="3"/>
  <c r="O226" i="3" s="1"/>
  <c r="U243" i="2"/>
  <c r="U178" i="2"/>
  <c r="Q177" i="3"/>
  <c r="U278" i="2"/>
  <c r="Q277" i="3"/>
  <c r="U129" i="2"/>
  <c r="Q128" i="3"/>
  <c r="U98" i="2"/>
  <c r="U295" i="2"/>
  <c r="Q294" i="3"/>
  <c r="U325" i="2"/>
  <c r="Q324" i="3"/>
  <c r="U105" i="2"/>
  <c r="Q104" i="3"/>
  <c r="U55" i="2"/>
  <c r="U351" i="2"/>
  <c r="Q350" i="3"/>
  <c r="U124" i="2"/>
  <c r="Q123" i="3"/>
  <c r="U253" i="2"/>
  <c r="Q252" i="3"/>
  <c r="U258" i="2"/>
  <c r="U329" i="2"/>
  <c r="Q328" i="3"/>
  <c r="U152" i="2"/>
  <c r="Q151" i="3"/>
  <c r="U249" i="2"/>
  <c r="Q248" i="3"/>
  <c r="U128" i="2"/>
  <c r="U172" i="2"/>
  <c r="Q171" i="3"/>
  <c r="U15" i="2"/>
  <c r="U335" i="2"/>
  <c r="Q334" i="3"/>
  <c r="U242" i="2"/>
  <c r="U132" i="2"/>
  <c r="Q131" i="3"/>
  <c r="U309" i="2"/>
  <c r="Q308" i="3"/>
  <c r="U90" i="2"/>
  <c r="Q89" i="3"/>
  <c r="U145" i="2"/>
  <c r="Q144" i="3"/>
  <c r="U64" i="2"/>
  <c r="Q63" i="3"/>
  <c r="U266" i="2"/>
  <c r="Q265" i="3"/>
  <c r="U241" i="2"/>
  <c r="Q240" i="3"/>
  <c r="U300" i="2"/>
  <c r="Q299" i="3"/>
  <c r="U210" i="2"/>
  <c r="Q209" i="3"/>
  <c r="U42" i="2"/>
  <c r="Q41" i="3"/>
  <c r="U20" i="2"/>
  <c r="U352" i="2"/>
  <c r="Q351" i="3"/>
  <c r="U237" i="2"/>
  <c r="Q236" i="3"/>
  <c r="U240" i="2"/>
  <c r="Q239" i="3"/>
  <c r="U127" i="2"/>
  <c r="Q126" i="3"/>
  <c r="U331" i="2"/>
  <c r="Q330" i="3"/>
  <c r="U49" i="2"/>
  <c r="Q48" i="3"/>
  <c r="V48" i="3" s="1" a="1"/>
  <c r="V48" i="3" s="1"/>
  <c r="AE48" i="3" s="1"/>
  <c r="U350" i="2"/>
  <c r="Q349" i="3"/>
  <c r="U223" i="2"/>
  <c r="Q222" i="3"/>
  <c r="U67" i="2"/>
  <c r="Q66" i="3"/>
  <c r="U54" i="2"/>
  <c r="Q53" i="3"/>
  <c r="U140" i="2"/>
  <c r="Q139" i="3"/>
  <c r="U22" i="2"/>
  <c r="Q21" i="3"/>
  <c r="U11" i="2"/>
  <c r="U298" i="2"/>
  <c r="Q297" i="3"/>
  <c r="U348" i="2"/>
  <c r="Q347" i="3"/>
  <c r="U166" i="2"/>
  <c r="Q165" i="3"/>
  <c r="U179" i="2"/>
  <c r="Q178" i="3"/>
  <c r="U279" i="2"/>
  <c r="Q278" i="3"/>
  <c r="U281" i="2"/>
  <c r="Q280" i="3"/>
  <c r="U163" i="2"/>
  <c r="Q162" i="3"/>
  <c r="U196" i="2"/>
  <c r="Q195" i="3"/>
  <c r="U283" i="2"/>
  <c r="Q282" i="3"/>
  <c r="U142" i="2"/>
  <c r="U146" i="2"/>
  <c r="Q145" i="3"/>
  <c r="U207" i="2"/>
  <c r="Q206" i="3"/>
  <c r="U285" i="2"/>
  <c r="Q284" i="3"/>
  <c r="U141" i="2"/>
  <c r="Q140" i="3"/>
  <c r="U110" i="2"/>
  <c r="U297" i="2"/>
  <c r="Q296" i="3"/>
  <c r="U231" i="2"/>
  <c r="Q230" i="3"/>
  <c r="U187" i="2"/>
  <c r="U122" i="2"/>
  <c r="Q121" i="3"/>
  <c r="U168" i="2"/>
  <c r="Q167" i="3"/>
  <c r="U72" i="2"/>
  <c r="Q71" i="3"/>
  <c r="U190" i="2"/>
  <c r="U97" i="2"/>
  <c r="Q96" i="3"/>
  <c r="U35" i="2"/>
  <c r="Q34" i="3"/>
  <c r="U188" i="2"/>
  <c r="U214" i="2"/>
  <c r="Q213" i="3"/>
  <c r="U89" i="2"/>
  <c r="Q88" i="3"/>
  <c r="U229" i="2"/>
  <c r="U111" i="2"/>
  <c r="Q110" i="3"/>
  <c r="U224" i="2"/>
  <c r="Q223" i="3"/>
  <c r="U252" i="2"/>
  <c r="Q251" i="3"/>
  <c r="U43" i="2"/>
  <c r="U212" i="2"/>
  <c r="Q211" i="3"/>
  <c r="U7" i="2"/>
  <c r="Q6" i="3"/>
  <c r="U294" i="2"/>
  <c r="Q293" i="3"/>
  <c r="U269" i="2"/>
  <c r="U69" i="2"/>
  <c r="Q68" i="3"/>
  <c r="U109" i="2"/>
  <c r="Q108" i="3"/>
  <c r="U120" i="2"/>
  <c r="Q119" i="3"/>
  <c r="U118" i="2"/>
  <c r="Q117" i="3"/>
  <c r="U80" i="2"/>
  <c r="Q79" i="3"/>
  <c r="U284" i="2"/>
  <c r="Q283" i="3"/>
  <c r="U96" i="2"/>
  <c r="Q95" i="3"/>
  <c r="U133" i="2"/>
  <c r="Q132" i="3"/>
  <c r="U192" i="2"/>
  <c r="Q191" i="3"/>
  <c r="U26" i="2"/>
  <c r="Q25" i="3"/>
  <c r="U58" i="2"/>
  <c r="Q57" i="3"/>
  <c r="U235" i="2"/>
  <c r="U259" i="2"/>
  <c r="Q258" i="3"/>
  <c r="U173" i="2"/>
  <c r="U59" i="2"/>
  <c r="U220" i="2"/>
  <c r="U175" i="2"/>
  <c r="Q174" i="3"/>
  <c r="U199" i="2"/>
  <c r="Q198" i="3"/>
  <c r="U68" i="2"/>
  <c r="Q67" i="3"/>
  <c r="U245" i="2"/>
  <c r="U324" i="2"/>
  <c r="Q323" i="3"/>
  <c r="U198" i="2"/>
  <c r="Q197" i="3"/>
  <c r="U86" i="2"/>
  <c r="Q85" i="3"/>
  <c r="U326" i="2"/>
  <c r="Q325" i="3"/>
  <c r="U189" i="2"/>
  <c r="Q188" i="3"/>
  <c r="U81" i="2"/>
  <c r="Q80" i="3"/>
  <c r="U257" i="2"/>
  <c r="Q256" i="3"/>
  <c r="U265" i="2"/>
  <c r="U234" i="2"/>
  <c r="Q233" i="3"/>
  <c r="U183" i="2"/>
  <c r="Q182" i="3"/>
  <c r="U108" i="2"/>
  <c r="Q107" i="3"/>
  <c r="U65" i="2"/>
  <c r="Q64" i="3"/>
  <c r="U226" i="2"/>
  <c r="Q225" i="3"/>
  <c r="U130" i="2"/>
  <c r="U123" i="2"/>
  <c r="Q122" i="3"/>
  <c r="U174" i="2"/>
  <c r="U191" i="2"/>
  <c r="U339" i="2"/>
  <c r="Q338" i="3"/>
  <c r="U330" i="2"/>
  <c r="Q329" i="3"/>
  <c r="U23" i="2"/>
  <c r="U37" i="2"/>
  <c r="Q36" i="3"/>
  <c r="U321" i="2"/>
  <c r="Q320" i="3"/>
  <c r="U222" i="2"/>
  <c r="Q221" i="3"/>
  <c r="U19" i="2"/>
  <c r="Q18" i="3"/>
  <c r="U137" i="2"/>
  <c r="U228" i="2"/>
  <c r="U203" i="2"/>
  <c r="Q202" i="3"/>
  <c r="U71" i="2"/>
  <c r="Q70" i="3"/>
  <c r="U286" i="2"/>
  <c r="Q285" i="3"/>
  <c r="U306" i="2"/>
  <c r="Q305" i="3"/>
  <c r="U52" i="2"/>
  <c r="U246" i="2"/>
  <c r="Q245" i="3"/>
  <c r="U347" i="2"/>
  <c r="Q346" i="3"/>
  <c r="U101" i="2"/>
  <c r="Q100" i="3"/>
  <c r="V100" i="3" s="1" a="1"/>
  <c r="V100" i="3" s="1"/>
  <c r="AE100" i="3" s="1"/>
  <c r="U75" i="2"/>
  <c r="U255" i="2"/>
  <c r="Q254" i="3"/>
  <c r="U238" i="2"/>
  <c r="Q237" i="3"/>
  <c r="U232" i="2"/>
  <c r="Q231" i="3"/>
  <c r="U33" i="2"/>
  <c r="Q32" i="3"/>
  <c r="U288" i="2"/>
  <c r="Q287" i="3"/>
  <c r="U83" i="2"/>
  <c r="Q82" i="3"/>
  <c r="U161" i="2"/>
  <c r="Q160" i="3"/>
  <c r="U30" i="2"/>
  <c r="Q29" i="3"/>
  <c r="U209" i="2"/>
  <c r="Q208" i="3"/>
  <c r="U113" i="2"/>
  <c r="Q112" i="3"/>
  <c r="U290" i="2"/>
  <c r="Q289" i="3"/>
  <c r="U239" i="2"/>
  <c r="Q238" i="3"/>
  <c r="U126" i="2"/>
  <c r="Q125" i="3"/>
  <c r="U162" i="2"/>
  <c r="U273" i="2"/>
  <c r="Q272" i="3"/>
  <c r="U296" i="2"/>
  <c r="Q295" i="3"/>
  <c r="U57" i="2"/>
  <c r="Q56" i="3"/>
  <c r="U45" i="2"/>
  <c r="Q44" i="3"/>
  <c r="U216" i="2"/>
  <c r="Q215" i="3"/>
  <c r="U345" i="2"/>
  <c r="U117" i="2"/>
  <c r="U262" i="2"/>
  <c r="Q261" i="3"/>
  <c r="U293" i="2"/>
  <c r="Q292" i="3"/>
  <c r="U182" i="2"/>
  <c r="Q181" i="3"/>
  <c r="U21" i="2"/>
  <c r="Q20" i="3"/>
  <c r="V20" i="3" s="1" a="1"/>
  <c r="V20" i="3" s="1"/>
  <c r="U236" i="2"/>
  <c r="U334" i="2"/>
  <c r="Q333" i="3"/>
  <c r="U332" i="2"/>
  <c r="Q331" i="3"/>
  <c r="U282" i="2"/>
  <c r="Q281" i="3"/>
  <c r="U159" i="2"/>
  <c r="Q158" i="3"/>
  <c r="U219" i="2"/>
  <c r="Q218" i="3"/>
  <c r="U337" i="2"/>
  <c r="Q336" i="3"/>
  <c r="U353" i="2"/>
  <c r="U205" i="2"/>
  <c r="Q204" i="3"/>
  <c r="U150" i="2"/>
  <c r="Q149" i="3"/>
  <c r="U201" i="2"/>
  <c r="Q200" i="3"/>
  <c r="U85" i="2"/>
  <c r="Q84" i="3"/>
  <c r="U34" i="2"/>
  <c r="Q33" i="3"/>
  <c r="U60" i="2"/>
  <c r="Q59" i="3"/>
  <c r="U119" i="2"/>
  <c r="Q118" i="3"/>
  <c r="U112" i="2"/>
  <c r="Q111" i="3"/>
  <c r="U84" i="2"/>
  <c r="Q83" i="3"/>
  <c r="U38" i="2"/>
  <c r="Q37" i="3"/>
  <c r="U211" i="2"/>
  <c r="Q210" i="3"/>
  <c r="U247" i="2"/>
  <c r="Q246" i="3"/>
  <c r="U328" i="2"/>
  <c r="Q327" i="3"/>
  <c r="U44" i="2"/>
  <c r="Q43" i="3"/>
  <c r="U29" i="2"/>
  <c r="Q28" i="3"/>
  <c r="U338" i="2"/>
  <c r="Q337" i="3"/>
  <c r="U264" i="2"/>
  <c r="Q263" i="3"/>
  <c r="U181" i="2"/>
  <c r="Q180" i="3"/>
  <c r="U31" i="2"/>
  <c r="Q30" i="3"/>
  <c r="U47" i="2"/>
  <c r="U99" i="2"/>
  <c r="Q98" i="3"/>
  <c r="U185" i="2"/>
  <c r="Q184" i="3"/>
  <c r="U194" i="2"/>
  <c r="Q193" i="3"/>
  <c r="U280" i="2"/>
  <c r="Q279" i="3"/>
  <c r="U48" i="2"/>
  <c r="Q47" i="3"/>
  <c r="U17" i="2"/>
  <c r="Q16" i="3"/>
  <c r="U336" i="2"/>
  <c r="Q335" i="3"/>
  <c r="U227" i="2"/>
  <c r="U344" i="2"/>
  <c r="Q343" i="3"/>
  <c r="U276" i="2"/>
  <c r="Q275" i="3"/>
  <c r="U143" i="2"/>
  <c r="Q142" i="3"/>
  <c r="U74" i="2"/>
  <c r="U66" i="2"/>
  <c r="Q65" i="3"/>
  <c r="V65" i="3" s="1" a="1"/>
  <c r="V65" i="3" s="1"/>
  <c r="U318" i="2"/>
  <c r="Q317" i="3"/>
  <c r="U70" i="2"/>
  <c r="Q69" i="3"/>
  <c r="U125" i="2"/>
  <c r="Q124" i="3"/>
  <c r="U149" i="2"/>
  <c r="Q148" i="3"/>
  <c r="U153" i="2"/>
  <c r="Q152" i="3"/>
  <c r="U289" i="2"/>
  <c r="Q288" i="3"/>
  <c r="U313" i="2"/>
  <c r="Q312" i="3"/>
  <c r="U171" i="2"/>
  <c r="Q170" i="3"/>
  <c r="U333" i="2"/>
  <c r="Q332" i="3"/>
  <c r="U291" i="2"/>
  <c r="Q290" i="3"/>
  <c r="U208" i="2"/>
  <c r="Q207" i="3"/>
  <c r="U180" i="2"/>
  <c r="Q179" i="3"/>
  <c r="U217" i="2"/>
  <c r="Q216" i="3"/>
  <c r="U260" i="2"/>
  <c r="Q259" i="3"/>
  <c r="U195" i="2"/>
  <c r="Q194" i="3"/>
  <c r="U62" i="2"/>
  <c r="Q61" i="3"/>
  <c r="V61" i="3" s="1" a="1"/>
  <c r="V61" i="3" s="1"/>
  <c r="Q253" i="3"/>
  <c r="U107" i="2"/>
  <c r="Q106" i="3"/>
  <c r="U51" i="2"/>
  <c r="U346" i="2"/>
  <c r="Q345" i="3"/>
  <c r="V345" i="3" s="1" a="1"/>
  <c r="V345" i="3" s="1"/>
  <c r="AE345" i="3" s="1"/>
  <c r="U248" i="2"/>
  <c r="Q247" i="3"/>
  <c r="U14" i="2"/>
  <c r="Q13" i="3"/>
  <c r="U343" i="2"/>
  <c r="Q342" i="3"/>
  <c r="U233" i="2"/>
  <c r="Q232" i="3"/>
  <c r="U170" i="2"/>
  <c r="Q169" i="3"/>
  <c r="U154" i="2"/>
  <c r="Q153" i="3"/>
  <c r="U271" i="2"/>
  <c r="Q270" i="3"/>
  <c r="U91" i="2"/>
  <c r="Q90" i="3"/>
  <c r="V90" i="3" s="1" a="1"/>
  <c r="V90" i="3" s="1"/>
  <c r="U121" i="2"/>
  <c r="Q120" i="3"/>
  <c r="U315" i="2"/>
  <c r="Q314" i="3"/>
  <c r="U316" i="2"/>
  <c r="Q315" i="3"/>
  <c r="U307" i="2"/>
  <c r="Q306" i="3"/>
  <c r="U10" i="2"/>
  <c r="U213" i="2"/>
  <c r="Q212" i="3"/>
  <c r="U148" i="2"/>
  <c r="Q147" i="3"/>
  <c r="U24" i="2"/>
  <c r="Q23" i="3"/>
  <c r="U156" i="2"/>
  <c r="Q155" i="3"/>
  <c r="U327" i="2"/>
  <c r="Q326" i="3"/>
  <c r="U302" i="2"/>
  <c r="Q301" i="3"/>
  <c r="U40" i="2"/>
  <c r="Q39" i="3"/>
  <c r="U323" i="2"/>
  <c r="Q322" i="3"/>
  <c r="U299" i="2"/>
  <c r="Q298" i="3"/>
  <c r="U193" i="2"/>
  <c r="Q192" i="3"/>
  <c r="U53" i="2"/>
  <c r="Q52" i="3"/>
  <c r="U167" i="2"/>
  <c r="Q166" i="3"/>
  <c r="V166" i="3" s="1" a="1"/>
  <c r="V166" i="3" s="1"/>
  <c r="AE166" i="3" s="1"/>
  <c r="U164" i="2"/>
  <c r="Q163" i="3"/>
  <c r="U78" i="2"/>
  <c r="Q77" i="3"/>
  <c r="U39" i="2"/>
  <c r="Q38" i="3"/>
  <c r="U355" i="2"/>
  <c r="Q354" i="3"/>
  <c r="U340" i="2"/>
  <c r="Q339" i="3"/>
  <c r="U139" i="2"/>
  <c r="Q138" i="3"/>
  <c r="U87" i="2"/>
  <c r="Q86" i="3"/>
  <c r="U287" i="2"/>
  <c r="Q286" i="3"/>
  <c r="U16" i="2"/>
  <c r="Q15" i="3"/>
  <c r="U157" i="2"/>
  <c r="Q156" i="3"/>
  <c r="U272" i="2"/>
  <c r="Q271" i="3"/>
  <c r="U221" i="2"/>
  <c r="U114" i="2"/>
  <c r="Q113" i="3"/>
  <c r="U267" i="2"/>
  <c r="Q266" i="3"/>
  <c r="U176" i="2"/>
  <c r="Q175" i="3"/>
  <c r="U136" i="2"/>
  <c r="Q135" i="3"/>
  <c r="U251" i="2"/>
  <c r="AE13" i="2"/>
  <c r="AE14" i="2" s="1"/>
  <c r="AE15" i="2" s="1"/>
  <c r="P58" i="3"/>
  <c r="O58" i="3" s="1"/>
  <c r="P242" i="3"/>
  <c r="O242" i="3" s="1"/>
  <c r="P7" i="3"/>
  <c r="Q7" i="3" s="1"/>
  <c r="P141" i="3"/>
  <c r="O141" i="3" s="1"/>
  <c r="P11" i="3"/>
  <c r="O11" i="3" s="1"/>
  <c r="P227" i="3"/>
  <c r="O227" i="3" s="1"/>
  <c r="P243" i="3"/>
  <c r="O243" i="3" s="1"/>
  <c r="P344" i="3"/>
  <c r="Q344" i="3" s="1"/>
  <c r="P45" i="3"/>
  <c r="O45" i="3" s="1"/>
  <c r="P161" i="3"/>
  <c r="Q161" i="3" s="1"/>
  <c r="P46" i="3"/>
  <c r="O46" i="3" s="1"/>
  <c r="P172" i="3"/>
  <c r="O172" i="3" s="1"/>
  <c r="P267" i="3"/>
  <c r="O267" i="3" s="1"/>
  <c r="P14" i="3"/>
  <c r="O14" i="3" s="1"/>
  <c r="P189" i="3"/>
  <c r="Q189" i="3" s="1"/>
  <c r="P250" i="3"/>
  <c r="O250" i="3" s="1"/>
  <c r="P219" i="3"/>
  <c r="O219" i="3" s="1"/>
  <c r="AD8" i="2"/>
  <c r="AD9" i="2" s="1"/>
  <c r="AD10" i="2" s="1"/>
  <c r="AD11" i="2" s="1"/>
  <c r="AD12" i="2" s="1"/>
  <c r="P260" i="3"/>
  <c r="Q260" i="3" s="1"/>
  <c r="O75" i="3" l="1"/>
  <c r="O22" i="3"/>
  <c r="Q75" i="3"/>
  <c r="V272" i="3" a="1"/>
  <c r="V272" i="3" s="1"/>
  <c r="AE272" i="3" s="1"/>
  <c r="Q22" i="3"/>
  <c r="Q116" i="3"/>
  <c r="AE90" i="3"/>
  <c r="O116" i="3"/>
  <c r="V170" i="3" a="1"/>
  <c r="V170" i="3" s="1"/>
  <c r="AE170" i="3" s="1"/>
  <c r="AE300" i="3"/>
  <c r="V178" i="3" a="1"/>
  <c r="V178" i="3" s="1"/>
  <c r="AE178" i="3" s="1"/>
  <c r="V160" i="3" a="1"/>
  <c r="V160" i="3" s="1"/>
  <c r="AE160" i="3" s="1"/>
  <c r="Q12" i="3"/>
  <c r="AE65" i="3"/>
  <c r="O12" i="3"/>
  <c r="Q115" i="3"/>
  <c r="AE20" i="3"/>
  <c r="AE61" i="3"/>
  <c r="O78" i="3"/>
  <c r="V273" i="3" a="1"/>
  <c r="V273" i="3" s="1"/>
  <c r="AE273" i="3" s="1"/>
  <c r="V98" i="3" a="1"/>
  <c r="V98" i="3" s="1"/>
  <c r="AE98" i="3" s="1"/>
  <c r="V315" i="3" a="1"/>
  <c r="V315" i="3" s="1"/>
  <c r="AE315" i="3" s="1"/>
  <c r="V85" i="3" a="1"/>
  <c r="V85" i="3" s="1"/>
  <c r="AE85" i="3" s="1"/>
  <c r="V102" i="3" a="1"/>
  <c r="V102" i="3" s="1"/>
  <c r="AE102" i="3" s="1"/>
  <c r="V342" i="3" a="1"/>
  <c r="V342" i="3" s="1"/>
  <c r="AE342" i="3" s="1"/>
  <c r="O104" i="3"/>
  <c r="V104" i="3" s="1" a="1"/>
  <c r="V104" i="3" s="1"/>
  <c r="AE104" i="3" s="1"/>
  <c r="V324" i="3" a="1"/>
  <c r="V324" i="3" s="1"/>
  <c r="AE324" i="3" s="1"/>
  <c r="V93" i="3" a="1"/>
  <c r="V93" i="3" s="1"/>
  <c r="AE93" i="3" s="1"/>
  <c r="V259" i="3" a="1"/>
  <c r="V259" i="3" s="1"/>
  <c r="AE259" i="3" s="1"/>
  <c r="V347" i="3" a="1"/>
  <c r="V347" i="3" s="1"/>
  <c r="AE347" i="3" s="1"/>
  <c r="V26" i="3" a="1"/>
  <c r="V26" i="3" s="1"/>
  <c r="AE26" i="3" s="1"/>
  <c r="V86" i="3" a="1"/>
  <c r="V86" i="3" s="1"/>
  <c r="AE86" i="3" s="1"/>
  <c r="V23" i="3" a="1"/>
  <c r="V23" i="3" s="1"/>
  <c r="AE23" i="3" s="1"/>
  <c r="V270" i="3" a="1"/>
  <c r="V270" i="3" s="1"/>
  <c r="AE270" i="3" s="1"/>
  <c r="V106" i="3" a="1"/>
  <c r="V106" i="3" s="1"/>
  <c r="AE106" i="3" s="1"/>
  <c r="V128" i="3" a="1"/>
  <c r="V128" i="3" s="1"/>
  <c r="AE128" i="3" s="1"/>
  <c r="V355" i="3" a="1"/>
  <c r="V355" i="3" s="1"/>
  <c r="AE355" i="3" s="1"/>
  <c r="V229" i="3" a="1"/>
  <c r="V229" i="3" s="1"/>
  <c r="AE229" i="3" s="1"/>
  <c r="V91" i="3" a="1"/>
  <c r="V91" i="3" s="1"/>
  <c r="AE91" i="3" s="1"/>
  <c r="V81" i="3" a="1"/>
  <c r="V81" i="3" s="1"/>
  <c r="AE81" i="3" s="1"/>
  <c r="V87" i="3" a="1"/>
  <c r="V87" i="3" s="1"/>
  <c r="AE87" i="3" s="1"/>
  <c r="V101" i="3" a="1"/>
  <c r="V101" i="3" s="1"/>
  <c r="AE101" i="3" s="1"/>
  <c r="V175" i="3" a="1"/>
  <c r="V175" i="3" s="1"/>
  <c r="AE175" i="3" s="1"/>
  <c r="V138" i="3" a="1"/>
  <c r="V138" i="3" s="1"/>
  <c r="AE138" i="3" s="1"/>
  <c r="V192" i="3" a="1"/>
  <c r="V192" i="3" s="1"/>
  <c r="AE192" i="3" s="1"/>
  <c r="V147" i="3" a="1"/>
  <c r="V147" i="3" s="1"/>
  <c r="AE147" i="3" s="1"/>
  <c r="V153" i="3" a="1"/>
  <c r="V153" i="3" s="1"/>
  <c r="AE153" i="3" s="1"/>
  <c r="V37" i="3" a="1"/>
  <c r="V37" i="3" s="1"/>
  <c r="AE37" i="3" s="1"/>
  <c r="V251" i="3" a="1"/>
  <c r="V251" i="3" s="1"/>
  <c r="AE251" i="3" s="1"/>
  <c r="V180" i="3" a="1"/>
  <c r="V180" i="3" s="1"/>
  <c r="AE180" i="3" s="1"/>
  <c r="V239" i="3" a="1"/>
  <c r="V239" i="3" s="1"/>
  <c r="AE239" i="3" s="1"/>
  <c r="V146" i="3" a="1"/>
  <c r="V146" i="3" s="1"/>
  <c r="AE146" i="3" s="1"/>
  <c r="V105" i="3" a="1"/>
  <c r="V105" i="3" s="1"/>
  <c r="AE105" i="3" s="1"/>
  <c r="V159" i="3" a="1"/>
  <c r="V159" i="3" s="1"/>
  <c r="AE159" i="3" s="1"/>
  <c r="V72" i="3" a="1"/>
  <c r="V72" i="3" s="1"/>
  <c r="AE72" i="3" s="1"/>
  <c r="V274" i="3" a="1"/>
  <c r="V274" i="3" s="1"/>
  <c r="AE274" i="3" s="1"/>
  <c r="V266" i="3" a="1"/>
  <c r="V266" i="3" s="1"/>
  <c r="AE266" i="3" s="1"/>
  <c r="V57" i="3" a="1"/>
  <c r="V57" i="3" s="1"/>
  <c r="AE57" i="3" s="1"/>
  <c r="V117" i="3" a="1"/>
  <c r="V117" i="3" s="1"/>
  <c r="AE117" i="3" s="1"/>
  <c r="V110" i="3" a="1"/>
  <c r="V110" i="3" s="1"/>
  <c r="AE110" i="3" s="1"/>
  <c r="V53" i="3" a="1"/>
  <c r="V53" i="3" s="1"/>
  <c r="AE53" i="3" s="1"/>
  <c r="V236" i="3" a="1"/>
  <c r="V236" i="3" s="1"/>
  <c r="AE236" i="3" s="1"/>
  <c r="V89" i="3" a="1"/>
  <c r="V89" i="3" s="1"/>
  <c r="AE89" i="3" s="1"/>
  <c r="V252" i="3" a="1"/>
  <c r="V252" i="3" s="1"/>
  <c r="AE252" i="3" s="1"/>
  <c r="V319" i="3" a="1"/>
  <c r="V319" i="3" s="1"/>
  <c r="AE319" i="3" s="1"/>
  <c r="V154" i="3" a="1"/>
  <c r="V154" i="3" s="1"/>
  <c r="AE154" i="3" s="1"/>
  <c r="V309" i="3" a="1"/>
  <c r="V309" i="3" s="1"/>
  <c r="AE309" i="3" s="1"/>
  <c r="V269" i="3" a="1"/>
  <c r="V269" i="3" s="1"/>
  <c r="AE269" i="3" s="1"/>
  <c r="V290" i="3" a="1"/>
  <c r="V290" i="3" s="1"/>
  <c r="AE290" i="3" s="1"/>
  <c r="V69" i="3" a="1"/>
  <c r="V69" i="3" s="1"/>
  <c r="AE69" i="3" s="1"/>
  <c r="V47" i="3" a="1"/>
  <c r="V47" i="3" s="1"/>
  <c r="AE47" i="3" s="1"/>
  <c r="V331" i="3" a="1"/>
  <c r="V331" i="3" s="1"/>
  <c r="AE331" i="3" s="1"/>
  <c r="V44" i="3" a="1"/>
  <c r="V44" i="3" s="1"/>
  <c r="AE44" i="3" s="1"/>
  <c r="V208" i="3" a="1"/>
  <c r="V208" i="3" s="1"/>
  <c r="AE208" i="3" s="1"/>
  <c r="V254" i="3" a="1"/>
  <c r="V254" i="3" s="1"/>
  <c r="AE254" i="3" s="1"/>
  <c r="V225" i="3" a="1"/>
  <c r="V225" i="3" s="1"/>
  <c r="AE225" i="3" s="1"/>
  <c r="V325" i="3" a="1"/>
  <c r="V325" i="3" s="1"/>
  <c r="AE325" i="3" s="1"/>
  <c r="V118" i="3" a="1"/>
  <c r="V118" i="3" s="1"/>
  <c r="AE118" i="3" s="1"/>
  <c r="V88" i="3" a="1"/>
  <c r="V88" i="3" s="1"/>
  <c r="AE88" i="3" s="1"/>
  <c r="V296" i="3" a="1"/>
  <c r="V296" i="3" s="1"/>
  <c r="AE296" i="3" s="1"/>
  <c r="V280" i="3" a="1"/>
  <c r="V280" i="3" s="1"/>
  <c r="AE280" i="3" s="1"/>
  <c r="V308" i="3" a="1"/>
  <c r="V308" i="3" s="1"/>
  <c r="AE308" i="3" s="1"/>
  <c r="V123" i="3" a="1"/>
  <c r="V123" i="3" s="1"/>
  <c r="AE123" i="3" s="1"/>
  <c r="V303" i="3" a="1"/>
  <c r="V303" i="3" s="1"/>
  <c r="AE303" i="3" s="1"/>
  <c r="V199" i="3" a="1"/>
  <c r="V199" i="3" s="1"/>
  <c r="AE199" i="3" s="1"/>
  <c r="V103" i="3" a="1"/>
  <c r="V103" i="3" s="1"/>
  <c r="AE103" i="3" s="1"/>
  <c r="V318" i="3" a="1"/>
  <c r="V318" i="3" s="1"/>
  <c r="AE318" i="3" s="1"/>
  <c r="V38" i="3" a="1"/>
  <c r="V38" i="3" s="1"/>
  <c r="AE38" i="3" s="1"/>
  <c r="V253" i="3" a="1"/>
  <c r="V253" i="3" s="1"/>
  <c r="AE253" i="3" s="1"/>
  <c r="V317" i="3" a="1"/>
  <c r="V317" i="3" s="1"/>
  <c r="AE317" i="3" s="1"/>
  <c r="V28" i="3" a="1"/>
  <c r="V28" i="3" s="1"/>
  <c r="AE28" i="3" s="1"/>
  <c r="V200" i="3" a="1"/>
  <c r="V200" i="3" s="1"/>
  <c r="AE200" i="3" s="1"/>
  <c r="V333" i="3" a="1"/>
  <c r="V333" i="3" s="1"/>
  <c r="AE333" i="3" s="1"/>
  <c r="V56" i="3" a="1"/>
  <c r="V56" i="3" s="1"/>
  <c r="AE56" i="3" s="1"/>
  <c r="V29" i="3" a="1"/>
  <c r="V29" i="3" s="1"/>
  <c r="AE29" i="3" s="1"/>
  <c r="V221" i="3" a="1"/>
  <c r="V221" i="3" s="1"/>
  <c r="AE221" i="3" s="1"/>
  <c r="V64" i="3" a="1"/>
  <c r="V64" i="3" s="1"/>
  <c r="AE64" i="3" s="1"/>
  <c r="V108" i="3" a="1"/>
  <c r="V108" i="3" s="1"/>
  <c r="AE108" i="3" s="1"/>
  <c r="V313" i="3" a="1"/>
  <c r="V313" i="3" s="1"/>
  <c r="AE313" i="3" s="1"/>
  <c r="V341" i="3" a="1"/>
  <c r="V341" i="3" s="1"/>
  <c r="AE341" i="3" s="1"/>
  <c r="V177" i="3" a="1"/>
  <c r="V177" i="3" s="1"/>
  <c r="AE177" i="3" s="1"/>
  <c r="V43" i="3" a="1"/>
  <c r="V43" i="3" s="1"/>
  <c r="AE43" i="3" s="1"/>
  <c r="V149" i="3" a="1"/>
  <c r="V149" i="3" s="1"/>
  <c r="AE149" i="3" s="1"/>
  <c r="V295" i="3" a="1"/>
  <c r="V295" i="3" s="1"/>
  <c r="AE295" i="3" s="1"/>
  <c r="V320" i="3" a="1"/>
  <c r="V320" i="3" s="1"/>
  <c r="AE320" i="3" s="1"/>
  <c r="V107" i="3" a="1"/>
  <c r="V107" i="3" s="1"/>
  <c r="AE107" i="3" s="1"/>
  <c r="V191" i="3" a="1"/>
  <c r="V191" i="3" s="1"/>
  <c r="AE191" i="3" s="1"/>
  <c r="V68" i="3" a="1"/>
  <c r="V68" i="3" s="1"/>
  <c r="AE68" i="3" s="1"/>
  <c r="V34" i="3" a="1"/>
  <c r="V34" i="3" s="1"/>
  <c r="AE34" i="3" s="1"/>
  <c r="V284" i="3" a="1"/>
  <c r="V284" i="3" s="1"/>
  <c r="AE284" i="3" s="1"/>
  <c r="V349" i="3" a="1"/>
  <c r="V349" i="3" s="1"/>
  <c r="AE349" i="3" s="1"/>
  <c r="V209" i="3" a="1"/>
  <c r="V209" i="3" s="1"/>
  <c r="AE209" i="3" s="1"/>
  <c r="V214" i="3" a="1"/>
  <c r="V214" i="3" s="1"/>
  <c r="AE214" i="3" s="1"/>
  <c r="V133" i="3" a="1"/>
  <c r="V133" i="3" s="1"/>
  <c r="AE133" i="3" s="1"/>
  <c r="V194" i="3" a="1"/>
  <c r="V194" i="3" s="1"/>
  <c r="AE194" i="3" s="1"/>
  <c r="V142" i="3" a="1"/>
  <c r="V142" i="3" s="1"/>
  <c r="AE142" i="3" s="1"/>
  <c r="V184" i="3" a="1"/>
  <c r="V184" i="3" s="1"/>
  <c r="AE184" i="3" s="1"/>
  <c r="V327" i="3" a="1"/>
  <c r="V327" i="3" s="1"/>
  <c r="AE327" i="3" s="1"/>
  <c r="V204" i="3" a="1"/>
  <c r="V204" i="3" s="1"/>
  <c r="AE204" i="3" s="1"/>
  <c r="V323" i="3" a="1"/>
  <c r="V323" i="3" s="1"/>
  <c r="AE323" i="3" s="1"/>
  <c r="V171" i="3" a="1"/>
  <c r="V171" i="3" s="1"/>
  <c r="AE171" i="3" s="1"/>
  <c r="V279" i="3" a="1"/>
  <c r="V279" i="3" s="1"/>
  <c r="AE279" i="3" s="1"/>
  <c r="V351" i="3" a="1"/>
  <c r="V351" i="3" s="1"/>
  <c r="AE351" i="3" s="1"/>
  <c r="V137" i="3" a="1"/>
  <c r="V137" i="3" s="1"/>
  <c r="AE137" i="3" s="1"/>
  <c r="Q220" i="3"/>
  <c r="V82" i="3" a="1"/>
  <c r="V82" i="3" s="1"/>
  <c r="AE82" i="3" s="1"/>
  <c r="V111" i="3" a="1"/>
  <c r="V111" i="3" s="1"/>
  <c r="AE111" i="3" s="1"/>
  <c r="V197" i="3" a="1"/>
  <c r="V197" i="3" s="1"/>
  <c r="AE197" i="3" s="1"/>
  <c r="V25" i="3" a="1"/>
  <c r="V25" i="3" s="1"/>
  <c r="AE25" i="3" s="1"/>
  <c r="V213" i="3" a="1"/>
  <c r="V213" i="3" s="1"/>
  <c r="AE213" i="3" s="1"/>
  <c r="V140" i="3" a="1"/>
  <c r="V140" i="3" s="1"/>
  <c r="AE140" i="3" s="1"/>
  <c r="V278" i="3" a="1"/>
  <c r="V278" i="3" s="1"/>
  <c r="AE278" i="3" s="1"/>
  <c r="V222" i="3" a="1"/>
  <c r="V222" i="3" s="1"/>
  <c r="AE222" i="3" s="1"/>
  <c r="V41" i="3" a="1"/>
  <c r="V41" i="3" s="1"/>
  <c r="AE41" i="3" s="1"/>
  <c r="V131" i="3" a="1"/>
  <c r="V131" i="3" s="1"/>
  <c r="AE131" i="3" s="1"/>
  <c r="V350" i="3" a="1"/>
  <c r="V350" i="3" s="1"/>
  <c r="AE350" i="3" s="1"/>
  <c r="V143" i="3" a="1"/>
  <c r="V143" i="3" s="1"/>
  <c r="AE143" i="3" s="1"/>
  <c r="V12" i="3" a="1"/>
  <c r="V12" i="3" s="1"/>
  <c r="AE12" i="3" s="1"/>
  <c r="V134" i="3" a="1"/>
  <c r="V134" i="3" s="1"/>
  <c r="AE134" i="3" s="1"/>
  <c r="V310" i="3" a="1"/>
  <c r="V310" i="3" s="1"/>
  <c r="AE310" i="3" s="1"/>
  <c r="V49" i="3" a="1"/>
  <c r="V49" i="3" s="1"/>
  <c r="AE49" i="3" s="1"/>
  <c r="V62" i="3" a="1"/>
  <c r="V62" i="3" s="1"/>
  <c r="AE62" i="3" s="1"/>
  <c r="V113" i="3" a="1"/>
  <c r="V113" i="3" s="1"/>
  <c r="AE113" i="3" s="1"/>
  <c r="V339" i="3" a="1"/>
  <c r="V339" i="3" s="1"/>
  <c r="AE339" i="3" s="1"/>
  <c r="V298" i="3" a="1"/>
  <c r="V298" i="3" s="1"/>
  <c r="AE298" i="3" s="1"/>
  <c r="V212" i="3" a="1"/>
  <c r="V212" i="3" s="1"/>
  <c r="AE212" i="3" s="1"/>
  <c r="V169" i="3" a="1"/>
  <c r="V169" i="3" s="1"/>
  <c r="AE169" i="3" s="1"/>
  <c r="V33" i="3" a="1"/>
  <c r="V33" i="3" s="1"/>
  <c r="AE33" i="3" s="1"/>
  <c r="V297" i="3" a="1"/>
  <c r="V297" i="3" s="1"/>
  <c r="AE297" i="3" s="1"/>
  <c r="AC228" i="3"/>
  <c r="V182" i="3" a="1"/>
  <c r="V182" i="3" s="1"/>
  <c r="AE182" i="3" s="1"/>
  <c r="O54" i="3"/>
  <c r="O353" i="3"/>
  <c r="V353" i="3" s="1" a="1"/>
  <c r="V353" i="3" s="1"/>
  <c r="V306" i="3" a="1"/>
  <c r="V306" i="3" s="1"/>
  <c r="AE306" i="3" s="1"/>
  <c r="V52" i="3" a="1"/>
  <c r="V52" i="3" s="1"/>
  <c r="AE52" i="3" s="1"/>
  <c r="V288" i="3" a="1"/>
  <c r="V288" i="3" s="1"/>
  <c r="AE288" i="3" s="1"/>
  <c r="V275" i="3" a="1"/>
  <c r="V275" i="3" s="1"/>
  <c r="AE275" i="3" s="1"/>
  <c r="V246" i="3" a="1"/>
  <c r="V246" i="3" s="1"/>
  <c r="AE246" i="3" s="1"/>
  <c r="V336" i="3" a="1"/>
  <c r="V336" i="3" s="1"/>
  <c r="AE336" i="3" s="1"/>
  <c r="V292" i="3" a="1"/>
  <c r="V292" i="3" s="1"/>
  <c r="AE292" i="3" s="1"/>
  <c r="V287" i="3" a="1"/>
  <c r="V287" i="3" s="1"/>
  <c r="AE287" i="3" s="1"/>
  <c r="V59" i="3" a="1"/>
  <c r="V59" i="3" s="1"/>
  <c r="AE59" i="3" s="1"/>
  <c r="V22" i="3" a="1"/>
  <c r="V22" i="3" s="1"/>
  <c r="AE22" i="3" s="1"/>
  <c r="V233" i="3" a="1"/>
  <c r="V233" i="3" s="1"/>
  <c r="AE233" i="3" s="1"/>
  <c r="O244" i="3"/>
  <c r="V244" i="3" s="1" a="1"/>
  <c r="V244" i="3" s="1"/>
  <c r="V132" i="3" a="1"/>
  <c r="V132" i="3" s="1"/>
  <c r="AE132" i="3" s="1"/>
  <c r="V293" i="3" a="1"/>
  <c r="V293" i="3" s="1"/>
  <c r="AE293" i="3" s="1"/>
  <c r="V96" i="3" a="1"/>
  <c r="V96" i="3" s="1"/>
  <c r="AE96" i="3" s="1"/>
  <c r="V165" i="3" a="1"/>
  <c r="V165" i="3" s="1"/>
  <c r="AE165" i="3" s="1"/>
  <c r="V164" i="3" a="1"/>
  <c r="V164" i="3" s="1"/>
  <c r="AE164" i="3" s="1"/>
  <c r="V276" i="3" a="1"/>
  <c r="V276" i="3" s="1"/>
  <c r="AE276" i="3" s="1"/>
  <c r="V255" i="3" a="1"/>
  <c r="V255" i="3" s="1"/>
  <c r="AE255" i="3" s="1"/>
  <c r="V321" i="3" a="1"/>
  <c r="V321" i="3" s="1"/>
  <c r="AE321" i="3" s="1"/>
  <c r="V271" i="3" a="1"/>
  <c r="V271" i="3" s="1"/>
  <c r="AE271" i="3" s="1"/>
  <c r="V39" i="3" a="1"/>
  <c r="V39" i="3" s="1"/>
  <c r="AE39" i="3" s="1"/>
  <c r="V258" i="3" a="1"/>
  <c r="V258" i="3" s="1"/>
  <c r="AE258" i="3" s="1"/>
  <c r="AC353" i="3"/>
  <c r="V63" i="3" a="1"/>
  <c r="V63" i="3" s="1"/>
  <c r="V18" i="3" a="1"/>
  <c r="V18" i="3" s="1"/>
  <c r="AE18" i="3" s="1"/>
  <c r="V346" i="3" a="1"/>
  <c r="V346" i="3" s="1"/>
  <c r="AE346" i="3" s="1"/>
  <c r="V66" i="3" a="1"/>
  <c r="V66" i="3" s="1"/>
  <c r="AE66" i="3" s="1"/>
  <c r="V185" i="3" a="1"/>
  <c r="V185" i="3" s="1"/>
  <c r="AE185" i="3" s="1"/>
  <c r="Q54" i="3"/>
  <c r="V181" i="3" a="1"/>
  <c r="V181" i="3" s="1"/>
  <c r="AE181" i="3" s="1"/>
  <c r="V183" i="3" a="1"/>
  <c r="V183" i="3" s="1"/>
  <c r="AE183" i="3" s="1"/>
  <c r="V27" i="3" a="1"/>
  <c r="V27" i="3" s="1"/>
  <c r="AE27" i="3" s="1"/>
  <c r="O220" i="3"/>
  <c r="V232" i="3" a="1"/>
  <c r="V232" i="3" s="1"/>
  <c r="AE232" i="3" s="1"/>
  <c r="Q228" i="3"/>
  <c r="V228" i="3" s="1" a="1"/>
  <c r="V228" i="3" s="1"/>
  <c r="AE228" i="3" s="1"/>
  <c r="V302" i="3" a="1"/>
  <c r="V302" i="3" s="1"/>
  <c r="AE302" i="3" s="1"/>
  <c r="V291" i="3" a="1"/>
  <c r="V291" i="3" s="1"/>
  <c r="AE291" i="3" s="1"/>
  <c r="Q78" i="3"/>
  <c r="V216" i="3" a="1"/>
  <c r="V216" i="3" s="1"/>
  <c r="AE216" i="3" s="1"/>
  <c r="V152" i="3" a="1"/>
  <c r="V152" i="3" s="1"/>
  <c r="AE152" i="3" s="1"/>
  <c r="V343" i="3" a="1"/>
  <c r="V343" i="3" s="1"/>
  <c r="AE343" i="3" s="1"/>
  <c r="V30" i="3" a="1"/>
  <c r="V30" i="3" s="1"/>
  <c r="AE30" i="3" s="1"/>
  <c r="V210" i="3" a="1"/>
  <c r="V210" i="3" s="1"/>
  <c r="AE210" i="3" s="1"/>
  <c r="V218" i="3" a="1"/>
  <c r="V218" i="3" s="1"/>
  <c r="AE218" i="3" s="1"/>
  <c r="V261" i="3" a="1"/>
  <c r="V261" i="3" s="1"/>
  <c r="AE261" i="3" s="1"/>
  <c r="V238" i="3" a="1"/>
  <c r="V238" i="3" s="1"/>
  <c r="AE238" i="3" s="1"/>
  <c r="V32" i="3" a="1"/>
  <c r="V32" i="3" s="1"/>
  <c r="AE32" i="3" s="1"/>
  <c r="V285" i="3" a="1"/>
  <c r="V285" i="3" s="1"/>
  <c r="AE285" i="3" s="1"/>
  <c r="V329" i="3" a="1"/>
  <c r="V329" i="3" s="1"/>
  <c r="AE329" i="3" s="1"/>
  <c r="V256" i="3" a="1"/>
  <c r="V256" i="3" s="1"/>
  <c r="AE256" i="3" s="1"/>
  <c r="V67" i="3" a="1"/>
  <c r="V67" i="3" s="1"/>
  <c r="AE67" i="3" s="1"/>
  <c r="V95" i="3" a="1"/>
  <c r="V95" i="3" s="1"/>
  <c r="AE95" i="3" s="1"/>
  <c r="V71" i="3" a="1"/>
  <c r="V71" i="3" s="1"/>
  <c r="AE71" i="3" s="1"/>
  <c r="V145" i="3" a="1"/>
  <c r="V145" i="3" s="1"/>
  <c r="AE145" i="3" s="1"/>
  <c r="V330" i="3" a="1"/>
  <c r="V330" i="3" s="1"/>
  <c r="AE330" i="3" s="1"/>
  <c r="V262" i="3" a="1"/>
  <c r="V262" i="3" s="1"/>
  <c r="AE262" i="3" s="1"/>
  <c r="V316" i="3" a="1"/>
  <c r="V316" i="3" s="1"/>
  <c r="AE316" i="3" s="1"/>
  <c r="V114" i="3" a="1"/>
  <c r="V114" i="3" s="1"/>
  <c r="AE114" i="3" s="1"/>
  <c r="V31" i="3" a="1"/>
  <c r="V31" i="3" s="1"/>
  <c r="AE31" i="3" s="1"/>
  <c r="V176" i="3" a="1"/>
  <c r="V176" i="3" s="1"/>
  <c r="AE176" i="3" s="1"/>
  <c r="V340" i="3" a="1"/>
  <c r="V340" i="3" s="1"/>
  <c r="AE340" i="3" s="1"/>
  <c r="V8" i="3" a="1"/>
  <c r="V8" i="3" s="1"/>
  <c r="AE8" i="3" s="1"/>
  <c r="V249" i="3" a="1"/>
  <c r="V249" i="3" s="1"/>
  <c r="AE249" i="3" s="1"/>
  <c r="V77" i="3" a="1"/>
  <c r="V77" i="3" s="1"/>
  <c r="AE77" i="3" s="1"/>
  <c r="V301" i="3" a="1"/>
  <c r="V301" i="3" s="1"/>
  <c r="AE301" i="3" s="1"/>
  <c r="V314" i="3" a="1"/>
  <c r="V314" i="3" s="1"/>
  <c r="AE314" i="3" s="1"/>
  <c r="V230" i="3" a="1"/>
  <c r="V230" i="3" s="1"/>
  <c r="AE230" i="3" s="1"/>
  <c r="V35" i="3" a="1"/>
  <c r="V35" i="3" s="1"/>
  <c r="AE35" i="3" s="1"/>
  <c r="V245" i="3" a="1"/>
  <c r="V245" i="3" s="1"/>
  <c r="AE245" i="3" s="1"/>
  <c r="V179" i="3" a="1"/>
  <c r="V179" i="3" s="1"/>
  <c r="AE179" i="3" s="1"/>
  <c r="V148" i="3" a="1"/>
  <c r="V148" i="3" s="1"/>
  <c r="AE148" i="3" s="1"/>
  <c r="V335" i="3" a="1"/>
  <c r="V335" i="3" s="1"/>
  <c r="AE335" i="3" s="1"/>
  <c r="V83" i="3" a="1"/>
  <c r="V83" i="3" s="1"/>
  <c r="AE83" i="3" s="1"/>
  <c r="V158" i="3" a="1"/>
  <c r="V158" i="3" s="1"/>
  <c r="AE158" i="3" s="1"/>
  <c r="V116" i="3" a="1"/>
  <c r="V116" i="3" s="1"/>
  <c r="AE116" i="3" s="1"/>
  <c r="V289" i="3" a="1"/>
  <c r="V289" i="3" s="1"/>
  <c r="AE289" i="3" s="1"/>
  <c r="V231" i="3" a="1"/>
  <c r="V231" i="3" s="1"/>
  <c r="AE231" i="3" s="1"/>
  <c r="V338" i="3" a="1"/>
  <c r="V338" i="3" s="1"/>
  <c r="AE338" i="3" s="1"/>
  <c r="V80" i="3" a="1"/>
  <c r="V80" i="3" s="1"/>
  <c r="AE80" i="3" s="1"/>
  <c r="V198" i="3" a="1"/>
  <c r="V198" i="3" s="1"/>
  <c r="AE198" i="3" s="1"/>
  <c r="V283" i="3" a="1"/>
  <c r="V283" i="3" s="1"/>
  <c r="AE283" i="3" s="1"/>
  <c r="V211" i="3" a="1"/>
  <c r="V211" i="3" s="1"/>
  <c r="AE211" i="3" s="1"/>
  <c r="V21" i="3" a="1"/>
  <c r="V21" i="3" s="1"/>
  <c r="AE21" i="3" s="1"/>
  <c r="V126" i="3" a="1"/>
  <c r="V126" i="3" s="1"/>
  <c r="AE126" i="3" s="1"/>
  <c r="V265" i="3" a="1"/>
  <c r="V265" i="3" s="1"/>
  <c r="AE265" i="3" s="1"/>
  <c r="V151" i="3" a="1"/>
  <c r="V151" i="3" s="1"/>
  <c r="AE151" i="3" s="1"/>
  <c r="V304" i="3" a="1"/>
  <c r="V304" i="3" s="1"/>
  <c r="AE304" i="3" s="1"/>
  <c r="V157" i="3" a="1"/>
  <c r="V157" i="3" s="1"/>
  <c r="AE157" i="3" s="1"/>
  <c r="V130" i="3" a="1"/>
  <c r="V130" i="3" s="1"/>
  <c r="AE130" i="3" s="1"/>
  <c r="V150" i="3" a="1"/>
  <c r="V150" i="3" s="1"/>
  <c r="AE150" i="3" s="1"/>
  <c r="V203" i="3" a="1"/>
  <c r="V203" i="3" s="1"/>
  <c r="AE203" i="3" s="1"/>
  <c r="V15" i="3" a="1"/>
  <c r="V15" i="3" s="1"/>
  <c r="AE15" i="3" s="1"/>
  <c r="V163" i="3" a="1"/>
  <c r="V163" i="3" s="1"/>
  <c r="AE163" i="3" s="1"/>
  <c r="V326" i="3" a="1"/>
  <c r="V326" i="3" s="1"/>
  <c r="AE326" i="3" s="1"/>
  <c r="V120" i="3" a="1"/>
  <c r="V120" i="3" s="1"/>
  <c r="AE120" i="3" s="1"/>
  <c r="V13" i="3" a="1"/>
  <c r="V13" i="3" s="1"/>
  <c r="AE13" i="3" s="1"/>
  <c r="AC264" i="3"/>
  <c r="V119" i="3" a="1"/>
  <c r="V119" i="3" s="1"/>
  <c r="AE119" i="3" s="1"/>
  <c r="V217" i="3" a="1"/>
  <c r="V217" i="3" s="1"/>
  <c r="AE217" i="3" s="1"/>
  <c r="V334" i="3" a="1"/>
  <c r="V334" i="3" s="1"/>
  <c r="AE334" i="3" s="1"/>
  <c r="V207" i="3" a="1"/>
  <c r="V207" i="3" s="1"/>
  <c r="AE207" i="3" s="1"/>
  <c r="V124" i="3" a="1"/>
  <c r="V124" i="3" s="1"/>
  <c r="AE124" i="3" s="1"/>
  <c r="V16" i="3" a="1"/>
  <c r="V16" i="3" s="1"/>
  <c r="AE16" i="3" s="1"/>
  <c r="V263" i="3" a="1"/>
  <c r="V263" i="3" s="1"/>
  <c r="AE263" i="3" s="1"/>
  <c r="V75" i="3" a="1"/>
  <c r="V75" i="3" s="1"/>
  <c r="AE75" i="3" s="1"/>
  <c r="V281" i="3" a="1"/>
  <c r="V281" i="3" s="1"/>
  <c r="AE281" i="3" s="1"/>
  <c r="V215" i="3" a="1"/>
  <c r="V215" i="3" s="1"/>
  <c r="AE215" i="3" s="1"/>
  <c r="V112" i="3" a="1"/>
  <c r="V112" i="3" s="1"/>
  <c r="AE112" i="3" s="1"/>
  <c r="V237" i="3" a="1"/>
  <c r="V237" i="3" s="1"/>
  <c r="AE237" i="3" s="1"/>
  <c r="V202" i="3" a="1"/>
  <c r="V202" i="3" s="1"/>
  <c r="AE202" i="3" s="1"/>
  <c r="V188" i="3" a="1"/>
  <c r="V188" i="3" s="1"/>
  <c r="AE188" i="3" s="1"/>
  <c r="V174" i="3" a="1"/>
  <c r="V174" i="3" s="1"/>
  <c r="AE174" i="3" s="1"/>
  <c r="V121" i="3" a="1"/>
  <c r="V121" i="3" s="1"/>
  <c r="AE121" i="3" s="1"/>
  <c r="V195" i="3" a="1"/>
  <c r="V195" i="3" s="1"/>
  <c r="AE195" i="3" s="1"/>
  <c r="V60" i="3" a="1"/>
  <c r="V60" i="3" s="1"/>
  <c r="AE60" i="3" s="1"/>
  <c r="V24" i="3" a="1"/>
  <c r="V24" i="3" s="1"/>
  <c r="AE24" i="3" s="1"/>
  <c r="V348" i="3" a="1"/>
  <c r="V348" i="3" s="1"/>
  <c r="AE348" i="3" s="1"/>
  <c r="V311" i="3" a="1"/>
  <c r="V311" i="3" s="1"/>
  <c r="AE311" i="3" s="1"/>
  <c r="V40" i="3" a="1"/>
  <c r="V40" i="3" s="1"/>
  <c r="AE40" i="3" s="1"/>
  <c r="V307" i="3" a="1"/>
  <c r="V307" i="3" s="1"/>
  <c r="AE307" i="3" s="1"/>
  <c r="V135" i="3" a="1"/>
  <c r="V135" i="3" s="1"/>
  <c r="AE135" i="3" s="1"/>
  <c r="V286" i="3" a="1"/>
  <c r="V286" i="3" s="1"/>
  <c r="AE286" i="3" s="1"/>
  <c r="V155" i="3" a="1"/>
  <c r="V155" i="3" s="1"/>
  <c r="AE155" i="3" s="1"/>
  <c r="V247" i="3" a="1"/>
  <c r="V247" i="3" s="1"/>
  <c r="AE247" i="3" s="1"/>
  <c r="V305" i="3" a="1"/>
  <c r="V305" i="3" s="1"/>
  <c r="AE305" i="3" s="1"/>
  <c r="O190" i="3"/>
  <c r="V6" i="3" a="1"/>
  <c r="V6" i="3" s="1"/>
  <c r="AE6" i="3" s="1"/>
  <c r="V206" i="3" a="1"/>
  <c r="V206" i="3" s="1"/>
  <c r="AE206" i="3" s="1"/>
  <c r="V299" i="3" a="1"/>
  <c r="V299" i="3" s="1"/>
  <c r="AE299" i="3" s="1"/>
  <c r="V17" i="3" a="1"/>
  <c r="V17" i="3" s="1"/>
  <c r="AE17" i="3" s="1"/>
  <c r="V224" i="3" a="1"/>
  <c r="V224" i="3" s="1"/>
  <c r="AE224" i="3" s="1"/>
  <c r="V354" i="3" a="1"/>
  <c r="V354" i="3" s="1"/>
  <c r="AE354" i="3" s="1"/>
  <c r="V322" i="3" a="1"/>
  <c r="V322" i="3" s="1"/>
  <c r="AE322" i="3" s="1"/>
  <c r="AC63" i="3"/>
  <c r="AC244" i="3"/>
  <c r="Q186" i="3"/>
  <c r="O264" i="3"/>
  <c r="V264" i="3" s="1" a="1"/>
  <c r="V264" i="3" s="1"/>
  <c r="V337" i="3" a="1"/>
  <c r="V337" i="3" s="1"/>
  <c r="AE337" i="3" s="1"/>
  <c r="V84" i="3" a="1"/>
  <c r="V84" i="3" s="1"/>
  <c r="AE84" i="3" s="1"/>
  <c r="V122" i="3" a="1"/>
  <c r="V122" i="3" s="1"/>
  <c r="AE122" i="3" s="1"/>
  <c r="V167" i="3" a="1"/>
  <c r="V167" i="3" s="1"/>
  <c r="AE167" i="3" s="1"/>
  <c r="V240" i="3" a="1"/>
  <c r="V240" i="3" s="1"/>
  <c r="AE240" i="3" s="1"/>
  <c r="V332" i="3" a="1"/>
  <c r="V332" i="3" s="1"/>
  <c r="AE332" i="3" s="1"/>
  <c r="V79" i="3" a="1"/>
  <c r="V79" i="3" s="1"/>
  <c r="AE79" i="3" s="1"/>
  <c r="V223" i="3" a="1"/>
  <c r="V223" i="3" s="1"/>
  <c r="AE223" i="3" s="1"/>
  <c r="V282" i="3" a="1"/>
  <c r="V282" i="3" s="1"/>
  <c r="AE282" i="3" s="1"/>
  <c r="V248" i="3" a="1"/>
  <c r="V248" i="3" s="1"/>
  <c r="AE248" i="3" s="1"/>
  <c r="V196" i="3" a="1"/>
  <c r="V196" i="3" s="1"/>
  <c r="AE196" i="3" s="1"/>
  <c r="V156" i="3" a="1"/>
  <c r="V156" i="3" s="1"/>
  <c r="AE156" i="3" s="1"/>
  <c r="V70" i="3" a="1"/>
  <c r="V70" i="3" s="1"/>
  <c r="AE70" i="3" s="1"/>
  <c r="Q190" i="3"/>
  <c r="V193" i="3" a="1"/>
  <c r="V193" i="3" s="1"/>
  <c r="AE193" i="3" s="1"/>
  <c r="O186" i="3"/>
  <c r="V139" i="3" a="1"/>
  <c r="V139" i="3" s="1"/>
  <c r="AE139" i="3" s="1"/>
  <c r="V294" i="3" a="1"/>
  <c r="V294" i="3" s="1"/>
  <c r="AE294" i="3" s="1"/>
  <c r="V92" i="3" a="1"/>
  <c r="V92" i="3" s="1"/>
  <c r="AE92" i="3" s="1"/>
  <c r="V94" i="3" a="1"/>
  <c r="V94" i="3" s="1"/>
  <c r="AE94" i="3" s="1"/>
  <c r="V312" i="3" a="1"/>
  <c r="V312" i="3" s="1"/>
  <c r="AE312" i="3" s="1"/>
  <c r="V36" i="3" a="1"/>
  <c r="V36" i="3" s="1"/>
  <c r="AE36" i="3" s="1"/>
  <c r="V162" i="3" a="1"/>
  <c r="V162" i="3" s="1"/>
  <c r="AE162" i="3" s="1"/>
  <c r="V144" i="3" a="1"/>
  <c r="V144" i="3" s="1"/>
  <c r="AE144" i="3" s="1"/>
  <c r="V328" i="3" a="1"/>
  <c r="V328" i="3" s="1"/>
  <c r="AE328" i="3" s="1"/>
  <c r="V99" i="3" a="1"/>
  <c r="V99" i="3" s="1"/>
  <c r="AE99" i="3" s="1"/>
  <c r="V125" i="3" a="1"/>
  <c r="V125" i="3" s="1"/>
  <c r="AE125" i="3" s="1"/>
  <c r="V277" i="3" a="1"/>
  <c r="V277" i="3" s="1"/>
  <c r="AE277" i="3" s="1"/>
  <c r="V76" i="3" a="1"/>
  <c r="V76" i="3" s="1"/>
  <c r="AE76" i="3" s="1"/>
  <c r="V55" i="3" a="1"/>
  <c r="V55" i="3" s="1"/>
  <c r="AE55" i="3" s="1"/>
  <c r="O115" i="3"/>
  <c r="V115" i="3" s="1" a="1"/>
  <c r="V115" i="3" s="1"/>
  <c r="AE115" i="3" s="1"/>
  <c r="Q19" i="3"/>
  <c r="Q187" i="3"/>
  <c r="O187" i="3"/>
  <c r="Q241" i="3"/>
  <c r="O19" i="3"/>
  <c r="AC227" i="3"/>
  <c r="O241" i="3"/>
  <c r="AC352" i="3"/>
  <c r="AC136" i="3"/>
  <c r="AC97" i="3"/>
  <c r="AC243" i="3"/>
  <c r="AC242" i="3"/>
  <c r="AC268" i="3"/>
  <c r="AC189" i="3"/>
  <c r="AC50" i="3"/>
  <c r="AC127" i="3"/>
  <c r="AC235" i="3"/>
  <c r="AC161" i="3"/>
  <c r="AC168" i="3"/>
  <c r="AC42" i="3"/>
  <c r="AC109" i="3"/>
  <c r="AC234" i="3"/>
  <c r="AC14" i="3"/>
  <c r="AC10" i="3"/>
  <c r="AC250" i="3"/>
  <c r="AC257" i="3"/>
  <c r="AC129" i="3"/>
  <c r="AC73" i="3"/>
  <c r="AC201" i="3"/>
  <c r="AC226" i="3"/>
  <c r="AC141" i="3"/>
  <c r="AC51" i="3"/>
  <c r="AC74" i="3"/>
  <c r="AC173" i="3"/>
  <c r="AC267" i="3"/>
  <c r="AC205" i="3"/>
  <c r="AC7" i="3"/>
  <c r="AC344" i="3"/>
  <c r="AC46" i="3"/>
  <c r="AC219" i="3"/>
  <c r="AC58" i="3"/>
  <c r="AC9" i="3"/>
  <c r="AC11" i="3"/>
  <c r="AC45" i="3"/>
  <c r="AC172" i="3"/>
  <c r="AC260" i="3"/>
  <c r="Q127" i="3"/>
  <c r="Q136" i="3"/>
  <c r="V136" i="3" s="1" a="1"/>
  <c r="V136" i="3" s="1"/>
  <c r="W251" i="3"/>
  <c r="Q51" i="3"/>
  <c r="V51" i="3" s="1" a="1"/>
  <c r="V51" i="3" s="1"/>
  <c r="Q97" i="3"/>
  <c r="W97" i="3" s="1"/>
  <c r="W99" i="3"/>
  <c r="Q109" i="3"/>
  <c r="W245" i="3"/>
  <c r="W143" i="3"/>
  <c r="Q234" i="3"/>
  <c r="W234" i="3" s="1"/>
  <c r="Q74" i="3"/>
  <c r="W140" i="3"/>
  <c r="W316" i="3"/>
  <c r="W233" i="3"/>
  <c r="W323" i="3"/>
  <c r="O173" i="3"/>
  <c r="V173" i="3" s="1" a="1"/>
  <c r="V173" i="3" s="1"/>
  <c r="Q10" i="3"/>
  <c r="W10" i="3" s="1"/>
  <c r="W300" i="3"/>
  <c r="W92" i="3"/>
  <c r="Q73" i="3"/>
  <c r="V73" i="3" s="1" a="1"/>
  <c r="V73" i="3" s="1"/>
  <c r="Q129" i="3"/>
  <c r="V129" i="3" s="1" a="1"/>
  <c r="V129" i="3" s="1"/>
  <c r="W340" i="3"/>
  <c r="W200" i="3"/>
  <c r="W332" i="3"/>
  <c r="Q235" i="3"/>
  <c r="V235" i="3" s="1" a="1"/>
  <c r="V235" i="3" s="1"/>
  <c r="W254" i="3"/>
  <c r="W253" i="3"/>
  <c r="W66" i="3"/>
  <c r="O352" i="3"/>
  <c r="V352" i="3" s="1" a="1"/>
  <c r="V352" i="3" s="1"/>
  <c r="W32" i="3"/>
  <c r="W59" i="3"/>
  <c r="V101" i="2"/>
  <c r="W236" i="3"/>
  <c r="W68" i="3"/>
  <c r="W315" i="3"/>
  <c r="W100" i="3"/>
  <c r="W76" i="3"/>
  <c r="W116" i="3"/>
  <c r="W213" i="3"/>
  <c r="W259" i="3"/>
  <c r="W98" i="3"/>
  <c r="W211" i="3"/>
  <c r="W167" i="3"/>
  <c r="W165" i="3"/>
  <c r="W247" i="3"/>
  <c r="W135" i="3"/>
  <c r="W155" i="3"/>
  <c r="W203" i="3"/>
  <c r="W6" i="3"/>
  <c r="W159" i="3"/>
  <c r="W80" i="3"/>
  <c r="W175" i="3"/>
  <c r="Q205" i="3"/>
  <c r="V205" i="3" s="1" a="1"/>
  <c r="V205" i="3" s="1"/>
  <c r="W35" i="3"/>
  <c r="W131" i="3"/>
  <c r="W107" i="3"/>
  <c r="W118" i="3"/>
  <c r="W112" i="3"/>
  <c r="W119" i="3"/>
  <c r="W276" i="3"/>
  <c r="Q168" i="3"/>
  <c r="W168" i="3" s="1"/>
  <c r="W306" i="3"/>
  <c r="W232" i="3"/>
  <c r="W263" i="3"/>
  <c r="W124" i="3"/>
  <c r="Q268" i="3"/>
  <c r="W268" i="3" s="1"/>
  <c r="Q50" i="3"/>
  <c r="W50" i="3" s="1"/>
  <c r="W224" i="3"/>
  <c r="W139" i="3"/>
  <c r="W308" i="3"/>
  <c r="W204" i="3"/>
  <c r="W225" i="3"/>
  <c r="W188" i="3"/>
  <c r="W299" i="3"/>
  <c r="W137" i="3"/>
  <c r="W266" i="3"/>
  <c r="W147" i="3"/>
  <c r="W238" i="3"/>
  <c r="W325" i="3"/>
  <c r="W335" i="3"/>
  <c r="W240" i="3"/>
  <c r="Q201" i="3"/>
  <c r="V201" i="3" s="1" a="1"/>
  <c r="V201" i="3" s="1"/>
  <c r="W179" i="3"/>
  <c r="W343" i="3"/>
  <c r="W117" i="3"/>
  <c r="Q42" i="3"/>
  <c r="V42" i="3" s="1" a="1"/>
  <c r="V42" i="3" s="1"/>
  <c r="W262" i="3"/>
  <c r="W77" i="3"/>
  <c r="O161" i="3"/>
  <c r="V161" i="3" s="1" a="1"/>
  <c r="V161" i="3" s="1"/>
  <c r="W82" i="3"/>
  <c r="W123" i="3"/>
  <c r="W277" i="3"/>
  <c r="W307" i="3"/>
  <c r="W16" i="3"/>
  <c r="W12" i="3"/>
  <c r="O7" i="3"/>
  <c r="V7" i="3" s="1" a="1"/>
  <c r="V7" i="3" s="1"/>
  <c r="W26" i="3"/>
  <c r="W61" i="3"/>
  <c r="W298" i="3"/>
  <c r="Q9" i="3"/>
  <c r="V9" i="3" s="1" a="1"/>
  <c r="V9" i="3" s="1"/>
  <c r="O344" i="3"/>
  <c r="V344" i="3" s="1" a="1"/>
  <c r="V344" i="3" s="1"/>
  <c r="W265" i="3"/>
  <c r="O189" i="3"/>
  <c r="V189" i="3" s="1" a="1"/>
  <c r="V189" i="3" s="1"/>
  <c r="W83" i="3"/>
  <c r="W122" i="3"/>
  <c r="O260" i="3"/>
  <c r="V260" i="3" s="1" a="1"/>
  <c r="V260" i="3" s="1"/>
  <c r="W197" i="3"/>
  <c r="W327" i="3"/>
  <c r="Q257" i="3"/>
  <c r="W257" i="3" s="1"/>
  <c r="Q226" i="3"/>
  <c r="V226" i="3" s="1" a="1"/>
  <c r="V226" i="3" s="1"/>
  <c r="W178" i="3"/>
  <c r="Q242" i="3"/>
  <c r="Q46" i="3"/>
  <c r="W46" i="3" s="1"/>
  <c r="Q58" i="3"/>
  <c r="V58" i="3" s="1" a="1"/>
  <c r="V58" i="3" s="1"/>
  <c r="Q250" i="3"/>
  <c r="W250" i="3" s="1"/>
  <c r="Q14" i="3"/>
  <c r="W14" i="3" s="1"/>
  <c r="Q11" i="3"/>
  <c r="V11" i="3" s="1" a="1"/>
  <c r="V11" i="3" s="1"/>
  <c r="AE11" i="3" s="1"/>
  <c r="Q227" i="3"/>
  <c r="W227" i="3" s="1"/>
  <c r="Q172" i="3"/>
  <c r="W172" i="3" s="1"/>
  <c r="W185" i="3"/>
  <c r="Q141" i="3"/>
  <c r="W141" i="3" s="1"/>
  <c r="Q45" i="3"/>
  <c r="V45" i="3" s="1" a="1"/>
  <c r="V45" i="3" s="1"/>
  <c r="AE45" i="3" s="1"/>
  <c r="Q243" i="3"/>
  <c r="W243" i="3" s="1"/>
  <c r="Q219" i="3"/>
  <c r="V219" i="3" s="1" a="1"/>
  <c r="V219" i="3" s="1"/>
  <c r="Q267" i="3"/>
  <c r="V267" i="3" s="1" a="1"/>
  <c r="V267" i="3" s="1"/>
  <c r="W288" i="3"/>
  <c r="W105" i="3"/>
  <c r="W347" i="3"/>
  <c r="W153" i="3"/>
  <c r="W15" i="3"/>
  <c r="AE16" i="2"/>
  <c r="W252" i="3"/>
  <c r="W75" i="3"/>
  <c r="W237" i="3"/>
  <c r="W21" i="3"/>
  <c r="AD13" i="2"/>
  <c r="AD14" i="2" s="1"/>
  <c r="AD15" i="2" s="1"/>
  <c r="AD16" i="2" s="1"/>
  <c r="W162" i="3"/>
  <c r="W350" i="3"/>
  <c r="W297" i="3"/>
  <c r="W121" i="3"/>
  <c r="W218" i="3"/>
  <c r="W275" i="3"/>
  <c r="W348" i="3"/>
  <c r="W256" i="3"/>
  <c r="W86" i="3"/>
  <c r="W210" i="3"/>
  <c r="W334" i="3"/>
  <c r="W169" i="3"/>
  <c r="W184" i="3"/>
  <c r="W274" i="3"/>
  <c r="W285" i="3"/>
  <c r="W25" i="3"/>
  <c r="W70" i="3"/>
  <c r="W93" i="3"/>
  <c r="W34" i="3"/>
  <c r="W17" i="3"/>
  <c r="W29" i="3"/>
  <c r="W146" i="3"/>
  <c r="W174" i="3"/>
  <c r="W324" i="3"/>
  <c r="W22" i="3"/>
  <c r="W27" i="3"/>
  <c r="W67" i="3"/>
  <c r="W354" i="3"/>
  <c r="W329" i="3"/>
  <c r="W284" i="3"/>
  <c r="W317" i="3"/>
  <c r="W79" i="3"/>
  <c r="W150" i="3"/>
  <c r="W202" i="3"/>
  <c r="W89" i="3"/>
  <c r="W157" i="3"/>
  <c r="W13" i="3"/>
  <c r="W20" i="3"/>
  <c r="W269" i="3"/>
  <c r="W48" i="3"/>
  <c r="W217" i="3"/>
  <c r="W221" i="3"/>
  <c r="W349" i="3"/>
  <c r="W293" i="3"/>
  <c r="W229" i="3"/>
  <c r="W151" i="3"/>
  <c r="W309" i="3"/>
  <c r="W291" i="3"/>
  <c r="W194" i="3"/>
  <c r="W230" i="3"/>
  <c r="W134" i="3"/>
  <c r="W18" i="3"/>
  <c r="W336" i="3"/>
  <c r="W103" i="3"/>
  <c r="W283" i="3"/>
  <c r="W177" i="3"/>
  <c r="W149" i="3"/>
  <c r="W255" i="3"/>
  <c r="W195" i="3"/>
  <c r="W246" i="3"/>
  <c r="W249" i="3"/>
  <c r="W193" i="3"/>
  <c r="W282" i="3"/>
  <c r="W345" i="3"/>
  <c r="W166" i="3"/>
  <c r="W231" i="3"/>
  <c r="W314" i="3"/>
  <c r="W38" i="3"/>
  <c r="W355" i="3"/>
  <c r="W133" i="3"/>
  <c r="W222" i="3"/>
  <c r="W181" i="3"/>
  <c r="W258" i="3"/>
  <c r="W94" i="3"/>
  <c r="W125" i="3"/>
  <c r="W261" i="3"/>
  <c r="W44" i="3"/>
  <c r="W192" i="3"/>
  <c r="W39" i="3"/>
  <c r="W101" i="3"/>
  <c r="W87" i="3"/>
  <c r="W43" i="3"/>
  <c r="W296" i="3"/>
  <c r="W31" i="3"/>
  <c r="W322" i="3"/>
  <c r="W303" i="3"/>
  <c r="W281" i="3"/>
  <c r="W90" i="3"/>
  <c r="W272" i="3"/>
  <c r="W321" i="3"/>
  <c r="W111" i="3"/>
  <c r="W163" i="3"/>
  <c r="W180" i="3"/>
  <c r="W320" i="3"/>
  <c r="W191" i="3"/>
  <c r="W106" i="3"/>
  <c r="W102" i="3"/>
  <c r="W126" i="3"/>
  <c r="W333" i="3"/>
  <c r="W142" i="3"/>
  <c r="W47" i="3"/>
  <c r="W290" i="3"/>
  <c r="W170" i="3"/>
  <c r="W289" i="3"/>
  <c r="W63" i="3"/>
  <c r="W214" i="3"/>
  <c r="W160" i="3"/>
  <c r="W71" i="3"/>
  <c r="W130" i="3"/>
  <c r="W337" i="3"/>
  <c r="W328" i="3"/>
  <c r="W341" i="3"/>
  <c r="W182" i="3"/>
  <c r="W206" i="3"/>
  <c r="W312" i="3"/>
  <c r="W199" i="3"/>
  <c r="W209" i="3"/>
  <c r="W64" i="3"/>
  <c r="W24" i="3"/>
  <c r="W53" i="3"/>
  <c r="W271" i="3"/>
  <c r="W84" i="3"/>
  <c r="W310" i="3"/>
  <c r="W270" i="3"/>
  <c r="W338" i="3"/>
  <c r="W287" i="3"/>
  <c r="W342" i="3"/>
  <c r="W331" i="3"/>
  <c r="W305" i="3"/>
  <c r="W304" i="3"/>
  <c r="W96" i="3"/>
  <c r="W49" i="3"/>
  <c r="W279" i="3"/>
  <c r="W85" i="3"/>
  <c r="W110" i="3"/>
  <c r="W128" i="3"/>
  <c r="W346" i="3"/>
  <c r="W176" i="3"/>
  <c r="W28" i="3"/>
  <c r="W37" i="3"/>
  <c r="W351" i="3"/>
  <c r="W248" i="3"/>
  <c r="W154" i="3"/>
  <c r="W301" i="3"/>
  <c r="W114" i="3"/>
  <c r="W278" i="3"/>
  <c r="W113" i="3"/>
  <c r="W302" i="3"/>
  <c r="W171" i="3"/>
  <c r="W207" i="3"/>
  <c r="W132" i="3"/>
  <c r="W295" i="3"/>
  <c r="W196" i="3"/>
  <c r="W72" i="3"/>
  <c r="W326" i="3"/>
  <c r="W215" i="3"/>
  <c r="W294" i="3"/>
  <c r="W81" i="3"/>
  <c r="W319" i="3"/>
  <c r="W40" i="3"/>
  <c r="W8" i="3"/>
  <c r="W318" i="3"/>
  <c r="W216" i="3"/>
  <c r="W330" i="3"/>
  <c r="W239" i="3"/>
  <c r="W164" i="3"/>
  <c r="W152" i="3"/>
  <c r="W183" i="3"/>
  <c r="W108" i="3"/>
  <c r="W286" i="3"/>
  <c r="W57" i="3"/>
  <c r="W273" i="3"/>
  <c r="W156" i="3"/>
  <c r="W212" i="3"/>
  <c r="W280" i="3"/>
  <c r="W198" i="3"/>
  <c r="W145" i="3"/>
  <c r="W120" i="3"/>
  <c r="W23" i="3"/>
  <c r="W223" i="3"/>
  <c r="W36" i="3"/>
  <c r="W88" i="3"/>
  <c r="W55" i="3"/>
  <c r="W60" i="3"/>
  <c r="W95" i="3"/>
  <c r="W30" i="3"/>
  <c r="W62" i="3"/>
  <c r="W144" i="3"/>
  <c r="W148" i="3"/>
  <c r="W208" i="3"/>
  <c r="W339" i="3"/>
  <c r="W292" i="3"/>
  <c r="W56" i="3"/>
  <c r="W138" i="3"/>
  <c r="W33" i="3"/>
  <c r="W311" i="3"/>
  <c r="W158" i="3"/>
  <c r="W69" i="3"/>
  <c r="W91" i="3"/>
  <c r="W41" i="3"/>
  <c r="W65" i="3"/>
  <c r="W52" i="3"/>
  <c r="W313" i="3"/>
  <c r="AE205" i="3" l="1"/>
  <c r="AE352" i="3"/>
  <c r="AE51" i="3"/>
  <c r="AE136" i="3"/>
  <c r="AE173" i="3"/>
  <c r="W78" i="3"/>
  <c r="AE58" i="3"/>
  <c r="W104" i="3"/>
  <c r="AE189" i="3"/>
  <c r="AE267" i="3"/>
  <c r="AE344" i="3"/>
  <c r="AE219" i="3"/>
  <c r="AE7" i="3"/>
  <c r="W264" i="3"/>
  <c r="AE235" i="3"/>
  <c r="AE161" i="3"/>
  <c r="AE9" i="3"/>
  <c r="AE63" i="3"/>
  <c r="AE353" i="3"/>
  <c r="AE129" i="3"/>
  <c r="AE73" i="3"/>
  <c r="AE264" i="3"/>
  <c r="AE226" i="3"/>
  <c r="AE42" i="3"/>
  <c r="AE244" i="3"/>
  <c r="AE260" i="3"/>
  <c r="AE201" i="3"/>
  <c r="V187" i="3" a="1"/>
  <c r="V187" i="3" s="1"/>
  <c r="AE187" i="3" s="1"/>
  <c r="V220" i="3" a="1"/>
  <c r="V220" i="3" s="1"/>
  <c r="AE220" i="3" s="1"/>
  <c r="W244" i="3"/>
  <c r="W220" i="3"/>
  <c r="W186" i="3"/>
  <c r="V54" i="3" a="1"/>
  <c r="V54" i="3" s="1"/>
  <c r="AE54" i="3" s="1"/>
  <c r="W228" i="3"/>
  <c r="V250" i="3" a="1"/>
  <c r="V250" i="3" s="1"/>
  <c r="AE250" i="3" s="1"/>
  <c r="W353" i="3"/>
  <c r="W54" i="3"/>
  <c r="V190" i="3" a="1"/>
  <c r="V190" i="3" s="1"/>
  <c r="AE190" i="3" s="1"/>
  <c r="V172" i="3" a="1"/>
  <c r="V172" i="3" s="1"/>
  <c r="AE172" i="3" s="1"/>
  <c r="V78" i="3" a="1"/>
  <c r="V78" i="3" s="1"/>
  <c r="AE78" i="3" s="1"/>
  <c r="V227" i="3" a="1"/>
  <c r="V227" i="3" s="1"/>
  <c r="AE227" i="3" s="1"/>
  <c r="W74" i="3"/>
  <c r="V74" i="3" a="1"/>
  <c r="V74" i="3" s="1"/>
  <c r="AE74" i="3" s="1"/>
  <c r="V257" i="3" a="1"/>
  <c r="V257" i="3" s="1"/>
  <c r="AE257" i="3" s="1"/>
  <c r="V10" i="3" a="1"/>
  <c r="V10" i="3" s="1"/>
  <c r="AE10" i="3" s="1"/>
  <c r="W115" i="3"/>
  <c r="W127" i="3"/>
  <c r="V127" i="3" a="1"/>
  <c r="V127" i="3" s="1"/>
  <c r="AE127" i="3" s="1"/>
  <c r="V241" i="3" a="1"/>
  <c r="V241" i="3" s="1"/>
  <c r="AE241" i="3" s="1"/>
  <c r="V268" i="3" a="1"/>
  <c r="V268" i="3" s="1"/>
  <c r="AE268" i="3" s="1"/>
  <c r="V168" i="3" a="1"/>
  <c r="V168" i="3" s="1"/>
  <c r="AE168" i="3" s="1"/>
  <c r="W190" i="3"/>
  <c r="V186" i="3" a="1"/>
  <c r="V186" i="3" s="1"/>
  <c r="AE186" i="3" s="1"/>
  <c r="V14" i="3" a="1"/>
  <c r="V14" i="3" s="1"/>
  <c r="AE14" i="3" s="1"/>
  <c r="V234" i="3" a="1"/>
  <c r="V234" i="3" s="1"/>
  <c r="AE234" i="3" s="1"/>
  <c r="W109" i="3"/>
  <c r="V109" i="3" a="1"/>
  <c r="V109" i="3" s="1"/>
  <c r="AE109" i="3" s="1"/>
  <c r="V19" i="3" a="1"/>
  <c r="V19" i="3" s="1"/>
  <c r="AE19" i="3" s="1"/>
  <c r="V46" i="3" a="1"/>
  <c r="V46" i="3" s="1"/>
  <c r="AE46" i="3" s="1"/>
  <c r="V50" i="3" a="1"/>
  <c r="V50" i="3" s="1"/>
  <c r="AE50" i="3" s="1"/>
  <c r="W242" i="3"/>
  <c r="V242" i="3" a="1"/>
  <c r="V242" i="3" s="1"/>
  <c r="AE242" i="3" s="1"/>
  <c r="V97" i="3" a="1"/>
  <c r="V97" i="3" s="1"/>
  <c r="AE97" i="3" s="1"/>
  <c r="V141" i="3" a="1"/>
  <c r="V141" i="3" s="1"/>
  <c r="AE141" i="3" s="1"/>
  <c r="V243" i="3" a="1"/>
  <c r="V243" i="3" s="1"/>
  <c r="AE243" i="3" s="1"/>
  <c r="W19" i="3"/>
  <c r="W187" i="3"/>
  <c r="W51" i="3"/>
  <c r="W241" i="3"/>
  <c r="V137" i="2"/>
  <c r="V25" i="2"/>
  <c r="V318" i="2"/>
  <c r="V238" i="2"/>
  <c r="V105" i="2"/>
  <c r="V189" i="2"/>
  <c r="V289" i="2"/>
  <c r="V252" i="2"/>
  <c r="V302" i="2"/>
  <c r="V263" i="2"/>
  <c r="V286" i="2"/>
  <c r="V219" i="2"/>
  <c r="V36" i="2"/>
  <c r="V174" i="2"/>
  <c r="V206" i="2"/>
  <c r="V192" i="2"/>
  <c r="V249" i="2"/>
  <c r="V175" i="2"/>
  <c r="V16" i="2"/>
  <c r="V129" i="2"/>
  <c r="V294" i="2"/>
  <c r="V44" i="2"/>
  <c r="V78" i="2"/>
  <c r="V94" i="2"/>
  <c r="V209" i="2"/>
  <c r="V254" i="2"/>
  <c r="V342" i="2"/>
  <c r="V295" i="2"/>
  <c r="V109" i="2"/>
  <c r="V216" i="2"/>
  <c r="V103" i="2"/>
  <c r="V231" i="2"/>
  <c r="V232" i="2"/>
  <c r="V34" i="2"/>
  <c r="V135" i="2"/>
  <c r="V241" i="2"/>
  <c r="V326" i="2"/>
  <c r="V84" i="2"/>
  <c r="V148" i="2"/>
  <c r="V270" i="2"/>
  <c r="V331" i="2"/>
  <c r="V37" i="2"/>
  <c r="V344" i="2"/>
  <c r="V176" i="2"/>
  <c r="V186" i="2"/>
  <c r="V207" i="2"/>
  <c r="V83" i="2"/>
  <c r="V306" i="2"/>
  <c r="V41" i="2"/>
  <c r="V124" i="2"/>
  <c r="V96" i="2"/>
  <c r="V21" i="2"/>
  <c r="V141" i="2"/>
  <c r="V203" i="2"/>
  <c r="V346" i="2"/>
  <c r="V118" i="2"/>
  <c r="V211" i="2"/>
  <c r="V136" i="2"/>
  <c r="V195" i="2"/>
  <c r="V164" i="2"/>
  <c r="V281" i="2"/>
  <c r="V113" i="2"/>
  <c r="V50" i="2"/>
  <c r="V335" i="2"/>
  <c r="V112" i="2"/>
  <c r="V229" i="2"/>
  <c r="V17" i="2"/>
  <c r="V204" i="2"/>
  <c r="V253" i="2"/>
  <c r="V133" i="2"/>
  <c r="V194" i="2"/>
  <c r="V157" i="2"/>
  <c r="V93" i="2"/>
  <c r="V35" i="2"/>
  <c r="V45" i="2"/>
  <c r="V259" i="2"/>
  <c r="V256" i="2"/>
  <c r="V152" i="2"/>
  <c r="V26" i="2"/>
  <c r="V338" i="2"/>
  <c r="V319" i="2"/>
  <c r="V165" i="2"/>
  <c r="V89" i="2"/>
  <c r="V290" i="2"/>
  <c r="V170" i="2"/>
  <c r="V116" i="2"/>
  <c r="V127" i="2"/>
  <c r="V65" i="2"/>
  <c r="V181" i="2"/>
  <c r="V193" i="2"/>
  <c r="V292" i="2"/>
  <c r="V348" i="2"/>
  <c r="V246" i="2"/>
  <c r="V153" i="2"/>
  <c r="V56" i="2"/>
  <c r="V155" i="2"/>
  <c r="V168" i="2"/>
  <c r="V273" i="2"/>
  <c r="V248" i="2"/>
  <c r="V27" i="2"/>
  <c r="V309" i="2"/>
  <c r="V68" i="2"/>
  <c r="V205" i="2"/>
  <c r="V353" i="2"/>
  <c r="V130" i="2"/>
  <c r="V315" i="2"/>
  <c r="V317" i="2"/>
  <c r="V330" i="2"/>
  <c r="V38" i="2"/>
  <c r="V106" i="2"/>
  <c r="V147" i="2"/>
  <c r="V150" i="2"/>
  <c r="V322" i="2"/>
  <c r="V196" i="2"/>
  <c r="V154" i="2"/>
  <c r="V87" i="2"/>
  <c r="V308" i="2"/>
  <c r="V7" i="2"/>
  <c r="W136" i="3"/>
  <c r="V298" i="2"/>
  <c r="V327" i="2"/>
  <c r="V151" i="2"/>
  <c r="V90" i="2"/>
  <c r="V245" i="2"/>
  <c r="V66" i="2"/>
  <c r="V134" i="2"/>
  <c r="V305" i="2"/>
  <c r="V69" i="2"/>
  <c r="V332" i="2"/>
  <c r="V316" i="2"/>
  <c r="V314" i="2"/>
  <c r="V64" i="2"/>
  <c r="V198" i="2"/>
  <c r="V48" i="2"/>
  <c r="V225" i="2"/>
  <c r="V215" i="2"/>
  <c r="V120" i="2"/>
  <c r="V117" i="2"/>
  <c r="V213" i="2"/>
  <c r="V200" i="2"/>
  <c r="V22" i="2"/>
  <c r="V23" i="2"/>
  <c r="V336" i="2"/>
  <c r="V139" i="2"/>
  <c r="V310" i="2"/>
  <c r="V146" i="2"/>
  <c r="V288" i="2"/>
  <c r="V217" i="2"/>
  <c r="V102" i="2"/>
  <c r="V320" i="2"/>
  <c r="V212" i="2"/>
  <c r="V182" i="2"/>
  <c r="V91" i="2"/>
  <c r="V312" i="2"/>
  <c r="V42" i="2"/>
  <c r="V257" i="2"/>
  <c r="V328" i="2"/>
  <c r="V74" i="2"/>
  <c r="V334" i="2"/>
  <c r="V178" i="2"/>
  <c r="V140" i="2"/>
  <c r="V262" i="2"/>
  <c r="V53" i="2"/>
  <c r="V100" i="2"/>
  <c r="V97" i="2"/>
  <c r="V333" i="2"/>
  <c r="V277" i="2"/>
  <c r="V58" i="2"/>
  <c r="V31" i="2"/>
  <c r="V278" i="2"/>
  <c r="V282" i="2"/>
  <c r="V349" i="2"/>
  <c r="V95" i="2"/>
  <c r="V265" i="2"/>
  <c r="V171" i="2"/>
  <c r="V250" i="2"/>
  <c r="V329" i="2"/>
  <c r="V324" i="2"/>
  <c r="V201" i="2"/>
  <c r="V40" i="2"/>
  <c r="V177" i="2"/>
  <c r="V237" i="2"/>
  <c r="V183" i="2"/>
  <c r="V70" i="2"/>
  <c r="V28" i="2"/>
  <c r="V325" i="2"/>
  <c r="V119" i="2"/>
  <c r="V159" i="2"/>
  <c r="V299" i="2"/>
  <c r="V304" i="2"/>
  <c r="V283" i="2"/>
  <c r="V60" i="2"/>
  <c r="V149" i="2"/>
  <c r="V267" i="2"/>
  <c r="V13" i="2"/>
  <c r="V122" i="2"/>
  <c r="V126" i="2"/>
  <c r="V107" i="2"/>
  <c r="V88" i="2"/>
  <c r="V351" i="2"/>
  <c r="V284" i="2"/>
  <c r="V247" i="2"/>
  <c r="V156" i="2"/>
  <c r="V77" i="2"/>
  <c r="V350" i="2"/>
  <c r="V123" i="2"/>
  <c r="V185" i="2"/>
  <c r="V121" i="2"/>
  <c r="V67" i="2"/>
  <c r="V323" i="2"/>
  <c r="V63" i="2"/>
  <c r="V49" i="2"/>
  <c r="V72" i="2"/>
  <c r="V300" i="2"/>
  <c r="V158" i="2"/>
  <c r="V214" i="2"/>
  <c r="V208" i="2"/>
  <c r="V73" i="2"/>
  <c r="V166" i="2"/>
  <c r="V296" i="2"/>
  <c r="V85" i="2"/>
  <c r="V52" i="2"/>
  <c r="V30" i="2"/>
  <c r="V131" i="2"/>
  <c r="V223" i="2"/>
  <c r="V19" i="2"/>
  <c r="V62" i="2"/>
  <c r="V197" i="2"/>
  <c r="V145" i="2"/>
  <c r="V234" i="2"/>
  <c r="V29" i="2"/>
  <c r="V39" i="2"/>
  <c r="V32" i="2"/>
  <c r="V54" i="2"/>
  <c r="V339" i="2"/>
  <c r="V233" i="2"/>
  <c r="V18" i="2"/>
  <c r="V266" i="2"/>
  <c r="V86" i="2"/>
  <c r="V76" i="2"/>
  <c r="V340" i="2"/>
  <c r="V354" i="2"/>
  <c r="V33" i="2"/>
  <c r="V180" i="2"/>
  <c r="V218" i="2"/>
  <c r="V274" i="2"/>
  <c r="V224" i="2"/>
  <c r="V293" i="2"/>
  <c r="V271" i="2"/>
  <c r="V82" i="2"/>
  <c r="V132" i="2"/>
  <c r="V199" i="2"/>
  <c r="V99" i="2"/>
  <c r="V167" i="2"/>
  <c r="V92" i="2"/>
  <c r="V179" i="2"/>
  <c r="V222" i="2"/>
  <c r="V143" i="2"/>
  <c r="V303" i="2"/>
  <c r="V341" i="2"/>
  <c r="V297" i="2"/>
  <c r="V125" i="2"/>
  <c r="V275" i="2"/>
  <c r="V321" i="2"/>
  <c r="V161" i="2"/>
  <c r="V61" i="2"/>
  <c r="V255" i="2"/>
  <c r="V355" i="2"/>
  <c r="V172" i="2"/>
  <c r="V226" i="2"/>
  <c r="V260" i="2"/>
  <c r="V291" i="2"/>
  <c r="V311" i="2"/>
  <c r="V14" i="2"/>
  <c r="V301" i="2"/>
  <c r="V279" i="2"/>
  <c r="V57" i="2"/>
  <c r="V343" i="2"/>
  <c r="V9" i="2"/>
  <c r="V352" i="2"/>
  <c r="V280" i="2"/>
  <c r="V272" i="2"/>
  <c r="V115" i="2"/>
  <c r="V163" i="2"/>
  <c r="V71" i="2"/>
  <c r="V307" i="2"/>
  <c r="V104" i="2"/>
  <c r="V240" i="2"/>
  <c r="V108" i="2"/>
  <c r="V264" i="2"/>
  <c r="V114" i="2"/>
  <c r="V184" i="2"/>
  <c r="V111" i="2"/>
  <c r="V239" i="2"/>
  <c r="V138" i="2"/>
  <c r="V144" i="2"/>
  <c r="V80" i="2"/>
  <c r="V337" i="2"/>
  <c r="V24" i="2"/>
  <c r="V160" i="2"/>
  <c r="V210" i="2"/>
  <c r="V81" i="2"/>
  <c r="V276" i="2"/>
  <c r="V287" i="2"/>
  <c r="V230" i="2"/>
  <c r="V285" i="2"/>
  <c r="V347" i="2"/>
  <c r="V313" i="2"/>
  <c r="V236" i="2"/>
  <c r="W173" i="3"/>
  <c r="W129" i="3"/>
  <c r="W352" i="3"/>
  <c r="W73" i="3"/>
  <c r="W235" i="3"/>
  <c r="W205" i="3"/>
  <c r="W189" i="3"/>
  <c r="W161" i="3"/>
  <c r="V43" i="2"/>
  <c r="V202" i="2"/>
  <c r="W7" i="3"/>
  <c r="W226" i="3"/>
  <c r="W58" i="3"/>
  <c r="W201" i="3"/>
  <c r="W9" i="3"/>
  <c r="W42" i="3"/>
  <c r="W11" i="3"/>
  <c r="W267" i="3"/>
  <c r="W45" i="3"/>
  <c r="W219" i="3"/>
  <c r="W344" i="3"/>
  <c r="V345" i="2"/>
  <c r="V220" i="2"/>
  <c r="W260" i="3"/>
  <c r="V261" i="2"/>
  <c r="V221" i="2" l="1"/>
  <c r="V188" i="2"/>
  <c r="V55" i="2"/>
  <c r="V191" i="2"/>
  <c r="V79" i="2"/>
  <c r="V20" i="2"/>
  <c r="V110" i="2"/>
  <c r="V128" i="2"/>
  <c r="V187" i="2"/>
  <c r="V242" i="2"/>
  <c r="V268" i="2"/>
  <c r="V169" i="2"/>
  <c r="V75" i="2"/>
  <c r="V244" i="2"/>
  <c r="V10" i="2"/>
  <c r="V258" i="2"/>
  <c r="V162" i="2"/>
  <c r="V8" i="2"/>
  <c r="V47" i="2"/>
  <c r="V98" i="2"/>
  <c r="V59" i="2"/>
  <c r="V190" i="2"/>
  <c r="V235" i="2"/>
  <c r="V227" i="2"/>
  <c r="V251" i="2"/>
  <c r="V173" i="2"/>
  <c r="V11" i="2"/>
  <c r="V46" i="2"/>
  <c r="V228" i="2"/>
  <c r="V15" i="2"/>
  <c r="V12" i="2"/>
  <c r="V51" i="2"/>
  <c r="V269" i="2"/>
  <c r="V243" i="2"/>
  <c r="V142" i="2"/>
  <c r="AA9" i="3"/>
  <c r="AA10" i="3"/>
  <c r="AA5" i="3"/>
  <c r="AA6" i="3"/>
  <c r="AA11" i="3"/>
  <c r="AA7" i="3"/>
  <c r="AA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8ED11379-F316-4FDD-BC47-99744036CCE9}">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D7714237-AC03-42AA-A566-D52FF0010C55}">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10"/>
            <color indexed="81"/>
            <rFont val="Tahoma"/>
            <family val="2"/>
          </rPr>
          <t xml:space="preserve">
</t>
        </r>
      </text>
    </comment>
    <comment ref="I33" authorId="0" shapeId="0" xr:uid="{A09EB9A5-A6EB-4F8A-8B2D-17E580903647}">
      <text>
        <r>
          <rPr>
            <b/>
            <sz val="11"/>
            <color indexed="81"/>
            <rFont val="Segoe UI"/>
            <family val="2"/>
          </rPr>
          <t>Neutral Score override</t>
        </r>
        <r>
          <rPr>
            <sz val="11"/>
            <color indexed="81"/>
            <rFont val="Segoe UI"/>
            <family val="2"/>
          </rPr>
          <t xml:space="preserve">
Changing the number to a value between 0 and 1 will adjust the calculator's sensitivity to assigning neutral positions.</t>
        </r>
      </text>
    </comment>
    <comment ref="I36" authorId="0" shapeId="0" xr:uid="{7580F130-5FD3-41A2-8377-B704BF094C5D}">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r>
          <rPr>
            <b/>
            <sz val="11"/>
            <color indexed="81"/>
            <rFont val="Segoe UI"/>
            <family val="2"/>
          </rPr>
          <t xml:space="preserve">
</t>
        </r>
      </text>
    </comment>
    <comment ref="I39" authorId="0" shapeId="0" xr:uid="{27089BE7-A860-4BDC-B5BA-0C6831FD5FF6}">
      <text>
        <r>
          <rPr>
            <b/>
            <sz val="11"/>
            <color indexed="81"/>
            <rFont val="Segoe UI"/>
            <family val="2"/>
          </rPr>
          <t>Toggle Score override</t>
        </r>
        <r>
          <rPr>
            <sz val="11"/>
            <color indexed="81"/>
            <rFont val="Segoe UI"/>
            <family val="2"/>
          </rPr>
          <t xml:space="preserve">
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2">
    <bk>
      <extLst>
        <ext uri="{bdbb8cdc-fa1e-496e-a857-3c3f30c029c3}">
          <xda:dynamicArrayProperties fDynamic="0" fCollapsed="0"/>
        </ext>
      </extLst>
    </bk>
    <bk>
      <extLst>
        <ext uri="{bdbb8cdc-fa1e-496e-a857-3c3f30c029c3}">
          <xda:dynamicArrayProperties fDynamic="1" fCollapsed="0"/>
        </ext>
      </extLst>
    </bk>
  </futureMetadata>
  <cellMetadata count="2">
    <bk>
      <rc t="1" v="0"/>
    </bk>
    <bk>
      <rc t="1" v="1"/>
    </bk>
  </cellMetadata>
</metadata>
</file>

<file path=xl/sharedStrings.xml><?xml version="1.0" encoding="utf-8"?>
<sst xmlns="http://schemas.openxmlformats.org/spreadsheetml/2006/main" count="14637" uniqueCount="173">
  <si>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</si>
  <si>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</si>
  <si>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</si>
  <si>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</si>
  <si>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</si>
  <si>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</si>
  <si>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</si>
  <si>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</si>
  <si>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</si>
  <si>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</si>
  <si>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</si>
  <si>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</si>
  <si>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</si>
  <si>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</si>
  <si>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</si>
  <si>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</si>
  <si>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</si>
  <si>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 of bins</t>
  </si>
  <si>
    <t>Error based</t>
  </si>
  <si>
    <t>Mean</t>
  </si>
  <si>
    <t>Median</t>
  </si>
  <si>
    <t>Bin Recommendation</t>
  </si>
  <si>
    <t>Data to be analyzed</t>
  </si>
  <si>
    <t>Error to be analyzed</t>
  </si>
  <si>
    <t>Bin override</t>
  </si>
  <si>
    <t>WT</t>
  </si>
  <si>
    <t>all</t>
  </si>
  <si>
    <t>Data statistics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</si>
  <si>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</si>
  <si>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</si>
  <si>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</si>
  <si>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</si>
  <si>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</si>
  <si>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</si>
  <si>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</si>
  <si>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</si>
  <si>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</si>
  <si>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</si>
  <si>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</si>
  <si>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</si>
  <si>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</si>
  <si>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</si>
  <si>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</si>
  <si>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</si>
  <si>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</si>
  <si>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</si>
  <si>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</si>
  <si>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</si>
  <si>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</si>
  <si>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</si>
  <si>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</si>
  <si>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</si>
  <si>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</si>
  <si>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</si>
  <si>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</si>
  <si>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</si>
  <si>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</si>
  <si>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</si>
  <si>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</si>
  <si>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</si>
  <si>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</si>
  <si>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 of variants</t>
  </si>
  <si>
    <t>Should the data be converted to a log scale?</t>
  </si>
  <si>
    <t>Min/Max override</t>
  </si>
  <si>
    <t>log scale?</t>
  </si>
  <si>
    <t>non fxnal value</t>
  </si>
  <si>
    <t>Format Example</t>
  </si>
  <si>
    <t>Bins for plots</t>
  </si>
  <si>
    <t>Data set:</t>
  </si>
  <si>
    <t>Nonfunctional protein value ("Dead")</t>
  </si>
  <si>
    <t>Dead Protein</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</si>
  <si>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</si>
  <si>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</si>
  <si>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</si>
  <si>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</si>
  <si>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</si>
  <si>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</si>
  <si>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</si>
  <si>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</si>
  <si>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</si>
  <si>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</si>
  <si>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Functional Value</t>
  </si>
  <si>
    <t>sum of positions</t>
  </si>
  <si>
    <t>Position to be counted</t>
  </si>
  <si>
    <t>Error override</t>
  </si>
  <si>
    <t>Max/Min for calculations</t>
  </si>
  <si>
    <t>Mean Error for calculations</t>
  </si>
  <si>
    <t>Number of values greater than the maximum</t>
  </si>
  <si>
    <t>&lt;0.1</t>
  </si>
  <si>
    <t>0.1 to &lt; 0.2</t>
  </si>
  <si>
    <t>0.2 to &lt; 0.3</t>
  </si>
  <si>
    <t>0.3 to &lt; 0.4</t>
  </si>
  <si>
    <t>0.4 to &lt; 0.5</t>
  </si>
  <si>
    <t>0.5 to &lt; 0.6</t>
  </si>
  <si>
    <t>0.6 to &lt; 0.7</t>
  </si>
  <si>
    <t>0.7 to &lt; 0.8</t>
  </si>
  <si>
    <t>0.8 to &lt; 0.9</t>
  </si>
  <si>
    <t>0.9 to 1.0</t>
  </si>
  <si>
    <t>sum</t>
  </si>
  <si>
    <t>Bins with max adjusted</t>
  </si>
  <si>
    <t>WT centered bin</t>
  </si>
  <si>
    <t>Freq in WT centered</t>
  </si>
  <si>
    <t>Binned in WT centered</t>
  </si>
  <si>
    <t>2 sigma error</t>
  </si>
  <si>
    <t>Top  WT boundary</t>
  </si>
  <si>
    <t>Bottom WT boundary</t>
  </si>
  <si>
    <t>Times 2 bin size</t>
  </si>
  <si>
    <t>Enhancing</t>
  </si>
  <si>
    <t>Neutral Bin size override</t>
  </si>
  <si>
    <t>Freq above top boundary</t>
  </si>
  <si>
    <t>Freq under bottom boundary</t>
  </si>
  <si>
    <t>Average</t>
  </si>
  <si>
    <t>Standard Deviation</t>
  </si>
  <si>
    <t>Adverse</t>
  </si>
  <si>
    <t>Double Counted</t>
  </si>
  <si>
    <t>Enhancing and Rheostat</t>
  </si>
  <si>
    <t>Assignment</t>
  </si>
  <si>
    <t>Neutral bin size</t>
  </si>
  <si>
    <t>Rheostate/toggle bin width</t>
  </si>
  <si>
    <t>Enhancing Score assignment</t>
  </si>
  <si>
    <t>Default Enhancing Score assignment</t>
  </si>
  <si>
    <t>Default Neutral Score assignment</t>
  </si>
  <si>
    <t>Rheostat Score assignment</t>
  </si>
  <si>
    <t>Default Rheostate Score assignment</t>
  </si>
  <si>
    <t>Toggle Score assignment</t>
  </si>
  <si>
    <t>Default Toggle Score assignment</t>
  </si>
  <si>
    <t>Rheostat assignment</t>
  </si>
  <si>
    <t>Neutral assignment</t>
  </si>
  <si>
    <t>Toggle assignment</t>
  </si>
  <si>
    <t>Enhancing assignment</t>
  </si>
  <si>
    <t>Assignments</t>
  </si>
  <si>
    <t>Count</t>
  </si>
  <si>
    <t>Assignments are being made here</t>
  </si>
  <si>
    <t>Order of precedence</t>
  </si>
  <si>
    <t>Moderate</t>
  </si>
  <si>
    <t>Rheostat</t>
  </si>
  <si>
    <t>WT/Inactive</t>
  </si>
  <si>
    <t>Poss. WT/Inactive</t>
  </si>
  <si>
    <t>Poss Adverse or Moderate</t>
  </si>
  <si>
    <t>Error override to be used for neutral bins</t>
  </si>
  <si>
    <t>Neutral bin if no override</t>
  </si>
  <si>
    <t>Neutral Score assignment</t>
  </si>
  <si>
    <t>Plpro activity in the presence of inhibitors, from the combined and filtered set shown in Call lab SuppFig 13</t>
  </si>
  <si>
    <t>E</t>
  </si>
  <si>
    <t>W</t>
  </si>
  <si>
    <t>Y</t>
  </si>
  <si>
    <t>H</t>
  </si>
  <si>
    <t>S</t>
  </si>
  <si>
    <t>I</t>
  </si>
  <si>
    <t>V</t>
  </si>
  <si>
    <t>F</t>
  </si>
  <si>
    <t>Q</t>
  </si>
  <si>
    <t>L</t>
  </si>
  <si>
    <t>R</t>
  </si>
  <si>
    <t>M</t>
  </si>
  <si>
    <t>T</t>
  </si>
  <si>
    <t>K</t>
  </si>
  <si>
    <t>P</t>
  </si>
  <si>
    <t>N</t>
  </si>
  <si>
    <t>D</t>
  </si>
  <si>
    <t>G</t>
  </si>
  <si>
    <t>C</t>
  </si>
  <si>
    <t>https://www.nature.com/articles/s41467-024-50566-9</t>
  </si>
  <si>
    <t>These data are from the Call lab paper Supp Fig 13</t>
  </si>
  <si>
    <t>The Supplement legend describes them as "Sequence-function map of normalized combined drug-escape fitness scores after
applying the filters outlined in Extended Data Fig. 12"</t>
  </si>
  <si>
    <t xml:space="preserve">We interpret this as "Supp Fig 12", since the paper does not have Extended Data figures </t>
  </si>
  <si>
    <t>The "dead" value of 0.19 used here is the average + std deviation of the stop codons</t>
  </si>
  <si>
    <t>The max value of 1.5 was taken from the range used in the Call lab paper</t>
  </si>
  <si>
    <t>The WT value reported for the original data is 1 +-0.02</t>
  </si>
  <si>
    <t>When RheoScale was performed with the reported WT values, no positons were neutral.</t>
  </si>
  <si>
    <t>This reported error seems really small, given the other analyses in the Call paper. For RheoScale analyses, we chose instead to use the calculator default for the neutral error, which is 2-x the histogram bin width</t>
  </si>
  <si>
    <t>This results in a neutral bin width 0.26, which is comparable to the other activity assay and resulted in a reasonable number of neutral positions</t>
  </si>
  <si>
    <t>The histogram is ambiguous, leave it as currently assigned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</si>
</sst>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0000"/>
  </numFmts>
  <fonts count="22"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b/>
      <sz val="12"/>
      <color rgb="FF0432FF"/>
      <name val="Calibri"/>
      <family val="2"/>
      <scheme val="minor"/>
    </font>
    <font>
      <b/>
      <sz val="12"/>
      <color rgb="FF0000FF"/>
      <name val="Calibri"/>
      <family val="2"/>
      <scheme val="minor"/>
    </font>
    <font>
      <b/>
      <sz val="12"/>
      <name val="Calibri"/>
      <family val="2"/>
      <scheme val="minor"/>
    </font>
    <font>
      <sz val="12"/>
      <color rgb="FF9C0006"/>
      <name val="Calibri"/>
      <family val="2"/>
      <scheme val="minor"/>
    </font>
    <font>
      <sz val="12"/>
      <color rgb="FF000000"/>
      <name val="Calibri"/>
      <family val="2"/>
      <scheme val="minor"/>
    </font>
    <font>
      <sz val="10"/>
      <color indexed="81"/>
      <name val="Tahoma"/>
      <family val="2"/>
    </font>
    <font>
      <b/>
      <sz val="11"/>
      <color indexed="81"/>
      <name val="Segoe UI"/>
      <family val="2"/>
    </font>
    <font>
      <sz val="11"/>
      <color indexed="81"/>
      <name val="Segoe UI"/>
      <family val="2"/>
    </font>
  </fonts>
  <fills count="6">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rgb="FFFFC7CE"/>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indexed="64"/>
      </top>
      <bottom style="medium">
        <color auto="1"/>
      </bottom>
      <diagonal/>
    </border>
    <border>
      <left style="thin">
        <color auto="1"/>
      </left>
      <right style="medium">
        <color indexed="64"/>
      </right>
      <top style="thin">
        <color auto="1"/>
      </top>
      <bottom/>
      <diagonal/>
    </border>
  </borders>
  <cellStyleXfs count="13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7" fillId="4" borderId="0" applyNumberFormat="0" applyBorder="0" applyAlignment="0" applyProtection="0"/>
  </cellStyleXfs>
  <cellXfs count="89">
    <xf numFmtId="0" fontId="0" fillId="0" borderId="0" xfId="0"/>
    <xf numFmtId="0" fontId="0" fillId="0" borderId="1" xfId="0" applyBorder="1"/>
    <xf numFmtId="0" fontId="3"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2" fontId="0" fillId="0" borderId="0" xfId="0" applyNumberFormat="1"/>
    <xf numFmtId="0" fontId="0" fillId="2" borderId="0" xfId="0" applyFill="1"/>
    <xf numFmtId="0" fontId="0" fillId="0" borderId="0" xfId="0" applyAlignment="1">
      <alignment horizontal="center"/>
    </xf>
    <xf numFmtId="0" fontId="6" fillId="3" borderId="0" xfId="0" applyFont="1" applyFill="1"/>
    <xf numFmtId="0" fontId="0" fillId="3" borderId="0" xfId="0" applyFill="1"/>
    <xf numFmtId="0" fontId="8" fillId="0" borderId="0" xfId="0" applyFont="1"/>
    <xf numFmtId="0" fontId="6" fillId="0" borderId="0" xfId="0" applyFont="1"/>
    <xf numFmtId="164" fontId="7" fillId="0" borderId="0" xfId="0" applyNumberFormat="1" applyFont="1" applyAlignment="1">
      <alignment horizontal="center"/>
    </xf>
    <xf numFmtId="0" fontId="0" fillId="0" borderId="17" xfId="0" applyBorder="1"/>
    <xf numFmtId="0" fontId="9" fillId="0" borderId="0" xfId="0" applyFont="1"/>
    <xf numFmtId="0" fontId="9" fillId="0" borderId="0" xfId="0" applyFont="1" applyAlignment="1">
      <alignment horizontal="center"/>
    </xf>
    <xf numFmtId="1" fontId="9" fillId="0" borderId="0" xfId="0" applyNumberFormat="1" applyFont="1" applyAlignment="1">
      <alignment horizontal="center"/>
    </xf>
    <xf numFmtId="0" fontId="10" fillId="0" borderId="0" xfId="0" applyFont="1" applyAlignment="1">
      <alignment horizontal="center"/>
    </xf>
    <xf numFmtId="0" fontId="7" fillId="0" borderId="0" xfId="0" applyFont="1" applyAlignment="1">
      <alignment horizontal="center"/>
    </xf>
    <xf numFmtId="164" fontId="0" fillId="0" borderId="0" xfId="0" applyNumberFormat="1" applyAlignment="1">
      <alignment horizontal="center"/>
    </xf>
    <xf numFmtId="164" fontId="9" fillId="0" borderId="0" xfId="0" applyNumberFormat="1" applyFont="1" applyAlignment="1">
      <alignment horizontal="center"/>
    </xf>
    <xf numFmtId="0" fontId="11" fillId="0" borderId="0" xfId="0" applyFont="1"/>
    <xf numFmtId="0" fontId="12" fillId="0" borderId="0" xfId="0" applyFont="1"/>
    <xf numFmtId="0" fontId="12" fillId="0" borderId="0" xfId="0" applyFont="1" applyAlignment="1">
      <alignment horizontal="center"/>
    </xf>
    <xf numFmtId="0" fontId="13" fillId="0" borderId="0" xfId="0" applyFont="1"/>
    <xf numFmtId="2" fontId="0" fillId="0" borderId="0" xfId="0" applyNumberFormat="1" applyAlignment="1">
      <alignment horizontal="right"/>
    </xf>
    <xf numFmtId="0" fontId="7" fillId="0" borderId="0" xfId="0" applyFont="1"/>
    <xf numFmtId="0" fontId="3" fillId="0" borderId="0" xfId="0" applyFont="1" applyAlignment="1">
      <alignment wrapText="1"/>
    </xf>
    <xf numFmtId="0" fontId="0" fillId="0" borderId="22" xfId="0" applyBorder="1"/>
    <xf numFmtId="0" fontId="0" fillId="0" borderId="23" xfId="0" applyBorder="1"/>
    <xf numFmtId="0" fontId="0" fillId="0" borderId="24" xfId="0" applyBorder="1"/>
    <xf numFmtId="0" fontId="14" fillId="0" borderId="0" xfId="0" applyFont="1"/>
    <xf numFmtId="0" fontId="15" fillId="0" borderId="0" xfId="0" applyFont="1"/>
    <xf numFmtId="0" fontId="0" fillId="0" borderId="25" xfId="0" applyBorder="1"/>
    <xf numFmtId="0" fontId="0" fillId="0" borderId="26" xfId="0" applyBorder="1"/>
    <xf numFmtId="0" fontId="16" fillId="0" borderId="21" xfId="0" applyFont="1" applyBorder="1"/>
    <xf numFmtId="0" fontId="0" fillId="0" borderId="27" xfId="0" applyBorder="1"/>
    <xf numFmtId="0" fontId="8" fillId="0" borderId="8" xfId="0" applyFont="1" applyBorder="1"/>
    <xf numFmtId="0" fontId="3" fillId="0" borderId="0" xfId="0" applyFont="1" applyAlignment="1">
      <alignment horizontal="center"/>
    </xf>
    <xf numFmtId="0" fontId="17" fillId="4" borderId="0" xfId="137" applyAlignment="1">
      <alignment horizontal="center"/>
    </xf>
    <xf numFmtId="1" fontId="0" fillId="0" borderId="0" xfId="0" applyNumberFormat="1" applyAlignment="1">
      <alignment horizontal="center"/>
    </xf>
    <xf numFmtId="1" fontId="1" fillId="0" borderId="0" xfId="137" applyNumberFormat="1" applyFont="1" applyFill="1" applyAlignment="1">
      <alignment horizontal="center"/>
    </xf>
    <xf numFmtId="1" fontId="1" fillId="0" borderId="0" xfId="0" applyNumberFormat="1" applyFont="1" applyAlignment="1">
      <alignment horizontal="center"/>
    </xf>
    <xf numFmtId="1" fontId="0" fillId="0" borderId="0" xfId="0" applyNumberFormat="1"/>
    <xf numFmtId="0" fontId="0" fillId="0" borderId="18" xfId="0" applyBorder="1"/>
    <xf numFmtId="0" fontId="0" fillId="0" borderId="19" xfId="0" applyBorder="1"/>
    <xf numFmtId="0" fontId="3" fillId="0" borderId="0" xfId="0" applyFont="1" applyAlignment="1">
      <alignment horizontal="center" vertical="center"/>
    </xf>
    <xf numFmtId="164" fontId="10" fillId="0" borderId="0" xfId="0" applyNumberFormat="1" applyFont="1" applyAlignment="1">
      <alignment horizontal="center"/>
    </xf>
    <xf numFmtId="164" fontId="0" fillId="0" borderId="0" xfId="0" applyNumberFormat="1"/>
    <xf numFmtId="0" fontId="0" fillId="5" borderId="0" xfId="0" applyFill="1"/>
    <xf numFmtId="165" fontId="0" fillId="0" borderId="0" xfId="0" applyNumberFormat="1"/>
    <xf numFmtId="166" fontId="0" fillId="0" borderId="0" xfId="0" applyNumberFormat="1"/>
    <xf numFmtId="0" fontId="3" fillId="0" borderId="28" xfId="0" applyFont="1" applyBorder="1" applyAlignment="1">
      <alignment horizontal="center" vertical="center"/>
    </xf>
    <xf numFmtId="0" fontId="3" fillId="0" borderId="29" xfId="0" applyFont="1" applyBorder="1" applyAlignment="1">
      <alignment horizontal="center" vertical="center"/>
    </xf>
    <xf numFmtId="2" fontId="3" fillId="0" borderId="29" xfId="0" applyNumberFormat="1" applyFont="1"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1" fontId="0" fillId="0" borderId="11" xfId="0" applyNumberFormat="1" applyBorder="1" applyAlignment="1">
      <alignment horizontal="center" vertical="center"/>
    </xf>
    <xf numFmtId="2" fontId="0" fillId="0" borderId="11" xfId="0" applyNumberFormat="1" applyBorder="1" applyAlignment="1">
      <alignment horizontal="center" vertical="center"/>
    </xf>
    <xf numFmtId="0" fontId="0" fillId="0" borderId="13" xfId="0" applyBorder="1" applyAlignment="1">
      <alignment horizontal="center" vertical="center"/>
    </xf>
    <xf numFmtId="1" fontId="0" fillId="0" borderId="14" xfId="0" applyNumberFormat="1" applyBorder="1" applyAlignment="1">
      <alignment horizontal="center" vertical="center"/>
    </xf>
    <xf numFmtId="2" fontId="0" fillId="0" borderId="14" xfId="0" applyNumberFormat="1" applyBorder="1" applyAlignment="1">
      <alignment horizontal="center" vertical="center"/>
    </xf>
    <xf numFmtId="0" fontId="0" fillId="0" borderId="15" xfId="0" applyBorder="1" applyAlignment="1">
      <alignment horizontal="center" vertical="center"/>
    </xf>
    <xf numFmtId="1" fontId="0" fillId="0" borderId="16" xfId="0" applyNumberFormat="1" applyBorder="1" applyAlignment="1">
      <alignment horizontal="center" vertical="center"/>
    </xf>
    <xf numFmtId="2" fontId="0" fillId="0" borderId="16" xfId="0" applyNumberFormat="1" applyBorder="1" applyAlignment="1">
      <alignment horizontal="center" vertical="center"/>
    </xf>
    <xf numFmtId="0" fontId="3" fillId="0" borderId="32" xfId="0" applyFont="1" applyBorder="1" applyAlignment="1">
      <alignment horizontal="center" vertical="center"/>
    </xf>
    <xf numFmtId="0" fontId="0" fillId="0" borderId="12" xfId="0" applyBorder="1"/>
    <xf numFmtId="0" fontId="0" fillId="0" borderId="30" xfId="0" applyBorder="1"/>
    <xf numFmtId="0" fontId="0" fillId="0" borderId="33" xfId="0" applyBorder="1"/>
    <xf numFmtId="0" fontId="0" fillId="0" borderId="31" xfId="0" applyBorder="1"/>
    <xf numFmtId="2" fontId="0" fillId="0" borderId="0" xfId="0" applyNumberFormat="1" applyAlignment="1">
      <alignment horizontal="center" vertical="center"/>
    </xf>
    <xf numFmtId="2" fontId="0" fillId="0" borderId="3" xfId="0" applyNumberFormat="1" applyBorder="1" applyAlignment="1">
      <alignment horizontal="center" vertical="center"/>
    </xf>
    <xf numFmtId="0" fontId="7" fillId="0" borderId="3" xfId="0" applyFont="1"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3" fillId="0" borderId="0" xfId="0" applyFont="1" applyAlignment="1">
      <alignment horizontal="center"/>
    </xf>
    <xf numFmtId="0" fontId="14" fillId="0" borderId="0" xfId="0" applyFont="1" applyAlignment="1">
      <alignment horizontal="center"/>
    </xf>
    <xf numFmtId="164" fontId="7" fillId="0" borderId="0" xfId="0" applyNumberFormat="1" applyFont="1" applyAlignment="1">
      <alignment horizontal="center"/>
    </xf>
    <xf numFmtId="0" fontId="18" fillId="0" borderId="0" xfId="0" applyFont="1" applyAlignment="1">
      <alignment horizontal="center"/>
    </xf>
    <xf numFmtId="0" fontId="18" fillId="0" borderId="0" xfId="0" applyFont="1"/>
    <xf numFmtId="11" fontId="18" fillId="0" borderId="0" xfId="0" applyNumberFormat="1" applyFont="1"/>
  </cellXfs>
  <cellStyles count="138">
    <cellStyle name="Bad" xfId="137" builtinId="2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Normal" xfId="0" builtinId="0"/>
  </cellStyles>
  <dxfs count="3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Medium4"/>
  <colors>
    <mruColors>
      <color rgb="FFFF0000"/>
      <color rgb="FFD3D3D3"/>
      <color rgb="FF6600CC"/>
      <color rgb="FFE5CCFF"/>
      <color rgb="FFC6E0B4"/>
      <color rgb="FF70AD47"/>
      <color rgb="FFFFFF00"/>
      <color rgb="FFFFC000"/>
      <color rgb="FFFF00FF"/>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 and Summary Results'!$AB$5</c:f>
              <c:strCache>
                <c:ptCount val="1"/>
                <c:pt idx="0">
                  <c:v>Neutral</c:v>
                </c:pt>
              </c:strCache>
            </c:strRef>
          </c:tx>
          <c:spPr>
            <a:solidFill>
              <a:srgbClr val="70AD47"/>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Results'!$AB$6:$AB$15</c:f>
              <c:numCache>
                <c:formatCode>0</c:formatCode>
                <c:ptCount val="10"/>
                <c:pt idx="0" formatCode="General">
                  <c:v>139</c:v>
                </c:pt>
                <c:pt idx="1">
                  <c:v>36</c:v>
                </c:pt>
                <c:pt idx="2">
                  <c:v>24</c:v>
                </c:pt>
                <c:pt idx="3">
                  <c:v>19</c:v>
                </c:pt>
                <c:pt idx="4">
                  <c:v>23</c:v>
                </c:pt>
                <c:pt idx="5">
                  <c:v>24</c:v>
                </c:pt>
                <c:pt idx="6">
                  <c:v>13</c:v>
                </c:pt>
                <c:pt idx="7">
                  <c:v>16</c:v>
                </c:pt>
                <c:pt idx="8">
                  <c:v>8</c:v>
                </c:pt>
                <c:pt idx="9">
                  <c:v>11</c:v>
                </c:pt>
              </c:numCache>
            </c:numRef>
          </c:val>
          <c:extLst>
            <c:ext xmlns:c16="http://schemas.microsoft.com/office/drawing/2014/chart" uri="{C3380CC4-5D6E-409C-BE32-E72D297353CC}">
              <c16:uniqueId val="{00000000-CA43-4B02-872A-61F757841541}"/>
            </c:ext>
          </c:extLst>
        </c:ser>
        <c:ser>
          <c:idx val="1"/>
          <c:order val="1"/>
          <c:tx>
            <c:strRef>
              <c:f>'Input and Summary Results'!$AC$5</c:f>
              <c:strCache>
                <c:ptCount val="1"/>
                <c:pt idx="0">
                  <c:v>Unweighted rheostat</c:v>
                </c:pt>
              </c:strCache>
            </c:strRef>
          </c:tx>
          <c:spPr>
            <a:solidFill>
              <a:schemeClr val="accent6">
                <a:lumMod val="60000"/>
                <a:lumOff val="40000"/>
              </a:schemeClr>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Results'!$AC$6:$AC$15</c:f>
              <c:numCache>
                <c:formatCode>0</c:formatCode>
                <c:ptCount val="10"/>
                <c:pt idx="0" formatCode="General">
                  <c:v>0</c:v>
                </c:pt>
                <c:pt idx="1">
                  <c:v>0</c:v>
                </c:pt>
                <c:pt idx="2">
                  <c:v>29</c:v>
                </c:pt>
                <c:pt idx="3">
                  <c:v>41</c:v>
                </c:pt>
                <c:pt idx="4">
                  <c:v>58</c:v>
                </c:pt>
                <c:pt idx="5">
                  <c:v>61</c:v>
                </c:pt>
                <c:pt idx="6">
                  <c:v>60</c:v>
                </c:pt>
                <c:pt idx="7">
                  <c:v>51</c:v>
                </c:pt>
                <c:pt idx="8">
                  <c:v>13</c:v>
                </c:pt>
                <c:pt idx="9">
                  <c:v>0</c:v>
                </c:pt>
              </c:numCache>
            </c:numRef>
          </c:val>
          <c:extLst>
            <c:ext xmlns:c16="http://schemas.microsoft.com/office/drawing/2014/chart" uri="{C3380CC4-5D6E-409C-BE32-E72D297353CC}">
              <c16:uniqueId val="{00000001-CA43-4B02-872A-61F757841541}"/>
            </c:ext>
          </c:extLst>
        </c:ser>
        <c:ser>
          <c:idx val="2"/>
          <c:order val="2"/>
          <c:tx>
            <c:strRef>
              <c:f>'Input and Summary Results'!$AD$5</c:f>
              <c:strCache>
                <c:ptCount val="1"/>
                <c:pt idx="0">
                  <c:v>Weighted rheostat</c:v>
                </c:pt>
              </c:strCache>
            </c:strRef>
          </c:tx>
          <c:spPr>
            <a:solidFill>
              <a:srgbClr val="FFC000"/>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Results'!$AD$6:$AD$15</c:f>
              <c:numCache>
                <c:formatCode>0</c:formatCode>
                <c:ptCount val="10"/>
                <c:pt idx="0" formatCode="General">
                  <c:v>26</c:v>
                </c:pt>
                <c:pt idx="1">
                  <c:v>20</c:v>
                </c:pt>
                <c:pt idx="2">
                  <c:v>29</c:v>
                </c:pt>
                <c:pt idx="3">
                  <c:v>66</c:v>
                </c:pt>
                <c:pt idx="4">
                  <c:v>45</c:v>
                </c:pt>
                <c:pt idx="5">
                  <c:v>58</c:v>
                </c:pt>
                <c:pt idx="6">
                  <c:v>55</c:v>
                </c:pt>
                <c:pt idx="7">
                  <c:v>14</c:v>
                </c:pt>
                <c:pt idx="8">
                  <c:v>0</c:v>
                </c:pt>
                <c:pt idx="9">
                  <c:v>0</c:v>
                </c:pt>
              </c:numCache>
            </c:numRef>
          </c:val>
          <c:extLst>
            <c:ext xmlns:c16="http://schemas.microsoft.com/office/drawing/2014/chart" uri="{C3380CC4-5D6E-409C-BE32-E72D297353CC}">
              <c16:uniqueId val="{00000002-CA43-4B02-872A-61F757841541}"/>
            </c:ext>
          </c:extLst>
        </c:ser>
        <c:ser>
          <c:idx val="3"/>
          <c:order val="3"/>
          <c:tx>
            <c:strRef>
              <c:f>'Input and Summary Results'!$AE$5</c:f>
              <c:strCache>
                <c:ptCount val="1"/>
                <c:pt idx="0">
                  <c:v>Toggle</c:v>
                </c:pt>
              </c:strCache>
            </c:strRef>
          </c:tx>
          <c:spPr>
            <a:solidFill>
              <a:srgbClr val="6600CC"/>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Results'!$AE$6:$AE$15</c:f>
              <c:numCache>
                <c:formatCode>0</c:formatCode>
                <c:ptCount val="10"/>
                <c:pt idx="0" formatCode="General">
                  <c:v>113</c:v>
                </c:pt>
                <c:pt idx="1">
                  <c:v>34</c:v>
                </c:pt>
                <c:pt idx="2">
                  <c:v>17</c:v>
                </c:pt>
                <c:pt idx="3">
                  <c:v>9</c:v>
                </c:pt>
                <c:pt idx="4">
                  <c:v>10</c:v>
                </c:pt>
                <c:pt idx="5">
                  <c:v>22</c:v>
                </c:pt>
                <c:pt idx="6">
                  <c:v>17</c:v>
                </c:pt>
                <c:pt idx="7">
                  <c:v>21</c:v>
                </c:pt>
                <c:pt idx="8">
                  <c:v>23</c:v>
                </c:pt>
                <c:pt idx="9">
                  <c:v>47</c:v>
                </c:pt>
              </c:numCache>
            </c:numRef>
          </c:val>
          <c:extLst>
            <c:ext xmlns:c16="http://schemas.microsoft.com/office/drawing/2014/chart" uri="{C3380CC4-5D6E-409C-BE32-E72D297353CC}">
              <c16:uniqueId val="{00000003-CA43-4B02-872A-61F757841541}"/>
            </c:ext>
          </c:extLst>
        </c:ser>
        <c:ser>
          <c:idx val="4"/>
          <c:order val="4"/>
          <c:tx>
            <c:strRef>
              <c:f>'Input and Summary Results'!$AA$5</c:f>
              <c:strCache>
                <c:ptCount val="1"/>
                <c:pt idx="0">
                  <c:v>Enhancing</c:v>
                </c:pt>
              </c:strCache>
            </c:strRef>
          </c:tx>
          <c:spPr>
            <a:solidFill>
              <a:srgbClr val="FF0000"/>
            </a:solidFill>
            <a:ln>
              <a:noFill/>
            </a:ln>
            <a:effectLst/>
          </c:spPr>
          <c:invertIfNegative val="0"/>
          <c:val>
            <c:numRef>
              <c:f>'Input and Summary Results'!$AA$7:$AA$15</c:f>
              <c:numCache>
                <c:formatCode>0</c:formatCode>
                <c:ptCount val="9"/>
                <c:pt idx="0">
                  <c:v>12</c:v>
                </c:pt>
                <c:pt idx="1">
                  <c:v>3</c:v>
                </c:pt>
                <c:pt idx="2">
                  <c:v>2</c:v>
                </c:pt>
                <c:pt idx="3">
                  <c:v>1</c:v>
                </c:pt>
                <c:pt idx="4">
                  <c:v>1</c:v>
                </c:pt>
                <c:pt idx="5">
                  <c:v>1</c:v>
                </c:pt>
                <c:pt idx="6">
                  <c:v>1</c:v>
                </c:pt>
                <c:pt idx="7">
                  <c:v>1</c:v>
                </c:pt>
                <c:pt idx="8">
                  <c:v>1</c:v>
                </c:pt>
              </c:numCache>
            </c:numRef>
          </c:val>
          <c:extLst>
            <c:ext xmlns:c16="http://schemas.microsoft.com/office/drawing/2014/chart" uri="{C3380CC4-5D6E-409C-BE32-E72D297353CC}">
              <c16:uniqueId val="{00000000-6B08-4292-A2F7-933FBC2C2BE8}"/>
            </c:ext>
          </c:extLst>
        </c:ser>
        <c:dLbls>
          <c:showLegendKey val="0"/>
          <c:showVal val="0"/>
          <c:showCatName val="0"/>
          <c:showSerName val="0"/>
          <c:showPercent val="0"/>
          <c:showBubbleSize val="0"/>
        </c:dLbls>
        <c:gapWidth val="219"/>
        <c:overlap val="-27"/>
        <c:axId val="398129448"/>
        <c:axId val="398133760"/>
      </c:barChart>
      <c:catAx>
        <c:axId val="398129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33760"/>
        <c:crosses val="autoZero"/>
        <c:auto val="1"/>
        <c:lblAlgn val="ctr"/>
        <c:lblOffset val="100"/>
        <c:noMultiLvlLbl val="0"/>
      </c:catAx>
      <c:valAx>
        <c:axId val="39813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29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Assignments!$AA$4</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FF4-4962-A4D8-9BB0D7204BE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FF4-4962-A4D8-9BB0D7204BE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FF4-4962-A4D8-9BB0D7204BE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FF4-4962-A4D8-9BB0D7204BE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FF4-4962-A4D8-9BB0D7204BE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FF4-4962-A4D8-9BB0D7204BE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5FF4-4962-A4D8-9BB0D7204BE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fld id="{790E7DE0-1489-44EA-B7BD-AF154AD85D44}" type="CATEGORYNAME">
                      <a:rPr lang="en-US">
                        <a:solidFill>
                          <a:srgbClr val="70AD47"/>
                        </a:solidFill>
                      </a:rPr>
                      <a:pPr>
                        <a:defRPr>
                          <a:solidFill>
                            <a:srgbClr val="70AD47"/>
                          </a:solidFill>
                        </a:defRPr>
                      </a:pPr>
                      <a:t>[CATEGORY NAME]</a:t>
                    </a:fld>
                    <a:r>
                      <a:rPr lang="en-US" baseline="0">
                        <a:solidFill>
                          <a:srgbClr val="70AD47"/>
                        </a:solidFill>
                      </a:rPr>
                      <a:t>
</a:t>
                    </a:r>
                    <a:fld id="{22068EBB-CFB0-4DDF-AEF8-87E025374F34}" type="PERCENTAGE">
                      <a:rPr lang="en-US" baseline="0">
                        <a:solidFill>
                          <a:srgbClr val="70AD47"/>
                        </a:solidFill>
                      </a:rPr>
                      <a:pPr>
                        <a:defRPr>
                          <a:solidFill>
                            <a:srgbClr val="70AD47"/>
                          </a:solidFill>
                        </a:defRPr>
                      </a:pPr>
                      <a:t>[PERCENTAGE]</a:t>
                    </a:fld>
                    <a:endParaRPr lang="en-US" baseline="0">
                      <a:solidFill>
                        <a:srgbClr val="70AD47"/>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F4-4962-A4D8-9BB0D7204BE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FF4-4962-A4D8-9BB0D7204BE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FF4-4962-A4D8-9BB0D7204BE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FF4-4962-A4D8-9BB0D7204BE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FF4-4962-A4D8-9BB0D7204BE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FF4-4962-A4D8-9BB0D7204BE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5FF4-4962-A4D8-9BB0D7204BE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Assignments!$Z$5:$Z$11</c:f>
              <c:strCache>
                <c:ptCount val="7"/>
                <c:pt idx="0">
                  <c:v>Neutral</c:v>
                </c:pt>
                <c:pt idx="1">
                  <c:v>Moderate</c:v>
                </c:pt>
                <c:pt idx="2">
                  <c:v>Rheostat</c:v>
                </c:pt>
                <c:pt idx="3">
                  <c:v>Adverse</c:v>
                </c:pt>
                <c:pt idx="4">
                  <c:v>Toggle</c:v>
                </c:pt>
                <c:pt idx="5">
                  <c:v>WT/Inactive</c:v>
                </c:pt>
                <c:pt idx="6">
                  <c:v>Enhancing</c:v>
                </c:pt>
              </c:strCache>
            </c:strRef>
          </c:cat>
          <c:val>
            <c:numRef>
              <c:f>Assignments!$AA$5:$AA$11</c:f>
              <c:numCache>
                <c:formatCode>General</c:formatCode>
                <c:ptCount val="7"/>
                <c:pt idx="0">
                  <c:v>35</c:v>
                </c:pt>
                <c:pt idx="1">
                  <c:v>41</c:v>
                </c:pt>
                <c:pt idx="2">
                  <c:v>116</c:v>
                </c:pt>
                <c:pt idx="3">
                  <c:v>18</c:v>
                </c:pt>
                <c:pt idx="4">
                  <c:v>101</c:v>
                </c:pt>
                <c:pt idx="5">
                  <c:v>0</c:v>
                </c:pt>
                <c:pt idx="6">
                  <c:v>2</c:v>
                </c:pt>
              </c:numCache>
            </c:numRef>
          </c:val>
          <c:extLst>
            <c:ext xmlns:c16="http://schemas.microsoft.com/office/drawing/2014/chart" uri="{C3380CC4-5D6E-409C-BE32-E72D297353CC}">
              <c16:uniqueId val="{0000000E-5FF4-4962-A4D8-9BB0D7204BE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v>All positions</c:v>
          </c:tx>
          <c:invertIfNegative val="0"/>
          <c:cat>
            <c:strRef>
              <c:f>'Bin Analysis'!$A$6:$A$21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Analysis'!$I$6:$I$21</c:f>
              <c:numCache>
                <c:formatCode>General</c:formatCode>
                <c:ptCount val="16"/>
                <c:pt idx="0">
                  <c:v>1953</c:v>
                </c:pt>
                <c:pt idx="1">
                  <c:v>259</c:v>
                </c:pt>
                <c:pt idx="2">
                  <c:v>275</c:v>
                </c:pt>
                <c:pt idx="3">
                  <c:v>380</c:v>
                </c:pt>
                <c:pt idx="4">
                  <c:v>514</c:v>
                </c:pt>
                <c:pt idx="5">
                  <c:v>745</c:v>
                </c:pt>
                <c:pt idx="6">
                  <c:v>630</c:v>
                </c:pt>
                <c:pt idx="7">
                  <c:v>140</c:v>
                </c:pt>
                <c:pt idx="8">
                  <c:v>30</c:v>
                </c:pt>
                <c:pt idx="9">
                  <c:v>7</c:v>
                </c:pt>
                <c:pt idx="10">
                  <c:v>0</c:v>
                </c:pt>
                <c:pt idx="11">
                  <c:v>0</c:v>
                </c:pt>
                <c:pt idx="12">
                  <c:v>0</c:v>
                </c:pt>
                <c:pt idx="13">
                  <c:v>0</c:v>
                </c:pt>
                <c:pt idx="14">
                  <c:v>0</c:v>
                </c:pt>
                <c:pt idx="15">
                  <c:v>0</c:v>
                </c:pt>
              </c:numCache>
            </c:numRef>
          </c:val>
          <c:extLst>
            <c:ext xmlns:c16="http://schemas.microsoft.com/office/drawing/2014/chart" uri="{C3380CC4-5D6E-409C-BE32-E72D297353CC}">
              <c16:uniqueId val="{00000000-4F02-4B68-91CF-3DB9FCDA4ECF}"/>
            </c:ext>
          </c:extLst>
        </c:ser>
        <c:dLbls>
          <c:showLegendKey val="0"/>
          <c:showVal val="0"/>
          <c:showCatName val="0"/>
          <c:showSerName val="0"/>
          <c:showPercent val="0"/>
          <c:showBubbleSize val="0"/>
        </c:dLbls>
        <c:gapWidth val="150"/>
        <c:axId val="398131016"/>
        <c:axId val="398131800"/>
      </c:barChart>
      <c:barChart>
        <c:barDir val="col"/>
        <c:grouping val="clustered"/>
        <c:varyColors val="0"/>
        <c:ser>
          <c:idx val="1"/>
          <c:order val="1"/>
          <c:tx>
            <c:strRef>
              <c:f>'Bin Analysis'!$C$4</c:f>
              <c:strCache>
                <c:ptCount val="1"/>
                <c:pt idx="0">
                  <c:v>Wild Type</c:v>
                </c:pt>
              </c:strCache>
            </c:strRef>
          </c:tx>
          <c:spPr>
            <a:solidFill>
              <a:schemeClr val="accent3"/>
            </a:solidFill>
          </c:spPr>
          <c:invertIfNegative val="0"/>
          <c:cat>
            <c:strRef>
              <c:f>'Bin Analysis'!$A$6:$A$25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Analysis'!$C$6:$C$25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F02-4B68-91CF-3DB9FCDA4ECF}"/>
            </c:ext>
          </c:extLst>
        </c:ser>
        <c:ser>
          <c:idx val="2"/>
          <c:order val="2"/>
          <c:tx>
            <c:strRef>
              <c:f>'Bin Analysis'!$G$4</c:f>
              <c:strCache>
                <c:ptCount val="1"/>
                <c:pt idx="0">
                  <c:v>Dead Protein</c:v>
                </c:pt>
              </c:strCache>
            </c:strRef>
          </c:tx>
          <c:spPr>
            <a:solidFill>
              <a:schemeClr val="accent2"/>
            </a:solidFill>
          </c:spPr>
          <c:invertIfNegative val="0"/>
          <c:cat>
            <c:strRef>
              <c:f>'Bin Analysis'!$A$6:$A$25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Analysis'!$G$6:$G$25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F02-4B68-91CF-3DB9FCDA4ECF}"/>
            </c:ext>
          </c:extLst>
        </c:ser>
        <c:dLbls>
          <c:showLegendKey val="0"/>
          <c:showVal val="0"/>
          <c:showCatName val="0"/>
          <c:showSerName val="0"/>
          <c:showPercent val="0"/>
          <c:showBubbleSize val="0"/>
        </c:dLbls>
        <c:gapWidth val="500"/>
        <c:axId val="398127488"/>
        <c:axId val="398130624"/>
      </c:barChart>
      <c:catAx>
        <c:axId val="398131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98131800"/>
        <c:crosses val="autoZero"/>
        <c:auto val="1"/>
        <c:lblAlgn val="ctr"/>
        <c:lblOffset val="100"/>
        <c:noMultiLvlLbl val="0"/>
      </c:catAx>
      <c:valAx>
        <c:axId val="398131800"/>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98131016"/>
        <c:crosses val="autoZero"/>
        <c:crossBetween val="between"/>
        <c:majorUnit val="20"/>
      </c:valAx>
      <c:valAx>
        <c:axId val="398130624"/>
        <c:scaling>
          <c:orientation val="minMax"/>
          <c:max val="1"/>
        </c:scaling>
        <c:delete val="0"/>
        <c:axPos val="r"/>
        <c:numFmt formatCode="General" sourceLinked="1"/>
        <c:majorTickMark val="none"/>
        <c:minorTickMark val="none"/>
        <c:tickLblPos val="none"/>
        <c:spPr>
          <a:ln>
            <a:noFill/>
          </a:ln>
        </c:spPr>
        <c:crossAx val="398127488"/>
        <c:crosses val="max"/>
        <c:crossBetween val="between"/>
      </c:valAx>
      <c:catAx>
        <c:axId val="398127488"/>
        <c:scaling>
          <c:orientation val="minMax"/>
        </c:scaling>
        <c:delete val="1"/>
        <c:axPos val="b"/>
        <c:numFmt formatCode="General" sourceLinked="0"/>
        <c:majorTickMark val="out"/>
        <c:minorTickMark val="none"/>
        <c:tickLblPos val="nextTo"/>
        <c:crossAx val="39813062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431800</xdr:colOff>
      <xdr:row>0</xdr:row>
      <xdr:rowOff>190500</xdr:rowOff>
    </xdr:from>
    <xdr:to>
      <xdr:col>14</xdr:col>
      <xdr:colOff>431800</xdr:colOff>
      <xdr:row>66</xdr:row>
      <xdr:rowOff>47625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31800" y="190500"/>
          <a:ext cx="11734800" cy="1305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more than 20 positions.  Up to a max of </a:t>
          </a:r>
          <a:r>
            <a:rPr lang="en-US" sz="1200" baseline="0">
              <a:solidFill>
                <a:srgbClr val="FF0000"/>
              </a:solidFill>
            </a:rPr>
            <a:t>8000</a:t>
          </a:r>
          <a:r>
            <a:rPr lang="en-US" sz="1200" baseline="0">
              <a:solidFill>
                <a:schemeClr val="tx1"/>
              </a:solidFill>
            </a:rPr>
            <a:t> variants can be analyzed in this workbook.  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calculates the average and standard deviations of the input data, assigns each position a pheotype based on the defined score cutoffs and critera.</a:t>
          </a:r>
          <a:endParaRPr lang="en-US" sz="1200" baseline="0">
            <a:solidFill>
              <a:srgbClr val="FF0000"/>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aseline="0">
              <a:solidFill>
                <a:schemeClr val="tx1"/>
              </a:solidFill>
            </a:rPr>
            <a:t>5</a:t>
          </a:r>
          <a:r>
            <a:rPr lang="en-US" sz="1100" baseline="0">
              <a:solidFill>
                <a:schemeClr val="dk1"/>
              </a:solidFill>
              <a:effectLst/>
              <a:latin typeface="+mn-lt"/>
              <a:ea typeface="+mn-ea"/>
              <a:cs typeface="+mn-cs"/>
            </a:rPr>
            <a:t>)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endParaRPr lang="en-US" sz="1200">
            <a:effectLst/>
          </a:endParaRP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r>
            <a:rPr lang="en-US" sz="1200">
              <a:solidFill>
                <a:srgbClr val="FF0000"/>
              </a:solidFill>
              <a:effectLst/>
              <a:latin typeface="+mn-lt"/>
              <a:ea typeface="+mn-ea"/>
              <a:cs typeface="+mn-cs"/>
            </a:rPr>
            <a:t>10) Cell J27 allows the user to define the neutral bin size. The default is set to 2 times the bin size.</a:t>
          </a:r>
        </a:p>
        <a:p>
          <a:endParaRPr lang="en-US" sz="1200">
            <a:solidFill>
              <a:srgbClr val="FF0000"/>
            </a:solidFill>
            <a:effectLst/>
            <a:latin typeface="+mn-lt"/>
            <a:ea typeface="+mn-ea"/>
            <a:cs typeface="+mn-cs"/>
          </a:endParaRPr>
        </a:p>
        <a:p>
          <a:r>
            <a:rPr lang="en-US" sz="1200">
              <a:solidFill>
                <a:srgbClr val="FF0000"/>
              </a:solidFill>
              <a:effectLst/>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xdr:txBody>
    </xdr:sp>
    <xdr:clientData/>
  </xdr:twoCellAnchor>
  <xdr:twoCellAnchor>
    <xdr:from>
      <xdr:col>0</xdr:col>
      <xdr:colOff>431800</xdr:colOff>
      <xdr:row>0</xdr:row>
      <xdr:rowOff>190501</xdr:rowOff>
    </xdr:from>
    <xdr:to>
      <xdr:col>14</xdr:col>
      <xdr:colOff>476707</xdr:colOff>
      <xdr:row>134</xdr:row>
      <xdr:rowOff>12700</xdr:rowOff>
    </xdr:to>
    <xdr:sp macro="" textlink="">
      <xdr:nvSpPr>
        <xdr:cNvPr id="4" name="TextBox 3">
          <a:extLst>
            <a:ext uri="{FF2B5EF4-FFF2-40B4-BE49-F238E27FC236}">
              <a16:creationId xmlns:a16="http://schemas.microsoft.com/office/drawing/2014/main" id="{1E1AA559-DCD4-45AC-AECE-287ECA667E91}"/>
            </a:ext>
          </a:extLst>
        </xdr:cNvPr>
        <xdr:cNvSpPr txBox="1"/>
      </xdr:nvSpPr>
      <xdr:spPr>
        <a:xfrm>
          <a:off x="431800" y="190501"/>
          <a:ext cx="11779707" cy="264837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2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Additions to the 2026 revised calculator</a:t>
          </a:r>
          <a:r>
            <a:rPr lang="en-US" sz="1200" i="0" baseline="0">
              <a:solidFill>
                <a:srgbClr val="FF0000"/>
              </a:solidFill>
              <a:latin typeface="+mn-lt"/>
              <a:ea typeface="+mn-ea"/>
              <a:cs typeface="+mn-cs"/>
            </a:rPr>
            <a:t> are described below in red.</a:t>
          </a:r>
          <a:endParaRPr lang="en-US" sz="1200" i="0">
            <a:solidFill>
              <a:srgbClr val="FF0000"/>
            </a:solidFill>
            <a:latin typeface="+mn-lt"/>
            <a:ea typeface="+mn-ea"/>
            <a:cs typeface="+mn-cs"/>
          </a:endParaRP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a:t>
          </a:r>
          <a:r>
            <a:rPr lang="en-US" sz="1200" baseline="0">
              <a:solidFill>
                <a:sysClr val="windowText" lastClr="000000"/>
              </a:solidFill>
            </a:rPr>
            <a:t>more than 20 positions</a:t>
          </a:r>
          <a:r>
            <a:rPr lang="en-US" sz="1200" baseline="0">
              <a:solidFill>
                <a:srgbClr val="FF0000"/>
              </a:solidFill>
            </a:rPr>
            <a:t>.  Up to a max of 350 unique positions </a:t>
          </a:r>
          <a:r>
            <a:rPr lang="en-US" sz="1100" baseline="0">
              <a:solidFill>
                <a:srgbClr val="FF0000"/>
              </a:solidFill>
              <a:effectLst/>
              <a:latin typeface="+mn-lt"/>
              <a:ea typeface="+mn-ea"/>
              <a:cs typeface="+mn-cs"/>
            </a:rPr>
            <a:t>AND/OR 6000 variants </a:t>
          </a:r>
          <a:r>
            <a:rPr lang="en-US" sz="1200" baseline="0">
              <a:solidFill>
                <a:srgbClr val="FF0000"/>
              </a:solidFill>
            </a:rPr>
            <a:t>can be analyzed in this workbook.  </a:t>
          </a:r>
          <a:r>
            <a:rPr lang="en-US" sz="1200" baseline="0">
              <a:solidFill>
                <a:schemeClr val="tx1"/>
              </a:solidFill>
            </a:rPr>
            <a:t>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logic used to define position types follows the order Neutral&gt;Toggle/Enhancing&gt;Rheostat&gt;WT-Inactive_split/Moderate/Adverse</a:t>
          </a:r>
          <a:r>
            <a:rPr lang="en-US" sz="1200" baseline="0">
              <a:solidFill>
                <a:srgbClr val="FF00FF"/>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&gt;&gt;Moderate rheostat: Substitutions have non-neutral outcomes, but the set of substitutions samples less than half of the possible range AND the average outcome is closer to WT than to the "dead" end of the range.</a:t>
          </a:r>
          <a:r>
            <a:rPr kumimoji="0" lang="en-US" sz="1200" b="0" i="0" u="none" strike="noStrike" kern="0" cap="none" spc="0" normalizeH="0" baseline="0" noProof="0">
              <a:ln>
                <a:noFill/>
              </a:ln>
              <a:solidFill>
                <a:prstClr val="black"/>
              </a:solidFill>
              <a:effectLst/>
              <a:uLnTx/>
              <a:uFillTx/>
              <a:latin typeface="+mn-lt"/>
              <a:ea typeface="+mn-ea"/>
              <a:cs typeface="+mn-cs"/>
            </a:rPr>
            <a:t> </a:t>
          </a:r>
          <a:r>
            <a:rPr kumimoji="0" lang="en-US" sz="1200" b="0" i="0" u="none" strike="noStrike" kern="0" cap="none" spc="0" normalizeH="0" baseline="0" noProof="0">
              <a:ln>
                <a:noFill/>
              </a:ln>
              <a:solidFill>
                <a:srgbClr val="FF0000"/>
              </a:solidFill>
              <a:effectLst/>
              <a:uLnTx/>
              <a:uFillTx/>
              <a:latin typeface="+mn-lt"/>
              <a:ea typeface="+mn-ea"/>
              <a:cs typeface="+mn-cs"/>
            </a:rPr>
            <a:t>If positions are close to the thresholds for moderate, adverse, or WT/Inactive split, the assignment cell will be highlighted </a:t>
          </a:r>
          <a:r>
            <a:rPr kumimoji="0" lang="en-US" sz="1200" b="0" i="0" u="none" strike="noStrike" kern="0" cap="none" spc="0" normalizeH="0" baseline="0" noProof="0">
              <a:ln>
                <a:noFill/>
              </a:ln>
              <a:solidFill>
                <a:srgbClr val="00B0F0"/>
              </a:solidFill>
              <a:effectLst/>
              <a:uLnTx/>
              <a:uFillTx/>
              <a:latin typeface="+mn-lt"/>
              <a:ea typeface="+mn-ea"/>
              <a:cs typeface="+mn-cs"/>
            </a:rPr>
            <a:t>blue,</a:t>
          </a:r>
          <a:r>
            <a:rPr kumimoji="0" lang="en-US" sz="1200" b="0" i="0" u="none" strike="noStrike" kern="0" cap="none" spc="0" normalizeH="0" baseline="0" noProof="0">
              <a:ln>
                <a:noFill/>
              </a:ln>
              <a:solidFill>
                <a:srgbClr val="FF0000"/>
              </a:solidFill>
              <a:effectLst/>
              <a:uLnTx/>
              <a:uFillTx/>
              <a:latin typeface="+mn-lt"/>
              <a:ea typeface="+mn-ea"/>
              <a:cs typeface="+mn-cs"/>
            </a:rPr>
            <a:t> indicating that a manual inspection of the position's histogram (using the small calculator Excel workbook) is needed to determine the best position class. Please note that the flags are calculated from the whole dataset and the flags may not be reproduced when only a few positions are extracted for analysis in the small Excel workbook.</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Reference: Swint-Kruse, L., T. A. Martin, B. M. Page, T. Wu, P. M. Gerhart, L. L. Dougherty, Q. Tang, D. J. Parente, B. R. Mosier, L. E. Bantis, and A. W. Fenton. 2021. 'Rheostat functional outcomes occur when substitutions are introduced at nonconserved positions that diverge with speciation', </a:t>
          </a:r>
          <a:r>
            <a:rPr kumimoji="0" lang="en-US" sz="1200" b="0" i="1" u="none" strike="noStrike" kern="0" cap="none" spc="0" normalizeH="0" baseline="0" noProof="0">
              <a:ln>
                <a:noFill/>
              </a:ln>
              <a:solidFill>
                <a:prstClr val="black"/>
              </a:solidFill>
              <a:effectLst/>
              <a:uLnTx/>
              <a:uFillTx/>
              <a:latin typeface="+mn-lt"/>
              <a:ea typeface="+mn-ea"/>
              <a:cs typeface="+mn-cs"/>
            </a:rPr>
            <a:t>Protein Sci, 30: 1833-53.</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kumimoji="0" lang="en-US" sz="1200" b="0" i="0" u="sng" strike="noStrike" kern="0" cap="none" spc="0" normalizeH="0" baseline="0" noProof="0">
              <a:ln>
                <a:noFill/>
              </a:ln>
              <a:solidFill>
                <a:srgbClr val="FF0000"/>
              </a:solidFill>
              <a:effectLst/>
              <a:uLnTx/>
              <a:uFillTx/>
              <a:latin typeface="+mn-lt"/>
              <a:ea typeface="+mn-ea"/>
              <a:cs typeface="+mn-cs"/>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Reference: Hodges, A. M., A. W. Fenton, L. L. Dougherty, A. C. Overholt, and L. Swint-Kruse. 2018. 'RheoScale: A tool to aggregate and quantify experimentally determined substitution outcomes for multiple variants at individual protein positions', </a:t>
          </a:r>
          <a:r>
            <a:rPr kumimoji="0" lang="en-US" sz="1200" b="0" i="1" u="none" strike="noStrike" kern="0" cap="none" spc="0" normalizeH="0" baseline="0" noProof="0">
              <a:ln>
                <a:noFill/>
              </a:ln>
              <a:solidFill>
                <a:prstClr val="black"/>
              </a:solidFill>
              <a:effectLst/>
              <a:uLnTx/>
              <a:uFillTx/>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&gt;&gt;Adverse:  Like Moderate rheostat positions, substitutions have non-nuetral outcomes and the set of substitutions samples less than half of the possible range.  However, the averge outcomes of the set of values are closer to the "dead" end of the range than to WT. If positions are close to the thresholds for moderate, adverse, or WT/Inactive split, the assignment cell will be highlighted </a:t>
          </a:r>
          <a:r>
            <a:rPr kumimoji="0" lang="en-US" sz="1200" b="0" i="0" u="none" strike="noStrike" kern="0" cap="none" spc="0" normalizeH="0" baseline="0" noProof="0">
              <a:ln>
                <a:noFill/>
              </a:ln>
              <a:solidFill>
                <a:srgbClr val="00B0F0"/>
              </a:solidFill>
              <a:effectLst/>
              <a:uLnTx/>
              <a:uFillTx/>
              <a:latin typeface="+mn-lt"/>
              <a:ea typeface="+mn-ea"/>
              <a:cs typeface="+mn-cs"/>
            </a:rPr>
            <a:t>blue</a:t>
          </a:r>
          <a:r>
            <a:rPr kumimoji="0" lang="en-US" sz="1200" b="0" i="0" u="none" strike="noStrike" kern="0" cap="none" spc="0" normalizeH="0" baseline="0" noProof="0">
              <a:ln>
                <a:noFill/>
              </a:ln>
              <a:solidFill>
                <a:srgbClr val="FF0000"/>
              </a:solidFill>
              <a:effectLst/>
              <a:uLnTx/>
              <a:uFillTx/>
              <a:latin typeface="+mn-lt"/>
              <a:ea typeface="+mn-ea"/>
              <a:cs typeface="+mn-cs"/>
            </a:rPr>
            <a:t>, indicating that a manual inspection of the position's histogram (using the small calculator Excel workbook) is needed to determine the best position class. Please note that the flags are calculated from the whole dataset and the flags may not be reproduced when only a few positions are extracted for analysis in the small Excel workbook.</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a:t>
          </a:r>
          <a:r>
            <a:rPr lang="en-US" sz="1200" i="0" baseline="0">
              <a:solidFill>
                <a:srgbClr val="FF0000"/>
              </a:solidFill>
              <a:latin typeface="+mn-lt"/>
              <a:ea typeface="+mn-ea"/>
              <a:cs typeface="+mn-cs"/>
            </a:rPr>
            <a:t>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Sreenivasan, S., Fontes, J. D., and Swint-Kruse, L. 2025. 'Dissecting the effects of single amino acid substitutions in SARS-CoV-2 Mpro', 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2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Gibbs free energy) or doesn't cover more than two orders of magnitude </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Hill number</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a:t>
          </a:r>
          <a:r>
            <a:rPr lang="en-US" sz="12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200" baseline="0">
              <a:solidFill>
                <a:srgbClr val="FF0000"/>
              </a:solidFill>
              <a:effectLst/>
              <a:latin typeface="+mn-lt"/>
              <a:ea typeface="+mn-ea"/>
              <a:cs typeface="+mn-cs"/>
            </a:rPr>
            <a:t>Note that most high-throughput data (</a:t>
          </a:r>
          <a:r>
            <a:rPr lang="en-US" sz="1200" i="1" baseline="0">
              <a:solidFill>
                <a:srgbClr val="FF0000"/>
              </a:solidFill>
              <a:effectLst/>
              <a:latin typeface="+mn-lt"/>
              <a:ea typeface="+mn-ea"/>
              <a:cs typeface="+mn-cs"/>
            </a:rPr>
            <a:t>e.g., </a:t>
          </a:r>
          <a:r>
            <a:rPr lang="en-US" sz="1200" baseline="0">
              <a:solidFill>
                <a:srgbClr val="FF0000"/>
              </a:solidFill>
              <a:effectLst/>
              <a:latin typeface="+mn-lt"/>
              <a:ea typeface="+mn-ea"/>
              <a:cs typeface="+mn-cs"/>
            </a:rPr>
            <a:t>"deep mutational scanning") are already reported in log scale, and should not be converted</a:t>
          </a:r>
          <a:r>
            <a:rPr lang="en-US" sz="12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sz="1200">
            <a:effectLst/>
          </a:endParaRPr>
        </a:p>
        <a:p>
          <a:pPr lvl="2"/>
          <a:endParaRPr lang="en-US" sz="1200" baseline="0">
            <a:solidFill>
              <a:srgbClr val="FF0000"/>
            </a:solidFill>
          </a:endParaRPr>
        </a:p>
        <a:p>
          <a:pPr lvl="2"/>
          <a:r>
            <a:rPr lang="en-US" sz="12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200" baseline="0">
              <a:solidFill>
                <a:srgbClr val="FF0000"/>
              </a:solidFill>
            </a:rPr>
            <a:t>&gt;&gt;For extra large datasets that must be split between two calculator files, determine the global max/min and enter those values in the override cells.</a:t>
          </a:r>
        </a:p>
        <a:p>
          <a:pPr marL="1371600" lvl="2"/>
          <a:r>
            <a:rPr lang="en-US" sz="12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2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2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2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200" baseline="0">
              <a:solidFill>
                <a:srgbClr val="FF0000"/>
              </a:solidFill>
            </a:rPr>
            <a:t>&gt;&gt;If any data point falls outside of the max or min override value, it will be reassigned to be the override value on the "Data Transformation" worksheet. </a:t>
          </a:r>
        </a:p>
        <a:p>
          <a:pPr marL="1371600" lvl="2"/>
          <a:r>
            <a:rPr lang="en-US" sz="1200" baseline="0">
              <a:solidFill>
                <a:srgbClr val="FF0000"/>
              </a:solidFill>
            </a:rPr>
            <a:t>The number of data points that exceed the maximum value are reported in cell J14 and those data points are shaded red in column D. </a:t>
          </a:r>
          <a:r>
            <a:rPr lang="en-US" sz="1200" i="1" baseline="0">
              <a:solidFill>
                <a:srgbClr val="FF0000"/>
              </a:solidFill>
            </a:rPr>
            <a:t>Note that this feature does not yet work for datasets in which the wild-type value is smaller than the dead value; i.e., the roles of the min and max values are reversed.</a:t>
          </a:r>
          <a:r>
            <a:rPr lang="en-US" sz="1200" baseline="0">
              <a:solidFill>
                <a:srgbClr val="FF0000"/>
              </a:solidFill>
            </a:rPr>
            <a:t> </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2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200">
            <a:effectLst/>
          </a:endParaRPr>
        </a:p>
        <a:p>
          <a:pPr lvl="2"/>
          <a:endParaRPr lang="en-US" sz="1200" baseline="0">
            <a:solidFill>
              <a:schemeClr val="tx1"/>
            </a:solidFill>
          </a:endParaRPr>
        </a:p>
        <a:p>
          <a:pPr lvl="2"/>
          <a:r>
            <a:rPr lang="en-US" sz="12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a:t>
          </a:r>
          <a:r>
            <a:rPr lang="en-US" sz="1200" baseline="0">
              <a:solidFill>
                <a:schemeClr val="dk1"/>
              </a:solidFill>
              <a:effectLst/>
              <a:latin typeface="+mn-lt"/>
              <a:ea typeface="+mn-ea"/>
              <a:cs typeface="+mn-cs"/>
            </a:rPr>
            <a:t>the number of variants available for </a:t>
          </a:r>
          <a:r>
            <a:rPr lang="en-US" sz="1200" baseline="0">
              <a:solidFill>
                <a:schemeClr val="tx1"/>
              </a:solidFill>
            </a:rPr>
            <a:t>each position constrain the number of bins that should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Hodges et al, 2018.  If a different number of bins is desired, that number can be entered into the override cell J23.  </a:t>
          </a:r>
          <a:r>
            <a:rPr lang="en-US" sz="1200" baseline="0">
              <a:solidFill>
                <a:srgbClr val="FF0000"/>
              </a:solidFill>
            </a:rPr>
            <a:t>Empirically, 10 bins appear to work well for many datasets.  Iterations with different bin numbers show that many position assignments are not very sensitive to the bin number.</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200">
            <a:solidFill>
              <a:srgbClr val="FF0000"/>
            </a:solidFill>
            <a:effectLst/>
            <a:latin typeface="+mn-lt"/>
            <a:ea typeface="+mn-ea"/>
            <a:cs typeface="+mn-cs"/>
          </a:endParaRPr>
        </a:p>
        <a:p>
          <a:pPr lvl="2"/>
          <a:r>
            <a:rPr lang="en-US" sz="1200">
              <a:solidFill>
                <a:srgbClr val="FF0000"/>
              </a:solidFill>
              <a:effectLst/>
              <a:latin typeface="+mn-lt"/>
              <a:ea typeface="+mn-ea"/>
              <a:cs typeface="+mn-cs"/>
            </a:rPr>
            <a:t>g) Cells J30, J33, J36, and J39 allow the user to override the scores thresholds</a:t>
          </a:r>
          <a:r>
            <a:rPr lang="en-US" sz="1200" baseline="0">
              <a:solidFill>
                <a:srgbClr val="FF0000"/>
              </a:solidFill>
              <a:effectLst/>
              <a:latin typeface="+mn-lt"/>
              <a:ea typeface="+mn-ea"/>
              <a:cs typeface="+mn-cs"/>
            </a:rPr>
            <a:t> used to define the position phenotypes described above</a:t>
          </a:r>
          <a:r>
            <a:rPr lang="en-US" sz="1200">
              <a:solidFill>
                <a:srgbClr val="FF0000"/>
              </a:solidFill>
              <a:effectLst/>
              <a:latin typeface="+mn-lt"/>
              <a:ea typeface="+mn-ea"/>
              <a:cs typeface="+mn-cs"/>
            </a:rPr>
            <a:t>.  This is particularly useful for sparse data (e.g., only 6 substitutions per position, or qualitative</a:t>
          </a:r>
          <a:r>
            <a:rPr lang="en-US" sz="1200" baseline="0">
              <a:solidFill>
                <a:srgbClr val="FF0000"/>
              </a:solidFill>
              <a:effectLst/>
              <a:latin typeface="+mn-lt"/>
              <a:ea typeface="+mn-ea"/>
              <a:cs typeface="+mn-cs"/>
            </a:rPr>
            <a:t> functional data.)  </a:t>
          </a:r>
          <a:r>
            <a:rPr lang="en-US" sz="1200">
              <a:solidFill>
                <a:srgbClr val="FF0000"/>
              </a:solidFill>
              <a:effectLst/>
              <a:latin typeface="+mn-lt"/>
              <a:ea typeface="+mn-ea"/>
              <a:cs typeface="+mn-cs"/>
            </a:rPr>
            <a:t>If your data contains positions withWT/Inactive split phenotypes, be aware that setting low</a:t>
          </a:r>
          <a:r>
            <a:rPr lang="en-US" sz="1200" baseline="0">
              <a:solidFill>
                <a:srgbClr val="FF0000"/>
              </a:solidFill>
              <a:effectLst/>
              <a:latin typeface="+mn-lt"/>
              <a:ea typeface="+mn-ea"/>
              <a:cs typeface="+mn-cs"/>
            </a:rPr>
            <a:t> </a:t>
          </a:r>
          <a:r>
            <a:rPr lang="en-US" sz="1200">
              <a:solidFill>
                <a:srgbClr val="FF0000"/>
              </a:solidFill>
              <a:effectLst/>
              <a:latin typeface="+mn-lt"/>
              <a:ea typeface="+mn-ea"/>
              <a:cs typeface="+mn-cs"/>
            </a:rPr>
            <a:t>score cutoffs  may cause logic errors in the "Assignments" worksheet. </a:t>
          </a:r>
        </a:p>
        <a:p>
          <a:pPr lvl="2"/>
          <a:endParaRPr lang="en-US" sz="1200">
            <a:solidFill>
              <a:srgbClr val="FF0000"/>
            </a:solidFill>
            <a:effectLst/>
            <a:latin typeface="+mn-lt"/>
            <a:ea typeface="+mn-ea"/>
            <a:cs typeface="+mn-cs"/>
          </a:endParaRPr>
        </a:p>
        <a:p>
          <a:pPr lvl="0"/>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0</xdr:row>
      <xdr:rowOff>91642</xdr:rowOff>
    </xdr:from>
    <xdr:ext cx="6858000" cy="46807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91642"/>
          <a:ext cx="6858000" cy="46807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a:t>A False entry in # of mutants indicates too</a:t>
          </a:r>
          <a:r>
            <a:rPr lang="en-US" sz="1200" baseline="0"/>
            <a:t> few variants were entered at this position to include the position in the data set. These data points are still included in calculations for "All" protein scores</a:t>
          </a:r>
          <a:endParaRPr lang="en-US" sz="1200"/>
        </a:p>
      </xdr:txBody>
    </xdr:sp>
    <xdr:clientData/>
  </xdr:oneCellAnchor>
  <xdr:twoCellAnchor>
    <xdr:from>
      <xdr:col>24</xdr:col>
      <xdr:colOff>802343</xdr:colOff>
      <xdr:row>18</xdr:row>
      <xdr:rowOff>26148</xdr:rowOff>
    </xdr:from>
    <xdr:to>
      <xdr:col>31</xdr:col>
      <xdr:colOff>468157</xdr:colOff>
      <xdr:row>32</xdr:row>
      <xdr:rowOff>149411</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826744</xdr:colOff>
      <xdr:row>18</xdr:row>
      <xdr:rowOff>4980</xdr:rowOff>
    </xdr:from>
    <xdr:to>
      <xdr:col>37</xdr:col>
      <xdr:colOff>647449</xdr:colOff>
      <xdr:row>32</xdr:row>
      <xdr:rowOff>114548</xdr:rowOff>
    </xdr:to>
    <xdr:graphicFrame macro="">
      <xdr:nvGraphicFramePr>
        <xdr:cNvPr id="6" name="Chart 5">
          <a:extLst>
            <a:ext uri="{FF2B5EF4-FFF2-40B4-BE49-F238E27FC236}">
              <a16:creationId xmlns:a16="http://schemas.microsoft.com/office/drawing/2014/main" id="{EB8C2541-C711-4706-969D-29177273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1320800</xdr:colOff>
      <xdr:row>4</xdr:row>
      <xdr:rowOff>25400</xdr:rowOff>
    </xdr:from>
    <xdr:to>
      <xdr:col>22</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4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zoomScale="85" zoomScaleNormal="85" workbookViewId="0"/>
  </sheetViews>
  <sheetFormatPr defaultColWidth="11" defaultRowHeight="15.75" x14ac:dyDescent="0.25"/>
  <sheetData/>
  <customSheetViews>
    <customSheetView guid="{3FABBB88-4ADF-4471-88BA-07085913E628}" topLeftCell="A4">
      <selection activeCell="Q9" sqref="Q9"/>
      <pageMargins left="0.7" right="0.7" top="0.75" bottom="0.75" header="0.3" footer="0.3"/>
      <pageSetup orientation="portrait" horizontalDpi="0" verticalDpi="0"/>
    </customSheetView>
  </customSheetView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6006"/>
  <sheetViews>
    <sheetView tabSelected="1" zoomScale="64" zoomScaleNormal="70" workbookViewId="0">
      <selection activeCell="X150" sqref="X150"/>
    </sheetView>
  </sheetViews>
  <sheetFormatPr defaultColWidth="11" defaultRowHeight="15.75" x14ac:dyDescent="0.25"/>
  <cols>
    <col min="1" max="1" width="13.375" customWidth="1"/>
    <col min="2" max="2" width="11" customWidth="1"/>
    <col min="4" max="4" width="14.625" customWidth="1"/>
    <col min="9" max="9" width="54.5" customWidth="1"/>
    <col min="10" max="10" width="9.375" customWidth="1"/>
    <col min="11" max="11" width="11.875" bestFit="1" customWidth="1"/>
    <col min="12" max="12" width="7.5" bestFit="1" customWidth="1"/>
    <col min="13" max="13" width="11.875" bestFit="1" customWidth="1"/>
    <col min="14" max="14" width="9.5" bestFit="1" customWidth="1"/>
    <col min="15" max="15" width="15.875" customWidth="1"/>
    <col min="16" max="16" width="19.125" bestFit="1" customWidth="1"/>
    <col min="17" max="17" width="17" bestFit="1" customWidth="1"/>
    <col min="20" max="20" width="11" style="62"/>
    <col min="21" max="21" width="17.25" style="62" bestFit="1" customWidth="1"/>
    <col min="22" max="22" width="16.5" customWidth="1"/>
    <col min="23" max="23" width="13.75" bestFit="1" customWidth="1"/>
  </cols>
  <sheetData>
    <row r="1" spans="1:32" ht="16.5" thickBot="1" x14ac:dyDescent="0.3">
      <c r="T1" s="77"/>
      <c r="U1" s="77"/>
    </row>
    <row r="2" spans="1:32" ht="16.5" thickBot="1" x14ac:dyDescent="0.3">
      <c r="A2" s="38" t="s">
        <v>68</v>
      </c>
      <c r="B2" s="80" t="s">
        <v>142</v>
      </c>
      <c r="C2" s="81"/>
      <c r="D2" s="81"/>
      <c r="E2" s="81"/>
      <c r="F2" s="82"/>
      <c r="T2" s="77"/>
      <c r="U2" s="77"/>
    </row>
    <row r="3" spans="1:32" ht="16.5" thickBot="1" x14ac:dyDescent="0.3">
      <c r="T3" s="77"/>
      <c r="U3" s="77"/>
      <c r="V3" s="14"/>
      <c r="X3" s="14"/>
      <c r="Y3" s="14"/>
    </row>
    <row r="4" spans="1:32" ht="21.75" thickBot="1" x14ac:dyDescent="0.4">
      <c r="B4" s="38" t="s">
        <v>0</v>
      </c>
      <c r="C4" s="38" t="s">
        <v>1</v>
      </c>
      <c r="D4" s="38" t="s">
        <v>81</v>
      </c>
      <c r="E4" s="38" t="s">
        <v>3</v>
      </c>
      <c r="G4" s="38" t="s">
        <v>4</v>
      </c>
      <c r="I4" s="39" t="s">
        <v>62</v>
      </c>
      <c r="J4" s="1" t="s">
        <v>60</v>
      </c>
      <c r="L4" s="3"/>
      <c r="M4" s="4"/>
      <c r="N4" s="79" t="s">
        <v>49</v>
      </c>
      <c r="O4" s="79"/>
      <c r="P4" s="79"/>
      <c r="Q4" s="79"/>
      <c r="R4" s="79"/>
      <c r="S4" s="4"/>
      <c r="T4" s="78"/>
      <c r="U4" s="78"/>
      <c r="V4" s="5"/>
    </row>
    <row r="5" spans="1:32" ht="16.5" thickBot="1" x14ac:dyDescent="0.3">
      <c r="A5" s="11" t="s">
        <v>5</v>
      </c>
      <c r="B5" s="11" t="s">
        <v>6</v>
      </c>
      <c r="C5" s="11" t="s">
        <v>6</v>
      </c>
      <c r="D5" s="51">
        <v>1</v>
      </c>
      <c r="E5" s="52"/>
      <c r="L5" s="59" t="s">
        <v>0</v>
      </c>
      <c r="M5" s="60" t="s">
        <v>61</v>
      </c>
      <c r="N5" s="60" t="s">
        <v>107</v>
      </c>
      <c r="O5" s="60" t="s">
        <v>50</v>
      </c>
      <c r="P5" s="60" t="s">
        <v>51</v>
      </c>
      <c r="Q5" s="60" t="s">
        <v>52</v>
      </c>
      <c r="R5" s="60" t="s">
        <v>53</v>
      </c>
      <c r="S5" s="60" t="s">
        <v>71</v>
      </c>
      <c r="T5" s="61" t="s">
        <v>111</v>
      </c>
      <c r="U5" s="61" t="s">
        <v>112</v>
      </c>
      <c r="V5" s="72" t="s">
        <v>116</v>
      </c>
      <c r="AA5" s="2" t="s">
        <v>107</v>
      </c>
      <c r="AB5" s="45" t="str">
        <f>O5</f>
        <v>Neutral</v>
      </c>
      <c r="AC5" s="45" t="str">
        <f>P5</f>
        <v>Unweighted rheostat</v>
      </c>
      <c r="AD5" s="45" t="str">
        <f>Q5</f>
        <v>Weighted rheostat</v>
      </c>
      <c r="AE5" s="45" t="str">
        <f>R5</f>
        <v>Toggle</v>
      </c>
      <c r="AF5" s="45" t="s">
        <v>71</v>
      </c>
    </row>
    <row r="6" spans="1:32" ht="16.5" thickBot="1" x14ac:dyDescent="0.3">
      <c r="A6" s="31" t="s">
        <v>66</v>
      </c>
      <c r="B6" s="17">
        <v>45</v>
      </c>
      <c r="C6" s="44" t="s">
        <v>9</v>
      </c>
      <c r="D6" s="17">
        <v>0.56299999999999994</v>
      </c>
      <c r="E6" s="17">
        <v>3.3999999999999998E-3</v>
      </c>
      <c r="I6" s="38" t="s">
        <v>27</v>
      </c>
      <c r="L6" s="63" t="s">
        <v>26</v>
      </c>
      <c r="M6" s="64">
        <f>INDEX('Bin Analysis'!$C$3:$S$505,MATCH($L6,'Bin Analysis'!$B$3:$B$505,0),MATCH(M$5,'Bin Analysis'!$C$2:$S$2,0))</f>
        <v>4933</v>
      </c>
      <c r="N6" s="65">
        <f>INDEX('Bin Analysis'!$C$3:$S$505,MATCH($L6,'Bin Analysis'!$B$3:$B$505,0),MATCH(N$5,'Bin Analysis'!$C$2:$S$2,0))</f>
        <v>2.5952960259529603E-2</v>
      </c>
      <c r="O6" s="65">
        <f>INDEX('Bin Analysis'!$C$3:$S$505,MATCH($L6,'Bin Analysis'!$B$3:$B$505,0),MATCH(O$5,'Bin Analysis'!$C$2:$S$2,0))</f>
        <v>0.2637875101378751</v>
      </c>
      <c r="P6" s="65">
        <f>INDEX('Bin Analysis'!$C$3:$S$505,MATCH($L6,'Bin Analysis'!$B$3:$B$505,0),MATCH(P$5,'Bin Analysis'!$C$2:$S$2,0))</f>
        <v>1</v>
      </c>
      <c r="Q6" s="65">
        <f>INDEX('Bin Analysis'!$C$3:$S$505,MATCH($L6,'Bin Analysis'!$B$3:$B$505,0),MATCH(Q$5,'Bin Analysis'!$C$2:$S$2,0))</f>
        <v>1</v>
      </c>
      <c r="R6" s="65">
        <f>INDEX('Bin Analysis'!$C$3:$S$505,MATCH($L6,'Bin Analysis'!$B$3:$B$505,0),MATCH(R$5,'Bin Analysis'!$C$2:$S$2,0))</f>
        <v>0.395985401459854</v>
      </c>
      <c r="S6" s="65" t="str">
        <f>INDEX('Bin Analysis'!$C$3:$S$505,MATCH($L6,'Bin Analysis'!$B$3:$B$505,0),MATCH(S$5,'Bin Analysis'!$C$2:$S$2,0))</f>
        <v>no</v>
      </c>
      <c r="T6" s="65">
        <f>Assignments!K5</f>
        <v>0.53883590330089315</v>
      </c>
      <c r="U6" s="65">
        <f>Assignments!L5</f>
        <v>0.40966876182305573</v>
      </c>
      <c r="V6" s="73"/>
      <c r="Z6" t="s">
        <v>88</v>
      </c>
      <c r="AA6" s="14">
        <f>COUNTIF(N$7:N$427,"&lt;0.1")</f>
        <v>290</v>
      </c>
      <c r="AB6" s="14">
        <f>COUNTIF(O$7:O$427,"&lt;0.1")</f>
        <v>139</v>
      </c>
      <c r="AC6" s="14">
        <f>COUNTIF(P$7:P$427,"&lt;0.1")</f>
        <v>0</v>
      </c>
      <c r="AD6" s="14">
        <f>COUNTIF(Q$7:Q$427,"&lt;0.1")</f>
        <v>26</v>
      </c>
      <c r="AE6" s="14">
        <f>COUNTIF(R$7:R$427,"&lt;0.1")</f>
        <v>113</v>
      </c>
      <c r="AF6" s="46">
        <f>COUNTIF(S$7:S$427,"=yes")</f>
        <v>29</v>
      </c>
    </row>
    <row r="7" spans="1:32" x14ac:dyDescent="0.25">
      <c r="A7" s="86" t="s">
        <v>143</v>
      </c>
      <c r="B7" s="87">
        <v>1</v>
      </c>
      <c r="C7" s="87" t="s">
        <v>144</v>
      </c>
      <c r="D7" s="87">
        <v>0.63034000000000001</v>
      </c>
      <c r="E7" s="87">
        <v>8.3763770000000001E-2</v>
      </c>
      <c r="I7" t="s">
        <v>14</v>
      </c>
      <c r="J7">
        <f>IF($J$4="yes",10^('Data Transformation'!R3),'Data Transformation'!R3)</f>
        <v>-0.2114974</v>
      </c>
      <c r="L7" s="66">
        <f t="shared" ref="L7:L70" si="0">$G8</f>
        <v>1</v>
      </c>
      <c r="M7" s="67">
        <f>IF(L7=" "," ",(IF($L7&gt;0,INDEX('Bin Analysis'!$C$3:$S$10110,MATCH($L7,'Bin Analysis'!$L$3:$L$10110,0),MATCH(M$5,'Bin Analysis'!$C$2:$S$2,0))," ")))</f>
        <v>18</v>
      </c>
      <c r="N7" s="68">
        <f>IF($L7=" "," ",(IF($M7=FALSE," ",(IF($M7&gt;0,INDEX('Bin Analysis'!$C$3:$S$10110,MATCH($L7,'Bin Analysis'!$L$3:$L$10110,0),MATCH(N$5,'Bin Analysis'!$C$2:$S$2,0))," ")))))</f>
        <v>0</v>
      </c>
      <c r="O7" s="68">
        <f>IF($L7=" "," ",(IF($M7=FALSE," ",(IF($M7&gt;0,INDEX('Bin Analysis'!$C$3:$S$10110,MATCH($L7,'Bin Analysis'!$L$3:$L$10110,0),MATCH(O$5,'Bin Analysis'!$C$2:$S$2,0))," ")))))</f>
        <v>0.41176470588235292</v>
      </c>
      <c r="P7" s="68">
        <f>IF($L7=" "," ",(IF($M7=FALSE," ",(IF($M7&gt;0,INDEX('Bin Analysis'!$C$3:$S$10110,MATCH($L7,'Bin Analysis'!$L$3:$L$10110,0),MATCH(P$5,'Bin Analysis'!$C$2:$S$2,0))," ")))))</f>
        <v>0.4</v>
      </c>
      <c r="Q7" s="68">
        <f>IF($L7=" "," ",(IF($M7=FALSE," ",(IF($M7&gt;0,INDEX('Bin Analysis'!$C$3:$S$10110,MATCH($L7,'Bin Analysis'!$L$3:$L$10110,0),MATCH(Q$5,'Bin Analysis'!$C$2:$S$2,0))," ")))))</f>
        <v>0.39130434782608697</v>
      </c>
      <c r="R7" s="68">
        <f>IF($L7=" "," ",(IF($M7=FALSE," ",(IF($M7&gt;0,INDEX('Bin Analysis'!$C$3:$S$10110,MATCH($L7,'Bin Analysis'!$L$3:$L$10110,0),MATCH(R$5,'Bin Analysis'!$C$2:$S$2,0))," ")))))</f>
        <v>0</v>
      </c>
      <c r="S7" s="68" t="str">
        <f>IF($L7=" "," ",(IF($M7=FALSE," ",(IF($M7&gt;0,INDEX('Bin Analysis'!$C$3:$S$10110,MATCH($L7,'Bin Analysis'!$L$3:$L$10110,0),MATCH(S$5,'Bin Analysis'!$C$2:$S$2,0))," ")))))</f>
        <v>no</v>
      </c>
      <c r="T7" s="68">
        <f>Assignments!K6</f>
        <v>0.81520879823529402</v>
      </c>
      <c r="U7" s="68">
        <f>Assignments!L6</f>
        <v>0.10373043419174227</v>
      </c>
      <c r="V7" s="74" t="str">
        <f>Assignments!V6</f>
        <v>Moderate</v>
      </c>
      <c r="Z7" t="s">
        <v>89</v>
      </c>
      <c r="AA7" s="47">
        <f>COUNTIF(N$7:N$427,"&lt;0.2")-SUM(AA6)</f>
        <v>12</v>
      </c>
      <c r="AB7" s="47">
        <f>COUNTIF(O$7:O$427,"&lt;0.2")-SUM(AB6)</f>
        <v>36</v>
      </c>
      <c r="AC7" s="47">
        <f>COUNTIF(P$7:P$427,"&lt;0.2")-SUM(AC6)</f>
        <v>0</v>
      </c>
      <c r="AD7" s="47">
        <f>COUNTIF(Q$7:Q$427,"&lt;0.2")-SUM(AD6)</f>
        <v>20</v>
      </c>
      <c r="AE7" s="47">
        <f>COUNTIF(R$7:R$427,"&lt;0.2")-SUM(AE6)</f>
        <v>34</v>
      </c>
    </row>
    <row r="8" spans="1:32" x14ac:dyDescent="0.25">
      <c r="A8" s="86" t="s">
        <v>143</v>
      </c>
      <c r="B8" s="87">
        <v>1</v>
      </c>
      <c r="C8" s="87" t="s">
        <v>145</v>
      </c>
      <c r="D8" s="87">
        <v>0.68393146000000005</v>
      </c>
      <c r="E8" s="87">
        <v>4.1481690000000002E-2</v>
      </c>
      <c r="G8" s="20">
        <f>IFERROR('Data Transformation'!M6," ")</f>
        <v>1</v>
      </c>
      <c r="I8" t="s">
        <v>15</v>
      </c>
      <c r="J8">
        <f>IF($J$4="yes",10^('Data Transformation'!R4),'Data Transformation'!R4)</f>
        <v>1.43345652</v>
      </c>
      <c r="L8" s="66">
        <f t="shared" si="0"/>
        <v>2</v>
      </c>
      <c r="M8" s="67">
        <f>IF(L8=" "," ",(IF($L8&gt;0,INDEX('Bin Analysis'!$C$3:$S$10110,MATCH($L8,'Bin Analysis'!$L$3:$L$10110,0),MATCH(M$5,'Bin Analysis'!$C$2:$S$2,0))," ")))</f>
        <v>18</v>
      </c>
      <c r="N8" s="68">
        <f>IF($L8=" "," ",(IF($M8=FALSE," ",(IF($M8&gt;0,INDEX('Bin Analysis'!$C$3:$S$10110,MATCH($L8,'Bin Analysis'!$L$3:$L$10110,0),MATCH(N$5,'Bin Analysis'!$C$2:$S$2,0))," ")))))</f>
        <v>0</v>
      </c>
      <c r="O8" s="68">
        <f>IF($L8=" "," ",(IF($M8=FALSE," ",(IF($M8&gt;0,INDEX('Bin Analysis'!$C$3:$S$10110,MATCH($L8,'Bin Analysis'!$L$3:$L$10110,0),MATCH(O$5,'Bin Analysis'!$C$2:$S$2,0))," ")))))</f>
        <v>1</v>
      </c>
      <c r="P8" s="68">
        <f>IF($L8=" "," ",(IF($M8=FALSE," ",(IF($M8&gt;0,INDEX('Bin Analysis'!$C$3:$S$10110,MATCH($L8,'Bin Analysis'!$L$3:$L$10110,0),MATCH(P$5,'Bin Analysis'!$C$2:$S$2,0))," ")))))</f>
        <v>0.2</v>
      </c>
      <c r="Q8" s="68">
        <f>IF($L8=" "," ",(IF($M8=FALSE," ",(IF($M8&gt;0,INDEX('Bin Analysis'!$C$3:$S$10110,MATCH($L8,'Bin Analysis'!$L$3:$L$10110,0),MATCH(Q$5,'Bin Analysis'!$C$2:$S$2,0))," ")))))</f>
        <v>0.13043478260869565</v>
      </c>
      <c r="R8" s="68">
        <f>IF($L8=" "," ",(IF($M8=FALSE," ",(IF($M8&gt;0,INDEX('Bin Analysis'!$C$3:$S$10110,MATCH($L8,'Bin Analysis'!$L$3:$L$10110,0),MATCH(R$5,'Bin Analysis'!$C$2:$S$2,0))," ")))))</f>
        <v>0</v>
      </c>
      <c r="S8" s="68" t="str">
        <f>IF($L8=" "," ",(IF($M8=FALSE," ",(IF($M8&gt;0,INDEX('Bin Analysis'!$C$3:$S$10110,MATCH($L8,'Bin Analysis'!$L$3:$L$10110,0),MATCH(S$5,'Bin Analysis'!$C$2:$S$2,0))," ")))))</f>
        <v>yes</v>
      </c>
      <c r="T8" s="68">
        <f>Assignments!K7</f>
        <v>1.0167753164705882</v>
      </c>
      <c r="U8" s="68">
        <f>Assignments!L7</f>
        <v>4.6076489306576401E-2</v>
      </c>
      <c r="V8" s="74" t="str">
        <f>Assignments!V7</f>
        <v>Neutral</v>
      </c>
      <c r="Z8" t="s">
        <v>90</v>
      </c>
      <c r="AA8" s="47">
        <f>COUNTIF(N$7:N$427,"&lt;0.3")-SUM(AA6:AA7)</f>
        <v>3</v>
      </c>
      <c r="AB8" s="47">
        <f>COUNTIF(O$7:O$427,"&lt;0.3")-SUM(AB6:AB7)</f>
        <v>24</v>
      </c>
      <c r="AC8" s="47">
        <f>COUNTIF(P$7:P$427,"&lt;0.3")-SUM(AC6:AC7)</f>
        <v>29</v>
      </c>
      <c r="AD8" s="47">
        <f>COUNTIF(Q$7:Q$427,"&lt;0.3")-SUM(AD6:AD7)</f>
        <v>29</v>
      </c>
      <c r="AE8" s="47">
        <f>COUNTIF(R$7:R$427,"&lt;0.3")-SUM(AE6:AE7)</f>
        <v>17</v>
      </c>
    </row>
    <row r="9" spans="1:32" x14ac:dyDescent="0.25">
      <c r="A9" s="86" t="s">
        <v>143</v>
      </c>
      <c r="B9" s="87">
        <v>1</v>
      </c>
      <c r="C9" s="87" t="s">
        <v>146</v>
      </c>
      <c r="D9" s="87">
        <v>0.68619103000000004</v>
      </c>
      <c r="E9" s="87">
        <v>4.4931489999999998E-2</v>
      </c>
      <c r="G9" s="40">
        <f>IFERROR('Data Transformation'!M7," ")</f>
        <v>2</v>
      </c>
      <c r="L9" s="66">
        <f t="shared" si="0"/>
        <v>3</v>
      </c>
      <c r="M9" s="67">
        <f>IF(L9=" "," ",(IF($L9&gt;0,INDEX('Bin Analysis'!$C$3:$S$10110,MATCH($L9,'Bin Analysis'!$L$3:$L$10110,0),MATCH(M$5,'Bin Analysis'!$C$2:$S$2,0))," ")))</f>
        <v>19</v>
      </c>
      <c r="N9" s="68">
        <f>IF($L9=" "," ",(IF($M9=FALSE," ",(IF($M9&gt;0,INDEX('Bin Analysis'!$C$3:$S$10110,MATCH($L9,'Bin Analysis'!$L$3:$L$10110,0),MATCH(N$5,'Bin Analysis'!$C$2:$S$2,0))," ")))))</f>
        <v>0</v>
      </c>
      <c r="O9" s="68">
        <f>IF($L9=" "," ",(IF($M9=FALSE," ",(IF($M9&gt;0,INDEX('Bin Analysis'!$C$3:$S$10110,MATCH($L9,'Bin Analysis'!$L$3:$L$10110,0),MATCH(O$5,'Bin Analysis'!$C$2:$S$2,0))," ")))))</f>
        <v>0.94444444444444442</v>
      </c>
      <c r="P9" s="68">
        <f>IF($L9=" "," ",(IF($M9=FALSE," ",(IF($M9&gt;0,INDEX('Bin Analysis'!$C$3:$S$10110,MATCH($L9,'Bin Analysis'!$L$3:$L$10110,0),MATCH(P$5,'Bin Analysis'!$C$2:$S$2,0))," ")))))</f>
        <v>0.2</v>
      </c>
      <c r="Q9" s="68">
        <f>IF($L9=" "," ",(IF($M9=FALSE," ",(IF($M9&gt;0,INDEX('Bin Analysis'!$C$3:$S$10110,MATCH($L9,'Bin Analysis'!$L$3:$L$10110,0),MATCH(Q$5,'Bin Analysis'!$C$2:$S$2,0))," ")))))</f>
        <v>0.13043478260869565</v>
      </c>
      <c r="R9" s="68">
        <f>IF($L9=" "," ",(IF($M9=FALSE," ",(IF($M9&gt;0,INDEX('Bin Analysis'!$C$3:$S$10110,MATCH($L9,'Bin Analysis'!$L$3:$L$10110,0),MATCH(R$5,'Bin Analysis'!$C$2:$S$2,0))," ")))))</f>
        <v>0</v>
      </c>
      <c r="S9" s="68" t="str">
        <f>IF($L9=" "," ",(IF($M9=FALSE," ",(IF($M9&gt;0,INDEX('Bin Analysis'!$C$3:$S$10110,MATCH($L9,'Bin Analysis'!$L$3:$L$10110,0),MATCH(S$5,'Bin Analysis'!$C$2:$S$2,0))," ")))))</f>
        <v>yes</v>
      </c>
      <c r="T9" s="68">
        <f>Assignments!K8</f>
        <v>0.98366617444444437</v>
      </c>
      <c r="U9" s="68">
        <f>Assignments!L8</f>
        <v>5.8856241804790883E-2</v>
      </c>
      <c r="V9" s="74" t="str">
        <f>Assignments!V8</f>
        <v>Neutral</v>
      </c>
      <c r="Z9" t="s">
        <v>91</v>
      </c>
      <c r="AA9" s="47">
        <f>COUNTIF(N$7:N$427,"&lt;0.4")-SUM(AA6:AA8)</f>
        <v>2</v>
      </c>
      <c r="AB9" s="47">
        <f>COUNTIF(O$7:O$427,"&lt;0.4")-SUM(AB6:AB8)</f>
        <v>19</v>
      </c>
      <c r="AC9" s="47">
        <f>COUNTIF(P$7:P$427,"&lt;0.4")-SUM(AC6:AC8)</f>
        <v>41</v>
      </c>
      <c r="AD9" s="47">
        <f>COUNTIF(Q$7:Q$427,"&lt;0.4")-SUM(AD6:AD8)</f>
        <v>66</v>
      </c>
      <c r="AE9" s="47">
        <f>COUNTIF(R$7:R$427,"&lt;0.4")-SUM(AE6:AE8)</f>
        <v>9</v>
      </c>
    </row>
    <row r="10" spans="1:32" ht="16.5" thickBot="1" x14ac:dyDescent="0.3">
      <c r="A10" s="86" t="s">
        <v>143</v>
      </c>
      <c r="B10" s="87">
        <v>1</v>
      </c>
      <c r="C10" s="87" t="s">
        <v>147</v>
      </c>
      <c r="D10" s="87">
        <v>0.69724918000000002</v>
      </c>
      <c r="E10" s="87">
        <v>2.762239E-2</v>
      </c>
      <c r="G10" s="40">
        <f>IFERROR('Data Transformation'!M8," ")</f>
        <v>3</v>
      </c>
      <c r="I10" s="38" t="s">
        <v>63</v>
      </c>
      <c r="L10" s="66">
        <f t="shared" si="0"/>
        <v>4</v>
      </c>
      <c r="M10" s="67">
        <f>IF(L10=" "," ",(IF($L10&gt;0,INDEX('Bin Analysis'!$C$3:$S$10110,MATCH($L10,'Bin Analysis'!$L$3:$L$10110,0),MATCH(M$5,'Bin Analysis'!$C$2:$S$2,0))," ")))</f>
        <v>17</v>
      </c>
      <c r="N10" s="68">
        <f>IF($L10=" "," ",(IF($M10=FALSE," ",(IF($M10&gt;0,INDEX('Bin Analysis'!$C$3:$S$10110,MATCH($L10,'Bin Analysis'!$L$3:$L$10110,0),MATCH(N$5,'Bin Analysis'!$C$2:$S$2,0))," ")))))</f>
        <v>0</v>
      </c>
      <c r="O10" s="68">
        <f>IF($L10=" "," ",(IF($M10=FALSE," ",(IF($M10&gt;0,INDEX('Bin Analysis'!$C$3:$S$10110,MATCH($L10,'Bin Analysis'!$L$3:$L$10110,0),MATCH(O$5,'Bin Analysis'!$C$2:$S$2,0))," ")))))</f>
        <v>0.8125</v>
      </c>
      <c r="P10" s="68">
        <f>IF($L10=" "," ",(IF($M10=FALSE," ",(IF($M10&gt;0,INDEX('Bin Analysis'!$C$3:$S$10110,MATCH($L10,'Bin Analysis'!$L$3:$L$10110,0),MATCH(P$5,'Bin Analysis'!$C$2:$S$2,0))," ")))))</f>
        <v>0.3</v>
      </c>
      <c r="Q10" s="68">
        <f>IF($L10=" "," ",(IF($M10=FALSE," ",(IF($M10&gt;0,INDEX('Bin Analysis'!$C$3:$S$10110,MATCH($L10,'Bin Analysis'!$L$3:$L$10110,0),MATCH(Q$5,'Bin Analysis'!$C$2:$S$2,0))," ")))))</f>
        <v>0.2608695652173913</v>
      </c>
      <c r="R10" s="68">
        <f>IF($L10=" "," ",(IF($M10=FALSE," ",(IF($M10&gt;0,INDEX('Bin Analysis'!$C$3:$S$10110,MATCH($L10,'Bin Analysis'!$L$3:$L$10110,0),MATCH(R$5,'Bin Analysis'!$C$2:$S$2,0))," ")))))</f>
        <v>0</v>
      </c>
      <c r="S10" s="68" t="str">
        <f>IF($L10=" "," ",(IF($M10=FALSE," ",(IF($M10&gt;0,INDEX('Bin Analysis'!$C$3:$S$10110,MATCH($L10,'Bin Analysis'!$L$3:$L$10110,0),MATCH(S$5,'Bin Analysis'!$C$2:$S$2,0))," ")))))</f>
        <v>no</v>
      </c>
      <c r="T10" s="68">
        <f>Assignments!K9</f>
        <v>0.9282619618750001</v>
      </c>
      <c r="U10" s="68">
        <f>Assignments!L9</f>
        <v>7.2177105401072639E-2</v>
      </c>
      <c r="V10" s="74" t="str">
        <f>Assignments!V9</f>
        <v>Neutral</v>
      </c>
      <c r="Z10" t="s">
        <v>92</v>
      </c>
      <c r="AA10" s="47">
        <f>COUNTIF(N$7:N$427,"&lt;0.5")-SUM(AA6:AA9)</f>
        <v>1</v>
      </c>
      <c r="AB10" s="47">
        <f>COUNTIF(O$7:O$427,"&lt;0.5")-SUM(AB6:AB9)</f>
        <v>23</v>
      </c>
      <c r="AC10" s="47">
        <f>COUNTIF(P$7:P$427,"&lt;0.5")-SUM(AC6:AC9)</f>
        <v>58</v>
      </c>
      <c r="AD10" s="47">
        <f>COUNTIF(Q$7:Q$427,"&lt;0.5")-SUM(AD6:AD9)</f>
        <v>45</v>
      </c>
      <c r="AE10" s="47">
        <f>COUNTIF(R$7:R$427,"&lt;0.5")-SUM(AE6:AE9)</f>
        <v>10</v>
      </c>
    </row>
    <row r="11" spans="1:32" ht="16.5" thickBot="1" x14ac:dyDescent="0.3">
      <c r="A11" s="86" t="s">
        <v>143</v>
      </c>
      <c r="B11" s="87">
        <v>1</v>
      </c>
      <c r="C11" s="87" t="s">
        <v>148</v>
      </c>
      <c r="D11" s="87">
        <v>0.74720693000000005</v>
      </c>
      <c r="E11" s="87">
        <v>4.1826889999999999E-2</v>
      </c>
      <c r="G11" s="40">
        <f>IFERROR('Data Transformation'!M9," ")</f>
        <v>4</v>
      </c>
      <c r="I11" t="s">
        <v>14</v>
      </c>
      <c r="J11" s="1">
        <v>0.19</v>
      </c>
      <c r="L11" s="66">
        <f t="shared" si="0"/>
        <v>5</v>
      </c>
      <c r="M11" s="67">
        <f>IF(L11=" "," ",(IF($L11&gt;0,INDEX('Bin Analysis'!$C$3:$S$10110,MATCH($L11,'Bin Analysis'!$L$3:$L$10110,0),MATCH(M$5,'Bin Analysis'!$C$2:$S$2,0))," ")))</f>
        <v>19</v>
      </c>
      <c r="N11" s="68">
        <f>IF($L11=" "," ",(IF($M11=FALSE," ",(IF($M11&gt;0,INDEX('Bin Analysis'!$C$3:$S$10110,MATCH($L11,'Bin Analysis'!$L$3:$L$10110,0),MATCH(N$5,'Bin Analysis'!$C$2:$S$2,0))," ")))))</f>
        <v>0</v>
      </c>
      <c r="O11" s="68">
        <f>IF($L11=" "," ",(IF($M11=FALSE," ",(IF($M11&gt;0,INDEX('Bin Analysis'!$C$3:$S$10110,MATCH($L11,'Bin Analysis'!$L$3:$L$10110,0),MATCH(O$5,'Bin Analysis'!$C$2:$S$2,0))," ")))))</f>
        <v>0.27777777777777779</v>
      </c>
      <c r="P11" s="68">
        <f>IF($L11=" "," ",(IF($M11=FALSE," ",(IF($M11&gt;0,INDEX('Bin Analysis'!$C$3:$S$10110,MATCH($L11,'Bin Analysis'!$L$3:$L$10110,0),MATCH(P$5,'Bin Analysis'!$C$2:$S$2,0))," ")))))</f>
        <v>0.7</v>
      </c>
      <c r="Q11" s="68">
        <f>IF($L11=" "," ",(IF($M11=FALSE," ",(IF($M11&gt;0,INDEX('Bin Analysis'!$C$3:$S$10110,MATCH($L11,'Bin Analysis'!$L$3:$L$10110,0),MATCH(Q$5,'Bin Analysis'!$C$2:$S$2,0))," ")))))</f>
        <v>0.65217391304347827</v>
      </c>
      <c r="R11" s="68">
        <f>IF($L11=" "," ",(IF($M11=FALSE," ",(IF($M11&gt;0,INDEX('Bin Analysis'!$C$3:$S$10110,MATCH($L11,'Bin Analysis'!$L$3:$L$10110,0),MATCH(R$5,'Bin Analysis'!$C$2:$S$2,0))," ")))))</f>
        <v>0.16666666666666666</v>
      </c>
      <c r="S11" s="68" t="str">
        <f>IF($L11=" "," ",(IF($M11=FALSE," ",(IF($M11&gt;0,INDEX('Bin Analysis'!$C$3:$S$10110,MATCH($L11,'Bin Analysis'!$L$3:$L$10110,0),MATCH(S$5,'Bin Analysis'!$C$2:$S$2,0))," ")))))</f>
        <v>no</v>
      </c>
      <c r="T11" s="68">
        <f>Assignments!K10</f>
        <v>0.65920881333333337</v>
      </c>
      <c r="U11" s="68">
        <f>Assignments!L10</f>
        <v>0.27576934147357607</v>
      </c>
      <c r="V11" s="74" t="str">
        <f>Assignments!V10</f>
        <v>Rheostat</v>
      </c>
      <c r="Z11" t="s">
        <v>93</v>
      </c>
      <c r="AA11" s="48">
        <f>COUNTIF(N$7:N$427,"&lt;0.6")-SUM(AA6:AA10)</f>
        <v>1</v>
      </c>
      <c r="AB11" s="48">
        <f>COUNTIF(O$7:O$427,"&lt;0.6")-SUM(AB6:AB10)</f>
        <v>24</v>
      </c>
      <c r="AC11" s="48">
        <f>COUNTIF(P$7:P$427,"&lt;0.6")-SUM(AC6:AC10)</f>
        <v>61</v>
      </c>
      <c r="AD11" s="48">
        <f>COUNTIF(Q$7:Q$427,"&lt;0.6")-SUM(AD6:AD10)</f>
        <v>58</v>
      </c>
      <c r="AE11" s="47">
        <f>COUNTIF(R$7:R$427,"&lt;0.6")-SUM(AE6:AE10)</f>
        <v>22</v>
      </c>
    </row>
    <row r="12" spans="1:32" ht="16.5" thickBot="1" x14ac:dyDescent="0.3">
      <c r="A12" s="86" t="s">
        <v>143</v>
      </c>
      <c r="B12" s="87">
        <v>1</v>
      </c>
      <c r="C12" s="87" t="s">
        <v>149</v>
      </c>
      <c r="D12" s="87">
        <v>0.77691926</v>
      </c>
      <c r="E12" s="87">
        <v>5.2329750000000001E-2</v>
      </c>
      <c r="G12" s="40">
        <f>IFERROR('Data Transformation'!M10," ")</f>
        <v>5</v>
      </c>
      <c r="I12" t="s">
        <v>15</v>
      </c>
      <c r="J12" s="1">
        <v>1.5</v>
      </c>
      <c r="L12" s="66">
        <f t="shared" si="0"/>
        <v>6</v>
      </c>
      <c r="M12" s="67">
        <f>IF(L12=" "," ",(IF($L12&gt;0,INDEX('Bin Analysis'!$C$3:$S$10110,MATCH($L12,'Bin Analysis'!$L$3:$L$10110,0),MATCH(M$5,'Bin Analysis'!$C$2:$S$2,0))," ")))</f>
        <v>17</v>
      </c>
      <c r="N12" s="68">
        <f>IF($L12=" "," ",(IF($M12=FALSE," ",(IF($M12&gt;0,INDEX('Bin Analysis'!$C$3:$S$10110,MATCH($L12,'Bin Analysis'!$L$3:$L$10110,0),MATCH(N$5,'Bin Analysis'!$C$2:$S$2,0))," ")))))</f>
        <v>0</v>
      </c>
      <c r="O12" s="68">
        <f>IF($L12=" "," ",(IF($M12=FALSE," ",(IF($M12&gt;0,INDEX('Bin Analysis'!$C$3:$S$10110,MATCH($L12,'Bin Analysis'!$L$3:$L$10110,0),MATCH(O$5,'Bin Analysis'!$C$2:$S$2,0))," ")))))</f>
        <v>0.5625</v>
      </c>
      <c r="P12" s="68">
        <f>IF($L12=" "," ",(IF($M12=FALSE," ",(IF($M12&gt;0,INDEX('Bin Analysis'!$C$3:$S$10110,MATCH($L12,'Bin Analysis'!$L$3:$L$10110,0),MATCH(P$5,'Bin Analysis'!$C$2:$S$2,0))," ")))))</f>
        <v>0.3</v>
      </c>
      <c r="Q12" s="68">
        <f>IF($L12=" "," ",(IF($M12=FALSE," ",(IF($M12&gt;0,INDEX('Bin Analysis'!$C$3:$S$10110,MATCH($L12,'Bin Analysis'!$L$3:$L$10110,0),MATCH(Q$5,'Bin Analysis'!$C$2:$S$2,0))," ")))))</f>
        <v>0.2608695652173913</v>
      </c>
      <c r="R12" s="68">
        <f>IF($L12=" "," ",(IF($M12=FALSE," ",(IF($M12&gt;0,INDEX('Bin Analysis'!$C$3:$S$10110,MATCH($L12,'Bin Analysis'!$L$3:$L$10110,0),MATCH(R$5,'Bin Analysis'!$C$2:$S$2,0))," ")))))</f>
        <v>0</v>
      </c>
      <c r="S12" s="68" t="str">
        <f>IF($L12=" "," ",(IF($M12=FALSE," ",(IF($M12&gt;0,INDEX('Bin Analysis'!$C$3:$S$10110,MATCH($L12,'Bin Analysis'!$L$3:$L$10110,0),MATCH(S$5,'Bin Analysis'!$C$2:$S$2,0))," ")))))</f>
        <v>no</v>
      </c>
      <c r="T12" s="68">
        <f>Assignments!K11</f>
        <v>0.88656096812500007</v>
      </c>
      <c r="U12" s="68">
        <f>Assignments!L11</f>
        <v>8.5914380624657741E-2</v>
      </c>
      <c r="V12" s="74" t="str">
        <f>Assignments!V11</f>
        <v>Moderate</v>
      </c>
      <c r="Z12" t="s">
        <v>94</v>
      </c>
      <c r="AA12" s="48">
        <f>COUNTIF(N$7:N$427,"&lt;0.7")-SUM(AA6:AA11)</f>
        <v>1</v>
      </c>
      <c r="AB12" s="48">
        <f>COUNTIF(O$7:O$427,"&lt;0.7")-SUM(AB6:AB11)</f>
        <v>13</v>
      </c>
      <c r="AC12" s="48">
        <f>COUNTIF(P$7:P$427,"&lt;0.7")-SUM(AC6:AC11)</f>
        <v>60</v>
      </c>
      <c r="AD12" s="48">
        <f>COUNTIF(Q$7:Q$427,"&lt;0.7")-SUM(AD6:AD11)</f>
        <v>55</v>
      </c>
      <c r="AE12" s="47">
        <f>COUNTIF(R$7:R$427,"&lt;0.7")-SUM(AE6:AE11)</f>
        <v>17</v>
      </c>
    </row>
    <row r="13" spans="1:32" x14ac:dyDescent="0.25">
      <c r="A13" s="86" t="s">
        <v>143</v>
      </c>
      <c r="B13" s="87">
        <v>1</v>
      </c>
      <c r="C13" s="87" t="s">
        <v>150</v>
      </c>
      <c r="D13" s="87">
        <v>0.78511797000000005</v>
      </c>
      <c r="E13" s="87">
        <v>4.3828680000000002E-2</v>
      </c>
      <c r="G13" s="40">
        <f>IFERROR('Data Transformation'!M11," ")</f>
        <v>6</v>
      </c>
      <c r="I13" t="s">
        <v>29</v>
      </c>
      <c r="L13" s="66">
        <f t="shared" si="0"/>
        <v>7</v>
      </c>
      <c r="M13" s="67">
        <f>IF(L13=" "," ",(IF($L13&gt;0,INDEX('Bin Analysis'!$C$3:$S$10110,MATCH($L13,'Bin Analysis'!$L$3:$L$10110,0),MATCH(M$5,'Bin Analysis'!$C$2:$S$2,0))," ")))</f>
        <v>19</v>
      </c>
      <c r="N13" s="68">
        <f>IF($L13=" "," ",(IF($M13=FALSE," ",(IF($M13&gt;0,INDEX('Bin Analysis'!$C$3:$S$10110,MATCH($L13,'Bin Analysis'!$L$3:$L$10110,0),MATCH(N$5,'Bin Analysis'!$C$2:$S$2,0))," ")))))</f>
        <v>0</v>
      </c>
      <c r="O13" s="68">
        <f>IF($L13=" "," ",(IF($M13=FALSE," ",(IF($M13&gt;0,INDEX('Bin Analysis'!$C$3:$S$10110,MATCH($L13,'Bin Analysis'!$L$3:$L$10110,0),MATCH(O$5,'Bin Analysis'!$C$2:$S$2,0))," ")))))</f>
        <v>0.16666666666666666</v>
      </c>
      <c r="P13" s="68">
        <f>IF($L13=" "," ",(IF($M13=FALSE," ",(IF($M13&gt;0,INDEX('Bin Analysis'!$C$3:$S$10110,MATCH($L13,'Bin Analysis'!$L$3:$L$10110,0),MATCH(P$5,'Bin Analysis'!$C$2:$S$2,0))," ")))))</f>
        <v>0.6</v>
      </c>
      <c r="Q13" s="68">
        <f>IF($L13=" "," ",(IF($M13=FALSE," ",(IF($M13&gt;0,INDEX('Bin Analysis'!$C$3:$S$10110,MATCH($L13,'Bin Analysis'!$L$3:$L$10110,0),MATCH(Q$5,'Bin Analysis'!$C$2:$S$2,0))," ")))))</f>
        <v>0.52173913043478259</v>
      </c>
      <c r="R13" s="68">
        <f>IF($L13=" "," ",(IF($M13=FALSE," ",(IF($M13&gt;0,INDEX('Bin Analysis'!$C$3:$S$10110,MATCH($L13,'Bin Analysis'!$L$3:$L$10110,0),MATCH(R$5,'Bin Analysis'!$C$2:$S$2,0))," ")))))</f>
        <v>0.66666666666666663</v>
      </c>
      <c r="S13" s="68" t="str">
        <f>IF($L13=" "," ",(IF($M13=FALSE," ",(IF($M13&gt;0,INDEX('Bin Analysis'!$C$3:$S$10110,MATCH($L13,'Bin Analysis'!$L$3:$L$10110,0),MATCH(S$5,'Bin Analysis'!$C$2:$S$2,0))," ")))))</f>
        <v>no</v>
      </c>
      <c r="T13" s="68">
        <f>Assignments!K12</f>
        <v>0.44513656833333332</v>
      </c>
      <c r="U13" s="68">
        <f>Assignments!L12</f>
        <v>0.32432725485246222</v>
      </c>
      <c r="V13" s="74" t="str">
        <f>Assignments!V12</f>
        <v>Toggle</v>
      </c>
      <c r="Z13" t="s">
        <v>95</v>
      </c>
      <c r="AA13" s="48">
        <f>COUNTIF(N$7:N$427,"&lt;0.8")-SUM(AA6:AA12)</f>
        <v>1</v>
      </c>
      <c r="AB13" s="48">
        <f>COUNTIF(O$7:O$427,"&lt;0.8")-SUM(AB6:AB12)</f>
        <v>16</v>
      </c>
      <c r="AC13" s="48">
        <f>COUNTIF(P$7:P$427,"&lt;0.8")-SUM(AC6:AC12)</f>
        <v>51</v>
      </c>
      <c r="AD13" s="48">
        <f>COUNTIF(Q$7:Q$427,"&lt;0.8")-SUM(AD6:AD12)</f>
        <v>14</v>
      </c>
      <c r="AE13" s="47">
        <f>COUNTIF(R$7:R$427,"&lt;0.8")-SUM(AE6:AE12)</f>
        <v>21</v>
      </c>
    </row>
    <row r="14" spans="1:32" x14ac:dyDescent="0.25">
      <c r="A14" s="86" t="s">
        <v>143</v>
      </c>
      <c r="B14" s="87">
        <v>1</v>
      </c>
      <c r="C14" s="87" t="s">
        <v>151</v>
      </c>
      <c r="D14" s="87">
        <v>0.79486416000000004</v>
      </c>
      <c r="E14" s="87">
        <v>5.9483139999999997E-2</v>
      </c>
      <c r="G14" s="40">
        <f>IFERROR('Data Transformation'!M12," ")</f>
        <v>7</v>
      </c>
      <c r="I14" t="s">
        <v>87</v>
      </c>
      <c r="J14">
        <f>COUNTIF(D7:D8007,"&gt;"&amp;J12)</f>
        <v>0</v>
      </c>
      <c r="L14" s="66">
        <f t="shared" si="0"/>
        <v>8</v>
      </c>
      <c r="M14" s="67">
        <f>IF(L14=" "," ",(IF($L14&gt;0,INDEX('Bin Analysis'!$C$3:$S$10110,MATCH($L14,'Bin Analysis'!$L$3:$L$10110,0),MATCH(M$5,'Bin Analysis'!$C$2:$S$2,0))," ")))</f>
        <v>18</v>
      </c>
      <c r="N14" s="68">
        <f>IF($L14=" "," ",(IF($M14=FALSE," ",(IF($M14&gt;0,INDEX('Bin Analysis'!$C$3:$S$10110,MATCH($L14,'Bin Analysis'!$L$3:$L$10110,0),MATCH(N$5,'Bin Analysis'!$C$2:$S$2,0))," ")))))</f>
        <v>0</v>
      </c>
      <c r="O14" s="68">
        <f>IF($L14=" "," ",(IF($M14=FALSE," ",(IF($M14&gt;0,INDEX('Bin Analysis'!$C$3:$S$10110,MATCH($L14,'Bin Analysis'!$L$3:$L$10110,0),MATCH(O$5,'Bin Analysis'!$C$2:$S$2,0))," ")))))</f>
        <v>0.41176470588235292</v>
      </c>
      <c r="P14" s="68">
        <f>IF($L14=" "," ",(IF($M14=FALSE," ",(IF($M14&gt;0,INDEX('Bin Analysis'!$C$3:$S$10110,MATCH($L14,'Bin Analysis'!$L$3:$L$10110,0),MATCH(P$5,'Bin Analysis'!$C$2:$S$2,0))," ")))))</f>
        <v>0.6</v>
      </c>
      <c r="Q14" s="68">
        <f>IF($L14=" "," ",(IF($M14=FALSE," ",(IF($M14&gt;0,INDEX('Bin Analysis'!$C$3:$S$10110,MATCH($L14,'Bin Analysis'!$L$3:$L$10110,0),MATCH(Q$5,'Bin Analysis'!$C$2:$S$2,0))," ")))))</f>
        <v>0.56521739130434778</v>
      </c>
      <c r="R14" s="68">
        <f>IF($L14=" "," ",(IF($M14=FALSE," ",(IF($M14&gt;0,INDEX('Bin Analysis'!$C$3:$S$10110,MATCH($L14,'Bin Analysis'!$L$3:$L$10110,0),MATCH(R$5,'Bin Analysis'!$C$2:$S$2,0))," ")))))</f>
        <v>0.11764705882352941</v>
      </c>
      <c r="S14" s="68" t="str">
        <f>IF($L14=" "," ",(IF($M14=FALSE," ",(IF($M14&gt;0,INDEX('Bin Analysis'!$C$3:$S$10110,MATCH($L14,'Bin Analysis'!$L$3:$L$10110,0),MATCH(S$5,'Bin Analysis'!$C$2:$S$2,0))," ")))))</f>
        <v>no</v>
      </c>
      <c r="T14" s="68">
        <f>Assignments!K13</f>
        <v>0.74757013176470599</v>
      </c>
      <c r="U14" s="68">
        <f>Assignments!L13</f>
        <v>0.2314223210904891</v>
      </c>
      <c r="V14" s="74" t="str">
        <f>Assignments!V13</f>
        <v>Rheostat</v>
      </c>
      <c r="Z14" t="s">
        <v>96</v>
      </c>
      <c r="AA14" s="49">
        <f>COUNTIF(N$7:N$427,"&lt;0.9")-SUM(AA6:AA13)</f>
        <v>1</v>
      </c>
      <c r="AB14" s="49">
        <f>COUNTIF(O$7:O$427,"&lt;0.9")-SUM(AB6:AB13)</f>
        <v>8</v>
      </c>
      <c r="AC14" s="48">
        <f>COUNTIF(P$7:P$427,"&lt;0.9")-SUM(AC6:AC13)</f>
        <v>13</v>
      </c>
      <c r="AD14" s="48">
        <f>COUNTIF(Q$7:Q$427,"&lt;0.9")-SUM(AD6:AD13)</f>
        <v>0</v>
      </c>
      <c r="AE14" s="47">
        <f>COUNTIF(R$7:R$427,"&lt;0.9")-SUM(AE6:AE13)</f>
        <v>23</v>
      </c>
    </row>
    <row r="15" spans="1:32" ht="16.5" thickBot="1" x14ac:dyDescent="0.3">
      <c r="A15" s="86" t="s">
        <v>143</v>
      </c>
      <c r="B15" s="87">
        <v>1</v>
      </c>
      <c r="C15" s="87" t="s">
        <v>152</v>
      </c>
      <c r="D15" s="87">
        <v>0.81903011000000003</v>
      </c>
      <c r="E15" s="87">
        <v>2.535047E-2</v>
      </c>
      <c r="G15" s="40">
        <f>IFERROR('Data Transformation'!M13," ")</f>
        <v>8</v>
      </c>
      <c r="L15" s="66">
        <f t="shared" si="0"/>
        <v>9</v>
      </c>
      <c r="M15" s="67">
        <f>IF(L15=" "," ",(IF($L15&gt;0,INDEX('Bin Analysis'!$C$3:$S$10110,MATCH($L15,'Bin Analysis'!$L$3:$L$10110,0),MATCH(M$5,'Bin Analysis'!$C$2:$S$2,0))," ")))</f>
        <v>17</v>
      </c>
      <c r="N15" s="68">
        <f>IF($L15=" "," ",(IF($M15=FALSE," ",(IF($M15&gt;0,INDEX('Bin Analysis'!$C$3:$S$10110,MATCH($L15,'Bin Analysis'!$L$3:$L$10110,0),MATCH(N$5,'Bin Analysis'!$C$2:$S$2,0))," ")))))</f>
        <v>0</v>
      </c>
      <c r="O15" s="68">
        <f>IF($L15=" "," ",(IF($M15=FALSE," ",(IF($M15&gt;0,INDEX('Bin Analysis'!$C$3:$S$10110,MATCH($L15,'Bin Analysis'!$L$3:$L$10110,0),MATCH(O$5,'Bin Analysis'!$C$2:$S$2,0))," ")))))</f>
        <v>0.3125</v>
      </c>
      <c r="P15" s="68">
        <f>IF($L15=" "," ",(IF($M15=FALSE," ",(IF($M15&gt;0,INDEX('Bin Analysis'!$C$3:$S$10110,MATCH($L15,'Bin Analysis'!$L$3:$L$10110,0),MATCH(P$5,'Bin Analysis'!$C$2:$S$2,0))," ")))))</f>
        <v>0.7</v>
      </c>
      <c r="Q15" s="68">
        <f>IF($L15=" "," ",(IF($M15=FALSE," ",(IF($M15&gt;0,INDEX('Bin Analysis'!$C$3:$S$10110,MATCH($L15,'Bin Analysis'!$L$3:$L$10110,0),MATCH(Q$5,'Bin Analysis'!$C$2:$S$2,0))," ")))))</f>
        <v>0.65217391304347827</v>
      </c>
      <c r="R15" s="68">
        <f>IF($L15=" "," ",(IF($M15=FALSE," ",(IF($M15&gt;0,INDEX('Bin Analysis'!$C$3:$S$10110,MATCH($L15,'Bin Analysis'!$L$3:$L$10110,0),MATCH(R$5,'Bin Analysis'!$C$2:$S$2,0))," ")))))</f>
        <v>0.125</v>
      </c>
      <c r="S15" s="68" t="str">
        <f>IF($L15=" "," ",(IF($M15=FALSE," ",(IF($M15&gt;0,INDEX('Bin Analysis'!$C$3:$S$10110,MATCH($L15,'Bin Analysis'!$L$3:$L$10110,0),MATCH(S$5,'Bin Analysis'!$C$2:$S$2,0))," ")))))</f>
        <v>no</v>
      </c>
      <c r="T15" s="68">
        <f>Assignments!K14</f>
        <v>0.73281932937500005</v>
      </c>
      <c r="U15" s="68">
        <f>Assignments!L14</f>
        <v>0.24465019489282699</v>
      </c>
      <c r="V15" s="74" t="str">
        <f>Assignments!V14</f>
        <v>Rheostat</v>
      </c>
      <c r="Z15" t="s">
        <v>97</v>
      </c>
      <c r="AA15" s="49">
        <f>COUNTIF(N$7:N$427,"&lt;1.01")-SUM(AA6:AA14)</f>
        <v>1</v>
      </c>
      <c r="AB15" s="49">
        <f>COUNTIF(O$7:O$427,"&lt;1.01")-SUM(AB6:AB14)</f>
        <v>11</v>
      </c>
      <c r="AC15" s="48">
        <f>COUNTIF(P$7:P$427,"&lt;1.01")-SUM(AC6:AC14)</f>
        <v>0</v>
      </c>
      <c r="AD15" s="48">
        <f>COUNTIF(Q$7:Q$427,"&lt;1.01")-SUM(AD6:AD14)</f>
        <v>0</v>
      </c>
      <c r="AE15" s="47">
        <f>COUNTIF(R$7:R$427,"&lt;1.01")-SUM(AE6:AE14)</f>
        <v>47</v>
      </c>
    </row>
    <row r="16" spans="1:32" ht="16.5" thickBot="1" x14ac:dyDescent="0.3">
      <c r="A16" s="86" t="s">
        <v>143</v>
      </c>
      <c r="B16" s="87">
        <v>1</v>
      </c>
      <c r="C16" s="87" t="s">
        <v>153</v>
      </c>
      <c r="D16" s="87">
        <v>0.85267205999999995</v>
      </c>
      <c r="E16" s="87">
        <v>3.3217030000000002E-2</v>
      </c>
      <c r="G16" s="40">
        <f>IFERROR('Data Transformation'!M14," ")</f>
        <v>9</v>
      </c>
      <c r="I16" s="39" t="s">
        <v>69</v>
      </c>
      <c r="J16" s="1" t="s">
        <v>30</v>
      </c>
      <c r="L16" s="66">
        <f t="shared" si="0"/>
        <v>10</v>
      </c>
      <c r="M16" s="67">
        <f>IF(L16=" "," ",(IF($L16&gt;0,INDEX('Bin Analysis'!$C$3:$S$10110,MATCH($L16,'Bin Analysis'!$L$3:$L$10110,0),MATCH(M$5,'Bin Analysis'!$C$2:$S$2,0))," ")))</f>
        <v>14</v>
      </c>
      <c r="N16" s="68">
        <f>IF($L16=" "," ",(IF($M16=FALSE," ",(IF($M16&gt;0,INDEX('Bin Analysis'!$C$3:$S$10110,MATCH($L16,'Bin Analysis'!$L$3:$L$10110,0),MATCH(N$5,'Bin Analysis'!$C$2:$S$2,0))," ")))))</f>
        <v>0</v>
      </c>
      <c r="O16" s="68">
        <f>IF($L16=" "," ",(IF($M16=FALSE," ",(IF($M16&gt;0,INDEX('Bin Analysis'!$C$3:$S$10110,MATCH($L16,'Bin Analysis'!$L$3:$L$10110,0),MATCH(O$5,'Bin Analysis'!$C$2:$S$2,0))," ")))))</f>
        <v>0</v>
      </c>
      <c r="P16" s="68">
        <f>IF($L16=" "," ",(IF($M16=FALSE," ",(IF($M16&gt;0,INDEX('Bin Analysis'!$C$3:$S$10110,MATCH($L16,'Bin Analysis'!$L$3:$L$10110,0),MATCH(P$5,'Bin Analysis'!$C$2:$S$2,0))," ")))))</f>
        <v>0.4</v>
      </c>
      <c r="Q16" s="68">
        <f>IF($L16=" "," ",(IF($M16=FALSE," ",(IF($M16&gt;0,INDEX('Bin Analysis'!$C$3:$S$10110,MATCH($L16,'Bin Analysis'!$L$3:$L$10110,0),MATCH(Q$5,'Bin Analysis'!$C$2:$S$2,0))," ")))))</f>
        <v>0.30434782608695654</v>
      </c>
      <c r="R16" s="68">
        <f>IF($L16=" "," ",(IF($M16=FALSE," ",(IF($M16&gt;0,INDEX('Bin Analysis'!$C$3:$S$10110,MATCH($L16,'Bin Analysis'!$L$3:$L$10110,0),MATCH(R$5,'Bin Analysis'!$C$2:$S$2,0))," ")))))</f>
        <v>0.53846153846153844</v>
      </c>
      <c r="S16" s="68" t="str">
        <f>IF($L16=" "," ",(IF($M16=FALSE," ",(IF($M16&gt;0,INDEX('Bin Analysis'!$C$3:$S$10110,MATCH($L16,'Bin Analysis'!$L$3:$L$10110,0),MATCH(S$5,'Bin Analysis'!$C$2:$S$2,0))," ")))))</f>
        <v>no</v>
      </c>
      <c r="T16" s="68">
        <f>Assignments!K15</f>
        <v>0.33792935923076922</v>
      </c>
      <c r="U16" s="68">
        <f>Assignments!L15</f>
        <v>0.15322179512806583</v>
      </c>
      <c r="V16" s="74" t="str">
        <f>Assignments!V15</f>
        <v>Adverse</v>
      </c>
      <c r="Z16" t="s">
        <v>98</v>
      </c>
      <c r="AA16" s="14">
        <f>SUM(AA6:AA15)</f>
        <v>313</v>
      </c>
      <c r="AB16" s="14">
        <f>SUM(AB6:AB15)</f>
        <v>313</v>
      </c>
      <c r="AC16" s="14">
        <f t="shared" ref="AC16:AE16" si="1">SUM(AC6:AC15)</f>
        <v>313</v>
      </c>
      <c r="AD16" s="14">
        <f t="shared" si="1"/>
        <v>313</v>
      </c>
      <c r="AE16" s="14">
        <f t="shared" si="1"/>
        <v>313</v>
      </c>
    </row>
    <row r="17" spans="1:22" x14ac:dyDescent="0.25">
      <c r="A17" s="86" t="s">
        <v>143</v>
      </c>
      <c r="B17" s="87">
        <v>1</v>
      </c>
      <c r="C17" s="87" t="s">
        <v>154</v>
      </c>
      <c r="D17" s="87">
        <v>0.87506139999999999</v>
      </c>
      <c r="E17" s="87">
        <v>5.3742480000000002E-2</v>
      </c>
      <c r="G17" s="40">
        <f>IFERROR('Data Transformation'!M15," ")</f>
        <v>10</v>
      </c>
      <c r="J17">
        <f>IF(J16="maximum",'Data Transformation'!U9,'Data Transformation'!U8)</f>
        <v>0.19</v>
      </c>
      <c r="L17" s="66">
        <f t="shared" si="0"/>
        <v>11</v>
      </c>
      <c r="M17" s="67">
        <f>IF(L17=" "," ",(IF($L17&gt;0,INDEX('Bin Analysis'!$C$3:$S$10110,MATCH($L17,'Bin Analysis'!$L$3:$L$10110,0),MATCH(M$5,'Bin Analysis'!$C$2:$S$2,0))," ")))</f>
        <v>16</v>
      </c>
      <c r="N17" s="68">
        <f>IF($L17=" "," ",(IF($M17=FALSE," ",(IF($M17&gt;0,INDEX('Bin Analysis'!$C$3:$S$10110,MATCH($L17,'Bin Analysis'!$L$3:$L$10110,0),MATCH(N$5,'Bin Analysis'!$C$2:$S$2,0))," ")))))</f>
        <v>0</v>
      </c>
      <c r="O17" s="68">
        <f>IF($L17=" "," ",(IF($M17=FALSE," ",(IF($M17&gt;0,INDEX('Bin Analysis'!$C$3:$S$10110,MATCH($L17,'Bin Analysis'!$L$3:$L$10110,0),MATCH(O$5,'Bin Analysis'!$C$2:$S$2,0))," ")))))</f>
        <v>0</v>
      </c>
      <c r="P17" s="68">
        <f>IF($L17=" "," ",(IF($M17=FALSE," ",(IF($M17&gt;0,INDEX('Bin Analysis'!$C$3:$S$10110,MATCH($L17,'Bin Analysis'!$L$3:$L$10110,0),MATCH(P$5,'Bin Analysis'!$C$2:$S$2,0))," ")))))</f>
        <v>0.5</v>
      </c>
      <c r="Q17" s="68">
        <f>IF($L17=" "," ",(IF($M17=FALSE," ",(IF($M17&gt;0,INDEX('Bin Analysis'!$C$3:$S$10110,MATCH($L17,'Bin Analysis'!$L$3:$L$10110,0),MATCH(Q$5,'Bin Analysis'!$C$2:$S$2,0))," ")))))</f>
        <v>0.52173913043478259</v>
      </c>
      <c r="R17" s="68">
        <f>IF($L17=" "," ",(IF($M17=FALSE," ",(IF($M17&gt;0,INDEX('Bin Analysis'!$C$3:$S$10110,MATCH($L17,'Bin Analysis'!$L$3:$L$10110,0),MATCH(R$5,'Bin Analysis'!$C$2:$S$2,0))," ")))))</f>
        <v>0</v>
      </c>
      <c r="S17" s="68" t="str">
        <f>IF($L17=" "," ",(IF($M17=FALSE," ",(IF($M17&gt;0,INDEX('Bin Analysis'!$C$3:$S$10110,MATCH($L17,'Bin Analysis'!$L$3:$L$10110,0),MATCH(S$5,'Bin Analysis'!$C$2:$S$2,0))," ")))))</f>
        <v>no</v>
      </c>
      <c r="T17" s="68">
        <f>Assignments!K16</f>
        <v>0.55615084733333331</v>
      </c>
      <c r="U17" s="68">
        <f>Assignments!L16</f>
        <v>0.10621202211035859</v>
      </c>
      <c r="V17" s="74" t="str">
        <f>Assignments!V16</f>
        <v>Rheostat</v>
      </c>
    </row>
    <row r="18" spans="1:22" ht="16.5" thickBot="1" x14ac:dyDescent="0.3">
      <c r="A18" s="86" t="s">
        <v>143</v>
      </c>
      <c r="B18" s="87">
        <v>1</v>
      </c>
      <c r="C18" s="87" t="s">
        <v>155</v>
      </c>
      <c r="D18" s="87">
        <v>0.87705694000000001</v>
      </c>
      <c r="E18" s="87">
        <v>3.0204040000000001E-2</v>
      </c>
      <c r="G18" s="40">
        <f>IFERROR('Data Transformation'!M16," ")</f>
        <v>11</v>
      </c>
      <c r="L18" s="66">
        <f t="shared" si="0"/>
        <v>12</v>
      </c>
      <c r="M18" s="67">
        <f>IF(L18=" "," ",(IF($L18&gt;0,INDEX('Bin Analysis'!$C$3:$S$10110,MATCH($L18,'Bin Analysis'!$L$3:$L$10110,0),MATCH(M$5,'Bin Analysis'!$C$2:$S$2,0))," ")))</f>
        <v>7</v>
      </c>
      <c r="N18" s="68">
        <f>IF($L18=" "," ",(IF($M18=FALSE," ",(IF($M18&gt;0,INDEX('Bin Analysis'!$C$3:$S$10110,MATCH($L18,'Bin Analysis'!$L$3:$L$10110,0),MATCH(N$5,'Bin Analysis'!$C$2:$S$2,0))," ")))))</f>
        <v>0</v>
      </c>
      <c r="O18" s="68">
        <f>IF($L18=" "," ",(IF($M18=FALSE," ",(IF($M18&gt;0,INDEX('Bin Analysis'!$C$3:$S$10110,MATCH($L18,'Bin Analysis'!$L$3:$L$10110,0),MATCH(O$5,'Bin Analysis'!$C$2:$S$2,0))," ")))))</f>
        <v>0</v>
      </c>
      <c r="P18" s="68">
        <f>IF($L18=" "," ",(IF($M18=FALSE," ",(IF($M18&gt;0,INDEX('Bin Analysis'!$C$3:$S$10110,MATCH($L18,'Bin Analysis'!$L$3:$L$10110,0),MATCH(P$5,'Bin Analysis'!$C$2:$S$2,0))," ")))))</f>
        <v>0.4</v>
      </c>
      <c r="Q18" s="68">
        <f>IF($L18=" "," ",(IF($M18=FALSE," ",(IF($M18&gt;0,INDEX('Bin Analysis'!$C$3:$S$10110,MATCH($L18,'Bin Analysis'!$L$3:$L$10110,0),MATCH(Q$5,'Bin Analysis'!$C$2:$S$2,0))," ")))))</f>
        <v>0.30434782608695654</v>
      </c>
      <c r="R18" s="68">
        <f>IF($L18=" "," ",(IF($M18=FALSE," ",(IF($M18&gt;0,INDEX('Bin Analysis'!$C$3:$S$10110,MATCH($L18,'Bin Analysis'!$L$3:$L$10110,0),MATCH(R$5,'Bin Analysis'!$C$2:$S$2,0))," ")))))</f>
        <v>0.5</v>
      </c>
      <c r="S18" s="68" t="str">
        <f>IF($L18=" "," ",(IF($M18=FALSE," ",(IF($M18&gt;0,INDEX('Bin Analysis'!$C$3:$S$10110,MATCH($L18,'Bin Analysis'!$L$3:$L$10110,0),MATCH(S$5,'Bin Analysis'!$C$2:$S$2,0))," ")))))</f>
        <v>no</v>
      </c>
      <c r="T18" s="68">
        <f>Assignments!K17</f>
        <v>0.33458866666666665</v>
      </c>
      <c r="U18" s="68">
        <f>Assignments!L17</f>
        <v>0.20285106049015342</v>
      </c>
      <c r="V18" s="74" t="str">
        <f>Assignments!V17</f>
        <v>Adverse</v>
      </c>
    </row>
    <row r="19" spans="1:22" ht="16.5" thickBot="1" x14ac:dyDescent="0.3">
      <c r="A19" s="86" t="s">
        <v>143</v>
      </c>
      <c r="B19" s="87">
        <v>1</v>
      </c>
      <c r="C19" s="87" t="s">
        <v>156</v>
      </c>
      <c r="D19" s="87">
        <v>0.87854449999999995</v>
      </c>
      <c r="E19" s="87">
        <v>6.149139E-2</v>
      </c>
      <c r="G19" s="40">
        <f>IFERROR('Data Transformation'!M17," ")</f>
        <v>12</v>
      </c>
      <c r="I19" s="38" t="s">
        <v>84</v>
      </c>
      <c r="J19" s="1"/>
      <c r="L19" s="66">
        <f t="shared" si="0"/>
        <v>13</v>
      </c>
      <c r="M19" s="67">
        <f>IF(L19=" "," ",(IF($L19&gt;0,INDEX('Bin Analysis'!$C$3:$S$10110,MATCH($L19,'Bin Analysis'!$L$3:$L$10110,0),MATCH(M$5,'Bin Analysis'!$C$2:$S$2,0))," ")))</f>
        <v>7</v>
      </c>
      <c r="N19" s="68">
        <f>IF($L19=" "," ",(IF($M19=FALSE," ",(IF($M19&gt;0,INDEX('Bin Analysis'!$C$3:$S$10110,MATCH($L19,'Bin Analysis'!$L$3:$L$10110,0),MATCH(N$5,'Bin Analysis'!$C$2:$S$2,0))," ")))))</f>
        <v>0</v>
      </c>
      <c r="O19" s="68">
        <f>IF($L19=" "," ",(IF($M19=FALSE," ",(IF($M19&gt;0,INDEX('Bin Analysis'!$C$3:$S$10110,MATCH($L19,'Bin Analysis'!$L$3:$L$10110,0),MATCH(O$5,'Bin Analysis'!$C$2:$S$2,0))," ")))))</f>
        <v>0.33333333333333331</v>
      </c>
      <c r="P19" s="68">
        <f>IF($L19=" "," ",(IF($M19=FALSE," ",(IF($M19&gt;0,INDEX('Bin Analysis'!$C$3:$S$10110,MATCH($L19,'Bin Analysis'!$L$3:$L$10110,0),MATCH(P$5,'Bin Analysis'!$C$2:$S$2,0))," ")))))</f>
        <v>0.6</v>
      </c>
      <c r="Q19" s="68">
        <f>IF($L19=" "," ",(IF($M19=FALSE," ",(IF($M19&gt;0,INDEX('Bin Analysis'!$C$3:$S$10110,MATCH($L19,'Bin Analysis'!$L$3:$L$10110,0),MATCH(Q$5,'Bin Analysis'!$C$2:$S$2,0))," ")))))</f>
        <v>0.60869565217391308</v>
      </c>
      <c r="R19" s="68">
        <f>IF($L19=" "," ",(IF($M19=FALSE," ",(IF($M19&gt;0,INDEX('Bin Analysis'!$C$3:$S$10110,MATCH($L19,'Bin Analysis'!$L$3:$L$10110,0),MATCH(R$5,'Bin Analysis'!$C$2:$S$2,0))," ")))))</f>
        <v>0</v>
      </c>
      <c r="S19" s="68" t="str">
        <f>IF($L19=" "," ",(IF($M19=FALSE," ",(IF($M19&gt;0,INDEX('Bin Analysis'!$C$3:$S$10110,MATCH($L19,'Bin Analysis'!$L$3:$L$10110,0),MATCH(S$5,'Bin Analysis'!$C$2:$S$2,0))," ")))))</f>
        <v>no</v>
      </c>
      <c r="T19" s="68">
        <f>Assignments!K18</f>
        <v>0.72540735000000012</v>
      </c>
      <c r="U19" s="68">
        <f>Assignments!L18</f>
        <v>0.26793170796131921</v>
      </c>
      <c r="V19" s="74" t="str">
        <f>Assignments!V18</f>
        <v>Rheostat</v>
      </c>
    </row>
    <row r="20" spans="1:22" x14ac:dyDescent="0.25">
      <c r="A20" s="86" t="s">
        <v>143</v>
      </c>
      <c r="B20" s="87">
        <v>1</v>
      </c>
      <c r="C20" s="87" t="s">
        <v>157</v>
      </c>
      <c r="D20" s="87">
        <v>0.89276818000000002</v>
      </c>
      <c r="E20" s="87">
        <v>3.2232240000000002E-2</v>
      </c>
      <c r="G20" s="40">
        <f>IFERROR('Data Transformation'!M18," ")</f>
        <v>13</v>
      </c>
      <c r="I20" t="str">
        <f>IF(AND(J4="yes",NOT(J19="")),"see note #3 under the 'Entering data on the Input and Summary Results worksheet' section on first page regarding log and error","leave blank if no override")</f>
        <v>leave blank if no override</v>
      </c>
      <c r="L20" s="66">
        <f t="shared" si="0"/>
        <v>14</v>
      </c>
      <c r="M20" s="67">
        <f>IF(L20=" "," ",(IF($L20&gt;0,INDEX('Bin Analysis'!$C$3:$S$10110,MATCH($L20,'Bin Analysis'!$L$3:$L$10110,0),MATCH(M$5,'Bin Analysis'!$C$2:$S$2,0))," ")))</f>
        <v>10</v>
      </c>
      <c r="N20" s="68">
        <f>IF($L20=" "," ",(IF($M20=FALSE," ",(IF($M20&gt;0,INDEX('Bin Analysis'!$C$3:$S$10110,MATCH($L20,'Bin Analysis'!$L$3:$L$10110,0),MATCH(N$5,'Bin Analysis'!$C$2:$S$2,0))," ")))))</f>
        <v>0</v>
      </c>
      <c r="O20" s="68">
        <f>IF($L20=" "," ",(IF($M20=FALSE," ",(IF($M20&gt;0,INDEX('Bin Analysis'!$C$3:$S$10110,MATCH($L20,'Bin Analysis'!$L$3:$L$10110,0),MATCH(O$5,'Bin Analysis'!$C$2:$S$2,0))," ")))))</f>
        <v>0.33333333333333331</v>
      </c>
      <c r="P20" s="68">
        <f>IF($L20=" "," ",(IF($M20=FALSE," ",(IF($M20&gt;0,INDEX('Bin Analysis'!$C$3:$S$10110,MATCH($L20,'Bin Analysis'!$L$3:$L$10110,0),MATCH(P$5,'Bin Analysis'!$C$2:$S$2,0))," ")))))</f>
        <v>0.5</v>
      </c>
      <c r="Q20" s="68">
        <f>IF($L20=" "," ",(IF($M20=FALSE," ",(IF($M20&gt;0,INDEX('Bin Analysis'!$C$3:$S$10110,MATCH($L20,'Bin Analysis'!$L$3:$L$10110,0),MATCH(Q$5,'Bin Analysis'!$C$2:$S$2,0))," ")))))</f>
        <v>0.52173913043478259</v>
      </c>
      <c r="R20" s="68">
        <f>IF($L20=" "," ",(IF($M20=FALSE," ",(IF($M20&gt;0,INDEX('Bin Analysis'!$C$3:$S$10110,MATCH($L20,'Bin Analysis'!$L$3:$L$10110,0),MATCH(R$5,'Bin Analysis'!$C$2:$S$2,0))," ")))))</f>
        <v>0</v>
      </c>
      <c r="S20" s="68" t="str">
        <f>IF($L20=" "," ",(IF($M20=FALSE," ",(IF($M20&gt;0,INDEX('Bin Analysis'!$C$3:$S$10110,MATCH($L20,'Bin Analysis'!$L$3:$L$10110,0),MATCH(S$5,'Bin Analysis'!$C$2:$S$2,0))," ")))))</f>
        <v>no</v>
      </c>
      <c r="T20" s="68">
        <f>Assignments!K19</f>
        <v>0.80409500111111121</v>
      </c>
      <c r="U20" s="68">
        <f>Assignments!L19</f>
        <v>0.16490740535226511</v>
      </c>
      <c r="V20" s="74" t="str">
        <f>Assignments!V19</f>
        <v>Rheostat</v>
      </c>
    </row>
    <row r="21" spans="1:22" x14ac:dyDescent="0.25">
      <c r="A21" s="86" t="s">
        <v>143</v>
      </c>
      <c r="B21" s="87">
        <v>1</v>
      </c>
      <c r="C21" s="87" t="s">
        <v>158</v>
      </c>
      <c r="D21" s="87">
        <v>0.92111224999999997</v>
      </c>
      <c r="E21" s="87">
        <v>4.8898509999999999E-2</v>
      </c>
      <c r="G21" s="40">
        <f>IFERROR('Data Transformation'!M19," ")</f>
        <v>14</v>
      </c>
      <c r="L21" s="66">
        <f t="shared" si="0"/>
        <v>15</v>
      </c>
      <c r="M21" s="67">
        <f>IF(L21=" "," ",(IF($L21&gt;0,INDEX('Bin Analysis'!$C$3:$S$10110,MATCH($L21,'Bin Analysis'!$L$3:$L$10110,0),MATCH(M$5,'Bin Analysis'!$C$2:$S$2,0))," ")))</f>
        <v>12</v>
      </c>
      <c r="N21" s="68">
        <f>IF($L21=" "," ",(IF($M21=FALSE," ",(IF($M21&gt;0,INDEX('Bin Analysis'!$C$3:$S$10110,MATCH($L21,'Bin Analysis'!$L$3:$L$10110,0),MATCH(N$5,'Bin Analysis'!$C$2:$S$2,0))," ")))))</f>
        <v>0</v>
      </c>
      <c r="O21" s="68">
        <f>IF($L21=" "," ",(IF($M21=FALSE," ",(IF($M21&gt;0,INDEX('Bin Analysis'!$C$3:$S$10110,MATCH($L21,'Bin Analysis'!$L$3:$L$10110,0),MATCH(O$5,'Bin Analysis'!$C$2:$S$2,0))," ")))))</f>
        <v>9.0909090909090912E-2</v>
      </c>
      <c r="P21" s="68">
        <f>IF($L21=" "," ",(IF($M21=FALSE," ",(IF($M21&gt;0,INDEX('Bin Analysis'!$C$3:$S$10110,MATCH($L21,'Bin Analysis'!$L$3:$L$10110,0),MATCH(P$5,'Bin Analysis'!$C$2:$S$2,0))," ")))))</f>
        <v>0.7</v>
      </c>
      <c r="Q21" s="68">
        <f>IF($L21=" "," ",(IF($M21=FALSE," ",(IF($M21&gt;0,INDEX('Bin Analysis'!$C$3:$S$10110,MATCH($L21,'Bin Analysis'!$L$3:$L$10110,0),MATCH(Q$5,'Bin Analysis'!$C$2:$S$2,0))," ")))))</f>
        <v>0.65217391304347827</v>
      </c>
      <c r="R21" s="68">
        <f>IF($L21=" "," ",(IF($M21=FALSE," ",(IF($M21&gt;0,INDEX('Bin Analysis'!$C$3:$S$10110,MATCH($L21,'Bin Analysis'!$L$3:$L$10110,0),MATCH(R$5,'Bin Analysis'!$C$2:$S$2,0))," ")))))</f>
        <v>0.18181818181818182</v>
      </c>
      <c r="S21" s="68" t="str">
        <f>IF($L21=" "," ",(IF($M21=FALSE," ",(IF($M21&gt;0,INDEX('Bin Analysis'!$C$3:$S$10110,MATCH($L21,'Bin Analysis'!$L$3:$L$10110,0),MATCH(S$5,'Bin Analysis'!$C$2:$S$2,0))," ")))))</f>
        <v>no</v>
      </c>
      <c r="T21" s="68">
        <f>Assignments!K20</f>
        <v>0.55883660909090915</v>
      </c>
      <c r="U21" s="68">
        <f>Assignments!L20</f>
        <v>0.21789092782061076</v>
      </c>
      <c r="V21" s="74" t="str">
        <f>Assignments!V20</f>
        <v>Rheostat</v>
      </c>
    </row>
    <row r="22" spans="1:22" ht="16.5" thickBot="1" x14ac:dyDescent="0.3">
      <c r="A22" s="86" t="s">
        <v>143</v>
      </c>
      <c r="B22" s="87">
        <v>1</v>
      </c>
      <c r="C22" s="87" t="s">
        <v>9</v>
      </c>
      <c r="D22" s="87">
        <v>0.92206838000000002</v>
      </c>
      <c r="E22" s="87">
        <v>4.3630490000000001E-2</v>
      </c>
      <c r="G22" s="40">
        <f>IFERROR('Data Transformation'!M20," ")</f>
        <v>15</v>
      </c>
      <c r="I22" s="39" t="s">
        <v>7</v>
      </c>
      <c r="J22" s="12">
        <f>'Data Transformation'!R23</f>
        <v>10</v>
      </c>
      <c r="L22" s="66">
        <f t="shared" si="0"/>
        <v>16</v>
      </c>
      <c r="M22" s="67">
        <f>IF(L22=" "," ",(IF($L22&gt;0,INDEX('Bin Analysis'!$C$3:$S$10110,MATCH($L22,'Bin Analysis'!$L$3:$L$10110,0),MATCH(M$5,'Bin Analysis'!$C$2:$S$2,0))," ")))</f>
        <v>7</v>
      </c>
      <c r="N22" s="68">
        <f>IF($L22=" "," ",(IF($M22=FALSE," ",(IF($M22&gt;0,INDEX('Bin Analysis'!$C$3:$S$10110,MATCH($L22,'Bin Analysis'!$L$3:$L$10110,0),MATCH(N$5,'Bin Analysis'!$C$2:$S$2,0))," ")))))</f>
        <v>0</v>
      </c>
      <c r="O22" s="68">
        <f>IF($L22=" "," ",(IF($M22=FALSE," ",(IF($M22&gt;0,INDEX('Bin Analysis'!$C$3:$S$10110,MATCH($L22,'Bin Analysis'!$L$3:$L$10110,0),MATCH(O$5,'Bin Analysis'!$C$2:$S$2,0))," ")))))</f>
        <v>0.33333333333333331</v>
      </c>
      <c r="P22" s="68">
        <f>IF($L22=" "," ",(IF($M22=FALSE," ",(IF($M22&gt;0,INDEX('Bin Analysis'!$C$3:$S$10110,MATCH($L22,'Bin Analysis'!$L$3:$L$10110,0),MATCH(P$5,'Bin Analysis'!$C$2:$S$2,0))," ")))))</f>
        <v>0.5</v>
      </c>
      <c r="Q22" s="68">
        <f>IF($L22=" "," ",(IF($M22=FALSE," ",(IF($M22&gt;0,INDEX('Bin Analysis'!$C$3:$S$10110,MATCH($L22,'Bin Analysis'!$L$3:$L$10110,0),MATCH(Q$5,'Bin Analysis'!$C$2:$S$2,0))," ")))))</f>
        <v>0.43478260869565216</v>
      </c>
      <c r="R22" s="68">
        <f>IF($L22=" "," ",(IF($M22=FALSE," ",(IF($M22&gt;0,INDEX('Bin Analysis'!$C$3:$S$10110,MATCH($L22,'Bin Analysis'!$L$3:$L$10110,0),MATCH(R$5,'Bin Analysis'!$C$2:$S$2,0))," ")))))</f>
        <v>0.16666666666666666</v>
      </c>
      <c r="S22" s="68" t="str">
        <f>IF($L22=" "," ",(IF($M22=FALSE," ",(IF($M22&gt;0,INDEX('Bin Analysis'!$C$3:$S$10110,MATCH($L22,'Bin Analysis'!$L$3:$L$10110,0),MATCH(S$5,'Bin Analysis'!$C$2:$S$2,0))," ")))))</f>
        <v>no</v>
      </c>
      <c r="T22" s="68">
        <f>Assignments!K21</f>
        <v>0.7065777299999999</v>
      </c>
      <c r="U22" s="68">
        <f>Assignments!L21</f>
        <v>0.21371467484245657</v>
      </c>
      <c r="V22" s="74" t="str">
        <f>Assignments!V21</f>
        <v>Moderate</v>
      </c>
    </row>
    <row r="23" spans="1:22" ht="16.5" thickBot="1" x14ac:dyDescent="0.3">
      <c r="A23" s="86" t="s">
        <v>143</v>
      </c>
      <c r="B23" s="87">
        <v>1</v>
      </c>
      <c r="C23" s="87" t="s">
        <v>159</v>
      </c>
      <c r="D23" s="87">
        <v>1.0184157599999999</v>
      </c>
      <c r="E23" s="87">
        <v>4.666058E-2</v>
      </c>
      <c r="G23" s="40">
        <f>IFERROR('Data Transformation'!M21," ")</f>
        <v>16</v>
      </c>
      <c r="I23" s="28" t="s">
        <v>28</v>
      </c>
      <c r="J23" s="1">
        <v>10</v>
      </c>
      <c r="L23" s="66">
        <f t="shared" si="0"/>
        <v>17</v>
      </c>
      <c r="M23" s="67">
        <f>IF(L23=" "," ",(IF($L23&gt;0,INDEX('Bin Analysis'!$C$3:$S$10110,MATCH($L23,'Bin Analysis'!$L$3:$L$10110,0),MATCH(M$5,'Bin Analysis'!$C$2:$S$2,0))," ")))</f>
        <v>11</v>
      </c>
      <c r="N23" s="68">
        <f>IF($L23=" "," ",(IF($M23=FALSE," ",(IF($M23&gt;0,INDEX('Bin Analysis'!$C$3:$S$10110,MATCH($L23,'Bin Analysis'!$L$3:$L$10110,0),MATCH(N$5,'Bin Analysis'!$C$2:$S$2,0))," ")))))</f>
        <v>0</v>
      </c>
      <c r="O23" s="68">
        <f>IF($L23=" "," ",(IF($M23=FALSE," ",(IF($M23&gt;0,INDEX('Bin Analysis'!$C$3:$S$10110,MATCH($L23,'Bin Analysis'!$L$3:$L$10110,0),MATCH(O$5,'Bin Analysis'!$C$2:$S$2,0))," ")))))</f>
        <v>0</v>
      </c>
      <c r="P23" s="68">
        <f>IF($L23=" "," ",(IF($M23=FALSE," ",(IF($M23&gt;0,INDEX('Bin Analysis'!$C$3:$S$10110,MATCH($L23,'Bin Analysis'!$L$3:$L$10110,0),MATCH(P$5,'Bin Analysis'!$C$2:$S$2,0))," ")))))</f>
        <v>0.6</v>
      </c>
      <c r="Q23" s="68">
        <f>IF($L23=" "," ",(IF($M23=FALSE," ",(IF($M23&gt;0,INDEX('Bin Analysis'!$C$3:$S$10110,MATCH($L23,'Bin Analysis'!$L$3:$L$10110,0),MATCH(Q$5,'Bin Analysis'!$C$2:$S$2,0))," ")))))</f>
        <v>0.56521739130434778</v>
      </c>
      <c r="R23" s="68">
        <f>IF($L23=" "," ",(IF($M23=FALSE," ",(IF($M23&gt;0,INDEX('Bin Analysis'!$C$3:$S$10110,MATCH($L23,'Bin Analysis'!$L$3:$L$10110,0),MATCH(R$5,'Bin Analysis'!$C$2:$S$2,0))," ")))))</f>
        <v>0.1</v>
      </c>
      <c r="S23" s="68" t="str">
        <f>IF($L23=" "," ",(IF($M23=FALSE," ",(IF($M23&gt;0,INDEX('Bin Analysis'!$C$3:$S$10110,MATCH($L23,'Bin Analysis'!$L$3:$L$10110,0),MATCH(S$5,'Bin Analysis'!$C$2:$S$2,0))," ")))))</f>
        <v>no</v>
      </c>
      <c r="T23" s="68">
        <f>Assignments!K22</f>
        <v>0.53952543199999992</v>
      </c>
      <c r="U23" s="68">
        <f>Assignments!L22</f>
        <v>0.13782369270665845</v>
      </c>
      <c r="V23" s="74" t="str">
        <f>Assignments!V22</f>
        <v>Rheostat</v>
      </c>
    </row>
    <row r="24" spans="1:22" x14ac:dyDescent="0.25">
      <c r="A24" s="86" t="s">
        <v>149</v>
      </c>
      <c r="B24" s="87">
        <v>2</v>
      </c>
      <c r="C24" s="87" t="s">
        <v>155</v>
      </c>
      <c r="D24" s="87">
        <v>0.92384158999999999</v>
      </c>
      <c r="E24" s="87">
        <v>3.2573489999999997E-2</v>
      </c>
      <c r="G24" s="40">
        <f>IFERROR('Data Transformation'!M22," ")</f>
        <v>17</v>
      </c>
      <c r="I24" t="s">
        <v>29</v>
      </c>
      <c r="L24" s="66">
        <f t="shared" si="0"/>
        <v>18</v>
      </c>
      <c r="M24" s="67">
        <f>IF(L24=" "," ",(IF($L24&gt;0,INDEX('Bin Analysis'!$C$3:$S$10110,MATCH($L24,'Bin Analysis'!$L$3:$L$10110,0),MATCH(M$5,'Bin Analysis'!$C$2:$S$2,0))," ")))</f>
        <v>17</v>
      </c>
      <c r="N24" s="68">
        <f>IF($L24=" "," ",(IF($M24=FALSE," ",(IF($M24&gt;0,INDEX('Bin Analysis'!$C$3:$S$10110,MATCH($L24,'Bin Analysis'!$L$3:$L$10110,0),MATCH(N$5,'Bin Analysis'!$C$2:$S$2,0))," ")))))</f>
        <v>0</v>
      </c>
      <c r="O24" s="68">
        <f>IF($L24=" "," ",(IF($M24=FALSE," ",(IF($M24&gt;0,INDEX('Bin Analysis'!$C$3:$S$10110,MATCH($L24,'Bin Analysis'!$L$3:$L$10110,0),MATCH(O$5,'Bin Analysis'!$C$2:$S$2,0))," ")))))</f>
        <v>0.875</v>
      </c>
      <c r="P24" s="68">
        <f>IF($L24=" "," ",(IF($M24=FALSE," ",(IF($M24&gt;0,INDEX('Bin Analysis'!$C$3:$S$10110,MATCH($L24,'Bin Analysis'!$L$3:$L$10110,0),MATCH(P$5,'Bin Analysis'!$C$2:$S$2,0))," ")))))</f>
        <v>0.4</v>
      </c>
      <c r="Q24" s="68">
        <f>IF($L24=" "," ",(IF($M24=FALSE," ",(IF($M24&gt;0,INDEX('Bin Analysis'!$C$3:$S$10110,MATCH($L24,'Bin Analysis'!$L$3:$L$10110,0),MATCH(Q$5,'Bin Analysis'!$C$2:$S$2,0))," ")))))</f>
        <v>0.39130434782608697</v>
      </c>
      <c r="R24" s="68">
        <f>IF($L24=" "," ",(IF($M24=FALSE," ",(IF($M24&gt;0,INDEX('Bin Analysis'!$C$3:$S$10110,MATCH($L24,'Bin Analysis'!$L$3:$L$10110,0),MATCH(R$5,'Bin Analysis'!$C$2:$S$2,0))," ")))))</f>
        <v>0</v>
      </c>
      <c r="S24" s="68" t="str">
        <f>IF($L24=" "," ",(IF($M24=FALSE," ",(IF($M24&gt;0,INDEX('Bin Analysis'!$C$3:$S$10110,MATCH($L24,'Bin Analysis'!$L$3:$L$10110,0),MATCH(S$5,'Bin Analysis'!$C$2:$S$2,0))," ")))))</f>
        <v>no</v>
      </c>
      <c r="T24" s="68">
        <f>Assignments!K23</f>
        <v>0.92731961750000003</v>
      </c>
      <c r="U24" s="68">
        <f>Assignments!L23</f>
        <v>9.087225626760044E-2</v>
      </c>
      <c r="V24" s="74" t="str">
        <f>Assignments!V23</f>
        <v>Neutral</v>
      </c>
    </row>
    <row r="25" spans="1:22" x14ac:dyDescent="0.25">
      <c r="A25" s="86" t="s">
        <v>149</v>
      </c>
      <c r="B25" s="87">
        <v>2</v>
      </c>
      <c r="C25" s="87" t="s">
        <v>160</v>
      </c>
      <c r="D25" s="87">
        <v>0.93793029999999999</v>
      </c>
      <c r="E25" s="87">
        <v>4.7414440000000002E-2</v>
      </c>
      <c r="G25" s="40">
        <f>IFERROR('Data Transformation'!M23," ")</f>
        <v>18</v>
      </c>
      <c r="I25" t="s">
        <v>118</v>
      </c>
      <c r="J25">
        <f>'Data Transformation'!R25</f>
        <v>0.13100000000000001</v>
      </c>
      <c r="L25" s="66">
        <f t="shared" si="0"/>
        <v>19</v>
      </c>
      <c r="M25" s="67">
        <f>IF(L25=" "," ",(IF($L25&gt;0,INDEX('Bin Analysis'!$C$3:$S$10110,MATCH($L25,'Bin Analysis'!$L$3:$L$10110,0),MATCH(M$5,'Bin Analysis'!$C$2:$S$2,0))," ")))</f>
        <v>20</v>
      </c>
      <c r="N25" s="68">
        <f>IF($L25=" "," ",(IF($M25=FALSE," ",(IF($M25&gt;0,INDEX('Bin Analysis'!$C$3:$S$10110,MATCH($L25,'Bin Analysis'!$L$3:$L$10110,0),MATCH(N$5,'Bin Analysis'!$C$2:$S$2,0))," ")))))</f>
        <v>0</v>
      </c>
      <c r="O25" s="68">
        <f>IF($L25=" "," ",(IF($M25=FALSE," ",(IF($M25&gt;0,INDEX('Bin Analysis'!$C$3:$S$10110,MATCH($L25,'Bin Analysis'!$L$3:$L$10110,0),MATCH(O$5,'Bin Analysis'!$C$2:$S$2,0))," ")))))</f>
        <v>0.42105263157894735</v>
      </c>
      <c r="P25" s="68">
        <f>IF($L25=" "," ",(IF($M25=FALSE," ",(IF($M25&gt;0,INDEX('Bin Analysis'!$C$3:$S$10110,MATCH($L25,'Bin Analysis'!$L$3:$L$10110,0),MATCH(P$5,'Bin Analysis'!$C$2:$S$2,0))," ")))))</f>
        <v>0.5</v>
      </c>
      <c r="Q25" s="68">
        <f>IF($L25=" "," ",(IF($M25=FALSE," ",(IF($M25&gt;0,INDEX('Bin Analysis'!$C$3:$S$10110,MATCH($L25,'Bin Analysis'!$L$3:$L$10110,0),MATCH(Q$5,'Bin Analysis'!$C$2:$S$2,0))," ")))))</f>
        <v>0.52173913043478259</v>
      </c>
      <c r="R25" s="68">
        <f>IF($L25=" "," ",(IF($M25=FALSE," ",(IF($M25&gt;0,INDEX('Bin Analysis'!$C$3:$S$10110,MATCH($L25,'Bin Analysis'!$L$3:$L$10110,0),MATCH(R$5,'Bin Analysis'!$C$2:$S$2,0))," ")))))</f>
        <v>0</v>
      </c>
      <c r="S25" s="68" t="str">
        <f>IF($L25=" "," ",(IF($M25=FALSE," ",(IF($M25&gt;0,INDEX('Bin Analysis'!$C$3:$S$10110,MATCH($L25,'Bin Analysis'!$L$3:$L$10110,0),MATCH(S$5,'Bin Analysis'!$C$2:$S$2,0))," ")))))</f>
        <v>no</v>
      </c>
      <c r="T25" s="68">
        <f>Assignments!K24</f>
        <v>0.83416203684210521</v>
      </c>
      <c r="U25" s="68">
        <f>Assignments!L24</f>
        <v>0.17589021129720117</v>
      </c>
      <c r="V25" s="74" t="str">
        <f>Assignments!V24</f>
        <v>Rheostat</v>
      </c>
    </row>
    <row r="26" spans="1:22" ht="16.5" thickBot="1" x14ac:dyDescent="0.3">
      <c r="A26" s="86" t="s">
        <v>149</v>
      </c>
      <c r="B26" s="87">
        <v>2</v>
      </c>
      <c r="C26" s="87" t="s">
        <v>145</v>
      </c>
      <c r="D26" s="87">
        <v>0.97580104000000001</v>
      </c>
      <c r="E26" s="87">
        <v>4.6280130000000003E-2</v>
      </c>
      <c r="G26" s="40">
        <f>IFERROR('Data Transformation'!M24," ")</f>
        <v>19</v>
      </c>
      <c r="L26" s="66">
        <f t="shared" si="0"/>
        <v>20</v>
      </c>
      <c r="M26" s="67">
        <f>IF(L26=" "," ",(IF($L26&gt;0,INDEX('Bin Analysis'!$C$3:$S$10110,MATCH($L26,'Bin Analysis'!$L$3:$L$10110,0),MATCH(M$5,'Bin Analysis'!$C$2:$S$2,0))," ")))</f>
        <v>20</v>
      </c>
      <c r="N26" s="68">
        <f>IF($L26=" "," ",(IF($M26=FALSE," ",(IF($M26&gt;0,INDEX('Bin Analysis'!$C$3:$S$10110,MATCH($L26,'Bin Analysis'!$L$3:$L$10110,0),MATCH(N$5,'Bin Analysis'!$C$2:$S$2,0))," ")))))</f>
        <v>0</v>
      </c>
      <c r="O26" s="68">
        <f>IF($L26=" "," ",(IF($M26=FALSE," ",(IF($M26&gt;0,INDEX('Bin Analysis'!$C$3:$S$10110,MATCH($L26,'Bin Analysis'!$L$3:$L$10110,0),MATCH(O$5,'Bin Analysis'!$C$2:$S$2,0))," ")))))</f>
        <v>0.94736842105263153</v>
      </c>
      <c r="P26" s="68">
        <f>IF($L26=" "," ",(IF($M26=FALSE," ",(IF($M26&gt;0,INDEX('Bin Analysis'!$C$3:$S$10110,MATCH($L26,'Bin Analysis'!$L$3:$L$10110,0),MATCH(P$5,'Bin Analysis'!$C$2:$S$2,0))," ")))))</f>
        <v>0.3</v>
      </c>
      <c r="Q26" s="68">
        <f>IF($L26=" "," ",(IF($M26=FALSE," ",(IF($M26&gt;0,INDEX('Bin Analysis'!$C$3:$S$10110,MATCH($L26,'Bin Analysis'!$L$3:$L$10110,0),MATCH(Q$5,'Bin Analysis'!$C$2:$S$2,0))," ")))))</f>
        <v>0.21739130434782608</v>
      </c>
      <c r="R26" s="68">
        <f>IF($L26=" "," ",(IF($M26=FALSE," ",(IF($M26&gt;0,INDEX('Bin Analysis'!$C$3:$S$10110,MATCH($L26,'Bin Analysis'!$L$3:$L$10110,0),MATCH(R$5,'Bin Analysis'!$C$2:$S$2,0))," ")))))</f>
        <v>0</v>
      </c>
      <c r="S26" s="68" t="str">
        <f>IF($L26=" "," ",(IF($M26=FALSE," ",(IF($M26&gt;0,INDEX('Bin Analysis'!$C$3:$S$10110,MATCH($L26,'Bin Analysis'!$L$3:$L$10110,0),MATCH(S$5,'Bin Analysis'!$C$2:$S$2,0))," ")))))</f>
        <v>no</v>
      </c>
      <c r="T26" s="68">
        <f>Assignments!K25</f>
        <v>0.99677325263157901</v>
      </c>
      <c r="U26" s="68">
        <f>Assignments!L25</f>
        <v>7.958869710099227E-2</v>
      </c>
      <c r="V26" s="74" t="str">
        <f>Assignments!V25</f>
        <v>Neutral</v>
      </c>
    </row>
    <row r="27" spans="1:22" ht="16.5" thickBot="1" x14ac:dyDescent="0.3">
      <c r="A27" s="86" t="s">
        <v>149</v>
      </c>
      <c r="B27" s="87">
        <v>2</v>
      </c>
      <c r="C27" s="87" t="s">
        <v>148</v>
      </c>
      <c r="D27" s="87">
        <v>0.98715491</v>
      </c>
      <c r="E27" s="87">
        <v>4.589418E-2</v>
      </c>
      <c r="G27" s="40">
        <f>IFERROR('Data Transformation'!M25," ")</f>
        <v>20</v>
      </c>
      <c r="I27" s="38" t="s">
        <v>108</v>
      </c>
      <c r="J27" s="1"/>
      <c r="L27" s="66">
        <f t="shared" si="0"/>
        <v>21</v>
      </c>
      <c r="M27" s="67">
        <f>IF(L27=" "," ",(IF($L27&gt;0,INDEX('Bin Analysis'!$C$3:$S$10110,MATCH($L27,'Bin Analysis'!$L$3:$L$10110,0),MATCH(M$5,'Bin Analysis'!$C$2:$S$2,0))," ")))</f>
        <v>19</v>
      </c>
      <c r="N27" s="68">
        <f>IF($L27=" "," ",(IF($M27=FALSE," ",(IF($M27&gt;0,INDEX('Bin Analysis'!$C$3:$S$10110,MATCH($L27,'Bin Analysis'!$L$3:$L$10110,0),MATCH(N$5,'Bin Analysis'!$C$2:$S$2,0))," ")))))</f>
        <v>0</v>
      </c>
      <c r="O27" s="68">
        <f>IF($L27=" "," ",(IF($M27=FALSE," ",(IF($M27&gt;0,INDEX('Bin Analysis'!$C$3:$S$10110,MATCH($L27,'Bin Analysis'!$L$3:$L$10110,0),MATCH(O$5,'Bin Analysis'!$C$2:$S$2,0))," ")))))</f>
        <v>0.16666666666666666</v>
      </c>
      <c r="P27" s="68">
        <f>IF($L27=" "," ",(IF($M27=FALSE," ",(IF($M27&gt;0,INDEX('Bin Analysis'!$C$3:$S$10110,MATCH($L27,'Bin Analysis'!$L$3:$L$10110,0),MATCH(P$5,'Bin Analysis'!$C$2:$S$2,0))," ")))))</f>
        <v>0.8</v>
      </c>
      <c r="Q27" s="68">
        <f>IF($L27=" "," ",(IF($M27=FALSE," ",(IF($M27&gt;0,INDEX('Bin Analysis'!$C$3:$S$10110,MATCH($L27,'Bin Analysis'!$L$3:$L$10110,0),MATCH(Q$5,'Bin Analysis'!$C$2:$S$2,0))," ")))))</f>
        <v>0.73913043478260865</v>
      </c>
      <c r="R27" s="68">
        <f>IF($L27=" "," ",(IF($M27=FALSE," ",(IF($M27&gt;0,INDEX('Bin Analysis'!$C$3:$S$10110,MATCH($L27,'Bin Analysis'!$L$3:$L$10110,0),MATCH(R$5,'Bin Analysis'!$C$2:$S$2,0))," ")))))</f>
        <v>0.33333333333333331</v>
      </c>
      <c r="S27" s="68" t="str">
        <f>IF($L27=" "," ",(IF($M27=FALSE," ",(IF($M27&gt;0,INDEX('Bin Analysis'!$C$3:$S$10110,MATCH($L27,'Bin Analysis'!$L$3:$L$10110,0),MATCH(S$5,'Bin Analysis'!$C$2:$S$2,0))," ")))))</f>
        <v>no</v>
      </c>
      <c r="T27" s="68">
        <f>Assignments!K26</f>
        <v>0.53915798388888891</v>
      </c>
      <c r="U27" s="68">
        <f>Assignments!L26</f>
        <v>0.33774736566863528</v>
      </c>
      <c r="V27" s="74" t="str">
        <f>Assignments!V26</f>
        <v>Rheostat</v>
      </c>
    </row>
    <row r="28" spans="1:22" x14ac:dyDescent="0.25">
      <c r="A28" s="86" t="s">
        <v>149</v>
      </c>
      <c r="B28" s="87">
        <v>2</v>
      </c>
      <c r="C28" s="87" t="s">
        <v>151</v>
      </c>
      <c r="D28" s="87">
        <v>0.98904614000000002</v>
      </c>
      <c r="E28" s="87">
        <v>5.148962E-2</v>
      </c>
      <c r="G28" s="40">
        <f>IFERROR('Data Transformation'!M26," ")</f>
        <v>21</v>
      </c>
      <c r="I28" t="s">
        <v>117</v>
      </c>
      <c r="J28">
        <f>'Data Transformation'!W25</f>
        <v>0.26200000000000001</v>
      </c>
      <c r="L28" s="66">
        <f t="shared" si="0"/>
        <v>22</v>
      </c>
      <c r="M28" s="67">
        <f>IF(L28=" "," ",(IF($L28&gt;0,INDEX('Bin Analysis'!$C$3:$S$10110,MATCH($L28,'Bin Analysis'!$L$3:$L$10110,0),MATCH(M$5,'Bin Analysis'!$C$2:$S$2,0))," ")))</f>
        <v>19</v>
      </c>
      <c r="N28" s="68">
        <f>IF($L28=" "," ",(IF($M28=FALSE," ",(IF($M28&gt;0,INDEX('Bin Analysis'!$C$3:$S$10110,MATCH($L28,'Bin Analysis'!$L$3:$L$10110,0),MATCH(N$5,'Bin Analysis'!$C$2:$S$2,0))," ")))))</f>
        <v>5.5555555555555552E-2</v>
      </c>
      <c r="O28" s="68">
        <f>IF($L28=" "," ",(IF($M28=FALSE," ",(IF($M28&gt;0,INDEX('Bin Analysis'!$C$3:$S$10110,MATCH($L28,'Bin Analysis'!$L$3:$L$10110,0),MATCH(O$5,'Bin Analysis'!$C$2:$S$2,0))," ")))))</f>
        <v>0.61111111111111116</v>
      </c>
      <c r="P28" s="68">
        <f>IF($L28=" "," ",(IF($M28=FALSE," ",(IF($M28&gt;0,INDEX('Bin Analysis'!$C$3:$S$10110,MATCH($L28,'Bin Analysis'!$L$3:$L$10110,0),MATCH(P$5,'Bin Analysis'!$C$2:$S$2,0))," ")))))</f>
        <v>0.4</v>
      </c>
      <c r="Q28" s="68">
        <f>IF($L28=" "," ",(IF($M28=FALSE," ",(IF($M28&gt;0,INDEX('Bin Analysis'!$C$3:$S$10110,MATCH($L28,'Bin Analysis'!$L$3:$L$10110,0),MATCH(Q$5,'Bin Analysis'!$C$2:$S$2,0))," ")))))</f>
        <v>0.39130434782608697</v>
      </c>
      <c r="R28" s="68">
        <f>IF($L28=" "," ",(IF($M28=FALSE," ",(IF($M28&gt;0,INDEX('Bin Analysis'!$C$3:$S$10110,MATCH($L28,'Bin Analysis'!$L$3:$L$10110,0),MATCH(R$5,'Bin Analysis'!$C$2:$S$2,0))," ")))))</f>
        <v>0</v>
      </c>
      <c r="S28" s="68" t="str">
        <f>IF($L28=" "," ",(IF($M28=FALSE," ",(IF($M28&gt;0,INDEX('Bin Analysis'!$C$3:$S$10110,MATCH($L28,'Bin Analysis'!$L$3:$L$10110,0),MATCH(S$5,'Bin Analysis'!$C$2:$S$2,0))," ")))))</f>
        <v>no</v>
      </c>
      <c r="T28" s="68">
        <f>Assignments!K27</f>
        <v>0.94085850888888878</v>
      </c>
      <c r="U28" s="68">
        <f>Assignments!L27</f>
        <v>0.12039845325236093</v>
      </c>
      <c r="V28" s="74" t="str">
        <f>Assignments!V27</f>
        <v>Moderate</v>
      </c>
    </row>
    <row r="29" spans="1:22" ht="16.5" thickBot="1" x14ac:dyDescent="0.3">
      <c r="A29" s="86" t="s">
        <v>149</v>
      </c>
      <c r="B29" s="87">
        <v>2</v>
      </c>
      <c r="C29" s="87" t="s">
        <v>156</v>
      </c>
      <c r="D29" s="87">
        <v>0.99602889999999999</v>
      </c>
      <c r="E29" s="87">
        <v>4.2816849999999997E-2</v>
      </c>
      <c r="G29" s="40">
        <f>IFERROR('Data Transformation'!M27," ")</f>
        <v>22</v>
      </c>
      <c r="L29" s="66">
        <f t="shared" si="0"/>
        <v>23</v>
      </c>
      <c r="M29" s="67">
        <f>IF(L29=" "," ",(IF($L29&gt;0,INDEX('Bin Analysis'!$C$3:$S$10110,MATCH($L29,'Bin Analysis'!$L$3:$L$10110,0),MATCH(M$5,'Bin Analysis'!$C$2:$S$2,0))," ")))</f>
        <v>17</v>
      </c>
      <c r="N29" s="68">
        <f>IF($L29=" "," ",(IF($M29=FALSE," ",(IF($M29&gt;0,INDEX('Bin Analysis'!$C$3:$S$10110,MATCH($L29,'Bin Analysis'!$L$3:$L$10110,0),MATCH(N$5,'Bin Analysis'!$C$2:$S$2,0))," ")))))</f>
        <v>0</v>
      </c>
      <c r="O29" s="68">
        <f>IF($L29=" "," ",(IF($M29=FALSE," ",(IF($M29&gt;0,INDEX('Bin Analysis'!$C$3:$S$10110,MATCH($L29,'Bin Analysis'!$L$3:$L$10110,0),MATCH(O$5,'Bin Analysis'!$C$2:$S$2,0))," ")))))</f>
        <v>0.75</v>
      </c>
      <c r="P29" s="68">
        <f>IF($L29=" "," ",(IF($M29=FALSE," ",(IF($M29&gt;0,INDEX('Bin Analysis'!$C$3:$S$10110,MATCH($L29,'Bin Analysis'!$L$3:$L$10110,0),MATCH(P$5,'Bin Analysis'!$C$2:$S$2,0))," ")))))</f>
        <v>0.4</v>
      </c>
      <c r="Q29" s="68">
        <f>IF($L29=" "," ",(IF($M29=FALSE," ",(IF($M29&gt;0,INDEX('Bin Analysis'!$C$3:$S$10110,MATCH($L29,'Bin Analysis'!$L$3:$L$10110,0),MATCH(Q$5,'Bin Analysis'!$C$2:$S$2,0))," ")))))</f>
        <v>0.34782608695652173</v>
      </c>
      <c r="R29" s="68">
        <f>IF($L29=" "," ",(IF($M29=FALSE," ",(IF($M29&gt;0,INDEX('Bin Analysis'!$C$3:$S$10110,MATCH($L29,'Bin Analysis'!$L$3:$L$10110,0),MATCH(R$5,'Bin Analysis'!$C$2:$S$2,0))," ")))))</f>
        <v>0</v>
      </c>
      <c r="S29" s="68" t="str">
        <f>IF($L29=" "," ",(IF($M29=FALSE," ",(IF($M29&gt;0,INDEX('Bin Analysis'!$C$3:$S$10110,MATCH($L29,'Bin Analysis'!$L$3:$L$10110,0),MATCH(S$5,'Bin Analysis'!$C$2:$S$2,0))," ")))))</f>
        <v>no</v>
      </c>
      <c r="T29" s="68">
        <f>Assignments!K28</f>
        <v>0.94494737687499997</v>
      </c>
      <c r="U29" s="68">
        <f>Assignments!L28</f>
        <v>9.8351429132854551E-2</v>
      </c>
      <c r="V29" s="74" t="str">
        <f>Assignments!V28</f>
        <v>Neutral</v>
      </c>
    </row>
    <row r="30" spans="1:22" ht="16.5" thickBot="1" x14ac:dyDescent="0.3">
      <c r="A30" s="86" t="s">
        <v>149</v>
      </c>
      <c r="B30" s="87">
        <v>2</v>
      </c>
      <c r="C30" s="87" t="s">
        <v>152</v>
      </c>
      <c r="D30" s="87">
        <v>0.99807478999999999</v>
      </c>
      <c r="E30" s="87">
        <v>3.0829889999999999E-2</v>
      </c>
      <c r="G30" s="40">
        <f>IFERROR('Data Transformation'!M28," ")</f>
        <v>23</v>
      </c>
      <c r="I30" s="38" t="s">
        <v>119</v>
      </c>
      <c r="J30" s="1"/>
      <c r="L30" s="66">
        <f t="shared" si="0"/>
        <v>24</v>
      </c>
      <c r="M30" s="67">
        <f>IF(L30=" "," ",(IF($L30&gt;0,INDEX('Bin Analysis'!$C$3:$S$10110,MATCH($L30,'Bin Analysis'!$L$3:$L$10110,0),MATCH(M$5,'Bin Analysis'!$C$2:$S$2,0))," ")))</f>
        <v>13</v>
      </c>
      <c r="N30" s="68">
        <f>IF($L30=" "," ",(IF($M30=FALSE," ",(IF($M30&gt;0,INDEX('Bin Analysis'!$C$3:$S$10110,MATCH($L30,'Bin Analysis'!$L$3:$L$10110,0),MATCH(N$5,'Bin Analysis'!$C$2:$S$2,0))," ")))))</f>
        <v>0</v>
      </c>
      <c r="O30" s="68">
        <f>IF($L30=" "," ",(IF($M30=FALSE," ",(IF($M30&gt;0,INDEX('Bin Analysis'!$C$3:$S$10110,MATCH($L30,'Bin Analysis'!$L$3:$L$10110,0),MATCH(O$5,'Bin Analysis'!$C$2:$S$2,0))," ")))))</f>
        <v>0.58333333333333337</v>
      </c>
      <c r="P30" s="68">
        <f>IF($L30=" "," ",(IF($M30=FALSE," ",(IF($M30&gt;0,INDEX('Bin Analysis'!$C$3:$S$10110,MATCH($L30,'Bin Analysis'!$L$3:$L$10110,0),MATCH(P$5,'Bin Analysis'!$C$2:$S$2,0))," ")))))</f>
        <v>0.4</v>
      </c>
      <c r="Q30" s="68">
        <f>IF($L30=" "," ",(IF($M30=FALSE," ",(IF($M30&gt;0,INDEX('Bin Analysis'!$C$3:$S$10110,MATCH($L30,'Bin Analysis'!$L$3:$L$10110,0),MATCH(Q$5,'Bin Analysis'!$C$2:$S$2,0))," ")))))</f>
        <v>0.30434782608695654</v>
      </c>
      <c r="R30" s="68">
        <f>IF($L30=" "," ",(IF($M30=FALSE," ",(IF($M30&gt;0,INDEX('Bin Analysis'!$C$3:$S$10110,MATCH($L30,'Bin Analysis'!$L$3:$L$10110,0),MATCH(R$5,'Bin Analysis'!$C$2:$S$2,0))," ")))))</f>
        <v>8.3333333333333329E-2</v>
      </c>
      <c r="S30" s="68" t="str">
        <f>IF($L30=" "," ",(IF($M30=FALSE," ",(IF($M30&gt;0,INDEX('Bin Analysis'!$C$3:$S$10110,MATCH($L30,'Bin Analysis'!$L$3:$L$10110,0),MATCH(S$5,'Bin Analysis'!$C$2:$S$2,0))," ")))))</f>
        <v>no</v>
      </c>
      <c r="T30" s="68">
        <f>Assignments!K29</f>
        <v>0.86188627750000002</v>
      </c>
      <c r="U30" s="68">
        <f>Assignments!L29</f>
        <v>0.20928349187309289</v>
      </c>
      <c r="V30" s="74" t="str">
        <f>Assignments!V29</f>
        <v>Moderate</v>
      </c>
    </row>
    <row r="31" spans="1:22" x14ac:dyDescent="0.25">
      <c r="A31" s="86" t="s">
        <v>149</v>
      </c>
      <c r="B31" s="87">
        <v>2</v>
      </c>
      <c r="C31" s="87" t="s">
        <v>158</v>
      </c>
      <c r="D31" s="87">
        <v>1.00611399</v>
      </c>
      <c r="E31" s="87">
        <v>5.7670989999999998E-2</v>
      </c>
      <c r="G31" s="40">
        <f>IFERROR('Data Transformation'!M29," ")</f>
        <v>24</v>
      </c>
      <c r="I31" t="s">
        <v>120</v>
      </c>
      <c r="J31">
        <v>0.8</v>
      </c>
      <c r="L31" s="66">
        <f t="shared" si="0"/>
        <v>25</v>
      </c>
      <c r="M31" s="67">
        <f>IF(L31=" "," ",(IF($L31&gt;0,INDEX('Bin Analysis'!$C$3:$S$10110,MATCH($L31,'Bin Analysis'!$L$3:$L$10110,0),MATCH(M$5,'Bin Analysis'!$C$2:$S$2,0))," ")))</f>
        <v>12</v>
      </c>
      <c r="N31" s="68">
        <f>IF($L31=" "," ",(IF($M31=FALSE," ",(IF($M31&gt;0,INDEX('Bin Analysis'!$C$3:$S$10110,MATCH($L31,'Bin Analysis'!$L$3:$L$10110,0),MATCH(N$5,'Bin Analysis'!$C$2:$S$2,0))," ")))))</f>
        <v>0</v>
      </c>
      <c r="O31" s="68">
        <f>IF($L31=" "," ",(IF($M31=FALSE," ",(IF($M31&gt;0,INDEX('Bin Analysis'!$C$3:$S$10110,MATCH($L31,'Bin Analysis'!$L$3:$L$10110,0),MATCH(O$5,'Bin Analysis'!$C$2:$S$2,0))," ")))))</f>
        <v>0.63636363636363635</v>
      </c>
      <c r="P31" s="68">
        <f>IF($L31=" "," ",(IF($M31=FALSE," ",(IF($M31&gt;0,INDEX('Bin Analysis'!$C$3:$S$10110,MATCH($L31,'Bin Analysis'!$L$3:$L$10110,0),MATCH(P$5,'Bin Analysis'!$C$2:$S$2,0))," ")))))</f>
        <v>0.5</v>
      </c>
      <c r="Q31" s="68">
        <f>IF($L31=" "," ",(IF($M31=FALSE," ",(IF($M31&gt;0,INDEX('Bin Analysis'!$C$3:$S$10110,MATCH($L31,'Bin Analysis'!$L$3:$L$10110,0),MATCH(Q$5,'Bin Analysis'!$C$2:$S$2,0))," ")))))</f>
        <v>0.43478260869565216</v>
      </c>
      <c r="R31" s="68">
        <f>IF($L31=" "," ",(IF($M31=FALSE," ",(IF($M31&gt;0,INDEX('Bin Analysis'!$C$3:$S$10110,MATCH($L31,'Bin Analysis'!$L$3:$L$10110,0),MATCH(R$5,'Bin Analysis'!$C$2:$S$2,0))," ")))))</f>
        <v>9.0909090909090912E-2</v>
      </c>
      <c r="S31" s="68" t="str">
        <f>IF($L31=" "," ",(IF($M31=FALSE," ",(IF($M31&gt;0,INDEX('Bin Analysis'!$C$3:$S$10110,MATCH($L31,'Bin Analysis'!$L$3:$L$10110,0),MATCH(S$5,'Bin Analysis'!$C$2:$S$2,0))," ")))))</f>
        <v>no</v>
      </c>
      <c r="T31" s="68">
        <f>Assignments!K30</f>
        <v>0.85869662363636368</v>
      </c>
      <c r="U31" s="68">
        <f>Assignments!L30</f>
        <v>0.22367760529164052</v>
      </c>
      <c r="V31" s="74" t="str">
        <f>Assignments!V30</f>
        <v>Moderate</v>
      </c>
    </row>
    <row r="32" spans="1:22" ht="16.5" thickBot="1" x14ac:dyDescent="0.3">
      <c r="A32" s="86" t="s">
        <v>149</v>
      </c>
      <c r="B32" s="87">
        <v>2</v>
      </c>
      <c r="C32" s="87" t="s">
        <v>9</v>
      </c>
      <c r="D32" s="87">
        <v>1.03038385</v>
      </c>
      <c r="E32" s="87">
        <v>3.9003320000000001E-2</v>
      </c>
      <c r="G32" s="40">
        <f>IFERROR('Data Transformation'!M30," ")</f>
        <v>25</v>
      </c>
      <c r="L32" s="66">
        <f t="shared" si="0"/>
        <v>26</v>
      </c>
      <c r="M32" s="67">
        <f>IF(L32=" "," ",(IF($L32&gt;0,INDEX('Bin Analysis'!$C$3:$S$10110,MATCH($L32,'Bin Analysis'!$L$3:$L$10110,0),MATCH(M$5,'Bin Analysis'!$C$2:$S$2,0))," ")))</f>
        <v>12</v>
      </c>
      <c r="N32" s="68">
        <f>IF($L32=" "," ",(IF($M32=FALSE," ",(IF($M32&gt;0,INDEX('Bin Analysis'!$C$3:$S$10110,MATCH($L32,'Bin Analysis'!$L$3:$L$10110,0),MATCH(N$5,'Bin Analysis'!$C$2:$S$2,0))," ")))))</f>
        <v>0</v>
      </c>
      <c r="O32" s="68">
        <f>IF($L32=" "," ",(IF($M32=FALSE," ",(IF($M32&gt;0,INDEX('Bin Analysis'!$C$3:$S$10110,MATCH($L32,'Bin Analysis'!$L$3:$L$10110,0),MATCH(O$5,'Bin Analysis'!$C$2:$S$2,0))," ")))))</f>
        <v>0.45454545454545453</v>
      </c>
      <c r="P32" s="68">
        <f>IF($L32=" "," ",(IF($M32=FALSE," ",(IF($M32&gt;0,INDEX('Bin Analysis'!$C$3:$S$10110,MATCH($L32,'Bin Analysis'!$L$3:$L$10110,0),MATCH(P$5,'Bin Analysis'!$C$2:$S$2,0))," ")))))</f>
        <v>0.5</v>
      </c>
      <c r="Q32" s="68">
        <f>IF($L32=" "," ",(IF($M32=FALSE," ",(IF($M32&gt;0,INDEX('Bin Analysis'!$C$3:$S$10110,MATCH($L32,'Bin Analysis'!$L$3:$L$10110,0),MATCH(Q$5,'Bin Analysis'!$C$2:$S$2,0))," ")))))</f>
        <v>0.47826086956521741</v>
      </c>
      <c r="R32" s="68">
        <f>IF($L32=" "," ",(IF($M32=FALSE," ",(IF($M32&gt;0,INDEX('Bin Analysis'!$C$3:$S$10110,MATCH($L32,'Bin Analysis'!$L$3:$L$10110,0),MATCH(R$5,'Bin Analysis'!$C$2:$S$2,0))," ")))))</f>
        <v>0</v>
      </c>
      <c r="S32" s="68" t="str">
        <f>IF($L32=" "," ",(IF($M32=FALSE," ",(IF($M32&gt;0,INDEX('Bin Analysis'!$C$3:$S$10110,MATCH($L32,'Bin Analysis'!$L$3:$L$10110,0),MATCH(S$5,'Bin Analysis'!$C$2:$S$2,0))," ")))))</f>
        <v>no</v>
      </c>
      <c r="T32" s="68">
        <f>Assignments!K31</f>
        <v>0.84327625545454554</v>
      </c>
      <c r="U32" s="68">
        <f>Assignments!L31</f>
        <v>0.14915521266168119</v>
      </c>
      <c r="V32" s="74" t="str">
        <f>Assignments!V31</f>
        <v>Moderate</v>
      </c>
    </row>
    <row r="33" spans="1:22" ht="16.5" thickBot="1" x14ac:dyDescent="0.3">
      <c r="A33" s="86" t="s">
        <v>149</v>
      </c>
      <c r="B33" s="87">
        <v>2</v>
      </c>
      <c r="C33" s="87" t="s">
        <v>154</v>
      </c>
      <c r="D33" s="87">
        <v>1.03219635</v>
      </c>
      <c r="E33" s="87">
        <v>5.1284929999999999E-2</v>
      </c>
      <c r="G33" s="40">
        <f>IFERROR('Data Transformation'!M31," ")</f>
        <v>26</v>
      </c>
      <c r="I33" s="38" t="s">
        <v>141</v>
      </c>
      <c r="J33" s="1"/>
      <c r="L33" s="66">
        <f t="shared" si="0"/>
        <v>27</v>
      </c>
      <c r="M33" s="67">
        <f>IF(L33=" "," ",(IF($L33&gt;0,INDEX('Bin Analysis'!$C$3:$S$10110,MATCH($L33,'Bin Analysis'!$L$3:$L$10110,0),MATCH(M$5,'Bin Analysis'!$C$2:$S$2,0))," ")))</f>
        <v>11</v>
      </c>
      <c r="N33" s="68">
        <f>IF($L33=" "," ",(IF($M33=FALSE," ",(IF($M33&gt;0,INDEX('Bin Analysis'!$C$3:$S$10110,MATCH($L33,'Bin Analysis'!$L$3:$L$10110,0),MATCH(N$5,'Bin Analysis'!$C$2:$S$2,0))," ")))))</f>
        <v>0</v>
      </c>
      <c r="O33" s="68">
        <f>IF($L33=" "," ",(IF($M33=FALSE," ",(IF($M33&gt;0,INDEX('Bin Analysis'!$C$3:$S$10110,MATCH($L33,'Bin Analysis'!$L$3:$L$10110,0),MATCH(O$5,'Bin Analysis'!$C$2:$S$2,0))," ")))))</f>
        <v>0</v>
      </c>
      <c r="P33" s="68">
        <f>IF($L33=" "," ",(IF($M33=FALSE," ",(IF($M33&gt;0,INDEX('Bin Analysis'!$C$3:$S$10110,MATCH($L33,'Bin Analysis'!$L$3:$L$10110,0),MATCH(P$5,'Bin Analysis'!$C$2:$S$2,0))," ")))))</f>
        <v>0.3</v>
      </c>
      <c r="Q33" s="68">
        <f>IF($L33=" "," ",(IF($M33=FALSE," ",(IF($M33&gt;0,INDEX('Bin Analysis'!$C$3:$S$10110,MATCH($L33,'Bin Analysis'!$L$3:$L$10110,0),MATCH(Q$5,'Bin Analysis'!$C$2:$S$2,0))," ")))))</f>
        <v>0.17391304347826086</v>
      </c>
      <c r="R33" s="68">
        <f>IF($L33=" "," ",(IF($M33=FALSE," ",(IF($M33&gt;0,INDEX('Bin Analysis'!$C$3:$S$10110,MATCH($L33,'Bin Analysis'!$L$3:$L$10110,0),MATCH(R$5,'Bin Analysis'!$C$2:$S$2,0))," ")))))</f>
        <v>0.9</v>
      </c>
      <c r="S33" s="68" t="str">
        <f>IF($L33=" "," ",(IF($M33=FALSE," ",(IF($M33&gt;0,INDEX('Bin Analysis'!$C$3:$S$10110,MATCH($L33,'Bin Analysis'!$L$3:$L$10110,0),MATCH(S$5,'Bin Analysis'!$C$2:$S$2,0))," ")))))</f>
        <v>no</v>
      </c>
      <c r="T33" s="68">
        <f>Assignments!K32</f>
        <v>0.25747592200000008</v>
      </c>
      <c r="U33" s="68">
        <f>Assignments!L32</f>
        <v>5.9519992826395293E-2</v>
      </c>
      <c r="V33" s="74" t="str">
        <f>Assignments!V32</f>
        <v>Toggle</v>
      </c>
    </row>
    <row r="34" spans="1:22" x14ac:dyDescent="0.25">
      <c r="A34" s="86" t="s">
        <v>149</v>
      </c>
      <c r="B34" s="87">
        <v>2</v>
      </c>
      <c r="C34" s="87" t="s">
        <v>153</v>
      </c>
      <c r="D34" s="87">
        <v>1.0421752500000001</v>
      </c>
      <c r="E34" s="87">
        <v>3.300177E-2</v>
      </c>
      <c r="G34" s="40">
        <f>IFERROR('Data Transformation'!M32," ")</f>
        <v>27</v>
      </c>
      <c r="I34" t="s">
        <v>121</v>
      </c>
      <c r="J34">
        <v>0.7</v>
      </c>
      <c r="L34" s="66">
        <f t="shared" si="0"/>
        <v>28</v>
      </c>
      <c r="M34" s="67">
        <f>IF(L34=" "," ",(IF($L34&gt;0,INDEX('Bin Analysis'!$C$3:$S$10110,MATCH($L34,'Bin Analysis'!$L$3:$L$10110,0),MATCH(M$5,'Bin Analysis'!$C$2:$S$2,0))," ")))</f>
        <v>16</v>
      </c>
      <c r="N34" s="68">
        <f>IF($L34=" "," ",(IF($M34=FALSE," ",(IF($M34&gt;0,INDEX('Bin Analysis'!$C$3:$S$10110,MATCH($L34,'Bin Analysis'!$L$3:$L$10110,0),MATCH(N$5,'Bin Analysis'!$C$2:$S$2,0))," ")))))</f>
        <v>0</v>
      </c>
      <c r="O34" s="68">
        <f>IF($L34=" "," ",(IF($M34=FALSE," ",(IF($M34&gt;0,INDEX('Bin Analysis'!$C$3:$S$10110,MATCH($L34,'Bin Analysis'!$L$3:$L$10110,0),MATCH(O$5,'Bin Analysis'!$C$2:$S$2,0))," ")))))</f>
        <v>0</v>
      </c>
      <c r="P34" s="68">
        <f>IF($L34=" "," ",(IF($M34=FALSE," ",(IF($M34&gt;0,INDEX('Bin Analysis'!$C$3:$S$10110,MATCH($L34,'Bin Analysis'!$L$3:$L$10110,0),MATCH(P$5,'Bin Analysis'!$C$2:$S$2,0))," ")))))</f>
        <v>0.6</v>
      </c>
      <c r="Q34" s="68">
        <f>IF($L34=" "," ",(IF($M34=FALSE," ",(IF($M34&gt;0,INDEX('Bin Analysis'!$C$3:$S$10110,MATCH($L34,'Bin Analysis'!$L$3:$L$10110,0),MATCH(Q$5,'Bin Analysis'!$C$2:$S$2,0))," ")))))</f>
        <v>0.56521739130434778</v>
      </c>
      <c r="R34" s="68">
        <f>IF($L34=" "," ",(IF($M34=FALSE," ",(IF($M34&gt;0,INDEX('Bin Analysis'!$C$3:$S$10110,MATCH($L34,'Bin Analysis'!$L$3:$L$10110,0),MATCH(R$5,'Bin Analysis'!$C$2:$S$2,0))," ")))))</f>
        <v>0.26666666666666666</v>
      </c>
      <c r="S34" s="68" t="str">
        <f>IF($L34=" "," ",(IF($M34=FALSE," ",(IF($M34&gt;0,INDEX('Bin Analysis'!$C$3:$S$10110,MATCH($L34,'Bin Analysis'!$L$3:$L$10110,0),MATCH(S$5,'Bin Analysis'!$C$2:$S$2,0))," ")))))</f>
        <v>no</v>
      </c>
      <c r="T34" s="68">
        <f>Assignments!K33</f>
        <v>0.52663720666666669</v>
      </c>
      <c r="U34" s="68">
        <f>Assignments!L33</f>
        <v>0.22450508934834532</v>
      </c>
      <c r="V34" s="74" t="str">
        <f>Assignments!V33</f>
        <v>Rheostat</v>
      </c>
    </row>
    <row r="35" spans="1:22" ht="16.5" thickBot="1" x14ac:dyDescent="0.3">
      <c r="A35" s="86" t="s">
        <v>149</v>
      </c>
      <c r="B35" s="87">
        <v>2</v>
      </c>
      <c r="C35" s="87" t="s">
        <v>157</v>
      </c>
      <c r="D35" s="87">
        <v>1.0432743799999999</v>
      </c>
      <c r="E35" s="87">
        <v>3.5773649999999997E-2</v>
      </c>
      <c r="G35" s="40">
        <f>IFERROR('Data Transformation'!M33," ")</f>
        <v>28</v>
      </c>
      <c r="L35" s="66">
        <f t="shared" si="0"/>
        <v>29</v>
      </c>
      <c r="M35" s="67">
        <f>IF(L35=" "," ",(IF($L35&gt;0,INDEX('Bin Analysis'!$C$3:$S$10110,MATCH($L35,'Bin Analysis'!$L$3:$L$10110,0),MATCH(M$5,'Bin Analysis'!$C$2:$S$2,0))," ")))</f>
        <v>13</v>
      </c>
      <c r="N35" s="68">
        <f>IF($L35=" "," ",(IF($M35=FALSE," ",(IF($M35&gt;0,INDEX('Bin Analysis'!$C$3:$S$10110,MATCH($L35,'Bin Analysis'!$L$3:$L$10110,0),MATCH(N$5,'Bin Analysis'!$C$2:$S$2,0))," ")))))</f>
        <v>0</v>
      </c>
      <c r="O35" s="68">
        <f>IF($L35=" "," ",(IF($M35=FALSE," ",(IF($M35&gt;0,INDEX('Bin Analysis'!$C$3:$S$10110,MATCH($L35,'Bin Analysis'!$L$3:$L$10110,0),MATCH(O$5,'Bin Analysis'!$C$2:$S$2,0))," ")))))</f>
        <v>0.83333333333333337</v>
      </c>
      <c r="P35" s="68">
        <f>IF($L35=" "," ",(IF($M35=FALSE," ",(IF($M35&gt;0,INDEX('Bin Analysis'!$C$3:$S$10110,MATCH($L35,'Bin Analysis'!$L$3:$L$10110,0),MATCH(P$5,'Bin Analysis'!$C$2:$S$2,0))," ")))))</f>
        <v>0.3</v>
      </c>
      <c r="Q35" s="68">
        <f>IF($L35=" "," ",(IF($M35=FALSE," ",(IF($M35&gt;0,INDEX('Bin Analysis'!$C$3:$S$10110,MATCH($L35,'Bin Analysis'!$L$3:$L$10110,0),MATCH(Q$5,'Bin Analysis'!$C$2:$S$2,0))," ")))))</f>
        <v>0.2608695652173913</v>
      </c>
      <c r="R35" s="68">
        <f>IF($L35=" "," ",(IF($M35=FALSE," ",(IF($M35&gt;0,INDEX('Bin Analysis'!$C$3:$S$10110,MATCH($L35,'Bin Analysis'!$L$3:$L$10110,0),MATCH(R$5,'Bin Analysis'!$C$2:$S$2,0))," ")))))</f>
        <v>0</v>
      </c>
      <c r="S35" s="68" t="str">
        <f>IF($L35=" "," ",(IF($M35=FALSE," ",(IF($M35&gt;0,INDEX('Bin Analysis'!$C$3:$S$10110,MATCH($L35,'Bin Analysis'!$L$3:$L$10110,0),MATCH(S$5,'Bin Analysis'!$C$2:$S$2,0))," ")))))</f>
        <v>no</v>
      </c>
      <c r="T35" s="68">
        <f>Assignments!K34</f>
        <v>0.89788570749999996</v>
      </c>
      <c r="U35" s="68">
        <f>Assignments!L34</f>
        <v>0.19159939954571015</v>
      </c>
      <c r="V35" s="74" t="str">
        <f>Assignments!V34</f>
        <v>Neutral</v>
      </c>
    </row>
    <row r="36" spans="1:22" ht="16.5" thickBot="1" x14ac:dyDescent="0.3">
      <c r="A36" s="86" t="s">
        <v>149</v>
      </c>
      <c r="B36" s="87">
        <v>2</v>
      </c>
      <c r="C36" s="87" t="s">
        <v>159</v>
      </c>
      <c r="D36" s="87">
        <v>1.0474997699999999</v>
      </c>
      <c r="E36" s="87">
        <v>6.8544809999999998E-2</v>
      </c>
      <c r="G36" s="40">
        <f>IFERROR('Data Transformation'!M34," ")</f>
        <v>29</v>
      </c>
      <c r="I36" s="38" t="s">
        <v>122</v>
      </c>
      <c r="J36" s="1"/>
      <c r="L36" s="66">
        <f t="shared" si="0"/>
        <v>30</v>
      </c>
      <c r="M36" s="67">
        <f>IF(L36=" "," ",(IF($L36&gt;0,INDEX('Bin Analysis'!$C$3:$S$10110,MATCH($L36,'Bin Analysis'!$L$3:$L$10110,0),MATCH(M$5,'Bin Analysis'!$C$2:$S$2,0))," ")))</f>
        <v>18</v>
      </c>
      <c r="N36" s="68">
        <f>IF($L36=" "," ",(IF($M36=FALSE," ",(IF($M36&gt;0,INDEX('Bin Analysis'!$C$3:$S$10110,MATCH($L36,'Bin Analysis'!$L$3:$L$10110,0),MATCH(N$5,'Bin Analysis'!$C$2:$S$2,0))," ")))))</f>
        <v>0</v>
      </c>
      <c r="O36" s="68">
        <f>IF($L36=" "," ",(IF($M36=FALSE," ",(IF($M36&gt;0,INDEX('Bin Analysis'!$C$3:$S$10110,MATCH($L36,'Bin Analysis'!$L$3:$L$10110,0),MATCH(O$5,'Bin Analysis'!$C$2:$S$2,0))," ")))))</f>
        <v>0.82352941176470584</v>
      </c>
      <c r="P36" s="68">
        <f>IF($L36=" "," ",(IF($M36=FALSE," ",(IF($M36&gt;0,INDEX('Bin Analysis'!$C$3:$S$10110,MATCH($L36,'Bin Analysis'!$L$3:$L$10110,0),MATCH(P$5,'Bin Analysis'!$C$2:$S$2,0))," ")))))</f>
        <v>0.5</v>
      </c>
      <c r="Q36" s="68">
        <f>IF($L36=" "," ",(IF($M36=FALSE," ",(IF($M36&gt;0,INDEX('Bin Analysis'!$C$3:$S$10110,MATCH($L36,'Bin Analysis'!$L$3:$L$10110,0),MATCH(Q$5,'Bin Analysis'!$C$2:$S$2,0))," ")))))</f>
        <v>0.39130434782608697</v>
      </c>
      <c r="R36" s="68">
        <f>IF($L36=" "," ",(IF($M36=FALSE," ",(IF($M36&gt;0,INDEX('Bin Analysis'!$C$3:$S$10110,MATCH($L36,'Bin Analysis'!$L$3:$L$10110,0),MATCH(R$5,'Bin Analysis'!$C$2:$S$2,0))," ")))))</f>
        <v>5.8823529411764705E-2</v>
      </c>
      <c r="S36" s="68" t="str">
        <f>IF($L36=" "," ",(IF($M36=FALSE," ",(IF($M36&gt;0,INDEX('Bin Analysis'!$C$3:$S$10110,MATCH($L36,'Bin Analysis'!$L$3:$L$10110,0),MATCH(S$5,'Bin Analysis'!$C$2:$S$2,0))," ")))))</f>
        <v>no</v>
      </c>
      <c r="T36" s="68">
        <f>Assignments!K35</f>
        <v>0.89549255941176464</v>
      </c>
      <c r="U36" s="68">
        <f>Assignments!L35</f>
        <v>0.22051092604796663</v>
      </c>
      <c r="V36" s="74" t="str">
        <f>Assignments!V35</f>
        <v>Neutral</v>
      </c>
    </row>
    <row r="37" spans="1:22" x14ac:dyDescent="0.25">
      <c r="A37" s="86" t="s">
        <v>149</v>
      </c>
      <c r="B37" s="87">
        <v>2</v>
      </c>
      <c r="C37" s="87" t="s">
        <v>150</v>
      </c>
      <c r="D37" s="87">
        <v>1.04760082</v>
      </c>
      <c r="E37" s="87">
        <v>4.402002E-2</v>
      </c>
      <c r="G37" s="40">
        <f>IFERROR('Data Transformation'!M35," ")</f>
        <v>30</v>
      </c>
      <c r="I37" t="s">
        <v>123</v>
      </c>
      <c r="J37">
        <v>0.5</v>
      </c>
      <c r="L37" s="66">
        <f t="shared" si="0"/>
        <v>31</v>
      </c>
      <c r="M37" s="67">
        <f>IF(L37=" "," ",(IF($L37&gt;0,INDEX('Bin Analysis'!$C$3:$S$10110,MATCH($L37,'Bin Analysis'!$L$3:$L$10110,0),MATCH(M$5,'Bin Analysis'!$C$2:$S$2,0))," ")))</f>
        <v>13</v>
      </c>
      <c r="N37" s="68">
        <f>IF($L37=" "," ",(IF($M37=FALSE," ",(IF($M37&gt;0,INDEX('Bin Analysis'!$C$3:$S$10110,MATCH($L37,'Bin Analysis'!$L$3:$L$10110,0),MATCH(N$5,'Bin Analysis'!$C$2:$S$2,0))," ")))))</f>
        <v>0</v>
      </c>
      <c r="O37" s="68">
        <f>IF($L37=" "," ",(IF($M37=FALSE," ",(IF($M37&gt;0,INDEX('Bin Analysis'!$C$3:$S$10110,MATCH($L37,'Bin Analysis'!$L$3:$L$10110,0),MATCH(O$5,'Bin Analysis'!$C$2:$S$2,0))," ")))))</f>
        <v>0.41666666666666669</v>
      </c>
      <c r="P37" s="68">
        <f>IF($L37=" "," ",(IF($M37=FALSE," ",(IF($M37&gt;0,INDEX('Bin Analysis'!$C$3:$S$10110,MATCH($L37,'Bin Analysis'!$L$3:$L$10110,0),MATCH(P$5,'Bin Analysis'!$C$2:$S$2,0))," ")))))</f>
        <v>0.7</v>
      </c>
      <c r="Q37" s="68">
        <f>IF($L37=" "," ",(IF($M37=FALSE," ",(IF($M37&gt;0,INDEX('Bin Analysis'!$C$3:$S$10110,MATCH($L37,'Bin Analysis'!$L$3:$L$10110,0),MATCH(Q$5,'Bin Analysis'!$C$2:$S$2,0))," ")))))</f>
        <v>0.65217391304347827</v>
      </c>
      <c r="R37" s="68">
        <f>IF($L37=" "," ",(IF($M37=FALSE," ",(IF($M37&gt;0,INDEX('Bin Analysis'!$C$3:$S$10110,MATCH($L37,'Bin Analysis'!$L$3:$L$10110,0),MATCH(R$5,'Bin Analysis'!$C$2:$S$2,0))," ")))))</f>
        <v>8.3333333333333329E-2</v>
      </c>
      <c r="S37" s="68" t="str">
        <f>IF($L37=" "," ",(IF($M37=FALSE," ",(IF($M37&gt;0,INDEX('Bin Analysis'!$C$3:$S$10110,MATCH($L37,'Bin Analysis'!$L$3:$L$10110,0),MATCH(S$5,'Bin Analysis'!$C$2:$S$2,0))," ")))))</f>
        <v>no</v>
      </c>
      <c r="T37" s="68">
        <f>Assignments!K36</f>
        <v>0.69238992333333327</v>
      </c>
      <c r="U37" s="68">
        <f>Assignments!L36</f>
        <v>0.23427367361475013</v>
      </c>
      <c r="V37" s="74" t="str">
        <f>Assignments!V36</f>
        <v>Rheostat</v>
      </c>
    </row>
    <row r="38" spans="1:22" ht="16.5" thickBot="1" x14ac:dyDescent="0.3">
      <c r="A38" s="86" t="s">
        <v>149</v>
      </c>
      <c r="B38" s="87">
        <v>2</v>
      </c>
      <c r="C38" s="87" t="s">
        <v>147</v>
      </c>
      <c r="D38" s="87">
        <v>1.05449701</v>
      </c>
      <c r="E38" s="87">
        <v>2.981959E-2</v>
      </c>
      <c r="G38" s="40">
        <f>IFERROR('Data Transformation'!M36," ")</f>
        <v>31</v>
      </c>
      <c r="L38" s="66">
        <f t="shared" si="0"/>
        <v>32</v>
      </c>
      <c r="M38" s="67">
        <f>IF(L38=" "," ",(IF($L38&gt;0,INDEX('Bin Analysis'!$C$3:$S$10110,MATCH($L38,'Bin Analysis'!$L$3:$L$10110,0),MATCH(M$5,'Bin Analysis'!$C$2:$S$2,0))," ")))</f>
        <v>18</v>
      </c>
      <c r="N38" s="68">
        <f>IF($L38=" "," ",(IF($M38=FALSE," ",(IF($M38&gt;0,INDEX('Bin Analysis'!$C$3:$S$10110,MATCH($L38,'Bin Analysis'!$L$3:$L$10110,0),MATCH(N$5,'Bin Analysis'!$C$2:$S$2,0))," ")))))</f>
        <v>0</v>
      </c>
      <c r="O38" s="68">
        <f>IF($L38=" "," ",(IF($M38=FALSE," ",(IF($M38&gt;0,INDEX('Bin Analysis'!$C$3:$S$10110,MATCH($L38,'Bin Analysis'!$L$3:$L$10110,0),MATCH(O$5,'Bin Analysis'!$C$2:$S$2,0))," ")))))</f>
        <v>0</v>
      </c>
      <c r="P38" s="68">
        <f>IF($L38=" "," ",(IF($M38=FALSE," ",(IF($M38&gt;0,INDEX('Bin Analysis'!$C$3:$S$10110,MATCH($L38,'Bin Analysis'!$L$3:$L$10110,0),MATCH(P$5,'Bin Analysis'!$C$2:$S$2,0))," ")))))</f>
        <v>0.3</v>
      </c>
      <c r="Q38" s="68">
        <f>IF($L38=" "," ",(IF($M38=FALSE," ",(IF($M38&gt;0,INDEX('Bin Analysis'!$C$3:$S$10110,MATCH($L38,'Bin Analysis'!$L$3:$L$10110,0),MATCH(Q$5,'Bin Analysis'!$C$2:$S$2,0))," ")))))</f>
        <v>0.17391304347826086</v>
      </c>
      <c r="R38" s="68">
        <f>IF($L38=" "," ",(IF($M38=FALSE," ",(IF($M38&gt;0,INDEX('Bin Analysis'!$C$3:$S$10110,MATCH($L38,'Bin Analysis'!$L$3:$L$10110,0),MATCH(R$5,'Bin Analysis'!$C$2:$S$2,0))," ")))))</f>
        <v>0.88235294117647056</v>
      </c>
      <c r="S38" s="68" t="str">
        <f>IF($L38=" "," ",(IF($M38=FALSE," ",(IF($M38&gt;0,INDEX('Bin Analysis'!$C$3:$S$10110,MATCH($L38,'Bin Analysis'!$L$3:$L$10110,0),MATCH(S$5,'Bin Analysis'!$C$2:$S$2,0))," ")))))</f>
        <v>no</v>
      </c>
      <c r="T38" s="68">
        <f>Assignments!K37</f>
        <v>0.22017312647058823</v>
      </c>
      <c r="U38" s="68">
        <f>Assignments!L37</f>
        <v>8.4449928610190655E-2</v>
      </c>
      <c r="V38" s="74" t="str">
        <f>Assignments!V37</f>
        <v>Toggle</v>
      </c>
    </row>
    <row r="39" spans="1:22" ht="16.5" thickBot="1" x14ac:dyDescent="0.3">
      <c r="A39" s="86" t="s">
        <v>149</v>
      </c>
      <c r="B39" s="87">
        <v>2</v>
      </c>
      <c r="C39" s="87" t="s">
        <v>146</v>
      </c>
      <c r="D39" s="87">
        <v>1.0848392600000001</v>
      </c>
      <c r="E39" s="87">
        <v>4.959334E-2</v>
      </c>
      <c r="G39" s="40">
        <f>IFERROR('Data Transformation'!M37," ")</f>
        <v>32</v>
      </c>
      <c r="I39" s="38" t="s">
        <v>124</v>
      </c>
      <c r="J39" s="1"/>
      <c r="L39" s="66">
        <f t="shared" si="0"/>
        <v>33</v>
      </c>
      <c r="M39" s="67">
        <f>IF(L39=" "," ",(IF($L39&gt;0,INDEX('Bin Analysis'!$C$3:$S$10110,MATCH($L39,'Bin Analysis'!$L$3:$L$10110,0),MATCH(M$5,'Bin Analysis'!$C$2:$S$2,0))," ")))</f>
        <v>9</v>
      </c>
      <c r="N39" s="68">
        <f>IF($L39=" "," ",(IF($M39=FALSE," ",(IF($M39&gt;0,INDEX('Bin Analysis'!$C$3:$S$10110,MATCH($L39,'Bin Analysis'!$L$3:$L$10110,0),MATCH(N$5,'Bin Analysis'!$C$2:$S$2,0))," ")))))</f>
        <v>0</v>
      </c>
      <c r="O39" s="68">
        <f>IF($L39=" "," ",(IF($M39=FALSE," ",(IF($M39&gt;0,INDEX('Bin Analysis'!$C$3:$S$10110,MATCH($L39,'Bin Analysis'!$L$3:$L$10110,0),MATCH(O$5,'Bin Analysis'!$C$2:$S$2,0))," ")))))</f>
        <v>0.625</v>
      </c>
      <c r="P39" s="68">
        <f>IF($L39=" "," ",(IF($M39=FALSE," ",(IF($M39&gt;0,INDEX('Bin Analysis'!$C$3:$S$10110,MATCH($L39,'Bin Analysis'!$L$3:$L$10110,0),MATCH(P$5,'Bin Analysis'!$C$2:$S$2,0))," ")))))</f>
        <v>0.4</v>
      </c>
      <c r="Q39" s="68">
        <f>IF($L39=" "," ",(IF($M39=FALSE," ",(IF($M39&gt;0,INDEX('Bin Analysis'!$C$3:$S$10110,MATCH($L39,'Bin Analysis'!$L$3:$L$10110,0),MATCH(Q$5,'Bin Analysis'!$C$2:$S$2,0))," ")))))</f>
        <v>0.39130434782608697</v>
      </c>
      <c r="R39" s="68">
        <f>IF($L39=" "," ",(IF($M39=FALSE," ",(IF($M39&gt;0,INDEX('Bin Analysis'!$C$3:$S$10110,MATCH($L39,'Bin Analysis'!$L$3:$L$10110,0),MATCH(R$5,'Bin Analysis'!$C$2:$S$2,0))," ")))))</f>
        <v>0</v>
      </c>
      <c r="S39" s="68" t="str">
        <f>IF($L39=" "," ",(IF($M39=FALSE," ",(IF($M39&gt;0,INDEX('Bin Analysis'!$C$3:$S$10110,MATCH($L39,'Bin Analysis'!$L$3:$L$10110,0),MATCH(S$5,'Bin Analysis'!$C$2:$S$2,0))," ")))))</f>
        <v>no</v>
      </c>
      <c r="T39" s="68">
        <f>Assignments!K38</f>
        <v>0.88017524749999998</v>
      </c>
      <c r="U39" s="68">
        <f>Assignments!L38</f>
        <v>0.1074635591546776</v>
      </c>
      <c r="V39" s="74" t="str">
        <f>Assignments!V38</f>
        <v>Moderate</v>
      </c>
    </row>
    <row r="40" spans="1:22" x14ac:dyDescent="0.25">
      <c r="A40" s="86" t="s">
        <v>149</v>
      </c>
      <c r="B40" s="87">
        <v>2</v>
      </c>
      <c r="C40" s="87" t="s">
        <v>143</v>
      </c>
      <c r="D40" s="87">
        <v>1.08872203</v>
      </c>
      <c r="E40" s="87">
        <v>4.9598219999999998E-2</v>
      </c>
      <c r="G40" s="40">
        <f>IFERROR('Data Transformation'!M38," ")</f>
        <v>33</v>
      </c>
      <c r="I40" t="s">
        <v>125</v>
      </c>
      <c r="J40">
        <v>0.64</v>
      </c>
      <c r="L40" s="66">
        <f t="shared" si="0"/>
        <v>34</v>
      </c>
      <c r="M40" s="67" t="b">
        <f>IF(L40=" "," ",(IF($L40&gt;0,INDEX('Bin Analysis'!$C$3:$S$10110,MATCH($L40,'Bin Analysis'!$L$3:$L$10110,0),MATCH(M$5,'Bin Analysis'!$C$2:$S$2,0))," ")))</f>
        <v>0</v>
      </c>
      <c r="N40" s="68" t="str">
        <f>IF($L40=" "," ",(IF($M40=FALSE," ",(IF($M40&gt;0,INDEX('Bin Analysis'!$C$3:$S$10110,MATCH($L40,'Bin Analysis'!$L$3:$L$10110,0),MATCH(N$5,'Bin Analysis'!$C$2:$S$2,0))," ")))))</f>
        <v xml:space="preserve"> </v>
      </c>
      <c r="O40" s="68" t="str">
        <f>IF($L40=" "," ",(IF($M40=FALSE," ",(IF($M40&gt;0,INDEX('Bin Analysis'!$C$3:$S$10110,MATCH($L40,'Bin Analysis'!$L$3:$L$10110,0),MATCH(O$5,'Bin Analysis'!$C$2:$S$2,0))," ")))))</f>
        <v xml:space="preserve"> </v>
      </c>
      <c r="P40" s="68" t="str">
        <f>IF($L40=" "," ",(IF($M40=FALSE," ",(IF($M40&gt;0,INDEX('Bin Analysis'!$C$3:$S$10110,MATCH($L40,'Bin Analysis'!$L$3:$L$10110,0),MATCH(P$5,'Bin Analysis'!$C$2:$S$2,0))," ")))))</f>
        <v xml:space="preserve"> </v>
      </c>
      <c r="Q40" s="68" t="str">
        <f>IF($L40=" "," ",(IF($M40=FALSE," ",(IF($M40&gt;0,INDEX('Bin Analysis'!$C$3:$S$10110,MATCH($L40,'Bin Analysis'!$L$3:$L$10110,0),MATCH(Q$5,'Bin Analysis'!$C$2:$S$2,0))," ")))))</f>
        <v xml:space="preserve"> </v>
      </c>
      <c r="R40" s="68" t="str">
        <f>IF($L40=" "," ",(IF($M40=FALSE," ",(IF($M40&gt;0,INDEX('Bin Analysis'!$C$3:$S$10110,MATCH($L40,'Bin Analysis'!$L$3:$L$10110,0),MATCH(R$5,'Bin Analysis'!$C$2:$S$2,0))," ")))))</f>
        <v xml:space="preserve"> </v>
      </c>
      <c r="S40" s="68" t="str">
        <f>IF($L40=" "," ",(IF($M40=FALSE," ",(IF($M40&gt;0,INDEX('Bin Analysis'!$C$3:$S$10110,MATCH($L40,'Bin Analysis'!$L$3:$L$10110,0),MATCH(S$5,'Bin Analysis'!$C$2:$S$2,0))," ")))))</f>
        <v xml:space="preserve"> </v>
      </c>
      <c r="T40" s="68">
        <f>Assignments!K39</f>
        <v>0.83339574500000002</v>
      </c>
      <c r="U40" s="68">
        <f>Assignments!L39</f>
        <v>0.170549623067728</v>
      </c>
      <c r="V40" s="74" t="str">
        <f>Assignments!V39</f>
        <v/>
      </c>
    </row>
    <row r="41" spans="1:22" x14ac:dyDescent="0.25">
      <c r="A41" s="86" t="s">
        <v>153</v>
      </c>
      <c r="B41" s="87">
        <v>3</v>
      </c>
      <c r="C41" s="87" t="s">
        <v>150</v>
      </c>
      <c r="D41" s="87">
        <v>0.86198507999999996</v>
      </c>
      <c r="E41" s="87">
        <v>4.756635E-2</v>
      </c>
      <c r="G41" s="40">
        <f>IFERROR('Data Transformation'!M39," ")</f>
        <v>34</v>
      </c>
      <c r="L41" s="66">
        <f t="shared" si="0"/>
        <v>35</v>
      </c>
      <c r="M41" s="67">
        <f>IF(L41=" "," ",(IF($L41&gt;0,INDEX('Bin Analysis'!$C$3:$S$10110,MATCH($L41,'Bin Analysis'!$L$3:$L$10110,0),MATCH(M$5,'Bin Analysis'!$C$2:$S$2,0))," ")))</f>
        <v>18</v>
      </c>
      <c r="N41" s="68">
        <f>IF($L41=" "," ",(IF($M41=FALSE," ",(IF($M41&gt;0,INDEX('Bin Analysis'!$C$3:$S$10110,MATCH($L41,'Bin Analysis'!$L$3:$L$10110,0),MATCH(N$5,'Bin Analysis'!$C$2:$S$2,0))," ")))))</f>
        <v>5.8823529411764705E-2</v>
      </c>
      <c r="O41" s="68">
        <f>IF($L41=" "," ",(IF($M41=FALSE," ",(IF($M41&gt;0,INDEX('Bin Analysis'!$C$3:$S$10110,MATCH($L41,'Bin Analysis'!$L$3:$L$10110,0),MATCH(O$5,'Bin Analysis'!$C$2:$S$2,0))," ")))))</f>
        <v>0</v>
      </c>
      <c r="P41" s="68">
        <f>IF($L41=" "," ",(IF($M41=FALSE," ",(IF($M41&gt;0,INDEX('Bin Analysis'!$C$3:$S$10110,MATCH($L41,'Bin Analysis'!$L$3:$L$10110,0),MATCH(P$5,'Bin Analysis'!$C$2:$S$2,0))," ")))))</f>
        <v>0.5</v>
      </c>
      <c r="Q41" s="68">
        <f>IF($L41=" "," ",(IF($M41=FALSE," ",(IF($M41&gt;0,INDEX('Bin Analysis'!$C$3:$S$10110,MATCH($L41,'Bin Analysis'!$L$3:$L$10110,0),MATCH(Q$5,'Bin Analysis'!$C$2:$S$2,0))," ")))))</f>
        <v>0.39130434782608697</v>
      </c>
      <c r="R41" s="68">
        <f>IF($L41=" "," ",(IF($M41=FALSE," ",(IF($M41&gt;0,INDEX('Bin Analysis'!$C$3:$S$10110,MATCH($L41,'Bin Analysis'!$L$3:$L$10110,0),MATCH(R$5,'Bin Analysis'!$C$2:$S$2,0))," ")))))</f>
        <v>0.82352941176470584</v>
      </c>
      <c r="S41" s="68" t="str">
        <f>IF($L41=" "," ",(IF($M41=FALSE," ",(IF($M41&gt;0,INDEX('Bin Analysis'!$C$3:$S$10110,MATCH($L41,'Bin Analysis'!$L$3:$L$10110,0),MATCH(S$5,'Bin Analysis'!$C$2:$S$2,0))," ")))))</f>
        <v>no</v>
      </c>
      <c r="T41" s="68">
        <f>Assignments!K40</f>
        <v>0.3127292652941176</v>
      </c>
      <c r="U41" s="68">
        <f>Assignments!L40</f>
        <v>0.27073410812004278</v>
      </c>
      <c r="V41" s="74" t="str">
        <f>Assignments!V40</f>
        <v>Toggle</v>
      </c>
    </row>
    <row r="42" spans="1:22" x14ac:dyDescent="0.25">
      <c r="A42" s="86" t="s">
        <v>153</v>
      </c>
      <c r="B42" s="87">
        <v>3</v>
      </c>
      <c r="C42" s="87" t="s">
        <v>155</v>
      </c>
      <c r="D42" s="87">
        <v>0.90679357000000005</v>
      </c>
      <c r="E42" s="87">
        <v>3.3116149999999997E-2</v>
      </c>
      <c r="G42" s="40">
        <f>IFERROR('Data Transformation'!M40," ")</f>
        <v>35</v>
      </c>
      <c r="L42" s="66">
        <f t="shared" si="0"/>
        <v>36</v>
      </c>
      <c r="M42" s="67">
        <f>IF(L42=" "," ",(IF($L42&gt;0,INDEX('Bin Analysis'!$C$3:$S$10110,MATCH($L42,'Bin Analysis'!$L$3:$L$10110,0),MATCH(M$5,'Bin Analysis'!$C$2:$S$2,0))," ")))</f>
        <v>20</v>
      </c>
      <c r="N42" s="68">
        <f>IF($L42=" "," ",(IF($M42=FALSE," ",(IF($M42&gt;0,INDEX('Bin Analysis'!$C$3:$S$10110,MATCH($L42,'Bin Analysis'!$L$3:$L$10110,0),MATCH(N$5,'Bin Analysis'!$C$2:$S$2,0))," ")))))</f>
        <v>0</v>
      </c>
      <c r="O42" s="68">
        <f>IF($L42=" "," ",(IF($M42=FALSE," ",(IF($M42&gt;0,INDEX('Bin Analysis'!$C$3:$S$10110,MATCH($L42,'Bin Analysis'!$L$3:$L$10110,0),MATCH(O$5,'Bin Analysis'!$C$2:$S$2,0))," ")))))</f>
        <v>0.78947368421052633</v>
      </c>
      <c r="P42" s="68">
        <f>IF($L42=" "," ",(IF($M42=FALSE," ",(IF($M42&gt;0,INDEX('Bin Analysis'!$C$3:$S$10110,MATCH($L42,'Bin Analysis'!$L$3:$L$10110,0),MATCH(P$5,'Bin Analysis'!$C$2:$S$2,0))," ")))))</f>
        <v>0.5</v>
      </c>
      <c r="Q42" s="68">
        <f>IF($L42=" "," ",(IF($M42=FALSE," ",(IF($M42&gt;0,INDEX('Bin Analysis'!$C$3:$S$10110,MATCH($L42,'Bin Analysis'!$L$3:$L$10110,0),MATCH(Q$5,'Bin Analysis'!$C$2:$S$2,0))," ")))))</f>
        <v>0.43478260869565216</v>
      </c>
      <c r="R42" s="68">
        <f>IF($L42=" "," ",(IF($M42=FALSE," ",(IF($M42&gt;0,INDEX('Bin Analysis'!$C$3:$S$10110,MATCH($L42,'Bin Analysis'!$L$3:$L$10110,0),MATCH(R$5,'Bin Analysis'!$C$2:$S$2,0))," ")))))</f>
        <v>5.2631578947368418E-2</v>
      </c>
      <c r="S42" s="68" t="str">
        <f>IF($L42=" "," ",(IF($M42=FALSE," ",(IF($M42&gt;0,INDEX('Bin Analysis'!$C$3:$S$10110,MATCH($L42,'Bin Analysis'!$L$3:$L$10110,0),MATCH(S$5,'Bin Analysis'!$C$2:$S$2,0))," ")))))</f>
        <v>no</v>
      </c>
      <c r="T42" s="68">
        <f>Assignments!K41</f>
        <v>0.88089537947368435</v>
      </c>
      <c r="U42" s="68">
        <f>Assignments!L41</f>
        <v>0.20984257424499861</v>
      </c>
      <c r="V42" s="74" t="str">
        <f>Assignments!V41</f>
        <v>Neutral</v>
      </c>
    </row>
    <row r="43" spans="1:22" x14ac:dyDescent="0.25">
      <c r="A43" s="86" t="s">
        <v>153</v>
      </c>
      <c r="B43" s="87">
        <v>3</v>
      </c>
      <c r="C43" s="87" t="s">
        <v>144</v>
      </c>
      <c r="D43" s="87">
        <v>0.90758629999999996</v>
      </c>
      <c r="E43" s="87">
        <v>4.4948870000000002E-2</v>
      </c>
      <c r="G43" s="40">
        <f>IFERROR('Data Transformation'!M41," ")</f>
        <v>36</v>
      </c>
      <c r="L43" s="66">
        <f t="shared" si="0"/>
        <v>37</v>
      </c>
      <c r="M43" s="67">
        <f>IF(L43=" "," ",(IF($L43&gt;0,INDEX('Bin Analysis'!$C$3:$S$10110,MATCH($L43,'Bin Analysis'!$L$3:$L$10110,0),MATCH(M$5,'Bin Analysis'!$C$2:$S$2,0))," ")))</f>
        <v>20</v>
      </c>
      <c r="N43" s="68">
        <f>IF($L43=" "," ",(IF($M43=FALSE," ",(IF($M43&gt;0,INDEX('Bin Analysis'!$C$3:$S$10110,MATCH($L43,'Bin Analysis'!$L$3:$L$10110,0),MATCH(N$5,'Bin Analysis'!$C$2:$S$2,0))," ")))))</f>
        <v>0</v>
      </c>
      <c r="O43" s="68">
        <f>IF($L43=" "," ",(IF($M43=FALSE," ",(IF($M43&gt;0,INDEX('Bin Analysis'!$C$3:$S$10110,MATCH($L43,'Bin Analysis'!$L$3:$L$10110,0),MATCH(O$5,'Bin Analysis'!$C$2:$S$2,0))," ")))))</f>
        <v>0.21052631578947367</v>
      </c>
      <c r="P43" s="68">
        <f>IF($L43=" "," ",(IF($M43=FALSE," ",(IF($M43&gt;0,INDEX('Bin Analysis'!$C$3:$S$10110,MATCH($L43,'Bin Analysis'!$L$3:$L$10110,0),MATCH(P$5,'Bin Analysis'!$C$2:$S$2,0))," ")))))</f>
        <v>0.5</v>
      </c>
      <c r="Q43" s="68">
        <f>IF($L43=" "," ",(IF($M43=FALSE," ",(IF($M43&gt;0,INDEX('Bin Analysis'!$C$3:$S$10110,MATCH($L43,'Bin Analysis'!$L$3:$L$10110,0),MATCH(Q$5,'Bin Analysis'!$C$2:$S$2,0))," ")))))</f>
        <v>0.47826086956521741</v>
      </c>
      <c r="R43" s="68">
        <f>IF($L43=" "," ",(IF($M43=FALSE," ",(IF($M43&gt;0,INDEX('Bin Analysis'!$C$3:$S$10110,MATCH($L43,'Bin Analysis'!$L$3:$L$10110,0),MATCH(R$5,'Bin Analysis'!$C$2:$S$2,0))," ")))))</f>
        <v>0</v>
      </c>
      <c r="S43" s="68" t="str">
        <f>IF($L43=" "," ",(IF($M43=FALSE," ",(IF($M43&gt;0,INDEX('Bin Analysis'!$C$3:$S$10110,MATCH($L43,'Bin Analysis'!$L$3:$L$10110,0),MATCH(S$5,'Bin Analysis'!$C$2:$S$2,0))," ")))))</f>
        <v>no</v>
      </c>
      <c r="T43" s="68">
        <f>Assignments!K42</f>
        <v>0.76845803421052628</v>
      </c>
      <c r="U43" s="68">
        <f>Assignments!L42</f>
        <v>0.12182020618807828</v>
      </c>
      <c r="V43" s="74" t="str">
        <f>Assignments!V42</f>
        <v>Moderate</v>
      </c>
    </row>
    <row r="44" spans="1:22" x14ac:dyDescent="0.25">
      <c r="A44" s="86" t="s">
        <v>153</v>
      </c>
      <c r="B44" s="87">
        <v>3</v>
      </c>
      <c r="C44" s="87" t="s">
        <v>143</v>
      </c>
      <c r="D44" s="87">
        <v>0.93988592999999998</v>
      </c>
      <c r="E44" s="87">
        <v>6.5294920000000006E-2</v>
      </c>
      <c r="G44" s="40">
        <f>IFERROR('Data Transformation'!M42," ")</f>
        <v>37</v>
      </c>
      <c r="L44" s="66">
        <f t="shared" si="0"/>
        <v>38</v>
      </c>
      <c r="M44" s="67">
        <f>IF(L44=" "," ",(IF($L44&gt;0,INDEX('Bin Analysis'!$C$3:$S$10110,MATCH($L44,'Bin Analysis'!$L$3:$L$10110,0),MATCH(M$5,'Bin Analysis'!$C$2:$S$2,0))," ")))</f>
        <v>20</v>
      </c>
      <c r="N44" s="68">
        <f>IF($L44=" "," ",(IF($M44=FALSE," ",(IF($M44&gt;0,INDEX('Bin Analysis'!$C$3:$S$10110,MATCH($L44,'Bin Analysis'!$L$3:$L$10110,0),MATCH(N$5,'Bin Analysis'!$C$2:$S$2,0))," ")))))</f>
        <v>0</v>
      </c>
      <c r="O44" s="68">
        <f>IF($L44=" "," ",(IF($M44=FALSE," ",(IF($M44&gt;0,INDEX('Bin Analysis'!$C$3:$S$10110,MATCH($L44,'Bin Analysis'!$L$3:$L$10110,0),MATCH(O$5,'Bin Analysis'!$C$2:$S$2,0))," ")))))</f>
        <v>0.21052631578947367</v>
      </c>
      <c r="P44" s="68">
        <f>IF($L44=" "," ",(IF($M44=FALSE," ",(IF($M44&gt;0,INDEX('Bin Analysis'!$C$3:$S$10110,MATCH($L44,'Bin Analysis'!$L$3:$L$10110,0),MATCH(P$5,'Bin Analysis'!$C$2:$S$2,0))," ")))))</f>
        <v>0.7</v>
      </c>
      <c r="Q44" s="68">
        <f>IF($L44=" "," ",(IF($M44=FALSE," ",(IF($M44&gt;0,INDEX('Bin Analysis'!$C$3:$S$10110,MATCH($L44,'Bin Analysis'!$L$3:$L$10110,0),MATCH(Q$5,'Bin Analysis'!$C$2:$S$2,0))," ")))))</f>
        <v>0.65217391304347827</v>
      </c>
      <c r="R44" s="68">
        <f>IF($L44=" "," ",(IF($M44=FALSE," ",(IF($M44&gt;0,INDEX('Bin Analysis'!$C$3:$S$10110,MATCH($L44,'Bin Analysis'!$L$3:$L$10110,0),MATCH(R$5,'Bin Analysis'!$C$2:$S$2,0))," ")))))</f>
        <v>0.10526315789473684</v>
      </c>
      <c r="S44" s="68" t="str">
        <f>IF($L44=" "," ",(IF($M44=FALSE," ",(IF($M44&gt;0,INDEX('Bin Analysis'!$C$3:$S$10110,MATCH($L44,'Bin Analysis'!$L$3:$L$10110,0),MATCH(S$5,'Bin Analysis'!$C$2:$S$2,0))," ")))))</f>
        <v>no</v>
      </c>
      <c r="T44" s="68">
        <f>Assignments!K43</f>
        <v>0.70262068421052637</v>
      </c>
      <c r="U44" s="68">
        <f>Assignments!L43</f>
        <v>0.26385922992700689</v>
      </c>
      <c r="V44" s="74" t="str">
        <f>Assignments!V43</f>
        <v>Rheostat</v>
      </c>
    </row>
    <row r="45" spans="1:22" x14ac:dyDescent="0.25">
      <c r="A45" s="86" t="s">
        <v>153</v>
      </c>
      <c r="B45" s="87">
        <v>3</v>
      </c>
      <c r="C45" s="87" t="s">
        <v>152</v>
      </c>
      <c r="D45" s="87">
        <v>0.94687138999999998</v>
      </c>
      <c r="E45" s="87">
        <v>6.4321169999999997E-2</v>
      </c>
      <c r="G45" s="40">
        <f>IFERROR('Data Transformation'!M43," ")</f>
        <v>38</v>
      </c>
      <c r="L45" s="66">
        <f t="shared" si="0"/>
        <v>39</v>
      </c>
      <c r="M45" s="67">
        <f>IF(L45=" "," ",(IF($L45&gt;0,INDEX('Bin Analysis'!$C$3:$S$10110,MATCH($L45,'Bin Analysis'!$L$3:$L$10110,0),MATCH(M$5,'Bin Analysis'!$C$2:$S$2,0))," ")))</f>
        <v>20</v>
      </c>
      <c r="N45" s="68">
        <f>IF($L45=" "," ",(IF($M45=FALSE," ",(IF($M45&gt;0,INDEX('Bin Analysis'!$C$3:$S$10110,MATCH($L45,'Bin Analysis'!$L$3:$L$10110,0),MATCH(N$5,'Bin Analysis'!$C$2:$S$2,0))," ")))))</f>
        <v>5.2631578947368418E-2</v>
      </c>
      <c r="O45" s="68">
        <f>IF($L45=" "," ",(IF($M45=FALSE," ",(IF($M45&gt;0,INDEX('Bin Analysis'!$C$3:$S$10110,MATCH($L45,'Bin Analysis'!$L$3:$L$10110,0),MATCH(O$5,'Bin Analysis'!$C$2:$S$2,0))," ")))))</f>
        <v>0.89473684210526316</v>
      </c>
      <c r="P45" s="68">
        <f>IF($L45=" "," ",(IF($M45=FALSE," ",(IF($M45&gt;0,INDEX('Bin Analysis'!$C$3:$S$10110,MATCH($L45,'Bin Analysis'!$L$3:$L$10110,0),MATCH(P$5,'Bin Analysis'!$C$2:$S$2,0))," ")))))</f>
        <v>0.4</v>
      </c>
      <c r="Q45" s="68">
        <f>IF($L45=" "," ",(IF($M45=FALSE," ",(IF($M45&gt;0,INDEX('Bin Analysis'!$C$3:$S$10110,MATCH($L45,'Bin Analysis'!$L$3:$L$10110,0),MATCH(Q$5,'Bin Analysis'!$C$2:$S$2,0))," ")))))</f>
        <v>0.34782608695652173</v>
      </c>
      <c r="R45" s="68">
        <f>IF($L45=" "," ",(IF($M45=FALSE," ",(IF($M45&gt;0,INDEX('Bin Analysis'!$C$3:$S$10110,MATCH($L45,'Bin Analysis'!$L$3:$L$10110,0),MATCH(R$5,'Bin Analysis'!$C$2:$S$2,0))," ")))))</f>
        <v>0</v>
      </c>
      <c r="S45" s="68" t="str">
        <f>IF($L45=" "," ",(IF($M45=FALSE," ",(IF($M45&gt;0,INDEX('Bin Analysis'!$C$3:$S$10110,MATCH($L45,'Bin Analysis'!$L$3:$L$10110,0),MATCH(S$5,'Bin Analysis'!$C$2:$S$2,0))," ")))))</f>
        <v>no</v>
      </c>
      <c r="T45" s="68">
        <f>Assignments!K44</f>
        <v>0.98506165263157897</v>
      </c>
      <c r="U45" s="68">
        <f>Assignments!L44</f>
        <v>0.12441890267566945</v>
      </c>
      <c r="V45" s="74" t="str">
        <f>Assignments!V44</f>
        <v>Neutral</v>
      </c>
    </row>
    <row r="46" spans="1:22" x14ac:dyDescent="0.25">
      <c r="A46" s="86" t="s">
        <v>153</v>
      </c>
      <c r="B46" s="87">
        <v>3</v>
      </c>
      <c r="C46" s="87" t="s">
        <v>9</v>
      </c>
      <c r="D46" s="87">
        <v>0.96033091000000004</v>
      </c>
      <c r="E46" s="87">
        <v>3.2433530000000002E-2</v>
      </c>
      <c r="G46" s="40">
        <f>IFERROR('Data Transformation'!M44," ")</f>
        <v>39</v>
      </c>
      <c r="L46" s="66">
        <f t="shared" si="0"/>
        <v>40</v>
      </c>
      <c r="M46" s="67">
        <f>IF(L46=" "," ",(IF($L46&gt;0,INDEX('Bin Analysis'!$C$3:$S$10110,MATCH($L46,'Bin Analysis'!$L$3:$L$10110,0),MATCH(M$5,'Bin Analysis'!$C$2:$S$2,0))," ")))</f>
        <v>20</v>
      </c>
      <c r="N46" s="68">
        <f>IF($L46=" "," ",(IF($M46=FALSE," ",(IF($M46&gt;0,INDEX('Bin Analysis'!$C$3:$S$10110,MATCH($L46,'Bin Analysis'!$L$3:$L$10110,0),MATCH(N$5,'Bin Analysis'!$C$2:$S$2,0))," ")))))</f>
        <v>0</v>
      </c>
      <c r="O46" s="68">
        <f>IF($L46=" "," ",(IF($M46=FALSE," ",(IF($M46&gt;0,INDEX('Bin Analysis'!$C$3:$S$10110,MATCH($L46,'Bin Analysis'!$L$3:$L$10110,0),MATCH(O$5,'Bin Analysis'!$C$2:$S$2,0))," ")))))</f>
        <v>0.31578947368421051</v>
      </c>
      <c r="P46" s="68">
        <f>IF($L46=" "," ",(IF($M46=FALSE," ",(IF($M46&gt;0,INDEX('Bin Analysis'!$C$3:$S$10110,MATCH($L46,'Bin Analysis'!$L$3:$L$10110,0),MATCH(P$5,'Bin Analysis'!$C$2:$S$2,0))," ")))))</f>
        <v>0.7</v>
      </c>
      <c r="Q46" s="68">
        <f>IF($L46=" "," ",(IF($M46=FALSE," ",(IF($M46&gt;0,INDEX('Bin Analysis'!$C$3:$S$10110,MATCH($L46,'Bin Analysis'!$L$3:$L$10110,0),MATCH(Q$5,'Bin Analysis'!$C$2:$S$2,0))," ")))))</f>
        <v>0.65217391304347827</v>
      </c>
      <c r="R46" s="68">
        <f>IF($L46=" "," ",(IF($M46=FALSE," ",(IF($M46&gt;0,INDEX('Bin Analysis'!$C$3:$S$10110,MATCH($L46,'Bin Analysis'!$L$3:$L$10110,0),MATCH(R$5,'Bin Analysis'!$C$2:$S$2,0))," ")))))</f>
        <v>5.2631578947368418E-2</v>
      </c>
      <c r="S46" s="68" t="str">
        <f>IF($L46=" "," ",(IF($M46=FALSE," ",(IF($M46&gt;0,INDEX('Bin Analysis'!$C$3:$S$10110,MATCH($L46,'Bin Analysis'!$L$3:$L$10110,0),MATCH(S$5,'Bin Analysis'!$C$2:$S$2,0))," ")))))</f>
        <v>no</v>
      </c>
      <c r="T46" s="68">
        <f>Assignments!K45</f>
        <v>0.73410545210526312</v>
      </c>
      <c r="U46" s="68">
        <f>Assignments!L45</f>
        <v>0.21673792928736926</v>
      </c>
      <c r="V46" s="74" t="str">
        <f>Assignments!V45</f>
        <v>Rheostat</v>
      </c>
    </row>
    <row r="47" spans="1:22" x14ac:dyDescent="0.25">
      <c r="A47" s="86" t="s">
        <v>153</v>
      </c>
      <c r="B47" s="87">
        <v>3</v>
      </c>
      <c r="C47" s="87" t="s">
        <v>159</v>
      </c>
      <c r="D47" s="87">
        <v>0.97063219999999995</v>
      </c>
      <c r="E47" s="87">
        <v>6.4122499999999999E-2</v>
      </c>
      <c r="G47" s="40">
        <f>IFERROR('Data Transformation'!M45," ")</f>
        <v>40</v>
      </c>
      <c r="L47" s="66">
        <f t="shared" si="0"/>
        <v>41</v>
      </c>
      <c r="M47" s="67">
        <f>IF(L47=" "," ",(IF($L47&gt;0,INDEX('Bin Analysis'!$C$3:$S$10110,MATCH($L47,'Bin Analysis'!$L$3:$L$10110,0),MATCH(M$5,'Bin Analysis'!$C$2:$S$2,0))," ")))</f>
        <v>19</v>
      </c>
      <c r="N47" s="68">
        <f>IF($L47=" "," ",(IF($M47=FALSE," ",(IF($M47&gt;0,INDEX('Bin Analysis'!$C$3:$S$10110,MATCH($L47,'Bin Analysis'!$L$3:$L$10110,0),MATCH(N$5,'Bin Analysis'!$C$2:$S$2,0))," ")))))</f>
        <v>0</v>
      </c>
      <c r="O47" s="68">
        <f>IF($L47=" "," ",(IF($M47=FALSE," ",(IF($M47&gt;0,INDEX('Bin Analysis'!$C$3:$S$10110,MATCH($L47,'Bin Analysis'!$L$3:$L$10110,0),MATCH(O$5,'Bin Analysis'!$C$2:$S$2,0))," ")))))</f>
        <v>0.5</v>
      </c>
      <c r="P47" s="68">
        <f>IF($L47=" "," ",(IF($M47=FALSE," ",(IF($M47&gt;0,INDEX('Bin Analysis'!$C$3:$S$10110,MATCH($L47,'Bin Analysis'!$L$3:$L$10110,0),MATCH(P$5,'Bin Analysis'!$C$2:$S$2,0))," ")))))</f>
        <v>0.7</v>
      </c>
      <c r="Q47" s="68">
        <f>IF($L47=" "," ",(IF($M47=FALSE," ",(IF($M47&gt;0,INDEX('Bin Analysis'!$C$3:$S$10110,MATCH($L47,'Bin Analysis'!$L$3:$L$10110,0),MATCH(Q$5,'Bin Analysis'!$C$2:$S$2,0))," ")))))</f>
        <v>0.65217391304347827</v>
      </c>
      <c r="R47" s="68">
        <f>IF($L47=" "," ",(IF($M47=FALSE," ",(IF($M47&gt;0,INDEX('Bin Analysis'!$C$3:$S$10110,MATCH($L47,'Bin Analysis'!$L$3:$L$10110,0),MATCH(R$5,'Bin Analysis'!$C$2:$S$2,0))," ")))))</f>
        <v>0.16666666666666666</v>
      </c>
      <c r="S47" s="68" t="str">
        <f>IF($L47=" "," ",(IF($M47=FALSE," ",(IF($M47&gt;0,INDEX('Bin Analysis'!$C$3:$S$10110,MATCH($L47,'Bin Analysis'!$L$3:$L$10110,0),MATCH(S$5,'Bin Analysis'!$C$2:$S$2,0))," ")))))</f>
        <v>no</v>
      </c>
      <c r="T47" s="68">
        <f>Assignments!K46</f>
        <v>0.73232290722222215</v>
      </c>
      <c r="U47" s="68">
        <f>Assignments!L46</f>
        <v>0.3088028179174645</v>
      </c>
      <c r="V47" s="74" t="str">
        <f>Assignments!V46</f>
        <v>Rheostat</v>
      </c>
    </row>
    <row r="48" spans="1:22" x14ac:dyDescent="0.25">
      <c r="A48" s="86" t="s">
        <v>153</v>
      </c>
      <c r="B48" s="87">
        <v>3</v>
      </c>
      <c r="C48" s="87" t="s">
        <v>147</v>
      </c>
      <c r="D48" s="87">
        <v>0.97793646000000001</v>
      </c>
      <c r="E48" s="87">
        <v>2.7281E-2</v>
      </c>
      <c r="G48" s="40">
        <f>IFERROR('Data Transformation'!M46," ")</f>
        <v>41</v>
      </c>
      <c r="L48" s="66">
        <f t="shared" si="0"/>
        <v>42</v>
      </c>
      <c r="M48" s="67">
        <f>IF(L48=" "," ",(IF($L48&gt;0,INDEX('Bin Analysis'!$C$3:$S$10110,MATCH($L48,'Bin Analysis'!$L$3:$L$10110,0),MATCH(M$5,'Bin Analysis'!$C$2:$S$2,0))," ")))</f>
        <v>19</v>
      </c>
      <c r="N48" s="68">
        <f>IF($L48=" "," ",(IF($M48=FALSE," ",(IF($M48&gt;0,INDEX('Bin Analysis'!$C$3:$S$10110,MATCH($L48,'Bin Analysis'!$L$3:$L$10110,0),MATCH(N$5,'Bin Analysis'!$C$2:$S$2,0))," ")))))</f>
        <v>0</v>
      </c>
      <c r="O48" s="68">
        <f>IF($L48=" "," ",(IF($M48=FALSE," ",(IF($M48&gt;0,INDEX('Bin Analysis'!$C$3:$S$10110,MATCH($L48,'Bin Analysis'!$L$3:$L$10110,0),MATCH(O$5,'Bin Analysis'!$C$2:$S$2,0))," ")))))</f>
        <v>0.3888888888888889</v>
      </c>
      <c r="P48" s="68">
        <f>IF($L48=" "," ",(IF($M48=FALSE," ",(IF($M48&gt;0,INDEX('Bin Analysis'!$C$3:$S$10110,MATCH($L48,'Bin Analysis'!$L$3:$L$10110,0),MATCH(P$5,'Bin Analysis'!$C$2:$S$2,0))," ")))))</f>
        <v>0.7</v>
      </c>
      <c r="Q48" s="68">
        <f>IF($L48=" "," ",(IF($M48=FALSE," ",(IF($M48&gt;0,INDEX('Bin Analysis'!$C$3:$S$10110,MATCH($L48,'Bin Analysis'!$L$3:$L$10110,0),MATCH(Q$5,'Bin Analysis'!$C$2:$S$2,0))," ")))))</f>
        <v>0.65217391304347827</v>
      </c>
      <c r="R48" s="68">
        <f>IF($L48=" "," ",(IF($M48=FALSE," ",(IF($M48&gt;0,INDEX('Bin Analysis'!$C$3:$S$10110,MATCH($L48,'Bin Analysis'!$L$3:$L$10110,0),MATCH(R$5,'Bin Analysis'!$C$2:$S$2,0))," ")))))</f>
        <v>5.5555555555555552E-2</v>
      </c>
      <c r="S48" s="68" t="str">
        <f>IF($L48=" "," ",(IF($M48=FALSE," ",(IF($M48&gt;0,INDEX('Bin Analysis'!$C$3:$S$10110,MATCH($L48,'Bin Analysis'!$L$3:$L$10110,0),MATCH(S$5,'Bin Analysis'!$C$2:$S$2,0))," ")))))</f>
        <v>no</v>
      </c>
      <c r="T48" s="68">
        <f>Assignments!K47</f>
        <v>0.74602336722222207</v>
      </c>
      <c r="U48" s="68">
        <f>Assignments!L47</f>
        <v>0.26357997212509859</v>
      </c>
      <c r="V48" s="74" t="str">
        <f>Assignments!V47</f>
        <v>Rheostat</v>
      </c>
    </row>
    <row r="49" spans="1:22" x14ac:dyDescent="0.25">
      <c r="A49" s="86" t="s">
        <v>153</v>
      </c>
      <c r="B49" s="87">
        <v>3</v>
      </c>
      <c r="C49" s="87" t="s">
        <v>160</v>
      </c>
      <c r="D49" s="87">
        <v>0.98513415000000004</v>
      </c>
      <c r="E49" s="87">
        <v>3.0970749999999998E-2</v>
      </c>
      <c r="G49" s="40">
        <f>IFERROR('Data Transformation'!M47," ")</f>
        <v>42</v>
      </c>
      <c r="L49" s="66">
        <f t="shared" si="0"/>
        <v>43</v>
      </c>
      <c r="M49" s="67">
        <f>IF(L49=" "," ",(IF($L49&gt;0,INDEX('Bin Analysis'!$C$3:$S$10110,MATCH($L49,'Bin Analysis'!$L$3:$L$10110,0),MATCH(M$5,'Bin Analysis'!$C$2:$S$2,0))," ")))</f>
        <v>11</v>
      </c>
      <c r="N49" s="68">
        <f>IF($L49=" "," ",(IF($M49=FALSE," ",(IF($M49&gt;0,INDEX('Bin Analysis'!$C$3:$S$10110,MATCH($L49,'Bin Analysis'!$L$3:$L$10110,0),MATCH(N$5,'Bin Analysis'!$C$2:$S$2,0))," ")))))</f>
        <v>0</v>
      </c>
      <c r="O49" s="68">
        <f>IF($L49=" "," ",(IF($M49=FALSE," ",(IF($M49&gt;0,INDEX('Bin Analysis'!$C$3:$S$10110,MATCH($L49,'Bin Analysis'!$L$3:$L$10110,0),MATCH(O$5,'Bin Analysis'!$C$2:$S$2,0))," ")))))</f>
        <v>1</v>
      </c>
      <c r="P49" s="68">
        <f>IF($L49=" "," ",(IF($M49=FALSE," ",(IF($M49&gt;0,INDEX('Bin Analysis'!$C$3:$S$10110,MATCH($L49,'Bin Analysis'!$L$3:$L$10110,0),MATCH(P$5,'Bin Analysis'!$C$2:$S$2,0))," ")))))</f>
        <v>0.2</v>
      </c>
      <c r="Q49" s="68">
        <f>IF($L49=" "," ",(IF($M49=FALSE," ",(IF($M49&gt;0,INDEX('Bin Analysis'!$C$3:$S$10110,MATCH($L49,'Bin Analysis'!$L$3:$L$10110,0),MATCH(Q$5,'Bin Analysis'!$C$2:$S$2,0))," ")))))</f>
        <v>0.13043478260869565</v>
      </c>
      <c r="R49" s="68">
        <f>IF($L49=" "," ",(IF($M49=FALSE," ",(IF($M49&gt;0,INDEX('Bin Analysis'!$C$3:$S$10110,MATCH($L49,'Bin Analysis'!$L$3:$L$10110,0),MATCH(R$5,'Bin Analysis'!$C$2:$S$2,0))," ")))))</f>
        <v>0</v>
      </c>
      <c r="S49" s="68" t="str">
        <f>IF($L49=" "," ",(IF($M49=FALSE," ",(IF($M49&gt;0,INDEX('Bin Analysis'!$C$3:$S$10110,MATCH($L49,'Bin Analysis'!$L$3:$L$10110,0),MATCH(S$5,'Bin Analysis'!$C$2:$S$2,0))," ")))))</f>
        <v>yes</v>
      </c>
      <c r="T49" s="68">
        <f>Assignments!K48</f>
        <v>1.006196001</v>
      </c>
      <c r="U49" s="68">
        <f>Assignments!L48</f>
        <v>5.0860706403252347E-2</v>
      </c>
      <c r="V49" s="74" t="str">
        <f>Assignments!V48</f>
        <v>Neutral</v>
      </c>
    </row>
    <row r="50" spans="1:22" x14ac:dyDescent="0.25">
      <c r="A50" s="86" t="s">
        <v>153</v>
      </c>
      <c r="B50" s="87">
        <v>3</v>
      </c>
      <c r="C50" s="87" t="s">
        <v>156</v>
      </c>
      <c r="D50" s="87">
        <v>0.98613735999999996</v>
      </c>
      <c r="E50" s="87">
        <v>4.8130109999999997E-2</v>
      </c>
      <c r="G50" s="40">
        <f>IFERROR('Data Transformation'!M48," ")</f>
        <v>43</v>
      </c>
      <c r="L50" s="66">
        <f t="shared" si="0"/>
        <v>44</v>
      </c>
      <c r="M50" s="67">
        <f>IF(L50=" "," ",(IF($L50&gt;0,INDEX('Bin Analysis'!$C$3:$S$10110,MATCH($L50,'Bin Analysis'!$L$3:$L$10110,0),MATCH(M$5,'Bin Analysis'!$C$2:$S$2,0))," ")))</f>
        <v>19</v>
      </c>
      <c r="N50" s="68">
        <f>IF($L50=" "," ",(IF($M50=FALSE," ",(IF($M50&gt;0,INDEX('Bin Analysis'!$C$3:$S$10110,MATCH($L50,'Bin Analysis'!$L$3:$L$10110,0),MATCH(N$5,'Bin Analysis'!$C$2:$S$2,0))," ")))))</f>
        <v>0</v>
      </c>
      <c r="O50" s="68">
        <f>IF($L50=" "," ",(IF($M50=FALSE," ",(IF($M50&gt;0,INDEX('Bin Analysis'!$C$3:$S$10110,MATCH($L50,'Bin Analysis'!$L$3:$L$10110,0),MATCH(O$5,'Bin Analysis'!$C$2:$S$2,0))," ")))))</f>
        <v>0.94444444444444442</v>
      </c>
      <c r="P50" s="68">
        <f>IF($L50=" "," ",(IF($M50=FALSE," ",(IF($M50&gt;0,INDEX('Bin Analysis'!$C$3:$S$10110,MATCH($L50,'Bin Analysis'!$L$3:$L$10110,0),MATCH(P$5,'Bin Analysis'!$C$2:$S$2,0))," ")))))</f>
        <v>0.4</v>
      </c>
      <c r="Q50" s="68">
        <f>IF($L50=" "," ",(IF($M50=FALSE," ",(IF($M50&gt;0,INDEX('Bin Analysis'!$C$3:$S$10110,MATCH($L50,'Bin Analysis'!$L$3:$L$10110,0),MATCH(Q$5,'Bin Analysis'!$C$2:$S$2,0))," ")))))</f>
        <v>0.2608695652173913</v>
      </c>
      <c r="R50" s="68">
        <f>IF($L50=" "," ",(IF($M50=FALSE," ",(IF($M50&gt;0,INDEX('Bin Analysis'!$C$3:$S$10110,MATCH($L50,'Bin Analysis'!$L$3:$L$10110,0),MATCH(R$5,'Bin Analysis'!$C$2:$S$2,0))," ")))))</f>
        <v>5.5555555555555552E-2</v>
      </c>
      <c r="S50" s="68" t="str">
        <f>IF($L50=" "," ",(IF($M50=FALSE," ",(IF($M50&gt;0,INDEX('Bin Analysis'!$C$3:$S$10110,MATCH($L50,'Bin Analysis'!$L$3:$L$10110,0),MATCH(S$5,'Bin Analysis'!$C$2:$S$2,0))," ")))))</f>
        <v>no</v>
      </c>
      <c r="T50" s="68">
        <f>Assignments!K49</f>
        <v>0.95942832055555527</v>
      </c>
      <c r="U50" s="68">
        <f>Assignments!L49</f>
        <v>0.17633791316717207</v>
      </c>
      <c r="V50" s="74" t="str">
        <f>Assignments!V49</f>
        <v>Neutral</v>
      </c>
    </row>
    <row r="51" spans="1:22" x14ac:dyDescent="0.25">
      <c r="A51" s="86" t="s">
        <v>153</v>
      </c>
      <c r="B51" s="87">
        <v>3</v>
      </c>
      <c r="C51" s="87" t="s">
        <v>149</v>
      </c>
      <c r="D51" s="87">
        <v>0.99658563</v>
      </c>
      <c r="E51" s="87">
        <v>3.273007E-2</v>
      </c>
      <c r="G51" s="40">
        <f>IFERROR('Data Transformation'!M49," ")</f>
        <v>44</v>
      </c>
      <c r="L51" s="66">
        <f t="shared" si="0"/>
        <v>45</v>
      </c>
      <c r="M51" s="67">
        <f>IF(L51=" "," ",(IF($L51&gt;0,INDEX('Bin Analysis'!$C$3:$S$10110,MATCH($L51,'Bin Analysis'!$L$3:$L$10110,0),MATCH(M$5,'Bin Analysis'!$C$2:$S$2,0))," ")))</f>
        <v>17</v>
      </c>
      <c r="N51" s="68">
        <f>IF($L51=" "," ",(IF($M51=FALSE," ",(IF($M51&gt;0,INDEX('Bin Analysis'!$C$3:$S$10110,MATCH($L51,'Bin Analysis'!$L$3:$L$10110,0),MATCH(N$5,'Bin Analysis'!$C$2:$S$2,0))," ")))))</f>
        <v>0</v>
      </c>
      <c r="O51" s="68">
        <f>IF($L51=" "," ",(IF($M51=FALSE," ",(IF($M51&gt;0,INDEX('Bin Analysis'!$C$3:$S$10110,MATCH($L51,'Bin Analysis'!$L$3:$L$10110,0),MATCH(O$5,'Bin Analysis'!$C$2:$S$2,0))," ")))))</f>
        <v>0.9375</v>
      </c>
      <c r="P51" s="68">
        <f>IF($L51=" "," ",(IF($M51=FALSE," ",(IF($M51&gt;0,INDEX('Bin Analysis'!$C$3:$S$10110,MATCH($L51,'Bin Analysis'!$L$3:$L$10110,0),MATCH(P$5,'Bin Analysis'!$C$2:$S$2,0))," ")))))</f>
        <v>0.3</v>
      </c>
      <c r="Q51" s="68">
        <f>IF($L51=" "," ",(IF($M51=FALSE," ",(IF($M51&gt;0,INDEX('Bin Analysis'!$C$3:$S$10110,MATCH($L51,'Bin Analysis'!$L$3:$L$10110,0),MATCH(Q$5,'Bin Analysis'!$C$2:$S$2,0))," ")))))</f>
        <v>0.2608695652173913</v>
      </c>
      <c r="R51" s="68">
        <f>IF($L51=" "," ",(IF($M51=FALSE," ",(IF($M51&gt;0,INDEX('Bin Analysis'!$C$3:$S$10110,MATCH($L51,'Bin Analysis'!$L$3:$L$10110,0),MATCH(R$5,'Bin Analysis'!$C$2:$S$2,0))," ")))))</f>
        <v>0</v>
      </c>
      <c r="S51" s="68" t="str">
        <f>IF($L51=" "," ",(IF($M51=FALSE," ",(IF($M51&gt;0,INDEX('Bin Analysis'!$C$3:$S$10110,MATCH($L51,'Bin Analysis'!$L$3:$L$10110,0),MATCH(S$5,'Bin Analysis'!$C$2:$S$2,0))," ")))))</f>
        <v>no</v>
      </c>
      <c r="T51" s="68">
        <f>Assignments!K50</f>
        <v>0.96004156937499996</v>
      </c>
      <c r="U51" s="68">
        <f>Assignments!L50</f>
        <v>6.9058634009521933E-2</v>
      </c>
      <c r="V51" s="74" t="str">
        <f>Assignments!V50</f>
        <v>Neutral</v>
      </c>
    </row>
    <row r="52" spans="1:22" x14ac:dyDescent="0.25">
      <c r="A52" s="86" t="s">
        <v>153</v>
      </c>
      <c r="B52" s="87">
        <v>3</v>
      </c>
      <c r="C52" s="87" t="s">
        <v>145</v>
      </c>
      <c r="D52" s="87">
        <v>0.99785071000000003</v>
      </c>
      <c r="E52" s="87">
        <v>5.3802530000000001E-2</v>
      </c>
      <c r="G52" s="40">
        <f>IFERROR('Data Transformation'!M50," ")</f>
        <v>45</v>
      </c>
      <c r="L52" s="66">
        <f t="shared" si="0"/>
        <v>46</v>
      </c>
      <c r="M52" s="67">
        <f>IF(L52=" "," ",(IF($L52&gt;0,INDEX('Bin Analysis'!$C$3:$S$10110,MATCH($L52,'Bin Analysis'!$L$3:$L$10110,0),MATCH(M$5,'Bin Analysis'!$C$2:$S$2,0))," ")))</f>
        <v>19</v>
      </c>
      <c r="N52" s="68">
        <f>IF($L52=" "," ",(IF($M52=FALSE," ",(IF($M52&gt;0,INDEX('Bin Analysis'!$C$3:$S$10110,MATCH($L52,'Bin Analysis'!$L$3:$L$10110,0),MATCH(N$5,'Bin Analysis'!$C$2:$S$2,0))," ")))))</f>
        <v>0</v>
      </c>
      <c r="O52" s="68">
        <f>IF($L52=" "," ",(IF($M52=FALSE," ",(IF($M52&gt;0,INDEX('Bin Analysis'!$C$3:$S$10110,MATCH($L52,'Bin Analysis'!$L$3:$L$10110,0),MATCH(O$5,'Bin Analysis'!$C$2:$S$2,0))," ")))))</f>
        <v>5.5555555555555552E-2</v>
      </c>
      <c r="P52" s="68">
        <f>IF($L52=" "," ",(IF($M52=FALSE," ",(IF($M52&gt;0,INDEX('Bin Analysis'!$C$3:$S$10110,MATCH($L52,'Bin Analysis'!$L$3:$L$10110,0),MATCH(P$5,'Bin Analysis'!$C$2:$S$2,0))," ")))))</f>
        <v>0.5</v>
      </c>
      <c r="Q52" s="68">
        <f>IF($L52=" "," ",(IF($M52=FALSE," ",(IF($M52&gt;0,INDEX('Bin Analysis'!$C$3:$S$10110,MATCH($L52,'Bin Analysis'!$L$3:$L$10110,0),MATCH(Q$5,'Bin Analysis'!$C$2:$S$2,0))," ")))))</f>
        <v>0.39130434782608697</v>
      </c>
      <c r="R52" s="68">
        <f>IF($L52=" "," ",(IF($M52=FALSE," ",(IF($M52&gt;0,INDEX('Bin Analysis'!$C$3:$S$10110,MATCH($L52,'Bin Analysis'!$L$3:$L$10110,0),MATCH(R$5,'Bin Analysis'!$C$2:$S$2,0))," ")))))</f>
        <v>0.72222222222222221</v>
      </c>
      <c r="S52" s="68" t="str">
        <f>IF($L52=" "," ",(IF($M52=FALSE," ",(IF($M52&gt;0,INDEX('Bin Analysis'!$C$3:$S$10110,MATCH($L52,'Bin Analysis'!$L$3:$L$10110,0),MATCH(S$5,'Bin Analysis'!$C$2:$S$2,0))," ")))))</f>
        <v>no</v>
      </c>
      <c r="T52" s="68">
        <f>Assignments!K51</f>
        <v>0.30816435333333331</v>
      </c>
      <c r="U52" s="68">
        <f>Assignments!L51</f>
        <v>0.20391912463533457</v>
      </c>
      <c r="V52" s="74" t="str">
        <f>Assignments!V51</f>
        <v>Toggle</v>
      </c>
    </row>
    <row r="53" spans="1:22" x14ac:dyDescent="0.25">
      <c r="A53" s="86" t="s">
        <v>153</v>
      </c>
      <c r="B53" s="87">
        <v>3</v>
      </c>
      <c r="C53" s="87" t="s">
        <v>154</v>
      </c>
      <c r="D53" s="87">
        <v>1.0020833200000001</v>
      </c>
      <c r="E53" s="87">
        <v>5.744142E-2</v>
      </c>
      <c r="G53" s="40">
        <f>IFERROR('Data Transformation'!M51," ")</f>
        <v>46</v>
      </c>
      <c r="L53" s="66">
        <f t="shared" si="0"/>
        <v>47</v>
      </c>
      <c r="M53" s="67">
        <f>IF(L53=" "," ",(IF($L53&gt;0,INDEX('Bin Analysis'!$C$3:$S$10110,MATCH($L53,'Bin Analysis'!$L$3:$L$10110,0),MATCH(M$5,'Bin Analysis'!$C$2:$S$2,0))," ")))</f>
        <v>20</v>
      </c>
      <c r="N53" s="68">
        <f>IF($L53=" "," ",(IF($M53=FALSE," ",(IF($M53&gt;0,INDEX('Bin Analysis'!$C$3:$S$10110,MATCH($L53,'Bin Analysis'!$L$3:$L$10110,0),MATCH(N$5,'Bin Analysis'!$C$2:$S$2,0))," ")))))</f>
        <v>0</v>
      </c>
      <c r="O53" s="68">
        <f>IF($L53=" "," ",(IF($M53=FALSE," ",(IF($M53&gt;0,INDEX('Bin Analysis'!$C$3:$S$10110,MATCH($L53,'Bin Analysis'!$L$3:$L$10110,0),MATCH(O$5,'Bin Analysis'!$C$2:$S$2,0))," ")))))</f>
        <v>1</v>
      </c>
      <c r="P53" s="68">
        <f>IF($L53=" "," ",(IF($M53=FALSE," ",(IF($M53&gt;0,INDEX('Bin Analysis'!$C$3:$S$10110,MATCH($L53,'Bin Analysis'!$L$3:$L$10110,0),MATCH(P$5,'Bin Analysis'!$C$2:$S$2,0))," ")))))</f>
        <v>0.3</v>
      </c>
      <c r="Q53" s="68">
        <f>IF($L53=" "," ",(IF($M53=FALSE," ",(IF($M53&gt;0,INDEX('Bin Analysis'!$C$3:$S$10110,MATCH($L53,'Bin Analysis'!$L$3:$L$10110,0),MATCH(Q$5,'Bin Analysis'!$C$2:$S$2,0))," ")))))</f>
        <v>0.21739130434782608</v>
      </c>
      <c r="R53" s="68">
        <f>IF($L53=" "," ",(IF($M53=FALSE," ",(IF($M53&gt;0,INDEX('Bin Analysis'!$C$3:$S$10110,MATCH($L53,'Bin Analysis'!$L$3:$L$10110,0),MATCH(R$5,'Bin Analysis'!$C$2:$S$2,0))," ")))))</f>
        <v>0</v>
      </c>
      <c r="S53" s="68" t="str">
        <f>IF($L53=" "," ",(IF($M53=FALSE," ",(IF($M53&gt;0,INDEX('Bin Analysis'!$C$3:$S$10110,MATCH($L53,'Bin Analysis'!$L$3:$L$10110,0),MATCH(S$5,'Bin Analysis'!$C$2:$S$2,0))," ")))))</f>
        <v>no</v>
      </c>
      <c r="T53" s="68">
        <f>Assignments!K52</f>
        <v>1.0184810563157896</v>
      </c>
      <c r="U53" s="68">
        <f>Assignments!L52</f>
        <v>5.5347912531585379E-2</v>
      </c>
      <c r="V53" s="74" t="str">
        <f>Assignments!V52</f>
        <v>Neutral</v>
      </c>
    </row>
    <row r="54" spans="1:22" x14ac:dyDescent="0.25">
      <c r="A54" s="86" t="s">
        <v>153</v>
      </c>
      <c r="B54" s="87">
        <v>3</v>
      </c>
      <c r="C54" s="87" t="s">
        <v>158</v>
      </c>
      <c r="D54" s="87">
        <v>1.0120506600000001</v>
      </c>
      <c r="E54" s="87">
        <v>5.2966970000000002E-2</v>
      </c>
      <c r="G54" s="40">
        <f>IFERROR('Data Transformation'!M52," ")</f>
        <v>47</v>
      </c>
      <c r="L54" s="66">
        <f t="shared" si="0"/>
        <v>48</v>
      </c>
      <c r="M54" s="67">
        <f>IF(L54=" "," ",(IF($L54&gt;0,INDEX('Bin Analysis'!$C$3:$S$10110,MATCH($L54,'Bin Analysis'!$L$3:$L$10110,0),MATCH(M$5,'Bin Analysis'!$C$2:$S$2,0))," ")))</f>
        <v>18</v>
      </c>
      <c r="N54" s="68">
        <f>IF($L54=" "," ",(IF($M54=FALSE," ",(IF($M54&gt;0,INDEX('Bin Analysis'!$C$3:$S$10110,MATCH($L54,'Bin Analysis'!$L$3:$L$10110,0),MATCH(N$5,'Bin Analysis'!$C$2:$S$2,0))," ")))))</f>
        <v>5.8823529411764705E-2</v>
      </c>
      <c r="O54" s="68">
        <f>IF($L54=" "," ",(IF($M54=FALSE," ",(IF($M54&gt;0,INDEX('Bin Analysis'!$C$3:$S$10110,MATCH($L54,'Bin Analysis'!$L$3:$L$10110,0),MATCH(O$5,'Bin Analysis'!$C$2:$S$2,0))," ")))))</f>
        <v>0.94117647058823528</v>
      </c>
      <c r="P54" s="68">
        <f>IF($L54=" "," ",(IF($M54=FALSE," ",(IF($M54&gt;0,INDEX('Bin Analysis'!$C$3:$S$10110,MATCH($L54,'Bin Analysis'!$L$3:$L$10110,0),MATCH(P$5,'Bin Analysis'!$C$2:$S$2,0))," ")))))</f>
        <v>0.3</v>
      </c>
      <c r="Q54" s="68">
        <f>IF($L54=" "," ",(IF($M54=FALSE," ",(IF($M54&gt;0,INDEX('Bin Analysis'!$C$3:$S$10110,MATCH($L54,'Bin Analysis'!$L$3:$L$10110,0),MATCH(Q$5,'Bin Analysis'!$C$2:$S$2,0))," ")))))</f>
        <v>0.21739130434782608</v>
      </c>
      <c r="R54" s="68">
        <f>IF($L54=" "," ",(IF($M54=FALSE," ",(IF($M54&gt;0,INDEX('Bin Analysis'!$C$3:$S$10110,MATCH($L54,'Bin Analysis'!$L$3:$L$10110,0),MATCH(R$5,'Bin Analysis'!$C$2:$S$2,0))," ")))))</f>
        <v>0</v>
      </c>
      <c r="S54" s="68" t="str">
        <f>IF($L54=" "," ",(IF($M54=FALSE," ",(IF($M54&gt;0,INDEX('Bin Analysis'!$C$3:$S$10110,MATCH($L54,'Bin Analysis'!$L$3:$L$10110,0),MATCH(S$5,'Bin Analysis'!$C$2:$S$2,0))," ")))))</f>
        <v>no</v>
      </c>
      <c r="T54" s="68">
        <f>Assignments!K53</f>
        <v>0.99356598941176488</v>
      </c>
      <c r="U54" s="68">
        <f>Assignments!L53</f>
        <v>7.1075589731470268E-2</v>
      </c>
      <c r="V54" s="74" t="str">
        <f>Assignments!V53</f>
        <v>Neutral</v>
      </c>
    </row>
    <row r="55" spans="1:22" x14ac:dyDescent="0.25">
      <c r="A55" s="86" t="s">
        <v>153</v>
      </c>
      <c r="B55" s="87">
        <v>3</v>
      </c>
      <c r="C55" s="87" t="s">
        <v>157</v>
      </c>
      <c r="D55" s="87">
        <v>1.0437410499999999</v>
      </c>
      <c r="E55" s="87">
        <v>5.4786550000000003E-2</v>
      </c>
      <c r="G55" s="40">
        <f>IFERROR('Data Transformation'!M53," ")</f>
        <v>48</v>
      </c>
      <c r="L55" s="66">
        <f t="shared" si="0"/>
        <v>49</v>
      </c>
      <c r="M55" s="67">
        <f>IF(L55=" "," ",(IF($L55&gt;0,INDEX('Bin Analysis'!$C$3:$S$10110,MATCH($L55,'Bin Analysis'!$L$3:$L$10110,0),MATCH(M$5,'Bin Analysis'!$C$2:$S$2,0))," ")))</f>
        <v>20</v>
      </c>
      <c r="N55" s="68">
        <f>IF($L55=" "," ",(IF($M55=FALSE," ",(IF($M55&gt;0,INDEX('Bin Analysis'!$C$3:$S$10110,MATCH($L55,'Bin Analysis'!$L$3:$L$10110,0),MATCH(N$5,'Bin Analysis'!$C$2:$S$2,0))," ")))))</f>
        <v>0</v>
      </c>
      <c r="O55" s="68">
        <f>IF($L55=" "," ",(IF($M55=FALSE," ",(IF($M55&gt;0,INDEX('Bin Analysis'!$C$3:$S$10110,MATCH($L55,'Bin Analysis'!$L$3:$L$10110,0),MATCH(O$5,'Bin Analysis'!$C$2:$S$2,0))," ")))))</f>
        <v>0.78947368421052633</v>
      </c>
      <c r="P55" s="68">
        <f>IF($L55=" "," ",(IF($M55=FALSE," ",(IF($M55&gt;0,INDEX('Bin Analysis'!$C$3:$S$10110,MATCH($L55,'Bin Analysis'!$L$3:$L$10110,0),MATCH(P$5,'Bin Analysis'!$C$2:$S$2,0))," ")))))</f>
        <v>0.4</v>
      </c>
      <c r="Q55" s="68">
        <f>IF($L55=" "," ",(IF($M55=FALSE," ",(IF($M55&gt;0,INDEX('Bin Analysis'!$C$3:$S$10110,MATCH($L55,'Bin Analysis'!$L$3:$L$10110,0),MATCH(Q$5,'Bin Analysis'!$C$2:$S$2,0))," ")))))</f>
        <v>0.39130434782608697</v>
      </c>
      <c r="R55" s="68">
        <f>IF($L55=" "," ",(IF($M55=FALSE," ",(IF($M55&gt;0,INDEX('Bin Analysis'!$C$3:$S$10110,MATCH($L55,'Bin Analysis'!$L$3:$L$10110,0),MATCH(R$5,'Bin Analysis'!$C$2:$S$2,0))," ")))))</f>
        <v>0</v>
      </c>
      <c r="S55" s="68" t="str">
        <f>IF($L55=" "," ",(IF($M55=FALSE," ",(IF($M55&gt;0,INDEX('Bin Analysis'!$C$3:$S$10110,MATCH($L55,'Bin Analysis'!$L$3:$L$10110,0),MATCH(S$5,'Bin Analysis'!$C$2:$S$2,0))," ")))))</f>
        <v>no</v>
      </c>
      <c r="T55" s="68">
        <f>Assignments!K54</f>
        <v>0.94697044315789469</v>
      </c>
      <c r="U55" s="68">
        <f>Assignments!L54</f>
        <v>9.2934661120933904E-2</v>
      </c>
      <c r="V55" s="74" t="str">
        <f>Assignments!V54</f>
        <v>Neutral</v>
      </c>
    </row>
    <row r="56" spans="1:22" x14ac:dyDescent="0.25">
      <c r="A56" s="86" t="s">
        <v>153</v>
      </c>
      <c r="B56" s="87">
        <v>3</v>
      </c>
      <c r="C56" s="87" t="s">
        <v>161</v>
      </c>
      <c r="D56" s="87">
        <v>1.05665228</v>
      </c>
      <c r="E56" s="87">
        <v>8.334598E-2</v>
      </c>
      <c r="G56" s="40">
        <f>IFERROR('Data Transformation'!M54," ")</f>
        <v>49</v>
      </c>
      <c r="L56" s="66">
        <f t="shared" si="0"/>
        <v>50</v>
      </c>
      <c r="M56" s="67">
        <f>IF(L56=" "," ",(IF($L56&gt;0,INDEX('Bin Analysis'!$C$3:$S$10110,MATCH($L56,'Bin Analysis'!$L$3:$L$10110,0),MATCH(M$5,'Bin Analysis'!$C$2:$S$2,0))," ")))</f>
        <v>20</v>
      </c>
      <c r="N56" s="68">
        <f>IF($L56=" "," ",(IF($M56=FALSE," ",(IF($M56&gt;0,INDEX('Bin Analysis'!$C$3:$S$10110,MATCH($L56,'Bin Analysis'!$L$3:$L$10110,0),MATCH(N$5,'Bin Analysis'!$C$2:$S$2,0))," ")))))</f>
        <v>0</v>
      </c>
      <c r="O56" s="68">
        <f>IF($L56=" "," ",(IF($M56=FALSE," ",(IF($M56&gt;0,INDEX('Bin Analysis'!$C$3:$S$10110,MATCH($L56,'Bin Analysis'!$L$3:$L$10110,0),MATCH(O$5,'Bin Analysis'!$C$2:$S$2,0))," ")))))</f>
        <v>0.10526315789473684</v>
      </c>
      <c r="P56" s="68">
        <f>IF($L56=" "," ",(IF($M56=FALSE," ",(IF($M56&gt;0,INDEX('Bin Analysis'!$C$3:$S$10110,MATCH($L56,'Bin Analysis'!$L$3:$L$10110,0),MATCH(P$5,'Bin Analysis'!$C$2:$S$2,0))," ")))))</f>
        <v>0.7</v>
      </c>
      <c r="Q56" s="68">
        <f>IF($L56=" "," ",(IF($M56=FALSE," ",(IF($M56&gt;0,INDEX('Bin Analysis'!$C$3:$S$10110,MATCH($L56,'Bin Analysis'!$L$3:$L$10110,0),MATCH(Q$5,'Bin Analysis'!$C$2:$S$2,0))," ")))))</f>
        <v>0.65217391304347827</v>
      </c>
      <c r="R56" s="68">
        <f>IF($L56=" "," ",(IF($M56=FALSE," ",(IF($M56&gt;0,INDEX('Bin Analysis'!$C$3:$S$10110,MATCH($L56,'Bin Analysis'!$L$3:$L$10110,0),MATCH(R$5,'Bin Analysis'!$C$2:$S$2,0))," ")))))</f>
        <v>0.52631578947368418</v>
      </c>
      <c r="S56" s="68" t="str">
        <f>IF($L56=" "," ",(IF($M56=FALSE," ",(IF($M56&gt;0,INDEX('Bin Analysis'!$C$3:$S$10110,MATCH($L56,'Bin Analysis'!$L$3:$L$10110,0),MATCH(S$5,'Bin Analysis'!$C$2:$S$2,0))," ")))))</f>
        <v>no</v>
      </c>
      <c r="T56" s="68">
        <f>Assignments!K55</f>
        <v>0.42501224789473685</v>
      </c>
      <c r="U56" s="68">
        <f>Assignments!L55</f>
        <v>0.26349712482961463</v>
      </c>
      <c r="V56" s="74" t="str">
        <f>Assignments!V55</f>
        <v>Rheostat</v>
      </c>
    </row>
    <row r="57" spans="1:22" x14ac:dyDescent="0.25">
      <c r="A57" s="86" t="s">
        <v>153</v>
      </c>
      <c r="B57" s="87">
        <v>3</v>
      </c>
      <c r="C57" s="87" t="s">
        <v>148</v>
      </c>
      <c r="D57" s="87">
        <v>1.0604764799999999</v>
      </c>
      <c r="E57" s="87">
        <v>8.8544390000000001E-2</v>
      </c>
      <c r="G57" s="40">
        <f>IFERROR('Data Transformation'!M55," ")</f>
        <v>50</v>
      </c>
      <c r="L57" s="66">
        <f t="shared" si="0"/>
        <v>51</v>
      </c>
      <c r="M57" s="67">
        <f>IF(L57=" "," ",(IF($L57&gt;0,INDEX('Bin Analysis'!$C$3:$S$10110,MATCH($L57,'Bin Analysis'!$L$3:$L$10110,0),MATCH(M$5,'Bin Analysis'!$C$2:$S$2,0))," ")))</f>
        <v>20</v>
      </c>
      <c r="N57" s="68">
        <f>IF($L57=" "," ",(IF($M57=FALSE," ",(IF($M57&gt;0,INDEX('Bin Analysis'!$C$3:$S$10110,MATCH($L57,'Bin Analysis'!$L$3:$L$10110,0),MATCH(N$5,'Bin Analysis'!$C$2:$S$2,0))," ")))))</f>
        <v>0</v>
      </c>
      <c r="O57" s="68">
        <f>IF($L57=" "," ",(IF($M57=FALSE," ",(IF($M57&gt;0,INDEX('Bin Analysis'!$C$3:$S$10110,MATCH($L57,'Bin Analysis'!$L$3:$L$10110,0),MATCH(O$5,'Bin Analysis'!$C$2:$S$2,0))," ")))))</f>
        <v>0.78947368421052633</v>
      </c>
      <c r="P57" s="68">
        <f>IF($L57=" "," ",(IF($M57=FALSE," ",(IF($M57&gt;0,INDEX('Bin Analysis'!$C$3:$S$10110,MATCH($L57,'Bin Analysis'!$L$3:$L$10110,0),MATCH(P$5,'Bin Analysis'!$C$2:$S$2,0))," ")))))</f>
        <v>0.4</v>
      </c>
      <c r="Q57" s="68">
        <f>IF($L57=" "," ",(IF($M57=FALSE," ",(IF($M57&gt;0,INDEX('Bin Analysis'!$C$3:$S$10110,MATCH($L57,'Bin Analysis'!$L$3:$L$10110,0),MATCH(Q$5,'Bin Analysis'!$C$2:$S$2,0))," ")))))</f>
        <v>0.39130434782608697</v>
      </c>
      <c r="R57" s="68">
        <f>IF($L57=" "," ",(IF($M57=FALSE," ",(IF($M57&gt;0,INDEX('Bin Analysis'!$C$3:$S$10110,MATCH($L57,'Bin Analysis'!$L$3:$L$10110,0),MATCH(R$5,'Bin Analysis'!$C$2:$S$2,0))," ")))))</f>
        <v>0</v>
      </c>
      <c r="S57" s="68" t="str">
        <f>IF($L57=" "," ",(IF($M57=FALSE," ",(IF($M57&gt;0,INDEX('Bin Analysis'!$C$3:$S$10110,MATCH($L57,'Bin Analysis'!$L$3:$L$10110,0),MATCH(S$5,'Bin Analysis'!$C$2:$S$2,0))," ")))))</f>
        <v>no</v>
      </c>
      <c r="T57" s="68">
        <f>Assignments!K56</f>
        <v>0.91180173526315789</v>
      </c>
      <c r="U57" s="68">
        <f>Assignments!L56</f>
        <v>0.10152421969348985</v>
      </c>
      <c r="V57" s="74" t="str">
        <f>Assignments!V56</f>
        <v>Neutral</v>
      </c>
    </row>
    <row r="58" spans="1:22" x14ac:dyDescent="0.25">
      <c r="A58" s="86" t="s">
        <v>153</v>
      </c>
      <c r="B58" s="87">
        <v>3</v>
      </c>
      <c r="C58" s="87" t="s">
        <v>151</v>
      </c>
      <c r="D58" s="87">
        <v>1.0932576599999999</v>
      </c>
      <c r="E58" s="87">
        <v>9.6902260000000004E-2</v>
      </c>
      <c r="G58" s="40">
        <f>IFERROR('Data Transformation'!M56," ")</f>
        <v>51</v>
      </c>
      <c r="L58" s="66">
        <f t="shared" si="0"/>
        <v>52</v>
      </c>
      <c r="M58" s="67">
        <f>IF(L58=" "," ",(IF($L58&gt;0,INDEX('Bin Analysis'!$C$3:$S$10110,MATCH($L58,'Bin Analysis'!$L$3:$L$10110,0),MATCH(M$5,'Bin Analysis'!$C$2:$S$2,0))," ")))</f>
        <v>20</v>
      </c>
      <c r="N58" s="68">
        <f>IF($L58=" "," ",(IF($M58=FALSE," ",(IF($M58&gt;0,INDEX('Bin Analysis'!$C$3:$S$10110,MATCH($L58,'Bin Analysis'!$L$3:$L$10110,0),MATCH(N$5,'Bin Analysis'!$C$2:$S$2,0))," ")))))</f>
        <v>5.2631578947368418E-2</v>
      </c>
      <c r="O58" s="68">
        <f>IF($L58=" "," ",(IF($M58=FALSE," ",(IF($M58&gt;0,INDEX('Bin Analysis'!$C$3:$S$10110,MATCH($L58,'Bin Analysis'!$L$3:$L$10110,0),MATCH(O$5,'Bin Analysis'!$C$2:$S$2,0))," ")))))</f>
        <v>0.63157894736842102</v>
      </c>
      <c r="P58" s="68">
        <f>IF($L58=" "," ",(IF($M58=FALSE," ",(IF($M58&gt;0,INDEX('Bin Analysis'!$C$3:$S$10110,MATCH($L58,'Bin Analysis'!$L$3:$L$10110,0),MATCH(P$5,'Bin Analysis'!$C$2:$S$2,0))," ")))))</f>
        <v>0.6</v>
      </c>
      <c r="Q58" s="68">
        <f>IF($L58=" "," ",(IF($M58=FALSE," ",(IF($M58&gt;0,INDEX('Bin Analysis'!$C$3:$S$10110,MATCH($L58,'Bin Analysis'!$L$3:$L$10110,0),MATCH(Q$5,'Bin Analysis'!$C$2:$S$2,0))," ")))))</f>
        <v>0.47826086956521741</v>
      </c>
      <c r="R58" s="68">
        <f>IF($L58=" "," ",(IF($M58=FALSE," ",(IF($M58&gt;0,INDEX('Bin Analysis'!$C$3:$S$10110,MATCH($L58,'Bin Analysis'!$L$3:$L$10110,0),MATCH(R$5,'Bin Analysis'!$C$2:$S$2,0))," ")))))</f>
        <v>5.2631578947368418E-2</v>
      </c>
      <c r="S58" s="68" t="str">
        <f>IF($L58=" "," ",(IF($M58=FALSE," ",(IF($M58&gt;0,INDEX('Bin Analysis'!$C$3:$S$10110,MATCH($L58,'Bin Analysis'!$L$3:$L$10110,0),MATCH(S$5,'Bin Analysis'!$C$2:$S$2,0))," ")))))</f>
        <v>no</v>
      </c>
      <c r="T58" s="68">
        <f>Assignments!K57</f>
        <v>0.8475428078947369</v>
      </c>
      <c r="U58" s="68">
        <f>Assignments!L57</f>
        <v>0.23826343859329663</v>
      </c>
      <c r="V58" s="74" t="str">
        <f>Assignments!V57</f>
        <v>Moderate</v>
      </c>
    </row>
    <row r="59" spans="1:22" x14ac:dyDescent="0.25">
      <c r="A59" s="86" t="s">
        <v>155</v>
      </c>
      <c r="B59" s="87">
        <v>4</v>
      </c>
      <c r="C59" s="87" t="s">
        <v>160</v>
      </c>
      <c r="D59" s="87">
        <v>0.80781053999999997</v>
      </c>
      <c r="E59" s="87">
        <v>3.7219530000000001E-2</v>
      </c>
      <c r="G59" s="40">
        <f>IFERROR('Data Transformation'!M57," ")</f>
        <v>52</v>
      </c>
      <c r="L59" s="66">
        <f t="shared" si="0"/>
        <v>53</v>
      </c>
      <c r="M59" s="67">
        <f>IF(L59=" "," ",(IF($L59&gt;0,INDEX('Bin Analysis'!$C$3:$S$10110,MATCH($L59,'Bin Analysis'!$L$3:$L$10110,0),MATCH(M$5,'Bin Analysis'!$C$2:$S$2,0))," ")))</f>
        <v>20</v>
      </c>
      <c r="N59" s="68">
        <f>IF($L59=" "," ",(IF($M59=FALSE," ",(IF($M59&gt;0,INDEX('Bin Analysis'!$C$3:$S$10110,MATCH($L59,'Bin Analysis'!$L$3:$L$10110,0),MATCH(N$5,'Bin Analysis'!$C$2:$S$2,0))," ")))))</f>
        <v>0</v>
      </c>
      <c r="O59" s="68">
        <f>IF($L59=" "," ",(IF($M59=FALSE," ",(IF($M59&gt;0,INDEX('Bin Analysis'!$C$3:$S$10110,MATCH($L59,'Bin Analysis'!$L$3:$L$10110,0),MATCH(O$5,'Bin Analysis'!$C$2:$S$2,0))," ")))))</f>
        <v>0.94736842105263153</v>
      </c>
      <c r="P59" s="68">
        <f>IF($L59=" "," ",(IF($M59=FALSE," ",(IF($M59&gt;0,INDEX('Bin Analysis'!$C$3:$S$10110,MATCH($L59,'Bin Analysis'!$L$3:$L$10110,0),MATCH(P$5,'Bin Analysis'!$C$2:$S$2,0))," ")))))</f>
        <v>0.3</v>
      </c>
      <c r="Q59" s="68">
        <f>IF($L59=" "," ",(IF($M59=FALSE," ",(IF($M59&gt;0,INDEX('Bin Analysis'!$C$3:$S$10110,MATCH($L59,'Bin Analysis'!$L$3:$L$10110,0),MATCH(Q$5,'Bin Analysis'!$C$2:$S$2,0))," ")))))</f>
        <v>0.17391304347826086</v>
      </c>
      <c r="R59" s="68">
        <f>IF($L59=" "," ",(IF($M59=FALSE," ",(IF($M59&gt;0,INDEX('Bin Analysis'!$C$3:$S$10110,MATCH($L59,'Bin Analysis'!$L$3:$L$10110,0),MATCH(R$5,'Bin Analysis'!$C$2:$S$2,0))," ")))))</f>
        <v>5.2631578947368418E-2</v>
      </c>
      <c r="S59" s="68" t="str">
        <f>IF($L59=" "," ",(IF($M59=FALSE," ",(IF($M59&gt;0,INDEX('Bin Analysis'!$C$3:$S$10110,MATCH($L59,'Bin Analysis'!$L$3:$L$10110,0),MATCH(S$5,'Bin Analysis'!$C$2:$S$2,0))," ")))))</f>
        <v>no</v>
      </c>
      <c r="T59" s="68">
        <f>Assignments!K58</f>
        <v>0.95693013263157889</v>
      </c>
      <c r="U59" s="68">
        <f>Assignments!L58</f>
        <v>0.19017992245310422</v>
      </c>
      <c r="V59" s="74" t="str">
        <f>Assignments!V58</f>
        <v>Neutral</v>
      </c>
    </row>
    <row r="60" spans="1:22" x14ac:dyDescent="0.25">
      <c r="A60" s="86" t="s">
        <v>155</v>
      </c>
      <c r="B60" s="87">
        <v>4</v>
      </c>
      <c r="C60" s="87" t="s">
        <v>148</v>
      </c>
      <c r="D60" s="87">
        <v>0.81222042000000005</v>
      </c>
      <c r="E60" s="87">
        <v>5.8882650000000002E-2</v>
      </c>
      <c r="G60" s="40">
        <f>IFERROR('Data Transformation'!M58," ")</f>
        <v>53</v>
      </c>
      <c r="L60" s="66">
        <f t="shared" si="0"/>
        <v>54</v>
      </c>
      <c r="M60" s="67">
        <f>IF(L60=" "," ",(IF($L60&gt;0,INDEX('Bin Analysis'!$C$3:$S$10110,MATCH($L60,'Bin Analysis'!$L$3:$L$10110,0),MATCH(M$5,'Bin Analysis'!$C$2:$S$2,0))," ")))</f>
        <v>19</v>
      </c>
      <c r="N60" s="68">
        <f>IF($L60=" "," ",(IF($M60=FALSE," ",(IF($M60&gt;0,INDEX('Bin Analysis'!$C$3:$S$10110,MATCH($L60,'Bin Analysis'!$L$3:$L$10110,0),MATCH(N$5,'Bin Analysis'!$C$2:$S$2,0))," ")))))</f>
        <v>0</v>
      </c>
      <c r="O60" s="68">
        <f>IF($L60=" "," ",(IF($M60=FALSE," ",(IF($M60&gt;0,INDEX('Bin Analysis'!$C$3:$S$10110,MATCH($L60,'Bin Analysis'!$L$3:$L$10110,0),MATCH(O$5,'Bin Analysis'!$C$2:$S$2,0))," ")))))</f>
        <v>0.27777777777777779</v>
      </c>
      <c r="P60" s="68">
        <f>IF($L60=" "," ",(IF($M60=FALSE," ",(IF($M60&gt;0,INDEX('Bin Analysis'!$C$3:$S$10110,MATCH($L60,'Bin Analysis'!$L$3:$L$10110,0),MATCH(P$5,'Bin Analysis'!$C$2:$S$2,0))," ")))))</f>
        <v>0.7</v>
      </c>
      <c r="Q60" s="68">
        <f>IF($L60=" "," ",(IF($M60=FALSE," ",(IF($M60&gt;0,INDEX('Bin Analysis'!$C$3:$S$10110,MATCH($L60,'Bin Analysis'!$L$3:$L$10110,0),MATCH(Q$5,'Bin Analysis'!$C$2:$S$2,0))," ")))))</f>
        <v>0.65217391304347827</v>
      </c>
      <c r="R60" s="68">
        <f>IF($L60=" "," ",(IF($M60=FALSE," ",(IF($M60&gt;0,INDEX('Bin Analysis'!$C$3:$S$10110,MATCH($L60,'Bin Analysis'!$L$3:$L$10110,0),MATCH(R$5,'Bin Analysis'!$C$2:$S$2,0))," ")))))</f>
        <v>5.5555555555555552E-2</v>
      </c>
      <c r="S60" s="68" t="str">
        <f>IF($L60=" "," ",(IF($M60=FALSE," ",(IF($M60&gt;0,INDEX('Bin Analysis'!$C$3:$S$10110,MATCH($L60,'Bin Analysis'!$L$3:$L$10110,0),MATCH(S$5,'Bin Analysis'!$C$2:$S$2,0))," ")))))</f>
        <v>no</v>
      </c>
      <c r="T60" s="68">
        <f>Assignments!K59</f>
        <v>0.66146067055555546</v>
      </c>
      <c r="U60" s="68">
        <f>Assignments!L59</f>
        <v>0.23908309021660176</v>
      </c>
      <c r="V60" s="74" t="str">
        <f>Assignments!V59</f>
        <v>Rheostat</v>
      </c>
    </row>
    <row r="61" spans="1:22" x14ac:dyDescent="0.25">
      <c r="A61" s="86" t="s">
        <v>155</v>
      </c>
      <c r="B61" s="87">
        <v>4</v>
      </c>
      <c r="C61" s="87" t="s">
        <v>157</v>
      </c>
      <c r="D61" s="87">
        <v>0.86451982000000005</v>
      </c>
      <c r="E61" s="87">
        <v>3.8004780000000002E-2</v>
      </c>
      <c r="G61" s="40">
        <f>IFERROR('Data Transformation'!M59," ")</f>
        <v>54</v>
      </c>
      <c r="L61" s="66">
        <f t="shared" si="0"/>
        <v>55</v>
      </c>
      <c r="M61" s="67">
        <f>IF(L61=" "," ",(IF($L61&gt;0,INDEX('Bin Analysis'!$C$3:$S$10110,MATCH($L61,'Bin Analysis'!$L$3:$L$10110,0),MATCH(M$5,'Bin Analysis'!$C$2:$S$2,0))," ")))</f>
        <v>20</v>
      </c>
      <c r="N61" s="68">
        <f>IF($L61=" "," ",(IF($M61=FALSE," ",(IF($M61&gt;0,INDEX('Bin Analysis'!$C$3:$S$10110,MATCH($L61,'Bin Analysis'!$L$3:$L$10110,0),MATCH(N$5,'Bin Analysis'!$C$2:$S$2,0))," ")))))</f>
        <v>0</v>
      </c>
      <c r="O61" s="68">
        <f>IF($L61=" "," ",(IF($M61=FALSE," ",(IF($M61&gt;0,INDEX('Bin Analysis'!$C$3:$S$10110,MATCH($L61,'Bin Analysis'!$L$3:$L$10110,0),MATCH(O$5,'Bin Analysis'!$C$2:$S$2,0))," ")))))</f>
        <v>0</v>
      </c>
      <c r="P61" s="68">
        <f>IF($L61=" "," ",(IF($M61=FALSE," ",(IF($M61&gt;0,INDEX('Bin Analysis'!$C$3:$S$10110,MATCH($L61,'Bin Analysis'!$L$3:$L$10110,0),MATCH(P$5,'Bin Analysis'!$C$2:$S$2,0))," ")))))</f>
        <v>0.6</v>
      </c>
      <c r="Q61" s="68">
        <f>IF($L61=" "," ",(IF($M61=FALSE," ",(IF($M61&gt;0,INDEX('Bin Analysis'!$C$3:$S$10110,MATCH($L61,'Bin Analysis'!$L$3:$L$10110,0),MATCH(Q$5,'Bin Analysis'!$C$2:$S$2,0))," ")))))</f>
        <v>0.52173913043478259</v>
      </c>
      <c r="R61" s="68">
        <f>IF($L61=" "," ",(IF($M61=FALSE," ",(IF($M61&gt;0,INDEX('Bin Analysis'!$C$3:$S$10110,MATCH($L61,'Bin Analysis'!$L$3:$L$10110,0),MATCH(R$5,'Bin Analysis'!$C$2:$S$2,0))," ")))))</f>
        <v>0.63157894736842102</v>
      </c>
      <c r="S61" s="68" t="str">
        <f>IF($L61=" "," ",(IF($M61=FALSE," ",(IF($M61&gt;0,INDEX('Bin Analysis'!$C$3:$S$10110,MATCH($L61,'Bin Analysis'!$L$3:$L$10110,0),MATCH(S$5,'Bin Analysis'!$C$2:$S$2,0))," ")))))</f>
        <v>no</v>
      </c>
      <c r="T61" s="68">
        <f>Assignments!K60</f>
        <v>0.36196543789473684</v>
      </c>
      <c r="U61" s="68">
        <f>Assignments!L60</f>
        <v>0.26506934734858645</v>
      </c>
      <c r="V61" s="74" t="str">
        <f>Assignments!V60</f>
        <v>Rheostat</v>
      </c>
    </row>
    <row r="62" spans="1:22" x14ac:dyDescent="0.25">
      <c r="A62" s="86" t="s">
        <v>155</v>
      </c>
      <c r="B62" s="87">
        <v>4</v>
      </c>
      <c r="C62" s="87" t="s">
        <v>144</v>
      </c>
      <c r="D62" s="87">
        <v>0.87045649000000003</v>
      </c>
      <c r="E62" s="87">
        <v>6.1385750000000003E-2</v>
      </c>
      <c r="G62" s="40">
        <f>IFERROR('Data Transformation'!M60," ")</f>
        <v>55</v>
      </c>
      <c r="L62" s="66">
        <f t="shared" si="0"/>
        <v>56</v>
      </c>
      <c r="M62" s="67">
        <f>IF(L62=" "," ",(IF($L62&gt;0,INDEX('Bin Analysis'!$C$3:$S$10110,MATCH($L62,'Bin Analysis'!$L$3:$L$10110,0),MATCH(M$5,'Bin Analysis'!$C$2:$S$2,0))," ")))</f>
        <v>20</v>
      </c>
      <c r="N62" s="68">
        <f>IF($L62=" "," ",(IF($M62=FALSE," ",(IF($M62&gt;0,INDEX('Bin Analysis'!$C$3:$S$10110,MATCH($L62,'Bin Analysis'!$L$3:$L$10110,0),MATCH(N$5,'Bin Analysis'!$C$2:$S$2,0))," ")))))</f>
        <v>0</v>
      </c>
      <c r="O62" s="68">
        <f>IF($L62=" "," ",(IF($M62=FALSE," ",(IF($M62&gt;0,INDEX('Bin Analysis'!$C$3:$S$10110,MATCH($L62,'Bin Analysis'!$L$3:$L$10110,0),MATCH(O$5,'Bin Analysis'!$C$2:$S$2,0))," ")))))</f>
        <v>0.26315789473684209</v>
      </c>
      <c r="P62" s="68">
        <f>IF($L62=" "," ",(IF($M62=FALSE," ",(IF($M62&gt;0,INDEX('Bin Analysis'!$C$3:$S$10110,MATCH($L62,'Bin Analysis'!$L$3:$L$10110,0),MATCH(P$5,'Bin Analysis'!$C$2:$S$2,0))," ")))))</f>
        <v>0.7</v>
      </c>
      <c r="Q62" s="68">
        <f>IF($L62=" "," ",(IF($M62=FALSE," ",(IF($M62&gt;0,INDEX('Bin Analysis'!$C$3:$S$10110,MATCH($L62,'Bin Analysis'!$L$3:$L$10110,0),MATCH(Q$5,'Bin Analysis'!$C$2:$S$2,0))," ")))))</f>
        <v>0.65217391304347827</v>
      </c>
      <c r="R62" s="68">
        <f>IF($L62=" "," ",(IF($M62=FALSE," ",(IF($M62&gt;0,INDEX('Bin Analysis'!$C$3:$S$10110,MATCH($L62,'Bin Analysis'!$L$3:$L$10110,0),MATCH(R$5,'Bin Analysis'!$C$2:$S$2,0))," ")))))</f>
        <v>0.26315789473684209</v>
      </c>
      <c r="S62" s="68" t="str">
        <f>IF($L62=" "," ",(IF($M62=FALSE," ",(IF($M62&gt;0,INDEX('Bin Analysis'!$C$3:$S$10110,MATCH($L62,'Bin Analysis'!$L$3:$L$10110,0),MATCH(S$5,'Bin Analysis'!$C$2:$S$2,0))," ")))))</f>
        <v>no</v>
      </c>
      <c r="T62" s="68">
        <f>Assignments!K61</f>
        <v>0.63053364578947368</v>
      </c>
      <c r="U62" s="68">
        <f>Assignments!L61</f>
        <v>0.2780984320227059</v>
      </c>
      <c r="V62" s="74" t="str">
        <f>Assignments!V61</f>
        <v>Rheostat</v>
      </c>
    </row>
    <row r="63" spans="1:22" x14ac:dyDescent="0.25">
      <c r="A63" s="86" t="s">
        <v>155</v>
      </c>
      <c r="B63" s="87">
        <v>4</v>
      </c>
      <c r="C63" s="87" t="s">
        <v>146</v>
      </c>
      <c r="D63" s="87">
        <v>0.87656515999999995</v>
      </c>
      <c r="E63" s="87">
        <v>5.5144459999999999E-2</v>
      </c>
      <c r="G63" s="40">
        <f>IFERROR('Data Transformation'!M61," ")</f>
        <v>56</v>
      </c>
      <c r="L63" s="66">
        <f t="shared" si="0"/>
        <v>57</v>
      </c>
      <c r="M63" s="67">
        <f>IF(L63=" "," ",(IF($L63&gt;0,INDEX('Bin Analysis'!$C$3:$S$10110,MATCH($L63,'Bin Analysis'!$L$3:$L$10110,0),MATCH(M$5,'Bin Analysis'!$C$2:$S$2,0))," ")))</f>
        <v>16</v>
      </c>
      <c r="N63" s="68">
        <f>IF($L63=" "," ",(IF($M63=FALSE," ",(IF($M63&gt;0,INDEX('Bin Analysis'!$C$3:$S$10110,MATCH($L63,'Bin Analysis'!$L$3:$L$10110,0),MATCH(N$5,'Bin Analysis'!$C$2:$S$2,0))," ")))))</f>
        <v>0</v>
      </c>
      <c r="O63" s="68">
        <f>IF($L63=" "," ",(IF($M63=FALSE," ",(IF($M63&gt;0,INDEX('Bin Analysis'!$C$3:$S$10110,MATCH($L63,'Bin Analysis'!$L$3:$L$10110,0),MATCH(O$5,'Bin Analysis'!$C$2:$S$2,0))," ")))))</f>
        <v>0</v>
      </c>
      <c r="P63" s="68">
        <f>IF($L63=" "," ",(IF($M63=FALSE," ",(IF($M63&gt;0,INDEX('Bin Analysis'!$C$3:$S$10110,MATCH($L63,'Bin Analysis'!$L$3:$L$10110,0),MATCH(P$5,'Bin Analysis'!$C$2:$S$2,0))," ")))))</f>
        <v>0.5</v>
      </c>
      <c r="Q63" s="68">
        <f>IF($L63=" "," ",(IF($M63=FALSE," ",(IF($M63&gt;0,INDEX('Bin Analysis'!$C$3:$S$10110,MATCH($L63,'Bin Analysis'!$L$3:$L$10110,0),MATCH(Q$5,'Bin Analysis'!$C$2:$S$2,0))," ")))))</f>
        <v>0.47826086956521741</v>
      </c>
      <c r="R63" s="68">
        <f>IF($L63=" "," ",(IF($M63=FALSE," ",(IF($M63&gt;0,INDEX('Bin Analysis'!$C$3:$S$10110,MATCH($L63,'Bin Analysis'!$L$3:$L$10110,0),MATCH(R$5,'Bin Analysis'!$C$2:$S$2,0))," ")))))</f>
        <v>0.4</v>
      </c>
      <c r="S63" s="68" t="str">
        <f>IF($L63=" "," ",(IF($M63=FALSE," ",(IF($M63&gt;0,INDEX('Bin Analysis'!$C$3:$S$10110,MATCH($L63,'Bin Analysis'!$L$3:$L$10110,0),MATCH(S$5,'Bin Analysis'!$C$2:$S$2,0))," ")))))</f>
        <v>no</v>
      </c>
      <c r="T63" s="68">
        <f>Assignments!K62</f>
        <v>0.45323732666666672</v>
      </c>
      <c r="U63" s="68">
        <f>Assignments!L62</f>
        <v>0.19275106176608303</v>
      </c>
      <c r="V63" s="74" t="str">
        <f>Assignments!V62</f>
        <v>Adverse</v>
      </c>
    </row>
    <row r="64" spans="1:22" x14ac:dyDescent="0.25">
      <c r="A64" s="86" t="s">
        <v>155</v>
      </c>
      <c r="B64" s="87">
        <v>4</v>
      </c>
      <c r="C64" s="87" t="s">
        <v>150</v>
      </c>
      <c r="D64" s="87">
        <v>0.88757143999999999</v>
      </c>
      <c r="E64" s="87">
        <v>5.19687E-2</v>
      </c>
      <c r="G64" s="40">
        <f>IFERROR('Data Transformation'!M62," ")</f>
        <v>57</v>
      </c>
      <c r="L64" s="66">
        <f t="shared" si="0"/>
        <v>58</v>
      </c>
      <c r="M64" s="67">
        <f>IF(L64=" "," ",(IF($L64&gt;0,INDEX('Bin Analysis'!$C$3:$S$10110,MATCH($L64,'Bin Analysis'!$L$3:$L$10110,0),MATCH(M$5,'Bin Analysis'!$C$2:$S$2,0))," ")))</f>
        <v>15</v>
      </c>
      <c r="N64" s="68">
        <f>IF($L64=" "," ",(IF($M64=FALSE," ",(IF($M64&gt;0,INDEX('Bin Analysis'!$C$3:$S$10110,MATCH($L64,'Bin Analysis'!$L$3:$L$10110,0),MATCH(N$5,'Bin Analysis'!$C$2:$S$2,0))," ")))))</f>
        <v>0</v>
      </c>
      <c r="O64" s="68">
        <f>IF($L64=" "," ",(IF($M64=FALSE," ",(IF($M64&gt;0,INDEX('Bin Analysis'!$C$3:$S$10110,MATCH($L64,'Bin Analysis'!$L$3:$L$10110,0),MATCH(O$5,'Bin Analysis'!$C$2:$S$2,0))," ")))))</f>
        <v>0.6428571428571429</v>
      </c>
      <c r="P64" s="68">
        <f>IF($L64=" "," ",(IF($M64=FALSE," ",(IF($M64&gt;0,INDEX('Bin Analysis'!$C$3:$S$10110,MATCH($L64,'Bin Analysis'!$L$3:$L$10110,0),MATCH(P$5,'Bin Analysis'!$C$2:$S$2,0))," ")))))</f>
        <v>0.4</v>
      </c>
      <c r="Q64" s="68">
        <f>IF($L64=" "," ",(IF($M64=FALSE," ",(IF($M64&gt;0,INDEX('Bin Analysis'!$C$3:$S$10110,MATCH($L64,'Bin Analysis'!$L$3:$L$10110,0),MATCH(Q$5,'Bin Analysis'!$C$2:$S$2,0))," ")))))</f>
        <v>0.39130434782608697</v>
      </c>
      <c r="R64" s="68">
        <f>IF($L64=" "," ",(IF($M64=FALSE," ",(IF($M64&gt;0,INDEX('Bin Analysis'!$C$3:$S$10110,MATCH($L64,'Bin Analysis'!$L$3:$L$10110,0),MATCH(R$5,'Bin Analysis'!$C$2:$S$2,0))," ")))))</f>
        <v>0</v>
      </c>
      <c r="S64" s="68" t="str">
        <f>IF($L64=" "," ",(IF($M64=FALSE," ",(IF($M64&gt;0,INDEX('Bin Analysis'!$C$3:$S$10110,MATCH($L64,'Bin Analysis'!$L$3:$L$10110,0),MATCH(S$5,'Bin Analysis'!$C$2:$S$2,0))," ")))))</f>
        <v>no</v>
      </c>
      <c r="T64" s="68">
        <f>Assignments!K63</f>
        <v>0.90759670357142874</v>
      </c>
      <c r="U64" s="68">
        <f>Assignments!L63</f>
        <v>0.14429677130528251</v>
      </c>
      <c r="V64" s="74" t="str">
        <f>Assignments!V63</f>
        <v>Moderate</v>
      </c>
    </row>
    <row r="65" spans="1:22" x14ac:dyDescent="0.25">
      <c r="A65" s="86" t="s">
        <v>155</v>
      </c>
      <c r="B65" s="87">
        <v>4</v>
      </c>
      <c r="C65" s="87" t="s">
        <v>149</v>
      </c>
      <c r="D65" s="87">
        <v>0.89106286000000001</v>
      </c>
      <c r="E65" s="87">
        <v>6.9777790000000006E-2</v>
      </c>
      <c r="G65" s="40">
        <f>IFERROR('Data Transformation'!M63," ")</f>
        <v>58</v>
      </c>
      <c r="L65" s="66">
        <f t="shared" si="0"/>
        <v>59</v>
      </c>
      <c r="M65" s="67">
        <f>IF(L65=" "," ",(IF($L65&gt;0,INDEX('Bin Analysis'!$C$3:$S$10110,MATCH($L65,'Bin Analysis'!$L$3:$L$10110,0),MATCH(M$5,'Bin Analysis'!$C$2:$S$2,0))," ")))</f>
        <v>13</v>
      </c>
      <c r="N65" s="68">
        <f>IF($L65=" "," ",(IF($M65=FALSE," ",(IF($M65&gt;0,INDEX('Bin Analysis'!$C$3:$S$10110,MATCH($L65,'Bin Analysis'!$L$3:$L$10110,0),MATCH(N$5,'Bin Analysis'!$C$2:$S$2,0))," ")))))</f>
        <v>0</v>
      </c>
      <c r="O65" s="68">
        <f>IF($L65=" "," ",(IF($M65=FALSE," ",(IF($M65&gt;0,INDEX('Bin Analysis'!$C$3:$S$10110,MATCH($L65,'Bin Analysis'!$L$3:$L$10110,0),MATCH(O$5,'Bin Analysis'!$C$2:$S$2,0))," ")))))</f>
        <v>0</v>
      </c>
      <c r="P65" s="68">
        <f>IF($L65=" "," ",(IF($M65=FALSE," ",(IF($M65&gt;0,INDEX('Bin Analysis'!$C$3:$S$10110,MATCH($L65,'Bin Analysis'!$L$3:$L$10110,0),MATCH(P$5,'Bin Analysis'!$C$2:$S$2,0))," ")))))</f>
        <v>0.4</v>
      </c>
      <c r="Q65" s="68">
        <f>IF($L65=" "," ",(IF($M65=FALSE," ",(IF($M65&gt;0,INDEX('Bin Analysis'!$C$3:$S$10110,MATCH($L65,'Bin Analysis'!$L$3:$L$10110,0),MATCH(Q$5,'Bin Analysis'!$C$2:$S$2,0))," ")))))</f>
        <v>0.30434782608695654</v>
      </c>
      <c r="R65" s="68">
        <f>IF($L65=" "," ",(IF($M65=FALSE," ",(IF($M65&gt;0,INDEX('Bin Analysis'!$C$3:$S$10110,MATCH($L65,'Bin Analysis'!$L$3:$L$10110,0),MATCH(R$5,'Bin Analysis'!$C$2:$S$2,0))," ")))))</f>
        <v>8.3333333333333329E-2</v>
      </c>
      <c r="S65" s="68" t="str">
        <f>IF($L65=" "," ",(IF($M65=FALSE," ",(IF($M65&gt;0,INDEX('Bin Analysis'!$C$3:$S$10110,MATCH($L65,'Bin Analysis'!$L$3:$L$10110,0),MATCH(S$5,'Bin Analysis'!$C$2:$S$2,0))," ")))))</f>
        <v>no</v>
      </c>
      <c r="T65" s="68">
        <f>Assignments!K64</f>
        <v>0.41677724500000002</v>
      </c>
      <c r="U65" s="68">
        <f>Assignments!L64</f>
        <v>8.2448937161713462E-2</v>
      </c>
      <c r="V65" s="74" t="str">
        <f>Assignments!V64</f>
        <v>Adverse</v>
      </c>
    </row>
    <row r="66" spans="1:22" x14ac:dyDescent="0.25">
      <c r="A66" s="86" t="s">
        <v>155</v>
      </c>
      <c r="B66" s="87">
        <v>4</v>
      </c>
      <c r="C66" s="87" t="s">
        <v>145</v>
      </c>
      <c r="D66" s="87">
        <v>0.92105720999999996</v>
      </c>
      <c r="E66" s="87">
        <v>6.0970440000000001E-2</v>
      </c>
      <c r="G66" s="40">
        <f>IFERROR('Data Transformation'!M64," ")</f>
        <v>59</v>
      </c>
      <c r="L66" s="66">
        <f t="shared" si="0"/>
        <v>60</v>
      </c>
      <c r="M66" s="67">
        <f>IF(L66=" "," ",(IF($L66&gt;0,INDEX('Bin Analysis'!$C$3:$S$10110,MATCH($L66,'Bin Analysis'!$L$3:$L$10110,0),MATCH(M$5,'Bin Analysis'!$C$2:$S$2,0))," ")))</f>
        <v>18</v>
      </c>
      <c r="N66" s="68">
        <f>IF($L66=" "," ",(IF($M66=FALSE," ",(IF($M66&gt;0,INDEX('Bin Analysis'!$C$3:$S$10110,MATCH($L66,'Bin Analysis'!$L$3:$L$10110,0),MATCH(N$5,'Bin Analysis'!$C$2:$S$2,0))," ")))))</f>
        <v>5.8823529411764705E-2</v>
      </c>
      <c r="O66" s="68">
        <f>IF($L66=" "," ",(IF($M66=FALSE," ",(IF($M66&gt;0,INDEX('Bin Analysis'!$C$3:$S$10110,MATCH($L66,'Bin Analysis'!$L$3:$L$10110,0),MATCH(O$5,'Bin Analysis'!$C$2:$S$2,0))," ")))))</f>
        <v>0.76470588235294112</v>
      </c>
      <c r="P66" s="68">
        <f>IF($L66=" "," ",(IF($M66=FALSE," ",(IF($M66&gt;0,INDEX('Bin Analysis'!$C$3:$S$10110,MATCH($L66,'Bin Analysis'!$L$3:$L$10110,0),MATCH(P$5,'Bin Analysis'!$C$2:$S$2,0))," ")))))</f>
        <v>0.5</v>
      </c>
      <c r="Q66" s="68">
        <f>IF($L66=" "," ",(IF($M66=FALSE," ",(IF($M66&gt;0,INDEX('Bin Analysis'!$C$3:$S$10110,MATCH($L66,'Bin Analysis'!$L$3:$L$10110,0),MATCH(Q$5,'Bin Analysis'!$C$2:$S$2,0))," ")))))</f>
        <v>0.43478260869565216</v>
      </c>
      <c r="R66" s="68">
        <f>IF($L66=" "," ",(IF($M66=FALSE," ",(IF($M66&gt;0,INDEX('Bin Analysis'!$C$3:$S$10110,MATCH($L66,'Bin Analysis'!$L$3:$L$10110,0),MATCH(R$5,'Bin Analysis'!$C$2:$S$2,0))," ")))))</f>
        <v>0</v>
      </c>
      <c r="S66" s="68" t="str">
        <f>IF($L66=" "," ",(IF($M66=FALSE," ",(IF($M66&gt;0,INDEX('Bin Analysis'!$C$3:$S$10110,MATCH($L66,'Bin Analysis'!$L$3:$L$10110,0),MATCH(S$5,'Bin Analysis'!$C$2:$S$2,0))," ")))))</f>
        <v>no</v>
      </c>
      <c r="T66" s="68">
        <f>Assignments!K65</f>
        <v>0.9429125894117647</v>
      </c>
      <c r="U66" s="68">
        <f>Assignments!L65</f>
        <v>0.16644288686733466</v>
      </c>
      <c r="V66" s="74" t="str">
        <f>Assignments!V65</f>
        <v>Neutral</v>
      </c>
    </row>
    <row r="67" spans="1:22" x14ac:dyDescent="0.25">
      <c r="A67" s="86" t="s">
        <v>155</v>
      </c>
      <c r="B67" s="87">
        <v>4</v>
      </c>
      <c r="C67" s="87" t="s">
        <v>152</v>
      </c>
      <c r="D67" s="87">
        <v>0.94772391</v>
      </c>
      <c r="E67" s="87">
        <v>4.5427269999999999E-2</v>
      </c>
      <c r="G67" s="40">
        <f>IFERROR('Data Transformation'!M65," ")</f>
        <v>60</v>
      </c>
      <c r="L67" s="66">
        <f t="shared" si="0"/>
        <v>61</v>
      </c>
      <c r="M67" s="67">
        <f>IF(L67=" "," ",(IF($L67&gt;0,INDEX('Bin Analysis'!$C$3:$S$10110,MATCH($L67,'Bin Analysis'!$L$3:$L$10110,0),MATCH(M$5,'Bin Analysis'!$C$2:$S$2,0))," ")))</f>
        <v>19</v>
      </c>
      <c r="N67" s="68">
        <f>IF($L67=" "," ",(IF($M67=FALSE," ",(IF($M67&gt;0,INDEX('Bin Analysis'!$C$3:$S$10110,MATCH($L67,'Bin Analysis'!$L$3:$L$10110,0),MATCH(N$5,'Bin Analysis'!$C$2:$S$2,0))," ")))))</f>
        <v>5.5555555555555552E-2</v>
      </c>
      <c r="O67" s="68">
        <f>IF($L67=" "," ",(IF($M67=FALSE," ",(IF($M67&gt;0,INDEX('Bin Analysis'!$C$3:$S$10110,MATCH($L67,'Bin Analysis'!$L$3:$L$10110,0),MATCH(O$5,'Bin Analysis'!$C$2:$S$2,0))," ")))))</f>
        <v>0.1111111111111111</v>
      </c>
      <c r="P67" s="68">
        <f>IF($L67=" "," ",(IF($M67=FALSE," ",(IF($M67&gt;0,INDEX('Bin Analysis'!$C$3:$S$10110,MATCH($L67,'Bin Analysis'!$L$3:$L$10110,0),MATCH(P$5,'Bin Analysis'!$C$2:$S$2,0))," ")))))</f>
        <v>0.7</v>
      </c>
      <c r="Q67" s="68">
        <f>IF($L67=" "," ",(IF($M67=FALSE," ",(IF($M67&gt;0,INDEX('Bin Analysis'!$C$3:$S$10110,MATCH($L67,'Bin Analysis'!$L$3:$L$10110,0),MATCH(Q$5,'Bin Analysis'!$C$2:$S$2,0))," ")))))</f>
        <v>0.69565217391304346</v>
      </c>
      <c r="R67" s="68">
        <f>IF($L67=" "," ",(IF($M67=FALSE," ",(IF($M67&gt;0,INDEX('Bin Analysis'!$C$3:$S$10110,MATCH($L67,'Bin Analysis'!$L$3:$L$10110,0),MATCH(R$5,'Bin Analysis'!$C$2:$S$2,0))," ")))))</f>
        <v>0</v>
      </c>
      <c r="S67" s="68" t="str">
        <f>IF($L67=" "," ",(IF($M67=FALSE," ",(IF($M67&gt;0,INDEX('Bin Analysis'!$C$3:$S$10110,MATCH($L67,'Bin Analysis'!$L$3:$L$10110,0),MATCH(S$5,'Bin Analysis'!$C$2:$S$2,0))," ")))))</f>
        <v>no</v>
      </c>
      <c r="T67" s="68">
        <f>Assignments!K66</f>
        <v>0.61867255222222228</v>
      </c>
      <c r="U67" s="68">
        <f>Assignments!L66</f>
        <v>0.23897839458427358</v>
      </c>
      <c r="V67" s="74" t="str">
        <f>Assignments!V66</f>
        <v>Rheostat</v>
      </c>
    </row>
    <row r="68" spans="1:22" x14ac:dyDescent="0.25">
      <c r="A68" s="86" t="s">
        <v>155</v>
      </c>
      <c r="B68" s="87">
        <v>4</v>
      </c>
      <c r="C68" s="87" t="s">
        <v>158</v>
      </c>
      <c r="D68" s="87">
        <v>0.96470776999999996</v>
      </c>
      <c r="E68" s="87">
        <v>5.7685989999999999E-2</v>
      </c>
      <c r="G68" s="40">
        <f>IFERROR('Data Transformation'!M66," ")</f>
        <v>61</v>
      </c>
      <c r="L68" s="66">
        <f t="shared" si="0"/>
        <v>62</v>
      </c>
      <c r="M68" s="67">
        <f>IF(L68=" "," ",(IF($L68&gt;0,INDEX('Bin Analysis'!$C$3:$S$10110,MATCH($L68,'Bin Analysis'!$L$3:$L$10110,0),MATCH(M$5,'Bin Analysis'!$C$2:$S$2,0))," ")))</f>
        <v>19</v>
      </c>
      <c r="N68" s="68">
        <f>IF($L68=" "," ",(IF($M68=FALSE," ",(IF($M68&gt;0,INDEX('Bin Analysis'!$C$3:$S$10110,MATCH($L68,'Bin Analysis'!$L$3:$L$10110,0),MATCH(N$5,'Bin Analysis'!$C$2:$S$2,0))," ")))))</f>
        <v>0</v>
      </c>
      <c r="O68" s="68">
        <f>IF($L68=" "," ",(IF($M68=FALSE," ",(IF($M68&gt;0,INDEX('Bin Analysis'!$C$3:$S$10110,MATCH($L68,'Bin Analysis'!$L$3:$L$10110,0),MATCH(O$5,'Bin Analysis'!$C$2:$S$2,0))," ")))))</f>
        <v>5.5555555555555552E-2</v>
      </c>
      <c r="P68" s="68">
        <f>IF($L68=" "," ",(IF($M68=FALSE," ",(IF($M68&gt;0,INDEX('Bin Analysis'!$C$3:$S$10110,MATCH($L68,'Bin Analysis'!$L$3:$L$10110,0),MATCH(P$5,'Bin Analysis'!$C$2:$S$2,0))," ")))))</f>
        <v>0.6</v>
      </c>
      <c r="Q68" s="68">
        <f>IF($L68=" "," ",(IF($M68=FALSE," ",(IF($M68&gt;0,INDEX('Bin Analysis'!$C$3:$S$10110,MATCH($L68,'Bin Analysis'!$L$3:$L$10110,0),MATCH(Q$5,'Bin Analysis'!$C$2:$S$2,0))," ")))))</f>
        <v>0.60869565217391308</v>
      </c>
      <c r="R68" s="68">
        <f>IF($L68=" "," ",(IF($M68=FALSE," ",(IF($M68&gt;0,INDEX('Bin Analysis'!$C$3:$S$10110,MATCH($L68,'Bin Analysis'!$L$3:$L$10110,0),MATCH(R$5,'Bin Analysis'!$C$2:$S$2,0))," ")))))</f>
        <v>0</v>
      </c>
      <c r="S68" s="68" t="str">
        <f>IF($L68=" "," ",(IF($M68=FALSE," ",(IF($M68&gt;0,INDEX('Bin Analysis'!$C$3:$S$10110,MATCH($L68,'Bin Analysis'!$L$3:$L$10110,0),MATCH(S$5,'Bin Analysis'!$C$2:$S$2,0))," ")))))</f>
        <v>no</v>
      </c>
      <c r="T68" s="68">
        <f>Assignments!K67</f>
        <v>0.65837167555555576</v>
      </c>
      <c r="U68" s="68">
        <f>Assignments!L67</f>
        <v>0.15159832894832559</v>
      </c>
      <c r="V68" s="74" t="str">
        <f>Assignments!V67</f>
        <v>Rheostat</v>
      </c>
    </row>
    <row r="69" spans="1:22" x14ac:dyDescent="0.25">
      <c r="A69" s="86" t="s">
        <v>155</v>
      </c>
      <c r="B69" s="87">
        <v>4</v>
      </c>
      <c r="C69" s="87" t="s">
        <v>147</v>
      </c>
      <c r="D69" s="87">
        <v>0.97974426000000003</v>
      </c>
      <c r="E69" s="87">
        <v>4.627705E-2</v>
      </c>
      <c r="G69" s="40">
        <f>IFERROR('Data Transformation'!M67," ")</f>
        <v>62</v>
      </c>
      <c r="L69" s="66">
        <f t="shared" si="0"/>
        <v>63</v>
      </c>
      <c r="M69" s="67">
        <f>IF(L69=" "," ",(IF($L69&gt;0,INDEX('Bin Analysis'!$C$3:$S$10110,MATCH($L69,'Bin Analysis'!$L$3:$L$10110,0),MATCH(M$5,'Bin Analysis'!$C$2:$S$2,0))," ")))</f>
        <v>17</v>
      </c>
      <c r="N69" s="68">
        <f>IF($L69=" "," ",(IF($M69=FALSE," ",(IF($M69&gt;0,INDEX('Bin Analysis'!$C$3:$S$10110,MATCH($L69,'Bin Analysis'!$L$3:$L$10110,0),MATCH(N$5,'Bin Analysis'!$C$2:$S$2,0))," ")))))</f>
        <v>6.25E-2</v>
      </c>
      <c r="O69" s="68">
        <f>IF($L69=" "," ",(IF($M69=FALSE," ",(IF($M69&gt;0,INDEX('Bin Analysis'!$C$3:$S$10110,MATCH($L69,'Bin Analysis'!$L$3:$L$10110,0),MATCH(O$5,'Bin Analysis'!$C$2:$S$2,0))," ")))))</f>
        <v>0.5</v>
      </c>
      <c r="P69" s="68">
        <f>IF($L69=" "," ",(IF($M69=FALSE," ",(IF($M69&gt;0,INDEX('Bin Analysis'!$C$3:$S$10110,MATCH($L69,'Bin Analysis'!$L$3:$L$10110,0),MATCH(P$5,'Bin Analysis'!$C$2:$S$2,0))," ")))))</f>
        <v>0.5</v>
      </c>
      <c r="Q69" s="68">
        <f>IF($L69=" "," ",(IF($M69=FALSE," ",(IF($M69&gt;0,INDEX('Bin Analysis'!$C$3:$S$10110,MATCH($L69,'Bin Analysis'!$L$3:$L$10110,0),MATCH(Q$5,'Bin Analysis'!$C$2:$S$2,0))," ")))))</f>
        <v>0.47826086956521741</v>
      </c>
      <c r="R69" s="68">
        <f>IF($L69=" "," ",(IF($M69=FALSE," ",(IF($M69&gt;0,INDEX('Bin Analysis'!$C$3:$S$10110,MATCH($L69,'Bin Analysis'!$L$3:$L$10110,0),MATCH(R$5,'Bin Analysis'!$C$2:$S$2,0))," ")))))</f>
        <v>0</v>
      </c>
      <c r="S69" s="68" t="str">
        <f>IF($L69=" "," ",(IF($M69=FALSE," ",(IF($M69&gt;0,INDEX('Bin Analysis'!$C$3:$S$10110,MATCH($L69,'Bin Analysis'!$L$3:$L$10110,0),MATCH(S$5,'Bin Analysis'!$C$2:$S$2,0))," ")))))</f>
        <v>no</v>
      </c>
      <c r="T69" s="68">
        <f>Assignments!K68</f>
        <v>0.90943834062500006</v>
      </c>
      <c r="U69" s="68">
        <f>Assignments!L68</f>
        <v>0.16779814772978696</v>
      </c>
      <c r="V69" s="74" t="str">
        <f>Assignments!V68</f>
        <v>Moderate</v>
      </c>
    </row>
    <row r="70" spans="1:22" x14ac:dyDescent="0.25">
      <c r="A70" s="86" t="s">
        <v>155</v>
      </c>
      <c r="B70" s="87">
        <v>4</v>
      </c>
      <c r="C70" s="87" t="s">
        <v>9</v>
      </c>
      <c r="D70" s="87">
        <v>0.98401068000000003</v>
      </c>
      <c r="E70" s="87">
        <v>4.9873559999999997E-2</v>
      </c>
      <c r="G70" s="40">
        <f>IFERROR('Data Transformation'!M68," ")</f>
        <v>63</v>
      </c>
      <c r="L70" s="66">
        <f t="shared" si="0"/>
        <v>64</v>
      </c>
      <c r="M70" s="67">
        <f>IF(L70=" "," ",(IF($L70&gt;0,INDEX('Bin Analysis'!$C$3:$S$10110,MATCH($L70,'Bin Analysis'!$L$3:$L$10110,0),MATCH(M$5,'Bin Analysis'!$C$2:$S$2,0))," ")))</f>
        <v>19</v>
      </c>
      <c r="N70" s="68">
        <f>IF($L70=" "," ",(IF($M70=FALSE," ",(IF($M70&gt;0,INDEX('Bin Analysis'!$C$3:$S$10110,MATCH($L70,'Bin Analysis'!$L$3:$L$10110,0),MATCH(N$5,'Bin Analysis'!$C$2:$S$2,0))," ")))))</f>
        <v>0</v>
      </c>
      <c r="O70" s="68">
        <f>IF($L70=" "," ",(IF($M70=FALSE," ",(IF($M70&gt;0,INDEX('Bin Analysis'!$C$3:$S$10110,MATCH($L70,'Bin Analysis'!$L$3:$L$10110,0),MATCH(O$5,'Bin Analysis'!$C$2:$S$2,0))," ")))))</f>
        <v>0.16666666666666666</v>
      </c>
      <c r="P70" s="68">
        <f>IF($L70=" "," ",(IF($M70=FALSE," ",(IF($M70&gt;0,INDEX('Bin Analysis'!$C$3:$S$10110,MATCH($L70,'Bin Analysis'!$L$3:$L$10110,0),MATCH(P$5,'Bin Analysis'!$C$2:$S$2,0))," ")))))</f>
        <v>0.7</v>
      </c>
      <c r="Q70" s="68">
        <f>IF($L70=" "," ",(IF($M70=FALSE," ",(IF($M70&gt;0,INDEX('Bin Analysis'!$C$3:$S$10110,MATCH($L70,'Bin Analysis'!$L$3:$L$10110,0),MATCH(Q$5,'Bin Analysis'!$C$2:$S$2,0))," ")))))</f>
        <v>0.65217391304347827</v>
      </c>
      <c r="R70" s="68">
        <f>IF($L70=" "," ",(IF($M70=FALSE," ",(IF($M70&gt;0,INDEX('Bin Analysis'!$C$3:$S$10110,MATCH($L70,'Bin Analysis'!$L$3:$L$10110,0),MATCH(R$5,'Bin Analysis'!$C$2:$S$2,0))," ")))))</f>
        <v>5.5555555555555552E-2</v>
      </c>
      <c r="S70" s="68" t="str">
        <f>IF($L70=" "," ",(IF($M70=FALSE," ",(IF($M70&gt;0,INDEX('Bin Analysis'!$C$3:$S$10110,MATCH($L70,'Bin Analysis'!$L$3:$L$10110,0),MATCH(S$5,'Bin Analysis'!$C$2:$S$2,0))," ")))))</f>
        <v>no</v>
      </c>
      <c r="T70" s="68">
        <f>Assignments!K69</f>
        <v>0.64390407722222232</v>
      </c>
      <c r="U70" s="68">
        <f>Assignments!L69</f>
        <v>0.19478067026451529</v>
      </c>
      <c r="V70" s="74" t="str">
        <f>Assignments!V69</f>
        <v>Rheostat</v>
      </c>
    </row>
    <row r="71" spans="1:22" x14ac:dyDescent="0.25">
      <c r="A71" s="86" t="s">
        <v>155</v>
      </c>
      <c r="B71" s="87">
        <v>4</v>
      </c>
      <c r="C71" s="87" t="s">
        <v>154</v>
      </c>
      <c r="D71" s="87">
        <v>0.99510759999999998</v>
      </c>
      <c r="E71" s="87">
        <v>6.3516279999999994E-2</v>
      </c>
      <c r="G71" s="40">
        <f>IFERROR('Data Transformation'!M69," ")</f>
        <v>64</v>
      </c>
      <c r="L71" s="66">
        <f t="shared" ref="L71:L134" si="2">$G72</f>
        <v>65</v>
      </c>
      <c r="M71" s="67">
        <f>IF(L71=" "," ",(IF($L71&gt;0,INDEX('Bin Analysis'!$C$3:$S$10110,MATCH($L71,'Bin Analysis'!$L$3:$L$10110,0),MATCH(M$5,'Bin Analysis'!$C$2:$S$2,0))," ")))</f>
        <v>18</v>
      </c>
      <c r="N71" s="68">
        <f>IF($L71=" "," ",(IF($M71=FALSE," ",(IF($M71&gt;0,INDEX('Bin Analysis'!$C$3:$S$10110,MATCH($L71,'Bin Analysis'!$L$3:$L$10110,0),MATCH(N$5,'Bin Analysis'!$C$2:$S$2,0))," ")))))</f>
        <v>0</v>
      </c>
      <c r="O71" s="68">
        <f>IF($L71=" "," ",(IF($M71=FALSE," ",(IF($M71&gt;0,INDEX('Bin Analysis'!$C$3:$S$10110,MATCH($L71,'Bin Analysis'!$L$3:$L$10110,0),MATCH(O$5,'Bin Analysis'!$C$2:$S$2,0))," ")))))</f>
        <v>0.52941176470588236</v>
      </c>
      <c r="P71" s="68">
        <f>IF($L71=" "," ",(IF($M71=FALSE," ",(IF($M71&gt;0,INDEX('Bin Analysis'!$C$3:$S$10110,MATCH($L71,'Bin Analysis'!$L$3:$L$10110,0),MATCH(P$5,'Bin Analysis'!$C$2:$S$2,0))," ")))))</f>
        <v>0.5</v>
      </c>
      <c r="Q71" s="68">
        <f>IF($L71=" "," ",(IF($M71=FALSE," ",(IF($M71&gt;0,INDEX('Bin Analysis'!$C$3:$S$10110,MATCH($L71,'Bin Analysis'!$L$3:$L$10110,0),MATCH(Q$5,'Bin Analysis'!$C$2:$S$2,0))," ")))))</f>
        <v>0.47826086956521741</v>
      </c>
      <c r="R71" s="68">
        <f>IF($L71=" "," ",(IF($M71=FALSE," ",(IF($M71&gt;0,INDEX('Bin Analysis'!$C$3:$S$10110,MATCH($L71,'Bin Analysis'!$L$3:$L$10110,0),MATCH(R$5,'Bin Analysis'!$C$2:$S$2,0))," ")))))</f>
        <v>0</v>
      </c>
      <c r="S71" s="68" t="str">
        <f>IF($L71=" "," ",(IF($M71=FALSE," ",(IF($M71&gt;0,INDEX('Bin Analysis'!$C$3:$S$10110,MATCH($L71,'Bin Analysis'!$L$3:$L$10110,0),MATCH(S$5,'Bin Analysis'!$C$2:$S$2,0))," ")))))</f>
        <v>no</v>
      </c>
      <c r="T71" s="68">
        <f>Assignments!K70</f>
        <v>0.83572347647058831</v>
      </c>
      <c r="U71" s="68">
        <f>Assignments!L70</f>
        <v>0.16025105565830272</v>
      </c>
      <c r="V71" s="74" t="str">
        <f>Assignments!V70</f>
        <v>Moderate</v>
      </c>
    </row>
    <row r="72" spans="1:22" x14ac:dyDescent="0.25">
      <c r="A72" s="86" t="s">
        <v>155</v>
      </c>
      <c r="B72" s="87">
        <v>4</v>
      </c>
      <c r="C72" s="87" t="s">
        <v>153</v>
      </c>
      <c r="D72" s="87">
        <v>0.99868186000000003</v>
      </c>
      <c r="E72" s="87">
        <v>2.9123980000000001E-2</v>
      </c>
      <c r="G72" s="40">
        <f>IFERROR('Data Transformation'!M70," ")</f>
        <v>65</v>
      </c>
      <c r="L72" s="66">
        <f t="shared" si="2"/>
        <v>66</v>
      </c>
      <c r="M72" s="67">
        <f>IF(L72=" "," ",(IF($L72&gt;0,INDEX('Bin Analysis'!$C$3:$S$10110,MATCH($L72,'Bin Analysis'!$L$3:$L$10110,0),MATCH(M$5,'Bin Analysis'!$C$2:$S$2,0))," ")))</f>
        <v>14</v>
      </c>
      <c r="N72" s="68">
        <f>IF($L72=" "," ",(IF($M72=FALSE," ",(IF($M72&gt;0,INDEX('Bin Analysis'!$C$3:$S$10110,MATCH($L72,'Bin Analysis'!$L$3:$L$10110,0),MATCH(N$5,'Bin Analysis'!$C$2:$S$2,0))," ")))))</f>
        <v>0.15384615384615385</v>
      </c>
      <c r="O72" s="68">
        <f>IF($L72=" "," ",(IF($M72=FALSE," ",(IF($M72&gt;0,INDEX('Bin Analysis'!$C$3:$S$10110,MATCH($L72,'Bin Analysis'!$L$3:$L$10110,0),MATCH(O$5,'Bin Analysis'!$C$2:$S$2,0))," ")))))</f>
        <v>0.76923076923076927</v>
      </c>
      <c r="P72" s="68">
        <f>IF($L72=" "," ",(IF($M72=FALSE," ",(IF($M72&gt;0,INDEX('Bin Analysis'!$C$3:$S$10110,MATCH($L72,'Bin Analysis'!$L$3:$L$10110,0),MATCH(P$5,'Bin Analysis'!$C$2:$S$2,0))," ")))))</f>
        <v>0.4</v>
      </c>
      <c r="Q72" s="68">
        <f>IF($L72=" "," ",(IF($M72=FALSE," ",(IF($M72&gt;0,INDEX('Bin Analysis'!$C$3:$S$10110,MATCH($L72,'Bin Analysis'!$L$3:$L$10110,0),MATCH(Q$5,'Bin Analysis'!$C$2:$S$2,0))," ")))))</f>
        <v>0.34782608695652173</v>
      </c>
      <c r="R72" s="68">
        <f>IF($L72=" "," ",(IF($M72=FALSE," ",(IF($M72&gt;0,INDEX('Bin Analysis'!$C$3:$S$10110,MATCH($L72,'Bin Analysis'!$L$3:$L$10110,0),MATCH(R$5,'Bin Analysis'!$C$2:$S$2,0))," ")))))</f>
        <v>0</v>
      </c>
      <c r="S72" s="68" t="str">
        <f>IF($L72=" "," ",(IF($M72=FALSE," ",(IF($M72&gt;0,INDEX('Bin Analysis'!$C$3:$S$10110,MATCH($L72,'Bin Analysis'!$L$3:$L$10110,0),MATCH(S$5,'Bin Analysis'!$C$2:$S$2,0))," ")))))</f>
        <v>no</v>
      </c>
      <c r="T72" s="68">
        <f>Assignments!K71</f>
        <v>0.99606093846153843</v>
      </c>
      <c r="U72" s="68">
        <f>Assignments!L71</f>
        <v>0.15878546302062937</v>
      </c>
      <c r="V72" s="74" t="str">
        <f>Assignments!V71</f>
        <v>Neutral</v>
      </c>
    </row>
    <row r="73" spans="1:22" x14ac:dyDescent="0.25">
      <c r="A73" s="86" t="s">
        <v>155</v>
      </c>
      <c r="B73" s="87">
        <v>4</v>
      </c>
      <c r="C73" s="87" t="s">
        <v>151</v>
      </c>
      <c r="D73" s="87">
        <v>1.00091339</v>
      </c>
      <c r="E73" s="87">
        <v>6.2792429999999996E-2</v>
      </c>
      <c r="G73" s="40">
        <f>IFERROR('Data Transformation'!M71," ")</f>
        <v>66</v>
      </c>
      <c r="L73" s="66">
        <f t="shared" si="2"/>
        <v>67</v>
      </c>
      <c r="M73" s="67">
        <f>IF(L73=" "," ",(IF($L73&gt;0,INDEX('Bin Analysis'!$C$3:$S$10110,MATCH($L73,'Bin Analysis'!$L$3:$L$10110,0),MATCH(M$5,'Bin Analysis'!$C$2:$S$2,0))," ")))</f>
        <v>17</v>
      </c>
      <c r="N73" s="68">
        <f>IF($L73=" "," ",(IF($M73=FALSE," ",(IF($M73&gt;0,INDEX('Bin Analysis'!$C$3:$S$10110,MATCH($L73,'Bin Analysis'!$L$3:$L$10110,0),MATCH(N$5,'Bin Analysis'!$C$2:$S$2,0))," ")))))</f>
        <v>0</v>
      </c>
      <c r="O73" s="68">
        <f>IF($L73=" "," ",(IF($M73=FALSE," ",(IF($M73&gt;0,INDEX('Bin Analysis'!$C$3:$S$10110,MATCH($L73,'Bin Analysis'!$L$3:$L$10110,0),MATCH(O$5,'Bin Analysis'!$C$2:$S$2,0))," ")))))</f>
        <v>0</v>
      </c>
      <c r="P73" s="68">
        <f>IF($L73=" "," ",(IF($M73=FALSE," ",(IF($M73&gt;0,INDEX('Bin Analysis'!$C$3:$S$10110,MATCH($L73,'Bin Analysis'!$L$3:$L$10110,0),MATCH(P$5,'Bin Analysis'!$C$2:$S$2,0))," ")))))</f>
        <v>0.5</v>
      </c>
      <c r="Q73" s="68">
        <f>IF($L73=" "," ",(IF($M73=FALSE," ",(IF($M73&gt;0,INDEX('Bin Analysis'!$C$3:$S$10110,MATCH($L73,'Bin Analysis'!$L$3:$L$10110,0),MATCH(Q$5,'Bin Analysis'!$C$2:$S$2,0))," ")))))</f>
        <v>0.43478260869565216</v>
      </c>
      <c r="R73" s="68">
        <f>IF($L73=" "," ",(IF($M73=FALSE," ",(IF($M73&gt;0,INDEX('Bin Analysis'!$C$3:$S$10110,MATCH($L73,'Bin Analysis'!$L$3:$L$10110,0),MATCH(R$5,'Bin Analysis'!$C$2:$S$2,0))," ")))))</f>
        <v>0.5</v>
      </c>
      <c r="S73" s="68" t="str">
        <f>IF($L73=" "," ",(IF($M73=FALSE," ",(IF($M73&gt;0,INDEX('Bin Analysis'!$C$3:$S$10110,MATCH($L73,'Bin Analysis'!$L$3:$L$10110,0),MATCH(S$5,'Bin Analysis'!$C$2:$S$2,0))," ")))))</f>
        <v>no</v>
      </c>
      <c r="T73" s="68">
        <f>Assignments!K72</f>
        <v>0.39244557187500001</v>
      </c>
      <c r="U73" s="68">
        <f>Assignments!L72</f>
        <v>0.16203568509898342</v>
      </c>
      <c r="V73" s="74" t="str">
        <f>Assignments!V72</f>
        <v>Adverse</v>
      </c>
    </row>
    <row r="74" spans="1:22" x14ac:dyDescent="0.25">
      <c r="A74" s="86" t="s">
        <v>155</v>
      </c>
      <c r="B74" s="87">
        <v>4</v>
      </c>
      <c r="C74" s="87" t="s">
        <v>161</v>
      </c>
      <c r="D74" s="87">
        <v>1.0500379799999999</v>
      </c>
      <c r="E74" s="87">
        <v>5.1070169999999998E-2</v>
      </c>
      <c r="G74" s="40">
        <f>IFERROR('Data Transformation'!M72," ")</f>
        <v>67</v>
      </c>
      <c r="L74" s="66">
        <f t="shared" si="2"/>
        <v>68</v>
      </c>
      <c r="M74" s="67">
        <f>IF(L74=" "," ",(IF($L74&gt;0,INDEX('Bin Analysis'!$C$3:$S$10110,MATCH($L74,'Bin Analysis'!$L$3:$L$10110,0),MATCH(M$5,'Bin Analysis'!$C$2:$S$2,0))," ")))</f>
        <v>13</v>
      </c>
      <c r="N74" s="68">
        <f>IF($L74=" "," ",(IF($M74=FALSE," ",(IF($M74&gt;0,INDEX('Bin Analysis'!$C$3:$S$10110,MATCH($L74,'Bin Analysis'!$L$3:$L$10110,0),MATCH(N$5,'Bin Analysis'!$C$2:$S$2,0))," ")))))</f>
        <v>8.3333333333333329E-2</v>
      </c>
      <c r="O74" s="68">
        <f>IF($L74=" "," ",(IF($M74=FALSE," ",(IF($M74&gt;0,INDEX('Bin Analysis'!$C$3:$S$10110,MATCH($L74,'Bin Analysis'!$L$3:$L$10110,0),MATCH(O$5,'Bin Analysis'!$C$2:$S$2,0))," ")))))</f>
        <v>0.25</v>
      </c>
      <c r="P74" s="68">
        <f>IF($L74=" "," ",(IF($M74=FALSE," ",(IF($M74&gt;0,INDEX('Bin Analysis'!$C$3:$S$10110,MATCH($L74,'Bin Analysis'!$L$3:$L$10110,0),MATCH(P$5,'Bin Analysis'!$C$2:$S$2,0))," ")))))</f>
        <v>0.7</v>
      </c>
      <c r="Q74" s="68">
        <f>IF($L74=" "," ",(IF($M74=FALSE," ",(IF($M74&gt;0,INDEX('Bin Analysis'!$C$3:$S$10110,MATCH($L74,'Bin Analysis'!$L$3:$L$10110,0),MATCH(Q$5,'Bin Analysis'!$C$2:$S$2,0))," ")))))</f>
        <v>0.60869565217391308</v>
      </c>
      <c r="R74" s="68">
        <f>IF($L74=" "," ",(IF($M74=FALSE," ",(IF($M74&gt;0,INDEX('Bin Analysis'!$C$3:$S$10110,MATCH($L74,'Bin Analysis'!$L$3:$L$10110,0),MATCH(R$5,'Bin Analysis'!$C$2:$S$2,0))," ")))))</f>
        <v>0.16666666666666666</v>
      </c>
      <c r="S74" s="68" t="str">
        <f>IF($L74=" "," ",(IF($M74=FALSE," ",(IF($M74&gt;0,INDEX('Bin Analysis'!$C$3:$S$10110,MATCH($L74,'Bin Analysis'!$L$3:$L$10110,0),MATCH(S$5,'Bin Analysis'!$C$2:$S$2,0))," ")))))</f>
        <v>no</v>
      </c>
      <c r="T74" s="68">
        <f>Assignments!K73</f>
        <v>0.68498823249999996</v>
      </c>
      <c r="U74" s="68">
        <f>Assignments!L73</f>
        <v>0.27757903661676991</v>
      </c>
      <c r="V74" s="74" t="str">
        <f>Assignments!V73</f>
        <v>Rheostat</v>
      </c>
    </row>
    <row r="75" spans="1:22" x14ac:dyDescent="0.25">
      <c r="A75" s="86" t="s">
        <v>148</v>
      </c>
      <c r="B75" s="87">
        <v>5</v>
      </c>
      <c r="C75" s="87" t="s">
        <v>143</v>
      </c>
      <c r="D75" s="87">
        <v>0.20102413999999999</v>
      </c>
      <c r="E75" s="87">
        <v>6.7917050000000007E-2</v>
      </c>
      <c r="G75" s="40">
        <f>IFERROR('Data Transformation'!M73," ")</f>
        <v>68</v>
      </c>
      <c r="L75" s="66">
        <f t="shared" si="2"/>
        <v>69</v>
      </c>
      <c r="M75" s="67">
        <f>IF(L75=" "," ",(IF($L75&gt;0,INDEX('Bin Analysis'!$C$3:$S$10110,MATCH($L75,'Bin Analysis'!$L$3:$L$10110,0),MATCH(M$5,'Bin Analysis'!$C$2:$S$2,0))," ")))</f>
        <v>19</v>
      </c>
      <c r="N75" s="68">
        <f>IF($L75=" "," ",(IF($M75=FALSE," ",(IF($M75&gt;0,INDEX('Bin Analysis'!$C$3:$S$10110,MATCH($L75,'Bin Analysis'!$L$3:$L$10110,0),MATCH(N$5,'Bin Analysis'!$C$2:$S$2,0))," ")))))</f>
        <v>0</v>
      </c>
      <c r="O75" s="68">
        <f>IF($L75=" "," ",(IF($M75=FALSE," ",(IF($M75&gt;0,INDEX('Bin Analysis'!$C$3:$S$10110,MATCH($L75,'Bin Analysis'!$L$3:$L$10110,0),MATCH(O$5,'Bin Analysis'!$C$2:$S$2,0))," ")))))</f>
        <v>0.16666666666666666</v>
      </c>
      <c r="P75" s="68">
        <f>IF($L75=" "," ",(IF($M75=FALSE," ",(IF($M75&gt;0,INDEX('Bin Analysis'!$C$3:$S$10110,MATCH($L75,'Bin Analysis'!$L$3:$L$10110,0),MATCH(P$5,'Bin Analysis'!$C$2:$S$2,0))," ")))))</f>
        <v>0.6</v>
      </c>
      <c r="Q75" s="68">
        <f>IF($L75=" "," ",(IF($M75=FALSE," ",(IF($M75&gt;0,INDEX('Bin Analysis'!$C$3:$S$10110,MATCH($L75,'Bin Analysis'!$L$3:$L$10110,0),MATCH(Q$5,'Bin Analysis'!$C$2:$S$2,0))," ")))))</f>
        <v>0.56521739130434778</v>
      </c>
      <c r="R75" s="68">
        <f>IF($L75=" "," ",(IF($M75=FALSE," ",(IF($M75&gt;0,INDEX('Bin Analysis'!$C$3:$S$10110,MATCH($L75,'Bin Analysis'!$L$3:$L$10110,0),MATCH(R$5,'Bin Analysis'!$C$2:$S$2,0))," ")))))</f>
        <v>5.5555555555555552E-2</v>
      </c>
      <c r="S75" s="68" t="str">
        <f>IF($L75=" "," ",(IF($M75=FALSE," ",(IF($M75&gt;0,INDEX('Bin Analysis'!$C$3:$S$10110,MATCH($L75,'Bin Analysis'!$L$3:$L$10110,0),MATCH(S$5,'Bin Analysis'!$C$2:$S$2,0))," ")))))</f>
        <v>no</v>
      </c>
      <c r="T75" s="68">
        <f>Assignments!K74</f>
        <v>0.73041146111111088</v>
      </c>
      <c r="U75" s="68">
        <f>Assignments!L74</f>
        <v>0.20206750838866874</v>
      </c>
      <c r="V75" s="74" t="str">
        <f>Assignments!V74</f>
        <v>Rheostat</v>
      </c>
    </row>
    <row r="76" spans="1:22" x14ac:dyDescent="0.25">
      <c r="A76" s="86" t="s">
        <v>148</v>
      </c>
      <c r="B76" s="87">
        <v>5</v>
      </c>
      <c r="C76" s="87" t="s">
        <v>158</v>
      </c>
      <c r="D76" s="87">
        <v>0.29448529000000001</v>
      </c>
      <c r="E76" s="87">
        <v>6.4175739999999995E-2</v>
      </c>
      <c r="G76" s="40">
        <f>IFERROR('Data Transformation'!M74," ")</f>
        <v>69</v>
      </c>
      <c r="L76" s="66">
        <f t="shared" si="2"/>
        <v>70</v>
      </c>
      <c r="M76" s="67">
        <f>IF(L76=" "," ",(IF($L76&gt;0,INDEX('Bin Analysis'!$C$3:$S$10110,MATCH($L76,'Bin Analysis'!$L$3:$L$10110,0),MATCH(M$5,'Bin Analysis'!$C$2:$S$2,0))," ")))</f>
        <v>17</v>
      </c>
      <c r="N76" s="68">
        <f>IF($L76=" "," ",(IF($M76=FALSE," ",(IF($M76&gt;0,INDEX('Bin Analysis'!$C$3:$S$10110,MATCH($L76,'Bin Analysis'!$L$3:$L$10110,0),MATCH(N$5,'Bin Analysis'!$C$2:$S$2,0))," ")))))</f>
        <v>0</v>
      </c>
      <c r="O76" s="68">
        <f>IF($L76=" "," ",(IF($M76=FALSE," ",(IF($M76&gt;0,INDEX('Bin Analysis'!$C$3:$S$10110,MATCH($L76,'Bin Analysis'!$L$3:$L$10110,0),MATCH(O$5,'Bin Analysis'!$C$2:$S$2,0))," ")))))</f>
        <v>0.125</v>
      </c>
      <c r="P76" s="68">
        <f>IF($L76=" "," ",(IF($M76=FALSE," ",(IF($M76&gt;0,INDEX('Bin Analysis'!$C$3:$S$10110,MATCH($L76,'Bin Analysis'!$L$3:$L$10110,0),MATCH(P$5,'Bin Analysis'!$C$2:$S$2,0))," ")))))</f>
        <v>0.7</v>
      </c>
      <c r="Q76" s="68">
        <f>IF($L76=" "," ",(IF($M76=FALSE," ",(IF($M76&gt;0,INDEX('Bin Analysis'!$C$3:$S$10110,MATCH($L76,'Bin Analysis'!$L$3:$L$10110,0),MATCH(Q$5,'Bin Analysis'!$C$2:$S$2,0))," ")))))</f>
        <v>0.65217391304347827</v>
      </c>
      <c r="R76" s="68">
        <f>IF($L76=" "," ",(IF($M76=FALSE," ",(IF($M76&gt;0,INDEX('Bin Analysis'!$C$3:$S$10110,MATCH($L76,'Bin Analysis'!$L$3:$L$10110,0),MATCH(R$5,'Bin Analysis'!$C$2:$S$2,0))," ")))))</f>
        <v>0.125</v>
      </c>
      <c r="S76" s="68" t="str">
        <f>IF($L76=" "," ",(IF($M76=FALSE," ",(IF($M76&gt;0,INDEX('Bin Analysis'!$C$3:$S$10110,MATCH($L76,'Bin Analysis'!$L$3:$L$10110,0),MATCH(S$5,'Bin Analysis'!$C$2:$S$2,0))," ")))))</f>
        <v>no</v>
      </c>
      <c r="T76" s="68">
        <f>Assignments!K75</f>
        <v>0.60123902062500001</v>
      </c>
      <c r="U76" s="68">
        <f>Assignments!L75</f>
        <v>0.24997655296532481</v>
      </c>
      <c r="V76" s="74" t="str">
        <f>Assignments!V75</f>
        <v>Rheostat</v>
      </c>
    </row>
    <row r="77" spans="1:22" x14ac:dyDescent="0.25">
      <c r="A77" s="86" t="s">
        <v>148</v>
      </c>
      <c r="B77" s="87">
        <v>5</v>
      </c>
      <c r="C77" s="87" t="s">
        <v>160</v>
      </c>
      <c r="D77" s="87">
        <v>0.29454329000000001</v>
      </c>
      <c r="E77" s="87">
        <v>5.8069839999999998E-2</v>
      </c>
      <c r="G77" s="40">
        <f>IFERROR('Data Transformation'!M75," ")</f>
        <v>70</v>
      </c>
      <c r="L77" s="66">
        <f t="shared" si="2"/>
        <v>71</v>
      </c>
      <c r="M77" s="67">
        <f>IF(L77=" "," ",(IF($L77&gt;0,INDEX('Bin Analysis'!$C$3:$S$10110,MATCH($L77,'Bin Analysis'!$L$3:$L$10110,0),MATCH(M$5,'Bin Analysis'!$C$2:$S$2,0))," ")))</f>
        <v>20</v>
      </c>
      <c r="N77" s="68">
        <f>IF($L77=" "," ",(IF($M77=FALSE," ",(IF($M77&gt;0,INDEX('Bin Analysis'!$C$3:$S$10110,MATCH($L77,'Bin Analysis'!$L$3:$L$10110,0),MATCH(N$5,'Bin Analysis'!$C$2:$S$2,0))," ")))))</f>
        <v>0</v>
      </c>
      <c r="O77" s="68">
        <f>IF($L77=" "," ",(IF($M77=FALSE," ",(IF($M77&gt;0,INDEX('Bin Analysis'!$C$3:$S$10110,MATCH($L77,'Bin Analysis'!$L$3:$L$10110,0),MATCH(O$5,'Bin Analysis'!$C$2:$S$2,0))," ")))))</f>
        <v>0.10526315789473684</v>
      </c>
      <c r="P77" s="68">
        <f>IF($L77=" "," ",(IF($M77=FALSE," ",(IF($M77&gt;0,INDEX('Bin Analysis'!$C$3:$S$10110,MATCH($L77,'Bin Analysis'!$L$3:$L$10110,0),MATCH(P$5,'Bin Analysis'!$C$2:$S$2,0))," ")))))</f>
        <v>0.7</v>
      </c>
      <c r="Q77" s="68">
        <f>IF($L77=" "," ",(IF($M77=FALSE," ",(IF($M77&gt;0,INDEX('Bin Analysis'!$C$3:$S$10110,MATCH($L77,'Bin Analysis'!$L$3:$L$10110,0),MATCH(Q$5,'Bin Analysis'!$C$2:$S$2,0))," ")))))</f>
        <v>0.65217391304347827</v>
      </c>
      <c r="R77" s="68">
        <f>IF($L77=" "," ",(IF($M77=FALSE," ",(IF($M77&gt;0,INDEX('Bin Analysis'!$C$3:$S$10110,MATCH($L77,'Bin Analysis'!$L$3:$L$10110,0),MATCH(R$5,'Bin Analysis'!$C$2:$S$2,0))," ")))))</f>
        <v>0.15789473684210525</v>
      </c>
      <c r="S77" s="68" t="str">
        <f>IF($L77=" "," ",(IF($M77=FALSE," ",(IF($M77&gt;0,INDEX('Bin Analysis'!$C$3:$S$10110,MATCH($L77,'Bin Analysis'!$L$3:$L$10110,0),MATCH(S$5,'Bin Analysis'!$C$2:$S$2,0))," ")))))</f>
        <v>no</v>
      </c>
      <c r="T77" s="68">
        <f>Assignments!K76</f>
        <v>0.60211416789473682</v>
      </c>
      <c r="U77" s="68">
        <f>Assignments!L76</f>
        <v>0.21401823022332572</v>
      </c>
      <c r="V77" s="74" t="str">
        <f>Assignments!V76</f>
        <v>Rheostat</v>
      </c>
    </row>
    <row r="78" spans="1:22" x14ac:dyDescent="0.25">
      <c r="A78" s="86" t="s">
        <v>148</v>
      </c>
      <c r="B78" s="87">
        <v>5</v>
      </c>
      <c r="C78" s="87" t="s">
        <v>147</v>
      </c>
      <c r="D78" s="87">
        <v>0.41134509000000002</v>
      </c>
      <c r="E78" s="87">
        <v>5.2096080000000003E-2</v>
      </c>
      <c r="G78" s="40">
        <f>IFERROR('Data Transformation'!M76," ")</f>
        <v>71</v>
      </c>
      <c r="L78" s="66">
        <f t="shared" si="2"/>
        <v>72</v>
      </c>
      <c r="M78" s="67">
        <f>IF(L78=" "," ",(IF($L78&gt;0,INDEX('Bin Analysis'!$C$3:$S$10110,MATCH($L78,'Bin Analysis'!$L$3:$L$10110,0),MATCH(M$5,'Bin Analysis'!$C$2:$S$2,0))," ")))</f>
        <v>20</v>
      </c>
      <c r="N78" s="68">
        <f>IF($L78=" "," ",(IF($M78=FALSE," ",(IF($M78&gt;0,INDEX('Bin Analysis'!$C$3:$S$10110,MATCH($L78,'Bin Analysis'!$L$3:$L$10110,0),MATCH(N$5,'Bin Analysis'!$C$2:$S$2,0))," ")))))</f>
        <v>0</v>
      </c>
      <c r="O78" s="68">
        <f>IF($L78=" "," ",(IF($M78=FALSE," ",(IF($M78&gt;0,INDEX('Bin Analysis'!$C$3:$S$10110,MATCH($L78,'Bin Analysis'!$L$3:$L$10110,0),MATCH(O$5,'Bin Analysis'!$C$2:$S$2,0))," ")))))</f>
        <v>0</v>
      </c>
      <c r="P78" s="68">
        <f>IF($L78=" "," ",(IF($M78=FALSE," ",(IF($M78&gt;0,INDEX('Bin Analysis'!$C$3:$S$10110,MATCH($L78,'Bin Analysis'!$L$3:$L$10110,0),MATCH(P$5,'Bin Analysis'!$C$2:$S$2,0))," ")))))</f>
        <v>0.3</v>
      </c>
      <c r="Q78" s="68">
        <f>IF($L78=" "," ",(IF($M78=FALSE," ",(IF($M78&gt;0,INDEX('Bin Analysis'!$C$3:$S$10110,MATCH($L78,'Bin Analysis'!$L$3:$L$10110,0),MATCH(Q$5,'Bin Analysis'!$C$2:$S$2,0))," ")))))</f>
        <v>0.21739130434782608</v>
      </c>
      <c r="R78" s="68">
        <f>IF($L78=" "," ",(IF($M78=FALSE," ",(IF($M78&gt;0,INDEX('Bin Analysis'!$C$3:$S$10110,MATCH($L78,'Bin Analysis'!$L$3:$L$10110,0),MATCH(R$5,'Bin Analysis'!$C$2:$S$2,0))," ")))))</f>
        <v>0.94736842105263153</v>
      </c>
      <c r="S78" s="68" t="str">
        <f>IF($L78=" "," ",(IF($M78=FALSE," ",(IF($M78&gt;0,INDEX('Bin Analysis'!$C$3:$S$10110,MATCH($L78,'Bin Analysis'!$L$3:$L$10110,0),MATCH(S$5,'Bin Analysis'!$C$2:$S$2,0))," ")))))</f>
        <v>no</v>
      </c>
      <c r="T78" s="68">
        <f>Assignments!K77</f>
        <v>0.20562450263157894</v>
      </c>
      <c r="U78" s="68">
        <f>Assignments!L77</f>
        <v>0.14205139335523057</v>
      </c>
      <c r="V78" s="74" t="str">
        <f>Assignments!V77</f>
        <v>Toggle</v>
      </c>
    </row>
    <row r="79" spans="1:22" x14ac:dyDescent="0.25">
      <c r="A79" s="86" t="s">
        <v>148</v>
      </c>
      <c r="B79" s="87">
        <v>5</v>
      </c>
      <c r="C79" s="87" t="s">
        <v>157</v>
      </c>
      <c r="D79" s="87">
        <v>0.44711970000000001</v>
      </c>
      <c r="E79" s="87">
        <v>5.3448679999999998E-2</v>
      </c>
      <c r="G79" s="40">
        <f>IFERROR('Data Transformation'!M77," ")</f>
        <v>72</v>
      </c>
      <c r="L79" s="66">
        <f t="shared" si="2"/>
        <v>73</v>
      </c>
      <c r="M79" s="67">
        <f>IF(L79=" "," ",(IF($L79&gt;0,INDEX('Bin Analysis'!$C$3:$S$10110,MATCH($L79,'Bin Analysis'!$L$3:$L$10110,0),MATCH(M$5,'Bin Analysis'!$C$2:$S$2,0))," ")))</f>
        <v>17</v>
      </c>
      <c r="N79" s="68">
        <f>IF($L79=" "," ",(IF($M79=FALSE," ",(IF($M79&gt;0,INDEX('Bin Analysis'!$C$3:$S$10110,MATCH($L79,'Bin Analysis'!$L$3:$L$10110,0),MATCH(N$5,'Bin Analysis'!$C$2:$S$2,0))," ")))))</f>
        <v>6.25E-2</v>
      </c>
      <c r="O79" s="68">
        <f>IF($L79=" "," ",(IF($M79=FALSE," ",(IF($M79&gt;0,INDEX('Bin Analysis'!$C$3:$S$10110,MATCH($L79,'Bin Analysis'!$L$3:$L$10110,0),MATCH(O$5,'Bin Analysis'!$C$2:$S$2,0))," ")))))</f>
        <v>0</v>
      </c>
      <c r="P79" s="68">
        <f>IF($L79=" "," ",(IF($M79=FALSE," ",(IF($M79&gt;0,INDEX('Bin Analysis'!$C$3:$S$10110,MATCH($L79,'Bin Analysis'!$L$3:$L$10110,0),MATCH(P$5,'Bin Analysis'!$C$2:$S$2,0))," ")))))</f>
        <v>0.8</v>
      </c>
      <c r="Q79" s="68">
        <f>IF($L79=" "," ",(IF($M79=FALSE," ",(IF($M79&gt;0,INDEX('Bin Analysis'!$C$3:$S$10110,MATCH($L79,'Bin Analysis'!$L$3:$L$10110,0),MATCH(Q$5,'Bin Analysis'!$C$2:$S$2,0))," ")))))</f>
        <v>0.73913043478260865</v>
      </c>
      <c r="R79" s="68">
        <f>IF($L79=" "," ",(IF($M79=FALSE," ",(IF($M79&gt;0,INDEX('Bin Analysis'!$C$3:$S$10110,MATCH($L79,'Bin Analysis'!$L$3:$L$10110,0),MATCH(R$5,'Bin Analysis'!$C$2:$S$2,0))," ")))))</f>
        <v>0.3125</v>
      </c>
      <c r="S79" s="68" t="str">
        <f>IF($L79=" "," ",(IF($M79=FALSE," ",(IF($M79&gt;0,INDEX('Bin Analysis'!$C$3:$S$10110,MATCH($L79,'Bin Analysis'!$L$3:$L$10110,0),MATCH(S$5,'Bin Analysis'!$C$2:$S$2,0))," ")))))</f>
        <v>no</v>
      </c>
      <c r="T79" s="68">
        <f>Assignments!K78</f>
        <v>0.49380356187500002</v>
      </c>
      <c r="U79" s="68">
        <f>Assignments!L78</f>
        <v>0.28774346331356376</v>
      </c>
      <c r="V79" s="74" t="str">
        <f>Assignments!V78</f>
        <v>Rheostat</v>
      </c>
    </row>
    <row r="80" spans="1:22" x14ac:dyDescent="0.25">
      <c r="A80" s="86" t="s">
        <v>148</v>
      </c>
      <c r="B80" s="87">
        <v>5</v>
      </c>
      <c r="C80" s="87" t="s">
        <v>144</v>
      </c>
      <c r="D80" s="87">
        <v>0.50638459000000002</v>
      </c>
      <c r="E80" s="87">
        <v>4.8988869999999997E-2</v>
      </c>
      <c r="G80" s="40">
        <f>IFERROR('Data Transformation'!M78," ")</f>
        <v>73</v>
      </c>
      <c r="L80" s="66">
        <f t="shared" si="2"/>
        <v>74</v>
      </c>
      <c r="M80" s="67">
        <f>IF(L80=" "," ",(IF($L80&gt;0,INDEX('Bin Analysis'!$C$3:$S$10110,MATCH($L80,'Bin Analysis'!$L$3:$L$10110,0),MATCH(M$5,'Bin Analysis'!$C$2:$S$2,0))," ")))</f>
        <v>17</v>
      </c>
      <c r="N80" s="68">
        <f>IF($L80=" "," ",(IF($M80=FALSE," ",(IF($M80&gt;0,INDEX('Bin Analysis'!$C$3:$S$10110,MATCH($L80,'Bin Analysis'!$L$3:$L$10110,0),MATCH(N$5,'Bin Analysis'!$C$2:$S$2,0))," ")))))</f>
        <v>0</v>
      </c>
      <c r="O80" s="68">
        <f>IF($L80=" "," ",(IF($M80=FALSE," ",(IF($M80&gt;0,INDEX('Bin Analysis'!$C$3:$S$10110,MATCH($L80,'Bin Analysis'!$L$3:$L$10110,0),MATCH(O$5,'Bin Analysis'!$C$2:$S$2,0))," ")))))</f>
        <v>0.125</v>
      </c>
      <c r="P80" s="68">
        <f>IF($L80=" "," ",(IF($M80=FALSE," ",(IF($M80&gt;0,INDEX('Bin Analysis'!$C$3:$S$10110,MATCH($L80,'Bin Analysis'!$L$3:$L$10110,0),MATCH(P$5,'Bin Analysis'!$C$2:$S$2,0))," ")))))</f>
        <v>0.6</v>
      </c>
      <c r="Q80" s="68">
        <f>IF($L80=" "," ",(IF($M80=FALSE," ",(IF($M80&gt;0,INDEX('Bin Analysis'!$C$3:$S$10110,MATCH($L80,'Bin Analysis'!$L$3:$L$10110,0),MATCH(Q$5,'Bin Analysis'!$C$2:$S$2,0))," ")))))</f>
        <v>0.56521739130434778</v>
      </c>
      <c r="R80" s="68">
        <f>IF($L80=" "," ",(IF($M80=FALSE," ",(IF($M80&gt;0,INDEX('Bin Analysis'!$C$3:$S$10110,MATCH($L80,'Bin Analysis'!$L$3:$L$10110,0),MATCH(R$5,'Bin Analysis'!$C$2:$S$2,0))," ")))))</f>
        <v>0.25</v>
      </c>
      <c r="S80" s="68" t="str">
        <f>IF($L80=" "," ",(IF($M80=FALSE," ",(IF($M80&gt;0,INDEX('Bin Analysis'!$C$3:$S$10110,MATCH($L80,'Bin Analysis'!$L$3:$L$10110,0),MATCH(S$5,'Bin Analysis'!$C$2:$S$2,0))," ")))))</f>
        <v>no</v>
      </c>
      <c r="T80" s="68">
        <f>Assignments!K79</f>
        <v>0.61958878562499997</v>
      </c>
      <c r="U80" s="68">
        <f>Assignments!L79</f>
        <v>0.26137131607404845</v>
      </c>
      <c r="V80" s="74" t="str">
        <f>Assignments!V79</f>
        <v>Rheostat</v>
      </c>
    </row>
    <row r="81" spans="1:22" x14ac:dyDescent="0.25">
      <c r="A81" s="86" t="s">
        <v>148</v>
      </c>
      <c r="B81" s="87">
        <v>5</v>
      </c>
      <c r="C81" s="87" t="s">
        <v>146</v>
      </c>
      <c r="D81" s="87">
        <v>0.50837032999999998</v>
      </c>
      <c r="E81" s="87">
        <v>4.2789380000000002E-2</v>
      </c>
      <c r="G81" s="40">
        <f>IFERROR('Data Transformation'!M79," ")</f>
        <v>74</v>
      </c>
      <c r="L81" s="66">
        <f t="shared" si="2"/>
        <v>75</v>
      </c>
      <c r="M81" s="67">
        <f>IF(L81=" "," ",(IF($L81&gt;0,INDEX('Bin Analysis'!$C$3:$S$10110,MATCH($L81,'Bin Analysis'!$L$3:$L$10110,0),MATCH(M$5,'Bin Analysis'!$C$2:$S$2,0))," ")))</f>
        <v>19</v>
      </c>
      <c r="N81" s="68">
        <f>IF($L81=" "," ",(IF($M81=FALSE," ",(IF($M81&gt;0,INDEX('Bin Analysis'!$C$3:$S$10110,MATCH($L81,'Bin Analysis'!$L$3:$L$10110,0),MATCH(N$5,'Bin Analysis'!$C$2:$S$2,0))," ")))))</f>
        <v>5.5555555555555552E-2</v>
      </c>
      <c r="O81" s="68">
        <f>IF($L81=" "," ",(IF($M81=FALSE," ",(IF($M81&gt;0,INDEX('Bin Analysis'!$C$3:$S$10110,MATCH($L81,'Bin Analysis'!$L$3:$L$10110,0),MATCH(O$5,'Bin Analysis'!$C$2:$S$2,0))," ")))))</f>
        <v>0.55555555555555558</v>
      </c>
      <c r="P81" s="68">
        <f>IF($L81=" "," ",(IF($M81=FALSE," ",(IF($M81&gt;0,INDEX('Bin Analysis'!$C$3:$S$10110,MATCH($L81,'Bin Analysis'!$L$3:$L$10110,0),MATCH(P$5,'Bin Analysis'!$C$2:$S$2,0))," ")))))</f>
        <v>0.5</v>
      </c>
      <c r="Q81" s="68">
        <f>IF($L81=" "," ",(IF($M81=FALSE," ",(IF($M81&gt;0,INDEX('Bin Analysis'!$C$3:$S$10110,MATCH($L81,'Bin Analysis'!$L$3:$L$10110,0),MATCH(Q$5,'Bin Analysis'!$C$2:$S$2,0))," ")))))</f>
        <v>0.47826086956521741</v>
      </c>
      <c r="R81" s="68">
        <f>IF($L81=" "," ",(IF($M81=FALSE," ",(IF($M81&gt;0,INDEX('Bin Analysis'!$C$3:$S$10110,MATCH($L81,'Bin Analysis'!$L$3:$L$10110,0),MATCH(R$5,'Bin Analysis'!$C$2:$S$2,0))," ")))))</f>
        <v>0</v>
      </c>
      <c r="S81" s="68" t="str">
        <f>IF($L81=" "," ",(IF($M81=FALSE," ",(IF($M81&gt;0,INDEX('Bin Analysis'!$C$3:$S$10110,MATCH($L81,'Bin Analysis'!$L$3:$L$10110,0),MATCH(S$5,'Bin Analysis'!$C$2:$S$2,0))," ")))))</f>
        <v>no</v>
      </c>
      <c r="T81" s="68">
        <f>Assignments!K80</f>
        <v>0.94085127499999999</v>
      </c>
      <c r="U81" s="68">
        <f>Assignments!L80</f>
        <v>0.14939227488921206</v>
      </c>
      <c r="V81" s="74" t="str">
        <f>Assignments!V80</f>
        <v>Moderate</v>
      </c>
    </row>
    <row r="82" spans="1:22" x14ac:dyDescent="0.25">
      <c r="A82" s="86" t="s">
        <v>148</v>
      </c>
      <c r="B82" s="87">
        <v>5</v>
      </c>
      <c r="C82" s="87" t="s">
        <v>153</v>
      </c>
      <c r="D82" s="87">
        <v>0.50928951</v>
      </c>
      <c r="E82" s="87">
        <v>5.0354870000000003E-2</v>
      </c>
      <c r="G82" s="40">
        <f>IFERROR('Data Transformation'!M80," ")</f>
        <v>75</v>
      </c>
      <c r="L82" s="66">
        <f t="shared" si="2"/>
        <v>76</v>
      </c>
      <c r="M82" s="67">
        <f>IF(L82=" "," ",(IF($L82&gt;0,INDEX('Bin Analysis'!$C$3:$S$10110,MATCH($L82,'Bin Analysis'!$L$3:$L$10110,0),MATCH(M$5,'Bin Analysis'!$C$2:$S$2,0))," ")))</f>
        <v>20</v>
      </c>
      <c r="N82" s="68">
        <f>IF($L82=" "," ",(IF($M82=FALSE," ",(IF($M82&gt;0,INDEX('Bin Analysis'!$C$3:$S$10110,MATCH($L82,'Bin Analysis'!$L$3:$L$10110,0),MATCH(N$5,'Bin Analysis'!$C$2:$S$2,0))," ")))))</f>
        <v>0</v>
      </c>
      <c r="O82" s="68">
        <f>IF($L82=" "," ",(IF($M82=FALSE," ",(IF($M82&gt;0,INDEX('Bin Analysis'!$C$3:$S$10110,MATCH($L82,'Bin Analysis'!$L$3:$L$10110,0),MATCH(O$5,'Bin Analysis'!$C$2:$S$2,0))," ")))))</f>
        <v>0.10526315789473684</v>
      </c>
      <c r="P82" s="68">
        <f>IF($L82=" "," ",(IF($M82=FALSE," ",(IF($M82&gt;0,INDEX('Bin Analysis'!$C$3:$S$10110,MATCH($L82,'Bin Analysis'!$L$3:$L$10110,0),MATCH(P$5,'Bin Analysis'!$C$2:$S$2,0))," ")))))</f>
        <v>0.6</v>
      </c>
      <c r="Q82" s="68">
        <f>IF($L82=" "," ",(IF($M82=FALSE," ",(IF($M82&gt;0,INDEX('Bin Analysis'!$C$3:$S$10110,MATCH($L82,'Bin Analysis'!$L$3:$L$10110,0),MATCH(Q$5,'Bin Analysis'!$C$2:$S$2,0))," ")))))</f>
        <v>0.56521739130434778</v>
      </c>
      <c r="R82" s="68">
        <f>IF($L82=" "," ",(IF($M82=FALSE," ",(IF($M82&gt;0,INDEX('Bin Analysis'!$C$3:$S$10110,MATCH($L82,'Bin Analysis'!$L$3:$L$10110,0),MATCH(R$5,'Bin Analysis'!$C$2:$S$2,0))," ")))))</f>
        <v>0.68421052631578949</v>
      </c>
      <c r="S82" s="68" t="str">
        <f>IF($L82=" "," ",(IF($M82=FALSE," ",(IF($M82&gt;0,INDEX('Bin Analysis'!$C$3:$S$10110,MATCH($L82,'Bin Analysis'!$L$3:$L$10110,0),MATCH(S$5,'Bin Analysis'!$C$2:$S$2,0))," ")))))</f>
        <v>no</v>
      </c>
      <c r="T82" s="68">
        <f>Assignments!K81</f>
        <v>0.38973519631578951</v>
      </c>
      <c r="U82" s="68">
        <f>Assignments!L81</f>
        <v>0.26576925480458963</v>
      </c>
      <c r="V82" s="74" t="str">
        <f>Assignments!V81</f>
        <v>Toggle</v>
      </c>
    </row>
    <row r="83" spans="1:22" x14ac:dyDescent="0.25">
      <c r="A83" s="86" t="s">
        <v>148</v>
      </c>
      <c r="B83" s="87">
        <v>5</v>
      </c>
      <c r="C83" s="87" t="s">
        <v>156</v>
      </c>
      <c r="D83" s="87">
        <v>0.63495504000000003</v>
      </c>
      <c r="E83" s="87">
        <v>4.4679610000000002E-2</v>
      </c>
      <c r="G83" s="40">
        <f>IFERROR('Data Transformation'!M81," ")</f>
        <v>76</v>
      </c>
      <c r="L83" s="66">
        <f t="shared" si="2"/>
        <v>77</v>
      </c>
      <c r="M83" s="67">
        <f>IF(L83=" "," ",(IF($L83&gt;0,INDEX('Bin Analysis'!$C$3:$S$10110,MATCH($L83,'Bin Analysis'!$L$3:$L$10110,0),MATCH(M$5,'Bin Analysis'!$C$2:$S$2,0))," ")))</f>
        <v>18</v>
      </c>
      <c r="N83" s="68">
        <f>IF($L83=" "," ",(IF($M83=FALSE," ",(IF($M83&gt;0,INDEX('Bin Analysis'!$C$3:$S$10110,MATCH($L83,'Bin Analysis'!$L$3:$L$10110,0),MATCH(N$5,'Bin Analysis'!$C$2:$S$2,0))," ")))))</f>
        <v>5.8823529411764705E-2</v>
      </c>
      <c r="O83" s="68">
        <f>IF($L83=" "," ",(IF($M83=FALSE," ",(IF($M83&gt;0,INDEX('Bin Analysis'!$C$3:$S$10110,MATCH($L83,'Bin Analysis'!$L$3:$L$10110,0),MATCH(O$5,'Bin Analysis'!$C$2:$S$2,0))," ")))))</f>
        <v>0.23529411764705882</v>
      </c>
      <c r="P83" s="68">
        <f>IF($L83=" "," ",(IF($M83=FALSE," ",(IF($M83&gt;0,INDEX('Bin Analysis'!$C$3:$S$10110,MATCH($L83,'Bin Analysis'!$L$3:$L$10110,0),MATCH(P$5,'Bin Analysis'!$C$2:$S$2,0))," ")))))</f>
        <v>0.5</v>
      </c>
      <c r="Q83" s="68">
        <f>IF($L83=" "," ",(IF($M83=FALSE," ",(IF($M83&gt;0,INDEX('Bin Analysis'!$C$3:$S$10110,MATCH($L83,'Bin Analysis'!$L$3:$L$10110,0),MATCH(Q$5,'Bin Analysis'!$C$2:$S$2,0))," ")))))</f>
        <v>0.47826086956521741</v>
      </c>
      <c r="R83" s="68">
        <f>IF($L83=" "," ",(IF($M83=FALSE," ",(IF($M83&gt;0,INDEX('Bin Analysis'!$C$3:$S$10110,MATCH($L83,'Bin Analysis'!$L$3:$L$10110,0),MATCH(R$5,'Bin Analysis'!$C$2:$S$2,0))," ")))))</f>
        <v>0</v>
      </c>
      <c r="S83" s="68" t="str">
        <f>IF($L83=" "," ",(IF($M83=FALSE," ",(IF($M83&gt;0,INDEX('Bin Analysis'!$C$3:$S$10110,MATCH($L83,'Bin Analysis'!$L$3:$L$10110,0),MATCH(S$5,'Bin Analysis'!$C$2:$S$2,0))," ")))))</f>
        <v>no</v>
      </c>
      <c r="T83" s="68">
        <f>Assignments!K82</f>
        <v>0.82022332529411768</v>
      </c>
      <c r="U83" s="68">
        <f>Assignments!L82</f>
        <v>0.1478043780743532</v>
      </c>
      <c r="V83" s="74" t="str">
        <f>Assignments!V82</f>
        <v>Moderate</v>
      </c>
    </row>
    <row r="84" spans="1:22" x14ac:dyDescent="0.25">
      <c r="A84" s="86" t="s">
        <v>148</v>
      </c>
      <c r="B84" s="87">
        <v>5</v>
      </c>
      <c r="C84" s="87" t="s">
        <v>145</v>
      </c>
      <c r="D84" s="87">
        <v>0.68119152999999999</v>
      </c>
      <c r="E84" s="87">
        <v>5.6643110000000003E-2</v>
      </c>
      <c r="G84" s="40">
        <f>IFERROR('Data Transformation'!M82," ")</f>
        <v>77</v>
      </c>
      <c r="L84" s="66">
        <f t="shared" si="2"/>
        <v>78</v>
      </c>
      <c r="M84" s="67">
        <f>IF(L84=" "," ",(IF($L84&gt;0,INDEX('Bin Analysis'!$C$3:$S$10110,MATCH($L84,'Bin Analysis'!$L$3:$L$10110,0),MATCH(M$5,'Bin Analysis'!$C$2:$S$2,0))," ")))</f>
        <v>11</v>
      </c>
      <c r="N84" s="68">
        <f>IF($L84=" "," ",(IF($M84=FALSE," ",(IF($M84&gt;0,INDEX('Bin Analysis'!$C$3:$S$10110,MATCH($L84,'Bin Analysis'!$L$3:$L$10110,0),MATCH(N$5,'Bin Analysis'!$C$2:$S$2,0))," ")))))</f>
        <v>0</v>
      </c>
      <c r="O84" s="68">
        <f>IF($L84=" "," ",(IF($M84=FALSE," ",(IF($M84&gt;0,INDEX('Bin Analysis'!$C$3:$S$10110,MATCH($L84,'Bin Analysis'!$L$3:$L$10110,0),MATCH(O$5,'Bin Analysis'!$C$2:$S$2,0))," ")))))</f>
        <v>0.8</v>
      </c>
      <c r="P84" s="68">
        <f>IF($L84=" "," ",(IF($M84=FALSE," ",(IF($M84&gt;0,INDEX('Bin Analysis'!$C$3:$S$10110,MATCH($L84,'Bin Analysis'!$L$3:$L$10110,0),MATCH(P$5,'Bin Analysis'!$C$2:$S$2,0))," ")))))</f>
        <v>0.4</v>
      </c>
      <c r="Q84" s="68">
        <f>IF($L84=" "," ",(IF($M84=FALSE," ",(IF($M84&gt;0,INDEX('Bin Analysis'!$C$3:$S$10110,MATCH($L84,'Bin Analysis'!$L$3:$L$10110,0),MATCH(Q$5,'Bin Analysis'!$C$2:$S$2,0))," ")))))</f>
        <v>0.39130434782608697</v>
      </c>
      <c r="R84" s="68">
        <f>IF($L84=" "," ",(IF($M84=FALSE," ",(IF($M84&gt;0,INDEX('Bin Analysis'!$C$3:$S$10110,MATCH($L84,'Bin Analysis'!$L$3:$L$10110,0),MATCH(R$5,'Bin Analysis'!$C$2:$S$2,0))," ")))))</f>
        <v>0</v>
      </c>
      <c r="S84" s="68" t="str">
        <f>IF($L84=" "," ",(IF($M84=FALSE," ",(IF($M84&gt;0,INDEX('Bin Analysis'!$C$3:$S$10110,MATCH($L84,'Bin Analysis'!$L$3:$L$10110,0),MATCH(S$5,'Bin Analysis'!$C$2:$S$2,0))," ")))))</f>
        <v>no</v>
      </c>
      <c r="T84" s="68">
        <f>Assignments!K83</f>
        <v>0.95864479499999999</v>
      </c>
      <c r="U84" s="68">
        <f>Assignments!L83</f>
        <v>0.1226207891851749</v>
      </c>
      <c r="V84" s="74" t="str">
        <f>Assignments!V83</f>
        <v>Neutral</v>
      </c>
    </row>
    <row r="85" spans="1:22" x14ac:dyDescent="0.25">
      <c r="A85" s="86" t="s">
        <v>148</v>
      </c>
      <c r="B85" s="87">
        <v>5</v>
      </c>
      <c r="C85" s="87" t="s">
        <v>9</v>
      </c>
      <c r="D85" s="87">
        <v>0.72796616999999997</v>
      </c>
      <c r="E85" s="87">
        <v>0.109721</v>
      </c>
      <c r="G85" s="40">
        <f>IFERROR('Data Transformation'!M83," ")</f>
        <v>78</v>
      </c>
      <c r="L85" s="66">
        <f t="shared" si="2"/>
        <v>79</v>
      </c>
      <c r="M85" s="67">
        <f>IF(L85=" "," ",(IF($L85&gt;0,INDEX('Bin Analysis'!$C$3:$S$10110,MATCH($L85,'Bin Analysis'!$L$3:$L$10110,0),MATCH(M$5,'Bin Analysis'!$C$2:$S$2,0))," ")))</f>
        <v>20</v>
      </c>
      <c r="N85" s="68">
        <f>IF($L85=" "," ",(IF($M85=FALSE," ",(IF($M85&gt;0,INDEX('Bin Analysis'!$C$3:$S$10110,MATCH($L85,'Bin Analysis'!$L$3:$L$10110,0),MATCH(N$5,'Bin Analysis'!$C$2:$S$2,0))," ")))))</f>
        <v>0</v>
      </c>
      <c r="O85" s="68">
        <f>IF($L85=" "," ",(IF($M85=FALSE," ",(IF($M85&gt;0,INDEX('Bin Analysis'!$C$3:$S$10110,MATCH($L85,'Bin Analysis'!$L$3:$L$10110,0),MATCH(O$5,'Bin Analysis'!$C$2:$S$2,0))," ")))))</f>
        <v>0</v>
      </c>
      <c r="P85" s="68">
        <f>IF($L85=" "," ",(IF($M85=FALSE," ",(IF($M85&gt;0,INDEX('Bin Analysis'!$C$3:$S$10110,MATCH($L85,'Bin Analysis'!$L$3:$L$10110,0),MATCH(P$5,'Bin Analysis'!$C$2:$S$2,0))," ")))))</f>
        <v>0.3</v>
      </c>
      <c r="Q85" s="68">
        <f>IF($L85=" "," ",(IF($M85=FALSE," ",(IF($M85&gt;0,INDEX('Bin Analysis'!$C$3:$S$10110,MATCH($L85,'Bin Analysis'!$L$3:$L$10110,0),MATCH(Q$5,'Bin Analysis'!$C$2:$S$2,0))," ")))))</f>
        <v>0.17391304347826086</v>
      </c>
      <c r="R85" s="68">
        <f>IF($L85=" "," ",(IF($M85=FALSE," ",(IF($M85&gt;0,INDEX('Bin Analysis'!$C$3:$S$10110,MATCH($L85,'Bin Analysis'!$L$3:$L$10110,0),MATCH(R$5,'Bin Analysis'!$C$2:$S$2,0))," ")))))</f>
        <v>0.94736842105263153</v>
      </c>
      <c r="S85" s="68" t="str">
        <f>IF($L85=" "," ",(IF($M85=FALSE," ",(IF($M85&gt;0,INDEX('Bin Analysis'!$C$3:$S$10110,MATCH($L85,'Bin Analysis'!$L$3:$L$10110,0),MATCH(S$5,'Bin Analysis'!$C$2:$S$2,0))," ")))))</f>
        <v>no</v>
      </c>
      <c r="T85" s="68">
        <f>Assignments!K84</f>
        <v>0.18207248210526314</v>
      </c>
      <c r="U85" s="68">
        <f>Assignments!L84</f>
        <v>5.086747611340476E-2</v>
      </c>
      <c r="V85" s="74" t="str">
        <f>Assignments!V84</f>
        <v>Toggle</v>
      </c>
    </row>
    <row r="86" spans="1:22" x14ac:dyDescent="0.25">
      <c r="A86" s="86" t="s">
        <v>148</v>
      </c>
      <c r="B86" s="87">
        <v>5</v>
      </c>
      <c r="C86" s="87" t="s">
        <v>151</v>
      </c>
      <c r="D86" s="87">
        <v>0.84154921000000005</v>
      </c>
      <c r="E86" s="87">
        <v>9.1489680000000004E-2</v>
      </c>
      <c r="G86" s="40">
        <f>IFERROR('Data Transformation'!M84," ")</f>
        <v>79</v>
      </c>
      <c r="L86" s="66">
        <f t="shared" si="2"/>
        <v>80</v>
      </c>
      <c r="M86" s="67">
        <f>IF(L86=" "," ",(IF($L86&gt;0,INDEX('Bin Analysis'!$C$3:$S$10110,MATCH($L86,'Bin Analysis'!$L$3:$L$10110,0),MATCH(M$5,'Bin Analysis'!$C$2:$S$2,0))," ")))</f>
        <v>18</v>
      </c>
      <c r="N86" s="68">
        <f>IF($L86=" "," ",(IF($M86=FALSE," ",(IF($M86&gt;0,INDEX('Bin Analysis'!$C$3:$S$10110,MATCH($L86,'Bin Analysis'!$L$3:$L$10110,0),MATCH(N$5,'Bin Analysis'!$C$2:$S$2,0))," ")))))</f>
        <v>0</v>
      </c>
      <c r="O86" s="68">
        <f>IF($L86=" "," ",(IF($M86=FALSE," ",(IF($M86&gt;0,INDEX('Bin Analysis'!$C$3:$S$10110,MATCH($L86,'Bin Analysis'!$L$3:$L$10110,0),MATCH(O$5,'Bin Analysis'!$C$2:$S$2,0))," ")))))</f>
        <v>0.23529411764705882</v>
      </c>
      <c r="P86" s="68">
        <f>IF($L86=" "," ",(IF($M86=FALSE," ",(IF($M86&gt;0,INDEX('Bin Analysis'!$C$3:$S$10110,MATCH($L86,'Bin Analysis'!$L$3:$L$10110,0),MATCH(P$5,'Bin Analysis'!$C$2:$S$2,0))," ")))))</f>
        <v>0.7</v>
      </c>
      <c r="Q86" s="68">
        <f>IF($L86=" "," ",(IF($M86=FALSE," ",(IF($M86&gt;0,INDEX('Bin Analysis'!$C$3:$S$10110,MATCH($L86,'Bin Analysis'!$L$3:$L$10110,0),MATCH(Q$5,'Bin Analysis'!$C$2:$S$2,0))," ")))))</f>
        <v>0.65217391304347827</v>
      </c>
      <c r="R86" s="68">
        <f>IF($L86=" "," ",(IF($M86=FALSE," ",(IF($M86&gt;0,INDEX('Bin Analysis'!$C$3:$S$10110,MATCH($L86,'Bin Analysis'!$L$3:$L$10110,0),MATCH(R$5,'Bin Analysis'!$C$2:$S$2,0))," ")))))</f>
        <v>0.29411764705882354</v>
      </c>
      <c r="S86" s="68" t="str">
        <f>IF($L86=" "," ",(IF($M86=FALSE," ",(IF($M86&gt;0,INDEX('Bin Analysis'!$C$3:$S$10110,MATCH($L86,'Bin Analysis'!$L$3:$L$10110,0),MATCH(S$5,'Bin Analysis'!$C$2:$S$2,0))," ")))))</f>
        <v>no</v>
      </c>
      <c r="T86" s="68">
        <f>Assignments!K85</f>
        <v>0.58962312235294123</v>
      </c>
      <c r="U86" s="68">
        <f>Assignments!L85</f>
        <v>0.28656632453422209</v>
      </c>
      <c r="V86" s="74" t="str">
        <f>Assignments!V85</f>
        <v>Rheostat</v>
      </c>
    </row>
    <row r="87" spans="1:22" x14ac:dyDescent="0.25">
      <c r="A87" s="86" t="s">
        <v>148</v>
      </c>
      <c r="B87" s="87">
        <v>5</v>
      </c>
      <c r="C87" s="87" t="s">
        <v>155</v>
      </c>
      <c r="D87" s="87">
        <v>0.86645247999999997</v>
      </c>
      <c r="E87" s="87">
        <v>8.5088490000000003E-2</v>
      </c>
      <c r="G87" s="40">
        <f>IFERROR('Data Transformation'!M85," ")</f>
        <v>80</v>
      </c>
      <c r="L87" s="66">
        <f t="shared" si="2"/>
        <v>81</v>
      </c>
      <c r="M87" s="67">
        <f>IF(L87=" "," ",(IF($L87&gt;0,INDEX('Bin Analysis'!$C$3:$S$10110,MATCH($L87,'Bin Analysis'!$L$3:$L$10110,0),MATCH(M$5,'Bin Analysis'!$C$2:$S$2,0))," ")))</f>
        <v>15</v>
      </c>
      <c r="N87" s="68">
        <f>IF($L87=" "," ",(IF($M87=FALSE," ",(IF($M87&gt;0,INDEX('Bin Analysis'!$C$3:$S$10110,MATCH($L87,'Bin Analysis'!$L$3:$L$10110,0),MATCH(N$5,'Bin Analysis'!$C$2:$S$2,0))," ")))))</f>
        <v>0.14285714285714285</v>
      </c>
      <c r="O87" s="68">
        <f>IF($L87=" "," ",(IF($M87=FALSE," ",(IF($M87&gt;0,INDEX('Bin Analysis'!$C$3:$S$10110,MATCH($L87,'Bin Analysis'!$L$3:$L$10110,0),MATCH(O$5,'Bin Analysis'!$C$2:$S$2,0))," ")))))</f>
        <v>0.7142857142857143</v>
      </c>
      <c r="P87" s="68">
        <f>IF($L87=" "," ",(IF($M87=FALSE," ",(IF($M87&gt;0,INDEX('Bin Analysis'!$C$3:$S$10110,MATCH($L87,'Bin Analysis'!$L$3:$L$10110,0),MATCH(P$5,'Bin Analysis'!$C$2:$S$2,0))," ")))))</f>
        <v>0.6</v>
      </c>
      <c r="Q87" s="68">
        <f>IF($L87=" "," ",(IF($M87=FALSE," ",(IF($M87&gt;0,INDEX('Bin Analysis'!$C$3:$S$10110,MATCH($L87,'Bin Analysis'!$L$3:$L$10110,0),MATCH(Q$5,'Bin Analysis'!$C$2:$S$2,0))," ")))))</f>
        <v>0.60869565217391308</v>
      </c>
      <c r="R87" s="68">
        <f>IF($L87=" "," ",(IF($M87=FALSE," ",(IF($M87&gt;0,INDEX('Bin Analysis'!$C$3:$S$10110,MATCH($L87,'Bin Analysis'!$L$3:$L$10110,0),MATCH(R$5,'Bin Analysis'!$C$2:$S$2,0))," ")))))</f>
        <v>0</v>
      </c>
      <c r="S87" s="68" t="str">
        <f>IF($L87=" "," ",(IF($M87=FALSE," ",(IF($M87&gt;0,INDEX('Bin Analysis'!$C$3:$S$10110,MATCH($L87,'Bin Analysis'!$L$3:$L$10110,0),MATCH(S$5,'Bin Analysis'!$C$2:$S$2,0))," ")))))</f>
        <v>no</v>
      </c>
      <c r="T87" s="68">
        <f>Assignments!K86</f>
        <v>1.0140410942857143</v>
      </c>
      <c r="U87" s="68">
        <f>Assignments!L86</f>
        <v>0.17216775076586216</v>
      </c>
      <c r="V87" s="74" t="str">
        <f>Assignments!V86</f>
        <v>Neutral</v>
      </c>
    </row>
    <row r="88" spans="1:22" x14ac:dyDescent="0.25">
      <c r="A88" s="86" t="s">
        <v>148</v>
      </c>
      <c r="B88" s="87">
        <v>5</v>
      </c>
      <c r="C88" s="87" t="s">
        <v>161</v>
      </c>
      <c r="D88" s="87">
        <v>0.91277695000000003</v>
      </c>
      <c r="E88" s="87">
        <v>6.7702219999999994E-2</v>
      </c>
      <c r="G88" s="40">
        <f>IFERROR('Data Transformation'!M86," ")</f>
        <v>81</v>
      </c>
      <c r="L88" s="66">
        <f t="shared" si="2"/>
        <v>82</v>
      </c>
      <c r="M88" s="67">
        <f>IF(L88=" "," ",(IF($L88&gt;0,INDEX('Bin Analysis'!$C$3:$S$10110,MATCH($L88,'Bin Analysis'!$L$3:$L$10110,0),MATCH(M$5,'Bin Analysis'!$C$2:$S$2,0))," ")))</f>
        <v>19</v>
      </c>
      <c r="N88" s="68">
        <f>IF($L88=" "," ",(IF($M88=FALSE," ",(IF($M88&gt;0,INDEX('Bin Analysis'!$C$3:$S$10110,MATCH($L88,'Bin Analysis'!$L$3:$L$10110,0),MATCH(N$5,'Bin Analysis'!$C$2:$S$2,0))," ")))))</f>
        <v>0</v>
      </c>
      <c r="O88" s="68">
        <f>IF($L88=" "," ",(IF($M88=FALSE," ",(IF($M88&gt;0,INDEX('Bin Analysis'!$C$3:$S$10110,MATCH($L88,'Bin Analysis'!$L$3:$L$10110,0),MATCH(O$5,'Bin Analysis'!$C$2:$S$2,0))," ")))))</f>
        <v>5.5555555555555552E-2</v>
      </c>
      <c r="P88" s="68">
        <f>IF($L88=" "," ",(IF($M88=FALSE," ",(IF($M88&gt;0,INDEX('Bin Analysis'!$C$3:$S$10110,MATCH($L88,'Bin Analysis'!$L$3:$L$10110,0),MATCH(P$5,'Bin Analysis'!$C$2:$S$2,0))," ")))))</f>
        <v>0.6</v>
      </c>
      <c r="Q88" s="68">
        <f>IF($L88=" "," ",(IF($M88=FALSE," ",(IF($M88&gt;0,INDEX('Bin Analysis'!$C$3:$S$10110,MATCH($L88,'Bin Analysis'!$L$3:$L$10110,0),MATCH(Q$5,'Bin Analysis'!$C$2:$S$2,0))," ")))))</f>
        <v>0.56521739130434778</v>
      </c>
      <c r="R88" s="68">
        <f>IF($L88=" "," ",(IF($M88=FALSE," ",(IF($M88&gt;0,INDEX('Bin Analysis'!$C$3:$S$10110,MATCH($L88,'Bin Analysis'!$L$3:$L$10110,0),MATCH(R$5,'Bin Analysis'!$C$2:$S$2,0))," ")))))</f>
        <v>0.44444444444444442</v>
      </c>
      <c r="S88" s="68" t="str">
        <f>IF($L88=" "," ",(IF($M88=FALSE," ",(IF($M88&gt;0,INDEX('Bin Analysis'!$C$3:$S$10110,MATCH($L88,'Bin Analysis'!$L$3:$L$10110,0),MATCH(S$5,'Bin Analysis'!$C$2:$S$2,0))," ")))))</f>
        <v>no</v>
      </c>
      <c r="T88" s="68">
        <f>Assignments!K87</f>
        <v>0.4650005261111112</v>
      </c>
      <c r="U88" s="68">
        <f>Assignments!L87</f>
        <v>0.26107990816855203</v>
      </c>
      <c r="V88" s="74" t="str">
        <f>Assignments!V87</f>
        <v>Rheostat</v>
      </c>
    </row>
    <row r="89" spans="1:22" x14ac:dyDescent="0.25">
      <c r="A89" s="86" t="s">
        <v>148</v>
      </c>
      <c r="B89" s="87">
        <v>5</v>
      </c>
      <c r="C89" s="87" t="s">
        <v>154</v>
      </c>
      <c r="D89" s="87">
        <v>0.92724653999999995</v>
      </c>
      <c r="E89" s="87">
        <v>5.749402E-2</v>
      </c>
      <c r="G89" s="40">
        <f>IFERROR('Data Transformation'!M87," ")</f>
        <v>82</v>
      </c>
      <c r="L89" s="66">
        <f t="shared" si="2"/>
        <v>83</v>
      </c>
      <c r="M89" s="67">
        <f>IF(L89=" "," ",(IF($L89&gt;0,INDEX('Bin Analysis'!$C$3:$S$10110,MATCH($L89,'Bin Analysis'!$L$3:$L$10110,0),MATCH(M$5,'Bin Analysis'!$C$2:$S$2,0))," ")))</f>
        <v>16</v>
      </c>
      <c r="N89" s="68">
        <f>IF($L89=" "," ",(IF($M89=FALSE," ",(IF($M89&gt;0,INDEX('Bin Analysis'!$C$3:$S$10110,MATCH($L89,'Bin Analysis'!$L$3:$L$10110,0),MATCH(N$5,'Bin Analysis'!$C$2:$S$2,0))," ")))))</f>
        <v>0</v>
      </c>
      <c r="O89" s="68">
        <f>IF($L89=" "," ",(IF($M89=FALSE," ",(IF($M89&gt;0,INDEX('Bin Analysis'!$C$3:$S$10110,MATCH($L89,'Bin Analysis'!$L$3:$L$10110,0),MATCH(O$5,'Bin Analysis'!$C$2:$S$2,0))," ")))))</f>
        <v>0</v>
      </c>
      <c r="P89" s="68">
        <f>IF($L89=" "," ",(IF($M89=FALSE," ",(IF($M89&gt;0,INDEX('Bin Analysis'!$C$3:$S$10110,MATCH($L89,'Bin Analysis'!$L$3:$L$10110,0),MATCH(P$5,'Bin Analysis'!$C$2:$S$2,0))," ")))))</f>
        <v>0.3</v>
      </c>
      <c r="Q89" s="68">
        <f>IF($L89=" "," ",(IF($M89=FALSE," ",(IF($M89&gt;0,INDEX('Bin Analysis'!$C$3:$S$10110,MATCH($L89,'Bin Analysis'!$L$3:$L$10110,0),MATCH(Q$5,'Bin Analysis'!$C$2:$S$2,0))," ")))))</f>
        <v>0.17391304347826086</v>
      </c>
      <c r="R89" s="68">
        <f>IF($L89=" "," ",(IF($M89=FALSE," ",(IF($M89&gt;0,INDEX('Bin Analysis'!$C$3:$S$10110,MATCH($L89,'Bin Analysis'!$L$3:$L$10110,0),MATCH(R$5,'Bin Analysis'!$C$2:$S$2,0))," ")))))</f>
        <v>0.93333333333333335</v>
      </c>
      <c r="S89" s="68" t="str">
        <f>IF($L89=" "," ",(IF($M89=FALSE," ",(IF($M89&gt;0,INDEX('Bin Analysis'!$C$3:$S$10110,MATCH($L89,'Bin Analysis'!$L$3:$L$10110,0),MATCH(S$5,'Bin Analysis'!$C$2:$S$2,0))," ")))))</f>
        <v>no</v>
      </c>
      <c r="T89" s="68">
        <f>Assignments!K88</f>
        <v>0.17347052133333332</v>
      </c>
      <c r="U89" s="68">
        <f>Assignments!L88</f>
        <v>8.1967195825023237E-2</v>
      </c>
      <c r="V89" s="74" t="str">
        <f>Assignments!V88</f>
        <v>Toggle</v>
      </c>
    </row>
    <row r="90" spans="1:22" x14ac:dyDescent="0.25">
      <c r="A90" s="86" t="s">
        <v>148</v>
      </c>
      <c r="B90" s="87">
        <v>5</v>
      </c>
      <c r="C90" s="87" t="s">
        <v>150</v>
      </c>
      <c r="D90" s="87">
        <v>0.99602329000000001</v>
      </c>
      <c r="E90" s="87">
        <v>7.055496E-2</v>
      </c>
      <c r="G90" s="40">
        <f>IFERROR('Data Transformation'!M88," ")</f>
        <v>83</v>
      </c>
      <c r="L90" s="66">
        <f t="shared" si="2"/>
        <v>84</v>
      </c>
      <c r="M90" s="67">
        <f>IF(L90=" "," ",(IF($L90&gt;0,INDEX('Bin Analysis'!$C$3:$S$10110,MATCH($L90,'Bin Analysis'!$L$3:$L$10110,0),MATCH(M$5,'Bin Analysis'!$C$2:$S$2,0))," ")))</f>
        <v>11</v>
      </c>
      <c r="N90" s="68">
        <f>IF($L90=" "," ",(IF($M90=FALSE," ",(IF($M90&gt;0,INDEX('Bin Analysis'!$C$3:$S$10110,MATCH($L90,'Bin Analysis'!$L$3:$L$10110,0),MATCH(N$5,'Bin Analysis'!$C$2:$S$2,0))," ")))))</f>
        <v>0</v>
      </c>
      <c r="O90" s="68">
        <f>IF($L90=" "," ",(IF($M90=FALSE," ",(IF($M90&gt;0,INDEX('Bin Analysis'!$C$3:$S$10110,MATCH($L90,'Bin Analysis'!$L$3:$L$10110,0),MATCH(O$5,'Bin Analysis'!$C$2:$S$2,0))," ")))))</f>
        <v>0.1</v>
      </c>
      <c r="P90" s="68">
        <f>IF($L90=" "," ",(IF($M90=FALSE," ",(IF($M90&gt;0,INDEX('Bin Analysis'!$C$3:$S$10110,MATCH($L90,'Bin Analysis'!$L$3:$L$10110,0),MATCH(P$5,'Bin Analysis'!$C$2:$S$2,0))," ")))))</f>
        <v>0.6</v>
      </c>
      <c r="Q90" s="68">
        <f>IF($L90=" "," ",(IF($M90=FALSE," ",(IF($M90&gt;0,INDEX('Bin Analysis'!$C$3:$S$10110,MATCH($L90,'Bin Analysis'!$L$3:$L$10110,0),MATCH(Q$5,'Bin Analysis'!$C$2:$S$2,0))," ")))))</f>
        <v>0.52173913043478259</v>
      </c>
      <c r="R90" s="68">
        <f>IF($L90=" "," ",(IF($M90=FALSE," ",(IF($M90&gt;0,INDEX('Bin Analysis'!$C$3:$S$10110,MATCH($L90,'Bin Analysis'!$L$3:$L$10110,0),MATCH(R$5,'Bin Analysis'!$C$2:$S$2,0))," ")))))</f>
        <v>0.4</v>
      </c>
      <c r="S90" s="68" t="str">
        <f>IF($L90=" "," ",(IF($M90=FALSE," ",(IF($M90&gt;0,INDEX('Bin Analysis'!$C$3:$S$10110,MATCH($L90,'Bin Analysis'!$L$3:$L$10110,0),MATCH(S$5,'Bin Analysis'!$C$2:$S$2,0))," ")))))</f>
        <v>no</v>
      </c>
      <c r="T90" s="68">
        <f>Assignments!K89</f>
        <v>0.49995635899999991</v>
      </c>
      <c r="U90" s="68">
        <f>Assignments!L89</f>
        <v>0.27730943738986441</v>
      </c>
      <c r="V90" s="74" t="str">
        <f>Assignments!V89</f>
        <v>Rheostat</v>
      </c>
    </row>
    <row r="91" spans="1:22" x14ac:dyDescent="0.25">
      <c r="A91" s="86" t="s">
        <v>148</v>
      </c>
      <c r="B91" s="87">
        <v>5</v>
      </c>
      <c r="C91" s="87" t="s">
        <v>149</v>
      </c>
      <c r="D91" s="87">
        <v>1.03102765</v>
      </c>
      <c r="E91" s="87">
        <v>4.8538440000000002E-2</v>
      </c>
      <c r="G91" s="40">
        <f>IFERROR('Data Transformation'!M89," ")</f>
        <v>84</v>
      </c>
      <c r="L91" s="66">
        <f t="shared" si="2"/>
        <v>85</v>
      </c>
      <c r="M91" s="67">
        <f>IF(L91=" "," ",(IF($L91&gt;0,INDEX('Bin Analysis'!$C$3:$S$10110,MATCH($L91,'Bin Analysis'!$L$3:$L$10110,0),MATCH(M$5,'Bin Analysis'!$C$2:$S$2,0))," ")))</f>
        <v>18</v>
      </c>
      <c r="N91" s="68">
        <f>IF($L91=" "," ",(IF($M91=FALSE," ",(IF($M91&gt;0,INDEX('Bin Analysis'!$C$3:$S$10110,MATCH($L91,'Bin Analysis'!$L$3:$L$10110,0),MATCH(N$5,'Bin Analysis'!$C$2:$S$2,0))," ")))))</f>
        <v>0.17647058823529413</v>
      </c>
      <c r="O91" s="68">
        <f>IF($L91=" "," ",(IF($M91=FALSE," ",(IF($M91&gt;0,INDEX('Bin Analysis'!$C$3:$S$10110,MATCH($L91,'Bin Analysis'!$L$3:$L$10110,0),MATCH(O$5,'Bin Analysis'!$C$2:$S$2,0))," ")))))</f>
        <v>0.52941176470588236</v>
      </c>
      <c r="P91" s="68">
        <f>IF($L91=" "," ",(IF($M91=FALSE," ",(IF($M91&gt;0,INDEX('Bin Analysis'!$C$3:$S$10110,MATCH($L91,'Bin Analysis'!$L$3:$L$10110,0),MATCH(P$5,'Bin Analysis'!$C$2:$S$2,0))," ")))))</f>
        <v>0.8</v>
      </c>
      <c r="Q91" s="68">
        <f>IF($L91=" "," ",(IF($M91=FALSE," ",(IF($M91&gt;0,INDEX('Bin Analysis'!$C$3:$S$10110,MATCH($L91,'Bin Analysis'!$L$3:$L$10110,0),MATCH(Q$5,'Bin Analysis'!$C$2:$S$2,0))," ")))))</f>
        <v>0.73913043478260865</v>
      </c>
      <c r="R91" s="68">
        <f>IF($L91=" "," ",(IF($M91=FALSE," ",(IF($M91&gt;0,INDEX('Bin Analysis'!$C$3:$S$10110,MATCH($L91,'Bin Analysis'!$L$3:$L$10110,0),MATCH(R$5,'Bin Analysis'!$C$2:$S$2,0))," ")))))</f>
        <v>5.8823529411764705E-2</v>
      </c>
      <c r="S91" s="68" t="str">
        <f>IF($L91=" "," ",(IF($M91=FALSE," ",(IF($M91&gt;0,INDEX('Bin Analysis'!$C$3:$S$10110,MATCH($L91,'Bin Analysis'!$L$3:$L$10110,0),MATCH(S$5,'Bin Analysis'!$C$2:$S$2,0))," ")))))</f>
        <v>no</v>
      </c>
      <c r="T91" s="68">
        <f>Assignments!K90</f>
        <v>0.87371259588235295</v>
      </c>
      <c r="U91" s="68">
        <f>Assignments!L90</f>
        <v>0.26981813652748282</v>
      </c>
      <c r="V91" s="74" t="str">
        <f>Assignments!V90</f>
        <v>Rheostat</v>
      </c>
    </row>
    <row r="92" spans="1:22" x14ac:dyDescent="0.25">
      <c r="A92" s="86" t="s">
        <v>148</v>
      </c>
      <c r="B92" s="87">
        <v>5</v>
      </c>
      <c r="C92" s="87" t="s">
        <v>152</v>
      </c>
      <c r="D92" s="87">
        <v>1.0740078399999999</v>
      </c>
      <c r="E92" s="87">
        <v>3.1606950000000002E-2</v>
      </c>
      <c r="G92" s="40">
        <f>IFERROR('Data Transformation'!M90," ")</f>
        <v>85</v>
      </c>
      <c r="L92" s="66">
        <f t="shared" si="2"/>
        <v>86</v>
      </c>
      <c r="M92" s="67">
        <f>IF(L92=" "," ",(IF($L92&gt;0,INDEX('Bin Analysis'!$C$3:$S$10110,MATCH($L92,'Bin Analysis'!$L$3:$L$10110,0),MATCH(M$5,'Bin Analysis'!$C$2:$S$2,0))," ")))</f>
        <v>8</v>
      </c>
      <c r="N92" s="68">
        <f>IF($L92=" "," ",(IF($M92=FALSE," ",(IF($M92&gt;0,INDEX('Bin Analysis'!$C$3:$S$10110,MATCH($L92,'Bin Analysis'!$L$3:$L$10110,0),MATCH(N$5,'Bin Analysis'!$C$2:$S$2,0))," ")))))</f>
        <v>0</v>
      </c>
      <c r="O92" s="68">
        <f>IF($L92=" "," ",(IF($M92=FALSE," ",(IF($M92&gt;0,INDEX('Bin Analysis'!$C$3:$S$10110,MATCH($L92,'Bin Analysis'!$L$3:$L$10110,0),MATCH(O$5,'Bin Analysis'!$C$2:$S$2,0))," ")))))</f>
        <v>0</v>
      </c>
      <c r="P92" s="68">
        <f>IF($L92=" "," ",(IF($M92=FALSE," ",(IF($M92&gt;0,INDEX('Bin Analysis'!$C$3:$S$10110,MATCH($L92,'Bin Analysis'!$L$3:$L$10110,0),MATCH(P$5,'Bin Analysis'!$C$2:$S$2,0))," ")))))</f>
        <v>0.5</v>
      </c>
      <c r="Q92" s="68">
        <f>IF($L92=" "," ",(IF($M92=FALSE," ",(IF($M92&gt;0,INDEX('Bin Analysis'!$C$3:$S$10110,MATCH($L92,'Bin Analysis'!$L$3:$L$10110,0),MATCH(Q$5,'Bin Analysis'!$C$2:$S$2,0))," ")))))</f>
        <v>0.43478260869565216</v>
      </c>
      <c r="R92" s="68">
        <f>IF($L92=" "," ",(IF($M92=FALSE," ",(IF($M92&gt;0,INDEX('Bin Analysis'!$C$3:$S$10110,MATCH($L92,'Bin Analysis'!$L$3:$L$10110,0),MATCH(R$5,'Bin Analysis'!$C$2:$S$2,0))," ")))))</f>
        <v>0.42857142857142855</v>
      </c>
      <c r="S92" s="68" t="str">
        <f>IF($L92=" "," ",(IF($M92=FALSE," ",(IF($M92&gt;0,INDEX('Bin Analysis'!$C$3:$S$10110,MATCH($L92,'Bin Analysis'!$L$3:$L$10110,0),MATCH(S$5,'Bin Analysis'!$C$2:$S$2,0))," ")))))</f>
        <v>no</v>
      </c>
      <c r="T92" s="68">
        <f>Assignments!K91</f>
        <v>0.3861865614285715</v>
      </c>
      <c r="U92" s="68">
        <f>Assignments!L91</f>
        <v>0.15987422689703709</v>
      </c>
      <c r="V92" s="74" t="str">
        <f>Assignments!V91</f>
        <v>Adverse</v>
      </c>
    </row>
    <row r="93" spans="1:22" x14ac:dyDescent="0.25">
      <c r="A93" s="86" t="s">
        <v>156</v>
      </c>
      <c r="B93" s="87">
        <v>6</v>
      </c>
      <c r="C93" s="87" t="s">
        <v>149</v>
      </c>
      <c r="D93" s="87">
        <v>0.74301881000000003</v>
      </c>
      <c r="E93" s="87">
        <v>8.3792950000000005E-2</v>
      </c>
      <c r="G93" s="40">
        <f>IFERROR('Data Transformation'!M91," ")</f>
        <v>86</v>
      </c>
      <c r="L93" s="66">
        <f t="shared" si="2"/>
        <v>87</v>
      </c>
      <c r="M93" s="67">
        <f>IF(L93=" "," ",(IF($L93&gt;0,INDEX('Bin Analysis'!$C$3:$S$10110,MATCH($L93,'Bin Analysis'!$L$3:$L$10110,0),MATCH(M$5,'Bin Analysis'!$C$2:$S$2,0))," ")))</f>
        <v>14</v>
      </c>
      <c r="N93" s="68">
        <f>IF($L93=" "," ",(IF($M93=FALSE," ",(IF($M93&gt;0,INDEX('Bin Analysis'!$C$3:$S$10110,MATCH($L93,'Bin Analysis'!$L$3:$L$10110,0),MATCH(N$5,'Bin Analysis'!$C$2:$S$2,0))," ")))))</f>
        <v>7.6923076923076927E-2</v>
      </c>
      <c r="O93" s="68">
        <f>IF($L93=" "," ",(IF($M93=FALSE," ",(IF($M93&gt;0,INDEX('Bin Analysis'!$C$3:$S$10110,MATCH($L93,'Bin Analysis'!$L$3:$L$10110,0),MATCH(O$5,'Bin Analysis'!$C$2:$S$2,0))," ")))))</f>
        <v>0</v>
      </c>
      <c r="P93" s="68">
        <f>IF($L93=" "," ",(IF($M93=FALSE," ",(IF($M93&gt;0,INDEX('Bin Analysis'!$C$3:$S$10110,MATCH($L93,'Bin Analysis'!$L$3:$L$10110,0),MATCH(P$5,'Bin Analysis'!$C$2:$S$2,0))," ")))))</f>
        <v>0.6</v>
      </c>
      <c r="Q93" s="68">
        <f>IF($L93=" "," ",(IF($M93=FALSE," ",(IF($M93&gt;0,INDEX('Bin Analysis'!$C$3:$S$10110,MATCH($L93,'Bin Analysis'!$L$3:$L$10110,0),MATCH(Q$5,'Bin Analysis'!$C$2:$S$2,0))," ")))))</f>
        <v>0.52173913043478259</v>
      </c>
      <c r="R93" s="68">
        <f>IF($L93=" "," ",(IF($M93=FALSE," ",(IF($M93&gt;0,INDEX('Bin Analysis'!$C$3:$S$10110,MATCH($L93,'Bin Analysis'!$L$3:$L$10110,0),MATCH(R$5,'Bin Analysis'!$C$2:$S$2,0))," ")))))</f>
        <v>0.61538461538461542</v>
      </c>
      <c r="S93" s="68" t="str">
        <f>IF($L93=" "," ",(IF($M93=FALSE," ",(IF($M93&gt;0,INDEX('Bin Analysis'!$C$3:$S$10110,MATCH($L93,'Bin Analysis'!$L$3:$L$10110,0),MATCH(S$5,'Bin Analysis'!$C$2:$S$2,0))," ")))))</f>
        <v>no</v>
      </c>
      <c r="T93" s="68">
        <f>Assignments!K92</f>
        <v>0.37827987230769228</v>
      </c>
      <c r="U93" s="68">
        <f>Assignments!L92</f>
        <v>0.29865624247617645</v>
      </c>
      <c r="V93" s="74" t="str">
        <f>Assignments!V92</f>
        <v>Rheostat</v>
      </c>
    </row>
    <row r="94" spans="1:22" x14ac:dyDescent="0.25">
      <c r="A94" s="86" t="s">
        <v>156</v>
      </c>
      <c r="B94" s="87">
        <v>6</v>
      </c>
      <c r="C94" s="87" t="s">
        <v>145</v>
      </c>
      <c r="D94" s="87">
        <v>0.76877854000000001</v>
      </c>
      <c r="E94" s="87">
        <v>7.9696069999999994E-2</v>
      </c>
      <c r="G94" s="40">
        <f>IFERROR('Data Transformation'!M92," ")</f>
        <v>87</v>
      </c>
      <c r="L94" s="66">
        <f t="shared" si="2"/>
        <v>88</v>
      </c>
      <c r="M94" s="67">
        <f>IF(L94=" "," ",(IF($L94&gt;0,INDEX('Bin Analysis'!$C$3:$S$10110,MATCH($L94,'Bin Analysis'!$L$3:$L$10110,0),MATCH(M$5,'Bin Analysis'!$C$2:$S$2,0))," ")))</f>
        <v>15</v>
      </c>
      <c r="N94" s="68">
        <f>IF($L94=" "," ",(IF($M94=FALSE," ",(IF($M94&gt;0,INDEX('Bin Analysis'!$C$3:$S$10110,MATCH($L94,'Bin Analysis'!$L$3:$L$10110,0),MATCH(N$5,'Bin Analysis'!$C$2:$S$2,0))," ")))))</f>
        <v>0</v>
      </c>
      <c r="O94" s="68">
        <f>IF($L94=" "," ",(IF($M94=FALSE," ",(IF($M94&gt;0,INDEX('Bin Analysis'!$C$3:$S$10110,MATCH($L94,'Bin Analysis'!$L$3:$L$10110,0),MATCH(O$5,'Bin Analysis'!$C$2:$S$2,0))," ")))))</f>
        <v>0.7857142857142857</v>
      </c>
      <c r="P94" s="68">
        <f>IF($L94=" "," ",(IF($M94=FALSE," ",(IF($M94&gt;0,INDEX('Bin Analysis'!$C$3:$S$10110,MATCH($L94,'Bin Analysis'!$L$3:$L$10110,0),MATCH(P$5,'Bin Analysis'!$C$2:$S$2,0))," ")))))</f>
        <v>0.5</v>
      </c>
      <c r="Q94" s="68">
        <f>IF($L94=" "," ",(IF($M94=FALSE," ",(IF($M94&gt;0,INDEX('Bin Analysis'!$C$3:$S$10110,MATCH($L94,'Bin Analysis'!$L$3:$L$10110,0),MATCH(Q$5,'Bin Analysis'!$C$2:$S$2,0))," ")))))</f>
        <v>0.47826086956521741</v>
      </c>
      <c r="R94" s="68">
        <f>IF($L94=" "," ",(IF($M94=FALSE," ",(IF($M94&gt;0,INDEX('Bin Analysis'!$C$3:$S$10110,MATCH($L94,'Bin Analysis'!$L$3:$L$10110,0),MATCH(R$5,'Bin Analysis'!$C$2:$S$2,0))," ")))))</f>
        <v>0</v>
      </c>
      <c r="S94" s="68" t="str">
        <f>IF($L94=" "," ",(IF($M94=FALSE," ",(IF($M94&gt;0,INDEX('Bin Analysis'!$C$3:$S$10110,MATCH($L94,'Bin Analysis'!$L$3:$L$10110,0),MATCH(S$5,'Bin Analysis'!$C$2:$S$2,0))," ")))))</f>
        <v>no</v>
      </c>
      <c r="T94" s="68">
        <f>Assignments!K93</f>
        <v>0.91401922428571436</v>
      </c>
      <c r="U94" s="68">
        <f>Assignments!L93</f>
        <v>0.17265710387466515</v>
      </c>
      <c r="V94" s="74" t="str">
        <f>Assignments!V93</f>
        <v>Neutral</v>
      </c>
    </row>
    <row r="95" spans="1:22" x14ac:dyDescent="0.25">
      <c r="A95" s="86" t="s">
        <v>156</v>
      </c>
      <c r="B95" s="87">
        <v>6</v>
      </c>
      <c r="C95" s="87" t="s">
        <v>144</v>
      </c>
      <c r="D95" s="87">
        <v>0.77265481000000003</v>
      </c>
      <c r="E95" s="87">
        <v>5.1022720000000001E-2</v>
      </c>
      <c r="G95" s="40">
        <f>IFERROR('Data Transformation'!M93," ")</f>
        <v>88</v>
      </c>
      <c r="L95" s="66">
        <f t="shared" si="2"/>
        <v>89</v>
      </c>
      <c r="M95" s="67">
        <f>IF(L95=" "," ",(IF($L95&gt;0,INDEX('Bin Analysis'!$C$3:$S$10110,MATCH($L95,'Bin Analysis'!$L$3:$L$10110,0),MATCH(M$5,'Bin Analysis'!$C$2:$S$2,0))," ")))</f>
        <v>20</v>
      </c>
      <c r="N95" s="68">
        <f>IF($L95=" "," ",(IF($M95=FALSE," ",(IF($M95&gt;0,INDEX('Bin Analysis'!$C$3:$S$10110,MATCH($L95,'Bin Analysis'!$L$3:$L$10110,0),MATCH(N$5,'Bin Analysis'!$C$2:$S$2,0))," ")))))</f>
        <v>0</v>
      </c>
      <c r="O95" s="68">
        <f>IF($L95=" "," ",(IF($M95=FALSE," ",(IF($M95&gt;0,INDEX('Bin Analysis'!$C$3:$S$10110,MATCH($L95,'Bin Analysis'!$L$3:$L$10110,0),MATCH(O$5,'Bin Analysis'!$C$2:$S$2,0))," ")))))</f>
        <v>0.73684210526315785</v>
      </c>
      <c r="P95" s="68">
        <f>IF($L95=" "," ",(IF($M95=FALSE," ",(IF($M95&gt;0,INDEX('Bin Analysis'!$C$3:$S$10110,MATCH($L95,'Bin Analysis'!$L$3:$L$10110,0),MATCH(P$5,'Bin Analysis'!$C$2:$S$2,0))," ")))))</f>
        <v>0.5</v>
      </c>
      <c r="Q95" s="68">
        <f>IF($L95=" "," ",(IF($M95=FALSE," ",(IF($M95&gt;0,INDEX('Bin Analysis'!$C$3:$S$10110,MATCH($L95,'Bin Analysis'!$L$3:$L$10110,0),MATCH(Q$5,'Bin Analysis'!$C$2:$S$2,0))," ")))))</f>
        <v>0.43478260869565216</v>
      </c>
      <c r="R95" s="68">
        <f>IF($L95=" "," ",(IF($M95=FALSE," ",(IF($M95&gt;0,INDEX('Bin Analysis'!$C$3:$S$10110,MATCH($L95,'Bin Analysis'!$L$3:$L$10110,0),MATCH(R$5,'Bin Analysis'!$C$2:$S$2,0))," ")))))</f>
        <v>5.2631578947368418E-2</v>
      </c>
      <c r="S95" s="68" t="str">
        <f>IF($L95=" "," ",(IF($M95=FALSE," ",(IF($M95&gt;0,INDEX('Bin Analysis'!$C$3:$S$10110,MATCH($L95,'Bin Analysis'!$L$3:$L$10110,0),MATCH(S$5,'Bin Analysis'!$C$2:$S$2,0))," ")))))</f>
        <v>no</v>
      </c>
      <c r="T95" s="68">
        <f>Assignments!K94</f>
        <v>0.85687206368421054</v>
      </c>
      <c r="U95" s="68">
        <f>Assignments!L94</f>
        <v>0.19619345086441539</v>
      </c>
      <c r="V95" s="74" t="str">
        <f>Assignments!V94</f>
        <v>Neutral</v>
      </c>
    </row>
    <row r="96" spans="1:22" x14ac:dyDescent="0.25">
      <c r="A96" s="86" t="s">
        <v>156</v>
      </c>
      <c r="B96" s="87">
        <v>6</v>
      </c>
      <c r="C96" s="87" t="s">
        <v>148</v>
      </c>
      <c r="D96" s="87">
        <v>0.80856625999999998</v>
      </c>
      <c r="E96" s="87">
        <v>8.6239360000000001E-2</v>
      </c>
      <c r="G96" s="40">
        <f>IFERROR('Data Transformation'!M94," ")</f>
        <v>89</v>
      </c>
      <c r="L96" s="66">
        <f t="shared" si="2"/>
        <v>90</v>
      </c>
      <c r="M96" s="67">
        <f>IF(L96=" "," ",(IF($L96&gt;0,INDEX('Bin Analysis'!$C$3:$S$10110,MATCH($L96,'Bin Analysis'!$L$3:$L$10110,0),MATCH(M$5,'Bin Analysis'!$C$2:$S$2,0))," ")))</f>
        <v>20</v>
      </c>
      <c r="N96" s="68">
        <f>IF($L96=" "," ",(IF($M96=FALSE," ",(IF($M96&gt;0,INDEX('Bin Analysis'!$C$3:$S$10110,MATCH($L96,'Bin Analysis'!$L$3:$L$10110,0),MATCH(N$5,'Bin Analysis'!$C$2:$S$2,0))," ")))))</f>
        <v>0</v>
      </c>
      <c r="O96" s="68">
        <f>IF($L96=" "," ",(IF($M96=FALSE," ",(IF($M96&gt;0,INDEX('Bin Analysis'!$C$3:$S$10110,MATCH($L96,'Bin Analysis'!$L$3:$L$10110,0),MATCH(O$5,'Bin Analysis'!$C$2:$S$2,0))," ")))))</f>
        <v>0</v>
      </c>
      <c r="P96" s="68">
        <f>IF($L96=" "," ",(IF($M96=FALSE," ",(IF($M96&gt;0,INDEX('Bin Analysis'!$C$3:$S$10110,MATCH($L96,'Bin Analysis'!$L$3:$L$10110,0),MATCH(P$5,'Bin Analysis'!$C$2:$S$2,0))," ")))))</f>
        <v>0.5</v>
      </c>
      <c r="Q96" s="68">
        <f>IF($L96=" "," ",(IF($M96=FALSE," ",(IF($M96&gt;0,INDEX('Bin Analysis'!$C$3:$S$10110,MATCH($L96,'Bin Analysis'!$L$3:$L$10110,0),MATCH(Q$5,'Bin Analysis'!$C$2:$S$2,0))," ")))))</f>
        <v>0.43478260869565216</v>
      </c>
      <c r="R96" s="68">
        <f>IF($L96=" "," ",(IF($M96=FALSE," ",(IF($M96&gt;0,INDEX('Bin Analysis'!$C$3:$S$10110,MATCH($L96,'Bin Analysis'!$L$3:$L$10110,0),MATCH(R$5,'Bin Analysis'!$C$2:$S$2,0))," ")))))</f>
        <v>0.78947368421052633</v>
      </c>
      <c r="S96" s="68" t="str">
        <f>IF($L96=" "," ",(IF($M96=FALSE," ",(IF($M96&gt;0,INDEX('Bin Analysis'!$C$3:$S$10110,MATCH($L96,'Bin Analysis'!$L$3:$L$10110,0),MATCH(S$5,'Bin Analysis'!$C$2:$S$2,0))," ")))))</f>
        <v>no</v>
      </c>
      <c r="T96" s="68">
        <f>Assignments!K95</f>
        <v>0.24193870842105264</v>
      </c>
      <c r="U96" s="68">
        <f>Assignments!L95</f>
        <v>0.16693839319077272</v>
      </c>
      <c r="V96" s="74" t="str">
        <f>Assignments!V95</f>
        <v>Toggle</v>
      </c>
    </row>
    <row r="97" spans="1:22" x14ac:dyDescent="0.25">
      <c r="A97" s="86" t="s">
        <v>156</v>
      </c>
      <c r="B97" s="87">
        <v>6</v>
      </c>
      <c r="C97" s="87" t="s">
        <v>158</v>
      </c>
      <c r="D97" s="87">
        <v>0.82409606999999996</v>
      </c>
      <c r="E97" s="87">
        <v>8.1562430000000005E-2</v>
      </c>
      <c r="G97" s="40">
        <f>IFERROR('Data Transformation'!M95," ")</f>
        <v>90</v>
      </c>
      <c r="L97" s="66">
        <f t="shared" si="2"/>
        <v>91</v>
      </c>
      <c r="M97" s="67">
        <f>IF(L97=" "," ",(IF($L97&gt;0,INDEX('Bin Analysis'!$C$3:$S$10110,MATCH($L97,'Bin Analysis'!$L$3:$L$10110,0),MATCH(M$5,'Bin Analysis'!$C$2:$S$2,0))," ")))</f>
        <v>16</v>
      </c>
      <c r="N97" s="68">
        <f>IF($L97=" "," ",(IF($M97=FALSE," ",(IF($M97&gt;0,INDEX('Bin Analysis'!$C$3:$S$10110,MATCH($L97,'Bin Analysis'!$L$3:$L$10110,0),MATCH(N$5,'Bin Analysis'!$C$2:$S$2,0))," ")))))</f>
        <v>0</v>
      </c>
      <c r="O97" s="68">
        <f>IF($L97=" "," ",(IF($M97=FALSE," ",(IF($M97&gt;0,INDEX('Bin Analysis'!$C$3:$S$10110,MATCH($L97,'Bin Analysis'!$L$3:$L$10110,0),MATCH(O$5,'Bin Analysis'!$C$2:$S$2,0))," ")))))</f>
        <v>6.6666666666666666E-2</v>
      </c>
      <c r="P97" s="68">
        <f>IF($L97=" "," ",(IF($M97=FALSE," ",(IF($M97&gt;0,INDEX('Bin Analysis'!$C$3:$S$10110,MATCH($L97,'Bin Analysis'!$L$3:$L$10110,0),MATCH(P$5,'Bin Analysis'!$C$2:$S$2,0))," ")))))</f>
        <v>0.6</v>
      </c>
      <c r="Q97" s="68">
        <f>IF($L97=" "," ",(IF($M97=FALSE," ",(IF($M97&gt;0,INDEX('Bin Analysis'!$C$3:$S$10110,MATCH($L97,'Bin Analysis'!$L$3:$L$10110,0),MATCH(Q$5,'Bin Analysis'!$C$2:$S$2,0))," ")))))</f>
        <v>0.52173913043478259</v>
      </c>
      <c r="R97" s="68">
        <f>IF($L97=" "," ",(IF($M97=FALSE," ",(IF($M97&gt;0,INDEX('Bin Analysis'!$C$3:$S$10110,MATCH($L97,'Bin Analysis'!$L$3:$L$10110,0),MATCH(R$5,'Bin Analysis'!$C$2:$S$2,0))," ")))))</f>
        <v>0.2</v>
      </c>
      <c r="S97" s="68" t="str">
        <f>IF($L97=" "," ",(IF($M97=FALSE," ",(IF($M97&gt;0,INDEX('Bin Analysis'!$C$3:$S$10110,MATCH($L97,'Bin Analysis'!$L$3:$L$10110,0),MATCH(S$5,'Bin Analysis'!$C$2:$S$2,0))," ")))))</f>
        <v>no</v>
      </c>
      <c r="T97" s="68">
        <f>Assignments!K96</f>
        <v>0.65016376266666653</v>
      </c>
      <c r="U97" s="68">
        <f>Assignments!L96</f>
        <v>0.27441445580261126</v>
      </c>
      <c r="V97" s="74" t="str">
        <f>Assignments!V96</f>
        <v>Rheostat</v>
      </c>
    </row>
    <row r="98" spans="1:22" x14ac:dyDescent="0.25">
      <c r="A98" s="86" t="s">
        <v>156</v>
      </c>
      <c r="B98" s="87">
        <v>6</v>
      </c>
      <c r="C98" s="87" t="s">
        <v>150</v>
      </c>
      <c r="D98" s="87">
        <v>0.85937280000000005</v>
      </c>
      <c r="E98" s="87">
        <v>6.041668E-2</v>
      </c>
      <c r="G98" s="40">
        <f>IFERROR('Data Transformation'!M96," ")</f>
        <v>91</v>
      </c>
      <c r="L98" s="66">
        <f t="shared" si="2"/>
        <v>92</v>
      </c>
      <c r="M98" s="67">
        <f>IF(L98=" "," ",(IF($L98&gt;0,INDEX('Bin Analysis'!$C$3:$S$10110,MATCH($L98,'Bin Analysis'!$L$3:$L$10110,0),MATCH(M$5,'Bin Analysis'!$C$2:$S$2,0))," ")))</f>
        <v>15</v>
      </c>
      <c r="N98" s="68">
        <f>IF($L98=" "," ",(IF($M98=FALSE," ",(IF($M98&gt;0,INDEX('Bin Analysis'!$C$3:$S$10110,MATCH($L98,'Bin Analysis'!$L$3:$L$10110,0),MATCH(N$5,'Bin Analysis'!$C$2:$S$2,0))," ")))))</f>
        <v>0</v>
      </c>
      <c r="O98" s="68">
        <f>IF($L98=" "," ",(IF($M98=FALSE," ",(IF($M98&gt;0,INDEX('Bin Analysis'!$C$3:$S$10110,MATCH($L98,'Bin Analysis'!$L$3:$L$10110,0),MATCH(O$5,'Bin Analysis'!$C$2:$S$2,0))," ")))))</f>
        <v>0.35714285714285715</v>
      </c>
      <c r="P98" s="68">
        <f>IF($L98=" "," ",(IF($M98=FALSE," ",(IF($M98&gt;0,INDEX('Bin Analysis'!$C$3:$S$10110,MATCH($L98,'Bin Analysis'!$L$3:$L$10110,0),MATCH(P$5,'Bin Analysis'!$C$2:$S$2,0))," ")))))</f>
        <v>0.5</v>
      </c>
      <c r="Q98" s="68">
        <f>IF($L98=" "," ",(IF($M98=FALSE," ",(IF($M98&gt;0,INDEX('Bin Analysis'!$C$3:$S$10110,MATCH($L98,'Bin Analysis'!$L$3:$L$10110,0),MATCH(Q$5,'Bin Analysis'!$C$2:$S$2,0))," ")))))</f>
        <v>0.43478260869565216</v>
      </c>
      <c r="R98" s="68">
        <f>IF($L98=" "," ",(IF($M98=FALSE," ",(IF($M98&gt;0,INDEX('Bin Analysis'!$C$3:$S$10110,MATCH($L98,'Bin Analysis'!$L$3:$L$10110,0),MATCH(R$5,'Bin Analysis'!$C$2:$S$2,0))," ")))))</f>
        <v>7.1428571428571425E-2</v>
      </c>
      <c r="S98" s="68" t="str">
        <f>IF($L98=" "," ",(IF($M98=FALSE," ",(IF($M98&gt;0,INDEX('Bin Analysis'!$C$3:$S$10110,MATCH($L98,'Bin Analysis'!$L$3:$L$10110,0),MATCH(S$5,'Bin Analysis'!$C$2:$S$2,0))," ")))))</f>
        <v>no</v>
      </c>
      <c r="T98" s="68">
        <f>Assignments!K97</f>
        <v>0.8067384921428572</v>
      </c>
      <c r="U98" s="68">
        <f>Assignments!L97</f>
        <v>0.19374046493455563</v>
      </c>
      <c r="V98" s="74" t="str">
        <f>Assignments!V97</f>
        <v>Moderate</v>
      </c>
    </row>
    <row r="99" spans="1:22" x14ac:dyDescent="0.25">
      <c r="A99" s="86" t="s">
        <v>156</v>
      </c>
      <c r="B99" s="87">
        <v>6</v>
      </c>
      <c r="C99" s="87" t="s">
        <v>143</v>
      </c>
      <c r="D99" s="87">
        <v>0.86100916999999999</v>
      </c>
      <c r="E99" s="87">
        <v>9.2833330000000006E-2</v>
      </c>
      <c r="G99" s="40">
        <f>IFERROR('Data Transformation'!M97," ")</f>
        <v>92</v>
      </c>
      <c r="L99" s="66">
        <f t="shared" si="2"/>
        <v>93</v>
      </c>
      <c r="M99" s="67">
        <f>IF(L99=" "," ",(IF($L99&gt;0,INDEX('Bin Analysis'!$C$3:$S$10110,MATCH($L99,'Bin Analysis'!$L$3:$L$10110,0),MATCH(M$5,'Bin Analysis'!$C$2:$S$2,0))," ")))</f>
        <v>17</v>
      </c>
      <c r="N99" s="68">
        <f>IF($L99=" "," ",(IF($M99=FALSE," ",(IF($M99&gt;0,INDEX('Bin Analysis'!$C$3:$S$10110,MATCH($L99,'Bin Analysis'!$L$3:$L$10110,0),MATCH(N$5,'Bin Analysis'!$C$2:$S$2,0))," ")))))</f>
        <v>0</v>
      </c>
      <c r="O99" s="68">
        <f>IF($L99=" "," ",(IF($M99=FALSE," ",(IF($M99&gt;0,INDEX('Bin Analysis'!$C$3:$S$10110,MATCH($L99,'Bin Analysis'!$L$3:$L$10110,0),MATCH(O$5,'Bin Analysis'!$C$2:$S$2,0))," ")))))</f>
        <v>0</v>
      </c>
      <c r="P99" s="68">
        <f>IF($L99=" "," ",(IF($M99=FALSE," ",(IF($M99&gt;0,INDEX('Bin Analysis'!$C$3:$S$10110,MATCH($L99,'Bin Analysis'!$L$3:$L$10110,0),MATCH(P$5,'Bin Analysis'!$C$2:$S$2,0))," ")))))</f>
        <v>0.3</v>
      </c>
      <c r="Q99" s="68">
        <f>IF($L99=" "," ",(IF($M99=FALSE," ",(IF($M99&gt;0,INDEX('Bin Analysis'!$C$3:$S$10110,MATCH($L99,'Bin Analysis'!$L$3:$L$10110,0),MATCH(Q$5,'Bin Analysis'!$C$2:$S$2,0))," ")))))</f>
        <v>0.17391304347826086</v>
      </c>
      <c r="R99" s="68">
        <f>IF($L99=" "," ",(IF($M99=FALSE," ",(IF($M99&gt;0,INDEX('Bin Analysis'!$C$3:$S$10110,MATCH($L99,'Bin Analysis'!$L$3:$L$10110,0),MATCH(R$5,'Bin Analysis'!$C$2:$S$2,0))," ")))))</f>
        <v>0.9375</v>
      </c>
      <c r="S99" s="68" t="str">
        <f>IF($L99=" "," ",(IF($M99=FALSE," ",(IF($M99&gt;0,INDEX('Bin Analysis'!$C$3:$S$10110,MATCH($L99,'Bin Analysis'!$L$3:$L$10110,0),MATCH(S$5,'Bin Analysis'!$C$2:$S$2,0))," ")))))</f>
        <v>no</v>
      </c>
      <c r="T99" s="68">
        <f>Assignments!K98</f>
        <v>0.16951155874999999</v>
      </c>
      <c r="U99" s="68">
        <f>Assignments!L98</f>
        <v>7.6783077207422931E-2</v>
      </c>
      <c r="V99" s="74" t="str">
        <f>Assignments!V98</f>
        <v>Toggle</v>
      </c>
    </row>
    <row r="100" spans="1:22" x14ac:dyDescent="0.25">
      <c r="A100" s="86" t="s">
        <v>156</v>
      </c>
      <c r="B100" s="87">
        <v>6</v>
      </c>
      <c r="C100" s="87" t="s">
        <v>157</v>
      </c>
      <c r="D100" s="87">
        <v>0.89534360999999996</v>
      </c>
      <c r="E100" s="87">
        <v>6.5504880000000001E-2</v>
      </c>
      <c r="G100" s="40">
        <f>IFERROR('Data Transformation'!M98," ")</f>
        <v>93</v>
      </c>
      <c r="L100" s="66">
        <f t="shared" si="2"/>
        <v>94</v>
      </c>
      <c r="M100" s="67">
        <f>IF(L100=" "," ",(IF($L100&gt;0,INDEX('Bin Analysis'!$C$3:$S$10110,MATCH($L100,'Bin Analysis'!$L$3:$L$10110,0),MATCH(M$5,'Bin Analysis'!$C$2:$S$2,0))," ")))</f>
        <v>12</v>
      </c>
      <c r="N100" s="68">
        <f>IF($L100=" "," ",(IF($M100=FALSE," ",(IF($M100&gt;0,INDEX('Bin Analysis'!$C$3:$S$10110,MATCH($L100,'Bin Analysis'!$L$3:$L$10110,0),MATCH(N$5,'Bin Analysis'!$C$2:$S$2,0))," ")))))</f>
        <v>9.0909090909090912E-2</v>
      </c>
      <c r="O100" s="68">
        <f>IF($L100=" "," ",(IF($M100=FALSE," ",(IF($M100&gt;0,INDEX('Bin Analysis'!$C$3:$S$10110,MATCH($L100,'Bin Analysis'!$L$3:$L$10110,0),MATCH(O$5,'Bin Analysis'!$C$2:$S$2,0))," ")))))</f>
        <v>0.54545454545454541</v>
      </c>
      <c r="P100" s="68">
        <f>IF($L100=" "," ",(IF($M100=FALSE," ",(IF($M100&gt;0,INDEX('Bin Analysis'!$C$3:$S$10110,MATCH($L100,'Bin Analysis'!$L$3:$L$10110,0),MATCH(P$5,'Bin Analysis'!$C$2:$S$2,0))," ")))))</f>
        <v>0.5</v>
      </c>
      <c r="Q100" s="68">
        <f>IF($L100=" "," ",(IF($M100=FALSE," ",(IF($M100&gt;0,INDEX('Bin Analysis'!$C$3:$S$10110,MATCH($L100,'Bin Analysis'!$L$3:$L$10110,0),MATCH(Q$5,'Bin Analysis'!$C$2:$S$2,0))," ")))))</f>
        <v>0.39130434782608697</v>
      </c>
      <c r="R100" s="68">
        <f>IF($L100=" "," ",(IF($M100=FALSE," ",(IF($M100&gt;0,INDEX('Bin Analysis'!$C$3:$S$10110,MATCH($L100,'Bin Analysis'!$L$3:$L$10110,0),MATCH(R$5,'Bin Analysis'!$C$2:$S$2,0))," ")))))</f>
        <v>9.0909090909090912E-2</v>
      </c>
      <c r="S100" s="68" t="str">
        <f>IF($L100=" "," ",(IF($M100=FALSE," ",(IF($M100&gt;0,INDEX('Bin Analysis'!$C$3:$S$10110,MATCH($L100,'Bin Analysis'!$L$3:$L$10110,0),MATCH(S$5,'Bin Analysis'!$C$2:$S$2,0))," ")))))</f>
        <v>no</v>
      </c>
      <c r="T100" s="68">
        <f>Assignments!K99</f>
        <v>0.88641329909090916</v>
      </c>
      <c r="U100" s="68">
        <f>Assignments!L99</f>
        <v>0.25086259873808736</v>
      </c>
      <c r="V100" s="74" t="str">
        <f>Assignments!V99</f>
        <v>Moderate</v>
      </c>
    </row>
    <row r="101" spans="1:22" x14ac:dyDescent="0.25">
      <c r="A101" s="86" t="s">
        <v>156</v>
      </c>
      <c r="B101" s="87">
        <v>6</v>
      </c>
      <c r="C101" s="87" t="s">
        <v>159</v>
      </c>
      <c r="D101" s="87">
        <v>0.90045485000000003</v>
      </c>
      <c r="E101" s="87">
        <v>9.4405169999999997E-2</v>
      </c>
      <c r="G101" s="40">
        <f>IFERROR('Data Transformation'!M99," ")</f>
        <v>94</v>
      </c>
      <c r="L101" s="66">
        <f t="shared" si="2"/>
        <v>95</v>
      </c>
      <c r="M101" s="67">
        <f>IF(L101=" "," ",(IF($L101&gt;0,INDEX('Bin Analysis'!$C$3:$S$10110,MATCH($L101,'Bin Analysis'!$L$3:$L$10110,0),MATCH(M$5,'Bin Analysis'!$C$2:$S$2,0))," ")))</f>
        <v>18</v>
      </c>
      <c r="N101" s="68">
        <f>IF($L101=" "," ",(IF($M101=FALSE," ",(IF($M101&gt;0,INDEX('Bin Analysis'!$C$3:$S$10110,MATCH($L101,'Bin Analysis'!$L$3:$L$10110,0),MATCH(N$5,'Bin Analysis'!$C$2:$S$2,0))," ")))))</f>
        <v>0</v>
      </c>
      <c r="O101" s="68">
        <f>IF($L101=" "," ",(IF($M101=FALSE," ",(IF($M101&gt;0,INDEX('Bin Analysis'!$C$3:$S$10110,MATCH($L101,'Bin Analysis'!$L$3:$L$10110,0),MATCH(O$5,'Bin Analysis'!$C$2:$S$2,0))," ")))))</f>
        <v>0</v>
      </c>
      <c r="P101" s="68">
        <f>IF($L101=" "," ",(IF($M101=FALSE," ",(IF($M101&gt;0,INDEX('Bin Analysis'!$C$3:$S$10110,MATCH($L101,'Bin Analysis'!$L$3:$L$10110,0),MATCH(P$5,'Bin Analysis'!$C$2:$S$2,0))," ")))))</f>
        <v>0.2</v>
      </c>
      <c r="Q101" s="68">
        <f>IF($L101=" "," ",(IF($M101=FALSE," ",(IF($M101&gt;0,INDEX('Bin Analysis'!$C$3:$S$10110,MATCH($L101,'Bin Analysis'!$L$3:$L$10110,0),MATCH(Q$5,'Bin Analysis'!$C$2:$S$2,0))," ")))))</f>
        <v>8.6956521739130432E-2</v>
      </c>
      <c r="R101" s="68">
        <f>IF($L101=" "," ",(IF($M101=FALSE," ",(IF($M101&gt;0,INDEX('Bin Analysis'!$C$3:$S$10110,MATCH($L101,'Bin Analysis'!$L$3:$L$10110,0),MATCH(R$5,'Bin Analysis'!$C$2:$S$2,0))," ")))))</f>
        <v>1</v>
      </c>
      <c r="S101" s="68" t="str">
        <f>IF($L101=" "," ",(IF($M101=FALSE," ",(IF($M101&gt;0,INDEX('Bin Analysis'!$C$3:$S$10110,MATCH($L101,'Bin Analysis'!$L$3:$L$10110,0),MATCH(S$5,'Bin Analysis'!$C$2:$S$2,0))," ")))))</f>
        <v>yes</v>
      </c>
      <c r="T101" s="68">
        <f>Assignments!K100</f>
        <v>0.18288579941176469</v>
      </c>
      <c r="U101" s="68">
        <f>Assignments!L100</f>
        <v>6.2500124633278503E-2</v>
      </c>
      <c r="V101" s="74" t="str">
        <f>Assignments!V100</f>
        <v>Toggle</v>
      </c>
    </row>
    <row r="102" spans="1:22" x14ac:dyDescent="0.25">
      <c r="A102" s="86" t="s">
        <v>156</v>
      </c>
      <c r="B102" s="87">
        <v>6</v>
      </c>
      <c r="C102" s="87" t="s">
        <v>152</v>
      </c>
      <c r="D102" s="87">
        <v>0.90907183999999996</v>
      </c>
      <c r="E102" s="87">
        <v>4.7120170000000003E-2</v>
      </c>
      <c r="G102" s="40">
        <f>IFERROR('Data Transformation'!M100," ")</f>
        <v>95</v>
      </c>
      <c r="L102" s="66">
        <f t="shared" si="2"/>
        <v>96</v>
      </c>
      <c r="M102" s="67">
        <f>IF(L102=" "," ",(IF($L102&gt;0,INDEX('Bin Analysis'!$C$3:$S$10110,MATCH($L102,'Bin Analysis'!$L$3:$L$10110,0),MATCH(M$5,'Bin Analysis'!$C$2:$S$2,0))," ")))</f>
        <v>8</v>
      </c>
      <c r="N102" s="68">
        <f>IF($L102=" "," ",(IF($M102=FALSE," ",(IF($M102&gt;0,INDEX('Bin Analysis'!$C$3:$S$10110,MATCH($L102,'Bin Analysis'!$L$3:$L$10110,0),MATCH(N$5,'Bin Analysis'!$C$2:$S$2,0))," ")))))</f>
        <v>0</v>
      </c>
      <c r="O102" s="68">
        <f>IF($L102=" "," ",(IF($M102=FALSE," ",(IF($M102&gt;0,INDEX('Bin Analysis'!$C$3:$S$10110,MATCH($L102,'Bin Analysis'!$L$3:$L$10110,0),MATCH(O$5,'Bin Analysis'!$C$2:$S$2,0))," ")))))</f>
        <v>0.42857142857142855</v>
      </c>
      <c r="P102" s="68">
        <f>IF($L102=" "," ",(IF($M102=FALSE," ",(IF($M102&gt;0,INDEX('Bin Analysis'!$C$3:$S$10110,MATCH($L102,'Bin Analysis'!$L$3:$L$10110,0),MATCH(P$5,'Bin Analysis'!$C$2:$S$2,0))," ")))))</f>
        <v>0.4</v>
      </c>
      <c r="Q102" s="68">
        <f>IF($L102=" "," ",(IF($M102=FALSE," ",(IF($M102&gt;0,INDEX('Bin Analysis'!$C$3:$S$10110,MATCH($L102,'Bin Analysis'!$L$3:$L$10110,0),MATCH(Q$5,'Bin Analysis'!$C$2:$S$2,0))," ")))))</f>
        <v>0.34782608695652173</v>
      </c>
      <c r="R102" s="68">
        <f>IF($L102=" "," ",(IF($M102=FALSE," ",(IF($M102&gt;0,INDEX('Bin Analysis'!$C$3:$S$10110,MATCH($L102,'Bin Analysis'!$L$3:$L$10110,0),MATCH(R$5,'Bin Analysis'!$C$2:$S$2,0))," ")))))</f>
        <v>0</v>
      </c>
      <c r="S102" s="68" t="str">
        <f>IF($L102=" "," ",(IF($M102=FALSE," ",(IF($M102&gt;0,INDEX('Bin Analysis'!$C$3:$S$10110,MATCH($L102,'Bin Analysis'!$L$3:$L$10110,0),MATCH(S$5,'Bin Analysis'!$C$2:$S$2,0))," ")))))</f>
        <v>no</v>
      </c>
      <c r="T102" s="68">
        <f>Assignments!K101</f>
        <v>0.80343931857142858</v>
      </c>
      <c r="U102" s="68">
        <f>Assignments!L101</f>
        <v>0.2090825036961661</v>
      </c>
      <c r="V102" s="74" t="str">
        <f>Assignments!V101</f>
        <v>Moderate</v>
      </c>
    </row>
    <row r="103" spans="1:22" x14ac:dyDescent="0.25">
      <c r="A103" s="86" t="s">
        <v>156</v>
      </c>
      <c r="B103" s="87">
        <v>6</v>
      </c>
      <c r="C103" s="87" t="s">
        <v>153</v>
      </c>
      <c r="D103" s="87">
        <v>0.92658483999999997</v>
      </c>
      <c r="E103" s="87">
        <v>5.5517660000000003E-2</v>
      </c>
      <c r="G103" s="40">
        <f>IFERROR('Data Transformation'!M101," ")</f>
        <v>96</v>
      </c>
      <c r="L103" s="66">
        <f t="shared" si="2"/>
        <v>97</v>
      </c>
      <c r="M103" s="67">
        <f>IF(L103=" "," ",(IF($L103&gt;0,INDEX('Bin Analysis'!$C$3:$S$10110,MATCH($L103,'Bin Analysis'!$L$3:$L$10110,0),MATCH(M$5,'Bin Analysis'!$C$2:$S$2,0))," ")))</f>
        <v>12</v>
      </c>
      <c r="N103" s="68">
        <f>IF($L103=" "," ",(IF($M103=FALSE," ",(IF($M103&gt;0,INDEX('Bin Analysis'!$C$3:$S$10110,MATCH($L103,'Bin Analysis'!$L$3:$L$10110,0),MATCH(N$5,'Bin Analysis'!$C$2:$S$2,0))," ")))))</f>
        <v>0</v>
      </c>
      <c r="O103" s="68">
        <f>IF($L103=" "," ",(IF($M103=FALSE," ",(IF($M103&gt;0,INDEX('Bin Analysis'!$C$3:$S$10110,MATCH($L103,'Bin Analysis'!$L$3:$L$10110,0),MATCH(O$5,'Bin Analysis'!$C$2:$S$2,0))," ")))))</f>
        <v>0.54545454545454541</v>
      </c>
      <c r="P103" s="68">
        <f>IF($L103=" "," ",(IF($M103=FALSE," ",(IF($M103&gt;0,INDEX('Bin Analysis'!$C$3:$S$10110,MATCH($L103,'Bin Analysis'!$L$3:$L$10110,0),MATCH(P$5,'Bin Analysis'!$C$2:$S$2,0))," ")))))</f>
        <v>0.5</v>
      </c>
      <c r="Q103" s="68">
        <f>IF($L103=" "," ",(IF($M103=FALSE," ",(IF($M103&gt;0,INDEX('Bin Analysis'!$C$3:$S$10110,MATCH($L103,'Bin Analysis'!$L$3:$L$10110,0),MATCH(Q$5,'Bin Analysis'!$C$2:$S$2,0))," ")))))</f>
        <v>0.47826086956521741</v>
      </c>
      <c r="R103" s="68">
        <f>IF($L103=" "," ",(IF($M103=FALSE," ",(IF($M103&gt;0,INDEX('Bin Analysis'!$C$3:$S$10110,MATCH($L103,'Bin Analysis'!$L$3:$L$10110,0),MATCH(R$5,'Bin Analysis'!$C$2:$S$2,0))," ")))))</f>
        <v>0</v>
      </c>
      <c r="S103" s="68" t="str">
        <f>IF($L103=" "," ",(IF($M103=FALSE," ",(IF($M103&gt;0,INDEX('Bin Analysis'!$C$3:$S$10110,MATCH($L103,'Bin Analysis'!$L$3:$L$10110,0),MATCH(S$5,'Bin Analysis'!$C$2:$S$2,0))," ")))))</f>
        <v>no</v>
      </c>
      <c r="T103" s="68">
        <f>Assignments!K102</f>
        <v>0.82564259181818178</v>
      </c>
      <c r="U103" s="68">
        <f>Assignments!L102</f>
        <v>0.24608437238955636</v>
      </c>
      <c r="V103" s="74" t="str">
        <f>Assignments!V102</f>
        <v>Moderate</v>
      </c>
    </row>
    <row r="104" spans="1:22" x14ac:dyDescent="0.25">
      <c r="A104" s="86" t="s">
        <v>156</v>
      </c>
      <c r="B104" s="87">
        <v>6</v>
      </c>
      <c r="C104" s="87" t="s">
        <v>161</v>
      </c>
      <c r="D104" s="87">
        <v>0.94746823000000002</v>
      </c>
      <c r="E104" s="87">
        <v>6.0571090000000001E-2</v>
      </c>
      <c r="G104" s="40">
        <f>IFERROR('Data Transformation'!M102," ")</f>
        <v>97</v>
      </c>
      <c r="L104" s="66">
        <f t="shared" si="2"/>
        <v>98</v>
      </c>
      <c r="M104" s="67">
        <f>IF(L104=" "," ",(IF($L104&gt;0,INDEX('Bin Analysis'!$C$3:$S$10110,MATCH($L104,'Bin Analysis'!$L$3:$L$10110,0),MATCH(M$5,'Bin Analysis'!$C$2:$S$2,0))," ")))</f>
        <v>11</v>
      </c>
      <c r="N104" s="68">
        <f>IF($L104=" "," ",(IF($M104=FALSE," ",(IF($M104&gt;0,INDEX('Bin Analysis'!$C$3:$S$10110,MATCH($L104,'Bin Analysis'!$L$3:$L$10110,0),MATCH(N$5,'Bin Analysis'!$C$2:$S$2,0))," ")))))</f>
        <v>0</v>
      </c>
      <c r="O104" s="68">
        <f>IF($L104=" "," ",(IF($M104=FALSE," ",(IF($M104&gt;0,INDEX('Bin Analysis'!$C$3:$S$10110,MATCH($L104,'Bin Analysis'!$L$3:$L$10110,0),MATCH(O$5,'Bin Analysis'!$C$2:$S$2,0))," ")))))</f>
        <v>0.5</v>
      </c>
      <c r="P104" s="68">
        <f>IF($L104=" "," ",(IF($M104=FALSE," ",(IF($M104&gt;0,INDEX('Bin Analysis'!$C$3:$S$10110,MATCH($L104,'Bin Analysis'!$L$3:$L$10110,0),MATCH(P$5,'Bin Analysis'!$C$2:$S$2,0))," ")))))</f>
        <v>0.5</v>
      </c>
      <c r="Q104" s="68">
        <f>IF($L104=" "," ",(IF($M104=FALSE," ",(IF($M104&gt;0,INDEX('Bin Analysis'!$C$3:$S$10110,MATCH($L104,'Bin Analysis'!$L$3:$L$10110,0),MATCH(Q$5,'Bin Analysis'!$C$2:$S$2,0))," ")))))</f>
        <v>0.52173913043478259</v>
      </c>
      <c r="R104" s="68">
        <f>IF($L104=" "," ",(IF($M104=FALSE," ",(IF($M104&gt;0,INDEX('Bin Analysis'!$C$3:$S$10110,MATCH($L104,'Bin Analysis'!$L$3:$L$10110,0),MATCH(R$5,'Bin Analysis'!$C$2:$S$2,0))," ")))))</f>
        <v>0</v>
      </c>
      <c r="S104" s="68" t="str">
        <f>IF($L104=" "," ",(IF($M104=FALSE," ",(IF($M104&gt;0,INDEX('Bin Analysis'!$C$3:$S$10110,MATCH($L104,'Bin Analysis'!$L$3:$L$10110,0),MATCH(S$5,'Bin Analysis'!$C$2:$S$2,0))," ")))))</f>
        <v>no</v>
      </c>
      <c r="T104" s="68">
        <f>Assignments!K103</f>
        <v>0.81683193099999996</v>
      </c>
      <c r="U104" s="68">
        <f>Assignments!L103</f>
        <v>0.19595012411346435</v>
      </c>
      <c r="V104" s="74" t="str">
        <f>Assignments!V103</f>
        <v>Rheostat</v>
      </c>
    </row>
    <row r="105" spans="1:22" x14ac:dyDescent="0.25">
      <c r="A105" s="86" t="s">
        <v>156</v>
      </c>
      <c r="B105" s="87">
        <v>6</v>
      </c>
      <c r="C105" s="87" t="s">
        <v>147</v>
      </c>
      <c r="D105" s="87">
        <v>0.97564386000000003</v>
      </c>
      <c r="E105" s="87">
        <v>4.0623989999999999E-2</v>
      </c>
      <c r="G105" s="40">
        <f>IFERROR('Data Transformation'!M103," ")</f>
        <v>98</v>
      </c>
      <c r="L105" s="66">
        <f t="shared" si="2"/>
        <v>99</v>
      </c>
      <c r="M105" s="67">
        <f>IF(L105=" "," ",(IF($L105&gt;0,INDEX('Bin Analysis'!$C$3:$S$10110,MATCH($L105,'Bin Analysis'!$L$3:$L$10110,0),MATCH(M$5,'Bin Analysis'!$C$2:$S$2,0))," ")))</f>
        <v>14</v>
      </c>
      <c r="N105" s="68">
        <f>IF($L105=" "," ",(IF($M105=FALSE," ",(IF($M105&gt;0,INDEX('Bin Analysis'!$C$3:$S$10110,MATCH($L105,'Bin Analysis'!$L$3:$L$10110,0),MATCH(N$5,'Bin Analysis'!$C$2:$S$2,0))," ")))))</f>
        <v>0</v>
      </c>
      <c r="O105" s="68">
        <f>IF($L105=" "," ",(IF($M105=FALSE," ",(IF($M105&gt;0,INDEX('Bin Analysis'!$C$3:$S$10110,MATCH($L105,'Bin Analysis'!$L$3:$L$10110,0),MATCH(O$5,'Bin Analysis'!$C$2:$S$2,0))," ")))))</f>
        <v>0.38461538461538464</v>
      </c>
      <c r="P105" s="68">
        <f>IF($L105=" "," ",(IF($M105=FALSE," ",(IF($M105&gt;0,INDEX('Bin Analysis'!$C$3:$S$10110,MATCH($L105,'Bin Analysis'!$L$3:$L$10110,0),MATCH(P$5,'Bin Analysis'!$C$2:$S$2,0))," ")))))</f>
        <v>0.7</v>
      </c>
      <c r="Q105" s="68">
        <f>IF($L105=" "," ",(IF($M105=FALSE," ",(IF($M105&gt;0,INDEX('Bin Analysis'!$C$3:$S$10110,MATCH($L105,'Bin Analysis'!$L$3:$L$10110,0),MATCH(Q$5,'Bin Analysis'!$C$2:$S$2,0))," ")))))</f>
        <v>0.65217391304347827</v>
      </c>
      <c r="R105" s="68">
        <f>IF($L105=" "," ",(IF($M105=FALSE," ",(IF($M105&gt;0,INDEX('Bin Analysis'!$C$3:$S$10110,MATCH($L105,'Bin Analysis'!$L$3:$L$10110,0),MATCH(R$5,'Bin Analysis'!$C$2:$S$2,0))," ")))))</f>
        <v>7.6923076923076927E-2</v>
      </c>
      <c r="S105" s="68" t="str">
        <f>IF($L105=" "," ",(IF($M105=FALSE," ",(IF($M105&gt;0,INDEX('Bin Analysis'!$C$3:$S$10110,MATCH($L105,'Bin Analysis'!$L$3:$L$10110,0),MATCH(S$5,'Bin Analysis'!$C$2:$S$2,0))," ")))))</f>
        <v>no</v>
      </c>
      <c r="T105" s="68">
        <f>Assignments!K104</f>
        <v>0.69798707384615377</v>
      </c>
      <c r="U105" s="68">
        <f>Assignments!L104</f>
        <v>0.29688414758088039</v>
      </c>
      <c r="V105" s="74" t="str">
        <f>Assignments!V104</f>
        <v>Rheostat</v>
      </c>
    </row>
    <row r="106" spans="1:22" x14ac:dyDescent="0.25">
      <c r="A106" s="86" t="s">
        <v>156</v>
      </c>
      <c r="B106" s="87">
        <v>6</v>
      </c>
      <c r="C106" s="87" t="s">
        <v>160</v>
      </c>
      <c r="D106" s="87">
        <v>0.98116420000000004</v>
      </c>
      <c r="E106" s="87">
        <v>4.6391109999999999E-2</v>
      </c>
      <c r="G106" s="40">
        <f>IFERROR('Data Transformation'!M104," ")</f>
        <v>99</v>
      </c>
      <c r="L106" s="66">
        <f t="shared" si="2"/>
        <v>100</v>
      </c>
      <c r="M106" s="67">
        <f>IF(L106=" "," ",(IF($L106&gt;0,INDEX('Bin Analysis'!$C$3:$S$10110,MATCH($L106,'Bin Analysis'!$L$3:$L$10110,0),MATCH(M$5,'Bin Analysis'!$C$2:$S$2,0))," ")))</f>
        <v>11</v>
      </c>
      <c r="N106" s="68">
        <f>IF($L106=" "," ",(IF($M106=FALSE," ",(IF($M106&gt;0,INDEX('Bin Analysis'!$C$3:$S$10110,MATCH($L106,'Bin Analysis'!$L$3:$L$10110,0),MATCH(N$5,'Bin Analysis'!$C$2:$S$2,0))," ")))))</f>
        <v>0</v>
      </c>
      <c r="O106" s="68">
        <f>IF($L106=" "," ",(IF($M106=FALSE," ",(IF($M106&gt;0,INDEX('Bin Analysis'!$C$3:$S$10110,MATCH($L106,'Bin Analysis'!$L$3:$L$10110,0),MATCH(O$5,'Bin Analysis'!$C$2:$S$2,0))," ")))))</f>
        <v>0</v>
      </c>
      <c r="P106" s="68">
        <f>IF($L106=" "," ",(IF($M106=FALSE," ",(IF($M106&gt;0,INDEX('Bin Analysis'!$C$3:$S$10110,MATCH($L106,'Bin Analysis'!$L$3:$L$10110,0),MATCH(P$5,'Bin Analysis'!$C$2:$S$2,0))," ")))))</f>
        <v>0.3</v>
      </c>
      <c r="Q106" s="68">
        <f>IF($L106=" "," ",(IF($M106=FALSE," ",(IF($M106&gt;0,INDEX('Bin Analysis'!$C$3:$S$10110,MATCH($L106,'Bin Analysis'!$L$3:$L$10110,0),MATCH(Q$5,'Bin Analysis'!$C$2:$S$2,0))," ")))))</f>
        <v>0.17391304347826086</v>
      </c>
      <c r="R106" s="68">
        <f>IF($L106=" "," ",(IF($M106=FALSE," ",(IF($M106&gt;0,INDEX('Bin Analysis'!$C$3:$S$10110,MATCH($L106,'Bin Analysis'!$L$3:$L$10110,0),MATCH(R$5,'Bin Analysis'!$C$2:$S$2,0))," ")))))</f>
        <v>0.9</v>
      </c>
      <c r="S106" s="68" t="str">
        <f>IF($L106=" "," ",(IF($M106=FALSE," ",(IF($M106&gt;0,INDEX('Bin Analysis'!$C$3:$S$10110,MATCH($L106,'Bin Analysis'!$L$3:$L$10110,0),MATCH(S$5,'Bin Analysis'!$C$2:$S$2,0))," ")))))</f>
        <v>no</v>
      </c>
      <c r="T106" s="68">
        <f>Assignments!K105</f>
        <v>0.22878051199999999</v>
      </c>
      <c r="U106" s="68">
        <f>Assignments!L105</f>
        <v>8.2294177135666197E-2</v>
      </c>
      <c r="V106" s="74" t="str">
        <f>Assignments!V105</f>
        <v>Toggle</v>
      </c>
    </row>
    <row r="107" spans="1:22" x14ac:dyDescent="0.25">
      <c r="A107" s="86" t="s">
        <v>156</v>
      </c>
      <c r="B107" s="87">
        <v>6</v>
      </c>
      <c r="C107" s="87" t="s">
        <v>151</v>
      </c>
      <c r="D107" s="87">
        <v>0.99095295999999999</v>
      </c>
      <c r="E107" s="87">
        <v>7.6492959999999999E-2</v>
      </c>
      <c r="G107" s="40">
        <f>IFERROR('Data Transformation'!M105," ")</f>
        <v>100</v>
      </c>
      <c r="L107" s="66">
        <f t="shared" si="2"/>
        <v>101</v>
      </c>
      <c r="M107" s="67">
        <f>IF(L107=" "," ",(IF($L107&gt;0,INDEX('Bin Analysis'!$C$3:$S$10110,MATCH($L107,'Bin Analysis'!$L$3:$L$10110,0),MATCH(M$5,'Bin Analysis'!$C$2:$S$2,0))," ")))</f>
        <v>10</v>
      </c>
      <c r="N107" s="68">
        <f>IF($L107=" "," ",(IF($M107=FALSE," ",(IF($M107&gt;0,INDEX('Bin Analysis'!$C$3:$S$10110,MATCH($L107,'Bin Analysis'!$L$3:$L$10110,0),MATCH(N$5,'Bin Analysis'!$C$2:$S$2,0))," ")))))</f>
        <v>0</v>
      </c>
      <c r="O107" s="68">
        <f>IF($L107=" "," ",(IF($M107=FALSE," ",(IF($M107&gt;0,INDEX('Bin Analysis'!$C$3:$S$10110,MATCH($L107,'Bin Analysis'!$L$3:$L$10110,0),MATCH(O$5,'Bin Analysis'!$C$2:$S$2,0))," ")))))</f>
        <v>0</v>
      </c>
      <c r="P107" s="68">
        <f>IF($L107=" "," ",(IF($M107=FALSE," ",(IF($M107&gt;0,INDEX('Bin Analysis'!$C$3:$S$10110,MATCH($L107,'Bin Analysis'!$L$3:$L$10110,0),MATCH(P$5,'Bin Analysis'!$C$2:$S$2,0))," ")))))</f>
        <v>0.4</v>
      </c>
      <c r="Q107" s="68">
        <f>IF($L107=" "," ",(IF($M107=FALSE," ",(IF($M107&gt;0,INDEX('Bin Analysis'!$C$3:$S$10110,MATCH($L107,'Bin Analysis'!$L$3:$L$10110,0),MATCH(Q$5,'Bin Analysis'!$C$2:$S$2,0))," ")))))</f>
        <v>0.34782608695652173</v>
      </c>
      <c r="R107" s="68">
        <f>IF($L107=" "," ",(IF($M107=FALSE," ",(IF($M107&gt;0,INDEX('Bin Analysis'!$C$3:$S$10110,MATCH($L107,'Bin Analysis'!$L$3:$L$10110,0),MATCH(R$5,'Bin Analysis'!$C$2:$S$2,0))," ")))))</f>
        <v>0.55555555555555558</v>
      </c>
      <c r="S107" s="68" t="str">
        <f>IF($L107=" "," ",(IF($M107=FALSE," ",(IF($M107&gt;0,INDEX('Bin Analysis'!$C$3:$S$10110,MATCH($L107,'Bin Analysis'!$L$3:$L$10110,0),MATCH(S$5,'Bin Analysis'!$C$2:$S$2,0))," ")))))</f>
        <v>no</v>
      </c>
      <c r="T107" s="68">
        <f>Assignments!K106</f>
        <v>0.41580317</v>
      </c>
      <c r="U107" s="68">
        <f>Assignments!L106</f>
        <v>0.19543390912217645</v>
      </c>
      <c r="V107" s="74" t="str">
        <f>Assignments!V106</f>
        <v>Adverse</v>
      </c>
    </row>
    <row r="108" spans="1:22" x14ac:dyDescent="0.25">
      <c r="A108" s="86" t="s">
        <v>156</v>
      </c>
      <c r="B108" s="87">
        <v>6</v>
      </c>
      <c r="C108" s="87" t="s">
        <v>155</v>
      </c>
      <c r="D108" s="87">
        <v>1.0207946400000001</v>
      </c>
      <c r="E108" s="87">
        <v>4.5135149999999999E-2</v>
      </c>
      <c r="G108" s="40">
        <f>IFERROR('Data Transformation'!M106," ")</f>
        <v>101</v>
      </c>
      <c r="L108" s="66">
        <f t="shared" si="2"/>
        <v>102</v>
      </c>
      <c r="M108" s="67">
        <f>IF(L108=" "," ",(IF($L108&gt;0,INDEX('Bin Analysis'!$C$3:$S$10110,MATCH($L108,'Bin Analysis'!$L$3:$L$10110,0),MATCH(M$5,'Bin Analysis'!$C$2:$S$2,0))," ")))</f>
        <v>20</v>
      </c>
      <c r="N108" s="68">
        <f>IF($L108=" "," ",(IF($M108=FALSE," ",(IF($M108&gt;0,INDEX('Bin Analysis'!$C$3:$S$10110,MATCH($L108,'Bin Analysis'!$L$3:$L$10110,0),MATCH(N$5,'Bin Analysis'!$C$2:$S$2,0))," ")))))</f>
        <v>0</v>
      </c>
      <c r="O108" s="68">
        <f>IF($L108=" "," ",(IF($M108=FALSE," ",(IF($M108&gt;0,INDEX('Bin Analysis'!$C$3:$S$10110,MATCH($L108,'Bin Analysis'!$L$3:$L$10110,0),MATCH(O$5,'Bin Analysis'!$C$2:$S$2,0))," ")))))</f>
        <v>0.10526315789473684</v>
      </c>
      <c r="P108" s="68">
        <f>IF($L108=" "," ",(IF($M108=FALSE," ",(IF($M108&gt;0,INDEX('Bin Analysis'!$C$3:$S$10110,MATCH($L108,'Bin Analysis'!$L$3:$L$10110,0),MATCH(P$5,'Bin Analysis'!$C$2:$S$2,0))," ")))))</f>
        <v>0.6</v>
      </c>
      <c r="Q108" s="68">
        <f>IF($L108=" "," ",(IF($M108=FALSE," ",(IF($M108&gt;0,INDEX('Bin Analysis'!$C$3:$S$10110,MATCH($L108,'Bin Analysis'!$L$3:$L$10110,0),MATCH(Q$5,'Bin Analysis'!$C$2:$S$2,0))," ")))))</f>
        <v>0.52173913043478259</v>
      </c>
      <c r="R108" s="68">
        <f>IF($L108=" "," ",(IF($M108=FALSE," ",(IF($M108&gt;0,INDEX('Bin Analysis'!$C$3:$S$10110,MATCH($L108,'Bin Analysis'!$L$3:$L$10110,0),MATCH(R$5,'Bin Analysis'!$C$2:$S$2,0))," ")))))</f>
        <v>0.57894736842105265</v>
      </c>
      <c r="S108" s="68" t="str">
        <f>IF($L108=" "," ",(IF($M108=FALSE," ",(IF($M108&gt;0,INDEX('Bin Analysis'!$C$3:$S$10110,MATCH($L108,'Bin Analysis'!$L$3:$L$10110,0),MATCH(S$5,'Bin Analysis'!$C$2:$S$2,0))," ")))))</f>
        <v>no</v>
      </c>
      <c r="T108" s="68">
        <f>Assignments!K107</f>
        <v>0.39445190473684211</v>
      </c>
      <c r="U108" s="68">
        <f>Assignments!L107</f>
        <v>0.29091122980338591</v>
      </c>
      <c r="V108" s="74" t="str">
        <f>Assignments!V107</f>
        <v>Rheostat</v>
      </c>
    </row>
    <row r="109" spans="1:22" x14ac:dyDescent="0.25">
      <c r="A109" s="86" t="s">
        <v>149</v>
      </c>
      <c r="B109" s="87">
        <v>7</v>
      </c>
      <c r="C109" s="87" t="s">
        <v>151</v>
      </c>
      <c r="D109" s="87">
        <v>8.0798800000000004E-2</v>
      </c>
      <c r="E109" s="87">
        <v>8.8168510000000005E-2</v>
      </c>
      <c r="G109" s="40">
        <f>IFERROR('Data Transformation'!M107," ")</f>
        <v>102</v>
      </c>
      <c r="L109" s="66">
        <f t="shared" si="2"/>
        <v>103</v>
      </c>
      <c r="M109" s="67">
        <f>IF(L109=" "," ",(IF($L109&gt;0,INDEX('Bin Analysis'!$C$3:$S$10110,MATCH($L109,'Bin Analysis'!$L$3:$L$10110,0),MATCH(M$5,'Bin Analysis'!$C$2:$S$2,0))," ")))</f>
        <v>9</v>
      </c>
      <c r="N109" s="68">
        <f>IF($L109=" "," ",(IF($M109=FALSE," ",(IF($M109&gt;0,INDEX('Bin Analysis'!$C$3:$S$10110,MATCH($L109,'Bin Analysis'!$L$3:$L$10110,0),MATCH(N$5,'Bin Analysis'!$C$2:$S$2,0))," ")))))</f>
        <v>0</v>
      </c>
      <c r="O109" s="68">
        <f>IF($L109=" "," ",(IF($M109=FALSE," ",(IF($M109&gt;0,INDEX('Bin Analysis'!$C$3:$S$10110,MATCH($L109,'Bin Analysis'!$L$3:$L$10110,0),MATCH(O$5,'Bin Analysis'!$C$2:$S$2,0))," ")))))</f>
        <v>0</v>
      </c>
      <c r="P109" s="68">
        <f>IF($L109=" "," ",(IF($M109=FALSE," ",(IF($M109&gt;0,INDEX('Bin Analysis'!$C$3:$S$10110,MATCH($L109,'Bin Analysis'!$L$3:$L$10110,0),MATCH(P$5,'Bin Analysis'!$C$2:$S$2,0))," ")))))</f>
        <v>0.4</v>
      </c>
      <c r="Q109" s="68">
        <f>IF($L109=" "," ",(IF($M109=FALSE," ",(IF($M109&gt;0,INDEX('Bin Analysis'!$C$3:$S$10110,MATCH($L109,'Bin Analysis'!$L$3:$L$10110,0),MATCH(Q$5,'Bin Analysis'!$C$2:$S$2,0))," ")))))</f>
        <v>0.34782608695652173</v>
      </c>
      <c r="R109" s="68">
        <f>IF($L109=" "," ",(IF($M109=FALSE," ",(IF($M109&gt;0,INDEX('Bin Analysis'!$C$3:$S$10110,MATCH($L109,'Bin Analysis'!$L$3:$L$10110,0),MATCH(R$5,'Bin Analysis'!$C$2:$S$2,0))," ")))))</f>
        <v>0.75</v>
      </c>
      <c r="S109" s="68" t="str">
        <f>IF($L109=" "," ",(IF($M109=FALSE," ",(IF($M109&gt;0,INDEX('Bin Analysis'!$C$3:$S$10110,MATCH($L109,'Bin Analysis'!$L$3:$L$10110,0),MATCH(S$5,'Bin Analysis'!$C$2:$S$2,0))," ")))))</f>
        <v>no</v>
      </c>
      <c r="T109" s="68">
        <f>Assignments!K108</f>
        <v>0.28267822500000001</v>
      </c>
      <c r="U109" s="68">
        <f>Assignments!L108</f>
        <v>0.26232051889137964</v>
      </c>
      <c r="V109" s="74" t="str">
        <f>Assignments!V108</f>
        <v>Toggle</v>
      </c>
    </row>
    <row r="110" spans="1:22" x14ac:dyDescent="0.25">
      <c r="A110" s="86" t="s">
        <v>149</v>
      </c>
      <c r="B110" s="87">
        <v>7</v>
      </c>
      <c r="C110" s="87" t="s">
        <v>159</v>
      </c>
      <c r="D110" s="87">
        <v>0.12451924</v>
      </c>
      <c r="E110" s="87">
        <v>7.7062039999999998E-2</v>
      </c>
      <c r="G110" s="40">
        <f>IFERROR('Data Transformation'!M108," ")</f>
        <v>103</v>
      </c>
      <c r="L110" s="66">
        <f t="shared" si="2"/>
        <v>104</v>
      </c>
      <c r="M110" s="67">
        <f>IF(L110=" "," ",(IF($L110&gt;0,INDEX('Bin Analysis'!$C$3:$S$10110,MATCH($L110,'Bin Analysis'!$L$3:$L$10110,0),MATCH(M$5,'Bin Analysis'!$C$2:$S$2,0))," ")))</f>
        <v>19</v>
      </c>
      <c r="N110" s="68">
        <f>IF($L110=" "," ",(IF($M110=FALSE," ",(IF($M110&gt;0,INDEX('Bin Analysis'!$C$3:$S$10110,MATCH($L110,'Bin Analysis'!$L$3:$L$10110,0),MATCH(N$5,'Bin Analysis'!$C$2:$S$2,0))," ")))))</f>
        <v>0</v>
      </c>
      <c r="O110" s="68">
        <f>IF($L110=" "," ",(IF($M110=FALSE," ",(IF($M110&gt;0,INDEX('Bin Analysis'!$C$3:$S$10110,MATCH($L110,'Bin Analysis'!$L$3:$L$10110,0),MATCH(O$5,'Bin Analysis'!$C$2:$S$2,0))," ")))))</f>
        <v>0</v>
      </c>
      <c r="P110" s="68">
        <f>IF($L110=" "," ",(IF($M110=FALSE," ",(IF($M110&gt;0,INDEX('Bin Analysis'!$C$3:$S$10110,MATCH($L110,'Bin Analysis'!$L$3:$L$10110,0),MATCH(P$5,'Bin Analysis'!$C$2:$S$2,0))," ")))))</f>
        <v>0.4</v>
      </c>
      <c r="Q110" s="68">
        <f>IF($L110=" "," ",(IF($M110=FALSE," ",(IF($M110&gt;0,INDEX('Bin Analysis'!$C$3:$S$10110,MATCH($L110,'Bin Analysis'!$L$3:$L$10110,0),MATCH(Q$5,'Bin Analysis'!$C$2:$S$2,0))," ")))))</f>
        <v>0.30434782608695654</v>
      </c>
      <c r="R110" s="68">
        <f>IF($L110=" "," ",(IF($M110=FALSE," ",(IF($M110&gt;0,INDEX('Bin Analysis'!$C$3:$S$10110,MATCH($L110,'Bin Analysis'!$L$3:$L$10110,0),MATCH(R$5,'Bin Analysis'!$C$2:$S$2,0))," ")))))</f>
        <v>0.83333333333333337</v>
      </c>
      <c r="S110" s="68" t="str">
        <f>IF($L110=" "," ",(IF($M110=FALSE," ",(IF($M110&gt;0,INDEX('Bin Analysis'!$C$3:$S$10110,MATCH($L110,'Bin Analysis'!$L$3:$L$10110,0),MATCH(S$5,'Bin Analysis'!$C$2:$S$2,0))," ")))))</f>
        <v>no</v>
      </c>
      <c r="T110" s="68">
        <f>Assignments!K109</f>
        <v>0.21978506444444443</v>
      </c>
      <c r="U110" s="68">
        <f>Assignments!L109</f>
        <v>0.11478049152116068</v>
      </c>
      <c r="V110" s="74" t="str">
        <f>Assignments!V109</f>
        <v>Toggle</v>
      </c>
    </row>
    <row r="111" spans="1:22" x14ac:dyDescent="0.25">
      <c r="A111" s="86" t="s">
        <v>149</v>
      </c>
      <c r="B111" s="87">
        <v>7</v>
      </c>
      <c r="C111" s="87" t="s">
        <v>158</v>
      </c>
      <c r="D111" s="87">
        <v>0.18589632</v>
      </c>
      <c r="E111" s="87">
        <v>9.7523810000000002E-2</v>
      </c>
      <c r="G111" s="40">
        <f>IFERROR('Data Transformation'!M109," ")</f>
        <v>104</v>
      </c>
      <c r="L111" s="66">
        <f t="shared" si="2"/>
        <v>105</v>
      </c>
      <c r="M111" s="67" t="b">
        <f>IF(L111=" "," ",(IF($L111&gt;0,INDEX('Bin Analysis'!$C$3:$S$10110,MATCH($L111,'Bin Analysis'!$L$3:$L$10110,0),MATCH(M$5,'Bin Analysis'!$C$2:$S$2,0))," ")))</f>
        <v>0</v>
      </c>
      <c r="N111" s="68" t="str">
        <f>IF($L111=" "," ",(IF($M111=FALSE," ",(IF($M111&gt;0,INDEX('Bin Analysis'!$C$3:$S$10110,MATCH($L111,'Bin Analysis'!$L$3:$L$10110,0),MATCH(N$5,'Bin Analysis'!$C$2:$S$2,0))," ")))))</f>
        <v xml:space="preserve"> </v>
      </c>
      <c r="O111" s="68" t="str">
        <f>IF($L111=" "," ",(IF($M111=FALSE," ",(IF($M111&gt;0,INDEX('Bin Analysis'!$C$3:$S$10110,MATCH($L111,'Bin Analysis'!$L$3:$L$10110,0),MATCH(O$5,'Bin Analysis'!$C$2:$S$2,0))," ")))))</f>
        <v xml:space="preserve"> </v>
      </c>
      <c r="P111" s="68" t="str">
        <f>IF($L111=" "," ",(IF($M111=FALSE," ",(IF($M111&gt;0,INDEX('Bin Analysis'!$C$3:$S$10110,MATCH($L111,'Bin Analysis'!$L$3:$L$10110,0),MATCH(P$5,'Bin Analysis'!$C$2:$S$2,0))," ")))))</f>
        <v xml:space="preserve"> </v>
      </c>
      <c r="Q111" s="68" t="str">
        <f>IF($L111=" "," ",(IF($M111=FALSE," ",(IF($M111&gt;0,INDEX('Bin Analysis'!$C$3:$S$10110,MATCH($L111,'Bin Analysis'!$L$3:$L$10110,0),MATCH(Q$5,'Bin Analysis'!$C$2:$S$2,0))," ")))))</f>
        <v xml:space="preserve"> </v>
      </c>
      <c r="R111" s="68" t="str">
        <f>IF($L111=" "," ",(IF($M111=FALSE," ",(IF($M111&gt;0,INDEX('Bin Analysis'!$C$3:$S$10110,MATCH($L111,'Bin Analysis'!$L$3:$L$10110,0),MATCH(R$5,'Bin Analysis'!$C$2:$S$2,0))," ")))))</f>
        <v xml:space="preserve"> </v>
      </c>
      <c r="S111" s="68" t="str">
        <f>IF($L111=" "," ",(IF($M111=FALSE," ",(IF($M111&gt;0,INDEX('Bin Analysis'!$C$3:$S$10110,MATCH($L111,'Bin Analysis'!$L$3:$L$10110,0),MATCH(S$5,'Bin Analysis'!$C$2:$S$2,0))," ")))))</f>
        <v xml:space="preserve"> </v>
      </c>
      <c r="T111" s="68">
        <f>Assignments!K110</f>
        <v>0.88052307666666663</v>
      </c>
      <c r="U111" s="68">
        <f>Assignments!L110</f>
        <v>4.0205288439796469E-2</v>
      </c>
      <c r="V111" s="74" t="str">
        <f>Assignments!V110</f>
        <v/>
      </c>
    </row>
    <row r="112" spans="1:22" x14ac:dyDescent="0.25">
      <c r="A112" s="86" t="s">
        <v>149</v>
      </c>
      <c r="B112" s="87">
        <v>7</v>
      </c>
      <c r="C112" s="87" t="s">
        <v>156</v>
      </c>
      <c r="D112" s="87">
        <v>0.20030906000000001</v>
      </c>
      <c r="E112" s="87">
        <v>8.6642720000000006E-2</v>
      </c>
      <c r="G112" s="40">
        <f>IFERROR('Data Transformation'!M110," ")</f>
        <v>105</v>
      </c>
      <c r="L112" s="66">
        <f t="shared" si="2"/>
        <v>106</v>
      </c>
      <c r="M112" s="67">
        <f>IF(L112=" "," ",(IF($L112&gt;0,INDEX('Bin Analysis'!$C$3:$S$10110,MATCH($L112,'Bin Analysis'!$L$3:$L$10110,0),MATCH(M$5,'Bin Analysis'!$C$2:$S$2,0))," ")))</f>
        <v>17</v>
      </c>
      <c r="N112" s="68">
        <f>IF($L112=" "," ",(IF($M112=FALSE," ",(IF($M112&gt;0,INDEX('Bin Analysis'!$C$3:$S$10110,MATCH($L112,'Bin Analysis'!$L$3:$L$10110,0),MATCH(N$5,'Bin Analysis'!$C$2:$S$2,0))," ")))))</f>
        <v>0</v>
      </c>
      <c r="O112" s="68">
        <f>IF($L112=" "," ",(IF($M112=FALSE," ",(IF($M112&gt;0,INDEX('Bin Analysis'!$C$3:$S$10110,MATCH($L112,'Bin Analysis'!$L$3:$L$10110,0),MATCH(O$5,'Bin Analysis'!$C$2:$S$2,0))," ")))))</f>
        <v>0</v>
      </c>
      <c r="P112" s="68">
        <f>IF($L112=" "," ",(IF($M112=FALSE," ",(IF($M112&gt;0,INDEX('Bin Analysis'!$C$3:$S$10110,MATCH($L112,'Bin Analysis'!$L$3:$L$10110,0),MATCH(P$5,'Bin Analysis'!$C$2:$S$2,0))," ")))))</f>
        <v>0.3</v>
      </c>
      <c r="Q112" s="68">
        <f>IF($L112=" "," ",(IF($M112=FALSE," ",(IF($M112&gt;0,INDEX('Bin Analysis'!$C$3:$S$10110,MATCH($L112,'Bin Analysis'!$L$3:$L$10110,0),MATCH(Q$5,'Bin Analysis'!$C$2:$S$2,0))," ")))))</f>
        <v>0.17391304347826086</v>
      </c>
      <c r="R112" s="68">
        <f>IF($L112=" "," ",(IF($M112=FALSE," ",(IF($M112&gt;0,INDEX('Bin Analysis'!$C$3:$S$10110,MATCH($L112,'Bin Analysis'!$L$3:$L$10110,0),MATCH(R$5,'Bin Analysis'!$C$2:$S$2,0))," ")))))</f>
        <v>0.9375</v>
      </c>
      <c r="S112" s="68" t="str">
        <f>IF($L112=" "," ",(IF($M112=FALSE," ",(IF($M112&gt;0,INDEX('Bin Analysis'!$C$3:$S$10110,MATCH($L112,'Bin Analysis'!$L$3:$L$10110,0),MATCH(S$5,'Bin Analysis'!$C$2:$S$2,0))," ")))))</f>
        <v>no</v>
      </c>
      <c r="T112" s="68">
        <f>Assignments!K111</f>
        <v>0.19737554125000001</v>
      </c>
      <c r="U112" s="68">
        <f>Assignments!L111</f>
        <v>7.1588066309298731E-2</v>
      </c>
      <c r="V112" s="74" t="str">
        <f>Assignments!V111</f>
        <v>Toggle</v>
      </c>
    </row>
    <row r="113" spans="1:22" x14ac:dyDescent="0.25">
      <c r="A113" s="86" t="s">
        <v>149</v>
      </c>
      <c r="B113" s="87">
        <v>7</v>
      </c>
      <c r="C113" s="87" t="s">
        <v>153</v>
      </c>
      <c r="D113" s="87">
        <v>0.20972660000000001</v>
      </c>
      <c r="E113" s="87">
        <v>2.469884E-2</v>
      </c>
      <c r="G113" s="40">
        <f>IFERROR('Data Transformation'!M111," ")</f>
        <v>106</v>
      </c>
      <c r="L113" s="66">
        <f t="shared" si="2"/>
        <v>107</v>
      </c>
      <c r="M113" s="67">
        <f>IF(L113=" "," ",(IF($L113&gt;0,INDEX('Bin Analysis'!$C$3:$S$10110,MATCH($L113,'Bin Analysis'!$L$3:$L$10110,0),MATCH(M$5,'Bin Analysis'!$C$2:$S$2,0))," ")))</f>
        <v>15</v>
      </c>
      <c r="N113" s="68">
        <f>IF($L113=" "," ",(IF($M113=FALSE," ",(IF($M113&gt;0,INDEX('Bin Analysis'!$C$3:$S$10110,MATCH($L113,'Bin Analysis'!$L$3:$L$10110,0),MATCH(N$5,'Bin Analysis'!$C$2:$S$2,0))," ")))))</f>
        <v>0</v>
      </c>
      <c r="O113" s="68">
        <f>IF($L113=" "," ",(IF($M113=FALSE," ",(IF($M113&gt;0,INDEX('Bin Analysis'!$C$3:$S$10110,MATCH($L113,'Bin Analysis'!$L$3:$L$10110,0),MATCH(O$5,'Bin Analysis'!$C$2:$S$2,0))," ")))))</f>
        <v>7.1428571428571425E-2</v>
      </c>
      <c r="P113" s="68">
        <f>IF($L113=" "," ",(IF($M113=FALSE," ",(IF($M113&gt;0,INDEX('Bin Analysis'!$C$3:$S$10110,MATCH($L113,'Bin Analysis'!$L$3:$L$10110,0),MATCH(P$5,'Bin Analysis'!$C$2:$S$2,0))," ")))))</f>
        <v>0.6</v>
      </c>
      <c r="Q113" s="68">
        <f>IF($L113=" "," ",(IF($M113=FALSE," ",(IF($M113&gt;0,INDEX('Bin Analysis'!$C$3:$S$10110,MATCH($L113,'Bin Analysis'!$L$3:$L$10110,0),MATCH(Q$5,'Bin Analysis'!$C$2:$S$2,0))," ")))))</f>
        <v>0.56521739130434778</v>
      </c>
      <c r="R113" s="68">
        <f>IF($L113=" "," ",(IF($M113=FALSE," ",(IF($M113&gt;0,INDEX('Bin Analysis'!$C$3:$S$10110,MATCH($L113,'Bin Analysis'!$L$3:$L$10110,0),MATCH(R$5,'Bin Analysis'!$C$2:$S$2,0))," ")))))</f>
        <v>0.35714285714285715</v>
      </c>
      <c r="S113" s="68" t="str">
        <f>IF($L113=" "," ",(IF($M113=FALSE," ",(IF($M113&gt;0,INDEX('Bin Analysis'!$C$3:$S$10110,MATCH($L113,'Bin Analysis'!$L$3:$L$10110,0),MATCH(S$5,'Bin Analysis'!$C$2:$S$2,0))," ")))))</f>
        <v>no</v>
      </c>
      <c r="T113" s="68">
        <f>Assignments!K112</f>
        <v>0.44510584714285711</v>
      </c>
      <c r="U113" s="68">
        <f>Assignments!L112</f>
        <v>0.26278484016205433</v>
      </c>
      <c r="V113" s="74" t="str">
        <f>Assignments!V112</f>
        <v>Rheostat</v>
      </c>
    </row>
    <row r="114" spans="1:22" x14ac:dyDescent="0.25">
      <c r="A114" s="86" t="s">
        <v>149</v>
      </c>
      <c r="B114" s="87">
        <v>7</v>
      </c>
      <c r="C114" s="87" t="s">
        <v>146</v>
      </c>
      <c r="D114" s="87">
        <v>0.25462203999999999</v>
      </c>
      <c r="E114" s="87">
        <v>6.5382480000000007E-2</v>
      </c>
      <c r="G114" s="40">
        <f>IFERROR('Data Transformation'!M112," ")</f>
        <v>107</v>
      </c>
      <c r="L114" s="66">
        <f t="shared" si="2"/>
        <v>108</v>
      </c>
      <c r="M114" s="67">
        <f>IF(L114=" "," ",(IF($L114&gt;0,INDEX('Bin Analysis'!$C$3:$S$10110,MATCH($L114,'Bin Analysis'!$L$3:$L$10110,0),MATCH(M$5,'Bin Analysis'!$C$2:$S$2,0))," ")))</f>
        <v>18</v>
      </c>
      <c r="N114" s="68">
        <f>IF($L114=" "," ",(IF($M114=FALSE," ",(IF($M114&gt;0,INDEX('Bin Analysis'!$C$3:$S$10110,MATCH($L114,'Bin Analysis'!$L$3:$L$10110,0),MATCH(N$5,'Bin Analysis'!$C$2:$S$2,0))," ")))))</f>
        <v>0</v>
      </c>
      <c r="O114" s="68">
        <f>IF($L114=" "," ",(IF($M114=FALSE," ",(IF($M114&gt;0,INDEX('Bin Analysis'!$C$3:$S$10110,MATCH($L114,'Bin Analysis'!$L$3:$L$10110,0),MATCH(O$5,'Bin Analysis'!$C$2:$S$2,0))," ")))))</f>
        <v>5.8823529411764705E-2</v>
      </c>
      <c r="P114" s="68">
        <f>IF($L114=" "," ",(IF($M114=FALSE," ",(IF($M114&gt;0,INDEX('Bin Analysis'!$C$3:$S$10110,MATCH($L114,'Bin Analysis'!$L$3:$L$10110,0),MATCH(P$5,'Bin Analysis'!$C$2:$S$2,0))," ")))))</f>
        <v>0.5</v>
      </c>
      <c r="Q114" s="68">
        <f>IF($L114=" "," ",(IF($M114=FALSE," ",(IF($M114&gt;0,INDEX('Bin Analysis'!$C$3:$S$10110,MATCH($L114,'Bin Analysis'!$L$3:$L$10110,0),MATCH(Q$5,'Bin Analysis'!$C$2:$S$2,0))," ")))))</f>
        <v>0.39130434782608697</v>
      </c>
      <c r="R114" s="68">
        <f>IF($L114=" "," ",(IF($M114=FALSE," ",(IF($M114&gt;0,INDEX('Bin Analysis'!$C$3:$S$10110,MATCH($L114,'Bin Analysis'!$L$3:$L$10110,0),MATCH(R$5,'Bin Analysis'!$C$2:$S$2,0))," ")))))</f>
        <v>0.6470588235294118</v>
      </c>
      <c r="S114" s="68" t="str">
        <f>IF($L114=" "," ",(IF($M114=FALSE," ",(IF($M114&gt;0,INDEX('Bin Analysis'!$C$3:$S$10110,MATCH($L114,'Bin Analysis'!$L$3:$L$10110,0),MATCH(S$5,'Bin Analysis'!$C$2:$S$2,0))," ")))))</f>
        <v>no</v>
      </c>
      <c r="T114" s="68">
        <f>Assignments!K113</f>
        <v>0.32485380000000003</v>
      </c>
      <c r="U114" s="68">
        <f>Assignments!L113</f>
        <v>0.26829801754908605</v>
      </c>
      <c r="V114" s="74" t="str">
        <f>Assignments!V113</f>
        <v>Toggle</v>
      </c>
    </row>
    <row r="115" spans="1:22" x14ac:dyDescent="0.25">
      <c r="A115" s="86" t="s">
        <v>149</v>
      </c>
      <c r="B115" s="87">
        <v>7</v>
      </c>
      <c r="C115" s="87" t="s">
        <v>160</v>
      </c>
      <c r="D115" s="87">
        <v>0.26816021000000001</v>
      </c>
      <c r="E115" s="87">
        <v>3.023296E-2</v>
      </c>
      <c r="G115" s="40">
        <f>IFERROR('Data Transformation'!M113," ")</f>
        <v>108</v>
      </c>
      <c r="L115" s="66">
        <f t="shared" si="2"/>
        <v>109</v>
      </c>
      <c r="M115" s="67">
        <f>IF(L115=" "," ",(IF($L115&gt;0,INDEX('Bin Analysis'!$C$3:$S$10110,MATCH($L115,'Bin Analysis'!$L$3:$L$10110,0),MATCH(M$5,'Bin Analysis'!$C$2:$S$2,0))," ")))</f>
        <v>20</v>
      </c>
      <c r="N115" s="68">
        <f>IF($L115=" "," ",(IF($M115=FALSE," ",(IF($M115&gt;0,INDEX('Bin Analysis'!$C$3:$S$10110,MATCH($L115,'Bin Analysis'!$L$3:$L$10110,0),MATCH(N$5,'Bin Analysis'!$C$2:$S$2,0))," ")))))</f>
        <v>0</v>
      </c>
      <c r="O115" s="68">
        <f>IF($L115=" "," ",(IF($M115=FALSE," ",(IF($M115&gt;0,INDEX('Bin Analysis'!$C$3:$S$10110,MATCH($L115,'Bin Analysis'!$L$3:$L$10110,0),MATCH(O$5,'Bin Analysis'!$C$2:$S$2,0))," ")))))</f>
        <v>0</v>
      </c>
      <c r="P115" s="68">
        <f>IF($L115=" "," ",(IF($M115=FALSE," ",(IF($M115&gt;0,INDEX('Bin Analysis'!$C$3:$S$10110,MATCH($L115,'Bin Analysis'!$L$3:$L$10110,0),MATCH(P$5,'Bin Analysis'!$C$2:$S$2,0))," ")))))</f>
        <v>0.2</v>
      </c>
      <c r="Q115" s="68">
        <f>IF($L115=" "," ",(IF($M115=FALSE," ",(IF($M115&gt;0,INDEX('Bin Analysis'!$C$3:$S$10110,MATCH($L115,'Bin Analysis'!$L$3:$L$10110,0),MATCH(Q$5,'Bin Analysis'!$C$2:$S$2,0))," ")))))</f>
        <v>8.6956521739130432E-2</v>
      </c>
      <c r="R115" s="68">
        <f>IF($L115=" "," ",(IF($M115=FALSE," ",(IF($M115&gt;0,INDEX('Bin Analysis'!$C$3:$S$10110,MATCH($L115,'Bin Analysis'!$L$3:$L$10110,0),MATCH(R$5,'Bin Analysis'!$C$2:$S$2,0))," ")))))</f>
        <v>1</v>
      </c>
      <c r="S115" s="68" t="str">
        <f>IF($L115=" "," ",(IF($M115=FALSE," ",(IF($M115&gt;0,INDEX('Bin Analysis'!$C$3:$S$10110,MATCH($L115,'Bin Analysis'!$L$3:$L$10110,0),MATCH(S$5,'Bin Analysis'!$C$2:$S$2,0))," ")))))</f>
        <v>yes</v>
      </c>
      <c r="T115" s="68">
        <f>Assignments!K114</f>
        <v>0.14810280263157893</v>
      </c>
      <c r="U115" s="68">
        <f>Assignments!L114</f>
        <v>8.500165360025061E-2</v>
      </c>
      <c r="V115" s="74" t="str">
        <f>Assignments!V114</f>
        <v>Toggle</v>
      </c>
    </row>
    <row r="116" spans="1:22" x14ac:dyDescent="0.25">
      <c r="A116" s="86" t="s">
        <v>149</v>
      </c>
      <c r="B116" s="87">
        <v>7</v>
      </c>
      <c r="C116" s="87" t="s">
        <v>143</v>
      </c>
      <c r="D116" s="87">
        <v>0.29015421000000002</v>
      </c>
      <c r="E116" s="87">
        <v>7.7059440000000007E-2</v>
      </c>
      <c r="G116" s="40">
        <f>IFERROR('Data Transformation'!M114," ")</f>
        <v>109</v>
      </c>
      <c r="L116" s="66">
        <f t="shared" si="2"/>
        <v>110</v>
      </c>
      <c r="M116" s="67">
        <f>IF(L116=" "," ",(IF($L116&gt;0,INDEX('Bin Analysis'!$C$3:$S$10110,MATCH($L116,'Bin Analysis'!$L$3:$L$10110,0),MATCH(M$5,'Bin Analysis'!$C$2:$S$2,0))," ")))</f>
        <v>17</v>
      </c>
      <c r="N116" s="68">
        <f>IF($L116=" "," ",(IF($M116=FALSE," ",(IF($M116&gt;0,INDEX('Bin Analysis'!$C$3:$S$10110,MATCH($L116,'Bin Analysis'!$L$3:$L$10110,0),MATCH(N$5,'Bin Analysis'!$C$2:$S$2,0))," ")))))</f>
        <v>0</v>
      </c>
      <c r="O116" s="68">
        <f>IF($L116=" "," ",(IF($M116=FALSE," ",(IF($M116&gt;0,INDEX('Bin Analysis'!$C$3:$S$10110,MATCH($L116,'Bin Analysis'!$L$3:$L$10110,0),MATCH(O$5,'Bin Analysis'!$C$2:$S$2,0))," ")))))</f>
        <v>0</v>
      </c>
      <c r="P116" s="68">
        <f>IF($L116=" "," ",(IF($M116=FALSE," ",(IF($M116&gt;0,INDEX('Bin Analysis'!$C$3:$S$10110,MATCH($L116,'Bin Analysis'!$L$3:$L$10110,0),MATCH(P$5,'Bin Analysis'!$C$2:$S$2,0))," ")))))</f>
        <v>0.2</v>
      </c>
      <c r="Q116" s="68">
        <f>IF($L116=" "," ",(IF($M116=FALSE," ",(IF($M116&gt;0,INDEX('Bin Analysis'!$C$3:$S$10110,MATCH($L116,'Bin Analysis'!$L$3:$L$10110,0),MATCH(Q$5,'Bin Analysis'!$C$2:$S$2,0))," ")))))</f>
        <v>8.6956521739130432E-2</v>
      </c>
      <c r="R116" s="68">
        <f>IF($L116=" "," ",(IF($M116=FALSE," ",(IF($M116&gt;0,INDEX('Bin Analysis'!$C$3:$S$10110,MATCH($L116,'Bin Analysis'!$L$3:$L$10110,0),MATCH(R$5,'Bin Analysis'!$C$2:$S$2,0))," ")))))</f>
        <v>1</v>
      </c>
      <c r="S116" s="68" t="str">
        <f>IF($L116=" "," ",(IF($M116=FALSE," ",(IF($M116&gt;0,INDEX('Bin Analysis'!$C$3:$S$10110,MATCH($L116,'Bin Analysis'!$L$3:$L$10110,0),MATCH(S$5,'Bin Analysis'!$C$2:$S$2,0))," ")))))</f>
        <v>yes</v>
      </c>
      <c r="T116" s="68">
        <f>Assignments!K115</f>
        <v>0.12674054375000002</v>
      </c>
      <c r="U116" s="68">
        <f>Assignments!L115</f>
        <v>7.872305369413396E-2</v>
      </c>
      <c r="V116" s="74" t="str">
        <f>Assignments!V115</f>
        <v>Toggle</v>
      </c>
    </row>
    <row r="117" spans="1:22" x14ac:dyDescent="0.25">
      <c r="A117" s="86" t="s">
        <v>149</v>
      </c>
      <c r="B117" s="87">
        <v>7</v>
      </c>
      <c r="C117" s="87" t="s">
        <v>145</v>
      </c>
      <c r="D117" s="87">
        <v>0.29936056999999999</v>
      </c>
      <c r="E117" s="87">
        <v>5.4597899999999998E-2</v>
      </c>
      <c r="G117" s="40">
        <f>IFERROR('Data Transformation'!M115," ")</f>
        <v>110</v>
      </c>
      <c r="L117" s="66">
        <f t="shared" si="2"/>
        <v>111</v>
      </c>
      <c r="M117" s="67">
        <f>IF(L117=" "," ",(IF($L117&gt;0,INDEX('Bin Analysis'!$C$3:$S$10110,MATCH($L117,'Bin Analysis'!$L$3:$L$10110,0),MATCH(M$5,'Bin Analysis'!$C$2:$S$2,0))," ")))</f>
        <v>19</v>
      </c>
      <c r="N117" s="68">
        <f>IF($L117=" "," ",(IF($M117=FALSE," ",(IF($M117&gt;0,INDEX('Bin Analysis'!$C$3:$S$10110,MATCH($L117,'Bin Analysis'!$L$3:$L$10110,0),MATCH(N$5,'Bin Analysis'!$C$2:$S$2,0))," ")))))</f>
        <v>0</v>
      </c>
      <c r="O117" s="68">
        <f>IF($L117=" "," ",(IF($M117=FALSE," ",(IF($M117&gt;0,INDEX('Bin Analysis'!$C$3:$S$10110,MATCH($L117,'Bin Analysis'!$L$3:$L$10110,0),MATCH(O$5,'Bin Analysis'!$C$2:$S$2,0))," ")))))</f>
        <v>0</v>
      </c>
      <c r="P117" s="68">
        <f>IF($L117=" "," ",(IF($M117=FALSE," ",(IF($M117&gt;0,INDEX('Bin Analysis'!$C$3:$S$10110,MATCH($L117,'Bin Analysis'!$L$3:$L$10110,0),MATCH(P$5,'Bin Analysis'!$C$2:$S$2,0))," ")))))</f>
        <v>0.3</v>
      </c>
      <c r="Q117" s="68">
        <f>IF($L117=" "," ",(IF($M117=FALSE," ",(IF($M117&gt;0,INDEX('Bin Analysis'!$C$3:$S$10110,MATCH($L117,'Bin Analysis'!$L$3:$L$10110,0),MATCH(Q$5,'Bin Analysis'!$C$2:$S$2,0))," ")))))</f>
        <v>0.17391304347826086</v>
      </c>
      <c r="R117" s="68">
        <f>IF($L117=" "," ",(IF($M117=FALSE," ",(IF($M117&gt;0,INDEX('Bin Analysis'!$C$3:$S$10110,MATCH($L117,'Bin Analysis'!$L$3:$L$10110,0),MATCH(R$5,'Bin Analysis'!$C$2:$S$2,0))," ")))))</f>
        <v>0.94444444444444442</v>
      </c>
      <c r="S117" s="68" t="str">
        <f>IF($L117=" "," ",(IF($M117=FALSE," ",(IF($M117&gt;0,INDEX('Bin Analysis'!$C$3:$S$10110,MATCH($L117,'Bin Analysis'!$L$3:$L$10110,0),MATCH(S$5,'Bin Analysis'!$C$2:$S$2,0))," ")))))</f>
        <v>no</v>
      </c>
      <c r="T117" s="68">
        <f>Assignments!K116</f>
        <v>0.1438665094444444</v>
      </c>
      <c r="U117" s="68">
        <f>Assignments!L116</f>
        <v>8.1320988524417048E-2</v>
      </c>
      <c r="V117" s="74" t="str">
        <f>Assignments!V116</f>
        <v>Toggle</v>
      </c>
    </row>
    <row r="118" spans="1:22" x14ac:dyDescent="0.25">
      <c r="A118" s="86" t="s">
        <v>149</v>
      </c>
      <c r="B118" s="87">
        <v>7</v>
      </c>
      <c r="C118" s="87" t="s">
        <v>157</v>
      </c>
      <c r="D118" s="87">
        <v>0.29970224000000001</v>
      </c>
      <c r="E118" s="87">
        <v>4.4729650000000003E-2</v>
      </c>
      <c r="G118" s="40">
        <f>IFERROR('Data Transformation'!M116," ")</f>
        <v>111</v>
      </c>
      <c r="L118" s="66">
        <f t="shared" si="2"/>
        <v>112</v>
      </c>
      <c r="M118" s="67">
        <f>IF(L118=" "," ",(IF($L118&gt;0,INDEX('Bin Analysis'!$C$3:$S$10110,MATCH($L118,'Bin Analysis'!$L$3:$L$10110,0),MATCH(M$5,'Bin Analysis'!$C$2:$S$2,0))," ")))</f>
        <v>16</v>
      </c>
      <c r="N118" s="68">
        <f>IF($L118=" "," ",(IF($M118=FALSE," ",(IF($M118&gt;0,INDEX('Bin Analysis'!$C$3:$S$10110,MATCH($L118,'Bin Analysis'!$L$3:$L$10110,0),MATCH(N$5,'Bin Analysis'!$C$2:$S$2,0))," ")))))</f>
        <v>0</v>
      </c>
      <c r="O118" s="68">
        <f>IF($L118=" "," ",(IF($M118=FALSE," ",(IF($M118&gt;0,INDEX('Bin Analysis'!$C$3:$S$10110,MATCH($L118,'Bin Analysis'!$L$3:$L$10110,0),MATCH(O$5,'Bin Analysis'!$C$2:$S$2,0))," ")))))</f>
        <v>0</v>
      </c>
      <c r="P118" s="68">
        <f>IF($L118=" "," ",(IF($M118=FALSE," ",(IF($M118&gt;0,INDEX('Bin Analysis'!$C$3:$S$10110,MATCH($L118,'Bin Analysis'!$L$3:$L$10110,0),MATCH(P$5,'Bin Analysis'!$C$2:$S$2,0))," ")))))</f>
        <v>0.4</v>
      </c>
      <c r="Q118" s="68">
        <f>IF($L118=" "," ",(IF($M118=FALSE," ",(IF($M118&gt;0,INDEX('Bin Analysis'!$C$3:$S$10110,MATCH($L118,'Bin Analysis'!$L$3:$L$10110,0),MATCH(Q$5,'Bin Analysis'!$C$2:$S$2,0))," ")))))</f>
        <v>0.30434782608695654</v>
      </c>
      <c r="R118" s="68">
        <f>IF($L118=" "," ",(IF($M118=FALSE," ",(IF($M118&gt;0,INDEX('Bin Analysis'!$C$3:$S$10110,MATCH($L118,'Bin Analysis'!$L$3:$L$10110,0),MATCH(R$5,'Bin Analysis'!$C$2:$S$2,0))," ")))))</f>
        <v>0.73333333333333328</v>
      </c>
      <c r="S118" s="68" t="str">
        <f>IF($L118=" "," ",(IF($M118=FALSE," ",(IF($M118&gt;0,INDEX('Bin Analysis'!$C$3:$S$10110,MATCH($L118,'Bin Analysis'!$L$3:$L$10110,0),MATCH(S$5,'Bin Analysis'!$C$2:$S$2,0))," ")))))</f>
        <v>no</v>
      </c>
      <c r="T118" s="68">
        <f>Assignments!K117</f>
        <v>0.24234950866666666</v>
      </c>
      <c r="U118" s="68">
        <f>Assignments!L117</f>
        <v>0.19640508373075413</v>
      </c>
      <c r="V118" s="74" t="str">
        <f>Assignments!V117</f>
        <v>Toggle</v>
      </c>
    </row>
    <row r="119" spans="1:22" x14ac:dyDescent="0.25">
      <c r="A119" s="86" t="s">
        <v>149</v>
      </c>
      <c r="B119" s="87">
        <v>7</v>
      </c>
      <c r="C119" s="87" t="s">
        <v>147</v>
      </c>
      <c r="D119" s="87">
        <v>0.30695222</v>
      </c>
      <c r="E119" s="87">
        <v>3.222332E-2</v>
      </c>
      <c r="G119" s="40">
        <f>IFERROR('Data Transformation'!M117," ")</f>
        <v>112</v>
      </c>
      <c r="L119" s="66">
        <f t="shared" si="2"/>
        <v>113</v>
      </c>
      <c r="M119" s="67">
        <f>IF(L119=" "," ",(IF($L119&gt;0,INDEX('Bin Analysis'!$C$3:$S$10110,MATCH($L119,'Bin Analysis'!$L$3:$L$10110,0),MATCH(M$5,'Bin Analysis'!$C$2:$S$2,0))," ")))</f>
        <v>18</v>
      </c>
      <c r="N119" s="68">
        <f>IF($L119=" "," ",(IF($M119=FALSE," ",(IF($M119&gt;0,INDEX('Bin Analysis'!$C$3:$S$10110,MATCH($L119,'Bin Analysis'!$L$3:$L$10110,0),MATCH(N$5,'Bin Analysis'!$C$2:$S$2,0))," ")))))</f>
        <v>0</v>
      </c>
      <c r="O119" s="68">
        <f>IF($L119=" "," ",(IF($M119=FALSE," ",(IF($M119&gt;0,INDEX('Bin Analysis'!$C$3:$S$10110,MATCH($L119,'Bin Analysis'!$L$3:$L$10110,0),MATCH(O$5,'Bin Analysis'!$C$2:$S$2,0))," ")))))</f>
        <v>0</v>
      </c>
      <c r="P119" s="68">
        <f>IF($L119=" "," ",(IF($M119=FALSE," ",(IF($M119&gt;0,INDEX('Bin Analysis'!$C$3:$S$10110,MATCH($L119,'Bin Analysis'!$L$3:$L$10110,0),MATCH(P$5,'Bin Analysis'!$C$2:$S$2,0))," ")))))</f>
        <v>0.4</v>
      </c>
      <c r="Q119" s="68">
        <f>IF($L119=" "," ",(IF($M119=FALSE," ",(IF($M119&gt;0,INDEX('Bin Analysis'!$C$3:$S$10110,MATCH($L119,'Bin Analysis'!$L$3:$L$10110,0),MATCH(Q$5,'Bin Analysis'!$C$2:$S$2,0))," ")))))</f>
        <v>0.30434782608695654</v>
      </c>
      <c r="R119" s="68">
        <f>IF($L119=" "," ",(IF($M119=FALSE," ",(IF($M119&gt;0,INDEX('Bin Analysis'!$C$3:$S$10110,MATCH($L119,'Bin Analysis'!$L$3:$L$10110,0),MATCH(R$5,'Bin Analysis'!$C$2:$S$2,0))," ")))))</f>
        <v>0.88235294117647056</v>
      </c>
      <c r="S119" s="68" t="str">
        <f>IF($L119=" "," ",(IF($M119=FALSE," ",(IF($M119&gt;0,INDEX('Bin Analysis'!$C$3:$S$10110,MATCH($L119,'Bin Analysis'!$L$3:$L$10110,0),MATCH(S$5,'Bin Analysis'!$C$2:$S$2,0))," ")))))</f>
        <v>no</v>
      </c>
      <c r="T119" s="68">
        <f>Assignments!K118</f>
        <v>0.23268403823529415</v>
      </c>
      <c r="U119" s="68">
        <f>Assignments!L118</f>
        <v>0.20849510353189213</v>
      </c>
      <c r="V119" s="74" t="str">
        <f>Assignments!V118</f>
        <v>Toggle</v>
      </c>
    </row>
    <row r="120" spans="1:22" x14ac:dyDescent="0.25">
      <c r="A120" s="86" t="s">
        <v>149</v>
      </c>
      <c r="B120" s="87">
        <v>7</v>
      </c>
      <c r="C120" s="87" t="s">
        <v>150</v>
      </c>
      <c r="D120" s="87">
        <v>0.31208731000000001</v>
      </c>
      <c r="E120" s="87">
        <v>5.0501020000000001E-2</v>
      </c>
      <c r="G120" s="40">
        <f>IFERROR('Data Transformation'!M118," ")</f>
        <v>113</v>
      </c>
      <c r="L120" s="66">
        <f t="shared" si="2"/>
        <v>114</v>
      </c>
      <c r="M120" s="67">
        <f>IF(L120=" "," ",(IF($L120&gt;0,INDEX('Bin Analysis'!$C$3:$S$10110,MATCH($L120,'Bin Analysis'!$L$3:$L$10110,0),MATCH(M$5,'Bin Analysis'!$C$2:$S$2,0))," ")))</f>
        <v>17</v>
      </c>
      <c r="N120" s="68">
        <f>IF($L120=" "," ",(IF($M120=FALSE," ",(IF($M120&gt;0,INDEX('Bin Analysis'!$C$3:$S$10110,MATCH($L120,'Bin Analysis'!$L$3:$L$10110,0),MATCH(N$5,'Bin Analysis'!$C$2:$S$2,0))," ")))))</f>
        <v>0</v>
      </c>
      <c r="O120" s="68">
        <f>IF($L120=" "," ",(IF($M120=FALSE," ",(IF($M120&gt;0,INDEX('Bin Analysis'!$C$3:$S$10110,MATCH($L120,'Bin Analysis'!$L$3:$L$10110,0),MATCH(O$5,'Bin Analysis'!$C$2:$S$2,0))," ")))))</f>
        <v>0.125</v>
      </c>
      <c r="P120" s="68">
        <f>IF($L120=" "," ",(IF($M120=FALSE," ",(IF($M120&gt;0,INDEX('Bin Analysis'!$C$3:$S$10110,MATCH($L120,'Bin Analysis'!$L$3:$L$10110,0),MATCH(P$5,'Bin Analysis'!$C$2:$S$2,0))," ")))))</f>
        <v>0.6</v>
      </c>
      <c r="Q120" s="68">
        <f>IF($L120=" "," ",(IF($M120=FALSE," ",(IF($M120&gt;0,INDEX('Bin Analysis'!$C$3:$S$10110,MATCH($L120,'Bin Analysis'!$L$3:$L$10110,0),MATCH(Q$5,'Bin Analysis'!$C$2:$S$2,0))," ")))))</f>
        <v>0.52173913043478259</v>
      </c>
      <c r="R120" s="68">
        <f>IF($L120=" "," ",(IF($M120=FALSE," ",(IF($M120&gt;0,INDEX('Bin Analysis'!$C$3:$S$10110,MATCH($L120,'Bin Analysis'!$L$3:$L$10110,0),MATCH(R$5,'Bin Analysis'!$C$2:$S$2,0))," ")))))</f>
        <v>0.625</v>
      </c>
      <c r="S120" s="68" t="str">
        <f>IF($L120=" "," ",(IF($M120=FALSE," ",(IF($M120&gt;0,INDEX('Bin Analysis'!$C$3:$S$10110,MATCH($L120,'Bin Analysis'!$L$3:$L$10110,0),MATCH(S$5,'Bin Analysis'!$C$2:$S$2,0))," ")))))</f>
        <v>no</v>
      </c>
      <c r="T120" s="68">
        <f>Assignments!K119</f>
        <v>0.37845113562499993</v>
      </c>
      <c r="U120" s="68">
        <f>Assignments!L119</f>
        <v>0.33313347796031872</v>
      </c>
      <c r="V120" s="74" t="str">
        <f>Assignments!V119</f>
        <v>Rheostat</v>
      </c>
    </row>
    <row r="121" spans="1:22" x14ac:dyDescent="0.25">
      <c r="A121" s="86" t="s">
        <v>149</v>
      </c>
      <c r="B121" s="87">
        <v>7</v>
      </c>
      <c r="C121" s="87" t="s">
        <v>155</v>
      </c>
      <c r="D121" s="87">
        <v>0.60136524000000002</v>
      </c>
      <c r="E121" s="87">
        <v>3.7447719999999997E-2</v>
      </c>
      <c r="G121" s="40">
        <f>IFERROR('Data Transformation'!M119," ")</f>
        <v>114</v>
      </c>
      <c r="L121" s="66">
        <f t="shared" si="2"/>
        <v>115</v>
      </c>
      <c r="M121" s="67">
        <f>IF(L121=" "," ",(IF($L121&gt;0,INDEX('Bin Analysis'!$C$3:$S$10110,MATCH($L121,'Bin Analysis'!$L$3:$L$10110,0),MATCH(M$5,'Bin Analysis'!$C$2:$S$2,0))," ")))</f>
        <v>19</v>
      </c>
      <c r="N121" s="68">
        <f>IF($L121=" "," ",(IF($M121=FALSE," ",(IF($M121&gt;0,INDEX('Bin Analysis'!$C$3:$S$10110,MATCH($L121,'Bin Analysis'!$L$3:$L$10110,0),MATCH(N$5,'Bin Analysis'!$C$2:$S$2,0))," ")))))</f>
        <v>0</v>
      </c>
      <c r="O121" s="68">
        <f>IF($L121=" "," ",(IF($M121=FALSE," ",(IF($M121&gt;0,INDEX('Bin Analysis'!$C$3:$S$10110,MATCH($L121,'Bin Analysis'!$L$3:$L$10110,0),MATCH(O$5,'Bin Analysis'!$C$2:$S$2,0))," ")))))</f>
        <v>0.16666666666666666</v>
      </c>
      <c r="P121" s="68">
        <f>IF($L121=" "," ",(IF($M121=FALSE," ",(IF($M121&gt;0,INDEX('Bin Analysis'!$C$3:$S$10110,MATCH($L121,'Bin Analysis'!$L$3:$L$10110,0),MATCH(P$5,'Bin Analysis'!$C$2:$S$2,0))," ")))))</f>
        <v>0.5</v>
      </c>
      <c r="Q121" s="68">
        <f>IF($L121=" "," ",(IF($M121=FALSE," ",(IF($M121&gt;0,INDEX('Bin Analysis'!$C$3:$S$10110,MATCH($L121,'Bin Analysis'!$L$3:$L$10110,0),MATCH(Q$5,'Bin Analysis'!$C$2:$S$2,0))," ")))))</f>
        <v>0.39130434782608697</v>
      </c>
      <c r="R121" s="68">
        <f>IF($L121=" "," ",(IF($M121=FALSE," ",(IF($M121&gt;0,INDEX('Bin Analysis'!$C$3:$S$10110,MATCH($L121,'Bin Analysis'!$L$3:$L$10110,0),MATCH(R$5,'Bin Analysis'!$C$2:$S$2,0))," ")))))</f>
        <v>0.55555555555555558</v>
      </c>
      <c r="S121" s="68" t="str">
        <f>IF($L121=" "," ",(IF($M121=FALSE," ",(IF($M121&gt;0,INDEX('Bin Analysis'!$C$3:$S$10110,MATCH($L121,'Bin Analysis'!$L$3:$L$10110,0),MATCH(S$5,'Bin Analysis'!$C$2:$S$2,0))," ")))))</f>
        <v>no</v>
      </c>
      <c r="T121" s="68">
        <f>Assignments!K120</f>
        <v>0.39364267611111114</v>
      </c>
      <c r="U121" s="68">
        <f>Assignments!L120</f>
        <v>0.30842955162350211</v>
      </c>
      <c r="V121" s="74" t="str">
        <f>Assignments!V120</f>
        <v>Adverse</v>
      </c>
    </row>
    <row r="122" spans="1:22" x14ac:dyDescent="0.25">
      <c r="A122" s="86" t="s">
        <v>149</v>
      </c>
      <c r="B122" s="87">
        <v>7</v>
      </c>
      <c r="C122" s="87" t="s">
        <v>152</v>
      </c>
      <c r="D122" s="87">
        <v>0.80931127000000003</v>
      </c>
      <c r="E122" s="87">
        <v>3.8890790000000001E-2</v>
      </c>
      <c r="G122" s="40">
        <f>IFERROR('Data Transformation'!M120," ")</f>
        <v>115</v>
      </c>
      <c r="L122" s="66">
        <f t="shared" si="2"/>
        <v>116</v>
      </c>
      <c r="M122" s="67">
        <f>IF(L122=" "," ",(IF($L122&gt;0,INDEX('Bin Analysis'!$C$3:$S$10110,MATCH($L122,'Bin Analysis'!$L$3:$L$10110,0),MATCH(M$5,'Bin Analysis'!$C$2:$S$2,0))," ")))</f>
        <v>19</v>
      </c>
      <c r="N122" s="68">
        <f>IF($L122=" "," ",(IF($M122=FALSE," ",(IF($M122&gt;0,INDEX('Bin Analysis'!$C$3:$S$10110,MATCH($L122,'Bin Analysis'!$L$3:$L$10110,0),MATCH(N$5,'Bin Analysis'!$C$2:$S$2,0))," ")))))</f>
        <v>0</v>
      </c>
      <c r="O122" s="68">
        <f>IF($L122=" "," ",(IF($M122=FALSE," ",(IF($M122&gt;0,INDEX('Bin Analysis'!$C$3:$S$10110,MATCH($L122,'Bin Analysis'!$L$3:$L$10110,0),MATCH(O$5,'Bin Analysis'!$C$2:$S$2,0))," ")))))</f>
        <v>5.5555555555555552E-2</v>
      </c>
      <c r="P122" s="68">
        <f>IF($L122=" "," ",(IF($M122=FALSE," ",(IF($M122&gt;0,INDEX('Bin Analysis'!$C$3:$S$10110,MATCH($L122,'Bin Analysis'!$L$3:$L$10110,0),MATCH(P$5,'Bin Analysis'!$C$2:$S$2,0))," ")))))</f>
        <v>0.6</v>
      </c>
      <c r="Q122" s="68">
        <f>IF($L122=" "," ",(IF($M122=FALSE," ",(IF($M122&gt;0,INDEX('Bin Analysis'!$C$3:$S$10110,MATCH($L122,'Bin Analysis'!$L$3:$L$10110,0),MATCH(Q$5,'Bin Analysis'!$C$2:$S$2,0))," ")))))</f>
        <v>0.52173913043478259</v>
      </c>
      <c r="R122" s="68">
        <f>IF($L122=" "," ",(IF($M122=FALSE," ",(IF($M122&gt;0,INDEX('Bin Analysis'!$C$3:$S$10110,MATCH($L122,'Bin Analysis'!$L$3:$L$10110,0),MATCH(R$5,'Bin Analysis'!$C$2:$S$2,0))," ")))))</f>
        <v>0.72222222222222221</v>
      </c>
      <c r="S122" s="68" t="str">
        <f>IF($L122=" "," ",(IF($M122=FALSE," ",(IF($M122&gt;0,INDEX('Bin Analysis'!$C$3:$S$10110,MATCH($L122,'Bin Analysis'!$L$3:$L$10110,0),MATCH(S$5,'Bin Analysis'!$C$2:$S$2,0))," ")))))</f>
        <v>no</v>
      </c>
      <c r="T122" s="68">
        <f>Assignments!K121</f>
        <v>0.28887821666666663</v>
      </c>
      <c r="U122" s="68">
        <f>Assignments!L121</f>
        <v>0.28724714812271146</v>
      </c>
      <c r="V122" s="74" t="str">
        <f>Assignments!V121</f>
        <v>Toggle</v>
      </c>
    </row>
    <row r="123" spans="1:22" x14ac:dyDescent="0.25">
      <c r="A123" s="86" t="s">
        <v>149</v>
      </c>
      <c r="B123" s="87">
        <v>7</v>
      </c>
      <c r="C123" s="87" t="s">
        <v>9</v>
      </c>
      <c r="D123" s="87">
        <v>0.80999882000000001</v>
      </c>
      <c r="E123" s="87">
        <v>5.0033099999999997E-2</v>
      </c>
      <c r="G123" s="40">
        <f>IFERROR('Data Transformation'!M121," ")</f>
        <v>116</v>
      </c>
      <c r="L123" s="66">
        <f t="shared" si="2"/>
        <v>117</v>
      </c>
      <c r="M123" s="67">
        <f>IF(L123=" "," ",(IF($L123&gt;0,INDEX('Bin Analysis'!$C$3:$S$10110,MATCH($L123,'Bin Analysis'!$L$3:$L$10110,0),MATCH(M$5,'Bin Analysis'!$C$2:$S$2,0))," ")))</f>
        <v>16</v>
      </c>
      <c r="N123" s="68">
        <f>IF($L123=" "," ",(IF($M123=FALSE," ",(IF($M123&gt;0,INDEX('Bin Analysis'!$C$3:$S$10110,MATCH($L123,'Bin Analysis'!$L$3:$L$10110,0),MATCH(N$5,'Bin Analysis'!$C$2:$S$2,0))," ")))))</f>
        <v>0</v>
      </c>
      <c r="O123" s="68">
        <f>IF($L123=" "," ",(IF($M123=FALSE," ",(IF($M123&gt;0,INDEX('Bin Analysis'!$C$3:$S$10110,MATCH($L123,'Bin Analysis'!$L$3:$L$10110,0),MATCH(O$5,'Bin Analysis'!$C$2:$S$2,0))," ")))))</f>
        <v>0</v>
      </c>
      <c r="P123" s="68">
        <f>IF($L123=" "," ",(IF($M123=FALSE," ",(IF($M123&gt;0,INDEX('Bin Analysis'!$C$3:$S$10110,MATCH($L123,'Bin Analysis'!$L$3:$L$10110,0),MATCH(P$5,'Bin Analysis'!$C$2:$S$2,0))," ")))))</f>
        <v>0.4</v>
      </c>
      <c r="Q123" s="68">
        <f>IF($L123=" "," ",(IF($M123=FALSE," ",(IF($M123&gt;0,INDEX('Bin Analysis'!$C$3:$S$10110,MATCH($L123,'Bin Analysis'!$L$3:$L$10110,0),MATCH(Q$5,'Bin Analysis'!$C$2:$S$2,0))," ")))))</f>
        <v>0.34782608695652173</v>
      </c>
      <c r="R123" s="68">
        <f>IF($L123=" "," ",(IF($M123=FALSE," ",(IF($M123&gt;0,INDEX('Bin Analysis'!$C$3:$S$10110,MATCH($L123,'Bin Analysis'!$L$3:$L$10110,0),MATCH(R$5,'Bin Analysis'!$C$2:$S$2,0))," ")))))</f>
        <v>0.73333333333333328</v>
      </c>
      <c r="S123" s="68" t="str">
        <f>IF($L123=" "," ",(IF($M123=FALSE," ",(IF($M123&gt;0,INDEX('Bin Analysis'!$C$3:$S$10110,MATCH($L123,'Bin Analysis'!$L$3:$L$10110,0),MATCH(S$5,'Bin Analysis'!$C$2:$S$2,0))," ")))))</f>
        <v>no</v>
      </c>
      <c r="T123" s="68">
        <f>Assignments!K122</f>
        <v>0.33080886133333337</v>
      </c>
      <c r="U123" s="68">
        <f>Assignments!L122</f>
        <v>0.25675452799005183</v>
      </c>
      <c r="V123" s="74" t="str">
        <f>Assignments!V122</f>
        <v>Toggle</v>
      </c>
    </row>
    <row r="124" spans="1:22" x14ac:dyDescent="0.25">
      <c r="A124" s="86" t="s">
        <v>149</v>
      </c>
      <c r="B124" s="87">
        <v>7</v>
      </c>
      <c r="C124" s="87" t="s">
        <v>148</v>
      </c>
      <c r="D124" s="87">
        <v>0.90543987999999997</v>
      </c>
      <c r="E124" s="87">
        <v>3.7701869999999998E-2</v>
      </c>
      <c r="G124" s="40">
        <f>IFERROR('Data Transformation'!M122," ")</f>
        <v>117</v>
      </c>
      <c r="L124" s="66">
        <f t="shared" si="2"/>
        <v>118</v>
      </c>
      <c r="M124" s="67">
        <f>IF(L124=" "," ",(IF($L124&gt;0,INDEX('Bin Analysis'!$C$3:$S$10110,MATCH($L124,'Bin Analysis'!$L$3:$L$10110,0),MATCH(M$5,'Bin Analysis'!$C$2:$S$2,0))," ")))</f>
        <v>16</v>
      </c>
      <c r="N124" s="68">
        <f>IF($L124=" "," ",(IF($M124=FALSE," ",(IF($M124&gt;0,INDEX('Bin Analysis'!$C$3:$S$10110,MATCH($L124,'Bin Analysis'!$L$3:$L$10110,0),MATCH(N$5,'Bin Analysis'!$C$2:$S$2,0))," ")))))</f>
        <v>0</v>
      </c>
      <c r="O124" s="68">
        <f>IF($L124=" "," ",(IF($M124=FALSE," ",(IF($M124&gt;0,INDEX('Bin Analysis'!$C$3:$S$10110,MATCH($L124,'Bin Analysis'!$L$3:$L$10110,0),MATCH(O$5,'Bin Analysis'!$C$2:$S$2,0))," ")))))</f>
        <v>0</v>
      </c>
      <c r="P124" s="68">
        <f>IF($L124=" "," ",(IF($M124=FALSE," ",(IF($M124&gt;0,INDEX('Bin Analysis'!$C$3:$S$10110,MATCH($L124,'Bin Analysis'!$L$3:$L$10110,0),MATCH(P$5,'Bin Analysis'!$C$2:$S$2,0))," ")))))</f>
        <v>0.4</v>
      </c>
      <c r="Q124" s="68">
        <f>IF($L124=" "," ",(IF($M124=FALSE," ",(IF($M124&gt;0,INDEX('Bin Analysis'!$C$3:$S$10110,MATCH($L124,'Bin Analysis'!$L$3:$L$10110,0),MATCH(Q$5,'Bin Analysis'!$C$2:$S$2,0))," ")))))</f>
        <v>0.30434782608695654</v>
      </c>
      <c r="R124" s="68">
        <f>IF($L124=" "," ",(IF($M124=FALSE," ",(IF($M124&gt;0,INDEX('Bin Analysis'!$C$3:$S$10110,MATCH($L124,'Bin Analysis'!$L$3:$L$10110,0),MATCH(R$5,'Bin Analysis'!$C$2:$S$2,0))," ")))))</f>
        <v>0.8666666666666667</v>
      </c>
      <c r="S124" s="68" t="str">
        <f>IF($L124=" "," ",(IF($M124=FALSE," ",(IF($M124&gt;0,INDEX('Bin Analysis'!$C$3:$S$10110,MATCH($L124,'Bin Analysis'!$L$3:$L$10110,0),MATCH(S$5,'Bin Analysis'!$C$2:$S$2,0))," ")))))</f>
        <v>no</v>
      </c>
      <c r="T124" s="68">
        <f>Assignments!K123</f>
        <v>0.17815710399999998</v>
      </c>
      <c r="U124" s="68">
        <f>Assignments!L123</f>
        <v>0.13997851831516345</v>
      </c>
      <c r="V124" s="74" t="str">
        <f>Assignments!V123</f>
        <v>Toggle</v>
      </c>
    </row>
    <row r="125" spans="1:22" x14ac:dyDescent="0.25">
      <c r="A125" s="86" t="s">
        <v>149</v>
      </c>
      <c r="B125" s="87">
        <v>7</v>
      </c>
      <c r="C125" s="87" t="s">
        <v>161</v>
      </c>
      <c r="D125" s="87">
        <v>0.92693873000000004</v>
      </c>
      <c r="E125" s="87">
        <v>4.6230979999999998E-2</v>
      </c>
      <c r="G125" s="40">
        <f>IFERROR('Data Transformation'!M123," ")</f>
        <v>118</v>
      </c>
      <c r="L125" s="66">
        <f t="shared" si="2"/>
        <v>119</v>
      </c>
      <c r="M125" s="67">
        <f>IF(L125=" "," ",(IF($L125&gt;0,INDEX('Bin Analysis'!$C$3:$S$10110,MATCH($L125,'Bin Analysis'!$L$3:$L$10110,0),MATCH(M$5,'Bin Analysis'!$C$2:$S$2,0))," ")))</f>
        <v>15</v>
      </c>
      <c r="N125" s="68">
        <f>IF($L125=" "," ",(IF($M125=FALSE," ",(IF($M125&gt;0,INDEX('Bin Analysis'!$C$3:$S$10110,MATCH($L125,'Bin Analysis'!$L$3:$L$10110,0),MATCH(N$5,'Bin Analysis'!$C$2:$S$2,0))," ")))))</f>
        <v>0</v>
      </c>
      <c r="O125" s="68">
        <f>IF($L125=" "," ",(IF($M125=FALSE," ",(IF($M125&gt;0,INDEX('Bin Analysis'!$C$3:$S$10110,MATCH($L125,'Bin Analysis'!$L$3:$L$10110,0),MATCH(O$5,'Bin Analysis'!$C$2:$S$2,0))," ")))))</f>
        <v>0.2857142857142857</v>
      </c>
      <c r="P125" s="68">
        <f>IF($L125=" "," ",(IF($M125=FALSE," ",(IF($M125&gt;0,INDEX('Bin Analysis'!$C$3:$S$10110,MATCH($L125,'Bin Analysis'!$L$3:$L$10110,0),MATCH(P$5,'Bin Analysis'!$C$2:$S$2,0))," ")))))</f>
        <v>0.4</v>
      </c>
      <c r="Q125" s="68">
        <f>IF($L125=" "," ",(IF($M125=FALSE," ",(IF($M125&gt;0,INDEX('Bin Analysis'!$C$3:$S$10110,MATCH($L125,'Bin Analysis'!$L$3:$L$10110,0),MATCH(Q$5,'Bin Analysis'!$C$2:$S$2,0))," ")))))</f>
        <v>0.30434782608695654</v>
      </c>
      <c r="R125" s="68">
        <f>IF($L125=" "," ",(IF($M125=FALSE," ",(IF($M125&gt;0,INDEX('Bin Analysis'!$C$3:$S$10110,MATCH($L125,'Bin Analysis'!$L$3:$L$10110,0),MATCH(R$5,'Bin Analysis'!$C$2:$S$2,0))," ")))))</f>
        <v>0.5714285714285714</v>
      </c>
      <c r="S125" s="68" t="str">
        <f>IF($L125=" "," ",(IF($M125=FALSE," ",(IF($M125&gt;0,INDEX('Bin Analysis'!$C$3:$S$10110,MATCH($L125,'Bin Analysis'!$L$3:$L$10110,0),MATCH(S$5,'Bin Analysis'!$C$2:$S$2,0))," ")))))</f>
        <v>no</v>
      </c>
      <c r="T125" s="68">
        <f>Assignments!K124</f>
        <v>0.47922760071428572</v>
      </c>
      <c r="U125" s="68">
        <f>Assignments!L124</f>
        <v>0.40738548977757383</v>
      </c>
      <c r="V125" s="74" t="str">
        <f>Assignments!V124</f>
        <v>Adverse</v>
      </c>
    </row>
    <row r="126" spans="1:22" x14ac:dyDescent="0.25">
      <c r="A126" s="86" t="s">
        <v>149</v>
      </c>
      <c r="B126" s="87">
        <v>7</v>
      </c>
      <c r="C126" s="87" t="s">
        <v>154</v>
      </c>
      <c r="D126" s="87">
        <v>1.1271154699999999</v>
      </c>
      <c r="E126" s="87">
        <v>7.7343549999999997E-2</v>
      </c>
      <c r="G126" s="40">
        <f>IFERROR('Data Transformation'!M124," ")</f>
        <v>119</v>
      </c>
      <c r="L126" s="66">
        <f t="shared" si="2"/>
        <v>120</v>
      </c>
      <c r="M126" s="67">
        <f>IF(L126=" "," ",(IF($L126&gt;0,INDEX('Bin Analysis'!$C$3:$S$10110,MATCH($L126,'Bin Analysis'!$L$3:$L$10110,0),MATCH(M$5,'Bin Analysis'!$C$2:$S$2,0))," ")))</f>
        <v>15</v>
      </c>
      <c r="N126" s="68">
        <f>IF($L126=" "," ",(IF($M126=FALSE," ",(IF($M126&gt;0,INDEX('Bin Analysis'!$C$3:$S$10110,MATCH($L126,'Bin Analysis'!$L$3:$L$10110,0),MATCH(N$5,'Bin Analysis'!$C$2:$S$2,0))," ")))))</f>
        <v>0</v>
      </c>
      <c r="O126" s="68">
        <f>IF($L126=" "," ",(IF($M126=FALSE," ",(IF($M126&gt;0,INDEX('Bin Analysis'!$C$3:$S$10110,MATCH($L126,'Bin Analysis'!$L$3:$L$10110,0),MATCH(O$5,'Bin Analysis'!$C$2:$S$2,0))," ")))))</f>
        <v>7.1428571428571425E-2</v>
      </c>
      <c r="P126" s="68">
        <f>IF($L126=" "," ",(IF($M126=FALSE," ",(IF($M126&gt;0,INDEX('Bin Analysis'!$C$3:$S$10110,MATCH($L126,'Bin Analysis'!$L$3:$L$10110,0),MATCH(P$5,'Bin Analysis'!$C$2:$S$2,0))," ")))))</f>
        <v>0.6</v>
      </c>
      <c r="Q126" s="68">
        <f>IF($L126=" "," ",(IF($M126=FALSE," ",(IF($M126&gt;0,INDEX('Bin Analysis'!$C$3:$S$10110,MATCH($L126,'Bin Analysis'!$L$3:$L$10110,0),MATCH(Q$5,'Bin Analysis'!$C$2:$S$2,0))," ")))))</f>
        <v>0.56521739130434778</v>
      </c>
      <c r="R126" s="68">
        <f>IF($L126=" "," ",(IF($M126=FALSE," ",(IF($M126&gt;0,INDEX('Bin Analysis'!$C$3:$S$10110,MATCH($L126,'Bin Analysis'!$L$3:$L$10110,0),MATCH(R$5,'Bin Analysis'!$C$2:$S$2,0))," ")))))</f>
        <v>0.5714285714285714</v>
      </c>
      <c r="S126" s="68" t="str">
        <f>IF($L126=" "," ",(IF($M126=FALSE," ",(IF($M126&gt;0,INDEX('Bin Analysis'!$C$3:$S$10110,MATCH($L126,'Bin Analysis'!$L$3:$L$10110,0),MATCH(S$5,'Bin Analysis'!$C$2:$S$2,0))," ")))))</f>
        <v>no</v>
      </c>
      <c r="T126" s="68">
        <f>Assignments!K125</f>
        <v>0.40004141857142855</v>
      </c>
      <c r="U126" s="68">
        <f>Assignments!L125</f>
        <v>0.33011476157091307</v>
      </c>
      <c r="V126" s="74" t="str">
        <f>Assignments!V125</f>
        <v>Rheostat</v>
      </c>
    </row>
    <row r="127" spans="1:22" x14ac:dyDescent="0.25">
      <c r="A127" s="86" t="s">
        <v>150</v>
      </c>
      <c r="B127" s="87">
        <v>8</v>
      </c>
      <c r="C127" s="87" t="s">
        <v>157</v>
      </c>
      <c r="D127" s="87">
        <v>0.15999294999999999</v>
      </c>
      <c r="E127" s="87">
        <v>7.9545329999999997E-2</v>
      </c>
      <c r="G127" s="40">
        <f>IFERROR('Data Transformation'!M125," ")</f>
        <v>120</v>
      </c>
      <c r="L127" s="66">
        <f t="shared" si="2"/>
        <v>121</v>
      </c>
      <c r="M127" s="67">
        <f>IF(L127=" "," ",(IF($L127&gt;0,INDEX('Bin Analysis'!$C$3:$S$10110,MATCH($L127,'Bin Analysis'!$L$3:$L$10110,0),MATCH(M$5,'Bin Analysis'!$C$2:$S$2,0))," ")))</f>
        <v>19</v>
      </c>
      <c r="N127" s="68">
        <f>IF($L127=" "," ",(IF($M127=FALSE," ",(IF($M127&gt;0,INDEX('Bin Analysis'!$C$3:$S$10110,MATCH($L127,'Bin Analysis'!$L$3:$L$10110,0),MATCH(N$5,'Bin Analysis'!$C$2:$S$2,0))," ")))))</f>
        <v>0</v>
      </c>
      <c r="O127" s="68">
        <f>IF($L127=" "," ",(IF($M127=FALSE," ",(IF($M127&gt;0,INDEX('Bin Analysis'!$C$3:$S$10110,MATCH($L127,'Bin Analysis'!$L$3:$L$10110,0),MATCH(O$5,'Bin Analysis'!$C$2:$S$2,0))," ")))))</f>
        <v>0</v>
      </c>
      <c r="P127" s="68">
        <f>IF($L127=" "," ",(IF($M127=FALSE," ",(IF($M127&gt;0,INDEX('Bin Analysis'!$C$3:$S$10110,MATCH($L127,'Bin Analysis'!$L$3:$L$10110,0),MATCH(P$5,'Bin Analysis'!$C$2:$S$2,0))," ")))))</f>
        <v>0.2</v>
      </c>
      <c r="Q127" s="68">
        <f>IF($L127=" "," ",(IF($M127=FALSE," ",(IF($M127&gt;0,INDEX('Bin Analysis'!$C$3:$S$10110,MATCH($L127,'Bin Analysis'!$L$3:$L$10110,0),MATCH(Q$5,'Bin Analysis'!$C$2:$S$2,0))," ")))))</f>
        <v>8.6956521739130432E-2</v>
      </c>
      <c r="R127" s="68">
        <f>IF($L127=" "," ",(IF($M127=FALSE," ",(IF($M127&gt;0,INDEX('Bin Analysis'!$C$3:$S$10110,MATCH($L127,'Bin Analysis'!$L$3:$L$10110,0),MATCH(R$5,'Bin Analysis'!$C$2:$S$2,0))," ")))))</f>
        <v>1</v>
      </c>
      <c r="S127" s="68" t="str">
        <f>IF($L127=" "," ",(IF($M127=FALSE," ",(IF($M127&gt;0,INDEX('Bin Analysis'!$C$3:$S$10110,MATCH($L127,'Bin Analysis'!$L$3:$L$10110,0),MATCH(S$5,'Bin Analysis'!$C$2:$S$2,0))," ")))))</f>
        <v>yes</v>
      </c>
      <c r="T127" s="68">
        <f>Assignments!K126</f>
        <v>0.16278134666666669</v>
      </c>
      <c r="U127" s="68">
        <f>Assignments!L126</f>
        <v>4.8230188510050939E-2</v>
      </c>
      <c r="V127" s="74" t="str">
        <f>Assignments!V126</f>
        <v>Toggle</v>
      </c>
    </row>
    <row r="128" spans="1:22" x14ac:dyDescent="0.25">
      <c r="A128" s="86" t="s">
        <v>150</v>
      </c>
      <c r="B128" s="87">
        <v>8</v>
      </c>
      <c r="C128" s="87" t="s">
        <v>160</v>
      </c>
      <c r="D128" s="87">
        <v>0.28788356999999998</v>
      </c>
      <c r="E128" s="87">
        <v>4.5921799999999999E-2</v>
      </c>
      <c r="G128" s="40">
        <f>IFERROR('Data Transformation'!M126," ")</f>
        <v>121</v>
      </c>
      <c r="L128" s="66">
        <f t="shared" si="2"/>
        <v>122</v>
      </c>
      <c r="M128" s="67">
        <f>IF(L128=" "," ",(IF($L128&gt;0,INDEX('Bin Analysis'!$C$3:$S$10110,MATCH($L128,'Bin Analysis'!$L$3:$L$10110,0),MATCH(M$5,'Bin Analysis'!$C$2:$S$2,0))," ")))</f>
        <v>16</v>
      </c>
      <c r="N128" s="68">
        <f>IF($L128=" "," ",(IF($M128=FALSE," ",(IF($M128&gt;0,INDEX('Bin Analysis'!$C$3:$S$10110,MATCH($L128,'Bin Analysis'!$L$3:$L$10110,0),MATCH(N$5,'Bin Analysis'!$C$2:$S$2,0))," ")))))</f>
        <v>0</v>
      </c>
      <c r="O128" s="68">
        <f>IF($L128=" "," ",(IF($M128=FALSE," ",(IF($M128&gt;0,INDEX('Bin Analysis'!$C$3:$S$10110,MATCH($L128,'Bin Analysis'!$L$3:$L$10110,0),MATCH(O$5,'Bin Analysis'!$C$2:$S$2,0))," ")))))</f>
        <v>0</v>
      </c>
      <c r="P128" s="68">
        <f>IF($L128=" "," ",(IF($M128=FALSE," ",(IF($M128&gt;0,INDEX('Bin Analysis'!$C$3:$S$10110,MATCH($L128,'Bin Analysis'!$L$3:$L$10110,0),MATCH(P$5,'Bin Analysis'!$C$2:$S$2,0))," ")))))</f>
        <v>0.5</v>
      </c>
      <c r="Q128" s="68">
        <f>IF($L128=" "," ",(IF($M128=FALSE," ",(IF($M128&gt;0,INDEX('Bin Analysis'!$C$3:$S$10110,MATCH($L128,'Bin Analysis'!$L$3:$L$10110,0),MATCH(Q$5,'Bin Analysis'!$C$2:$S$2,0))," ")))))</f>
        <v>0.43478260869565216</v>
      </c>
      <c r="R128" s="68">
        <f>IF($L128=" "," ",(IF($M128=FALSE," ",(IF($M128&gt;0,INDEX('Bin Analysis'!$C$3:$S$10110,MATCH($L128,'Bin Analysis'!$L$3:$L$10110,0),MATCH(R$5,'Bin Analysis'!$C$2:$S$2,0))," ")))))</f>
        <v>0.46666666666666667</v>
      </c>
      <c r="S128" s="68" t="str">
        <f>IF($L128=" "," ",(IF($M128=FALSE," ",(IF($M128&gt;0,INDEX('Bin Analysis'!$C$3:$S$10110,MATCH($L128,'Bin Analysis'!$L$3:$L$10110,0),MATCH(S$5,'Bin Analysis'!$C$2:$S$2,0))," ")))))</f>
        <v>no</v>
      </c>
      <c r="T128" s="68">
        <f>Assignments!K127</f>
        <v>0.38224659866666666</v>
      </c>
      <c r="U128" s="68">
        <f>Assignments!L127</f>
        <v>0.21868350902669775</v>
      </c>
      <c r="V128" s="74" t="str">
        <f>Assignments!V127</f>
        <v>Adverse</v>
      </c>
    </row>
    <row r="129" spans="1:22" x14ac:dyDescent="0.25">
      <c r="A129" s="86" t="s">
        <v>150</v>
      </c>
      <c r="B129" s="87">
        <v>8</v>
      </c>
      <c r="C129" s="87" t="s">
        <v>159</v>
      </c>
      <c r="D129" s="87">
        <v>0.54936355000000003</v>
      </c>
      <c r="E129" s="87">
        <v>8.8028809999999999E-2</v>
      </c>
      <c r="G129" s="40">
        <f>IFERROR('Data Transformation'!M127," ")</f>
        <v>122</v>
      </c>
      <c r="L129" s="66">
        <f t="shared" si="2"/>
        <v>123</v>
      </c>
      <c r="M129" s="67">
        <f>IF(L129=" "," ",(IF($L129&gt;0,INDEX('Bin Analysis'!$C$3:$S$10110,MATCH($L129,'Bin Analysis'!$L$3:$L$10110,0),MATCH(M$5,'Bin Analysis'!$C$2:$S$2,0))," ")))</f>
        <v>10</v>
      </c>
      <c r="N129" s="68">
        <f>IF($L129=" "," ",(IF($M129=FALSE," ",(IF($M129&gt;0,INDEX('Bin Analysis'!$C$3:$S$10110,MATCH($L129,'Bin Analysis'!$L$3:$L$10110,0),MATCH(N$5,'Bin Analysis'!$C$2:$S$2,0))," ")))))</f>
        <v>0.1111111111111111</v>
      </c>
      <c r="O129" s="68">
        <f>IF($L129=" "," ",(IF($M129=FALSE," ",(IF($M129&gt;0,INDEX('Bin Analysis'!$C$3:$S$10110,MATCH($L129,'Bin Analysis'!$L$3:$L$10110,0),MATCH(O$5,'Bin Analysis'!$C$2:$S$2,0))," ")))))</f>
        <v>0</v>
      </c>
      <c r="P129" s="68">
        <f>IF($L129=" "," ",(IF($M129=FALSE," ",(IF($M129&gt;0,INDEX('Bin Analysis'!$C$3:$S$10110,MATCH($L129,'Bin Analysis'!$L$3:$L$10110,0),MATCH(P$5,'Bin Analysis'!$C$2:$S$2,0))," ")))))</f>
        <v>0.4</v>
      </c>
      <c r="Q129" s="68">
        <f>IF($L129=" "," ",(IF($M129=FALSE," ",(IF($M129&gt;0,INDEX('Bin Analysis'!$C$3:$S$10110,MATCH($L129,'Bin Analysis'!$L$3:$L$10110,0),MATCH(Q$5,'Bin Analysis'!$C$2:$S$2,0))," ")))))</f>
        <v>0.2608695652173913</v>
      </c>
      <c r="R129" s="68">
        <f>IF($L129=" "," ",(IF($M129=FALSE," ",(IF($M129&gt;0,INDEX('Bin Analysis'!$C$3:$S$10110,MATCH($L129,'Bin Analysis'!$L$3:$L$10110,0),MATCH(R$5,'Bin Analysis'!$C$2:$S$2,0))," ")))))</f>
        <v>0.77777777777777779</v>
      </c>
      <c r="S129" s="68" t="str">
        <f>IF($L129=" "," ",(IF($M129=FALSE," ",(IF($M129&gt;0,INDEX('Bin Analysis'!$C$3:$S$10110,MATCH($L129,'Bin Analysis'!$L$3:$L$10110,0),MATCH(S$5,'Bin Analysis'!$C$2:$S$2,0))," ")))))</f>
        <v>no</v>
      </c>
      <c r="T129" s="68">
        <f>Assignments!K128</f>
        <v>0.29559302111111108</v>
      </c>
      <c r="U129" s="68">
        <f>Assignments!L128</f>
        <v>0.34305415303324721</v>
      </c>
      <c r="V129" s="74" t="str">
        <f>Assignments!V128</f>
        <v>Toggle</v>
      </c>
    </row>
    <row r="130" spans="1:22" x14ac:dyDescent="0.25">
      <c r="A130" s="86" t="s">
        <v>150</v>
      </c>
      <c r="B130" s="87">
        <v>8</v>
      </c>
      <c r="C130" s="87" t="s">
        <v>149</v>
      </c>
      <c r="D130" s="87">
        <v>0.60399807999999999</v>
      </c>
      <c r="E130" s="87">
        <v>8.5431759999999995E-2</v>
      </c>
      <c r="G130" s="40">
        <f>IFERROR('Data Transformation'!M128," ")</f>
        <v>123</v>
      </c>
      <c r="L130" s="66">
        <f t="shared" si="2"/>
        <v>124</v>
      </c>
      <c r="M130" s="67">
        <f>IF(L130=" "," ",(IF($L130&gt;0,INDEX('Bin Analysis'!$C$3:$S$10110,MATCH($L130,'Bin Analysis'!$L$3:$L$10110,0),MATCH(M$5,'Bin Analysis'!$C$2:$S$2,0))," ")))</f>
        <v>10</v>
      </c>
      <c r="N130" s="68">
        <f>IF($L130=" "," ",(IF($M130=FALSE," ",(IF($M130&gt;0,INDEX('Bin Analysis'!$C$3:$S$10110,MATCH($L130,'Bin Analysis'!$L$3:$L$10110,0),MATCH(N$5,'Bin Analysis'!$C$2:$S$2,0))," ")))))</f>
        <v>0</v>
      </c>
      <c r="O130" s="68">
        <f>IF($L130=" "," ",(IF($M130=FALSE," ",(IF($M130&gt;0,INDEX('Bin Analysis'!$C$3:$S$10110,MATCH($L130,'Bin Analysis'!$L$3:$L$10110,0),MATCH(O$5,'Bin Analysis'!$C$2:$S$2,0))," ")))))</f>
        <v>0.1111111111111111</v>
      </c>
      <c r="P130" s="68">
        <f>IF($L130=" "," ",(IF($M130=FALSE," ",(IF($M130&gt;0,INDEX('Bin Analysis'!$C$3:$S$10110,MATCH($L130,'Bin Analysis'!$L$3:$L$10110,0),MATCH(P$5,'Bin Analysis'!$C$2:$S$2,0))," ")))))</f>
        <v>0.6</v>
      </c>
      <c r="Q130" s="68">
        <f>IF($L130=" "," ",(IF($M130=FALSE," ",(IF($M130&gt;0,INDEX('Bin Analysis'!$C$3:$S$10110,MATCH($L130,'Bin Analysis'!$L$3:$L$10110,0),MATCH(Q$5,'Bin Analysis'!$C$2:$S$2,0))," ")))))</f>
        <v>0.52173913043478259</v>
      </c>
      <c r="R130" s="68">
        <f>IF($L130=" "," ",(IF($M130=FALSE," ",(IF($M130&gt;0,INDEX('Bin Analysis'!$C$3:$S$10110,MATCH($L130,'Bin Analysis'!$L$3:$L$10110,0),MATCH(R$5,'Bin Analysis'!$C$2:$S$2,0))," ")))))</f>
        <v>0.22222222222222221</v>
      </c>
      <c r="S130" s="68" t="str">
        <f>IF($L130=" "," ",(IF($M130=FALSE," ",(IF($M130&gt;0,INDEX('Bin Analysis'!$C$3:$S$10110,MATCH($L130,'Bin Analysis'!$L$3:$L$10110,0),MATCH(S$5,'Bin Analysis'!$C$2:$S$2,0))," ")))))</f>
        <v>no</v>
      </c>
      <c r="T130" s="68">
        <f>Assignments!K129</f>
        <v>0.52131421111111109</v>
      </c>
      <c r="U130" s="68">
        <f>Assignments!L129</f>
        <v>0.2400000999516807</v>
      </c>
      <c r="V130" s="74" t="str">
        <f>Assignments!V129</f>
        <v>Rheostat</v>
      </c>
    </row>
    <row r="131" spans="1:22" x14ac:dyDescent="0.25">
      <c r="A131" s="86" t="s">
        <v>150</v>
      </c>
      <c r="B131" s="87">
        <v>8</v>
      </c>
      <c r="C131" s="87" t="s">
        <v>148</v>
      </c>
      <c r="D131" s="87">
        <v>0.71357316999999998</v>
      </c>
      <c r="E131" s="87">
        <v>5.0264040000000003E-2</v>
      </c>
      <c r="G131" s="40">
        <f>IFERROR('Data Transformation'!M129," ")</f>
        <v>124</v>
      </c>
      <c r="L131" s="66">
        <f t="shared" si="2"/>
        <v>125</v>
      </c>
      <c r="M131" s="67">
        <f>IF(L131=" "," ",(IF($L131&gt;0,INDEX('Bin Analysis'!$C$3:$S$10110,MATCH($L131,'Bin Analysis'!$L$3:$L$10110,0),MATCH(M$5,'Bin Analysis'!$C$2:$S$2,0))," ")))</f>
        <v>6</v>
      </c>
      <c r="N131" s="68">
        <f>IF($L131=" "," ",(IF($M131=FALSE," ",(IF($M131&gt;0,INDEX('Bin Analysis'!$C$3:$S$10110,MATCH($L131,'Bin Analysis'!$L$3:$L$10110,0),MATCH(N$5,'Bin Analysis'!$C$2:$S$2,0))," ")))))</f>
        <v>0</v>
      </c>
      <c r="O131" s="68">
        <f>IF($L131=" "," ",(IF($M131=FALSE," ",(IF($M131&gt;0,INDEX('Bin Analysis'!$C$3:$S$10110,MATCH($L131,'Bin Analysis'!$L$3:$L$10110,0),MATCH(O$5,'Bin Analysis'!$C$2:$S$2,0))," ")))))</f>
        <v>0</v>
      </c>
      <c r="P131" s="68">
        <f>IF($L131=" "," ",(IF($M131=FALSE," ",(IF($M131&gt;0,INDEX('Bin Analysis'!$C$3:$S$10110,MATCH($L131,'Bin Analysis'!$L$3:$L$10110,0),MATCH(P$5,'Bin Analysis'!$C$2:$S$2,0))," ")))))</f>
        <v>0.3</v>
      </c>
      <c r="Q131" s="68">
        <f>IF($L131=" "," ",(IF($M131=FALSE," ",(IF($M131&gt;0,INDEX('Bin Analysis'!$C$3:$S$10110,MATCH($L131,'Bin Analysis'!$L$3:$L$10110,0),MATCH(Q$5,'Bin Analysis'!$C$2:$S$2,0))," ")))))</f>
        <v>0.21739130434782608</v>
      </c>
      <c r="R131" s="68">
        <f>IF($L131=" "," ",(IF($M131=FALSE," ",(IF($M131&gt;0,INDEX('Bin Analysis'!$C$3:$S$10110,MATCH($L131,'Bin Analysis'!$L$3:$L$10110,0),MATCH(R$5,'Bin Analysis'!$C$2:$S$2,0))," ")))))</f>
        <v>0.8</v>
      </c>
      <c r="S131" s="68" t="str">
        <f>IF($L131=" "," ",(IF($M131=FALSE," ",(IF($M131&gt;0,INDEX('Bin Analysis'!$C$3:$S$10110,MATCH($L131,'Bin Analysis'!$L$3:$L$10110,0),MATCH(S$5,'Bin Analysis'!$C$2:$S$2,0))," ")))))</f>
        <v>no</v>
      </c>
      <c r="T131" s="68">
        <f>Assignments!K130</f>
        <v>0.27261350799999995</v>
      </c>
      <c r="U131" s="68">
        <f>Assignments!L130</f>
        <v>0.2064365792342607</v>
      </c>
      <c r="V131" s="74" t="str">
        <f>Assignments!V130</f>
        <v>Toggle</v>
      </c>
    </row>
    <row r="132" spans="1:22" x14ac:dyDescent="0.25">
      <c r="A132" s="86" t="s">
        <v>150</v>
      </c>
      <c r="B132" s="87">
        <v>8</v>
      </c>
      <c r="C132" s="87" t="s">
        <v>147</v>
      </c>
      <c r="D132" s="87">
        <v>0.71860705999999996</v>
      </c>
      <c r="E132" s="87">
        <v>9.1146809999999995E-2</v>
      </c>
      <c r="G132" s="40">
        <f>IFERROR('Data Transformation'!M130," ")</f>
        <v>125</v>
      </c>
      <c r="L132" s="66">
        <f t="shared" si="2"/>
        <v>126</v>
      </c>
      <c r="M132" s="67">
        <f>IF(L132=" "," ",(IF($L132&gt;0,INDEX('Bin Analysis'!$C$3:$S$10110,MATCH($L132,'Bin Analysis'!$L$3:$L$10110,0),MATCH(M$5,'Bin Analysis'!$C$2:$S$2,0))," ")))</f>
        <v>13</v>
      </c>
      <c r="N132" s="68">
        <f>IF($L132=" "," ",(IF($M132=FALSE," ",(IF($M132&gt;0,INDEX('Bin Analysis'!$C$3:$S$10110,MATCH($L132,'Bin Analysis'!$L$3:$L$10110,0),MATCH(N$5,'Bin Analysis'!$C$2:$S$2,0))," ")))))</f>
        <v>0</v>
      </c>
      <c r="O132" s="68">
        <f>IF($L132=" "," ",(IF($M132=FALSE," ",(IF($M132&gt;0,INDEX('Bin Analysis'!$C$3:$S$10110,MATCH($L132,'Bin Analysis'!$L$3:$L$10110,0),MATCH(O$5,'Bin Analysis'!$C$2:$S$2,0))," ")))))</f>
        <v>0.33333333333333331</v>
      </c>
      <c r="P132" s="68">
        <f>IF($L132=" "," ",(IF($M132=FALSE," ",(IF($M132&gt;0,INDEX('Bin Analysis'!$C$3:$S$10110,MATCH($L132,'Bin Analysis'!$L$3:$L$10110,0),MATCH(P$5,'Bin Analysis'!$C$2:$S$2,0))," ")))))</f>
        <v>0.6</v>
      </c>
      <c r="Q132" s="68">
        <f>IF($L132=" "," ",(IF($M132=FALSE," ",(IF($M132&gt;0,INDEX('Bin Analysis'!$C$3:$S$10110,MATCH($L132,'Bin Analysis'!$L$3:$L$10110,0),MATCH(Q$5,'Bin Analysis'!$C$2:$S$2,0))," ")))))</f>
        <v>0.60869565217391308</v>
      </c>
      <c r="R132" s="68">
        <f>IF($L132=" "," ",(IF($M132=FALSE," ",(IF($M132&gt;0,INDEX('Bin Analysis'!$C$3:$S$10110,MATCH($L132,'Bin Analysis'!$L$3:$L$10110,0),MATCH(R$5,'Bin Analysis'!$C$2:$S$2,0))," ")))))</f>
        <v>0</v>
      </c>
      <c r="S132" s="68" t="str">
        <f>IF($L132=" "," ",(IF($M132=FALSE," ",(IF($M132&gt;0,INDEX('Bin Analysis'!$C$3:$S$10110,MATCH($L132,'Bin Analysis'!$L$3:$L$10110,0),MATCH(S$5,'Bin Analysis'!$C$2:$S$2,0))," ")))))</f>
        <v>no</v>
      </c>
      <c r="T132" s="68">
        <f>Assignments!K131</f>
        <v>0.76708587666666672</v>
      </c>
      <c r="U132" s="68">
        <f>Assignments!L131</f>
        <v>0.20737014456134173</v>
      </c>
      <c r="V132" s="74" t="str">
        <f>Assignments!V131</f>
        <v>Rheostat</v>
      </c>
    </row>
    <row r="133" spans="1:22" x14ac:dyDescent="0.25">
      <c r="A133" s="86" t="s">
        <v>150</v>
      </c>
      <c r="B133" s="87">
        <v>8</v>
      </c>
      <c r="C133" s="87" t="s">
        <v>155</v>
      </c>
      <c r="D133" s="87">
        <v>0.76713715000000005</v>
      </c>
      <c r="E133" s="87">
        <v>6.4070589999999997E-2</v>
      </c>
      <c r="G133" s="40">
        <f>IFERROR('Data Transformation'!M131," ")</f>
        <v>126</v>
      </c>
      <c r="L133" s="66">
        <f t="shared" si="2"/>
        <v>127</v>
      </c>
      <c r="M133" s="67">
        <f>IF(L133=" "," ",(IF($L133&gt;0,INDEX('Bin Analysis'!$C$3:$S$10110,MATCH($L133,'Bin Analysis'!$L$3:$L$10110,0),MATCH(M$5,'Bin Analysis'!$C$2:$S$2,0))," ")))</f>
        <v>11</v>
      </c>
      <c r="N133" s="68">
        <f>IF($L133=" "," ",(IF($M133=FALSE," ",(IF($M133&gt;0,INDEX('Bin Analysis'!$C$3:$S$10110,MATCH($L133,'Bin Analysis'!$L$3:$L$10110,0),MATCH(N$5,'Bin Analysis'!$C$2:$S$2,0))," ")))))</f>
        <v>0</v>
      </c>
      <c r="O133" s="68">
        <f>IF($L133=" "," ",(IF($M133=FALSE," ",(IF($M133&gt;0,INDEX('Bin Analysis'!$C$3:$S$10110,MATCH($L133,'Bin Analysis'!$L$3:$L$10110,0),MATCH(O$5,'Bin Analysis'!$C$2:$S$2,0))," ")))))</f>
        <v>0</v>
      </c>
      <c r="P133" s="68">
        <f>IF($L133=" "," ",(IF($M133=FALSE," ",(IF($M133&gt;0,INDEX('Bin Analysis'!$C$3:$S$10110,MATCH($L133,'Bin Analysis'!$L$3:$L$10110,0),MATCH(P$5,'Bin Analysis'!$C$2:$S$2,0))," ")))))</f>
        <v>0.3</v>
      </c>
      <c r="Q133" s="68">
        <f>IF($L133=" "," ",(IF($M133=FALSE," ",(IF($M133&gt;0,INDEX('Bin Analysis'!$C$3:$S$10110,MATCH($L133,'Bin Analysis'!$L$3:$L$10110,0),MATCH(Q$5,'Bin Analysis'!$C$2:$S$2,0))," ")))))</f>
        <v>0.21739130434782608</v>
      </c>
      <c r="R133" s="68">
        <f>IF($L133=" "," ",(IF($M133=FALSE," ",(IF($M133&gt;0,INDEX('Bin Analysis'!$C$3:$S$10110,MATCH($L133,'Bin Analysis'!$L$3:$L$10110,0),MATCH(R$5,'Bin Analysis'!$C$2:$S$2,0))," ")))))</f>
        <v>0.9</v>
      </c>
      <c r="S133" s="68" t="str">
        <f>IF($L133=" "," ",(IF($M133=FALSE," ",(IF($M133&gt;0,INDEX('Bin Analysis'!$C$3:$S$10110,MATCH($L133,'Bin Analysis'!$L$3:$L$10110,0),MATCH(S$5,'Bin Analysis'!$C$2:$S$2,0))," ")))))</f>
        <v>no</v>
      </c>
      <c r="T133" s="68">
        <f>Assignments!K132</f>
        <v>0.20206285799999998</v>
      </c>
      <c r="U133" s="68">
        <f>Assignments!L132</f>
        <v>0.17301662514215044</v>
      </c>
      <c r="V133" s="74" t="str">
        <f>Assignments!V132</f>
        <v>Toggle</v>
      </c>
    </row>
    <row r="134" spans="1:22" x14ac:dyDescent="0.25">
      <c r="A134" s="86" t="s">
        <v>150</v>
      </c>
      <c r="B134" s="87">
        <v>8</v>
      </c>
      <c r="C134" s="87" t="s">
        <v>153</v>
      </c>
      <c r="D134" s="87">
        <v>0.79811520999999996</v>
      </c>
      <c r="E134" s="87">
        <v>3.9154540000000002E-2</v>
      </c>
      <c r="G134" s="40">
        <f>IFERROR('Data Transformation'!M132," ")</f>
        <v>127</v>
      </c>
      <c r="L134" s="66">
        <f t="shared" si="2"/>
        <v>128</v>
      </c>
      <c r="M134" s="67">
        <f>IF(L134=" "," ",(IF($L134&gt;0,INDEX('Bin Analysis'!$C$3:$S$10110,MATCH($L134,'Bin Analysis'!$L$3:$L$10110,0),MATCH(M$5,'Bin Analysis'!$C$2:$S$2,0))," ")))</f>
        <v>16</v>
      </c>
      <c r="N134" s="68">
        <f>IF($L134=" "," ",(IF($M134=FALSE," ",(IF($M134&gt;0,INDEX('Bin Analysis'!$C$3:$S$10110,MATCH($L134,'Bin Analysis'!$L$3:$L$10110,0),MATCH(N$5,'Bin Analysis'!$C$2:$S$2,0))," ")))))</f>
        <v>0</v>
      </c>
      <c r="O134" s="68">
        <f>IF($L134=" "," ",(IF($M134=FALSE," ",(IF($M134&gt;0,INDEX('Bin Analysis'!$C$3:$S$10110,MATCH($L134,'Bin Analysis'!$L$3:$L$10110,0),MATCH(O$5,'Bin Analysis'!$C$2:$S$2,0))," ")))))</f>
        <v>0.2</v>
      </c>
      <c r="P134" s="68">
        <f>IF($L134=" "," ",(IF($M134=FALSE," ",(IF($M134&gt;0,INDEX('Bin Analysis'!$C$3:$S$10110,MATCH($L134,'Bin Analysis'!$L$3:$L$10110,0),MATCH(P$5,'Bin Analysis'!$C$2:$S$2,0))," ")))))</f>
        <v>0.8</v>
      </c>
      <c r="Q134" s="68">
        <f>IF($L134=" "," ",(IF($M134=FALSE," ",(IF($M134&gt;0,INDEX('Bin Analysis'!$C$3:$S$10110,MATCH($L134,'Bin Analysis'!$L$3:$L$10110,0),MATCH(Q$5,'Bin Analysis'!$C$2:$S$2,0))," ")))))</f>
        <v>0.73913043478260865</v>
      </c>
      <c r="R134" s="68">
        <f>IF($L134=" "," ",(IF($M134=FALSE," ",(IF($M134&gt;0,INDEX('Bin Analysis'!$C$3:$S$10110,MATCH($L134,'Bin Analysis'!$L$3:$L$10110,0),MATCH(R$5,'Bin Analysis'!$C$2:$S$2,0))," ")))))</f>
        <v>0.13333333333333333</v>
      </c>
      <c r="S134" s="68" t="str">
        <f>IF($L134=" "," ",(IF($M134=FALSE," ",(IF($M134&gt;0,INDEX('Bin Analysis'!$C$3:$S$10110,MATCH($L134,'Bin Analysis'!$L$3:$L$10110,0),MATCH(S$5,'Bin Analysis'!$C$2:$S$2,0))," ")))))</f>
        <v>no</v>
      </c>
      <c r="T134" s="68">
        <f>Assignments!K133</f>
        <v>0.64534967133333332</v>
      </c>
      <c r="U134" s="68">
        <f>Assignments!L133</f>
        <v>0.26437464205698719</v>
      </c>
      <c r="V134" s="74" t="str">
        <f>Assignments!V133</f>
        <v>Rheostat</v>
      </c>
    </row>
    <row r="135" spans="1:22" x14ac:dyDescent="0.25">
      <c r="A135" s="86" t="s">
        <v>150</v>
      </c>
      <c r="B135" s="87">
        <v>8</v>
      </c>
      <c r="C135" s="87" t="s">
        <v>156</v>
      </c>
      <c r="D135" s="87">
        <v>0.82848816999999997</v>
      </c>
      <c r="E135" s="87">
        <v>9.2626009999999995E-2</v>
      </c>
      <c r="G135" s="40">
        <f>IFERROR('Data Transformation'!M133," ")</f>
        <v>128</v>
      </c>
      <c r="L135" s="66">
        <f t="shared" ref="L135:L198" si="3">$G136</f>
        <v>129</v>
      </c>
      <c r="M135" s="67">
        <f>IF(L135=" "," ",(IF($L135&gt;0,INDEX('Bin Analysis'!$C$3:$S$10110,MATCH($L135,'Bin Analysis'!$L$3:$L$10110,0),MATCH(M$5,'Bin Analysis'!$C$2:$S$2,0))," ")))</f>
        <v>15</v>
      </c>
      <c r="N135" s="68">
        <f>IF($L135=" "," ",(IF($M135=FALSE," ",(IF($M135&gt;0,INDEX('Bin Analysis'!$C$3:$S$10110,MATCH($L135,'Bin Analysis'!$L$3:$L$10110,0),MATCH(N$5,'Bin Analysis'!$C$2:$S$2,0))," ")))))</f>
        <v>0</v>
      </c>
      <c r="O135" s="68">
        <f>IF($L135=" "," ",(IF($M135=FALSE," ",(IF($M135&gt;0,INDEX('Bin Analysis'!$C$3:$S$10110,MATCH($L135,'Bin Analysis'!$L$3:$L$10110,0),MATCH(O$5,'Bin Analysis'!$C$2:$S$2,0))," ")))))</f>
        <v>0</v>
      </c>
      <c r="P135" s="68">
        <f>IF($L135=" "," ",(IF($M135=FALSE," ",(IF($M135&gt;0,INDEX('Bin Analysis'!$C$3:$S$10110,MATCH($L135,'Bin Analysis'!$L$3:$L$10110,0),MATCH(P$5,'Bin Analysis'!$C$2:$S$2,0))," ")))))</f>
        <v>0.6</v>
      </c>
      <c r="Q135" s="68">
        <f>IF($L135=" "," ",(IF($M135=FALSE," ",(IF($M135&gt;0,INDEX('Bin Analysis'!$C$3:$S$10110,MATCH($L135,'Bin Analysis'!$L$3:$L$10110,0),MATCH(Q$5,'Bin Analysis'!$C$2:$S$2,0))," ")))))</f>
        <v>0.56521739130434778</v>
      </c>
      <c r="R135" s="68">
        <f>IF($L135=" "," ",(IF($M135=FALSE," ",(IF($M135&gt;0,INDEX('Bin Analysis'!$C$3:$S$10110,MATCH($L135,'Bin Analysis'!$L$3:$L$10110,0),MATCH(R$5,'Bin Analysis'!$C$2:$S$2,0))," ")))))</f>
        <v>0.7142857142857143</v>
      </c>
      <c r="S135" s="68" t="str">
        <f>IF($L135=" "," ",(IF($M135=FALSE," ",(IF($M135&gt;0,INDEX('Bin Analysis'!$C$3:$S$10110,MATCH($L135,'Bin Analysis'!$L$3:$L$10110,0),MATCH(S$5,'Bin Analysis'!$C$2:$S$2,0))," ")))))</f>
        <v>no</v>
      </c>
      <c r="T135" s="68">
        <f>Assignments!K134</f>
        <v>0.2745790557142857</v>
      </c>
      <c r="U135" s="68">
        <f>Assignments!L134</f>
        <v>0.25761241527938372</v>
      </c>
      <c r="V135" s="74" t="str">
        <f>Assignments!V134</f>
        <v>Toggle</v>
      </c>
    </row>
    <row r="136" spans="1:22" x14ac:dyDescent="0.25">
      <c r="A136" s="86" t="s">
        <v>150</v>
      </c>
      <c r="B136" s="87">
        <v>8</v>
      </c>
      <c r="C136" s="87" t="s">
        <v>143</v>
      </c>
      <c r="D136" s="87">
        <v>0.83178808999999998</v>
      </c>
      <c r="E136" s="87">
        <v>7.3090829999999996E-2</v>
      </c>
      <c r="G136" s="40">
        <f>IFERROR('Data Transformation'!M134," ")</f>
        <v>129</v>
      </c>
      <c r="L136" s="66">
        <f t="shared" si="3"/>
        <v>130</v>
      </c>
      <c r="M136" s="67">
        <f>IF(L136=" "," ",(IF($L136&gt;0,INDEX('Bin Analysis'!$C$3:$S$10110,MATCH($L136,'Bin Analysis'!$L$3:$L$10110,0),MATCH(M$5,'Bin Analysis'!$C$2:$S$2,0))," ")))</f>
        <v>9</v>
      </c>
      <c r="N136" s="68">
        <f>IF($L136=" "," ",(IF($M136=FALSE," ",(IF($M136&gt;0,INDEX('Bin Analysis'!$C$3:$S$10110,MATCH($L136,'Bin Analysis'!$L$3:$L$10110,0),MATCH(N$5,'Bin Analysis'!$C$2:$S$2,0))," ")))))</f>
        <v>0</v>
      </c>
      <c r="O136" s="68">
        <f>IF($L136=" "," ",(IF($M136=FALSE," ",(IF($M136&gt;0,INDEX('Bin Analysis'!$C$3:$S$10110,MATCH($L136,'Bin Analysis'!$L$3:$L$10110,0),MATCH(O$5,'Bin Analysis'!$C$2:$S$2,0))," ")))))</f>
        <v>0</v>
      </c>
      <c r="P136" s="68">
        <f>IF($L136=" "," ",(IF($M136=FALSE," ",(IF($M136&gt;0,INDEX('Bin Analysis'!$C$3:$S$10110,MATCH($L136,'Bin Analysis'!$L$3:$L$10110,0),MATCH(P$5,'Bin Analysis'!$C$2:$S$2,0))," ")))))</f>
        <v>0.3</v>
      </c>
      <c r="Q136" s="68">
        <f>IF($L136=" "," ",(IF($M136=FALSE," ",(IF($M136&gt;0,INDEX('Bin Analysis'!$C$3:$S$10110,MATCH($L136,'Bin Analysis'!$L$3:$L$10110,0),MATCH(Q$5,'Bin Analysis'!$C$2:$S$2,0))," ")))))</f>
        <v>0.17391304347826086</v>
      </c>
      <c r="R136" s="68">
        <f>IF($L136=" "," ",(IF($M136=FALSE," ",(IF($M136&gt;0,INDEX('Bin Analysis'!$C$3:$S$10110,MATCH($L136,'Bin Analysis'!$L$3:$L$10110,0),MATCH(R$5,'Bin Analysis'!$C$2:$S$2,0))," ")))))</f>
        <v>0.875</v>
      </c>
      <c r="S136" s="68" t="str">
        <f>IF($L136=" "," ",(IF($M136=FALSE," ",(IF($M136&gt;0,INDEX('Bin Analysis'!$C$3:$S$10110,MATCH($L136,'Bin Analysis'!$L$3:$L$10110,0),MATCH(S$5,'Bin Analysis'!$C$2:$S$2,0))," ")))))</f>
        <v>no</v>
      </c>
      <c r="T136" s="68">
        <f>Assignments!K135</f>
        <v>0.20829084875000001</v>
      </c>
      <c r="U136" s="68">
        <f>Assignments!L135</f>
        <v>0.10147335204282622</v>
      </c>
      <c r="V136" s="74" t="str">
        <f>Assignments!V135</f>
        <v>Toggle</v>
      </c>
    </row>
    <row r="137" spans="1:22" x14ac:dyDescent="0.25">
      <c r="A137" s="86" t="s">
        <v>150</v>
      </c>
      <c r="B137" s="87">
        <v>8</v>
      </c>
      <c r="C137" s="87" t="s">
        <v>152</v>
      </c>
      <c r="D137" s="87">
        <v>0.87817508</v>
      </c>
      <c r="E137" s="87">
        <v>3.2382719999999997E-2</v>
      </c>
      <c r="G137" s="40">
        <f>IFERROR('Data Transformation'!M135," ")</f>
        <v>130</v>
      </c>
      <c r="L137" s="66">
        <f t="shared" si="3"/>
        <v>131</v>
      </c>
      <c r="M137" s="67">
        <f>IF(L137=" "," ",(IF($L137&gt;0,INDEX('Bin Analysis'!$C$3:$S$10110,MATCH($L137,'Bin Analysis'!$L$3:$L$10110,0),MATCH(M$5,'Bin Analysis'!$C$2:$S$2,0))," ")))</f>
        <v>10</v>
      </c>
      <c r="N137" s="68">
        <f>IF($L137=" "," ",(IF($M137=FALSE," ",(IF($M137&gt;0,INDEX('Bin Analysis'!$C$3:$S$10110,MATCH($L137,'Bin Analysis'!$L$3:$L$10110,0),MATCH(N$5,'Bin Analysis'!$C$2:$S$2,0))," ")))))</f>
        <v>0</v>
      </c>
      <c r="O137" s="68">
        <f>IF($L137=" "," ",(IF($M137=FALSE," ",(IF($M137&gt;0,INDEX('Bin Analysis'!$C$3:$S$10110,MATCH($L137,'Bin Analysis'!$L$3:$L$10110,0),MATCH(O$5,'Bin Analysis'!$C$2:$S$2,0))," ")))))</f>
        <v>0</v>
      </c>
      <c r="P137" s="68">
        <f>IF($L137=" "," ",(IF($M137=FALSE," ",(IF($M137&gt;0,INDEX('Bin Analysis'!$C$3:$S$10110,MATCH($L137,'Bin Analysis'!$L$3:$L$10110,0),MATCH(P$5,'Bin Analysis'!$C$2:$S$2,0))," ")))))</f>
        <v>0.4</v>
      </c>
      <c r="Q137" s="68">
        <f>IF($L137=" "," ",(IF($M137=FALSE," ",(IF($M137&gt;0,INDEX('Bin Analysis'!$C$3:$S$10110,MATCH($L137,'Bin Analysis'!$L$3:$L$10110,0),MATCH(Q$5,'Bin Analysis'!$C$2:$S$2,0))," ")))))</f>
        <v>0.30434782608695654</v>
      </c>
      <c r="R137" s="68">
        <f>IF($L137=" "," ",(IF($M137=FALSE," ",(IF($M137&gt;0,INDEX('Bin Analysis'!$C$3:$S$10110,MATCH($L137,'Bin Analysis'!$L$3:$L$10110,0),MATCH(R$5,'Bin Analysis'!$C$2:$S$2,0))," ")))))</f>
        <v>0.66666666666666663</v>
      </c>
      <c r="S137" s="68" t="str">
        <f>IF($L137=" "," ",(IF($M137=FALSE," ",(IF($M137&gt;0,INDEX('Bin Analysis'!$C$3:$S$10110,MATCH($L137,'Bin Analysis'!$L$3:$L$10110,0),MATCH(S$5,'Bin Analysis'!$C$2:$S$2,0))," ")))))</f>
        <v>no</v>
      </c>
      <c r="T137" s="68">
        <f>Assignments!K136</f>
        <v>0.28538628444444447</v>
      </c>
      <c r="U137" s="68">
        <f>Assignments!L136</f>
        <v>0.15656109303152208</v>
      </c>
      <c r="V137" s="74" t="str">
        <f>Assignments!V136</f>
        <v>Toggle</v>
      </c>
    </row>
    <row r="138" spans="1:22" x14ac:dyDescent="0.25">
      <c r="A138" s="86" t="s">
        <v>150</v>
      </c>
      <c r="B138" s="87">
        <v>8</v>
      </c>
      <c r="C138" s="87" t="s">
        <v>161</v>
      </c>
      <c r="D138" s="87">
        <v>0.88109205000000002</v>
      </c>
      <c r="E138" s="87">
        <v>6.8025959999999996E-2</v>
      </c>
      <c r="G138" s="40">
        <f>IFERROR('Data Transformation'!M136," ")</f>
        <v>131</v>
      </c>
      <c r="L138" s="66">
        <f t="shared" si="3"/>
        <v>132</v>
      </c>
      <c r="M138" s="67">
        <f>IF(L138=" "," ",(IF($L138&gt;0,INDEX('Bin Analysis'!$C$3:$S$10110,MATCH($L138,'Bin Analysis'!$L$3:$L$10110,0),MATCH(M$5,'Bin Analysis'!$C$2:$S$2,0))," ")))</f>
        <v>13</v>
      </c>
      <c r="N138" s="68">
        <f>IF($L138=" "," ",(IF($M138=FALSE," ",(IF($M138&gt;0,INDEX('Bin Analysis'!$C$3:$S$10110,MATCH($L138,'Bin Analysis'!$L$3:$L$10110,0),MATCH(N$5,'Bin Analysis'!$C$2:$S$2,0))," ")))))</f>
        <v>0</v>
      </c>
      <c r="O138" s="68">
        <f>IF($L138=" "," ",(IF($M138=FALSE," ",(IF($M138&gt;0,INDEX('Bin Analysis'!$C$3:$S$10110,MATCH($L138,'Bin Analysis'!$L$3:$L$10110,0),MATCH(O$5,'Bin Analysis'!$C$2:$S$2,0))," ")))))</f>
        <v>0</v>
      </c>
      <c r="P138" s="68">
        <f>IF($L138=" "," ",(IF($M138=FALSE," ",(IF($M138&gt;0,INDEX('Bin Analysis'!$C$3:$S$10110,MATCH($L138,'Bin Analysis'!$L$3:$L$10110,0),MATCH(P$5,'Bin Analysis'!$C$2:$S$2,0))," ")))))</f>
        <v>0.3</v>
      </c>
      <c r="Q138" s="68">
        <f>IF($L138=" "," ",(IF($M138=FALSE," ",(IF($M138&gt;0,INDEX('Bin Analysis'!$C$3:$S$10110,MATCH($L138,'Bin Analysis'!$L$3:$L$10110,0),MATCH(Q$5,'Bin Analysis'!$C$2:$S$2,0))," ")))))</f>
        <v>0.17391304347826086</v>
      </c>
      <c r="R138" s="68">
        <f>IF($L138=" "," ",(IF($M138=FALSE," ",(IF($M138&gt;0,INDEX('Bin Analysis'!$C$3:$S$10110,MATCH($L138,'Bin Analysis'!$L$3:$L$10110,0),MATCH(R$5,'Bin Analysis'!$C$2:$S$2,0))," ")))))</f>
        <v>0.91666666666666663</v>
      </c>
      <c r="S138" s="68" t="str">
        <f>IF($L138=" "," ",(IF($M138=FALSE," ",(IF($M138&gt;0,INDEX('Bin Analysis'!$C$3:$S$10110,MATCH($L138,'Bin Analysis'!$L$3:$L$10110,0),MATCH(S$5,'Bin Analysis'!$C$2:$S$2,0))," ")))))</f>
        <v>no</v>
      </c>
      <c r="T138" s="68">
        <f>Assignments!K137</f>
        <v>0.15519322416666667</v>
      </c>
      <c r="U138" s="68">
        <f>Assignments!L137</f>
        <v>9.8042607053729844E-2</v>
      </c>
      <c r="V138" s="74" t="str">
        <f>Assignments!V137</f>
        <v>Toggle</v>
      </c>
    </row>
    <row r="139" spans="1:22" x14ac:dyDescent="0.25">
      <c r="A139" s="86" t="s">
        <v>150</v>
      </c>
      <c r="B139" s="87">
        <v>8</v>
      </c>
      <c r="C139" s="87" t="s">
        <v>144</v>
      </c>
      <c r="D139" s="87">
        <v>0.8828606</v>
      </c>
      <c r="E139" s="87">
        <v>4.3938970000000001E-2</v>
      </c>
      <c r="G139" s="40">
        <f>IFERROR('Data Transformation'!M137," ")</f>
        <v>132</v>
      </c>
      <c r="L139" s="66">
        <f t="shared" si="3"/>
        <v>133</v>
      </c>
      <c r="M139" s="67">
        <f>IF(L139=" "," ",(IF($L139&gt;0,INDEX('Bin Analysis'!$C$3:$S$10110,MATCH($L139,'Bin Analysis'!$L$3:$L$10110,0),MATCH(M$5,'Bin Analysis'!$C$2:$S$2,0))," ")))</f>
        <v>17</v>
      </c>
      <c r="N139" s="68">
        <f>IF($L139=" "," ",(IF($M139=FALSE," ",(IF($M139&gt;0,INDEX('Bin Analysis'!$C$3:$S$10110,MATCH($L139,'Bin Analysis'!$L$3:$L$10110,0),MATCH(N$5,'Bin Analysis'!$C$2:$S$2,0))," ")))))</f>
        <v>0</v>
      </c>
      <c r="O139" s="68">
        <f>IF($L139=" "," ",(IF($M139=FALSE," ",(IF($M139&gt;0,INDEX('Bin Analysis'!$C$3:$S$10110,MATCH($L139,'Bin Analysis'!$L$3:$L$10110,0),MATCH(O$5,'Bin Analysis'!$C$2:$S$2,0))," ")))))</f>
        <v>0.1875</v>
      </c>
      <c r="P139" s="68">
        <f>IF($L139=" "," ",(IF($M139=FALSE," ",(IF($M139&gt;0,INDEX('Bin Analysis'!$C$3:$S$10110,MATCH($L139,'Bin Analysis'!$L$3:$L$10110,0),MATCH(P$5,'Bin Analysis'!$C$2:$S$2,0))," ")))))</f>
        <v>0.6</v>
      </c>
      <c r="Q139" s="68">
        <f>IF($L139=" "," ",(IF($M139=FALSE," ",(IF($M139&gt;0,INDEX('Bin Analysis'!$C$3:$S$10110,MATCH($L139,'Bin Analysis'!$L$3:$L$10110,0),MATCH(Q$5,'Bin Analysis'!$C$2:$S$2,0))," ")))))</f>
        <v>0.52173913043478259</v>
      </c>
      <c r="R139" s="68">
        <f>IF($L139=" "," ",(IF($M139=FALSE," ",(IF($M139&gt;0,INDEX('Bin Analysis'!$C$3:$S$10110,MATCH($L139,'Bin Analysis'!$L$3:$L$10110,0),MATCH(R$5,'Bin Analysis'!$C$2:$S$2,0))," ")))))</f>
        <v>0.1875</v>
      </c>
      <c r="S139" s="68" t="str">
        <f>IF($L139=" "," ",(IF($M139=FALSE," ",(IF($M139&gt;0,INDEX('Bin Analysis'!$C$3:$S$10110,MATCH($L139,'Bin Analysis'!$L$3:$L$10110,0),MATCH(S$5,'Bin Analysis'!$C$2:$S$2,0))," ")))))</f>
        <v>no</v>
      </c>
      <c r="T139" s="68">
        <f>Assignments!K138</f>
        <v>0.62808033187500001</v>
      </c>
      <c r="U139" s="68">
        <f>Assignments!L138</f>
        <v>0.29714402137879276</v>
      </c>
      <c r="V139" s="74" t="str">
        <f>Assignments!V138</f>
        <v>Rheostat</v>
      </c>
    </row>
    <row r="140" spans="1:22" x14ac:dyDescent="0.25">
      <c r="A140" s="86" t="s">
        <v>150</v>
      </c>
      <c r="B140" s="87">
        <v>8</v>
      </c>
      <c r="C140" s="87" t="s">
        <v>145</v>
      </c>
      <c r="D140" s="87">
        <v>0.91700499000000002</v>
      </c>
      <c r="E140" s="87">
        <v>6.5220890000000004E-2</v>
      </c>
      <c r="G140" s="40">
        <f>IFERROR('Data Transformation'!M138," ")</f>
        <v>133</v>
      </c>
      <c r="L140" s="66">
        <f t="shared" si="3"/>
        <v>134</v>
      </c>
      <c r="M140" s="67">
        <f>IF(L140=" "," ",(IF($L140&gt;0,INDEX('Bin Analysis'!$C$3:$S$10110,MATCH($L140,'Bin Analysis'!$L$3:$L$10110,0),MATCH(M$5,'Bin Analysis'!$C$2:$S$2,0))," ")))</f>
        <v>18</v>
      </c>
      <c r="N140" s="68">
        <f>IF($L140=" "," ",(IF($M140=FALSE," ",(IF($M140&gt;0,INDEX('Bin Analysis'!$C$3:$S$10110,MATCH($L140,'Bin Analysis'!$L$3:$L$10110,0),MATCH(N$5,'Bin Analysis'!$C$2:$S$2,0))," ")))))</f>
        <v>0</v>
      </c>
      <c r="O140" s="68">
        <f>IF($L140=" "," ",(IF($M140=FALSE," ",(IF($M140&gt;0,INDEX('Bin Analysis'!$C$3:$S$10110,MATCH($L140,'Bin Analysis'!$L$3:$L$10110,0),MATCH(O$5,'Bin Analysis'!$C$2:$S$2,0))," ")))))</f>
        <v>5.8823529411764705E-2</v>
      </c>
      <c r="P140" s="68">
        <f>IF($L140=" "," ",(IF($M140=FALSE," ",(IF($M140&gt;0,INDEX('Bin Analysis'!$C$3:$S$10110,MATCH($L140,'Bin Analysis'!$L$3:$L$10110,0),MATCH(P$5,'Bin Analysis'!$C$2:$S$2,0))," ")))))</f>
        <v>0.7</v>
      </c>
      <c r="Q140" s="68">
        <f>IF($L140=" "," ",(IF($M140=FALSE," ",(IF($M140&gt;0,INDEX('Bin Analysis'!$C$3:$S$10110,MATCH($L140,'Bin Analysis'!$L$3:$L$10110,0),MATCH(Q$5,'Bin Analysis'!$C$2:$S$2,0))," ")))))</f>
        <v>0.65217391304347827</v>
      </c>
      <c r="R140" s="68">
        <f>IF($L140=" "," ",(IF($M140=FALSE," ",(IF($M140&gt;0,INDEX('Bin Analysis'!$C$3:$S$10110,MATCH($L140,'Bin Analysis'!$L$3:$L$10110,0),MATCH(R$5,'Bin Analysis'!$C$2:$S$2,0))," ")))))</f>
        <v>5.8823529411764705E-2</v>
      </c>
      <c r="S140" s="68" t="str">
        <f>IF($L140=" "," ",(IF($M140=FALSE," ",(IF($M140&gt;0,INDEX('Bin Analysis'!$C$3:$S$10110,MATCH($L140,'Bin Analysis'!$L$3:$L$10110,0),MATCH(S$5,'Bin Analysis'!$C$2:$S$2,0))," ")))))</f>
        <v>no</v>
      </c>
      <c r="T140" s="68">
        <f>Assignments!K139</f>
        <v>0.64205797117647068</v>
      </c>
      <c r="U140" s="68">
        <f>Assignments!L139</f>
        <v>0.16974841778128874</v>
      </c>
      <c r="V140" s="74" t="str">
        <f>Assignments!V139</f>
        <v>Rheostat</v>
      </c>
    </row>
    <row r="141" spans="1:22" x14ac:dyDescent="0.25">
      <c r="A141" s="86" t="s">
        <v>150</v>
      </c>
      <c r="B141" s="87">
        <v>8</v>
      </c>
      <c r="C141" s="87" t="s">
        <v>154</v>
      </c>
      <c r="D141" s="87">
        <v>0.95809451999999995</v>
      </c>
      <c r="E141" s="87">
        <v>5.2611400000000003E-2</v>
      </c>
      <c r="G141" s="40">
        <f>IFERROR('Data Transformation'!M139," ")</f>
        <v>134</v>
      </c>
      <c r="L141" s="66">
        <f t="shared" si="3"/>
        <v>135</v>
      </c>
      <c r="M141" s="67">
        <f>IF(L141=" "," ",(IF($L141&gt;0,INDEX('Bin Analysis'!$C$3:$S$10110,MATCH($L141,'Bin Analysis'!$L$3:$L$10110,0),MATCH(M$5,'Bin Analysis'!$C$2:$S$2,0))," ")))</f>
        <v>20</v>
      </c>
      <c r="N141" s="68">
        <f>IF($L141=" "," ",(IF($M141=FALSE," ",(IF($M141&gt;0,INDEX('Bin Analysis'!$C$3:$S$10110,MATCH($L141,'Bin Analysis'!$L$3:$L$10110,0),MATCH(N$5,'Bin Analysis'!$C$2:$S$2,0))," ")))))</f>
        <v>0</v>
      </c>
      <c r="O141" s="68">
        <f>IF($L141=" "," ",(IF($M141=FALSE," ",(IF($M141&gt;0,INDEX('Bin Analysis'!$C$3:$S$10110,MATCH($L141,'Bin Analysis'!$L$3:$L$10110,0),MATCH(O$5,'Bin Analysis'!$C$2:$S$2,0))," ")))))</f>
        <v>0.10526315789473684</v>
      </c>
      <c r="P141" s="68">
        <f>IF($L141=" "," ",(IF($M141=FALSE," ",(IF($M141&gt;0,INDEX('Bin Analysis'!$C$3:$S$10110,MATCH($L141,'Bin Analysis'!$L$3:$L$10110,0),MATCH(P$5,'Bin Analysis'!$C$2:$S$2,0))," ")))))</f>
        <v>0.6</v>
      </c>
      <c r="Q141" s="68">
        <f>IF($L141=" "," ",(IF($M141=FALSE," ",(IF($M141&gt;0,INDEX('Bin Analysis'!$C$3:$S$10110,MATCH($L141,'Bin Analysis'!$L$3:$L$10110,0),MATCH(Q$5,'Bin Analysis'!$C$2:$S$2,0))," ")))))</f>
        <v>0.56521739130434778</v>
      </c>
      <c r="R141" s="68">
        <f>IF($L141=" "," ",(IF($M141=FALSE," ",(IF($M141&gt;0,INDEX('Bin Analysis'!$C$3:$S$10110,MATCH($L141,'Bin Analysis'!$L$3:$L$10110,0),MATCH(R$5,'Bin Analysis'!$C$2:$S$2,0))," ")))))</f>
        <v>0.42105263157894735</v>
      </c>
      <c r="S141" s="68" t="str">
        <f>IF($L141=" "," ",(IF($M141=FALSE," ",(IF($M141&gt;0,INDEX('Bin Analysis'!$C$3:$S$10110,MATCH($L141,'Bin Analysis'!$L$3:$L$10110,0),MATCH(S$5,'Bin Analysis'!$C$2:$S$2,0))," ")))))</f>
        <v>no</v>
      </c>
      <c r="T141" s="68">
        <f>Assignments!K140</f>
        <v>0.48610568315789476</v>
      </c>
      <c r="U141" s="68">
        <f>Assignments!L140</f>
        <v>0.32360301623637727</v>
      </c>
      <c r="V141" s="74" t="str">
        <f>Assignments!V140</f>
        <v>Rheostat</v>
      </c>
    </row>
    <row r="142" spans="1:22" x14ac:dyDescent="0.25">
      <c r="A142" s="86" t="s">
        <v>150</v>
      </c>
      <c r="B142" s="87">
        <v>8</v>
      </c>
      <c r="C142" s="87" t="s">
        <v>158</v>
      </c>
      <c r="D142" s="87">
        <v>0.96506073999999997</v>
      </c>
      <c r="E142" s="87">
        <v>5.3540900000000002E-2</v>
      </c>
      <c r="G142" s="40">
        <f>IFERROR('Data Transformation'!M140," ")</f>
        <v>135</v>
      </c>
      <c r="L142" s="66">
        <f t="shared" si="3"/>
        <v>136</v>
      </c>
      <c r="M142" s="67">
        <f>IF(L142=" "," ",(IF($L142&gt;0,INDEX('Bin Analysis'!$C$3:$S$10110,MATCH($L142,'Bin Analysis'!$L$3:$L$10110,0),MATCH(M$5,'Bin Analysis'!$C$2:$S$2,0))," ")))</f>
        <v>18</v>
      </c>
      <c r="N142" s="68">
        <f>IF($L142=" "," ",(IF($M142=FALSE," ",(IF($M142&gt;0,INDEX('Bin Analysis'!$C$3:$S$10110,MATCH($L142,'Bin Analysis'!$L$3:$L$10110,0),MATCH(N$5,'Bin Analysis'!$C$2:$S$2,0))," ")))))</f>
        <v>0</v>
      </c>
      <c r="O142" s="68">
        <f>IF($L142=" "," ",(IF($M142=FALSE," ",(IF($M142&gt;0,INDEX('Bin Analysis'!$C$3:$S$10110,MATCH($L142,'Bin Analysis'!$L$3:$L$10110,0),MATCH(O$5,'Bin Analysis'!$C$2:$S$2,0))," ")))))</f>
        <v>5.8823529411764705E-2</v>
      </c>
      <c r="P142" s="68">
        <f>IF($L142=" "," ",(IF($M142=FALSE," ",(IF($M142&gt;0,INDEX('Bin Analysis'!$C$3:$S$10110,MATCH($L142,'Bin Analysis'!$L$3:$L$10110,0),MATCH(P$5,'Bin Analysis'!$C$2:$S$2,0))," ")))))</f>
        <v>0.6</v>
      </c>
      <c r="Q142" s="68">
        <f>IF($L142=" "," ",(IF($M142=FALSE," ",(IF($M142&gt;0,INDEX('Bin Analysis'!$C$3:$S$10110,MATCH($L142,'Bin Analysis'!$L$3:$L$10110,0),MATCH(Q$5,'Bin Analysis'!$C$2:$S$2,0))," ")))))</f>
        <v>0.52173913043478259</v>
      </c>
      <c r="R142" s="68">
        <f>IF($L142=" "," ",(IF($M142=FALSE," ",(IF($M142&gt;0,INDEX('Bin Analysis'!$C$3:$S$10110,MATCH($L142,'Bin Analysis'!$L$3:$L$10110,0),MATCH(R$5,'Bin Analysis'!$C$2:$S$2,0))," ")))))</f>
        <v>0.47058823529411764</v>
      </c>
      <c r="S142" s="68" t="str">
        <f>IF($L142=" "," ",(IF($M142=FALSE," ",(IF($M142&gt;0,INDEX('Bin Analysis'!$C$3:$S$10110,MATCH($L142,'Bin Analysis'!$L$3:$L$10110,0),MATCH(S$5,'Bin Analysis'!$C$2:$S$2,0))," ")))))</f>
        <v>no</v>
      </c>
      <c r="T142" s="68">
        <f>Assignments!K141</f>
        <v>0.38414566470588241</v>
      </c>
      <c r="U142" s="68">
        <f>Assignments!L141</f>
        <v>0.25515704346272455</v>
      </c>
      <c r="V142" s="74" t="str">
        <f>Assignments!V141</f>
        <v>Rheostat</v>
      </c>
    </row>
    <row r="143" spans="1:22" x14ac:dyDescent="0.25">
      <c r="A143" s="86" t="s">
        <v>150</v>
      </c>
      <c r="B143" s="87">
        <v>8</v>
      </c>
      <c r="C143" s="87" t="s">
        <v>151</v>
      </c>
      <c r="D143" s="87">
        <v>0.96745725999999999</v>
      </c>
      <c r="E143" s="87">
        <v>7.5879890000000005E-2</v>
      </c>
      <c r="G143" s="40">
        <f>IFERROR('Data Transformation'!M141," ")</f>
        <v>136</v>
      </c>
      <c r="L143" s="66">
        <f t="shared" si="3"/>
        <v>137</v>
      </c>
      <c r="M143" s="67">
        <f>IF(L143=" "," ",(IF($L143&gt;0,INDEX('Bin Analysis'!$C$3:$S$10110,MATCH($L143,'Bin Analysis'!$L$3:$L$10110,0),MATCH(M$5,'Bin Analysis'!$C$2:$S$2,0))," ")))</f>
        <v>17</v>
      </c>
      <c r="N143" s="68">
        <f>IF($L143=" "," ",(IF($M143=FALSE," ",(IF($M143&gt;0,INDEX('Bin Analysis'!$C$3:$S$10110,MATCH($L143,'Bin Analysis'!$L$3:$L$10110,0),MATCH(N$5,'Bin Analysis'!$C$2:$S$2,0))," ")))))</f>
        <v>0</v>
      </c>
      <c r="O143" s="68">
        <f>IF($L143=" "," ",(IF($M143=FALSE," ",(IF($M143&gt;0,INDEX('Bin Analysis'!$C$3:$S$10110,MATCH($L143,'Bin Analysis'!$L$3:$L$10110,0),MATCH(O$5,'Bin Analysis'!$C$2:$S$2,0))," ")))))</f>
        <v>0.9375</v>
      </c>
      <c r="P143" s="68">
        <f>IF($L143=" "," ",(IF($M143=FALSE," ",(IF($M143&gt;0,INDEX('Bin Analysis'!$C$3:$S$10110,MATCH($L143,'Bin Analysis'!$L$3:$L$10110,0),MATCH(P$5,'Bin Analysis'!$C$2:$S$2,0))," ")))))</f>
        <v>0.3</v>
      </c>
      <c r="Q143" s="68">
        <f>IF($L143=" "," ",(IF($M143=FALSE," ",(IF($M143&gt;0,INDEX('Bin Analysis'!$C$3:$S$10110,MATCH($L143,'Bin Analysis'!$L$3:$L$10110,0),MATCH(Q$5,'Bin Analysis'!$C$2:$S$2,0))," ")))))</f>
        <v>0.2608695652173913</v>
      </c>
      <c r="R143" s="68">
        <f>IF($L143=" "," ",(IF($M143=FALSE," ",(IF($M143&gt;0,INDEX('Bin Analysis'!$C$3:$S$10110,MATCH($L143,'Bin Analysis'!$L$3:$L$10110,0),MATCH(R$5,'Bin Analysis'!$C$2:$S$2,0))," ")))))</f>
        <v>0</v>
      </c>
      <c r="S143" s="68" t="str">
        <f>IF($L143=" "," ",(IF($M143=FALSE," ",(IF($M143&gt;0,INDEX('Bin Analysis'!$C$3:$S$10110,MATCH($L143,'Bin Analysis'!$L$3:$L$10110,0),MATCH(S$5,'Bin Analysis'!$C$2:$S$2,0))," ")))))</f>
        <v>no</v>
      </c>
      <c r="T143" s="68">
        <f>Assignments!K142</f>
        <v>1.03305846125</v>
      </c>
      <c r="U143" s="68">
        <f>Assignments!L142</f>
        <v>0.11775985895949333</v>
      </c>
      <c r="V143" s="74" t="str">
        <f>Assignments!V142</f>
        <v>Neutral</v>
      </c>
    </row>
    <row r="144" spans="1:22" x14ac:dyDescent="0.25">
      <c r="A144" s="86" t="s">
        <v>155</v>
      </c>
      <c r="B144" s="87">
        <v>9</v>
      </c>
      <c r="C144" s="87" t="s">
        <v>143</v>
      </c>
      <c r="D144" s="87">
        <v>0.29767594000000003</v>
      </c>
      <c r="E144" s="87">
        <v>5.714789E-2</v>
      </c>
      <c r="G144" s="40">
        <f>IFERROR('Data Transformation'!M142," ")</f>
        <v>137</v>
      </c>
      <c r="L144" s="66">
        <f t="shared" si="3"/>
        <v>138</v>
      </c>
      <c r="M144" s="67">
        <f>IF(L144=" "," ",(IF($L144&gt;0,INDEX('Bin Analysis'!$C$3:$S$10110,MATCH($L144,'Bin Analysis'!$L$3:$L$10110,0),MATCH(M$5,'Bin Analysis'!$C$2:$S$2,0))," ")))</f>
        <v>20</v>
      </c>
      <c r="N144" s="68">
        <f>IF($L144=" "," ",(IF($M144=FALSE," ",(IF($M144&gt;0,INDEX('Bin Analysis'!$C$3:$S$10110,MATCH($L144,'Bin Analysis'!$L$3:$L$10110,0),MATCH(N$5,'Bin Analysis'!$C$2:$S$2,0))," ")))))</f>
        <v>0</v>
      </c>
      <c r="O144" s="68">
        <f>IF($L144=" "," ",(IF($M144=FALSE," ",(IF($M144&gt;0,INDEX('Bin Analysis'!$C$3:$S$10110,MATCH($L144,'Bin Analysis'!$L$3:$L$10110,0),MATCH(O$5,'Bin Analysis'!$C$2:$S$2,0))," ")))))</f>
        <v>0.42105263157894735</v>
      </c>
      <c r="P144" s="68">
        <f>IF($L144=" "," ",(IF($M144=FALSE," ",(IF($M144&gt;0,INDEX('Bin Analysis'!$C$3:$S$10110,MATCH($L144,'Bin Analysis'!$L$3:$L$10110,0),MATCH(P$5,'Bin Analysis'!$C$2:$S$2,0))," ")))))</f>
        <v>0.6</v>
      </c>
      <c r="Q144" s="68">
        <f>IF($L144=" "," ",(IF($M144=FALSE," ",(IF($M144&gt;0,INDEX('Bin Analysis'!$C$3:$S$10110,MATCH($L144,'Bin Analysis'!$L$3:$L$10110,0),MATCH(Q$5,'Bin Analysis'!$C$2:$S$2,0))," ")))))</f>
        <v>0.56521739130434778</v>
      </c>
      <c r="R144" s="68">
        <f>IF($L144=" "," ",(IF($M144=FALSE," ",(IF($M144&gt;0,INDEX('Bin Analysis'!$C$3:$S$10110,MATCH($L144,'Bin Analysis'!$L$3:$L$10110,0),MATCH(R$5,'Bin Analysis'!$C$2:$S$2,0))," ")))))</f>
        <v>5.2631578947368418E-2</v>
      </c>
      <c r="S144" s="68" t="str">
        <f>IF($L144=" "," ",(IF($M144=FALSE," ",(IF($M144&gt;0,INDEX('Bin Analysis'!$C$3:$S$10110,MATCH($L144,'Bin Analysis'!$L$3:$L$10110,0),MATCH(S$5,'Bin Analysis'!$C$2:$S$2,0))," ")))))</f>
        <v>no</v>
      </c>
      <c r="T144" s="68">
        <f>Assignments!K143</f>
        <v>0.81280982421052628</v>
      </c>
      <c r="U144" s="68">
        <f>Assignments!L143</f>
        <v>0.20295016885058068</v>
      </c>
      <c r="V144" s="74" t="str">
        <f>Assignments!V143</f>
        <v>Rheostat</v>
      </c>
    </row>
    <row r="145" spans="1:23" x14ac:dyDescent="0.25">
      <c r="A145" s="86" t="s">
        <v>155</v>
      </c>
      <c r="B145" s="87">
        <v>9</v>
      </c>
      <c r="C145" s="87" t="s">
        <v>160</v>
      </c>
      <c r="D145" s="87">
        <v>0.32024004</v>
      </c>
      <c r="E145" s="87">
        <v>5.6771799999999997E-2</v>
      </c>
      <c r="G145" s="40">
        <f>IFERROR('Data Transformation'!M143," ")</f>
        <v>138</v>
      </c>
      <c r="L145" s="66">
        <f t="shared" si="3"/>
        <v>139</v>
      </c>
      <c r="M145" s="67">
        <f>IF(L145=" "," ",(IF($L145&gt;0,INDEX('Bin Analysis'!$C$3:$S$10110,MATCH($L145,'Bin Analysis'!$L$3:$L$10110,0),MATCH(M$5,'Bin Analysis'!$C$2:$S$2,0))," ")))</f>
        <v>14</v>
      </c>
      <c r="N145" s="68">
        <f>IF($L145=" "," ",(IF($M145=FALSE," ",(IF($M145&gt;0,INDEX('Bin Analysis'!$C$3:$S$10110,MATCH($L145,'Bin Analysis'!$L$3:$L$10110,0),MATCH(N$5,'Bin Analysis'!$C$2:$S$2,0))," ")))))</f>
        <v>0</v>
      </c>
      <c r="O145" s="68">
        <f>IF($L145=" "," ",(IF($M145=FALSE," ",(IF($M145&gt;0,INDEX('Bin Analysis'!$C$3:$S$10110,MATCH($L145,'Bin Analysis'!$L$3:$L$10110,0),MATCH(O$5,'Bin Analysis'!$C$2:$S$2,0))," ")))))</f>
        <v>0.38461538461538464</v>
      </c>
      <c r="P145" s="68">
        <f>IF($L145=" "," ",(IF($M145=FALSE," ",(IF($M145&gt;0,INDEX('Bin Analysis'!$C$3:$S$10110,MATCH($L145,'Bin Analysis'!$L$3:$L$10110,0),MATCH(P$5,'Bin Analysis'!$C$2:$S$2,0))," ")))))</f>
        <v>0.5</v>
      </c>
      <c r="Q145" s="68">
        <f>IF($L145=" "," ",(IF($M145=FALSE," ",(IF($M145&gt;0,INDEX('Bin Analysis'!$C$3:$S$10110,MATCH($L145,'Bin Analysis'!$L$3:$L$10110,0),MATCH(Q$5,'Bin Analysis'!$C$2:$S$2,0))," ")))))</f>
        <v>0.43478260869565216</v>
      </c>
      <c r="R145" s="68">
        <f>IF($L145=" "," ",(IF($M145=FALSE," ",(IF($M145&gt;0,INDEX('Bin Analysis'!$C$3:$S$10110,MATCH($L145,'Bin Analysis'!$L$3:$L$10110,0),MATCH(R$5,'Bin Analysis'!$C$2:$S$2,0))," ")))))</f>
        <v>0.38461538461538464</v>
      </c>
      <c r="S145" s="68" t="str">
        <f>IF($L145=" "," ",(IF($M145=FALSE," ",(IF($M145&gt;0,INDEX('Bin Analysis'!$C$3:$S$10110,MATCH($L145,'Bin Analysis'!$L$3:$L$10110,0),MATCH(S$5,'Bin Analysis'!$C$2:$S$2,0))," ")))))</f>
        <v>no</v>
      </c>
      <c r="T145" s="68">
        <f>Assignments!K144</f>
        <v>0.56872967230769234</v>
      </c>
      <c r="U145" s="68">
        <f>Assignments!L144</f>
        <v>0.40937574684917083</v>
      </c>
      <c r="V145" s="74" t="str">
        <f>Assignments!V144</f>
        <v>Adverse</v>
      </c>
      <c r="W145" t="s">
        <v>172</v>
      </c>
    </row>
    <row r="146" spans="1:23" x14ac:dyDescent="0.25">
      <c r="A146" s="86" t="s">
        <v>155</v>
      </c>
      <c r="B146" s="87">
        <v>9</v>
      </c>
      <c r="C146" s="87" t="s">
        <v>157</v>
      </c>
      <c r="D146" s="87">
        <v>0.43145043</v>
      </c>
      <c r="E146" s="87">
        <v>8.9710300000000007E-2</v>
      </c>
      <c r="G146" s="40">
        <f>IFERROR('Data Transformation'!M144," ")</f>
        <v>139</v>
      </c>
      <c r="L146" s="66">
        <f t="shared" si="3"/>
        <v>140</v>
      </c>
      <c r="M146" s="67">
        <f>IF(L146=" "," ",(IF($L146&gt;0,INDEX('Bin Analysis'!$C$3:$S$10110,MATCH($L146,'Bin Analysis'!$L$3:$L$10110,0),MATCH(M$5,'Bin Analysis'!$C$2:$S$2,0))," ")))</f>
        <v>13</v>
      </c>
      <c r="N146" s="68">
        <f>IF($L146=" "," ",(IF($M146=FALSE," ",(IF($M146&gt;0,INDEX('Bin Analysis'!$C$3:$S$10110,MATCH($L146,'Bin Analysis'!$L$3:$L$10110,0),MATCH(N$5,'Bin Analysis'!$C$2:$S$2,0))," ")))))</f>
        <v>0</v>
      </c>
      <c r="O146" s="68">
        <f>IF($L146=" "," ",(IF($M146=FALSE," ",(IF($M146&gt;0,INDEX('Bin Analysis'!$C$3:$S$10110,MATCH($L146,'Bin Analysis'!$L$3:$L$10110,0),MATCH(O$5,'Bin Analysis'!$C$2:$S$2,0))," ")))))</f>
        <v>8.3333333333333329E-2</v>
      </c>
      <c r="P146" s="68">
        <f>IF($L146=" "," ",(IF($M146=FALSE," ",(IF($M146&gt;0,INDEX('Bin Analysis'!$C$3:$S$10110,MATCH($L146,'Bin Analysis'!$L$3:$L$10110,0),MATCH(P$5,'Bin Analysis'!$C$2:$S$2,0))," ")))))</f>
        <v>0.7</v>
      </c>
      <c r="Q146" s="68">
        <f>IF($L146=" "," ",(IF($M146=FALSE," ",(IF($M146&gt;0,INDEX('Bin Analysis'!$C$3:$S$10110,MATCH($L146,'Bin Analysis'!$L$3:$L$10110,0),MATCH(Q$5,'Bin Analysis'!$C$2:$S$2,0))," ")))))</f>
        <v>0.65217391304347827</v>
      </c>
      <c r="R146" s="68">
        <f>IF($L146=" "," ",(IF($M146=FALSE," ",(IF($M146&gt;0,INDEX('Bin Analysis'!$C$3:$S$10110,MATCH($L146,'Bin Analysis'!$L$3:$L$10110,0),MATCH(R$5,'Bin Analysis'!$C$2:$S$2,0))," ")))))</f>
        <v>0.16666666666666666</v>
      </c>
      <c r="S146" s="68" t="str">
        <f>IF($L146=" "," ",(IF($M146=FALSE," ",(IF($M146&gt;0,INDEX('Bin Analysis'!$C$3:$S$10110,MATCH($L146,'Bin Analysis'!$L$3:$L$10110,0),MATCH(S$5,'Bin Analysis'!$C$2:$S$2,0))," ")))))</f>
        <v>no</v>
      </c>
      <c r="T146" s="68">
        <f>Assignments!K145</f>
        <v>0.62637824666666664</v>
      </c>
      <c r="U146" s="68">
        <f>Assignments!L145</f>
        <v>0.26880637342433689</v>
      </c>
      <c r="V146" s="74" t="str">
        <f>Assignments!V145</f>
        <v>Rheostat</v>
      </c>
    </row>
    <row r="147" spans="1:23" x14ac:dyDescent="0.25">
      <c r="A147" s="86" t="s">
        <v>155</v>
      </c>
      <c r="B147" s="87">
        <v>9</v>
      </c>
      <c r="C147" s="87" t="s">
        <v>146</v>
      </c>
      <c r="D147" s="87">
        <v>0.52393617000000003</v>
      </c>
      <c r="E147" s="87">
        <v>8.882052E-2</v>
      </c>
      <c r="G147" s="40">
        <f>IFERROR('Data Transformation'!M145," ")</f>
        <v>140</v>
      </c>
      <c r="L147" s="66">
        <f t="shared" si="3"/>
        <v>141</v>
      </c>
      <c r="M147" s="67">
        <f>IF(L147=" "," ",(IF($L147&gt;0,INDEX('Bin Analysis'!$C$3:$S$10110,MATCH($L147,'Bin Analysis'!$L$3:$L$10110,0),MATCH(M$5,'Bin Analysis'!$C$2:$S$2,0))," ")))</f>
        <v>18</v>
      </c>
      <c r="N147" s="68">
        <f>IF($L147=" "," ",(IF($M147=FALSE," ",(IF($M147&gt;0,INDEX('Bin Analysis'!$C$3:$S$10110,MATCH($L147,'Bin Analysis'!$L$3:$L$10110,0),MATCH(N$5,'Bin Analysis'!$C$2:$S$2,0))," ")))))</f>
        <v>0</v>
      </c>
      <c r="O147" s="68">
        <f>IF($L147=" "," ",(IF($M147=FALSE," ",(IF($M147&gt;0,INDEX('Bin Analysis'!$C$3:$S$10110,MATCH($L147,'Bin Analysis'!$L$3:$L$10110,0),MATCH(O$5,'Bin Analysis'!$C$2:$S$2,0))," ")))))</f>
        <v>0.88235294117647056</v>
      </c>
      <c r="P147" s="68">
        <f>IF($L147=" "," ",(IF($M147=FALSE," ",(IF($M147&gt;0,INDEX('Bin Analysis'!$C$3:$S$10110,MATCH($L147,'Bin Analysis'!$L$3:$L$10110,0),MATCH(P$5,'Bin Analysis'!$C$2:$S$2,0))," ")))))</f>
        <v>0.4</v>
      </c>
      <c r="Q147" s="68">
        <f>IF($L147=" "," ",(IF($M147=FALSE," ",(IF($M147&gt;0,INDEX('Bin Analysis'!$C$3:$S$10110,MATCH($L147,'Bin Analysis'!$L$3:$L$10110,0),MATCH(Q$5,'Bin Analysis'!$C$2:$S$2,0))," ")))))</f>
        <v>0.2608695652173913</v>
      </c>
      <c r="R147" s="68">
        <f>IF($L147=" "," ",(IF($M147=FALSE," ",(IF($M147&gt;0,INDEX('Bin Analysis'!$C$3:$S$10110,MATCH($L147,'Bin Analysis'!$L$3:$L$10110,0),MATCH(R$5,'Bin Analysis'!$C$2:$S$2,0))," ")))))</f>
        <v>5.8823529411764705E-2</v>
      </c>
      <c r="S147" s="68" t="str">
        <f>IF($L147=" "," ",(IF($M147=FALSE," ",(IF($M147&gt;0,INDEX('Bin Analysis'!$C$3:$S$10110,MATCH($L147,'Bin Analysis'!$L$3:$L$10110,0),MATCH(S$5,'Bin Analysis'!$C$2:$S$2,0))," ")))))</f>
        <v>no</v>
      </c>
      <c r="T147" s="68">
        <f>Assignments!K146</f>
        <v>0.95266917058823519</v>
      </c>
      <c r="U147" s="68">
        <f>Assignments!L146</f>
        <v>0.21916762035517168</v>
      </c>
      <c r="V147" s="74" t="str">
        <f>Assignments!V146</f>
        <v>Neutral</v>
      </c>
    </row>
    <row r="148" spans="1:23" x14ac:dyDescent="0.25">
      <c r="A148" s="86" t="s">
        <v>155</v>
      </c>
      <c r="B148" s="87">
        <v>9</v>
      </c>
      <c r="C148" s="87" t="s">
        <v>154</v>
      </c>
      <c r="D148" s="87">
        <v>0.58608859999999996</v>
      </c>
      <c r="E148" s="87">
        <v>0.10237665</v>
      </c>
      <c r="G148" s="40">
        <f>IFERROR('Data Transformation'!M146," ")</f>
        <v>141</v>
      </c>
      <c r="L148" s="66">
        <f t="shared" si="3"/>
        <v>142</v>
      </c>
      <c r="M148" s="67">
        <f>IF(L148=" "," ",(IF($L148&gt;0,INDEX('Bin Analysis'!$C$3:$S$10110,MATCH($L148,'Bin Analysis'!$L$3:$L$10110,0),MATCH(M$5,'Bin Analysis'!$C$2:$S$2,0))," ")))</f>
        <v>18</v>
      </c>
      <c r="N148" s="68">
        <f>IF($L148=" "," ",(IF($M148=FALSE," ",(IF($M148&gt;0,INDEX('Bin Analysis'!$C$3:$S$10110,MATCH($L148,'Bin Analysis'!$L$3:$L$10110,0),MATCH(N$5,'Bin Analysis'!$C$2:$S$2,0))," ")))))</f>
        <v>0</v>
      </c>
      <c r="O148" s="68">
        <f>IF($L148=" "," ",(IF($M148=FALSE," ",(IF($M148&gt;0,INDEX('Bin Analysis'!$C$3:$S$10110,MATCH($L148,'Bin Analysis'!$L$3:$L$10110,0),MATCH(O$5,'Bin Analysis'!$C$2:$S$2,0))," ")))))</f>
        <v>0</v>
      </c>
      <c r="P148" s="68">
        <f>IF($L148=" "," ",(IF($M148=FALSE," ",(IF($M148&gt;0,INDEX('Bin Analysis'!$C$3:$S$10110,MATCH($L148,'Bin Analysis'!$L$3:$L$10110,0),MATCH(P$5,'Bin Analysis'!$C$2:$S$2,0))," ")))))</f>
        <v>0.2</v>
      </c>
      <c r="Q148" s="68">
        <f>IF($L148=" "," ",(IF($M148=FALSE," ",(IF($M148&gt;0,INDEX('Bin Analysis'!$C$3:$S$10110,MATCH($L148,'Bin Analysis'!$L$3:$L$10110,0),MATCH(Q$5,'Bin Analysis'!$C$2:$S$2,0))," ")))))</f>
        <v>8.6956521739130432E-2</v>
      </c>
      <c r="R148" s="68">
        <f>IF($L148=" "," ",(IF($M148=FALSE," ",(IF($M148&gt;0,INDEX('Bin Analysis'!$C$3:$S$10110,MATCH($L148,'Bin Analysis'!$L$3:$L$10110,0),MATCH(R$5,'Bin Analysis'!$C$2:$S$2,0))," ")))))</f>
        <v>1</v>
      </c>
      <c r="S148" s="68" t="str">
        <f>IF($L148=" "," ",(IF($M148=FALSE," ",(IF($M148&gt;0,INDEX('Bin Analysis'!$C$3:$S$10110,MATCH($L148,'Bin Analysis'!$L$3:$L$10110,0),MATCH(S$5,'Bin Analysis'!$C$2:$S$2,0))," ")))))</f>
        <v>yes</v>
      </c>
      <c r="T148" s="68">
        <f>Assignments!K147</f>
        <v>0.13087291941176471</v>
      </c>
      <c r="U148" s="68">
        <f>Assignments!L147</f>
        <v>4.7999369012217019E-2</v>
      </c>
      <c r="V148" s="74" t="str">
        <f>Assignments!V147</f>
        <v>Toggle</v>
      </c>
    </row>
    <row r="149" spans="1:23" x14ac:dyDescent="0.25">
      <c r="A149" s="86" t="s">
        <v>155</v>
      </c>
      <c r="B149" s="87">
        <v>9</v>
      </c>
      <c r="C149" s="87" t="s">
        <v>144</v>
      </c>
      <c r="D149" s="87">
        <v>0.68527457000000003</v>
      </c>
      <c r="E149" s="87">
        <v>8.8043730000000001E-2</v>
      </c>
      <c r="G149" s="40">
        <f>IFERROR('Data Transformation'!M147," ")</f>
        <v>142</v>
      </c>
      <c r="L149" s="66">
        <f t="shared" si="3"/>
        <v>143</v>
      </c>
      <c r="M149" s="67">
        <f>IF(L149=" "," ",(IF($L149&gt;0,INDEX('Bin Analysis'!$C$3:$S$10110,MATCH($L149,'Bin Analysis'!$L$3:$L$10110,0),MATCH(M$5,'Bin Analysis'!$C$2:$S$2,0))," ")))</f>
        <v>20</v>
      </c>
      <c r="N149" s="68">
        <f>IF($L149=" "," ",(IF($M149=FALSE," ",(IF($M149&gt;0,INDEX('Bin Analysis'!$C$3:$S$10110,MATCH($L149,'Bin Analysis'!$L$3:$L$10110,0),MATCH(N$5,'Bin Analysis'!$C$2:$S$2,0))," ")))))</f>
        <v>0</v>
      </c>
      <c r="O149" s="68">
        <f>IF($L149=" "," ",(IF($M149=FALSE," ",(IF($M149&gt;0,INDEX('Bin Analysis'!$C$3:$S$10110,MATCH($L149,'Bin Analysis'!$L$3:$L$10110,0),MATCH(O$5,'Bin Analysis'!$C$2:$S$2,0))," ")))))</f>
        <v>0.31578947368421051</v>
      </c>
      <c r="P149" s="68">
        <f>IF($L149=" "," ",(IF($M149=FALSE," ",(IF($M149&gt;0,INDEX('Bin Analysis'!$C$3:$S$10110,MATCH($L149,'Bin Analysis'!$L$3:$L$10110,0),MATCH(P$5,'Bin Analysis'!$C$2:$S$2,0))," ")))))</f>
        <v>0.7</v>
      </c>
      <c r="Q149" s="68">
        <f>IF($L149=" "," ",(IF($M149=FALSE," ",(IF($M149&gt;0,INDEX('Bin Analysis'!$C$3:$S$10110,MATCH($L149,'Bin Analysis'!$L$3:$L$10110,0),MATCH(Q$5,'Bin Analysis'!$C$2:$S$2,0))," ")))))</f>
        <v>0.65217391304347827</v>
      </c>
      <c r="R149" s="68">
        <f>IF($L149=" "," ",(IF($M149=FALSE," ",(IF($M149&gt;0,INDEX('Bin Analysis'!$C$3:$S$10110,MATCH($L149,'Bin Analysis'!$L$3:$L$10110,0),MATCH(R$5,'Bin Analysis'!$C$2:$S$2,0))," ")))))</f>
        <v>5.2631578947368418E-2</v>
      </c>
      <c r="S149" s="68" t="str">
        <f>IF($L149=" "," ",(IF($M149=FALSE," ",(IF($M149&gt;0,INDEX('Bin Analysis'!$C$3:$S$10110,MATCH($L149,'Bin Analysis'!$L$3:$L$10110,0),MATCH(S$5,'Bin Analysis'!$C$2:$S$2,0))," ")))))</f>
        <v>no</v>
      </c>
      <c r="T149" s="68">
        <f>Assignments!K148</f>
        <v>0.68003165263157894</v>
      </c>
      <c r="U149" s="68">
        <f>Assignments!L148</f>
        <v>0.24457195083841438</v>
      </c>
      <c r="V149" s="74" t="str">
        <f>Assignments!V148</f>
        <v>Rheostat</v>
      </c>
    </row>
    <row r="150" spans="1:23" x14ac:dyDescent="0.25">
      <c r="A150" s="86" t="s">
        <v>155</v>
      </c>
      <c r="B150" s="87">
        <v>9</v>
      </c>
      <c r="C150" s="87" t="s">
        <v>147</v>
      </c>
      <c r="D150" s="87">
        <v>0.72375303000000002</v>
      </c>
      <c r="E150" s="87">
        <v>3.7584390000000002E-2</v>
      </c>
      <c r="G150" s="40">
        <f>IFERROR('Data Transformation'!M148," ")</f>
        <v>143</v>
      </c>
      <c r="L150" s="66">
        <f t="shared" si="3"/>
        <v>144</v>
      </c>
      <c r="M150" s="67">
        <f>IF(L150=" "," ",(IF($L150&gt;0,INDEX('Bin Analysis'!$C$3:$S$10110,MATCH($L150,'Bin Analysis'!$L$3:$L$10110,0),MATCH(M$5,'Bin Analysis'!$C$2:$S$2,0))," ")))</f>
        <v>17</v>
      </c>
      <c r="N150" s="68">
        <f>IF($L150=" "," ",(IF($M150=FALSE," ",(IF($M150&gt;0,INDEX('Bin Analysis'!$C$3:$S$10110,MATCH($L150,'Bin Analysis'!$L$3:$L$10110,0),MATCH(N$5,'Bin Analysis'!$C$2:$S$2,0))," ")))))</f>
        <v>0</v>
      </c>
      <c r="O150" s="68">
        <f>IF($L150=" "," ",(IF($M150=FALSE," ",(IF($M150&gt;0,INDEX('Bin Analysis'!$C$3:$S$10110,MATCH($L150,'Bin Analysis'!$L$3:$L$10110,0),MATCH(O$5,'Bin Analysis'!$C$2:$S$2,0))," ")))))</f>
        <v>0</v>
      </c>
      <c r="P150" s="68">
        <f>IF($L150=" "," ",(IF($M150=FALSE," ",(IF($M150&gt;0,INDEX('Bin Analysis'!$C$3:$S$10110,MATCH($L150,'Bin Analysis'!$L$3:$L$10110,0),MATCH(P$5,'Bin Analysis'!$C$2:$S$2,0))," ")))))</f>
        <v>0.6</v>
      </c>
      <c r="Q150" s="68">
        <f>IF($L150=" "," ",(IF($M150=FALSE," ",(IF($M150&gt;0,INDEX('Bin Analysis'!$C$3:$S$10110,MATCH($L150,'Bin Analysis'!$L$3:$L$10110,0),MATCH(Q$5,'Bin Analysis'!$C$2:$S$2,0))," ")))))</f>
        <v>0.56521739130434778</v>
      </c>
      <c r="R150" s="68">
        <f>IF($L150=" "," ",(IF($M150=FALSE," ",(IF($M150&gt;0,INDEX('Bin Analysis'!$C$3:$S$10110,MATCH($L150,'Bin Analysis'!$L$3:$L$10110,0),MATCH(R$5,'Bin Analysis'!$C$2:$S$2,0))," ")))))</f>
        <v>0.75</v>
      </c>
      <c r="S150" s="68" t="str">
        <f>IF($L150=" "," ",(IF($M150=FALSE," ",(IF($M150&gt;0,INDEX('Bin Analysis'!$C$3:$S$10110,MATCH($L150,'Bin Analysis'!$L$3:$L$10110,0),MATCH(S$5,'Bin Analysis'!$C$2:$S$2,0))," ")))))</f>
        <v>no</v>
      </c>
      <c r="T150" s="68">
        <f>Assignments!K149</f>
        <v>0.27732636625000001</v>
      </c>
      <c r="U150" s="68">
        <f>Assignments!L149</f>
        <v>0.27269810142828993</v>
      </c>
      <c r="V150" s="74" t="str">
        <f>Assignments!V149</f>
        <v>Toggle</v>
      </c>
    </row>
    <row r="151" spans="1:23" x14ac:dyDescent="0.25">
      <c r="A151" s="86" t="s">
        <v>155</v>
      </c>
      <c r="B151" s="87">
        <v>9</v>
      </c>
      <c r="C151" s="87" t="s">
        <v>158</v>
      </c>
      <c r="D151" s="87">
        <v>0.73139080000000001</v>
      </c>
      <c r="E151" s="87">
        <v>6.6713880000000003E-2</v>
      </c>
      <c r="G151" s="40">
        <f>IFERROR('Data Transformation'!M149," ")</f>
        <v>144</v>
      </c>
      <c r="L151" s="66">
        <f t="shared" si="3"/>
        <v>145</v>
      </c>
      <c r="M151" s="67">
        <f>IF(L151=" "," ",(IF($L151&gt;0,INDEX('Bin Analysis'!$C$3:$S$10110,MATCH($L151,'Bin Analysis'!$L$3:$L$10110,0),MATCH(M$5,'Bin Analysis'!$C$2:$S$2,0))," ")))</f>
        <v>16</v>
      </c>
      <c r="N151" s="68">
        <f>IF($L151=" "," ",(IF($M151=FALSE," ",(IF($M151&gt;0,INDEX('Bin Analysis'!$C$3:$S$10110,MATCH($L151,'Bin Analysis'!$L$3:$L$10110,0),MATCH(N$5,'Bin Analysis'!$C$2:$S$2,0))," ")))))</f>
        <v>0</v>
      </c>
      <c r="O151" s="68">
        <f>IF($L151=" "," ",(IF($M151=FALSE," ",(IF($M151&gt;0,INDEX('Bin Analysis'!$C$3:$S$10110,MATCH($L151,'Bin Analysis'!$L$3:$L$10110,0),MATCH(O$5,'Bin Analysis'!$C$2:$S$2,0))," ")))))</f>
        <v>6.6666666666666666E-2</v>
      </c>
      <c r="P151" s="68">
        <f>IF($L151=" "," ",(IF($M151=FALSE," ",(IF($M151&gt;0,INDEX('Bin Analysis'!$C$3:$S$10110,MATCH($L151,'Bin Analysis'!$L$3:$L$10110,0),MATCH(P$5,'Bin Analysis'!$C$2:$S$2,0))," ")))))</f>
        <v>0.6</v>
      </c>
      <c r="Q151" s="68">
        <f>IF($L151=" "," ",(IF($M151=FALSE," ",(IF($M151&gt;0,INDEX('Bin Analysis'!$C$3:$S$10110,MATCH($L151,'Bin Analysis'!$L$3:$L$10110,0),MATCH(Q$5,'Bin Analysis'!$C$2:$S$2,0))," ")))))</f>
        <v>0.56521739130434778</v>
      </c>
      <c r="R151" s="68">
        <f>IF($L151=" "," ",(IF($M151=FALSE," ",(IF($M151&gt;0,INDEX('Bin Analysis'!$C$3:$S$10110,MATCH($L151,'Bin Analysis'!$L$3:$L$10110,0),MATCH(R$5,'Bin Analysis'!$C$2:$S$2,0))," ")))))</f>
        <v>0.46666666666666667</v>
      </c>
      <c r="S151" s="68" t="str">
        <f>IF($L151=" "," ",(IF($M151=FALSE," ",(IF($M151&gt;0,INDEX('Bin Analysis'!$C$3:$S$10110,MATCH($L151,'Bin Analysis'!$L$3:$L$10110,0),MATCH(S$5,'Bin Analysis'!$C$2:$S$2,0))," ")))))</f>
        <v>no</v>
      </c>
      <c r="T151" s="68">
        <f>Assignments!K150</f>
        <v>0.41285765666666663</v>
      </c>
      <c r="U151" s="68">
        <f>Assignments!L150</f>
        <v>0.25155860678689562</v>
      </c>
      <c r="V151" s="74" t="str">
        <f>Assignments!V150</f>
        <v>Rheostat</v>
      </c>
    </row>
    <row r="152" spans="1:23" x14ac:dyDescent="0.25">
      <c r="A152" s="86" t="s">
        <v>155</v>
      </c>
      <c r="B152" s="87">
        <v>9</v>
      </c>
      <c r="C152" s="87" t="s">
        <v>9</v>
      </c>
      <c r="D152" s="87">
        <v>0.79800987999999995</v>
      </c>
      <c r="E152" s="87">
        <v>4.7958319999999999E-2</v>
      </c>
      <c r="G152" s="40">
        <f>IFERROR('Data Transformation'!M150," ")</f>
        <v>145</v>
      </c>
      <c r="L152" s="66">
        <f t="shared" si="3"/>
        <v>146</v>
      </c>
      <c r="M152" s="67">
        <f>IF(L152=" "," ",(IF($L152&gt;0,INDEX('Bin Analysis'!$C$3:$S$10110,MATCH($L152,'Bin Analysis'!$L$3:$L$10110,0),MATCH(M$5,'Bin Analysis'!$C$2:$S$2,0))," ")))</f>
        <v>13</v>
      </c>
      <c r="N152" s="68">
        <f>IF($L152=" "," ",(IF($M152=FALSE," ",(IF($M152&gt;0,INDEX('Bin Analysis'!$C$3:$S$10110,MATCH($L152,'Bin Analysis'!$L$3:$L$10110,0),MATCH(N$5,'Bin Analysis'!$C$2:$S$2,0))," ")))))</f>
        <v>0</v>
      </c>
      <c r="O152" s="68">
        <f>IF($L152=" "," ",(IF($M152=FALSE," ",(IF($M152&gt;0,INDEX('Bin Analysis'!$C$3:$S$10110,MATCH($L152,'Bin Analysis'!$L$3:$L$10110,0),MATCH(O$5,'Bin Analysis'!$C$2:$S$2,0))," ")))))</f>
        <v>0.5</v>
      </c>
      <c r="P152" s="68">
        <f>IF($L152=" "," ",(IF($M152=FALSE," ",(IF($M152&gt;0,INDEX('Bin Analysis'!$C$3:$S$10110,MATCH($L152,'Bin Analysis'!$L$3:$L$10110,0),MATCH(P$5,'Bin Analysis'!$C$2:$S$2,0))," ")))))</f>
        <v>0.4</v>
      </c>
      <c r="Q152" s="68">
        <f>IF($L152=" "," ",(IF($M152=FALSE," ",(IF($M152&gt;0,INDEX('Bin Analysis'!$C$3:$S$10110,MATCH($L152,'Bin Analysis'!$L$3:$L$10110,0),MATCH(Q$5,'Bin Analysis'!$C$2:$S$2,0))," ")))))</f>
        <v>0.30434782608695654</v>
      </c>
      <c r="R152" s="68">
        <f>IF($L152=" "," ",(IF($M152=FALSE," ",(IF($M152&gt;0,INDEX('Bin Analysis'!$C$3:$S$10110,MATCH($L152,'Bin Analysis'!$L$3:$L$10110,0),MATCH(R$5,'Bin Analysis'!$C$2:$S$2,0))," ")))))</f>
        <v>8.3333333333333329E-2</v>
      </c>
      <c r="S152" s="68" t="str">
        <f>IF($L152=" "," ",(IF($M152=FALSE," ",(IF($M152&gt;0,INDEX('Bin Analysis'!$C$3:$S$10110,MATCH($L152,'Bin Analysis'!$L$3:$L$10110,0),MATCH(S$5,'Bin Analysis'!$C$2:$S$2,0))," ")))))</f>
        <v>no</v>
      </c>
      <c r="T152" s="68">
        <f>Assignments!K151</f>
        <v>0.84017649666666661</v>
      </c>
      <c r="U152" s="68">
        <f>Assignments!L151</f>
        <v>0.21883096623160578</v>
      </c>
      <c r="V152" s="74" t="str">
        <f>Assignments!V151</f>
        <v>Moderate</v>
      </c>
    </row>
    <row r="153" spans="1:23" x14ac:dyDescent="0.25">
      <c r="A153" s="86" t="s">
        <v>155</v>
      </c>
      <c r="B153" s="87">
        <v>9</v>
      </c>
      <c r="C153" s="87" t="s">
        <v>148</v>
      </c>
      <c r="D153" s="87">
        <v>0.81406445999999999</v>
      </c>
      <c r="E153" s="87">
        <v>0.10609378</v>
      </c>
      <c r="G153" s="40">
        <f>IFERROR('Data Transformation'!M151," ")</f>
        <v>146</v>
      </c>
      <c r="L153" s="66">
        <f t="shared" si="3"/>
        <v>147</v>
      </c>
      <c r="M153" s="67">
        <f>IF(L153=" "," ",(IF($L153&gt;0,INDEX('Bin Analysis'!$C$3:$S$10110,MATCH($L153,'Bin Analysis'!$L$3:$L$10110,0),MATCH(M$5,'Bin Analysis'!$C$2:$S$2,0))," ")))</f>
        <v>16</v>
      </c>
      <c r="N153" s="68">
        <f>IF($L153=" "," ",(IF($M153=FALSE," ",(IF($M153&gt;0,INDEX('Bin Analysis'!$C$3:$S$10110,MATCH($L153,'Bin Analysis'!$L$3:$L$10110,0),MATCH(N$5,'Bin Analysis'!$C$2:$S$2,0))," ")))))</f>
        <v>0</v>
      </c>
      <c r="O153" s="68">
        <f>IF($L153=" "," ",(IF($M153=FALSE," ",(IF($M153&gt;0,INDEX('Bin Analysis'!$C$3:$S$10110,MATCH($L153,'Bin Analysis'!$L$3:$L$10110,0),MATCH(O$5,'Bin Analysis'!$C$2:$S$2,0))," ")))))</f>
        <v>0.13333333333333333</v>
      </c>
      <c r="P153" s="68">
        <f>IF($L153=" "," ",(IF($M153=FALSE," ",(IF($M153&gt;0,INDEX('Bin Analysis'!$C$3:$S$10110,MATCH($L153,'Bin Analysis'!$L$3:$L$10110,0),MATCH(P$5,'Bin Analysis'!$C$2:$S$2,0))," ")))))</f>
        <v>0.4</v>
      </c>
      <c r="Q153" s="68">
        <f>IF($L153=" "," ",(IF($M153=FALSE," ",(IF($M153&gt;0,INDEX('Bin Analysis'!$C$3:$S$10110,MATCH($L153,'Bin Analysis'!$L$3:$L$10110,0),MATCH(Q$5,'Bin Analysis'!$C$2:$S$2,0))," ")))))</f>
        <v>0.30434782608695654</v>
      </c>
      <c r="R153" s="68">
        <f>IF($L153=" "," ",(IF($M153=FALSE," ",(IF($M153&gt;0,INDEX('Bin Analysis'!$C$3:$S$10110,MATCH($L153,'Bin Analysis'!$L$3:$L$10110,0),MATCH(R$5,'Bin Analysis'!$C$2:$S$2,0))," ")))))</f>
        <v>0.8</v>
      </c>
      <c r="S153" s="68" t="str">
        <f>IF($L153=" "," ",(IF($M153=FALSE," ",(IF($M153&gt;0,INDEX('Bin Analysis'!$C$3:$S$10110,MATCH($L153,'Bin Analysis'!$L$3:$L$10110,0),MATCH(S$5,'Bin Analysis'!$C$2:$S$2,0))," ")))))</f>
        <v>no</v>
      </c>
      <c r="T153" s="68">
        <f>Assignments!K152</f>
        <v>0.26088156533333334</v>
      </c>
      <c r="U153" s="68">
        <f>Assignments!L152</f>
        <v>0.31431759522275754</v>
      </c>
      <c r="V153" s="74" t="str">
        <f>Assignments!V152</f>
        <v>Toggle</v>
      </c>
    </row>
    <row r="154" spans="1:23" x14ac:dyDescent="0.25">
      <c r="A154" s="86" t="s">
        <v>155</v>
      </c>
      <c r="B154" s="87">
        <v>9</v>
      </c>
      <c r="C154" s="87" t="s">
        <v>153</v>
      </c>
      <c r="D154" s="87">
        <v>0.82242578</v>
      </c>
      <c r="E154" s="87">
        <v>5.6171659999999998E-2</v>
      </c>
      <c r="G154" s="40">
        <f>IFERROR('Data Transformation'!M152," ")</f>
        <v>147</v>
      </c>
      <c r="L154" s="66">
        <f t="shared" si="3"/>
        <v>148</v>
      </c>
      <c r="M154" s="67">
        <f>IF(L154=" "," ",(IF($L154&gt;0,INDEX('Bin Analysis'!$C$3:$S$10110,MATCH($L154,'Bin Analysis'!$L$3:$L$10110,0),MATCH(M$5,'Bin Analysis'!$C$2:$S$2,0))," ")))</f>
        <v>13</v>
      </c>
      <c r="N154" s="68">
        <f>IF($L154=" "," ",(IF($M154=FALSE," ",(IF($M154&gt;0,INDEX('Bin Analysis'!$C$3:$S$10110,MATCH($L154,'Bin Analysis'!$L$3:$L$10110,0),MATCH(N$5,'Bin Analysis'!$C$2:$S$2,0))," ")))))</f>
        <v>0</v>
      </c>
      <c r="O154" s="68">
        <f>IF($L154=" "," ",(IF($M154=FALSE," ",(IF($M154&gt;0,INDEX('Bin Analysis'!$C$3:$S$10110,MATCH($L154,'Bin Analysis'!$L$3:$L$10110,0),MATCH(O$5,'Bin Analysis'!$C$2:$S$2,0))," ")))))</f>
        <v>8.3333333333333329E-2</v>
      </c>
      <c r="P154" s="68">
        <f>IF($L154=" "," ",(IF($M154=FALSE," ",(IF($M154&gt;0,INDEX('Bin Analysis'!$C$3:$S$10110,MATCH($L154,'Bin Analysis'!$L$3:$L$10110,0),MATCH(P$5,'Bin Analysis'!$C$2:$S$2,0))," ")))))</f>
        <v>0.5</v>
      </c>
      <c r="Q154" s="68">
        <f>IF($L154=" "," ",(IF($M154=FALSE," ",(IF($M154&gt;0,INDEX('Bin Analysis'!$C$3:$S$10110,MATCH($L154,'Bin Analysis'!$L$3:$L$10110,0),MATCH(Q$5,'Bin Analysis'!$C$2:$S$2,0))," ")))))</f>
        <v>0.39130434782608697</v>
      </c>
      <c r="R154" s="68">
        <f>IF($L154=" "," ",(IF($M154=FALSE," ",(IF($M154&gt;0,INDEX('Bin Analysis'!$C$3:$S$10110,MATCH($L154,'Bin Analysis'!$L$3:$L$10110,0),MATCH(R$5,'Bin Analysis'!$C$2:$S$2,0))," ")))))</f>
        <v>0.58333333333333337</v>
      </c>
      <c r="S154" s="68" t="str">
        <f>IF($L154=" "," ",(IF($M154=FALSE," ",(IF($M154&gt;0,INDEX('Bin Analysis'!$C$3:$S$10110,MATCH($L154,'Bin Analysis'!$L$3:$L$10110,0),MATCH(S$5,'Bin Analysis'!$C$2:$S$2,0))," ")))))</f>
        <v>no</v>
      </c>
      <c r="T154" s="68">
        <f>Assignments!K153</f>
        <v>0.39410499999999998</v>
      </c>
      <c r="U154" s="68">
        <f>Assignments!L153</f>
        <v>0.35156377878846728</v>
      </c>
      <c r="V154" s="74" t="str">
        <f>Assignments!V153</f>
        <v>Adverse</v>
      </c>
    </row>
    <row r="155" spans="1:23" x14ac:dyDescent="0.25">
      <c r="A155" s="86" t="s">
        <v>155</v>
      </c>
      <c r="B155" s="87">
        <v>9</v>
      </c>
      <c r="C155" s="87" t="s">
        <v>145</v>
      </c>
      <c r="D155" s="87">
        <v>0.96262126999999997</v>
      </c>
      <c r="E155" s="87">
        <v>4.6790850000000002E-2</v>
      </c>
      <c r="G155" s="40">
        <f>IFERROR('Data Transformation'!M153," ")</f>
        <v>148</v>
      </c>
      <c r="L155" s="66">
        <f t="shared" si="3"/>
        <v>149</v>
      </c>
      <c r="M155" s="67">
        <f>IF(L155=" "," ",(IF($L155&gt;0,INDEX('Bin Analysis'!$C$3:$S$10110,MATCH($L155,'Bin Analysis'!$L$3:$L$10110,0),MATCH(M$5,'Bin Analysis'!$C$2:$S$2,0))," ")))</f>
        <v>11</v>
      </c>
      <c r="N155" s="68">
        <f>IF($L155=" "," ",(IF($M155=FALSE," ",(IF($M155&gt;0,INDEX('Bin Analysis'!$C$3:$S$10110,MATCH($L155,'Bin Analysis'!$L$3:$L$10110,0),MATCH(N$5,'Bin Analysis'!$C$2:$S$2,0))," ")))))</f>
        <v>0</v>
      </c>
      <c r="O155" s="68">
        <f>IF($L155=" "," ",(IF($M155=FALSE," ",(IF($M155&gt;0,INDEX('Bin Analysis'!$C$3:$S$10110,MATCH($L155,'Bin Analysis'!$L$3:$L$10110,0),MATCH(O$5,'Bin Analysis'!$C$2:$S$2,0))," ")))))</f>
        <v>0</v>
      </c>
      <c r="P155" s="68">
        <f>IF($L155=" "," ",(IF($M155=FALSE," ",(IF($M155&gt;0,INDEX('Bin Analysis'!$C$3:$S$10110,MATCH($L155,'Bin Analysis'!$L$3:$L$10110,0),MATCH(P$5,'Bin Analysis'!$C$2:$S$2,0))," ")))))</f>
        <v>0.2</v>
      </c>
      <c r="Q155" s="68">
        <f>IF($L155=" "," ",(IF($M155=FALSE," ",(IF($M155&gt;0,INDEX('Bin Analysis'!$C$3:$S$10110,MATCH($L155,'Bin Analysis'!$L$3:$L$10110,0),MATCH(Q$5,'Bin Analysis'!$C$2:$S$2,0))," ")))))</f>
        <v>8.6956521739130432E-2</v>
      </c>
      <c r="R155" s="68">
        <f>IF($L155=" "," ",(IF($M155=FALSE," ",(IF($M155&gt;0,INDEX('Bin Analysis'!$C$3:$S$10110,MATCH($L155,'Bin Analysis'!$L$3:$L$10110,0),MATCH(R$5,'Bin Analysis'!$C$2:$S$2,0))," ")))))</f>
        <v>1</v>
      </c>
      <c r="S155" s="68" t="str">
        <f>IF($L155=" "," ",(IF($M155=FALSE," ",(IF($M155&gt;0,INDEX('Bin Analysis'!$C$3:$S$10110,MATCH($L155,'Bin Analysis'!$L$3:$L$10110,0),MATCH(S$5,'Bin Analysis'!$C$2:$S$2,0))," ")))))</f>
        <v>yes</v>
      </c>
      <c r="T155" s="68">
        <f>Assignments!K154</f>
        <v>0.11560887</v>
      </c>
      <c r="U155" s="68">
        <f>Assignments!L154</f>
        <v>4.0667292212749236E-2</v>
      </c>
      <c r="V155" s="74" t="str">
        <f>Assignments!V154</f>
        <v>Toggle</v>
      </c>
    </row>
    <row r="156" spans="1:23" x14ac:dyDescent="0.25">
      <c r="A156" s="86" t="s">
        <v>155</v>
      </c>
      <c r="B156" s="87">
        <v>9</v>
      </c>
      <c r="C156" s="87" t="s">
        <v>161</v>
      </c>
      <c r="D156" s="87">
        <v>0.97358157999999995</v>
      </c>
      <c r="E156" s="87">
        <v>4.5042730000000003E-2</v>
      </c>
      <c r="G156" s="40">
        <f>IFERROR('Data Transformation'!M154," ")</f>
        <v>149</v>
      </c>
      <c r="L156" s="66">
        <f t="shared" si="3"/>
        <v>150</v>
      </c>
      <c r="M156" s="67">
        <f>IF(L156=" "," ",(IF($L156&gt;0,INDEX('Bin Analysis'!$C$3:$S$10110,MATCH($L156,'Bin Analysis'!$L$3:$L$10110,0),MATCH(M$5,'Bin Analysis'!$C$2:$S$2,0))," ")))</f>
        <v>15</v>
      </c>
      <c r="N156" s="68">
        <f>IF($L156=" "," ",(IF($M156=FALSE," ",(IF($M156&gt;0,INDEX('Bin Analysis'!$C$3:$S$10110,MATCH($L156,'Bin Analysis'!$L$3:$L$10110,0),MATCH(N$5,'Bin Analysis'!$C$2:$S$2,0))," ")))))</f>
        <v>0</v>
      </c>
      <c r="O156" s="68">
        <f>IF($L156=" "," ",(IF($M156=FALSE," ",(IF($M156&gt;0,INDEX('Bin Analysis'!$C$3:$S$10110,MATCH($L156,'Bin Analysis'!$L$3:$L$10110,0),MATCH(O$5,'Bin Analysis'!$C$2:$S$2,0))," ")))))</f>
        <v>0</v>
      </c>
      <c r="P156" s="68">
        <f>IF($L156=" "," ",(IF($M156=FALSE," ",(IF($M156&gt;0,INDEX('Bin Analysis'!$C$3:$S$10110,MATCH($L156,'Bin Analysis'!$L$3:$L$10110,0),MATCH(P$5,'Bin Analysis'!$C$2:$S$2,0))," ")))))</f>
        <v>0.3</v>
      </c>
      <c r="Q156" s="68">
        <f>IF($L156=" "," ",(IF($M156=FALSE," ",(IF($M156&gt;0,INDEX('Bin Analysis'!$C$3:$S$10110,MATCH($L156,'Bin Analysis'!$L$3:$L$10110,0),MATCH(Q$5,'Bin Analysis'!$C$2:$S$2,0))," ")))))</f>
        <v>0.21739130434782608</v>
      </c>
      <c r="R156" s="68">
        <f>IF($L156=" "," ",(IF($M156=FALSE," ",(IF($M156&gt;0,INDEX('Bin Analysis'!$C$3:$S$10110,MATCH($L156,'Bin Analysis'!$L$3:$L$10110,0),MATCH(R$5,'Bin Analysis'!$C$2:$S$2,0))," ")))))</f>
        <v>0.9285714285714286</v>
      </c>
      <c r="S156" s="68" t="str">
        <f>IF($L156=" "," ",(IF($M156=FALSE," ",(IF($M156&gt;0,INDEX('Bin Analysis'!$C$3:$S$10110,MATCH($L156,'Bin Analysis'!$L$3:$L$10110,0),MATCH(S$5,'Bin Analysis'!$C$2:$S$2,0))," ")))))</f>
        <v>no</v>
      </c>
      <c r="T156" s="68">
        <f>Assignments!K155</f>
        <v>0.15651254714285714</v>
      </c>
      <c r="U156" s="68">
        <f>Assignments!L155</f>
        <v>0.12391698078750833</v>
      </c>
      <c r="V156" s="74" t="str">
        <f>Assignments!V155</f>
        <v>Toggle</v>
      </c>
    </row>
    <row r="157" spans="1:23" x14ac:dyDescent="0.25">
      <c r="A157" s="86" t="s">
        <v>155</v>
      </c>
      <c r="B157" s="87">
        <v>9</v>
      </c>
      <c r="C157" s="87" t="s">
        <v>149</v>
      </c>
      <c r="D157" s="87">
        <v>0.98030806999999998</v>
      </c>
      <c r="E157" s="87">
        <v>3.5269969999999998E-2</v>
      </c>
      <c r="G157" s="40">
        <f>IFERROR('Data Transformation'!M155," ")</f>
        <v>150</v>
      </c>
      <c r="L157" s="66">
        <f t="shared" si="3"/>
        <v>151</v>
      </c>
      <c r="M157" s="67">
        <f>IF(L157=" "," ",(IF($L157&gt;0,INDEX('Bin Analysis'!$C$3:$S$10110,MATCH($L157,'Bin Analysis'!$L$3:$L$10110,0),MATCH(M$5,'Bin Analysis'!$C$2:$S$2,0))," ")))</f>
        <v>19</v>
      </c>
      <c r="N157" s="68">
        <f>IF($L157=" "," ",(IF($M157=FALSE," ",(IF($M157&gt;0,INDEX('Bin Analysis'!$C$3:$S$10110,MATCH($L157,'Bin Analysis'!$L$3:$L$10110,0),MATCH(N$5,'Bin Analysis'!$C$2:$S$2,0))," ")))))</f>
        <v>0</v>
      </c>
      <c r="O157" s="68">
        <f>IF($L157=" "," ",(IF($M157=FALSE," ",(IF($M157&gt;0,INDEX('Bin Analysis'!$C$3:$S$10110,MATCH($L157,'Bin Analysis'!$L$3:$L$10110,0),MATCH(O$5,'Bin Analysis'!$C$2:$S$2,0))," ")))))</f>
        <v>0</v>
      </c>
      <c r="P157" s="68">
        <f>IF($L157=" "," ",(IF($M157=FALSE," ",(IF($M157&gt;0,INDEX('Bin Analysis'!$C$3:$S$10110,MATCH($L157,'Bin Analysis'!$L$3:$L$10110,0),MATCH(P$5,'Bin Analysis'!$C$2:$S$2,0))," ")))))</f>
        <v>0.5</v>
      </c>
      <c r="Q157" s="68">
        <f>IF($L157=" "," ",(IF($M157=FALSE," ",(IF($M157&gt;0,INDEX('Bin Analysis'!$C$3:$S$10110,MATCH($L157,'Bin Analysis'!$L$3:$L$10110,0),MATCH(Q$5,'Bin Analysis'!$C$2:$S$2,0))," ")))))</f>
        <v>0.47826086956521741</v>
      </c>
      <c r="R157" s="68">
        <f>IF($L157=" "," ",(IF($M157=FALSE," ",(IF($M157&gt;0,INDEX('Bin Analysis'!$C$3:$S$10110,MATCH($L157,'Bin Analysis'!$L$3:$L$10110,0),MATCH(R$5,'Bin Analysis'!$C$2:$S$2,0))," ")))))</f>
        <v>0.72222222222222221</v>
      </c>
      <c r="S157" s="68" t="str">
        <f>IF($L157=" "," ",(IF($M157=FALSE," ",(IF($M157&gt;0,INDEX('Bin Analysis'!$C$3:$S$10110,MATCH($L157,'Bin Analysis'!$L$3:$L$10110,0),MATCH(S$5,'Bin Analysis'!$C$2:$S$2,0))," ")))))</f>
        <v>no</v>
      </c>
      <c r="T157" s="68">
        <f>Assignments!K156</f>
        <v>0.25681912722222222</v>
      </c>
      <c r="U157" s="68">
        <f>Assignments!L156</f>
        <v>0.30711396445663758</v>
      </c>
      <c r="V157" s="74" t="str">
        <f>Assignments!V156</f>
        <v>Toggle</v>
      </c>
    </row>
    <row r="158" spans="1:23" x14ac:dyDescent="0.25">
      <c r="A158" s="86" t="s">
        <v>155</v>
      </c>
      <c r="B158" s="87">
        <v>9</v>
      </c>
      <c r="C158" s="87" t="s">
        <v>156</v>
      </c>
      <c r="D158" s="87">
        <v>0.99372243999999998</v>
      </c>
      <c r="E158" s="87">
        <v>5.9917810000000002E-2</v>
      </c>
      <c r="G158" s="40">
        <f>IFERROR('Data Transformation'!M156," ")</f>
        <v>151</v>
      </c>
      <c r="L158" s="66">
        <f t="shared" si="3"/>
        <v>152</v>
      </c>
      <c r="M158" s="67">
        <f>IF(L158=" "," ",(IF($L158&gt;0,INDEX('Bin Analysis'!$C$3:$S$10110,MATCH($L158,'Bin Analysis'!$L$3:$L$10110,0),MATCH(M$5,'Bin Analysis'!$C$2:$S$2,0))," ")))</f>
        <v>16</v>
      </c>
      <c r="N158" s="68">
        <f>IF($L158=" "," ",(IF($M158=FALSE," ",(IF($M158&gt;0,INDEX('Bin Analysis'!$C$3:$S$10110,MATCH($L158,'Bin Analysis'!$L$3:$L$10110,0),MATCH(N$5,'Bin Analysis'!$C$2:$S$2,0))," ")))))</f>
        <v>0</v>
      </c>
      <c r="O158" s="68">
        <f>IF($L158=" "," ",(IF($M158=FALSE," ",(IF($M158&gt;0,INDEX('Bin Analysis'!$C$3:$S$10110,MATCH($L158,'Bin Analysis'!$L$3:$L$10110,0),MATCH(O$5,'Bin Analysis'!$C$2:$S$2,0))," ")))))</f>
        <v>6.6666666666666666E-2</v>
      </c>
      <c r="P158" s="68">
        <f>IF($L158=" "," ",(IF($M158=FALSE," ",(IF($M158&gt;0,INDEX('Bin Analysis'!$C$3:$S$10110,MATCH($L158,'Bin Analysis'!$L$3:$L$10110,0),MATCH(P$5,'Bin Analysis'!$C$2:$S$2,0))," ")))))</f>
        <v>0.6</v>
      </c>
      <c r="Q158" s="68">
        <f>IF($L158=" "," ",(IF($M158=FALSE," ",(IF($M158&gt;0,INDEX('Bin Analysis'!$C$3:$S$10110,MATCH($L158,'Bin Analysis'!$L$3:$L$10110,0),MATCH(Q$5,'Bin Analysis'!$C$2:$S$2,0))," ")))))</f>
        <v>0.56521739130434778</v>
      </c>
      <c r="R158" s="68">
        <f>IF($L158=" "," ",(IF($M158=FALSE," ",(IF($M158&gt;0,INDEX('Bin Analysis'!$C$3:$S$10110,MATCH($L158,'Bin Analysis'!$L$3:$L$10110,0),MATCH(R$5,'Bin Analysis'!$C$2:$S$2,0))," ")))))</f>
        <v>0.6</v>
      </c>
      <c r="S158" s="68" t="str">
        <f>IF($L158=" "," ",(IF($M158=FALSE," ",(IF($M158&gt;0,INDEX('Bin Analysis'!$C$3:$S$10110,MATCH($L158,'Bin Analysis'!$L$3:$L$10110,0),MATCH(S$5,'Bin Analysis'!$C$2:$S$2,0))," ")))))</f>
        <v>no</v>
      </c>
      <c r="T158" s="68">
        <f>Assignments!K157</f>
        <v>0.33525644799999998</v>
      </c>
      <c r="U158" s="68">
        <f>Assignments!L157</f>
        <v>0.30993279055019368</v>
      </c>
      <c r="V158" s="74" t="str">
        <f>Assignments!V157</f>
        <v>Rheostat</v>
      </c>
    </row>
    <row r="159" spans="1:23" x14ac:dyDescent="0.25">
      <c r="A159" s="86" t="s">
        <v>155</v>
      </c>
      <c r="B159" s="87">
        <v>9</v>
      </c>
      <c r="C159" s="87" t="s">
        <v>152</v>
      </c>
      <c r="D159" s="87">
        <v>1.08056621</v>
      </c>
      <c r="E159" s="87">
        <v>5.3338240000000002E-2</v>
      </c>
      <c r="G159" s="40">
        <f>IFERROR('Data Transformation'!M157," ")</f>
        <v>152</v>
      </c>
      <c r="L159" s="66">
        <f t="shared" si="3"/>
        <v>153</v>
      </c>
      <c r="M159" s="67">
        <f>IF(L159=" "," ",(IF($L159&gt;0,INDEX('Bin Analysis'!$C$3:$S$10110,MATCH($L159,'Bin Analysis'!$L$3:$L$10110,0),MATCH(M$5,'Bin Analysis'!$C$2:$S$2,0))," ")))</f>
        <v>19</v>
      </c>
      <c r="N159" s="68">
        <f>IF($L159=" "," ",(IF($M159=FALSE," ",(IF($M159&gt;0,INDEX('Bin Analysis'!$C$3:$S$10110,MATCH($L159,'Bin Analysis'!$L$3:$L$10110,0),MATCH(N$5,'Bin Analysis'!$C$2:$S$2,0))," ")))))</f>
        <v>0</v>
      </c>
      <c r="O159" s="68">
        <f>IF($L159=" "," ",(IF($M159=FALSE," ",(IF($M159&gt;0,INDEX('Bin Analysis'!$C$3:$S$10110,MATCH($L159,'Bin Analysis'!$L$3:$L$10110,0),MATCH(O$5,'Bin Analysis'!$C$2:$S$2,0))," ")))))</f>
        <v>5.5555555555555552E-2</v>
      </c>
      <c r="P159" s="68">
        <f>IF($L159=" "," ",(IF($M159=FALSE," ",(IF($M159&gt;0,INDEX('Bin Analysis'!$C$3:$S$10110,MATCH($L159,'Bin Analysis'!$L$3:$L$10110,0),MATCH(P$5,'Bin Analysis'!$C$2:$S$2,0))," ")))))</f>
        <v>0.5</v>
      </c>
      <c r="Q159" s="68">
        <f>IF($L159=" "," ",(IF($M159=FALSE," ",(IF($M159&gt;0,INDEX('Bin Analysis'!$C$3:$S$10110,MATCH($L159,'Bin Analysis'!$L$3:$L$10110,0),MATCH(Q$5,'Bin Analysis'!$C$2:$S$2,0))," ")))))</f>
        <v>0.39130434782608697</v>
      </c>
      <c r="R159" s="68">
        <f>IF($L159=" "," ",(IF($M159=FALSE," ",(IF($M159&gt;0,INDEX('Bin Analysis'!$C$3:$S$10110,MATCH($L159,'Bin Analysis'!$L$3:$L$10110,0),MATCH(R$5,'Bin Analysis'!$C$2:$S$2,0))," ")))))</f>
        <v>0.77777777777777779</v>
      </c>
      <c r="S159" s="68" t="str">
        <f>IF($L159=" "," ",(IF($M159=FALSE," ",(IF($M159&gt;0,INDEX('Bin Analysis'!$C$3:$S$10110,MATCH($L159,'Bin Analysis'!$L$3:$L$10110,0),MATCH(S$5,'Bin Analysis'!$C$2:$S$2,0))," ")))))</f>
        <v>no</v>
      </c>
      <c r="T159" s="68">
        <f>Assignments!K158</f>
        <v>0.20368299333333337</v>
      </c>
      <c r="U159" s="68">
        <f>Assignments!L158</f>
        <v>0.21721818362131201</v>
      </c>
      <c r="V159" s="74" t="str">
        <f>Assignments!V158</f>
        <v>Toggle</v>
      </c>
    </row>
    <row r="160" spans="1:23" x14ac:dyDescent="0.25">
      <c r="A160" s="86" t="s">
        <v>155</v>
      </c>
      <c r="B160" s="87">
        <v>10</v>
      </c>
      <c r="C160" s="87" t="s">
        <v>153</v>
      </c>
      <c r="D160" s="87">
        <v>0.19527472000000001</v>
      </c>
      <c r="E160" s="87">
        <v>4.4797009999999998E-2</v>
      </c>
      <c r="G160" s="40">
        <f>IFERROR('Data Transformation'!M158," ")</f>
        <v>153</v>
      </c>
      <c r="L160" s="66">
        <f t="shared" si="3"/>
        <v>154</v>
      </c>
      <c r="M160" s="67">
        <f>IF(L160=" "," ",(IF($L160&gt;0,INDEX('Bin Analysis'!$C$3:$S$10110,MATCH($L160,'Bin Analysis'!$L$3:$L$10110,0),MATCH(M$5,'Bin Analysis'!$C$2:$S$2,0))," ")))</f>
        <v>18</v>
      </c>
      <c r="N160" s="68">
        <f>IF($L160=" "," ",(IF($M160=FALSE," ",(IF($M160&gt;0,INDEX('Bin Analysis'!$C$3:$S$10110,MATCH($L160,'Bin Analysis'!$L$3:$L$10110,0),MATCH(N$5,'Bin Analysis'!$C$2:$S$2,0))," ")))))</f>
        <v>0</v>
      </c>
      <c r="O160" s="68">
        <f>IF($L160=" "," ",(IF($M160=FALSE," ",(IF($M160&gt;0,INDEX('Bin Analysis'!$C$3:$S$10110,MATCH($L160,'Bin Analysis'!$L$3:$L$10110,0),MATCH(O$5,'Bin Analysis'!$C$2:$S$2,0))," ")))))</f>
        <v>0</v>
      </c>
      <c r="P160" s="68">
        <f>IF($L160=" "," ",(IF($M160=FALSE," ",(IF($M160&gt;0,INDEX('Bin Analysis'!$C$3:$S$10110,MATCH($L160,'Bin Analysis'!$L$3:$L$10110,0),MATCH(P$5,'Bin Analysis'!$C$2:$S$2,0))," ")))))</f>
        <v>0.2</v>
      </c>
      <c r="Q160" s="68">
        <f>IF($L160=" "," ",(IF($M160=FALSE," ",(IF($M160&gt;0,INDEX('Bin Analysis'!$C$3:$S$10110,MATCH($L160,'Bin Analysis'!$L$3:$L$10110,0),MATCH(Q$5,'Bin Analysis'!$C$2:$S$2,0))," ")))))</f>
        <v>8.6956521739130432E-2</v>
      </c>
      <c r="R160" s="68">
        <f>IF($L160=" "," ",(IF($M160=FALSE," ",(IF($M160&gt;0,INDEX('Bin Analysis'!$C$3:$S$10110,MATCH($L160,'Bin Analysis'!$L$3:$L$10110,0),MATCH(R$5,'Bin Analysis'!$C$2:$S$2,0))," ")))))</f>
        <v>1</v>
      </c>
      <c r="S160" s="68" t="str">
        <f>IF($L160=" "," ",(IF($M160=FALSE," ",(IF($M160&gt;0,INDEX('Bin Analysis'!$C$3:$S$10110,MATCH($L160,'Bin Analysis'!$L$3:$L$10110,0),MATCH(S$5,'Bin Analysis'!$C$2:$S$2,0))," ")))))</f>
        <v>yes</v>
      </c>
      <c r="T160" s="68">
        <f>Assignments!K159</f>
        <v>0.11462007352941175</v>
      </c>
      <c r="U160" s="68">
        <f>Assignments!L159</f>
        <v>8.3143004792849487E-2</v>
      </c>
      <c r="V160" s="74" t="str">
        <f>Assignments!V159</f>
        <v>Toggle</v>
      </c>
    </row>
    <row r="161" spans="1:22" x14ac:dyDescent="0.25">
      <c r="A161" s="86" t="s">
        <v>155</v>
      </c>
      <c r="B161" s="87">
        <v>10</v>
      </c>
      <c r="C161" s="87" t="s">
        <v>159</v>
      </c>
      <c r="D161" s="87">
        <v>0.21222563</v>
      </c>
      <c r="E161" s="87">
        <v>6.7894270000000007E-2</v>
      </c>
      <c r="G161" s="40">
        <f>IFERROR('Data Transformation'!M159," ")</f>
        <v>154</v>
      </c>
      <c r="L161" s="66">
        <f t="shared" si="3"/>
        <v>155</v>
      </c>
      <c r="M161" s="67">
        <f>IF(L161=" "," ",(IF($L161&gt;0,INDEX('Bin Analysis'!$C$3:$S$10110,MATCH($L161,'Bin Analysis'!$L$3:$L$10110,0),MATCH(M$5,'Bin Analysis'!$C$2:$S$2,0))," ")))</f>
        <v>18</v>
      </c>
      <c r="N161" s="68">
        <f>IF($L161=" "," ",(IF($M161=FALSE," ",(IF($M161&gt;0,INDEX('Bin Analysis'!$C$3:$S$10110,MATCH($L161,'Bin Analysis'!$L$3:$L$10110,0),MATCH(N$5,'Bin Analysis'!$C$2:$S$2,0))," ")))))</f>
        <v>0</v>
      </c>
      <c r="O161" s="68">
        <f>IF($L161=" "," ",(IF($M161=FALSE," ",(IF($M161&gt;0,INDEX('Bin Analysis'!$C$3:$S$10110,MATCH($L161,'Bin Analysis'!$L$3:$L$10110,0),MATCH(O$5,'Bin Analysis'!$C$2:$S$2,0))," ")))))</f>
        <v>5.8823529411764705E-2</v>
      </c>
      <c r="P161" s="68">
        <f>IF($L161=" "," ",(IF($M161=FALSE," ",(IF($M161&gt;0,INDEX('Bin Analysis'!$C$3:$S$10110,MATCH($L161,'Bin Analysis'!$L$3:$L$10110,0),MATCH(P$5,'Bin Analysis'!$C$2:$S$2,0))," ")))))</f>
        <v>0.6</v>
      </c>
      <c r="Q161" s="68">
        <f>IF($L161=" "," ",(IF($M161=FALSE," ",(IF($M161&gt;0,INDEX('Bin Analysis'!$C$3:$S$10110,MATCH($L161,'Bin Analysis'!$L$3:$L$10110,0),MATCH(Q$5,'Bin Analysis'!$C$2:$S$2,0))," ")))))</f>
        <v>0.56521739130434778</v>
      </c>
      <c r="R161" s="68">
        <f>IF($L161=" "," ",(IF($M161=FALSE," ",(IF($M161&gt;0,INDEX('Bin Analysis'!$C$3:$S$10110,MATCH($L161,'Bin Analysis'!$L$3:$L$10110,0),MATCH(R$5,'Bin Analysis'!$C$2:$S$2,0))," ")))))</f>
        <v>0.52941176470588236</v>
      </c>
      <c r="S161" s="68" t="str">
        <f>IF($L161=" "," ",(IF($M161=FALSE," ",(IF($M161&gt;0,INDEX('Bin Analysis'!$C$3:$S$10110,MATCH($L161,'Bin Analysis'!$L$3:$L$10110,0),MATCH(S$5,'Bin Analysis'!$C$2:$S$2,0))," ")))))</f>
        <v>no</v>
      </c>
      <c r="T161" s="68">
        <f>Assignments!K160</f>
        <v>0.3587833652941177</v>
      </c>
      <c r="U161" s="68">
        <f>Assignments!L160</f>
        <v>0.34378385784606147</v>
      </c>
      <c r="V161" s="74" t="str">
        <f>Assignments!V160</f>
        <v>Rheostat</v>
      </c>
    </row>
    <row r="162" spans="1:22" x14ac:dyDescent="0.25">
      <c r="A162" s="86" t="s">
        <v>155</v>
      </c>
      <c r="B162" s="87">
        <v>10</v>
      </c>
      <c r="C162" s="87" t="s">
        <v>149</v>
      </c>
      <c r="D162" s="87">
        <v>0.22900227000000001</v>
      </c>
      <c r="E162" s="87">
        <v>5.2323019999999998E-2</v>
      </c>
      <c r="G162" s="40">
        <f>IFERROR('Data Transformation'!M160," ")</f>
        <v>155</v>
      </c>
      <c r="L162" s="66">
        <f t="shared" si="3"/>
        <v>156</v>
      </c>
      <c r="M162" s="67">
        <f>IF(L162=" "," ",(IF($L162&gt;0,INDEX('Bin Analysis'!$C$3:$S$10110,MATCH($L162,'Bin Analysis'!$L$3:$L$10110,0),MATCH(M$5,'Bin Analysis'!$C$2:$S$2,0))," ")))</f>
        <v>19</v>
      </c>
      <c r="N162" s="68">
        <f>IF($L162=" "," ",(IF($M162=FALSE," ",(IF($M162&gt;0,INDEX('Bin Analysis'!$C$3:$S$10110,MATCH($L162,'Bin Analysis'!$L$3:$L$10110,0),MATCH(N$5,'Bin Analysis'!$C$2:$S$2,0))," ")))))</f>
        <v>0</v>
      </c>
      <c r="O162" s="68">
        <f>IF($L162=" "," ",(IF($M162=FALSE," ",(IF($M162&gt;0,INDEX('Bin Analysis'!$C$3:$S$10110,MATCH($L162,'Bin Analysis'!$L$3:$L$10110,0),MATCH(O$5,'Bin Analysis'!$C$2:$S$2,0))," ")))))</f>
        <v>0.1111111111111111</v>
      </c>
      <c r="P162" s="68">
        <f>IF($L162=" "," ",(IF($M162=FALSE," ",(IF($M162&gt;0,INDEX('Bin Analysis'!$C$3:$S$10110,MATCH($L162,'Bin Analysis'!$L$3:$L$10110,0),MATCH(P$5,'Bin Analysis'!$C$2:$S$2,0))," ")))))</f>
        <v>0.7</v>
      </c>
      <c r="Q162" s="68">
        <f>IF($L162=" "," ",(IF($M162=FALSE," ",(IF($M162&gt;0,INDEX('Bin Analysis'!$C$3:$S$10110,MATCH($L162,'Bin Analysis'!$L$3:$L$10110,0),MATCH(Q$5,'Bin Analysis'!$C$2:$S$2,0))," ")))))</f>
        <v>0.65217391304347827</v>
      </c>
      <c r="R162" s="68">
        <f>IF($L162=" "," ",(IF($M162=FALSE," ",(IF($M162&gt;0,INDEX('Bin Analysis'!$C$3:$S$10110,MATCH($L162,'Bin Analysis'!$L$3:$L$10110,0),MATCH(R$5,'Bin Analysis'!$C$2:$S$2,0))," ")))))</f>
        <v>0.44444444444444442</v>
      </c>
      <c r="S162" s="68" t="str">
        <f>IF($L162=" "," ",(IF($M162=FALSE," ",(IF($M162&gt;0,INDEX('Bin Analysis'!$C$3:$S$10110,MATCH($L162,'Bin Analysis'!$L$3:$L$10110,0),MATCH(S$5,'Bin Analysis'!$C$2:$S$2,0))," ")))))</f>
        <v>no</v>
      </c>
      <c r="T162" s="68">
        <f>Assignments!K161</f>
        <v>0.45154140444444441</v>
      </c>
      <c r="U162" s="68">
        <f>Assignments!L161</f>
        <v>0.31552906923168478</v>
      </c>
      <c r="V162" s="74" t="str">
        <f>Assignments!V161</f>
        <v>Rheostat</v>
      </c>
    </row>
    <row r="163" spans="1:22" x14ac:dyDescent="0.25">
      <c r="A163" s="86" t="s">
        <v>155</v>
      </c>
      <c r="B163" s="87">
        <v>10</v>
      </c>
      <c r="C163" s="87" t="s">
        <v>157</v>
      </c>
      <c r="D163" s="87">
        <v>0.24609297999999999</v>
      </c>
      <c r="E163" s="87">
        <v>6.0347360000000003E-2</v>
      </c>
      <c r="G163" s="40">
        <f>IFERROR('Data Transformation'!M161," ")</f>
        <v>156</v>
      </c>
      <c r="L163" s="66">
        <f t="shared" si="3"/>
        <v>157</v>
      </c>
      <c r="M163" s="67">
        <f>IF(L163=" "," ",(IF($L163&gt;0,INDEX('Bin Analysis'!$C$3:$S$10110,MATCH($L163,'Bin Analysis'!$L$3:$L$10110,0),MATCH(M$5,'Bin Analysis'!$C$2:$S$2,0))," ")))</f>
        <v>19</v>
      </c>
      <c r="N163" s="68">
        <f>IF($L163=" "," ",(IF($M163=FALSE," ",(IF($M163&gt;0,INDEX('Bin Analysis'!$C$3:$S$10110,MATCH($L163,'Bin Analysis'!$L$3:$L$10110,0),MATCH(N$5,'Bin Analysis'!$C$2:$S$2,0))," ")))))</f>
        <v>0</v>
      </c>
      <c r="O163" s="68">
        <f>IF($L163=" "," ",(IF($M163=FALSE," ",(IF($M163&gt;0,INDEX('Bin Analysis'!$C$3:$S$10110,MATCH($L163,'Bin Analysis'!$L$3:$L$10110,0),MATCH(O$5,'Bin Analysis'!$C$2:$S$2,0))," ")))))</f>
        <v>0</v>
      </c>
      <c r="P163" s="68">
        <f>IF($L163=" "," ",(IF($M163=FALSE," ",(IF($M163&gt;0,INDEX('Bin Analysis'!$C$3:$S$10110,MATCH($L163,'Bin Analysis'!$L$3:$L$10110,0),MATCH(P$5,'Bin Analysis'!$C$2:$S$2,0))," ")))))</f>
        <v>0.3</v>
      </c>
      <c r="Q163" s="68">
        <f>IF($L163=" "," ",(IF($M163=FALSE," ",(IF($M163&gt;0,INDEX('Bin Analysis'!$C$3:$S$10110,MATCH($L163,'Bin Analysis'!$L$3:$L$10110,0),MATCH(Q$5,'Bin Analysis'!$C$2:$S$2,0))," ")))))</f>
        <v>0.17391304347826086</v>
      </c>
      <c r="R163" s="68">
        <f>IF($L163=" "," ",(IF($M163=FALSE," ",(IF($M163&gt;0,INDEX('Bin Analysis'!$C$3:$S$10110,MATCH($L163,'Bin Analysis'!$L$3:$L$10110,0),MATCH(R$5,'Bin Analysis'!$C$2:$S$2,0))," ")))))</f>
        <v>0.88888888888888884</v>
      </c>
      <c r="S163" s="68" t="str">
        <f>IF($L163=" "," ",(IF($M163=FALSE," ",(IF($M163&gt;0,INDEX('Bin Analysis'!$C$3:$S$10110,MATCH($L163,'Bin Analysis'!$L$3:$L$10110,0),MATCH(S$5,'Bin Analysis'!$C$2:$S$2,0))," ")))))</f>
        <v>no</v>
      </c>
      <c r="T163" s="68">
        <f>Assignments!K162</f>
        <v>0.1614276188888889</v>
      </c>
      <c r="U163" s="68">
        <f>Assignments!L162</f>
        <v>0.11428392022711956</v>
      </c>
      <c r="V163" s="74" t="str">
        <f>Assignments!V162</f>
        <v>Toggle</v>
      </c>
    </row>
    <row r="164" spans="1:22" x14ac:dyDescent="0.25">
      <c r="A164" s="86" t="s">
        <v>155</v>
      </c>
      <c r="B164" s="87">
        <v>10</v>
      </c>
      <c r="C164" s="87" t="s">
        <v>152</v>
      </c>
      <c r="D164" s="87">
        <v>0.26951526999999997</v>
      </c>
      <c r="E164" s="87">
        <v>4.7909680000000003E-2</v>
      </c>
      <c r="G164" s="40">
        <f>IFERROR('Data Transformation'!M162," ")</f>
        <v>157</v>
      </c>
      <c r="L164" s="66">
        <f t="shared" si="3"/>
        <v>158</v>
      </c>
      <c r="M164" s="67">
        <f>IF(L164=" "," ",(IF($L164&gt;0,INDEX('Bin Analysis'!$C$3:$S$10110,MATCH($L164,'Bin Analysis'!$L$3:$L$10110,0),MATCH(M$5,'Bin Analysis'!$C$2:$S$2,0))," ")))</f>
        <v>19</v>
      </c>
      <c r="N164" s="68">
        <f>IF($L164=" "," ",(IF($M164=FALSE," ",(IF($M164&gt;0,INDEX('Bin Analysis'!$C$3:$S$10110,MATCH($L164,'Bin Analysis'!$L$3:$L$10110,0),MATCH(N$5,'Bin Analysis'!$C$2:$S$2,0))," ")))))</f>
        <v>0.1111111111111111</v>
      </c>
      <c r="O164" s="68">
        <f>IF($L164=" "," ",(IF($M164=FALSE," ",(IF($M164&gt;0,INDEX('Bin Analysis'!$C$3:$S$10110,MATCH($L164,'Bin Analysis'!$L$3:$L$10110,0),MATCH(O$5,'Bin Analysis'!$C$2:$S$2,0))," ")))))</f>
        <v>0.44444444444444442</v>
      </c>
      <c r="P164" s="68">
        <f>IF($L164=" "," ",(IF($M164=FALSE," ",(IF($M164&gt;0,INDEX('Bin Analysis'!$C$3:$S$10110,MATCH($L164,'Bin Analysis'!$L$3:$L$10110,0),MATCH(P$5,'Bin Analysis'!$C$2:$S$2,0))," ")))))</f>
        <v>0.6</v>
      </c>
      <c r="Q164" s="68">
        <f>IF($L164=" "," ",(IF($M164=FALSE," ",(IF($M164&gt;0,INDEX('Bin Analysis'!$C$3:$S$10110,MATCH($L164,'Bin Analysis'!$L$3:$L$10110,0),MATCH(Q$5,'Bin Analysis'!$C$2:$S$2,0))," ")))))</f>
        <v>0.52173913043478259</v>
      </c>
      <c r="R164" s="68">
        <f>IF($L164=" "," ",(IF($M164=FALSE," ",(IF($M164&gt;0,INDEX('Bin Analysis'!$C$3:$S$10110,MATCH($L164,'Bin Analysis'!$L$3:$L$10110,0),MATCH(R$5,'Bin Analysis'!$C$2:$S$2,0))," ")))))</f>
        <v>5.5555555555555552E-2</v>
      </c>
      <c r="S164" s="68" t="str">
        <f>IF($L164=" "," ",(IF($M164=FALSE," ",(IF($M164&gt;0,INDEX('Bin Analysis'!$C$3:$S$10110,MATCH($L164,'Bin Analysis'!$L$3:$L$10110,0),MATCH(S$5,'Bin Analysis'!$C$2:$S$2,0))," ")))))</f>
        <v>no</v>
      </c>
      <c r="T164" s="68">
        <f>Assignments!K163</f>
        <v>0.88381701000000001</v>
      </c>
      <c r="U164" s="68">
        <f>Assignments!L163</f>
        <v>0.21977245369366344</v>
      </c>
      <c r="V164" s="74" t="str">
        <f>Assignments!V163</f>
        <v>Rheostat</v>
      </c>
    </row>
    <row r="165" spans="1:22" x14ac:dyDescent="0.25">
      <c r="A165" s="86" t="s">
        <v>155</v>
      </c>
      <c r="B165" s="87">
        <v>10</v>
      </c>
      <c r="C165" s="87" t="s">
        <v>150</v>
      </c>
      <c r="D165" s="87">
        <v>0.28917315999999998</v>
      </c>
      <c r="E165" s="87">
        <v>7.3297719999999997E-2</v>
      </c>
      <c r="G165" s="40">
        <f>IFERROR('Data Transformation'!M163," ")</f>
        <v>158</v>
      </c>
      <c r="L165" s="66">
        <f t="shared" si="3"/>
        <v>159</v>
      </c>
      <c r="M165" s="67">
        <f>IF(L165=" "," ",(IF($L165&gt;0,INDEX('Bin Analysis'!$C$3:$S$10110,MATCH($L165,'Bin Analysis'!$L$3:$L$10110,0),MATCH(M$5,'Bin Analysis'!$C$2:$S$2,0))," ")))</f>
        <v>19</v>
      </c>
      <c r="N165" s="68">
        <f>IF($L165=" "," ",(IF($M165=FALSE," ",(IF($M165&gt;0,INDEX('Bin Analysis'!$C$3:$S$10110,MATCH($L165,'Bin Analysis'!$L$3:$L$10110,0),MATCH(N$5,'Bin Analysis'!$C$2:$S$2,0))," ")))))</f>
        <v>0</v>
      </c>
      <c r="O165" s="68">
        <f>IF($L165=" "," ",(IF($M165=FALSE," ",(IF($M165&gt;0,INDEX('Bin Analysis'!$C$3:$S$10110,MATCH($L165,'Bin Analysis'!$L$3:$L$10110,0),MATCH(O$5,'Bin Analysis'!$C$2:$S$2,0))," ")))))</f>
        <v>0</v>
      </c>
      <c r="P165" s="68">
        <f>IF($L165=" "," ",(IF($M165=FALSE," ",(IF($M165&gt;0,INDEX('Bin Analysis'!$C$3:$S$10110,MATCH($L165,'Bin Analysis'!$L$3:$L$10110,0),MATCH(P$5,'Bin Analysis'!$C$2:$S$2,0))," ")))))</f>
        <v>0.4</v>
      </c>
      <c r="Q165" s="68">
        <f>IF($L165=" "," ",(IF($M165=FALSE," ",(IF($M165&gt;0,INDEX('Bin Analysis'!$C$3:$S$10110,MATCH($L165,'Bin Analysis'!$L$3:$L$10110,0),MATCH(Q$5,'Bin Analysis'!$C$2:$S$2,0))," ")))))</f>
        <v>0.34782608695652173</v>
      </c>
      <c r="R165" s="68">
        <f>IF($L165=" "," ",(IF($M165=FALSE," ",(IF($M165&gt;0,INDEX('Bin Analysis'!$C$3:$S$10110,MATCH($L165,'Bin Analysis'!$L$3:$L$10110,0),MATCH(R$5,'Bin Analysis'!$C$2:$S$2,0))," ")))))</f>
        <v>0.77777777777777779</v>
      </c>
      <c r="S165" s="68" t="str">
        <f>IF($L165=" "," ",(IF($M165=FALSE," ",(IF($M165&gt;0,INDEX('Bin Analysis'!$C$3:$S$10110,MATCH($L165,'Bin Analysis'!$L$3:$L$10110,0),MATCH(S$5,'Bin Analysis'!$C$2:$S$2,0))," ")))))</f>
        <v>no</v>
      </c>
      <c r="T165" s="68">
        <f>Assignments!K164</f>
        <v>0.24400005333333333</v>
      </c>
      <c r="U165" s="68">
        <f>Assignments!L164</f>
        <v>0.20448189851963069</v>
      </c>
      <c r="V165" s="74" t="str">
        <f>Assignments!V164</f>
        <v>Toggle</v>
      </c>
    </row>
    <row r="166" spans="1:22" x14ac:dyDescent="0.25">
      <c r="A166" s="86" t="s">
        <v>155</v>
      </c>
      <c r="B166" s="87">
        <v>10</v>
      </c>
      <c r="C166" s="87" t="s">
        <v>158</v>
      </c>
      <c r="D166" s="87">
        <v>0.30136655000000001</v>
      </c>
      <c r="E166" s="87">
        <v>9.8383390000000001E-2</v>
      </c>
      <c r="G166" s="40">
        <f>IFERROR('Data Transformation'!M164," ")</f>
        <v>159</v>
      </c>
      <c r="L166" s="66">
        <f t="shared" si="3"/>
        <v>160</v>
      </c>
      <c r="M166" s="67">
        <f>IF(L166=" "," ",(IF($L166&gt;0,INDEX('Bin Analysis'!$C$3:$S$10110,MATCH($L166,'Bin Analysis'!$L$3:$L$10110,0),MATCH(M$5,'Bin Analysis'!$C$2:$S$2,0))," ")))</f>
        <v>17</v>
      </c>
      <c r="N166" s="68">
        <f>IF($L166=" "," ",(IF($M166=FALSE," ",(IF($M166&gt;0,INDEX('Bin Analysis'!$C$3:$S$10110,MATCH($L166,'Bin Analysis'!$L$3:$L$10110,0),MATCH(N$5,'Bin Analysis'!$C$2:$S$2,0))," ")))))</f>
        <v>0</v>
      </c>
      <c r="O166" s="68">
        <f>IF($L166=" "," ",(IF($M166=FALSE," ",(IF($M166&gt;0,INDEX('Bin Analysis'!$C$3:$S$10110,MATCH($L166,'Bin Analysis'!$L$3:$L$10110,0),MATCH(O$5,'Bin Analysis'!$C$2:$S$2,0))," ")))))</f>
        <v>0</v>
      </c>
      <c r="P166" s="68">
        <f>IF($L166=" "," ",(IF($M166=FALSE," ",(IF($M166&gt;0,INDEX('Bin Analysis'!$C$3:$S$10110,MATCH($L166,'Bin Analysis'!$L$3:$L$10110,0),MATCH(P$5,'Bin Analysis'!$C$2:$S$2,0))," ")))))</f>
        <v>0.3</v>
      </c>
      <c r="Q166" s="68">
        <f>IF($L166=" "," ",(IF($M166=FALSE," ",(IF($M166&gt;0,INDEX('Bin Analysis'!$C$3:$S$10110,MATCH($L166,'Bin Analysis'!$L$3:$L$10110,0),MATCH(Q$5,'Bin Analysis'!$C$2:$S$2,0))," ")))))</f>
        <v>0.21739130434782608</v>
      </c>
      <c r="R166" s="68">
        <f>IF($L166=" "," ",(IF($M166=FALSE," ",(IF($M166&gt;0,INDEX('Bin Analysis'!$C$3:$S$10110,MATCH($L166,'Bin Analysis'!$L$3:$L$10110,0),MATCH(R$5,'Bin Analysis'!$C$2:$S$2,0))," ")))))</f>
        <v>0.9375</v>
      </c>
      <c r="S166" s="68" t="str">
        <f>IF($L166=" "," ",(IF($M166=FALSE," ",(IF($M166&gt;0,INDEX('Bin Analysis'!$C$3:$S$10110,MATCH($L166,'Bin Analysis'!$L$3:$L$10110,0),MATCH(S$5,'Bin Analysis'!$C$2:$S$2,0))," ")))))</f>
        <v>no</v>
      </c>
      <c r="T166" s="68">
        <f>Assignments!K165</f>
        <v>0.23060510625000002</v>
      </c>
      <c r="U166" s="68">
        <f>Assignments!L165</f>
        <v>0.14367800010452247</v>
      </c>
      <c r="V166" s="74" t="str">
        <f>Assignments!V165</f>
        <v>Toggle</v>
      </c>
    </row>
    <row r="167" spans="1:22" x14ac:dyDescent="0.25">
      <c r="A167" s="86" t="s">
        <v>155</v>
      </c>
      <c r="B167" s="87">
        <v>10</v>
      </c>
      <c r="C167" s="87" t="s">
        <v>144</v>
      </c>
      <c r="D167" s="87">
        <v>0.35289026000000001</v>
      </c>
      <c r="E167" s="87">
        <v>5.9988279999999998E-2</v>
      </c>
      <c r="G167" s="40">
        <f>IFERROR('Data Transformation'!M165," ")</f>
        <v>160</v>
      </c>
      <c r="L167" s="66">
        <f t="shared" si="3"/>
        <v>161</v>
      </c>
      <c r="M167" s="67">
        <f>IF(L167=" "," ",(IF($L167&gt;0,INDEX('Bin Analysis'!$C$3:$S$10110,MATCH($L167,'Bin Analysis'!$L$3:$L$10110,0),MATCH(M$5,'Bin Analysis'!$C$2:$S$2,0))," ")))</f>
        <v>18</v>
      </c>
      <c r="N167" s="68">
        <f>IF($L167=" "," ",(IF($M167=FALSE," ",(IF($M167&gt;0,INDEX('Bin Analysis'!$C$3:$S$10110,MATCH($L167,'Bin Analysis'!$L$3:$L$10110,0),MATCH(N$5,'Bin Analysis'!$C$2:$S$2,0))," ")))))</f>
        <v>0</v>
      </c>
      <c r="O167" s="68">
        <f>IF($L167=" "," ",(IF($M167=FALSE," ",(IF($M167&gt;0,INDEX('Bin Analysis'!$C$3:$S$10110,MATCH($L167,'Bin Analysis'!$L$3:$L$10110,0),MATCH(O$5,'Bin Analysis'!$C$2:$S$2,0))," ")))))</f>
        <v>5.8823529411764705E-2</v>
      </c>
      <c r="P167" s="68">
        <f>IF($L167=" "," ",(IF($M167=FALSE," ",(IF($M167&gt;0,INDEX('Bin Analysis'!$C$3:$S$10110,MATCH($L167,'Bin Analysis'!$L$3:$L$10110,0),MATCH(P$5,'Bin Analysis'!$C$2:$S$2,0))," ")))))</f>
        <v>0.5</v>
      </c>
      <c r="Q167" s="68">
        <f>IF($L167=" "," ",(IF($M167=FALSE," ",(IF($M167&gt;0,INDEX('Bin Analysis'!$C$3:$S$10110,MATCH($L167,'Bin Analysis'!$L$3:$L$10110,0),MATCH(Q$5,'Bin Analysis'!$C$2:$S$2,0))," ")))))</f>
        <v>0.43478260869565216</v>
      </c>
      <c r="R167" s="68">
        <f>IF($L167=" "," ",(IF($M167=FALSE," ",(IF($M167&gt;0,INDEX('Bin Analysis'!$C$3:$S$10110,MATCH($L167,'Bin Analysis'!$L$3:$L$10110,0),MATCH(R$5,'Bin Analysis'!$C$2:$S$2,0))," ")))))</f>
        <v>0.70588235294117652</v>
      </c>
      <c r="S167" s="68" t="str">
        <f>IF($L167=" "," ",(IF($M167=FALSE," ",(IF($M167&gt;0,INDEX('Bin Analysis'!$C$3:$S$10110,MATCH($L167,'Bin Analysis'!$L$3:$L$10110,0),MATCH(S$5,'Bin Analysis'!$C$2:$S$2,0))," ")))))</f>
        <v>no</v>
      </c>
      <c r="T167" s="68">
        <f>Assignments!K166</f>
        <v>0.2989078852941176</v>
      </c>
      <c r="U167" s="68">
        <f>Assignments!L166</f>
        <v>0.31780299696479347</v>
      </c>
      <c r="V167" s="74" t="str">
        <f>Assignments!V166</f>
        <v>Toggle</v>
      </c>
    </row>
    <row r="168" spans="1:22" x14ac:dyDescent="0.25">
      <c r="A168" s="86" t="s">
        <v>155</v>
      </c>
      <c r="B168" s="87">
        <v>10</v>
      </c>
      <c r="C168" s="87" t="s">
        <v>154</v>
      </c>
      <c r="D168" s="87">
        <v>0.36093879000000001</v>
      </c>
      <c r="E168" s="87">
        <v>6.4611680000000005E-2</v>
      </c>
      <c r="G168" s="40">
        <f>IFERROR('Data Transformation'!M166," ")</f>
        <v>161</v>
      </c>
      <c r="L168" s="66">
        <f t="shared" si="3"/>
        <v>162</v>
      </c>
      <c r="M168" s="67">
        <f>IF(L168=" "," ",(IF($L168&gt;0,INDEX('Bin Analysis'!$C$3:$S$10110,MATCH($L168,'Bin Analysis'!$L$3:$L$10110,0),MATCH(M$5,'Bin Analysis'!$C$2:$S$2,0))," ")))</f>
        <v>17</v>
      </c>
      <c r="N168" s="68">
        <f>IF($L168=" "," ",(IF($M168=FALSE," ",(IF($M168&gt;0,INDEX('Bin Analysis'!$C$3:$S$10110,MATCH($L168,'Bin Analysis'!$L$3:$L$10110,0),MATCH(N$5,'Bin Analysis'!$C$2:$S$2,0))," ")))))</f>
        <v>0.25</v>
      </c>
      <c r="O168" s="68">
        <f>IF($L168=" "," ",(IF($M168=FALSE," ",(IF($M168&gt;0,INDEX('Bin Analysis'!$C$3:$S$10110,MATCH($L168,'Bin Analysis'!$L$3:$L$10110,0),MATCH(O$5,'Bin Analysis'!$C$2:$S$2,0))," ")))))</f>
        <v>0.4375</v>
      </c>
      <c r="P168" s="68">
        <f>IF($L168=" "," ",(IF($M168=FALSE," ",(IF($M168&gt;0,INDEX('Bin Analysis'!$C$3:$S$10110,MATCH($L168,'Bin Analysis'!$L$3:$L$10110,0),MATCH(P$5,'Bin Analysis'!$C$2:$S$2,0))," ")))))</f>
        <v>0.7</v>
      </c>
      <c r="Q168" s="68">
        <f>IF($L168=" "," ",(IF($M168=FALSE," ",(IF($M168&gt;0,INDEX('Bin Analysis'!$C$3:$S$10110,MATCH($L168,'Bin Analysis'!$L$3:$L$10110,0),MATCH(Q$5,'Bin Analysis'!$C$2:$S$2,0))," ")))))</f>
        <v>0.65217391304347827</v>
      </c>
      <c r="R168" s="68">
        <f>IF($L168=" "," ",(IF($M168=FALSE," ",(IF($M168&gt;0,INDEX('Bin Analysis'!$C$3:$S$10110,MATCH($L168,'Bin Analysis'!$L$3:$L$10110,0),MATCH(R$5,'Bin Analysis'!$C$2:$S$2,0))," ")))))</f>
        <v>0.125</v>
      </c>
      <c r="S168" s="68" t="str">
        <f>IF($L168=" "," ",(IF($M168=FALSE," ",(IF($M168&gt;0,INDEX('Bin Analysis'!$C$3:$S$10110,MATCH($L168,'Bin Analysis'!$L$3:$L$10110,0),MATCH(S$5,'Bin Analysis'!$C$2:$S$2,0))," ")))))</f>
        <v>no</v>
      </c>
      <c r="T168" s="68">
        <f>Assignments!K167</f>
        <v>0.89540710062500017</v>
      </c>
      <c r="U168" s="68">
        <f>Assignments!L167</f>
        <v>0.38002696065780345</v>
      </c>
      <c r="V168" s="74" t="str">
        <f>Assignments!V167</f>
        <v>Rheostat</v>
      </c>
    </row>
    <row r="169" spans="1:22" x14ac:dyDescent="0.25">
      <c r="A169" s="86" t="s">
        <v>155</v>
      </c>
      <c r="B169" s="87">
        <v>10</v>
      </c>
      <c r="C169" s="87" t="s">
        <v>143</v>
      </c>
      <c r="D169" s="87">
        <v>0.36208782</v>
      </c>
      <c r="E169" s="87">
        <v>9.7321149999999995E-2</v>
      </c>
      <c r="G169" s="40">
        <f>IFERROR('Data Transformation'!M167," ")</f>
        <v>162</v>
      </c>
      <c r="L169" s="66">
        <f t="shared" si="3"/>
        <v>163</v>
      </c>
      <c r="M169" s="67">
        <f>IF(L169=" "," ",(IF($L169&gt;0,INDEX('Bin Analysis'!$C$3:$S$10110,MATCH($L169,'Bin Analysis'!$L$3:$L$10110,0),MATCH(M$5,'Bin Analysis'!$C$2:$S$2,0))," ")))</f>
        <v>17</v>
      </c>
      <c r="N169" s="68">
        <f>IF($L169=" "," ",(IF($M169=FALSE," ",(IF($M169&gt;0,INDEX('Bin Analysis'!$C$3:$S$10110,MATCH($L169,'Bin Analysis'!$L$3:$L$10110,0),MATCH(N$5,'Bin Analysis'!$C$2:$S$2,0))," ")))))</f>
        <v>0</v>
      </c>
      <c r="O169" s="68">
        <f>IF($L169=" "," ",(IF($M169=FALSE," ",(IF($M169&gt;0,INDEX('Bin Analysis'!$C$3:$S$10110,MATCH($L169,'Bin Analysis'!$L$3:$L$10110,0),MATCH(O$5,'Bin Analysis'!$C$2:$S$2,0))," ")))))</f>
        <v>0</v>
      </c>
      <c r="P169" s="68">
        <f>IF($L169=" "," ",(IF($M169=FALSE," ",(IF($M169&gt;0,INDEX('Bin Analysis'!$C$3:$S$10110,MATCH($L169,'Bin Analysis'!$L$3:$L$10110,0),MATCH(P$5,'Bin Analysis'!$C$2:$S$2,0))," ")))))</f>
        <v>0.2</v>
      </c>
      <c r="Q169" s="68">
        <f>IF($L169=" "," ",(IF($M169=FALSE," ",(IF($M169&gt;0,INDEX('Bin Analysis'!$C$3:$S$10110,MATCH($L169,'Bin Analysis'!$L$3:$L$10110,0),MATCH(Q$5,'Bin Analysis'!$C$2:$S$2,0))," ")))))</f>
        <v>8.6956521739130432E-2</v>
      </c>
      <c r="R169" s="68">
        <f>IF($L169=" "," ",(IF($M169=FALSE," ",(IF($M169&gt;0,INDEX('Bin Analysis'!$C$3:$S$10110,MATCH($L169,'Bin Analysis'!$L$3:$L$10110,0),MATCH(R$5,'Bin Analysis'!$C$2:$S$2,0))," ")))))</f>
        <v>1</v>
      </c>
      <c r="S169" s="68" t="str">
        <f>IF($L169=" "," ",(IF($M169=FALSE," ",(IF($M169&gt;0,INDEX('Bin Analysis'!$C$3:$S$10110,MATCH($L169,'Bin Analysis'!$L$3:$L$10110,0),MATCH(S$5,'Bin Analysis'!$C$2:$S$2,0))," ")))))</f>
        <v>yes</v>
      </c>
      <c r="T169" s="68">
        <f>Assignments!K168</f>
        <v>0.12482594125000002</v>
      </c>
      <c r="U169" s="68">
        <f>Assignments!L168</f>
        <v>6.8125440365704865E-2</v>
      </c>
      <c r="V169" s="74" t="str">
        <f>Assignments!V168</f>
        <v>Toggle</v>
      </c>
    </row>
    <row r="170" spans="1:22" x14ac:dyDescent="0.25">
      <c r="A170" s="86" t="s">
        <v>155</v>
      </c>
      <c r="B170" s="87">
        <v>10</v>
      </c>
      <c r="C170" s="87" t="s">
        <v>9</v>
      </c>
      <c r="D170" s="87">
        <v>0.36717896</v>
      </c>
      <c r="E170" s="87">
        <v>6.1797890000000001E-2</v>
      </c>
      <c r="G170" s="40">
        <f>IFERROR('Data Transformation'!M168," ")</f>
        <v>163</v>
      </c>
      <c r="L170" s="66">
        <f t="shared" si="3"/>
        <v>164</v>
      </c>
      <c r="M170" s="67">
        <f>IF(L170=" "," ",(IF($L170&gt;0,INDEX('Bin Analysis'!$C$3:$S$10110,MATCH($L170,'Bin Analysis'!$L$3:$L$10110,0),MATCH(M$5,'Bin Analysis'!$C$2:$S$2,0))," ")))</f>
        <v>18</v>
      </c>
      <c r="N170" s="68">
        <f>IF($L170=" "," ",(IF($M170=FALSE," ",(IF($M170&gt;0,INDEX('Bin Analysis'!$C$3:$S$10110,MATCH($L170,'Bin Analysis'!$L$3:$L$10110,0),MATCH(N$5,'Bin Analysis'!$C$2:$S$2,0))," ")))))</f>
        <v>0.17647058823529413</v>
      </c>
      <c r="O170" s="68">
        <f>IF($L170=" "," ",(IF($M170=FALSE," ",(IF($M170&gt;0,INDEX('Bin Analysis'!$C$3:$S$10110,MATCH($L170,'Bin Analysis'!$L$3:$L$10110,0),MATCH(O$5,'Bin Analysis'!$C$2:$S$2,0))," ")))))</f>
        <v>5.8823529411764705E-2</v>
      </c>
      <c r="P170" s="68">
        <f>IF($L170=" "," ",(IF($M170=FALSE," ",(IF($M170&gt;0,INDEX('Bin Analysis'!$C$3:$S$10110,MATCH($L170,'Bin Analysis'!$L$3:$L$10110,0),MATCH(P$5,'Bin Analysis'!$C$2:$S$2,0))," ")))))</f>
        <v>0.7</v>
      </c>
      <c r="Q170" s="68">
        <f>IF($L170=" "," ",(IF($M170=FALSE," ",(IF($M170&gt;0,INDEX('Bin Analysis'!$C$3:$S$10110,MATCH($L170,'Bin Analysis'!$L$3:$L$10110,0),MATCH(Q$5,'Bin Analysis'!$C$2:$S$2,0))," ")))))</f>
        <v>0.65217391304347827</v>
      </c>
      <c r="R170" s="68">
        <f>IF($L170=" "," ",(IF($M170=FALSE," ",(IF($M170&gt;0,INDEX('Bin Analysis'!$C$3:$S$10110,MATCH($L170,'Bin Analysis'!$L$3:$L$10110,0),MATCH(R$5,'Bin Analysis'!$C$2:$S$2,0))," ")))))</f>
        <v>0.52941176470588236</v>
      </c>
      <c r="S170" s="68" t="str">
        <f>IF($L170=" "," ",(IF($M170=FALSE," ",(IF($M170&gt;0,INDEX('Bin Analysis'!$C$3:$S$10110,MATCH($L170,'Bin Analysis'!$L$3:$L$10110,0),MATCH(S$5,'Bin Analysis'!$C$2:$S$2,0))," ")))))</f>
        <v>no</v>
      </c>
      <c r="T170" s="68">
        <f>Assignments!K169</f>
        <v>0.4255056323529412</v>
      </c>
      <c r="U170" s="68">
        <f>Assignments!L169</f>
        <v>0.48168385240801692</v>
      </c>
      <c r="V170" s="74" t="str">
        <f>Assignments!V169</f>
        <v>Rheostat</v>
      </c>
    </row>
    <row r="171" spans="1:22" x14ac:dyDescent="0.25">
      <c r="A171" s="86" t="s">
        <v>155</v>
      </c>
      <c r="B171" s="87">
        <v>10</v>
      </c>
      <c r="C171" s="87" t="s">
        <v>156</v>
      </c>
      <c r="D171" s="87">
        <v>0.41202781999999999</v>
      </c>
      <c r="E171" s="87">
        <v>7.6710379999999995E-2</v>
      </c>
      <c r="G171" s="40">
        <f>IFERROR('Data Transformation'!M169," ")</f>
        <v>164</v>
      </c>
      <c r="L171" s="66">
        <f t="shared" si="3"/>
        <v>165</v>
      </c>
      <c r="M171" s="67">
        <f>IF(L171=" "," ",(IF($L171&gt;0,INDEX('Bin Analysis'!$C$3:$S$10110,MATCH($L171,'Bin Analysis'!$L$3:$L$10110,0),MATCH(M$5,'Bin Analysis'!$C$2:$S$2,0))," ")))</f>
        <v>18</v>
      </c>
      <c r="N171" s="68">
        <f>IF($L171=" "," ",(IF($M171=FALSE," ",(IF($M171&gt;0,INDEX('Bin Analysis'!$C$3:$S$10110,MATCH($L171,'Bin Analysis'!$L$3:$L$10110,0),MATCH(N$5,'Bin Analysis'!$C$2:$S$2,0))," ")))))</f>
        <v>0</v>
      </c>
      <c r="O171" s="68">
        <f>IF($L171=" "," ",(IF($M171=FALSE," ",(IF($M171&gt;0,INDEX('Bin Analysis'!$C$3:$S$10110,MATCH($L171,'Bin Analysis'!$L$3:$L$10110,0),MATCH(O$5,'Bin Analysis'!$C$2:$S$2,0))," ")))))</f>
        <v>5.8823529411764705E-2</v>
      </c>
      <c r="P171" s="68">
        <f>IF($L171=" "," ",(IF($M171=FALSE," ",(IF($M171&gt;0,INDEX('Bin Analysis'!$C$3:$S$10110,MATCH($L171,'Bin Analysis'!$L$3:$L$10110,0),MATCH(P$5,'Bin Analysis'!$C$2:$S$2,0))," ")))))</f>
        <v>0.6</v>
      </c>
      <c r="Q171" s="68">
        <f>IF($L171=" "," ",(IF($M171=FALSE," ",(IF($M171&gt;0,INDEX('Bin Analysis'!$C$3:$S$10110,MATCH($L171,'Bin Analysis'!$L$3:$L$10110,0),MATCH(Q$5,'Bin Analysis'!$C$2:$S$2,0))," ")))))</f>
        <v>0.52173913043478259</v>
      </c>
      <c r="R171" s="68">
        <f>IF($L171=" "," ",(IF($M171=FALSE," ",(IF($M171&gt;0,INDEX('Bin Analysis'!$C$3:$S$10110,MATCH($L171,'Bin Analysis'!$L$3:$L$10110,0),MATCH(R$5,'Bin Analysis'!$C$2:$S$2,0))," ")))))</f>
        <v>0.58823529411764708</v>
      </c>
      <c r="S171" s="68" t="str">
        <f>IF($L171=" "," ",(IF($M171=FALSE," ",(IF($M171&gt;0,INDEX('Bin Analysis'!$C$3:$S$10110,MATCH($L171,'Bin Analysis'!$L$3:$L$10110,0),MATCH(S$5,'Bin Analysis'!$C$2:$S$2,0))," ")))))</f>
        <v>no</v>
      </c>
      <c r="T171" s="68">
        <f>Assignments!K170</f>
        <v>0.31116663764705882</v>
      </c>
      <c r="U171" s="68">
        <f>Assignments!L170</f>
        <v>0.25978389086018239</v>
      </c>
      <c r="V171" s="74" t="str">
        <f>Assignments!V170</f>
        <v>Rheostat</v>
      </c>
    </row>
    <row r="172" spans="1:22" x14ac:dyDescent="0.25">
      <c r="A172" s="86" t="s">
        <v>155</v>
      </c>
      <c r="B172" s="87">
        <v>10</v>
      </c>
      <c r="C172" s="87" t="s">
        <v>147</v>
      </c>
      <c r="D172" s="87">
        <v>0.79530743999999998</v>
      </c>
      <c r="E172" s="87">
        <v>4.3317149999999999E-2</v>
      </c>
      <c r="G172" s="40">
        <f>IFERROR('Data Transformation'!M170," ")</f>
        <v>165</v>
      </c>
      <c r="L172" s="66">
        <f t="shared" si="3"/>
        <v>166</v>
      </c>
      <c r="M172" s="67">
        <f>IF(L172=" "," ",(IF($L172&gt;0,INDEX('Bin Analysis'!$C$3:$S$10110,MATCH($L172,'Bin Analysis'!$L$3:$L$10110,0),MATCH(M$5,'Bin Analysis'!$C$2:$S$2,0))," ")))</f>
        <v>18</v>
      </c>
      <c r="N172" s="68">
        <f>IF($L172=" "," ",(IF($M172=FALSE," ",(IF($M172&gt;0,INDEX('Bin Analysis'!$C$3:$S$10110,MATCH($L172,'Bin Analysis'!$L$3:$L$10110,0),MATCH(N$5,'Bin Analysis'!$C$2:$S$2,0))," ")))))</f>
        <v>0</v>
      </c>
      <c r="O172" s="68">
        <f>IF($L172=" "," ",(IF($M172=FALSE," ",(IF($M172&gt;0,INDEX('Bin Analysis'!$C$3:$S$10110,MATCH($L172,'Bin Analysis'!$L$3:$L$10110,0),MATCH(O$5,'Bin Analysis'!$C$2:$S$2,0))," ")))))</f>
        <v>0</v>
      </c>
      <c r="P172" s="68">
        <f>IF($L172=" "," ",(IF($M172=FALSE," ",(IF($M172&gt;0,INDEX('Bin Analysis'!$C$3:$S$10110,MATCH($L172,'Bin Analysis'!$L$3:$L$10110,0),MATCH(P$5,'Bin Analysis'!$C$2:$S$2,0))," ")))))</f>
        <v>0.3</v>
      </c>
      <c r="Q172" s="68">
        <f>IF($L172=" "," ",(IF($M172=FALSE," ",(IF($M172&gt;0,INDEX('Bin Analysis'!$C$3:$S$10110,MATCH($L172,'Bin Analysis'!$L$3:$L$10110,0),MATCH(Q$5,'Bin Analysis'!$C$2:$S$2,0))," ")))))</f>
        <v>0.21739130434782608</v>
      </c>
      <c r="R172" s="68">
        <f>IF($L172=" "," ",(IF($M172=FALSE," ",(IF($M172&gt;0,INDEX('Bin Analysis'!$C$3:$S$10110,MATCH($L172,'Bin Analysis'!$L$3:$L$10110,0),MATCH(R$5,'Bin Analysis'!$C$2:$S$2,0))," ")))))</f>
        <v>0.94117647058823528</v>
      </c>
      <c r="S172" s="68" t="str">
        <f>IF($L172=" "," ",(IF($M172=FALSE," ",(IF($M172&gt;0,INDEX('Bin Analysis'!$C$3:$S$10110,MATCH($L172,'Bin Analysis'!$L$3:$L$10110,0),MATCH(S$5,'Bin Analysis'!$C$2:$S$2,0))," ")))))</f>
        <v>no</v>
      </c>
      <c r="T172" s="68">
        <f>Assignments!K171</f>
        <v>0.12611135470588236</v>
      </c>
      <c r="U172" s="68">
        <f>Assignments!L171</f>
        <v>0.14244359626438038</v>
      </c>
      <c r="V172" s="74" t="str">
        <f>Assignments!V171</f>
        <v>Toggle</v>
      </c>
    </row>
    <row r="173" spans="1:22" x14ac:dyDescent="0.25">
      <c r="A173" s="86" t="s">
        <v>149</v>
      </c>
      <c r="B173" s="87">
        <v>11</v>
      </c>
      <c r="C173" s="87" t="s">
        <v>150</v>
      </c>
      <c r="D173" s="87">
        <v>0.37535323999999998</v>
      </c>
      <c r="E173" s="87">
        <v>5.9871929999999997E-2</v>
      </c>
      <c r="G173" s="40">
        <f>IFERROR('Data Transformation'!M171," ")</f>
        <v>166</v>
      </c>
      <c r="L173" s="66">
        <f t="shared" si="3"/>
        <v>167</v>
      </c>
      <c r="M173" s="67">
        <f>IF(L173=" "," ",(IF($L173&gt;0,INDEX('Bin Analysis'!$C$3:$S$10110,MATCH($L173,'Bin Analysis'!$L$3:$L$10110,0),MATCH(M$5,'Bin Analysis'!$C$2:$S$2,0))," ")))</f>
        <v>18</v>
      </c>
      <c r="N173" s="68">
        <f>IF($L173=" "," ",(IF($M173=FALSE," ",(IF($M173&gt;0,INDEX('Bin Analysis'!$C$3:$S$10110,MATCH($L173,'Bin Analysis'!$L$3:$L$10110,0),MATCH(N$5,'Bin Analysis'!$C$2:$S$2,0))," ")))))</f>
        <v>0</v>
      </c>
      <c r="O173" s="68">
        <f>IF($L173=" "," ",(IF($M173=FALSE," ",(IF($M173&gt;0,INDEX('Bin Analysis'!$C$3:$S$10110,MATCH($L173,'Bin Analysis'!$L$3:$L$10110,0),MATCH(O$5,'Bin Analysis'!$C$2:$S$2,0))," ")))))</f>
        <v>0.41176470588235292</v>
      </c>
      <c r="P173" s="68">
        <f>IF($L173=" "," ",(IF($M173=FALSE," ",(IF($M173&gt;0,INDEX('Bin Analysis'!$C$3:$S$10110,MATCH($L173,'Bin Analysis'!$L$3:$L$10110,0),MATCH(P$5,'Bin Analysis'!$C$2:$S$2,0))," ")))))</f>
        <v>0.7</v>
      </c>
      <c r="Q173" s="68">
        <f>IF($L173=" "," ",(IF($M173=FALSE," ",(IF($M173&gt;0,INDEX('Bin Analysis'!$C$3:$S$10110,MATCH($L173,'Bin Analysis'!$L$3:$L$10110,0),MATCH(Q$5,'Bin Analysis'!$C$2:$S$2,0))," ")))))</f>
        <v>0.65217391304347827</v>
      </c>
      <c r="R173" s="68">
        <f>IF($L173=" "," ",(IF($M173=FALSE," ",(IF($M173&gt;0,INDEX('Bin Analysis'!$C$3:$S$10110,MATCH($L173,'Bin Analysis'!$L$3:$L$10110,0),MATCH(R$5,'Bin Analysis'!$C$2:$S$2,0))," ")))))</f>
        <v>0.11764705882352941</v>
      </c>
      <c r="S173" s="68" t="str">
        <f>IF($L173=" "," ",(IF($M173=FALSE," ",(IF($M173&gt;0,INDEX('Bin Analysis'!$C$3:$S$10110,MATCH($L173,'Bin Analysis'!$L$3:$L$10110,0),MATCH(S$5,'Bin Analysis'!$C$2:$S$2,0))," ")))))</f>
        <v>no</v>
      </c>
      <c r="T173" s="68">
        <f>Assignments!K172</f>
        <v>0.67794857235294115</v>
      </c>
      <c r="U173" s="68">
        <f>Assignments!L172</f>
        <v>0.29495230838290787</v>
      </c>
      <c r="V173" s="74" t="str">
        <f>Assignments!V172</f>
        <v>Rheostat</v>
      </c>
    </row>
    <row r="174" spans="1:22" x14ac:dyDescent="0.25">
      <c r="A174" s="86" t="s">
        <v>149</v>
      </c>
      <c r="B174" s="87">
        <v>11</v>
      </c>
      <c r="C174" s="87" t="s">
        <v>152</v>
      </c>
      <c r="D174" s="87">
        <v>0.4338861</v>
      </c>
      <c r="E174" s="87">
        <v>4.3308989999999999E-2</v>
      </c>
      <c r="G174" s="40">
        <f>IFERROR('Data Transformation'!M172," ")</f>
        <v>167</v>
      </c>
      <c r="L174" s="66">
        <f t="shared" si="3"/>
        <v>168</v>
      </c>
      <c r="M174" s="67">
        <f>IF(L174=" "," ",(IF($L174&gt;0,INDEX('Bin Analysis'!$C$3:$S$10110,MATCH($L174,'Bin Analysis'!$L$3:$L$10110,0),MATCH(M$5,'Bin Analysis'!$C$2:$S$2,0))," ")))</f>
        <v>18</v>
      </c>
      <c r="N174" s="68">
        <f>IF($L174=" "," ",(IF($M174=FALSE," ",(IF($M174&gt;0,INDEX('Bin Analysis'!$C$3:$S$10110,MATCH($L174,'Bin Analysis'!$L$3:$L$10110,0),MATCH(N$5,'Bin Analysis'!$C$2:$S$2,0))," ")))))</f>
        <v>0</v>
      </c>
      <c r="O174" s="68">
        <f>IF($L174=" "," ",(IF($M174=FALSE," ",(IF($M174&gt;0,INDEX('Bin Analysis'!$C$3:$S$10110,MATCH($L174,'Bin Analysis'!$L$3:$L$10110,0),MATCH(O$5,'Bin Analysis'!$C$2:$S$2,0))," ")))))</f>
        <v>5.8823529411764705E-2</v>
      </c>
      <c r="P174" s="68">
        <f>IF($L174=" "," ",(IF($M174=FALSE," ",(IF($M174&gt;0,INDEX('Bin Analysis'!$C$3:$S$10110,MATCH($L174,'Bin Analysis'!$L$3:$L$10110,0),MATCH(P$5,'Bin Analysis'!$C$2:$S$2,0))," ")))))</f>
        <v>0.6</v>
      </c>
      <c r="Q174" s="68">
        <f>IF($L174=" "," ",(IF($M174=FALSE," ",(IF($M174&gt;0,INDEX('Bin Analysis'!$C$3:$S$10110,MATCH($L174,'Bin Analysis'!$L$3:$L$10110,0),MATCH(Q$5,'Bin Analysis'!$C$2:$S$2,0))," ")))))</f>
        <v>0.52173913043478259</v>
      </c>
      <c r="R174" s="68">
        <f>IF($L174=" "," ",(IF($M174=FALSE," ",(IF($M174&gt;0,INDEX('Bin Analysis'!$C$3:$S$10110,MATCH($L174,'Bin Analysis'!$L$3:$L$10110,0),MATCH(R$5,'Bin Analysis'!$C$2:$S$2,0))," ")))))</f>
        <v>0.6470588235294118</v>
      </c>
      <c r="S174" s="68" t="str">
        <f>IF($L174=" "," ",(IF($M174=FALSE," ",(IF($M174&gt;0,INDEX('Bin Analysis'!$C$3:$S$10110,MATCH($L174,'Bin Analysis'!$L$3:$L$10110,0),MATCH(S$5,'Bin Analysis'!$C$2:$S$2,0))," ")))))</f>
        <v>no</v>
      </c>
      <c r="T174" s="68">
        <f>Assignments!K173</f>
        <v>0.29760918529411767</v>
      </c>
      <c r="U174" s="68">
        <f>Assignments!L173</f>
        <v>0.2896925906547016</v>
      </c>
      <c r="V174" s="74" t="str">
        <f>Assignments!V173</f>
        <v>Toggle</v>
      </c>
    </row>
    <row r="175" spans="1:22" x14ac:dyDescent="0.25">
      <c r="A175" s="86" t="s">
        <v>149</v>
      </c>
      <c r="B175" s="87">
        <v>11</v>
      </c>
      <c r="C175" s="87" t="s">
        <v>159</v>
      </c>
      <c r="D175" s="87">
        <v>0.44841112</v>
      </c>
      <c r="E175" s="87">
        <v>6.3093380000000004E-2</v>
      </c>
      <c r="G175" s="40">
        <f>IFERROR('Data Transformation'!M173," ")</f>
        <v>168</v>
      </c>
      <c r="L175" s="66">
        <f t="shared" si="3"/>
        <v>169</v>
      </c>
      <c r="M175" s="67">
        <f>IF(L175=" "," ",(IF($L175&gt;0,INDEX('Bin Analysis'!$C$3:$S$10110,MATCH($L175,'Bin Analysis'!$L$3:$L$10110,0),MATCH(M$5,'Bin Analysis'!$C$2:$S$2,0))," ")))</f>
        <v>19</v>
      </c>
      <c r="N175" s="68">
        <f>IF($L175=" "," ",(IF($M175=FALSE," ",(IF($M175&gt;0,INDEX('Bin Analysis'!$C$3:$S$10110,MATCH($L175,'Bin Analysis'!$L$3:$L$10110,0),MATCH(N$5,'Bin Analysis'!$C$2:$S$2,0))," ")))))</f>
        <v>0</v>
      </c>
      <c r="O175" s="68">
        <f>IF($L175=" "," ",(IF($M175=FALSE," ",(IF($M175&gt;0,INDEX('Bin Analysis'!$C$3:$S$10110,MATCH($L175,'Bin Analysis'!$L$3:$L$10110,0),MATCH(O$5,'Bin Analysis'!$C$2:$S$2,0))," ")))))</f>
        <v>5.5555555555555552E-2</v>
      </c>
      <c r="P175" s="68">
        <f>IF($L175=" "," ",(IF($M175=FALSE," ",(IF($M175&gt;0,INDEX('Bin Analysis'!$C$3:$S$10110,MATCH($L175,'Bin Analysis'!$L$3:$L$10110,0),MATCH(P$5,'Bin Analysis'!$C$2:$S$2,0))," ")))))</f>
        <v>0.5</v>
      </c>
      <c r="Q175" s="68">
        <f>IF($L175=" "," ",(IF($M175=FALSE," ",(IF($M175&gt;0,INDEX('Bin Analysis'!$C$3:$S$10110,MATCH($L175,'Bin Analysis'!$L$3:$L$10110,0),MATCH(Q$5,'Bin Analysis'!$C$2:$S$2,0))," ")))))</f>
        <v>0.39130434782608697</v>
      </c>
      <c r="R175" s="68">
        <f>IF($L175=" "," ",(IF($M175=FALSE," ",(IF($M175&gt;0,INDEX('Bin Analysis'!$C$3:$S$10110,MATCH($L175,'Bin Analysis'!$L$3:$L$10110,0),MATCH(R$5,'Bin Analysis'!$C$2:$S$2,0))," ")))))</f>
        <v>0.72222222222222221</v>
      </c>
      <c r="S175" s="68" t="str">
        <f>IF($L175=" "," ",(IF($M175=FALSE," ",(IF($M175&gt;0,INDEX('Bin Analysis'!$C$3:$S$10110,MATCH($L175,'Bin Analysis'!$L$3:$L$10110,0),MATCH(S$5,'Bin Analysis'!$C$2:$S$2,0))," ")))))</f>
        <v>no</v>
      </c>
      <c r="T175" s="68">
        <f>Assignments!K174</f>
        <v>0.22952497944444442</v>
      </c>
      <c r="U175" s="68">
        <f>Assignments!L174</f>
        <v>0.25358388489314115</v>
      </c>
      <c r="V175" s="74" t="str">
        <f>Assignments!V174</f>
        <v>Toggle</v>
      </c>
    </row>
    <row r="176" spans="1:22" x14ac:dyDescent="0.25">
      <c r="A176" s="86" t="s">
        <v>149</v>
      </c>
      <c r="B176" s="87">
        <v>11</v>
      </c>
      <c r="C176" s="87" t="s">
        <v>155</v>
      </c>
      <c r="D176" s="87">
        <v>0.47510440999999998</v>
      </c>
      <c r="E176" s="87">
        <v>4.2909500000000003E-2</v>
      </c>
      <c r="G176" s="40">
        <f>IFERROR('Data Transformation'!M174," ")</f>
        <v>169</v>
      </c>
      <c r="L176" s="66">
        <f t="shared" si="3"/>
        <v>170</v>
      </c>
      <c r="M176" s="67">
        <f>IF(L176=" "," ",(IF($L176&gt;0,INDEX('Bin Analysis'!$C$3:$S$10110,MATCH($L176,'Bin Analysis'!$L$3:$L$10110,0),MATCH(M$5,'Bin Analysis'!$C$2:$S$2,0))," ")))</f>
        <v>19</v>
      </c>
      <c r="N176" s="68">
        <f>IF($L176=" "," ",(IF($M176=FALSE," ",(IF($M176&gt;0,INDEX('Bin Analysis'!$C$3:$S$10110,MATCH($L176,'Bin Analysis'!$L$3:$L$10110,0),MATCH(N$5,'Bin Analysis'!$C$2:$S$2,0))," ")))))</f>
        <v>0.22222222222222221</v>
      </c>
      <c r="O176" s="68">
        <f>IF($L176=" "," ",(IF($M176=FALSE," ",(IF($M176&gt;0,INDEX('Bin Analysis'!$C$3:$S$10110,MATCH($L176,'Bin Analysis'!$L$3:$L$10110,0),MATCH(O$5,'Bin Analysis'!$C$2:$S$2,0))," ")))))</f>
        <v>0.5</v>
      </c>
      <c r="P176" s="68">
        <f>IF($L176=" "," ",(IF($M176=FALSE," ",(IF($M176&gt;0,INDEX('Bin Analysis'!$C$3:$S$10110,MATCH($L176,'Bin Analysis'!$L$3:$L$10110,0),MATCH(P$5,'Bin Analysis'!$C$2:$S$2,0))," ")))))</f>
        <v>0.8</v>
      </c>
      <c r="Q176" s="68">
        <f>IF($L176=" "," ",(IF($M176=FALSE," ",(IF($M176&gt;0,INDEX('Bin Analysis'!$C$3:$S$10110,MATCH($L176,'Bin Analysis'!$L$3:$L$10110,0),MATCH(Q$5,'Bin Analysis'!$C$2:$S$2,0))," ")))))</f>
        <v>0.78260869565217395</v>
      </c>
      <c r="R176" s="68">
        <f>IF($L176=" "," ",(IF($M176=FALSE," ",(IF($M176&gt;0,INDEX('Bin Analysis'!$C$3:$S$10110,MATCH($L176,'Bin Analysis'!$L$3:$L$10110,0),MATCH(R$5,'Bin Analysis'!$C$2:$S$2,0))," ")))))</f>
        <v>5.5555555555555552E-2</v>
      </c>
      <c r="S176" s="68" t="str">
        <f>IF($L176=" "," ",(IF($M176=FALSE," ",(IF($M176&gt;0,INDEX('Bin Analysis'!$C$3:$S$10110,MATCH($L176,'Bin Analysis'!$L$3:$L$10110,0),MATCH(S$5,'Bin Analysis'!$C$2:$S$2,0))," ")))))</f>
        <v>no</v>
      </c>
      <c r="T176" s="68">
        <f>Assignments!K175</f>
        <v>0.96890612777777796</v>
      </c>
      <c r="U176" s="68">
        <f>Assignments!L175</f>
        <v>0.25659493455071225</v>
      </c>
      <c r="V176" s="74" t="str">
        <f>Assignments!V175</f>
        <v>Rheostat</v>
      </c>
    </row>
    <row r="177" spans="1:22" x14ac:dyDescent="0.25">
      <c r="A177" s="86" t="s">
        <v>149</v>
      </c>
      <c r="B177" s="87">
        <v>11</v>
      </c>
      <c r="C177" s="87" t="s">
        <v>147</v>
      </c>
      <c r="D177" s="87">
        <v>0.48365515999999997</v>
      </c>
      <c r="E177" s="87">
        <v>3.4536160000000003E-2</v>
      </c>
      <c r="G177" s="40">
        <f>IFERROR('Data Transformation'!M175," ")</f>
        <v>170</v>
      </c>
      <c r="L177" s="66">
        <f t="shared" si="3"/>
        <v>171</v>
      </c>
      <c r="M177" s="67">
        <f>IF(L177=" "," ",(IF($L177&gt;0,INDEX('Bin Analysis'!$C$3:$S$10110,MATCH($L177,'Bin Analysis'!$L$3:$L$10110,0),MATCH(M$5,'Bin Analysis'!$C$2:$S$2,0))," ")))</f>
        <v>17</v>
      </c>
      <c r="N177" s="68">
        <f>IF($L177=" "," ",(IF($M177=FALSE," ",(IF($M177&gt;0,INDEX('Bin Analysis'!$C$3:$S$10110,MATCH($L177,'Bin Analysis'!$L$3:$L$10110,0),MATCH(N$5,'Bin Analysis'!$C$2:$S$2,0))," ")))))</f>
        <v>0</v>
      </c>
      <c r="O177" s="68">
        <f>IF($L177=" "," ",(IF($M177=FALSE," ",(IF($M177&gt;0,INDEX('Bin Analysis'!$C$3:$S$10110,MATCH($L177,'Bin Analysis'!$L$3:$L$10110,0),MATCH(O$5,'Bin Analysis'!$C$2:$S$2,0))," ")))))</f>
        <v>0.375</v>
      </c>
      <c r="P177" s="68">
        <f>IF($L177=" "," ",(IF($M177=FALSE," ",(IF($M177&gt;0,INDEX('Bin Analysis'!$C$3:$S$10110,MATCH($L177,'Bin Analysis'!$L$3:$L$10110,0),MATCH(P$5,'Bin Analysis'!$C$2:$S$2,0))," ")))))</f>
        <v>0.5</v>
      </c>
      <c r="Q177" s="68">
        <f>IF($L177=" "," ",(IF($M177=FALSE," ",(IF($M177&gt;0,INDEX('Bin Analysis'!$C$3:$S$10110,MATCH($L177,'Bin Analysis'!$L$3:$L$10110,0),MATCH(Q$5,'Bin Analysis'!$C$2:$S$2,0))," ")))))</f>
        <v>0.43478260869565216</v>
      </c>
      <c r="R177" s="68">
        <f>IF($L177=" "," ",(IF($M177=FALSE," ",(IF($M177&gt;0,INDEX('Bin Analysis'!$C$3:$S$10110,MATCH($L177,'Bin Analysis'!$L$3:$L$10110,0),MATCH(R$5,'Bin Analysis'!$C$2:$S$2,0))," ")))))</f>
        <v>6.25E-2</v>
      </c>
      <c r="S177" s="68" t="str">
        <f>IF($L177=" "," ",(IF($M177=FALSE," ",(IF($M177&gt;0,INDEX('Bin Analysis'!$C$3:$S$10110,MATCH($L177,'Bin Analysis'!$L$3:$L$10110,0),MATCH(S$5,'Bin Analysis'!$C$2:$S$2,0))," ")))))</f>
        <v>no</v>
      </c>
      <c r="T177" s="68">
        <f>Assignments!K176</f>
        <v>0.80125684499999994</v>
      </c>
      <c r="U177" s="68">
        <f>Assignments!L176</f>
        <v>0.23043581048103895</v>
      </c>
      <c r="V177" s="74" t="str">
        <f>Assignments!V176</f>
        <v>Moderate</v>
      </c>
    </row>
    <row r="178" spans="1:22" x14ac:dyDescent="0.25">
      <c r="A178" s="86" t="s">
        <v>149</v>
      </c>
      <c r="B178" s="87">
        <v>11</v>
      </c>
      <c r="C178" s="87" t="s">
        <v>157</v>
      </c>
      <c r="D178" s="87">
        <v>0.51602775999999995</v>
      </c>
      <c r="E178" s="87">
        <v>5.8491029999999999E-2</v>
      </c>
      <c r="G178" s="40">
        <f>IFERROR('Data Transformation'!M176," ")</f>
        <v>171</v>
      </c>
      <c r="L178" s="66">
        <f t="shared" si="3"/>
        <v>172</v>
      </c>
      <c r="M178" s="67">
        <f>IF(L178=" "," ",(IF($L178&gt;0,INDEX('Bin Analysis'!$C$3:$S$10110,MATCH($L178,'Bin Analysis'!$L$3:$L$10110,0),MATCH(M$5,'Bin Analysis'!$C$2:$S$2,0))," ")))</f>
        <v>19</v>
      </c>
      <c r="N178" s="68">
        <f>IF($L178=" "," ",(IF($M178=FALSE," ",(IF($M178&gt;0,INDEX('Bin Analysis'!$C$3:$S$10110,MATCH($L178,'Bin Analysis'!$L$3:$L$10110,0),MATCH(N$5,'Bin Analysis'!$C$2:$S$2,0))," ")))))</f>
        <v>5.5555555555555552E-2</v>
      </c>
      <c r="O178" s="68">
        <f>IF($L178=" "," ",(IF($M178=FALSE," ",(IF($M178&gt;0,INDEX('Bin Analysis'!$C$3:$S$10110,MATCH($L178,'Bin Analysis'!$L$3:$L$10110,0),MATCH(O$5,'Bin Analysis'!$C$2:$S$2,0))," ")))))</f>
        <v>0</v>
      </c>
      <c r="P178" s="68">
        <f>IF($L178=" "," ",(IF($M178=FALSE," ",(IF($M178&gt;0,INDEX('Bin Analysis'!$C$3:$S$10110,MATCH($L178,'Bin Analysis'!$L$3:$L$10110,0),MATCH(P$5,'Bin Analysis'!$C$2:$S$2,0))," ")))))</f>
        <v>0.5</v>
      </c>
      <c r="Q178" s="68">
        <f>IF($L178=" "," ",(IF($M178=FALSE," ",(IF($M178&gt;0,INDEX('Bin Analysis'!$C$3:$S$10110,MATCH($L178,'Bin Analysis'!$L$3:$L$10110,0),MATCH(Q$5,'Bin Analysis'!$C$2:$S$2,0))," ")))))</f>
        <v>0.43478260869565216</v>
      </c>
      <c r="R178" s="68">
        <f>IF($L178=" "," ",(IF($M178=FALSE," ",(IF($M178&gt;0,INDEX('Bin Analysis'!$C$3:$S$10110,MATCH($L178,'Bin Analysis'!$L$3:$L$10110,0),MATCH(R$5,'Bin Analysis'!$C$2:$S$2,0))," ")))))</f>
        <v>0.77777777777777779</v>
      </c>
      <c r="S178" s="68" t="str">
        <f>IF($L178=" "," ",(IF($M178=FALSE," ",(IF($M178&gt;0,INDEX('Bin Analysis'!$C$3:$S$10110,MATCH($L178,'Bin Analysis'!$L$3:$L$10110,0),MATCH(S$5,'Bin Analysis'!$C$2:$S$2,0))," ")))))</f>
        <v>no</v>
      </c>
      <c r="T178" s="68">
        <f>Assignments!K177</f>
        <v>0.25925659222222219</v>
      </c>
      <c r="U178" s="68">
        <f>Assignments!L177</f>
        <v>0.32556833928781365</v>
      </c>
      <c r="V178" s="74" t="str">
        <f>Assignments!V177</f>
        <v>Toggle</v>
      </c>
    </row>
    <row r="179" spans="1:22" x14ac:dyDescent="0.25">
      <c r="A179" s="86" t="s">
        <v>149</v>
      </c>
      <c r="B179" s="87">
        <v>11</v>
      </c>
      <c r="C179" s="87" t="s">
        <v>143</v>
      </c>
      <c r="D179" s="87">
        <v>0.52877536000000003</v>
      </c>
      <c r="E179" s="87">
        <v>5.3092840000000002E-2</v>
      </c>
      <c r="G179" s="40">
        <f>IFERROR('Data Transformation'!M177," ")</f>
        <v>172</v>
      </c>
      <c r="L179" s="66">
        <f t="shared" si="3"/>
        <v>173</v>
      </c>
      <c r="M179" s="67">
        <f>IF(L179=" "," ",(IF($L179&gt;0,INDEX('Bin Analysis'!$C$3:$S$10110,MATCH($L179,'Bin Analysis'!$L$3:$L$10110,0),MATCH(M$5,'Bin Analysis'!$C$2:$S$2,0))," ")))</f>
        <v>19</v>
      </c>
      <c r="N179" s="68">
        <f>IF($L179=" "," ",(IF($M179=FALSE," ",(IF($M179&gt;0,INDEX('Bin Analysis'!$C$3:$S$10110,MATCH($L179,'Bin Analysis'!$L$3:$L$10110,0),MATCH(N$5,'Bin Analysis'!$C$2:$S$2,0))," ")))))</f>
        <v>0</v>
      </c>
      <c r="O179" s="68">
        <f>IF($L179=" "," ",(IF($M179=FALSE," ",(IF($M179&gt;0,INDEX('Bin Analysis'!$C$3:$S$10110,MATCH($L179,'Bin Analysis'!$L$3:$L$10110,0),MATCH(O$5,'Bin Analysis'!$C$2:$S$2,0))," ")))))</f>
        <v>5.5555555555555552E-2</v>
      </c>
      <c r="P179" s="68">
        <f>IF($L179=" "," ",(IF($M179=FALSE," ",(IF($M179&gt;0,INDEX('Bin Analysis'!$C$3:$S$10110,MATCH($L179,'Bin Analysis'!$L$3:$L$10110,0),MATCH(P$5,'Bin Analysis'!$C$2:$S$2,0))," ")))))</f>
        <v>0.4</v>
      </c>
      <c r="Q179" s="68">
        <f>IF($L179=" "," ",(IF($M179=FALSE," ",(IF($M179&gt;0,INDEX('Bin Analysis'!$C$3:$S$10110,MATCH($L179,'Bin Analysis'!$L$3:$L$10110,0),MATCH(Q$5,'Bin Analysis'!$C$2:$S$2,0))," ")))))</f>
        <v>0.30434782608695654</v>
      </c>
      <c r="R179" s="68">
        <f>IF($L179=" "," ",(IF($M179=FALSE," ",(IF($M179&gt;0,INDEX('Bin Analysis'!$C$3:$S$10110,MATCH($L179,'Bin Analysis'!$L$3:$L$10110,0),MATCH(R$5,'Bin Analysis'!$C$2:$S$2,0))," ")))))</f>
        <v>0.88888888888888884</v>
      </c>
      <c r="S179" s="68" t="str">
        <f>IF($L179=" "," ",(IF($M179=FALSE," ",(IF($M179&gt;0,INDEX('Bin Analysis'!$C$3:$S$10110,MATCH($L179,'Bin Analysis'!$L$3:$L$10110,0),MATCH(S$5,'Bin Analysis'!$C$2:$S$2,0))," ")))))</f>
        <v>no</v>
      </c>
      <c r="T179" s="68">
        <f>Assignments!K178</f>
        <v>0.15908048277777778</v>
      </c>
      <c r="U179" s="68">
        <f>Assignments!L178</f>
        <v>0.20792900705815331</v>
      </c>
      <c r="V179" s="74" t="str">
        <f>Assignments!V178</f>
        <v>Toggle</v>
      </c>
    </row>
    <row r="180" spans="1:22" x14ac:dyDescent="0.25">
      <c r="A180" s="86" t="s">
        <v>149</v>
      </c>
      <c r="B180" s="87">
        <v>11</v>
      </c>
      <c r="C180" s="87" t="s">
        <v>160</v>
      </c>
      <c r="D180" s="87">
        <v>0.55780395999999999</v>
      </c>
      <c r="E180" s="87">
        <v>5.6179029999999998E-2</v>
      </c>
      <c r="G180" s="40">
        <f>IFERROR('Data Transformation'!M178," ")</f>
        <v>173</v>
      </c>
      <c r="L180" s="66">
        <f t="shared" si="3"/>
        <v>174</v>
      </c>
      <c r="M180" s="67">
        <f>IF(L180=" "," ",(IF($L180&gt;0,INDEX('Bin Analysis'!$C$3:$S$10110,MATCH($L180,'Bin Analysis'!$L$3:$L$10110,0),MATCH(M$5,'Bin Analysis'!$C$2:$S$2,0))," ")))</f>
        <v>18</v>
      </c>
      <c r="N180" s="68">
        <f>IF($L180=" "," ",(IF($M180=FALSE," ",(IF($M180&gt;0,INDEX('Bin Analysis'!$C$3:$S$10110,MATCH($L180,'Bin Analysis'!$L$3:$L$10110,0),MATCH(N$5,'Bin Analysis'!$C$2:$S$2,0))," ")))))</f>
        <v>0</v>
      </c>
      <c r="O180" s="68">
        <f>IF($L180=" "," ",(IF($M180=FALSE," ",(IF($M180&gt;0,INDEX('Bin Analysis'!$C$3:$S$10110,MATCH($L180,'Bin Analysis'!$L$3:$L$10110,0),MATCH(O$5,'Bin Analysis'!$C$2:$S$2,0))," ")))))</f>
        <v>0.11764705882352941</v>
      </c>
      <c r="P180" s="68">
        <f>IF($L180=" "," ",(IF($M180=FALSE," ",(IF($M180&gt;0,INDEX('Bin Analysis'!$C$3:$S$10110,MATCH($L180,'Bin Analysis'!$L$3:$L$10110,0),MATCH(P$5,'Bin Analysis'!$C$2:$S$2,0))," ")))))</f>
        <v>0.7</v>
      </c>
      <c r="Q180" s="68">
        <f>IF($L180=" "," ",(IF($M180=FALSE," ",(IF($M180&gt;0,INDEX('Bin Analysis'!$C$3:$S$10110,MATCH($L180,'Bin Analysis'!$L$3:$L$10110,0),MATCH(Q$5,'Bin Analysis'!$C$2:$S$2,0))," ")))))</f>
        <v>0.65217391304347827</v>
      </c>
      <c r="R180" s="68">
        <f>IF($L180=" "," ",(IF($M180=FALSE," ",(IF($M180&gt;0,INDEX('Bin Analysis'!$C$3:$S$10110,MATCH($L180,'Bin Analysis'!$L$3:$L$10110,0),MATCH(R$5,'Bin Analysis'!$C$2:$S$2,0))," ")))))</f>
        <v>0.23529411764705882</v>
      </c>
      <c r="S180" s="68" t="str">
        <f>IF($L180=" "," ",(IF($M180=FALSE," ",(IF($M180&gt;0,INDEX('Bin Analysis'!$C$3:$S$10110,MATCH($L180,'Bin Analysis'!$L$3:$L$10110,0),MATCH(S$5,'Bin Analysis'!$C$2:$S$2,0))," ")))))</f>
        <v>no</v>
      </c>
      <c r="T180" s="68">
        <f>Assignments!K179</f>
        <v>0.60950236647058842</v>
      </c>
      <c r="U180" s="68">
        <f>Assignments!L179</f>
        <v>0.22701669249847314</v>
      </c>
      <c r="V180" s="74" t="str">
        <f>Assignments!V179</f>
        <v>Rheostat</v>
      </c>
    </row>
    <row r="181" spans="1:22" x14ac:dyDescent="0.25">
      <c r="A181" s="86" t="s">
        <v>149</v>
      </c>
      <c r="B181" s="87">
        <v>11</v>
      </c>
      <c r="C181" s="87" t="s">
        <v>156</v>
      </c>
      <c r="D181" s="87">
        <v>0.55971952999999997</v>
      </c>
      <c r="E181" s="87">
        <v>5.316485E-2</v>
      </c>
      <c r="G181" s="40">
        <f>IFERROR('Data Transformation'!M179," ")</f>
        <v>174</v>
      </c>
      <c r="L181" s="66">
        <f t="shared" si="3"/>
        <v>175</v>
      </c>
      <c r="M181" s="67">
        <f>IF(L181=" "," ",(IF($L181&gt;0,INDEX('Bin Analysis'!$C$3:$S$10110,MATCH($L181,'Bin Analysis'!$L$3:$L$10110,0),MATCH(M$5,'Bin Analysis'!$C$2:$S$2,0))," ")))</f>
        <v>20</v>
      </c>
      <c r="N181" s="68">
        <f>IF($L181=" "," ",(IF($M181=FALSE," ",(IF($M181&gt;0,INDEX('Bin Analysis'!$C$3:$S$10110,MATCH($L181,'Bin Analysis'!$L$3:$L$10110,0),MATCH(N$5,'Bin Analysis'!$C$2:$S$2,0))," ")))))</f>
        <v>5.2631578947368418E-2</v>
      </c>
      <c r="O181" s="68">
        <f>IF($L181=" "," ",(IF($M181=FALSE," ",(IF($M181&gt;0,INDEX('Bin Analysis'!$C$3:$S$10110,MATCH($L181,'Bin Analysis'!$L$3:$L$10110,0),MATCH(O$5,'Bin Analysis'!$C$2:$S$2,0))," ")))))</f>
        <v>0.15789473684210525</v>
      </c>
      <c r="P181" s="68">
        <f>IF($L181=" "," ",(IF($M181=FALSE," ",(IF($M181&gt;0,INDEX('Bin Analysis'!$C$3:$S$10110,MATCH($L181,'Bin Analysis'!$L$3:$L$10110,0),MATCH(P$5,'Bin Analysis'!$C$2:$S$2,0))," ")))))</f>
        <v>0.8</v>
      </c>
      <c r="Q181" s="68">
        <f>IF($L181=" "," ",(IF($M181=FALSE," ",(IF($M181&gt;0,INDEX('Bin Analysis'!$C$3:$S$10110,MATCH($L181,'Bin Analysis'!$L$3:$L$10110,0),MATCH(Q$5,'Bin Analysis'!$C$2:$S$2,0))," ")))))</f>
        <v>0.73913043478260865</v>
      </c>
      <c r="R181" s="68">
        <f>IF($L181=" "," ",(IF($M181=FALSE," ",(IF($M181&gt;0,INDEX('Bin Analysis'!$C$3:$S$10110,MATCH($L181,'Bin Analysis'!$L$3:$L$10110,0),MATCH(R$5,'Bin Analysis'!$C$2:$S$2,0))," ")))))</f>
        <v>0.31578947368421051</v>
      </c>
      <c r="S181" s="68" t="str">
        <f>IF($L181=" "," ",(IF($M181=FALSE," ",(IF($M181&gt;0,INDEX('Bin Analysis'!$C$3:$S$10110,MATCH($L181,'Bin Analysis'!$L$3:$L$10110,0),MATCH(S$5,'Bin Analysis'!$C$2:$S$2,0))," ")))))</f>
        <v>no</v>
      </c>
      <c r="T181" s="68">
        <f>Assignments!K180</f>
        <v>0.55514412263157897</v>
      </c>
      <c r="U181" s="68">
        <f>Assignments!L180</f>
        <v>0.36071587480412892</v>
      </c>
      <c r="V181" s="74" t="str">
        <f>Assignments!V180</f>
        <v>Rheostat</v>
      </c>
    </row>
    <row r="182" spans="1:22" x14ac:dyDescent="0.25">
      <c r="A182" s="86" t="s">
        <v>149</v>
      </c>
      <c r="B182" s="87">
        <v>11</v>
      </c>
      <c r="C182" s="87" t="s">
        <v>151</v>
      </c>
      <c r="D182" s="87">
        <v>0.58414032000000005</v>
      </c>
      <c r="E182" s="87">
        <v>4.1788699999999998E-2</v>
      </c>
      <c r="G182" s="40">
        <f>IFERROR('Data Transformation'!M180," ")</f>
        <v>175</v>
      </c>
      <c r="L182" s="66">
        <f t="shared" si="3"/>
        <v>176</v>
      </c>
      <c r="M182" s="67">
        <f>IF(L182=" "," ",(IF($L182&gt;0,INDEX('Bin Analysis'!$C$3:$S$10110,MATCH($L182,'Bin Analysis'!$L$3:$L$10110,0),MATCH(M$5,'Bin Analysis'!$C$2:$S$2,0))," ")))</f>
        <v>18</v>
      </c>
      <c r="N182" s="68">
        <f>IF($L182=" "," ",(IF($M182=FALSE," ",(IF($M182&gt;0,INDEX('Bin Analysis'!$C$3:$S$10110,MATCH($L182,'Bin Analysis'!$L$3:$L$10110,0),MATCH(N$5,'Bin Analysis'!$C$2:$S$2,0))," ")))))</f>
        <v>0</v>
      </c>
      <c r="O182" s="68">
        <f>IF($L182=" "," ",(IF($M182=FALSE," ",(IF($M182&gt;0,INDEX('Bin Analysis'!$C$3:$S$10110,MATCH($L182,'Bin Analysis'!$L$3:$L$10110,0),MATCH(O$5,'Bin Analysis'!$C$2:$S$2,0))," ")))))</f>
        <v>5.8823529411764705E-2</v>
      </c>
      <c r="P182" s="68">
        <f>IF($L182=" "," ",(IF($M182=FALSE," ",(IF($M182&gt;0,INDEX('Bin Analysis'!$C$3:$S$10110,MATCH($L182,'Bin Analysis'!$L$3:$L$10110,0),MATCH(P$5,'Bin Analysis'!$C$2:$S$2,0))," ")))))</f>
        <v>0.4</v>
      </c>
      <c r="Q182" s="68">
        <f>IF($L182=" "," ",(IF($M182=FALSE," ",(IF($M182&gt;0,INDEX('Bin Analysis'!$C$3:$S$10110,MATCH($L182,'Bin Analysis'!$L$3:$L$10110,0),MATCH(Q$5,'Bin Analysis'!$C$2:$S$2,0))," ")))))</f>
        <v>0.34782608695652173</v>
      </c>
      <c r="R182" s="68">
        <f>IF($L182=" "," ",(IF($M182=FALSE," ",(IF($M182&gt;0,INDEX('Bin Analysis'!$C$3:$S$10110,MATCH($L182,'Bin Analysis'!$L$3:$L$10110,0),MATCH(R$5,'Bin Analysis'!$C$2:$S$2,0))," ")))))</f>
        <v>0.76470588235294112</v>
      </c>
      <c r="S182" s="68" t="str">
        <f>IF($L182=" "," ",(IF($M182=FALSE," ",(IF($M182&gt;0,INDEX('Bin Analysis'!$C$3:$S$10110,MATCH($L182,'Bin Analysis'!$L$3:$L$10110,0),MATCH(S$5,'Bin Analysis'!$C$2:$S$2,0))," ")))))</f>
        <v>no</v>
      </c>
      <c r="T182" s="68">
        <f>Assignments!K181</f>
        <v>0.28200530058823531</v>
      </c>
      <c r="U182" s="68">
        <f>Assignments!L181</f>
        <v>0.32909868521020563</v>
      </c>
      <c r="V182" s="74" t="str">
        <f>Assignments!V181</f>
        <v>Toggle</v>
      </c>
    </row>
    <row r="183" spans="1:22" x14ac:dyDescent="0.25">
      <c r="A183" s="86" t="s">
        <v>149</v>
      </c>
      <c r="B183" s="87">
        <v>11</v>
      </c>
      <c r="C183" s="87" t="s">
        <v>9</v>
      </c>
      <c r="D183" s="87">
        <v>0.60471671999999999</v>
      </c>
      <c r="E183" s="87">
        <v>7.3547799999999997E-2</v>
      </c>
      <c r="G183" s="40">
        <f>IFERROR('Data Transformation'!M181," ")</f>
        <v>176</v>
      </c>
      <c r="L183" s="66">
        <f t="shared" si="3"/>
        <v>177</v>
      </c>
      <c r="M183" s="67">
        <f>IF(L183=" "," ",(IF($L183&gt;0,INDEX('Bin Analysis'!$C$3:$S$10110,MATCH($L183,'Bin Analysis'!$L$3:$L$10110,0),MATCH(M$5,'Bin Analysis'!$C$2:$S$2,0))," ")))</f>
        <v>15</v>
      </c>
      <c r="N183" s="68">
        <f>IF($L183=" "," ",(IF($M183=FALSE," ",(IF($M183&gt;0,INDEX('Bin Analysis'!$C$3:$S$10110,MATCH($L183,'Bin Analysis'!$L$3:$L$10110,0),MATCH(N$5,'Bin Analysis'!$C$2:$S$2,0))," ")))))</f>
        <v>0</v>
      </c>
      <c r="O183" s="68">
        <f>IF($L183=" "," ",(IF($M183=FALSE," ",(IF($M183&gt;0,INDEX('Bin Analysis'!$C$3:$S$10110,MATCH($L183,'Bin Analysis'!$L$3:$L$10110,0),MATCH(O$5,'Bin Analysis'!$C$2:$S$2,0))," ")))))</f>
        <v>0</v>
      </c>
      <c r="P183" s="68">
        <f>IF($L183=" "," ",(IF($M183=FALSE," ",(IF($M183&gt;0,INDEX('Bin Analysis'!$C$3:$S$10110,MATCH($L183,'Bin Analysis'!$L$3:$L$10110,0),MATCH(P$5,'Bin Analysis'!$C$2:$S$2,0))," ")))))</f>
        <v>0.5</v>
      </c>
      <c r="Q183" s="68">
        <f>IF($L183=" "," ",(IF($M183=FALSE," ",(IF($M183&gt;0,INDEX('Bin Analysis'!$C$3:$S$10110,MATCH($L183,'Bin Analysis'!$L$3:$L$10110,0),MATCH(Q$5,'Bin Analysis'!$C$2:$S$2,0))," ")))))</f>
        <v>0.47826086956521741</v>
      </c>
      <c r="R183" s="68">
        <f>IF($L183=" "," ",(IF($M183=FALSE," ",(IF($M183&gt;0,INDEX('Bin Analysis'!$C$3:$S$10110,MATCH($L183,'Bin Analysis'!$L$3:$L$10110,0),MATCH(R$5,'Bin Analysis'!$C$2:$S$2,0))," ")))))</f>
        <v>0.5</v>
      </c>
      <c r="S183" s="68" t="str">
        <f>IF($L183=" "," ",(IF($M183=FALSE," ",(IF($M183&gt;0,INDEX('Bin Analysis'!$C$3:$S$10110,MATCH($L183,'Bin Analysis'!$L$3:$L$10110,0),MATCH(S$5,'Bin Analysis'!$C$2:$S$2,0))," ")))))</f>
        <v>no</v>
      </c>
      <c r="T183" s="68">
        <f>Assignments!K182</f>
        <v>0.42968541785714287</v>
      </c>
      <c r="U183" s="68">
        <f>Assignments!L182</f>
        <v>0.25244609430120374</v>
      </c>
      <c r="V183" s="74" t="str">
        <f>Assignments!V182</f>
        <v>Adverse</v>
      </c>
    </row>
    <row r="184" spans="1:22" x14ac:dyDescent="0.25">
      <c r="A184" s="86" t="s">
        <v>149</v>
      </c>
      <c r="B184" s="87">
        <v>11</v>
      </c>
      <c r="C184" s="87" t="s">
        <v>153</v>
      </c>
      <c r="D184" s="87">
        <v>0.63681019000000005</v>
      </c>
      <c r="E184" s="87">
        <v>5.010937E-2</v>
      </c>
      <c r="G184" s="40">
        <f>IFERROR('Data Transformation'!M182," ")</f>
        <v>177</v>
      </c>
      <c r="L184" s="66">
        <f t="shared" si="3"/>
        <v>178</v>
      </c>
      <c r="M184" s="67">
        <f>IF(L184=" "," ",(IF($L184&gt;0,INDEX('Bin Analysis'!$C$3:$S$10110,MATCH($L184,'Bin Analysis'!$L$3:$L$10110,0),MATCH(M$5,'Bin Analysis'!$C$2:$S$2,0))," ")))</f>
        <v>9</v>
      </c>
      <c r="N184" s="68">
        <f>IF($L184=" "," ",(IF($M184=FALSE," ",(IF($M184&gt;0,INDEX('Bin Analysis'!$C$3:$S$10110,MATCH($L184,'Bin Analysis'!$L$3:$L$10110,0),MATCH(N$5,'Bin Analysis'!$C$2:$S$2,0))," ")))))</f>
        <v>0</v>
      </c>
      <c r="O184" s="68">
        <f>IF($L184=" "," ",(IF($M184=FALSE," ",(IF($M184&gt;0,INDEX('Bin Analysis'!$C$3:$S$10110,MATCH($L184,'Bin Analysis'!$L$3:$L$10110,0),MATCH(O$5,'Bin Analysis'!$C$2:$S$2,0))," ")))))</f>
        <v>0</v>
      </c>
      <c r="P184" s="68">
        <f>IF($L184=" "," ",(IF($M184=FALSE," ",(IF($M184&gt;0,INDEX('Bin Analysis'!$C$3:$S$10110,MATCH($L184,'Bin Analysis'!$L$3:$L$10110,0),MATCH(P$5,'Bin Analysis'!$C$2:$S$2,0))," ")))))</f>
        <v>0.3</v>
      </c>
      <c r="Q184" s="68">
        <f>IF($L184=" "," ",(IF($M184=FALSE," ",(IF($M184&gt;0,INDEX('Bin Analysis'!$C$3:$S$10110,MATCH($L184,'Bin Analysis'!$L$3:$L$10110,0),MATCH(Q$5,'Bin Analysis'!$C$2:$S$2,0))," ")))))</f>
        <v>0.21739130434782608</v>
      </c>
      <c r="R184" s="68">
        <f>IF($L184=" "," ",(IF($M184=FALSE," ",(IF($M184&gt;0,INDEX('Bin Analysis'!$C$3:$S$10110,MATCH($L184,'Bin Analysis'!$L$3:$L$10110,0),MATCH(R$5,'Bin Analysis'!$C$2:$S$2,0))," ")))))</f>
        <v>0.875</v>
      </c>
      <c r="S184" s="68" t="str">
        <f>IF($L184=" "," ",(IF($M184=FALSE," ",(IF($M184&gt;0,INDEX('Bin Analysis'!$C$3:$S$10110,MATCH($L184,'Bin Analysis'!$L$3:$L$10110,0),MATCH(S$5,'Bin Analysis'!$C$2:$S$2,0))," ")))))</f>
        <v>no</v>
      </c>
      <c r="T184" s="68">
        <f>Assignments!K183</f>
        <v>0.18052334750000001</v>
      </c>
      <c r="U184" s="68">
        <f>Assignments!L183</f>
        <v>0.15354859258881864</v>
      </c>
      <c r="V184" s="74" t="str">
        <f>Assignments!V183</f>
        <v>Toggle</v>
      </c>
    </row>
    <row r="185" spans="1:22" x14ac:dyDescent="0.25">
      <c r="A185" s="86" t="s">
        <v>149</v>
      </c>
      <c r="B185" s="87">
        <v>11</v>
      </c>
      <c r="C185" s="87" t="s">
        <v>161</v>
      </c>
      <c r="D185" s="87">
        <v>0.68859784000000002</v>
      </c>
      <c r="E185" s="87">
        <v>7.4590740000000003E-2</v>
      </c>
      <c r="G185" s="40">
        <f>IFERROR('Data Transformation'!M183," ")</f>
        <v>178</v>
      </c>
      <c r="L185" s="66">
        <f t="shared" si="3"/>
        <v>179</v>
      </c>
      <c r="M185" s="67">
        <f>IF(L185=" "," ",(IF($L185&gt;0,INDEX('Bin Analysis'!$C$3:$S$10110,MATCH($L185,'Bin Analysis'!$L$3:$L$10110,0),MATCH(M$5,'Bin Analysis'!$C$2:$S$2,0))," ")))</f>
        <v>17</v>
      </c>
      <c r="N185" s="68">
        <f>IF($L185=" "," ",(IF($M185=FALSE," ",(IF($M185&gt;0,INDEX('Bin Analysis'!$C$3:$S$10110,MATCH($L185,'Bin Analysis'!$L$3:$L$10110,0),MATCH(N$5,'Bin Analysis'!$C$2:$S$2,0))," ")))))</f>
        <v>0</v>
      </c>
      <c r="O185" s="68">
        <f>IF($L185=" "," ",(IF($M185=FALSE," ",(IF($M185&gt;0,INDEX('Bin Analysis'!$C$3:$S$10110,MATCH($L185,'Bin Analysis'!$L$3:$L$10110,0),MATCH(O$5,'Bin Analysis'!$C$2:$S$2,0))," ")))))</f>
        <v>0.1875</v>
      </c>
      <c r="P185" s="68">
        <f>IF($L185=" "," ",(IF($M185=FALSE," ",(IF($M185&gt;0,INDEX('Bin Analysis'!$C$3:$S$10110,MATCH($L185,'Bin Analysis'!$L$3:$L$10110,0),MATCH(P$5,'Bin Analysis'!$C$2:$S$2,0))," ")))))</f>
        <v>0.7</v>
      </c>
      <c r="Q185" s="68">
        <f>IF($L185=" "," ",(IF($M185=FALSE," ",(IF($M185&gt;0,INDEX('Bin Analysis'!$C$3:$S$10110,MATCH($L185,'Bin Analysis'!$L$3:$L$10110,0),MATCH(Q$5,'Bin Analysis'!$C$2:$S$2,0))," ")))))</f>
        <v>0.65217391304347827</v>
      </c>
      <c r="R185" s="68">
        <f>IF($L185=" "," ",(IF($M185=FALSE," ",(IF($M185&gt;0,INDEX('Bin Analysis'!$C$3:$S$10110,MATCH($L185,'Bin Analysis'!$L$3:$L$10110,0),MATCH(R$5,'Bin Analysis'!$C$2:$S$2,0))," ")))))</f>
        <v>0.125</v>
      </c>
      <c r="S185" s="68" t="str">
        <f>IF($L185=" "," ",(IF($M185=FALSE," ",(IF($M185&gt;0,INDEX('Bin Analysis'!$C$3:$S$10110,MATCH($L185,'Bin Analysis'!$L$3:$L$10110,0),MATCH(S$5,'Bin Analysis'!$C$2:$S$2,0))," ")))))</f>
        <v>no</v>
      </c>
      <c r="T185" s="68">
        <f>Assignments!K184</f>
        <v>0.61815093124999998</v>
      </c>
      <c r="U185" s="68">
        <f>Assignments!L184</f>
        <v>0.26029126623668092</v>
      </c>
      <c r="V185" s="74" t="str">
        <f>Assignments!V184</f>
        <v>Rheostat</v>
      </c>
    </row>
    <row r="186" spans="1:22" x14ac:dyDescent="0.25">
      <c r="A186" s="86" t="s">
        <v>149</v>
      </c>
      <c r="B186" s="87">
        <v>11</v>
      </c>
      <c r="C186" s="87" t="s">
        <v>154</v>
      </c>
      <c r="D186" s="87">
        <v>0.70835559999999997</v>
      </c>
      <c r="E186" s="87">
        <v>8.4287260000000003E-2</v>
      </c>
      <c r="G186" s="40">
        <f>IFERROR('Data Transformation'!M184," ")</f>
        <v>179</v>
      </c>
      <c r="L186" s="66">
        <f t="shared" si="3"/>
        <v>180</v>
      </c>
      <c r="M186" s="67">
        <f>IF(L186=" "," ",(IF($L186&gt;0,INDEX('Bin Analysis'!$C$3:$S$10110,MATCH($L186,'Bin Analysis'!$L$3:$L$10110,0),MATCH(M$5,'Bin Analysis'!$C$2:$S$2,0))," ")))</f>
        <v>20</v>
      </c>
      <c r="N186" s="68">
        <f>IF($L186=" "," ",(IF($M186=FALSE," ",(IF($M186&gt;0,INDEX('Bin Analysis'!$C$3:$S$10110,MATCH($L186,'Bin Analysis'!$L$3:$L$10110,0),MATCH(N$5,'Bin Analysis'!$C$2:$S$2,0))," ")))))</f>
        <v>0</v>
      </c>
      <c r="O186" s="68">
        <f>IF($L186=" "," ",(IF($M186=FALSE," ",(IF($M186&gt;0,INDEX('Bin Analysis'!$C$3:$S$10110,MATCH($L186,'Bin Analysis'!$L$3:$L$10110,0),MATCH(O$5,'Bin Analysis'!$C$2:$S$2,0))," ")))))</f>
        <v>0.68421052631578949</v>
      </c>
      <c r="P186" s="68">
        <f>IF($L186=" "," ",(IF($M186=FALSE," ",(IF($M186&gt;0,INDEX('Bin Analysis'!$C$3:$S$10110,MATCH($L186,'Bin Analysis'!$L$3:$L$10110,0),MATCH(P$5,'Bin Analysis'!$C$2:$S$2,0))," ")))))</f>
        <v>0.6</v>
      </c>
      <c r="Q186" s="68">
        <f>IF($L186=" "," ",(IF($M186=FALSE," ",(IF($M186&gt;0,INDEX('Bin Analysis'!$C$3:$S$10110,MATCH($L186,'Bin Analysis'!$L$3:$L$10110,0),MATCH(Q$5,'Bin Analysis'!$C$2:$S$2,0))," ")))))</f>
        <v>0.56521739130434778</v>
      </c>
      <c r="R186" s="68">
        <f>IF($L186=" "," ",(IF($M186=FALSE," ",(IF($M186&gt;0,INDEX('Bin Analysis'!$C$3:$S$10110,MATCH($L186,'Bin Analysis'!$L$3:$L$10110,0),MATCH(R$5,'Bin Analysis'!$C$2:$S$2,0))," ")))))</f>
        <v>0</v>
      </c>
      <c r="S186" s="68" t="str">
        <f>IF($L186=" "," ",(IF($M186=FALSE," ",(IF($M186&gt;0,INDEX('Bin Analysis'!$C$3:$S$10110,MATCH($L186,'Bin Analysis'!$L$3:$L$10110,0),MATCH(S$5,'Bin Analysis'!$C$2:$S$2,0))," ")))))</f>
        <v>no</v>
      </c>
      <c r="T186" s="68">
        <f>Assignments!K185</f>
        <v>0.87672648736842096</v>
      </c>
      <c r="U186" s="68">
        <f>Assignments!L185</f>
        <v>0.24040702791790181</v>
      </c>
      <c r="V186" s="74" t="str">
        <f>Assignments!V185</f>
        <v>Rheostat</v>
      </c>
    </row>
    <row r="187" spans="1:22" x14ac:dyDescent="0.25">
      <c r="A187" s="86" t="s">
        <v>149</v>
      </c>
      <c r="B187" s="87">
        <v>11</v>
      </c>
      <c r="C187" s="87" t="s">
        <v>158</v>
      </c>
      <c r="D187" s="87">
        <v>0.74090540000000005</v>
      </c>
      <c r="E187" s="87">
        <v>6.7682000000000006E-2</v>
      </c>
      <c r="G187" s="40">
        <f>IFERROR('Data Transformation'!M185," ")</f>
        <v>180</v>
      </c>
      <c r="L187" s="66">
        <f t="shared" si="3"/>
        <v>181</v>
      </c>
      <c r="M187" s="67">
        <f>IF(L187=" "," ",(IF($L187&gt;0,INDEX('Bin Analysis'!$C$3:$S$10110,MATCH($L187,'Bin Analysis'!$L$3:$L$10110,0),MATCH(M$5,'Bin Analysis'!$C$2:$S$2,0))," ")))</f>
        <v>13</v>
      </c>
      <c r="N187" s="68">
        <f>IF($L187=" "," ",(IF($M187=FALSE," ",(IF($M187&gt;0,INDEX('Bin Analysis'!$C$3:$S$10110,MATCH($L187,'Bin Analysis'!$L$3:$L$10110,0),MATCH(N$5,'Bin Analysis'!$C$2:$S$2,0))," ")))))</f>
        <v>0</v>
      </c>
      <c r="O187" s="68">
        <f>IF($L187=" "," ",(IF($M187=FALSE," ",(IF($M187&gt;0,INDEX('Bin Analysis'!$C$3:$S$10110,MATCH($L187,'Bin Analysis'!$L$3:$L$10110,0),MATCH(O$5,'Bin Analysis'!$C$2:$S$2,0))," ")))))</f>
        <v>0</v>
      </c>
      <c r="P187" s="68">
        <f>IF($L187=" "," ",(IF($M187=FALSE," ",(IF($M187&gt;0,INDEX('Bin Analysis'!$C$3:$S$10110,MATCH($L187,'Bin Analysis'!$L$3:$L$10110,0),MATCH(P$5,'Bin Analysis'!$C$2:$S$2,0))," ")))))</f>
        <v>0.4</v>
      </c>
      <c r="Q187" s="68">
        <f>IF($L187=" "," ",(IF($M187=FALSE," ",(IF($M187&gt;0,INDEX('Bin Analysis'!$C$3:$S$10110,MATCH($L187,'Bin Analysis'!$L$3:$L$10110,0),MATCH(Q$5,'Bin Analysis'!$C$2:$S$2,0))," ")))))</f>
        <v>0.34782608695652173</v>
      </c>
      <c r="R187" s="68">
        <f>IF($L187=" "," ",(IF($M187=FALSE," ",(IF($M187&gt;0,INDEX('Bin Analysis'!$C$3:$S$10110,MATCH($L187,'Bin Analysis'!$L$3:$L$10110,0),MATCH(R$5,'Bin Analysis'!$C$2:$S$2,0))," ")))))</f>
        <v>0.83333333333333337</v>
      </c>
      <c r="S187" s="68" t="str">
        <f>IF($L187=" "," ",(IF($M187=FALSE," ",(IF($M187&gt;0,INDEX('Bin Analysis'!$C$3:$S$10110,MATCH($L187,'Bin Analysis'!$L$3:$L$10110,0),MATCH(S$5,'Bin Analysis'!$C$2:$S$2,0))," ")))))</f>
        <v>no</v>
      </c>
      <c r="T187" s="68">
        <f>Assignments!K186</f>
        <v>0.22625362416666669</v>
      </c>
      <c r="U187" s="68">
        <f>Assignments!L186</f>
        <v>0.21427320324889426</v>
      </c>
      <c r="V187" s="74" t="str">
        <f>Assignments!V186</f>
        <v>Toggle</v>
      </c>
    </row>
    <row r="188" spans="1:22" x14ac:dyDescent="0.25">
      <c r="A188" s="86" t="s">
        <v>159</v>
      </c>
      <c r="B188" s="87">
        <v>12</v>
      </c>
      <c r="C188" s="87" t="s">
        <v>145</v>
      </c>
      <c r="D188" s="87">
        <v>0.11944977</v>
      </c>
      <c r="E188" s="87">
        <v>0.10563582000000001</v>
      </c>
      <c r="G188" s="40">
        <f>IFERROR('Data Transformation'!M186," ")</f>
        <v>181</v>
      </c>
      <c r="L188" s="66">
        <f t="shared" si="3"/>
        <v>182</v>
      </c>
      <c r="M188" s="67">
        <f>IF(L188=" "," ",(IF($L188&gt;0,INDEX('Bin Analysis'!$C$3:$S$10110,MATCH($L188,'Bin Analysis'!$L$3:$L$10110,0),MATCH(M$5,'Bin Analysis'!$C$2:$S$2,0))," ")))</f>
        <v>18</v>
      </c>
      <c r="N188" s="68">
        <f>IF($L188=" "," ",(IF($M188=FALSE," ",(IF($M188&gt;0,INDEX('Bin Analysis'!$C$3:$S$10110,MATCH($L188,'Bin Analysis'!$L$3:$L$10110,0),MATCH(N$5,'Bin Analysis'!$C$2:$S$2,0))," ")))))</f>
        <v>0</v>
      </c>
      <c r="O188" s="68">
        <f>IF($L188=" "," ",(IF($M188=FALSE," ",(IF($M188&gt;0,INDEX('Bin Analysis'!$C$3:$S$10110,MATCH($L188,'Bin Analysis'!$L$3:$L$10110,0),MATCH(O$5,'Bin Analysis'!$C$2:$S$2,0))," ")))))</f>
        <v>0.23529411764705882</v>
      </c>
      <c r="P188" s="68">
        <f>IF($L188=" "," ",(IF($M188=FALSE," ",(IF($M188&gt;0,INDEX('Bin Analysis'!$C$3:$S$10110,MATCH($L188,'Bin Analysis'!$L$3:$L$10110,0),MATCH(P$5,'Bin Analysis'!$C$2:$S$2,0))," ")))))</f>
        <v>0.7</v>
      </c>
      <c r="Q188" s="68">
        <f>IF($L188=" "," ",(IF($M188=FALSE," ",(IF($M188&gt;0,INDEX('Bin Analysis'!$C$3:$S$10110,MATCH($L188,'Bin Analysis'!$L$3:$L$10110,0),MATCH(Q$5,'Bin Analysis'!$C$2:$S$2,0))," ")))))</f>
        <v>0.65217391304347827</v>
      </c>
      <c r="R188" s="68">
        <f>IF($L188=" "," ",(IF($M188=FALSE," ",(IF($M188&gt;0,INDEX('Bin Analysis'!$C$3:$S$10110,MATCH($L188,'Bin Analysis'!$L$3:$L$10110,0),MATCH(R$5,'Bin Analysis'!$C$2:$S$2,0))," ")))))</f>
        <v>0.17647058823529413</v>
      </c>
      <c r="S188" s="68" t="str">
        <f>IF($L188=" "," ",(IF($M188=FALSE," ",(IF($M188&gt;0,INDEX('Bin Analysis'!$C$3:$S$10110,MATCH($L188,'Bin Analysis'!$L$3:$L$10110,0),MATCH(S$5,'Bin Analysis'!$C$2:$S$2,0))," ")))))</f>
        <v>no</v>
      </c>
      <c r="T188" s="68">
        <f>Assignments!K187</f>
        <v>0.64784507705882366</v>
      </c>
      <c r="U188" s="68">
        <f>Assignments!L187</f>
        <v>0.31256683928883544</v>
      </c>
      <c r="V188" s="74" t="str">
        <f>Assignments!V187</f>
        <v>Rheostat</v>
      </c>
    </row>
    <row r="189" spans="1:22" x14ac:dyDescent="0.25">
      <c r="A189" s="86" t="s">
        <v>159</v>
      </c>
      <c r="B189" s="87">
        <v>12</v>
      </c>
      <c r="C189" s="87" t="s">
        <v>152</v>
      </c>
      <c r="D189" s="87">
        <v>0.19113252999999999</v>
      </c>
      <c r="E189" s="87">
        <v>7.2315160000000003E-2</v>
      </c>
      <c r="G189" s="40">
        <f>IFERROR('Data Transformation'!M187," ")</f>
        <v>182</v>
      </c>
      <c r="L189" s="66">
        <f t="shared" si="3"/>
        <v>183</v>
      </c>
      <c r="M189" s="67">
        <f>IF(L189=" "," ",(IF($L189&gt;0,INDEX('Bin Analysis'!$C$3:$S$10110,MATCH($L189,'Bin Analysis'!$L$3:$L$10110,0),MATCH(M$5,'Bin Analysis'!$C$2:$S$2,0))," ")))</f>
        <v>19</v>
      </c>
      <c r="N189" s="68">
        <f>IF($L189=" "," ",(IF($M189=FALSE," ",(IF($M189&gt;0,INDEX('Bin Analysis'!$C$3:$S$10110,MATCH($L189,'Bin Analysis'!$L$3:$L$10110,0),MATCH(N$5,'Bin Analysis'!$C$2:$S$2,0))," ")))))</f>
        <v>5.5555555555555552E-2</v>
      </c>
      <c r="O189" s="68">
        <f>IF($L189=" "," ",(IF($M189=FALSE," ",(IF($M189&gt;0,INDEX('Bin Analysis'!$C$3:$S$10110,MATCH($L189,'Bin Analysis'!$L$3:$L$10110,0),MATCH(O$5,'Bin Analysis'!$C$2:$S$2,0))," ")))))</f>
        <v>0.1111111111111111</v>
      </c>
      <c r="P189" s="68">
        <f>IF($L189=" "," ",(IF($M189=FALSE," ",(IF($M189&gt;0,INDEX('Bin Analysis'!$C$3:$S$10110,MATCH($L189,'Bin Analysis'!$L$3:$L$10110,0),MATCH(P$5,'Bin Analysis'!$C$2:$S$2,0))," ")))))</f>
        <v>0.4</v>
      </c>
      <c r="Q189" s="68">
        <f>IF($L189=" "," ",(IF($M189=FALSE," ",(IF($M189&gt;0,INDEX('Bin Analysis'!$C$3:$S$10110,MATCH($L189,'Bin Analysis'!$L$3:$L$10110,0),MATCH(Q$5,'Bin Analysis'!$C$2:$S$2,0))," ")))))</f>
        <v>0.2608695652173913</v>
      </c>
      <c r="R189" s="68">
        <f>IF($L189=" "," ",(IF($M189=FALSE," ",(IF($M189&gt;0,INDEX('Bin Analysis'!$C$3:$S$10110,MATCH($L189,'Bin Analysis'!$L$3:$L$10110,0),MATCH(R$5,'Bin Analysis'!$C$2:$S$2,0))," ")))))</f>
        <v>0.77777777777777779</v>
      </c>
      <c r="S189" s="68" t="str">
        <f>IF($L189=" "," ",(IF($M189=FALSE," ",(IF($M189&gt;0,INDEX('Bin Analysis'!$C$3:$S$10110,MATCH($L189,'Bin Analysis'!$L$3:$L$10110,0),MATCH(S$5,'Bin Analysis'!$C$2:$S$2,0))," ")))))</f>
        <v>no</v>
      </c>
      <c r="T189" s="68">
        <f>Assignments!K188</f>
        <v>0.29778004555555554</v>
      </c>
      <c r="U189" s="68">
        <f>Assignments!L188</f>
        <v>0.3826337004293629</v>
      </c>
      <c r="V189" s="74" t="str">
        <f>Assignments!V188</f>
        <v>Toggle</v>
      </c>
    </row>
    <row r="190" spans="1:22" x14ac:dyDescent="0.25">
      <c r="A190" s="86" t="s">
        <v>159</v>
      </c>
      <c r="B190" s="87">
        <v>12</v>
      </c>
      <c r="C190" s="87" t="s">
        <v>150</v>
      </c>
      <c r="D190" s="87">
        <v>0.27532081000000003</v>
      </c>
      <c r="E190" s="87">
        <v>7.8403890000000004E-2</v>
      </c>
      <c r="G190" s="40">
        <f>IFERROR('Data Transformation'!M188," ")</f>
        <v>183</v>
      </c>
      <c r="L190" s="66">
        <f t="shared" si="3"/>
        <v>184</v>
      </c>
      <c r="M190" s="67">
        <f>IF(L190=" "," ",(IF($L190&gt;0,INDEX('Bin Analysis'!$C$3:$S$10110,MATCH($L190,'Bin Analysis'!$L$3:$L$10110,0),MATCH(M$5,'Bin Analysis'!$C$2:$S$2,0))," ")))</f>
        <v>19</v>
      </c>
      <c r="N190" s="68">
        <f>IF($L190=" "," ",(IF($M190=FALSE," ",(IF($M190&gt;0,INDEX('Bin Analysis'!$C$3:$S$10110,MATCH($L190,'Bin Analysis'!$L$3:$L$10110,0),MATCH(N$5,'Bin Analysis'!$C$2:$S$2,0))," ")))))</f>
        <v>0</v>
      </c>
      <c r="O190" s="68">
        <f>IF($L190=" "," ",(IF($M190=FALSE," ",(IF($M190&gt;0,INDEX('Bin Analysis'!$C$3:$S$10110,MATCH($L190,'Bin Analysis'!$L$3:$L$10110,0),MATCH(O$5,'Bin Analysis'!$C$2:$S$2,0))," ")))))</f>
        <v>5.5555555555555552E-2</v>
      </c>
      <c r="P190" s="68">
        <f>IF($L190=" "," ",(IF($M190=FALSE," ",(IF($M190&gt;0,INDEX('Bin Analysis'!$C$3:$S$10110,MATCH($L190,'Bin Analysis'!$L$3:$L$10110,0),MATCH(P$5,'Bin Analysis'!$C$2:$S$2,0))," ")))))</f>
        <v>0.4</v>
      </c>
      <c r="Q190" s="68">
        <f>IF($L190=" "," ",(IF($M190=FALSE," ",(IF($M190&gt;0,INDEX('Bin Analysis'!$C$3:$S$10110,MATCH($L190,'Bin Analysis'!$L$3:$L$10110,0),MATCH(Q$5,'Bin Analysis'!$C$2:$S$2,0))," ")))))</f>
        <v>0.30434782608695654</v>
      </c>
      <c r="R190" s="68">
        <f>IF($L190=" "," ",(IF($M190=FALSE," ",(IF($M190&gt;0,INDEX('Bin Analysis'!$C$3:$S$10110,MATCH($L190,'Bin Analysis'!$L$3:$L$10110,0),MATCH(R$5,'Bin Analysis'!$C$2:$S$2,0))," ")))))</f>
        <v>0.66666666666666663</v>
      </c>
      <c r="S190" s="68" t="str">
        <f>IF($L190=" "," ",(IF($M190=FALSE," ",(IF($M190&gt;0,INDEX('Bin Analysis'!$C$3:$S$10110,MATCH($L190,'Bin Analysis'!$L$3:$L$10110,0),MATCH(S$5,'Bin Analysis'!$C$2:$S$2,0))," ")))))</f>
        <v>no</v>
      </c>
      <c r="T190" s="68">
        <f>Assignments!K189</f>
        <v>0.26363328111111112</v>
      </c>
      <c r="U190" s="68">
        <f>Assignments!L189</f>
        <v>0.24763385763039192</v>
      </c>
      <c r="V190" s="74" t="str">
        <f>Assignments!V189</f>
        <v>Toggle</v>
      </c>
    </row>
    <row r="191" spans="1:22" x14ac:dyDescent="0.25">
      <c r="A191" s="86" t="s">
        <v>159</v>
      </c>
      <c r="B191" s="87">
        <v>12</v>
      </c>
      <c r="C191" s="87" t="s">
        <v>9</v>
      </c>
      <c r="D191" s="87">
        <v>0.32900100999999998</v>
      </c>
      <c r="E191" s="87">
        <v>0.11097461</v>
      </c>
      <c r="G191" s="40">
        <f>IFERROR('Data Transformation'!M189," ")</f>
        <v>184</v>
      </c>
      <c r="L191" s="66">
        <f t="shared" si="3"/>
        <v>185</v>
      </c>
      <c r="M191" s="67">
        <f>IF(L191=" "," ",(IF($L191&gt;0,INDEX('Bin Analysis'!$C$3:$S$10110,MATCH($L191,'Bin Analysis'!$L$3:$L$10110,0),MATCH(M$5,'Bin Analysis'!$C$2:$S$2,0))," ")))</f>
        <v>18</v>
      </c>
      <c r="N191" s="68">
        <f>IF($L191=" "," ",(IF($M191=FALSE," ",(IF($M191&gt;0,INDEX('Bin Analysis'!$C$3:$S$10110,MATCH($L191,'Bin Analysis'!$L$3:$L$10110,0),MATCH(N$5,'Bin Analysis'!$C$2:$S$2,0))," ")))))</f>
        <v>0</v>
      </c>
      <c r="O191" s="68">
        <f>IF($L191=" "," ",(IF($M191=FALSE," ",(IF($M191&gt;0,INDEX('Bin Analysis'!$C$3:$S$10110,MATCH($L191,'Bin Analysis'!$L$3:$L$10110,0),MATCH(O$5,'Bin Analysis'!$C$2:$S$2,0))," ")))))</f>
        <v>0.47058823529411764</v>
      </c>
      <c r="P191" s="68">
        <f>IF($L191=" "," ",(IF($M191=FALSE," ",(IF($M191&gt;0,INDEX('Bin Analysis'!$C$3:$S$10110,MATCH($L191,'Bin Analysis'!$L$3:$L$10110,0),MATCH(P$5,'Bin Analysis'!$C$2:$S$2,0))," ")))))</f>
        <v>0.7</v>
      </c>
      <c r="Q191" s="68">
        <f>IF($L191=" "," ",(IF($M191=FALSE," ",(IF($M191&gt;0,INDEX('Bin Analysis'!$C$3:$S$10110,MATCH($L191,'Bin Analysis'!$L$3:$L$10110,0),MATCH(Q$5,'Bin Analysis'!$C$2:$S$2,0))," ")))))</f>
        <v>0.65217391304347827</v>
      </c>
      <c r="R191" s="68">
        <f>IF($L191=" "," ",(IF($M191=FALSE," ",(IF($M191&gt;0,INDEX('Bin Analysis'!$C$3:$S$10110,MATCH($L191,'Bin Analysis'!$L$3:$L$10110,0),MATCH(R$5,'Bin Analysis'!$C$2:$S$2,0))," ")))))</f>
        <v>0.23529411764705882</v>
      </c>
      <c r="S191" s="68" t="str">
        <f>IF($L191=" "," ",(IF($M191=FALSE," ",(IF($M191&gt;0,INDEX('Bin Analysis'!$C$3:$S$10110,MATCH($L191,'Bin Analysis'!$L$3:$L$10110,0),MATCH(S$5,'Bin Analysis'!$C$2:$S$2,0))," ")))))</f>
        <v>no</v>
      </c>
      <c r="T191" s="68">
        <f>Assignments!K190</f>
        <v>0.71211162941176465</v>
      </c>
      <c r="U191" s="68">
        <f>Assignments!L190</f>
        <v>0.36502543784199443</v>
      </c>
      <c r="V191" s="74" t="str">
        <f>Assignments!V190</f>
        <v>Rheostat</v>
      </c>
    </row>
    <row r="192" spans="1:22" x14ac:dyDescent="0.25">
      <c r="A192" s="86" t="s">
        <v>159</v>
      </c>
      <c r="B192" s="87">
        <v>12</v>
      </c>
      <c r="C192" s="87" t="s">
        <v>147</v>
      </c>
      <c r="D192" s="87">
        <v>0.39518606000000001</v>
      </c>
      <c r="E192" s="87">
        <v>5.2238039999999999E-2</v>
      </c>
      <c r="G192" s="40">
        <f>IFERROR('Data Transformation'!M190," ")</f>
        <v>185</v>
      </c>
      <c r="L192" s="66">
        <f t="shared" si="3"/>
        <v>186</v>
      </c>
      <c r="M192" s="67">
        <f>IF(L192=" "," ",(IF($L192&gt;0,INDEX('Bin Analysis'!$C$3:$S$10110,MATCH($L192,'Bin Analysis'!$L$3:$L$10110,0),MATCH(M$5,'Bin Analysis'!$C$2:$S$2,0))," ")))</f>
        <v>20</v>
      </c>
      <c r="N192" s="68">
        <f>IF($L192=" "," ",(IF($M192=FALSE," ",(IF($M192&gt;0,INDEX('Bin Analysis'!$C$3:$S$10110,MATCH($L192,'Bin Analysis'!$L$3:$L$10110,0),MATCH(N$5,'Bin Analysis'!$C$2:$S$2,0))," ")))))</f>
        <v>5.2631578947368418E-2</v>
      </c>
      <c r="O192" s="68">
        <f>IF($L192=" "," ",(IF($M192=FALSE," ",(IF($M192&gt;0,INDEX('Bin Analysis'!$C$3:$S$10110,MATCH($L192,'Bin Analysis'!$L$3:$L$10110,0),MATCH(O$5,'Bin Analysis'!$C$2:$S$2,0))," ")))))</f>
        <v>0.47368421052631576</v>
      </c>
      <c r="P192" s="68">
        <f>IF($L192=" "," ",(IF($M192=FALSE," ",(IF($M192&gt;0,INDEX('Bin Analysis'!$C$3:$S$10110,MATCH($L192,'Bin Analysis'!$L$3:$L$10110,0),MATCH(P$5,'Bin Analysis'!$C$2:$S$2,0))," ")))))</f>
        <v>0.8</v>
      </c>
      <c r="Q192" s="68">
        <f>IF($L192=" "," ",(IF($M192=FALSE," ",(IF($M192&gt;0,INDEX('Bin Analysis'!$C$3:$S$10110,MATCH($L192,'Bin Analysis'!$L$3:$L$10110,0),MATCH(Q$5,'Bin Analysis'!$C$2:$S$2,0))," ")))))</f>
        <v>0.73913043478260865</v>
      </c>
      <c r="R192" s="68">
        <f>IF($L192=" "," ",(IF($M192=FALSE," ",(IF($M192&gt;0,INDEX('Bin Analysis'!$C$3:$S$10110,MATCH($L192,'Bin Analysis'!$L$3:$L$10110,0),MATCH(R$5,'Bin Analysis'!$C$2:$S$2,0))," ")))))</f>
        <v>5.2631578947368418E-2</v>
      </c>
      <c r="S192" s="68" t="str">
        <f>IF($L192=" "," ",(IF($M192=FALSE," ",(IF($M192&gt;0,INDEX('Bin Analysis'!$C$3:$S$10110,MATCH($L192,'Bin Analysis'!$L$3:$L$10110,0),MATCH(S$5,'Bin Analysis'!$C$2:$S$2,0))," ")))))</f>
        <v>no</v>
      </c>
      <c r="T192" s="68">
        <f>Assignments!K191</f>
        <v>0.78584988999999994</v>
      </c>
      <c r="U192" s="68">
        <f>Assignments!L191</f>
        <v>0.25648262578761061</v>
      </c>
      <c r="V192" s="74" t="str">
        <f>Assignments!V191</f>
        <v>Rheostat</v>
      </c>
    </row>
    <row r="193" spans="1:22" x14ac:dyDescent="0.25">
      <c r="A193" s="86" t="s">
        <v>159</v>
      </c>
      <c r="B193" s="87">
        <v>12</v>
      </c>
      <c r="C193" s="87" t="s">
        <v>155</v>
      </c>
      <c r="D193" s="87">
        <v>0.69744181999999999</v>
      </c>
      <c r="E193" s="87">
        <v>5.752525E-2</v>
      </c>
      <c r="G193" s="40">
        <f>IFERROR('Data Transformation'!M191," ")</f>
        <v>186</v>
      </c>
      <c r="L193" s="66">
        <f t="shared" si="3"/>
        <v>187</v>
      </c>
      <c r="M193" s="67">
        <f>IF(L193=" "," ",(IF($L193&gt;0,INDEX('Bin Analysis'!$C$3:$S$10110,MATCH($L193,'Bin Analysis'!$L$3:$L$10110,0),MATCH(M$5,'Bin Analysis'!$C$2:$S$2,0))," ")))</f>
        <v>13</v>
      </c>
      <c r="N193" s="68">
        <f>IF($L193=" "," ",(IF($M193=FALSE," ",(IF($M193&gt;0,INDEX('Bin Analysis'!$C$3:$S$10110,MATCH($L193,'Bin Analysis'!$L$3:$L$10110,0),MATCH(N$5,'Bin Analysis'!$C$2:$S$2,0))," ")))))</f>
        <v>0</v>
      </c>
      <c r="O193" s="68">
        <f>IF($L193=" "," ",(IF($M193=FALSE," ",(IF($M193&gt;0,INDEX('Bin Analysis'!$C$3:$S$10110,MATCH($L193,'Bin Analysis'!$L$3:$L$10110,0),MATCH(O$5,'Bin Analysis'!$C$2:$S$2,0))," ")))))</f>
        <v>8.3333333333333329E-2</v>
      </c>
      <c r="P193" s="68">
        <f>IF($L193=" "," ",(IF($M193=FALSE," ",(IF($M193&gt;0,INDEX('Bin Analysis'!$C$3:$S$10110,MATCH($L193,'Bin Analysis'!$L$3:$L$10110,0),MATCH(P$5,'Bin Analysis'!$C$2:$S$2,0))," ")))))</f>
        <v>0.6</v>
      </c>
      <c r="Q193" s="68">
        <f>IF($L193=" "," ",(IF($M193=FALSE," ",(IF($M193&gt;0,INDEX('Bin Analysis'!$C$3:$S$10110,MATCH($L193,'Bin Analysis'!$L$3:$L$10110,0),MATCH(Q$5,'Bin Analysis'!$C$2:$S$2,0))," ")))))</f>
        <v>0.56521739130434778</v>
      </c>
      <c r="R193" s="68">
        <f>IF($L193=" "," ",(IF($M193=FALSE," ",(IF($M193&gt;0,INDEX('Bin Analysis'!$C$3:$S$10110,MATCH($L193,'Bin Analysis'!$L$3:$L$10110,0),MATCH(R$5,'Bin Analysis'!$C$2:$S$2,0))," ")))))</f>
        <v>0.25</v>
      </c>
      <c r="S193" s="68" t="str">
        <f>IF($L193=" "," ",(IF($M193=FALSE," ",(IF($M193&gt;0,INDEX('Bin Analysis'!$C$3:$S$10110,MATCH($L193,'Bin Analysis'!$L$3:$L$10110,0),MATCH(S$5,'Bin Analysis'!$C$2:$S$2,0))," ")))))</f>
        <v>no</v>
      </c>
      <c r="T193" s="68">
        <f>Assignments!K192</f>
        <v>0.55419846499999992</v>
      </c>
      <c r="U193" s="68">
        <f>Assignments!L192</f>
        <v>0.26071748265586631</v>
      </c>
      <c r="V193" s="74" t="str">
        <f>Assignments!V192</f>
        <v>Rheostat</v>
      </c>
    </row>
    <row r="194" spans="1:22" x14ac:dyDescent="0.25">
      <c r="A194" s="86" t="s">
        <v>158</v>
      </c>
      <c r="B194" s="87">
        <v>13</v>
      </c>
      <c r="C194" s="87" t="s">
        <v>149</v>
      </c>
      <c r="D194" s="87">
        <v>0.37342335999999998</v>
      </c>
      <c r="E194" s="87">
        <v>7.8540139999999994E-2</v>
      </c>
      <c r="G194" s="40">
        <f>IFERROR('Data Transformation'!M192," ")</f>
        <v>187</v>
      </c>
      <c r="L194" s="66">
        <f t="shared" si="3"/>
        <v>188</v>
      </c>
      <c r="M194" s="67">
        <f>IF(L194=" "," ",(IF($L194&gt;0,INDEX('Bin Analysis'!$C$3:$S$10110,MATCH($L194,'Bin Analysis'!$L$3:$L$10110,0),MATCH(M$5,'Bin Analysis'!$C$2:$S$2,0))," ")))</f>
        <v>20</v>
      </c>
      <c r="N194" s="68">
        <f>IF($L194=" "," ",(IF($M194=FALSE," ",(IF($M194&gt;0,INDEX('Bin Analysis'!$C$3:$S$10110,MATCH($L194,'Bin Analysis'!$L$3:$L$10110,0),MATCH(N$5,'Bin Analysis'!$C$2:$S$2,0))," ")))))</f>
        <v>0</v>
      </c>
      <c r="O194" s="68">
        <f>IF($L194=" "," ",(IF($M194=FALSE," ",(IF($M194&gt;0,INDEX('Bin Analysis'!$C$3:$S$10110,MATCH($L194,'Bin Analysis'!$L$3:$L$10110,0),MATCH(O$5,'Bin Analysis'!$C$2:$S$2,0))," ")))))</f>
        <v>0.31578947368421051</v>
      </c>
      <c r="P194" s="68">
        <f>IF($L194=" "," ",(IF($M194=FALSE," ",(IF($M194&gt;0,INDEX('Bin Analysis'!$C$3:$S$10110,MATCH($L194,'Bin Analysis'!$L$3:$L$10110,0),MATCH(P$5,'Bin Analysis'!$C$2:$S$2,0))," ")))))</f>
        <v>0.5</v>
      </c>
      <c r="Q194" s="68">
        <f>IF($L194=" "," ",(IF($M194=FALSE," ",(IF($M194&gt;0,INDEX('Bin Analysis'!$C$3:$S$10110,MATCH($L194,'Bin Analysis'!$L$3:$L$10110,0),MATCH(Q$5,'Bin Analysis'!$C$2:$S$2,0))," ")))))</f>
        <v>0.43478260869565216</v>
      </c>
      <c r="R194" s="68">
        <f>IF($L194=" "," ",(IF($M194=FALSE," ",(IF($M194&gt;0,INDEX('Bin Analysis'!$C$3:$S$10110,MATCH($L194,'Bin Analysis'!$L$3:$L$10110,0),MATCH(R$5,'Bin Analysis'!$C$2:$S$2,0))," ")))))</f>
        <v>0.10526315789473684</v>
      </c>
      <c r="S194" s="68" t="str">
        <f>IF($L194=" "," ",(IF($M194=FALSE," ",(IF($M194&gt;0,INDEX('Bin Analysis'!$C$3:$S$10110,MATCH($L194,'Bin Analysis'!$L$3:$L$10110,0),MATCH(S$5,'Bin Analysis'!$C$2:$S$2,0))," ")))))</f>
        <v>no</v>
      </c>
      <c r="T194" s="68">
        <f>Assignments!K193</f>
        <v>0.75770281842105258</v>
      </c>
      <c r="U194" s="68">
        <f>Assignments!L193</f>
        <v>0.24047852005909123</v>
      </c>
      <c r="V194" s="74" t="str">
        <f>Assignments!V193</f>
        <v>Moderate</v>
      </c>
    </row>
    <row r="195" spans="1:22" x14ac:dyDescent="0.25">
      <c r="A195" s="86" t="s">
        <v>158</v>
      </c>
      <c r="B195" s="87">
        <v>13</v>
      </c>
      <c r="C195" s="87" t="s">
        <v>152</v>
      </c>
      <c r="D195" s="87">
        <v>0.55157681000000003</v>
      </c>
      <c r="E195" s="87">
        <v>5.8812759999999999E-2</v>
      </c>
      <c r="G195" s="40">
        <f>IFERROR('Data Transformation'!M193," ")</f>
        <v>188</v>
      </c>
      <c r="L195" s="66">
        <f t="shared" si="3"/>
        <v>189</v>
      </c>
      <c r="M195" s="67">
        <f>IF(L195=" "," ",(IF($L195&gt;0,INDEX('Bin Analysis'!$C$3:$S$10110,MATCH($L195,'Bin Analysis'!$L$3:$L$10110,0),MATCH(M$5,'Bin Analysis'!$C$2:$S$2,0))," ")))</f>
        <v>17</v>
      </c>
      <c r="N195" s="68">
        <f>IF($L195=" "," ",(IF($M195=FALSE," ",(IF($M195&gt;0,INDEX('Bin Analysis'!$C$3:$S$10110,MATCH($L195,'Bin Analysis'!$L$3:$L$10110,0),MATCH(N$5,'Bin Analysis'!$C$2:$S$2,0))," ")))))</f>
        <v>0</v>
      </c>
      <c r="O195" s="68">
        <f>IF($L195=" "," ",(IF($M195=FALSE," ",(IF($M195&gt;0,INDEX('Bin Analysis'!$C$3:$S$10110,MATCH($L195,'Bin Analysis'!$L$3:$L$10110,0),MATCH(O$5,'Bin Analysis'!$C$2:$S$2,0))," ")))))</f>
        <v>0</v>
      </c>
      <c r="P195" s="68">
        <f>IF($L195=" "," ",(IF($M195=FALSE," ",(IF($M195&gt;0,INDEX('Bin Analysis'!$C$3:$S$10110,MATCH($L195,'Bin Analysis'!$L$3:$L$10110,0),MATCH(P$5,'Bin Analysis'!$C$2:$S$2,0))," ")))))</f>
        <v>0.2</v>
      </c>
      <c r="Q195" s="68">
        <f>IF($L195=" "," ",(IF($M195=FALSE," ",(IF($M195&gt;0,INDEX('Bin Analysis'!$C$3:$S$10110,MATCH($L195,'Bin Analysis'!$L$3:$L$10110,0),MATCH(Q$5,'Bin Analysis'!$C$2:$S$2,0))," ")))))</f>
        <v>8.6956521739130432E-2</v>
      </c>
      <c r="R195" s="68">
        <f>IF($L195=" "," ",(IF($M195=FALSE," ",(IF($M195&gt;0,INDEX('Bin Analysis'!$C$3:$S$10110,MATCH($L195,'Bin Analysis'!$L$3:$L$10110,0),MATCH(R$5,'Bin Analysis'!$C$2:$S$2,0))," ")))))</f>
        <v>1</v>
      </c>
      <c r="S195" s="68" t="str">
        <f>IF($L195=" "," ",(IF($M195=FALSE," ",(IF($M195&gt;0,INDEX('Bin Analysis'!$C$3:$S$10110,MATCH($L195,'Bin Analysis'!$L$3:$L$10110,0),MATCH(S$5,'Bin Analysis'!$C$2:$S$2,0))," ")))))</f>
        <v>yes</v>
      </c>
      <c r="T195" s="68">
        <f>Assignments!K194</f>
        <v>5.9014174374999999E-2</v>
      </c>
      <c r="U195" s="68">
        <f>Assignments!L194</f>
        <v>5.9868954688573603E-2</v>
      </c>
      <c r="V195" s="74" t="str">
        <f>Assignments!V194</f>
        <v>Toggle</v>
      </c>
    </row>
    <row r="196" spans="1:22" x14ac:dyDescent="0.25">
      <c r="A196" s="86" t="s">
        <v>158</v>
      </c>
      <c r="B196" s="87">
        <v>13</v>
      </c>
      <c r="C196" s="87" t="s">
        <v>144</v>
      </c>
      <c r="D196" s="87">
        <v>0.58704117</v>
      </c>
      <c r="E196" s="87">
        <v>8.001482E-2</v>
      </c>
      <c r="G196" s="40">
        <f>IFERROR('Data Transformation'!M194," ")</f>
        <v>189</v>
      </c>
      <c r="L196" s="66">
        <f t="shared" si="3"/>
        <v>190</v>
      </c>
      <c r="M196" s="67">
        <f>IF(L196=" "," ",(IF($L196&gt;0,INDEX('Bin Analysis'!$C$3:$S$10110,MATCH($L196,'Bin Analysis'!$L$3:$L$10110,0),MATCH(M$5,'Bin Analysis'!$C$2:$S$2,0))," ")))</f>
        <v>12</v>
      </c>
      <c r="N196" s="68">
        <f>IF($L196=" "," ",(IF($M196=FALSE," ",(IF($M196&gt;0,INDEX('Bin Analysis'!$C$3:$S$10110,MATCH($L196,'Bin Analysis'!$L$3:$L$10110,0),MATCH(N$5,'Bin Analysis'!$C$2:$S$2,0))," ")))))</f>
        <v>9.0909090909090912E-2</v>
      </c>
      <c r="O196" s="68">
        <f>IF($L196=" "," ",(IF($M196=FALSE," ",(IF($M196&gt;0,INDEX('Bin Analysis'!$C$3:$S$10110,MATCH($L196,'Bin Analysis'!$L$3:$L$10110,0),MATCH(O$5,'Bin Analysis'!$C$2:$S$2,0))," ")))))</f>
        <v>0.54545454545454541</v>
      </c>
      <c r="P196" s="68">
        <f>IF($L196=" "," ",(IF($M196=FALSE," ",(IF($M196&gt;0,INDEX('Bin Analysis'!$C$3:$S$10110,MATCH($L196,'Bin Analysis'!$L$3:$L$10110,0),MATCH(P$5,'Bin Analysis'!$C$2:$S$2,0))," ")))))</f>
        <v>0.6</v>
      </c>
      <c r="Q196" s="68">
        <f>IF($L196=" "," ",(IF($M196=FALSE," ",(IF($M196&gt;0,INDEX('Bin Analysis'!$C$3:$S$10110,MATCH($L196,'Bin Analysis'!$L$3:$L$10110,0),MATCH(Q$5,'Bin Analysis'!$C$2:$S$2,0))," ")))))</f>
        <v>0.56521739130434778</v>
      </c>
      <c r="R196" s="68">
        <f>IF($L196=" "," ",(IF($M196=FALSE," ",(IF($M196&gt;0,INDEX('Bin Analysis'!$C$3:$S$10110,MATCH($L196,'Bin Analysis'!$L$3:$L$10110,0),MATCH(R$5,'Bin Analysis'!$C$2:$S$2,0))," ")))))</f>
        <v>0</v>
      </c>
      <c r="S196" s="68" t="str">
        <f>IF($L196=" "," ",(IF($M196=FALSE," ",(IF($M196&gt;0,INDEX('Bin Analysis'!$C$3:$S$10110,MATCH($L196,'Bin Analysis'!$L$3:$L$10110,0),MATCH(S$5,'Bin Analysis'!$C$2:$S$2,0))," ")))))</f>
        <v>no</v>
      </c>
      <c r="T196" s="68">
        <f>Assignments!K195</f>
        <v>0.91409588272727271</v>
      </c>
      <c r="U196" s="68">
        <f>Assignments!L195</f>
        <v>0.21888384265026983</v>
      </c>
      <c r="V196" s="74" t="str">
        <f>Assignments!V195</f>
        <v>Rheostat</v>
      </c>
    </row>
    <row r="197" spans="1:22" x14ac:dyDescent="0.25">
      <c r="A197" s="86" t="s">
        <v>158</v>
      </c>
      <c r="B197" s="87">
        <v>13</v>
      </c>
      <c r="C197" s="87" t="s">
        <v>153</v>
      </c>
      <c r="D197" s="87">
        <v>0.80570649999999999</v>
      </c>
      <c r="E197" s="87">
        <v>0.11736841000000001</v>
      </c>
      <c r="G197" s="40">
        <f>IFERROR('Data Transformation'!M195," ")</f>
        <v>190</v>
      </c>
      <c r="L197" s="66">
        <f t="shared" si="3"/>
        <v>191</v>
      </c>
      <c r="M197" s="67">
        <f>IF(L197=" "," ",(IF($L197&gt;0,INDEX('Bin Analysis'!$C$3:$S$10110,MATCH($L197,'Bin Analysis'!$L$3:$L$10110,0),MATCH(M$5,'Bin Analysis'!$C$2:$S$2,0))," ")))</f>
        <v>20</v>
      </c>
      <c r="N197" s="68">
        <f>IF($L197=" "," ",(IF($M197=FALSE," ",(IF($M197&gt;0,INDEX('Bin Analysis'!$C$3:$S$10110,MATCH($L197,'Bin Analysis'!$L$3:$L$10110,0),MATCH(N$5,'Bin Analysis'!$C$2:$S$2,0))," ")))))</f>
        <v>0</v>
      </c>
      <c r="O197" s="68">
        <f>IF($L197=" "," ",(IF($M197=FALSE," ",(IF($M197&gt;0,INDEX('Bin Analysis'!$C$3:$S$10110,MATCH($L197,'Bin Analysis'!$L$3:$L$10110,0),MATCH(O$5,'Bin Analysis'!$C$2:$S$2,0))," ")))))</f>
        <v>0.57894736842105265</v>
      </c>
      <c r="P197" s="68">
        <f>IF($L197=" "," ",(IF($M197=FALSE," ",(IF($M197&gt;0,INDEX('Bin Analysis'!$C$3:$S$10110,MATCH($L197,'Bin Analysis'!$L$3:$L$10110,0),MATCH(P$5,'Bin Analysis'!$C$2:$S$2,0))," ")))))</f>
        <v>0.5</v>
      </c>
      <c r="Q197" s="68">
        <f>IF($L197=" "," ",(IF($M197=FALSE," ",(IF($M197&gt;0,INDEX('Bin Analysis'!$C$3:$S$10110,MATCH($L197,'Bin Analysis'!$L$3:$L$10110,0),MATCH(Q$5,'Bin Analysis'!$C$2:$S$2,0))," ")))))</f>
        <v>0.43478260869565216</v>
      </c>
      <c r="R197" s="68">
        <f>IF($L197=" "," ",(IF($M197=FALSE," ",(IF($M197&gt;0,INDEX('Bin Analysis'!$C$3:$S$10110,MATCH($L197,'Bin Analysis'!$L$3:$L$10110,0),MATCH(R$5,'Bin Analysis'!$C$2:$S$2,0))," ")))))</f>
        <v>5.2631578947368418E-2</v>
      </c>
      <c r="S197" s="68" t="str">
        <f>IF($L197=" "," ",(IF($M197=FALSE," ",(IF($M197&gt;0,INDEX('Bin Analysis'!$C$3:$S$10110,MATCH($L197,'Bin Analysis'!$L$3:$L$10110,0),MATCH(S$5,'Bin Analysis'!$C$2:$S$2,0))," ")))))</f>
        <v>no</v>
      </c>
      <c r="T197" s="68">
        <f>Assignments!K196</f>
        <v>0.84145486368421063</v>
      </c>
      <c r="U197" s="68">
        <f>Assignments!L196</f>
        <v>0.19543390534608748</v>
      </c>
      <c r="V197" s="74" t="str">
        <f>Assignments!V196</f>
        <v>Moderate</v>
      </c>
    </row>
    <row r="198" spans="1:22" x14ac:dyDescent="0.25">
      <c r="A198" s="86" t="s">
        <v>158</v>
      </c>
      <c r="B198" s="87">
        <v>13</v>
      </c>
      <c r="C198" s="87" t="s">
        <v>147</v>
      </c>
      <c r="D198" s="87">
        <v>0.95110908000000005</v>
      </c>
      <c r="E198" s="87">
        <v>8.7321140000000005E-2</v>
      </c>
      <c r="G198" s="40">
        <f>IFERROR('Data Transformation'!M196," ")</f>
        <v>191</v>
      </c>
      <c r="L198" s="66">
        <f t="shared" si="3"/>
        <v>192</v>
      </c>
      <c r="M198" s="67">
        <f>IF(L198=" "," ",(IF($L198&gt;0,INDEX('Bin Analysis'!$C$3:$S$10110,MATCH($L198,'Bin Analysis'!$L$3:$L$10110,0),MATCH(M$5,'Bin Analysis'!$C$2:$S$2,0))," ")))</f>
        <v>14</v>
      </c>
      <c r="N198" s="68">
        <f>IF($L198=" "," ",(IF($M198=FALSE," ",(IF($M198&gt;0,INDEX('Bin Analysis'!$C$3:$S$10110,MATCH($L198,'Bin Analysis'!$L$3:$L$10110,0),MATCH(N$5,'Bin Analysis'!$C$2:$S$2,0))," ")))))</f>
        <v>0</v>
      </c>
      <c r="O198" s="68">
        <f>IF($L198=" "," ",(IF($M198=FALSE," ",(IF($M198&gt;0,INDEX('Bin Analysis'!$C$3:$S$10110,MATCH($L198,'Bin Analysis'!$L$3:$L$10110,0),MATCH(O$5,'Bin Analysis'!$C$2:$S$2,0))," ")))))</f>
        <v>0</v>
      </c>
      <c r="P198" s="68">
        <f>IF($L198=" "," ",(IF($M198=FALSE," ",(IF($M198&gt;0,INDEX('Bin Analysis'!$C$3:$S$10110,MATCH($L198,'Bin Analysis'!$L$3:$L$10110,0),MATCH(P$5,'Bin Analysis'!$C$2:$S$2,0))," ")))))</f>
        <v>0.2</v>
      </c>
      <c r="Q198" s="68">
        <f>IF($L198=" "," ",(IF($M198=FALSE," ",(IF($M198&gt;0,INDEX('Bin Analysis'!$C$3:$S$10110,MATCH($L198,'Bin Analysis'!$L$3:$L$10110,0),MATCH(Q$5,'Bin Analysis'!$C$2:$S$2,0))," ")))))</f>
        <v>8.6956521739130432E-2</v>
      </c>
      <c r="R198" s="68">
        <f>IF($L198=" "," ",(IF($M198=FALSE," ",(IF($M198&gt;0,INDEX('Bin Analysis'!$C$3:$S$10110,MATCH($L198,'Bin Analysis'!$L$3:$L$10110,0),MATCH(R$5,'Bin Analysis'!$C$2:$S$2,0))," ")))))</f>
        <v>1</v>
      </c>
      <c r="S198" s="68" t="str">
        <f>IF($L198=" "," ",(IF($M198=FALSE," ",(IF($M198&gt;0,INDEX('Bin Analysis'!$C$3:$S$10110,MATCH($L198,'Bin Analysis'!$L$3:$L$10110,0),MATCH(S$5,'Bin Analysis'!$C$2:$S$2,0))," ")))))</f>
        <v>yes</v>
      </c>
      <c r="T198" s="68">
        <f>Assignments!K197</f>
        <v>0.11324469076923076</v>
      </c>
      <c r="U198" s="68">
        <f>Assignments!L197</f>
        <v>4.4895501113641954E-2</v>
      </c>
      <c r="V198" s="74" t="str">
        <f>Assignments!V197</f>
        <v>Toggle</v>
      </c>
    </row>
    <row r="199" spans="1:22" x14ac:dyDescent="0.25">
      <c r="A199" s="86" t="s">
        <v>158</v>
      </c>
      <c r="B199" s="87">
        <v>13</v>
      </c>
      <c r="C199" s="87" t="s">
        <v>160</v>
      </c>
      <c r="D199" s="87">
        <v>1.0835871800000001</v>
      </c>
      <c r="E199" s="87">
        <v>8.7935299999999994E-2</v>
      </c>
      <c r="G199" s="40">
        <f>IFERROR('Data Transformation'!M197," ")</f>
        <v>192</v>
      </c>
      <c r="L199" s="66">
        <f t="shared" ref="L199:L262" si="4">$G200</f>
        <v>193</v>
      </c>
      <c r="M199" s="67">
        <f>IF(L199=" "," ",(IF($L199&gt;0,INDEX('Bin Analysis'!$C$3:$S$10110,MATCH($L199,'Bin Analysis'!$L$3:$L$10110,0),MATCH(M$5,'Bin Analysis'!$C$2:$S$2,0))," ")))</f>
        <v>16</v>
      </c>
      <c r="N199" s="68">
        <f>IF($L199=" "," ",(IF($M199=FALSE," ",(IF($M199&gt;0,INDEX('Bin Analysis'!$C$3:$S$10110,MATCH($L199,'Bin Analysis'!$L$3:$L$10110,0),MATCH(N$5,'Bin Analysis'!$C$2:$S$2,0))," ")))))</f>
        <v>0</v>
      </c>
      <c r="O199" s="68">
        <f>IF($L199=" "," ",(IF($M199=FALSE," ",(IF($M199&gt;0,INDEX('Bin Analysis'!$C$3:$S$10110,MATCH($L199,'Bin Analysis'!$L$3:$L$10110,0),MATCH(O$5,'Bin Analysis'!$C$2:$S$2,0))," ")))))</f>
        <v>0</v>
      </c>
      <c r="P199" s="68">
        <f>IF($L199=" "," ",(IF($M199=FALSE," ",(IF($M199&gt;0,INDEX('Bin Analysis'!$C$3:$S$10110,MATCH($L199,'Bin Analysis'!$L$3:$L$10110,0),MATCH(P$5,'Bin Analysis'!$C$2:$S$2,0))," ")))))</f>
        <v>0.4</v>
      </c>
      <c r="Q199" s="68">
        <f>IF($L199=" "," ",(IF($M199=FALSE," ",(IF($M199&gt;0,INDEX('Bin Analysis'!$C$3:$S$10110,MATCH($L199,'Bin Analysis'!$L$3:$L$10110,0),MATCH(Q$5,'Bin Analysis'!$C$2:$S$2,0))," ")))))</f>
        <v>0.30434782608695654</v>
      </c>
      <c r="R199" s="68">
        <f>IF($L199=" "," ",(IF($M199=FALSE," ",(IF($M199&gt;0,INDEX('Bin Analysis'!$C$3:$S$10110,MATCH($L199,'Bin Analysis'!$L$3:$L$10110,0),MATCH(R$5,'Bin Analysis'!$C$2:$S$2,0))," ")))))</f>
        <v>0.8666666666666667</v>
      </c>
      <c r="S199" s="68" t="str">
        <f>IF($L199=" "," ",(IF($M199=FALSE," ",(IF($M199&gt;0,INDEX('Bin Analysis'!$C$3:$S$10110,MATCH($L199,'Bin Analysis'!$L$3:$L$10110,0),MATCH(S$5,'Bin Analysis'!$C$2:$S$2,0))," ")))))</f>
        <v>no</v>
      </c>
      <c r="T199" s="68">
        <f>Assignments!K198</f>
        <v>0.14821024866666666</v>
      </c>
      <c r="U199" s="68">
        <f>Assignments!L198</f>
        <v>0.13260624348404101</v>
      </c>
      <c r="V199" s="74" t="str">
        <f>Assignments!V198</f>
        <v>Toggle</v>
      </c>
    </row>
    <row r="200" spans="1:22" x14ac:dyDescent="0.25">
      <c r="A200" s="86" t="s">
        <v>148</v>
      </c>
      <c r="B200" s="87">
        <v>14</v>
      </c>
      <c r="C200" s="87" t="s">
        <v>9</v>
      </c>
      <c r="D200" s="87">
        <v>0.46628445000000002</v>
      </c>
      <c r="E200" s="87">
        <v>0.10815130000000001</v>
      </c>
      <c r="G200" s="40">
        <f>IFERROR('Data Transformation'!M198," ")</f>
        <v>193</v>
      </c>
      <c r="L200" s="66">
        <f t="shared" si="4"/>
        <v>194</v>
      </c>
      <c r="M200" s="67">
        <f>IF(L200=" "," ",(IF($L200&gt;0,INDEX('Bin Analysis'!$C$3:$S$10110,MATCH($L200,'Bin Analysis'!$L$3:$L$10110,0),MATCH(M$5,'Bin Analysis'!$C$2:$S$2,0))," ")))</f>
        <v>18</v>
      </c>
      <c r="N200" s="68">
        <f>IF($L200=" "," ",(IF($M200=FALSE," ",(IF($M200&gt;0,INDEX('Bin Analysis'!$C$3:$S$10110,MATCH($L200,'Bin Analysis'!$L$3:$L$10110,0),MATCH(N$5,'Bin Analysis'!$C$2:$S$2,0))," ")))))</f>
        <v>5.8823529411764705E-2</v>
      </c>
      <c r="O200" s="68">
        <f>IF($L200=" "," ",(IF($M200=FALSE," ",(IF($M200&gt;0,INDEX('Bin Analysis'!$C$3:$S$10110,MATCH($L200,'Bin Analysis'!$L$3:$L$10110,0),MATCH(O$5,'Bin Analysis'!$C$2:$S$2,0))," ")))))</f>
        <v>0.6470588235294118</v>
      </c>
      <c r="P200" s="68">
        <f>IF($L200=" "," ",(IF($M200=FALSE," ",(IF($M200&gt;0,INDEX('Bin Analysis'!$C$3:$S$10110,MATCH($L200,'Bin Analysis'!$L$3:$L$10110,0),MATCH(P$5,'Bin Analysis'!$C$2:$S$2,0))," ")))))</f>
        <v>0.5</v>
      </c>
      <c r="Q200" s="68">
        <f>IF($L200=" "," ",(IF($M200=FALSE," ",(IF($M200&gt;0,INDEX('Bin Analysis'!$C$3:$S$10110,MATCH($L200,'Bin Analysis'!$L$3:$L$10110,0),MATCH(Q$5,'Bin Analysis'!$C$2:$S$2,0))," ")))))</f>
        <v>0.47826086956521741</v>
      </c>
      <c r="R200" s="68">
        <f>IF($L200=" "," ",(IF($M200=FALSE," ",(IF($M200&gt;0,INDEX('Bin Analysis'!$C$3:$S$10110,MATCH($L200,'Bin Analysis'!$L$3:$L$10110,0),MATCH(R$5,'Bin Analysis'!$C$2:$S$2,0))," ")))))</f>
        <v>0</v>
      </c>
      <c r="S200" s="68" t="str">
        <f>IF($L200=" "," ",(IF($M200=FALSE," ",(IF($M200&gt;0,INDEX('Bin Analysis'!$C$3:$S$10110,MATCH($L200,'Bin Analysis'!$L$3:$L$10110,0),MATCH(S$5,'Bin Analysis'!$C$2:$S$2,0))," ")))))</f>
        <v>no</v>
      </c>
      <c r="T200" s="68">
        <f>Assignments!K199</f>
        <v>0.93991229000000009</v>
      </c>
      <c r="U200" s="68">
        <f>Assignments!L199</f>
        <v>0.14092328480024946</v>
      </c>
      <c r="V200" s="74" t="str">
        <f>Assignments!V199</f>
        <v>Moderate</v>
      </c>
    </row>
    <row r="201" spans="1:22" x14ac:dyDescent="0.25">
      <c r="A201" s="86" t="s">
        <v>148</v>
      </c>
      <c r="B201" s="87">
        <v>14</v>
      </c>
      <c r="C201" s="87" t="s">
        <v>144</v>
      </c>
      <c r="D201" s="87">
        <v>0.70973134000000004</v>
      </c>
      <c r="E201" s="87">
        <v>7.7857280000000001E-2</v>
      </c>
      <c r="G201" s="40">
        <f>IFERROR('Data Transformation'!M199," ")</f>
        <v>194</v>
      </c>
      <c r="L201" s="66">
        <f t="shared" si="4"/>
        <v>195</v>
      </c>
      <c r="M201" s="67">
        <f>IF(L201=" "," ",(IF($L201&gt;0,INDEX('Bin Analysis'!$C$3:$S$10110,MATCH($L201,'Bin Analysis'!$L$3:$L$10110,0),MATCH(M$5,'Bin Analysis'!$C$2:$S$2,0))," ")))</f>
        <v>20</v>
      </c>
      <c r="N201" s="68">
        <f>IF($L201=" "," ",(IF($M201=FALSE," ",(IF($M201&gt;0,INDEX('Bin Analysis'!$C$3:$S$10110,MATCH($L201,'Bin Analysis'!$L$3:$L$10110,0),MATCH(N$5,'Bin Analysis'!$C$2:$S$2,0))," ")))))</f>
        <v>0</v>
      </c>
      <c r="O201" s="68">
        <f>IF($L201=" "," ",(IF($M201=FALSE," ",(IF($M201&gt;0,INDEX('Bin Analysis'!$C$3:$S$10110,MATCH($L201,'Bin Analysis'!$L$3:$L$10110,0),MATCH(O$5,'Bin Analysis'!$C$2:$S$2,0))," ")))))</f>
        <v>0.52631578947368418</v>
      </c>
      <c r="P201" s="68">
        <f>IF($L201=" "," ",(IF($M201=FALSE," ",(IF($M201&gt;0,INDEX('Bin Analysis'!$C$3:$S$10110,MATCH($L201,'Bin Analysis'!$L$3:$L$10110,0),MATCH(P$5,'Bin Analysis'!$C$2:$S$2,0))," ")))))</f>
        <v>0.6</v>
      </c>
      <c r="Q201" s="68">
        <f>IF($L201=" "," ",(IF($M201=FALSE," ",(IF($M201&gt;0,INDEX('Bin Analysis'!$C$3:$S$10110,MATCH($L201,'Bin Analysis'!$L$3:$L$10110,0),MATCH(Q$5,'Bin Analysis'!$C$2:$S$2,0))," ")))))</f>
        <v>0.52173913043478259</v>
      </c>
      <c r="R201" s="68">
        <f>IF($L201=" "," ",(IF($M201=FALSE," ",(IF($M201&gt;0,INDEX('Bin Analysis'!$C$3:$S$10110,MATCH($L201,'Bin Analysis'!$L$3:$L$10110,0),MATCH(R$5,'Bin Analysis'!$C$2:$S$2,0))," ")))))</f>
        <v>5.2631578947368418E-2</v>
      </c>
      <c r="S201" s="68" t="str">
        <f>IF($L201=" "," ",(IF($M201=FALSE," ",(IF($M201&gt;0,INDEX('Bin Analysis'!$C$3:$S$10110,MATCH($L201,'Bin Analysis'!$L$3:$L$10110,0),MATCH(S$5,'Bin Analysis'!$C$2:$S$2,0))," ")))))</f>
        <v>no</v>
      </c>
      <c r="T201" s="68">
        <f>Assignments!K200</f>
        <v>0.82997621105263153</v>
      </c>
      <c r="U201" s="68">
        <f>Assignments!L200</f>
        <v>0.23871525677123337</v>
      </c>
      <c r="V201" s="74" t="str">
        <f>Assignments!V200</f>
        <v>Rheostat</v>
      </c>
    </row>
    <row r="202" spans="1:22" x14ac:dyDescent="0.25">
      <c r="A202" s="86" t="s">
        <v>148</v>
      </c>
      <c r="B202" s="87">
        <v>14</v>
      </c>
      <c r="C202" s="87" t="s">
        <v>147</v>
      </c>
      <c r="D202" s="87">
        <v>0.73734058999999996</v>
      </c>
      <c r="E202" s="87">
        <v>8.6417229999999998E-2</v>
      </c>
      <c r="G202" s="40">
        <f>IFERROR('Data Transformation'!M200," ")</f>
        <v>195</v>
      </c>
      <c r="L202" s="66">
        <f t="shared" si="4"/>
        <v>196</v>
      </c>
      <c r="M202" s="67">
        <f>IF(L202=" "," ",(IF($L202&gt;0,INDEX('Bin Analysis'!$C$3:$S$10110,MATCH($L202,'Bin Analysis'!$L$3:$L$10110,0),MATCH(M$5,'Bin Analysis'!$C$2:$S$2,0))," ")))</f>
        <v>17</v>
      </c>
      <c r="N202" s="68">
        <f>IF($L202=" "," ",(IF($M202=FALSE," ",(IF($M202&gt;0,INDEX('Bin Analysis'!$C$3:$S$10110,MATCH($L202,'Bin Analysis'!$L$3:$L$10110,0),MATCH(N$5,'Bin Analysis'!$C$2:$S$2,0))," ")))))</f>
        <v>6.25E-2</v>
      </c>
      <c r="O202" s="68">
        <f>IF($L202=" "," ",(IF($M202=FALSE," ",(IF($M202&gt;0,INDEX('Bin Analysis'!$C$3:$S$10110,MATCH($L202,'Bin Analysis'!$L$3:$L$10110,0),MATCH(O$5,'Bin Analysis'!$C$2:$S$2,0))," ")))))</f>
        <v>0.1875</v>
      </c>
      <c r="P202" s="68">
        <f>IF($L202=" "," ",(IF($M202=FALSE," ",(IF($M202&gt;0,INDEX('Bin Analysis'!$C$3:$S$10110,MATCH($L202,'Bin Analysis'!$L$3:$L$10110,0),MATCH(P$5,'Bin Analysis'!$C$2:$S$2,0))," ")))))</f>
        <v>0.8</v>
      </c>
      <c r="Q202" s="68">
        <f>IF($L202=" "," ",(IF($M202=FALSE," ",(IF($M202&gt;0,INDEX('Bin Analysis'!$C$3:$S$10110,MATCH($L202,'Bin Analysis'!$L$3:$L$10110,0),MATCH(Q$5,'Bin Analysis'!$C$2:$S$2,0))," ")))))</f>
        <v>0.73913043478260865</v>
      </c>
      <c r="R202" s="68">
        <f>IF($L202=" "," ",(IF($M202=FALSE," ",(IF($M202&gt;0,INDEX('Bin Analysis'!$C$3:$S$10110,MATCH($L202,'Bin Analysis'!$L$3:$L$10110,0),MATCH(R$5,'Bin Analysis'!$C$2:$S$2,0))," ")))))</f>
        <v>6.25E-2</v>
      </c>
      <c r="S202" s="68" t="str">
        <f>IF($L202=" "," ",(IF($M202=FALSE," ",(IF($M202&gt;0,INDEX('Bin Analysis'!$C$3:$S$10110,MATCH($L202,'Bin Analysis'!$L$3:$L$10110,0),MATCH(S$5,'Bin Analysis'!$C$2:$S$2,0))," ")))))</f>
        <v>no</v>
      </c>
      <c r="T202" s="68">
        <f>Assignments!K201</f>
        <v>0.68229651687500004</v>
      </c>
      <c r="U202" s="68">
        <f>Assignments!L201</f>
        <v>0.24708602360511212</v>
      </c>
      <c r="V202" s="74" t="str">
        <f>Assignments!V201</f>
        <v>Rheostat</v>
      </c>
    </row>
    <row r="203" spans="1:22" x14ac:dyDescent="0.25">
      <c r="A203" s="86" t="s">
        <v>148</v>
      </c>
      <c r="B203" s="87">
        <v>14</v>
      </c>
      <c r="C203" s="87" t="s">
        <v>158</v>
      </c>
      <c r="D203" s="87">
        <v>0.78477909000000001</v>
      </c>
      <c r="E203" s="87">
        <v>7.8026869999999998E-2</v>
      </c>
      <c r="G203" s="40">
        <f>IFERROR('Data Transformation'!M201," ")</f>
        <v>196</v>
      </c>
      <c r="L203" s="66">
        <f t="shared" si="4"/>
        <v>197</v>
      </c>
      <c r="M203" s="67">
        <f>IF(L203=" "," ",(IF($L203&gt;0,INDEX('Bin Analysis'!$C$3:$S$10110,MATCH($L203,'Bin Analysis'!$L$3:$L$10110,0),MATCH(M$5,'Bin Analysis'!$C$2:$S$2,0))," ")))</f>
        <v>20</v>
      </c>
      <c r="N203" s="68">
        <f>IF($L203=" "," ",(IF($M203=FALSE," ",(IF($M203&gt;0,INDEX('Bin Analysis'!$C$3:$S$10110,MATCH($L203,'Bin Analysis'!$L$3:$L$10110,0),MATCH(N$5,'Bin Analysis'!$C$2:$S$2,0))," ")))))</f>
        <v>0</v>
      </c>
      <c r="O203" s="68">
        <f>IF($L203=" "," ",(IF($M203=FALSE," ",(IF($M203&gt;0,INDEX('Bin Analysis'!$C$3:$S$10110,MATCH($L203,'Bin Analysis'!$L$3:$L$10110,0),MATCH(O$5,'Bin Analysis'!$C$2:$S$2,0))," ")))))</f>
        <v>0.73684210526315785</v>
      </c>
      <c r="P203" s="68">
        <f>IF($L203=" "," ",(IF($M203=FALSE," ",(IF($M203&gt;0,INDEX('Bin Analysis'!$C$3:$S$10110,MATCH($L203,'Bin Analysis'!$L$3:$L$10110,0),MATCH(P$5,'Bin Analysis'!$C$2:$S$2,0))," ")))))</f>
        <v>0.6</v>
      </c>
      <c r="Q203" s="68">
        <f>IF($L203=" "," ",(IF($M203=FALSE," ",(IF($M203&gt;0,INDEX('Bin Analysis'!$C$3:$S$10110,MATCH($L203,'Bin Analysis'!$L$3:$L$10110,0),MATCH(Q$5,'Bin Analysis'!$C$2:$S$2,0))," ")))))</f>
        <v>0.52173913043478259</v>
      </c>
      <c r="R203" s="68">
        <f>IF($L203=" "," ",(IF($M203=FALSE," ",(IF($M203&gt;0,INDEX('Bin Analysis'!$C$3:$S$10110,MATCH($L203,'Bin Analysis'!$L$3:$L$10110,0),MATCH(R$5,'Bin Analysis'!$C$2:$S$2,0))," ")))))</f>
        <v>0.10526315789473684</v>
      </c>
      <c r="S203" s="68" t="str">
        <f>IF($L203=" "," ",(IF($M203=FALSE," ",(IF($M203&gt;0,INDEX('Bin Analysis'!$C$3:$S$10110,MATCH($L203,'Bin Analysis'!$L$3:$L$10110,0),MATCH(S$5,'Bin Analysis'!$C$2:$S$2,0))," ")))))</f>
        <v>no</v>
      </c>
      <c r="T203" s="68">
        <f>Assignments!K202</f>
        <v>0.87171865315789476</v>
      </c>
      <c r="U203" s="68">
        <f>Assignments!L202</f>
        <v>0.29842494402311426</v>
      </c>
      <c r="V203" s="74" t="str">
        <f>Assignments!V202</f>
        <v>Neutral</v>
      </c>
    </row>
    <row r="204" spans="1:22" x14ac:dyDescent="0.25">
      <c r="A204" s="86" t="s">
        <v>148</v>
      </c>
      <c r="B204" s="87">
        <v>14</v>
      </c>
      <c r="C204" s="87" t="s">
        <v>161</v>
      </c>
      <c r="D204" s="87">
        <v>0.80495923999999996</v>
      </c>
      <c r="E204" s="87">
        <v>8.4757719999999995E-2</v>
      </c>
      <c r="G204" s="40">
        <f>IFERROR('Data Transformation'!M202," ")</f>
        <v>197</v>
      </c>
      <c r="L204" s="66">
        <f t="shared" si="4"/>
        <v>198</v>
      </c>
      <c r="M204" s="67">
        <f>IF(L204=" "," ",(IF($L204&gt;0,INDEX('Bin Analysis'!$C$3:$S$10110,MATCH($L204,'Bin Analysis'!$L$3:$L$10110,0),MATCH(M$5,'Bin Analysis'!$C$2:$S$2,0))," ")))</f>
        <v>18</v>
      </c>
      <c r="N204" s="68">
        <f>IF($L204=" "," ",(IF($M204=FALSE," ",(IF($M204&gt;0,INDEX('Bin Analysis'!$C$3:$S$10110,MATCH($L204,'Bin Analysis'!$L$3:$L$10110,0),MATCH(N$5,'Bin Analysis'!$C$2:$S$2,0))," ")))))</f>
        <v>0</v>
      </c>
      <c r="O204" s="68">
        <f>IF($L204=" "," ",(IF($M204=FALSE," ",(IF($M204&gt;0,INDEX('Bin Analysis'!$C$3:$S$10110,MATCH($L204,'Bin Analysis'!$L$3:$L$10110,0),MATCH(O$5,'Bin Analysis'!$C$2:$S$2,0))," ")))))</f>
        <v>0.23529411764705882</v>
      </c>
      <c r="P204" s="68">
        <f>IF($L204=" "," ",(IF($M204=FALSE," ",(IF($M204&gt;0,INDEX('Bin Analysis'!$C$3:$S$10110,MATCH($L204,'Bin Analysis'!$L$3:$L$10110,0),MATCH(P$5,'Bin Analysis'!$C$2:$S$2,0))," ")))))</f>
        <v>0.7</v>
      </c>
      <c r="Q204" s="68">
        <f>IF($L204=" "," ",(IF($M204=FALSE," ",(IF($M204&gt;0,INDEX('Bin Analysis'!$C$3:$S$10110,MATCH($L204,'Bin Analysis'!$L$3:$L$10110,0),MATCH(Q$5,'Bin Analysis'!$C$2:$S$2,0))," ")))))</f>
        <v>0.65217391304347827</v>
      </c>
      <c r="R204" s="68">
        <f>IF($L204=" "," ",(IF($M204=FALSE," ",(IF($M204&gt;0,INDEX('Bin Analysis'!$C$3:$S$10110,MATCH($L204,'Bin Analysis'!$L$3:$L$10110,0),MATCH(R$5,'Bin Analysis'!$C$2:$S$2,0))," ")))))</f>
        <v>0.23529411764705882</v>
      </c>
      <c r="S204" s="68" t="str">
        <f>IF($L204=" "," ",(IF($M204=FALSE," ",(IF($M204&gt;0,INDEX('Bin Analysis'!$C$3:$S$10110,MATCH($L204,'Bin Analysis'!$L$3:$L$10110,0),MATCH(S$5,'Bin Analysis'!$C$2:$S$2,0))," ")))))</f>
        <v>no</v>
      </c>
      <c r="T204" s="68">
        <f>Assignments!K203</f>
        <v>0.57119117058823521</v>
      </c>
      <c r="U204" s="68">
        <f>Assignments!L203</f>
        <v>0.26913126501924262</v>
      </c>
      <c r="V204" s="74" t="str">
        <f>Assignments!V203</f>
        <v>Rheostat</v>
      </c>
    </row>
    <row r="205" spans="1:22" x14ac:dyDescent="0.25">
      <c r="A205" s="86" t="s">
        <v>148</v>
      </c>
      <c r="B205" s="87">
        <v>14</v>
      </c>
      <c r="C205" s="87" t="s">
        <v>153</v>
      </c>
      <c r="D205" s="87">
        <v>0.86413837999999998</v>
      </c>
      <c r="E205" s="87">
        <v>4.5823780000000001E-2</v>
      </c>
      <c r="G205" s="40">
        <f>IFERROR('Data Transformation'!M203," ")</f>
        <v>198</v>
      </c>
      <c r="L205" s="66">
        <f t="shared" si="4"/>
        <v>199</v>
      </c>
      <c r="M205" s="67">
        <f>IF(L205=" "," ",(IF($L205&gt;0,INDEX('Bin Analysis'!$C$3:$S$10110,MATCH($L205,'Bin Analysis'!$L$3:$L$10110,0),MATCH(M$5,'Bin Analysis'!$C$2:$S$2,0))," ")))</f>
        <v>19</v>
      </c>
      <c r="N205" s="68">
        <f>IF($L205=" "," ",(IF($M205=FALSE," ",(IF($M205&gt;0,INDEX('Bin Analysis'!$C$3:$S$10110,MATCH($L205,'Bin Analysis'!$L$3:$L$10110,0),MATCH(N$5,'Bin Analysis'!$C$2:$S$2,0))," ")))))</f>
        <v>0</v>
      </c>
      <c r="O205" s="68">
        <f>IF($L205=" "," ",(IF($M205=FALSE," ",(IF($M205&gt;0,INDEX('Bin Analysis'!$C$3:$S$10110,MATCH($L205,'Bin Analysis'!$L$3:$L$10110,0),MATCH(O$5,'Bin Analysis'!$C$2:$S$2,0))," ")))))</f>
        <v>0.3888888888888889</v>
      </c>
      <c r="P205" s="68">
        <f>IF($L205=" "," ",(IF($M205=FALSE," ",(IF($M205&gt;0,INDEX('Bin Analysis'!$C$3:$S$10110,MATCH($L205,'Bin Analysis'!$L$3:$L$10110,0),MATCH(P$5,'Bin Analysis'!$C$2:$S$2,0))," ")))))</f>
        <v>0.6</v>
      </c>
      <c r="Q205" s="68">
        <f>IF($L205=" "," ",(IF($M205=FALSE," ",(IF($M205&gt;0,INDEX('Bin Analysis'!$C$3:$S$10110,MATCH($L205,'Bin Analysis'!$L$3:$L$10110,0),MATCH(Q$5,'Bin Analysis'!$C$2:$S$2,0))," ")))))</f>
        <v>0.56521739130434778</v>
      </c>
      <c r="R205" s="68">
        <f>IF($L205=" "," ",(IF($M205=FALSE," ",(IF($M205&gt;0,INDEX('Bin Analysis'!$C$3:$S$10110,MATCH($L205,'Bin Analysis'!$L$3:$L$10110,0),MATCH(R$5,'Bin Analysis'!$C$2:$S$2,0))," ")))))</f>
        <v>0.1111111111111111</v>
      </c>
      <c r="S205" s="68" t="str">
        <f>IF($L205=" "," ",(IF($M205=FALSE," ",(IF($M205&gt;0,INDEX('Bin Analysis'!$C$3:$S$10110,MATCH($L205,'Bin Analysis'!$L$3:$L$10110,0),MATCH(S$5,'Bin Analysis'!$C$2:$S$2,0))," ")))))</f>
        <v>no</v>
      </c>
      <c r="T205" s="68">
        <f>Assignments!K204</f>
        <v>0.7460954649999999</v>
      </c>
      <c r="U205" s="68">
        <f>Assignments!L204</f>
        <v>0.2881315412811748</v>
      </c>
      <c r="V205" s="74" t="str">
        <f>Assignments!V204</f>
        <v>Rheostat</v>
      </c>
    </row>
    <row r="206" spans="1:22" x14ac:dyDescent="0.25">
      <c r="A206" s="86" t="s">
        <v>148</v>
      </c>
      <c r="B206" s="87">
        <v>14</v>
      </c>
      <c r="C206" s="87" t="s">
        <v>151</v>
      </c>
      <c r="D206" s="87">
        <v>0.89480811999999998</v>
      </c>
      <c r="E206" s="87">
        <v>6.6116419999999995E-2</v>
      </c>
      <c r="G206" s="40">
        <f>IFERROR('Data Transformation'!M204," ")</f>
        <v>199</v>
      </c>
      <c r="L206" s="66">
        <f t="shared" si="4"/>
        <v>200</v>
      </c>
      <c r="M206" s="67">
        <f>IF(L206=" "," ",(IF($L206&gt;0,INDEX('Bin Analysis'!$C$3:$S$10110,MATCH($L206,'Bin Analysis'!$L$3:$L$10110,0),MATCH(M$5,'Bin Analysis'!$C$2:$S$2,0))," ")))</f>
        <v>19</v>
      </c>
      <c r="N206" s="68">
        <f>IF($L206=" "," ",(IF($M206=FALSE," ",(IF($M206&gt;0,INDEX('Bin Analysis'!$C$3:$S$10110,MATCH($L206,'Bin Analysis'!$L$3:$L$10110,0),MATCH(N$5,'Bin Analysis'!$C$2:$S$2,0))," ")))))</f>
        <v>0</v>
      </c>
      <c r="O206" s="68">
        <f>IF($L206=" "," ",(IF($M206=FALSE," ",(IF($M206&gt;0,INDEX('Bin Analysis'!$C$3:$S$10110,MATCH($L206,'Bin Analysis'!$L$3:$L$10110,0),MATCH(O$5,'Bin Analysis'!$C$2:$S$2,0))," ")))))</f>
        <v>0.55555555555555558</v>
      </c>
      <c r="P206" s="68">
        <f>IF($L206=" "," ",(IF($M206=FALSE," ",(IF($M206&gt;0,INDEX('Bin Analysis'!$C$3:$S$10110,MATCH($L206,'Bin Analysis'!$L$3:$L$10110,0),MATCH(P$5,'Bin Analysis'!$C$2:$S$2,0))," ")))))</f>
        <v>0.7</v>
      </c>
      <c r="Q206" s="68">
        <f>IF($L206=" "," ",(IF($M206=FALSE," ",(IF($M206&gt;0,INDEX('Bin Analysis'!$C$3:$S$10110,MATCH($L206,'Bin Analysis'!$L$3:$L$10110,0),MATCH(Q$5,'Bin Analysis'!$C$2:$S$2,0))," ")))))</f>
        <v>0.65217391304347827</v>
      </c>
      <c r="R206" s="68">
        <f>IF($L206=" "," ",(IF($M206=FALSE," ",(IF($M206&gt;0,INDEX('Bin Analysis'!$C$3:$S$10110,MATCH($L206,'Bin Analysis'!$L$3:$L$10110,0),MATCH(R$5,'Bin Analysis'!$C$2:$S$2,0))," ")))))</f>
        <v>5.5555555555555552E-2</v>
      </c>
      <c r="S206" s="68" t="str">
        <f>IF($L206=" "," ",(IF($M206=FALSE," ",(IF($M206&gt;0,INDEX('Bin Analysis'!$C$3:$S$10110,MATCH($L206,'Bin Analysis'!$L$3:$L$10110,0),MATCH(S$5,'Bin Analysis'!$C$2:$S$2,0))," ")))))</f>
        <v>no</v>
      </c>
      <c r="T206" s="68">
        <f>Assignments!K205</f>
        <v>0.82898218111111099</v>
      </c>
      <c r="U206" s="68">
        <f>Assignments!L205</f>
        <v>0.24025856820764205</v>
      </c>
      <c r="V206" s="74" t="str">
        <f>Assignments!V205</f>
        <v>Rheostat</v>
      </c>
    </row>
    <row r="207" spans="1:22" x14ac:dyDescent="0.25">
      <c r="A207" s="86" t="s">
        <v>148</v>
      </c>
      <c r="B207" s="87">
        <v>14</v>
      </c>
      <c r="C207" s="87" t="s">
        <v>155</v>
      </c>
      <c r="D207" s="87">
        <v>0.91438441999999998</v>
      </c>
      <c r="E207" s="87">
        <v>7.290394E-2</v>
      </c>
      <c r="G207" s="40">
        <f>IFERROR('Data Transformation'!M205," ")</f>
        <v>200</v>
      </c>
      <c r="L207" s="66">
        <f t="shared" si="4"/>
        <v>201</v>
      </c>
      <c r="M207" s="67">
        <f>IF(L207=" "," ",(IF($L207&gt;0,INDEX('Bin Analysis'!$C$3:$S$10110,MATCH($L207,'Bin Analysis'!$L$3:$L$10110,0),MATCH(M$5,'Bin Analysis'!$C$2:$S$2,0))," ")))</f>
        <v>20</v>
      </c>
      <c r="N207" s="68">
        <f>IF($L207=" "," ",(IF($M207=FALSE," ",(IF($M207&gt;0,INDEX('Bin Analysis'!$C$3:$S$10110,MATCH($L207,'Bin Analysis'!$L$3:$L$10110,0),MATCH(N$5,'Bin Analysis'!$C$2:$S$2,0))," ")))))</f>
        <v>0</v>
      </c>
      <c r="O207" s="68">
        <f>IF($L207=" "," ",(IF($M207=FALSE," ",(IF($M207&gt;0,INDEX('Bin Analysis'!$C$3:$S$10110,MATCH($L207,'Bin Analysis'!$L$3:$L$10110,0),MATCH(O$5,'Bin Analysis'!$C$2:$S$2,0))," ")))))</f>
        <v>0</v>
      </c>
      <c r="P207" s="68">
        <f>IF($L207=" "," ",(IF($M207=FALSE," ",(IF($M207&gt;0,INDEX('Bin Analysis'!$C$3:$S$10110,MATCH($L207,'Bin Analysis'!$L$3:$L$10110,0),MATCH(P$5,'Bin Analysis'!$C$2:$S$2,0))," ")))))</f>
        <v>0.2</v>
      </c>
      <c r="Q207" s="68">
        <f>IF($L207=" "," ",(IF($M207=FALSE," ",(IF($M207&gt;0,INDEX('Bin Analysis'!$C$3:$S$10110,MATCH($L207,'Bin Analysis'!$L$3:$L$10110,0),MATCH(Q$5,'Bin Analysis'!$C$2:$S$2,0))," ")))))</f>
        <v>8.6956521739130432E-2</v>
      </c>
      <c r="R207" s="68">
        <f>IF($L207=" "," ",(IF($M207=FALSE," ",(IF($M207&gt;0,INDEX('Bin Analysis'!$C$3:$S$10110,MATCH($L207,'Bin Analysis'!$L$3:$L$10110,0),MATCH(R$5,'Bin Analysis'!$C$2:$S$2,0))," ")))))</f>
        <v>1</v>
      </c>
      <c r="S207" s="68" t="str">
        <f>IF($L207=" "," ",(IF($M207=FALSE," ",(IF($M207&gt;0,INDEX('Bin Analysis'!$C$3:$S$10110,MATCH($L207,'Bin Analysis'!$L$3:$L$10110,0),MATCH(S$5,'Bin Analysis'!$C$2:$S$2,0))," ")))))</f>
        <v>yes</v>
      </c>
      <c r="T207" s="68">
        <f>Assignments!K206</f>
        <v>0.10951159052631579</v>
      </c>
      <c r="U207" s="68">
        <f>Assignments!L206</f>
        <v>0.11212024948544783</v>
      </c>
      <c r="V207" s="74" t="str">
        <f>Assignments!V206</f>
        <v>Toggle</v>
      </c>
    </row>
    <row r="208" spans="1:22" x14ac:dyDescent="0.25">
      <c r="A208" s="86" t="s">
        <v>148</v>
      </c>
      <c r="B208" s="87">
        <v>14</v>
      </c>
      <c r="C208" s="87" t="s">
        <v>156</v>
      </c>
      <c r="D208" s="87">
        <v>1.06042938</v>
      </c>
      <c r="E208" s="87">
        <v>0.10488916</v>
      </c>
      <c r="G208" s="40">
        <f>IFERROR('Data Transformation'!M206," ")</f>
        <v>201</v>
      </c>
      <c r="L208" s="66">
        <f t="shared" si="4"/>
        <v>202</v>
      </c>
      <c r="M208" s="67">
        <f>IF(L208=" "," ",(IF($L208&gt;0,INDEX('Bin Analysis'!$C$3:$S$10110,MATCH($L208,'Bin Analysis'!$L$3:$L$10110,0),MATCH(M$5,'Bin Analysis'!$C$2:$S$2,0))," ")))</f>
        <v>15</v>
      </c>
      <c r="N208" s="68">
        <f>IF($L208=" "," ",(IF($M208=FALSE," ",(IF($M208&gt;0,INDEX('Bin Analysis'!$C$3:$S$10110,MATCH($L208,'Bin Analysis'!$L$3:$L$10110,0),MATCH(N$5,'Bin Analysis'!$C$2:$S$2,0))," ")))))</f>
        <v>0</v>
      </c>
      <c r="O208" s="68">
        <f>IF($L208=" "," ",(IF($M208=FALSE," ",(IF($M208&gt;0,INDEX('Bin Analysis'!$C$3:$S$10110,MATCH($L208,'Bin Analysis'!$L$3:$L$10110,0),MATCH(O$5,'Bin Analysis'!$C$2:$S$2,0))," ")))))</f>
        <v>0.42857142857142855</v>
      </c>
      <c r="P208" s="68">
        <f>IF($L208=" "," ",(IF($M208=FALSE," ",(IF($M208&gt;0,INDEX('Bin Analysis'!$C$3:$S$10110,MATCH($L208,'Bin Analysis'!$L$3:$L$10110,0),MATCH(P$5,'Bin Analysis'!$C$2:$S$2,0))," ")))))</f>
        <v>0.5</v>
      </c>
      <c r="Q208" s="68">
        <f>IF($L208=" "," ",(IF($M208=FALSE," ",(IF($M208&gt;0,INDEX('Bin Analysis'!$C$3:$S$10110,MATCH($L208,'Bin Analysis'!$L$3:$L$10110,0),MATCH(Q$5,'Bin Analysis'!$C$2:$S$2,0))," ")))))</f>
        <v>0.39130434782608697</v>
      </c>
      <c r="R208" s="68">
        <f>IF($L208=" "," ",(IF($M208=FALSE," ",(IF($M208&gt;0,INDEX('Bin Analysis'!$C$3:$S$10110,MATCH($L208,'Bin Analysis'!$L$3:$L$10110,0),MATCH(R$5,'Bin Analysis'!$C$2:$S$2,0))," ")))))</f>
        <v>0.14285714285714285</v>
      </c>
      <c r="S208" s="68" t="str">
        <f>IF($L208=" "," ",(IF($M208=FALSE," ",(IF($M208&gt;0,INDEX('Bin Analysis'!$C$3:$S$10110,MATCH($L208,'Bin Analysis'!$L$3:$L$10110,0),MATCH(S$5,'Bin Analysis'!$C$2:$S$2,0))," ")))))</f>
        <v>no</v>
      </c>
      <c r="T208" s="68">
        <f>Assignments!K207</f>
        <v>0.73353777714285706</v>
      </c>
      <c r="U208" s="68">
        <f>Assignments!L207</f>
        <v>0.2924229295440367</v>
      </c>
      <c r="V208" s="74" t="str">
        <f>Assignments!V207</f>
        <v>Moderate</v>
      </c>
    </row>
    <row r="209" spans="1:22" x14ac:dyDescent="0.25">
      <c r="A209" s="86" t="s">
        <v>158</v>
      </c>
      <c r="B209" s="87">
        <v>15</v>
      </c>
      <c r="C209" s="87" t="s">
        <v>157</v>
      </c>
      <c r="D209" s="87">
        <v>0.25021829000000001</v>
      </c>
      <c r="E209" s="87">
        <v>4.7802169999999998E-2</v>
      </c>
      <c r="G209" s="40">
        <f>IFERROR('Data Transformation'!M207," ")</f>
        <v>202</v>
      </c>
      <c r="L209" s="66">
        <f t="shared" si="4"/>
        <v>203</v>
      </c>
      <c r="M209" s="67">
        <f>IF(L209=" "," ",(IF($L209&gt;0,INDEX('Bin Analysis'!$C$3:$S$10110,MATCH($L209,'Bin Analysis'!$L$3:$L$10110,0),MATCH(M$5,'Bin Analysis'!$C$2:$S$2,0))," ")))</f>
        <v>15</v>
      </c>
      <c r="N209" s="68">
        <f>IF($L209=" "," ",(IF($M209=FALSE," ",(IF($M209&gt;0,INDEX('Bin Analysis'!$C$3:$S$10110,MATCH($L209,'Bin Analysis'!$L$3:$L$10110,0),MATCH(N$5,'Bin Analysis'!$C$2:$S$2,0))," ")))))</f>
        <v>0</v>
      </c>
      <c r="O209" s="68">
        <f>IF($L209=" "," ",(IF($M209=FALSE," ",(IF($M209&gt;0,INDEX('Bin Analysis'!$C$3:$S$10110,MATCH($L209,'Bin Analysis'!$L$3:$L$10110,0),MATCH(O$5,'Bin Analysis'!$C$2:$S$2,0))," ")))))</f>
        <v>0.35714285714285715</v>
      </c>
      <c r="P209" s="68">
        <f>IF($L209=" "," ",(IF($M209=FALSE," ",(IF($M209&gt;0,INDEX('Bin Analysis'!$C$3:$S$10110,MATCH($L209,'Bin Analysis'!$L$3:$L$10110,0),MATCH(P$5,'Bin Analysis'!$C$2:$S$2,0))," ")))))</f>
        <v>0.6</v>
      </c>
      <c r="Q209" s="68">
        <f>IF($L209=" "," ",(IF($M209=FALSE," ",(IF($M209&gt;0,INDEX('Bin Analysis'!$C$3:$S$10110,MATCH($L209,'Bin Analysis'!$L$3:$L$10110,0),MATCH(Q$5,'Bin Analysis'!$C$2:$S$2,0))," ")))))</f>
        <v>0.56521739130434778</v>
      </c>
      <c r="R209" s="68">
        <f>IF($L209=" "," ",(IF($M209=FALSE," ",(IF($M209&gt;0,INDEX('Bin Analysis'!$C$3:$S$10110,MATCH($L209,'Bin Analysis'!$L$3:$L$10110,0),MATCH(R$5,'Bin Analysis'!$C$2:$S$2,0))," ")))))</f>
        <v>0.14285714285714285</v>
      </c>
      <c r="S209" s="68" t="str">
        <f>IF($L209=" "," ",(IF($M209=FALSE," ",(IF($M209&gt;0,INDEX('Bin Analysis'!$C$3:$S$10110,MATCH($L209,'Bin Analysis'!$L$3:$L$10110,0),MATCH(S$5,'Bin Analysis'!$C$2:$S$2,0))," ")))))</f>
        <v>no</v>
      </c>
      <c r="T209" s="68">
        <f>Assignments!K208</f>
        <v>0.70399833357142849</v>
      </c>
      <c r="U209" s="68">
        <f>Assignments!L208</f>
        <v>0.30517009201133788</v>
      </c>
      <c r="V209" s="74" t="str">
        <f>Assignments!V208</f>
        <v>Rheostat</v>
      </c>
    </row>
    <row r="210" spans="1:22" x14ac:dyDescent="0.25">
      <c r="A210" s="86" t="s">
        <v>158</v>
      </c>
      <c r="B210" s="87">
        <v>15</v>
      </c>
      <c r="C210" s="87" t="s">
        <v>144</v>
      </c>
      <c r="D210" s="87">
        <v>0.30373461000000002</v>
      </c>
      <c r="E210" s="87">
        <v>9.4783569999999998E-2</v>
      </c>
      <c r="G210" s="40">
        <f>IFERROR('Data Transformation'!M208," ")</f>
        <v>203</v>
      </c>
      <c r="L210" s="66">
        <f t="shared" si="4"/>
        <v>204</v>
      </c>
      <c r="M210" s="67">
        <f>IF(L210=" "," ",(IF($L210&gt;0,INDEX('Bin Analysis'!$C$3:$S$10110,MATCH($L210,'Bin Analysis'!$L$3:$L$10110,0),MATCH(M$5,'Bin Analysis'!$C$2:$S$2,0))," ")))</f>
        <v>19</v>
      </c>
      <c r="N210" s="68">
        <f>IF($L210=" "," ",(IF($M210=FALSE," ",(IF($M210&gt;0,INDEX('Bin Analysis'!$C$3:$S$10110,MATCH($L210,'Bin Analysis'!$L$3:$L$10110,0),MATCH(N$5,'Bin Analysis'!$C$2:$S$2,0))," ")))))</f>
        <v>0</v>
      </c>
      <c r="O210" s="68">
        <f>IF($L210=" "," ",(IF($M210=FALSE," ",(IF($M210&gt;0,INDEX('Bin Analysis'!$C$3:$S$10110,MATCH($L210,'Bin Analysis'!$L$3:$L$10110,0),MATCH(O$5,'Bin Analysis'!$C$2:$S$2,0))," ")))))</f>
        <v>0</v>
      </c>
      <c r="P210" s="68">
        <f>IF($L210=" "," ",(IF($M210=FALSE," ",(IF($M210&gt;0,INDEX('Bin Analysis'!$C$3:$S$10110,MATCH($L210,'Bin Analysis'!$L$3:$L$10110,0),MATCH(P$5,'Bin Analysis'!$C$2:$S$2,0))," ")))))</f>
        <v>0.3</v>
      </c>
      <c r="Q210" s="68">
        <f>IF($L210=" "," ",(IF($M210=FALSE," ",(IF($M210&gt;0,INDEX('Bin Analysis'!$C$3:$S$10110,MATCH($L210,'Bin Analysis'!$L$3:$L$10110,0),MATCH(Q$5,'Bin Analysis'!$C$2:$S$2,0))," ")))))</f>
        <v>0.21739130434782608</v>
      </c>
      <c r="R210" s="68">
        <f>IF($L210=" "," ",(IF($M210=FALSE," ",(IF($M210&gt;0,INDEX('Bin Analysis'!$C$3:$S$10110,MATCH($L210,'Bin Analysis'!$L$3:$L$10110,0),MATCH(R$5,'Bin Analysis'!$C$2:$S$2,0))," ")))))</f>
        <v>0.94444444444444442</v>
      </c>
      <c r="S210" s="68" t="str">
        <f>IF($L210=" "," ",(IF($M210=FALSE," ",(IF($M210&gt;0,INDEX('Bin Analysis'!$C$3:$S$10110,MATCH($L210,'Bin Analysis'!$L$3:$L$10110,0),MATCH(S$5,'Bin Analysis'!$C$2:$S$2,0))," ")))))</f>
        <v>no</v>
      </c>
      <c r="T210" s="68">
        <f>Assignments!K209</f>
        <v>4.7998899444444451E-2</v>
      </c>
      <c r="U210" s="68">
        <f>Assignments!L209</f>
        <v>0.1654916249204717</v>
      </c>
      <c r="V210" s="74" t="str">
        <f>Assignments!V209</f>
        <v>Toggle</v>
      </c>
    </row>
    <row r="211" spans="1:22" x14ac:dyDescent="0.25">
      <c r="A211" s="86" t="s">
        <v>158</v>
      </c>
      <c r="B211" s="87">
        <v>15</v>
      </c>
      <c r="C211" s="87" t="s">
        <v>152</v>
      </c>
      <c r="D211" s="87">
        <v>0.37415805000000002</v>
      </c>
      <c r="E211" s="87">
        <v>6.8906250000000002E-2</v>
      </c>
      <c r="G211" s="40">
        <f>IFERROR('Data Transformation'!M209," ")</f>
        <v>204</v>
      </c>
      <c r="L211" s="66">
        <f t="shared" si="4"/>
        <v>205</v>
      </c>
      <c r="M211" s="67">
        <f>IF(L211=" "," ",(IF($L211&gt;0,INDEX('Bin Analysis'!$C$3:$S$10110,MATCH($L211,'Bin Analysis'!$L$3:$L$10110,0),MATCH(M$5,'Bin Analysis'!$C$2:$S$2,0))," ")))</f>
        <v>19</v>
      </c>
      <c r="N211" s="68">
        <f>IF($L211=" "," ",(IF($M211=FALSE," ",(IF($M211&gt;0,INDEX('Bin Analysis'!$C$3:$S$10110,MATCH($L211,'Bin Analysis'!$L$3:$L$10110,0),MATCH(N$5,'Bin Analysis'!$C$2:$S$2,0))," ")))))</f>
        <v>0</v>
      </c>
      <c r="O211" s="68">
        <f>IF($L211=" "," ",(IF($M211=FALSE," ",(IF($M211&gt;0,INDEX('Bin Analysis'!$C$3:$S$10110,MATCH($L211,'Bin Analysis'!$L$3:$L$10110,0),MATCH(O$5,'Bin Analysis'!$C$2:$S$2,0))," ")))))</f>
        <v>0</v>
      </c>
      <c r="P211" s="68">
        <f>IF($L211=" "," ",(IF($M211=FALSE," ",(IF($M211&gt;0,INDEX('Bin Analysis'!$C$3:$S$10110,MATCH($L211,'Bin Analysis'!$L$3:$L$10110,0),MATCH(P$5,'Bin Analysis'!$C$2:$S$2,0))," ")))))</f>
        <v>0.4</v>
      </c>
      <c r="Q211" s="68">
        <f>IF($L211=" "," ",(IF($M211=FALSE," ",(IF($M211&gt;0,INDEX('Bin Analysis'!$C$3:$S$10110,MATCH($L211,'Bin Analysis'!$L$3:$L$10110,0),MATCH(Q$5,'Bin Analysis'!$C$2:$S$2,0))," ")))))</f>
        <v>0.34782608695652173</v>
      </c>
      <c r="R211" s="68">
        <f>IF($L211=" "," ",(IF($M211=FALSE," ",(IF($M211&gt;0,INDEX('Bin Analysis'!$C$3:$S$10110,MATCH($L211,'Bin Analysis'!$L$3:$L$10110,0),MATCH(R$5,'Bin Analysis'!$C$2:$S$2,0))," ")))))</f>
        <v>0.88888888888888884</v>
      </c>
      <c r="S211" s="68" t="str">
        <f>IF($L211=" "," ",(IF($M211=FALSE," ",(IF($M211&gt;0,INDEX('Bin Analysis'!$C$3:$S$10110,MATCH($L211,'Bin Analysis'!$L$3:$L$10110,0),MATCH(S$5,'Bin Analysis'!$C$2:$S$2,0))," ")))))</f>
        <v>no</v>
      </c>
      <c r="T211" s="68">
        <f>Assignments!K210</f>
        <v>0.12576472833333333</v>
      </c>
      <c r="U211" s="68">
        <f>Assignments!L210</f>
        <v>0.22729398897145478</v>
      </c>
      <c r="V211" s="74" t="str">
        <f>Assignments!V210</f>
        <v>Toggle</v>
      </c>
    </row>
    <row r="212" spans="1:22" x14ac:dyDescent="0.25">
      <c r="A212" s="86" t="s">
        <v>158</v>
      </c>
      <c r="B212" s="87">
        <v>15</v>
      </c>
      <c r="C212" s="87" t="s">
        <v>143</v>
      </c>
      <c r="D212" s="87">
        <v>0.42206427000000002</v>
      </c>
      <c r="E212" s="87">
        <v>6.7647819999999997E-2</v>
      </c>
      <c r="G212" s="40">
        <f>IFERROR('Data Transformation'!M210," ")</f>
        <v>205</v>
      </c>
      <c r="L212" s="66">
        <f t="shared" si="4"/>
        <v>206</v>
      </c>
      <c r="M212" s="67">
        <f>IF(L212=" "," ",(IF($L212&gt;0,INDEX('Bin Analysis'!$C$3:$S$10110,MATCH($L212,'Bin Analysis'!$L$3:$L$10110,0),MATCH(M$5,'Bin Analysis'!$C$2:$S$2,0))," ")))</f>
        <v>20</v>
      </c>
      <c r="N212" s="68">
        <f>IF($L212=" "," ",(IF($M212=FALSE," ",(IF($M212&gt;0,INDEX('Bin Analysis'!$C$3:$S$10110,MATCH($L212,'Bin Analysis'!$L$3:$L$10110,0),MATCH(N$5,'Bin Analysis'!$C$2:$S$2,0))," ")))))</f>
        <v>0</v>
      </c>
      <c r="O212" s="68">
        <f>IF($L212=" "," ",(IF($M212=FALSE," ",(IF($M212&gt;0,INDEX('Bin Analysis'!$C$3:$S$10110,MATCH($L212,'Bin Analysis'!$L$3:$L$10110,0),MATCH(O$5,'Bin Analysis'!$C$2:$S$2,0))," ")))))</f>
        <v>5.2631578947368418E-2</v>
      </c>
      <c r="P212" s="68">
        <f>IF($L212=" "," ",(IF($M212=FALSE," ",(IF($M212&gt;0,INDEX('Bin Analysis'!$C$3:$S$10110,MATCH($L212,'Bin Analysis'!$L$3:$L$10110,0),MATCH(P$5,'Bin Analysis'!$C$2:$S$2,0))," ")))))</f>
        <v>0.6</v>
      </c>
      <c r="Q212" s="68">
        <f>IF($L212=" "," ",(IF($M212=FALSE," ",(IF($M212&gt;0,INDEX('Bin Analysis'!$C$3:$S$10110,MATCH($L212,'Bin Analysis'!$L$3:$L$10110,0),MATCH(Q$5,'Bin Analysis'!$C$2:$S$2,0))," ")))))</f>
        <v>0.52173913043478259</v>
      </c>
      <c r="R212" s="68">
        <f>IF($L212=" "," ",(IF($M212=FALSE," ",(IF($M212&gt;0,INDEX('Bin Analysis'!$C$3:$S$10110,MATCH($L212,'Bin Analysis'!$L$3:$L$10110,0),MATCH(R$5,'Bin Analysis'!$C$2:$S$2,0))," ")))))</f>
        <v>0.26315789473684209</v>
      </c>
      <c r="S212" s="68" t="str">
        <f>IF($L212=" "," ",(IF($M212=FALSE," ",(IF($M212&gt;0,INDEX('Bin Analysis'!$C$3:$S$10110,MATCH($L212,'Bin Analysis'!$L$3:$L$10110,0),MATCH(S$5,'Bin Analysis'!$C$2:$S$2,0))," ")))))</f>
        <v>no</v>
      </c>
      <c r="T212" s="68">
        <f>Assignments!K211</f>
        <v>0.45483208578947365</v>
      </c>
      <c r="U212" s="68">
        <f>Assignments!L211</f>
        <v>0.22314025677027358</v>
      </c>
      <c r="V212" s="74" t="str">
        <f>Assignments!V211</f>
        <v>Rheostat</v>
      </c>
    </row>
    <row r="213" spans="1:22" x14ac:dyDescent="0.25">
      <c r="A213" s="86" t="s">
        <v>158</v>
      </c>
      <c r="B213" s="87">
        <v>15</v>
      </c>
      <c r="C213" s="87" t="s">
        <v>160</v>
      </c>
      <c r="D213" s="87">
        <v>0.48892152</v>
      </c>
      <c r="E213" s="87">
        <v>9.6270629999999996E-2</v>
      </c>
      <c r="G213" s="40">
        <f>IFERROR('Data Transformation'!M211," ")</f>
        <v>206</v>
      </c>
      <c r="L213" s="66">
        <f t="shared" si="4"/>
        <v>207</v>
      </c>
      <c r="M213" s="67">
        <f>IF(L213=" "," ",(IF($L213&gt;0,INDEX('Bin Analysis'!$C$3:$S$10110,MATCH($L213,'Bin Analysis'!$L$3:$L$10110,0),MATCH(M$5,'Bin Analysis'!$C$2:$S$2,0))," ")))</f>
        <v>17</v>
      </c>
      <c r="N213" s="68">
        <f>IF($L213=" "," ",(IF($M213=FALSE," ",(IF($M213&gt;0,INDEX('Bin Analysis'!$C$3:$S$10110,MATCH($L213,'Bin Analysis'!$L$3:$L$10110,0),MATCH(N$5,'Bin Analysis'!$C$2:$S$2,0))," ")))))</f>
        <v>0</v>
      </c>
      <c r="O213" s="68">
        <f>IF($L213=" "," ",(IF($M213=FALSE," ",(IF($M213&gt;0,INDEX('Bin Analysis'!$C$3:$S$10110,MATCH($L213,'Bin Analysis'!$L$3:$L$10110,0),MATCH(O$5,'Bin Analysis'!$C$2:$S$2,0))," ")))))</f>
        <v>0.125</v>
      </c>
      <c r="P213" s="68">
        <f>IF($L213=" "," ",(IF($M213=FALSE," ",(IF($M213&gt;0,INDEX('Bin Analysis'!$C$3:$S$10110,MATCH($L213,'Bin Analysis'!$L$3:$L$10110,0),MATCH(P$5,'Bin Analysis'!$C$2:$S$2,0))," ")))))</f>
        <v>0.7</v>
      </c>
      <c r="Q213" s="68">
        <f>IF($L213=" "," ",(IF($M213=FALSE," ",(IF($M213&gt;0,INDEX('Bin Analysis'!$C$3:$S$10110,MATCH($L213,'Bin Analysis'!$L$3:$L$10110,0),MATCH(Q$5,'Bin Analysis'!$C$2:$S$2,0))," ")))))</f>
        <v>0.65217391304347827</v>
      </c>
      <c r="R213" s="68">
        <f>IF($L213=" "," ",(IF($M213=FALSE," ",(IF($M213&gt;0,INDEX('Bin Analysis'!$C$3:$S$10110,MATCH($L213,'Bin Analysis'!$L$3:$L$10110,0),MATCH(R$5,'Bin Analysis'!$C$2:$S$2,0))," ")))))</f>
        <v>0.25</v>
      </c>
      <c r="S213" s="68" t="str">
        <f>IF($L213=" "," ",(IF($M213=FALSE," ",(IF($M213&gt;0,INDEX('Bin Analysis'!$C$3:$S$10110,MATCH($L213,'Bin Analysis'!$L$3:$L$10110,0),MATCH(S$5,'Bin Analysis'!$C$2:$S$2,0))," ")))))</f>
        <v>no</v>
      </c>
      <c r="T213" s="68">
        <f>Assignments!K212</f>
        <v>0.584107290625</v>
      </c>
      <c r="U213" s="68">
        <f>Assignments!L212</f>
        <v>0.35087163733564458</v>
      </c>
      <c r="V213" s="74" t="str">
        <f>Assignments!V212</f>
        <v>Rheostat</v>
      </c>
    </row>
    <row r="214" spans="1:22" x14ac:dyDescent="0.25">
      <c r="A214" s="86" t="s">
        <v>158</v>
      </c>
      <c r="B214" s="87">
        <v>15</v>
      </c>
      <c r="C214" s="87" t="s">
        <v>161</v>
      </c>
      <c r="D214" s="87">
        <v>0.52906359999999997</v>
      </c>
      <c r="E214" s="87">
        <v>5.8831349999999998E-2</v>
      </c>
      <c r="G214" s="40">
        <f>IFERROR('Data Transformation'!M212," ")</f>
        <v>207</v>
      </c>
      <c r="L214" s="66">
        <f t="shared" si="4"/>
        <v>208</v>
      </c>
      <c r="M214" s="67">
        <f>IF(L214=" "," ",(IF($L214&gt;0,INDEX('Bin Analysis'!$C$3:$S$10110,MATCH($L214,'Bin Analysis'!$L$3:$L$10110,0),MATCH(M$5,'Bin Analysis'!$C$2:$S$2,0))," ")))</f>
        <v>19</v>
      </c>
      <c r="N214" s="68">
        <f>IF($L214=" "," ",(IF($M214=FALSE," ",(IF($M214&gt;0,INDEX('Bin Analysis'!$C$3:$S$10110,MATCH($L214,'Bin Analysis'!$L$3:$L$10110,0),MATCH(N$5,'Bin Analysis'!$C$2:$S$2,0))," ")))))</f>
        <v>0.61111111111111116</v>
      </c>
      <c r="O214" s="68">
        <f>IF($L214=" "," ",(IF($M214=FALSE," ",(IF($M214&gt;0,INDEX('Bin Analysis'!$C$3:$S$10110,MATCH($L214,'Bin Analysis'!$L$3:$L$10110,0),MATCH(O$5,'Bin Analysis'!$C$2:$S$2,0))," ")))))</f>
        <v>0.22222222222222221</v>
      </c>
      <c r="P214" s="68">
        <f>IF($L214=" "," ",(IF($M214=FALSE," ",(IF($M214&gt;0,INDEX('Bin Analysis'!$C$3:$S$10110,MATCH($L214,'Bin Analysis'!$L$3:$L$10110,0),MATCH(P$5,'Bin Analysis'!$C$2:$S$2,0))," ")))))</f>
        <v>0.7</v>
      </c>
      <c r="Q214" s="68">
        <f>IF($L214=" "," ",(IF($M214=FALSE," ",(IF($M214&gt;0,INDEX('Bin Analysis'!$C$3:$S$10110,MATCH($L214,'Bin Analysis'!$L$3:$L$10110,0),MATCH(Q$5,'Bin Analysis'!$C$2:$S$2,0))," ")))))</f>
        <v>0.65217391304347827</v>
      </c>
      <c r="R214" s="68">
        <f>IF($L214=" "," ",(IF($M214=FALSE," ",(IF($M214&gt;0,INDEX('Bin Analysis'!$C$3:$S$10110,MATCH($L214,'Bin Analysis'!$L$3:$L$10110,0),MATCH(R$5,'Bin Analysis'!$C$2:$S$2,0))," ")))))</f>
        <v>5.5555555555555552E-2</v>
      </c>
      <c r="S214" s="68" t="str">
        <f>IF($L214=" "," ",(IF($M214=FALSE," ",(IF($M214&gt;0,INDEX('Bin Analysis'!$C$3:$S$10110,MATCH($L214,'Bin Analysis'!$L$3:$L$10110,0),MATCH(S$5,'Bin Analysis'!$C$2:$S$2,0))," ")))))</f>
        <v>no</v>
      </c>
      <c r="T214" s="68">
        <f>Assignments!K213</f>
        <v>1.0743036849999998</v>
      </c>
      <c r="U214" s="68">
        <f>Assignments!L213</f>
        <v>0.29650956883398782</v>
      </c>
      <c r="V214" s="74" t="str">
        <f>Assignments!V213</f>
        <v>Rheostat</v>
      </c>
    </row>
    <row r="215" spans="1:22" x14ac:dyDescent="0.25">
      <c r="A215" s="86" t="s">
        <v>158</v>
      </c>
      <c r="B215" s="87">
        <v>15</v>
      </c>
      <c r="C215" s="87" t="s">
        <v>9</v>
      </c>
      <c r="D215" s="87">
        <v>0.62185599999999996</v>
      </c>
      <c r="E215" s="87">
        <v>5.2856779999999999E-2</v>
      </c>
      <c r="G215" s="40">
        <f>IFERROR('Data Transformation'!M213," ")</f>
        <v>208</v>
      </c>
      <c r="L215" s="66">
        <f t="shared" si="4"/>
        <v>209</v>
      </c>
      <c r="M215" s="67">
        <f>IF(L215=" "," ",(IF($L215&gt;0,INDEX('Bin Analysis'!$C$3:$S$10110,MATCH($L215,'Bin Analysis'!$L$3:$L$10110,0),MATCH(M$5,'Bin Analysis'!$C$2:$S$2,0))," ")))</f>
        <v>17</v>
      </c>
      <c r="N215" s="68">
        <f>IF($L215=" "," ",(IF($M215=FALSE," ",(IF($M215&gt;0,INDEX('Bin Analysis'!$C$3:$S$10110,MATCH($L215,'Bin Analysis'!$L$3:$L$10110,0),MATCH(N$5,'Bin Analysis'!$C$2:$S$2,0))," ")))))</f>
        <v>0</v>
      </c>
      <c r="O215" s="68">
        <f>IF($L215=" "," ",(IF($M215=FALSE," ",(IF($M215&gt;0,INDEX('Bin Analysis'!$C$3:$S$10110,MATCH($L215,'Bin Analysis'!$L$3:$L$10110,0),MATCH(O$5,'Bin Analysis'!$C$2:$S$2,0))," ")))))</f>
        <v>0</v>
      </c>
      <c r="P215" s="68">
        <f>IF($L215=" "," ",(IF($M215=FALSE," ",(IF($M215&gt;0,INDEX('Bin Analysis'!$C$3:$S$10110,MATCH($L215,'Bin Analysis'!$L$3:$L$10110,0),MATCH(P$5,'Bin Analysis'!$C$2:$S$2,0))," ")))))</f>
        <v>0.2</v>
      </c>
      <c r="Q215" s="68">
        <f>IF($L215=" "," ",(IF($M215=FALSE," ",(IF($M215&gt;0,INDEX('Bin Analysis'!$C$3:$S$10110,MATCH($L215,'Bin Analysis'!$L$3:$L$10110,0),MATCH(Q$5,'Bin Analysis'!$C$2:$S$2,0))," ")))))</f>
        <v>8.6956521739130432E-2</v>
      </c>
      <c r="R215" s="68">
        <f>IF($L215=" "," ",(IF($M215=FALSE," ",(IF($M215&gt;0,INDEX('Bin Analysis'!$C$3:$S$10110,MATCH($L215,'Bin Analysis'!$L$3:$L$10110,0),MATCH(R$5,'Bin Analysis'!$C$2:$S$2,0))," ")))))</f>
        <v>1</v>
      </c>
      <c r="S215" s="68" t="str">
        <f>IF($L215=" "," ",(IF($M215=FALSE," ",(IF($M215&gt;0,INDEX('Bin Analysis'!$C$3:$S$10110,MATCH($L215,'Bin Analysis'!$L$3:$L$10110,0),MATCH(S$5,'Bin Analysis'!$C$2:$S$2,0))," ")))))</f>
        <v>yes</v>
      </c>
      <c r="T215" s="68">
        <f>Assignments!K214</f>
        <v>4.9230831875000006E-2</v>
      </c>
      <c r="U215" s="68">
        <f>Assignments!L214</f>
        <v>8.4100467342398219E-2</v>
      </c>
      <c r="V215" s="74" t="str">
        <f>Assignments!V214</f>
        <v>Toggle</v>
      </c>
    </row>
    <row r="216" spans="1:22" x14ac:dyDescent="0.25">
      <c r="A216" s="86" t="s">
        <v>158</v>
      </c>
      <c r="B216" s="87">
        <v>15</v>
      </c>
      <c r="C216" s="87" t="s">
        <v>147</v>
      </c>
      <c r="D216" s="87">
        <v>0.66433412999999997</v>
      </c>
      <c r="E216" s="87">
        <v>5.9196810000000002E-2</v>
      </c>
      <c r="G216" s="40">
        <f>IFERROR('Data Transformation'!M214," ")</f>
        <v>209</v>
      </c>
      <c r="L216" s="66">
        <f t="shared" si="4"/>
        <v>210</v>
      </c>
      <c r="M216" s="67">
        <f>IF(L216=" "," ",(IF($L216&gt;0,INDEX('Bin Analysis'!$C$3:$S$10110,MATCH($L216,'Bin Analysis'!$L$3:$L$10110,0),MATCH(M$5,'Bin Analysis'!$C$2:$S$2,0))," ")))</f>
        <v>19</v>
      </c>
      <c r="N216" s="68">
        <f>IF($L216=" "," ",(IF($M216=FALSE," ",(IF($M216&gt;0,INDEX('Bin Analysis'!$C$3:$S$10110,MATCH($L216,'Bin Analysis'!$L$3:$L$10110,0),MATCH(N$5,'Bin Analysis'!$C$2:$S$2,0))," ")))))</f>
        <v>0</v>
      </c>
      <c r="O216" s="68">
        <f>IF($L216=" "," ",(IF($M216=FALSE," ",(IF($M216&gt;0,INDEX('Bin Analysis'!$C$3:$S$10110,MATCH($L216,'Bin Analysis'!$L$3:$L$10110,0),MATCH(O$5,'Bin Analysis'!$C$2:$S$2,0))," ")))))</f>
        <v>0.1111111111111111</v>
      </c>
      <c r="P216" s="68">
        <f>IF($L216=" "," ",(IF($M216=FALSE," ",(IF($M216&gt;0,INDEX('Bin Analysis'!$C$3:$S$10110,MATCH($L216,'Bin Analysis'!$L$3:$L$10110,0),MATCH(P$5,'Bin Analysis'!$C$2:$S$2,0))," ")))))</f>
        <v>0.7</v>
      </c>
      <c r="Q216" s="68">
        <f>IF($L216=" "," ",(IF($M216=FALSE," ",(IF($M216&gt;0,INDEX('Bin Analysis'!$C$3:$S$10110,MATCH($L216,'Bin Analysis'!$L$3:$L$10110,0),MATCH(Q$5,'Bin Analysis'!$C$2:$S$2,0))," ")))))</f>
        <v>0.65217391304347827</v>
      </c>
      <c r="R216" s="68">
        <f>IF($L216=" "," ",(IF($M216=FALSE," ",(IF($M216&gt;0,INDEX('Bin Analysis'!$C$3:$S$10110,MATCH($L216,'Bin Analysis'!$L$3:$L$10110,0),MATCH(R$5,'Bin Analysis'!$C$2:$S$2,0))," ")))))</f>
        <v>0.27777777777777779</v>
      </c>
      <c r="S216" s="68" t="str">
        <f>IF($L216=" "," ",(IF($M216=FALSE," ",(IF($M216&gt;0,INDEX('Bin Analysis'!$C$3:$S$10110,MATCH($L216,'Bin Analysis'!$L$3:$L$10110,0),MATCH(S$5,'Bin Analysis'!$C$2:$S$2,0))," ")))))</f>
        <v>no</v>
      </c>
      <c r="T216" s="68">
        <f>Assignments!K215</f>
        <v>0.51693519111111108</v>
      </c>
      <c r="U216" s="68">
        <f>Assignments!L215</f>
        <v>0.28581256833662677</v>
      </c>
      <c r="V216" s="74" t="str">
        <f>Assignments!V215</f>
        <v>Rheostat</v>
      </c>
    </row>
    <row r="217" spans="1:22" x14ac:dyDescent="0.25">
      <c r="A217" s="86" t="s">
        <v>158</v>
      </c>
      <c r="B217" s="87">
        <v>15</v>
      </c>
      <c r="C217" s="87" t="s">
        <v>155</v>
      </c>
      <c r="D217" s="87">
        <v>0.75508770999999997</v>
      </c>
      <c r="E217" s="87">
        <v>6.4055589999999996E-2</v>
      </c>
      <c r="G217" s="40">
        <f>IFERROR('Data Transformation'!M215," ")</f>
        <v>210</v>
      </c>
      <c r="L217" s="66">
        <f t="shared" si="4"/>
        <v>211</v>
      </c>
      <c r="M217" s="67">
        <f>IF(L217=" "," ",(IF($L217&gt;0,INDEX('Bin Analysis'!$C$3:$S$10110,MATCH($L217,'Bin Analysis'!$L$3:$L$10110,0),MATCH(M$5,'Bin Analysis'!$C$2:$S$2,0))," ")))</f>
        <v>20</v>
      </c>
      <c r="N217" s="68">
        <f>IF($L217=" "," ",(IF($M217=FALSE," ",(IF($M217&gt;0,INDEX('Bin Analysis'!$C$3:$S$10110,MATCH($L217,'Bin Analysis'!$L$3:$L$10110,0),MATCH(N$5,'Bin Analysis'!$C$2:$S$2,0))," ")))))</f>
        <v>0</v>
      </c>
      <c r="O217" s="68">
        <f>IF($L217=" "," ",(IF($M217=FALSE," ",(IF($M217&gt;0,INDEX('Bin Analysis'!$C$3:$S$10110,MATCH($L217,'Bin Analysis'!$L$3:$L$10110,0),MATCH(O$5,'Bin Analysis'!$C$2:$S$2,0))," ")))))</f>
        <v>5.2631578947368418E-2</v>
      </c>
      <c r="P217" s="68">
        <f>IF($L217=" "," ",(IF($M217=FALSE," ",(IF($M217&gt;0,INDEX('Bin Analysis'!$C$3:$S$10110,MATCH($L217,'Bin Analysis'!$L$3:$L$10110,0),MATCH(P$5,'Bin Analysis'!$C$2:$S$2,0))," ")))))</f>
        <v>0.5</v>
      </c>
      <c r="Q217" s="68">
        <f>IF($L217=" "," ",(IF($M217=FALSE," ",(IF($M217&gt;0,INDEX('Bin Analysis'!$C$3:$S$10110,MATCH($L217,'Bin Analysis'!$L$3:$L$10110,0),MATCH(Q$5,'Bin Analysis'!$C$2:$S$2,0))," ")))))</f>
        <v>0.39130434782608697</v>
      </c>
      <c r="R217" s="68">
        <f>IF($L217=" "," ",(IF($M217=FALSE," ",(IF($M217&gt;0,INDEX('Bin Analysis'!$C$3:$S$10110,MATCH($L217,'Bin Analysis'!$L$3:$L$10110,0),MATCH(R$5,'Bin Analysis'!$C$2:$S$2,0))," ")))))</f>
        <v>0.78947368421052633</v>
      </c>
      <c r="S217" s="68" t="str">
        <f>IF($L217=" "," ",(IF($M217=FALSE," ",(IF($M217&gt;0,INDEX('Bin Analysis'!$C$3:$S$10110,MATCH($L217,'Bin Analysis'!$L$3:$L$10110,0),MATCH(S$5,'Bin Analysis'!$C$2:$S$2,0))," ")))))</f>
        <v>no</v>
      </c>
      <c r="T217" s="68">
        <f>Assignments!K216</f>
        <v>0.23237238263157894</v>
      </c>
      <c r="U217" s="68">
        <f>Assignments!L216</f>
        <v>0.24013969409063307</v>
      </c>
      <c r="V217" s="74" t="str">
        <f>Assignments!V216</f>
        <v>Toggle</v>
      </c>
    </row>
    <row r="218" spans="1:22" x14ac:dyDescent="0.25">
      <c r="A218" s="86" t="s">
        <v>158</v>
      </c>
      <c r="B218" s="87">
        <v>15</v>
      </c>
      <c r="C218" s="87" t="s">
        <v>153</v>
      </c>
      <c r="D218" s="87">
        <v>0.79823314000000001</v>
      </c>
      <c r="E218" s="87">
        <v>6.5564590000000006E-2</v>
      </c>
      <c r="G218" s="40">
        <f>IFERROR('Data Transformation'!M216," ")</f>
        <v>211</v>
      </c>
      <c r="L218" s="66">
        <f t="shared" si="4"/>
        <v>212</v>
      </c>
      <c r="M218" s="67">
        <f>IF(L218=" "," ",(IF($L218&gt;0,INDEX('Bin Analysis'!$C$3:$S$10110,MATCH($L218,'Bin Analysis'!$L$3:$L$10110,0),MATCH(M$5,'Bin Analysis'!$C$2:$S$2,0))," ")))</f>
        <v>18</v>
      </c>
      <c r="N218" s="68">
        <f>IF($L218=" "," ",(IF($M218=FALSE," ",(IF($M218&gt;0,INDEX('Bin Analysis'!$C$3:$S$10110,MATCH($L218,'Bin Analysis'!$L$3:$L$10110,0),MATCH(N$5,'Bin Analysis'!$C$2:$S$2,0))," ")))))</f>
        <v>0</v>
      </c>
      <c r="O218" s="68">
        <f>IF($L218=" "," ",(IF($M218=FALSE," ",(IF($M218&gt;0,INDEX('Bin Analysis'!$C$3:$S$10110,MATCH($L218,'Bin Analysis'!$L$3:$L$10110,0),MATCH(O$5,'Bin Analysis'!$C$2:$S$2,0))," ")))))</f>
        <v>5.8823529411764705E-2</v>
      </c>
      <c r="P218" s="68">
        <f>IF($L218=" "," ",(IF($M218=FALSE," ",(IF($M218&gt;0,INDEX('Bin Analysis'!$C$3:$S$10110,MATCH($L218,'Bin Analysis'!$L$3:$L$10110,0),MATCH(P$5,'Bin Analysis'!$C$2:$S$2,0))," ")))))</f>
        <v>0.5</v>
      </c>
      <c r="Q218" s="68">
        <f>IF($L218=" "," ",(IF($M218=FALSE," ",(IF($M218&gt;0,INDEX('Bin Analysis'!$C$3:$S$10110,MATCH($L218,'Bin Analysis'!$L$3:$L$10110,0),MATCH(Q$5,'Bin Analysis'!$C$2:$S$2,0))," ")))))</f>
        <v>0.43478260869565216</v>
      </c>
      <c r="R218" s="68">
        <f>IF($L218=" "," ",(IF($M218=FALSE," ",(IF($M218&gt;0,INDEX('Bin Analysis'!$C$3:$S$10110,MATCH($L218,'Bin Analysis'!$L$3:$L$10110,0),MATCH(R$5,'Bin Analysis'!$C$2:$S$2,0))," ")))))</f>
        <v>0.76470588235294112</v>
      </c>
      <c r="S218" s="68" t="str">
        <f>IF($L218=" "," ",(IF($M218=FALSE," ",(IF($M218&gt;0,INDEX('Bin Analysis'!$C$3:$S$10110,MATCH($L218,'Bin Analysis'!$L$3:$L$10110,0),MATCH(S$5,'Bin Analysis'!$C$2:$S$2,0))," ")))))</f>
        <v>no</v>
      </c>
      <c r="T218" s="68">
        <f>Assignments!K217</f>
        <v>0.25161424647058828</v>
      </c>
      <c r="U218" s="68">
        <f>Assignments!L217</f>
        <v>0.29837988822780215</v>
      </c>
      <c r="V218" s="74" t="str">
        <f>Assignments!V217</f>
        <v>Toggle</v>
      </c>
    </row>
    <row r="219" spans="1:22" x14ac:dyDescent="0.25">
      <c r="A219" s="86" t="s">
        <v>158</v>
      </c>
      <c r="B219" s="87">
        <v>15</v>
      </c>
      <c r="C219" s="87" t="s">
        <v>146</v>
      </c>
      <c r="D219" s="87">
        <v>0.93953138000000003</v>
      </c>
      <c r="E219" s="87">
        <v>0.11652851</v>
      </c>
      <c r="G219" s="40">
        <f>IFERROR('Data Transformation'!M217," ")</f>
        <v>212</v>
      </c>
      <c r="L219" s="66">
        <f t="shared" si="4"/>
        <v>213</v>
      </c>
      <c r="M219" s="67">
        <f>IF(L219=" "," ",(IF($L219&gt;0,INDEX('Bin Analysis'!$C$3:$S$10110,MATCH($L219,'Bin Analysis'!$L$3:$L$10110,0),MATCH(M$5,'Bin Analysis'!$C$2:$S$2,0))," ")))</f>
        <v>19</v>
      </c>
      <c r="N219" s="68">
        <f>IF($L219=" "," ",(IF($M219=FALSE," ",(IF($M219&gt;0,INDEX('Bin Analysis'!$C$3:$S$10110,MATCH($L219,'Bin Analysis'!$L$3:$L$10110,0),MATCH(N$5,'Bin Analysis'!$C$2:$S$2,0))," ")))))</f>
        <v>0</v>
      </c>
      <c r="O219" s="68">
        <f>IF($L219=" "," ",(IF($M219=FALSE," ",(IF($M219&gt;0,INDEX('Bin Analysis'!$C$3:$S$10110,MATCH($L219,'Bin Analysis'!$L$3:$L$10110,0),MATCH(O$5,'Bin Analysis'!$C$2:$S$2,0))," ")))))</f>
        <v>0.16666666666666666</v>
      </c>
      <c r="P219" s="68">
        <f>IF($L219=" "," ",(IF($M219=FALSE," ",(IF($M219&gt;0,INDEX('Bin Analysis'!$C$3:$S$10110,MATCH($L219,'Bin Analysis'!$L$3:$L$10110,0),MATCH(P$5,'Bin Analysis'!$C$2:$S$2,0))," ")))))</f>
        <v>0.4</v>
      </c>
      <c r="Q219" s="68">
        <f>IF($L219=" "," ",(IF($M219=FALSE," ",(IF($M219&gt;0,INDEX('Bin Analysis'!$C$3:$S$10110,MATCH($L219,'Bin Analysis'!$L$3:$L$10110,0),MATCH(Q$5,'Bin Analysis'!$C$2:$S$2,0))," ")))))</f>
        <v>0.30434782608695654</v>
      </c>
      <c r="R219" s="68">
        <f>IF($L219=" "," ",(IF($M219=FALSE," ",(IF($M219&gt;0,INDEX('Bin Analysis'!$C$3:$S$10110,MATCH($L219,'Bin Analysis'!$L$3:$L$10110,0),MATCH(R$5,'Bin Analysis'!$C$2:$S$2,0))," ")))))</f>
        <v>0.66666666666666663</v>
      </c>
      <c r="S219" s="68" t="str">
        <f>IF($L219=" "," ",(IF($M219=FALSE," ",(IF($M219&gt;0,INDEX('Bin Analysis'!$C$3:$S$10110,MATCH($L219,'Bin Analysis'!$L$3:$L$10110,0),MATCH(S$5,'Bin Analysis'!$C$2:$S$2,0))," ")))))</f>
        <v>no</v>
      </c>
      <c r="T219" s="68">
        <f>Assignments!K218</f>
        <v>0.35561161166666666</v>
      </c>
      <c r="U219" s="68">
        <f>Assignments!L218</f>
        <v>0.3906083900896653</v>
      </c>
      <c r="V219" s="74" t="str">
        <f>Assignments!V218</f>
        <v>Toggle</v>
      </c>
    </row>
    <row r="220" spans="1:22" x14ac:dyDescent="0.25">
      <c r="A220" s="86" t="s">
        <v>152</v>
      </c>
      <c r="B220" s="87">
        <v>16</v>
      </c>
      <c r="C220" s="87" t="s">
        <v>160</v>
      </c>
      <c r="D220" s="87">
        <v>0.30281425000000001</v>
      </c>
      <c r="E220" s="87">
        <v>5.3152199999999997E-2</v>
      </c>
      <c r="G220" s="40">
        <f>IFERROR('Data Transformation'!M218," ")</f>
        <v>213</v>
      </c>
      <c r="L220" s="66">
        <f t="shared" si="4"/>
        <v>214</v>
      </c>
      <c r="M220" s="67">
        <f>IF(L220=" "," ",(IF($L220&gt;0,INDEX('Bin Analysis'!$C$3:$S$10110,MATCH($L220,'Bin Analysis'!$L$3:$L$10110,0),MATCH(M$5,'Bin Analysis'!$C$2:$S$2,0))," ")))</f>
        <v>20</v>
      </c>
      <c r="N220" s="68">
        <f>IF($L220=" "," ",(IF($M220=FALSE," ",(IF($M220&gt;0,INDEX('Bin Analysis'!$C$3:$S$10110,MATCH($L220,'Bin Analysis'!$L$3:$L$10110,0),MATCH(N$5,'Bin Analysis'!$C$2:$S$2,0))," ")))))</f>
        <v>0</v>
      </c>
      <c r="O220" s="68">
        <f>IF($L220=" "," ",(IF($M220=FALSE," ",(IF($M220&gt;0,INDEX('Bin Analysis'!$C$3:$S$10110,MATCH($L220,'Bin Analysis'!$L$3:$L$10110,0),MATCH(O$5,'Bin Analysis'!$C$2:$S$2,0))," ")))))</f>
        <v>5.2631578947368418E-2</v>
      </c>
      <c r="P220" s="68">
        <f>IF($L220=" "," ",(IF($M220=FALSE," ",(IF($M220&gt;0,INDEX('Bin Analysis'!$C$3:$S$10110,MATCH($L220,'Bin Analysis'!$L$3:$L$10110,0),MATCH(P$5,'Bin Analysis'!$C$2:$S$2,0))," ")))))</f>
        <v>0.6</v>
      </c>
      <c r="Q220" s="68">
        <f>IF($L220=" "," ",(IF($M220=FALSE," ",(IF($M220&gt;0,INDEX('Bin Analysis'!$C$3:$S$10110,MATCH($L220,'Bin Analysis'!$L$3:$L$10110,0),MATCH(Q$5,'Bin Analysis'!$C$2:$S$2,0))," ")))))</f>
        <v>0.56521739130434778</v>
      </c>
      <c r="R220" s="68">
        <f>IF($L220=" "," ",(IF($M220=FALSE," ",(IF($M220&gt;0,INDEX('Bin Analysis'!$C$3:$S$10110,MATCH($L220,'Bin Analysis'!$L$3:$L$10110,0),MATCH(R$5,'Bin Analysis'!$C$2:$S$2,0))," ")))))</f>
        <v>0.42105263157894735</v>
      </c>
      <c r="S220" s="68" t="str">
        <f>IF($L220=" "," ",(IF($M220=FALSE," ",(IF($M220&gt;0,INDEX('Bin Analysis'!$C$3:$S$10110,MATCH($L220,'Bin Analysis'!$L$3:$L$10110,0),MATCH(S$5,'Bin Analysis'!$C$2:$S$2,0))," ")))))</f>
        <v>no</v>
      </c>
      <c r="T220" s="68">
        <f>Assignments!K219</f>
        <v>0.42020819736842102</v>
      </c>
      <c r="U220" s="68">
        <f>Assignments!L219</f>
        <v>0.2400938041723239</v>
      </c>
      <c r="V220" s="74" t="str">
        <f>Assignments!V219</f>
        <v>Rheostat</v>
      </c>
    </row>
    <row r="221" spans="1:22" x14ac:dyDescent="0.25">
      <c r="A221" s="86" t="s">
        <v>152</v>
      </c>
      <c r="B221" s="87">
        <v>16</v>
      </c>
      <c r="C221" s="87" t="s">
        <v>158</v>
      </c>
      <c r="D221" s="87">
        <v>0.71143573999999998</v>
      </c>
      <c r="E221" s="87">
        <v>5.2902030000000003E-2</v>
      </c>
      <c r="G221" s="40">
        <f>IFERROR('Data Transformation'!M219," ")</f>
        <v>214</v>
      </c>
      <c r="L221" s="66">
        <f t="shared" si="4"/>
        <v>215</v>
      </c>
      <c r="M221" s="67">
        <f>IF(L221=" "," ",(IF($L221&gt;0,INDEX('Bin Analysis'!$C$3:$S$10110,MATCH($L221,'Bin Analysis'!$L$3:$L$10110,0),MATCH(M$5,'Bin Analysis'!$C$2:$S$2,0))," ")))</f>
        <v>20</v>
      </c>
      <c r="N221" s="68">
        <f>IF($L221=" "," ",(IF($M221=FALSE," ",(IF($M221&gt;0,INDEX('Bin Analysis'!$C$3:$S$10110,MATCH($L221,'Bin Analysis'!$L$3:$L$10110,0),MATCH(N$5,'Bin Analysis'!$C$2:$S$2,0))," ")))))</f>
        <v>0</v>
      </c>
      <c r="O221" s="68">
        <f>IF($L221=" "," ",(IF($M221=FALSE," ",(IF($M221&gt;0,INDEX('Bin Analysis'!$C$3:$S$10110,MATCH($L221,'Bin Analysis'!$L$3:$L$10110,0),MATCH(O$5,'Bin Analysis'!$C$2:$S$2,0))," ")))))</f>
        <v>0.26315789473684209</v>
      </c>
      <c r="P221" s="68">
        <f>IF($L221=" "," ",(IF($M221=FALSE," ",(IF($M221&gt;0,INDEX('Bin Analysis'!$C$3:$S$10110,MATCH($L221,'Bin Analysis'!$L$3:$L$10110,0),MATCH(P$5,'Bin Analysis'!$C$2:$S$2,0))," ")))))</f>
        <v>0.6</v>
      </c>
      <c r="Q221" s="68">
        <f>IF($L221=" "," ",(IF($M221=FALSE," ",(IF($M221&gt;0,INDEX('Bin Analysis'!$C$3:$S$10110,MATCH($L221,'Bin Analysis'!$L$3:$L$10110,0),MATCH(Q$5,'Bin Analysis'!$C$2:$S$2,0))," ")))))</f>
        <v>0.56521739130434778</v>
      </c>
      <c r="R221" s="68">
        <f>IF($L221=" "," ",(IF($M221=FALSE," ",(IF($M221&gt;0,INDEX('Bin Analysis'!$C$3:$S$10110,MATCH($L221,'Bin Analysis'!$L$3:$L$10110,0),MATCH(R$5,'Bin Analysis'!$C$2:$S$2,0))," ")))))</f>
        <v>0.21052631578947367</v>
      </c>
      <c r="S221" s="68" t="str">
        <f>IF($L221=" "," ",(IF($M221=FALSE," ",(IF($M221&gt;0,INDEX('Bin Analysis'!$C$3:$S$10110,MATCH($L221,'Bin Analysis'!$L$3:$L$10110,0),MATCH(S$5,'Bin Analysis'!$C$2:$S$2,0))," ")))))</f>
        <v>no</v>
      </c>
      <c r="T221" s="68">
        <f>Assignments!K220</f>
        <v>0.62354426736842106</v>
      </c>
      <c r="U221" s="68">
        <f>Assignments!L220</f>
        <v>0.31238486639995572</v>
      </c>
      <c r="V221" s="74" t="str">
        <f>Assignments!V220</f>
        <v>Rheostat</v>
      </c>
    </row>
    <row r="222" spans="1:22" x14ac:dyDescent="0.25">
      <c r="A222" s="86" t="s">
        <v>152</v>
      </c>
      <c r="B222" s="87">
        <v>16</v>
      </c>
      <c r="C222" s="87" t="s">
        <v>149</v>
      </c>
      <c r="D222" s="87">
        <v>0.72014001000000005</v>
      </c>
      <c r="E222" s="87">
        <v>5.0142770000000003E-2</v>
      </c>
      <c r="G222" s="40">
        <f>IFERROR('Data Transformation'!M220," ")</f>
        <v>215</v>
      </c>
      <c r="L222" s="66">
        <f t="shared" si="4"/>
        <v>216</v>
      </c>
      <c r="M222" s="67">
        <f>IF(L222=" "," ",(IF($L222&gt;0,INDEX('Bin Analysis'!$C$3:$S$10110,MATCH($L222,'Bin Analysis'!$L$3:$L$10110,0),MATCH(M$5,'Bin Analysis'!$C$2:$S$2,0))," ")))</f>
        <v>20</v>
      </c>
      <c r="N222" s="68">
        <f>IF($L222=" "," ",(IF($M222=FALSE," ",(IF($M222&gt;0,INDEX('Bin Analysis'!$C$3:$S$10110,MATCH($L222,'Bin Analysis'!$L$3:$L$10110,0),MATCH(N$5,'Bin Analysis'!$C$2:$S$2,0))," ")))))</f>
        <v>5.2631578947368418E-2</v>
      </c>
      <c r="O222" s="68">
        <f>IF($L222=" "," ",(IF($M222=FALSE," ",(IF($M222&gt;0,INDEX('Bin Analysis'!$C$3:$S$10110,MATCH($L222,'Bin Analysis'!$L$3:$L$10110,0),MATCH(O$5,'Bin Analysis'!$C$2:$S$2,0))," ")))))</f>
        <v>0.21052631578947367</v>
      </c>
      <c r="P222" s="68">
        <f>IF($L222=" "," ",(IF($M222=FALSE," ",(IF($M222&gt;0,INDEX('Bin Analysis'!$C$3:$S$10110,MATCH($L222,'Bin Analysis'!$L$3:$L$10110,0),MATCH(P$5,'Bin Analysis'!$C$2:$S$2,0))," ")))))</f>
        <v>0.6</v>
      </c>
      <c r="Q222" s="68">
        <f>IF($L222=" "," ",(IF($M222=FALSE," ",(IF($M222&gt;0,INDEX('Bin Analysis'!$C$3:$S$10110,MATCH($L222,'Bin Analysis'!$L$3:$L$10110,0),MATCH(Q$5,'Bin Analysis'!$C$2:$S$2,0))," ")))))</f>
        <v>0.47826086956521741</v>
      </c>
      <c r="R222" s="68">
        <f>IF($L222=" "," ",(IF($M222=FALSE," ",(IF($M222&gt;0,INDEX('Bin Analysis'!$C$3:$S$10110,MATCH($L222,'Bin Analysis'!$L$3:$L$10110,0),MATCH(R$5,'Bin Analysis'!$C$2:$S$2,0))," ")))))</f>
        <v>0.57894736842105265</v>
      </c>
      <c r="S222" s="68" t="str">
        <f>IF($L222=" "," ",(IF($M222=FALSE," ",(IF($M222&gt;0,INDEX('Bin Analysis'!$C$3:$S$10110,MATCH($L222,'Bin Analysis'!$L$3:$L$10110,0),MATCH(S$5,'Bin Analysis'!$C$2:$S$2,0))," ")))))</f>
        <v>no</v>
      </c>
      <c r="T222" s="68">
        <f>Assignments!K221</f>
        <v>0.3997360131578947</v>
      </c>
      <c r="U222" s="68">
        <f>Assignments!L221</f>
        <v>0.42930579883317854</v>
      </c>
      <c r="V222" s="74" t="str">
        <f>Assignments!V221</f>
        <v>Adverse</v>
      </c>
    </row>
    <row r="223" spans="1:22" x14ac:dyDescent="0.25">
      <c r="A223" s="86" t="s">
        <v>152</v>
      </c>
      <c r="B223" s="87">
        <v>16</v>
      </c>
      <c r="C223" s="87" t="s">
        <v>143</v>
      </c>
      <c r="D223" s="87">
        <v>0.73298547000000003</v>
      </c>
      <c r="E223" s="87">
        <v>6.6030820000000004E-2</v>
      </c>
      <c r="G223" s="40">
        <f>IFERROR('Data Transformation'!M221," ")</f>
        <v>216</v>
      </c>
      <c r="L223" s="66">
        <f t="shared" si="4"/>
        <v>217</v>
      </c>
      <c r="M223" s="67">
        <f>IF(L223=" "," ",(IF($L223&gt;0,INDEX('Bin Analysis'!$C$3:$S$10110,MATCH($L223,'Bin Analysis'!$L$3:$L$10110,0),MATCH(M$5,'Bin Analysis'!$C$2:$S$2,0))," ")))</f>
        <v>20</v>
      </c>
      <c r="N223" s="68">
        <f>IF($L223=" "," ",(IF($M223=FALSE," ",(IF($M223&gt;0,INDEX('Bin Analysis'!$C$3:$S$10110,MATCH($L223,'Bin Analysis'!$L$3:$L$10110,0),MATCH(N$5,'Bin Analysis'!$C$2:$S$2,0))," ")))))</f>
        <v>0</v>
      </c>
      <c r="O223" s="68">
        <f>IF($L223=" "," ",(IF($M223=FALSE," ",(IF($M223&gt;0,INDEX('Bin Analysis'!$C$3:$S$10110,MATCH($L223,'Bin Analysis'!$L$3:$L$10110,0),MATCH(O$5,'Bin Analysis'!$C$2:$S$2,0))," ")))))</f>
        <v>0</v>
      </c>
      <c r="P223" s="68">
        <f>IF($L223=" "," ",(IF($M223=FALSE," ",(IF($M223&gt;0,INDEX('Bin Analysis'!$C$3:$S$10110,MATCH($L223,'Bin Analysis'!$L$3:$L$10110,0),MATCH(P$5,'Bin Analysis'!$C$2:$S$2,0))," ")))))</f>
        <v>0.4</v>
      </c>
      <c r="Q223" s="68">
        <f>IF($L223=" "," ",(IF($M223=FALSE," ",(IF($M223&gt;0,INDEX('Bin Analysis'!$C$3:$S$10110,MATCH($L223,'Bin Analysis'!$L$3:$L$10110,0),MATCH(Q$5,'Bin Analysis'!$C$2:$S$2,0))," ")))))</f>
        <v>0.30434782608695654</v>
      </c>
      <c r="R223" s="68">
        <f>IF($L223=" "," ",(IF($M223=FALSE," ",(IF($M223&gt;0,INDEX('Bin Analysis'!$C$3:$S$10110,MATCH($L223,'Bin Analysis'!$L$3:$L$10110,0),MATCH(R$5,'Bin Analysis'!$C$2:$S$2,0))," ")))))</f>
        <v>0.68421052631578949</v>
      </c>
      <c r="S223" s="68" t="str">
        <f>IF($L223=" "," ",(IF($M223=FALSE," ",(IF($M223&gt;0,INDEX('Bin Analysis'!$C$3:$S$10110,MATCH($L223,'Bin Analysis'!$L$3:$L$10110,0),MATCH(S$5,'Bin Analysis'!$C$2:$S$2,0))," ")))))</f>
        <v>no</v>
      </c>
      <c r="T223" s="68">
        <f>Assignments!K222</f>
        <v>0.2233943205263158</v>
      </c>
      <c r="U223" s="68">
        <f>Assignments!L222</f>
        <v>0.14438136520334438</v>
      </c>
      <c r="V223" s="74" t="str">
        <f>Assignments!V222</f>
        <v>Toggle</v>
      </c>
    </row>
    <row r="224" spans="1:22" x14ac:dyDescent="0.25">
      <c r="A224" s="86" t="s">
        <v>152</v>
      </c>
      <c r="B224" s="87">
        <v>16</v>
      </c>
      <c r="C224" s="87" t="s">
        <v>153</v>
      </c>
      <c r="D224" s="87">
        <v>0.88268164999999998</v>
      </c>
      <c r="E224" s="87">
        <v>7.1434449999999997E-2</v>
      </c>
      <c r="G224" s="40">
        <f>IFERROR('Data Transformation'!M222," ")</f>
        <v>217</v>
      </c>
      <c r="L224" s="66">
        <f t="shared" si="4"/>
        <v>218</v>
      </c>
      <c r="M224" s="67">
        <f>IF(L224=" "," ",(IF($L224&gt;0,INDEX('Bin Analysis'!$C$3:$S$10110,MATCH($L224,'Bin Analysis'!$L$3:$L$10110,0),MATCH(M$5,'Bin Analysis'!$C$2:$S$2,0))," ")))</f>
        <v>18</v>
      </c>
      <c r="N224" s="68">
        <f>IF($L224=" "," ",(IF($M224=FALSE," ",(IF($M224&gt;0,INDEX('Bin Analysis'!$C$3:$S$10110,MATCH($L224,'Bin Analysis'!$L$3:$L$10110,0),MATCH(N$5,'Bin Analysis'!$C$2:$S$2,0))," ")))))</f>
        <v>0</v>
      </c>
      <c r="O224" s="68">
        <f>IF($L224=" "," ",(IF($M224=FALSE," ",(IF($M224&gt;0,INDEX('Bin Analysis'!$C$3:$S$10110,MATCH($L224,'Bin Analysis'!$L$3:$L$10110,0),MATCH(O$5,'Bin Analysis'!$C$2:$S$2,0))," ")))))</f>
        <v>0.35294117647058826</v>
      </c>
      <c r="P224" s="68">
        <f>IF($L224=" "," ",(IF($M224=FALSE," ",(IF($M224&gt;0,INDEX('Bin Analysis'!$C$3:$S$10110,MATCH($L224,'Bin Analysis'!$L$3:$L$10110,0),MATCH(P$5,'Bin Analysis'!$C$2:$S$2,0))," ")))))</f>
        <v>0.6</v>
      </c>
      <c r="Q224" s="68">
        <f>IF($L224=" "," ",(IF($M224=FALSE," ",(IF($M224&gt;0,INDEX('Bin Analysis'!$C$3:$S$10110,MATCH($L224,'Bin Analysis'!$L$3:$L$10110,0),MATCH(Q$5,'Bin Analysis'!$C$2:$S$2,0))," ")))))</f>
        <v>0.52173913043478259</v>
      </c>
      <c r="R224" s="68">
        <f>IF($L224=" "," ",(IF($M224=FALSE," ",(IF($M224&gt;0,INDEX('Bin Analysis'!$C$3:$S$10110,MATCH($L224,'Bin Analysis'!$L$3:$L$10110,0),MATCH(R$5,'Bin Analysis'!$C$2:$S$2,0))," ")))))</f>
        <v>5.8823529411764705E-2</v>
      </c>
      <c r="S224" s="68" t="str">
        <f>IF($L224=" "," ",(IF($M224=FALSE," ",(IF($M224&gt;0,INDEX('Bin Analysis'!$C$3:$S$10110,MATCH($L224,'Bin Analysis'!$L$3:$L$10110,0),MATCH(S$5,'Bin Analysis'!$C$2:$S$2,0))," ")))))</f>
        <v>no</v>
      </c>
      <c r="T224" s="68">
        <f>Assignments!K223</f>
        <v>0.73891182823529411</v>
      </c>
      <c r="U224" s="68">
        <f>Assignments!L223</f>
        <v>0.26890167595594211</v>
      </c>
      <c r="V224" s="74" t="str">
        <f>Assignments!V223</f>
        <v>Rheostat</v>
      </c>
    </row>
    <row r="225" spans="1:22" x14ac:dyDescent="0.25">
      <c r="A225" s="86" t="s">
        <v>152</v>
      </c>
      <c r="B225" s="87">
        <v>16</v>
      </c>
      <c r="C225" s="87" t="s">
        <v>154</v>
      </c>
      <c r="D225" s="87">
        <v>0.88940925999999998</v>
      </c>
      <c r="E225" s="87">
        <v>7.7530840000000004E-2</v>
      </c>
      <c r="G225" s="40">
        <f>IFERROR('Data Transformation'!M223," ")</f>
        <v>218</v>
      </c>
      <c r="L225" s="66">
        <f t="shared" si="4"/>
        <v>219</v>
      </c>
      <c r="M225" s="67">
        <f>IF(L225=" "," ",(IF($L225&gt;0,INDEX('Bin Analysis'!$C$3:$S$10110,MATCH($L225,'Bin Analysis'!$L$3:$L$10110,0),MATCH(M$5,'Bin Analysis'!$C$2:$S$2,0))," ")))</f>
        <v>20</v>
      </c>
      <c r="N225" s="68">
        <f>IF($L225=" "," ",(IF($M225=FALSE," ",(IF($M225&gt;0,INDEX('Bin Analysis'!$C$3:$S$10110,MATCH($L225,'Bin Analysis'!$L$3:$L$10110,0),MATCH(N$5,'Bin Analysis'!$C$2:$S$2,0))," ")))))</f>
        <v>0</v>
      </c>
      <c r="O225" s="68">
        <f>IF($L225=" "," ",(IF($M225=FALSE," ",(IF($M225&gt;0,INDEX('Bin Analysis'!$C$3:$S$10110,MATCH($L225,'Bin Analysis'!$L$3:$L$10110,0),MATCH(O$5,'Bin Analysis'!$C$2:$S$2,0))," ")))))</f>
        <v>5.2631578947368418E-2</v>
      </c>
      <c r="P225" s="68">
        <f>IF($L225=" "," ",(IF($M225=FALSE," ",(IF($M225&gt;0,INDEX('Bin Analysis'!$C$3:$S$10110,MATCH($L225,'Bin Analysis'!$L$3:$L$10110,0),MATCH(P$5,'Bin Analysis'!$C$2:$S$2,0))," ")))))</f>
        <v>0.4</v>
      </c>
      <c r="Q225" s="68">
        <f>IF($L225=" "," ",(IF($M225=FALSE," ",(IF($M225&gt;0,INDEX('Bin Analysis'!$C$3:$S$10110,MATCH($L225,'Bin Analysis'!$L$3:$L$10110,0),MATCH(Q$5,'Bin Analysis'!$C$2:$S$2,0))," ")))))</f>
        <v>0.2608695652173913</v>
      </c>
      <c r="R225" s="68">
        <f>IF($L225=" "," ",(IF($M225=FALSE," ",(IF($M225&gt;0,INDEX('Bin Analysis'!$C$3:$S$10110,MATCH($L225,'Bin Analysis'!$L$3:$L$10110,0),MATCH(R$5,'Bin Analysis'!$C$2:$S$2,0))," ")))))</f>
        <v>0.89473684210526316</v>
      </c>
      <c r="S225" s="68" t="str">
        <f>IF($L225=" "," ",(IF($M225=FALSE," ",(IF($M225&gt;0,INDEX('Bin Analysis'!$C$3:$S$10110,MATCH($L225,'Bin Analysis'!$L$3:$L$10110,0),MATCH(S$5,'Bin Analysis'!$C$2:$S$2,0))," ")))))</f>
        <v>no</v>
      </c>
      <c r="T225" s="68">
        <f>Assignments!K224</f>
        <v>0.14733018526315791</v>
      </c>
      <c r="U225" s="68">
        <f>Assignments!L224</f>
        <v>0.20132555677387232</v>
      </c>
      <c r="V225" s="74" t="str">
        <f>Assignments!V224</f>
        <v>Toggle</v>
      </c>
    </row>
    <row r="226" spans="1:22" x14ac:dyDescent="0.25">
      <c r="A226" s="86" t="s">
        <v>146</v>
      </c>
      <c r="B226" s="87">
        <v>17</v>
      </c>
      <c r="C226" s="87" t="s">
        <v>160</v>
      </c>
      <c r="D226" s="87">
        <v>0.27915280999999997</v>
      </c>
      <c r="E226" s="87">
        <v>5.5679060000000002E-2</v>
      </c>
      <c r="G226" s="40">
        <f>IFERROR('Data Transformation'!M224," ")</f>
        <v>219</v>
      </c>
      <c r="L226" s="66">
        <f t="shared" si="4"/>
        <v>220</v>
      </c>
      <c r="M226" s="67">
        <f>IF(L226=" "," ",(IF($L226&gt;0,INDEX('Bin Analysis'!$C$3:$S$10110,MATCH($L226,'Bin Analysis'!$L$3:$L$10110,0),MATCH(M$5,'Bin Analysis'!$C$2:$S$2,0))," ")))</f>
        <v>20</v>
      </c>
      <c r="N226" s="68">
        <f>IF($L226=" "," ",(IF($M226=FALSE," ",(IF($M226&gt;0,INDEX('Bin Analysis'!$C$3:$S$10110,MATCH($L226,'Bin Analysis'!$L$3:$L$10110,0),MATCH(N$5,'Bin Analysis'!$C$2:$S$2,0))," ")))))</f>
        <v>0</v>
      </c>
      <c r="O226" s="68">
        <f>IF($L226=" "," ",(IF($M226=FALSE," ",(IF($M226&gt;0,INDEX('Bin Analysis'!$C$3:$S$10110,MATCH($L226,'Bin Analysis'!$L$3:$L$10110,0),MATCH(O$5,'Bin Analysis'!$C$2:$S$2,0))," ")))))</f>
        <v>0.10526315789473684</v>
      </c>
      <c r="P226" s="68">
        <f>IF($L226=" "," ",(IF($M226=FALSE," ",(IF($M226&gt;0,INDEX('Bin Analysis'!$C$3:$S$10110,MATCH($L226,'Bin Analysis'!$L$3:$L$10110,0),MATCH(P$5,'Bin Analysis'!$C$2:$S$2,0))," ")))))</f>
        <v>0.5</v>
      </c>
      <c r="Q226" s="68">
        <f>IF($L226=" "," ",(IF($M226=FALSE," ",(IF($M226&gt;0,INDEX('Bin Analysis'!$C$3:$S$10110,MATCH($L226,'Bin Analysis'!$L$3:$L$10110,0),MATCH(Q$5,'Bin Analysis'!$C$2:$S$2,0))," ")))))</f>
        <v>0.47826086956521741</v>
      </c>
      <c r="R226" s="68">
        <f>IF($L226=" "," ",(IF($M226=FALSE," ",(IF($M226&gt;0,INDEX('Bin Analysis'!$C$3:$S$10110,MATCH($L226,'Bin Analysis'!$L$3:$L$10110,0),MATCH(R$5,'Bin Analysis'!$C$2:$S$2,0))," ")))))</f>
        <v>0.52631578947368418</v>
      </c>
      <c r="S226" s="68" t="str">
        <f>IF($L226=" "," ",(IF($M226=FALSE," ",(IF($M226&gt;0,INDEX('Bin Analysis'!$C$3:$S$10110,MATCH($L226,'Bin Analysis'!$L$3:$L$10110,0),MATCH(S$5,'Bin Analysis'!$C$2:$S$2,0))," ")))))</f>
        <v>no</v>
      </c>
      <c r="T226" s="68">
        <f>Assignments!K225</f>
        <v>0.44578988684210524</v>
      </c>
      <c r="U226" s="68">
        <f>Assignments!L225</f>
        <v>0.32975575227526116</v>
      </c>
      <c r="V226" s="74" t="str">
        <f>Assignments!V225</f>
        <v>Adverse</v>
      </c>
    </row>
    <row r="227" spans="1:22" x14ac:dyDescent="0.25">
      <c r="A227" s="86" t="s">
        <v>146</v>
      </c>
      <c r="B227" s="87">
        <v>17</v>
      </c>
      <c r="C227" s="87" t="s">
        <v>147</v>
      </c>
      <c r="D227" s="87">
        <v>0.41883235000000002</v>
      </c>
      <c r="E227" s="87">
        <v>4.9693670000000002E-2</v>
      </c>
      <c r="G227" s="40">
        <f>IFERROR('Data Transformation'!M225," ")</f>
        <v>220</v>
      </c>
      <c r="L227" s="66">
        <f t="shared" si="4"/>
        <v>221</v>
      </c>
      <c r="M227" s="67">
        <f>IF(L227=" "," ",(IF($L227&gt;0,INDEX('Bin Analysis'!$C$3:$S$10110,MATCH($L227,'Bin Analysis'!$L$3:$L$10110,0),MATCH(M$5,'Bin Analysis'!$C$2:$S$2,0))," ")))</f>
        <v>19</v>
      </c>
      <c r="N227" s="68">
        <f>IF($L227=" "," ",(IF($M227=FALSE," ",(IF($M227&gt;0,INDEX('Bin Analysis'!$C$3:$S$10110,MATCH($L227,'Bin Analysis'!$L$3:$L$10110,0),MATCH(N$5,'Bin Analysis'!$C$2:$S$2,0))," ")))))</f>
        <v>0</v>
      </c>
      <c r="O227" s="68">
        <f>IF($L227=" "," ",(IF($M227=FALSE," ",(IF($M227&gt;0,INDEX('Bin Analysis'!$C$3:$S$10110,MATCH($L227,'Bin Analysis'!$L$3:$L$10110,0),MATCH(O$5,'Bin Analysis'!$C$2:$S$2,0))," ")))))</f>
        <v>0.44444444444444442</v>
      </c>
      <c r="P227" s="68">
        <f>IF($L227=" "," ",(IF($M227=FALSE," ",(IF($M227&gt;0,INDEX('Bin Analysis'!$C$3:$S$10110,MATCH($L227,'Bin Analysis'!$L$3:$L$10110,0),MATCH(P$5,'Bin Analysis'!$C$2:$S$2,0))," ")))))</f>
        <v>0.5</v>
      </c>
      <c r="Q227" s="68">
        <f>IF($L227=" "," ",(IF($M227=FALSE," ",(IF($M227&gt;0,INDEX('Bin Analysis'!$C$3:$S$10110,MATCH($L227,'Bin Analysis'!$L$3:$L$10110,0),MATCH(Q$5,'Bin Analysis'!$C$2:$S$2,0))," ")))))</f>
        <v>0.47826086956521741</v>
      </c>
      <c r="R227" s="68">
        <f>IF($L227=" "," ",(IF($M227=FALSE," ",(IF($M227&gt;0,INDEX('Bin Analysis'!$C$3:$S$10110,MATCH($L227,'Bin Analysis'!$L$3:$L$10110,0),MATCH(R$5,'Bin Analysis'!$C$2:$S$2,0))," ")))))</f>
        <v>0</v>
      </c>
      <c r="S227" s="68" t="str">
        <f>IF($L227=" "," ",(IF($M227=FALSE," ",(IF($M227&gt;0,INDEX('Bin Analysis'!$C$3:$S$10110,MATCH($L227,'Bin Analysis'!$L$3:$L$10110,0),MATCH(S$5,'Bin Analysis'!$C$2:$S$2,0))," ")))))</f>
        <v>no</v>
      </c>
      <c r="T227" s="68">
        <f>Assignments!K226</f>
        <v>0.81627515999999989</v>
      </c>
      <c r="U227" s="68">
        <f>Assignments!L226</f>
        <v>0.15956688062839847</v>
      </c>
      <c r="V227" s="74" t="str">
        <f>Assignments!V226</f>
        <v>Moderate</v>
      </c>
    </row>
    <row r="228" spans="1:22" x14ac:dyDescent="0.25">
      <c r="A228" s="86" t="s">
        <v>146</v>
      </c>
      <c r="B228" s="87">
        <v>17</v>
      </c>
      <c r="C228" s="87" t="s">
        <v>9</v>
      </c>
      <c r="D228" s="87">
        <v>0.48749153000000001</v>
      </c>
      <c r="E228" s="87">
        <v>5.628793E-2</v>
      </c>
      <c r="G228" s="40">
        <f>IFERROR('Data Transformation'!M226," ")</f>
        <v>221</v>
      </c>
      <c r="L228" s="66">
        <f t="shared" si="4"/>
        <v>222</v>
      </c>
      <c r="M228" s="67">
        <f>IF(L228=" "," ",(IF($L228&gt;0,INDEX('Bin Analysis'!$C$3:$S$10110,MATCH($L228,'Bin Analysis'!$L$3:$L$10110,0),MATCH(M$5,'Bin Analysis'!$C$2:$S$2,0))," ")))</f>
        <v>18</v>
      </c>
      <c r="N228" s="68">
        <f>IF($L228=" "," ",(IF($M228=FALSE," ",(IF($M228&gt;0,INDEX('Bin Analysis'!$C$3:$S$10110,MATCH($L228,'Bin Analysis'!$L$3:$L$10110,0),MATCH(N$5,'Bin Analysis'!$C$2:$S$2,0))," ")))))</f>
        <v>0</v>
      </c>
      <c r="O228" s="68">
        <f>IF($L228=" "," ",(IF($M228=FALSE," ",(IF($M228&gt;0,INDEX('Bin Analysis'!$C$3:$S$10110,MATCH($L228,'Bin Analysis'!$L$3:$L$10110,0),MATCH(O$5,'Bin Analysis'!$C$2:$S$2,0))," ")))))</f>
        <v>0.41176470588235292</v>
      </c>
      <c r="P228" s="68">
        <f>IF($L228=" "," ",(IF($M228=FALSE," ",(IF($M228&gt;0,INDEX('Bin Analysis'!$C$3:$S$10110,MATCH($L228,'Bin Analysis'!$L$3:$L$10110,0),MATCH(P$5,'Bin Analysis'!$C$2:$S$2,0))," ")))))</f>
        <v>0.7</v>
      </c>
      <c r="Q228" s="68">
        <f>IF($L228=" "," ",(IF($M228=FALSE," ",(IF($M228&gt;0,INDEX('Bin Analysis'!$C$3:$S$10110,MATCH($L228,'Bin Analysis'!$L$3:$L$10110,0),MATCH(Q$5,'Bin Analysis'!$C$2:$S$2,0))," ")))))</f>
        <v>0.65217391304347827</v>
      </c>
      <c r="R228" s="68">
        <f>IF($L228=" "," ",(IF($M228=FALSE," ",(IF($M228&gt;0,INDEX('Bin Analysis'!$C$3:$S$10110,MATCH($L228,'Bin Analysis'!$L$3:$L$10110,0),MATCH(R$5,'Bin Analysis'!$C$2:$S$2,0))," ")))))</f>
        <v>0.23529411764705882</v>
      </c>
      <c r="S228" s="68" t="str">
        <f>IF($L228=" "," ",(IF($M228=FALSE," ",(IF($M228&gt;0,INDEX('Bin Analysis'!$C$3:$S$10110,MATCH($L228,'Bin Analysis'!$L$3:$L$10110,0),MATCH(S$5,'Bin Analysis'!$C$2:$S$2,0))," ")))))</f>
        <v>no</v>
      </c>
      <c r="T228" s="68">
        <f>Assignments!K227</f>
        <v>0.70996535764705893</v>
      </c>
      <c r="U228" s="68">
        <f>Assignments!L227</f>
        <v>0.36212448528450741</v>
      </c>
      <c r="V228" s="74" t="str">
        <f>Assignments!V227</f>
        <v>Rheostat</v>
      </c>
    </row>
    <row r="229" spans="1:22" x14ac:dyDescent="0.25">
      <c r="A229" s="86" t="s">
        <v>146</v>
      </c>
      <c r="B229" s="87">
        <v>17</v>
      </c>
      <c r="C229" s="87" t="s">
        <v>161</v>
      </c>
      <c r="D229" s="87">
        <v>0.48789062</v>
      </c>
      <c r="E229" s="87">
        <v>5.7635949999999998E-2</v>
      </c>
      <c r="G229" s="40">
        <f>IFERROR('Data Transformation'!M227," ")</f>
        <v>222</v>
      </c>
      <c r="L229" s="66">
        <f t="shared" si="4"/>
        <v>223</v>
      </c>
      <c r="M229" s="67">
        <f>IF(L229=" "," ",(IF($L229&gt;0,INDEX('Bin Analysis'!$C$3:$S$10110,MATCH($L229,'Bin Analysis'!$L$3:$L$10110,0),MATCH(M$5,'Bin Analysis'!$C$2:$S$2,0))," ")))</f>
        <v>20</v>
      </c>
      <c r="N229" s="68">
        <f>IF($L229=" "," ",(IF($M229=FALSE," ",(IF($M229&gt;0,INDEX('Bin Analysis'!$C$3:$S$10110,MATCH($L229,'Bin Analysis'!$L$3:$L$10110,0),MATCH(N$5,'Bin Analysis'!$C$2:$S$2,0))," ")))))</f>
        <v>0</v>
      </c>
      <c r="O229" s="68">
        <f>IF($L229=" "," ",(IF($M229=FALSE," ",(IF($M229&gt;0,INDEX('Bin Analysis'!$C$3:$S$10110,MATCH($L229,'Bin Analysis'!$L$3:$L$10110,0),MATCH(O$5,'Bin Analysis'!$C$2:$S$2,0))," ")))))</f>
        <v>0.84210526315789469</v>
      </c>
      <c r="P229" s="68">
        <f>IF($L229=" "," ",(IF($M229=FALSE," ",(IF($M229&gt;0,INDEX('Bin Analysis'!$C$3:$S$10110,MATCH($L229,'Bin Analysis'!$L$3:$L$10110,0),MATCH(P$5,'Bin Analysis'!$C$2:$S$2,0))," ")))))</f>
        <v>0.5</v>
      </c>
      <c r="Q229" s="68">
        <f>IF($L229=" "," ",(IF($M229=FALSE," ",(IF($M229&gt;0,INDEX('Bin Analysis'!$C$3:$S$10110,MATCH($L229,'Bin Analysis'!$L$3:$L$10110,0),MATCH(Q$5,'Bin Analysis'!$C$2:$S$2,0))," ")))))</f>
        <v>0.47826086956521741</v>
      </c>
      <c r="R229" s="68">
        <f>IF($L229=" "," ",(IF($M229=FALSE," ",(IF($M229&gt;0,INDEX('Bin Analysis'!$C$3:$S$10110,MATCH($L229,'Bin Analysis'!$L$3:$L$10110,0),MATCH(R$5,'Bin Analysis'!$C$2:$S$2,0))," ")))))</f>
        <v>0</v>
      </c>
      <c r="S229" s="68" t="str">
        <f>IF($L229=" "," ",(IF($M229=FALSE," ",(IF($M229&gt;0,INDEX('Bin Analysis'!$C$3:$S$10110,MATCH($L229,'Bin Analysis'!$L$3:$L$10110,0),MATCH(S$5,'Bin Analysis'!$C$2:$S$2,0))," ")))))</f>
        <v>no</v>
      </c>
      <c r="T229" s="68">
        <f>Assignments!K228</f>
        <v>0.96859232052631583</v>
      </c>
      <c r="U229" s="68">
        <f>Assignments!L228</f>
        <v>0.12366870976341419</v>
      </c>
      <c r="V229" s="74" t="str">
        <f>Assignments!V228</f>
        <v>Neutral</v>
      </c>
    </row>
    <row r="230" spans="1:22" x14ac:dyDescent="0.25">
      <c r="A230" s="86" t="s">
        <v>146</v>
      </c>
      <c r="B230" s="87">
        <v>17</v>
      </c>
      <c r="C230" s="87" t="s">
        <v>152</v>
      </c>
      <c r="D230" s="87">
        <v>0.50922624999999999</v>
      </c>
      <c r="E230" s="87">
        <v>6.226334E-2</v>
      </c>
      <c r="G230" s="40">
        <f>IFERROR('Data Transformation'!M228," ")</f>
        <v>223</v>
      </c>
      <c r="L230" s="66">
        <f t="shared" si="4"/>
        <v>224</v>
      </c>
      <c r="M230" s="67">
        <f>IF(L230=" "," ",(IF($L230&gt;0,INDEX('Bin Analysis'!$C$3:$S$10110,MATCH($L230,'Bin Analysis'!$L$3:$L$10110,0),MATCH(M$5,'Bin Analysis'!$C$2:$S$2,0))," ")))</f>
        <v>20</v>
      </c>
      <c r="N230" s="68">
        <f>IF($L230=" "," ",(IF($M230=FALSE," ",(IF($M230&gt;0,INDEX('Bin Analysis'!$C$3:$S$10110,MATCH($L230,'Bin Analysis'!$L$3:$L$10110,0),MATCH(N$5,'Bin Analysis'!$C$2:$S$2,0))," ")))))</f>
        <v>0</v>
      </c>
      <c r="O230" s="68">
        <f>IF($L230=" "," ",(IF($M230=FALSE," ",(IF($M230&gt;0,INDEX('Bin Analysis'!$C$3:$S$10110,MATCH($L230,'Bin Analysis'!$L$3:$L$10110,0),MATCH(O$5,'Bin Analysis'!$C$2:$S$2,0))," ")))))</f>
        <v>0</v>
      </c>
      <c r="P230" s="68">
        <f>IF($L230=" "," ",(IF($M230=FALSE," ",(IF($M230&gt;0,INDEX('Bin Analysis'!$C$3:$S$10110,MATCH($L230,'Bin Analysis'!$L$3:$L$10110,0),MATCH(P$5,'Bin Analysis'!$C$2:$S$2,0))," ")))))</f>
        <v>0.3</v>
      </c>
      <c r="Q230" s="68">
        <f>IF($L230=" "," ",(IF($M230=FALSE," ",(IF($M230&gt;0,INDEX('Bin Analysis'!$C$3:$S$10110,MATCH($L230,'Bin Analysis'!$L$3:$L$10110,0),MATCH(Q$5,'Bin Analysis'!$C$2:$S$2,0))," ")))))</f>
        <v>0.21739130434782608</v>
      </c>
      <c r="R230" s="68">
        <f>IF($L230=" "," ",(IF($M230=FALSE," ",(IF($M230&gt;0,INDEX('Bin Analysis'!$C$3:$S$10110,MATCH($L230,'Bin Analysis'!$L$3:$L$10110,0),MATCH(R$5,'Bin Analysis'!$C$2:$S$2,0))," ")))))</f>
        <v>0.94736842105263153</v>
      </c>
      <c r="S230" s="68" t="str">
        <f>IF($L230=" "," ",(IF($M230=FALSE," ",(IF($M230&gt;0,INDEX('Bin Analysis'!$C$3:$S$10110,MATCH($L230,'Bin Analysis'!$L$3:$L$10110,0),MATCH(S$5,'Bin Analysis'!$C$2:$S$2,0))," ")))))</f>
        <v>no</v>
      </c>
      <c r="T230" s="68">
        <f>Assignments!K229</f>
        <v>4.5884977368421051E-2</v>
      </c>
      <c r="U230" s="68">
        <f>Assignments!L229</f>
        <v>0.15954243533838833</v>
      </c>
      <c r="V230" s="74" t="str">
        <f>Assignments!V229</f>
        <v>Toggle</v>
      </c>
    </row>
    <row r="231" spans="1:22" x14ac:dyDescent="0.25">
      <c r="A231" s="86" t="s">
        <v>146</v>
      </c>
      <c r="B231" s="87">
        <v>17</v>
      </c>
      <c r="C231" s="87" t="s">
        <v>151</v>
      </c>
      <c r="D231" s="87">
        <v>0.56128612</v>
      </c>
      <c r="E231" s="87">
        <v>4.458558E-2</v>
      </c>
      <c r="G231" s="40">
        <f>IFERROR('Data Transformation'!M229," ")</f>
        <v>224</v>
      </c>
      <c r="L231" s="66">
        <f t="shared" si="4"/>
        <v>225</v>
      </c>
      <c r="M231" s="67">
        <f>IF(L231=" "," ",(IF($L231&gt;0,INDEX('Bin Analysis'!$C$3:$S$10110,MATCH($L231,'Bin Analysis'!$L$3:$L$10110,0),MATCH(M$5,'Bin Analysis'!$C$2:$S$2,0))," ")))</f>
        <v>20</v>
      </c>
      <c r="N231" s="68">
        <f>IF($L231=" "," ",(IF($M231=FALSE," ",(IF($M231&gt;0,INDEX('Bin Analysis'!$C$3:$S$10110,MATCH($L231,'Bin Analysis'!$L$3:$L$10110,0),MATCH(N$5,'Bin Analysis'!$C$2:$S$2,0))," ")))))</f>
        <v>0</v>
      </c>
      <c r="O231" s="68">
        <f>IF($L231=" "," ",(IF($M231=FALSE," ",(IF($M231&gt;0,INDEX('Bin Analysis'!$C$3:$S$10110,MATCH($L231,'Bin Analysis'!$L$3:$L$10110,0),MATCH(O$5,'Bin Analysis'!$C$2:$S$2,0))," ")))))</f>
        <v>0.73684210526315785</v>
      </c>
      <c r="P231" s="68">
        <f>IF($L231=" "," ",(IF($M231=FALSE," ",(IF($M231&gt;0,INDEX('Bin Analysis'!$C$3:$S$10110,MATCH($L231,'Bin Analysis'!$L$3:$L$10110,0),MATCH(P$5,'Bin Analysis'!$C$2:$S$2,0))," ")))))</f>
        <v>0.5</v>
      </c>
      <c r="Q231" s="68">
        <f>IF($L231=" "," ",(IF($M231=FALSE," ",(IF($M231&gt;0,INDEX('Bin Analysis'!$C$3:$S$10110,MATCH($L231,'Bin Analysis'!$L$3:$L$10110,0),MATCH(Q$5,'Bin Analysis'!$C$2:$S$2,0))," ")))))</f>
        <v>0.47826086956521741</v>
      </c>
      <c r="R231" s="68">
        <f>IF($L231=" "," ",(IF($M231=FALSE," ",(IF($M231&gt;0,INDEX('Bin Analysis'!$C$3:$S$10110,MATCH($L231,'Bin Analysis'!$L$3:$L$10110,0),MATCH(R$5,'Bin Analysis'!$C$2:$S$2,0))," ")))))</f>
        <v>0</v>
      </c>
      <c r="S231" s="68" t="str">
        <f>IF($L231=" "," ",(IF($M231=FALSE," ",(IF($M231&gt;0,INDEX('Bin Analysis'!$C$3:$S$10110,MATCH($L231,'Bin Analysis'!$L$3:$L$10110,0),MATCH(S$5,'Bin Analysis'!$C$2:$S$2,0))," ")))))</f>
        <v>no</v>
      </c>
      <c r="T231" s="68">
        <f>Assignments!K230</f>
        <v>0.94094913315789475</v>
      </c>
      <c r="U231" s="68">
        <f>Assignments!L230</f>
        <v>0.14235016359189956</v>
      </c>
      <c r="V231" s="74" t="str">
        <f>Assignments!V230</f>
        <v>Neutral</v>
      </c>
    </row>
    <row r="232" spans="1:22" x14ac:dyDescent="0.25">
      <c r="A232" s="86" t="s">
        <v>146</v>
      </c>
      <c r="B232" s="87">
        <v>17</v>
      </c>
      <c r="C232" s="87" t="s">
        <v>149</v>
      </c>
      <c r="D232" s="87">
        <v>0.56695004999999998</v>
      </c>
      <c r="E232" s="87">
        <v>5.4999159999999998E-2</v>
      </c>
      <c r="G232" s="40">
        <f>IFERROR('Data Transformation'!M230," ")</f>
        <v>225</v>
      </c>
      <c r="L232" s="66">
        <f t="shared" si="4"/>
        <v>226</v>
      </c>
      <c r="M232" s="67">
        <f>IF(L232=" "," ",(IF($L232&gt;0,INDEX('Bin Analysis'!$C$3:$S$10110,MATCH($L232,'Bin Analysis'!$L$3:$L$10110,0),MATCH(M$5,'Bin Analysis'!$C$2:$S$2,0))," ")))</f>
        <v>20</v>
      </c>
      <c r="N232" s="68">
        <f>IF($L232=" "," ",(IF($M232=FALSE," ",(IF($M232&gt;0,INDEX('Bin Analysis'!$C$3:$S$10110,MATCH($L232,'Bin Analysis'!$L$3:$L$10110,0),MATCH(N$5,'Bin Analysis'!$C$2:$S$2,0))," ")))))</f>
        <v>0</v>
      </c>
      <c r="O232" s="68">
        <f>IF($L232=" "," ",(IF($M232=FALSE," ",(IF($M232&gt;0,INDEX('Bin Analysis'!$C$3:$S$10110,MATCH($L232,'Bin Analysis'!$L$3:$L$10110,0),MATCH(O$5,'Bin Analysis'!$C$2:$S$2,0))," ")))))</f>
        <v>0</v>
      </c>
      <c r="P232" s="68">
        <f>IF($L232=" "," ",(IF($M232=FALSE," ",(IF($M232&gt;0,INDEX('Bin Analysis'!$C$3:$S$10110,MATCH($L232,'Bin Analysis'!$L$3:$L$10110,0),MATCH(P$5,'Bin Analysis'!$C$2:$S$2,0))," ")))))</f>
        <v>0.2</v>
      </c>
      <c r="Q232" s="68">
        <f>IF($L232=" "," ",(IF($M232=FALSE," ",(IF($M232&gt;0,INDEX('Bin Analysis'!$C$3:$S$10110,MATCH($L232,'Bin Analysis'!$L$3:$L$10110,0),MATCH(Q$5,'Bin Analysis'!$C$2:$S$2,0))," ")))))</f>
        <v>8.6956521739130432E-2</v>
      </c>
      <c r="R232" s="68">
        <f>IF($L232=" "," ",(IF($M232=FALSE," ",(IF($M232&gt;0,INDEX('Bin Analysis'!$C$3:$S$10110,MATCH($L232,'Bin Analysis'!$L$3:$L$10110,0),MATCH(R$5,'Bin Analysis'!$C$2:$S$2,0))," ")))))</f>
        <v>1</v>
      </c>
      <c r="S232" s="68" t="str">
        <f>IF($L232=" "," ",(IF($M232=FALSE," ",(IF($M232&gt;0,INDEX('Bin Analysis'!$C$3:$S$10110,MATCH($L232,'Bin Analysis'!$L$3:$L$10110,0),MATCH(S$5,'Bin Analysis'!$C$2:$S$2,0))," ")))))</f>
        <v>yes</v>
      </c>
      <c r="T232" s="68">
        <f>Assignments!K231</f>
        <v>2.7487353684210524E-2</v>
      </c>
      <c r="U232" s="68">
        <f>Assignments!L231</f>
        <v>3.2437384644433929E-2</v>
      </c>
      <c r="V232" s="74" t="str">
        <f>Assignments!V231</f>
        <v>Toggle</v>
      </c>
    </row>
    <row r="233" spans="1:22" x14ac:dyDescent="0.25">
      <c r="A233" s="86" t="s">
        <v>146</v>
      </c>
      <c r="B233" s="87">
        <v>17</v>
      </c>
      <c r="C233" s="87" t="s">
        <v>155</v>
      </c>
      <c r="D233" s="87">
        <v>0.62757088000000005</v>
      </c>
      <c r="E233" s="87">
        <v>4.6101209999999997E-2</v>
      </c>
      <c r="G233" s="40">
        <f>IFERROR('Data Transformation'!M231," ")</f>
        <v>226</v>
      </c>
      <c r="L233" s="66">
        <f t="shared" si="4"/>
        <v>227</v>
      </c>
      <c r="M233" s="67">
        <f>IF(L233=" "," ",(IF($L233&gt;0,INDEX('Bin Analysis'!$C$3:$S$10110,MATCH($L233,'Bin Analysis'!$L$3:$L$10110,0),MATCH(M$5,'Bin Analysis'!$C$2:$S$2,0))," ")))</f>
        <v>19</v>
      </c>
      <c r="N233" s="68">
        <f>IF($L233=" "," ",(IF($M233=FALSE," ",(IF($M233&gt;0,INDEX('Bin Analysis'!$C$3:$S$10110,MATCH($L233,'Bin Analysis'!$L$3:$L$10110,0),MATCH(N$5,'Bin Analysis'!$C$2:$S$2,0))," ")))))</f>
        <v>0</v>
      </c>
      <c r="O233" s="68">
        <f>IF($L233=" "," ",(IF($M233=FALSE," ",(IF($M233&gt;0,INDEX('Bin Analysis'!$C$3:$S$10110,MATCH($L233,'Bin Analysis'!$L$3:$L$10110,0),MATCH(O$5,'Bin Analysis'!$C$2:$S$2,0))," ")))))</f>
        <v>0</v>
      </c>
      <c r="P233" s="68">
        <f>IF($L233=" "," ",(IF($M233=FALSE," ",(IF($M233&gt;0,INDEX('Bin Analysis'!$C$3:$S$10110,MATCH($L233,'Bin Analysis'!$L$3:$L$10110,0),MATCH(P$5,'Bin Analysis'!$C$2:$S$2,0))," ")))))</f>
        <v>0.2</v>
      </c>
      <c r="Q233" s="68">
        <f>IF($L233=" "," ",(IF($M233=FALSE," ",(IF($M233&gt;0,INDEX('Bin Analysis'!$C$3:$S$10110,MATCH($L233,'Bin Analysis'!$L$3:$L$10110,0),MATCH(Q$5,'Bin Analysis'!$C$2:$S$2,0))," ")))))</f>
        <v>8.6956521739130432E-2</v>
      </c>
      <c r="R233" s="68">
        <f>IF($L233=" "," ",(IF($M233=FALSE," ",(IF($M233&gt;0,INDEX('Bin Analysis'!$C$3:$S$10110,MATCH($L233,'Bin Analysis'!$L$3:$L$10110,0),MATCH(R$5,'Bin Analysis'!$C$2:$S$2,0))," ")))))</f>
        <v>1</v>
      </c>
      <c r="S233" s="68" t="str">
        <f>IF($L233=" "," ",(IF($M233=FALSE," ",(IF($M233&gt;0,INDEX('Bin Analysis'!$C$3:$S$10110,MATCH($L233,'Bin Analysis'!$L$3:$L$10110,0),MATCH(S$5,'Bin Analysis'!$C$2:$S$2,0))," ")))))</f>
        <v>yes</v>
      </c>
      <c r="T233" s="68">
        <f>Assignments!K232</f>
        <v>6.1389495555555555E-2</v>
      </c>
      <c r="U233" s="68">
        <f>Assignments!L232</f>
        <v>6.5224590946656474E-2</v>
      </c>
      <c r="V233" s="74" t="str">
        <f>Assignments!V232</f>
        <v>Toggle</v>
      </c>
    </row>
    <row r="234" spans="1:22" x14ac:dyDescent="0.25">
      <c r="A234" s="86" t="s">
        <v>146</v>
      </c>
      <c r="B234" s="87">
        <v>17</v>
      </c>
      <c r="C234" s="87" t="s">
        <v>153</v>
      </c>
      <c r="D234" s="87">
        <v>0.69711586999999997</v>
      </c>
      <c r="E234" s="87">
        <v>4.3725229999999997E-2</v>
      </c>
      <c r="G234" s="40">
        <f>IFERROR('Data Transformation'!M232," ")</f>
        <v>227</v>
      </c>
      <c r="L234" s="66">
        <f t="shared" si="4"/>
        <v>228</v>
      </c>
      <c r="M234" s="67">
        <f>IF(L234=" "," ",(IF($L234&gt;0,INDEX('Bin Analysis'!$C$3:$S$10110,MATCH($L234,'Bin Analysis'!$L$3:$L$10110,0),MATCH(M$5,'Bin Analysis'!$C$2:$S$2,0))," ")))</f>
        <v>18</v>
      </c>
      <c r="N234" s="68">
        <f>IF($L234=" "," ",(IF($M234=FALSE," ",(IF($M234&gt;0,INDEX('Bin Analysis'!$C$3:$S$10110,MATCH($L234,'Bin Analysis'!$L$3:$L$10110,0),MATCH(N$5,'Bin Analysis'!$C$2:$S$2,0))," ")))))</f>
        <v>0.11764705882352941</v>
      </c>
      <c r="O234" s="68">
        <f>IF($L234=" "," ",(IF($M234=FALSE," ",(IF($M234&gt;0,INDEX('Bin Analysis'!$C$3:$S$10110,MATCH($L234,'Bin Analysis'!$L$3:$L$10110,0),MATCH(O$5,'Bin Analysis'!$C$2:$S$2,0))," ")))))</f>
        <v>0.47058823529411764</v>
      </c>
      <c r="P234" s="68">
        <f>IF($L234=" "," ",(IF($M234=FALSE," ",(IF($M234&gt;0,INDEX('Bin Analysis'!$C$3:$S$10110,MATCH($L234,'Bin Analysis'!$L$3:$L$10110,0),MATCH(P$5,'Bin Analysis'!$C$2:$S$2,0))," ")))))</f>
        <v>0.8</v>
      </c>
      <c r="Q234" s="68">
        <f>IF($L234=" "," ",(IF($M234=FALSE," ",(IF($M234&gt;0,INDEX('Bin Analysis'!$C$3:$S$10110,MATCH($L234,'Bin Analysis'!$L$3:$L$10110,0),MATCH(Q$5,'Bin Analysis'!$C$2:$S$2,0))," ")))))</f>
        <v>0.78260869565217395</v>
      </c>
      <c r="R234" s="68">
        <f>IF($L234=" "," ",(IF($M234=FALSE," ",(IF($M234&gt;0,INDEX('Bin Analysis'!$C$3:$S$10110,MATCH($L234,'Bin Analysis'!$L$3:$L$10110,0),MATCH(R$5,'Bin Analysis'!$C$2:$S$2,0))," ")))))</f>
        <v>5.8823529411764705E-2</v>
      </c>
      <c r="S234" s="68" t="str">
        <f>IF($L234=" "," ",(IF($M234=FALSE," ",(IF($M234&gt;0,INDEX('Bin Analysis'!$C$3:$S$10110,MATCH($L234,'Bin Analysis'!$L$3:$L$10110,0),MATCH(S$5,'Bin Analysis'!$C$2:$S$2,0))," ")))))</f>
        <v>no</v>
      </c>
      <c r="T234" s="68">
        <f>Assignments!K233</f>
        <v>0.88458696176470586</v>
      </c>
      <c r="U234" s="68">
        <f>Assignments!L233</f>
        <v>0.28023701967229186</v>
      </c>
      <c r="V234" s="74" t="str">
        <f>Assignments!V233</f>
        <v>Rheostat</v>
      </c>
    </row>
    <row r="235" spans="1:22" x14ac:dyDescent="0.25">
      <c r="A235" s="86" t="s">
        <v>146</v>
      </c>
      <c r="B235" s="87">
        <v>17</v>
      </c>
      <c r="C235" s="87" t="s">
        <v>158</v>
      </c>
      <c r="D235" s="87">
        <v>0.75973784</v>
      </c>
      <c r="E235" s="87">
        <v>9.1800389999999996E-2</v>
      </c>
      <c r="G235" s="40">
        <f>IFERROR('Data Transformation'!M233," ")</f>
        <v>228</v>
      </c>
      <c r="L235" s="66">
        <f t="shared" si="4"/>
        <v>229</v>
      </c>
      <c r="M235" s="67">
        <f>IF(L235=" "," ",(IF($L235&gt;0,INDEX('Bin Analysis'!$C$3:$S$10110,MATCH($L235,'Bin Analysis'!$L$3:$L$10110,0),MATCH(M$5,'Bin Analysis'!$C$2:$S$2,0))," ")))</f>
        <v>20</v>
      </c>
      <c r="N235" s="68">
        <f>IF($L235=" "," ",(IF($M235=FALSE," ",(IF($M235&gt;0,INDEX('Bin Analysis'!$C$3:$S$10110,MATCH($L235,'Bin Analysis'!$L$3:$L$10110,0),MATCH(N$5,'Bin Analysis'!$C$2:$S$2,0))," ")))))</f>
        <v>0.15789473684210525</v>
      </c>
      <c r="O235" s="68">
        <f>IF($L235=" "," ",(IF($M235=FALSE," ",(IF($M235&gt;0,INDEX('Bin Analysis'!$C$3:$S$10110,MATCH($L235,'Bin Analysis'!$L$3:$L$10110,0),MATCH(O$5,'Bin Analysis'!$C$2:$S$2,0))," ")))))</f>
        <v>0.63157894736842102</v>
      </c>
      <c r="P235" s="68">
        <f>IF($L235=" "," ",(IF($M235=FALSE," ",(IF($M235&gt;0,INDEX('Bin Analysis'!$C$3:$S$10110,MATCH($L235,'Bin Analysis'!$L$3:$L$10110,0),MATCH(P$5,'Bin Analysis'!$C$2:$S$2,0))," ")))))</f>
        <v>0.7</v>
      </c>
      <c r="Q235" s="68">
        <f>IF($L235=" "," ",(IF($M235=FALSE," ",(IF($M235&gt;0,INDEX('Bin Analysis'!$C$3:$S$10110,MATCH($L235,'Bin Analysis'!$L$3:$L$10110,0),MATCH(Q$5,'Bin Analysis'!$C$2:$S$2,0))," ")))))</f>
        <v>0.60869565217391308</v>
      </c>
      <c r="R235" s="68">
        <f>IF($L235=" "," ",(IF($M235=FALSE," ",(IF($M235&gt;0,INDEX('Bin Analysis'!$C$3:$S$10110,MATCH($L235,'Bin Analysis'!$L$3:$L$10110,0),MATCH(R$5,'Bin Analysis'!$C$2:$S$2,0))," ")))))</f>
        <v>5.2631578947368418E-2</v>
      </c>
      <c r="S235" s="68" t="str">
        <f>IF($L235=" "," ",(IF($M235=FALSE," ",(IF($M235&gt;0,INDEX('Bin Analysis'!$C$3:$S$10110,MATCH($L235,'Bin Analysis'!$L$3:$L$10110,0),MATCH(S$5,'Bin Analysis'!$C$2:$S$2,0))," ")))))</f>
        <v>no</v>
      </c>
      <c r="T235" s="68">
        <f>Assignments!K234</f>
        <v>0.91090786368421062</v>
      </c>
      <c r="U235" s="68">
        <f>Assignments!L234</f>
        <v>0.24894785032207642</v>
      </c>
      <c r="V235" s="74" t="str">
        <f>Assignments!V234</f>
        <v>Rheostat</v>
      </c>
    </row>
    <row r="236" spans="1:22" x14ac:dyDescent="0.25">
      <c r="A236" s="86" t="s">
        <v>155</v>
      </c>
      <c r="B236" s="87">
        <v>18</v>
      </c>
      <c r="C236" s="87" t="s">
        <v>150</v>
      </c>
      <c r="D236" s="87">
        <v>0.69311372000000004</v>
      </c>
      <c r="E236" s="87">
        <v>5.4423409999999998E-2</v>
      </c>
      <c r="G236" s="40">
        <f>IFERROR('Data Transformation'!M234," ")</f>
        <v>229</v>
      </c>
      <c r="L236" s="66">
        <f t="shared" si="4"/>
        <v>230</v>
      </c>
      <c r="M236" s="67">
        <f>IF(L236=" "," ",(IF($L236&gt;0,INDEX('Bin Analysis'!$C$3:$S$10110,MATCH($L236,'Bin Analysis'!$L$3:$L$10110,0),MATCH(M$5,'Bin Analysis'!$C$2:$S$2,0))," ")))</f>
        <v>20</v>
      </c>
      <c r="N236" s="68">
        <f>IF($L236=" "," ",(IF($M236=FALSE," ",(IF($M236&gt;0,INDEX('Bin Analysis'!$C$3:$S$10110,MATCH($L236,'Bin Analysis'!$L$3:$L$10110,0),MATCH(N$5,'Bin Analysis'!$C$2:$S$2,0))," ")))))</f>
        <v>0</v>
      </c>
      <c r="O236" s="68">
        <f>IF($L236=" "," ",(IF($M236=FALSE," ",(IF($M236&gt;0,INDEX('Bin Analysis'!$C$3:$S$10110,MATCH($L236,'Bin Analysis'!$L$3:$L$10110,0),MATCH(O$5,'Bin Analysis'!$C$2:$S$2,0))," ")))))</f>
        <v>0</v>
      </c>
      <c r="P236" s="68">
        <f>IF($L236=" "," ",(IF($M236=FALSE," ",(IF($M236&gt;0,INDEX('Bin Analysis'!$C$3:$S$10110,MATCH($L236,'Bin Analysis'!$L$3:$L$10110,0),MATCH(P$5,'Bin Analysis'!$C$2:$S$2,0))," ")))))</f>
        <v>0.4</v>
      </c>
      <c r="Q236" s="68">
        <f>IF($L236=" "," ",(IF($M236=FALSE," ",(IF($M236&gt;0,INDEX('Bin Analysis'!$C$3:$S$10110,MATCH($L236,'Bin Analysis'!$L$3:$L$10110,0),MATCH(Q$5,'Bin Analysis'!$C$2:$S$2,0))," ")))))</f>
        <v>0.30434782608695654</v>
      </c>
      <c r="R236" s="68">
        <f>IF($L236=" "," ",(IF($M236=FALSE," ",(IF($M236&gt;0,INDEX('Bin Analysis'!$C$3:$S$10110,MATCH($L236,'Bin Analysis'!$L$3:$L$10110,0),MATCH(R$5,'Bin Analysis'!$C$2:$S$2,0))," ")))))</f>
        <v>0.89473684210526316</v>
      </c>
      <c r="S236" s="68" t="str">
        <f>IF($L236=" "," ",(IF($M236=FALSE," ",(IF($M236&gt;0,INDEX('Bin Analysis'!$C$3:$S$10110,MATCH($L236,'Bin Analysis'!$L$3:$L$10110,0),MATCH(S$5,'Bin Analysis'!$C$2:$S$2,0))," ")))))</f>
        <v>no</v>
      </c>
      <c r="T236" s="68">
        <f>Assignments!K235</f>
        <v>0.10468334315789474</v>
      </c>
      <c r="U236" s="68">
        <f>Assignments!L235</f>
        <v>0.15437707675083778</v>
      </c>
      <c r="V236" s="74" t="str">
        <f>Assignments!V235</f>
        <v>Toggle</v>
      </c>
    </row>
    <row r="237" spans="1:22" x14ac:dyDescent="0.25">
      <c r="A237" s="86" t="s">
        <v>155</v>
      </c>
      <c r="B237" s="87">
        <v>18</v>
      </c>
      <c r="C237" s="87" t="s">
        <v>161</v>
      </c>
      <c r="D237" s="87">
        <v>0.75557644999999996</v>
      </c>
      <c r="E237" s="87">
        <v>9.4527990000000006E-2</v>
      </c>
      <c r="G237" s="40">
        <f>IFERROR('Data Transformation'!M235," ")</f>
        <v>230</v>
      </c>
      <c r="L237" s="66">
        <f t="shared" si="4"/>
        <v>231</v>
      </c>
      <c r="M237" s="67">
        <f>IF(L237=" "," ",(IF($L237&gt;0,INDEX('Bin Analysis'!$C$3:$S$10110,MATCH($L237,'Bin Analysis'!$L$3:$L$10110,0),MATCH(M$5,'Bin Analysis'!$C$2:$S$2,0))," ")))</f>
        <v>20</v>
      </c>
      <c r="N237" s="68">
        <f>IF($L237=" "," ",(IF($M237=FALSE," ",(IF($M237&gt;0,INDEX('Bin Analysis'!$C$3:$S$10110,MATCH($L237,'Bin Analysis'!$L$3:$L$10110,0),MATCH(N$5,'Bin Analysis'!$C$2:$S$2,0))," ")))))</f>
        <v>0</v>
      </c>
      <c r="O237" s="68">
        <f>IF($L237=" "," ",(IF($M237=FALSE," ",(IF($M237&gt;0,INDEX('Bin Analysis'!$C$3:$S$10110,MATCH($L237,'Bin Analysis'!$L$3:$L$10110,0),MATCH(O$5,'Bin Analysis'!$C$2:$S$2,0))," ")))))</f>
        <v>0.21052631578947367</v>
      </c>
      <c r="P237" s="68">
        <f>IF($L237=" "," ",(IF($M237=FALSE," ",(IF($M237&gt;0,INDEX('Bin Analysis'!$C$3:$S$10110,MATCH($L237,'Bin Analysis'!$L$3:$L$10110,0),MATCH(P$5,'Bin Analysis'!$C$2:$S$2,0))," ")))))</f>
        <v>0.6</v>
      </c>
      <c r="Q237" s="68">
        <f>IF($L237=" "," ",(IF($M237=FALSE," ",(IF($M237&gt;0,INDEX('Bin Analysis'!$C$3:$S$10110,MATCH($L237,'Bin Analysis'!$L$3:$L$10110,0),MATCH(Q$5,'Bin Analysis'!$C$2:$S$2,0))," ")))))</f>
        <v>0.56521739130434778</v>
      </c>
      <c r="R237" s="68">
        <f>IF($L237=" "," ",(IF($M237=FALSE," ",(IF($M237&gt;0,INDEX('Bin Analysis'!$C$3:$S$10110,MATCH($L237,'Bin Analysis'!$L$3:$L$10110,0),MATCH(R$5,'Bin Analysis'!$C$2:$S$2,0))," ")))))</f>
        <v>0.21052631578947367</v>
      </c>
      <c r="S237" s="68" t="str">
        <f>IF($L237=" "," ",(IF($M237=FALSE," ",(IF($M237&gt;0,INDEX('Bin Analysis'!$C$3:$S$10110,MATCH($L237,'Bin Analysis'!$L$3:$L$10110,0),MATCH(S$5,'Bin Analysis'!$C$2:$S$2,0))," ")))))</f>
        <v>no</v>
      </c>
      <c r="T237" s="68">
        <f>Assignments!K236</f>
        <v>0.58677303368421052</v>
      </c>
      <c r="U237" s="68">
        <f>Assignments!L236</f>
        <v>0.3266387463954124</v>
      </c>
      <c r="V237" s="74" t="str">
        <f>Assignments!V236</f>
        <v>Rheostat</v>
      </c>
    </row>
    <row r="238" spans="1:22" x14ac:dyDescent="0.25">
      <c r="A238" s="86" t="s">
        <v>155</v>
      </c>
      <c r="B238" s="87">
        <v>18</v>
      </c>
      <c r="C238" s="87" t="s">
        <v>158</v>
      </c>
      <c r="D238" s="87">
        <v>0.88351367999999997</v>
      </c>
      <c r="E238" s="87">
        <v>6.6580150000000005E-2</v>
      </c>
      <c r="G238" s="40">
        <f>IFERROR('Data Transformation'!M236," ")</f>
        <v>231</v>
      </c>
      <c r="L238" s="66">
        <f t="shared" si="4"/>
        <v>232</v>
      </c>
      <c r="M238" s="67">
        <f>IF(L238=" "," ",(IF($L238&gt;0,INDEX('Bin Analysis'!$C$3:$S$10110,MATCH($L238,'Bin Analysis'!$L$3:$L$10110,0),MATCH(M$5,'Bin Analysis'!$C$2:$S$2,0))," ")))</f>
        <v>20</v>
      </c>
      <c r="N238" s="68">
        <f>IF($L238=" "," ",(IF($M238=FALSE," ",(IF($M238&gt;0,INDEX('Bin Analysis'!$C$3:$S$10110,MATCH($L238,'Bin Analysis'!$L$3:$L$10110,0),MATCH(N$5,'Bin Analysis'!$C$2:$S$2,0))," ")))))</f>
        <v>5.2631578947368418E-2</v>
      </c>
      <c r="O238" s="68">
        <f>IF($L238=" "," ",(IF($M238=FALSE," ",(IF($M238&gt;0,INDEX('Bin Analysis'!$C$3:$S$10110,MATCH($L238,'Bin Analysis'!$L$3:$L$10110,0),MATCH(O$5,'Bin Analysis'!$C$2:$S$2,0))," ")))))</f>
        <v>0.47368421052631576</v>
      </c>
      <c r="P238" s="68">
        <f>IF($L238=" "," ",(IF($M238=FALSE," ",(IF($M238&gt;0,INDEX('Bin Analysis'!$C$3:$S$10110,MATCH($L238,'Bin Analysis'!$L$3:$L$10110,0),MATCH(P$5,'Bin Analysis'!$C$2:$S$2,0))," ")))))</f>
        <v>0.8</v>
      </c>
      <c r="Q238" s="68">
        <f>IF($L238=" "," ",(IF($M238=FALSE," ",(IF($M238&gt;0,INDEX('Bin Analysis'!$C$3:$S$10110,MATCH($L238,'Bin Analysis'!$L$3:$L$10110,0),MATCH(Q$5,'Bin Analysis'!$C$2:$S$2,0))," ")))))</f>
        <v>0.73913043478260865</v>
      </c>
      <c r="R238" s="68">
        <f>IF($L238=" "," ",(IF($M238=FALSE," ",(IF($M238&gt;0,INDEX('Bin Analysis'!$C$3:$S$10110,MATCH($L238,'Bin Analysis'!$L$3:$L$10110,0),MATCH(R$5,'Bin Analysis'!$C$2:$S$2,0))," ")))))</f>
        <v>0.10526315789473684</v>
      </c>
      <c r="S238" s="68" t="str">
        <f>IF($L238=" "," ",(IF($M238=FALSE," ",(IF($M238&gt;0,INDEX('Bin Analysis'!$C$3:$S$10110,MATCH($L238,'Bin Analysis'!$L$3:$L$10110,0),MATCH(S$5,'Bin Analysis'!$C$2:$S$2,0))," ")))))</f>
        <v>no</v>
      </c>
      <c r="T238" s="68">
        <f>Assignments!K237</f>
        <v>0.77002671421052626</v>
      </c>
      <c r="U238" s="68">
        <f>Assignments!L237</f>
        <v>0.35511717501452128</v>
      </c>
      <c r="V238" s="74" t="str">
        <f>Assignments!V237</f>
        <v>Rheostat</v>
      </c>
    </row>
    <row r="239" spans="1:22" x14ac:dyDescent="0.25">
      <c r="A239" s="86" t="s">
        <v>155</v>
      </c>
      <c r="B239" s="87">
        <v>18</v>
      </c>
      <c r="C239" s="87" t="s">
        <v>149</v>
      </c>
      <c r="D239" s="87">
        <v>0.89608725</v>
      </c>
      <c r="E239" s="87">
        <v>5.8722620000000003E-2</v>
      </c>
      <c r="G239" s="40">
        <f>IFERROR('Data Transformation'!M237," ")</f>
        <v>232</v>
      </c>
      <c r="L239" s="66">
        <f t="shared" si="4"/>
        <v>233</v>
      </c>
      <c r="M239" s="67">
        <f>IF(L239=" "," ",(IF($L239&gt;0,INDEX('Bin Analysis'!$C$3:$S$10110,MATCH($L239,'Bin Analysis'!$L$3:$L$10110,0),MATCH(M$5,'Bin Analysis'!$C$2:$S$2,0))," ")))</f>
        <v>20</v>
      </c>
      <c r="N239" s="68">
        <f>IF($L239=" "," ",(IF($M239=FALSE," ",(IF($M239&gt;0,INDEX('Bin Analysis'!$C$3:$S$10110,MATCH($L239,'Bin Analysis'!$L$3:$L$10110,0),MATCH(N$5,'Bin Analysis'!$C$2:$S$2,0))," ")))))</f>
        <v>0</v>
      </c>
      <c r="O239" s="68">
        <f>IF($L239=" "," ",(IF($M239=FALSE," ",(IF($M239&gt;0,INDEX('Bin Analysis'!$C$3:$S$10110,MATCH($L239,'Bin Analysis'!$L$3:$L$10110,0),MATCH(O$5,'Bin Analysis'!$C$2:$S$2,0))," ")))))</f>
        <v>0</v>
      </c>
      <c r="P239" s="68">
        <f>IF($L239=" "," ",(IF($M239=FALSE," ",(IF($M239&gt;0,INDEX('Bin Analysis'!$C$3:$S$10110,MATCH($L239,'Bin Analysis'!$L$3:$L$10110,0),MATCH(P$5,'Bin Analysis'!$C$2:$S$2,0))," ")))))</f>
        <v>0.7</v>
      </c>
      <c r="Q239" s="68">
        <f>IF($L239=" "," ",(IF($M239=FALSE," ",(IF($M239&gt;0,INDEX('Bin Analysis'!$C$3:$S$10110,MATCH($L239,'Bin Analysis'!$L$3:$L$10110,0),MATCH(Q$5,'Bin Analysis'!$C$2:$S$2,0))," ")))))</f>
        <v>0.65217391304347827</v>
      </c>
      <c r="R239" s="68">
        <f>IF($L239=" "," ",(IF($M239=FALSE," ",(IF($M239&gt;0,INDEX('Bin Analysis'!$C$3:$S$10110,MATCH($L239,'Bin Analysis'!$L$3:$L$10110,0),MATCH(R$5,'Bin Analysis'!$C$2:$S$2,0))," ")))))</f>
        <v>0.31578947368421051</v>
      </c>
      <c r="S239" s="68" t="str">
        <f>IF($L239=" "," ",(IF($M239=FALSE," ",(IF($M239&gt;0,INDEX('Bin Analysis'!$C$3:$S$10110,MATCH($L239,'Bin Analysis'!$L$3:$L$10110,0),MATCH(S$5,'Bin Analysis'!$C$2:$S$2,0))," ")))))</f>
        <v>no</v>
      </c>
      <c r="T239" s="68">
        <f>Assignments!K238</f>
        <v>0.49340490736842102</v>
      </c>
      <c r="U239" s="68">
        <f>Assignments!L238</f>
        <v>0.29288550326776086</v>
      </c>
      <c r="V239" s="74" t="str">
        <f>Assignments!V238</f>
        <v>Rheostat</v>
      </c>
    </row>
    <row r="240" spans="1:22" x14ac:dyDescent="0.25">
      <c r="A240" s="86" t="s">
        <v>155</v>
      </c>
      <c r="B240" s="87">
        <v>18</v>
      </c>
      <c r="C240" s="87" t="s">
        <v>153</v>
      </c>
      <c r="D240" s="87">
        <v>0.90780662000000001</v>
      </c>
      <c r="E240" s="87">
        <v>4.0108680000000001E-2</v>
      </c>
      <c r="G240" s="40">
        <f>IFERROR('Data Transformation'!M238," ")</f>
        <v>233</v>
      </c>
      <c r="L240" s="66">
        <f t="shared" si="4"/>
        <v>234</v>
      </c>
      <c r="M240" s="67">
        <f>IF(L240=" "," ",(IF($L240&gt;0,INDEX('Bin Analysis'!$C$3:$S$10110,MATCH($L240,'Bin Analysis'!$L$3:$L$10110,0),MATCH(M$5,'Bin Analysis'!$C$2:$S$2,0))," ")))</f>
        <v>18</v>
      </c>
      <c r="N240" s="68">
        <f>IF($L240=" "," ",(IF($M240=FALSE," ",(IF($M240&gt;0,INDEX('Bin Analysis'!$C$3:$S$10110,MATCH($L240,'Bin Analysis'!$L$3:$L$10110,0),MATCH(N$5,'Bin Analysis'!$C$2:$S$2,0))," ")))))</f>
        <v>0</v>
      </c>
      <c r="O240" s="68">
        <f>IF($L240=" "," ",(IF($M240=FALSE," ",(IF($M240&gt;0,INDEX('Bin Analysis'!$C$3:$S$10110,MATCH($L240,'Bin Analysis'!$L$3:$L$10110,0),MATCH(O$5,'Bin Analysis'!$C$2:$S$2,0))," ")))))</f>
        <v>0</v>
      </c>
      <c r="P240" s="68">
        <f>IF($L240=" "," ",(IF($M240=FALSE," ",(IF($M240&gt;0,INDEX('Bin Analysis'!$C$3:$S$10110,MATCH($L240,'Bin Analysis'!$L$3:$L$10110,0),MATCH(P$5,'Bin Analysis'!$C$2:$S$2,0))," ")))))</f>
        <v>0.4</v>
      </c>
      <c r="Q240" s="68">
        <f>IF($L240=" "," ",(IF($M240=FALSE," ",(IF($M240&gt;0,INDEX('Bin Analysis'!$C$3:$S$10110,MATCH($L240,'Bin Analysis'!$L$3:$L$10110,0),MATCH(Q$5,'Bin Analysis'!$C$2:$S$2,0))," ")))))</f>
        <v>0.30434782608695654</v>
      </c>
      <c r="R240" s="68">
        <f>IF($L240=" "," ",(IF($M240=FALSE," ",(IF($M240&gt;0,INDEX('Bin Analysis'!$C$3:$S$10110,MATCH($L240,'Bin Analysis'!$L$3:$L$10110,0),MATCH(R$5,'Bin Analysis'!$C$2:$S$2,0))," ")))))</f>
        <v>0.88235294117647056</v>
      </c>
      <c r="S240" s="68" t="str">
        <f>IF($L240=" "," ",(IF($M240=FALSE," ",(IF($M240&gt;0,INDEX('Bin Analysis'!$C$3:$S$10110,MATCH($L240,'Bin Analysis'!$L$3:$L$10110,0),MATCH(S$5,'Bin Analysis'!$C$2:$S$2,0))," ")))))</f>
        <v>no</v>
      </c>
      <c r="T240" s="68">
        <f>Assignments!K239</f>
        <v>0.12295133058823528</v>
      </c>
      <c r="U240" s="68">
        <f>Assignments!L239</f>
        <v>0.26728649250094444</v>
      </c>
      <c r="V240" s="74" t="str">
        <f>Assignments!V239</f>
        <v>Toggle</v>
      </c>
    </row>
    <row r="241" spans="1:22" x14ac:dyDescent="0.25">
      <c r="A241" s="86" t="s">
        <v>155</v>
      </c>
      <c r="B241" s="87">
        <v>18</v>
      </c>
      <c r="C241" s="87" t="s">
        <v>145</v>
      </c>
      <c r="D241" s="87">
        <v>0.91776778000000003</v>
      </c>
      <c r="E241" s="87">
        <v>5.5422880000000001E-2</v>
      </c>
      <c r="G241" s="40">
        <f>IFERROR('Data Transformation'!M239," ")</f>
        <v>234</v>
      </c>
      <c r="L241" s="66">
        <f t="shared" si="4"/>
        <v>235</v>
      </c>
      <c r="M241" s="67">
        <f>IF(L241=" "," ",(IF($L241&gt;0,INDEX('Bin Analysis'!$C$3:$S$10110,MATCH($L241,'Bin Analysis'!$L$3:$L$10110,0),MATCH(M$5,'Bin Analysis'!$C$2:$S$2,0))," ")))</f>
        <v>19</v>
      </c>
      <c r="N241" s="68">
        <f>IF($L241=" "," ",(IF($M241=FALSE," ",(IF($M241&gt;0,INDEX('Bin Analysis'!$C$3:$S$10110,MATCH($L241,'Bin Analysis'!$L$3:$L$10110,0),MATCH(N$5,'Bin Analysis'!$C$2:$S$2,0))," ")))))</f>
        <v>0</v>
      </c>
      <c r="O241" s="68">
        <f>IF($L241=" "," ",(IF($M241=FALSE," ",(IF($M241&gt;0,INDEX('Bin Analysis'!$C$3:$S$10110,MATCH($L241,'Bin Analysis'!$L$3:$L$10110,0),MATCH(O$5,'Bin Analysis'!$C$2:$S$2,0))," ")))))</f>
        <v>5.5555555555555552E-2</v>
      </c>
      <c r="P241" s="68">
        <f>IF($L241=" "," ",(IF($M241=FALSE," ",(IF($M241&gt;0,INDEX('Bin Analysis'!$C$3:$S$10110,MATCH($L241,'Bin Analysis'!$L$3:$L$10110,0),MATCH(P$5,'Bin Analysis'!$C$2:$S$2,0))," ")))))</f>
        <v>0.6</v>
      </c>
      <c r="Q241" s="68">
        <f>IF($L241=" "," ",(IF($M241=FALSE," ",(IF($M241&gt;0,INDEX('Bin Analysis'!$C$3:$S$10110,MATCH($L241,'Bin Analysis'!$L$3:$L$10110,0),MATCH(Q$5,'Bin Analysis'!$C$2:$S$2,0))," ")))))</f>
        <v>0.52173913043478259</v>
      </c>
      <c r="R241" s="68">
        <f>IF($L241=" "," ",(IF($M241=FALSE," ",(IF($M241&gt;0,INDEX('Bin Analysis'!$C$3:$S$10110,MATCH($L241,'Bin Analysis'!$L$3:$L$10110,0),MATCH(R$5,'Bin Analysis'!$C$2:$S$2,0))," ")))))</f>
        <v>0.3888888888888889</v>
      </c>
      <c r="S241" s="68" t="str">
        <f>IF($L241=" "," ",(IF($M241=FALSE," ",(IF($M241&gt;0,INDEX('Bin Analysis'!$C$3:$S$10110,MATCH($L241,'Bin Analysis'!$L$3:$L$10110,0),MATCH(S$5,'Bin Analysis'!$C$2:$S$2,0))," ")))))</f>
        <v>no</v>
      </c>
      <c r="T241" s="68">
        <f>Assignments!K240</f>
        <v>0.40947001666666666</v>
      </c>
      <c r="U241" s="68">
        <f>Assignments!L240</f>
        <v>0.27541840512620486</v>
      </c>
      <c r="V241" s="74" t="str">
        <f>Assignments!V240</f>
        <v>Rheostat</v>
      </c>
    </row>
    <row r="242" spans="1:22" x14ac:dyDescent="0.25">
      <c r="A242" s="86" t="s">
        <v>155</v>
      </c>
      <c r="B242" s="87">
        <v>18</v>
      </c>
      <c r="C242" s="87" t="s">
        <v>9</v>
      </c>
      <c r="D242" s="87">
        <v>0.93419152999999999</v>
      </c>
      <c r="E242" s="87">
        <v>8.0941810000000003E-2</v>
      </c>
      <c r="G242" s="40">
        <f>IFERROR('Data Transformation'!M240," ")</f>
        <v>235</v>
      </c>
      <c r="L242" s="66">
        <f t="shared" si="4"/>
        <v>236</v>
      </c>
      <c r="M242" s="67">
        <f>IF(L242=" "," ",(IF($L242&gt;0,INDEX('Bin Analysis'!$C$3:$S$10110,MATCH($L242,'Bin Analysis'!$L$3:$L$10110,0),MATCH(M$5,'Bin Analysis'!$C$2:$S$2,0))," ")))</f>
        <v>20</v>
      </c>
      <c r="N242" s="68">
        <f>IF($L242=" "," ",(IF($M242=FALSE," ",(IF($M242&gt;0,INDEX('Bin Analysis'!$C$3:$S$10110,MATCH($L242,'Bin Analysis'!$L$3:$L$10110,0),MATCH(N$5,'Bin Analysis'!$C$2:$S$2,0))," ")))))</f>
        <v>0</v>
      </c>
      <c r="O242" s="68">
        <f>IF($L242=" "," ",(IF($M242=FALSE," ",(IF($M242&gt;0,INDEX('Bin Analysis'!$C$3:$S$10110,MATCH($L242,'Bin Analysis'!$L$3:$L$10110,0),MATCH(O$5,'Bin Analysis'!$C$2:$S$2,0))," ")))))</f>
        <v>0.68421052631578949</v>
      </c>
      <c r="P242" s="68">
        <f>IF($L242=" "," ",(IF($M242=FALSE," ",(IF($M242&gt;0,INDEX('Bin Analysis'!$C$3:$S$10110,MATCH($L242,'Bin Analysis'!$L$3:$L$10110,0),MATCH(P$5,'Bin Analysis'!$C$2:$S$2,0))," ")))))</f>
        <v>0.8</v>
      </c>
      <c r="Q242" s="68">
        <f>IF($L242=" "," ",(IF($M242=FALSE," ",(IF($M242&gt;0,INDEX('Bin Analysis'!$C$3:$S$10110,MATCH($L242,'Bin Analysis'!$L$3:$L$10110,0),MATCH(Q$5,'Bin Analysis'!$C$2:$S$2,0))," ")))))</f>
        <v>0.73913043478260865</v>
      </c>
      <c r="R242" s="68">
        <f>IF($L242=" "," ",(IF($M242=FALSE," ",(IF($M242&gt;0,INDEX('Bin Analysis'!$C$3:$S$10110,MATCH($L242,'Bin Analysis'!$L$3:$L$10110,0),MATCH(R$5,'Bin Analysis'!$C$2:$S$2,0))," ")))))</f>
        <v>5.2631578947368418E-2</v>
      </c>
      <c r="S242" s="68" t="str">
        <f>IF($L242=" "," ",(IF($M242=FALSE," ",(IF($M242&gt;0,INDEX('Bin Analysis'!$C$3:$S$10110,MATCH($L242,'Bin Analysis'!$L$3:$L$10110,0),MATCH(S$5,'Bin Analysis'!$C$2:$S$2,0))," ")))))</f>
        <v>no</v>
      </c>
      <c r="T242" s="68">
        <f>Assignments!K241</f>
        <v>0.83115138157894752</v>
      </c>
      <c r="U242" s="68">
        <f>Assignments!L241</f>
        <v>0.28708527536033923</v>
      </c>
      <c r="V242" s="74" t="str">
        <f>Assignments!V241</f>
        <v>Rheostat</v>
      </c>
    </row>
    <row r="243" spans="1:22" x14ac:dyDescent="0.25">
      <c r="A243" s="86" t="s">
        <v>155</v>
      </c>
      <c r="B243" s="87">
        <v>18</v>
      </c>
      <c r="C243" s="87" t="s">
        <v>152</v>
      </c>
      <c r="D243" s="87">
        <v>0.94430559999999997</v>
      </c>
      <c r="E243" s="87">
        <v>4.480083E-2</v>
      </c>
      <c r="G243" s="40">
        <f>IFERROR('Data Transformation'!M241," ")</f>
        <v>236</v>
      </c>
      <c r="L243" s="66">
        <f t="shared" si="4"/>
        <v>237</v>
      </c>
      <c r="M243" s="67">
        <f>IF(L243=" "," ",(IF($L243&gt;0,INDEX('Bin Analysis'!$C$3:$S$10110,MATCH($L243,'Bin Analysis'!$L$3:$L$10110,0),MATCH(M$5,'Bin Analysis'!$C$2:$S$2,0))," ")))</f>
        <v>19</v>
      </c>
      <c r="N243" s="68">
        <f>IF($L243=" "," ",(IF($M243=FALSE," ",(IF($M243&gt;0,INDEX('Bin Analysis'!$C$3:$S$10110,MATCH($L243,'Bin Analysis'!$L$3:$L$10110,0),MATCH(N$5,'Bin Analysis'!$C$2:$S$2,0))," ")))))</f>
        <v>0</v>
      </c>
      <c r="O243" s="68">
        <f>IF($L243=" "," ",(IF($M243=FALSE," ",(IF($M243&gt;0,INDEX('Bin Analysis'!$C$3:$S$10110,MATCH($L243,'Bin Analysis'!$L$3:$L$10110,0),MATCH(O$5,'Bin Analysis'!$C$2:$S$2,0))," ")))))</f>
        <v>0</v>
      </c>
      <c r="P243" s="68">
        <f>IF($L243=" "," ",(IF($M243=FALSE," ",(IF($M243&gt;0,INDEX('Bin Analysis'!$C$3:$S$10110,MATCH($L243,'Bin Analysis'!$L$3:$L$10110,0),MATCH(P$5,'Bin Analysis'!$C$2:$S$2,0))," ")))))</f>
        <v>0.2</v>
      </c>
      <c r="Q243" s="68">
        <f>IF($L243=" "," ",(IF($M243=FALSE," ",(IF($M243&gt;0,INDEX('Bin Analysis'!$C$3:$S$10110,MATCH($L243,'Bin Analysis'!$L$3:$L$10110,0),MATCH(Q$5,'Bin Analysis'!$C$2:$S$2,0))," ")))))</f>
        <v>8.6956521739130432E-2</v>
      </c>
      <c r="R243" s="68">
        <f>IF($L243=" "," ",(IF($M243=FALSE," ",(IF($M243&gt;0,INDEX('Bin Analysis'!$C$3:$S$10110,MATCH($L243,'Bin Analysis'!$L$3:$L$10110,0),MATCH(R$5,'Bin Analysis'!$C$2:$S$2,0))," ")))))</f>
        <v>1</v>
      </c>
      <c r="S243" s="68" t="str">
        <f>IF($L243=" "," ",(IF($M243=FALSE," ",(IF($M243&gt;0,INDEX('Bin Analysis'!$C$3:$S$10110,MATCH($L243,'Bin Analysis'!$L$3:$L$10110,0),MATCH(S$5,'Bin Analysis'!$C$2:$S$2,0))," ")))))</f>
        <v>yes</v>
      </c>
      <c r="T243" s="68">
        <f>Assignments!K242</f>
        <v>4.3644862777777779E-2</v>
      </c>
      <c r="U243" s="68">
        <f>Assignments!L242</f>
        <v>4.8125756924396308E-2</v>
      </c>
      <c r="V243" s="74" t="str">
        <f>Assignments!V242</f>
        <v>Toggle</v>
      </c>
    </row>
    <row r="244" spans="1:22" x14ac:dyDescent="0.25">
      <c r="A244" s="86" t="s">
        <v>155</v>
      </c>
      <c r="B244" s="87">
        <v>18</v>
      </c>
      <c r="C244" s="87" t="s">
        <v>148</v>
      </c>
      <c r="D244" s="87">
        <v>0.95714319000000003</v>
      </c>
      <c r="E244" s="87">
        <v>5.4822929999999999E-2</v>
      </c>
      <c r="G244" s="40">
        <f>IFERROR('Data Transformation'!M242," ")</f>
        <v>237</v>
      </c>
      <c r="L244" s="66">
        <f t="shared" si="4"/>
        <v>238</v>
      </c>
      <c r="M244" s="67">
        <f>IF(L244=" "," ",(IF($L244&gt;0,INDEX('Bin Analysis'!$C$3:$S$10110,MATCH($L244,'Bin Analysis'!$L$3:$L$10110,0),MATCH(M$5,'Bin Analysis'!$C$2:$S$2,0))," ")))</f>
        <v>20</v>
      </c>
      <c r="N244" s="68">
        <f>IF($L244=" "," ",(IF($M244=FALSE," ",(IF($M244&gt;0,INDEX('Bin Analysis'!$C$3:$S$10110,MATCH($L244,'Bin Analysis'!$L$3:$L$10110,0),MATCH(N$5,'Bin Analysis'!$C$2:$S$2,0))," ")))))</f>
        <v>0</v>
      </c>
      <c r="O244" s="68">
        <f>IF($L244=" "," ",(IF($M244=FALSE," ",(IF($M244&gt;0,INDEX('Bin Analysis'!$C$3:$S$10110,MATCH($L244,'Bin Analysis'!$L$3:$L$10110,0),MATCH(O$5,'Bin Analysis'!$C$2:$S$2,0))," ")))))</f>
        <v>0.26315789473684209</v>
      </c>
      <c r="P244" s="68">
        <f>IF($L244=" "," ",(IF($M244=FALSE," ",(IF($M244&gt;0,INDEX('Bin Analysis'!$C$3:$S$10110,MATCH($L244,'Bin Analysis'!$L$3:$L$10110,0),MATCH(P$5,'Bin Analysis'!$C$2:$S$2,0))," ")))))</f>
        <v>0.5</v>
      </c>
      <c r="Q244" s="68">
        <f>IF($L244=" "," ",(IF($M244=FALSE," ",(IF($M244&gt;0,INDEX('Bin Analysis'!$C$3:$S$10110,MATCH($L244,'Bin Analysis'!$L$3:$L$10110,0),MATCH(Q$5,'Bin Analysis'!$C$2:$S$2,0))," ")))))</f>
        <v>0.43478260869565216</v>
      </c>
      <c r="R244" s="68">
        <f>IF($L244=" "," ",(IF($M244=FALSE," ",(IF($M244&gt;0,INDEX('Bin Analysis'!$C$3:$S$10110,MATCH($L244,'Bin Analysis'!$L$3:$L$10110,0),MATCH(R$5,'Bin Analysis'!$C$2:$S$2,0))," ")))))</f>
        <v>0.15789473684210525</v>
      </c>
      <c r="S244" s="68" t="str">
        <f>IF($L244=" "," ",(IF($M244=FALSE," ",(IF($M244&gt;0,INDEX('Bin Analysis'!$C$3:$S$10110,MATCH($L244,'Bin Analysis'!$L$3:$L$10110,0),MATCH(S$5,'Bin Analysis'!$C$2:$S$2,0))," ")))))</f>
        <v>no</v>
      </c>
      <c r="T244" s="68">
        <f>Assignments!K243</f>
        <v>0.71461380789473683</v>
      </c>
      <c r="U244" s="68">
        <f>Assignments!L243</f>
        <v>0.28062760722695873</v>
      </c>
      <c r="V244" s="74" t="str">
        <f>Assignments!V243</f>
        <v>Moderate</v>
      </c>
    </row>
    <row r="245" spans="1:22" x14ac:dyDescent="0.25">
      <c r="A245" s="86" t="s">
        <v>155</v>
      </c>
      <c r="B245" s="87">
        <v>18</v>
      </c>
      <c r="C245" s="87" t="s">
        <v>160</v>
      </c>
      <c r="D245" s="87">
        <v>0.96108247000000002</v>
      </c>
      <c r="E245" s="87">
        <v>5.3830549999999998E-2</v>
      </c>
      <c r="G245" s="40">
        <f>IFERROR('Data Transformation'!M243," ")</f>
        <v>238</v>
      </c>
      <c r="L245" s="66">
        <f t="shared" si="4"/>
        <v>239</v>
      </c>
      <c r="M245" s="67">
        <f>IF(L245=" "," ",(IF($L245&gt;0,INDEX('Bin Analysis'!$C$3:$S$10110,MATCH($L245,'Bin Analysis'!$L$3:$L$10110,0),MATCH(M$5,'Bin Analysis'!$C$2:$S$2,0))," ")))</f>
        <v>18</v>
      </c>
      <c r="N245" s="68">
        <f>IF($L245=" "," ",(IF($M245=FALSE," ",(IF($M245&gt;0,INDEX('Bin Analysis'!$C$3:$S$10110,MATCH($L245,'Bin Analysis'!$L$3:$L$10110,0),MATCH(N$5,'Bin Analysis'!$C$2:$S$2,0))," ")))))</f>
        <v>0</v>
      </c>
      <c r="O245" s="68">
        <f>IF($L245=" "," ",(IF($M245=FALSE," ",(IF($M245&gt;0,INDEX('Bin Analysis'!$C$3:$S$10110,MATCH($L245,'Bin Analysis'!$L$3:$L$10110,0),MATCH(O$5,'Bin Analysis'!$C$2:$S$2,0))," ")))))</f>
        <v>0</v>
      </c>
      <c r="P245" s="68">
        <f>IF($L245=" "," ",(IF($M245=FALSE," ",(IF($M245&gt;0,INDEX('Bin Analysis'!$C$3:$S$10110,MATCH($L245,'Bin Analysis'!$L$3:$L$10110,0),MATCH(P$5,'Bin Analysis'!$C$2:$S$2,0))," ")))))</f>
        <v>0.3</v>
      </c>
      <c r="Q245" s="68">
        <f>IF($L245=" "," ",(IF($M245=FALSE," ",(IF($M245&gt;0,INDEX('Bin Analysis'!$C$3:$S$10110,MATCH($L245,'Bin Analysis'!$L$3:$L$10110,0),MATCH(Q$5,'Bin Analysis'!$C$2:$S$2,0))," ")))))</f>
        <v>0.17391304347826086</v>
      </c>
      <c r="R245" s="68">
        <f>IF($L245=" "," ",(IF($M245=FALSE," ",(IF($M245&gt;0,INDEX('Bin Analysis'!$C$3:$S$10110,MATCH($L245,'Bin Analysis'!$L$3:$L$10110,0),MATCH(R$5,'Bin Analysis'!$C$2:$S$2,0))," ")))))</f>
        <v>0.88235294117647056</v>
      </c>
      <c r="S245" s="68" t="str">
        <f>IF($L245=" "," ",(IF($M245=FALSE," ",(IF($M245&gt;0,INDEX('Bin Analysis'!$C$3:$S$10110,MATCH($L245,'Bin Analysis'!$L$3:$L$10110,0),MATCH(S$5,'Bin Analysis'!$C$2:$S$2,0))," ")))))</f>
        <v>no</v>
      </c>
      <c r="T245" s="68">
        <f>Assignments!K244</f>
        <v>6.3373783529411767E-2</v>
      </c>
      <c r="U245" s="68">
        <f>Assignments!L244</f>
        <v>0.13022178171284904</v>
      </c>
      <c r="V245" s="74" t="str">
        <f>Assignments!V244</f>
        <v>Toggle</v>
      </c>
    </row>
    <row r="246" spans="1:22" x14ac:dyDescent="0.25">
      <c r="A246" s="86" t="s">
        <v>155</v>
      </c>
      <c r="B246" s="87">
        <v>18</v>
      </c>
      <c r="C246" s="87" t="s">
        <v>146</v>
      </c>
      <c r="D246" s="87">
        <v>0.96248261000000002</v>
      </c>
      <c r="E246" s="87">
        <v>6.1344030000000001E-2</v>
      </c>
      <c r="G246" s="40">
        <f>IFERROR('Data Transformation'!M244," ")</f>
        <v>239</v>
      </c>
      <c r="L246" s="66">
        <f t="shared" si="4"/>
        <v>240</v>
      </c>
      <c r="M246" s="67">
        <f>IF(L246=" "," ",(IF($L246&gt;0,INDEX('Bin Analysis'!$C$3:$S$10110,MATCH($L246,'Bin Analysis'!$L$3:$L$10110,0),MATCH(M$5,'Bin Analysis'!$C$2:$S$2,0))," ")))</f>
        <v>19</v>
      </c>
      <c r="N246" s="68">
        <f>IF($L246=" "," ",(IF($M246=FALSE," ",(IF($M246&gt;0,INDEX('Bin Analysis'!$C$3:$S$10110,MATCH($L246,'Bin Analysis'!$L$3:$L$10110,0),MATCH(N$5,'Bin Analysis'!$C$2:$S$2,0))," ")))))</f>
        <v>0</v>
      </c>
      <c r="O246" s="68">
        <f>IF($L246=" "," ",(IF($M246=FALSE," ",(IF($M246&gt;0,INDEX('Bin Analysis'!$C$3:$S$10110,MATCH($L246,'Bin Analysis'!$L$3:$L$10110,0),MATCH(O$5,'Bin Analysis'!$C$2:$S$2,0))," ")))))</f>
        <v>5.5555555555555552E-2</v>
      </c>
      <c r="P246" s="68">
        <f>IF($L246=" "," ",(IF($M246=FALSE," ",(IF($M246&gt;0,INDEX('Bin Analysis'!$C$3:$S$10110,MATCH($L246,'Bin Analysis'!$L$3:$L$10110,0),MATCH(P$5,'Bin Analysis'!$C$2:$S$2,0))," ")))))</f>
        <v>0.7</v>
      </c>
      <c r="Q246" s="68">
        <f>IF($L246=" "," ",(IF($M246=FALSE," ",(IF($M246&gt;0,INDEX('Bin Analysis'!$C$3:$S$10110,MATCH($L246,'Bin Analysis'!$L$3:$L$10110,0),MATCH(Q$5,'Bin Analysis'!$C$2:$S$2,0))," ")))))</f>
        <v>0.65217391304347827</v>
      </c>
      <c r="R246" s="68">
        <f>IF($L246=" "," ",(IF($M246=FALSE," ",(IF($M246&gt;0,INDEX('Bin Analysis'!$C$3:$S$10110,MATCH($L246,'Bin Analysis'!$L$3:$L$10110,0),MATCH(R$5,'Bin Analysis'!$C$2:$S$2,0))," ")))))</f>
        <v>0.3888888888888889</v>
      </c>
      <c r="S246" s="68" t="str">
        <f>IF($L246=" "," ",(IF($M246=FALSE," ",(IF($M246&gt;0,INDEX('Bin Analysis'!$C$3:$S$10110,MATCH($L246,'Bin Analysis'!$L$3:$L$10110,0),MATCH(S$5,'Bin Analysis'!$C$2:$S$2,0))," ")))))</f>
        <v>no</v>
      </c>
      <c r="T246" s="68">
        <f>Assignments!K245</f>
        <v>0.41537075444444443</v>
      </c>
      <c r="U246" s="68">
        <f>Assignments!L245</f>
        <v>0.32027393133260396</v>
      </c>
      <c r="V246" s="74" t="str">
        <f>Assignments!V245</f>
        <v>Rheostat</v>
      </c>
    </row>
    <row r="247" spans="1:22" x14ac:dyDescent="0.25">
      <c r="A247" s="86" t="s">
        <v>155</v>
      </c>
      <c r="B247" s="87">
        <v>18</v>
      </c>
      <c r="C247" s="87" t="s">
        <v>156</v>
      </c>
      <c r="D247" s="87">
        <v>0.96389184000000006</v>
      </c>
      <c r="E247" s="87">
        <v>9.2199950000000003E-2</v>
      </c>
      <c r="G247" s="40">
        <f>IFERROR('Data Transformation'!M245," ")</f>
        <v>240</v>
      </c>
      <c r="L247" s="66">
        <f t="shared" si="4"/>
        <v>241</v>
      </c>
      <c r="M247" s="67">
        <f>IF(L247=" "," ",(IF($L247&gt;0,INDEX('Bin Analysis'!$C$3:$S$10110,MATCH($L247,'Bin Analysis'!$L$3:$L$10110,0),MATCH(M$5,'Bin Analysis'!$C$2:$S$2,0))," ")))</f>
        <v>18</v>
      </c>
      <c r="N247" s="68">
        <f>IF($L247=" "," ",(IF($M247=FALSE," ",(IF($M247&gt;0,INDEX('Bin Analysis'!$C$3:$S$10110,MATCH($L247,'Bin Analysis'!$L$3:$L$10110,0),MATCH(N$5,'Bin Analysis'!$C$2:$S$2,0))," ")))))</f>
        <v>0</v>
      </c>
      <c r="O247" s="68">
        <f>IF($L247=" "," ",(IF($M247=FALSE," ",(IF($M247&gt;0,INDEX('Bin Analysis'!$C$3:$S$10110,MATCH($L247,'Bin Analysis'!$L$3:$L$10110,0),MATCH(O$5,'Bin Analysis'!$C$2:$S$2,0))," ")))))</f>
        <v>0</v>
      </c>
      <c r="P247" s="68">
        <f>IF($L247=" "," ",(IF($M247=FALSE," ",(IF($M247&gt;0,INDEX('Bin Analysis'!$C$3:$S$10110,MATCH($L247,'Bin Analysis'!$L$3:$L$10110,0),MATCH(P$5,'Bin Analysis'!$C$2:$S$2,0))," ")))))</f>
        <v>0.3</v>
      </c>
      <c r="Q247" s="68">
        <f>IF($L247=" "," ",(IF($M247=FALSE," ",(IF($M247&gt;0,INDEX('Bin Analysis'!$C$3:$S$10110,MATCH($L247,'Bin Analysis'!$L$3:$L$10110,0),MATCH(Q$5,'Bin Analysis'!$C$2:$S$2,0))," ")))))</f>
        <v>0.21739130434782608</v>
      </c>
      <c r="R247" s="68">
        <f>IF($L247=" "," ",(IF($M247=FALSE," ",(IF($M247&gt;0,INDEX('Bin Analysis'!$C$3:$S$10110,MATCH($L247,'Bin Analysis'!$L$3:$L$10110,0),MATCH(R$5,'Bin Analysis'!$C$2:$S$2,0))," ")))))</f>
        <v>0.94117647058823528</v>
      </c>
      <c r="S247" s="68" t="str">
        <f>IF($L247=" "," ",(IF($M247=FALSE," ",(IF($M247&gt;0,INDEX('Bin Analysis'!$C$3:$S$10110,MATCH($L247,'Bin Analysis'!$L$3:$L$10110,0),MATCH(S$5,'Bin Analysis'!$C$2:$S$2,0))," ")))))</f>
        <v>no</v>
      </c>
      <c r="T247" s="68">
        <f>Assignments!K246</f>
        <v>6.3369976470588243E-2</v>
      </c>
      <c r="U247" s="68">
        <f>Assignments!L246</f>
        <v>0.17930967450961857</v>
      </c>
      <c r="V247" s="74" t="str">
        <f>Assignments!V246</f>
        <v>Toggle</v>
      </c>
    </row>
    <row r="248" spans="1:22" x14ac:dyDescent="0.25">
      <c r="A248" s="86" t="s">
        <v>155</v>
      </c>
      <c r="B248" s="87">
        <v>18</v>
      </c>
      <c r="C248" s="87" t="s">
        <v>144</v>
      </c>
      <c r="D248" s="87">
        <v>1.0034299900000001</v>
      </c>
      <c r="E248" s="87">
        <v>9.1873120000000003E-2</v>
      </c>
      <c r="G248" s="40">
        <f>IFERROR('Data Transformation'!M246," ")</f>
        <v>241</v>
      </c>
      <c r="L248" s="66">
        <f t="shared" si="4"/>
        <v>242</v>
      </c>
      <c r="M248" s="67">
        <f>IF(L248=" "," ",(IF($L248&gt;0,INDEX('Bin Analysis'!$C$3:$S$10110,MATCH($L248,'Bin Analysis'!$L$3:$L$10110,0),MATCH(M$5,'Bin Analysis'!$C$2:$S$2,0))," ")))</f>
        <v>20</v>
      </c>
      <c r="N248" s="68">
        <f>IF($L248=" "," ",(IF($M248=FALSE," ",(IF($M248&gt;0,INDEX('Bin Analysis'!$C$3:$S$10110,MATCH($L248,'Bin Analysis'!$L$3:$L$10110,0),MATCH(N$5,'Bin Analysis'!$C$2:$S$2,0))," ")))))</f>
        <v>0</v>
      </c>
      <c r="O248" s="68">
        <f>IF($L248=" "," ",(IF($M248=FALSE," ",(IF($M248&gt;0,INDEX('Bin Analysis'!$C$3:$S$10110,MATCH($L248,'Bin Analysis'!$L$3:$L$10110,0),MATCH(O$5,'Bin Analysis'!$C$2:$S$2,0))," ")))))</f>
        <v>0</v>
      </c>
      <c r="P248" s="68">
        <f>IF($L248=" "," ",(IF($M248=FALSE," ",(IF($M248&gt;0,INDEX('Bin Analysis'!$C$3:$S$10110,MATCH($L248,'Bin Analysis'!$L$3:$L$10110,0),MATCH(P$5,'Bin Analysis'!$C$2:$S$2,0))," ")))))</f>
        <v>0.3</v>
      </c>
      <c r="Q248" s="68">
        <f>IF($L248=" "," ",(IF($M248=FALSE," ",(IF($M248&gt;0,INDEX('Bin Analysis'!$C$3:$S$10110,MATCH($L248,'Bin Analysis'!$L$3:$L$10110,0),MATCH(Q$5,'Bin Analysis'!$C$2:$S$2,0))," ")))))</f>
        <v>0.21739130434782608</v>
      </c>
      <c r="R248" s="68">
        <f>IF($L248=" "," ",(IF($M248=FALSE," ",(IF($M248&gt;0,INDEX('Bin Analysis'!$C$3:$S$10110,MATCH($L248,'Bin Analysis'!$L$3:$L$10110,0),MATCH(R$5,'Bin Analysis'!$C$2:$S$2,0))," ")))))</f>
        <v>0.89473684210526316</v>
      </c>
      <c r="S248" s="68" t="str">
        <f>IF($L248=" "," ",(IF($M248=FALSE," ",(IF($M248&gt;0,INDEX('Bin Analysis'!$C$3:$S$10110,MATCH($L248,'Bin Analysis'!$L$3:$L$10110,0),MATCH(S$5,'Bin Analysis'!$C$2:$S$2,0))," ")))))</f>
        <v>no</v>
      </c>
      <c r="T248" s="68">
        <f>Assignments!K247</f>
        <v>0.14035663578947369</v>
      </c>
      <c r="U248" s="68">
        <f>Assignments!L247</f>
        <v>0.24975338091538082</v>
      </c>
      <c r="V248" s="74" t="str">
        <f>Assignments!V247</f>
        <v>Toggle</v>
      </c>
    </row>
    <row r="249" spans="1:22" x14ac:dyDescent="0.25">
      <c r="A249" s="86" t="s">
        <v>155</v>
      </c>
      <c r="B249" s="87">
        <v>18</v>
      </c>
      <c r="C249" s="87" t="s">
        <v>159</v>
      </c>
      <c r="D249" s="87">
        <v>1.0058699</v>
      </c>
      <c r="E249" s="87">
        <v>6.6019159999999993E-2</v>
      </c>
      <c r="G249" s="40">
        <f>IFERROR('Data Transformation'!M247," ")</f>
        <v>242</v>
      </c>
      <c r="L249" s="66">
        <f t="shared" si="4"/>
        <v>243</v>
      </c>
      <c r="M249" s="67">
        <f>IF(L249=" "," ",(IF($L249&gt;0,INDEX('Bin Analysis'!$C$3:$S$10110,MATCH($L249,'Bin Analysis'!$L$3:$L$10110,0),MATCH(M$5,'Bin Analysis'!$C$2:$S$2,0))," ")))</f>
        <v>17</v>
      </c>
      <c r="N249" s="68">
        <f>IF($L249=" "," ",(IF($M249=FALSE," ",(IF($M249&gt;0,INDEX('Bin Analysis'!$C$3:$S$10110,MATCH($L249,'Bin Analysis'!$L$3:$L$10110,0),MATCH(N$5,'Bin Analysis'!$C$2:$S$2,0))," ")))))</f>
        <v>0</v>
      </c>
      <c r="O249" s="68">
        <f>IF($L249=" "," ",(IF($M249=FALSE," ",(IF($M249&gt;0,INDEX('Bin Analysis'!$C$3:$S$10110,MATCH($L249,'Bin Analysis'!$L$3:$L$10110,0),MATCH(O$5,'Bin Analysis'!$C$2:$S$2,0))," ")))))</f>
        <v>0</v>
      </c>
      <c r="P249" s="68">
        <f>IF($L249=" "," ",(IF($M249=FALSE," ",(IF($M249&gt;0,INDEX('Bin Analysis'!$C$3:$S$10110,MATCH($L249,'Bin Analysis'!$L$3:$L$10110,0),MATCH(P$5,'Bin Analysis'!$C$2:$S$2,0))," ")))))</f>
        <v>0.2</v>
      </c>
      <c r="Q249" s="68">
        <f>IF($L249=" "," ",(IF($M249=FALSE," ",(IF($M249&gt;0,INDEX('Bin Analysis'!$C$3:$S$10110,MATCH($L249,'Bin Analysis'!$L$3:$L$10110,0),MATCH(Q$5,'Bin Analysis'!$C$2:$S$2,0))," ")))))</f>
        <v>8.6956521739130432E-2</v>
      </c>
      <c r="R249" s="68">
        <f>IF($L249=" "," ",(IF($M249=FALSE," ",(IF($M249&gt;0,INDEX('Bin Analysis'!$C$3:$S$10110,MATCH($L249,'Bin Analysis'!$L$3:$L$10110,0),MATCH(R$5,'Bin Analysis'!$C$2:$S$2,0))," ")))))</f>
        <v>1</v>
      </c>
      <c r="S249" s="68" t="str">
        <f>IF($L249=" "," ",(IF($M249=FALSE," ",(IF($M249&gt;0,INDEX('Bin Analysis'!$C$3:$S$10110,MATCH($L249,'Bin Analysis'!$L$3:$L$10110,0),MATCH(S$5,'Bin Analysis'!$C$2:$S$2,0))," ")))))</f>
        <v>yes</v>
      </c>
      <c r="T249" s="68">
        <f>Assignments!K248</f>
        <v>6.2808689375000004E-2</v>
      </c>
      <c r="U249" s="68">
        <f>Assignments!L248</f>
        <v>0.11023442587973561</v>
      </c>
      <c r="V249" s="74" t="str">
        <f>Assignments!V248</f>
        <v>Toggle</v>
      </c>
    </row>
    <row r="250" spans="1:22" x14ac:dyDescent="0.25">
      <c r="A250" s="86" t="s">
        <v>155</v>
      </c>
      <c r="B250" s="87">
        <v>18</v>
      </c>
      <c r="C250" s="87" t="s">
        <v>147</v>
      </c>
      <c r="D250" s="87">
        <v>1.0249945199999999</v>
      </c>
      <c r="E250" s="87">
        <v>3.9496299999999998E-2</v>
      </c>
      <c r="G250" s="40">
        <f>IFERROR('Data Transformation'!M248," ")</f>
        <v>243</v>
      </c>
      <c r="L250" s="66">
        <f t="shared" si="4"/>
        <v>244</v>
      </c>
      <c r="M250" s="67">
        <f>IF(L250=" "," ",(IF($L250&gt;0,INDEX('Bin Analysis'!$C$3:$S$10110,MATCH($L250,'Bin Analysis'!$L$3:$L$10110,0),MATCH(M$5,'Bin Analysis'!$C$2:$S$2,0))," ")))</f>
        <v>15</v>
      </c>
      <c r="N250" s="68">
        <f>IF($L250=" "," ",(IF($M250=FALSE," ",(IF($M250&gt;0,INDEX('Bin Analysis'!$C$3:$S$10110,MATCH($L250,'Bin Analysis'!$L$3:$L$10110,0),MATCH(N$5,'Bin Analysis'!$C$2:$S$2,0))," ")))))</f>
        <v>0</v>
      </c>
      <c r="O250" s="68">
        <f>IF($L250=" "," ",(IF($M250=FALSE," ",(IF($M250&gt;0,INDEX('Bin Analysis'!$C$3:$S$10110,MATCH($L250,'Bin Analysis'!$L$3:$L$10110,0),MATCH(O$5,'Bin Analysis'!$C$2:$S$2,0))," ")))))</f>
        <v>0.14285714285714285</v>
      </c>
      <c r="P250" s="68">
        <f>IF($L250=" "," ",(IF($M250=FALSE," ",(IF($M250&gt;0,INDEX('Bin Analysis'!$C$3:$S$10110,MATCH($L250,'Bin Analysis'!$L$3:$L$10110,0),MATCH(P$5,'Bin Analysis'!$C$2:$S$2,0))," ")))))</f>
        <v>0.4</v>
      </c>
      <c r="Q250" s="68">
        <f>IF($L250=" "," ",(IF($M250=FALSE," ",(IF($M250&gt;0,INDEX('Bin Analysis'!$C$3:$S$10110,MATCH($L250,'Bin Analysis'!$L$3:$L$10110,0),MATCH(Q$5,'Bin Analysis'!$C$2:$S$2,0))," ")))))</f>
        <v>0.30434782608695654</v>
      </c>
      <c r="R250" s="68">
        <f>IF($L250=" "," ",(IF($M250=FALSE," ",(IF($M250&gt;0,INDEX('Bin Analysis'!$C$3:$S$10110,MATCH($L250,'Bin Analysis'!$L$3:$L$10110,0),MATCH(R$5,'Bin Analysis'!$C$2:$S$2,0))," ")))))</f>
        <v>0.7857142857142857</v>
      </c>
      <c r="S250" s="68" t="str">
        <f>IF($L250=" "," ",(IF($M250=FALSE," ",(IF($M250&gt;0,INDEX('Bin Analysis'!$C$3:$S$10110,MATCH($L250,'Bin Analysis'!$L$3:$L$10110,0),MATCH(S$5,'Bin Analysis'!$C$2:$S$2,0))," ")))))</f>
        <v>no</v>
      </c>
      <c r="T250" s="68">
        <f>Assignments!K249</f>
        <v>0.20876586642857142</v>
      </c>
      <c r="U250" s="68">
        <f>Assignments!L249</f>
        <v>0.40437221448808613</v>
      </c>
      <c r="V250" s="74" t="str">
        <f>Assignments!V249</f>
        <v>Toggle</v>
      </c>
    </row>
    <row r="251" spans="1:22" x14ac:dyDescent="0.25">
      <c r="A251" s="86" t="s">
        <v>155</v>
      </c>
      <c r="B251" s="87">
        <v>18</v>
      </c>
      <c r="C251" s="87" t="s">
        <v>157</v>
      </c>
      <c r="D251" s="87">
        <v>1.0258567300000001</v>
      </c>
      <c r="E251" s="87">
        <v>6.3919809999999994E-2</v>
      </c>
      <c r="G251" s="40">
        <f>IFERROR('Data Transformation'!M249," ")</f>
        <v>244</v>
      </c>
      <c r="L251" s="66">
        <f t="shared" si="4"/>
        <v>245</v>
      </c>
      <c r="M251" s="67">
        <f>IF(L251=" "," ",(IF($L251&gt;0,INDEX('Bin Analysis'!$C$3:$S$10110,MATCH($L251,'Bin Analysis'!$L$3:$L$10110,0),MATCH(M$5,'Bin Analysis'!$C$2:$S$2,0))," ")))</f>
        <v>17</v>
      </c>
      <c r="N251" s="68">
        <f>IF($L251=" "," ",(IF($M251=FALSE," ",(IF($M251&gt;0,INDEX('Bin Analysis'!$C$3:$S$10110,MATCH($L251,'Bin Analysis'!$L$3:$L$10110,0),MATCH(N$5,'Bin Analysis'!$C$2:$S$2,0))," ")))))</f>
        <v>0</v>
      </c>
      <c r="O251" s="68">
        <f>IF($L251=" "," ",(IF($M251=FALSE," ",(IF($M251&gt;0,INDEX('Bin Analysis'!$C$3:$S$10110,MATCH($L251,'Bin Analysis'!$L$3:$L$10110,0),MATCH(O$5,'Bin Analysis'!$C$2:$S$2,0))," ")))))</f>
        <v>0</v>
      </c>
      <c r="P251" s="68">
        <f>IF($L251=" "," ",(IF($M251=FALSE," ",(IF($M251&gt;0,INDEX('Bin Analysis'!$C$3:$S$10110,MATCH($L251,'Bin Analysis'!$L$3:$L$10110,0),MATCH(P$5,'Bin Analysis'!$C$2:$S$2,0))," ")))))</f>
        <v>0.3</v>
      </c>
      <c r="Q251" s="68">
        <f>IF($L251=" "," ",(IF($M251=FALSE," ",(IF($M251&gt;0,INDEX('Bin Analysis'!$C$3:$S$10110,MATCH($L251,'Bin Analysis'!$L$3:$L$10110,0),MATCH(Q$5,'Bin Analysis'!$C$2:$S$2,0))," ")))))</f>
        <v>0.21739130434782608</v>
      </c>
      <c r="R251" s="68">
        <f>IF($L251=" "," ",(IF($M251=FALSE," ",(IF($M251&gt;0,INDEX('Bin Analysis'!$C$3:$S$10110,MATCH($L251,'Bin Analysis'!$L$3:$L$10110,0),MATCH(R$5,'Bin Analysis'!$C$2:$S$2,0))," ")))))</f>
        <v>0.9375</v>
      </c>
      <c r="S251" s="68" t="str">
        <f>IF($L251=" "," ",(IF($M251=FALSE," ",(IF($M251&gt;0,INDEX('Bin Analysis'!$C$3:$S$10110,MATCH($L251,'Bin Analysis'!$L$3:$L$10110,0),MATCH(S$5,'Bin Analysis'!$C$2:$S$2,0))," ")))))</f>
        <v>no</v>
      </c>
      <c r="T251" s="68">
        <f>Assignments!K250</f>
        <v>6.4947543750000003E-2</v>
      </c>
      <c r="U251" s="68">
        <f>Assignments!L250</f>
        <v>0.18313339293279335</v>
      </c>
      <c r="V251" s="74" t="str">
        <f>Assignments!V250</f>
        <v>Toggle</v>
      </c>
    </row>
    <row r="252" spans="1:22" x14ac:dyDescent="0.25">
      <c r="A252" s="86" t="s">
        <v>151</v>
      </c>
      <c r="B252" s="87">
        <v>19</v>
      </c>
      <c r="C252" s="87" t="s">
        <v>157</v>
      </c>
      <c r="D252" s="87">
        <v>0.48047983</v>
      </c>
      <c r="E252" s="87">
        <v>5.5565950000000003E-2</v>
      </c>
      <c r="G252" s="40">
        <f>IFERROR('Data Transformation'!M250," ")</f>
        <v>245</v>
      </c>
      <c r="L252" s="66">
        <f t="shared" si="4"/>
        <v>246</v>
      </c>
      <c r="M252" s="67">
        <f>IF(L252=" "," ",(IF($L252&gt;0,INDEX('Bin Analysis'!$C$3:$S$10110,MATCH($L252,'Bin Analysis'!$L$3:$L$10110,0),MATCH(M$5,'Bin Analysis'!$C$2:$S$2,0))," ")))</f>
        <v>19</v>
      </c>
      <c r="N252" s="68">
        <f>IF($L252=" "," ",(IF($M252=FALSE," ",(IF($M252&gt;0,INDEX('Bin Analysis'!$C$3:$S$10110,MATCH($L252,'Bin Analysis'!$L$3:$L$10110,0),MATCH(N$5,'Bin Analysis'!$C$2:$S$2,0))," ")))))</f>
        <v>0</v>
      </c>
      <c r="O252" s="68">
        <f>IF($L252=" "," ",(IF($M252=FALSE," ",(IF($M252&gt;0,INDEX('Bin Analysis'!$C$3:$S$10110,MATCH($L252,'Bin Analysis'!$L$3:$L$10110,0),MATCH(O$5,'Bin Analysis'!$C$2:$S$2,0))," ")))))</f>
        <v>0</v>
      </c>
      <c r="P252" s="68">
        <f>IF($L252=" "," ",(IF($M252=FALSE," ",(IF($M252&gt;0,INDEX('Bin Analysis'!$C$3:$S$10110,MATCH($L252,'Bin Analysis'!$L$3:$L$10110,0),MATCH(P$5,'Bin Analysis'!$C$2:$S$2,0))," ")))))</f>
        <v>0.6</v>
      </c>
      <c r="Q252" s="68">
        <f>IF($L252=" "," ",(IF($M252=FALSE," ",(IF($M252&gt;0,INDEX('Bin Analysis'!$C$3:$S$10110,MATCH($L252,'Bin Analysis'!$L$3:$L$10110,0),MATCH(Q$5,'Bin Analysis'!$C$2:$S$2,0))," ")))))</f>
        <v>0.56521739130434778</v>
      </c>
      <c r="R252" s="68">
        <f>IF($L252=" "," ",(IF($M252=FALSE," ",(IF($M252&gt;0,INDEX('Bin Analysis'!$C$3:$S$10110,MATCH($L252,'Bin Analysis'!$L$3:$L$10110,0),MATCH(R$5,'Bin Analysis'!$C$2:$S$2,0))," ")))))</f>
        <v>0.55555555555555558</v>
      </c>
      <c r="S252" s="68" t="str">
        <f>IF($L252=" "," ",(IF($M252=FALSE," ",(IF($M252&gt;0,INDEX('Bin Analysis'!$C$3:$S$10110,MATCH($L252,'Bin Analysis'!$L$3:$L$10110,0),MATCH(S$5,'Bin Analysis'!$C$2:$S$2,0))," ")))))</f>
        <v>no</v>
      </c>
      <c r="T252" s="68">
        <f>Assignments!K251</f>
        <v>0.28821452166666667</v>
      </c>
      <c r="U252" s="68">
        <f>Assignments!L251</f>
        <v>0.22485841259614253</v>
      </c>
      <c r="V252" s="74" t="str">
        <f>Assignments!V251</f>
        <v>Rheostat</v>
      </c>
    </row>
    <row r="253" spans="1:22" x14ac:dyDescent="0.25">
      <c r="A253" s="86" t="s">
        <v>151</v>
      </c>
      <c r="B253" s="87">
        <v>19</v>
      </c>
      <c r="C253" s="87" t="s">
        <v>159</v>
      </c>
      <c r="D253" s="87">
        <v>0.53470353000000004</v>
      </c>
      <c r="E253" s="87">
        <v>4.7377259999999997E-2</v>
      </c>
      <c r="G253" s="40">
        <f>IFERROR('Data Transformation'!M251," ")</f>
        <v>246</v>
      </c>
      <c r="L253" s="66">
        <f t="shared" si="4"/>
        <v>247</v>
      </c>
      <c r="M253" s="67">
        <f>IF(L253=" "," ",(IF($L253&gt;0,INDEX('Bin Analysis'!$C$3:$S$10110,MATCH($L253,'Bin Analysis'!$L$3:$L$10110,0),MATCH(M$5,'Bin Analysis'!$C$2:$S$2,0))," ")))</f>
        <v>19</v>
      </c>
      <c r="N253" s="68">
        <f>IF($L253=" "," ",(IF($M253=FALSE," ",(IF($M253&gt;0,INDEX('Bin Analysis'!$C$3:$S$10110,MATCH($L253,'Bin Analysis'!$L$3:$L$10110,0),MATCH(N$5,'Bin Analysis'!$C$2:$S$2,0))," ")))))</f>
        <v>0.1111111111111111</v>
      </c>
      <c r="O253" s="68">
        <f>IF($L253=" "," ",(IF($M253=FALSE," ",(IF($M253&gt;0,INDEX('Bin Analysis'!$C$3:$S$10110,MATCH($L253,'Bin Analysis'!$L$3:$L$10110,0),MATCH(O$5,'Bin Analysis'!$C$2:$S$2,0))," ")))))</f>
        <v>0.27777777777777779</v>
      </c>
      <c r="P253" s="68">
        <f>IF($L253=" "," ",(IF($M253=FALSE," ",(IF($M253&gt;0,INDEX('Bin Analysis'!$C$3:$S$10110,MATCH($L253,'Bin Analysis'!$L$3:$L$10110,0),MATCH(P$5,'Bin Analysis'!$C$2:$S$2,0))," ")))))</f>
        <v>0.7</v>
      </c>
      <c r="Q253" s="68">
        <f>IF($L253=" "," ",(IF($M253=FALSE," ",(IF($M253&gt;0,INDEX('Bin Analysis'!$C$3:$S$10110,MATCH($L253,'Bin Analysis'!$L$3:$L$10110,0),MATCH(Q$5,'Bin Analysis'!$C$2:$S$2,0))," ")))))</f>
        <v>0.60869565217391308</v>
      </c>
      <c r="R253" s="68">
        <f>IF($L253=" "," ",(IF($M253=FALSE," ",(IF($M253&gt;0,INDEX('Bin Analysis'!$C$3:$S$10110,MATCH($L253,'Bin Analysis'!$L$3:$L$10110,0),MATCH(R$5,'Bin Analysis'!$C$2:$S$2,0))," ")))))</f>
        <v>5.5555555555555552E-2</v>
      </c>
      <c r="S253" s="68" t="str">
        <f>IF($L253=" "," ",(IF($M253=FALSE," ",(IF($M253&gt;0,INDEX('Bin Analysis'!$C$3:$S$10110,MATCH($L253,'Bin Analysis'!$L$3:$L$10110,0),MATCH(S$5,'Bin Analysis'!$C$2:$S$2,0))," ")))))</f>
        <v>no</v>
      </c>
      <c r="T253" s="68">
        <f>Assignments!K252</f>
        <v>0.78753558444444449</v>
      </c>
      <c r="U253" s="68">
        <f>Assignments!L252</f>
        <v>0.26449882137274883</v>
      </c>
      <c r="V253" s="74" t="str">
        <f>Assignments!V252</f>
        <v>Rheostat</v>
      </c>
    </row>
    <row r="254" spans="1:22" x14ac:dyDescent="0.25">
      <c r="A254" s="86" t="s">
        <v>151</v>
      </c>
      <c r="B254" s="87">
        <v>19</v>
      </c>
      <c r="C254" s="87" t="s">
        <v>150</v>
      </c>
      <c r="D254" s="87">
        <v>0.62027093</v>
      </c>
      <c r="E254" s="87">
        <v>4.515334E-2</v>
      </c>
      <c r="G254" s="40">
        <f>IFERROR('Data Transformation'!M252," ")</f>
        <v>247</v>
      </c>
      <c r="L254" s="66">
        <f t="shared" si="4"/>
        <v>248</v>
      </c>
      <c r="M254" s="67">
        <f>IF(L254=" "," ",(IF($L254&gt;0,INDEX('Bin Analysis'!$C$3:$S$10110,MATCH($L254,'Bin Analysis'!$L$3:$L$10110,0),MATCH(M$5,'Bin Analysis'!$C$2:$S$2,0))," ")))</f>
        <v>17</v>
      </c>
      <c r="N254" s="68">
        <f>IF($L254=" "," ",(IF($M254=FALSE," ",(IF($M254&gt;0,INDEX('Bin Analysis'!$C$3:$S$10110,MATCH($L254,'Bin Analysis'!$L$3:$L$10110,0),MATCH(N$5,'Bin Analysis'!$C$2:$S$2,0))," ")))))</f>
        <v>0</v>
      </c>
      <c r="O254" s="68">
        <f>IF($L254=" "," ",(IF($M254=FALSE," ",(IF($M254&gt;0,INDEX('Bin Analysis'!$C$3:$S$10110,MATCH($L254,'Bin Analysis'!$L$3:$L$10110,0),MATCH(O$5,'Bin Analysis'!$C$2:$S$2,0))," ")))))</f>
        <v>6.25E-2</v>
      </c>
      <c r="P254" s="68">
        <f>IF($L254=" "," ",(IF($M254=FALSE," ",(IF($M254&gt;0,INDEX('Bin Analysis'!$C$3:$S$10110,MATCH($L254,'Bin Analysis'!$L$3:$L$10110,0),MATCH(P$5,'Bin Analysis'!$C$2:$S$2,0))," ")))))</f>
        <v>0.3</v>
      </c>
      <c r="Q254" s="68">
        <f>IF($L254=" "," ",(IF($M254=FALSE," ",(IF($M254&gt;0,INDEX('Bin Analysis'!$C$3:$S$10110,MATCH($L254,'Bin Analysis'!$L$3:$L$10110,0),MATCH(Q$5,'Bin Analysis'!$C$2:$S$2,0))," ")))))</f>
        <v>0.17391304347826086</v>
      </c>
      <c r="R254" s="68">
        <f>IF($L254=" "," ",(IF($M254=FALSE," ",(IF($M254&gt;0,INDEX('Bin Analysis'!$C$3:$S$10110,MATCH($L254,'Bin Analysis'!$L$3:$L$10110,0),MATCH(R$5,'Bin Analysis'!$C$2:$S$2,0))," ")))))</f>
        <v>0.9375</v>
      </c>
      <c r="S254" s="68" t="str">
        <f>IF($L254=" "," ",(IF($M254=FALSE," ",(IF($M254&gt;0,INDEX('Bin Analysis'!$C$3:$S$10110,MATCH($L254,'Bin Analysis'!$L$3:$L$10110,0),MATCH(S$5,'Bin Analysis'!$C$2:$S$2,0))," ")))))</f>
        <v>no</v>
      </c>
      <c r="T254" s="68">
        <f>Assignments!K253</f>
        <v>0.10772260624999999</v>
      </c>
      <c r="U254" s="68">
        <f>Assignments!L253</f>
        <v>0.23204250066315779</v>
      </c>
      <c r="V254" s="74" t="str">
        <f>Assignments!V253</f>
        <v>Toggle</v>
      </c>
    </row>
    <row r="255" spans="1:22" x14ac:dyDescent="0.25">
      <c r="A255" s="86" t="s">
        <v>151</v>
      </c>
      <c r="B255" s="87">
        <v>19</v>
      </c>
      <c r="C255" s="87" t="s">
        <v>144</v>
      </c>
      <c r="D255" s="87">
        <v>0.65314159999999999</v>
      </c>
      <c r="E255" s="87">
        <v>5.280729E-2</v>
      </c>
      <c r="G255" s="40">
        <f>IFERROR('Data Transformation'!M253," ")</f>
        <v>248</v>
      </c>
      <c r="L255" s="66">
        <f t="shared" si="4"/>
        <v>249</v>
      </c>
      <c r="M255" s="67">
        <f>IF(L255=" "," ",(IF($L255&gt;0,INDEX('Bin Analysis'!$C$3:$S$10110,MATCH($L255,'Bin Analysis'!$L$3:$L$10110,0),MATCH(M$5,'Bin Analysis'!$C$2:$S$2,0))," ")))</f>
        <v>18</v>
      </c>
      <c r="N255" s="68">
        <f>IF($L255=" "," ",(IF($M255=FALSE," ",(IF($M255&gt;0,INDEX('Bin Analysis'!$C$3:$S$10110,MATCH($L255,'Bin Analysis'!$L$3:$L$10110,0),MATCH(N$5,'Bin Analysis'!$C$2:$S$2,0))," ")))))</f>
        <v>5.8823529411764705E-2</v>
      </c>
      <c r="O255" s="68">
        <f>IF($L255=" "," ",(IF($M255=FALSE," ",(IF($M255&gt;0,INDEX('Bin Analysis'!$C$3:$S$10110,MATCH($L255,'Bin Analysis'!$L$3:$L$10110,0),MATCH(O$5,'Bin Analysis'!$C$2:$S$2,0))," ")))))</f>
        <v>0.41176470588235292</v>
      </c>
      <c r="P255" s="68">
        <f>IF($L255=" "," ",(IF($M255=FALSE," ",(IF($M255&gt;0,INDEX('Bin Analysis'!$C$3:$S$10110,MATCH($L255,'Bin Analysis'!$L$3:$L$10110,0),MATCH(P$5,'Bin Analysis'!$C$2:$S$2,0))," ")))))</f>
        <v>0.7</v>
      </c>
      <c r="Q255" s="68">
        <f>IF($L255=" "," ",(IF($M255=FALSE," ",(IF($M255&gt;0,INDEX('Bin Analysis'!$C$3:$S$10110,MATCH($L255,'Bin Analysis'!$L$3:$L$10110,0),MATCH(Q$5,'Bin Analysis'!$C$2:$S$2,0))," ")))))</f>
        <v>0.65217391304347827</v>
      </c>
      <c r="R255" s="68">
        <f>IF($L255=" "," ",(IF($M255=FALSE," ",(IF($M255&gt;0,INDEX('Bin Analysis'!$C$3:$S$10110,MATCH($L255,'Bin Analysis'!$L$3:$L$10110,0),MATCH(R$5,'Bin Analysis'!$C$2:$S$2,0))," ")))))</f>
        <v>0.11764705882352941</v>
      </c>
      <c r="S255" s="68" t="str">
        <f>IF($L255=" "," ",(IF($M255=FALSE," ",(IF($M255&gt;0,INDEX('Bin Analysis'!$C$3:$S$10110,MATCH($L255,'Bin Analysis'!$L$3:$L$10110,0),MATCH(S$5,'Bin Analysis'!$C$2:$S$2,0))," ")))))</f>
        <v>no</v>
      </c>
      <c r="T255" s="68">
        <f>Assignments!K254</f>
        <v>0.78735525294117648</v>
      </c>
      <c r="U255" s="68">
        <f>Assignments!L254</f>
        <v>0.29105283357991668</v>
      </c>
      <c r="V255" s="74" t="str">
        <f>Assignments!V254</f>
        <v>Rheostat</v>
      </c>
    </row>
    <row r="256" spans="1:22" x14ac:dyDescent="0.25">
      <c r="A256" s="86" t="s">
        <v>151</v>
      </c>
      <c r="B256" s="87">
        <v>19</v>
      </c>
      <c r="C256" s="87" t="s">
        <v>152</v>
      </c>
      <c r="D256" s="87">
        <v>0.67411304999999999</v>
      </c>
      <c r="E256" s="87">
        <v>3.6671740000000001E-2</v>
      </c>
      <c r="G256" s="40">
        <f>IFERROR('Data Transformation'!M254," ")</f>
        <v>249</v>
      </c>
      <c r="L256" s="66">
        <f t="shared" si="4"/>
        <v>250</v>
      </c>
      <c r="M256" s="67">
        <f>IF(L256=" "," ",(IF($L256&gt;0,INDEX('Bin Analysis'!$C$3:$S$10110,MATCH($L256,'Bin Analysis'!$L$3:$L$10110,0),MATCH(M$5,'Bin Analysis'!$C$2:$S$2,0))," ")))</f>
        <v>18</v>
      </c>
      <c r="N256" s="68">
        <f>IF($L256=" "," ",(IF($M256=FALSE," ",(IF($M256&gt;0,INDEX('Bin Analysis'!$C$3:$S$10110,MATCH($L256,'Bin Analysis'!$L$3:$L$10110,0),MATCH(N$5,'Bin Analysis'!$C$2:$S$2,0))," ")))))</f>
        <v>5.8823529411764705E-2</v>
      </c>
      <c r="O256" s="68">
        <f>IF($L256=" "," ",(IF($M256=FALSE," ",(IF($M256&gt;0,INDEX('Bin Analysis'!$C$3:$S$10110,MATCH($L256,'Bin Analysis'!$L$3:$L$10110,0),MATCH(O$5,'Bin Analysis'!$C$2:$S$2,0))," ")))))</f>
        <v>0.76470588235294112</v>
      </c>
      <c r="P256" s="68">
        <f>IF($L256=" "," ",(IF($M256=FALSE," ",(IF($M256&gt;0,INDEX('Bin Analysis'!$C$3:$S$10110,MATCH($L256,'Bin Analysis'!$L$3:$L$10110,0),MATCH(P$5,'Bin Analysis'!$C$2:$S$2,0))," ")))))</f>
        <v>0.5</v>
      </c>
      <c r="Q256" s="68">
        <f>IF($L256=" "," ",(IF($M256=FALSE," ",(IF($M256&gt;0,INDEX('Bin Analysis'!$C$3:$S$10110,MATCH($L256,'Bin Analysis'!$L$3:$L$10110,0),MATCH(Q$5,'Bin Analysis'!$C$2:$S$2,0))," ")))))</f>
        <v>0.47826086956521741</v>
      </c>
      <c r="R256" s="68">
        <f>IF($L256=" "," ",(IF($M256=FALSE," ",(IF($M256&gt;0,INDEX('Bin Analysis'!$C$3:$S$10110,MATCH($L256,'Bin Analysis'!$L$3:$L$10110,0),MATCH(R$5,'Bin Analysis'!$C$2:$S$2,0))," ")))))</f>
        <v>0</v>
      </c>
      <c r="S256" s="68" t="str">
        <f>IF($L256=" "," ",(IF($M256=FALSE," ",(IF($M256&gt;0,INDEX('Bin Analysis'!$C$3:$S$10110,MATCH($L256,'Bin Analysis'!$L$3:$L$10110,0),MATCH(S$5,'Bin Analysis'!$C$2:$S$2,0))," ")))))</f>
        <v>no</v>
      </c>
      <c r="T256" s="68">
        <f>Assignments!K255</f>
        <v>0.94986894764705876</v>
      </c>
      <c r="U256" s="68">
        <f>Assignments!L255</f>
        <v>0.13343559209017528</v>
      </c>
      <c r="V256" s="74" t="str">
        <f>Assignments!V255</f>
        <v>Neutral</v>
      </c>
    </row>
    <row r="257" spans="1:22" x14ac:dyDescent="0.25">
      <c r="A257" s="86" t="s">
        <v>151</v>
      </c>
      <c r="B257" s="87">
        <v>19</v>
      </c>
      <c r="C257" s="87" t="s">
        <v>160</v>
      </c>
      <c r="D257" s="87">
        <v>0.76388908</v>
      </c>
      <c r="E257" s="87">
        <v>4.7045820000000002E-2</v>
      </c>
      <c r="G257" s="40">
        <f>IFERROR('Data Transformation'!M255," ")</f>
        <v>250</v>
      </c>
      <c r="L257" s="66">
        <f t="shared" si="4"/>
        <v>251</v>
      </c>
      <c r="M257" s="67">
        <f>IF(L257=" "," ",(IF($L257&gt;0,INDEX('Bin Analysis'!$C$3:$S$10110,MATCH($L257,'Bin Analysis'!$L$3:$L$10110,0),MATCH(M$5,'Bin Analysis'!$C$2:$S$2,0))," ")))</f>
        <v>19</v>
      </c>
      <c r="N257" s="68">
        <f>IF($L257=" "," ",(IF($M257=FALSE," ",(IF($M257&gt;0,INDEX('Bin Analysis'!$C$3:$S$10110,MATCH($L257,'Bin Analysis'!$L$3:$L$10110,0),MATCH(N$5,'Bin Analysis'!$C$2:$S$2,0))," ")))))</f>
        <v>0</v>
      </c>
      <c r="O257" s="68">
        <f>IF($L257=" "," ",(IF($M257=FALSE," ",(IF($M257&gt;0,INDEX('Bin Analysis'!$C$3:$S$10110,MATCH($L257,'Bin Analysis'!$L$3:$L$10110,0),MATCH(O$5,'Bin Analysis'!$C$2:$S$2,0))," ")))))</f>
        <v>0.3888888888888889</v>
      </c>
      <c r="P257" s="68">
        <f>IF($L257=" "," ",(IF($M257=FALSE," ",(IF($M257&gt;0,INDEX('Bin Analysis'!$C$3:$S$10110,MATCH($L257,'Bin Analysis'!$L$3:$L$10110,0),MATCH(P$5,'Bin Analysis'!$C$2:$S$2,0))," ")))))</f>
        <v>0.7</v>
      </c>
      <c r="Q257" s="68">
        <f>IF($L257=" "," ",(IF($M257=FALSE," ",(IF($M257&gt;0,INDEX('Bin Analysis'!$C$3:$S$10110,MATCH($L257,'Bin Analysis'!$L$3:$L$10110,0),MATCH(Q$5,'Bin Analysis'!$C$2:$S$2,0))," ")))))</f>
        <v>0.65217391304347827</v>
      </c>
      <c r="R257" s="68">
        <f>IF($L257=" "," ",(IF($M257=FALSE," ",(IF($M257&gt;0,INDEX('Bin Analysis'!$C$3:$S$10110,MATCH($L257,'Bin Analysis'!$L$3:$L$10110,0),MATCH(R$5,'Bin Analysis'!$C$2:$S$2,0))," ")))))</f>
        <v>0.33333333333333331</v>
      </c>
      <c r="S257" s="68" t="str">
        <f>IF($L257=" "," ",(IF($M257=FALSE," ",(IF($M257&gt;0,INDEX('Bin Analysis'!$C$3:$S$10110,MATCH($L257,'Bin Analysis'!$L$3:$L$10110,0),MATCH(S$5,'Bin Analysis'!$C$2:$S$2,0))," ")))))</f>
        <v>no</v>
      </c>
      <c r="T257" s="68">
        <f>Assignments!K256</f>
        <v>0.58122331277777783</v>
      </c>
      <c r="U257" s="68">
        <f>Assignments!L256</f>
        <v>0.40745960148205396</v>
      </c>
      <c r="V257" s="74" t="str">
        <f>Assignments!V256</f>
        <v>Rheostat</v>
      </c>
    </row>
    <row r="258" spans="1:22" x14ac:dyDescent="0.25">
      <c r="A258" s="86" t="s">
        <v>151</v>
      </c>
      <c r="B258" s="87">
        <v>19</v>
      </c>
      <c r="C258" s="87" t="s">
        <v>148</v>
      </c>
      <c r="D258" s="87">
        <v>0.80679604000000005</v>
      </c>
      <c r="E258" s="87">
        <v>6.1055230000000002E-2</v>
      </c>
      <c r="G258" s="40">
        <f>IFERROR('Data Transformation'!M256," ")</f>
        <v>251</v>
      </c>
      <c r="L258" s="66">
        <f t="shared" si="4"/>
        <v>252</v>
      </c>
      <c r="M258" s="67">
        <f>IF(L258=" "," ",(IF($L258&gt;0,INDEX('Bin Analysis'!$C$3:$S$10110,MATCH($L258,'Bin Analysis'!$L$3:$L$10110,0),MATCH(M$5,'Bin Analysis'!$C$2:$S$2,0))," ")))</f>
        <v>17</v>
      </c>
      <c r="N258" s="68">
        <f>IF($L258=" "," ",(IF($M258=FALSE," ",(IF($M258&gt;0,INDEX('Bin Analysis'!$C$3:$S$10110,MATCH($L258,'Bin Analysis'!$L$3:$L$10110,0),MATCH(N$5,'Bin Analysis'!$C$2:$S$2,0))," ")))))</f>
        <v>0</v>
      </c>
      <c r="O258" s="68">
        <f>IF($L258=" "," ",(IF($M258=FALSE," ",(IF($M258&gt;0,INDEX('Bin Analysis'!$C$3:$S$10110,MATCH($L258,'Bin Analysis'!$L$3:$L$10110,0),MATCH(O$5,'Bin Analysis'!$C$2:$S$2,0))," ")))))</f>
        <v>6.25E-2</v>
      </c>
      <c r="P258" s="68">
        <f>IF($L258=" "," ",(IF($M258=FALSE," ",(IF($M258&gt;0,INDEX('Bin Analysis'!$C$3:$S$10110,MATCH($L258,'Bin Analysis'!$L$3:$L$10110,0),MATCH(P$5,'Bin Analysis'!$C$2:$S$2,0))," ")))))</f>
        <v>0.5</v>
      </c>
      <c r="Q258" s="68">
        <f>IF($L258=" "," ",(IF($M258=FALSE," ",(IF($M258&gt;0,INDEX('Bin Analysis'!$C$3:$S$10110,MATCH($L258,'Bin Analysis'!$L$3:$L$10110,0),MATCH(Q$5,'Bin Analysis'!$C$2:$S$2,0))," ")))))</f>
        <v>0.52173913043478259</v>
      </c>
      <c r="R258" s="68">
        <f>IF($L258=" "," ",(IF($M258=FALSE," ",(IF($M258&gt;0,INDEX('Bin Analysis'!$C$3:$S$10110,MATCH($L258,'Bin Analysis'!$L$3:$L$10110,0),MATCH(R$5,'Bin Analysis'!$C$2:$S$2,0))," ")))))</f>
        <v>0</v>
      </c>
      <c r="S258" s="68" t="str">
        <f>IF($L258=" "," ",(IF($M258=FALSE," ",(IF($M258&gt;0,INDEX('Bin Analysis'!$C$3:$S$10110,MATCH($L258,'Bin Analysis'!$L$3:$L$10110,0),MATCH(S$5,'Bin Analysis'!$C$2:$S$2,0))," ")))))</f>
        <v>no</v>
      </c>
      <c r="T258" s="68">
        <f>Assignments!K257</f>
        <v>0.72766570375000006</v>
      </c>
      <c r="U258" s="68">
        <f>Assignments!L257</f>
        <v>0.11186663130853813</v>
      </c>
      <c r="V258" s="74" t="str">
        <f>Assignments!V257</f>
        <v>Rheostat</v>
      </c>
    </row>
    <row r="259" spans="1:22" x14ac:dyDescent="0.25">
      <c r="A259" s="86" t="s">
        <v>151</v>
      </c>
      <c r="B259" s="87">
        <v>19</v>
      </c>
      <c r="C259" s="87" t="s">
        <v>145</v>
      </c>
      <c r="D259" s="87">
        <v>0.80897328999999996</v>
      </c>
      <c r="E259" s="87">
        <v>3.940929E-2</v>
      </c>
      <c r="G259" s="40">
        <f>IFERROR('Data Transformation'!M257," ")</f>
        <v>252</v>
      </c>
      <c r="L259" s="66">
        <f t="shared" si="4"/>
        <v>253</v>
      </c>
      <c r="M259" s="67">
        <f>IF(L259=" "," ",(IF($L259&gt;0,INDEX('Bin Analysis'!$C$3:$S$10110,MATCH($L259,'Bin Analysis'!$L$3:$L$10110,0),MATCH(M$5,'Bin Analysis'!$C$2:$S$2,0))," ")))</f>
        <v>17</v>
      </c>
      <c r="N259" s="68">
        <f>IF($L259=" "," ",(IF($M259=FALSE," ",(IF($M259&gt;0,INDEX('Bin Analysis'!$C$3:$S$10110,MATCH($L259,'Bin Analysis'!$L$3:$L$10110,0),MATCH(N$5,'Bin Analysis'!$C$2:$S$2,0))," ")))))</f>
        <v>0</v>
      </c>
      <c r="O259" s="68">
        <f>IF($L259=" "," ",(IF($M259=FALSE," ",(IF($M259&gt;0,INDEX('Bin Analysis'!$C$3:$S$10110,MATCH($L259,'Bin Analysis'!$L$3:$L$10110,0),MATCH(O$5,'Bin Analysis'!$C$2:$S$2,0))," ")))))</f>
        <v>0</v>
      </c>
      <c r="P259" s="68">
        <f>IF($L259=" "," ",(IF($M259=FALSE," ",(IF($M259&gt;0,INDEX('Bin Analysis'!$C$3:$S$10110,MATCH($L259,'Bin Analysis'!$L$3:$L$10110,0),MATCH(P$5,'Bin Analysis'!$C$2:$S$2,0))," ")))))</f>
        <v>0.2</v>
      </c>
      <c r="Q259" s="68">
        <f>IF($L259=" "," ",(IF($M259=FALSE," ",(IF($M259&gt;0,INDEX('Bin Analysis'!$C$3:$S$10110,MATCH($L259,'Bin Analysis'!$L$3:$L$10110,0),MATCH(Q$5,'Bin Analysis'!$C$2:$S$2,0))," ")))))</f>
        <v>8.6956521739130432E-2</v>
      </c>
      <c r="R259" s="68">
        <f>IF($L259=" "," ",(IF($M259=FALSE," ",(IF($M259&gt;0,INDEX('Bin Analysis'!$C$3:$S$10110,MATCH($L259,'Bin Analysis'!$L$3:$L$10110,0),MATCH(R$5,'Bin Analysis'!$C$2:$S$2,0))," ")))))</f>
        <v>1</v>
      </c>
      <c r="S259" s="68" t="str">
        <f>IF($L259=" "," ",(IF($M259=FALSE," ",(IF($M259&gt;0,INDEX('Bin Analysis'!$C$3:$S$10110,MATCH($L259,'Bin Analysis'!$L$3:$L$10110,0),MATCH(S$5,'Bin Analysis'!$C$2:$S$2,0))," ")))))</f>
        <v>yes</v>
      </c>
      <c r="T259" s="68">
        <f>Assignments!K258</f>
        <v>2.2433558749999995E-2</v>
      </c>
      <c r="U259" s="68">
        <f>Assignments!L258</f>
        <v>0.10418923792779437</v>
      </c>
      <c r="V259" s="74" t="str">
        <f>Assignments!V258</f>
        <v>Toggle</v>
      </c>
    </row>
    <row r="260" spans="1:22" x14ac:dyDescent="0.25">
      <c r="A260" s="86" t="s">
        <v>151</v>
      </c>
      <c r="B260" s="87">
        <v>19</v>
      </c>
      <c r="C260" s="87" t="s">
        <v>143</v>
      </c>
      <c r="D260" s="87">
        <v>0.83034026000000005</v>
      </c>
      <c r="E260" s="87">
        <v>6.4399940000000003E-2</v>
      </c>
      <c r="G260" s="40">
        <f>IFERROR('Data Transformation'!M258," ")</f>
        <v>253</v>
      </c>
      <c r="L260" s="66">
        <f t="shared" si="4"/>
        <v>254</v>
      </c>
      <c r="M260" s="67">
        <f>IF(L260=" "," ",(IF($L260&gt;0,INDEX('Bin Analysis'!$C$3:$S$10110,MATCH($L260,'Bin Analysis'!$L$3:$L$10110,0),MATCH(M$5,'Bin Analysis'!$C$2:$S$2,0))," ")))</f>
        <v>18</v>
      </c>
      <c r="N260" s="68">
        <f>IF($L260=" "," ",(IF($M260=FALSE," ",(IF($M260&gt;0,INDEX('Bin Analysis'!$C$3:$S$10110,MATCH($L260,'Bin Analysis'!$L$3:$L$10110,0),MATCH(N$5,'Bin Analysis'!$C$2:$S$2,0))," ")))))</f>
        <v>0</v>
      </c>
      <c r="O260" s="68">
        <f>IF($L260=" "," ",(IF($M260=FALSE," ",(IF($M260&gt;0,INDEX('Bin Analysis'!$C$3:$S$10110,MATCH($L260,'Bin Analysis'!$L$3:$L$10110,0),MATCH(O$5,'Bin Analysis'!$C$2:$S$2,0))," ")))))</f>
        <v>0.47058823529411764</v>
      </c>
      <c r="P260" s="68">
        <f>IF($L260=" "," ",(IF($M260=FALSE," ",(IF($M260&gt;0,INDEX('Bin Analysis'!$C$3:$S$10110,MATCH($L260,'Bin Analysis'!$L$3:$L$10110,0),MATCH(P$5,'Bin Analysis'!$C$2:$S$2,0))," ")))))</f>
        <v>0.6</v>
      </c>
      <c r="Q260" s="68">
        <f>IF($L260=" "," ",(IF($M260=FALSE," ",(IF($M260&gt;0,INDEX('Bin Analysis'!$C$3:$S$10110,MATCH($L260,'Bin Analysis'!$L$3:$L$10110,0),MATCH(Q$5,'Bin Analysis'!$C$2:$S$2,0))," ")))))</f>
        <v>0.60869565217391308</v>
      </c>
      <c r="R260" s="68">
        <f>IF($L260=" "," ",(IF($M260=FALSE," ",(IF($M260&gt;0,INDEX('Bin Analysis'!$C$3:$S$10110,MATCH($L260,'Bin Analysis'!$L$3:$L$10110,0),MATCH(R$5,'Bin Analysis'!$C$2:$S$2,0))," ")))))</f>
        <v>0</v>
      </c>
      <c r="S260" s="68" t="str">
        <f>IF($L260=" "," ",(IF($M260=FALSE," ",(IF($M260&gt;0,INDEX('Bin Analysis'!$C$3:$S$10110,MATCH($L260,'Bin Analysis'!$L$3:$L$10110,0),MATCH(S$5,'Bin Analysis'!$C$2:$S$2,0))," ")))))</f>
        <v>no</v>
      </c>
      <c r="T260" s="68">
        <f>Assignments!K259</f>
        <v>0.7909609029411766</v>
      </c>
      <c r="U260" s="68">
        <f>Assignments!L259</f>
        <v>0.20894791957120298</v>
      </c>
      <c r="V260" s="74" t="str">
        <f>Assignments!V259</f>
        <v>Rheostat</v>
      </c>
    </row>
    <row r="261" spans="1:22" x14ac:dyDescent="0.25">
      <c r="A261" s="86" t="s">
        <v>151</v>
      </c>
      <c r="B261" s="87">
        <v>19</v>
      </c>
      <c r="C261" s="87" t="s">
        <v>158</v>
      </c>
      <c r="D261" s="87">
        <v>0.84881351000000005</v>
      </c>
      <c r="E261" s="87">
        <v>6.836594E-2</v>
      </c>
      <c r="G261" s="40">
        <f>IFERROR('Data Transformation'!M259," ")</f>
        <v>254</v>
      </c>
      <c r="L261" s="66">
        <f t="shared" si="4"/>
        <v>255</v>
      </c>
      <c r="M261" s="67">
        <f>IF(L261=" "," ",(IF($L261&gt;0,INDEX('Bin Analysis'!$C$3:$S$10110,MATCH($L261,'Bin Analysis'!$L$3:$L$10110,0),MATCH(M$5,'Bin Analysis'!$C$2:$S$2,0))," ")))</f>
        <v>15</v>
      </c>
      <c r="N261" s="68">
        <f>IF($L261=" "," ",(IF($M261=FALSE," ",(IF($M261&gt;0,INDEX('Bin Analysis'!$C$3:$S$10110,MATCH($L261,'Bin Analysis'!$L$3:$L$10110,0),MATCH(N$5,'Bin Analysis'!$C$2:$S$2,0))," ")))))</f>
        <v>0</v>
      </c>
      <c r="O261" s="68">
        <f>IF($L261=" "," ",(IF($M261=FALSE," ",(IF($M261&gt;0,INDEX('Bin Analysis'!$C$3:$S$10110,MATCH($L261,'Bin Analysis'!$L$3:$L$10110,0),MATCH(O$5,'Bin Analysis'!$C$2:$S$2,0))," ")))))</f>
        <v>0.7857142857142857</v>
      </c>
      <c r="P261" s="68">
        <f>IF($L261=" "," ",(IF($M261=FALSE," ",(IF($M261&gt;0,INDEX('Bin Analysis'!$C$3:$S$10110,MATCH($L261,'Bin Analysis'!$L$3:$L$10110,0),MATCH(P$5,'Bin Analysis'!$C$2:$S$2,0))," ")))))</f>
        <v>0.4</v>
      </c>
      <c r="Q261" s="68">
        <f>IF($L261=" "," ",(IF($M261=FALSE," ",(IF($M261&gt;0,INDEX('Bin Analysis'!$C$3:$S$10110,MATCH($L261,'Bin Analysis'!$L$3:$L$10110,0),MATCH(Q$5,'Bin Analysis'!$C$2:$S$2,0))," ")))))</f>
        <v>0.34782608695652173</v>
      </c>
      <c r="R261" s="68">
        <f>IF($L261=" "," ",(IF($M261=FALSE," ",(IF($M261&gt;0,INDEX('Bin Analysis'!$C$3:$S$10110,MATCH($L261,'Bin Analysis'!$L$3:$L$10110,0),MATCH(R$5,'Bin Analysis'!$C$2:$S$2,0))," ")))))</f>
        <v>0</v>
      </c>
      <c r="S261" s="68" t="str">
        <f>IF($L261=" "," ",(IF($M261=FALSE," ",(IF($M261&gt;0,INDEX('Bin Analysis'!$C$3:$S$10110,MATCH($L261,'Bin Analysis'!$L$3:$L$10110,0),MATCH(S$5,'Bin Analysis'!$C$2:$S$2,0))," ")))))</f>
        <v>no</v>
      </c>
      <c r="T261" s="68">
        <f>Assignments!K260</f>
        <v>0.91406804857142843</v>
      </c>
      <c r="U261" s="68">
        <f>Assignments!L260</f>
        <v>0.16672624196472555</v>
      </c>
      <c r="V261" s="74" t="str">
        <f>Assignments!V260</f>
        <v>Neutral</v>
      </c>
    </row>
    <row r="262" spans="1:22" x14ac:dyDescent="0.25">
      <c r="A262" s="86" t="s">
        <v>151</v>
      </c>
      <c r="B262" s="87">
        <v>19</v>
      </c>
      <c r="C262" s="87" t="s">
        <v>154</v>
      </c>
      <c r="D262" s="87">
        <v>0.86574322999999997</v>
      </c>
      <c r="E262" s="87">
        <v>7.1547830000000007E-2</v>
      </c>
      <c r="G262" s="40">
        <f>IFERROR('Data Transformation'!M260," ")</f>
        <v>255</v>
      </c>
      <c r="L262" s="66">
        <f t="shared" si="4"/>
        <v>256</v>
      </c>
      <c r="M262" s="67">
        <f>IF(L262=" "," ",(IF($L262&gt;0,INDEX('Bin Analysis'!$C$3:$S$10110,MATCH($L262,'Bin Analysis'!$L$3:$L$10110,0),MATCH(M$5,'Bin Analysis'!$C$2:$S$2,0))," ")))</f>
        <v>20</v>
      </c>
      <c r="N262" s="68">
        <f>IF($L262=" "," ",(IF($M262=FALSE," ",(IF($M262&gt;0,INDEX('Bin Analysis'!$C$3:$S$10110,MATCH($L262,'Bin Analysis'!$L$3:$L$10110,0),MATCH(N$5,'Bin Analysis'!$C$2:$S$2,0))," ")))))</f>
        <v>0</v>
      </c>
      <c r="O262" s="68">
        <f>IF($L262=" "," ",(IF($M262=FALSE," ",(IF($M262&gt;0,INDEX('Bin Analysis'!$C$3:$S$10110,MATCH($L262,'Bin Analysis'!$L$3:$L$10110,0),MATCH(O$5,'Bin Analysis'!$C$2:$S$2,0))," ")))))</f>
        <v>5.2631578947368418E-2</v>
      </c>
      <c r="P262" s="68">
        <f>IF($L262=" "," ",(IF($M262=FALSE," ",(IF($M262&gt;0,INDEX('Bin Analysis'!$C$3:$S$10110,MATCH($L262,'Bin Analysis'!$L$3:$L$10110,0),MATCH(P$5,'Bin Analysis'!$C$2:$S$2,0))," ")))))</f>
        <v>0.7</v>
      </c>
      <c r="Q262" s="68">
        <f>IF($L262=" "," ",(IF($M262=FALSE," ",(IF($M262&gt;0,INDEX('Bin Analysis'!$C$3:$S$10110,MATCH($L262,'Bin Analysis'!$L$3:$L$10110,0),MATCH(Q$5,'Bin Analysis'!$C$2:$S$2,0))," ")))))</f>
        <v>0.65217391304347827</v>
      </c>
      <c r="R262" s="68">
        <f>IF($L262=" "," ",(IF($M262=FALSE," ",(IF($M262&gt;0,INDEX('Bin Analysis'!$C$3:$S$10110,MATCH($L262,'Bin Analysis'!$L$3:$L$10110,0),MATCH(R$5,'Bin Analysis'!$C$2:$S$2,0))," ")))))</f>
        <v>0.57894736842105265</v>
      </c>
      <c r="S262" s="68" t="str">
        <f>IF($L262=" "," ",(IF($M262=FALSE," ",(IF($M262&gt;0,INDEX('Bin Analysis'!$C$3:$S$10110,MATCH($L262,'Bin Analysis'!$L$3:$L$10110,0),MATCH(S$5,'Bin Analysis'!$C$2:$S$2,0))," ")))))</f>
        <v>no</v>
      </c>
      <c r="T262" s="68">
        <f>Assignments!K261</f>
        <v>0.33031768684210527</v>
      </c>
      <c r="U262" s="68">
        <f>Assignments!L261</f>
        <v>0.27766938106072764</v>
      </c>
      <c r="V262" s="74" t="str">
        <f>Assignments!V261</f>
        <v>Rheostat</v>
      </c>
    </row>
    <row r="263" spans="1:22" x14ac:dyDescent="0.25">
      <c r="A263" s="86" t="s">
        <v>151</v>
      </c>
      <c r="B263" s="87">
        <v>19</v>
      </c>
      <c r="C263" s="87" t="s">
        <v>161</v>
      </c>
      <c r="D263" s="87">
        <v>0.89035447999999995</v>
      </c>
      <c r="E263" s="87">
        <v>5.2639159999999997E-2</v>
      </c>
      <c r="G263" s="40">
        <f>IFERROR('Data Transformation'!M261," ")</f>
        <v>256</v>
      </c>
      <c r="L263" s="66">
        <f t="shared" ref="L263:L326" si="5">$G264</f>
        <v>257</v>
      </c>
      <c r="M263" s="67">
        <f>IF(L263=" "," ",(IF($L263&gt;0,INDEX('Bin Analysis'!$C$3:$S$10110,MATCH($L263,'Bin Analysis'!$L$3:$L$10110,0),MATCH(M$5,'Bin Analysis'!$C$2:$S$2,0))," ")))</f>
        <v>17</v>
      </c>
      <c r="N263" s="68">
        <f>IF($L263=" "," ",(IF($M263=FALSE," ",(IF($M263&gt;0,INDEX('Bin Analysis'!$C$3:$S$10110,MATCH($L263,'Bin Analysis'!$L$3:$L$10110,0),MATCH(N$5,'Bin Analysis'!$C$2:$S$2,0))," ")))))</f>
        <v>0</v>
      </c>
      <c r="O263" s="68">
        <f>IF($L263=" "," ",(IF($M263=FALSE," ",(IF($M263&gt;0,INDEX('Bin Analysis'!$C$3:$S$10110,MATCH($L263,'Bin Analysis'!$L$3:$L$10110,0),MATCH(O$5,'Bin Analysis'!$C$2:$S$2,0))," ")))))</f>
        <v>0.25</v>
      </c>
      <c r="P263" s="68">
        <f>IF($L263=" "," ",(IF($M263=FALSE," ",(IF($M263&gt;0,INDEX('Bin Analysis'!$C$3:$S$10110,MATCH($L263,'Bin Analysis'!$L$3:$L$10110,0),MATCH(P$5,'Bin Analysis'!$C$2:$S$2,0))," ")))))</f>
        <v>0.8</v>
      </c>
      <c r="Q263" s="68">
        <f>IF($L263=" "," ",(IF($M263=FALSE," ",(IF($M263&gt;0,INDEX('Bin Analysis'!$C$3:$S$10110,MATCH($L263,'Bin Analysis'!$L$3:$L$10110,0),MATCH(Q$5,'Bin Analysis'!$C$2:$S$2,0))," ")))))</f>
        <v>0.73913043478260865</v>
      </c>
      <c r="R263" s="68">
        <f>IF($L263=" "," ",(IF($M263=FALSE," ",(IF($M263&gt;0,INDEX('Bin Analysis'!$C$3:$S$10110,MATCH($L263,'Bin Analysis'!$L$3:$L$10110,0),MATCH(R$5,'Bin Analysis'!$C$2:$S$2,0))," ")))))</f>
        <v>0.125</v>
      </c>
      <c r="S263" s="68" t="str">
        <f>IF($L263=" "," ",(IF($M263=FALSE," ",(IF($M263&gt;0,INDEX('Bin Analysis'!$C$3:$S$10110,MATCH($L263,'Bin Analysis'!$L$3:$L$10110,0),MATCH(S$5,'Bin Analysis'!$C$2:$S$2,0))," ")))))</f>
        <v>no</v>
      </c>
      <c r="T263" s="68">
        <f>Assignments!K262</f>
        <v>0.64840643749999993</v>
      </c>
      <c r="U263" s="68">
        <f>Assignments!L262</f>
        <v>0.30423629626317017</v>
      </c>
      <c r="V263" s="74" t="str">
        <f>Assignments!V262</f>
        <v>Rheostat</v>
      </c>
    </row>
    <row r="264" spans="1:22" x14ac:dyDescent="0.25">
      <c r="A264" s="86" t="s">
        <v>151</v>
      </c>
      <c r="B264" s="87">
        <v>19</v>
      </c>
      <c r="C264" s="87" t="s">
        <v>153</v>
      </c>
      <c r="D264" s="87">
        <v>0.94921942000000004</v>
      </c>
      <c r="E264" s="87">
        <v>3.9573120000000003E-2</v>
      </c>
      <c r="G264" s="40">
        <f>IFERROR('Data Transformation'!M262," ")</f>
        <v>257</v>
      </c>
      <c r="L264" s="66">
        <f t="shared" si="5"/>
        <v>258</v>
      </c>
      <c r="M264" s="67">
        <f>IF(L264=" "," ",(IF($L264&gt;0,INDEX('Bin Analysis'!$C$3:$S$10110,MATCH($L264,'Bin Analysis'!$L$3:$L$10110,0),MATCH(M$5,'Bin Analysis'!$C$2:$S$2,0))," ")))</f>
        <v>16</v>
      </c>
      <c r="N264" s="68">
        <f>IF($L264=" "," ",(IF($M264=FALSE," ",(IF($M264&gt;0,INDEX('Bin Analysis'!$C$3:$S$10110,MATCH($L264,'Bin Analysis'!$L$3:$L$10110,0),MATCH(N$5,'Bin Analysis'!$C$2:$S$2,0))," ")))))</f>
        <v>0</v>
      </c>
      <c r="O264" s="68">
        <f>IF($L264=" "," ",(IF($M264=FALSE," ",(IF($M264&gt;0,INDEX('Bin Analysis'!$C$3:$S$10110,MATCH($L264,'Bin Analysis'!$L$3:$L$10110,0),MATCH(O$5,'Bin Analysis'!$C$2:$S$2,0))," ")))))</f>
        <v>0</v>
      </c>
      <c r="P264" s="68">
        <f>IF($L264=" "," ",(IF($M264=FALSE," ",(IF($M264&gt;0,INDEX('Bin Analysis'!$C$3:$S$10110,MATCH($L264,'Bin Analysis'!$L$3:$L$10110,0),MATCH(P$5,'Bin Analysis'!$C$2:$S$2,0))," ")))))</f>
        <v>0.2</v>
      </c>
      <c r="Q264" s="68">
        <f>IF($L264=" "," ",(IF($M264=FALSE," ",(IF($M264&gt;0,INDEX('Bin Analysis'!$C$3:$S$10110,MATCH($L264,'Bin Analysis'!$L$3:$L$10110,0),MATCH(Q$5,'Bin Analysis'!$C$2:$S$2,0))," ")))))</f>
        <v>8.6956521739130432E-2</v>
      </c>
      <c r="R264" s="68">
        <f>IF($L264=" "," ",(IF($M264=FALSE," ",(IF($M264&gt;0,INDEX('Bin Analysis'!$C$3:$S$10110,MATCH($L264,'Bin Analysis'!$L$3:$L$10110,0),MATCH(R$5,'Bin Analysis'!$C$2:$S$2,0))," ")))))</f>
        <v>1</v>
      </c>
      <c r="S264" s="68" t="str">
        <f>IF($L264=" "," ",(IF($M264=FALSE," ",(IF($M264&gt;0,INDEX('Bin Analysis'!$C$3:$S$10110,MATCH($L264,'Bin Analysis'!$L$3:$L$10110,0),MATCH(S$5,'Bin Analysis'!$C$2:$S$2,0))," ")))))</f>
        <v>yes</v>
      </c>
      <c r="T264" s="68">
        <f>Assignments!K263</f>
        <v>3.8710468666666671E-2</v>
      </c>
      <c r="U264" s="68">
        <f>Assignments!L263</f>
        <v>6.0328714862404792E-2</v>
      </c>
      <c r="V264" s="74" t="str">
        <f>Assignments!V263</f>
        <v>Toggle</v>
      </c>
    </row>
    <row r="265" spans="1:22" x14ac:dyDescent="0.25">
      <c r="A265" s="86" t="s">
        <v>151</v>
      </c>
      <c r="B265" s="87">
        <v>19</v>
      </c>
      <c r="C265" s="87" t="s">
        <v>155</v>
      </c>
      <c r="D265" s="87">
        <v>0.97683781999999997</v>
      </c>
      <c r="E265" s="87">
        <v>3.6689029999999997E-2</v>
      </c>
      <c r="G265" s="40">
        <f>IFERROR('Data Transformation'!M263," ")</f>
        <v>258</v>
      </c>
      <c r="L265" s="66">
        <f t="shared" si="5"/>
        <v>259</v>
      </c>
      <c r="M265" s="67">
        <f>IF(L265=" "," ",(IF($L265&gt;0,INDEX('Bin Analysis'!$C$3:$S$10110,MATCH($L265,'Bin Analysis'!$L$3:$L$10110,0),MATCH(M$5,'Bin Analysis'!$C$2:$S$2,0))," ")))</f>
        <v>11</v>
      </c>
      <c r="N265" s="68">
        <f>IF($L265=" "," ",(IF($M265=FALSE," ",(IF($M265&gt;0,INDEX('Bin Analysis'!$C$3:$S$10110,MATCH($L265,'Bin Analysis'!$L$3:$L$10110,0),MATCH(N$5,'Bin Analysis'!$C$2:$S$2,0))," ")))))</f>
        <v>0.3</v>
      </c>
      <c r="O265" s="68">
        <f>IF($L265=" "," ",(IF($M265=FALSE," ",(IF($M265&gt;0,INDEX('Bin Analysis'!$C$3:$S$10110,MATCH($L265,'Bin Analysis'!$L$3:$L$10110,0),MATCH(O$5,'Bin Analysis'!$C$2:$S$2,0))," ")))))</f>
        <v>0.3</v>
      </c>
      <c r="P265" s="68">
        <f>IF($L265=" "," ",(IF($M265=FALSE," ",(IF($M265&gt;0,INDEX('Bin Analysis'!$C$3:$S$10110,MATCH($L265,'Bin Analysis'!$L$3:$L$10110,0),MATCH(P$5,'Bin Analysis'!$C$2:$S$2,0))," ")))))</f>
        <v>0.5</v>
      </c>
      <c r="Q265" s="68">
        <f>IF($L265=" "," ",(IF($M265=FALSE," ",(IF($M265&gt;0,INDEX('Bin Analysis'!$C$3:$S$10110,MATCH($L265,'Bin Analysis'!$L$3:$L$10110,0),MATCH(Q$5,'Bin Analysis'!$C$2:$S$2,0))," ")))))</f>
        <v>0.39130434782608697</v>
      </c>
      <c r="R265" s="68">
        <f>IF($L265=" "," ",(IF($M265=FALSE," ",(IF($M265&gt;0,INDEX('Bin Analysis'!$C$3:$S$10110,MATCH($L265,'Bin Analysis'!$L$3:$L$10110,0),MATCH(R$5,'Bin Analysis'!$C$2:$S$2,0))," ")))))</f>
        <v>0.2</v>
      </c>
      <c r="S265" s="68" t="str">
        <f>IF($L265=" "," ",(IF($M265=FALSE," ",(IF($M265&gt;0,INDEX('Bin Analysis'!$C$3:$S$10110,MATCH($L265,'Bin Analysis'!$L$3:$L$10110,0),MATCH(S$5,'Bin Analysis'!$C$2:$S$2,0))," ")))))</f>
        <v>no</v>
      </c>
      <c r="T265" s="68">
        <f>Assignments!K264</f>
        <v>0.7816632939999999</v>
      </c>
      <c r="U265" s="68">
        <f>Assignments!L264</f>
        <v>0.42981635536224799</v>
      </c>
      <c r="V265" s="74" t="str">
        <f>Assignments!V264</f>
        <v>Moderate</v>
      </c>
    </row>
    <row r="266" spans="1:22" x14ac:dyDescent="0.25">
      <c r="A266" s="86" t="s">
        <v>151</v>
      </c>
      <c r="B266" s="87">
        <v>19</v>
      </c>
      <c r="C266" s="87" t="s">
        <v>147</v>
      </c>
      <c r="D266" s="87">
        <v>0.98535245000000005</v>
      </c>
      <c r="E266" s="87">
        <v>2.9041279999999999E-2</v>
      </c>
      <c r="G266" s="40">
        <f>IFERROR('Data Transformation'!M264," ")</f>
        <v>259</v>
      </c>
      <c r="L266" s="66">
        <f t="shared" si="5"/>
        <v>260</v>
      </c>
      <c r="M266" s="67">
        <f>IF(L266=" "," ",(IF($L266&gt;0,INDEX('Bin Analysis'!$C$3:$S$10110,MATCH($L266,'Bin Analysis'!$L$3:$L$10110,0),MATCH(M$5,'Bin Analysis'!$C$2:$S$2,0))," ")))</f>
        <v>18</v>
      </c>
      <c r="N266" s="68">
        <f>IF($L266=" "," ",(IF($M266=FALSE," ",(IF($M266&gt;0,INDEX('Bin Analysis'!$C$3:$S$10110,MATCH($L266,'Bin Analysis'!$L$3:$L$10110,0),MATCH(N$5,'Bin Analysis'!$C$2:$S$2,0))," ")))))</f>
        <v>0</v>
      </c>
      <c r="O266" s="68">
        <f>IF($L266=" "," ",(IF($M266=FALSE," ",(IF($M266&gt;0,INDEX('Bin Analysis'!$C$3:$S$10110,MATCH($L266,'Bin Analysis'!$L$3:$L$10110,0),MATCH(O$5,'Bin Analysis'!$C$2:$S$2,0))," ")))))</f>
        <v>0</v>
      </c>
      <c r="P266" s="68">
        <f>IF($L266=" "," ",(IF($M266=FALSE," ",(IF($M266&gt;0,INDEX('Bin Analysis'!$C$3:$S$10110,MATCH($L266,'Bin Analysis'!$L$3:$L$10110,0),MATCH(P$5,'Bin Analysis'!$C$2:$S$2,0))," ")))))</f>
        <v>0.2</v>
      </c>
      <c r="Q266" s="68">
        <f>IF($L266=" "," ",(IF($M266=FALSE," ",(IF($M266&gt;0,INDEX('Bin Analysis'!$C$3:$S$10110,MATCH($L266,'Bin Analysis'!$L$3:$L$10110,0),MATCH(Q$5,'Bin Analysis'!$C$2:$S$2,0))," ")))))</f>
        <v>8.6956521739130432E-2</v>
      </c>
      <c r="R266" s="68">
        <f>IF($L266=" "," ",(IF($M266=FALSE," ",(IF($M266&gt;0,INDEX('Bin Analysis'!$C$3:$S$10110,MATCH($L266,'Bin Analysis'!$L$3:$L$10110,0),MATCH(R$5,'Bin Analysis'!$C$2:$S$2,0))," ")))))</f>
        <v>1</v>
      </c>
      <c r="S266" s="68" t="str">
        <f>IF($L266=" "," ",(IF($M266=FALSE," ",(IF($M266&gt;0,INDEX('Bin Analysis'!$C$3:$S$10110,MATCH($L266,'Bin Analysis'!$L$3:$L$10110,0),MATCH(S$5,'Bin Analysis'!$C$2:$S$2,0))," ")))))</f>
        <v>yes</v>
      </c>
      <c r="T266" s="68">
        <f>Assignments!K265</f>
        <v>3.3623184705882353E-2</v>
      </c>
      <c r="U266" s="68">
        <f>Assignments!L265</f>
        <v>9.0185750918417004E-2</v>
      </c>
      <c r="V266" s="74" t="str">
        <f>Assignments!V265</f>
        <v>Toggle</v>
      </c>
    </row>
    <row r="267" spans="1:22" x14ac:dyDescent="0.25">
      <c r="A267" s="86" t="s">
        <v>151</v>
      </c>
      <c r="B267" s="87">
        <v>19</v>
      </c>
      <c r="C267" s="87" t="s">
        <v>9</v>
      </c>
      <c r="D267" s="87">
        <v>1.01572117</v>
      </c>
      <c r="E267" s="87">
        <v>4.1165859999999999E-2</v>
      </c>
      <c r="G267" s="40">
        <f>IFERROR('Data Transformation'!M265," ")</f>
        <v>260</v>
      </c>
      <c r="L267" s="66">
        <f t="shared" si="5"/>
        <v>261</v>
      </c>
      <c r="M267" s="67">
        <f>IF(L267=" "," ",(IF($L267&gt;0,INDEX('Bin Analysis'!$C$3:$S$10110,MATCH($L267,'Bin Analysis'!$L$3:$L$10110,0),MATCH(M$5,'Bin Analysis'!$C$2:$S$2,0))," ")))</f>
        <v>16</v>
      </c>
      <c r="N267" s="68">
        <f>IF($L267=" "," ",(IF($M267=FALSE," ",(IF($M267&gt;0,INDEX('Bin Analysis'!$C$3:$S$10110,MATCH($L267,'Bin Analysis'!$L$3:$L$10110,0),MATCH(N$5,'Bin Analysis'!$C$2:$S$2,0))," ")))))</f>
        <v>0</v>
      </c>
      <c r="O267" s="68">
        <f>IF($L267=" "," ",(IF($M267=FALSE," ",(IF($M267&gt;0,INDEX('Bin Analysis'!$C$3:$S$10110,MATCH($L267,'Bin Analysis'!$L$3:$L$10110,0),MATCH(O$5,'Bin Analysis'!$C$2:$S$2,0))," ")))))</f>
        <v>0</v>
      </c>
      <c r="P267" s="68">
        <f>IF($L267=" "," ",(IF($M267=FALSE," ",(IF($M267&gt;0,INDEX('Bin Analysis'!$C$3:$S$10110,MATCH($L267,'Bin Analysis'!$L$3:$L$10110,0),MATCH(P$5,'Bin Analysis'!$C$2:$S$2,0))," ")))))</f>
        <v>0.2</v>
      </c>
      <c r="Q267" s="68">
        <f>IF($L267=" "," ",(IF($M267=FALSE," ",(IF($M267&gt;0,INDEX('Bin Analysis'!$C$3:$S$10110,MATCH($L267,'Bin Analysis'!$L$3:$L$10110,0),MATCH(Q$5,'Bin Analysis'!$C$2:$S$2,0))," ")))))</f>
        <v>8.6956521739130432E-2</v>
      </c>
      <c r="R267" s="68">
        <f>IF($L267=" "," ",(IF($M267=FALSE," ",(IF($M267&gt;0,INDEX('Bin Analysis'!$C$3:$S$10110,MATCH($L267,'Bin Analysis'!$L$3:$L$10110,0),MATCH(R$5,'Bin Analysis'!$C$2:$S$2,0))," ")))))</f>
        <v>1</v>
      </c>
      <c r="S267" s="68" t="str">
        <f>IF($L267=" "," ",(IF($M267=FALSE," ",(IF($M267&gt;0,INDEX('Bin Analysis'!$C$3:$S$10110,MATCH($L267,'Bin Analysis'!$L$3:$L$10110,0),MATCH(S$5,'Bin Analysis'!$C$2:$S$2,0))," ")))))</f>
        <v>yes</v>
      </c>
      <c r="T267" s="68">
        <f>Assignments!K266</f>
        <v>-2.3288033333333336E-2</v>
      </c>
      <c r="U267" s="68">
        <f>Assignments!L266</f>
        <v>6.4157826535100659E-2</v>
      </c>
      <c r="V267" s="74" t="str">
        <f>Assignments!V266</f>
        <v>Toggle</v>
      </c>
    </row>
    <row r="268" spans="1:22" x14ac:dyDescent="0.25">
      <c r="A268" s="86" t="s">
        <v>151</v>
      </c>
      <c r="B268" s="87">
        <v>19</v>
      </c>
      <c r="C268" s="87" t="s">
        <v>146</v>
      </c>
      <c r="D268" s="87">
        <v>1.0342412999999999</v>
      </c>
      <c r="E268" s="87">
        <v>5.6489669999999999E-2</v>
      </c>
      <c r="G268" s="40">
        <f>IFERROR('Data Transformation'!M266," ")</f>
        <v>261</v>
      </c>
      <c r="L268" s="66">
        <f t="shared" si="5"/>
        <v>262</v>
      </c>
      <c r="M268" s="67">
        <f>IF(L268=" "," ",(IF($L268&gt;0,INDEX('Bin Analysis'!$C$3:$S$10110,MATCH($L268,'Bin Analysis'!$L$3:$L$10110,0),MATCH(M$5,'Bin Analysis'!$C$2:$S$2,0))," ")))</f>
        <v>17</v>
      </c>
      <c r="N268" s="68">
        <f>IF($L268=" "," ",(IF($M268=FALSE," ",(IF($M268&gt;0,INDEX('Bin Analysis'!$C$3:$S$10110,MATCH($L268,'Bin Analysis'!$L$3:$L$10110,0),MATCH(N$5,'Bin Analysis'!$C$2:$S$2,0))," ")))))</f>
        <v>6.25E-2</v>
      </c>
      <c r="O268" s="68">
        <f>IF($L268=" "," ",(IF($M268=FALSE," ",(IF($M268&gt;0,INDEX('Bin Analysis'!$C$3:$S$10110,MATCH($L268,'Bin Analysis'!$L$3:$L$10110,0),MATCH(O$5,'Bin Analysis'!$C$2:$S$2,0))," ")))))</f>
        <v>0.25</v>
      </c>
      <c r="P268" s="68">
        <f>IF($L268=" "," ",(IF($M268=FALSE," ",(IF($M268&gt;0,INDEX('Bin Analysis'!$C$3:$S$10110,MATCH($L268,'Bin Analysis'!$L$3:$L$10110,0),MATCH(P$5,'Bin Analysis'!$C$2:$S$2,0))," ")))))</f>
        <v>0.6</v>
      </c>
      <c r="Q268" s="68">
        <f>IF($L268=" "," ",(IF($M268=FALSE," ",(IF($M268&gt;0,INDEX('Bin Analysis'!$C$3:$S$10110,MATCH($L268,'Bin Analysis'!$L$3:$L$10110,0),MATCH(Q$5,'Bin Analysis'!$C$2:$S$2,0))," ")))))</f>
        <v>0.52173913043478259</v>
      </c>
      <c r="R268" s="68">
        <f>IF($L268=" "," ",(IF($M268=FALSE," ",(IF($M268&gt;0,INDEX('Bin Analysis'!$C$3:$S$10110,MATCH($L268,'Bin Analysis'!$L$3:$L$10110,0),MATCH(R$5,'Bin Analysis'!$C$2:$S$2,0))," ")))))</f>
        <v>0.5</v>
      </c>
      <c r="S268" s="68" t="str">
        <f>IF($L268=" "," ",(IF($M268=FALSE," ",(IF($M268&gt;0,INDEX('Bin Analysis'!$C$3:$S$10110,MATCH($L268,'Bin Analysis'!$L$3:$L$10110,0),MATCH(S$5,'Bin Analysis'!$C$2:$S$2,0))," ")))))</f>
        <v>no</v>
      </c>
      <c r="T268" s="68">
        <f>Assignments!K267</f>
        <v>0.44729148187500001</v>
      </c>
      <c r="U268" s="68">
        <f>Assignments!L267</f>
        <v>0.48550212987538721</v>
      </c>
      <c r="V268" s="74" t="str">
        <f>Assignments!V267</f>
        <v>Rheostat</v>
      </c>
    </row>
    <row r="269" spans="1:22" x14ac:dyDescent="0.25">
      <c r="A269" s="86" t="s">
        <v>151</v>
      </c>
      <c r="B269" s="87">
        <v>19</v>
      </c>
      <c r="C269" s="87" t="s">
        <v>149</v>
      </c>
      <c r="D269" s="87">
        <v>1.0440754400000001</v>
      </c>
      <c r="E269" s="87">
        <v>4.0031860000000002E-2</v>
      </c>
      <c r="G269" s="40">
        <f>IFERROR('Data Transformation'!M267," ")</f>
        <v>262</v>
      </c>
      <c r="L269" s="66">
        <f t="shared" si="5"/>
        <v>263</v>
      </c>
      <c r="M269" s="67">
        <f>IF(L269=" "," ",(IF($L269&gt;0,INDEX('Bin Analysis'!$C$3:$S$10110,MATCH($L269,'Bin Analysis'!$L$3:$L$10110,0),MATCH(M$5,'Bin Analysis'!$C$2:$S$2,0))," ")))</f>
        <v>18</v>
      </c>
      <c r="N269" s="68">
        <f>IF($L269=" "," ",(IF($M269=FALSE," ",(IF($M269&gt;0,INDEX('Bin Analysis'!$C$3:$S$10110,MATCH($L269,'Bin Analysis'!$L$3:$L$10110,0),MATCH(N$5,'Bin Analysis'!$C$2:$S$2,0))," ")))))</f>
        <v>0</v>
      </c>
      <c r="O269" s="68">
        <f>IF($L269=" "," ",(IF($M269=FALSE," ",(IF($M269&gt;0,INDEX('Bin Analysis'!$C$3:$S$10110,MATCH($L269,'Bin Analysis'!$L$3:$L$10110,0),MATCH(O$5,'Bin Analysis'!$C$2:$S$2,0))," ")))))</f>
        <v>0.17647058823529413</v>
      </c>
      <c r="P269" s="68">
        <f>IF($L269=" "," ",(IF($M269=FALSE," ",(IF($M269&gt;0,INDEX('Bin Analysis'!$C$3:$S$10110,MATCH($L269,'Bin Analysis'!$L$3:$L$10110,0),MATCH(P$5,'Bin Analysis'!$C$2:$S$2,0))," ")))))</f>
        <v>0.6</v>
      </c>
      <c r="Q269" s="68">
        <f>IF($L269=" "," ",(IF($M269=FALSE," ",(IF($M269&gt;0,INDEX('Bin Analysis'!$C$3:$S$10110,MATCH($L269,'Bin Analysis'!$L$3:$L$10110,0),MATCH(Q$5,'Bin Analysis'!$C$2:$S$2,0))," ")))))</f>
        <v>0.52173913043478259</v>
      </c>
      <c r="R269" s="68">
        <f>IF($L269=" "," ",(IF($M269=FALSE," ",(IF($M269&gt;0,INDEX('Bin Analysis'!$C$3:$S$10110,MATCH($L269,'Bin Analysis'!$L$3:$L$10110,0),MATCH(R$5,'Bin Analysis'!$C$2:$S$2,0))," ")))))</f>
        <v>0.52941176470588236</v>
      </c>
      <c r="S269" s="68" t="str">
        <f>IF($L269=" "," ",(IF($M269=FALSE," ",(IF($M269&gt;0,INDEX('Bin Analysis'!$C$3:$S$10110,MATCH($L269,'Bin Analysis'!$L$3:$L$10110,0),MATCH(S$5,'Bin Analysis'!$C$2:$S$2,0))," ")))))</f>
        <v>no</v>
      </c>
      <c r="T269" s="68">
        <f>Assignments!K268</f>
        <v>0.38461428117647056</v>
      </c>
      <c r="U269" s="68">
        <f>Assignments!L268</f>
        <v>0.34255030367407246</v>
      </c>
      <c r="V269" s="74" t="str">
        <f>Assignments!V268</f>
        <v>Rheostat</v>
      </c>
    </row>
    <row r="270" spans="1:22" x14ac:dyDescent="0.25">
      <c r="A270" s="86" t="s">
        <v>151</v>
      </c>
      <c r="B270" s="87">
        <v>19</v>
      </c>
      <c r="C270" s="87" t="s">
        <v>156</v>
      </c>
      <c r="D270" s="87">
        <v>1.0660122700000001</v>
      </c>
      <c r="E270" s="87">
        <v>3.9669500000000003E-2</v>
      </c>
      <c r="G270" s="40">
        <f>IFERROR('Data Transformation'!M268," ")</f>
        <v>263</v>
      </c>
      <c r="L270" s="66">
        <f t="shared" si="5"/>
        <v>264</v>
      </c>
      <c r="M270" s="67">
        <f>IF(L270=" "," ",(IF($L270&gt;0,INDEX('Bin Analysis'!$C$3:$S$10110,MATCH($L270,'Bin Analysis'!$L$3:$L$10110,0),MATCH(M$5,'Bin Analysis'!$C$2:$S$2,0))," ")))</f>
        <v>18</v>
      </c>
      <c r="N270" s="68">
        <f>IF($L270=" "," ",(IF($M270=FALSE," ",(IF($M270&gt;0,INDEX('Bin Analysis'!$C$3:$S$10110,MATCH($L270,'Bin Analysis'!$L$3:$L$10110,0),MATCH(N$5,'Bin Analysis'!$C$2:$S$2,0))," ")))))</f>
        <v>5.8823529411764705E-2</v>
      </c>
      <c r="O270" s="68">
        <f>IF($L270=" "," ",(IF($M270=FALSE," ",(IF($M270&gt;0,INDEX('Bin Analysis'!$C$3:$S$10110,MATCH($L270,'Bin Analysis'!$L$3:$L$10110,0),MATCH(O$5,'Bin Analysis'!$C$2:$S$2,0))," ")))))</f>
        <v>0</v>
      </c>
      <c r="P270" s="68">
        <f>IF($L270=" "," ",(IF($M270=FALSE," ",(IF($M270&gt;0,INDEX('Bin Analysis'!$C$3:$S$10110,MATCH($L270,'Bin Analysis'!$L$3:$L$10110,0),MATCH(P$5,'Bin Analysis'!$C$2:$S$2,0))," ")))))</f>
        <v>0.3</v>
      </c>
      <c r="Q270" s="68">
        <f>IF($L270=" "," ",(IF($M270=FALSE," ",(IF($M270&gt;0,INDEX('Bin Analysis'!$C$3:$S$10110,MATCH($L270,'Bin Analysis'!$L$3:$L$10110,0),MATCH(Q$5,'Bin Analysis'!$C$2:$S$2,0))," ")))))</f>
        <v>0.17391304347826086</v>
      </c>
      <c r="R270" s="68">
        <f>IF($L270=" "," ",(IF($M270=FALSE," ",(IF($M270&gt;0,INDEX('Bin Analysis'!$C$3:$S$10110,MATCH($L270,'Bin Analysis'!$L$3:$L$10110,0),MATCH(R$5,'Bin Analysis'!$C$2:$S$2,0))," ")))))</f>
        <v>0.94117647058823528</v>
      </c>
      <c r="S270" s="68" t="str">
        <f>IF($L270=" "," ",(IF($M270=FALSE," ",(IF($M270&gt;0,INDEX('Bin Analysis'!$C$3:$S$10110,MATCH($L270,'Bin Analysis'!$L$3:$L$10110,0),MATCH(S$5,'Bin Analysis'!$C$2:$S$2,0))," ")))))</f>
        <v>no</v>
      </c>
      <c r="T270" s="68">
        <f>Assignments!K269</f>
        <v>8.5179938823529408E-2</v>
      </c>
      <c r="U270" s="68">
        <f>Assignments!L269</f>
        <v>0.31906243636325082</v>
      </c>
      <c r="V270" s="74" t="str">
        <f>Assignments!V269</f>
        <v>Toggle</v>
      </c>
    </row>
    <row r="271" spans="1:22" x14ac:dyDescent="0.25">
      <c r="A271" s="86" t="s">
        <v>149</v>
      </c>
      <c r="B271" s="87">
        <v>20</v>
      </c>
      <c r="C271" s="87" t="s">
        <v>160</v>
      </c>
      <c r="D271" s="87">
        <v>0.85875363999999998</v>
      </c>
      <c r="E271" s="87">
        <v>3.3659469999999997E-2</v>
      </c>
      <c r="G271" s="40">
        <f>IFERROR('Data Transformation'!M269," ")</f>
        <v>264</v>
      </c>
      <c r="L271" s="66">
        <f t="shared" si="5"/>
        <v>265</v>
      </c>
      <c r="M271" s="67">
        <f>IF(L271=" "," ",(IF($L271&gt;0,INDEX('Bin Analysis'!$C$3:$S$10110,MATCH($L271,'Bin Analysis'!$L$3:$L$10110,0),MATCH(M$5,'Bin Analysis'!$C$2:$S$2,0))," ")))</f>
        <v>18</v>
      </c>
      <c r="N271" s="68">
        <f>IF($L271=" "," ",(IF($M271=FALSE," ",(IF($M271&gt;0,INDEX('Bin Analysis'!$C$3:$S$10110,MATCH($L271,'Bin Analysis'!$L$3:$L$10110,0),MATCH(N$5,'Bin Analysis'!$C$2:$S$2,0))," ")))))</f>
        <v>0</v>
      </c>
      <c r="O271" s="68">
        <f>IF($L271=" "," ",(IF($M271=FALSE," ",(IF($M271&gt;0,INDEX('Bin Analysis'!$C$3:$S$10110,MATCH($L271,'Bin Analysis'!$L$3:$L$10110,0),MATCH(O$5,'Bin Analysis'!$C$2:$S$2,0))," ")))))</f>
        <v>0.17647058823529413</v>
      </c>
      <c r="P271" s="68">
        <f>IF($L271=" "," ",(IF($M271=FALSE," ",(IF($M271&gt;0,INDEX('Bin Analysis'!$C$3:$S$10110,MATCH($L271,'Bin Analysis'!$L$3:$L$10110,0),MATCH(P$5,'Bin Analysis'!$C$2:$S$2,0))," ")))))</f>
        <v>0.7</v>
      </c>
      <c r="Q271" s="68">
        <f>IF($L271=" "," ",(IF($M271=FALSE," ",(IF($M271&gt;0,INDEX('Bin Analysis'!$C$3:$S$10110,MATCH($L271,'Bin Analysis'!$L$3:$L$10110,0),MATCH(Q$5,'Bin Analysis'!$C$2:$S$2,0))," ")))))</f>
        <v>0.65217391304347827</v>
      </c>
      <c r="R271" s="68">
        <f>IF($L271=" "," ",(IF($M271=FALSE," ",(IF($M271&gt;0,INDEX('Bin Analysis'!$C$3:$S$10110,MATCH($L271,'Bin Analysis'!$L$3:$L$10110,0),MATCH(R$5,'Bin Analysis'!$C$2:$S$2,0))," ")))))</f>
        <v>5.8823529411764705E-2</v>
      </c>
      <c r="S271" s="68" t="str">
        <f>IF($L271=" "," ",(IF($M271=FALSE," ",(IF($M271&gt;0,INDEX('Bin Analysis'!$C$3:$S$10110,MATCH($L271,'Bin Analysis'!$L$3:$L$10110,0),MATCH(S$5,'Bin Analysis'!$C$2:$S$2,0))," ")))))</f>
        <v>no</v>
      </c>
      <c r="T271" s="68">
        <f>Assignments!K270</f>
        <v>0.66488277294117648</v>
      </c>
      <c r="U271" s="68">
        <f>Assignments!L270</f>
        <v>0.25641561580392158</v>
      </c>
      <c r="V271" s="74" t="str">
        <f>Assignments!V270</f>
        <v>Rheostat</v>
      </c>
    </row>
    <row r="272" spans="1:22" x14ac:dyDescent="0.25">
      <c r="A272" s="86" t="s">
        <v>149</v>
      </c>
      <c r="B272" s="87">
        <v>20</v>
      </c>
      <c r="C272" s="87" t="s">
        <v>157</v>
      </c>
      <c r="D272" s="87">
        <v>0.88048685000000004</v>
      </c>
      <c r="E272" s="87">
        <v>3.4970380000000002E-2</v>
      </c>
      <c r="G272" s="40">
        <f>IFERROR('Data Transformation'!M270," ")</f>
        <v>265</v>
      </c>
      <c r="L272" s="66">
        <f t="shared" si="5"/>
        <v>266</v>
      </c>
      <c r="M272" s="67">
        <f>IF(L272=" "," ",(IF($L272&gt;0,INDEX('Bin Analysis'!$C$3:$S$10110,MATCH($L272,'Bin Analysis'!$L$3:$L$10110,0),MATCH(M$5,'Bin Analysis'!$C$2:$S$2,0))," ")))</f>
        <v>18</v>
      </c>
      <c r="N272" s="68">
        <f>IF($L272=" "," ",(IF($M272=FALSE," ",(IF($M272&gt;0,INDEX('Bin Analysis'!$C$3:$S$10110,MATCH($L272,'Bin Analysis'!$L$3:$L$10110,0),MATCH(N$5,'Bin Analysis'!$C$2:$S$2,0))," ")))))</f>
        <v>5.8823529411764705E-2</v>
      </c>
      <c r="O272" s="68">
        <f>IF($L272=" "," ",(IF($M272=FALSE," ",(IF($M272&gt;0,INDEX('Bin Analysis'!$C$3:$S$10110,MATCH($L272,'Bin Analysis'!$L$3:$L$10110,0),MATCH(O$5,'Bin Analysis'!$C$2:$S$2,0))," ")))))</f>
        <v>0.17647058823529413</v>
      </c>
      <c r="P272" s="68">
        <f>IF($L272=" "," ",(IF($M272=FALSE," ",(IF($M272&gt;0,INDEX('Bin Analysis'!$C$3:$S$10110,MATCH($L272,'Bin Analysis'!$L$3:$L$10110,0),MATCH(P$5,'Bin Analysis'!$C$2:$S$2,0))," ")))))</f>
        <v>0.7</v>
      </c>
      <c r="Q272" s="68">
        <f>IF($L272=" "," ",(IF($M272=FALSE," ",(IF($M272&gt;0,INDEX('Bin Analysis'!$C$3:$S$10110,MATCH($L272,'Bin Analysis'!$L$3:$L$10110,0),MATCH(Q$5,'Bin Analysis'!$C$2:$S$2,0))," ")))))</f>
        <v>0.69565217391304346</v>
      </c>
      <c r="R272" s="68">
        <f>IF($L272=" "," ",(IF($M272=FALSE," ",(IF($M272&gt;0,INDEX('Bin Analysis'!$C$3:$S$10110,MATCH($L272,'Bin Analysis'!$L$3:$L$10110,0),MATCH(R$5,'Bin Analysis'!$C$2:$S$2,0))," ")))))</f>
        <v>0</v>
      </c>
      <c r="S272" s="68" t="str">
        <f>IF($L272=" "," ",(IF($M272=FALSE," ",(IF($M272&gt;0,INDEX('Bin Analysis'!$C$3:$S$10110,MATCH($L272,'Bin Analysis'!$L$3:$L$10110,0),MATCH(S$5,'Bin Analysis'!$C$2:$S$2,0))," ")))))</f>
        <v>no</v>
      </c>
      <c r="T272" s="68">
        <f>Assignments!K271</f>
        <v>0.6868261994117647</v>
      </c>
      <c r="U272" s="68">
        <f>Assignments!L271</f>
        <v>0.22626134505596446</v>
      </c>
      <c r="V272" s="74" t="str">
        <f>Assignments!V271</f>
        <v>Rheostat</v>
      </c>
    </row>
    <row r="273" spans="1:22" x14ac:dyDescent="0.25">
      <c r="A273" s="86" t="s">
        <v>149</v>
      </c>
      <c r="B273" s="87">
        <v>20</v>
      </c>
      <c r="C273" s="87" t="s">
        <v>144</v>
      </c>
      <c r="D273" s="87">
        <v>0.90085360000000003</v>
      </c>
      <c r="E273" s="87">
        <v>5.8906149999999997E-2</v>
      </c>
      <c r="G273" s="40">
        <f>IFERROR('Data Transformation'!M271," ")</f>
        <v>266</v>
      </c>
      <c r="L273" s="66">
        <f t="shared" si="5"/>
        <v>267</v>
      </c>
      <c r="M273" s="67">
        <f>IF(L273=" "," ",(IF($L273&gt;0,INDEX('Bin Analysis'!$C$3:$S$10110,MATCH($L273,'Bin Analysis'!$L$3:$L$10110,0),MATCH(M$5,'Bin Analysis'!$C$2:$S$2,0))," ")))</f>
        <v>18</v>
      </c>
      <c r="N273" s="68">
        <f>IF($L273=" "," ",(IF($M273=FALSE," ",(IF($M273&gt;0,INDEX('Bin Analysis'!$C$3:$S$10110,MATCH($L273,'Bin Analysis'!$L$3:$L$10110,0),MATCH(N$5,'Bin Analysis'!$C$2:$S$2,0))," ")))))</f>
        <v>0.11764705882352941</v>
      </c>
      <c r="O273" s="68">
        <f>IF($L273=" "," ",(IF($M273=FALSE," ",(IF($M273&gt;0,INDEX('Bin Analysis'!$C$3:$S$10110,MATCH($L273,'Bin Analysis'!$L$3:$L$10110,0),MATCH(O$5,'Bin Analysis'!$C$2:$S$2,0))," ")))))</f>
        <v>0.52941176470588236</v>
      </c>
      <c r="P273" s="68">
        <f>IF($L273=" "," ",(IF($M273=FALSE," ",(IF($M273&gt;0,INDEX('Bin Analysis'!$C$3:$S$10110,MATCH($L273,'Bin Analysis'!$L$3:$L$10110,0),MATCH(P$5,'Bin Analysis'!$C$2:$S$2,0))," ")))))</f>
        <v>0.7</v>
      </c>
      <c r="Q273" s="68">
        <f>IF($L273=" "," ",(IF($M273=FALSE," ",(IF($M273&gt;0,INDEX('Bin Analysis'!$C$3:$S$10110,MATCH($L273,'Bin Analysis'!$L$3:$L$10110,0),MATCH(Q$5,'Bin Analysis'!$C$2:$S$2,0))," ")))))</f>
        <v>0.73913043478260865</v>
      </c>
      <c r="R273" s="68">
        <f>IF($L273=" "," ",(IF($M273=FALSE," ",(IF($M273&gt;0,INDEX('Bin Analysis'!$C$3:$S$10110,MATCH($L273,'Bin Analysis'!$L$3:$L$10110,0),MATCH(R$5,'Bin Analysis'!$C$2:$S$2,0))," ")))))</f>
        <v>0</v>
      </c>
      <c r="S273" s="68" t="str">
        <f>IF($L273=" "," ",(IF($M273=FALSE," ",(IF($M273&gt;0,INDEX('Bin Analysis'!$C$3:$S$10110,MATCH($L273,'Bin Analysis'!$L$3:$L$10110,0),MATCH(S$5,'Bin Analysis'!$C$2:$S$2,0))," ")))))</f>
        <v>no</v>
      </c>
      <c r="T273" s="68">
        <f>Assignments!K272</f>
        <v>0.9423873129411765</v>
      </c>
      <c r="U273" s="68">
        <f>Assignments!L272</f>
        <v>0.19285465105480087</v>
      </c>
      <c r="V273" s="74" t="str">
        <f>Assignments!V272</f>
        <v>Rheostat</v>
      </c>
    </row>
    <row r="274" spans="1:22" x14ac:dyDescent="0.25">
      <c r="A274" s="86" t="s">
        <v>149</v>
      </c>
      <c r="B274" s="87">
        <v>20</v>
      </c>
      <c r="C274" s="87" t="s">
        <v>146</v>
      </c>
      <c r="D274" s="87">
        <v>0.91474593999999998</v>
      </c>
      <c r="E274" s="87">
        <v>4.5155399999999998E-2</v>
      </c>
      <c r="G274" s="40">
        <f>IFERROR('Data Transformation'!M272," ")</f>
        <v>267</v>
      </c>
      <c r="L274" s="66">
        <f t="shared" si="5"/>
        <v>268</v>
      </c>
      <c r="M274" s="67">
        <f>IF(L274=" "," ",(IF($L274&gt;0,INDEX('Bin Analysis'!$C$3:$S$10110,MATCH($L274,'Bin Analysis'!$L$3:$L$10110,0),MATCH(M$5,'Bin Analysis'!$C$2:$S$2,0))," ")))</f>
        <v>19</v>
      </c>
      <c r="N274" s="68">
        <f>IF($L274=" "," ",(IF($M274=FALSE," ",(IF($M274&gt;0,INDEX('Bin Analysis'!$C$3:$S$10110,MATCH($L274,'Bin Analysis'!$L$3:$L$10110,0),MATCH(N$5,'Bin Analysis'!$C$2:$S$2,0))," ")))))</f>
        <v>0.77777777777777779</v>
      </c>
      <c r="O274" s="68">
        <f>IF($L274=" "," ",(IF($M274=FALSE," ",(IF($M274&gt;0,INDEX('Bin Analysis'!$C$3:$S$10110,MATCH($L274,'Bin Analysis'!$L$3:$L$10110,0),MATCH(O$5,'Bin Analysis'!$C$2:$S$2,0))," ")))))</f>
        <v>0.22222222222222221</v>
      </c>
      <c r="P274" s="68">
        <f>IF($L274=" "," ",(IF($M274=FALSE," ",(IF($M274&gt;0,INDEX('Bin Analysis'!$C$3:$S$10110,MATCH($L274,'Bin Analysis'!$L$3:$L$10110,0),MATCH(P$5,'Bin Analysis'!$C$2:$S$2,0))," ")))))</f>
        <v>0.5</v>
      </c>
      <c r="Q274" s="68">
        <f>IF($L274=" "," ",(IF($M274=FALSE," ",(IF($M274&gt;0,INDEX('Bin Analysis'!$C$3:$S$10110,MATCH($L274,'Bin Analysis'!$L$3:$L$10110,0),MATCH(Q$5,'Bin Analysis'!$C$2:$S$2,0))," ")))))</f>
        <v>0.47826086956521741</v>
      </c>
      <c r="R274" s="68">
        <f>IF($L274=" "," ",(IF($M274=FALSE," ",(IF($M274&gt;0,INDEX('Bin Analysis'!$C$3:$S$10110,MATCH($L274,'Bin Analysis'!$L$3:$L$10110,0),MATCH(R$5,'Bin Analysis'!$C$2:$S$2,0))," ")))))</f>
        <v>0</v>
      </c>
      <c r="S274" s="68" t="str">
        <f>IF($L274=" "," ",(IF($M274=FALSE," ",(IF($M274&gt;0,INDEX('Bin Analysis'!$C$3:$S$10110,MATCH($L274,'Bin Analysis'!$L$3:$L$10110,0),MATCH(S$5,'Bin Analysis'!$C$2:$S$2,0))," ")))))</f>
        <v>no</v>
      </c>
      <c r="T274" s="68">
        <f>Assignments!K273</f>
        <v>1.2213362327777777</v>
      </c>
      <c r="U274" s="68">
        <f>Assignments!L273</f>
        <v>0.12101683324571449</v>
      </c>
      <c r="V274" s="74" t="str">
        <f>Assignments!V273</f>
        <v>Moderate</v>
      </c>
    </row>
    <row r="275" spans="1:22" x14ac:dyDescent="0.25">
      <c r="A275" s="86" t="s">
        <v>149</v>
      </c>
      <c r="B275" s="87">
        <v>20</v>
      </c>
      <c r="C275" s="87" t="s">
        <v>9</v>
      </c>
      <c r="D275" s="87">
        <v>0.94329394</v>
      </c>
      <c r="E275" s="87">
        <v>3.5369959999999999E-2</v>
      </c>
      <c r="G275" s="40">
        <f>IFERROR('Data Transformation'!M273," ")</f>
        <v>268</v>
      </c>
      <c r="L275" s="66">
        <f t="shared" si="5"/>
        <v>269</v>
      </c>
      <c r="M275" s="67">
        <f>IF(L275=" "," ",(IF($L275&gt;0,INDEX('Bin Analysis'!$C$3:$S$10110,MATCH($L275,'Bin Analysis'!$L$3:$L$10110,0),MATCH(M$5,'Bin Analysis'!$C$2:$S$2,0))," ")))</f>
        <v>18</v>
      </c>
      <c r="N275" s="68">
        <f>IF($L275=" "," ",(IF($M275=FALSE," ",(IF($M275&gt;0,INDEX('Bin Analysis'!$C$3:$S$10110,MATCH($L275,'Bin Analysis'!$L$3:$L$10110,0),MATCH(N$5,'Bin Analysis'!$C$2:$S$2,0))," ")))))</f>
        <v>5.8823529411764705E-2</v>
      </c>
      <c r="O275" s="68">
        <f>IF($L275=" "," ",(IF($M275=FALSE," ",(IF($M275&gt;0,INDEX('Bin Analysis'!$C$3:$S$10110,MATCH($L275,'Bin Analysis'!$L$3:$L$10110,0),MATCH(O$5,'Bin Analysis'!$C$2:$S$2,0))," ")))))</f>
        <v>0.29411764705882354</v>
      </c>
      <c r="P275" s="68">
        <f>IF($L275=" "," ",(IF($M275=FALSE," ",(IF($M275&gt;0,INDEX('Bin Analysis'!$C$3:$S$10110,MATCH($L275,'Bin Analysis'!$L$3:$L$10110,0),MATCH(P$5,'Bin Analysis'!$C$2:$S$2,0))," ")))))</f>
        <v>0.8</v>
      </c>
      <c r="Q275" s="68">
        <f>IF($L275=" "," ",(IF($M275=FALSE," ",(IF($M275&gt;0,INDEX('Bin Analysis'!$C$3:$S$10110,MATCH($L275,'Bin Analysis'!$L$3:$L$10110,0),MATCH(Q$5,'Bin Analysis'!$C$2:$S$2,0))," ")))))</f>
        <v>0.73913043478260865</v>
      </c>
      <c r="R275" s="68">
        <f>IF($L275=" "," ",(IF($M275=FALSE," ",(IF($M275&gt;0,INDEX('Bin Analysis'!$C$3:$S$10110,MATCH($L275,'Bin Analysis'!$L$3:$L$10110,0),MATCH(R$5,'Bin Analysis'!$C$2:$S$2,0))," ")))))</f>
        <v>0.11764705882352941</v>
      </c>
      <c r="S275" s="68" t="str">
        <f>IF($L275=" "," ",(IF($M275=FALSE," ",(IF($M275&gt;0,INDEX('Bin Analysis'!$C$3:$S$10110,MATCH($L275,'Bin Analysis'!$L$3:$L$10110,0),MATCH(S$5,'Bin Analysis'!$C$2:$S$2,0))," ")))))</f>
        <v>no</v>
      </c>
      <c r="T275" s="68">
        <f>Assignments!K274</f>
        <v>0.75799893823529407</v>
      </c>
      <c r="U275" s="68">
        <f>Assignments!L274</f>
        <v>0.28819493507825295</v>
      </c>
      <c r="V275" s="74" t="str">
        <f>Assignments!V274</f>
        <v>Rheostat</v>
      </c>
    </row>
    <row r="276" spans="1:22" x14ac:dyDescent="0.25">
      <c r="A276" s="86" t="s">
        <v>149</v>
      </c>
      <c r="B276" s="87">
        <v>20</v>
      </c>
      <c r="C276" s="87" t="s">
        <v>151</v>
      </c>
      <c r="D276" s="87">
        <v>0.94891802999999997</v>
      </c>
      <c r="E276" s="87">
        <v>9.1385209999999995E-2</v>
      </c>
      <c r="G276" s="40">
        <f>IFERROR('Data Transformation'!M274," ")</f>
        <v>269</v>
      </c>
      <c r="L276" s="66">
        <f t="shared" si="5"/>
        <v>270</v>
      </c>
      <c r="M276" s="67">
        <f>IF(L276=" "," ",(IF($L276&gt;0,INDEX('Bin Analysis'!$C$3:$S$10110,MATCH($L276,'Bin Analysis'!$L$3:$L$10110,0),MATCH(M$5,'Bin Analysis'!$C$2:$S$2,0))," ")))</f>
        <v>20</v>
      </c>
      <c r="N276" s="68">
        <f>IF($L276=" "," ",(IF($M276=FALSE," ",(IF($M276&gt;0,INDEX('Bin Analysis'!$C$3:$S$10110,MATCH($L276,'Bin Analysis'!$L$3:$L$10110,0),MATCH(N$5,'Bin Analysis'!$C$2:$S$2,0))," ")))))</f>
        <v>0</v>
      </c>
      <c r="O276" s="68">
        <f>IF($L276=" "," ",(IF($M276=FALSE," ",(IF($M276&gt;0,INDEX('Bin Analysis'!$C$3:$S$10110,MATCH($L276,'Bin Analysis'!$L$3:$L$10110,0),MATCH(O$5,'Bin Analysis'!$C$2:$S$2,0))," ")))))</f>
        <v>0.47368421052631576</v>
      </c>
      <c r="P276" s="68">
        <f>IF($L276=" "," ",(IF($M276=FALSE," ",(IF($M276&gt;0,INDEX('Bin Analysis'!$C$3:$S$10110,MATCH($L276,'Bin Analysis'!$L$3:$L$10110,0),MATCH(P$5,'Bin Analysis'!$C$2:$S$2,0))," ")))))</f>
        <v>0.7</v>
      </c>
      <c r="Q276" s="68">
        <f>IF($L276=" "," ",(IF($M276=FALSE," ",(IF($M276&gt;0,INDEX('Bin Analysis'!$C$3:$S$10110,MATCH($L276,'Bin Analysis'!$L$3:$L$10110,0),MATCH(Q$5,'Bin Analysis'!$C$2:$S$2,0))," ")))))</f>
        <v>0.60869565217391308</v>
      </c>
      <c r="R276" s="68">
        <f>IF($L276=" "," ",(IF($M276=FALSE," ",(IF($M276&gt;0,INDEX('Bin Analysis'!$C$3:$S$10110,MATCH($L276,'Bin Analysis'!$L$3:$L$10110,0),MATCH(R$5,'Bin Analysis'!$C$2:$S$2,0))," ")))))</f>
        <v>0.10526315789473684</v>
      </c>
      <c r="S276" s="68" t="str">
        <f>IF($L276=" "," ",(IF($M276=FALSE," ",(IF($M276&gt;0,INDEX('Bin Analysis'!$C$3:$S$10110,MATCH($L276,'Bin Analysis'!$L$3:$L$10110,0),MATCH(S$5,'Bin Analysis'!$C$2:$S$2,0))," ")))))</f>
        <v>no</v>
      </c>
      <c r="T276" s="68">
        <f>Assignments!K275</f>
        <v>0.77851518210526327</v>
      </c>
      <c r="U276" s="68">
        <f>Assignments!L275</f>
        <v>0.28165736827904092</v>
      </c>
      <c r="V276" s="74" t="str">
        <f>Assignments!V275</f>
        <v>Rheostat</v>
      </c>
    </row>
    <row r="277" spans="1:22" x14ac:dyDescent="0.25">
      <c r="A277" s="86" t="s">
        <v>149</v>
      </c>
      <c r="B277" s="87">
        <v>20</v>
      </c>
      <c r="C277" s="87" t="s">
        <v>158</v>
      </c>
      <c r="D277" s="87">
        <v>0.95315092000000001</v>
      </c>
      <c r="E277" s="87">
        <v>4.8111729999999998E-2</v>
      </c>
      <c r="G277" s="40">
        <f>IFERROR('Data Transformation'!M275," ")</f>
        <v>270</v>
      </c>
      <c r="L277" s="66">
        <f t="shared" si="5"/>
        <v>271</v>
      </c>
      <c r="M277" s="67">
        <f>IF(L277=" "," ",(IF($L277&gt;0,INDEX('Bin Analysis'!$C$3:$S$10110,MATCH($L277,'Bin Analysis'!$L$3:$L$10110,0),MATCH(M$5,'Bin Analysis'!$C$2:$S$2,0))," ")))</f>
        <v>18</v>
      </c>
      <c r="N277" s="68">
        <f>IF($L277=" "," ",(IF($M277=FALSE," ",(IF($M277&gt;0,INDEX('Bin Analysis'!$C$3:$S$10110,MATCH($L277,'Bin Analysis'!$L$3:$L$10110,0),MATCH(N$5,'Bin Analysis'!$C$2:$S$2,0))," ")))))</f>
        <v>0</v>
      </c>
      <c r="O277" s="68">
        <f>IF($L277=" "," ",(IF($M277=FALSE," ",(IF($M277&gt;0,INDEX('Bin Analysis'!$C$3:$S$10110,MATCH($L277,'Bin Analysis'!$L$3:$L$10110,0),MATCH(O$5,'Bin Analysis'!$C$2:$S$2,0))," ")))))</f>
        <v>0</v>
      </c>
      <c r="P277" s="68">
        <f>IF($L277=" "," ",(IF($M277=FALSE," ",(IF($M277&gt;0,INDEX('Bin Analysis'!$C$3:$S$10110,MATCH($L277,'Bin Analysis'!$L$3:$L$10110,0),MATCH(P$5,'Bin Analysis'!$C$2:$S$2,0))," ")))))</f>
        <v>0.2</v>
      </c>
      <c r="Q277" s="68">
        <f>IF($L277=" "," ",(IF($M277=FALSE," ",(IF($M277&gt;0,INDEX('Bin Analysis'!$C$3:$S$10110,MATCH($L277,'Bin Analysis'!$L$3:$L$10110,0),MATCH(Q$5,'Bin Analysis'!$C$2:$S$2,0))," ")))))</f>
        <v>8.6956521739130432E-2</v>
      </c>
      <c r="R277" s="68">
        <f>IF($L277=" "," ",(IF($M277=FALSE," ",(IF($M277&gt;0,INDEX('Bin Analysis'!$C$3:$S$10110,MATCH($L277,'Bin Analysis'!$L$3:$L$10110,0),MATCH(R$5,'Bin Analysis'!$C$2:$S$2,0))," ")))))</f>
        <v>1</v>
      </c>
      <c r="S277" s="68" t="str">
        <f>IF($L277=" "," ",(IF($M277=FALSE," ",(IF($M277&gt;0,INDEX('Bin Analysis'!$C$3:$S$10110,MATCH($L277,'Bin Analysis'!$L$3:$L$10110,0),MATCH(S$5,'Bin Analysis'!$C$2:$S$2,0))," ")))))</f>
        <v>yes</v>
      </c>
      <c r="T277" s="68">
        <f>Assignments!K276</f>
        <v>-1.4831497647058819E-2</v>
      </c>
      <c r="U277" s="68">
        <f>Assignments!L276</f>
        <v>7.2626034831368452E-2</v>
      </c>
      <c r="V277" s="74" t="str">
        <f>Assignments!V276</f>
        <v>Toggle</v>
      </c>
    </row>
    <row r="278" spans="1:22" x14ac:dyDescent="0.25">
      <c r="A278" s="86" t="s">
        <v>149</v>
      </c>
      <c r="B278" s="87">
        <v>20</v>
      </c>
      <c r="C278" s="87" t="s">
        <v>148</v>
      </c>
      <c r="D278" s="87">
        <v>0.96218086000000003</v>
      </c>
      <c r="E278" s="87">
        <v>5.0744640000000001E-2</v>
      </c>
      <c r="G278" s="40">
        <f>IFERROR('Data Transformation'!M276," ")</f>
        <v>271</v>
      </c>
      <c r="L278" s="66">
        <f t="shared" si="5"/>
        <v>272</v>
      </c>
      <c r="M278" s="67">
        <f>IF(L278=" "," ",(IF($L278&gt;0,INDEX('Bin Analysis'!$C$3:$S$10110,MATCH($L278,'Bin Analysis'!$L$3:$L$10110,0),MATCH(M$5,'Bin Analysis'!$C$2:$S$2,0))," ")))</f>
        <v>18</v>
      </c>
      <c r="N278" s="68">
        <f>IF($L278=" "," ",(IF($M278=FALSE," ",(IF($M278&gt;0,INDEX('Bin Analysis'!$C$3:$S$10110,MATCH($L278,'Bin Analysis'!$L$3:$L$10110,0),MATCH(N$5,'Bin Analysis'!$C$2:$S$2,0))," ")))))</f>
        <v>0</v>
      </c>
      <c r="O278" s="68">
        <f>IF($L278=" "," ",(IF($M278=FALSE," ",(IF($M278&gt;0,INDEX('Bin Analysis'!$C$3:$S$10110,MATCH($L278,'Bin Analysis'!$L$3:$L$10110,0),MATCH(O$5,'Bin Analysis'!$C$2:$S$2,0))," ")))))</f>
        <v>0</v>
      </c>
      <c r="P278" s="68">
        <f>IF($L278=" "," ",(IF($M278=FALSE," ",(IF($M278&gt;0,INDEX('Bin Analysis'!$C$3:$S$10110,MATCH($L278,'Bin Analysis'!$L$3:$L$10110,0),MATCH(P$5,'Bin Analysis'!$C$2:$S$2,0))," ")))))</f>
        <v>0.2</v>
      </c>
      <c r="Q278" s="68">
        <f>IF($L278=" "," ",(IF($M278=FALSE," ",(IF($M278&gt;0,INDEX('Bin Analysis'!$C$3:$S$10110,MATCH($L278,'Bin Analysis'!$L$3:$L$10110,0),MATCH(Q$5,'Bin Analysis'!$C$2:$S$2,0))," ")))))</f>
        <v>8.6956521739130432E-2</v>
      </c>
      <c r="R278" s="68">
        <f>IF($L278=" "," ",(IF($M278=FALSE," ",(IF($M278&gt;0,INDEX('Bin Analysis'!$C$3:$S$10110,MATCH($L278,'Bin Analysis'!$L$3:$L$10110,0),MATCH(R$5,'Bin Analysis'!$C$2:$S$2,0))," ")))))</f>
        <v>1</v>
      </c>
      <c r="S278" s="68" t="str">
        <f>IF($L278=" "," ",(IF($M278=FALSE," ",(IF($M278&gt;0,INDEX('Bin Analysis'!$C$3:$S$10110,MATCH($L278,'Bin Analysis'!$L$3:$L$10110,0),MATCH(S$5,'Bin Analysis'!$C$2:$S$2,0))," ")))))</f>
        <v>yes</v>
      </c>
      <c r="T278" s="68">
        <f>Assignments!K277</f>
        <v>5.6533294117646694E-4</v>
      </c>
      <c r="U278" s="68">
        <f>Assignments!L277</f>
        <v>6.2514908507278755E-2</v>
      </c>
      <c r="V278" s="74" t="str">
        <f>Assignments!V277</f>
        <v>Toggle</v>
      </c>
    </row>
    <row r="279" spans="1:22" x14ac:dyDescent="0.25">
      <c r="A279" s="86" t="s">
        <v>149</v>
      </c>
      <c r="B279" s="87">
        <v>20</v>
      </c>
      <c r="C279" s="87" t="s">
        <v>153</v>
      </c>
      <c r="D279" s="87">
        <v>0.98523939000000005</v>
      </c>
      <c r="E279" s="87">
        <v>3.2119670000000003E-2</v>
      </c>
      <c r="G279" s="40">
        <f>IFERROR('Data Transformation'!M277," ")</f>
        <v>272</v>
      </c>
      <c r="L279" s="66">
        <f t="shared" si="5"/>
        <v>273</v>
      </c>
      <c r="M279" s="67">
        <f>IF(L279=" "," ",(IF($L279&gt;0,INDEX('Bin Analysis'!$C$3:$S$10110,MATCH($L279,'Bin Analysis'!$L$3:$L$10110,0),MATCH(M$5,'Bin Analysis'!$C$2:$S$2,0))," ")))</f>
        <v>16</v>
      </c>
      <c r="N279" s="68">
        <f>IF($L279=" "," ",(IF($M279=FALSE," ",(IF($M279&gt;0,INDEX('Bin Analysis'!$C$3:$S$10110,MATCH($L279,'Bin Analysis'!$L$3:$L$10110,0),MATCH(N$5,'Bin Analysis'!$C$2:$S$2,0))," ")))))</f>
        <v>0</v>
      </c>
      <c r="O279" s="68">
        <f>IF($L279=" "," ",(IF($M279=FALSE," ",(IF($M279&gt;0,INDEX('Bin Analysis'!$C$3:$S$10110,MATCH($L279,'Bin Analysis'!$L$3:$L$10110,0),MATCH(O$5,'Bin Analysis'!$C$2:$S$2,0))," ")))))</f>
        <v>6.6666666666666666E-2</v>
      </c>
      <c r="P279" s="68">
        <f>IF($L279=" "," ",(IF($M279=FALSE," ",(IF($M279&gt;0,INDEX('Bin Analysis'!$C$3:$S$10110,MATCH($L279,'Bin Analysis'!$L$3:$L$10110,0),MATCH(P$5,'Bin Analysis'!$C$2:$S$2,0))," ")))))</f>
        <v>0.3</v>
      </c>
      <c r="Q279" s="68">
        <f>IF($L279=" "," ",(IF($M279=FALSE," ",(IF($M279&gt;0,INDEX('Bin Analysis'!$C$3:$S$10110,MATCH($L279,'Bin Analysis'!$L$3:$L$10110,0),MATCH(Q$5,'Bin Analysis'!$C$2:$S$2,0))," ")))))</f>
        <v>0.17391304347826086</v>
      </c>
      <c r="R279" s="68">
        <f>IF($L279=" "," ",(IF($M279=FALSE," ",(IF($M279&gt;0,INDEX('Bin Analysis'!$C$3:$S$10110,MATCH($L279,'Bin Analysis'!$L$3:$L$10110,0),MATCH(R$5,'Bin Analysis'!$C$2:$S$2,0))," ")))))</f>
        <v>0.93333333333333335</v>
      </c>
      <c r="S279" s="68" t="str">
        <f>IF($L279=" "," ",(IF($M279=FALSE," ",(IF($M279&gt;0,INDEX('Bin Analysis'!$C$3:$S$10110,MATCH($L279,'Bin Analysis'!$L$3:$L$10110,0),MATCH(S$5,'Bin Analysis'!$C$2:$S$2,0))," ")))))</f>
        <v>no</v>
      </c>
      <c r="T279" s="68">
        <f>Assignments!K278</f>
        <v>6.6220586666666664E-2</v>
      </c>
      <c r="U279" s="68">
        <f>Assignments!L278</f>
        <v>0.27563854808373012</v>
      </c>
      <c r="V279" s="74" t="str">
        <f>Assignments!V278</f>
        <v>Toggle</v>
      </c>
    </row>
    <row r="280" spans="1:22" x14ac:dyDescent="0.25">
      <c r="A280" s="86" t="s">
        <v>149</v>
      </c>
      <c r="B280" s="87">
        <v>20</v>
      </c>
      <c r="C280" s="87" t="s">
        <v>159</v>
      </c>
      <c r="D280" s="87">
        <v>1.0079990999999999</v>
      </c>
      <c r="E280" s="87">
        <v>4.1295270000000002E-2</v>
      </c>
      <c r="G280" s="40">
        <f>IFERROR('Data Transformation'!M278," ")</f>
        <v>273</v>
      </c>
      <c r="L280" s="66">
        <f t="shared" si="5"/>
        <v>274</v>
      </c>
      <c r="M280" s="67">
        <f>IF(L280=" "," ",(IF($L280&gt;0,INDEX('Bin Analysis'!$C$3:$S$10110,MATCH($L280,'Bin Analysis'!$L$3:$L$10110,0),MATCH(M$5,'Bin Analysis'!$C$2:$S$2,0))," ")))</f>
        <v>19</v>
      </c>
      <c r="N280" s="68">
        <f>IF($L280=" "," ",(IF($M280=FALSE," ",(IF($M280&gt;0,INDEX('Bin Analysis'!$C$3:$S$10110,MATCH($L280,'Bin Analysis'!$L$3:$L$10110,0),MATCH(N$5,'Bin Analysis'!$C$2:$S$2,0))," ")))))</f>
        <v>0.1111111111111111</v>
      </c>
      <c r="O280" s="68">
        <f>IF($L280=" "," ",(IF($M280=FALSE," ",(IF($M280&gt;0,INDEX('Bin Analysis'!$C$3:$S$10110,MATCH($L280,'Bin Analysis'!$L$3:$L$10110,0),MATCH(O$5,'Bin Analysis'!$C$2:$S$2,0))," ")))))</f>
        <v>0.16666666666666666</v>
      </c>
      <c r="P280" s="68">
        <f>IF($L280=" "," ",(IF($M280=FALSE," ",(IF($M280&gt;0,INDEX('Bin Analysis'!$C$3:$S$10110,MATCH($L280,'Bin Analysis'!$L$3:$L$10110,0),MATCH(P$5,'Bin Analysis'!$C$2:$S$2,0))," ")))))</f>
        <v>0.6</v>
      </c>
      <c r="Q280" s="68">
        <f>IF($L280=" "," ",(IF($M280=FALSE," ",(IF($M280&gt;0,INDEX('Bin Analysis'!$C$3:$S$10110,MATCH($L280,'Bin Analysis'!$L$3:$L$10110,0),MATCH(Q$5,'Bin Analysis'!$C$2:$S$2,0))," ")))))</f>
        <v>0.52173913043478259</v>
      </c>
      <c r="R280" s="68">
        <f>IF($L280=" "," ",(IF($M280=FALSE," ",(IF($M280&gt;0,INDEX('Bin Analysis'!$C$3:$S$10110,MATCH($L280,'Bin Analysis'!$L$3:$L$10110,0),MATCH(R$5,'Bin Analysis'!$C$2:$S$2,0))," ")))))</f>
        <v>0.5</v>
      </c>
      <c r="S280" s="68" t="str">
        <f>IF($L280=" "," ",(IF($M280=FALSE," ",(IF($M280&gt;0,INDEX('Bin Analysis'!$C$3:$S$10110,MATCH($L280,'Bin Analysis'!$L$3:$L$10110,0),MATCH(S$5,'Bin Analysis'!$C$2:$S$2,0))," ")))))</f>
        <v>no</v>
      </c>
      <c r="T280" s="68">
        <f>Assignments!K279</f>
        <v>0.43118581111111109</v>
      </c>
      <c r="U280" s="68">
        <f>Assignments!L279</f>
        <v>0.46333507010458397</v>
      </c>
      <c r="V280" s="74" t="str">
        <f>Assignments!V279</f>
        <v>Rheostat</v>
      </c>
    </row>
    <row r="281" spans="1:22" x14ac:dyDescent="0.25">
      <c r="A281" s="86" t="s">
        <v>149</v>
      </c>
      <c r="B281" s="87">
        <v>20</v>
      </c>
      <c r="C281" s="87" t="s">
        <v>155</v>
      </c>
      <c r="D281" s="87">
        <v>1.00848556</v>
      </c>
      <c r="E281" s="87">
        <v>3.1846600000000003E-2</v>
      </c>
      <c r="G281" s="40">
        <f>IFERROR('Data Transformation'!M279," ")</f>
        <v>274</v>
      </c>
      <c r="L281" s="66">
        <f t="shared" si="5"/>
        <v>275</v>
      </c>
      <c r="M281" s="67">
        <f>IF(L281=" "," ",(IF($L281&gt;0,INDEX('Bin Analysis'!$C$3:$S$10110,MATCH($L281,'Bin Analysis'!$L$3:$L$10110,0),MATCH(M$5,'Bin Analysis'!$C$2:$S$2,0))," ")))</f>
        <v>20</v>
      </c>
      <c r="N281" s="68">
        <f>IF($L281=" "," ",(IF($M281=FALSE," ",(IF($M281&gt;0,INDEX('Bin Analysis'!$C$3:$S$10110,MATCH($L281,'Bin Analysis'!$L$3:$L$10110,0),MATCH(N$5,'Bin Analysis'!$C$2:$S$2,0))," ")))))</f>
        <v>0</v>
      </c>
      <c r="O281" s="68">
        <f>IF($L281=" "," ",(IF($M281=FALSE," ",(IF($M281&gt;0,INDEX('Bin Analysis'!$C$3:$S$10110,MATCH($L281,'Bin Analysis'!$L$3:$L$10110,0),MATCH(O$5,'Bin Analysis'!$C$2:$S$2,0))," ")))))</f>
        <v>5.2631578947368418E-2</v>
      </c>
      <c r="P281" s="68">
        <f>IF($L281=" "," ",(IF($M281=FALSE," ",(IF($M281&gt;0,INDEX('Bin Analysis'!$C$3:$S$10110,MATCH($L281,'Bin Analysis'!$L$3:$L$10110,0),MATCH(P$5,'Bin Analysis'!$C$2:$S$2,0))," ")))))</f>
        <v>0.7</v>
      </c>
      <c r="Q281" s="68">
        <f>IF($L281=" "," ",(IF($M281=FALSE," ",(IF($M281&gt;0,INDEX('Bin Analysis'!$C$3:$S$10110,MATCH($L281,'Bin Analysis'!$L$3:$L$10110,0),MATCH(Q$5,'Bin Analysis'!$C$2:$S$2,0))," ")))))</f>
        <v>0.65217391304347827</v>
      </c>
      <c r="R281" s="68">
        <f>IF($L281=" "," ",(IF($M281=FALSE," ",(IF($M281&gt;0,INDEX('Bin Analysis'!$C$3:$S$10110,MATCH($L281,'Bin Analysis'!$L$3:$L$10110,0),MATCH(R$5,'Bin Analysis'!$C$2:$S$2,0))," ")))))</f>
        <v>0.63157894736842102</v>
      </c>
      <c r="S281" s="68" t="str">
        <f>IF($L281=" "," ",(IF($M281=FALSE," ",(IF($M281&gt;0,INDEX('Bin Analysis'!$C$3:$S$10110,MATCH($L281,'Bin Analysis'!$L$3:$L$10110,0),MATCH(S$5,'Bin Analysis'!$C$2:$S$2,0))," ")))))</f>
        <v>no</v>
      </c>
      <c r="T281" s="68">
        <f>Assignments!K280</f>
        <v>0.28555191210526315</v>
      </c>
      <c r="U281" s="68">
        <f>Assignments!L280</f>
        <v>0.32762174771135794</v>
      </c>
      <c r="V281" s="74" t="str">
        <f>Assignments!V280</f>
        <v>Rheostat</v>
      </c>
    </row>
    <row r="282" spans="1:22" x14ac:dyDescent="0.25">
      <c r="A282" s="86" t="s">
        <v>149</v>
      </c>
      <c r="B282" s="87">
        <v>20</v>
      </c>
      <c r="C282" s="87" t="s">
        <v>147</v>
      </c>
      <c r="D282" s="87">
        <v>1.0166151000000001</v>
      </c>
      <c r="E282" s="87">
        <v>3.3856120000000003E-2</v>
      </c>
      <c r="G282" s="40">
        <f>IFERROR('Data Transformation'!M280," ")</f>
        <v>275</v>
      </c>
      <c r="L282" s="66">
        <f t="shared" si="5"/>
        <v>276</v>
      </c>
      <c r="M282" s="67">
        <f>IF(L282=" "," ",(IF($L282&gt;0,INDEX('Bin Analysis'!$C$3:$S$10110,MATCH($L282,'Bin Analysis'!$L$3:$L$10110,0),MATCH(M$5,'Bin Analysis'!$C$2:$S$2,0))," ")))</f>
        <v>16</v>
      </c>
      <c r="N282" s="68">
        <f>IF($L282=" "," ",(IF($M282=FALSE," ",(IF($M282&gt;0,INDEX('Bin Analysis'!$C$3:$S$10110,MATCH($L282,'Bin Analysis'!$L$3:$L$10110,0),MATCH(N$5,'Bin Analysis'!$C$2:$S$2,0))," ")))))</f>
        <v>0</v>
      </c>
      <c r="O282" s="68">
        <f>IF($L282=" "," ",(IF($M282=FALSE," ",(IF($M282&gt;0,INDEX('Bin Analysis'!$C$3:$S$10110,MATCH($L282,'Bin Analysis'!$L$3:$L$10110,0),MATCH(O$5,'Bin Analysis'!$C$2:$S$2,0))," ")))))</f>
        <v>0.13333333333333333</v>
      </c>
      <c r="P282" s="68">
        <f>IF($L282=" "," ",(IF($M282=FALSE," ",(IF($M282&gt;0,INDEX('Bin Analysis'!$C$3:$S$10110,MATCH($L282,'Bin Analysis'!$L$3:$L$10110,0),MATCH(P$5,'Bin Analysis'!$C$2:$S$2,0))," ")))))</f>
        <v>0.4</v>
      </c>
      <c r="Q282" s="68">
        <f>IF($L282=" "," ",(IF($M282=FALSE," ",(IF($M282&gt;0,INDEX('Bin Analysis'!$C$3:$S$10110,MATCH($L282,'Bin Analysis'!$L$3:$L$10110,0),MATCH(Q$5,'Bin Analysis'!$C$2:$S$2,0))," ")))))</f>
        <v>0.30434782608695654</v>
      </c>
      <c r="R282" s="68">
        <f>IF($L282=" "," ",(IF($M282=FALSE," ",(IF($M282&gt;0,INDEX('Bin Analysis'!$C$3:$S$10110,MATCH($L282,'Bin Analysis'!$L$3:$L$10110,0),MATCH(R$5,'Bin Analysis'!$C$2:$S$2,0))," ")))))</f>
        <v>0.8</v>
      </c>
      <c r="S282" s="68" t="str">
        <f>IF($L282=" "," ",(IF($M282=FALSE," ",(IF($M282&gt;0,INDEX('Bin Analysis'!$C$3:$S$10110,MATCH($L282,'Bin Analysis'!$L$3:$L$10110,0),MATCH(S$5,'Bin Analysis'!$C$2:$S$2,0))," ")))))</f>
        <v>no</v>
      </c>
      <c r="T282" s="68">
        <f>Assignments!K281</f>
        <v>0.18504656266666669</v>
      </c>
      <c r="U282" s="68">
        <f>Assignments!L281</f>
        <v>0.34152262573927844</v>
      </c>
      <c r="V282" s="74" t="str">
        <f>Assignments!V281</f>
        <v>Toggle</v>
      </c>
    </row>
    <row r="283" spans="1:22" x14ac:dyDescent="0.25">
      <c r="A283" s="86" t="s">
        <v>149</v>
      </c>
      <c r="B283" s="87">
        <v>20</v>
      </c>
      <c r="C283" s="87" t="s">
        <v>156</v>
      </c>
      <c r="D283" s="87">
        <v>1.03659685</v>
      </c>
      <c r="E283" s="87">
        <v>4.751379E-2</v>
      </c>
      <c r="G283" s="40">
        <f>IFERROR('Data Transformation'!M281," ")</f>
        <v>276</v>
      </c>
      <c r="L283" s="66">
        <f t="shared" si="5"/>
        <v>277</v>
      </c>
      <c r="M283" s="67">
        <f>IF(L283=" "," ",(IF($L283&gt;0,INDEX('Bin Analysis'!$C$3:$S$10110,MATCH($L283,'Bin Analysis'!$L$3:$L$10110,0),MATCH(M$5,'Bin Analysis'!$C$2:$S$2,0))," ")))</f>
        <v>17</v>
      </c>
      <c r="N283" s="68">
        <f>IF($L283=" "," ",(IF($M283=FALSE," ",(IF($M283&gt;0,INDEX('Bin Analysis'!$C$3:$S$10110,MATCH($L283,'Bin Analysis'!$L$3:$L$10110,0),MATCH(N$5,'Bin Analysis'!$C$2:$S$2,0))," ")))))</f>
        <v>0</v>
      </c>
      <c r="O283" s="68">
        <f>IF($L283=" "," ",(IF($M283=FALSE," ",(IF($M283&gt;0,INDEX('Bin Analysis'!$C$3:$S$10110,MATCH($L283,'Bin Analysis'!$L$3:$L$10110,0),MATCH(O$5,'Bin Analysis'!$C$2:$S$2,0))," ")))))</f>
        <v>0.4375</v>
      </c>
      <c r="P283" s="68">
        <f>IF($L283=" "," ",(IF($M283=FALSE," ",(IF($M283&gt;0,INDEX('Bin Analysis'!$C$3:$S$10110,MATCH($L283,'Bin Analysis'!$L$3:$L$10110,0),MATCH(P$5,'Bin Analysis'!$C$2:$S$2,0))," ")))))</f>
        <v>0.6</v>
      </c>
      <c r="Q283" s="68">
        <f>IF($L283=" "," ",(IF($M283=FALSE," ",(IF($M283&gt;0,INDEX('Bin Analysis'!$C$3:$S$10110,MATCH($L283,'Bin Analysis'!$L$3:$L$10110,0),MATCH(Q$5,'Bin Analysis'!$C$2:$S$2,0))," ")))))</f>
        <v>0.52173913043478259</v>
      </c>
      <c r="R283" s="68">
        <f>IF($L283=" "," ",(IF($M283=FALSE," ",(IF($M283&gt;0,INDEX('Bin Analysis'!$C$3:$S$10110,MATCH($L283,'Bin Analysis'!$L$3:$L$10110,0),MATCH(R$5,'Bin Analysis'!$C$2:$S$2,0))," ")))))</f>
        <v>0.125</v>
      </c>
      <c r="S283" s="68" t="str">
        <f>IF($L283=" "," ",(IF($M283=FALSE," ",(IF($M283&gt;0,INDEX('Bin Analysis'!$C$3:$S$10110,MATCH($L283,'Bin Analysis'!$L$3:$L$10110,0),MATCH(S$5,'Bin Analysis'!$C$2:$S$2,0))," ")))))</f>
        <v>no</v>
      </c>
      <c r="T283" s="68">
        <f>Assignments!K282</f>
        <v>0.67628066062500003</v>
      </c>
      <c r="U283" s="68">
        <f>Assignments!L282</f>
        <v>0.33615745645896888</v>
      </c>
      <c r="V283" s="74" t="str">
        <f>Assignments!V282</f>
        <v>Rheostat</v>
      </c>
    </row>
    <row r="284" spans="1:22" x14ac:dyDescent="0.25">
      <c r="A284" s="86" t="s">
        <v>149</v>
      </c>
      <c r="B284" s="87">
        <v>20</v>
      </c>
      <c r="C284" s="87" t="s">
        <v>152</v>
      </c>
      <c r="D284" s="87">
        <v>1.0479521199999999</v>
      </c>
      <c r="E284" s="87">
        <v>2.497361E-2</v>
      </c>
      <c r="G284" s="40">
        <f>IFERROR('Data Transformation'!M282," ")</f>
        <v>277</v>
      </c>
      <c r="L284" s="66">
        <f t="shared" si="5"/>
        <v>278</v>
      </c>
      <c r="M284" s="67">
        <f>IF(L284=" "," ",(IF($L284&gt;0,INDEX('Bin Analysis'!$C$3:$S$10110,MATCH($L284,'Bin Analysis'!$L$3:$L$10110,0),MATCH(M$5,'Bin Analysis'!$C$2:$S$2,0))," ")))</f>
        <v>15</v>
      </c>
      <c r="N284" s="68">
        <f>IF($L284=" "," ",(IF($M284=FALSE," ",(IF($M284&gt;0,INDEX('Bin Analysis'!$C$3:$S$10110,MATCH($L284,'Bin Analysis'!$L$3:$L$10110,0),MATCH(N$5,'Bin Analysis'!$C$2:$S$2,0))," ")))))</f>
        <v>0</v>
      </c>
      <c r="O284" s="68">
        <f>IF($L284=" "," ",(IF($M284=FALSE," ",(IF($M284&gt;0,INDEX('Bin Analysis'!$C$3:$S$10110,MATCH($L284,'Bin Analysis'!$L$3:$L$10110,0),MATCH(O$5,'Bin Analysis'!$C$2:$S$2,0))," ")))))</f>
        <v>7.1428571428571425E-2</v>
      </c>
      <c r="P284" s="68">
        <f>IF($L284=" "," ",(IF($M284=FALSE," ",(IF($M284&gt;0,INDEX('Bin Analysis'!$C$3:$S$10110,MATCH($L284,'Bin Analysis'!$L$3:$L$10110,0),MATCH(P$5,'Bin Analysis'!$C$2:$S$2,0))," ")))))</f>
        <v>0.5</v>
      </c>
      <c r="Q284" s="68">
        <f>IF($L284=" "," ",(IF($M284=FALSE," ",(IF($M284&gt;0,INDEX('Bin Analysis'!$C$3:$S$10110,MATCH($L284,'Bin Analysis'!$L$3:$L$10110,0),MATCH(Q$5,'Bin Analysis'!$C$2:$S$2,0))," ")))))</f>
        <v>0.43478260869565216</v>
      </c>
      <c r="R284" s="68">
        <f>IF($L284=" "," ",(IF($M284=FALSE," ",(IF($M284&gt;0,INDEX('Bin Analysis'!$C$3:$S$10110,MATCH($L284,'Bin Analysis'!$L$3:$L$10110,0),MATCH(R$5,'Bin Analysis'!$C$2:$S$2,0))," ")))))</f>
        <v>0.5714285714285714</v>
      </c>
      <c r="S284" s="68" t="str">
        <f>IF($L284=" "," ",(IF($M284=FALSE," ",(IF($M284&gt;0,INDEX('Bin Analysis'!$C$3:$S$10110,MATCH($L284,'Bin Analysis'!$L$3:$L$10110,0),MATCH(S$5,'Bin Analysis'!$C$2:$S$2,0))," ")))))</f>
        <v>no</v>
      </c>
      <c r="T284" s="68">
        <f>Assignments!K283</f>
        <v>0.31468957857142854</v>
      </c>
      <c r="U284" s="68">
        <f>Assignments!L283</f>
        <v>0.34886566848267042</v>
      </c>
      <c r="V284" s="74" t="str">
        <f>Assignments!V283</f>
        <v>Adverse</v>
      </c>
    </row>
    <row r="285" spans="1:22" x14ac:dyDescent="0.25">
      <c r="A285" s="86" t="s">
        <v>149</v>
      </c>
      <c r="B285" s="87">
        <v>20</v>
      </c>
      <c r="C285" s="87" t="s">
        <v>143</v>
      </c>
      <c r="D285" s="87">
        <v>1.04843303</v>
      </c>
      <c r="E285" s="87">
        <v>4.6270940000000003E-2</v>
      </c>
      <c r="G285" s="40">
        <f>IFERROR('Data Transformation'!M283," ")</f>
        <v>278</v>
      </c>
      <c r="L285" s="66">
        <f t="shared" si="5"/>
        <v>279</v>
      </c>
      <c r="M285" s="67">
        <f>IF(L285=" "," ",(IF($L285&gt;0,INDEX('Bin Analysis'!$C$3:$S$10110,MATCH($L285,'Bin Analysis'!$L$3:$L$10110,0),MATCH(M$5,'Bin Analysis'!$C$2:$S$2,0))," ")))</f>
        <v>20</v>
      </c>
      <c r="N285" s="68">
        <f>IF($L285=" "," ",(IF($M285=FALSE," ",(IF($M285&gt;0,INDEX('Bin Analysis'!$C$3:$S$10110,MATCH($L285,'Bin Analysis'!$L$3:$L$10110,0),MATCH(N$5,'Bin Analysis'!$C$2:$S$2,0))," ")))))</f>
        <v>0</v>
      </c>
      <c r="O285" s="68">
        <f>IF($L285=" "," ",(IF($M285=FALSE," ",(IF($M285&gt;0,INDEX('Bin Analysis'!$C$3:$S$10110,MATCH($L285,'Bin Analysis'!$L$3:$L$10110,0),MATCH(O$5,'Bin Analysis'!$C$2:$S$2,0))," ")))))</f>
        <v>0.57894736842105265</v>
      </c>
      <c r="P285" s="68">
        <f>IF($L285=" "," ",(IF($M285=FALSE," ",(IF($M285&gt;0,INDEX('Bin Analysis'!$C$3:$S$10110,MATCH($L285,'Bin Analysis'!$L$3:$L$10110,0),MATCH(P$5,'Bin Analysis'!$C$2:$S$2,0))," ")))))</f>
        <v>0.5</v>
      </c>
      <c r="Q285" s="68">
        <f>IF($L285=" "," ",(IF($M285=FALSE," ",(IF($M285&gt;0,INDEX('Bin Analysis'!$C$3:$S$10110,MATCH($L285,'Bin Analysis'!$L$3:$L$10110,0),MATCH(Q$5,'Bin Analysis'!$C$2:$S$2,0))," ")))))</f>
        <v>0.43478260869565216</v>
      </c>
      <c r="R285" s="68">
        <f>IF($L285=" "," ",(IF($M285=FALSE," ",(IF($M285&gt;0,INDEX('Bin Analysis'!$C$3:$S$10110,MATCH($L285,'Bin Analysis'!$L$3:$L$10110,0),MATCH(R$5,'Bin Analysis'!$C$2:$S$2,0))," ")))))</f>
        <v>5.2631578947368418E-2</v>
      </c>
      <c r="S285" s="68" t="str">
        <f>IF($L285=" "," ",(IF($M285=FALSE," ",(IF($M285&gt;0,INDEX('Bin Analysis'!$C$3:$S$10110,MATCH($L285,'Bin Analysis'!$L$3:$L$10110,0),MATCH(S$5,'Bin Analysis'!$C$2:$S$2,0))," ")))))</f>
        <v>no</v>
      </c>
      <c r="T285" s="68">
        <f>Assignments!K284</f>
        <v>0.84252784052631591</v>
      </c>
      <c r="U285" s="68">
        <f>Assignments!L284</f>
        <v>0.25369605285077446</v>
      </c>
      <c r="V285" s="74" t="str">
        <f>Assignments!V284</f>
        <v>Moderate</v>
      </c>
    </row>
    <row r="286" spans="1:22" x14ac:dyDescent="0.25">
      <c r="A286" s="86" t="s">
        <v>149</v>
      </c>
      <c r="B286" s="87">
        <v>20</v>
      </c>
      <c r="C286" s="87" t="s">
        <v>154</v>
      </c>
      <c r="D286" s="87">
        <v>1.0827560000000001</v>
      </c>
      <c r="E286" s="87">
        <v>4.2935210000000001E-2</v>
      </c>
      <c r="G286" s="40">
        <f>IFERROR('Data Transformation'!M284," ")</f>
        <v>279</v>
      </c>
      <c r="L286" s="66">
        <f t="shared" si="5"/>
        <v>280</v>
      </c>
      <c r="M286" s="67">
        <f>IF(L286=" "," ",(IF($L286&gt;0,INDEX('Bin Analysis'!$C$3:$S$10110,MATCH($L286,'Bin Analysis'!$L$3:$L$10110,0),MATCH(M$5,'Bin Analysis'!$C$2:$S$2,0))," ")))</f>
        <v>17</v>
      </c>
      <c r="N286" s="68">
        <f>IF($L286=" "," ",(IF($M286=FALSE," ",(IF($M286&gt;0,INDEX('Bin Analysis'!$C$3:$S$10110,MATCH($L286,'Bin Analysis'!$L$3:$L$10110,0),MATCH(N$5,'Bin Analysis'!$C$2:$S$2,0))," ")))))</f>
        <v>0</v>
      </c>
      <c r="O286" s="68">
        <f>IF($L286=" "," ",(IF($M286=FALSE," ",(IF($M286&gt;0,INDEX('Bin Analysis'!$C$3:$S$10110,MATCH($L286,'Bin Analysis'!$L$3:$L$10110,0),MATCH(O$5,'Bin Analysis'!$C$2:$S$2,0))," ")))))</f>
        <v>6.25E-2</v>
      </c>
      <c r="P286" s="68">
        <f>IF($L286=" "," ",(IF($M286=FALSE," ",(IF($M286&gt;0,INDEX('Bin Analysis'!$C$3:$S$10110,MATCH($L286,'Bin Analysis'!$L$3:$L$10110,0),MATCH(P$5,'Bin Analysis'!$C$2:$S$2,0))," ")))))</f>
        <v>0.5</v>
      </c>
      <c r="Q286" s="68">
        <f>IF($L286=" "," ",(IF($M286=FALSE," ",(IF($M286&gt;0,INDEX('Bin Analysis'!$C$3:$S$10110,MATCH($L286,'Bin Analysis'!$L$3:$L$10110,0),MATCH(Q$5,'Bin Analysis'!$C$2:$S$2,0))," ")))))</f>
        <v>0.43478260869565216</v>
      </c>
      <c r="R286" s="68">
        <f>IF($L286=" "," ",(IF($M286=FALSE," ",(IF($M286&gt;0,INDEX('Bin Analysis'!$C$3:$S$10110,MATCH($L286,'Bin Analysis'!$L$3:$L$10110,0),MATCH(R$5,'Bin Analysis'!$C$2:$S$2,0))," ")))))</f>
        <v>0.625</v>
      </c>
      <c r="S286" s="68" t="str">
        <f>IF($L286=" "," ",(IF($M286=FALSE," ",(IF($M286&gt;0,INDEX('Bin Analysis'!$C$3:$S$10110,MATCH($L286,'Bin Analysis'!$L$3:$L$10110,0),MATCH(S$5,'Bin Analysis'!$C$2:$S$2,0))," ")))))</f>
        <v>no</v>
      </c>
      <c r="T286" s="68">
        <f>Assignments!K285</f>
        <v>0.29236955312500001</v>
      </c>
      <c r="U286" s="68">
        <f>Assignments!L285</f>
        <v>0.28751962874480086</v>
      </c>
      <c r="V286" s="74" t="str">
        <f>Assignments!V285</f>
        <v>Adverse</v>
      </c>
    </row>
    <row r="287" spans="1:22" x14ac:dyDescent="0.25">
      <c r="A287" s="86" t="s">
        <v>149</v>
      </c>
      <c r="B287" s="87">
        <v>20</v>
      </c>
      <c r="C287" s="87" t="s">
        <v>161</v>
      </c>
      <c r="D287" s="87">
        <v>1.0894001099999999</v>
      </c>
      <c r="E287" s="87">
        <v>4.1456239999999998E-2</v>
      </c>
      <c r="G287" s="40">
        <f>IFERROR('Data Transformation'!M285," ")</f>
        <v>280</v>
      </c>
      <c r="L287" s="66">
        <f t="shared" si="5"/>
        <v>281</v>
      </c>
      <c r="M287" s="67">
        <f>IF(L287=" "," ",(IF($L287&gt;0,INDEX('Bin Analysis'!$C$3:$S$10110,MATCH($L287,'Bin Analysis'!$L$3:$L$10110,0),MATCH(M$5,'Bin Analysis'!$C$2:$S$2,0))," ")))</f>
        <v>20</v>
      </c>
      <c r="N287" s="68">
        <f>IF($L287=" "," ",(IF($M287=FALSE," ",(IF($M287&gt;0,INDEX('Bin Analysis'!$C$3:$S$10110,MATCH($L287,'Bin Analysis'!$L$3:$L$10110,0),MATCH(N$5,'Bin Analysis'!$C$2:$S$2,0))," ")))))</f>
        <v>0</v>
      </c>
      <c r="O287" s="68">
        <f>IF($L287=" "," ",(IF($M287=FALSE," ",(IF($M287&gt;0,INDEX('Bin Analysis'!$C$3:$S$10110,MATCH($L287,'Bin Analysis'!$L$3:$L$10110,0),MATCH(O$5,'Bin Analysis'!$C$2:$S$2,0))," ")))))</f>
        <v>0.57894736842105265</v>
      </c>
      <c r="P287" s="68">
        <f>IF($L287=" "," ",(IF($M287=FALSE," ",(IF($M287&gt;0,INDEX('Bin Analysis'!$C$3:$S$10110,MATCH($L287,'Bin Analysis'!$L$3:$L$10110,0),MATCH(P$5,'Bin Analysis'!$C$2:$S$2,0))," ")))))</f>
        <v>0.6</v>
      </c>
      <c r="Q287" s="68">
        <f>IF($L287=" "," ",(IF($M287=FALSE," ",(IF($M287&gt;0,INDEX('Bin Analysis'!$C$3:$S$10110,MATCH($L287,'Bin Analysis'!$L$3:$L$10110,0),MATCH(Q$5,'Bin Analysis'!$C$2:$S$2,0))," ")))))</f>
        <v>0.56521739130434778</v>
      </c>
      <c r="R287" s="68">
        <f>IF($L287=" "," ",(IF($M287=FALSE," ",(IF($M287&gt;0,INDEX('Bin Analysis'!$C$3:$S$10110,MATCH($L287,'Bin Analysis'!$L$3:$L$10110,0),MATCH(R$5,'Bin Analysis'!$C$2:$S$2,0))," ")))))</f>
        <v>5.2631578947368418E-2</v>
      </c>
      <c r="S287" s="68" t="str">
        <f>IF($L287=" "," ",(IF($M287=FALSE," ",(IF($M287&gt;0,INDEX('Bin Analysis'!$C$3:$S$10110,MATCH($L287,'Bin Analysis'!$L$3:$L$10110,0),MATCH(S$5,'Bin Analysis'!$C$2:$S$2,0))," ")))))</f>
        <v>no</v>
      </c>
      <c r="T287" s="68">
        <f>Assignments!K286</f>
        <v>0.83724023368421052</v>
      </c>
      <c r="U287" s="68">
        <f>Assignments!L286</f>
        <v>0.25412943946390404</v>
      </c>
      <c r="V287" s="74" t="str">
        <f>Assignments!V286</f>
        <v>Rheostat</v>
      </c>
    </row>
    <row r="288" spans="1:22" x14ac:dyDescent="0.25">
      <c r="A288" s="86" t="s">
        <v>149</v>
      </c>
      <c r="B288" s="87">
        <v>20</v>
      </c>
      <c r="C288" s="87" t="s">
        <v>150</v>
      </c>
      <c r="D288" s="87">
        <v>1.12349933</v>
      </c>
      <c r="E288" s="87">
        <v>5.1450910000000002E-2</v>
      </c>
      <c r="G288" s="40">
        <f>IFERROR('Data Transformation'!M286," ")</f>
        <v>281</v>
      </c>
      <c r="L288" s="66">
        <f t="shared" si="5"/>
        <v>282</v>
      </c>
      <c r="M288" s="67">
        <f>IF(L288=" "," ",(IF($L288&gt;0,INDEX('Bin Analysis'!$C$3:$S$10110,MATCH($L288,'Bin Analysis'!$L$3:$L$10110,0),MATCH(M$5,'Bin Analysis'!$C$2:$S$2,0))," ")))</f>
        <v>19</v>
      </c>
      <c r="N288" s="68">
        <f>IF($L288=" "," ",(IF($M288=FALSE," ",(IF($M288&gt;0,INDEX('Bin Analysis'!$C$3:$S$10110,MATCH($L288,'Bin Analysis'!$L$3:$L$10110,0),MATCH(N$5,'Bin Analysis'!$C$2:$S$2,0))," ")))))</f>
        <v>5.5555555555555552E-2</v>
      </c>
      <c r="O288" s="68">
        <f>IF($L288=" "," ",(IF($M288=FALSE," ",(IF($M288&gt;0,INDEX('Bin Analysis'!$C$3:$S$10110,MATCH($L288,'Bin Analysis'!$L$3:$L$10110,0),MATCH(O$5,'Bin Analysis'!$C$2:$S$2,0))," ")))))</f>
        <v>0.16666666666666666</v>
      </c>
      <c r="P288" s="68">
        <f>IF($L288=" "," ",(IF($M288=FALSE," ",(IF($M288&gt;0,INDEX('Bin Analysis'!$C$3:$S$10110,MATCH($L288,'Bin Analysis'!$L$3:$L$10110,0),MATCH(P$5,'Bin Analysis'!$C$2:$S$2,0))," ")))))</f>
        <v>0.6</v>
      </c>
      <c r="Q288" s="68">
        <f>IF($L288=" "," ",(IF($M288=FALSE," ",(IF($M288&gt;0,INDEX('Bin Analysis'!$C$3:$S$10110,MATCH($L288,'Bin Analysis'!$L$3:$L$10110,0),MATCH(Q$5,'Bin Analysis'!$C$2:$S$2,0))," ")))))</f>
        <v>0.52173913043478259</v>
      </c>
      <c r="R288" s="68">
        <f>IF($L288=" "," ",(IF($M288=FALSE," ",(IF($M288&gt;0,INDEX('Bin Analysis'!$C$3:$S$10110,MATCH($L288,'Bin Analysis'!$L$3:$L$10110,0),MATCH(R$5,'Bin Analysis'!$C$2:$S$2,0))," ")))))</f>
        <v>0.66666666666666663</v>
      </c>
      <c r="S288" s="68" t="str">
        <f>IF($L288=" "," ",(IF($M288=FALSE," ",(IF($M288&gt;0,INDEX('Bin Analysis'!$C$3:$S$10110,MATCH($L288,'Bin Analysis'!$L$3:$L$10110,0),MATCH(S$5,'Bin Analysis'!$C$2:$S$2,0))," ")))))</f>
        <v>no</v>
      </c>
      <c r="T288" s="68">
        <f>Assignments!K287</f>
        <v>0.27538163166666663</v>
      </c>
      <c r="U288" s="68">
        <f>Assignments!L287</f>
        <v>0.46378586426747664</v>
      </c>
      <c r="V288" s="74" t="str">
        <f>Assignments!V287</f>
        <v>Toggle</v>
      </c>
    </row>
    <row r="289" spans="1:22" x14ac:dyDescent="0.25">
      <c r="A289" s="86" t="s">
        <v>149</v>
      </c>
      <c r="B289" s="87">
        <v>20</v>
      </c>
      <c r="C289" s="87" t="s">
        <v>145</v>
      </c>
      <c r="D289" s="87">
        <v>1.1293314299999999</v>
      </c>
      <c r="E289" s="87">
        <v>8.0349840000000006E-2</v>
      </c>
      <c r="G289" s="40">
        <f>IFERROR('Data Transformation'!M287," ")</f>
        <v>282</v>
      </c>
      <c r="L289" s="66">
        <f t="shared" si="5"/>
        <v>283</v>
      </c>
      <c r="M289" s="67">
        <f>IF(L289=" "," ",(IF($L289&gt;0,INDEX('Bin Analysis'!$C$3:$S$10110,MATCH($L289,'Bin Analysis'!$L$3:$L$10110,0),MATCH(M$5,'Bin Analysis'!$C$2:$S$2,0))," ")))</f>
        <v>19</v>
      </c>
      <c r="N289" s="68">
        <f>IF($L289=" "," ",(IF($M289=FALSE," ",(IF($M289&gt;0,INDEX('Bin Analysis'!$C$3:$S$10110,MATCH($L289,'Bin Analysis'!$L$3:$L$10110,0),MATCH(N$5,'Bin Analysis'!$C$2:$S$2,0))," ")))))</f>
        <v>5.5555555555555552E-2</v>
      </c>
      <c r="O289" s="68">
        <f>IF($L289=" "," ",(IF($M289=FALSE," ",(IF($M289&gt;0,INDEX('Bin Analysis'!$C$3:$S$10110,MATCH($L289,'Bin Analysis'!$L$3:$L$10110,0),MATCH(O$5,'Bin Analysis'!$C$2:$S$2,0))," ")))))</f>
        <v>0.5</v>
      </c>
      <c r="P289" s="68">
        <f>IF($L289=" "," ",(IF($M289=FALSE," ",(IF($M289&gt;0,INDEX('Bin Analysis'!$C$3:$S$10110,MATCH($L289,'Bin Analysis'!$L$3:$L$10110,0),MATCH(P$5,'Bin Analysis'!$C$2:$S$2,0))," ")))))</f>
        <v>0.7</v>
      </c>
      <c r="Q289" s="68">
        <f>IF($L289=" "," ",(IF($M289=FALSE," ",(IF($M289&gt;0,INDEX('Bin Analysis'!$C$3:$S$10110,MATCH($L289,'Bin Analysis'!$L$3:$L$10110,0),MATCH(Q$5,'Bin Analysis'!$C$2:$S$2,0))," ")))))</f>
        <v>0.60869565217391308</v>
      </c>
      <c r="R289" s="68">
        <f>IF($L289=" "," ",(IF($M289=FALSE," ",(IF($M289&gt;0,INDEX('Bin Analysis'!$C$3:$S$10110,MATCH($L289,'Bin Analysis'!$L$3:$L$10110,0),MATCH(R$5,'Bin Analysis'!$C$2:$S$2,0))," ")))))</f>
        <v>0.16666666666666666</v>
      </c>
      <c r="S289" s="68" t="str">
        <f>IF($L289=" "," ",(IF($M289=FALSE," ",(IF($M289&gt;0,INDEX('Bin Analysis'!$C$3:$S$10110,MATCH($L289,'Bin Analysis'!$L$3:$L$10110,0),MATCH(S$5,'Bin Analysis'!$C$2:$S$2,0))," ")))))</f>
        <v>no</v>
      </c>
      <c r="T289" s="68">
        <f>Assignments!K288</f>
        <v>0.73379646555555567</v>
      </c>
      <c r="U289" s="68">
        <f>Assignments!L288</f>
        <v>0.38453317445732133</v>
      </c>
      <c r="V289" s="74" t="str">
        <f>Assignments!V288</f>
        <v>Rheostat</v>
      </c>
    </row>
    <row r="290" spans="1:22" x14ac:dyDescent="0.25">
      <c r="A290" s="86" t="s">
        <v>149</v>
      </c>
      <c r="B290" s="87">
        <v>21</v>
      </c>
      <c r="C290" s="87" t="s">
        <v>145</v>
      </c>
      <c r="D290" s="87">
        <v>7.8576560000000004E-2</v>
      </c>
      <c r="E290" s="87">
        <v>6.0145299999999999E-2</v>
      </c>
      <c r="G290" s="40">
        <f>IFERROR('Data Transformation'!M288," ")</f>
        <v>283</v>
      </c>
      <c r="L290" s="66">
        <f t="shared" si="5"/>
        <v>284</v>
      </c>
      <c r="M290" s="67">
        <f>IF(L290=" "," ",(IF($L290&gt;0,INDEX('Bin Analysis'!$C$3:$S$10110,MATCH($L290,'Bin Analysis'!$L$3:$L$10110,0),MATCH(M$5,'Bin Analysis'!$C$2:$S$2,0))," ")))</f>
        <v>13</v>
      </c>
      <c r="N290" s="68">
        <f>IF($L290=" "," ",(IF($M290=FALSE," ",(IF($M290&gt;0,INDEX('Bin Analysis'!$C$3:$S$10110,MATCH($L290,'Bin Analysis'!$L$3:$L$10110,0),MATCH(N$5,'Bin Analysis'!$C$2:$S$2,0))," ")))))</f>
        <v>0</v>
      </c>
      <c r="O290" s="68">
        <f>IF($L290=" "," ",(IF($M290=FALSE," ",(IF($M290&gt;0,INDEX('Bin Analysis'!$C$3:$S$10110,MATCH($L290,'Bin Analysis'!$L$3:$L$10110,0),MATCH(O$5,'Bin Analysis'!$C$2:$S$2,0))," ")))))</f>
        <v>0.66666666666666663</v>
      </c>
      <c r="P290" s="68">
        <f>IF($L290=" "," ",(IF($M290=FALSE," ",(IF($M290&gt;0,INDEX('Bin Analysis'!$C$3:$S$10110,MATCH($L290,'Bin Analysis'!$L$3:$L$10110,0),MATCH(P$5,'Bin Analysis'!$C$2:$S$2,0))," ")))))</f>
        <v>0.5</v>
      </c>
      <c r="Q290" s="68">
        <f>IF($L290=" "," ",(IF($M290=FALSE," ",(IF($M290&gt;0,INDEX('Bin Analysis'!$C$3:$S$10110,MATCH($L290,'Bin Analysis'!$L$3:$L$10110,0),MATCH(Q$5,'Bin Analysis'!$C$2:$S$2,0))," ")))))</f>
        <v>0.43478260869565216</v>
      </c>
      <c r="R290" s="68">
        <f>IF($L290=" "," ",(IF($M290=FALSE," ",(IF($M290&gt;0,INDEX('Bin Analysis'!$C$3:$S$10110,MATCH($L290,'Bin Analysis'!$L$3:$L$10110,0),MATCH(R$5,'Bin Analysis'!$C$2:$S$2,0))," ")))))</f>
        <v>0.16666666666666666</v>
      </c>
      <c r="S290" s="68" t="str">
        <f>IF($L290=" "," ",(IF($M290=FALSE," ",(IF($M290&gt;0,INDEX('Bin Analysis'!$C$3:$S$10110,MATCH($L290,'Bin Analysis'!$L$3:$L$10110,0),MATCH(S$5,'Bin Analysis'!$C$2:$S$2,0))," ")))))</f>
        <v>no</v>
      </c>
      <c r="T290" s="68">
        <f>Assignments!K289</f>
        <v>0.78217585166666659</v>
      </c>
      <c r="U290" s="68">
        <f>Assignments!L289</f>
        <v>0.36377215631252269</v>
      </c>
      <c r="V290" s="74" t="str">
        <f>Assignments!V289</f>
        <v>Moderate</v>
      </c>
    </row>
    <row r="291" spans="1:22" x14ac:dyDescent="0.25">
      <c r="A291" s="86" t="s">
        <v>149</v>
      </c>
      <c r="B291" s="87">
        <v>21</v>
      </c>
      <c r="C291" s="87" t="s">
        <v>146</v>
      </c>
      <c r="D291" s="87">
        <v>0.12677711</v>
      </c>
      <c r="E291" s="87">
        <v>5.4387989999999997E-2</v>
      </c>
      <c r="G291" s="40">
        <f>IFERROR('Data Transformation'!M289," ")</f>
        <v>284</v>
      </c>
      <c r="L291" s="66">
        <f t="shared" si="5"/>
        <v>285</v>
      </c>
      <c r="M291" s="67">
        <f>IF(L291=" "," ",(IF($L291&gt;0,INDEX('Bin Analysis'!$C$3:$S$10110,MATCH($L291,'Bin Analysis'!$L$3:$L$10110,0),MATCH(M$5,'Bin Analysis'!$C$2:$S$2,0))," ")))</f>
        <v>16</v>
      </c>
      <c r="N291" s="68">
        <f>IF($L291=" "," ",(IF($M291=FALSE," ",(IF($M291&gt;0,INDEX('Bin Analysis'!$C$3:$S$10110,MATCH($L291,'Bin Analysis'!$L$3:$L$10110,0),MATCH(N$5,'Bin Analysis'!$C$2:$S$2,0))," ")))))</f>
        <v>0</v>
      </c>
      <c r="O291" s="68">
        <f>IF($L291=" "," ",(IF($M291=FALSE," ",(IF($M291&gt;0,INDEX('Bin Analysis'!$C$3:$S$10110,MATCH($L291,'Bin Analysis'!$L$3:$L$10110,0),MATCH(O$5,'Bin Analysis'!$C$2:$S$2,0))," ")))))</f>
        <v>0</v>
      </c>
      <c r="P291" s="68">
        <f>IF($L291=" "," ",(IF($M291=FALSE," ",(IF($M291&gt;0,INDEX('Bin Analysis'!$C$3:$S$10110,MATCH($L291,'Bin Analysis'!$L$3:$L$10110,0),MATCH(P$5,'Bin Analysis'!$C$2:$S$2,0))," ")))))</f>
        <v>0.3</v>
      </c>
      <c r="Q291" s="68">
        <f>IF($L291=" "," ",(IF($M291=FALSE," ",(IF($M291&gt;0,INDEX('Bin Analysis'!$C$3:$S$10110,MATCH($L291,'Bin Analysis'!$L$3:$L$10110,0),MATCH(Q$5,'Bin Analysis'!$C$2:$S$2,0))," ")))))</f>
        <v>0.21739130434782608</v>
      </c>
      <c r="R291" s="68">
        <f>IF($L291=" "," ",(IF($M291=FALSE," ",(IF($M291&gt;0,INDEX('Bin Analysis'!$C$3:$S$10110,MATCH($L291,'Bin Analysis'!$L$3:$L$10110,0),MATCH(R$5,'Bin Analysis'!$C$2:$S$2,0))," ")))))</f>
        <v>0.8</v>
      </c>
      <c r="S291" s="68" t="str">
        <f>IF($L291=" "," ",(IF($M291=FALSE," ",(IF($M291&gt;0,INDEX('Bin Analysis'!$C$3:$S$10110,MATCH($L291,'Bin Analysis'!$L$3:$L$10110,0),MATCH(S$5,'Bin Analysis'!$C$2:$S$2,0))," ")))))</f>
        <v>no</v>
      </c>
      <c r="T291" s="68">
        <f>Assignments!K290</f>
        <v>0.16881785800000002</v>
      </c>
      <c r="U291" s="68">
        <f>Assignments!L290</f>
        <v>0.3217966318749394</v>
      </c>
      <c r="V291" s="74" t="str">
        <f>Assignments!V290</f>
        <v>Toggle</v>
      </c>
    </row>
    <row r="292" spans="1:22" x14ac:dyDescent="0.25">
      <c r="A292" s="86" t="s">
        <v>149</v>
      </c>
      <c r="B292" s="87">
        <v>21</v>
      </c>
      <c r="C292" s="87" t="s">
        <v>143</v>
      </c>
      <c r="D292" s="87">
        <v>0.12936979000000001</v>
      </c>
      <c r="E292" s="87">
        <v>9.1472540000000005E-2</v>
      </c>
      <c r="G292" s="40">
        <f>IFERROR('Data Transformation'!M290," ")</f>
        <v>285</v>
      </c>
      <c r="L292" s="66">
        <f t="shared" si="5"/>
        <v>286</v>
      </c>
      <c r="M292" s="67">
        <f>IF(L292=" "," ",(IF($L292&gt;0,INDEX('Bin Analysis'!$C$3:$S$10110,MATCH($L292,'Bin Analysis'!$L$3:$L$10110,0),MATCH(M$5,'Bin Analysis'!$C$2:$S$2,0))," ")))</f>
        <v>14</v>
      </c>
      <c r="N292" s="68">
        <f>IF($L292=" "," ",(IF($M292=FALSE," ",(IF($M292&gt;0,INDEX('Bin Analysis'!$C$3:$S$10110,MATCH($L292,'Bin Analysis'!$L$3:$L$10110,0),MATCH(N$5,'Bin Analysis'!$C$2:$S$2,0))," ")))))</f>
        <v>0</v>
      </c>
      <c r="O292" s="68">
        <f>IF($L292=" "," ",(IF($M292=FALSE," ",(IF($M292&gt;0,INDEX('Bin Analysis'!$C$3:$S$10110,MATCH($L292,'Bin Analysis'!$L$3:$L$10110,0),MATCH(O$5,'Bin Analysis'!$C$2:$S$2,0))," ")))))</f>
        <v>0</v>
      </c>
      <c r="P292" s="68">
        <f>IF($L292=" "," ",(IF($M292=FALSE," ",(IF($M292&gt;0,INDEX('Bin Analysis'!$C$3:$S$10110,MATCH($L292,'Bin Analysis'!$L$3:$L$10110,0),MATCH(P$5,'Bin Analysis'!$C$2:$S$2,0))," ")))))</f>
        <v>0.2</v>
      </c>
      <c r="Q292" s="68">
        <f>IF($L292=" "," ",(IF($M292=FALSE," ",(IF($M292&gt;0,INDEX('Bin Analysis'!$C$3:$S$10110,MATCH($L292,'Bin Analysis'!$L$3:$L$10110,0),MATCH(Q$5,'Bin Analysis'!$C$2:$S$2,0))," ")))))</f>
        <v>8.6956521739130432E-2</v>
      </c>
      <c r="R292" s="68">
        <f>IF($L292=" "," ",(IF($M292=FALSE," ",(IF($M292&gt;0,INDEX('Bin Analysis'!$C$3:$S$10110,MATCH($L292,'Bin Analysis'!$L$3:$L$10110,0),MATCH(R$5,'Bin Analysis'!$C$2:$S$2,0))," ")))))</f>
        <v>1</v>
      </c>
      <c r="S292" s="68" t="str">
        <f>IF($L292=" "," ",(IF($M292=FALSE," ",(IF($M292&gt;0,INDEX('Bin Analysis'!$C$3:$S$10110,MATCH($L292,'Bin Analysis'!$L$3:$L$10110,0),MATCH(S$5,'Bin Analysis'!$C$2:$S$2,0))," ")))))</f>
        <v>yes</v>
      </c>
      <c r="T292" s="68">
        <f>Assignments!K291</f>
        <v>-1.356454384615385E-2</v>
      </c>
      <c r="U292" s="68">
        <f>Assignments!L291</f>
        <v>8.2183860860117336E-2</v>
      </c>
      <c r="V292" s="74" t="str">
        <f>Assignments!V291</f>
        <v>Toggle</v>
      </c>
    </row>
    <row r="293" spans="1:22" x14ac:dyDescent="0.25">
      <c r="A293" s="86" t="s">
        <v>149</v>
      </c>
      <c r="B293" s="87">
        <v>21</v>
      </c>
      <c r="C293" s="87" t="s">
        <v>153</v>
      </c>
      <c r="D293" s="87">
        <v>0.19517388999999999</v>
      </c>
      <c r="E293" s="87">
        <v>2.6416329999999998E-2</v>
      </c>
      <c r="G293" s="40">
        <f>IFERROR('Data Transformation'!M291," ")</f>
        <v>286</v>
      </c>
      <c r="L293" s="66">
        <f t="shared" si="5"/>
        <v>287</v>
      </c>
      <c r="M293" s="67">
        <f>IF(L293=" "," ",(IF($L293&gt;0,INDEX('Bin Analysis'!$C$3:$S$10110,MATCH($L293,'Bin Analysis'!$L$3:$L$10110,0),MATCH(M$5,'Bin Analysis'!$C$2:$S$2,0))," ")))</f>
        <v>11</v>
      </c>
      <c r="N293" s="68">
        <f>IF($L293=" "," ",(IF($M293=FALSE," ",(IF($M293&gt;0,INDEX('Bin Analysis'!$C$3:$S$10110,MATCH($L293,'Bin Analysis'!$L$3:$L$10110,0),MATCH(N$5,'Bin Analysis'!$C$2:$S$2,0))," ")))))</f>
        <v>0</v>
      </c>
      <c r="O293" s="68">
        <f>IF($L293=" "," ",(IF($M293=FALSE," ",(IF($M293&gt;0,INDEX('Bin Analysis'!$C$3:$S$10110,MATCH($L293,'Bin Analysis'!$L$3:$L$10110,0),MATCH(O$5,'Bin Analysis'!$C$2:$S$2,0))," ")))))</f>
        <v>0</v>
      </c>
      <c r="P293" s="68">
        <f>IF($L293=" "," ",(IF($M293=FALSE," ",(IF($M293&gt;0,INDEX('Bin Analysis'!$C$3:$S$10110,MATCH($L293,'Bin Analysis'!$L$3:$L$10110,0),MATCH(P$5,'Bin Analysis'!$C$2:$S$2,0))," ")))))</f>
        <v>0.2</v>
      </c>
      <c r="Q293" s="68">
        <f>IF($L293=" "," ",(IF($M293=FALSE," ",(IF($M293&gt;0,INDEX('Bin Analysis'!$C$3:$S$10110,MATCH($L293,'Bin Analysis'!$L$3:$L$10110,0),MATCH(Q$5,'Bin Analysis'!$C$2:$S$2,0))," ")))))</f>
        <v>8.6956521739130432E-2</v>
      </c>
      <c r="R293" s="68">
        <f>IF($L293=" "," ",(IF($M293=FALSE," ",(IF($M293&gt;0,INDEX('Bin Analysis'!$C$3:$S$10110,MATCH($L293,'Bin Analysis'!$L$3:$L$10110,0),MATCH(R$5,'Bin Analysis'!$C$2:$S$2,0))," ")))))</f>
        <v>1</v>
      </c>
      <c r="S293" s="68" t="str">
        <f>IF($L293=" "," ",(IF($M293=FALSE," ",(IF($M293&gt;0,INDEX('Bin Analysis'!$C$3:$S$10110,MATCH($L293,'Bin Analysis'!$L$3:$L$10110,0),MATCH(S$5,'Bin Analysis'!$C$2:$S$2,0))," ")))))</f>
        <v>yes</v>
      </c>
      <c r="T293" s="68">
        <f>Assignments!K292</f>
        <v>5.3740067000000002E-2</v>
      </c>
      <c r="U293" s="68">
        <f>Assignments!L292</f>
        <v>9.6070674027895958E-2</v>
      </c>
      <c r="V293" s="74" t="str">
        <f>Assignments!V292</f>
        <v>Toggle</v>
      </c>
    </row>
    <row r="294" spans="1:22" x14ac:dyDescent="0.25">
      <c r="A294" s="86" t="s">
        <v>149</v>
      </c>
      <c r="B294" s="87">
        <v>21</v>
      </c>
      <c r="C294" s="87" t="s">
        <v>144</v>
      </c>
      <c r="D294" s="87">
        <v>0.20862533</v>
      </c>
      <c r="E294" s="87">
        <v>4.3204819999999998E-2</v>
      </c>
      <c r="G294" s="40">
        <f>IFERROR('Data Transformation'!M292," ")</f>
        <v>287</v>
      </c>
      <c r="L294" s="66">
        <f t="shared" si="5"/>
        <v>288</v>
      </c>
      <c r="M294" s="67">
        <f>IF(L294=" "," ",(IF($L294&gt;0,INDEX('Bin Analysis'!$C$3:$S$10110,MATCH($L294,'Bin Analysis'!$L$3:$L$10110,0),MATCH(M$5,'Bin Analysis'!$C$2:$S$2,0))," ")))</f>
        <v>17</v>
      </c>
      <c r="N294" s="68">
        <f>IF($L294=" "," ",(IF($M294=FALSE," ",(IF($M294&gt;0,INDEX('Bin Analysis'!$C$3:$S$10110,MATCH($L294,'Bin Analysis'!$L$3:$L$10110,0),MATCH(N$5,'Bin Analysis'!$C$2:$S$2,0))," ")))))</f>
        <v>6.25E-2</v>
      </c>
      <c r="O294" s="68">
        <f>IF($L294=" "," ",(IF($M294=FALSE," ",(IF($M294&gt;0,INDEX('Bin Analysis'!$C$3:$S$10110,MATCH($L294,'Bin Analysis'!$L$3:$L$10110,0),MATCH(O$5,'Bin Analysis'!$C$2:$S$2,0))," ")))))</f>
        <v>0.375</v>
      </c>
      <c r="P294" s="68">
        <f>IF($L294=" "," ",(IF($M294=FALSE," ",(IF($M294&gt;0,INDEX('Bin Analysis'!$C$3:$S$10110,MATCH($L294,'Bin Analysis'!$L$3:$L$10110,0),MATCH(P$5,'Bin Analysis'!$C$2:$S$2,0))," ")))))</f>
        <v>0.7</v>
      </c>
      <c r="Q294" s="68">
        <f>IF($L294=" "," ",(IF($M294=FALSE," ",(IF($M294&gt;0,INDEX('Bin Analysis'!$C$3:$S$10110,MATCH($L294,'Bin Analysis'!$L$3:$L$10110,0),MATCH(Q$5,'Bin Analysis'!$C$2:$S$2,0))," ")))))</f>
        <v>0.65217391304347827</v>
      </c>
      <c r="R294" s="68">
        <f>IF($L294=" "," ",(IF($M294=FALSE," ",(IF($M294&gt;0,INDEX('Bin Analysis'!$C$3:$S$10110,MATCH($L294,'Bin Analysis'!$L$3:$L$10110,0),MATCH(R$5,'Bin Analysis'!$C$2:$S$2,0))," ")))))</f>
        <v>0.1875</v>
      </c>
      <c r="S294" s="68" t="str">
        <f>IF($L294=" "," ",(IF($M294=FALSE," ",(IF($M294&gt;0,INDEX('Bin Analysis'!$C$3:$S$10110,MATCH($L294,'Bin Analysis'!$L$3:$L$10110,0),MATCH(S$5,'Bin Analysis'!$C$2:$S$2,0))," ")))))</f>
        <v>no</v>
      </c>
      <c r="T294" s="68">
        <f>Assignments!K293</f>
        <v>0.74840422312499988</v>
      </c>
      <c r="U294" s="68">
        <f>Assignments!L293</f>
        <v>0.2870866767855394</v>
      </c>
      <c r="V294" s="74" t="str">
        <f>Assignments!V293</f>
        <v>Rheostat</v>
      </c>
    </row>
    <row r="295" spans="1:22" x14ac:dyDescent="0.25">
      <c r="A295" s="86" t="s">
        <v>149</v>
      </c>
      <c r="B295" s="87">
        <v>21</v>
      </c>
      <c r="C295" s="87" t="s">
        <v>158</v>
      </c>
      <c r="D295" s="87">
        <v>0.23762762000000001</v>
      </c>
      <c r="E295" s="87">
        <v>6.6428470000000003E-2</v>
      </c>
      <c r="G295" s="40">
        <f>IFERROR('Data Transformation'!M293," ")</f>
        <v>288</v>
      </c>
      <c r="L295" s="66">
        <f t="shared" si="5"/>
        <v>289</v>
      </c>
      <c r="M295" s="67">
        <f>IF(L295=" "," ",(IF($L295&gt;0,INDEX('Bin Analysis'!$C$3:$S$10110,MATCH($L295,'Bin Analysis'!$L$3:$L$10110,0),MATCH(M$5,'Bin Analysis'!$C$2:$S$2,0))," ")))</f>
        <v>19</v>
      </c>
      <c r="N295" s="68">
        <f>IF($L295=" "," ",(IF($M295=FALSE," ",(IF($M295&gt;0,INDEX('Bin Analysis'!$C$3:$S$10110,MATCH($L295,'Bin Analysis'!$L$3:$L$10110,0),MATCH(N$5,'Bin Analysis'!$C$2:$S$2,0))," ")))))</f>
        <v>0</v>
      </c>
      <c r="O295" s="68">
        <f>IF($L295=" "," ",(IF($M295=FALSE," ",(IF($M295&gt;0,INDEX('Bin Analysis'!$C$3:$S$10110,MATCH($L295,'Bin Analysis'!$L$3:$L$10110,0),MATCH(O$5,'Bin Analysis'!$C$2:$S$2,0))," ")))))</f>
        <v>0.94444444444444442</v>
      </c>
      <c r="P295" s="68">
        <f>IF($L295=" "," ",(IF($M295=FALSE," ",(IF($M295&gt;0,INDEX('Bin Analysis'!$C$3:$S$10110,MATCH($L295,'Bin Analysis'!$L$3:$L$10110,0),MATCH(P$5,'Bin Analysis'!$C$2:$S$2,0))," ")))))</f>
        <v>0.4</v>
      </c>
      <c r="Q295" s="68">
        <f>IF($L295=" "," ",(IF($M295=FALSE," ",(IF($M295&gt;0,INDEX('Bin Analysis'!$C$3:$S$10110,MATCH($L295,'Bin Analysis'!$L$3:$L$10110,0),MATCH(Q$5,'Bin Analysis'!$C$2:$S$2,0))," ")))))</f>
        <v>0.2608695652173913</v>
      </c>
      <c r="R295" s="68">
        <f>IF($L295=" "," ",(IF($M295=FALSE," ",(IF($M295&gt;0,INDEX('Bin Analysis'!$C$3:$S$10110,MATCH($L295,'Bin Analysis'!$L$3:$L$10110,0),MATCH(R$5,'Bin Analysis'!$C$2:$S$2,0))," ")))))</f>
        <v>5.5555555555555552E-2</v>
      </c>
      <c r="S295" s="68" t="str">
        <f>IF($L295=" "," ",(IF($M295=FALSE," ",(IF($M295&gt;0,INDEX('Bin Analysis'!$C$3:$S$10110,MATCH($L295,'Bin Analysis'!$L$3:$L$10110,0),MATCH(S$5,'Bin Analysis'!$C$2:$S$2,0))," ")))))</f>
        <v>no</v>
      </c>
      <c r="T295" s="68">
        <f>Assignments!K294</f>
        <v>0.98630795333333354</v>
      </c>
      <c r="U295" s="68">
        <f>Assignments!L294</f>
        <v>0.28570728659925371</v>
      </c>
      <c r="V295" s="74" t="str">
        <f>Assignments!V294</f>
        <v>Neutral</v>
      </c>
    </row>
    <row r="296" spans="1:22" x14ac:dyDescent="0.25">
      <c r="A296" s="86" t="s">
        <v>149</v>
      </c>
      <c r="B296" s="87">
        <v>21</v>
      </c>
      <c r="C296" s="87" t="s">
        <v>151</v>
      </c>
      <c r="D296" s="87">
        <v>0.32774276000000002</v>
      </c>
      <c r="E296" s="87">
        <v>8.1067449999999999E-2</v>
      </c>
      <c r="G296" s="40">
        <f>IFERROR('Data Transformation'!M294," ")</f>
        <v>289</v>
      </c>
      <c r="L296" s="66">
        <f t="shared" si="5"/>
        <v>290</v>
      </c>
      <c r="M296" s="67">
        <f>IF(L296=" "," ",(IF($L296&gt;0,INDEX('Bin Analysis'!$C$3:$S$10110,MATCH($L296,'Bin Analysis'!$L$3:$L$10110,0),MATCH(M$5,'Bin Analysis'!$C$2:$S$2,0))," ")))</f>
        <v>15</v>
      </c>
      <c r="N296" s="68">
        <f>IF($L296=" "," ",(IF($M296=FALSE," ",(IF($M296&gt;0,INDEX('Bin Analysis'!$C$3:$S$10110,MATCH($L296,'Bin Analysis'!$L$3:$L$10110,0),MATCH(N$5,'Bin Analysis'!$C$2:$S$2,0))," ")))))</f>
        <v>0.21428571428571427</v>
      </c>
      <c r="O296" s="68">
        <f>IF($L296=" "," ",(IF($M296=FALSE," ",(IF($M296&gt;0,INDEX('Bin Analysis'!$C$3:$S$10110,MATCH($L296,'Bin Analysis'!$L$3:$L$10110,0),MATCH(O$5,'Bin Analysis'!$C$2:$S$2,0))," ")))))</f>
        <v>0.5</v>
      </c>
      <c r="P296" s="68">
        <f>IF($L296=" "," ",(IF($M296=FALSE," ",(IF($M296&gt;0,INDEX('Bin Analysis'!$C$3:$S$10110,MATCH($L296,'Bin Analysis'!$L$3:$L$10110,0),MATCH(P$5,'Bin Analysis'!$C$2:$S$2,0))," ")))))</f>
        <v>0.7</v>
      </c>
      <c r="Q296" s="68">
        <f>IF($L296=" "," ",(IF($M296=FALSE," ",(IF($M296&gt;0,INDEX('Bin Analysis'!$C$3:$S$10110,MATCH($L296,'Bin Analysis'!$L$3:$L$10110,0),MATCH(Q$5,'Bin Analysis'!$C$2:$S$2,0))," ")))))</f>
        <v>0.65217391304347827</v>
      </c>
      <c r="R296" s="68">
        <f>IF($L296=" "," ",(IF($M296=FALSE," ",(IF($M296&gt;0,INDEX('Bin Analysis'!$C$3:$S$10110,MATCH($L296,'Bin Analysis'!$L$3:$L$10110,0),MATCH(R$5,'Bin Analysis'!$C$2:$S$2,0))," ")))))</f>
        <v>7.1428571428571425E-2</v>
      </c>
      <c r="S296" s="68" t="str">
        <f>IF($L296=" "," ",(IF($M296=FALSE," ",(IF($M296&gt;0,INDEX('Bin Analysis'!$C$3:$S$10110,MATCH($L296,'Bin Analysis'!$L$3:$L$10110,0),MATCH(S$5,'Bin Analysis'!$C$2:$S$2,0))," ")))))</f>
        <v>no</v>
      </c>
      <c r="T296" s="68">
        <f>Assignments!K295</f>
        <v>0.91254315285714305</v>
      </c>
      <c r="U296" s="68">
        <f>Assignments!L295</f>
        <v>0.27283490480620848</v>
      </c>
      <c r="V296" s="74" t="str">
        <f>Assignments!V295</f>
        <v>Rheostat</v>
      </c>
    </row>
    <row r="297" spans="1:22" x14ac:dyDescent="0.25">
      <c r="A297" s="86" t="s">
        <v>149</v>
      </c>
      <c r="B297" s="87">
        <v>21</v>
      </c>
      <c r="C297" s="87" t="s">
        <v>150</v>
      </c>
      <c r="D297" s="87">
        <v>0.38137727999999999</v>
      </c>
      <c r="E297" s="87">
        <v>4.6715109999999997E-2</v>
      </c>
      <c r="G297" s="40">
        <f>IFERROR('Data Transformation'!M295," ")</f>
        <v>290</v>
      </c>
      <c r="L297" s="66">
        <f t="shared" si="5"/>
        <v>291</v>
      </c>
      <c r="M297" s="67">
        <f>IF(L297=" "," ",(IF($L297&gt;0,INDEX('Bin Analysis'!$C$3:$S$10110,MATCH($L297,'Bin Analysis'!$L$3:$L$10110,0),MATCH(M$5,'Bin Analysis'!$C$2:$S$2,0))," ")))</f>
        <v>16</v>
      </c>
      <c r="N297" s="68">
        <f>IF($L297=" "," ",(IF($M297=FALSE," ",(IF($M297&gt;0,INDEX('Bin Analysis'!$C$3:$S$10110,MATCH($L297,'Bin Analysis'!$L$3:$L$10110,0),MATCH(N$5,'Bin Analysis'!$C$2:$S$2,0))," ")))))</f>
        <v>0</v>
      </c>
      <c r="O297" s="68">
        <f>IF($L297=" "," ",(IF($M297=FALSE," ",(IF($M297&gt;0,INDEX('Bin Analysis'!$C$3:$S$10110,MATCH($L297,'Bin Analysis'!$L$3:$L$10110,0),MATCH(O$5,'Bin Analysis'!$C$2:$S$2,0))," ")))))</f>
        <v>0.13333333333333333</v>
      </c>
      <c r="P297" s="68">
        <f>IF($L297=" "," ",(IF($M297=FALSE," ",(IF($M297&gt;0,INDEX('Bin Analysis'!$C$3:$S$10110,MATCH($L297,'Bin Analysis'!$L$3:$L$10110,0),MATCH(P$5,'Bin Analysis'!$C$2:$S$2,0))," ")))))</f>
        <v>0.6</v>
      </c>
      <c r="Q297" s="68">
        <f>IF($L297=" "," ",(IF($M297=FALSE," ",(IF($M297&gt;0,INDEX('Bin Analysis'!$C$3:$S$10110,MATCH($L297,'Bin Analysis'!$L$3:$L$10110,0),MATCH(Q$5,'Bin Analysis'!$C$2:$S$2,0))," ")))))</f>
        <v>0.56521739130434778</v>
      </c>
      <c r="R297" s="68">
        <f>IF($L297=" "," ",(IF($M297=FALSE," ",(IF($M297&gt;0,INDEX('Bin Analysis'!$C$3:$S$10110,MATCH($L297,'Bin Analysis'!$L$3:$L$10110,0),MATCH(R$5,'Bin Analysis'!$C$2:$S$2,0))," ")))))</f>
        <v>6.6666666666666666E-2</v>
      </c>
      <c r="S297" s="68" t="str">
        <f>IF($L297=" "," ",(IF($M297=FALSE," ",(IF($M297&gt;0,INDEX('Bin Analysis'!$C$3:$S$10110,MATCH($L297,'Bin Analysis'!$L$3:$L$10110,0),MATCH(S$5,'Bin Analysis'!$C$2:$S$2,0))," ")))))</f>
        <v>no</v>
      </c>
      <c r="T297" s="68">
        <f>Assignments!K296</f>
        <v>0.71962826466666663</v>
      </c>
      <c r="U297" s="68">
        <f>Assignments!L296</f>
        <v>0.25214032491725052</v>
      </c>
      <c r="V297" s="74" t="str">
        <f>Assignments!V296</f>
        <v>Rheostat</v>
      </c>
    </row>
    <row r="298" spans="1:22" x14ac:dyDescent="0.25">
      <c r="A298" s="86" t="s">
        <v>149</v>
      </c>
      <c r="B298" s="87">
        <v>21</v>
      </c>
      <c r="C298" s="87" t="s">
        <v>156</v>
      </c>
      <c r="D298" s="87">
        <v>0.46595139000000002</v>
      </c>
      <c r="E298" s="87">
        <v>4.2092230000000001E-2</v>
      </c>
      <c r="G298" s="40">
        <f>IFERROR('Data Transformation'!M296," ")</f>
        <v>291</v>
      </c>
      <c r="L298" s="66">
        <f t="shared" si="5"/>
        <v>292</v>
      </c>
      <c r="M298" s="67">
        <f>IF(L298=" "," ",(IF($L298&gt;0,INDEX('Bin Analysis'!$C$3:$S$10110,MATCH($L298,'Bin Analysis'!$L$3:$L$10110,0),MATCH(M$5,'Bin Analysis'!$C$2:$S$2,0))," ")))</f>
        <v>14</v>
      </c>
      <c r="N298" s="68">
        <f>IF($L298=" "," ",(IF($M298=FALSE," ",(IF($M298&gt;0,INDEX('Bin Analysis'!$C$3:$S$10110,MATCH($L298,'Bin Analysis'!$L$3:$L$10110,0),MATCH(N$5,'Bin Analysis'!$C$2:$S$2,0))," ")))))</f>
        <v>0</v>
      </c>
      <c r="O298" s="68">
        <f>IF($L298=" "," ",(IF($M298=FALSE," ",(IF($M298&gt;0,INDEX('Bin Analysis'!$C$3:$S$10110,MATCH($L298,'Bin Analysis'!$L$3:$L$10110,0),MATCH(O$5,'Bin Analysis'!$C$2:$S$2,0))," ")))))</f>
        <v>0.53846153846153844</v>
      </c>
      <c r="P298" s="68">
        <f>IF($L298=" "," ",(IF($M298=FALSE," ",(IF($M298&gt;0,INDEX('Bin Analysis'!$C$3:$S$10110,MATCH($L298,'Bin Analysis'!$L$3:$L$10110,0),MATCH(P$5,'Bin Analysis'!$C$2:$S$2,0))," ")))))</f>
        <v>0.3</v>
      </c>
      <c r="Q298" s="68">
        <f>IF($L298=" "," ",(IF($M298=FALSE," ",(IF($M298&gt;0,INDEX('Bin Analysis'!$C$3:$S$10110,MATCH($L298,'Bin Analysis'!$L$3:$L$10110,0),MATCH(Q$5,'Bin Analysis'!$C$2:$S$2,0))," ")))))</f>
        <v>0.2608695652173913</v>
      </c>
      <c r="R298" s="68">
        <f>IF($L298=" "," ",(IF($M298=FALSE," ",(IF($M298&gt;0,INDEX('Bin Analysis'!$C$3:$S$10110,MATCH($L298,'Bin Analysis'!$L$3:$L$10110,0),MATCH(R$5,'Bin Analysis'!$C$2:$S$2,0))," ")))))</f>
        <v>0</v>
      </c>
      <c r="S298" s="68" t="str">
        <f>IF($L298=" "," ",(IF($M298=FALSE," ",(IF($M298&gt;0,INDEX('Bin Analysis'!$C$3:$S$10110,MATCH($L298,'Bin Analysis'!$L$3:$L$10110,0),MATCH(S$5,'Bin Analysis'!$C$2:$S$2,0))," ")))))</f>
        <v>no</v>
      </c>
      <c r="T298" s="68">
        <f>Assignments!K297</f>
        <v>0.89549617384615376</v>
      </c>
      <c r="U298" s="68">
        <f>Assignments!L297</f>
        <v>0.13237270255967143</v>
      </c>
      <c r="V298" s="74" t="str">
        <f>Assignments!V297</f>
        <v>Moderate</v>
      </c>
    </row>
    <row r="299" spans="1:22" x14ac:dyDescent="0.25">
      <c r="A299" s="86" t="s">
        <v>149</v>
      </c>
      <c r="B299" s="87">
        <v>21</v>
      </c>
      <c r="C299" s="87" t="s">
        <v>160</v>
      </c>
      <c r="D299" s="87">
        <v>0.63676045999999997</v>
      </c>
      <c r="E299" s="87">
        <v>3.4264210000000003E-2</v>
      </c>
      <c r="G299" s="40">
        <f>IFERROR('Data Transformation'!M297," ")</f>
        <v>292</v>
      </c>
      <c r="L299" s="66">
        <f t="shared" si="5"/>
        <v>293</v>
      </c>
      <c r="M299" s="67">
        <f>IF(L299=" "," ",(IF($L299&gt;0,INDEX('Bin Analysis'!$C$3:$S$10110,MATCH($L299,'Bin Analysis'!$L$3:$L$10110,0),MATCH(M$5,'Bin Analysis'!$C$2:$S$2,0))," ")))</f>
        <v>18</v>
      </c>
      <c r="N299" s="68">
        <f>IF($L299=" "," ",(IF($M299=FALSE," ",(IF($M299&gt;0,INDEX('Bin Analysis'!$C$3:$S$10110,MATCH($L299,'Bin Analysis'!$L$3:$L$10110,0),MATCH(N$5,'Bin Analysis'!$C$2:$S$2,0))," ")))))</f>
        <v>5.8823529411764705E-2</v>
      </c>
      <c r="O299" s="68">
        <f>IF($L299=" "," ",(IF($M299=FALSE," ",(IF($M299&gt;0,INDEX('Bin Analysis'!$C$3:$S$10110,MATCH($L299,'Bin Analysis'!$L$3:$L$10110,0),MATCH(O$5,'Bin Analysis'!$C$2:$S$2,0))," ")))))</f>
        <v>0.6470588235294118</v>
      </c>
      <c r="P299" s="68">
        <f>IF($L299=" "," ",(IF($M299=FALSE," ",(IF($M299&gt;0,INDEX('Bin Analysis'!$C$3:$S$10110,MATCH($L299,'Bin Analysis'!$L$3:$L$10110,0),MATCH(P$5,'Bin Analysis'!$C$2:$S$2,0))," ")))))</f>
        <v>0.4</v>
      </c>
      <c r="Q299" s="68">
        <f>IF($L299=" "," ",(IF($M299=FALSE," ",(IF($M299&gt;0,INDEX('Bin Analysis'!$C$3:$S$10110,MATCH($L299,'Bin Analysis'!$L$3:$L$10110,0),MATCH(Q$5,'Bin Analysis'!$C$2:$S$2,0))," ")))))</f>
        <v>0.34782608695652173</v>
      </c>
      <c r="R299" s="68">
        <f>IF($L299=" "," ",(IF($M299=FALSE," ",(IF($M299&gt;0,INDEX('Bin Analysis'!$C$3:$S$10110,MATCH($L299,'Bin Analysis'!$L$3:$L$10110,0),MATCH(R$5,'Bin Analysis'!$C$2:$S$2,0))," ")))))</f>
        <v>0</v>
      </c>
      <c r="S299" s="68" t="str">
        <f>IF($L299=" "," ",(IF($M299=FALSE," ",(IF($M299&gt;0,INDEX('Bin Analysis'!$C$3:$S$10110,MATCH($L299,'Bin Analysis'!$L$3:$L$10110,0),MATCH(S$5,'Bin Analysis'!$C$2:$S$2,0))," ")))))</f>
        <v>no</v>
      </c>
      <c r="T299" s="68">
        <f>Assignments!K298</f>
        <v>0.95726966176470585</v>
      </c>
      <c r="U299" s="68">
        <f>Assignments!L298</f>
        <v>0.11744936515659662</v>
      </c>
      <c r="V299" s="74" t="str">
        <f>Assignments!V298</f>
        <v>Moderate</v>
      </c>
    </row>
    <row r="300" spans="1:22" x14ac:dyDescent="0.25">
      <c r="A300" s="86" t="s">
        <v>149</v>
      </c>
      <c r="B300" s="87">
        <v>21</v>
      </c>
      <c r="C300" s="87" t="s">
        <v>147</v>
      </c>
      <c r="D300" s="87">
        <v>0.66123836999999996</v>
      </c>
      <c r="E300" s="87">
        <v>4.2097660000000002E-2</v>
      </c>
      <c r="G300" s="40">
        <f>IFERROR('Data Transformation'!M298," ")</f>
        <v>293</v>
      </c>
      <c r="L300" s="66">
        <f t="shared" si="5"/>
        <v>294</v>
      </c>
      <c r="M300" s="67">
        <f>IF(L300=" "," ",(IF($L300&gt;0,INDEX('Bin Analysis'!$C$3:$S$10110,MATCH($L300,'Bin Analysis'!$L$3:$L$10110,0),MATCH(M$5,'Bin Analysis'!$C$2:$S$2,0))," ")))</f>
        <v>9</v>
      </c>
      <c r="N300" s="68">
        <f>IF($L300=" "," ",(IF($M300=FALSE," ",(IF($M300&gt;0,INDEX('Bin Analysis'!$C$3:$S$10110,MATCH($L300,'Bin Analysis'!$L$3:$L$10110,0),MATCH(N$5,'Bin Analysis'!$C$2:$S$2,0))," ")))))</f>
        <v>0</v>
      </c>
      <c r="O300" s="68">
        <f>IF($L300=" "," ",(IF($M300=FALSE," ",(IF($M300&gt;0,INDEX('Bin Analysis'!$C$3:$S$10110,MATCH($L300,'Bin Analysis'!$L$3:$L$10110,0),MATCH(O$5,'Bin Analysis'!$C$2:$S$2,0))," ")))))</f>
        <v>0.625</v>
      </c>
      <c r="P300" s="68">
        <f>IF($L300=" "," ",(IF($M300=FALSE," ",(IF($M300&gt;0,INDEX('Bin Analysis'!$C$3:$S$10110,MATCH($L300,'Bin Analysis'!$L$3:$L$10110,0),MATCH(P$5,'Bin Analysis'!$C$2:$S$2,0))," ")))))</f>
        <v>0.3</v>
      </c>
      <c r="Q300" s="68">
        <f>IF($L300=" "," ",(IF($M300=FALSE," ",(IF($M300&gt;0,INDEX('Bin Analysis'!$C$3:$S$10110,MATCH($L300,'Bin Analysis'!$L$3:$L$10110,0),MATCH(Q$5,'Bin Analysis'!$C$2:$S$2,0))," ")))))</f>
        <v>0.2608695652173913</v>
      </c>
      <c r="R300" s="68">
        <f>IF($L300=" "," ",(IF($M300=FALSE," ",(IF($M300&gt;0,INDEX('Bin Analysis'!$C$3:$S$10110,MATCH($L300,'Bin Analysis'!$L$3:$L$10110,0),MATCH(R$5,'Bin Analysis'!$C$2:$S$2,0))," ")))))</f>
        <v>0</v>
      </c>
      <c r="S300" s="68" t="str">
        <f>IF($L300=" "," ",(IF($M300=FALSE," ",(IF($M300&gt;0,INDEX('Bin Analysis'!$C$3:$S$10110,MATCH($L300,'Bin Analysis'!$L$3:$L$10110,0),MATCH(S$5,'Bin Analysis'!$C$2:$S$2,0))," ")))))</f>
        <v>no</v>
      </c>
      <c r="T300" s="68">
        <f>Assignments!K299</f>
        <v>0.91223202125000014</v>
      </c>
      <c r="U300" s="68">
        <f>Assignments!L299</f>
        <v>0.11007070712116958</v>
      </c>
      <c r="V300" s="74" t="str">
        <f>Assignments!V299</f>
        <v>Moderate</v>
      </c>
    </row>
    <row r="301" spans="1:22" x14ac:dyDescent="0.25">
      <c r="A301" s="86" t="s">
        <v>149</v>
      </c>
      <c r="B301" s="87">
        <v>21</v>
      </c>
      <c r="C301" s="87" t="s">
        <v>155</v>
      </c>
      <c r="D301" s="87">
        <v>0.77453444000000005</v>
      </c>
      <c r="E301" s="87">
        <v>5.2924180000000001E-2</v>
      </c>
      <c r="G301" s="40">
        <f>IFERROR('Data Transformation'!M299," ")</f>
        <v>294</v>
      </c>
      <c r="L301" s="66">
        <f t="shared" si="5"/>
        <v>295</v>
      </c>
      <c r="M301" s="67">
        <f>IF(L301=" "," ",(IF($L301&gt;0,INDEX('Bin Analysis'!$C$3:$S$10110,MATCH($L301,'Bin Analysis'!$L$3:$L$10110,0),MATCH(M$5,'Bin Analysis'!$C$2:$S$2,0))," ")))</f>
        <v>16</v>
      </c>
      <c r="N301" s="68">
        <f>IF($L301=" "," ",(IF($M301=FALSE," ",(IF($M301&gt;0,INDEX('Bin Analysis'!$C$3:$S$10110,MATCH($L301,'Bin Analysis'!$L$3:$L$10110,0),MATCH(N$5,'Bin Analysis'!$C$2:$S$2,0))," ")))))</f>
        <v>6.6666666666666666E-2</v>
      </c>
      <c r="O301" s="68">
        <f>IF($L301=" "," ",(IF($M301=FALSE," ",(IF($M301&gt;0,INDEX('Bin Analysis'!$C$3:$S$10110,MATCH($L301,'Bin Analysis'!$L$3:$L$10110,0),MATCH(O$5,'Bin Analysis'!$C$2:$S$2,0))," ")))))</f>
        <v>0.66666666666666663</v>
      </c>
      <c r="P301" s="68">
        <f>IF($L301=" "," ",(IF($M301=FALSE," ",(IF($M301&gt;0,INDEX('Bin Analysis'!$C$3:$S$10110,MATCH($L301,'Bin Analysis'!$L$3:$L$10110,0),MATCH(P$5,'Bin Analysis'!$C$2:$S$2,0))," ")))))</f>
        <v>0.4</v>
      </c>
      <c r="Q301" s="68">
        <f>IF($L301=" "," ",(IF($M301=FALSE," ",(IF($M301&gt;0,INDEX('Bin Analysis'!$C$3:$S$10110,MATCH($L301,'Bin Analysis'!$L$3:$L$10110,0),MATCH(Q$5,'Bin Analysis'!$C$2:$S$2,0))," ")))))</f>
        <v>0.34782608695652173</v>
      </c>
      <c r="R301" s="68">
        <f>IF($L301=" "," ",(IF($M301=FALSE," ",(IF($M301&gt;0,INDEX('Bin Analysis'!$C$3:$S$10110,MATCH($L301,'Bin Analysis'!$L$3:$L$10110,0),MATCH(R$5,'Bin Analysis'!$C$2:$S$2,0))," ")))))</f>
        <v>0</v>
      </c>
      <c r="S301" s="68" t="str">
        <f>IF($L301=" "," ",(IF($M301=FALSE," ",(IF($M301&gt;0,INDEX('Bin Analysis'!$C$3:$S$10110,MATCH($L301,'Bin Analysis'!$L$3:$L$10110,0),MATCH(S$5,'Bin Analysis'!$C$2:$S$2,0))," ")))))</f>
        <v>no</v>
      </c>
      <c r="T301" s="68">
        <f>Assignments!K300</f>
        <v>0.95893804866666676</v>
      </c>
      <c r="U301" s="68">
        <f>Assignments!L300</f>
        <v>0.11620981550904241</v>
      </c>
      <c r="V301" s="74" t="str">
        <f>Assignments!V300</f>
        <v>Moderate</v>
      </c>
    </row>
    <row r="302" spans="1:22" x14ac:dyDescent="0.25">
      <c r="A302" s="86" t="s">
        <v>149</v>
      </c>
      <c r="B302" s="87">
        <v>21</v>
      </c>
      <c r="C302" s="87" t="s">
        <v>157</v>
      </c>
      <c r="D302" s="87">
        <v>0.79293091999999998</v>
      </c>
      <c r="E302" s="87">
        <v>4.4600540000000001E-2</v>
      </c>
      <c r="G302" s="40">
        <f>IFERROR('Data Transformation'!M300," ")</f>
        <v>295</v>
      </c>
      <c r="L302" s="66">
        <f t="shared" si="5"/>
        <v>296</v>
      </c>
      <c r="M302" s="67">
        <f>IF(L302=" "," ",(IF($L302&gt;0,INDEX('Bin Analysis'!$C$3:$S$10110,MATCH($L302,'Bin Analysis'!$L$3:$L$10110,0),MATCH(M$5,'Bin Analysis'!$C$2:$S$2,0))," ")))</f>
        <v>17</v>
      </c>
      <c r="N302" s="68">
        <f>IF($L302=" "," ",(IF($M302=FALSE," ",(IF($M302&gt;0,INDEX('Bin Analysis'!$C$3:$S$10110,MATCH($L302,'Bin Analysis'!$L$3:$L$10110,0),MATCH(N$5,'Bin Analysis'!$C$2:$S$2,0))," ")))))</f>
        <v>0</v>
      </c>
      <c r="O302" s="68">
        <f>IF($L302=" "," ",(IF($M302=FALSE," ",(IF($M302&gt;0,INDEX('Bin Analysis'!$C$3:$S$10110,MATCH($L302,'Bin Analysis'!$L$3:$L$10110,0),MATCH(O$5,'Bin Analysis'!$C$2:$S$2,0))," ")))))</f>
        <v>6.25E-2</v>
      </c>
      <c r="P302" s="68">
        <f>IF($L302=" "," ",(IF($M302=FALSE," ",(IF($M302&gt;0,INDEX('Bin Analysis'!$C$3:$S$10110,MATCH($L302,'Bin Analysis'!$L$3:$L$10110,0),MATCH(P$5,'Bin Analysis'!$C$2:$S$2,0))," ")))))</f>
        <v>0.5</v>
      </c>
      <c r="Q302" s="68">
        <f>IF($L302=" "," ",(IF($M302=FALSE," ",(IF($M302&gt;0,INDEX('Bin Analysis'!$C$3:$S$10110,MATCH($L302,'Bin Analysis'!$L$3:$L$10110,0),MATCH(Q$5,'Bin Analysis'!$C$2:$S$2,0))," ")))))</f>
        <v>0.39130434782608697</v>
      </c>
      <c r="R302" s="68">
        <f>IF($L302=" "," ",(IF($M302=FALSE," ",(IF($M302&gt;0,INDEX('Bin Analysis'!$C$3:$S$10110,MATCH($L302,'Bin Analysis'!$L$3:$L$10110,0),MATCH(R$5,'Bin Analysis'!$C$2:$S$2,0))," ")))))</f>
        <v>0.625</v>
      </c>
      <c r="S302" s="68" t="str">
        <f>IF($L302=" "," ",(IF($M302=FALSE," ",(IF($M302&gt;0,INDEX('Bin Analysis'!$C$3:$S$10110,MATCH($L302,'Bin Analysis'!$L$3:$L$10110,0),MATCH(S$5,'Bin Analysis'!$C$2:$S$2,0))," ")))))</f>
        <v>no</v>
      </c>
      <c r="T302" s="68">
        <f>Assignments!K301</f>
        <v>0.25576005749999997</v>
      </c>
      <c r="U302" s="68">
        <f>Assignments!L301</f>
        <v>0.30669012506274063</v>
      </c>
      <c r="V302" s="74" t="str">
        <f>Assignments!V301</f>
        <v>Adverse</v>
      </c>
    </row>
    <row r="303" spans="1:22" x14ac:dyDescent="0.25">
      <c r="A303" s="86" t="s">
        <v>149</v>
      </c>
      <c r="B303" s="87">
        <v>21</v>
      </c>
      <c r="C303" s="87" t="s">
        <v>148</v>
      </c>
      <c r="D303" s="87">
        <v>0.82648593000000004</v>
      </c>
      <c r="E303" s="87">
        <v>5.3798909999999998E-2</v>
      </c>
      <c r="G303" s="40">
        <f>IFERROR('Data Transformation'!M301," ")</f>
        <v>296</v>
      </c>
      <c r="L303" s="66">
        <f t="shared" si="5"/>
        <v>297</v>
      </c>
      <c r="M303" s="67">
        <f>IF(L303=" "," ",(IF($L303&gt;0,INDEX('Bin Analysis'!$C$3:$S$10110,MATCH($L303,'Bin Analysis'!$L$3:$L$10110,0),MATCH(M$5,'Bin Analysis'!$C$2:$S$2,0))," ")))</f>
        <v>18</v>
      </c>
      <c r="N303" s="68">
        <f>IF($L303=" "," ",(IF($M303=FALSE," ",(IF($M303&gt;0,INDEX('Bin Analysis'!$C$3:$S$10110,MATCH($L303,'Bin Analysis'!$L$3:$L$10110,0),MATCH(N$5,'Bin Analysis'!$C$2:$S$2,0))," ")))))</f>
        <v>5.8823529411764705E-2</v>
      </c>
      <c r="O303" s="68">
        <f>IF($L303=" "," ",(IF($M303=FALSE," ",(IF($M303&gt;0,INDEX('Bin Analysis'!$C$3:$S$10110,MATCH($L303,'Bin Analysis'!$L$3:$L$10110,0),MATCH(O$5,'Bin Analysis'!$C$2:$S$2,0))," ")))))</f>
        <v>0.76470588235294112</v>
      </c>
      <c r="P303" s="68">
        <f>IF($L303=" "," ",(IF($M303=FALSE," ",(IF($M303&gt;0,INDEX('Bin Analysis'!$C$3:$S$10110,MATCH($L303,'Bin Analysis'!$L$3:$L$10110,0),MATCH(P$5,'Bin Analysis'!$C$2:$S$2,0))," ")))))</f>
        <v>0.6</v>
      </c>
      <c r="Q303" s="68">
        <f>IF($L303=" "," ",(IF($M303=FALSE," ",(IF($M303&gt;0,INDEX('Bin Analysis'!$C$3:$S$10110,MATCH($L303,'Bin Analysis'!$L$3:$L$10110,0),MATCH(Q$5,'Bin Analysis'!$C$2:$S$2,0))," ")))))</f>
        <v>0.52173913043478259</v>
      </c>
      <c r="R303" s="68">
        <f>IF($L303=" "," ",(IF($M303=FALSE," ",(IF($M303&gt;0,INDEX('Bin Analysis'!$C$3:$S$10110,MATCH($L303,'Bin Analysis'!$L$3:$L$10110,0),MATCH(R$5,'Bin Analysis'!$C$2:$S$2,0))," ")))))</f>
        <v>5.8823529411764705E-2</v>
      </c>
      <c r="S303" s="68" t="str">
        <f>IF($L303=" "," ",(IF($M303=FALSE," ",(IF($M303&gt;0,INDEX('Bin Analysis'!$C$3:$S$10110,MATCH($L303,'Bin Analysis'!$L$3:$L$10110,0),MATCH(S$5,'Bin Analysis'!$C$2:$S$2,0))," ")))))</f>
        <v>no</v>
      </c>
      <c r="T303" s="68">
        <f>Assignments!K302</f>
        <v>0.91385200058823512</v>
      </c>
      <c r="U303" s="68">
        <f>Assignments!L302</f>
        <v>0.23741643955528599</v>
      </c>
      <c r="V303" s="74" t="str">
        <f>Assignments!V302</f>
        <v>Neutral</v>
      </c>
    </row>
    <row r="304" spans="1:22" x14ac:dyDescent="0.25">
      <c r="A304" s="86" t="s">
        <v>149</v>
      </c>
      <c r="B304" s="87">
        <v>21</v>
      </c>
      <c r="C304" s="87" t="s">
        <v>154</v>
      </c>
      <c r="D304" s="87">
        <v>0.85259459999999998</v>
      </c>
      <c r="E304" s="87">
        <v>4.5601799999999998E-2</v>
      </c>
      <c r="G304" s="40">
        <f>IFERROR('Data Transformation'!M302," ")</f>
        <v>297</v>
      </c>
      <c r="L304" s="66">
        <f t="shared" si="5"/>
        <v>298</v>
      </c>
      <c r="M304" s="67">
        <f>IF(L304=" "," ",(IF($L304&gt;0,INDEX('Bin Analysis'!$C$3:$S$10110,MATCH($L304,'Bin Analysis'!$L$3:$L$10110,0),MATCH(M$5,'Bin Analysis'!$C$2:$S$2,0))," ")))</f>
        <v>19</v>
      </c>
      <c r="N304" s="68">
        <f>IF($L304=" "," ",(IF($M304=FALSE," ",(IF($M304&gt;0,INDEX('Bin Analysis'!$C$3:$S$10110,MATCH($L304,'Bin Analysis'!$L$3:$L$10110,0),MATCH(N$5,'Bin Analysis'!$C$2:$S$2,0))," ")))))</f>
        <v>0</v>
      </c>
      <c r="O304" s="68">
        <f>IF($L304=" "," ",(IF($M304=FALSE," ",(IF($M304&gt;0,INDEX('Bin Analysis'!$C$3:$S$10110,MATCH($L304,'Bin Analysis'!$L$3:$L$10110,0),MATCH(O$5,'Bin Analysis'!$C$2:$S$2,0))," ")))))</f>
        <v>0</v>
      </c>
      <c r="P304" s="68">
        <f>IF($L304=" "," ",(IF($M304=FALSE," ",(IF($M304&gt;0,INDEX('Bin Analysis'!$C$3:$S$10110,MATCH($L304,'Bin Analysis'!$L$3:$L$10110,0),MATCH(P$5,'Bin Analysis'!$C$2:$S$2,0))," ")))))</f>
        <v>0.4</v>
      </c>
      <c r="Q304" s="68">
        <f>IF($L304=" "," ",(IF($M304=FALSE," ",(IF($M304&gt;0,INDEX('Bin Analysis'!$C$3:$S$10110,MATCH($L304,'Bin Analysis'!$L$3:$L$10110,0),MATCH(Q$5,'Bin Analysis'!$C$2:$S$2,0))," ")))))</f>
        <v>0.30434782608695654</v>
      </c>
      <c r="R304" s="68">
        <f>IF($L304=" "," ",(IF($M304=FALSE," ",(IF($M304&gt;0,INDEX('Bin Analysis'!$C$3:$S$10110,MATCH($L304,'Bin Analysis'!$L$3:$L$10110,0),MATCH(R$5,'Bin Analysis'!$C$2:$S$2,0))," ")))))</f>
        <v>0.88888888888888884</v>
      </c>
      <c r="S304" s="68" t="str">
        <f>IF($L304=" "," ",(IF($M304=FALSE," ",(IF($M304&gt;0,INDEX('Bin Analysis'!$C$3:$S$10110,MATCH($L304,'Bin Analysis'!$L$3:$L$10110,0),MATCH(S$5,'Bin Analysis'!$C$2:$S$2,0))," ")))))</f>
        <v>no</v>
      </c>
      <c r="T304" s="68">
        <f>Assignments!K303</f>
        <v>0.11713317277777779</v>
      </c>
      <c r="U304" s="68">
        <f>Assignments!L303</f>
        <v>0.18689069323568364</v>
      </c>
      <c r="V304" s="74" t="str">
        <f>Assignments!V303</f>
        <v>Toggle</v>
      </c>
    </row>
    <row r="305" spans="1:22" x14ac:dyDescent="0.25">
      <c r="A305" s="86" t="s">
        <v>149</v>
      </c>
      <c r="B305" s="87">
        <v>21</v>
      </c>
      <c r="C305" s="87" t="s">
        <v>152</v>
      </c>
      <c r="D305" s="87">
        <v>0.91256000999999998</v>
      </c>
      <c r="E305" s="87">
        <v>2.5931630000000001E-2</v>
      </c>
      <c r="G305" s="40">
        <f>IFERROR('Data Transformation'!M303," ")</f>
        <v>298</v>
      </c>
      <c r="L305" s="66">
        <f t="shared" si="5"/>
        <v>299</v>
      </c>
      <c r="M305" s="67">
        <f>IF(L305=" "," ",(IF($L305&gt;0,INDEX('Bin Analysis'!$C$3:$S$10110,MATCH($L305,'Bin Analysis'!$L$3:$L$10110,0),MATCH(M$5,'Bin Analysis'!$C$2:$S$2,0))," ")))</f>
        <v>19</v>
      </c>
      <c r="N305" s="68">
        <f>IF($L305=" "," ",(IF($M305=FALSE," ",(IF($M305&gt;0,INDEX('Bin Analysis'!$C$3:$S$10110,MATCH($L305,'Bin Analysis'!$L$3:$L$10110,0),MATCH(N$5,'Bin Analysis'!$C$2:$S$2,0))," ")))))</f>
        <v>0.1111111111111111</v>
      </c>
      <c r="O305" s="68">
        <f>IF($L305=" "," ",(IF($M305=FALSE," ",(IF($M305&gt;0,INDEX('Bin Analysis'!$C$3:$S$10110,MATCH($L305,'Bin Analysis'!$L$3:$L$10110,0),MATCH(O$5,'Bin Analysis'!$C$2:$S$2,0))," ")))))</f>
        <v>0.72222222222222221</v>
      </c>
      <c r="P305" s="68">
        <f>IF($L305=" "," ",(IF($M305=FALSE," ",(IF($M305&gt;0,INDEX('Bin Analysis'!$C$3:$S$10110,MATCH($L305,'Bin Analysis'!$L$3:$L$10110,0),MATCH(P$5,'Bin Analysis'!$C$2:$S$2,0))," ")))))</f>
        <v>0.4</v>
      </c>
      <c r="Q305" s="68">
        <f>IF($L305=" "," ",(IF($M305=FALSE," ",(IF($M305&gt;0,INDEX('Bin Analysis'!$C$3:$S$10110,MATCH($L305,'Bin Analysis'!$L$3:$L$10110,0),MATCH(Q$5,'Bin Analysis'!$C$2:$S$2,0))," ")))))</f>
        <v>0.34782608695652173</v>
      </c>
      <c r="R305" s="68">
        <f>IF($L305=" "," ",(IF($M305=FALSE," ",(IF($M305&gt;0,INDEX('Bin Analysis'!$C$3:$S$10110,MATCH($L305,'Bin Analysis'!$L$3:$L$10110,0),MATCH(R$5,'Bin Analysis'!$C$2:$S$2,0))," ")))))</f>
        <v>0</v>
      </c>
      <c r="S305" s="68" t="str">
        <f>IF($L305=" "," ",(IF($M305=FALSE," ",(IF($M305&gt;0,INDEX('Bin Analysis'!$C$3:$S$10110,MATCH($L305,'Bin Analysis'!$L$3:$L$10110,0),MATCH(S$5,'Bin Analysis'!$C$2:$S$2,0))," ")))))</f>
        <v>no</v>
      </c>
      <c r="T305" s="68">
        <f>Assignments!K304</f>
        <v>0.95689763500000014</v>
      </c>
      <c r="U305" s="68">
        <f>Assignments!L304</f>
        <v>0.14379277520363062</v>
      </c>
      <c r="V305" s="74" t="str">
        <f>Assignments!V304</f>
        <v>Neutral</v>
      </c>
    </row>
    <row r="306" spans="1:22" x14ac:dyDescent="0.25">
      <c r="A306" s="86" t="s">
        <v>149</v>
      </c>
      <c r="B306" s="87">
        <v>21</v>
      </c>
      <c r="C306" s="87" t="s">
        <v>161</v>
      </c>
      <c r="D306" s="87">
        <v>0.96810282000000003</v>
      </c>
      <c r="E306" s="87">
        <v>5.6403670000000003E-2</v>
      </c>
      <c r="G306" s="40">
        <f>IFERROR('Data Transformation'!M304," ")</f>
        <v>299</v>
      </c>
      <c r="L306" s="66">
        <f t="shared" si="5"/>
        <v>300</v>
      </c>
      <c r="M306" s="67">
        <f>IF(L306=" "," ",(IF($L306&gt;0,INDEX('Bin Analysis'!$C$3:$S$10110,MATCH($L306,'Bin Analysis'!$L$3:$L$10110,0),MATCH(M$5,'Bin Analysis'!$C$2:$S$2,0))," ")))</f>
        <v>16</v>
      </c>
      <c r="N306" s="68">
        <f>IF($L306=" "," ",(IF($M306=FALSE," ",(IF($M306&gt;0,INDEX('Bin Analysis'!$C$3:$S$10110,MATCH($L306,'Bin Analysis'!$L$3:$L$10110,0),MATCH(N$5,'Bin Analysis'!$C$2:$S$2,0))," ")))))</f>
        <v>0</v>
      </c>
      <c r="O306" s="68">
        <f>IF($L306=" "," ",(IF($M306=FALSE," ",(IF($M306&gt;0,INDEX('Bin Analysis'!$C$3:$S$10110,MATCH($L306,'Bin Analysis'!$L$3:$L$10110,0),MATCH(O$5,'Bin Analysis'!$C$2:$S$2,0))," ")))))</f>
        <v>0</v>
      </c>
      <c r="P306" s="68">
        <f>IF($L306=" "," ",(IF($M306=FALSE," ",(IF($M306&gt;0,INDEX('Bin Analysis'!$C$3:$S$10110,MATCH($L306,'Bin Analysis'!$L$3:$L$10110,0),MATCH(P$5,'Bin Analysis'!$C$2:$S$2,0))," ")))))</f>
        <v>0.4</v>
      </c>
      <c r="Q306" s="68">
        <f>IF($L306=" "," ",(IF($M306=FALSE," ",(IF($M306&gt;0,INDEX('Bin Analysis'!$C$3:$S$10110,MATCH($L306,'Bin Analysis'!$L$3:$L$10110,0),MATCH(Q$5,'Bin Analysis'!$C$2:$S$2,0))," ")))))</f>
        <v>0.34782608695652173</v>
      </c>
      <c r="R306" s="68">
        <f>IF($L306=" "," ",(IF($M306=FALSE," ",(IF($M306&gt;0,INDEX('Bin Analysis'!$C$3:$S$10110,MATCH($L306,'Bin Analysis'!$L$3:$L$10110,0),MATCH(R$5,'Bin Analysis'!$C$2:$S$2,0))," ")))))</f>
        <v>0.8666666666666667</v>
      </c>
      <c r="S306" s="68" t="str">
        <f>IF($L306=" "," ",(IF($M306=FALSE," ",(IF($M306&gt;0,INDEX('Bin Analysis'!$C$3:$S$10110,MATCH($L306,'Bin Analysis'!$L$3:$L$10110,0),MATCH(S$5,'Bin Analysis'!$C$2:$S$2,0))," ")))))</f>
        <v>no</v>
      </c>
      <c r="T306" s="68">
        <f>Assignments!K305</f>
        <v>4.4312047999999993E-2</v>
      </c>
      <c r="U306" s="68">
        <f>Assignments!L305</f>
        <v>0.26772346864237745</v>
      </c>
      <c r="V306" s="74" t="str">
        <f>Assignments!V305</f>
        <v>Toggle</v>
      </c>
    </row>
    <row r="307" spans="1:22" x14ac:dyDescent="0.25">
      <c r="A307" s="86" t="s">
        <v>149</v>
      </c>
      <c r="B307" s="87">
        <v>21</v>
      </c>
      <c r="C307" s="87" t="s">
        <v>9</v>
      </c>
      <c r="D307" s="87">
        <v>1.1284144300000001</v>
      </c>
      <c r="E307" s="87">
        <v>7.7114020000000005E-2</v>
      </c>
      <c r="G307" s="40">
        <f>IFERROR('Data Transformation'!M305," ")</f>
        <v>300</v>
      </c>
      <c r="L307" s="66">
        <f t="shared" si="5"/>
        <v>301</v>
      </c>
      <c r="M307" s="67">
        <f>IF(L307=" "," ",(IF($L307&gt;0,INDEX('Bin Analysis'!$C$3:$S$10110,MATCH($L307,'Bin Analysis'!$L$3:$L$10110,0),MATCH(M$5,'Bin Analysis'!$C$2:$S$2,0))," ")))</f>
        <v>15</v>
      </c>
      <c r="N307" s="68">
        <f>IF($L307=" "," ",(IF($M307=FALSE," ",(IF($M307&gt;0,INDEX('Bin Analysis'!$C$3:$S$10110,MATCH($L307,'Bin Analysis'!$L$3:$L$10110,0),MATCH(N$5,'Bin Analysis'!$C$2:$S$2,0))," ")))))</f>
        <v>0</v>
      </c>
      <c r="O307" s="68">
        <f>IF($L307=" "," ",(IF($M307=FALSE," ",(IF($M307&gt;0,INDEX('Bin Analysis'!$C$3:$S$10110,MATCH($L307,'Bin Analysis'!$L$3:$L$10110,0),MATCH(O$5,'Bin Analysis'!$C$2:$S$2,0))," ")))))</f>
        <v>7.1428571428571425E-2</v>
      </c>
      <c r="P307" s="68">
        <f>IF($L307=" "," ",(IF($M307=FALSE," ",(IF($M307&gt;0,INDEX('Bin Analysis'!$C$3:$S$10110,MATCH($L307,'Bin Analysis'!$L$3:$L$10110,0),MATCH(P$5,'Bin Analysis'!$C$2:$S$2,0))," ")))))</f>
        <v>0.5</v>
      </c>
      <c r="Q307" s="68">
        <f>IF($L307=" "," ",(IF($M307=FALSE," ",(IF($M307&gt;0,INDEX('Bin Analysis'!$C$3:$S$10110,MATCH($L307,'Bin Analysis'!$L$3:$L$10110,0),MATCH(Q$5,'Bin Analysis'!$C$2:$S$2,0))," ")))))</f>
        <v>0.43478260869565216</v>
      </c>
      <c r="R307" s="68">
        <f>IF($L307=" "," ",(IF($M307=FALSE," ",(IF($M307&gt;0,INDEX('Bin Analysis'!$C$3:$S$10110,MATCH($L307,'Bin Analysis'!$L$3:$L$10110,0),MATCH(R$5,'Bin Analysis'!$C$2:$S$2,0))," ")))))</f>
        <v>0.7142857142857143</v>
      </c>
      <c r="S307" s="68" t="str">
        <f>IF($L307=" "," ",(IF($M307=FALSE," ",(IF($M307&gt;0,INDEX('Bin Analysis'!$C$3:$S$10110,MATCH($L307,'Bin Analysis'!$L$3:$L$10110,0),MATCH(S$5,'Bin Analysis'!$C$2:$S$2,0))," ")))))</f>
        <v>no</v>
      </c>
      <c r="T307" s="68">
        <f>Assignments!K306</f>
        <v>0.19755842214285715</v>
      </c>
      <c r="U307" s="68">
        <f>Assignments!L306</f>
        <v>0.37758801552987536</v>
      </c>
      <c r="V307" s="74" t="str">
        <f>Assignments!V306</f>
        <v>Toggle</v>
      </c>
    </row>
    <row r="308" spans="1:22" x14ac:dyDescent="0.25">
      <c r="A308" s="86" t="s">
        <v>159</v>
      </c>
      <c r="B308" s="87">
        <v>22</v>
      </c>
      <c r="C308" s="87" t="s">
        <v>145</v>
      </c>
      <c r="D308" s="87">
        <v>0.7662698</v>
      </c>
      <c r="E308" s="87">
        <v>5.8221910000000002E-2</v>
      </c>
      <c r="G308" s="40">
        <f>IFERROR('Data Transformation'!M306," ")</f>
        <v>301</v>
      </c>
      <c r="L308" s="66">
        <f t="shared" si="5"/>
        <v>302</v>
      </c>
      <c r="M308" s="67">
        <f>IF(L308=" "," ",(IF($L308&gt;0,INDEX('Bin Analysis'!$C$3:$S$10110,MATCH($L308,'Bin Analysis'!$L$3:$L$10110,0),MATCH(M$5,'Bin Analysis'!$C$2:$S$2,0))," ")))</f>
        <v>14</v>
      </c>
      <c r="N308" s="68">
        <f>IF($L308=" "," ",(IF($M308=FALSE," ",(IF($M308&gt;0,INDEX('Bin Analysis'!$C$3:$S$10110,MATCH($L308,'Bin Analysis'!$L$3:$L$10110,0),MATCH(N$5,'Bin Analysis'!$C$2:$S$2,0))," ")))))</f>
        <v>0</v>
      </c>
      <c r="O308" s="68">
        <f>IF($L308=" "," ",(IF($M308=FALSE," ",(IF($M308&gt;0,INDEX('Bin Analysis'!$C$3:$S$10110,MATCH($L308,'Bin Analysis'!$L$3:$L$10110,0),MATCH(O$5,'Bin Analysis'!$C$2:$S$2,0))," ")))))</f>
        <v>0</v>
      </c>
      <c r="P308" s="68">
        <f>IF($L308=" "," ",(IF($M308=FALSE," ",(IF($M308&gt;0,INDEX('Bin Analysis'!$C$3:$S$10110,MATCH($L308,'Bin Analysis'!$L$3:$L$10110,0),MATCH(P$5,'Bin Analysis'!$C$2:$S$2,0))," ")))))</f>
        <v>0.2</v>
      </c>
      <c r="Q308" s="68">
        <f>IF($L308=" "," ",(IF($M308=FALSE," ",(IF($M308&gt;0,INDEX('Bin Analysis'!$C$3:$S$10110,MATCH($L308,'Bin Analysis'!$L$3:$L$10110,0),MATCH(Q$5,'Bin Analysis'!$C$2:$S$2,0))," ")))))</f>
        <v>8.6956521739130432E-2</v>
      </c>
      <c r="R308" s="68">
        <f>IF($L308=" "," ",(IF($M308=FALSE," ",(IF($M308&gt;0,INDEX('Bin Analysis'!$C$3:$S$10110,MATCH($L308,'Bin Analysis'!$L$3:$L$10110,0),MATCH(R$5,'Bin Analysis'!$C$2:$S$2,0))," ")))))</f>
        <v>1</v>
      </c>
      <c r="S308" s="68" t="str">
        <f>IF($L308=" "," ",(IF($M308=FALSE," ",(IF($M308&gt;0,INDEX('Bin Analysis'!$C$3:$S$10110,MATCH($L308,'Bin Analysis'!$L$3:$L$10110,0),MATCH(S$5,'Bin Analysis'!$C$2:$S$2,0))," ")))))</f>
        <v>yes</v>
      </c>
      <c r="T308" s="68">
        <f>Assignments!K307</f>
        <v>8.9198920769230777E-2</v>
      </c>
      <c r="U308" s="68">
        <f>Assignments!L307</f>
        <v>9.6330413945997451E-2</v>
      </c>
      <c r="V308" s="74" t="str">
        <f>Assignments!V307</f>
        <v>Toggle</v>
      </c>
    </row>
    <row r="309" spans="1:22" x14ac:dyDescent="0.25">
      <c r="A309" s="86" t="s">
        <v>159</v>
      </c>
      <c r="B309" s="87">
        <v>22</v>
      </c>
      <c r="C309" s="87" t="s">
        <v>157</v>
      </c>
      <c r="D309" s="87">
        <v>0.82581426000000002</v>
      </c>
      <c r="E309" s="87">
        <v>5.882188E-2</v>
      </c>
      <c r="G309" s="40">
        <f>IFERROR('Data Transformation'!M307," ")</f>
        <v>302</v>
      </c>
      <c r="L309" s="66">
        <f t="shared" si="5"/>
        <v>303</v>
      </c>
      <c r="M309" s="67">
        <f>IF(L309=" "," ",(IF($L309&gt;0,INDEX('Bin Analysis'!$C$3:$S$10110,MATCH($L309,'Bin Analysis'!$L$3:$L$10110,0),MATCH(M$5,'Bin Analysis'!$C$2:$S$2,0))," ")))</f>
        <v>17</v>
      </c>
      <c r="N309" s="68">
        <f>IF($L309=" "," ",(IF($M309=FALSE," ",(IF($M309&gt;0,INDEX('Bin Analysis'!$C$3:$S$10110,MATCH($L309,'Bin Analysis'!$L$3:$L$10110,0),MATCH(N$5,'Bin Analysis'!$C$2:$S$2,0))," ")))))</f>
        <v>0</v>
      </c>
      <c r="O309" s="68">
        <f>IF($L309=" "," ",(IF($M309=FALSE," ",(IF($M309&gt;0,INDEX('Bin Analysis'!$C$3:$S$10110,MATCH($L309,'Bin Analysis'!$L$3:$L$10110,0),MATCH(O$5,'Bin Analysis'!$C$2:$S$2,0))," ")))))</f>
        <v>6.25E-2</v>
      </c>
      <c r="P309" s="68">
        <f>IF($L309=" "," ",(IF($M309=FALSE," ",(IF($M309&gt;0,INDEX('Bin Analysis'!$C$3:$S$10110,MATCH($L309,'Bin Analysis'!$L$3:$L$10110,0),MATCH(P$5,'Bin Analysis'!$C$2:$S$2,0))," ")))))</f>
        <v>0.3</v>
      </c>
      <c r="Q309" s="68">
        <f>IF($L309=" "," ",(IF($M309=FALSE," ",(IF($M309&gt;0,INDEX('Bin Analysis'!$C$3:$S$10110,MATCH($L309,'Bin Analysis'!$L$3:$L$10110,0),MATCH(Q$5,'Bin Analysis'!$C$2:$S$2,0))," ")))))</f>
        <v>0.17391304347826086</v>
      </c>
      <c r="R309" s="68">
        <f>IF($L309=" "," ",(IF($M309=FALSE," ",(IF($M309&gt;0,INDEX('Bin Analysis'!$C$3:$S$10110,MATCH($L309,'Bin Analysis'!$L$3:$L$10110,0),MATCH(R$5,'Bin Analysis'!$C$2:$S$2,0))," ")))))</f>
        <v>0.9375</v>
      </c>
      <c r="S309" s="68" t="str">
        <f>IF($L309=" "," ",(IF($M309=FALSE," ",(IF($M309&gt;0,INDEX('Bin Analysis'!$C$3:$S$10110,MATCH($L309,'Bin Analysis'!$L$3:$L$10110,0),MATCH(S$5,'Bin Analysis'!$C$2:$S$2,0))," ")))))</f>
        <v>no</v>
      </c>
      <c r="T309" s="68">
        <f>Assignments!K308</f>
        <v>6.1189108749999999E-2</v>
      </c>
      <c r="U309" s="68">
        <f>Assignments!L308</f>
        <v>0.23693806409763049</v>
      </c>
      <c r="V309" s="74" t="str">
        <f>Assignments!V308</f>
        <v>Toggle</v>
      </c>
    </row>
    <row r="310" spans="1:22" x14ac:dyDescent="0.25">
      <c r="A310" s="86" t="s">
        <v>159</v>
      </c>
      <c r="B310" s="87">
        <v>22</v>
      </c>
      <c r="C310" s="87" t="s">
        <v>150</v>
      </c>
      <c r="D310" s="87">
        <v>0.84173576999999999</v>
      </c>
      <c r="E310" s="87">
        <v>5.1017050000000001E-2</v>
      </c>
      <c r="G310" s="40">
        <f>IFERROR('Data Transformation'!M308," ")</f>
        <v>303</v>
      </c>
      <c r="L310" s="66">
        <f t="shared" si="5"/>
        <v>304</v>
      </c>
      <c r="M310" s="67">
        <f>IF(L310=" "," ",(IF($L310&gt;0,INDEX('Bin Analysis'!$C$3:$S$10110,MATCH($L310,'Bin Analysis'!$L$3:$L$10110,0),MATCH(M$5,'Bin Analysis'!$C$2:$S$2,0))," ")))</f>
        <v>16</v>
      </c>
      <c r="N310" s="68">
        <f>IF($L310=" "," ",(IF($M310=FALSE," ",(IF($M310&gt;0,INDEX('Bin Analysis'!$C$3:$S$10110,MATCH($L310,'Bin Analysis'!$L$3:$L$10110,0),MATCH(N$5,'Bin Analysis'!$C$2:$S$2,0))," ")))))</f>
        <v>0</v>
      </c>
      <c r="O310" s="68">
        <f>IF($L310=" "," ",(IF($M310=FALSE," ",(IF($M310&gt;0,INDEX('Bin Analysis'!$C$3:$S$10110,MATCH($L310,'Bin Analysis'!$L$3:$L$10110,0),MATCH(O$5,'Bin Analysis'!$C$2:$S$2,0))," ")))))</f>
        <v>6.6666666666666666E-2</v>
      </c>
      <c r="P310" s="68">
        <f>IF($L310=" "," ",(IF($M310=FALSE," ",(IF($M310&gt;0,INDEX('Bin Analysis'!$C$3:$S$10110,MATCH($L310,'Bin Analysis'!$L$3:$L$10110,0),MATCH(P$5,'Bin Analysis'!$C$2:$S$2,0))," ")))))</f>
        <v>0.6</v>
      </c>
      <c r="Q310" s="68">
        <f>IF($L310=" "," ",(IF($M310=FALSE," ",(IF($M310&gt;0,INDEX('Bin Analysis'!$C$3:$S$10110,MATCH($L310,'Bin Analysis'!$L$3:$L$10110,0),MATCH(Q$5,'Bin Analysis'!$C$2:$S$2,0))," ")))))</f>
        <v>0.52173913043478259</v>
      </c>
      <c r="R310" s="68">
        <f>IF($L310=" "," ",(IF($M310=FALSE," ",(IF($M310&gt;0,INDEX('Bin Analysis'!$C$3:$S$10110,MATCH($L310,'Bin Analysis'!$L$3:$L$10110,0),MATCH(R$5,'Bin Analysis'!$C$2:$S$2,0))," ")))))</f>
        <v>0.66666666666666663</v>
      </c>
      <c r="S310" s="68" t="str">
        <f>IF($L310=" "," ",(IF($M310=FALSE," ",(IF($M310&gt;0,INDEX('Bin Analysis'!$C$3:$S$10110,MATCH($L310,'Bin Analysis'!$L$3:$L$10110,0),MATCH(S$5,'Bin Analysis'!$C$2:$S$2,0))," ")))))</f>
        <v>no</v>
      </c>
      <c r="T310" s="68">
        <f>Assignments!K309</f>
        <v>0.17719449666666665</v>
      </c>
      <c r="U310" s="68">
        <f>Assignments!L309</f>
        <v>0.31756720736109639</v>
      </c>
      <c r="V310" s="74" t="str">
        <f>Assignments!V309</f>
        <v>Toggle</v>
      </c>
    </row>
    <row r="311" spans="1:22" x14ac:dyDescent="0.25">
      <c r="A311" s="86" t="s">
        <v>159</v>
      </c>
      <c r="B311" s="87">
        <v>22</v>
      </c>
      <c r="C311" s="87" t="s">
        <v>158</v>
      </c>
      <c r="D311" s="87">
        <v>0.85378306999999998</v>
      </c>
      <c r="E311" s="87">
        <v>6.8205130000000003E-2</v>
      </c>
      <c r="G311" s="40">
        <f>IFERROR('Data Transformation'!M309," ")</f>
        <v>304</v>
      </c>
      <c r="L311" s="66">
        <f t="shared" si="5"/>
        <v>305</v>
      </c>
      <c r="M311" s="67">
        <f>IF(L311=" "," ",(IF($L311&gt;0,INDEX('Bin Analysis'!$C$3:$S$10110,MATCH($L311,'Bin Analysis'!$L$3:$L$10110,0),MATCH(M$5,'Bin Analysis'!$C$2:$S$2,0))," ")))</f>
        <v>14</v>
      </c>
      <c r="N311" s="68">
        <f>IF($L311=" "," ",(IF($M311=FALSE," ",(IF($M311&gt;0,INDEX('Bin Analysis'!$C$3:$S$10110,MATCH($L311,'Bin Analysis'!$L$3:$L$10110,0),MATCH(N$5,'Bin Analysis'!$C$2:$S$2,0))," ")))))</f>
        <v>0</v>
      </c>
      <c r="O311" s="68">
        <f>IF($L311=" "," ",(IF($M311=FALSE," ",(IF($M311&gt;0,INDEX('Bin Analysis'!$C$3:$S$10110,MATCH($L311,'Bin Analysis'!$L$3:$L$10110,0),MATCH(O$5,'Bin Analysis'!$C$2:$S$2,0))," ")))))</f>
        <v>0</v>
      </c>
      <c r="P311" s="68">
        <f>IF($L311=" "," ",(IF($M311=FALSE," ",(IF($M311&gt;0,INDEX('Bin Analysis'!$C$3:$S$10110,MATCH($L311,'Bin Analysis'!$L$3:$L$10110,0),MATCH(P$5,'Bin Analysis'!$C$2:$S$2,0))," ")))))</f>
        <v>0.2</v>
      </c>
      <c r="Q311" s="68">
        <f>IF($L311=" "," ",(IF($M311=FALSE," ",(IF($M311&gt;0,INDEX('Bin Analysis'!$C$3:$S$10110,MATCH($L311,'Bin Analysis'!$L$3:$L$10110,0),MATCH(Q$5,'Bin Analysis'!$C$2:$S$2,0))," ")))))</f>
        <v>8.6956521739130432E-2</v>
      </c>
      <c r="R311" s="68">
        <f>IF($L311=" "," ",(IF($M311=FALSE," ",(IF($M311&gt;0,INDEX('Bin Analysis'!$C$3:$S$10110,MATCH($L311,'Bin Analysis'!$L$3:$L$10110,0),MATCH(R$5,'Bin Analysis'!$C$2:$S$2,0))," ")))))</f>
        <v>1</v>
      </c>
      <c r="S311" s="68" t="str">
        <f>IF($L311=" "," ",(IF($M311=FALSE," ",(IF($M311&gt;0,INDEX('Bin Analysis'!$C$3:$S$10110,MATCH($L311,'Bin Analysis'!$L$3:$L$10110,0),MATCH(S$5,'Bin Analysis'!$C$2:$S$2,0))," ")))))</f>
        <v>yes</v>
      </c>
      <c r="T311" s="68">
        <f>Assignments!K310</f>
        <v>1.7481953076923077E-2</v>
      </c>
      <c r="U311" s="68">
        <f>Assignments!L310</f>
        <v>7.7649885564828242E-2</v>
      </c>
      <c r="V311" s="74" t="str">
        <f>Assignments!V310</f>
        <v>Toggle</v>
      </c>
    </row>
    <row r="312" spans="1:22" x14ac:dyDescent="0.25">
      <c r="A312" s="86" t="s">
        <v>159</v>
      </c>
      <c r="B312" s="87">
        <v>22</v>
      </c>
      <c r="C312" s="87" t="s">
        <v>155</v>
      </c>
      <c r="D312" s="87">
        <v>0.85874402000000005</v>
      </c>
      <c r="E312" s="87">
        <v>6.2383290000000001E-2</v>
      </c>
      <c r="G312" s="40">
        <f>IFERROR('Data Transformation'!M310," ")</f>
        <v>305</v>
      </c>
      <c r="L312" s="66">
        <f t="shared" si="5"/>
        <v>306</v>
      </c>
      <c r="M312" s="67">
        <f>IF(L312=" "," ",(IF($L312&gt;0,INDEX('Bin Analysis'!$C$3:$S$10110,MATCH($L312,'Bin Analysis'!$L$3:$L$10110,0),MATCH(M$5,'Bin Analysis'!$C$2:$S$2,0))," ")))</f>
        <v>12</v>
      </c>
      <c r="N312" s="68">
        <f>IF($L312=" "," ",(IF($M312=FALSE," ",(IF($M312&gt;0,INDEX('Bin Analysis'!$C$3:$S$10110,MATCH($L312,'Bin Analysis'!$L$3:$L$10110,0),MATCH(N$5,'Bin Analysis'!$C$2:$S$2,0))," ")))))</f>
        <v>0</v>
      </c>
      <c r="O312" s="68">
        <f>IF($L312=" "," ",(IF($M312=FALSE," ",(IF($M312&gt;0,INDEX('Bin Analysis'!$C$3:$S$10110,MATCH($L312,'Bin Analysis'!$L$3:$L$10110,0),MATCH(O$5,'Bin Analysis'!$C$2:$S$2,0))," ")))))</f>
        <v>0.72727272727272729</v>
      </c>
      <c r="P312" s="68">
        <f>IF($L312=" "," ",(IF($M312=FALSE," ",(IF($M312&gt;0,INDEX('Bin Analysis'!$C$3:$S$10110,MATCH($L312,'Bin Analysis'!$L$3:$L$10110,0),MATCH(P$5,'Bin Analysis'!$C$2:$S$2,0))," ")))))</f>
        <v>0.4</v>
      </c>
      <c r="Q312" s="68">
        <f>IF($L312=" "," ",(IF($M312=FALSE," ",(IF($M312&gt;0,INDEX('Bin Analysis'!$C$3:$S$10110,MATCH($L312,'Bin Analysis'!$L$3:$L$10110,0),MATCH(Q$5,'Bin Analysis'!$C$2:$S$2,0))," ")))))</f>
        <v>0.39130434782608697</v>
      </c>
      <c r="R312" s="68">
        <f>IF($L312=" "," ",(IF($M312=FALSE," ",(IF($M312&gt;0,INDEX('Bin Analysis'!$C$3:$S$10110,MATCH($L312,'Bin Analysis'!$L$3:$L$10110,0),MATCH(R$5,'Bin Analysis'!$C$2:$S$2,0))," ")))))</f>
        <v>0</v>
      </c>
      <c r="S312" s="68" t="str">
        <f>IF($L312=" "," ",(IF($M312=FALSE," ",(IF($M312&gt;0,INDEX('Bin Analysis'!$C$3:$S$10110,MATCH($L312,'Bin Analysis'!$L$3:$L$10110,0),MATCH(S$5,'Bin Analysis'!$C$2:$S$2,0))," ")))))</f>
        <v>no</v>
      </c>
      <c r="T312" s="68">
        <f>Assignments!K311</f>
        <v>0.91333171272727265</v>
      </c>
      <c r="U312" s="68">
        <f>Assignments!L311</f>
        <v>0.16271157115203225</v>
      </c>
      <c r="V312" s="74" t="str">
        <f>Assignments!V311</f>
        <v>Neutral</v>
      </c>
    </row>
    <row r="313" spans="1:22" x14ac:dyDescent="0.25">
      <c r="A313" s="86" t="s">
        <v>159</v>
      </c>
      <c r="B313" s="87">
        <v>22</v>
      </c>
      <c r="C313" s="87" t="s">
        <v>9</v>
      </c>
      <c r="D313" s="87">
        <v>0.86718172999999998</v>
      </c>
      <c r="E313" s="87">
        <v>6.453035E-2</v>
      </c>
      <c r="G313" s="40">
        <f>IFERROR('Data Transformation'!M311," ")</f>
        <v>306</v>
      </c>
      <c r="L313" s="66">
        <f t="shared" si="5"/>
        <v>307</v>
      </c>
      <c r="M313" s="67">
        <f>IF(L313=" "," ",(IF($L313&gt;0,INDEX('Bin Analysis'!$C$3:$S$10110,MATCH($L313,'Bin Analysis'!$L$3:$L$10110,0),MATCH(M$5,'Bin Analysis'!$C$2:$S$2,0))," ")))</f>
        <v>16</v>
      </c>
      <c r="N313" s="68">
        <f>IF($L313=" "," ",(IF($M313=FALSE," ",(IF($M313&gt;0,INDEX('Bin Analysis'!$C$3:$S$10110,MATCH($L313,'Bin Analysis'!$L$3:$L$10110,0),MATCH(N$5,'Bin Analysis'!$C$2:$S$2,0))," ")))))</f>
        <v>0</v>
      </c>
      <c r="O313" s="68">
        <f>IF($L313=" "," ",(IF($M313=FALSE," ",(IF($M313&gt;0,INDEX('Bin Analysis'!$C$3:$S$10110,MATCH($L313,'Bin Analysis'!$L$3:$L$10110,0),MATCH(O$5,'Bin Analysis'!$C$2:$S$2,0))," ")))))</f>
        <v>0.2</v>
      </c>
      <c r="P313" s="68">
        <f>IF($L313=" "," ",(IF($M313=FALSE," ",(IF($M313&gt;0,INDEX('Bin Analysis'!$C$3:$S$10110,MATCH($L313,'Bin Analysis'!$L$3:$L$10110,0),MATCH(P$5,'Bin Analysis'!$C$2:$S$2,0))," ")))))</f>
        <v>0.7</v>
      </c>
      <c r="Q313" s="68">
        <f>IF($L313=" "," ",(IF($M313=FALSE," ",(IF($M313&gt;0,INDEX('Bin Analysis'!$C$3:$S$10110,MATCH($L313,'Bin Analysis'!$L$3:$L$10110,0),MATCH(Q$5,'Bin Analysis'!$C$2:$S$2,0))," ")))))</f>
        <v>0.65217391304347827</v>
      </c>
      <c r="R313" s="68">
        <f>IF($L313=" "," ",(IF($M313=FALSE," ",(IF($M313&gt;0,INDEX('Bin Analysis'!$C$3:$S$10110,MATCH($L313,'Bin Analysis'!$L$3:$L$10110,0),MATCH(R$5,'Bin Analysis'!$C$2:$S$2,0))," ")))))</f>
        <v>0.13333333333333333</v>
      </c>
      <c r="S313" s="68" t="str">
        <f>IF($L313=" "," ",(IF($M313=FALSE," ",(IF($M313&gt;0,INDEX('Bin Analysis'!$C$3:$S$10110,MATCH($L313,'Bin Analysis'!$L$3:$L$10110,0),MATCH(S$5,'Bin Analysis'!$C$2:$S$2,0))," ")))))</f>
        <v>no</v>
      </c>
      <c r="T313" s="68">
        <f>Assignments!K312</f>
        <v>0.60206070200000006</v>
      </c>
      <c r="U313" s="68">
        <f>Assignments!L312</f>
        <v>0.24780124406970586</v>
      </c>
      <c r="V313" s="74" t="str">
        <f>Assignments!V312</f>
        <v>Rheostat</v>
      </c>
    </row>
    <row r="314" spans="1:22" x14ac:dyDescent="0.25">
      <c r="A314" s="86" t="s">
        <v>159</v>
      </c>
      <c r="B314" s="87">
        <v>22</v>
      </c>
      <c r="C314" s="87" t="s">
        <v>160</v>
      </c>
      <c r="D314" s="87">
        <v>0.88940573999999994</v>
      </c>
      <c r="E314" s="87">
        <v>3.1450039999999999E-2</v>
      </c>
      <c r="G314" s="40">
        <f>IFERROR('Data Transformation'!M312," ")</f>
        <v>307</v>
      </c>
      <c r="L314" s="66">
        <f t="shared" si="5"/>
        <v>308</v>
      </c>
      <c r="M314" s="67">
        <f>IF(L314=" "," ",(IF($L314&gt;0,INDEX('Bin Analysis'!$C$3:$S$10110,MATCH($L314,'Bin Analysis'!$L$3:$L$10110,0),MATCH(M$5,'Bin Analysis'!$C$2:$S$2,0))," ")))</f>
        <v>9</v>
      </c>
      <c r="N314" s="68">
        <f>IF($L314=" "," ",(IF($M314=FALSE," ",(IF($M314&gt;0,INDEX('Bin Analysis'!$C$3:$S$10110,MATCH($L314,'Bin Analysis'!$L$3:$L$10110,0),MATCH(N$5,'Bin Analysis'!$C$2:$S$2,0))," ")))))</f>
        <v>0</v>
      </c>
      <c r="O314" s="68">
        <f>IF($L314=" "," ",(IF($M314=FALSE," ",(IF($M314&gt;0,INDEX('Bin Analysis'!$C$3:$S$10110,MATCH($L314,'Bin Analysis'!$L$3:$L$10110,0),MATCH(O$5,'Bin Analysis'!$C$2:$S$2,0))," ")))))</f>
        <v>0.5</v>
      </c>
      <c r="P314" s="68">
        <f>IF($L314=" "," ",(IF($M314=FALSE," ",(IF($M314&gt;0,INDEX('Bin Analysis'!$C$3:$S$10110,MATCH($L314,'Bin Analysis'!$L$3:$L$10110,0),MATCH(P$5,'Bin Analysis'!$C$2:$S$2,0))," ")))))</f>
        <v>0.4</v>
      </c>
      <c r="Q314" s="68">
        <f>IF($L314=" "," ",(IF($M314=FALSE," ",(IF($M314&gt;0,INDEX('Bin Analysis'!$C$3:$S$10110,MATCH($L314,'Bin Analysis'!$L$3:$L$10110,0),MATCH(Q$5,'Bin Analysis'!$C$2:$S$2,0))," ")))))</f>
        <v>0.34782608695652173</v>
      </c>
      <c r="R314" s="68">
        <f>IF($L314=" "," ",(IF($M314=FALSE," ",(IF($M314&gt;0,INDEX('Bin Analysis'!$C$3:$S$10110,MATCH($L314,'Bin Analysis'!$L$3:$L$10110,0),MATCH(R$5,'Bin Analysis'!$C$2:$S$2,0))," ")))))</f>
        <v>0</v>
      </c>
      <c r="S314" s="68" t="str">
        <f>IF($L314=" "," ",(IF($M314=FALSE," ",(IF($M314&gt;0,INDEX('Bin Analysis'!$C$3:$S$10110,MATCH($L314,'Bin Analysis'!$L$3:$L$10110,0),MATCH(S$5,'Bin Analysis'!$C$2:$S$2,0))," ")))))</f>
        <v>no</v>
      </c>
      <c r="T314" s="68">
        <f>Assignments!K313</f>
        <v>0.88840106500000005</v>
      </c>
      <c r="U314" s="68">
        <f>Assignments!L313</f>
        <v>0.14221589829943432</v>
      </c>
      <c r="V314" s="74" t="str">
        <f>Assignments!V313</f>
        <v>Moderate</v>
      </c>
    </row>
    <row r="315" spans="1:22" x14ac:dyDescent="0.25">
      <c r="A315" s="86" t="s">
        <v>159</v>
      </c>
      <c r="B315" s="87">
        <v>22</v>
      </c>
      <c r="C315" s="87" t="s">
        <v>143</v>
      </c>
      <c r="D315" s="87">
        <v>0.91000837000000001</v>
      </c>
      <c r="E315" s="87">
        <v>4.4264699999999997E-2</v>
      </c>
      <c r="G315" s="40">
        <f>IFERROR('Data Transformation'!M313," ")</f>
        <v>308</v>
      </c>
      <c r="L315" s="66">
        <f t="shared" si="5"/>
        <v>309</v>
      </c>
      <c r="M315" s="67">
        <f>IF(L315=" "," ",(IF($L315&gt;0,INDEX('Bin Analysis'!$C$3:$S$10110,MATCH($L315,'Bin Analysis'!$L$3:$L$10110,0),MATCH(M$5,'Bin Analysis'!$C$2:$S$2,0))," ")))</f>
        <v>10</v>
      </c>
      <c r="N315" s="68">
        <f>IF($L315=" "," ",(IF($M315=FALSE," ",(IF($M315&gt;0,INDEX('Bin Analysis'!$C$3:$S$10110,MATCH($L315,'Bin Analysis'!$L$3:$L$10110,0),MATCH(N$5,'Bin Analysis'!$C$2:$S$2,0))," ")))))</f>
        <v>0.44444444444444442</v>
      </c>
      <c r="O315" s="68">
        <f>IF($L315=" "," ",(IF($M315=FALSE," ",(IF($M315&gt;0,INDEX('Bin Analysis'!$C$3:$S$10110,MATCH($L315,'Bin Analysis'!$L$3:$L$10110,0),MATCH(O$5,'Bin Analysis'!$C$2:$S$2,0))," ")))))</f>
        <v>0.44444444444444442</v>
      </c>
      <c r="P315" s="68">
        <f>IF($L315=" "," ",(IF($M315=FALSE," ",(IF($M315&gt;0,INDEX('Bin Analysis'!$C$3:$S$10110,MATCH($L315,'Bin Analysis'!$L$3:$L$10110,0),MATCH(P$5,'Bin Analysis'!$C$2:$S$2,0))," ")))))</f>
        <v>0.4</v>
      </c>
      <c r="Q315" s="68">
        <f>IF($L315=" "," ",(IF($M315=FALSE," ",(IF($M315&gt;0,INDEX('Bin Analysis'!$C$3:$S$10110,MATCH($L315,'Bin Analysis'!$L$3:$L$10110,0),MATCH(Q$5,'Bin Analysis'!$C$2:$S$2,0))," ")))))</f>
        <v>0.34782608695652173</v>
      </c>
      <c r="R315" s="68">
        <f>IF($L315=" "," ",(IF($M315=FALSE," ",(IF($M315&gt;0,INDEX('Bin Analysis'!$C$3:$S$10110,MATCH($L315,'Bin Analysis'!$L$3:$L$10110,0),MATCH(R$5,'Bin Analysis'!$C$2:$S$2,0))," ")))))</f>
        <v>0</v>
      </c>
      <c r="S315" s="68" t="str">
        <f>IF($L315=" "," ",(IF($M315=FALSE," ",(IF($M315&gt;0,INDEX('Bin Analysis'!$C$3:$S$10110,MATCH($L315,'Bin Analysis'!$L$3:$L$10110,0),MATCH(S$5,'Bin Analysis'!$C$2:$S$2,0))," ")))))</f>
        <v>no</v>
      </c>
      <c r="T315" s="68">
        <f>Assignments!K314</f>
        <v>1.0523276644444446</v>
      </c>
      <c r="U315" s="68">
        <f>Assignments!L314</f>
        <v>0.16340995518731108</v>
      </c>
      <c r="V315" s="74" t="str">
        <f>Assignments!V314</f>
        <v>Moderate</v>
      </c>
    </row>
    <row r="316" spans="1:22" x14ac:dyDescent="0.25">
      <c r="A316" s="86" t="s">
        <v>159</v>
      </c>
      <c r="B316" s="87">
        <v>22</v>
      </c>
      <c r="C316" s="87" t="s">
        <v>153</v>
      </c>
      <c r="D316" s="87">
        <v>0.93027590000000004</v>
      </c>
      <c r="E316" s="87">
        <v>2.8511040000000001E-2</v>
      </c>
      <c r="G316" s="40">
        <f>IFERROR('Data Transformation'!M314," ")</f>
        <v>309</v>
      </c>
      <c r="L316" s="66">
        <f t="shared" si="5"/>
        <v>310</v>
      </c>
      <c r="M316" s="67">
        <f>IF(L316=" "," ",(IF($L316&gt;0,INDEX('Bin Analysis'!$C$3:$S$10110,MATCH($L316,'Bin Analysis'!$L$3:$L$10110,0),MATCH(M$5,'Bin Analysis'!$C$2:$S$2,0))," ")))</f>
        <v>5</v>
      </c>
      <c r="N316" s="68">
        <f>IF($L316=" "," ",(IF($M316=FALSE," ",(IF($M316&gt;0,INDEX('Bin Analysis'!$C$3:$S$10110,MATCH($L316,'Bin Analysis'!$L$3:$L$10110,0),MATCH(N$5,'Bin Analysis'!$C$2:$S$2,0))," ")))))</f>
        <v>0</v>
      </c>
      <c r="O316" s="68">
        <f>IF($L316=" "," ",(IF($M316=FALSE," ",(IF($M316&gt;0,INDEX('Bin Analysis'!$C$3:$S$10110,MATCH($L316,'Bin Analysis'!$L$3:$L$10110,0),MATCH(O$5,'Bin Analysis'!$C$2:$S$2,0))," ")))))</f>
        <v>0</v>
      </c>
      <c r="P316" s="68">
        <f>IF($L316=" "," ",(IF($M316=FALSE," ",(IF($M316&gt;0,INDEX('Bin Analysis'!$C$3:$S$10110,MATCH($L316,'Bin Analysis'!$L$3:$L$10110,0),MATCH(P$5,'Bin Analysis'!$C$2:$S$2,0))," ")))))</f>
        <v>0.3</v>
      </c>
      <c r="Q316" s="68">
        <f>IF($L316=" "," ",(IF($M316=FALSE," ",(IF($M316&gt;0,INDEX('Bin Analysis'!$C$3:$S$10110,MATCH($L316,'Bin Analysis'!$L$3:$L$10110,0),MATCH(Q$5,'Bin Analysis'!$C$2:$S$2,0))," ")))))</f>
        <v>0.30434782608695654</v>
      </c>
      <c r="R316" s="68">
        <f>IF($L316=" "," ",(IF($M316=FALSE," ",(IF($M316&gt;0,INDEX('Bin Analysis'!$C$3:$S$10110,MATCH($L316,'Bin Analysis'!$L$3:$L$10110,0),MATCH(R$5,'Bin Analysis'!$C$2:$S$2,0))," ")))))</f>
        <v>0</v>
      </c>
      <c r="S316" s="68" t="str">
        <f>IF($L316=" "," ",(IF($M316=FALSE," ",(IF($M316&gt;0,INDEX('Bin Analysis'!$C$3:$S$10110,MATCH($L316,'Bin Analysis'!$L$3:$L$10110,0),MATCH(S$5,'Bin Analysis'!$C$2:$S$2,0))," ")))))</f>
        <v>no</v>
      </c>
      <c r="T316" s="68">
        <f>Assignments!K315</f>
        <v>0.71125109999999991</v>
      </c>
      <c r="U316" s="68">
        <f>Assignments!L315</f>
        <v>0.10585175659080506</v>
      </c>
      <c r="V316" s="74" t="str">
        <f>Assignments!V315</f>
        <v>Moderate</v>
      </c>
    </row>
    <row r="317" spans="1:22" x14ac:dyDescent="0.25">
      <c r="A317" s="86" t="s">
        <v>159</v>
      </c>
      <c r="B317" s="87">
        <v>22</v>
      </c>
      <c r="C317" s="87" t="s">
        <v>154</v>
      </c>
      <c r="D317" s="87">
        <v>0.93907998999999998</v>
      </c>
      <c r="E317" s="87">
        <v>4.3390810000000002E-2</v>
      </c>
      <c r="G317" s="40">
        <f>IFERROR('Data Transformation'!M315," ")</f>
        <v>310</v>
      </c>
      <c r="L317" s="66">
        <f t="shared" si="5"/>
        <v>311</v>
      </c>
      <c r="M317" s="67">
        <f>IF(L317=" "," ",(IF($L317&gt;0,INDEX('Bin Analysis'!$C$3:$S$10110,MATCH($L317,'Bin Analysis'!$L$3:$L$10110,0),MATCH(M$5,'Bin Analysis'!$C$2:$S$2,0))," ")))</f>
        <v>20</v>
      </c>
      <c r="N317" s="68">
        <f>IF($L317=" "," ",(IF($M317=FALSE," ",(IF($M317&gt;0,INDEX('Bin Analysis'!$C$3:$S$10110,MATCH($L317,'Bin Analysis'!$L$3:$L$10110,0),MATCH(N$5,'Bin Analysis'!$C$2:$S$2,0))," ")))))</f>
        <v>5.2631578947368418E-2</v>
      </c>
      <c r="O317" s="68">
        <f>IF($L317=" "," ",(IF($M317=FALSE," ",(IF($M317&gt;0,INDEX('Bin Analysis'!$C$3:$S$10110,MATCH($L317,'Bin Analysis'!$L$3:$L$10110,0),MATCH(O$5,'Bin Analysis'!$C$2:$S$2,0))," ")))))</f>
        <v>0.42105263157894735</v>
      </c>
      <c r="P317" s="68">
        <f>IF($L317=" "," ",(IF($M317=FALSE," ",(IF($M317&gt;0,INDEX('Bin Analysis'!$C$3:$S$10110,MATCH($L317,'Bin Analysis'!$L$3:$L$10110,0),MATCH(P$5,'Bin Analysis'!$C$2:$S$2,0))," ")))))</f>
        <v>0.5</v>
      </c>
      <c r="Q317" s="68">
        <f>IF($L317=" "," ",(IF($M317=FALSE," ",(IF($M317&gt;0,INDEX('Bin Analysis'!$C$3:$S$10110,MATCH($L317,'Bin Analysis'!$L$3:$L$10110,0),MATCH(Q$5,'Bin Analysis'!$C$2:$S$2,0))," ")))))</f>
        <v>0.47826086956521741</v>
      </c>
      <c r="R317" s="68">
        <f>IF($L317=" "," ",(IF($M317=FALSE," ",(IF($M317&gt;0,INDEX('Bin Analysis'!$C$3:$S$10110,MATCH($L317,'Bin Analysis'!$L$3:$L$10110,0),MATCH(R$5,'Bin Analysis'!$C$2:$S$2,0))," ")))))</f>
        <v>0</v>
      </c>
      <c r="S317" s="68" t="str">
        <f>IF($L317=" "," ",(IF($M317=FALSE," ",(IF($M317&gt;0,INDEX('Bin Analysis'!$C$3:$S$10110,MATCH($L317,'Bin Analysis'!$L$3:$L$10110,0),MATCH(S$5,'Bin Analysis'!$C$2:$S$2,0))," ")))))</f>
        <v>no</v>
      </c>
      <c r="T317" s="68">
        <f>Assignments!K316</f>
        <v>0.85595570421052636</v>
      </c>
      <c r="U317" s="68">
        <f>Assignments!L316</f>
        <v>0.1464532677983309</v>
      </c>
      <c r="V317" s="74" t="str">
        <f>Assignments!V316</f>
        <v>Moderate</v>
      </c>
    </row>
    <row r="318" spans="1:22" x14ac:dyDescent="0.25">
      <c r="A318" s="86" t="s">
        <v>159</v>
      </c>
      <c r="B318" s="87">
        <v>22</v>
      </c>
      <c r="C318" s="87" t="s">
        <v>144</v>
      </c>
      <c r="D318" s="87">
        <v>0.95603819999999995</v>
      </c>
      <c r="E318" s="87">
        <v>7.3583029999999994E-2</v>
      </c>
      <c r="G318" s="40">
        <f>IFERROR('Data Transformation'!M316," ")</f>
        <v>311</v>
      </c>
      <c r="L318" s="66">
        <f t="shared" si="5"/>
        <v>312</v>
      </c>
      <c r="M318" s="67">
        <f>IF(L318=" "," ",(IF($L318&gt;0,INDEX('Bin Analysis'!$C$3:$S$10110,MATCH($L318,'Bin Analysis'!$L$3:$L$10110,0),MATCH(M$5,'Bin Analysis'!$C$2:$S$2,0))," ")))</f>
        <v>20</v>
      </c>
      <c r="N318" s="68">
        <f>IF($L318=" "," ",(IF($M318=FALSE," ",(IF($M318&gt;0,INDEX('Bin Analysis'!$C$3:$S$10110,MATCH($L318,'Bin Analysis'!$L$3:$L$10110,0),MATCH(N$5,'Bin Analysis'!$C$2:$S$2,0))," ")))))</f>
        <v>0.31578947368421051</v>
      </c>
      <c r="O318" s="68">
        <f>IF($L318=" "," ",(IF($M318=FALSE," ",(IF($M318&gt;0,INDEX('Bin Analysis'!$C$3:$S$10110,MATCH($L318,'Bin Analysis'!$L$3:$L$10110,0),MATCH(O$5,'Bin Analysis'!$C$2:$S$2,0))," ")))))</f>
        <v>0.52631578947368418</v>
      </c>
      <c r="P318" s="68">
        <f>IF($L318=" "," ",(IF($M318=FALSE," ",(IF($M318&gt;0,INDEX('Bin Analysis'!$C$3:$S$10110,MATCH($L318,'Bin Analysis'!$L$3:$L$10110,0),MATCH(P$5,'Bin Analysis'!$C$2:$S$2,0))," ")))))</f>
        <v>0.5</v>
      </c>
      <c r="Q318" s="68">
        <f>IF($L318=" "," ",(IF($M318=FALSE," ",(IF($M318&gt;0,INDEX('Bin Analysis'!$C$3:$S$10110,MATCH($L318,'Bin Analysis'!$L$3:$L$10110,0),MATCH(Q$5,'Bin Analysis'!$C$2:$S$2,0))," ")))))</f>
        <v>0.47826086956521741</v>
      </c>
      <c r="R318" s="68">
        <f>IF($L318=" "," ",(IF($M318=FALSE," ",(IF($M318&gt;0,INDEX('Bin Analysis'!$C$3:$S$10110,MATCH($L318,'Bin Analysis'!$L$3:$L$10110,0),MATCH(R$5,'Bin Analysis'!$C$2:$S$2,0))," ")))))</f>
        <v>0</v>
      </c>
      <c r="S318" s="68" t="str">
        <f>IF($L318=" "," ",(IF($M318=FALSE," ",(IF($M318&gt;0,INDEX('Bin Analysis'!$C$3:$S$10110,MATCH($L318,'Bin Analysis'!$L$3:$L$10110,0),MATCH(S$5,'Bin Analysis'!$C$2:$S$2,0))," ")))))</f>
        <v>no</v>
      </c>
      <c r="T318" s="68">
        <f>Assignments!K317</f>
        <v>1.0390657378947368</v>
      </c>
      <c r="U318" s="68">
        <f>Assignments!L317</f>
        <v>0.14739313551953895</v>
      </c>
      <c r="V318" s="74" t="str">
        <f>Assignments!V317</f>
        <v>Moderate</v>
      </c>
    </row>
    <row r="319" spans="1:22" x14ac:dyDescent="0.25">
      <c r="A319" s="86" t="s">
        <v>159</v>
      </c>
      <c r="B319" s="87">
        <v>22</v>
      </c>
      <c r="C319" s="87" t="s">
        <v>147</v>
      </c>
      <c r="D319" s="87">
        <v>0.96411627</v>
      </c>
      <c r="E319" s="87">
        <v>4.9548050000000003E-2</v>
      </c>
      <c r="G319" s="40">
        <f>IFERROR('Data Transformation'!M317," ")</f>
        <v>312</v>
      </c>
      <c r="L319" s="66">
        <f t="shared" si="5"/>
        <v>313</v>
      </c>
      <c r="M319" s="67">
        <f>IF(L319=" "," ",(IF($L319&gt;0,INDEX('Bin Analysis'!$C$3:$S$10110,MATCH($L319,'Bin Analysis'!$L$3:$L$10110,0),MATCH(M$5,'Bin Analysis'!$C$2:$S$2,0))," ")))</f>
        <v>10</v>
      </c>
      <c r="N319" s="68">
        <f>IF($L319=" "," ",(IF($M319=FALSE," ",(IF($M319&gt;0,INDEX('Bin Analysis'!$C$3:$S$10110,MATCH($L319,'Bin Analysis'!$L$3:$L$10110,0),MATCH(N$5,'Bin Analysis'!$C$2:$S$2,0))," ")))))</f>
        <v>0.55555555555555558</v>
      </c>
      <c r="O319" s="68">
        <f>IF($L319=" "," ",(IF($M319=FALSE," ",(IF($M319&gt;0,INDEX('Bin Analysis'!$C$3:$S$10110,MATCH($L319,'Bin Analysis'!$L$3:$L$10110,0),MATCH(O$5,'Bin Analysis'!$C$2:$S$2,0))," ")))))</f>
        <v>0.22222222222222221</v>
      </c>
      <c r="P319" s="68">
        <f>IF($L319=" "," ",(IF($M319=FALSE," ",(IF($M319&gt;0,INDEX('Bin Analysis'!$C$3:$S$10110,MATCH($L319,'Bin Analysis'!$L$3:$L$10110,0),MATCH(P$5,'Bin Analysis'!$C$2:$S$2,0))," ")))))</f>
        <v>0.4</v>
      </c>
      <c r="Q319" s="68">
        <f>IF($L319=" "," ",(IF($M319=FALSE," ",(IF($M319&gt;0,INDEX('Bin Analysis'!$C$3:$S$10110,MATCH($L319,'Bin Analysis'!$L$3:$L$10110,0),MATCH(Q$5,'Bin Analysis'!$C$2:$S$2,0))," ")))))</f>
        <v>0.34782608695652173</v>
      </c>
      <c r="R319" s="68">
        <f>IF($L319=" "," ",(IF($M319=FALSE," ",(IF($M319&gt;0,INDEX('Bin Analysis'!$C$3:$S$10110,MATCH($L319,'Bin Analysis'!$L$3:$L$10110,0),MATCH(R$5,'Bin Analysis'!$C$2:$S$2,0))," ")))))</f>
        <v>0</v>
      </c>
      <c r="S319" s="68" t="str">
        <f>IF($L319=" "," ",(IF($M319=FALSE," ",(IF($M319&gt;0,INDEX('Bin Analysis'!$C$3:$S$10110,MATCH($L319,'Bin Analysis'!$L$3:$L$10110,0),MATCH(S$5,'Bin Analysis'!$C$2:$S$2,0))," ")))))</f>
        <v>no</v>
      </c>
      <c r="T319" s="68">
        <f>Assignments!K318</f>
        <v>1.0528432311111111</v>
      </c>
      <c r="U319" s="68">
        <f>Assignments!L318</f>
        <v>0.18799836366537687</v>
      </c>
      <c r="V319" s="74" t="str">
        <f>Assignments!V318</f>
        <v>Moderate</v>
      </c>
    </row>
    <row r="320" spans="1:22" x14ac:dyDescent="0.25">
      <c r="A320" s="86" t="s">
        <v>159</v>
      </c>
      <c r="B320" s="87">
        <v>22</v>
      </c>
      <c r="C320" s="87" t="s">
        <v>161</v>
      </c>
      <c r="D320" s="87">
        <v>0.96700410999999997</v>
      </c>
      <c r="E320" s="87">
        <v>5.7072150000000002E-2</v>
      </c>
      <c r="G320" s="40">
        <f>IFERROR('Data Transformation'!M318," ")</f>
        <v>313</v>
      </c>
      <c r="L320" s="66">
        <f t="shared" si="5"/>
        <v>314</v>
      </c>
      <c r="M320" s="67">
        <f>IF(L320=" "," ",(IF($L320&gt;0,INDEX('Bin Analysis'!$C$3:$S$10110,MATCH($L320,'Bin Analysis'!$L$3:$L$10110,0),MATCH(M$5,'Bin Analysis'!$C$2:$S$2,0))," ")))</f>
        <v>7</v>
      </c>
      <c r="N320" s="68">
        <f>IF($L320=" "," ",(IF($M320=FALSE," ",(IF($M320&gt;0,INDEX('Bin Analysis'!$C$3:$S$10110,MATCH($L320,'Bin Analysis'!$L$3:$L$10110,0),MATCH(N$5,'Bin Analysis'!$C$2:$S$2,0))," ")))))</f>
        <v>1</v>
      </c>
      <c r="O320" s="68">
        <f>IF($L320=" "," ",(IF($M320=FALSE," ",(IF($M320&gt;0,INDEX('Bin Analysis'!$C$3:$S$10110,MATCH($L320,'Bin Analysis'!$L$3:$L$10110,0),MATCH(O$5,'Bin Analysis'!$C$2:$S$2,0))," ")))))</f>
        <v>0</v>
      </c>
      <c r="P320" s="68">
        <f>IF($L320=" "," ",(IF($M320=FALSE," ",(IF($M320&gt;0,INDEX('Bin Analysis'!$C$3:$S$10110,MATCH($L320,'Bin Analysis'!$L$3:$L$10110,0),MATCH(P$5,'Bin Analysis'!$C$2:$S$2,0))," ")))))</f>
        <v>0.4</v>
      </c>
      <c r="Q320" s="68">
        <f>IF($L320=" "," ",(IF($M320=FALSE," ",(IF($M320&gt;0,INDEX('Bin Analysis'!$C$3:$S$10110,MATCH($L320,'Bin Analysis'!$L$3:$L$10110,0),MATCH(Q$5,'Bin Analysis'!$C$2:$S$2,0))," ")))))</f>
        <v>0.39130434782608697</v>
      </c>
      <c r="R320" s="68">
        <f>IF($L320=" "," ",(IF($M320=FALSE," ",(IF($M320&gt;0,INDEX('Bin Analysis'!$C$3:$S$10110,MATCH($L320,'Bin Analysis'!$L$3:$L$10110,0),MATCH(R$5,'Bin Analysis'!$C$2:$S$2,0))," ")))))</f>
        <v>0</v>
      </c>
      <c r="S320" s="68" t="str">
        <f>IF($L320=" "," ",(IF($M320=FALSE," ",(IF($M320&gt;0,INDEX('Bin Analysis'!$C$3:$S$10110,MATCH($L320,'Bin Analysis'!$L$3:$L$10110,0),MATCH(S$5,'Bin Analysis'!$C$2:$S$2,0))," ")))))</f>
        <v>no</v>
      </c>
      <c r="T320" s="68">
        <f>Assignments!K319</f>
        <v>1.2878162666666666</v>
      </c>
      <c r="U320" s="68">
        <f>Assignments!L319</f>
        <v>6.282611315188727E-2</v>
      </c>
      <c r="V320" s="74" t="str">
        <f>Assignments!V319</f>
        <v>Enhancing</v>
      </c>
    </row>
    <row r="321" spans="1:22" x14ac:dyDescent="0.25">
      <c r="A321" s="86" t="s">
        <v>159</v>
      </c>
      <c r="B321" s="87">
        <v>22</v>
      </c>
      <c r="C321" s="87" t="s">
        <v>151</v>
      </c>
      <c r="D321" s="87">
        <v>0.99404570000000003</v>
      </c>
      <c r="E321" s="87">
        <v>4.9142159999999997E-2</v>
      </c>
      <c r="G321" s="40">
        <f>IFERROR('Data Transformation'!M319," ")</f>
        <v>314</v>
      </c>
      <c r="L321" s="66">
        <f t="shared" si="5"/>
        <v>315</v>
      </c>
      <c r="M321" s="67">
        <f>IF(L321=" "," ",(IF($L321&gt;0,INDEX('Bin Analysis'!$C$3:$S$10110,MATCH($L321,'Bin Analysis'!$L$3:$L$10110,0),MATCH(M$5,'Bin Analysis'!$C$2:$S$2,0))," ")))</f>
        <v>8</v>
      </c>
      <c r="N321" s="68">
        <f>IF($L321=" "," ",(IF($M321=FALSE," ",(IF($M321&gt;0,INDEX('Bin Analysis'!$C$3:$S$10110,MATCH($L321,'Bin Analysis'!$L$3:$L$10110,0),MATCH(N$5,'Bin Analysis'!$C$2:$S$2,0))," ")))))</f>
        <v>0.8571428571428571</v>
      </c>
      <c r="O321" s="68">
        <f>IF($L321=" "," ",(IF($M321=FALSE," ",(IF($M321&gt;0,INDEX('Bin Analysis'!$C$3:$S$10110,MATCH($L321,'Bin Analysis'!$L$3:$L$10110,0),MATCH(O$5,'Bin Analysis'!$C$2:$S$2,0))," ")))))</f>
        <v>0</v>
      </c>
      <c r="P321" s="68">
        <f>IF($L321=" "," ",(IF($M321=FALSE," ",(IF($M321&gt;0,INDEX('Bin Analysis'!$C$3:$S$10110,MATCH($L321,'Bin Analysis'!$L$3:$L$10110,0),MATCH(P$5,'Bin Analysis'!$C$2:$S$2,0))," ")))))</f>
        <v>0.4</v>
      </c>
      <c r="Q321" s="68">
        <f>IF($L321=" "," ",(IF($M321=FALSE," ",(IF($M321&gt;0,INDEX('Bin Analysis'!$C$3:$S$10110,MATCH($L321,'Bin Analysis'!$L$3:$L$10110,0),MATCH(Q$5,'Bin Analysis'!$C$2:$S$2,0))," ")))))</f>
        <v>0.34782608695652173</v>
      </c>
      <c r="R321" s="68">
        <f>IF($L321=" "," ",(IF($M321=FALSE," ",(IF($M321&gt;0,INDEX('Bin Analysis'!$C$3:$S$10110,MATCH($L321,'Bin Analysis'!$L$3:$L$10110,0),MATCH(R$5,'Bin Analysis'!$C$2:$S$2,0))," ")))))</f>
        <v>0</v>
      </c>
      <c r="S321" s="68" t="str">
        <f>IF($L321=" "," ",(IF($M321=FALSE," ",(IF($M321&gt;0,INDEX('Bin Analysis'!$C$3:$S$10110,MATCH($L321,'Bin Analysis'!$L$3:$L$10110,0),MATCH(S$5,'Bin Analysis'!$C$2:$S$2,0))," ")))))</f>
        <v>no</v>
      </c>
      <c r="T321" s="68">
        <f>Assignments!K320</f>
        <v>1.1645728257142858</v>
      </c>
      <c r="U321" s="68">
        <f>Assignments!L320</f>
        <v>0.32046063162745453</v>
      </c>
      <c r="V321" s="74" t="str">
        <f>Assignments!V320</f>
        <v>Enhancing</v>
      </c>
    </row>
    <row r="322" spans="1:22" x14ac:dyDescent="0.25">
      <c r="A322" s="86" t="s">
        <v>159</v>
      </c>
      <c r="B322" s="87">
        <v>22</v>
      </c>
      <c r="C322" s="87" t="s">
        <v>156</v>
      </c>
      <c r="D322" s="87">
        <v>1.0080406799999999</v>
      </c>
      <c r="E322" s="87">
        <v>4.3581309999999998E-2</v>
      </c>
      <c r="G322" s="40">
        <f>IFERROR('Data Transformation'!M320," ")</f>
        <v>315</v>
      </c>
      <c r="L322" s="66" t="str">
        <f t="shared" si="5"/>
        <v xml:space="preserve"> </v>
      </c>
      <c r="M322" s="67" t="str">
        <f>IF(L322=" "," ",(IF($L322&gt;0,INDEX('Bin Analysis'!$C$3:$S$10110,MATCH($L322,'Bin Analysis'!$L$3:$L$10110,0),MATCH(M$5,'Bin Analysis'!$C$2:$S$2,0))," ")))</f>
        <v xml:space="preserve"> </v>
      </c>
      <c r="N322" s="68" t="str">
        <f>IF($L322=" "," ",(IF($M322=FALSE," ",(IF($M322&gt;0,INDEX('Bin Analysis'!$C$3:$S$10110,MATCH($L322,'Bin Analysis'!$L$3:$L$10110,0),MATCH(N$5,'Bin Analysis'!$C$2:$S$2,0))," ")))))</f>
        <v xml:space="preserve"> </v>
      </c>
      <c r="O322" s="68" t="str">
        <f>IF($L322=" "," ",(IF($M322=FALSE," ",(IF($M322&gt;0,INDEX('Bin Analysis'!$C$3:$S$10110,MATCH($L322,'Bin Analysis'!$L$3:$L$10110,0),MATCH(O$5,'Bin Analysis'!$C$2:$S$2,0))," ")))))</f>
        <v xml:space="preserve"> </v>
      </c>
      <c r="P322" s="68" t="str">
        <f>IF($L322=" "," ",(IF($M322=FALSE," ",(IF($M322&gt;0,INDEX('Bin Analysis'!$C$3:$S$10110,MATCH($L322,'Bin Analysis'!$L$3:$L$10110,0),MATCH(P$5,'Bin Analysis'!$C$2:$S$2,0))," ")))))</f>
        <v xml:space="preserve"> </v>
      </c>
      <c r="Q322" s="68" t="str">
        <f>IF($L322=" "," ",(IF($M322=FALSE," ",(IF($M322&gt;0,INDEX('Bin Analysis'!$C$3:$S$10110,MATCH($L322,'Bin Analysis'!$L$3:$L$10110,0),MATCH(Q$5,'Bin Analysis'!$C$2:$S$2,0))," ")))))</f>
        <v xml:space="preserve"> </v>
      </c>
      <c r="R322" s="68" t="str">
        <f>IF($L322=" "," ",(IF($M322=FALSE," ",(IF($M322&gt;0,INDEX('Bin Analysis'!$C$3:$S$10110,MATCH($L322,'Bin Analysis'!$L$3:$L$10110,0),MATCH(R$5,'Bin Analysis'!$C$2:$S$2,0))," ")))))</f>
        <v xml:space="preserve"> </v>
      </c>
      <c r="S322" s="68" t="str">
        <f>IF($L322=" "," ",(IF($M322=FALSE," ",(IF($M322&gt;0,INDEX('Bin Analysis'!$C$3:$S$10110,MATCH($L322,'Bin Analysis'!$L$3:$L$10110,0),MATCH(S$5,'Bin Analysis'!$C$2:$S$2,0))," ")))))</f>
        <v xml:space="preserve"> </v>
      </c>
      <c r="T322" s="68" t="str">
        <f>Assignments!K321</f>
        <v/>
      </c>
      <c r="U322" s="68" t="str">
        <f>Assignments!L321</f>
        <v/>
      </c>
      <c r="V322" s="74" t="str">
        <f>Assignments!V321</f>
        <v/>
      </c>
    </row>
    <row r="323" spans="1:22" x14ac:dyDescent="0.25">
      <c r="A323" s="86" t="s">
        <v>159</v>
      </c>
      <c r="B323" s="87">
        <v>22</v>
      </c>
      <c r="C323" s="87" t="s">
        <v>152</v>
      </c>
      <c r="D323" s="87">
        <v>1.0130733000000001</v>
      </c>
      <c r="E323" s="87">
        <v>4.6945790000000001E-2</v>
      </c>
      <c r="G323" s="40" t="str">
        <f>IFERROR('Data Transformation'!M321," ")</f>
        <v xml:space="preserve"> </v>
      </c>
      <c r="L323" s="66" t="str">
        <f t="shared" si="5"/>
        <v xml:space="preserve"> </v>
      </c>
      <c r="M323" s="67" t="str">
        <f>IF(L323=" "," ",(IF($L323&gt;0,INDEX('Bin Analysis'!$C$3:$S$10110,MATCH($L323,'Bin Analysis'!$L$3:$L$10110,0),MATCH(M$5,'Bin Analysis'!$C$2:$S$2,0))," ")))</f>
        <v xml:space="preserve"> </v>
      </c>
      <c r="N323" s="68" t="str">
        <f>IF($L323=" "," ",(IF($M323=FALSE," ",(IF($M323&gt;0,INDEX('Bin Analysis'!$C$3:$S$10110,MATCH($L323,'Bin Analysis'!$L$3:$L$10110,0),MATCH(N$5,'Bin Analysis'!$C$2:$S$2,0))," ")))))</f>
        <v xml:space="preserve"> </v>
      </c>
      <c r="O323" s="68" t="str">
        <f>IF($L323=" "," ",(IF($M323=FALSE," ",(IF($M323&gt;0,INDEX('Bin Analysis'!$C$3:$S$10110,MATCH($L323,'Bin Analysis'!$L$3:$L$10110,0),MATCH(O$5,'Bin Analysis'!$C$2:$S$2,0))," ")))))</f>
        <v xml:space="preserve"> </v>
      </c>
      <c r="P323" s="68" t="str">
        <f>IF($L323=" "," ",(IF($M323=FALSE," ",(IF($M323&gt;0,INDEX('Bin Analysis'!$C$3:$S$10110,MATCH($L323,'Bin Analysis'!$L$3:$L$10110,0),MATCH(P$5,'Bin Analysis'!$C$2:$S$2,0))," ")))))</f>
        <v xml:space="preserve"> </v>
      </c>
      <c r="Q323" s="68" t="str">
        <f>IF($L323=" "," ",(IF($M323=FALSE," ",(IF($M323&gt;0,INDEX('Bin Analysis'!$C$3:$S$10110,MATCH($L323,'Bin Analysis'!$L$3:$L$10110,0),MATCH(Q$5,'Bin Analysis'!$C$2:$S$2,0))," ")))))</f>
        <v xml:space="preserve"> </v>
      </c>
      <c r="R323" s="68" t="str">
        <f>IF($L323=" "," ",(IF($M323=FALSE," ",(IF($M323&gt;0,INDEX('Bin Analysis'!$C$3:$S$10110,MATCH($L323,'Bin Analysis'!$L$3:$L$10110,0),MATCH(R$5,'Bin Analysis'!$C$2:$S$2,0))," ")))))</f>
        <v xml:space="preserve"> </v>
      </c>
      <c r="S323" s="68" t="str">
        <f>IF($L323=" "," ",(IF($M323=FALSE," ",(IF($M323&gt;0,INDEX('Bin Analysis'!$C$3:$S$10110,MATCH($L323,'Bin Analysis'!$L$3:$L$10110,0),MATCH(S$5,'Bin Analysis'!$C$2:$S$2,0))," ")))))</f>
        <v xml:space="preserve"> </v>
      </c>
      <c r="T323" s="68" t="str">
        <f>Assignments!K322</f>
        <v/>
      </c>
      <c r="U323" s="68" t="str">
        <f>Assignments!L322</f>
        <v/>
      </c>
      <c r="V323" s="74" t="str">
        <f>Assignments!V322</f>
        <v/>
      </c>
    </row>
    <row r="324" spans="1:22" x14ac:dyDescent="0.25">
      <c r="A324" s="86" t="s">
        <v>159</v>
      </c>
      <c r="B324" s="87">
        <v>22</v>
      </c>
      <c r="C324" s="87" t="s">
        <v>149</v>
      </c>
      <c r="D324" s="87">
        <v>1.02480181</v>
      </c>
      <c r="E324" s="87">
        <v>3.8089169999999999E-2</v>
      </c>
      <c r="G324" s="40" t="str">
        <f>IFERROR('Data Transformation'!M322," ")</f>
        <v xml:space="preserve"> </v>
      </c>
      <c r="L324" s="66" t="str">
        <f t="shared" si="5"/>
        <v xml:space="preserve"> </v>
      </c>
      <c r="M324" s="67" t="str">
        <f>IF(L324=" "," ",(IF($L324&gt;0,INDEX('Bin Analysis'!$C$3:$S$10110,MATCH($L324,'Bin Analysis'!$L$3:$L$10110,0),MATCH(M$5,'Bin Analysis'!$C$2:$S$2,0))," ")))</f>
        <v xml:space="preserve"> </v>
      </c>
      <c r="N324" s="68" t="str">
        <f>IF($L324=" "," ",(IF($M324=FALSE," ",(IF($M324&gt;0,INDEX('Bin Analysis'!$C$3:$S$10110,MATCH($L324,'Bin Analysis'!$L$3:$L$10110,0),MATCH(N$5,'Bin Analysis'!$C$2:$S$2,0))," ")))))</f>
        <v xml:space="preserve"> </v>
      </c>
      <c r="O324" s="68" t="str">
        <f>IF($L324=" "," ",(IF($M324=FALSE," ",(IF($M324&gt;0,INDEX('Bin Analysis'!$C$3:$S$10110,MATCH($L324,'Bin Analysis'!$L$3:$L$10110,0),MATCH(O$5,'Bin Analysis'!$C$2:$S$2,0))," ")))))</f>
        <v xml:space="preserve"> </v>
      </c>
      <c r="P324" s="68" t="str">
        <f>IF($L324=" "," ",(IF($M324=FALSE," ",(IF($M324&gt;0,INDEX('Bin Analysis'!$C$3:$S$10110,MATCH($L324,'Bin Analysis'!$L$3:$L$10110,0),MATCH(P$5,'Bin Analysis'!$C$2:$S$2,0))," ")))))</f>
        <v xml:space="preserve"> </v>
      </c>
      <c r="Q324" s="68" t="str">
        <f>IF($L324=" "," ",(IF($M324=FALSE," ",(IF($M324&gt;0,INDEX('Bin Analysis'!$C$3:$S$10110,MATCH($L324,'Bin Analysis'!$L$3:$L$10110,0),MATCH(Q$5,'Bin Analysis'!$C$2:$S$2,0))," ")))))</f>
        <v xml:space="preserve"> </v>
      </c>
      <c r="R324" s="68" t="str">
        <f>IF($L324=" "," ",(IF($M324=FALSE," ",(IF($M324&gt;0,INDEX('Bin Analysis'!$C$3:$S$10110,MATCH($L324,'Bin Analysis'!$L$3:$L$10110,0),MATCH(R$5,'Bin Analysis'!$C$2:$S$2,0))," ")))))</f>
        <v xml:space="preserve"> </v>
      </c>
      <c r="S324" s="68" t="str">
        <f>IF($L324=" "," ",(IF($M324=FALSE," ",(IF($M324&gt;0,INDEX('Bin Analysis'!$C$3:$S$10110,MATCH($L324,'Bin Analysis'!$L$3:$L$10110,0),MATCH(S$5,'Bin Analysis'!$C$2:$S$2,0))," ")))))</f>
        <v xml:space="preserve"> </v>
      </c>
      <c r="T324" s="68" t="str">
        <f>Assignments!K323</f>
        <v/>
      </c>
      <c r="U324" s="68" t="str">
        <f>Assignments!L323</f>
        <v/>
      </c>
      <c r="V324" s="74" t="str">
        <f>Assignments!V323</f>
        <v/>
      </c>
    </row>
    <row r="325" spans="1:22" x14ac:dyDescent="0.25">
      <c r="A325" s="86" t="s">
        <v>159</v>
      </c>
      <c r="B325" s="87">
        <v>22</v>
      </c>
      <c r="C325" s="87" t="s">
        <v>148</v>
      </c>
      <c r="D325" s="87">
        <v>1.3260344399999999</v>
      </c>
      <c r="E325" s="87">
        <v>0.11227783</v>
      </c>
      <c r="G325" s="40" t="str">
        <f>IFERROR('Data Transformation'!M323," ")</f>
        <v xml:space="preserve"> </v>
      </c>
      <c r="L325" s="66" t="str">
        <f t="shared" si="5"/>
        <v xml:space="preserve"> </v>
      </c>
      <c r="M325" s="67" t="str">
        <f>IF(L325=" "," ",(IF($L325&gt;0,INDEX('Bin Analysis'!$C$3:$S$10110,MATCH($L325,'Bin Analysis'!$L$3:$L$10110,0),MATCH(M$5,'Bin Analysis'!$C$2:$S$2,0))," ")))</f>
        <v xml:space="preserve"> </v>
      </c>
      <c r="N325" s="68" t="str">
        <f>IF($L325=" "," ",(IF($M325=FALSE," ",(IF($M325&gt;0,INDEX('Bin Analysis'!$C$3:$S$10110,MATCH($L325,'Bin Analysis'!$L$3:$L$10110,0),MATCH(N$5,'Bin Analysis'!$C$2:$S$2,0))," ")))))</f>
        <v xml:space="preserve"> </v>
      </c>
      <c r="O325" s="68" t="str">
        <f>IF($L325=" "," ",(IF($M325=FALSE," ",(IF($M325&gt;0,INDEX('Bin Analysis'!$C$3:$S$10110,MATCH($L325,'Bin Analysis'!$L$3:$L$10110,0),MATCH(O$5,'Bin Analysis'!$C$2:$S$2,0))," ")))))</f>
        <v xml:space="preserve"> </v>
      </c>
      <c r="P325" s="68" t="str">
        <f>IF($L325=" "," ",(IF($M325=FALSE," ",(IF($M325&gt;0,INDEX('Bin Analysis'!$C$3:$S$10110,MATCH($L325,'Bin Analysis'!$L$3:$L$10110,0),MATCH(P$5,'Bin Analysis'!$C$2:$S$2,0))," ")))))</f>
        <v xml:space="preserve"> </v>
      </c>
      <c r="Q325" s="68" t="str">
        <f>IF($L325=" "," ",(IF($M325=FALSE," ",(IF($M325&gt;0,INDEX('Bin Analysis'!$C$3:$S$10110,MATCH($L325,'Bin Analysis'!$L$3:$L$10110,0),MATCH(Q$5,'Bin Analysis'!$C$2:$S$2,0))," ")))))</f>
        <v xml:space="preserve"> </v>
      </c>
      <c r="R325" s="68" t="str">
        <f>IF($L325=" "," ",(IF($M325=FALSE," ",(IF($M325&gt;0,INDEX('Bin Analysis'!$C$3:$S$10110,MATCH($L325,'Bin Analysis'!$L$3:$L$10110,0),MATCH(R$5,'Bin Analysis'!$C$2:$S$2,0))," ")))))</f>
        <v xml:space="preserve"> </v>
      </c>
      <c r="S325" s="68" t="str">
        <f>IF($L325=" "," ",(IF($M325=FALSE," ",(IF($M325&gt;0,INDEX('Bin Analysis'!$C$3:$S$10110,MATCH($L325,'Bin Analysis'!$L$3:$L$10110,0),MATCH(S$5,'Bin Analysis'!$C$2:$S$2,0))," ")))))</f>
        <v xml:space="preserve"> </v>
      </c>
      <c r="T325" s="68" t="str">
        <f>Assignments!K324</f>
        <v/>
      </c>
      <c r="U325" s="68" t="str">
        <f>Assignments!L324</f>
        <v/>
      </c>
      <c r="V325" s="74" t="str">
        <f>Assignments!V324</f>
        <v/>
      </c>
    </row>
    <row r="326" spans="1:22" x14ac:dyDescent="0.25">
      <c r="A326" s="86" t="s">
        <v>154</v>
      </c>
      <c r="B326" s="87">
        <v>23</v>
      </c>
      <c r="C326" s="87" t="s">
        <v>156</v>
      </c>
      <c r="D326" s="87">
        <v>0.78269730000000004</v>
      </c>
      <c r="E326" s="87">
        <v>5.1938049999999999E-2</v>
      </c>
      <c r="G326" s="40" t="str">
        <f>IFERROR('Data Transformation'!M324," ")</f>
        <v xml:space="preserve"> </v>
      </c>
      <c r="L326" s="66" t="str">
        <f t="shared" si="5"/>
        <v xml:space="preserve"> </v>
      </c>
      <c r="M326" s="67" t="str">
        <f>IF(L326=" "," ",(IF($L326&gt;0,INDEX('Bin Analysis'!$C$3:$S$10110,MATCH($L326,'Bin Analysis'!$L$3:$L$10110,0),MATCH(M$5,'Bin Analysis'!$C$2:$S$2,0))," ")))</f>
        <v xml:space="preserve"> </v>
      </c>
      <c r="N326" s="68" t="str">
        <f>IF($L326=" "," ",(IF($M326=FALSE," ",(IF($M326&gt;0,INDEX('Bin Analysis'!$C$3:$S$10110,MATCH($L326,'Bin Analysis'!$L$3:$L$10110,0),MATCH(N$5,'Bin Analysis'!$C$2:$S$2,0))," ")))))</f>
        <v xml:space="preserve"> </v>
      </c>
      <c r="O326" s="68" t="str">
        <f>IF($L326=" "," ",(IF($M326=FALSE," ",(IF($M326&gt;0,INDEX('Bin Analysis'!$C$3:$S$10110,MATCH($L326,'Bin Analysis'!$L$3:$L$10110,0),MATCH(O$5,'Bin Analysis'!$C$2:$S$2,0))," ")))))</f>
        <v xml:space="preserve"> </v>
      </c>
      <c r="P326" s="68" t="str">
        <f>IF($L326=" "," ",(IF($M326=FALSE," ",(IF($M326&gt;0,INDEX('Bin Analysis'!$C$3:$S$10110,MATCH($L326,'Bin Analysis'!$L$3:$L$10110,0),MATCH(P$5,'Bin Analysis'!$C$2:$S$2,0))," ")))))</f>
        <v xml:space="preserve"> </v>
      </c>
      <c r="Q326" s="68" t="str">
        <f>IF($L326=" "," ",(IF($M326=FALSE," ",(IF($M326&gt;0,INDEX('Bin Analysis'!$C$3:$S$10110,MATCH($L326,'Bin Analysis'!$L$3:$L$10110,0),MATCH(Q$5,'Bin Analysis'!$C$2:$S$2,0))," ")))))</f>
        <v xml:space="preserve"> </v>
      </c>
      <c r="R326" s="68" t="str">
        <f>IF($L326=" "," ",(IF($M326=FALSE," ",(IF($M326&gt;0,INDEX('Bin Analysis'!$C$3:$S$10110,MATCH($L326,'Bin Analysis'!$L$3:$L$10110,0),MATCH(R$5,'Bin Analysis'!$C$2:$S$2,0))," ")))))</f>
        <v xml:space="preserve"> </v>
      </c>
      <c r="S326" s="68" t="str">
        <f>IF($L326=" "," ",(IF($M326=FALSE," ",(IF($M326&gt;0,INDEX('Bin Analysis'!$C$3:$S$10110,MATCH($L326,'Bin Analysis'!$L$3:$L$10110,0),MATCH(S$5,'Bin Analysis'!$C$2:$S$2,0))," ")))))</f>
        <v xml:space="preserve"> </v>
      </c>
      <c r="T326" s="68" t="str">
        <f>Assignments!K325</f>
        <v/>
      </c>
      <c r="U326" s="68" t="str">
        <f>Assignments!L325</f>
        <v/>
      </c>
      <c r="V326" s="74" t="str">
        <f>Assignments!V325</f>
        <v/>
      </c>
    </row>
    <row r="327" spans="1:22" x14ac:dyDescent="0.25">
      <c r="A327" s="86" t="s">
        <v>154</v>
      </c>
      <c r="B327" s="87">
        <v>23</v>
      </c>
      <c r="C327" s="87" t="s">
        <v>150</v>
      </c>
      <c r="D327" s="87">
        <v>0.80416699000000003</v>
      </c>
      <c r="E327" s="87">
        <v>6.4916340000000003E-2</v>
      </c>
      <c r="G327" s="40" t="str">
        <f>IFERROR('Data Transformation'!M325," ")</f>
        <v xml:space="preserve"> </v>
      </c>
      <c r="L327" s="66" t="str">
        <f t="shared" ref="L327:L356" si="6">$G328</f>
        <v xml:space="preserve"> </v>
      </c>
      <c r="M327" s="67" t="str">
        <f>IF(L327=" "," ",(IF($L327&gt;0,INDEX('Bin Analysis'!$C$3:$S$10110,MATCH($L327,'Bin Analysis'!$L$3:$L$10110,0),MATCH(M$5,'Bin Analysis'!$C$2:$S$2,0))," ")))</f>
        <v xml:space="preserve"> </v>
      </c>
      <c r="N327" s="68" t="str">
        <f>IF($L327=" "," ",(IF($M327=FALSE," ",(IF($M327&gt;0,INDEX('Bin Analysis'!$C$3:$S$10110,MATCH($L327,'Bin Analysis'!$L$3:$L$10110,0),MATCH(N$5,'Bin Analysis'!$C$2:$S$2,0))," ")))))</f>
        <v xml:space="preserve"> </v>
      </c>
      <c r="O327" s="68" t="str">
        <f>IF($L327=" "," ",(IF($M327=FALSE," ",(IF($M327&gt;0,INDEX('Bin Analysis'!$C$3:$S$10110,MATCH($L327,'Bin Analysis'!$L$3:$L$10110,0),MATCH(O$5,'Bin Analysis'!$C$2:$S$2,0))," ")))))</f>
        <v xml:space="preserve"> </v>
      </c>
      <c r="P327" s="68" t="str">
        <f>IF($L327=" "," ",(IF($M327=FALSE," ",(IF($M327&gt;0,INDEX('Bin Analysis'!$C$3:$S$10110,MATCH($L327,'Bin Analysis'!$L$3:$L$10110,0),MATCH(P$5,'Bin Analysis'!$C$2:$S$2,0))," ")))))</f>
        <v xml:space="preserve"> </v>
      </c>
      <c r="Q327" s="68" t="str">
        <f>IF($L327=" "," ",(IF($M327=FALSE," ",(IF($M327&gt;0,INDEX('Bin Analysis'!$C$3:$S$10110,MATCH($L327,'Bin Analysis'!$L$3:$L$10110,0),MATCH(Q$5,'Bin Analysis'!$C$2:$S$2,0))," ")))))</f>
        <v xml:space="preserve"> </v>
      </c>
      <c r="R327" s="68" t="str">
        <f>IF($L327=" "," ",(IF($M327=FALSE," ",(IF($M327&gt;0,INDEX('Bin Analysis'!$C$3:$S$10110,MATCH($L327,'Bin Analysis'!$L$3:$L$10110,0),MATCH(R$5,'Bin Analysis'!$C$2:$S$2,0))," ")))))</f>
        <v xml:space="preserve"> </v>
      </c>
      <c r="S327" s="68" t="str">
        <f>IF($L327=" "," ",(IF($M327=FALSE," ",(IF($M327&gt;0,INDEX('Bin Analysis'!$C$3:$S$10110,MATCH($L327,'Bin Analysis'!$L$3:$L$10110,0),MATCH(S$5,'Bin Analysis'!$C$2:$S$2,0))," ")))))</f>
        <v xml:space="preserve"> </v>
      </c>
      <c r="T327" s="68" t="str">
        <f>Assignments!K326</f>
        <v/>
      </c>
      <c r="U327" s="68" t="str">
        <f>Assignments!L326</f>
        <v/>
      </c>
      <c r="V327" s="74" t="str">
        <f>Assignments!V326</f>
        <v/>
      </c>
    </row>
    <row r="328" spans="1:22" x14ac:dyDescent="0.25">
      <c r="A328" s="86" t="s">
        <v>154</v>
      </c>
      <c r="B328" s="87">
        <v>23</v>
      </c>
      <c r="C328" s="87" t="s">
        <v>145</v>
      </c>
      <c r="D328" s="87">
        <v>0.8377869</v>
      </c>
      <c r="E328" s="87">
        <v>4.7449480000000002E-2</v>
      </c>
      <c r="G328" s="40" t="str">
        <f>IFERROR('Data Transformation'!M326," ")</f>
        <v xml:space="preserve"> </v>
      </c>
      <c r="L328" s="66" t="str">
        <f t="shared" si="6"/>
        <v xml:space="preserve"> </v>
      </c>
      <c r="M328" s="67" t="str">
        <f>IF(L328=" "," ",(IF($L328&gt;0,INDEX('Bin Analysis'!$C$3:$S$10110,MATCH($L328,'Bin Analysis'!$L$3:$L$10110,0),MATCH(M$5,'Bin Analysis'!$C$2:$S$2,0))," ")))</f>
        <v xml:space="preserve"> </v>
      </c>
      <c r="N328" s="68" t="str">
        <f>IF($L328=" "," ",(IF($M328=FALSE," ",(IF($M328&gt;0,INDEX('Bin Analysis'!$C$3:$S$10110,MATCH($L328,'Bin Analysis'!$L$3:$L$10110,0),MATCH(N$5,'Bin Analysis'!$C$2:$S$2,0))," ")))))</f>
        <v xml:space="preserve"> </v>
      </c>
      <c r="O328" s="68" t="str">
        <f>IF($L328=" "," ",(IF($M328=FALSE," ",(IF($M328&gt;0,INDEX('Bin Analysis'!$C$3:$S$10110,MATCH($L328,'Bin Analysis'!$L$3:$L$10110,0),MATCH(O$5,'Bin Analysis'!$C$2:$S$2,0))," ")))))</f>
        <v xml:space="preserve"> </v>
      </c>
      <c r="P328" s="68" t="str">
        <f>IF($L328=" "," ",(IF($M328=FALSE," ",(IF($M328&gt;0,INDEX('Bin Analysis'!$C$3:$S$10110,MATCH($L328,'Bin Analysis'!$L$3:$L$10110,0),MATCH(P$5,'Bin Analysis'!$C$2:$S$2,0))," ")))))</f>
        <v xml:space="preserve"> </v>
      </c>
      <c r="Q328" s="68" t="str">
        <f>IF($L328=" "," ",(IF($M328=FALSE," ",(IF($M328&gt;0,INDEX('Bin Analysis'!$C$3:$S$10110,MATCH($L328,'Bin Analysis'!$L$3:$L$10110,0),MATCH(Q$5,'Bin Analysis'!$C$2:$S$2,0))," ")))))</f>
        <v xml:space="preserve"> </v>
      </c>
      <c r="R328" s="68" t="str">
        <f>IF($L328=" "," ",(IF($M328=FALSE," ",(IF($M328&gt;0,INDEX('Bin Analysis'!$C$3:$S$10110,MATCH($L328,'Bin Analysis'!$L$3:$L$10110,0),MATCH(R$5,'Bin Analysis'!$C$2:$S$2,0))," ")))))</f>
        <v xml:space="preserve"> </v>
      </c>
      <c r="S328" s="68" t="str">
        <f>IF($L328=" "," ",(IF($M328=FALSE," ",(IF($M328&gt;0,INDEX('Bin Analysis'!$C$3:$S$10110,MATCH($L328,'Bin Analysis'!$L$3:$L$10110,0),MATCH(S$5,'Bin Analysis'!$C$2:$S$2,0))," ")))))</f>
        <v xml:space="preserve"> </v>
      </c>
      <c r="T328" s="68" t="str">
        <f>Assignments!K327</f>
        <v/>
      </c>
      <c r="U328" s="68" t="str">
        <f>Assignments!L327</f>
        <v/>
      </c>
      <c r="V328" s="74" t="str">
        <f>Assignments!V327</f>
        <v/>
      </c>
    </row>
    <row r="329" spans="1:22" x14ac:dyDescent="0.25">
      <c r="A329" s="86" t="s">
        <v>154</v>
      </c>
      <c r="B329" s="87">
        <v>23</v>
      </c>
      <c r="C329" s="87" t="s">
        <v>143</v>
      </c>
      <c r="D329" s="87">
        <v>0.86251661000000002</v>
      </c>
      <c r="E329" s="87">
        <v>8.9059360000000004E-2</v>
      </c>
      <c r="G329" s="40" t="str">
        <f>IFERROR('Data Transformation'!M327," ")</f>
        <v xml:space="preserve"> </v>
      </c>
      <c r="L329" s="66" t="str">
        <f t="shared" si="6"/>
        <v xml:space="preserve"> </v>
      </c>
      <c r="M329" s="67" t="str">
        <f>IF(L329=" "," ",(IF($L329&gt;0,INDEX('Bin Analysis'!$C$3:$S$10110,MATCH($L329,'Bin Analysis'!$L$3:$L$10110,0),MATCH(M$5,'Bin Analysis'!$C$2:$S$2,0))," ")))</f>
        <v xml:space="preserve"> </v>
      </c>
      <c r="N329" s="68" t="str">
        <f>IF($L329=" "," ",(IF($M329=FALSE," ",(IF($M329&gt;0,INDEX('Bin Analysis'!$C$3:$S$10110,MATCH($L329,'Bin Analysis'!$L$3:$L$10110,0),MATCH(N$5,'Bin Analysis'!$C$2:$S$2,0))," ")))))</f>
        <v xml:space="preserve"> </v>
      </c>
      <c r="O329" s="68" t="str">
        <f>IF($L329=" "," ",(IF($M329=FALSE," ",(IF($M329&gt;0,INDEX('Bin Analysis'!$C$3:$S$10110,MATCH($L329,'Bin Analysis'!$L$3:$L$10110,0),MATCH(O$5,'Bin Analysis'!$C$2:$S$2,0))," ")))))</f>
        <v xml:space="preserve"> </v>
      </c>
      <c r="P329" s="68" t="str">
        <f>IF($L329=" "," ",(IF($M329=FALSE," ",(IF($M329&gt;0,INDEX('Bin Analysis'!$C$3:$S$10110,MATCH($L329,'Bin Analysis'!$L$3:$L$10110,0),MATCH(P$5,'Bin Analysis'!$C$2:$S$2,0))," ")))))</f>
        <v xml:space="preserve"> </v>
      </c>
      <c r="Q329" s="68" t="str">
        <f>IF($L329=" "," ",(IF($M329=FALSE," ",(IF($M329&gt;0,INDEX('Bin Analysis'!$C$3:$S$10110,MATCH($L329,'Bin Analysis'!$L$3:$L$10110,0),MATCH(Q$5,'Bin Analysis'!$C$2:$S$2,0))," ")))))</f>
        <v xml:space="preserve"> </v>
      </c>
      <c r="R329" s="68" t="str">
        <f>IF($L329=" "," ",(IF($M329=FALSE," ",(IF($M329&gt;0,INDEX('Bin Analysis'!$C$3:$S$10110,MATCH($L329,'Bin Analysis'!$L$3:$L$10110,0),MATCH(R$5,'Bin Analysis'!$C$2:$S$2,0))," ")))))</f>
        <v xml:space="preserve"> </v>
      </c>
      <c r="S329" s="68" t="str">
        <f>IF($L329=" "," ",(IF($M329=FALSE," ",(IF($M329&gt;0,INDEX('Bin Analysis'!$C$3:$S$10110,MATCH($L329,'Bin Analysis'!$L$3:$L$10110,0),MATCH(S$5,'Bin Analysis'!$C$2:$S$2,0))," ")))))</f>
        <v xml:space="preserve"> </v>
      </c>
      <c r="T329" s="68" t="str">
        <f>Assignments!K328</f>
        <v/>
      </c>
      <c r="U329" s="68" t="str">
        <f>Assignments!L328</f>
        <v/>
      </c>
      <c r="V329" s="74" t="str">
        <f>Assignments!V328</f>
        <v/>
      </c>
    </row>
    <row r="330" spans="1:22" x14ac:dyDescent="0.25">
      <c r="A330" s="86" t="s">
        <v>154</v>
      </c>
      <c r="B330" s="87">
        <v>23</v>
      </c>
      <c r="C330" s="87" t="s">
        <v>153</v>
      </c>
      <c r="D330" s="87">
        <v>0.87723150999999999</v>
      </c>
      <c r="E330" s="87">
        <v>4.3315659999999999E-2</v>
      </c>
      <c r="G330" s="40" t="str">
        <f>IFERROR('Data Transformation'!M328," ")</f>
        <v xml:space="preserve"> </v>
      </c>
      <c r="L330" s="66" t="str">
        <f t="shared" si="6"/>
        <v xml:space="preserve"> </v>
      </c>
      <c r="M330" s="67" t="str">
        <f>IF(L330=" "," ",(IF($L330&gt;0,INDEX('Bin Analysis'!$C$3:$S$10110,MATCH($L330,'Bin Analysis'!$L$3:$L$10110,0),MATCH(M$5,'Bin Analysis'!$C$2:$S$2,0))," ")))</f>
        <v xml:space="preserve"> </v>
      </c>
      <c r="N330" s="68" t="str">
        <f>IF($L330=" "," ",(IF($M330=FALSE," ",(IF($M330&gt;0,INDEX('Bin Analysis'!$C$3:$S$10110,MATCH($L330,'Bin Analysis'!$L$3:$L$10110,0),MATCH(N$5,'Bin Analysis'!$C$2:$S$2,0))," ")))))</f>
        <v xml:space="preserve"> </v>
      </c>
      <c r="O330" s="68" t="str">
        <f>IF($L330=" "," ",(IF($M330=FALSE," ",(IF($M330&gt;0,INDEX('Bin Analysis'!$C$3:$S$10110,MATCH($L330,'Bin Analysis'!$L$3:$L$10110,0),MATCH(O$5,'Bin Analysis'!$C$2:$S$2,0))," ")))))</f>
        <v xml:space="preserve"> </v>
      </c>
      <c r="P330" s="68" t="str">
        <f>IF($L330=" "," ",(IF($M330=FALSE," ",(IF($M330&gt;0,INDEX('Bin Analysis'!$C$3:$S$10110,MATCH($L330,'Bin Analysis'!$L$3:$L$10110,0),MATCH(P$5,'Bin Analysis'!$C$2:$S$2,0))," ")))))</f>
        <v xml:space="preserve"> </v>
      </c>
      <c r="Q330" s="68" t="str">
        <f>IF($L330=" "," ",(IF($M330=FALSE," ",(IF($M330&gt;0,INDEX('Bin Analysis'!$C$3:$S$10110,MATCH($L330,'Bin Analysis'!$L$3:$L$10110,0),MATCH(Q$5,'Bin Analysis'!$C$2:$S$2,0))," ")))))</f>
        <v xml:space="preserve"> </v>
      </c>
      <c r="R330" s="68" t="str">
        <f>IF($L330=" "," ",(IF($M330=FALSE," ",(IF($M330&gt;0,INDEX('Bin Analysis'!$C$3:$S$10110,MATCH($L330,'Bin Analysis'!$L$3:$L$10110,0),MATCH(R$5,'Bin Analysis'!$C$2:$S$2,0))," ")))))</f>
        <v xml:space="preserve"> </v>
      </c>
      <c r="S330" s="68" t="str">
        <f>IF($L330=" "," ",(IF($M330=FALSE," ",(IF($M330&gt;0,INDEX('Bin Analysis'!$C$3:$S$10110,MATCH($L330,'Bin Analysis'!$L$3:$L$10110,0),MATCH(S$5,'Bin Analysis'!$C$2:$S$2,0))," ")))))</f>
        <v xml:space="preserve"> </v>
      </c>
      <c r="T330" s="68" t="str">
        <f>Assignments!K329</f>
        <v/>
      </c>
      <c r="U330" s="68" t="str">
        <f>Assignments!L329</f>
        <v/>
      </c>
      <c r="V330" s="74" t="str">
        <f>Assignments!V329</f>
        <v/>
      </c>
    </row>
    <row r="331" spans="1:22" x14ac:dyDescent="0.25">
      <c r="A331" s="86" t="s">
        <v>154</v>
      </c>
      <c r="B331" s="87">
        <v>23</v>
      </c>
      <c r="C331" s="87" t="s">
        <v>160</v>
      </c>
      <c r="D331" s="87">
        <v>0.89805957000000003</v>
      </c>
      <c r="E331" s="87">
        <v>5.9327619999999998E-2</v>
      </c>
      <c r="G331" s="40" t="str">
        <f>IFERROR('Data Transformation'!M329," ")</f>
        <v xml:space="preserve"> </v>
      </c>
      <c r="L331" s="66" t="str">
        <f t="shared" si="6"/>
        <v xml:space="preserve"> </v>
      </c>
      <c r="M331" s="67" t="str">
        <f>IF(L331=" "," ",(IF($L331&gt;0,INDEX('Bin Analysis'!$C$3:$S$10110,MATCH($L331,'Bin Analysis'!$L$3:$L$10110,0),MATCH(M$5,'Bin Analysis'!$C$2:$S$2,0))," ")))</f>
        <v xml:space="preserve"> </v>
      </c>
      <c r="N331" s="68" t="str">
        <f>IF($L331=" "," ",(IF($M331=FALSE," ",(IF($M331&gt;0,INDEX('Bin Analysis'!$C$3:$S$10110,MATCH($L331,'Bin Analysis'!$L$3:$L$10110,0),MATCH(N$5,'Bin Analysis'!$C$2:$S$2,0))," ")))))</f>
        <v xml:space="preserve"> </v>
      </c>
      <c r="O331" s="68" t="str">
        <f>IF($L331=" "," ",(IF($M331=FALSE," ",(IF($M331&gt;0,INDEX('Bin Analysis'!$C$3:$S$10110,MATCH($L331,'Bin Analysis'!$L$3:$L$10110,0),MATCH(O$5,'Bin Analysis'!$C$2:$S$2,0))," ")))))</f>
        <v xml:space="preserve"> </v>
      </c>
      <c r="P331" s="68" t="str">
        <f>IF($L331=" "," ",(IF($M331=FALSE," ",(IF($M331&gt;0,INDEX('Bin Analysis'!$C$3:$S$10110,MATCH($L331,'Bin Analysis'!$L$3:$L$10110,0),MATCH(P$5,'Bin Analysis'!$C$2:$S$2,0))," ")))))</f>
        <v xml:space="preserve"> </v>
      </c>
      <c r="Q331" s="68" t="str">
        <f>IF($L331=" "," ",(IF($M331=FALSE," ",(IF($M331&gt;0,INDEX('Bin Analysis'!$C$3:$S$10110,MATCH($L331,'Bin Analysis'!$L$3:$L$10110,0),MATCH(Q$5,'Bin Analysis'!$C$2:$S$2,0))," ")))))</f>
        <v xml:space="preserve"> </v>
      </c>
      <c r="R331" s="68" t="str">
        <f>IF($L331=" "," ",(IF($M331=FALSE," ",(IF($M331&gt;0,INDEX('Bin Analysis'!$C$3:$S$10110,MATCH($L331,'Bin Analysis'!$L$3:$L$10110,0),MATCH(R$5,'Bin Analysis'!$C$2:$S$2,0))," ")))))</f>
        <v xml:space="preserve"> </v>
      </c>
      <c r="S331" s="68" t="str">
        <f>IF($L331=" "," ",(IF($M331=FALSE," ",(IF($M331&gt;0,INDEX('Bin Analysis'!$C$3:$S$10110,MATCH($L331,'Bin Analysis'!$L$3:$L$10110,0),MATCH(S$5,'Bin Analysis'!$C$2:$S$2,0))," ")))))</f>
        <v xml:space="preserve"> </v>
      </c>
      <c r="T331" s="68" t="str">
        <f>Assignments!K330</f>
        <v/>
      </c>
      <c r="U331" s="68" t="str">
        <f>Assignments!L330</f>
        <v/>
      </c>
      <c r="V331" s="74" t="str">
        <f>Assignments!V330</f>
        <v/>
      </c>
    </row>
    <row r="332" spans="1:22" x14ac:dyDescent="0.25">
      <c r="A332" s="86" t="s">
        <v>154</v>
      </c>
      <c r="B332" s="87">
        <v>23</v>
      </c>
      <c r="C332" s="87" t="s">
        <v>155</v>
      </c>
      <c r="D332" s="87">
        <v>0.94158151999999995</v>
      </c>
      <c r="E332" s="87">
        <v>4.8485050000000002E-2</v>
      </c>
      <c r="G332" s="40" t="str">
        <f>IFERROR('Data Transformation'!M330," ")</f>
        <v xml:space="preserve"> </v>
      </c>
      <c r="L332" s="66" t="str">
        <f t="shared" si="6"/>
        <v xml:space="preserve"> </v>
      </c>
      <c r="M332" s="67" t="str">
        <f>IF(L332=" "," ",(IF($L332&gt;0,INDEX('Bin Analysis'!$C$3:$S$10110,MATCH($L332,'Bin Analysis'!$L$3:$L$10110,0),MATCH(M$5,'Bin Analysis'!$C$2:$S$2,0))," ")))</f>
        <v xml:space="preserve"> </v>
      </c>
      <c r="N332" s="68" t="str">
        <f>IF($L332=" "," ",(IF($M332=FALSE," ",(IF($M332&gt;0,INDEX('Bin Analysis'!$C$3:$S$10110,MATCH($L332,'Bin Analysis'!$L$3:$L$10110,0),MATCH(N$5,'Bin Analysis'!$C$2:$S$2,0))," ")))))</f>
        <v xml:space="preserve"> </v>
      </c>
      <c r="O332" s="68" t="str">
        <f>IF($L332=" "," ",(IF($M332=FALSE," ",(IF($M332&gt;0,INDEX('Bin Analysis'!$C$3:$S$10110,MATCH($L332,'Bin Analysis'!$L$3:$L$10110,0),MATCH(O$5,'Bin Analysis'!$C$2:$S$2,0))," ")))))</f>
        <v xml:space="preserve"> </v>
      </c>
      <c r="P332" s="68" t="str">
        <f>IF($L332=" "," ",(IF($M332=FALSE," ",(IF($M332&gt;0,INDEX('Bin Analysis'!$C$3:$S$10110,MATCH($L332,'Bin Analysis'!$L$3:$L$10110,0),MATCH(P$5,'Bin Analysis'!$C$2:$S$2,0))," ")))))</f>
        <v xml:space="preserve"> </v>
      </c>
      <c r="Q332" s="68" t="str">
        <f>IF($L332=" "," ",(IF($M332=FALSE," ",(IF($M332&gt;0,INDEX('Bin Analysis'!$C$3:$S$10110,MATCH($L332,'Bin Analysis'!$L$3:$L$10110,0),MATCH(Q$5,'Bin Analysis'!$C$2:$S$2,0))," ")))))</f>
        <v xml:space="preserve"> </v>
      </c>
      <c r="R332" s="68" t="str">
        <f>IF($L332=" "," ",(IF($M332=FALSE," ",(IF($M332&gt;0,INDEX('Bin Analysis'!$C$3:$S$10110,MATCH($L332,'Bin Analysis'!$L$3:$L$10110,0),MATCH(R$5,'Bin Analysis'!$C$2:$S$2,0))," ")))))</f>
        <v xml:space="preserve"> </v>
      </c>
      <c r="S332" s="68" t="str">
        <f>IF($L332=" "," ",(IF($M332=FALSE," ",(IF($M332&gt;0,INDEX('Bin Analysis'!$C$3:$S$10110,MATCH($L332,'Bin Analysis'!$L$3:$L$10110,0),MATCH(S$5,'Bin Analysis'!$C$2:$S$2,0))," ")))))</f>
        <v xml:space="preserve"> </v>
      </c>
      <c r="T332" s="68" t="str">
        <f>Assignments!K331</f>
        <v/>
      </c>
      <c r="U332" s="68" t="str">
        <f>Assignments!L331</f>
        <v/>
      </c>
      <c r="V332" s="74" t="str">
        <f>Assignments!V331</f>
        <v/>
      </c>
    </row>
    <row r="333" spans="1:22" x14ac:dyDescent="0.25">
      <c r="A333" s="86" t="s">
        <v>154</v>
      </c>
      <c r="B333" s="87">
        <v>23</v>
      </c>
      <c r="C333" s="87" t="s">
        <v>159</v>
      </c>
      <c r="D333" s="87">
        <v>0.95656542</v>
      </c>
      <c r="E333" s="87">
        <v>9.4125039999999993E-2</v>
      </c>
      <c r="G333" s="40" t="str">
        <f>IFERROR('Data Transformation'!M331," ")</f>
        <v xml:space="preserve"> </v>
      </c>
      <c r="L333" s="66" t="str">
        <f t="shared" si="6"/>
        <v xml:space="preserve"> </v>
      </c>
      <c r="M333" s="67" t="str">
        <f>IF(L333=" "," ",(IF($L333&gt;0,INDEX('Bin Analysis'!$C$3:$S$10110,MATCH($L333,'Bin Analysis'!$L$3:$L$10110,0),MATCH(M$5,'Bin Analysis'!$C$2:$S$2,0))," ")))</f>
        <v xml:space="preserve"> </v>
      </c>
      <c r="N333" s="68" t="str">
        <f>IF($L333=" "," ",(IF($M333=FALSE," ",(IF($M333&gt;0,INDEX('Bin Analysis'!$C$3:$S$10110,MATCH($L333,'Bin Analysis'!$L$3:$L$10110,0),MATCH(N$5,'Bin Analysis'!$C$2:$S$2,0))," ")))))</f>
        <v xml:space="preserve"> </v>
      </c>
      <c r="O333" s="68" t="str">
        <f>IF($L333=" "," ",(IF($M333=FALSE," ",(IF($M333&gt;0,INDEX('Bin Analysis'!$C$3:$S$10110,MATCH($L333,'Bin Analysis'!$L$3:$L$10110,0),MATCH(O$5,'Bin Analysis'!$C$2:$S$2,0))," ")))))</f>
        <v xml:space="preserve"> </v>
      </c>
      <c r="P333" s="68" t="str">
        <f>IF($L333=" "," ",(IF($M333=FALSE," ",(IF($M333&gt;0,INDEX('Bin Analysis'!$C$3:$S$10110,MATCH($L333,'Bin Analysis'!$L$3:$L$10110,0),MATCH(P$5,'Bin Analysis'!$C$2:$S$2,0))," ")))))</f>
        <v xml:space="preserve"> </v>
      </c>
      <c r="Q333" s="68" t="str">
        <f>IF($L333=" "," ",(IF($M333=FALSE," ",(IF($M333&gt;0,INDEX('Bin Analysis'!$C$3:$S$10110,MATCH($L333,'Bin Analysis'!$L$3:$L$10110,0),MATCH(Q$5,'Bin Analysis'!$C$2:$S$2,0))," ")))))</f>
        <v xml:space="preserve"> </v>
      </c>
      <c r="R333" s="68" t="str">
        <f>IF($L333=" "," ",(IF($M333=FALSE," ",(IF($M333&gt;0,INDEX('Bin Analysis'!$C$3:$S$10110,MATCH($L333,'Bin Analysis'!$L$3:$L$10110,0),MATCH(R$5,'Bin Analysis'!$C$2:$S$2,0))," ")))))</f>
        <v xml:space="preserve"> </v>
      </c>
      <c r="S333" s="68" t="str">
        <f>IF($L333=" "," ",(IF($M333=FALSE," ",(IF($M333&gt;0,INDEX('Bin Analysis'!$C$3:$S$10110,MATCH($L333,'Bin Analysis'!$L$3:$L$10110,0),MATCH(S$5,'Bin Analysis'!$C$2:$S$2,0))," ")))))</f>
        <v xml:space="preserve"> </v>
      </c>
      <c r="T333" s="68" t="str">
        <f>Assignments!K332</f>
        <v/>
      </c>
      <c r="U333" s="68" t="str">
        <f>Assignments!L332</f>
        <v/>
      </c>
      <c r="V333" s="74" t="str">
        <f>Assignments!V332</f>
        <v/>
      </c>
    </row>
    <row r="334" spans="1:22" x14ac:dyDescent="0.25">
      <c r="A334" s="86" t="s">
        <v>154</v>
      </c>
      <c r="B334" s="87">
        <v>23</v>
      </c>
      <c r="C334" s="87" t="s">
        <v>151</v>
      </c>
      <c r="D334" s="87">
        <v>0.95874861</v>
      </c>
      <c r="E334" s="87">
        <v>4.3506339999999998E-2</v>
      </c>
      <c r="G334" s="40" t="str">
        <f>IFERROR('Data Transformation'!M332," ")</f>
        <v xml:space="preserve"> </v>
      </c>
      <c r="L334" s="66" t="str">
        <f t="shared" si="6"/>
        <v xml:space="preserve"> </v>
      </c>
      <c r="M334" s="67" t="str">
        <f>IF(L334=" "," ",(IF($L334&gt;0,INDEX('Bin Analysis'!$C$3:$S$10110,MATCH($L334,'Bin Analysis'!$L$3:$L$10110,0),MATCH(M$5,'Bin Analysis'!$C$2:$S$2,0))," ")))</f>
        <v xml:space="preserve"> </v>
      </c>
      <c r="N334" s="68" t="str">
        <f>IF($L334=" "," ",(IF($M334=FALSE," ",(IF($M334&gt;0,INDEX('Bin Analysis'!$C$3:$S$10110,MATCH($L334,'Bin Analysis'!$L$3:$L$10110,0),MATCH(N$5,'Bin Analysis'!$C$2:$S$2,0))," ")))))</f>
        <v xml:space="preserve"> </v>
      </c>
      <c r="O334" s="68" t="str">
        <f>IF($L334=" "," ",(IF($M334=FALSE," ",(IF($M334&gt;0,INDEX('Bin Analysis'!$C$3:$S$10110,MATCH($L334,'Bin Analysis'!$L$3:$L$10110,0),MATCH(O$5,'Bin Analysis'!$C$2:$S$2,0))," ")))))</f>
        <v xml:space="preserve"> </v>
      </c>
      <c r="P334" s="68" t="str">
        <f>IF($L334=" "," ",(IF($M334=FALSE," ",(IF($M334&gt;0,INDEX('Bin Analysis'!$C$3:$S$10110,MATCH($L334,'Bin Analysis'!$L$3:$L$10110,0),MATCH(P$5,'Bin Analysis'!$C$2:$S$2,0))," ")))))</f>
        <v xml:space="preserve"> </v>
      </c>
      <c r="Q334" s="68" t="str">
        <f>IF($L334=" "," ",(IF($M334=FALSE," ",(IF($M334&gt;0,INDEX('Bin Analysis'!$C$3:$S$10110,MATCH($L334,'Bin Analysis'!$L$3:$L$10110,0),MATCH(Q$5,'Bin Analysis'!$C$2:$S$2,0))," ")))))</f>
        <v xml:space="preserve"> </v>
      </c>
      <c r="R334" s="68" t="str">
        <f>IF($L334=" "," ",(IF($M334=FALSE," ",(IF($M334&gt;0,INDEX('Bin Analysis'!$C$3:$S$10110,MATCH($L334,'Bin Analysis'!$L$3:$L$10110,0),MATCH(R$5,'Bin Analysis'!$C$2:$S$2,0))," ")))))</f>
        <v xml:space="preserve"> </v>
      </c>
      <c r="S334" s="68" t="str">
        <f>IF($L334=" "," ",(IF($M334=FALSE," ",(IF($M334&gt;0,INDEX('Bin Analysis'!$C$3:$S$10110,MATCH($L334,'Bin Analysis'!$L$3:$L$10110,0),MATCH(S$5,'Bin Analysis'!$C$2:$S$2,0))," ")))))</f>
        <v xml:space="preserve"> </v>
      </c>
      <c r="T334" s="68" t="str">
        <f>Assignments!K333</f>
        <v/>
      </c>
      <c r="U334" s="68" t="str">
        <f>Assignments!L333</f>
        <v/>
      </c>
      <c r="V334" s="74" t="str">
        <f>Assignments!V333</f>
        <v/>
      </c>
    </row>
    <row r="335" spans="1:22" x14ac:dyDescent="0.25">
      <c r="A335" s="86" t="s">
        <v>154</v>
      </c>
      <c r="B335" s="87">
        <v>23</v>
      </c>
      <c r="C335" s="87" t="s">
        <v>147</v>
      </c>
      <c r="D335" s="87">
        <v>0.95977668999999999</v>
      </c>
      <c r="E335" s="87">
        <v>4.307565E-2</v>
      </c>
      <c r="G335" s="40" t="str">
        <f>IFERROR('Data Transformation'!M333," ")</f>
        <v xml:space="preserve"> </v>
      </c>
      <c r="L335" s="66" t="str">
        <f t="shared" si="6"/>
        <v xml:space="preserve"> </v>
      </c>
      <c r="M335" s="67" t="str">
        <f>IF(L335=" "," ",(IF($L335&gt;0,INDEX('Bin Analysis'!$C$3:$S$10110,MATCH($L335,'Bin Analysis'!$L$3:$L$10110,0),MATCH(M$5,'Bin Analysis'!$C$2:$S$2,0))," ")))</f>
        <v xml:space="preserve"> </v>
      </c>
      <c r="N335" s="68" t="str">
        <f>IF($L335=" "," ",(IF($M335=FALSE," ",(IF($M335&gt;0,INDEX('Bin Analysis'!$C$3:$S$10110,MATCH($L335,'Bin Analysis'!$L$3:$L$10110,0),MATCH(N$5,'Bin Analysis'!$C$2:$S$2,0))," ")))))</f>
        <v xml:space="preserve"> </v>
      </c>
      <c r="O335" s="68" t="str">
        <f>IF($L335=" "," ",(IF($M335=FALSE," ",(IF($M335&gt;0,INDEX('Bin Analysis'!$C$3:$S$10110,MATCH($L335,'Bin Analysis'!$L$3:$L$10110,0),MATCH(O$5,'Bin Analysis'!$C$2:$S$2,0))," ")))))</f>
        <v xml:space="preserve"> </v>
      </c>
      <c r="P335" s="68" t="str">
        <f>IF($L335=" "," ",(IF($M335=FALSE," ",(IF($M335&gt;0,INDEX('Bin Analysis'!$C$3:$S$10110,MATCH($L335,'Bin Analysis'!$L$3:$L$10110,0),MATCH(P$5,'Bin Analysis'!$C$2:$S$2,0))," ")))))</f>
        <v xml:space="preserve"> </v>
      </c>
      <c r="Q335" s="68" t="str">
        <f>IF($L335=" "," ",(IF($M335=FALSE," ",(IF($M335&gt;0,INDEX('Bin Analysis'!$C$3:$S$10110,MATCH($L335,'Bin Analysis'!$L$3:$L$10110,0),MATCH(Q$5,'Bin Analysis'!$C$2:$S$2,0))," ")))))</f>
        <v xml:space="preserve"> </v>
      </c>
      <c r="R335" s="68" t="str">
        <f>IF($L335=" "," ",(IF($M335=FALSE," ",(IF($M335&gt;0,INDEX('Bin Analysis'!$C$3:$S$10110,MATCH($L335,'Bin Analysis'!$L$3:$L$10110,0),MATCH(R$5,'Bin Analysis'!$C$2:$S$2,0))," ")))))</f>
        <v xml:space="preserve"> </v>
      </c>
      <c r="S335" s="68" t="str">
        <f>IF($L335=" "," ",(IF($M335=FALSE," ",(IF($M335&gt;0,INDEX('Bin Analysis'!$C$3:$S$10110,MATCH($L335,'Bin Analysis'!$L$3:$L$10110,0),MATCH(S$5,'Bin Analysis'!$C$2:$S$2,0))," ")))))</f>
        <v xml:space="preserve"> </v>
      </c>
      <c r="T335" s="68" t="str">
        <f>Assignments!K334</f>
        <v/>
      </c>
      <c r="U335" s="68" t="str">
        <f>Assignments!L334</f>
        <v/>
      </c>
      <c r="V335" s="74" t="str">
        <f>Assignments!V334</f>
        <v/>
      </c>
    </row>
    <row r="336" spans="1:22" x14ac:dyDescent="0.25">
      <c r="A336" s="86" t="s">
        <v>154</v>
      </c>
      <c r="B336" s="87">
        <v>23</v>
      </c>
      <c r="C336" s="87" t="s">
        <v>148</v>
      </c>
      <c r="D336" s="87">
        <v>0.96783218999999998</v>
      </c>
      <c r="E336" s="87">
        <v>4.6915480000000002E-2</v>
      </c>
      <c r="G336" s="40" t="str">
        <f>IFERROR('Data Transformation'!M334," ")</f>
        <v xml:space="preserve"> </v>
      </c>
      <c r="L336" s="66" t="str">
        <f t="shared" si="6"/>
        <v xml:space="preserve"> </v>
      </c>
      <c r="M336" s="67" t="str">
        <f>IF(L336=" "," ",(IF($L336&gt;0,INDEX('Bin Analysis'!$C$3:$S$10110,MATCH($L336,'Bin Analysis'!$L$3:$L$10110,0),MATCH(M$5,'Bin Analysis'!$C$2:$S$2,0))," ")))</f>
        <v xml:space="preserve"> </v>
      </c>
      <c r="N336" s="68" t="str">
        <f>IF($L336=" "," ",(IF($M336=FALSE," ",(IF($M336&gt;0,INDEX('Bin Analysis'!$C$3:$S$10110,MATCH($L336,'Bin Analysis'!$L$3:$L$10110,0),MATCH(N$5,'Bin Analysis'!$C$2:$S$2,0))," ")))))</f>
        <v xml:space="preserve"> </v>
      </c>
      <c r="O336" s="68" t="str">
        <f>IF($L336=" "," ",(IF($M336=FALSE," ",(IF($M336&gt;0,INDEX('Bin Analysis'!$C$3:$S$10110,MATCH($L336,'Bin Analysis'!$L$3:$L$10110,0),MATCH(O$5,'Bin Analysis'!$C$2:$S$2,0))," ")))))</f>
        <v xml:space="preserve"> </v>
      </c>
      <c r="P336" s="68" t="str">
        <f>IF($L336=" "," ",(IF($M336=FALSE," ",(IF($M336&gt;0,INDEX('Bin Analysis'!$C$3:$S$10110,MATCH($L336,'Bin Analysis'!$L$3:$L$10110,0),MATCH(P$5,'Bin Analysis'!$C$2:$S$2,0))," ")))))</f>
        <v xml:space="preserve"> </v>
      </c>
      <c r="Q336" s="68" t="str">
        <f>IF($L336=" "," ",(IF($M336=FALSE," ",(IF($M336&gt;0,INDEX('Bin Analysis'!$C$3:$S$10110,MATCH($L336,'Bin Analysis'!$L$3:$L$10110,0),MATCH(Q$5,'Bin Analysis'!$C$2:$S$2,0))," ")))))</f>
        <v xml:space="preserve"> </v>
      </c>
      <c r="R336" s="68" t="str">
        <f>IF($L336=" "," ",(IF($M336=FALSE," ",(IF($M336&gt;0,INDEX('Bin Analysis'!$C$3:$S$10110,MATCH($L336,'Bin Analysis'!$L$3:$L$10110,0),MATCH(R$5,'Bin Analysis'!$C$2:$S$2,0))," ")))))</f>
        <v xml:space="preserve"> </v>
      </c>
      <c r="S336" s="68" t="str">
        <f>IF($L336=" "," ",(IF($M336=FALSE," ",(IF($M336&gt;0,INDEX('Bin Analysis'!$C$3:$S$10110,MATCH($L336,'Bin Analysis'!$L$3:$L$10110,0),MATCH(S$5,'Bin Analysis'!$C$2:$S$2,0))," ")))))</f>
        <v xml:space="preserve"> </v>
      </c>
      <c r="T336" s="68" t="str">
        <f>Assignments!K335</f>
        <v/>
      </c>
      <c r="U336" s="68" t="str">
        <f>Assignments!L335</f>
        <v/>
      </c>
      <c r="V336" s="74" t="str">
        <f>Assignments!V335</f>
        <v/>
      </c>
    </row>
    <row r="337" spans="1:22" x14ac:dyDescent="0.25">
      <c r="A337" s="86" t="s">
        <v>154</v>
      </c>
      <c r="B337" s="87">
        <v>23</v>
      </c>
      <c r="C337" s="87" t="s">
        <v>157</v>
      </c>
      <c r="D337" s="87">
        <v>0.97411714999999999</v>
      </c>
      <c r="E337" s="87">
        <v>4.0594180000000001E-2</v>
      </c>
      <c r="G337" s="40" t="str">
        <f>IFERROR('Data Transformation'!M335," ")</f>
        <v xml:space="preserve"> </v>
      </c>
      <c r="L337" s="66" t="str">
        <f t="shared" si="6"/>
        <v xml:space="preserve"> </v>
      </c>
      <c r="M337" s="67" t="str">
        <f>IF(L337=" "," ",(IF($L337&gt;0,INDEX('Bin Analysis'!$C$3:$S$10110,MATCH($L337,'Bin Analysis'!$L$3:$L$10110,0),MATCH(M$5,'Bin Analysis'!$C$2:$S$2,0))," ")))</f>
        <v xml:space="preserve"> </v>
      </c>
      <c r="N337" s="68" t="str">
        <f>IF($L337=" "," ",(IF($M337=FALSE," ",(IF($M337&gt;0,INDEX('Bin Analysis'!$C$3:$S$10110,MATCH($L337,'Bin Analysis'!$L$3:$L$10110,0),MATCH(N$5,'Bin Analysis'!$C$2:$S$2,0))," ")))))</f>
        <v xml:space="preserve"> </v>
      </c>
      <c r="O337" s="68" t="str">
        <f>IF($L337=" "," ",(IF($M337=FALSE," ",(IF($M337&gt;0,INDEX('Bin Analysis'!$C$3:$S$10110,MATCH($L337,'Bin Analysis'!$L$3:$L$10110,0),MATCH(O$5,'Bin Analysis'!$C$2:$S$2,0))," ")))))</f>
        <v xml:space="preserve"> </v>
      </c>
      <c r="P337" s="68" t="str">
        <f>IF($L337=" "," ",(IF($M337=FALSE," ",(IF($M337&gt;0,INDEX('Bin Analysis'!$C$3:$S$10110,MATCH($L337,'Bin Analysis'!$L$3:$L$10110,0),MATCH(P$5,'Bin Analysis'!$C$2:$S$2,0))," ")))))</f>
        <v xml:space="preserve"> </v>
      </c>
      <c r="Q337" s="68" t="str">
        <f>IF($L337=" "," ",(IF($M337=FALSE," ",(IF($M337&gt;0,INDEX('Bin Analysis'!$C$3:$S$10110,MATCH($L337,'Bin Analysis'!$L$3:$L$10110,0),MATCH(Q$5,'Bin Analysis'!$C$2:$S$2,0))," ")))))</f>
        <v xml:space="preserve"> </v>
      </c>
      <c r="R337" s="68" t="str">
        <f>IF($L337=" "," ",(IF($M337=FALSE," ",(IF($M337&gt;0,INDEX('Bin Analysis'!$C$3:$S$10110,MATCH($L337,'Bin Analysis'!$L$3:$L$10110,0),MATCH(R$5,'Bin Analysis'!$C$2:$S$2,0))," ")))))</f>
        <v xml:space="preserve"> </v>
      </c>
      <c r="S337" s="68" t="str">
        <f>IF($L337=" "," ",(IF($M337=FALSE," ",(IF($M337&gt;0,INDEX('Bin Analysis'!$C$3:$S$10110,MATCH($L337,'Bin Analysis'!$L$3:$L$10110,0),MATCH(S$5,'Bin Analysis'!$C$2:$S$2,0))," ")))))</f>
        <v xml:space="preserve"> </v>
      </c>
      <c r="T337" s="68" t="str">
        <f>Assignments!K336</f>
        <v/>
      </c>
      <c r="U337" s="68" t="str">
        <f>Assignments!L336</f>
        <v/>
      </c>
      <c r="V337" s="74" t="str">
        <f>Assignments!V336</f>
        <v/>
      </c>
    </row>
    <row r="338" spans="1:22" x14ac:dyDescent="0.25">
      <c r="A338" s="86" t="s">
        <v>154</v>
      </c>
      <c r="B338" s="87">
        <v>23</v>
      </c>
      <c r="C338" s="87" t="s">
        <v>149</v>
      </c>
      <c r="D338" s="87">
        <v>1.0460614100000001</v>
      </c>
      <c r="E338" s="87">
        <v>8.5967829999999995E-2</v>
      </c>
      <c r="G338" s="40" t="str">
        <f>IFERROR('Data Transformation'!M336," ")</f>
        <v xml:space="preserve"> </v>
      </c>
      <c r="L338" s="66" t="str">
        <f t="shared" si="6"/>
        <v xml:space="preserve"> </v>
      </c>
      <c r="M338" s="67" t="str">
        <f>IF(L338=" "," ",(IF($L338&gt;0,INDEX('Bin Analysis'!$C$3:$S$10110,MATCH($L338,'Bin Analysis'!$L$3:$L$10110,0),MATCH(M$5,'Bin Analysis'!$C$2:$S$2,0))," ")))</f>
        <v xml:space="preserve"> </v>
      </c>
      <c r="N338" s="68" t="str">
        <f>IF($L338=" "," ",(IF($M338=FALSE," ",(IF($M338&gt;0,INDEX('Bin Analysis'!$C$3:$S$10110,MATCH($L338,'Bin Analysis'!$L$3:$L$10110,0),MATCH(N$5,'Bin Analysis'!$C$2:$S$2,0))," ")))))</f>
        <v xml:space="preserve"> </v>
      </c>
      <c r="O338" s="68" t="str">
        <f>IF($L338=" "," ",(IF($M338=FALSE," ",(IF($M338&gt;0,INDEX('Bin Analysis'!$C$3:$S$10110,MATCH($L338,'Bin Analysis'!$L$3:$L$10110,0),MATCH(O$5,'Bin Analysis'!$C$2:$S$2,0))," ")))))</f>
        <v xml:space="preserve"> </v>
      </c>
      <c r="P338" s="68" t="str">
        <f>IF($L338=" "," ",(IF($M338=FALSE," ",(IF($M338&gt;0,INDEX('Bin Analysis'!$C$3:$S$10110,MATCH($L338,'Bin Analysis'!$L$3:$L$10110,0),MATCH(P$5,'Bin Analysis'!$C$2:$S$2,0))," ")))))</f>
        <v xml:space="preserve"> </v>
      </c>
      <c r="Q338" s="68" t="str">
        <f>IF($L338=" "," ",(IF($M338=FALSE," ",(IF($M338&gt;0,INDEX('Bin Analysis'!$C$3:$S$10110,MATCH($L338,'Bin Analysis'!$L$3:$L$10110,0),MATCH(Q$5,'Bin Analysis'!$C$2:$S$2,0))," ")))))</f>
        <v xml:space="preserve"> </v>
      </c>
      <c r="R338" s="68" t="str">
        <f>IF($L338=" "," ",(IF($M338=FALSE," ",(IF($M338&gt;0,INDEX('Bin Analysis'!$C$3:$S$10110,MATCH($L338,'Bin Analysis'!$L$3:$L$10110,0),MATCH(R$5,'Bin Analysis'!$C$2:$S$2,0))," ")))))</f>
        <v xml:space="preserve"> </v>
      </c>
      <c r="S338" s="68" t="str">
        <f>IF($L338=" "," ",(IF($M338=FALSE," ",(IF($M338&gt;0,INDEX('Bin Analysis'!$C$3:$S$10110,MATCH($L338,'Bin Analysis'!$L$3:$L$10110,0),MATCH(S$5,'Bin Analysis'!$C$2:$S$2,0))," ")))))</f>
        <v xml:space="preserve"> </v>
      </c>
      <c r="T338" s="68" t="str">
        <f>Assignments!K337</f>
        <v/>
      </c>
      <c r="U338" s="68" t="str">
        <f>Assignments!L337</f>
        <v/>
      </c>
      <c r="V338" s="74" t="str">
        <f>Assignments!V337</f>
        <v/>
      </c>
    </row>
    <row r="339" spans="1:22" x14ac:dyDescent="0.25">
      <c r="A339" s="86" t="s">
        <v>154</v>
      </c>
      <c r="B339" s="87">
        <v>23</v>
      </c>
      <c r="C339" s="87" t="s">
        <v>152</v>
      </c>
      <c r="D339" s="87">
        <v>1.046154</v>
      </c>
      <c r="E339" s="87">
        <v>4.1914680000000003E-2</v>
      </c>
      <c r="G339" s="40" t="str">
        <f>IFERROR('Data Transformation'!M337," ")</f>
        <v xml:space="preserve"> </v>
      </c>
      <c r="L339" s="66" t="str">
        <f t="shared" si="6"/>
        <v xml:space="preserve"> </v>
      </c>
      <c r="M339" s="67" t="str">
        <f>IF(L339=" "," ",(IF($L339&gt;0,INDEX('Bin Analysis'!$C$3:$S$10110,MATCH($L339,'Bin Analysis'!$L$3:$L$10110,0),MATCH(M$5,'Bin Analysis'!$C$2:$S$2,0))," ")))</f>
        <v xml:space="preserve"> </v>
      </c>
      <c r="N339" s="68" t="str">
        <f>IF($L339=" "," ",(IF($M339=FALSE," ",(IF($M339&gt;0,INDEX('Bin Analysis'!$C$3:$S$10110,MATCH($L339,'Bin Analysis'!$L$3:$L$10110,0),MATCH(N$5,'Bin Analysis'!$C$2:$S$2,0))," ")))))</f>
        <v xml:space="preserve"> </v>
      </c>
      <c r="O339" s="68" t="str">
        <f>IF($L339=" "," ",(IF($M339=FALSE," ",(IF($M339&gt;0,INDEX('Bin Analysis'!$C$3:$S$10110,MATCH($L339,'Bin Analysis'!$L$3:$L$10110,0),MATCH(O$5,'Bin Analysis'!$C$2:$S$2,0))," ")))))</f>
        <v xml:space="preserve"> </v>
      </c>
      <c r="P339" s="68" t="str">
        <f>IF($L339=" "," ",(IF($M339=FALSE," ",(IF($M339&gt;0,INDEX('Bin Analysis'!$C$3:$S$10110,MATCH($L339,'Bin Analysis'!$L$3:$L$10110,0),MATCH(P$5,'Bin Analysis'!$C$2:$S$2,0))," ")))))</f>
        <v xml:space="preserve"> </v>
      </c>
      <c r="Q339" s="68" t="str">
        <f>IF($L339=" "," ",(IF($M339=FALSE," ",(IF($M339&gt;0,INDEX('Bin Analysis'!$C$3:$S$10110,MATCH($L339,'Bin Analysis'!$L$3:$L$10110,0),MATCH(Q$5,'Bin Analysis'!$C$2:$S$2,0))," ")))))</f>
        <v xml:space="preserve"> </v>
      </c>
      <c r="R339" s="68" t="str">
        <f>IF($L339=" "," ",(IF($M339=FALSE," ",(IF($M339&gt;0,INDEX('Bin Analysis'!$C$3:$S$10110,MATCH($L339,'Bin Analysis'!$L$3:$L$10110,0),MATCH(R$5,'Bin Analysis'!$C$2:$S$2,0))," ")))))</f>
        <v xml:space="preserve"> </v>
      </c>
      <c r="S339" s="68" t="str">
        <f>IF($L339=" "," ",(IF($M339=FALSE," ",(IF($M339&gt;0,INDEX('Bin Analysis'!$C$3:$S$10110,MATCH($L339,'Bin Analysis'!$L$3:$L$10110,0),MATCH(S$5,'Bin Analysis'!$C$2:$S$2,0))," ")))))</f>
        <v xml:space="preserve"> </v>
      </c>
      <c r="T339" s="68" t="str">
        <f>Assignments!K338</f>
        <v/>
      </c>
      <c r="U339" s="68" t="str">
        <f>Assignments!L338</f>
        <v/>
      </c>
      <c r="V339" s="74" t="str">
        <f>Assignments!V338</f>
        <v/>
      </c>
    </row>
    <row r="340" spans="1:22" x14ac:dyDescent="0.25">
      <c r="A340" s="86" t="s">
        <v>154</v>
      </c>
      <c r="B340" s="87">
        <v>23</v>
      </c>
      <c r="C340" s="87" t="s">
        <v>161</v>
      </c>
      <c r="D340" s="87">
        <v>1.0748870500000001</v>
      </c>
      <c r="E340" s="87">
        <v>5.5523370000000002E-2</v>
      </c>
      <c r="G340" s="40" t="str">
        <f>IFERROR('Data Transformation'!M338," ")</f>
        <v xml:space="preserve"> </v>
      </c>
      <c r="L340" s="66" t="str">
        <f t="shared" si="6"/>
        <v xml:space="preserve"> </v>
      </c>
      <c r="M340" s="67" t="str">
        <f>IF(L340=" "," ",(IF($L340&gt;0,INDEX('Bin Analysis'!$C$3:$S$10110,MATCH($L340,'Bin Analysis'!$L$3:$L$10110,0),MATCH(M$5,'Bin Analysis'!$C$2:$S$2,0))," ")))</f>
        <v xml:space="preserve"> </v>
      </c>
      <c r="N340" s="68" t="str">
        <f>IF($L340=" "," ",(IF($M340=FALSE," ",(IF($M340&gt;0,INDEX('Bin Analysis'!$C$3:$S$10110,MATCH($L340,'Bin Analysis'!$L$3:$L$10110,0),MATCH(N$5,'Bin Analysis'!$C$2:$S$2,0))," ")))))</f>
        <v xml:space="preserve"> </v>
      </c>
      <c r="O340" s="68" t="str">
        <f>IF($L340=" "," ",(IF($M340=FALSE," ",(IF($M340&gt;0,INDEX('Bin Analysis'!$C$3:$S$10110,MATCH($L340,'Bin Analysis'!$L$3:$L$10110,0),MATCH(O$5,'Bin Analysis'!$C$2:$S$2,0))," ")))))</f>
        <v xml:space="preserve"> </v>
      </c>
      <c r="P340" s="68" t="str">
        <f>IF($L340=" "," ",(IF($M340=FALSE," ",(IF($M340&gt;0,INDEX('Bin Analysis'!$C$3:$S$10110,MATCH($L340,'Bin Analysis'!$L$3:$L$10110,0),MATCH(P$5,'Bin Analysis'!$C$2:$S$2,0))," ")))))</f>
        <v xml:space="preserve"> </v>
      </c>
      <c r="Q340" s="68" t="str">
        <f>IF($L340=" "," ",(IF($M340=FALSE," ",(IF($M340&gt;0,INDEX('Bin Analysis'!$C$3:$S$10110,MATCH($L340,'Bin Analysis'!$L$3:$L$10110,0),MATCH(Q$5,'Bin Analysis'!$C$2:$S$2,0))," ")))))</f>
        <v xml:space="preserve"> </v>
      </c>
      <c r="R340" s="68" t="str">
        <f>IF($L340=" "," ",(IF($M340=FALSE," ",(IF($M340&gt;0,INDEX('Bin Analysis'!$C$3:$S$10110,MATCH($L340,'Bin Analysis'!$L$3:$L$10110,0),MATCH(R$5,'Bin Analysis'!$C$2:$S$2,0))," ")))))</f>
        <v xml:space="preserve"> </v>
      </c>
      <c r="S340" s="68" t="str">
        <f>IF($L340=" "," ",(IF($M340=FALSE," ",(IF($M340&gt;0,INDEX('Bin Analysis'!$C$3:$S$10110,MATCH($L340,'Bin Analysis'!$L$3:$L$10110,0),MATCH(S$5,'Bin Analysis'!$C$2:$S$2,0))," ")))))</f>
        <v xml:space="preserve"> </v>
      </c>
      <c r="T340" s="68" t="str">
        <f>Assignments!K339</f>
        <v/>
      </c>
      <c r="U340" s="68" t="str">
        <f>Assignments!L339</f>
        <v/>
      </c>
      <c r="V340" s="74" t="str">
        <f>Assignments!V339</f>
        <v/>
      </c>
    </row>
    <row r="341" spans="1:22" x14ac:dyDescent="0.25">
      <c r="A341" s="86" t="s">
        <v>154</v>
      </c>
      <c r="B341" s="87">
        <v>23</v>
      </c>
      <c r="C341" s="87" t="s">
        <v>9</v>
      </c>
      <c r="D341" s="87">
        <v>1.1309751100000001</v>
      </c>
      <c r="E341" s="87">
        <v>6.7017309999999997E-2</v>
      </c>
      <c r="G341" s="40" t="str">
        <f>IFERROR('Data Transformation'!M339," ")</f>
        <v xml:space="preserve"> </v>
      </c>
      <c r="L341" s="66" t="str">
        <f t="shared" si="6"/>
        <v xml:space="preserve"> </v>
      </c>
      <c r="M341" s="67" t="str">
        <f>IF(L341=" "," ",(IF($L341&gt;0,INDEX('Bin Analysis'!$C$3:$S$10110,MATCH($L341,'Bin Analysis'!$L$3:$L$10110,0),MATCH(M$5,'Bin Analysis'!$C$2:$S$2,0))," ")))</f>
        <v xml:space="preserve"> </v>
      </c>
      <c r="N341" s="68" t="str">
        <f>IF($L341=" "," ",(IF($M341=FALSE," ",(IF($M341&gt;0,INDEX('Bin Analysis'!$C$3:$S$10110,MATCH($L341,'Bin Analysis'!$L$3:$L$10110,0),MATCH(N$5,'Bin Analysis'!$C$2:$S$2,0))," ")))))</f>
        <v xml:space="preserve"> </v>
      </c>
      <c r="O341" s="68" t="str">
        <f>IF($L341=" "," ",(IF($M341=FALSE," ",(IF($M341&gt;0,INDEX('Bin Analysis'!$C$3:$S$10110,MATCH($L341,'Bin Analysis'!$L$3:$L$10110,0),MATCH(O$5,'Bin Analysis'!$C$2:$S$2,0))," ")))))</f>
        <v xml:space="preserve"> </v>
      </c>
      <c r="P341" s="68" t="str">
        <f>IF($L341=" "," ",(IF($M341=FALSE," ",(IF($M341&gt;0,INDEX('Bin Analysis'!$C$3:$S$10110,MATCH($L341,'Bin Analysis'!$L$3:$L$10110,0),MATCH(P$5,'Bin Analysis'!$C$2:$S$2,0))," ")))))</f>
        <v xml:space="preserve"> </v>
      </c>
      <c r="Q341" s="68" t="str">
        <f>IF($L341=" "," ",(IF($M341=FALSE," ",(IF($M341&gt;0,INDEX('Bin Analysis'!$C$3:$S$10110,MATCH($L341,'Bin Analysis'!$L$3:$L$10110,0),MATCH(Q$5,'Bin Analysis'!$C$2:$S$2,0))," ")))))</f>
        <v xml:space="preserve"> </v>
      </c>
      <c r="R341" s="68" t="str">
        <f>IF($L341=" "," ",(IF($M341=FALSE," ",(IF($M341&gt;0,INDEX('Bin Analysis'!$C$3:$S$10110,MATCH($L341,'Bin Analysis'!$L$3:$L$10110,0),MATCH(R$5,'Bin Analysis'!$C$2:$S$2,0))," ")))))</f>
        <v xml:space="preserve"> </v>
      </c>
      <c r="S341" s="68" t="str">
        <f>IF($L341=" "," ",(IF($M341=FALSE," ",(IF($M341&gt;0,INDEX('Bin Analysis'!$C$3:$S$10110,MATCH($L341,'Bin Analysis'!$L$3:$L$10110,0),MATCH(S$5,'Bin Analysis'!$C$2:$S$2,0))," ")))))</f>
        <v xml:space="preserve"> </v>
      </c>
      <c r="T341" s="68" t="str">
        <f>Assignments!K340</f>
        <v/>
      </c>
      <c r="U341" s="68" t="str">
        <f>Assignments!L340</f>
        <v/>
      </c>
      <c r="V341" s="74" t="str">
        <f>Assignments!V340</f>
        <v/>
      </c>
    </row>
    <row r="342" spans="1:22" x14ac:dyDescent="0.25">
      <c r="A342" s="86" t="s">
        <v>147</v>
      </c>
      <c r="B342" s="87">
        <v>24</v>
      </c>
      <c r="C342" s="87" t="s">
        <v>157</v>
      </c>
      <c r="D342" s="87">
        <v>0.30038848000000001</v>
      </c>
      <c r="E342" s="87">
        <v>4.3172950000000002E-2</v>
      </c>
      <c r="G342" s="40" t="str">
        <f>IFERROR('Data Transformation'!M340," ")</f>
        <v xml:space="preserve"> </v>
      </c>
      <c r="L342" s="66" t="str">
        <f t="shared" si="6"/>
        <v xml:space="preserve"> </v>
      </c>
      <c r="M342" s="67" t="str">
        <f>IF(L342=" "," ",(IF($L342&gt;0,INDEX('Bin Analysis'!$C$3:$S$10110,MATCH($L342,'Bin Analysis'!$L$3:$L$10110,0),MATCH(M$5,'Bin Analysis'!$C$2:$S$2,0))," ")))</f>
        <v xml:space="preserve"> </v>
      </c>
      <c r="N342" s="68" t="str">
        <f>IF($L342=" "," ",(IF($M342=FALSE," ",(IF($M342&gt;0,INDEX('Bin Analysis'!$C$3:$S$10110,MATCH($L342,'Bin Analysis'!$L$3:$L$10110,0),MATCH(N$5,'Bin Analysis'!$C$2:$S$2,0))," ")))))</f>
        <v xml:space="preserve"> </v>
      </c>
      <c r="O342" s="68" t="str">
        <f>IF($L342=" "," ",(IF($M342=FALSE," ",(IF($M342&gt;0,INDEX('Bin Analysis'!$C$3:$S$10110,MATCH($L342,'Bin Analysis'!$L$3:$L$10110,0),MATCH(O$5,'Bin Analysis'!$C$2:$S$2,0))," ")))))</f>
        <v xml:space="preserve"> </v>
      </c>
      <c r="P342" s="68" t="str">
        <f>IF($L342=" "," ",(IF($M342=FALSE," ",(IF($M342&gt;0,INDEX('Bin Analysis'!$C$3:$S$10110,MATCH($L342,'Bin Analysis'!$L$3:$L$10110,0),MATCH(P$5,'Bin Analysis'!$C$2:$S$2,0))," ")))))</f>
        <v xml:space="preserve"> </v>
      </c>
      <c r="Q342" s="68" t="str">
        <f>IF($L342=" "," ",(IF($M342=FALSE," ",(IF($M342&gt;0,INDEX('Bin Analysis'!$C$3:$S$10110,MATCH($L342,'Bin Analysis'!$L$3:$L$10110,0),MATCH(Q$5,'Bin Analysis'!$C$2:$S$2,0))," ")))))</f>
        <v xml:space="preserve"> </v>
      </c>
      <c r="R342" s="68" t="str">
        <f>IF($L342=" "," ",(IF($M342=FALSE," ",(IF($M342&gt;0,INDEX('Bin Analysis'!$C$3:$S$10110,MATCH($L342,'Bin Analysis'!$L$3:$L$10110,0),MATCH(R$5,'Bin Analysis'!$C$2:$S$2,0))," ")))))</f>
        <v xml:space="preserve"> </v>
      </c>
      <c r="S342" s="68" t="str">
        <f>IF($L342=" "," ",(IF($M342=FALSE," ",(IF($M342&gt;0,INDEX('Bin Analysis'!$C$3:$S$10110,MATCH($L342,'Bin Analysis'!$L$3:$L$10110,0),MATCH(S$5,'Bin Analysis'!$C$2:$S$2,0))," ")))))</f>
        <v xml:space="preserve"> </v>
      </c>
      <c r="T342" s="68" t="str">
        <f>Assignments!K341</f>
        <v/>
      </c>
      <c r="U342" s="68" t="str">
        <f>Assignments!L341</f>
        <v/>
      </c>
      <c r="V342" s="74" t="str">
        <f>Assignments!V341</f>
        <v/>
      </c>
    </row>
    <row r="343" spans="1:22" x14ac:dyDescent="0.25">
      <c r="A343" s="86" t="s">
        <v>147</v>
      </c>
      <c r="B343" s="87">
        <v>24</v>
      </c>
      <c r="C343" s="87" t="s">
        <v>145</v>
      </c>
      <c r="D343" s="87">
        <v>0.74600290000000002</v>
      </c>
      <c r="E343" s="87">
        <v>6.9717669999999995E-2</v>
      </c>
      <c r="G343" s="40" t="str">
        <f>IFERROR('Data Transformation'!M341," ")</f>
        <v xml:space="preserve"> </v>
      </c>
      <c r="L343" s="66" t="str">
        <f t="shared" si="6"/>
        <v xml:space="preserve"> </v>
      </c>
      <c r="M343" s="67" t="str">
        <f>IF(L343=" "," ",(IF($L343&gt;0,INDEX('Bin Analysis'!$C$3:$S$10110,MATCH($L343,'Bin Analysis'!$L$3:$L$10110,0),MATCH(M$5,'Bin Analysis'!$C$2:$S$2,0))," ")))</f>
        <v xml:space="preserve"> </v>
      </c>
      <c r="N343" s="68" t="str">
        <f>IF($L343=" "," ",(IF($M343=FALSE," ",(IF($M343&gt;0,INDEX('Bin Analysis'!$C$3:$S$10110,MATCH($L343,'Bin Analysis'!$L$3:$L$10110,0),MATCH(N$5,'Bin Analysis'!$C$2:$S$2,0))," ")))))</f>
        <v xml:space="preserve"> </v>
      </c>
      <c r="O343" s="68" t="str">
        <f>IF($L343=" "," ",(IF($M343=FALSE," ",(IF($M343&gt;0,INDEX('Bin Analysis'!$C$3:$S$10110,MATCH($L343,'Bin Analysis'!$L$3:$L$10110,0),MATCH(O$5,'Bin Analysis'!$C$2:$S$2,0))," ")))))</f>
        <v xml:space="preserve"> </v>
      </c>
      <c r="P343" s="68" t="str">
        <f>IF($L343=" "," ",(IF($M343=FALSE," ",(IF($M343&gt;0,INDEX('Bin Analysis'!$C$3:$S$10110,MATCH($L343,'Bin Analysis'!$L$3:$L$10110,0),MATCH(P$5,'Bin Analysis'!$C$2:$S$2,0))," ")))))</f>
        <v xml:space="preserve"> </v>
      </c>
      <c r="Q343" s="68" t="str">
        <f>IF($L343=" "," ",(IF($M343=FALSE," ",(IF($M343&gt;0,INDEX('Bin Analysis'!$C$3:$S$10110,MATCH($L343,'Bin Analysis'!$L$3:$L$10110,0),MATCH(Q$5,'Bin Analysis'!$C$2:$S$2,0))," ")))))</f>
        <v xml:space="preserve"> </v>
      </c>
      <c r="R343" s="68" t="str">
        <f>IF($L343=" "," ",(IF($M343=FALSE," ",(IF($M343&gt;0,INDEX('Bin Analysis'!$C$3:$S$10110,MATCH($L343,'Bin Analysis'!$L$3:$L$10110,0),MATCH(R$5,'Bin Analysis'!$C$2:$S$2,0))," ")))))</f>
        <v xml:space="preserve"> </v>
      </c>
      <c r="S343" s="68" t="str">
        <f>IF($L343=" "," ",(IF($M343=FALSE," ",(IF($M343&gt;0,INDEX('Bin Analysis'!$C$3:$S$10110,MATCH($L343,'Bin Analysis'!$L$3:$L$10110,0),MATCH(S$5,'Bin Analysis'!$C$2:$S$2,0))," ")))))</f>
        <v xml:space="preserve"> </v>
      </c>
      <c r="T343" s="68" t="str">
        <f>Assignments!K342</f>
        <v/>
      </c>
      <c r="U343" s="68" t="str">
        <f>Assignments!L342</f>
        <v/>
      </c>
      <c r="V343" s="74" t="str">
        <f>Assignments!V342</f>
        <v/>
      </c>
    </row>
    <row r="344" spans="1:22" x14ac:dyDescent="0.25">
      <c r="A344" s="86" t="s">
        <v>147</v>
      </c>
      <c r="B344" s="87">
        <v>24</v>
      </c>
      <c r="C344" s="87" t="s">
        <v>161</v>
      </c>
      <c r="D344" s="87">
        <v>0.77095868000000001</v>
      </c>
      <c r="E344" s="87">
        <v>7.0923040000000007E-2</v>
      </c>
      <c r="G344" s="40" t="str">
        <f>IFERROR('Data Transformation'!M342," ")</f>
        <v xml:space="preserve"> </v>
      </c>
      <c r="L344" s="66" t="str">
        <f t="shared" si="6"/>
        <v xml:space="preserve"> </v>
      </c>
      <c r="M344" s="67" t="str">
        <f>IF(L344=" "," ",(IF($L344&gt;0,INDEX('Bin Analysis'!$C$3:$S$10110,MATCH($L344,'Bin Analysis'!$L$3:$L$10110,0),MATCH(M$5,'Bin Analysis'!$C$2:$S$2,0))," ")))</f>
        <v xml:space="preserve"> </v>
      </c>
      <c r="N344" s="68" t="str">
        <f>IF($L344=" "," ",(IF($M344=FALSE," ",(IF($M344&gt;0,INDEX('Bin Analysis'!$C$3:$S$10110,MATCH($L344,'Bin Analysis'!$L$3:$L$10110,0),MATCH(N$5,'Bin Analysis'!$C$2:$S$2,0))," ")))))</f>
        <v xml:space="preserve"> </v>
      </c>
      <c r="O344" s="68" t="str">
        <f>IF($L344=" "," ",(IF($M344=FALSE," ",(IF($M344&gt;0,INDEX('Bin Analysis'!$C$3:$S$10110,MATCH($L344,'Bin Analysis'!$L$3:$L$10110,0),MATCH(O$5,'Bin Analysis'!$C$2:$S$2,0))," ")))))</f>
        <v xml:space="preserve"> </v>
      </c>
      <c r="P344" s="68" t="str">
        <f>IF($L344=" "," ",(IF($M344=FALSE," ",(IF($M344&gt;0,INDEX('Bin Analysis'!$C$3:$S$10110,MATCH($L344,'Bin Analysis'!$L$3:$L$10110,0),MATCH(P$5,'Bin Analysis'!$C$2:$S$2,0))," ")))))</f>
        <v xml:space="preserve"> </v>
      </c>
      <c r="Q344" s="68" t="str">
        <f>IF($L344=" "," ",(IF($M344=FALSE," ",(IF($M344&gt;0,INDEX('Bin Analysis'!$C$3:$S$10110,MATCH($L344,'Bin Analysis'!$L$3:$L$10110,0),MATCH(Q$5,'Bin Analysis'!$C$2:$S$2,0))," ")))))</f>
        <v xml:space="preserve"> </v>
      </c>
      <c r="R344" s="68" t="str">
        <f>IF($L344=" "," ",(IF($M344=FALSE," ",(IF($M344&gt;0,INDEX('Bin Analysis'!$C$3:$S$10110,MATCH($L344,'Bin Analysis'!$L$3:$L$10110,0),MATCH(R$5,'Bin Analysis'!$C$2:$S$2,0))," ")))))</f>
        <v xml:space="preserve"> </v>
      </c>
      <c r="S344" s="68" t="str">
        <f>IF($L344=" "," ",(IF($M344=FALSE," ",(IF($M344&gt;0,INDEX('Bin Analysis'!$C$3:$S$10110,MATCH($L344,'Bin Analysis'!$L$3:$L$10110,0),MATCH(S$5,'Bin Analysis'!$C$2:$S$2,0))," ")))))</f>
        <v xml:space="preserve"> </v>
      </c>
      <c r="T344" s="68" t="str">
        <f>Assignments!K343</f>
        <v/>
      </c>
      <c r="U344" s="68" t="str">
        <f>Assignments!L343</f>
        <v/>
      </c>
      <c r="V344" s="74" t="str">
        <f>Assignments!V343</f>
        <v/>
      </c>
    </row>
    <row r="345" spans="1:22" x14ac:dyDescent="0.25">
      <c r="A345" s="86" t="s">
        <v>147</v>
      </c>
      <c r="B345" s="87">
        <v>24</v>
      </c>
      <c r="C345" s="87" t="s">
        <v>144</v>
      </c>
      <c r="D345" s="87">
        <v>0.81311792000000005</v>
      </c>
      <c r="E345" s="87">
        <v>7.0480490000000007E-2</v>
      </c>
      <c r="G345" s="40" t="str">
        <f>IFERROR('Data Transformation'!M343," ")</f>
        <v xml:space="preserve"> </v>
      </c>
      <c r="L345" s="66" t="str">
        <f t="shared" si="6"/>
        <v xml:space="preserve"> </v>
      </c>
      <c r="M345" s="67" t="str">
        <f>IF(L345=" "," ",(IF($L345&gt;0,INDEX('Bin Analysis'!$C$3:$S$10110,MATCH($L345,'Bin Analysis'!$L$3:$L$10110,0),MATCH(M$5,'Bin Analysis'!$C$2:$S$2,0))," ")))</f>
        <v xml:space="preserve"> </v>
      </c>
      <c r="N345" s="68" t="str">
        <f>IF($L345=" "," ",(IF($M345=FALSE," ",(IF($M345&gt;0,INDEX('Bin Analysis'!$C$3:$S$10110,MATCH($L345,'Bin Analysis'!$L$3:$L$10110,0),MATCH(N$5,'Bin Analysis'!$C$2:$S$2,0))," ")))))</f>
        <v xml:space="preserve"> </v>
      </c>
      <c r="O345" s="68" t="str">
        <f>IF($L345=" "," ",(IF($M345=FALSE," ",(IF($M345&gt;0,INDEX('Bin Analysis'!$C$3:$S$10110,MATCH($L345,'Bin Analysis'!$L$3:$L$10110,0),MATCH(O$5,'Bin Analysis'!$C$2:$S$2,0))," ")))))</f>
        <v xml:space="preserve"> </v>
      </c>
      <c r="P345" s="68" t="str">
        <f>IF($L345=" "," ",(IF($M345=FALSE," ",(IF($M345&gt;0,INDEX('Bin Analysis'!$C$3:$S$10110,MATCH($L345,'Bin Analysis'!$L$3:$L$10110,0),MATCH(P$5,'Bin Analysis'!$C$2:$S$2,0))," ")))))</f>
        <v xml:space="preserve"> </v>
      </c>
      <c r="Q345" s="68" t="str">
        <f>IF($L345=" "," ",(IF($M345=FALSE," ",(IF($M345&gt;0,INDEX('Bin Analysis'!$C$3:$S$10110,MATCH($L345,'Bin Analysis'!$L$3:$L$10110,0),MATCH(Q$5,'Bin Analysis'!$C$2:$S$2,0))," ")))))</f>
        <v xml:space="preserve"> </v>
      </c>
      <c r="R345" s="68" t="str">
        <f>IF($L345=" "," ",(IF($M345=FALSE," ",(IF($M345&gt;0,INDEX('Bin Analysis'!$C$3:$S$10110,MATCH($L345,'Bin Analysis'!$L$3:$L$10110,0),MATCH(R$5,'Bin Analysis'!$C$2:$S$2,0))," ")))))</f>
        <v xml:space="preserve"> </v>
      </c>
      <c r="S345" s="68" t="str">
        <f>IF($L345=" "," ",(IF($M345=FALSE," ",(IF($M345&gt;0,INDEX('Bin Analysis'!$C$3:$S$10110,MATCH($L345,'Bin Analysis'!$L$3:$L$10110,0),MATCH(S$5,'Bin Analysis'!$C$2:$S$2,0))," ")))))</f>
        <v xml:space="preserve"> </v>
      </c>
      <c r="T345" s="68" t="str">
        <f>Assignments!K344</f>
        <v/>
      </c>
      <c r="U345" s="68" t="str">
        <f>Assignments!L344</f>
        <v/>
      </c>
      <c r="V345" s="74" t="str">
        <f>Assignments!V344</f>
        <v/>
      </c>
    </row>
    <row r="346" spans="1:22" x14ac:dyDescent="0.25">
      <c r="A346" s="86" t="s">
        <v>147</v>
      </c>
      <c r="B346" s="87">
        <v>24</v>
      </c>
      <c r="C346" s="87" t="s">
        <v>149</v>
      </c>
      <c r="D346" s="87">
        <v>0.82031684999999999</v>
      </c>
      <c r="E346" s="87">
        <v>5.8828169999999999E-2</v>
      </c>
      <c r="G346" s="40" t="str">
        <f>IFERROR('Data Transformation'!M344," ")</f>
        <v xml:space="preserve"> </v>
      </c>
      <c r="L346" s="66" t="str">
        <f t="shared" si="6"/>
        <v xml:space="preserve"> </v>
      </c>
      <c r="M346" s="67" t="str">
        <f>IF(L346=" "," ",(IF($L346&gt;0,INDEX('Bin Analysis'!$C$3:$S$10110,MATCH($L346,'Bin Analysis'!$L$3:$L$10110,0),MATCH(M$5,'Bin Analysis'!$C$2:$S$2,0))," ")))</f>
        <v xml:space="preserve"> </v>
      </c>
      <c r="N346" s="68" t="str">
        <f>IF($L346=" "," ",(IF($M346=FALSE," ",(IF($M346&gt;0,INDEX('Bin Analysis'!$C$3:$S$10110,MATCH($L346,'Bin Analysis'!$L$3:$L$10110,0),MATCH(N$5,'Bin Analysis'!$C$2:$S$2,0))," ")))))</f>
        <v xml:space="preserve"> </v>
      </c>
      <c r="O346" s="68" t="str">
        <f>IF($L346=" "," ",(IF($M346=FALSE," ",(IF($M346&gt;0,INDEX('Bin Analysis'!$C$3:$S$10110,MATCH($L346,'Bin Analysis'!$L$3:$L$10110,0),MATCH(O$5,'Bin Analysis'!$C$2:$S$2,0))," ")))))</f>
        <v xml:space="preserve"> </v>
      </c>
      <c r="P346" s="68" t="str">
        <f>IF($L346=" "," ",(IF($M346=FALSE," ",(IF($M346&gt;0,INDEX('Bin Analysis'!$C$3:$S$10110,MATCH($L346,'Bin Analysis'!$L$3:$L$10110,0),MATCH(P$5,'Bin Analysis'!$C$2:$S$2,0))," ")))))</f>
        <v xml:space="preserve"> </v>
      </c>
      <c r="Q346" s="68" t="str">
        <f>IF($L346=" "," ",(IF($M346=FALSE," ",(IF($M346&gt;0,INDEX('Bin Analysis'!$C$3:$S$10110,MATCH($L346,'Bin Analysis'!$L$3:$L$10110,0),MATCH(Q$5,'Bin Analysis'!$C$2:$S$2,0))," ")))))</f>
        <v xml:space="preserve"> </v>
      </c>
      <c r="R346" s="68" t="str">
        <f>IF($L346=" "," ",(IF($M346=FALSE," ",(IF($M346&gt;0,INDEX('Bin Analysis'!$C$3:$S$10110,MATCH($L346,'Bin Analysis'!$L$3:$L$10110,0),MATCH(R$5,'Bin Analysis'!$C$2:$S$2,0))," ")))))</f>
        <v xml:space="preserve"> </v>
      </c>
      <c r="S346" s="68" t="str">
        <f>IF($L346=" "," ",(IF($M346=FALSE," ",(IF($M346&gt;0,INDEX('Bin Analysis'!$C$3:$S$10110,MATCH($L346,'Bin Analysis'!$L$3:$L$10110,0),MATCH(S$5,'Bin Analysis'!$C$2:$S$2,0))," ")))))</f>
        <v xml:space="preserve"> </v>
      </c>
      <c r="T346" s="68" t="str">
        <f>Assignments!K345</f>
        <v/>
      </c>
      <c r="U346" s="68" t="str">
        <f>Assignments!L345</f>
        <v/>
      </c>
      <c r="V346" s="74" t="str">
        <f>Assignments!V345</f>
        <v/>
      </c>
    </row>
    <row r="347" spans="1:22" x14ac:dyDescent="0.25">
      <c r="A347" s="86" t="s">
        <v>147</v>
      </c>
      <c r="B347" s="87">
        <v>24</v>
      </c>
      <c r="C347" s="87" t="s">
        <v>160</v>
      </c>
      <c r="D347" s="87">
        <v>0.87346734999999998</v>
      </c>
      <c r="E347" s="87">
        <v>9.5177280000000003E-2</v>
      </c>
      <c r="G347" s="40" t="str">
        <f>IFERROR('Data Transformation'!M345," ")</f>
        <v xml:space="preserve"> </v>
      </c>
      <c r="L347" s="66" t="str">
        <f t="shared" si="6"/>
        <v xml:space="preserve"> </v>
      </c>
      <c r="M347" s="67" t="str">
        <f>IF(L347=" "," ",(IF($L347&gt;0,INDEX('Bin Analysis'!$C$3:$S$10110,MATCH($L347,'Bin Analysis'!$L$3:$L$10110,0),MATCH(M$5,'Bin Analysis'!$C$2:$S$2,0))," ")))</f>
        <v xml:space="preserve"> </v>
      </c>
      <c r="N347" s="68" t="str">
        <f>IF($L347=" "," ",(IF($M347=FALSE," ",(IF($M347&gt;0,INDEX('Bin Analysis'!$C$3:$S$10110,MATCH($L347,'Bin Analysis'!$L$3:$L$10110,0),MATCH(N$5,'Bin Analysis'!$C$2:$S$2,0))," ")))))</f>
        <v xml:space="preserve"> </v>
      </c>
      <c r="O347" s="68" t="str">
        <f>IF($L347=" "," ",(IF($M347=FALSE," ",(IF($M347&gt;0,INDEX('Bin Analysis'!$C$3:$S$10110,MATCH($L347,'Bin Analysis'!$L$3:$L$10110,0),MATCH(O$5,'Bin Analysis'!$C$2:$S$2,0))," ")))))</f>
        <v xml:space="preserve"> </v>
      </c>
      <c r="P347" s="68" t="str">
        <f>IF($L347=" "," ",(IF($M347=FALSE," ",(IF($M347&gt;0,INDEX('Bin Analysis'!$C$3:$S$10110,MATCH($L347,'Bin Analysis'!$L$3:$L$10110,0),MATCH(P$5,'Bin Analysis'!$C$2:$S$2,0))," ")))))</f>
        <v xml:space="preserve"> </v>
      </c>
      <c r="Q347" s="68" t="str">
        <f>IF($L347=" "," ",(IF($M347=FALSE," ",(IF($M347&gt;0,INDEX('Bin Analysis'!$C$3:$S$10110,MATCH($L347,'Bin Analysis'!$L$3:$L$10110,0),MATCH(Q$5,'Bin Analysis'!$C$2:$S$2,0))," ")))))</f>
        <v xml:space="preserve"> </v>
      </c>
      <c r="R347" s="68" t="str">
        <f>IF($L347=" "," ",(IF($M347=FALSE," ",(IF($M347&gt;0,INDEX('Bin Analysis'!$C$3:$S$10110,MATCH($L347,'Bin Analysis'!$L$3:$L$10110,0),MATCH(R$5,'Bin Analysis'!$C$2:$S$2,0))," ")))))</f>
        <v xml:space="preserve"> </v>
      </c>
      <c r="S347" s="68" t="str">
        <f>IF($L347=" "," ",(IF($M347=FALSE," ",(IF($M347&gt;0,INDEX('Bin Analysis'!$C$3:$S$10110,MATCH($L347,'Bin Analysis'!$L$3:$L$10110,0),MATCH(S$5,'Bin Analysis'!$C$2:$S$2,0))," ")))))</f>
        <v xml:space="preserve"> </v>
      </c>
      <c r="T347" s="68" t="str">
        <f>Assignments!K346</f>
        <v/>
      </c>
      <c r="U347" s="68" t="str">
        <f>Assignments!L346</f>
        <v/>
      </c>
      <c r="V347" s="74" t="str">
        <f>Assignments!V346</f>
        <v/>
      </c>
    </row>
    <row r="348" spans="1:22" x14ac:dyDescent="0.25">
      <c r="A348" s="86" t="s">
        <v>147</v>
      </c>
      <c r="B348" s="87">
        <v>24</v>
      </c>
      <c r="C348" s="87" t="s">
        <v>152</v>
      </c>
      <c r="D348" s="87">
        <v>0.91469420999999995</v>
      </c>
      <c r="E348" s="87">
        <v>4.9810140000000003E-2</v>
      </c>
      <c r="G348" s="40" t="str">
        <f>IFERROR('Data Transformation'!M346," ")</f>
        <v xml:space="preserve"> </v>
      </c>
      <c r="L348" s="66" t="str">
        <f t="shared" si="6"/>
        <v xml:space="preserve"> </v>
      </c>
      <c r="M348" s="67" t="str">
        <f>IF(L348=" "," ",(IF($L348&gt;0,INDEX('Bin Analysis'!$C$3:$S$10110,MATCH($L348,'Bin Analysis'!$L$3:$L$10110,0),MATCH(M$5,'Bin Analysis'!$C$2:$S$2,0))," ")))</f>
        <v xml:space="preserve"> </v>
      </c>
      <c r="N348" s="68" t="str">
        <f>IF($L348=" "," ",(IF($M348=FALSE," ",(IF($M348&gt;0,INDEX('Bin Analysis'!$C$3:$S$10110,MATCH($L348,'Bin Analysis'!$L$3:$L$10110,0),MATCH(N$5,'Bin Analysis'!$C$2:$S$2,0))," ")))))</f>
        <v xml:space="preserve"> </v>
      </c>
      <c r="O348" s="68" t="str">
        <f>IF($L348=" "," ",(IF($M348=FALSE," ",(IF($M348&gt;0,INDEX('Bin Analysis'!$C$3:$S$10110,MATCH($L348,'Bin Analysis'!$L$3:$L$10110,0),MATCH(O$5,'Bin Analysis'!$C$2:$S$2,0))," ")))))</f>
        <v xml:space="preserve"> </v>
      </c>
      <c r="P348" s="68" t="str">
        <f>IF($L348=" "," ",(IF($M348=FALSE," ",(IF($M348&gt;0,INDEX('Bin Analysis'!$C$3:$S$10110,MATCH($L348,'Bin Analysis'!$L$3:$L$10110,0),MATCH(P$5,'Bin Analysis'!$C$2:$S$2,0))," ")))))</f>
        <v xml:space="preserve"> </v>
      </c>
      <c r="Q348" s="68" t="str">
        <f>IF($L348=" "," ",(IF($M348=FALSE," ",(IF($M348&gt;0,INDEX('Bin Analysis'!$C$3:$S$10110,MATCH($L348,'Bin Analysis'!$L$3:$L$10110,0),MATCH(Q$5,'Bin Analysis'!$C$2:$S$2,0))," ")))))</f>
        <v xml:space="preserve"> </v>
      </c>
      <c r="R348" s="68" t="str">
        <f>IF($L348=" "," ",(IF($M348=FALSE," ",(IF($M348&gt;0,INDEX('Bin Analysis'!$C$3:$S$10110,MATCH($L348,'Bin Analysis'!$L$3:$L$10110,0),MATCH(R$5,'Bin Analysis'!$C$2:$S$2,0))," ")))))</f>
        <v xml:space="preserve"> </v>
      </c>
      <c r="S348" s="68" t="str">
        <f>IF($L348=" "," ",(IF($M348=FALSE," ",(IF($M348&gt;0,INDEX('Bin Analysis'!$C$3:$S$10110,MATCH($L348,'Bin Analysis'!$L$3:$L$10110,0),MATCH(S$5,'Bin Analysis'!$C$2:$S$2,0))," ")))))</f>
        <v xml:space="preserve"> </v>
      </c>
      <c r="T348" s="68" t="str">
        <f>Assignments!K347</f>
        <v/>
      </c>
      <c r="U348" s="68" t="str">
        <f>Assignments!L347</f>
        <v/>
      </c>
      <c r="V348" s="74" t="str">
        <f>Assignments!V347</f>
        <v/>
      </c>
    </row>
    <row r="349" spans="1:22" x14ac:dyDescent="0.25">
      <c r="A349" s="86" t="s">
        <v>147</v>
      </c>
      <c r="B349" s="87">
        <v>24</v>
      </c>
      <c r="C349" s="87" t="s">
        <v>153</v>
      </c>
      <c r="D349" s="87">
        <v>0.93456927999999995</v>
      </c>
      <c r="E349" s="87">
        <v>4.722635E-2</v>
      </c>
      <c r="G349" s="40" t="str">
        <f>IFERROR('Data Transformation'!M347," ")</f>
        <v xml:space="preserve"> </v>
      </c>
      <c r="L349" s="66" t="str">
        <f t="shared" si="6"/>
        <v xml:space="preserve"> </v>
      </c>
      <c r="M349" s="67" t="str">
        <f>IF(L349=" "," ",(IF($L349&gt;0,INDEX('Bin Analysis'!$C$3:$S$10110,MATCH($L349,'Bin Analysis'!$L$3:$L$10110,0),MATCH(M$5,'Bin Analysis'!$C$2:$S$2,0))," ")))</f>
        <v xml:space="preserve"> </v>
      </c>
      <c r="N349" s="68" t="str">
        <f>IF($L349=" "," ",(IF($M349=FALSE," ",(IF($M349&gt;0,INDEX('Bin Analysis'!$C$3:$S$10110,MATCH($L349,'Bin Analysis'!$L$3:$L$10110,0),MATCH(N$5,'Bin Analysis'!$C$2:$S$2,0))," ")))))</f>
        <v xml:space="preserve"> </v>
      </c>
      <c r="O349" s="68" t="str">
        <f>IF($L349=" "," ",(IF($M349=FALSE," ",(IF($M349&gt;0,INDEX('Bin Analysis'!$C$3:$S$10110,MATCH($L349,'Bin Analysis'!$L$3:$L$10110,0),MATCH(O$5,'Bin Analysis'!$C$2:$S$2,0))," ")))))</f>
        <v xml:space="preserve"> </v>
      </c>
      <c r="P349" s="68" t="str">
        <f>IF($L349=" "," ",(IF($M349=FALSE," ",(IF($M349&gt;0,INDEX('Bin Analysis'!$C$3:$S$10110,MATCH($L349,'Bin Analysis'!$L$3:$L$10110,0),MATCH(P$5,'Bin Analysis'!$C$2:$S$2,0))," ")))))</f>
        <v xml:space="preserve"> </v>
      </c>
      <c r="Q349" s="68" t="str">
        <f>IF($L349=" "," ",(IF($M349=FALSE," ",(IF($M349&gt;0,INDEX('Bin Analysis'!$C$3:$S$10110,MATCH($L349,'Bin Analysis'!$L$3:$L$10110,0),MATCH(Q$5,'Bin Analysis'!$C$2:$S$2,0))," ")))))</f>
        <v xml:space="preserve"> </v>
      </c>
      <c r="R349" s="68" t="str">
        <f>IF($L349=" "," ",(IF($M349=FALSE," ",(IF($M349&gt;0,INDEX('Bin Analysis'!$C$3:$S$10110,MATCH($L349,'Bin Analysis'!$L$3:$L$10110,0),MATCH(R$5,'Bin Analysis'!$C$2:$S$2,0))," ")))))</f>
        <v xml:space="preserve"> </v>
      </c>
      <c r="S349" s="68" t="str">
        <f>IF($L349=" "," ",(IF($M349=FALSE," ",(IF($M349&gt;0,INDEX('Bin Analysis'!$C$3:$S$10110,MATCH($L349,'Bin Analysis'!$L$3:$L$10110,0),MATCH(S$5,'Bin Analysis'!$C$2:$S$2,0))," ")))))</f>
        <v xml:space="preserve"> </v>
      </c>
      <c r="T349" s="68" t="str">
        <f>Assignments!K348</f>
        <v/>
      </c>
      <c r="U349" s="68" t="str">
        <f>Assignments!L348</f>
        <v/>
      </c>
      <c r="V349" s="74" t="str">
        <f>Assignments!V348</f>
        <v/>
      </c>
    </row>
    <row r="350" spans="1:22" x14ac:dyDescent="0.25">
      <c r="A350" s="86" t="s">
        <v>147</v>
      </c>
      <c r="B350" s="87">
        <v>24</v>
      </c>
      <c r="C350" s="87" t="s">
        <v>158</v>
      </c>
      <c r="D350" s="87">
        <v>1.0098042899999999</v>
      </c>
      <c r="E350" s="87">
        <v>8.8959549999999998E-2</v>
      </c>
      <c r="G350" s="40" t="str">
        <f>IFERROR('Data Transformation'!M348," ")</f>
        <v xml:space="preserve"> </v>
      </c>
      <c r="L350" s="66" t="str">
        <f t="shared" si="6"/>
        <v xml:space="preserve"> </v>
      </c>
      <c r="M350" s="67" t="str">
        <f>IF(L350=" "," ",(IF($L350&gt;0,INDEX('Bin Analysis'!$C$3:$S$10110,MATCH($L350,'Bin Analysis'!$L$3:$L$10110,0),MATCH(M$5,'Bin Analysis'!$C$2:$S$2,0))," ")))</f>
        <v xml:space="preserve"> </v>
      </c>
      <c r="N350" s="68" t="str">
        <f>IF($L350=" "," ",(IF($M350=FALSE," ",(IF($M350&gt;0,INDEX('Bin Analysis'!$C$3:$S$10110,MATCH($L350,'Bin Analysis'!$L$3:$L$10110,0),MATCH(N$5,'Bin Analysis'!$C$2:$S$2,0))," ")))))</f>
        <v xml:space="preserve"> </v>
      </c>
      <c r="O350" s="68" t="str">
        <f>IF($L350=" "," ",(IF($M350=FALSE," ",(IF($M350&gt;0,INDEX('Bin Analysis'!$C$3:$S$10110,MATCH($L350,'Bin Analysis'!$L$3:$L$10110,0),MATCH(O$5,'Bin Analysis'!$C$2:$S$2,0))," ")))))</f>
        <v xml:space="preserve"> </v>
      </c>
      <c r="P350" s="68" t="str">
        <f>IF($L350=" "," ",(IF($M350=FALSE," ",(IF($M350&gt;0,INDEX('Bin Analysis'!$C$3:$S$10110,MATCH($L350,'Bin Analysis'!$L$3:$L$10110,0),MATCH(P$5,'Bin Analysis'!$C$2:$S$2,0))," ")))))</f>
        <v xml:space="preserve"> </v>
      </c>
      <c r="Q350" s="68" t="str">
        <f>IF($L350=" "," ",(IF($M350=FALSE," ",(IF($M350&gt;0,INDEX('Bin Analysis'!$C$3:$S$10110,MATCH($L350,'Bin Analysis'!$L$3:$L$10110,0),MATCH(Q$5,'Bin Analysis'!$C$2:$S$2,0))," ")))))</f>
        <v xml:space="preserve"> </v>
      </c>
      <c r="R350" s="68" t="str">
        <f>IF($L350=" "," ",(IF($M350=FALSE," ",(IF($M350&gt;0,INDEX('Bin Analysis'!$C$3:$S$10110,MATCH($L350,'Bin Analysis'!$L$3:$L$10110,0),MATCH(R$5,'Bin Analysis'!$C$2:$S$2,0))," ")))))</f>
        <v xml:space="preserve"> </v>
      </c>
      <c r="S350" s="68" t="str">
        <f>IF($L350=" "," ",(IF($M350=FALSE," ",(IF($M350&gt;0,INDEX('Bin Analysis'!$C$3:$S$10110,MATCH($L350,'Bin Analysis'!$L$3:$L$10110,0),MATCH(S$5,'Bin Analysis'!$C$2:$S$2,0))," ")))))</f>
        <v xml:space="preserve"> </v>
      </c>
      <c r="T350" s="68" t="str">
        <f>Assignments!K349</f>
        <v/>
      </c>
      <c r="U350" s="68" t="str">
        <f>Assignments!L349</f>
        <v/>
      </c>
      <c r="V350" s="74" t="str">
        <f>Assignments!V349</f>
        <v/>
      </c>
    </row>
    <row r="351" spans="1:22" x14ac:dyDescent="0.25">
      <c r="A351" s="86" t="s">
        <v>147</v>
      </c>
      <c r="B351" s="87">
        <v>24</v>
      </c>
      <c r="C351" s="87" t="s">
        <v>155</v>
      </c>
      <c r="D351" s="87">
        <v>1.0400268100000001</v>
      </c>
      <c r="E351" s="87">
        <v>4.7021019999999997E-2</v>
      </c>
      <c r="G351" s="40" t="str">
        <f>IFERROR('Data Transformation'!M349," ")</f>
        <v xml:space="preserve"> </v>
      </c>
      <c r="L351" s="66" t="str">
        <f t="shared" si="6"/>
        <v xml:space="preserve"> </v>
      </c>
      <c r="M351" s="67" t="str">
        <f>IF(L351=" "," ",(IF($L351&gt;0,INDEX('Bin Analysis'!$C$3:$S$10110,MATCH($L351,'Bin Analysis'!$L$3:$L$10110,0),MATCH(M$5,'Bin Analysis'!$C$2:$S$2,0))," ")))</f>
        <v xml:space="preserve"> </v>
      </c>
      <c r="N351" s="68" t="str">
        <f>IF($L351=" "," ",(IF($M351=FALSE," ",(IF($M351&gt;0,INDEX('Bin Analysis'!$C$3:$S$10110,MATCH($L351,'Bin Analysis'!$L$3:$L$10110,0),MATCH(N$5,'Bin Analysis'!$C$2:$S$2,0))," ")))))</f>
        <v xml:space="preserve"> </v>
      </c>
      <c r="O351" s="68" t="str">
        <f>IF($L351=" "," ",(IF($M351=FALSE," ",(IF($M351&gt;0,INDEX('Bin Analysis'!$C$3:$S$10110,MATCH($L351,'Bin Analysis'!$L$3:$L$10110,0),MATCH(O$5,'Bin Analysis'!$C$2:$S$2,0))," ")))))</f>
        <v xml:space="preserve"> </v>
      </c>
      <c r="P351" s="68" t="str">
        <f>IF($L351=" "," ",(IF($M351=FALSE," ",(IF($M351&gt;0,INDEX('Bin Analysis'!$C$3:$S$10110,MATCH($L351,'Bin Analysis'!$L$3:$L$10110,0),MATCH(P$5,'Bin Analysis'!$C$2:$S$2,0))," ")))))</f>
        <v xml:space="preserve"> </v>
      </c>
      <c r="Q351" s="68" t="str">
        <f>IF($L351=" "," ",(IF($M351=FALSE," ",(IF($M351&gt;0,INDEX('Bin Analysis'!$C$3:$S$10110,MATCH($L351,'Bin Analysis'!$L$3:$L$10110,0),MATCH(Q$5,'Bin Analysis'!$C$2:$S$2,0))," ")))))</f>
        <v xml:space="preserve"> </v>
      </c>
      <c r="R351" s="68" t="str">
        <f>IF($L351=" "," ",(IF($M351=FALSE," ",(IF($M351&gt;0,INDEX('Bin Analysis'!$C$3:$S$10110,MATCH($L351,'Bin Analysis'!$L$3:$L$10110,0),MATCH(R$5,'Bin Analysis'!$C$2:$S$2,0))," ")))))</f>
        <v xml:space="preserve"> </v>
      </c>
      <c r="S351" s="68" t="str">
        <f>IF($L351=" "," ",(IF($M351=FALSE," ",(IF($M351&gt;0,INDEX('Bin Analysis'!$C$3:$S$10110,MATCH($L351,'Bin Analysis'!$L$3:$L$10110,0),MATCH(S$5,'Bin Analysis'!$C$2:$S$2,0))," ")))))</f>
        <v xml:space="preserve"> </v>
      </c>
      <c r="T351" s="68" t="str">
        <f>Assignments!K350</f>
        <v/>
      </c>
      <c r="U351" s="68" t="str">
        <f>Assignments!L350</f>
        <v/>
      </c>
      <c r="V351" s="74" t="str">
        <f>Assignments!V350</f>
        <v/>
      </c>
    </row>
    <row r="352" spans="1:22" x14ac:dyDescent="0.25">
      <c r="A352" s="86" t="s">
        <v>147</v>
      </c>
      <c r="B352" s="87">
        <v>24</v>
      </c>
      <c r="C352" s="87" t="s">
        <v>150</v>
      </c>
      <c r="D352" s="87">
        <v>1.0412515200000001</v>
      </c>
      <c r="E352" s="87">
        <v>7.2143819999999997E-2</v>
      </c>
      <c r="G352" s="40" t="str">
        <f>IFERROR('Data Transformation'!M350," ")</f>
        <v xml:space="preserve"> </v>
      </c>
      <c r="L352" s="66" t="str">
        <f t="shared" si="6"/>
        <v xml:space="preserve"> </v>
      </c>
      <c r="M352" s="67" t="str">
        <f>IF(L352=" "," ",(IF($L352&gt;0,INDEX('Bin Analysis'!$C$3:$S$10110,MATCH($L352,'Bin Analysis'!$L$3:$L$10110,0),MATCH(M$5,'Bin Analysis'!$C$2:$S$2,0))," ")))</f>
        <v xml:space="preserve"> </v>
      </c>
      <c r="N352" s="68" t="str">
        <f>IF($L352=" "," ",(IF($M352=FALSE," ",(IF($M352&gt;0,INDEX('Bin Analysis'!$C$3:$S$10110,MATCH($L352,'Bin Analysis'!$L$3:$L$10110,0),MATCH(N$5,'Bin Analysis'!$C$2:$S$2,0))," ")))))</f>
        <v xml:space="preserve"> </v>
      </c>
      <c r="O352" s="68" t="str">
        <f>IF($L352=" "," ",(IF($M352=FALSE," ",(IF($M352&gt;0,INDEX('Bin Analysis'!$C$3:$S$10110,MATCH($L352,'Bin Analysis'!$L$3:$L$10110,0),MATCH(O$5,'Bin Analysis'!$C$2:$S$2,0))," ")))))</f>
        <v xml:space="preserve"> </v>
      </c>
      <c r="P352" s="68" t="str">
        <f>IF($L352=" "," ",(IF($M352=FALSE," ",(IF($M352&gt;0,INDEX('Bin Analysis'!$C$3:$S$10110,MATCH($L352,'Bin Analysis'!$L$3:$L$10110,0),MATCH(P$5,'Bin Analysis'!$C$2:$S$2,0))," ")))))</f>
        <v xml:space="preserve"> </v>
      </c>
      <c r="Q352" s="68" t="str">
        <f>IF($L352=" "," ",(IF($M352=FALSE," ",(IF($M352&gt;0,INDEX('Bin Analysis'!$C$3:$S$10110,MATCH($L352,'Bin Analysis'!$L$3:$L$10110,0),MATCH(Q$5,'Bin Analysis'!$C$2:$S$2,0))," ")))))</f>
        <v xml:space="preserve"> </v>
      </c>
      <c r="R352" s="68" t="str">
        <f>IF($L352=" "," ",(IF($M352=FALSE," ",(IF($M352&gt;0,INDEX('Bin Analysis'!$C$3:$S$10110,MATCH($L352,'Bin Analysis'!$L$3:$L$10110,0),MATCH(R$5,'Bin Analysis'!$C$2:$S$2,0))," ")))))</f>
        <v xml:space="preserve"> </v>
      </c>
      <c r="S352" s="68" t="str">
        <f>IF($L352=" "," ",(IF($M352=FALSE," ",(IF($M352&gt;0,INDEX('Bin Analysis'!$C$3:$S$10110,MATCH($L352,'Bin Analysis'!$L$3:$L$10110,0),MATCH(S$5,'Bin Analysis'!$C$2:$S$2,0))," ")))))</f>
        <v xml:space="preserve"> </v>
      </c>
      <c r="T352" s="68" t="str">
        <f>Assignments!K351</f>
        <v/>
      </c>
      <c r="U352" s="68" t="str">
        <f>Assignments!L351</f>
        <v/>
      </c>
      <c r="V352" s="74" t="str">
        <f>Assignments!V351</f>
        <v/>
      </c>
    </row>
    <row r="353" spans="1:22" x14ac:dyDescent="0.25">
      <c r="A353" s="86" t="s">
        <v>147</v>
      </c>
      <c r="B353" s="87">
        <v>24</v>
      </c>
      <c r="C353" s="87" t="s">
        <v>9</v>
      </c>
      <c r="D353" s="87">
        <v>1.0780370399999999</v>
      </c>
      <c r="E353" s="87">
        <v>5.2266149999999997E-2</v>
      </c>
      <c r="G353" s="40" t="str">
        <f>IFERROR('Data Transformation'!M351," ")</f>
        <v xml:space="preserve"> </v>
      </c>
      <c r="L353" s="66" t="str">
        <f t="shared" si="6"/>
        <v xml:space="preserve"> </v>
      </c>
      <c r="M353" s="67" t="str">
        <f>IF(L353=" "," ",(IF($L353&gt;0,INDEX('Bin Analysis'!$C$3:$S$10110,MATCH($L353,'Bin Analysis'!$L$3:$L$10110,0),MATCH(M$5,'Bin Analysis'!$C$2:$S$2,0))," ")))</f>
        <v xml:space="preserve"> </v>
      </c>
      <c r="N353" s="68" t="str">
        <f>IF($L353=" "," ",(IF($M353=FALSE," ",(IF($M353&gt;0,INDEX('Bin Analysis'!$C$3:$S$10110,MATCH($L353,'Bin Analysis'!$L$3:$L$10110,0),MATCH(N$5,'Bin Analysis'!$C$2:$S$2,0))," ")))))</f>
        <v xml:space="preserve"> </v>
      </c>
      <c r="O353" s="68" t="str">
        <f>IF($L353=" "," ",(IF($M353=FALSE," ",(IF($M353&gt;0,INDEX('Bin Analysis'!$C$3:$S$10110,MATCH($L353,'Bin Analysis'!$L$3:$L$10110,0),MATCH(O$5,'Bin Analysis'!$C$2:$S$2,0))," ")))))</f>
        <v xml:space="preserve"> </v>
      </c>
      <c r="P353" s="68" t="str">
        <f>IF($L353=" "," ",(IF($M353=FALSE," ",(IF($M353&gt;0,INDEX('Bin Analysis'!$C$3:$S$10110,MATCH($L353,'Bin Analysis'!$L$3:$L$10110,0),MATCH(P$5,'Bin Analysis'!$C$2:$S$2,0))," ")))))</f>
        <v xml:space="preserve"> </v>
      </c>
      <c r="Q353" s="68" t="str">
        <f>IF($L353=" "," ",(IF($M353=FALSE," ",(IF($M353&gt;0,INDEX('Bin Analysis'!$C$3:$S$10110,MATCH($L353,'Bin Analysis'!$L$3:$L$10110,0),MATCH(Q$5,'Bin Analysis'!$C$2:$S$2,0))," ")))))</f>
        <v xml:space="preserve"> </v>
      </c>
      <c r="R353" s="68" t="str">
        <f>IF($L353=" "," ",(IF($M353=FALSE," ",(IF($M353&gt;0,INDEX('Bin Analysis'!$C$3:$S$10110,MATCH($L353,'Bin Analysis'!$L$3:$L$10110,0),MATCH(R$5,'Bin Analysis'!$C$2:$S$2,0))," ")))))</f>
        <v xml:space="preserve"> </v>
      </c>
      <c r="S353" s="68" t="str">
        <f>IF($L353=" "," ",(IF($M353=FALSE," ",(IF($M353&gt;0,INDEX('Bin Analysis'!$C$3:$S$10110,MATCH($L353,'Bin Analysis'!$L$3:$L$10110,0),MATCH(S$5,'Bin Analysis'!$C$2:$S$2,0))," ")))))</f>
        <v xml:space="preserve"> </v>
      </c>
      <c r="T353" s="68" t="str">
        <f>Assignments!K352</f>
        <v/>
      </c>
      <c r="U353" s="68" t="str">
        <f>Assignments!L352</f>
        <v/>
      </c>
      <c r="V353" s="74" t="str">
        <f>Assignments!V352</f>
        <v/>
      </c>
    </row>
    <row r="354" spans="1:22" x14ac:dyDescent="0.25">
      <c r="A354" s="86" t="s">
        <v>154</v>
      </c>
      <c r="B354" s="87">
        <v>25</v>
      </c>
      <c r="C354" s="87" t="s">
        <v>157</v>
      </c>
      <c r="D354" s="87">
        <v>0.31004721000000002</v>
      </c>
      <c r="E354" s="87">
        <v>5.8996350000000003E-2</v>
      </c>
      <c r="G354" s="40" t="str">
        <f>IFERROR('Data Transformation'!M352," ")</f>
        <v xml:space="preserve"> </v>
      </c>
      <c r="L354" s="66" t="str">
        <f t="shared" si="6"/>
        <v xml:space="preserve"> </v>
      </c>
      <c r="M354" s="67" t="str">
        <f>IF(L354=" "," ",(IF($L354&gt;0,INDEX('Bin Analysis'!$C$3:$S$10110,MATCH($L354,'Bin Analysis'!$L$3:$L$10110,0),MATCH(M$5,'Bin Analysis'!$C$2:$S$2,0))," ")))</f>
        <v xml:space="preserve"> </v>
      </c>
      <c r="N354" s="68" t="str">
        <f>IF($L354=" "," ",(IF($M354=FALSE," ",(IF($M354&gt;0,INDEX('Bin Analysis'!$C$3:$S$10110,MATCH($L354,'Bin Analysis'!$L$3:$L$10110,0),MATCH(N$5,'Bin Analysis'!$C$2:$S$2,0))," ")))))</f>
        <v xml:space="preserve"> </v>
      </c>
      <c r="O354" s="68" t="str">
        <f>IF($L354=" "," ",(IF($M354=FALSE," ",(IF($M354&gt;0,INDEX('Bin Analysis'!$C$3:$S$10110,MATCH($L354,'Bin Analysis'!$L$3:$L$10110,0),MATCH(O$5,'Bin Analysis'!$C$2:$S$2,0))," ")))))</f>
        <v xml:space="preserve"> </v>
      </c>
      <c r="P354" s="68" t="str">
        <f>IF($L354=" "," ",(IF($M354=FALSE," ",(IF($M354&gt;0,INDEX('Bin Analysis'!$C$3:$S$10110,MATCH($L354,'Bin Analysis'!$L$3:$L$10110,0),MATCH(P$5,'Bin Analysis'!$C$2:$S$2,0))," ")))))</f>
        <v xml:space="preserve"> </v>
      </c>
      <c r="Q354" s="68" t="str">
        <f>IF($L354=" "," ",(IF($M354=FALSE," ",(IF($M354&gt;0,INDEX('Bin Analysis'!$C$3:$S$10110,MATCH($L354,'Bin Analysis'!$L$3:$L$10110,0),MATCH(Q$5,'Bin Analysis'!$C$2:$S$2,0))," ")))))</f>
        <v xml:space="preserve"> </v>
      </c>
      <c r="R354" s="68" t="str">
        <f>IF($L354=" "," ",(IF($M354=FALSE," ",(IF($M354&gt;0,INDEX('Bin Analysis'!$C$3:$S$10110,MATCH($L354,'Bin Analysis'!$L$3:$L$10110,0),MATCH(R$5,'Bin Analysis'!$C$2:$S$2,0))," ")))))</f>
        <v xml:space="preserve"> </v>
      </c>
      <c r="S354" s="68" t="str">
        <f>IF($L354=" "," ",(IF($M354=FALSE," ",(IF($M354&gt;0,INDEX('Bin Analysis'!$C$3:$S$10110,MATCH($L354,'Bin Analysis'!$L$3:$L$10110,0),MATCH(S$5,'Bin Analysis'!$C$2:$S$2,0))," ")))))</f>
        <v xml:space="preserve"> </v>
      </c>
      <c r="T354" s="68" t="str">
        <f>Assignments!K353</f>
        <v/>
      </c>
      <c r="U354" s="68" t="str">
        <f>Assignments!L353</f>
        <v/>
      </c>
      <c r="V354" s="74" t="str">
        <f>Assignments!V353</f>
        <v/>
      </c>
    </row>
    <row r="355" spans="1:22" x14ac:dyDescent="0.25">
      <c r="A355" s="86" t="s">
        <v>154</v>
      </c>
      <c r="B355" s="87">
        <v>25</v>
      </c>
      <c r="C355" s="87" t="s">
        <v>150</v>
      </c>
      <c r="D355" s="87">
        <v>0.60665745000000004</v>
      </c>
      <c r="E355" s="87">
        <v>9.0597579999999997E-2</v>
      </c>
      <c r="G355" s="40" t="str">
        <f>IFERROR('Data Transformation'!M353," ")</f>
        <v xml:space="preserve"> </v>
      </c>
      <c r="L355" s="66" t="str">
        <f t="shared" si="6"/>
        <v xml:space="preserve"> </v>
      </c>
      <c r="M355" s="67" t="str">
        <f>IF(L355=" "," ",(IF($L355&gt;0,INDEX('Bin Analysis'!$C$3:$S$10110,MATCH($L355,'Bin Analysis'!$L$3:$L$10110,0),MATCH(M$5,'Bin Analysis'!$C$2:$S$2,0))," ")))</f>
        <v xml:space="preserve"> </v>
      </c>
      <c r="N355" s="68" t="str">
        <f>IF($L355=" "," ",(IF($M355=FALSE," ",(IF($M355&gt;0,INDEX('Bin Analysis'!$C$3:$S$10110,MATCH($L355,'Bin Analysis'!$L$3:$L$10110,0),MATCH(N$5,'Bin Analysis'!$C$2:$S$2,0))," ")))))</f>
        <v xml:space="preserve"> </v>
      </c>
      <c r="O355" s="68" t="str">
        <f>IF($L355=" "," ",(IF($M355=FALSE," ",(IF($M355&gt;0,INDEX('Bin Analysis'!$C$3:$S$10110,MATCH($L355,'Bin Analysis'!$L$3:$L$10110,0),MATCH(O$5,'Bin Analysis'!$C$2:$S$2,0))," ")))))</f>
        <v xml:space="preserve"> </v>
      </c>
      <c r="P355" s="68" t="str">
        <f>IF($L355=" "," ",(IF($M355=FALSE," ",(IF($M355&gt;0,INDEX('Bin Analysis'!$C$3:$S$10110,MATCH($L355,'Bin Analysis'!$L$3:$L$10110,0),MATCH(P$5,'Bin Analysis'!$C$2:$S$2,0))," ")))))</f>
        <v xml:space="preserve"> </v>
      </c>
      <c r="Q355" s="68" t="str">
        <f>IF($L355=" "," ",(IF($M355=FALSE," ",(IF($M355&gt;0,INDEX('Bin Analysis'!$C$3:$S$10110,MATCH($L355,'Bin Analysis'!$L$3:$L$10110,0),MATCH(Q$5,'Bin Analysis'!$C$2:$S$2,0))," ")))))</f>
        <v xml:space="preserve"> </v>
      </c>
      <c r="R355" s="68" t="str">
        <f>IF($L355=" "," ",(IF($M355=FALSE," ",(IF($M355&gt;0,INDEX('Bin Analysis'!$C$3:$S$10110,MATCH($L355,'Bin Analysis'!$L$3:$L$10110,0),MATCH(R$5,'Bin Analysis'!$C$2:$S$2,0))," ")))))</f>
        <v xml:space="preserve"> </v>
      </c>
      <c r="S355" s="68" t="str">
        <f>IF($L355=" "," ",(IF($M355=FALSE," ",(IF($M355&gt;0,INDEX('Bin Analysis'!$C$3:$S$10110,MATCH($L355,'Bin Analysis'!$L$3:$L$10110,0),MATCH(S$5,'Bin Analysis'!$C$2:$S$2,0))," ")))))</f>
        <v xml:space="preserve"> </v>
      </c>
      <c r="T355" s="68" t="str">
        <f>Assignments!K354</f>
        <v/>
      </c>
      <c r="U355" s="68" t="str">
        <f>Assignments!L354</f>
        <v/>
      </c>
      <c r="V355" s="75" t="str">
        <f>Assignments!V354</f>
        <v/>
      </c>
    </row>
    <row r="356" spans="1:22" ht="16.5" thickBot="1" x14ac:dyDescent="0.3">
      <c r="A356" s="86" t="s">
        <v>154</v>
      </c>
      <c r="B356" s="87">
        <v>25</v>
      </c>
      <c r="C356" s="87" t="s">
        <v>152</v>
      </c>
      <c r="D356" s="87">
        <v>0.79866808</v>
      </c>
      <c r="E356" s="87">
        <v>4.944552E-2</v>
      </c>
      <c r="G356" s="40" t="str">
        <f>IFERROR('Data Transformation'!M354," ")</f>
        <v xml:space="preserve"> </v>
      </c>
      <c r="L356" s="69" t="str">
        <f t="shared" si="6"/>
        <v xml:space="preserve"> </v>
      </c>
      <c r="M356" s="70" t="str">
        <f>IF(L356=" "," ",(IF($L356&gt;0,INDEX('Bin Analysis'!$C$3:$S$10110,MATCH($L356,'Bin Analysis'!$L$3:$L$10110,0),MATCH(M$5,'Bin Analysis'!$C$2:$S$2,0))," ")))</f>
        <v xml:space="preserve"> </v>
      </c>
      <c r="N356" s="71" t="str">
        <f>IF($L356=" "," ",(IF($M356=FALSE," ",(IF($M356&gt;0,INDEX('Bin Analysis'!$C$3:$S$10110,MATCH($L356,'Bin Analysis'!$L$3:$L$10110,0),MATCH(N$5,'Bin Analysis'!$C$2:$S$2,0))," ")))))</f>
        <v xml:space="preserve"> </v>
      </c>
      <c r="O356" s="71" t="str">
        <f>IF($L356=" "," ",(IF($M356=FALSE," ",(IF($M356&gt;0,INDEX('Bin Analysis'!$C$3:$S$10110,MATCH($L356,'Bin Analysis'!$L$3:$L$10110,0),MATCH(O$5,'Bin Analysis'!$C$2:$S$2,0))," ")))))</f>
        <v xml:space="preserve"> </v>
      </c>
      <c r="P356" s="71" t="str">
        <f>IF($L356=" "," ",(IF($M356=FALSE," ",(IF($M356&gt;0,INDEX('Bin Analysis'!$C$3:$S$10110,MATCH($L356,'Bin Analysis'!$L$3:$L$10110,0),MATCH(P$5,'Bin Analysis'!$C$2:$S$2,0))," ")))))</f>
        <v xml:space="preserve"> </v>
      </c>
      <c r="Q356" s="71" t="str">
        <f>IF($L356=" "," ",(IF($M356=FALSE," ",(IF($M356&gt;0,INDEX('Bin Analysis'!$C$3:$S$10110,MATCH($L356,'Bin Analysis'!$L$3:$L$10110,0),MATCH(Q$5,'Bin Analysis'!$C$2:$S$2,0))," ")))))</f>
        <v xml:space="preserve"> </v>
      </c>
      <c r="R356" s="71" t="str">
        <f>IF($L356=" "," ",(IF($M356=FALSE," ",(IF($M356&gt;0,INDEX('Bin Analysis'!$C$3:$S$10110,MATCH($L356,'Bin Analysis'!$L$3:$L$10110,0),MATCH(R$5,'Bin Analysis'!$C$2:$S$2,0))," ")))))</f>
        <v xml:space="preserve"> </v>
      </c>
      <c r="S356" s="71" t="str">
        <f>IF($L356=" "," ",(IF($M356=FALSE," ",(IF($M356&gt;0,INDEX('Bin Analysis'!$C$3:$S$10110,MATCH($L356,'Bin Analysis'!$L$3:$L$10110,0),MATCH(S$5,'Bin Analysis'!$C$2:$S$2,0))," ")))))</f>
        <v xml:space="preserve"> </v>
      </c>
      <c r="T356" s="71" t="str">
        <f>Assignments!K355</f>
        <v/>
      </c>
      <c r="U356" s="71" t="str">
        <f>Assignments!L355</f>
        <v/>
      </c>
      <c r="V356" s="76"/>
    </row>
    <row r="357" spans="1:22" x14ac:dyDescent="0.25">
      <c r="A357" s="86" t="s">
        <v>154</v>
      </c>
      <c r="B357" s="87">
        <v>25</v>
      </c>
      <c r="C357" s="87" t="s">
        <v>153</v>
      </c>
      <c r="D357" s="87">
        <v>0.84642594000000004</v>
      </c>
      <c r="E357" s="87">
        <v>8.4206699999999995E-2</v>
      </c>
      <c r="G357" s="41" t="str">
        <f>IFERROR('Data Transformation'!M355," ")</f>
        <v xml:space="preserve"> </v>
      </c>
    </row>
    <row r="358" spans="1:22" x14ac:dyDescent="0.25">
      <c r="A358" s="86" t="s">
        <v>154</v>
      </c>
      <c r="B358" s="87">
        <v>25</v>
      </c>
      <c r="C358" s="87" t="s">
        <v>147</v>
      </c>
      <c r="D358" s="87">
        <v>0.90925995000000004</v>
      </c>
      <c r="E358" s="87">
        <v>8.1463889999999997E-2</v>
      </c>
    </row>
    <row r="359" spans="1:22" x14ac:dyDescent="0.25">
      <c r="A359" s="86" t="s">
        <v>154</v>
      </c>
      <c r="B359" s="87">
        <v>25</v>
      </c>
      <c r="C359" s="87" t="s">
        <v>145</v>
      </c>
      <c r="D359" s="87">
        <v>0.92688661000000006</v>
      </c>
      <c r="E359" s="87">
        <v>4.5998120000000003E-2</v>
      </c>
    </row>
    <row r="360" spans="1:22" x14ac:dyDescent="0.25">
      <c r="A360" s="86" t="s">
        <v>154</v>
      </c>
      <c r="B360" s="87">
        <v>25</v>
      </c>
      <c r="C360" s="87" t="s">
        <v>149</v>
      </c>
      <c r="D360" s="87">
        <v>0.96755332000000005</v>
      </c>
      <c r="E360" s="87">
        <v>7.1844320000000003E-2</v>
      </c>
    </row>
    <row r="361" spans="1:22" x14ac:dyDescent="0.25">
      <c r="A361" s="86" t="s">
        <v>154</v>
      </c>
      <c r="B361" s="87">
        <v>25</v>
      </c>
      <c r="C361" s="87" t="s">
        <v>156</v>
      </c>
      <c r="D361" s="87">
        <v>0.97024257999999997</v>
      </c>
      <c r="E361" s="87">
        <v>6.9985400000000003E-2</v>
      </c>
    </row>
    <row r="362" spans="1:22" x14ac:dyDescent="0.25">
      <c r="A362" s="86" t="s">
        <v>154</v>
      </c>
      <c r="B362" s="87">
        <v>25</v>
      </c>
      <c r="C362" s="87" t="s">
        <v>148</v>
      </c>
      <c r="D362" s="87">
        <v>0.98299185</v>
      </c>
      <c r="E362" s="87">
        <v>4.3425800000000001E-2</v>
      </c>
    </row>
    <row r="363" spans="1:22" x14ac:dyDescent="0.25">
      <c r="A363" s="86" t="s">
        <v>154</v>
      </c>
      <c r="B363" s="87">
        <v>25</v>
      </c>
      <c r="C363" s="87" t="s">
        <v>161</v>
      </c>
      <c r="D363" s="87">
        <v>1.03882188</v>
      </c>
      <c r="E363" s="87">
        <v>7.2374830000000001E-2</v>
      </c>
    </row>
    <row r="364" spans="1:22" x14ac:dyDescent="0.25">
      <c r="A364" s="86" t="s">
        <v>154</v>
      </c>
      <c r="B364" s="87">
        <v>25</v>
      </c>
      <c r="C364" s="87" t="s">
        <v>9</v>
      </c>
      <c r="D364" s="87">
        <v>1.0881079899999999</v>
      </c>
      <c r="E364" s="87">
        <v>9.7104109999999993E-2</v>
      </c>
    </row>
    <row r="365" spans="1:22" x14ac:dyDescent="0.25">
      <c r="A365" s="86" t="s">
        <v>155</v>
      </c>
      <c r="B365" s="87">
        <v>26</v>
      </c>
      <c r="C365" s="87" t="s">
        <v>160</v>
      </c>
      <c r="D365" s="87">
        <v>0.59334003999999996</v>
      </c>
      <c r="E365" s="87">
        <v>4.262121E-2</v>
      </c>
    </row>
    <row r="366" spans="1:22" x14ac:dyDescent="0.25">
      <c r="A366" s="86" t="s">
        <v>155</v>
      </c>
      <c r="B366" s="87">
        <v>26</v>
      </c>
      <c r="C366" s="87" t="s">
        <v>156</v>
      </c>
      <c r="D366" s="87">
        <v>0.72401884000000005</v>
      </c>
      <c r="E366" s="87">
        <v>4.747055E-2</v>
      </c>
    </row>
    <row r="367" spans="1:22" x14ac:dyDescent="0.25">
      <c r="A367" s="86" t="s">
        <v>155</v>
      </c>
      <c r="B367" s="87">
        <v>26</v>
      </c>
      <c r="C367" s="87" t="s">
        <v>147</v>
      </c>
      <c r="D367" s="87">
        <v>0.72513954000000003</v>
      </c>
      <c r="E367" s="87">
        <v>4.1609930000000003E-2</v>
      </c>
    </row>
    <row r="368" spans="1:22" x14ac:dyDescent="0.25">
      <c r="A368" s="86" t="s">
        <v>155</v>
      </c>
      <c r="B368" s="87">
        <v>26</v>
      </c>
      <c r="C368" s="87" t="s">
        <v>145</v>
      </c>
      <c r="D368" s="87">
        <v>0.74263657000000005</v>
      </c>
      <c r="E368" s="87">
        <v>6.1284690000000003E-2</v>
      </c>
    </row>
    <row r="369" spans="1:5" x14ac:dyDescent="0.25">
      <c r="A369" s="86" t="s">
        <v>155</v>
      </c>
      <c r="B369" s="87">
        <v>26</v>
      </c>
      <c r="C369" s="87" t="s">
        <v>153</v>
      </c>
      <c r="D369" s="87">
        <v>0.79039037999999995</v>
      </c>
      <c r="E369" s="87">
        <v>5.0253029999999997E-2</v>
      </c>
    </row>
    <row r="370" spans="1:5" x14ac:dyDescent="0.25">
      <c r="A370" s="86" t="s">
        <v>155</v>
      </c>
      <c r="B370" s="87">
        <v>26</v>
      </c>
      <c r="C370" s="87" t="s">
        <v>152</v>
      </c>
      <c r="D370" s="87">
        <v>0.82591532000000001</v>
      </c>
      <c r="E370" s="87">
        <v>7.6435879999999998E-2</v>
      </c>
    </row>
    <row r="371" spans="1:5" x14ac:dyDescent="0.25">
      <c r="A371" s="86" t="s">
        <v>155</v>
      </c>
      <c r="B371" s="87">
        <v>26</v>
      </c>
      <c r="C371" s="87" t="s">
        <v>157</v>
      </c>
      <c r="D371" s="87">
        <v>0.88322034999999999</v>
      </c>
      <c r="E371" s="87">
        <v>8.2676799999999995E-2</v>
      </c>
    </row>
    <row r="372" spans="1:5" x14ac:dyDescent="0.25">
      <c r="A372" s="86" t="s">
        <v>155</v>
      </c>
      <c r="B372" s="87">
        <v>26</v>
      </c>
      <c r="C372" s="87" t="s">
        <v>148</v>
      </c>
      <c r="D372" s="87">
        <v>0.91352283000000001</v>
      </c>
      <c r="E372" s="87">
        <v>4.027331E-2</v>
      </c>
    </row>
    <row r="373" spans="1:5" x14ac:dyDescent="0.25">
      <c r="A373" s="86" t="s">
        <v>155</v>
      </c>
      <c r="B373" s="87">
        <v>26</v>
      </c>
      <c r="C373" s="87" t="s">
        <v>9</v>
      </c>
      <c r="D373" s="87">
        <v>0.95445177000000003</v>
      </c>
      <c r="E373" s="87">
        <v>5.0297840000000003E-2</v>
      </c>
    </row>
    <row r="374" spans="1:5" x14ac:dyDescent="0.25">
      <c r="A374" s="86" t="s">
        <v>155</v>
      </c>
      <c r="B374" s="87">
        <v>26</v>
      </c>
      <c r="C374" s="87" t="s">
        <v>149</v>
      </c>
      <c r="D374" s="87">
        <v>1.0153872900000001</v>
      </c>
      <c r="E374" s="87">
        <v>8.8463650000000005E-2</v>
      </c>
    </row>
    <row r="375" spans="1:5" x14ac:dyDescent="0.25">
      <c r="A375" s="86" t="s">
        <v>155</v>
      </c>
      <c r="B375" s="87">
        <v>26</v>
      </c>
      <c r="C375" s="87" t="s">
        <v>158</v>
      </c>
      <c r="D375" s="87">
        <v>1.10801588</v>
      </c>
      <c r="E375" s="87">
        <v>7.0360140000000002E-2</v>
      </c>
    </row>
    <row r="376" spans="1:5" x14ac:dyDescent="0.25">
      <c r="A376" s="86" t="s">
        <v>145</v>
      </c>
      <c r="B376" s="87">
        <v>27</v>
      </c>
      <c r="C376" s="87" t="s">
        <v>160</v>
      </c>
      <c r="D376" s="87">
        <v>0.14428669999999999</v>
      </c>
      <c r="E376" s="87">
        <v>6.0108519999999999E-2</v>
      </c>
    </row>
    <row r="377" spans="1:5" x14ac:dyDescent="0.25">
      <c r="A377" s="86" t="s">
        <v>145</v>
      </c>
      <c r="B377" s="87">
        <v>27</v>
      </c>
      <c r="C377" s="87" t="s">
        <v>149</v>
      </c>
      <c r="D377" s="87">
        <v>0.18933757000000001</v>
      </c>
      <c r="E377" s="87">
        <v>3.982786E-2</v>
      </c>
    </row>
    <row r="378" spans="1:5" x14ac:dyDescent="0.25">
      <c r="A378" s="86" t="s">
        <v>145</v>
      </c>
      <c r="B378" s="87">
        <v>27</v>
      </c>
      <c r="C378" s="87" t="s">
        <v>9</v>
      </c>
      <c r="D378" s="87">
        <v>0.25351077</v>
      </c>
      <c r="E378" s="87">
        <v>4.3002989999999998E-2</v>
      </c>
    </row>
    <row r="379" spans="1:5" x14ac:dyDescent="0.25">
      <c r="A379" s="86" t="s">
        <v>145</v>
      </c>
      <c r="B379" s="87">
        <v>27</v>
      </c>
      <c r="C379" s="87" t="s">
        <v>159</v>
      </c>
      <c r="D379" s="87">
        <v>0.25644748000000001</v>
      </c>
      <c r="E379" s="87">
        <v>8.1732719999999995E-2</v>
      </c>
    </row>
    <row r="380" spans="1:5" x14ac:dyDescent="0.25">
      <c r="A380" s="86" t="s">
        <v>145</v>
      </c>
      <c r="B380" s="87">
        <v>27</v>
      </c>
      <c r="C380" s="87" t="s">
        <v>155</v>
      </c>
      <c r="D380" s="87">
        <v>0.25900661000000003</v>
      </c>
      <c r="E380" s="87">
        <v>5.4817959999999999E-2</v>
      </c>
    </row>
    <row r="381" spans="1:5" x14ac:dyDescent="0.25">
      <c r="A381" s="86" t="s">
        <v>145</v>
      </c>
      <c r="B381" s="87">
        <v>27</v>
      </c>
      <c r="C381" s="87" t="s">
        <v>146</v>
      </c>
      <c r="D381" s="87">
        <v>0.2590519</v>
      </c>
      <c r="E381" s="87">
        <v>6.9287870000000001E-2</v>
      </c>
    </row>
    <row r="382" spans="1:5" x14ac:dyDescent="0.25">
      <c r="A382" s="86" t="s">
        <v>145</v>
      </c>
      <c r="B382" s="87">
        <v>27</v>
      </c>
      <c r="C382" s="87" t="s">
        <v>153</v>
      </c>
      <c r="D382" s="87">
        <v>0.26533865000000001</v>
      </c>
      <c r="E382" s="87">
        <v>5.971949E-2</v>
      </c>
    </row>
    <row r="383" spans="1:5" x14ac:dyDescent="0.25">
      <c r="A383" s="86" t="s">
        <v>145</v>
      </c>
      <c r="B383" s="87">
        <v>27</v>
      </c>
      <c r="C383" s="87" t="s">
        <v>156</v>
      </c>
      <c r="D383" s="87">
        <v>0.27769079000000002</v>
      </c>
      <c r="E383" s="87">
        <v>5.6116569999999998E-2</v>
      </c>
    </row>
    <row r="384" spans="1:5" x14ac:dyDescent="0.25">
      <c r="A384" s="86" t="s">
        <v>145</v>
      </c>
      <c r="B384" s="87">
        <v>27</v>
      </c>
      <c r="C384" s="87" t="s">
        <v>148</v>
      </c>
      <c r="D384" s="87">
        <v>0.30419611000000002</v>
      </c>
      <c r="E384" s="87">
        <v>7.4613769999999996E-2</v>
      </c>
    </row>
    <row r="385" spans="1:5" x14ac:dyDescent="0.25">
      <c r="A385" s="86" t="s">
        <v>145</v>
      </c>
      <c r="B385" s="87">
        <v>27</v>
      </c>
      <c r="C385" s="87" t="s">
        <v>147</v>
      </c>
      <c r="D385" s="87">
        <v>0.36589263999999999</v>
      </c>
      <c r="E385" s="87">
        <v>6.6227949999999994E-2</v>
      </c>
    </row>
    <row r="386" spans="1:5" x14ac:dyDescent="0.25">
      <c r="A386" s="86" t="s">
        <v>160</v>
      </c>
      <c r="B386" s="87">
        <v>28</v>
      </c>
      <c r="C386" s="87" t="s">
        <v>155</v>
      </c>
      <c r="D386" s="87">
        <v>0.14566462999999999</v>
      </c>
      <c r="E386" s="87">
        <v>6.6979730000000001E-2</v>
      </c>
    </row>
    <row r="387" spans="1:5" x14ac:dyDescent="0.25">
      <c r="A387" s="86" t="s">
        <v>160</v>
      </c>
      <c r="B387" s="87">
        <v>28</v>
      </c>
      <c r="C387" s="87" t="s">
        <v>148</v>
      </c>
      <c r="D387" s="87">
        <v>0.18254128</v>
      </c>
      <c r="E387" s="87">
        <v>7.7614719999999998E-2</v>
      </c>
    </row>
    <row r="388" spans="1:5" x14ac:dyDescent="0.25">
      <c r="A388" s="86" t="s">
        <v>160</v>
      </c>
      <c r="B388" s="87">
        <v>28</v>
      </c>
      <c r="C388" s="87" t="s">
        <v>157</v>
      </c>
      <c r="D388" s="87">
        <v>0.19367641999999999</v>
      </c>
      <c r="E388" s="87">
        <v>7.3822529999999997E-2</v>
      </c>
    </row>
    <row r="389" spans="1:5" x14ac:dyDescent="0.25">
      <c r="A389" s="86" t="s">
        <v>160</v>
      </c>
      <c r="B389" s="87">
        <v>28</v>
      </c>
      <c r="C389" s="87" t="s">
        <v>149</v>
      </c>
      <c r="D389" s="87">
        <v>0.31042850999999999</v>
      </c>
      <c r="E389" s="87">
        <v>4.0659239999999999E-2</v>
      </c>
    </row>
    <row r="390" spans="1:5" x14ac:dyDescent="0.25">
      <c r="A390" s="86" t="s">
        <v>160</v>
      </c>
      <c r="B390" s="87">
        <v>28</v>
      </c>
      <c r="C390" s="87" t="s">
        <v>153</v>
      </c>
      <c r="D390" s="87">
        <v>0.36205755000000001</v>
      </c>
      <c r="E390" s="87">
        <v>6.8666489999999997E-2</v>
      </c>
    </row>
    <row r="391" spans="1:5" x14ac:dyDescent="0.25">
      <c r="A391" s="86" t="s">
        <v>160</v>
      </c>
      <c r="B391" s="87">
        <v>28</v>
      </c>
      <c r="C391" s="87" t="s">
        <v>156</v>
      </c>
      <c r="D391" s="87">
        <v>0.57380151000000001</v>
      </c>
      <c r="E391" s="87">
        <v>4.5197029999999999E-2</v>
      </c>
    </row>
    <row r="392" spans="1:5" x14ac:dyDescent="0.25">
      <c r="A392" s="86" t="s">
        <v>160</v>
      </c>
      <c r="B392" s="87">
        <v>28</v>
      </c>
      <c r="C392" s="87" t="s">
        <v>9</v>
      </c>
      <c r="D392" s="87">
        <v>0.58122207000000004</v>
      </c>
      <c r="E392" s="87">
        <v>3.2127059999999999E-2</v>
      </c>
    </row>
    <row r="393" spans="1:5" x14ac:dyDescent="0.25">
      <c r="A393" s="86" t="s">
        <v>160</v>
      </c>
      <c r="B393" s="87">
        <v>28</v>
      </c>
      <c r="C393" s="87" t="s">
        <v>152</v>
      </c>
      <c r="D393" s="87">
        <v>0.59880226999999997</v>
      </c>
      <c r="E393" s="87">
        <v>3.3639189999999999E-2</v>
      </c>
    </row>
    <row r="394" spans="1:5" x14ac:dyDescent="0.25">
      <c r="A394" s="86" t="s">
        <v>160</v>
      </c>
      <c r="B394" s="87">
        <v>28</v>
      </c>
      <c r="C394" s="87" t="s">
        <v>146</v>
      </c>
      <c r="D394" s="87">
        <v>0.62552764999999999</v>
      </c>
      <c r="E394" s="87">
        <v>5.3135269999999998E-2</v>
      </c>
    </row>
    <row r="395" spans="1:5" x14ac:dyDescent="0.25">
      <c r="A395" s="86" t="s">
        <v>160</v>
      </c>
      <c r="B395" s="87">
        <v>28</v>
      </c>
      <c r="C395" s="87" t="s">
        <v>151</v>
      </c>
      <c r="D395" s="87">
        <v>0.67069758000000002</v>
      </c>
      <c r="E395" s="87">
        <v>5.8474320000000003E-2</v>
      </c>
    </row>
    <row r="396" spans="1:5" x14ac:dyDescent="0.25">
      <c r="A396" s="86" t="s">
        <v>160</v>
      </c>
      <c r="B396" s="87">
        <v>28</v>
      </c>
      <c r="C396" s="87" t="s">
        <v>147</v>
      </c>
      <c r="D396" s="87">
        <v>0.67918840000000003</v>
      </c>
      <c r="E396" s="87">
        <v>4.2481419999999999E-2</v>
      </c>
    </row>
    <row r="397" spans="1:5" x14ac:dyDescent="0.25">
      <c r="A397" s="86" t="s">
        <v>160</v>
      </c>
      <c r="B397" s="87">
        <v>28</v>
      </c>
      <c r="C397" s="87" t="s">
        <v>144</v>
      </c>
      <c r="D397" s="87">
        <v>0.71206343999999999</v>
      </c>
      <c r="E397" s="87">
        <v>6.7450889999999999E-2</v>
      </c>
    </row>
    <row r="398" spans="1:5" x14ac:dyDescent="0.25">
      <c r="A398" s="86" t="s">
        <v>160</v>
      </c>
      <c r="B398" s="87">
        <v>28</v>
      </c>
      <c r="C398" s="87" t="s">
        <v>159</v>
      </c>
      <c r="D398" s="87">
        <v>0.71307034999999996</v>
      </c>
      <c r="E398" s="87">
        <v>5.486452E-2</v>
      </c>
    </row>
    <row r="399" spans="1:5" x14ac:dyDescent="0.25">
      <c r="A399" s="86" t="s">
        <v>160</v>
      </c>
      <c r="B399" s="87">
        <v>28</v>
      </c>
      <c r="C399" s="87" t="s">
        <v>150</v>
      </c>
      <c r="D399" s="87">
        <v>0.76384881000000004</v>
      </c>
      <c r="E399" s="87">
        <v>7.298019E-2</v>
      </c>
    </row>
    <row r="400" spans="1:5" x14ac:dyDescent="0.25">
      <c r="A400" s="86" t="s">
        <v>160</v>
      </c>
      <c r="B400" s="87">
        <v>28</v>
      </c>
      <c r="C400" s="87" t="s">
        <v>145</v>
      </c>
      <c r="D400" s="87">
        <v>0.78696763000000003</v>
      </c>
      <c r="E400" s="87">
        <v>4.4599060000000003E-2</v>
      </c>
    </row>
    <row r="401" spans="1:5" x14ac:dyDescent="0.25">
      <c r="A401" s="86" t="s">
        <v>151</v>
      </c>
      <c r="B401" s="87">
        <v>29</v>
      </c>
      <c r="C401" s="87" t="s">
        <v>157</v>
      </c>
      <c r="D401" s="87">
        <v>0.47051356999999999</v>
      </c>
      <c r="E401" s="87">
        <v>5.3773410000000001E-2</v>
      </c>
    </row>
    <row r="402" spans="1:5" x14ac:dyDescent="0.25">
      <c r="A402" s="86" t="s">
        <v>151</v>
      </c>
      <c r="B402" s="87">
        <v>29</v>
      </c>
      <c r="C402" s="87" t="s">
        <v>150</v>
      </c>
      <c r="D402" s="87">
        <v>0.51680577999999999</v>
      </c>
      <c r="E402" s="87">
        <v>5.1093630000000001E-2</v>
      </c>
    </row>
    <row r="403" spans="1:5" x14ac:dyDescent="0.25">
      <c r="A403" s="86" t="s">
        <v>151</v>
      </c>
      <c r="B403" s="87">
        <v>29</v>
      </c>
      <c r="C403" s="87" t="s">
        <v>160</v>
      </c>
      <c r="D403" s="87">
        <v>0.91901319000000004</v>
      </c>
      <c r="E403" s="87">
        <v>8.2186700000000001E-2</v>
      </c>
    </row>
    <row r="404" spans="1:5" x14ac:dyDescent="0.25">
      <c r="A404" s="86" t="s">
        <v>151</v>
      </c>
      <c r="B404" s="87">
        <v>29</v>
      </c>
      <c r="C404" s="87" t="s">
        <v>149</v>
      </c>
      <c r="D404" s="87">
        <v>0.94540619000000004</v>
      </c>
      <c r="E404" s="87">
        <v>3.6747589999999997E-2</v>
      </c>
    </row>
    <row r="405" spans="1:5" x14ac:dyDescent="0.25">
      <c r="A405" s="86" t="s">
        <v>151</v>
      </c>
      <c r="B405" s="87">
        <v>29</v>
      </c>
      <c r="C405" s="87" t="s">
        <v>159</v>
      </c>
      <c r="D405" s="87">
        <v>0.94606798000000003</v>
      </c>
      <c r="E405" s="87">
        <v>4.868977E-2</v>
      </c>
    </row>
    <row r="406" spans="1:5" x14ac:dyDescent="0.25">
      <c r="A406" s="86" t="s">
        <v>151</v>
      </c>
      <c r="B406" s="87">
        <v>29</v>
      </c>
      <c r="C406" s="87" t="s">
        <v>9</v>
      </c>
      <c r="D406" s="87">
        <v>0.96567554</v>
      </c>
      <c r="E406" s="87">
        <v>7.2231829999999997E-2</v>
      </c>
    </row>
    <row r="407" spans="1:5" x14ac:dyDescent="0.25">
      <c r="A407" s="86" t="s">
        <v>151</v>
      </c>
      <c r="B407" s="87">
        <v>29</v>
      </c>
      <c r="C407" s="87" t="s">
        <v>152</v>
      </c>
      <c r="D407" s="87">
        <v>0.98028932000000002</v>
      </c>
      <c r="E407" s="87">
        <v>4.0835459999999997E-2</v>
      </c>
    </row>
    <row r="408" spans="1:5" x14ac:dyDescent="0.25">
      <c r="A408" s="86" t="s">
        <v>151</v>
      </c>
      <c r="B408" s="87">
        <v>29</v>
      </c>
      <c r="C408" s="87" t="s">
        <v>156</v>
      </c>
      <c r="D408" s="87">
        <v>0.98826164999999999</v>
      </c>
      <c r="E408" s="87">
        <v>9.9634249999999994E-2</v>
      </c>
    </row>
    <row r="409" spans="1:5" x14ac:dyDescent="0.25">
      <c r="A409" s="86" t="s">
        <v>151</v>
      </c>
      <c r="B409" s="87">
        <v>29</v>
      </c>
      <c r="C409" s="87" t="s">
        <v>146</v>
      </c>
      <c r="D409" s="87">
        <v>0.99420529000000002</v>
      </c>
      <c r="E409" s="87">
        <v>5.3956999999999998E-2</v>
      </c>
    </row>
    <row r="410" spans="1:5" x14ac:dyDescent="0.25">
      <c r="A410" s="86" t="s">
        <v>151</v>
      </c>
      <c r="B410" s="87">
        <v>29</v>
      </c>
      <c r="C410" s="87" t="s">
        <v>155</v>
      </c>
      <c r="D410" s="87">
        <v>1.00639094</v>
      </c>
      <c r="E410" s="87">
        <v>9.4154009999999996E-2</v>
      </c>
    </row>
    <row r="411" spans="1:5" x14ac:dyDescent="0.25">
      <c r="A411" s="86" t="s">
        <v>151</v>
      </c>
      <c r="B411" s="87">
        <v>29</v>
      </c>
      <c r="C411" s="87" t="s">
        <v>143</v>
      </c>
      <c r="D411" s="87">
        <v>1.0207004200000001</v>
      </c>
      <c r="E411" s="87">
        <v>5.6748130000000001E-2</v>
      </c>
    </row>
    <row r="412" spans="1:5" x14ac:dyDescent="0.25">
      <c r="A412" s="86" t="s">
        <v>151</v>
      </c>
      <c r="B412" s="87">
        <v>29</v>
      </c>
      <c r="C412" s="87" t="s">
        <v>147</v>
      </c>
      <c r="D412" s="87">
        <v>1.02129862</v>
      </c>
      <c r="E412" s="87">
        <v>5.0462260000000002E-2</v>
      </c>
    </row>
    <row r="413" spans="1:5" x14ac:dyDescent="0.25">
      <c r="A413" s="86" t="s">
        <v>151</v>
      </c>
      <c r="B413" s="87">
        <v>30</v>
      </c>
      <c r="C413" s="87" t="s">
        <v>157</v>
      </c>
      <c r="D413" s="87">
        <v>0.30116261999999999</v>
      </c>
      <c r="E413" s="87">
        <v>7.8457289999999999E-2</v>
      </c>
    </row>
    <row r="414" spans="1:5" x14ac:dyDescent="0.25">
      <c r="A414" s="86" t="s">
        <v>151</v>
      </c>
      <c r="B414" s="87">
        <v>30</v>
      </c>
      <c r="C414" s="87" t="s">
        <v>160</v>
      </c>
      <c r="D414" s="87">
        <v>0.42565871999999999</v>
      </c>
      <c r="E414" s="87">
        <v>8.1830299999999995E-2</v>
      </c>
    </row>
    <row r="415" spans="1:5" x14ac:dyDescent="0.25">
      <c r="A415" s="86" t="s">
        <v>151</v>
      </c>
      <c r="B415" s="87">
        <v>30</v>
      </c>
      <c r="C415" s="87" t="s">
        <v>143</v>
      </c>
      <c r="D415" s="87">
        <v>0.66916160000000002</v>
      </c>
      <c r="E415" s="87">
        <v>5.208869E-2</v>
      </c>
    </row>
    <row r="416" spans="1:5" x14ac:dyDescent="0.25">
      <c r="A416" s="86" t="s">
        <v>151</v>
      </c>
      <c r="B416" s="87">
        <v>30</v>
      </c>
      <c r="C416" s="87" t="s">
        <v>156</v>
      </c>
      <c r="D416" s="87">
        <v>0.91005619999999998</v>
      </c>
      <c r="E416" s="87">
        <v>4.726205E-2</v>
      </c>
    </row>
    <row r="417" spans="1:5" x14ac:dyDescent="0.25">
      <c r="A417" s="86" t="s">
        <v>151</v>
      </c>
      <c r="B417" s="87">
        <v>30</v>
      </c>
      <c r="C417" s="87" t="s">
        <v>153</v>
      </c>
      <c r="D417" s="87">
        <v>0.91748194000000005</v>
      </c>
      <c r="E417" s="87">
        <v>4.3350800000000002E-2</v>
      </c>
    </row>
    <row r="418" spans="1:5" x14ac:dyDescent="0.25">
      <c r="A418" s="86" t="s">
        <v>151</v>
      </c>
      <c r="B418" s="87">
        <v>30</v>
      </c>
      <c r="C418" s="87" t="s">
        <v>161</v>
      </c>
      <c r="D418" s="87">
        <v>0.93575043999999996</v>
      </c>
      <c r="E418" s="87">
        <v>6.8336830000000001E-2</v>
      </c>
    </row>
    <row r="419" spans="1:5" x14ac:dyDescent="0.25">
      <c r="A419" s="86" t="s">
        <v>151</v>
      </c>
      <c r="B419" s="87">
        <v>30</v>
      </c>
      <c r="C419" s="87" t="s">
        <v>150</v>
      </c>
      <c r="D419" s="87">
        <v>0.94868883999999998</v>
      </c>
      <c r="E419" s="87">
        <v>5.2110139999999999E-2</v>
      </c>
    </row>
    <row r="420" spans="1:5" x14ac:dyDescent="0.25">
      <c r="A420" s="86" t="s">
        <v>151</v>
      </c>
      <c r="B420" s="87">
        <v>30</v>
      </c>
      <c r="C420" s="87" t="s">
        <v>154</v>
      </c>
      <c r="D420" s="87">
        <v>0.96712580000000004</v>
      </c>
      <c r="E420" s="87">
        <v>6.4071420000000004E-2</v>
      </c>
    </row>
    <row r="421" spans="1:5" x14ac:dyDescent="0.25">
      <c r="A421" s="86" t="s">
        <v>151</v>
      </c>
      <c r="B421" s="87">
        <v>30</v>
      </c>
      <c r="C421" s="87" t="s">
        <v>144</v>
      </c>
      <c r="D421" s="87">
        <v>0.97361706000000003</v>
      </c>
      <c r="E421" s="87">
        <v>8.1529400000000002E-2</v>
      </c>
    </row>
    <row r="422" spans="1:5" x14ac:dyDescent="0.25">
      <c r="A422" s="86" t="s">
        <v>151</v>
      </c>
      <c r="B422" s="87">
        <v>30</v>
      </c>
      <c r="C422" s="87" t="s">
        <v>147</v>
      </c>
      <c r="D422" s="87">
        <v>0.99037491</v>
      </c>
      <c r="E422" s="87">
        <v>4.164971E-2</v>
      </c>
    </row>
    <row r="423" spans="1:5" x14ac:dyDescent="0.25">
      <c r="A423" s="86" t="s">
        <v>151</v>
      </c>
      <c r="B423" s="87">
        <v>30</v>
      </c>
      <c r="C423" s="87" t="s">
        <v>158</v>
      </c>
      <c r="D423" s="87">
        <v>0.99590586000000003</v>
      </c>
      <c r="E423" s="87">
        <v>4.2435420000000001E-2</v>
      </c>
    </row>
    <row r="424" spans="1:5" x14ac:dyDescent="0.25">
      <c r="A424" s="86" t="s">
        <v>151</v>
      </c>
      <c r="B424" s="87">
        <v>30</v>
      </c>
      <c r="C424" s="87" t="s">
        <v>155</v>
      </c>
      <c r="D424" s="87">
        <v>0.99890257999999998</v>
      </c>
      <c r="E424" s="87">
        <v>5.1157759999999997E-2</v>
      </c>
    </row>
    <row r="425" spans="1:5" x14ac:dyDescent="0.25">
      <c r="A425" s="86" t="s">
        <v>151</v>
      </c>
      <c r="B425" s="87">
        <v>30</v>
      </c>
      <c r="C425" s="87" t="s">
        <v>145</v>
      </c>
      <c r="D425" s="87">
        <v>1.01404578</v>
      </c>
      <c r="E425" s="87">
        <v>4.4790499999999997E-2</v>
      </c>
    </row>
    <row r="426" spans="1:5" x14ac:dyDescent="0.25">
      <c r="A426" s="86" t="s">
        <v>151</v>
      </c>
      <c r="B426" s="87">
        <v>30</v>
      </c>
      <c r="C426" s="87" t="s">
        <v>152</v>
      </c>
      <c r="D426" s="87">
        <v>1.0189206399999999</v>
      </c>
      <c r="E426" s="87">
        <v>3.3503230000000002E-2</v>
      </c>
    </row>
    <row r="427" spans="1:5" x14ac:dyDescent="0.25">
      <c r="A427" s="86" t="s">
        <v>151</v>
      </c>
      <c r="B427" s="87">
        <v>30</v>
      </c>
      <c r="C427" s="87" t="s">
        <v>9</v>
      </c>
      <c r="D427" s="87">
        <v>1.0228767400000001</v>
      </c>
      <c r="E427" s="87">
        <v>4.5727579999999997E-2</v>
      </c>
    </row>
    <row r="428" spans="1:5" x14ac:dyDescent="0.25">
      <c r="A428" s="86" t="s">
        <v>151</v>
      </c>
      <c r="B428" s="87">
        <v>30</v>
      </c>
      <c r="C428" s="87" t="s">
        <v>148</v>
      </c>
      <c r="D428" s="87">
        <v>1.03203786</v>
      </c>
      <c r="E428" s="87">
        <v>6.6692710000000002E-2</v>
      </c>
    </row>
    <row r="429" spans="1:5" x14ac:dyDescent="0.25">
      <c r="A429" s="86" t="s">
        <v>151</v>
      </c>
      <c r="B429" s="87">
        <v>30</v>
      </c>
      <c r="C429" s="87" t="s">
        <v>149</v>
      </c>
      <c r="D429" s="87">
        <v>1.1016059199999999</v>
      </c>
      <c r="E429" s="87">
        <v>7.0590799999999995E-2</v>
      </c>
    </row>
    <row r="430" spans="1:5" x14ac:dyDescent="0.25">
      <c r="A430" s="86" t="s">
        <v>150</v>
      </c>
      <c r="B430" s="87">
        <v>31</v>
      </c>
      <c r="C430" s="87" t="s">
        <v>157</v>
      </c>
      <c r="D430" s="87">
        <v>0.28231826999999998</v>
      </c>
      <c r="E430" s="87">
        <v>7.6961150000000006E-2</v>
      </c>
    </row>
    <row r="431" spans="1:5" x14ac:dyDescent="0.25">
      <c r="A431" s="86" t="s">
        <v>150</v>
      </c>
      <c r="B431" s="87">
        <v>31</v>
      </c>
      <c r="C431" s="87" t="s">
        <v>160</v>
      </c>
      <c r="D431" s="87">
        <v>0.42292555999999998</v>
      </c>
      <c r="E431" s="87">
        <v>4.00048E-2</v>
      </c>
    </row>
    <row r="432" spans="1:5" x14ac:dyDescent="0.25">
      <c r="A432" s="86" t="s">
        <v>150</v>
      </c>
      <c r="B432" s="87">
        <v>31</v>
      </c>
      <c r="C432" s="87" t="s">
        <v>9</v>
      </c>
      <c r="D432" s="87">
        <v>0.48437327000000002</v>
      </c>
      <c r="E432" s="87">
        <v>5.6885129999999999E-2</v>
      </c>
    </row>
    <row r="433" spans="1:5" x14ac:dyDescent="0.25">
      <c r="A433" s="86" t="s">
        <v>150</v>
      </c>
      <c r="B433" s="87">
        <v>31</v>
      </c>
      <c r="C433" s="87" t="s">
        <v>153</v>
      </c>
      <c r="D433" s="87">
        <v>0.52939473000000004</v>
      </c>
      <c r="E433" s="87">
        <v>8.3736859999999996E-2</v>
      </c>
    </row>
    <row r="434" spans="1:5" x14ac:dyDescent="0.25">
      <c r="A434" s="86" t="s">
        <v>150</v>
      </c>
      <c r="B434" s="87">
        <v>31</v>
      </c>
      <c r="C434" s="87" t="s">
        <v>147</v>
      </c>
      <c r="D434" s="87">
        <v>0.55169973999999999</v>
      </c>
      <c r="E434" s="87">
        <v>4.654602E-2</v>
      </c>
    </row>
    <row r="435" spans="1:5" x14ac:dyDescent="0.25">
      <c r="A435" s="86" t="s">
        <v>150</v>
      </c>
      <c r="B435" s="87">
        <v>31</v>
      </c>
      <c r="C435" s="87" t="s">
        <v>145</v>
      </c>
      <c r="D435" s="87">
        <v>0.66592382000000006</v>
      </c>
      <c r="E435" s="87">
        <v>6.4212829999999999E-2</v>
      </c>
    </row>
    <row r="436" spans="1:5" x14ac:dyDescent="0.25">
      <c r="A436" s="86" t="s">
        <v>150</v>
      </c>
      <c r="B436" s="87">
        <v>31</v>
      </c>
      <c r="C436" s="87" t="s">
        <v>151</v>
      </c>
      <c r="D436" s="87">
        <v>0.75659997000000001</v>
      </c>
      <c r="E436" s="87">
        <v>9.9714300000000006E-2</v>
      </c>
    </row>
    <row r="437" spans="1:5" x14ac:dyDescent="0.25">
      <c r="A437" s="86" t="s">
        <v>150</v>
      </c>
      <c r="B437" s="87">
        <v>31</v>
      </c>
      <c r="C437" s="87" t="s">
        <v>149</v>
      </c>
      <c r="D437" s="87">
        <v>0.88190588000000003</v>
      </c>
      <c r="E437" s="87">
        <v>8.9446479999999995E-2</v>
      </c>
    </row>
    <row r="438" spans="1:5" x14ac:dyDescent="0.25">
      <c r="A438" s="86" t="s">
        <v>150</v>
      </c>
      <c r="B438" s="87">
        <v>31</v>
      </c>
      <c r="C438" s="87" t="s">
        <v>152</v>
      </c>
      <c r="D438" s="87">
        <v>0.92569619999999997</v>
      </c>
      <c r="E438" s="87">
        <v>3.4740939999999998E-2</v>
      </c>
    </row>
    <row r="439" spans="1:5" x14ac:dyDescent="0.25">
      <c r="A439" s="86" t="s">
        <v>150</v>
      </c>
      <c r="B439" s="87">
        <v>31</v>
      </c>
      <c r="C439" s="87" t="s">
        <v>161</v>
      </c>
      <c r="D439" s="87">
        <v>0.92953465000000002</v>
      </c>
      <c r="E439" s="87">
        <v>9.7837930000000004E-2</v>
      </c>
    </row>
    <row r="440" spans="1:5" x14ac:dyDescent="0.25">
      <c r="A440" s="86" t="s">
        <v>150</v>
      </c>
      <c r="B440" s="87">
        <v>31</v>
      </c>
      <c r="C440" s="87" t="s">
        <v>148</v>
      </c>
      <c r="D440" s="87">
        <v>0.93108628999999998</v>
      </c>
      <c r="E440" s="87">
        <v>6.1487029999999998E-2</v>
      </c>
    </row>
    <row r="441" spans="1:5" x14ac:dyDescent="0.25">
      <c r="A441" s="86" t="s">
        <v>150</v>
      </c>
      <c r="B441" s="87">
        <v>31</v>
      </c>
      <c r="C441" s="87" t="s">
        <v>155</v>
      </c>
      <c r="D441" s="87">
        <v>0.94722070000000003</v>
      </c>
      <c r="E441" s="87">
        <v>6.2269860000000003E-2</v>
      </c>
    </row>
    <row r="442" spans="1:5" x14ac:dyDescent="0.25">
      <c r="A442" s="86" t="s">
        <v>160</v>
      </c>
      <c r="B442" s="87">
        <v>32</v>
      </c>
      <c r="C442" s="87" t="s">
        <v>154</v>
      </c>
      <c r="D442" s="87">
        <v>0.10256484</v>
      </c>
      <c r="E442" s="87">
        <v>5.3465119999999998E-2</v>
      </c>
    </row>
    <row r="443" spans="1:5" x14ac:dyDescent="0.25">
      <c r="A443" s="86" t="s">
        <v>160</v>
      </c>
      <c r="B443" s="87">
        <v>32</v>
      </c>
      <c r="C443" s="87" t="s">
        <v>159</v>
      </c>
      <c r="D443" s="87">
        <v>0.12212363</v>
      </c>
      <c r="E443" s="87">
        <v>6.6228209999999996E-2</v>
      </c>
    </row>
    <row r="444" spans="1:5" x14ac:dyDescent="0.25">
      <c r="A444" s="86" t="s">
        <v>160</v>
      </c>
      <c r="B444" s="87">
        <v>32</v>
      </c>
      <c r="C444" s="87" t="s">
        <v>156</v>
      </c>
      <c r="D444" s="87">
        <v>0.14115245000000001</v>
      </c>
      <c r="E444" s="87">
        <v>9.0883130000000006E-2</v>
      </c>
    </row>
    <row r="445" spans="1:5" x14ac:dyDescent="0.25">
      <c r="A445" s="86" t="s">
        <v>160</v>
      </c>
      <c r="B445" s="87">
        <v>32</v>
      </c>
      <c r="C445" s="87" t="s">
        <v>155</v>
      </c>
      <c r="D445" s="87">
        <v>0.17326720000000001</v>
      </c>
      <c r="E445" s="87">
        <v>6.8237580000000006E-2</v>
      </c>
    </row>
    <row r="446" spans="1:5" x14ac:dyDescent="0.25">
      <c r="A446" s="86" t="s">
        <v>160</v>
      </c>
      <c r="B446" s="87">
        <v>32</v>
      </c>
      <c r="C446" s="87" t="s">
        <v>151</v>
      </c>
      <c r="D446" s="87">
        <v>0.17387446000000001</v>
      </c>
      <c r="E446" s="87">
        <v>6.4527970000000004E-2</v>
      </c>
    </row>
    <row r="447" spans="1:5" x14ac:dyDescent="0.25">
      <c r="A447" s="86" t="s">
        <v>160</v>
      </c>
      <c r="B447" s="87">
        <v>32</v>
      </c>
      <c r="C447" s="87" t="s">
        <v>152</v>
      </c>
      <c r="D447" s="87">
        <v>0.18075066000000001</v>
      </c>
      <c r="E447" s="87">
        <v>5.4624390000000002E-2</v>
      </c>
    </row>
    <row r="448" spans="1:5" x14ac:dyDescent="0.25">
      <c r="A448" s="86" t="s">
        <v>160</v>
      </c>
      <c r="B448" s="87">
        <v>32</v>
      </c>
      <c r="C448" s="87" t="s">
        <v>158</v>
      </c>
      <c r="D448" s="87">
        <v>0.18157993</v>
      </c>
      <c r="E448" s="87">
        <v>6.9832580000000005E-2</v>
      </c>
    </row>
    <row r="449" spans="1:5" x14ac:dyDescent="0.25">
      <c r="A449" s="86" t="s">
        <v>160</v>
      </c>
      <c r="B449" s="87">
        <v>32</v>
      </c>
      <c r="C449" s="87" t="s">
        <v>150</v>
      </c>
      <c r="D449" s="87">
        <v>0.19198267999999999</v>
      </c>
      <c r="E449" s="87">
        <v>4.7065040000000002E-2</v>
      </c>
    </row>
    <row r="450" spans="1:5" x14ac:dyDescent="0.25">
      <c r="A450" s="86" t="s">
        <v>160</v>
      </c>
      <c r="B450" s="87">
        <v>32</v>
      </c>
      <c r="C450" s="87" t="s">
        <v>146</v>
      </c>
      <c r="D450" s="87">
        <v>0.21416731999999999</v>
      </c>
      <c r="E450" s="87">
        <v>0.11460909</v>
      </c>
    </row>
    <row r="451" spans="1:5" x14ac:dyDescent="0.25">
      <c r="A451" s="86" t="s">
        <v>160</v>
      </c>
      <c r="B451" s="87">
        <v>32</v>
      </c>
      <c r="C451" s="87" t="s">
        <v>147</v>
      </c>
      <c r="D451" s="87">
        <v>0.21436239000000001</v>
      </c>
      <c r="E451" s="87">
        <v>4.1265950000000003E-2</v>
      </c>
    </row>
    <row r="452" spans="1:5" x14ac:dyDescent="0.25">
      <c r="A452" s="86" t="s">
        <v>160</v>
      </c>
      <c r="B452" s="87">
        <v>32</v>
      </c>
      <c r="C452" s="87" t="s">
        <v>161</v>
      </c>
      <c r="D452" s="87">
        <v>0.22188231999999999</v>
      </c>
      <c r="E452" s="87">
        <v>4.8542179999999997E-2</v>
      </c>
    </row>
    <row r="453" spans="1:5" x14ac:dyDescent="0.25">
      <c r="A453" s="86" t="s">
        <v>160</v>
      </c>
      <c r="B453" s="87">
        <v>32</v>
      </c>
      <c r="C453" s="87" t="s">
        <v>149</v>
      </c>
      <c r="D453" s="87">
        <v>0.23916818000000001</v>
      </c>
      <c r="E453" s="87">
        <v>4.3193830000000003E-2</v>
      </c>
    </row>
    <row r="454" spans="1:5" x14ac:dyDescent="0.25">
      <c r="A454" s="86" t="s">
        <v>160</v>
      </c>
      <c r="B454" s="87">
        <v>32</v>
      </c>
      <c r="C454" s="87" t="s">
        <v>148</v>
      </c>
      <c r="D454" s="87">
        <v>0.24144549000000001</v>
      </c>
      <c r="E454" s="87">
        <v>7.0309010000000005E-2</v>
      </c>
    </row>
    <row r="455" spans="1:5" x14ac:dyDescent="0.25">
      <c r="A455" s="86" t="s">
        <v>160</v>
      </c>
      <c r="B455" s="87">
        <v>32</v>
      </c>
      <c r="C455" s="87" t="s">
        <v>143</v>
      </c>
      <c r="D455" s="87">
        <v>0.26328888</v>
      </c>
      <c r="E455" s="87">
        <v>7.0883459999999995E-2</v>
      </c>
    </row>
    <row r="456" spans="1:5" x14ac:dyDescent="0.25">
      <c r="A456" s="86" t="s">
        <v>160</v>
      </c>
      <c r="B456" s="87">
        <v>32</v>
      </c>
      <c r="C456" s="87" t="s">
        <v>9</v>
      </c>
      <c r="D456" s="87">
        <v>0.27789583000000001</v>
      </c>
      <c r="E456" s="87">
        <v>5.1407630000000003E-2</v>
      </c>
    </row>
    <row r="457" spans="1:5" x14ac:dyDescent="0.25">
      <c r="A457" s="86" t="s">
        <v>160</v>
      </c>
      <c r="B457" s="87">
        <v>32</v>
      </c>
      <c r="C457" s="87" t="s">
        <v>145</v>
      </c>
      <c r="D457" s="87">
        <v>0.35566086000000002</v>
      </c>
      <c r="E457" s="87">
        <v>7.2945209999999996E-2</v>
      </c>
    </row>
    <row r="458" spans="1:5" x14ac:dyDescent="0.25">
      <c r="A458" s="86" t="s">
        <v>160</v>
      </c>
      <c r="B458" s="87">
        <v>32</v>
      </c>
      <c r="C458" s="87" t="s">
        <v>157</v>
      </c>
      <c r="D458" s="87">
        <v>0.44777602999999999</v>
      </c>
      <c r="E458" s="87">
        <v>8.5492700000000005E-2</v>
      </c>
    </row>
    <row r="459" spans="1:5" x14ac:dyDescent="0.25">
      <c r="A459" s="86" t="s">
        <v>157</v>
      </c>
      <c r="B459" s="87">
        <v>33</v>
      </c>
      <c r="C459" s="87" t="s">
        <v>160</v>
      </c>
      <c r="D459" s="87">
        <v>0.68504482</v>
      </c>
      <c r="E459" s="87">
        <v>7.6130260000000005E-2</v>
      </c>
    </row>
    <row r="460" spans="1:5" x14ac:dyDescent="0.25">
      <c r="A460" s="86" t="s">
        <v>157</v>
      </c>
      <c r="B460" s="87">
        <v>33</v>
      </c>
      <c r="C460" s="87" t="s">
        <v>153</v>
      </c>
      <c r="D460" s="87">
        <v>0.78169880999999997</v>
      </c>
      <c r="E460" s="87">
        <v>6.2118809999999997E-2</v>
      </c>
    </row>
    <row r="461" spans="1:5" x14ac:dyDescent="0.25">
      <c r="A461" s="86" t="s">
        <v>157</v>
      </c>
      <c r="B461" s="87">
        <v>33</v>
      </c>
      <c r="C461" s="87" t="s">
        <v>146</v>
      </c>
      <c r="D461" s="87">
        <v>0.82827472000000002</v>
      </c>
      <c r="E461" s="87">
        <v>6.9245080000000001E-2</v>
      </c>
    </row>
    <row r="462" spans="1:5" x14ac:dyDescent="0.25">
      <c r="A462" s="86" t="s">
        <v>157</v>
      </c>
      <c r="B462" s="87">
        <v>33</v>
      </c>
      <c r="C462" s="87" t="s">
        <v>152</v>
      </c>
      <c r="D462" s="87">
        <v>0.89471193000000004</v>
      </c>
      <c r="E462" s="87">
        <v>6.3167219999999996E-2</v>
      </c>
    </row>
    <row r="463" spans="1:5" x14ac:dyDescent="0.25">
      <c r="A463" s="86" t="s">
        <v>157</v>
      </c>
      <c r="B463" s="87">
        <v>33</v>
      </c>
      <c r="C463" s="87" t="s">
        <v>147</v>
      </c>
      <c r="D463" s="87">
        <v>0.91972206000000001</v>
      </c>
      <c r="E463" s="87">
        <v>4.1877079999999997E-2</v>
      </c>
    </row>
    <row r="464" spans="1:5" x14ac:dyDescent="0.25">
      <c r="A464" s="86" t="s">
        <v>157</v>
      </c>
      <c r="B464" s="87">
        <v>33</v>
      </c>
      <c r="C464" s="87" t="s">
        <v>155</v>
      </c>
      <c r="D464" s="87">
        <v>0.96856112000000005</v>
      </c>
      <c r="E464" s="87">
        <v>4.3558350000000003E-2</v>
      </c>
    </row>
    <row r="465" spans="1:5" x14ac:dyDescent="0.25">
      <c r="A465" s="86" t="s">
        <v>157</v>
      </c>
      <c r="B465" s="87">
        <v>33</v>
      </c>
      <c r="C465" s="87" t="s">
        <v>149</v>
      </c>
      <c r="D465" s="87">
        <v>0.97241496000000005</v>
      </c>
      <c r="E465" s="87">
        <v>0.10957807999999999</v>
      </c>
    </row>
    <row r="466" spans="1:5" x14ac:dyDescent="0.25">
      <c r="A466" s="86" t="s">
        <v>157</v>
      </c>
      <c r="B466" s="87">
        <v>33</v>
      </c>
      <c r="C466" s="87" t="s">
        <v>156</v>
      </c>
      <c r="D466" s="87">
        <v>0.99097356000000003</v>
      </c>
      <c r="E466" s="87">
        <v>7.8404509999999997E-2</v>
      </c>
    </row>
    <row r="467" spans="1:5" x14ac:dyDescent="0.25">
      <c r="A467" s="86" t="s">
        <v>155</v>
      </c>
      <c r="B467" s="87">
        <v>34</v>
      </c>
      <c r="C467" s="87" t="s">
        <v>152</v>
      </c>
      <c r="D467" s="87">
        <v>0.71279895000000004</v>
      </c>
      <c r="E467" s="87">
        <v>6.7745390000000003E-2</v>
      </c>
    </row>
    <row r="468" spans="1:5" x14ac:dyDescent="0.25">
      <c r="A468" s="86" t="s">
        <v>155</v>
      </c>
      <c r="B468" s="87">
        <v>34</v>
      </c>
      <c r="C468" s="87" t="s">
        <v>147</v>
      </c>
      <c r="D468" s="87">
        <v>0.95399254</v>
      </c>
      <c r="E468" s="87">
        <v>6.1321809999999997E-2</v>
      </c>
    </row>
    <row r="469" spans="1:5" x14ac:dyDescent="0.25">
      <c r="A469" s="86" t="s">
        <v>145</v>
      </c>
      <c r="B469" s="87">
        <v>35</v>
      </c>
      <c r="C469" s="87" t="s">
        <v>156</v>
      </c>
      <c r="D469" s="87">
        <v>3.6458320000000002E-2</v>
      </c>
      <c r="E469" s="87">
        <v>6.4998940000000005E-2</v>
      </c>
    </row>
    <row r="470" spans="1:5" x14ac:dyDescent="0.25">
      <c r="A470" s="86" t="s">
        <v>145</v>
      </c>
      <c r="B470" s="87">
        <v>35</v>
      </c>
      <c r="C470" s="87" t="s">
        <v>154</v>
      </c>
      <c r="D470" s="87">
        <v>0.1173664</v>
      </c>
      <c r="E470" s="87">
        <v>9.2572689999999999E-2</v>
      </c>
    </row>
    <row r="471" spans="1:5" x14ac:dyDescent="0.25">
      <c r="A471" s="86" t="s">
        <v>145</v>
      </c>
      <c r="B471" s="87">
        <v>35</v>
      </c>
      <c r="C471" s="87" t="s">
        <v>152</v>
      </c>
      <c r="D471" s="87">
        <v>0.17242215</v>
      </c>
      <c r="E471" s="87">
        <v>4.108299E-2</v>
      </c>
    </row>
    <row r="472" spans="1:5" x14ac:dyDescent="0.25">
      <c r="A472" s="86" t="s">
        <v>145</v>
      </c>
      <c r="B472" s="87">
        <v>35</v>
      </c>
      <c r="C472" s="87" t="s">
        <v>148</v>
      </c>
      <c r="D472" s="87">
        <v>0.17667847</v>
      </c>
      <c r="E472" s="87">
        <v>6.2698359999999995E-2</v>
      </c>
    </row>
    <row r="473" spans="1:5" x14ac:dyDescent="0.25">
      <c r="A473" s="86" t="s">
        <v>145</v>
      </c>
      <c r="B473" s="87">
        <v>35</v>
      </c>
      <c r="C473" s="87" t="s">
        <v>9</v>
      </c>
      <c r="D473" s="87">
        <v>0.19339513999999999</v>
      </c>
      <c r="E473" s="87">
        <v>5.8795739999999999E-2</v>
      </c>
    </row>
    <row r="474" spans="1:5" x14ac:dyDescent="0.25">
      <c r="A474" s="86" t="s">
        <v>145</v>
      </c>
      <c r="B474" s="87">
        <v>35</v>
      </c>
      <c r="C474" s="87" t="s">
        <v>160</v>
      </c>
      <c r="D474" s="87">
        <v>0.20586515999999999</v>
      </c>
      <c r="E474" s="87">
        <v>4.3197020000000003E-2</v>
      </c>
    </row>
    <row r="475" spans="1:5" x14ac:dyDescent="0.25">
      <c r="A475" s="86" t="s">
        <v>145</v>
      </c>
      <c r="B475" s="87">
        <v>35</v>
      </c>
      <c r="C475" s="87" t="s">
        <v>158</v>
      </c>
      <c r="D475" s="87">
        <v>0.21877178</v>
      </c>
      <c r="E475" s="87">
        <v>5.7445660000000003E-2</v>
      </c>
    </row>
    <row r="476" spans="1:5" x14ac:dyDescent="0.25">
      <c r="A476" s="86" t="s">
        <v>145</v>
      </c>
      <c r="B476" s="87">
        <v>35</v>
      </c>
      <c r="C476" s="87" t="s">
        <v>159</v>
      </c>
      <c r="D476" s="87">
        <v>0.23410402999999999</v>
      </c>
      <c r="E476" s="87">
        <v>7.4962749999999995E-2</v>
      </c>
    </row>
    <row r="477" spans="1:5" x14ac:dyDescent="0.25">
      <c r="A477" s="86" t="s">
        <v>145</v>
      </c>
      <c r="B477" s="87">
        <v>35</v>
      </c>
      <c r="C477" s="87" t="s">
        <v>151</v>
      </c>
      <c r="D477" s="87">
        <v>0.24020105999999999</v>
      </c>
      <c r="E477" s="87">
        <v>9.3065110000000006E-2</v>
      </c>
    </row>
    <row r="478" spans="1:5" x14ac:dyDescent="0.25">
      <c r="A478" s="86" t="s">
        <v>145</v>
      </c>
      <c r="B478" s="87">
        <v>35</v>
      </c>
      <c r="C478" s="87" t="s">
        <v>147</v>
      </c>
      <c r="D478" s="87">
        <v>0.24078358999999999</v>
      </c>
      <c r="E478" s="87">
        <v>3.9045150000000001E-2</v>
      </c>
    </row>
    <row r="479" spans="1:5" x14ac:dyDescent="0.25">
      <c r="A479" s="86" t="s">
        <v>145</v>
      </c>
      <c r="B479" s="87">
        <v>35</v>
      </c>
      <c r="C479" s="87" t="s">
        <v>153</v>
      </c>
      <c r="D479" s="87">
        <v>0.25564384000000001</v>
      </c>
      <c r="E479" s="87">
        <v>4.1340740000000001E-2</v>
      </c>
    </row>
    <row r="480" spans="1:5" x14ac:dyDescent="0.25">
      <c r="A480" s="86" t="s">
        <v>145</v>
      </c>
      <c r="B480" s="87">
        <v>35</v>
      </c>
      <c r="C480" s="87" t="s">
        <v>155</v>
      </c>
      <c r="D480" s="87">
        <v>0.26586087000000003</v>
      </c>
      <c r="E480" s="87">
        <v>4.5509279999999999E-2</v>
      </c>
    </row>
    <row r="481" spans="1:5" x14ac:dyDescent="0.25">
      <c r="A481" s="86" t="s">
        <v>145</v>
      </c>
      <c r="B481" s="87">
        <v>35</v>
      </c>
      <c r="C481" s="87" t="s">
        <v>161</v>
      </c>
      <c r="D481" s="87">
        <v>0.28042599000000001</v>
      </c>
      <c r="E481" s="87">
        <v>5.643927E-2</v>
      </c>
    </row>
    <row r="482" spans="1:5" x14ac:dyDescent="0.25">
      <c r="A482" s="86" t="s">
        <v>145</v>
      </c>
      <c r="B482" s="87">
        <v>35</v>
      </c>
      <c r="C482" s="87" t="s">
        <v>149</v>
      </c>
      <c r="D482" s="87">
        <v>0.29350838000000001</v>
      </c>
      <c r="E482" s="87">
        <v>5.3539009999999998E-2</v>
      </c>
    </row>
    <row r="483" spans="1:5" x14ac:dyDescent="0.25">
      <c r="A483" s="86" t="s">
        <v>145</v>
      </c>
      <c r="B483" s="87">
        <v>35</v>
      </c>
      <c r="C483" s="87" t="s">
        <v>146</v>
      </c>
      <c r="D483" s="87">
        <v>0.41060938000000002</v>
      </c>
      <c r="E483" s="87">
        <v>6.4790159999999999E-2</v>
      </c>
    </row>
    <row r="484" spans="1:5" x14ac:dyDescent="0.25">
      <c r="A484" s="86" t="s">
        <v>145</v>
      </c>
      <c r="B484" s="87">
        <v>35</v>
      </c>
      <c r="C484" s="87" t="s">
        <v>150</v>
      </c>
      <c r="D484" s="87">
        <v>0.84083569999999996</v>
      </c>
      <c r="E484" s="87">
        <v>4.0320160000000001E-2</v>
      </c>
    </row>
    <row r="485" spans="1:5" x14ac:dyDescent="0.25">
      <c r="A485" s="86" t="s">
        <v>145</v>
      </c>
      <c r="B485" s="87">
        <v>35</v>
      </c>
      <c r="C485" s="87" t="s">
        <v>144</v>
      </c>
      <c r="D485" s="87">
        <v>1.13346725</v>
      </c>
      <c r="E485" s="87">
        <v>9.0102660000000001E-2</v>
      </c>
    </row>
    <row r="486" spans="1:5" x14ac:dyDescent="0.25">
      <c r="A486" s="86" t="s">
        <v>152</v>
      </c>
      <c r="B486" s="87">
        <v>36</v>
      </c>
      <c r="C486" s="87" t="s">
        <v>157</v>
      </c>
      <c r="D486" s="87">
        <v>0.16740853</v>
      </c>
      <c r="E486" s="87">
        <v>2.3910939999999999E-2</v>
      </c>
    </row>
    <row r="487" spans="1:5" x14ac:dyDescent="0.25">
      <c r="A487" s="86" t="s">
        <v>152</v>
      </c>
      <c r="B487" s="87">
        <v>36</v>
      </c>
      <c r="C487" s="87" t="s">
        <v>160</v>
      </c>
      <c r="D487" s="87">
        <v>0.54778983999999997</v>
      </c>
      <c r="E487" s="87">
        <v>2.3982360000000001E-2</v>
      </c>
    </row>
    <row r="488" spans="1:5" x14ac:dyDescent="0.25">
      <c r="A488" s="86" t="s">
        <v>152</v>
      </c>
      <c r="B488" s="87">
        <v>36</v>
      </c>
      <c r="C488" s="87" t="s">
        <v>149</v>
      </c>
      <c r="D488" s="87">
        <v>0.75923010999999996</v>
      </c>
      <c r="E488" s="87">
        <v>2.5992749999999998E-2</v>
      </c>
    </row>
    <row r="489" spans="1:5" x14ac:dyDescent="0.25">
      <c r="A489" s="86" t="s">
        <v>152</v>
      </c>
      <c r="B489" s="87">
        <v>36</v>
      </c>
      <c r="C489" s="87" t="s">
        <v>155</v>
      </c>
      <c r="D489" s="87">
        <v>0.78622428</v>
      </c>
      <c r="E489" s="87">
        <v>2.285744E-2</v>
      </c>
    </row>
    <row r="490" spans="1:5" x14ac:dyDescent="0.25">
      <c r="A490" s="86" t="s">
        <v>152</v>
      </c>
      <c r="B490" s="87">
        <v>36</v>
      </c>
      <c r="C490" s="87" t="s">
        <v>156</v>
      </c>
      <c r="D490" s="87">
        <v>0.89167025</v>
      </c>
      <c r="E490" s="87">
        <v>3.353304E-2</v>
      </c>
    </row>
    <row r="491" spans="1:5" x14ac:dyDescent="0.25">
      <c r="A491" s="86" t="s">
        <v>152</v>
      </c>
      <c r="B491" s="87">
        <v>36</v>
      </c>
      <c r="C491" s="87" t="s">
        <v>148</v>
      </c>
      <c r="D491" s="87">
        <v>0.89586913000000001</v>
      </c>
      <c r="E491" s="87">
        <v>3.3409990000000001E-2</v>
      </c>
    </row>
    <row r="492" spans="1:5" x14ac:dyDescent="0.25">
      <c r="A492" s="86" t="s">
        <v>152</v>
      </c>
      <c r="B492" s="87">
        <v>36</v>
      </c>
      <c r="C492" s="87" t="s">
        <v>161</v>
      </c>
      <c r="D492" s="87">
        <v>0.89917577999999998</v>
      </c>
      <c r="E492" s="87">
        <v>3.4310430000000003E-2</v>
      </c>
    </row>
    <row r="493" spans="1:5" x14ac:dyDescent="0.25">
      <c r="A493" s="86" t="s">
        <v>152</v>
      </c>
      <c r="B493" s="87">
        <v>36</v>
      </c>
      <c r="C493" s="87" t="s">
        <v>9</v>
      </c>
      <c r="D493" s="87">
        <v>0.90890903000000001</v>
      </c>
      <c r="E493" s="87">
        <v>2.1534310000000001E-2</v>
      </c>
    </row>
    <row r="494" spans="1:5" x14ac:dyDescent="0.25">
      <c r="A494" s="86" t="s">
        <v>152</v>
      </c>
      <c r="B494" s="87">
        <v>36</v>
      </c>
      <c r="C494" s="87" t="s">
        <v>150</v>
      </c>
      <c r="D494" s="87">
        <v>0.91397468999999998</v>
      </c>
      <c r="E494" s="87">
        <v>3.0928919999999999E-2</v>
      </c>
    </row>
    <row r="495" spans="1:5" x14ac:dyDescent="0.25">
      <c r="A495" s="86" t="s">
        <v>152</v>
      </c>
      <c r="B495" s="87">
        <v>36</v>
      </c>
      <c r="C495" s="87" t="s">
        <v>158</v>
      </c>
      <c r="D495" s="87">
        <v>0.94015970000000004</v>
      </c>
      <c r="E495" s="87">
        <v>3.0371120000000001E-2</v>
      </c>
    </row>
    <row r="496" spans="1:5" x14ac:dyDescent="0.25">
      <c r="A496" s="86" t="s">
        <v>152</v>
      </c>
      <c r="B496" s="87">
        <v>36</v>
      </c>
      <c r="C496" s="87" t="s">
        <v>147</v>
      </c>
      <c r="D496" s="87">
        <v>0.94312523999999998</v>
      </c>
      <c r="E496" s="87">
        <v>2.0095080000000001E-2</v>
      </c>
    </row>
    <row r="497" spans="1:5" x14ac:dyDescent="0.25">
      <c r="A497" s="86" t="s">
        <v>152</v>
      </c>
      <c r="B497" s="87">
        <v>36</v>
      </c>
      <c r="C497" s="87" t="s">
        <v>151</v>
      </c>
      <c r="D497" s="87">
        <v>0.98235667999999998</v>
      </c>
      <c r="E497" s="87">
        <v>4.1158859999999999E-2</v>
      </c>
    </row>
    <row r="498" spans="1:5" x14ac:dyDescent="0.25">
      <c r="A498" s="86" t="s">
        <v>152</v>
      </c>
      <c r="B498" s="87">
        <v>36</v>
      </c>
      <c r="C498" s="87" t="s">
        <v>154</v>
      </c>
      <c r="D498" s="87">
        <v>0.98391415000000004</v>
      </c>
      <c r="E498" s="87">
        <v>4.1123569999999998E-2</v>
      </c>
    </row>
    <row r="499" spans="1:5" x14ac:dyDescent="0.25">
      <c r="A499" s="86" t="s">
        <v>152</v>
      </c>
      <c r="B499" s="87">
        <v>36</v>
      </c>
      <c r="C499" s="87" t="s">
        <v>146</v>
      </c>
      <c r="D499" s="87">
        <v>0.99169658999999999</v>
      </c>
      <c r="E499" s="87">
        <v>3.3875889999999999E-2</v>
      </c>
    </row>
    <row r="500" spans="1:5" x14ac:dyDescent="0.25">
      <c r="A500" s="86" t="s">
        <v>152</v>
      </c>
      <c r="B500" s="87">
        <v>36</v>
      </c>
      <c r="C500" s="87" t="s">
        <v>145</v>
      </c>
      <c r="D500" s="87">
        <v>0.99584169</v>
      </c>
      <c r="E500" s="87">
        <v>2.904371E-2</v>
      </c>
    </row>
    <row r="501" spans="1:5" x14ac:dyDescent="0.25">
      <c r="A501" s="86" t="s">
        <v>152</v>
      </c>
      <c r="B501" s="87">
        <v>36</v>
      </c>
      <c r="C501" s="87" t="s">
        <v>153</v>
      </c>
      <c r="D501" s="87">
        <v>1.0157566200000001</v>
      </c>
      <c r="E501" s="87">
        <v>2.2232399999999999E-2</v>
      </c>
    </row>
    <row r="502" spans="1:5" x14ac:dyDescent="0.25">
      <c r="A502" s="86" t="s">
        <v>152</v>
      </c>
      <c r="B502" s="87">
        <v>36</v>
      </c>
      <c r="C502" s="87" t="s">
        <v>159</v>
      </c>
      <c r="D502" s="87">
        <v>1.0280535</v>
      </c>
      <c r="E502" s="87">
        <v>3.146082E-2</v>
      </c>
    </row>
    <row r="503" spans="1:5" x14ac:dyDescent="0.25">
      <c r="A503" s="86" t="s">
        <v>152</v>
      </c>
      <c r="B503" s="87">
        <v>36</v>
      </c>
      <c r="C503" s="87" t="s">
        <v>143</v>
      </c>
      <c r="D503" s="87">
        <v>1.0347123199999999</v>
      </c>
      <c r="E503" s="87">
        <v>5.1027049999999997E-2</v>
      </c>
    </row>
    <row r="504" spans="1:5" x14ac:dyDescent="0.25">
      <c r="A504" s="86" t="s">
        <v>152</v>
      </c>
      <c r="B504" s="87">
        <v>36</v>
      </c>
      <c r="C504" s="87" t="s">
        <v>144</v>
      </c>
      <c r="D504" s="87">
        <v>1.05114408</v>
      </c>
      <c r="E504" s="87">
        <v>3.484027E-2</v>
      </c>
    </row>
    <row r="505" spans="1:5" x14ac:dyDescent="0.25">
      <c r="A505" s="86" t="s">
        <v>159</v>
      </c>
      <c r="B505" s="87">
        <v>37</v>
      </c>
      <c r="C505" s="87" t="s">
        <v>157</v>
      </c>
      <c r="D505" s="87">
        <v>0.41616360000000002</v>
      </c>
      <c r="E505" s="87">
        <v>2.4429650000000001E-2</v>
      </c>
    </row>
    <row r="506" spans="1:5" x14ac:dyDescent="0.25">
      <c r="A506" s="86" t="s">
        <v>159</v>
      </c>
      <c r="B506" s="87">
        <v>37</v>
      </c>
      <c r="C506" s="87" t="s">
        <v>145</v>
      </c>
      <c r="D506" s="87">
        <v>0.68517691000000003</v>
      </c>
      <c r="E506" s="87">
        <v>2.6792969999999999E-2</v>
      </c>
    </row>
    <row r="507" spans="1:5" x14ac:dyDescent="0.25">
      <c r="A507" s="86" t="s">
        <v>159</v>
      </c>
      <c r="B507" s="87">
        <v>37</v>
      </c>
      <c r="C507" s="87" t="s">
        <v>155</v>
      </c>
      <c r="D507" s="87">
        <v>0.69322866000000005</v>
      </c>
      <c r="E507" s="87">
        <v>2.4098419999999999E-2</v>
      </c>
    </row>
    <row r="508" spans="1:5" x14ac:dyDescent="0.25">
      <c r="A508" s="86" t="s">
        <v>159</v>
      </c>
      <c r="B508" s="87">
        <v>37</v>
      </c>
      <c r="C508" s="87" t="s">
        <v>156</v>
      </c>
      <c r="D508" s="87">
        <v>0.69584000000000001</v>
      </c>
      <c r="E508" s="87">
        <v>2.897185E-2</v>
      </c>
    </row>
    <row r="509" spans="1:5" x14ac:dyDescent="0.25">
      <c r="A509" s="86" t="s">
        <v>159</v>
      </c>
      <c r="B509" s="87">
        <v>37</v>
      </c>
      <c r="C509" s="87" t="s">
        <v>153</v>
      </c>
      <c r="D509" s="87">
        <v>0.70694398000000003</v>
      </c>
      <c r="E509" s="87">
        <v>1.724786E-2</v>
      </c>
    </row>
    <row r="510" spans="1:5" x14ac:dyDescent="0.25">
      <c r="A510" s="86" t="s">
        <v>159</v>
      </c>
      <c r="B510" s="87">
        <v>37</v>
      </c>
      <c r="C510" s="87" t="s">
        <v>148</v>
      </c>
      <c r="D510" s="87">
        <v>0.70972126000000002</v>
      </c>
      <c r="E510" s="87">
        <v>2.9230349999999999E-2</v>
      </c>
    </row>
    <row r="511" spans="1:5" x14ac:dyDescent="0.25">
      <c r="A511" s="86" t="s">
        <v>159</v>
      </c>
      <c r="B511" s="87">
        <v>37</v>
      </c>
      <c r="C511" s="87" t="s">
        <v>160</v>
      </c>
      <c r="D511" s="87">
        <v>0.73429924000000002</v>
      </c>
      <c r="E511" s="87">
        <v>2.4030490000000002E-2</v>
      </c>
    </row>
    <row r="512" spans="1:5" x14ac:dyDescent="0.25">
      <c r="A512" s="86" t="s">
        <v>159</v>
      </c>
      <c r="B512" s="87">
        <v>37</v>
      </c>
      <c r="C512" s="87" t="s">
        <v>154</v>
      </c>
      <c r="D512" s="87">
        <v>0.73728819000000001</v>
      </c>
      <c r="E512" s="87">
        <v>2.8936259999999998E-2</v>
      </c>
    </row>
    <row r="513" spans="1:5" x14ac:dyDescent="0.25">
      <c r="A513" s="86" t="s">
        <v>159</v>
      </c>
      <c r="B513" s="87">
        <v>37</v>
      </c>
      <c r="C513" s="87" t="s">
        <v>152</v>
      </c>
      <c r="D513" s="87">
        <v>0.74074426999999998</v>
      </c>
      <c r="E513" s="87">
        <v>1.8732619999999998E-2</v>
      </c>
    </row>
    <row r="514" spans="1:5" x14ac:dyDescent="0.25">
      <c r="A514" s="86" t="s">
        <v>159</v>
      </c>
      <c r="B514" s="87">
        <v>37</v>
      </c>
      <c r="C514" s="87" t="s">
        <v>147</v>
      </c>
      <c r="D514" s="87">
        <v>0.74621607999999995</v>
      </c>
      <c r="E514" s="87">
        <v>1.988436E-2</v>
      </c>
    </row>
    <row r="515" spans="1:5" x14ac:dyDescent="0.25">
      <c r="A515" s="86" t="s">
        <v>159</v>
      </c>
      <c r="B515" s="87">
        <v>37</v>
      </c>
      <c r="C515" s="87" t="s">
        <v>150</v>
      </c>
      <c r="D515" s="87">
        <v>0.77569162000000003</v>
      </c>
      <c r="E515" s="87">
        <v>3.012329E-2</v>
      </c>
    </row>
    <row r="516" spans="1:5" x14ac:dyDescent="0.25">
      <c r="A516" s="86" t="s">
        <v>159</v>
      </c>
      <c r="B516" s="87">
        <v>37</v>
      </c>
      <c r="C516" s="87" t="s">
        <v>161</v>
      </c>
      <c r="D516" s="87">
        <v>0.77868192000000003</v>
      </c>
      <c r="E516" s="87">
        <v>3.5062929999999999E-2</v>
      </c>
    </row>
    <row r="517" spans="1:5" x14ac:dyDescent="0.25">
      <c r="A517" s="86" t="s">
        <v>159</v>
      </c>
      <c r="B517" s="87">
        <v>37</v>
      </c>
      <c r="C517" s="87" t="s">
        <v>144</v>
      </c>
      <c r="D517" s="87">
        <v>0.80755376000000001</v>
      </c>
      <c r="E517" s="87">
        <v>3.1590970000000003E-2</v>
      </c>
    </row>
    <row r="518" spans="1:5" x14ac:dyDescent="0.25">
      <c r="A518" s="86" t="s">
        <v>159</v>
      </c>
      <c r="B518" s="87">
        <v>37</v>
      </c>
      <c r="C518" s="87" t="s">
        <v>9</v>
      </c>
      <c r="D518" s="87">
        <v>0.82431531999999996</v>
      </c>
      <c r="E518" s="87">
        <v>2.564139E-2</v>
      </c>
    </row>
    <row r="519" spans="1:5" x14ac:dyDescent="0.25">
      <c r="A519" s="86" t="s">
        <v>159</v>
      </c>
      <c r="B519" s="87">
        <v>37</v>
      </c>
      <c r="C519" s="87" t="s">
        <v>146</v>
      </c>
      <c r="D519" s="87">
        <v>0.85500169999999998</v>
      </c>
      <c r="E519" s="87">
        <v>3.5371850000000003E-2</v>
      </c>
    </row>
    <row r="520" spans="1:5" x14ac:dyDescent="0.25">
      <c r="A520" s="86" t="s">
        <v>159</v>
      </c>
      <c r="B520" s="87">
        <v>37</v>
      </c>
      <c r="C520" s="87" t="s">
        <v>149</v>
      </c>
      <c r="D520" s="87">
        <v>0.87716121999999996</v>
      </c>
      <c r="E520" s="87">
        <v>2.971996E-2</v>
      </c>
    </row>
    <row r="521" spans="1:5" x14ac:dyDescent="0.25">
      <c r="A521" s="86" t="s">
        <v>159</v>
      </c>
      <c r="B521" s="87">
        <v>37</v>
      </c>
      <c r="C521" s="87" t="s">
        <v>158</v>
      </c>
      <c r="D521" s="87">
        <v>0.89660574000000004</v>
      </c>
      <c r="E521" s="87">
        <v>2.7450240000000001E-2</v>
      </c>
    </row>
    <row r="522" spans="1:5" x14ac:dyDescent="0.25">
      <c r="A522" s="86" t="s">
        <v>159</v>
      </c>
      <c r="B522" s="87">
        <v>37</v>
      </c>
      <c r="C522" s="87" t="s">
        <v>151</v>
      </c>
      <c r="D522" s="87">
        <v>0.94313329999999995</v>
      </c>
      <c r="E522" s="87">
        <v>3.3976399999999997E-2</v>
      </c>
    </row>
    <row r="523" spans="1:5" x14ac:dyDescent="0.25">
      <c r="A523" s="86" t="s">
        <v>159</v>
      </c>
      <c r="B523" s="87">
        <v>37</v>
      </c>
      <c r="C523" s="87" t="s">
        <v>143</v>
      </c>
      <c r="D523" s="87">
        <v>0.97693587999999998</v>
      </c>
      <c r="E523" s="87">
        <v>3.4545220000000001E-2</v>
      </c>
    </row>
    <row r="524" spans="1:5" x14ac:dyDescent="0.25">
      <c r="A524" s="86" t="s">
        <v>160</v>
      </c>
      <c r="B524" s="87">
        <v>38</v>
      </c>
      <c r="C524" s="87" t="s">
        <v>157</v>
      </c>
      <c r="D524" s="87">
        <v>0.19683890000000001</v>
      </c>
      <c r="E524" s="87">
        <v>3.5453690000000003E-2</v>
      </c>
    </row>
    <row r="525" spans="1:5" x14ac:dyDescent="0.25">
      <c r="A525" s="86" t="s">
        <v>160</v>
      </c>
      <c r="B525" s="87">
        <v>38</v>
      </c>
      <c r="C525" s="87" t="s">
        <v>153</v>
      </c>
      <c r="D525" s="87">
        <v>0.31069867000000001</v>
      </c>
      <c r="E525" s="87">
        <v>2.4942099999999998E-2</v>
      </c>
    </row>
    <row r="526" spans="1:5" x14ac:dyDescent="0.25">
      <c r="A526" s="86" t="s">
        <v>160</v>
      </c>
      <c r="B526" s="87">
        <v>38</v>
      </c>
      <c r="C526" s="87" t="s">
        <v>156</v>
      </c>
      <c r="D526" s="87">
        <v>0.33902360999999998</v>
      </c>
      <c r="E526" s="87">
        <v>4.444625E-2</v>
      </c>
    </row>
    <row r="527" spans="1:5" x14ac:dyDescent="0.25">
      <c r="A527" s="86" t="s">
        <v>160</v>
      </c>
      <c r="B527" s="87">
        <v>38</v>
      </c>
      <c r="C527" s="87" t="s">
        <v>148</v>
      </c>
      <c r="D527" s="87">
        <v>0.42987754</v>
      </c>
      <c r="E527" s="87">
        <v>3.1330240000000002E-2</v>
      </c>
    </row>
    <row r="528" spans="1:5" x14ac:dyDescent="0.25">
      <c r="A528" s="86" t="s">
        <v>160</v>
      </c>
      <c r="B528" s="87">
        <v>38</v>
      </c>
      <c r="C528" s="87" t="s">
        <v>144</v>
      </c>
      <c r="D528" s="87">
        <v>0.54690081000000001</v>
      </c>
      <c r="E528" s="87">
        <v>4.4899420000000002E-2</v>
      </c>
    </row>
    <row r="529" spans="1:5" x14ac:dyDescent="0.25">
      <c r="A529" s="86" t="s">
        <v>160</v>
      </c>
      <c r="B529" s="87">
        <v>38</v>
      </c>
      <c r="C529" s="87" t="s">
        <v>152</v>
      </c>
      <c r="D529" s="87">
        <v>0.57829065000000002</v>
      </c>
      <c r="E529" s="87">
        <v>2.0430879999999998E-2</v>
      </c>
    </row>
    <row r="530" spans="1:5" x14ac:dyDescent="0.25">
      <c r="A530" s="86" t="s">
        <v>160</v>
      </c>
      <c r="B530" s="87">
        <v>38</v>
      </c>
      <c r="C530" s="87" t="s">
        <v>158</v>
      </c>
      <c r="D530" s="87">
        <v>0.61968869999999998</v>
      </c>
      <c r="E530" s="87">
        <v>3.9744710000000003E-2</v>
      </c>
    </row>
    <row r="531" spans="1:5" x14ac:dyDescent="0.25">
      <c r="A531" s="86" t="s">
        <v>160</v>
      </c>
      <c r="B531" s="87">
        <v>38</v>
      </c>
      <c r="C531" s="87" t="s">
        <v>149</v>
      </c>
      <c r="D531" s="87">
        <v>0.62743161000000003</v>
      </c>
      <c r="E531" s="87">
        <v>2.534366E-2</v>
      </c>
    </row>
    <row r="532" spans="1:5" x14ac:dyDescent="0.25">
      <c r="A532" s="86" t="s">
        <v>160</v>
      </c>
      <c r="B532" s="87">
        <v>38</v>
      </c>
      <c r="C532" s="87" t="s">
        <v>154</v>
      </c>
      <c r="D532" s="87">
        <v>0.71075591999999999</v>
      </c>
      <c r="E532" s="87">
        <v>2.9984980000000001E-2</v>
      </c>
    </row>
    <row r="533" spans="1:5" x14ac:dyDescent="0.25">
      <c r="A533" s="86" t="s">
        <v>160</v>
      </c>
      <c r="B533" s="87">
        <v>38</v>
      </c>
      <c r="C533" s="87" t="s">
        <v>146</v>
      </c>
      <c r="D533" s="87">
        <v>0.71698854000000001</v>
      </c>
      <c r="E533" s="87">
        <v>4.7941119999999997E-2</v>
      </c>
    </row>
    <row r="534" spans="1:5" x14ac:dyDescent="0.25">
      <c r="A534" s="86" t="s">
        <v>160</v>
      </c>
      <c r="B534" s="87">
        <v>38</v>
      </c>
      <c r="C534" s="87" t="s">
        <v>151</v>
      </c>
      <c r="D534" s="87">
        <v>0.75492903</v>
      </c>
      <c r="E534" s="87">
        <v>3.8670139999999999E-2</v>
      </c>
    </row>
    <row r="535" spans="1:5" x14ac:dyDescent="0.25">
      <c r="A535" s="86" t="s">
        <v>160</v>
      </c>
      <c r="B535" s="87">
        <v>38</v>
      </c>
      <c r="C535" s="87" t="s">
        <v>159</v>
      </c>
      <c r="D535" s="87">
        <v>0.75782631</v>
      </c>
      <c r="E535" s="87">
        <v>4.0891629999999998E-2</v>
      </c>
    </row>
    <row r="536" spans="1:5" x14ac:dyDescent="0.25">
      <c r="A536" s="86" t="s">
        <v>160</v>
      </c>
      <c r="B536" s="87">
        <v>38</v>
      </c>
      <c r="C536" s="87" t="s">
        <v>150</v>
      </c>
      <c r="D536" s="87">
        <v>0.80927452</v>
      </c>
      <c r="E536" s="87">
        <v>4.2023049999999999E-2</v>
      </c>
    </row>
    <row r="537" spans="1:5" x14ac:dyDescent="0.25">
      <c r="A537" s="86" t="s">
        <v>160</v>
      </c>
      <c r="B537" s="87">
        <v>38</v>
      </c>
      <c r="C537" s="87" t="s">
        <v>145</v>
      </c>
      <c r="D537" s="87">
        <v>0.83687946999999996</v>
      </c>
      <c r="E537" s="87">
        <v>3.654744E-2</v>
      </c>
    </row>
    <row r="538" spans="1:5" x14ac:dyDescent="0.25">
      <c r="A538" s="86" t="s">
        <v>160</v>
      </c>
      <c r="B538" s="87">
        <v>38</v>
      </c>
      <c r="C538" s="87" t="s">
        <v>143</v>
      </c>
      <c r="D538" s="87">
        <v>0.85710923999999999</v>
      </c>
      <c r="E538" s="87">
        <v>3.8126430000000003E-2</v>
      </c>
    </row>
    <row r="539" spans="1:5" x14ac:dyDescent="0.25">
      <c r="A539" s="86" t="s">
        <v>160</v>
      </c>
      <c r="B539" s="87">
        <v>38</v>
      </c>
      <c r="C539" s="87" t="s">
        <v>155</v>
      </c>
      <c r="D539" s="87">
        <v>1.0326326100000001</v>
      </c>
      <c r="E539" s="87">
        <v>2.649489E-2</v>
      </c>
    </row>
    <row r="540" spans="1:5" x14ac:dyDescent="0.25">
      <c r="A540" s="86" t="s">
        <v>160</v>
      </c>
      <c r="B540" s="87">
        <v>38</v>
      </c>
      <c r="C540" s="87" t="s">
        <v>147</v>
      </c>
      <c r="D540" s="87">
        <v>1.05126019</v>
      </c>
      <c r="E540" s="87">
        <v>2.279432E-2</v>
      </c>
    </row>
    <row r="541" spans="1:5" x14ac:dyDescent="0.25">
      <c r="A541" s="86" t="s">
        <v>160</v>
      </c>
      <c r="B541" s="87">
        <v>38</v>
      </c>
      <c r="C541" s="87" t="s">
        <v>9</v>
      </c>
      <c r="D541" s="87">
        <v>1.0783748900000001</v>
      </c>
      <c r="E541" s="87">
        <v>3.3387939999999998E-2</v>
      </c>
    </row>
    <row r="542" spans="1:5" x14ac:dyDescent="0.25">
      <c r="A542" s="86" t="s">
        <v>160</v>
      </c>
      <c r="B542" s="87">
        <v>38</v>
      </c>
      <c r="C542" s="87" t="s">
        <v>161</v>
      </c>
      <c r="D542" s="87">
        <v>1.09501179</v>
      </c>
      <c r="E542" s="87">
        <v>5.1688650000000003E-2</v>
      </c>
    </row>
    <row r="543" spans="1:5" x14ac:dyDescent="0.25">
      <c r="A543" s="86" t="s">
        <v>9</v>
      </c>
      <c r="B543" s="87">
        <v>39</v>
      </c>
      <c r="C543" s="87" t="s">
        <v>157</v>
      </c>
      <c r="D543" s="87">
        <v>0.53826085000000001</v>
      </c>
      <c r="E543" s="87">
        <v>4.4677920000000003E-2</v>
      </c>
    </row>
    <row r="544" spans="1:5" x14ac:dyDescent="0.25">
      <c r="A544" s="86" t="s">
        <v>9</v>
      </c>
      <c r="B544" s="87">
        <v>39</v>
      </c>
      <c r="C544" s="87" t="s">
        <v>146</v>
      </c>
      <c r="D544" s="87">
        <v>0.91311317000000003</v>
      </c>
      <c r="E544" s="87">
        <v>4.1948100000000002E-2</v>
      </c>
    </row>
    <row r="545" spans="1:5" x14ac:dyDescent="0.25">
      <c r="A545" s="86" t="s">
        <v>9</v>
      </c>
      <c r="B545" s="87">
        <v>39</v>
      </c>
      <c r="C545" s="87" t="s">
        <v>161</v>
      </c>
      <c r="D545" s="87">
        <v>0.92696248000000003</v>
      </c>
      <c r="E545" s="87">
        <v>8.9841820000000003E-2</v>
      </c>
    </row>
    <row r="546" spans="1:5" x14ac:dyDescent="0.25">
      <c r="A546" s="86" t="s">
        <v>9</v>
      </c>
      <c r="B546" s="87">
        <v>39</v>
      </c>
      <c r="C546" s="87" t="s">
        <v>155</v>
      </c>
      <c r="D546" s="87">
        <v>0.94052743999999999</v>
      </c>
      <c r="E546" s="87">
        <v>5.117878E-2</v>
      </c>
    </row>
    <row r="547" spans="1:5" x14ac:dyDescent="0.25">
      <c r="A547" s="86" t="s">
        <v>9</v>
      </c>
      <c r="B547" s="87">
        <v>39</v>
      </c>
      <c r="C547" s="87" t="s">
        <v>150</v>
      </c>
      <c r="D547" s="87">
        <v>0.96334989000000004</v>
      </c>
      <c r="E547" s="87">
        <v>4.2672950000000001E-2</v>
      </c>
    </row>
    <row r="548" spans="1:5" x14ac:dyDescent="0.25">
      <c r="A548" s="86" t="s">
        <v>9</v>
      </c>
      <c r="B548" s="87">
        <v>39</v>
      </c>
      <c r="C548" s="87" t="s">
        <v>160</v>
      </c>
      <c r="D548" s="87">
        <v>0.96674972999999997</v>
      </c>
      <c r="E548" s="87">
        <v>2.8477019999999999E-2</v>
      </c>
    </row>
    <row r="549" spans="1:5" x14ac:dyDescent="0.25">
      <c r="A549" s="86" t="s">
        <v>9</v>
      </c>
      <c r="B549" s="87">
        <v>39</v>
      </c>
      <c r="C549" s="87" t="s">
        <v>153</v>
      </c>
      <c r="D549" s="87">
        <v>0.98006866999999998</v>
      </c>
      <c r="E549" s="87">
        <v>3.1532329999999997E-2</v>
      </c>
    </row>
    <row r="550" spans="1:5" x14ac:dyDescent="0.25">
      <c r="A550" s="86" t="s">
        <v>9</v>
      </c>
      <c r="B550" s="87">
        <v>39</v>
      </c>
      <c r="C550" s="87" t="s">
        <v>144</v>
      </c>
      <c r="D550" s="87">
        <v>0.98587617999999999</v>
      </c>
      <c r="E550" s="87">
        <v>4.335551E-2</v>
      </c>
    </row>
    <row r="551" spans="1:5" x14ac:dyDescent="0.25">
      <c r="A551" s="86" t="s">
        <v>9</v>
      </c>
      <c r="B551" s="87">
        <v>39</v>
      </c>
      <c r="C551" s="87" t="s">
        <v>148</v>
      </c>
      <c r="D551" s="87">
        <v>0.98908965999999998</v>
      </c>
      <c r="E551" s="87">
        <v>3.9269499999999999E-2</v>
      </c>
    </row>
    <row r="552" spans="1:5" x14ac:dyDescent="0.25">
      <c r="A552" s="86" t="s">
        <v>9</v>
      </c>
      <c r="B552" s="87">
        <v>39</v>
      </c>
      <c r="C552" s="87" t="s">
        <v>147</v>
      </c>
      <c r="D552" s="87">
        <v>0.98953458000000005</v>
      </c>
      <c r="E552" s="87">
        <v>2.6233530000000001E-2</v>
      </c>
    </row>
    <row r="553" spans="1:5" x14ac:dyDescent="0.25">
      <c r="A553" s="86" t="s">
        <v>9</v>
      </c>
      <c r="B553" s="87">
        <v>39</v>
      </c>
      <c r="C553" s="87" t="s">
        <v>156</v>
      </c>
      <c r="D553" s="87">
        <v>1.00160564</v>
      </c>
      <c r="E553" s="87">
        <v>3.6232979999999998E-2</v>
      </c>
    </row>
    <row r="554" spans="1:5" x14ac:dyDescent="0.25">
      <c r="A554" s="86" t="s">
        <v>9</v>
      </c>
      <c r="B554" s="87">
        <v>39</v>
      </c>
      <c r="C554" s="87" t="s">
        <v>149</v>
      </c>
      <c r="D554" s="87">
        <v>1.0171041700000001</v>
      </c>
      <c r="E554" s="87">
        <v>2.850451E-2</v>
      </c>
    </row>
    <row r="555" spans="1:5" x14ac:dyDescent="0.25">
      <c r="A555" s="86" t="s">
        <v>9</v>
      </c>
      <c r="B555" s="87">
        <v>39</v>
      </c>
      <c r="C555" s="87" t="s">
        <v>151</v>
      </c>
      <c r="D555" s="87">
        <v>1.0223239500000001</v>
      </c>
      <c r="E555" s="87">
        <v>4.200247E-2</v>
      </c>
    </row>
    <row r="556" spans="1:5" x14ac:dyDescent="0.25">
      <c r="A556" s="86" t="s">
        <v>9</v>
      </c>
      <c r="B556" s="87">
        <v>39</v>
      </c>
      <c r="C556" s="87" t="s">
        <v>154</v>
      </c>
      <c r="D556" s="87">
        <v>1.0361113200000001</v>
      </c>
      <c r="E556" s="87">
        <v>4.5420309999999998E-2</v>
      </c>
    </row>
    <row r="557" spans="1:5" x14ac:dyDescent="0.25">
      <c r="A557" s="86" t="s">
        <v>9</v>
      </c>
      <c r="B557" s="87">
        <v>39</v>
      </c>
      <c r="C557" s="87" t="s">
        <v>152</v>
      </c>
      <c r="D557" s="87">
        <v>1.04204115</v>
      </c>
      <c r="E557" s="87">
        <v>2.416952E-2</v>
      </c>
    </row>
    <row r="558" spans="1:5" x14ac:dyDescent="0.25">
      <c r="A558" s="86" t="s">
        <v>9</v>
      </c>
      <c r="B558" s="87">
        <v>39</v>
      </c>
      <c r="C558" s="87" t="s">
        <v>145</v>
      </c>
      <c r="D558" s="87">
        <v>1.06050194</v>
      </c>
      <c r="E558" s="87">
        <v>3.5768580000000001E-2</v>
      </c>
    </row>
    <row r="559" spans="1:5" x14ac:dyDescent="0.25">
      <c r="A559" s="86" t="s">
        <v>9</v>
      </c>
      <c r="B559" s="87">
        <v>39</v>
      </c>
      <c r="C559" s="87" t="s">
        <v>158</v>
      </c>
      <c r="D559" s="87">
        <v>1.0888058899999999</v>
      </c>
      <c r="E559" s="87">
        <v>4.5027530000000003E-2</v>
      </c>
    </row>
    <row r="560" spans="1:5" x14ac:dyDescent="0.25">
      <c r="A560" s="86" t="s">
        <v>9</v>
      </c>
      <c r="B560" s="87">
        <v>39</v>
      </c>
      <c r="C560" s="87" t="s">
        <v>143</v>
      </c>
      <c r="D560" s="87">
        <v>1.09333496</v>
      </c>
      <c r="E560" s="87">
        <v>5.1278619999999997E-2</v>
      </c>
    </row>
    <row r="561" spans="1:5" x14ac:dyDescent="0.25">
      <c r="A561" s="86" t="s">
        <v>9</v>
      </c>
      <c r="B561" s="87">
        <v>39</v>
      </c>
      <c r="C561" s="87" t="s">
        <v>159</v>
      </c>
      <c r="D561" s="87">
        <v>1.16080973</v>
      </c>
      <c r="E561" s="87">
        <v>5.07383E-2</v>
      </c>
    </row>
    <row r="562" spans="1:5" x14ac:dyDescent="0.25">
      <c r="A562" s="86" t="s">
        <v>159</v>
      </c>
      <c r="B562" s="87">
        <v>40</v>
      </c>
      <c r="C562" s="87" t="s">
        <v>144</v>
      </c>
      <c r="D562" s="87">
        <v>0.27023322999999999</v>
      </c>
      <c r="E562" s="87">
        <v>4.0560609999999997E-2</v>
      </c>
    </row>
    <row r="563" spans="1:5" x14ac:dyDescent="0.25">
      <c r="A563" s="86" t="s">
        <v>159</v>
      </c>
      <c r="B563" s="87">
        <v>40</v>
      </c>
      <c r="C563" s="87" t="s">
        <v>150</v>
      </c>
      <c r="D563" s="87">
        <v>0.39106837</v>
      </c>
      <c r="E563" s="87">
        <v>3.6192240000000001E-2</v>
      </c>
    </row>
    <row r="564" spans="1:5" x14ac:dyDescent="0.25">
      <c r="A564" s="86" t="s">
        <v>159</v>
      </c>
      <c r="B564" s="87">
        <v>40</v>
      </c>
      <c r="C564" s="87" t="s">
        <v>153</v>
      </c>
      <c r="D564" s="87">
        <v>0.48148289999999999</v>
      </c>
      <c r="E564" s="87">
        <v>2.8986100000000001E-2</v>
      </c>
    </row>
    <row r="565" spans="1:5" x14ac:dyDescent="0.25">
      <c r="A565" s="86" t="s">
        <v>159</v>
      </c>
      <c r="B565" s="87">
        <v>40</v>
      </c>
      <c r="C565" s="87" t="s">
        <v>156</v>
      </c>
      <c r="D565" s="87">
        <v>0.50859522000000001</v>
      </c>
      <c r="E565" s="87">
        <v>4.3642859999999999E-2</v>
      </c>
    </row>
    <row r="566" spans="1:5" x14ac:dyDescent="0.25">
      <c r="A566" s="86" t="s">
        <v>159</v>
      </c>
      <c r="B566" s="87">
        <v>40</v>
      </c>
      <c r="C566" s="87" t="s">
        <v>145</v>
      </c>
      <c r="D566" s="87">
        <v>0.50918503999999998</v>
      </c>
      <c r="E566" s="87">
        <v>2.8031980000000001E-2</v>
      </c>
    </row>
    <row r="567" spans="1:5" x14ac:dyDescent="0.25">
      <c r="A567" s="86" t="s">
        <v>159</v>
      </c>
      <c r="B567" s="87">
        <v>40</v>
      </c>
      <c r="C567" s="87" t="s">
        <v>149</v>
      </c>
      <c r="D567" s="87">
        <v>0.68872889000000004</v>
      </c>
      <c r="E567" s="87">
        <v>6.4920370000000005E-2</v>
      </c>
    </row>
    <row r="568" spans="1:5" x14ac:dyDescent="0.25">
      <c r="A568" s="86" t="s">
        <v>159</v>
      </c>
      <c r="B568" s="87">
        <v>40</v>
      </c>
      <c r="C568" s="87" t="s">
        <v>146</v>
      </c>
      <c r="D568" s="87">
        <v>0.69162277999999999</v>
      </c>
      <c r="E568" s="87">
        <v>4.2388530000000001E-2</v>
      </c>
    </row>
    <row r="569" spans="1:5" x14ac:dyDescent="0.25">
      <c r="A569" s="86" t="s">
        <v>159</v>
      </c>
      <c r="B569" s="87">
        <v>40</v>
      </c>
      <c r="C569" s="87" t="s">
        <v>143</v>
      </c>
      <c r="D569" s="87">
        <v>0.69704228000000001</v>
      </c>
      <c r="E569" s="87">
        <v>6.5472900000000001E-2</v>
      </c>
    </row>
    <row r="570" spans="1:5" x14ac:dyDescent="0.25">
      <c r="A570" s="86" t="s">
        <v>159</v>
      </c>
      <c r="B570" s="87">
        <v>40</v>
      </c>
      <c r="C570" s="87" t="s">
        <v>160</v>
      </c>
      <c r="D570" s="87">
        <v>0.70134156999999997</v>
      </c>
      <c r="E570" s="87">
        <v>0.11126539000000001</v>
      </c>
    </row>
    <row r="571" spans="1:5" x14ac:dyDescent="0.25">
      <c r="A571" s="86" t="s">
        <v>159</v>
      </c>
      <c r="B571" s="87">
        <v>40</v>
      </c>
      <c r="C571" s="87" t="s">
        <v>158</v>
      </c>
      <c r="D571" s="87">
        <v>0.79743823000000003</v>
      </c>
      <c r="E571" s="87">
        <v>4.5560059999999999E-2</v>
      </c>
    </row>
    <row r="572" spans="1:5" x14ac:dyDescent="0.25">
      <c r="A572" s="86" t="s">
        <v>159</v>
      </c>
      <c r="B572" s="87">
        <v>40</v>
      </c>
      <c r="C572" s="87" t="s">
        <v>154</v>
      </c>
      <c r="D572" s="87">
        <v>0.80291913000000004</v>
      </c>
      <c r="E572" s="87">
        <v>3.7753040000000002E-2</v>
      </c>
    </row>
    <row r="573" spans="1:5" x14ac:dyDescent="0.25">
      <c r="A573" s="86" t="s">
        <v>159</v>
      </c>
      <c r="B573" s="87">
        <v>40</v>
      </c>
      <c r="C573" s="87" t="s">
        <v>152</v>
      </c>
      <c r="D573" s="87">
        <v>0.80575063999999996</v>
      </c>
      <c r="E573" s="87">
        <v>2.3395269999999999E-2</v>
      </c>
    </row>
    <row r="574" spans="1:5" x14ac:dyDescent="0.25">
      <c r="A574" s="86" t="s">
        <v>159</v>
      </c>
      <c r="B574" s="87">
        <v>40</v>
      </c>
      <c r="C574" s="87" t="s">
        <v>148</v>
      </c>
      <c r="D574" s="87">
        <v>0.84633559999999997</v>
      </c>
      <c r="E574" s="87">
        <v>3.904937E-2</v>
      </c>
    </row>
    <row r="575" spans="1:5" x14ac:dyDescent="0.25">
      <c r="A575" s="86" t="s">
        <v>159</v>
      </c>
      <c r="B575" s="87">
        <v>40</v>
      </c>
      <c r="C575" s="87" t="s">
        <v>155</v>
      </c>
      <c r="D575" s="87">
        <v>0.88407701999999999</v>
      </c>
      <c r="E575" s="87">
        <v>3.8609339999999999E-2</v>
      </c>
    </row>
    <row r="576" spans="1:5" x14ac:dyDescent="0.25">
      <c r="A576" s="86" t="s">
        <v>159</v>
      </c>
      <c r="B576" s="87">
        <v>40</v>
      </c>
      <c r="C576" s="87" t="s">
        <v>147</v>
      </c>
      <c r="D576" s="87">
        <v>0.94845135000000003</v>
      </c>
      <c r="E576" s="87">
        <v>2.698563E-2</v>
      </c>
    </row>
    <row r="577" spans="1:5" x14ac:dyDescent="0.25">
      <c r="A577" s="86" t="s">
        <v>159</v>
      </c>
      <c r="B577" s="87">
        <v>40</v>
      </c>
      <c r="C577" s="87" t="s">
        <v>161</v>
      </c>
      <c r="D577" s="87">
        <v>0.95763836000000002</v>
      </c>
      <c r="E577" s="87">
        <v>5.1548280000000002E-2</v>
      </c>
    </row>
    <row r="578" spans="1:5" x14ac:dyDescent="0.25">
      <c r="A578" s="86" t="s">
        <v>159</v>
      </c>
      <c r="B578" s="87">
        <v>40</v>
      </c>
      <c r="C578" s="87" t="s">
        <v>157</v>
      </c>
      <c r="D578" s="87">
        <v>0.96539447</v>
      </c>
      <c r="E578" s="87">
        <v>3.496055E-2</v>
      </c>
    </row>
    <row r="579" spans="1:5" x14ac:dyDescent="0.25">
      <c r="A579" s="86" t="s">
        <v>159</v>
      </c>
      <c r="B579" s="87">
        <v>40</v>
      </c>
      <c r="C579" s="87" t="s">
        <v>151</v>
      </c>
      <c r="D579" s="87">
        <v>0.97813262000000001</v>
      </c>
      <c r="E579" s="87">
        <v>6.4388630000000002E-2</v>
      </c>
    </row>
    <row r="580" spans="1:5" x14ac:dyDescent="0.25">
      <c r="A580" s="86" t="s">
        <v>159</v>
      </c>
      <c r="B580" s="87">
        <v>40</v>
      </c>
      <c r="C580" s="87" t="s">
        <v>9</v>
      </c>
      <c r="D580" s="87">
        <v>1.0225658900000001</v>
      </c>
      <c r="E580" s="87">
        <v>3.6862499999999999E-2</v>
      </c>
    </row>
    <row r="581" spans="1:5" x14ac:dyDescent="0.25">
      <c r="A581" s="86" t="s">
        <v>149</v>
      </c>
      <c r="B581" s="87">
        <v>41</v>
      </c>
      <c r="C581" s="87" t="s">
        <v>157</v>
      </c>
      <c r="D581" s="87">
        <v>0.14943328</v>
      </c>
      <c r="E581" s="87">
        <v>5.8658139999999998E-2</v>
      </c>
    </row>
    <row r="582" spans="1:5" x14ac:dyDescent="0.25">
      <c r="A582" s="86" t="s">
        <v>149</v>
      </c>
      <c r="B582" s="87">
        <v>41</v>
      </c>
      <c r="C582" s="87" t="s">
        <v>159</v>
      </c>
      <c r="D582" s="87">
        <v>0.23094182999999999</v>
      </c>
      <c r="E582" s="87">
        <v>4.9732100000000001E-2</v>
      </c>
    </row>
    <row r="583" spans="1:5" x14ac:dyDescent="0.25">
      <c r="A583" s="86" t="s">
        <v>149</v>
      </c>
      <c r="B583" s="87">
        <v>41</v>
      </c>
      <c r="C583" s="87" t="s">
        <v>160</v>
      </c>
      <c r="D583" s="87">
        <v>0.26298137999999999</v>
      </c>
      <c r="E583" s="87">
        <v>4.7096409999999998E-2</v>
      </c>
    </row>
    <row r="584" spans="1:5" x14ac:dyDescent="0.25">
      <c r="A584" s="86" t="s">
        <v>149</v>
      </c>
      <c r="B584" s="87">
        <v>41</v>
      </c>
      <c r="C584" s="87" t="s">
        <v>153</v>
      </c>
      <c r="D584" s="87">
        <v>0.32161632000000001</v>
      </c>
      <c r="E584" s="87">
        <v>2.9360689999999998E-2</v>
      </c>
    </row>
    <row r="585" spans="1:5" x14ac:dyDescent="0.25">
      <c r="A585" s="86" t="s">
        <v>149</v>
      </c>
      <c r="B585" s="87">
        <v>41</v>
      </c>
      <c r="C585" s="87" t="s">
        <v>158</v>
      </c>
      <c r="D585" s="87">
        <v>0.55941797000000004</v>
      </c>
      <c r="E585" s="87">
        <v>5.3272439999999997E-2</v>
      </c>
    </row>
    <row r="586" spans="1:5" x14ac:dyDescent="0.25">
      <c r="A586" s="86" t="s">
        <v>149</v>
      </c>
      <c r="B586" s="87">
        <v>41</v>
      </c>
      <c r="C586" s="87" t="s">
        <v>156</v>
      </c>
      <c r="D586" s="87">
        <v>0.61407204999999998</v>
      </c>
      <c r="E586" s="87">
        <v>5.053092E-2</v>
      </c>
    </row>
    <row r="587" spans="1:5" x14ac:dyDescent="0.25">
      <c r="A587" s="86" t="s">
        <v>149</v>
      </c>
      <c r="B587" s="87">
        <v>41</v>
      </c>
      <c r="C587" s="87" t="s">
        <v>147</v>
      </c>
      <c r="D587" s="87">
        <v>0.63434016000000004</v>
      </c>
      <c r="E587" s="87">
        <v>2.8582940000000001E-2</v>
      </c>
    </row>
    <row r="588" spans="1:5" x14ac:dyDescent="0.25">
      <c r="A588" s="86" t="s">
        <v>149</v>
      </c>
      <c r="B588" s="87">
        <v>41</v>
      </c>
      <c r="C588" s="87" t="s">
        <v>155</v>
      </c>
      <c r="D588" s="87">
        <v>0.76622984000000005</v>
      </c>
      <c r="E588" s="87">
        <v>2.7450479999999999E-2</v>
      </c>
    </row>
    <row r="589" spans="1:5" x14ac:dyDescent="0.25">
      <c r="A589" s="86" t="s">
        <v>149</v>
      </c>
      <c r="B589" s="87">
        <v>41</v>
      </c>
      <c r="C589" s="87" t="s">
        <v>9</v>
      </c>
      <c r="D589" s="87">
        <v>0.82898917999999999</v>
      </c>
      <c r="E589" s="87">
        <v>2.8614819999999999E-2</v>
      </c>
    </row>
    <row r="590" spans="1:5" x14ac:dyDescent="0.25">
      <c r="A590" s="86" t="s">
        <v>149</v>
      </c>
      <c r="B590" s="87">
        <v>41</v>
      </c>
      <c r="C590" s="87" t="s">
        <v>151</v>
      </c>
      <c r="D590" s="87">
        <v>0.92047701000000004</v>
      </c>
      <c r="E590" s="87">
        <v>3.7135910000000001E-2</v>
      </c>
    </row>
    <row r="591" spans="1:5" x14ac:dyDescent="0.25">
      <c r="A591" s="86" t="s">
        <v>149</v>
      </c>
      <c r="B591" s="87">
        <v>41</v>
      </c>
      <c r="C591" s="87" t="s">
        <v>152</v>
      </c>
      <c r="D591" s="87">
        <v>0.92975542</v>
      </c>
      <c r="E591" s="87">
        <v>2.7748459999999999E-2</v>
      </c>
    </row>
    <row r="592" spans="1:5" x14ac:dyDescent="0.25">
      <c r="A592" s="86" t="s">
        <v>149</v>
      </c>
      <c r="B592" s="87">
        <v>41</v>
      </c>
      <c r="C592" s="87" t="s">
        <v>148</v>
      </c>
      <c r="D592" s="87">
        <v>0.93365533999999994</v>
      </c>
      <c r="E592" s="87">
        <v>4.6752349999999998E-2</v>
      </c>
    </row>
    <row r="593" spans="1:5" x14ac:dyDescent="0.25">
      <c r="A593" s="86" t="s">
        <v>149</v>
      </c>
      <c r="B593" s="87">
        <v>41</v>
      </c>
      <c r="C593" s="87" t="s">
        <v>146</v>
      </c>
      <c r="D593" s="87">
        <v>0.93691380999999996</v>
      </c>
      <c r="E593" s="87">
        <v>6.1607599999999998E-2</v>
      </c>
    </row>
    <row r="594" spans="1:5" x14ac:dyDescent="0.25">
      <c r="A594" s="86" t="s">
        <v>149</v>
      </c>
      <c r="B594" s="87">
        <v>41</v>
      </c>
      <c r="C594" s="87" t="s">
        <v>154</v>
      </c>
      <c r="D594" s="87">
        <v>0.93966053000000005</v>
      </c>
      <c r="E594" s="87">
        <v>4.3173549999999998E-2</v>
      </c>
    </row>
    <row r="595" spans="1:5" x14ac:dyDescent="0.25">
      <c r="A595" s="86" t="s">
        <v>149</v>
      </c>
      <c r="B595" s="87">
        <v>41</v>
      </c>
      <c r="C595" s="87" t="s">
        <v>144</v>
      </c>
      <c r="D595" s="87">
        <v>1.0056847900000001</v>
      </c>
      <c r="E595" s="87">
        <v>4.0548300000000002E-2</v>
      </c>
    </row>
    <row r="596" spans="1:5" x14ac:dyDescent="0.25">
      <c r="A596" s="86" t="s">
        <v>149</v>
      </c>
      <c r="B596" s="87">
        <v>41</v>
      </c>
      <c r="C596" s="87" t="s">
        <v>145</v>
      </c>
      <c r="D596" s="87">
        <v>1.03183531</v>
      </c>
      <c r="E596" s="87">
        <v>4.4104089999999999E-2</v>
      </c>
    </row>
    <row r="597" spans="1:5" x14ac:dyDescent="0.25">
      <c r="A597" s="86" t="s">
        <v>149</v>
      </c>
      <c r="B597" s="87">
        <v>41</v>
      </c>
      <c r="C597" s="87" t="s">
        <v>150</v>
      </c>
      <c r="D597" s="87">
        <v>1.0376045599999999</v>
      </c>
      <c r="E597" s="87">
        <v>4.0148290000000003E-2</v>
      </c>
    </row>
    <row r="598" spans="1:5" x14ac:dyDescent="0.25">
      <c r="A598" s="86" t="s">
        <v>149</v>
      </c>
      <c r="B598" s="87">
        <v>41</v>
      </c>
      <c r="C598" s="87" t="s">
        <v>161</v>
      </c>
      <c r="D598" s="87">
        <v>1.07820355</v>
      </c>
      <c r="E598" s="87">
        <v>4.7274499999999997E-2</v>
      </c>
    </row>
    <row r="599" spans="1:5" x14ac:dyDescent="0.25">
      <c r="A599" s="86" t="s">
        <v>155</v>
      </c>
      <c r="B599" s="87">
        <v>42</v>
      </c>
      <c r="C599" s="87" t="s">
        <v>157</v>
      </c>
      <c r="D599" s="87">
        <v>0.22904285999999999</v>
      </c>
      <c r="E599" s="87">
        <v>4.6086700000000001E-2</v>
      </c>
    </row>
    <row r="600" spans="1:5" x14ac:dyDescent="0.25">
      <c r="A600" s="86" t="s">
        <v>155</v>
      </c>
      <c r="B600" s="87">
        <v>42</v>
      </c>
      <c r="C600" s="87" t="s">
        <v>152</v>
      </c>
      <c r="D600" s="87">
        <v>0.33611495000000002</v>
      </c>
      <c r="E600" s="87">
        <v>3.8884450000000001E-2</v>
      </c>
    </row>
    <row r="601" spans="1:5" x14ac:dyDescent="0.25">
      <c r="A601" s="86" t="s">
        <v>155</v>
      </c>
      <c r="B601" s="87">
        <v>42</v>
      </c>
      <c r="C601" s="87" t="s">
        <v>148</v>
      </c>
      <c r="D601" s="87">
        <v>0.38318607999999998</v>
      </c>
      <c r="E601" s="87">
        <v>0.10331824000000001</v>
      </c>
    </row>
    <row r="602" spans="1:5" x14ac:dyDescent="0.25">
      <c r="A602" s="86" t="s">
        <v>155</v>
      </c>
      <c r="B602" s="87">
        <v>42</v>
      </c>
      <c r="C602" s="87" t="s">
        <v>144</v>
      </c>
      <c r="D602" s="87">
        <v>0.43293557999999999</v>
      </c>
      <c r="E602" s="87">
        <v>7.1138350000000003E-2</v>
      </c>
    </row>
    <row r="603" spans="1:5" x14ac:dyDescent="0.25">
      <c r="A603" s="86" t="s">
        <v>155</v>
      </c>
      <c r="B603" s="87">
        <v>42</v>
      </c>
      <c r="C603" s="87" t="s">
        <v>149</v>
      </c>
      <c r="D603" s="87">
        <v>0.51368469999999999</v>
      </c>
      <c r="E603" s="87">
        <v>4.6906679999999999E-2</v>
      </c>
    </row>
    <row r="604" spans="1:5" x14ac:dyDescent="0.25">
      <c r="A604" s="86" t="s">
        <v>155</v>
      </c>
      <c r="B604" s="87">
        <v>42</v>
      </c>
      <c r="C604" s="87" t="s">
        <v>158</v>
      </c>
      <c r="D604" s="87">
        <v>0.67360202000000002</v>
      </c>
      <c r="E604" s="87">
        <v>4.0954610000000002E-2</v>
      </c>
    </row>
    <row r="605" spans="1:5" x14ac:dyDescent="0.25">
      <c r="A605" s="86" t="s">
        <v>155</v>
      </c>
      <c r="B605" s="87">
        <v>42</v>
      </c>
      <c r="C605" s="87" t="s">
        <v>145</v>
      </c>
      <c r="D605" s="87">
        <v>0.72968980999999999</v>
      </c>
      <c r="E605" s="87">
        <v>7.3585079999999997E-2</v>
      </c>
    </row>
    <row r="606" spans="1:5" x14ac:dyDescent="0.25">
      <c r="A606" s="86" t="s">
        <v>155</v>
      </c>
      <c r="B606" s="87">
        <v>42</v>
      </c>
      <c r="C606" s="87" t="s">
        <v>159</v>
      </c>
      <c r="D606" s="87">
        <v>0.73850749999999998</v>
      </c>
      <c r="E606" s="87">
        <v>3.7542800000000001E-2</v>
      </c>
    </row>
    <row r="607" spans="1:5" x14ac:dyDescent="0.25">
      <c r="A607" s="86" t="s">
        <v>155</v>
      </c>
      <c r="B607" s="87">
        <v>42</v>
      </c>
      <c r="C607" s="87" t="s">
        <v>150</v>
      </c>
      <c r="D607" s="87">
        <v>0.77300195000000005</v>
      </c>
      <c r="E607" s="87">
        <v>4.3206229999999998E-2</v>
      </c>
    </row>
    <row r="608" spans="1:5" x14ac:dyDescent="0.25">
      <c r="A608" s="86" t="s">
        <v>155</v>
      </c>
      <c r="B608" s="87">
        <v>42</v>
      </c>
      <c r="C608" s="87" t="s">
        <v>156</v>
      </c>
      <c r="D608" s="87">
        <v>0.79073123999999995</v>
      </c>
      <c r="E608" s="87">
        <v>4.5841109999999997E-2</v>
      </c>
    </row>
    <row r="609" spans="1:5" x14ac:dyDescent="0.25">
      <c r="A609" s="86" t="s">
        <v>155</v>
      </c>
      <c r="B609" s="87">
        <v>42</v>
      </c>
      <c r="C609" s="87" t="s">
        <v>153</v>
      </c>
      <c r="D609" s="87">
        <v>0.86331517999999996</v>
      </c>
      <c r="E609" s="87">
        <v>4.4308460000000001E-2</v>
      </c>
    </row>
    <row r="610" spans="1:5" x14ac:dyDescent="0.25">
      <c r="A610" s="86" t="s">
        <v>155</v>
      </c>
      <c r="B610" s="87">
        <v>42</v>
      </c>
      <c r="C610" s="87" t="s">
        <v>161</v>
      </c>
      <c r="D610" s="87">
        <v>0.94159554999999995</v>
      </c>
      <c r="E610" s="87">
        <v>9.6835290000000004E-2</v>
      </c>
    </row>
    <row r="611" spans="1:5" x14ac:dyDescent="0.25">
      <c r="A611" s="86" t="s">
        <v>155</v>
      </c>
      <c r="B611" s="87">
        <v>42</v>
      </c>
      <c r="C611" s="87" t="s">
        <v>147</v>
      </c>
      <c r="D611" s="87">
        <v>0.96200505000000003</v>
      </c>
      <c r="E611" s="87">
        <v>4.1198619999999998E-2</v>
      </c>
    </row>
    <row r="612" spans="1:5" x14ac:dyDescent="0.25">
      <c r="A612" s="86" t="s">
        <v>155</v>
      </c>
      <c r="B612" s="87">
        <v>42</v>
      </c>
      <c r="C612" s="87" t="s">
        <v>160</v>
      </c>
      <c r="D612" s="87">
        <v>0.99540600000000001</v>
      </c>
      <c r="E612" s="87">
        <v>5.6648959999999998E-2</v>
      </c>
    </row>
    <row r="613" spans="1:5" x14ac:dyDescent="0.25">
      <c r="A613" s="86" t="s">
        <v>155</v>
      </c>
      <c r="B613" s="87">
        <v>42</v>
      </c>
      <c r="C613" s="87" t="s">
        <v>143</v>
      </c>
      <c r="D613" s="87">
        <v>1.00359146</v>
      </c>
      <c r="E613" s="87">
        <v>9.3119220000000003E-2</v>
      </c>
    </row>
    <row r="614" spans="1:5" x14ac:dyDescent="0.25">
      <c r="A614" s="86" t="s">
        <v>155</v>
      </c>
      <c r="B614" s="87">
        <v>42</v>
      </c>
      <c r="C614" s="87" t="s">
        <v>9</v>
      </c>
      <c r="D614" s="87">
        <v>1.0078824399999999</v>
      </c>
      <c r="E614" s="87">
        <v>4.8716410000000002E-2</v>
      </c>
    </row>
    <row r="615" spans="1:5" x14ac:dyDescent="0.25">
      <c r="A615" s="86" t="s">
        <v>155</v>
      </c>
      <c r="B615" s="87">
        <v>42</v>
      </c>
      <c r="C615" s="87" t="s">
        <v>151</v>
      </c>
      <c r="D615" s="87">
        <v>1.0201628</v>
      </c>
      <c r="E615" s="87">
        <v>6.8230719999999995E-2</v>
      </c>
    </row>
    <row r="616" spans="1:5" x14ac:dyDescent="0.25">
      <c r="A616" s="86" t="s">
        <v>155</v>
      </c>
      <c r="B616" s="87">
        <v>42</v>
      </c>
      <c r="C616" s="87" t="s">
        <v>146</v>
      </c>
      <c r="D616" s="87">
        <v>1.03396544</v>
      </c>
      <c r="E616" s="87">
        <v>4.7587249999999998E-2</v>
      </c>
    </row>
    <row r="617" spans="1:5" x14ac:dyDescent="0.25">
      <c r="A617" s="86" t="s">
        <v>156</v>
      </c>
      <c r="B617" s="87">
        <v>43</v>
      </c>
      <c r="C617" s="87" t="s">
        <v>147</v>
      </c>
      <c r="D617" s="87">
        <v>0.92815044999999996</v>
      </c>
      <c r="E617" s="87">
        <v>3.4626169999999998E-2</v>
      </c>
    </row>
    <row r="618" spans="1:5" x14ac:dyDescent="0.25">
      <c r="A618" s="86" t="s">
        <v>156</v>
      </c>
      <c r="B618" s="87">
        <v>43</v>
      </c>
      <c r="C618" s="87" t="s">
        <v>152</v>
      </c>
      <c r="D618" s="87">
        <v>0.93734262000000002</v>
      </c>
      <c r="E618" s="87">
        <v>3.8670379999999997E-2</v>
      </c>
    </row>
    <row r="619" spans="1:5" x14ac:dyDescent="0.25">
      <c r="A619" s="86" t="s">
        <v>156</v>
      </c>
      <c r="B619" s="87">
        <v>43</v>
      </c>
      <c r="C619" s="87" t="s">
        <v>153</v>
      </c>
      <c r="D619" s="87">
        <v>0.97502754000000003</v>
      </c>
      <c r="E619" s="87">
        <v>3.9625199999999999E-2</v>
      </c>
    </row>
    <row r="620" spans="1:5" x14ac:dyDescent="0.25">
      <c r="A620" s="86" t="s">
        <v>156</v>
      </c>
      <c r="B620" s="87">
        <v>43</v>
      </c>
      <c r="C620" s="87" t="s">
        <v>157</v>
      </c>
      <c r="D620" s="87">
        <v>0.98072939999999997</v>
      </c>
      <c r="E620" s="87">
        <v>4.8042660000000001E-2</v>
      </c>
    </row>
    <row r="621" spans="1:5" x14ac:dyDescent="0.25">
      <c r="A621" s="86" t="s">
        <v>156</v>
      </c>
      <c r="B621" s="87">
        <v>43</v>
      </c>
      <c r="C621" s="87" t="s">
        <v>151</v>
      </c>
      <c r="D621" s="87">
        <v>1.0104647600000001</v>
      </c>
      <c r="E621" s="87">
        <v>7.1197330000000003E-2</v>
      </c>
    </row>
    <row r="622" spans="1:5" x14ac:dyDescent="0.25">
      <c r="A622" s="86" t="s">
        <v>156</v>
      </c>
      <c r="B622" s="87">
        <v>43</v>
      </c>
      <c r="C622" s="87" t="s">
        <v>158</v>
      </c>
      <c r="D622" s="87">
        <v>1.01083247</v>
      </c>
      <c r="E622" s="87">
        <v>6.7998219999999998E-2</v>
      </c>
    </row>
    <row r="623" spans="1:5" x14ac:dyDescent="0.25">
      <c r="A623" s="86" t="s">
        <v>156</v>
      </c>
      <c r="B623" s="87">
        <v>43</v>
      </c>
      <c r="C623" s="87" t="s">
        <v>160</v>
      </c>
      <c r="D623" s="87">
        <v>1.02487817</v>
      </c>
      <c r="E623" s="87">
        <v>6.8190390000000004E-2</v>
      </c>
    </row>
    <row r="624" spans="1:5" x14ac:dyDescent="0.25">
      <c r="A624" s="86" t="s">
        <v>156</v>
      </c>
      <c r="B624" s="87">
        <v>43</v>
      </c>
      <c r="C624" s="87" t="s">
        <v>155</v>
      </c>
      <c r="D624" s="87">
        <v>1.0564833600000001</v>
      </c>
      <c r="E624" s="87">
        <v>5.1753250000000001E-2</v>
      </c>
    </row>
    <row r="625" spans="1:5" x14ac:dyDescent="0.25">
      <c r="A625" s="86" t="s">
        <v>156</v>
      </c>
      <c r="B625" s="87">
        <v>43</v>
      </c>
      <c r="C625" s="87" t="s">
        <v>150</v>
      </c>
      <c r="D625" s="87">
        <v>1.06613571</v>
      </c>
      <c r="E625" s="87">
        <v>6.1468189999999999E-2</v>
      </c>
    </row>
    <row r="626" spans="1:5" x14ac:dyDescent="0.25">
      <c r="A626" s="86" t="s">
        <v>156</v>
      </c>
      <c r="B626" s="87">
        <v>43</v>
      </c>
      <c r="C626" s="87" t="s">
        <v>149</v>
      </c>
      <c r="D626" s="87">
        <v>1.0719155300000001</v>
      </c>
      <c r="E626" s="87">
        <v>4.5826400000000003E-2</v>
      </c>
    </row>
    <row r="627" spans="1:5" x14ac:dyDescent="0.25">
      <c r="A627" s="86" t="s">
        <v>148</v>
      </c>
      <c r="B627" s="87">
        <v>44</v>
      </c>
      <c r="C627" s="87" t="s">
        <v>157</v>
      </c>
      <c r="D627" s="87">
        <v>0.30055648000000001</v>
      </c>
      <c r="E627" s="87">
        <v>7.8060870000000004E-2</v>
      </c>
    </row>
    <row r="628" spans="1:5" x14ac:dyDescent="0.25">
      <c r="A628" s="86" t="s">
        <v>148</v>
      </c>
      <c r="B628" s="87">
        <v>44</v>
      </c>
      <c r="C628" s="87" t="s">
        <v>156</v>
      </c>
      <c r="D628" s="87">
        <v>0.91315975999999999</v>
      </c>
      <c r="E628" s="87">
        <v>9.8918729999999996E-2</v>
      </c>
    </row>
    <row r="629" spans="1:5" x14ac:dyDescent="0.25">
      <c r="A629" s="86" t="s">
        <v>148</v>
      </c>
      <c r="B629" s="87">
        <v>44</v>
      </c>
      <c r="C629" s="87" t="s">
        <v>144</v>
      </c>
      <c r="D629" s="87">
        <v>0.91343638000000005</v>
      </c>
      <c r="E629" s="87">
        <v>7.7945700000000007E-2</v>
      </c>
    </row>
    <row r="630" spans="1:5" x14ac:dyDescent="0.25">
      <c r="A630" s="86" t="s">
        <v>148</v>
      </c>
      <c r="B630" s="87">
        <v>44</v>
      </c>
      <c r="C630" s="87" t="s">
        <v>145</v>
      </c>
      <c r="D630" s="87">
        <v>0.93639497999999999</v>
      </c>
      <c r="E630" s="87">
        <v>5.2896690000000003E-2</v>
      </c>
    </row>
    <row r="631" spans="1:5" x14ac:dyDescent="0.25">
      <c r="A631" s="86" t="s">
        <v>148</v>
      </c>
      <c r="B631" s="87">
        <v>44</v>
      </c>
      <c r="C631" s="87" t="s">
        <v>161</v>
      </c>
      <c r="D631" s="87">
        <v>0.93686144999999998</v>
      </c>
      <c r="E631" s="87">
        <v>7.7438789999999993E-2</v>
      </c>
    </row>
    <row r="632" spans="1:5" x14ac:dyDescent="0.25">
      <c r="A632" s="86" t="s">
        <v>148</v>
      </c>
      <c r="B632" s="87">
        <v>44</v>
      </c>
      <c r="C632" s="87" t="s">
        <v>9</v>
      </c>
      <c r="D632" s="87">
        <v>0.93755135000000001</v>
      </c>
      <c r="E632" s="87">
        <v>4.482059E-2</v>
      </c>
    </row>
    <row r="633" spans="1:5" x14ac:dyDescent="0.25">
      <c r="A633" s="86" t="s">
        <v>148</v>
      </c>
      <c r="B633" s="87">
        <v>44</v>
      </c>
      <c r="C633" s="87" t="s">
        <v>160</v>
      </c>
      <c r="D633" s="87">
        <v>0.97014644000000005</v>
      </c>
      <c r="E633" s="87">
        <v>5.7255359999999998E-2</v>
      </c>
    </row>
    <row r="634" spans="1:5" x14ac:dyDescent="0.25">
      <c r="A634" s="86" t="s">
        <v>148</v>
      </c>
      <c r="B634" s="87">
        <v>44</v>
      </c>
      <c r="C634" s="87" t="s">
        <v>153</v>
      </c>
      <c r="D634" s="87">
        <v>0.97627259</v>
      </c>
      <c r="E634" s="87">
        <v>3.8102469999999999E-2</v>
      </c>
    </row>
    <row r="635" spans="1:5" x14ac:dyDescent="0.25">
      <c r="A635" s="86" t="s">
        <v>148</v>
      </c>
      <c r="B635" s="87">
        <v>44</v>
      </c>
      <c r="C635" s="87" t="s">
        <v>147</v>
      </c>
      <c r="D635" s="87">
        <v>0.97999181000000002</v>
      </c>
      <c r="E635" s="87">
        <v>3.4872220000000002E-2</v>
      </c>
    </row>
    <row r="636" spans="1:5" x14ac:dyDescent="0.25">
      <c r="A636" s="86" t="s">
        <v>148</v>
      </c>
      <c r="B636" s="87">
        <v>44</v>
      </c>
      <c r="C636" s="87" t="s">
        <v>149</v>
      </c>
      <c r="D636" s="87">
        <v>0.98354896000000003</v>
      </c>
      <c r="E636" s="87">
        <v>3.7451489999999997E-2</v>
      </c>
    </row>
    <row r="637" spans="1:5" x14ac:dyDescent="0.25">
      <c r="A637" s="86" t="s">
        <v>148</v>
      </c>
      <c r="B637" s="87">
        <v>44</v>
      </c>
      <c r="C637" s="87" t="s">
        <v>155</v>
      </c>
      <c r="D637" s="87">
        <v>0.98461549000000004</v>
      </c>
      <c r="E637" s="87">
        <v>4.9294350000000001E-2</v>
      </c>
    </row>
    <row r="638" spans="1:5" x14ac:dyDescent="0.25">
      <c r="A638" s="86" t="s">
        <v>148</v>
      </c>
      <c r="B638" s="87">
        <v>44</v>
      </c>
      <c r="C638" s="87" t="s">
        <v>154</v>
      </c>
      <c r="D638" s="87">
        <v>0.98988083999999998</v>
      </c>
      <c r="E638" s="87">
        <v>3.6474270000000003E-2</v>
      </c>
    </row>
    <row r="639" spans="1:5" x14ac:dyDescent="0.25">
      <c r="A639" s="86" t="s">
        <v>148</v>
      </c>
      <c r="B639" s="87">
        <v>44</v>
      </c>
      <c r="C639" s="87" t="s">
        <v>152</v>
      </c>
      <c r="D639" s="87">
        <v>1.03406435</v>
      </c>
      <c r="E639" s="87">
        <v>2.4593719999999999E-2</v>
      </c>
    </row>
    <row r="640" spans="1:5" x14ac:dyDescent="0.25">
      <c r="A640" s="86" t="s">
        <v>148</v>
      </c>
      <c r="B640" s="87">
        <v>44</v>
      </c>
      <c r="C640" s="87" t="s">
        <v>143</v>
      </c>
      <c r="D640" s="87">
        <v>1.0405438199999999</v>
      </c>
      <c r="E640" s="87">
        <v>3.7973449999999999E-2</v>
      </c>
    </row>
    <row r="641" spans="1:5" x14ac:dyDescent="0.25">
      <c r="A641" s="86" t="s">
        <v>148</v>
      </c>
      <c r="B641" s="87">
        <v>44</v>
      </c>
      <c r="C641" s="87" t="s">
        <v>158</v>
      </c>
      <c r="D641" s="87">
        <v>1.0608173599999999</v>
      </c>
      <c r="E641" s="87">
        <v>9.1361880000000006E-2</v>
      </c>
    </row>
    <row r="642" spans="1:5" x14ac:dyDescent="0.25">
      <c r="A642" s="86" t="s">
        <v>148</v>
      </c>
      <c r="B642" s="87">
        <v>44</v>
      </c>
      <c r="C642" s="87" t="s">
        <v>151</v>
      </c>
      <c r="D642" s="87">
        <v>1.08788982</v>
      </c>
      <c r="E642" s="87">
        <v>4.4372979999999999E-2</v>
      </c>
    </row>
    <row r="643" spans="1:5" x14ac:dyDescent="0.25">
      <c r="A643" s="86" t="s">
        <v>148</v>
      </c>
      <c r="B643" s="87">
        <v>44</v>
      </c>
      <c r="C643" s="87" t="s">
        <v>150</v>
      </c>
      <c r="D643" s="87">
        <v>1.10010177</v>
      </c>
      <c r="E643" s="87">
        <v>5.802247E-2</v>
      </c>
    </row>
    <row r="644" spans="1:5" x14ac:dyDescent="0.25">
      <c r="A644" s="86" t="s">
        <v>148</v>
      </c>
      <c r="B644" s="87">
        <v>44</v>
      </c>
      <c r="C644" s="87" t="s">
        <v>159</v>
      </c>
      <c r="D644" s="87">
        <v>1.12387612</v>
      </c>
      <c r="E644" s="87">
        <v>4.2899479999999997E-2</v>
      </c>
    </row>
    <row r="645" spans="1:5" x14ac:dyDescent="0.25">
      <c r="A645" s="86" t="s">
        <v>156</v>
      </c>
      <c r="B645" s="87">
        <v>45</v>
      </c>
      <c r="C645" s="87" t="s">
        <v>160</v>
      </c>
      <c r="D645" s="87">
        <v>0.79891928000000001</v>
      </c>
      <c r="E645" s="87">
        <v>3.3612919999999998E-2</v>
      </c>
    </row>
    <row r="646" spans="1:5" x14ac:dyDescent="0.25">
      <c r="A646" s="86" t="s">
        <v>156</v>
      </c>
      <c r="B646" s="87">
        <v>45</v>
      </c>
      <c r="C646" s="87" t="s">
        <v>150</v>
      </c>
      <c r="D646" s="87">
        <v>0.89997377000000001</v>
      </c>
      <c r="E646" s="87">
        <v>5.1301649999999997E-2</v>
      </c>
    </row>
    <row r="647" spans="1:5" x14ac:dyDescent="0.25">
      <c r="A647" s="86" t="s">
        <v>156</v>
      </c>
      <c r="B647" s="87">
        <v>45</v>
      </c>
      <c r="C647" s="87" t="s">
        <v>157</v>
      </c>
      <c r="D647" s="87">
        <v>0.90224216000000002</v>
      </c>
      <c r="E647" s="87">
        <v>3.3167009999999997E-2</v>
      </c>
    </row>
    <row r="648" spans="1:5" x14ac:dyDescent="0.25">
      <c r="A648" s="86" t="s">
        <v>156</v>
      </c>
      <c r="B648" s="87">
        <v>45</v>
      </c>
      <c r="C648" s="87" t="s">
        <v>148</v>
      </c>
      <c r="D648" s="87">
        <v>0.90558760000000005</v>
      </c>
      <c r="E648" s="87">
        <v>6.0010099999999997E-2</v>
      </c>
    </row>
    <row r="649" spans="1:5" x14ac:dyDescent="0.25">
      <c r="A649" s="86" t="s">
        <v>156</v>
      </c>
      <c r="B649" s="87">
        <v>45</v>
      </c>
      <c r="C649" s="87" t="s">
        <v>147</v>
      </c>
      <c r="D649" s="87">
        <v>0.91691606999999997</v>
      </c>
      <c r="E649" s="87">
        <v>4.0615239999999997E-2</v>
      </c>
    </row>
    <row r="650" spans="1:5" x14ac:dyDescent="0.25">
      <c r="A650" s="86" t="s">
        <v>156</v>
      </c>
      <c r="B650" s="87">
        <v>45</v>
      </c>
      <c r="C650" s="87" t="s">
        <v>161</v>
      </c>
      <c r="D650" s="87">
        <v>0.9363918</v>
      </c>
      <c r="E650" s="87">
        <v>4.4775830000000003E-2</v>
      </c>
    </row>
    <row r="651" spans="1:5" x14ac:dyDescent="0.25">
      <c r="A651" s="86" t="s">
        <v>156</v>
      </c>
      <c r="B651" s="87">
        <v>45</v>
      </c>
      <c r="C651" s="87" t="s">
        <v>155</v>
      </c>
      <c r="D651" s="87">
        <v>0.94420691999999995</v>
      </c>
      <c r="E651" s="87">
        <v>0.12368409</v>
      </c>
    </row>
    <row r="652" spans="1:5" x14ac:dyDescent="0.25">
      <c r="A652" s="86" t="s">
        <v>156</v>
      </c>
      <c r="B652" s="87">
        <v>45</v>
      </c>
      <c r="C652" s="87" t="s">
        <v>145</v>
      </c>
      <c r="D652" s="87">
        <v>0.95524606999999995</v>
      </c>
      <c r="E652" s="87">
        <v>4.5828599999999997E-2</v>
      </c>
    </row>
    <row r="653" spans="1:5" x14ac:dyDescent="0.25">
      <c r="A653" s="86" t="s">
        <v>156</v>
      </c>
      <c r="B653" s="87">
        <v>45</v>
      </c>
      <c r="C653" s="87" t="s">
        <v>143</v>
      </c>
      <c r="D653" s="87">
        <v>0.95968123999999999</v>
      </c>
      <c r="E653" s="87">
        <v>8.1267469999999994E-2</v>
      </c>
    </row>
    <row r="654" spans="1:5" x14ac:dyDescent="0.25">
      <c r="A654" s="86" t="s">
        <v>156</v>
      </c>
      <c r="B654" s="87">
        <v>45</v>
      </c>
      <c r="C654" s="87" t="s">
        <v>146</v>
      </c>
      <c r="D654" s="87">
        <v>0.96824533999999995</v>
      </c>
      <c r="E654" s="87">
        <v>0.10326231</v>
      </c>
    </row>
    <row r="655" spans="1:5" x14ac:dyDescent="0.25">
      <c r="A655" s="86" t="s">
        <v>156</v>
      </c>
      <c r="B655" s="87">
        <v>45</v>
      </c>
      <c r="C655" s="87" t="s">
        <v>153</v>
      </c>
      <c r="D655" s="87">
        <v>0.99844195999999996</v>
      </c>
      <c r="E655" s="87">
        <v>2.6759379999999999E-2</v>
      </c>
    </row>
    <row r="656" spans="1:5" x14ac:dyDescent="0.25">
      <c r="A656" s="86" t="s">
        <v>156</v>
      </c>
      <c r="B656" s="87">
        <v>45</v>
      </c>
      <c r="C656" s="87" t="s">
        <v>9</v>
      </c>
      <c r="D656" s="87">
        <v>1.0091503799999999</v>
      </c>
      <c r="E656" s="87">
        <v>4.4954920000000002E-2</v>
      </c>
    </row>
    <row r="657" spans="1:5" x14ac:dyDescent="0.25">
      <c r="A657" s="86" t="s">
        <v>156</v>
      </c>
      <c r="B657" s="87">
        <v>45</v>
      </c>
      <c r="C657" s="87" t="s">
        <v>149</v>
      </c>
      <c r="D657" s="87">
        <v>1.0124606599999999</v>
      </c>
      <c r="E657" s="87">
        <v>7.584494E-2</v>
      </c>
    </row>
    <row r="658" spans="1:5" x14ac:dyDescent="0.25">
      <c r="A658" s="86" t="s">
        <v>156</v>
      </c>
      <c r="B658" s="87">
        <v>45</v>
      </c>
      <c r="C658" s="87" t="s">
        <v>158</v>
      </c>
      <c r="D658" s="87">
        <v>1.02048308</v>
      </c>
      <c r="E658" s="87">
        <v>5.3546299999999998E-2</v>
      </c>
    </row>
    <row r="659" spans="1:5" x14ac:dyDescent="0.25">
      <c r="A659" s="86" t="s">
        <v>156</v>
      </c>
      <c r="B659" s="87">
        <v>45</v>
      </c>
      <c r="C659" s="87" t="s">
        <v>144</v>
      </c>
      <c r="D659" s="87">
        <v>1.0644307399999999</v>
      </c>
      <c r="E659" s="87">
        <v>5.9951789999999998E-2</v>
      </c>
    </row>
    <row r="660" spans="1:5" x14ac:dyDescent="0.25">
      <c r="A660" s="86" t="s">
        <v>156</v>
      </c>
      <c r="B660" s="87">
        <v>45</v>
      </c>
      <c r="C660" s="87" t="s">
        <v>152</v>
      </c>
      <c r="D660" s="87">
        <v>1.0682880400000001</v>
      </c>
      <c r="E660" s="87">
        <v>5.0528799999999999E-2</v>
      </c>
    </row>
    <row r="661" spans="1:5" x14ac:dyDescent="0.25">
      <c r="A661" s="86" t="s">
        <v>157</v>
      </c>
      <c r="B661" s="87">
        <v>46</v>
      </c>
      <c r="C661" s="87" t="s">
        <v>159</v>
      </c>
      <c r="D661" s="87">
        <v>0.11377221999999999</v>
      </c>
      <c r="E661" s="87">
        <v>6.995904E-2</v>
      </c>
    </row>
    <row r="662" spans="1:5" x14ac:dyDescent="0.25">
      <c r="A662" s="86" t="s">
        <v>157</v>
      </c>
      <c r="B662" s="87">
        <v>46</v>
      </c>
      <c r="C662" s="87" t="s">
        <v>144</v>
      </c>
      <c r="D662" s="87">
        <v>0.15193478999999999</v>
      </c>
      <c r="E662" s="87">
        <v>4.3020070000000001E-2</v>
      </c>
    </row>
    <row r="663" spans="1:5" x14ac:dyDescent="0.25">
      <c r="A663" s="86" t="s">
        <v>157</v>
      </c>
      <c r="B663" s="87">
        <v>46</v>
      </c>
      <c r="C663" s="87" t="s">
        <v>153</v>
      </c>
      <c r="D663" s="87">
        <v>0.16102421</v>
      </c>
      <c r="E663" s="87">
        <v>2.4632640000000001E-2</v>
      </c>
    </row>
    <row r="664" spans="1:5" x14ac:dyDescent="0.25">
      <c r="A664" s="86" t="s">
        <v>157</v>
      </c>
      <c r="B664" s="87">
        <v>46</v>
      </c>
      <c r="C664" s="87" t="s">
        <v>155</v>
      </c>
      <c r="D664" s="87">
        <v>0.18602474999999999</v>
      </c>
      <c r="E664" s="87">
        <v>2.767824E-2</v>
      </c>
    </row>
    <row r="665" spans="1:5" x14ac:dyDescent="0.25">
      <c r="A665" s="86" t="s">
        <v>157</v>
      </c>
      <c r="B665" s="87">
        <v>46</v>
      </c>
      <c r="C665" s="87" t="s">
        <v>145</v>
      </c>
      <c r="D665" s="87">
        <v>0.19512945000000001</v>
      </c>
      <c r="E665" s="87">
        <v>5.8979080000000003E-2</v>
      </c>
    </row>
    <row r="666" spans="1:5" x14ac:dyDescent="0.25">
      <c r="A666" s="86" t="s">
        <v>157</v>
      </c>
      <c r="B666" s="87">
        <v>46</v>
      </c>
      <c r="C666" s="87" t="s">
        <v>143</v>
      </c>
      <c r="D666" s="87">
        <v>0.19812535000000001</v>
      </c>
      <c r="E666" s="87">
        <v>3.9423649999999998E-2</v>
      </c>
    </row>
    <row r="667" spans="1:5" x14ac:dyDescent="0.25">
      <c r="A667" s="86" t="s">
        <v>157</v>
      </c>
      <c r="B667" s="87">
        <v>46</v>
      </c>
      <c r="C667" s="87" t="s">
        <v>152</v>
      </c>
      <c r="D667" s="87">
        <v>0.20951354</v>
      </c>
      <c r="E667" s="87">
        <v>2.6496559999999999E-2</v>
      </c>
    </row>
    <row r="668" spans="1:5" x14ac:dyDescent="0.25">
      <c r="A668" s="86" t="s">
        <v>157</v>
      </c>
      <c r="B668" s="87">
        <v>46</v>
      </c>
      <c r="C668" s="87" t="s">
        <v>151</v>
      </c>
      <c r="D668" s="87">
        <v>0.20998848000000001</v>
      </c>
      <c r="E668" s="87">
        <v>3.9082859999999997E-2</v>
      </c>
    </row>
    <row r="669" spans="1:5" x14ac:dyDescent="0.25">
      <c r="A669" s="86" t="s">
        <v>157</v>
      </c>
      <c r="B669" s="87">
        <v>46</v>
      </c>
      <c r="C669" s="87" t="s">
        <v>156</v>
      </c>
      <c r="D669" s="87">
        <v>0.21313687000000001</v>
      </c>
      <c r="E669" s="87">
        <v>4.9114329999999998E-2</v>
      </c>
    </row>
    <row r="670" spans="1:5" x14ac:dyDescent="0.25">
      <c r="A670" s="86" t="s">
        <v>157</v>
      </c>
      <c r="B670" s="87">
        <v>46</v>
      </c>
      <c r="C670" s="87" t="s">
        <v>150</v>
      </c>
      <c r="D670" s="87">
        <v>0.21983066000000001</v>
      </c>
      <c r="E670" s="87">
        <v>6.1206480000000001E-2</v>
      </c>
    </row>
    <row r="671" spans="1:5" x14ac:dyDescent="0.25">
      <c r="A671" s="86" t="s">
        <v>157</v>
      </c>
      <c r="B671" s="87">
        <v>46</v>
      </c>
      <c r="C671" s="87" t="s">
        <v>154</v>
      </c>
      <c r="D671" s="87">
        <v>0.2343394</v>
      </c>
      <c r="E671" s="87">
        <v>4.5743239999999998E-2</v>
      </c>
    </row>
    <row r="672" spans="1:5" x14ac:dyDescent="0.25">
      <c r="A672" s="86" t="s">
        <v>157</v>
      </c>
      <c r="B672" s="87">
        <v>46</v>
      </c>
      <c r="C672" s="87" t="s">
        <v>158</v>
      </c>
      <c r="D672" s="87">
        <v>0.24107662999999999</v>
      </c>
      <c r="E672" s="87">
        <v>6.7485180000000006E-2</v>
      </c>
    </row>
    <row r="673" spans="1:5" x14ac:dyDescent="0.25">
      <c r="A673" s="86" t="s">
        <v>157</v>
      </c>
      <c r="B673" s="87">
        <v>46</v>
      </c>
      <c r="C673" s="87" t="s">
        <v>147</v>
      </c>
      <c r="D673" s="87">
        <v>0.28709321999999998</v>
      </c>
      <c r="E673" s="87">
        <v>2.7712400000000002E-2</v>
      </c>
    </row>
    <row r="674" spans="1:5" x14ac:dyDescent="0.25">
      <c r="A674" s="86" t="s">
        <v>157</v>
      </c>
      <c r="B674" s="87">
        <v>46</v>
      </c>
      <c r="C674" s="87" t="s">
        <v>148</v>
      </c>
      <c r="D674" s="87">
        <v>0.40205624000000001</v>
      </c>
      <c r="E674" s="87">
        <v>5.4982139999999999E-2</v>
      </c>
    </row>
    <row r="675" spans="1:5" x14ac:dyDescent="0.25">
      <c r="A675" s="86" t="s">
        <v>157</v>
      </c>
      <c r="B675" s="87">
        <v>46</v>
      </c>
      <c r="C675" s="87" t="s">
        <v>161</v>
      </c>
      <c r="D675" s="87">
        <v>0.40538266000000001</v>
      </c>
      <c r="E675" s="87">
        <v>3.5183409999999998E-2</v>
      </c>
    </row>
    <row r="676" spans="1:5" x14ac:dyDescent="0.25">
      <c r="A676" s="86" t="s">
        <v>157</v>
      </c>
      <c r="B676" s="87">
        <v>46</v>
      </c>
      <c r="C676" s="87" t="s">
        <v>160</v>
      </c>
      <c r="D676" s="87">
        <v>0.61762077999999998</v>
      </c>
      <c r="E676" s="87">
        <v>3.5252430000000001E-2</v>
      </c>
    </row>
    <row r="677" spans="1:5" x14ac:dyDescent="0.25">
      <c r="A677" s="86" t="s">
        <v>157</v>
      </c>
      <c r="B677" s="87">
        <v>46</v>
      </c>
      <c r="C677" s="87" t="s">
        <v>149</v>
      </c>
      <c r="D677" s="87">
        <v>0.62517213999999999</v>
      </c>
      <c r="E677" s="87">
        <v>2.500016E-2</v>
      </c>
    </row>
    <row r="678" spans="1:5" x14ac:dyDescent="0.25">
      <c r="A678" s="86" t="s">
        <v>157</v>
      </c>
      <c r="B678" s="87">
        <v>46</v>
      </c>
      <c r="C678" s="87" t="s">
        <v>9</v>
      </c>
      <c r="D678" s="87">
        <v>0.87573696999999995</v>
      </c>
      <c r="E678" s="87">
        <v>3.1253410000000002E-2</v>
      </c>
    </row>
    <row r="679" spans="1:5" x14ac:dyDescent="0.25">
      <c r="A679" s="86" t="s">
        <v>146</v>
      </c>
      <c r="B679" s="87">
        <v>47</v>
      </c>
      <c r="C679" s="87" t="s">
        <v>157</v>
      </c>
      <c r="D679" s="87">
        <v>0.93137126000000003</v>
      </c>
      <c r="E679" s="87">
        <v>4.7076630000000001E-2</v>
      </c>
    </row>
    <row r="680" spans="1:5" x14ac:dyDescent="0.25">
      <c r="A680" s="86" t="s">
        <v>146</v>
      </c>
      <c r="B680" s="87">
        <v>47</v>
      </c>
      <c r="C680" s="87" t="s">
        <v>150</v>
      </c>
      <c r="D680" s="87">
        <v>0.94928062000000002</v>
      </c>
      <c r="E680" s="87">
        <v>6.5701109999999993E-2</v>
      </c>
    </row>
    <row r="681" spans="1:5" x14ac:dyDescent="0.25">
      <c r="A681" s="86" t="s">
        <v>146</v>
      </c>
      <c r="B681" s="87">
        <v>47</v>
      </c>
      <c r="C681" s="87" t="s">
        <v>154</v>
      </c>
      <c r="D681" s="87">
        <v>0.94955933999999997</v>
      </c>
      <c r="E681" s="87">
        <v>4.0327620000000002E-2</v>
      </c>
    </row>
    <row r="682" spans="1:5" x14ac:dyDescent="0.25">
      <c r="A682" s="86" t="s">
        <v>146</v>
      </c>
      <c r="B682" s="87">
        <v>47</v>
      </c>
      <c r="C682" s="87" t="s">
        <v>161</v>
      </c>
      <c r="D682" s="87">
        <v>0.95475418999999995</v>
      </c>
      <c r="E682" s="87">
        <v>6.8726529999999994E-2</v>
      </c>
    </row>
    <row r="683" spans="1:5" x14ac:dyDescent="0.25">
      <c r="A683" s="86" t="s">
        <v>146</v>
      </c>
      <c r="B683" s="87">
        <v>47</v>
      </c>
      <c r="C683" s="87" t="s">
        <v>149</v>
      </c>
      <c r="D683" s="87">
        <v>0.95603450000000001</v>
      </c>
      <c r="E683" s="87">
        <v>3.1746789999999997E-2</v>
      </c>
    </row>
    <row r="684" spans="1:5" x14ac:dyDescent="0.25">
      <c r="A684" s="86" t="s">
        <v>146</v>
      </c>
      <c r="B684" s="87">
        <v>47</v>
      </c>
      <c r="C684" s="87" t="s">
        <v>153</v>
      </c>
      <c r="D684" s="87">
        <v>0.95840913999999999</v>
      </c>
      <c r="E684" s="87">
        <v>2.490421E-2</v>
      </c>
    </row>
    <row r="685" spans="1:5" x14ac:dyDescent="0.25">
      <c r="A685" s="86" t="s">
        <v>146</v>
      </c>
      <c r="B685" s="87">
        <v>47</v>
      </c>
      <c r="C685" s="87" t="s">
        <v>155</v>
      </c>
      <c r="D685" s="87">
        <v>1.00220786</v>
      </c>
      <c r="E685" s="87">
        <v>0.10001296</v>
      </c>
    </row>
    <row r="686" spans="1:5" x14ac:dyDescent="0.25">
      <c r="A686" s="86" t="s">
        <v>146</v>
      </c>
      <c r="B686" s="87">
        <v>47</v>
      </c>
      <c r="C686" s="87" t="s">
        <v>152</v>
      </c>
      <c r="D686" s="87">
        <v>1.02057025</v>
      </c>
      <c r="E686" s="87">
        <v>2.914827E-2</v>
      </c>
    </row>
    <row r="687" spans="1:5" x14ac:dyDescent="0.25">
      <c r="A687" s="86" t="s">
        <v>146</v>
      </c>
      <c r="B687" s="87">
        <v>47</v>
      </c>
      <c r="C687" s="87" t="s">
        <v>159</v>
      </c>
      <c r="D687" s="87">
        <v>1.0222713800000001</v>
      </c>
      <c r="E687" s="87">
        <v>3.8554570000000003E-2</v>
      </c>
    </row>
    <row r="688" spans="1:5" x14ac:dyDescent="0.25">
      <c r="A688" s="86" t="s">
        <v>146</v>
      </c>
      <c r="B688" s="87">
        <v>47</v>
      </c>
      <c r="C688" s="87" t="s">
        <v>9</v>
      </c>
      <c r="D688" s="87">
        <v>1.0256728500000001</v>
      </c>
      <c r="E688" s="87">
        <v>3.58582E-2</v>
      </c>
    </row>
    <row r="689" spans="1:5" x14ac:dyDescent="0.25">
      <c r="A689" s="86" t="s">
        <v>146</v>
      </c>
      <c r="B689" s="87">
        <v>47</v>
      </c>
      <c r="C689" s="87" t="s">
        <v>145</v>
      </c>
      <c r="D689" s="87">
        <v>1.02618637</v>
      </c>
      <c r="E689" s="87">
        <v>9.4773949999999996E-2</v>
      </c>
    </row>
    <row r="690" spans="1:5" x14ac:dyDescent="0.25">
      <c r="A690" s="86" t="s">
        <v>146</v>
      </c>
      <c r="B690" s="87">
        <v>47</v>
      </c>
      <c r="C690" s="87" t="s">
        <v>160</v>
      </c>
      <c r="D690" s="87">
        <v>1.04166209</v>
      </c>
      <c r="E690" s="87">
        <v>4.2914559999999997E-2</v>
      </c>
    </row>
    <row r="691" spans="1:5" x14ac:dyDescent="0.25">
      <c r="A691" s="86" t="s">
        <v>146</v>
      </c>
      <c r="B691" s="87">
        <v>47</v>
      </c>
      <c r="C691" s="87" t="s">
        <v>147</v>
      </c>
      <c r="D691" s="87">
        <v>1.0436870199999999</v>
      </c>
      <c r="E691" s="87">
        <v>3.8541939999999997E-2</v>
      </c>
    </row>
    <row r="692" spans="1:5" x14ac:dyDescent="0.25">
      <c r="A692" s="86" t="s">
        <v>146</v>
      </c>
      <c r="B692" s="87">
        <v>47</v>
      </c>
      <c r="C692" s="87" t="s">
        <v>158</v>
      </c>
      <c r="D692" s="87">
        <v>1.04445754</v>
      </c>
      <c r="E692" s="87">
        <v>8.5276859999999996E-2</v>
      </c>
    </row>
    <row r="693" spans="1:5" x14ac:dyDescent="0.25">
      <c r="A693" s="86" t="s">
        <v>146</v>
      </c>
      <c r="B693" s="87">
        <v>47</v>
      </c>
      <c r="C693" s="87" t="s">
        <v>143</v>
      </c>
      <c r="D693" s="87">
        <v>1.05370516</v>
      </c>
      <c r="E693" s="87">
        <v>5.1360969999999999E-2</v>
      </c>
    </row>
    <row r="694" spans="1:5" x14ac:dyDescent="0.25">
      <c r="A694" s="86" t="s">
        <v>146</v>
      </c>
      <c r="B694" s="87">
        <v>47</v>
      </c>
      <c r="C694" s="87" t="s">
        <v>144</v>
      </c>
      <c r="D694" s="87">
        <v>1.0744135299999999</v>
      </c>
      <c r="E694" s="87">
        <v>6.7252790000000007E-2</v>
      </c>
    </row>
    <row r="695" spans="1:5" x14ac:dyDescent="0.25">
      <c r="A695" s="86" t="s">
        <v>146</v>
      </c>
      <c r="B695" s="87">
        <v>47</v>
      </c>
      <c r="C695" s="87" t="s">
        <v>156</v>
      </c>
      <c r="D695" s="87">
        <v>1.0880818800000001</v>
      </c>
      <c r="E695" s="87">
        <v>7.9320950000000001E-2</v>
      </c>
    </row>
    <row r="696" spans="1:5" x14ac:dyDescent="0.25">
      <c r="A696" s="86" t="s">
        <v>146</v>
      </c>
      <c r="B696" s="87">
        <v>47</v>
      </c>
      <c r="C696" s="87" t="s">
        <v>151</v>
      </c>
      <c r="D696" s="87">
        <v>1.09386223</v>
      </c>
      <c r="E696" s="87">
        <v>0.12154642</v>
      </c>
    </row>
    <row r="697" spans="1:5" x14ac:dyDescent="0.25">
      <c r="A697" s="86" t="s">
        <v>146</v>
      </c>
      <c r="B697" s="87">
        <v>47</v>
      </c>
      <c r="C697" s="87" t="s">
        <v>148</v>
      </c>
      <c r="D697" s="87">
        <v>1.11495286</v>
      </c>
      <c r="E697" s="87">
        <v>4.7060409999999997E-2</v>
      </c>
    </row>
    <row r="698" spans="1:5" x14ac:dyDescent="0.25">
      <c r="A698" s="86" t="s">
        <v>158</v>
      </c>
      <c r="B698" s="87">
        <v>48</v>
      </c>
      <c r="C698" s="87" t="s">
        <v>160</v>
      </c>
      <c r="D698" s="87">
        <v>0.87584717999999995</v>
      </c>
      <c r="E698" s="87">
        <v>5.3539150000000001E-2</v>
      </c>
    </row>
    <row r="699" spans="1:5" x14ac:dyDescent="0.25">
      <c r="A699" s="86" t="s">
        <v>158</v>
      </c>
      <c r="B699" s="87">
        <v>48</v>
      </c>
      <c r="C699" s="87" t="s">
        <v>154</v>
      </c>
      <c r="D699" s="87">
        <v>0.87763705999999997</v>
      </c>
      <c r="E699" s="87">
        <v>7.9544870000000004E-2</v>
      </c>
    </row>
    <row r="700" spans="1:5" x14ac:dyDescent="0.25">
      <c r="A700" s="86" t="s">
        <v>158</v>
      </c>
      <c r="B700" s="87">
        <v>48</v>
      </c>
      <c r="C700" s="87" t="s">
        <v>9</v>
      </c>
      <c r="D700" s="87">
        <v>0.95608495999999998</v>
      </c>
      <c r="E700" s="87">
        <v>4.7823270000000001E-2</v>
      </c>
    </row>
    <row r="701" spans="1:5" x14ac:dyDescent="0.25">
      <c r="A701" s="86" t="s">
        <v>158</v>
      </c>
      <c r="B701" s="87">
        <v>48</v>
      </c>
      <c r="C701" s="87" t="s">
        <v>143</v>
      </c>
      <c r="D701" s="87">
        <v>0.96238676000000001</v>
      </c>
      <c r="E701" s="87">
        <v>6.6784709999999997E-2</v>
      </c>
    </row>
    <row r="702" spans="1:5" x14ac:dyDescent="0.25">
      <c r="A702" s="86" t="s">
        <v>158</v>
      </c>
      <c r="B702" s="87">
        <v>48</v>
      </c>
      <c r="C702" s="87" t="s">
        <v>156</v>
      </c>
      <c r="D702" s="87">
        <v>0.96265509999999999</v>
      </c>
      <c r="E702" s="87">
        <v>4.7810819999999997E-2</v>
      </c>
    </row>
    <row r="703" spans="1:5" x14ac:dyDescent="0.25">
      <c r="A703" s="86" t="s">
        <v>158</v>
      </c>
      <c r="B703" s="87">
        <v>48</v>
      </c>
      <c r="C703" s="87" t="s">
        <v>150</v>
      </c>
      <c r="D703" s="87">
        <v>0.96812350000000003</v>
      </c>
      <c r="E703" s="87">
        <v>6.5490590000000001E-2</v>
      </c>
    </row>
    <row r="704" spans="1:5" x14ac:dyDescent="0.25">
      <c r="A704" s="86" t="s">
        <v>158</v>
      </c>
      <c r="B704" s="87">
        <v>48</v>
      </c>
      <c r="C704" s="87" t="s">
        <v>145</v>
      </c>
      <c r="D704" s="87">
        <v>0.97288098000000001</v>
      </c>
      <c r="E704" s="87">
        <v>4.1680639999999998E-2</v>
      </c>
    </row>
    <row r="705" spans="1:5" x14ac:dyDescent="0.25">
      <c r="A705" s="86" t="s">
        <v>158</v>
      </c>
      <c r="B705" s="87">
        <v>48</v>
      </c>
      <c r="C705" s="87" t="s">
        <v>155</v>
      </c>
      <c r="D705" s="87">
        <v>0.97798636000000005</v>
      </c>
      <c r="E705" s="87">
        <v>4.536544E-2</v>
      </c>
    </row>
    <row r="706" spans="1:5" x14ac:dyDescent="0.25">
      <c r="A706" s="86" t="s">
        <v>158</v>
      </c>
      <c r="B706" s="87">
        <v>48</v>
      </c>
      <c r="C706" s="87" t="s">
        <v>149</v>
      </c>
      <c r="D706" s="87">
        <v>0.98955722000000002</v>
      </c>
      <c r="E706" s="87">
        <v>5.466331E-2</v>
      </c>
    </row>
    <row r="707" spans="1:5" x14ac:dyDescent="0.25">
      <c r="A707" s="86" t="s">
        <v>158</v>
      </c>
      <c r="B707" s="87">
        <v>48</v>
      </c>
      <c r="C707" s="87" t="s">
        <v>153</v>
      </c>
      <c r="D707" s="87">
        <v>0.99133508000000004</v>
      </c>
      <c r="E707" s="87">
        <v>3.004766E-2</v>
      </c>
    </row>
    <row r="708" spans="1:5" x14ac:dyDescent="0.25">
      <c r="A708" s="86" t="s">
        <v>158</v>
      </c>
      <c r="B708" s="87">
        <v>48</v>
      </c>
      <c r="C708" s="87" t="s">
        <v>147</v>
      </c>
      <c r="D708" s="87">
        <v>0.99274720000000005</v>
      </c>
      <c r="E708" s="87">
        <v>2.7703640000000002E-2</v>
      </c>
    </row>
    <row r="709" spans="1:5" x14ac:dyDescent="0.25">
      <c r="A709" s="86" t="s">
        <v>158</v>
      </c>
      <c r="B709" s="87">
        <v>48</v>
      </c>
      <c r="C709" s="87" t="s">
        <v>157</v>
      </c>
      <c r="D709" s="87">
        <v>1.00680623</v>
      </c>
      <c r="E709" s="87">
        <v>3.6922940000000001E-2</v>
      </c>
    </row>
    <row r="710" spans="1:5" x14ac:dyDescent="0.25">
      <c r="A710" s="86" t="s">
        <v>158</v>
      </c>
      <c r="B710" s="87">
        <v>48</v>
      </c>
      <c r="C710" s="87" t="s">
        <v>148</v>
      </c>
      <c r="D710" s="87">
        <v>1.01807599</v>
      </c>
      <c r="E710" s="87">
        <v>6.114294E-2</v>
      </c>
    </row>
    <row r="711" spans="1:5" x14ac:dyDescent="0.25">
      <c r="A711" s="86" t="s">
        <v>158</v>
      </c>
      <c r="B711" s="87">
        <v>48</v>
      </c>
      <c r="C711" s="87" t="s">
        <v>161</v>
      </c>
      <c r="D711" s="87">
        <v>1.02265305</v>
      </c>
      <c r="E711" s="87">
        <v>7.4116189999999998E-2</v>
      </c>
    </row>
    <row r="712" spans="1:5" x14ac:dyDescent="0.25">
      <c r="A712" s="86" t="s">
        <v>158</v>
      </c>
      <c r="B712" s="87">
        <v>48</v>
      </c>
      <c r="C712" s="87" t="s">
        <v>152</v>
      </c>
      <c r="D712" s="87">
        <v>1.0470961700000001</v>
      </c>
      <c r="E712" s="87">
        <v>3.0686479999999999E-2</v>
      </c>
    </row>
    <row r="713" spans="1:5" x14ac:dyDescent="0.25">
      <c r="A713" s="86" t="s">
        <v>158</v>
      </c>
      <c r="B713" s="87">
        <v>48</v>
      </c>
      <c r="C713" s="87" t="s">
        <v>159</v>
      </c>
      <c r="D713" s="87">
        <v>1.0858108200000001</v>
      </c>
      <c r="E713" s="87">
        <v>4.7971340000000001E-2</v>
      </c>
    </row>
    <row r="714" spans="1:5" x14ac:dyDescent="0.25">
      <c r="A714" s="86" t="s">
        <v>158</v>
      </c>
      <c r="B714" s="87">
        <v>48</v>
      </c>
      <c r="C714" s="87" t="s">
        <v>146</v>
      </c>
      <c r="D714" s="87">
        <v>1.18293816</v>
      </c>
      <c r="E714" s="87">
        <v>8.9119260000000006E-2</v>
      </c>
    </row>
    <row r="715" spans="1:5" x14ac:dyDescent="0.25">
      <c r="A715" s="86" t="s">
        <v>147</v>
      </c>
      <c r="B715" s="87">
        <v>49</v>
      </c>
      <c r="C715" s="87" t="s">
        <v>157</v>
      </c>
      <c r="D715" s="87">
        <v>0.67861342000000002</v>
      </c>
      <c r="E715" s="87">
        <v>8.9252730000000002E-2</v>
      </c>
    </row>
    <row r="716" spans="1:5" x14ac:dyDescent="0.25">
      <c r="A716" s="86" t="s">
        <v>147</v>
      </c>
      <c r="B716" s="87">
        <v>49</v>
      </c>
      <c r="C716" s="87" t="s">
        <v>146</v>
      </c>
      <c r="D716" s="87">
        <v>0.84413499999999997</v>
      </c>
      <c r="E716" s="87">
        <v>6.3239009999999998E-2</v>
      </c>
    </row>
    <row r="717" spans="1:5" x14ac:dyDescent="0.25">
      <c r="A717" s="86" t="s">
        <v>147</v>
      </c>
      <c r="B717" s="87">
        <v>49</v>
      </c>
      <c r="C717" s="87" t="s">
        <v>145</v>
      </c>
      <c r="D717" s="87">
        <v>0.86025313999999997</v>
      </c>
      <c r="E717" s="87">
        <v>4.5509800000000003E-2</v>
      </c>
    </row>
    <row r="718" spans="1:5" x14ac:dyDescent="0.25">
      <c r="A718" s="86" t="s">
        <v>147</v>
      </c>
      <c r="B718" s="87">
        <v>49</v>
      </c>
      <c r="C718" s="87" t="s">
        <v>161</v>
      </c>
      <c r="D718" s="87">
        <v>0.86088167000000004</v>
      </c>
      <c r="E718" s="87">
        <v>7.8969209999999998E-2</v>
      </c>
    </row>
    <row r="719" spans="1:5" x14ac:dyDescent="0.25">
      <c r="A719" s="86" t="s">
        <v>147</v>
      </c>
      <c r="B719" s="87">
        <v>49</v>
      </c>
      <c r="C719" s="87" t="s">
        <v>150</v>
      </c>
      <c r="D719" s="87">
        <v>0.89301728999999996</v>
      </c>
      <c r="E719" s="87">
        <v>6.7049819999999996E-2</v>
      </c>
    </row>
    <row r="720" spans="1:5" x14ac:dyDescent="0.25">
      <c r="A720" s="86" t="s">
        <v>147</v>
      </c>
      <c r="B720" s="87">
        <v>49</v>
      </c>
      <c r="C720" s="87" t="s">
        <v>153</v>
      </c>
      <c r="D720" s="87">
        <v>0.91378713</v>
      </c>
      <c r="E720" s="87">
        <v>3.058982E-2</v>
      </c>
    </row>
    <row r="721" spans="1:5" x14ac:dyDescent="0.25">
      <c r="A721" s="86" t="s">
        <v>147</v>
      </c>
      <c r="B721" s="87">
        <v>49</v>
      </c>
      <c r="C721" s="87" t="s">
        <v>156</v>
      </c>
      <c r="D721" s="87">
        <v>0.93252190000000001</v>
      </c>
      <c r="E721" s="87">
        <v>4.6239410000000002E-2</v>
      </c>
    </row>
    <row r="722" spans="1:5" x14ac:dyDescent="0.25">
      <c r="A722" s="86" t="s">
        <v>147</v>
      </c>
      <c r="B722" s="87">
        <v>49</v>
      </c>
      <c r="C722" s="87" t="s">
        <v>149</v>
      </c>
      <c r="D722" s="87">
        <v>0.94618933000000005</v>
      </c>
      <c r="E722" s="87">
        <v>3.4241969999999997E-2</v>
      </c>
    </row>
    <row r="723" spans="1:5" x14ac:dyDescent="0.25">
      <c r="A723" s="86" t="s">
        <v>147</v>
      </c>
      <c r="B723" s="87">
        <v>49</v>
      </c>
      <c r="C723" s="87" t="s">
        <v>155</v>
      </c>
      <c r="D723" s="87">
        <v>0.95587146000000001</v>
      </c>
      <c r="E723" s="87">
        <v>3.7922810000000001E-2</v>
      </c>
    </row>
    <row r="724" spans="1:5" x14ac:dyDescent="0.25">
      <c r="A724" s="86" t="s">
        <v>147</v>
      </c>
      <c r="B724" s="87">
        <v>49</v>
      </c>
      <c r="C724" s="87" t="s">
        <v>160</v>
      </c>
      <c r="D724" s="87">
        <v>0.96195350999999996</v>
      </c>
      <c r="E724" s="87">
        <v>3.3213100000000002E-2</v>
      </c>
    </row>
    <row r="725" spans="1:5" x14ac:dyDescent="0.25">
      <c r="A725" s="86" t="s">
        <v>147</v>
      </c>
      <c r="B725" s="87">
        <v>49</v>
      </c>
      <c r="C725" s="87" t="s">
        <v>148</v>
      </c>
      <c r="D725" s="87">
        <v>0.96493145000000002</v>
      </c>
      <c r="E725" s="87">
        <v>4.2714130000000003E-2</v>
      </c>
    </row>
    <row r="726" spans="1:5" x14ac:dyDescent="0.25">
      <c r="A726" s="86" t="s">
        <v>147</v>
      </c>
      <c r="B726" s="87">
        <v>49</v>
      </c>
      <c r="C726" s="87" t="s">
        <v>152</v>
      </c>
      <c r="D726" s="87">
        <v>0.98647715999999996</v>
      </c>
      <c r="E726" s="87">
        <v>3.4786730000000002E-2</v>
      </c>
    </row>
    <row r="727" spans="1:5" x14ac:dyDescent="0.25">
      <c r="A727" s="86" t="s">
        <v>147</v>
      </c>
      <c r="B727" s="87">
        <v>49</v>
      </c>
      <c r="C727" s="87" t="s">
        <v>159</v>
      </c>
      <c r="D727" s="87">
        <v>0.99684185000000003</v>
      </c>
      <c r="E727" s="87">
        <v>4.7327800000000003E-2</v>
      </c>
    </row>
    <row r="728" spans="1:5" x14ac:dyDescent="0.25">
      <c r="A728" s="86" t="s">
        <v>147</v>
      </c>
      <c r="B728" s="87">
        <v>49</v>
      </c>
      <c r="C728" s="87" t="s">
        <v>144</v>
      </c>
      <c r="D728" s="87">
        <v>1.00203211</v>
      </c>
      <c r="E728" s="87">
        <v>5.916341E-2</v>
      </c>
    </row>
    <row r="729" spans="1:5" x14ac:dyDescent="0.25">
      <c r="A729" s="86" t="s">
        <v>147</v>
      </c>
      <c r="B729" s="87">
        <v>49</v>
      </c>
      <c r="C729" s="87" t="s">
        <v>9</v>
      </c>
      <c r="D729" s="87">
        <v>1.0040464600000001</v>
      </c>
      <c r="E729" s="87">
        <v>3.9086330000000002E-2</v>
      </c>
    </row>
    <row r="730" spans="1:5" x14ac:dyDescent="0.25">
      <c r="A730" s="86" t="s">
        <v>147</v>
      </c>
      <c r="B730" s="87">
        <v>49</v>
      </c>
      <c r="C730" s="87" t="s">
        <v>154</v>
      </c>
      <c r="D730" s="87">
        <v>1.0084816999999999</v>
      </c>
      <c r="E730" s="87">
        <v>3.8430100000000002E-2</v>
      </c>
    </row>
    <row r="731" spans="1:5" x14ac:dyDescent="0.25">
      <c r="A731" s="86" t="s">
        <v>147</v>
      </c>
      <c r="B731" s="87">
        <v>49</v>
      </c>
      <c r="C731" s="87" t="s">
        <v>151</v>
      </c>
      <c r="D731" s="87">
        <v>1.05375153</v>
      </c>
      <c r="E731" s="87">
        <v>6.5981049999999999E-2</v>
      </c>
    </row>
    <row r="732" spans="1:5" x14ac:dyDescent="0.25">
      <c r="A732" s="86" t="s">
        <v>147</v>
      </c>
      <c r="B732" s="87">
        <v>49</v>
      </c>
      <c r="C732" s="87" t="s">
        <v>158</v>
      </c>
      <c r="D732" s="87">
        <v>1.0607336199999999</v>
      </c>
      <c r="E732" s="87">
        <v>3.6086020000000003E-2</v>
      </c>
    </row>
    <row r="733" spans="1:5" x14ac:dyDescent="0.25">
      <c r="A733" s="86" t="s">
        <v>147</v>
      </c>
      <c r="B733" s="87">
        <v>49</v>
      </c>
      <c r="C733" s="87" t="s">
        <v>143</v>
      </c>
      <c r="D733" s="87">
        <v>1.0679186899999999</v>
      </c>
      <c r="E733" s="87">
        <v>8.6322010000000005E-2</v>
      </c>
    </row>
    <row r="734" spans="1:5" x14ac:dyDescent="0.25">
      <c r="A734" s="86" t="s">
        <v>146</v>
      </c>
      <c r="B734" s="87">
        <v>50</v>
      </c>
      <c r="C734" s="87" t="s">
        <v>155</v>
      </c>
      <c r="D734" s="87">
        <v>0.17341964000000001</v>
      </c>
      <c r="E734" s="87">
        <v>3.3727569999999998E-2</v>
      </c>
    </row>
    <row r="735" spans="1:5" x14ac:dyDescent="0.25">
      <c r="A735" s="86" t="s">
        <v>146</v>
      </c>
      <c r="B735" s="87">
        <v>50</v>
      </c>
      <c r="C735" s="87" t="s">
        <v>157</v>
      </c>
      <c r="D735" s="87">
        <v>0.17764174999999999</v>
      </c>
      <c r="E735" s="87">
        <v>3.6729209999999998E-2</v>
      </c>
    </row>
    <row r="736" spans="1:5" x14ac:dyDescent="0.25">
      <c r="A736" s="86" t="s">
        <v>146</v>
      </c>
      <c r="B736" s="87">
        <v>50</v>
      </c>
      <c r="C736" s="87" t="s">
        <v>153</v>
      </c>
      <c r="D736" s="87">
        <v>0.18299846</v>
      </c>
      <c r="E736" s="87">
        <v>3.4991800000000003E-2</v>
      </c>
    </row>
    <row r="737" spans="1:5" x14ac:dyDescent="0.25">
      <c r="A737" s="86" t="s">
        <v>146</v>
      </c>
      <c r="B737" s="87">
        <v>50</v>
      </c>
      <c r="C737" s="87" t="s">
        <v>156</v>
      </c>
      <c r="D737" s="87">
        <v>0.23173857</v>
      </c>
      <c r="E737" s="87">
        <v>4.6977049999999999E-2</v>
      </c>
    </row>
    <row r="738" spans="1:5" x14ac:dyDescent="0.25">
      <c r="A738" s="86" t="s">
        <v>146</v>
      </c>
      <c r="B738" s="87">
        <v>50</v>
      </c>
      <c r="C738" s="87" t="s">
        <v>148</v>
      </c>
      <c r="D738" s="87">
        <v>0.23585692</v>
      </c>
      <c r="E738" s="87">
        <v>4.8998430000000003E-2</v>
      </c>
    </row>
    <row r="739" spans="1:5" x14ac:dyDescent="0.25">
      <c r="A739" s="86" t="s">
        <v>146</v>
      </c>
      <c r="B739" s="87">
        <v>50</v>
      </c>
      <c r="C739" s="87" t="s">
        <v>160</v>
      </c>
      <c r="D739" s="87">
        <v>0.24044885999999999</v>
      </c>
      <c r="E739" s="87">
        <v>3.3064589999999998E-2</v>
      </c>
    </row>
    <row r="740" spans="1:5" x14ac:dyDescent="0.25">
      <c r="A740" s="86" t="s">
        <v>146</v>
      </c>
      <c r="B740" s="87">
        <v>50</v>
      </c>
      <c r="C740" s="87" t="s">
        <v>152</v>
      </c>
      <c r="D740" s="87">
        <v>0.26667162999999999</v>
      </c>
      <c r="E740" s="87">
        <v>3.3059850000000002E-2</v>
      </c>
    </row>
    <row r="741" spans="1:5" x14ac:dyDescent="0.25">
      <c r="A741" s="86" t="s">
        <v>146</v>
      </c>
      <c r="B741" s="87">
        <v>50</v>
      </c>
      <c r="C741" s="87" t="s">
        <v>150</v>
      </c>
      <c r="D741" s="87">
        <v>0.28409414</v>
      </c>
      <c r="E741" s="87">
        <v>8.245413E-2</v>
      </c>
    </row>
    <row r="742" spans="1:5" x14ac:dyDescent="0.25">
      <c r="A742" s="86" t="s">
        <v>146</v>
      </c>
      <c r="B742" s="87">
        <v>50</v>
      </c>
      <c r="C742" s="87" t="s">
        <v>145</v>
      </c>
      <c r="D742" s="87">
        <v>0.29234145</v>
      </c>
      <c r="E742" s="87">
        <v>4.6205709999999997E-2</v>
      </c>
    </row>
    <row r="743" spans="1:5" x14ac:dyDescent="0.25">
      <c r="A743" s="86" t="s">
        <v>146</v>
      </c>
      <c r="B743" s="87">
        <v>50</v>
      </c>
      <c r="C743" s="87" t="s">
        <v>149</v>
      </c>
      <c r="D743" s="87">
        <v>0.29612642</v>
      </c>
      <c r="E743" s="87">
        <v>2.718162E-2</v>
      </c>
    </row>
    <row r="744" spans="1:5" x14ac:dyDescent="0.25">
      <c r="A744" s="86" t="s">
        <v>146</v>
      </c>
      <c r="B744" s="87">
        <v>50</v>
      </c>
      <c r="C744" s="87" t="s">
        <v>147</v>
      </c>
      <c r="D744" s="87">
        <v>0.32337806000000002</v>
      </c>
      <c r="E744" s="87">
        <v>2.94624E-2</v>
      </c>
    </row>
    <row r="745" spans="1:5" x14ac:dyDescent="0.25">
      <c r="A745" s="86" t="s">
        <v>146</v>
      </c>
      <c r="B745" s="87">
        <v>50</v>
      </c>
      <c r="C745" s="87" t="s">
        <v>144</v>
      </c>
      <c r="D745" s="87">
        <v>0.35307136</v>
      </c>
      <c r="E745" s="87">
        <v>4.370574E-2</v>
      </c>
    </row>
    <row r="746" spans="1:5" x14ac:dyDescent="0.25">
      <c r="A746" s="86" t="s">
        <v>146</v>
      </c>
      <c r="B746" s="87">
        <v>50</v>
      </c>
      <c r="C746" s="87" t="s">
        <v>161</v>
      </c>
      <c r="D746" s="87">
        <v>0.4403029</v>
      </c>
      <c r="E746" s="87">
        <v>5.5465309999999997E-2</v>
      </c>
    </row>
    <row r="747" spans="1:5" x14ac:dyDescent="0.25">
      <c r="A747" s="86" t="s">
        <v>146</v>
      </c>
      <c r="B747" s="87">
        <v>50</v>
      </c>
      <c r="C747" s="87" t="s">
        <v>9</v>
      </c>
      <c r="D747" s="87">
        <v>0.53640414999999997</v>
      </c>
      <c r="E747" s="87">
        <v>3.9007559999999997E-2</v>
      </c>
    </row>
    <row r="748" spans="1:5" x14ac:dyDescent="0.25">
      <c r="A748" s="86" t="s">
        <v>146</v>
      </c>
      <c r="B748" s="87">
        <v>50</v>
      </c>
      <c r="C748" s="87" t="s">
        <v>158</v>
      </c>
      <c r="D748" s="87">
        <v>0.62511393000000004</v>
      </c>
      <c r="E748" s="87">
        <v>3.1385419999999997E-2</v>
      </c>
    </row>
    <row r="749" spans="1:5" x14ac:dyDescent="0.25">
      <c r="A749" s="86" t="s">
        <v>146</v>
      </c>
      <c r="B749" s="87">
        <v>50</v>
      </c>
      <c r="C749" s="87" t="s">
        <v>154</v>
      </c>
      <c r="D749" s="87">
        <v>0.65629090999999995</v>
      </c>
      <c r="E749" s="87">
        <v>3.8424729999999997E-2</v>
      </c>
    </row>
    <row r="750" spans="1:5" x14ac:dyDescent="0.25">
      <c r="A750" s="86" t="s">
        <v>146</v>
      </c>
      <c r="B750" s="87">
        <v>50</v>
      </c>
      <c r="C750" s="87" t="s">
        <v>151</v>
      </c>
      <c r="D750" s="87">
        <v>0.833318</v>
      </c>
      <c r="E750" s="87">
        <v>4.4953739999999999E-2</v>
      </c>
    </row>
    <row r="751" spans="1:5" x14ac:dyDescent="0.25">
      <c r="A751" s="86" t="s">
        <v>146</v>
      </c>
      <c r="B751" s="87">
        <v>50</v>
      </c>
      <c r="C751" s="87" t="s">
        <v>143</v>
      </c>
      <c r="D751" s="87">
        <v>0.88213363</v>
      </c>
      <c r="E751" s="87">
        <v>6.2327630000000002E-2</v>
      </c>
    </row>
    <row r="752" spans="1:5" x14ac:dyDescent="0.25">
      <c r="A752" s="86" t="s">
        <v>146</v>
      </c>
      <c r="B752" s="87">
        <v>50</v>
      </c>
      <c r="C752" s="87" t="s">
        <v>159</v>
      </c>
      <c r="D752" s="87">
        <v>1.04388193</v>
      </c>
      <c r="E752" s="87">
        <v>4.4389770000000002E-2</v>
      </c>
    </row>
    <row r="753" spans="1:5" x14ac:dyDescent="0.25">
      <c r="A753" s="86" t="s">
        <v>143</v>
      </c>
      <c r="B753" s="87">
        <v>51</v>
      </c>
      <c r="C753" s="87" t="s">
        <v>157</v>
      </c>
      <c r="D753" s="87">
        <v>0.55388797000000001</v>
      </c>
      <c r="E753" s="87">
        <v>3.4197600000000002E-2</v>
      </c>
    </row>
    <row r="754" spans="1:5" x14ac:dyDescent="0.25">
      <c r="A754" s="86" t="s">
        <v>143</v>
      </c>
      <c r="B754" s="87">
        <v>51</v>
      </c>
      <c r="C754" s="87" t="s">
        <v>155</v>
      </c>
      <c r="D754" s="87">
        <v>0.84097816000000003</v>
      </c>
      <c r="E754" s="87">
        <v>3.0882199999999999E-2</v>
      </c>
    </row>
    <row r="755" spans="1:5" x14ac:dyDescent="0.25">
      <c r="A755" s="86" t="s">
        <v>143</v>
      </c>
      <c r="B755" s="87">
        <v>51</v>
      </c>
      <c r="C755" s="87" t="s">
        <v>161</v>
      </c>
      <c r="D755" s="87">
        <v>0.85522682999999999</v>
      </c>
      <c r="E755" s="87">
        <v>4.0592549999999998E-2</v>
      </c>
    </row>
    <row r="756" spans="1:5" x14ac:dyDescent="0.25">
      <c r="A756" s="86" t="s">
        <v>143</v>
      </c>
      <c r="B756" s="87">
        <v>51</v>
      </c>
      <c r="C756" s="87" t="s">
        <v>150</v>
      </c>
      <c r="D756" s="87">
        <v>0.86781048000000005</v>
      </c>
      <c r="E756" s="87">
        <v>3.2299540000000002E-2</v>
      </c>
    </row>
    <row r="757" spans="1:5" x14ac:dyDescent="0.25">
      <c r="A757" s="86" t="s">
        <v>143</v>
      </c>
      <c r="B757" s="87">
        <v>51</v>
      </c>
      <c r="C757" s="87" t="s">
        <v>154</v>
      </c>
      <c r="D757" s="87">
        <v>0.88250821999999995</v>
      </c>
      <c r="E757" s="87">
        <v>3.1268459999999998E-2</v>
      </c>
    </row>
    <row r="758" spans="1:5" x14ac:dyDescent="0.25">
      <c r="A758" s="86" t="s">
        <v>143</v>
      </c>
      <c r="B758" s="87">
        <v>51</v>
      </c>
      <c r="C758" s="87" t="s">
        <v>144</v>
      </c>
      <c r="D758" s="87">
        <v>0.88456517999999995</v>
      </c>
      <c r="E758" s="87">
        <v>3.4041929999999998E-2</v>
      </c>
    </row>
    <row r="759" spans="1:5" x14ac:dyDescent="0.25">
      <c r="A759" s="86" t="s">
        <v>143</v>
      </c>
      <c r="B759" s="87">
        <v>51</v>
      </c>
      <c r="C759" s="87" t="s">
        <v>152</v>
      </c>
      <c r="D759" s="87">
        <v>0.89714459999999996</v>
      </c>
      <c r="E759" s="87">
        <v>2.1879869999999999E-2</v>
      </c>
    </row>
    <row r="760" spans="1:5" x14ac:dyDescent="0.25">
      <c r="A760" s="86" t="s">
        <v>143</v>
      </c>
      <c r="B760" s="87">
        <v>51</v>
      </c>
      <c r="C760" s="87" t="s">
        <v>148</v>
      </c>
      <c r="D760" s="87">
        <v>0.90745321999999995</v>
      </c>
      <c r="E760" s="87">
        <v>3.2783970000000003E-2</v>
      </c>
    </row>
    <row r="761" spans="1:5" x14ac:dyDescent="0.25">
      <c r="A761" s="86" t="s">
        <v>143</v>
      </c>
      <c r="B761" s="87">
        <v>51</v>
      </c>
      <c r="C761" s="87" t="s">
        <v>153</v>
      </c>
      <c r="D761" s="87">
        <v>0.91073088999999996</v>
      </c>
      <c r="E761" s="87">
        <v>2.3892750000000001E-2</v>
      </c>
    </row>
    <row r="762" spans="1:5" x14ac:dyDescent="0.25">
      <c r="A762" s="86" t="s">
        <v>143</v>
      </c>
      <c r="B762" s="87">
        <v>51</v>
      </c>
      <c r="C762" s="87" t="s">
        <v>145</v>
      </c>
      <c r="D762" s="87">
        <v>0.92074407999999996</v>
      </c>
      <c r="E762" s="87">
        <v>4.2536919999999999E-2</v>
      </c>
    </row>
    <row r="763" spans="1:5" x14ac:dyDescent="0.25">
      <c r="A763" s="86" t="s">
        <v>143</v>
      </c>
      <c r="B763" s="87">
        <v>51</v>
      </c>
      <c r="C763" s="87" t="s">
        <v>160</v>
      </c>
      <c r="D763" s="87">
        <v>0.94873742999999999</v>
      </c>
      <c r="E763" s="87">
        <v>3.4454569999999997E-2</v>
      </c>
    </row>
    <row r="764" spans="1:5" x14ac:dyDescent="0.25">
      <c r="A764" s="86" t="s">
        <v>143</v>
      </c>
      <c r="B764" s="87">
        <v>51</v>
      </c>
      <c r="C764" s="87" t="s">
        <v>158</v>
      </c>
      <c r="D764" s="87">
        <v>0.95197823000000004</v>
      </c>
      <c r="E764" s="87">
        <v>4.0253150000000001E-2</v>
      </c>
    </row>
    <row r="765" spans="1:5" x14ac:dyDescent="0.25">
      <c r="A765" s="86" t="s">
        <v>143</v>
      </c>
      <c r="B765" s="87">
        <v>51</v>
      </c>
      <c r="C765" s="87" t="s">
        <v>156</v>
      </c>
      <c r="D765" s="87">
        <v>0.95476729999999999</v>
      </c>
      <c r="E765" s="87">
        <v>4.455489E-2</v>
      </c>
    </row>
    <row r="766" spans="1:5" x14ac:dyDescent="0.25">
      <c r="A766" s="86" t="s">
        <v>143</v>
      </c>
      <c r="B766" s="87">
        <v>51</v>
      </c>
      <c r="C766" s="87" t="s">
        <v>151</v>
      </c>
      <c r="D766" s="87">
        <v>0.96494183</v>
      </c>
      <c r="E766" s="87">
        <v>4.462522E-2</v>
      </c>
    </row>
    <row r="767" spans="1:5" x14ac:dyDescent="0.25">
      <c r="A767" s="86" t="s">
        <v>143</v>
      </c>
      <c r="B767" s="87">
        <v>51</v>
      </c>
      <c r="C767" s="87" t="s">
        <v>159</v>
      </c>
      <c r="D767" s="87">
        <v>0.96497107000000004</v>
      </c>
      <c r="E767" s="87">
        <v>3.9912019999999999E-2</v>
      </c>
    </row>
    <row r="768" spans="1:5" x14ac:dyDescent="0.25">
      <c r="A768" s="86" t="s">
        <v>143</v>
      </c>
      <c r="B768" s="87">
        <v>51</v>
      </c>
      <c r="C768" s="87" t="s">
        <v>147</v>
      </c>
      <c r="D768" s="87">
        <v>0.98996541000000005</v>
      </c>
      <c r="E768" s="87">
        <v>2.179625E-2</v>
      </c>
    </row>
    <row r="769" spans="1:5" x14ac:dyDescent="0.25">
      <c r="A769" s="86" t="s">
        <v>143</v>
      </c>
      <c r="B769" s="87">
        <v>51</v>
      </c>
      <c r="C769" s="87" t="s">
        <v>149</v>
      </c>
      <c r="D769" s="87">
        <v>0.99602111000000004</v>
      </c>
      <c r="E769" s="87">
        <v>4.407589E-2</v>
      </c>
    </row>
    <row r="770" spans="1:5" x14ac:dyDescent="0.25">
      <c r="A770" s="86" t="s">
        <v>143</v>
      </c>
      <c r="B770" s="87">
        <v>51</v>
      </c>
      <c r="C770" s="87" t="s">
        <v>9</v>
      </c>
      <c r="D770" s="87">
        <v>1.01375817</v>
      </c>
      <c r="E770" s="87">
        <v>3.0332100000000001E-2</v>
      </c>
    </row>
    <row r="771" spans="1:5" x14ac:dyDescent="0.25">
      <c r="A771" s="86" t="s">
        <v>143</v>
      </c>
      <c r="B771" s="87">
        <v>51</v>
      </c>
      <c r="C771" s="87" t="s">
        <v>146</v>
      </c>
      <c r="D771" s="87">
        <v>1.01804279</v>
      </c>
      <c r="E771" s="87">
        <v>3.9915770000000003E-2</v>
      </c>
    </row>
    <row r="772" spans="1:5" x14ac:dyDescent="0.25">
      <c r="A772" s="86" t="s">
        <v>160</v>
      </c>
      <c r="B772" s="87">
        <v>52</v>
      </c>
      <c r="C772" s="87" t="s">
        <v>157</v>
      </c>
      <c r="D772" s="87">
        <v>0.180119</v>
      </c>
      <c r="E772" s="87">
        <v>3.5735919999999997E-2</v>
      </c>
    </row>
    <row r="773" spans="1:5" x14ac:dyDescent="0.25">
      <c r="A773" s="86" t="s">
        <v>160</v>
      </c>
      <c r="B773" s="87">
        <v>52</v>
      </c>
      <c r="C773" s="87" t="s">
        <v>148</v>
      </c>
      <c r="D773" s="87">
        <v>0.43457371</v>
      </c>
      <c r="E773" s="87">
        <v>4.8043799999999998E-2</v>
      </c>
    </row>
    <row r="774" spans="1:5" x14ac:dyDescent="0.25">
      <c r="A774" s="86" t="s">
        <v>160</v>
      </c>
      <c r="B774" s="87">
        <v>52</v>
      </c>
      <c r="C774" s="87" t="s">
        <v>149</v>
      </c>
      <c r="D774" s="87">
        <v>0.44807988999999998</v>
      </c>
      <c r="E774" s="87">
        <v>3.3242229999999998E-2</v>
      </c>
    </row>
    <row r="775" spans="1:5" x14ac:dyDescent="0.25">
      <c r="A775" s="86" t="s">
        <v>160</v>
      </c>
      <c r="B775" s="87">
        <v>52</v>
      </c>
      <c r="C775" s="87" t="s">
        <v>159</v>
      </c>
      <c r="D775" s="87">
        <v>0.82681567</v>
      </c>
      <c r="E775" s="87">
        <v>3.9431180000000003E-2</v>
      </c>
    </row>
    <row r="776" spans="1:5" x14ac:dyDescent="0.25">
      <c r="A776" s="86" t="s">
        <v>160</v>
      </c>
      <c r="B776" s="87">
        <v>52</v>
      </c>
      <c r="C776" s="87" t="s">
        <v>155</v>
      </c>
      <c r="D776" s="87">
        <v>0.82685684999999998</v>
      </c>
      <c r="E776" s="87">
        <v>4.6368369999999999E-2</v>
      </c>
    </row>
    <row r="777" spans="1:5" x14ac:dyDescent="0.25">
      <c r="A777" s="86" t="s">
        <v>160</v>
      </c>
      <c r="B777" s="87">
        <v>52</v>
      </c>
      <c r="C777" s="87" t="s">
        <v>161</v>
      </c>
      <c r="D777" s="87">
        <v>0.86819999999999997</v>
      </c>
      <c r="E777" s="87">
        <v>3.3194250000000002E-2</v>
      </c>
    </row>
    <row r="778" spans="1:5" x14ac:dyDescent="0.25">
      <c r="A778" s="86" t="s">
        <v>160</v>
      </c>
      <c r="B778" s="87">
        <v>52</v>
      </c>
      <c r="C778" s="87" t="s">
        <v>150</v>
      </c>
      <c r="D778" s="87">
        <v>0.86997579000000003</v>
      </c>
      <c r="E778" s="87">
        <v>3.6862539999999999E-2</v>
      </c>
    </row>
    <row r="779" spans="1:5" x14ac:dyDescent="0.25">
      <c r="A779" s="86" t="s">
        <v>160</v>
      </c>
      <c r="B779" s="87">
        <v>52</v>
      </c>
      <c r="C779" s="87" t="s">
        <v>144</v>
      </c>
      <c r="D779" s="87">
        <v>0.87808065000000002</v>
      </c>
      <c r="E779" s="87">
        <v>5.2026210000000003E-2</v>
      </c>
    </row>
    <row r="780" spans="1:5" x14ac:dyDescent="0.25">
      <c r="A780" s="86" t="s">
        <v>160</v>
      </c>
      <c r="B780" s="87">
        <v>52</v>
      </c>
      <c r="C780" s="87" t="s">
        <v>151</v>
      </c>
      <c r="D780" s="87">
        <v>0.90319380000000005</v>
      </c>
      <c r="E780" s="87">
        <v>4.5726860000000001E-2</v>
      </c>
    </row>
    <row r="781" spans="1:5" x14ac:dyDescent="0.25">
      <c r="A781" s="86" t="s">
        <v>160</v>
      </c>
      <c r="B781" s="87">
        <v>52</v>
      </c>
      <c r="C781" s="87" t="s">
        <v>147</v>
      </c>
      <c r="D781" s="87">
        <v>0.91424558</v>
      </c>
      <c r="E781" s="87">
        <v>2.3398720000000001E-2</v>
      </c>
    </row>
    <row r="782" spans="1:5" x14ac:dyDescent="0.25">
      <c r="A782" s="86" t="s">
        <v>160</v>
      </c>
      <c r="B782" s="87">
        <v>52</v>
      </c>
      <c r="C782" s="87" t="s">
        <v>145</v>
      </c>
      <c r="D782" s="87">
        <v>0.91509549000000001</v>
      </c>
      <c r="E782" s="87">
        <v>4.5078279999999998E-2</v>
      </c>
    </row>
    <row r="783" spans="1:5" x14ac:dyDescent="0.25">
      <c r="A783" s="86" t="s">
        <v>160</v>
      </c>
      <c r="B783" s="87">
        <v>52</v>
      </c>
      <c r="C783" s="87" t="s">
        <v>146</v>
      </c>
      <c r="D783" s="87">
        <v>0.92569325000000002</v>
      </c>
      <c r="E783" s="87">
        <v>6.3855789999999996E-2</v>
      </c>
    </row>
    <row r="784" spans="1:5" x14ac:dyDescent="0.25">
      <c r="A784" s="86" t="s">
        <v>160</v>
      </c>
      <c r="B784" s="87">
        <v>52</v>
      </c>
      <c r="C784" s="87" t="s">
        <v>153</v>
      </c>
      <c r="D784" s="87">
        <v>0.96305174999999998</v>
      </c>
      <c r="E784" s="87">
        <v>3.1900030000000003E-2</v>
      </c>
    </row>
    <row r="785" spans="1:5" x14ac:dyDescent="0.25">
      <c r="A785" s="86" t="s">
        <v>160</v>
      </c>
      <c r="B785" s="87">
        <v>52</v>
      </c>
      <c r="C785" s="87" t="s">
        <v>156</v>
      </c>
      <c r="D785" s="87">
        <v>0.97155522000000005</v>
      </c>
      <c r="E785" s="87">
        <v>3.9608709999999998E-2</v>
      </c>
    </row>
    <row r="786" spans="1:5" x14ac:dyDescent="0.25">
      <c r="A786" s="86" t="s">
        <v>160</v>
      </c>
      <c r="B786" s="87">
        <v>52</v>
      </c>
      <c r="C786" s="87" t="s">
        <v>152</v>
      </c>
      <c r="D786" s="87">
        <v>0.97302812000000005</v>
      </c>
      <c r="E786" s="87">
        <v>2.6278869999999999E-2</v>
      </c>
    </row>
    <row r="787" spans="1:5" x14ac:dyDescent="0.25">
      <c r="A787" s="86" t="s">
        <v>160</v>
      </c>
      <c r="B787" s="87">
        <v>52</v>
      </c>
      <c r="C787" s="87" t="s">
        <v>143</v>
      </c>
      <c r="D787" s="87">
        <v>1.0008121699999999</v>
      </c>
      <c r="E787" s="87">
        <v>4.6884580000000002E-2</v>
      </c>
    </row>
    <row r="788" spans="1:5" x14ac:dyDescent="0.25">
      <c r="A788" s="86" t="s">
        <v>160</v>
      </c>
      <c r="B788" s="87">
        <v>52</v>
      </c>
      <c r="C788" s="87" t="s">
        <v>9</v>
      </c>
      <c r="D788" s="87">
        <v>1.02071234</v>
      </c>
      <c r="E788" s="87">
        <v>3.2036099999999998E-2</v>
      </c>
    </row>
    <row r="789" spans="1:5" x14ac:dyDescent="0.25">
      <c r="A789" s="86" t="s">
        <v>160</v>
      </c>
      <c r="B789" s="87">
        <v>52</v>
      </c>
      <c r="C789" s="87" t="s">
        <v>154</v>
      </c>
      <c r="D789" s="87">
        <v>1.02735534</v>
      </c>
      <c r="E789" s="87">
        <v>3.9298769999999997E-2</v>
      </c>
    </row>
    <row r="790" spans="1:5" x14ac:dyDescent="0.25">
      <c r="A790" s="86" t="s">
        <v>160</v>
      </c>
      <c r="B790" s="87">
        <v>52</v>
      </c>
      <c r="C790" s="87" t="s">
        <v>158</v>
      </c>
      <c r="D790" s="87">
        <v>1.1558687299999999</v>
      </c>
      <c r="E790" s="87">
        <v>9.6957539999999995E-2</v>
      </c>
    </row>
    <row r="791" spans="1:5" x14ac:dyDescent="0.25">
      <c r="A791" s="86" t="s">
        <v>156</v>
      </c>
      <c r="B791" s="87">
        <v>53</v>
      </c>
      <c r="C791" s="87" t="s">
        <v>157</v>
      </c>
      <c r="D791" s="87">
        <v>0.21156784000000001</v>
      </c>
      <c r="E791" s="87">
        <v>3.4393060000000003E-2</v>
      </c>
    </row>
    <row r="792" spans="1:5" x14ac:dyDescent="0.25">
      <c r="A792" s="86" t="s">
        <v>156</v>
      </c>
      <c r="B792" s="87">
        <v>53</v>
      </c>
      <c r="C792" s="87" t="s">
        <v>159</v>
      </c>
      <c r="D792" s="87">
        <v>0.88331510999999996</v>
      </c>
      <c r="E792" s="87">
        <v>5.3220950000000003E-2</v>
      </c>
    </row>
    <row r="793" spans="1:5" x14ac:dyDescent="0.25">
      <c r="A793" s="86" t="s">
        <v>156</v>
      </c>
      <c r="B793" s="87">
        <v>53</v>
      </c>
      <c r="C793" s="87" t="s">
        <v>149</v>
      </c>
      <c r="D793" s="87">
        <v>0.90106620000000004</v>
      </c>
      <c r="E793" s="87">
        <v>5.664947E-2</v>
      </c>
    </row>
    <row r="794" spans="1:5" x14ac:dyDescent="0.25">
      <c r="A794" s="86" t="s">
        <v>156</v>
      </c>
      <c r="B794" s="87">
        <v>53</v>
      </c>
      <c r="C794" s="87" t="s">
        <v>160</v>
      </c>
      <c r="D794" s="87">
        <v>0.90257613000000003</v>
      </c>
      <c r="E794" s="87">
        <v>2.8505579999999999E-2</v>
      </c>
    </row>
    <row r="795" spans="1:5" x14ac:dyDescent="0.25">
      <c r="A795" s="86" t="s">
        <v>156</v>
      </c>
      <c r="B795" s="87">
        <v>53</v>
      </c>
      <c r="C795" s="87" t="s">
        <v>147</v>
      </c>
      <c r="D795" s="87">
        <v>0.95956978000000004</v>
      </c>
      <c r="E795" s="87">
        <v>3.0198010000000001E-2</v>
      </c>
    </row>
    <row r="796" spans="1:5" x14ac:dyDescent="0.25">
      <c r="A796" s="86" t="s">
        <v>156</v>
      </c>
      <c r="B796" s="87">
        <v>53</v>
      </c>
      <c r="C796" s="87" t="s">
        <v>154</v>
      </c>
      <c r="D796" s="87">
        <v>0.96758650999999996</v>
      </c>
      <c r="E796" s="87">
        <v>6.00054E-2</v>
      </c>
    </row>
    <row r="797" spans="1:5" x14ac:dyDescent="0.25">
      <c r="A797" s="86" t="s">
        <v>156</v>
      </c>
      <c r="B797" s="87">
        <v>53</v>
      </c>
      <c r="C797" s="87" t="s">
        <v>150</v>
      </c>
      <c r="D797" s="87">
        <v>0.97829637999999997</v>
      </c>
      <c r="E797" s="87">
        <v>3.975675E-2</v>
      </c>
    </row>
    <row r="798" spans="1:5" x14ac:dyDescent="0.25">
      <c r="A798" s="86" t="s">
        <v>156</v>
      </c>
      <c r="B798" s="87">
        <v>53</v>
      </c>
      <c r="C798" s="87" t="s">
        <v>148</v>
      </c>
      <c r="D798" s="87">
        <v>0.97977175999999999</v>
      </c>
      <c r="E798" s="87">
        <v>3.6504580000000002E-2</v>
      </c>
    </row>
    <row r="799" spans="1:5" x14ac:dyDescent="0.25">
      <c r="A799" s="86" t="s">
        <v>156</v>
      </c>
      <c r="B799" s="87">
        <v>53</v>
      </c>
      <c r="C799" s="87" t="s">
        <v>144</v>
      </c>
      <c r="D799" s="87">
        <v>0.98425923999999998</v>
      </c>
      <c r="E799" s="87">
        <v>3.7385969999999998E-2</v>
      </c>
    </row>
    <row r="800" spans="1:5" x14ac:dyDescent="0.25">
      <c r="A800" s="86" t="s">
        <v>156</v>
      </c>
      <c r="B800" s="87">
        <v>53</v>
      </c>
      <c r="C800" s="87" t="s">
        <v>146</v>
      </c>
      <c r="D800" s="87">
        <v>0.99272488999999997</v>
      </c>
      <c r="E800" s="87">
        <v>4.9246409999999997E-2</v>
      </c>
    </row>
    <row r="801" spans="1:5" x14ac:dyDescent="0.25">
      <c r="A801" s="86" t="s">
        <v>156</v>
      </c>
      <c r="B801" s="87">
        <v>53</v>
      </c>
      <c r="C801" s="87" t="s">
        <v>151</v>
      </c>
      <c r="D801" s="87">
        <v>1.01050225</v>
      </c>
      <c r="E801" s="87">
        <v>4.2457189999999999E-2</v>
      </c>
    </row>
    <row r="802" spans="1:5" x14ac:dyDescent="0.25">
      <c r="A802" s="86" t="s">
        <v>156</v>
      </c>
      <c r="B802" s="87">
        <v>53</v>
      </c>
      <c r="C802" s="87" t="s">
        <v>153</v>
      </c>
      <c r="D802" s="87">
        <v>1.01057325</v>
      </c>
      <c r="E802" s="87">
        <v>3.2963800000000001E-2</v>
      </c>
    </row>
    <row r="803" spans="1:5" x14ac:dyDescent="0.25">
      <c r="A803" s="86" t="s">
        <v>156</v>
      </c>
      <c r="B803" s="87">
        <v>53</v>
      </c>
      <c r="C803" s="87" t="s">
        <v>143</v>
      </c>
      <c r="D803" s="87">
        <v>1.0269942700000001</v>
      </c>
      <c r="E803" s="87">
        <v>5.3655040000000001E-2</v>
      </c>
    </row>
    <row r="804" spans="1:5" x14ac:dyDescent="0.25">
      <c r="A804" s="86" t="s">
        <v>156</v>
      </c>
      <c r="B804" s="87">
        <v>53</v>
      </c>
      <c r="C804" s="87" t="s">
        <v>155</v>
      </c>
      <c r="D804" s="87">
        <v>1.0300066299999999</v>
      </c>
      <c r="E804" s="87">
        <v>3.7955589999999997E-2</v>
      </c>
    </row>
    <row r="805" spans="1:5" x14ac:dyDescent="0.25">
      <c r="A805" s="86" t="s">
        <v>156</v>
      </c>
      <c r="B805" s="87">
        <v>53</v>
      </c>
      <c r="C805" s="87" t="s">
        <v>158</v>
      </c>
      <c r="D805" s="87">
        <v>1.03713509</v>
      </c>
      <c r="E805" s="87">
        <v>4.6406709999999997E-2</v>
      </c>
    </row>
    <row r="806" spans="1:5" x14ac:dyDescent="0.25">
      <c r="A806" s="86" t="s">
        <v>156</v>
      </c>
      <c r="B806" s="87">
        <v>53</v>
      </c>
      <c r="C806" s="87" t="s">
        <v>9</v>
      </c>
      <c r="D806" s="87">
        <v>1.0543532200000001</v>
      </c>
      <c r="E806" s="87">
        <v>3.5267149999999997E-2</v>
      </c>
    </row>
    <row r="807" spans="1:5" x14ac:dyDescent="0.25">
      <c r="A807" s="86" t="s">
        <v>156</v>
      </c>
      <c r="B807" s="87">
        <v>53</v>
      </c>
      <c r="C807" s="87" t="s">
        <v>152</v>
      </c>
      <c r="D807" s="87">
        <v>1.06412865</v>
      </c>
      <c r="E807" s="87">
        <v>2.8535669999999999E-2</v>
      </c>
    </row>
    <row r="808" spans="1:5" x14ac:dyDescent="0.25">
      <c r="A808" s="86" t="s">
        <v>156</v>
      </c>
      <c r="B808" s="87">
        <v>53</v>
      </c>
      <c r="C808" s="87" t="s">
        <v>161</v>
      </c>
      <c r="D808" s="87">
        <v>1.0880080999999999</v>
      </c>
      <c r="E808" s="87">
        <v>3.8552589999999998E-2</v>
      </c>
    </row>
    <row r="809" spans="1:5" x14ac:dyDescent="0.25">
      <c r="A809" s="86" t="s">
        <v>156</v>
      </c>
      <c r="B809" s="87">
        <v>53</v>
      </c>
      <c r="C809" s="87" t="s">
        <v>145</v>
      </c>
      <c r="D809" s="87">
        <v>1.09923722</v>
      </c>
      <c r="E809" s="87">
        <v>4.9892029999999997E-2</v>
      </c>
    </row>
    <row r="810" spans="1:5" x14ac:dyDescent="0.25">
      <c r="A810" s="86" t="s">
        <v>155</v>
      </c>
      <c r="B810" s="87">
        <v>54</v>
      </c>
      <c r="C810" s="87" t="s">
        <v>159</v>
      </c>
      <c r="D810" s="87">
        <v>0.14631420000000001</v>
      </c>
      <c r="E810" s="87">
        <v>5.8459999999999998E-2</v>
      </c>
    </row>
    <row r="811" spans="1:5" x14ac:dyDescent="0.25">
      <c r="A811" s="86" t="s">
        <v>155</v>
      </c>
      <c r="B811" s="87">
        <v>54</v>
      </c>
      <c r="C811" s="87" t="s">
        <v>150</v>
      </c>
      <c r="D811" s="87">
        <v>0.39156998999999998</v>
      </c>
      <c r="E811" s="87">
        <v>4.8327250000000002E-2</v>
      </c>
    </row>
    <row r="812" spans="1:5" x14ac:dyDescent="0.25">
      <c r="A812" s="86" t="s">
        <v>155</v>
      </c>
      <c r="B812" s="87">
        <v>54</v>
      </c>
      <c r="C812" s="87" t="s">
        <v>160</v>
      </c>
      <c r="D812" s="87">
        <v>0.40651097000000003</v>
      </c>
      <c r="E812" s="87">
        <v>5.155071E-2</v>
      </c>
    </row>
    <row r="813" spans="1:5" x14ac:dyDescent="0.25">
      <c r="A813" s="86" t="s">
        <v>155</v>
      </c>
      <c r="B813" s="87">
        <v>54</v>
      </c>
      <c r="C813" s="87" t="s">
        <v>152</v>
      </c>
      <c r="D813" s="87">
        <v>0.41301605000000002</v>
      </c>
      <c r="E813" s="87">
        <v>2.8740169999999999E-2</v>
      </c>
    </row>
    <row r="814" spans="1:5" x14ac:dyDescent="0.25">
      <c r="A814" s="86" t="s">
        <v>155</v>
      </c>
      <c r="B814" s="87">
        <v>54</v>
      </c>
      <c r="C814" s="87" t="s">
        <v>143</v>
      </c>
      <c r="D814" s="87">
        <v>0.44683866</v>
      </c>
      <c r="E814" s="87">
        <v>6.7050760000000001E-2</v>
      </c>
    </row>
    <row r="815" spans="1:5" x14ac:dyDescent="0.25">
      <c r="A815" s="86" t="s">
        <v>155</v>
      </c>
      <c r="B815" s="87">
        <v>54</v>
      </c>
      <c r="C815" s="87" t="s">
        <v>144</v>
      </c>
      <c r="D815" s="87">
        <v>0.49614940000000002</v>
      </c>
      <c r="E815" s="87">
        <v>4.5243119999999998E-2</v>
      </c>
    </row>
    <row r="816" spans="1:5" x14ac:dyDescent="0.25">
      <c r="A816" s="86" t="s">
        <v>155</v>
      </c>
      <c r="B816" s="87">
        <v>54</v>
      </c>
      <c r="C816" s="87" t="s">
        <v>157</v>
      </c>
      <c r="D816" s="87">
        <v>0.58160882999999997</v>
      </c>
      <c r="E816" s="87">
        <v>3.7852150000000001E-2</v>
      </c>
    </row>
    <row r="817" spans="1:5" x14ac:dyDescent="0.25">
      <c r="A817" s="86" t="s">
        <v>155</v>
      </c>
      <c r="B817" s="87">
        <v>54</v>
      </c>
      <c r="C817" s="87" t="s">
        <v>145</v>
      </c>
      <c r="D817" s="87">
        <v>0.58354618000000003</v>
      </c>
      <c r="E817" s="87">
        <v>4.4896749999999999E-2</v>
      </c>
    </row>
    <row r="818" spans="1:5" x14ac:dyDescent="0.25">
      <c r="A818" s="86" t="s">
        <v>155</v>
      </c>
      <c r="B818" s="87">
        <v>54</v>
      </c>
      <c r="C818" s="87" t="s">
        <v>154</v>
      </c>
      <c r="D818" s="87">
        <v>0.67428350999999997</v>
      </c>
      <c r="E818" s="87">
        <v>4.5037439999999998E-2</v>
      </c>
    </row>
    <row r="819" spans="1:5" x14ac:dyDescent="0.25">
      <c r="A819" s="86" t="s">
        <v>155</v>
      </c>
      <c r="B819" s="87">
        <v>54</v>
      </c>
      <c r="C819" s="87" t="s">
        <v>158</v>
      </c>
      <c r="D819" s="87">
        <v>0.73682435999999996</v>
      </c>
      <c r="E819" s="87">
        <v>6.8509470000000003E-2</v>
      </c>
    </row>
    <row r="820" spans="1:5" x14ac:dyDescent="0.25">
      <c r="A820" s="86" t="s">
        <v>155</v>
      </c>
      <c r="B820" s="87">
        <v>54</v>
      </c>
      <c r="C820" s="87" t="s">
        <v>161</v>
      </c>
      <c r="D820" s="87">
        <v>0.78352763999999997</v>
      </c>
      <c r="E820" s="87">
        <v>5.9809399999999999E-2</v>
      </c>
    </row>
    <row r="821" spans="1:5" x14ac:dyDescent="0.25">
      <c r="A821" s="86" t="s">
        <v>155</v>
      </c>
      <c r="B821" s="87">
        <v>54</v>
      </c>
      <c r="C821" s="87" t="s">
        <v>156</v>
      </c>
      <c r="D821" s="87">
        <v>0.78971022999999996</v>
      </c>
      <c r="E821" s="87">
        <v>4.3079029999999997E-2</v>
      </c>
    </row>
    <row r="822" spans="1:5" x14ac:dyDescent="0.25">
      <c r="A822" s="86" t="s">
        <v>155</v>
      </c>
      <c r="B822" s="87">
        <v>54</v>
      </c>
      <c r="C822" s="87" t="s">
        <v>146</v>
      </c>
      <c r="D822" s="87">
        <v>0.81553732999999995</v>
      </c>
      <c r="E822" s="87">
        <v>7.985014E-2</v>
      </c>
    </row>
    <row r="823" spans="1:5" x14ac:dyDescent="0.25">
      <c r="A823" s="86" t="s">
        <v>155</v>
      </c>
      <c r="B823" s="87">
        <v>54</v>
      </c>
      <c r="C823" s="87" t="s">
        <v>153</v>
      </c>
      <c r="D823" s="87">
        <v>0.87097051999999997</v>
      </c>
      <c r="E823" s="87">
        <v>2.959353E-2</v>
      </c>
    </row>
    <row r="824" spans="1:5" x14ac:dyDescent="0.25">
      <c r="A824" s="86" t="s">
        <v>155</v>
      </c>
      <c r="B824" s="87">
        <v>54</v>
      </c>
      <c r="C824" s="87" t="s">
        <v>149</v>
      </c>
      <c r="D824" s="87">
        <v>0.93228670999999996</v>
      </c>
      <c r="E824" s="87">
        <v>3.8580999999999997E-2</v>
      </c>
    </row>
    <row r="825" spans="1:5" x14ac:dyDescent="0.25">
      <c r="A825" s="86" t="s">
        <v>155</v>
      </c>
      <c r="B825" s="87">
        <v>54</v>
      </c>
      <c r="C825" s="87" t="s">
        <v>147</v>
      </c>
      <c r="D825" s="87">
        <v>0.94074915999999997</v>
      </c>
      <c r="E825" s="87">
        <v>2.474494E-2</v>
      </c>
    </row>
    <row r="826" spans="1:5" x14ac:dyDescent="0.25">
      <c r="A826" s="86" t="s">
        <v>155</v>
      </c>
      <c r="B826" s="87">
        <v>54</v>
      </c>
      <c r="C826" s="87" t="s">
        <v>9</v>
      </c>
      <c r="D826" s="87">
        <v>0.94199540000000004</v>
      </c>
      <c r="E826" s="87">
        <v>3.6687640000000001E-2</v>
      </c>
    </row>
    <row r="827" spans="1:5" x14ac:dyDescent="0.25">
      <c r="A827" s="86" t="s">
        <v>155</v>
      </c>
      <c r="B827" s="87">
        <v>54</v>
      </c>
      <c r="C827" s="87" t="s">
        <v>148</v>
      </c>
      <c r="D827" s="87">
        <v>0.95485293000000004</v>
      </c>
      <c r="E827" s="87">
        <v>9.2287019999999997E-2</v>
      </c>
    </row>
    <row r="828" spans="1:5" x14ac:dyDescent="0.25">
      <c r="A828" s="86" t="s">
        <v>150</v>
      </c>
      <c r="B828" s="87">
        <v>55</v>
      </c>
      <c r="C828" s="87" t="s">
        <v>143</v>
      </c>
      <c r="D828" s="87">
        <v>8.4426360000000006E-2</v>
      </c>
      <c r="E828" s="87">
        <v>8.7581129999999993E-2</v>
      </c>
    </row>
    <row r="829" spans="1:5" x14ac:dyDescent="0.25">
      <c r="A829" s="86" t="s">
        <v>150</v>
      </c>
      <c r="B829" s="87">
        <v>55</v>
      </c>
      <c r="C829" s="87" t="s">
        <v>158</v>
      </c>
      <c r="D829" s="87">
        <v>0.13249021999999999</v>
      </c>
      <c r="E829" s="87">
        <v>5.7020050000000003E-2</v>
      </c>
    </row>
    <row r="830" spans="1:5" x14ac:dyDescent="0.25">
      <c r="A830" s="86" t="s">
        <v>150</v>
      </c>
      <c r="B830" s="87">
        <v>55</v>
      </c>
      <c r="C830" s="87" t="s">
        <v>144</v>
      </c>
      <c r="D830" s="87">
        <v>0.14798900000000001</v>
      </c>
      <c r="E830" s="87">
        <v>8.4743780000000005E-2</v>
      </c>
    </row>
    <row r="831" spans="1:5" x14ac:dyDescent="0.25">
      <c r="A831" s="86" t="s">
        <v>150</v>
      </c>
      <c r="B831" s="87">
        <v>55</v>
      </c>
      <c r="C831" s="87" t="s">
        <v>153</v>
      </c>
      <c r="D831" s="87">
        <v>0.15317560999999999</v>
      </c>
      <c r="E831" s="87">
        <v>3.1532709999999999E-2</v>
      </c>
    </row>
    <row r="832" spans="1:5" x14ac:dyDescent="0.25">
      <c r="A832" s="86" t="s">
        <v>150</v>
      </c>
      <c r="B832" s="87">
        <v>55</v>
      </c>
      <c r="C832" s="87" t="s">
        <v>156</v>
      </c>
      <c r="D832" s="87">
        <v>0.17732742000000001</v>
      </c>
      <c r="E832" s="87">
        <v>3.7217430000000003E-2</v>
      </c>
    </row>
    <row r="833" spans="1:5" x14ac:dyDescent="0.25">
      <c r="A833" s="86" t="s">
        <v>150</v>
      </c>
      <c r="B833" s="87">
        <v>55</v>
      </c>
      <c r="C833" s="87" t="s">
        <v>157</v>
      </c>
      <c r="D833" s="87">
        <v>0.19393358999999999</v>
      </c>
      <c r="E833" s="87">
        <v>5.8313139999999999E-2</v>
      </c>
    </row>
    <row r="834" spans="1:5" x14ac:dyDescent="0.25">
      <c r="A834" s="86" t="s">
        <v>150</v>
      </c>
      <c r="B834" s="87">
        <v>55</v>
      </c>
      <c r="C834" s="87" t="s">
        <v>146</v>
      </c>
      <c r="D834" s="87">
        <v>0.20666551999999999</v>
      </c>
      <c r="E834" s="87">
        <v>8.6503839999999999E-2</v>
      </c>
    </row>
    <row r="835" spans="1:5" x14ac:dyDescent="0.25">
      <c r="A835" s="86" t="s">
        <v>150</v>
      </c>
      <c r="B835" s="87">
        <v>55</v>
      </c>
      <c r="C835" s="87" t="s">
        <v>147</v>
      </c>
      <c r="D835" s="87">
        <v>0.20812024000000001</v>
      </c>
      <c r="E835" s="87">
        <v>2.9963549999999999E-2</v>
      </c>
    </row>
    <row r="836" spans="1:5" x14ac:dyDescent="0.25">
      <c r="A836" s="86" t="s">
        <v>150</v>
      </c>
      <c r="B836" s="87">
        <v>55</v>
      </c>
      <c r="C836" s="87" t="s">
        <v>151</v>
      </c>
      <c r="D836" s="87">
        <v>0.23628573999999999</v>
      </c>
      <c r="E836" s="87">
        <v>4.9994070000000002E-2</v>
      </c>
    </row>
    <row r="837" spans="1:5" x14ac:dyDescent="0.25">
      <c r="A837" s="86" t="s">
        <v>150</v>
      </c>
      <c r="B837" s="87">
        <v>55</v>
      </c>
      <c r="C837" s="87" t="s">
        <v>160</v>
      </c>
      <c r="D837" s="87">
        <v>0.24049797000000001</v>
      </c>
      <c r="E837" s="87">
        <v>6.9200070000000002E-2</v>
      </c>
    </row>
    <row r="838" spans="1:5" x14ac:dyDescent="0.25">
      <c r="A838" s="86" t="s">
        <v>150</v>
      </c>
      <c r="B838" s="87">
        <v>55</v>
      </c>
      <c r="C838" s="87" t="s">
        <v>159</v>
      </c>
      <c r="D838" s="87">
        <v>0.24414552</v>
      </c>
      <c r="E838" s="87">
        <v>5.6182009999999998E-2</v>
      </c>
    </row>
    <row r="839" spans="1:5" x14ac:dyDescent="0.25">
      <c r="A839" s="86" t="s">
        <v>150</v>
      </c>
      <c r="B839" s="87">
        <v>55</v>
      </c>
      <c r="C839" s="87" t="s">
        <v>155</v>
      </c>
      <c r="D839" s="87">
        <v>0.24472952000000001</v>
      </c>
      <c r="E839" s="87">
        <v>5.6904749999999997E-2</v>
      </c>
    </row>
    <row r="840" spans="1:5" x14ac:dyDescent="0.25">
      <c r="A840" s="86" t="s">
        <v>150</v>
      </c>
      <c r="B840" s="87">
        <v>55</v>
      </c>
      <c r="C840" s="87" t="s">
        <v>9</v>
      </c>
      <c r="D840" s="87">
        <v>0.34838448</v>
      </c>
      <c r="E840" s="87">
        <v>3.6386710000000003E-2</v>
      </c>
    </row>
    <row r="841" spans="1:5" x14ac:dyDescent="0.25">
      <c r="A841" s="86" t="s">
        <v>150</v>
      </c>
      <c r="B841" s="87">
        <v>55</v>
      </c>
      <c r="C841" s="87" t="s">
        <v>161</v>
      </c>
      <c r="D841" s="87">
        <v>0.38544108999999999</v>
      </c>
      <c r="E841" s="87">
        <v>9.4745579999999996E-2</v>
      </c>
    </row>
    <row r="842" spans="1:5" x14ac:dyDescent="0.25">
      <c r="A842" s="86" t="s">
        <v>150</v>
      </c>
      <c r="B842" s="87">
        <v>55</v>
      </c>
      <c r="C842" s="87" t="s">
        <v>148</v>
      </c>
      <c r="D842" s="87">
        <v>0.69012357000000002</v>
      </c>
      <c r="E842" s="87">
        <v>8.4947949999999994E-2</v>
      </c>
    </row>
    <row r="843" spans="1:5" x14ac:dyDescent="0.25">
      <c r="A843" s="86" t="s">
        <v>150</v>
      </c>
      <c r="B843" s="87">
        <v>55</v>
      </c>
      <c r="C843" s="87" t="s">
        <v>149</v>
      </c>
      <c r="D843" s="87">
        <v>0.71200518999999995</v>
      </c>
      <c r="E843" s="87">
        <v>3.3389460000000003E-2</v>
      </c>
    </row>
    <row r="844" spans="1:5" x14ac:dyDescent="0.25">
      <c r="A844" s="86" t="s">
        <v>150</v>
      </c>
      <c r="B844" s="87">
        <v>55</v>
      </c>
      <c r="C844" s="87" t="s">
        <v>145</v>
      </c>
      <c r="D844" s="87">
        <v>0.75936128999999997</v>
      </c>
      <c r="E844" s="87">
        <v>6.7010459999999994E-2</v>
      </c>
    </row>
    <row r="845" spans="1:5" x14ac:dyDescent="0.25">
      <c r="A845" s="86" t="s">
        <v>150</v>
      </c>
      <c r="B845" s="87">
        <v>55</v>
      </c>
      <c r="C845" s="87" t="s">
        <v>154</v>
      </c>
      <c r="D845" s="87">
        <v>0.84887959000000002</v>
      </c>
      <c r="E845" s="87">
        <v>4.5560860000000002E-2</v>
      </c>
    </row>
    <row r="846" spans="1:5" x14ac:dyDescent="0.25">
      <c r="A846" s="86" t="s">
        <v>150</v>
      </c>
      <c r="B846" s="87">
        <v>55</v>
      </c>
      <c r="C846" s="87" t="s">
        <v>152</v>
      </c>
      <c r="D846" s="87">
        <v>0.86336139999999995</v>
      </c>
      <c r="E846" s="87">
        <v>2.8952180000000001E-2</v>
      </c>
    </row>
    <row r="847" spans="1:5" x14ac:dyDescent="0.25">
      <c r="A847" s="86" t="s">
        <v>145</v>
      </c>
      <c r="B847" s="87">
        <v>56</v>
      </c>
      <c r="C847" s="87" t="s">
        <v>157</v>
      </c>
      <c r="D847" s="87">
        <v>0.19889014999999999</v>
      </c>
      <c r="E847" s="87">
        <v>4.0393779999999997E-2</v>
      </c>
    </row>
    <row r="848" spans="1:5" x14ac:dyDescent="0.25">
      <c r="A848" s="86" t="s">
        <v>145</v>
      </c>
      <c r="B848" s="87">
        <v>56</v>
      </c>
      <c r="C848" s="87" t="s">
        <v>156</v>
      </c>
      <c r="D848" s="87">
        <v>0.27060468999999998</v>
      </c>
      <c r="E848" s="87">
        <v>7.0336399999999993E-2</v>
      </c>
    </row>
    <row r="849" spans="1:5" x14ac:dyDescent="0.25">
      <c r="A849" s="86" t="s">
        <v>145</v>
      </c>
      <c r="B849" s="87">
        <v>56</v>
      </c>
      <c r="C849" s="87" t="s">
        <v>143</v>
      </c>
      <c r="D849" s="87">
        <v>0.28605944999999999</v>
      </c>
      <c r="E849" s="87">
        <v>7.0466150000000005E-2</v>
      </c>
    </row>
    <row r="850" spans="1:5" x14ac:dyDescent="0.25">
      <c r="A850" s="86" t="s">
        <v>145</v>
      </c>
      <c r="B850" s="87">
        <v>56</v>
      </c>
      <c r="C850" s="87" t="s">
        <v>153</v>
      </c>
      <c r="D850" s="87">
        <v>0.28678216000000001</v>
      </c>
      <c r="E850" s="87">
        <v>3.8752340000000003E-2</v>
      </c>
    </row>
    <row r="851" spans="1:5" x14ac:dyDescent="0.25">
      <c r="A851" s="86" t="s">
        <v>145</v>
      </c>
      <c r="B851" s="87">
        <v>56</v>
      </c>
      <c r="C851" s="87" t="s">
        <v>159</v>
      </c>
      <c r="D851" s="87">
        <v>0.31273340999999999</v>
      </c>
      <c r="E851" s="87">
        <v>5.3306869999999999E-2</v>
      </c>
    </row>
    <row r="852" spans="1:5" x14ac:dyDescent="0.25">
      <c r="A852" s="86" t="s">
        <v>145</v>
      </c>
      <c r="B852" s="87">
        <v>56</v>
      </c>
      <c r="C852" s="87" t="s">
        <v>160</v>
      </c>
      <c r="D852" s="87">
        <v>0.37494335000000001</v>
      </c>
      <c r="E852" s="87">
        <v>5.950308E-2</v>
      </c>
    </row>
    <row r="853" spans="1:5" x14ac:dyDescent="0.25">
      <c r="A853" s="86" t="s">
        <v>145</v>
      </c>
      <c r="B853" s="87">
        <v>56</v>
      </c>
      <c r="C853" s="87" t="s">
        <v>9</v>
      </c>
      <c r="D853" s="87">
        <v>0.52167079000000005</v>
      </c>
      <c r="E853" s="87">
        <v>3.2014389999999997E-2</v>
      </c>
    </row>
    <row r="854" spans="1:5" x14ac:dyDescent="0.25">
      <c r="A854" s="86" t="s">
        <v>145</v>
      </c>
      <c r="B854" s="87">
        <v>56</v>
      </c>
      <c r="C854" s="87" t="s">
        <v>147</v>
      </c>
      <c r="D854" s="87">
        <v>0.54216273000000004</v>
      </c>
      <c r="E854" s="87">
        <v>2.7090920000000001E-2</v>
      </c>
    </row>
    <row r="855" spans="1:5" x14ac:dyDescent="0.25">
      <c r="A855" s="86" t="s">
        <v>145</v>
      </c>
      <c r="B855" s="87">
        <v>56</v>
      </c>
      <c r="C855" s="87" t="s">
        <v>151</v>
      </c>
      <c r="D855" s="87">
        <v>0.59174965000000002</v>
      </c>
      <c r="E855" s="87">
        <v>3.7889340000000001E-2</v>
      </c>
    </row>
    <row r="856" spans="1:5" x14ac:dyDescent="0.25">
      <c r="A856" s="86" t="s">
        <v>145</v>
      </c>
      <c r="B856" s="87">
        <v>56</v>
      </c>
      <c r="C856" s="87" t="s">
        <v>158</v>
      </c>
      <c r="D856" s="87">
        <v>0.66816509999999996</v>
      </c>
      <c r="E856" s="87">
        <v>4.7979430000000003E-2</v>
      </c>
    </row>
    <row r="857" spans="1:5" x14ac:dyDescent="0.25">
      <c r="A857" s="86" t="s">
        <v>145</v>
      </c>
      <c r="B857" s="87">
        <v>56</v>
      </c>
      <c r="C857" s="87" t="s">
        <v>152</v>
      </c>
      <c r="D857" s="87">
        <v>0.74149922000000001</v>
      </c>
      <c r="E857" s="87">
        <v>2.753717E-2</v>
      </c>
    </row>
    <row r="858" spans="1:5" x14ac:dyDescent="0.25">
      <c r="A858" s="86" t="s">
        <v>145</v>
      </c>
      <c r="B858" s="87">
        <v>56</v>
      </c>
      <c r="C858" s="87" t="s">
        <v>161</v>
      </c>
      <c r="D858" s="87">
        <v>0.75206377999999996</v>
      </c>
      <c r="E858" s="87">
        <v>3.5165630000000003E-2</v>
      </c>
    </row>
    <row r="859" spans="1:5" x14ac:dyDescent="0.25">
      <c r="A859" s="86" t="s">
        <v>145</v>
      </c>
      <c r="B859" s="87">
        <v>56</v>
      </c>
      <c r="C859" s="87" t="s">
        <v>148</v>
      </c>
      <c r="D859" s="87">
        <v>0.82480379000000004</v>
      </c>
      <c r="E859" s="87">
        <v>4.2923540000000003E-2</v>
      </c>
    </row>
    <row r="860" spans="1:5" x14ac:dyDescent="0.25">
      <c r="A860" s="86" t="s">
        <v>145</v>
      </c>
      <c r="B860" s="87">
        <v>56</v>
      </c>
      <c r="C860" s="87" t="s">
        <v>149</v>
      </c>
      <c r="D860" s="87">
        <v>0.84020247999999997</v>
      </c>
      <c r="E860" s="87">
        <v>3.1627089999999997E-2</v>
      </c>
    </row>
    <row r="861" spans="1:5" x14ac:dyDescent="0.25">
      <c r="A861" s="86" t="s">
        <v>145</v>
      </c>
      <c r="B861" s="87">
        <v>56</v>
      </c>
      <c r="C861" s="87" t="s">
        <v>155</v>
      </c>
      <c r="D861" s="87">
        <v>0.87693009</v>
      </c>
      <c r="E861" s="87">
        <v>4.1490239999999998E-2</v>
      </c>
    </row>
    <row r="862" spans="1:5" x14ac:dyDescent="0.25">
      <c r="A862" s="86" t="s">
        <v>145</v>
      </c>
      <c r="B862" s="87">
        <v>56</v>
      </c>
      <c r="C862" s="87" t="s">
        <v>144</v>
      </c>
      <c r="D862" s="87">
        <v>0.89939431999999997</v>
      </c>
      <c r="E862" s="87">
        <v>8.4441100000000005E-2</v>
      </c>
    </row>
    <row r="863" spans="1:5" x14ac:dyDescent="0.25">
      <c r="A863" s="86" t="s">
        <v>145</v>
      </c>
      <c r="B863" s="87">
        <v>56</v>
      </c>
      <c r="C863" s="87" t="s">
        <v>146</v>
      </c>
      <c r="D863" s="87">
        <v>0.94136246000000001</v>
      </c>
      <c r="E863" s="87">
        <v>5.094344E-2</v>
      </c>
    </row>
    <row r="864" spans="1:5" x14ac:dyDescent="0.25">
      <c r="A864" s="86" t="s">
        <v>145</v>
      </c>
      <c r="B864" s="87">
        <v>56</v>
      </c>
      <c r="C864" s="87" t="s">
        <v>150</v>
      </c>
      <c r="D864" s="87">
        <v>1.0050550899999999</v>
      </c>
      <c r="E864" s="87">
        <v>8.4406830000000002E-2</v>
      </c>
    </row>
    <row r="865" spans="1:5" x14ac:dyDescent="0.25">
      <c r="A865" s="86" t="s">
        <v>145</v>
      </c>
      <c r="B865" s="87">
        <v>56</v>
      </c>
      <c r="C865" s="87" t="s">
        <v>154</v>
      </c>
      <c r="D865" s="87">
        <v>1.04506656</v>
      </c>
      <c r="E865" s="87">
        <v>4.5113849999999997E-2</v>
      </c>
    </row>
    <row r="866" spans="1:5" x14ac:dyDescent="0.25">
      <c r="A866" s="86" t="s">
        <v>149</v>
      </c>
      <c r="B866" s="87">
        <v>57</v>
      </c>
      <c r="C866" s="87" t="s">
        <v>144</v>
      </c>
      <c r="D866" s="87">
        <v>0.21785260000000001</v>
      </c>
      <c r="E866" s="87">
        <v>5.2186900000000001E-2</v>
      </c>
    </row>
    <row r="867" spans="1:5" x14ac:dyDescent="0.25">
      <c r="A867" s="86" t="s">
        <v>149</v>
      </c>
      <c r="B867" s="87">
        <v>57</v>
      </c>
      <c r="C867" s="87" t="s">
        <v>157</v>
      </c>
      <c r="D867" s="87">
        <v>0.22093955000000001</v>
      </c>
      <c r="E867" s="87">
        <v>3.3237879999999997E-2</v>
      </c>
    </row>
    <row r="868" spans="1:5" x14ac:dyDescent="0.25">
      <c r="A868" s="86" t="s">
        <v>149</v>
      </c>
      <c r="B868" s="87">
        <v>57</v>
      </c>
      <c r="C868" s="87" t="s">
        <v>160</v>
      </c>
      <c r="D868" s="87">
        <v>0.24746834000000001</v>
      </c>
      <c r="E868" s="87">
        <v>8.2392519999999997E-2</v>
      </c>
    </row>
    <row r="869" spans="1:5" x14ac:dyDescent="0.25">
      <c r="A869" s="86" t="s">
        <v>149</v>
      </c>
      <c r="B869" s="87">
        <v>57</v>
      </c>
      <c r="C869" s="87" t="s">
        <v>143</v>
      </c>
      <c r="D869" s="87">
        <v>0.26247994000000002</v>
      </c>
      <c r="E869" s="87">
        <v>6.4770330000000001E-2</v>
      </c>
    </row>
    <row r="870" spans="1:5" x14ac:dyDescent="0.25">
      <c r="A870" s="86" t="s">
        <v>149</v>
      </c>
      <c r="B870" s="87">
        <v>57</v>
      </c>
      <c r="C870" s="87" t="s">
        <v>145</v>
      </c>
      <c r="D870" s="87">
        <v>0.28573654999999998</v>
      </c>
      <c r="E870" s="87">
        <v>4.653202E-2</v>
      </c>
    </row>
    <row r="871" spans="1:5" x14ac:dyDescent="0.25">
      <c r="A871" s="86" t="s">
        <v>149</v>
      </c>
      <c r="B871" s="87">
        <v>57</v>
      </c>
      <c r="C871" s="87" t="s">
        <v>146</v>
      </c>
      <c r="D871" s="87">
        <v>0.29703352</v>
      </c>
      <c r="E871" s="87">
        <v>7.2999410000000001E-2</v>
      </c>
    </row>
    <row r="872" spans="1:5" x14ac:dyDescent="0.25">
      <c r="A872" s="86" t="s">
        <v>149</v>
      </c>
      <c r="B872" s="87">
        <v>57</v>
      </c>
      <c r="C872" s="87" t="s">
        <v>158</v>
      </c>
      <c r="D872" s="87">
        <v>0.46855633000000002</v>
      </c>
      <c r="E872" s="87">
        <v>5.3094580000000002E-2</v>
      </c>
    </row>
    <row r="873" spans="1:5" x14ac:dyDescent="0.25">
      <c r="A873" s="86" t="s">
        <v>149</v>
      </c>
      <c r="B873" s="87">
        <v>57</v>
      </c>
      <c r="C873" s="87" t="s">
        <v>9</v>
      </c>
      <c r="D873" s="87">
        <v>0.47040481000000001</v>
      </c>
      <c r="E873" s="87">
        <v>4.0860599999999997E-2</v>
      </c>
    </row>
    <row r="874" spans="1:5" x14ac:dyDescent="0.25">
      <c r="A874" s="86" t="s">
        <v>149</v>
      </c>
      <c r="B874" s="87">
        <v>57</v>
      </c>
      <c r="C874" s="87" t="s">
        <v>147</v>
      </c>
      <c r="D874" s="87">
        <v>0.47276484000000002</v>
      </c>
      <c r="E874" s="87">
        <v>3.7111980000000003E-2</v>
      </c>
    </row>
    <row r="875" spans="1:5" x14ac:dyDescent="0.25">
      <c r="A875" s="86" t="s">
        <v>149</v>
      </c>
      <c r="B875" s="87">
        <v>57</v>
      </c>
      <c r="C875" s="87" t="s">
        <v>156</v>
      </c>
      <c r="D875" s="87">
        <v>0.52696648999999995</v>
      </c>
      <c r="E875" s="87">
        <v>4.333795E-2</v>
      </c>
    </row>
    <row r="876" spans="1:5" x14ac:dyDescent="0.25">
      <c r="A876" s="86" t="s">
        <v>149</v>
      </c>
      <c r="B876" s="87">
        <v>57</v>
      </c>
      <c r="C876" s="87" t="s">
        <v>153</v>
      </c>
      <c r="D876" s="87">
        <v>0.55601414999999998</v>
      </c>
      <c r="E876" s="87">
        <v>3.4375059999999999E-2</v>
      </c>
    </row>
    <row r="877" spans="1:5" x14ac:dyDescent="0.25">
      <c r="A877" s="86" t="s">
        <v>149</v>
      </c>
      <c r="B877" s="87">
        <v>57</v>
      </c>
      <c r="C877" s="87" t="s">
        <v>151</v>
      </c>
      <c r="D877" s="87">
        <v>0.59395350000000002</v>
      </c>
      <c r="E877" s="87">
        <v>8.8705980000000004E-2</v>
      </c>
    </row>
    <row r="878" spans="1:5" x14ac:dyDescent="0.25">
      <c r="A878" s="86" t="s">
        <v>149</v>
      </c>
      <c r="B878" s="87">
        <v>57</v>
      </c>
      <c r="C878" s="87" t="s">
        <v>154</v>
      </c>
      <c r="D878" s="87">
        <v>0.64786283</v>
      </c>
      <c r="E878" s="87">
        <v>4.0587970000000001E-2</v>
      </c>
    </row>
    <row r="879" spans="1:5" x14ac:dyDescent="0.25">
      <c r="A879" s="86" t="s">
        <v>149</v>
      </c>
      <c r="B879" s="87">
        <v>57</v>
      </c>
      <c r="C879" s="87" t="s">
        <v>152</v>
      </c>
      <c r="D879" s="87">
        <v>0.69357727999999996</v>
      </c>
      <c r="E879" s="87">
        <v>3.985201E-2</v>
      </c>
    </row>
    <row r="880" spans="1:5" x14ac:dyDescent="0.25">
      <c r="A880" s="86" t="s">
        <v>149</v>
      </c>
      <c r="B880" s="87">
        <v>57</v>
      </c>
      <c r="C880" s="87" t="s">
        <v>155</v>
      </c>
      <c r="D880" s="87">
        <v>0.83694917000000002</v>
      </c>
      <c r="E880" s="87">
        <v>3.2276260000000001E-2</v>
      </c>
    </row>
    <row r="881" spans="1:5" x14ac:dyDescent="0.25">
      <c r="A881" s="86" t="s">
        <v>152</v>
      </c>
      <c r="B881" s="87">
        <v>58</v>
      </c>
      <c r="C881" s="87" t="s">
        <v>160</v>
      </c>
      <c r="D881" s="87">
        <v>0.65486115</v>
      </c>
      <c r="E881" s="87">
        <v>4.5346249999999998E-2</v>
      </c>
    </row>
    <row r="882" spans="1:5" x14ac:dyDescent="0.25">
      <c r="A882" s="86" t="s">
        <v>152</v>
      </c>
      <c r="B882" s="87">
        <v>58</v>
      </c>
      <c r="C882" s="87" t="s">
        <v>153</v>
      </c>
      <c r="D882" s="87">
        <v>0.66052058000000002</v>
      </c>
      <c r="E882" s="87">
        <v>5.917998E-2</v>
      </c>
    </row>
    <row r="883" spans="1:5" x14ac:dyDescent="0.25">
      <c r="A883" s="86" t="s">
        <v>152</v>
      </c>
      <c r="B883" s="87">
        <v>58</v>
      </c>
      <c r="C883" s="87" t="s">
        <v>156</v>
      </c>
      <c r="D883" s="87">
        <v>0.74127683</v>
      </c>
      <c r="E883" s="87">
        <v>5.3320939999999997E-2</v>
      </c>
    </row>
    <row r="884" spans="1:5" x14ac:dyDescent="0.25">
      <c r="A884" s="86" t="s">
        <v>152</v>
      </c>
      <c r="B884" s="87">
        <v>58</v>
      </c>
      <c r="C884" s="87" t="s">
        <v>151</v>
      </c>
      <c r="D884" s="87">
        <v>0.84544679</v>
      </c>
      <c r="E884" s="87">
        <v>7.6279360000000004E-2</v>
      </c>
    </row>
    <row r="885" spans="1:5" x14ac:dyDescent="0.25">
      <c r="A885" s="86" t="s">
        <v>152</v>
      </c>
      <c r="B885" s="87">
        <v>58</v>
      </c>
      <c r="C885" s="87" t="s">
        <v>9</v>
      </c>
      <c r="D885" s="87">
        <v>0.85536248000000004</v>
      </c>
      <c r="E885" s="87">
        <v>8.572776E-2</v>
      </c>
    </row>
    <row r="886" spans="1:5" x14ac:dyDescent="0.25">
      <c r="A886" s="86" t="s">
        <v>152</v>
      </c>
      <c r="B886" s="87">
        <v>58</v>
      </c>
      <c r="C886" s="87" t="s">
        <v>148</v>
      </c>
      <c r="D886" s="87">
        <v>0.88840275000000002</v>
      </c>
      <c r="E886" s="87">
        <v>7.0346580000000006E-2</v>
      </c>
    </row>
    <row r="887" spans="1:5" x14ac:dyDescent="0.25">
      <c r="A887" s="86" t="s">
        <v>152</v>
      </c>
      <c r="B887" s="87">
        <v>58</v>
      </c>
      <c r="C887" s="87" t="s">
        <v>150</v>
      </c>
      <c r="D887" s="87">
        <v>0.91304947000000003</v>
      </c>
      <c r="E887" s="87">
        <v>9.2031429999999997E-2</v>
      </c>
    </row>
    <row r="888" spans="1:5" x14ac:dyDescent="0.25">
      <c r="A888" s="86" t="s">
        <v>152</v>
      </c>
      <c r="B888" s="87">
        <v>58</v>
      </c>
      <c r="C888" s="87" t="s">
        <v>147</v>
      </c>
      <c r="D888" s="87">
        <v>0.93886988999999998</v>
      </c>
      <c r="E888" s="87">
        <v>5.0571049999999999E-2</v>
      </c>
    </row>
    <row r="889" spans="1:5" x14ac:dyDescent="0.25">
      <c r="A889" s="86" t="s">
        <v>152</v>
      </c>
      <c r="B889" s="87">
        <v>58</v>
      </c>
      <c r="C889" s="87" t="s">
        <v>155</v>
      </c>
      <c r="D889" s="87">
        <v>0.96101705999999998</v>
      </c>
      <c r="E889" s="87">
        <v>2.89693E-2</v>
      </c>
    </row>
    <row r="890" spans="1:5" x14ac:dyDescent="0.25">
      <c r="A890" s="86" t="s">
        <v>152</v>
      </c>
      <c r="B890" s="87">
        <v>58</v>
      </c>
      <c r="C890" s="87" t="s">
        <v>158</v>
      </c>
      <c r="D890" s="87">
        <v>1.01154031</v>
      </c>
      <c r="E890" s="87">
        <v>4.9889999999999997E-2</v>
      </c>
    </row>
    <row r="891" spans="1:5" x14ac:dyDescent="0.25">
      <c r="A891" s="86" t="s">
        <v>152</v>
      </c>
      <c r="B891" s="87">
        <v>58</v>
      </c>
      <c r="C891" s="87" t="s">
        <v>159</v>
      </c>
      <c r="D891" s="87">
        <v>1.02203753</v>
      </c>
      <c r="E891" s="87">
        <v>0.10175597</v>
      </c>
    </row>
    <row r="892" spans="1:5" x14ac:dyDescent="0.25">
      <c r="A892" s="86" t="s">
        <v>152</v>
      </c>
      <c r="B892" s="87">
        <v>58</v>
      </c>
      <c r="C892" s="87" t="s">
        <v>154</v>
      </c>
      <c r="D892" s="87">
        <v>1.0293439200000001</v>
      </c>
      <c r="E892" s="87">
        <v>7.263E-2</v>
      </c>
    </row>
    <row r="893" spans="1:5" x14ac:dyDescent="0.25">
      <c r="A893" s="86" t="s">
        <v>152</v>
      </c>
      <c r="B893" s="87">
        <v>58</v>
      </c>
      <c r="C893" s="87" t="s">
        <v>143</v>
      </c>
      <c r="D893" s="87">
        <v>1.0798239999999999</v>
      </c>
      <c r="E893" s="87">
        <v>4.1708269999999999E-2</v>
      </c>
    </row>
    <row r="894" spans="1:5" x14ac:dyDescent="0.25">
      <c r="A894" s="86" t="s">
        <v>152</v>
      </c>
      <c r="B894" s="87">
        <v>58</v>
      </c>
      <c r="C894" s="87" t="s">
        <v>149</v>
      </c>
      <c r="D894" s="87">
        <v>1.10480109</v>
      </c>
      <c r="E894" s="87">
        <v>0.11926381</v>
      </c>
    </row>
    <row r="895" spans="1:5" x14ac:dyDescent="0.25">
      <c r="A895" s="86" t="s">
        <v>157</v>
      </c>
      <c r="B895" s="87">
        <v>59</v>
      </c>
      <c r="C895" s="87" t="s">
        <v>152</v>
      </c>
      <c r="D895" s="87">
        <v>0.19097907</v>
      </c>
      <c r="E895" s="87">
        <v>5.4148300000000003E-2</v>
      </c>
    </row>
    <row r="896" spans="1:5" x14ac:dyDescent="0.25">
      <c r="A896" s="86" t="s">
        <v>157</v>
      </c>
      <c r="B896" s="87">
        <v>59</v>
      </c>
      <c r="C896" s="87" t="s">
        <v>145</v>
      </c>
      <c r="D896" s="87">
        <v>0.35788864999999997</v>
      </c>
      <c r="E896" s="87">
        <v>5.9094760000000003E-2</v>
      </c>
    </row>
    <row r="897" spans="1:5" x14ac:dyDescent="0.25">
      <c r="A897" s="86" t="s">
        <v>157</v>
      </c>
      <c r="B897" s="87">
        <v>59</v>
      </c>
      <c r="C897" s="87" t="s">
        <v>149</v>
      </c>
      <c r="D897" s="87">
        <v>0.36645136</v>
      </c>
      <c r="E897" s="87">
        <v>8.3882970000000001E-2</v>
      </c>
    </row>
    <row r="898" spans="1:5" x14ac:dyDescent="0.25">
      <c r="A898" s="86" t="s">
        <v>157</v>
      </c>
      <c r="B898" s="87">
        <v>59</v>
      </c>
      <c r="C898" s="87" t="s">
        <v>153</v>
      </c>
      <c r="D898" s="87">
        <v>0.40662251999999999</v>
      </c>
      <c r="E898" s="87">
        <v>5.855076E-2</v>
      </c>
    </row>
    <row r="899" spans="1:5" x14ac:dyDescent="0.25">
      <c r="A899" s="86" t="s">
        <v>157</v>
      </c>
      <c r="B899" s="87">
        <v>59</v>
      </c>
      <c r="C899" s="87" t="s">
        <v>155</v>
      </c>
      <c r="D899" s="87">
        <v>0.44196216999999999</v>
      </c>
      <c r="E899" s="87">
        <v>6.6268179999999996E-2</v>
      </c>
    </row>
    <row r="900" spans="1:5" x14ac:dyDescent="0.25">
      <c r="A900" s="86" t="s">
        <v>157</v>
      </c>
      <c r="B900" s="87">
        <v>59</v>
      </c>
      <c r="C900" s="87" t="s">
        <v>161</v>
      </c>
      <c r="D900" s="87">
        <v>0.44387219</v>
      </c>
      <c r="E900" s="87">
        <v>8.0039700000000005E-2</v>
      </c>
    </row>
    <row r="901" spans="1:5" x14ac:dyDescent="0.25">
      <c r="A901" s="86" t="s">
        <v>157</v>
      </c>
      <c r="B901" s="87">
        <v>59</v>
      </c>
      <c r="C901" s="87" t="s">
        <v>148</v>
      </c>
      <c r="D901" s="87">
        <v>0.44716051000000001</v>
      </c>
      <c r="E901" s="87">
        <v>5.5627500000000003E-2</v>
      </c>
    </row>
    <row r="902" spans="1:5" x14ac:dyDescent="0.25">
      <c r="A902" s="86" t="s">
        <v>157</v>
      </c>
      <c r="B902" s="87">
        <v>59</v>
      </c>
      <c r="C902" s="87" t="s">
        <v>143</v>
      </c>
      <c r="D902" s="87">
        <v>0.45379700000000001</v>
      </c>
      <c r="E902" s="87">
        <v>7.5861639999999994E-2</v>
      </c>
    </row>
    <row r="903" spans="1:5" x14ac:dyDescent="0.25">
      <c r="A903" s="86" t="s">
        <v>157</v>
      </c>
      <c r="B903" s="87">
        <v>59</v>
      </c>
      <c r="C903" s="87" t="s">
        <v>160</v>
      </c>
      <c r="D903" s="87">
        <v>0.45631318999999998</v>
      </c>
      <c r="E903" s="87">
        <v>4.4983799999999997E-2</v>
      </c>
    </row>
    <row r="904" spans="1:5" x14ac:dyDescent="0.25">
      <c r="A904" s="86" t="s">
        <v>157</v>
      </c>
      <c r="B904" s="87">
        <v>59</v>
      </c>
      <c r="C904" s="87" t="s">
        <v>146</v>
      </c>
      <c r="D904" s="87">
        <v>0.46432203999999999</v>
      </c>
      <c r="E904" s="87">
        <v>8.7711720000000007E-2</v>
      </c>
    </row>
    <row r="905" spans="1:5" x14ac:dyDescent="0.25">
      <c r="A905" s="86" t="s">
        <v>157</v>
      </c>
      <c r="B905" s="87">
        <v>59</v>
      </c>
      <c r="C905" s="87" t="s">
        <v>158</v>
      </c>
      <c r="D905" s="87">
        <v>0.46831297999999999</v>
      </c>
      <c r="E905" s="87">
        <v>9.9171510000000004E-2</v>
      </c>
    </row>
    <row r="906" spans="1:5" x14ac:dyDescent="0.25">
      <c r="A906" s="86" t="s">
        <v>157</v>
      </c>
      <c r="B906" s="87">
        <v>59</v>
      </c>
      <c r="C906" s="87" t="s">
        <v>147</v>
      </c>
      <c r="D906" s="87">
        <v>0.50364525999999998</v>
      </c>
      <c r="E906" s="87">
        <v>3.1166929999999999E-2</v>
      </c>
    </row>
    <row r="907" spans="1:5" x14ac:dyDescent="0.25">
      <c r="A907" s="86" t="s">
        <v>158</v>
      </c>
      <c r="B907" s="87">
        <v>60</v>
      </c>
      <c r="C907" s="87" t="s">
        <v>157</v>
      </c>
      <c r="D907" s="87">
        <v>0.40957305999999999</v>
      </c>
      <c r="E907" s="87">
        <v>6.2029609999999999E-2</v>
      </c>
    </row>
    <row r="908" spans="1:5" x14ac:dyDescent="0.25">
      <c r="A908" s="86" t="s">
        <v>158</v>
      </c>
      <c r="B908" s="87">
        <v>60</v>
      </c>
      <c r="C908" s="87" t="s">
        <v>149</v>
      </c>
      <c r="D908" s="87">
        <v>0.78543830999999997</v>
      </c>
      <c r="E908" s="87">
        <v>3.3193500000000001E-2</v>
      </c>
    </row>
    <row r="909" spans="1:5" x14ac:dyDescent="0.25">
      <c r="A909" s="86" t="s">
        <v>158</v>
      </c>
      <c r="B909" s="87">
        <v>60</v>
      </c>
      <c r="C909" s="87" t="s">
        <v>151</v>
      </c>
      <c r="D909" s="87">
        <v>0.80743474000000004</v>
      </c>
      <c r="E909" s="87">
        <v>8.9247430000000003E-2</v>
      </c>
    </row>
    <row r="910" spans="1:5" x14ac:dyDescent="0.25">
      <c r="A910" s="86" t="s">
        <v>158</v>
      </c>
      <c r="B910" s="87">
        <v>60</v>
      </c>
      <c r="C910" s="87" t="s">
        <v>146</v>
      </c>
      <c r="D910" s="87">
        <v>0.88803748000000005</v>
      </c>
      <c r="E910" s="87">
        <v>4.7971140000000002E-2</v>
      </c>
    </row>
    <row r="911" spans="1:5" x14ac:dyDescent="0.25">
      <c r="A911" s="86" t="s">
        <v>158</v>
      </c>
      <c r="B911" s="87">
        <v>60</v>
      </c>
      <c r="C911" s="87" t="s">
        <v>9</v>
      </c>
      <c r="D911" s="87">
        <v>0.91409509</v>
      </c>
      <c r="E911" s="87">
        <v>3.800452E-2</v>
      </c>
    </row>
    <row r="912" spans="1:5" x14ac:dyDescent="0.25">
      <c r="A912" s="86" t="s">
        <v>158</v>
      </c>
      <c r="B912" s="87">
        <v>60</v>
      </c>
      <c r="C912" s="87" t="s">
        <v>156</v>
      </c>
      <c r="D912" s="87">
        <v>0.92021445000000002</v>
      </c>
      <c r="E912" s="87">
        <v>3.7513530000000003E-2</v>
      </c>
    </row>
    <row r="913" spans="1:5" x14ac:dyDescent="0.25">
      <c r="A913" s="86" t="s">
        <v>158</v>
      </c>
      <c r="B913" s="87">
        <v>60</v>
      </c>
      <c r="C913" s="87" t="s">
        <v>153</v>
      </c>
      <c r="D913" s="87">
        <v>0.95721257999999998</v>
      </c>
      <c r="E913" s="87">
        <v>6.3469040000000004E-2</v>
      </c>
    </row>
    <row r="914" spans="1:5" x14ac:dyDescent="0.25">
      <c r="A914" s="86" t="s">
        <v>158</v>
      </c>
      <c r="B914" s="87">
        <v>60</v>
      </c>
      <c r="C914" s="87" t="s">
        <v>154</v>
      </c>
      <c r="D914" s="87">
        <v>0.96758502999999996</v>
      </c>
      <c r="E914" s="87">
        <v>5.0292459999999997E-2</v>
      </c>
    </row>
    <row r="915" spans="1:5" x14ac:dyDescent="0.25">
      <c r="A915" s="86" t="s">
        <v>158</v>
      </c>
      <c r="B915" s="87">
        <v>60</v>
      </c>
      <c r="C915" s="87" t="s">
        <v>143</v>
      </c>
      <c r="D915" s="87">
        <v>0.97440245999999997</v>
      </c>
      <c r="E915" s="87">
        <v>8.2313460000000005E-2</v>
      </c>
    </row>
    <row r="916" spans="1:5" x14ac:dyDescent="0.25">
      <c r="A916" s="86" t="s">
        <v>158</v>
      </c>
      <c r="B916" s="87">
        <v>60</v>
      </c>
      <c r="C916" s="87" t="s">
        <v>155</v>
      </c>
      <c r="D916" s="87">
        <v>1.00730677</v>
      </c>
      <c r="E916" s="87">
        <v>3.8339199999999997E-2</v>
      </c>
    </row>
    <row r="917" spans="1:5" x14ac:dyDescent="0.25">
      <c r="A917" s="86" t="s">
        <v>158</v>
      </c>
      <c r="B917" s="87">
        <v>60</v>
      </c>
      <c r="C917" s="87" t="s">
        <v>147</v>
      </c>
      <c r="D917" s="87">
        <v>1.0086765</v>
      </c>
      <c r="E917" s="87">
        <v>4.2259680000000001E-2</v>
      </c>
    </row>
    <row r="918" spans="1:5" x14ac:dyDescent="0.25">
      <c r="A918" s="86" t="s">
        <v>158</v>
      </c>
      <c r="B918" s="87">
        <v>60</v>
      </c>
      <c r="C918" s="87" t="s">
        <v>160</v>
      </c>
      <c r="D918" s="87">
        <v>1.03300199</v>
      </c>
      <c r="E918" s="87">
        <v>8.0105590000000004E-2</v>
      </c>
    </row>
    <row r="919" spans="1:5" x14ac:dyDescent="0.25">
      <c r="A919" s="86" t="s">
        <v>158</v>
      </c>
      <c r="B919" s="87">
        <v>60</v>
      </c>
      <c r="C919" s="87" t="s">
        <v>152</v>
      </c>
      <c r="D919" s="87">
        <v>1.0395273899999999</v>
      </c>
      <c r="E919" s="87">
        <v>3.718291E-2</v>
      </c>
    </row>
    <row r="920" spans="1:5" x14ac:dyDescent="0.25">
      <c r="A920" s="86" t="s">
        <v>158</v>
      </c>
      <c r="B920" s="87">
        <v>60</v>
      </c>
      <c r="C920" s="87" t="s">
        <v>144</v>
      </c>
      <c r="D920" s="87">
        <v>1.04090368</v>
      </c>
      <c r="E920" s="87">
        <v>4.350847E-2</v>
      </c>
    </row>
    <row r="921" spans="1:5" x14ac:dyDescent="0.25">
      <c r="A921" s="86" t="s">
        <v>158</v>
      </c>
      <c r="B921" s="87">
        <v>60</v>
      </c>
      <c r="C921" s="87" t="s">
        <v>148</v>
      </c>
      <c r="D921" s="87">
        <v>1.0525311900000001</v>
      </c>
      <c r="E921" s="87">
        <v>0.11842117000000001</v>
      </c>
    </row>
    <row r="922" spans="1:5" x14ac:dyDescent="0.25">
      <c r="A922" s="86" t="s">
        <v>158</v>
      </c>
      <c r="B922" s="87">
        <v>60</v>
      </c>
      <c r="C922" s="87" t="s">
        <v>145</v>
      </c>
      <c r="D922" s="87">
        <v>1.06224308</v>
      </c>
      <c r="E922" s="87">
        <v>5.2284959999999998E-2</v>
      </c>
    </row>
    <row r="923" spans="1:5" x14ac:dyDescent="0.25">
      <c r="A923" s="86" t="s">
        <v>158</v>
      </c>
      <c r="B923" s="87">
        <v>60</v>
      </c>
      <c r="C923" s="87" t="s">
        <v>150</v>
      </c>
      <c r="D923" s="87">
        <v>1.16133022</v>
      </c>
      <c r="E923" s="87">
        <v>0.10153398</v>
      </c>
    </row>
    <row r="924" spans="1:5" x14ac:dyDescent="0.25">
      <c r="A924" s="86" t="s">
        <v>159</v>
      </c>
      <c r="B924" s="87">
        <v>61</v>
      </c>
      <c r="C924" s="87" t="s">
        <v>145</v>
      </c>
      <c r="D924" s="87">
        <v>0.36357885000000001</v>
      </c>
      <c r="E924" s="87">
        <v>5.6077370000000001E-2</v>
      </c>
    </row>
    <row r="925" spans="1:5" x14ac:dyDescent="0.25">
      <c r="A925" s="86" t="s">
        <v>159</v>
      </c>
      <c r="B925" s="87">
        <v>61</v>
      </c>
      <c r="C925" s="87" t="s">
        <v>157</v>
      </c>
      <c r="D925" s="87">
        <v>0.36393297000000002</v>
      </c>
      <c r="E925" s="87">
        <v>3.0569450000000001E-2</v>
      </c>
    </row>
    <row r="926" spans="1:5" x14ac:dyDescent="0.25">
      <c r="A926" s="86" t="s">
        <v>159</v>
      </c>
      <c r="B926" s="87">
        <v>61</v>
      </c>
      <c r="C926" s="87" t="s">
        <v>150</v>
      </c>
      <c r="D926" s="87">
        <v>0.36726589999999998</v>
      </c>
      <c r="E926" s="87">
        <v>7.5072429999999996E-2</v>
      </c>
    </row>
    <row r="927" spans="1:5" x14ac:dyDescent="0.25">
      <c r="A927" s="86" t="s">
        <v>159</v>
      </c>
      <c r="B927" s="87">
        <v>61</v>
      </c>
      <c r="C927" s="87" t="s">
        <v>148</v>
      </c>
      <c r="D927" s="87">
        <v>0.38533036999999998</v>
      </c>
      <c r="E927" s="87">
        <v>6.3191849999999994E-2</v>
      </c>
    </row>
    <row r="928" spans="1:5" x14ac:dyDescent="0.25">
      <c r="A928" s="86" t="s">
        <v>159</v>
      </c>
      <c r="B928" s="87">
        <v>61</v>
      </c>
      <c r="C928" s="87" t="s">
        <v>154</v>
      </c>
      <c r="D928" s="87">
        <v>0.41525434999999999</v>
      </c>
      <c r="E928" s="87">
        <v>4.3753180000000003E-2</v>
      </c>
    </row>
    <row r="929" spans="1:5" x14ac:dyDescent="0.25">
      <c r="A929" s="86" t="s">
        <v>159</v>
      </c>
      <c r="B929" s="87">
        <v>61</v>
      </c>
      <c r="C929" s="87" t="s">
        <v>144</v>
      </c>
      <c r="D929" s="87">
        <v>0.42650317999999998</v>
      </c>
      <c r="E929" s="87">
        <v>8.8077069999999993E-2</v>
      </c>
    </row>
    <row r="930" spans="1:5" x14ac:dyDescent="0.25">
      <c r="A930" s="86" t="s">
        <v>159</v>
      </c>
      <c r="B930" s="87">
        <v>61</v>
      </c>
      <c r="C930" s="87" t="s">
        <v>149</v>
      </c>
      <c r="D930" s="87">
        <v>0.51491830999999999</v>
      </c>
      <c r="E930" s="87">
        <v>4.3535249999999998E-2</v>
      </c>
    </row>
    <row r="931" spans="1:5" x14ac:dyDescent="0.25">
      <c r="A931" s="86" t="s">
        <v>159</v>
      </c>
      <c r="B931" s="87">
        <v>61</v>
      </c>
      <c r="C931" s="87" t="s">
        <v>152</v>
      </c>
      <c r="D931" s="87">
        <v>0.53401403999999997</v>
      </c>
      <c r="E931" s="87">
        <v>3.5915919999999997E-2</v>
      </c>
    </row>
    <row r="932" spans="1:5" x14ac:dyDescent="0.25">
      <c r="A932" s="86" t="s">
        <v>159</v>
      </c>
      <c r="B932" s="87">
        <v>61</v>
      </c>
      <c r="C932" s="87" t="s">
        <v>151</v>
      </c>
      <c r="D932" s="87">
        <v>0.60108521000000004</v>
      </c>
      <c r="E932" s="87">
        <v>3.8908329999999998E-2</v>
      </c>
    </row>
    <row r="933" spans="1:5" x14ac:dyDescent="0.25">
      <c r="A933" s="86" t="s">
        <v>159</v>
      </c>
      <c r="B933" s="87">
        <v>61</v>
      </c>
      <c r="C933" s="87" t="s">
        <v>156</v>
      </c>
      <c r="D933" s="87">
        <v>0.61331789000000003</v>
      </c>
      <c r="E933" s="87">
        <v>4.3532040000000001E-2</v>
      </c>
    </row>
    <row r="934" spans="1:5" x14ac:dyDescent="0.25">
      <c r="A934" s="86" t="s">
        <v>159</v>
      </c>
      <c r="B934" s="87">
        <v>61</v>
      </c>
      <c r="C934" s="87" t="s">
        <v>153</v>
      </c>
      <c r="D934" s="87">
        <v>0.61351802</v>
      </c>
      <c r="E934" s="87">
        <v>4.0296180000000001E-2</v>
      </c>
    </row>
    <row r="935" spans="1:5" x14ac:dyDescent="0.25">
      <c r="A935" s="86" t="s">
        <v>159</v>
      </c>
      <c r="B935" s="87">
        <v>61</v>
      </c>
      <c r="C935" s="87" t="s">
        <v>9</v>
      </c>
      <c r="D935" s="87">
        <v>0.62711479000000003</v>
      </c>
      <c r="E935" s="87">
        <v>4.4764110000000003E-2</v>
      </c>
    </row>
    <row r="936" spans="1:5" x14ac:dyDescent="0.25">
      <c r="A936" s="86" t="s">
        <v>159</v>
      </c>
      <c r="B936" s="87">
        <v>61</v>
      </c>
      <c r="C936" s="87" t="s">
        <v>146</v>
      </c>
      <c r="D936" s="87">
        <v>0.67498864999999997</v>
      </c>
      <c r="E936" s="87">
        <v>8.0767530000000004E-2</v>
      </c>
    </row>
    <row r="937" spans="1:5" x14ac:dyDescent="0.25">
      <c r="A937" s="86" t="s">
        <v>159</v>
      </c>
      <c r="B937" s="87">
        <v>61</v>
      </c>
      <c r="C937" s="87" t="s">
        <v>160</v>
      </c>
      <c r="D937" s="87">
        <v>0.71389820999999998</v>
      </c>
      <c r="E937" s="87">
        <v>8.1286280000000002E-2</v>
      </c>
    </row>
    <row r="938" spans="1:5" x14ac:dyDescent="0.25">
      <c r="A938" s="86" t="s">
        <v>159</v>
      </c>
      <c r="B938" s="87">
        <v>61</v>
      </c>
      <c r="C938" s="87" t="s">
        <v>143</v>
      </c>
      <c r="D938" s="87">
        <v>0.76999267000000005</v>
      </c>
      <c r="E938" s="87">
        <v>5.6306189999999999E-2</v>
      </c>
    </row>
    <row r="939" spans="1:5" x14ac:dyDescent="0.25">
      <c r="A939" s="86" t="s">
        <v>159</v>
      </c>
      <c r="B939" s="87">
        <v>61</v>
      </c>
      <c r="C939" s="87" t="s">
        <v>155</v>
      </c>
      <c r="D939" s="87">
        <v>0.90439581999999996</v>
      </c>
      <c r="E939" s="87">
        <v>3.99324E-2</v>
      </c>
    </row>
    <row r="940" spans="1:5" x14ac:dyDescent="0.25">
      <c r="A940" s="86" t="s">
        <v>159</v>
      </c>
      <c r="B940" s="87">
        <v>61</v>
      </c>
      <c r="C940" s="87" t="s">
        <v>147</v>
      </c>
      <c r="D940" s="87">
        <v>1.11596608</v>
      </c>
      <c r="E940" s="87">
        <v>3.4008330000000003E-2</v>
      </c>
    </row>
    <row r="941" spans="1:5" x14ac:dyDescent="0.25">
      <c r="A941" s="86" t="s">
        <v>159</v>
      </c>
      <c r="B941" s="87">
        <v>61</v>
      </c>
      <c r="C941" s="87" t="s">
        <v>158</v>
      </c>
      <c r="D941" s="87">
        <v>1.1310306299999999</v>
      </c>
      <c r="E941" s="87">
        <v>8.2629279999999999E-2</v>
      </c>
    </row>
    <row r="942" spans="1:5" x14ac:dyDescent="0.25">
      <c r="A942" s="86" t="s">
        <v>159</v>
      </c>
      <c r="B942" s="87">
        <v>62</v>
      </c>
      <c r="C942" s="87" t="s">
        <v>144</v>
      </c>
      <c r="D942" s="87">
        <v>0.3704826</v>
      </c>
      <c r="E942" s="87">
        <v>6.7553760000000004E-2</v>
      </c>
    </row>
    <row r="943" spans="1:5" x14ac:dyDescent="0.25">
      <c r="A943" s="86" t="s">
        <v>159</v>
      </c>
      <c r="B943" s="87">
        <v>62</v>
      </c>
      <c r="C943" s="87" t="s">
        <v>156</v>
      </c>
      <c r="D943" s="87">
        <v>0.47887064000000001</v>
      </c>
      <c r="E943" s="87">
        <v>9.0895149999999994E-2</v>
      </c>
    </row>
    <row r="944" spans="1:5" x14ac:dyDescent="0.25">
      <c r="A944" s="86" t="s">
        <v>159</v>
      </c>
      <c r="B944" s="87">
        <v>62</v>
      </c>
      <c r="C944" s="87" t="s">
        <v>148</v>
      </c>
      <c r="D944" s="87">
        <v>0.50532491000000002</v>
      </c>
      <c r="E944" s="87">
        <v>9.471425E-2</v>
      </c>
    </row>
    <row r="945" spans="1:5" x14ac:dyDescent="0.25">
      <c r="A945" s="86" t="s">
        <v>159</v>
      </c>
      <c r="B945" s="87">
        <v>62</v>
      </c>
      <c r="C945" s="87" t="s">
        <v>152</v>
      </c>
      <c r="D945" s="87">
        <v>0.51614497000000004</v>
      </c>
      <c r="E945" s="87">
        <v>5.6469699999999998E-2</v>
      </c>
    </row>
    <row r="946" spans="1:5" x14ac:dyDescent="0.25">
      <c r="A946" s="86" t="s">
        <v>159</v>
      </c>
      <c r="B946" s="87">
        <v>62</v>
      </c>
      <c r="C946" s="87" t="s">
        <v>161</v>
      </c>
      <c r="D946" s="87">
        <v>0.56643966999999995</v>
      </c>
      <c r="E946" s="87">
        <v>5.6863110000000001E-2</v>
      </c>
    </row>
    <row r="947" spans="1:5" x14ac:dyDescent="0.25">
      <c r="A947" s="86" t="s">
        <v>159</v>
      </c>
      <c r="B947" s="87">
        <v>62</v>
      </c>
      <c r="C947" s="87" t="s">
        <v>145</v>
      </c>
      <c r="D947" s="87">
        <v>0.58158379999999998</v>
      </c>
      <c r="E947" s="87">
        <v>5.1454550000000002E-2</v>
      </c>
    </row>
    <row r="948" spans="1:5" x14ac:dyDescent="0.25">
      <c r="A948" s="86" t="s">
        <v>159</v>
      </c>
      <c r="B948" s="87">
        <v>62</v>
      </c>
      <c r="C948" s="87" t="s">
        <v>149</v>
      </c>
      <c r="D948" s="87">
        <v>0.61138462999999998</v>
      </c>
      <c r="E948" s="87">
        <v>5.0029030000000002E-2</v>
      </c>
    </row>
    <row r="949" spans="1:5" x14ac:dyDescent="0.25">
      <c r="A949" s="86" t="s">
        <v>159</v>
      </c>
      <c r="B949" s="87">
        <v>62</v>
      </c>
      <c r="C949" s="87" t="s">
        <v>157</v>
      </c>
      <c r="D949" s="87">
        <v>0.63752779000000004</v>
      </c>
      <c r="E949" s="87">
        <v>7.6007820000000004E-2</v>
      </c>
    </row>
    <row r="950" spans="1:5" x14ac:dyDescent="0.25">
      <c r="A950" s="86" t="s">
        <v>159</v>
      </c>
      <c r="B950" s="87">
        <v>62</v>
      </c>
      <c r="C950" s="87" t="s">
        <v>160</v>
      </c>
      <c r="D950" s="87">
        <v>0.65922742000000001</v>
      </c>
      <c r="E950" s="87">
        <v>0.11642168</v>
      </c>
    </row>
    <row r="951" spans="1:5" x14ac:dyDescent="0.25">
      <c r="A951" s="86" t="s">
        <v>159</v>
      </c>
      <c r="B951" s="87">
        <v>62</v>
      </c>
      <c r="C951" s="87" t="s">
        <v>150</v>
      </c>
      <c r="D951" s="87">
        <v>0.67031110000000005</v>
      </c>
      <c r="E951" s="87">
        <v>6.8815169999999995E-2</v>
      </c>
    </row>
    <row r="952" spans="1:5" x14ac:dyDescent="0.25">
      <c r="A952" s="86" t="s">
        <v>159</v>
      </c>
      <c r="B952" s="87">
        <v>62</v>
      </c>
      <c r="C952" s="87" t="s">
        <v>146</v>
      </c>
      <c r="D952" s="87">
        <v>0.67458090999999998</v>
      </c>
      <c r="E952" s="87">
        <v>8.6956309999999995E-2</v>
      </c>
    </row>
    <row r="953" spans="1:5" x14ac:dyDescent="0.25">
      <c r="A953" s="86" t="s">
        <v>159</v>
      </c>
      <c r="B953" s="87">
        <v>62</v>
      </c>
      <c r="C953" s="87" t="s">
        <v>158</v>
      </c>
      <c r="D953" s="87">
        <v>0.67696476000000005</v>
      </c>
      <c r="E953" s="87">
        <v>0.10852001999999999</v>
      </c>
    </row>
    <row r="954" spans="1:5" x14ac:dyDescent="0.25">
      <c r="A954" s="86" t="s">
        <v>159</v>
      </c>
      <c r="B954" s="87">
        <v>62</v>
      </c>
      <c r="C954" s="87" t="s">
        <v>155</v>
      </c>
      <c r="D954" s="87">
        <v>0.71257672000000005</v>
      </c>
      <c r="E954" s="87">
        <v>9.3526869999999998E-2</v>
      </c>
    </row>
    <row r="955" spans="1:5" x14ac:dyDescent="0.25">
      <c r="A955" s="86" t="s">
        <v>159</v>
      </c>
      <c r="B955" s="87">
        <v>62</v>
      </c>
      <c r="C955" s="87" t="s">
        <v>154</v>
      </c>
      <c r="D955" s="87">
        <v>0.72725991000000001</v>
      </c>
      <c r="E955" s="87">
        <v>5.1075629999999997E-2</v>
      </c>
    </row>
    <row r="956" spans="1:5" x14ac:dyDescent="0.25">
      <c r="A956" s="86" t="s">
        <v>159</v>
      </c>
      <c r="B956" s="87">
        <v>62</v>
      </c>
      <c r="C956" s="87" t="s">
        <v>147</v>
      </c>
      <c r="D956" s="87">
        <v>0.75495911999999998</v>
      </c>
      <c r="E956" s="87">
        <v>9.5621510000000007E-2</v>
      </c>
    </row>
    <row r="957" spans="1:5" x14ac:dyDescent="0.25">
      <c r="A957" s="86" t="s">
        <v>159</v>
      </c>
      <c r="B957" s="87">
        <v>62</v>
      </c>
      <c r="C957" s="87" t="s">
        <v>151</v>
      </c>
      <c r="D957" s="87">
        <v>0.83808687999999998</v>
      </c>
      <c r="E957" s="87">
        <v>8.9022989999999996E-2</v>
      </c>
    </row>
    <row r="958" spans="1:5" x14ac:dyDescent="0.25">
      <c r="A958" s="86" t="s">
        <v>159</v>
      </c>
      <c r="B958" s="87">
        <v>62</v>
      </c>
      <c r="C958" s="87" t="s">
        <v>9</v>
      </c>
      <c r="D958" s="87">
        <v>0.85569097999999999</v>
      </c>
      <c r="E958" s="87">
        <v>9.1364940000000006E-2</v>
      </c>
    </row>
    <row r="959" spans="1:5" x14ac:dyDescent="0.25">
      <c r="A959" s="86" t="s">
        <v>159</v>
      </c>
      <c r="B959" s="87">
        <v>62</v>
      </c>
      <c r="C959" s="87" t="s">
        <v>143</v>
      </c>
      <c r="D959" s="87">
        <v>1.01327335</v>
      </c>
      <c r="E959" s="87">
        <v>6.8442929999999999E-2</v>
      </c>
    </row>
    <row r="960" spans="1:5" x14ac:dyDescent="0.25">
      <c r="A960" s="86" t="s">
        <v>155</v>
      </c>
      <c r="B960" s="87">
        <v>63</v>
      </c>
      <c r="C960" s="87" t="s">
        <v>144</v>
      </c>
      <c r="D960" s="87">
        <v>0.54555030000000004</v>
      </c>
      <c r="E960" s="87">
        <v>5.7282220000000002E-2</v>
      </c>
    </row>
    <row r="961" spans="1:5" x14ac:dyDescent="0.25">
      <c r="A961" s="86" t="s">
        <v>155</v>
      </c>
      <c r="B961" s="87">
        <v>63</v>
      </c>
      <c r="C961" s="87" t="s">
        <v>157</v>
      </c>
      <c r="D961" s="87">
        <v>0.72842079999999998</v>
      </c>
      <c r="E961" s="87">
        <v>3.4189030000000002E-2</v>
      </c>
    </row>
    <row r="962" spans="1:5" x14ac:dyDescent="0.25">
      <c r="A962" s="86" t="s">
        <v>155</v>
      </c>
      <c r="B962" s="87">
        <v>63</v>
      </c>
      <c r="C962" s="87" t="s">
        <v>150</v>
      </c>
      <c r="D962" s="87">
        <v>0.74597941000000001</v>
      </c>
      <c r="E962" s="87">
        <v>4.4033559999999999E-2</v>
      </c>
    </row>
    <row r="963" spans="1:5" x14ac:dyDescent="0.25">
      <c r="A963" s="86" t="s">
        <v>155</v>
      </c>
      <c r="B963" s="87">
        <v>63</v>
      </c>
      <c r="C963" s="87" t="s">
        <v>146</v>
      </c>
      <c r="D963" s="87">
        <v>0.75300955999999997</v>
      </c>
      <c r="E963" s="87">
        <v>4.8240129999999999E-2</v>
      </c>
    </row>
    <row r="964" spans="1:5" x14ac:dyDescent="0.25">
      <c r="A964" s="86" t="s">
        <v>155</v>
      </c>
      <c r="B964" s="87">
        <v>63</v>
      </c>
      <c r="C964" s="87" t="s">
        <v>153</v>
      </c>
      <c r="D964" s="87">
        <v>0.83763522999999995</v>
      </c>
      <c r="E964" s="87">
        <v>2.7557600000000002E-2</v>
      </c>
    </row>
    <row r="965" spans="1:5" x14ac:dyDescent="0.25">
      <c r="A965" s="86" t="s">
        <v>155</v>
      </c>
      <c r="B965" s="87">
        <v>63</v>
      </c>
      <c r="C965" s="87" t="s">
        <v>145</v>
      </c>
      <c r="D965" s="87">
        <v>0.86643358999999998</v>
      </c>
      <c r="E965" s="87">
        <v>6.8539680000000006E-2</v>
      </c>
    </row>
    <row r="966" spans="1:5" x14ac:dyDescent="0.25">
      <c r="A966" s="86" t="s">
        <v>155</v>
      </c>
      <c r="B966" s="87">
        <v>63</v>
      </c>
      <c r="C966" s="87" t="s">
        <v>152</v>
      </c>
      <c r="D966" s="87">
        <v>0.86865950000000003</v>
      </c>
      <c r="E966" s="87">
        <v>4.1096199999999999E-2</v>
      </c>
    </row>
    <row r="967" spans="1:5" x14ac:dyDescent="0.25">
      <c r="A967" s="86" t="s">
        <v>155</v>
      </c>
      <c r="B967" s="87">
        <v>63</v>
      </c>
      <c r="C967" s="87" t="s">
        <v>160</v>
      </c>
      <c r="D967" s="87">
        <v>0.90399235</v>
      </c>
      <c r="E967" s="87">
        <v>3.5680099999999999E-2</v>
      </c>
    </row>
    <row r="968" spans="1:5" x14ac:dyDescent="0.25">
      <c r="A968" s="86" t="s">
        <v>155</v>
      </c>
      <c r="B968" s="87">
        <v>63</v>
      </c>
      <c r="C968" s="87" t="s">
        <v>147</v>
      </c>
      <c r="D968" s="87">
        <v>0.92004865999999996</v>
      </c>
      <c r="E968" s="87">
        <v>3.1895270000000003E-2</v>
      </c>
    </row>
    <row r="969" spans="1:5" x14ac:dyDescent="0.25">
      <c r="A969" s="86" t="s">
        <v>155</v>
      </c>
      <c r="B969" s="87">
        <v>63</v>
      </c>
      <c r="C969" s="87" t="s">
        <v>156</v>
      </c>
      <c r="D969" s="87">
        <v>0.92465328999999996</v>
      </c>
      <c r="E969" s="87">
        <v>5.2518549999999997E-2</v>
      </c>
    </row>
    <row r="970" spans="1:5" x14ac:dyDescent="0.25">
      <c r="A970" s="86" t="s">
        <v>155</v>
      </c>
      <c r="B970" s="87">
        <v>63</v>
      </c>
      <c r="C970" s="87" t="s">
        <v>9</v>
      </c>
      <c r="D970" s="87">
        <v>1.00582441</v>
      </c>
      <c r="E970" s="87">
        <v>4.772113E-2</v>
      </c>
    </row>
    <row r="971" spans="1:5" x14ac:dyDescent="0.25">
      <c r="A971" s="86" t="s">
        <v>155</v>
      </c>
      <c r="B971" s="87">
        <v>63</v>
      </c>
      <c r="C971" s="87" t="s">
        <v>148</v>
      </c>
      <c r="D971" s="87">
        <v>1.0183859900000001</v>
      </c>
      <c r="E971" s="87">
        <v>5.3928240000000002E-2</v>
      </c>
    </row>
    <row r="972" spans="1:5" x14ac:dyDescent="0.25">
      <c r="A972" s="86" t="s">
        <v>155</v>
      </c>
      <c r="B972" s="87">
        <v>63</v>
      </c>
      <c r="C972" s="87" t="s">
        <v>149</v>
      </c>
      <c r="D972" s="87">
        <v>1.0281559499999999</v>
      </c>
      <c r="E972" s="87">
        <v>3.09673E-2</v>
      </c>
    </row>
    <row r="973" spans="1:5" x14ac:dyDescent="0.25">
      <c r="A973" s="86" t="s">
        <v>155</v>
      </c>
      <c r="B973" s="87">
        <v>63</v>
      </c>
      <c r="C973" s="87" t="s">
        <v>151</v>
      </c>
      <c r="D973" s="87">
        <v>1.0690902499999999</v>
      </c>
      <c r="E973" s="87">
        <v>6.8468219999999996E-2</v>
      </c>
    </row>
    <row r="974" spans="1:5" x14ac:dyDescent="0.25">
      <c r="A974" s="86" t="s">
        <v>155</v>
      </c>
      <c r="B974" s="87">
        <v>63</v>
      </c>
      <c r="C974" s="87" t="s">
        <v>143</v>
      </c>
      <c r="D974" s="87">
        <v>1.12946306</v>
      </c>
      <c r="E974" s="87">
        <v>0.10605423999999999</v>
      </c>
    </row>
    <row r="975" spans="1:5" x14ac:dyDescent="0.25">
      <c r="A975" s="86" t="s">
        <v>155</v>
      </c>
      <c r="B975" s="87">
        <v>63</v>
      </c>
      <c r="C975" s="87" t="s">
        <v>161</v>
      </c>
      <c r="D975" s="87">
        <v>1.2057111</v>
      </c>
      <c r="E975" s="87">
        <v>7.7660859999999998E-2</v>
      </c>
    </row>
    <row r="976" spans="1:5" x14ac:dyDescent="0.25">
      <c r="A976" s="86" t="s">
        <v>152</v>
      </c>
      <c r="B976" s="87">
        <v>64</v>
      </c>
      <c r="C976" s="87" t="s">
        <v>157</v>
      </c>
      <c r="D976" s="87">
        <v>0.24112343</v>
      </c>
      <c r="E976" s="87">
        <v>5.758253E-2</v>
      </c>
    </row>
    <row r="977" spans="1:5" x14ac:dyDescent="0.25">
      <c r="A977" s="86" t="s">
        <v>152</v>
      </c>
      <c r="B977" s="87">
        <v>64</v>
      </c>
      <c r="C977" s="87" t="s">
        <v>148</v>
      </c>
      <c r="D977" s="87">
        <v>0.42140734000000002</v>
      </c>
      <c r="E977" s="87">
        <v>5.1198880000000002E-2</v>
      </c>
    </row>
    <row r="978" spans="1:5" x14ac:dyDescent="0.25">
      <c r="A978" s="86" t="s">
        <v>152</v>
      </c>
      <c r="B978" s="87">
        <v>64</v>
      </c>
      <c r="C978" s="87" t="s">
        <v>159</v>
      </c>
      <c r="D978" s="87">
        <v>0.43222970999999999</v>
      </c>
      <c r="E978" s="87">
        <v>7.3725100000000002E-2</v>
      </c>
    </row>
    <row r="979" spans="1:5" x14ac:dyDescent="0.25">
      <c r="A979" s="86" t="s">
        <v>152</v>
      </c>
      <c r="B979" s="87">
        <v>64</v>
      </c>
      <c r="C979" s="87" t="s">
        <v>149</v>
      </c>
      <c r="D979" s="87">
        <v>0.48510059</v>
      </c>
      <c r="E979" s="87">
        <v>0.10276080999999999</v>
      </c>
    </row>
    <row r="980" spans="1:5" x14ac:dyDescent="0.25">
      <c r="A980" s="86" t="s">
        <v>152</v>
      </c>
      <c r="B980" s="87">
        <v>64</v>
      </c>
      <c r="C980" s="87" t="s">
        <v>144</v>
      </c>
      <c r="D980" s="87">
        <v>0.48891287999999999</v>
      </c>
      <c r="E980" s="87">
        <v>5.155858E-2</v>
      </c>
    </row>
    <row r="981" spans="1:5" x14ac:dyDescent="0.25">
      <c r="A981" s="86" t="s">
        <v>152</v>
      </c>
      <c r="B981" s="87">
        <v>64</v>
      </c>
      <c r="C981" s="87" t="s">
        <v>161</v>
      </c>
      <c r="D981" s="87">
        <v>0.52720312000000003</v>
      </c>
      <c r="E981" s="87">
        <v>8.7494580000000002E-2</v>
      </c>
    </row>
    <row r="982" spans="1:5" x14ac:dyDescent="0.25">
      <c r="A982" s="86" t="s">
        <v>152</v>
      </c>
      <c r="B982" s="87">
        <v>64</v>
      </c>
      <c r="C982" s="87" t="s">
        <v>143</v>
      </c>
      <c r="D982" s="87">
        <v>0.59110722000000004</v>
      </c>
      <c r="E982" s="87">
        <v>7.6154669999999994E-2</v>
      </c>
    </row>
    <row r="983" spans="1:5" x14ac:dyDescent="0.25">
      <c r="A983" s="86" t="s">
        <v>152</v>
      </c>
      <c r="B983" s="87">
        <v>64</v>
      </c>
      <c r="C983" s="87" t="s">
        <v>146</v>
      </c>
      <c r="D983" s="87">
        <v>0.60588167999999998</v>
      </c>
      <c r="E983" s="87">
        <v>6.9437449999999998E-2</v>
      </c>
    </row>
    <row r="984" spans="1:5" x14ac:dyDescent="0.25">
      <c r="A984" s="86" t="s">
        <v>152</v>
      </c>
      <c r="B984" s="87">
        <v>64</v>
      </c>
      <c r="C984" s="87" t="s">
        <v>160</v>
      </c>
      <c r="D984" s="87">
        <v>0.62723728999999995</v>
      </c>
      <c r="E984" s="87">
        <v>8.0433660000000004E-2</v>
      </c>
    </row>
    <row r="985" spans="1:5" x14ac:dyDescent="0.25">
      <c r="A985" s="86" t="s">
        <v>152</v>
      </c>
      <c r="B985" s="87">
        <v>64</v>
      </c>
      <c r="C985" s="87" t="s">
        <v>158</v>
      </c>
      <c r="D985" s="87">
        <v>0.62906443000000001</v>
      </c>
      <c r="E985" s="87">
        <v>5.5861790000000001E-2</v>
      </c>
    </row>
    <row r="986" spans="1:5" x14ac:dyDescent="0.25">
      <c r="A986" s="86" t="s">
        <v>152</v>
      </c>
      <c r="B986" s="87">
        <v>64</v>
      </c>
      <c r="C986" s="87" t="s">
        <v>145</v>
      </c>
      <c r="D986" s="87">
        <v>0.70158606999999995</v>
      </c>
      <c r="E986" s="87">
        <v>3.8039480000000001E-2</v>
      </c>
    </row>
    <row r="987" spans="1:5" x14ac:dyDescent="0.25">
      <c r="A987" s="86" t="s">
        <v>152</v>
      </c>
      <c r="B987" s="87">
        <v>64</v>
      </c>
      <c r="C987" s="87" t="s">
        <v>153</v>
      </c>
      <c r="D987" s="87">
        <v>0.72149578000000003</v>
      </c>
      <c r="E987" s="87">
        <v>6.4987829999999996E-2</v>
      </c>
    </row>
    <row r="988" spans="1:5" x14ac:dyDescent="0.25">
      <c r="A988" s="86" t="s">
        <v>152</v>
      </c>
      <c r="B988" s="87">
        <v>64</v>
      </c>
      <c r="C988" s="87" t="s">
        <v>150</v>
      </c>
      <c r="D988" s="87">
        <v>0.73370723000000004</v>
      </c>
      <c r="E988" s="87">
        <v>4.1052079999999998E-2</v>
      </c>
    </row>
    <row r="989" spans="1:5" x14ac:dyDescent="0.25">
      <c r="A989" s="86" t="s">
        <v>152</v>
      </c>
      <c r="B989" s="87">
        <v>64</v>
      </c>
      <c r="C989" s="87" t="s">
        <v>9</v>
      </c>
      <c r="D989" s="87">
        <v>0.79217822000000004</v>
      </c>
      <c r="E989" s="87">
        <v>3.4888009999999997E-2</v>
      </c>
    </row>
    <row r="990" spans="1:5" x14ac:dyDescent="0.25">
      <c r="A990" s="86" t="s">
        <v>152</v>
      </c>
      <c r="B990" s="87">
        <v>64</v>
      </c>
      <c r="C990" s="87" t="s">
        <v>154</v>
      </c>
      <c r="D990" s="87">
        <v>0.81123350000000005</v>
      </c>
      <c r="E990" s="87">
        <v>7.4812760000000006E-2</v>
      </c>
    </row>
    <row r="991" spans="1:5" x14ac:dyDescent="0.25">
      <c r="A991" s="86" t="s">
        <v>152</v>
      </c>
      <c r="B991" s="87">
        <v>64</v>
      </c>
      <c r="C991" s="87" t="s">
        <v>156</v>
      </c>
      <c r="D991" s="87">
        <v>0.87668024</v>
      </c>
      <c r="E991" s="87">
        <v>7.503891E-2</v>
      </c>
    </row>
    <row r="992" spans="1:5" x14ac:dyDescent="0.25">
      <c r="A992" s="86" t="s">
        <v>152</v>
      </c>
      <c r="B992" s="87">
        <v>64</v>
      </c>
      <c r="C992" s="87" t="s">
        <v>147</v>
      </c>
      <c r="D992" s="87">
        <v>0.88375044000000003</v>
      </c>
      <c r="E992" s="87">
        <v>2.7973649999999999E-2</v>
      </c>
    </row>
    <row r="993" spans="1:5" x14ac:dyDescent="0.25">
      <c r="A993" s="86" t="s">
        <v>152</v>
      </c>
      <c r="B993" s="87">
        <v>64</v>
      </c>
      <c r="C993" s="87" t="s">
        <v>155</v>
      </c>
      <c r="D993" s="87">
        <v>1.0203742200000001</v>
      </c>
      <c r="E993" s="87">
        <v>4.7174029999999999E-2</v>
      </c>
    </row>
    <row r="994" spans="1:5" x14ac:dyDescent="0.25">
      <c r="A994" s="86" t="s">
        <v>153</v>
      </c>
      <c r="B994" s="87">
        <v>65</v>
      </c>
      <c r="C994" s="87" t="s">
        <v>157</v>
      </c>
      <c r="D994" s="87">
        <v>0.43710188</v>
      </c>
      <c r="E994" s="87">
        <v>4.5606319999999999E-2</v>
      </c>
    </row>
    <row r="995" spans="1:5" x14ac:dyDescent="0.25">
      <c r="A995" s="86" t="s">
        <v>153</v>
      </c>
      <c r="B995" s="87">
        <v>65</v>
      </c>
      <c r="C995" s="87" t="s">
        <v>159</v>
      </c>
      <c r="D995" s="87">
        <v>0.58941244999999998</v>
      </c>
      <c r="E995" s="87">
        <v>4.6620010000000003E-2</v>
      </c>
    </row>
    <row r="996" spans="1:5" x14ac:dyDescent="0.25">
      <c r="A996" s="86" t="s">
        <v>153</v>
      </c>
      <c r="B996" s="87">
        <v>65</v>
      </c>
      <c r="C996" s="87" t="s">
        <v>144</v>
      </c>
      <c r="D996" s="87">
        <v>0.68356532000000003</v>
      </c>
      <c r="E996" s="87">
        <v>4.0253560000000001E-2</v>
      </c>
    </row>
    <row r="997" spans="1:5" x14ac:dyDescent="0.25">
      <c r="A997" s="86" t="s">
        <v>153</v>
      </c>
      <c r="B997" s="87">
        <v>65</v>
      </c>
      <c r="C997" s="87" t="s">
        <v>145</v>
      </c>
      <c r="D997" s="87">
        <v>0.74432487999999997</v>
      </c>
      <c r="E997" s="87">
        <v>4.5658440000000002E-2</v>
      </c>
    </row>
    <row r="998" spans="1:5" x14ac:dyDescent="0.25">
      <c r="A998" s="86" t="s">
        <v>153</v>
      </c>
      <c r="B998" s="87">
        <v>65</v>
      </c>
      <c r="C998" s="87" t="s">
        <v>146</v>
      </c>
      <c r="D998" s="87">
        <v>0.75877899000000004</v>
      </c>
      <c r="E998" s="87">
        <v>6.7669930000000003E-2</v>
      </c>
    </row>
    <row r="999" spans="1:5" x14ac:dyDescent="0.25">
      <c r="A999" s="86" t="s">
        <v>153</v>
      </c>
      <c r="B999" s="87">
        <v>65</v>
      </c>
      <c r="C999" s="87" t="s">
        <v>160</v>
      </c>
      <c r="D999" s="87">
        <v>0.77861612999999996</v>
      </c>
      <c r="E999" s="87">
        <v>6.6205929999999996E-2</v>
      </c>
    </row>
    <row r="1000" spans="1:5" x14ac:dyDescent="0.25">
      <c r="A1000" s="86" t="s">
        <v>153</v>
      </c>
      <c r="B1000" s="87">
        <v>65</v>
      </c>
      <c r="C1000" s="87" t="s">
        <v>147</v>
      </c>
      <c r="D1000" s="87">
        <v>0.80726058999999994</v>
      </c>
      <c r="E1000" s="87">
        <v>4.2158099999999997E-2</v>
      </c>
    </row>
    <row r="1001" spans="1:5" x14ac:dyDescent="0.25">
      <c r="A1001" s="86" t="s">
        <v>153</v>
      </c>
      <c r="B1001" s="87">
        <v>65</v>
      </c>
      <c r="C1001" s="87" t="s">
        <v>155</v>
      </c>
      <c r="D1001" s="87">
        <v>0.82023838999999998</v>
      </c>
      <c r="E1001" s="87">
        <v>5.4424790000000001E-2</v>
      </c>
    </row>
    <row r="1002" spans="1:5" x14ac:dyDescent="0.25">
      <c r="A1002" s="86" t="s">
        <v>153</v>
      </c>
      <c r="B1002" s="87">
        <v>65</v>
      </c>
      <c r="C1002" s="87" t="s">
        <v>158</v>
      </c>
      <c r="D1002" s="87">
        <v>0.86902495999999996</v>
      </c>
      <c r="E1002" s="87">
        <v>6.0056239999999997E-2</v>
      </c>
    </row>
    <row r="1003" spans="1:5" x14ac:dyDescent="0.25">
      <c r="A1003" s="86" t="s">
        <v>153</v>
      </c>
      <c r="B1003" s="87">
        <v>65</v>
      </c>
      <c r="C1003" s="87" t="s">
        <v>148</v>
      </c>
      <c r="D1003" s="87">
        <v>0.87676259000000001</v>
      </c>
      <c r="E1003" s="87">
        <v>3.1814660000000002E-2</v>
      </c>
    </row>
    <row r="1004" spans="1:5" x14ac:dyDescent="0.25">
      <c r="A1004" s="86" t="s">
        <v>153</v>
      </c>
      <c r="B1004" s="87">
        <v>65</v>
      </c>
      <c r="C1004" s="87" t="s">
        <v>151</v>
      </c>
      <c r="D1004" s="87">
        <v>0.93477213000000003</v>
      </c>
      <c r="E1004" s="87">
        <v>5.5253410000000003E-2</v>
      </c>
    </row>
    <row r="1005" spans="1:5" x14ac:dyDescent="0.25">
      <c r="A1005" s="86" t="s">
        <v>153</v>
      </c>
      <c r="B1005" s="87">
        <v>65</v>
      </c>
      <c r="C1005" s="87" t="s">
        <v>152</v>
      </c>
      <c r="D1005" s="87">
        <v>0.94298154000000001</v>
      </c>
      <c r="E1005" s="87">
        <v>2.5018680000000001E-2</v>
      </c>
    </row>
    <row r="1006" spans="1:5" x14ac:dyDescent="0.25">
      <c r="A1006" s="86" t="s">
        <v>153</v>
      </c>
      <c r="B1006" s="87">
        <v>65</v>
      </c>
      <c r="C1006" s="87" t="s">
        <v>149</v>
      </c>
      <c r="D1006" s="87">
        <v>0.96866825999999995</v>
      </c>
      <c r="E1006" s="87">
        <v>6.5478120000000001E-2</v>
      </c>
    </row>
    <row r="1007" spans="1:5" x14ac:dyDescent="0.25">
      <c r="A1007" s="86" t="s">
        <v>153</v>
      </c>
      <c r="B1007" s="87">
        <v>65</v>
      </c>
      <c r="C1007" s="87" t="s">
        <v>150</v>
      </c>
      <c r="D1007" s="87">
        <v>0.98648734999999999</v>
      </c>
      <c r="E1007" s="87">
        <v>3.6388469999999999E-2</v>
      </c>
    </row>
    <row r="1008" spans="1:5" x14ac:dyDescent="0.25">
      <c r="A1008" s="86" t="s">
        <v>153</v>
      </c>
      <c r="B1008" s="87">
        <v>65</v>
      </c>
      <c r="C1008" s="87" t="s">
        <v>154</v>
      </c>
      <c r="D1008" s="87">
        <v>0.98856522000000002</v>
      </c>
      <c r="E1008" s="87">
        <v>4.7098500000000001E-2</v>
      </c>
    </row>
    <row r="1009" spans="1:5" x14ac:dyDescent="0.25">
      <c r="A1009" s="86" t="s">
        <v>153</v>
      </c>
      <c r="B1009" s="87">
        <v>65</v>
      </c>
      <c r="C1009" s="87" t="s">
        <v>9</v>
      </c>
      <c r="D1009" s="87">
        <v>0.99158584000000005</v>
      </c>
      <c r="E1009" s="87">
        <v>3.2107940000000001E-2</v>
      </c>
    </row>
    <row r="1010" spans="1:5" x14ac:dyDescent="0.25">
      <c r="A1010" s="86" t="s">
        <v>153</v>
      </c>
      <c r="B1010" s="87">
        <v>65</v>
      </c>
      <c r="C1010" s="87" t="s">
        <v>156</v>
      </c>
      <c r="D1010" s="87">
        <v>1.0291525800000001</v>
      </c>
      <c r="E1010" s="87">
        <v>9.5161380000000004E-2</v>
      </c>
    </row>
    <row r="1011" spans="1:5" x14ac:dyDescent="0.25">
      <c r="A1011" s="86" t="s">
        <v>149</v>
      </c>
      <c r="B1011" s="87">
        <v>66</v>
      </c>
      <c r="C1011" s="87" t="s">
        <v>157</v>
      </c>
      <c r="D1011" s="87">
        <v>0.52362679000000001</v>
      </c>
      <c r="E1011" s="87">
        <v>4.2316680000000002E-2</v>
      </c>
    </row>
    <row r="1012" spans="1:5" x14ac:dyDescent="0.25">
      <c r="A1012" s="86" t="s">
        <v>149</v>
      </c>
      <c r="B1012" s="87">
        <v>66</v>
      </c>
      <c r="C1012" s="87" t="s">
        <v>9</v>
      </c>
      <c r="D1012" s="87">
        <v>0.92965801000000003</v>
      </c>
      <c r="E1012" s="87">
        <v>3.9527640000000003E-2</v>
      </c>
    </row>
    <row r="1013" spans="1:5" x14ac:dyDescent="0.25">
      <c r="A1013" s="86" t="s">
        <v>149</v>
      </c>
      <c r="B1013" s="87">
        <v>66</v>
      </c>
      <c r="C1013" s="87" t="s">
        <v>159</v>
      </c>
      <c r="D1013" s="87">
        <v>0.96875739000000005</v>
      </c>
      <c r="E1013" s="87">
        <v>6.4780290000000004E-2</v>
      </c>
    </row>
    <row r="1014" spans="1:5" x14ac:dyDescent="0.25">
      <c r="A1014" s="86" t="s">
        <v>149</v>
      </c>
      <c r="B1014" s="87">
        <v>66</v>
      </c>
      <c r="C1014" s="87" t="s">
        <v>160</v>
      </c>
      <c r="D1014" s="87">
        <v>0.97312222999999998</v>
      </c>
      <c r="E1014" s="87">
        <v>5.1500669999999998E-2</v>
      </c>
    </row>
    <row r="1015" spans="1:5" x14ac:dyDescent="0.25">
      <c r="A1015" s="86" t="s">
        <v>149</v>
      </c>
      <c r="B1015" s="87">
        <v>66</v>
      </c>
      <c r="C1015" s="87" t="s">
        <v>151</v>
      </c>
      <c r="D1015" s="87">
        <v>1.0010398899999999</v>
      </c>
      <c r="E1015" s="87">
        <v>3.5789830000000002E-2</v>
      </c>
    </row>
    <row r="1016" spans="1:5" x14ac:dyDescent="0.25">
      <c r="A1016" s="86" t="s">
        <v>149</v>
      </c>
      <c r="B1016" s="87">
        <v>66</v>
      </c>
      <c r="C1016" s="87" t="s">
        <v>148</v>
      </c>
      <c r="D1016" s="87">
        <v>1.00855202</v>
      </c>
      <c r="E1016" s="87">
        <v>5.4637079999999998E-2</v>
      </c>
    </row>
    <row r="1017" spans="1:5" x14ac:dyDescent="0.25">
      <c r="A1017" s="86" t="s">
        <v>149</v>
      </c>
      <c r="B1017" s="87">
        <v>66</v>
      </c>
      <c r="C1017" s="87" t="s">
        <v>155</v>
      </c>
      <c r="D1017" s="87">
        <v>1.0104009700000001</v>
      </c>
      <c r="E1017" s="87">
        <v>3.5455929999999997E-2</v>
      </c>
    </row>
    <row r="1018" spans="1:5" x14ac:dyDescent="0.25">
      <c r="A1018" s="86" t="s">
        <v>149</v>
      </c>
      <c r="B1018" s="87">
        <v>66</v>
      </c>
      <c r="C1018" s="87" t="s">
        <v>153</v>
      </c>
      <c r="D1018" s="87">
        <v>1.02780117</v>
      </c>
      <c r="E1018" s="87">
        <v>4.0156329999999997E-2</v>
      </c>
    </row>
    <row r="1019" spans="1:5" x14ac:dyDescent="0.25">
      <c r="A1019" s="86" t="s">
        <v>149</v>
      </c>
      <c r="B1019" s="87">
        <v>66</v>
      </c>
      <c r="C1019" s="87" t="s">
        <v>147</v>
      </c>
      <c r="D1019" s="87">
        <v>1.03953275</v>
      </c>
      <c r="E1019" s="87">
        <v>3.9150079999999997E-2</v>
      </c>
    </row>
    <row r="1020" spans="1:5" x14ac:dyDescent="0.25">
      <c r="A1020" s="86" t="s">
        <v>149</v>
      </c>
      <c r="B1020" s="87">
        <v>66</v>
      </c>
      <c r="C1020" s="87" t="s">
        <v>146</v>
      </c>
      <c r="D1020" s="87">
        <v>1.05344273</v>
      </c>
      <c r="E1020" s="87">
        <v>6.6704929999999996E-2</v>
      </c>
    </row>
    <row r="1021" spans="1:5" x14ac:dyDescent="0.25">
      <c r="A1021" s="86" t="s">
        <v>149</v>
      </c>
      <c r="B1021" s="87">
        <v>66</v>
      </c>
      <c r="C1021" s="87" t="s">
        <v>154</v>
      </c>
      <c r="D1021" s="87">
        <v>1.0721561100000001</v>
      </c>
      <c r="E1021" s="87">
        <v>9.79328E-2</v>
      </c>
    </row>
    <row r="1022" spans="1:5" x14ac:dyDescent="0.25">
      <c r="A1022" s="86" t="s">
        <v>149</v>
      </c>
      <c r="B1022" s="87">
        <v>66</v>
      </c>
      <c r="C1022" s="87" t="s">
        <v>150</v>
      </c>
      <c r="D1022" s="87">
        <v>1.1536493000000001</v>
      </c>
      <c r="E1022" s="87">
        <v>6.6606410000000005E-2</v>
      </c>
    </row>
    <row r="1023" spans="1:5" x14ac:dyDescent="0.25">
      <c r="A1023" s="86" t="s">
        <v>149</v>
      </c>
      <c r="B1023" s="87">
        <v>66</v>
      </c>
      <c r="C1023" s="87" t="s">
        <v>152</v>
      </c>
      <c r="D1023" s="87">
        <v>1.18705284</v>
      </c>
      <c r="E1023" s="87">
        <v>3.097128E-2</v>
      </c>
    </row>
    <row r="1024" spans="1:5" x14ac:dyDescent="0.25">
      <c r="A1024" s="86" t="s">
        <v>143</v>
      </c>
      <c r="B1024" s="87">
        <v>67</v>
      </c>
      <c r="C1024" s="87" t="s">
        <v>150</v>
      </c>
      <c r="D1024" s="87">
        <v>0.1164541</v>
      </c>
      <c r="E1024" s="87">
        <v>6.3875509999999996E-2</v>
      </c>
    </row>
    <row r="1025" spans="1:5" x14ac:dyDescent="0.25">
      <c r="A1025" s="86" t="s">
        <v>143</v>
      </c>
      <c r="B1025" s="87">
        <v>67</v>
      </c>
      <c r="C1025" s="87" t="s">
        <v>149</v>
      </c>
      <c r="D1025" s="87">
        <v>0.20267946000000001</v>
      </c>
      <c r="E1025" s="87">
        <v>5.0516619999999998E-2</v>
      </c>
    </row>
    <row r="1026" spans="1:5" x14ac:dyDescent="0.25">
      <c r="A1026" s="86" t="s">
        <v>143</v>
      </c>
      <c r="B1026" s="87">
        <v>67</v>
      </c>
      <c r="C1026" s="87" t="s">
        <v>157</v>
      </c>
      <c r="D1026" s="87">
        <v>0.26711956999999997</v>
      </c>
      <c r="E1026" s="87">
        <v>5.051427E-2</v>
      </c>
    </row>
    <row r="1027" spans="1:5" x14ac:dyDescent="0.25">
      <c r="A1027" s="86" t="s">
        <v>143</v>
      </c>
      <c r="B1027" s="87">
        <v>67</v>
      </c>
      <c r="C1027" s="87" t="s">
        <v>145</v>
      </c>
      <c r="D1027" s="87">
        <v>0.26778148000000002</v>
      </c>
      <c r="E1027" s="87">
        <v>3.9959290000000001E-2</v>
      </c>
    </row>
    <row r="1028" spans="1:5" x14ac:dyDescent="0.25">
      <c r="A1028" s="86" t="s">
        <v>143</v>
      </c>
      <c r="B1028" s="87">
        <v>67</v>
      </c>
      <c r="C1028" s="87" t="s">
        <v>148</v>
      </c>
      <c r="D1028" s="87">
        <v>0.28473769999999998</v>
      </c>
      <c r="E1028" s="87">
        <v>6.2210509999999997E-2</v>
      </c>
    </row>
    <row r="1029" spans="1:5" x14ac:dyDescent="0.25">
      <c r="A1029" s="86" t="s">
        <v>143</v>
      </c>
      <c r="B1029" s="87">
        <v>67</v>
      </c>
      <c r="C1029" s="87" t="s">
        <v>152</v>
      </c>
      <c r="D1029" s="87">
        <v>0.30543512</v>
      </c>
      <c r="E1029" s="87">
        <v>3.66615E-2</v>
      </c>
    </row>
    <row r="1030" spans="1:5" x14ac:dyDescent="0.25">
      <c r="A1030" s="86" t="s">
        <v>143</v>
      </c>
      <c r="B1030" s="87">
        <v>67</v>
      </c>
      <c r="C1030" s="87" t="s">
        <v>9</v>
      </c>
      <c r="D1030" s="87">
        <v>0.30779361</v>
      </c>
      <c r="E1030" s="87">
        <v>5.1895660000000003E-2</v>
      </c>
    </row>
    <row r="1031" spans="1:5" x14ac:dyDescent="0.25">
      <c r="A1031" s="86" t="s">
        <v>143</v>
      </c>
      <c r="B1031" s="87">
        <v>67</v>
      </c>
      <c r="C1031" s="87" t="s">
        <v>154</v>
      </c>
      <c r="D1031" s="87">
        <v>0.31387883999999999</v>
      </c>
      <c r="E1031" s="87">
        <v>4.8356080000000003E-2</v>
      </c>
    </row>
    <row r="1032" spans="1:5" x14ac:dyDescent="0.25">
      <c r="A1032" s="86" t="s">
        <v>143</v>
      </c>
      <c r="B1032" s="87">
        <v>67</v>
      </c>
      <c r="C1032" s="87" t="s">
        <v>159</v>
      </c>
      <c r="D1032" s="87">
        <v>0.38064983000000002</v>
      </c>
      <c r="E1032" s="87">
        <v>7.1323079999999997E-2</v>
      </c>
    </row>
    <row r="1033" spans="1:5" x14ac:dyDescent="0.25">
      <c r="A1033" s="86" t="s">
        <v>143</v>
      </c>
      <c r="B1033" s="87">
        <v>67</v>
      </c>
      <c r="C1033" s="87" t="s">
        <v>155</v>
      </c>
      <c r="D1033" s="87">
        <v>0.43000072</v>
      </c>
      <c r="E1033" s="87">
        <v>3.1158229999999999E-2</v>
      </c>
    </row>
    <row r="1034" spans="1:5" x14ac:dyDescent="0.25">
      <c r="A1034" s="86" t="s">
        <v>143</v>
      </c>
      <c r="B1034" s="87">
        <v>67</v>
      </c>
      <c r="C1034" s="87" t="s">
        <v>160</v>
      </c>
      <c r="D1034" s="87">
        <v>0.48320917000000002</v>
      </c>
      <c r="E1034" s="87">
        <v>5.9228459999999997E-2</v>
      </c>
    </row>
    <row r="1035" spans="1:5" x14ac:dyDescent="0.25">
      <c r="A1035" s="86" t="s">
        <v>143</v>
      </c>
      <c r="B1035" s="87">
        <v>67</v>
      </c>
      <c r="C1035" s="87" t="s">
        <v>153</v>
      </c>
      <c r="D1035" s="87">
        <v>0.51062534999999998</v>
      </c>
      <c r="E1035" s="87">
        <v>3.7597529999999997E-2</v>
      </c>
    </row>
    <row r="1036" spans="1:5" x14ac:dyDescent="0.25">
      <c r="A1036" s="86" t="s">
        <v>143</v>
      </c>
      <c r="B1036" s="87">
        <v>67</v>
      </c>
      <c r="C1036" s="87" t="s">
        <v>147</v>
      </c>
      <c r="D1036" s="87">
        <v>0.53566767999999998</v>
      </c>
      <c r="E1036" s="87">
        <v>5.5106879999999997E-2</v>
      </c>
    </row>
    <row r="1037" spans="1:5" x14ac:dyDescent="0.25">
      <c r="A1037" s="86" t="s">
        <v>143</v>
      </c>
      <c r="B1037" s="87">
        <v>67</v>
      </c>
      <c r="C1037" s="87" t="s">
        <v>146</v>
      </c>
      <c r="D1037" s="87">
        <v>0.54139097999999997</v>
      </c>
      <c r="E1037" s="87">
        <v>4.727083E-2</v>
      </c>
    </row>
    <row r="1038" spans="1:5" x14ac:dyDescent="0.25">
      <c r="A1038" s="86" t="s">
        <v>143</v>
      </c>
      <c r="B1038" s="87">
        <v>67</v>
      </c>
      <c r="C1038" s="87" t="s">
        <v>156</v>
      </c>
      <c r="D1038" s="87">
        <v>0.63472057000000004</v>
      </c>
      <c r="E1038" s="87">
        <v>5.6086730000000001E-2</v>
      </c>
    </row>
    <row r="1039" spans="1:5" x14ac:dyDescent="0.25">
      <c r="A1039" s="86" t="s">
        <v>143</v>
      </c>
      <c r="B1039" s="87">
        <v>67</v>
      </c>
      <c r="C1039" s="87" t="s">
        <v>151</v>
      </c>
      <c r="D1039" s="87">
        <v>0.69698497000000004</v>
      </c>
      <c r="E1039" s="87">
        <v>4.6058870000000002E-2</v>
      </c>
    </row>
    <row r="1040" spans="1:5" x14ac:dyDescent="0.25">
      <c r="A1040" s="86" t="s">
        <v>9</v>
      </c>
      <c r="B1040" s="87">
        <v>68</v>
      </c>
      <c r="C1040" s="87" t="s">
        <v>153</v>
      </c>
      <c r="D1040" s="87">
        <v>0.24603573000000001</v>
      </c>
      <c r="E1040" s="87">
        <v>6.1087000000000002E-2</v>
      </c>
    </row>
    <row r="1041" spans="1:5" x14ac:dyDescent="0.25">
      <c r="A1041" s="86" t="s">
        <v>9</v>
      </c>
      <c r="B1041" s="87">
        <v>68</v>
      </c>
      <c r="C1041" s="87" t="s">
        <v>157</v>
      </c>
      <c r="D1041" s="87">
        <v>0.28247176000000002</v>
      </c>
      <c r="E1041" s="87">
        <v>3.9233469999999999E-2</v>
      </c>
    </row>
    <row r="1042" spans="1:5" x14ac:dyDescent="0.25">
      <c r="A1042" s="86" t="s">
        <v>9</v>
      </c>
      <c r="B1042" s="87">
        <v>68</v>
      </c>
      <c r="C1042" s="87" t="s">
        <v>160</v>
      </c>
      <c r="D1042" s="87">
        <v>0.32230198999999998</v>
      </c>
      <c r="E1042" s="87">
        <v>3.8591199999999999E-2</v>
      </c>
    </row>
    <row r="1043" spans="1:5" x14ac:dyDescent="0.25">
      <c r="A1043" s="86" t="s">
        <v>9</v>
      </c>
      <c r="B1043" s="87">
        <v>68</v>
      </c>
      <c r="C1043" s="87" t="s">
        <v>149</v>
      </c>
      <c r="D1043" s="87">
        <v>0.64946908999999997</v>
      </c>
      <c r="E1043" s="87">
        <v>4.0419900000000002E-2</v>
      </c>
    </row>
    <row r="1044" spans="1:5" x14ac:dyDescent="0.25">
      <c r="A1044" s="86" t="s">
        <v>9</v>
      </c>
      <c r="B1044" s="87">
        <v>68</v>
      </c>
      <c r="C1044" s="87" t="s">
        <v>155</v>
      </c>
      <c r="D1044" s="87">
        <v>0.65857197999999995</v>
      </c>
      <c r="E1044" s="87">
        <v>4.508322E-2</v>
      </c>
    </row>
    <row r="1045" spans="1:5" x14ac:dyDescent="0.25">
      <c r="A1045" s="86" t="s">
        <v>9</v>
      </c>
      <c r="B1045" s="87">
        <v>68</v>
      </c>
      <c r="C1045" s="87" t="s">
        <v>159</v>
      </c>
      <c r="D1045" s="87">
        <v>0.67097207000000003</v>
      </c>
      <c r="E1045" s="87">
        <v>4.3410669999999998E-2</v>
      </c>
    </row>
    <row r="1046" spans="1:5" x14ac:dyDescent="0.25">
      <c r="A1046" s="86" t="s">
        <v>9</v>
      </c>
      <c r="B1046" s="87">
        <v>68</v>
      </c>
      <c r="C1046" s="87" t="s">
        <v>147</v>
      </c>
      <c r="D1046" s="87">
        <v>0.7884198</v>
      </c>
      <c r="E1046" s="87">
        <v>5.1110589999999997E-2</v>
      </c>
    </row>
    <row r="1047" spans="1:5" x14ac:dyDescent="0.25">
      <c r="A1047" s="86" t="s">
        <v>9</v>
      </c>
      <c r="B1047" s="87">
        <v>68</v>
      </c>
      <c r="C1047" s="87" t="s">
        <v>148</v>
      </c>
      <c r="D1047" s="87">
        <v>0.78877885999999997</v>
      </c>
      <c r="E1047" s="87">
        <v>5.9387200000000001E-2</v>
      </c>
    </row>
    <row r="1048" spans="1:5" x14ac:dyDescent="0.25">
      <c r="A1048" s="86" t="s">
        <v>9</v>
      </c>
      <c r="B1048" s="87">
        <v>68</v>
      </c>
      <c r="C1048" s="87" t="s">
        <v>150</v>
      </c>
      <c r="D1048" s="87">
        <v>0.87124762</v>
      </c>
      <c r="E1048" s="87">
        <v>5.9534789999999997E-2</v>
      </c>
    </row>
    <row r="1049" spans="1:5" x14ac:dyDescent="0.25">
      <c r="A1049" s="86" t="s">
        <v>9</v>
      </c>
      <c r="B1049" s="87">
        <v>68</v>
      </c>
      <c r="C1049" s="87" t="s">
        <v>151</v>
      </c>
      <c r="D1049" s="87">
        <v>0.87297336000000003</v>
      </c>
      <c r="E1049" s="87">
        <v>4.2927310000000003E-2</v>
      </c>
    </row>
    <row r="1050" spans="1:5" x14ac:dyDescent="0.25">
      <c r="A1050" s="86" t="s">
        <v>9</v>
      </c>
      <c r="B1050" s="87">
        <v>68</v>
      </c>
      <c r="C1050" s="87" t="s">
        <v>152</v>
      </c>
      <c r="D1050" s="87">
        <v>0.92566937999999999</v>
      </c>
      <c r="E1050" s="87">
        <v>2.828027E-2</v>
      </c>
    </row>
    <row r="1051" spans="1:5" x14ac:dyDescent="0.25">
      <c r="A1051" s="86" t="s">
        <v>9</v>
      </c>
      <c r="B1051" s="87">
        <v>68</v>
      </c>
      <c r="C1051" s="87" t="s">
        <v>154</v>
      </c>
      <c r="D1051" s="87">
        <v>1.1429471499999999</v>
      </c>
      <c r="E1051" s="87">
        <v>5.98104E-2</v>
      </c>
    </row>
    <row r="1052" spans="1:5" x14ac:dyDescent="0.25">
      <c r="A1052" s="86" t="s">
        <v>150</v>
      </c>
      <c r="B1052" s="87">
        <v>69</v>
      </c>
      <c r="C1052" s="87" t="s">
        <v>157</v>
      </c>
      <c r="D1052" s="87">
        <v>0.20722036999999999</v>
      </c>
      <c r="E1052" s="87">
        <v>7.8745049999999997E-2</v>
      </c>
    </row>
    <row r="1053" spans="1:5" x14ac:dyDescent="0.25">
      <c r="A1053" s="86" t="s">
        <v>150</v>
      </c>
      <c r="B1053" s="87">
        <v>69</v>
      </c>
      <c r="C1053" s="87" t="s">
        <v>159</v>
      </c>
      <c r="D1053" s="87">
        <v>0.46120636999999998</v>
      </c>
      <c r="E1053" s="87">
        <v>7.7205949999999995E-2</v>
      </c>
    </row>
    <row r="1054" spans="1:5" x14ac:dyDescent="0.25">
      <c r="A1054" s="86" t="s">
        <v>150</v>
      </c>
      <c r="B1054" s="87">
        <v>69</v>
      </c>
      <c r="C1054" s="87" t="s">
        <v>147</v>
      </c>
      <c r="D1054" s="87">
        <v>0.54856059999999995</v>
      </c>
      <c r="E1054" s="87">
        <v>6.7370819999999998E-2</v>
      </c>
    </row>
    <row r="1055" spans="1:5" x14ac:dyDescent="0.25">
      <c r="A1055" s="86" t="s">
        <v>150</v>
      </c>
      <c r="B1055" s="87">
        <v>69</v>
      </c>
      <c r="C1055" s="87" t="s">
        <v>158</v>
      </c>
      <c r="D1055" s="87">
        <v>0.60582144999999998</v>
      </c>
      <c r="E1055" s="87">
        <v>0.10411806</v>
      </c>
    </row>
    <row r="1056" spans="1:5" x14ac:dyDescent="0.25">
      <c r="A1056" s="86" t="s">
        <v>150</v>
      </c>
      <c r="B1056" s="87">
        <v>69</v>
      </c>
      <c r="C1056" s="87" t="s">
        <v>146</v>
      </c>
      <c r="D1056" s="87">
        <v>0.65566338999999996</v>
      </c>
      <c r="E1056" s="87">
        <v>6.4395889999999997E-2</v>
      </c>
    </row>
    <row r="1057" spans="1:5" x14ac:dyDescent="0.25">
      <c r="A1057" s="86" t="s">
        <v>150</v>
      </c>
      <c r="B1057" s="87">
        <v>69</v>
      </c>
      <c r="C1057" s="87" t="s">
        <v>148</v>
      </c>
      <c r="D1057" s="87">
        <v>0.66009046999999998</v>
      </c>
      <c r="E1057" s="87">
        <v>5.8001659999999997E-2</v>
      </c>
    </row>
    <row r="1058" spans="1:5" x14ac:dyDescent="0.25">
      <c r="A1058" s="86" t="s">
        <v>150</v>
      </c>
      <c r="B1058" s="87">
        <v>69</v>
      </c>
      <c r="C1058" s="87" t="s">
        <v>155</v>
      </c>
      <c r="D1058" s="87">
        <v>0.66751855999999998</v>
      </c>
      <c r="E1058" s="87">
        <v>9.3941609999999995E-2</v>
      </c>
    </row>
    <row r="1059" spans="1:5" x14ac:dyDescent="0.25">
      <c r="A1059" s="86" t="s">
        <v>150</v>
      </c>
      <c r="B1059" s="87">
        <v>69</v>
      </c>
      <c r="C1059" s="87" t="s">
        <v>153</v>
      </c>
      <c r="D1059" s="87">
        <v>0.71474375000000001</v>
      </c>
      <c r="E1059" s="87">
        <v>8.3270810000000001E-2</v>
      </c>
    </row>
    <row r="1060" spans="1:5" x14ac:dyDescent="0.25">
      <c r="A1060" s="86" t="s">
        <v>150</v>
      </c>
      <c r="B1060" s="87">
        <v>69</v>
      </c>
      <c r="C1060" s="87" t="s">
        <v>156</v>
      </c>
      <c r="D1060" s="87">
        <v>0.73728241000000005</v>
      </c>
      <c r="E1060" s="87">
        <v>7.1315169999999997E-2</v>
      </c>
    </row>
    <row r="1061" spans="1:5" x14ac:dyDescent="0.25">
      <c r="A1061" s="86" t="s">
        <v>150</v>
      </c>
      <c r="B1061" s="87">
        <v>69</v>
      </c>
      <c r="C1061" s="87" t="s">
        <v>151</v>
      </c>
      <c r="D1061" s="87">
        <v>0.76174914000000005</v>
      </c>
      <c r="E1061" s="87">
        <v>8.446099E-2</v>
      </c>
    </row>
    <row r="1062" spans="1:5" x14ac:dyDescent="0.25">
      <c r="A1062" s="86" t="s">
        <v>150</v>
      </c>
      <c r="B1062" s="87">
        <v>69</v>
      </c>
      <c r="C1062" s="87" t="s">
        <v>161</v>
      </c>
      <c r="D1062" s="87">
        <v>0.78744122999999999</v>
      </c>
      <c r="E1062" s="87">
        <v>8.9564749999999999E-2</v>
      </c>
    </row>
    <row r="1063" spans="1:5" x14ac:dyDescent="0.25">
      <c r="A1063" s="86" t="s">
        <v>150</v>
      </c>
      <c r="B1063" s="87">
        <v>69</v>
      </c>
      <c r="C1063" s="87" t="s">
        <v>144</v>
      </c>
      <c r="D1063" s="87">
        <v>0.80272663</v>
      </c>
      <c r="E1063" s="87">
        <v>7.3168780000000003E-2</v>
      </c>
    </row>
    <row r="1064" spans="1:5" x14ac:dyDescent="0.25">
      <c r="A1064" s="86" t="s">
        <v>150</v>
      </c>
      <c r="B1064" s="87">
        <v>69</v>
      </c>
      <c r="C1064" s="87" t="s">
        <v>149</v>
      </c>
      <c r="D1064" s="87">
        <v>0.84680949000000005</v>
      </c>
      <c r="E1064" s="87">
        <v>4.036414E-2</v>
      </c>
    </row>
    <row r="1065" spans="1:5" x14ac:dyDescent="0.25">
      <c r="A1065" s="86" t="s">
        <v>150</v>
      </c>
      <c r="B1065" s="87">
        <v>69</v>
      </c>
      <c r="C1065" s="87" t="s">
        <v>160</v>
      </c>
      <c r="D1065" s="87">
        <v>0.84865478999999999</v>
      </c>
      <c r="E1065" s="87">
        <v>8.8575909999999994E-2</v>
      </c>
    </row>
    <row r="1066" spans="1:5" x14ac:dyDescent="0.25">
      <c r="A1066" s="86" t="s">
        <v>150</v>
      </c>
      <c r="B1066" s="87">
        <v>69</v>
      </c>
      <c r="C1066" s="87" t="s">
        <v>9</v>
      </c>
      <c r="D1066" s="87">
        <v>0.85854386000000005</v>
      </c>
      <c r="E1066" s="87">
        <v>8.1915760000000004E-2</v>
      </c>
    </row>
    <row r="1067" spans="1:5" x14ac:dyDescent="0.25">
      <c r="A1067" s="86" t="s">
        <v>150</v>
      </c>
      <c r="B1067" s="87">
        <v>69</v>
      </c>
      <c r="C1067" s="87" t="s">
        <v>143</v>
      </c>
      <c r="D1067" s="87">
        <v>0.87663926000000003</v>
      </c>
      <c r="E1067" s="87">
        <v>9.5211480000000001E-2</v>
      </c>
    </row>
    <row r="1068" spans="1:5" x14ac:dyDescent="0.25">
      <c r="A1068" s="86" t="s">
        <v>150</v>
      </c>
      <c r="B1068" s="87">
        <v>69</v>
      </c>
      <c r="C1068" s="87" t="s">
        <v>154</v>
      </c>
      <c r="D1068" s="87">
        <v>1.0292508600000001</v>
      </c>
      <c r="E1068" s="87">
        <v>8.2227010000000003E-2</v>
      </c>
    </row>
    <row r="1069" spans="1:5" x14ac:dyDescent="0.25">
      <c r="A1069" s="86" t="s">
        <v>150</v>
      </c>
      <c r="B1069" s="87">
        <v>69</v>
      </c>
      <c r="C1069" s="87" t="s">
        <v>152</v>
      </c>
      <c r="D1069" s="87">
        <v>1.0774836699999999</v>
      </c>
      <c r="E1069" s="87">
        <v>4.8898369999999997E-2</v>
      </c>
    </row>
    <row r="1070" spans="1:5" x14ac:dyDescent="0.25">
      <c r="A1070" s="86" t="s">
        <v>143</v>
      </c>
      <c r="B1070" s="87">
        <v>70</v>
      </c>
      <c r="C1070" s="87" t="s">
        <v>157</v>
      </c>
      <c r="D1070" s="87">
        <v>9.5351270000000002E-2</v>
      </c>
      <c r="E1070" s="87">
        <v>0.10362150000000001</v>
      </c>
    </row>
    <row r="1071" spans="1:5" x14ac:dyDescent="0.25">
      <c r="A1071" s="86" t="s">
        <v>143</v>
      </c>
      <c r="B1071" s="87">
        <v>70</v>
      </c>
      <c r="C1071" s="87" t="s">
        <v>149</v>
      </c>
      <c r="D1071" s="87">
        <v>0.27086082</v>
      </c>
      <c r="E1071" s="87">
        <v>8.445474E-2</v>
      </c>
    </row>
    <row r="1072" spans="1:5" x14ac:dyDescent="0.25">
      <c r="A1072" s="86" t="s">
        <v>143</v>
      </c>
      <c r="B1072" s="87">
        <v>70</v>
      </c>
      <c r="C1072" s="87" t="s">
        <v>150</v>
      </c>
      <c r="D1072" s="87">
        <v>0.32303416000000001</v>
      </c>
      <c r="E1072" s="87">
        <v>7.7417319999999998E-2</v>
      </c>
    </row>
    <row r="1073" spans="1:5" x14ac:dyDescent="0.25">
      <c r="A1073" s="86" t="s">
        <v>143</v>
      </c>
      <c r="B1073" s="87">
        <v>70</v>
      </c>
      <c r="C1073" s="87" t="s">
        <v>160</v>
      </c>
      <c r="D1073" s="87">
        <v>0.42059750000000001</v>
      </c>
      <c r="E1073" s="87">
        <v>7.4536409999999997E-2</v>
      </c>
    </row>
    <row r="1074" spans="1:5" x14ac:dyDescent="0.25">
      <c r="A1074" s="86" t="s">
        <v>143</v>
      </c>
      <c r="B1074" s="87">
        <v>70</v>
      </c>
      <c r="C1074" s="87" t="s">
        <v>145</v>
      </c>
      <c r="D1074" s="87">
        <v>0.45441713</v>
      </c>
      <c r="E1074" s="87">
        <v>6.0555690000000002E-2</v>
      </c>
    </row>
    <row r="1075" spans="1:5" x14ac:dyDescent="0.25">
      <c r="A1075" s="86" t="s">
        <v>143</v>
      </c>
      <c r="B1075" s="87">
        <v>70</v>
      </c>
      <c r="C1075" s="87" t="s">
        <v>148</v>
      </c>
      <c r="D1075" s="87">
        <v>0.50660066999999998</v>
      </c>
      <c r="E1075" s="87">
        <v>0.11443496</v>
      </c>
    </row>
    <row r="1076" spans="1:5" x14ac:dyDescent="0.25">
      <c r="A1076" s="86" t="s">
        <v>143</v>
      </c>
      <c r="B1076" s="87">
        <v>70</v>
      </c>
      <c r="C1076" s="87" t="s">
        <v>154</v>
      </c>
      <c r="D1076" s="87">
        <v>0.56453969999999998</v>
      </c>
      <c r="E1076" s="87">
        <v>6.9203700000000007E-2</v>
      </c>
    </row>
    <row r="1077" spans="1:5" x14ac:dyDescent="0.25">
      <c r="A1077" s="86" t="s">
        <v>143</v>
      </c>
      <c r="B1077" s="87">
        <v>70</v>
      </c>
      <c r="C1077" s="87" t="s">
        <v>161</v>
      </c>
      <c r="D1077" s="87">
        <v>0.61114462999999997</v>
      </c>
      <c r="E1077" s="87">
        <v>5.9921429999999998E-2</v>
      </c>
    </row>
    <row r="1078" spans="1:5" x14ac:dyDescent="0.25">
      <c r="A1078" s="86" t="s">
        <v>143</v>
      </c>
      <c r="B1078" s="87">
        <v>70</v>
      </c>
      <c r="C1078" s="87" t="s">
        <v>152</v>
      </c>
      <c r="D1078" s="87">
        <v>0.63954776999999996</v>
      </c>
      <c r="E1078" s="87">
        <v>7.5525369999999994E-2</v>
      </c>
    </row>
    <row r="1079" spans="1:5" x14ac:dyDescent="0.25">
      <c r="A1079" s="86" t="s">
        <v>143</v>
      </c>
      <c r="B1079" s="87">
        <v>70</v>
      </c>
      <c r="C1079" s="87" t="s">
        <v>146</v>
      </c>
      <c r="D1079" s="87">
        <v>0.6751066</v>
      </c>
      <c r="E1079" s="87">
        <v>9.9417359999999996E-2</v>
      </c>
    </row>
    <row r="1080" spans="1:5" x14ac:dyDescent="0.25">
      <c r="A1080" s="86" t="s">
        <v>143</v>
      </c>
      <c r="B1080" s="87">
        <v>70</v>
      </c>
      <c r="C1080" s="87" t="s">
        <v>158</v>
      </c>
      <c r="D1080" s="87">
        <v>0.72681673999999996</v>
      </c>
      <c r="E1080" s="87">
        <v>8.3105239999999997E-2</v>
      </c>
    </row>
    <row r="1081" spans="1:5" x14ac:dyDescent="0.25">
      <c r="A1081" s="86" t="s">
        <v>143</v>
      </c>
      <c r="B1081" s="87">
        <v>70</v>
      </c>
      <c r="C1081" s="87" t="s">
        <v>155</v>
      </c>
      <c r="D1081" s="87">
        <v>0.75009170999999997</v>
      </c>
      <c r="E1081" s="87">
        <v>6.8033579999999996E-2</v>
      </c>
    </row>
    <row r="1082" spans="1:5" x14ac:dyDescent="0.25">
      <c r="A1082" s="86" t="s">
        <v>143</v>
      </c>
      <c r="B1082" s="87">
        <v>70</v>
      </c>
      <c r="C1082" s="87" t="s">
        <v>156</v>
      </c>
      <c r="D1082" s="87">
        <v>0.80747785999999999</v>
      </c>
      <c r="E1082" s="87">
        <v>6.9618470000000002E-2</v>
      </c>
    </row>
    <row r="1083" spans="1:5" x14ac:dyDescent="0.25">
      <c r="A1083" s="86" t="s">
        <v>143</v>
      </c>
      <c r="B1083" s="87">
        <v>70</v>
      </c>
      <c r="C1083" s="87" t="s">
        <v>151</v>
      </c>
      <c r="D1083" s="87">
        <v>0.81906650000000003</v>
      </c>
      <c r="E1083" s="87">
        <v>4.331078E-2</v>
      </c>
    </row>
    <row r="1084" spans="1:5" x14ac:dyDescent="0.25">
      <c r="A1084" s="86" t="s">
        <v>143</v>
      </c>
      <c r="B1084" s="87">
        <v>70</v>
      </c>
      <c r="C1084" s="87" t="s">
        <v>9</v>
      </c>
      <c r="D1084" s="87">
        <v>0.89962105999999997</v>
      </c>
      <c r="E1084" s="87">
        <v>8.2056149999999994E-2</v>
      </c>
    </row>
    <row r="1085" spans="1:5" x14ac:dyDescent="0.25">
      <c r="A1085" s="86" t="s">
        <v>143</v>
      </c>
      <c r="B1085" s="87">
        <v>70</v>
      </c>
      <c r="C1085" s="87" t="s">
        <v>159</v>
      </c>
      <c r="D1085" s="87">
        <v>1.05555021</v>
      </c>
      <c r="E1085" s="87">
        <v>4.714351E-2</v>
      </c>
    </row>
    <row r="1086" spans="1:5" x14ac:dyDescent="0.25">
      <c r="A1086" s="86" t="s">
        <v>145</v>
      </c>
      <c r="B1086" s="87">
        <v>71</v>
      </c>
      <c r="C1086" s="87" t="s">
        <v>157</v>
      </c>
      <c r="D1086" s="87">
        <v>0.23520098</v>
      </c>
      <c r="E1086" s="87">
        <v>2.9445880000000001E-2</v>
      </c>
    </row>
    <row r="1087" spans="1:5" x14ac:dyDescent="0.25">
      <c r="A1087" s="86" t="s">
        <v>145</v>
      </c>
      <c r="B1087" s="87">
        <v>71</v>
      </c>
      <c r="C1087" s="87" t="s">
        <v>149</v>
      </c>
      <c r="D1087" s="87">
        <v>0.31548691000000001</v>
      </c>
      <c r="E1087" s="87">
        <v>3.1862410000000001E-2</v>
      </c>
    </row>
    <row r="1088" spans="1:5" x14ac:dyDescent="0.25">
      <c r="A1088" s="86" t="s">
        <v>145</v>
      </c>
      <c r="B1088" s="87">
        <v>71</v>
      </c>
      <c r="C1088" s="87" t="s">
        <v>148</v>
      </c>
      <c r="D1088" s="87">
        <v>0.31776105999999998</v>
      </c>
      <c r="E1088" s="87">
        <v>6.4698480000000003E-2</v>
      </c>
    </row>
    <row r="1089" spans="1:5" x14ac:dyDescent="0.25">
      <c r="A1089" s="86" t="s">
        <v>145</v>
      </c>
      <c r="B1089" s="87">
        <v>71</v>
      </c>
      <c r="C1089" s="87" t="s">
        <v>160</v>
      </c>
      <c r="D1089" s="87">
        <v>0.39721696000000001</v>
      </c>
      <c r="E1089" s="87">
        <v>3.6655420000000001E-2</v>
      </c>
    </row>
    <row r="1090" spans="1:5" x14ac:dyDescent="0.25">
      <c r="A1090" s="86" t="s">
        <v>145</v>
      </c>
      <c r="B1090" s="87">
        <v>71</v>
      </c>
      <c r="C1090" s="87" t="s">
        <v>159</v>
      </c>
      <c r="D1090" s="87">
        <v>0.42342618999999998</v>
      </c>
      <c r="E1090" s="87">
        <v>4.501194E-2</v>
      </c>
    </row>
    <row r="1091" spans="1:5" x14ac:dyDescent="0.25">
      <c r="A1091" s="86" t="s">
        <v>145</v>
      </c>
      <c r="B1091" s="87">
        <v>71</v>
      </c>
      <c r="C1091" s="87" t="s">
        <v>155</v>
      </c>
      <c r="D1091" s="87">
        <v>0.44258766999999999</v>
      </c>
      <c r="E1091" s="87">
        <v>3.5122109999999998E-2</v>
      </c>
    </row>
    <row r="1092" spans="1:5" x14ac:dyDescent="0.25">
      <c r="A1092" s="86" t="s">
        <v>145</v>
      </c>
      <c r="B1092" s="87">
        <v>71</v>
      </c>
      <c r="C1092" s="87" t="s">
        <v>143</v>
      </c>
      <c r="D1092" s="87">
        <v>0.47069635999999998</v>
      </c>
      <c r="E1092" s="87">
        <v>5.7749370000000001E-2</v>
      </c>
    </row>
    <row r="1093" spans="1:5" x14ac:dyDescent="0.25">
      <c r="A1093" s="86" t="s">
        <v>145</v>
      </c>
      <c r="B1093" s="87">
        <v>71</v>
      </c>
      <c r="C1093" s="87" t="s">
        <v>161</v>
      </c>
      <c r="D1093" s="87">
        <v>0.51834011000000002</v>
      </c>
      <c r="E1093" s="87">
        <v>5.2636620000000002E-2</v>
      </c>
    </row>
    <row r="1094" spans="1:5" x14ac:dyDescent="0.25">
      <c r="A1094" s="86" t="s">
        <v>145</v>
      </c>
      <c r="B1094" s="87">
        <v>71</v>
      </c>
      <c r="C1094" s="87" t="s">
        <v>152</v>
      </c>
      <c r="D1094" s="87">
        <v>0.58098137999999999</v>
      </c>
      <c r="E1094" s="87">
        <v>2.5089110000000001E-2</v>
      </c>
    </row>
    <row r="1095" spans="1:5" x14ac:dyDescent="0.25">
      <c r="A1095" s="86" t="s">
        <v>145</v>
      </c>
      <c r="B1095" s="87">
        <v>71</v>
      </c>
      <c r="C1095" s="87" t="s">
        <v>158</v>
      </c>
      <c r="D1095" s="87">
        <v>0.64109722999999996</v>
      </c>
      <c r="E1095" s="87">
        <v>4.7730099999999998E-2</v>
      </c>
    </row>
    <row r="1096" spans="1:5" x14ac:dyDescent="0.25">
      <c r="A1096" s="86" t="s">
        <v>145</v>
      </c>
      <c r="B1096" s="87">
        <v>71</v>
      </c>
      <c r="C1096" s="87" t="s">
        <v>151</v>
      </c>
      <c r="D1096" s="87">
        <v>0.68561004000000003</v>
      </c>
      <c r="E1096" s="87">
        <v>4.2410570000000002E-2</v>
      </c>
    </row>
    <row r="1097" spans="1:5" x14ac:dyDescent="0.25">
      <c r="A1097" s="86" t="s">
        <v>145</v>
      </c>
      <c r="B1097" s="87">
        <v>71</v>
      </c>
      <c r="C1097" s="87" t="s">
        <v>153</v>
      </c>
      <c r="D1097" s="87">
        <v>0.70761063000000002</v>
      </c>
      <c r="E1097" s="87">
        <v>2.5953049999999998E-2</v>
      </c>
    </row>
    <row r="1098" spans="1:5" x14ac:dyDescent="0.25">
      <c r="A1098" s="86" t="s">
        <v>145</v>
      </c>
      <c r="B1098" s="87">
        <v>71</v>
      </c>
      <c r="C1098" s="87" t="s">
        <v>156</v>
      </c>
      <c r="D1098" s="87">
        <v>0.71090624999999996</v>
      </c>
      <c r="E1098" s="87">
        <v>4.8461200000000003E-2</v>
      </c>
    </row>
    <row r="1099" spans="1:5" x14ac:dyDescent="0.25">
      <c r="A1099" s="86" t="s">
        <v>145</v>
      </c>
      <c r="B1099" s="87">
        <v>71</v>
      </c>
      <c r="C1099" s="87" t="s">
        <v>147</v>
      </c>
      <c r="D1099" s="87">
        <v>0.74169735000000003</v>
      </c>
      <c r="E1099" s="87">
        <v>2.9893039999999999E-2</v>
      </c>
    </row>
    <row r="1100" spans="1:5" x14ac:dyDescent="0.25">
      <c r="A1100" s="86" t="s">
        <v>145</v>
      </c>
      <c r="B1100" s="87">
        <v>71</v>
      </c>
      <c r="C1100" s="87" t="s">
        <v>150</v>
      </c>
      <c r="D1100" s="87">
        <v>0.75944045999999998</v>
      </c>
      <c r="E1100" s="87">
        <v>5.0721509999999997E-2</v>
      </c>
    </row>
    <row r="1101" spans="1:5" x14ac:dyDescent="0.25">
      <c r="A1101" s="86" t="s">
        <v>145</v>
      </c>
      <c r="B1101" s="87">
        <v>71</v>
      </c>
      <c r="C1101" s="87" t="s">
        <v>144</v>
      </c>
      <c r="D1101" s="87">
        <v>0.77545377999999998</v>
      </c>
      <c r="E1101" s="87">
        <v>7.0589460000000007E-2</v>
      </c>
    </row>
    <row r="1102" spans="1:5" x14ac:dyDescent="0.25">
      <c r="A1102" s="86" t="s">
        <v>145</v>
      </c>
      <c r="B1102" s="87">
        <v>71</v>
      </c>
      <c r="C1102" s="87" t="s">
        <v>154</v>
      </c>
      <c r="D1102" s="87">
        <v>0.78908732999999998</v>
      </c>
      <c r="E1102" s="87">
        <v>4.1505569999999999E-2</v>
      </c>
    </row>
    <row r="1103" spans="1:5" x14ac:dyDescent="0.25">
      <c r="A1103" s="86" t="s">
        <v>145</v>
      </c>
      <c r="B1103" s="87">
        <v>71</v>
      </c>
      <c r="C1103" s="87" t="s">
        <v>9</v>
      </c>
      <c r="D1103" s="87">
        <v>0.94916524999999996</v>
      </c>
      <c r="E1103" s="87">
        <v>3.4449540000000001E-2</v>
      </c>
    </row>
    <row r="1104" spans="1:5" x14ac:dyDescent="0.25">
      <c r="A1104" s="86" t="s">
        <v>145</v>
      </c>
      <c r="B1104" s="87">
        <v>71</v>
      </c>
      <c r="C1104" s="87" t="s">
        <v>146</v>
      </c>
      <c r="D1104" s="87">
        <v>0.97840324999999995</v>
      </c>
      <c r="E1104" s="87">
        <v>6.0123610000000001E-2</v>
      </c>
    </row>
    <row r="1105" spans="1:5" x14ac:dyDescent="0.25">
      <c r="A1105" s="86" t="s">
        <v>145</v>
      </c>
      <c r="B1105" s="87">
        <v>72</v>
      </c>
      <c r="C1105" s="87" t="s">
        <v>148</v>
      </c>
      <c r="D1105" s="87">
        <v>0.10009199000000001</v>
      </c>
      <c r="E1105" s="87">
        <v>5.9000940000000002E-2</v>
      </c>
    </row>
    <row r="1106" spans="1:5" x14ac:dyDescent="0.25">
      <c r="A1106" s="86" t="s">
        <v>145</v>
      </c>
      <c r="B1106" s="87">
        <v>72</v>
      </c>
      <c r="C1106" s="87" t="s">
        <v>158</v>
      </c>
      <c r="D1106" s="87">
        <v>0.11343219</v>
      </c>
      <c r="E1106" s="87">
        <v>5.3326850000000002E-2</v>
      </c>
    </row>
    <row r="1107" spans="1:5" x14ac:dyDescent="0.25">
      <c r="A1107" s="86" t="s">
        <v>145</v>
      </c>
      <c r="B1107" s="87">
        <v>72</v>
      </c>
      <c r="C1107" s="87" t="s">
        <v>143</v>
      </c>
      <c r="D1107" s="87">
        <v>0.12820437000000001</v>
      </c>
      <c r="E1107" s="87">
        <v>5.0992540000000003E-2</v>
      </c>
    </row>
    <row r="1108" spans="1:5" x14ac:dyDescent="0.25">
      <c r="A1108" s="86" t="s">
        <v>145</v>
      </c>
      <c r="B1108" s="87">
        <v>72</v>
      </c>
      <c r="C1108" s="87" t="s">
        <v>153</v>
      </c>
      <c r="D1108" s="87">
        <v>0.12995565000000001</v>
      </c>
      <c r="E1108" s="87">
        <v>3.8527810000000003E-2</v>
      </c>
    </row>
    <row r="1109" spans="1:5" x14ac:dyDescent="0.25">
      <c r="A1109" s="86" t="s">
        <v>145</v>
      </c>
      <c r="B1109" s="87">
        <v>72</v>
      </c>
      <c r="C1109" s="87" t="s">
        <v>161</v>
      </c>
      <c r="D1109" s="87">
        <v>0.13279162999999999</v>
      </c>
      <c r="E1109" s="87">
        <v>4.6439479999999998E-2</v>
      </c>
    </row>
    <row r="1110" spans="1:5" x14ac:dyDescent="0.25">
      <c r="A1110" s="86" t="s">
        <v>145</v>
      </c>
      <c r="B1110" s="87">
        <v>72</v>
      </c>
      <c r="C1110" s="87" t="s">
        <v>160</v>
      </c>
      <c r="D1110" s="87">
        <v>0.14071766999999999</v>
      </c>
      <c r="E1110" s="87">
        <v>3.8988950000000001E-2</v>
      </c>
    </row>
    <row r="1111" spans="1:5" x14ac:dyDescent="0.25">
      <c r="A1111" s="86" t="s">
        <v>145</v>
      </c>
      <c r="B1111" s="87">
        <v>72</v>
      </c>
      <c r="C1111" s="87" t="s">
        <v>144</v>
      </c>
      <c r="D1111" s="87">
        <v>0.15415496000000001</v>
      </c>
      <c r="E1111" s="87">
        <v>5.9246E-2</v>
      </c>
    </row>
    <row r="1112" spans="1:5" x14ac:dyDescent="0.25">
      <c r="A1112" s="86" t="s">
        <v>145</v>
      </c>
      <c r="B1112" s="87">
        <v>72</v>
      </c>
      <c r="C1112" s="87" t="s">
        <v>149</v>
      </c>
      <c r="D1112" s="87">
        <v>0.15779074000000001</v>
      </c>
      <c r="E1112" s="87">
        <v>4.9692819999999999E-2</v>
      </c>
    </row>
    <row r="1113" spans="1:5" x14ac:dyDescent="0.25">
      <c r="A1113" s="86" t="s">
        <v>145</v>
      </c>
      <c r="B1113" s="87">
        <v>72</v>
      </c>
      <c r="C1113" s="87" t="s">
        <v>152</v>
      </c>
      <c r="D1113" s="87">
        <v>0.15867634</v>
      </c>
      <c r="E1113" s="87">
        <v>4.139673E-2</v>
      </c>
    </row>
    <row r="1114" spans="1:5" x14ac:dyDescent="0.25">
      <c r="A1114" s="86" t="s">
        <v>145</v>
      </c>
      <c r="B1114" s="87">
        <v>72</v>
      </c>
      <c r="C1114" s="87" t="s">
        <v>146</v>
      </c>
      <c r="D1114" s="87">
        <v>0.16286598999999999</v>
      </c>
      <c r="E1114" s="87">
        <v>8.1491129999999995E-2</v>
      </c>
    </row>
    <row r="1115" spans="1:5" x14ac:dyDescent="0.25">
      <c r="A1115" s="86" t="s">
        <v>145</v>
      </c>
      <c r="B1115" s="87">
        <v>72</v>
      </c>
      <c r="C1115" s="87" t="s">
        <v>9</v>
      </c>
      <c r="D1115" s="87">
        <v>0.17640458000000001</v>
      </c>
      <c r="E1115" s="87">
        <v>3.9428159999999997E-2</v>
      </c>
    </row>
    <row r="1116" spans="1:5" x14ac:dyDescent="0.25">
      <c r="A1116" s="86" t="s">
        <v>145</v>
      </c>
      <c r="B1116" s="87">
        <v>72</v>
      </c>
      <c r="C1116" s="87" t="s">
        <v>147</v>
      </c>
      <c r="D1116" s="87">
        <v>0.19346926</v>
      </c>
      <c r="E1116" s="87">
        <v>3.444991E-2</v>
      </c>
    </row>
    <row r="1117" spans="1:5" x14ac:dyDescent="0.25">
      <c r="A1117" s="86" t="s">
        <v>145</v>
      </c>
      <c r="B1117" s="87">
        <v>72</v>
      </c>
      <c r="C1117" s="87" t="s">
        <v>157</v>
      </c>
      <c r="D1117" s="87">
        <v>0.19381292</v>
      </c>
      <c r="E1117" s="87">
        <v>4.6277730000000003E-2</v>
      </c>
    </row>
    <row r="1118" spans="1:5" x14ac:dyDescent="0.25">
      <c r="A1118" s="86" t="s">
        <v>145</v>
      </c>
      <c r="B1118" s="87">
        <v>72</v>
      </c>
      <c r="C1118" s="87" t="s">
        <v>156</v>
      </c>
      <c r="D1118" s="87">
        <v>0.20871776</v>
      </c>
      <c r="E1118" s="87">
        <v>5.9429460000000003E-2</v>
      </c>
    </row>
    <row r="1119" spans="1:5" x14ac:dyDescent="0.25">
      <c r="A1119" s="86" t="s">
        <v>145</v>
      </c>
      <c r="B1119" s="87">
        <v>72</v>
      </c>
      <c r="C1119" s="87" t="s">
        <v>154</v>
      </c>
      <c r="D1119" s="87">
        <v>0.20971491</v>
      </c>
      <c r="E1119" s="87">
        <v>6.0454399999999998E-2</v>
      </c>
    </row>
    <row r="1120" spans="1:5" x14ac:dyDescent="0.25">
      <c r="A1120" s="86" t="s">
        <v>145</v>
      </c>
      <c r="B1120" s="87">
        <v>72</v>
      </c>
      <c r="C1120" s="87" t="s">
        <v>155</v>
      </c>
      <c r="D1120" s="87">
        <v>0.23271679000000001</v>
      </c>
      <c r="E1120" s="87">
        <v>4.7186100000000002E-2</v>
      </c>
    </row>
    <row r="1121" spans="1:5" x14ac:dyDescent="0.25">
      <c r="A1121" s="86" t="s">
        <v>145</v>
      </c>
      <c r="B1121" s="87">
        <v>72</v>
      </c>
      <c r="C1121" s="87" t="s">
        <v>159</v>
      </c>
      <c r="D1121" s="87">
        <v>0.26402407</v>
      </c>
      <c r="E1121" s="87">
        <v>8.6534159999999999E-2</v>
      </c>
    </row>
    <row r="1122" spans="1:5" x14ac:dyDescent="0.25">
      <c r="A1122" s="86" t="s">
        <v>145</v>
      </c>
      <c r="B1122" s="87">
        <v>72</v>
      </c>
      <c r="C1122" s="87" t="s">
        <v>151</v>
      </c>
      <c r="D1122" s="87">
        <v>0.29609031000000002</v>
      </c>
      <c r="E1122" s="87">
        <v>7.3341530000000002E-2</v>
      </c>
    </row>
    <row r="1123" spans="1:5" x14ac:dyDescent="0.25">
      <c r="A1123" s="86" t="s">
        <v>145</v>
      </c>
      <c r="B1123" s="87">
        <v>72</v>
      </c>
      <c r="C1123" s="87" t="s">
        <v>150</v>
      </c>
      <c r="D1123" s="87">
        <v>0.75323342000000004</v>
      </c>
      <c r="E1123" s="87">
        <v>5.7481839999999999E-2</v>
      </c>
    </row>
    <row r="1124" spans="1:5" x14ac:dyDescent="0.25">
      <c r="A1124" s="86" t="s">
        <v>146</v>
      </c>
      <c r="B1124" s="87">
        <v>73</v>
      </c>
      <c r="C1124" s="87" t="s">
        <v>155</v>
      </c>
      <c r="D1124" s="87">
        <v>8.4778439999999997E-2</v>
      </c>
      <c r="E1124" s="87">
        <v>0.10157051</v>
      </c>
    </row>
    <row r="1125" spans="1:5" x14ac:dyDescent="0.25">
      <c r="A1125" s="86" t="s">
        <v>146</v>
      </c>
      <c r="B1125" s="87">
        <v>73</v>
      </c>
      <c r="C1125" s="87" t="s">
        <v>149</v>
      </c>
      <c r="D1125" s="87">
        <v>0.16336866</v>
      </c>
      <c r="E1125" s="87">
        <v>5.6080789999999998E-2</v>
      </c>
    </row>
    <row r="1126" spans="1:5" x14ac:dyDescent="0.25">
      <c r="A1126" s="86" t="s">
        <v>146</v>
      </c>
      <c r="B1126" s="87">
        <v>73</v>
      </c>
      <c r="C1126" s="87" t="s">
        <v>159</v>
      </c>
      <c r="D1126" s="87">
        <v>0.24550678000000001</v>
      </c>
      <c r="E1126" s="87">
        <v>8.4367429999999993E-2</v>
      </c>
    </row>
    <row r="1127" spans="1:5" x14ac:dyDescent="0.25">
      <c r="A1127" s="86" t="s">
        <v>146</v>
      </c>
      <c r="B1127" s="87">
        <v>73</v>
      </c>
      <c r="C1127" s="87" t="s">
        <v>145</v>
      </c>
      <c r="D1127" s="87">
        <v>0.25454950999999998</v>
      </c>
      <c r="E1127" s="87">
        <v>6.6067249999999994E-2</v>
      </c>
    </row>
    <row r="1128" spans="1:5" x14ac:dyDescent="0.25">
      <c r="A1128" s="86" t="s">
        <v>146</v>
      </c>
      <c r="B1128" s="87">
        <v>73</v>
      </c>
      <c r="C1128" s="87" t="s">
        <v>157</v>
      </c>
      <c r="D1128" s="87">
        <v>0.26644948000000002</v>
      </c>
      <c r="E1128" s="87">
        <v>6.2401529999999997E-2</v>
      </c>
    </row>
    <row r="1129" spans="1:5" x14ac:dyDescent="0.25">
      <c r="A1129" s="86" t="s">
        <v>146</v>
      </c>
      <c r="B1129" s="87">
        <v>73</v>
      </c>
      <c r="C1129" s="87" t="s">
        <v>148</v>
      </c>
      <c r="D1129" s="87">
        <v>0.35068877999999998</v>
      </c>
      <c r="E1129" s="87">
        <v>7.6672240000000003E-2</v>
      </c>
    </row>
    <row r="1130" spans="1:5" x14ac:dyDescent="0.25">
      <c r="A1130" s="86" t="s">
        <v>146</v>
      </c>
      <c r="B1130" s="87">
        <v>73</v>
      </c>
      <c r="C1130" s="87" t="s">
        <v>150</v>
      </c>
      <c r="D1130" s="87">
        <v>0.40195737999999998</v>
      </c>
      <c r="E1130" s="87">
        <v>8.1894300000000003E-2</v>
      </c>
    </row>
    <row r="1131" spans="1:5" x14ac:dyDescent="0.25">
      <c r="A1131" s="86" t="s">
        <v>146</v>
      </c>
      <c r="B1131" s="87">
        <v>73</v>
      </c>
      <c r="C1131" s="87" t="s">
        <v>9</v>
      </c>
      <c r="D1131" s="87">
        <v>0.40727491999999998</v>
      </c>
      <c r="E1131" s="87">
        <v>4.2901740000000001E-2</v>
      </c>
    </row>
    <row r="1132" spans="1:5" x14ac:dyDescent="0.25">
      <c r="A1132" s="86" t="s">
        <v>146</v>
      </c>
      <c r="B1132" s="87">
        <v>73</v>
      </c>
      <c r="C1132" s="87" t="s">
        <v>143</v>
      </c>
      <c r="D1132" s="87">
        <v>0.43108953999999999</v>
      </c>
      <c r="E1132" s="87">
        <v>9.4295480000000001E-2</v>
      </c>
    </row>
    <row r="1133" spans="1:5" x14ac:dyDescent="0.25">
      <c r="A1133" s="86" t="s">
        <v>146</v>
      </c>
      <c r="B1133" s="87">
        <v>73</v>
      </c>
      <c r="C1133" s="87" t="s">
        <v>147</v>
      </c>
      <c r="D1133" s="87">
        <v>0.46674689000000003</v>
      </c>
      <c r="E1133" s="87">
        <v>5.4732929999999999E-2</v>
      </c>
    </row>
    <row r="1134" spans="1:5" x14ac:dyDescent="0.25">
      <c r="A1134" s="86" t="s">
        <v>146</v>
      </c>
      <c r="B1134" s="87">
        <v>73</v>
      </c>
      <c r="C1134" s="87" t="s">
        <v>156</v>
      </c>
      <c r="D1134" s="87">
        <v>0.62864914000000005</v>
      </c>
      <c r="E1134" s="87">
        <v>9.5408919999999994E-2</v>
      </c>
    </row>
    <row r="1135" spans="1:5" x14ac:dyDescent="0.25">
      <c r="A1135" s="86" t="s">
        <v>146</v>
      </c>
      <c r="B1135" s="87">
        <v>73</v>
      </c>
      <c r="C1135" s="87" t="s">
        <v>158</v>
      </c>
      <c r="D1135" s="87">
        <v>0.63835142</v>
      </c>
      <c r="E1135" s="87">
        <v>5.1245489999999998E-2</v>
      </c>
    </row>
    <row r="1136" spans="1:5" x14ac:dyDescent="0.25">
      <c r="A1136" s="86" t="s">
        <v>146</v>
      </c>
      <c r="B1136" s="87">
        <v>73</v>
      </c>
      <c r="C1136" s="87" t="s">
        <v>153</v>
      </c>
      <c r="D1136" s="87">
        <v>0.77917515999999998</v>
      </c>
      <c r="E1136" s="87">
        <v>6.4063679999999998E-2</v>
      </c>
    </row>
    <row r="1137" spans="1:5" x14ac:dyDescent="0.25">
      <c r="A1137" s="86" t="s">
        <v>146</v>
      </c>
      <c r="B1137" s="87">
        <v>73</v>
      </c>
      <c r="C1137" s="87" t="s">
        <v>154</v>
      </c>
      <c r="D1137" s="87">
        <v>0.79124726000000001</v>
      </c>
      <c r="E1137" s="87">
        <v>7.2741689999999998E-2</v>
      </c>
    </row>
    <row r="1138" spans="1:5" x14ac:dyDescent="0.25">
      <c r="A1138" s="86" t="s">
        <v>146</v>
      </c>
      <c r="B1138" s="87">
        <v>73</v>
      </c>
      <c r="C1138" s="87" t="s">
        <v>151</v>
      </c>
      <c r="D1138" s="87">
        <v>0.85164951</v>
      </c>
      <c r="E1138" s="87">
        <v>7.0326390000000003E-2</v>
      </c>
    </row>
    <row r="1139" spans="1:5" x14ac:dyDescent="0.25">
      <c r="A1139" s="86" t="s">
        <v>146</v>
      </c>
      <c r="B1139" s="87">
        <v>73</v>
      </c>
      <c r="C1139" s="87" t="s">
        <v>152</v>
      </c>
      <c r="D1139" s="87">
        <v>1.13937412</v>
      </c>
      <c r="E1139" s="87">
        <v>6.6521800000000006E-2</v>
      </c>
    </row>
    <row r="1140" spans="1:5" x14ac:dyDescent="0.25">
      <c r="A1140" s="86" t="s">
        <v>155</v>
      </c>
      <c r="B1140" s="87">
        <v>74</v>
      </c>
      <c r="C1140" s="87" t="s">
        <v>144</v>
      </c>
      <c r="D1140" s="87">
        <v>0.20358499999999999</v>
      </c>
      <c r="E1140" s="87">
        <v>5.0686910000000002E-2</v>
      </c>
    </row>
    <row r="1141" spans="1:5" x14ac:dyDescent="0.25">
      <c r="A1141" s="86" t="s">
        <v>155</v>
      </c>
      <c r="B1141" s="87">
        <v>74</v>
      </c>
      <c r="C1141" s="87" t="s">
        <v>157</v>
      </c>
      <c r="D1141" s="87">
        <v>0.21558600999999999</v>
      </c>
      <c r="E1141" s="87">
        <v>4.9685130000000001E-2</v>
      </c>
    </row>
    <row r="1142" spans="1:5" x14ac:dyDescent="0.25">
      <c r="A1142" s="86" t="s">
        <v>155</v>
      </c>
      <c r="B1142" s="87">
        <v>74</v>
      </c>
      <c r="C1142" s="87" t="s">
        <v>160</v>
      </c>
      <c r="D1142" s="87">
        <v>0.21778854</v>
      </c>
      <c r="E1142" s="87">
        <v>4.5603779999999997E-2</v>
      </c>
    </row>
    <row r="1143" spans="1:5" x14ac:dyDescent="0.25">
      <c r="A1143" s="86" t="s">
        <v>155</v>
      </c>
      <c r="B1143" s="87">
        <v>74</v>
      </c>
      <c r="C1143" s="87" t="s">
        <v>145</v>
      </c>
      <c r="D1143" s="87">
        <v>0.29491408000000002</v>
      </c>
      <c r="E1143" s="87">
        <v>6.8814180000000003E-2</v>
      </c>
    </row>
    <row r="1144" spans="1:5" x14ac:dyDescent="0.25">
      <c r="A1144" s="86" t="s">
        <v>155</v>
      </c>
      <c r="B1144" s="87">
        <v>74</v>
      </c>
      <c r="C1144" s="87" t="s">
        <v>146</v>
      </c>
      <c r="D1144" s="87">
        <v>0.47515738000000002</v>
      </c>
      <c r="E1144" s="87">
        <v>7.1859729999999997E-2</v>
      </c>
    </row>
    <row r="1145" spans="1:5" x14ac:dyDescent="0.25">
      <c r="A1145" s="86" t="s">
        <v>155</v>
      </c>
      <c r="B1145" s="87">
        <v>74</v>
      </c>
      <c r="C1145" s="87" t="s">
        <v>153</v>
      </c>
      <c r="D1145" s="87">
        <v>0.57922578000000002</v>
      </c>
      <c r="E1145" s="87">
        <v>9.1766159999999999E-2</v>
      </c>
    </row>
    <row r="1146" spans="1:5" x14ac:dyDescent="0.25">
      <c r="A1146" s="86" t="s">
        <v>155</v>
      </c>
      <c r="B1146" s="87">
        <v>74</v>
      </c>
      <c r="C1146" s="87" t="s">
        <v>143</v>
      </c>
      <c r="D1146" s="87">
        <v>0.70189831999999996</v>
      </c>
      <c r="E1146" s="87">
        <v>8.3382849999999994E-2</v>
      </c>
    </row>
    <row r="1147" spans="1:5" x14ac:dyDescent="0.25">
      <c r="A1147" s="86" t="s">
        <v>155</v>
      </c>
      <c r="B1147" s="87">
        <v>74</v>
      </c>
      <c r="C1147" s="87" t="s">
        <v>151</v>
      </c>
      <c r="D1147" s="87">
        <v>0.70640997999999999</v>
      </c>
      <c r="E1147" s="87">
        <v>7.0069339999999994E-2</v>
      </c>
    </row>
    <row r="1148" spans="1:5" x14ac:dyDescent="0.25">
      <c r="A1148" s="86" t="s">
        <v>155</v>
      </c>
      <c r="B1148" s="87">
        <v>74</v>
      </c>
      <c r="C1148" s="87" t="s">
        <v>154</v>
      </c>
      <c r="D1148" s="87">
        <v>0.72449081999999998</v>
      </c>
      <c r="E1148" s="87">
        <v>7.7845049999999999E-2</v>
      </c>
    </row>
    <row r="1149" spans="1:5" x14ac:dyDescent="0.25">
      <c r="A1149" s="86" t="s">
        <v>155</v>
      </c>
      <c r="B1149" s="87">
        <v>74</v>
      </c>
      <c r="C1149" s="87" t="s">
        <v>161</v>
      </c>
      <c r="D1149" s="87">
        <v>0.73490089999999997</v>
      </c>
      <c r="E1149" s="87">
        <v>9.8450090000000004E-2</v>
      </c>
    </row>
    <row r="1150" spans="1:5" x14ac:dyDescent="0.25">
      <c r="A1150" s="86" t="s">
        <v>155</v>
      </c>
      <c r="B1150" s="87">
        <v>74</v>
      </c>
      <c r="C1150" s="87" t="s">
        <v>156</v>
      </c>
      <c r="D1150" s="87">
        <v>0.74551913999999997</v>
      </c>
      <c r="E1150" s="87">
        <v>7.2210419999999997E-2</v>
      </c>
    </row>
    <row r="1151" spans="1:5" x14ac:dyDescent="0.25">
      <c r="A1151" s="86" t="s">
        <v>155</v>
      </c>
      <c r="B1151" s="87">
        <v>74</v>
      </c>
      <c r="C1151" s="87" t="s">
        <v>149</v>
      </c>
      <c r="D1151" s="87">
        <v>0.77612667000000002</v>
      </c>
      <c r="E1151" s="87">
        <v>5.0269059999999997E-2</v>
      </c>
    </row>
    <row r="1152" spans="1:5" x14ac:dyDescent="0.25">
      <c r="A1152" s="86" t="s">
        <v>155</v>
      </c>
      <c r="B1152" s="87">
        <v>74</v>
      </c>
      <c r="C1152" s="87" t="s">
        <v>148</v>
      </c>
      <c r="D1152" s="87">
        <v>0.78521828000000005</v>
      </c>
      <c r="E1152" s="87">
        <v>7.1772139999999998E-2</v>
      </c>
    </row>
    <row r="1153" spans="1:5" x14ac:dyDescent="0.25">
      <c r="A1153" s="86" t="s">
        <v>155</v>
      </c>
      <c r="B1153" s="87">
        <v>74</v>
      </c>
      <c r="C1153" s="87" t="s">
        <v>9</v>
      </c>
      <c r="D1153" s="87">
        <v>0.78981407000000003</v>
      </c>
      <c r="E1153" s="87">
        <v>8.5036210000000001E-2</v>
      </c>
    </row>
    <row r="1154" spans="1:5" x14ac:dyDescent="0.25">
      <c r="A1154" s="86" t="s">
        <v>155</v>
      </c>
      <c r="B1154" s="87">
        <v>74</v>
      </c>
      <c r="C1154" s="87" t="s">
        <v>158</v>
      </c>
      <c r="D1154" s="87">
        <v>0.95049258999999997</v>
      </c>
      <c r="E1154" s="87">
        <v>6.5291589999999997E-2</v>
      </c>
    </row>
    <row r="1155" spans="1:5" x14ac:dyDescent="0.25">
      <c r="A1155" s="86" t="s">
        <v>155</v>
      </c>
      <c r="B1155" s="87">
        <v>74</v>
      </c>
      <c r="C1155" s="87" t="s">
        <v>147</v>
      </c>
      <c r="D1155" s="87">
        <v>1.01229301</v>
      </c>
      <c r="E1155" s="87">
        <v>6.0929499999999998E-2</v>
      </c>
    </row>
    <row r="1156" spans="1:5" x14ac:dyDescent="0.25">
      <c r="A1156" s="86" t="s">
        <v>155</v>
      </c>
      <c r="B1156" s="87">
        <v>75</v>
      </c>
      <c r="C1156" s="87" t="s">
        <v>156</v>
      </c>
      <c r="D1156" s="87">
        <v>0.69825577999999999</v>
      </c>
      <c r="E1156" s="87">
        <v>5.1404270000000002E-2</v>
      </c>
    </row>
    <row r="1157" spans="1:5" x14ac:dyDescent="0.25">
      <c r="A1157" s="86" t="s">
        <v>155</v>
      </c>
      <c r="B1157" s="87">
        <v>75</v>
      </c>
      <c r="C1157" s="87" t="s">
        <v>158</v>
      </c>
      <c r="D1157" s="87">
        <v>0.70778898000000001</v>
      </c>
      <c r="E1157" s="87">
        <v>6.8259349999999996E-2</v>
      </c>
    </row>
    <row r="1158" spans="1:5" x14ac:dyDescent="0.25">
      <c r="A1158" s="86" t="s">
        <v>155</v>
      </c>
      <c r="B1158" s="87">
        <v>75</v>
      </c>
      <c r="C1158" s="87" t="s">
        <v>143</v>
      </c>
      <c r="D1158" s="87">
        <v>0.74312381000000005</v>
      </c>
      <c r="E1158" s="87">
        <v>6.5701469999999998E-2</v>
      </c>
    </row>
    <row r="1159" spans="1:5" x14ac:dyDescent="0.25">
      <c r="A1159" s="86" t="s">
        <v>155</v>
      </c>
      <c r="B1159" s="87">
        <v>75</v>
      </c>
      <c r="C1159" s="87" t="s">
        <v>153</v>
      </c>
      <c r="D1159" s="87">
        <v>0.77891246999999997</v>
      </c>
      <c r="E1159" s="87">
        <v>4.4830120000000001E-2</v>
      </c>
    </row>
    <row r="1160" spans="1:5" x14ac:dyDescent="0.25">
      <c r="A1160" s="86" t="s">
        <v>155</v>
      </c>
      <c r="B1160" s="87">
        <v>75</v>
      </c>
      <c r="C1160" s="87" t="s">
        <v>146</v>
      </c>
      <c r="D1160" s="87">
        <v>0.79474374000000003</v>
      </c>
      <c r="E1160" s="87">
        <v>6.0629599999999999E-2</v>
      </c>
    </row>
    <row r="1161" spans="1:5" x14ac:dyDescent="0.25">
      <c r="A1161" s="86" t="s">
        <v>155</v>
      </c>
      <c r="B1161" s="87">
        <v>75</v>
      </c>
      <c r="C1161" s="87" t="s">
        <v>144</v>
      </c>
      <c r="D1161" s="87">
        <v>0.85729443000000005</v>
      </c>
      <c r="E1161" s="87">
        <v>5.2418060000000002E-2</v>
      </c>
    </row>
    <row r="1162" spans="1:5" x14ac:dyDescent="0.25">
      <c r="A1162" s="86" t="s">
        <v>155</v>
      </c>
      <c r="B1162" s="87">
        <v>75</v>
      </c>
      <c r="C1162" s="87" t="s">
        <v>145</v>
      </c>
      <c r="D1162" s="87">
        <v>0.86528691999999996</v>
      </c>
      <c r="E1162" s="87">
        <v>7.5671939999999993E-2</v>
      </c>
    </row>
    <row r="1163" spans="1:5" x14ac:dyDescent="0.25">
      <c r="A1163" s="86" t="s">
        <v>155</v>
      </c>
      <c r="B1163" s="87">
        <v>75</v>
      </c>
      <c r="C1163" s="87" t="s">
        <v>150</v>
      </c>
      <c r="D1163" s="87">
        <v>0.96573414000000002</v>
      </c>
      <c r="E1163" s="87">
        <v>5.0845170000000002E-2</v>
      </c>
    </row>
    <row r="1164" spans="1:5" x14ac:dyDescent="0.25">
      <c r="A1164" s="86" t="s">
        <v>155</v>
      </c>
      <c r="B1164" s="87">
        <v>75</v>
      </c>
      <c r="C1164" s="87" t="s">
        <v>159</v>
      </c>
      <c r="D1164" s="87">
        <v>0.97272265999999996</v>
      </c>
      <c r="E1164" s="87">
        <v>5.289083E-2</v>
      </c>
    </row>
    <row r="1165" spans="1:5" x14ac:dyDescent="0.25">
      <c r="A1165" s="86" t="s">
        <v>155</v>
      </c>
      <c r="B1165" s="87">
        <v>75</v>
      </c>
      <c r="C1165" s="87" t="s">
        <v>147</v>
      </c>
      <c r="D1165" s="87">
        <v>0.97570257000000005</v>
      </c>
      <c r="E1165" s="87">
        <v>3.909928E-2</v>
      </c>
    </row>
    <row r="1166" spans="1:5" x14ac:dyDescent="0.25">
      <c r="A1166" s="86" t="s">
        <v>155</v>
      </c>
      <c r="B1166" s="87">
        <v>75</v>
      </c>
      <c r="C1166" s="87" t="s">
        <v>149</v>
      </c>
      <c r="D1166" s="87">
        <v>1.0121372200000001</v>
      </c>
      <c r="E1166" s="87">
        <v>3.6670920000000003E-2</v>
      </c>
    </row>
    <row r="1167" spans="1:5" x14ac:dyDescent="0.25">
      <c r="A1167" s="86" t="s">
        <v>155</v>
      </c>
      <c r="B1167" s="87">
        <v>75</v>
      </c>
      <c r="C1167" s="87" t="s">
        <v>157</v>
      </c>
      <c r="D1167" s="87">
        <v>1.01908442</v>
      </c>
      <c r="E1167" s="87">
        <v>4.2064879999999999E-2</v>
      </c>
    </row>
    <row r="1168" spans="1:5" x14ac:dyDescent="0.25">
      <c r="A1168" s="86" t="s">
        <v>155</v>
      </c>
      <c r="B1168" s="87">
        <v>75</v>
      </c>
      <c r="C1168" s="87" t="s">
        <v>148</v>
      </c>
      <c r="D1168" s="87">
        <v>1.0330157900000001</v>
      </c>
      <c r="E1168" s="87">
        <v>6.7004889999999998E-2</v>
      </c>
    </row>
    <row r="1169" spans="1:5" x14ac:dyDescent="0.25">
      <c r="A1169" s="86" t="s">
        <v>155</v>
      </c>
      <c r="B1169" s="87">
        <v>75</v>
      </c>
      <c r="C1169" s="87" t="s">
        <v>160</v>
      </c>
      <c r="D1169" s="87">
        <v>1.0478409900000001</v>
      </c>
      <c r="E1169" s="87">
        <v>3.5804540000000003E-2</v>
      </c>
    </row>
    <row r="1170" spans="1:5" x14ac:dyDescent="0.25">
      <c r="A1170" s="86" t="s">
        <v>155</v>
      </c>
      <c r="B1170" s="87">
        <v>75</v>
      </c>
      <c r="C1170" s="87" t="s">
        <v>152</v>
      </c>
      <c r="D1170" s="87">
        <v>1.07568844</v>
      </c>
      <c r="E1170" s="87">
        <v>3.6141439999999997E-2</v>
      </c>
    </row>
    <row r="1171" spans="1:5" x14ac:dyDescent="0.25">
      <c r="A1171" s="86" t="s">
        <v>155</v>
      </c>
      <c r="B1171" s="87">
        <v>75</v>
      </c>
      <c r="C1171" s="87" t="s">
        <v>154</v>
      </c>
      <c r="D1171" s="87">
        <v>1.07692674</v>
      </c>
      <c r="E1171" s="87">
        <v>5.2801290000000001E-2</v>
      </c>
    </row>
    <row r="1172" spans="1:5" x14ac:dyDescent="0.25">
      <c r="A1172" s="86" t="s">
        <v>155</v>
      </c>
      <c r="B1172" s="87">
        <v>75</v>
      </c>
      <c r="C1172" s="87" t="s">
        <v>9</v>
      </c>
      <c r="D1172" s="87">
        <v>1.11074969</v>
      </c>
      <c r="E1172" s="87">
        <v>4.3975819999999999E-2</v>
      </c>
    </row>
    <row r="1173" spans="1:5" x14ac:dyDescent="0.25">
      <c r="A1173" s="86" t="s">
        <v>155</v>
      </c>
      <c r="B1173" s="87">
        <v>75</v>
      </c>
      <c r="C1173" s="87" t="s">
        <v>161</v>
      </c>
      <c r="D1173" s="87">
        <v>1.20031416</v>
      </c>
      <c r="E1173" s="87">
        <v>9.7506270000000006E-2</v>
      </c>
    </row>
    <row r="1174" spans="1:5" x14ac:dyDescent="0.25">
      <c r="A1174" s="86" t="s">
        <v>159</v>
      </c>
      <c r="B1174" s="87">
        <v>76</v>
      </c>
      <c r="C1174" s="87" t="s">
        <v>148</v>
      </c>
      <c r="D1174" s="87">
        <v>0.13136410000000001</v>
      </c>
      <c r="E1174" s="87">
        <v>6.0271379999999999E-2</v>
      </c>
    </row>
    <row r="1175" spans="1:5" x14ac:dyDescent="0.25">
      <c r="A1175" s="86" t="s">
        <v>159</v>
      </c>
      <c r="B1175" s="87">
        <v>76</v>
      </c>
      <c r="C1175" s="87" t="s">
        <v>144</v>
      </c>
      <c r="D1175" s="87">
        <v>0.15509197999999999</v>
      </c>
      <c r="E1175" s="87">
        <v>6.3731369999999996E-2</v>
      </c>
    </row>
    <row r="1176" spans="1:5" x14ac:dyDescent="0.25">
      <c r="A1176" s="86" t="s">
        <v>159</v>
      </c>
      <c r="B1176" s="87">
        <v>76</v>
      </c>
      <c r="C1176" s="87" t="s">
        <v>149</v>
      </c>
      <c r="D1176" s="87">
        <v>0.19156229</v>
      </c>
      <c r="E1176" s="87">
        <v>4.1071660000000003E-2</v>
      </c>
    </row>
    <row r="1177" spans="1:5" x14ac:dyDescent="0.25">
      <c r="A1177" s="86" t="s">
        <v>159</v>
      </c>
      <c r="B1177" s="87">
        <v>76</v>
      </c>
      <c r="C1177" s="87" t="s">
        <v>145</v>
      </c>
      <c r="D1177" s="87">
        <v>0.20881242</v>
      </c>
      <c r="E1177" s="87">
        <v>4.3207990000000002E-2</v>
      </c>
    </row>
    <row r="1178" spans="1:5" x14ac:dyDescent="0.25">
      <c r="A1178" s="86" t="s">
        <v>159</v>
      </c>
      <c r="B1178" s="87">
        <v>76</v>
      </c>
      <c r="C1178" s="87" t="s">
        <v>157</v>
      </c>
      <c r="D1178" s="87">
        <v>0.21031468</v>
      </c>
      <c r="E1178" s="87">
        <v>4.1770719999999997E-2</v>
      </c>
    </row>
    <row r="1179" spans="1:5" x14ac:dyDescent="0.25">
      <c r="A1179" s="86" t="s">
        <v>159</v>
      </c>
      <c r="B1179" s="87">
        <v>76</v>
      </c>
      <c r="C1179" s="87" t="s">
        <v>153</v>
      </c>
      <c r="D1179" s="87">
        <v>0.22653281</v>
      </c>
      <c r="E1179" s="87">
        <v>3.632498E-2</v>
      </c>
    </row>
    <row r="1180" spans="1:5" x14ac:dyDescent="0.25">
      <c r="A1180" s="86" t="s">
        <v>159</v>
      </c>
      <c r="B1180" s="87">
        <v>76</v>
      </c>
      <c r="C1180" s="87" t="s">
        <v>150</v>
      </c>
      <c r="D1180" s="87">
        <v>0.23140447</v>
      </c>
      <c r="E1180" s="87">
        <v>6.6821370000000005E-2</v>
      </c>
    </row>
    <row r="1181" spans="1:5" x14ac:dyDescent="0.25">
      <c r="A1181" s="86" t="s">
        <v>159</v>
      </c>
      <c r="B1181" s="87">
        <v>76</v>
      </c>
      <c r="C1181" s="87" t="s">
        <v>155</v>
      </c>
      <c r="D1181" s="87">
        <v>0.23653113000000001</v>
      </c>
      <c r="E1181" s="87">
        <v>4.8859699999999999E-2</v>
      </c>
    </row>
    <row r="1182" spans="1:5" x14ac:dyDescent="0.25">
      <c r="A1182" s="86" t="s">
        <v>159</v>
      </c>
      <c r="B1182" s="87">
        <v>76</v>
      </c>
      <c r="C1182" s="87" t="s">
        <v>152</v>
      </c>
      <c r="D1182" s="87">
        <v>0.25542636000000002</v>
      </c>
      <c r="E1182" s="87">
        <v>3.3314429999999999E-2</v>
      </c>
    </row>
    <row r="1183" spans="1:5" x14ac:dyDescent="0.25">
      <c r="A1183" s="86" t="s">
        <v>159</v>
      </c>
      <c r="B1183" s="87">
        <v>76</v>
      </c>
      <c r="C1183" s="87" t="s">
        <v>156</v>
      </c>
      <c r="D1183" s="87">
        <v>0.25898558999999999</v>
      </c>
      <c r="E1183" s="87">
        <v>7.8926140000000006E-2</v>
      </c>
    </row>
    <row r="1184" spans="1:5" x14ac:dyDescent="0.25">
      <c r="A1184" s="86" t="s">
        <v>159</v>
      </c>
      <c r="B1184" s="87">
        <v>76</v>
      </c>
      <c r="C1184" s="87" t="s">
        <v>154</v>
      </c>
      <c r="D1184" s="87">
        <v>0.29089985000000002</v>
      </c>
      <c r="E1184" s="87">
        <v>5.7227809999999997E-2</v>
      </c>
    </row>
    <row r="1185" spans="1:5" x14ac:dyDescent="0.25">
      <c r="A1185" s="86" t="s">
        <v>159</v>
      </c>
      <c r="B1185" s="87">
        <v>76</v>
      </c>
      <c r="C1185" s="87" t="s">
        <v>160</v>
      </c>
      <c r="D1185" s="87">
        <v>0.30109005</v>
      </c>
      <c r="E1185" s="87">
        <v>4.4136309999999998E-2</v>
      </c>
    </row>
    <row r="1186" spans="1:5" x14ac:dyDescent="0.25">
      <c r="A1186" s="86" t="s">
        <v>159</v>
      </c>
      <c r="B1186" s="87">
        <v>76</v>
      </c>
      <c r="C1186" s="87" t="s">
        <v>146</v>
      </c>
      <c r="D1186" s="87">
        <v>0.30710837000000002</v>
      </c>
      <c r="E1186" s="87">
        <v>7.5761060000000005E-2</v>
      </c>
    </row>
    <row r="1187" spans="1:5" x14ac:dyDescent="0.25">
      <c r="A1187" s="86" t="s">
        <v>159</v>
      </c>
      <c r="B1187" s="87">
        <v>76</v>
      </c>
      <c r="C1187" s="87" t="s">
        <v>9</v>
      </c>
      <c r="D1187" s="87">
        <v>0.49620585</v>
      </c>
      <c r="E1187" s="87">
        <v>3.5001360000000002E-2</v>
      </c>
    </row>
    <row r="1188" spans="1:5" x14ac:dyDescent="0.25">
      <c r="A1188" s="86" t="s">
        <v>159</v>
      </c>
      <c r="B1188" s="87">
        <v>76</v>
      </c>
      <c r="C1188" s="87" t="s">
        <v>151</v>
      </c>
      <c r="D1188" s="87">
        <v>0.52658426999999997</v>
      </c>
      <c r="E1188" s="87">
        <v>4.8808499999999998E-2</v>
      </c>
    </row>
    <row r="1189" spans="1:5" x14ac:dyDescent="0.25">
      <c r="A1189" s="86" t="s">
        <v>159</v>
      </c>
      <c r="B1189" s="87">
        <v>76</v>
      </c>
      <c r="C1189" s="87" t="s">
        <v>158</v>
      </c>
      <c r="D1189" s="87">
        <v>0.66497212000000006</v>
      </c>
      <c r="E1189" s="87">
        <v>6.9628300000000004E-2</v>
      </c>
    </row>
    <row r="1190" spans="1:5" x14ac:dyDescent="0.25">
      <c r="A1190" s="86" t="s">
        <v>159</v>
      </c>
      <c r="B1190" s="87">
        <v>76</v>
      </c>
      <c r="C1190" s="87" t="s">
        <v>147</v>
      </c>
      <c r="D1190" s="87">
        <v>0.81739455000000005</v>
      </c>
      <c r="E1190" s="87">
        <v>3.474903E-2</v>
      </c>
    </row>
    <row r="1191" spans="1:5" x14ac:dyDescent="0.25">
      <c r="A1191" s="86" t="s">
        <v>159</v>
      </c>
      <c r="B1191" s="87">
        <v>76</v>
      </c>
      <c r="C1191" s="87" t="s">
        <v>161</v>
      </c>
      <c r="D1191" s="87">
        <v>0.94189202999999999</v>
      </c>
      <c r="E1191" s="87">
        <v>5.860655E-2</v>
      </c>
    </row>
    <row r="1192" spans="1:5" x14ac:dyDescent="0.25">
      <c r="A1192" s="86" t="s">
        <v>159</v>
      </c>
      <c r="B1192" s="87">
        <v>76</v>
      </c>
      <c r="C1192" s="87" t="s">
        <v>143</v>
      </c>
      <c r="D1192" s="87">
        <v>0.95279581000000002</v>
      </c>
      <c r="E1192" s="87">
        <v>6.7751210000000006E-2</v>
      </c>
    </row>
    <row r="1193" spans="1:5" x14ac:dyDescent="0.25">
      <c r="A1193" s="86" t="s">
        <v>157</v>
      </c>
      <c r="B1193" s="87">
        <v>77</v>
      </c>
      <c r="C1193" s="87" t="s">
        <v>150</v>
      </c>
      <c r="D1193" s="87">
        <v>0.65835935000000001</v>
      </c>
      <c r="E1193" s="87">
        <v>4.8515309999999999E-2</v>
      </c>
    </row>
    <row r="1194" spans="1:5" x14ac:dyDescent="0.25">
      <c r="A1194" s="86" t="s">
        <v>157</v>
      </c>
      <c r="B1194" s="87">
        <v>77</v>
      </c>
      <c r="C1194" s="87" t="s">
        <v>148</v>
      </c>
      <c r="D1194" s="87">
        <v>0.67889949999999999</v>
      </c>
      <c r="E1194" s="87">
        <v>6.4273830000000004E-2</v>
      </c>
    </row>
    <row r="1195" spans="1:5" x14ac:dyDescent="0.25">
      <c r="A1195" s="86" t="s">
        <v>157</v>
      </c>
      <c r="B1195" s="87">
        <v>77</v>
      </c>
      <c r="C1195" s="87" t="s">
        <v>149</v>
      </c>
      <c r="D1195" s="87">
        <v>0.68330964999999999</v>
      </c>
      <c r="E1195" s="87">
        <v>5.4982370000000003E-2</v>
      </c>
    </row>
    <row r="1196" spans="1:5" x14ac:dyDescent="0.25">
      <c r="A1196" s="86" t="s">
        <v>157</v>
      </c>
      <c r="B1196" s="87">
        <v>77</v>
      </c>
      <c r="C1196" s="87" t="s">
        <v>147</v>
      </c>
      <c r="D1196" s="87">
        <v>0.68806780999999995</v>
      </c>
      <c r="E1196" s="87">
        <v>8.3015270000000002E-2</v>
      </c>
    </row>
    <row r="1197" spans="1:5" x14ac:dyDescent="0.25">
      <c r="A1197" s="86" t="s">
        <v>157</v>
      </c>
      <c r="B1197" s="87">
        <v>77</v>
      </c>
      <c r="C1197" s="87" t="s">
        <v>145</v>
      </c>
      <c r="D1197" s="87">
        <v>0.69664932999999996</v>
      </c>
      <c r="E1197" s="87">
        <v>8.5771970000000003E-2</v>
      </c>
    </row>
    <row r="1198" spans="1:5" x14ac:dyDescent="0.25">
      <c r="A1198" s="86" t="s">
        <v>157</v>
      </c>
      <c r="B1198" s="87">
        <v>77</v>
      </c>
      <c r="C1198" s="87" t="s">
        <v>151</v>
      </c>
      <c r="D1198" s="87">
        <v>0.73808156000000003</v>
      </c>
      <c r="E1198" s="87">
        <v>5.8572609999999997E-2</v>
      </c>
    </row>
    <row r="1199" spans="1:5" x14ac:dyDescent="0.25">
      <c r="A1199" s="86" t="s">
        <v>157</v>
      </c>
      <c r="B1199" s="87">
        <v>77</v>
      </c>
      <c r="C1199" s="87" t="s">
        <v>152</v>
      </c>
      <c r="D1199" s="87">
        <v>0.75381564000000001</v>
      </c>
      <c r="E1199" s="87">
        <v>5.6954339999999999E-2</v>
      </c>
    </row>
    <row r="1200" spans="1:5" x14ac:dyDescent="0.25">
      <c r="A1200" s="86" t="s">
        <v>157</v>
      </c>
      <c r="B1200" s="87">
        <v>77</v>
      </c>
      <c r="C1200" s="87" t="s">
        <v>155</v>
      </c>
      <c r="D1200" s="87">
        <v>0.76342107999999997</v>
      </c>
      <c r="E1200" s="87">
        <v>4.6762159999999997E-2</v>
      </c>
    </row>
    <row r="1201" spans="1:5" x14ac:dyDescent="0.25">
      <c r="A1201" s="86" t="s">
        <v>157</v>
      </c>
      <c r="B1201" s="87">
        <v>77</v>
      </c>
      <c r="C1201" s="87" t="s">
        <v>161</v>
      </c>
      <c r="D1201" s="87">
        <v>0.80294078000000002</v>
      </c>
      <c r="E1201" s="87">
        <v>6.8202520000000003E-2</v>
      </c>
    </row>
    <row r="1202" spans="1:5" x14ac:dyDescent="0.25">
      <c r="A1202" s="86" t="s">
        <v>157</v>
      </c>
      <c r="B1202" s="87">
        <v>77</v>
      </c>
      <c r="C1202" s="87" t="s">
        <v>154</v>
      </c>
      <c r="D1202" s="87">
        <v>0.80559804000000002</v>
      </c>
      <c r="E1202" s="87">
        <v>9.5514020000000005E-2</v>
      </c>
    </row>
    <row r="1203" spans="1:5" x14ac:dyDescent="0.25">
      <c r="A1203" s="86" t="s">
        <v>157</v>
      </c>
      <c r="B1203" s="87">
        <v>77</v>
      </c>
      <c r="C1203" s="87" t="s">
        <v>146</v>
      </c>
      <c r="D1203" s="87">
        <v>0.83110625000000005</v>
      </c>
      <c r="E1203" s="87">
        <v>7.1564160000000002E-2</v>
      </c>
    </row>
    <row r="1204" spans="1:5" x14ac:dyDescent="0.25">
      <c r="A1204" s="86" t="s">
        <v>157</v>
      </c>
      <c r="B1204" s="87">
        <v>77</v>
      </c>
      <c r="C1204" s="87" t="s">
        <v>158</v>
      </c>
      <c r="D1204" s="87">
        <v>0.83568357999999998</v>
      </c>
      <c r="E1204" s="87">
        <v>7.7310649999999995E-2</v>
      </c>
    </row>
    <row r="1205" spans="1:5" x14ac:dyDescent="0.25">
      <c r="A1205" s="86" t="s">
        <v>157</v>
      </c>
      <c r="B1205" s="87">
        <v>77</v>
      </c>
      <c r="C1205" s="87" t="s">
        <v>9</v>
      </c>
      <c r="D1205" s="87">
        <v>0.87442209000000004</v>
      </c>
      <c r="E1205" s="87">
        <v>7.231638E-2</v>
      </c>
    </row>
    <row r="1206" spans="1:5" x14ac:dyDescent="0.25">
      <c r="A1206" s="86" t="s">
        <v>157</v>
      </c>
      <c r="B1206" s="87">
        <v>77</v>
      </c>
      <c r="C1206" s="87" t="s">
        <v>156</v>
      </c>
      <c r="D1206" s="87">
        <v>0.88533306000000001</v>
      </c>
      <c r="E1206" s="87">
        <v>8.2330310000000004E-2</v>
      </c>
    </row>
    <row r="1207" spans="1:5" x14ac:dyDescent="0.25">
      <c r="A1207" s="86" t="s">
        <v>157</v>
      </c>
      <c r="B1207" s="87">
        <v>77</v>
      </c>
      <c r="C1207" s="87" t="s">
        <v>143</v>
      </c>
      <c r="D1207" s="87">
        <v>0.98735435000000005</v>
      </c>
      <c r="E1207" s="87">
        <v>8.9920940000000005E-2</v>
      </c>
    </row>
    <row r="1208" spans="1:5" x14ac:dyDescent="0.25">
      <c r="A1208" s="86" t="s">
        <v>157</v>
      </c>
      <c r="B1208" s="87">
        <v>77</v>
      </c>
      <c r="C1208" s="87" t="s">
        <v>159</v>
      </c>
      <c r="D1208" s="87">
        <v>1.06281034</v>
      </c>
      <c r="E1208" s="87">
        <v>6.9612380000000001E-2</v>
      </c>
    </row>
    <row r="1209" spans="1:5" x14ac:dyDescent="0.25">
      <c r="A1209" s="86" t="s">
        <v>157</v>
      </c>
      <c r="B1209" s="87">
        <v>77</v>
      </c>
      <c r="C1209" s="87" t="s">
        <v>144</v>
      </c>
      <c r="D1209" s="87">
        <v>1.1979441200000001</v>
      </c>
      <c r="E1209" s="87">
        <v>8.8267899999999996E-2</v>
      </c>
    </row>
    <row r="1210" spans="1:5" x14ac:dyDescent="0.25">
      <c r="A1210" s="86" t="s">
        <v>147</v>
      </c>
      <c r="B1210" s="87">
        <v>78</v>
      </c>
      <c r="C1210" s="87" t="s">
        <v>145</v>
      </c>
      <c r="D1210" s="87">
        <v>0.70741306000000004</v>
      </c>
      <c r="E1210" s="87">
        <v>5.1008680000000001E-2</v>
      </c>
    </row>
    <row r="1211" spans="1:5" x14ac:dyDescent="0.25">
      <c r="A1211" s="86" t="s">
        <v>147</v>
      </c>
      <c r="B1211" s="87">
        <v>78</v>
      </c>
      <c r="C1211" s="87" t="s">
        <v>149</v>
      </c>
      <c r="D1211" s="87">
        <v>0.83229715999999998</v>
      </c>
      <c r="E1211" s="87">
        <v>9.9912020000000004E-2</v>
      </c>
    </row>
    <row r="1212" spans="1:5" x14ac:dyDescent="0.25">
      <c r="A1212" s="86" t="s">
        <v>147</v>
      </c>
      <c r="B1212" s="87">
        <v>78</v>
      </c>
      <c r="C1212" s="87" t="s">
        <v>148</v>
      </c>
      <c r="D1212" s="87">
        <v>0.88764949000000004</v>
      </c>
      <c r="E1212" s="87">
        <v>5.1980739999999998E-2</v>
      </c>
    </row>
    <row r="1213" spans="1:5" x14ac:dyDescent="0.25">
      <c r="A1213" s="86" t="s">
        <v>147</v>
      </c>
      <c r="B1213" s="87">
        <v>78</v>
      </c>
      <c r="C1213" s="87" t="s">
        <v>146</v>
      </c>
      <c r="D1213" s="87">
        <v>0.95423365999999998</v>
      </c>
      <c r="E1213" s="87">
        <v>9.22457E-2</v>
      </c>
    </row>
    <row r="1214" spans="1:5" x14ac:dyDescent="0.25">
      <c r="A1214" s="86" t="s">
        <v>147</v>
      </c>
      <c r="B1214" s="87">
        <v>78</v>
      </c>
      <c r="C1214" s="87" t="s">
        <v>152</v>
      </c>
      <c r="D1214" s="87">
        <v>0.95639209000000003</v>
      </c>
      <c r="E1214" s="87">
        <v>4.198971E-2</v>
      </c>
    </row>
    <row r="1215" spans="1:5" x14ac:dyDescent="0.25">
      <c r="A1215" s="86" t="s">
        <v>147</v>
      </c>
      <c r="B1215" s="87">
        <v>78</v>
      </c>
      <c r="C1215" s="87" t="s">
        <v>153</v>
      </c>
      <c r="D1215" s="87">
        <v>0.99056564000000003</v>
      </c>
      <c r="E1215" s="87">
        <v>4.1887649999999998E-2</v>
      </c>
    </row>
    <row r="1216" spans="1:5" x14ac:dyDescent="0.25">
      <c r="A1216" s="86" t="s">
        <v>147</v>
      </c>
      <c r="B1216" s="87">
        <v>78</v>
      </c>
      <c r="C1216" s="87" t="s">
        <v>160</v>
      </c>
      <c r="D1216" s="87">
        <v>1.0067612100000001</v>
      </c>
      <c r="E1216" s="87">
        <v>3.9732730000000001E-2</v>
      </c>
    </row>
    <row r="1217" spans="1:5" x14ac:dyDescent="0.25">
      <c r="A1217" s="86" t="s">
        <v>147</v>
      </c>
      <c r="B1217" s="87">
        <v>78</v>
      </c>
      <c r="C1217" s="87" t="s">
        <v>9</v>
      </c>
      <c r="D1217" s="87">
        <v>1.06100335</v>
      </c>
      <c r="E1217" s="87">
        <v>6.9458199999999998E-2</v>
      </c>
    </row>
    <row r="1218" spans="1:5" x14ac:dyDescent="0.25">
      <c r="A1218" s="86" t="s">
        <v>147</v>
      </c>
      <c r="B1218" s="87">
        <v>78</v>
      </c>
      <c r="C1218" s="87" t="s">
        <v>154</v>
      </c>
      <c r="D1218" s="87">
        <v>1.0865875599999999</v>
      </c>
      <c r="E1218" s="87">
        <v>6.5123399999999998E-2</v>
      </c>
    </row>
    <row r="1219" spans="1:5" x14ac:dyDescent="0.25">
      <c r="A1219" s="86" t="s">
        <v>147</v>
      </c>
      <c r="B1219" s="87">
        <v>78</v>
      </c>
      <c r="C1219" s="87" t="s">
        <v>155</v>
      </c>
      <c r="D1219" s="87">
        <v>1.1035447300000001</v>
      </c>
      <c r="E1219" s="87">
        <v>4.9657369999999999E-2</v>
      </c>
    </row>
    <row r="1220" spans="1:5" x14ac:dyDescent="0.25">
      <c r="A1220" s="86" t="s">
        <v>150</v>
      </c>
      <c r="B1220" s="87">
        <v>79</v>
      </c>
      <c r="C1220" s="87" t="s">
        <v>147</v>
      </c>
      <c r="D1220" s="87">
        <v>0.11120125</v>
      </c>
      <c r="E1220" s="87">
        <v>3.502508E-2</v>
      </c>
    </row>
    <row r="1221" spans="1:5" x14ac:dyDescent="0.25">
      <c r="A1221" s="86" t="s">
        <v>150</v>
      </c>
      <c r="B1221" s="87">
        <v>79</v>
      </c>
      <c r="C1221" s="87" t="s">
        <v>157</v>
      </c>
      <c r="D1221" s="87">
        <v>0.11535977</v>
      </c>
      <c r="E1221" s="87">
        <v>4.9670529999999997E-2</v>
      </c>
    </row>
    <row r="1222" spans="1:5" x14ac:dyDescent="0.25">
      <c r="A1222" s="86" t="s">
        <v>150</v>
      </c>
      <c r="B1222" s="87">
        <v>79</v>
      </c>
      <c r="C1222" s="87" t="s">
        <v>9</v>
      </c>
      <c r="D1222" s="87">
        <v>0.12839139999999999</v>
      </c>
      <c r="E1222" s="87">
        <v>5.0609130000000002E-2</v>
      </c>
    </row>
    <row r="1223" spans="1:5" x14ac:dyDescent="0.25">
      <c r="A1223" s="86" t="s">
        <v>150</v>
      </c>
      <c r="B1223" s="87">
        <v>79</v>
      </c>
      <c r="C1223" s="87" t="s">
        <v>159</v>
      </c>
      <c r="D1223" s="87">
        <v>0.13745416999999999</v>
      </c>
      <c r="E1223" s="87">
        <v>5.3470810000000001E-2</v>
      </c>
    </row>
    <row r="1224" spans="1:5" x14ac:dyDescent="0.25">
      <c r="A1224" s="86" t="s">
        <v>150</v>
      </c>
      <c r="B1224" s="87">
        <v>79</v>
      </c>
      <c r="C1224" s="87" t="s">
        <v>146</v>
      </c>
      <c r="D1224" s="87">
        <v>0.13968153999999999</v>
      </c>
      <c r="E1224" s="87">
        <v>5.9797839999999998E-2</v>
      </c>
    </row>
    <row r="1225" spans="1:5" x14ac:dyDescent="0.25">
      <c r="A1225" s="86" t="s">
        <v>150</v>
      </c>
      <c r="B1225" s="87">
        <v>79</v>
      </c>
      <c r="C1225" s="87" t="s">
        <v>156</v>
      </c>
      <c r="D1225" s="87">
        <v>0.16992500999999999</v>
      </c>
      <c r="E1225" s="87">
        <v>5.6101640000000001E-2</v>
      </c>
    </row>
    <row r="1226" spans="1:5" x14ac:dyDescent="0.25">
      <c r="A1226" s="86" t="s">
        <v>150</v>
      </c>
      <c r="B1226" s="87">
        <v>79</v>
      </c>
      <c r="C1226" s="87" t="s">
        <v>154</v>
      </c>
      <c r="D1226" s="87">
        <v>0.17592616</v>
      </c>
      <c r="E1226" s="87">
        <v>4.6432580000000001E-2</v>
      </c>
    </row>
    <row r="1227" spans="1:5" x14ac:dyDescent="0.25">
      <c r="A1227" s="86" t="s">
        <v>150</v>
      </c>
      <c r="B1227" s="87">
        <v>79</v>
      </c>
      <c r="C1227" s="87" t="s">
        <v>158</v>
      </c>
      <c r="D1227" s="87">
        <v>0.17683774999999999</v>
      </c>
      <c r="E1227" s="87">
        <v>6.9208919999999993E-2</v>
      </c>
    </row>
    <row r="1228" spans="1:5" x14ac:dyDescent="0.25">
      <c r="A1228" s="86" t="s">
        <v>150</v>
      </c>
      <c r="B1228" s="87">
        <v>79</v>
      </c>
      <c r="C1228" s="87" t="s">
        <v>153</v>
      </c>
      <c r="D1228" s="87">
        <v>0.17760922000000001</v>
      </c>
      <c r="E1228" s="87">
        <v>3.2230719999999997E-2</v>
      </c>
    </row>
    <row r="1229" spans="1:5" x14ac:dyDescent="0.25">
      <c r="A1229" s="86" t="s">
        <v>150</v>
      </c>
      <c r="B1229" s="87">
        <v>79</v>
      </c>
      <c r="C1229" s="87" t="s">
        <v>149</v>
      </c>
      <c r="D1229" s="87">
        <v>0.18639923999999999</v>
      </c>
      <c r="E1229" s="87">
        <v>4.39154E-2</v>
      </c>
    </row>
    <row r="1230" spans="1:5" x14ac:dyDescent="0.25">
      <c r="A1230" s="86" t="s">
        <v>150</v>
      </c>
      <c r="B1230" s="87">
        <v>79</v>
      </c>
      <c r="C1230" s="87" t="s">
        <v>148</v>
      </c>
      <c r="D1230" s="87">
        <v>0.18658182000000001</v>
      </c>
      <c r="E1230" s="87">
        <v>8.2230129999999999E-2</v>
      </c>
    </row>
    <row r="1231" spans="1:5" x14ac:dyDescent="0.25">
      <c r="A1231" s="86" t="s">
        <v>150</v>
      </c>
      <c r="B1231" s="87">
        <v>79</v>
      </c>
      <c r="C1231" s="87" t="s">
        <v>155</v>
      </c>
      <c r="D1231" s="87">
        <v>0.18888321</v>
      </c>
      <c r="E1231" s="87">
        <v>5.0429090000000003E-2</v>
      </c>
    </row>
    <row r="1232" spans="1:5" x14ac:dyDescent="0.25">
      <c r="A1232" s="86" t="s">
        <v>150</v>
      </c>
      <c r="B1232" s="87">
        <v>79</v>
      </c>
      <c r="C1232" s="87" t="s">
        <v>145</v>
      </c>
      <c r="D1232" s="87">
        <v>0.19382935000000001</v>
      </c>
      <c r="E1232" s="87">
        <v>6.4557229999999993E-2</v>
      </c>
    </row>
    <row r="1233" spans="1:5" x14ac:dyDescent="0.25">
      <c r="A1233" s="86" t="s">
        <v>150</v>
      </c>
      <c r="B1233" s="87">
        <v>79</v>
      </c>
      <c r="C1233" s="87" t="s">
        <v>151</v>
      </c>
      <c r="D1233" s="87">
        <v>0.19645193</v>
      </c>
      <c r="E1233" s="87">
        <v>5.7749200000000001E-2</v>
      </c>
    </row>
    <row r="1234" spans="1:5" x14ac:dyDescent="0.25">
      <c r="A1234" s="86" t="s">
        <v>150</v>
      </c>
      <c r="B1234" s="87">
        <v>79</v>
      </c>
      <c r="C1234" s="87" t="s">
        <v>161</v>
      </c>
      <c r="D1234" s="87">
        <v>0.20122979999999999</v>
      </c>
      <c r="E1234" s="87">
        <v>5.9566750000000002E-2</v>
      </c>
    </row>
    <row r="1235" spans="1:5" x14ac:dyDescent="0.25">
      <c r="A1235" s="86" t="s">
        <v>150</v>
      </c>
      <c r="B1235" s="87">
        <v>79</v>
      </c>
      <c r="C1235" s="87" t="s">
        <v>144</v>
      </c>
      <c r="D1235" s="87">
        <v>0.20718141000000001</v>
      </c>
      <c r="E1235" s="87">
        <v>8.5530129999999996E-2</v>
      </c>
    </row>
    <row r="1236" spans="1:5" x14ac:dyDescent="0.25">
      <c r="A1236" s="86" t="s">
        <v>150</v>
      </c>
      <c r="B1236" s="87">
        <v>79</v>
      </c>
      <c r="C1236" s="87" t="s">
        <v>160</v>
      </c>
      <c r="D1236" s="87">
        <v>0.20814711999999999</v>
      </c>
      <c r="E1236" s="87">
        <v>3.6140360000000003E-2</v>
      </c>
    </row>
    <row r="1237" spans="1:5" x14ac:dyDescent="0.25">
      <c r="A1237" s="86" t="s">
        <v>150</v>
      </c>
      <c r="B1237" s="87">
        <v>79</v>
      </c>
      <c r="C1237" s="87" t="s">
        <v>143</v>
      </c>
      <c r="D1237" s="87">
        <v>0.21115001</v>
      </c>
      <c r="E1237" s="87">
        <v>7.8145270000000003E-2</v>
      </c>
    </row>
    <row r="1238" spans="1:5" x14ac:dyDescent="0.25">
      <c r="A1238" s="86" t="s">
        <v>150</v>
      </c>
      <c r="B1238" s="87">
        <v>79</v>
      </c>
      <c r="C1238" s="87" t="s">
        <v>152</v>
      </c>
      <c r="D1238" s="87">
        <v>0.34713699999999997</v>
      </c>
      <c r="E1238" s="87">
        <v>4.0306990000000001E-2</v>
      </c>
    </row>
    <row r="1239" spans="1:5" x14ac:dyDescent="0.25">
      <c r="A1239" s="86" t="s">
        <v>152</v>
      </c>
      <c r="B1239" s="87">
        <v>80</v>
      </c>
      <c r="C1239" s="87" t="s">
        <v>147</v>
      </c>
      <c r="D1239" s="87">
        <v>0.23026788000000001</v>
      </c>
      <c r="E1239" s="87">
        <v>6.3389089999999995E-2</v>
      </c>
    </row>
    <row r="1240" spans="1:5" x14ac:dyDescent="0.25">
      <c r="A1240" s="86" t="s">
        <v>152</v>
      </c>
      <c r="B1240" s="87">
        <v>80</v>
      </c>
      <c r="C1240" s="87" t="s">
        <v>153</v>
      </c>
      <c r="D1240" s="87">
        <v>0.26027226999999997</v>
      </c>
      <c r="E1240" s="87">
        <v>5.6031699999999997E-2</v>
      </c>
    </row>
    <row r="1241" spans="1:5" x14ac:dyDescent="0.25">
      <c r="A1241" s="86" t="s">
        <v>152</v>
      </c>
      <c r="B1241" s="87">
        <v>80</v>
      </c>
      <c r="C1241" s="87" t="s">
        <v>159</v>
      </c>
      <c r="D1241" s="87">
        <v>0.27379305999999998</v>
      </c>
      <c r="E1241" s="87">
        <v>6.8166069999999995E-2</v>
      </c>
    </row>
    <row r="1242" spans="1:5" x14ac:dyDescent="0.25">
      <c r="A1242" s="86" t="s">
        <v>152</v>
      </c>
      <c r="B1242" s="87">
        <v>80</v>
      </c>
      <c r="C1242" s="87" t="s">
        <v>156</v>
      </c>
      <c r="D1242" s="87">
        <v>0.2842848</v>
      </c>
      <c r="E1242" s="87">
        <v>0.10153624</v>
      </c>
    </row>
    <row r="1243" spans="1:5" x14ac:dyDescent="0.25">
      <c r="A1243" s="86" t="s">
        <v>152</v>
      </c>
      <c r="B1243" s="87">
        <v>80</v>
      </c>
      <c r="C1243" s="87" t="s">
        <v>9</v>
      </c>
      <c r="D1243" s="87">
        <v>0.29780669999999998</v>
      </c>
      <c r="E1243" s="87">
        <v>6.7636130000000003E-2</v>
      </c>
    </row>
    <row r="1244" spans="1:5" x14ac:dyDescent="0.25">
      <c r="A1244" s="86" t="s">
        <v>152</v>
      </c>
      <c r="B1244" s="87">
        <v>80</v>
      </c>
      <c r="C1244" s="87" t="s">
        <v>160</v>
      </c>
      <c r="D1244" s="87">
        <v>0.42801518</v>
      </c>
      <c r="E1244" s="87">
        <v>5.1607989999999999E-2</v>
      </c>
    </row>
    <row r="1245" spans="1:5" x14ac:dyDescent="0.25">
      <c r="A1245" s="86" t="s">
        <v>152</v>
      </c>
      <c r="B1245" s="87">
        <v>80</v>
      </c>
      <c r="C1245" s="87" t="s">
        <v>143</v>
      </c>
      <c r="D1245" s="87">
        <v>0.46033362</v>
      </c>
      <c r="E1245" s="87">
        <v>5.9366019999999999E-2</v>
      </c>
    </row>
    <row r="1246" spans="1:5" x14ac:dyDescent="0.25">
      <c r="A1246" s="86" t="s">
        <v>152</v>
      </c>
      <c r="B1246" s="87">
        <v>80</v>
      </c>
      <c r="C1246" s="87" t="s">
        <v>151</v>
      </c>
      <c r="D1246" s="87">
        <v>0.47028677000000002</v>
      </c>
      <c r="E1246" s="87">
        <v>6.0186480000000001E-2</v>
      </c>
    </row>
    <row r="1247" spans="1:5" x14ac:dyDescent="0.25">
      <c r="A1247" s="86" t="s">
        <v>152</v>
      </c>
      <c r="B1247" s="87">
        <v>80</v>
      </c>
      <c r="C1247" s="87" t="s">
        <v>157</v>
      </c>
      <c r="D1247" s="87">
        <v>0.62511532000000003</v>
      </c>
      <c r="E1247" s="87">
        <v>5.8871960000000001E-2</v>
      </c>
    </row>
    <row r="1248" spans="1:5" x14ac:dyDescent="0.25">
      <c r="A1248" s="86" t="s">
        <v>152</v>
      </c>
      <c r="B1248" s="87">
        <v>80</v>
      </c>
      <c r="C1248" s="87" t="s">
        <v>145</v>
      </c>
      <c r="D1248" s="87">
        <v>0.62771390000000005</v>
      </c>
      <c r="E1248" s="87">
        <v>9.7091010000000005E-2</v>
      </c>
    </row>
    <row r="1249" spans="1:5" x14ac:dyDescent="0.25">
      <c r="A1249" s="86" t="s">
        <v>152</v>
      </c>
      <c r="B1249" s="87">
        <v>80</v>
      </c>
      <c r="C1249" s="87" t="s">
        <v>155</v>
      </c>
      <c r="D1249" s="87">
        <v>0.63875316000000004</v>
      </c>
      <c r="E1249" s="87">
        <v>6.0590989999999997E-2</v>
      </c>
    </row>
    <row r="1250" spans="1:5" x14ac:dyDescent="0.25">
      <c r="A1250" s="86" t="s">
        <v>152</v>
      </c>
      <c r="B1250" s="87">
        <v>80</v>
      </c>
      <c r="C1250" s="87" t="s">
        <v>146</v>
      </c>
      <c r="D1250" s="87">
        <v>0.67223657000000003</v>
      </c>
      <c r="E1250" s="87">
        <v>7.5034840000000005E-2</v>
      </c>
    </row>
    <row r="1251" spans="1:5" x14ac:dyDescent="0.25">
      <c r="A1251" s="86" t="s">
        <v>152</v>
      </c>
      <c r="B1251" s="87">
        <v>80</v>
      </c>
      <c r="C1251" s="87" t="s">
        <v>161</v>
      </c>
      <c r="D1251" s="87">
        <v>0.74823035000000004</v>
      </c>
      <c r="E1251" s="87">
        <v>5.3838530000000002E-2</v>
      </c>
    </row>
    <row r="1252" spans="1:5" x14ac:dyDescent="0.25">
      <c r="A1252" s="86" t="s">
        <v>152</v>
      </c>
      <c r="B1252" s="87">
        <v>80</v>
      </c>
      <c r="C1252" s="87" t="s">
        <v>154</v>
      </c>
      <c r="D1252" s="87">
        <v>0.87156286000000005</v>
      </c>
      <c r="E1252" s="87">
        <v>4.4939840000000002E-2</v>
      </c>
    </row>
    <row r="1253" spans="1:5" x14ac:dyDescent="0.25">
      <c r="A1253" s="86" t="s">
        <v>152</v>
      </c>
      <c r="B1253" s="87">
        <v>80</v>
      </c>
      <c r="C1253" s="87" t="s">
        <v>148</v>
      </c>
      <c r="D1253" s="87">
        <v>1.0224930000000001</v>
      </c>
      <c r="E1253" s="87">
        <v>9.1464299999999998E-2</v>
      </c>
    </row>
    <row r="1254" spans="1:5" x14ac:dyDescent="0.25">
      <c r="A1254" s="86" t="s">
        <v>152</v>
      </c>
      <c r="B1254" s="87">
        <v>80</v>
      </c>
      <c r="C1254" s="87" t="s">
        <v>149</v>
      </c>
      <c r="D1254" s="87">
        <v>1.0268945</v>
      </c>
      <c r="E1254" s="87">
        <v>4.9038520000000002E-2</v>
      </c>
    </row>
    <row r="1255" spans="1:5" x14ac:dyDescent="0.25">
      <c r="A1255" s="86" t="s">
        <v>152</v>
      </c>
      <c r="B1255" s="87">
        <v>80</v>
      </c>
      <c r="C1255" s="87" t="s">
        <v>150</v>
      </c>
      <c r="D1255" s="87">
        <v>1.0855331399999999</v>
      </c>
      <c r="E1255" s="87">
        <v>5.5069989999999999E-2</v>
      </c>
    </row>
    <row r="1256" spans="1:5" x14ac:dyDescent="0.25">
      <c r="A1256" s="86" t="s">
        <v>160</v>
      </c>
      <c r="B1256" s="87">
        <v>81</v>
      </c>
      <c r="C1256" s="87" t="s">
        <v>145</v>
      </c>
      <c r="D1256" s="87">
        <v>0.58662965</v>
      </c>
      <c r="E1256" s="87">
        <v>6.0643919999999997E-2</v>
      </c>
    </row>
    <row r="1257" spans="1:5" x14ac:dyDescent="0.25">
      <c r="A1257" s="86" t="s">
        <v>160</v>
      </c>
      <c r="B1257" s="87">
        <v>81</v>
      </c>
      <c r="C1257" s="87" t="s">
        <v>158</v>
      </c>
      <c r="D1257" s="87">
        <v>0.81936807</v>
      </c>
      <c r="E1257" s="87">
        <v>6.716714E-2</v>
      </c>
    </row>
    <row r="1258" spans="1:5" x14ac:dyDescent="0.25">
      <c r="A1258" s="86" t="s">
        <v>160</v>
      </c>
      <c r="B1258" s="87">
        <v>81</v>
      </c>
      <c r="C1258" s="87" t="s">
        <v>144</v>
      </c>
      <c r="D1258" s="87">
        <v>0.96365332999999997</v>
      </c>
      <c r="E1258" s="87">
        <v>6.0796070000000001E-2</v>
      </c>
    </row>
    <row r="1259" spans="1:5" x14ac:dyDescent="0.25">
      <c r="A1259" s="86" t="s">
        <v>160</v>
      </c>
      <c r="B1259" s="87">
        <v>81</v>
      </c>
      <c r="C1259" s="87" t="s">
        <v>148</v>
      </c>
      <c r="D1259" s="87">
        <v>0.96972132</v>
      </c>
      <c r="E1259" s="87">
        <v>6.2665869999999999E-2</v>
      </c>
    </row>
    <row r="1260" spans="1:5" x14ac:dyDescent="0.25">
      <c r="A1260" s="86" t="s">
        <v>160</v>
      </c>
      <c r="B1260" s="87">
        <v>81</v>
      </c>
      <c r="C1260" s="87" t="s">
        <v>153</v>
      </c>
      <c r="D1260" s="87">
        <v>0.97553696999999995</v>
      </c>
      <c r="E1260" s="87">
        <v>5.5623329999999999E-2</v>
      </c>
    </row>
    <row r="1261" spans="1:5" x14ac:dyDescent="0.25">
      <c r="A1261" s="86" t="s">
        <v>160</v>
      </c>
      <c r="B1261" s="87">
        <v>81</v>
      </c>
      <c r="C1261" s="87" t="s">
        <v>150</v>
      </c>
      <c r="D1261" s="87">
        <v>0.97919778999999996</v>
      </c>
      <c r="E1261" s="87">
        <v>6.7354460000000005E-2</v>
      </c>
    </row>
    <row r="1262" spans="1:5" x14ac:dyDescent="0.25">
      <c r="A1262" s="86" t="s">
        <v>160</v>
      </c>
      <c r="B1262" s="87">
        <v>81</v>
      </c>
      <c r="C1262" s="87" t="s">
        <v>155</v>
      </c>
      <c r="D1262" s="87">
        <v>1.00275877</v>
      </c>
      <c r="E1262" s="87">
        <v>3.9330950000000003E-2</v>
      </c>
    </row>
    <row r="1263" spans="1:5" x14ac:dyDescent="0.25">
      <c r="A1263" s="86" t="s">
        <v>160</v>
      </c>
      <c r="B1263" s="87">
        <v>81</v>
      </c>
      <c r="C1263" s="87" t="s">
        <v>161</v>
      </c>
      <c r="D1263" s="87">
        <v>1.0655472699999999</v>
      </c>
      <c r="E1263" s="87">
        <v>5.1808559999999997E-2</v>
      </c>
    </row>
    <row r="1264" spans="1:5" x14ac:dyDescent="0.25">
      <c r="A1264" s="86" t="s">
        <v>160</v>
      </c>
      <c r="B1264" s="87">
        <v>81</v>
      </c>
      <c r="C1264" s="87" t="s">
        <v>152</v>
      </c>
      <c r="D1264" s="87">
        <v>1.07203823</v>
      </c>
      <c r="E1264" s="87">
        <v>3.8964159999999998E-2</v>
      </c>
    </row>
    <row r="1265" spans="1:5" x14ac:dyDescent="0.25">
      <c r="A1265" s="86" t="s">
        <v>160</v>
      </c>
      <c r="B1265" s="87">
        <v>81</v>
      </c>
      <c r="C1265" s="87" t="s">
        <v>157</v>
      </c>
      <c r="D1265" s="87">
        <v>1.07508607</v>
      </c>
      <c r="E1265" s="87">
        <v>5.0611570000000002E-2</v>
      </c>
    </row>
    <row r="1266" spans="1:5" x14ac:dyDescent="0.25">
      <c r="A1266" s="86" t="s">
        <v>160</v>
      </c>
      <c r="B1266" s="87">
        <v>81</v>
      </c>
      <c r="C1266" s="87" t="s">
        <v>149</v>
      </c>
      <c r="D1266" s="87">
        <v>1.0859446100000001</v>
      </c>
      <c r="E1266" s="87">
        <v>4.3183689999999997E-2</v>
      </c>
    </row>
    <row r="1267" spans="1:5" x14ac:dyDescent="0.25">
      <c r="A1267" s="86" t="s">
        <v>160</v>
      </c>
      <c r="B1267" s="87">
        <v>81</v>
      </c>
      <c r="C1267" s="87" t="s">
        <v>147</v>
      </c>
      <c r="D1267" s="87">
        <v>1.0913520000000001</v>
      </c>
      <c r="E1267" s="87">
        <v>3.1712450000000003E-2</v>
      </c>
    </row>
    <row r="1268" spans="1:5" x14ac:dyDescent="0.25">
      <c r="A1268" s="86" t="s">
        <v>160</v>
      </c>
      <c r="B1268" s="87">
        <v>81</v>
      </c>
      <c r="C1268" s="87" t="s">
        <v>159</v>
      </c>
      <c r="D1268" s="87">
        <v>1.1535062300000001</v>
      </c>
      <c r="E1268" s="87">
        <v>8.5621080000000002E-2</v>
      </c>
    </row>
    <row r="1269" spans="1:5" x14ac:dyDescent="0.25">
      <c r="A1269" s="86" t="s">
        <v>160</v>
      </c>
      <c r="B1269" s="87">
        <v>81</v>
      </c>
      <c r="C1269" s="87" t="s">
        <v>146</v>
      </c>
      <c r="D1269" s="87">
        <v>1.35623501</v>
      </c>
      <c r="E1269" s="87">
        <v>8.6373829999999999E-2</v>
      </c>
    </row>
    <row r="1270" spans="1:5" x14ac:dyDescent="0.25">
      <c r="A1270" s="86" t="s">
        <v>153</v>
      </c>
      <c r="B1270" s="87">
        <v>82</v>
      </c>
      <c r="C1270" s="87" t="s">
        <v>144</v>
      </c>
      <c r="D1270" s="87">
        <v>0.13177839</v>
      </c>
      <c r="E1270" s="87">
        <v>0.10114132000000001</v>
      </c>
    </row>
    <row r="1271" spans="1:5" x14ac:dyDescent="0.25">
      <c r="A1271" s="86" t="s">
        <v>153</v>
      </c>
      <c r="B1271" s="87">
        <v>82</v>
      </c>
      <c r="C1271" s="87" t="s">
        <v>143</v>
      </c>
      <c r="D1271" s="87">
        <v>0.15806439</v>
      </c>
      <c r="E1271" s="87">
        <v>5.494483E-2</v>
      </c>
    </row>
    <row r="1272" spans="1:5" x14ac:dyDescent="0.25">
      <c r="A1272" s="86" t="s">
        <v>153</v>
      </c>
      <c r="B1272" s="87">
        <v>82</v>
      </c>
      <c r="C1272" s="87" t="s">
        <v>157</v>
      </c>
      <c r="D1272" s="87">
        <v>0.17391479000000001</v>
      </c>
      <c r="E1272" s="87">
        <v>4.351613E-2</v>
      </c>
    </row>
    <row r="1273" spans="1:5" x14ac:dyDescent="0.25">
      <c r="A1273" s="86" t="s">
        <v>153</v>
      </c>
      <c r="B1273" s="87">
        <v>82</v>
      </c>
      <c r="C1273" s="87" t="s">
        <v>159</v>
      </c>
      <c r="D1273" s="87">
        <v>0.21996250000000001</v>
      </c>
      <c r="E1273" s="87">
        <v>5.3867779999999997E-2</v>
      </c>
    </row>
    <row r="1274" spans="1:5" x14ac:dyDescent="0.25">
      <c r="A1274" s="86" t="s">
        <v>153</v>
      </c>
      <c r="B1274" s="87">
        <v>82</v>
      </c>
      <c r="C1274" s="87" t="s">
        <v>149</v>
      </c>
      <c r="D1274" s="87">
        <v>0.23621075</v>
      </c>
      <c r="E1274" s="87">
        <v>3.7085930000000003E-2</v>
      </c>
    </row>
    <row r="1275" spans="1:5" x14ac:dyDescent="0.25">
      <c r="A1275" s="86" t="s">
        <v>153</v>
      </c>
      <c r="B1275" s="87">
        <v>82</v>
      </c>
      <c r="C1275" s="87" t="s">
        <v>150</v>
      </c>
      <c r="D1275" s="87">
        <v>0.27395425000000001</v>
      </c>
      <c r="E1275" s="87">
        <v>4.8095930000000002E-2</v>
      </c>
    </row>
    <row r="1276" spans="1:5" x14ac:dyDescent="0.25">
      <c r="A1276" s="86" t="s">
        <v>153</v>
      </c>
      <c r="B1276" s="87">
        <v>82</v>
      </c>
      <c r="C1276" s="87" t="s">
        <v>160</v>
      </c>
      <c r="D1276" s="87">
        <v>0.28700161000000002</v>
      </c>
      <c r="E1276" s="87">
        <v>4.55121E-2</v>
      </c>
    </row>
    <row r="1277" spans="1:5" x14ac:dyDescent="0.25">
      <c r="A1277" s="86" t="s">
        <v>153</v>
      </c>
      <c r="B1277" s="87">
        <v>82</v>
      </c>
      <c r="C1277" s="87" t="s">
        <v>145</v>
      </c>
      <c r="D1277" s="87">
        <v>0.29802641000000002</v>
      </c>
      <c r="E1277" s="87">
        <v>6.2181189999999997E-2</v>
      </c>
    </row>
    <row r="1278" spans="1:5" x14ac:dyDescent="0.25">
      <c r="A1278" s="86" t="s">
        <v>153</v>
      </c>
      <c r="B1278" s="87">
        <v>82</v>
      </c>
      <c r="C1278" s="87" t="s">
        <v>155</v>
      </c>
      <c r="D1278" s="87">
        <v>0.35510377999999998</v>
      </c>
      <c r="E1278" s="87">
        <v>4.0038999999999998E-2</v>
      </c>
    </row>
    <row r="1279" spans="1:5" x14ac:dyDescent="0.25">
      <c r="A1279" s="86" t="s">
        <v>153</v>
      </c>
      <c r="B1279" s="87">
        <v>82</v>
      </c>
      <c r="C1279" s="87" t="s">
        <v>146</v>
      </c>
      <c r="D1279" s="87">
        <v>0.52405634999999995</v>
      </c>
      <c r="E1279" s="87">
        <v>5.1486190000000001E-2</v>
      </c>
    </row>
    <row r="1280" spans="1:5" x14ac:dyDescent="0.25">
      <c r="A1280" s="86" t="s">
        <v>153</v>
      </c>
      <c r="B1280" s="87">
        <v>82</v>
      </c>
      <c r="C1280" s="87" t="s">
        <v>161</v>
      </c>
      <c r="D1280" s="87">
        <v>0.56020797</v>
      </c>
      <c r="E1280" s="87">
        <v>4.2175879999999999E-2</v>
      </c>
    </row>
    <row r="1281" spans="1:5" x14ac:dyDescent="0.25">
      <c r="A1281" s="86" t="s">
        <v>153</v>
      </c>
      <c r="B1281" s="87">
        <v>82</v>
      </c>
      <c r="C1281" s="87" t="s">
        <v>147</v>
      </c>
      <c r="D1281" s="87">
        <v>0.57101203</v>
      </c>
      <c r="E1281" s="87">
        <v>2.948535E-2</v>
      </c>
    </row>
    <row r="1282" spans="1:5" x14ac:dyDescent="0.25">
      <c r="A1282" s="86" t="s">
        <v>153</v>
      </c>
      <c r="B1282" s="87">
        <v>82</v>
      </c>
      <c r="C1282" s="87" t="s">
        <v>151</v>
      </c>
      <c r="D1282" s="87">
        <v>0.61791987000000004</v>
      </c>
      <c r="E1282" s="87">
        <v>7.2096250000000001E-2</v>
      </c>
    </row>
    <row r="1283" spans="1:5" x14ac:dyDescent="0.25">
      <c r="A1283" s="86" t="s">
        <v>153</v>
      </c>
      <c r="B1283" s="87">
        <v>82</v>
      </c>
      <c r="C1283" s="87" t="s">
        <v>154</v>
      </c>
      <c r="D1283" s="87">
        <v>0.63670967999999994</v>
      </c>
      <c r="E1283" s="87">
        <v>5.0436729999999999E-2</v>
      </c>
    </row>
    <row r="1284" spans="1:5" x14ac:dyDescent="0.25">
      <c r="A1284" s="86" t="s">
        <v>153</v>
      </c>
      <c r="B1284" s="87">
        <v>82</v>
      </c>
      <c r="C1284" s="87" t="s">
        <v>9</v>
      </c>
      <c r="D1284" s="87">
        <v>0.74407477</v>
      </c>
      <c r="E1284" s="87">
        <v>3.5849840000000001E-2</v>
      </c>
    </row>
    <row r="1285" spans="1:5" x14ac:dyDescent="0.25">
      <c r="A1285" s="86" t="s">
        <v>153</v>
      </c>
      <c r="B1285" s="87">
        <v>82</v>
      </c>
      <c r="C1285" s="87" t="s">
        <v>158</v>
      </c>
      <c r="D1285" s="87">
        <v>0.78043607000000004</v>
      </c>
      <c r="E1285" s="87">
        <v>6.2378429999999999E-2</v>
      </c>
    </row>
    <row r="1286" spans="1:5" x14ac:dyDescent="0.25">
      <c r="A1286" s="86" t="s">
        <v>153</v>
      </c>
      <c r="B1286" s="87">
        <v>82</v>
      </c>
      <c r="C1286" s="87" t="s">
        <v>152</v>
      </c>
      <c r="D1286" s="87">
        <v>0.81594100999999997</v>
      </c>
      <c r="E1286" s="87">
        <v>3.2265439999999999E-2</v>
      </c>
    </row>
    <row r="1287" spans="1:5" x14ac:dyDescent="0.25">
      <c r="A1287" s="86" t="s">
        <v>153</v>
      </c>
      <c r="B1287" s="87">
        <v>82</v>
      </c>
      <c r="C1287" s="87" t="s">
        <v>156</v>
      </c>
      <c r="D1287" s="87">
        <v>0.98563484999999995</v>
      </c>
      <c r="E1287" s="87">
        <v>6.261593E-2</v>
      </c>
    </row>
    <row r="1288" spans="1:5" x14ac:dyDescent="0.25">
      <c r="A1288" s="86" t="s">
        <v>145</v>
      </c>
      <c r="B1288" s="87">
        <v>83</v>
      </c>
      <c r="C1288" s="87" t="s">
        <v>151</v>
      </c>
      <c r="D1288" s="87">
        <v>1.840955E-2</v>
      </c>
      <c r="E1288" s="87">
        <v>9.8524500000000001E-2</v>
      </c>
    </row>
    <row r="1289" spans="1:5" x14ac:dyDescent="0.25">
      <c r="A1289" s="86" t="s">
        <v>145</v>
      </c>
      <c r="B1289" s="87">
        <v>83</v>
      </c>
      <c r="C1289" s="87" t="s">
        <v>157</v>
      </c>
      <c r="D1289" s="87">
        <v>4.7691259999999999E-2</v>
      </c>
      <c r="E1289" s="87">
        <v>5.9337279999999999E-2</v>
      </c>
    </row>
    <row r="1290" spans="1:5" x14ac:dyDescent="0.25">
      <c r="A1290" s="86" t="s">
        <v>145</v>
      </c>
      <c r="B1290" s="87">
        <v>83</v>
      </c>
      <c r="C1290" s="87" t="s">
        <v>9</v>
      </c>
      <c r="D1290" s="87">
        <v>0.13753614</v>
      </c>
      <c r="E1290" s="87">
        <v>9.5131140000000003E-2</v>
      </c>
    </row>
    <row r="1291" spans="1:5" x14ac:dyDescent="0.25">
      <c r="A1291" s="86" t="s">
        <v>145</v>
      </c>
      <c r="B1291" s="87">
        <v>83</v>
      </c>
      <c r="C1291" s="87" t="s">
        <v>147</v>
      </c>
      <c r="D1291" s="87">
        <v>0.14061418000000001</v>
      </c>
      <c r="E1291" s="87">
        <v>5.7255069999999998E-2</v>
      </c>
    </row>
    <row r="1292" spans="1:5" x14ac:dyDescent="0.25">
      <c r="A1292" s="86" t="s">
        <v>145</v>
      </c>
      <c r="B1292" s="87">
        <v>83</v>
      </c>
      <c r="C1292" s="87" t="s">
        <v>155</v>
      </c>
      <c r="D1292" s="87">
        <v>0.14168678000000001</v>
      </c>
      <c r="E1292" s="87">
        <v>7.4330110000000005E-2</v>
      </c>
    </row>
    <row r="1293" spans="1:5" x14ac:dyDescent="0.25">
      <c r="A1293" s="86" t="s">
        <v>145</v>
      </c>
      <c r="B1293" s="87">
        <v>83</v>
      </c>
      <c r="C1293" s="87" t="s">
        <v>160</v>
      </c>
      <c r="D1293" s="87">
        <v>0.14716911999999999</v>
      </c>
      <c r="E1293" s="87">
        <v>4.0383960000000003E-2</v>
      </c>
    </row>
    <row r="1294" spans="1:5" x14ac:dyDescent="0.25">
      <c r="A1294" s="86" t="s">
        <v>145</v>
      </c>
      <c r="B1294" s="87">
        <v>83</v>
      </c>
      <c r="C1294" s="87" t="s">
        <v>153</v>
      </c>
      <c r="D1294" s="87">
        <v>0.15627171000000001</v>
      </c>
      <c r="E1294" s="87">
        <v>6.654301E-2</v>
      </c>
    </row>
    <row r="1295" spans="1:5" x14ac:dyDescent="0.25">
      <c r="A1295" s="86" t="s">
        <v>145</v>
      </c>
      <c r="B1295" s="87">
        <v>83</v>
      </c>
      <c r="C1295" s="87" t="s">
        <v>144</v>
      </c>
      <c r="D1295" s="87">
        <v>0.15872976999999999</v>
      </c>
      <c r="E1295" s="87">
        <v>8.0138070000000006E-2</v>
      </c>
    </row>
    <row r="1296" spans="1:5" x14ac:dyDescent="0.25">
      <c r="A1296" s="86" t="s">
        <v>145</v>
      </c>
      <c r="B1296" s="87">
        <v>83</v>
      </c>
      <c r="C1296" s="87" t="s">
        <v>154</v>
      </c>
      <c r="D1296" s="87">
        <v>0.16742559000000001</v>
      </c>
      <c r="E1296" s="87">
        <v>5.7345380000000001E-2</v>
      </c>
    </row>
    <row r="1297" spans="1:5" x14ac:dyDescent="0.25">
      <c r="A1297" s="86" t="s">
        <v>145</v>
      </c>
      <c r="B1297" s="87">
        <v>83</v>
      </c>
      <c r="C1297" s="87" t="s">
        <v>159</v>
      </c>
      <c r="D1297" s="87">
        <v>0.19334788</v>
      </c>
      <c r="E1297" s="87">
        <v>6.0848100000000002E-2</v>
      </c>
    </row>
    <row r="1298" spans="1:5" x14ac:dyDescent="0.25">
      <c r="A1298" s="86" t="s">
        <v>145</v>
      </c>
      <c r="B1298" s="87">
        <v>83</v>
      </c>
      <c r="C1298" s="87" t="s">
        <v>156</v>
      </c>
      <c r="D1298" s="87">
        <v>0.20406663</v>
      </c>
      <c r="E1298" s="87">
        <v>0.11413980999999999</v>
      </c>
    </row>
    <row r="1299" spans="1:5" x14ac:dyDescent="0.25">
      <c r="A1299" s="86" t="s">
        <v>145</v>
      </c>
      <c r="B1299" s="87">
        <v>83</v>
      </c>
      <c r="C1299" s="87" t="s">
        <v>149</v>
      </c>
      <c r="D1299" s="87">
        <v>0.21135440999999999</v>
      </c>
      <c r="E1299" s="87">
        <v>6.0378979999999999E-2</v>
      </c>
    </row>
    <row r="1300" spans="1:5" x14ac:dyDescent="0.25">
      <c r="A1300" s="86" t="s">
        <v>145</v>
      </c>
      <c r="B1300" s="87">
        <v>83</v>
      </c>
      <c r="C1300" s="87" t="s">
        <v>158</v>
      </c>
      <c r="D1300" s="87">
        <v>0.24369526</v>
      </c>
      <c r="E1300" s="87">
        <v>9.1051350000000003E-2</v>
      </c>
    </row>
    <row r="1301" spans="1:5" x14ac:dyDescent="0.25">
      <c r="A1301" s="86" t="s">
        <v>145</v>
      </c>
      <c r="B1301" s="87">
        <v>83</v>
      </c>
      <c r="C1301" s="87" t="s">
        <v>148</v>
      </c>
      <c r="D1301" s="87">
        <v>0.29889830000000001</v>
      </c>
      <c r="E1301" s="87">
        <v>5.8294800000000001E-2</v>
      </c>
    </row>
    <row r="1302" spans="1:5" x14ac:dyDescent="0.25">
      <c r="A1302" s="86" t="s">
        <v>145</v>
      </c>
      <c r="B1302" s="87">
        <v>83</v>
      </c>
      <c r="C1302" s="87" t="s">
        <v>152</v>
      </c>
      <c r="D1302" s="87">
        <v>0.33516124000000003</v>
      </c>
      <c r="E1302" s="87">
        <v>5.1418190000000003E-2</v>
      </c>
    </row>
    <row r="1303" spans="1:5" x14ac:dyDescent="0.25">
      <c r="A1303" s="86" t="s">
        <v>154</v>
      </c>
      <c r="B1303" s="87">
        <v>84</v>
      </c>
      <c r="C1303" s="87" t="s">
        <v>147</v>
      </c>
      <c r="D1303" s="87">
        <v>0.16575212</v>
      </c>
      <c r="E1303" s="87">
        <v>8.5500419999999994E-2</v>
      </c>
    </row>
    <row r="1304" spans="1:5" x14ac:dyDescent="0.25">
      <c r="A1304" s="86" t="s">
        <v>154</v>
      </c>
      <c r="B1304" s="87">
        <v>84</v>
      </c>
      <c r="C1304" s="87" t="s">
        <v>160</v>
      </c>
      <c r="D1304" s="87">
        <v>0.25460513000000001</v>
      </c>
      <c r="E1304" s="87">
        <v>5.4979630000000002E-2</v>
      </c>
    </row>
    <row r="1305" spans="1:5" x14ac:dyDescent="0.25">
      <c r="A1305" s="86" t="s">
        <v>154</v>
      </c>
      <c r="B1305" s="87">
        <v>84</v>
      </c>
      <c r="C1305" s="87" t="s">
        <v>9</v>
      </c>
      <c r="D1305" s="87">
        <v>0.28534557999999999</v>
      </c>
      <c r="E1305" s="87">
        <v>6.421367E-2</v>
      </c>
    </row>
    <row r="1306" spans="1:5" x14ac:dyDescent="0.25">
      <c r="A1306" s="86" t="s">
        <v>154</v>
      </c>
      <c r="B1306" s="87">
        <v>84</v>
      </c>
      <c r="C1306" s="87" t="s">
        <v>155</v>
      </c>
      <c r="D1306" s="87">
        <v>0.29697751</v>
      </c>
      <c r="E1306" s="87">
        <v>7.1403880000000003E-2</v>
      </c>
    </row>
    <row r="1307" spans="1:5" x14ac:dyDescent="0.25">
      <c r="A1307" s="86" t="s">
        <v>154</v>
      </c>
      <c r="B1307" s="87">
        <v>84</v>
      </c>
      <c r="C1307" s="87" t="s">
        <v>153</v>
      </c>
      <c r="D1307" s="87">
        <v>0.42285600000000001</v>
      </c>
      <c r="E1307" s="87">
        <v>3.718138E-2</v>
      </c>
    </row>
    <row r="1308" spans="1:5" x14ac:dyDescent="0.25">
      <c r="A1308" s="86" t="s">
        <v>154</v>
      </c>
      <c r="B1308" s="87">
        <v>84</v>
      </c>
      <c r="C1308" s="87" t="s">
        <v>149</v>
      </c>
      <c r="D1308" s="87">
        <v>0.45198279000000002</v>
      </c>
      <c r="E1308" s="87">
        <v>8.1648769999999996E-2</v>
      </c>
    </row>
    <row r="1309" spans="1:5" x14ac:dyDescent="0.25">
      <c r="A1309" s="86" t="s">
        <v>154</v>
      </c>
      <c r="B1309" s="87">
        <v>84</v>
      </c>
      <c r="C1309" s="87" t="s">
        <v>161</v>
      </c>
      <c r="D1309" s="87">
        <v>0.50087227999999995</v>
      </c>
      <c r="E1309" s="87">
        <v>6.8573309999999998E-2</v>
      </c>
    </row>
    <row r="1310" spans="1:5" x14ac:dyDescent="0.25">
      <c r="A1310" s="86" t="s">
        <v>154</v>
      </c>
      <c r="B1310" s="87">
        <v>84</v>
      </c>
      <c r="C1310" s="87" t="s">
        <v>148</v>
      </c>
      <c r="D1310" s="87">
        <v>0.83712202999999996</v>
      </c>
      <c r="E1310" s="87">
        <v>6.7806649999999996E-2</v>
      </c>
    </row>
    <row r="1311" spans="1:5" x14ac:dyDescent="0.25">
      <c r="A1311" s="86" t="s">
        <v>154</v>
      </c>
      <c r="B1311" s="87">
        <v>84</v>
      </c>
      <c r="C1311" s="87" t="s">
        <v>144</v>
      </c>
      <c r="D1311" s="87">
        <v>0.84963637000000003</v>
      </c>
      <c r="E1311" s="87">
        <v>8.6550219999999997E-2</v>
      </c>
    </row>
    <row r="1312" spans="1:5" x14ac:dyDescent="0.25">
      <c r="A1312" s="86" t="s">
        <v>154</v>
      </c>
      <c r="B1312" s="87">
        <v>84</v>
      </c>
      <c r="C1312" s="87" t="s">
        <v>152</v>
      </c>
      <c r="D1312" s="87">
        <v>0.93441377999999997</v>
      </c>
      <c r="E1312" s="87">
        <v>4.978001E-2</v>
      </c>
    </row>
    <row r="1313" spans="1:5" x14ac:dyDescent="0.25">
      <c r="A1313" s="86" t="s">
        <v>147</v>
      </c>
      <c r="B1313" s="87">
        <v>85</v>
      </c>
      <c r="C1313" s="87" t="s">
        <v>157</v>
      </c>
      <c r="D1313" s="87">
        <v>0.22957493000000001</v>
      </c>
      <c r="E1313" s="87">
        <v>5.0347929999999999E-2</v>
      </c>
    </row>
    <row r="1314" spans="1:5" x14ac:dyDescent="0.25">
      <c r="A1314" s="86" t="s">
        <v>147</v>
      </c>
      <c r="B1314" s="87">
        <v>85</v>
      </c>
      <c r="C1314" s="87" t="s">
        <v>146</v>
      </c>
      <c r="D1314" s="87">
        <v>0.41771904999999998</v>
      </c>
      <c r="E1314" s="87">
        <v>5.7114419999999999E-2</v>
      </c>
    </row>
    <row r="1315" spans="1:5" x14ac:dyDescent="0.25">
      <c r="A1315" s="86" t="s">
        <v>147</v>
      </c>
      <c r="B1315" s="87">
        <v>85</v>
      </c>
      <c r="C1315" s="87" t="s">
        <v>150</v>
      </c>
      <c r="D1315" s="87">
        <v>0.50666034000000004</v>
      </c>
      <c r="E1315" s="87">
        <v>6.2201819999999998E-2</v>
      </c>
    </row>
    <row r="1316" spans="1:5" x14ac:dyDescent="0.25">
      <c r="A1316" s="86" t="s">
        <v>147</v>
      </c>
      <c r="B1316" s="87">
        <v>85</v>
      </c>
      <c r="C1316" s="87" t="s">
        <v>145</v>
      </c>
      <c r="D1316" s="87">
        <v>0.63515779999999999</v>
      </c>
      <c r="E1316" s="87">
        <v>4.7830600000000001E-2</v>
      </c>
    </row>
    <row r="1317" spans="1:5" x14ac:dyDescent="0.25">
      <c r="A1317" s="86" t="s">
        <v>147</v>
      </c>
      <c r="B1317" s="87">
        <v>85</v>
      </c>
      <c r="C1317" s="87" t="s">
        <v>154</v>
      </c>
      <c r="D1317" s="87">
        <v>0.83462537999999997</v>
      </c>
      <c r="E1317" s="87">
        <v>7.9546829999999999E-2</v>
      </c>
    </row>
    <row r="1318" spans="1:5" x14ac:dyDescent="0.25">
      <c r="A1318" s="86" t="s">
        <v>147</v>
      </c>
      <c r="B1318" s="87">
        <v>85</v>
      </c>
      <c r="C1318" s="87" t="s">
        <v>160</v>
      </c>
      <c r="D1318" s="87">
        <v>0.90082386999999997</v>
      </c>
      <c r="E1318" s="87">
        <v>3.8271380000000001E-2</v>
      </c>
    </row>
    <row r="1319" spans="1:5" x14ac:dyDescent="0.25">
      <c r="A1319" s="86" t="s">
        <v>147</v>
      </c>
      <c r="B1319" s="87">
        <v>85</v>
      </c>
      <c r="C1319" s="87" t="s">
        <v>152</v>
      </c>
      <c r="D1319" s="87">
        <v>0.91610625000000001</v>
      </c>
      <c r="E1319" s="87">
        <v>4.6480590000000002E-2</v>
      </c>
    </row>
    <row r="1320" spans="1:5" x14ac:dyDescent="0.25">
      <c r="A1320" s="86" t="s">
        <v>147</v>
      </c>
      <c r="B1320" s="87">
        <v>85</v>
      </c>
      <c r="C1320" s="87" t="s">
        <v>155</v>
      </c>
      <c r="D1320" s="87">
        <v>0.91708283000000002</v>
      </c>
      <c r="E1320" s="87">
        <v>5.8959150000000002E-2</v>
      </c>
    </row>
    <row r="1321" spans="1:5" x14ac:dyDescent="0.25">
      <c r="A1321" s="86" t="s">
        <v>147</v>
      </c>
      <c r="B1321" s="87">
        <v>85</v>
      </c>
      <c r="C1321" s="87" t="s">
        <v>149</v>
      </c>
      <c r="D1321" s="87">
        <v>0.92772138000000004</v>
      </c>
      <c r="E1321" s="87">
        <v>4.1541139999999997E-2</v>
      </c>
    </row>
    <row r="1322" spans="1:5" x14ac:dyDescent="0.25">
      <c r="A1322" s="86" t="s">
        <v>147</v>
      </c>
      <c r="B1322" s="87">
        <v>85</v>
      </c>
      <c r="C1322" s="87" t="s">
        <v>158</v>
      </c>
      <c r="D1322" s="87">
        <v>0.97369817999999997</v>
      </c>
      <c r="E1322" s="87">
        <v>4.4124370000000003E-2</v>
      </c>
    </row>
    <row r="1323" spans="1:5" x14ac:dyDescent="0.25">
      <c r="A1323" s="86" t="s">
        <v>147</v>
      </c>
      <c r="B1323" s="87">
        <v>85</v>
      </c>
      <c r="C1323" s="87" t="s">
        <v>148</v>
      </c>
      <c r="D1323" s="87">
        <v>1.0177722499999999</v>
      </c>
      <c r="E1323" s="87">
        <v>7.0654439999999999E-2</v>
      </c>
    </row>
    <row r="1324" spans="1:5" x14ac:dyDescent="0.25">
      <c r="A1324" s="86" t="s">
        <v>147</v>
      </c>
      <c r="B1324" s="87">
        <v>85</v>
      </c>
      <c r="C1324" s="87" t="s">
        <v>153</v>
      </c>
      <c r="D1324" s="87">
        <v>1.01815696</v>
      </c>
      <c r="E1324" s="87">
        <v>3.8571050000000003E-2</v>
      </c>
    </row>
    <row r="1325" spans="1:5" x14ac:dyDescent="0.25">
      <c r="A1325" s="86" t="s">
        <v>147</v>
      </c>
      <c r="B1325" s="87">
        <v>85</v>
      </c>
      <c r="C1325" s="87" t="s">
        <v>159</v>
      </c>
      <c r="D1325" s="87">
        <v>1.0615004800000001</v>
      </c>
      <c r="E1325" s="87">
        <v>6.2762890000000002E-2</v>
      </c>
    </row>
    <row r="1326" spans="1:5" x14ac:dyDescent="0.25">
      <c r="A1326" s="86" t="s">
        <v>147</v>
      </c>
      <c r="B1326" s="87">
        <v>85</v>
      </c>
      <c r="C1326" s="87" t="s">
        <v>156</v>
      </c>
      <c r="D1326" s="87">
        <v>1.0714502699999999</v>
      </c>
      <c r="E1326" s="87">
        <v>8.2537749999999993E-2</v>
      </c>
    </row>
    <row r="1327" spans="1:5" x14ac:dyDescent="0.25">
      <c r="A1327" s="86" t="s">
        <v>147</v>
      </c>
      <c r="B1327" s="87">
        <v>85</v>
      </c>
      <c r="C1327" s="87" t="s">
        <v>161</v>
      </c>
      <c r="D1327" s="87">
        <v>1.1356515899999999</v>
      </c>
      <c r="E1327" s="87">
        <v>7.4044239999999997E-2</v>
      </c>
    </row>
    <row r="1328" spans="1:5" x14ac:dyDescent="0.25">
      <c r="A1328" s="86" t="s">
        <v>147</v>
      </c>
      <c r="B1328" s="87">
        <v>85</v>
      </c>
      <c r="C1328" s="87" t="s">
        <v>9</v>
      </c>
      <c r="D1328" s="87">
        <v>1.1411073</v>
      </c>
      <c r="E1328" s="87">
        <v>6.6291089999999997E-2</v>
      </c>
    </row>
    <row r="1329" spans="1:5" x14ac:dyDescent="0.25">
      <c r="A1329" s="86" t="s">
        <v>147</v>
      </c>
      <c r="B1329" s="87">
        <v>85</v>
      </c>
      <c r="C1329" s="87" t="s">
        <v>151</v>
      </c>
      <c r="D1329" s="87">
        <v>1.14830527</v>
      </c>
      <c r="E1329" s="87">
        <v>5.9598819999999997E-2</v>
      </c>
    </row>
    <row r="1330" spans="1:5" x14ac:dyDescent="0.25">
      <c r="A1330" s="86" t="s">
        <v>9</v>
      </c>
      <c r="B1330" s="87">
        <v>86</v>
      </c>
      <c r="C1330" s="87" t="s">
        <v>153</v>
      </c>
      <c r="D1330" s="87">
        <v>0.16235331</v>
      </c>
      <c r="E1330" s="87">
        <v>4.376414E-2</v>
      </c>
    </row>
    <row r="1331" spans="1:5" x14ac:dyDescent="0.25">
      <c r="A1331" s="86" t="s">
        <v>9</v>
      </c>
      <c r="B1331" s="87">
        <v>86</v>
      </c>
      <c r="C1331" s="87" t="s">
        <v>145</v>
      </c>
      <c r="D1331" s="87">
        <v>0.27846997000000001</v>
      </c>
      <c r="E1331" s="87">
        <v>8.5638519999999996E-2</v>
      </c>
    </row>
    <row r="1332" spans="1:5" x14ac:dyDescent="0.25">
      <c r="A1332" s="86" t="s">
        <v>9</v>
      </c>
      <c r="B1332" s="87">
        <v>86</v>
      </c>
      <c r="C1332" s="87" t="s">
        <v>149</v>
      </c>
      <c r="D1332" s="87">
        <v>0.28545155999999999</v>
      </c>
      <c r="E1332" s="87">
        <v>4.5232599999999998E-2</v>
      </c>
    </row>
    <row r="1333" spans="1:5" x14ac:dyDescent="0.25">
      <c r="A1333" s="86" t="s">
        <v>9</v>
      </c>
      <c r="B1333" s="87">
        <v>86</v>
      </c>
      <c r="C1333" s="87" t="s">
        <v>155</v>
      </c>
      <c r="D1333" s="87">
        <v>0.35429397000000001</v>
      </c>
      <c r="E1333" s="87">
        <v>7.7545840000000005E-2</v>
      </c>
    </row>
    <row r="1334" spans="1:5" x14ac:dyDescent="0.25">
      <c r="A1334" s="86" t="s">
        <v>9</v>
      </c>
      <c r="B1334" s="87">
        <v>86</v>
      </c>
      <c r="C1334" s="87" t="s">
        <v>148</v>
      </c>
      <c r="D1334" s="87">
        <v>0.50186849</v>
      </c>
      <c r="E1334" s="87">
        <v>5.484849E-2</v>
      </c>
    </row>
    <row r="1335" spans="1:5" x14ac:dyDescent="0.25">
      <c r="A1335" s="86" t="s">
        <v>9</v>
      </c>
      <c r="B1335" s="87">
        <v>86</v>
      </c>
      <c r="C1335" s="87" t="s">
        <v>152</v>
      </c>
      <c r="D1335" s="87">
        <v>0.50394150000000004</v>
      </c>
      <c r="E1335" s="87">
        <v>4.3708070000000002E-2</v>
      </c>
    </row>
    <row r="1336" spans="1:5" x14ac:dyDescent="0.25">
      <c r="A1336" s="86" t="s">
        <v>9</v>
      </c>
      <c r="B1336" s="87">
        <v>86</v>
      </c>
      <c r="C1336" s="87" t="s">
        <v>147</v>
      </c>
      <c r="D1336" s="87">
        <v>0.61692712999999999</v>
      </c>
      <c r="E1336" s="87">
        <v>4.6311860000000003E-2</v>
      </c>
    </row>
    <row r="1337" spans="1:5" x14ac:dyDescent="0.25">
      <c r="A1337" s="86" t="s">
        <v>152</v>
      </c>
      <c r="B1337" s="87">
        <v>87</v>
      </c>
      <c r="C1337" s="87" t="s">
        <v>159</v>
      </c>
      <c r="D1337" s="87">
        <v>0.14574641999999999</v>
      </c>
      <c r="E1337" s="87">
        <v>9.4588820000000004E-2</v>
      </c>
    </row>
    <row r="1338" spans="1:5" x14ac:dyDescent="0.25">
      <c r="A1338" s="86" t="s">
        <v>152</v>
      </c>
      <c r="B1338" s="87">
        <v>87</v>
      </c>
      <c r="C1338" s="87" t="s">
        <v>160</v>
      </c>
      <c r="D1338" s="87">
        <v>0.15043496000000001</v>
      </c>
      <c r="E1338" s="87">
        <v>6.6000550000000005E-2</v>
      </c>
    </row>
    <row r="1339" spans="1:5" x14ac:dyDescent="0.25">
      <c r="A1339" s="86" t="s">
        <v>152</v>
      </c>
      <c r="B1339" s="87">
        <v>87</v>
      </c>
      <c r="C1339" s="87" t="s">
        <v>147</v>
      </c>
      <c r="D1339" s="87">
        <v>0.17165883000000001</v>
      </c>
      <c r="E1339" s="87">
        <v>5.3908159999999997E-2</v>
      </c>
    </row>
    <row r="1340" spans="1:5" x14ac:dyDescent="0.25">
      <c r="A1340" s="86" t="s">
        <v>152</v>
      </c>
      <c r="B1340" s="87">
        <v>87</v>
      </c>
      <c r="C1340" s="87" t="s">
        <v>153</v>
      </c>
      <c r="D1340" s="87">
        <v>0.18353038999999999</v>
      </c>
      <c r="E1340" s="87">
        <v>4.385729E-2</v>
      </c>
    </row>
    <row r="1341" spans="1:5" x14ac:dyDescent="0.25">
      <c r="A1341" s="86" t="s">
        <v>152</v>
      </c>
      <c r="B1341" s="87">
        <v>87</v>
      </c>
      <c r="C1341" s="87" t="s">
        <v>158</v>
      </c>
      <c r="D1341" s="87">
        <v>0.23561134</v>
      </c>
      <c r="E1341" s="87">
        <v>7.1476369999999997E-2</v>
      </c>
    </row>
    <row r="1342" spans="1:5" x14ac:dyDescent="0.25">
      <c r="A1342" s="86" t="s">
        <v>152</v>
      </c>
      <c r="B1342" s="87">
        <v>87</v>
      </c>
      <c r="C1342" s="87" t="s">
        <v>9</v>
      </c>
      <c r="D1342" s="87">
        <v>0.24776328</v>
      </c>
      <c r="E1342" s="87">
        <v>5.9847129999999998E-2</v>
      </c>
    </row>
    <row r="1343" spans="1:5" x14ac:dyDescent="0.25">
      <c r="A1343" s="86" t="s">
        <v>152</v>
      </c>
      <c r="B1343" s="87">
        <v>87</v>
      </c>
      <c r="C1343" s="87" t="s">
        <v>151</v>
      </c>
      <c r="D1343" s="87">
        <v>0.271538</v>
      </c>
      <c r="E1343" s="87">
        <v>6.4493510000000004E-2</v>
      </c>
    </row>
    <row r="1344" spans="1:5" x14ac:dyDescent="0.25">
      <c r="A1344" s="86" t="s">
        <v>152</v>
      </c>
      <c r="B1344" s="87">
        <v>87</v>
      </c>
      <c r="C1344" s="87" t="s">
        <v>157</v>
      </c>
      <c r="D1344" s="87">
        <v>0.28603012</v>
      </c>
      <c r="E1344" s="87">
        <v>7.7231910000000001E-2</v>
      </c>
    </row>
    <row r="1345" spans="1:5" x14ac:dyDescent="0.25">
      <c r="A1345" s="86" t="s">
        <v>152</v>
      </c>
      <c r="B1345" s="87">
        <v>87</v>
      </c>
      <c r="C1345" s="87" t="s">
        <v>156</v>
      </c>
      <c r="D1345" s="87">
        <v>0.36060742000000001</v>
      </c>
      <c r="E1345" s="87">
        <v>7.0665549999999994E-2</v>
      </c>
    </row>
    <row r="1346" spans="1:5" x14ac:dyDescent="0.25">
      <c r="A1346" s="86" t="s">
        <v>152</v>
      </c>
      <c r="B1346" s="87">
        <v>87</v>
      </c>
      <c r="C1346" s="87" t="s">
        <v>149</v>
      </c>
      <c r="D1346" s="87">
        <v>0.36856473000000001</v>
      </c>
      <c r="E1346" s="87">
        <v>6.6183400000000003E-2</v>
      </c>
    </row>
    <row r="1347" spans="1:5" x14ac:dyDescent="0.25">
      <c r="A1347" s="86" t="s">
        <v>152</v>
      </c>
      <c r="B1347" s="87">
        <v>87</v>
      </c>
      <c r="C1347" s="87" t="s">
        <v>154</v>
      </c>
      <c r="D1347" s="87">
        <v>0.51782797000000003</v>
      </c>
      <c r="E1347" s="87">
        <v>6.4895670000000003E-2</v>
      </c>
    </row>
    <row r="1348" spans="1:5" x14ac:dyDescent="0.25">
      <c r="A1348" s="86" t="s">
        <v>152</v>
      </c>
      <c r="B1348" s="87">
        <v>87</v>
      </c>
      <c r="C1348" s="87" t="s">
        <v>144</v>
      </c>
      <c r="D1348" s="87">
        <v>0.81564910000000002</v>
      </c>
      <c r="E1348" s="87">
        <v>5.9253750000000001E-2</v>
      </c>
    </row>
    <row r="1349" spans="1:5" x14ac:dyDescent="0.25">
      <c r="A1349" s="86" t="s">
        <v>152</v>
      </c>
      <c r="B1349" s="87">
        <v>87</v>
      </c>
      <c r="C1349" s="87" t="s">
        <v>145</v>
      </c>
      <c r="D1349" s="87">
        <v>1.16267578</v>
      </c>
      <c r="E1349" s="87">
        <v>6.7163349999999997E-2</v>
      </c>
    </row>
    <row r="1350" spans="1:5" x14ac:dyDescent="0.25">
      <c r="A1350" s="86" t="s">
        <v>158</v>
      </c>
      <c r="B1350" s="87">
        <v>88</v>
      </c>
      <c r="C1350" s="87" t="s">
        <v>157</v>
      </c>
      <c r="D1350" s="87">
        <v>0.46502157</v>
      </c>
      <c r="E1350" s="87">
        <v>4.5452619999999999E-2</v>
      </c>
    </row>
    <row r="1351" spans="1:5" x14ac:dyDescent="0.25">
      <c r="A1351" s="86" t="s">
        <v>158</v>
      </c>
      <c r="B1351" s="87">
        <v>88</v>
      </c>
      <c r="C1351" s="87" t="s">
        <v>144</v>
      </c>
      <c r="D1351" s="87">
        <v>0.65546844999999998</v>
      </c>
      <c r="E1351" s="87">
        <v>6.856872E-2</v>
      </c>
    </row>
    <row r="1352" spans="1:5" x14ac:dyDescent="0.25">
      <c r="A1352" s="86" t="s">
        <v>158</v>
      </c>
      <c r="B1352" s="87">
        <v>88</v>
      </c>
      <c r="C1352" s="87" t="s">
        <v>152</v>
      </c>
      <c r="D1352" s="87">
        <v>0.85259180000000001</v>
      </c>
      <c r="E1352" s="87">
        <v>6.5014730000000007E-2</v>
      </c>
    </row>
    <row r="1353" spans="1:5" x14ac:dyDescent="0.25">
      <c r="A1353" s="86" t="s">
        <v>158</v>
      </c>
      <c r="B1353" s="87">
        <v>88</v>
      </c>
      <c r="C1353" s="87" t="s">
        <v>159</v>
      </c>
      <c r="D1353" s="87">
        <v>0.87272103000000001</v>
      </c>
      <c r="E1353" s="87">
        <v>4.7793120000000001E-2</v>
      </c>
    </row>
    <row r="1354" spans="1:5" x14ac:dyDescent="0.25">
      <c r="A1354" s="86" t="s">
        <v>158</v>
      </c>
      <c r="B1354" s="87">
        <v>88</v>
      </c>
      <c r="C1354" s="87" t="s">
        <v>155</v>
      </c>
      <c r="D1354" s="87">
        <v>0.92553770999999996</v>
      </c>
      <c r="E1354" s="87">
        <v>4.4784209999999998E-2</v>
      </c>
    </row>
    <row r="1355" spans="1:5" x14ac:dyDescent="0.25">
      <c r="A1355" s="86" t="s">
        <v>158</v>
      </c>
      <c r="B1355" s="87">
        <v>88</v>
      </c>
      <c r="C1355" s="87" t="s">
        <v>147</v>
      </c>
      <c r="D1355" s="87">
        <v>0.93078346999999995</v>
      </c>
      <c r="E1355" s="87">
        <v>7.2810529999999998E-2</v>
      </c>
    </row>
    <row r="1356" spans="1:5" x14ac:dyDescent="0.25">
      <c r="A1356" s="86" t="s">
        <v>158</v>
      </c>
      <c r="B1356" s="87">
        <v>88</v>
      </c>
      <c r="C1356" s="87" t="s">
        <v>150</v>
      </c>
      <c r="D1356" s="87">
        <v>0.93087112999999999</v>
      </c>
      <c r="E1356" s="87">
        <v>5.5173470000000002E-2</v>
      </c>
    </row>
    <row r="1357" spans="1:5" x14ac:dyDescent="0.25">
      <c r="A1357" s="86" t="s">
        <v>158</v>
      </c>
      <c r="B1357" s="87">
        <v>88</v>
      </c>
      <c r="C1357" s="87" t="s">
        <v>160</v>
      </c>
      <c r="D1357" s="87">
        <v>0.94031171000000002</v>
      </c>
      <c r="E1357" s="87">
        <v>6.5116209999999994E-2</v>
      </c>
    </row>
    <row r="1358" spans="1:5" x14ac:dyDescent="0.25">
      <c r="A1358" s="86" t="s">
        <v>158</v>
      </c>
      <c r="B1358" s="87">
        <v>88</v>
      </c>
      <c r="C1358" s="87" t="s">
        <v>9</v>
      </c>
      <c r="D1358" s="87">
        <v>0.94120935999999999</v>
      </c>
      <c r="E1358" s="87">
        <v>4.8801799999999999E-2</v>
      </c>
    </row>
    <row r="1359" spans="1:5" x14ac:dyDescent="0.25">
      <c r="A1359" s="86" t="s">
        <v>158</v>
      </c>
      <c r="B1359" s="87">
        <v>88</v>
      </c>
      <c r="C1359" s="87" t="s">
        <v>161</v>
      </c>
      <c r="D1359" s="87">
        <v>0.99763115000000002</v>
      </c>
      <c r="E1359" s="87">
        <v>8.3393400000000006E-2</v>
      </c>
    </row>
    <row r="1360" spans="1:5" x14ac:dyDescent="0.25">
      <c r="A1360" s="86" t="s">
        <v>158</v>
      </c>
      <c r="B1360" s="87">
        <v>88</v>
      </c>
      <c r="C1360" s="87" t="s">
        <v>149</v>
      </c>
      <c r="D1360" s="87">
        <v>1.01863836</v>
      </c>
      <c r="E1360" s="87">
        <v>4.2693200000000001E-2</v>
      </c>
    </row>
    <row r="1361" spans="1:5" x14ac:dyDescent="0.25">
      <c r="A1361" s="86" t="s">
        <v>158</v>
      </c>
      <c r="B1361" s="87">
        <v>88</v>
      </c>
      <c r="C1361" s="87" t="s">
        <v>153</v>
      </c>
      <c r="D1361" s="87">
        <v>1.05520905</v>
      </c>
      <c r="E1361" s="87">
        <v>7.5398430000000002E-2</v>
      </c>
    </row>
    <row r="1362" spans="1:5" x14ac:dyDescent="0.25">
      <c r="A1362" s="86" t="s">
        <v>158</v>
      </c>
      <c r="B1362" s="87">
        <v>88</v>
      </c>
      <c r="C1362" s="87" t="s">
        <v>156</v>
      </c>
      <c r="D1362" s="87">
        <v>1.08842208</v>
      </c>
      <c r="E1362" s="87">
        <v>4.5582459999999998E-2</v>
      </c>
    </row>
    <row r="1363" spans="1:5" x14ac:dyDescent="0.25">
      <c r="A1363" s="86" t="s">
        <v>158</v>
      </c>
      <c r="B1363" s="87">
        <v>88</v>
      </c>
      <c r="C1363" s="87" t="s">
        <v>143</v>
      </c>
      <c r="D1363" s="87">
        <v>1.12185227</v>
      </c>
      <c r="E1363" s="87">
        <v>5.0875219999999999E-2</v>
      </c>
    </row>
    <row r="1364" spans="1:5" x14ac:dyDescent="0.25">
      <c r="A1364" s="86" t="s">
        <v>146</v>
      </c>
      <c r="B1364" s="87">
        <v>89</v>
      </c>
      <c r="C1364" s="87" t="s">
        <v>157</v>
      </c>
      <c r="D1364" s="87">
        <v>0.16626114</v>
      </c>
      <c r="E1364" s="87">
        <v>4.7957260000000002E-2</v>
      </c>
    </row>
    <row r="1365" spans="1:5" x14ac:dyDescent="0.25">
      <c r="A1365" s="86" t="s">
        <v>146</v>
      </c>
      <c r="B1365" s="87">
        <v>89</v>
      </c>
      <c r="C1365" s="87" t="s">
        <v>158</v>
      </c>
      <c r="D1365" s="87">
        <v>0.64621673999999996</v>
      </c>
      <c r="E1365" s="87">
        <v>3.8449480000000001E-2</v>
      </c>
    </row>
    <row r="1366" spans="1:5" x14ac:dyDescent="0.25">
      <c r="A1366" s="86" t="s">
        <v>146</v>
      </c>
      <c r="B1366" s="87">
        <v>89</v>
      </c>
      <c r="C1366" s="87" t="s">
        <v>159</v>
      </c>
      <c r="D1366" s="87">
        <v>0.66062226999999996</v>
      </c>
      <c r="E1366" s="87">
        <v>4.9291479999999999E-2</v>
      </c>
    </row>
    <row r="1367" spans="1:5" x14ac:dyDescent="0.25">
      <c r="A1367" s="86" t="s">
        <v>146</v>
      </c>
      <c r="B1367" s="87">
        <v>89</v>
      </c>
      <c r="C1367" s="87" t="s">
        <v>144</v>
      </c>
      <c r="D1367" s="87">
        <v>0.75664841999999999</v>
      </c>
      <c r="E1367" s="87">
        <v>5.0527429999999998E-2</v>
      </c>
    </row>
    <row r="1368" spans="1:5" x14ac:dyDescent="0.25">
      <c r="A1368" s="86" t="s">
        <v>146</v>
      </c>
      <c r="B1368" s="87">
        <v>89</v>
      </c>
      <c r="C1368" s="87" t="s">
        <v>143</v>
      </c>
      <c r="D1368" s="87">
        <v>0.86867169</v>
      </c>
      <c r="E1368" s="87">
        <v>6.1464159999999997E-2</v>
      </c>
    </row>
    <row r="1369" spans="1:5" x14ac:dyDescent="0.25">
      <c r="A1369" s="86" t="s">
        <v>146</v>
      </c>
      <c r="B1369" s="87">
        <v>89</v>
      </c>
      <c r="C1369" s="87" t="s">
        <v>155</v>
      </c>
      <c r="D1369" s="87">
        <v>0.88972620999999996</v>
      </c>
      <c r="E1369" s="87">
        <v>4.1073619999999998E-2</v>
      </c>
    </row>
    <row r="1370" spans="1:5" x14ac:dyDescent="0.25">
      <c r="A1370" s="86" t="s">
        <v>146</v>
      </c>
      <c r="B1370" s="87">
        <v>89</v>
      </c>
      <c r="C1370" s="87" t="s">
        <v>153</v>
      </c>
      <c r="D1370" s="87">
        <v>0.89155508000000006</v>
      </c>
      <c r="E1370" s="87">
        <v>3.5065039999999999E-2</v>
      </c>
    </row>
    <row r="1371" spans="1:5" x14ac:dyDescent="0.25">
      <c r="A1371" s="86" t="s">
        <v>146</v>
      </c>
      <c r="B1371" s="87">
        <v>89</v>
      </c>
      <c r="C1371" s="87" t="s">
        <v>160</v>
      </c>
      <c r="D1371" s="87">
        <v>0.89908376000000001</v>
      </c>
      <c r="E1371" s="87">
        <v>3.2312849999999997E-2</v>
      </c>
    </row>
    <row r="1372" spans="1:5" x14ac:dyDescent="0.25">
      <c r="A1372" s="86" t="s">
        <v>146</v>
      </c>
      <c r="B1372" s="87">
        <v>89</v>
      </c>
      <c r="C1372" s="87" t="s">
        <v>154</v>
      </c>
      <c r="D1372" s="87">
        <v>0.90775549</v>
      </c>
      <c r="E1372" s="87">
        <v>4.9856940000000002E-2</v>
      </c>
    </row>
    <row r="1373" spans="1:5" x14ac:dyDescent="0.25">
      <c r="A1373" s="86" t="s">
        <v>146</v>
      </c>
      <c r="B1373" s="87">
        <v>89</v>
      </c>
      <c r="C1373" s="87" t="s">
        <v>149</v>
      </c>
      <c r="D1373" s="87">
        <v>0.92165518999999996</v>
      </c>
      <c r="E1373" s="87">
        <v>3.4411949999999997E-2</v>
      </c>
    </row>
    <row r="1374" spans="1:5" x14ac:dyDescent="0.25">
      <c r="A1374" s="86" t="s">
        <v>146</v>
      </c>
      <c r="B1374" s="87">
        <v>89</v>
      </c>
      <c r="C1374" s="87" t="s">
        <v>147</v>
      </c>
      <c r="D1374" s="87">
        <v>0.92506807999999996</v>
      </c>
      <c r="E1374" s="87">
        <v>2.9697359999999999E-2</v>
      </c>
    </row>
    <row r="1375" spans="1:5" x14ac:dyDescent="0.25">
      <c r="A1375" s="86" t="s">
        <v>146</v>
      </c>
      <c r="B1375" s="87">
        <v>89</v>
      </c>
      <c r="C1375" s="87" t="s">
        <v>161</v>
      </c>
      <c r="D1375" s="87">
        <v>0.93604438999999995</v>
      </c>
      <c r="E1375" s="87">
        <v>6.0391390000000003E-2</v>
      </c>
    </row>
    <row r="1376" spans="1:5" x14ac:dyDescent="0.25">
      <c r="A1376" s="86" t="s">
        <v>146</v>
      </c>
      <c r="B1376" s="87">
        <v>89</v>
      </c>
      <c r="C1376" s="87" t="s">
        <v>148</v>
      </c>
      <c r="D1376" s="87">
        <v>0.94704080999999996</v>
      </c>
      <c r="E1376" s="87">
        <v>5.243341E-2</v>
      </c>
    </row>
    <row r="1377" spans="1:5" x14ac:dyDescent="0.25">
      <c r="A1377" s="86" t="s">
        <v>146</v>
      </c>
      <c r="B1377" s="87">
        <v>89</v>
      </c>
      <c r="C1377" s="87" t="s">
        <v>150</v>
      </c>
      <c r="D1377" s="87">
        <v>0.94773105000000002</v>
      </c>
      <c r="E1377" s="87">
        <v>4.8255949999999999E-2</v>
      </c>
    </row>
    <row r="1378" spans="1:5" x14ac:dyDescent="0.25">
      <c r="A1378" s="86" t="s">
        <v>146</v>
      </c>
      <c r="B1378" s="87">
        <v>89</v>
      </c>
      <c r="C1378" s="87" t="s">
        <v>9</v>
      </c>
      <c r="D1378" s="87">
        <v>0.95938975000000004</v>
      </c>
      <c r="E1378" s="87">
        <v>3.6671090000000003E-2</v>
      </c>
    </row>
    <row r="1379" spans="1:5" x14ac:dyDescent="0.25">
      <c r="A1379" s="86" t="s">
        <v>146</v>
      </c>
      <c r="B1379" s="87">
        <v>89</v>
      </c>
      <c r="C1379" s="87" t="s">
        <v>152</v>
      </c>
      <c r="D1379" s="87">
        <v>0.96057570000000003</v>
      </c>
      <c r="E1379" s="87">
        <v>4.1726300000000001E-2</v>
      </c>
    </row>
    <row r="1380" spans="1:5" x14ac:dyDescent="0.25">
      <c r="A1380" s="86" t="s">
        <v>146</v>
      </c>
      <c r="B1380" s="87">
        <v>89</v>
      </c>
      <c r="C1380" s="87" t="s">
        <v>156</v>
      </c>
      <c r="D1380" s="87">
        <v>0.96159981999999999</v>
      </c>
      <c r="E1380" s="87">
        <v>5.4978140000000002E-2</v>
      </c>
    </row>
    <row r="1381" spans="1:5" x14ac:dyDescent="0.25">
      <c r="A1381" s="86" t="s">
        <v>146</v>
      </c>
      <c r="B1381" s="87">
        <v>89</v>
      </c>
      <c r="C1381" s="87" t="s">
        <v>145</v>
      </c>
      <c r="D1381" s="87">
        <v>0.99658862999999998</v>
      </c>
      <c r="E1381" s="87">
        <v>7.0598789999999995E-2</v>
      </c>
    </row>
    <row r="1382" spans="1:5" x14ac:dyDescent="0.25">
      <c r="A1382" s="86" t="s">
        <v>146</v>
      </c>
      <c r="B1382" s="87">
        <v>89</v>
      </c>
      <c r="C1382" s="87" t="s">
        <v>151</v>
      </c>
      <c r="D1382" s="87">
        <v>1.0383349900000001</v>
      </c>
      <c r="E1382" s="87">
        <v>7.2032620000000006E-2</v>
      </c>
    </row>
    <row r="1383" spans="1:5" x14ac:dyDescent="0.25">
      <c r="A1383" s="86" t="s">
        <v>155</v>
      </c>
      <c r="B1383" s="87">
        <v>90</v>
      </c>
      <c r="C1383" s="87" t="s">
        <v>145</v>
      </c>
      <c r="D1383" s="87">
        <v>7.4687130000000004E-2</v>
      </c>
      <c r="E1383" s="87">
        <v>6.7436750000000004E-2</v>
      </c>
    </row>
    <row r="1384" spans="1:5" x14ac:dyDescent="0.25">
      <c r="A1384" s="86" t="s">
        <v>155</v>
      </c>
      <c r="B1384" s="87">
        <v>90</v>
      </c>
      <c r="C1384" s="87" t="s">
        <v>154</v>
      </c>
      <c r="D1384" s="87">
        <v>9.6889699999999995E-2</v>
      </c>
      <c r="E1384" s="87">
        <v>5.6402929999999997E-2</v>
      </c>
    </row>
    <row r="1385" spans="1:5" x14ac:dyDescent="0.25">
      <c r="A1385" s="86" t="s">
        <v>155</v>
      </c>
      <c r="B1385" s="87">
        <v>90</v>
      </c>
      <c r="C1385" s="87" t="s">
        <v>150</v>
      </c>
      <c r="D1385" s="87">
        <v>0.1133894</v>
      </c>
      <c r="E1385" s="87">
        <v>4.5563939999999997E-2</v>
      </c>
    </row>
    <row r="1386" spans="1:5" x14ac:dyDescent="0.25">
      <c r="A1386" s="86" t="s">
        <v>155</v>
      </c>
      <c r="B1386" s="87">
        <v>90</v>
      </c>
      <c r="C1386" s="87" t="s">
        <v>156</v>
      </c>
      <c r="D1386" s="87">
        <v>0.13615029000000001</v>
      </c>
      <c r="E1386" s="87">
        <v>6.3789730000000003E-2</v>
      </c>
    </row>
    <row r="1387" spans="1:5" x14ac:dyDescent="0.25">
      <c r="A1387" s="86" t="s">
        <v>155</v>
      </c>
      <c r="B1387" s="87">
        <v>90</v>
      </c>
      <c r="C1387" s="87" t="s">
        <v>160</v>
      </c>
      <c r="D1387" s="87">
        <v>0.15408078</v>
      </c>
      <c r="E1387" s="87">
        <v>3.6016260000000001E-2</v>
      </c>
    </row>
    <row r="1388" spans="1:5" x14ac:dyDescent="0.25">
      <c r="A1388" s="86" t="s">
        <v>155</v>
      </c>
      <c r="B1388" s="87">
        <v>90</v>
      </c>
      <c r="C1388" s="87" t="s">
        <v>144</v>
      </c>
      <c r="D1388" s="87">
        <v>0.16231298999999999</v>
      </c>
      <c r="E1388" s="87">
        <v>6.2852019999999995E-2</v>
      </c>
    </row>
    <row r="1389" spans="1:5" x14ac:dyDescent="0.25">
      <c r="A1389" s="86" t="s">
        <v>155</v>
      </c>
      <c r="B1389" s="87">
        <v>90</v>
      </c>
      <c r="C1389" s="87" t="s">
        <v>153</v>
      </c>
      <c r="D1389" s="87">
        <v>0.16374345000000001</v>
      </c>
      <c r="E1389" s="87">
        <v>3.8796079999999997E-2</v>
      </c>
    </row>
    <row r="1390" spans="1:5" x14ac:dyDescent="0.25">
      <c r="A1390" s="86" t="s">
        <v>155</v>
      </c>
      <c r="B1390" s="87">
        <v>90</v>
      </c>
      <c r="C1390" s="87" t="s">
        <v>151</v>
      </c>
      <c r="D1390" s="87">
        <v>0.16618980999999999</v>
      </c>
      <c r="E1390" s="87">
        <v>6.2404220000000003E-2</v>
      </c>
    </row>
    <row r="1391" spans="1:5" x14ac:dyDescent="0.25">
      <c r="A1391" s="86" t="s">
        <v>155</v>
      </c>
      <c r="B1391" s="87">
        <v>90</v>
      </c>
      <c r="C1391" s="87" t="s">
        <v>159</v>
      </c>
      <c r="D1391" s="87">
        <v>0.17252049999999999</v>
      </c>
      <c r="E1391" s="87">
        <v>7.0384310000000005E-2</v>
      </c>
    </row>
    <row r="1392" spans="1:5" x14ac:dyDescent="0.25">
      <c r="A1392" s="86" t="s">
        <v>155</v>
      </c>
      <c r="B1392" s="87">
        <v>90</v>
      </c>
      <c r="C1392" s="87" t="s">
        <v>146</v>
      </c>
      <c r="D1392" s="87">
        <v>0.19049334000000001</v>
      </c>
      <c r="E1392" s="87">
        <v>6.124661E-2</v>
      </c>
    </row>
    <row r="1393" spans="1:5" x14ac:dyDescent="0.25">
      <c r="A1393" s="86" t="s">
        <v>155</v>
      </c>
      <c r="B1393" s="87">
        <v>90</v>
      </c>
      <c r="C1393" s="87" t="s">
        <v>157</v>
      </c>
      <c r="D1393" s="87">
        <v>0.19202781999999999</v>
      </c>
      <c r="E1393" s="87">
        <v>5.0594710000000001E-2</v>
      </c>
    </row>
    <row r="1394" spans="1:5" x14ac:dyDescent="0.25">
      <c r="A1394" s="86" t="s">
        <v>155</v>
      </c>
      <c r="B1394" s="87">
        <v>90</v>
      </c>
      <c r="C1394" s="87" t="s">
        <v>143</v>
      </c>
      <c r="D1394" s="87">
        <v>0.19416865</v>
      </c>
      <c r="E1394" s="87">
        <v>4.3457559999999999E-2</v>
      </c>
    </row>
    <row r="1395" spans="1:5" x14ac:dyDescent="0.25">
      <c r="A1395" s="86" t="s">
        <v>155</v>
      </c>
      <c r="B1395" s="87">
        <v>90</v>
      </c>
      <c r="C1395" s="87" t="s">
        <v>147</v>
      </c>
      <c r="D1395" s="87">
        <v>0.22553065999999999</v>
      </c>
      <c r="E1395" s="87">
        <v>3.7002029999999998E-2</v>
      </c>
    </row>
    <row r="1396" spans="1:5" x14ac:dyDescent="0.25">
      <c r="A1396" s="86" t="s">
        <v>155</v>
      </c>
      <c r="B1396" s="87">
        <v>90</v>
      </c>
      <c r="C1396" s="87" t="s">
        <v>152</v>
      </c>
      <c r="D1396" s="87">
        <v>0.22788611</v>
      </c>
      <c r="E1396" s="87">
        <v>3.2706859999999997E-2</v>
      </c>
    </row>
    <row r="1397" spans="1:5" x14ac:dyDescent="0.25">
      <c r="A1397" s="86" t="s">
        <v>155</v>
      </c>
      <c r="B1397" s="87">
        <v>90</v>
      </c>
      <c r="C1397" s="87" t="s">
        <v>158</v>
      </c>
      <c r="D1397" s="87">
        <v>0.25153489000000001</v>
      </c>
      <c r="E1397" s="87">
        <v>7.3369569999999995E-2</v>
      </c>
    </row>
    <row r="1398" spans="1:5" x14ac:dyDescent="0.25">
      <c r="A1398" s="86" t="s">
        <v>155</v>
      </c>
      <c r="B1398" s="87">
        <v>90</v>
      </c>
      <c r="C1398" s="87" t="s">
        <v>9</v>
      </c>
      <c r="D1398" s="87">
        <v>0.3586222</v>
      </c>
      <c r="E1398" s="87">
        <v>4.474061E-2</v>
      </c>
    </row>
    <row r="1399" spans="1:5" x14ac:dyDescent="0.25">
      <c r="A1399" s="86" t="s">
        <v>155</v>
      </c>
      <c r="B1399" s="87">
        <v>90</v>
      </c>
      <c r="C1399" s="87" t="s">
        <v>148</v>
      </c>
      <c r="D1399" s="87">
        <v>0.41634209</v>
      </c>
      <c r="E1399" s="87">
        <v>7.3015679999999999E-2</v>
      </c>
    </row>
    <row r="1400" spans="1:5" x14ac:dyDescent="0.25">
      <c r="A1400" s="86" t="s">
        <v>155</v>
      </c>
      <c r="B1400" s="87">
        <v>90</v>
      </c>
      <c r="C1400" s="87" t="s">
        <v>149</v>
      </c>
      <c r="D1400" s="87">
        <v>0.58335791000000004</v>
      </c>
      <c r="E1400" s="87">
        <v>4.1342480000000001E-2</v>
      </c>
    </row>
    <row r="1401" spans="1:5" x14ac:dyDescent="0.25">
      <c r="A1401" s="86" t="s">
        <v>155</v>
      </c>
      <c r="B1401" s="87">
        <v>90</v>
      </c>
      <c r="C1401" s="87" t="s">
        <v>161</v>
      </c>
      <c r="D1401" s="87">
        <v>0.71690774000000002</v>
      </c>
      <c r="E1401" s="87">
        <v>5.9202749999999998E-2</v>
      </c>
    </row>
    <row r="1402" spans="1:5" x14ac:dyDescent="0.25">
      <c r="A1402" s="86" t="s">
        <v>156</v>
      </c>
      <c r="B1402" s="87">
        <v>91</v>
      </c>
      <c r="C1402" s="87" t="s">
        <v>159</v>
      </c>
      <c r="D1402" s="87">
        <v>0.15316087</v>
      </c>
      <c r="E1402" s="87">
        <v>7.8252550000000004E-2</v>
      </c>
    </row>
    <row r="1403" spans="1:5" x14ac:dyDescent="0.25">
      <c r="A1403" s="86" t="s">
        <v>156</v>
      </c>
      <c r="B1403" s="87">
        <v>91</v>
      </c>
      <c r="C1403" s="87" t="s">
        <v>157</v>
      </c>
      <c r="D1403" s="87">
        <v>0.25574915999999998</v>
      </c>
      <c r="E1403" s="87">
        <v>4.3839259999999998E-2</v>
      </c>
    </row>
    <row r="1404" spans="1:5" x14ac:dyDescent="0.25">
      <c r="A1404" s="86" t="s">
        <v>156</v>
      </c>
      <c r="B1404" s="87">
        <v>91</v>
      </c>
      <c r="C1404" s="87" t="s">
        <v>160</v>
      </c>
      <c r="D1404" s="87">
        <v>0.31239365000000002</v>
      </c>
      <c r="E1404" s="87">
        <v>6.8062620000000004E-2</v>
      </c>
    </row>
    <row r="1405" spans="1:5" x14ac:dyDescent="0.25">
      <c r="A1405" s="86" t="s">
        <v>156</v>
      </c>
      <c r="B1405" s="87">
        <v>91</v>
      </c>
      <c r="C1405" s="87" t="s">
        <v>143</v>
      </c>
      <c r="D1405" s="87">
        <v>0.32221528999999999</v>
      </c>
      <c r="E1405" s="87">
        <v>6.3101820000000003E-2</v>
      </c>
    </row>
    <row r="1406" spans="1:5" x14ac:dyDescent="0.25">
      <c r="A1406" s="86" t="s">
        <v>156</v>
      </c>
      <c r="B1406" s="87">
        <v>91</v>
      </c>
      <c r="C1406" s="87" t="s">
        <v>146</v>
      </c>
      <c r="D1406" s="87">
        <v>0.45308111000000001</v>
      </c>
      <c r="E1406" s="87">
        <v>7.5537229999999997E-2</v>
      </c>
    </row>
    <row r="1407" spans="1:5" x14ac:dyDescent="0.25">
      <c r="A1407" s="86" t="s">
        <v>156</v>
      </c>
      <c r="B1407" s="87">
        <v>91</v>
      </c>
      <c r="C1407" s="87" t="s">
        <v>158</v>
      </c>
      <c r="D1407" s="87">
        <v>0.71407430000000005</v>
      </c>
      <c r="E1407" s="87">
        <v>5.317098E-2</v>
      </c>
    </row>
    <row r="1408" spans="1:5" x14ac:dyDescent="0.25">
      <c r="A1408" s="86" t="s">
        <v>156</v>
      </c>
      <c r="B1408" s="87">
        <v>91</v>
      </c>
      <c r="C1408" s="87" t="s">
        <v>149</v>
      </c>
      <c r="D1408" s="87">
        <v>0.71427967999999997</v>
      </c>
      <c r="E1408" s="87">
        <v>4.672101E-2</v>
      </c>
    </row>
    <row r="1409" spans="1:5" x14ac:dyDescent="0.25">
      <c r="A1409" s="86" t="s">
        <v>156</v>
      </c>
      <c r="B1409" s="87">
        <v>91</v>
      </c>
      <c r="C1409" s="87" t="s">
        <v>9</v>
      </c>
      <c r="D1409" s="87">
        <v>0.74664284999999997</v>
      </c>
      <c r="E1409" s="87">
        <v>5.2811629999999998E-2</v>
      </c>
    </row>
    <row r="1410" spans="1:5" x14ac:dyDescent="0.25">
      <c r="A1410" s="86" t="s">
        <v>156</v>
      </c>
      <c r="B1410" s="87">
        <v>91</v>
      </c>
      <c r="C1410" s="87" t="s">
        <v>147</v>
      </c>
      <c r="D1410" s="87">
        <v>0.8107145</v>
      </c>
      <c r="E1410" s="87">
        <v>4.5636049999999997E-2</v>
      </c>
    </row>
    <row r="1411" spans="1:5" x14ac:dyDescent="0.25">
      <c r="A1411" s="86" t="s">
        <v>156</v>
      </c>
      <c r="B1411" s="87">
        <v>91</v>
      </c>
      <c r="C1411" s="87" t="s">
        <v>155</v>
      </c>
      <c r="D1411" s="87">
        <v>0.82703742000000002</v>
      </c>
      <c r="E1411" s="87">
        <v>4.9489810000000002E-2</v>
      </c>
    </row>
    <row r="1412" spans="1:5" x14ac:dyDescent="0.25">
      <c r="A1412" s="86" t="s">
        <v>156</v>
      </c>
      <c r="B1412" s="87">
        <v>91</v>
      </c>
      <c r="C1412" s="87" t="s">
        <v>154</v>
      </c>
      <c r="D1412" s="87">
        <v>0.83069479000000002</v>
      </c>
      <c r="E1412" s="87">
        <v>6.155352E-2</v>
      </c>
    </row>
    <row r="1413" spans="1:5" x14ac:dyDescent="0.25">
      <c r="A1413" s="86" t="s">
        <v>156</v>
      </c>
      <c r="B1413" s="87">
        <v>91</v>
      </c>
      <c r="C1413" s="87" t="s">
        <v>151</v>
      </c>
      <c r="D1413" s="87">
        <v>0.84741208000000001</v>
      </c>
      <c r="E1413" s="87">
        <v>6.8733050000000004E-2</v>
      </c>
    </row>
    <row r="1414" spans="1:5" x14ac:dyDescent="0.25">
      <c r="A1414" s="86" t="s">
        <v>156</v>
      </c>
      <c r="B1414" s="87">
        <v>91</v>
      </c>
      <c r="C1414" s="87" t="s">
        <v>148</v>
      </c>
      <c r="D1414" s="87">
        <v>0.85204475999999996</v>
      </c>
      <c r="E1414" s="87">
        <v>4.7077870000000001E-2</v>
      </c>
    </row>
    <row r="1415" spans="1:5" x14ac:dyDescent="0.25">
      <c r="A1415" s="86" t="s">
        <v>156</v>
      </c>
      <c r="B1415" s="87">
        <v>91</v>
      </c>
      <c r="C1415" s="87" t="s">
        <v>152</v>
      </c>
      <c r="D1415" s="87">
        <v>0.86505757999999999</v>
      </c>
      <c r="E1415" s="87">
        <v>4.701731E-2</v>
      </c>
    </row>
    <row r="1416" spans="1:5" x14ac:dyDescent="0.25">
      <c r="A1416" s="86" t="s">
        <v>156</v>
      </c>
      <c r="B1416" s="87">
        <v>91</v>
      </c>
      <c r="C1416" s="87" t="s">
        <v>153</v>
      </c>
      <c r="D1416" s="87">
        <v>1.0478984</v>
      </c>
      <c r="E1416" s="87">
        <v>4.1693010000000003E-2</v>
      </c>
    </row>
    <row r="1417" spans="1:5" x14ac:dyDescent="0.25">
      <c r="A1417" s="86" t="s">
        <v>156</v>
      </c>
      <c r="B1417" s="87">
        <v>92</v>
      </c>
      <c r="C1417" s="87" t="s">
        <v>157</v>
      </c>
      <c r="D1417" s="87">
        <v>0.24715566999999999</v>
      </c>
      <c r="E1417" s="87">
        <v>6.8196629999999994E-2</v>
      </c>
    </row>
    <row r="1418" spans="1:5" x14ac:dyDescent="0.25">
      <c r="A1418" s="86" t="s">
        <v>156</v>
      </c>
      <c r="B1418" s="87">
        <v>92</v>
      </c>
      <c r="C1418" s="87" t="s">
        <v>144</v>
      </c>
      <c r="D1418" s="87">
        <v>0.61138817000000001</v>
      </c>
      <c r="E1418" s="87">
        <v>7.4457449999999994E-2</v>
      </c>
    </row>
    <row r="1419" spans="1:5" x14ac:dyDescent="0.25">
      <c r="A1419" s="86" t="s">
        <v>156</v>
      </c>
      <c r="B1419" s="87">
        <v>92</v>
      </c>
      <c r="C1419" s="87" t="s">
        <v>151</v>
      </c>
      <c r="D1419" s="87">
        <v>0.73125224</v>
      </c>
      <c r="E1419" s="87">
        <v>6.2911339999999996E-2</v>
      </c>
    </row>
    <row r="1420" spans="1:5" x14ac:dyDescent="0.25">
      <c r="A1420" s="86" t="s">
        <v>156</v>
      </c>
      <c r="B1420" s="87">
        <v>92</v>
      </c>
      <c r="C1420" s="87" t="s">
        <v>149</v>
      </c>
      <c r="D1420" s="87">
        <v>0.78278928999999997</v>
      </c>
      <c r="E1420" s="87">
        <v>5.4797369999999998E-2</v>
      </c>
    </row>
    <row r="1421" spans="1:5" x14ac:dyDescent="0.25">
      <c r="A1421" s="86" t="s">
        <v>156</v>
      </c>
      <c r="B1421" s="87">
        <v>92</v>
      </c>
      <c r="C1421" s="87" t="s">
        <v>9</v>
      </c>
      <c r="D1421" s="87">
        <v>0.78506973000000002</v>
      </c>
      <c r="E1421" s="87">
        <v>4.8893150000000003E-2</v>
      </c>
    </row>
    <row r="1422" spans="1:5" x14ac:dyDescent="0.25">
      <c r="A1422" s="86" t="s">
        <v>156</v>
      </c>
      <c r="B1422" s="87">
        <v>92</v>
      </c>
      <c r="C1422" s="87" t="s">
        <v>152</v>
      </c>
      <c r="D1422" s="87">
        <v>0.80824151</v>
      </c>
      <c r="E1422" s="87">
        <v>4.8865499999999999E-2</v>
      </c>
    </row>
    <row r="1423" spans="1:5" x14ac:dyDescent="0.25">
      <c r="A1423" s="86" t="s">
        <v>156</v>
      </c>
      <c r="B1423" s="87">
        <v>92</v>
      </c>
      <c r="C1423" s="87" t="s">
        <v>143</v>
      </c>
      <c r="D1423" s="87">
        <v>0.83437654999999999</v>
      </c>
      <c r="E1423" s="87">
        <v>8.2580769999999998E-2</v>
      </c>
    </row>
    <row r="1424" spans="1:5" x14ac:dyDescent="0.25">
      <c r="A1424" s="86" t="s">
        <v>156</v>
      </c>
      <c r="B1424" s="87">
        <v>92</v>
      </c>
      <c r="C1424" s="87" t="s">
        <v>160</v>
      </c>
      <c r="D1424" s="87">
        <v>0.85063246999999997</v>
      </c>
      <c r="E1424" s="87">
        <v>3.6496180000000003E-2</v>
      </c>
    </row>
    <row r="1425" spans="1:5" x14ac:dyDescent="0.25">
      <c r="A1425" s="86" t="s">
        <v>156</v>
      </c>
      <c r="B1425" s="87">
        <v>92</v>
      </c>
      <c r="C1425" s="87" t="s">
        <v>147</v>
      </c>
      <c r="D1425" s="87">
        <v>0.85197248999999997</v>
      </c>
      <c r="E1425" s="87">
        <v>3.6529300000000001E-2</v>
      </c>
    </row>
    <row r="1426" spans="1:5" x14ac:dyDescent="0.25">
      <c r="A1426" s="86" t="s">
        <v>156</v>
      </c>
      <c r="B1426" s="87">
        <v>92</v>
      </c>
      <c r="C1426" s="87" t="s">
        <v>150</v>
      </c>
      <c r="D1426" s="87">
        <v>0.87715761999999997</v>
      </c>
      <c r="E1426" s="87">
        <v>4.4126220000000001E-2</v>
      </c>
    </row>
    <row r="1427" spans="1:5" x14ac:dyDescent="0.25">
      <c r="A1427" s="86" t="s">
        <v>156</v>
      </c>
      <c r="B1427" s="87">
        <v>92</v>
      </c>
      <c r="C1427" s="87" t="s">
        <v>159</v>
      </c>
      <c r="D1427" s="87">
        <v>0.95607569000000003</v>
      </c>
      <c r="E1427" s="87">
        <v>8.5191299999999998E-2</v>
      </c>
    </row>
    <row r="1428" spans="1:5" x14ac:dyDescent="0.25">
      <c r="A1428" s="86" t="s">
        <v>156</v>
      </c>
      <c r="B1428" s="87">
        <v>92</v>
      </c>
      <c r="C1428" s="87" t="s">
        <v>153</v>
      </c>
      <c r="D1428" s="87">
        <v>0.95792838000000002</v>
      </c>
      <c r="E1428" s="87">
        <v>4.8655690000000001E-2</v>
      </c>
    </row>
    <row r="1429" spans="1:5" x14ac:dyDescent="0.25">
      <c r="A1429" s="86" t="s">
        <v>156</v>
      </c>
      <c r="B1429" s="87">
        <v>92</v>
      </c>
      <c r="C1429" s="87" t="s">
        <v>155</v>
      </c>
      <c r="D1429" s="87">
        <v>0.98896013999999999</v>
      </c>
      <c r="E1429" s="87">
        <v>5.9979419999999999E-2</v>
      </c>
    </row>
    <row r="1430" spans="1:5" x14ac:dyDescent="0.25">
      <c r="A1430" s="86" t="s">
        <v>156</v>
      </c>
      <c r="B1430" s="87">
        <v>92</v>
      </c>
      <c r="C1430" s="87" t="s">
        <v>158</v>
      </c>
      <c r="D1430" s="87">
        <v>1.0113389399999999</v>
      </c>
      <c r="E1430" s="87">
        <v>5.2209060000000002E-2</v>
      </c>
    </row>
    <row r="1431" spans="1:5" x14ac:dyDescent="0.25">
      <c r="A1431" s="86" t="s">
        <v>144</v>
      </c>
      <c r="B1431" s="87">
        <v>93</v>
      </c>
      <c r="C1431" s="87" t="s">
        <v>149</v>
      </c>
      <c r="D1431" s="87">
        <v>5.1291699999999997E-3</v>
      </c>
      <c r="E1431" s="87">
        <v>8.9350520000000003E-2</v>
      </c>
    </row>
    <row r="1432" spans="1:5" x14ac:dyDescent="0.25">
      <c r="A1432" s="86" t="s">
        <v>144</v>
      </c>
      <c r="B1432" s="87">
        <v>93</v>
      </c>
      <c r="C1432" s="87" t="s">
        <v>147</v>
      </c>
      <c r="D1432" s="87">
        <v>8.6257810000000004E-2</v>
      </c>
      <c r="E1432" s="87">
        <v>9.8182119999999998E-2</v>
      </c>
    </row>
    <row r="1433" spans="1:5" x14ac:dyDescent="0.25">
      <c r="A1433" s="86" t="s">
        <v>144</v>
      </c>
      <c r="B1433" s="87">
        <v>93</v>
      </c>
      <c r="C1433" s="87" t="s">
        <v>146</v>
      </c>
      <c r="D1433" s="87">
        <v>0.11970908</v>
      </c>
      <c r="E1433" s="87">
        <v>7.3163839999999994E-2</v>
      </c>
    </row>
    <row r="1434" spans="1:5" x14ac:dyDescent="0.25">
      <c r="A1434" s="86" t="s">
        <v>144</v>
      </c>
      <c r="B1434" s="87">
        <v>93</v>
      </c>
      <c r="C1434" s="87" t="s">
        <v>160</v>
      </c>
      <c r="D1434" s="87">
        <v>0.12630644999999999</v>
      </c>
      <c r="E1434" s="87">
        <v>6.7897689999999997E-2</v>
      </c>
    </row>
    <row r="1435" spans="1:5" x14ac:dyDescent="0.25">
      <c r="A1435" s="86" t="s">
        <v>144</v>
      </c>
      <c r="B1435" s="87">
        <v>93</v>
      </c>
      <c r="C1435" s="87" t="s">
        <v>161</v>
      </c>
      <c r="D1435" s="87">
        <v>0.14381244000000001</v>
      </c>
      <c r="E1435" s="87">
        <v>5.1507509999999999E-2</v>
      </c>
    </row>
    <row r="1436" spans="1:5" x14ac:dyDescent="0.25">
      <c r="A1436" s="86" t="s">
        <v>144</v>
      </c>
      <c r="B1436" s="87">
        <v>93</v>
      </c>
      <c r="C1436" s="87" t="s">
        <v>157</v>
      </c>
      <c r="D1436" s="87">
        <v>0.14431146</v>
      </c>
      <c r="E1436" s="87">
        <v>9.2840300000000001E-2</v>
      </c>
    </row>
    <row r="1437" spans="1:5" x14ac:dyDescent="0.25">
      <c r="A1437" s="86" t="s">
        <v>144</v>
      </c>
      <c r="B1437" s="87">
        <v>93</v>
      </c>
      <c r="C1437" s="87" t="s">
        <v>158</v>
      </c>
      <c r="D1437" s="87">
        <v>0.14844031999999999</v>
      </c>
      <c r="E1437" s="87">
        <v>4.9295039999999998E-2</v>
      </c>
    </row>
    <row r="1438" spans="1:5" x14ac:dyDescent="0.25">
      <c r="A1438" s="86" t="s">
        <v>144</v>
      </c>
      <c r="B1438" s="87">
        <v>93</v>
      </c>
      <c r="C1438" s="87" t="s">
        <v>148</v>
      </c>
      <c r="D1438" s="87">
        <v>0.14864638999999999</v>
      </c>
      <c r="E1438" s="87">
        <v>7.3942160000000007E-2</v>
      </c>
    </row>
    <row r="1439" spans="1:5" x14ac:dyDescent="0.25">
      <c r="A1439" s="86" t="s">
        <v>144</v>
      </c>
      <c r="B1439" s="87">
        <v>93</v>
      </c>
      <c r="C1439" s="87" t="s">
        <v>151</v>
      </c>
      <c r="D1439" s="87">
        <v>0.17611168999999999</v>
      </c>
      <c r="E1439" s="87">
        <v>0.1115425</v>
      </c>
    </row>
    <row r="1440" spans="1:5" x14ac:dyDescent="0.25">
      <c r="A1440" s="86" t="s">
        <v>144</v>
      </c>
      <c r="B1440" s="87">
        <v>93</v>
      </c>
      <c r="C1440" s="87" t="s">
        <v>145</v>
      </c>
      <c r="D1440" s="87">
        <v>0.17997608000000001</v>
      </c>
      <c r="E1440" s="87">
        <v>9.3564480000000005E-2</v>
      </c>
    </row>
    <row r="1441" spans="1:5" x14ac:dyDescent="0.25">
      <c r="A1441" s="86" t="s">
        <v>144</v>
      </c>
      <c r="B1441" s="87">
        <v>93</v>
      </c>
      <c r="C1441" s="87" t="s">
        <v>156</v>
      </c>
      <c r="D1441" s="87">
        <v>0.18860853</v>
      </c>
      <c r="E1441" s="87">
        <v>8.2174059999999993E-2</v>
      </c>
    </row>
    <row r="1442" spans="1:5" x14ac:dyDescent="0.25">
      <c r="A1442" s="86" t="s">
        <v>144</v>
      </c>
      <c r="B1442" s="87">
        <v>93</v>
      </c>
      <c r="C1442" s="87" t="s">
        <v>155</v>
      </c>
      <c r="D1442" s="87">
        <v>0.19978483999999999</v>
      </c>
      <c r="E1442" s="87">
        <v>0.10892937</v>
      </c>
    </row>
    <row r="1443" spans="1:5" x14ac:dyDescent="0.25">
      <c r="A1443" s="86" t="s">
        <v>144</v>
      </c>
      <c r="B1443" s="87">
        <v>93</v>
      </c>
      <c r="C1443" s="87" t="s">
        <v>153</v>
      </c>
      <c r="D1443" s="87">
        <v>0.20922186000000001</v>
      </c>
      <c r="E1443" s="87">
        <v>8.7589760000000003E-2</v>
      </c>
    </row>
    <row r="1444" spans="1:5" x14ac:dyDescent="0.25">
      <c r="A1444" s="86" t="s">
        <v>144</v>
      </c>
      <c r="B1444" s="87">
        <v>93</v>
      </c>
      <c r="C1444" s="87" t="s">
        <v>143</v>
      </c>
      <c r="D1444" s="87">
        <v>0.23328029</v>
      </c>
      <c r="E1444" s="87">
        <v>8.1214259999999996E-2</v>
      </c>
    </row>
    <row r="1445" spans="1:5" x14ac:dyDescent="0.25">
      <c r="A1445" s="86" t="s">
        <v>144</v>
      </c>
      <c r="B1445" s="87">
        <v>93</v>
      </c>
      <c r="C1445" s="87" t="s">
        <v>152</v>
      </c>
      <c r="D1445" s="87">
        <v>0.24584568000000001</v>
      </c>
      <c r="E1445" s="87">
        <v>6.0518950000000002E-2</v>
      </c>
    </row>
    <row r="1446" spans="1:5" x14ac:dyDescent="0.25">
      <c r="A1446" s="86" t="s">
        <v>144</v>
      </c>
      <c r="B1446" s="87">
        <v>93</v>
      </c>
      <c r="C1446" s="87" t="s">
        <v>159</v>
      </c>
      <c r="D1446" s="87">
        <v>0.35674285</v>
      </c>
      <c r="E1446" s="87">
        <v>7.6204460000000002E-2</v>
      </c>
    </row>
    <row r="1447" spans="1:5" x14ac:dyDescent="0.25">
      <c r="A1447" s="86" t="s">
        <v>156</v>
      </c>
      <c r="B1447" s="87">
        <v>94</v>
      </c>
      <c r="C1447" s="87" t="s">
        <v>157</v>
      </c>
      <c r="D1447" s="87">
        <v>0.24509597999999999</v>
      </c>
      <c r="E1447" s="87">
        <v>8.4445839999999994E-2</v>
      </c>
    </row>
    <row r="1448" spans="1:5" x14ac:dyDescent="0.25">
      <c r="A1448" s="86" t="s">
        <v>156</v>
      </c>
      <c r="B1448" s="87">
        <v>94</v>
      </c>
      <c r="C1448" s="87" t="s">
        <v>160</v>
      </c>
      <c r="D1448" s="87">
        <v>0.73532169000000003</v>
      </c>
      <c r="E1448" s="87">
        <v>4.9251089999999997E-2</v>
      </c>
    </row>
    <row r="1449" spans="1:5" x14ac:dyDescent="0.25">
      <c r="A1449" s="86" t="s">
        <v>156</v>
      </c>
      <c r="B1449" s="87">
        <v>94</v>
      </c>
      <c r="C1449" s="87" t="s">
        <v>150</v>
      </c>
      <c r="D1449" s="87">
        <v>0.78639601000000003</v>
      </c>
      <c r="E1449" s="87">
        <v>5.9882190000000002E-2</v>
      </c>
    </row>
    <row r="1450" spans="1:5" x14ac:dyDescent="0.25">
      <c r="A1450" s="86" t="s">
        <v>156</v>
      </c>
      <c r="B1450" s="87">
        <v>94</v>
      </c>
      <c r="C1450" s="87" t="s">
        <v>153</v>
      </c>
      <c r="D1450" s="87">
        <v>0.79342237999999998</v>
      </c>
      <c r="E1450" s="87">
        <v>4.442372E-2</v>
      </c>
    </row>
    <row r="1451" spans="1:5" x14ac:dyDescent="0.25">
      <c r="A1451" s="86" t="s">
        <v>156</v>
      </c>
      <c r="B1451" s="87">
        <v>94</v>
      </c>
      <c r="C1451" s="87" t="s">
        <v>154</v>
      </c>
      <c r="D1451" s="87">
        <v>0.87832060000000001</v>
      </c>
      <c r="E1451" s="87">
        <v>5.8786409999999997E-2</v>
      </c>
    </row>
    <row r="1452" spans="1:5" x14ac:dyDescent="0.25">
      <c r="A1452" s="86" t="s">
        <v>156</v>
      </c>
      <c r="B1452" s="87">
        <v>94</v>
      </c>
      <c r="C1452" s="87" t="s">
        <v>9</v>
      </c>
      <c r="D1452" s="87">
        <v>0.99436247</v>
      </c>
      <c r="E1452" s="87">
        <v>9.0386900000000006E-2</v>
      </c>
    </row>
    <row r="1453" spans="1:5" x14ac:dyDescent="0.25">
      <c r="A1453" s="86" t="s">
        <v>156</v>
      </c>
      <c r="B1453" s="87">
        <v>94</v>
      </c>
      <c r="C1453" s="87" t="s">
        <v>155</v>
      </c>
      <c r="D1453" s="87">
        <v>1.02838805</v>
      </c>
      <c r="E1453" s="87">
        <v>7.1226310000000001E-2</v>
      </c>
    </row>
    <row r="1454" spans="1:5" x14ac:dyDescent="0.25">
      <c r="A1454" s="86" t="s">
        <v>156</v>
      </c>
      <c r="B1454" s="87">
        <v>94</v>
      </c>
      <c r="C1454" s="87" t="s">
        <v>148</v>
      </c>
      <c r="D1454" s="87">
        <v>1.0330884300000001</v>
      </c>
      <c r="E1454" s="87">
        <v>0.10175027</v>
      </c>
    </row>
    <row r="1455" spans="1:5" x14ac:dyDescent="0.25">
      <c r="A1455" s="86" t="s">
        <v>156</v>
      </c>
      <c r="B1455" s="87">
        <v>94</v>
      </c>
      <c r="C1455" s="87" t="s">
        <v>152</v>
      </c>
      <c r="D1455" s="87">
        <v>1.0496944399999999</v>
      </c>
      <c r="E1455" s="87">
        <v>5.300796E-2</v>
      </c>
    </row>
    <row r="1456" spans="1:5" x14ac:dyDescent="0.25">
      <c r="A1456" s="86" t="s">
        <v>156</v>
      </c>
      <c r="B1456" s="87">
        <v>94</v>
      </c>
      <c r="C1456" s="87" t="s">
        <v>147</v>
      </c>
      <c r="D1456" s="87">
        <v>1.0679713200000001</v>
      </c>
      <c r="E1456" s="87">
        <v>4.0686130000000001E-2</v>
      </c>
    </row>
    <row r="1457" spans="1:5" x14ac:dyDescent="0.25">
      <c r="A1457" s="86" t="s">
        <v>156</v>
      </c>
      <c r="B1457" s="87">
        <v>94</v>
      </c>
      <c r="C1457" s="87" t="s">
        <v>149</v>
      </c>
      <c r="D1457" s="87">
        <v>1.13848492</v>
      </c>
      <c r="E1457" s="87">
        <v>6.4377229999999994E-2</v>
      </c>
    </row>
    <row r="1458" spans="1:5" x14ac:dyDescent="0.25">
      <c r="A1458" s="86" t="s">
        <v>145</v>
      </c>
      <c r="B1458" s="87">
        <v>95</v>
      </c>
      <c r="C1458" s="87" t="s">
        <v>151</v>
      </c>
      <c r="D1458" s="87">
        <v>7.7231850000000005E-2</v>
      </c>
      <c r="E1458" s="87">
        <v>7.5900780000000001E-2</v>
      </c>
    </row>
    <row r="1459" spans="1:5" x14ac:dyDescent="0.25">
      <c r="A1459" s="86" t="s">
        <v>145</v>
      </c>
      <c r="B1459" s="87">
        <v>95</v>
      </c>
      <c r="C1459" s="87" t="s">
        <v>156</v>
      </c>
      <c r="D1459" s="87">
        <v>9.9919530000000006E-2</v>
      </c>
      <c r="E1459" s="87">
        <v>8.0740129999999993E-2</v>
      </c>
    </row>
    <row r="1460" spans="1:5" x14ac:dyDescent="0.25">
      <c r="A1460" s="86" t="s">
        <v>145</v>
      </c>
      <c r="B1460" s="87">
        <v>95</v>
      </c>
      <c r="C1460" s="87" t="s">
        <v>159</v>
      </c>
      <c r="D1460" s="87">
        <v>0.13348489999999999</v>
      </c>
      <c r="E1460" s="87">
        <v>7.0170060000000006E-2</v>
      </c>
    </row>
    <row r="1461" spans="1:5" x14ac:dyDescent="0.25">
      <c r="A1461" s="86" t="s">
        <v>145</v>
      </c>
      <c r="B1461" s="87">
        <v>95</v>
      </c>
      <c r="C1461" s="87" t="s">
        <v>148</v>
      </c>
      <c r="D1461" s="87">
        <v>0.1341435</v>
      </c>
      <c r="E1461" s="87">
        <v>5.302523E-2</v>
      </c>
    </row>
    <row r="1462" spans="1:5" x14ac:dyDescent="0.25">
      <c r="A1462" s="86" t="s">
        <v>145</v>
      </c>
      <c r="B1462" s="87">
        <v>95</v>
      </c>
      <c r="C1462" s="87" t="s">
        <v>153</v>
      </c>
      <c r="D1462" s="87">
        <v>0.14179728</v>
      </c>
      <c r="E1462" s="87">
        <v>8.4569329999999998E-2</v>
      </c>
    </row>
    <row r="1463" spans="1:5" x14ac:dyDescent="0.25">
      <c r="A1463" s="86" t="s">
        <v>145</v>
      </c>
      <c r="B1463" s="87">
        <v>95</v>
      </c>
      <c r="C1463" s="87" t="s">
        <v>149</v>
      </c>
      <c r="D1463" s="87">
        <v>0.14580657</v>
      </c>
      <c r="E1463" s="87">
        <v>4.6885049999999998E-2</v>
      </c>
    </row>
    <row r="1464" spans="1:5" x14ac:dyDescent="0.25">
      <c r="A1464" s="86" t="s">
        <v>145</v>
      </c>
      <c r="B1464" s="87">
        <v>95</v>
      </c>
      <c r="C1464" s="87" t="s">
        <v>161</v>
      </c>
      <c r="D1464" s="87">
        <v>0.15347347</v>
      </c>
      <c r="E1464" s="87">
        <v>8.6750270000000004E-2</v>
      </c>
    </row>
    <row r="1465" spans="1:5" x14ac:dyDescent="0.25">
      <c r="A1465" s="86" t="s">
        <v>145</v>
      </c>
      <c r="B1465" s="87">
        <v>95</v>
      </c>
      <c r="C1465" s="87" t="s">
        <v>154</v>
      </c>
      <c r="D1465" s="87">
        <v>0.15927556000000001</v>
      </c>
      <c r="E1465" s="87">
        <v>6.2425080000000001E-2</v>
      </c>
    </row>
    <row r="1466" spans="1:5" x14ac:dyDescent="0.25">
      <c r="A1466" s="86" t="s">
        <v>145</v>
      </c>
      <c r="B1466" s="87">
        <v>95</v>
      </c>
      <c r="C1466" s="87" t="s">
        <v>144</v>
      </c>
      <c r="D1466" s="87">
        <v>0.18184559</v>
      </c>
      <c r="E1466" s="87">
        <v>6.7668790000000006E-2</v>
      </c>
    </row>
    <row r="1467" spans="1:5" x14ac:dyDescent="0.25">
      <c r="A1467" s="86" t="s">
        <v>145</v>
      </c>
      <c r="B1467" s="87">
        <v>95</v>
      </c>
      <c r="C1467" s="87" t="s">
        <v>152</v>
      </c>
      <c r="D1467" s="87">
        <v>0.18453020000000001</v>
      </c>
      <c r="E1467" s="87">
        <v>6.4881339999999996E-2</v>
      </c>
    </row>
    <row r="1468" spans="1:5" x14ac:dyDescent="0.25">
      <c r="A1468" s="86" t="s">
        <v>145</v>
      </c>
      <c r="B1468" s="87">
        <v>95</v>
      </c>
      <c r="C1468" s="87" t="s">
        <v>9</v>
      </c>
      <c r="D1468" s="87">
        <v>0.19395132000000001</v>
      </c>
      <c r="E1468" s="87">
        <v>5.4570479999999998E-2</v>
      </c>
    </row>
    <row r="1469" spans="1:5" x14ac:dyDescent="0.25">
      <c r="A1469" s="86" t="s">
        <v>145</v>
      </c>
      <c r="B1469" s="87">
        <v>95</v>
      </c>
      <c r="C1469" s="87" t="s">
        <v>147</v>
      </c>
      <c r="D1469" s="87">
        <v>0.19525099000000001</v>
      </c>
      <c r="E1469" s="87">
        <v>5.6827040000000002E-2</v>
      </c>
    </row>
    <row r="1470" spans="1:5" x14ac:dyDescent="0.25">
      <c r="A1470" s="86" t="s">
        <v>145</v>
      </c>
      <c r="B1470" s="87">
        <v>95</v>
      </c>
      <c r="C1470" s="87" t="s">
        <v>157</v>
      </c>
      <c r="D1470" s="87">
        <v>0.23483682</v>
      </c>
      <c r="E1470" s="87">
        <v>0.10190831</v>
      </c>
    </row>
    <row r="1471" spans="1:5" x14ac:dyDescent="0.25">
      <c r="A1471" s="86" t="s">
        <v>145</v>
      </c>
      <c r="B1471" s="87">
        <v>95</v>
      </c>
      <c r="C1471" s="87" t="s">
        <v>160</v>
      </c>
      <c r="D1471" s="87">
        <v>0.24532809</v>
      </c>
      <c r="E1471" s="87">
        <v>9.0753340000000002E-2</v>
      </c>
    </row>
    <row r="1472" spans="1:5" x14ac:dyDescent="0.25">
      <c r="A1472" s="86" t="s">
        <v>145</v>
      </c>
      <c r="B1472" s="87">
        <v>95</v>
      </c>
      <c r="C1472" s="87" t="s">
        <v>146</v>
      </c>
      <c r="D1472" s="87">
        <v>0.25642659000000001</v>
      </c>
      <c r="E1472" s="87">
        <v>7.4365700000000007E-2</v>
      </c>
    </row>
    <row r="1473" spans="1:5" x14ac:dyDescent="0.25">
      <c r="A1473" s="86" t="s">
        <v>145</v>
      </c>
      <c r="B1473" s="87">
        <v>95</v>
      </c>
      <c r="C1473" s="87" t="s">
        <v>155</v>
      </c>
      <c r="D1473" s="87">
        <v>0.25713807999999999</v>
      </c>
      <c r="E1473" s="87">
        <v>7.6934459999999996E-2</v>
      </c>
    </row>
    <row r="1474" spans="1:5" x14ac:dyDescent="0.25">
      <c r="A1474" s="86" t="s">
        <v>145</v>
      </c>
      <c r="B1474" s="87">
        <v>95</v>
      </c>
      <c r="C1474" s="87" t="s">
        <v>158</v>
      </c>
      <c r="D1474" s="87">
        <v>0.31461824999999999</v>
      </c>
      <c r="E1474" s="87">
        <v>9.6472569999999994E-2</v>
      </c>
    </row>
    <row r="1475" spans="1:5" x14ac:dyDescent="0.25">
      <c r="A1475" s="86" t="s">
        <v>157</v>
      </c>
      <c r="B1475" s="87">
        <v>96</v>
      </c>
      <c r="C1475" s="87" t="s">
        <v>158</v>
      </c>
      <c r="D1475" s="87">
        <v>0.41249775</v>
      </c>
      <c r="E1475" s="87">
        <v>8.0420409999999998E-2</v>
      </c>
    </row>
    <row r="1476" spans="1:5" x14ac:dyDescent="0.25">
      <c r="A1476" s="86" t="s">
        <v>157</v>
      </c>
      <c r="B1476" s="87">
        <v>96</v>
      </c>
      <c r="C1476" s="87" t="s">
        <v>150</v>
      </c>
      <c r="D1476" s="87">
        <v>0.72841507999999999</v>
      </c>
      <c r="E1476" s="87">
        <v>5.416754E-2</v>
      </c>
    </row>
    <row r="1477" spans="1:5" x14ac:dyDescent="0.25">
      <c r="A1477" s="86" t="s">
        <v>157</v>
      </c>
      <c r="B1477" s="87">
        <v>96</v>
      </c>
      <c r="C1477" s="87" t="s">
        <v>153</v>
      </c>
      <c r="D1477" s="87">
        <v>0.73222124</v>
      </c>
      <c r="E1477" s="87">
        <v>5.0415670000000003E-2</v>
      </c>
    </row>
    <row r="1478" spans="1:5" x14ac:dyDescent="0.25">
      <c r="A1478" s="86" t="s">
        <v>157</v>
      </c>
      <c r="B1478" s="87">
        <v>96</v>
      </c>
      <c r="C1478" s="87" t="s">
        <v>9</v>
      </c>
      <c r="D1478" s="87">
        <v>0.80482463000000004</v>
      </c>
      <c r="E1478" s="87">
        <v>0.10268885</v>
      </c>
    </row>
    <row r="1479" spans="1:5" x14ac:dyDescent="0.25">
      <c r="A1479" s="86" t="s">
        <v>157</v>
      </c>
      <c r="B1479" s="87">
        <v>96</v>
      </c>
      <c r="C1479" s="87" t="s">
        <v>146</v>
      </c>
      <c r="D1479" s="87">
        <v>0.94781780000000004</v>
      </c>
      <c r="E1479" s="87">
        <v>6.3305029999999998E-2</v>
      </c>
    </row>
    <row r="1480" spans="1:5" x14ac:dyDescent="0.25">
      <c r="A1480" s="86" t="s">
        <v>157</v>
      </c>
      <c r="B1480" s="87">
        <v>96</v>
      </c>
      <c r="C1480" s="87" t="s">
        <v>152</v>
      </c>
      <c r="D1480" s="87">
        <v>0.97360440999999998</v>
      </c>
      <c r="E1480" s="87">
        <v>5.1582820000000001E-2</v>
      </c>
    </row>
    <row r="1481" spans="1:5" x14ac:dyDescent="0.25">
      <c r="A1481" s="86" t="s">
        <v>157</v>
      </c>
      <c r="B1481" s="87">
        <v>96</v>
      </c>
      <c r="C1481" s="87" t="s">
        <v>149</v>
      </c>
      <c r="D1481" s="87">
        <v>1.02469432</v>
      </c>
      <c r="E1481" s="87">
        <v>8.1188250000000003E-2</v>
      </c>
    </row>
    <row r="1482" spans="1:5" x14ac:dyDescent="0.25">
      <c r="A1482" s="86" t="s">
        <v>151</v>
      </c>
      <c r="B1482" s="87">
        <v>97</v>
      </c>
      <c r="C1482" s="87" t="s">
        <v>157</v>
      </c>
      <c r="D1482" s="87">
        <v>0.37972034999999998</v>
      </c>
      <c r="E1482" s="87">
        <v>7.5207720000000006E-2</v>
      </c>
    </row>
    <row r="1483" spans="1:5" x14ac:dyDescent="0.25">
      <c r="A1483" s="86" t="s">
        <v>151</v>
      </c>
      <c r="B1483" s="87">
        <v>97</v>
      </c>
      <c r="C1483" s="87" t="s">
        <v>160</v>
      </c>
      <c r="D1483" s="87">
        <v>0.39006999999999997</v>
      </c>
      <c r="E1483" s="87">
        <v>5.7572390000000001E-2</v>
      </c>
    </row>
    <row r="1484" spans="1:5" x14ac:dyDescent="0.25">
      <c r="A1484" s="86" t="s">
        <v>151</v>
      </c>
      <c r="B1484" s="87">
        <v>97</v>
      </c>
      <c r="C1484" s="87" t="s">
        <v>147</v>
      </c>
      <c r="D1484" s="87">
        <v>0.67261232999999998</v>
      </c>
      <c r="E1484" s="87">
        <v>5.4024410000000002E-2</v>
      </c>
    </row>
    <row r="1485" spans="1:5" x14ac:dyDescent="0.25">
      <c r="A1485" s="86" t="s">
        <v>151</v>
      </c>
      <c r="B1485" s="87">
        <v>97</v>
      </c>
      <c r="C1485" s="87" t="s">
        <v>159</v>
      </c>
      <c r="D1485" s="87">
        <v>0.82290638000000005</v>
      </c>
      <c r="E1485" s="87">
        <v>8.9299459999999997E-2</v>
      </c>
    </row>
    <row r="1486" spans="1:5" x14ac:dyDescent="0.25">
      <c r="A1486" s="86" t="s">
        <v>151</v>
      </c>
      <c r="B1486" s="87">
        <v>97</v>
      </c>
      <c r="C1486" s="87" t="s">
        <v>156</v>
      </c>
      <c r="D1486" s="87">
        <v>0.84762941000000003</v>
      </c>
      <c r="E1486" s="87">
        <v>5.5806580000000001E-2</v>
      </c>
    </row>
    <row r="1487" spans="1:5" x14ac:dyDescent="0.25">
      <c r="A1487" s="86" t="s">
        <v>151</v>
      </c>
      <c r="B1487" s="87">
        <v>97</v>
      </c>
      <c r="C1487" s="87" t="s">
        <v>161</v>
      </c>
      <c r="D1487" s="87">
        <v>0.89231090999999996</v>
      </c>
      <c r="E1487" s="87">
        <v>0.10656213</v>
      </c>
    </row>
    <row r="1488" spans="1:5" x14ac:dyDescent="0.25">
      <c r="A1488" s="86" t="s">
        <v>151</v>
      </c>
      <c r="B1488" s="87">
        <v>97</v>
      </c>
      <c r="C1488" s="87" t="s">
        <v>148</v>
      </c>
      <c r="D1488" s="87">
        <v>0.94685816</v>
      </c>
      <c r="E1488" s="87">
        <v>6.5512020000000004E-2</v>
      </c>
    </row>
    <row r="1489" spans="1:5" x14ac:dyDescent="0.25">
      <c r="A1489" s="86" t="s">
        <v>151</v>
      </c>
      <c r="B1489" s="87">
        <v>97</v>
      </c>
      <c r="C1489" s="87" t="s">
        <v>152</v>
      </c>
      <c r="D1489" s="87">
        <v>1.0058044100000001</v>
      </c>
      <c r="E1489" s="87">
        <v>8.0311099999999996E-2</v>
      </c>
    </row>
    <row r="1490" spans="1:5" x14ac:dyDescent="0.25">
      <c r="A1490" s="86" t="s">
        <v>151</v>
      </c>
      <c r="B1490" s="87">
        <v>97</v>
      </c>
      <c r="C1490" s="87" t="s">
        <v>153</v>
      </c>
      <c r="D1490" s="87">
        <v>1.0072603899999999</v>
      </c>
      <c r="E1490" s="87">
        <v>6.0868430000000001E-2</v>
      </c>
    </row>
    <row r="1491" spans="1:5" x14ac:dyDescent="0.25">
      <c r="A1491" s="86" t="s">
        <v>151</v>
      </c>
      <c r="B1491" s="87">
        <v>97</v>
      </c>
      <c r="C1491" s="87" t="s">
        <v>155</v>
      </c>
      <c r="D1491" s="87">
        <v>1.0507699500000001</v>
      </c>
      <c r="E1491" s="87">
        <v>6.4068479999999997E-2</v>
      </c>
    </row>
    <row r="1492" spans="1:5" x14ac:dyDescent="0.25">
      <c r="A1492" s="86" t="s">
        <v>151</v>
      </c>
      <c r="B1492" s="87">
        <v>97</v>
      </c>
      <c r="C1492" s="87" t="s">
        <v>149</v>
      </c>
      <c r="D1492" s="87">
        <v>1.0661262199999999</v>
      </c>
      <c r="E1492" s="87">
        <v>7.5454179999999996E-2</v>
      </c>
    </row>
    <row r="1493" spans="1:5" x14ac:dyDescent="0.25">
      <c r="A1493" s="86" t="s">
        <v>149</v>
      </c>
      <c r="B1493" s="87">
        <v>98</v>
      </c>
      <c r="C1493" s="87" t="s">
        <v>158</v>
      </c>
      <c r="D1493" s="87">
        <v>0.46200136000000003</v>
      </c>
      <c r="E1493" s="87">
        <v>7.7345179999999999E-2</v>
      </c>
    </row>
    <row r="1494" spans="1:5" x14ac:dyDescent="0.25">
      <c r="A1494" s="86" t="s">
        <v>149</v>
      </c>
      <c r="B1494" s="87">
        <v>98</v>
      </c>
      <c r="C1494" s="87" t="s">
        <v>147</v>
      </c>
      <c r="D1494" s="87">
        <v>0.57301438999999998</v>
      </c>
      <c r="E1494" s="87">
        <v>9.0189169999999999E-2</v>
      </c>
    </row>
    <row r="1495" spans="1:5" x14ac:dyDescent="0.25">
      <c r="A1495" s="86" t="s">
        <v>149</v>
      </c>
      <c r="B1495" s="87">
        <v>98</v>
      </c>
      <c r="C1495" s="87" t="s">
        <v>9</v>
      </c>
      <c r="D1495" s="87">
        <v>0.67462646999999998</v>
      </c>
      <c r="E1495" s="87">
        <v>5.7028910000000002E-2</v>
      </c>
    </row>
    <row r="1496" spans="1:5" x14ac:dyDescent="0.25">
      <c r="A1496" s="86" t="s">
        <v>149</v>
      </c>
      <c r="B1496" s="87">
        <v>98</v>
      </c>
      <c r="C1496" s="87" t="s">
        <v>155</v>
      </c>
      <c r="D1496" s="87">
        <v>0.75024141</v>
      </c>
      <c r="E1496" s="87">
        <v>8.1727690000000006E-2</v>
      </c>
    </row>
    <row r="1497" spans="1:5" x14ac:dyDescent="0.25">
      <c r="A1497" s="86" t="s">
        <v>149</v>
      </c>
      <c r="B1497" s="87">
        <v>98</v>
      </c>
      <c r="C1497" s="87" t="s">
        <v>153</v>
      </c>
      <c r="D1497" s="87">
        <v>0.82440683000000003</v>
      </c>
      <c r="E1497" s="87">
        <v>7.3695179999999999E-2</v>
      </c>
    </row>
    <row r="1498" spans="1:5" x14ac:dyDescent="0.25">
      <c r="A1498" s="86" t="s">
        <v>149</v>
      </c>
      <c r="B1498" s="87">
        <v>98</v>
      </c>
      <c r="C1498" s="87" t="s">
        <v>144</v>
      </c>
      <c r="D1498" s="87">
        <v>0.92848147999999997</v>
      </c>
      <c r="E1498" s="87">
        <v>6.944881E-2</v>
      </c>
    </row>
    <row r="1499" spans="1:5" x14ac:dyDescent="0.25">
      <c r="A1499" s="86" t="s">
        <v>149</v>
      </c>
      <c r="B1499" s="87">
        <v>98</v>
      </c>
      <c r="C1499" s="87" t="s">
        <v>145</v>
      </c>
      <c r="D1499" s="87">
        <v>0.95221549999999999</v>
      </c>
      <c r="E1499" s="87">
        <v>5.6297710000000001E-2</v>
      </c>
    </row>
    <row r="1500" spans="1:5" x14ac:dyDescent="0.25">
      <c r="A1500" s="86" t="s">
        <v>149</v>
      </c>
      <c r="B1500" s="87">
        <v>98</v>
      </c>
      <c r="C1500" s="87" t="s">
        <v>146</v>
      </c>
      <c r="D1500" s="87">
        <v>0.96361116999999996</v>
      </c>
      <c r="E1500" s="87">
        <v>5.1771440000000002E-2</v>
      </c>
    </row>
    <row r="1501" spans="1:5" x14ac:dyDescent="0.25">
      <c r="A1501" s="86" t="s">
        <v>149</v>
      </c>
      <c r="B1501" s="87">
        <v>98</v>
      </c>
      <c r="C1501" s="87" t="s">
        <v>152</v>
      </c>
      <c r="D1501" s="87">
        <v>1.0008510399999999</v>
      </c>
      <c r="E1501" s="87">
        <v>4.8512199999999998E-2</v>
      </c>
    </row>
    <row r="1502" spans="1:5" x14ac:dyDescent="0.25">
      <c r="A1502" s="86" t="s">
        <v>149</v>
      </c>
      <c r="B1502" s="87">
        <v>98</v>
      </c>
      <c r="C1502" s="87" t="s">
        <v>150</v>
      </c>
      <c r="D1502" s="87">
        <v>1.03886966</v>
      </c>
      <c r="E1502" s="87">
        <v>5.4884259999999997E-2</v>
      </c>
    </row>
    <row r="1503" spans="1:5" x14ac:dyDescent="0.25">
      <c r="A1503" s="86" t="s">
        <v>158</v>
      </c>
      <c r="B1503" s="87">
        <v>99</v>
      </c>
      <c r="C1503" s="87" t="s">
        <v>157</v>
      </c>
      <c r="D1503" s="87">
        <v>0.17775384999999999</v>
      </c>
      <c r="E1503" s="87">
        <v>5.992024E-2</v>
      </c>
    </row>
    <row r="1504" spans="1:5" x14ac:dyDescent="0.25">
      <c r="A1504" s="86" t="s">
        <v>158</v>
      </c>
      <c r="B1504" s="87">
        <v>99</v>
      </c>
      <c r="C1504" s="87" t="s">
        <v>149</v>
      </c>
      <c r="D1504" s="87">
        <v>0.32348060000000001</v>
      </c>
      <c r="E1504" s="87">
        <v>5.381383E-2</v>
      </c>
    </row>
    <row r="1505" spans="1:5" x14ac:dyDescent="0.25">
      <c r="A1505" s="86" t="s">
        <v>158</v>
      </c>
      <c r="B1505" s="87">
        <v>99</v>
      </c>
      <c r="C1505" s="87" t="s">
        <v>150</v>
      </c>
      <c r="D1505" s="87">
        <v>0.41356874999999998</v>
      </c>
      <c r="E1505" s="87">
        <v>7.7616409999999997E-2</v>
      </c>
    </row>
    <row r="1506" spans="1:5" x14ac:dyDescent="0.25">
      <c r="A1506" s="86" t="s">
        <v>158</v>
      </c>
      <c r="B1506" s="87">
        <v>99</v>
      </c>
      <c r="C1506" s="87" t="s">
        <v>152</v>
      </c>
      <c r="D1506" s="87">
        <v>0.50137226999999995</v>
      </c>
      <c r="E1506" s="87">
        <v>0.1121013</v>
      </c>
    </row>
    <row r="1507" spans="1:5" x14ac:dyDescent="0.25">
      <c r="A1507" s="86" t="s">
        <v>158</v>
      </c>
      <c r="B1507" s="87">
        <v>99</v>
      </c>
      <c r="C1507" s="87" t="s">
        <v>145</v>
      </c>
      <c r="D1507" s="87">
        <v>0.53119883000000001</v>
      </c>
      <c r="E1507" s="87">
        <v>6.6875980000000002E-2</v>
      </c>
    </row>
    <row r="1508" spans="1:5" x14ac:dyDescent="0.25">
      <c r="A1508" s="86" t="s">
        <v>158</v>
      </c>
      <c r="B1508" s="87">
        <v>99</v>
      </c>
      <c r="C1508" s="87" t="s">
        <v>155</v>
      </c>
      <c r="D1508" s="87">
        <v>0.60387844999999996</v>
      </c>
      <c r="E1508" s="87">
        <v>4.3507289999999997E-2</v>
      </c>
    </row>
    <row r="1509" spans="1:5" x14ac:dyDescent="0.25">
      <c r="A1509" s="86" t="s">
        <v>158</v>
      </c>
      <c r="B1509" s="87">
        <v>99</v>
      </c>
      <c r="C1509" s="87" t="s">
        <v>153</v>
      </c>
      <c r="D1509" s="87">
        <v>0.72353646999999999</v>
      </c>
      <c r="E1509" s="87">
        <v>6.2976119999999997E-2</v>
      </c>
    </row>
    <row r="1510" spans="1:5" x14ac:dyDescent="0.25">
      <c r="A1510" s="86" t="s">
        <v>158</v>
      </c>
      <c r="B1510" s="87">
        <v>99</v>
      </c>
      <c r="C1510" s="87" t="s">
        <v>154</v>
      </c>
      <c r="D1510" s="87">
        <v>0.76417058000000004</v>
      </c>
      <c r="E1510" s="87">
        <v>8.8603570000000006E-2</v>
      </c>
    </row>
    <row r="1511" spans="1:5" x14ac:dyDescent="0.25">
      <c r="A1511" s="86" t="s">
        <v>158</v>
      </c>
      <c r="B1511" s="87">
        <v>99</v>
      </c>
      <c r="C1511" s="87" t="s">
        <v>156</v>
      </c>
      <c r="D1511" s="87">
        <v>0.96469115000000005</v>
      </c>
      <c r="E1511" s="87">
        <v>6.4545439999999996E-2</v>
      </c>
    </row>
    <row r="1512" spans="1:5" x14ac:dyDescent="0.25">
      <c r="A1512" s="86" t="s">
        <v>158</v>
      </c>
      <c r="B1512" s="87">
        <v>99</v>
      </c>
      <c r="C1512" s="87" t="s">
        <v>146</v>
      </c>
      <c r="D1512" s="87">
        <v>0.96494210000000002</v>
      </c>
      <c r="E1512" s="87">
        <v>0.11036907999999999</v>
      </c>
    </row>
    <row r="1513" spans="1:5" x14ac:dyDescent="0.25">
      <c r="A1513" s="86" t="s">
        <v>158</v>
      </c>
      <c r="B1513" s="87">
        <v>99</v>
      </c>
      <c r="C1513" s="87" t="s">
        <v>147</v>
      </c>
      <c r="D1513" s="87">
        <v>1.00904112</v>
      </c>
      <c r="E1513" s="87">
        <v>6.5021490000000001E-2</v>
      </c>
    </row>
    <row r="1514" spans="1:5" x14ac:dyDescent="0.25">
      <c r="A1514" s="86" t="s">
        <v>158</v>
      </c>
      <c r="B1514" s="87">
        <v>99</v>
      </c>
      <c r="C1514" s="87" t="s">
        <v>9</v>
      </c>
      <c r="D1514" s="87">
        <v>1.0234162</v>
      </c>
      <c r="E1514" s="87">
        <v>8.4946510000000003E-2</v>
      </c>
    </row>
    <row r="1515" spans="1:5" x14ac:dyDescent="0.25">
      <c r="A1515" s="86" t="s">
        <v>158</v>
      </c>
      <c r="B1515" s="87">
        <v>99</v>
      </c>
      <c r="C1515" s="87" t="s">
        <v>143</v>
      </c>
      <c r="D1515" s="87">
        <v>1.07278159</v>
      </c>
      <c r="E1515" s="87">
        <v>6.7432480000000003E-2</v>
      </c>
    </row>
    <row r="1516" spans="1:5" x14ac:dyDescent="0.25">
      <c r="A1516" s="86" t="s">
        <v>160</v>
      </c>
      <c r="B1516" s="87">
        <v>100</v>
      </c>
      <c r="C1516" s="87" t="s">
        <v>150</v>
      </c>
      <c r="D1516" s="87">
        <v>9.1520859999999996E-2</v>
      </c>
      <c r="E1516" s="87">
        <v>9.8252160000000005E-2</v>
      </c>
    </row>
    <row r="1517" spans="1:5" x14ac:dyDescent="0.25">
      <c r="A1517" s="86" t="s">
        <v>160</v>
      </c>
      <c r="B1517" s="87">
        <v>100</v>
      </c>
      <c r="C1517" s="87" t="s">
        <v>149</v>
      </c>
      <c r="D1517" s="87">
        <v>0.13782864</v>
      </c>
      <c r="E1517" s="87">
        <v>5.9691050000000002E-2</v>
      </c>
    </row>
    <row r="1518" spans="1:5" x14ac:dyDescent="0.25">
      <c r="A1518" s="86" t="s">
        <v>160</v>
      </c>
      <c r="B1518" s="87">
        <v>100</v>
      </c>
      <c r="C1518" s="87" t="s">
        <v>157</v>
      </c>
      <c r="D1518" s="87">
        <v>0.18002212000000001</v>
      </c>
      <c r="E1518" s="87">
        <v>5.3118760000000001E-2</v>
      </c>
    </row>
    <row r="1519" spans="1:5" x14ac:dyDescent="0.25">
      <c r="A1519" s="86" t="s">
        <v>160</v>
      </c>
      <c r="B1519" s="87">
        <v>100</v>
      </c>
      <c r="C1519" s="87" t="s">
        <v>152</v>
      </c>
      <c r="D1519" s="87">
        <v>0.21075585999999999</v>
      </c>
      <c r="E1519" s="87">
        <v>4.9482390000000001E-2</v>
      </c>
    </row>
    <row r="1520" spans="1:5" x14ac:dyDescent="0.25">
      <c r="A1520" s="86" t="s">
        <v>160</v>
      </c>
      <c r="B1520" s="87">
        <v>100</v>
      </c>
      <c r="C1520" s="87" t="s">
        <v>9</v>
      </c>
      <c r="D1520" s="87">
        <v>0.21701285000000001</v>
      </c>
      <c r="E1520" s="87">
        <v>6.445903E-2</v>
      </c>
    </row>
    <row r="1521" spans="1:5" x14ac:dyDescent="0.25">
      <c r="A1521" s="86" t="s">
        <v>160</v>
      </c>
      <c r="B1521" s="87">
        <v>100</v>
      </c>
      <c r="C1521" s="87" t="s">
        <v>153</v>
      </c>
      <c r="D1521" s="87">
        <v>0.24333492000000001</v>
      </c>
      <c r="E1521" s="87">
        <v>5.4673289999999999E-2</v>
      </c>
    </row>
    <row r="1522" spans="1:5" x14ac:dyDescent="0.25">
      <c r="A1522" s="86" t="s">
        <v>160</v>
      </c>
      <c r="B1522" s="87">
        <v>100</v>
      </c>
      <c r="C1522" s="87" t="s">
        <v>156</v>
      </c>
      <c r="D1522" s="87">
        <v>0.25646915999999997</v>
      </c>
      <c r="E1522" s="87">
        <v>0.10138508</v>
      </c>
    </row>
    <row r="1523" spans="1:5" x14ac:dyDescent="0.25">
      <c r="A1523" s="86" t="s">
        <v>160</v>
      </c>
      <c r="B1523" s="87">
        <v>100</v>
      </c>
      <c r="C1523" s="87" t="s">
        <v>155</v>
      </c>
      <c r="D1523" s="87">
        <v>0.26012719000000001</v>
      </c>
      <c r="E1523" s="87">
        <v>4.8922519999999997E-2</v>
      </c>
    </row>
    <row r="1524" spans="1:5" x14ac:dyDescent="0.25">
      <c r="A1524" s="86" t="s">
        <v>160</v>
      </c>
      <c r="B1524" s="87">
        <v>100</v>
      </c>
      <c r="C1524" s="87" t="s">
        <v>146</v>
      </c>
      <c r="D1524" s="87">
        <v>0.31493675999999998</v>
      </c>
      <c r="E1524" s="87">
        <v>9.3059340000000004E-2</v>
      </c>
    </row>
    <row r="1525" spans="1:5" x14ac:dyDescent="0.25">
      <c r="A1525" s="86" t="s">
        <v>160</v>
      </c>
      <c r="B1525" s="87">
        <v>100</v>
      </c>
      <c r="C1525" s="87" t="s">
        <v>147</v>
      </c>
      <c r="D1525" s="87">
        <v>0.37579676000000001</v>
      </c>
      <c r="E1525" s="87">
        <v>5.7547769999999998E-2</v>
      </c>
    </row>
    <row r="1526" spans="1:5" x14ac:dyDescent="0.25">
      <c r="A1526" s="86" t="s">
        <v>152</v>
      </c>
      <c r="B1526" s="87">
        <v>101</v>
      </c>
      <c r="C1526" s="87" t="s">
        <v>159</v>
      </c>
      <c r="D1526" s="87">
        <v>0.22787574999999999</v>
      </c>
      <c r="E1526" s="87">
        <v>8.2719760000000003E-2</v>
      </c>
    </row>
    <row r="1527" spans="1:5" x14ac:dyDescent="0.25">
      <c r="A1527" s="86" t="s">
        <v>152</v>
      </c>
      <c r="B1527" s="87">
        <v>101</v>
      </c>
      <c r="C1527" s="87" t="s">
        <v>156</v>
      </c>
      <c r="D1527" s="87">
        <v>0.24493722000000001</v>
      </c>
      <c r="E1527" s="87">
        <v>5.944435E-2</v>
      </c>
    </row>
    <row r="1528" spans="1:5" x14ac:dyDescent="0.25">
      <c r="A1528" s="86" t="s">
        <v>152</v>
      </c>
      <c r="B1528" s="87">
        <v>101</v>
      </c>
      <c r="C1528" s="87" t="s">
        <v>153</v>
      </c>
      <c r="D1528" s="87">
        <v>0.24575669999999999</v>
      </c>
      <c r="E1528" s="87">
        <v>9.0825539999999996E-2</v>
      </c>
    </row>
    <row r="1529" spans="1:5" x14ac:dyDescent="0.25">
      <c r="A1529" s="86" t="s">
        <v>152</v>
      </c>
      <c r="B1529" s="87">
        <v>101</v>
      </c>
      <c r="C1529" s="87" t="s">
        <v>160</v>
      </c>
      <c r="D1529" s="87">
        <v>0.28200607</v>
      </c>
      <c r="E1529" s="87">
        <v>9.4730990000000001E-2</v>
      </c>
    </row>
    <row r="1530" spans="1:5" x14ac:dyDescent="0.25">
      <c r="A1530" s="86" t="s">
        <v>152</v>
      </c>
      <c r="B1530" s="87">
        <v>101</v>
      </c>
      <c r="C1530" s="87" t="s">
        <v>147</v>
      </c>
      <c r="D1530" s="87">
        <v>0.29072692</v>
      </c>
      <c r="E1530" s="87">
        <v>6.0434349999999998E-2</v>
      </c>
    </row>
    <row r="1531" spans="1:5" x14ac:dyDescent="0.25">
      <c r="A1531" s="86" t="s">
        <v>152</v>
      </c>
      <c r="B1531" s="87">
        <v>101</v>
      </c>
      <c r="C1531" s="87" t="s">
        <v>149</v>
      </c>
      <c r="D1531" s="87">
        <v>0.49491896000000002</v>
      </c>
      <c r="E1531" s="87">
        <v>6.8849960000000002E-2</v>
      </c>
    </row>
    <row r="1532" spans="1:5" x14ac:dyDescent="0.25">
      <c r="A1532" s="86" t="s">
        <v>152</v>
      </c>
      <c r="B1532" s="87">
        <v>101</v>
      </c>
      <c r="C1532" s="87" t="s">
        <v>145</v>
      </c>
      <c r="D1532" s="87">
        <v>0.60537448999999999</v>
      </c>
      <c r="E1532" s="87">
        <v>7.0674870000000001E-2</v>
      </c>
    </row>
    <row r="1533" spans="1:5" x14ac:dyDescent="0.25">
      <c r="A1533" s="86" t="s">
        <v>152</v>
      </c>
      <c r="B1533" s="87">
        <v>101</v>
      </c>
      <c r="C1533" s="87" t="s">
        <v>148</v>
      </c>
      <c r="D1533" s="87">
        <v>0.64623657000000001</v>
      </c>
      <c r="E1533" s="87">
        <v>4.8127919999999998E-2</v>
      </c>
    </row>
    <row r="1534" spans="1:5" x14ac:dyDescent="0.25">
      <c r="A1534" s="86" t="s">
        <v>152</v>
      </c>
      <c r="B1534" s="87">
        <v>101</v>
      </c>
      <c r="C1534" s="87" t="s">
        <v>150</v>
      </c>
      <c r="D1534" s="87">
        <v>0.70439585000000005</v>
      </c>
      <c r="E1534" s="87">
        <v>5.0733399999999998E-2</v>
      </c>
    </row>
    <row r="1535" spans="1:5" x14ac:dyDescent="0.25">
      <c r="A1535" s="86" t="s">
        <v>155</v>
      </c>
      <c r="B1535" s="87">
        <v>102</v>
      </c>
      <c r="C1535" s="87" t="s">
        <v>156</v>
      </c>
      <c r="D1535" s="87">
        <v>8.5573449999999995E-2</v>
      </c>
      <c r="E1535" s="87">
        <v>6.9331450000000003E-2</v>
      </c>
    </row>
    <row r="1536" spans="1:5" x14ac:dyDescent="0.25">
      <c r="A1536" s="86" t="s">
        <v>155</v>
      </c>
      <c r="B1536" s="87">
        <v>102</v>
      </c>
      <c r="C1536" s="87" t="s">
        <v>143</v>
      </c>
      <c r="D1536" s="87">
        <v>0.10894469</v>
      </c>
      <c r="E1536" s="87">
        <v>7.2272400000000001E-2</v>
      </c>
    </row>
    <row r="1537" spans="1:5" x14ac:dyDescent="0.25">
      <c r="A1537" s="86" t="s">
        <v>155</v>
      </c>
      <c r="B1537" s="87">
        <v>102</v>
      </c>
      <c r="C1537" s="87" t="s">
        <v>158</v>
      </c>
      <c r="D1537" s="87">
        <v>0.13018787000000001</v>
      </c>
      <c r="E1537" s="87">
        <v>7.6394279999999995E-2</v>
      </c>
    </row>
    <row r="1538" spans="1:5" x14ac:dyDescent="0.25">
      <c r="A1538" s="86" t="s">
        <v>155</v>
      </c>
      <c r="B1538" s="87">
        <v>102</v>
      </c>
      <c r="C1538" s="87" t="s">
        <v>159</v>
      </c>
      <c r="D1538" s="87">
        <v>0.15025756000000001</v>
      </c>
      <c r="E1538" s="87">
        <v>7.6567280000000001E-2</v>
      </c>
    </row>
    <row r="1539" spans="1:5" x14ac:dyDescent="0.25">
      <c r="A1539" s="86" t="s">
        <v>155</v>
      </c>
      <c r="B1539" s="87">
        <v>102</v>
      </c>
      <c r="C1539" s="87" t="s">
        <v>157</v>
      </c>
      <c r="D1539" s="87">
        <v>0.15625389000000001</v>
      </c>
      <c r="E1539" s="87">
        <v>3.387474E-2</v>
      </c>
    </row>
    <row r="1540" spans="1:5" x14ac:dyDescent="0.25">
      <c r="A1540" s="86" t="s">
        <v>155</v>
      </c>
      <c r="B1540" s="87">
        <v>102</v>
      </c>
      <c r="C1540" s="87" t="s">
        <v>160</v>
      </c>
      <c r="D1540" s="87">
        <v>0.18869625000000001</v>
      </c>
      <c r="E1540" s="87">
        <v>4.2278620000000003E-2</v>
      </c>
    </row>
    <row r="1541" spans="1:5" x14ac:dyDescent="0.25">
      <c r="A1541" s="86" t="s">
        <v>155</v>
      </c>
      <c r="B1541" s="87">
        <v>102</v>
      </c>
      <c r="C1541" s="87" t="s">
        <v>147</v>
      </c>
      <c r="D1541" s="87">
        <v>0.20341577999999999</v>
      </c>
      <c r="E1541" s="87">
        <v>3.7171139999999998E-2</v>
      </c>
    </row>
    <row r="1542" spans="1:5" x14ac:dyDescent="0.25">
      <c r="A1542" s="86" t="s">
        <v>155</v>
      </c>
      <c r="B1542" s="87">
        <v>102</v>
      </c>
      <c r="C1542" s="87" t="s">
        <v>151</v>
      </c>
      <c r="D1542" s="87">
        <v>0.20750175000000001</v>
      </c>
      <c r="E1542" s="87">
        <v>5.677306E-2</v>
      </c>
    </row>
    <row r="1543" spans="1:5" x14ac:dyDescent="0.25">
      <c r="A1543" s="86" t="s">
        <v>155</v>
      </c>
      <c r="B1543" s="87">
        <v>102</v>
      </c>
      <c r="C1543" s="87" t="s">
        <v>154</v>
      </c>
      <c r="D1543" s="87">
        <v>0.26530924</v>
      </c>
      <c r="E1543" s="87">
        <v>5.215094E-2</v>
      </c>
    </row>
    <row r="1544" spans="1:5" x14ac:dyDescent="0.25">
      <c r="A1544" s="86" t="s">
        <v>155</v>
      </c>
      <c r="B1544" s="87">
        <v>102</v>
      </c>
      <c r="C1544" s="87" t="s">
        <v>146</v>
      </c>
      <c r="D1544" s="87">
        <v>0.31271096999999998</v>
      </c>
      <c r="E1544" s="87">
        <v>8.0464690000000005E-2</v>
      </c>
    </row>
    <row r="1545" spans="1:5" x14ac:dyDescent="0.25">
      <c r="A1545" s="86" t="s">
        <v>155</v>
      </c>
      <c r="B1545" s="87">
        <v>102</v>
      </c>
      <c r="C1545" s="87" t="s">
        <v>9</v>
      </c>
      <c r="D1545" s="87">
        <v>0.31545711999999998</v>
      </c>
      <c r="E1545" s="87">
        <v>4.621401E-2</v>
      </c>
    </row>
    <row r="1546" spans="1:5" x14ac:dyDescent="0.25">
      <c r="A1546" s="86" t="s">
        <v>155</v>
      </c>
      <c r="B1546" s="87">
        <v>102</v>
      </c>
      <c r="C1546" s="87" t="s">
        <v>153</v>
      </c>
      <c r="D1546" s="87">
        <v>0.32537348999999999</v>
      </c>
      <c r="E1546" s="87">
        <v>3.9204250000000003E-2</v>
      </c>
    </row>
    <row r="1547" spans="1:5" x14ac:dyDescent="0.25">
      <c r="A1547" s="86" t="s">
        <v>155</v>
      </c>
      <c r="B1547" s="87">
        <v>102</v>
      </c>
      <c r="C1547" s="87" t="s">
        <v>152</v>
      </c>
      <c r="D1547" s="87">
        <v>0.32603554000000001</v>
      </c>
      <c r="E1547" s="87">
        <v>3.06816E-2</v>
      </c>
    </row>
    <row r="1548" spans="1:5" x14ac:dyDescent="0.25">
      <c r="A1548" s="86" t="s">
        <v>155</v>
      </c>
      <c r="B1548" s="87">
        <v>102</v>
      </c>
      <c r="C1548" s="87" t="s">
        <v>161</v>
      </c>
      <c r="D1548" s="87">
        <v>0.60714363000000005</v>
      </c>
      <c r="E1548" s="87">
        <v>5.260368E-2</v>
      </c>
    </row>
    <row r="1549" spans="1:5" x14ac:dyDescent="0.25">
      <c r="A1549" s="86" t="s">
        <v>155</v>
      </c>
      <c r="B1549" s="87">
        <v>102</v>
      </c>
      <c r="C1549" s="87" t="s">
        <v>150</v>
      </c>
      <c r="D1549" s="87">
        <v>0.68983691000000003</v>
      </c>
      <c r="E1549" s="87">
        <v>4.774312E-2</v>
      </c>
    </row>
    <row r="1550" spans="1:5" x14ac:dyDescent="0.25">
      <c r="A1550" s="86" t="s">
        <v>155</v>
      </c>
      <c r="B1550" s="87">
        <v>102</v>
      </c>
      <c r="C1550" s="87" t="s">
        <v>144</v>
      </c>
      <c r="D1550" s="87">
        <v>0.7534961</v>
      </c>
      <c r="E1550" s="87">
        <v>7.1541809999999997E-2</v>
      </c>
    </row>
    <row r="1551" spans="1:5" x14ac:dyDescent="0.25">
      <c r="A1551" s="86" t="s">
        <v>155</v>
      </c>
      <c r="B1551" s="87">
        <v>102</v>
      </c>
      <c r="C1551" s="87" t="s">
        <v>148</v>
      </c>
      <c r="D1551" s="87">
        <v>0.80730776999999998</v>
      </c>
      <c r="E1551" s="87">
        <v>4.9650899999999998E-2</v>
      </c>
    </row>
    <row r="1552" spans="1:5" x14ac:dyDescent="0.25">
      <c r="A1552" s="86" t="s">
        <v>155</v>
      </c>
      <c r="B1552" s="87">
        <v>102</v>
      </c>
      <c r="C1552" s="87" t="s">
        <v>149</v>
      </c>
      <c r="D1552" s="87">
        <v>0.91140628999999995</v>
      </c>
      <c r="E1552" s="87">
        <v>6.9862460000000001E-2</v>
      </c>
    </row>
    <row r="1553" spans="1:5" x14ac:dyDescent="0.25">
      <c r="A1553" s="86" t="s">
        <v>155</v>
      </c>
      <c r="B1553" s="87">
        <v>102</v>
      </c>
      <c r="C1553" s="87" t="s">
        <v>145</v>
      </c>
      <c r="D1553" s="87">
        <v>0.94967789000000002</v>
      </c>
      <c r="E1553" s="87">
        <v>5.0669159999999998E-2</v>
      </c>
    </row>
    <row r="1554" spans="1:5" x14ac:dyDescent="0.25">
      <c r="A1554" s="86" t="s">
        <v>147</v>
      </c>
      <c r="B1554" s="87">
        <v>103</v>
      </c>
      <c r="C1554" s="87" t="s">
        <v>144</v>
      </c>
      <c r="D1554" s="87">
        <v>3.3571959999999998E-2</v>
      </c>
      <c r="E1554" s="87">
        <v>8.3701090000000006E-2</v>
      </c>
    </row>
    <row r="1555" spans="1:5" x14ac:dyDescent="0.25">
      <c r="A1555" s="86" t="s">
        <v>147</v>
      </c>
      <c r="B1555" s="87">
        <v>103</v>
      </c>
      <c r="C1555" s="87" t="s">
        <v>157</v>
      </c>
      <c r="D1555" s="87">
        <v>8.8314080000000003E-2</v>
      </c>
      <c r="E1555" s="87">
        <v>5.0317489999999999E-2</v>
      </c>
    </row>
    <row r="1556" spans="1:5" x14ac:dyDescent="0.25">
      <c r="A1556" s="86" t="s">
        <v>147</v>
      </c>
      <c r="B1556" s="87">
        <v>103</v>
      </c>
      <c r="C1556" s="87" t="s">
        <v>156</v>
      </c>
      <c r="D1556" s="87">
        <v>0.14866517000000001</v>
      </c>
      <c r="E1556" s="87">
        <v>4.2553189999999998E-2</v>
      </c>
    </row>
    <row r="1557" spans="1:5" x14ac:dyDescent="0.25">
      <c r="A1557" s="86" t="s">
        <v>147</v>
      </c>
      <c r="B1557" s="87">
        <v>103</v>
      </c>
      <c r="C1557" s="87" t="s">
        <v>153</v>
      </c>
      <c r="D1557" s="87">
        <v>0.15017249999999999</v>
      </c>
      <c r="E1557" s="87">
        <v>5.7281239999999997E-2</v>
      </c>
    </row>
    <row r="1558" spans="1:5" x14ac:dyDescent="0.25">
      <c r="A1558" s="86" t="s">
        <v>147</v>
      </c>
      <c r="B1558" s="87">
        <v>103</v>
      </c>
      <c r="C1558" s="87" t="s">
        <v>149</v>
      </c>
      <c r="D1558" s="87">
        <v>0.23961868</v>
      </c>
      <c r="E1558" s="87">
        <v>5.2101170000000002E-2</v>
      </c>
    </row>
    <row r="1559" spans="1:5" x14ac:dyDescent="0.25">
      <c r="A1559" s="86" t="s">
        <v>147</v>
      </c>
      <c r="B1559" s="87">
        <v>103</v>
      </c>
      <c r="C1559" s="87" t="s">
        <v>148</v>
      </c>
      <c r="D1559" s="87">
        <v>0.28399871999999998</v>
      </c>
      <c r="E1559" s="87">
        <v>9.0762839999999997E-2</v>
      </c>
    </row>
    <row r="1560" spans="1:5" x14ac:dyDescent="0.25">
      <c r="A1560" s="86" t="s">
        <v>147</v>
      </c>
      <c r="B1560" s="87">
        <v>103</v>
      </c>
      <c r="C1560" s="87" t="s">
        <v>152</v>
      </c>
      <c r="D1560" s="87">
        <v>0.48257043999999999</v>
      </c>
      <c r="E1560" s="87">
        <v>4.4900049999999997E-2</v>
      </c>
    </row>
    <row r="1561" spans="1:5" x14ac:dyDescent="0.25">
      <c r="A1561" s="86" t="s">
        <v>147</v>
      </c>
      <c r="B1561" s="87">
        <v>103</v>
      </c>
      <c r="C1561" s="87" t="s">
        <v>9</v>
      </c>
      <c r="D1561" s="87">
        <v>0.83451425000000001</v>
      </c>
      <c r="E1561" s="87">
        <v>9.4902689999999998E-2</v>
      </c>
    </row>
    <row r="1562" spans="1:5" x14ac:dyDescent="0.25">
      <c r="A1562" s="86" t="s">
        <v>148</v>
      </c>
      <c r="B1562" s="87">
        <v>104</v>
      </c>
      <c r="C1562" s="87" t="s">
        <v>147</v>
      </c>
      <c r="D1562" s="87">
        <v>4.420528E-2</v>
      </c>
      <c r="E1562" s="87">
        <v>9.4288150000000001E-2</v>
      </c>
    </row>
    <row r="1563" spans="1:5" x14ac:dyDescent="0.25">
      <c r="A1563" s="86" t="s">
        <v>148</v>
      </c>
      <c r="B1563" s="87">
        <v>104</v>
      </c>
      <c r="C1563" s="87" t="s">
        <v>143</v>
      </c>
      <c r="D1563" s="87">
        <v>6.9055560000000002E-2</v>
      </c>
      <c r="E1563" s="87">
        <v>6.2743430000000003E-2</v>
      </c>
    </row>
    <row r="1564" spans="1:5" x14ac:dyDescent="0.25">
      <c r="A1564" s="86" t="s">
        <v>148</v>
      </c>
      <c r="B1564" s="87">
        <v>104</v>
      </c>
      <c r="C1564" s="87" t="s">
        <v>150</v>
      </c>
      <c r="D1564" s="87">
        <v>0.10447645999999999</v>
      </c>
      <c r="E1564" s="87">
        <v>6.3247429999999993E-2</v>
      </c>
    </row>
    <row r="1565" spans="1:5" x14ac:dyDescent="0.25">
      <c r="A1565" s="86" t="s">
        <v>148</v>
      </c>
      <c r="B1565" s="87">
        <v>104</v>
      </c>
      <c r="C1565" s="87" t="s">
        <v>144</v>
      </c>
      <c r="D1565" s="87">
        <v>0.12630947000000001</v>
      </c>
      <c r="E1565" s="87">
        <v>4.774598E-2</v>
      </c>
    </row>
    <row r="1566" spans="1:5" x14ac:dyDescent="0.25">
      <c r="A1566" s="86" t="s">
        <v>148</v>
      </c>
      <c r="B1566" s="87">
        <v>104</v>
      </c>
      <c r="C1566" s="87" t="s">
        <v>145</v>
      </c>
      <c r="D1566" s="87">
        <v>0.15236738999999999</v>
      </c>
      <c r="E1566" s="87">
        <v>7.7444399999999997E-2</v>
      </c>
    </row>
    <row r="1567" spans="1:5" x14ac:dyDescent="0.25">
      <c r="A1567" s="86" t="s">
        <v>148</v>
      </c>
      <c r="B1567" s="87">
        <v>104</v>
      </c>
      <c r="C1567" s="87" t="s">
        <v>155</v>
      </c>
      <c r="D1567" s="87">
        <v>0.16298261999999999</v>
      </c>
      <c r="E1567" s="87">
        <v>5.7523459999999998E-2</v>
      </c>
    </row>
    <row r="1568" spans="1:5" x14ac:dyDescent="0.25">
      <c r="A1568" s="86" t="s">
        <v>148</v>
      </c>
      <c r="B1568" s="87">
        <v>104</v>
      </c>
      <c r="C1568" s="87" t="s">
        <v>154</v>
      </c>
      <c r="D1568" s="87">
        <v>0.16795982000000001</v>
      </c>
      <c r="E1568" s="87">
        <v>4.9997699999999999E-2</v>
      </c>
    </row>
    <row r="1569" spans="1:5" x14ac:dyDescent="0.25">
      <c r="A1569" s="86" t="s">
        <v>148</v>
      </c>
      <c r="B1569" s="87">
        <v>104</v>
      </c>
      <c r="C1569" s="87" t="s">
        <v>146</v>
      </c>
      <c r="D1569" s="87">
        <v>0.19273127000000001</v>
      </c>
      <c r="E1569" s="87">
        <v>8.0677960000000007E-2</v>
      </c>
    </row>
    <row r="1570" spans="1:5" x14ac:dyDescent="0.25">
      <c r="A1570" s="86" t="s">
        <v>148</v>
      </c>
      <c r="B1570" s="87">
        <v>104</v>
      </c>
      <c r="C1570" s="87" t="s">
        <v>151</v>
      </c>
      <c r="D1570" s="87">
        <v>0.19694054</v>
      </c>
      <c r="E1570" s="87">
        <v>8.6574929999999994E-2</v>
      </c>
    </row>
    <row r="1571" spans="1:5" x14ac:dyDescent="0.25">
      <c r="A1571" s="86" t="s">
        <v>148</v>
      </c>
      <c r="B1571" s="87">
        <v>104</v>
      </c>
      <c r="C1571" s="87" t="s">
        <v>156</v>
      </c>
      <c r="D1571" s="87">
        <v>0.20614540000000001</v>
      </c>
      <c r="E1571" s="87">
        <v>8.9349219999999993E-2</v>
      </c>
    </row>
    <row r="1572" spans="1:5" x14ac:dyDescent="0.25">
      <c r="A1572" s="86" t="s">
        <v>148</v>
      </c>
      <c r="B1572" s="87">
        <v>104</v>
      </c>
      <c r="C1572" s="87" t="s">
        <v>153</v>
      </c>
      <c r="D1572" s="87">
        <v>0.21397826</v>
      </c>
      <c r="E1572" s="87">
        <v>6.062799E-2</v>
      </c>
    </row>
    <row r="1573" spans="1:5" x14ac:dyDescent="0.25">
      <c r="A1573" s="86" t="s">
        <v>148</v>
      </c>
      <c r="B1573" s="87">
        <v>104</v>
      </c>
      <c r="C1573" s="87" t="s">
        <v>159</v>
      </c>
      <c r="D1573" s="87">
        <v>0.23080081</v>
      </c>
      <c r="E1573" s="87">
        <v>8.5543149999999998E-2</v>
      </c>
    </row>
    <row r="1574" spans="1:5" x14ac:dyDescent="0.25">
      <c r="A1574" s="86" t="s">
        <v>148</v>
      </c>
      <c r="B1574" s="87">
        <v>104</v>
      </c>
      <c r="C1574" s="87" t="s">
        <v>160</v>
      </c>
      <c r="D1574" s="87">
        <v>0.23622594999999999</v>
      </c>
      <c r="E1574" s="87">
        <v>9.8329490000000006E-2</v>
      </c>
    </row>
    <row r="1575" spans="1:5" x14ac:dyDescent="0.25">
      <c r="A1575" s="86" t="s">
        <v>148</v>
      </c>
      <c r="B1575" s="87">
        <v>104</v>
      </c>
      <c r="C1575" s="87" t="s">
        <v>158</v>
      </c>
      <c r="D1575" s="87">
        <v>0.28385821999999999</v>
      </c>
      <c r="E1575" s="87">
        <v>8.8103000000000001E-2</v>
      </c>
    </row>
    <row r="1576" spans="1:5" x14ac:dyDescent="0.25">
      <c r="A1576" s="86" t="s">
        <v>148</v>
      </c>
      <c r="B1576" s="87">
        <v>104</v>
      </c>
      <c r="C1576" s="87" t="s">
        <v>161</v>
      </c>
      <c r="D1576" s="87">
        <v>0.30238428000000001</v>
      </c>
      <c r="E1576" s="87">
        <v>6.5893450000000006E-2</v>
      </c>
    </row>
    <row r="1577" spans="1:5" x14ac:dyDescent="0.25">
      <c r="A1577" s="86" t="s">
        <v>148</v>
      </c>
      <c r="B1577" s="87">
        <v>104</v>
      </c>
      <c r="C1577" s="87" t="s">
        <v>152</v>
      </c>
      <c r="D1577" s="87">
        <v>0.39615039000000002</v>
      </c>
      <c r="E1577" s="87">
        <v>6.0936419999999998E-2</v>
      </c>
    </row>
    <row r="1578" spans="1:5" x14ac:dyDescent="0.25">
      <c r="A1578" s="86" t="s">
        <v>148</v>
      </c>
      <c r="B1578" s="87">
        <v>104</v>
      </c>
      <c r="C1578" s="87" t="s">
        <v>9</v>
      </c>
      <c r="D1578" s="87">
        <v>0.40662568999999998</v>
      </c>
      <c r="E1578" s="87">
        <v>9.5184279999999996E-2</v>
      </c>
    </row>
    <row r="1579" spans="1:5" x14ac:dyDescent="0.25">
      <c r="A1579" s="86" t="s">
        <v>148</v>
      </c>
      <c r="B1579" s="87">
        <v>104</v>
      </c>
      <c r="C1579" s="87" t="s">
        <v>149</v>
      </c>
      <c r="D1579" s="87">
        <v>0.46293374999999998</v>
      </c>
      <c r="E1579" s="87">
        <v>0.11307794</v>
      </c>
    </row>
    <row r="1580" spans="1:5" x14ac:dyDescent="0.25">
      <c r="A1580" s="86" t="s">
        <v>156</v>
      </c>
      <c r="B1580" s="87">
        <v>105</v>
      </c>
      <c r="C1580" s="87" t="s">
        <v>152</v>
      </c>
      <c r="D1580" s="87">
        <v>0.84696028000000001</v>
      </c>
      <c r="E1580" s="87">
        <v>5.8745579999999999E-2</v>
      </c>
    </row>
    <row r="1581" spans="1:5" x14ac:dyDescent="0.25">
      <c r="A1581" s="86" t="s">
        <v>156</v>
      </c>
      <c r="B1581" s="87">
        <v>105</v>
      </c>
      <c r="C1581" s="87" t="s">
        <v>147</v>
      </c>
      <c r="D1581" s="87">
        <v>0.86952644000000001</v>
      </c>
      <c r="E1581" s="87">
        <v>7.5203249999999999E-2</v>
      </c>
    </row>
    <row r="1582" spans="1:5" x14ac:dyDescent="0.25">
      <c r="A1582" s="86" t="s">
        <v>156</v>
      </c>
      <c r="B1582" s="87">
        <v>105</v>
      </c>
      <c r="C1582" s="87" t="s">
        <v>146</v>
      </c>
      <c r="D1582" s="87">
        <v>0.92508250999999997</v>
      </c>
      <c r="E1582" s="87">
        <v>7.0420280000000002E-2</v>
      </c>
    </row>
    <row r="1583" spans="1:5" x14ac:dyDescent="0.25">
      <c r="A1583" s="86" t="s">
        <v>144</v>
      </c>
      <c r="B1583" s="87">
        <v>106</v>
      </c>
      <c r="C1583" s="87" t="s">
        <v>146</v>
      </c>
      <c r="D1583" s="87">
        <v>9.459041E-2</v>
      </c>
      <c r="E1583" s="87">
        <v>8.0307299999999998E-2</v>
      </c>
    </row>
    <row r="1584" spans="1:5" x14ac:dyDescent="0.25">
      <c r="A1584" s="86" t="s">
        <v>144</v>
      </c>
      <c r="B1584" s="87">
        <v>106</v>
      </c>
      <c r="C1584" s="87" t="s">
        <v>148</v>
      </c>
      <c r="D1584" s="87">
        <v>0.11038644</v>
      </c>
      <c r="E1584" s="87">
        <v>8.0689860000000002E-2</v>
      </c>
    </row>
    <row r="1585" spans="1:5" x14ac:dyDescent="0.25">
      <c r="A1585" s="86" t="s">
        <v>144</v>
      </c>
      <c r="B1585" s="87">
        <v>106</v>
      </c>
      <c r="C1585" s="87" t="s">
        <v>151</v>
      </c>
      <c r="D1585" s="87">
        <v>0.14511146</v>
      </c>
      <c r="E1585" s="87">
        <v>8.6373909999999998E-2</v>
      </c>
    </row>
    <row r="1586" spans="1:5" x14ac:dyDescent="0.25">
      <c r="A1586" s="86" t="s">
        <v>144</v>
      </c>
      <c r="B1586" s="87">
        <v>106</v>
      </c>
      <c r="C1586" s="87" t="s">
        <v>143</v>
      </c>
      <c r="D1586" s="87">
        <v>0.15361106999999999</v>
      </c>
      <c r="E1586" s="87">
        <v>5.9218590000000002E-2</v>
      </c>
    </row>
    <row r="1587" spans="1:5" x14ac:dyDescent="0.25">
      <c r="A1587" s="86" t="s">
        <v>144</v>
      </c>
      <c r="B1587" s="87">
        <v>106</v>
      </c>
      <c r="C1587" s="87" t="s">
        <v>152</v>
      </c>
      <c r="D1587" s="87">
        <v>0.16079383999999999</v>
      </c>
      <c r="E1587" s="87">
        <v>3.68502E-2</v>
      </c>
    </row>
    <row r="1588" spans="1:5" x14ac:dyDescent="0.25">
      <c r="A1588" s="86" t="s">
        <v>144</v>
      </c>
      <c r="B1588" s="87">
        <v>106</v>
      </c>
      <c r="C1588" s="87" t="s">
        <v>149</v>
      </c>
      <c r="D1588" s="87">
        <v>0.16132666000000001</v>
      </c>
      <c r="E1588" s="87">
        <v>6.1606590000000003E-2</v>
      </c>
    </row>
    <row r="1589" spans="1:5" x14ac:dyDescent="0.25">
      <c r="A1589" s="86" t="s">
        <v>144</v>
      </c>
      <c r="B1589" s="87">
        <v>106</v>
      </c>
      <c r="C1589" s="87" t="s">
        <v>154</v>
      </c>
      <c r="D1589" s="87">
        <v>0.16472481</v>
      </c>
      <c r="E1589" s="87">
        <v>5.8161730000000002E-2</v>
      </c>
    </row>
    <row r="1590" spans="1:5" x14ac:dyDescent="0.25">
      <c r="A1590" s="86" t="s">
        <v>144</v>
      </c>
      <c r="B1590" s="87">
        <v>106</v>
      </c>
      <c r="C1590" s="87" t="s">
        <v>156</v>
      </c>
      <c r="D1590" s="87">
        <v>0.20130598999999999</v>
      </c>
      <c r="E1590" s="87">
        <v>7.0554339999999993E-2</v>
      </c>
    </row>
    <row r="1591" spans="1:5" x14ac:dyDescent="0.25">
      <c r="A1591" s="86" t="s">
        <v>144</v>
      </c>
      <c r="B1591" s="87">
        <v>106</v>
      </c>
      <c r="C1591" s="87" t="s">
        <v>160</v>
      </c>
      <c r="D1591" s="87">
        <v>0.20421286</v>
      </c>
      <c r="E1591" s="87">
        <v>6.3359730000000003E-2</v>
      </c>
    </row>
    <row r="1592" spans="1:5" x14ac:dyDescent="0.25">
      <c r="A1592" s="86" t="s">
        <v>144</v>
      </c>
      <c r="B1592" s="87">
        <v>106</v>
      </c>
      <c r="C1592" s="87" t="s">
        <v>161</v>
      </c>
      <c r="D1592" s="87">
        <v>0.21135701000000001</v>
      </c>
      <c r="E1592" s="87">
        <v>5.2016069999999998E-2</v>
      </c>
    </row>
    <row r="1593" spans="1:5" x14ac:dyDescent="0.25">
      <c r="A1593" s="86" t="s">
        <v>144</v>
      </c>
      <c r="B1593" s="87">
        <v>106</v>
      </c>
      <c r="C1593" s="87" t="s">
        <v>157</v>
      </c>
      <c r="D1593" s="87">
        <v>0.21195591999999999</v>
      </c>
      <c r="E1593" s="87">
        <v>8.4582190000000002E-2</v>
      </c>
    </row>
    <row r="1594" spans="1:5" x14ac:dyDescent="0.25">
      <c r="A1594" s="86" t="s">
        <v>144</v>
      </c>
      <c r="B1594" s="87">
        <v>106</v>
      </c>
      <c r="C1594" s="87" t="s">
        <v>158</v>
      </c>
      <c r="D1594" s="87">
        <v>0.21512173000000001</v>
      </c>
      <c r="E1594" s="87">
        <v>6.2982850000000007E-2</v>
      </c>
    </row>
    <row r="1595" spans="1:5" x14ac:dyDescent="0.25">
      <c r="A1595" s="86" t="s">
        <v>144</v>
      </c>
      <c r="B1595" s="87">
        <v>106</v>
      </c>
      <c r="C1595" s="87" t="s">
        <v>150</v>
      </c>
      <c r="D1595" s="87">
        <v>0.21687087999999999</v>
      </c>
      <c r="E1595" s="87">
        <v>7.4008180000000007E-2</v>
      </c>
    </row>
    <row r="1596" spans="1:5" x14ac:dyDescent="0.25">
      <c r="A1596" s="86" t="s">
        <v>144</v>
      </c>
      <c r="B1596" s="87">
        <v>106</v>
      </c>
      <c r="C1596" s="87" t="s">
        <v>145</v>
      </c>
      <c r="D1596" s="87">
        <v>0.22024247999999999</v>
      </c>
      <c r="E1596" s="87">
        <v>7.9511979999999996E-2</v>
      </c>
    </row>
    <row r="1597" spans="1:5" x14ac:dyDescent="0.25">
      <c r="A1597" s="86" t="s">
        <v>144</v>
      </c>
      <c r="B1597" s="87">
        <v>106</v>
      </c>
      <c r="C1597" s="87" t="s">
        <v>9</v>
      </c>
      <c r="D1597" s="87">
        <v>0.28764071000000002</v>
      </c>
      <c r="E1597" s="87">
        <v>4.5928429999999999E-2</v>
      </c>
    </row>
    <row r="1598" spans="1:5" x14ac:dyDescent="0.25">
      <c r="A1598" s="86" t="s">
        <v>144</v>
      </c>
      <c r="B1598" s="87">
        <v>106</v>
      </c>
      <c r="C1598" s="87" t="s">
        <v>153</v>
      </c>
      <c r="D1598" s="87">
        <v>0.39875639000000002</v>
      </c>
      <c r="E1598" s="87">
        <v>8.7481359999999994E-2</v>
      </c>
    </row>
    <row r="1599" spans="1:5" x14ac:dyDescent="0.25">
      <c r="A1599" s="86" t="s">
        <v>9</v>
      </c>
      <c r="B1599" s="87">
        <v>107</v>
      </c>
      <c r="C1599" s="87" t="s">
        <v>144</v>
      </c>
      <c r="D1599" s="87">
        <v>7.8920669999999998E-2</v>
      </c>
      <c r="E1599" s="87">
        <v>7.83919E-2</v>
      </c>
    </row>
    <row r="1600" spans="1:5" x14ac:dyDescent="0.25">
      <c r="A1600" s="86" t="s">
        <v>9</v>
      </c>
      <c r="B1600" s="87">
        <v>107</v>
      </c>
      <c r="C1600" s="87" t="s">
        <v>157</v>
      </c>
      <c r="D1600" s="87">
        <v>0.12697163</v>
      </c>
      <c r="E1600" s="87">
        <v>0.10618637</v>
      </c>
    </row>
    <row r="1601" spans="1:5" x14ac:dyDescent="0.25">
      <c r="A1601" s="86" t="s">
        <v>9</v>
      </c>
      <c r="B1601" s="87">
        <v>107</v>
      </c>
      <c r="C1601" s="87" t="s">
        <v>150</v>
      </c>
      <c r="D1601" s="87">
        <v>0.20134113000000001</v>
      </c>
      <c r="E1601" s="87">
        <v>7.264806E-2</v>
      </c>
    </row>
    <row r="1602" spans="1:5" x14ac:dyDescent="0.25">
      <c r="A1602" s="86" t="s">
        <v>9</v>
      </c>
      <c r="B1602" s="87">
        <v>107</v>
      </c>
      <c r="C1602" s="87" t="s">
        <v>145</v>
      </c>
      <c r="D1602" s="87">
        <v>0.20641625999999999</v>
      </c>
      <c r="E1602" s="87">
        <v>7.5330709999999995E-2</v>
      </c>
    </row>
    <row r="1603" spans="1:5" x14ac:dyDescent="0.25">
      <c r="A1603" s="86" t="s">
        <v>9</v>
      </c>
      <c r="B1603" s="87">
        <v>107</v>
      </c>
      <c r="C1603" s="87" t="s">
        <v>160</v>
      </c>
      <c r="D1603" s="87">
        <v>0.21139400999999999</v>
      </c>
      <c r="E1603" s="87">
        <v>7.7066659999999995E-2</v>
      </c>
    </row>
    <row r="1604" spans="1:5" x14ac:dyDescent="0.25">
      <c r="A1604" s="86" t="s">
        <v>9</v>
      </c>
      <c r="B1604" s="87">
        <v>107</v>
      </c>
      <c r="C1604" s="87" t="s">
        <v>158</v>
      </c>
      <c r="D1604" s="87">
        <v>0.39008030999999999</v>
      </c>
      <c r="E1604" s="87">
        <v>4.241818E-2</v>
      </c>
    </row>
    <row r="1605" spans="1:5" x14ac:dyDescent="0.25">
      <c r="A1605" s="86" t="s">
        <v>9</v>
      </c>
      <c r="B1605" s="87">
        <v>107</v>
      </c>
      <c r="C1605" s="87" t="s">
        <v>148</v>
      </c>
      <c r="D1605" s="87">
        <v>0.42655737999999999</v>
      </c>
      <c r="E1605" s="87">
        <v>5.3649929999999998E-2</v>
      </c>
    </row>
    <row r="1606" spans="1:5" x14ac:dyDescent="0.25">
      <c r="A1606" s="86" t="s">
        <v>9</v>
      </c>
      <c r="B1606" s="87">
        <v>107</v>
      </c>
      <c r="C1606" s="87" t="s">
        <v>154</v>
      </c>
      <c r="D1606" s="87">
        <v>0.51557819999999999</v>
      </c>
      <c r="E1606" s="87">
        <v>4.8444870000000001E-2</v>
      </c>
    </row>
    <row r="1607" spans="1:5" x14ac:dyDescent="0.25">
      <c r="A1607" s="86" t="s">
        <v>9</v>
      </c>
      <c r="B1607" s="87">
        <v>107</v>
      </c>
      <c r="C1607" s="87" t="s">
        <v>156</v>
      </c>
      <c r="D1607" s="87">
        <v>0.53430661999999995</v>
      </c>
      <c r="E1607" s="87">
        <v>8.2539829999999995E-2</v>
      </c>
    </row>
    <row r="1608" spans="1:5" x14ac:dyDescent="0.25">
      <c r="A1608" s="86" t="s">
        <v>9</v>
      </c>
      <c r="B1608" s="87">
        <v>107</v>
      </c>
      <c r="C1608" s="87" t="s">
        <v>155</v>
      </c>
      <c r="D1608" s="87">
        <v>0.57425252000000004</v>
      </c>
      <c r="E1608" s="87">
        <v>8.6459869999999994E-2</v>
      </c>
    </row>
    <row r="1609" spans="1:5" x14ac:dyDescent="0.25">
      <c r="A1609" s="86" t="s">
        <v>9</v>
      </c>
      <c r="B1609" s="87">
        <v>107</v>
      </c>
      <c r="C1609" s="87" t="s">
        <v>149</v>
      </c>
      <c r="D1609" s="87">
        <v>0.59704917000000002</v>
      </c>
      <c r="E1609" s="87">
        <v>6.5343319999999996E-2</v>
      </c>
    </row>
    <row r="1610" spans="1:5" x14ac:dyDescent="0.25">
      <c r="A1610" s="86" t="s">
        <v>9</v>
      </c>
      <c r="B1610" s="87">
        <v>107</v>
      </c>
      <c r="C1610" s="87" t="s">
        <v>159</v>
      </c>
      <c r="D1610" s="87">
        <v>0.61309062000000003</v>
      </c>
      <c r="E1610" s="87">
        <v>7.3682209999999998E-2</v>
      </c>
    </row>
    <row r="1611" spans="1:5" x14ac:dyDescent="0.25">
      <c r="A1611" s="86" t="s">
        <v>9</v>
      </c>
      <c r="B1611" s="87">
        <v>107</v>
      </c>
      <c r="C1611" s="87" t="s">
        <v>151</v>
      </c>
      <c r="D1611" s="87">
        <v>0.74979963000000005</v>
      </c>
      <c r="E1611" s="87">
        <v>6.9411180000000003E-2</v>
      </c>
    </row>
    <row r="1612" spans="1:5" x14ac:dyDescent="0.25">
      <c r="A1612" s="86" t="s">
        <v>9</v>
      </c>
      <c r="B1612" s="87">
        <v>107</v>
      </c>
      <c r="C1612" s="87" t="s">
        <v>161</v>
      </c>
      <c r="D1612" s="87">
        <v>1.00572371</v>
      </c>
      <c r="E1612" s="87">
        <v>0.11187535</v>
      </c>
    </row>
    <row r="1613" spans="1:5" x14ac:dyDescent="0.25">
      <c r="A1613" s="86" t="s">
        <v>159</v>
      </c>
      <c r="B1613" s="87">
        <v>108</v>
      </c>
      <c r="C1613" s="87" t="s">
        <v>157</v>
      </c>
      <c r="D1613" s="87">
        <v>7.7560959999999998E-2</v>
      </c>
      <c r="E1613" s="87">
        <v>9.1729930000000001E-2</v>
      </c>
    </row>
    <row r="1614" spans="1:5" x14ac:dyDescent="0.25">
      <c r="A1614" s="86" t="s">
        <v>159</v>
      </c>
      <c r="B1614" s="87">
        <v>108</v>
      </c>
      <c r="C1614" s="87" t="s">
        <v>148</v>
      </c>
      <c r="D1614" s="87">
        <v>0.12303103999999999</v>
      </c>
      <c r="E1614" s="87">
        <v>5.0545220000000002E-2</v>
      </c>
    </row>
    <row r="1615" spans="1:5" x14ac:dyDescent="0.25">
      <c r="A1615" s="86" t="s">
        <v>159</v>
      </c>
      <c r="B1615" s="87">
        <v>108</v>
      </c>
      <c r="C1615" s="87" t="s">
        <v>153</v>
      </c>
      <c r="D1615" s="87">
        <v>0.14429386999999999</v>
      </c>
      <c r="E1615" s="87">
        <v>7.6749929999999994E-2</v>
      </c>
    </row>
    <row r="1616" spans="1:5" x14ac:dyDescent="0.25">
      <c r="A1616" s="86" t="s">
        <v>159</v>
      </c>
      <c r="B1616" s="87">
        <v>108</v>
      </c>
      <c r="C1616" s="87" t="s">
        <v>144</v>
      </c>
      <c r="D1616" s="87">
        <v>0.14840754</v>
      </c>
      <c r="E1616" s="87">
        <v>4.1437149999999999E-2</v>
      </c>
    </row>
    <row r="1617" spans="1:5" x14ac:dyDescent="0.25">
      <c r="A1617" s="86" t="s">
        <v>159</v>
      </c>
      <c r="B1617" s="87">
        <v>108</v>
      </c>
      <c r="C1617" s="87" t="s">
        <v>145</v>
      </c>
      <c r="D1617" s="87">
        <v>0.14929771</v>
      </c>
      <c r="E1617" s="87">
        <v>5.2770190000000002E-2</v>
      </c>
    </row>
    <row r="1618" spans="1:5" x14ac:dyDescent="0.25">
      <c r="A1618" s="86" t="s">
        <v>159</v>
      </c>
      <c r="B1618" s="87">
        <v>108</v>
      </c>
      <c r="C1618" s="87" t="s">
        <v>150</v>
      </c>
      <c r="D1618" s="87">
        <v>0.16131988999999999</v>
      </c>
      <c r="E1618" s="87">
        <v>4.2260449999999998E-2</v>
      </c>
    </row>
    <row r="1619" spans="1:5" x14ac:dyDescent="0.25">
      <c r="A1619" s="86" t="s">
        <v>159</v>
      </c>
      <c r="B1619" s="87">
        <v>108</v>
      </c>
      <c r="C1619" s="87" t="s">
        <v>155</v>
      </c>
      <c r="D1619" s="87">
        <v>0.19589635</v>
      </c>
      <c r="E1619" s="87">
        <v>7.8775860000000003E-2</v>
      </c>
    </row>
    <row r="1620" spans="1:5" x14ac:dyDescent="0.25">
      <c r="A1620" s="86" t="s">
        <v>159</v>
      </c>
      <c r="B1620" s="87">
        <v>108</v>
      </c>
      <c r="C1620" s="87" t="s">
        <v>160</v>
      </c>
      <c r="D1620" s="87">
        <v>0.19648117000000001</v>
      </c>
      <c r="E1620" s="87">
        <v>7.1480730000000006E-2</v>
      </c>
    </row>
    <row r="1621" spans="1:5" x14ac:dyDescent="0.25">
      <c r="A1621" s="86" t="s">
        <v>159</v>
      </c>
      <c r="B1621" s="87">
        <v>108</v>
      </c>
      <c r="C1621" s="87" t="s">
        <v>152</v>
      </c>
      <c r="D1621" s="87">
        <v>0.20644905999999999</v>
      </c>
      <c r="E1621" s="87">
        <v>7.0616819999999997E-2</v>
      </c>
    </row>
    <row r="1622" spans="1:5" x14ac:dyDescent="0.25">
      <c r="A1622" s="86" t="s">
        <v>159</v>
      </c>
      <c r="B1622" s="87">
        <v>108</v>
      </c>
      <c r="C1622" s="87" t="s">
        <v>149</v>
      </c>
      <c r="D1622" s="87">
        <v>0.21087652000000001</v>
      </c>
      <c r="E1622" s="87">
        <v>8.4410100000000002E-2</v>
      </c>
    </row>
    <row r="1623" spans="1:5" x14ac:dyDescent="0.25">
      <c r="A1623" s="86" t="s">
        <v>159</v>
      </c>
      <c r="B1623" s="87">
        <v>108</v>
      </c>
      <c r="C1623" s="87" t="s">
        <v>161</v>
      </c>
      <c r="D1623" s="87">
        <v>0.23409553999999999</v>
      </c>
      <c r="E1623" s="87">
        <v>7.5611289999999998E-2</v>
      </c>
    </row>
    <row r="1624" spans="1:5" x14ac:dyDescent="0.25">
      <c r="A1624" s="86" t="s">
        <v>159</v>
      </c>
      <c r="B1624" s="87">
        <v>108</v>
      </c>
      <c r="C1624" s="87" t="s">
        <v>9</v>
      </c>
      <c r="D1624" s="87">
        <v>0.34733287000000002</v>
      </c>
      <c r="E1624" s="87">
        <v>5.3006379999999999E-2</v>
      </c>
    </row>
    <row r="1625" spans="1:5" x14ac:dyDescent="0.25">
      <c r="A1625" s="86" t="s">
        <v>159</v>
      </c>
      <c r="B1625" s="87">
        <v>108</v>
      </c>
      <c r="C1625" s="87" t="s">
        <v>147</v>
      </c>
      <c r="D1625" s="87">
        <v>0.37239683000000001</v>
      </c>
      <c r="E1625" s="87">
        <v>4.7328580000000002E-2</v>
      </c>
    </row>
    <row r="1626" spans="1:5" x14ac:dyDescent="0.25">
      <c r="A1626" s="86" t="s">
        <v>159</v>
      </c>
      <c r="B1626" s="87">
        <v>108</v>
      </c>
      <c r="C1626" s="87" t="s">
        <v>146</v>
      </c>
      <c r="D1626" s="87">
        <v>0.43110080000000001</v>
      </c>
      <c r="E1626" s="87">
        <v>7.2953950000000004E-2</v>
      </c>
    </row>
    <row r="1627" spans="1:5" x14ac:dyDescent="0.25">
      <c r="A1627" s="86" t="s">
        <v>159</v>
      </c>
      <c r="B1627" s="87">
        <v>108</v>
      </c>
      <c r="C1627" s="87" t="s">
        <v>158</v>
      </c>
      <c r="D1627" s="87">
        <v>0.68546593</v>
      </c>
      <c r="E1627" s="87">
        <v>9.8649299999999995E-2</v>
      </c>
    </row>
    <row r="1628" spans="1:5" x14ac:dyDescent="0.25">
      <c r="A1628" s="86" t="s">
        <v>159</v>
      </c>
      <c r="B1628" s="87">
        <v>108</v>
      </c>
      <c r="C1628" s="87" t="s">
        <v>143</v>
      </c>
      <c r="D1628" s="87">
        <v>0.85040486999999998</v>
      </c>
      <c r="E1628" s="87">
        <v>6.2051219999999997E-2</v>
      </c>
    </row>
    <row r="1629" spans="1:5" x14ac:dyDescent="0.25">
      <c r="A1629" s="86" t="s">
        <v>159</v>
      </c>
      <c r="B1629" s="87">
        <v>108</v>
      </c>
      <c r="C1629" s="87" t="s">
        <v>151</v>
      </c>
      <c r="D1629" s="87">
        <v>0.98810365</v>
      </c>
      <c r="E1629" s="87">
        <v>0.11499527</v>
      </c>
    </row>
    <row r="1630" spans="1:5" x14ac:dyDescent="0.25">
      <c r="A1630" s="86" t="s">
        <v>158</v>
      </c>
      <c r="B1630" s="87">
        <v>109</v>
      </c>
      <c r="C1630" s="87" t="s">
        <v>145</v>
      </c>
      <c r="D1630" s="87">
        <v>-3.3072000000000002E-3</v>
      </c>
      <c r="E1630" s="87">
        <v>0.10101693</v>
      </c>
    </row>
    <row r="1631" spans="1:5" x14ac:dyDescent="0.25">
      <c r="A1631" s="86" t="s">
        <v>158</v>
      </c>
      <c r="B1631" s="87">
        <v>109</v>
      </c>
      <c r="C1631" s="87" t="s">
        <v>160</v>
      </c>
      <c r="D1631" s="87">
        <v>3.4677199999999998E-2</v>
      </c>
      <c r="E1631" s="87">
        <v>8.5754499999999997E-2</v>
      </c>
    </row>
    <row r="1632" spans="1:5" x14ac:dyDescent="0.25">
      <c r="A1632" s="86" t="s">
        <v>158</v>
      </c>
      <c r="B1632" s="87">
        <v>109</v>
      </c>
      <c r="C1632" s="87" t="s">
        <v>148</v>
      </c>
      <c r="D1632" s="87">
        <v>3.6254889999999998E-2</v>
      </c>
      <c r="E1632" s="87">
        <v>7.3319780000000001E-2</v>
      </c>
    </row>
    <row r="1633" spans="1:5" x14ac:dyDescent="0.25">
      <c r="A1633" s="86" t="s">
        <v>158</v>
      </c>
      <c r="B1633" s="87">
        <v>109</v>
      </c>
      <c r="C1633" s="87" t="s">
        <v>151</v>
      </c>
      <c r="D1633" s="87">
        <v>5.7820799999999999E-2</v>
      </c>
      <c r="E1633" s="87">
        <v>0.11316859</v>
      </c>
    </row>
    <row r="1634" spans="1:5" x14ac:dyDescent="0.25">
      <c r="A1634" s="86" t="s">
        <v>158</v>
      </c>
      <c r="B1634" s="87">
        <v>109</v>
      </c>
      <c r="C1634" s="87" t="s">
        <v>155</v>
      </c>
      <c r="D1634" s="87">
        <v>8.927554E-2</v>
      </c>
      <c r="E1634" s="87">
        <v>9.1597659999999997E-2</v>
      </c>
    </row>
    <row r="1635" spans="1:5" x14ac:dyDescent="0.25">
      <c r="A1635" s="86" t="s">
        <v>158</v>
      </c>
      <c r="B1635" s="87">
        <v>109</v>
      </c>
      <c r="C1635" s="87" t="s">
        <v>154</v>
      </c>
      <c r="D1635" s="87">
        <v>9.0363139999999995E-2</v>
      </c>
      <c r="E1635" s="87">
        <v>8.0778320000000001E-2</v>
      </c>
    </row>
    <row r="1636" spans="1:5" x14ac:dyDescent="0.25">
      <c r="A1636" s="86" t="s">
        <v>158</v>
      </c>
      <c r="B1636" s="87">
        <v>109</v>
      </c>
      <c r="C1636" s="87" t="s">
        <v>149</v>
      </c>
      <c r="D1636" s="87">
        <v>0.12309633</v>
      </c>
      <c r="E1636" s="87">
        <v>6.9372089999999997E-2</v>
      </c>
    </row>
    <row r="1637" spans="1:5" x14ac:dyDescent="0.25">
      <c r="A1637" s="86" t="s">
        <v>158</v>
      </c>
      <c r="B1637" s="87">
        <v>109</v>
      </c>
      <c r="C1637" s="87" t="s">
        <v>147</v>
      </c>
      <c r="D1637" s="87">
        <v>0.12965298</v>
      </c>
      <c r="E1637" s="87">
        <v>9.8394629999999997E-2</v>
      </c>
    </row>
    <row r="1638" spans="1:5" x14ac:dyDescent="0.25">
      <c r="A1638" s="86" t="s">
        <v>158</v>
      </c>
      <c r="B1638" s="87">
        <v>109</v>
      </c>
      <c r="C1638" s="87" t="s">
        <v>161</v>
      </c>
      <c r="D1638" s="87">
        <v>0.13690341</v>
      </c>
      <c r="E1638" s="87">
        <v>7.9486080000000001E-2</v>
      </c>
    </row>
    <row r="1639" spans="1:5" x14ac:dyDescent="0.25">
      <c r="A1639" s="86" t="s">
        <v>158</v>
      </c>
      <c r="B1639" s="87">
        <v>109</v>
      </c>
      <c r="C1639" s="87" t="s">
        <v>144</v>
      </c>
      <c r="D1639" s="87">
        <v>0.15379091</v>
      </c>
      <c r="E1639" s="87">
        <v>0.10931676999999999</v>
      </c>
    </row>
    <row r="1640" spans="1:5" x14ac:dyDescent="0.25">
      <c r="A1640" s="86" t="s">
        <v>158</v>
      </c>
      <c r="B1640" s="87">
        <v>109</v>
      </c>
      <c r="C1640" s="87" t="s">
        <v>150</v>
      </c>
      <c r="D1640" s="87">
        <v>0.15906813</v>
      </c>
      <c r="E1640" s="87">
        <v>7.5043009999999993E-2</v>
      </c>
    </row>
    <row r="1641" spans="1:5" x14ac:dyDescent="0.25">
      <c r="A1641" s="86" t="s">
        <v>158</v>
      </c>
      <c r="B1641" s="87">
        <v>109</v>
      </c>
      <c r="C1641" s="87" t="s">
        <v>146</v>
      </c>
      <c r="D1641" s="87">
        <v>0.16730639999999999</v>
      </c>
      <c r="E1641" s="87">
        <v>0.10130747</v>
      </c>
    </row>
    <row r="1642" spans="1:5" x14ac:dyDescent="0.25">
      <c r="A1642" s="86" t="s">
        <v>158</v>
      </c>
      <c r="B1642" s="87">
        <v>109</v>
      </c>
      <c r="C1642" s="87" t="s">
        <v>159</v>
      </c>
      <c r="D1642" s="87">
        <v>0.17690388000000001</v>
      </c>
      <c r="E1642" s="87">
        <v>7.273085E-2</v>
      </c>
    </row>
    <row r="1643" spans="1:5" x14ac:dyDescent="0.25">
      <c r="A1643" s="86" t="s">
        <v>158</v>
      </c>
      <c r="B1643" s="87">
        <v>109</v>
      </c>
      <c r="C1643" s="87" t="s">
        <v>152</v>
      </c>
      <c r="D1643" s="87">
        <v>0.18873888999999999</v>
      </c>
      <c r="E1643" s="87">
        <v>8.6873080000000005E-2</v>
      </c>
    </row>
    <row r="1644" spans="1:5" x14ac:dyDescent="0.25">
      <c r="A1644" s="86" t="s">
        <v>158</v>
      </c>
      <c r="B1644" s="87">
        <v>109</v>
      </c>
      <c r="C1644" s="87" t="s">
        <v>156</v>
      </c>
      <c r="D1644" s="87">
        <v>0.20444804</v>
      </c>
      <c r="E1644" s="87">
        <v>4.7822419999999997E-2</v>
      </c>
    </row>
    <row r="1645" spans="1:5" x14ac:dyDescent="0.25">
      <c r="A1645" s="86" t="s">
        <v>158</v>
      </c>
      <c r="B1645" s="87">
        <v>109</v>
      </c>
      <c r="C1645" s="87" t="s">
        <v>157</v>
      </c>
      <c r="D1645" s="87">
        <v>0.24053873000000001</v>
      </c>
      <c r="E1645" s="87">
        <v>8.0489260000000007E-2</v>
      </c>
    </row>
    <row r="1646" spans="1:5" x14ac:dyDescent="0.25">
      <c r="A1646" s="86" t="s">
        <v>158</v>
      </c>
      <c r="B1646" s="87">
        <v>109</v>
      </c>
      <c r="C1646" s="87" t="s">
        <v>153</v>
      </c>
      <c r="D1646" s="87">
        <v>0.24277916999999999</v>
      </c>
      <c r="E1646" s="87">
        <v>7.6216930000000002E-2</v>
      </c>
    </row>
    <row r="1647" spans="1:5" x14ac:dyDescent="0.25">
      <c r="A1647" s="86" t="s">
        <v>158</v>
      </c>
      <c r="B1647" s="87">
        <v>109</v>
      </c>
      <c r="C1647" s="87" t="s">
        <v>9</v>
      </c>
      <c r="D1647" s="87">
        <v>0.28426048999999998</v>
      </c>
      <c r="E1647" s="87">
        <v>8.224476E-2</v>
      </c>
    </row>
    <row r="1648" spans="1:5" x14ac:dyDescent="0.25">
      <c r="A1648" s="86" t="s">
        <v>158</v>
      </c>
      <c r="B1648" s="87">
        <v>109</v>
      </c>
      <c r="C1648" s="87" t="s">
        <v>143</v>
      </c>
      <c r="D1648" s="87">
        <v>0.30138152000000001</v>
      </c>
      <c r="E1648" s="87">
        <v>8.8337100000000002E-2</v>
      </c>
    </row>
    <row r="1649" spans="1:5" x14ac:dyDescent="0.25">
      <c r="A1649" s="86" t="s">
        <v>158</v>
      </c>
      <c r="B1649" s="87">
        <v>110</v>
      </c>
      <c r="C1649" s="87" t="s">
        <v>161</v>
      </c>
      <c r="D1649" s="87">
        <v>-2.6327099999999999E-2</v>
      </c>
      <c r="E1649" s="87">
        <v>8.768695E-2</v>
      </c>
    </row>
    <row r="1650" spans="1:5" x14ac:dyDescent="0.25">
      <c r="A1650" s="86" t="s">
        <v>158</v>
      </c>
      <c r="B1650" s="87">
        <v>110</v>
      </c>
      <c r="C1650" s="87" t="s">
        <v>160</v>
      </c>
      <c r="D1650" s="87">
        <v>-1.47273E-2</v>
      </c>
      <c r="E1650" s="87">
        <v>0.11971444000000001</v>
      </c>
    </row>
    <row r="1651" spans="1:5" x14ac:dyDescent="0.25">
      <c r="A1651" s="86" t="s">
        <v>158</v>
      </c>
      <c r="B1651" s="87">
        <v>110</v>
      </c>
      <c r="C1651" s="87" t="s">
        <v>149</v>
      </c>
      <c r="D1651" s="87">
        <v>5.327693E-2</v>
      </c>
      <c r="E1651" s="87">
        <v>7.5571150000000004E-2</v>
      </c>
    </row>
    <row r="1652" spans="1:5" x14ac:dyDescent="0.25">
      <c r="A1652" s="86" t="s">
        <v>158</v>
      </c>
      <c r="B1652" s="87">
        <v>110</v>
      </c>
      <c r="C1652" s="87" t="s">
        <v>153</v>
      </c>
      <c r="D1652" s="87">
        <v>6.4781770000000002E-2</v>
      </c>
      <c r="E1652" s="87">
        <v>7.3412309999999995E-2</v>
      </c>
    </row>
    <row r="1653" spans="1:5" x14ac:dyDescent="0.25">
      <c r="A1653" s="86" t="s">
        <v>158</v>
      </c>
      <c r="B1653" s="87">
        <v>110</v>
      </c>
      <c r="C1653" s="87" t="s">
        <v>151</v>
      </c>
      <c r="D1653" s="87">
        <v>8.8551190000000002E-2</v>
      </c>
      <c r="E1653" s="87">
        <v>6.068167E-2</v>
      </c>
    </row>
    <row r="1654" spans="1:5" x14ac:dyDescent="0.25">
      <c r="A1654" s="86" t="s">
        <v>158</v>
      </c>
      <c r="B1654" s="87">
        <v>110</v>
      </c>
      <c r="C1654" s="87" t="s">
        <v>154</v>
      </c>
      <c r="D1654" s="87">
        <v>0.12191088999999999</v>
      </c>
      <c r="E1654" s="87">
        <v>8.4826609999999997E-2</v>
      </c>
    </row>
    <row r="1655" spans="1:5" x14ac:dyDescent="0.25">
      <c r="A1655" s="86" t="s">
        <v>158</v>
      </c>
      <c r="B1655" s="87">
        <v>110</v>
      </c>
      <c r="C1655" s="87" t="s">
        <v>144</v>
      </c>
      <c r="D1655" s="87">
        <v>0.12528017999999999</v>
      </c>
      <c r="E1655" s="87">
        <v>6.9681090000000001E-2</v>
      </c>
    </row>
    <row r="1656" spans="1:5" x14ac:dyDescent="0.25">
      <c r="A1656" s="86" t="s">
        <v>158</v>
      </c>
      <c r="B1656" s="87">
        <v>110</v>
      </c>
      <c r="C1656" s="87" t="s">
        <v>147</v>
      </c>
      <c r="D1656" s="87">
        <v>0.13077646000000001</v>
      </c>
      <c r="E1656" s="87">
        <v>8.3583160000000004E-2</v>
      </c>
    </row>
    <row r="1657" spans="1:5" x14ac:dyDescent="0.25">
      <c r="A1657" s="86" t="s">
        <v>158</v>
      </c>
      <c r="B1657" s="87">
        <v>110</v>
      </c>
      <c r="C1657" s="87" t="s">
        <v>155</v>
      </c>
      <c r="D1657" s="87">
        <v>0.13313552000000001</v>
      </c>
      <c r="E1657" s="87">
        <v>8.6784310000000003E-2</v>
      </c>
    </row>
    <row r="1658" spans="1:5" x14ac:dyDescent="0.25">
      <c r="A1658" s="86" t="s">
        <v>158</v>
      </c>
      <c r="B1658" s="87">
        <v>110</v>
      </c>
      <c r="C1658" s="87" t="s">
        <v>145</v>
      </c>
      <c r="D1658" s="87">
        <v>0.14934</v>
      </c>
      <c r="E1658" s="87">
        <v>9.2149439999999999E-2</v>
      </c>
    </row>
    <row r="1659" spans="1:5" x14ac:dyDescent="0.25">
      <c r="A1659" s="86" t="s">
        <v>158</v>
      </c>
      <c r="B1659" s="87">
        <v>110</v>
      </c>
      <c r="C1659" s="87" t="s">
        <v>150</v>
      </c>
      <c r="D1659" s="87">
        <v>0.15739729999999999</v>
      </c>
      <c r="E1659" s="87">
        <v>9.2114130000000002E-2</v>
      </c>
    </row>
    <row r="1660" spans="1:5" x14ac:dyDescent="0.25">
      <c r="A1660" s="86" t="s">
        <v>158</v>
      </c>
      <c r="B1660" s="87">
        <v>110</v>
      </c>
      <c r="C1660" s="87" t="s">
        <v>143</v>
      </c>
      <c r="D1660" s="87">
        <v>0.16162307000000001</v>
      </c>
      <c r="E1660" s="87">
        <v>7.8551019999999999E-2</v>
      </c>
    </row>
    <row r="1661" spans="1:5" x14ac:dyDescent="0.25">
      <c r="A1661" s="86" t="s">
        <v>158</v>
      </c>
      <c r="B1661" s="87">
        <v>110</v>
      </c>
      <c r="C1661" s="87" t="s">
        <v>156</v>
      </c>
      <c r="D1661" s="87">
        <v>0.20159531999999999</v>
      </c>
      <c r="E1661" s="87">
        <v>9.1324279999999994E-2</v>
      </c>
    </row>
    <row r="1662" spans="1:5" x14ac:dyDescent="0.25">
      <c r="A1662" s="86" t="s">
        <v>158</v>
      </c>
      <c r="B1662" s="87">
        <v>110</v>
      </c>
      <c r="C1662" s="87" t="s">
        <v>146</v>
      </c>
      <c r="D1662" s="87">
        <v>0.21955374999999999</v>
      </c>
      <c r="E1662" s="87">
        <v>6.7075510000000005E-2</v>
      </c>
    </row>
    <row r="1663" spans="1:5" x14ac:dyDescent="0.25">
      <c r="A1663" s="86" t="s">
        <v>158</v>
      </c>
      <c r="B1663" s="87">
        <v>110</v>
      </c>
      <c r="C1663" s="87" t="s">
        <v>152</v>
      </c>
      <c r="D1663" s="87">
        <v>0.22131049</v>
      </c>
      <c r="E1663" s="87">
        <v>8.2796079999999994E-2</v>
      </c>
    </row>
    <row r="1664" spans="1:5" x14ac:dyDescent="0.25">
      <c r="A1664" s="86" t="s">
        <v>158</v>
      </c>
      <c r="B1664" s="87">
        <v>110</v>
      </c>
      <c r="C1664" s="87" t="s">
        <v>157</v>
      </c>
      <c r="D1664" s="87">
        <v>0.24037022999999999</v>
      </c>
      <c r="E1664" s="87">
        <v>7.2296280000000004E-2</v>
      </c>
    </row>
    <row r="1665" spans="1:5" x14ac:dyDescent="0.25">
      <c r="A1665" s="86" t="s">
        <v>161</v>
      </c>
      <c r="B1665" s="87">
        <v>111</v>
      </c>
      <c r="C1665" s="87" t="s">
        <v>150</v>
      </c>
      <c r="D1665" s="87">
        <v>2.858664E-2</v>
      </c>
      <c r="E1665" s="87">
        <v>7.9283350000000002E-2</v>
      </c>
    </row>
    <row r="1666" spans="1:5" x14ac:dyDescent="0.25">
      <c r="A1666" s="86" t="s">
        <v>161</v>
      </c>
      <c r="B1666" s="87">
        <v>111</v>
      </c>
      <c r="C1666" s="87" t="s">
        <v>152</v>
      </c>
      <c r="D1666" s="87">
        <v>4.8777969999999997E-2</v>
      </c>
      <c r="E1666" s="87">
        <v>6.9784209999999999E-2</v>
      </c>
    </row>
    <row r="1667" spans="1:5" x14ac:dyDescent="0.25">
      <c r="A1667" s="86" t="s">
        <v>161</v>
      </c>
      <c r="B1667" s="87">
        <v>111</v>
      </c>
      <c r="C1667" s="87" t="s">
        <v>144</v>
      </c>
      <c r="D1667" s="87">
        <v>5.8024779999999998E-2</v>
      </c>
      <c r="E1667" s="87">
        <v>4.7533810000000003E-2</v>
      </c>
    </row>
    <row r="1668" spans="1:5" x14ac:dyDescent="0.25">
      <c r="A1668" s="86" t="s">
        <v>161</v>
      </c>
      <c r="B1668" s="87">
        <v>111</v>
      </c>
      <c r="C1668" s="87" t="s">
        <v>147</v>
      </c>
      <c r="D1668" s="87">
        <v>6.4007469999999997E-2</v>
      </c>
      <c r="E1668" s="87">
        <v>7.7613500000000002E-2</v>
      </c>
    </row>
    <row r="1669" spans="1:5" x14ac:dyDescent="0.25">
      <c r="A1669" s="86" t="s">
        <v>161</v>
      </c>
      <c r="B1669" s="87">
        <v>111</v>
      </c>
      <c r="C1669" s="87" t="s">
        <v>149</v>
      </c>
      <c r="D1669" s="87">
        <v>8.5907159999999996E-2</v>
      </c>
      <c r="E1669" s="87">
        <v>7.6578400000000005E-2</v>
      </c>
    </row>
    <row r="1670" spans="1:5" x14ac:dyDescent="0.25">
      <c r="A1670" s="86" t="s">
        <v>161</v>
      </c>
      <c r="B1670" s="87">
        <v>111</v>
      </c>
      <c r="C1670" s="87" t="s">
        <v>160</v>
      </c>
      <c r="D1670" s="87">
        <v>9.1592279999999998E-2</v>
      </c>
      <c r="E1670" s="87">
        <v>9.2857510000000004E-2</v>
      </c>
    </row>
    <row r="1671" spans="1:5" x14ac:dyDescent="0.25">
      <c r="A1671" s="86" t="s">
        <v>161</v>
      </c>
      <c r="B1671" s="87">
        <v>111</v>
      </c>
      <c r="C1671" s="87" t="s">
        <v>145</v>
      </c>
      <c r="D1671" s="87">
        <v>0.12424304999999999</v>
      </c>
      <c r="E1671" s="87">
        <v>5.7515440000000001E-2</v>
      </c>
    </row>
    <row r="1672" spans="1:5" x14ac:dyDescent="0.25">
      <c r="A1672" s="86" t="s">
        <v>161</v>
      </c>
      <c r="B1672" s="87">
        <v>111</v>
      </c>
      <c r="C1672" s="87" t="s">
        <v>155</v>
      </c>
      <c r="D1672" s="87">
        <v>0.12785911</v>
      </c>
      <c r="E1672" s="87">
        <v>9.4078609999999993E-2</v>
      </c>
    </row>
    <row r="1673" spans="1:5" x14ac:dyDescent="0.25">
      <c r="A1673" s="86" t="s">
        <v>161</v>
      </c>
      <c r="B1673" s="87">
        <v>111</v>
      </c>
      <c r="C1673" s="87" t="s">
        <v>154</v>
      </c>
      <c r="D1673" s="87">
        <v>0.14703047999999999</v>
      </c>
      <c r="E1673" s="87">
        <v>5.6529200000000002E-2</v>
      </c>
    </row>
    <row r="1674" spans="1:5" x14ac:dyDescent="0.25">
      <c r="A1674" s="86" t="s">
        <v>161</v>
      </c>
      <c r="B1674" s="87">
        <v>111</v>
      </c>
      <c r="C1674" s="87" t="s">
        <v>146</v>
      </c>
      <c r="D1674" s="87">
        <v>0.14860771</v>
      </c>
      <c r="E1674" s="87">
        <v>6.3603359999999998E-2</v>
      </c>
    </row>
    <row r="1675" spans="1:5" x14ac:dyDescent="0.25">
      <c r="A1675" s="86" t="s">
        <v>161</v>
      </c>
      <c r="B1675" s="87">
        <v>111</v>
      </c>
      <c r="C1675" s="87" t="s">
        <v>9</v>
      </c>
      <c r="D1675" s="87">
        <v>0.15167650999999999</v>
      </c>
      <c r="E1675" s="87">
        <v>0.10791410999999999</v>
      </c>
    </row>
    <row r="1676" spans="1:5" x14ac:dyDescent="0.25">
      <c r="A1676" s="86" t="s">
        <v>161</v>
      </c>
      <c r="B1676" s="87">
        <v>111</v>
      </c>
      <c r="C1676" s="87" t="s">
        <v>153</v>
      </c>
      <c r="D1676" s="87">
        <v>0.1604305</v>
      </c>
      <c r="E1676" s="87">
        <v>6.5717789999999998E-2</v>
      </c>
    </row>
    <row r="1677" spans="1:5" x14ac:dyDescent="0.25">
      <c r="A1677" s="86" t="s">
        <v>161</v>
      </c>
      <c r="B1677" s="87">
        <v>111</v>
      </c>
      <c r="C1677" s="87" t="s">
        <v>148</v>
      </c>
      <c r="D1677" s="87">
        <v>0.17907250999999999</v>
      </c>
      <c r="E1677" s="87">
        <v>4.6436770000000002E-2</v>
      </c>
    </row>
    <row r="1678" spans="1:5" x14ac:dyDescent="0.25">
      <c r="A1678" s="86" t="s">
        <v>161</v>
      </c>
      <c r="B1678" s="87">
        <v>111</v>
      </c>
      <c r="C1678" s="87" t="s">
        <v>143</v>
      </c>
      <c r="D1678" s="87">
        <v>0.17925631</v>
      </c>
      <c r="E1678" s="87">
        <v>7.6813030000000004E-2</v>
      </c>
    </row>
    <row r="1679" spans="1:5" x14ac:dyDescent="0.25">
      <c r="A1679" s="86" t="s">
        <v>161</v>
      </c>
      <c r="B1679" s="87">
        <v>111</v>
      </c>
      <c r="C1679" s="87" t="s">
        <v>158</v>
      </c>
      <c r="D1679" s="87">
        <v>0.18513804</v>
      </c>
      <c r="E1679" s="87">
        <v>7.6713100000000006E-2</v>
      </c>
    </row>
    <row r="1680" spans="1:5" x14ac:dyDescent="0.25">
      <c r="A1680" s="86" t="s">
        <v>161</v>
      </c>
      <c r="B1680" s="87">
        <v>111</v>
      </c>
      <c r="C1680" s="87" t="s">
        <v>156</v>
      </c>
      <c r="D1680" s="87">
        <v>0.19806624</v>
      </c>
      <c r="E1680" s="87">
        <v>5.8293419999999999E-2</v>
      </c>
    </row>
    <row r="1681" spans="1:5" x14ac:dyDescent="0.25">
      <c r="A1681" s="86" t="s">
        <v>161</v>
      </c>
      <c r="B1681" s="87">
        <v>111</v>
      </c>
      <c r="C1681" s="87" t="s">
        <v>159</v>
      </c>
      <c r="D1681" s="87">
        <v>0.23581427999999999</v>
      </c>
      <c r="E1681" s="87">
        <v>8.8098850000000006E-2</v>
      </c>
    </row>
    <row r="1682" spans="1:5" x14ac:dyDescent="0.25">
      <c r="A1682" s="86" t="s">
        <v>161</v>
      </c>
      <c r="B1682" s="87">
        <v>111</v>
      </c>
      <c r="C1682" s="87" t="s">
        <v>151</v>
      </c>
      <c r="D1682" s="87">
        <v>0.37550612999999999</v>
      </c>
      <c r="E1682" s="87">
        <v>0.11021470999999999</v>
      </c>
    </row>
    <row r="1683" spans="1:5" x14ac:dyDescent="0.25">
      <c r="A1683" s="86" t="s">
        <v>145</v>
      </c>
      <c r="B1683" s="87">
        <v>112</v>
      </c>
      <c r="C1683" s="87" t="s">
        <v>156</v>
      </c>
      <c r="D1683" s="87">
        <v>2.0496360000000002E-2</v>
      </c>
      <c r="E1683" s="87">
        <v>8.8778759999999998E-2</v>
      </c>
    </row>
    <row r="1684" spans="1:5" x14ac:dyDescent="0.25">
      <c r="A1684" s="86" t="s">
        <v>145</v>
      </c>
      <c r="B1684" s="87">
        <v>112</v>
      </c>
      <c r="C1684" s="87" t="s">
        <v>152</v>
      </c>
      <c r="D1684" s="87">
        <v>4.6993750000000001E-2</v>
      </c>
      <c r="E1684" s="87">
        <v>9.4660090000000002E-2</v>
      </c>
    </row>
    <row r="1685" spans="1:5" x14ac:dyDescent="0.25">
      <c r="A1685" s="86" t="s">
        <v>145</v>
      </c>
      <c r="B1685" s="87">
        <v>112</v>
      </c>
      <c r="C1685" s="87" t="s">
        <v>158</v>
      </c>
      <c r="D1685" s="87">
        <v>6.4917489999999994E-2</v>
      </c>
      <c r="E1685" s="87">
        <v>6.3154210000000002E-2</v>
      </c>
    </row>
    <row r="1686" spans="1:5" x14ac:dyDescent="0.25">
      <c r="A1686" s="86" t="s">
        <v>145</v>
      </c>
      <c r="B1686" s="87">
        <v>112</v>
      </c>
      <c r="C1686" s="87" t="s">
        <v>151</v>
      </c>
      <c r="D1686" s="87">
        <v>0.10140372</v>
      </c>
      <c r="E1686" s="87">
        <v>9.5894789999999994E-2</v>
      </c>
    </row>
    <row r="1687" spans="1:5" x14ac:dyDescent="0.25">
      <c r="A1687" s="86" t="s">
        <v>145</v>
      </c>
      <c r="B1687" s="87">
        <v>112</v>
      </c>
      <c r="C1687" s="87" t="s">
        <v>159</v>
      </c>
      <c r="D1687" s="87">
        <v>0.10573339</v>
      </c>
      <c r="E1687" s="87">
        <v>5.2788309999999998E-2</v>
      </c>
    </row>
    <row r="1688" spans="1:5" x14ac:dyDescent="0.25">
      <c r="A1688" s="86" t="s">
        <v>145</v>
      </c>
      <c r="B1688" s="87">
        <v>112</v>
      </c>
      <c r="C1688" s="87" t="s">
        <v>143</v>
      </c>
      <c r="D1688" s="87">
        <v>0.11501698</v>
      </c>
      <c r="E1688" s="87">
        <v>5.9372269999999998E-2</v>
      </c>
    </row>
    <row r="1689" spans="1:5" x14ac:dyDescent="0.25">
      <c r="A1689" s="86" t="s">
        <v>145</v>
      </c>
      <c r="B1689" s="87">
        <v>112</v>
      </c>
      <c r="C1689" s="87" t="s">
        <v>154</v>
      </c>
      <c r="D1689" s="87">
        <v>0.15887483999999999</v>
      </c>
      <c r="E1689" s="87">
        <v>7.9514000000000001E-2</v>
      </c>
    </row>
    <row r="1690" spans="1:5" x14ac:dyDescent="0.25">
      <c r="A1690" s="86" t="s">
        <v>145</v>
      </c>
      <c r="B1690" s="87">
        <v>112</v>
      </c>
      <c r="C1690" s="87" t="s">
        <v>149</v>
      </c>
      <c r="D1690" s="87">
        <v>0.18879661</v>
      </c>
      <c r="E1690" s="87">
        <v>8.6782899999999996E-2</v>
      </c>
    </row>
    <row r="1691" spans="1:5" x14ac:dyDescent="0.25">
      <c r="A1691" s="86" t="s">
        <v>145</v>
      </c>
      <c r="B1691" s="87">
        <v>112</v>
      </c>
      <c r="C1691" s="87" t="s">
        <v>157</v>
      </c>
      <c r="D1691" s="87">
        <v>0.21811294000000001</v>
      </c>
      <c r="E1691" s="87">
        <v>5.1234719999999997E-2</v>
      </c>
    </row>
    <row r="1692" spans="1:5" x14ac:dyDescent="0.25">
      <c r="A1692" s="86" t="s">
        <v>145</v>
      </c>
      <c r="B1692" s="87">
        <v>112</v>
      </c>
      <c r="C1692" s="87" t="s">
        <v>9</v>
      </c>
      <c r="D1692" s="87">
        <v>0.25437775000000001</v>
      </c>
      <c r="E1692" s="87">
        <v>8.0364710000000006E-2</v>
      </c>
    </row>
    <row r="1693" spans="1:5" x14ac:dyDescent="0.25">
      <c r="A1693" s="86" t="s">
        <v>145</v>
      </c>
      <c r="B1693" s="87">
        <v>112</v>
      </c>
      <c r="C1693" s="87" t="s">
        <v>155</v>
      </c>
      <c r="D1693" s="87">
        <v>0.25616703000000002</v>
      </c>
      <c r="E1693" s="87">
        <v>8.6122770000000001E-2</v>
      </c>
    </row>
    <row r="1694" spans="1:5" x14ac:dyDescent="0.25">
      <c r="A1694" s="86" t="s">
        <v>145</v>
      </c>
      <c r="B1694" s="87">
        <v>112</v>
      </c>
      <c r="C1694" s="87" t="s">
        <v>146</v>
      </c>
      <c r="D1694" s="87">
        <v>0.41938205000000001</v>
      </c>
      <c r="E1694" s="87">
        <v>5.1775880000000003E-2</v>
      </c>
    </row>
    <row r="1695" spans="1:5" x14ac:dyDescent="0.25">
      <c r="A1695" s="86" t="s">
        <v>145</v>
      </c>
      <c r="B1695" s="87">
        <v>112</v>
      </c>
      <c r="C1695" s="87" t="s">
        <v>153</v>
      </c>
      <c r="D1695" s="87">
        <v>0.45101268999999999</v>
      </c>
      <c r="E1695" s="87">
        <v>6.8288370000000001E-2</v>
      </c>
    </row>
    <row r="1696" spans="1:5" x14ac:dyDescent="0.25">
      <c r="A1696" s="86" t="s">
        <v>145</v>
      </c>
      <c r="B1696" s="87">
        <v>112</v>
      </c>
      <c r="C1696" s="87" t="s">
        <v>144</v>
      </c>
      <c r="D1696" s="87">
        <v>0.60963836000000005</v>
      </c>
      <c r="E1696" s="87">
        <v>8.8927140000000002E-2</v>
      </c>
    </row>
    <row r="1697" spans="1:5" x14ac:dyDescent="0.25">
      <c r="A1697" s="86" t="s">
        <v>145</v>
      </c>
      <c r="B1697" s="87">
        <v>112</v>
      </c>
      <c r="C1697" s="87" t="s">
        <v>150</v>
      </c>
      <c r="D1697" s="87">
        <v>0.62431866999999996</v>
      </c>
      <c r="E1697" s="87">
        <v>8.3741209999999996E-2</v>
      </c>
    </row>
    <row r="1698" spans="1:5" x14ac:dyDescent="0.25">
      <c r="A1698" s="86" t="s">
        <v>152</v>
      </c>
      <c r="B1698" s="87">
        <v>113</v>
      </c>
      <c r="C1698" s="87" t="s">
        <v>147</v>
      </c>
      <c r="D1698" s="87">
        <v>9.6431240000000001E-2</v>
      </c>
      <c r="E1698" s="87">
        <v>7.780774E-2</v>
      </c>
    </row>
    <row r="1699" spans="1:5" x14ac:dyDescent="0.25">
      <c r="A1699" s="86" t="s">
        <v>152</v>
      </c>
      <c r="B1699" s="87">
        <v>113</v>
      </c>
      <c r="C1699" s="87" t="s">
        <v>146</v>
      </c>
      <c r="D1699" s="87">
        <v>9.7122490000000006E-2</v>
      </c>
      <c r="E1699" s="87">
        <v>5.1244379999999999E-2</v>
      </c>
    </row>
    <row r="1700" spans="1:5" x14ac:dyDescent="0.25">
      <c r="A1700" s="86" t="s">
        <v>152</v>
      </c>
      <c r="B1700" s="87">
        <v>113</v>
      </c>
      <c r="C1700" s="87" t="s">
        <v>156</v>
      </c>
      <c r="D1700" s="87">
        <v>0.10223160000000001</v>
      </c>
      <c r="E1700" s="87">
        <v>5.4385269999999999E-2</v>
      </c>
    </row>
    <row r="1701" spans="1:5" x14ac:dyDescent="0.25">
      <c r="A1701" s="86" t="s">
        <v>152</v>
      </c>
      <c r="B1701" s="87">
        <v>113</v>
      </c>
      <c r="C1701" s="87" t="s">
        <v>159</v>
      </c>
      <c r="D1701" s="87">
        <v>0.12477431</v>
      </c>
      <c r="E1701" s="87">
        <v>7.4223300000000006E-2</v>
      </c>
    </row>
    <row r="1702" spans="1:5" x14ac:dyDescent="0.25">
      <c r="A1702" s="86" t="s">
        <v>152</v>
      </c>
      <c r="B1702" s="87">
        <v>113</v>
      </c>
      <c r="C1702" s="87" t="s">
        <v>161</v>
      </c>
      <c r="D1702" s="87">
        <v>0.12551594999999999</v>
      </c>
      <c r="E1702" s="87">
        <v>9.3348940000000005E-2</v>
      </c>
    </row>
    <row r="1703" spans="1:5" x14ac:dyDescent="0.25">
      <c r="A1703" s="86" t="s">
        <v>152</v>
      </c>
      <c r="B1703" s="87">
        <v>113</v>
      </c>
      <c r="C1703" s="87" t="s">
        <v>143</v>
      </c>
      <c r="D1703" s="87">
        <v>0.13549786999999999</v>
      </c>
      <c r="E1703" s="87">
        <v>8.5681140000000003E-2</v>
      </c>
    </row>
    <row r="1704" spans="1:5" x14ac:dyDescent="0.25">
      <c r="A1704" s="86" t="s">
        <v>152</v>
      </c>
      <c r="B1704" s="87">
        <v>113</v>
      </c>
      <c r="C1704" s="87" t="s">
        <v>155</v>
      </c>
      <c r="D1704" s="87">
        <v>0.15375369</v>
      </c>
      <c r="E1704" s="87">
        <v>6.5202969999999999E-2</v>
      </c>
    </row>
    <row r="1705" spans="1:5" x14ac:dyDescent="0.25">
      <c r="A1705" s="86" t="s">
        <v>152</v>
      </c>
      <c r="B1705" s="87">
        <v>113</v>
      </c>
      <c r="C1705" s="87" t="s">
        <v>153</v>
      </c>
      <c r="D1705" s="87">
        <v>0.15398122</v>
      </c>
      <c r="E1705" s="87">
        <v>7.8904920000000003E-2</v>
      </c>
    </row>
    <row r="1706" spans="1:5" x14ac:dyDescent="0.25">
      <c r="A1706" s="86" t="s">
        <v>152</v>
      </c>
      <c r="B1706" s="87">
        <v>113</v>
      </c>
      <c r="C1706" s="87" t="s">
        <v>160</v>
      </c>
      <c r="D1706" s="87">
        <v>0.17139233000000001</v>
      </c>
      <c r="E1706" s="87">
        <v>7.6399729999999999E-2</v>
      </c>
    </row>
    <row r="1707" spans="1:5" x14ac:dyDescent="0.25">
      <c r="A1707" s="86" t="s">
        <v>152</v>
      </c>
      <c r="B1707" s="87">
        <v>113</v>
      </c>
      <c r="C1707" s="87" t="s">
        <v>145</v>
      </c>
      <c r="D1707" s="87">
        <v>0.17754597999999999</v>
      </c>
      <c r="E1707" s="87">
        <v>0.12042218</v>
      </c>
    </row>
    <row r="1708" spans="1:5" x14ac:dyDescent="0.25">
      <c r="A1708" s="86" t="s">
        <v>152</v>
      </c>
      <c r="B1708" s="87">
        <v>113</v>
      </c>
      <c r="C1708" s="87" t="s">
        <v>158</v>
      </c>
      <c r="D1708" s="87">
        <v>0.19395712000000001</v>
      </c>
      <c r="E1708" s="87">
        <v>7.2249740000000007E-2</v>
      </c>
    </row>
    <row r="1709" spans="1:5" x14ac:dyDescent="0.25">
      <c r="A1709" s="86" t="s">
        <v>152</v>
      </c>
      <c r="B1709" s="87">
        <v>113</v>
      </c>
      <c r="C1709" s="87" t="s">
        <v>151</v>
      </c>
      <c r="D1709" s="87">
        <v>0.20193712</v>
      </c>
      <c r="E1709" s="87">
        <v>0.11083564</v>
      </c>
    </row>
    <row r="1710" spans="1:5" x14ac:dyDescent="0.25">
      <c r="A1710" s="86" t="s">
        <v>152</v>
      </c>
      <c r="B1710" s="87">
        <v>113</v>
      </c>
      <c r="C1710" s="87" t="s">
        <v>9</v>
      </c>
      <c r="D1710" s="87">
        <v>0.21945297</v>
      </c>
      <c r="E1710" s="87">
        <v>6.4330520000000002E-2</v>
      </c>
    </row>
    <row r="1711" spans="1:5" x14ac:dyDescent="0.25">
      <c r="A1711" s="86" t="s">
        <v>152</v>
      </c>
      <c r="B1711" s="87">
        <v>113</v>
      </c>
      <c r="C1711" s="87" t="s">
        <v>150</v>
      </c>
      <c r="D1711" s="87">
        <v>0.22048253000000001</v>
      </c>
      <c r="E1711" s="87">
        <v>8.1507839999999998E-2</v>
      </c>
    </row>
    <row r="1712" spans="1:5" x14ac:dyDescent="0.25">
      <c r="A1712" s="86" t="s">
        <v>152</v>
      </c>
      <c r="B1712" s="87">
        <v>113</v>
      </c>
      <c r="C1712" s="87" t="s">
        <v>157</v>
      </c>
      <c r="D1712" s="87">
        <v>0.25354714</v>
      </c>
      <c r="E1712" s="87">
        <v>4.6212120000000002E-2</v>
      </c>
    </row>
    <row r="1713" spans="1:5" x14ac:dyDescent="0.25">
      <c r="A1713" s="86" t="s">
        <v>152</v>
      </c>
      <c r="B1713" s="87">
        <v>113</v>
      </c>
      <c r="C1713" s="87" t="s">
        <v>154</v>
      </c>
      <c r="D1713" s="87">
        <v>0.65920513000000003</v>
      </c>
      <c r="E1713" s="87">
        <v>9.5047129999999994E-2</v>
      </c>
    </row>
    <row r="1714" spans="1:5" x14ac:dyDescent="0.25">
      <c r="A1714" s="86" t="s">
        <v>152</v>
      </c>
      <c r="B1714" s="87">
        <v>113</v>
      </c>
      <c r="C1714" s="87" t="s">
        <v>148</v>
      </c>
      <c r="D1714" s="87">
        <v>0.86879996000000004</v>
      </c>
      <c r="E1714" s="87">
        <v>7.0561620000000005E-2</v>
      </c>
    </row>
    <row r="1715" spans="1:5" x14ac:dyDescent="0.25">
      <c r="A1715" s="86" t="s">
        <v>9</v>
      </c>
      <c r="B1715" s="87">
        <v>114</v>
      </c>
      <c r="C1715" s="87" t="s">
        <v>144</v>
      </c>
      <c r="D1715" s="87">
        <v>4.5017059999999998E-2</v>
      </c>
      <c r="E1715" s="87">
        <v>6.7080580000000001E-2</v>
      </c>
    </row>
    <row r="1716" spans="1:5" x14ac:dyDescent="0.25">
      <c r="A1716" s="86" t="s">
        <v>9</v>
      </c>
      <c r="B1716" s="87">
        <v>114</v>
      </c>
      <c r="C1716" s="87" t="s">
        <v>153</v>
      </c>
      <c r="D1716" s="87">
        <v>6.9083829999999999E-2</v>
      </c>
      <c r="E1716" s="87">
        <v>9.8434549999999996E-2</v>
      </c>
    </row>
    <row r="1717" spans="1:5" x14ac:dyDescent="0.25">
      <c r="A1717" s="86" t="s">
        <v>9</v>
      </c>
      <c r="B1717" s="87">
        <v>114</v>
      </c>
      <c r="C1717" s="87" t="s">
        <v>146</v>
      </c>
      <c r="D1717" s="87">
        <v>8.21992E-2</v>
      </c>
      <c r="E1717" s="87">
        <v>8.9520039999999995E-2</v>
      </c>
    </row>
    <row r="1718" spans="1:5" x14ac:dyDescent="0.25">
      <c r="A1718" s="86" t="s">
        <v>9</v>
      </c>
      <c r="B1718" s="87">
        <v>114</v>
      </c>
      <c r="C1718" s="87" t="s">
        <v>143</v>
      </c>
      <c r="D1718" s="87">
        <v>0.13282770999999999</v>
      </c>
      <c r="E1718" s="87">
        <v>7.5296890000000005E-2</v>
      </c>
    </row>
    <row r="1719" spans="1:5" x14ac:dyDescent="0.25">
      <c r="A1719" s="86" t="s">
        <v>9</v>
      </c>
      <c r="B1719" s="87">
        <v>114</v>
      </c>
      <c r="C1719" s="87" t="s">
        <v>145</v>
      </c>
      <c r="D1719" s="87">
        <v>0.15433319000000001</v>
      </c>
      <c r="E1719" s="87">
        <v>7.3699089999999995E-2</v>
      </c>
    </row>
    <row r="1720" spans="1:5" x14ac:dyDescent="0.25">
      <c r="A1720" s="86" t="s">
        <v>9</v>
      </c>
      <c r="B1720" s="87">
        <v>114</v>
      </c>
      <c r="C1720" s="87" t="s">
        <v>157</v>
      </c>
      <c r="D1720" s="87">
        <v>0.16279948</v>
      </c>
      <c r="E1720" s="87">
        <v>5.4056479999999997E-2</v>
      </c>
    </row>
    <row r="1721" spans="1:5" x14ac:dyDescent="0.25">
      <c r="A1721" s="86" t="s">
        <v>9</v>
      </c>
      <c r="B1721" s="87">
        <v>114</v>
      </c>
      <c r="C1721" s="87" t="s">
        <v>152</v>
      </c>
      <c r="D1721" s="87">
        <v>0.22287921999999999</v>
      </c>
      <c r="E1721" s="87">
        <v>6.6914420000000002E-2</v>
      </c>
    </row>
    <row r="1722" spans="1:5" x14ac:dyDescent="0.25">
      <c r="A1722" s="86" t="s">
        <v>9</v>
      </c>
      <c r="B1722" s="87">
        <v>114</v>
      </c>
      <c r="C1722" s="87" t="s">
        <v>149</v>
      </c>
      <c r="D1722" s="87">
        <v>0.23767726</v>
      </c>
      <c r="E1722" s="87">
        <v>8.7526090000000001E-2</v>
      </c>
    </row>
    <row r="1723" spans="1:5" x14ac:dyDescent="0.25">
      <c r="A1723" s="86" t="s">
        <v>9</v>
      </c>
      <c r="B1723" s="87">
        <v>114</v>
      </c>
      <c r="C1723" s="87" t="s">
        <v>159</v>
      </c>
      <c r="D1723" s="87">
        <v>0.24017399</v>
      </c>
      <c r="E1723" s="87">
        <v>5.7962199999999998E-2</v>
      </c>
    </row>
    <row r="1724" spans="1:5" x14ac:dyDescent="0.25">
      <c r="A1724" s="86" t="s">
        <v>9</v>
      </c>
      <c r="B1724" s="87">
        <v>114</v>
      </c>
      <c r="C1724" s="87" t="s">
        <v>150</v>
      </c>
      <c r="D1724" s="87">
        <v>0.24884213999999999</v>
      </c>
      <c r="E1724" s="87">
        <v>6.3301369999999996E-2</v>
      </c>
    </row>
    <row r="1725" spans="1:5" x14ac:dyDescent="0.25">
      <c r="A1725" s="86" t="s">
        <v>9</v>
      </c>
      <c r="B1725" s="87">
        <v>114</v>
      </c>
      <c r="C1725" s="87" t="s">
        <v>160</v>
      </c>
      <c r="D1725" s="87">
        <v>0.40729630999999999</v>
      </c>
      <c r="E1725" s="87">
        <v>7.2167819999999994E-2</v>
      </c>
    </row>
    <row r="1726" spans="1:5" x14ac:dyDescent="0.25">
      <c r="A1726" s="86" t="s">
        <v>9</v>
      </c>
      <c r="B1726" s="87">
        <v>114</v>
      </c>
      <c r="C1726" s="87" t="s">
        <v>158</v>
      </c>
      <c r="D1726" s="87">
        <v>0.45662691999999999</v>
      </c>
      <c r="E1726" s="87">
        <v>7.9464309999999996E-2</v>
      </c>
    </row>
    <row r="1727" spans="1:5" x14ac:dyDescent="0.25">
      <c r="A1727" s="86" t="s">
        <v>9</v>
      </c>
      <c r="B1727" s="87">
        <v>114</v>
      </c>
      <c r="C1727" s="87" t="s">
        <v>147</v>
      </c>
      <c r="D1727" s="87">
        <v>0.76718299999999995</v>
      </c>
      <c r="E1727" s="87">
        <v>6.6800659999999998E-2</v>
      </c>
    </row>
    <row r="1728" spans="1:5" x14ac:dyDescent="0.25">
      <c r="A1728" s="86" t="s">
        <v>9</v>
      </c>
      <c r="B1728" s="87">
        <v>114</v>
      </c>
      <c r="C1728" s="87" t="s">
        <v>151</v>
      </c>
      <c r="D1728" s="87">
        <v>0.8377848</v>
      </c>
      <c r="E1728" s="87">
        <v>8.8449219999999995E-2</v>
      </c>
    </row>
    <row r="1729" spans="1:5" x14ac:dyDescent="0.25">
      <c r="A1729" s="86" t="s">
        <v>9</v>
      </c>
      <c r="B1729" s="87">
        <v>114</v>
      </c>
      <c r="C1729" s="87" t="s">
        <v>155</v>
      </c>
      <c r="D1729" s="87">
        <v>0.95590849</v>
      </c>
      <c r="E1729" s="87">
        <v>9.5721870000000001E-2</v>
      </c>
    </row>
    <row r="1730" spans="1:5" x14ac:dyDescent="0.25">
      <c r="A1730" s="86" t="s">
        <v>9</v>
      </c>
      <c r="B1730" s="87">
        <v>114</v>
      </c>
      <c r="C1730" s="87" t="s">
        <v>161</v>
      </c>
      <c r="D1730" s="87">
        <v>1.03458557</v>
      </c>
      <c r="E1730" s="87">
        <v>4.8222059999999997E-2</v>
      </c>
    </row>
    <row r="1731" spans="1:5" x14ac:dyDescent="0.25">
      <c r="A1731" s="86" t="s">
        <v>155</v>
      </c>
      <c r="B1731" s="87">
        <v>115</v>
      </c>
      <c r="C1731" s="87" t="s">
        <v>156</v>
      </c>
      <c r="D1731" s="87">
        <v>2.5684329999999998E-2</v>
      </c>
      <c r="E1731" s="87">
        <v>7.8396679999999996E-2</v>
      </c>
    </row>
    <row r="1732" spans="1:5" x14ac:dyDescent="0.25">
      <c r="A1732" s="86" t="s">
        <v>155</v>
      </c>
      <c r="B1732" s="87">
        <v>115</v>
      </c>
      <c r="C1732" s="87" t="s">
        <v>153</v>
      </c>
      <c r="D1732" s="87">
        <v>8.3583989999999997E-2</v>
      </c>
      <c r="E1732" s="87">
        <v>5.4537019999999999E-2</v>
      </c>
    </row>
    <row r="1733" spans="1:5" x14ac:dyDescent="0.25">
      <c r="A1733" s="86" t="s">
        <v>155</v>
      </c>
      <c r="B1733" s="87">
        <v>115</v>
      </c>
      <c r="C1733" s="87" t="s">
        <v>145</v>
      </c>
      <c r="D1733" s="87">
        <v>0.11382403000000001</v>
      </c>
      <c r="E1733" s="87">
        <v>8.0210950000000003E-2</v>
      </c>
    </row>
    <row r="1734" spans="1:5" x14ac:dyDescent="0.25">
      <c r="A1734" s="86" t="s">
        <v>155</v>
      </c>
      <c r="B1734" s="87">
        <v>115</v>
      </c>
      <c r="C1734" s="87" t="s">
        <v>144</v>
      </c>
      <c r="D1734" s="87">
        <v>0.13262407000000001</v>
      </c>
      <c r="E1734" s="87">
        <v>8.2596630000000004E-2</v>
      </c>
    </row>
    <row r="1735" spans="1:5" x14ac:dyDescent="0.25">
      <c r="A1735" s="86" t="s">
        <v>155</v>
      </c>
      <c r="B1735" s="87">
        <v>115</v>
      </c>
      <c r="C1735" s="87" t="s">
        <v>143</v>
      </c>
      <c r="D1735" s="87">
        <v>0.17918798999999999</v>
      </c>
      <c r="E1735" s="87">
        <v>4.425432E-2</v>
      </c>
    </row>
    <row r="1736" spans="1:5" x14ac:dyDescent="0.25">
      <c r="A1736" s="86" t="s">
        <v>155</v>
      </c>
      <c r="B1736" s="87">
        <v>115</v>
      </c>
      <c r="C1736" s="87" t="s">
        <v>150</v>
      </c>
      <c r="D1736" s="87">
        <v>0.18921806999999999</v>
      </c>
      <c r="E1736" s="87">
        <v>7.3648480000000002E-2</v>
      </c>
    </row>
    <row r="1737" spans="1:5" x14ac:dyDescent="0.25">
      <c r="A1737" s="86" t="s">
        <v>155</v>
      </c>
      <c r="B1737" s="87">
        <v>115</v>
      </c>
      <c r="C1737" s="87" t="s">
        <v>148</v>
      </c>
      <c r="D1737" s="87">
        <v>0.19378198999999999</v>
      </c>
      <c r="E1737" s="87">
        <v>7.6441490000000001E-2</v>
      </c>
    </row>
    <row r="1738" spans="1:5" x14ac:dyDescent="0.25">
      <c r="A1738" s="86" t="s">
        <v>155</v>
      </c>
      <c r="B1738" s="87">
        <v>115</v>
      </c>
      <c r="C1738" s="87" t="s">
        <v>157</v>
      </c>
      <c r="D1738" s="87">
        <v>0.23379188000000001</v>
      </c>
      <c r="E1738" s="87">
        <v>8.2377569999999997E-2</v>
      </c>
    </row>
    <row r="1739" spans="1:5" x14ac:dyDescent="0.25">
      <c r="A1739" s="86" t="s">
        <v>155</v>
      </c>
      <c r="B1739" s="87">
        <v>115</v>
      </c>
      <c r="C1739" s="87" t="s">
        <v>152</v>
      </c>
      <c r="D1739" s="87">
        <v>0.29114666</v>
      </c>
      <c r="E1739" s="87">
        <v>7.0599099999999998E-2</v>
      </c>
    </row>
    <row r="1740" spans="1:5" x14ac:dyDescent="0.25">
      <c r="A1740" s="86" t="s">
        <v>155</v>
      </c>
      <c r="B1740" s="87">
        <v>115</v>
      </c>
      <c r="C1740" s="87" t="s">
        <v>146</v>
      </c>
      <c r="D1740" s="87">
        <v>0.30746546000000002</v>
      </c>
      <c r="E1740" s="87">
        <v>6.5478220000000004E-2</v>
      </c>
    </row>
    <row r="1741" spans="1:5" x14ac:dyDescent="0.25">
      <c r="A1741" s="86" t="s">
        <v>155</v>
      </c>
      <c r="B1741" s="87">
        <v>115</v>
      </c>
      <c r="C1741" s="87" t="s">
        <v>159</v>
      </c>
      <c r="D1741" s="87">
        <v>0.36045881000000002</v>
      </c>
      <c r="E1741" s="87">
        <v>6.4611370000000001E-2</v>
      </c>
    </row>
    <row r="1742" spans="1:5" x14ac:dyDescent="0.25">
      <c r="A1742" s="86" t="s">
        <v>155</v>
      </c>
      <c r="B1742" s="87">
        <v>115</v>
      </c>
      <c r="C1742" s="87" t="s">
        <v>154</v>
      </c>
      <c r="D1742" s="87">
        <v>0.38315639000000001</v>
      </c>
      <c r="E1742" s="87">
        <v>7.9437170000000001E-2</v>
      </c>
    </row>
    <row r="1743" spans="1:5" x14ac:dyDescent="0.25">
      <c r="A1743" s="86" t="s">
        <v>155</v>
      </c>
      <c r="B1743" s="87">
        <v>115</v>
      </c>
      <c r="C1743" s="87" t="s">
        <v>160</v>
      </c>
      <c r="D1743" s="87">
        <v>0.43516208000000001</v>
      </c>
      <c r="E1743" s="87">
        <v>7.8046710000000005E-2</v>
      </c>
    </row>
    <row r="1744" spans="1:5" x14ac:dyDescent="0.25">
      <c r="A1744" s="86" t="s">
        <v>155</v>
      </c>
      <c r="B1744" s="87">
        <v>115</v>
      </c>
      <c r="C1744" s="87" t="s">
        <v>158</v>
      </c>
      <c r="D1744" s="87">
        <v>0.63022573000000004</v>
      </c>
      <c r="E1744" s="87">
        <v>7.1563139999999997E-2</v>
      </c>
    </row>
    <row r="1745" spans="1:5" x14ac:dyDescent="0.25">
      <c r="A1745" s="86" t="s">
        <v>155</v>
      </c>
      <c r="B1745" s="87">
        <v>115</v>
      </c>
      <c r="C1745" s="87" t="s">
        <v>147</v>
      </c>
      <c r="D1745" s="87">
        <v>0.68099049</v>
      </c>
      <c r="E1745" s="87">
        <v>0.11343689</v>
      </c>
    </row>
    <row r="1746" spans="1:5" x14ac:dyDescent="0.25">
      <c r="A1746" s="86" t="s">
        <v>155</v>
      </c>
      <c r="B1746" s="87">
        <v>115</v>
      </c>
      <c r="C1746" s="87" t="s">
        <v>9</v>
      </c>
      <c r="D1746" s="87">
        <v>0.90221779000000002</v>
      </c>
      <c r="E1746" s="87">
        <v>6.2928890000000001E-2</v>
      </c>
    </row>
    <row r="1747" spans="1:5" x14ac:dyDescent="0.25">
      <c r="A1747" s="86" t="s">
        <v>155</v>
      </c>
      <c r="B1747" s="87">
        <v>115</v>
      </c>
      <c r="C1747" s="87" t="s">
        <v>149</v>
      </c>
      <c r="D1747" s="87">
        <v>0.97017089000000001</v>
      </c>
      <c r="E1747" s="87">
        <v>7.5823500000000002E-2</v>
      </c>
    </row>
    <row r="1748" spans="1:5" x14ac:dyDescent="0.25">
      <c r="A1748" s="86" t="s">
        <v>155</v>
      </c>
      <c r="B1748" s="87">
        <v>115</v>
      </c>
      <c r="C1748" s="87" t="s">
        <v>161</v>
      </c>
      <c r="D1748" s="87">
        <v>0.97287752000000005</v>
      </c>
      <c r="E1748" s="87">
        <v>4.9565449999999997E-2</v>
      </c>
    </row>
    <row r="1749" spans="1:5" x14ac:dyDescent="0.25">
      <c r="A1749" s="86" t="s">
        <v>9</v>
      </c>
      <c r="B1749" s="87">
        <v>116</v>
      </c>
      <c r="C1749" s="87" t="s">
        <v>150</v>
      </c>
      <c r="D1749" s="87">
        <v>1.1066350000000001E-2</v>
      </c>
      <c r="E1749" s="87">
        <v>0.10025539999999999</v>
      </c>
    </row>
    <row r="1750" spans="1:5" x14ac:dyDescent="0.25">
      <c r="A1750" s="86" t="s">
        <v>9</v>
      </c>
      <c r="B1750" s="87">
        <v>116</v>
      </c>
      <c r="C1750" s="87" t="s">
        <v>151</v>
      </c>
      <c r="D1750" s="87">
        <v>5.222425E-2</v>
      </c>
      <c r="E1750" s="87">
        <v>0.10272046999999999</v>
      </c>
    </row>
    <row r="1751" spans="1:5" x14ac:dyDescent="0.25">
      <c r="A1751" s="86" t="s">
        <v>9</v>
      </c>
      <c r="B1751" s="87">
        <v>116</v>
      </c>
      <c r="C1751" s="87" t="s">
        <v>144</v>
      </c>
      <c r="D1751" s="87">
        <v>9.5255880000000001E-2</v>
      </c>
      <c r="E1751" s="87">
        <v>8.1863809999999995E-2</v>
      </c>
    </row>
    <row r="1752" spans="1:5" x14ac:dyDescent="0.25">
      <c r="A1752" s="86" t="s">
        <v>9</v>
      </c>
      <c r="B1752" s="87">
        <v>116</v>
      </c>
      <c r="C1752" s="87" t="s">
        <v>159</v>
      </c>
      <c r="D1752" s="87">
        <v>0.10912674</v>
      </c>
      <c r="E1752" s="87">
        <v>5.1278850000000001E-2</v>
      </c>
    </row>
    <row r="1753" spans="1:5" x14ac:dyDescent="0.25">
      <c r="A1753" s="86" t="s">
        <v>9</v>
      </c>
      <c r="B1753" s="87">
        <v>116</v>
      </c>
      <c r="C1753" s="87" t="s">
        <v>146</v>
      </c>
      <c r="D1753" s="87">
        <v>0.11081795</v>
      </c>
      <c r="E1753" s="87">
        <v>3.8783400000000003E-2</v>
      </c>
    </row>
    <row r="1754" spans="1:5" x14ac:dyDescent="0.25">
      <c r="A1754" s="86" t="s">
        <v>9</v>
      </c>
      <c r="B1754" s="87">
        <v>116</v>
      </c>
      <c r="C1754" s="87" t="s">
        <v>156</v>
      </c>
      <c r="D1754" s="87">
        <v>0.11459307000000001</v>
      </c>
      <c r="E1754" s="87">
        <v>7.1437290000000001E-2</v>
      </c>
    </row>
    <row r="1755" spans="1:5" x14ac:dyDescent="0.25">
      <c r="A1755" s="86" t="s">
        <v>9</v>
      </c>
      <c r="B1755" s="87">
        <v>116</v>
      </c>
      <c r="C1755" s="87" t="s">
        <v>145</v>
      </c>
      <c r="D1755" s="87">
        <v>0.11784996</v>
      </c>
      <c r="E1755" s="87">
        <v>8.8529750000000004E-2</v>
      </c>
    </row>
    <row r="1756" spans="1:5" x14ac:dyDescent="0.25">
      <c r="A1756" s="86" t="s">
        <v>9</v>
      </c>
      <c r="B1756" s="87">
        <v>116</v>
      </c>
      <c r="C1756" s="87" t="s">
        <v>143</v>
      </c>
      <c r="D1756" s="87">
        <v>0.12288847</v>
      </c>
      <c r="E1756" s="87">
        <v>6.538832E-2</v>
      </c>
    </row>
    <row r="1757" spans="1:5" x14ac:dyDescent="0.25">
      <c r="A1757" s="86" t="s">
        <v>9</v>
      </c>
      <c r="B1757" s="87">
        <v>116</v>
      </c>
      <c r="C1757" s="87" t="s">
        <v>157</v>
      </c>
      <c r="D1757" s="87">
        <v>0.13179827999999999</v>
      </c>
      <c r="E1757" s="87">
        <v>8.5836519999999999E-2</v>
      </c>
    </row>
    <row r="1758" spans="1:5" x14ac:dyDescent="0.25">
      <c r="A1758" s="86" t="s">
        <v>9</v>
      </c>
      <c r="B1758" s="87">
        <v>116</v>
      </c>
      <c r="C1758" s="87" t="s">
        <v>153</v>
      </c>
      <c r="D1758" s="87">
        <v>0.14651528999999999</v>
      </c>
      <c r="E1758" s="87">
        <v>8.3675459999999993E-2</v>
      </c>
    </row>
    <row r="1759" spans="1:5" x14ac:dyDescent="0.25">
      <c r="A1759" s="86" t="s">
        <v>9</v>
      </c>
      <c r="B1759" s="87">
        <v>116</v>
      </c>
      <c r="C1759" s="87" t="s">
        <v>158</v>
      </c>
      <c r="D1759" s="87">
        <v>0.20911752</v>
      </c>
      <c r="E1759" s="87">
        <v>7.9716270000000006E-2</v>
      </c>
    </row>
    <row r="1760" spans="1:5" x14ac:dyDescent="0.25">
      <c r="A1760" s="86" t="s">
        <v>9</v>
      </c>
      <c r="B1760" s="87">
        <v>116</v>
      </c>
      <c r="C1760" s="87" t="s">
        <v>154</v>
      </c>
      <c r="D1760" s="87">
        <v>0.21018655999999999</v>
      </c>
      <c r="E1760" s="87">
        <v>6.5195639999999999E-2</v>
      </c>
    </row>
    <row r="1761" spans="1:5" x14ac:dyDescent="0.25">
      <c r="A1761" s="86" t="s">
        <v>9</v>
      </c>
      <c r="B1761" s="87">
        <v>116</v>
      </c>
      <c r="C1761" s="87" t="s">
        <v>160</v>
      </c>
      <c r="D1761" s="87">
        <v>0.25851349000000001</v>
      </c>
      <c r="E1761" s="87">
        <v>9.3011839999999998E-2</v>
      </c>
    </row>
    <row r="1762" spans="1:5" x14ac:dyDescent="0.25">
      <c r="A1762" s="86" t="s">
        <v>9</v>
      </c>
      <c r="B1762" s="87">
        <v>116</v>
      </c>
      <c r="C1762" s="87" t="s">
        <v>148</v>
      </c>
      <c r="D1762" s="87">
        <v>0.36378178999999999</v>
      </c>
      <c r="E1762" s="87">
        <v>7.1297189999999996E-2</v>
      </c>
    </row>
    <row r="1763" spans="1:5" x14ac:dyDescent="0.25">
      <c r="A1763" s="86" t="s">
        <v>9</v>
      </c>
      <c r="B1763" s="87">
        <v>116</v>
      </c>
      <c r="C1763" s="87" t="s">
        <v>161</v>
      </c>
      <c r="D1763" s="87">
        <v>0.70231831</v>
      </c>
      <c r="E1763" s="87">
        <v>8.0597340000000003E-2</v>
      </c>
    </row>
    <row r="1764" spans="1:5" x14ac:dyDescent="0.25">
      <c r="A1764" s="86" t="s">
        <v>9</v>
      </c>
      <c r="B1764" s="87">
        <v>116</v>
      </c>
      <c r="C1764" s="87" t="s">
        <v>147</v>
      </c>
      <c r="D1764" s="87">
        <v>0.75885913000000005</v>
      </c>
      <c r="E1764" s="87">
        <v>9.0202920000000006E-2</v>
      </c>
    </row>
    <row r="1765" spans="1:5" x14ac:dyDescent="0.25">
      <c r="A1765" s="86" t="s">
        <v>9</v>
      </c>
      <c r="B1765" s="87">
        <v>116</v>
      </c>
      <c r="C1765" s="87" t="s">
        <v>155</v>
      </c>
      <c r="D1765" s="87">
        <v>0.76467722999999999</v>
      </c>
      <c r="E1765" s="87">
        <v>6.638811E-2</v>
      </c>
    </row>
    <row r="1766" spans="1:5" x14ac:dyDescent="0.25">
      <c r="A1766" s="86" t="s">
        <v>9</v>
      </c>
      <c r="B1766" s="87">
        <v>116</v>
      </c>
      <c r="C1766" s="87" t="s">
        <v>149</v>
      </c>
      <c r="D1766" s="87">
        <v>0.92021763000000001</v>
      </c>
      <c r="E1766" s="87">
        <v>5.8720330000000001E-2</v>
      </c>
    </row>
    <row r="1767" spans="1:5" x14ac:dyDescent="0.25">
      <c r="A1767" s="86" t="s">
        <v>152</v>
      </c>
      <c r="B1767" s="87">
        <v>117</v>
      </c>
      <c r="C1767" s="87" t="s">
        <v>159</v>
      </c>
      <c r="D1767" s="87">
        <v>0.10995422000000001</v>
      </c>
      <c r="E1767" s="87">
        <v>0.10563446</v>
      </c>
    </row>
    <row r="1768" spans="1:5" x14ac:dyDescent="0.25">
      <c r="A1768" s="86" t="s">
        <v>152</v>
      </c>
      <c r="B1768" s="87">
        <v>117</v>
      </c>
      <c r="C1768" s="87" t="s">
        <v>161</v>
      </c>
      <c r="D1768" s="87">
        <v>0.11439359</v>
      </c>
      <c r="E1768" s="87">
        <v>6.2531989999999996E-2</v>
      </c>
    </row>
    <row r="1769" spans="1:5" x14ac:dyDescent="0.25">
      <c r="A1769" s="86" t="s">
        <v>152</v>
      </c>
      <c r="B1769" s="87">
        <v>117</v>
      </c>
      <c r="C1769" s="87" t="s">
        <v>9</v>
      </c>
      <c r="D1769" s="87">
        <v>0.13252620000000001</v>
      </c>
      <c r="E1769" s="87">
        <v>8.5780739999999994E-2</v>
      </c>
    </row>
    <row r="1770" spans="1:5" x14ac:dyDescent="0.25">
      <c r="A1770" s="86" t="s">
        <v>152</v>
      </c>
      <c r="B1770" s="87">
        <v>117</v>
      </c>
      <c r="C1770" s="87" t="s">
        <v>146</v>
      </c>
      <c r="D1770" s="87">
        <v>0.13842093</v>
      </c>
      <c r="E1770" s="87">
        <v>8.9109079999999993E-2</v>
      </c>
    </row>
    <row r="1771" spans="1:5" x14ac:dyDescent="0.25">
      <c r="A1771" s="86" t="s">
        <v>152</v>
      </c>
      <c r="B1771" s="87">
        <v>117</v>
      </c>
      <c r="C1771" s="87" t="s">
        <v>157</v>
      </c>
      <c r="D1771" s="87">
        <v>0.16438063</v>
      </c>
      <c r="E1771" s="87">
        <v>6.1489479999999999E-2</v>
      </c>
    </row>
    <row r="1772" spans="1:5" x14ac:dyDescent="0.25">
      <c r="A1772" s="86" t="s">
        <v>152</v>
      </c>
      <c r="B1772" s="87">
        <v>117</v>
      </c>
      <c r="C1772" s="87" t="s">
        <v>153</v>
      </c>
      <c r="D1772" s="87">
        <v>0.18624304999999999</v>
      </c>
      <c r="E1772" s="87">
        <v>7.9453899999999994E-2</v>
      </c>
    </row>
    <row r="1773" spans="1:5" x14ac:dyDescent="0.25">
      <c r="A1773" s="86" t="s">
        <v>152</v>
      </c>
      <c r="B1773" s="87">
        <v>117</v>
      </c>
      <c r="C1773" s="87" t="s">
        <v>144</v>
      </c>
      <c r="D1773" s="87">
        <v>0.18711692999999999</v>
      </c>
      <c r="E1773" s="87">
        <v>7.5191209999999994E-2</v>
      </c>
    </row>
    <row r="1774" spans="1:5" x14ac:dyDescent="0.25">
      <c r="A1774" s="86" t="s">
        <v>152</v>
      </c>
      <c r="B1774" s="87">
        <v>117</v>
      </c>
      <c r="C1774" s="87" t="s">
        <v>158</v>
      </c>
      <c r="D1774" s="87">
        <v>0.22383615000000001</v>
      </c>
      <c r="E1774" s="87">
        <v>7.1031479999999994E-2</v>
      </c>
    </row>
    <row r="1775" spans="1:5" x14ac:dyDescent="0.25">
      <c r="A1775" s="86" t="s">
        <v>152</v>
      </c>
      <c r="B1775" s="87">
        <v>117</v>
      </c>
      <c r="C1775" s="87" t="s">
        <v>147</v>
      </c>
      <c r="D1775" s="87">
        <v>0.23472989999999999</v>
      </c>
      <c r="E1775" s="87">
        <v>7.3827130000000005E-2</v>
      </c>
    </row>
    <row r="1776" spans="1:5" x14ac:dyDescent="0.25">
      <c r="A1776" s="86" t="s">
        <v>152</v>
      </c>
      <c r="B1776" s="87">
        <v>117</v>
      </c>
      <c r="C1776" s="87" t="s">
        <v>151</v>
      </c>
      <c r="D1776" s="87">
        <v>0.27011041000000002</v>
      </c>
      <c r="E1776" s="87">
        <v>7.7249010000000007E-2</v>
      </c>
    </row>
    <row r="1777" spans="1:5" x14ac:dyDescent="0.25">
      <c r="A1777" s="86" t="s">
        <v>152</v>
      </c>
      <c r="B1777" s="87">
        <v>117</v>
      </c>
      <c r="C1777" s="87" t="s">
        <v>155</v>
      </c>
      <c r="D1777" s="87">
        <v>0.28932303999999998</v>
      </c>
      <c r="E1777" s="87">
        <v>8.2570160000000004E-2</v>
      </c>
    </row>
    <row r="1778" spans="1:5" x14ac:dyDescent="0.25">
      <c r="A1778" s="86" t="s">
        <v>152</v>
      </c>
      <c r="B1778" s="87">
        <v>117</v>
      </c>
      <c r="C1778" s="87" t="s">
        <v>154</v>
      </c>
      <c r="D1778" s="87">
        <v>0.63803019000000005</v>
      </c>
      <c r="E1778" s="87">
        <v>5.225892E-2</v>
      </c>
    </row>
    <row r="1779" spans="1:5" x14ac:dyDescent="0.25">
      <c r="A1779" s="86" t="s">
        <v>152</v>
      </c>
      <c r="B1779" s="87">
        <v>117</v>
      </c>
      <c r="C1779" s="87" t="s">
        <v>149</v>
      </c>
      <c r="D1779" s="87">
        <v>0.66956013999999997</v>
      </c>
      <c r="E1779" s="87">
        <v>5.70313E-2</v>
      </c>
    </row>
    <row r="1780" spans="1:5" x14ac:dyDescent="0.25">
      <c r="A1780" s="86" t="s">
        <v>152</v>
      </c>
      <c r="B1780" s="87">
        <v>117</v>
      </c>
      <c r="C1780" s="87" t="s">
        <v>148</v>
      </c>
      <c r="D1780" s="87">
        <v>0.76342191000000004</v>
      </c>
      <c r="E1780" s="87">
        <v>4.6552719999999999E-2</v>
      </c>
    </row>
    <row r="1781" spans="1:5" x14ac:dyDescent="0.25">
      <c r="A1781" s="86" t="s">
        <v>152</v>
      </c>
      <c r="B1781" s="87">
        <v>117</v>
      </c>
      <c r="C1781" s="87" t="s">
        <v>150</v>
      </c>
      <c r="D1781" s="87">
        <v>0.84008563000000003</v>
      </c>
      <c r="E1781" s="87">
        <v>6.0636519999999999E-2</v>
      </c>
    </row>
    <row r="1782" spans="1:5" x14ac:dyDescent="0.25">
      <c r="A1782" s="86" t="s">
        <v>152</v>
      </c>
      <c r="B1782" s="87">
        <v>118</v>
      </c>
      <c r="C1782" s="87" t="s">
        <v>153</v>
      </c>
      <c r="D1782" s="87">
        <v>5.0668350000000001E-2</v>
      </c>
      <c r="E1782" s="87">
        <v>4.7912660000000003E-2</v>
      </c>
    </row>
    <row r="1783" spans="1:5" x14ac:dyDescent="0.25">
      <c r="A1783" s="86" t="s">
        <v>152</v>
      </c>
      <c r="B1783" s="87">
        <v>118</v>
      </c>
      <c r="C1783" s="87" t="s">
        <v>143</v>
      </c>
      <c r="D1783" s="87">
        <v>7.6222090000000006E-2</v>
      </c>
      <c r="E1783" s="87">
        <v>6.8329920000000002E-2</v>
      </c>
    </row>
    <row r="1784" spans="1:5" x14ac:dyDescent="0.25">
      <c r="A1784" s="86" t="s">
        <v>152</v>
      </c>
      <c r="B1784" s="87">
        <v>118</v>
      </c>
      <c r="C1784" s="87" t="s">
        <v>158</v>
      </c>
      <c r="D1784" s="87">
        <v>8.0076830000000002E-2</v>
      </c>
      <c r="E1784" s="87">
        <v>7.0961410000000003E-2</v>
      </c>
    </row>
    <row r="1785" spans="1:5" x14ac:dyDescent="0.25">
      <c r="A1785" s="86" t="s">
        <v>152</v>
      </c>
      <c r="B1785" s="87">
        <v>118</v>
      </c>
      <c r="C1785" s="87" t="s">
        <v>145</v>
      </c>
      <c r="D1785" s="87">
        <v>8.899514E-2</v>
      </c>
      <c r="E1785" s="87">
        <v>7.2355230000000006E-2</v>
      </c>
    </row>
    <row r="1786" spans="1:5" x14ac:dyDescent="0.25">
      <c r="A1786" s="86" t="s">
        <v>152</v>
      </c>
      <c r="B1786" s="87">
        <v>118</v>
      </c>
      <c r="C1786" s="87" t="s">
        <v>156</v>
      </c>
      <c r="D1786" s="87">
        <v>8.9049100000000006E-2</v>
      </c>
      <c r="E1786" s="87">
        <v>0.10318811999999999</v>
      </c>
    </row>
    <row r="1787" spans="1:5" x14ac:dyDescent="0.25">
      <c r="A1787" s="86" t="s">
        <v>152</v>
      </c>
      <c r="B1787" s="87">
        <v>118</v>
      </c>
      <c r="C1787" s="87" t="s">
        <v>155</v>
      </c>
      <c r="D1787" s="87">
        <v>9.2000180000000001E-2</v>
      </c>
      <c r="E1787" s="87">
        <v>0.10952317</v>
      </c>
    </row>
    <row r="1788" spans="1:5" x14ac:dyDescent="0.25">
      <c r="A1788" s="86" t="s">
        <v>152</v>
      </c>
      <c r="B1788" s="87">
        <v>118</v>
      </c>
      <c r="C1788" s="87" t="s">
        <v>144</v>
      </c>
      <c r="D1788" s="87">
        <v>9.4470399999999996E-2</v>
      </c>
      <c r="E1788" s="87">
        <v>6.6279060000000001E-2</v>
      </c>
    </row>
    <row r="1789" spans="1:5" x14ac:dyDescent="0.25">
      <c r="A1789" s="86" t="s">
        <v>152</v>
      </c>
      <c r="B1789" s="87">
        <v>118</v>
      </c>
      <c r="C1789" s="87" t="s">
        <v>150</v>
      </c>
      <c r="D1789" s="87">
        <v>0.10078602</v>
      </c>
      <c r="E1789" s="87">
        <v>5.066089E-2</v>
      </c>
    </row>
    <row r="1790" spans="1:5" x14ac:dyDescent="0.25">
      <c r="A1790" s="86" t="s">
        <v>152</v>
      </c>
      <c r="B1790" s="87">
        <v>118</v>
      </c>
      <c r="C1790" s="87" t="s">
        <v>151</v>
      </c>
      <c r="D1790" s="87">
        <v>0.11049568999999999</v>
      </c>
      <c r="E1790" s="87">
        <v>7.3427919999999994E-2</v>
      </c>
    </row>
    <row r="1791" spans="1:5" x14ac:dyDescent="0.25">
      <c r="A1791" s="86" t="s">
        <v>152</v>
      </c>
      <c r="B1791" s="87">
        <v>118</v>
      </c>
      <c r="C1791" s="87" t="s">
        <v>160</v>
      </c>
      <c r="D1791" s="87">
        <v>0.20511691000000001</v>
      </c>
      <c r="E1791" s="87">
        <v>7.8148469999999998E-2</v>
      </c>
    </row>
    <row r="1792" spans="1:5" x14ac:dyDescent="0.25">
      <c r="A1792" s="86" t="s">
        <v>152</v>
      </c>
      <c r="B1792" s="87">
        <v>118</v>
      </c>
      <c r="C1792" s="87" t="s">
        <v>159</v>
      </c>
      <c r="D1792" s="87">
        <v>0.23292305999999999</v>
      </c>
      <c r="E1792" s="87">
        <v>0.10836322</v>
      </c>
    </row>
    <row r="1793" spans="1:5" x14ac:dyDescent="0.25">
      <c r="A1793" s="86" t="s">
        <v>152</v>
      </c>
      <c r="B1793" s="87">
        <v>118</v>
      </c>
      <c r="C1793" s="87" t="s">
        <v>147</v>
      </c>
      <c r="D1793" s="87">
        <v>0.23532004000000001</v>
      </c>
      <c r="E1793" s="87">
        <v>8.6367609999999997E-2</v>
      </c>
    </row>
    <row r="1794" spans="1:5" x14ac:dyDescent="0.25">
      <c r="A1794" s="86" t="s">
        <v>152</v>
      </c>
      <c r="B1794" s="87">
        <v>118</v>
      </c>
      <c r="C1794" s="87" t="s">
        <v>157</v>
      </c>
      <c r="D1794" s="87">
        <v>0.30954148999999997</v>
      </c>
      <c r="E1794" s="87">
        <v>8.4242170000000005E-2</v>
      </c>
    </row>
    <row r="1795" spans="1:5" x14ac:dyDescent="0.25">
      <c r="A1795" s="86" t="s">
        <v>152</v>
      </c>
      <c r="B1795" s="87">
        <v>118</v>
      </c>
      <c r="C1795" s="87" t="s">
        <v>148</v>
      </c>
      <c r="D1795" s="87">
        <v>0.34976485000000002</v>
      </c>
      <c r="E1795" s="87">
        <v>7.4641200000000005E-2</v>
      </c>
    </row>
    <row r="1796" spans="1:5" x14ac:dyDescent="0.25">
      <c r="A1796" s="86" t="s">
        <v>152</v>
      </c>
      <c r="B1796" s="87">
        <v>118</v>
      </c>
      <c r="C1796" s="87" t="s">
        <v>154</v>
      </c>
      <c r="D1796" s="87">
        <v>0.55692640999999998</v>
      </c>
      <c r="E1796" s="87">
        <v>6.5414159999999999E-2</v>
      </c>
    </row>
    <row r="1797" spans="1:5" x14ac:dyDescent="0.25">
      <c r="A1797" s="86" t="s">
        <v>155</v>
      </c>
      <c r="B1797" s="87">
        <v>119</v>
      </c>
      <c r="C1797" s="87" t="s">
        <v>153</v>
      </c>
      <c r="D1797" s="87">
        <v>6.7101850000000005E-2</v>
      </c>
      <c r="E1797" s="87">
        <v>6.3304920000000001E-2</v>
      </c>
    </row>
    <row r="1798" spans="1:5" x14ac:dyDescent="0.25">
      <c r="A1798" s="86" t="s">
        <v>155</v>
      </c>
      <c r="B1798" s="87">
        <v>119</v>
      </c>
      <c r="C1798" s="87" t="s">
        <v>144</v>
      </c>
      <c r="D1798" s="87">
        <v>9.7679150000000006E-2</v>
      </c>
      <c r="E1798" s="87">
        <v>0.11660888</v>
      </c>
    </row>
    <row r="1799" spans="1:5" x14ac:dyDescent="0.25">
      <c r="A1799" s="86" t="s">
        <v>155</v>
      </c>
      <c r="B1799" s="87">
        <v>119</v>
      </c>
      <c r="C1799" s="87" t="s">
        <v>143</v>
      </c>
      <c r="D1799" s="87">
        <v>0.12961233</v>
      </c>
      <c r="E1799" s="87">
        <v>5.8058709999999999E-2</v>
      </c>
    </row>
    <row r="1800" spans="1:5" x14ac:dyDescent="0.25">
      <c r="A1800" s="86" t="s">
        <v>155</v>
      </c>
      <c r="B1800" s="87">
        <v>119</v>
      </c>
      <c r="C1800" s="87" t="s">
        <v>150</v>
      </c>
      <c r="D1800" s="87">
        <v>0.14845439999999999</v>
      </c>
      <c r="E1800" s="87">
        <v>4.2864960000000001E-2</v>
      </c>
    </row>
    <row r="1801" spans="1:5" x14ac:dyDescent="0.25">
      <c r="A1801" s="86" t="s">
        <v>155</v>
      </c>
      <c r="B1801" s="87">
        <v>119</v>
      </c>
      <c r="C1801" s="87" t="s">
        <v>145</v>
      </c>
      <c r="D1801" s="87">
        <v>0.16212715999999999</v>
      </c>
      <c r="E1801" s="87">
        <v>8.9095289999999994E-2</v>
      </c>
    </row>
    <row r="1802" spans="1:5" x14ac:dyDescent="0.25">
      <c r="A1802" s="86" t="s">
        <v>155</v>
      </c>
      <c r="B1802" s="87">
        <v>119</v>
      </c>
      <c r="C1802" s="87" t="s">
        <v>159</v>
      </c>
      <c r="D1802" s="87">
        <v>0.16884183999999999</v>
      </c>
      <c r="E1802" s="87">
        <v>4.1261800000000001E-2</v>
      </c>
    </row>
    <row r="1803" spans="1:5" x14ac:dyDescent="0.25">
      <c r="A1803" s="86" t="s">
        <v>155</v>
      </c>
      <c r="B1803" s="87">
        <v>119</v>
      </c>
      <c r="C1803" s="87" t="s">
        <v>156</v>
      </c>
      <c r="D1803" s="87">
        <v>0.18578969000000001</v>
      </c>
      <c r="E1803" s="87">
        <v>6.4050540000000003E-2</v>
      </c>
    </row>
    <row r="1804" spans="1:5" x14ac:dyDescent="0.25">
      <c r="A1804" s="86" t="s">
        <v>155</v>
      </c>
      <c r="B1804" s="87">
        <v>119</v>
      </c>
      <c r="C1804" s="87" t="s">
        <v>160</v>
      </c>
      <c r="D1804" s="87">
        <v>0.21661609000000001</v>
      </c>
      <c r="E1804" s="87">
        <v>6.3355739999999994E-2</v>
      </c>
    </row>
    <row r="1805" spans="1:5" x14ac:dyDescent="0.25">
      <c r="A1805" s="86" t="s">
        <v>155</v>
      </c>
      <c r="B1805" s="87">
        <v>119</v>
      </c>
      <c r="C1805" s="87" t="s">
        <v>154</v>
      </c>
      <c r="D1805" s="87">
        <v>0.72781755000000004</v>
      </c>
      <c r="E1805" s="87">
        <v>7.7112479999999997E-2</v>
      </c>
    </row>
    <row r="1806" spans="1:5" x14ac:dyDescent="0.25">
      <c r="A1806" s="86" t="s">
        <v>155</v>
      </c>
      <c r="B1806" s="87">
        <v>119</v>
      </c>
      <c r="C1806" s="87" t="s">
        <v>147</v>
      </c>
      <c r="D1806" s="87">
        <v>0.83383969000000002</v>
      </c>
      <c r="E1806" s="87">
        <v>5.7919999999999999E-2</v>
      </c>
    </row>
    <row r="1807" spans="1:5" x14ac:dyDescent="0.25">
      <c r="A1807" s="86" t="s">
        <v>155</v>
      </c>
      <c r="B1807" s="87">
        <v>119</v>
      </c>
      <c r="C1807" s="87" t="s">
        <v>158</v>
      </c>
      <c r="D1807" s="87">
        <v>0.89571612</v>
      </c>
      <c r="E1807" s="87">
        <v>4.493262E-2</v>
      </c>
    </row>
    <row r="1808" spans="1:5" x14ac:dyDescent="0.25">
      <c r="A1808" s="86" t="s">
        <v>155</v>
      </c>
      <c r="B1808" s="87">
        <v>119</v>
      </c>
      <c r="C1808" s="87" t="s">
        <v>149</v>
      </c>
      <c r="D1808" s="87">
        <v>0.97920695000000002</v>
      </c>
      <c r="E1808" s="87">
        <v>4.883444E-2</v>
      </c>
    </row>
    <row r="1809" spans="1:5" x14ac:dyDescent="0.25">
      <c r="A1809" s="86" t="s">
        <v>155</v>
      </c>
      <c r="B1809" s="87">
        <v>119</v>
      </c>
      <c r="C1809" s="87" t="s">
        <v>161</v>
      </c>
      <c r="D1809" s="87">
        <v>1.0428197699999999</v>
      </c>
      <c r="E1809" s="87">
        <v>6.5077339999999997E-2</v>
      </c>
    </row>
    <row r="1810" spans="1:5" x14ac:dyDescent="0.25">
      <c r="A1810" s="86" t="s">
        <v>155</v>
      </c>
      <c r="B1810" s="87">
        <v>119</v>
      </c>
      <c r="C1810" s="87" t="s">
        <v>148</v>
      </c>
      <c r="D1810" s="87">
        <v>1.0535638199999999</v>
      </c>
      <c r="E1810" s="87">
        <v>4.4739099999999997E-2</v>
      </c>
    </row>
    <row r="1811" spans="1:5" x14ac:dyDescent="0.25">
      <c r="A1811" s="86" t="s">
        <v>152</v>
      </c>
      <c r="B1811" s="87">
        <v>120</v>
      </c>
      <c r="C1811" s="87" t="s">
        <v>146</v>
      </c>
      <c r="D1811" s="87">
        <v>5.8019220000000003E-2</v>
      </c>
      <c r="E1811" s="87">
        <v>4.413276E-2</v>
      </c>
    </row>
    <row r="1812" spans="1:5" x14ac:dyDescent="0.25">
      <c r="A1812" s="86" t="s">
        <v>152</v>
      </c>
      <c r="B1812" s="87">
        <v>120</v>
      </c>
      <c r="C1812" s="87" t="s">
        <v>143</v>
      </c>
      <c r="D1812" s="87">
        <v>0.10217822</v>
      </c>
      <c r="E1812" s="87">
        <v>4.612894E-2</v>
      </c>
    </row>
    <row r="1813" spans="1:5" x14ac:dyDescent="0.25">
      <c r="A1813" s="86" t="s">
        <v>152</v>
      </c>
      <c r="B1813" s="87">
        <v>120</v>
      </c>
      <c r="C1813" s="87" t="s">
        <v>160</v>
      </c>
      <c r="D1813" s="87">
        <v>0.13524588000000001</v>
      </c>
      <c r="E1813" s="87">
        <v>4.5338419999999997E-2</v>
      </c>
    </row>
    <row r="1814" spans="1:5" x14ac:dyDescent="0.25">
      <c r="A1814" s="86" t="s">
        <v>152</v>
      </c>
      <c r="B1814" s="87">
        <v>120</v>
      </c>
      <c r="C1814" s="87" t="s">
        <v>145</v>
      </c>
      <c r="D1814" s="87">
        <v>0.13654716</v>
      </c>
      <c r="E1814" s="87">
        <v>4.5479650000000003E-2</v>
      </c>
    </row>
    <row r="1815" spans="1:5" x14ac:dyDescent="0.25">
      <c r="A1815" s="86" t="s">
        <v>152</v>
      </c>
      <c r="B1815" s="87">
        <v>120</v>
      </c>
      <c r="C1815" s="87" t="s">
        <v>157</v>
      </c>
      <c r="D1815" s="87">
        <v>0.14037342999999999</v>
      </c>
      <c r="E1815" s="87">
        <v>4.8809520000000002E-2</v>
      </c>
    </row>
    <row r="1816" spans="1:5" x14ac:dyDescent="0.25">
      <c r="A1816" s="86" t="s">
        <v>152</v>
      </c>
      <c r="B1816" s="87">
        <v>120</v>
      </c>
      <c r="C1816" s="87" t="s">
        <v>158</v>
      </c>
      <c r="D1816" s="87">
        <v>0.14888760000000001</v>
      </c>
      <c r="E1816" s="87">
        <v>5.9537729999999997E-2</v>
      </c>
    </row>
    <row r="1817" spans="1:5" x14ac:dyDescent="0.25">
      <c r="A1817" s="86" t="s">
        <v>152</v>
      </c>
      <c r="B1817" s="87">
        <v>120</v>
      </c>
      <c r="C1817" s="87" t="s">
        <v>156</v>
      </c>
      <c r="D1817" s="87">
        <v>0.19403152000000001</v>
      </c>
      <c r="E1817" s="87">
        <v>4.2788680000000003E-2</v>
      </c>
    </row>
    <row r="1818" spans="1:5" x14ac:dyDescent="0.25">
      <c r="A1818" s="86" t="s">
        <v>152</v>
      </c>
      <c r="B1818" s="87">
        <v>120</v>
      </c>
      <c r="C1818" s="87" t="s">
        <v>153</v>
      </c>
      <c r="D1818" s="87">
        <v>0.22741507999999999</v>
      </c>
      <c r="E1818" s="87">
        <v>6.8749340000000006E-2</v>
      </c>
    </row>
    <row r="1819" spans="1:5" x14ac:dyDescent="0.25">
      <c r="A1819" s="86" t="s">
        <v>152</v>
      </c>
      <c r="B1819" s="87">
        <v>120</v>
      </c>
      <c r="C1819" s="87" t="s">
        <v>147</v>
      </c>
      <c r="D1819" s="87">
        <v>0.52713703999999995</v>
      </c>
      <c r="E1819" s="87">
        <v>4.0791910000000001E-2</v>
      </c>
    </row>
    <row r="1820" spans="1:5" x14ac:dyDescent="0.25">
      <c r="A1820" s="86" t="s">
        <v>152</v>
      </c>
      <c r="B1820" s="87">
        <v>120</v>
      </c>
      <c r="C1820" s="87" t="s">
        <v>150</v>
      </c>
      <c r="D1820" s="87">
        <v>0.58638902000000004</v>
      </c>
      <c r="E1820" s="87">
        <v>5.2366299999999998E-2</v>
      </c>
    </row>
    <row r="1821" spans="1:5" x14ac:dyDescent="0.25">
      <c r="A1821" s="86" t="s">
        <v>152</v>
      </c>
      <c r="B1821" s="87">
        <v>120</v>
      </c>
      <c r="C1821" s="87" t="s">
        <v>154</v>
      </c>
      <c r="D1821" s="87">
        <v>0.68891511999999999</v>
      </c>
      <c r="E1821" s="87">
        <v>3.3998630000000002E-2</v>
      </c>
    </row>
    <row r="1822" spans="1:5" x14ac:dyDescent="0.25">
      <c r="A1822" s="86" t="s">
        <v>152</v>
      </c>
      <c r="B1822" s="87">
        <v>120</v>
      </c>
      <c r="C1822" s="87" t="s">
        <v>9</v>
      </c>
      <c r="D1822" s="87">
        <v>0.77671608999999997</v>
      </c>
      <c r="E1822" s="87">
        <v>3.3629310000000003E-2</v>
      </c>
    </row>
    <row r="1823" spans="1:5" x14ac:dyDescent="0.25">
      <c r="A1823" s="86" t="s">
        <v>152</v>
      </c>
      <c r="B1823" s="87">
        <v>120</v>
      </c>
      <c r="C1823" s="87" t="s">
        <v>155</v>
      </c>
      <c r="D1823" s="87">
        <v>0.86605748999999999</v>
      </c>
      <c r="E1823" s="87">
        <v>3.2099099999999998E-2</v>
      </c>
    </row>
    <row r="1824" spans="1:5" x14ac:dyDescent="0.25">
      <c r="A1824" s="86" t="s">
        <v>152</v>
      </c>
      <c r="B1824" s="87">
        <v>120</v>
      </c>
      <c r="C1824" s="87" t="s">
        <v>149</v>
      </c>
      <c r="D1824" s="87">
        <v>1.01266699</v>
      </c>
      <c r="E1824" s="87">
        <v>4.95057E-2</v>
      </c>
    </row>
    <row r="1825" spans="1:5" x14ac:dyDescent="0.25">
      <c r="A1825" s="86" t="s">
        <v>151</v>
      </c>
      <c r="B1825" s="87">
        <v>121</v>
      </c>
      <c r="C1825" s="87" t="s">
        <v>156</v>
      </c>
      <c r="D1825" s="87">
        <v>7.2957320000000006E-2</v>
      </c>
      <c r="E1825" s="87">
        <v>4.0888559999999997E-2</v>
      </c>
    </row>
    <row r="1826" spans="1:5" x14ac:dyDescent="0.25">
      <c r="A1826" s="86" t="s">
        <v>151</v>
      </c>
      <c r="B1826" s="87">
        <v>121</v>
      </c>
      <c r="C1826" s="87" t="s">
        <v>9</v>
      </c>
      <c r="D1826" s="87">
        <v>0.10283131</v>
      </c>
      <c r="E1826" s="87">
        <v>3.3394970000000003E-2</v>
      </c>
    </row>
    <row r="1827" spans="1:5" x14ac:dyDescent="0.25">
      <c r="A1827" s="86" t="s">
        <v>151</v>
      </c>
      <c r="B1827" s="87">
        <v>121</v>
      </c>
      <c r="C1827" s="87" t="s">
        <v>145</v>
      </c>
      <c r="D1827" s="87">
        <v>0.11043044</v>
      </c>
      <c r="E1827" s="87">
        <v>5.6086959999999998E-2</v>
      </c>
    </row>
    <row r="1828" spans="1:5" x14ac:dyDescent="0.25">
      <c r="A1828" s="86" t="s">
        <v>151</v>
      </c>
      <c r="B1828" s="87">
        <v>121</v>
      </c>
      <c r="C1828" s="87" t="s">
        <v>144</v>
      </c>
      <c r="D1828" s="87">
        <v>0.12571127000000001</v>
      </c>
      <c r="E1828" s="87">
        <v>4.8267770000000002E-2</v>
      </c>
    </row>
    <row r="1829" spans="1:5" x14ac:dyDescent="0.25">
      <c r="A1829" s="86" t="s">
        <v>151</v>
      </c>
      <c r="B1829" s="87">
        <v>121</v>
      </c>
      <c r="C1829" s="87" t="s">
        <v>147</v>
      </c>
      <c r="D1829" s="87">
        <v>0.12897351000000001</v>
      </c>
      <c r="E1829" s="87">
        <v>2.829605E-2</v>
      </c>
    </row>
    <row r="1830" spans="1:5" x14ac:dyDescent="0.25">
      <c r="A1830" s="86" t="s">
        <v>151</v>
      </c>
      <c r="B1830" s="87">
        <v>121</v>
      </c>
      <c r="C1830" s="87" t="s">
        <v>157</v>
      </c>
      <c r="D1830" s="87">
        <v>0.14243905000000001</v>
      </c>
      <c r="E1830" s="87">
        <v>3.5890699999999998E-2</v>
      </c>
    </row>
    <row r="1831" spans="1:5" x14ac:dyDescent="0.25">
      <c r="A1831" s="86" t="s">
        <v>151</v>
      </c>
      <c r="B1831" s="87">
        <v>121</v>
      </c>
      <c r="C1831" s="87" t="s">
        <v>153</v>
      </c>
      <c r="D1831" s="87">
        <v>0.14431868</v>
      </c>
      <c r="E1831" s="87">
        <v>3.623854E-2</v>
      </c>
    </row>
    <row r="1832" spans="1:5" x14ac:dyDescent="0.25">
      <c r="A1832" s="86" t="s">
        <v>151</v>
      </c>
      <c r="B1832" s="87">
        <v>121</v>
      </c>
      <c r="C1832" s="87" t="s">
        <v>146</v>
      </c>
      <c r="D1832" s="87">
        <v>0.14814358</v>
      </c>
      <c r="E1832" s="87">
        <v>4.7909069999999998E-2</v>
      </c>
    </row>
    <row r="1833" spans="1:5" x14ac:dyDescent="0.25">
      <c r="A1833" s="86" t="s">
        <v>151</v>
      </c>
      <c r="B1833" s="87">
        <v>121</v>
      </c>
      <c r="C1833" s="87" t="s">
        <v>149</v>
      </c>
      <c r="D1833" s="87">
        <v>0.15786106</v>
      </c>
      <c r="E1833" s="87">
        <v>3.2190400000000001E-2</v>
      </c>
    </row>
    <row r="1834" spans="1:5" x14ac:dyDescent="0.25">
      <c r="A1834" s="86" t="s">
        <v>151</v>
      </c>
      <c r="B1834" s="87">
        <v>121</v>
      </c>
      <c r="C1834" s="87" t="s">
        <v>158</v>
      </c>
      <c r="D1834" s="87">
        <v>0.15852703000000001</v>
      </c>
      <c r="E1834" s="87">
        <v>4.7357379999999998E-2</v>
      </c>
    </row>
    <row r="1835" spans="1:5" x14ac:dyDescent="0.25">
      <c r="A1835" s="86" t="s">
        <v>151</v>
      </c>
      <c r="B1835" s="87">
        <v>121</v>
      </c>
      <c r="C1835" s="87" t="s">
        <v>160</v>
      </c>
      <c r="D1835" s="87">
        <v>0.16639930999999999</v>
      </c>
      <c r="E1835" s="87">
        <v>3.1079229999999999E-2</v>
      </c>
    </row>
    <row r="1836" spans="1:5" x14ac:dyDescent="0.25">
      <c r="A1836" s="86" t="s">
        <v>151</v>
      </c>
      <c r="B1836" s="87">
        <v>121</v>
      </c>
      <c r="C1836" s="87" t="s">
        <v>150</v>
      </c>
      <c r="D1836" s="87">
        <v>0.17094830999999999</v>
      </c>
      <c r="E1836" s="87">
        <v>5.3336550000000003E-2</v>
      </c>
    </row>
    <row r="1837" spans="1:5" x14ac:dyDescent="0.25">
      <c r="A1837" s="86" t="s">
        <v>151</v>
      </c>
      <c r="B1837" s="87">
        <v>121</v>
      </c>
      <c r="C1837" s="87" t="s">
        <v>143</v>
      </c>
      <c r="D1837" s="87">
        <v>0.18428401999999999</v>
      </c>
      <c r="E1837" s="87">
        <v>5.0102769999999998E-2</v>
      </c>
    </row>
    <row r="1838" spans="1:5" x14ac:dyDescent="0.25">
      <c r="A1838" s="86" t="s">
        <v>151</v>
      </c>
      <c r="B1838" s="87">
        <v>121</v>
      </c>
      <c r="C1838" s="87" t="s">
        <v>155</v>
      </c>
      <c r="D1838" s="87">
        <v>0.19598513000000001</v>
      </c>
      <c r="E1838" s="87">
        <v>3.2529210000000003E-2</v>
      </c>
    </row>
    <row r="1839" spans="1:5" x14ac:dyDescent="0.25">
      <c r="A1839" s="86" t="s">
        <v>151</v>
      </c>
      <c r="B1839" s="87">
        <v>121</v>
      </c>
      <c r="C1839" s="87" t="s">
        <v>152</v>
      </c>
      <c r="D1839" s="87">
        <v>0.19907606999999999</v>
      </c>
      <c r="E1839" s="87">
        <v>2.7857239999999998E-2</v>
      </c>
    </row>
    <row r="1840" spans="1:5" x14ac:dyDescent="0.25">
      <c r="A1840" s="86" t="s">
        <v>151</v>
      </c>
      <c r="B1840" s="87">
        <v>121</v>
      </c>
      <c r="C1840" s="87" t="s">
        <v>148</v>
      </c>
      <c r="D1840" s="87">
        <v>0.22304387000000001</v>
      </c>
      <c r="E1840" s="87">
        <v>9.4446879999999997E-2</v>
      </c>
    </row>
    <row r="1841" spans="1:5" x14ac:dyDescent="0.25">
      <c r="A1841" s="86" t="s">
        <v>151</v>
      </c>
      <c r="B1841" s="87">
        <v>121</v>
      </c>
      <c r="C1841" s="87" t="s">
        <v>161</v>
      </c>
      <c r="D1841" s="87">
        <v>0.24103047</v>
      </c>
      <c r="E1841" s="87">
        <v>4.4867450000000003E-2</v>
      </c>
    </row>
    <row r="1842" spans="1:5" x14ac:dyDescent="0.25">
      <c r="A1842" s="86" t="s">
        <v>151</v>
      </c>
      <c r="B1842" s="87">
        <v>121</v>
      </c>
      <c r="C1842" s="87" t="s">
        <v>154</v>
      </c>
      <c r="D1842" s="87">
        <v>0.25710380999999999</v>
      </c>
      <c r="E1842" s="87">
        <v>4.2109630000000002E-2</v>
      </c>
    </row>
    <row r="1843" spans="1:5" x14ac:dyDescent="0.25">
      <c r="A1843" s="86" t="s">
        <v>151</v>
      </c>
      <c r="B1843" s="87">
        <v>122</v>
      </c>
      <c r="C1843" s="87" t="s">
        <v>150</v>
      </c>
      <c r="D1843" s="87">
        <v>8.6982100000000007E-2</v>
      </c>
      <c r="E1843" s="87">
        <v>3.7680470000000001E-2</v>
      </c>
    </row>
    <row r="1844" spans="1:5" x14ac:dyDescent="0.25">
      <c r="A1844" s="86" t="s">
        <v>151</v>
      </c>
      <c r="B1844" s="87">
        <v>122</v>
      </c>
      <c r="C1844" s="87" t="s">
        <v>157</v>
      </c>
      <c r="D1844" s="87">
        <v>0.15466047999999999</v>
      </c>
      <c r="E1844" s="87">
        <v>3.1655059999999999E-2</v>
      </c>
    </row>
    <row r="1845" spans="1:5" x14ac:dyDescent="0.25">
      <c r="A1845" s="86" t="s">
        <v>151</v>
      </c>
      <c r="B1845" s="87">
        <v>122</v>
      </c>
      <c r="C1845" s="87" t="s">
        <v>153</v>
      </c>
      <c r="D1845" s="87">
        <v>0.18363193999999999</v>
      </c>
      <c r="E1845" s="87">
        <v>5.6143999999999999E-2</v>
      </c>
    </row>
    <row r="1846" spans="1:5" x14ac:dyDescent="0.25">
      <c r="A1846" s="86" t="s">
        <v>151</v>
      </c>
      <c r="B1846" s="87">
        <v>122</v>
      </c>
      <c r="C1846" s="87" t="s">
        <v>154</v>
      </c>
      <c r="D1846" s="87">
        <v>0.21859381999999999</v>
      </c>
      <c r="E1846" s="87">
        <v>5.1479190000000001E-2</v>
      </c>
    </row>
    <row r="1847" spans="1:5" x14ac:dyDescent="0.25">
      <c r="A1847" s="86" t="s">
        <v>151</v>
      </c>
      <c r="B1847" s="87">
        <v>122</v>
      </c>
      <c r="C1847" s="87" t="s">
        <v>145</v>
      </c>
      <c r="D1847" s="87">
        <v>0.22292911000000001</v>
      </c>
      <c r="E1847" s="87">
        <v>6.6457840000000004E-2</v>
      </c>
    </row>
    <row r="1848" spans="1:5" x14ac:dyDescent="0.25">
      <c r="A1848" s="86" t="s">
        <v>151</v>
      </c>
      <c r="B1848" s="87">
        <v>122</v>
      </c>
      <c r="C1848" s="87" t="s">
        <v>160</v>
      </c>
      <c r="D1848" s="87">
        <v>0.22764208999999999</v>
      </c>
      <c r="E1848" s="87">
        <v>3.7157120000000002E-2</v>
      </c>
    </row>
    <row r="1849" spans="1:5" x14ac:dyDescent="0.25">
      <c r="A1849" s="86" t="s">
        <v>151</v>
      </c>
      <c r="B1849" s="87">
        <v>122</v>
      </c>
      <c r="C1849" s="87" t="s">
        <v>152</v>
      </c>
      <c r="D1849" s="87">
        <v>0.26936732000000002</v>
      </c>
      <c r="E1849" s="87">
        <v>2.8527589999999999E-2</v>
      </c>
    </row>
    <row r="1850" spans="1:5" x14ac:dyDescent="0.25">
      <c r="A1850" s="86" t="s">
        <v>151</v>
      </c>
      <c r="B1850" s="87">
        <v>122</v>
      </c>
      <c r="C1850" s="87" t="s">
        <v>149</v>
      </c>
      <c r="D1850" s="87">
        <v>0.37877527999999999</v>
      </c>
      <c r="E1850" s="87">
        <v>3.1843400000000001E-2</v>
      </c>
    </row>
    <row r="1851" spans="1:5" x14ac:dyDescent="0.25">
      <c r="A1851" s="86" t="s">
        <v>151</v>
      </c>
      <c r="B1851" s="87">
        <v>122</v>
      </c>
      <c r="C1851" s="87" t="s">
        <v>155</v>
      </c>
      <c r="D1851" s="87">
        <v>0.39391989999999999</v>
      </c>
      <c r="E1851" s="87">
        <v>2.9296889999999999E-2</v>
      </c>
    </row>
    <row r="1852" spans="1:5" x14ac:dyDescent="0.25">
      <c r="A1852" s="86" t="s">
        <v>151</v>
      </c>
      <c r="B1852" s="87">
        <v>122</v>
      </c>
      <c r="C1852" s="87" t="s">
        <v>146</v>
      </c>
      <c r="D1852" s="87">
        <v>0.41268517999999998</v>
      </c>
      <c r="E1852" s="87">
        <v>5.3916730000000003E-2</v>
      </c>
    </row>
    <row r="1853" spans="1:5" x14ac:dyDescent="0.25">
      <c r="A1853" s="86" t="s">
        <v>151</v>
      </c>
      <c r="B1853" s="87">
        <v>122</v>
      </c>
      <c r="C1853" s="87" t="s">
        <v>9</v>
      </c>
      <c r="D1853" s="87">
        <v>0.44500327000000001</v>
      </c>
      <c r="E1853" s="87">
        <v>3.489329E-2</v>
      </c>
    </row>
    <row r="1854" spans="1:5" x14ac:dyDescent="0.25">
      <c r="A1854" s="86" t="s">
        <v>151</v>
      </c>
      <c r="B1854" s="87">
        <v>122</v>
      </c>
      <c r="C1854" s="87" t="s">
        <v>158</v>
      </c>
      <c r="D1854" s="87">
        <v>0.58352782999999997</v>
      </c>
      <c r="E1854" s="87">
        <v>7.0241360000000003E-2</v>
      </c>
    </row>
    <row r="1855" spans="1:5" x14ac:dyDescent="0.25">
      <c r="A1855" s="86" t="s">
        <v>151</v>
      </c>
      <c r="B1855" s="87">
        <v>122</v>
      </c>
      <c r="C1855" s="87" t="s">
        <v>147</v>
      </c>
      <c r="D1855" s="87">
        <v>0.63509835000000003</v>
      </c>
      <c r="E1855" s="87">
        <v>2.677736E-2</v>
      </c>
    </row>
    <row r="1856" spans="1:5" x14ac:dyDescent="0.25">
      <c r="A1856" s="86" t="s">
        <v>151</v>
      </c>
      <c r="B1856" s="87">
        <v>122</v>
      </c>
      <c r="C1856" s="87" t="s">
        <v>161</v>
      </c>
      <c r="D1856" s="87">
        <v>0.70231138000000004</v>
      </c>
      <c r="E1856" s="87">
        <v>4.8451639999999997E-2</v>
      </c>
    </row>
    <row r="1857" spans="1:5" x14ac:dyDescent="0.25">
      <c r="A1857" s="86" t="s">
        <v>151</v>
      </c>
      <c r="B1857" s="87">
        <v>122</v>
      </c>
      <c r="C1857" s="87" t="s">
        <v>143</v>
      </c>
      <c r="D1857" s="87">
        <v>0.81857093000000003</v>
      </c>
      <c r="E1857" s="87">
        <v>3.770652E-2</v>
      </c>
    </row>
    <row r="1858" spans="1:5" x14ac:dyDescent="0.25">
      <c r="A1858" s="86" t="s">
        <v>148</v>
      </c>
      <c r="B1858" s="87">
        <v>123</v>
      </c>
      <c r="C1858" s="87" t="s">
        <v>157</v>
      </c>
      <c r="D1858" s="87">
        <v>0.10590446000000001</v>
      </c>
      <c r="E1858" s="87">
        <v>4.2913199999999999E-2</v>
      </c>
    </row>
    <row r="1859" spans="1:5" x14ac:dyDescent="0.25">
      <c r="A1859" s="86" t="s">
        <v>148</v>
      </c>
      <c r="B1859" s="87">
        <v>123</v>
      </c>
      <c r="C1859" s="87" t="s">
        <v>155</v>
      </c>
      <c r="D1859" s="87">
        <v>0.11009579999999999</v>
      </c>
      <c r="E1859" s="87">
        <v>5.0676239999999997E-2</v>
      </c>
    </row>
    <row r="1860" spans="1:5" x14ac:dyDescent="0.25">
      <c r="A1860" s="86" t="s">
        <v>148</v>
      </c>
      <c r="B1860" s="87">
        <v>123</v>
      </c>
      <c r="C1860" s="87" t="s">
        <v>147</v>
      </c>
      <c r="D1860" s="87">
        <v>0.11232549999999999</v>
      </c>
      <c r="E1860" s="87">
        <v>3.380205E-2</v>
      </c>
    </row>
    <row r="1861" spans="1:5" x14ac:dyDescent="0.25">
      <c r="A1861" s="86" t="s">
        <v>148</v>
      </c>
      <c r="B1861" s="87">
        <v>123</v>
      </c>
      <c r="C1861" s="87" t="s">
        <v>156</v>
      </c>
      <c r="D1861" s="87">
        <v>0.15277025999999999</v>
      </c>
      <c r="E1861" s="87">
        <v>5.2165789999999997E-2</v>
      </c>
    </row>
    <row r="1862" spans="1:5" x14ac:dyDescent="0.25">
      <c r="A1862" s="86" t="s">
        <v>148</v>
      </c>
      <c r="B1862" s="87">
        <v>123</v>
      </c>
      <c r="C1862" s="87" t="s">
        <v>143</v>
      </c>
      <c r="D1862" s="87">
        <v>0.15743487</v>
      </c>
      <c r="E1862" s="87">
        <v>3.8444739999999998E-2</v>
      </c>
    </row>
    <row r="1863" spans="1:5" x14ac:dyDescent="0.25">
      <c r="A1863" s="86" t="s">
        <v>148</v>
      </c>
      <c r="B1863" s="87">
        <v>123</v>
      </c>
      <c r="C1863" s="87" t="s">
        <v>158</v>
      </c>
      <c r="D1863" s="87">
        <v>0.18783941000000001</v>
      </c>
      <c r="E1863" s="87">
        <v>4.805802E-2</v>
      </c>
    </row>
    <row r="1864" spans="1:5" x14ac:dyDescent="0.25">
      <c r="A1864" s="86" t="s">
        <v>148</v>
      </c>
      <c r="B1864" s="87">
        <v>123</v>
      </c>
      <c r="C1864" s="87" t="s">
        <v>154</v>
      </c>
      <c r="D1864" s="87">
        <v>0.30380708000000001</v>
      </c>
      <c r="E1864" s="87">
        <v>5.9433710000000001E-2</v>
      </c>
    </row>
    <row r="1865" spans="1:5" x14ac:dyDescent="0.25">
      <c r="A1865" s="86" t="s">
        <v>148</v>
      </c>
      <c r="B1865" s="87">
        <v>123</v>
      </c>
      <c r="C1865" s="87" t="s">
        <v>150</v>
      </c>
      <c r="D1865" s="87">
        <v>0.34944120000000001</v>
      </c>
      <c r="E1865" s="87">
        <v>4.6623629999999999E-2</v>
      </c>
    </row>
    <row r="1866" spans="1:5" x14ac:dyDescent="0.25">
      <c r="A1866" s="86" t="s">
        <v>148</v>
      </c>
      <c r="B1866" s="87">
        <v>123</v>
      </c>
      <c r="C1866" s="87" t="s">
        <v>152</v>
      </c>
      <c r="D1866" s="87">
        <v>1.18071861</v>
      </c>
      <c r="E1866" s="87">
        <v>4.3981569999999998E-2</v>
      </c>
    </row>
    <row r="1867" spans="1:5" x14ac:dyDescent="0.25">
      <c r="A1867" s="86" t="s">
        <v>143</v>
      </c>
      <c r="B1867" s="87">
        <v>124</v>
      </c>
      <c r="C1867" s="87" t="s">
        <v>152</v>
      </c>
      <c r="D1867" s="87">
        <v>0.15416023000000001</v>
      </c>
      <c r="E1867" s="87">
        <v>3.482735E-2</v>
      </c>
    </row>
    <row r="1868" spans="1:5" x14ac:dyDescent="0.25">
      <c r="A1868" s="86" t="s">
        <v>143</v>
      </c>
      <c r="B1868" s="87">
        <v>124</v>
      </c>
      <c r="C1868" s="87" t="s">
        <v>149</v>
      </c>
      <c r="D1868" s="87">
        <v>0.23660133</v>
      </c>
      <c r="E1868" s="87">
        <v>4.8077729999999999E-2</v>
      </c>
    </row>
    <row r="1869" spans="1:5" x14ac:dyDescent="0.25">
      <c r="A1869" s="86" t="s">
        <v>143</v>
      </c>
      <c r="B1869" s="87">
        <v>124</v>
      </c>
      <c r="C1869" s="87" t="s">
        <v>145</v>
      </c>
      <c r="D1869" s="87">
        <v>0.33820853000000001</v>
      </c>
      <c r="E1869" s="87">
        <v>6.6701830000000004E-2</v>
      </c>
    </row>
    <row r="1870" spans="1:5" x14ac:dyDescent="0.25">
      <c r="A1870" s="86" t="s">
        <v>143</v>
      </c>
      <c r="B1870" s="87">
        <v>124</v>
      </c>
      <c r="C1870" s="87" t="s">
        <v>153</v>
      </c>
      <c r="D1870" s="87">
        <v>0.47560754999999999</v>
      </c>
      <c r="E1870" s="87">
        <v>4.0214470000000002E-2</v>
      </c>
    </row>
    <row r="1871" spans="1:5" x14ac:dyDescent="0.25">
      <c r="A1871" s="86" t="s">
        <v>143</v>
      </c>
      <c r="B1871" s="87">
        <v>124</v>
      </c>
      <c r="C1871" s="87" t="s">
        <v>146</v>
      </c>
      <c r="D1871" s="87">
        <v>0.56853273999999998</v>
      </c>
      <c r="E1871" s="87">
        <v>7.8316129999999998E-2</v>
      </c>
    </row>
    <row r="1872" spans="1:5" x14ac:dyDescent="0.25">
      <c r="A1872" s="86" t="s">
        <v>143</v>
      </c>
      <c r="B1872" s="87">
        <v>124</v>
      </c>
      <c r="C1872" s="87" t="s">
        <v>155</v>
      </c>
      <c r="D1872" s="87">
        <v>0.64365030000000001</v>
      </c>
      <c r="E1872" s="87">
        <v>4.9270399999999999E-2</v>
      </c>
    </row>
    <row r="1873" spans="1:5" x14ac:dyDescent="0.25">
      <c r="A1873" s="86" t="s">
        <v>143</v>
      </c>
      <c r="B1873" s="87">
        <v>124</v>
      </c>
      <c r="C1873" s="87" t="s">
        <v>147</v>
      </c>
      <c r="D1873" s="87">
        <v>0.68363417000000004</v>
      </c>
      <c r="E1873" s="87">
        <v>3.9274000000000003E-2</v>
      </c>
    </row>
    <row r="1874" spans="1:5" x14ac:dyDescent="0.25">
      <c r="A1874" s="86" t="s">
        <v>143</v>
      </c>
      <c r="B1874" s="87">
        <v>124</v>
      </c>
      <c r="C1874" s="87" t="s">
        <v>156</v>
      </c>
      <c r="D1874" s="87">
        <v>0.70858620000000005</v>
      </c>
      <c r="E1874" s="87">
        <v>6.0024550000000003E-2</v>
      </c>
    </row>
    <row r="1875" spans="1:5" x14ac:dyDescent="0.25">
      <c r="A1875" s="86" t="s">
        <v>143</v>
      </c>
      <c r="B1875" s="87">
        <v>124</v>
      </c>
      <c r="C1875" s="87" t="s">
        <v>157</v>
      </c>
      <c r="D1875" s="87">
        <v>0.88284684999999996</v>
      </c>
      <c r="E1875" s="87">
        <v>4.3163170000000001E-2</v>
      </c>
    </row>
    <row r="1876" spans="1:5" x14ac:dyDescent="0.25">
      <c r="A1876" s="86" t="s">
        <v>152</v>
      </c>
      <c r="B1876" s="87">
        <v>125</v>
      </c>
      <c r="C1876" s="87" t="s">
        <v>146</v>
      </c>
      <c r="D1876" s="87">
        <v>0.14830452</v>
      </c>
      <c r="E1876" s="87">
        <v>5.1906769999999998E-2</v>
      </c>
    </row>
    <row r="1877" spans="1:5" x14ac:dyDescent="0.25">
      <c r="A1877" s="86" t="s">
        <v>152</v>
      </c>
      <c r="B1877" s="87">
        <v>125</v>
      </c>
      <c r="C1877" s="87" t="s">
        <v>147</v>
      </c>
      <c r="D1877" s="87">
        <v>0.15601698999999999</v>
      </c>
      <c r="E1877" s="87">
        <v>4.6150040000000003E-2</v>
      </c>
    </row>
    <row r="1878" spans="1:5" x14ac:dyDescent="0.25">
      <c r="A1878" s="86" t="s">
        <v>152</v>
      </c>
      <c r="B1878" s="87">
        <v>125</v>
      </c>
      <c r="C1878" s="87" t="s">
        <v>153</v>
      </c>
      <c r="D1878" s="87">
        <v>0.15914486</v>
      </c>
      <c r="E1878" s="87">
        <v>3.858615E-2</v>
      </c>
    </row>
    <row r="1879" spans="1:5" x14ac:dyDescent="0.25">
      <c r="A1879" s="86" t="s">
        <v>152</v>
      </c>
      <c r="B1879" s="87">
        <v>125</v>
      </c>
      <c r="C1879" s="87" t="s">
        <v>155</v>
      </c>
      <c r="D1879" s="87">
        <v>0.26848440000000001</v>
      </c>
      <c r="E1879" s="87">
        <v>6.9288489999999994E-2</v>
      </c>
    </row>
    <row r="1880" spans="1:5" x14ac:dyDescent="0.25">
      <c r="A1880" s="86" t="s">
        <v>152</v>
      </c>
      <c r="B1880" s="87">
        <v>125</v>
      </c>
      <c r="C1880" s="87" t="s">
        <v>157</v>
      </c>
      <c r="D1880" s="87">
        <v>0.63111676999999999</v>
      </c>
      <c r="E1880" s="87">
        <v>4.3789059999999998E-2</v>
      </c>
    </row>
    <row r="1881" spans="1:5" x14ac:dyDescent="0.25">
      <c r="A1881" s="86" t="s">
        <v>156</v>
      </c>
      <c r="B1881" s="87">
        <v>126</v>
      </c>
      <c r="C1881" s="87" t="s">
        <v>144</v>
      </c>
      <c r="D1881" s="87">
        <v>0.37926288000000002</v>
      </c>
      <c r="E1881" s="87">
        <v>5.3777459999999999E-2</v>
      </c>
    </row>
    <row r="1882" spans="1:5" x14ac:dyDescent="0.25">
      <c r="A1882" s="86" t="s">
        <v>156</v>
      </c>
      <c r="B1882" s="87">
        <v>126</v>
      </c>
      <c r="C1882" s="87" t="s">
        <v>152</v>
      </c>
      <c r="D1882" s="87">
        <v>0.48916722000000001</v>
      </c>
      <c r="E1882" s="87">
        <v>3.7086750000000002E-2</v>
      </c>
    </row>
    <row r="1883" spans="1:5" x14ac:dyDescent="0.25">
      <c r="A1883" s="86" t="s">
        <v>156</v>
      </c>
      <c r="B1883" s="87">
        <v>126</v>
      </c>
      <c r="C1883" s="87" t="s">
        <v>160</v>
      </c>
      <c r="D1883" s="87">
        <v>0.55780169000000002</v>
      </c>
      <c r="E1883" s="87">
        <v>4.3664189999999999E-2</v>
      </c>
    </row>
    <row r="1884" spans="1:5" x14ac:dyDescent="0.25">
      <c r="A1884" s="86" t="s">
        <v>156</v>
      </c>
      <c r="B1884" s="87">
        <v>126</v>
      </c>
      <c r="C1884" s="87" t="s">
        <v>145</v>
      </c>
      <c r="D1884" s="87">
        <v>0.66686723999999997</v>
      </c>
      <c r="E1884" s="87">
        <v>6.4019259999999995E-2</v>
      </c>
    </row>
    <row r="1885" spans="1:5" x14ac:dyDescent="0.25">
      <c r="A1885" s="86" t="s">
        <v>156</v>
      </c>
      <c r="B1885" s="87">
        <v>126</v>
      </c>
      <c r="C1885" s="87" t="s">
        <v>148</v>
      </c>
      <c r="D1885" s="87">
        <v>0.72535327000000005</v>
      </c>
      <c r="E1885" s="87">
        <v>4.918343E-2</v>
      </c>
    </row>
    <row r="1886" spans="1:5" x14ac:dyDescent="0.25">
      <c r="A1886" s="86" t="s">
        <v>156</v>
      </c>
      <c r="B1886" s="87">
        <v>126</v>
      </c>
      <c r="C1886" s="87" t="s">
        <v>154</v>
      </c>
      <c r="D1886" s="87">
        <v>0.78766689999999995</v>
      </c>
      <c r="E1886" s="87">
        <v>4.9022990000000002E-2</v>
      </c>
    </row>
    <row r="1887" spans="1:5" x14ac:dyDescent="0.25">
      <c r="A1887" s="86" t="s">
        <v>156</v>
      </c>
      <c r="B1887" s="87">
        <v>126</v>
      </c>
      <c r="C1887" s="87" t="s">
        <v>146</v>
      </c>
      <c r="D1887" s="87">
        <v>0.84287409000000002</v>
      </c>
      <c r="E1887" s="87">
        <v>4.5025469999999998E-2</v>
      </c>
    </row>
    <row r="1888" spans="1:5" x14ac:dyDescent="0.25">
      <c r="A1888" s="86" t="s">
        <v>156</v>
      </c>
      <c r="B1888" s="87">
        <v>126</v>
      </c>
      <c r="C1888" s="87" t="s">
        <v>149</v>
      </c>
      <c r="D1888" s="87">
        <v>0.85765314999999998</v>
      </c>
      <c r="E1888" s="87">
        <v>4.7783770000000003E-2</v>
      </c>
    </row>
    <row r="1889" spans="1:5" x14ac:dyDescent="0.25">
      <c r="A1889" s="86" t="s">
        <v>156</v>
      </c>
      <c r="B1889" s="87">
        <v>126</v>
      </c>
      <c r="C1889" s="87" t="s">
        <v>143</v>
      </c>
      <c r="D1889" s="87">
        <v>0.93435875000000002</v>
      </c>
      <c r="E1889" s="87">
        <v>4.8653340000000003E-2</v>
      </c>
    </row>
    <row r="1890" spans="1:5" x14ac:dyDescent="0.25">
      <c r="A1890" s="86" t="s">
        <v>156</v>
      </c>
      <c r="B1890" s="87">
        <v>126</v>
      </c>
      <c r="C1890" s="87" t="s">
        <v>153</v>
      </c>
      <c r="D1890" s="87">
        <v>0.96241902000000001</v>
      </c>
      <c r="E1890" s="87">
        <v>3.1042799999999999E-2</v>
      </c>
    </row>
    <row r="1891" spans="1:5" x14ac:dyDescent="0.25">
      <c r="A1891" s="86" t="s">
        <v>156</v>
      </c>
      <c r="B1891" s="87">
        <v>126</v>
      </c>
      <c r="C1891" s="87" t="s">
        <v>147</v>
      </c>
      <c r="D1891" s="87">
        <v>0.99617787999999996</v>
      </c>
      <c r="E1891" s="87">
        <v>2.7716299999999999E-2</v>
      </c>
    </row>
    <row r="1892" spans="1:5" x14ac:dyDescent="0.25">
      <c r="A1892" s="86" t="s">
        <v>156</v>
      </c>
      <c r="B1892" s="87">
        <v>126</v>
      </c>
      <c r="C1892" s="87" t="s">
        <v>155</v>
      </c>
      <c r="D1892" s="87">
        <v>1.00542843</v>
      </c>
      <c r="E1892" s="87">
        <v>3.6010729999999998E-2</v>
      </c>
    </row>
    <row r="1893" spans="1:5" x14ac:dyDescent="0.25">
      <c r="A1893" s="86" t="s">
        <v>150</v>
      </c>
      <c r="B1893" s="87">
        <v>127</v>
      </c>
      <c r="C1893" s="87" t="s">
        <v>9</v>
      </c>
      <c r="D1893" s="87">
        <v>5.7047580000000001E-2</v>
      </c>
      <c r="E1893" s="87">
        <v>5.6495610000000002E-2</v>
      </c>
    </row>
    <row r="1894" spans="1:5" x14ac:dyDescent="0.25">
      <c r="A1894" s="86" t="s">
        <v>150</v>
      </c>
      <c r="B1894" s="87">
        <v>127</v>
      </c>
      <c r="C1894" s="87" t="s">
        <v>149</v>
      </c>
      <c r="D1894" s="87">
        <v>7.7343949999999995E-2</v>
      </c>
      <c r="E1894" s="87">
        <v>4.9971979999999999E-2</v>
      </c>
    </row>
    <row r="1895" spans="1:5" x14ac:dyDescent="0.25">
      <c r="A1895" s="86" t="s">
        <v>150</v>
      </c>
      <c r="B1895" s="87">
        <v>127</v>
      </c>
      <c r="C1895" s="87" t="s">
        <v>160</v>
      </c>
      <c r="D1895" s="87">
        <v>0.10629613</v>
      </c>
      <c r="E1895" s="87">
        <v>3.9650919999999999E-2</v>
      </c>
    </row>
    <row r="1896" spans="1:5" x14ac:dyDescent="0.25">
      <c r="A1896" s="86" t="s">
        <v>150</v>
      </c>
      <c r="B1896" s="87">
        <v>127</v>
      </c>
      <c r="C1896" s="87" t="s">
        <v>155</v>
      </c>
      <c r="D1896" s="87">
        <v>0.13071019</v>
      </c>
      <c r="E1896" s="87">
        <v>3.0618960000000001E-2</v>
      </c>
    </row>
    <row r="1897" spans="1:5" x14ac:dyDescent="0.25">
      <c r="A1897" s="86" t="s">
        <v>150</v>
      </c>
      <c r="B1897" s="87">
        <v>127</v>
      </c>
      <c r="C1897" s="87" t="s">
        <v>147</v>
      </c>
      <c r="D1897" s="87">
        <v>0.13792720999999999</v>
      </c>
      <c r="E1897" s="87">
        <v>3.8242100000000001E-2</v>
      </c>
    </row>
    <row r="1898" spans="1:5" x14ac:dyDescent="0.25">
      <c r="A1898" s="86" t="s">
        <v>150</v>
      </c>
      <c r="B1898" s="87">
        <v>127</v>
      </c>
      <c r="C1898" s="87" t="s">
        <v>153</v>
      </c>
      <c r="D1898" s="87">
        <v>0.14151130000000001</v>
      </c>
      <c r="E1898" s="87">
        <v>3.8525770000000001E-2</v>
      </c>
    </row>
    <row r="1899" spans="1:5" x14ac:dyDescent="0.25">
      <c r="A1899" s="86" t="s">
        <v>150</v>
      </c>
      <c r="B1899" s="87">
        <v>127</v>
      </c>
      <c r="C1899" s="87" t="s">
        <v>146</v>
      </c>
      <c r="D1899" s="87">
        <v>0.14865317</v>
      </c>
      <c r="E1899" s="87">
        <v>6.4643249999999999E-2</v>
      </c>
    </row>
    <row r="1900" spans="1:5" x14ac:dyDescent="0.25">
      <c r="A1900" s="86" t="s">
        <v>150</v>
      </c>
      <c r="B1900" s="87">
        <v>127</v>
      </c>
      <c r="C1900" s="87" t="s">
        <v>157</v>
      </c>
      <c r="D1900" s="87">
        <v>0.28359388000000002</v>
      </c>
      <c r="E1900" s="87">
        <v>7.7900529999999996E-2</v>
      </c>
    </row>
    <row r="1901" spans="1:5" x14ac:dyDescent="0.25">
      <c r="A1901" s="86" t="s">
        <v>150</v>
      </c>
      <c r="B1901" s="87">
        <v>127</v>
      </c>
      <c r="C1901" s="87" t="s">
        <v>152</v>
      </c>
      <c r="D1901" s="87">
        <v>0.29699055000000002</v>
      </c>
      <c r="E1901" s="87">
        <v>3.3386979999999997E-2</v>
      </c>
    </row>
    <row r="1902" spans="1:5" x14ac:dyDescent="0.25">
      <c r="A1902" s="86" t="s">
        <v>150</v>
      </c>
      <c r="B1902" s="87">
        <v>127</v>
      </c>
      <c r="C1902" s="87" t="s">
        <v>145</v>
      </c>
      <c r="D1902" s="87">
        <v>0.64055461999999996</v>
      </c>
      <c r="E1902" s="87">
        <v>4.4276759999999998E-2</v>
      </c>
    </row>
    <row r="1903" spans="1:5" x14ac:dyDescent="0.25">
      <c r="A1903" s="86" t="s">
        <v>158</v>
      </c>
      <c r="B1903" s="87">
        <v>128</v>
      </c>
      <c r="C1903" s="87" t="s">
        <v>157</v>
      </c>
      <c r="D1903" s="87">
        <v>0.18985684999999999</v>
      </c>
      <c r="E1903" s="87">
        <v>3.6806989999999998E-2</v>
      </c>
    </row>
    <row r="1904" spans="1:5" x14ac:dyDescent="0.25">
      <c r="A1904" s="86" t="s">
        <v>158</v>
      </c>
      <c r="B1904" s="87">
        <v>128</v>
      </c>
      <c r="C1904" s="87" t="s">
        <v>150</v>
      </c>
      <c r="D1904" s="87">
        <v>0.20252903999999999</v>
      </c>
      <c r="E1904" s="87">
        <v>5.7819330000000002E-2</v>
      </c>
    </row>
    <row r="1905" spans="1:5" x14ac:dyDescent="0.25">
      <c r="A1905" s="86" t="s">
        <v>158</v>
      </c>
      <c r="B1905" s="87">
        <v>128</v>
      </c>
      <c r="C1905" s="87" t="s">
        <v>145</v>
      </c>
      <c r="D1905" s="87">
        <v>0.42719412000000001</v>
      </c>
      <c r="E1905" s="87">
        <v>5.4628990000000002E-2</v>
      </c>
    </row>
    <row r="1906" spans="1:5" x14ac:dyDescent="0.25">
      <c r="A1906" s="86" t="s">
        <v>158</v>
      </c>
      <c r="B1906" s="87">
        <v>128</v>
      </c>
      <c r="C1906" s="87" t="s">
        <v>152</v>
      </c>
      <c r="D1906" s="87">
        <v>0.48350278000000002</v>
      </c>
      <c r="E1906" s="87">
        <v>2.7063090000000001E-2</v>
      </c>
    </row>
    <row r="1907" spans="1:5" x14ac:dyDescent="0.25">
      <c r="A1907" s="86" t="s">
        <v>158</v>
      </c>
      <c r="B1907" s="87">
        <v>128</v>
      </c>
      <c r="C1907" s="87" t="s">
        <v>154</v>
      </c>
      <c r="D1907" s="87">
        <v>0.52486248000000002</v>
      </c>
      <c r="E1907" s="87">
        <v>4.0806120000000001E-2</v>
      </c>
    </row>
    <row r="1908" spans="1:5" x14ac:dyDescent="0.25">
      <c r="A1908" s="86" t="s">
        <v>158</v>
      </c>
      <c r="B1908" s="87">
        <v>128</v>
      </c>
      <c r="C1908" s="87" t="s">
        <v>161</v>
      </c>
      <c r="D1908" s="87">
        <v>0.56993046999999997</v>
      </c>
      <c r="E1908" s="87">
        <v>3.9707319999999997E-2</v>
      </c>
    </row>
    <row r="1909" spans="1:5" x14ac:dyDescent="0.25">
      <c r="A1909" s="86" t="s">
        <v>158</v>
      </c>
      <c r="B1909" s="87">
        <v>128</v>
      </c>
      <c r="C1909" s="87" t="s">
        <v>148</v>
      </c>
      <c r="D1909" s="87">
        <v>0.60131926999999996</v>
      </c>
      <c r="E1909" s="87">
        <v>3.971744E-2</v>
      </c>
    </row>
    <row r="1910" spans="1:5" x14ac:dyDescent="0.25">
      <c r="A1910" s="86" t="s">
        <v>158</v>
      </c>
      <c r="B1910" s="87">
        <v>128</v>
      </c>
      <c r="C1910" s="87" t="s">
        <v>149</v>
      </c>
      <c r="D1910" s="87">
        <v>0.65104459000000003</v>
      </c>
      <c r="E1910" s="87">
        <v>3.2348420000000003E-2</v>
      </c>
    </row>
    <row r="1911" spans="1:5" x14ac:dyDescent="0.25">
      <c r="A1911" s="86" t="s">
        <v>158</v>
      </c>
      <c r="B1911" s="87">
        <v>128</v>
      </c>
      <c r="C1911" s="87" t="s">
        <v>159</v>
      </c>
      <c r="D1911" s="87">
        <v>0.67337776999999999</v>
      </c>
      <c r="E1911" s="87">
        <v>5.2161979999999997E-2</v>
      </c>
    </row>
    <row r="1912" spans="1:5" x14ac:dyDescent="0.25">
      <c r="A1912" s="86" t="s">
        <v>158</v>
      </c>
      <c r="B1912" s="87">
        <v>128</v>
      </c>
      <c r="C1912" s="87" t="s">
        <v>155</v>
      </c>
      <c r="D1912" s="87">
        <v>0.71403216999999997</v>
      </c>
      <c r="E1912" s="87">
        <v>3.9761749999999998E-2</v>
      </c>
    </row>
    <row r="1913" spans="1:5" x14ac:dyDescent="0.25">
      <c r="A1913" s="86" t="s">
        <v>158</v>
      </c>
      <c r="B1913" s="87">
        <v>128</v>
      </c>
      <c r="C1913" s="87" t="s">
        <v>147</v>
      </c>
      <c r="D1913" s="87">
        <v>0.76486796999999995</v>
      </c>
      <c r="E1913" s="87">
        <v>3.9224429999999998E-2</v>
      </c>
    </row>
    <row r="1914" spans="1:5" x14ac:dyDescent="0.25">
      <c r="A1914" s="86" t="s">
        <v>158</v>
      </c>
      <c r="B1914" s="87">
        <v>128</v>
      </c>
      <c r="C1914" s="87" t="s">
        <v>9</v>
      </c>
      <c r="D1914" s="87">
        <v>0.85536255999999999</v>
      </c>
      <c r="E1914" s="87">
        <v>7.5137389999999998E-2</v>
      </c>
    </row>
    <row r="1915" spans="1:5" x14ac:dyDescent="0.25">
      <c r="A1915" s="86" t="s">
        <v>158</v>
      </c>
      <c r="B1915" s="87">
        <v>128</v>
      </c>
      <c r="C1915" s="87" t="s">
        <v>156</v>
      </c>
      <c r="D1915" s="87">
        <v>0.91404531</v>
      </c>
      <c r="E1915" s="87">
        <v>8.1526539999999995E-2</v>
      </c>
    </row>
    <row r="1916" spans="1:5" x14ac:dyDescent="0.25">
      <c r="A1916" s="86" t="s">
        <v>158</v>
      </c>
      <c r="B1916" s="87">
        <v>128</v>
      </c>
      <c r="C1916" s="87" t="s">
        <v>146</v>
      </c>
      <c r="D1916" s="87">
        <v>0.98840594999999998</v>
      </c>
      <c r="E1916" s="87">
        <v>4.5668630000000002E-2</v>
      </c>
    </row>
    <row r="1917" spans="1:5" x14ac:dyDescent="0.25">
      <c r="A1917" s="86" t="s">
        <v>158</v>
      </c>
      <c r="B1917" s="87">
        <v>128</v>
      </c>
      <c r="C1917" s="87" t="s">
        <v>153</v>
      </c>
      <c r="D1917" s="87">
        <v>1.1199137400000001</v>
      </c>
      <c r="E1917" s="87">
        <v>3.5050570000000003E-2</v>
      </c>
    </row>
    <row r="1918" spans="1:5" x14ac:dyDescent="0.25">
      <c r="A1918" s="86" t="s">
        <v>157</v>
      </c>
      <c r="B1918" s="87">
        <v>129</v>
      </c>
      <c r="C1918" s="87" t="s">
        <v>145</v>
      </c>
      <c r="D1918" s="87">
        <v>-1.3269E-3</v>
      </c>
      <c r="E1918" s="87">
        <v>6.2426019999999999E-2</v>
      </c>
    </row>
    <row r="1919" spans="1:5" x14ac:dyDescent="0.25">
      <c r="A1919" s="86" t="s">
        <v>157</v>
      </c>
      <c r="B1919" s="87">
        <v>129</v>
      </c>
      <c r="C1919" s="87" t="s">
        <v>160</v>
      </c>
      <c r="D1919" s="87">
        <v>7.0298529999999998E-2</v>
      </c>
      <c r="E1919" s="87">
        <v>7.4740989999999993E-2</v>
      </c>
    </row>
    <row r="1920" spans="1:5" x14ac:dyDescent="0.25">
      <c r="A1920" s="86" t="s">
        <v>157</v>
      </c>
      <c r="B1920" s="87">
        <v>129</v>
      </c>
      <c r="C1920" s="87" t="s">
        <v>144</v>
      </c>
      <c r="D1920" s="87">
        <v>7.6000780000000004E-2</v>
      </c>
      <c r="E1920" s="87">
        <v>5.8601130000000001E-2</v>
      </c>
    </row>
    <row r="1921" spans="1:5" x14ac:dyDescent="0.25">
      <c r="A1921" s="86" t="s">
        <v>157</v>
      </c>
      <c r="B1921" s="87">
        <v>129</v>
      </c>
      <c r="C1921" s="87" t="s">
        <v>151</v>
      </c>
      <c r="D1921" s="87">
        <v>0.12000435</v>
      </c>
      <c r="E1921" s="87">
        <v>5.2635639999999997E-2</v>
      </c>
    </row>
    <row r="1922" spans="1:5" x14ac:dyDescent="0.25">
      <c r="A1922" s="86" t="s">
        <v>157</v>
      </c>
      <c r="B1922" s="87">
        <v>129</v>
      </c>
      <c r="C1922" s="87" t="s">
        <v>150</v>
      </c>
      <c r="D1922" s="87">
        <v>0.14012279999999999</v>
      </c>
      <c r="E1922" s="87">
        <v>3.5456920000000003E-2</v>
      </c>
    </row>
    <row r="1923" spans="1:5" x14ac:dyDescent="0.25">
      <c r="A1923" s="86" t="s">
        <v>157</v>
      </c>
      <c r="B1923" s="87">
        <v>129</v>
      </c>
      <c r="C1923" s="87" t="s">
        <v>152</v>
      </c>
      <c r="D1923" s="87">
        <v>0.16086494000000001</v>
      </c>
      <c r="E1923" s="87">
        <v>3.4886750000000001E-2</v>
      </c>
    </row>
    <row r="1924" spans="1:5" x14ac:dyDescent="0.25">
      <c r="A1924" s="86" t="s">
        <v>157</v>
      </c>
      <c r="B1924" s="87">
        <v>129</v>
      </c>
      <c r="C1924" s="87" t="s">
        <v>153</v>
      </c>
      <c r="D1924" s="87">
        <v>0.1634178</v>
      </c>
      <c r="E1924" s="87">
        <v>3.2543740000000002E-2</v>
      </c>
    </row>
    <row r="1925" spans="1:5" x14ac:dyDescent="0.25">
      <c r="A1925" s="86" t="s">
        <v>157</v>
      </c>
      <c r="B1925" s="87">
        <v>129</v>
      </c>
      <c r="C1925" s="87" t="s">
        <v>146</v>
      </c>
      <c r="D1925" s="87">
        <v>0.16669091999999999</v>
      </c>
      <c r="E1925" s="87">
        <v>3.804387E-2</v>
      </c>
    </row>
    <row r="1926" spans="1:5" x14ac:dyDescent="0.25">
      <c r="A1926" s="86" t="s">
        <v>157</v>
      </c>
      <c r="B1926" s="87">
        <v>129</v>
      </c>
      <c r="C1926" s="87" t="s">
        <v>156</v>
      </c>
      <c r="D1926" s="87">
        <v>0.17746292</v>
      </c>
      <c r="E1926" s="87">
        <v>3.8365639999999999E-2</v>
      </c>
    </row>
    <row r="1927" spans="1:5" x14ac:dyDescent="0.25">
      <c r="A1927" s="86" t="s">
        <v>157</v>
      </c>
      <c r="B1927" s="87">
        <v>129</v>
      </c>
      <c r="C1927" s="87" t="s">
        <v>158</v>
      </c>
      <c r="D1927" s="87">
        <v>0.23505980000000001</v>
      </c>
      <c r="E1927" s="87">
        <v>3.7872650000000001E-2</v>
      </c>
    </row>
    <row r="1928" spans="1:5" x14ac:dyDescent="0.25">
      <c r="A1928" s="86" t="s">
        <v>157</v>
      </c>
      <c r="B1928" s="87">
        <v>129</v>
      </c>
      <c r="C1928" s="87" t="s">
        <v>147</v>
      </c>
      <c r="D1928" s="87">
        <v>0.41340574000000002</v>
      </c>
      <c r="E1928" s="87">
        <v>2.9332509999999999E-2</v>
      </c>
    </row>
    <row r="1929" spans="1:5" x14ac:dyDescent="0.25">
      <c r="A1929" s="86" t="s">
        <v>157</v>
      </c>
      <c r="B1929" s="87">
        <v>129</v>
      </c>
      <c r="C1929" s="87" t="s">
        <v>149</v>
      </c>
      <c r="D1929" s="87">
        <v>0.58016657999999999</v>
      </c>
      <c r="E1929" s="87">
        <v>4.0559020000000001E-2</v>
      </c>
    </row>
    <row r="1930" spans="1:5" x14ac:dyDescent="0.25">
      <c r="A1930" s="86" t="s">
        <v>157</v>
      </c>
      <c r="B1930" s="87">
        <v>129</v>
      </c>
      <c r="C1930" s="87" t="s">
        <v>155</v>
      </c>
      <c r="D1930" s="87">
        <v>0.69994002</v>
      </c>
      <c r="E1930" s="87">
        <v>3.0947300000000001E-2</v>
      </c>
    </row>
    <row r="1931" spans="1:5" x14ac:dyDescent="0.25">
      <c r="A1931" s="86" t="s">
        <v>157</v>
      </c>
      <c r="B1931" s="87">
        <v>129</v>
      </c>
      <c r="C1931" s="87" t="s">
        <v>9</v>
      </c>
      <c r="D1931" s="87">
        <v>0.84199849999999998</v>
      </c>
      <c r="E1931" s="87">
        <v>3.1928060000000001E-2</v>
      </c>
    </row>
    <row r="1932" spans="1:5" x14ac:dyDescent="0.25">
      <c r="A1932" s="86" t="s">
        <v>157</v>
      </c>
      <c r="B1932" s="87">
        <v>130</v>
      </c>
      <c r="C1932" s="87" t="s">
        <v>150</v>
      </c>
      <c r="D1932" s="87">
        <v>0.11335473</v>
      </c>
      <c r="E1932" s="87">
        <v>4.1950099999999997E-2</v>
      </c>
    </row>
    <row r="1933" spans="1:5" x14ac:dyDescent="0.25">
      <c r="A1933" s="86" t="s">
        <v>157</v>
      </c>
      <c r="B1933" s="87">
        <v>130</v>
      </c>
      <c r="C1933" s="87" t="s">
        <v>146</v>
      </c>
      <c r="D1933" s="87">
        <v>0.14962544999999999</v>
      </c>
      <c r="E1933" s="87">
        <v>6.0333890000000001E-2</v>
      </c>
    </row>
    <row r="1934" spans="1:5" x14ac:dyDescent="0.25">
      <c r="A1934" s="86" t="s">
        <v>157</v>
      </c>
      <c r="B1934" s="87">
        <v>130</v>
      </c>
      <c r="C1934" s="87" t="s">
        <v>147</v>
      </c>
      <c r="D1934" s="87">
        <v>0.15271628000000001</v>
      </c>
      <c r="E1934" s="87">
        <v>3.4795039999999999E-2</v>
      </c>
    </row>
    <row r="1935" spans="1:5" x14ac:dyDescent="0.25">
      <c r="A1935" s="86" t="s">
        <v>157</v>
      </c>
      <c r="B1935" s="87">
        <v>130</v>
      </c>
      <c r="C1935" s="87" t="s">
        <v>149</v>
      </c>
      <c r="D1935" s="87">
        <v>0.16132270000000001</v>
      </c>
      <c r="E1935" s="87">
        <v>5.7594020000000003E-2</v>
      </c>
    </row>
    <row r="1936" spans="1:5" x14ac:dyDescent="0.25">
      <c r="A1936" s="86" t="s">
        <v>157</v>
      </c>
      <c r="B1936" s="87">
        <v>130</v>
      </c>
      <c r="C1936" s="87" t="s">
        <v>155</v>
      </c>
      <c r="D1936" s="87">
        <v>0.18310865000000001</v>
      </c>
      <c r="E1936" s="87">
        <v>4.0124649999999998E-2</v>
      </c>
    </row>
    <row r="1937" spans="1:5" x14ac:dyDescent="0.25">
      <c r="A1937" s="86" t="s">
        <v>157</v>
      </c>
      <c r="B1937" s="87">
        <v>130</v>
      </c>
      <c r="C1937" s="87" t="s">
        <v>152</v>
      </c>
      <c r="D1937" s="87">
        <v>0.20716017</v>
      </c>
      <c r="E1937" s="87">
        <v>3.0381519999999999E-2</v>
      </c>
    </row>
    <row r="1938" spans="1:5" x14ac:dyDescent="0.25">
      <c r="A1938" s="86" t="s">
        <v>157</v>
      </c>
      <c r="B1938" s="87">
        <v>130</v>
      </c>
      <c r="C1938" s="87" t="s">
        <v>9</v>
      </c>
      <c r="D1938" s="87">
        <v>0.26644588000000002</v>
      </c>
      <c r="E1938" s="87">
        <v>4.5853820000000003E-2</v>
      </c>
    </row>
    <row r="1939" spans="1:5" x14ac:dyDescent="0.25">
      <c r="A1939" s="86" t="s">
        <v>157</v>
      </c>
      <c r="B1939" s="87">
        <v>130</v>
      </c>
      <c r="C1939" s="87" t="s">
        <v>153</v>
      </c>
      <c r="D1939" s="87">
        <v>0.43259292999999999</v>
      </c>
      <c r="E1939" s="87">
        <v>3.4814199999999997E-2</v>
      </c>
    </row>
    <row r="1940" spans="1:5" x14ac:dyDescent="0.25">
      <c r="A1940" s="86" t="s">
        <v>9</v>
      </c>
      <c r="B1940" s="87">
        <v>131</v>
      </c>
      <c r="C1940" s="87" t="s">
        <v>152</v>
      </c>
      <c r="D1940" s="87">
        <v>0.15286332</v>
      </c>
      <c r="E1940" s="87">
        <v>4.1015509999999998E-2</v>
      </c>
    </row>
    <row r="1941" spans="1:5" x14ac:dyDescent="0.25">
      <c r="A1941" s="86" t="s">
        <v>9</v>
      </c>
      <c r="B1941" s="87">
        <v>131</v>
      </c>
      <c r="C1941" s="87" t="s">
        <v>159</v>
      </c>
      <c r="D1941" s="87">
        <v>0.15854955000000001</v>
      </c>
      <c r="E1941" s="87">
        <v>5.0520460000000003E-2</v>
      </c>
    </row>
    <row r="1942" spans="1:5" x14ac:dyDescent="0.25">
      <c r="A1942" s="86" t="s">
        <v>9</v>
      </c>
      <c r="B1942" s="87">
        <v>131</v>
      </c>
      <c r="C1942" s="87" t="s">
        <v>157</v>
      </c>
      <c r="D1942" s="87">
        <v>0.17777994</v>
      </c>
      <c r="E1942" s="87">
        <v>4.5907870000000003E-2</v>
      </c>
    </row>
    <row r="1943" spans="1:5" x14ac:dyDescent="0.25">
      <c r="A1943" s="86" t="s">
        <v>9</v>
      </c>
      <c r="B1943" s="87">
        <v>131</v>
      </c>
      <c r="C1943" s="87" t="s">
        <v>149</v>
      </c>
      <c r="D1943" s="87">
        <v>0.18962638000000001</v>
      </c>
      <c r="E1943" s="87">
        <v>4.4208339999999999E-2</v>
      </c>
    </row>
    <row r="1944" spans="1:5" x14ac:dyDescent="0.25">
      <c r="A1944" s="86" t="s">
        <v>9</v>
      </c>
      <c r="B1944" s="87">
        <v>131</v>
      </c>
      <c r="C1944" s="87" t="s">
        <v>155</v>
      </c>
      <c r="D1944" s="87">
        <v>0.20058168000000001</v>
      </c>
      <c r="E1944" s="87">
        <v>6.4155779999999996E-2</v>
      </c>
    </row>
    <row r="1945" spans="1:5" x14ac:dyDescent="0.25">
      <c r="A1945" s="86" t="s">
        <v>9</v>
      </c>
      <c r="B1945" s="87">
        <v>131</v>
      </c>
      <c r="C1945" s="87" t="s">
        <v>150</v>
      </c>
      <c r="D1945" s="87">
        <v>0.22340909</v>
      </c>
      <c r="E1945" s="87">
        <v>5.8049400000000001E-2</v>
      </c>
    </row>
    <row r="1946" spans="1:5" x14ac:dyDescent="0.25">
      <c r="A1946" s="86" t="s">
        <v>9</v>
      </c>
      <c r="B1946" s="87">
        <v>131</v>
      </c>
      <c r="C1946" s="87" t="s">
        <v>161</v>
      </c>
      <c r="D1946" s="87">
        <v>0.43307880999999998</v>
      </c>
      <c r="E1946" s="87">
        <v>7.4929090000000004E-2</v>
      </c>
    </row>
    <row r="1947" spans="1:5" x14ac:dyDescent="0.25">
      <c r="A1947" s="86" t="s">
        <v>9</v>
      </c>
      <c r="B1947" s="87">
        <v>131</v>
      </c>
      <c r="C1947" s="87" t="s">
        <v>147</v>
      </c>
      <c r="D1947" s="87">
        <v>0.48305758999999998</v>
      </c>
      <c r="E1947" s="87">
        <v>2.6251699999999999E-2</v>
      </c>
    </row>
    <row r="1948" spans="1:5" x14ac:dyDescent="0.25">
      <c r="A1948" s="86" t="s">
        <v>9</v>
      </c>
      <c r="B1948" s="87">
        <v>131</v>
      </c>
      <c r="C1948" s="87" t="s">
        <v>160</v>
      </c>
      <c r="D1948" s="87">
        <v>0.54953019999999997</v>
      </c>
      <c r="E1948" s="87">
        <v>3.8327390000000003E-2</v>
      </c>
    </row>
    <row r="1949" spans="1:5" x14ac:dyDescent="0.25">
      <c r="A1949" s="86" t="s">
        <v>152</v>
      </c>
      <c r="B1949" s="87">
        <v>132</v>
      </c>
      <c r="C1949" s="87" t="s">
        <v>145</v>
      </c>
      <c r="D1949" s="87">
        <v>4.4283919999999997E-2</v>
      </c>
      <c r="E1949" s="87">
        <v>5.1786190000000003E-2</v>
      </c>
    </row>
    <row r="1950" spans="1:5" x14ac:dyDescent="0.25">
      <c r="A1950" s="86" t="s">
        <v>152</v>
      </c>
      <c r="B1950" s="87">
        <v>132</v>
      </c>
      <c r="C1950" s="87" t="s">
        <v>144</v>
      </c>
      <c r="D1950" s="87">
        <v>7.4086979999999997E-2</v>
      </c>
      <c r="E1950" s="87">
        <v>5.4650410000000003E-2</v>
      </c>
    </row>
    <row r="1951" spans="1:5" x14ac:dyDescent="0.25">
      <c r="A1951" s="86" t="s">
        <v>152</v>
      </c>
      <c r="B1951" s="87">
        <v>132</v>
      </c>
      <c r="C1951" s="87" t="s">
        <v>143</v>
      </c>
      <c r="D1951" s="87">
        <v>7.8769629999999993E-2</v>
      </c>
      <c r="E1951" s="87">
        <v>6.3228000000000006E-2</v>
      </c>
    </row>
    <row r="1952" spans="1:5" x14ac:dyDescent="0.25">
      <c r="A1952" s="86" t="s">
        <v>152</v>
      </c>
      <c r="B1952" s="87">
        <v>132</v>
      </c>
      <c r="C1952" s="87" t="s">
        <v>157</v>
      </c>
      <c r="D1952" s="87">
        <v>0.10800477</v>
      </c>
      <c r="E1952" s="87">
        <v>6.4976939999999997E-2</v>
      </c>
    </row>
    <row r="1953" spans="1:5" x14ac:dyDescent="0.25">
      <c r="A1953" s="86" t="s">
        <v>152</v>
      </c>
      <c r="B1953" s="87">
        <v>132</v>
      </c>
      <c r="C1953" s="87" t="s">
        <v>153</v>
      </c>
      <c r="D1953" s="87">
        <v>0.11704618999999999</v>
      </c>
      <c r="E1953" s="87">
        <v>4.1831729999999998E-2</v>
      </c>
    </row>
    <row r="1954" spans="1:5" x14ac:dyDescent="0.25">
      <c r="A1954" s="86" t="s">
        <v>152</v>
      </c>
      <c r="B1954" s="87">
        <v>132</v>
      </c>
      <c r="C1954" s="87" t="s">
        <v>146</v>
      </c>
      <c r="D1954" s="87">
        <v>0.15220977999999999</v>
      </c>
      <c r="E1954" s="87">
        <v>6.0246750000000002E-2</v>
      </c>
    </row>
    <row r="1955" spans="1:5" x14ac:dyDescent="0.25">
      <c r="A1955" s="86" t="s">
        <v>152</v>
      </c>
      <c r="B1955" s="87">
        <v>132</v>
      </c>
      <c r="C1955" s="87" t="s">
        <v>147</v>
      </c>
      <c r="D1955" s="87">
        <v>0.15771718000000001</v>
      </c>
      <c r="E1955" s="87">
        <v>3.4032760000000002E-2</v>
      </c>
    </row>
    <row r="1956" spans="1:5" x14ac:dyDescent="0.25">
      <c r="A1956" s="86" t="s">
        <v>152</v>
      </c>
      <c r="B1956" s="87">
        <v>132</v>
      </c>
      <c r="C1956" s="87" t="s">
        <v>149</v>
      </c>
      <c r="D1956" s="87">
        <v>0.16208566999999999</v>
      </c>
      <c r="E1956" s="87">
        <v>4.7134370000000002E-2</v>
      </c>
    </row>
    <row r="1957" spans="1:5" x14ac:dyDescent="0.25">
      <c r="A1957" s="86" t="s">
        <v>152</v>
      </c>
      <c r="B1957" s="87">
        <v>132</v>
      </c>
      <c r="C1957" s="87" t="s">
        <v>155</v>
      </c>
      <c r="D1957" s="87">
        <v>0.1739899</v>
      </c>
      <c r="E1957" s="87">
        <v>4.2121980000000003E-2</v>
      </c>
    </row>
    <row r="1958" spans="1:5" x14ac:dyDescent="0.25">
      <c r="A1958" s="86" t="s">
        <v>152</v>
      </c>
      <c r="B1958" s="87">
        <v>132</v>
      </c>
      <c r="C1958" s="87" t="s">
        <v>160</v>
      </c>
      <c r="D1958" s="87">
        <v>0.17448679</v>
      </c>
      <c r="E1958" s="87">
        <v>6.4119899999999994E-2</v>
      </c>
    </row>
    <row r="1959" spans="1:5" x14ac:dyDescent="0.25">
      <c r="A1959" s="86" t="s">
        <v>152</v>
      </c>
      <c r="B1959" s="87">
        <v>132</v>
      </c>
      <c r="C1959" s="87" t="s">
        <v>150</v>
      </c>
      <c r="D1959" s="87">
        <v>0.18996963</v>
      </c>
      <c r="E1959" s="87">
        <v>4.5188239999999998E-2</v>
      </c>
    </row>
    <row r="1960" spans="1:5" x14ac:dyDescent="0.25">
      <c r="A1960" s="86" t="s">
        <v>152</v>
      </c>
      <c r="B1960" s="87">
        <v>132</v>
      </c>
      <c r="C1960" s="87" t="s">
        <v>154</v>
      </c>
      <c r="D1960" s="87">
        <v>0.42966824999999997</v>
      </c>
      <c r="E1960" s="87">
        <v>5.2262210000000003E-2</v>
      </c>
    </row>
    <row r="1961" spans="1:5" x14ac:dyDescent="0.25">
      <c r="A1961" s="86" t="s">
        <v>151</v>
      </c>
      <c r="B1961" s="87">
        <v>133</v>
      </c>
      <c r="C1961" s="87" t="s">
        <v>144</v>
      </c>
      <c r="D1961" s="87">
        <v>0.10918721000000001</v>
      </c>
      <c r="E1961" s="87">
        <v>4.697366E-2</v>
      </c>
    </row>
    <row r="1962" spans="1:5" x14ac:dyDescent="0.25">
      <c r="A1962" s="86" t="s">
        <v>151</v>
      </c>
      <c r="B1962" s="87">
        <v>133</v>
      </c>
      <c r="C1962" s="87" t="s">
        <v>157</v>
      </c>
      <c r="D1962" s="87">
        <v>0.19170884999999999</v>
      </c>
      <c r="E1962" s="87">
        <v>5.2496540000000001E-2</v>
      </c>
    </row>
    <row r="1963" spans="1:5" x14ac:dyDescent="0.25">
      <c r="A1963" s="86" t="s">
        <v>151</v>
      </c>
      <c r="B1963" s="87">
        <v>133</v>
      </c>
      <c r="C1963" s="87" t="s">
        <v>145</v>
      </c>
      <c r="D1963" s="87">
        <v>0.27739113999999998</v>
      </c>
      <c r="E1963" s="87">
        <v>7.1203730000000007E-2</v>
      </c>
    </row>
    <row r="1964" spans="1:5" x14ac:dyDescent="0.25">
      <c r="A1964" s="86" t="s">
        <v>151</v>
      </c>
      <c r="B1964" s="87">
        <v>133</v>
      </c>
      <c r="C1964" s="87" t="s">
        <v>160</v>
      </c>
      <c r="D1964" s="87">
        <v>0.34183953</v>
      </c>
      <c r="E1964" s="87">
        <v>3.2190459999999997E-2</v>
      </c>
    </row>
    <row r="1965" spans="1:5" x14ac:dyDescent="0.25">
      <c r="A1965" s="86" t="s">
        <v>151</v>
      </c>
      <c r="B1965" s="87">
        <v>133</v>
      </c>
      <c r="C1965" s="87" t="s">
        <v>150</v>
      </c>
      <c r="D1965" s="87">
        <v>0.34392146000000001</v>
      </c>
      <c r="E1965" s="87">
        <v>4.3415519999999999E-2</v>
      </c>
    </row>
    <row r="1966" spans="1:5" x14ac:dyDescent="0.25">
      <c r="A1966" s="86" t="s">
        <v>151</v>
      </c>
      <c r="B1966" s="87">
        <v>133</v>
      </c>
      <c r="C1966" s="87" t="s">
        <v>152</v>
      </c>
      <c r="D1966" s="87">
        <v>0.39094259999999997</v>
      </c>
      <c r="E1966" s="87">
        <v>3.4479049999999997E-2</v>
      </c>
    </row>
    <row r="1967" spans="1:5" x14ac:dyDescent="0.25">
      <c r="A1967" s="86" t="s">
        <v>151</v>
      </c>
      <c r="B1967" s="87">
        <v>133</v>
      </c>
      <c r="C1967" s="87" t="s">
        <v>154</v>
      </c>
      <c r="D1967" s="87">
        <v>0.69760803999999998</v>
      </c>
      <c r="E1967" s="87">
        <v>4.6756899999999997E-2</v>
      </c>
    </row>
    <row r="1968" spans="1:5" x14ac:dyDescent="0.25">
      <c r="A1968" s="86" t="s">
        <v>151</v>
      </c>
      <c r="B1968" s="87">
        <v>133</v>
      </c>
      <c r="C1968" s="87" t="s">
        <v>149</v>
      </c>
      <c r="D1968" s="87">
        <v>0.75441621000000003</v>
      </c>
      <c r="E1968" s="87">
        <v>3.124627E-2</v>
      </c>
    </row>
    <row r="1969" spans="1:5" x14ac:dyDescent="0.25">
      <c r="A1969" s="86" t="s">
        <v>151</v>
      </c>
      <c r="B1969" s="87">
        <v>133</v>
      </c>
      <c r="C1969" s="87" t="s">
        <v>148</v>
      </c>
      <c r="D1969" s="87">
        <v>0.75820763999999996</v>
      </c>
      <c r="E1969" s="87">
        <v>5.6306250000000002E-2</v>
      </c>
    </row>
    <row r="1970" spans="1:5" x14ac:dyDescent="0.25">
      <c r="A1970" s="86" t="s">
        <v>151</v>
      </c>
      <c r="B1970" s="87">
        <v>133</v>
      </c>
      <c r="C1970" s="87" t="s">
        <v>161</v>
      </c>
      <c r="D1970" s="87">
        <v>0.79161939000000003</v>
      </c>
      <c r="E1970" s="87">
        <v>6.221136E-2</v>
      </c>
    </row>
    <row r="1971" spans="1:5" x14ac:dyDescent="0.25">
      <c r="A1971" s="86" t="s">
        <v>151</v>
      </c>
      <c r="B1971" s="87">
        <v>133</v>
      </c>
      <c r="C1971" s="87" t="s">
        <v>147</v>
      </c>
      <c r="D1971" s="87">
        <v>0.83122063999999996</v>
      </c>
      <c r="E1971" s="87">
        <v>2.500173E-2</v>
      </c>
    </row>
    <row r="1972" spans="1:5" x14ac:dyDescent="0.25">
      <c r="A1972" s="86" t="s">
        <v>151</v>
      </c>
      <c r="B1972" s="87">
        <v>133</v>
      </c>
      <c r="C1972" s="87" t="s">
        <v>155</v>
      </c>
      <c r="D1972" s="87">
        <v>0.85384088999999996</v>
      </c>
      <c r="E1972" s="87">
        <v>3.662083E-2</v>
      </c>
    </row>
    <row r="1973" spans="1:5" x14ac:dyDescent="0.25">
      <c r="A1973" s="86" t="s">
        <v>151</v>
      </c>
      <c r="B1973" s="87">
        <v>133</v>
      </c>
      <c r="C1973" s="87" t="s">
        <v>146</v>
      </c>
      <c r="D1973" s="87">
        <v>0.85975462000000002</v>
      </c>
      <c r="E1973" s="87">
        <v>4.2738619999999998E-2</v>
      </c>
    </row>
    <row r="1974" spans="1:5" x14ac:dyDescent="0.25">
      <c r="A1974" s="86" t="s">
        <v>151</v>
      </c>
      <c r="B1974" s="87">
        <v>133</v>
      </c>
      <c r="C1974" s="87" t="s">
        <v>9</v>
      </c>
      <c r="D1974" s="87">
        <v>0.91303935999999997</v>
      </c>
      <c r="E1974" s="87">
        <v>3.8791649999999997E-2</v>
      </c>
    </row>
    <row r="1975" spans="1:5" x14ac:dyDescent="0.25">
      <c r="A1975" s="86" t="s">
        <v>151</v>
      </c>
      <c r="B1975" s="87">
        <v>133</v>
      </c>
      <c r="C1975" s="87" t="s">
        <v>156</v>
      </c>
      <c r="D1975" s="87">
        <v>0.94343962999999997</v>
      </c>
      <c r="E1975" s="87">
        <v>3.6912510000000003E-2</v>
      </c>
    </row>
    <row r="1976" spans="1:5" x14ac:dyDescent="0.25">
      <c r="A1976" s="86" t="s">
        <v>151</v>
      </c>
      <c r="B1976" s="87">
        <v>133</v>
      </c>
      <c r="C1976" s="87" t="s">
        <v>153</v>
      </c>
      <c r="D1976" s="87">
        <v>0.99114809999999998</v>
      </c>
      <c r="E1976" s="87">
        <v>3.5719910000000001E-2</v>
      </c>
    </row>
    <row r="1977" spans="1:5" x14ac:dyDescent="0.25">
      <c r="A1977" s="86" t="s">
        <v>159</v>
      </c>
      <c r="B1977" s="87">
        <v>134</v>
      </c>
      <c r="C1977" s="87" t="s">
        <v>157</v>
      </c>
      <c r="D1977" s="87">
        <v>0.14508402000000001</v>
      </c>
      <c r="E1977" s="87">
        <v>3.7191830000000002E-2</v>
      </c>
    </row>
    <row r="1978" spans="1:5" x14ac:dyDescent="0.25">
      <c r="A1978" s="86" t="s">
        <v>159</v>
      </c>
      <c r="B1978" s="87">
        <v>134</v>
      </c>
      <c r="C1978" s="87" t="s">
        <v>161</v>
      </c>
      <c r="D1978" s="87">
        <v>0.42734949</v>
      </c>
      <c r="E1978" s="87">
        <v>4.8995589999999999E-2</v>
      </c>
    </row>
    <row r="1979" spans="1:5" x14ac:dyDescent="0.25">
      <c r="A1979" s="86" t="s">
        <v>159</v>
      </c>
      <c r="B1979" s="87">
        <v>134</v>
      </c>
      <c r="C1979" s="87" t="s">
        <v>160</v>
      </c>
      <c r="D1979" s="87">
        <v>0.52731108999999998</v>
      </c>
      <c r="E1979" s="87">
        <v>5.4866739999999997E-2</v>
      </c>
    </row>
    <row r="1980" spans="1:5" x14ac:dyDescent="0.25">
      <c r="A1980" s="86" t="s">
        <v>159</v>
      </c>
      <c r="B1980" s="87">
        <v>134</v>
      </c>
      <c r="C1980" s="87" t="s">
        <v>149</v>
      </c>
      <c r="D1980" s="87">
        <v>0.59610761999999995</v>
      </c>
      <c r="E1980" s="87">
        <v>2.8531560000000001E-2</v>
      </c>
    </row>
    <row r="1981" spans="1:5" x14ac:dyDescent="0.25">
      <c r="A1981" s="86" t="s">
        <v>159</v>
      </c>
      <c r="B1981" s="87">
        <v>134</v>
      </c>
      <c r="C1981" s="87" t="s">
        <v>150</v>
      </c>
      <c r="D1981" s="87">
        <v>0.59803307000000006</v>
      </c>
      <c r="E1981" s="87">
        <v>3.6367289999999997E-2</v>
      </c>
    </row>
    <row r="1982" spans="1:5" x14ac:dyDescent="0.25">
      <c r="A1982" s="86" t="s">
        <v>159</v>
      </c>
      <c r="B1982" s="87">
        <v>134</v>
      </c>
      <c r="C1982" s="87" t="s">
        <v>148</v>
      </c>
      <c r="D1982" s="87">
        <v>0.61526210000000003</v>
      </c>
      <c r="E1982" s="87">
        <v>3.5038229999999997E-2</v>
      </c>
    </row>
    <row r="1983" spans="1:5" x14ac:dyDescent="0.25">
      <c r="A1983" s="86" t="s">
        <v>159</v>
      </c>
      <c r="B1983" s="87">
        <v>134</v>
      </c>
      <c r="C1983" s="87" t="s">
        <v>144</v>
      </c>
      <c r="D1983" s="87">
        <v>0.64311399999999996</v>
      </c>
      <c r="E1983" s="87">
        <v>4.203668E-2</v>
      </c>
    </row>
    <row r="1984" spans="1:5" x14ac:dyDescent="0.25">
      <c r="A1984" s="86" t="s">
        <v>159</v>
      </c>
      <c r="B1984" s="87">
        <v>134</v>
      </c>
      <c r="C1984" s="87" t="s">
        <v>155</v>
      </c>
      <c r="D1984" s="87">
        <v>0.64352463999999998</v>
      </c>
      <c r="E1984" s="87">
        <v>3.1337509999999999E-2</v>
      </c>
    </row>
    <row r="1985" spans="1:5" x14ac:dyDescent="0.25">
      <c r="A1985" s="86" t="s">
        <v>159</v>
      </c>
      <c r="B1985" s="87">
        <v>134</v>
      </c>
      <c r="C1985" s="87" t="s">
        <v>145</v>
      </c>
      <c r="D1985" s="87">
        <v>0.64684891</v>
      </c>
      <c r="E1985" s="87">
        <v>4.5240589999999997E-2</v>
      </c>
    </row>
    <row r="1986" spans="1:5" x14ac:dyDescent="0.25">
      <c r="A1986" s="86" t="s">
        <v>159</v>
      </c>
      <c r="B1986" s="87">
        <v>134</v>
      </c>
      <c r="C1986" s="87" t="s">
        <v>153</v>
      </c>
      <c r="D1986" s="87">
        <v>0.65811324000000004</v>
      </c>
      <c r="E1986" s="87">
        <v>2.379272E-2</v>
      </c>
    </row>
    <row r="1987" spans="1:5" x14ac:dyDescent="0.25">
      <c r="A1987" s="86" t="s">
        <v>159</v>
      </c>
      <c r="B1987" s="87">
        <v>134</v>
      </c>
      <c r="C1987" s="87" t="s">
        <v>152</v>
      </c>
      <c r="D1987" s="87">
        <v>0.67874559000000001</v>
      </c>
      <c r="E1987" s="87">
        <v>2.3924620000000001E-2</v>
      </c>
    </row>
    <row r="1988" spans="1:5" x14ac:dyDescent="0.25">
      <c r="A1988" s="86" t="s">
        <v>159</v>
      </c>
      <c r="B1988" s="87">
        <v>134</v>
      </c>
      <c r="C1988" s="87" t="s">
        <v>9</v>
      </c>
      <c r="D1988" s="87">
        <v>0.73109376000000004</v>
      </c>
      <c r="E1988" s="87">
        <v>3.2402779999999999E-2</v>
      </c>
    </row>
    <row r="1989" spans="1:5" x14ac:dyDescent="0.25">
      <c r="A1989" s="86" t="s">
        <v>159</v>
      </c>
      <c r="B1989" s="87">
        <v>134</v>
      </c>
      <c r="C1989" s="87" t="s">
        <v>147</v>
      </c>
      <c r="D1989" s="87">
        <v>0.73671229999999999</v>
      </c>
      <c r="E1989" s="87">
        <v>3.2137289999999999E-2</v>
      </c>
    </row>
    <row r="1990" spans="1:5" x14ac:dyDescent="0.25">
      <c r="A1990" s="86" t="s">
        <v>159</v>
      </c>
      <c r="B1990" s="87">
        <v>134</v>
      </c>
      <c r="C1990" s="87" t="s">
        <v>154</v>
      </c>
      <c r="D1990" s="87">
        <v>0.76039774000000004</v>
      </c>
      <c r="E1990" s="87">
        <v>6.6922209999999996E-2</v>
      </c>
    </row>
    <row r="1991" spans="1:5" x14ac:dyDescent="0.25">
      <c r="A1991" s="86" t="s">
        <v>159</v>
      </c>
      <c r="B1991" s="87">
        <v>134</v>
      </c>
      <c r="C1991" s="87" t="s">
        <v>156</v>
      </c>
      <c r="D1991" s="87">
        <v>0.77967556999999998</v>
      </c>
      <c r="E1991" s="87">
        <v>4.767503E-2</v>
      </c>
    </row>
    <row r="1992" spans="1:5" x14ac:dyDescent="0.25">
      <c r="A1992" s="86" t="s">
        <v>159</v>
      </c>
      <c r="B1992" s="87">
        <v>134</v>
      </c>
      <c r="C1992" s="87" t="s">
        <v>158</v>
      </c>
      <c r="D1992" s="87">
        <v>0.85353871000000003</v>
      </c>
      <c r="E1992" s="87">
        <v>5.0292049999999998E-2</v>
      </c>
    </row>
    <row r="1993" spans="1:5" x14ac:dyDescent="0.25">
      <c r="A1993" s="86" t="s">
        <v>159</v>
      </c>
      <c r="B1993" s="87">
        <v>134</v>
      </c>
      <c r="C1993" s="87" t="s">
        <v>146</v>
      </c>
      <c r="D1993" s="87">
        <v>0.87407365999999997</v>
      </c>
      <c r="E1993" s="87">
        <v>4.1996529999999997E-2</v>
      </c>
    </row>
    <row r="1994" spans="1:5" x14ac:dyDescent="0.25">
      <c r="A1994" s="86" t="s">
        <v>9</v>
      </c>
      <c r="B1994" s="87">
        <v>135</v>
      </c>
      <c r="C1994" s="87" t="s">
        <v>157</v>
      </c>
      <c r="D1994" s="87">
        <v>7.8039979999999995E-2</v>
      </c>
      <c r="E1994" s="87">
        <v>2.7831970000000001E-2</v>
      </c>
    </row>
    <row r="1995" spans="1:5" x14ac:dyDescent="0.25">
      <c r="A1995" s="86" t="s">
        <v>9</v>
      </c>
      <c r="B1995" s="87">
        <v>135</v>
      </c>
      <c r="C1995" s="87" t="s">
        <v>153</v>
      </c>
      <c r="D1995" s="87">
        <v>8.7741970000000002E-2</v>
      </c>
      <c r="E1995" s="87">
        <v>2.7296500000000001E-2</v>
      </c>
    </row>
    <row r="1996" spans="1:5" x14ac:dyDescent="0.25">
      <c r="A1996" s="86" t="s">
        <v>9</v>
      </c>
      <c r="B1996" s="87">
        <v>135</v>
      </c>
      <c r="C1996" s="87" t="s">
        <v>149</v>
      </c>
      <c r="D1996" s="87">
        <v>0.10730515</v>
      </c>
      <c r="E1996" s="87">
        <v>2.698733E-2</v>
      </c>
    </row>
    <row r="1997" spans="1:5" x14ac:dyDescent="0.25">
      <c r="A1997" s="86" t="s">
        <v>9</v>
      </c>
      <c r="B1997" s="87">
        <v>135</v>
      </c>
      <c r="C1997" s="87" t="s">
        <v>148</v>
      </c>
      <c r="D1997" s="87">
        <v>0.1184878</v>
      </c>
      <c r="E1997" s="87">
        <v>3.4655409999999998E-2</v>
      </c>
    </row>
    <row r="1998" spans="1:5" x14ac:dyDescent="0.25">
      <c r="A1998" s="86" t="s">
        <v>9</v>
      </c>
      <c r="B1998" s="87">
        <v>135</v>
      </c>
      <c r="C1998" s="87" t="s">
        <v>156</v>
      </c>
      <c r="D1998" s="87">
        <v>0.13999497999999999</v>
      </c>
      <c r="E1998" s="87">
        <v>3.8964650000000003E-2</v>
      </c>
    </row>
    <row r="1999" spans="1:5" x14ac:dyDescent="0.25">
      <c r="A1999" s="86" t="s">
        <v>9</v>
      </c>
      <c r="B1999" s="87">
        <v>135</v>
      </c>
      <c r="C1999" s="87" t="s">
        <v>152</v>
      </c>
      <c r="D1999" s="87">
        <v>0.14663525999999999</v>
      </c>
      <c r="E1999" s="87">
        <v>2.204652E-2</v>
      </c>
    </row>
    <row r="2000" spans="1:5" x14ac:dyDescent="0.25">
      <c r="A2000" s="86" t="s">
        <v>9</v>
      </c>
      <c r="B2000" s="87">
        <v>135</v>
      </c>
      <c r="C2000" s="87" t="s">
        <v>159</v>
      </c>
      <c r="D2000" s="87">
        <v>0.17458029</v>
      </c>
      <c r="E2000" s="87">
        <v>3.9814059999999998E-2</v>
      </c>
    </row>
    <row r="2001" spans="1:5" x14ac:dyDescent="0.25">
      <c r="A2001" s="86" t="s">
        <v>9</v>
      </c>
      <c r="B2001" s="87">
        <v>135</v>
      </c>
      <c r="C2001" s="87" t="s">
        <v>161</v>
      </c>
      <c r="D2001" s="87">
        <v>0.31112575999999997</v>
      </c>
      <c r="E2001" s="87">
        <v>3.413762E-2</v>
      </c>
    </row>
    <row r="2002" spans="1:5" x14ac:dyDescent="0.25">
      <c r="A2002" s="86" t="s">
        <v>9</v>
      </c>
      <c r="B2002" s="87">
        <v>135</v>
      </c>
      <c r="C2002" s="87" t="s">
        <v>144</v>
      </c>
      <c r="D2002" s="87">
        <v>0.50464215999999995</v>
      </c>
      <c r="E2002" s="87">
        <v>4.0015530000000001E-2</v>
      </c>
    </row>
    <row r="2003" spans="1:5" x14ac:dyDescent="0.25">
      <c r="A2003" s="86" t="s">
        <v>9</v>
      </c>
      <c r="B2003" s="87">
        <v>135</v>
      </c>
      <c r="C2003" s="87" t="s">
        <v>150</v>
      </c>
      <c r="D2003" s="87">
        <v>0.57660314999999995</v>
      </c>
      <c r="E2003" s="87">
        <v>3.6791839999999999E-2</v>
      </c>
    </row>
    <row r="2004" spans="1:5" x14ac:dyDescent="0.25">
      <c r="A2004" s="86" t="s">
        <v>9</v>
      </c>
      <c r="B2004" s="87">
        <v>135</v>
      </c>
      <c r="C2004" s="87" t="s">
        <v>155</v>
      </c>
      <c r="D2004" s="87">
        <v>0.59584119000000002</v>
      </c>
      <c r="E2004" s="87">
        <v>2.940183E-2</v>
      </c>
    </row>
    <row r="2005" spans="1:5" x14ac:dyDescent="0.25">
      <c r="A2005" s="86" t="s">
        <v>9</v>
      </c>
      <c r="B2005" s="87">
        <v>135</v>
      </c>
      <c r="C2005" s="87" t="s">
        <v>154</v>
      </c>
      <c r="D2005" s="87">
        <v>0.67439141000000002</v>
      </c>
      <c r="E2005" s="87">
        <v>4.4786640000000003E-2</v>
      </c>
    </row>
    <row r="2006" spans="1:5" x14ac:dyDescent="0.25">
      <c r="A2006" s="86" t="s">
        <v>9</v>
      </c>
      <c r="B2006" s="87">
        <v>135</v>
      </c>
      <c r="C2006" s="87" t="s">
        <v>160</v>
      </c>
      <c r="D2006" s="87">
        <v>0.68398875000000003</v>
      </c>
      <c r="E2006" s="87">
        <v>2.659021E-2</v>
      </c>
    </row>
    <row r="2007" spans="1:5" x14ac:dyDescent="0.25">
      <c r="A2007" s="86" t="s">
        <v>9</v>
      </c>
      <c r="B2007" s="87">
        <v>135</v>
      </c>
      <c r="C2007" s="87" t="s">
        <v>145</v>
      </c>
      <c r="D2007" s="87">
        <v>0.71132830000000002</v>
      </c>
      <c r="E2007" s="87">
        <v>3.558803E-2</v>
      </c>
    </row>
    <row r="2008" spans="1:5" x14ac:dyDescent="0.25">
      <c r="A2008" s="86" t="s">
        <v>9</v>
      </c>
      <c r="B2008" s="87">
        <v>135</v>
      </c>
      <c r="C2008" s="87" t="s">
        <v>158</v>
      </c>
      <c r="D2008" s="87">
        <v>0.76905973000000005</v>
      </c>
      <c r="E2008" s="87">
        <v>3.595839E-2</v>
      </c>
    </row>
    <row r="2009" spans="1:5" x14ac:dyDescent="0.25">
      <c r="A2009" s="86" t="s">
        <v>9</v>
      </c>
      <c r="B2009" s="87">
        <v>135</v>
      </c>
      <c r="C2009" s="87" t="s">
        <v>147</v>
      </c>
      <c r="D2009" s="87">
        <v>0.79169931000000004</v>
      </c>
      <c r="E2009" s="87">
        <v>2.51662E-2</v>
      </c>
    </row>
    <row r="2010" spans="1:5" x14ac:dyDescent="0.25">
      <c r="A2010" s="86" t="s">
        <v>9</v>
      </c>
      <c r="B2010" s="87">
        <v>135</v>
      </c>
      <c r="C2010" s="87" t="s">
        <v>151</v>
      </c>
      <c r="D2010" s="87">
        <v>0.79643671999999999</v>
      </c>
      <c r="E2010" s="87">
        <v>3.7933260000000003E-2</v>
      </c>
    </row>
    <row r="2011" spans="1:5" x14ac:dyDescent="0.25">
      <c r="A2011" s="86" t="s">
        <v>9</v>
      </c>
      <c r="B2011" s="87">
        <v>135</v>
      </c>
      <c r="C2011" s="87" t="s">
        <v>146</v>
      </c>
      <c r="D2011" s="87">
        <v>0.92561972000000003</v>
      </c>
      <c r="E2011" s="87">
        <v>4.2387429999999997E-2</v>
      </c>
    </row>
    <row r="2012" spans="1:5" x14ac:dyDescent="0.25">
      <c r="A2012" s="86" t="s">
        <v>9</v>
      </c>
      <c r="B2012" s="87">
        <v>135</v>
      </c>
      <c r="C2012" s="87" t="s">
        <v>143</v>
      </c>
      <c r="D2012" s="87">
        <v>1.0424863499999999</v>
      </c>
      <c r="E2012" s="87">
        <v>4.7887260000000001E-2</v>
      </c>
    </row>
    <row r="2013" spans="1:5" x14ac:dyDescent="0.25">
      <c r="A2013" s="86" t="s">
        <v>145</v>
      </c>
      <c r="B2013" s="87">
        <v>136</v>
      </c>
      <c r="C2013" s="87" t="s">
        <v>160</v>
      </c>
      <c r="D2013" s="87">
        <v>0.10360446</v>
      </c>
      <c r="E2013" s="87">
        <v>3.7610350000000001E-2</v>
      </c>
    </row>
    <row r="2014" spans="1:5" x14ac:dyDescent="0.25">
      <c r="A2014" s="86" t="s">
        <v>145</v>
      </c>
      <c r="B2014" s="87">
        <v>136</v>
      </c>
      <c r="C2014" s="87" t="s">
        <v>156</v>
      </c>
      <c r="D2014" s="87">
        <v>0.12143937</v>
      </c>
      <c r="E2014" s="87">
        <v>5.2231199999999998E-2</v>
      </c>
    </row>
    <row r="2015" spans="1:5" x14ac:dyDescent="0.25">
      <c r="A2015" s="86" t="s">
        <v>145</v>
      </c>
      <c r="B2015" s="87">
        <v>136</v>
      </c>
      <c r="C2015" s="87" t="s">
        <v>157</v>
      </c>
      <c r="D2015" s="87">
        <v>0.12425203</v>
      </c>
      <c r="E2015" s="87">
        <v>5.9375589999999999E-2</v>
      </c>
    </row>
    <row r="2016" spans="1:5" x14ac:dyDescent="0.25">
      <c r="A2016" s="86" t="s">
        <v>145</v>
      </c>
      <c r="B2016" s="87">
        <v>136</v>
      </c>
      <c r="C2016" s="87" t="s">
        <v>155</v>
      </c>
      <c r="D2016" s="87">
        <v>0.12662435</v>
      </c>
      <c r="E2016" s="87">
        <v>4.6314550000000003E-2</v>
      </c>
    </row>
    <row r="2017" spans="1:5" x14ac:dyDescent="0.25">
      <c r="A2017" s="86" t="s">
        <v>145</v>
      </c>
      <c r="B2017" s="87">
        <v>136</v>
      </c>
      <c r="C2017" s="87" t="s">
        <v>153</v>
      </c>
      <c r="D2017" s="87">
        <v>0.13712009999999999</v>
      </c>
      <c r="E2017" s="87">
        <v>2.797554E-2</v>
      </c>
    </row>
    <row r="2018" spans="1:5" x14ac:dyDescent="0.25">
      <c r="A2018" s="86" t="s">
        <v>145</v>
      </c>
      <c r="B2018" s="87">
        <v>136</v>
      </c>
      <c r="C2018" s="87" t="s">
        <v>158</v>
      </c>
      <c r="D2018" s="87">
        <v>0.14299876</v>
      </c>
      <c r="E2018" s="87">
        <v>4.276025E-2</v>
      </c>
    </row>
    <row r="2019" spans="1:5" x14ac:dyDescent="0.25">
      <c r="A2019" s="86" t="s">
        <v>145</v>
      </c>
      <c r="B2019" s="87">
        <v>136</v>
      </c>
      <c r="C2019" s="87" t="s">
        <v>159</v>
      </c>
      <c r="D2019" s="87">
        <v>0.16884646</v>
      </c>
      <c r="E2019" s="87">
        <v>4.9868820000000001E-2</v>
      </c>
    </row>
    <row r="2020" spans="1:5" x14ac:dyDescent="0.25">
      <c r="A2020" s="86" t="s">
        <v>145</v>
      </c>
      <c r="B2020" s="87">
        <v>136</v>
      </c>
      <c r="C2020" s="87" t="s">
        <v>143</v>
      </c>
      <c r="D2020" s="87">
        <v>0.27983795</v>
      </c>
      <c r="E2020" s="87">
        <v>7.0193450000000004E-2</v>
      </c>
    </row>
    <row r="2021" spans="1:5" x14ac:dyDescent="0.25">
      <c r="A2021" s="86" t="s">
        <v>145</v>
      </c>
      <c r="B2021" s="87">
        <v>136</v>
      </c>
      <c r="C2021" s="87" t="s">
        <v>149</v>
      </c>
      <c r="D2021" s="87">
        <v>0.45127412</v>
      </c>
      <c r="E2021" s="87">
        <v>3.3069710000000002E-2</v>
      </c>
    </row>
    <row r="2022" spans="1:5" x14ac:dyDescent="0.25">
      <c r="A2022" s="86" t="s">
        <v>145</v>
      </c>
      <c r="B2022" s="87">
        <v>136</v>
      </c>
      <c r="C2022" s="87" t="s">
        <v>161</v>
      </c>
      <c r="D2022" s="87">
        <v>0.46569359999999999</v>
      </c>
      <c r="E2022" s="87">
        <v>4.7685470000000001E-2</v>
      </c>
    </row>
    <row r="2023" spans="1:5" x14ac:dyDescent="0.25">
      <c r="A2023" s="86" t="s">
        <v>145</v>
      </c>
      <c r="B2023" s="87">
        <v>136</v>
      </c>
      <c r="C2023" s="87" t="s">
        <v>146</v>
      </c>
      <c r="D2023" s="87">
        <v>0.49739180999999999</v>
      </c>
      <c r="E2023" s="87">
        <v>4.2625620000000003E-2</v>
      </c>
    </row>
    <row r="2024" spans="1:5" x14ac:dyDescent="0.25">
      <c r="A2024" s="86" t="s">
        <v>145</v>
      </c>
      <c r="B2024" s="87">
        <v>136</v>
      </c>
      <c r="C2024" s="87" t="s">
        <v>147</v>
      </c>
      <c r="D2024" s="87">
        <v>0.49991068</v>
      </c>
      <c r="E2024" s="87">
        <v>2.413997E-2</v>
      </c>
    </row>
    <row r="2025" spans="1:5" x14ac:dyDescent="0.25">
      <c r="A2025" s="86" t="s">
        <v>145</v>
      </c>
      <c r="B2025" s="87">
        <v>136</v>
      </c>
      <c r="C2025" s="87" t="s">
        <v>151</v>
      </c>
      <c r="D2025" s="87">
        <v>0.53964221000000001</v>
      </c>
      <c r="E2025" s="87">
        <v>5.5662139999999999E-2</v>
      </c>
    </row>
    <row r="2026" spans="1:5" x14ac:dyDescent="0.25">
      <c r="A2026" s="86" t="s">
        <v>145</v>
      </c>
      <c r="B2026" s="87">
        <v>136</v>
      </c>
      <c r="C2026" s="87" t="s">
        <v>144</v>
      </c>
      <c r="D2026" s="87">
        <v>0.60690272999999995</v>
      </c>
      <c r="E2026" s="87">
        <v>4.906083E-2</v>
      </c>
    </row>
    <row r="2027" spans="1:5" x14ac:dyDescent="0.25">
      <c r="A2027" s="86" t="s">
        <v>145</v>
      </c>
      <c r="B2027" s="87">
        <v>136</v>
      </c>
      <c r="C2027" s="87" t="s">
        <v>9</v>
      </c>
      <c r="D2027" s="87">
        <v>0.63690181999999995</v>
      </c>
      <c r="E2027" s="87">
        <v>3.5659900000000001E-2</v>
      </c>
    </row>
    <row r="2028" spans="1:5" x14ac:dyDescent="0.25">
      <c r="A2028" s="86" t="s">
        <v>145</v>
      </c>
      <c r="B2028" s="87">
        <v>136</v>
      </c>
      <c r="C2028" s="87" t="s">
        <v>148</v>
      </c>
      <c r="D2028" s="87">
        <v>0.67429271999999996</v>
      </c>
      <c r="E2028" s="87">
        <v>4.6517049999999997E-2</v>
      </c>
    </row>
    <row r="2029" spans="1:5" x14ac:dyDescent="0.25">
      <c r="A2029" s="86" t="s">
        <v>145</v>
      </c>
      <c r="B2029" s="87">
        <v>136</v>
      </c>
      <c r="C2029" s="87" t="s">
        <v>152</v>
      </c>
      <c r="D2029" s="87">
        <v>0.95374312999999999</v>
      </c>
      <c r="E2029" s="87">
        <v>2.8486419999999998E-2</v>
      </c>
    </row>
    <row r="2030" spans="1:5" x14ac:dyDescent="0.25">
      <c r="A2030" s="86" t="s">
        <v>145</v>
      </c>
      <c r="B2030" s="87">
        <v>137</v>
      </c>
      <c r="C2030" s="87" t="s">
        <v>157</v>
      </c>
      <c r="D2030" s="87">
        <v>0.61550075999999998</v>
      </c>
      <c r="E2030" s="87">
        <v>6.3854620000000001E-2</v>
      </c>
    </row>
    <row r="2031" spans="1:5" x14ac:dyDescent="0.25">
      <c r="A2031" s="86" t="s">
        <v>145</v>
      </c>
      <c r="B2031" s="87">
        <v>137</v>
      </c>
      <c r="C2031" s="87" t="s">
        <v>147</v>
      </c>
      <c r="D2031" s="87">
        <v>0.98911965000000002</v>
      </c>
      <c r="E2031" s="87">
        <v>3.3209879999999997E-2</v>
      </c>
    </row>
    <row r="2032" spans="1:5" x14ac:dyDescent="0.25">
      <c r="A2032" s="86" t="s">
        <v>145</v>
      </c>
      <c r="B2032" s="87">
        <v>137</v>
      </c>
      <c r="C2032" s="87" t="s">
        <v>153</v>
      </c>
      <c r="D2032" s="87">
        <v>1.0183295000000001</v>
      </c>
      <c r="E2032" s="87">
        <v>3.6549860000000003E-2</v>
      </c>
    </row>
    <row r="2033" spans="1:5" x14ac:dyDescent="0.25">
      <c r="A2033" s="86" t="s">
        <v>145</v>
      </c>
      <c r="B2033" s="87">
        <v>137</v>
      </c>
      <c r="C2033" s="87" t="s">
        <v>146</v>
      </c>
      <c r="D2033" s="87">
        <v>1.01909279</v>
      </c>
      <c r="E2033" s="87">
        <v>3.9546770000000002E-2</v>
      </c>
    </row>
    <row r="2034" spans="1:5" x14ac:dyDescent="0.25">
      <c r="A2034" s="86" t="s">
        <v>145</v>
      </c>
      <c r="B2034" s="87">
        <v>137</v>
      </c>
      <c r="C2034" s="87" t="s">
        <v>148</v>
      </c>
      <c r="D2034" s="87">
        <v>1.0198883700000001</v>
      </c>
      <c r="E2034" s="87">
        <v>4.5928610000000002E-2</v>
      </c>
    </row>
    <row r="2035" spans="1:5" x14ac:dyDescent="0.25">
      <c r="A2035" s="86" t="s">
        <v>145</v>
      </c>
      <c r="B2035" s="87">
        <v>137</v>
      </c>
      <c r="C2035" s="87" t="s">
        <v>160</v>
      </c>
      <c r="D2035" s="87">
        <v>1.0238823800000001</v>
      </c>
      <c r="E2035" s="87">
        <v>3.51128E-2</v>
      </c>
    </row>
    <row r="2036" spans="1:5" x14ac:dyDescent="0.25">
      <c r="A2036" s="86" t="s">
        <v>145</v>
      </c>
      <c r="B2036" s="87">
        <v>137</v>
      </c>
      <c r="C2036" s="87" t="s">
        <v>149</v>
      </c>
      <c r="D2036" s="87">
        <v>1.0524650900000001</v>
      </c>
      <c r="E2036" s="87">
        <v>3.4809529999999998E-2</v>
      </c>
    </row>
    <row r="2037" spans="1:5" x14ac:dyDescent="0.25">
      <c r="A2037" s="86" t="s">
        <v>145</v>
      </c>
      <c r="B2037" s="87">
        <v>137</v>
      </c>
      <c r="C2037" s="87" t="s">
        <v>9</v>
      </c>
      <c r="D2037" s="87">
        <v>1.06452035</v>
      </c>
      <c r="E2037" s="87">
        <v>4.2536930000000001E-2</v>
      </c>
    </row>
    <row r="2038" spans="1:5" x14ac:dyDescent="0.25">
      <c r="A2038" s="86" t="s">
        <v>145</v>
      </c>
      <c r="B2038" s="87">
        <v>137</v>
      </c>
      <c r="C2038" s="87" t="s">
        <v>159</v>
      </c>
      <c r="D2038" s="87">
        <v>1.07269736</v>
      </c>
      <c r="E2038" s="87">
        <v>5.0867549999999997E-2</v>
      </c>
    </row>
    <row r="2039" spans="1:5" x14ac:dyDescent="0.25">
      <c r="A2039" s="86" t="s">
        <v>145</v>
      </c>
      <c r="B2039" s="87">
        <v>137</v>
      </c>
      <c r="C2039" s="87" t="s">
        <v>154</v>
      </c>
      <c r="D2039" s="87">
        <v>1.0743367699999999</v>
      </c>
      <c r="E2039" s="87">
        <v>5.6530030000000002E-2</v>
      </c>
    </row>
    <row r="2040" spans="1:5" x14ac:dyDescent="0.25">
      <c r="A2040" s="86" t="s">
        <v>145</v>
      </c>
      <c r="B2040" s="87">
        <v>137</v>
      </c>
      <c r="C2040" s="87" t="s">
        <v>155</v>
      </c>
      <c r="D2040" s="87">
        <v>1.07437396</v>
      </c>
      <c r="E2040" s="87">
        <v>3.9198999999999998E-2</v>
      </c>
    </row>
    <row r="2041" spans="1:5" x14ac:dyDescent="0.25">
      <c r="A2041" s="86" t="s">
        <v>145</v>
      </c>
      <c r="B2041" s="87">
        <v>137</v>
      </c>
      <c r="C2041" s="87" t="s">
        <v>150</v>
      </c>
      <c r="D2041" s="87">
        <v>1.0782312700000001</v>
      </c>
      <c r="E2041" s="87">
        <v>4.6150379999999998E-2</v>
      </c>
    </row>
    <row r="2042" spans="1:5" x14ac:dyDescent="0.25">
      <c r="A2042" s="86" t="s">
        <v>145</v>
      </c>
      <c r="B2042" s="87">
        <v>137</v>
      </c>
      <c r="C2042" s="87" t="s">
        <v>152</v>
      </c>
      <c r="D2042" s="87">
        <v>1.0799785799999999</v>
      </c>
      <c r="E2042" s="87">
        <v>3.082141E-2</v>
      </c>
    </row>
    <row r="2043" spans="1:5" x14ac:dyDescent="0.25">
      <c r="A2043" s="86" t="s">
        <v>145</v>
      </c>
      <c r="B2043" s="87">
        <v>137</v>
      </c>
      <c r="C2043" s="87" t="s">
        <v>143</v>
      </c>
      <c r="D2043" s="87">
        <v>1.1085548199999999</v>
      </c>
      <c r="E2043" s="87">
        <v>5.470978E-2</v>
      </c>
    </row>
    <row r="2044" spans="1:5" x14ac:dyDescent="0.25">
      <c r="A2044" s="86" t="s">
        <v>145</v>
      </c>
      <c r="B2044" s="87">
        <v>137</v>
      </c>
      <c r="C2044" s="87" t="s">
        <v>151</v>
      </c>
      <c r="D2044" s="87">
        <v>1.1188138000000001</v>
      </c>
      <c r="E2044" s="87">
        <v>5.3379320000000001E-2</v>
      </c>
    </row>
    <row r="2045" spans="1:5" x14ac:dyDescent="0.25">
      <c r="A2045" s="86" t="s">
        <v>145</v>
      </c>
      <c r="B2045" s="87">
        <v>137</v>
      </c>
      <c r="C2045" s="87" t="s">
        <v>156</v>
      </c>
      <c r="D2045" s="87">
        <v>1.1191499300000001</v>
      </c>
      <c r="E2045" s="87">
        <v>3.8592269999999998E-2</v>
      </c>
    </row>
    <row r="2046" spans="1:5" x14ac:dyDescent="0.25">
      <c r="A2046" s="86" t="s">
        <v>153</v>
      </c>
      <c r="B2046" s="87">
        <v>138</v>
      </c>
      <c r="C2046" s="87" t="s">
        <v>157</v>
      </c>
      <c r="D2046" s="87">
        <v>0.22186043999999999</v>
      </c>
      <c r="E2046" s="87">
        <v>3.6962229999999999E-2</v>
      </c>
    </row>
    <row r="2047" spans="1:5" x14ac:dyDescent="0.25">
      <c r="A2047" s="86" t="s">
        <v>153</v>
      </c>
      <c r="B2047" s="87">
        <v>138</v>
      </c>
      <c r="C2047" s="87" t="s">
        <v>149</v>
      </c>
      <c r="D2047" s="87">
        <v>0.53567246999999996</v>
      </c>
      <c r="E2047" s="87">
        <v>2.934223E-2</v>
      </c>
    </row>
    <row r="2048" spans="1:5" x14ac:dyDescent="0.25">
      <c r="A2048" s="86" t="s">
        <v>153</v>
      </c>
      <c r="B2048" s="87">
        <v>138</v>
      </c>
      <c r="C2048" s="87" t="s">
        <v>150</v>
      </c>
      <c r="D2048" s="87">
        <v>0.59598446999999999</v>
      </c>
      <c r="E2048" s="87">
        <v>6.3633949999999995E-2</v>
      </c>
    </row>
    <row r="2049" spans="1:5" x14ac:dyDescent="0.25">
      <c r="A2049" s="86" t="s">
        <v>153</v>
      </c>
      <c r="B2049" s="87">
        <v>138</v>
      </c>
      <c r="C2049" s="87" t="s">
        <v>148</v>
      </c>
      <c r="D2049" s="87">
        <v>0.63857962000000001</v>
      </c>
      <c r="E2049" s="87">
        <v>4.3292589999999999E-2</v>
      </c>
    </row>
    <row r="2050" spans="1:5" x14ac:dyDescent="0.25">
      <c r="A2050" s="86" t="s">
        <v>153</v>
      </c>
      <c r="B2050" s="87">
        <v>138</v>
      </c>
      <c r="C2050" s="87" t="s">
        <v>145</v>
      </c>
      <c r="D2050" s="87">
        <v>0.72195975999999995</v>
      </c>
      <c r="E2050" s="87">
        <v>3.4498750000000002E-2</v>
      </c>
    </row>
    <row r="2051" spans="1:5" x14ac:dyDescent="0.25">
      <c r="A2051" s="86" t="s">
        <v>153</v>
      </c>
      <c r="B2051" s="87">
        <v>138</v>
      </c>
      <c r="C2051" s="87" t="s">
        <v>160</v>
      </c>
      <c r="D2051" s="87">
        <v>0.73459828000000005</v>
      </c>
      <c r="E2051" s="87">
        <v>3.1643110000000002E-2</v>
      </c>
    </row>
    <row r="2052" spans="1:5" x14ac:dyDescent="0.25">
      <c r="A2052" s="86" t="s">
        <v>153</v>
      </c>
      <c r="B2052" s="87">
        <v>138</v>
      </c>
      <c r="C2052" s="87" t="s">
        <v>144</v>
      </c>
      <c r="D2052" s="87">
        <v>0.81311743000000003</v>
      </c>
      <c r="E2052" s="87">
        <v>4.4054049999999997E-2</v>
      </c>
    </row>
    <row r="2053" spans="1:5" x14ac:dyDescent="0.25">
      <c r="A2053" s="86" t="s">
        <v>153</v>
      </c>
      <c r="B2053" s="87">
        <v>138</v>
      </c>
      <c r="C2053" s="87" t="s">
        <v>159</v>
      </c>
      <c r="D2053" s="87">
        <v>0.84110571000000001</v>
      </c>
      <c r="E2053" s="87">
        <v>4.447744E-2</v>
      </c>
    </row>
    <row r="2054" spans="1:5" x14ac:dyDescent="0.25">
      <c r="A2054" s="86" t="s">
        <v>153</v>
      </c>
      <c r="B2054" s="87">
        <v>138</v>
      </c>
      <c r="C2054" s="87" t="s">
        <v>155</v>
      </c>
      <c r="D2054" s="87">
        <v>0.85196903000000002</v>
      </c>
      <c r="E2054" s="87">
        <v>3.7252639999999997E-2</v>
      </c>
    </row>
    <row r="2055" spans="1:5" x14ac:dyDescent="0.25">
      <c r="A2055" s="86" t="s">
        <v>153</v>
      </c>
      <c r="B2055" s="87">
        <v>138</v>
      </c>
      <c r="C2055" s="87" t="s">
        <v>152</v>
      </c>
      <c r="D2055" s="87">
        <v>0.85372667999999996</v>
      </c>
      <c r="E2055" s="87">
        <v>2.1411320000000001E-2</v>
      </c>
    </row>
    <row r="2056" spans="1:5" x14ac:dyDescent="0.25">
      <c r="A2056" s="86" t="s">
        <v>153</v>
      </c>
      <c r="B2056" s="87">
        <v>138</v>
      </c>
      <c r="C2056" s="87" t="s">
        <v>158</v>
      </c>
      <c r="D2056" s="87">
        <v>0.86436047000000005</v>
      </c>
      <c r="E2056" s="87">
        <v>4.3883329999999998E-2</v>
      </c>
    </row>
    <row r="2057" spans="1:5" x14ac:dyDescent="0.25">
      <c r="A2057" s="86" t="s">
        <v>153</v>
      </c>
      <c r="B2057" s="87">
        <v>138</v>
      </c>
      <c r="C2057" s="87" t="s">
        <v>161</v>
      </c>
      <c r="D2057" s="87">
        <v>0.90158033999999998</v>
      </c>
      <c r="E2057" s="87">
        <v>3.299357E-2</v>
      </c>
    </row>
    <row r="2058" spans="1:5" x14ac:dyDescent="0.25">
      <c r="A2058" s="86" t="s">
        <v>153</v>
      </c>
      <c r="B2058" s="87">
        <v>138</v>
      </c>
      <c r="C2058" s="87" t="s">
        <v>146</v>
      </c>
      <c r="D2058" s="87">
        <v>0.90757215000000002</v>
      </c>
      <c r="E2058" s="87">
        <v>4.8491739999999998E-2</v>
      </c>
    </row>
    <row r="2059" spans="1:5" x14ac:dyDescent="0.25">
      <c r="A2059" s="86" t="s">
        <v>153</v>
      </c>
      <c r="B2059" s="87">
        <v>138</v>
      </c>
      <c r="C2059" s="87" t="s">
        <v>143</v>
      </c>
      <c r="D2059" s="87">
        <v>0.96895239</v>
      </c>
      <c r="E2059" s="87">
        <v>4.6641740000000001E-2</v>
      </c>
    </row>
    <row r="2060" spans="1:5" x14ac:dyDescent="0.25">
      <c r="A2060" s="86" t="s">
        <v>153</v>
      </c>
      <c r="B2060" s="87">
        <v>138</v>
      </c>
      <c r="C2060" s="87" t="s">
        <v>151</v>
      </c>
      <c r="D2060" s="87">
        <v>0.97669251999999995</v>
      </c>
      <c r="E2060" s="87">
        <v>4.6204839999999997E-2</v>
      </c>
    </row>
    <row r="2061" spans="1:5" x14ac:dyDescent="0.25">
      <c r="A2061" s="86" t="s">
        <v>153</v>
      </c>
      <c r="B2061" s="87">
        <v>138</v>
      </c>
      <c r="C2061" s="87" t="s">
        <v>147</v>
      </c>
      <c r="D2061" s="87">
        <v>0.97817233000000003</v>
      </c>
      <c r="E2061" s="87">
        <v>3.0682729999999998E-2</v>
      </c>
    </row>
    <row r="2062" spans="1:5" x14ac:dyDescent="0.25">
      <c r="A2062" s="86" t="s">
        <v>153</v>
      </c>
      <c r="B2062" s="87">
        <v>138</v>
      </c>
      <c r="C2062" s="87" t="s">
        <v>156</v>
      </c>
      <c r="D2062" s="87">
        <v>0.98480387999999996</v>
      </c>
      <c r="E2062" s="87">
        <v>4.752634E-2</v>
      </c>
    </row>
    <row r="2063" spans="1:5" x14ac:dyDescent="0.25">
      <c r="A2063" s="86" t="s">
        <v>153</v>
      </c>
      <c r="B2063" s="87">
        <v>138</v>
      </c>
      <c r="C2063" s="87" t="s">
        <v>9</v>
      </c>
      <c r="D2063" s="87">
        <v>1.0069616299999999</v>
      </c>
      <c r="E2063" s="87">
        <v>3.7188690000000003E-2</v>
      </c>
    </row>
    <row r="2064" spans="1:5" x14ac:dyDescent="0.25">
      <c r="A2064" s="86" t="s">
        <v>153</v>
      </c>
      <c r="B2064" s="87">
        <v>138</v>
      </c>
      <c r="C2064" s="87" t="s">
        <v>154</v>
      </c>
      <c r="D2064" s="87">
        <v>1.0457170600000001</v>
      </c>
      <c r="E2064" s="87">
        <v>4.9316819999999997E-2</v>
      </c>
    </row>
    <row r="2065" spans="1:5" x14ac:dyDescent="0.25">
      <c r="A2065" s="86" t="s">
        <v>9</v>
      </c>
      <c r="B2065" s="87">
        <v>139</v>
      </c>
      <c r="C2065" s="87" t="s">
        <v>153</v>
      </c>
      <c r="D2065" s="87">
        <v>3.5353910000000002E-2</v>
      </c>
      <c r="E2065" s="87">
        <v>3.8116270000000001E-2</v>
      </c>
    </row>
    <row r="2066" spans="1:5" x14ac:dyDescent="0.25">
      <c r="A2066" s="86" t="s">
        <v>9</v>
      </c>
      <c r="B2066" s="87">
        <v>139</v>
      </c>
      <c r="C2066" s="87" t="s">
        <v>144</v>
      </c>
      <c r="D2066" s="87">
        <v>7.2068779999999999E-2</v>
      </c>
      <c r="E2066" s="87">
        <v>0.10932298</v>
      </c>
    </row>
    <row r="2067" spans="1:5" x14ac:dyDescent="0.25">
      <c r="A2067" s="86" t="s">
        <v>9</v>
      </c>
      <c r="B2067" s="87">
        <v>139</v>
      </c>
      <c r="C2067" s="87" t="s">
        <v>157</v>
      </c>
      <c r="D2067" s="87">
        <v>8.6247679999999993E-2</v>
      </c>
      <c r="E2067" s="87">
        <v>6.3681360000000006E-2</v>
      </c>
    </row>
    <row r="2068" spans="1:5" x14ac:dyDescent="0.25">
      <c r="A2068" s="86" t="s">
        <v>9</v>
      </c>
      <c r="B2068" s="87">
        <v>139</v>
      </c>
      <c r="C2068" s="87" t="s">
        <v>151</v>
      </c>
      <c r="D2068" s="87">
        <v>0.14450998000000001</v>
      </c>
      <c r="E2068" s="87">
        <v>3.9345770000000002E-2</v>
      </c>
    </row>
    <row r="2069" spans="1:5" x14ac:dyDescent="0.25">
      <c r="A2069" s="86" t="s">
        <v>9</v>
      </c>
      <c r="B2069" s="87">
        <v>139</v>
      </c>
      <c r="C2069" s="87" t="s">
        <v>160</v>
      </c>
      <c r="D2069" s="87">
        <v>0.16161919999999999</v>
      </c>
      <c r="E2069" s="87">
        <v>4.6904439999999999E-2</v>
      </c>
    </row>
    <row r="2070" spans="1:5" x14ac:dyDescent="0.25">
      <c r="A2070" s="86" t="s">
        <v>9</v>
      </c>
      <c r="B2070" s="87">
        <v>139</v>
      </c>
      <c r="C2070" s="87" t="s">
        <v>147</v>
      </c>
      <c r="D2070" s="87">
        <v>0.51542783999999997</v>
      </c>
      <c r="E2070" s="87">
        <v>2.9894960000000002E-2</v>
      </c>
    </row>
    <row r="2071" spans="1:5" x14ac:dyDescent="0.25">
      <c r="A2071" s="86" t="s">
        <v>9</v>
      </c>
      <c r="B2071" s="87">
        <v>139</v>
      </c>
      <c r="C2071" s="87" t="s">
        <v>150</v>
      </c>
      <c r="D2071" s="87">
        <v>0.72272826999999995</v>
      </c>
      <c r="E2071" s="87">
        <v>5.8273659999999998E-2</v>
      </c>
    </row>
    <row r="2072" spans="1:5" x14ac:dyDescent="0.25">
      <c r="A2072" s="86" t="s">
        <v>9</v>
      </c>
      <c r="B2072" s="87">
        <v>139</v>
      </c>
      <c r="C2072" s="87" t="s">
        <v>155</v>
      </c>
      <c r="D2072" s="87">
        <v>0.77668797000000001</v>
      </c>
      <c r="E2072" s="87">
        <v>3.6041219999999999E-2</v>
      </c>
    </row>
    <row r="2073" spans="1:5" x14ac:dyDescent="0.25">
      <c r="A2073" s="86" t="s">
        <v>9</v>
      </c>
      <c r="B2073" s="87">
        <v>139</v>
      </c>
      <c r="C2073" s="87" t="s">
        <v>148</v>
      </c>
      <c r="D2073" s="87">
        <v>0.94031801999999998</v>
      </c>
      <c r="E2073" s="87">
        <v>4.2485790000000002E-2</v>
      </c>
    </row>
    <row r="2074" spans="1:5" x14ac:dyDescent="0.25">
      <c r="A2074" s="86" t="s">
        <v>9</v>
      </c>
      <c r="B2074" s="87">
        <v>139</v>
      </c>
      <c r="C2074" s="87" t="s">
        <v>154</v>
      </c>
      <c r="D2074" s="87">
        <v>0.95344609999999996</v>
      </c>
      <c r="E2074" s="87">
        <v>3.5503880000000002E-2</v>
      </c>
    </row>
    <row r="2075" spans="1:5" x14ac:dyDescent="0.25">
      <c r="A2075" s="86" t="s">
        <v>9</v>
      </c>
      <c r="B2075" s="87">
        <v>139</v>
      </c>
      <c r="C2075" s="87" t="s">
        <v>149</v>
      </c>
      <c r="D2075" s="87">
        <v>0.98099851000000005</v>
      </c>
      <c r="E2075" s="87">
        <v>3.5077219999999999E-2</v>
      </c>
    </row>
    <row r="2076" spans="1:5" x14ac:dyDescent="0.25">
      <c r="A2076" s="86" t="s">
        <v>9</v>
      </c>
      <c r="B2076" s="87">
        <v>139</v>
      </c>
      <c r="C2076" s="87" t="s">
        <v>161</v>
      </c>
      <c r="D2076" s="87">
        <v>0.99749211999999998</v>
      </c>
      <c r="E2076" s="87">
        <v>4.2746039999999999E-2</v>
      </c>
    </row>
    <row r="2077" spans="1:5" x14ac:dyDescent="0.25">
      <c r="A2077" s="86" t="s">
        <v>9</v>
      </c>
      <c r="B2077" s="87">
        <v>139</v>
      </c>
      <c r="C2077" s="87" t="s">
        <v>152</v>
      </c>
      <c r="D2077" s="87">
        <v>1.0065873599999999</v>
      </c>
      <c r="E2077" s="87">
        <v>2.9148319999999998E-2</v>
      </c>
    </row>
    <row r="2078" spans="1:5" x14ac:dyDescent="0.25">
      <c r="A2078" s="86" t="s">
        <v>153</v>
      </c>
      <c r="B2078" s="87">
        <v>140</v>
      </c>
      <c r="C2078" s="87" t="s">
        <v>157</v>
      </c>
      <c r="D2078" s="87">
        <v>0.17198782000000001</v>
      </c>
      <c r="E2078" s="87">
        <v>3.6185009999999997E-2</v>
      </c>
    </row>
    <row r="2079" spans="1:5" x14ac:dyDescent="0.25">
      <c r="A2079" s="86" t="s">
        <v>153</v>
      </c>
      <c r="B2079" s="87">
        <v>140</v>
      </c>
      <c r="C2079" s="87" t="s">
        <v>159</v>
      </c>
      <c r="D2079" s="87">
        <v>0.18523611000000001</v>
      </c>
      <c r="E2079" s="87">
        <v>7.3410950000000003E-2</v>
      </c>
    </row>
    <row r="2080" spans="1:5" x14ac:dyDescent="0.25">
      <c r="A2080" s="86" t="s">
        <v>153</v>
      </c>
      <c r="B2080" s="87">
        <v>140</v>
      </c>
      <c r="C2080" s="87" t="s">
        <v>145</v>
      </c>
      <c r="D2080" s="87">
        <v>0.35197555000000003</v>
      </c>
      <c r="E2080" s="87">
        <v>5.543203E-2</v>
      </c>
    </row>
    <row r="2081" spans="1:5" x14ac:dyDescent="0.25">
      <c r="A2081" s="86" t="s">
        <v>153</v>
      </c>
      <c r="B2081" s="87">
        <v>140</v>
      </c>
      <c r="C2081" s="87" t="s">
        <v>160</v>
      </c>
      <c r="D2081" s="87">
        <v>0.47088352999999999</v>
      </c>
      <c r="E2081" s="87">
        <v>4.1417500000000003E-2</v>
      </c>
    </row>
    <row r="2082" spans="1:5" x14ac:dyDescent="0.25">
      <c r="A2082" s="86" t="s">
        <v>153</v>
      </c>
      <c r="B2082" s="87">
        <v>140</v>
      </c>
      <c r="C2082" s="87" t="s">
        <v>150</v>
      </c>
      <c r="D2082" s="87">
        <v>0.61753893000000004</v>
      </c>
      <c r="E2082" s="87">
        <v>5.9025759999999997E-2</v>
      </c>
    </row>
    <row r="2083" spans="1:5" x14ac:dyDescent="0.25">
      <c r="A2083" s="86" t="s">
        <v>153</v>
      </c>
      <c r="B2083" s="87">
        <v>140</v>
      </c>
      <c r="C2083" s="87" t="s">
        <v>146</v>
      </c>
      <c r="D2083" s="87">
        <v>0.68539008000000001</v>
      </c>
      <c r="E2083" s="87">
        <v>7.1998179999999995E-2</v>
      </c>
    </row>
    <row r="2084" spans="1:5" x14ac:dyDescent="0.25">
      <c r="A2084" s="86" t="s">
        <v>153</v>
      </c>
      <c r="B2084" s="87">
        <v>140</v>
      </c>
      <c r="C2084" s="87" t="s">
        <v>147</v>
      </c>
      <c r="D2084" s="87">
        <v>0.77766634999999995</v>
      </c>
      <c r="E2084" s="87">
        <v>2.9593410000000001E-2</v>
      </c>
    </row>
    <row r="2085" spans="1:5" x14ac:dyDescent="0.25">
      <c r="A2085" s="86" t="s">
        <v>153</v>
      </c>
      <c r="B2085" s="87">
        <v>140</v>
      </c>
      <c r="C2085" s="87" t="s">
        <v>148</v>
      </c>
      <c r="D2085" s="87">
        <v>0.81802786999999999</v>
      </c>
      <c r="E2085" s="87">
        <v>5.7250160000000001E-2</v>
      </c>
    </row>
    <row r="2086" spans="1:5" x14ac:dyDescent="0.25">
      <c r="A2086" s="86" t="s">
        <v>153</v>
      </c>
      <c r="B2086" s="87">
        <v>140</v>
      </c>
      <c r="C2086" s="87" t="s">
        <v>152</v>
      </c>
      <c r="D2086" s="87">
        <v>0.82041602999999996</v>
      </c>
      <c r="E2086" s="87">
        <v>2.6881780000000001E-2</v>
      </c>
    </row>
    <row r="2087" spans="1:5" x14ac:dyDescent="0.25">
      <c r="A2087" s="86" t="s">
        <v>153</v>
      </c>
      <c r="B2087" s="87">
        <v>140</v>
      </c>
      <c r="C2087" s="87" t="s">
        <v>155</v>
      </c>
      <c r="D2087" s="87">
        <v>0.82742241000000005</v>
      </c>
      <c r="E2087" s="87">
        <v>3.7011280000000001E-2</v>
      </c>
    </row>
    <row r="2088" spans="1:5" x14ac:dyDescent="0.25">
      <c r="A2088" s="86" t="s">
        <v>153</v>
      </c>
      <c r="B2088" s="87">
        <v>140</v>
      </c>
      <c r="C2088" s="87" t="s">
        <v>9</v>
      </c>
      <c r="D2088" s="87">
        <v>0.82899257999999998</v>
      </c>
      <c r="E2088" s="87">
        <v>3.7698879999999997E-2</v>
      </c>
    </row>
    <row r="2089" spans="1:5" x14ac:dyDescent="0.25">
      <c r="A2089" s="86" t="s">
        <v>153</v>
      </c>
      <c r="B2089" s="87">
        <v>140</v>
      </c>
      <c r="C2089" s="87" t="s">
        <v>161</v>
      </c>
      <c r="D2089" s="87">
        <v>0.96100169999999996</v>
      </c>
      <c r="E2089" s="87">
        <v>4.2323909999999999E-2</v>
      </c>
    </row>
    <row r="2090" spans="1:5" x14ac:dyDescent="0.25">
      <c r="A2090" s="86" t="s">
        <v>9</v>
      </c>
      <c r="B2090" s="87">
        <v>141</v>
      </c>
      <c r="C2090" s="87" t="s">
        <v>157</v>
      </c>
      <c r="D2090" s="87">
        <v>0.15982156</v>
      </c>
      <c r="E2090" s="87">
        <v>3.05081E-2</v>
      </c>
    </row>
    <row r="2091" spans="1:5" x14ac:dyDescent="0.25">
      <c r="A2091" s="86" t="s">
        <v>9</v>
      </c>
      <c r="B2091" s="87">
        <v>141</v>
      </c>
      <c r="C2091" s="87" t="s">
        <v>160</v>
      </c>
      <c r="D2091" s="87">
        <v>0.84785454000000005</v>
      </c>
      <c r="E2091" s="87">
        <v>4.9884539999999998E-2</v>
      </c>
    </row>
    <row r="2092" spans="1:5" x14ac:dyDescent="0.25">
      <c r="A2092" s="86" t="s">
        <v>9</v>
      </c>
      <c r="B2092" s="87">
        <v>141</v>
      </c>
      <c r="C2092" s="87" t="s">
        <v>145</v>
      </c>
      <c r="D2092" s="87">
        <v>0.87671968</v>
      </c>
      <c r="E2092" s="87">
        <v>5.3087879999999997E-2</v>
      </c>
    </row>
    <row r="2093" spans="1:5" x14ac:dyDescent="0.25">
      <c r="A2093" s="86" t="s">
        <v>9</v>
      </c>
      <c r="B2093" s="87">
        <v>141</v>
      </c>
      <c r="C2093" s="87" t="s">
        <v>150</v>
      </c>
      <c r="D2093" s="87">
        <v>0.89953201000000005</v>
      </c>
      <c r="E2093" s="87">
        <v>4.217166E-2</v>
      </c>
    </row>
    <row r="2094" spans="1:5" x14ac:dyDescent="0.25">
      <c r="A2094" s="86" t="s">
        <v>9</v>
      </c>
      <c r="B2094" s="87">
        <v>141</v>
      </c>
      <c r="C2094" s="87" t="s">
        <v>148</v>
      </c>
      <c r="D2094" s="87">
        <v>0.94320113999999999</v>
      </c>
      <c r="E2094" s="87">
        <v>6.5115290000000006E-2</v>
      </c>
    </row>
    <row r="2095" spans="1:5" x14ac:dyDescent="0.25">
      <c r="A2095" s="86" t="s">
        <v>9</v>
      </c>
      <c r="B2095" s="87">
        <v>141</v>
      </c>
      <c r="C2095" s="87" t="s">
        <v>152</v>
      </c>
      <c r="D2095" s="87">
        <v>0.97523576000000001</v>
      </c>
      <c r="E2095" s="87">
        <v>3.0044330000000001E-2</v>
      </c>
    </row>
    <row r="2096" spans="1:5" x14ac:dyDescent="0.25">
      <c r="A2096" s="86" t="s">
        <v>9</v>
      </c>
      <c r="B2096" s="87">
        <v>141</v>
      </c>
      <c r="C2096" s="87" t="s">
        <v>149</v>
      </c>
      <c r="D2096" s="87">
        <v>0.99069096000000001</v>
      </c>
      <c r="E2096" s="87">
        <v>4.9917929999999999E-2</v>
      </c>
    </row>
    <row r="2097" spans="1:5" x14ac:dyDescent="0.25">
      <c r="A2097" s="86" t="s">
        <v>9</v>
      </c>
      <c r="B2097" s="87">
        <v>141</v>
      </c>
      <c r="C2097" s="87" t="s">
        <v>154</v>
      </c>
      <c r="D2097" s="87">
        <v>0.99219117000000001</v>
      </c>
      <c r="E2097" s="87">
        <v>4.2362909999999997E-2</v>
      </c>
    </row>
    <row r="2098" spans="1:5" x14ac:dyDescent="0.25">
      <c r="A2098" s="86" t="s">
        <v>9</v>
      </c>
      <c r="B2098" s="87">
        <v>141</v>
      </c>
      <c r="C2098" s="87" t="s">
        <v>147</v>
      </c>
      <c r="D2098" s="87">
        <v>0.99276847000000001</v>
      </c>
      <c r="E2098" s="87">
        <v>2.5200159999999999E-2</v>
      </c>
    </row>
    <row r="2099" spans="1:5" x14ac:dyDescent="0.25">
      <c r="A2099" s="86" t="s">
        <v>9</v>
      </c>
      <c r="B2099" s="87">
        <v>141</v>
      </c>
      <c r="C2099" s="87" t="s">
        <v>153</v>
      </c>
      <c r="D2099" s="87">
        <v>1.00234891</v>
      </c>
      <c r="E2099" s="87">
        <v>3.4893300000000002E-2</v>
      </c>
    </row>
    <row r="2100" spans="1:5" x14ac:dyDescent="0.25">
      <c r="A2100" s="86" t="s">
        <v>9</v>
      </c>
      <c r="B2100" s="87">
        <v>141</v>
      </c>
      <c r="C2100" s="87" t="s">
        <v>158</v>
      </c>
      <c r="D2100" s="87">
        <v>1.0070351799999999</v>
      </c>
      <c r="E2100" s="87">
        <v>4.1281720000000001E-2</v>
      </c>
    </row>
    <row r="2101" spans="1:5" x14ac:dyDescent="0.25">
      <c r="A2101" s="86" t="s">
        <v>9</v>
      </c>
      <c r="B2101" s="87">
        <v>141</v>
      </c>
      <c r="C2101" s="87" t="s">
        <v>159</v>
      </c>
      <c r="D2101" s="87">
        <v>1.0272690499999999</v>
      </c>
      <c r="E2101" s="87">
        <v>4.447255E-2</v>
      </c>
    </row>
    <row r="2102" spans="1:5" x14ac:dyDescent="0.25">
      <c r="A2102" s="86" t="s">
        <v>9</v>
      </c>
      <c r="B2102" s="87">
        <v>141</v>
      </c>
      <c r="C2102" s="87" t="s">
        <v>143</v>
      </c>
      <c r="D2102" s="87">
        <v>1.07412551</v>
      </c>
      <c r="E2102" s="87">
        <v>4.172617E-2</v>
      </c>
    </row>
    <row r="2103" spans="1:5" x14ac:dyDescent="0.25">
      <c r="A2103" s="86" t="s">
        <v>9</v>
      </c>
      <c r="B2103" s="87">
        <v>141</v>
      </c>
      <c r="C2103" s="87" t="s">
        <v>155</v>
      </c>
      <c r="D2103" s="87">
        <v>1.0831019200000001</v>
      </c>
      <c r="E2103" s="87">
        <v>3.568561E-2</v>
      </c>
    </row>
    <row r="2104" spans="1:5" x14ac:dyDescent="0.25">
      <c r="A2104" s="86" t="s">
        <v>9</v>
      </c>
      <c r="B2104" s="87">
        <v>141</v>
      </c>
      <c r="C2104" s="87" t="s">
        <v>146</v>
      </c>
      <c r="D2104" s="87">
        <v>1.09790622</v>
      </c>
      <c r="E2104" s="87">
        <v>4.9251059999999999E-2</v>
      </c>
    </row>
    <row r="2105" spans="1:5" x14ac:dyDescent="0.25">
      <c r="A2105" s="86" t="s">
        <v>9</v>
      </c>
      <c r="B2105" s="87">
        <v>141</v>
      </c>
      <c r="C2105" s="87" t="s">
        <v>151</v>
      </c>
      <c r="D2105" s="87">
        <v>1.10898501</v>
      </c>
      <c r="E2105" s="87">
        <v>3.8750890000000003E-2</v>
      </c>
    </row>
    <row r="2106" spans="1:5" x14ac:dyDescent="0.25">
      <c r="A2106" s="86" t="s">
        <v>9</v>
      </c>
      <c r="B2106" s="87">
        <v>141</v>
      </c>
      <c r="C2106" s="87" t="s">
        <v>161</v>
      </c>
      <c r="D2106" s="87">
        <v>1.1165888100000001</v>
      </c>
      <c r="E2106" s="87">
        <v>4.9633549999999999E-2</v>
      </c>
    </row>
    <row r="2107" spans="1:5" x14ac:dyDescent="0.25">
      <c r="A2107" s="86" t="s">
        <v>160</v>
      </c>
      <c r="B2107" s="87">
        <v>142</v>
      </c>
      <c r="C2107" s="87" t="s">
        <v>150</v>
      </c>
      <c r="D2107" s="87">
        <v>1.916897E-2</v>
      </c>
      <c r="E2107" s="87">
        <v>6.3023190000000007E-2</v>
      </c>
    </row>
    <row r="2108" spans="1:5" x14ac:dyDescent="0.25">
      <c r="A2108" s="86" t="s">
        <v>160</v>
      </c>
      <c r="B2108" s="87">
        <v>142</v>
      </c>
      <c r="C2108" s="87" t="s">
        <v>156</v>
      </c>
      <c r="D2108" s="87">
        <v>6.5863270000000002E-2</v>
      </c>
      <c r="E2108" s="87">
        <v>4.9042809999999999E-2</v>
      </c>
    </row>
    <row r="2109" spans="1:5" x14ac:dyDescent="0.25">
      <c r="A2109" s="86" t="s">
        <v>160</v>
      </c>
      <c r="B2109" s="87">
        <v>142</v>
      </c>
      <c r="C2109" s="87" t="s">
        <v>144</v>
      </c>
      <c r="D2109" s="87">
        <v>8.1082029999999999E-2</v>
      </c>
      <c r="E2109" s="87">
        <v>5.5880470000000002E-2</v>
      </c>
    </row>
    <row r="2110" spans="1:5" x14ac:dyDescent="0.25">
      <c r="A2110" s="86" t="s">
        <v>160</v>
      </c>
      <c r="B2110" s="87">
        <v>142</v>
      </c>
      <c r="C2110" s="87" t="s">
        <v>149</v>
      </c>
      <c r="D2110" s="87">
        <v>0.10211994000000001</v>
      </c>
      <c r="E2110" s="87">
        <v>3.4074819999999999E-2</v>
      </c>
    </row>
    <row r="2111" spans="1:5" x14ac:dyDescent="0.25">
      <c r="A2111" s="86" t="s">
        <v>160</v>
      </c>
      <c r="B2111" s="87">
        <v>142</v>
      </c>
      <c r="C2111" s="87" t="s">
        <v>145</v>
      </c>
      <c r="D2111" s="87">
        <v>0.11078344</v>
      </c>
      <c r="E2111" s="87">
        <v>6.0530590000000002E-2</v>
      </c>
    </row>
    <row r="2112" spans="1:5" x14ac:dyDescent="0.25">
      <c r="A2112" s="86" t="s">
        <v>160</v>
      </c>
      <c r="B2112" s="87">
        <v>142</v>
      </c>
      <c r="C2112" s="87" t="s">
        <v>155</v>
      </c>
      <c r="D2112" s="87">
        <v>0.11082042</v>
      </c>
      <c r="E2112" s="87">
        <v>3.2727020000000002E-2</v>
      </c>
    </row>
    <row r="2113" spans="1:5" x14ac:dyDescent="0.25">
      <c r="A2113" s="86" t="s">
        <v>160</v>
      </c>
      <c r="B2113" s="87">
        <v>142</v>
      </c>
      <c r="C2113" s="87" t="s">
        <v>159</v>
      </c>
      <c r="D2113" s="87">
        <v>0.13016722</v>
      </c>
      <c r="E2113" s="87">
        <v>4.9800410000000003E-2</v>
      </c>
    </row>
    <row r="2114" spans="1:5" x14ac:dyDescent="0.25">
      <c r="A2114" s="86" t="s">
        <v>160</v>
      </c>
      <c r="B2114" s="87">
        <v>142</v>
      </c>
      <c r="C2114" s="87" t="s">
        <v>148</v>
      </c>
      <c r="D2114" s="87">
        <v>0.13170815</v>
      </c>
      <c r="E2114" s="87">
        <v>3.5558970000000002E-2</v>
      </c>
    </row>
    <row r="2115" spans="1:5" x14ac:dyDescent="0.25">
      <c r="A2115" s="86" t="s">
        <v>160</v>
      </c>
      <c r="B2115" s="87">
        <v>142</v>
      </c>
      <c r="C2115" s="87" t="s">
        <v>152</v>
      </c>
      <c r="D2115" s="87">
        <v>0.13694084000000001</v>
      </c>
      <c r="E2115" s="87">
        <v>4.3092270000000002E-2</v>
      </c>
    </row>
    <row r="2116" spans="1:5" x14ac:dyDescent="0.25">
      <c r="A2116" s="86" t="s">
        <v>160</v>
      </c>
      <c r="B2116" s="87">
        <v>142</v>
      </c>
      <c r="C2116" s="87" t="s">
        <v>153</v>
      </c>
      <c r="D2116" s="87">
        <v>0.14197043000000001</v>
      </c>
      <c r="E2116" s="87">
        <v>2.8735400000000001E-2</v>
      </c>
    </row>
    <row r="2117" spans="1:5" x14ac:dyDescent="0.25">
      <c r="A2117" s="86" t="s">
        <v>160</v>
      </c>
      <c r="B2117" s="87">
        <v>142</v>
      </c>
      <c r="C2117" s="87" t="s">
        <v>157</v>
      </c>
      <c r="D2117" s="87">
        <v>0.14778575999999999</v>
      </c>
      <c r="E2117" s="87">
        <v>4.8945509999999998E-2</v>
      </c>
    </row>
    <row r="2118" spans="1:5" x14ac:dyDescent="0.25">
      <c r="A2118" s="86" t="s">
        <v>160</v>
      </c>
      <c r="B2118" s="87">
        <v>142</v>
      </c>
      <c r="C2118" s="87" t="s">
        <v>143</v>
      </c>
      <c r="D2118" s="87">
        <v>0.15032472999999999</v>
      </c>
      <c r="E2118" s="87">
        <v>5.1533389999999998E-2</v>
      </c>
    </row>
    <row r="2119" spans="1:5" x14ac:dyDescent="0.25">
      <c r="A2119" s="86" t="s">
        <v>160</v>
      </c>
      <c r="B2119" s="87">
        <v>142</v>
      </c>
      <c r="C2119" s="87" t="s">
        <v>161</v>
      </c>
      <c r="D2119" s="87">
        <v>0.15111989000000001</v>
      </c>
      <c r="E2119" s="87">
        <v>4.3125669999999998E-2</v>
      </c>
    </row>
    <row r="2120" spans="1:5" x14ac:dyDescent="0.25">
      <c r="A2120" s="86" t="s">
        <v>160</v>
      </c>
      <c r="B2120" s="87">
        <v>142</v>
      </c>
      <c r="C2120" s="87" t="s">
        <v>147</v>
      </c>
      <c r="D2120" s="87">
        <v>0.15478297999999999</v>
      </c>
      <c r="E2120" s="87">
        <v>2.7439419999999999E-2</v>
      </c>
    </row>
    <row r="2121" spans="1:5" x14ac:dyDescent="0.25">
      <c r="A2121" s="86" t="s">
        <v>160</v>
      </c>
      <c r="B2121" s="87">
        <v>142</v>
      </c>
      <c r="C2121" s="87" t="s">
        <v>9</v>
      </c>
      <c r="D2121" s="87">
        <v>0.17797905999999999</v>
      </c>
      <c r="E2121" s="87">
        <v>3.009156E-2</v>
      </c>
    </row>
    <row r="2122" spans="1:5" x14ac:dyDescent="0.25">
      <c r="A2122" s="86" t="s">
        <v>160</v>
      </c>
      <c r="B2122" s="87">
        <v>142</v>
      </c>
      <c r="C2122" s="87" t="s">
        <v>154</v>
      </c>
      <c r="D2122" s="87">
        <v>0.18740793</v>
      </c>
      <c r="E2122" s="87">
        <v>4.9730919999999998E-2</v>
      </c>
    </row>
    <row r="2123" spans="1:5" x14ac:dyDescent="0.25">
      <c r="A2123" s="86" t="s">
        <v>160</v>
      </c>
      <c r="B2123" s="87">
        <v>142</v>
      </c>
      <c r="C2123" s="87" t="s">
        <v>146</v>
      </c>
      <c r="D2123" s="87">
        <v>0.22481456999999999</v>
      </c>
      <c r="E2123" s="87">
        <v>5.6136720000000001E-2</v>
      </c>
    </row>
    <row r="2124" spans="1:5" x14ac:dyDescent="0.25">
      <c r="A2124" s="86" t="s">
        <v>143</v>
      </c>
      <c r="B2124" s="87">
        <v>143</v>
      </c>
      <c r="C2124" s="87" t="s">
        <v>157</v>
      </c>
      <c r="D2124" s="87">
        <v>0.14678261000000001</v>
      </c>
      <c r="E2124" s="87">
        <v>4.8362660000000002E-2</v>
      </c>
    </row>
    <row r="2125" spans="1:5" x14ac:dyDescent="0.25">
      <c r="A2125" s="86" t="s">
        <v>143</v>
      </c>
      <c r="B2125" s="87">
        <v>143</v>
      </c>
      <c r="C2125" s="87" t="s">
        <v>148</v>
      </c>
      <c r="D2125" s="87">
        <v>0.38641481999999999</v>
      </c>
      <c r="E2125" s="87">
        <v>6.3991619999999999E-2</v>
      </c>
    </row>
    <row r="2126" spans="1:5" x14ac:dyDescent="0.25">
      <c r="A2126" s="86" t="s">
        <v>143</v>
      </c>
      <c r="B2126" s="87">
        <v>143</v>
      </c>
      <c r="C2126" s="87" t="s">
        <v>144</v>
      </c>
      <c r="D2126" s="87">
        <v>0.42486426999999999</v>
      </c>
      <c r="E2126" s="87">
        <v>4.767188E-2</v>
      </c>
    </row>
    <row r="2127" spans="1:5" x14ac:dyDescent="0.25">
      <c r="A2127" s="86" t="s">
        <v>143</v>
      </c>
      <c r="B2127" s="87">
        <v>143</v>
      </c>
      <c r="C2127" s="87" t="s">
        <v>149</v>
      </c>
      <c r="D2127" s="87">
        <v>0.43736127000000002</v>
      </c>
      <c r="E2127" s="87">
        <v>4.5127800000000003E-2</v>
      </c>
    </row>
    <row r="2128" spans="1:5" x14ac:dyDescent="0.25">
      <c r="A2128" s="86" t="s">
        <v>143</v>
      </c>
      <c r="B2128" s="87">
        <v>143</v>
      </c>
      <c r="C2128" s="87" t="s">
        <v>155</v>
      </c>
      <c r="D2128" s="87">
        <v>0.47025013999999998</v>
      </c>
      <c r="E2128" s="87">
        <v>3.2118939999999999E-2</v>
      </c>
    </row>
    <row r="2129" spans="1:5" x14ac:dyDescent="0.25">
      <c r="A2129" s="86" t="s">
        <v>143</v>
      </c>
      <c r="B2129" s="87">
        <v>143</v>
      </c>
      <c r="C2129" s="87" t="s">
        <v>152</v>
      </c>
      <c r="D2129" s="87">
        <v>0.52779732000000001</v>
      </c>
      <c r="E2129" s="87">
        <v>2.7017780000000002E-2</v>
      </c>
    </row>
    <row r="2130" spans="1:5" x14ac:dyDescent="0.25">
      <c r="A2130" s="86" t="s">
        <v>143</v>
      </c>
      <c r="B2130" s="87">
        <v>143</v>
      </c>
      <c r="C2130" s="87" t="s">
        <v>160</v>
      </c>
      <c r="D2130" s="87">
        <v>0.55723701999999997</v>
      </c>
      <c r="E2130" s="87">
        <v>3.2144699999999998E-2</v>
      </c>
    </row>
    <row r="2131" spans="1:5" x14ac:dyDescent="0.25">
      <c r="A2131" s="86" t="s">
        <v>143</v>
      </c>
      <c r="B2131" s="87">
        <v>143</v>
      </c>
      <c r="C2131" s="87" t="s">
        <v>153</v>
      </c>
      <c r="D2131" s="87">
        <v>0.59905701</v>
      </c>
      <c r="E2131" s="87">
        <v>3.4194990000000001E-2</v>
      </c>
    </row>
    <row r="2132" spans="1:5" x14ac:dyDescent="0.25">
      <c r="A2132" s="86" t="s">
        <v>143</v>
      </c>
      <c r="B2132" s="87">
        <v>143</v>
      </c>
      <c r="C2132" s="87" t="s">
        <v>150</v>
      </c>
      <c r="D2132" s="87">
        <v>0.64262498999999995</v>
      </c>
      <c r="E2132" s="87">
        <v>5.1115439999999998E-2</v>
      </c>
    </row>
    <row r="2133" spans="1:5" x14ac:dyDescent="0.25">
      <c r="A2133" s="86" t="s">
        <v>143</v>
      </c>
      <c r="B2133" s="87">
        <v>143</v>
      </c>
      <c r="C2133" s="87" t="s">
        <v>154</v>
      </c>
      <c r="D2133" s="87">
        <v>0.64589854000000002</v>
      </c>
      <c r="E2133" s="87">
        <v>4.7467839999999997E-2</v>
      </c>
    </row>
    <row r="2134" spans="1:5" x14ac:dyDescent="0.25">
      <c r="A2134" s="86" t="s">
        <v>143</v>
      </c>
      <c r="B2134" s="87">
        <v>143</v>
      </c>
      <c r="C2134" s="87" t="s">
        <v>161</v>
      </c>
      <c r="D2134" s="87">
        <v>0.77009072999999995</v>
      </c>
      <c r="E2134" s="87">
        <v>3.8556239999999999E-2</v>
      </c>
    </row>
    <row r="2135" spans="1:5" x14ac:dyDescent="0.25">
      <c r="A2135" s="86" t="s">
        <v>143</v>
      </c>
      <c r="B2135" s="87">
        <v>143</v>
      </c>
      <c r="C2135" s="87" t="s">
        <v>151</v>
      </c>
      <c r="D2135" s="87">
        <v>0.83414675999999999</v>
      </c>
      <c r="E2135" s="87">
        <v>6.4786499999999997E-2</v>
      </c>
    </row>
    <row r="2136" spans="1:5" x14ac:dyDescent="0.25">
      <c r="A2136" s="86" t="s">
        <v>143</v>
      </c>
      <c r="B2136" s="87">
        <v>143</v>
      </c>
      <c r="C2136" s="87" t="s">
        <v>145</v>
      </c>
      <c r="D2136" s="87">
        <v>0.85922856000000003</v>
      </c>
      <c r="E2136" s="87">
        <v>5.5271319999999999E-2</v>
      </c>
    </row>
    <row r="2137" spans="1:5" x14ac:dyDescent="0.25">
      <c r="A2137" s="86" t="s">
        <v>143</v>
      </c>
      <c r="B2137" s="87">
        <v>143</v>
      </c>
      <c r="C2137" s="87" t="s">
        <v>156</v>
      </c>
      <c r="D2137" s="87">
        <v>0.88454600999999999</v>
      </c>
      <c r="E2137" s="87">
        <v>4.2683499999999999E-2</v>
      </c>
    </row>
    <row r="2138" spans="1:5" x14ac:dyDescent="0.25">
      <c r="A2138" s="86" t="s">
        <v>143</v>
      </c>
      <c r="B2138" s="87">
        <v>143</v>
      </c>
      <c r="C2138" s="87" t="s">
        <v>147</v>
      </c>
      <c r="D2138" s="87">
        <v>0.88859259000000002</v>
      </c>
      <c r="E2138" s="87">
        <v>3.3622020000000002E-2</v>
      </c>
    </row>
    <row r="2139" spans="1:5" x14ac:dyDescent="0.25">
      <c r="A2139" s="86" t="s">
        <v>143</v>
      </c>
      <c r="B2139" s="87">
        <v>143</v>
      </c>
      <c r="C2139" s="87" t="s">
        <v>146</v>
      </c>
      <c r="D2139" s="87">
        <v>0.89312020999999997</v>
      </c>
      <c r="E2139" s="87">
        <v>5.349669E-2</v>
      </c>
    </row>
    <row r="2140" spans="1:5" x14ac:dyDescent="0.25">
      <c r="A2140" s="86" t="s">
        <v>143</v>
      </c>
      <c r="B2140" s="87">
        <v>143</v>
      </c>
      <c r="C2140" s="87" t="s">
        <v>9</v>
      </c>
      <c r="D2140" s="87">
        <v>0.90254239999999997</v>
      </c>
      <c r="E2140" s="87">
        <v>4.0212329999999998E-2</v>
      </c>
    </row>
    <row r="2141" spans="1:5" x14ac:dyDescent="0.25">
      <c r="A2141" s="86" t="s">
        <v>143</v>
      </c>
      <c r="B2141" s="87">
        <v>143</v>
      </c>
      <c r="C2141" s="87" t="s">
        <v>158</v>
      </c>
      <c r="D2141" s="87">
        <v>0.95992107000000004</v>
      </c>
      <c r="E2141" s="87">
        <v>4.4111039999999997E-2</v>
      </c>
    </row>
    <row r="2142" spans="1:5" x14ac:dyDescent="0.25">
      <c r="A2142" s="86" t="s">
        <v>143</v>
      </c>
      <c r="B2142" s="87">
        <v>143</v>
      </c>
      <c r="C2142" s="87" t="s">
        <v>159</v>
      </c>
      <c r="D2142" s="87">
        <v>1.09012508</v>
      </c>
      <c r="E2142" s="87">
        <v>4.3325290000000002E-2</v>
      </c>
    </row>
    <row r="2143" spans="1:5" x14ac:dyDescent="0.25">
      <c r="A2143" s="86" t="s">
        <v>9</v>
      </c>
      <c r="B2143" s="87">
        <v>144</v>
      </c>
      <c r="C2143" s="87" t="s">
        <v>159</v>
      </c>
      <c r="D2143" s="87">
        <v>5.7678809999999997E-2</v>
      </c>
      <c r="E2143" s="87">
        <v>5.7540130000000002E-2</v>
      </c>
    </row>
    <row r="2144" spans="1:5" x14ac:dyDescent="0.25">
      <c r="A2144" s="86" t="s">
        <v>9</v>
      </c>
      <c r="B2144" s="87">
        <v>144</v>
      </c>
      <c r="C2144" s="87" t="s">
        <v>150</v>
      </c>
      <c r="D2144" s="87">
        <v>7.7584490000000006E-2</v>
      </c>
      <c r="E2144" s="87">
        <v>5.0141869999999998E-2</v>
      </c>
    </row>
    <row r="2145" spans="1:5" x14ac:dyDescent="0.25">
      <c r="A2145" s="86" t="s">
        <v>9</v>
      </c>
      <c r="B2145" s="87">
        <v>144</v>
      </c>
      <c r="C2145" s="87" t="s">
        <v>153</v>
      </c>
      <c r="D2145" s="87">
        <v>8.6948650000000002E-2</v>
      </c>
      <c r="E2145" s="87">
        <v>2.434422E-2</v>
      </c>
    </row>
    <row r="2146" spans="1:5" x14ac:dyDescent="0.25">
      <c r="A2146" s="86" t="s">
        <v>9</v>
      </c>
      <c r="B2146" s="87">
        <v>144</v>
      </c>
      <c r="C2146" s="87" t="s">
        <v>145</v>
      </c>
      <c r="D2146" s="87">
        <v>0.11556563</v>
      </c>
      <c r="E2146" s="87">
        <v>5.3113010000000002E-2</v>
      </c>
    </row>
    <row r="2147" spans="1:5" x14ac:dyDescent="0.25">
      <c r="A2147" s="86" t="s">
        <v>9</v>
      </c>
      <c r="B2147" s="87">
        <v>144</v>
      </c>
      <c r="C2147" s="87" t="s">
        <v>155</v>
      </c>
      <c r="D2147" s="87">
        <v>0.11806134</v>
      </c>
      <c r="E2147" s="87">
        <v>3.7215390000000001E-2</v>
      </c>
    </row>
    <row r="2148" spans="1:5" x14ac:dyDescent="0.25">
      <c r="A2148" s="86" t="s">
        <v>9</v>
      </c>
      <c r="B2148" s="87">
        <v>144</v>
      </c>
      <c r="C2148" s="87" t="s">
        <v>154</v>
      </c>
      <c r="D2148" s="87">
        <v>0.1188956</v>
      </c>
      <c r="E2148" s="87">
        <v>4.1375519999999999E-2</v>
      </c>
    </row>
    <row r="2149" spans="1:5" x14ac:dyDescent="0.25">
      <c r="A2149" s="86" t="s">
        <v>9</v>
      </c>
      <c r="B2149" s="87">
        <v>144</v>
      </c>
      <c r="C2149" s="87" t="s">
        <v>149</v>
      </c>
      <c r="D2149" s="87">
        <v>0.1393171</v>
      </c>
      <c r="E2149" s="87">
        <v>6.5378710000000007E-2</v>
      </c>
    </row>
    <row r="2150" spans="1:5" x14ac:dyDescent="0.25">
      <c r="A2150" s="86" t="s">
        <v>9</v>
      </c>
      <c r="B2150" s="87">
        <v>144</v>
      </c>
      <c r="C2150" s="87" t="s">
        <v>152</v>
      </c>
      <c r="D2150" s="87">
        <v>0.15225021</v>
      </c>
      <c r="E2150" s="87">
        <v>3.3463859999999998E-2</v>
      </c>
    </row>
    <row r="2151" spans="1:5" x14ac:dyDescent="0.25">
      <c r="A2151" s="86" t="s">
        <v>9</v>
      </c>
      <c r="B2151" s="87">
        <v>144</v>
      </c>
      <c r="C2151" s="87" t="s">
        <v>158</v>
      </c>
      <c r="D2151" s="87">
        <v>0.15261846000000001</v>
      </c>
      <c r="E2151" s="87">
        <v>4.5094820000000001E-2</v>
      </c>
    </row>
    <row r="2152" spans="1:5" x14ac:dyDescent="0.25">
      <c r="A2152" s="86" t="s">
        <v>9</v>
      </c>
      <c r="B2152" s="87">
        <v>144</v>
      </c>
      <c r="C2152" s="87" t="s">
        <v>147</v>
      </c>
      <c r="D2152" s="87">
        <v>0.17693744</v>
      </c>
      <c r="E2152" s="87">
        <v>2.7863840000000001E-2</v>
      </c>
    </row>
    <row r="2153" spans="1:5" x14ac:dyDescent="0.25">
      <c r="A2153" s="86" t="s">
        <v>9</v>
      </c>
      <c r="B2153" s="87">
        <v>144</v>
      </c>
      <c r="C2153" s="87" t="s">
        <v>143</v>
      </c>
      <c r="D2153" s="87">
        <v>0.17883479999999999</v>
      </c>
      <c r="E2153" s="87">
        <v>4.5280760000000003E-2</v>
      </c>
    </row>
    <row r="2154" spans="1:5" x14ac:dyDescent="0.25">
      <c r="A2154" s="86" t="s">
        <v>9</v>
      </c>
      <c r="B2154" s="87">
        <v>144</v>
      </c>
      <c r="C2154" s="87" t="s">
        <v>146</v>
      </c>
      <c r="D2154" s="87">
        <v>0.21006089</v>
      </c>
      <c r="E2154" s="87">
        <v>6.708095E-2</v>
      </c>
    </row>
    <row r="2155" spans="1:5" x14ac:dyDescent="0.25">
      <c r="A2155" s="86" t="s">
        <v>9</v>
      </c>
      <c r="B2155" s="87">
        <v>144</v>
      </c>
      <c r="C2155" s="87" t="s">
        <v>144</v>
      </c>
      <c r="D2155" s="87">
        <v>0.48837065000000002</v>
      </c>
      <c r="E2155" s="87">
        <v>4.878934E-2</v>
      </c>
    </row>
    <row r="2156" spans="1:5" x14ac:dyDescent="0.25">
      <c r="A2156" s="86" t="s">
        <v>9</v>
      </c>
      <c r="B2156" s="87">
        <v>144</v>
      </c>
      <c r="C2156" s="87" t="s">
        <v>161</v>
      </c>
      <c r="D2156" s="87">
        <v>0.69693360999999998</v>
      </c>
      <c r="E2156" s="87">
        <v>4.662678E-2</v>
      </c>
    </row>
    <row r="2157" spans="1:5" x14ac:dyDescent="0.25">
      <c r="A2157" s="86" t="s">
        <v>9</v>
      </c>
      <c r="B2157" s="87">
        <v>144</v>
      </c>
      <c r="C2157" s="87" t="s">
        <v>157</v>
      </c>
      <c r="D2157" s="87">
        <v>0.81859106000000004</v>
      </c>
      <c r="E2157" s="87">
        <v>2.913688E-2</v>
      </c>
    </row>
    <row r="2158" spans="1:5" x14ac:dyDescent="0.25">
      <c r="A2158" s="86" t="s">
        <v>9</v>
      </c>
      <c r="B2158" s="87">
        <v>144</v>
      </c>
      <c r="C2158" s="87" t="s">
        <v>160</v>
      </c>
      <c r="D2158" s="87">
        <v>0.84857311999999996</v>
      </c>
      <c r="E2158" s="87">
        <v>4.8320979999999999E-2</v>
      </c>
    </row>
    <row r="2159" spans="1:5" x14ac:dyDescent="0.25">
      <c r="A2159" s="86" t="s">
        <v>9</v>
      </c>
      <c r="B2159" s="87">
        <v>145</v>
      </c>
      <c r="C2159" s="87" t="s">
        <v>158</v>
      </c>
      <c r="D2159" s="87">
        <v>9.6848459999999997E-2</v>
      </c>
      <c r="E2159" s="87">
        <v>5.9010989999999999E-2</v>
      </c>
    </row>
    <row r="2160" spans="1:5" x14ac:dyDescent="0.25">
      <c r="A2160" s="86" t="s">
        <v>9</v>
      </c>
      <c r="B2160" s="87">
        <v>145</v>
      </c>
      <c r="C2160" s="87" t="s">
        <v>152</v>
      </c>
      <c r="D2160" s="87">
        <v>0.11998979999999999</v>
      </c>
      <c r="E2160" s="87">
        <v>3.4719689999999997E-2</v>
      </c>
    </row>
    <row r="2161" spans="1:5" x14ac:dyDescent="0.25">
      <c r="A2161" s="86" t="s">
        <v>9</v>
      </c>
      <c r="B2161" s="87">
        <v>145</v>
      </c>
      <c r="C2161" s="87" t="s">
        <v>155</v>
      </c>
      <c r="D2161" s="87">
        <v>0.16436387</v>
      </c>
      <c r="E2161" s="87">
        <v>4.987287E-2</v>
      </c>
    </row>
    <row r="2162" spans="1:5" x14ac:dyDescent="0.25">
      <c r="A2162" s="86" t="s">
        <v>9</v>
      </c>
      <c r="B2162" s="87">
        <v>145</v>
      </c>
      <c r="C2162" s="87" t="s">
        <v>150</v>
      </c>
      <c r="D2162" s="87">
        <v>0.21107502</v>
      </c>
      <c r="E2162" s="87">
        <v>5.2547000000000003E-2</v>
      </c>
    </row>
    <row r="2163" spans="1:5" x14ac:dyDescent="0.25">
      <c r="A2163" s="86" t="s">
        <v>9</v>
      </c>
      <c r="B2163" s="87">
        <v>145</v>
      </c>
      <c r="C2163" s="87" t="s">
        <v>149</v>
      </c>
      <c r="D2163" s="87">
        <v>0.25042461999999999</v>
      </c>
      <c r="E2163" s="87">
        <v>5.6441440000000002E-2</v>
      </c>
    </row>
    <row r="2164" spans="1:5" x14ac:dyDescent="0.25">
      <c r="A2164" s="86" t="s">
        <v>9</v>
      </c>
      <c r="B2164" s="87">
        <v>145</v>
      </c>
      <c r="C2164" s="87" t="s">
        <v>153</v>
      </c>
      <c r="D2164" s="87">
        <v>0.26138021</v>
      </c>
      <c r="E2164" s="87">
        <v>4.3869209999999999E-2</v>
      </c>
    </row>
    <row r="2165" spans="1:5" x14ac:dyDescent="0.25">
      <c r="A2165" s="86" t="s">
        <v>9</v>
      </c>
      <c r="B2165" s="87">
        <v>145</v>
      </c>
      <c r="C2165" s="87" t="s">
        <v>157</v>
      </c>
      <c r="D2165" s="87">
        <v>0.26636057000000002</v>
      </c>
      <c r="E2165" s="87">
        <v>3.507619E-2</v>
      </c>
    </row>
    <row r="2166" spans="1:5" x14ac:dyDescent="0.25">
      <c r="A2166" s="86" t="s">
        <v>9</v>
      </c>
      <c r="B2166" s="87">
        <v>145</v>
      </c>
      <c r="C2166" s="87" t="s">
        <v>154</v>
      </c>
      <c r="D2166" s="87">
        <v>0.39644889999999999</v>
      </c>
      <c r="E2166" s="87">
        <v>5.9431049999999999E-2</v>
      </c>
    </row>
    <row r="2167" spans="1:5" x14ac:dyDescent="0.25">
      <c r="A2167" s="86" t="s">
        <v>9</v>
      </c>
      <c r="B2167" s="87">
        <v>145</v>
      </c>
      <c r="C2167" s="87" t="s">
        <v>145</v>
      </c>
      <c r="D2167" s="87">
        <v>0.46531392999999999</v>
      </c>
      <c r="E2167" s="87">
        <v>5.9695749999999999E-2</v>
      </c>
    </row>
    <row r="2168" spans="1:5" x14ac:dyDescent="0.25">
      <c r="A2168" s="86" t="s">
        <v>9</v>
      </c>
      <c r="B2168" s="87">
        <v>145</v>
      </c>
      <c r="C2168" s="87" t="s">
        <v>146</v>
      </c>
      <c r="D2168" s="87">
        <v>0.50390634000000001</v>
      </c>
      <c r="E2168" s="87">
        <v>5.4163259999999998E-2</v>
      </c>
    </row>
    <row r="2169" spans="1:5" x14ac:dyDescent="0.25">
      <c r="A2169" s="86" t="s">
        <v>9</v>
      </c>
      <c r="B2169" s="87">
        <v>145</v>
      </c>
      <c r="C2169" s="87" t="s">
        <v>161</v>
      </c>
      <c r="D2169" s="87">
        <v>0.55473742999999998</v>
      </c>
      <c r="E2169" s="87">
        <v>6.0915610000000002E-2</v>
      </c>
    </row>
    <row r="2170" spans="1:5" x14ac:dyDescent="0.25">
      <c r="A2170" s="86" t="s">
        <v>9</v>
      </c>
      <c r="B2170" s="87">
        <v>145</v>
      </c>
      <c r="C2170" s="87" t="s">
        <v>144</v>
      </c>
      <c r="D2170" s="87">
        <v>0.57734958000000003</v>
      </c>
      <c r="E2170" s="87">
        <v>4.3993440000000002E-2</v>
      </c>
    </row>
    <row r="2171" spans="1:5" x14ac:dyDescent="0.25">
      <c r="A2171" s="86" t="s">
        <v>9</v>
      </c>
      <c r="B2171" s="87">
        <v>145</v>
      </c>
      <c r="C2171" s="87" t="s">
        <v>159</v>
      </c>
      <c r="D2171" s="87">
        <v>0.59053794999999998</v>
      </c>
      <c r="E2171" s="87">
        <v>5.1305490000000002E-2</v>
      </c>
    </row>
    <row r="2172" spans="1:5" x14ac:dyDescent="0.25">
      <c r="A2172" s="86" t="s">
        <v>9</v>
      </c>
      <c r="B2172" s="87">
        <v>145</v>
      </c>
      <c r="C2172" s="87" t="s">
        <v>151</v>
      </c>
      <c r="D2172" s="87">
        <v>0.75665872999999995</v>
      </c>
      <c r="E2172" s="87">
        <v>4.7376649999999999E-2</v>
      </c>
    </row>
    <row r="2173" spans="1:5" x14ac:dyDescent="0.25">
      <c r="A2173" s="86" t="s">
        <v>9</v>
      </c>
      <c r="B2173" s="87">
        <v>145</v>
      </c>
      <c r="C2173" s="87" t="s">
        <v>147</v>
      </c>
      <c r="D2173" s="87">
        <v>0.97746944000000002</v>
      </c>
      <c r="E2173" s="87">
        <v>4.5817379999999998E-2</v>
      </c>
    </row>
    <row r="2174" spans="1:5" x14ac:dyDescent="0.25">
      <c r="A2174" s="86" t="s">
        <v>158</v>
      </c>
      <c r="B2174" s="87">
        <v>146</v>
      </c>
      <c r="C2174" s="87" t="s">
        <v>152</v>
      </c>
      <c r="D2174" s="87">
        <v>0.21714994000000001</v>
      </c>
      <c r="E2174" s="87">
        <v>3.7430360000000003E-2</v>
      </c>
    </row>
    <row r="2175" spans="1:5" x14ac:dyDescent="0.25">
      <c r="A2175" s="86" t="s">
        <v>158</v>
      </c>
      <c r="B2175" s="87">
        <v>146</v>
      </c>
      <c r="C2175" s="87" t="s">
        <v>153</v>
      </c>
      <c r="D2175" s="87">
        <v>0.76445976999999998</v>
      </c>
      <c r="E2175" s="87">
        <v>2.6215800000000001E-2</v>
      </c>
    </row>
    <row r="2176" spans="1:5" x14ac:dyDescent="0.25">
      <c r="A2176" s="86" t="s">
        <v>158</v>
      </c>
      <c r="B2176" s="87">
        <v>146</v>
      </c>
      <c r="C2176" s="87" t="s">
        <v>149</v>
      </c>
      <c r="D2176" s="87">
        <v>0.79909834000000002</v>
      </c>
      <c r="E2176" s="87">
        <v>3.0714390000000001E-2</v>
      </c>
    </row>
    <row r="2177" spans="1:5" x14ac:dyDescent="0.25">
      <c r="A2177" s="86" t="s">
        <v>158</v>
      </c>
      <c r="B2177" s="87">
        <v>146</v>
      </c>
      <c r="C2177" s="87" t="s">
        <v>154</v>
      </c>
      <c r="D2177" s="87">
        <v>0.81166864999999999</v>
      </c>
      <c r="E2177" s="87">
        <v>3.5557720000000001E-2</v>
      </c>
    </row>
    <row r="2178" spans="1:5" x14ac:dyDescent="0.25">
      <c r="A2178" s="86" t="s">
        <v>158</v>
      </c>
      <c r="B2178" s="87">
        <v>146</v>
      </c>
      <c r="C2178" s="87" t="s">
        <v>9</v>
      </c>
      <c r="D2178" s="87">
        <v>0.81337232000000004</v>
      </c>
      <c r="E2178" s="87">
        <v>3.4014700000000002E-2</v>
      </c>
    </row>
    <row r="2179" spans="1:5" x14ac:dyDescent="0.25">
      <c r="A2179" s="86" t="s">
        <v>158</v>
      </c>
      <c r="B2179" s="87">
        <v>146</v>
      </c>
      <c r="C2179" s="87" t="s">
        <v>160</v>
      </c>
      <c r="D2179" s="87">
        <v>0.81608851999999998</v>
      </c>
      <c r="E2179" s="87">
        <v>3.5966480000000002E-2</v>
      </c>
    </row>
    <row r="2180" spans="1:5" x14ac:dyDescent="0.25">
      <c r="A2180" s="86" t="s">
        <v>158</v>
      </c>
      <c r="B2180" s="87">
        <v>146</v>
      </c>
      <c r="C2180" s="87" t="s">
        <v>147</v>
      </c>
      <c r="D2180" s="87">
        <v>0.88181169000000004</v>
      </c>
      <c r="E2180" s="87">
        <v>4.4957980000000002E-2</v>
      </c>
    </row>
    <row r="2181" spans="1:5" x14ac:dyDescent="0.25">
      <c r="A2181" s="86" t="s">
        <v>158</v>
      </c>
      <c r="B2181" s="87">
        <v>146</v>
      </c>
      <c r="C2181" s="87" t="s">
        <v>155</v>
      </c>
      <c r="D2181" s="87">
        <v>0.95118035999999995</v>
      </c>
      <c r="E2181" s="87">
        <v>4.7389340000000002E-2</v>
      </c>
    </row>
    <row r="2182" spans="1:5" x14ac:dyDescent="0.25">
      <c r="A2182" s="86" t="s">
        <v>158</v>
      </c>
      <c r="B2182" s="87">
        <v>146</v>
      </c>
      <c r="C2182" s="87" t="s">
        <v>157</v>
      </c>
      <c r="D2182" s="87">
        <v>0.96211791000000002</v>
      </c>
      <c r="E2182" s="87">
        <v>4.1233699999999998E-2</v>
      </c>
    </row>
    <row r="2183" spans="1:5" x14ac:dyDescent="0.25">
      <c r="A2183" s="86" t="s">
        <v>158</v>
      </c>
      <c r="B2183" s="87">
        <v>146</v>
      </c>
      <c r="C2183" s="87" t="s">
        <v>156</v>
      </c>
      <c r="D2183" s="87">
        <v>0.99980442999999997</v>
      </c>
      <c r="E2183" s="87">
        <v>5.718181E-2</v>
      </c>
    </row>
    <row r="2184" spans="1:5" x14ac:dyDescent="0.25">
      <c r="A2184" s="86" t="s">
        <v>158</v>
      </c>
      <c r="B2184" s="87">
        <v>146</v>
      </c>
      <c r="C2184" s="87" t="s">
        <v>151</v>
      </c>
      <c r="D2184" s="87">
        <v>1.01626141</v>
      </c>
      <c r="E2184" s="87">
        <v>3.9481019999999999E-2</v>
      </c>
    </row>
    <row r="2185" spans="1:5" x14ac:dyDescent="0.25">
      <c r="A2185" s="86" t="s">
        <v>158</v>
      </c>
      <c r="B2185" s="87">
        <v>146</v>
      </c>
      <c r="C2185" s="87" t="s">
        <v>159</v>
      </c>
      <c r="D2185" s="87">
        <v>1.04910462</v>
      </c>
      <c r="E2185" s="87">
        <v>5.1614109999999998E-2</v>
      </c>
    </row>
    <row r="2186" spans="1:5" x14ac:dyDescent="0.25">
      <c r="A2186" s="86" t="s">
        <v>150</v>
      </c>
      <c r="B2186" s="87">
        <v>147</v>
      </c>
      <c r="C2186" s="87" t="s">
        <v>151</v>
      </c>
      <c r="D2186" s="87">
        <v>3.2178159999999997E-2</v>
      </c>
      <c r="E2186" s="87">
        <v>6.1069199999999997E-2</v>
      </c>
    </row>
    <row r="2187" spans="1:5" x14ac:dyDescent="0.25">
      <c r="A2187" s="86" t="s">
        <v>150</v>
      </c>
      <c r="B2187" s="87">
        <v>147</v>
      </c>
      <c r="C2187" s="87" t="s">
        <v>159</v>
      </c>
      <c r="D2187" s="87">
        <v>6.8033860000000002E-2</v>
      </c>
      <c r="E2187" s="87">
        <v>5.7789149999999997E-2</v>
      </c>
    </row>
    <row r="2188" spans="1:5" x14ac:dyDescent="0.25">
      <c r="A2188" s="86" t="s">
        <v>150</v>
      </c>
      <c r="B2188" s="87">
        <v>147</v>
      </c>
      <c r="C2188" s="87" t="s">
        <v>153</v>
      </c>
      <c r="D2188" s="87">
        <v>7.6011599999999999E-2</v>
      </c>
      <c r="E2188" s="87">
        <v>4.0072469999999999E-2</v>
      </c>
    </row>
    <row r="2189" spans="1:5" x14ac:dyDescent="0.25">
      <c r="A2189" s="86" t="s">
        <v>150</v>
      </c>
      <c r="B2189" s="87">
        <v>147</v>
      </c>
      <c r="C2189" s="87" t="s">
        <v>158</v>
      </c>
      <c r="D2189" s="87">
        <v>8.8239049999999999E-2</v>
      </c>
      <c r="E2189" s="87">
        <v>6.5986390000000006E-2</v>
      </c>
    </row>
    <row r="2190" spans="1:5" x14ac:dyDescent="0.25">
      <c r="A2190" s="86" t="s">
        <v>150</v>
      </c>
      <c r="B2190" s="87">
        <v>147</v>
      </c>
      <c r="C2190" s="87" t="s">
        <v>157</v>
      </c>
      <c r="D2190" s="87">
        <v>9.2715569999999997E-2</v>
      </c>
      <c r="E2190" s="87">
        <v>4.7563979999999999E-2</v>
      </c>
    </row>
    <row r="2191" spans="1:5" x14ac:dyDescent="0.25">
      <c r="A2191" s="86" t="s">
        <v>150</v>
      </c>
      <c r="B2191" s="87">
        <v>147</v>
      </c>
      <c r="C2191" s="87" t="s">
        <v>160</v>
      </c>
      <c r="D2191" s="87">
        <v>9.3016520000000005E-2</v>
      </c>
      <c r="E2191" s="87">
        <v>4.2114239999999997E-2</v>
      </c>
    </row>
    <row r="2192" spans="1:5" x14ac:dyDescent="0.25">
      <c r="A2192" s="86" t="s">
        <v>150</v>
      </c>
      <c r="B2192" s="87">
        <v>147</v>
      </c>
      <c r="C2192" s="87" t="s">
        <v>147</v>
      </c>
      <c r="D2192" s="87">
        <v>0.10105098</v>
      </c>
      <c r="E2192" s="87">
        <v>3.7388230000000001E-2</v>
      </c>
    </row>
    <row r="2193" spans="1:5" x14ac:dyDescent="0.25">
      <c r="A2193" s="86" t="s">
        <v>150</v>
      </c>
      <c r="B2193" s="87">
        <v>147</v>
      </c>
      <c r="C2193" s="87" t="s">
        <v>145</v>
      </c>
      <c r="D2193" s="87">
        <v>0.10623197</v>
      </c>
      <c r="E2193" s="87">
        <v>5.3894009999999999E-2</v>
      </c>
    </row>
    <row r="2194" spans="1:5" x14ac:dyDescent="0.25">
      <c r="A2194" s="86" t="s">
        <v>150</v>
      </c>
      <c r="B2194" s="87">
        <v>147</v>
      </c>
      <c r="C2194" s="87" t="s">
        <v>9</v>
      </c>
      <c r="D2194" s="87">
        <v>0.13518019000000001</v>
      </c>
      <c r="E2194" s="87">
        <v>4.9363039999999997E-2</v>
      </c>
    </row>
    <row r="2195" spans="1:5" x14ac:dyDescent="0.25">
      <c r="A2195" s="86" t="s">
        <v>150</v>
      </c>
      <c r="B2195" s="87">
        <v>147</v>
      </c>
      <c r="C2195" s="87" t="s">
        <v>161</v>
      </c>
      <c r="D2195" s="87">
        <v>0.17093502999999999</v>
      </c>
      <c r="E2195" s="87">
        <v>6.5248920000000002E-2</v>
      </c>
    </row>
    <row r="2196" spans="1:5" x14ac:dyDescent="0.25">
      <c r="A2196" s="86" t="s">
        <v>150</v>
      </c>
      <c r="B2196" s="87">
        <v>147</v>
      </c>
      <c r="C2196" s="87" t="s">
        <v>149</v>
      </c>
      <c r="D2196" s="87">
        <v>0.19726953</v>
      </c>
      <c r="E2196" s="87">
        <v>4.6623980000000002E-2</v>
      </c>
    </row>
    <row r="2197" spans="1:5" x14ac:dyDescent="0.25">
      <c r="A2197" s="86" t="s">
        <v>150</v>
      </c>
      <c r="B2197" s="87">
        <v>147</v>
      </c>
      <c r="C2197" s="87" t="s">
        <v>155</v>
      </c>
      <c r="D2197" s="87">
        <v>0.22685906</v>
      </c>
      <c r="E2197" s="87">
        <v>5.8155659999999998E-2</v>
      </c>
    </row>
    <row r="2198" spans="1:5" x14ac:dyDescent="0.25">
      <c r="A2198" s="86" t="s">
        <v>150</v>
      </c>
      <c r="B2198" s="87">
        <v>147</v>
      </c>
      <c r="C2198" s="87" t="s">
        <v>148</v>
      </c>
      <c r="D2198" s="87">
        <v>0.60806676999999998</v>
      </c>
      <c r="E2198" s="87">
        <v>5.7708570000000001E-2</v>
      </c>
    </row>
    <row r="2199" spans="1:5" x14ac:dyDescent="0.25">
      <c r="A2199" s="86" t="s">
        <v>150</v>
      </c>
      <c r="B2199" s="87">
        <v>147</v>
      </c>
      <c r="C2199" s="87" t="s">
        <v>152</v>
      </c>
      <c r="D2199" s="87">
        <v>0.94988466000000005</v>
      </c>
      <c r="E2199" s="87">
        <v>2.8487829999999999E-2</v>
      </c>
    </row>
    <row r="2200" spans="1:5" x14ac:dyDescent="0.25">
      <c r="A2200" s="86" t="s">
        <v>150</v>
      </c>
      <c r="B2200" s="87">
        <v>147</v>
      </c>
      <c r="C2200" s="87" t="s">
        <v>154</v>
      </c>
      <c r="D2200" s="87">
        <v>0.96755053000000002</v>
      </c>
      <c r="E2200" s="87">
        <v>4.561436E-2</v>
      </c>
    </row>
    <row r="2201" spans="1:5" x14ac:dyDescent="0.25">
      <c r="A2201" s="86" t="s">
        <v>161</v>
      </c>
      <c r="B2201" s="87">
        <v>148</v>
      </c>
      <c r="C2201" s="87" t="s">
        <v>156</v>
      </c>
      <c r="D2201" s="87">
        <v>3.6379469999999997E-2</v>
      </c>
      <c r="E2201" s="87">
        <v>5.8014879999999998E-2</v>
      </c>
    </row>
    <row r="2202" spans="1:5" x14ac:dyDescent="0.25">
      <c r="A2202" s="86" t="s">
        <v>161</v>
      </c>
      <c r="B2202" s="87">
        <v>148</v>
      </c>
      <c r="C2202" s="87" t="s">
        <v>153</v>
      </c>
      <c r="D2202" s="87">
        <v>8.8312710000000003E-2</v>
      </c>
      <c r="E2202" s="87">
        <v>4.0542370000000001E-2</v>
      </c>
    </row>
    <row r="2203" spans="1:5" x14ac:dyDescent="0.25">
      <c r="A2203" s="86" t="s">
        <v>161</v>
      </c>
      <c r="B2203" s="87">
        <v>148</v>
      </c>
      <c r="C2203" s="87" t="s">
        <v>157</v>
      </c>
      <c r="D2203" s="87">
        <v>0.13048572</v>
      </c>
      <c r="E2203" s="87">
        <v>4.7760829999999997E-2</v>
      </c>
    </row>
    <row r="2204" spans="1:5" x14ac:dyDescent="0.25">
      <c r="A2204" s="86" t="s">
        <v>161</v>
      </c>
      <c r="B2204" s="87">
        <v>148</v>
      </c>
      <c r="C2204" s="87" t="s">
        <v>146</v>
      </c>
      <c r="D2204" s="87">
        <v>0.14096296</v>
      </c>
      <c r="E2204" s="87">
        <v>6.3583009999999995E-2</v>
      </c>
    </row>
    <row r="2205" spans="1:5" x14ac:dyDescent="0.25">
      <c r="A2205" s="86" t="s">
        <v>161</v>
      </c>
      <c r="B2205" s="87">
        <v>148</v>
      </c>
      <c r="C2205" s="87" t="s">
        <v>150</v>
      </c>
      <c r="D2205" s="87">
        <v>0.14917238999999999</v>
      </c>
      <c r="E2205" s="87">
        <v>5.1334619999999997E-2</v>
      </c>
    </row>
    <row r="2206" spans="1:5" x14ac:dyDescent="0.25">
      <c r="A2206" s="86" t="s">
        <v>161</v>
      </c>
      <c r="B2206" s="87">
        <v>148</v>
      </c>
      <c r="C2206" s="87" t="s">
        <v>159</v>
      </c>
      <c r="D2206" s="87">
        <v>0.19637157</v>
      </c>
      <c r="E2206" s="87">
        <v>5.9767519999999998E-2</v>
      </c>
    </row>
    <row r="2207" spans="1:5" x14ac:dyDescent="0.25">
      <c r="A2207" s="86" t="s">
        <v>161</v>
      </c>
      <c r="B2207" s="87">
        <v>148</v>
      </c>
      <c r="C2207" s="87" t="s">
        <v>145</v>
      </c>
      <c r="D2207" s="87">
        <v>0.21828892</v>
      </c>
      <c r="E2207" s="87">
        <v>4.9678020000000003E-2</v>
      </c>
    </row>
    <row r="2208" spans="1:5" x14ac:dyDescent="0.25">
      <c r="A2208" s="86" t="s">
        <v>161</v>
      </c>
      <c r="B2208" s="87">
        <v>148</v>
      </c>
      <c r="C2208" s="87" t="s">
        <v>147</v>
      </c>
      <c r="D2208" s="87">
        <v>0.36845529999999999</v>
      </c>
      <c r="E2208" s="87">
        <v>3.352989E-2</v>
      </c>
    </row>
    <row r="2209" spans="1:5" x14ac:dyDescent="0.25">
      <c r="A2209" s="86" t="s">
        <v>161</v>
      </c>
      <c r="B2209" s="87">
        <v>148</v>
      </c>
      <c r="C2209" s="87" t="s">
        <v>152</v>
      </c>
      <c r="D2209" s="87">
        <v>0.72724126</v>
      </c>
      <c r="E2209" s="87">
        <v>3.2187920000000002E-2</v>
      </c>
    </row>
    <row r="2210" spans="1:5" x14ac:dyDescent="0.25">
      <c r="A2210" s="86" t="s">
        <v>161</v>
      </c>
      <c r="B2210" s="87">
        <v>148</v>
      </c>
      <c r="C2210" s="87" t="s">
        <v>155</v>
      </c>
      <c r="D2210" s="87">
        <v>0.81109215000000001</v>
      </c>
      <c r="E2210" s="87">
        <v>4.0128120000000003E-2</v>
      </c>
    </row>
    <row r="2211" spans="1:5" x14ac:dyDescent="0.25">
      <c r="A2211" s="86" t="s">
        <v>161</v>
      </c>
      <c r="B2211" s="87">
        <v>148</v>
      </c>
      <c r="C2211" s="87" t="s">
        <v>154</v>
      </c>
      <c r="D2211" s="87">
        <v>0.85394778999999998</v>
      </c>
      <c r="E2211" s="87">
        <v>4.3019849999999998E-2</v>
      </c>
    </row>
    <row r="2212" spans="1:5" x14ac:dyDescent="0.25">
      <c r="A2212" s="86" t="s">
        <v>161</v>
      </c>
      <c r="B2212" s="87">
        <v>148</v>
      </c>
      <c r="C2212" s="87" t="s">
        <v>149</v>
      </c>
      <c r="D2212" s="87">
        <v>1.00854976</v>
      </c>
      <c r="E2212" s="87">
        <v>4.5536380000000001E-2</v>
      </c>
    </row>
    <row r="2213" spans="1:5" x14ac:dyDescent="0.25">
      <c r="A2213" s="86" t="s">
        <v>9</v>
      </c>
      <c r="B2213" s="87">
        <v>149</v>
      </c>
      <c r="C2213" s="87" t="s">
        <v>148</v>
      </c>
      <c r="D2213" s="87">
        <v>6.4299339999999996E-2</v>
      </c>
      <c r="E2213" s="87">
        <v>6.252924E-2</v>
      </c>
    </row>
    <row r="2214" spans="1:5" x14ac:dyDescent="0.25">
      <c r="A2214" s="86" t="s">
        <v>9</v>
      </c>
      <c r="B2214" s="87">
        <v>149</v>
      </c>
      <c r="C2214" s="87" t="s">
        <v>161</v>
      </c>
      <c r="D2214" s="87">
        <v>7.7985180000000001E-2</v>
      </c>
      <c r="E2214" s="87">
        <v>5.0400790000000001E-2</v>
      </c>
    </row>
    <row r="2215" spans="1:5" x14ac:dyDescent="0.25">
      <c r="A2215" s="86" t="s">
        <v>9</v>
      </c>
      <c r="B2215" s="87">
        <v>149</v>
      </c>
      <c r="C2215" s="87" t="s">
        <v>149</v>
      </c>
      <c r="D2215" s="87">
        <v>7.9284590000000002E-2</v>
      </c>
      <c r="E2215" s="87">
        <v>4.550535E-2</v>
      </c>
    </row>
    <row r="2216" spans="1:5" x14ac:dyDescent="0.25">
      <c r="A2216" s="86" t="s">
        <v>9</v>
      </c>
      <c r="B2216" s="87">
        <v>149</v>
      </c>
      <c r="C2216" s="87" t="s">
        <v>152</v>
      </c>
      <c r="D2216" s="87">
        <v>0.10433481</v>
      </c>
      <c r="E2216" s="87">
        <v>3.736859E-2</v>
      </c>
    </row>
    <row r="2217" spans="1:5" x14ac:dyDescent="0.25">
      <c r="A2217" s="86" t="s">
        <v>9</v>
      </c>
      <c r="B2217" s="87">
        <v>149</v>
      </c>
      <c r="C2217" s="87" t="s">
        <v>157</v>
      </c>
      <c r="D2217" s="87">
        <v>0.10884383</v>
      </c>
      <c r="E2217" s="87">
        <v>4.2113089999999999E-2</v>
      </c>
    </row>
    <row r="2218" spans="1:5" x14ac:dyDescent="0.25">
      <c r="A2218" s="86" t="s">
        <v>9</v>
      </c>
      <c r="B2218" s="87">
        <v>149</v>
      </c>
      <c r="C2218" s="87" t="s">
        <v>150</v>
      </c>
      <c r="D2218" s="87">
        <v>0.1128685</v>
      </c>
      <c r="E2218" s="87">
        <v>4.5811770000000002E-2</v>
      </c>
    </row>
    <row r="2219" spans="1:5" x14ac:dyDescent="0.25">
      <c r="A2219" s="86" t="s">
        <v>9</v>
      </c>
      <c r="B2219" s="87">
        <v>149</v>
      </c>
      <c r="C2219" s="87" t="s">
        <v>159</v>
      </c>
      <c r="D2219" s="87">
        <v>0.11733888000000001</v>
      </c>
      <c r="E2219" s="87">
        <v>5.7263719999999997E-2</v>
      </c>
    </row>
    <row r="2220" spans="1:5" x14ac:dyDescent="0.25">
      <c r="A2220" s="86" t="s">
        <v>9</v>
      </c>
      <c r="B2220" s="87">
        <v>149</v>
      </c>
      <c r="C2220" s="87" t="s">
        <v>155</v>
      </c>
      <c r="D2220" s="87">
        <v>0.12385475999999999</v>
      </c>
      <c r="E2220" s="87">
        <v>5.2460100000000003E-2</v>
      </c>
    </row>
    <row r="2221" spans="1:5" x14ac:dyDescent="0.25">
      <c r="A2221" s="86" t="s">
        <v>9</v>
      </c>
      <c r="B2221" s="87">
        <v>149</v>
      </c>
      <c r="C2221" s="87" t="s">
        <v>153</v>
      </c>
      <c r="D2221" s="87">
        <v>0.18150400999999999</v>
      </c>
      <c r="E2221" s="87">
        <v>4.1595220000000002E-2</v>
      </c>
    </row>
    <row r="2222" spans="1:5" x14ac:dyDescent="0.25">
      <c r="A2222" s="86" t="s">
        <v>9</v>
      </c>
      <c r="B2222" s="87">
        <v>149</v>
      </c>
      <c r="C2222" s="87" t="s">
        <v>147</v>
      </c>
      <c r="D2222" s="87">
        <v>0.18577479999999999</v>
      </c>
      <c r="E2222" s="87">
        <v>3.3351329999999998E-2</v>
      </c>
    </row>
    <row r="2223" spans="1:5" x14ac:dyDescent="0.25">
      <c r="A2223" s="86" t="s">
        <v>152</v>
      </c>
      <c r="B2223" s="87">
        <v>150</v>
      </c>
      <c r="C2223" s="87" t="s">
        <v>146</v>
      </c>
      <c r="D2223" s="87">
        <v>2.8541500000000001E-2</v>
      </c>
      <c r="E2223" s="87">
        <v>5.713174E-2</v>
      </c>
    </row>
    <row r="2224" spans="1:5" x14ac:dyDescent="0.25">
      <c r="A2224" s="86" t="s">
        <v>152</v>
      </c>
      <c r="B2224" s="87">
        <v>150</v>
      </c>
      <c r="C2224" s="87" t="s">
        <v>161</v>
      </c>
      <c r="D2224" s="87">
        <v>7.2396470000000004E-2</v>
      </c>
      <c r="E2224" s="87">
        <v>5.2745529999999999E-2</v>
      </c>
    </row>
    <row r="2225" spans="1:5" x14ac:dyDescent="0.25">
      <c r="A2225" s="86" t="s">
        <v>152</v>
      </c>
      <c r="B2225" s="87">
        <v>150</v>
      </c>
      <c r="C2225" s="87" t="s">
        <v>148</v>
      </c>
      <c r="D2225" s="87">
        <v>8.0106540000000004E-2</v>
      </c>
      <c r="E2225" s="87">
        <v>4.4413559999999998E-2</v>
      </c>
    </row>
    <row r="2226" spans="1:5" x14ac:dyDescent="0.25">
      <c r="A2226" s="86" t="s">
        <v>152</v>
      </c>
      <c r="B2226" s="87">
        <v>150</v>
      </c>
      <c r="C2226" s="87" t="s">
        <v>144</v>
      </c>
      <c r="D2226" s="87">
        <v>9.4915390000000002E-2</v>
      </c>
      <c r="E2226" s="87">
        <v>4.071222E-2</v>
      </c>
    </row>
    <row r="2227" spans="1:5" x14ac:dyDescent="0.25">
      <c r="A2227" s="86" t="s">
        <v>152</v>
      </c>
      <c r="B2227" s="87">
        <v>150</v>
      </c>
      <c r="C2227" s="87" t="s">
        <v>155</v>
      </c>
      <c r="D2227" s="87">
        <v>9.6649520000000003E-2</v>
      </c>
      <c r="E2227" s="87">
        <v>3.3239560000000001E-2</v>
      </c>
    </row>
    <row r="2228" spans="1:5" x14ac:dyDescent="0.25">
      <c r="A2228" s="86" t="s">
        <v>152</v>
      </c>
      <c r="B2228" s="87">
        <v>150</v>
      </c>
      <c r="C2228" s="87" t="s">
        <v>158</v>
      </c>
      <c r="D2228" s="87">
        <v>9.9116940000000001E-2</v>
      </c>
      <c r="E2228" s="87">
        <v>5.2328979999999997E-2</v>
      </c>
    </row>
    <row r="2229" spans="1:5" x14ac:dyDescent="0.25">
      <c r="A2229" s="86" t="s">
        <v>152</v>
      </c>
      <c r="B2229" s="87">
        <v>150</v>
      </c>
      <c r="C2229" s="87" t="s">
        <v>160</v>
      </c>
      <c r="D2229" s="87">
        <v>0.1124588</v>
      </c>
      <c r="E2229" s="87">
        <v>5.5357160000000002E-2</v>
      </c>
    </row>
    <row r="2230" spans="1:5" x14ac:dyDescent="0.25">
      <c r="A2230" s="86" t="s">
        <v>152</v>
      </c>
      <c r="B2230" s="87">
        <v>150</v>
      </c>
      <c r="C2230" s="87" t="s">
        <v>9</v>
      </c>
      <c r="D2230" s="87">
        <v>0.11370311</v>
      </c>
      <c r="E2230" s="87">
        <v>4.2967520000000002E-2</v>
      </c>
    </row>
    <row r="2231" spans="1:5" x14ac:dyDescent="0.25">
      <c r="A2231" s="86" t="s">
        <v>152</v>
      </c>
      <c r="B2231" s="87">
        <v>150</v>
      </c>
      <c r="C2231" s="87" t="s">
        <v>143</v>
      </c>
      <c r="D2231" s="87">
        <v>0.12145996000000001</v>
      </c>
      <c r="E2231" s="87">
        <v>5.7886050000000001E-2</v>
      </c>
    </row>
    <row r="2232" spans="1:5" x14ac:dyDescent="0.25">
      <c r="A2232" s="86" t="s">
        <v>152</v>
      </c>
      <c r="B2232" s="87">
        <v>150</v>
      </c>
      <c r="C2232" s="87" t="s">
        <v>149</v>
      </c>
      <c r="D2232" s="87">
        <v>0.15803175</v>
      </c>
      <c r="E2232" s="87">
        <v>4.9227519999999997E-2</v>
      </c>
    </row>
    <row r="2233" spans="1:5" x14ac:dyDescent="0.25">
      <c r="A2233" s="86" t="s">
        <v>152</v>
      </c>
      <c r="B2233" s="87">
        <v>150</v>
      </c>
      <c r="C2233" s="87" t="s">
        <v>153</v>
      </c>
      <c r="D2233" s="87">
        <v>0.1716723</v>
      </c>
      <c r="E2233" s="87">
        <v>4.1775529999999998E-2</v>
      </c>
    </row>
    <row r="2234" spans="1:5" x14ac:dyDescent="0.25">
      <c r="A2234" s="86" t="s">
        <v>152</v>
      </c>
      <c r="B2234" s="87">
        <v>150</v>
      </c>
      <c r="C2234" s="87" t="s">
        <v>145</v>
      </c>
      <c r="D2234" s="87">
        <v>0.22404293</v>
      </c>
      <c r="E2234" s="87">
        <v>5.2866700000000003E-2</v>
      </c>
    </row>
    <row r="2235" spans="1:5" x14ac:dyDescent="0.25">
      <c r="A2235" s="86" t="s">
        <v>152</v>
      </c>
      <c r="B2235" s="87">
        <v>150</v>
      </c>
      <c r="C2235" s="87" t="s">
        <v>147</v>
      </c>
      <c r="D2235" s="87">
        <v>0.30339126</v>
      </c>
      <c r="E2235" s="87">
        <v>7.2477349999999996E-2</v>
      </c>
    </row>
    <row r="2236" spans="1:5" x14ac:dyDescent="0.25">
      <c r="A2236" s="86" t="s">
        <v>152</v>
      </c>
      <c r="B2236" s="87">
        <v>150</v>
      </c>
      <c r="C2236" s="87" t="s">
        <v>154</v>
      </c>
      <c r="D2236" s="87">
        <v>0.51468919000000002</v>
      </c>
      <c r="E2236" s="87">
        <v>5.0578360000000003E-2</v>
      </c>
    </row>
    <row r="2237" spans="1:5" x14ac:dyDescent="0.25">
      <c r="A2237" s="86" t="s">
        <v>148</v>
      </c>
      <c r="B2237" s="87">
        <v>151</v>
      </c>
      <c r="C2237" s="87" t="s">
        <v>150</v>
      </c>
      <c r="D2237" s="87">
        <v>-7.0993600000000004E-2</v>
      </c>
      <c r="E2237" s="87">
        <v>8.7488819999999995E-2</v>
      </c>
    </row>
    <row r="2238" spans="1:5" x14ac:dyDescent="0.25">
      <c r="A2238" s="86" t="s">
        <v>148</v>
      </c>
      <c r="B2238" s="87">
        <v>151</v>
      </c>
      <c r="C2238" s="87" t="s">
        <v>143</v>
      </c>
      <c r="D2238" s="87">
        <v>-4.9577400000000001E-2</v>
      </c>
      <c r="E2238" s="87">
        <v>8.7465660000000001E-2</v>
      </c>
    </row>
    <row r="2239" spans="1:5" x14ac:dyDescent="0.25">
      <c r="A2239" s="86" t="s">
        <v>148</v>
      </c>
      <c r="B2239" s="87">
        <v>151</v>
      </c>
      <c r="C2239" s="87" t="s">
        <v>157</v>
      </c>
      <c r="D2239" s="87">
        <v>-2.2171300000000001E-2</v>
      </c>
      <c r="E2239" s="87">
        <v>0.119724</v>
      </c>
    </row>
    <row r="2240" spans="1:5" x14ac:dyDescent="0.25">
      <c r="A2240" s="86" t="s">
        <v>148</v>
      </c>
      <c r="B2240" s="87">
        <v>151</v>
      </c>
      <c r="C2240" s="87" t="s">
        <v>153</v>
      </c>
      <c r="D2240" s="87">
        <v>7.2616159999999999E-2</v>
      </c>
      <c r="E2240" s="87">
        <v>7.4613280000000004E-2</v>
      </c>
    </row>
    <row r="2241" spans="1:5" x14ac:dyDescent="0.25">
      <c r="A2241" s="86" t="s">
        <v>148</v>
      </c>
      <c r="B2241" s="87">
        <v>151</v>
      </c>
      <c r="C2241" s="87" t="s">
        <v>145</v>
      </c>
      <c r="D2241" s="87">
        <v>9.7521689999999994E-2</v>
      </c>
      <c r="E2241" s="87">
        <v>9.3434729999999994E-2</v>
      </c>
    </row>
    <row r="2242" spans="1:5" x14ac:dyDescent="0.25">
      <c r="A2242" s="86" t="s">
        <v>148</v>
      </c>
      <c r="B2242" s="87">
        <v>151</v>
      </c>
      <c r="C2242" s="87" t="s">
        <v>160</v>
      </c>
      <c r="D2242" s="87">
        <v>0.10084208</v>
      </c>
      <c r="E2242" s="87">
        <v>6.7145789999999997E-2</v>
      </c>
    </row>
    <row r="2243" spans="1:5" x14ac:dyDescent="0.25">
      <c r="A2243" s="86" t="s">
        <v>148</v>
      </c>
      <c r="B2243" s="87">
        <v>151</v>
      </c>
      <c r="C2243" s="87" t="s">
        <v>147</v>
      </c>
      <c r="D2243" s="87">
        <v>0.11049885</v>
      </c>
      <c r="E2243" s="87">
        <v>9.8475019999999996E-2</v>
      </c>
    </row>
    <row r="2244" spans="1:5" x14ac:dyDescent="0.25">
      <c r="A2244" s="86" t="s">
        <v>148</v>
      </c>
      <c r="B2244" s="87">
        <v>151</v>
      </c>
      <c r="C2244" s="87" t="s">
        <v>151</v>
      </c>
      <c r="D2244" s="87">
        <v>0.11106675000000001</v>
      </c>
      <c r="E2244" s="87">
        <v>5.1951619999999997E-2</v>
      </c>
    </row>
    <row r="2245" spans="1:5" x14ac:dyDescent="0.25">
      <c r="A2245" s="86" t="s">
        <v>148</v>
      </c>
      <c r="B2245" s="87">
        <v>151</v>
      </c>
      <c r="C2245" s="87" t="s">
        <v>156</v>
      </c>
      <c r="D2245" s="87">
        <v>0.12334334</v>
      </c>
      <c r="E2245" s="87">
        <v>6.5087549999999994E-2</v>
      </c>
    </row>
    <row r="2246" spans="1:5" x14ac:dyDescent="0.25">
      <c r="A2246" s="86" t="s">
        <v>148</v>
      </c>
      <c r="B2246" s="87">
        <v>151</v>
      </c>
      <c r="C2246" s="87" t="s">
        <v>158</v>
      </c>
      <c r="D2246" s="87">
        <v>0.12390684</v>
      </c>
      <c r="E2246" s="87">
        <v>7.3525859999999998E-2</v>
      </c>
    </row>
    <row r="2247" spans="1:5" x14ac:dyDescent="0.25">
      <c r="A2247" s="86" t="s">
        <v>148</v>
      </c>
      <c r="B2247" s="87">
        <v>151</v>
      </c>
      <c r="C2247" s="87" t="s">
        <v>146</v>
      </c>
      <c r="D2247" s="87">
        <v>0.12979731</v>
      </c>
      <c r="E2247" s="87">
        <v>4.7810640000000001E-2</v>
      </c>
    </row>
    <row r="2248" spans="1:5" x14ac:dyDescent="0.25">
      <c r="A2248" s="86" t="s">
        <v>148</v>
      </c>
      <c r="B2248" s="87">
        <v>151</v>
      </c>
      <c r="C2248" s="87" t="s">
        <v>144</v>
      </c>
      <c r="D2248" s="87">
        <v>0.14469505999999999</v>
      </c>
      <c r="E2248" s="87">
        <v>5.5270130000000001E-2</v>
      </c>
    </row>
    <row r="2249" spans="1:5" x14ac:dyDescent="0.25">
      <c r="A2249" s="86" t="s">
        <v>148</v>
      </c>
      <c r="B2249" s="87">
        <v>151</v>
      </c>
      <c r="C2249" s="87" t="s">
        <v>159</v>
      </c>
      <c r="D2249" s="87">
        <v>0.17832650999999999</v>
      </c>
      <c r="E2249" s="87">
        <v>6.7067199999999993E-2</v>
      </c>
    </row>
    <row r="2250" spans="1:5" x14ac:dyDescent="0.25">
      <c r="A2250" s="86" t="s">
        <v>148</v>
      </c>
      <c r="B2250" s="87">
        <v>151</v>
      </c>
      <c r="C2250" s="87" t="s">
        <v>161</v>
      </c>
      <c r="D2250" s="87">
        <v>0.47905466000000002</v>
      </c>
      <c r="E2250" s="87">
        <v>7.7366359999999995E-2</v>
      </c>
    </row>
    <row r="2251" spans="1:5" x14ac:dyDescent="0.25">
      <c r="A2251" s="86" t="s">
        <v>148</v>
      </c>
      <c r="B2251" s="87">
        <v>151</v>
      </c>
      <c r="C2251" s="87" t="s">
        <v>9</v>
      </c>
      <c r="D2251" s="87">
        <v>0.70017304000000002</v>
      </c>
      <c r="E2251" s="87">
        <v>7.7856560000000005E-2</v>
      </c>
    </row>
    <row r="2252" spans="1:5" x14ac:dyDescent="0.25">
      <c r="A2252" s="86" t="s">
        <v>148</v>
      </c>
      <c r="B2252" s="87">
        <v>151</v>
      </c>
      <c r="C2252" s="87" t="s">
        <v>155</v>
      </c>
      <c r="D2252" s="87">
        <v>0.75267384000000004</v>
      </c>
      <c r="E2252" s="87">
        <v>6.8459889999999995E-2</v>
      </c>
    </row>
    <row r="2253" spans="1:5" x14ac:dyDescent="0.25">
      <c r="A2253" s="86" t="s">
        <v>148</v>
      </c>
      <c r="B2253" s="87">
        <v>151</v>
      </c>
      <c r="C2253" s="87" t="s">
        <v>149</v>
      </c>
      <c r="D2253" s="87">
        <v>0.80730550999999995</v>
      </c>
      <c r="E2253" s="87">
        <v>6.7585290000000006E-2</v>
      </c>
    </row>
    <row r="2254" spans="1:5" x14ac:dyDescent="0.25">
      <c r="A2254" s="86" t="s">
        <v>148</v>
      </c>
      <c r="B2254" s="87">
        <v>151</v>
      </c>
      <c r="C2254" s="87" t="s">
        <v>154</v>
      </c>
      <c r="D2254" s="87">
        <v>0.83366494999999996</v>
      </c>
      <c r="E2254" s="87">
        <v>5.0123000000000001E-2</v>
      </c>
    </row>
    <row r="2255" spans="1:5" x14ac:dyDescent="0.25">
      <c r="A2255" s="86" t="s">
        <v>152</v>
      </c>
      <c r="B2255" s="87">
        <v>152</v>
      </c>
      <c r="C2255" s="87" t="s">
        <v>153</v>
      </c>
      <c r="D2255" s="87">
        <v>1.5152500000000001E-3</v>
      </c>
      <c r="E2255" s="87">
        <v>0.10946288</v>
      </c>
    </row>
    <row r="2256" spans="1:5" x14ac:dyDescent="0.25">
      <c r="A2256" s="86" t="s">
        <v>152</v>
      </c>
      <c r="B2256" s="87">
        <v>152</v>
      </c>
      <c r="C2256" s="87" t="s">
        <v>151</v>
      </c>
      <c r="D2256" s="87">
        <v>7.9216599999999998E-2</v>
      </c>
      <c r="E2256" s="87">
        <v>4.9287610000000003E-2</v>
      </c>
    </row>
    <row r="2257" spans="1:5" x14ac:dyDescent="0.25">
      <c r="A2257" s="86" t="s">
        <v>152</v>
      </c>
      <c r="B2257" s="87">
        <v>152</v>
      </c>
      <c r="C2257" s="87" t="s">
        <v>9</v>
      </c>
      <c r="D2257" s="87">
        <v>0.12046958000000001</v>
      </c>
      <c r="E2257" s="87">
        <v>4.3649569999999999E-2</v>
      </c>
    </row>
    <row r="2258" spans="1:5" x14ac:dyDescent="0.25">
      <c r="A2258" s="86" t="s">
        <v>152</v>
      </c>
      <c r="B2258" s="87">
        <v>152</v>
      </c>
      <c r="C2258" s="87" t="s">
        <v>157</v>
      </c>
      <c r="D2258" s="87">
        <v>0.12854117000000001</v>
      </c>
      <c r="E2258" s="87">
        <v>5.9033080000000002E-2</v>
      </c>
    </row>
    <row r="2259" spans="1:5" x14ac:dyDescent="0.25">
      <c r="A2259" s="86" t="s">
        <v>152</v>
      </c>
      <c r="B2259" s="87">
        <v>152</v>
      </c>
      <c r="C2259" s="87" t="s">
        <v>143</v>
      </c>
      <c r="D2259" s="87">
        <v>0.13498181000000001</v>
      </c>
      <c r="E2259" s="87">
        <v>7.9405890000000007E-2</v>
      </c>
    </row>
    <row r="2260" spans="1:5" x14ac:dyDescent="0.25">
      <c r="A2260" s="86" t="s">
        <v>152</v>
      </c>
      <c r="B2260" s="87">
        <v>152</v>
      </c>
      <c r="C2260" s="87" t="s">
        <v>146</v>
      </c>
      <c r="D2260" s="87">
        <v>0.14139507000000001</v>
      </c>
      <c r="E2260" s="87">
        <v>7.5328640000000002E-2</v>
      </c>
    </row>
    <row r="2261" spans="1:5" x14ac:dyDescent="0.25">
      <c r="A2261" s="86" t="s">
        <v>152</v>
      </c>
      <c r="B2261" s="87">
        <v>152</v>
      </c>
      <c r="C2261" s="87" t="s">
        <v>147</v>
      </c>
      <c r="D2261" s="87">
        <v>0.14299265</v>
      </c>
      <c r="E2261" s="87">
        <v>0.10114513999999999</v>
      </c>
    </row>
    <row r="2262" spans="1:5" x14ac:dyDescent="0.25">
      <c r="A2262" s="86" t="s">
        <v>152</v>
      </c>
      <c r="B2262" s="87">
        <v>152</v>
      </c>
      <c r="C2262" s="87" t="s">
        <v>159</v>
      </c>
      <c r="D2262" s="87">
        <v>0.18210520999999999</v>
      </c>
      <c r="E2262" s="87">
        <v>4.8907409999999998E-2</v>
      </c>
    </row>
    <row r="2263" spans="1:5" x14ac:dyDescent="0.25">
      <c r="A2263" s="86" t="s">
        <v>152</v>
      </c>
      <c r="B2263" s="87">
        <v>152</v>
      </c>
      <c r="C2263" s="87" t="s">
        <v>155</v>
      </c>
      <c r="D2263" s="87">
        <v>0.24742537000000001</v>
      </c>
      <c r="E2263" s="87">
        <v>9.2471899999999996E-2</v>
      </c>
    </row>
    <row r="2264" spans="1:5" x14ac:dyDescent="0.25">
      <c r="A2264" s="86" t="s">
        <v>152</v>
      </c>
      <c r="B2264" s="87">
        <v>152</v>
      </c>
      <c r="C2264" s="87" t="s">
        <v>149</v>
      </c>
      <c r="D2264" s="87">
        <v>0.33531475999999999</v>
      </c>
      <c r="E2264" s="87">
        <v>7.9219940000000003E-2</v>
      </c>
    </row>
    <row r="2265" spans="1:5" x14ac:dyDescent="0.25">
      <c r="A2265" s="86" t="s">
        <v>152</v>
      </c>
      <c r="B2265" s="87">
        <v>152</v>
      </c>
      <c r="C2265" s="87" t="s">
        <v>161</v>
      </c>
      <c r="D2265" s="87">
        <v>0.42145981999999999</v>
      </c>
      <c r="E2265" s="87">
        <v>7.1025099999999994E-2</v>
      </c>
    </row>
    <row r="2266" spans="1:5" x14ac:dyDescent="0.25">
      <c r="A2266" s="86" t="s">
        <v>152</v>
      </c>
      <c r="B2266" s="87">
        <v>152</v>
      </c>
      <c r="C2266" s="87" t="s">
        <v>148</v>
      </c>
      <c r="D2266" s="87">
        <v>0.55306540999999998</v>
      </c>
      <c r="E2266" s="87">
        <v>6.5152639999999998E-2</v>
      </c>
    </row>
    <row r="2267" spans="1:5" x14ac:dyDescent="0.25">
      <c r="A2267" s="86" t="s">
        <v>152</v>
      </c>
      <c r="B2267" s="87">
        <v>152</v>
      </c>
      <c r="C2267" s="87" t="s">
        <v>154</v>
      </c>
      <c r="D2267" s="87">
        <v>0.6856833</v>
      </c>
      <c r="E2267" s="87">
        <v>5.6983369999999998E-2</v>
      </c>
    </row>
    <row r="2268" spans="1:5" x14ac:dyDescent="0.25">
      <c r="A2268" s="86" t="s">
        <v>152</v>
      </c>
      <c r="B2268" s="87">
        <v>152</v>
      </c>
      <c r="C2268" s="87" t="s">
        <v>150</v>
      </c>
      <c r="D2268" s="87">
        <v>0.76243448999999996</v>
      </c>
      <c r="E2268" s="87">
        <v>7.2238330000000003E-2</v>
      </c>
    </row>
    <row r="2269" spans="1:5" x14ac:dyDescent="0.25">
      <c r="A2269" s="86" t="s">
        <v>152</v>
      </c>
      <c r="B2269" s="87">
        <v>152</v>
      </c>
      <c r="C2269" s="87" t="s">
        <v>145</v>
      </c>
      <c r="D2269" s="87">
        <v>1.09224623</v>
      </c>
      <c r="E2269" s="87">
        <v>7.1167830000000001E-2</v>
      </c>
    </row>
    <row r="2270" spans="1:5" x14ac:dyDescent="0.25">
      <c r="A2270" s="86" t="s">
        <v>9</v>
      </c>
      <c r="B2270" s="87">
        <v>153</v>
      </c>
      <c r="C2270" s="87" t="s">
        <v>156</v>
      </c>
      <c r="D2270" s="87">
        <v>-5.0325500000000002E-2</v>
      </c>
      <c r="E2270" s="87">
        <v>4.9554239999999999E-2</v>
      </c>
    </row>
    <row r="2271" spans="1:5" x14ac:dyDescent="0.25">
      <c r="A2271" s="86" t="s">
        <v>9</v>
      </c>
      <c r="B2271" s="87">
        <v>153</v>
      </c>
      <c r="C2271" s="87" t="s">
        <v>145</v>
      </c>
      <c r="D2271" s="87">
        <v>-1.36981E-2</v>
      </c>
      <c r="E2271" s="87">
        <v>0.10436346000000001</v>
      </c>
    </row>
    <row r="2272" spans="1:5" x14ac:dyDescent="0.25">
      <c r="A2272" s="86" t="s">
        <v>9</v>
      </c>
      <c r="B2272" s="87">
        <v>153</v>
      </c>
      <c r="C2272" s="87" t="s">
        <v>150</v>
      </c>
      <c r="D2272" s="87">
        <v>6.7545610000000006E-2</v>
      </c>
      <c r="E2272" s="87">
        <v>4.809314E-2</v>
      </c>
    </row>
    <row r="2273" spans="1:5" x14ac:dyDescent="0.25">
      <c r="A2273" s="86" t="s">
        <v>9</v>
      </c>
      <c r="B2273" s="87">
        <v>153</v>
      </c>
      <c r="C2273" s="87" t="s">
        <v>152</v>
      </c>
      <c r="D2273" s="87">
        <v>8.1130729999999998E-2</v>
      </c>
      <c r="E2273" s="87">
        <v>6.7597630000000006E-2</v>
      </c>
    </row>
    <row r="2274" spans="1:5" x14ac:dyDescent="0.25">
      <c r="A2274" s="86" t="s">
        <v>9</v>
      </c>
      <c r="B2274" s="87">
        <v>153</v>
      </c>
      <c r="C2274" s="87" t="s">
        <v>159</v>
      </c>
      <c r="D2274" s="87">
        <v>0.10873117</v>
      </c>
      <c r="E2274" s="87">
        <v>6.5620890000000001E-2</v>
      </c>
    </row>
    <row r="2275" spans="1:5" x14ac:dyDescent="0.25">
      <c r="A2275" s="86" t="s">
        <v>9</v>
      </c>
      <c r="B2275" s="87">
        <v>153</v>
      </c>
      <c r="C2275" s="87" t="s">
        <v>146</v>
      </c>
      <c r="D2275" s="87">
        <v>0.11438676</v>
      </c>
      <c r="E2275" s="87">
        <v>8.6150930000000001E-2</v>
      </c>
    </row>
    <row r="2276" spans="1:5" x14ac:dyDescent="0.25">
      <c r="A2276" s="86" t="s">
        <v>9</v>
      </c>
      <c r="B2276" s="87">
        <v>153</v>
      </c>
      <c r="C2276" s="87" t="s">
        <v>153</v>
      </c>
      <c r="D2276" s="87">
        <v>0.11468053</v>
      </c>
      <c r="E2276" s="87">
        <v>8.8472679999999998E-2</v>
      </c>
    </row>
    <row r="2277" spans="1:5" x14ac:dyDescent="0.25">
      <c r="A2277" s="86" t="s">
        <v>9</v>
      </c>
      <c r="B2277" s="87">
        <v>153</v>
      </c>
      <c r="C2277" s="87" t="s">
        <v>157</v>
      </c>
      <c r="D2277" s="87">
        <v>0.11990141999999999</v>
      </c>
      <c r="E2277" s="87">
        <v>7.4545520000000004E-2</v>
      </c>
    </row>
    <row r="2278" spans="1:5" x14ac:dyDescent="0.25">
      <c r="A2278" s="86" t="s">
        <v>9</v>
      </c>
      <c r="B2278" s="87">
        <v>153</v>
      </c>
      <c r="C2278" s="87" t="s">
        <v>144</v>
      </c>
      <c r="D2278" s="87">
        <v>0.12252274</v>
      </c>
      <c r="E2278" s="87">
        <v>7.8067990000000004E-2</v>
      </c>
    </row>
    <row r="2279" spans="1:5" x14ac:dyDescent="0.25">
      <c r="A2279" s="86" t="s">
        <v>9</v>
      </c>
      <c r="B2279" s="87">
        <v>153</v>
      </c>
      <c r="C2279" s="87" t="s">
        <v>143</v>
      </c>
      <c r="D2279" s="87">
        <v>0.13826466000000001</v>
      </c>
      <c r="E2279" s="87">
        <v>7.7502100000000004E-2</v>
      </c>
    </row>
    <row r="2280" spans="1:5" x14ac:dyDescent="0.25">
      <c r="A2280" s="86" t="s">
        <v>9</v>
      </c>
      <c r="B2280" s="87">
        <v>153</v>
      </c>
      <c r="C2280" s="87" t="s">
        <v>154</v>
      </c>
      <c r="D2280" s="87">
        <v>0.14066058000000001</v>
      </c>
      <c r="E2280" s="87">
        <v>6.700391E-2</v>
      </c>
    </row>
    <row r="2281" spans="1:5" x14ac:dyDescent="0.25">
      <c r="A2281" s="86" t="s">
        <v>9</v>
      </c>
      <c r="B2281" s="87">
        <v>153</v>
      </c>
      <c r="C2281" s="87" t="s">
        <v>151</v>
      </c>
      <c r="D2281" s="87">
        <v>0.16216742000000001</v>
      </c>
      <c r="E2281" s="87">
        <v>9.0949680000000005E-2</v>
      </c>
    </row>
    <row r="2282" spans="1:5" x14ac:dyDescent="0.25">
      <c r="A2282" s="86" t="s">
        <v>9</v>
      </c>
      <c r="B2282" s="87">
        <v>153</v>
      </c>
      <c r="C2282" s="87" t="s">
        <v>160</v>
      </c>
      <c r="D2282" s="87">
        <v>0.19058380999999999</v>
      </c>
      <c r="E2282" s="87">
        <v>4.1588239999999999E-2</v>
      </c>
    </row>
    <row r="2283" spans="1:5" x14ac:dyDescent="0.25">
      <c r="A2283" s="86" t="s">
        <v>9</v>
      </c>
      <c r="B2283" s="87">
        <v>153</v>
      </c>
      <c r="C2283" s="87" t="s">
        <v>158</v>
      </c>
      <c r="D2283" s="87">
        <v>0.24953175999999999</v>
      </c>
      <c r="E2283" s="87">
        <v>6.5231269999999994E-2</v>
      </c>
    </row>
    <row r="2284" spans="1:5" x14ac:dyDescent="0.25">
      <c r="A2284" s="86" t="s">
        <v>9</v>
      </c>
      <c r="B2284" s="87">
        <v>153</v>
      </c>
      <c r="C2284" s="87" t="s">
        <v>149</v>
      </c>
      <c r="D2284" s="87">
        <v>0.33490814000000002</v>
      </c>
      <c r="E2284" s="87">
        <v>8.4800959999999995E-2</v>
      </c>
    </row>
    <row r="2285" spans="1:5" x14ac:dyDescent="0.25">
      <c r="A2285" s="86" t="s">
        <v>9</v>
      </c>
      <c r="B2285" s="87">
        <v>153</v>
      </c>
      <c r="C2285" s="87" t="s">
        <v>161</v>
      </c>
      <c r="D2285" s="87">
        <v>0.39396001000000003</v>
      </c>
      <c r="E2285" s="87">
        <v>6.2512559999999995E-2</v>
      </c>
    </row>
    <row r="2286" spans="1:5" x14ac:dyDescent="0.25">
      <c r="A2286" s="86" t="s">
        <v>9</v>
      </c>
      <c r="B2286" s="87">
        <v>153</v>
      </c>
      <c r="C2286" s="87" t="s">
        <v>147</v>
      </c>
      <c r="D2286" s="87">
        <v>0.51060313000000002</v>
      </c>
      <c r="E2286" s="87">
        <v>8.1393229999999997E-2</v>
      </c>
    </row>
    <row r="2287" spans="1:5" x14ac:dyDescent="0.25">
      <c r="A2287" s="86" t="s">
        <v>9</v>
      </c>
      <c r="B2287" s="87">
        <v>153</v>
      </c>
      <c r="C2287" s="87" t="s">
        <v>155</v>
      </c>
      <c r="D2287" s="87">
        <v>0.88073900999999999</v>
      </c>
      <c r="E2287" s="87">
        <v>7.0480260000000003E-2</v>
      </c>
    </row>
    <row r="2288" spans="1:5" x14ac:dyDescent="0.25">
      <c r="A2288" s="86" t="s">
        <v>145</v>
      </c>
      <c r="B2288" s="87">
        <v>154</v>
      </c>
      <c r="C2288" s="87" t="s">
        <v>157</v>
      </c>
      <c r="D2288" s="87">
        <v>-1.312E-2</v>
      </c>
      <c r="E2288" s="87">
        <v>8.2022170000000005E-2</v>
      </c>
    </row>
    <row r="2289" spans="1:5" x14ac:dyDescent="0.25">
      <c r="A2289" s="86" t="s">
        <v>145</v>
      </c>
      <c r="B2289" s="87">
        <v>154</v>
      </c>
      <c r="C2289" s="87" t="s">
        <v>155</v>
      </c>
      <c r="D2289" s="87">
        <v>-6.3068999999999998E-3</v>
      </c>
      <c r="E2289" s="87">
        <v>6.2983380000000005E-2</v>
      </c>
    </row>
    <row r="2290" spans="1:5" x14ac:dyDescent="0.25">
      <c r="A2290" s="86" t="s">
        <v>145</v>
      </c>
      <c r="B2290" s="87">
        <v>154</v>
      </c>
      <c r="C2290" s="87" t="s">
        <v>158</v>
      </c>
      <c r="D2290" s="87">
        <v>1.431986E-2</v>
      </c>
      <c r="E2290" s="87">
        <v>0.10163569</v>
      </c>
    </row>
    <row r="2291" spans="1:5" x14ac:dyDescent="0.25">
      <c r="A2291" s="86" t="s">
        <v>145</v>
      </c>
      <c r="B2291" s="87">
        <v>154</v>
      </c>
      <c r="C2291" s="87" t="s">
        <v>160</v>
      </c>
      <c r="D2291" s="87">
        <v>4.2060260000000002E-2</v>
      </c>
      <c r="E2291" s="87">
        <v>7.8836950000000003E-2</v>
      </c>
    </row>
    <row r="2292" spans="1:5" x14ac:dyDescent="0.25">
      <c r="A2292" s="86" t="s">
        <v>145</v>
      </c>
      <c r="B2292" s="87">
        <v>154</v>
      </c>
      <c r="C2292" s="87" t="s">
        <v>147</v>
      </c>
      <c r="D2292" s="87">
        <v>6.7775180000000004E-2</v>
      </c>
      <c r="E2292" s="87">
        <v>4.9897080000000003E-2</v>
      </c>
    </row>
    <row r="2293" spans="1:5" x14ac:dyDescent="0.25">
      <c r="A2293" s="86" t="s">
        <v>145</v>
      </c>
      <c r="B2293" s="87">
        <v>154</v>
      </c>
      <c r="C2293" s="87" t="s">
        <v>149</v>
      </c>
      <c r="D2293" s="87">
        <v>7.3321419999999998E-2</v>
      </c>
      <c r="E2293" s="87">
        <v>5.2512929999999999E-2</v>
      </c>
    </row>
    <row r="2294" spans="1:5" x14ac:dyDescent="0.25">
      <c r="A2294" s="86" t="s">
        <v>145</v>
      </c>
      <c r="B2294" s="87">
        <v>154</v>
      </c>
      <c r="C2294" s="87" t="s">
        <v>153</v>
      </c>
      <c r="D2294" s="87">
        <v>7.6764170000000007E-2</v>
      </c>
      <c r="E2294" s="87">
        <v>8.0545240000000004E-2</v>
      </c>
    </row>
    <row r="2295" spans="1:5" x14ac:dyDescent="0.25">
      <c r="A2295" s="86" t="s">
        <v>145</v>
      </c>
      <c r="B2295" s="87">
        <v>154</v>
      </c>
      <c r="C2295" s="87" t="s">
        <v>146</v>
      </c>
      <c r="D2295" s="87">
        <v>8.5466479999999997E-2</v>
      </c>
      <c r="E2295" s="87">
        <v>9.0744839999999993E-2</v>
      </c>
    </row>
    <row r="2296" spans="1:5" x14ac:dyDescent="0.25">
      <c r="A2296" s="86" t="s">
        <v>145</v>
      </c>
      <c r="B2296" s="87">
        <v>154</v>
      </c>
      <c r="C2296" s="87" t="s">
        <v>161</v>
      </c>
      <c r="D2296" s="87">
        <v>0.1141181</v>
      </c>
      <c r="E2296" s="87">
        <v>8.2844890000000004E-2</v>
      </c>
    </row>
    <row r="2297" spans="1:5" x14ac:dyDescent="0.25">
      <c r="A2297" s="86" t="s">
        <v>145</v>
      </c>
      <c r="B2297" s="87">
        <v>154</v>
      </c>
      <c r="C2297" s="87" t="s">
        <v>150</v>
      </c>
      <c r="D2297" s="87">
        <v>0.12360322</v>
      </c>
      <c r="E2297" s="87">
        <v>7.1472789999999994E-2</v>
      </c>
    </row>
    <row r="2298" spans="1:5" x14ac:dyDescent="0.25">
      <c r="A2298" s="86" t="s">
        <v>145</v>
      </c>
      <c r="B2298" s="87">
        <v>154</v>
      </c>
      <c r="C2298" s="87" t="s">
        <v>9</v>
      </c>
      <c r="D2298" s="87">
        <v>0.14374771</v>
      </c>
      <c r="E2298" s="87">
        <v>9.8163479999999997E-2</v>
      </c>
    </row>
    <row r="2299" spans="1:5" x14ac:dyDescent="0.25">
      <c r="A2299" s="86" t="s">
        <v>145</v>
      </c>
      <c r="B2299" s="87">
        <v>154</v>
      </c>
      <c r="C2299" s="87" t="s">
        <v>143</v>
      </c>
      <c r="D2299" s="87">
        <v>0.15016093</v>
      </c>
      <c r="E2299" s="87">
        <v>9.0874640000000007E-2</v>
      </c>
    </row>
    <row r="2300" spans="1:5" x14ac:dyDescent="0.25">
      <c r="A2300" s="86" t="s">
        <v>145</v>
      </c>
      <c r="B2300" s="87">
        <v>154</v>
      </c>
      <c r="C2300" s="87" t="s">
        <v>159</v>
      </c>
      <c r="D2300" s="87">
        <v>0.16103099000000001</v>
      </c>
      <c r="E2300" s="87">
        <v>8.4685659999999996E-2</v>
      </c>
    </row>
    <row r="2301" spans="1:5" x14ac:dyDescent="0.25">
      <c r="A2301" s="86" t="s">
        <v>145</v>
      </c>
      <c r="B2301" s="87">
        <v>154</v>
      </c>
      <c r="C2301" s="87" t="s">
        <v>148</v>
      </c>
      <c r="D2301" s="87">
        <v>0.21033180000000001</v>
      </c>
      <c r="E2301" s="87">
        <v>8.3872840000000004E-2</v>
      </c>
    </row>
    <row r="2302" spans="1:5" x14ac:dyDescent="0.25">
      <c r="A2302" s="86" t="s">
        <v>145</v>
      </c>
      <c r="B2302" s="87">
        <v>154</v>
      </c>
      <c r="C2302" s="87" t="s">
        <v>144</v>
      </c>
      <c r="D2302" s="87">
        <v>0.21076549</v>
      </c>
      <c r="E2302" s="87">
        <v>6.9459430000000003E-2</v>
      </c>
    </row>
    <row r="2303" spans="1:5" x14ac:dyDescent="0.25">
      <c r="A2303" s="86" t="s">
        <v>145</v>
      </c>
      <c r="B2303" s="87">
        <v>154</v>
      </c>
      <c r="C2303" s="87" t="s">
        <v>151</v>
      </c>
      <c r="D2303" s="87">
        <v>0.23671639999999999</v>
      </c>
      <c r="E2303" s="87">
        <v>7.557651E-2</v>
      </c>
    </row>
    <row r="2304" spans="1:5" x14ac:dyDescent="0.25">
      <c r="A2304" s="86" t="s">
        <v>145</v>
      </c>
      <c r="B2304" s="87">
        <v>154</v>
      </c>
      <c r="C2304" s="87" t="s">
        <v>152</v>
      </c>
      <c r="D2304" s="87">
        <v>0.25778614</v>
      </c>
      <c r="E2304" s="87">
        <v>8.4498729999999994E-2</v>
      </c>
    </row>
    <row r="2305" spans="1:5" x14ac:dyDescent="0.25">
      <c r="A2305" s="86" t="s">
        <v>161</v>
      </c>
      <c r="B2305" s="87">
        <v>155</v>
      </c>
      <c r="C2305" s="87" t="s">
        <v>159</v>
      </c>
      <c r="D2305" s="87">
        <v>-0.13485929999999999</v>
      </c>
      <c r="E2305" s="87">
        <v>0.10219159999999999</v>
      </c>
    </row>
    <row r="2306" spans="1:5" x14ac:dyDescent="0.25">
      <c r="A2306" s="86" t="s">
        <v>161</v>
      </c>
      <c r="B2306" s="87">
        <v>155</v>
      </c>
      <c r="C2306" s="87" t="s">
        <v>146</v>
      </c>
      <c r="D2306" s="87">
        <v>-5.0078600000000001E-2</v>
      </c>
      <c r="E2306" s="87">
        <v>8.8644589999999995E-2</v>
      </c>
    </row>
    <row r="2307" spans="1:5" x14ac:dyDescent="0.25">
      <c r="A2307" s="86" t="s">
        <v>161</v>
      </c>
      <c r="B2307" s="87">
        <v>155</v>
      </c>
      <c r="C2307" s="87" t="s">
        <v>144</v>
      </c>
      <c r="D2307" s="87">
        <v>-4.9303600000000003E-2</v>
      </c>
      <c r="E2307" s="87">
        <v>8.5252339999999996E-2</v>
      </c>
    </row>
    <row r="2308" spans="1:5" x14ac:dyDescent="0.25">
      <c r="A2308" s="86" t="s">
        <v>161</v>
      </c>
      <c r="B2308" s="87">
        <v>155</v>
      </c>
      <c r="C2308" s="87" t="s">
        <v>150</v>
      </c>
      <c r="D2308" s="87">
        <v>0.10668246000000001</v>
      </c>
      <c r="E2308" s="87">
        <v>9.1675789999999993E-2</v>
      </c>
    </row>
    <row r="2309" spans="1:5" x14ac:dyDescent="0.25">
      <c r="A2309" s="86" t="s">
        <v>161</v>
      </c>
      <c r="B2309" s="87">
        <v>155</v>
      </c>
      <c r="C2309" s="87" t="s">
        <v>153</v>
      </c>
      <c r="D2309" s="87">
        <v>0.12878727000000001</v>
      </c>
      <c r="E2309" s="87">
        <v>6.8737770000000004E-2</v>
      </c>
    </row>
    <row r="2310" spans="1:5" x14ac:dyDescent="0.25">
      <c r="A2310" s="86" t="s">
        <v>161</v>
      </c>
      <c r="B2310" s="87">
        <v>155</v>
      </c>
      <c r="C2310" s="87" t="s">
        <v>145</v>
      </c>
      <c r="D2310" s="87">
        <v>0.12893961000000001</v>
      </c>
      <c r="E2310" s="87">
        <v>7.5637170000000004E-2</v>
      </c>
    </row>
    <row r="2311" spans="1:5" x14ac:dyDescent="0.25">
      <c r="A2311" s="86" t="s">
        <v>161</v>
      </c>
      <c r="B2311" s="87">
        <v>155</v>
      </c>
      <c r="C2311" s="87" t="s">
        <v>143</v>
      </c>
      <c r="D2311" s="87">
        <v>0.13533292</v>
      </c>
      <c r="E2311" s="87">
        <v>6.5618109999999993E-2</v>
      </c>
    </row>
    <row r="2312" spans="1:5" x14ac:dyDescent="0.25">
      <c r="A2312" s="86" t="s">
        <v>161</v>
      </c>
      <c r="B2312" s="87">
        <v>155</v>
      </c>
      <c r="C2312" s="87" t="s">
        <v>157</v>
      </c>
      <c r="D2312" s="87">
        <v>0.15950501</v>
      </c>
      <c r="E2312" s="87">
        <v>8.716053E-2</v>
      </c>
    </row>
    <row r="2313" spans="1:5" x14ac:dyDescent="0.25">
      <c r="A2313" s="86" t="s">
        <v>161</v>
      </c>
      <c r="B2313" s="87">
        <v>155</v>
      </c>
      <c r="C2313" s="87" t="s">
        <v>160</v>
      </c>
      <c r="D2313" s="87">
        <v>0.29127282999999998</v>
      </c>
      <c r="E2313" s="87">
        <v>8.8019429999999996E-2</v>
      </c>
    </row>
    <row r="2314" spans="1:5" x14ac:dyDescent="0.25">
      <c r="A2314" s="86" t="s">
        <v>161</v>
      </c>
      <c r="B2314" s="87">
        <v>155</v>
      </c>
      <c r="C2314" s="87" t="s">
        <v>149</v>
      </c>
      <c r="D2314" s="87">
        <v>0.39415181999999999</v>
      </c>
      <c r="E2314" s="87">
        <v>7.0704799999999998E-2</v>
      </c>
    </row>
    <row r="2315" spans="1:5" x14ac:dyDescent="0.25">
      <c r="A2315" s="86" t="s">
        <v>161</v>
      </c>
      <c r="B2315" s="87">
        <v>155</v>
      </c>
      <c r="C2315" s="87" t="s">
        <v>9</v>
      </c>
      <c r="D2315" s="87">
        <v>0.50173771</v>
      </c>
      <c r="E2315" s="87">
        <v>5.6702330000000002E-2</v>
      </c>
    </row>
    <row r="2316" spans="1:5" x14ac:dyDescent="0.25">
      <c r="A2316" s="86" t="s">
        <v>161</v>
      </c>
      <c r="B2316" s="87">
        <v>155</v>
      </c>
      <c r="C2316" s="87" t="s">
        <v>152</v>
      </c>
      <c r="D2316" s="87">
        <v>0.58606418999999998</v>
      </c>
      <c r="E2316" s="87">
        <v>4.602084E-2</v>
      </c>
    </row>
    <row r="2317" spans="1:5" x14ac:dyDescent="0.25">
      <c r="A2317" s="86" t="s">
        <v>161</v>
      </c>
      <c r="B2317" s="87">
        <v>155</v>
      </c>
      <c r="C2317" s="87" t="s">
        <v>148</v>
      </c>
      <c r="D2317" s="87">
        <v>0.63832639000000002</v>
      </c>
      <c r="E2317" s="87">
        <v>4.4203100000000002E-2</v>
      </c>
    </row>
    <row r="2318" spans="1:5" x14ac:dyDescent="0.25">
      <c r="A2318" s="86" t="s">
        <v>161</v>
      </c>
      <c r="B2318" s="87">
        <v>155</v>
      </c>
      <c r="C2318" s="87" t="s">
        <v>151</v>
      </c>
      <c r="D2318" s="87">
        <v>0.68004779999999998</v>
      </c>
      <c r="E2318" s="87">
        <v>6.3545480000000001E-2</v>
      </c>
    </row>
    <row r="2319" spans="1:5" x14ac:dyDescent="0.25">
      <c r="A2319" s="86" t="s">
        <v>161</v>
      </c>
      <c r="B2319" s="87">
        <v>155</v>
      </c>
      <c r="C2319" s="87" t="s">
        <v>147</v>
      </c>
      <c r="D2319" s="87">
        <v>0.75491748000000003</v>
      </c>
      <c r="E2319" s="87">
        <v>6.521565E-2</v>
      </c>
    </row>
    <row r="2320" spans="1:5" x14ac:dyDescent="0.25">
      <c r="A2320" s="86" t="s">
        <v>161</v>
      </c>
      <c r="B2320" s="87">
        <v>155</v>
      </c>
      <c r="C2320" s="87" t="s">
        <v>155</v>
      </c>
      <c r="D2320" s="87">
        <v>0.80852064999999995</v>
      </c>
      <c r="E2320" s="87">
        <v>6.1718750000000003E-2</v>
      </c>
    </row>
    <row r="2321" spans="1:5" x14ac:dyDescent="0.25">
      <c r="A2321" s="86" t="s">
        <v>161</v>
      </c>
      <c r="B2321" s="87">
        <v>155</v>
      </c>
      <c r="C2321" s="87" t="s">
        <v>154</v>
      </c>
      <c r="D2321" s="87">
        <v>1.01927257</v>
      </c>
      <c r="E2321" s="87">
        <v>6.7749299999999998E-2</v>
      </c>
    </row>
    <row r="2322" spans="1:5" x14ac:dyDescent="0.25">
      <c r="A2322" s="86" t="s">
        <v>158</v>
      </c>
      <c r="B2322" s="87">
        <v>156</v>
      </c>
      <c r="C2322" s="87" t="s">
        <v>155</v>
      </c>
      <c r="D2322" s="87">
        <v>3.044407E-2</v>
      </c>
      <c r="E2322" s="87">
        <v>9.0744710000000006E-2</v>
      </c>
    </row>
    <row r="2323" spans="1:5" x14ac:dyDescent="0.25">
      <c r="A2323" s="86" t="s">
        <v>158</v>
      </c>
      <c r="B2323" s="87">
        <v>156</v>
      </c>
      <c r="C2323" s="87" t="s">
        <v>157</v>
      </c>
      <c r="D2323" s="87">
        <v>0.10964821</v>
      </c>
      <c r="E2323" s="87">
        <v>5.5918540000000003E-2</v>
      </c>
    </row>
    <row r="2324" spans="1:5" x14ac:dyDescent="0.25">
      <c r="A2324" s="86" t="s">
        <v>158</v>
      </c>
      <c r="B2324" s="87">
        <v>156</v>
      </c>
      <c r="C2324" s="87" t="s">
        <v>149</v>
      </c>
      <c r="D2324" s="87">
        <v>0.13888847000000001</v>
      </c>
      <c r="E2324" s="87">
        <v>6.8491570000000002E-2</v>
      </c>
    </row>
    <row r="2325" spans="1:5" x14ac:dyDescent="0.25">
      <c r="A2325" s="86" t="s">
        <v>158</v>
      </c>
      <c r="B2325" s="87">
        <v>156</v>
      </c>
      <c r="C2325" s="87" t="s">
        <v>152</v>
      </c>
      <c r="D2325" s="87">
        <v>0.14329813</v>
      </c>
      <c r="E2325" s="87">
        <v>7.7186939999999996E-2</v>
      </c>
    </row>
    <row r="2326" spans="1:5" x14ac:dyDescent="0.25">
      <c r="A2326" s="86" t="s">
        <v>158</v>
      </c>
      <c r="B2326" s="87">
        <v>156</v>
      </c>
      <c r="C2326" s="87" t="s">
        <v>148</v>
      </c>
      <c r="D2326" s="87">
        <v>0.15524308000000001</v>
      </c>
      <c r="E2326" s="87">
        <v>6.3628909999999997E-2</v>
      </c>
    </row>
    <row r="2327" spans="1:5" x14ac:dyDescent="0.25">
      <c r="A2327" s="86" t="s">
        <v>158</v>
      </c>
      <c r="B2327" s="87">
        <v>156</v>
      </c>
      <c r="C2327" s="87" t="s">
        <v>144</v>
      </c>
      <c r="D2327" s="87">
        <v>0.18986575</v>
      </c>
      <c r="E2327" s="87">
        <v>6.3020770000000004E-2</v>
      </c>
    </row>
    <row r="2328" spans="1:5" x14ac:dyDescent="0.25">
      <c r="A2328" s="86" t="s">
        <v>158</v>
      </c>
      <c r="B2328" s="87">
        <v>156</v>
      </c>
      <c r="C2328" s="87" t="s">
        <v>9</v>
      </c>
      <c r="D2328" s="87">
        <v>0.27701875999999998</v>
      </c>
      <c r="E2328" s="87">
        <v>4.1738860000000003E-2</v>
      </c>
    </row>
    <row r="2329" spans="1:5" x14ac:dyDescent="0.25">
      <c r="A2329" s="86" t="s">
        <v>158</v>
      </c>
      <c r="B2329" s="87">
        <v>156</v>
      </c>
      <c r="C2329" s="87" t="s">
        <v>154</v>
      </c>
      <c r="D2329" s="87">
        <v>0.30502358000000002</v>
      </c>
      <c r="E2329" s="87">
        <v>6.2203630000000003E-2</v>
      </c>
    </row>
    <row r="2330" spans="1:5" x14ac:dyDescent="0.25">
      <c r="A2330" s="86" t="s">
        <v>158</v>
      </c>
      <c r="B2330" s="87">
        <v>156</v>
      </c>
      <c r="C2330" s="87" t="s">
        <v>150</v>
      </c>
      <c r="D2330" s="87">
        <v>0.36100400999999999</v>
      </c>
      <c r="E2330" s="87">
        <v>6.7835329999999999E-2</v>
      </c>
    </row>
    <row r="2331" spans="1:5" x14ac:dyDescent="0.25">
      <c r="A2331" s="86" t="s">
        <v>158</v>
      </c>
      <c r="B2331" s="87">
        <v>156</v>
      </c>
      <c r="C2331" s="87" t="s">
        <v>161</v>
      </c>
      <c r="D2331" s="87">
        <v>0.40946863</v>
      </c>
      <c r="E2331" s="87">
        <v>9.0671059999999998E-2</v>
      </c>
    </row>
    <row r="2332" spans="1:5" x14ac:dyDescent="0.25">
      <c r="A2332" s="86" t="s">
        <v>158</v>
      </c>
      <c r="B2332" s="87">
        <v>156</v>
      </c>
      <c r="C2332" s="87" t="s">
        <v>145</v>
      </c>
      <c r="D2332" s="87">
        <v>0.47137985999999998</v>
      </c>
      <c r="E2332" s="87">
        <v>6.9673509999999994E-2</v>
      </c>
    </row>
    <row r="2333" spans="1:5" x14ac:dyDescent="0.25">
      <c r="A2333" s="86" t="s">
        <v>158</v>
      </c>
      <c r="B2333" s="87">
        <v>156</v>
      </c>
      <c r="C2333" s="87" t="s">
        <v>147</v>
      </c>
      <c r="D2333" s="87">
        <v>0.52958950000000005</v>
      </c>
      <c r="E2333" s="87">
        <v>4.1031230000000002E-2</v>
      </c>
    </row>
    <row r="2334" spans="1:5" x14ac:dyDescent="0.25">
      <c r="A2334" s="86" t="s">
        <v>158</v>
      </c>
      <c r="B2334" s="87">
        <v>156</v>
      </c>
      <c r="C2334" s="87" t="s">
        <v>143</v>
      </c>
      <c r="D2334" s="87">
        <v>0.64219011999999998</v>
      </c>
      <c r="E2334" s="87">
        <v>4.4387929999999999E-2</v>
      </c>
    </row>
    <row r="2335" spans="1:5" x14ac:dyDescent="0.25">
      <c r="A2335" s="86" t="s">
        <v>158</v>
      </c>
      <c r="B2335" s="87">
        <v>156</v>
      </c>
      <c r="C2335" s="87" t="s">
        <v>146</v>
      </c>
      <c r="D2335" s="87">
        <v>0.76335580000000003</v>
      </c>
      <c r="E2335" s="87">
        <v>6.030071E-2</v>
      </c>
    </row>
    <row r="2336" spans="1:5" x14ac:dyDescent="0.25">
      <c r="A2336" s="86" t="s">
        <v>158</v>
      </c>
      <c r="B2336" s="87">
        <v>156</v>
      </c>
      <c r="C2336" s="87" t="s">
        <v>153</v>
      </c>
      <c r="D2336" s="87">
        <v>0.77937471000000003</v>
      </c>
      <c r="E2336" s="87">
        <v>6.4629939999999997E-2</v>
      </c>
    </row>
    <row r="2337" spans="1:5" x14ac:dyDescent="0.25">
      <c r="A2337" s="86" t="s">
        <v>158</v>
      </c>
      <c r="B2337" s="87">
        <v>156</v>
      </c>
      <c r="C2337" s="87" t="s">
        <v>160</v>
      </c>
      <c r="D2337" s="87">
        <v>0.86666496999999998</v>
      </c>
      <c r="E2337" s="87">
        <v>6.1596749999999999E-2</v>
      </c>
    </row>
    <row r="2338" spans="1:5" x14ac:dyDescent="0.25">
      <c r="A2338" s="86" t="s">
        <v>158</v>
      </c>
      <c r="B2338" s="87">
        <v>156</v>
      </c>
      <c r="C2338" s="87" t="s">
        <v>159</v>
      </c>
      <c r="D2338" s="87">
        <v>0.89419676000000003</v>
      </c>
      <c r="E2338" s="87">
        <v>5.797604E-2</v>
      </c>
    </row>
    <row r="2339" spans="1:5" x14ac:dyDescent="0.25">
      <c r="A2339" s="86" t="s">
        <v>158</v>
      </c>
      <c r="B2339" s="87">
        <v>156</v>
      </c>
      <c r="C2339" s="87" t="s">
        <v>156</v>
      </c>
      <c r="D2339" s="87">
        <v>1.0610908699999999</v>
      </c>
      <c r="E2339" s="87">
        <v>5.4150820000000002E-2</v>
      </c>
    </row>
    <row r="2340" spans="1:5" x14ac:dyDescent="0.25">
      <c r="A2340" s="86" t="s">
        <v>156</v>
      </c>
      <c r="B2340" s="87">
        <v>157</v>
      </c>
      <c r="C2340" s="87" t="s">
        <v>157</v>
      </c>
      <c r="D2340" s="88">
        <v>-2.34E-4</v>
      </c>
      <c r="E2340" s="87">
        <v>9.081612E-2</v>
      </c>
    </row>
    <row r="2341" spans="1:5" x14ac:dyDescent="0.25">
      <c r="A2341" s="86" t="s">
        <v>156</v>
      </c>
      <c r="B2341" s="87">
        <v>157</v>
      </c>
      <c r="C2341" s="87" t="s">
        <v>143</v>
      </c>
      <c r="D2341" s="87">
        <v>4.4255660000000002E-2</v>
      </c>
      <c r="E2341" s="87">
        <v>7.0116789999999998E-2</v>
      </c>
    </row>
    <row r="2342" spans="1:5" x14ac:dyDescent="0.25">
      <c r="A2342" s="86" t="s">
        <v>156</v>
      </c>
      <c r="B2342" s="87">
        <v>157</v>
      </c>
      <c r="C2342" s="87" t="s">
        <v>161</v>
      </c>
      <c r="D2342" s="87">
        <v>4.822282E-2</v>
      </c>
      <c r="E2342" s="87">
        <v>6.2250590000000001E-2</v>
      </c>
    </row>
    <row r="2343" spans="1:5" x14ac:dyDescent="0.25">
      <c r="A2343" s="86" t="s">
        <v>156</v>
      </c>
      <c r="B2343" s="87">
        <v>157</v>
      </c>
      <c r="C2343" s="87" t="s">
        <v>160</v>
      </c>
      <c r="D2343" s="87">
        <v>6.9200449999999997E-2</v>
      </c>
      <c r="E2343" s="87">
        <v>4.2270410000000001E-2</v>
      </c>
    </row>
    <row r="2344" spans="1:5" x14ac:dyDescent="0.25">
      <c r="A2344" s="86" t="s">
        <v>156</v>
      </c>
      <c r="B2344" s="87">
        <v>157</v>
      </c>
      <c r="C2344" s="87" t="s">
        <v>145</v>
      </c>
      <c r="D2344" s="87">
        <v>7.8419340000000004E-2</v>
      </c>
      <c r="E2344" s="87">
        <v>6.1760349999999999E-2</v>
      </c>
    </row>
    <row r="2345" spans="1:5" x14ac:dyDescent="0.25">
      <c r="A2345" s="86" t="s">
        <v>156</v>
      </c>
      <c r="B2345" s="87">
        <v>157</v>
      </c>
      <c r="C2345" s="87" t="s">
        <v>149</v>
      </c>
      <c r="D2345" s="87">
        <v>8.7480420000000003E-2</v>
      </c>
      <c r="E2345" s="87">
        <v>4.7591540000000002E-2</v>
      </c>
    </row>
    <row r="2346" spans="1:5" x14ac:dyDescent="0.25">
      <c r="A2346" s="86" t="s">
        <v>156</v>
      </c>
      <c r="B2346" s="87">
        <v>157</v>
      </c>
      <c r="C2346" s="87" t="s">
        <v>155</v>
      </c>
      <c r="D2346" s="87">
        <v>0.11087028</v>
      </c>
      <c r="E2346" s="87">
        <v>8.9656669999999994E-2</v>
      </c>
    </row>
    <row r="2347" spans="1:5" x14ac:dyDescent="0.25">
      <c r="A2347" s="86" t="s">
        <v>156</v>
      </c>
      <c r="B2347" s="87">
        <v>157</v>
      </c>
      <c r="C2347" s="87" t="s">
        <v>158</v>
      </c>
      <c r="D2347" s="87">
        <v>0.1178631</v>
      </c>
      <c r="E2347" s="87">
        <v>4.2410299999999998E-2</v>
      </c>
    </row>
    <row r="2348" spans="1:5" x14ac:dyDescent="0.25">
      <c r="A2348" s="86" t="s">
        <v>156</v>
      </c>
      <c r="B2348" s="87">
        <v>157</v>
      </c>
      <c r="C2348" s="87" t="s">
        <v>152</v>
      </c>
      <c r="D2348" s="87">
        <v>0.12080136</v>
      </c>
      <c r="E2348" s="87">
        <v>5.2923520000000002E-2</v>
      </c>
    </row>
    <row r="2349" spans="1:5" x14ac:dyDescent="0.25">
      <c r="A2349" s="86" t="s">
        <v>156</v>
      </c>
      <c r="B2349" s="87">
        <v>157</v>
      </c>
      <c r="C2349" s="87" t="s">
        <v>150</v>
      </c>
      <c r="D2349" s="87">
        <v>0.13067752999999999</v>
      </c>
      <c r="E2349" s="87">
        <v>5.2919140000000003E-2</v>
      </c>
    </row>
    <row r="2350" spans="1:5" x14ac:dyDescent="0.25">
      <c r="A2350" s="86" t="s">
        <v>156</v>
      </c>
      <c r="B2350" s="87">
        <v>157</v>
      </c>
      <c r="C2350" s="87" t="s">
        <v>146</v>
      </c>
      <c r="D2350" s="87">
        <v>0.13692739000000001</v>
      </c>
      <c r="E2350" s="87">
        <v>7.9856369999999996E-2</v>
      </c>
    </row>
    <row r="2351" spans="1:5" x14ac:dyDescent="0.25">
      <c r="A2351" s="86" t="s">
        <v>156</v>
      </c>
      <c r="B2351" s="87">
        <v>157</v>
      </c>
      <c r="C2351" s="87" t="s">
        <v>154</v>
      </c>
      <c r="D2351" s="87">
        <v>0.20077797999999999</v>
      </c>
      <c r="E2351" s="87">
        <v>5.2849350000000003E-2</v>
      </c>
    </row>
    <row r="2352" spans="1:5" x14ac:dyDescent="0.25">
      <c r="A2352" s="86" t="s">
        <v>156</v>
      </c>
      <c r="B2352" s="87">
        <v>157</v>
      </c>
      <c r="C2352" s="87" t="s">
        <v>159</v>
      </c>
      <c r="D2352" s="87">
        <v>0.22933445999999999</v>
      </c>
      <c r="E2352" s="87">
        <v>8.3896100000000001E-2</v>
      </c>
    </row>
    <row r="2353" spans="1:5" x14ac:dyDescent="0.25">
      <c r="A2353" s="86" t="s">
        <v>156</v>
      </c>
      <c r="B2353" s="87">
        <v>157</v>
      </c>
      <c r="C2353" s="87" t="s">
        <v>148</v>
      </c>
      <c r="D2353" s="87">
        <v>0.23560919</v>
      </c>
      <c r="E2353" s="87">
        <v>8.1403660000000003E-2</v>
      </c>
    </row>
    <row r="2354" spans="1:5" x14ac:dyDescent="0.25">
      <c r="A2354" s="86" t="s">
        <v>156</v>
      </c>
      <c r="B2354" s="87">
        <v>157</v>
      </c>
      <c r="C2354" s="87" t="s">
        <v>151</v>
      </c>
      <c r="D2354" s="87">
        <v>0.23748891999999999</v>
      </c>
      <c r="E2354" s="87">
        <v>8.6357459999999997E-2</v>
      </c>
    </row>
    <row r="2355" spans="1:5" x14ac:dyDescent="0.25">
      <c r="A2355" s="86" t="s">
        <v>156</v>
      </c>
      <c r="B2355" s="87">
        <v>157</v>
      </c>
      <c r="C2355" s="87" t="s">
        <v>144</v>
      </c>
      <c r="D2355" s="87">
        <v>0.26319800999999998</v>
      </c>
      <c r="E2355" s="87">
        <v>7.7184900000000001E-2</v>
      </c>
    </row>
    <row r="2356" spans="1:5" x14ac:dyDescent="0.25">
      <c r="A2356" s="86" t="s">
        <v>156</v>
      </c>
      <c r="B2356" s="87">
        <v>157</v>
      </c>
      <c r="C2356" s="87" t="s">
        <v>9</v>
      </c>
      <c r="D2356" s="87">
        <v>0.36853197999999998</v>
      </c>
      <c r="E2356" s="87">
        <v>9.5606999999999998E-2</v>
      </c>
    </row>
    <row r="2357" spans="1:5" x14ac:dyDescent="0.25">
      <c r="A2357" s="86" t="s">
        <v>156</v>
      </c>
      <c r="B2357" s="87">
        <v>157</v>
      </c>
      <c r="C2357" s="87" t="s">
        <v>153</v>
      </c>
      <c r="D2357" s="87">
        <v>0.42627225000000002</v>
      </c>
      <c r="E2357" s="87">
        <v>7.7071459999999994E-2</v>
      </c>
    </row>
    <row r="2358" spans="1:5" x14ac:dyDescent="0.25">
      <c r="A2358" s="86" t="s">
        <v>155</v>
      </c>
      <c r="B2358" s="87">
        <v>158</v>
      </c>
      <c r="C2358" s="87" t="s">
        <v>157</v>
      </c>
      <c r="D2358" s="87">
        <v>0.29430903000000003</v>
      </c>
      <c r="E2358" s="87">
        <v>7.0257249999999993E-2</v>
      </c>
    </row>
    <row r="2359" spans="1:5" x14ac:dyDescent="0.25">
      <c r="A2359" s="86" t="s">
        <v>155</v>
      </c>
      <c r="B2359" s="87">
        <v>158</v>
      </c>
      <c r="C2359" s="87" t="s">
        <v>148</v>
      </c>
      <c r="D2359" s="87">
        <v>0.63516234000000005</v>
      </c>
      <c r="E2359" s="87">
        <v>9.1968969999999997E-2</v>
      </c>
    </row>
    <row r="2360" spans="1:5" x14ac:dyDescent="0.25">
      <c r="A2360" s="86" t="s">
        <v>155</v>
      </c>
      <c r="B2360" s="87">
        <v>158</v>
      </c>
      <c r="C2360" s="87" t="s">
        <v>150</v>
      </c>
      <c r="D2360" s="87">
        <v>0.68825378000000004</v>
      </c>
      <c r="E2360" s="87">
        <v>8.3690680000000003E-2</v>
      </c>
    </row>
    <row r="2361" spans="1:5" x14ac:dyDescent="0.25">
      <c r="A2361" s="86" t="s">
        <v>155</v>
      </c>
      <c r="B2361" s="87">
        <v>158</v>
      </c>
      <c r="C2361" s="87" t="s">
        <v>152</v>
      </c>
      <c r="D2361" s="87">
        <v>0.71946743000000002</v>
      </c>
      <c r="E2361" s="87">
        <v>7.5820860000000004E-2</v>
      </c>
    </row>
    <row r="2362" spans="1:5" x14ac:dyDescent="0.25">
      <c r="A2362" s="86" t="s">
        <v>155</v>
      </c>
      <c r="B2362" s="87">
        <v>158</v>
      </c>
      <c r="C2362" s="87" t="s">
        <v>144</v>
      </c>
      <c r="D2362" s="87">
        <v>0.72869397999999996</v>
      </c>
      <c r="E2362" s="87">
        <v>6.3735130000000001E-2</v>
      </c>
    </row>
    <row r="2363" spans="1:5" x14ac:dyDescent="0.25">
      <c r="A2363" s="86" t="s">
        <v>155</v>
      </c>
      <c r="B2363" s="87">
        <v>158</v>
      </c>
      <c r="C2363" s="87" t="s">
        <v>149</v>
      </c>
      <c r="D2363" s="87">
        <v>0.78120977999999996</v>
      </c>
      <c r="E2363" s="87">
        <v>6.9986370000000006E-2</v>
      </c>
    </row>
    <row r="2364" spans="1:5" x14ac:dyDescent="0.25">
      <c r="A2364" s="86" t="s">
        <v>155</v>
      </c>
      <c r="B2364" s="87">
        <v>158</v>
      </c>
      <c r="C2364" s="87" t="s">
        <v>160</v>
      </c>
      <c r="D2364" s="87">
        <v>0.79811063999999998</v>
      </c>
      <c r="E2364" s="87">
        <v>5.4071500000000002E-2</v>
      </c>
    </row>
    <row r="2365" spans="1:5" x14ac:dyDescent="0.25">
      <c r="A2365" s="86" t="s">
        <v>155</v>
      </c>
      <c r="B2365" s="87">
        <v>158</v>
      </c>
      <c r="C2365" s="87" t="s">
        <v>158</v>
      </c>
      <c r="D2365" s="87">
        <v>0.83586466000000004</v>
      </c>
      <c r="E2365" s="87">
        <v>6.5111479999999999E-2</v>
      </c>
    </row>
    <row r="2366" spans="1:5" x14ac:dyDescent="0.25">
      <c r="A2366" s="86" t="s">
        <v>155</v>
      </c>
      <c r="B2366" s="87">
        <v>158</v>
      </c>
      <c r="C2366" s="87" t="s">
        <v>154</v>
      </c>
      <c r="D2366" s="87">
        <v>0.93633774999999997</v>
      </c>
      <c r="E2366" s="87">
        <v>8.8895959999999996E-2</v>
      </c>
    </row>
    <row r="2367" spans="1:5" x14ac:dyDescent="0.25">
      <c r="A2367" s="86" t="s">
        <v>155</v>
      </c>
      <c r="B2367" s="87">
        <v>158</v>
      </c>
      <c r="C2367" s="87" t="s">
        <v>145</v>
      </c>
      <c r="D2367" s="87">
        <v>0.94282235000000003</v>
      </c>
      <c r="E2367" s="87">
        <v>6.8959110000000004E-2</v>
      </c>
    </row>
    <row r="2368" spans="1:5" x14ac:dyDescent="0.25">
      <c r="A2368" s="86" t="s">
        <v>155</v>
      </c>
      <c r="B2368" s="87">
        <v>158</v>
      </c>
      <c r="C2368" s="87" t="s">
        <v>159</v>
      </c>
      <c r="D2368" s="87">
        <v>0.98645243000000005</v>
      </c>
      <c r="E2368" s="87">
        <v>8.8202610000000001E-2</v>
      </c>
    </row>
    <row r="2369" spans="1:5" x14ac:dyDescent="0.25">
      <c r="A2369" s="86" t="s">
        <v>155</v>
      </c>
      <c r="B2369" s="87">
        <v>158</v>
      </c>
      <c r="C2369" s="87" t="s">
        <v>161</v>
      </c>
      <c r="D2369" s="87">
        <v>1.00676725</v>
      </c>
      <c r="E2369" s="87">
        <v>5.2087759999999997E-2</v>
      </c>
    </row>
    <row r="2370" spans="1:5" x14ac:dyDescent="0.25">
      <c r="A2370" s="86" t="s">
        <v>155</v>
      </c>
      <c r="B2370" s="87">
        <v>158</v>
      </c>
      <c r="C2370" s="87" t="s">
        <v>153</v>
      </c>
      <c r="D2370" s="87">
        <v>1.03897072</v>
      </c>
      <c r="E2370" s="87">
        <v>4.9387439999999998E-2</v>
      </c>
    </row>
    <row r="2371" spans="1:5" x14ac:dyDescent="0.25">
      <c r="A2371" s="86" t="s">
        <v>155</v>
      </c>
      <c r="B2371" s="87">
        <v>158</v>
      </c>
      <c r="C2371" s="87" t="s">
        <v>143</v>
      </c>
      <c r="D2371" s="87">
        <v>1.0547904100000001</v>
      </c>
      <c r="E2371" s="87">
        <v>7.5777109999999995E-2</v>
      </c>
    </row>
    <row r="2372" spans="1:5" x14ac:dyDescent="0.25">
      <c r="A2372" s="86" t="s">
        <v>155</v>
      </c>
      <c r="B2372" s="87">
        <v>158</v>
      </c>
      <c r="C2372" s="87" t="s">
        <v>9</v>
      </c>
      <c r="D2372" s="87">
        <v>1.07477668</v>
      </c>
      <c r="E2372" s="87">
        <v>4.7960910000000002E-2</v>
      </c>
    </row>
    <row r="2373" spans="1:5" x14ac:dyDescent="0.25">
      <c r="A2373" s="86" t="s">
        <v>155</v>
      </c>
      <c r="B2373" s="87">
        <v>158</v>
      </c>
      <c r="C2373" s="87" t="s">
        <v>146</v>
      </c>
      <c r="D2373" s="87">
        <v>1.1128265799999999</v>
      </c>
      <c r="E2373" s="87">
        <v>0.12367046</v>
      </c>
    </row>
    <row r="2374" spans="1:5" x14ac:dyDescent="0.25">
      <c r="A2374" s="86" t="s">
        <v>155</v>
      </c>
      <c r="B2374" s="87">
        <v>158</v>
      </c>
      <c r="C2374" s="87" t="s">
        <v>156</v>
      </c>
      <c r="D2374" s="87">
        <v>1.13558318</v>
      </c>
      <c r="E2374" s="87">
        <v>7.0091539999999994E-2</v>
      </c>
    </row>
    <row r="2375" spans="1:5" x14ac:dyDescent="0.25">
      <c r="A2375" s="86" t="s">
        <v>155</v>
      </c>
      <c r="B2375" s="87">
        <v>158</v>
      </c>
      <c r="C2375" s="87" t="s">
        <v>147</v>
      </c>
      <c r="D2375" s="87">
        <v>1.1383071899999999</v>
      </c>
      <c r="E2375" s="87">
        <v>6.1903779999999999E-2</v>
      </c>
    </row>
    <row r="2376" spans="1:5" x14ac:dyDescent="0.25">
      <c r="A2376" s="86" t="s">
        <v>149</v>
      </c>
      <c r="B2376" s="87">
        <v>159</v>
      </c>
      <c r="C2376" s="87" t="s">
        <v>145</v>
      </c>
      <c r="D2376" s="87">
        <v>3.6002199999999998E-2</v>
      </c>
      <c r="E2376" s="87">
        <v>4.8617790000000001E-2</v>
      </c>
    </row>
    <row r="2377" spans="1:5" x14ac:dyDescent="0.25">
      <c r="A2377" s="86" t="s">
        <v>149</v>
      </c>
      <c r="B2377" s="87">
        <v>159</v>
      </c>
      <c r="C2377" s="87" t="s">
        <v>159</v>
      </c>
      <c r="D2377" s="87">
        <v>5.1160740000000003E-2</v>
      </c>
      <c r="E2377" s="87">
        <v>5.2249129999999998E-2</v>
      </c>
    </row>
    <row r="2378" spans="1:5" x14ac:dyDescent="0.25">
      <c r="A2378" s="86" t="s">
        <v>149</v>
      </c>
      <c r="B2378" s="87">
        <v>159</v>
      </c>
      <c r="C2378" s="87" t="s">
        <v>143</v>
      </c>
      <c r="D2378" s="87">
        <v>6.7216609999999996E-2</v>
      </c>
      <c r="E2378" s="87">
        <v>7.8310840000000007E-2</v>
      </c>
    </row>
    <row r="2379" spans="1:5" x14ac:dyDescent="0.25">
      <c r="A2379" s="86" t="s">
        <v>149</v>
      </c>
      <c r="B2379" s="87">
        <v>159</v>
      </c>
      <c r="C2379" s="87" t="s">
        <v>154</v>
      </c>
      <c r="D2379" s="87">
        <v>9.5573050000000007E-2</v>
      </c>
      <c r="E2379" s="87">
        <v>9.1604649999999996E-2</v>
      </c>
    </row>
    <row r="2380" spans="1:5" x14ac:dyDescent="0.25">
      <c r="A2380" s="86" t="s">
        <v>149</v>
      </c>
      <c r="B2380" s="87">
        <v>159</v>
      </c>
      <c r="C2380" s="87" t="s">
        <v>147</v>
      </c>
      <c r="D2380" s="87">
        <v>0.11983911</v>
      </c>
      <c r="E2380" s="87">
        <v>7.4164179999999996E-2</v>
      </c>
    </row>
    <row r="2381" spans="1:5" x14ac:dyDescent="0.25">
      <c r="A2381" s="86" t="s">
        <v>149</v>
      </c>
      <c r="B2381" s="87">
        <v>159</v>
      </c>
      <c r="C2381" s="87" t="s">
        <v>158</v>
      </c>
      <c r="D2381" s="87">
        <v>0.13889698</v>
      </c>
      <c r="E2381" s="87">
        <v>7.0639900000000005E-2</v>
      </c>
    </row>
    <row r="2382" spans="1:5" x14ac:dyDescent="0.25">
      <c r="A2382" s="86" t="s">
        <v>149</v>
      </c>
      <c r="B2382" s="87">
        <v>159</v>
      </c>
      <c r="C2382" s="87" t="s">
        <v>156</v>
      </c>
      <c r="D2382" s="87">
        <v>0.14610678999999999</v>
      </c>
      <c r="E2382" s="87">
        <v>8.6945049999999996E-2</v>
      </c>
    </row>
    <row r="2383" spans="1:5" x14ac:dyDescent="0.25">
      <c r="A2383" s="86" t="s">
        <v>149</v>
      </c>
      <c r="B2383" s="87">
        <v>159</v>
      </c>
      <c r="C2383" s="87" t="s">
        <v>144</v>
      </c>
      <c r="D2383" s="87">
        <v>0.15039148999999999</v>
      </c>
      <c r="E2383" s="87">
        <v>4.874274E-2</v>
      </c>
    </row>
    <row r="2384" spans="1:5" x14ac:dyDescent="0.25">
      <c r="A2384" s="86" t="s">
        <v>149</v>
      </c>
      <c r="B2384" s="87">
        <v>159</v>
      </c>
      <c r="C2384" s="87" t="s">
        <v>155</v>
      </c>
      <c r="D2384" s="87">
        <v>0.15710542999999999</v>
      </c>
      <c r="E2384" s="87">
        <v>5.0959579999999997E-2</v>
      </c>
    </row>
    <row r="2385" spans="1:5" x14ac:dyDescent="0.25">
      <c r="A2385" s="86" t="s">
        <v>149</v>
      </c>
      <c r="B2385" s="87">
        <v>159</v>
      </c>
      <c r="C2385" s="87" t="s">
        <v>151</v>
      </c>
      <c r="D2385" s="87">
        <v>0.18992386999999999</v>
      </c>
      <c r="E2385" s="87">
        <v>8.9389969999999999E-2</v>
      </c>
    </row>
    <row r="2386" spans="1:5" x14ac:dyDescent="0.25">
      <c r="A2386" s="86" t="s">
        <v>149</v>
      </c>
      <c r="B2386" s="87">
        <v>159</v>
      </c>
      <c r="C2386" s="87" t="s">
        <v>160</v>
      </c>
      <c r="D2386" s="87">
        <v>0.19451071</v>
      </c>
      <c r="E2386" s="87">
        <v>6.7665929999999999E-2</v>
      </c>
    </row>
    <row r="2387" spans="1:5" x14ac:dyDescent="0.25">
      <c r="A2387" s="86" t="s">
        <v>149</v>
      </c>
      <c r="B2387" s="87">
        <v>159</v>
      </c>
      <c r="C2387" s="87" t="s">
        <v>153</v>
      </c>
      <c r="D2387" s="87">
        <v>0.21981121000000001</v>
      </c>
      <c r="E2387" s="87">
        <v>9.7723679999999993E-2</v>
      </c>
    </row>
    <row r="2388" spans="1:5" x14ac:dyDescent="0.25">
      <c r="A2388" s="86" t="s">
        <v>149</v>
      </c>
      <c r="B2388" s="87">
        <v>159</v>
      </c>
      <c r="C2388" s="87" t="s">
        <v>152</v>
      </c>
      <c r="D2388" s="87">
        <v>0.22846947000000001</v>
      </c>
      <c r="E2388" s="87">
        <v>7.2995099999999993E-2</v>
      </c>
    </row>
    <row r="2389" spans="1:5" x14ac:dyDescent="0.25">
      <c r="A2389" s="86" t="s">
        <v>149</v>
      </c>
      <c r="B2389" s="87">
        <v>159</v>
      </c>
      <c r="C2389" s="87" t="s">
        <v>146</v>
      </c>
      <c r="D2389" s="87">
        <v>0.23335325000000001</v>
      </c>
      <c r="E2389" s="87">
        <v>8.3540450000000002E-2</v>
      </c>
    </row>
    <row r="2390" spans="1:5" x14ac:dyDescent="0.25">
      <c r="A2390" s="86" t="s">
        <v>149</v>
      </c>
      <c r="B2390" s="87">
        <v>159</v>
      </c>
      <c r="C2390" s="87" t="s">
        <v>157</v>
      </c>
      <c r="D2390" s="87">
        <v>0.45256795999999999</v>
      </c>
      <c r="E2390" s="87">
        <v>8.241424E-2</v>
      </c>
    </row>
    <row r="2391" spans="1:5" x14ac:dyDescent="0.25">
      <c r="A2391" s="86" t="s">
        <v>149</v>
      </c>
      <c r="B2391" s="87">
        <v>159</v>
      </c>
      <c r="C2391" s="87" t="s">
        <v>9</v>
      </c>
      <c r="D2391" s="87">
        <v>0.56029857999999999</v>
      </c>
      <c r="E2391" s="87">
        <v>6.9344760000000005E-2</v>
      </c>
    </row>
    <row r="2392" spans="1:5" x14ac:dyDescent="0.25">
      <c r="A2392" s="86" t="s">
        <v>149</v>
      </c>
      <c r="B2392" s="87">
        <v>159</v>
      </c>
      <c r="C2392" s="87" t="s">
        <v>161</v>
      </c>
      <c r="D2392" s="87">
        <v>0.63878745999999997</v>
      </c>
      <c r="E2392" s="87">
        <v>8.8181640000000006E-2</v>
      </c>
    </row>
    <row r="2393" spans="1:5" x14ac:dyDescent="0.25">
      <c r="A2393" s="86" t="s">
        <v>149</v>
      </c>
      <c r="B2393" s="87">
        <v>159</v>
      </c>
      <c r="C2393" s="87" t="s">
        <v>148</v>
      </c>
      <c r="D2393" s="87">
        <v>0.71198605000000004</v>
      </c>
      <c r="E2393" s="87">
        <v>4.9857180000000001E-2</v>
      </c>
    </row>
    <row r="2394" spans="1:5" x14ac:dyDescent="0.25">
      <c r="A2394" s="86" t="s">
        <v>160</v>
      </c>
      <c r="B2394" s="87">
        <v>160</v>
      </c>
      <c r="C2394" s="87" t="s">
        <v>150</v>
      </c>
      <c r="D2394" s="87">
        <v>8.1139169999999997E-2</v>
      </c>
      <c r="E2394" s="87">
        <v>4.6994319999999999E-2</v>
      </c>
    </row>
    <row r="2395" spans="1:5" x14ac:dyDescent="0.25">
      <c r="A2395" s="86" t="s">
        <v>160</v>
      </c>
      <c r="B2395" s="87">
        <v>160</v>
      </c>
      <c r="C2395" s="87" t="s">
        <v>155</v>
      </c>
      <c r="D2395" s="87">
        <v>9.6056470000000005E-2</v>
      </c>
      <c r="E2395" s="87">
        <v>4.645349E-2</v>
      </c>
    </row>
    <row r="2396" spans="1:5" x14ac:dyDescent="0.25">
      <c r="A2396" s="86" t="s">
        <v>160</v>
      </c>
      <c r="B2396" s="87">
        <v>160</v>
      </c>
      <c r="C2396" s="87" t="s">
        <v>148</v>
      </c>
      <c r="D2396" s="87">
        <v>0.10371092</v>
      </c>
      <c r="E2396" s="87">
        <v>6.0720669999999997E-2</v>
      </c>
    </row>
    <row r="2397" spans="1:5" x14ac:dyDescent="0.25">
      <c r="A2397" s="86" t="s">
        <v>160</v>
      </c>
      <c r="B2397" s="87">
        <v>160</v>
      </c>
      <c r="C2397" s="87" t="s">
        <v>157</v>
      </c>
      <c r="D2397" s="87">
        <v>0.15470374000000001</v>
      </c>
      <c r="E2397" s="87">
        <v>7.9126290000000002E-2</v>
      </c>
    </row>
    <row r="2398" spans="1:5" x14ac:dyDescent="0.25">
      <c r="A2398" s="86" t="s">
        <v>160</v>
      </c>
      <c r="B2398" s="87">
        <v>160</v>
      </c>
      <c r="C2398" s="87" t="s">
        <v>149</v>
      </c>
      <c r="D2398" s="87">
        <v>0.15943884999999999</v>
      </c>
      <c r="E2398" s="87">
        <v>7.970737E-2</v>
      </c>
    </row>
    <row r="2399" spans="1:5" x14ac:dyDescent="0.25">
      <c r="A2399" s="86" t="s">
        <v>160</v>
      </c>
      <c r="B2399" s="87">
        <v>160</v>
      </c>
      <c r="C2399" s="87" t="s">
        <v>145</v>
      </c>
      <c r="D2399" s="87">
        <v>0.17522271</v>
      </c>
      <c r="E2399" s="87">
        <v>5.0341120000000003E-2</v>
      </c>
    </row>
    <row r="2400" spans="1:5" x14ac:dyDescent="0.25">
      <c r="A2400" s="86" t="s">
        <v>160</v>
      </c>
      <c r="B2400" s="87">
        <v>160</v>
      </c>
      <c r="C2400" s="87" t="s">
        <v>146</v>
      </c>
      <c r="D2400" s="87">
        <v>0.18842576999999999</v>
      </c>
      <c r="E2400" s="87">
        <v>5.1567519999999999E-2</v>
      </c>
    </row>
    <row r="2401" spans="1:5" x14ac:dyDescent="0.25">
      <c r="A2401" s="86" t="s">
        <v>160</v>
      </c>
      <c r="B2401" s="87">
        <v>160</v>
      </c>
      <c r="C2401" s="87" t="s">
        <v>144</v>
      </c>
      <c r="D2401" s="87">
        <v>0.19992689999999999</v>
      </c>
      <c r="E2401" s="87">
        <v>6.689233E-2</v>
      </c>
    </row>
    <row r="2402" spans="1:5" x14ac:dyDescent="0.25">
      <c r="A2402" s="86" t="s">
        <v>160</v>
      </c>
      <c r="B2402" s="87">
        <v>160</v>
      </c>
      <c r="C2402" s="87" t="s">
        <v>153</v>
      </c>
      <c r="D2402" s="87">
        <v>0.2002591</v>
      </c>
      <c r="E2402" s="87">
        <v>8.2075629999999997E-2</v>
      </c>
    </row>
    <row r="2403" spans="1:5" x14ac:dyDescent="0.25">
      <c r="A2403" s="86" t="s">
        <v>160</v>
      </c>
      <c r="B2403" s="87">
        <v>160</v>
      </c>
      <c r="C2403" s="87" t="s">
        <v>151</v>
      </c>
      <c r="D2403" s="87">
        <v>0.22629178999999999</v>
      </c>
      <c r="E2403" s="87">
        <v>7.965933E-2</v>
      </c>
    </row>
    <row r="2404" spans="1:5" x14ac:dyDescent="0.25">
      <c r="A2404" s="86" t="s">
        <v>160</v>
      </c>
      <c r="B2404" s="87">
        <v>160</v>
      </c>
      <c r="C2404" s="87" t="s">
        <v>154</v>
      </c>
      <c r="D2404" s="87">
        <v>0.24986644999999999</v>
      </c>
      <c r="E2404" s="87">
        <v>9.3638349999999995E-2</v>
      </c>
    </row>
    <row r="2405" spans="1:5" x14ac:dyDescent="0.25">
      <c r="A2405" s="86" t="s">
        <v>160</v>
      </c>
      <c r="B2405" s="87">
        <v>160</v>
      </c>
      <c r="C2405" s="87" t="s">
        <v>156</v>
      </c>
      <c r="D2405" s="87">
        <v>0.27424707999999998</v>
      </c>
      <c r="E2405" s="87">
        <v>7.0296880000000006E-2</v>
      </c>
    </row>
    <row r="2406" spans="1:5" x14ac:dyDescent="0.25">
      <c r="A2406" s="86" t="s">
        <v>160</v>
      </c>
      <c r="B2406" s="87">
        <v>160</v>
      </c>
      <c r="C2406" s="87" t="s">
        <v>161</v>
      </c>
      <c r="D2406" s="87">
        <v>0.28429322000000001</v>
      </c>
      <c r="E2406" s="87">
        <v>9.4313079999999994E-2</v>
      </c>
    </row>
    <row r="2407" spans="1:5" x14ac:dyDescent="0.25">
      <c r="A2407" s="86" t="s">
        <v>160</v>
      </c>
      <c r="B2407" s="87">
        <v>160</v>
      </c>
      <c r="C2407" s="87" t="s">
        <v>147</v>
      </c>
      <c r="D2407" s="87">
        <v>0.29138960000000003</v>
      </c>
      <c r="E2407" s="87">
        <v>5.5086139999999999E-2</v>
      </c>
    </row>
    <row r="2408" spans="1:5" x14ac:dyDescent="0.25">
      <c r="A2408" s="86" t="s">
        <v>160</v>
      </c>
      <c r="B2408" s="87">
        <v>160</v>
      </c>
      <c r="C2408" s="87" t="s">
        <v>9</v>
      </c>
      <c r="D2408" s="87">
        <v>0.30360433999999997</v>
      </c>
      <c r="E2408" s="87">
        <v>7.2865150000000004E-2</v>
      </c>
    </row>
    <row r="2409" spans="1:5" x14ac:dyDescent="0.25">
      <c r="A2409" s="86" t="s">
        <v>160</v>
      </c>
      <c r="B2409" s="87">
        <v>160</v>
      </c>
      <c r="C2409" s="87" t="s">
        <v>158</v>
      </c>
      <c r="D2409" s="87">
        <v>0.70110558999999995</v>
      </c>
      <c r="E2409" s="87">
        <v>6.2734059999999994E-2</v>
      </c>
    </row>
    <row r="2410" spans="1:5" x14ac:dyDescent="0.25">
      <c r="A2410" s="86" t="s">
        <v>143</v>
      </c>
      <c r="B2410" s="87">
        <v>161</v>
      </c>
      <c r="C2410" s="87" t="s">
        <v>152</v>
      </c>
      <c r="D2410" s="87">
        <v>-4.4197899999999998E-2</v>
      </c>
      <c r="E2410" s="87">
        <v>9.4091279999999999E-2</v>
      </c>
    </row>
    <row r="2411" spans="1:5" x14ac:dyDescent="0.25">
      <c r="A2411" s="86" t="s">
        <v>143</v>
      </c>
      <c r="B2411" s="87">
        <v>161</v>
      </c>
      <c r="C2411" s="87" t="s">
        <v>158</v>
      </c>
      <c r="D2411" s="87">
        <v>-4.3063299999999999E-2</v>
      </c>
      <c r="E2411" s="87">
        <v>0.10249174</v>
      </c>
    </row>
    <row r="2412" spans="1:5" x14ac:dyDescent="0.25">
      <c r="A2412" s="86" t="s">
        <v>143</v>
      </c>
      <c r="B2412" s="87">
        <v>161</v>
      </c>
      <c r="C2412" s="87" t="s">
        <v>150</v>
      </c>
      <c r="D2412" s="87">
        <v>4.2199720000000003E-2</v>
      </c>
      <c r="E2412" s="87">
        <v>7.5824299999999997E-2</v>
      </c>
    </row>
    <row r="2413" spans="1:5" x14ac:dyDescent="0.25">
      <c r="A2413" s="86" t="s">
        <v>143</v>
      </c>
      <c r="B2413" s="87">
        <v>161</v>
      </c>
      <c r="C2413" s="87" t="s">
        <v>148</v>
      </c>
      <c r="D2413" s="87">
        <v>9.9963800000000005E-2</v>
      </c>
      <c r="E2413" s="87">
        <v>7.8480049999999996E-2</v>
      </c>
    </row>
    <row r="2414" spans="1:5" x14ac:dyDescent="0.25">
      <c r="A2414" s="86" t="s">
        <v>143</v>
      </c>
      <c r="B2414" s="87">
        <v>161</v>
      </c>
      <c r="C2414" s="87" t="s">
        <v>161</v>
      </c>
      <c r="D2414" s="87">
        <v>0.1093727</v>
      </c>
      <c r="E2414" s="87">
        <v>5.6483569999999997E-2</v>
      </c>
    </row>
    <row r="2415" spans="1:5" x14ac:dyDescent="0.25">
      <c r="A2415" s="86" t="s">
        <v>143</v>
      </c>
      <c r="B2415" s="87">
        <v>161</v>
      </c>
      <c r="C2415" s="87" t="s">
        <v>145</v>
      </c>
      <c r="D2415" s="87">
        <v>0.11755559</v>
      </c>
      <c r="E2415" s="87">
        <v>8.3680309999999994E-2</v>
      </c>
    </row>
    <row r="2416" spans="1:5" x14ac:dyDescent="0.25">
      <c r="A2416" s="86" t="s">
        <v>143</v>
      </c>
      <c r="B2416" s="87">
        <v>161</v>
      </c>
      <c r="C2416" s="87" t="s">
        <v>153</v>
      </c>
      <c r="D2416" s="87">
        <v>0.12571697000000001</v>
      </c>
      <c r="E2416" s="87">
        <v>7.6453649999999998E-2</v>
      </c>
    </row>
    <row r="2417" spans="1:5" x14ac:dyDescent="0.25">
      <c r="A2417" s="86" t="s">
        <v>143</v>
      </c>
      <c r="B2417" s="87">
        <v>161</v>
      </c>
      <c r="C2417" s="87" t="s">
        <v>144</v>
      </c>
      <c r="D2417" s="87">
        <v>0.13827707</v>
      </c>
      <c r="E2417" s="87">
        <v>6.3428129999999999E-2</v>
      </c>
    </row>
    <row r="2418" spans="1:5" x14ac:dyDescent="0.25">
      <c r="A2418" s="86" t="s">
        <v>143</v>
      </c>
      <c r="B2418" s="87">
        <v>161</v>
      </c>
      <c r="C2418" s="87" t="s">
        <v>149</v>
      </c>
      <c r="D2418" s="87">
        <v>0.18647581999999999</v>
      </c>
      <c r="E2418" s="87">
        <v>7.5291849999999994E-2</v>
      </c>
    </row>
    <row r="2419" spans="1:5" x14ac:dyDescent="0.25">
      <c r="A2419" s="86" t="s">
        <v>143</v>
      </c>
      <c r="B2419" s="87">
        <v>161</v>
      </c>
      <c r="C2419" s="87" t="s">
        <v>146</v>
      </c>
      <c r="D2419" s="87">
        <v>0.19050353</v>
      </c>
      <c r="E2419" s="87">
        <v>8.8598189999999993E-2</v>
      </c>
    </row>
    <row r="2420" spans="1:5" x14ac:dyDescent="0.25">
      <c r="A2420" s="86" t="s">
        <v>143</v>
      </c>
      <c r="B2420" s="87">
        <v>161</v>
      </c>
      <c r="C2420" s="87" t="s">
        <v>155</v>
      </c>
      <c r="D2420" s="87">
        <v>0.20636925</v>
      </c>
      <c r="E2420" s="87">
        <v>7.6466870000000006E-2</v>
      </c>
    </row>
    <row r="2421" spans="1:5" x14ac:dyDescent="0.25">
      <c r="A2421" s="86" t="s">
        <v>143</v>
      </c>
      <c r="B2421" s="87">
        <v>161</v>
      </c>
      <c r="C2421" s="87" t="s">
        <v>156</v>
      </c>
      <c r="D2421" s="87">
        <v>0.25235844000000002</v>
      </c>
      <c r="E2421" s="87">
        <v>9.4121170000000004E-2</v>
      </c>
    </row>
    <row r="2422" spans="1:5" x14ac:dyDescent="0.25">
      <c r="A2422" s="86" t="s">
        <v>143</v>
      </c>
      <c r="B2422" s="87">
        <v>161</v>
      </c>
      <c r="C2422" s="87" t="s">
        <v>154</v>
      </c>
      <c r="D2422" s="87">
        <v>0.54572321999999995</v>
      </c>
      <c r="E2422" s="87">
        <v>6.3122280000000003E-2</v>
      </c>
    </row>
    <row r="2423" spans="1:5" x14ac:dyDescent="0.25">
      <c r="A2423" s="86" t="s">
        <v>143</v>
      </c>
      <c r="B2423" s="87">
        <v>161</v>
      </c>
      <c r="C2423" s="87" t="s">
        <v>147</v>
      </c>
      <c r="D2423" s="87">
        <v>0.58111734000000004</v>
      </c>
      <c r="E2423" s="87">
        <v>7.8073249999999997E-2</v>
      </c>
    </row>
    <row r="2424" spans="1:5" x14ac:dyDescent="0.25">
      <c r="A2424" s="86" t="s">
        <v>143</v>
      </c>
      <c r="B2424" s="87">
        <v>161</v>
      </c>
      <c r="C2424" s="87" t="s">
        <v>9</v>
      </c>
      <c r="D2424" s="87">
        <v>0.72181459999999997</v>
      </c>
      <c r="E2424" s="87">
        <v>6.7646899999999996E-2</v>
      </c>
    </row>
    <row r="2425" spans="1:5" x14ac:dyDescent="0.25">
      <c r="A2425" s="86" t="s">
        <v>143</v>
      </c>
      <c r="B2425" s="87">
        <v>161</v>
      </c>
      <c r="C2425" s="87" t="s">
        <v>151</v>
      </c>
      <c r="D2425" s="87">
        <v>0.8509622</v>
      </c>
      <c r="E2425" s="87">
        <v>6.6380579999999995E-2</v>
      </c>
    </row>
    <row r="2426" spans="1:5" x14ac:dyDescent="0.25">
      <c r="A2426" s="86" t="s">
        <v>143</v>
      </c>
      <c r="B2426" s="87">
        <v>161</v>
      </c>
      <c r="C2426" s="87" t="s">
        <v>159</v>
      </c>
      <c r="D2426" s="87">
        <v>1.0002850000000001</v>
      </c>
      <c r="E2426" s="87">
        <v>7.5597739999999997E-2</v>
      </c>
    </row>
    <row r="2427" spans="1:5" x14ac:dyDescent="0.25">
      <c r="A2427" s="86" t="s">
        <v>152</v>
      </c>
      <c r="B2427" s="87">
        <v>162</v>
      </c>
      <c r="C2427" s="87" t="s">
        <v>148</v>
      </c>
      <c r="D2427" s="87">
        <v>-6.08333E-2</v>
      </c>
      <c r="E2427" s="87">
        <v>0.11310135</v>
      </c>
    </row>
    <row r="2428" spans="1:5" x14ac:dyDescent="0.25">
      <c r="A2428" s="86" t="s">
        <v>152</v>
      </c>
      <c r="B2428" s="87">
        <v>162</v>
      </c>
      <c r="C2428" s="87" t="s">
        <v>158</v>
      </c>
      <c r="D2428" s="87">
        <v>0.27383943999999999</v>
      </c>
      <c r="E2428" s="87">
        <v>9.2198329999999995E-2</v>
      </c>
    </row>
    <row r="2429" spans="1:5" x14ac:dyDescent="0.25">
      <c r="A2429" s="86" t="s">
        <v>152</v>
      </c>
      <c r="B2429" s="87">
        <v>162</v>
      </c>
      <c r="C2429" s="87" t="s">
        <v>151</v>
      </c>
      <c r="D2429" s="87">
        <v>0.59033173000000005</v>
      </c>
      <c r="E2429" s="87">
        <v>9.5516089999999998E-2</v>
      </c>
    </row>
    <row r="2430" spans="1:5" x14ac:dyDescent="0.25">
      <c r="A2430" s="86" t="s">
        <v>152</v>
      </c>
      <c r="B2430" s="87">
        <v>162</v>
      </c>
      <c r="C2430" s="87" t="s">
        <v>144</v>
      </c>
      <c r="D2430" s="87">
        <v>0.62005858999999997</v>
      </c>
      <c r="E2430" s="87">
        <v>5.4431840000000002E-2</v>
      </c>
    </row>
    <row r="2431" spans="1:5" x14ac:dyDescent="0.25">
      <c r="A2431" s="86" t="s">
        <v>152</v>
      </c>
      <c r="B2431" s="87">
        <v>162</v>
      </c>
      <c r="C2431" s="87" t="s">
        <v>147</v>
      </c>
      <c r="D2431" s="87">
        <v>0.85346252</v>
      </c>
      <c r="E2431" s="87">
        <v>5.6191940000000003E-2</v>
      </c>
    </row>
    <row r="2432" spans="1:5" x14ac:dyDescent="0.25">
      <c r="A2432" s="86" t="s">
        <v>152</v>
      </c>
      <c r="B2432" s="87">
        <v>162</v>
      </c>
      <c r="C2432" s="87" t="s">
        <v>154</v>
      </c>
      <c r="D2432" s="87">
        <v>0.93512852000000002</v>
      </c>
      <c r="E2432" s="87">
        <v>6.5664899999999998E-2</v>
      </c>
    </row>
    <row r="2433" spans="1:5" x14ac:dyDescent="0.25">
      <c r="A2433" s="86" t="s">
        <v>152</v>
      </c>
      <c r="B2433" s="87">
        <v>162</v>
      </c>
      <c r="C2433" s="87" t="s">
        <v>160</v>
      </c>
      <c r="D2433" s="87">
        <v>0.93996204999999999</v>
      </c>
      <c r="E2433" s="87">
        <v>8.8293689999999994E-2</v>
      </c>
    </row>
    <row r="2434" spans="1:5" x14ac:dyDescent="0.25">
      <c r="A2434" s="86" t="s">
        <v>152</v>
      </c>
      <c r="B2434" s="87">
        <v>162</v>
      </c>
      <c r="C2434" s="87" t="s">
        <v>143</v>
      </c>
      <c r="D2434" s="87">
        <v>0.95565392000000005</v>
      </c>
      <c r="E2434" s="87">
        <v>5.5805710000000001E-2</v>
      </c>
    </row>
    <row r="2435" spans="1:5" x14ac:dyDescent="0.25">
      <c r="A2435" s="86" t="s">
        <v>152</v>
      </c>
      <c r="B2435" s="87">
        <v>162</v>
      </c>
      <c r="C2435" s="87" t="s">
        <v>150</v>
      </c>
      <c r="D2435" s="87">
        <v>0.96777539999999995</v>
      </c>
      <c r="E2435" s="87">
        <v>6.4761020000000002E-2</v>
      </c>
    </row>
    <row r="2436" spans="1:5" x14ac:dyDescent="0.25">
      <c r="A2436" s="86" t="s">
        <v>152</v>
      </c>
      <c r="B2436" s="87">
        <v>162</v>
      </c>
      <c r="C2436" s="87" t="s">
        <v>149</v>
      </c>
      <c r="D2436" s="87">
        <v>0.99891253999999996</v>
      </c>
      <c r="E2436" s="87">
        <v>7.5089790000000003E-2</v>
      </c>
    </row>
    <row r="2437" spans="1:5" x14ac:dyDescent="0.25">
      <c r="A2437" s="86" t="s">
        <v>152</v>
      </c>
      <c r="B2437" s="87">
        <v>162</v>
      </c>
      <c r="C2437" s="87" t="s">
        <v>9</v>
      </c>
      <c r="D2437" s="87">
        <v>1.0675313799999999</v>
      </c>
      <c r="E2437" s="87">
        <v>8.519844E-2</v>
      </c>
    </row>
    <row r="2438" spans="1:5" x14ac:dyDescent="0.25">
      <c r="A2438" s="86" t="s">
        <v>152</v>
      </c>
      <c r="B2438" s="87">
        <v>162</v>
      </c>
      <c r="C2438" s="87" t="s">
        <v>145</v>
      </c>
      <c r="D2438" s="87">
        <v>1.1032380799999999</v>
      </c>
      <c r="E2438" s="87">
        <v>7.7307100000000004E-2</v>
      </c>
    </row>
    <row r="2439" spans="1:5" x14ac:dyDescent="0.25">
      <c r="A2439" s="86" t="s">
        <v>152</v>
      </c>
      <c r="B2439" s="87">
        <v>162</v>
      </c>
      <c r="C2439" s="87" t="s">
        <v>161</v>
      </c>
      <c r="D2439" s="87">
        <v>1.18049593</v>
      </c>
      <c r="E2439" s="87">
        <v>5.2884010000000002E-2</v>
      </c>
    </row>
    <row r="2440" spans="1:5" x14ac:dyDescent="0.25">
      <c r="A2440" s="86" t="s">
        <v>152</v>
      </c>
      <c r="B2440" s="87">
        <v>162</v>
      </c>
      <c r="C2440" s="87" t="s">
        <v>155</v>
      </c>
      <c r="D2440" s="87">
        <v>1.1937355599999999</v>
      </c>
      <c r="E2440" s="87">
        <v>4.8672939999999998E-2</v>
      </c>
    </row>
    <row r="2441" spans="1:5" x14ac:dyDescent="0.25">
      <c r="A2441" s="86" t="s">
        <v>152</v>
      </c>
      <c r="B2441" s="87">
        <v>162</v>
      </c>
      <c r="C2441" s="87" t="s">
        <v>153</v>
      </c>
      <c r="D2441" s="87">
        <v>1.28736081</v>
      </c>
      <c r="E2441" s="87">
        <v>5.9085100000000002E-2</v>
      </c>
    </row>
    <row r="2442" spans="1:5" x14ac:dyDescent="0.25">
      <c r="A2442" s="86" t="s">
        <v>152</v>
      </c>
      <c r="B2442" s="87">
        <v>162</v>
      </c>
      <c r="C2442" s="87" t="s">
        <v>156</v>
      </c>
      <c r="D2442" s="87">
        <v>1.4198604399999999</v>
      </c>
      <c r="E2442" s="87">
        <v>7.5087799999999996E-2</v>
      </c>
    </row>
    <row r="2443" spans="1:5" x14ac:dyDescent="0.25">
      <c r="A2443" s="86" t="s">
        <v>160</v>
      </c>
      <c r="B2443" s="87">
        <v>163</v>
      </c>
      <c r="C2443" s="87" t="s">
        <v>146</v>
      </c>
      <c r="D2443" s="87">
        <v>3.8030799999999997E-2</v>
      </c>
      <c r="E2443" s="87">
        <v>7.5115070000000006E-2</v>
      </c>
    </row>
    <row r="2444" spans="1:5" x14ac:dyDescent="0.25">
      <c r="A2444" s="86" t="s">
        <v>160</v>
      </c>
      <c r="B2444" s="87">
        <v>163</v>
      </c>
      <c r="C2444" s="87" t="s">
        <v>154</v>
      </c>
      <c r="D2444" s="87">
        <v>4.1047670000000001E-2</v>
      </c>
      <c r="E2444" s="87">
        <v>5.1235450000000002E-2</v>
      </c>
    </row>
    <row r="2445" spans="1:5" x14ac:dyDescent="0.25">
      <c r="A2445" s="86" t="s">
        <v>160</v>
      </c>
      <c r="B2445" s="87">
        <v>163</v>
      </c>
      <c r="C2445" s="87" t="s">
        <v>145</v>
      </c>
      <c r="D2445" s="87">
        <v>4.926295E-2</v>
      </c>
      <c r="E2445" s="87">
        <v>6.5433099999999994E-2</v>
      </c>
    </row>
    <row r="2446" spans="1:5" x14ac:dyDescent="0.25">
      <c r="A2446" s="86" t="s">
        <v>160</v>
      </c>
      <c r="B2446" s="87">
        <v>163</v>
      </c>
      <c r="C2446" s="87" t="s">
        <v>148</v>
      </c>
      <c r="D2446" s="87">
        <v>6.2130669999999999E-2</v>
      </c>
      <c r="E2446" s="87">
        <v>6.3754679999999994E-2</v>
      </c>
    </row>
    <row r="2447" spans="1:5" x14ac:dyDescent="0.25">
      <c r="A2447" s="86" t="s">
        <v>160</v>
      </c>
      <c r="B2447" s="87">
        <v>163</v>
      </c>
      <c r="C2447" s="87" t="s">
        <v>152</v>
      </c>
      <c r="D2447" s="87">
        <v>6.2875E-2</v>
      </c>
      <c r="E2447" s="87">
        <v>9.203509E-2</v>
      </c>
    </row>
    <row r="2448" spans="1:5" x14ac:dyDescent="0.25">
      <c r="A2448" s="86" t="s">
        <v>160</v>
      </c>
      <c r="B2448" s="87">
        <v>163</v>
      </c>
      <c r="C2448" s="87" t="s">
        <v>143</v>
      </c>
      <c r="D2448" s="87">
        <v>6.9579440000000006E-2</v>
      </c>
      <c r="E2448" s="87">
        <v>4.7406040000000003E-2</v>
      </c>
    </row>
    <row r="2449" spans="1:5" x14ac:dyDescent="0.25">
      <c r="A2449" s="86" t="s">
        <v>160</v>
      </c>
      <c r="B2449" s="87">
        <v>163</v>
      </c>
      <c r="C2449" s="87" t="s">
        <v>150</v>
      </c>
      <c r="D2449" s="87">
        <v>9.3576960000000001E-2</v>
      </c>
      <c r="E2449" s="87">
        <v>5.8303130000000002E-2</v>
      </c>
    </row>
    <row r="2450" spans="1:5" x14ac:dyDescent="0.25">
      <c r="A2450" s="86" t="s">
        <v>160</v>
      </c>
      <c r="B2450" s="87">
        <v>163</v>
      </c>
      <c r="C2450" s="87" t="s">
        <v>156</v>
      </c>
      <c r="D2450" s="87">
        <v>0.12222282</v>
      </c>
      <c r="E2450" s="87">
        <v>8.1900890000000004E-2</v>
      </c>
    </row>
    <row r="2451" spans="1:5" x14ac:dyDescent="0.25">
      <c r="A2451" s="86" t="s">
        <v>160</v>
      </c>
      <c r="B2451" s="87">
        <v>163</v>
      </c>
      <c r="C2451" s="87" t="s">
        <v>159</v>
      </c>
      <c r="D2451" s="87">
        <v>0.13479901</v>
      </c>
      <c r="E2451" s="87">
        <v>7.3715729999999993E-2</v>
      </c>
    </row>
    <row r="2452" spans="1:5" x14ac:dyDescent="0.25">
      <c r="A2452" s="86" t="s">
        <v>160</v>
      </c>
      <c r="B2452" s="87">
        <v>163</v>
      </c>
      <c r="C2452" s="87" t="s">
        <v>9</v>
      </c>
      <c r="D2452" s="87">
        <v>0.14925442</v>
      </c>
      <c r="E2452" s="87">
        <v>7.0522979999999999E-2</v>
      </c>
    </row>
    <row r="2453" spans="1:5" x14ac:dyDescent="0.25">
      <c r="A2453" s="86" t="s">
        <v>160</v>
      </c>
      <c r="B2453" s="87">
        <v>163</v>
      </c>
      <c r="C2453" s="87" t="s">
        <v>151</v>
      </c>
      <c r="D2453" s="87">
        <v>0.15312484000000001</v>
      </c>
      <c r="E2453" s="87">
        <v>7.0939719999999998E-2</v>
      </c>
    </row>
    <row r="2454" spans="1:5" x14ac:dyDescent="0.25">
      <c r="A2454" s="86" t="s">
        <v>160</v>
      </c>
      <c r="B2454" s="87">
        <v>163</v>
      </c>
      <c r="C2454" s="87" t="s">
        <v>155</v>
      </c>
      <c r="D2454" s="87">
        <v>0.17610139</v>
      </c>
      <c r="E2454" s="87">
        <v>6.9537409999999994E-2</v>
      </c>
    </row>
    <row r="2455" spans="1:5" x14ac:dyDescent="0.25">
      <c r="A2455" s="86" t="s">
        <v>160</v>
      </c>
      <c r="B2455" s="87">
        <v>163</v>
      </c>
      <c r="C2455" s="87" t="s">
        <v>161</v>
      </c>
      <c r="D2455" s="87">
        <v>0.18663308000000001</v>
      </c>
      <c r="E2455" s="87">
        <v>6.7365309999999998E-2</v>
      </c>
    </row>
    <row r="2456" spans="1:5" x14ac:dyDescent="0.25">
      <c r="A2456" s="86" t="s">
        <v>160</v>
      </c>
      <c r="B2456" s="87">
        <v>163</v>
      </c>
      <c r="C2456" s="87" t="s">
        <v>147</v>
      </c>
      <c r="D2456" s="87">
        <v>0.18791777000000001</v>
      </c>
      <c r="E2456" s="87">
        <v>4.699267E-2</v>
      </c>
    </row>
    <row r="2457" spans="1:5" x14ac:dyDescent="0.25">
      <c r="A2457" s="86" t="s">
        <v>160</v>
      </c>
      <c r="B2457" s="87">
        <v>163</v>
      </c>
      <c r="C2457" s="87" t="s">
        <v>149</v>
      </c>
      <c r="D2457" s="87">
        <v>0.21082107999999999</v>
      </c>
      <c r="E2457" s="87">
        <v>7.3055780000000001E-2</v>
      </c>
    </row>
    <row r="2458" spans="1:5" x14ac:dyDescent="0.25">
      <c r="A2458" s="86" t="s">
        <v>160</v>
      </c>
      <c r="B2458" s="87">
        <v>163</v>
      </c>
      <c r="C2458" s="87" t="s">
        <v>144</v>
      </c>
      <c r="D2458" s="87">
        <v>0.25983716000000001</v>
      </c>
      <c r="E2458" s="87">
        <v>8.4116990000000003E-2</v>
      </c>
    </row>
    <row r="2459" spans="1:5" x14ac:dyDescent="0.25">
      <c r="A2459" s="86" t="s">
        <v>159</v>
      </c>
      <c r="B2459" s="87">
        <v>164</v>
      </c>
      <c r="C2459" s="87" t="s">
        <v>153</v>
      </c>
      <c r="D2459" s="87">
        <v>-7.3525199999999999E-2</v>
      </c>
      <c r="E2459" s="87">
        <v>7.4237929999999994E-2</v>
      </c>
    </row>
    <row r="2460" spans="1:5" x14ac:dyDescent="0.25">
      <c r="A2460" s="86" t="s">
        <v>159</v>
      </c>
      <c r="B2460" s="87">
        <v>164</v>
      </c>
      <c r="C2460" s="87" t="s">
        <v>148</v>
      </c>
      <c r="D2460" s="87">
        <v>9.7340399999999994E-3</v>
      </c>
      <c r="E2460" s="87">
        <v>8.4879070000000001E-2</v>
      </c>
    </row>
    <row r="2461" spans="1:5" x14ac:dyDescent="0.25">
      <c r="A2461" s="86" t="s">
        <v>159</v>
      </c>
      <c r="B2461" s="87">
        <v>164</v>
      </c>
      <c r="C2461" s="87" t="s">
        <v>144</v>
      </c>
      <c r="D2461" s="87">
        <v>3.9788379999999998E-2</v>
      </c>
      <c r="E2461" s="87">
        <v>7.0571629999999996E-2</v>
      </c>
    </row>
    <row r="2462" spans="1:5" x14ac:dyDescent="0.25">
      <c r="A2462" s="86" t="s">
        <v>159</v>
      </c>
      <c r="B2462" s="87">
        <v>164</v>
      </c>
      <c r="C2462" s="87" t="s">
        <v>146</v>
      </c>
      <c r="D2462" s="87">
        <v>4.9081699999999999E-2</v>
      </c>
      <c r="E2462" s="87">
        <v>9.7236920000000004E-2</v>
      </c>
    </row>
    <row r="2463" spans="1:5" x14ac:dyDescent="0.25">
      <c r="A2463" s="86" t="s">
        <v>159</v>
      </c>
      <c r="B2463" s="87">
        <v>164</v>
      </c>
      <c r="C2463" s="87" t="s">
        <v>149</v>
      </c>
      <c r="D2463" s="87">
        <v>6.4662230000000001E-2</v>
      </c>
      <c r="E2463" s="87">
        <v>5.9159299999999998E-2</v>
      </c>
    </row>
    <row r="2464" spans="1:5" x14ac:dyDescent="0.25">
      <c r="A2464" s="86" t="s">
        <v>159</v>
      </c>
      <c r="B2464" s="87">
        <v>164</v>
      </c>
      <c r="C2464" s="87" t="s">
        <v>156</v>
      </c>
      <c r="D2464" s="87">
        <v>0.10656396999999999</v>
      </c>
      <c r="E2464" s="87">
        <v>0.10178606</v>
      </c>
    </row>
    <row r="2465" spans="1:5" x14ac:dyDescent="0.25">
      <c r="A2465" s="86" t="s">
        <v>159</v>
      </c>
      <c r="B2465" s="87">
        <v>164</v>
      </c>
      <c r="C2465" s="87" t="s">
        <v>157</v>
      </c>
      <c r="D2465" s="87">
        <v>0.13036930999999999</v>
      </c>
      <c r="E2465" s="87">
        <v>5.637996E-2</v>
      </c>
    </row>
    <row r="2466" spans="1:5" x14ac:dyDescent="0.25">
      <c r="A2466" s="86" t="s">
        <v>159</v>
      </c>
      <c r="B2466" s="87">
        <v>164</v>
      </c>
      <c r="C2466" s="87" t="s">
        <v>152</v>
      </c>
      <c r="D2466" s="87">
        <v>0.14788687</v>
      </c>
      <c r="E2466" s="87">
        <v>7.2624569999999999E-2</v>
      </c>
    </row>
    <row r="2467" spans="1:5" x14ac:dyDescent="0.25">
      <c r="A2467" s="86" t="s">
        <v>159</v>
      </c>
      <c r="B2467" s="87">
        <v>164</v>
      </c>
      <c r="C2467" s="87" t="s">
        <v>145</v>
      </c>
      <c r="D2467" s="87">
        <v>0.19996506999999999</v>
      </c>
      <c r="E2467" s="87">
        <v>3.7556899999999997E-2</v>
      </c>
    </row>
    <row r="2468" spans="1:5" x14ac:dyDescent="0.25">
      <c r="A2468" s="86" t="s">
        <v>159</v>
      </c>
      <c r="B2468" s="87">
        <v>164</v>
      </c>
      <c r="C2468" s="87" t="s">
        <v>150</v>
      </c>
      <c r="D2468" s="87">
        <v>0.32196247</v>
      </c>
      <c r="E2468" s="87">
        <v>8.0286209999999997E-2</v>
      </c>
    </row>
    <row r="2469" spans="1:5" x14ac:dyDescent="0.25">
      <c r="A2469" s="86" t="s">
        <v>159</v>
      </c>
      <c r="B2469" s="87">
        <v>164</v>
      </c>
      <c r="C2469" s="87" t="s">
        <v>9</v>
      </c>
      <c r="D2469" s="87">
        <v>0.39550489999999999</v>
      </c>
      <c r="E2469" s="87">
        <v>4.586411E-2</v>
      </c>
    </row>
    <row r="2470" spans="1:5" x14ac:dyDescent="0.25">
      <c r="A2470" s="86" t="s">
        <v>159</v>
      </c>
      <c r="B2470" s="87">
        <v>164</v>
      </c>
      <c r="C2470" s="87" t="s">
        <v>154</v>
      </c>
      <c r="D2470" s="87">
        <v>0.47032579000000002</v>
      </c>
      <c r="E2470" s="87">
        <v>4.7048350000000003E-2</v>
      </c>
    </row>
    <row r="2471" spans="1:5" x14ac:dyDescent="0.25">
      <c r="A2471" s="86" t="s">
        <v>159</v>
      </c>
      <c r="B2471" s="87">
        <v>164</v>
      </c>
      <c r="C2471" s="87" t="s">
        <v>160</v>
      </c>
      <c r="D2471" s="87">
        <v>0.54082494999999997</v>
      </c>
      <c r="E2471" s="87">
        <v>6.9250740000000005E-2</v>
      </c>
    </row>
    <row r="2472" spans="1:5" x14ac:dyDescent="0.25">
      <c r="A2472" s="86" t="s">
        <v>159</v>
      </c>
      <c r="B2472" s="87">
        <v>164</v>
      </c>
      <c r="C2472" s="87" t="s">
        <v>158</v>
      </c>
      <c r="D2472" s="87">
        <v>1.0134871599999999</v>
      </c>
      <c r="E2472" s="87">
        <v>6.4174289999999995E-2</v>
      </c>
    </row>
    <row r="2473" spans="1:5" x14ac:dyDescent="0.25">
      <c r="A2473" s="86" t="s">
        <v>159</v>
      </c>
      <c r="B2473" s="87">
        <v>164</v>
      </c>
      <c r="C2473" s="87" t="s">
        <v>143</v>
      </c>
      <c r="D2473" s="87">
        <v>1.1591553699999999</v>
      </c>
      <c r="E2473" s="87">
        <v>7.3458830000000003E-2</v>
      </c>
    </row>
    <row r="2474" spans="1:5" x14ac:dyDescent="0.25">
      <c r="A2474" s="86" t="s">
        <v>159</v>
      </c>
      <c r="B2474" s="87">
        <v>164</v>
      </c>
      <c r="C2474" s="87" t="s">
        <v>161</v>
      </c>
      <c r="D2474" s="87">
        <v>1.25887058</v>
      </c>
      <c r="E2474" s="87">
        <v>4.2200500000000002E-2</v>
      </c>
    </row>
    <row r="2475" spans="1:5" x14ac:dyDescent="0.25">
      <c r="A2475" s="86" t="s">
        <v>159</v>
      </c>
      <c r="B2475" s="87">
        <v>164</v>
      </c>
      <c r="C2475" s="87" t="s">
        <v>147</v>
      </c>
      <c r="D2475" s="87">
        <v>1.3989381599999999</v>
      </c>
      <c r="E2475" s="87">
        <v>8.6628830000000004E-2</v>
      </c>
    </row>
    <row r="2476" spans="1:5" x14ac:dyDescent="0.25">
      <c r="A2476" s="86" t="s">
        <v>149</v>
      </c>
      <c r="B2476" s="87">
        <v>165</v>
      </c>
      <c r="C2476" s="87" t="s">
        <v>153</v>
      </c>
      <c r="D2476" s="87">
        <v>3.6797910000000003E-2</v>
      </c>
      <c r="E2476" s="87">
        <v>8.1871399999999997E-2</v>
      </c>
    </row>
    <row r="2477" spans="1:5" x14ac:dyDescent="0.25">
      <c r="A2477" s="86" t="s">
        <v>149</v>
      </c>
      <c r="B2477" s="87">
        <v>165</v>
      </c>
      <c r="C2477" s="87" t="s">
        <v>143</v>
      </c>
      <c r="D2477" s="87">
        <v>4.3244659999999997E-2</v>
      </c>
      <c r="E2477" s="87">
        <v>6.093486E-2</v>
      </c>
    </row>
    <row r="2478" spans="1:5" x14ac:dyDescent="0.25">
      <c r="A2478" s="86" t="s">
        <v>149</v>
      </c>
      <c r="B2478" s="87">
        <v>165</v>
      </c>
      <c r="C2478" s="87" t="s">
        <v>160</v>
      </c>
      <c r="D2478" s="87">
        <v>8.7151359999999997E-2</v>
      </c>
      <c r="E2478" s="87">
        <v>7.1217119999999995E-2</v>
      </c>
    </row>
    <row r="2479" spans="1:5" x14ac:dyDescent="0.25">
      <c r="A2479" s="86" t="s">
        <v>149</v>
      </c>
      <c r="B2479" s="87">
        <v>165</v>
      </c>
      <c r="C2479" s="87" t="s">
        <v>159</v>
      </c>
      <c r="D2479" s="87">
        <v>0.10201428</v>
      </c>
      <c r="E2479" s="87">
        <v>9.3132400000000004E-2</v>
      </c>
    </row>
    <row r="2480" spans="1:5" x14ac:dyDescent="0.25">
      <c r="A2480" s="86" t="s">
        <v>149</v>
      </c>
      <c r="B2480" s="87">
        <v>165</v>
      </c>
      <c r="C2480" s="87" t="s">
        <v>158</v>
      </c>
      <c r="D2480" s="87">
        <v>0.11809662999999999</v>
      </c>
      <c r="E2480" s="87">
        <v>8.7302920000000006E-2</v>
      </c>
    </row>
    <row r="2481" spans="1:5" x14ac:dyDescent="0.25">
      <c r="A2481" s="86" t="s">
        <v>149</v>
      </c>
      <c r="B2481" s="87">
        <v>165</v>
      </c>
      <c r="C2481" s="87" t="s">
        <v>144</v>
      </c>
      <c r="D2481" s="87">
        <v>0.12602157</v>
      </c>
      <c r="E2481" s="87">
        <v>7.6440430000000004E-2</v>
      </c>
    </row>
    <row r="2482" spans="1:5" x14ac:dyDescent="0.25">
      <c r="A2482" s="86" t="s">
        <v>149</v>
      </c>
      <c r="B2482" s="87">
        <v>165</v>
      </c>
      <c r="C2482" s="87" t="s">
        <v>156</v>
      </c>
      <c r="D2482" s="87">
        <v>0.14889389</v>
      </c>
      <c r="E2482" s="87">
        <v>5.9627859999999998E-2</v>
      </c>
    </row>
    <row r="2483" spans="1:5" x14ac:dyDescent="0.25">
      <c r="A2483" s="86" t="s">
        <v>149</v>
      </c>
      <c r="B2483" s="87">
        <v>165</v>
      </c>
      <c r="C2483" s="87" t="s">
        <v>157</v>
      </c>
      <c r="D2483" s="87">
        <v>0.14917792999999999</v>
      </c>
      <c r="E2483" s="87">
        <v>8.0400860000000005E-2</v>
      </c>
    </row>
    <row r="2484" spans="1:5" x14ac:dyDescent="0.25">
      <c r="A2484" s="86" t="s">
        <v>149</v>
      </c>
      <c r="B2484" s="87">
        <v>165</v>
      </c>
      <c r="C2484" s="87" t="s">
        <v>151</v>
      </c>
      <c r="D2484" s="87">
        <v>0.20503168999999999</v>
      </c>
      <c r="E2484" s="87">
        <v>4.9831649999999998E-2</v>
      </c>
    </row>
    <row r="2485" spans="1:5" x14ac:dyDescent="0.25">
      <c r="A2485" s="86" t="s">
        <v>149</v>
      </c>
      <c r="B2485" s="87">
        <v>165</v>
      </c>
      <c r="C2485" s="87" t="s">
        <v>147</v>
      </c>
      <c r="D2485" s="87">
        <v>0.30266620999999999</v>
      </c>
      <c r="E2485" s="87">
        <v>6.6086110000000003E-2</v>
      </c>
    </row>
    <row r="2486" spans="1:5" x14ac:dyDescent="0.25">
      <c r="A2486" s="86" t="s">
        <v>149</v>
      </c>
      <c r="B2486" s="87">
        <v>165</v>
      </c>
      <c r="C2486" s="87" t="s">
        <v>148</v>
      </c>
      <c r="D2486" s="87">
        <v>0.32916990000000002</v>
      </c>
      <c r="E2486" s="87">
        <v>5.3021169999999999E-2</v>
      </c>
    </row>
    <row r="2487" spans="1:5" x14ac:dyDescent="0.25">
      <c r="A2487" s="86" t="s">
        <v>149</v>
      </c>
      <c r="B2487" s="87">
        <v>165</v>
      </c>
      <c r="C2487" s="87" t="s">
        <v>155</v>
      </c>
      <c r="D2487" s="87">
        <v>0.36431525999999997</v>
      </c>
      <c r="E2487" s="87">
        <v>7.1602860000000004E-2</v>
      </c>
    </row>
    <row r="2488" spans="1:5" x14ac:dyDescent="0.25">
      <c r="A2488" s="86" t="s">
        <v>149</v>
      </c>
      <c r="B2488" s="87">
        <v>165</v>
      </c>
      <c r="C2488" s="87" t="s">
        <v>161</v>
      </c>
      <c r="D2488" s="87">
        <v>0.49287793000000002</v>
      </c>
      <c r="E2488" s="87">
        <v>7.7854679999999996E-2</v>
      </c>
    </row>
    <row r="2489" spans="1:5" x14ac:dyDescent="0.25">
      <c r="A2489" s="86" t="s">
        <v>149</v>
      </c>
      <c r="B2489" s="87">
        <v>165</v>
      </c>
      <c r="C2489" s="87" t="s">
        <v>152</v>
      </c>
      <c r="D2489" s="87">
        <v>0.56910238000000002</v>
      </c>
      <c r="E2489" s="87">
        <v>6.0584279999999997E-2</v>
      </c>
    </row>
    <row r="2490" spans="1:5" x14ac:dyDescent="0.25">
      <c r="A2490" s="86" t="s">
        <v>149</v>
      </c>
      <c r="B2490" s="87">
        <v>165</v>
      </c>
      <c r="C2490" s="87" t="s">
        <v>9</v>
      </c>
      <c r="D2490" s="87">
        <v>0.61286856000000001</v>
      </c>
      <c r="E2490" s="87">
        <v>7.7971029999999997E-2</v>
      </c>
    </row>
    <row r="2491" spans="1:5" x14ac:dyDescent="0.25">
      <c r="A2491" s="86" t="s">
        <v>149</v>
      </c>
      <c r="B2491" s="87">
        <v>165</v>
      </c>
      <c r="C2491" s="87" t="s">
        <v>154</v>
      </c>
      <c r="D2491" s="87">
        <v>0.68004114999999998</v>
      </c>
      <c r="E2491" s="87">
        <v>8.0925670000000005E-2</v>
      </c>
    </row>
    <row r="2492" spans="1:5" x14ac:dyDescent="0.25">
      <c r="A2492" s="86" t="s">
        <v>149</v>
      </c>
      <c r="B2492" s="87">
        <v>165</v>
      </c>
      <c r="C2492" s="87" t="s">
        <v>150</v>
      </c>
      <c r="D2492" s="87">
        <v>0.92236152999999999</v>
      </c>
      <c r="E2492" s="87">
        <v>6.0939880000000002E-2</v>
      </c>
    </row>
    <row r="2493" spans="1:5" x14ac:dyDescent="0.25">
      <c r="A2493" s="86" t="s">
        <v>153</v>
      </c>
      <c r="B2493" s="87">
        <v>166</v>
      </c>
      <c r="C2493" s="87" t="s">
        <v>151</v>
      </c>
      <c r="D2493" s="87">
        <v>-6.9611800000000001E-2</v>
      </c>
      <c r="E2493" s="87">
        <v>0.10901028</v>
      </c>
    </row>
    <row r="2494" spans="1:5" x14ac:dyDescent="0.25">
      <c r="A2494" s="86" t="s">
        <v>153</v>
      </c>
      <c r="B2494" s="87">
        <v>166</v>
      </c>
      <c r="C2494" s="87" t="s">
        <v>154</v>
      </c>
      <c r="D2494" s="87">
        <v>-6.2639899999999998E-2</v>
      </c>
      <c r="E2494" s="87">
        <v>9.9954890000000005E-2</v>
      </c>
    </row>
    <row r="2495" spans="1:5" x14ac:dyDescent="0.25">
      <c r="A2495" s="86" t="s">
        <v>153</v>
      </c>
      <c r="B2495" s="87">
        <v>166</v>
      </c>
      <c r="C2495" s="87" t="s">
        <v>161</v>
      </c>
      <c r="D2495" s="87">
        <v>1.8306280000000001E-2</v>
      </c>
      <c r="E2495" s="87">
        <v>8.7708990000000001E-2</v>
      </c>
    </row>
    <row r="2496" spans="1:5" x14ac:dyDescent="0.25">
      <c r="A2496" s="86" t="s">
        <v>153</v>
      </c>
      <c r="B2496" s="87">
        <v>166</v>
      </c>
      <c r="C2496" s="87" t="s">
        <v>160</v>
      </c>
      <c r="D2496" s="87">
        <v>4.5297110000000002E-2</v>
      </c>
      <c r="E2496" s="87">
        <v>9.2347780000000004E-2</v>
      </c>
    </row>
    <row r="2497" spans="1:5" x14ac:dyDescent="0.25">
      <c r="A2497" s="86" t="s">
        <v>153</v>
      </c>
      <c r="B2497" s="87">
        <v>166</v>
      </c>
      <c r="C2497" s="87" t="s">
        <v>148</v>
      </c>
      <c r="D2497" s="87">
        <v>6.7156980000000005E-2</v>
      </c>
      <c r="E2497" s="87">
        <v>6.7577120000000004E-2</v>
      </c>
    </row>
    <row r="2498" spans="1:5" x14ac:dyDescent="0.25">
      <c r="A2498" s="86" t="s">
        <v>153</v>
      </c>
      <c r="B2498" s="87">
        <v>166</v>
      </c>
      <c r="C2498" s="87" t="s">
        <v>149</v>
      </c>
      <c r="D2498" s="87">
        <v>8.1990729999999998E-2</v>
      </c>
      <c r="E2498" s="87">
        <v>6.098311E-2</v>
      </c>
    </row>
    <row r="2499" spans="1:5" x14ac:dyDescent="0.25">
      <c r="A2499" s="86" t="s">
        <v>153</v>
      </c>
      <c r="B2499" s="87">
        <v>166</v>
      </c>
      <c r="C2499" s="87" t="s">
        <v>159</v>
      </c>
      <c r="D2499" s="87">
        <v>8.4638519999999995E-2</v>
      </c>
      <c r="E2499" s="87">
        <v>5.7922050000000003E-2</v>
      </c>
    </row>
    <row r="2500" spans="1:5" x14ac:dyDescent="0.25">
      <c r="A2500" s="86" t="s">
        <v>153</v>
      </c>
      <c r="B2500" s="87">
        <v>166</v>
      </c>
      <c r="C2500" s="87" t="s">
        <v>144</v>
      </c>
      <c r="D2500" s="87">
        <v>9.803241E-2</v>
      </c>
      <c r="E2500" s="87">
        <v>7.2901709999999995E-2</v>
      </c>
    </row>
    <row r="2501" spans="1:5" x14ac:dyDescent="0.25">
      <c r="A2501" s="86" t="s">
        <v>153</v>
      </c>
      <c r="B2501" s="87">
        <v>166</v>
      </c>
      <c r="C2501" s="87" t="s">
        <v>150</v>
      </c>
      <c r="D2501" s="87">
        <v>0.10855476</v>
      </c>
      <c r="E2501" s="87">
        <v>0.10139405999999999</v>
      </c>
    </row>
    <row r="2502" spans="1:5" x14ac:dyDescent="0.25">
      <c r="A2502" s="86" t="s">
        <v>153</v>
      </c>
      <c r="B2502" s="87">
        <v>166</v>
      </c>
      <c r="C2502" s="87" t="s">
        <v>157</v>
      </c>
      <c r="D2502" s="87">
        <v>0.11870493999999999</v>
      </c>
      <c r="E2502" s="87">
        <v>8.2481280000000004E-2</v>
      </c>
    </row>
    <row r="2503" spans="1:5" x14ac:dyDescent="0.25">
      <c r="A2503" s="86" t="s">
        <v>153</v>
      </c>
      <c r="B2503" s="87">
        <v>166</v>
      </c>
      <c r="C2503" s="87" t="s">
        <v>143</v>
      </c>
      <c r="D2503" s="87">
        <v>0.12729115999999999</v>
      </c>
      <c r="E2503" s="87">
        <v>6.1221690000000002E-2</v>
      </c>
    </row>
    <row r="2504" spans="1:5" x14ac:dyDescent="0.25">
      <c r="A2504" s="86" t="s">
        <v>153</v>
      </c>
      <c r="B2504" s="87">
        <v>166</v>
      </c>
      <c r="C2504" s="87" t="s">
        <v>152</v>
      </c>
      <c r="D2504" s="87">
        <v>0.12824389999999999</v>
      </c>
      <c r="E2504" s="87">
        <v>7.1267949999999997E-2</v>
      </c>
    </row>
    <row r="2505" spans="1:5" x14ac:dyDescent="0.25">
      <c r="A2505" s="86" t="s">
        <v>153</v>
      </c>
      <c r="B2505" s="87">
        <v>166</v>
      </c>
      <c r="C2505" s="87" t="s">
        <v>155</v>
      </c>
      <c r="D2505" s="87">
        <v>0.15820583999999999</v>
      </c>
      <c r="E2505" s="87">
        <v>7.8063830000000001E-2</v>
      </c>
    </row>
    <row r="2506" spans="1:5" x14ac:dyDescent="0.25">
      <c r="A2506" s="86" t="s">
        <v>153</v>
      </c>
      <c r="B2506" s="87">
        <v>166</v>
      </c>
      <c r="C2506" s="87" t="s">
        <v>147</v>
      </c>
      <c r="D2506" s="87">
        <v>0.18262977999999999</v>
      </c>
      <c r="E2506" s="87">
        <v>6.5437739999999994E-2</v>
      </c>
    </row>
    <row r="2507" spans="1:5" x14ac:dyDescent="0.25">
      <c r="A2507" s="86" t="s">
        <v>153</v>
      </c>
      <c r="B2507" s="87">
        <v>166</v>
      </c>
      <c r="C2507" s="87" t="s">
        <v>9</v>
      </c>
      <c r="D2507" s="87">
        <v>0.24505911</v>
      </c>
      <c r="E2507" s="87">
        <v>8.0701010000000004E-2</v>
      </c>
    </row>
    <row r="2508" spans="1:5" x14ac:dyDescent="0.25">
      <c r="A2508" s="86" t="s">
        <v>153</v>
      </c>
      <c r="B2508" s="87">
        <v>166</v>
      </c>
      <c r="C2508" s="87" t="s">
        <v>158</v>
      </c>
      <c r="D2508" s="87">
        <v>0.24919053999999999</v>
      </c>
      <c r="E2508" s="87">
        <v>7.8132289999999993E-2</v>
      </c>
    </row>
    <row r="2509" spans="1:5" x14ac:dyDescent="0.25">
      <c r="A2509" s="86" t="s">
        <v>153</v>
      </c>
      <c r="B2509" s="87">
        <v>166</v>
      </c>
      <c r="C2509" s="87" t="s">
        <v>156</v>
      </c>
      <c r="D2509" s="87">
        <v>0.56284266999999999</v>
      </c>
      <c r="E2509" s="87">
        <v>7.5687309999999994E-2</v>
      </c>
    </row>
    <row r="2510" spans="1:5" x14ac:dyDescent="0.25">
      <c r="A2510" s="86" t="s">
        <v>143</v>
      </c>
      <c r="B2510" s="87">
        <v>167</v>
      </c>
      <c r="C2510" s="87" t="s">
        <v>157</v>
      </c>
      <c r="D2510" s="87">
        <v>0.13185609000000001</v>
      </c>
      <c r="E2510" s="87">
        <v>6.9868250000000007E-2</v>
      </c>
    </row>
    <row r="2511" spans="1:5" x14ac:dyDescent="0.25">
      <c r="A2511" s="86" t="s">
        <v>143</v>
      </c>
      <c r="B2511" s="87">
        <v>167</v>
      </c>
      <c r="C2511" s="87" t="s">
        <v>150</v>
      </c>
      <c r="D2511" s="87">
        <v>0.22099173999999999</v>
      </c>
      <c r="E2511" s="87">
        <v>0.10211008000000001</v>
      </c>
    </row>
    <row r="2512" spans="1:5" x14ac:dyDescent="0.25">
      <c r="A2512" s="86" t="s">
        <v>143</v>
      </c>
      <c r="B2512" s="87">
        <v>167</v>
      </c>
      <c r="C2512" s="87" t="s">
        <v>144</v>
      </c>
      <c r="D2512" s="87">
        <v>0.33711806</v>
      </c>
      <c r="E2512" s="87">
        <v>6.2018589999999998E-2</v>
      </c>
    </row>
    <row r="2513" spans="1:5" x14ac:dyDescent="0.25">
      <c r="A2513" s="86" t="s">
        <v>143</v>
      </c>
      <c r="B2513" s="87">
        <v>167</v>
      </c>
      <c r="C2513" s="87" t="s">
        <v>148</v>
      </c>
      <c r="D2513" s="87">
        <v>0.41876903999999998</v>
      </c>
      <c r="E2513" s="87">
        <v>8.0668299999999998E-2</v>
      </c>
    </row>
    <row r="2514" spans="1:5" x14ac:dyDescent="0.25">
      <c r="A2514" s="86" t="s">
        <v>143</v>
      </c>
      <c r="B2514" s="87">
        <v>167</v>
      </c>
      <c r="C2514" s="87" t="s">
        <v>145</v>
      </c>
      <c r="D2514" s="87">
        <v>0.43331170000000002</v>
      </c>
      <c r="E2514" s="87">
        <v>6.7915710000000004E-2</v>
      </c>
    </row>
    <row r="2515" spans="1:5" x14ac:dyDescent="0.25">
      <c r="A2515" s="86" t="s">
        <v>143</v>
      </c>
      <c r="B2515" s="87">
        <v>167</v>
      </c>
      <c r="C2515" s="87" t="s">
        <v>161</v>
      </c>
      <c r="D2515" s="87">
        <v>0.52526346000000002</v>
      </c>
      <c r="E2515" s="87">
        <v>6.7497650000000006E-2</v>
      </c>
    </row>
    <row r="2516" spans="1:5" x14ac:dyDescent="0.25">
      <c r="A2516" s="86" t="s">
        <v>143</v>
      </c>
      <c r="B2516" s="87">
        <v>167</v>
      </c>
      <c r="C2516" s="87" t="s">
        <v>149</v>
      </c>
      <c r="D2516" s="87">
        <v>0.57073417000000004</v>
      </c>
      <c r="E2516" s="87">
        <v>7.49533E-2</v>
      </c>
    </row>
    <row r="2517" spans="1:5" x14ac:dyDescent="0.25">
      <c r="A2517" s="86" t="s">
        <v>143</v>
      </c>
      <c r="B2517" s="87">
        <v>167</v>
      </c>
      <c r="C2517" s="87" t="s">
        <v>152</v>
      </c>
      <c r="D2517" s="87">
        <v>0.68188212000000004</v>
      </c>
      <c r="E2517" s="87">
        <v>6.5514939999999994E-2</v>
      </c>
    </row>
    <row r="2518" spans="1:5" x14ac:dyDescent="0.25">
      <c r="A2518" s="86" t="s">
        <v>143</v>
      </c>
      <c r="B2518" s="87">
        <v>167</v>
      </c>
      <c r="C2518" s="87" t="s">
        <v>160</v>
      </c>
      <c r="D2518" s="87">
        <v>0.72021438999999998</v>
      </c>
      <c r="E2518" s="87">
        <v>5.0941809999999997E-2</v>
      </c>
    </row>
    <row r="2519" spans="1:5" x14ac:dyDescent="0.25">
      <c r="A2519" s="86" t="s">
        <v>143</v>
      </c>
      <c r="B2519" s="87">
        <v>167</v>
      </c>
      <c r="C2519" s="87" t="s">
        <v>158</v>
      </c>
      <c r="D2519" s="87">
        <v>0.72965997000000005</v>
      </c>
      <c r="E2519" s="87">
        <v>7.5021980000000002E-2</v>
      </c>
    </row>
    <row r="2520" spans="1:5" x14ac:dyDescent="0.25">
      <c r="A2520" s="86" t="s">
        <v>143</v>
      </c>
      <c r="B2520" s="87">
        <v>167</v>
      </c>
      <c r="C2520" s="87" t="s">
        <v>154</v>
      </c>
      <c r="D2520" s="87">
        <v>0.89367739999999996</v>
      </c>
      <c r="E2520" s="87">
        <v>8.2796599999999998E-2</v>
      </c>
    </row>
    <row r="2521" spans="1:5" x14ac:dyDescent="0.25">
      <c r="A2521" s="86" t="s">
        <v>143</v>
      </c>
      <c r="B2521" s="87">
        <v>167</v>
      </c>
      <c r="C2521" s="87" t="s">
        <v>9</v>
      </c>
      <c r="D2521" s="87">
        <v>0.89887841999999996</v>
      </c>
      <c r="E2521" s="87">
        <v>4.5774009999999997E-2</v>
      </c>
    </row>
    <row r="2522" spans="1:5" x14ac:dyDescent="0.25">
      <c r="A2522" s="86" t="s">
        <v>143</v>
      </c>
      <c r="B2522" s="87">
        <v>167</v>
      </c>
      <c r="C2522" s="87" t="s">
        <v>153</v>
      </c>
      <c r="D2522" s="87">
        <v>0.92987237</v>
      </c>
      <c r="E2522" s="87">
        <v>7.4800069999999996E-2</v>
      </c>
    </row>
    <row r="2523" spans="1:5" x14ac:dyDescent="0.25">
      <c r="A2523" s="86" t="s">
        <v>143</v>
      </c>
      <c r="B2523" s="87">
        <v>167</v>
      </c>
      <c r="C2523" s="87" t="s">
        <v>155</v>
      </c>
      <c r="D2523" s="87">
        <v>0.95622132000000004</v>
      </c>
      <c r="E2523" s="87">
        <v>7.4878509999999995E-2</v>
      </c>
    </row>
    <row r="2524" spans="1:5" x14ac:dyDescent="0.25">
      <c r="A2524" s="86" t="s">
        <v>143</v>
      </c>
      <c r="B2524" s="87">
        <v>167</v>
      </c>
      <c r="C2524" s="87" t="s">
        <v>147</v>
      </c>
      <c r="D2524" s="87">
        <v>0.98207507999999999</v>
      </c>
      <c r="E2524" s="87">
        <v>4.3914010000000003E-2</v>
      </c>
    </row>
    <row r="2525" spans="1:5" x14ac:dyDescent="0.25">
      <c r="A2525" s="86" t="s">
        <v>143</v>
      </c>
      <c r="B2525" s="87">
        <v>167</v>
      </c>
      <c r="C2525" s="87" t="s">
        <v>146</v>
      </c>
      <c r="D2525" s="87">
        <v>1.0264606599999999</v>
      </c>
      <c r="E2525" s="87">
        <v>7.0631410000000006E-2</v>
      </c>
    </row>
    <row r="2526" spans="1:5" x14ac:dyDescent="0.25">
      <c r="A2526" s="86" t="s">
        <v>143</v>
      </c>
      <c r="B2526" s="87">
        <v>167</v>
      </c>
      <c r="C2526" s="87" t="s">
        <v>151</v>
      </c>
      <c r="D2526" s="87">
        <v>1.0681397399999999</v>
      </c>
      <c r="E2526" s="87">
        <v>7.6384629999999995E-2</v>
      </c>
    </row>
    <row r="2527" spans="1:5" x14ac:dyDescent="0.25">
      <c r="A2527" s="86" t="s">
        <v>155</v>
      </c>
      <c r="B2527" s="87">
        <v>168</v>
      </c>
      <c r="C2527" s="87" t="s">
        <v>144</v>
      </c>
      <c r="D2527" s="87">
        <v>6.8429299999999997E-3</v>
      </c>
      <c r="E2527" s="87">
        <v>4.7056929999999997E-2</v>
      </c>
    </row>
    <row r="2528" spans="1:5" x14ac:dyDescent="0.25">
      <c r="A2528" s="86" t="s">
        <v>155</v>
      </c>
      <c r="B2528" s="87">
        <v>168</v>
      </c>
      <c r="C2528" s="87" t="s">
        <v>156</v>
      </c>
      <c r="D2528" s="87">
        <v>3.9766589999999997E-2</v>
      </c>
      <c r="E2528" s="87">
        <v>5.9347789999999997E-2</v>
      </c>
    </row>
    <row r="2529" spans="1:5" x14ac:dyDescent="0.25">
      <c r="A2529" s="86" t="s">
        <v>155</v>
      </c>
      <c r="B2529" s="87">
        <v>168</v>
      </c>
      <c r="C2529" s="87" t="s">
        <v>160</v>
      </c>
      <c r="D2529" s="87">
        <v>8.0579830000000005E-2</v>
      </c>
      <c r="E2529" s="87">
        <v>9.5086699999999996E-2</v>
      </c>
    </row>
    <row r="2530" spans="1:5" x14ac:dyDescent="0.25">
      <c r="A2530" s="86" t="s">
        <v>155</v>
      </c>
      <c r="B2530" s="87">
        <v>168</v>
      </c>
      <c r="C2530" s="87" t="s">
        <v>153</v>
      </c>
      <c r="D2530" s="87">
        <v>0.10068721</v>
      </c>
      <c r="E2530" s="87">
        <v>8.0177449999999997E-2</v>
      </c>
    </row>
    <row r="2531" spans="1:5" x14ac:dyDescent="0.25">
      <c r="A2531" s="86" t="s">
        <v>155</v>
      </c>
      <c r="B2531" s="87">
        <v>168</v>
      </c>
      <c r="C2531" s="87" t="s">
        <v>150</v>
      </c>
      <c r="D2531" s="87">
        <v>0.10948594</v>
      </c>
      <c r="E2531" s="87">
        <v>7.8898839999999998E-2</v>
      </c>
    </row>
    <row r="2532" spans="1:5" x14ac:dyDescent="0.25">
      <c r="A2532" s="86" t="s">
        <v>155</v>
      </c>
      <c r="B2532" s="87">
        <v>168</v>
      </c>
      <c r="C2532" s="87" t="s">
        <v>145</v>
      </c>
      <c r="D2532" s="87">
        <v>0.11456004</v>
      </c>
      <c r="E2532" s="87">
        <v>7.3410939999999994E-2</v>
      </c>
    </row>
    <row r="2533" spans="1:5" x14ac:dyDescent="0.25">
      <c r="A2533" s="86" t="s">
        <v>155</v>
      </c>
      <c r="B2533" s="87">
        <v>168</v>
      </c>
      <c r="C2533" s="87" t="s">
        <v>159</v>
      </c>
      <c r="D2533" s="87">
        <v>0.11692060999999999</v>
      </c>
      <c r="E2533" s="87">
        <v>8.6421250000000005E-2</v>
      </c>
    </row>
    <row r="2534" spans="1:5" x14ac:dyDescent="0.25">
      <c r="A2534" s="86" t="s">
        <v>155</v>
      </c>
      <c r="B2534" s="87">
        <v>168</v>
      </c>
      <c r="C2534" s="87" t="s">
        <v>157</v>
      </c>
      <c r="D2534" s="87">
        <v>0.12321695000000001</v>
      </c>
      <c r="E2534" s="87">
        <v>6.9955379999999998E-2</v>
      </c>
    </row>
    <row r="2535" spans="1:5" x14ac:dyDescent="0.25">
      <c r="A2535" s="86" t="s">
        <v>155</v>
      </c>
      <c r="B2535" s="87">
        <v>168</v>
      </c>
      <c r="C2535" s="87" t="s">
        <v>158</v>
      </c>
      <c r="D2535" s="87">
        <v>0.13296210999999999</v>
      </c>
      <c r="E2535" s="87">
        <v>8.2326079999999996E-2</v>
      </c>
    </row>
    <row r="2536" spans="1:5" x14ac:dyDescent="0.25">
      <c r="A2536" s="86" t="s">
        <v>155</v>
      </c>
      <c r="B2536" s="87">
        <v>168</v>
      </c>
      <c r="C2536" s="87" t="s">
        <v>143</v>
      </c>
      <c r="D2536" s="87">
        <v>0.15943330999999999</v>
      </c>
      <c r="E2536" s="87">
        <v>0.10041046000000001</v>
      </c>
    </row>
    <row r="2537" spans="1:5" x14ac:dyDescent="0.25">
      <c r="A2537" s="86" t="s">
        <v>155</v>
      </c>
      <c r="B2537" s="87">
        <v>168</v>
      </c>
      <c r="C2537" s="87" t="s">
        <v>147</v>
      </c>
      <c r="D2537" s="87">
        <v>0.20620952000000001</v>
      </c>
      <c r="E2537" s="87">
        <v>7.4529670000000006E-2</v>
      </c>
    </row>
    <row r="2538" spans="1:5" x14ac:dyDescent="0.25">
      <c r="A2538" s="86" t="s">
        <v>155</v>
      </c>
      <c r="B2538" s="87">
        <v>168</v>
      </c>
      <c r="C2538" s="87" t="s">
        <v>9</v>
      </c>
      <c r="D2538" s="87">
        <v>0.39943762999999999</v>
      </c>
      <c r="E2538" s="87">
        <v>7.9805619999999994E-2</v>
      </c>
    </row>
    <row r="2539" spans="1:5" x14ac:dyDescent="0.25">
      <c r="A2539" s="86" t="s">
        <v>155</v>
      </c>
      <c r="B2539" s="87">
        <v>168</v>
      </c>
      <c r="C2539" s="87" t="s">
        <v>154</v>
      </c>
      <c r="D2539" s="87">
        <v>0.43267053999999999</v>
      </c>
      <c r="E2539" s="87">
        <v>6.7304619999999996E-2</v>
      </c>
    </row>
    <row r="2540" spans="1:5" x14ac:dyDescent="0.25">
      <c r="A2540" s="86" t="s">
        <v>155</v>
      </c>
      <c r="B2540" s="87">
        <v>168</v>
      </c>
      <c r="C2540" s="87" t="s">
        <v>152</v>
      </c>
      <c r="D2540" s="87">
        <v>0.63401923000000004</v>
      </c>
      <c r="E2540" s="87">
        <v>3.9763859999999998E-2</v>
      </c>
    </row>
    <row r="2541" spans="1:5" x14ac:dyDescent="0.25">
      <c r="A2541" s="86" t="s">
        <v>155</v>
      </c>
      <c r="B2541" s="87">
        <v>168</v>
      </c>
      <c r="C2541" s="87" t="s">
        <v>161</v>
      </c>
      <c r="D2541" s="87">
        <v>0.71457453000000004</v>
      </c>
      <c r="E2541" s="87">
        <v>4.3397169999999999E-2</v>
      </c>
    </row>
    <row r="2542" spans="1:5" x14ac:dyDescent="0.25">
      <c r="A2542" s="86" t="s">
        <v>155</v>
      </c>
      <c r="B2542" s="87">
        <v>168</v>
      </c>
      <c r="C2542" s="87" t="s">
        <v>148</v>
      </c>
      <c r="D2542" s="87">
        <v>0.78650111</v>
      </c>
      <c r="E2542" s="87">
        <v>4.2616979999999999E-2</v>
      </c>
    </row>
    <row r="2543" spans="1:5" x14ac:dyDescent="0.25">
      <c r="A2543" s="86" t="s">
        <v>155</v>
      </c>
      <c r="B2543" s="87">
        <v>168</v>
      </c>
      <c r="C2543" s="87" t="s">
        <v>149</v>
      </c>
      <c r="D2543" s="87">
        <v>0.90148806999999997</v>
      </c>
      <c r="E2543" s="87">
        <v>0.10820471</v>
      </c>
    </row>
    <row r="2544" spans="1:5" x14ac:dyDescent="0.25">
      <c r="A2544" s="86" t="s">
        <v>154</v>
      </c>
      <c r="B2544" s="87">
        <v>169</v>
      </c>
      <c r="C2544" s="87" t="s">
        <v>156</v>
      </c>
      <c r="D2544" s="87">
        <v>-1.1642700000000001E-2</v>
      </c>
      <c r="E2544" s="87">
        <v>7.2927569999999997E-2</v>
      </c>
    </row>
    <row r="2545" spans="1:5" x14ac:dyDescent="0.25">
      <c r="A2545" s="86" t="s">
        <v>154</v>
      </c>
      <c r="B2545" s="87">
        <v>169</v>
      </c>
      <c r="C2545" s="87" t="s">
        <v>143</v>
      </c>
      <c r="D2545" s="87">
        <v>-4.7994999999999999E-3</v>
      </c>
      <c r="E2545" s="87">
        <v>7.8977569999999997E-2</v>
      </c>
    </row>
    <row r="2546" spans="1:5" x14ac:dyDescent="0.25">
      <c r="A2546" s="86" t="s">
        <v>154</v>
      </c>
      <c r="B2546" s="87">
        <v>169</v>
      </c>
      <c r="C2546" s="87" t="s">
        <v>9</v>
      </c>
      <c r="D2546" s="87">
        <v>1.176578E-2</v>
      </c>
      <c r="E2546" s="87">
        <v>8.5123409999999997E-2</v>
      </c>
    </row>
    <row r="2547" spans="1:5" x14ac:dyDescent="0.25">
      <c r="A2547" s="86" t="s">
        <v>154</v>
      </c>
      <c r="B2547" s="87">
        <v>169</v>
      </c>
      <c r="C2547" s="87" t="s">
        <v>151</v>
      </c>
      <c r="D2547" s="87">
        <v>5.9014360000000002E-2</v>
      </c>
      <c r="E2547" s="87">
        <v>5.5706609999999997E-2</v>
      </c>
    </row>
    <row r="2548" spans="1:5" x14ac:dyDescent="0.25">
      <c r="A2548" s="86" t="s">
        <v>154</v>
      </c>
      <c r="B2548" s="87">
        <v>169</v>
      </c>
      <c r="C2548" s="87" t="s">
        <v>160</v>
      </c>
      <c r="D2548" s="87">
        <v>6.5608659999999999E-2</v>
      </c>
      <c r="E2548" s="87">
        <v>6.4308909999999997E-2</v>
      </c>
    </row>
    <row r="2549" spans="1:5" x14ac:dyDescent="0.25">
      <c r="A2549" s="86" t="s">
        <v>154</v>
      </c>
      <c r="B2549" s="87">
        <v>169</v>
      </c>
      <c r="C2549" s="87" t="s">
        <v>157</v>
      </c>
      <c r="D2549" s="87">
        <v>8.6192569999999996E-2</v>
      </c>
      <c r="E2549" s="87">
        <v>6.0057880000000001E-2</v>
      </c>
    </row>
    <row r="2550" spans="1:5" x14ac:dyDescent="0.25">
      <c r="A2550" s="86" t="s">
        <v>154</v>
      </c>
      <c r="B2550" s="87">
        <v>169</v>
      </c>
      <c r="C2550" s="87" t="s">
        <v>153</v>
      </c>
      <c r="D2550" s="87">
        <v>9.9899009999999996E-2</v>
      </c>
      <c r="E2550" s="87">
        <v>5.7192449999999999E-2</v>
      </c>
    </row>
    <row r="2551" spans="1:5" x14ac:dyDescent="0.25">
      <c r="A2551" s="86" t="s">
        <v>154</v>
      </c>
      <c r="B2551" s="87">
        <v>169</v>
      </c>
      <c r="C2551" s="87" t="s">
        <v>159</v>
      </c>
      <c r="D2551" s="87">
        <v>0.12225907</v>
      </c>
      <c r="E2551" s="87">
        <v>7.0619169999999995E-2</v>
      </c>
    </row>
    <row r="2552" spans="1:5" x14ac:dyDescent="0.25">
      <c r="A2552" s="86" t="s">
        <v>154</v>
      </c>
      <c r="B2552" s="87">
        <v>169</v>
      </c>
      <c r="C2552" s="87" t="s">
        <v>145</v>
      </c>
      <c r="D2552" s="87">
        <v>0.12662282</v>
      </c>
      <c r="E2552" s="87">
        <v>6.6925139999999994E-2</v>
      </c>
    </row>
    <row r="2553" spans="1:5" x14ac:dyDescent="0.25">
      <c r="A2553" s="86" t="s">
        <v>154</v>
      </c>
      <c r="B2553" s="87">
        <v>169</v>
      </c>
      <c r="C2553" s="87" t="s">
        <v>155</v>
      </c>
      <c r="D2553" s="87">
        <v>0.13090124</v>
      </c>
      <c r="E2553" s="87">
        <v>9.8774219999999996E-2</v>
      </c>
    </row>
    <row r="2554" spans="1:5" x14ac:dyDescent="0.25">
      <c r="A2554" s="86" t="s">
        <v>154</v>
      </c>
      <c r="B2554" s="87">
        <v>169</v>
      </c>
      <c r="C2554" s="87" t="s">
        <v>144</v>
      </c>
      <c r="D2554" s="87">
        <v>0.16627032</v>
      </c>
      <c r="E2554" s="87">
        <v>8.3545939999999999E-2</v>
      </c>
    </row>
    <row r="2555" spans="1:5" x14ac:dyDescent="0.25">
      <c r="A2555" s="86" t="s">
        <v>154</v>
      </c>
      <c r="B2555" s="87">
        <v>169</v>
      </c>
      <c r="C2555" s="87" t="s">
        <v>158</v>
      </c>
      <c r="D2555" s="87">
        <v>0.17513819999999999</v>
      </c>
      <c r="E2555" s="87">
        <v>7.2050039999999996E-2</v>
      </c>
    </row>
    <row r="2556" spans="1:5" x14ac:dyDescent="0.25">
      <c r="A2556" s="86" t="s">
        <v>154</v>
      </c>
      <c r="B2556" s="87">
        <v>169</v>
      </c>
      <c r="C2556" s="87" t="s">
        <v>146</v>
      </c>
      <c r="D2556" s="87">
        <v>0.22265963</v>
      </c>
      <c r="E2556" s="87">
        <v>6.8949960000000005E-2</v>
      </c>
    </row>
    <row r="2557" spans="1:5" x14ac:dyDescent="0.25">
      <c r="A2557" s="86" t="s">
        <v>154</v>
      </c>
      <c r="B2557" s="87">
        <v>169</v>
      </c>
      <c r="C2557" s="87" t="s">
        <v>147</v>
      </c>
      <c r="D2557" s="87">
        <v>0.32607834000000002</v>
      </c>
      <c r="E2557" s="87">
        <v>6.8642549999999997E-2</v>
      </c>
    </row>
    <row r="2558" spans="1:5" x14ac:dyDescent="0.25">
      <c r="A2558" s="86" t="s">
        <v>154</v>
      </c>
      <c r="B2558" s="87">
        <v>169</v>
      </c>
      <c r="C2558" s="87" t="s">
        <v>149</v>
      </c>
      <c r="D2558" s="87">
        <v>0.39015556000000001</v>
      </c>
      <c r="E2558" s="87">
        <v>4.5657330000000003E-2</v>
      </c>
    </row>
    <row r="2559" spans="1:5" x14ac:dyDescent="0.25">
      <c r="A2559" s="86" t="s">
        <v>154</v>
      </c>
      <c r="B2559" s="87">
        <v>169</v>
      </c>
      <c r="C2559" s="87" t="s">
        <v>150</v>
      </c>
      <c r="D2559" s="87">
        <v>0.61353250999999998</v>
      </c>
      <c r="E2559" s="87">
        <v>5.6714170000000001E-2</v>
      </c>
    </row>
    <row r="2560" spans="1:5" x14ac:dyDescent="0.25">
      <c r="A2560" s="86" t="s">
        <v>154</v>
      </c>
      <c r="B2560" s="87">
        <v>169</v>
      </c>
      <c r="C2560" s="87" t="s">
        <v>148</v>
      </c>
      <c r="D2560" s="87">
        <v>0.67356338999999998</v>
      </c>
      <c r="E2560" s="87">
        <v>4.6368850000000003E-2</v>
      </c>
    </row>
    <row r="2561" spans="1:5" x14ac:dyDescent="0.25">
      <c r="A2561" s="86" t="s">
        <v>154</v>
      </c>
      <c r="B2561" s="87">
        <v>169</v>
      </c>
      <c r="C2561" s="87" t="s">
        <v>152</v>
      </c>
      <c r="D2561" s="87">
        <v>0.87823037000000004</v>
      </c>
      <c r="E2561" s="87">
        <v>5.9919559999999997E-2</v>
      </c>
    </row>
    <row r="2562" spans="1:5" x14ac:dyDescent="0.25">
      <c r="A2562" s="86" t="s">
        <v>147</v>
      </c>
      <c r="B2562" s="87">
        <v>170</v>
      </c>
      <c r="C2562" s="87" t="s">
        <v>159</v>
      </c>
      <c r="D2562" s="87">
        <v>0.28439766</v>
      </c>
      <c r="E2562" s="87">
        <v>7.5779970000000002E-2</v>
      </c>
    </row>
    <row r="2563" spans="1:5" x14ac:dyDescent="0.25">
      <c r="A2563" s="86" t="s">
        <v>147</v>
      </c>
      <c r="B2563" s="87">
        <v>170</v>
      </c>
      <c r="C2563" s="87" t="s">
        <v>143</v>
      </c>
      <c r="D2563" s="87">
        <v>0.61634931000000004</v>
      </c>
      <c r="E2563" s="87">
        <v>5.3011500000000003E-2</v>
      </c>
    </row>
    <row r="2564" spans="1:5" x14ac:dyDescent="0.25">
      <c r="A2564" s="86" t="s">
        <v>147</v>
      </c>
      <c r="B2564" s="87">
        <v>170</v>
      </c>
      <c r="C2564" s="87" t="s">
        <v>160</v>
      </c>
      <c r="D2564" s="87">
        <v>0.71166583999999999</v>
      </c>
      <c r="E2564" s="87">
        <v>8.3167759999999993E-2</v>
      </c>
    </row>
    <row r="2565" spans="1:5" x14ac:dyDescent="0.25">
      <c r="A2565" s="86" t="s">
        <v>147</v>
      </c>
      <c r="B2565" s="87">
        <v>170</v>
      </c>
      <c r="C2565" s="87" t="s">
        <v>151</v>
      </c>
      <c r="D2565" s="87">
        <v>0.83121836000000004</v>
      </c>
      <c r="E2565" s="87">
        <v>8.498696E-2</v>
      </c>
    </row>
    <row r="2566" spans="1:5" x14ac:dyDescent="0.25">
      <c r="A2566" s="86" t="s">
        <v>147</v>
      </c>
      <c r="B2566" s="87">
        <v>170</v>
      </c>
      <c r="C2566" s="87" t="s">
        <v>152</v>
      </c>
      <c r="D2566" s="87">
        <v>0.83753674</v>
      </c>
      <c r="E2566" s="87">
        <v>4.8089300000000001E-2</v>
      </c>
    </row>
    <row r="2567" spans="1:5" x14ac:dyDescent="0.25">
      <c r="A2567" s="86" t="s">
        <v>147</v>
      </c>
      <c r="B2567" s="87">
        <v>170</v>
      </c>
      <c r="C2567" s="87" t="s">
        <v>148</v>
      </c>
      <c r="D2567" s="87">
        <v>0.94525400999999998</v>
      </c>
      <c r="E2567" s="87">
        <v>6.2858960000000005E-2</v>
      </c>
    </row>
    <row r="2568" spans="1:5" x14ac:dyDescent="0.25">
      <c r="A2568" s="86" t="s">
        <v>147</v>
      </c>
      <c r="B2568" s="87">
        <v>170</v>
      </c>
      <c r="C2568" s="87" t="s">
        <v>155</v>
      </c>
      <c r="D2568" s="87">
        <v>0.95880074000000004</v>
      </c>
      <c r="E2568" s="87">
        <v>5.9633489999999997E-2</v>
      </c>
    </row>
    <row r="2569" spans="1:5" x14ac:dyDescent="0.25">
      <c r="A2569" s="86" t="s">
        <v>147</v>
      </c>
      <c r="B2569" s="87">
        <v>170</v>
      </c>
      <c r="C2569" s="87" t="s">
        <v>9</v>
      </c>
      <c r="D2569" s="87">
        <v>0.97168365000000001</v>
      </c>
      <c r="E2569" s="87">
        <v>3.9843330000000003E-2</v>
      </c>
    </row>
    <row r="2570" spans="1:5" x14ac:dyDescent="0.25">
      <c r="A2570" s="86" t="s">
        <v>147</v>
      </c>
      <c r="B2570" s="87">
        <v>170</v>
      </c>
      <c r="C2570" s="87" t="s">
        <v>149</v>
      </c>
      <c r="D2570" s="87">
        <v>0.97440362999999997</v>
      </c>
      <c r="E2570" s="87">
        <v>4.7851119999999997E-2</v>
      </c>
    </row>
    <row r="2571" spans="1:5" x14ac:dyDescent="0.25">
      <c r="A2571" s="86" t="s">
        <v>147</v>
      </c>
      <c r="B2571" s="87">
        <v>170</v>
      </c>
      <c r="C2571" s="87" t="s">
        <v>154</v>
      </c>
      <c r="D2571" s="87">
        <v>0.98953166999999997</v>
      </c>
      <c r="E2571" s="87">
        <v>5.8061160000000001E-2</v>
      </c>
    </row>
    <row r="2572" spans="1:5" x14ac:dyDescent="0.25">
      <c r="A2572" s="86" t="s">
        <v>147</v>
      </c>
      <c r="B2572" s="87">
        <v>170</v>
      </c>
      <c r="C2572" s="87" t="s">
        <v>156</v>
      </c>
      <c r="D2572" s="87">
        <v>1.0131640399999999</v>
      </c>
      <c r="E2572" s="87">
        <v>5.3682399999999998E-2</v>
      </c>
    </row>
    <row r="2573" spans="1:5" x14ac:dyDescent="0.25">
      <c r="A2573" s="86" t="s">
        <v>147</v>
      </c>
      <c r="B2573" s="87">
        <v>170</v>
      </c>
      <c r="C2573" s="87" t="s">
        <v>153</v>
      </c>
      <c r="D2573" s="87">
        <v>1.0402091200000001</v>
      </c>
      <c r="E2573" s="87">
        <v>8.5679539999999998E-2</v>
      </c>
    </row>
    <row r="2574" spans="1:5" x14ac:dyDescent="0.25">
      <c r="A2574" s="86" t="s">
        <v>147</v>
      </c>
      <c r="B2574" s="87">
        <v>170</v>
      </c>
      <c r="C2574" s="87" t="s">
        <v>145</v>
      </c>
      <c r="D2574" s="87">
        <v>1.08644652</v>
      </c>
      <c r="E2574" s="87">
        <v>7.1520570000000006E-2</v>
      </c>
    </row>
    <row r="2575" spans="1:5" x14ac:dyDescent="0.25">
      <c r="A2575" s="86" t="s">
        <v>147</v>
      </c>
      <c r="B2575" s="87">
        <v>170</v>
      </c>
      <c r="C2575" s="87" t="s">
        <v>158</v>
      </c>
      <c r="D2575" s="87">
        <v>1.1014630599999999</v>
      </c>
      <c r="E2575" s="87">
        <v>4.754369E-2</v>
      </c>
    </row>
    <row r="2576" spans="1:5" x14ac:dyDescent="0.25">
      <c r="A2576" s="86" t="s">
        <v>147</v>
      </c>
      <c r="B2576" s="87">
        <v>170</v>
      </c>
      <c r="C2576" s="87" t="s">
        <v>161</v>
      </c>
      <c r="D2576" s="87">
        <v>1.1798607000000001</v>
      </c>
      <c r="E2576" s="87">
        <v>6.0122139999999998E-2</v>
      </c>
    </row>
    <row r="2577" spans="1:5" x14ac:dyDescent="0.25">
      <c r="A2577" s="86" t="s">
        <v>147</v>
      </c>
      <c r="B2577" s="87">
        <v>170</v>
      </c>
      <c r="C2577" s="87" t="s">
        <v>150</v>
      </c>
      <c r="D2577" s="87">
        <v>1.2361748100000001</v>
      </c>
      <c r="E2577" s="87">
        <v>6.8424399999999996E-2</v>
      </c>
    </row>
    <row r="2578" spans="1:5" x14ac:dyDescent="0.25">
      <c r="A2578" s="86" t="s">
        <v>147</v>
      </c>
      <c r="B2578" s="87">
        <v>170</v>
      </c>
      <c r="C2578" s="87" t="s">
        <v>146</v>
      </c>
      <c r="D2578" s="87">
        <v>1.27522885</v>
      </c>
      <c r="E2578" s="87">
        <v>6.9836629999999997E-2</v>
      </c>
    </row>
    <row r="2579" spans="1:5" x14ac:dyDescent="0.25">
      <c r="A2579" s="86" t="s">
        <v>147</v>
      </c>
      <c r="B2579" s="87">
        <v>170</v>
      </c>
      <c r="C2579" s="87" t="s">
        <v>144</v>
      </c>
      <c r="D2579" s="87">
        <v>1.38692159</v>
      </c>
      <c r="E2579" s="87">
        <v>8.074858E-2</v>
      </c>
    </row>
    <row r="2580" spans="1:5" x14ac:dyDescent="0.25">
      <c r="A2580" s="86" t="s">
        <v>145</v>
      </c>
      <c r="B2580" s="87">
        <v>171</v>
      </c>
      <c r="C2580" s="87" t="s">
        <v>157</v>
      </c>
      <c r="D2580" s="87">
        <v>2.9919080000000001E-2</v>
      </c>
      <c r="E2580" s="87">
        <v>7.8941830000000004E-2</v>
      </c>
    </row>
    <row r="2581" spans="1:5" x14ac:dyDescent="0.25">
      <c r="A2581" s="86" t="s">
        <v>145</v>
      </c>
      <c r="B2581" s="87">
        <v>171</v>
      </c>
      <c r="C2581" s="87" t="s">
        <v>159</v>
      </c>
      <c r="D2581" s="87">
        <v>0.65622780999999997</v>
      </c>
      <c r="E2581" s="87">
        <v>7.2587059999999995E-2</v>
      </c>
    </row>
    <row r="2582" spans="1:5" x14ac:dyDescent="0.25">
      <c r="A2582" s="86" t="s">
        <v>145</v>
      </c>
      <c r="B2582" s="87">
        <v>171</v>
      </c>
      <c r="C2582" s="87" t="s">
        <v>160</v>
      </c>
      <c r="D2582" s="87">
        <v>0.73140671999999995</v>
      </c>
      <c r="E2582" s="87">
        <v>6.1279729999999998E-2</v>
      </c>
    </row>
    <row r="2583" spans="1:5" x14ac:dyDescent="0.25">
      <c r="A2583" s="86" t="s">
        <v>145</v>
      </c>
      <c r="B2583" s="87">
        <v>171</v>
      </c>
      <c r="C2583" s="87" t="s">
        <v>149</v>
      </c>
      <c r="D2583" s="87">
        <v>0.75413191000000002</v>
      </c>
      <c r="E2583" s="87">
        <v>8.1661700000000004E-2</v>
      </c>
    </row>
    <row r="2584" spans="1:5" x14ac:dyDescent="0.25">
      <c r="A2584" s="86" t="s">
        <v>145</v>
      </c>
      <c r="B2584" s="87">
        <v>171</v>
      </c>
      <c r="C2584" s="87" t="s">
        <v>161</v>
      </c>
      <c r="D2584" s="87">
        <v>0.76450733000000004</v>
      </c>
      <c r="E2584" s="87">
        <v>6.4721349999999997E-2</v>
      </c>
    </row>
    <row r="2585" spans="1:5" x14ac:dyDescent="0.25">
      <c r="A2585" s="86" t="s">
        <v>145</v>
      </c>
      <c r="B2585" s="87">
        <v>171</v>
      </c>
      <c r="C2585" s="87" t="s">
        <v>150</v>
      </c>
      <c r="D2585" s="87">
        <v>0.79791378999999996</v>
      </c>
      <c r="E2585" s="87">
        <v>5.9806379999999999E-2</v>
      </c>
    </row>
    <row r="2586" spans="1:5" x14ac:dyDescent="0.25">
      <c r="A2586" s="86" t="s">
        <v>145</v>
      </c>
      <c r="B2586" s="87">
        <v>171</v>
      </c>
      <c r="C2586" s="87" t="s">
        <v>151</v>
      </c>
      <c r="D2586" s="87">
        <v>0.81519785</v>
      </c>
      <c r="E2586" s="87">
        <v>7.1848999999999996E-2</v>
      </c>
    </row>
    <row r="2587" spans="1:5" x14ac:dyDescent="0.25">
      <c r="A2587" s="86" t="s">
        <v>145</v>
      </c>
      <c r="B2587" s="87">
        <v>171</v>
      </c>
      <c r="C2587" s="87" t="s">
        <v>144</v>
      </c>
      <c r="D2587" s="87">
        <v>0.82242822999999998</v>
      </c>
      <c r="E2587" s="87">
        <v>6.3136349999999994E-2</v>
      </c>
    </row>
    <row r="2588" spans="1:5" x14ac:dyDescent="0.25">
      <c r="A2588" s="86" t="s">
        <v>145</v>
      </c>
      <c r="B2588" s="87">
        <v>171</v>
      </c>
      <c r="C2588" s="87" t="s">
        <v>9</v>
      </c>
      <c r="D2588" s="87">
        <v>0.83210660999999997</v>
      </c>
      <c r="E2588" s="87">
        <v>7.0472179999999995E-2</v>
      </c>
    </row>
    <row r="2589" spans="1:5" x14ac:dyDescent="0.25">
      <c r="A2589" s="86" t="s">
        <v>145</v>
      </c>
      <c r="B2589" s="87">
        <v>171</v>
      </c>
      <c r="C2589" s="87" t="s">
        <v>146</v>
      </c>
      <c r="D2589" s="87">
        <v>0.85292256</v>
      </c>
      <c r="E2589" s="87">
        <v>4.0834660000000002E-2</v>
      </c>
    </row>
    <row r="2590" spans="1:5" x14ac:dyDescent="0.25">
      <c r="A2590" s="86" t="s">
        <v>145</v>
      </c>
      <c r="B2590" s="87">
        <v>171</v>
      </c>
      <c r="C2590" s="87" t="s">
        <v>153</v>
      </c>
      <c r="D2590" s="87">
        <v>0.91461751000000002</v>
      </c>
      <c r="E2590" s="87">
        <v>7.2534329999999994E-2</v>
      </c>
    </row>
    <row r="2591" spans="1:5" x14ac:dyDescent="0.25">
      <c r="A2591" s="86" t="s">
        <v>145</v>
      </c>
      <c r="B2591" s="87">
        <v>171</v>
      </c>
      <c r="C2591" s="87" t="s">
        <v>155</v>
      </c>
      <c r="D2591" s="87">
        <v>0.92036777999999997</v>
      </c>
      <c r="E2591" s="87">
        <v>6.1999800000000001E-2</v>
      </c>
    </row>
    <row r="2592" spans="1:5" x14ac:dyDescent="0.25">
      <c r="A2592" s="86" t="s">
        <v>145</v>
      </c>
      <c r="B2592" s="87">
        <v>171</v>
      </c>
      <c r="C2592" s="87" t="s">
        <v>156</v>
      </c>
      <c r="D2592" s="87">
        <v>0.93640909000000006</v>
      </c>
      <c r="E2592" s="87">
        <v>5.2529350000000002E-2</v>
      </c>
    </row>
    <row r="2593" spans="1:5" x14ac:dyDescent="0.25">
      <c r="A2593" s="86" t="s">
        <v>145</v>
      </c>
      <c r="B2593" s="87">
        <v>171</v>
      </c>
      <c r="C2593" s="87" t="s">
        <v>152</v>
      </c>
      <c r="D2593" s="87">
        <v>0.95736458000000002</v>
      </c>
      <c r="E2593" s="87">
        <v>7.7292710000000001E-2</v>
      </c>
    </row>
    <row r="2594" spans="1:5" x14ac:dyDescent="0.25">
      <c r="A2594" s="86" t="s">
        <v>145</v>
      </c>
      <c r="B2594" s="87">
        <v>171</v>
      </c>
      <c r="C2594" s="87" t="s">
        <v>147</v>
      </c>
      <c r="D2594" s="87">
        <v>0.96845155999999999</v>
      </c>
      <c r="E2594" s="87">
        <v>6.7874580000000004E-2</v>
      </c>
    </row>
    <row r="2595" spans="1:5" x14ac:dyDescent="0.25">
      <c r="A2595" s="86" t="s">
        <v>145</v>
      </c>
      <c r="B2595" s="87">
        <v>171</v>
      </c>
      <c r="C2595" s="87" t="s">
        <v>148</v>
      </c>
      <c r="D2595" s="87">
        <v>1.0661371100000001</v>
      </c>
      <c r="E2595" s="87">
        <v>6.7513020000000007E-2</v>
      </c>
    </row>
    <row r="2596" spans="1:5" x14ac:dyDescent="0.25">
      <c r="A2596" s="86" t="s">
        <v>152</v>
      </c>
      <c r="B2596" s="87">
        <v>172</v>
      </c>
      <c r="C2596" s="87" t="s">
        <v>143</v>
      </c>
      <c r="D2596" s="87">
        <v>-4.9728500000000002E-2</v>
      </c>
      <c r="E2596" s="87">
        <v>0.10146321</v>
      </c>
    </row>
    <row r="2597" spans="1:5" x14ac:dyDescent="0.25">
      <c r="A2597" s="86" t="s">
        <v>152</v>
      </c>
      <c r="B2597" s="87">
        <v>172</v>
      </c>
      <c r="C2597" s="87" t="s">
        <v>157</v>
      </c>
      <c r="D2597" s="87">
        <v>1.305983E-2</v>
      </c>
      <c r="E2597" s="87">
        <v>7.3649519999999996E-2</v>
      </c>
    </row>
    <row r="2598" spans="1:5" x14ac:dyDescent="0.25">
      <c r="A2598" s="86" t="s">
        <v>152</v>
      </c>
      <c r="B2598" s="87">
        <v>172</v>
      </c>
      <c r="C2598" s="87" t="s">
        <v>147</v>
      </c>
      <c r="D2598" s="87">
        <v>4.1272400000000001E-2</v>
      </c>
      <c r="E2598" s="87">
        <v>7.5951320000000003E-2</v>
      </c>
    </row>
    <row r="2599" spans="1:5" x14ac:dyDescent="0.25">
      <c r="A2599" s="86" t="s">
        <v>152</v>
      </c>
      <c r="B2599" s="87">
        <v>172</v>
      </c>
      <c r="C2599" s="87" t="s">
        <v>158</v>
      </c>
      <c r="D2599" s="87">
        <v>6.293282E-2</v>
      </c>
      <c r="E2599" s="87">
        <v>5.5045419999999998E-2</v>
      </c>
    </row>
    <row r="2600" spans="1:5" x14ac:dyDescent="0.25">
      <c r="A2600" s="86" t="s">
        <v>152</v>
      </c>
      <c r="B2600" s="87">
        <v>172</v>
      </c>
      <c r="C2600" s="87" t="s">
        <v>156</v>
      </c>
      <c r="D2600" s="87">
        <v>9.3736819999999998E-2</v>
      </c>
      <c r="E2600" s="87">
        <v>0.11259375000000001</v>
      </c>
    </row>
    <row r="2601" spans="1:5" x14ac:dyDescent="0.25">
      <c r="A2601" s="86" t="s">
        <v>152</v>
      </c>
      <c r="B2601" s="87">
        <v>172</v>
      </c>
      <c r="C2601" s="87" t="s">
        <v>150</v>
      </c>
      <c r="D2601" s="87">
        <v>0.10788207</v>
      </c>
      <c r="E2601" s="87">
        <v>0.10323743000000001</v>
      </c>
    </row>
    <row r="2602" spans="1:5" x14ac:dyDescent="0.25">
      <c r="A2602" s="86" t="s">
        <v>152</v>
      </c>
      <c r="B2602" s="87">
        <v>172</v>
      </c>
      <c r="C2602" s="87" t="s">
        <v>9</v>
      </c>
      <c r="D2602" s="87">
        <v>0.10938745</v>
      </c>
      <c r="E2602" s="87">
        <v>7.2239269999999994E-2</v>
      </c>
    </row>
    <row r="2603" spans="1:5" x14ac:dyDescent="0.25">
      <c r="A2603" s="86" t="s">
        <v>152</v>
      </c>
      <c r="B2603" s="87">
        <v>172</v>
      </c>
      <c r="C2603" s="87" t="s">
        <v>145</v>
      </c>
      <c r="D2603" s="87">
        <v>0.11181445</v>
      </c>
      <c r="E2603" s="87">
        <v>7.6942679999999999E-2</v>
      </c>
    </row>
    <row r="2604" spans="1:5" x14ac:dyDescent="0.25">
      <c r="A2604" s="86" t="s">
        <v>152</v>
      </c>
      <c r="B2604" s="87">
        <v>172</v>
      </c>
      <c r="C2604" s="87" t="s">
        <v>151</v>
      </c>
      <c r="D2604" s="87">
        <v>0.1144088</v>
      </c>
      <c r="E2604" s="87">
        <v>4.5356939999999998E-2</v>
      </c>
    </row>
    <row r="2605" spans="1:5" x14ac:dyDescent="0.25">
      <c r="A2605" s="86" t="s">
        <v>152</v>
      </c>
      <c r="B2605" s="87">
        <v>172</v>
      </c>
      <c r="C2605" s="87" t="s">
        <v>160</v>
      </c>
      <c r="D2605" s="87">
        <v>0.12473923000000001</v>
      </c>
      <c r="E2605" s="87">
        <v>4.2841150000000001E-2</v>
      </c>
    </row>
    <row r="2606" spans="1:5" x14ac:dyDescent="0.25">
      <c r="A2606" s="86" t="s">
        <v>152</v>
      </c>
      <c r="B2606" s="87">
        <v>172</v>
      </c>
      <c r="C2606" s="87" t="s">
        <v>155</v>
      </c>
      <c r="D2606" s="87">
        <v>0.17082333</v>
      </c>
      <c r="E2606" s="87">
        <v>9.9103319999999995E-2</v>
      </c>
    </row>
    <row r="2607" spans="1:5" x14ac:dyDescent="0.25">
      <c r="A2607" s="86" t="s">
        <v>152</v>
      </c>
      <c r="B2607" s="87">
        <v>172</v>
      </c>
      <c r="C2607" s="87" t="s">
        <v>159</v>
      </c>
      <c r="D2607" s="87">
        <v>0.17613152000000001</v>
      </c>
      <c r="E2607" s="87">
        <v>7.3314279999999996E-2</v>
      </c>
    </row>
    <row r="2608" spans="1:5" x14ac:dyDescent="0.25">
      <c r="A2608" s="86" t="s">
        <v>152</v>
      </c>
      <c r="B2608" s="87">
        <v>172</v>
      </c>
      <c r="C2608" s="87" t="s">
        <v>144</v>
      </c>
      <c r="D2608" s="87">
        <v>0.17860655</v>
      </c>
      <c r="E2608" s="87">
        <v>5.9676100000000003E-2</v>
      </c>
    </row>
    <row r="2609" spans="1:5" x14ac:dyDescent="0.25">
      <c r="A2609" s="86" t="s">
        <v>152</v>
      </c>
      <c r="B2609" s="87">
        <v>172</v>
      </c>
      <c r="C2609" s="87" t="s">
        <v>153</v>
      </c>
      <c r="D2609" s="87">
        <v>0.18160602000000001</v>
      </c>
      <c r="E2609" s="87">
        <v>8.2161399999999996E-2</v>
      </c>
    </row>
    <row r="2610" spans="1:5" x14ac:dyDescent="0.25">
      <c r="A2610" s="86" t="s">
        <v>152</v>
      </c>
      <c r="B2610" s="87">
        <v>172</v>
      </c>
      <c r="C2610" s="87" t="s">
        <v>161</v>
      </c>
      <c r="D2610" s="87">
        <v>0.51238536999999995</v>
      </c>
      <c r="E2610" s="87">
        <v>7.1145E-2</v>
      </c>
    </row>
    <row r="2611" spans="1:5" x14ac:dyDescent="0.25">
      <c r="A2611" s="86" t="s">
        <v>152</v>
      </c>
      <c r="B2611" s="87">
        <v>172</v>
      </c>
      <c r="C2611" s="87" t="s">
        <v>149</v>
      </c>
      <c r="D2611" s="87">
        <v>0.76380221999999998</v>
      </c>
      <c r="E2611" s="87">
        <v>7.0656300000000005E-2</v>
      </c>
    </row>
    <row r="2612" spans="1:5" x14ac:dyDescent="0.25">
      <c r="A2612" s="86" t="s">
        <v>152</v>
      </c>
      <c r="B2612" s="87">
        <v>172</v>
      </c>
      <c r="C2612" s="87" t="s">
        <v>148</v>
      </c>
      <c r="D2612" s="87">
        <v>0.81827567999999995</v>
      </c>
      <c r="E2612" s="87">
        <v>7.5007900000000002E-2</v>
      </c>
    </row>
    <row r="2613" spans="1:5" x14ac:dyDescent="0.25">
      <c r="A2613" s="86" t="s">
        <v>152</v>
      </c>
      <c r="B2613" s="87">
        <v>172</v>
      </c>
      <c r="C2613" s="87" t="s">
        <v>154</v>
      </c>
      <c r="D2613" s="87">
        <v>1.1354826</v>
      </c>
      <c r="E2613" s="87">
        <v>7.2412080000000004E-2</v>
      </c>
    </row>
    <row r="2614" spans="1:5" x14ac:dyDescent="0.25">
      <c r="A2614" s="86" t="s">
        <v>150</v>
      </c>
      <c r="B2614" s="87">
        <v>173</v>
      </c>
      <c r="C2614" s="87" t="s">
        <v>153</v>
      </c>
      <c r="D2614" s="87">
        <v>-4.0121999999999996E-3</v>
      </c>
      <c r="E2614" s="87">
        <v>0.10400313999999999</v>
      </c>
    </row>
    <row r="2615" spans="1:5" x14ac:dyDescent="0.25">
      <c r="A2615" s="86" t="s">
        <v>150</v>
      </c>
      <c r="B2615" s="87">
        <v>173</v>
      </c>
      <c r="C2615" s="87" t="s">
        <v>156</v>
      </c>
      <c r="D2615" s="87">
        <v>1.9953060000000002E-2</v>
      </c>
      <c r="E2615" s="87">
        <v>8.0840889999999999E-2</v>
      </c>
    </row>
    <row r="2616" spans="1:5" x14ac:dyDescent="0.25">
      <c r="A2616" s="86" t="s">
        <v>150</v>
      </c>
      <c r="B2616" s="87">
        <v>173</v>
      </c>
      <c r="C2616" s="87" t="s">
        <v>143</v>
      </c>
      <c r="D2616" s="87">
        <v>3.186547E-2</v>
      </c>
      <c r="E2616" s="87">
        <v>8.3353389999999999E-2</v>
      </c>
    </row>
    <row r="2617" spans="1:5" x14ac:dyDescent="0.25">
      <c r="A2617" s="86" t="s">
        <v>150</v>
      </c>
      <c r="B2617" s="87">
        <v>173</v>
      </c>
      <c r="C2617" s="87" t="s">
        <v>158</v>
      </c>
      <c r="D2617" s="87">
        <v>4.9385329999999998E-2</v>
      </c>
      <c r="E2617" s="87">
        <v>8.242766E-2</v>
      </c>
    </row>
    <row r="2618" spans="1:5" x14ac:dyDescent="0.25">
      <c r="A2618" s="86" t="s">
        <v>150</v>
      </c>
      <c r="B2618" s="87">
        <v>173</v>
      </c>
      <c r="C2618" s="87" t="s">
        <v>148</v>
      </c>
      <c r="D2618" s="87">
        <v>5.1503809999999997E-2</v>
      </c>
      <c r="E2618" s="87">
        <v>5.8739850000000003E-2</v>
      </c>
    </row>
    <row r="2619" spans="1:5" x14ac:dyDescent="0.25">
      <c r="A2619" s="86" t="s">
        <v>150</v>
      </c>
      <c r="B2619" s="87">
        <v>173</v>
      </c>
      <c r="C2619" s="87" t="s">
        <v>157</v>
      </c>
      <c r="D2619" s="87">
        <v>5.6752520000000001E-2</v>
      </c>
      <c r="E2619" s="87">
        <v>6.5058469999999993E-2</v>
      </c>
    </row>
    <row r="2620" spans="1:5" x14ac:dyDescent="0.25">
      <c r="A2620" s="86" t="s">
        <v>150</v>
      </c>
      <c r="B2620" s="87">
        <v>173</v>
      </c>
      <c r="C2620" s="87" t="s">
        <v>146</v>
      </c>
      <c r="D2620" s="87">
        <v>7.2914889999999996E-2</v>
      </c>
      <c r="E2620" s="87">
        <v>8.0613329999999997E-2</v>
      </c>
    </row>
    <row r="2621" spans="1:5" x14ac:dyDescent="0.25">
      <c r="A2621" s="86" t="s">
        <v>150</v>
      </c>
      <c r="B2621" s="87">
        <v>173</v>
      </c>
      <c r="C2621" s="87" t="s">
        <v>161</v>
      </c>
      <c r="D2621" s="87">
        <v>7.573444E-2</v>
      </c>
      <c r="E2621" s="87">
        <v>7.784257E-2</v>
      </c>
    </row>
    <row r="2622" spans="1:5" x14ac:dyDescent="0.25">
      <c r="A2622" s="86" t="s">
        <v>150</v>
      </c>
      <c r="B2622" s="87">
        <v>173</v>
      </c>
      <c r="C2622" s="87" t="s">
        <v>147</v>
      </c>
      <c r="D2622" s="87">
        <v>8.4890519999999997E-2</v>
      </c>
      <c r="E2622" s="87">
        <v>6.9108500000000003E-2</v>
      </c>
    </row>
    <row r="2623" spans="1:5" x14ac:dyDescent="0.25">
      <c r="A2623" s="86" t="s">
        <v>150</v>
      </c>
      <c r="B2623" s="87">
        <v>173</v>
      </c>
      <c r="C2623" s="87" t="s">
        <v>151</v>
      </c>
      <c r="D2623" s="87">
        <v>0.11306433</v>
      </c>
      <c r="E2623" s="87">
        <v>5.2687150000000002E-2</v>
      </c>
    </row>
    <row r="2624" spans="1:5" x14ac:dyDescent="0.25">
      <c r="A2624" s="86" t="s">
        <v>150</v>
      </c>
      <c r="B2624" s="87">
        <v>173</v>
      </c>
      <c r="C2624" s="87" t="s">
        <v>160</v>
      </c>
      <c r="D2624" s="87">
        <v>0.11658707</v>
      </c>
      <c r="E2624" s="87">
        <v>5.448828E-2</v>
      </c>
    </row>
    <row r="2625" spans="1:5" x14ac:dyDescent="0.25">
      <c r="A2625" s="86" t="s">
        <v>150</v>
      </c>
      <c r="B2625" s="87">
        <v>173</v>
      </c>
      <c r="C2625" s="87" t="s">
        <v>159</v>
      </c>
      <c r="D2625" s="87">
        <v>0.12144379</v>
      </c>
      <c r="E2625" s="87">
        <v>7.4396820000000002E-2</v>
      </c>
    </row>
    <row r="2626" spans="1:5" x14ac:dyDescent="0.25">
      <c r="A2626" s="86" t="s">
        <v>150</v>
      </c>
      <c r="B2626" s="87">
        <v>173</v>
      </c>
      <c r="C2626" s="87" t="s">
        <v>155</v>
      </c>
      <c r="D2626" s="87">
        <v>0.13598189999999999</v>
      </c>
      <c r="E2626" s="87">
        <v>9.0212340000000002E-2</v>
      </c>
    </row>
    <row r="2627" spans="1:5" x14ac:dyDescent="0.25">
      <c r="A2627" s="86" t="s">
        <v>150</v>
      </c>
      <c r="B2627" s="87">
        <v>173</v>
      </c>
      <c r="C2627" s="87" t="s">
        <v>9</v>
      </c>
      <c r="D2627" s="87">
        <v>0.16013042</v>
      </c>
      <c r="E2627" s="87">
        <v>7.5944289999999998E-2</v>
      </c>
    </row>
    <row r="2628" spans="1:5" x14ac:dyDescent="0.25">
      <c r="A2628" s="86" t="s">
        <v>150</v>
      </c>
      <c r="B2628" s="87">
        <v>173</v>
      </c>
      <c r="C2628" s="87" t="s">
        <v>149</v>
      </c>
      <c r="D2628" s="87">
        <v>0.16756035</v>
      </c>
      <c r="E2628" s="87">
        <v>6.1366120000000003E-2</v>
      </c>
    </row>
    <row r="2629" spans="1:5" x14ac:dyDescent="0.25">
      <c r="A2629" s="86" t="s">
        <v>150</v>
      </c>
      <c r="B2629" s="87">
        <v>173</v>
      </c>
      <c r="C2629" s="87" t="s">
        <v>145</v>
      </c>
      <c r="D2629" s="87">
        <v>0.27440439</v>
      </c>
      <c r="E2629" s="87">
        <v>4.7957989999999999E-2</v>
      </c>
    </row>
    <row r="2630" spans="1:5" x14ac:dyDescent="0.25">
      <c r="A2630" s="86" t="s">
        <v>150</v>
      </c>
      <c r="B2630" s="87">
        <v>173</v>
      </c>
      <c r="C2630" s="87" t="s">
        <v>154</v>
      </c>
      <c r="D2630" s="87">
        <v>0.46469783999999997</v>
      </c>
      <c r="E2630" s="87">
        <v>6.7314040000000006E-2</v>
      </c>
    </row>
    <row r="2631" spans="1:5" x14ac:dyDescent="0.25">
      <c r="A2631" s="86" t="s">
        <v>150</v>
      </c>
      <c r="B2631" s="87">
        <v>173</v>
      </c>
      <c r="C2631" s="87" t="s">
        <v>152</v>
      </c>
      <c r="D2631" s="87">
        <v>0.87059076000000002</v>
      </c>
      <c r="E2631" s="87">
        <v>4.6937960000000001E-2</v>
      </c>
    </row>
    <row r="2632" spans="1:5" x14ac:dyDescent="0.25">
      <c r="A2632" s="86" t="s">
        <v>151</v>
      </c>
      <c r="B2632" s="87">
        <v>174</v>
      </c>
      <c r="C2632" s="87" t="s">
        <v>150</v>
      </c>
      <c r="D2632" s="87">
        <v>0.26382475999999999</v>
      </c>
      <c r="E2632" s="87">
        <v>8.9326879999999997E-2</v>
      </c>
    </row>
    <row r="2633" spans="1:5" x14ac:dyDescent="0.25">
      <c r="A2633" s="86" t="s">
        <v>151</v>
      </c>
      <c r="B2633" s="87">
        <v>174</v>
      </c>
      <c r="C2633" s="87" t="s">
        <v>149</v>
      </c>
      <c r="D2633" s="87">
        <v>0.27330372000000003</v>
      </c>
      <c r="E2633" s="87">
        <v>9.1186050000000005E-2</v>
      </c>
    </row>
    <row r="2634" spans="1:5" x14ac:dyDescent="0.25">
      <c r="A2634" s="86" t="s">
        <v>151</v>
      </c>
      <c r="B2634" s="87">
        <v>174</v>
      </c>
      <c r="C2634" s="87" t="s">
        <v>148</v>
      </c>
      <c r="D2634" s="87">
        <v>0.29389059000000001</v>
      </c>
      <c r="E2634" s="87">
        <v>7.4543040000000005E-2</v>
      </c>
    </row>
    <row r="2635" spans="1:5" x14ac:dyDescent="0.25">
      <c r="A2635" s="86" t="s">
        <v>151</v>
      </c>
      <c r="B2635" s="87">
        <v>174</v>
      </c>
      <c r="C2635" s="87" t="s">
        <v>144</v>
      </c>
      <c r="D2635" s="87">
        <v>0.30802970000000002</v>
      </c>
      <c r="E2635" s="87">
        <v>4.5337839999999997E-2</v>
      </c>
    </row>
    <row r="2636" spans="1:5" x14ac:dyDescent="0.25">
      <c r="A2636" s="86" t="s">
        <v>151</v>
      </c>
      <c r="B2636" s="87">
        <v>174</v>
      </c>
      <c r="C2636" s="87" t="s">
        <v>159</v>
      </c>
      <c r="D2636" s="87">
        <v>0.41253709999999999</v>
      </c>
      <c r="E2636" s="87">
        <v>7.2538169999999999E-2</v>
      </c>
    </row>
    <row r="2637" spans="1:5" x14ac:dyDescent="0.25">
      <c r="A2637" s="86" t="s">
        <v>151</v>
      </c>
      <c r="B2637" s="87">
        <v>174</v>
      </c>
      <c r="C2637" s="87" t="s">
        <v>161</v>
      </c>
      <c r="D2637" s="87">
        <v>0.57180960000000003</v>
      </c>
      <c r="E2637" s="87">
        <v>8.2555610000000001E-2</v>
      </c>
    </row>
    <row r="2638" spans="1:5" x14ac:dyDescent="0.25">
      <c r="A2638" s="86" t="s">
        <v>151</v>
      </c>
      <c r="B2638" s="87">
        <v>174</v>
      </c>
      <c r="C2638" s="87" t="s">
        <v>152</v>
      </c>
      <c r="D2638" s="87">
        <v>0.58260122000000003</v>
      </c>
      <c r="E2638" s="87">
        <v>5.414194E-2</v>
      </c>
    </row>
    <row r="2639" spans="1:5" x14ac:dyDescent="0.25">
      <c r="A2639" s="86" t="s">
        <v>151</v>
      </c>
      <c r="B2639" s="87">
        <v>174</v>
      </c>
      <c r="C2639" s="87" t="s">
        <v>155</v>
      </c>
      <c r="D2639" s="87">
        <v>0.58835947</v>
      </c>
      <c r="E2639" s="87">
        <v>4.2746569999999998E-2</v>
      </c>
    </row>
    <row r="2640" spans="1:5" x14ac:dyDescent="0.25">
      <c r="A2640" s="86" t="s">
        <v>151</v>
      </c>
      <c r="B2640" s="87">
        <v>174</v>
      </c>
      <c r="C2640" s="87" t="s">
        <v>154</v>
      </c>
      <c r="D2640" s="87">
        <v>0.62672360999999999</v>
      </c>
      <c r="E2640" s="87">
        <v>6.9941210000000004E-2</v>
      </c>
    </row>
    <row r="2641" spans="1:5" x14ac:dyDescent="0.25">
      <c r="A2641" s="86" t="s">
        <v>151</v>
      </c>
      <c r="B2641" s="87">
        <v>174</v>
      </c>
      <c r="C2641" s="87" t="s">
        <v>160</v>
      </c>
      <c r="D2641" s="87">
        <v>0.67393798999999999</v>
      </c>
      <c r="E2641" s="87">
        <v>7.90912E-2</v>
      </c>
    </row>
    <row r="2642" spans="1:5" x14ac:dyDescent="0.25">
      <c r="A2642" s="86" t="s">
        <v>151</v>
      </c>
      <c r="B2642" s="87">
        <v>174</v>
      </c>
      <c r="C2642" s="87" t="s">
        <v>143</v>
      </c>
      <c r="D2642" s="87">
        <v>0.71355038999999998</v>
      </c>
      <c r="E2642" s="87">
        <v>7.0059289999999996E-2</v>
      </c>
    </row>
    <row r="2643" spans="1:5" x14ac:dyDescent="0.25">
      <c r="A2643" s="86" t="s">
        <v>151</v>
      </c>
      <c r="B2643" s="87">
        <v>174</v>
      </c>
      <c r="C2643" s="87" t="s">
        <v>147</v>
      </c>
      <c r="D2643" s="87">
        <v>0.73829520000000004</v>
      </c>
      <c r="E2643" s="87">
        <v>7.8492469999999995E-2</v>
      </c>
    </row>
    <row r="2644" spans="1:5" x14ac:dyDescent="0.25">
      <c r="A2644" s="86" t="s">
        <v>151</v>
      </c>
      <c r="B2644" s="87">
        <v>174</v>
      </c>
      <c r="C2644" s="87" t="s">
        <v>157</v>
      </c>
      <c r="D2644" s="87">
        <v>0.81034006999999997</v>
      </c>
      <c r="E2644" s="87">
        <v>8.6375510000000003E-2</v>
      </c>
    </row>
    <row r="2645" spans="1:5" x14ac:dyDescent="0.25">
      <c r="A2645" s="86" t="s">
        <v>151</v>
      </c>
      <c r="B2645" s="87">
        <v>174</v>
      </c>
      <c r="C2645" s="87" t="s">
        <v>158</v>
      </c>
      <c r="D2645" s="87">
        <v>0.84691320000000003</v>
      </c>
      <c r="E2645" s="87">
        <v>6.7647570000000004E-2</v>
      </c>
    </row>
    <row r="2646" spans="1:5" x14ac:dyDescent="0.25">
      <c r="A2646" s="86" t="s">
        <v>151</v>
      </c>
      <c r="B2646" s="87">
        <v>174</v>
      </c>
      <c r="C2646" s="87" t="s">
        <v>9</v>
      </c>
      <c r="D2646" s="87">
        <v>0.85313048000000002</v>
      </c>
      <c r="E2646" s="87">
        <v>9.1852600000000006E-2</v>
      </c>
    </row>
    <row r="2647" spans="1:5" x14ac:dyDescent="0.25">
      <c r="A2647" s="86" t="s">
        <v>151</v>
      </c>
      <c r="B2647" s="87">
        <v>174</v>
      </c>
      <c r="C2647" s="87" t="s">
        <v>153</v>
      </c>
      <c r="D2647" s="87">
        <v>0.87999143000000002</v>
      </c>
      <c r="E2647" s="87">
        <v>5.633345E-2</v>
      </c>
    </row>
    <row r="2648" spans="1:5" x14ac:dyDescent="0.25">
      <c r="A2648" s="86" t="s">
        <v>151</v>
      </c>
      <c r="B2648" s="87">
        <v>174</v>
      </c>
      <c r="C2648" s="87" t="s">
        <v>146</v>
      </c>
      <c r="D2648" s="87">
        <v>0.9243017</v>
      </c>
      <c r="E2648" s="87">
        <v>6.6122500000000001E-2</v>
      </c>
    </row>
    <row r="2649" spans="1:5" x14ac:dyDescent="0.25">
      <c r="A2649" s="86" t="s">
        <v>146</v>
      </c>
      <c r="B2649" s="87">
        <v>175</v>
      </c>
      <c r="C2649" s="87" t="s">
        <v>160</v>
      </c>
      <c r="D2649" s="87">
        <v>4.1220529999999998E-2</v>
      </c>
      <c r="E2649" s="87">
        <v>2.9818569999999999E-2</v>
      </c>
    </row>
    <row r="2650" spans="1:5" x14ac:dyDescent="0.25">
      <c r="A2650" s="86" t="s">
        <v>146</v>
      </c>
      <c r="B2650" s="87">
        <v>175</v>
      </c>
      <c r="C2650" s="87" t="s">
        <v>157</v>
      </c>
      <c r="D2650" s="87">
        <v>8.2429069999999993E-2</v>
      </c>
      <c r="E2650" s="87">
        <v>5.165144E-2</v>
      </c>
    </row>
    <row r="2651" spans="1:5" x14ac:dyDescent="0.25">
      <c r="A2651" s="86" t="s">
        <v>146</v>
      </c>
      <c r="B2651" s="87">
        <v>175</v>
      </c>
      <c r="C2651" s="87" t="s">
        <v>159</v>
      </c>
      <c r="D2651" s="87">
        <v>0.12915584999999999</v>
      </c>
      <c r="E2651" s="87">
        <v>4.6940790000000003E-2</v>
      </c>
    </row>
    <row r="2652" spans="1:5" x14ac:dyDescent="0.25">
      <c r="A2652" s="86" t="s">
        <v>146</v>
      </c>
      <c r="B2652" s="87">
        <v>175</v>
      </c>
      <c r="C2652" s="87" t="s">
        <v>155</v>
      </c>
      <c r="D2652" s="87">
        <v>0.19875851999999999</v>
      </c>
      <c r="E2652" s="87">
        <v>3.0100330000000002E-2</v>
      </c>
    </row>
    <row r="2653" spans="1:5" x14ac:dyDescent="0.25">
      <c r="A2653" s="86" t="s">
        <v>146</v>
      </c>
      <c r="B2653" s="87">
        <v>175</v>
      </c>
      <c r="C2653" s="87" t="s">
        <v>9</v>
      </c>
      <c r="D2653" s="87">
        <v>0.23286177</v>
      </c>
      <c r="E2653" s="87">
        <v>3.1794969999999999E-2</v>
      </c>
    </row>
    <row r="2654" spans="1:5" x14ac:dyDescent="0.25">
      <c r="A2654" s="86" t="s">
        <v>146</v>
      </c>
      <c r="B2654" s="87">
        <v>175</v>
      </c>
      <c r="C2654" s="87" t="s">
        <v>147</v>
      </c>
      <c r="D2654" s="87">
        <v>0.26674985000000001</v>
      </c>
      <c r="E2654" s="87">
        <v>2.7668959999999999E-2</v>
      </c>
    </row>
    <row r="2655" spans="1:5" x14ac:dyDescent="0.25">
      <c r="A2655" s="86" t="s">
        <v>146</v>
      </c>
      <c r="B2655" s="87">
        <v>175</v>
      </c>
      <c r="C2655" s="87" t="s">
        <v>143</v>
      </c>
      <c r="D2655" s="87">
        <v>0.32620368</v>
      </c>
      <c r="E2655" s="87">
        <v>8.7678220000000001E-2</v>
      </c>
    </row>
    <row r="2656" spans="1:5" x14ac:dyDescent="0.25">
      <c r="A2656" s="86" t="s">
        <v>146</v>
      </c>
      <c r="B2656" s="87">
        <v>175</v>
      </c>
      <c r="C2656" s="87" t="s">
        <v>148</v>
      </c>
      <c r="D2656" s="87">
        <v>0.37567750999999999</v>
      </c>
      <c r="E2656" s="87">
        <v>3.793941E-2</v>
      </c>
    </row>
    <row r="2657" spans="1:5" x14ac:dyDescent="0.25">
      <c r="A2657" s="86" t="s">
        <v>146</v>
      </c>
      <c r="B2657" s="87">
        <v>175</v>
      </c>
      <c r="C2657" s="87" t="s">
        <v>158</v>
      </c>
      <c r="D2657" s="87">
        <v>0.48021589999999997</v>
      </c>
      <c r="E2657" s="87">
        <v>4.0241899999999997E-2</v>
      </c>
    </row>
    <row r="2658" spans="1:5" x14ac:dyDescent="0.25">
      <c r="A2658" s="86" t="s">
        <v>146</v>
      </c>
      <c r="B2658" s="87">
        <v>175</v>
      </c>
      <c r="C2658" s="87" t="s">
        <v>161</v>
      </c>
      <c r="D2658" s="87">
        <v>0.49924888000000001</v>
      </c>
      <c r="E2658" s="87">
        <v>4.6021800000000002E-2</v>
      </c>
    </row>
    <row r="2659" spans="1:5" x14ac:dyDescent="0.25">
      <c r="A2659" s="86" t="s">
        <v>146</v>
      </c>
      <c r="B2659" s="87">
        <v>175</v>
      </c>
      <c r="C2659" s="87" t="s">
        <v>149</v>
      </c>
      <c r="D2659" s="87">
        <v>0.54720179999999996</v>
      </c>
      <c r="E2659" s="87">
        <v>3.4147690000000001E-2</v>
      </c>
    </row>
    <row r="2660" spans="1:5" x14ac:dyDescent="0.25">
      <c r="A2660" s="86" t="s">
        <v>146</v>
      </c>
      <c r="B2660" s="87">
        <v>175</v>
      </c>
      <c r="C2660" s="87" t="s">
        <v>156</v>
      </c>
      <c r="D2660" s="87">
        <v>0.66905649</v>
      </c>
      <c r="E2660" s="87">
        <v>3.9934619999999997E-2</v>
      </c>
    </row>
    <row r="2661" spans="1:5" x14ac:dyDescent="0.25">
      <c r="A2661" s="86" t="s">
        <v>146</v>
      </c>
      <c r="B2661" s="87">
        <v>175</v>
      </c>
      <c r="C2661" s="87" t="s">
        <v>154</v>
      </c>
      <c r="D2661" s="87">
        <v>0.76641853999999998</v>
      </c>
      <c r="E2661" s="87">
        <v>3.1969730000000002E-2</v>
      </c>
    </row>
    <row r="2662" spans="1:5" x14ac:dyDescent="0.25">
      <c r="A2662" s="86" t="s">
        <v>146</v>
      </c>
      <c r="B2662" s="87">
        <v>175</v>
      </c>
      <c r="C2662" s="87" t="s">
        <v>153</v>
      </c>
      <c r="D2662" s="87">
        <v>0.85511817999999995</v>
      </c>
      <c r="E2662" s="87">
        <v>2.3775870000000001E-2</v>
      </c>
    </row>
    <row r="2663" spans="1:5" x14ac:dyDescent="0.25">
      <c r="A2663" s="86" t="s">
        <v>146</v>
      </c>
      <c r="B2663" s="87">
        <v>175</v>
      </c>
      <c r="C2663" s="87" t="s">
        <v>151</v>
      </c>
      <c r="D2663" s="87">
        <v>0.86414785999999999</v>
      </c>
      <c r="E2663" s="87">
        <v>4.3639749999999998E-2</v>
      </c>
    </row>
    <row r="2664" spans="1:5" x14ac:dyDescent="0.25">
      <c r="A2664" s="86" t="s">
        <v>146</v>
      </c>
      <c r="B2664" s="87">
        <v>175</v>
      </c>
      <c r="C2664" s="87" t="s">
        <v>150</v>
      </c>
      <c r="D2664" s="87">
        <v>0.94626175999999995</v>
      </c>
      <c r="E2664" s="87">
        <v>3.4554519999999998E-2</v>
      </c>
    </row>
    <row r="2665" spans="1:5" x14ac:dyDescent="0.25">
      <c r="A2665" s="86" t="s">
        <v>146</v>
      </c>
      <c r="B2665" s="87">
        <v>175</v>
      </c>
      <c r="C2665" s="87" t="s">
        <v>152</v>
      </c>
      <c r="D2665" s="87">
        <v>1.0096026499999999</v>
      </c>
      <c r="E2665" s="87">
        <v>2.2989800000000001E-2</v>
      </c>
    </row>
    <row r="2666" spans="1:5" x14ac:dyDescent="0.25">
      <c r="A2666" s="86" t="s">
        <v>146</v>
      </c>
      <c r="B2666" s="87">
        <v>175</v>
      </c>
      <c r="C2666" s="87" t="s">
        <v>145</v>
      </c>
      <c r="D2666" s="87">
        <v>1.0784915500000001</v>
      </c>
      <c r="E2666" s="87">
        <v>4.0671140000000001E-2</v>
      </c>
    </row>
    <row r="2667" spans="1:5" x14ac:dyDescent="0.25">
      <c r="A2667" s="86" t="s">
        <v>146</v>
      </c>
      <c r="B2667" s="87">
        <v>175</v>
      </c>
      <c r="C2667" s="87" t="s">
        <v>144</v>
      </c>
      <c r="D2667" s="87">
        <v>1.1789179400000001</v>
      </c>
      <c r="E2667" s="87">
        <v>3.6300770000000003E-2</v>
      </c>
    </row>
    <row r="2668" spans="1:5" x14ac:dyDescent="0.25">
      <c r="A2668" s="86" t="s">
        <v>9</v>
      </c>
      <c r="B2668" s="87">
        <v>176</v>
      </c>
      <c r="C2668" s="87" t="s">
        <v>159</v>
      </c>
      <c r="D2668" s="87">
        <v>-6.5024299999999993E-2</v>
      </c>
      <c r="E2668" s="87">
        <v>7.2331500000000007E-2</v>
      </c>
    </row>
    <row r="2669" spans="1:5" x14ac:dyDescent="0.25">
      <c r="A2669" s="86" t="s">
        <v>9</v>
      </c>
      <c r="B2669" s="87">
        <v>176</v>
      </c>
      <c r="C2669" s="87" t="s">
        <v>145</v>
      </c>
      <c r="D2669" s="87">
        <v>9.9393299999999997E-3</v>
      </c>
      <c r="E2669" s="87">
        <v>5.7562370000000002E-2</v>
      </c>
    </row>
    <row r="2670" spans="1:5" x14ac:dyDescent="0.25">
      <c r="A2670" s="86" t="s">
        <v>9</v>
      </c>
      <c r="B2670" s="87">
        <v>176</v>
      </c>
      <c r="C2670" s="87" t="s">
        <v>157</v>
      </c>
      <c r="D2670" s="87">
        <v>4.494107E-2</v>
      </c>
      <c r="E2670" s="87">
        <v>5.1308270000000003E-2</v>
      </c>
    </row>
    <row r="2671" spans="1:5" x14ac:dyDescent="0.25">
      <c r="A2671" s="86" t="s">
        <v>9</v>
      </c>
      <c r="B2671" s="87">
        <v>176</v>
      </c>
      <c r="C2671" s="87" t="s">
        <v>144</v>
      </c>
      <c r="D2671" s="87">
        <v>4.8729920000000003E-2</v>
      </c>
      <c r="E2671" s="87">
        <v>4.5983719999999999E-2</v>
      </c>
    </row>
    <row r="2672" spans="1:5" x14ac:dyDescent="0.25">
      <c r="A2672" s="86" t="s">
        <v>9</v>
      </c>
      <c r="B2672" s="87">
        <v>176</v>
      </c>
      <c r="C2672" s="87" t="s">
        <v>150</v>
      </c>
      <c r="D2672" s="87">
        <v>5.4609989999999997E-2</v>
      </c>
      <c r="E2672" s="87">
        <v>5.931239E-2</v>
      </c>
    </row>
    <row r="2673" spans="1:5" x14ac:dyDescent="0.25">
      <c r="A2673" s="86" t="s">
        <v>9</v>
      </c>
      <c r="B2673" s="87">
        <v>176</v>
      </c>
      <c r="C2673" s="87" t="s">
        <v>146</v>
      </c>
      <c r="D2673" s="87">
        <v>6.209572E-2</v>
      </c>
      <c r="E2673" s="87">
        <v>5.7683369999999998E-2</v>
      </c>
    </row>
    <row r="2674" spans="1:5" x14ac:dyDescent="0.25">
      <c r="A2674" s="86" t="s">
        <v>9</v>
      </c>
      <c r="B2674" s="87">
        <v>176</v>
      </c>
      <c r="C2674" s="87" t="s">
        <v>148</v>
      </c>
      <c r="D2674" s="87">
        <v>7.9678669999999993E-2</v>
      </c>
      <c r="E2674" s="87">
        <v>9.4787150000000001E-2</v>
      </c>
    </row>
    <row r="2675" spans="1:5" x14ac:dyDescent="0.25">
      <c r="A2675" s="86" t="s">
        <v>9</v>
      </c>
      <c r="B2675" s="87">
        <v>176</v>
      </c>
      <c r="C2675" s="87" t="s">
        <v>153</v>
      </c>
      <c r="D2675" s="87">
        <v>0.10452432</v>
      </c>
      <c r="E2675" s="87">
        <v>5.0205159999999999E-2</v>
      </c>
    </row>
    <row r="2676" spans="1:5" x14ac:dyDescent="0.25">
      <c r="A2676" s="86" t="s">
        <v>9</v>
      </c>
      <c r="B2676" s="87">
        <v>176</v>
      </c>
      <c r="C2676" s="87" t="s">
        <v>156</v>
      </c>
      <c r="D2676" s="87">
        <v>0.13570378999999999</v>
      </c>
      <c r="E2676" s="87">
        <v>9.2659179999999994E-2</v>
      </c>
    </row>
    <row r="2677" spans="1:5" x14ac:dyDescent="0.25">
      <c r="A2677" s="86" t="s">
        <v>9</v>
      </c>
      <c r="B2677" s="87">
        <v>176</v>
      </c>
      <c r="C2677" s="87" t="s">
        <v>158</v>
      </c>
      <c r="D2677" s="87">
        <v>0.17742759</v>
      </c>
      <c r="E2677" s="87">
        <v>6.3940579999999997E-2</v>
      </c>
    </row>
    <row r="2678" spans="1:5" x14ac:dyDescent="0.25">
      <c r="A2678" s="86" t="s">
        <v>9</v>
      </c>
      <c r="B2678" s="87">
        <v>176</v>
      </c>
      <c r="C2678" s="87" t="s">
        <v>152</v>
      </c>
      <c r="D2678" s="87">
        <v>0.30113272000000002</v>
      </c>
      <c r="E2678" s="87">
        <v>4.5481979999999998E-2</v>
      </c>
    </row>
    <row r="2679" spans="1:5" x14ac:dyDescent="0.25">
      <c r="A2679" s="86" t="s">
        <v>9</v>
      </c>
      <c r="B2679" s="87">
        <v>176</v>
      </c>
      <c r="C2679" s="87" t="s">
        <v>154</v>
      </c>
      <c r="D2679" s="87">
        <v>0.30725064000000002</v>
      </c>
      <c r="E2679" s="87">
        <v>0.10069631</v>
      </c>
    </row>
    <row r="2680" spans="1:5" x14ac:dyDescent="0.25">
      <c r="A2680" s="86" t="s">
        <v>9</v>
      </c>
      <c r="B2680" s="87">
        <v>176</v>
      </c>
      <c r="C2680" s="87" t="s">
        <v>160</v>
      </c>
      <c r="D2680" s="87">
        <v>0.31680408999999998</v>
      </c>
      <c r="E2680" s="87">
        <v>5.5448650000000002E-2</v>
      </c>
    </row>
    <row r="2681" spans="1:5" x14ac:dyDescent="0.25">
      <c r="A2681" s="86" t="s">
        <v>9</v>
      </c>
      <c r="B2681" s="87">
        <v>176</v>
      </c>
      <c r="C2681" s="87" t="s">
        <v>149</v>
      </c>
      <c r="D2681" s="87">
        <v>0.61080213999999999</v>
      </c>
      <c r="E2681" s="87">
        <v>5.3693600000000001E-2</v>
      </c>
    </row>
    <row r="2682" spans="1:5" x14ac:dyDescent="0.25">
      <c r="A2682" s="86" t="s">
        <v>9</v>
      </c>
      <c r="B2682" s="87">
        <v>176</v>
      </c>
      <c r="C2682" s="87" t="s">
        <v>147</v>
      </c>
      <c r="D2682" s="87">
        <v>0.69973845000000001</v>
      </c>
      <c r="E2682" s="87">
        <v>3.704872E-2</v>
      </c>
    </row>
    <row r="2683" spans="1:5" x14ac:dyDescent="0.25">
      <c r="A2683" s="86" t="s">
        <v>9</v>
      </c>
      <c r="B2683" s="87">
        <v>176</v>
      </c>
      <c r="C2683" s="87" t="s">
        <v>155</v>
      </c>
      <c r="D2683" s="87">
        <v>0.81494080999999996</v>
      </c>
      <c r="E2683" s="87">
        <v>8.4564769999999997E-2</v>
      </c>
    </row>
    <row r="2684" spans="1:5" x14ac:dyDescent="0.25">
      <c r="A2684" s="86" t="s">
        <v>9</v>
      </c>
      <c r="B2684" s="87">
        <v>176</v>
      </c>
      <c r="C2684" s="87" t="s">
        <v>161</v>
      </c>
      <c r="D2684" s="87">
        <v>1.0907951600000001</v>
      </c>
      <c r="E2684" s="87">
        <v>9.7000450000000002E-2</v>
      </c>
    </row>
    <row r="2685" spans="1:5" x14ac:dyDescent="0.25">
      <c r="A2685" s="86" t="s">
        <v>158</v>
      </c>
      <c r="B2685" s="87">
        <v>177</v>
      </c>
      <c r="C2685" s="87" t="s">
        <v>148</v>
      </c>
      <c r="D2685" s="87">
        <v>5.7647990000000003E-2</v>
      </c>
      <c r="E2685" s="87">
        <v>8.6443850000000003E-2</v>
      </c>
    </row>
    <row r="2686" spans="1:5" x14ac:dyDescent="0.25">
      <c r="A2686" s="86" t="s">
        <v>158</v>
      </c>
      <c r="B2686" s="87">
        <v>177</v>
      </c>
      <c r="C2686" s="87" t="s">
        <v>144</v>
      </c>
      <c r="D2686" s="87">
        <v>0.16764175000000001</v>
      </c>
      <c r="E2686" s="87">
        <v>7.1833019999999997E-2</v>
      </c>
    </row>
    <row r="2687" spans="1:5" x14ac:dyDescent="0.25">
      <c r="A2687" s="86" t="s">
        <v>158</v>
      </c>
      <c r="B2687" s="87">
        <v>177</v>
      </c>
      <c r="C2687" s="87" t="s">
        <v>150</v>
      </c>
      <c r="D2687" s="87">
        <v>0.17287992999999999</v>
      </c>
      <c r="E2687" s="87">
        <v>5.5922909999999999E-2</v>
      </c>
    </row>
    <row r="2688" spans="1:5" x14ac:dyDescent="0.25">
      <c r="A2688" s="86" t="s">
        <v>158</v>
      </c>
      <c r="B2688" s="87">
        <v>177</v>
      </c>
      <c r="C2688" s="87" t="s">
        <v>157</v>
      </c>
      <c r="D2688" s="87">
        <v>0.18537081</v>
      </c>
      <c r="E2688" s="87">
        <v>5.1250219999999999E-2</v>
      </c>
    </row>
    <row r="2689" spans="1:5" x14ac:dyDescent="0.25">
      <c r="A2689" s="86" t="s">
        <v>158</v>
      </c>
      <c r="B2689" s="87">
        <v>177</v>
      </c>
      <c r="C2689" s="87" t="s">
        <v>149</v>
      </c>
      <c r="D2689" s="87">
        <v>0.26216587000000002</v>
      </c>
      <c r="E2689" s="87">
        <v>4.9461390000000001E-2</v>
      </c>
    </row>
    <row r="2690" spans="1:5" x14ac:dyDescent="0.25">
      <c r="A2690" s="86" t="s">
        <v>158</v>
      </c>
      <c r="B2690" s="87">
        <v>177</v>
      </c>
      <c r="C2690" s="87" t="s">
        <v>152</v>
      </c>
      <c r="D2690" s="87">
        <v>0.29029238000000002</v>
      </c>
      <c r="E2690" s="87">
        <v>6.8001870000000006E-2</v>
      </c>
    </row>
    <row r="2691" spans="1:5" x14ac:dyDescent="0.25">
      <c r="A2691" s="86" t="s">
        <v>158</v>
      </c>
      <c r="B2691" s="87">
        <v>177</v>
      </c>
      <c r="C2691" s="87" t="s">
        <v>155</v>
      </c>
      <c r="D2691" s="87">
        <v>0.30942465000000002</v>
      </c>
      <c r="E2691" s="87">
        <v>5.237986E-2</v>
      </c>
    </row>
    <row r="2692" spans="1:5" x14ac:dyDescent="0.25">
      <c r="A2692" s="86" t="s">
        <v>158</v>
      </c>
      <c r="B2692" s="87">
        <v>177</v>
      </c>
      <c r="C2692" s="87" t="s">
        <v>160</v>
      </c>
      <c r="D2692" s="87">
        <v>0.48955057000000002</v>
      </c>
      <c r="E2692" s="87">
        <v>4.4592680000000003E-2</v>
      </c>
    </row>
    <row r="2693" spans="1:5" x14ac:dyDescent="0.25">
      <c r="A2693" s="86" t="s">
        <v>158</v>
      </c>
      <c r="B2693" s="87">
        <v>177</v>
      </c>
      <c r="C2693" s="87" t="s">
        <v>154</v>
      </c>
      <c r="D2693" s="87">
        <v>0.49706456999999998</v>
      </c>
      <c r="E2693" s="87">
        <v>4.5327180000000002E-2</v>
      </c>
    </row>
    <row r="2694" spans="1:5" x14ac:dyDescent="0.25">
      <c r="A2694" s="86" t="s">
        <v>158</v>
      </c>
      <c r="B2694" s="87">
        <v>177</v>
      </c>
      <c r="C2694" s="87" t="s">
        <v>146</v>
      </c>
      <c r="D2694" s="87">
        <v>0.63933841000000002</v>
      </c>
      <c r="E2694" s="87">
        <v>5.5797699999999999E-2</v>
      </c>
    </row>
    <row r="2695" spans="1:5" x14ac:dyDescent="0.25">
      <c r="A2695" s="86" t="s">
        <v>158</v>
      </c>
      <c r="B2695" s="87">
        <v>177</v>
      </c>
      <c r="C2695" s="87" t="s">
        <v>153</v>
      </c>
      <c r="D2695" s="87">
        <v>0.67913579999999996</v>
      </c>
      <c r="E2695" s="87">
        <v>3.6662649999999998E-2</v>
      </c>
    </row>
    <row r="2696" spans="1:5" x14ac:dyDescent="0.25">
      <c r="A2696" s="86" t="s">
        <v>158</v>
      </c>
      <c r="B2696" s="87">
        <v>177</v>
      </c>
      <c r="C2696" s="87" t="s">
        <v>147</v>
      </c>
      <c r="D2696" s="87">
        <v>0.71907158999999998</v>
      </c>
      <c r="E2696" s="87">
        <v>6.006794E-2</v>
      </c>
    </row>
    <row r="2697" spans="1:5" x14ac:dyDescent="0.25">
      <c r="A2697" s="86" t="s">
        <v>158</v>
      </c>
      <c r="B2697" s="87">
        <v>177</v>
      </c>
      <c r="C2697" s="87" t="s">
        <v>161</v>
      </c>
      <c r="D2697" s="87">
        <v>0.76997477000000003</v>
      </c>
      <c r="E2697" s="87">
        <v>6.0037640000000003E-2</v>
      </c>
    </row>
    <row r="2698" spans="1:5" x14ac:dyDescent="0.25">
      <c r="A2698" s="86" t="s">
        <v>158</v>
      </c>
      <c r="B2698" s="87">
        <v>177</v>
      </c>
      <c r="C2698" s="87" t="s">
        <v>9</v>
      </c>
      <c r="D2698" s="87">
        <v>0.77603675999999999</v>
      </c>
      <c r="E2698" s="87">
        <v>7.4465069999999994E-2</v>
      </c>
    </row>
    <row r="2699" spans="1:5" x14ac:dyDescent="0.25">
      <c r="A2699" s="86" t="s">
        <v>152</v>
      </c>
      <c r="B2699" s="87">
        <v>178</v>
      </c>
      <c r="C2699" s="87" t="s">
        <v>158</v>
      </c>
      <c r="D2699" s="87">
        <v>-3.8929100000000001E-2</v>
      </c>
      <c r="E2699" s="87">
        <v>5.4619439999999998E-2</v>
      </c>
    </row>
    <row r="2700" spans="1:5" x14ac:dyDescent="0.25">
      <c r="A2700" s="86" t="s">
        <v>152</v>
      </c>
      <c r="B2700" s="87">
        <v>178</v>
      </c>
      <c r="C2700" s="87" t="s">
        <v>153</v>
      </c>
      <c r="D2700" s="87">
        <v>6.1018999999999997E-2</v>
      </c>
      <c r="E2700" s="87">
        <v>5.6598299999999997E-2</v>
      </c>
    </row>
    <row r="2701" spans="1:5" x14ac:dyDescent="0.25">
      <c r="A2701" s="86" t="s">
        <v>152</v>
      </c>
      <c r="B2701" s="87">
        <v>178</v>
      </c>
      <c r="C2701" s="87" t="s">
        <v>151</v>
      </c>
      <c r="D2701" s="87">
        <v>0.11310025999999999</v>
      </c>
      <c r="E2701" s="87">
        <v>6.5430020000000005E-2</v>
      </c>
    </row>
    <row r="2702" spans="1:5" x14ac:dyDescent="0.25">
      <c r="A2702" s="86" t="s">
        <v>152</v>
      </c>
      <c r="B2702" s="87">
        <v>178</v>
      </c>
      <c r="C2702" s="87" t="s">
        <v>155</v>
      </c>
      <c r="D2702" s="87">
        <v>0.13879514000000001</v>
      </c>
      <c r="E2702" s="87">
        <v>9.3606220000000004E-2</v>
      </c>
    </row>
    <row r="2703" spans="1:5" x14ac:dyDescent="0.25">
      <c r="A2703" s="86" t="s">
        <v>152</v>
      </c>
      <c r="B2703" s="87">
        <v>178</v>
      </c>
      <c r="C2703" s="87" t="s">
        <v>147</v>
      </c>
      <c r="D2703" s="87">
        <v>0.20019513</v>
      </c>
      <c r="E2703" s="87">
        <v>7.3103409999999994E-2</v>
      </c>
    </row>
    <row r="2704" spans="1:5" x14ac:dyDescent="0.25">
      <c r="A2704" s="86" t="s">
        <v>152</v>
      </c>
      <c r="B2704" s="87">
        <v>178</v>
      </c>
      <c r="C2704" s="87" t="s">
        <v>146</v>
      </c>
      <c r="D2704" s="87">
        <v>0.22302981</v>
      </c>
      <c r="E2704" s="87">
        <v>7.5248300000000004E-2</v>
      </c>
    </row>
    <row r="2705" spans="1:5" x14ac:dyDescent="0.25">
      <c r="A2705" s="86" t="s">
        <v>152</v>
      </c>
      <c r="B2705" s="87">
        <v>178</v>
      </c>
      <c r="C2705" s="87" t="s">
        <v>149</v>
      </c>
      <c r="D2705" s="87">
        <v>0.27437291000000003</v>
      </c>
      <c r="E2705" s="87">
        <v>0.10346937</v>
      </c>
    </row>
    <row r="2706" spans="1:5" x14ac:dyDescent="0.25">
      <c r="A2706" s="86" t="s">
        <v>152</v>
      </c>
      <c r="B2706" s="87">
        <v>178</v>
      </c>
      <c r="C2706" s="87" t="s">
        <v>144</v>
      </c>
      <c r="D2706" s="87">
        <v>0.47260363</v>
      </c>
      <c r="E2706" s="87">
        <v>6.1474760000000003E-2</v>
      </c>
    </row>
    <row r="2707" spans="1:5" x14ac:dyDescent="0.25">
      <c r="A2707" s="86" t="s">
        <v>159</v>
      </c>
      <c r="B2707" s="87">
        <v>179</v>
      </c>
      <c r="C2707" s="87" t="s">
        <v>157</v>
      </c>
      <c r="D2707" s="88">
        <v>5.0100000000000003E-4</v>
      </c>
      <c r="E2707" s="87">
        <v>6.402207E-2</v>
      </c>
    </row>
    <row r="2708" spans="1:5" x14ac:dyDescent="0.25">
      <c r="A2708" s="86" t="s">
        <v>159</v>
      </c>
      <c r="B2708" s="87">
        <v>179</v>
      </c>
      <c r="C2708" s="87" t="s">
        <v>148</v>
      </c>
      <c r="D2708" s="87">
        <v>0.27443974999999998</v>
      </c>
      <c r="E2708" s="87">
        <v>6.7354549999999999E-2</v>
      </c>
    </row>
    <row r="2709" spans="1:5" x14ac:dyDescent="0.25">
      <c r="A2709" s="86" t="s">
        <v>159</v>
      </c>
      <c r="B2709" s="87">
        <v>179</v>
      </c>
      <c r="C2709" s="87" t="s">
        <v>144</v>
      </c>
      <c r="D2709" s="87">
        <v>0.35274177000000001</v>
      </c>
      <c r="E2709" s="87">
        <v>7.491507E-2</v>
      </c>
    </row>
    <row r="2710" spans="1:5" x14ac:dyDescent="0.25">
      <c r="A2710" s="86" t="s">
        <v>159</v>
      </c>
      <c r="B2710" s="87">
        <v>179</v>
      </c>
      <c r="C2710" s="87" t="s">
        <v>152</v>
      </c>
      <c r="D2710" s="87">
        <v>0.39815904000000002</v>
      </c>
      <c r="E2710" s="87">
        <v>3.4247800000000002E-2</v>
      </c>
    </row>
    <row r="2711" spans="1:5" x14ac:dyDescent="0.25">
      <c r="A2711" s="86" t="s">
        <v>159</v>
      </c>
      <c r="B2711" s="87">
        <v>179</v>
      </c>
      <c r="C2711" s="87" t="s">
        <v>161</v>
      </c>
      <c r="D2711" s="87">
        <v>0.44724649</v>
      </c>
      <c r="E2711" s="87">
        <v>6.5361539999999996E-2</v>
      </c>
    </row>
    <row r="2712" spans="1:5" x14ac:dyDescent="0.25">
      <c r="A2712" s="86" t="s">
        <v>159</v>
      </c>
      <c r="B2712" s="87">
        <v>179</v>
      </c>
      <c r="C2712" s="87" t="s">
        <v>149</v>
      </c>
      <c r="D2712" s="87">
        <v>0.53994845999999996</v>
      </c>
      <c r="E2712" s="87">
        <v>4.6542930000000003E-2</v>
      </c>
    </row>
    <row r="2713" spans="1:5" x14ac:dyDescent="0.25">
      <c r="A2713" s="86" t="s">
        <v>159</v>
      </c>
      <c r="B2713" s="87">
        <v>179</v>
      </c>
      <c r="C2713" s="87" t="s">
        <v>153</v>
      </c>
      <c r="D2713" s="87">
        <v>0.65205807000000005</v>
      </c>
      <c r="E2713" s="87">
        <v>5.6071870000000003E-2</v>
      </c>
    </row>
    <row r="2714" spans="1:5" x14ac:dyDescent="0.25">
      <c r="A2714" s="86" t="s">
        <v>159</v>
      </c>
      <c r="B2714" s="87">
        <v>179</v>
      </c>
      <c r="C2714" s="87" t="s">
        <v>154</v>
      </c>
      <c r="D2714" s="87">
        <v>0.67714733999999999</v>
      </c>
      <c r="E2714" s="87">
        <v>7.1163249999999997E-2</v>
      </c>
    </row>
    <row r="2715" spans="1:5" x14ac:dyDescent="0.25">
      <c r="A2715" s="86" t="s">
        <v>159</v>
      </c>
      <c r="B2715" s="87">
        <v>179</v>
      </c>
      <c r="C2715" s="87" t="s">
        <v>156</v>
      </c>
      <c r="D2715" s="87">
        <v>0.71990427999999995</v>
      </c>
      <c r="E2715" s="87">
        <v>8.8212860000000004E-2</v>
      </c>
    </row>
    <row r="2716" spans="1:5" x14ac:dyDescent="0.25">
      <c r="A2716" s="86" t="s">
        <v>159</v>
      </c>
      <c r="B2716" s="87">
        <v>179</v>
      </c>
      <c r="C2716" s="87" t="s">
        <v>9</v>
      </c>
      <c r="D2716" s="87">
        <v>0.74210164000000001</v>
      </c>
      <c r="E2716" s="87">
        <v>5.5093419999999997E-2</v>
      </c>
    </row>
    <row r="2717" spans="1:5" x14ac:dyDescent="0.25">
      <c r="A2717" s="86" t="s">
        <v>159</v>
      </c>
      <c r="B2717" s="87">
        <v>179</v>
      </c>
      <c r="C2717" s="87" t="s">
        <v>160</v>
      </c>
      <c r="D2717" s="87">
        <v>0.78425124999999996</v>
      </c>
      <c r="E2717" s="87">
        <v>4.9362219999999998E-2</v>
      </c>
    </row>
    <row r="2718" spans="1:5" x14ac:dyDescent="0.25">
      <c r="A2718" s="86" t="s">
        <v>159</v>
      </c>
      <c r="B2718" s="87">
        <v>179</v>
      </c>
      <c r="C2718" s="87" t="s">
        <v>145</v>
      </c>
      <c r="D2718" s="87">
        <v>0.78728266000000002</v>
      </c>
      <c r="E2718" s="87">
        <v>9.7599519999999995E-2</v>
      </c>
    </row>
    <row r="2719" spans="1:5" x14ac:dyDescent="0.25">
      <c r="A2719" s="86" t="s">
        <v>159</v>
      </c>
      <c r="B2719" s="87">
        <v>179</v>
      </c>
      <c r="C2719" s="87" t="s">
        <v>155</v>
      </c>
      <c r="D2719" s="87">
        <v>0.82791943999999995</v>
      </c>
      <c r="E2719" s="87">
        <v>3.6233639999999998E-2</v>
      </c>
    </row>
    <row r="2720" spans="1:5" x14ac:dyDescent="0.25">
      <c r="A2720" s="86" t="s">
        <v>159</v>
      </c>
      <c r="B2720" s="87">
        <v>179</v>
      </c>
      <c r="C2720" s="87" t="s">
        <v>143</v>
      </c>
      <c r="D2720" s="87">
        <v>0.87398779000000004</v>
      </c>
      <c r="E2720" s="87">
        <v>4.3535049999999999E-2</v>
      </c>
    </row>
    <row r="2721" spans="1:5" x14ac:dyDescent="0.25">
      <c r="A2721" s="86" t="s">
        <v>159</v>
      </c>
      <c r="B2721" s="87">
        <v>179</v>
      </c>
      <c r="C2721" s="87" t="s">
        <v>147</v>
      </c>
      <c r="D2721" s="87">
        <v>0.89310394000000004</v>
      </c>
      <c r="E2721" s="87">
        <v>3.7041480000000002E-2</v>
      </c>
    </row>
    <row r="2722" spans="1:5" x14ac:dyDescent="0.25">
      <c r="A2722" s="86" t="s">
        <v>159</v>
      </c>
      <c r="B2722" s="87">
        <v>179</v>
      </c>
      <c r="C2722" s="87" t="s">
        <v>151</v>
      </c>
      <c r="D2722" s="87">
        <v>0.91962197999999995</v>
      </c>
      <c r="E2722" s="87">
        <v>7.5689290000000006E-2</v>
      </c>
    </row>
    <row r="2723" spans="1:5" x14ac:dyDescent="0.25">
      <c r="A2723" s="86" t="s">
        <v>147</v>
      </c>
      <c r="B2723" s="87">
        <v>180</v>
      </c>
      <c r="C2723" s="87" t="s">
        <v>157</v>
      </c>
      <c r="D2723" s="87">
        <v>0.33253053999999999</v>
      </c>
      <c r="E2723" s="87">
        <v>4.7150230000000001E-2</v>
      </c>
    </row>
    <row r="2724" spans="1:5" x14ac:dyDescent="0.25">
      <c r="A2724" s="86" t="s">
        <v>147</v>
      </c>
      <c r="B2724" s="87">
        <v>180</v>
      </c>
      <c r="C2724" s="87" t="s">
        <v>148</v>
      </c>
      <c r="D2724" s="87">
        <v>0.37137441999999998</v>
      </c>
      <c r="E2724" s="87">
        <v>5.7536789999999997E-2</v>
      </c>
    </row>
    <row r="2725" spans="1:5" x14ac:dyDescent="0.25">
      <c r="A2725" s="86" t="s">
        <v>147</v>
      </c>
      <c r="B2725" s="87">
        <v>180</v>
      </c>
      <c r="C2725" s="87" t="s">
        <v>149</v>
      </c>
      <c r="D2725" s="87">
        <v>0.48805005000000001</v>
      </c>
      <c r="E2725" s="87">
        <v>3.9041119999999999E-2</v>
      </c>
    </row>
    <row r="2726" spans="1:5" x14ac:dyDescent="0.25">
      <c r="A2726" s="86" t="s">
        <v>147</v>
      </c>
      <c r="B2726" s="87">
        <v>180</v>
      </c>
      <c r="C2726" s="87" t="s">
        <v>152</v>
      </c>
      <c r="D2726" s="87">
        <v>0.71758986000000002</v>
      </c>
      <c r="E2726" s="87">
        <v>3.5516319999999997E-2</v>
      </c>
    </row>
    <row r="2727" spans="1:5" x14ac:dyDescent="0.25">
      <c r="A2727" s="86" t="s">
        <v>147</v>
      </c>
      <c r="B2727" s="87">
        <v>180</v>
      </c>
      <c r="C2727" s="87" t="s">
        <v>144</v>
      </c>
      <c r="D2727" s="87">
        <v>0.81958511999999994</v>
      </c>
      <c r="E2727" s="87">
        <v>0.12356299</v>
      </c>
    </row>
    <row r="2728" spans="1:5" x14ac:dyDescent="0.25">
      <c r="A2728" s="86" t="s">
        <v>147</v>
      </c>
      <c r="B2728" s="87">
        <v>180</v>
      </c>
      <c r="C2728" s="87" t="s">
        <v>150</v>
      </c>
      <c r="D2728" s="87">
        <v>0.84361375999999999</v>
      </c>
      <c r="E2728" s="87">
        <v>5.8905319999999997E-2</v>
      </c>
    </row>
    <row r="2729" spans="1:5" x14ac:dyDescent="0.25">
      <c r="A2729" s="86" t="s">
        <v>147</v>
      </c>
      <c r="B2729" s="87">
        <v>180</v>
      </c>
      <c r="C2729" s="87" t="s">
        <v>158</v>
      </c>
      <c r="D2729" s="87">
        <v>0.88849151000000004</v>
      </c>
      <c r="E2729" s="87">
        <v>9.0789590000000003E-2</v>
      </c>
    </row>
    <row r="2730" spans="1:5" x14ac:dyDescent="0.25">
      <c r="A2730" s="86" t="s">
        <v>147</v>
      </c>
      <c r="B2730" s="87">
        <v>180</v>
      </c>
      <c r="C2730" s="87" t="s">
        <v>155</v>
      </c>
      <c r="D2730" s="87">
        <v>0.90164261999999995</v>
      </c>
      <c r="E2730" s="87">
        <v>4.5013350000000001E-2</v>
      </c>
    </row>
    <row r="2731" spans="1:5" x14ac:dyDescent="0.25">
      <c r="A2731" s="86" t="s">
        <v>147</v>
      </c>
      <c r="B2731" s="87">
        <v>180</v>
      </c>
      <c r="C2731" s="87" t="s">
        <v>161</v>
      </c>
      <c r="D2731" s="87">
        <v>0.93036065999999995</v>
      </c>
      <c r="E2731" s="87">
        <v>5.796859E-2</v>
      </c>
    </row>
    <row r="2732" spans="1:5" x14ac:dyDescent="0.25">
      <c r="A2732" s="86" t="s">
        <v>147</v>
      </c>
      <c r="B2732" s="87">
        <v>180</v>
      </c>
      <c r="C2732" s="87" t="s">
        <v>156</v>
      </c>
      <c r="D2732" s="87">
        <v>0.93217521000000003</v>
      </c>
      <c r="E2732" s="87">
        <v>7.2506790000000002E-2</v>
      </c>
    </row>
    <row r="2733" spans="1:5" x14ac:dyDescent="0.25">
      <c r="A2733" s="86" t="s">
        <v>147</v>
      </c>
      <c r="B2733" s="87">
        <v>180</v>
      </c>
      <c r="C2733" s="87" t="s">
        <v>160</v>
      </c>
      <c r="D2733" s="87">
        <v>0.93405921000000003</v>
      </c>
      <c r="E2733" s="87">
        <v>5.5733959999999999E-2</v>
      </c>
    </row>
    <row r="2734" spans="1:5" x14ac:dyDescent="0.25">
      <c r="A2734" s="86" t="s">
        <v>147</v>
      </c>
      <c r="B2734" s="87">
        <v>180</v>
      </c>
      <c r="C2734" s="87" t="s">
        <v>145</v>
      </c>
      <c r="D2734" s="87">
        <v>0.93820243000000003</v>
      </c>
      <c r="E2734" s="87">
        <v>5.2720879999999998E-2</v>
      </c>
    </row>
    <row r="2735" spans="1:5" x14ac:dyDescent="0.25">
      <c r="A2735" s="86" t="s">
        <v>147</v>
      </c>
      <c r="B2735" s="87">
        <v>180</v>
      </c>
      <c r="C2735" s="87" t="s">
        <v>159</v>
      </c>
      <c r="D2735" s="87">
        <v>1.0378797900000001</v>
      </c>
      <c r="E2735" s="87">
        <v>5.6855389999999999E-2</v>
      </c>
    </row>
    <row r="2736" spans="1:5" x14ac:dyDescent="0.25">
      <c r="A2736" s="86" t="s">
        <v>147</v>
      </c>
      <c r="B2736" s="87">
        <v>180</v>
      </c>
      <c r="C2736" s="87" t="s">
        <v>151</v>
      </c>
      <c r="D2736" s="87">
        <v>1.0559026199999999</v>
      </c>
      <c r="E2736" s="87">
        <v>5.3644209999999998E-2</v>
      </c>
    </row>
    <row r="2737" spans="1:5" x14ac:dyDescent="0.25">
      <c r="A2737" s="86" t="s">
        <v>147</v>
      </c>
      <c r="B2737" s="87">
        <v>180</v>
      </c>
      <c r="C2737" s="87" t="s">
        <v>153</v>
      </c>
      <c r="D2737" s="87">
        <v>1.0722939600000001</v>
      </c>
      <c r="E2737" s="87">
        <v>4.5318740000000003E-2</v>
      </c>
    </row>
    <row r="2738" spans="1:5" x14ac:dyDescent="0.25">
      <c r="A2738" s="86" t="s">
        <v>147</v>
      </c>
      <c r="B2738" s="87">
        <v>180</v>
      </c>
      <c r="C2738" s="87" t="s">
        <v>143</v>
      </c>
      <c r="D2738" s="87">
        <v>1.08313846</v>
      </c>
      <c r="E2738" s="87">
        <v>4.8454520000000001E-2</v>
      </c>
    </row>
    <row r="2739" spans="1:5" x14ac:dyDescent="0.25">
      <c r="A2739" s="86" t="s">
        <v>147</v>
      </c>
      <c r="B2739" s="87">
        <v>180</v>
      </c>
      <c r="C2739" s="87" t="s">
        <v>146</v>
      </c>
      <c r="D2739" s="87">
        <v>1.0839535600000001</v>
      </c>
      <c r="E2739" s="87">
        <v>7.6901919999999999E-2</v>
      </c>
    </row>
    <row r="2740" spans="1:5" x14ac:dyDescent="0.25">
      <c r="A2740" s="86" t="s">
        <v>147</v>
      </c>
      <c r="B2740" s="87">
        <v>180</v>
      </c>
      <c r="C2740" s="87" t="s">
        <v>154</v>
      </c>
      <c r="D2740" s="87">
        <v>1.10157785</v>
      </c>
      <c r="E2740" s="87">
        <v>7.1009649999999994E-2</v>
      </c>
    </row>
    <row r="2741" spans="1:5" x14ac:dyDescent="0.25">
      <c r="A2741" s="86" t="s">
        <v>147</v>
      </c>
      <c r="B2741" s="87">
        <v>180</v>
      </c>
      <c r="C2741" s="87" t="s">
        <v>9</v>
      </c>
      <c r="D2741" s="87">
        <v>1.1253816299999999</v>
      </c>
      <c r="E2741" s="87">
        <v>5.3972659999999999E-2</v>
      </c>
    </row>
    <row r="2742" spans="1:5" x14ac:dyDescent="0.25">
      <c r="A2742" s="86" t="s">
        <v>161</v>
      </c>
      <c r="B2742" s="87">
        <v>181</v>
      </c>
      <c r="C2742" s="87" t="s">
        <v>151</v>
      </c>
      <c r="D2742" s="87">
        <v>5.8341900000000004E-3</v>
      </c>
      <c r="E2742" s="87">
        <v>0.10296242999999999</v>
      </c>
    </row>
    <row r="2743" spans="1:5" x14ac:dyDescent="0.25">
      <c r="A2743" s="86" t="s">
        <v>161</v>
      </c>
      <c r="B2743" s="87">
        <v>181</v>
      </c>
      <c r="C2743" s="87" t="s">
        <v>157</v>
      </c>
      <c r="D2743" s="87">
        <v>3.235445E-2</v>
      </c>
      <c r="E2743" s="87">
        <v>7.6929609999999995E-2</v>
      </c>
    </row>
    <row r="2744" spans="1:5" x14ac:dyDescent="0.25">
      <c r="A2744" s="86" t="s">
        <v>161</v>
      </c>
      <c r="B2744" s="87">
        <v>181</v>
      </c>
      <c r="C2744" s="87" t="s">
        <v>148</v>
      </c>
      <c r="D2744" s="87">
        <v>9.7003430000000002E-2</v>
      </c>
      <c r="E2744" s="87">
        <v>6.97821E-2</v>
      </c>
    </row>
    <row r="2745" spans="1:5" x14ac:dyDescent="0.25">
      <c r="A2745" s="86" t="s">
        <v>161</v>
      </c>
      <c r="B2745" s="87">
        <v>181</v>
      </c>
      <c r="C2745" s="87" t="s">
        <v>155</v>
      </c>
      <c r="D2745" s="87">
        <v>9.7253129999999993E-2</v>
      </c>
      <c r="E2745" s="87">
        <v>4.602316E-2</v>
      </c>
    </row>
    <row r="2746" spans="1:5" x14ac:dyDescent="0.25">
      <c r="A2746" s="86" t="s">
        <v>161</v>
      </c>
      <c r="B2746" s="87">
        <v>181</v>
      </c>
      <c r="C2746" s="87" t="s">
        <v>158</v>
      </c>
      <c r="D2746" s="87">
        <v>0.11174716</v>
      </c>
      <c r="E2746" s="87">
        <v>7.2907180000000002E-2</v>
      </c>
    </row>
    <row r="2747" spans="1:5" x14ac:dyDescent="0.25">
      <c r="A2747" s="86" t="s">
        <v>161</v>
      </c>
      <c r="B2747" s="87">
        <v>181</v>
      </c>
      <c r="C2747" s="87" t="s">
        <v>152</v>
      </c>
      <c r="D2747" s="87">
        <v>0.12431433</v>
      </c>
      <c r="E2747" s="87">
        <v>5.4194680000000002E-2</v>
      </c>
    </row>
    <row r="2748" spans="1:5" x14ac:dyDescent="0.25">
      <c r="A2748" s="86" t="s">
        <v>161</v>
      </c>
      <c r="B2748" s="87">
        <v>181</v>
      </c>
      <c r="C2748" s="87" t="s">
        <v>153</v>
      </c>
      <c r="D2748" s="87">
        <v>0.16799116</v>
      </c>
      <c r="E2748" s="87">
        <v>8.0049079999999995E-2</v>
      </c>
    </row>
    <row r="2749" spans="1:5" x14ac:dyDescent="0.25">
      <c r="A2749" s="86" t="s">
        <v>161</v>
      </c>
      <c r="B2749" s="87">
        <v>181</v>
      </c>
      <c r="C2749" s="87" t="s">
        <v>149</v>
      </c>
      <c r="D2749" s="87">
        <v>0.22595978999999999</v>
      </c>
      <c r="E2749" s="87">
        <v>7.1509169999999997E-2</v>
      </c>
    </row>
    <row r="2750" spans="1:5" x14ac:dyDescent="0.25">
      <c r="A2750" s="86" t="s">
        <v>161</v>
      </c>
      <c r="B2750" s="87">
        <v>181</v>
      </c>
      <c r="C2750" s="87" t="s">
        <v>150</v>
      </c>
      <c r="D2750" s="87">
        <v>0.28205706000000003</v>
      </c>
      <c r="E2750" s="87">
        <v>7.1916019999999997E-2</v>
      </c>
    </row>
    <row r="2751" spans="1:5" x14ac:dyDescent="0.25">
      <c r="A2751" s="86" t="s">
        <v>161</v>
      </c>
      <c r="B2751" s="87">
        <v>181</v>
      </c>
      <c r="C2751" s="87" t="s">
        <v>147</v>
      </c>
      <c r="D2751" s="87">
        <v>0.31562727000000002</v>
      </c>
      <c r="E2751" s="87">
        <v>5.7705489999999998E-2</v>
      </c>
    </row>
    <row r="2752" spans="1:5" x14ac:dyDescent="0.25">
      <c r="A2752" s="86" t="s">
        <v>161</v>
      </c>
      <c r="B2752" s="87">
        <v>181</v>
      </c>
      <c r="C2752" s="87" t="s">
        <v>144</v>
      </c>
      <c r="D2752" s="87">
        <v>0.51432074999999999</v>
      </c>
      <c r="E2752" s="87">
        <v>8.1409380000000003E-2</v>
      </c>
    </row>
    <row r="2753" spans="1:5" x14ac:dyDescent="0.25">
      <c r="A2753" s="86" t="s">
        <v>161</v>
      </c>
      <c r="B2753" s="87">
        <v>181</v>
      </c>
      <c r="C2753" s="87" t="s">
        <v>9</v>
      </c>
      <c r="D2753" s="87">
        <v>0.74058077</v>
      </c>
      <c r="E2753" s="87">
        <v>5.4614179999999998E-2</v>
      </c>
    </row>
    <row r="2754" spans="1:5" x14ac:dyDescent="0.25">
      <c r="A2754" s="86" t="s">
        <v>156</v>
      </c>
      <c r="B2754" s="87">
        <v>182</v>
      </c>
      <c r="C2754" s="87" t="s">
        <v>157</v>
      </c>
      <c r="D2754" s="87">
        <v>4.5414879999999998E-2</v>
      </c>
      <c r="E2754" s="87">
        <v>5.7414800000000002E-2</v>
      </c>
    </row>
    <row r="2755" spans="1:5" x14ac:dyDescent="0.25">
      <c r="A2755" s="86" t="s">
        <v>156</v>
      </c>
      <c r="B2755" s="87">
        <v>182</v>
      </c>
      <c r="C2755" s="87" t="s">
        <v>159</v>
      </c>
      <c r="D2755" s="87">
        <v>0.1450092</v>
      </c>
      <c r="E2755" s="87">
        <v>6.3464229999999996E-2</v>
      </c>
    </row>
    <row r="2756" spans="1:5" x14ac:dyDescent="0.25">
      <c r="A2756" s="86" t="s">
        <v>156</v>
      </c>
      <c r="B2756" s="87">
        <v>182</v>
      </c>
      <c r="C2756" s="87" t="s">
        <v>160</v>
      </c>
      <c r="D2756" s="87">
        <v>0.19145648000000001</v>
      </c>
      <c r="E2756" s="87">
        <v>6.3885719999999993E-2</v>
      </c>
    </row>
    <row r="2757" spans="1:5" x14ac:dyDescent="0.25">
      <c r="A2757" s="86" t="s">
        <v>156</v>
      </c>
      <c r="B2757" s="87">
        <v>182</v>
      </c>
      <c r="C2757" s="87" t="s">
        <v>9</v>
      </c>
      <c r="D2757" s="87">
        <v>0.39428869999999999</v>
      </c>
      <c r="E2757" s="87">
        <v>7.0753940000000001E-2</v>
      </c>
    </row>
    <row r="2758" spans="1:5" x14ac:dyDescent="0.25">
      <c r="A2758" s="86" t="s">
        <v>156</v>
      </c>
      <c r="B2758" s="87">
        <v>182</v>
      </c>
      <c r="C2758" s="87" t="s">
        <v>143</v>
      </c>
      <c r="D2758" s="87">
        <v>0.47855597999999999</v>
      </c>
      <c r="E2758" s="87">
        <v>5.1151830000000002E-2</v>
      </c>
    </row>
    <row r="2759" spans="1:5" x14ac:dyDescent="0.25">
      <c r="A2759" s="86" t="s">
        <v>156</v>
      </c>
      <c r="B2759" s="87">
        <v>182</v>
      </c>
      <c r="C2759" s="87" t="s">
        <v>158</v>
      </c>
      <c r="D2759" s="87">
        <v>0.48366599999999998</v>
      </c>
      <c r="E2759" s="87">
        <v>4.6160340000000001E-2</v>
      </c>
    </row>
    <row r="2760" spans="1:5" x14ac:dyDescent="0.25">
      <c r="A2760" s="86" t="s">
        <v>156</v>
      </c>
      <c r="B2760" s="87">
        <v>182</v>
      </c>
      <c r="C2760" s="87" t="s">
        <v>161</v>
      </c>
      <c r="D2760" s="87">
        <v>0.59883275999999996</v>
      </c>
      <c r="E2760" s="87">
        <v>4.9646080000000002E-2</v>
      </c>
    </row>
    <row r="2761" spans="1:5" x14ac:dyDescent="0.25">
      <c r="A2761" s="86" t="s">
        <v>156</v>
      </c>
      <c r="B2761" s="87">
        <v>182</v>
      </c>
      <c r="C2761" s="87" t="s">
        <v>146</v>
      </c>
      <c r="D2761" s="87">
        <v>0.69000735999999996</v>
      </c>
      <c r="E2761" s="87">
        <v>8.023769E-2</v>
      </c>
    </row>
    <row r="2762" spans="1:5" x14ac:dyDescent="0.25">
      <c r="A2762" s="86" t="s">
        <v>156</v>
      </c>
      <c r="B2762" s="87">
        <v>182</v>
      </c>
      <c r="C2762" s="87" t="s">
        <v>147</v>
      </c>
      <c r="D2762" s="87">
        <v>0.75339268000000004</v>
      </c>
      <c r="E2762" s="87">
        <v>3.6421389999999998E-2</v>
      </c>
    </row>
    <row r="2763" spans="1:5" x14ac:dyDescent="0.25">
      <c r="A2763" s="86" t="s">
        <v>156</v>
      </c>
      <c r="B2763" s="87">
        <v>182</v>
      </c>
      <c r="C2763" s="87" t="s">
        <v>149</v>
      </c>
      <c r="D2763" s="87">
        <v>0.76972580000000002</v>
      </c>
      <c r="E2763" s="87">
        <v>5.0052920000000001E-2</v>
      </c>
    </row>
    <row r="2764" spans="1:5" x14ac:dyDescent="0.25">
      <c r="A2764" s="86" t="s">
        <v>156</v>
      </c>
      <c r="B2764" s="87">
        <v>182</v>
      </c>
      <c r="C2764" s="87" t="s">
        <v>154</v>
      </c>
      <c r="D2764" s="87">
        <v>0.81081592999999996</v>
      </c>
      <c r="E2764" s="87">
        <v>6.7550369999999998E-2</v>
      </c>
    </row>
    <row r="2765" spans="1:5" x14ac:dyDescent="0.25">
      <c r="A2765" s="86" t="s">
        <v>156</v>
      </c>
      <c r="B2765" s="87">
        <v>182</v>
      </c>
      <c r="C2765" s="87" t="s">
        <v>148</v>
      </c>
      <c r="D2765" s="87">
        <v>0.83205826999999999</v>
      </c>
      <c r="E2765" s="87">
        <v>5.2728530000000003E-2</v>
      </c>
    </row>
    <row r="2766" spans="1:5" x14ac:dyDescent="0.25">
      <c r="A2766" s="86" t="s">
        <v>156</v>
      </c>
      <c r="B2766" s="87">
        <v>182</v>
      </c>
      <c r="C2766" s="87" t="s">
        <v>150</v>
      </c>
      <c r="D2766" s="87">
        <v>0.86063060999999996</v>
      </c>
      <c r="E2766" s="87">
        <v>5.1210560000000002E-2</v>
      </c>
    </row>
    <row r="2767" spans="1:5" x14ac:dyDescent="0.25">
      <c r="A2767" s="86" t="s">
        <v>156</v>
      </c>
      <c r="B2767" s="87">
        <v>182</v>
      </c>
      <c r="C2767" s="87" t="s">
        <v>152</v>
      </c>
      <c r="D2767" s="87">
        <v>0.89343165000000002</v>
      </c>
      <c r="E2767" s="87">
        <v>3.026906E-2</v>
      </c>
    </row>
    <row r="2768" spans="1:5" x14ac:dyDescent="0.25">
      <c r="A2768" s="86" t="s">
        <v>156</v>
      </c>
      <c r="B2768" s="87">
        <v>182</v>
      </c>
      <c r="C2768" s="87" t="s">
        <v>153</v>
      </c>
      <c r="D2768" s="87">
        <v>0.98154713000000005</v>
      </c>
      <c r="E2768" s="87">
        <v>4.2094550000000001E-2</v>
      </c>
    </row>
    <row r="2769" spans="1:5" x14ac:dyDescent="0.25">
      <c r="A2769" s="86" t="s">
        <v>156</v>
      </c>
      <c r="B2769" s="87">
        <v>182</v>
      </c>
      <c r="C2769" s="87" t="s">
        <v>155</v>
      </c>
      <c r="D2769" s="87">
        <v>1.0271925500000001</v>
      </c>
      <c r="E2769" s="87">
        <v>5.7444549999999997E-2</v>
      </c>
    </row>
    <row r="2770" spans="1:5" x14ac:dyDescent="0.25">
      <c r="A2770" s="86" t="s">
        <v>156</v>
      </c>
      <c r="B2770" s="87">
        <v>182</v>
      </c>
      <c r="C2770" s="87" t="s">
        <v>145</v>
      </c>
      <c r="D2770" s="87">
        <v>1.0573403299999999</v>
      </c>
      <c r="E2770" s="87">
        <v>7.9887479999999997E-2</v>
      </c>
    </row>
    <row r="2771" spans="1:5" x14ac:dyDescent="0.25">
      <c r="A2771" s="86" t="s">
        <v>153</v>
      </c>
      <c r="B2771" s="87">
        <v>183</v>
      </c>
      <c r="C2771" s="87" t="s">
        <v>159</v>
      </c>
      <c r="D2771" s="87">
        <v>-1.0103600000000001E-2</v>
      </c>
      <c r="E2771" s="87">
        <v>8.5897619999999994E-2</v>
      </c>
    </row>
    <row r="2772" spans="1:5" x14ac:dyDescent="0.25">
      <c r="A2772" s="86" t="s">
        <v>153</v>
      </c>
      <c r="B2772" s="87">
        <v>183</v>
      </c>
      <c r="C2772" s="87" t="s">
        <v>145</v>
      </c>
      <c r="D2772" s="87">
        <v>3.5021610000000002E-2</v>
      </c>
      <c r="E2772" s="87">
        <v>6.1134760000000003E-2</v>
      </c>
    </row>
    <row r="2773" spans="1:5" x14ac:dyDescent="0.25">
      <c r="A2773" s="86" t="s">
        <v>153</v>
      </c>
      <c r="B2773" s="87">
        <v>183</v>
      </c>
      <c r="C2773" s="87" t="s">
        <v>154</v>
      </c>
      <c r="D2773" s="87">
        <v>3.6681829999999999E-2</v>
      </c>
      <c r="E2773" s="87">
        <v>6.8807510000000002E-2</v>
      </c>
    </row>
    <row r="2774" spans="1:5" x14ac:dyDescent="0.25">
      <c r="A2774" s="86" t="s">
        <v>153</v>
      </c>
      <c r="B2774" s="87">
        <v>183</v>
      </c>
      <c r="C2774" s="87" t="s">
        <v>156</v>
      </c>
      <c r="D2774" s="87">
        <v>7.0454169999999997E-2</v>
      </c>
      <c r="E2774" s="87">
        <v>4.8612660000000002E-2</v>
      </c>
    </row>
    <row r="2775" spans="1:5" x14ac:dyDescent="0.25">
      <c r="A2775" s="86" t="s">
        <v>153</v>
      </c>
      <c r="B2775" s="87">
        <v>183</v>
      </c>
      <c r="C2775" s="87" t="s">
        <v>157</v>
      </c>
      <c r="D2775" s="87">
        <v>7.6384229999999997E-2</v>
      </c>
      <c r="E2775" s="87">
        <v>3.7070770000000003E-2</v>
      </c>
    </row>
    <row r="2776" spans="1:5" x14ac:dyDescent="0.25">
      <c r="A2776" s="86" t="s">
        <v>153</v>
      </c>
      <c r="B2776" s="87">
        <v>183</v>
      </c>
      <c r="C2776" s="87" t="s">
        <v>152</v>
      </c>
      <c r="D2776" s="87">
        <v>9.0945230000000002E-2</v>
      </c>
      <c r="E2776" s="87">
        <v>5.9011340000000002E-2</v>
      </c>
    </row>
    <row r="2777" spans="1:5" x14ac:dyDescent="0.25">
      <c r="A2777" s="86" t="s">
        <v>153</v>
      </c>
      <c r="B2777" s="87">
        <v>183</v>
      </c>
      <c r="C2777" s="87" t="s">
        <v>149</v>
      </c>
      <c r="D2777" s="87">
        <v>9.5523120000000003E-2</v>
      </c>
      <c r="E2777" s="87">
        <v>0.11882571</v>
      </c>
    </row>
    <row r="2778" spans="1:5" x14ac:dyDescent="0.25">
      <c r="A2778" s="86" t="s">
        <v>153</v>
      </c>
      <c r="B2778" s="87">
        <v>183</v>
      </c>
      <c r="C2778" s="87" t="s">
        <v>146</v>
      </c>
      <c r="D2778" s="87">
        <v>0.11062981</v>
      </c>
      <c r="E2778" s="87">
        <v>6.3035980000000005E-2</v>
      </c>
    </row>
    <row r="2779" spans="1:5" x14ac:dyDescent="0.25">
      <c r="A2779" s="86" t="s">
        <v>153</v>
      </c>
      <c r="B2779" s="87">
        <v>183</v>
      </c>
      <c r="C2779" s="87" t="s">
        <v>150</v>
      </c>
      <c r="D2779" s="87">
        <v>0.15711882999999999</v>
      </c>
      <c r="E2779" s="87">
        <v>6.5362379999999998E-2</v>
      </c>
    </row>
    <row r="2780" spans="1:5" x14ac:dyDescent="0.25">
      <c r="A2780" s="86" t="s">
        <v>153</v>
      </c>
      <c r="B2780" s="87">
        <v>183</v>
      </c>
      <c r="C2780" s="87" t="s">
        <v>143</v>
      </c>
      <c r="D2780" s="87">
        <v>0.16005954</v>
      </c>
      <c r="E2780" s="87">
        <v>6.1564569999999999E-2</v>
      </c>
    </row>
    <row r="2781" spans="1:5" x14ac:dyDescent="0.25">
      <c r="A2781" s="86" t="s">
        <v>153</v>
      </c>
      <c r="B2781" s="87">
        <v>183</v>
      </c>
      <c r="C2781" s="87" t="s">
        <v>158</v>
      </c>
      <c r="D2781" s="87">
        <v>0.182888</v>
      </c>
      <c r="E2781" s="87">
        <v>7.6870389999999997E-2</v>
      </c>
    </row>
    <row r="2782" spans="1:5" x14ac:dyDescent="0.25">
      <c r="A2782" s="86" t="s">
        <v>153</v>
      </c>
      <c r="B2782" s="87">
        <v>183</v>
      </c>
      <c r="C2782" s="87" t="s">
        <v>148</v>
      </c>
      <c r="D2782" s="87">
        <v>0.19335290999999999</v>
      </c>
      <c r="E2782" s="87">
        <v>8.4598809999999997E-2</v>
      </c>
    </row>
    <row r="2783" spans="1:5" x14ac:dyDescent="0.25">
      <c r="A2783" s="86" t="s">
        <v>153</v>
      </c>
      <c r="B2783" s="87">
        <v>183</v>
      </c>
      <c r="C2783" s="87" t="s">
        <v>161</v>
      </c>
      <c r="D2783" s="87">
        <v>0.21087829999999999</v>
      </c>
      <c r="E2783" s="87">
        <v>6.3613669999999997E-2</v>
      </c>
    </row>
    <row r="2784" spans="1:5" x14ac:dyDescent="0.25">
      <c r="A2784" s="86" t="s">
        <v>153</v>
      </c>
      <c r="B2784" s="87">
        <v>183</v>
      </c>
      <c r="C2784" s="87" t="s">
        <v>155</v>
      </c>
      <c r="D2784" s="87">
        <v>0.21358941000000001</v>
      </c>
      <c r="E2784" s="87">
        <v>6.5302719999999995E-2</v>
      </c>
    </row>
    <row r="2785" spans="1:5" x14ac:dyDescent="0.25">
      <c r="A2785" s="86" t="s">
        <v>153</v>
      </c>
      <c r="B2785" s="87">
        <v>183</v>
      </c>
      <c r="C2785" s="87" t="s">
        <v>151</v>
      </c>
      <c r="D2785" s="87">
        <v>0.43145713000000002</v>
      </c>
      <c r="E2785" s="87">
        <v>4.9600209999999999E-2</v>
      </c>
    </row>
    <row r="2786" spans="1:5" x14ac:dyDescent="0.25">
      <c r="A2786" s="86" t="s">
        <v>153</v>
      </c>
      <c r="B2786" s="87">
        <v>183</v>
      </c>
      <c r="C2786" s="87" t="s">
        <v>160</v>
      </c>
      <c r="D2786" s="87">
        <v>1.07841177</v>
      </c>
      <c r="E2786" s="87">
        <v>5.5238879999999997E-2</v>
      </c>
    </row>
    <row r="2787" spans="1:5" x14ac:dyDescent="0.25">
      <c r="A2787" s="86" t="s">
        <v>153</v>
      </c>
      <c r="B2787" s="87">
        <v>183</v>
      </c>
      <c r="C2787" s="87" t="s">
        <v>9</v>
      </c>
      <c r="D2787" s="87">
        <v>1.07879953</v>
      </c>
      <c r="E2787" s="87">
        <v>5.0611980000000001E-2</v>
      </c>
    </row>
    <row r="2788" spans="1:5" x14ac:dyDescent="0.25">
      <c r="A2788" s="86" t="s">
        <v>153</v>
      </c>
      <c r="B2788" s="87">
        <v>183</v>
      </c>
      <c r="C2788" s="87" t="s">
        <v>147</v>
      </c>
      <c r="D2788" s="87">
        <v>1.1479490000000001</v>
      </c>
      <c r="E2788" s="87">
        <v>3.6501430000000001E-2</v>
      </c>
    </row>
    <row r="2789" spans="1:5" x14ac:dyDescent="0.25">
      <c r="A2789" s="86" t="s">
        <v>149</v>
      </c>
      <c r="B2789" s="87">
        <v>184</v>
      </c>
      <c r="C2789" s="87" t="s">
        <v>150</v>
      </c>
      <c r="D2789" s="87">
        <v>1.2238539999999999E-2</v>
      </c>
      <c r="E2789" s="87">
        <v>5.3765640000000003E-2</v>
      </c>
    </row>
    <row r="2790" spans="1:5" x14ac:dyDescent="0.25">
      <c r="A2790" s="86" t="s">
        <v>149</v>
      </c>
      <c r="B2790" s="87">
        <v>184</v>
      </c>
      <c r="C2790" s="87" t="s">
        <v>160</v>
      </c>
      <c r="D2790" s="87">
        <v>2.465869E-2</v>
      </c>
      <c r="E2790" s="87">
        <v>4.3046250000000001E-2</v>
      </c>
    </row>
    <row r="2791" spans="1:5" x14ac:dyDescent="0.25">
      <c r="A2791" s="86" t="s">
        <v>149</v>
      </c>
      <c r="B2791" s="87">
        <v>184</v>
      </c>
      <c r="C2791" s="87" t="s">
        <v>158</v>
      </c>
      <c r="D2791" s="87">
        <v>6.6078129999999999E-2</v>
      </c>
      <c r="E2791" s="87">
        <v>5.0718399999999997E-2</v>
      </c>
    </row>
    <row r="2792" spans="1:5" x14ac:dyDescent="0.25">
      <c r="A2792" s="86" t="s">
        <v>149</v>
      </c>
      <c r="B2792" s="87">
        <v>184</v>
      </c>
      <c r="C2792" s="87" t="s">
        <v>9</v>
      </c>
      <c r="D2792" s="87">
        <v>7.393574E-2</v>
      </c>
      <c r="E2792" s="87">
        <v>4.40925E-2</v>
      </c>
    </row>
    <row r="2793" spans="1:5" x14ac:dyDescent="0.25">
      <c r="A2793" s="86" t="s">
        <v>149</v>
      </c>
      <c r="B2793" s="87">
        <v>184</v>
      </c>
      <c r="C2793" s="87" t="s">
        <v>157</v>
      </c>
      <c r="D2793" s="87">
        <v>0.11080282</v>
      </c>
      <c r="E2793" s="87">
        <v>4.2568019999999998E-2</v>
      </c>
    </row>
    <row r="2794" spans="1:5" x14ac:dyDescent="0.25">
      <c r="A2794" s="86" t="s">
        <v>149</v>
      </c>
      <c r="B2794" s="87">
        <v>184</v>
      </c>
      <c r="C2794" s="87" t="s">
        <v>145</v>
      </c>
      <c r="D2794" s="87">
        <v>0.13789587</v>
      </c>
      <c r="E2794" s="87">
        <v>4.9106049999999998E-2</v>
      </c>
    </row>
    <row r="2795" spans="1:5" x14ac:dyDescent="0.25">
      <c r="A2795" s="86" t="s">
        <v>149</v>
      </c>
      <c r="B2795" s="87">
        <v>184</v>
      </c>
      <c r="C2795" s="87" t="s">
        <v>144</v>
      </c>
      <c r="D2795" s="87">
        <v>0.14073811999999999</v>
      </c>
      <c r="E2795" s="87">
        <v>5.6753680000000001E-2</v>
      </c>
    </row>
    <row r="2796" spans="1:5" x14ac:dyDescent="0.25">
      <c r="A2796" s="86" t="s">
        <v>149</v>
      </c>
      <c r="B2796" s="87">
        <v>184</v>
      </c>
      <c r="C2796" s="87" t="s">
        <v>146</v>
      </c>
      <c r="D2796" s="87">
        <v>0.15707505999999999</v>
      </c>
      <c r="E2796" s="87">
        <v>5.9465169999999998E-2</v>
      </c>
    </row>
    <row r="2797" spans="1:5" x14ac:dyDescent="0.25">
      <c r="A2797" s="86" t="s">
        <v>149</v>
      </c>
      <c r="B2797" s="87">
        <v>184</v>
      </c>
      <c r="C2797" s="87" t="s">
        <v>159</v>
      </c>
      <c r="D2797" s="87">
        <v>0.16993330000000001</v>
      </c>
      <c r="E2797" s="87">
        <v>7.1789259999999994E-2</v>
      </c>
    </row>
    <row r="2798" spans="1:5" x14ac:dyDescent="0.25">
      <c r="A2798" s="86" t="s">
        <v>149</v>
      </c>
      <c r="B2798" s="87">
        <v>184</v>
      </c>
      <c r="C2798" s="87" t="s">
        <v>161</v>
      </c>
      <c r="D2798" s="87">
        <v>0.19185458999999999</v>
      </c>
      <c r="E2798" s="87">
        <v>5.5027569999999998E-2</v>
      </c>
    </row>
    <row r="2799" spans="1:5" x14ac:dyDescent="0.25">
      <c r="A2799" s="86" t="s">
        <v>149</v>
      </c>
      <c r="B2799" s="87">
        <v>184</v>
      </c>
      <c r="C2799" s="87" t="s">
        <v>147</v>
      </c>
      <c r="D2799" s="87">
        <v>0.22652374</v>
      </c>
      <c r="E2799" s="87">
        <v>2.922729E-2</v>
      </c>
    </row>
    <row r="2800" spans="1:5" x14ac:dyDescent="0.25">
      <c r="A2800" s="86" t="s">
        <v>149</v>
      </c>
      <c r="B2800" s="87">
        <v>184</v>
      </c>
      <c r="C2800" s="87" t="s">
        <v>151</v>
      </c>
      <c r="D2800" s="87">
        <v>0.25054316999999998</v>
      </c>
      <c r="E2800" s="87">
        <v>5.8296590000000002E-2</v>
      </c>
    </row>
    <row r="2801" spans="1:5" x14ac:dyDescent="0.25">
      <c r="A2801" s="86" t="s">
        <v>149</v>
      </c>
      <c r="B2801" s="87">
        <v>184</v>
      </c>
      <c r="C2801" s="87" t="s">
        <v>154</v>
      </c>
      <c r="D2801" s="87">
        <v>0.34767729000000003</v>
      </c>
      <c r="E2801" s="87">
        <v>4.4628349999999997E-2</v>
      </c>
    </row>
    <row r="2802" spans="1:5" x14ac:dyDescent="0.25">
      <c r="A2802" s="86" t="s">
        <v>149</v>
      </c>
      <c r="B2802" s="87">
        <v>184</v>
      </c>
      <c r="C2802" s="87" t="s">
        <v>152</v>
      </c>
      <c r="D2802" s="87">
        <v>0.35073114</v>
      </c>
      <c r="E2802" s="87">
        <v>3.1474330000000002E-2</v>
      </c>
    </row>
    <row r="2803" spans="1:5" x14ac:dyDescent="0.25">
      <c r="A2803" s="86" t="s">
        <v>149</v>
      </c>
      <c r="B2803" s="87">
        <v>184</v>
      </c>
      <c r="C2803" s="87" t="s">
        <v>153</v>
      </c>
      <c r="D2803" s="87">
        <v>0.37436401000000002</v>
      </c>
      <c r="E2803" s="87">
        <v>2.8870630000000001E-2</v>
      </c>
    </row>
    <row r="2804" spans="1:5" x14ac:dyDescent="0.25">
      <c r="A2804" s="86" t="s">
        <v>149</v>
      </c>
      <c r="B2804" s="87">
        <v>184</v>
      </c>
      <c r="C2804" s="87" t="s">
        <v>156</v>
      </c>
      <c r="D2804" s="87">
        <v>0.41753870999999998</v>
      </c>
      <c r="E2804" s="87">
        <v>4.1003129999999999E-2</v>
      </c>
    </row>
    <row r="2805" spans="1:5" x14ac:dyDescent="0.25">
      <c r="A2805" s="86" t="s">
        <v>149</v>
      </c>
      <c r="B2805" s="87">
        <v>184</v>
      </c>
      <c r="C2805" s="87" t="s">
        <v>155</v>
      </c>
      <c r="D2805" s="87">
        <v>0.71184501</v>
      </c>
      <c r="E2805" s="87">
        <v>4.8192069999999997E-2</v>
      </c>
    </row>
    <row r="2806" spans="1:5" x14ac:dyDescent="0.25">
      <c r="A2806" s="86" t="s">
        <v>149</v>
      </c>
      <c r="B2806" s="87">
        <v>184</v>
      </c>
      <c r="C2806" s="87" t="s">
        <v>148</v>
      </c>
      <c r="D2806" s="87">
        <v>0.98096512999999996</v>
      </c>
      <c r="E2806" s="87">
        <v>4.0558589999999999E-2</v>
      </c>
    </row>
    <row r="2807" spans="1:5" x14ac:dyDescent="0.25">
      <c r="A2807" s="86" t="s">
        <v>152</v>
      </c>
      <c r="B2807" s="87">
        <v>185</v>
      </c>
      <c r="C2807" s="87" t="s">
        <v>157</v>
      </c>
      <c r="D2807" s="87">
        <v>9.3444459999999993E-2</v>
      </c>
      <c r="E2807" s="87">
        <v>4.7860340000000001E-2</v>
      </c>
    </row>
    <row r="2808" spans="1:5" x14ac:dyDescent="0.25">
      <c r="A2808" s="86" t="s">
        <v>152</v>
      </c>
      <c r="B2808" s="87">
        <v>185</v>
      </c>
      <c r="C2808" s="87" t="s">
        <v>153</v>
      </c>
      <c r="D2808" s="87">
        <v>0.13319197999999999</v>
      </c>
      <c r="E2808" s="87">
        <v>7.1007700000000007E-2</v>
      </c>
    </row>
    <row r="2809" spans="1:5" x14ac:dyDescent="0.25">
      <c r="A2809" s="86" t="s">
        <v>152</v>
      </c>
      <c r="B2809" s="87">
        <v>185</v>
      </c>
      <c r="C2809" s="87" t="s">
        <v>160</v>
      </c>
      <c r="D2809" s="87">
        <v>0.18714520000000001</v>
      </c>
      <c r="E2809" s="87">
        <v>7.4826210000000004E-2</v>
      </c>
    </row>
    <row r="2810" spans="1:5" x14ac:dyDescent="0.25">
      <c r="A2810" s="86" t="s">
        <v>152</v>
      </c>
      <c r="B2810" s="87">
        <v>185</v>
      </c>
      <c r="C2810" s="87" t="s">
        <v>158</v>
      </c>
      <c r="D2810" s="87">
        <v>0.27297785000000002</v>
      </c>
      <c r="E2810" s="87">
        <v>3.718283E-2</v>
      </c>
    </row>
    <row r="2811" spans="1:5" x14ac:dyDescent="0.25">
      <c r="A2811" s="86" t="s">
        <v>152</v>
      </c>
      <c r="B2811" s="87">
        <v>185</v>
      </c>
      <c r="C2811" s="87" t="s">
        <v>159</v>
      </c>
      <c r="D2811" s="87">
        <v>0.45561459999999998</v>
      </c>
      <c r="E2811" s="87">
        <v>4.7835790000000003E-2</v>
      </c>
    </row>
    <row r="2812" spans="1:5" x14ac:dyDescent="0.25">
      <c r="A2812" s="86" t="s">
        <v>152</v>
      </c>
      <c r="B2812" s="87">
        <v>185</v>
      </c>
      <c r="C2812" s="87" t="s">
        <v>9</v>
      </c>
      <c r="D2812" s="87">
        <v>0.51213883000000004</v>
      </c>
      <c r="E2812" s="87">
        <v>6.5326480000000006E-2</v>
      </c>
    </row>
    <row r="2813" spans="1:5" x14ac:dyDescent="0.25">
      <c r="A2813" s="86" t="s">
        <v>152</v>
      </c>
      <c r="B2813" s="87">
        <v>185</v>
      </c>
      <c r="C2813" s="87" t="s">
        <v>146</v>
      </c>
      <c r="D2813" s="87">
        <v>0.66664920999999999</v>
      </c>
      <c r="E2813" s="87">
        <v>4.530969E-2</v>
      </c>
    </row>
    <row r="2814" spans="1:5" x14ac:dyDescent="0.25">
      <c r="A2814" s="86" t="s">
        <v>152</v>
      </c>
      <c r="B2814" s="87">
        <v>185</v>
      </c>
      <c r="C2814" s="87" t="s">
        <v>147</v>
      </c>
      <c r="D2814" s="87">
        <v>0.73744567999999999</v>
      </c>
      <c r="E2814" s="87">
        <v>3.4178500000000001E-2</v>
      </c>
    </row>
    <row r="2815" spans="1:5" x14ac:dyDescent="0.25">
      <c r="A2815" s="86" t="s">
        <v>152</v>
      </c>
      <c r="B2815" s="87">
        <v>185</v>
      </c>
      <c r="C2815" s="87" t="s">
        <v>161</v>
      </c>
      <c r="D2815" s="87">
        <v>0.83559488999999998</v>
      </c>
      <c r="E2815" s="87">
        <v>8.0311949999999993E-2</v>
      </c>
    </row>
    <row r="2816" spans="1:5" x14ac:dyDescent="0.25">
      <c r="A2816" s="86" t="s">
        <v>152</v>
      </c>
      <c r="B2816" s="87">
        <v>185</v>
      </c>
      <c r="C2816" s="87" t="s">
        <v>144</v>
      </c>
      <c r="D2816" s="87">
        <v>0.91783134</v>
      </c>
      <c r="E2816" s="87">
        <v>5.3120649999999998E-2</v>
      </c>
    </row>
    <row r="2817" spans="1:5" x14ac:dyDescent="0.25">
      <c r="A2817" s="86" t="s">
        <v>152</v>
      </c>
      <c r="B2817" s="87">
        <v>185</v>
      </c>
      <c r="C2817" s="87" t="s">
        <v>151</v>
      </c>
      <c r="D2817" s="87">
        <v>0.96528091999999999</v>
      </c>
      <c r="E2817" s="87">
        <v>7.3216760000000006E-2</v>
      </c>
    </row>
    <row r="2818" spans="1:5" x14ac:dyDescent="0.25">
      <c r="A2818" s="86" t="s">
        <v>152</v>
      </c>
      <c r="B2818" s="87">
        <v>185</v>
      </c>
      <c r="C2818" s="87" t="s">
        <v>148</v>
      </c>
      <c r="D2818" s="87">
        <v>0.99949171000000003</v>
      </c>
      <c r="E2818" s="87">
        <v>5.1087349999999997E-2</v>
      </c>
    </row>
    <row r="2819" spans="1:5" x14ac:dyDescent="0.25">
      <c r="A2819" s="86" t="s">
        <v>152</v>
      </c>
      <c r="B2819" s="87">
        <v>185</v>
      </c>
      <c r="C2819" s="87" t="s">
        <v>150</v>
      </c>
      <c r="D2819" s="87">
        <v>1.0110154600000001</v>
      </c>
      <c r="E2819" s="87">
        <v>4.853942E-2</v>
      </c>
    </row>
    <row r="2820" spans="1:5" x14ac:dyDescent="0.25">
      <c r="A2820" s="86" t="s">
        <v>152</v>
      </c>
      <c r="B2820" s="87">
        <v>185</v>
      </c>
      <c r="C2820" s="87" t="s">
        <v>155</v>
      </c>
      <c r="D2820" s="87">
        <v>1.04065988</v>
      </c>
      <c r="E2820" s="87">
        <v>4.2651830000000002E-2</v>
      </c>
    </row>
    <row r="2821" spans="1:5" x14ac:dyDescent="0.25">
      <c r="A2821" s="86" t="s">
        <v>152</v>
      </c>
      <c r="B2821" s="87">
        <v>185</v>
      </c>
      <c r="C2821" s="87" t="s">
        <v>145</v>
      </c>
      <c r="D2821" s="87">
        <v>1.07303715</v>
      </c>
      <c r="E2821" s="87">
        <v>3.8747459999999997E-2</v>
      </c>
    </row>
    <row r="2822" spans="1:5" x14ac:dyDescent="0.25">
      <c r="A2822" s="86" t="s">
        <v>152</v>
      </c>
      <c r="B2822" s="87">
        <v>185</v>
      </c>
      <c r="C2822" s="87" t="s">
        <v>154</v>
      </c>
      <c r="D2822" s="87">
        <v>1.0803163899999999</v>
      </c>
      <c r="E2822" s="87">
        <v>4.225843E-2</v>
      </c>
    </row>
    <row r="2823" spans="1:5" x14ac:dyDescent="0.25">
      <c r="A2823" s="86" t="s">
        <v>152</v>
      </c>
      <c r="B2823" s="87">
        <v>185</v>
      </c>
      <c r="C2823" s="87" t="s">
        <v>149</v>
      </c>
      <c r="D2823" s="87">
        <v>1.1240621500000001</v>
      </c>
      <c r="E2823" s="87">
        <v>3.6873919999999998E-2</v>
      </c>
    </row>
    <row r="2824" spans="1:5" x14ac:dyDescent="0.25">
      <c r="A2824" s="86" t="s">
        <v>158</v>
      </c>
      <c r="B2824" s="87">
        <v>186</v>
      </c>
      <c r="C2824" s="87" t="s">
        <v>157</v>
      </c>
      <c r="D2824" s="87">
        <v>0.16824860999999999</v>
      </c>
      <c r="E2824" s="87">
        <v>4.9501249999999997E-2</v>
      </c>
    </row>
    <row r="2825" spans="1:5" x14ac:dyDescent="0.25">
      <c r="A2825" s="86" t="s">
        <v>158</v>
      </c>
      <c r="B2825" s="87">
        <v>186</v>
      </c>
      <c r="C2825" s="87" t="s">
        <v>150</v>
      </c>
      <c r="D2825" s="87">
        <v>0.37287668000000002</v>
      </c>
      <c r="E2825" s="87">
        <v>4.976042E-2</v>
      </c>
    </row>
    <row r="2826" spans="1:5" x14ac:dyDescent="0.25">
      <c r="A2826" s="86" t="s">
        <v>158</v>
      </c>
      <c r="B2826" s="87">
        <v>186</v>
      </c>
      <c r="C2826" s="87" t="s">
        <v>145</v>
      </c>
      <c r="D2826" s="87">
        <v>0.40590535</v>
      </c>
      <c r="E2826" s="87">
        <v>5.2724470000000002E-2</v>
      </c>
    </row>
    <row r="2827" spans="1:5" x14ac:dyDescent="0.25">
      <c r="A2827" s="86" t="s">
        <v>158</v>
      </c>
      <c r="B2827" s="87">
        <v>186</v>
      </c>
      <c r="C2827" s="87" t="s">
        <v>159</v>
      </c>
      <c r="D2827" s="87">
        <v>0.55043211999999997</v>
      </c>
      <c r="E2827" s="87">
        <v>5.6454459999999998E-2</v>
      </c>
    </row>
    <row r="2828" spans="1:5" x14ac:dyDescent="0.25">
      <c r="A2828" s="86" t="s">
        <v>158</v>
      </c>
      <c r="B2828" s="87">
        <v>186</v>
      </c>
      <c r="C2828" s="87" t="s">
        <v>144</v>
      </c>
      <c r="D2828" s="87">
        <v>0.60190102000000001</v>
      </c>
      <c r="E2828" s="87">
        <v>7.222953E-2</v>
      </c>
    </row>
    <row r="2829" spans="1:5" x14ac:dyDescent="0.25">
      <c r="A2829" s="86" t="s">
        <v>158</v>
      </c>
      <c r="B2829" s="87">
        <v>186</v>
      </c>
      <c r="C2829" s="87" t="s">
        <v>148</v>
      </c>
      <c r="D2829" s="87">
        <v>0.73263604999999998</v>
      </c>
      <c r="E2829" s="87">
        <v>5.2413590000000003E-2</v>
      </c>
    </row>
    <row r="2830" spans="1:5" x14ac:dyDescent="0.25">
      <c r="A2830" s="86" t="s">
        <v>158</v>
      </c>
      <c r="B2830" s="87">
        <v>186</v>
      </c>
      <c r="C2830" s="87" t="s">
        <v>160</v>
      </c>
      <c r="D2830" s="87">
        <v>0.76147485000000004</v>
      </c>
      <c r="E2830" s="87">
        <v>3.8798510000000001E-2</v>
      </c>
    </row>
    <row r="2831" spans="1:5" x14ac:dyDescent="0.25">
      <c r="A2831" s="86" t="s">
        <v>158</v>
      </c>
      <c r="B2831" s="87">
        <v>186</v>
      </c>
      <c r="C2831" s="87" t="s">
        <v>155</v>
      </c>
      <c r="D2831" s="87">
        <v>0.78269043999999999</v>
      </c>
      <c r="E2831" s="87">
        <v>4.5878450000000001E-2</v>
      </c>
    </row>
    <row r="2832" spans="1:5" x14ac:dyDescent="0.25">
      <c r="A2832" s="86" t="s">
        <v>158</v>
      </c>
      <c r="B2832" s="87">
        <v>186</v>
      </c>
      <c r="C2832" s="87" t="s">
        <v>146</v>
      </c>
      <c r="D2832" s="87">
        <v>0.85938725999999999</v>
      </c>
      <c r="E2832" s="87">
        <v>5.9832980000000001E-2</v>
      </c>
    </row>
    <row r="2833" spans="1:5" x14ac:dyDescent="0.25">
      <c r="A2833" s="86" t="s">
        <v>158</v>
      </c>
      <c r="B2833" s="87">
        <v>186</v>
      </c>
      <c r="C2833" s="87" t="s">
        <v>151</v>
      </c>
      <c r="D2833" s="87">
        <v>0.90217506999999997</v>
      </c>
      <c r="E2833" s="87">
        <v>5.4152819999999997E-2</v>
      </c>
    </row>
    <row r="2834" spans="1:5" x14ac:dyDescent="0.25">
      <c r="A2834" s="86" t="s">
        <v>158</v>
      </c>
      <c r="B2834" s="87">
        <v>186</v>
      </c>
      <c r="C2834" s="87" t="s">
        <v>152</v>
      </c>
      <c r="D2834" s="87">
        <v>0.90515871000000003</v>
      </c>
      <c r="E2834" s="87">
        <v>3.508899E-2</v>
      </c>
    </row>
    <row r="2835" spans="1:5" x14ac:dyDescent="0.25">
      <c r="A2835" s="86" t="s">
        <v>158</v>
      </c>
      <c r="B2835" s="87">
        <v>186</v>
      </c>
      <c r="C2835" s="87" t="s">
        <v>149</v>
      </c>
      <c r="D2835" s="87">
        <v>0.91574977999999996</v>
      </c>
      <c r="E2835" s="87">
        <v>5.1473159999999997E-2</v>
      </c>
    </row>
    <row r="2836" spans="1:5" x14ac:dyDescent="0.25">
      <c r="A2836" s="86" t="s">
        <v>158</v>
      </c>
      <c r="B2836" s="87">
        <v>186</v>
      </c>
      <c r="C2836" s="87" t="s">
        <v>143</v>
      </c>
      <c r="D2836" s="87">
        <v>0.91793197999999998</v>
      </c>
      <c r="E2836" s="87">
        <v>7.0181439999999998E-2</v>
      </c>
    </row>
    <row r="2837" spans="1:5" x14ac:dyDescent="0.25">
      <c r="A2837" s="86" t="s">
        <v>158</v>
      </c>
      <c r="B2837" s="87">
        <v>186</v>
      </c>
      <c r="C2837" s="87" t="s">
        <v>9</v>
      </c>
      <c r="D2837" s="87">
        <v>0.93135860999999998</v>
      </c>
      <c r="E2837" s="87">
        <v>4.1569229999999999E-2</v>
      </c>
    </row>
    <row r="2838" spans="1:5" x14ac:dyDescent="0.25">
      <c r="A2838" s="86" t="s">
        <v>158</v>
      </c>
      <c r="B2838" s="87">
        <v>186</v>
      </c>
      <c r="C2838" s="87" t="s">
        <v>147</v>
      </c>
      <c r="D2838" s="87">
        <v>0.93246861999999997</v>
      </c>
      <c r="E2838" s="87">
        <v>3.7869710000000001E-2</v>
      </c>
    </row>
    <row r="2839" spans="1:5" x14ac:dyDescent="0.25">
      <c r="A2839" s="86" t="s">
        <v>158</v>
      </c>
      <c r="B2839" s="87">
        <v>186</v>
      </c>
      <c r="C2839" s="87" t="s">
        <v>161</v>
      </c>
      <c r="D2839" s="87">
        <v>1.0137189600000001</v>
      </c>
      <c r="E2839" s="87">
        <v>5.6720029999999998E-2</v>
      </c>
    </row>
    <row r="2840" spans="1:5" x14ac:dyDescent="0.25">
      <c r="A2840" s="86" t="s">
        <v>158</v>
      </c>
      <c r="B2840" s="87">
        <v>186</v>
      </c>
      <c r="C2840" s="87" t="s">
        <v>153</v>
      </c>
      <c r="D2840" s="87">
        <v>1.01773023</v>
      </c>
      <c r="E2840" s="87">
        <v>3.1028190000000001E-2</v>
      </c>
    </row>
    <row r="2841" spans="1:5" x14ac:dyDescent="0.25">
      <c r="A2841" s="86" t="s">
        <v>158</v>
      </c>
      <c r="B2841" s="87">
        <v>186</v>
      </c>
      <c r="C2841" s="87" t="s">
        <v>156</v>
      </c>
      <c r="D2841" s="87">
        <v>1.02231874</v>
      </c>
      <c r="E2841" s="87">
        <v>5.646267E-2</v>
      </c>
    </row>
    <row r="2842" spans="1:5" x14ac:dyDescent="0.25">
      <c r="A2842" s="86" t="s">
        <v>158</v>
      </c>
      <c r="B2842" s="87">
        <v>186</v>
      </c>
      <c r="C2842" s="87" t="s">
        <v>154</v>
      </c>
      <c r="D2842" s="87">
        <v>1.1369848300000001</v>
      </c>
      <c r="E2842" s="87">
        <v>5.2811810000000001E-2</v>
      </c>
    </row>
    <row r="2843" spans="1:5" x14ac:dyDescent="0.25">
      <c r="A2843" s="86" t="s">
        <v>149</v>
      </c>
      <c r="B2843" s="87">
        <v>187</v>
      </c>
      <c r="C2843" s="87" t="s">
        <v>157</v>
      </c>
      <c r="D2843" s="87">
        <v>0.15157269000000001</v>
      </c>
      <c r="E2843" s="87">
        <v>4.0978960000000002E-2</v>
      </c>
    </row>
    <row r="2844" spans="1:5" x14ac:dyDescent="0.25">
      <c r="A2844" s="86" t="s">
        <v>149</v>
      </c>
      <c r="B2844" s="87">
        <v>187</v>
      </c>
      <c r="C2844" s="87" t="s">
        <v>158</v>
      </c>
      <c r="D2844" s="87">
        <v>0.24273137</v>
      </c>
      <c r="E2844" s="87">
        <v>5.8451830000000003E-2</v>
      </c>
    </row>
    <row r="2845" spans="1:5" x14ac:dyDescent="0.25">
      <c r="A2845" s="86" t="s">
        <v>149</v>
      </c>
      <c r="B2845" s="87">
        <v>187</v>
      </c>
      <c r="C2845" s="87" t="s">
        <v>159</v>
      </c>
      <c r="D2845" s="87">
        <v>0.31851657</v>
      </c>
      <c r="E2845" s="87">
        <v>6.134266E-2</v>
      </c>
    </row>
    <row r="2846" spans="1:5" x14ac:dyDescent="0.25">
      <c r="A2846" s="86" t="s">
        <v>149</v>
      </c>
      <c r="B2846" s="87">
        <v>187</v>
      </c>
      <c r="C2846" s="87" t="s">
        <v>143</v>
      </c>
      <c r="D2846" s="87">
        <v>0.41808276</v>
      </c>
      <c r="E2846" s="87">
        <v>7.5878870000000001E-2</v>
      </c>
    </row>
    <row r="2847" spans="1:5" x14ac:dyDescent="0.25">
      <c r="A2847" s="86" t="s">
        <v>149</v>
      </c>
      <c r="B2847" s="87">
        <v>187</v>
      </c>
      <c r="C2847" s="87" t="s">
        <v>147</v>
      </c>
      <c r="D2847" s="87">
        <v>0.49715987</v>
      </c>
      <c r="E2847" s="87">
        <v>5.8916929999999999E-2</v>
      </c>
    </row>
    <row r="2848" spans="1:5" x14ac:dyDescent="0.25">
      <c r="A2848" s="86" t="s">
        <v>149</v>
      </c>
      <c r="B2848" s="87">
        <v>187</v>
      </c>
      <c r="C2848" s="87" t="s">
        <v>145</v>
      </c>
      <c r="D2848" s="87">
        <v>0.52898619000000002</v>
      </c>
      <c r="E2848" s="87">
        <v>4.9247310000000002E-2</v>
      </c>
    </row>
    <row r="2849" spans="1:5" x14ac:dyDescent="0.25">
      <c r="A2849" s="86" t="s">
        <v>149</v>
      </c>
      <c r="B2849" s="87">
        <v>187</v>
      </c>
      <c r="C2849" s="87" t="s">
        <v>150</v>
      </c>
      <c r="D2849" s="87">
        <v>0.53865682999999998</v>
      </c>
      <c r="E2849" s="87">
        <v>5.5406440000000001E-2</v>
      </c>
    </row>
    <row r="2850" spans="1:5" x14ac:dyDescent="0.25">
      <c r="A2850" s="86" t="s">
        <v>149</v>
      </c>
      <c r="B2850" s="87">
        <v>187</v>
      </c>
      <c r="C2850" s="87" t="s">
        <v>153</v>
      </c>
      <c r="D2850" s="87">
        <v>0.65867777999999999</v>
      </c>
      <c r="E2850" s="87">
        <v>6.3052819999999996E-2</v>
      </c>
    </row>
    <row r="2851" spans="1:5" x14ac:dyDescent="0.25">
      <c r="A2851" s="86" t="s">
        <v>149</v>
      </c>
      <c r="B2851" s="87">
        <v>187</v>
      </c>
      <c r="C2851" s="87" t="s">
        <v>161</v>
      </c>
      <c r="D2851" s="87">
        <v>0.68060662999999999</v>
      </c>
      <c r="E2851" s="87">
        <v>4.7215140000000003E-2</v>
      </c>
    </row>
    <row r="2852" spans="1:5" x14ac:dyDescent="0.25">
      <c r="A2852" s="86" t="s">
        <v>149</v>
      </c>
      <c r="B2852" s="87">
        <v>187</v>
      </c>
      <c r="C2852" s="87" t="s">
        <v>152</v>
      </c>
      <c r="D2852" s="87">
        <v>0.71239934999999999</v>
      </c>
      <c r="E2852" s="87">
        <v>3.3073650000000003E-2</v>
      </c>
    </row>
    <row r="2853" spans="1:5" x14ac:dyDescent="0.25">
      <c r="A2853" s="86" t="s">
        <v>149</v>
      </c>
      <c r="B2853" s="87">
        <v>187</v>
      </c>
      <c r="C2853" s="87" t="s">
        <v>148</v>
      </c>
      <c r="D2853" s="87">
        <v>0.80525353</v>
      </c>
      <c r="E2853" s="87">
        <v>6.7028450000000003E-2</v>
      </c>
    </row>
    <row r="2854" spans="1:5" x14ac:dyDescent="0.25">
      <c r="A2854" s="86" t="s">
        <v>149</v>
      </c>
      <c r="B2854" s="87">
        <v>187</v>
      </c>
      <c r="C2854" s="87" t="s">
        <v>155</v>
      </c>
      <c r="D2854" s="87">
        <v>1.09773801</v>
      </c>
      <c r="E2854" s="87">
        <v>4.4992320000000002E-2</v>
      </c>
    </row>
    <row r="2855" spans="1:5" x14ac:dyDescent="0.25">
      <c r="A2855" s="86" t="s">
        <v>149</v>
      </c>
      <c r="B2855" s="87">
        <v>188</v>
      </c>
      <c r="C2855" s="87" t="s">
        <v>157</v>
      </c>
      <c r="D2855" s="87">
        <v>0.15609945</v>
      </c>
      <c r="E2855" s="87">
        <v>6.3670199999999996E-2</v>
      </c>
    </row>
    <row r="2856" spans="1:5" x14ac:dyDescent="0.25">
      <c r="A2856" s="86" t="s">
        <v>149</v>
      </c>
      <c r="B2856" s="87">
        <v>188</v>
      </c>
      <c r="C2856" s="87" t="s">
        <v>160</v>
      </c>
      <c r="D2856" s="87">
        <v>0.17735992</v>
      </c>
      <c r="E2856" s="87">
        <v>6.1008050000000001E-2</v>
      </c>
    </row>
    <row r="2857" spans="1:5" x14ac:dyDescent="0.25">
      <c r="A2857" s="86" t="s">
        <v>149</v>
      </c>
      <c r="B2857" s="87">
        <v>188</v>
      </c>
      <c r="C2857" s="87" t="s">
        <v>150</v>
      </c>
      <c r="D2857" s="87">
        <v>0.59432945000000004</v>
      </c>
      <c r="E2857" s="87">
        <v>6.1970659999999997E-2</v>
      </c>
    </row>
    <row r="2858" spans="1:5" x14ac:dyDescent="0.25">
      <c r="A2858" s="86" t="s">
        <v>149</v>
      </c>
      <c r="B2858" s="87">
        <v>188</v>
      </c>
      <c r="C2858" s="87" t="s">
        <v>144</v>
      </c>
      <c r="D2858" s="87">
        <v>0.62995551999999999</v>
      </c>
      <c r="E2858" s="87">
        <v>5.7367460000000002E-2</v>
      </c>
    </row>
    <row r="2859" spans="1:5" x14ac:dyDescent="0.25">
      <c r="A2859" s="86" t="s">
        <v>149</v>
      </c>
      <c r="B2859" s="87">
        <v>188</v>
      </c>
      <c r="C2859" s="87" t="s">
        <v>151</v>
      </c>
      <c r="D2859" s="87">
        <v>0.67374632000000001</v>
      </c>
      <c r="E2859" s="87">
        <v>4.4385529999999999E-2</v>
      </c>
    </row>
    <row r="2860" spans="1:5" x14ac:dyDescent="0.25">
      <c r="A2860" s="86" t="s">
        <v>149</v>
      </c>
      <c r="B2860" s="87">
        <v>188</v>
      </c>
      <c r="C2860" s="87" t="s">
        <v>153</v>
      </c>
      <c r="D2860" s="87">
        <v>0.70736339999999998</v>
      </c>
      <c r="E2860" s="87">
        <v>3.5337720000000003E-2</v>
      </c>
    </row>
    <row r="2861" spans="1:5" x14ac:dyDescent="0.25">
      <c r="A2861" s="86" t="s">
        <v>149</v>
      </c>
      <c r="B2861" s="87">
        <v>188</v>
      </c>
      <c r="C2861" s="87" t="s">
        <v>152</v>
      </c>
      <c r="D2861" s="87">
        <v>0.76052407</v>
      </c>
      <c r="E2861" s="87">
        <v>3.411985E-2</v>
      </c>
    </row>
    <row r="2862" spans="1:5" x14ac:dyDescent="0.25">
      <c r="A2862" s="86" t="s">
        <v>149</v>
      </c>
      <c r="B2862" s="87">
        <v>188</v>
      </c>
      <c r="C2862" s="87" t="s">
        <v>154</v>
      </c>
      <c r="D2862" s="87">
        <v>0.79610376000000005</v>
      </c>
      <c r="E2862" s="87">
        <v>5.0078419999999998E-2</v>
      </c>
    </row>
    <row r="2863" spans="1:5" x14ac:dyDescent="0.25">
      <c r="A2863" s="86" t="s">
        <v>149</v>
      </c>
      <c r="B2863" s="87">
        <v>188</v>
      </c>
      <c r="C2863" s="87" t="s">
        <v>145</v>
      </c>
      <c r="D2863" s="87">
        <v>0.80120966000000005</v>
      </c>
      <c r="E2863" s="87">
        <v>5.6774980000000003E-2</v>
      </c>
    </row>
    <row r="2864" spans="1:5" x14ac:dyDescent="0.25">
      <c r="A2864" s="86" t="s">
        <v>149</v>
      </c>
      <c r="B2864" s="87">
        <v>188</v>
      </c>
      <c r="C2864" s="87" t="s">
        <v>148</v>
      </c>
      <c r="D2864" s="87">
        <v>0.82287642000000005</v>
      </c>
      <c r="E2864" s="87">
        <v>5.501988E-2</v>
      </c>
    </row>
    <row r="2865" spans="1:5" x14ac:dyDescent="0.25">
      <c r="A2865" s="86" t="s">
        <v>149</v>
      </c>
      <c r="B2865" s="87">
        <v>188</v>
      </c>
      <c r="C2865" s="87" t="s">
        <v>9</v>
      </c>
      <c r="D2865" s="87">
        <v>0.85032180000000002</v>
      </c>
      <c r="E2865" s="87">
        <v>7.1270920000000001E-2</v>
      </c>
    </row>
    <row r="2866" spans="1:5" x14ac:dyDescent="0.25">
      <c r="A2866" s="86" t="s">
        <v>149</v>
      </c>
      <c r="B2866" s="87">
        <v>188</v>
      </c>
      <c r="C2866" s="87" t="s">
        <v>156</v>
      </c>
      <c r="D2866" s="87">
        <v>0.85113569</v>
      </c>
      <c r="E2866" s="87">
        <v>7.0905350000000006E-2</v>
      </c>
    </row>
    <row r="2867" spans="1:5" x14ac:dyDescent="0.25">
      <c r="A2867" s="86" t="s">
        <v>149</v>
      </c>
      <c r="B2867" s="87">
        <v>188</v>
      </c>
      <c r="C2867" s="87" t="s">
        <v>147</v>
      </c>
      <c r="D2867" s="87">
        <v>0.85608514999999996</v>
      </c>
      <c r="E2867" s="87">
        <v>4.2538609999999998E-2</v>
      </c>
    </row>
    <row r="2868" spans="1:5" x14ac:dyDescent="0.25">
      <c r="A2868" s="86" t="s">
        <v>149</v>
      </c>
      <c r="B2868" s="87">
        <v>188</v>
      </c>
      <c r="C2868" s="87" t="s">
        <v>155</v>
      </c>
      <c r="D2868" s="87">
        <v>0.87223521000000004</v>
      </c>
      <c r="E2868" s="87">
        <v>5.4213829999999998E-2</v>
      </c>
    </row>
    <row r="2869" spans="1:5" x14ac:dyDescent="0.25">
      <c r="A2869" s="86" t="s">
        <v>149</v>
      </c>
      <c r="B2869" s="87">
        <v>188</v>
      </c>
      <c r="C2869" s="87" t="s">
        <v>161</v>
      </c>
      <c r="D2869" s="87">
        <v>0.89366164000000003</v>
      </c>
      <c r="E2869" s="87">
        <v>6.7835549999999994E-2</v>
      </c>
    </row>
    <row r="2870" spans="1:5" x14ac:dyDescent="0.25">
      <c r="A2870" s="86" t="s">
        <v>149</v>
      </c>
      <c r="B2870" s="87">
        <v>188</v>
      </c>
      <c r="C2870" s="87" t="s">
        <v>146</v>
      </c>
      <c r="D2870" s="87">
        <v>0.90202634999999998</v>
      </c>
      <c r="E2870" s="87">
        <v>5.9181589999999999E-2</v>
      </c>
    </row>
    <row r="2871" spans="1:5" x14ac:dyDescent="0.25">
      <c r="A2871" s="86" t="s">
        <v>149</v>
      </c>
      <c r="B2871" s="87">
        <v>188</v>
      </c>
      <c r="C2871" s="87" t="s">
        <v>158</v>
      </c>
      <c r="D2871" s="87">
        <v>0.99823207000000003</v>
      </c>
      <c r="E2871" s="87">
        <v>5.3248179999999999E-2</v>
      </c>
    </row>
    <row r="2872" spans="1:5" x14ac:dyDescent="0.25">
      <c r="A2872" s="86" t="s">
        <v>149</v>
      </c>
      <c r="B2872" s="87">
        <v>188</v>
      </c>
      <c r="C2872" s="87" t="s">
        <v>159</v>
      </c>
      <c r="D2872" s="87">
        <v>1.0172188900000001</v>
      </c>
      <c r="E2872" s="87">
        <v>4.2099419999999999E-2</v>
      </c>
    </row>
    <row r="2873" spans="1:5" x14ac:dyDescent="0.25">
      <c r="A2873" s="86" t="s">
        <v>149</v>
      </c>
      <c r="B2873" s="87">
        <v>188</v>
      </c>
      <c r="C2873" s="87" t="s">
        <v>143</v>
      </c>
      <c r="D2873" s="87">
        <v>1.0358687799999999</v>
      </c>
      <c r="E2873" s="87">
        <v>7.6567399999999994E-2</v>
      </c>
    </row>
    <row r="2874" spans="1:5" x14ac:dyDescent="0.25">
      <c r="A2874" s="86" t="s">
        <v>161</v>
      </c>
      <c r="B2874" s="87">
        <v>189</v>
      </c>
      <c r="C2874" s="87" t="s">
        <v>155</v>
      </c>
      <c r="D2874" s="87">
        <v>-2.6193299999999999E-2</v>
      </c>
      <c r="E2874" s="87">
        <v>6.764916E-2</v>
      </c>
    </row>
    <row r="2875" spans="1:5" x14ac:dyDescent="0.25">
      <c r="A2875" s="86" t="s">
        <v>161</v>
      </c>
      <c r="B2875" s="87">
        <v>189</v>
      </c>
      <c r="C2875" s="87" t="s">
        <v>159</v>
      </c>
      <c r="D2875" s="87">
        <v>-2.40164E-2</v>
      </c>
      <c r="E2875" s="87">
        <v>6.4593170000000005E-2</v>
      </c>
    </row>
    <row r="2876" spans="1:5" x14ac:dyDescent="0.25">
      <c r="A2876" s="86" t="s">
        <v>161</v>
      </c>
      <c r="B2876" s="87">
        <v>189</v>
      </c>
      <c r="C2876" s="87" t="s">
        <v>143</v>
      </c>
      <c r="D2876" s="87">
        <v>-2.0039100000000001E-2</v>
      </c>
      <c r="E2876" s="87">
        <v>8.399007E-2</v>
      </c>
    </row>
    <row r="2877" spans="1:5" x14ac:dyDescent="0.25">
      <c r="A2877" s="86" t="s">
        <v>161</v>
      </c>
      <c r="B2877" s="87">
        <v>189</v>
      </c>
      <c r="C2877" s="87" t="s">
        <v>160</v>
      </c>
      <c r="D2877" s="87">
        <v>-9.8695999999999992E-3</v>
      </c>
      <c r="E2877" s="87">
        <v>4.8202439999999999E-2</v>
      </c>
    </row>
    <row r="2878" spans="1:5" x14ac:dyDescent="0.25">
      <c r="A2878" s="86" t="s">
        <v>161</v>
      </c>
      <c r="B2878" s="87">
        <v>189</v>
      </c>
      <c r="C2878" s="87" t="s">
        <v>156</v>
      </c>
      <c r="D2878" s="87">
        <v>3.4488419999999999E-2</v>
      </c>
      <c r="E2878" s="87">
        <v>6.296852E-2</v>
      </c>
    </row>
    <row r="2879" spans="1:5" x14ac:dyDescent="0.25">
      <c r="A2879" s="86" t="s">
        <v>161</v>
      </c>
      <c r="B2879" s="87">
        <v>189</v>
      </c>
      <c r="C2879" s="87" t="s">
        <v>147</v>
      </c>
      <c r="D2879" s="87">
        <v>3.8921810000000001E-2</v>
      </c>
      <c r="E2879" s="87">
        <v>4.4814329999999999E-2</v>
      </c>
    </row>
    <row r="2880" spans="1:5" x14ac:dyDescent="0.25">
      <c r="A2880" s="86" t="s">
        <v>161</v>
      </c>
      <c r="B2880" s="87">
        <v>189</v>
      </c>
      <c r="C2880" s="87" t="s">
        <v>144</v>
      </c>
      <c r="D2880" s="87">
        <v>4.3379760000000003E-2</v>
      </c>
      <c r="E2880" s="87">
        <v>8.7122729999999995E-2</v>
      </c>
    </row>
    <row r="2881" spans="1:5" x14ac:dyDescent="0.25">
      <c r="A2881" s="86" t="s">
        <v>161</v>
      </c>
      <c r="B2881" s="87">
        <v>189</v>
      </c>
      <c r="C2881" s="87" t="s">
        <v>152</v>
      </c>
      <c r="D2881" s="87">
        <v>4.8865220000000001E-2</v>
      </c>
      <c r="E2881" s="87">
        <v>4.5223340000000001E-2</v>
      </c>
    </row>
    <row r="2882" spans="1:5" x14ac:dyDescent="0.25">
      <c r="A2882" s="86" t="s">
        <v>161</v>
      </c>
      <c r="B2882" s="87">
        <v>189</v>
      </c>
      <c r="C2882" s="87" t="s">
        <v>154</v>
      </c>
      <c r="D2882" s="87">
        <v>5.8265499999999998E-2</v>
      </c>
      <c r="E2882" s="87">
        <v>5.661977E-2</v>
      </c>
    </row>
    <row r="2883" spans="1:5" x14ac:dyDescent="0.25">
      <c r="A2883" s="86" t="s">
        <v>161</v>
      </c>
      <c r="B2883" s="87">
        <v>189</v>
      </c>
      <c r="C2883" s="87" t="s">
        <v>158</v>
      </c>
      <c r="D2883" s="87">
        <v>7.1689000000000003E-2</v>
      </c>
      <c r="E2883" s="87">
        <v>0.10296422</v>
      </c>
    </row>
    <row r="2884" spans="1:5" x14ac:dyDescent="0.25">
      <c r="A2884" s="86" t="s">
        <v>161</v>
      </c>
      <c r="B2884" s="87">
        <v>189</v>
      </c>
      <c r="C2884" s="87" t="s">
        <v>157</v>
      </c>
      <c r="D2884" s="87">
        <v>9.0573719999999996E-2</v>
      </c>
      <c r="E2884" s="87">
        <v>6.6751260000000007E-2</v>
      </c>
    </row>
    <row r="2885" spans="1:5" x14ac:dyDescent="0.25">
      <c r="A2885" s="86" t="s">
        <v>161</v>
      </c>
      <c r="B2885" s="87">
        <v>189</v>
      </c>
      <c r="C2885" s="87" t="s">
        <v>148</v>
      </c>
      <c r="D2885" s="87">
        <v>0.10091298</v>
      </c>
      <c r="E2885" s="87">
        <v>6.9842479999999998E-2</v>
      </c>
    </row>
    <row r="2886" spans="1:5" x14ac:dyDescent="0.25">
      <c r="A2886" s="86" t="s">
        <v>161</v>
      </c>
      <c r="B2886" s="87">
        <v>189</v>
      </c>
      <c r="C2886" s="87" t="s">
        <v>149</v>
      </c>
      <c r="D2886" s="87">
        <v>0.10975709</v>
      </c>
      <c r="E2886" s="87">
        <v>4.6192730000000001E-2</v>
      </c>
    </row>
    <row r="2887" spans="1:5" x14ac:dyDescent="0.25">
      <c r="A2887" s="86" t="s">
        <v>161</v>
      </c>
      <c r="B2887" s="87">
        <v>189</v>
      </c>
      <c r="C2887" s="87" t="s">
        <v>145</v>
      </c>
      <c r="D2887" s="87">
        <v>0.11933381</v>
      </c>
      <c r="E2887" s="87">
        <v>7.3996129999999993E-2</v>
      </c>
    </row>
    <row r="2888" spans="1:5" x14ac:dyDescent="0.25">
      <c r="A2888" s="86" t="s">
        <v>161</v>
      </c>
      <c r="B2888" s="87">
        <v>189</v>
      </c>
      <c r="C2888" s="87" t="s">
        <v>150</v>
      </c>
      <c r="D2888" s="87">
        <v>0.14849809</v>
      </c>
      <c r="E2888" s="87">
        <v>5.441795E-2</v>
      </c>
    </row>
    <row r="2889" spans="1:5" x14ac:dyDescent="0.25">
      <c r="A2889" s="86" t="s">
        <v>161</v>
      </c>
      <c r="B2889" s="87">
        <v>189</v>
      </c>
      <c r="C2889" s="87" t="s">
        <v>153</v>
      </c>
      <c r="D2889" s="87">
        <v>0.15965979</v>
      </c>
      <c r="E2889" s="87">
        <v>5.5909489999999999E-2</v>
      </c>
    </row>
    <row r="2890" spans="1:5" x14ac:dyDescent="0.25">
      <c r="A2890" s="86" t="s">
        <v>156</v>
      </c>
      <c r="B2890" s="87">
        <v>190</v>
      </c>
      <c r="C2890" s="87" t="s">
        <v>144</v>
      </c>
      <c r="D2890" s="87">
        <v>0.44932917999999999</v>
      </c>
      <c r="E2890" s="87">
        <v>7.0632940000000005E-2</v>
      </c>
    </row>
    <row r="2891" spans="1:5" x14ac:dyDescent="0.25">
      <c r="A2891" s="86" t="s">
        <v>156</v>
      </c>
      <c r="B2891" s="87">
        <v>190</v>
      </c>
      <c r="C2891" s="87" t="s">
        <v>145</v>
      </c>
      <c r="D2891" s="87">
        <v>0.70111606999999998</v>
      </c>
      <c r="E2891" s="87">
        <v>8.1953520000000002E-2</v>
      </c>
    </row>
    <row r="2892" spans="1:5" x14ac:dyDescent="0.25">
      <c r="A2892" s="86" t="s">
        <v>156</v>
      </c>
      <c r="B2892" s="87">
        <v>190</v>
      </c>
      <c r="C2892" s="87" t="s">
        <v>152</v>
      </c>
      <c r="D2892" s="87">
        <v>0.73101678000000003</v>
      </c>
      <c r="E2892" s="87">
        <v>5.511394E-2</v>
      </c>
    </row>
    <row r="2893" spans="1:5" x14ac:dyDescent="0.25">
      <c r="A2893" s="86" t="s">
        <v>156</v>
      </c>
      <c r="B2893" s="87">
        <v>190</v>
      </c>
      <c r="C2893" s="87" t="s">
        <v>153</v>
      </c>
      <c r="D2893" s="87">
        <v>0.79565768999999997</v>
      </c>
      <c r="E2893" s="87">
        <v>4.5468330000000001E-2</v>
      </c>
    </row>
    <row r="2894" spans="1:5" x14ac:dyDescent="0.25">
      <c r="A2894" s="86" t="s">
        <v>156</v>
      </c>
      <c r="B2894" s="87">
        <v>190</v>
      </c>
      <c r="C2894" s="87" t="s">
        <v>160</v>
      </c>
      <c r="D2894" s="87">
        <v>0.96380666999999998</v>
      </c>
      <c r="E2894" s="87">
        <v>4.3711550000000002E-2</v>
      </c>
    </row>
    <row r="2895" spans="1:5" x14ac:dyDescent="0.25">
      <c r="A2895" s="86" t="s">
        <v>156</v>
      </c>
      <c r="B2895" s="87">
        <v>190</v>
      </c>
      <c r="C2895" s="87" t="s">
        <v>147</v>
      </c>
      <c r="D2895" s="87">
        <v>0.99084503999999995</v>
      </c>
      <c r="E2895" s="87">
        <v>3.8417819999999998E-2</v>
      </c>
    </row>
    <row r="2896" spans="1:5" x14ac:dyDescent="0.25">
      <c r="A2896" s="86" t="s">
        <v>156</v>
      </c>
      <c r="B2896" s="87">
        <v>190</v>
      </c>
      <c r="C2896" s="87" t="s">
        <v>155</v>
      </c>
      <c r="D2896" s="87">
        <v>1.00765361</v>
      </c>
      <c r="E2896" s="87">
        <v>4.4566950000000001E-2</v>
      </c>
    </row>
    <row r="2897" spans="1:5" x14ac:dyDescent="0.25">
      <c r="A2897" s="86" t="s">
        <v>156</v>
      </c>
      <c r="B2897" s="87">
        <v>190</v>
      </c>
      <c r="C2897" s="87" t="s">
        <v>151</v>
      </c>
      <c r="D2897" s="87">
        <v>1.03226828</v>
      </c>
      <c r="E2897" s="87">
        <v>5.8453070000000003E-2</v>
      </c>
    </row>
    <row r="2898" spans="1:5" x14ac:dyDescent="0.25">
      <c r="A2898" s="86" t="s">
        <v>156</v>
      </c>
      <c r="B2898" s="87">
        <v>190</v>
      </c>
      <c r="C2898" s="87" t="s">
        <v>157</v>
      </c>
      <c r="D2898" s="87">
        <v>1.0951427600000001</v>
      </c>
      <c r="E2898" s="87">
        <v>4.949191E-2</v>
      </c>
    </row>
    <row r="2899" spans="1:5" x14ac:dyDescent="0.25">
      <c r="A2899" s="86" t="s">
        <v>156</v>
      </c>
      <c r="B2899" s="87">
        <v>190</v>
      </c>
      <c r="C2899" s="87" t="s">
        <v>9</v>
      </c>
      <c r="D2899" s="87">
        <v>1.1280216700000001</v>
      </c>
      <c r="E2899" s="87">
        <v>4.301601E-2</v>
      </c>
    </row>
    <row r="2900" spans="1:5" x14ac:dyDescent="0.25">
      <c r="A2900" s="86" t="s">
        <v>156</v>
      </c>
      <c r="B2900" s="87">
        <v>190</v>
      </c>
      <c r="C2900" s="87" t="s">
        <v>149</v>
      </c>
      <c r="D2900" s="87">
        <v>1.1601969599999999</v>
      </c>
      <c r="E2900" s="87">
        <v>8.5474969999999997E-2</v>
      </c>
    </row>
    <row r="2901" spans="1:5" x14ac:dyDescent="0.25">
      <c r="A2901" s="86" t="s">
        <v>155</v>
      </c>
      <c r="B2901" s="87">
        <v>191</v>
      </c>
      <c r="C2901" s="87" t="s">
        <v>157</v>
      </c>
      <c r="D2901" s="87">
        <v>0.18734043</v>
      </c>
      <c r="E2901" s="87">
        <v>5.9520469999999999E-2</v>
      </c>
    </row>
    <row r="2902" spans="1:5" x14ac:dyDescent="0.25">
      <c r="A2902" s="86" t="s">
        <v>155</v>
      </c>
      <c r="B2902" s="87">
        <v>191</v>
      </c>
      <c r="C2902" s="87" t="s">
        <v>144</v>
      </c>
      <c r="D2902" s="87">
        <v>0.56755880000000003</v>
      </c>
      <c r="E2902" s="87">
        <v>6.5530580000000005E-2</v>
      </c>
    </row>
    <row r="2903" spans="1:5" x14ac:dyDescent="0.25">
      <c r="A2903" s="86" t="s">
        <v>155</v>
      </c>
      <c r="B2903" s="87">
        <v>191</v>
      </c>
      <c r="C2903" s="87" t="s">
        <v>150</v>
      </c>
      <c r="D2903" s="87">
        <v>0.74714638</v>
      </c>
      <c r="E2903" s="87">
        <v>5.5278349999999997E-2</v>
      </c>
    </row>
    <row r="2904" spans="1:5" x14ac:dyDescent="0.25">
      <c r="A2904" s="86" t="s">
        <v>155</v>
      </c>
      <c r="B2904" s="87">
        <v>191</v>
      </c>
      <c r="C2904" s="87" t="s">
        <v>152</v>
      </c>
      <c r="D2904" s="87">
        <v>0.76000517999999995</v>
      </c>
      <c r="E2904" s="87">
        <v>2.6861179999999998E-2</v>
      </c>
    </row>
    <row r="2905" spans="1:5" x14ac:dyDescent="0.25">
      <c r="A2905" s="86" t="s">
        <v>155</v>
      </c>
      <c r="B2905" s="87">
        <v>191</v>
      </c>
      <c r="C2905" s="87" t="s">
        <v>161</v>
      </c>
      <c r="D2905" s="87">
        <v>0.78534720999999996</v>
      </c>
      <c r="E2905" s="87">
        <v>4.7896420000000002E-2</v>
      </c>
    </row>
    <row r="2906" spans="1:5" x14ac:dyDescent="0.25">
      <c r="A2906" s="86" t="s">
        <v>155</v>
      </c>
      <c r="B2906" s="87">
        <v>191</v>
      </c>
      <c r="C2906" s="87" t="s">
        <v>145</v>
      </c>
      <c r="D2906" s="87">
        <v>0.82507377000000004</v>
      </c>
      <c r="E2906" s="87">
        <v>5.2316309999999998E-2</v>
      </c>
    </row>
    <row r="2907" spans="1:5" x14ac:dyDescent="0.25">
      <c r="A2907" s="86" t="s">
        <v>155</v>
      </c>
      <c r="B2907" s="87">
        <v>191</v>
      </c>
      <c r="C2907" s="87" t="s">
        <v>148</v>
      </c>
      <c r="D2907" s="87">
        <v>0.84593876000000001</v>
      </c>
      <c r="E2907" s="87">
        <v>8.4538130000000003E-2</v>
      </c>
    </row>
    <row r="2908" spans="1:5" x14ac:dyDescent="0.25">
      <c r="A2908" s="86" t="s">
        <v>155</v>
      </c>
      <c r="B2908" s="87">
        <v>191</v>
      </c>
      <c r="C2908" s="87" t="s">
        <v>149</v>
      </c>
      <c r="D2908" s="87">
        <v>0.86185827999999998</v>
      </c>
      <c r="E2908" s="87">
        <v>3.9847670000000002E-2</v>
      </c>
    </row>
    <row r="2909" spans="1:5" x14ac:dyDescent="0.25">
      <c r="A2909" s="86" t="s">
        <v>155</v>
      </c>
      <c r="B2909" s="87">
        <v>191</v>
      </c>
      <c r="C2909" s="87" t="s">
        <v>154</v>
      </c>
      <c r="D2909" s="87">
        <v>0.86949655000000003</v>
      </c>
      <c r="E2909" s="87">
        <v>5.0559380000000001E-2</v>
      </c>
    </row>
    <row r="2910" spans="1:5" x14ac:dyDescent="0.25">
      <c r="A2910" s="86" t="s">
        <v>155</v>
      </c>
      <c r="B2910" s="87">
        <v>191</v>
      </c>
      <c r="C2910" s="87" t="s">
        <v>146</v>
      </c>
      <c r="D2910" s="87">
        <v>0.86976277000000002</v>
      </c>
      <c r="E2910" s="87">
        <v>5.7984630000000002E-2</v>
      </c>
    </row>
    <row r="2911" spans="1:5" x14ac:dyDescent="0.25">
      <c r="A2911" s="86" t="s">
        <v>155</v>
      </c>
      <c r="B2911" s="87">
        <v>191</v>
      </c>
      <c r="C2911" s="87" t="s">
        <v>9</v>
      </c>
      <c r="D2911" s="87">
        <v>0.87310889000000003</v>
      </c>
      <c r="E2911" s="87">
        <v>5.068984E-2</v>
      </c>
    </row>
    <row r="2912" spans="1:5" x14ac:dyDescent="0.25">
      <c r="A2912" s="86" t="s">
        <v>155</v>
      </c>
      <c r="B2912" s="87">
        <v>191</v>
      </c>
      <c r="C2912" s="87" t="s">
        <v>156</v>
      </c>
      <c r="D2912" s="87">
        <v>0.90581915999999996</v>
      </c>
      <c r="E2912" s="87">
        <v>4.9745539999999998E-2</v>
      </c>
    </row>
    <row r="2913" spans="1:5" x14ac:dyDescent="0.25">
      <c r="A2913" s="86" t="s">
        <v>155</v>
      </c>
      <c r="B2913" s="87">
        <v>191</v>
      </c>
      <c r="C2913" s="87" t="s">
        <v>153</v>
      </c>
      <c r="D2913" s="87">
        <v>0.91186571999999999</v>
      </c>
      <c r="E2913" s="87">
        <v>3.12816E-2</v>
      </c>
    </row>
    <row r="2914" spans="1:5" x14ac:dyDescent="0.25">
      <c r="A2914" s="86" t="s">
        <v>155</v>
      </c>
      <c r="B2914" s="87">
        <v>191</v>
      </c>
      <c r="C2914" s="87" t="s">
        <v>160</v>
      </c>
      <c r="D2914" s="87">
        <v>0.95081599000000006</v>
      </c>
      <c r="E2914" s="87">
        <v>4.5687110000000003E-2</v>
      </c>
    </row>
    <row r="2915" spans="1:5" x14ac:dyDescent="0.25">
      <c r="A2915" s="86" t="s">
        <v>155</v>
      </c>
      <c r="B2915" s="87">
        <v>191</v>
      </c>
      <c r="C2915" s="87" t="s">
        <v>151</v>
      </c>
      <c r="D2915" s="87">
        <v>0.95177981</v>
      </c>
      <c r="E2915" s="87">
        <v>6.0294380000000002E-2</v>
      </c>
    </row>
    <row r="2916" spans="1:5" x14ac:dyDescent="0.25">
      <c r="A2916" s="86" t="s">
        <v>155</v>
      </c>
      <c r="B2916" s="87">
        <v>191</v>
      </c>
      <c r="C2916" s="87" t="s">
        <v>158</v>
      </c>
      <c r="D2916" s="87">
        <v>0.97701024000000003</v>
      </c>
      <c r="E2916" s="87">
        <v>4.621799E-2</v>
      </c>
    </row>
    <row r="2917" spans="1:5" x14ac:dyDescent="0.25">
      <c r="A2917" s="86" t="s">
        <v>155</v>
      </c>
      <c r="B2917" s="87">
        <v>191</v>
      </c>
      <c r="C2917" s="87" t="s">
        <v>159</v>
      </c>
      <c r="D2917" s="87">
        <v>1.0126425699999999</v>
      </c>
      <c r="E2917" s="87">
        <v>6.005605E-2</v>
      </c>
    </row>
    <row r="2918" spans="1:5" x14ac:dyDescent="0.25">
      <c r="A2918" s="86" t="s">
        <v>155</v>
      </c>
      <c r="B2918" s="87">
        <v>191</v>
      </c>
      <c r="C2918" s="87" t="s">
        <v>143</v>
      </c>
      <c r="D2918" s="87">
        <v>1.0217458800000001</v>
      </c>
      <c r="E2918" s="87">
        <v>9.3944940000000005E-2</v>
      </c>
    </row>
    <row r="2919" spans="1:5" x14ac:dyDescent="0.25">
      <c r="A2919" s="86" t="s">
        <v>155</v>
      </c>
      <c r="B2919" s="87">
        <v>191</v>
      </c>
      <c r="C2919" s="87" t="s">
        <v>147</v>
      </c>
      <c r="D2919" s="87">
        <v>1.0633260200000001</v>
      </c>
      <c r="E2919" s="87">
        <v>4.0776090000000001E-2</v>
      </c>
    </row>
    <row r="2920" spans="1:5" x14ac:dyDescent="0.25">
      <c r="A2920" s="86" t="s">
        <v>161</v>
      </c>
      <c r="B2920" s="87">
        <v>192</v>
      </c>
      <c r="C2920" s="87" t="s">
        <v>150</v>
      </c>
      <c r="D2920" s="87">
        <v>3.8785569999999998E-2</v>
      </c>
      <c r="E2920" s="87">
        <v>7.3464639999999998E-2</v>
      </c>
    </row>
    <row r="2921" spans="1:5" x14ac:dyDescent="0.25">
      <c r="A2921" s="86" t="s">
        <v>161</v>
      </c>
      <c r="B2921" s="87">
        <v>192</v>
      </c>
      <c r="C2921" s="87" t="s">
        <v>144</v>
      </c>
      <c r="D2921" s="87">
        <v>5.1511439999999999E-2</v>
      </c>
      <c r="E2921" s="87">
        <v>8.5891579999999995E-2</v>
      </c>
    </row>
    <row r="2922" spans="1:5" x14ac:dyDescent="0.25">
      <c r="A2922" s="86" t="s">
        <v>161</v>
      </c>
      <c r="B2922" s="87">
        <v>192</v>
      </c>
      <c r="C2922" s="87" t="s">
        <v>155</v>
      </c>
      <c r="D2922" s="87">
        <v>6.7145389999999999E-2</v>
      </c>
      <c r="E2922" s="87">
        <v>3.46114E-2</v>
      </c>
    </row>
    <row r="2923" spans="1:5" x14ac:dyDescent="0.25">
      <c r="A2923" s="86" t="s">
        <v>161</v>
      </c>
      <c r="B2923" s="87">
        <v>192</v>
      </c>
      <c r="C2923" s="87" t="s">
        <v>160</v>
      </c>
      <c r="D2923" s="87">
        <v>9.6551120000000004E-2</v>
      </c>
      <c r="E2923" s="87">
        <v>5.4898019999999999E-2</v>
      </c>
    </row>
    <row r="2924" spans="1:5" x14ac:dyDescent="0.25">
      <c r="A2924" s="86" t="s">
        <v>161</v>
      </c>
      <c r="B2924" s="87">
        <v>192</v>
      </c>
      <c r="C2924" s="87" t="s">
        <v>152</v>
      </c>
      <c r="D2924" s="87">
        <v>9.8757510000000007E-2</v>
      </c>
      <c r="E2924" s="87">
        <v>3.8706980000000002E-2</v>
      </c>
    </row>
    <row r="2925" spans="1:5" x14ac:dyDescent="0.25">
      <c r="A2925" s="86" t="s">
        <v>161</v>
      </c>
      <c r="B2925" s="87">
        <v>192</v>
      </c>
      <c r="C2925" s="87" t="s">
        <v>153</v>
      </c>
      <c r="D2925" s="87">
        <v>0.10122043999999999</v>
      </c>
      <c r="E2925" s="87">
        <v>6.4694249999999995E-2</v>
      </c>
    </row>
    <row r="2926" spans="1:5" x14ac:dyDescent="0.25">
      <c r="A2926" s="86" t="s">
        <v>161</v>
      </c>
      <c r="B2926" s="87">
        <v>192</v>
      </c>
      <c r="C2926" s="87" t="s">
        <v>149</v>
      </c>
      <c r="D2926" s="87">
        <v>0.10300599000000001</v>
      </c>
      <c r="E2926" s="87">
        <v>4.664186E-2</v>
      </c>
    </row>
    <row r="2927" spans="1:5" x14ac:dyDescent="0.25">
      <c r="A2927" s="86" t="s">
        <v>161</v>
      </c>
      <c r="B2927" s="87">
        <v>192</v>
      </c>
      <c r="C2927" s="87" t="s">
        <v>147</v>
      </c>
      <c r="D2927" s="87">
        <v>0.12520417</v>
      </c>
      <c r="E2927" s="87">
        <v>4.8372789999999999E-2</v>
      </c>
    </row>
    <row r="2928" spans="1:5" x14ac:dyDescent="0.25">
      <c r="A2928" s="86" t="s">
        <v>161</v>
      </c>
      <c r="B2928" s="87">
        <v>192</v>
      </c>
      <c r="C2928" s="87" t="s">
        <v>9</v>
      </c>
      <c r="D2928" s="87">
        <v>0.12763962000000001</v>
      </c>
      <c r="E2928" s="87">
        <v>5.5977430000000002E-2</v>
      </c>
    </row>
    <row r="2929" spans="1:5" x14ac:dyDescent="0.25">
      <c r="A2929" s="86" t="s">
        <v>161</v>
      </c>
      <c r="B2929" s="87">
        <v>192</v>
      </c>
      <c r="C2929" s="87" t="s">
        <v>148</v>
      </c>
      <c r="D2929" s="87">
        <v>0.14697181000000001</v>
      </c>
      <c r="E2929" s="87">
        <v>8.4455139999999998E-2</v>
      </c>
    </row>
    <row r="2930" spans="1:5" x14ac:dyDescent="0.25">
      <c r="A2930" s="86" t="s">
        <v>161</v>
      </c>
      <c r="B2930" s="87">
        <v>192</v>
      </c>
      <c r="C2930" s="87" t="s">
        <v>157</v>
      </c>
      <c r="D2930" s="87">
        <v>0.16517566</v>
      </c>
      <c r="E2930" s="87">
        <v>7.3007559999999999E-2</v>
      </c>
    </row>
    <row r="2931" spans="1:5" x14ac:dyDescent="0.25">
      <c r="A2931" s="86" t="s">
        <v>161</v>
      </c>
      <c r="B2931" s="87">
        <v>192</v>
      </c>
      <c r="C2931" s="87" t="s">
        <v>143</v>
      </c>
      <c r="D2931" s="87">
        <v>0.1670209</v>
      </c>
      <c r="E2931" s="87">
        <v>6.3244720000000004E-2</v>
      </c>
    </row>
    <row r="2932" spans="1:5" x14ac:dyDescent="0.25">
      <c r="A2932" s="86" t="s">
        <v>161</v>
      </c>
      <c r="B2932" s="87">
        <v>192</v>
      </c>
      <c r="C2932" s="87" t="s">
        <v>154</v>
      </c>
      <c r="D2932" s="87">
        <v>0.18319136</v>
      </c>
      <c r="E2932" s="87">
        <v>0.10151484</v>
      </c>
    </row>
    <row r="2933" spans="1:5" x14ac:dyDescent="0.25">
      <c r="A2933" s="86" t="s">
        <v>160</v>
      </c>
      <c r="B2933" s="87">
        <v>193</v>
      </c>
      <c r="C2933" s="87" t="s">
        <v>149</v>
      </c>
      <c r="D2933" s="87">
        <v>3.6452239999999997E-2</v>
      </c>
      <c r="E2933" s="87">
        <v>4.3056450000000003E-2</v>
      </c>
    </row>
    <row r="2934" spans="1:5" x14ac:dyDescent="0.25">
      <c r="A2934" s="86" t="s">
        <v>160</v>
      </c>
      <c r="B2934" s="87">
        <v>193</v>
      </c>
      <c r="C2934" s="87" t="s">
        <v>151</v>
      </c>
      <c r="D2934" s="87">
        <v>7.0793040000000002E-2</v>
      </c>
      <c r="E2934" s="87">
        <v>7.8504489999999996E-2</v>
      </c>
    </row>
    <row r="2935" spans="1:5" x14ac:dyDescent="0.25">
      <c r="A2935" s="86" t="s">
        <v>160</v>
      </c>
      <c r="B2935" s="87">
        <v>193</v>
      </c>
      <c r="C2935" s="87" t="s">
        <v>152</v>
      </c>
      <c r="D2935" s="87">
        <v>7.2829489999999997E-2</v>
      </c>
      <c r="E2935" s="87">
        <v>4.1638979999999999E-2</v>
      </c>
    </row>
    <row r="2936" spans="1:5" x14ac:dyDescent="0.25">
      <c r="A2936" s="86" t="s">
        <v>160</v>
      </c>
      <c r="B2936" s="87">
        <v>193</v>
      </c>
      <c r="C2936" s="87" t="s">
        <v>153</v>
      </c>
      <c r="D2936" s="87">
        <v>8.1360699999999994E-2</v>
      </c>
      <c r="E2936" s="87">
        <v>3.7772960000000001E-2</v>
      </c>
    </row>
    <row r="2937" spans="1:5" x14ac:dyDescent="0.25">
      <c r="A2937" s="86" t="s">
        <v>160</v>
      </c>
      <c r="B2937" s="87">
        <v>193</v>
      </c>
      <c r="C2937" s="87" t="s">
        <v>146</v>
      </c>
      <c r="D2937" s="87">
        <v>8.3692879999999997E-2</v>
      </c>
      <c r="E2937" s="87">
        <v>5.1440340000000001E-2</v>
      </c>
    </row>
    <row r="2938" spans="1:5" x14ac:dyDescent="0.25">
      <c r="A2938" s="86" t="s">
        <v>160</v>
      </c>
      <c r="B2938" s="87">
        <v>193</v>
      </c>
      <c r="C2938" s="87" t="s">
        <v>147</v>
      </c>
      <c r="D2938" s="87">
        <v>9.1603870000000004E-2</v>
      </c>
      <c r="E2938" s="87">
        <v>4.7679109999999997E-2</v>
      </c>
    </row>
    <row r="2939" spans="1:5" x14ac:dyDescent="0.25">
      <c r="A2939" s="86" t="s">
        <v>160</v>
      </c>
      <c r="B2939" s="87">
        <v>193</v>
      </c>
      <c r="C2939" s="87" t="s">
        <v>159</v>
      </c>
      <c r="D2939" s="87">
        <v>9.2528449999999998E-2</v>
      </c>
      <c r="E2939" s="87">
        <v>8.8167770000000006E-2</v>
      </c>
    </row>
    <row r="2940" spans="1:5" x14ac:dyDescent="0.25">
      <c r="A2940" s="86" t="s">
        <v>160</v>
      </c>
      <c r="B2940" s="87">
        <v>193</v>
      </c>
      <c r="C2940" s="87" t="s">
        <v>144</v>
      </c>
      <c r="D2940" s="87">
        <v>0.10217525</v>
      </c>
      <c r="E2940" s="87">
        <v>5.3786779999999999E-2</v>
      </c>
    </row>
    <row r="2941" spans="1:5" x14ac:dyDescent="0.25">
      <c r="A2941" s="86" t="s">
        <v>160</v>
      </c>
      <c r="B2941" s="87">
        <v>193</v>
      </c>
      <c r="C2941" s="87" t="s">
        <v>145</v>
      </c>
      <c r="D2941" s="87">
        <v>0.10746691999999999</v>
      </c>
      <c r="E2941" s="87">
        <v>6.1418680000000003E-2</v>
      </c>
    </row>
    <row r="2942" spans="1:5" x14ac:dyDescent="0.25">
      <c r="A2942" s="86" t="s">
        <v>160</v>
      </c>
      <c r="B2942" s="87">
        <v>193</v>
      </c>
      <c r="C2942" s="87" t="s">
        <v>155</v>
      </c>
      <c r="D2942" s="87">
        <v>0.1098973</v>
      </c>
      <c r="E2942" s="87">
        <v>4.1461379999999999E-2</v>
      </c>
    </row>
    <row r="2943" spans="1:5" x14ac:dyDescent="0.25">
      <c r="A2943" s="86" t="s">
        <v>160</v>
      </c>
      <c r="B2943" s="87">
        <v>193</v>
      </c>
      <c r="C2943" s="87" t="s">
        <v>154</v>
      </c>
      <c r="D2943" s="87">
        <v>0.12293769</v>
      </c>
      <c r="E2943" s="87">
        <v>7.0144449999999997E-2</v>
      </c>
    </row>
    <row r="2944" spans="1:5" x14ac:dyDescent="0.25">
      <c r="A2944" s="86" t="s">
        <v>160</v>
      </c>
      <c r="B2944" s="87">
        <v>193</v>
      </c>
      <c r="C2944" s="87" t="s">
        <v>9</v>
      </c>
      <c r="D2944" s="87">
        <v>0.12942405000000001</v>
      </c>
      <c r="E2944" s="87">
        <v>0.10391313000000001</v>
      </c>
    </row>
    <row r="2945" spans="1:5" x14ac:dyDescent="0.25">
      <c r="A2945" s="86" t="s">
        <v>160</v>
      </c>
      <c r="B2945" s="87">
        <v>193</v>
      </c>
      <c r="C2945" s="87" t="s">
        <v>161</v>
      </c>
      <c r="D2945" s="87">
        <v>0.20614969999999999</v>
      </c>
      <c r="E2945" s="87">
        <v>0.11479617</v>
      </c>
    </row>
    <row r="2946" spans="1:5" x14ac:dyDescent="0.25">
      <c r="A2946" s="86" t="s">
        <v>160</v>
      </c>
      <c r="B2946" s="87">
        <v>193</v>
      </c>
      <c r="C2946" s="87" t="s">
        <v>156</v>
      </c>
      <c r="D2946" s="87">
        <v>0.40480389</v>
      </c>
      <c r="E2946" s="87">
        <v>7.7185329999999996E-2</v>
      </c>
    </row>
    <row r="2947" spans="1:5" x14ac:dyDescent="0.25">
      <c r="A2947" s="86" t="s">
        <v>160</v>
      </c>
      <c r="B2947" s="87">
        <v>193</v>
      </c>
      <c r="C2947" s="87" t="s">
        <v>157</v>
      </c>
      <c r="D2947" s="87">
        <v>0.51103825999999997</v>
      </c>
      <c r="E2947" s="87">
        <v>3.5907189999999999E-2</v>
      </c>
    </row>
    <row r="2948" spans="1:5" x14ac:dyDescent="0.25">
      <c r="A2948" s="86" t="s">
        <v>151</v>
      </c>
      <c r="B2948" s="87">
        <v>194</v>
      </c>
      <c r="C2948" s="87" t="s">
        <v>160</v>
      </c>
      <c r="D2948" s="87">
        <v>0.60277453999999997</v>
      </c>
      <c r="E2948" s="87">
        <v>3.2061359999999997E-2</v>
      </c>
    </row>
    <row r="2949" spans="1:5" x14ac:dyDescent="0.25">
      <c r="A2949" s="86" t="s">
        <v>151</v>
      </c>
      <c r="B2949" s="87">
        <v>194</v>
      </c>
      <c r="C2949" s="87" t="s">
        <v>144</v>
      </c>
      <c r="D2949" s="87">
        <v>0.75958349000000003</v>
      </c>
      <c r="E2949" s="87">
        <v>8.3220340000000004E-2</v>
      </c>
    </row>
    <row r="2950" spans="1:5" x14ac:dyDescent="0.25">
      <c r="A2950" s="86" t="s">
        <v>151</v>
      </c>
      <c r="B2950" s="87">
        <v>194</v>
      </c>
      <c r="C2950" s="87" t="s">
        <v>145</v>
      </c>
      <c r="D2950" s="87">
        <v>0.80104737999999998</v>
      </c>
      <c r="E2950" s="87">
        <v>5.4323400000000001E-2</v>
      </c>
    </row>
    <row r="2951" spans="1:5" x14ac:dyDescent="0.25">
      <c r="A2951" s="86" t="s">
        <v>151</v>
      </c>
      <c r="B2951" s="87">
        <v>194</v>
      </c>
      <c r="C2951" s="87" t="s">
        <v>157</v>
      </c>
      <c r="D2951" s="87">
        <v>0.83827618999999998</v>
      </c>
      <c r="E2951" s="87">
        <v>4.9436029999999999E-2</v>
      </c>
    </row>
    <row r="2952" spans="1:5" x14ac:dyDescent="0.25">
      <c r="A2952" s="86" t="s">
        <v>151</v>
      </c>
      <c r="B2952" s="87">
        <v>194</v>
      </c>
      <c r="C2952" s="87" t="s">
        <v>153</v>
      </c>
      <c r="D2952" s="87">
        <v>0.83967530999999995</v>
      </c>
      <c r="E2952" s="87">
        <v>3.88668E-2</v>
      </c>
    </row>
    <row r="2953" spans="1:5" x14ac:dyDescent="0.25">
      <c r="A2953" s="86" t="s">
        <v>151</v>
      </c>
      <c r="B2953" s="87">
        <v>194</v>
      </c>
      <c r="C2953" s="87" t="s">
        <v>146</v>
      </c>
      <c r="D2953" s="87">
        <v>0.89435220000000004</v>
      </c>
      <c r="E2953" s="87">
        <v>4.7846930000000003E-2</v>
      </c>
    </row>
    <row r="2954" spans="1:5" x14ac:dyDescent="0.25">
      <c r="A2954" s="86" t="s">
        <v>151</v>
      </c>
      <c r="B2954" s="87">
        <v>194</v>
      </c>
      <c r="C2954" s="87" t="s">
        <v>150</v>
      </c>
      <c r="D2954" s="87">
        <v>0.90950863000000004</v>
      </c>
      <c r="E2954" s="87">
        <v>6.102697E-2</v>
      </c>
    </row>
    <row r="2955" spans="1:5" x14ac:dyDescent="0.25">
      <c r="A2955" s="86" t="s">
        <v>151</v>
      </c>
      <c r="B2955" s="87">
        <v>194</v>
      </c>
      <c r="C2955" s="87" t="s">
        <v>158</v>
      </c>
      <c r="D2955" s="87">
        <v>0.96261611000000002</v>
      </c>
      <c r="E2955" s="87">
        <v>4.9380300000000002E-2</v>
      </c>
    </row>
    <row r="2956" spans="1:5" x14ac:dyDescent="0.25">
      <c r="A2956" s="86" t="s">
        <v>151</v>
      </c>
      <c r="B2956" s="87">
        <v>194</v>
      </c>
      <c r="C2956" s="87" t="s">
        <v>148</v>
      </c>
      <c r="D2956" s="87">
        <v>0.96288693000000003</v>
      </c>
      <c r="E2956" s="87">
        <v>5.0738190000000002E-2</v>
      </c>
    </row>
    <row r="2957" spans="1:5" x14ac:dyDescent="0.25">
      <c r="A2957" s="86" t="s">
        <v>151</v>
      </c>
      <c r="B2957" s="87">
        <v>194</v>
      </c>
      <c r="C2957" s="87" t="s">
        <v>152</v>
      </c>
      <c r="D2957" s="87">
        <v>0.98335002999999999</v>
      </c>
      <c r="E2957" s="87">
        <v>3.2328509999999998E-2</v>
      </c>
    </row>
    <row r="2958" spans="1:5" x14ac:dyDescent="0.25">
      <c r="A2958" s="86" t="s">
        <v>151</v>
      </c>
      <c r="B2958" s="87">
        <v>194</v>
      </c>
      <c r="C2958" s="87" t="s">
        <v>9</v>
      </c>
      <c r="D2958" s="87">
        <v>0.99067523999999996</v>
      </c>
      <c r="E2958" s="87">
        <v>3.9978630000000001E-2</v>
      </c>
    </row>
    <row r="2959" spans="1:5" x14ac:dyDescent="0.25">
      <c r="A2959" s="86" t="s">
        <v>151</v>
      </c>
      <c r="B2959" s="87">
        <v>194</v>
      </c>
      <c r="C2959" s="87" t="s">
        <v>159</v>
      </c>
      <c r="D2959" s="87">
        <v>1.00214834</v>
      </c>
      <c r="E2959" s="87">
        <v>9.6841460000000004E-2</v>
      </c>
    </row>
    <row r="2960" spans="1:5" x14ac:dyDescent="0.25">
      <c r="A2960" s="86" t="s">
        <v>151</v>
      </c>
      <c r="B2960" s="87">
        <v>194</v>
      </c>
      <c r="C2960" s="87" t="s">
        <v>156</v>
      </c>
      <c r="D2960" s="87">
        <v>1.0052466</v>
      </c>
      <c r="E2960" s="87">
        <v>6.0988889999999997E-2</v>
      </c>
    </row>
    <row r="2961" spans="1:5" x14ac:dyDescent="0.25">
      <c r="A2961" s="86" t="s">
        <v>151</v>
      </c>
      <c r="B2961" s="87">
        <v>194</v>
      </c>
      <c r="C2961" s="87" t="s">
        <v>147</v>
      </c>
      <c r="D2961" s="87">
        <v>1.0849259099999999</v>
      </c>
      <c r="E2961" s="87">
        <v>3.3035399999999999E-2</v>
      </c>
    </row>
    <row r="2962" spans="1:5" x14ac:dyDescent="0.25">
      <c r="A2962" s="86" t="s">
        <v>151</v>
      </c>
      <c r="B2962" s="87">
        <v>194</v>
      </c>
      <c r="C2962" s="87" t="s">
        <v>143</v>
      </c>
      <c r="D2962" s="87">
        <v>1.0896230499999999</v>
      </c>
      <c r="E2962" s="87">
        <v>5.599179E-2</v>
      </c>
    </row>
    <row r="2963" spans="1:5" x14ac:dyDescent="0.25">
      <c r="A2963" s="86" t="s">
        <v>151</v>
      </c>
      <c r="B2963" s="87">
        <v>194</v>
      </c>
      <c r="C2963" s="87" t="s">
        <v>155</v>
      </c>
      <c r="D2963" s="87">
        <v>1.0896630300000001</v>
      </c>
      <c r="E2963" s="87">
        <v>4.3474579999999999E-2</v>
      </c>
    </row>
    <row r="2964" spans="1:5" x14ac:dyDescent="0.25">
      <c r="A2964" s="86" t="s">
        <v>151</v>
      </c>
      <c r="B2964" s="87">
        <v>194</v>
      </c>
      <c r="C2964" s="87" t="s">
        <v>149</v>
      </c>
      <c r="D2964" s="87">
        <v>1.16215595</v>
      </c>
      <c r="E2964" s="87">
        <v>5.4491060000000001E-2</v>
      </c>
    </row>
    <row r="2965" spans="1:5" x14ac:dyDescent="0.25">
      <c r="A2965" s="86" t="s">
        <v>151</v>
      </c>
      <c r="B2965" s="87">
        <v>195</v>
      </c>
      <c r="C2965" s="87" t="s">
        <v>157</v>
      </c>
      <c r="D2965" s="87">
        <v>9.8822060000000003E-2</v>
      </c>
      <c r="E2965" s="87">
        <v>4.7736559999999997E-2</v>
      </c>
    </row>
    <row r="2966" spans="1:5" x14ac:dyDescent="0.25">
      <c r="A2966" s="86" t="s">
        <v>151</v>
      </c>
      <c r="B2966" s="87">
        <v>195</v>
      </c>
      <c r="C2966" s="87" t="s">
        <v>160</v>
      </c>
      <c r="D2966" s="87">
        <v>0.42349184000000001</v>
      </c>
      <c r="E2966" s="87">
        <v>4.3475760000000002E-2</v>
      </c>
    </row>
    <row r="2967" spans="1:5" x14ac:dyDescent="0.25">
      <c r="A2967" s="86" t="s">
        <v>151</v>
      </c>
      <c r="B2967" s="87">
        <v>195</v>
      </c>
      <c r="C2967" s="87" t="s">
        <v>159</v>
      </c>
      <c r="D2967" s="87">
        <v>0.58689826</v>
      </c>
      <c r="E2967" s="87">
        <v>5.709877E-2</v>
      </c>
    </row>
    <row r="2968" spans="1:5" x14ac:dyDescent="0.25">
      <c r="A2968" s="86" t="s">
        <v>151</v>
      </c>
      <c r="B2968" s="87">
        <v>195</v>
      </c>
      <c r="C2968" s="87" t="s">
        <v>148</v>
      </c>
      <c r="D2968" s="87">
        <v>0.75205886</v>
      </c>
      <c r="E2968" s="87">
        <v>5.1381339999999998E-2</v>
      </c>
    </row>
    <row r="2969" spans="1:5" x14ac:dyDescent="0.25">
      <c r="A2969" s="86" t="s">
        <v>151</v>
      </c>
      <c r="B2969" s="87">
        <v>195</v>
      </c>
      <c r="C2969" s="87" t="s">
        <v>152</v>
      </c>
      <c r="D2969" s="87">
        <v>0.77387185000000003</v>
      </c>
      <c r="E2969" s="87">
        <v>2.8708210000000001E-2</v>
      </c>
    </row>
    <row r="2970" spans="1:5" x14ac:dyDescent="0.25">
      <c r="A2970" s="86" t="s">
        <v>151</v>
      </c>
      <c r="B2970" s="87">
        <v>195</v>
      </c>
      <c r="C2970" s="87" t="s">
        <v>149</v>
      </c>
      <c r="D2970" s="87">
        <v>0.78699322000000005</v>
      </c>
      <c r="E2970" s="87">
        <v>2.969138E-2</v>
      </c>
    </row>
    <row r="2971" spans="1:5" x14ac:dyDescent="0.25">
      <c r="A2971" s="86" t="s">
        <v>151</v>
      </c>
      <c r="B2971" s="87">
        <v>195</v>
      </c>
      <c r="C2971" s="87" t="s">
        <v>143</v>
      </c>
      <c r="D2971" s="87">
        <v>0.83118239999999999</v>
      </c>
      <c r="E2971" s="87">
        <v>4.6828069999999999E-2</v>
      </c>
    </row>
    <row r="2972" spans="1:5" x14ac:dyDescent="0.25">
      <c r="A2972" s="86" t="s">
        <v>151</v>
      </c>
      <c r="B2972" s="87">
        <v>195</v>
      </c>
      <c r="C2972" s="87" t="s">
        <v>161</v>
      </c>
      <c r="D2972" s="87">
        <v>0.84257753000000002</v>
      </c>
      <c r="E2972" s="87">
        <v>5.6033380000000001E-2</v>
      </c>
    </row>
    <row r="2973" spans="1:5" x14ac:dyDescent="0.25">
      <c r="A2973" s="86" t="s">
        <v>151</v>
      </c>
      <c r="B2973" s="87">
        <v>195</v>
      </c>
      <c r="C2973" s="87" t="s">
        <v>158</v>
      </c>
      <c r="D2973" s="87">
        <v>0.86094208999999999</v>
      </c>
      <c r="E2973" s="87">
        <v>4.2573710000000001E-2</v>
      </c>
    </row>
    <row r="2974" spans="1:5" x14ac:dyDescent="0.25">
      <c r="A2974" s="86" t="s">
        <v>151</v>
      </c>
      <c r="B2974" s="87">
        <v>195</v>
      </c>
      <c r="C2974" s="87" t="s">
        <v>9</v>
      </c>
      <c r="D2974" s="87">
        <v>0.87360229</v>
      </c>
      <c r="E2974" s="87">
        <v>3.5628559999999997E-2</v>
      </c>
    </row>
    <row r="2975" spans="1:5" x14ac:dyDescent="0.25">
      <c r="A2975" s="86" t="s">
        <v>151</v>
      </c>
      <c r="B2975" s="87">
        <v>195</v>
      </c>
      <c r="C2975" s="87" t="s">
        <v>154</v>
      </c>
      <c r="D2975" s="87">
        <v>0.93249210999999999</v>
      </c>
      <c r="E2975" s="87">
        <v>4.0662049999999998E-2</v>
      </c>
    </row>
    <row r="2976" spans="1:5" x14ac:dyDescent="0.25">
      <c r="A2976" s="86" t="s">
        <v>151</v>
      </c>
      <c r="B2976" s="87">
        <v>195</v>
      </c>
      <c r="C2976" s="87" t="s">
        <v>156</v>
      </c>
      <c r="D2976" s="87">
        <v>0.95697856000000003</v>
      </c>
      <c r="E2976" s="87">
        <v>6.1559419999999997E-2</v>
      </c>
    </row>
    <row r="2977" spans="1:5" x14ac:dyDescent="0.25">
      <c r="A2977" s="86" t="s">
        <v>151</v>
      </c>
      <c r="B2977" s="87">
        <v>195</v>
      </c>
      <c r="C2977" s="87" t="s">
        <v>146</v>
      </c>
      <c r="D2977" s="87">
        <v>0.97341962000000004</v>
      </c>
      <c r="E2977" s="87">
        <v>5.2568829999999997E-2</v>
      </c>
    </row>
    <row r="2978" spans="1:5" x14ac:dyDescent="0.25">
      <c r="A2978" s="86" t="s">
        <v>151</v>
      </c>
      <c r="B2978" s="87">
        <v>195</v>
      </c>
      <c r="C2978" s="87" t="s">
        <v>150</v>
      </c>
      <c r="D2978" s="87">
        <v>0.98964810999999997</v>
      </c>
      <c r="E2978" s="87">
        <v>4.1346170000000002E-2</v>
      </c>
    </row>
    <row r="2979" spans="1:5" x14ac:dyDescent="0.25">
      <c r="A2979" s="86" t="s">
        <v>151</v>
      </c>
      <c r="B2979" s="87">
        <v>195</v>
      </c>
      <c r="C2979" s="87" t="s">
        <v>144</v>
      </c>
      <c r="D2979" s="87">
        <v>0.99140561000000005</v>
      </c>
      <c r="E2979" s="87">
        <v>4.8417700000000001E-2</v>
      </c>
    </row>
    <row r="2980" spans="1:5" x14ac:dyDescent="0.25">
      <c r="A2980" s="86" t="s">
        <v>151</v>
      </c>
      <c r="B2980" s="87">
        <v>195</v>
      </c>
      <c r="C2980" s="87" t="s">
        <v>147</v>
      </c>
      <c r="D2980" s="87">
        <v>0.99501737999999995</v>
      </c>
      <c r="E2980" s="87">
        <v>2.6508819999999999E-2</v>
      </c>
    </row>
    <row r="2981" spans="1:5" x14ac:dyDescent="0.25">
      <c r="A2981" s="86" t="s">
        <v>151</v>
      </c>
      <c r="B2981" s="87">
        <v>195</v>
      </c>
      <c r="C2981" s="87" t="s">
        <v>155</v>
      </c>
      <c r="D2981" s="87">
        <v>1.00153498</v>
      </c>
      <c r="E2981" s="87">
        <v>4.2797500000000002E-2</v>
      </c>
    </row>
    <row r="2982" spans="1:5" x14ac:dyDescent="0.25">
      <c r="A2982" s="86" t="s">
        <v>151</v>
      </c>
      <c r="B2982" s="87">
        <v>195</v>
      </c>
      <c r="C2982" s="87" t="s">
        <v>153</v>
      </c>
      <c r="D2982" s="87">
        <v>1.02599767</v>
      </c>
      <c r="E2982" s="87">
        <v>2.9665520000000001E-2</v>
      </c>
    </row>
    <row r="2983" spans="1:5" x14ac:dyDescent="0.25">
      <c r="A2983" s="86" t="s">
        <v>151</v>
      </c>
      <c r="B2983" s="87">
        <v>195</v>
      </c>
      <c r="C2983" s="87" t="s">
        <v>145</v>
      </c>
      <c r="D2983" s="87">
        <v>1.0726135699999999</v>
      </c>
      <c r="E2983" s="87">
        <v>4.6795179999999999E-2</v>
      </c>
    </row>
    <row r="2984" spans="1:5" x14ac:dyDescent="0.25">
      <c r="A2984" s="86" t="s">
        <v>151</v>
      </c>
      <c r="B2984" s="87">
        <v>196</v>
      </c>
      <c r="C2984" s="87" t="s">
        <v>160</v>
      </c>
      <c r="D2984" s="87">
        <v>0.25969737999999998</v>
      </c>
      <c r="E2984" s="87">
        <v>5.7806150000000001E-2</v>
      </c>
    </row>
    <row r="2985" spans="1:5" x14ac:dyDescent="0.25">
      <c r="A2985" s="86" t="s">
        <v>151</v>
      </c>
      <c r="B2985" s="87">
        <v>196</v>
      </c>
      <c r="C2985" s="87" t="s">
        <v>146</v>
      </c>
      <c r="D2985" s="87">
        <v>0.35772372000000002</v>
      </c>
      <c r="E2985" s="87">
        <v>9.7618159999999995E-2</v>
      </c>
    </row>
    <row r="2986" spans="1:5" x14ac:dyDescent="0.25">
      <c r="A2986" s="86" t="s">
        <v>151</v>
      </c>
      <c r="B2986" s="87">
        <v>196</v>
      </c>
      <c r="C2986" s="87" t="s">
        <v>144</v>
      </c>
      <c r="D2986" s="87">
        <v>0.42219656</v>
      </c>
      <c r="E2986" s="87">
        <v>4.7077300000000002E-2</v>
      </c>
    </row>
    <row r="2987" spans="1:5" x14ac:dyDescent="0.25">
      <c r="A2987" s="86" t="s">
        <v>151</v>
      </c>
      <c r="B2987" s="87">
        <v>196</v>
      </c>
      <c r="C2987" s="87" t="s">
        <v>159</v>
      </c>
      <c r="D2987" s="87">
        <v>0.43504018</v>
      </c>
      <c r="E2987" s="87">
        <v>5.0474409999999997E-2</v>
      </c>
    </row>
    <row r="2988" spans="1:5" x14ac:dyDescent="0.25">
      <c r="A2988" s="86" t="s">
        <v>151</v>
      </c>
      <c r="B2988" s="87">
        <v>196</v>
      </c>
      <c r="C2988" s="87" t="s">
        <v>9</v>
      </c>
      <c r="D2988" s="87">
        <v>0.50528187999999996</v>
      </c>
      <c r="E2988" s="87">
        <v>8.8703249999999997E-2</v>
      </c>
    </row>
    <row r="2989" spans="1:5" x14ac:dyDescent="0.25">
      <c r="A2989" s="86" t="s">
        <v>151</v>
      </c>
      <c r="B2989" s="87">
        <v>196</v>
      </c>
      <c r="C2989" s="87" t="s">
        <v>157</v>
      </c>
      <c r="D2989" s="87">
        <v>0.58425952000000003</v>
      </c>
      <c r="E2989" s="87">
        <v>5.0252570000000003E-2</v>
      </c>
    </row>
    <row r="2990" spans="1:5" x14ac:dyDescent="0.25">
      <c r="A2990" s="86" t="s">
        <v>151</v>
      </c>
      <c r="B2990" s="87">
        <v>196</v>
      </c>
      <c r="C2990" s="87" t="s">
        <v>145</v>
      </c>
      <c r="D2990" s="87">
        <v>0.61929407999999997</v>
      </c>
      <c r="E2990" s="87">
        <v>4.9559020000000002E-2</v>
      </c>
    </row>
    <row r="2991" spans="1:5" x14ac:dyDescent="0.25">
      <c r="A2991" s="86" t="s">
        <v>151</v>
      </c>
      <c r="B2991" s="87">
        <v>196</v>
      </c>
      <c r="C2991" s="87" t="s">
        <v>161</v>
      </c>
      <c r="D2991" s="87">
        <v>0.69613718999999996</v>
      </c>
      <c r="E2991" s="87">
        <v>5.4983089999999998E-2</v>
      </c>
    </row>
    <row r="2992" spans="1:5" x14ac:dyDescent="0.25">
      <c r="A2992" s="86" t="s">
        <v>151</v>
      </c>
      <c r="B2992" s="87">
        <v>196</v>
      </c>
      <c r="C2992" s="87" t="s">
        <v>150</v>
      </c>
      <c r="D2992" s="87">
        <v>0.71803735000000002</v>
      </c>
      <c r="E2992" s="87">
        <v>4.9549000000000003E-2</v>
      </c>
    </row>
    <row r="2993" spans="1:5" x14ac:dyDescent="0.25">
      <c r="A2993" s="86" t="s">
        <v>151</v>
      </c>
      <c r="B2993" s="87">
        <v>196</v>
      </c>
      <c r="C2993" s="87" t="s">
        <v>152</v>
      </c>
      <c r="D2993" s="87">
        <v>0.74956498999999999</v>
      </c>
      <c r="E2993" s="87">
        <v>3.2533399999999997E-2</v>
      </c>
    </row>
    <row r="2994" spans="1:5" x14ac:dyDescent="0.25">
      <c r="A2994" s="86" t="s">
        <v>151</v>
      </c>
      <c r="B2994" s="87">
        <v>196</v>
      </c>
      <c r="C2994" s="87" t="s">
        <v>158</v>
      </c>
      <c r="D2994" s="87">
        <v>0.78257370999999998</v>
      </c>
      <c r="E2994" s="87">
        <v>5.1080559999999997E-2</v>
      </c>
    </row>
    <row r="2995" spans="1:5" x14ac:dyDescent="0.25">
      <c r="A2995" s="86" t="s">
        <v>151</v>
      </c>
      <c r="B2995" s="87">
        <v>196</v>
      </c>
      <c r="C2995" s="87" t="s">
        <v>153</v>
      </c>
      <c r="D2995" s="87">
        <v>0.85578913000000001</v>
      </c>
      <c r="E2995" s="87">
        <v>3.6090909999999997E-2</v>
      </c>
    </row>
    <row r="2996" spans="1:5" x14ac:dyDescent="0.25">
      <c r="A2996" s="86" t="s">
        <v>151</v>
      </c>
      <c r="B2996" s="87">
        <v>196</v>
      </c>
      <c r="C2996" s="87" t="s">
        <v>154</v>
      </c>
      <c r="D2996" s="87">
        <v>0.89636353999999996</v>
      </c>
      <c r="E2996" s="87">
        <v>4.765262E-2</v>
      </c>
    </row>
    <row r="2997" spans="1:5" x14ac:dyDescent="0.25">
      <c r="A2997" s="86" t="s">
        <v>151</v>
      </c>
      <c r="B2997" s="87">
        <v>196</v>
      </c>
      <c r="C2997" s="87" t="s">
        <v>147</v>
      </c>
      <c r="D2997" s="87">
        <v>0.90686889000000004</v>
      </c>
      <c r="E2997" s="87">
        <v>3.143282E-2</v>
      </c>
    </row>
    <row r="2998" spans="1:5" x14ac:dyDescent="0.25">
      <c r="A2998" s="86" t="s">
        <v>151</v>
      </c>
      <c r="B2998" s="87">
        <v>196</v>
      </c>
      <c r="C2998" s="87" t="s">
        <v>143</v>
      </c>
      <c r="D2998" s="87">
        <v>0.95351615000000001</v>
      </c>
      <c r="E2998" s="87">
        <v>8.3944000000000005E-2</v>
      </c>
    </row>
    <row r="2999" spans="1:5" x14ac:dyDescent="0.25">
      <c r="A2999" s="86" t="s">
        <v>151</v>
      </c>
      <c r="B2999" s="87">
        <v>196</v>
      </c>
      <c r="C2999" s="87" t="s">
        <v>155</v>
      </c>
      <c r="D2999" s="87">
        <v>1.1744000000000001</v>
      </c>
      <c r="E2999" s="87">
        <v>8.5537619999999995E-2</v>
      </c>
    </row>
    <row r="3000" spans="1:5" x14ac:dyDescent="0.25">
      <c r="A3000" s="86" t="s">
        <v>155</v>
      </c>
      <c r="B3000" s="87">
        <v>197</v>
      </c>
      <c r="C3000" s="87" t="s">
        <v>157</v>
      </c>
      <c r="D3000" s="87">
        <v>5.6913949999999998E-2</v>
      </c>
      <c r="E3000" s="87">
        <v>3.6580429999999997E-2</v>
      </c>
    </row>
    <row r="3001" spans="1:5" x14ac:dyDescent="0.25">
      <c r="A3001" s="86" t="s">
        <v>155</v>
      </c>
      <c r="B3001" s="87">
        <v>197</v>
      </c>
      <c r="C3001" s="87" t="s">
        <v>160</v>
      </c>
      <c r="D3001" s="87">
        <v>0.15188815999999999</v>
      </c>
      <c r="E3001" s="87">
        <v>5.9301970000000002E-2</v>
      </c>
    </row>
    <row r="3002" spans="1:5" x14ac:dyDescent="0.25">
      <c r="A3002" s="86" t="s">
        <v>155</v>
      </c>
      <c r="B3002" s="87">
        <v>197</v>
      </c>
      <c r="C3002" s="87" t="s">
        <v>159</v>
      </c>
      <c r="D3002" s="87">
        <v>0.57159998999999995</v>
      </c>
      <c r="E3002" s="87">
        <v>4.0609369999999999E-2</v>
      </c>
    </row>
    <row r="3003" spans="1:5" x14ac:dyDescent="0.25">
      <c r="A3003" s="86" t="s">
        <v>155</v>
      </c>
      <c r="B3003" s="87">
        <v>197</v>
      </c>
      <c r="C3003" s="87" t="s">
        <v>9</v>
      </c>
      <c r="D3003" s="87">
        <v>0.80213798999999997</v>
      </c>
      <c r="E3003" s="87">
        <v>4.0196259999999998E-2</v>
      </c>
    </row>
    <row r="3004" spans="1:5" x14ac:dyDescent="0.25">
      <c r="A3004" s="86" t="s">
        <v>155</v>
      </c>
      <c r="B3004" s="87">
        <v>197</v>
      </c>
      <c r="C3004" s="87" t="s">
        <v>158</v>
      </c>
      <c r="D3004" s="87">
        <v>0.80645040999999995</v>
      </c>
      <c r="E3004" s="87">
        <v>4.460691E-2</v>
      </c>
    </row>
    <row r="3005" spans="1:5" x14ac:dyDescent="0.25">
      <c r="A3005" s="86" t="s">
        <v>155</v>
      </c>
      <c r="B3005" s="87">
        <v>197</v>
      </c>
      <c r="C3005" s="87" t="s">
        <v>144</v>
      </c>
      <c r="D3005" s="87">
        <v>0.87809108000000002</v>
      </c>
      <c r="E3005" s="87">
        <v>4.0672029999999998E-2</v>
      </c>
    </row>
    <row r="3006" spans="1:5" x14ac:dyDescent="0.25">
      <c r="A3006" s="86" t="s">
        <v>155</v>
      </c>
      <c r="B3006" s="87">
        <v>197</v>
      </c>
      <c r="C3006" s="87" t="s">
        <v>147</v>
      </c>
      <c r="D3006" s="87">
        <v>0.92424154000000003</v>
      </c>
      <c r="E3006" s="87">
        <v>3.2531820000000003E-2</v>
      </c>
    </row>
    <row r="3007" spans="1:5" x14ac:dyDescent="0.25">
      <c r="A3007" s="86" t="s">
        <v>155</v>
      </c>
      <c r="B3007" s="87">
        <v>197</v>
      </c>
      <c r="C3007" s="87" t="s">
        <v>153</v>
      </c>
      <c r="D3007" s="87">
        <v>0.98172457000000002</v>
      </c>
      <c r="E3007" s="87">
        <v>3.1266339999999997E-2</v>
      </c>
    </row>
    <row r="3008" spans="1:5" x14ac:dyDescent="0.25">
      <c r="A3008" s="86" t="s">
        <v>155</v>
      </c>
      <c r="B3008" s="87">
        <v>197</v>
      </c>
      <c r="C3008" s="87" t="s">
        <v>145</v>
      </c>
      <c r="D3008" s="87">
        <v>0.98616824000000003</v>
      </c>
      <c r="E3008" s="87">
        <v>3.8239250000000002E-2</v>
      </c>
    </row>
    <row r="3009" spans="1:5" x14ac:dyDescent="0.25">
      <c r="A3009" s="86" t="s">
        <v>155</v>
      </c>
      <c r="B3009" s="87">
        <v>197</v>
      </c>
      <c r="C3009" s="87" t="s">
        <v>143</v>
      </c>
      <c r="D3009" s="87">
        <v>0.99591647000000005</v>
      </c>
      <c r="E3009" s="87">
        <v>6.5062159999999994E-2</v>
      </c>
    </row>
    <row r="3010" spans="1:5" x14ac:dyDescent="0.25">
      <c r="A3010" s="86" t="s">
        <v>155</v>
      </c>
      <c r="B3010" s="87">
        <v>197</v>
      </c>
      <c r="C3010" s="87" t="s">
        <v>152</v>
      </c>
      <c r="D3010" s="87">
        <v>0.99866708999999998</v>
      </c>
      <c r="E3010" s="87">
        <v>3.3982239999999997E-2</v>
      </c>
    </row>
    <row r="3011" spans="1:5" x14ac:dyDescent="0.25">
      <c r="A3011" s="86" t="s">
        <v>155</v>
      </c>
      <c r="B3011" s="87">
        <v>197</v>
      </c>
      <c r="C3011" s="87" t="s">
        <v>151</v>
      </c>
      <c r="D3011" s="87">
        <v>1.0285087399999999</v>
      </c>
      <c r="E3011" s="87">
        <v>6.1156120000000001E-2</v>
      </c>
    </row>
    <row r="3012" spans="1:5" x14ac:dyDescent="0.25">
      <c r="A3012" s="86" t="s">
        <v>155</v>
      </c>
      <c r="B3012" s="87">
        <v>197</v>
      </c>
      <c r="C3012" s="87" t="s">
        <v>156</v>
      </c>
      <c r="D3012" s="87">
        <v>1.0317211399999999</v>
      </c>
      <c r="E3012" s="87">
        <v>4.8389540000000002E-2</v>
      </c>
    </row>
    <row r="3013" spans="1:5" x14ac:dyDescent="0.25">
      <c r="A3013" s="86" t="s">
        <v>155</v>
      </c>
      <c r="B3013" s="87">
        <v>197</v>
      </c>
      <c r="C3013" s="87" t="s">
        <v>150</v>
      </c>
      <c r="D3013" s="87">
        <v>1.0364860600000001</v>
      </c>
      <c r="E3013" s="87">
        <v>4.3886099999999997E-2</v>
      </c>
    </row>
    <row r="3014" spans="1:5" x14ac:dyDescent="0.25">
      <c r="A3014" s="86" t="s">
        <v>155</v>
      </c>
      <c r="B3014" s="87">
        <v>197</v>
      </c>
      <c r="C3014" s="87" t="s">
        <v>149</v>
      </c>
      <c r="D3014" s="87">
        <v>1.0434150600000001</v>
      </c>
      <c r="E3014" s="87">
        <v>3.0646449999999999E-2</v>
      </c>
    </row>
    <row r="3015" spans="1:5" x14ac:dyDescent="0.25">
      <c r="A3015" s="86" t="s">
        <v>155</v>
      </c>
      <c r="B3015" s="87">
        <v>197</v>
      </c>
      <c r="C3015" s="87" t="s">
        <v>146</v>
      </c>
      <c r="D3015" s="87">
        <v>1.04497219</v>
      </c>
      <c r="E3015" s="87">
        <v>4.4509479999999997E-2</v>
      </c>
    </row>
    <row r="3016" spans="1:5" x14ac:dyDescent="0.25">
      <c r="A3016" s="86" t="s">
        <v>155</v>
      </c>
      <c r="B3016" s="87">
        <v>197</v>
      </c>
      <c r="C3016" s="87" t="s">
        <v>161</v>
      </c>
      <c r="D3016" s="87">
        <v>1.04638922</v>
      </c>
      <c r="E3016" s="87">
        <v>5.8539720000000003E-2</v>
      </c>
    </row>
    <row r="3017" spans="1:5" x14ac:dyDescent="0.25">
      <c r="A3017" s="86" t="s">
        <v>155</v>
      </c>
      <c r="B3017" s="87">
        <v>197</v>
      </c>
      <c r="C3017" s="87" t="s">
        <v>154</v>
      </c>
      <c r="D3017" s="87">
        <v>1.0690027099999999</v>
      </c>
      <c r="E3017" s="87">
        <v>5.0417879999999998E-2</v>
      </c>
    </row>
    <row r="3018" spans="1:5" x14ac:dyDescent="0.25">
      <c r="A3018" s="86" t="s">
        <v>155</v>
      </c>
      <c r="B3018" s="87">
        <v>197</v>
      </c>
      <c r="C3018" s="87" t="s">
        <v>148</v>
      </c>
      <c r="D3018" s="87">
        <v>1.1083597999999999</v>
      </c>
      <c r="E3018" s="87">
        <v>5.2992060000000001E-2</v>
      </c>
    </row>
    <row r="3019" spans="1:5" x14ac:dyDescent="0.25">
      <c r="A3019" s="86" t="s">
        <v>155</v>
      </c>
      <c r="B3019" s="87">
        <v>198</v>
      </c>
      <c r="C3019" s="87" t="s">
        <v>157</v>
      </c>
      <c r="D3019" s="87">
        <v>0.12707389999999999</v>
      </c>
      <c r="E3019" s="87">
        <v>5.8629050000000002E-2</v>
      </c>
    </row>
    <row r="3020" spans="1:5" x14ac:dyDescent="0.25">
      <c r="A3020" s="86" t="s">
        <v>155</v>
      </c>
      <c r="B3020" s="87">
        <v>198</v>
      </c>
      <c r="C3020" s="87" t="s">
        <v>144</v>
      </c>
      <c r="D3020" s="87">
        <v>0.2009726</v>
      </c>
      <c r="E3020" s="87">
        <v>5.9597049999999999E-2</v>
      </c>
    </row>
    <row r="3021" spans="1:5" x14ac:dyDescent="0.25">
      <c r="A3021" s="86" t="s">
        <v>155</v>
      </c>
      <c r="B3021" s="87">
        <v>198</v>
      </c>
      <c r="C3021" s="87" t="s">
        <v>160</v>
      </c>
      <c r="D3021" s="87">
        <v>0.21201431000000001</v>
      </c>
      <c r="E3021" s="87">
        <v>5.6987309999999999E-2</v>
      </c>
    </row>
    <row r="3022" spans="1:5" x14ac:dyDescent="0.25">
      <c r="A3022" s="86" t="s">
        <v>155</v>
      </c>
      <c r="B3022" s="87">
        <v>198</v>
      </c>
      <c r="C3022" s="87" t="s">
        <v>159</v>
      </c>
      <c r="D3022" s="87">
        <v>0.2644338</v>
      </c>
      <c r="E3022" s="87">
        <v>7.5014719999999993E-2</v>
      </c>
    </row>
    <row r="3023" spans="1:5" x14ac:dyDescent="0.25">
      <c r="A3023" s="86" t="s">
        <v>155</v>
      </c>
      <c r="B3023" s="87">
        <v>198</v>
      </c>
      <c r="C3023" s="87" t="s">
        <v>150</v>
      </c>
      <c r="D3023" s="87">
        <v>0.40330408000000001</v>
      </c>
      <c r="E3023" s="87">
        <v>6.552028E-2</v>
      </c>
    </row>
    <row r="3024" spans="1:5" x14ac:dyDescent="0.25">
      <c r="A3024" s="86" t="s">
        <v>155</v>
      </c>
      <c r="B3024" s="87">
        <v>198</v>
      </c>
      <c r="C3024" s="87" t="s">
        <v>158</v>
      </c>
      <c r="D3024" s="87">
        <v>0.42839271000000001</v>
      </c>
      <c r="E3024" s="87">
        <v>7.3642189999999996E-2</v>
      </c>
    </row>
    <row r="3025" spans="1:5" x14ac:dyDescent="0.25">
      <c r="A3025" s="86" t="s">
        <v>155</v>
      </c>
      <c r="B3025" s="87">
        <v>198</v>
      </c>
      <c r="C3025" s="87" t="s">
        <v>152</v>
      </c>
      <c r="D3025" s="87">
        <v>0.54716498000000002</v>
      </c>
      <c r="E3025" s="87">
        <v>2.8867919999999998E-2</v>
      </c>
    </row>
    <row r="3026" spans="1:5" x14ac:dyDescent="0.25">
      <c r="A3026" s="86" t="s">
        <v>155</v>
      </c>
      <c r="B3026" s="87">
        <v>198</v>
      </c>
      <c r="C3026" s="87" t="s">
        <v>145</v>
      </c>
      <c r="D3026" s="87">
        <v>0.55709156000000004</v>
      </c>
      <c r="E3026" s="87">
        <v>5.181144E-2</v>
      </c>
    </row>
    <row r="3027" spans="1:5" x14ac:dyDescent="0.25">
      <c r="A3027" s="86" t="s">
        <v>155</v>
      </c>
      <c r="B3027" s="87">
        <v>198</v>
      </c>
      <c r="C3027" s="87" t="s">
        <v>156</v>
      </c>
      <c r="D3027" s="87">
        <v>0.56879900000000005</v>
      </c>
      <c r="E3027" s="87">
        <v>5.3099300000000002E-2</v>
      </c>
    </row>
    <row r="3028" spans="1:5" x14ac:dyDescent="0.25">
      <c r="A3028" s="86" t="s">
        <v>155</v>
      </c>
      <c r="B3028" s="87">
        <v>198</v>
      </c>
      <c r="C3028" s="87" t="s">
        <v>153</v>
      </c>
      <c r="D3028" s="87">
        <v>0.59331201</v>
      </c>
      <c r="E3028" s="87">
        <v>3.5059859999999998E-2</v>
      </c>
    </row>
    <row r="3029" spans="1:5" x14ac:dyDescent="0.25">
      <c r="A3029" s="86" t="s">
        <v>155</v>
      </c>
      <c r="B3029" s="87">
        <v>198</v>
      </c>
      <c r="C3029" s="87" t="s">
        <v>9</v>
      </c>
      <c r="D3029" s="87">
        <v>0.65244471999999998</v>
      </c>
      <c r="E3029" s="87">
        <v>9.2537010000000003E-2</v>
      </c>
    </row>
    <row r="3030" spans="1:5" x14ac:dyDescent="0.25">
      <c r="A3030" s="86" t="s">
        <v>155</v>
      </c>
      <c r="B3030" s="87">
        <v>198</v>
      </c>
      <c r="C3030" s="87" t="s">
        <v>147</v>
      </c>
      <c r="D3030" s="87">
        <v>0.70844057000000005</v>
      </c>
      <c r="E3030" s="87">
        <v>3.660062E-2</v>
      </c>
    </row>
    <row r="3031" spans="1:5" x14ac:dyDescent="0.25">
      <c r="A3031" s="86" t="s">
        <v>155</v>
      </c>
      <c r="B3031" s="87">
        <v>198</v>
      </c>
      <c r="C3031" s="87" t="s">
        <v>154</v>
      </c>
      <c r="D3031" s="87">
        <v>0.77363017000000001</v>
      </c>
      <c r="E3031" s="87">
        <v>5.1241549999999997E-2</v>
      </c>
    </row>
    <row r="3032" spans="1:5" x14ac:dyDescent="0.25">
      <c r="A3032" s="86" t="s">
        <v>155</v>
      </c>
      <c r="B3032" s="87">
        <v>198</v>
      </c>
      <c r="C3032" s="87" t="s">
        <v>146</v>
      </c>
      <c r="D3032" s="87">
        <v>0.86991397999999998</v>
      </c>
      <c r="E3032" s="87">
        <v>4.3959070000000003E-2</v>
      </c>
    </row>
    <row r="3033" spans="1:5" x14ac:dyDescent="0.25">
      <c r="A3033" s="86" t="s">
        <v>155</v>
      </c>
      <c r="B3033" s="87">
        <v>198</v>
      </c>
      <c r="C3033" s="87" t="s">
        <v>149</v>
      </c>
      <c r="D3033" s="87">
        <v>0.92741744000000004</v>
      </c>
      <c r="E3033" s="87">
        <v>7.1499930000000003E-2</v>
      </c>
    </row>
    <row r="3034" spans="1:5" x14ac:dyDescent="0.25">
      <c r="A3034" s="86" t="s">
        <v>155</v>
      </c>
      <c r="B3034" s="87">
        <v>198</v>
      </c>
      <c r="C3034" s="87" t="s">
        <v>161</v>
      </c>
      <c r="D3034" s="87">
        <v>0.93047334999999998</v>
      </c>
      <c r="E3034" s="87">
        <v>5.6624519999999998E-2</v>
      </c>
    </row>
    <row r="3035" spans="1:5" x14ac:dyDescent="0.25">
      <c r="A3035" s="86" t="s">
        <v>155</v>
      </c>
      <c r="B3035" s="87">
        <v>198</v>
      </c>
      <c r="C3035" s="87" t="s">
        <v>148</v>
      </c>
      <c r="D3035" s="87">
        <v>0.94537072</v>
      </c>
      <c r="E3035" s="87">
        <v>4.8640269999999999E-2</v>
      </c>
    </row>
    <row r="3036" spans="1:5" x14ac:dyDescent="0.25">
      <c r="A3036" s="86" t="s">
        <v>152</v>
      </c>
      <c r="B3036" s="87">
        <v>199</v>
      </c>
      <c r="C3036" s="87" t="s">
        <v>157</v>
      </c>
      <c r="D3036" s="87">
        <v>6.6046880000000002E-2</v>
      </c>
      <c r="E3036" s="87">
        <v>5.6499050000000002E-2</v>
      </c>
    </row>
    <row r="3037" spans="1:5" x14ac:dyDescent="0.25">
      <c r="A3037" s="86" t="s">
        <v>152</v>
      </c>
      <c r="B3037" s="87">
        <v>199</v>
      </c>
      <c r="C3037" s="87" t="s">
        <v>160</v>
      </c>
      <c r="D3037" s="87">
        <v>0.10574478</v>
      </c>
      <c r="E3037" s="87">
        <v>5.6415859999999998E-2</v>
      </c>
    </row>
    <row r="3038" spans="1:5" x14ac:dyDescent="0.25">
      <c r="A3038" s="86" t="s">
        <v>152</v>
      </c>
      <c r="B3038" s="87">
        <v>199</v>
      </c>
      <c r="C3038" s="87" t="s">
        <v>153</v>
      </c>
      <c r="D3038" s="87">
        <v>0.47834754000000002</v>
      </c>
      <c r="E3038" s="87">
        <v>4.3057329999999998E-2</v>
      </c>
    </row>
    <row r="3039" spans="1:5" x14ac:dyDescent="0.25">
      <c r="A3039" s="86" t="s">
        <v>152</v>
      </c>
      <c r="B3039" s="87">
        <v>199</v>
      </c>
      <c r="C3039" s="87" t="s">
        <v>158</v>
      </c>
      <c r="D3039" s="87">
        <v>0.51201357000000003</v>
      </c>
      <c r="E3039" s="87">
        <v>4.3649010000000002E-2</v>
      </c>
    </row>
    <row r="3040" spans="1:5" x14ac:dyDescent="0.25">
      <c r="A3040" s="86" t="s">
        <v>152</v>
      </c>
      <c r="B3040" s="87">
        <v>199</v>
      </c>
      <c r="C3040" s="87" t="s">
        <v>143</v>
      </c>
      <c r="D3040" s="87">
        <v>0.66552442999999994</v>
      </c>
      <c r="E3040" s="87">
        <v>4.6686999999999999E-2</v>
      </c>
    </row>
    <row r="3041" spans="1:5" x14ac:dyDescent="0.25">
      <c r="A3041" s="86" t="s">
        <v>152</v>
      </c>
      <c r="B3041" s="87">
        <v>199</v>
      </c>
      <c r="C3041" s="87" t="s">
        <v>148</v>
      </c>
      <c r="D3041" s="87">
        <v>0.77182430000000002</v>
      </c>
      <c r="E3041" s="87">
        <v>4.6778109999999998E-2</v>
      </c>
    </row>
    <row r="3042" spans="1:5" x14ac:dyDescent="0.25">
      <c r="A3042" s="86" t="s">
        <v>152</v>
      </c>
      <c r="B3042" s="87">
        <v>199</v>
      </c>
      <c r="C3042" s="87" t="s">
        <v>9</v>
      </c>
      <c r="D3042" s="87">
        <v>0.78638728000000002</v>
      </c>
      <c r="E3042" s="87">
        <v>7.1900759999999994E-2</v>
      </c>
    </row>
    <row r="3043" spans="1:5" x14ac:dyDescent="0.25">
      <c r="A3043" s="86" t="s">
        <v>152</v>
      </c>
      <c r="B3043" s="87">
        <v>199</v>
      </c>
      <c r="C3043" s="87" t="s">
        <v>159</v>
      </c>
      <c r="D3043" s="87">
        <v>0.79335255000000005</v>
      </c>
      <c r="E3043" s="87">
        <v>5.7510659999999998E-2</v>
      </c>
    </row>
    <row r="3044" spans="1:5" x14ac:dyDescent="0.25">
      <c r="A3044" s="86" t="s">
        <v>152</v>
      </c>
      <c r="B3044" s="87">
        <v>199</v>
      </c>
      <c r="C3044" s="87" t="s">
        <v>154</v>
      </c>
      <c r="D3044" s="87">
        <v>0.81208734000000005</v>
      </c>
      <c r="E3044" s="87">
        <v>5.0842749999999999E-2</v>
      </c>
    </row>
    <row r="3045" spans="1:5" x14ac:dyDescent="0.25">
      <c r="A3045" s="86" t="s">
        <v>152</v>
      </c>
      <c r="B3045" s="87">
        <v>199</v>
      </c>
      <c r="C3045" s="87" t="s">
        <v>147</v>
      </c>
      <c r="D3045" s="87">
        <v>0.82578675000000001</v>
      </c>
      <c r="E3045" s="87">
        <v>3.6350670000000002E-2</v>
      </c>
    </row>
    <row r="3046" spans="1:5" x14ac:dyDescent="0.25">
      <c r="A3046" s="86" t="s">
        <v>152</v>
      </c>
      <c r="B3046" s="87">
        <v>199</v>
      </c>
      <c r="C3046" s="87" t="s">
        <v>156</v>
      </c>
      <c r="D3046" s="87">
        <v>0.84038146999999996</v>
      </c>
      <c r="E3046" s="87">
        <v>4.088866E-2</v>
      </c>
    </row>
    <row r="3047" spans="1:5" x14ac:dyDescent="0.25">
      <c r="A3047" s="86" t="s">
        <v>152</v>
      </c>
      <c r="B3047" s="87">
        <v>199</v>
      </c>
      <c r="C3047" s="87" t="s">
        <v>155</v>
      </c>
      <c r="D3047" s="87">
        <v>0.87007371</v>
      </c>
      <c r="E3047" s="87">
        <v>4.8158119999999999E-2</v>
      </c>
    </row>
    <row r="3048" spans="1:5" x14ac:dyDescent="0.25">
      <c r="A3048" s="86" t="s">
        <v>152</v>
      </c>
      <c r="B3048" s="87">
        <v>199</v>
      </c>
      <c r="C3048" s="87" t="s">
        <v>161</v>
      </c>
      <c r="D3048" s="87">
        <v>0.90136706</v>
      </c>
      <c r="E3048" s="87">
        <v>4.8759980000000001E-2</v>
      </c>
    </row>
    <row r="3049" spans="1:5" x14ac:dyDescent="0.25">
      <c r="A3049" s="86" t="s">
        <v>152</v>
      </c>
      <c r="B3049" s="87">
        <v>199</v>
      </c>
      <c r="C3049" s="87" t="s">
        <v>145</v>
      </c>
      <c r="D3049" s="87">
        <v>0.92694515</v>
      </c>
      <c r="E3049" s="87">
        <v>6.566495E-2</v>
      </c>
    </row>
    <row r="3050" spans="1:5" x14ac:dyDescent="0.25">
      <c r="A3050" s="86" t="s">
        <v>152</v>
      </c>
      <c r="B3050" s="87">
        <v>199</v>
      </c>
      <c r="C3050" s="87" t="s">
        <v>150</v>
      </c>
      <c r="D3050" s="87">
        <v>0.94382197999999995</v>
      </c>
      <c r="E3050" s="87">
        <v>4.9544369999999997E-2</v>
      </c>
    </row>
    <row r="3051" spans="1:5" x14ac:dyDescent="0.25">
      <c r="A3051" s="86" t="s">
        <v>152</v>
      </c>
      <c r="B3051" s="87">
        <v>199</v>
      </c>
      <c r="C3051" s="87" t="s">
        <v>149</v>
      </c>
      <c r="D3051" s="87">
        <v>0.98394678000000002</v>
      </c>
      <c r="E3051" s="87">
        <v>4.5856090000000002E-2</v>
      </c>
    </row>
    <row r="3052" spans="1:5" x14ac:dyDescent="0.25">
      <c r="A3052" s="86" t="s">
        <v>152</v>
      </c>
      <c r="B3052" s="87">
        <v>199</v>
      </c>
      <c r="C3052" s="87" t="s">
        <v>146</v>
      </c>
      <c r="D3052" s="87">
        <v>1.06596778</v>
      </c>
      <c r="E3052" s="87">
        <v>9.8235879999999998E-2</v>
      </c>
    </row>
    <row r="3053" spans="1:5" x14ac:dyDescent="0.25">
      <c r="A3053" s="86" t="s">
        <v>152</v>
      </c>
      <c r="B3053" s="87">
        <v>199</v>
      </c>
      <c r="C3053" s="87" t="s">
        <v>151</v>
      </c>
      <c r="D3053" s="87">
        <v>1.08009902</v>
      </c>
      <c r="E3053" s="87">
        <v>5.3560330000000003E-2</v>
      </c>
    </row>
    <row r="3054" spans="1:5" x14ac:dyDescent="0.25">
      <c r="A3054" s="86" t="s">
        <v>156</v>
      </c>
      <c r="B3054" s="87">
        <v>200</v>
      </c>
      <c r="C3054" s="87" t="s">
        <v>157</v>
      </c>
      <c r="D3054" s="87">
        <v>0.14447660000000001</v>
      </c>
      <c r="E3054" s="87">
        <v>5.7986250000000003E-2</v>
      </c>
    </row>
    <row r="3055" spans="1:5" x14ac:dyDescent="0.25">
      <c r="A3055" s="86" t="s">
        <v>156</v>
      </c>
      <c r="B3055" s="87">
        <v>200</v>
      </c>
      <c r="C3055" s="87" t="s">
        <v>159</v>
      </c>
      <c r="D3055" s="87">
        <v>0.47982865000000002</v>
      </c>
      <c r="E3055" s="87">
        <v>5.1387910000000002E-2</v>
      </c>
    </row>
    <row r="3056" spans="1:5" x14ac:dyDescent="0.25">
      <c r="A3056" s="86" t="s">
        <v>156</v>
      </c>
      <c r="B3056" s="87">
        <v>200</v>
      </c>
      <c r="C3056" s="87" t="s">
        <v>9</v>
      </c>
      <c r="D3056" s="87">
        <v>0.61439619000000001</v>
      </c>
      <c r="E3056" s="87">
        <v>4.2626339999999999E-2</v>
      </c>
    </row>
    <row r="3057" spans="1:5" x14ac:dyDescent="0.25">
      <c r="A3057" s="86" t="s">
        <v>156</v>
      </c>
      <c r="B3057" s="87">
        <v>200</v>
      </c>
      <c r="C3057" s="87" t="s">
        <v>160</v>
      </c>
      <c r="D3057" s="87">
        <v>0.67094387</v>
      </c>
      <c r="E3057" s="87">
        <v>3.8026259999999999E-2</v>
      </c>
    </row>
    <row r="3058" spans="1:5" x14ac:dyDescent="0.25">
      <c r="A3058" s="86" t="s">
        <v>156</v>
      </c>
      <c r="B3058" s="87">
        <v>200</v>
      </c>
      <c r="C3058" s="87" t="s">
        <v>143</v>
      </c>
      <c r="D3058" s="87">
        <v>0.70896767999999999</v>
      </c>
      <c r="E3058" s="87">
        <v>6.9476999999999997E-2</v>
      </c>
    </row>
    <row r="3059" spans="1:5" x14ac:dyDescent="0.25">
      <c r="A3059" s="86" t="s">
        <v>156</v>
      </c>
      <c r="B3059" s="87">
        <v>200</v>
      </c>
      <c r="C3059" s="87" t="s">
        <v>161</v>
      </c>
      <c r="D3059" s="87">
        <v>0.80576488999999996</v>
      </c>
      <c r="E3059" s="87">
        <v>5.5526359999999997E-2</v>
      </c>
    </row>
    <row r="3060" spans="1:5" x14ac:dyDescent="0.25">
      <c r="A3060" s="86" t="s">
        <v>156</v>
      </c>
      <c r="B3060" s="87">
        <v>200</v>
      </c>
      <c r="C3060" s="87" t="s">
        <v>154</v>
      </c>
      <c r="D3060" s="87">
        <v>0.81545274000000001</v>
      </c>
      <c r="E3060" s="87">
        <v>9.1944860000000003E-2</v>
      </c>
    </row>
    <row r="3061" spans="1:5" x14ac:dyDescent="0.25">
      <c r="A3061" s="86" t="s">
        <v>156</v>
      </c>
      <c r="B3061" s="87">
        <v>200</v>
      </c>
      <c r="C3061" s="87" t="s">
        <v>158</v>
      </c>
      <c r="D3061" s="87">
        <v>0.85967939000000004</v>
      </c>
      <c r="E3061" s="87">
        <v>6.5546660000000007E-2</v>
      </c>
    </row>
    <row r="3062" spans="1:5" x14ac:dyDescent="0.25">
      <c r="A3062" s="86" t="s">
        <v>156</v>
      </c>
      <c r="B3062" s="87">
        <v>200</v>
      </c>
      <c r="C3062" s="87" t="s">
        <v>151</v>
      </c>
      <c r="D3062" s="87">
        <v>0.89992733000000003</v>
      </c>
      <c r="E3062" s="87">
        <v>7.9697560000000001E-2</v>
      </c>
    </row>
    <row r="3063" spans="1:5" x14ac:dyDescent="0.25">
      <c r="A3063" s="86" t="s">
        <v>156</v>
      </c>
      <c r="B3063" s="87">
        <v>200</v>
      </c>
      <c r="C3063" s="87" t="s">
        <v>148</v>
      </c>
      <c r="D3063" s="87">
        <v>0.90183985</v>
      </c>
      <c r="E3063" s="87">
        <v>5.0730160000000003E-2</v>
      </c>
    </row>
    <row r="3064" spans="1:5" x14ac:dyDescent="0.25">
      <c r="A3064" s="86" t="s">
        <v>156</v>
      </c>
      <c r="B3064" s="87">
        <v>200</v>
      </c>
      <c r="C3064" s="87" t="s">
        <v>152</v>
      </c>
      <c r="D3064" s="87">
        <v>0.90294236000000005</v>
      </c>
      <c r="E3064" s="87">
        <v>4.2011E-2</v>
      </c>
    </row>
    <row r="3065" spans="1:5" x14ac:dyDescent="0.25">
      <c r="A3065" s="86" t="s">
        <v>156</v>
      </c>
      <c r="B3065" s="87">
        <v>200</v>
      </c>
      <c r="C3065" s="87" t="s">
        <v>150</v>
      </c>
      <c r="D3065" s="87">
        <v>0.90733081999999998</v>
      </c>
      <c r="E3065" s="87">
        <v>7.5174080000000004E-2</v>
      </c>
    </row>
    <row r="3066" spans="1:5" x14ac:dyDescent="0.25">
      <c r="A3066" s="86" t="s">
        <v>156</v>
      </c>
      <c r="B3066" s="87">
        <v>200</v>
      </c>
      <c r="C3066" s="87" t="s">
        <v>149</v>
      </c>
      <c r="D3066" s="87">
        <v>0.94148178999999999</v>
      </c>
      <c r="E3066" s="87">
        <v>5.1874179999999999E-2</v>
      </c>
    </row>
    <row r="3067" spans="1:5" x14ac:dyDescent="0.25">
      <c r="A3067" s="86" t="s">
        <v>156</v>
      </c>
      <c r="B3067" s="87">
        <v>200</v>
      </c>
      <c r="C3067" s="87" t="s">
        <v>146</v>
      </c>
      <c r="D3067" s="87">
        <v>0.97028855999999997</v>
      </c>
      <c r="E3067" s="87">
        <v>7.225181E-2</v>
      </c>
    </row>
    <row r="3068" spans="1:5" x14ac:dyDescent="0.25">
      <c r="A3068" s="86" t="s">
        <v>156</v>
      </c>
      <c r="B3068" s="87">
        <v>200</v>
      </c>
      <c r="C3068" s="87" t="s">
        <v>147</v>
      </c>
      <c r="D3068" s="87">
        <v>1.00261098</v>
      </c>
      <c r="E3068" s="87">
        <v>3.0471249999999998E-2</v>
      </c>
    </row>
    <row r="3069" spans="1:5" x14ac:dyDescent="0.25">
      <c r="A3069" s="86" t="s">
        <v>156</v>
      </c>
      <c r="B3069" s="87">
        <v>200</v>
      </c>
      <c r="C3069" s="87" t="s">
        <v>155</v>
      </c>
      <c r="D3069" s="87">
        <v>1.0786306299999999</v>
      </c>
      <c r="E3069" s="87">
        <v>5.4117100000000001E-2</v>
      </c>
    </row>
    <row r="3070" spans="1:5" x14ac:dyDescent="0.25">
      <c r="A3070" s="86" t="s">
        <v>156</v>
      </c>
      <c r="B3070" s="87">
        <v>200</v>
      </c>
      <c r="C3070" s="87" t="s">
        <v>145</v>
      </c>
      <c r="D3070" s="87">
        <v>1.0945406099999999</v>
      </c>
      <c r="E3070" s="87">
        <v>4.4902900000000003E-2</v>
      </c>
    </row>
    <row r="3071" spans="1:5" x14ac:dyDescent="0.25">
      <c r="A3071" s="86" t="s">
        <v>156</v>
      </c>
      <c r="B3071" s="87">
        <v>200</v>
      </c>
      <c r="C3071" s="87" t="s">
        <v>153</v>
      </c>
      <c r="D3071" s="87">
        <v>1.1225763200000001</v>
      </c>
      <c r="E3071" s="87">
        <v>3.2838109999999997E-2</v>
      </c>
    </row>
    <row r="3072" spans="1:5" x14ac:dyDescent="0.25">
      <c r="A3072" s="86" t="s">
        <v>160</v>
      </c>
      <c r="B3072" s="87">
        <v>201</v>
      </c>
      <c r="C3072" s="87" t="s">
        <v>148</v>
      </c>
      <c r="D3072" s="87">
        <v>-7.7300199999999999E-2</v>
      </c>
      <c r="E3072" s="87">
        <v>9.1124609999999995E-2</v>
      </c>
    </row>
    <row r="3073" spans="1:5" x14ac:dyDescent="0.25">
      <c r="A3073" s="86" t="s">
        <v>160</v>
      </c>
      <c r="B3073" s="87">
        <v>201</v>
      </c>
      <c r="C3073" s="87" t="s">
        <v>144</v>
      </c>
      <c r="D3073" s="87">
        <v>-3.7618499999999999E-2</v>
      </c>
      <c r="E3073" s="87">
        <v>7.153727E-2</v>
      </c>
    </row>
    <row r="3074" spans="1:5" x14ac:dyDescent="0.25">
      <c r="A3074" s="86" t="s">
        <v>160</v>
      </c>
      <c r="B3074" s="87">
        <v>201</v>
      </c>
      <c r="C3074" s="87" t="s">
        <v>157</v>
      </c>
      <c r="D3074" s="87">
        <v>8.39261E-3</v>
      </c>
      <c r="E3074" s="87">
        <v>3.5969349999999997E-2</v>
      </c>
    </row>
    <row r="3075" spans="1:5" x14ac:dyDescent="0.25">
      <c r="A3075" s="86" t="s">
        <v>160</v>
      </c>
      <c r="B3075" s="87">
        <v>201</v>
      </c>
      <c r="C3075" s="87" t="s">
        <v>152</v>
      </c>
      <c r="D3075" s="87">
        <v>8.9870799999999997E-3</v>
      </c>
      <c r="E3075" s="87">
        <v>3.8902449999999998E-2</v>
      </c>
    </row>
    <row r="3076" spans="1:5" x14ac:dyDescent="0.25">
      <c r="A3076" s="86" t="s">
        <v>160</v>
      </c>
      <c r="B3076" s="87">
        <v>201</v>
      </c>
      <c r="C3076" s="87" t="s">
        <v>149</v>
      </c>
      <c r="D3076" s="87">
        <v>3.086767E-2</v>
      </c>
      <c r="E3076" s="87">
        <v>6.3313610000000006E-2</v>
      </c>
    </row>
    <row r="3077" spans="1:5" x14ac:dyDescent="0.25">
      <c r="A3077" s="86" t="s">
        <v>160</v>
      </c>
      <c r="B3077" s="87">
        <v>201</v>
      </c>
      <c r="C3077" s="87" t="s">
        <v>155</v>
      </c>
      <c r="D3077" s="87">
        <v>3.1552139999999999E-2</v>
      </c>
      <c r="E3077" s="87">
        <v>4.98228E-2</v>
      </c>
    </row>
    <row r="3078" spans="1:5" x14ac:dyDescent="0.25">
      <c r="A3078" s="86" t="s">
        <v>160</v>
      </c>
      <c r="B3078" s="87">
        <v>201</v>
      </c>
      <c r="C3078" s="87" t="s">
        <v>145</v>
      </c>
      <c r="D3078" s="87">
        <v>4.0806530000000001E-2</v>
      </c>
      <c r="E3078" s="87">
        <v>5.1520290000000003E-2</v>
      </c>
    </row>
    <row r="3079" spans="1:5" x14ac:dyDescent="0.25">
      <c r="A3079" s="86" t="s">
        <v>160</v>
      </c>
      <c r="B3079" s="87">
        <v>201</v>
      </c>
      <c r="C3079" s="87" t="s">
        <v>150</v>
      </c>
      <c r="D3079" s="87">
        <v>4.2768029999999999E-2</v>
      </c>
      <c r="E3079" s="87">
        <v>5.6662459999999998E-2</v>
      </c>
    </row>
    <row r="3080" spans="1:5" x14ac:dyDescent="0.25">
      <c r="A3080" s="86" t="s">
        <v>160</v>
      </c>
      <c r="B3080" s="87">
        <v>201</v>
      </c>
      <c r="C3080" s="87" t="s">
        <v>151</v>
      </c>
      <c r="D3080" s="87">
        <v>5.913525E-2</v>
      </c>
      <c r="E3080" s="87">
        <v>6.8134399999999998E-2</v>
      </c>
    </row>
    <row r="3081" spans="1:5" x14ac:dyDescent="0.25">
      <c r="A3081" s="86" t="s">
        <v>160</v>
      </c>
      <c r="B3081" s="87">
        <v>201</v>
      </c>
      <c r="C3081" s="87" t="s">
        <v>154</v>
      </c>
      <c r="D3081" s="87">
        <v>8.5946649999999999E-2</v>
      </c>
      <c r="E3081" s="87">
        <v>5.9740719999999997E-2</v>
      </c>
    </row>
    <row r="3082" spans="1:5" x14ac:dyDescent="0.25">
      <c r="A3082" s="86" t="s">
        <v>160</v>
      </c>
      <c r="B3082" s="87">
        <v>201</v>
      </c>
      <c r="C3082" s="87" t="s">
        <v>159</v>
      </c>
      <c r="D3082" s="87">
        <v>0.12561838</v>
      </c>
      <c r="E3082" s="87">
        <v>6.2272290000000001E-2</v>
      </c>
    </row>
    <row r="3083" spans="1:5" x14ac:dyDescent="0.25">
      <c r="A3083" s="86" t="s">
        <v>160</v>
      </c>
      <c r="B3083" s="87">
        <v>201</v>
      </c>
      <c r="C3083" s="87" t="s">
        <v>161</v>
      </c>
      <c r="D3083" s="87">
        <v>0.13039228999999999</v>
      </c>
      <c r="E3083" s="87">
        <v>5.273746E-2</v>
      </c>
    </row>
    <row r="3084" spans="1:5" x14ac:dyDescent="0.25">
      <c r="A3084" s="86" t="s">
        <v>160</v>
      </c>
      <c r="B3084" s="87">
        <v>201</v>
      </c>
      <c r="C3084" s="87" t="s">
        <v>9</v>
      </c>
      <c r="D3084" s="87">
        <v>0.15065132000000001</v>
      </c>
      <c r="E3084" s="87">
        <v>4.972555E-2</v>
      </c>
    </row>
    <row r="3085" spans="1:5" x14ac:dyDescent="0.25">
      <c r="A3085" s="86" t="s">
        <v>160</v>
      </c>
      <c r="B3085" s="87">
        <v>201</v>
      </c>
      <c r="C3085" s="87" t="s">
        <v>156</v>
      </c>
      <c r="D3085" s="87">
        <v>0.18383155000000001</v>
      </c>
      <c r="E3085" s="87">
        <v>5.8909049999999998E-2</v>
      </c>
    </row>
    <row r="3086" spans="1:5" x14ac:dyDescent="0.25">
      <c r="A3086" s="86" t="s">
        <v>160</v>
      </c>
      <c r="B3086" s="87">
        <v>201</v>
      </c>
      <c r="C3086" s="87" t="s">
        <v>153</v>
      </c>
      <c r="D3086" s="87">
        <v>0.22804076000000001</v>
      </c>
      <c r="E3086" s="87">
        <v>3.786395E-2</v>
      </c>
    </row>
    <row r="3087" spans="1:5" x14ac:dyDescent="0.25">
      <c r="A3087" s="86" t="s">
        <v>160</v>
      </c>
      <c r="B3087" s="87">
        <v>201</v>
      </c>
      <c r="C3087" s="87" t="s">
        <v>158</v>
      </c>
      <c r="D3087" s="87">
        <v>0.23100127000000001</v>
      </c>
      <c r="E3087" s="87">
        <v>4.6997999999999998E-2</v>
      </c>
    </row>
    <row r="3088" spans="1:5" x14ac:dyDescent="0.25">
      <c r="A3088" s="86" t="s">
        <v>160</v>
      </c>
      <c r="B3088" s="87">
        <v>201</v>
      </c>
      <c r="C3088" s="87" t="s">
        <v>147</v>
      </c>
      <c r="D3088" s="87">
        <v>0.25877160999999999</v>
      </c>
      <c r="E3088" s="87">
        <v>3.2331029999999997E-2</v>
      </c>
    </row>
    <row r="3089" spans="1:5" x14ac:dyDescent="0.25">
      <c r="A3089" s="86" t="s">
        <v>160</v>
      </c>
      <c r="B3089" s="87">
        <v>201</v>
      </c>
      <c r="C3089" s="87" t="s">
        <v>146</v>
      </c>
      <c r="D3089" s="87">
        <v>0.26572621000000002</v>
      </c>
      <c r="E3089" s="87">
        <v>9.0950630000000005E-2</v>
      </c>
    </row>
    <row r="3090" spans="1:5" x14ac:dyDescent="0.25">
      <c r="A3090" s="86" t="s">
        <v>160</v>
      </c>
      <c r="B3090" s="87">
        <v>201</v>
      </c>
      <c r="C3090" s="87" t="s">
        <v>143</v>
      </c>
      <c r="D3090" s="87">
        <v>0.31314956999999999</v>
      </c>
      <c r="E3090" s="87">
        <v>7.4640070000000003E-2</v>
      </c>
    </row>
    <row r="3091" spans="1:5" x14ac:dyDescent="0.25">
      <c r="A3091" s="86" t="s">
        <v>149</v>
      </c>
      <c r="B3091" s="87">
        <v>202</v>
      </c>
      <c r="C3091" s="87" t="s">
        <v>158</v>
      </c>
      <c r="D3091" s="87">
        <v>0.29238998999999999</v>
      </c>
      <c r="E3091" s="87">
        <v>4.860221E-2</v>
      </c>
    </row>
    <row r="3092" spans="1:5" x14ac:dyDescent="0.25">
      <c r="A3092" s="86" t="s">
        <v>149</v>
      </c>
      <c r="B3092" s="87">
        <v>202</v>
      </c>
      <c r="C3092" s="87" t="s">
        <v>159</v>
      </c>
      <c r="D3092" s="87">
        <v>0.31506921999999998</v>
      </c>
      <c r="E3092" s="87">
        <v>9.3523830000000002E-2</v>
      </c>
    </row>
    <row r="3093" spans="1:5" x14ac:dyDescent="0.25">
      <c r="A3093" s="86" t="s">
        <v>149</v>
      </c>
      <c r="B3093" s="87">
        <v>202</v>
      </c>
      <c r="C3093" s="87" t="s">
        <v>143</v>
      </c>
      <c r="D3093" s="87">
        <v>0.32327223999999999</v>
      </c>
      <c r="E3093" s="87">
        <v>6.7166740000000003E-2</v>
      </c>
    </row>
    <row r="3094" spans="1:5" x14ac:dyDescent="0.25">
      <c r="A3094" s="86" t="s">
        <v>149</v>
      </c>
      <c r="B3094" s="87">
        <v>202</v>
      </c>
      <c r="C3094" s="87" t="s">
        <v>160</v>
      </c>
      <c r="D3094" s="87">
        <v>0.32733913999999997</v>
      </c>
      <c r="E3094" s="87">
        <v>5.289228E-2</v>
      </c>
    </row>
    <row r="3095" spans="1:5" x14ac:dyDescent="0.25">
      <c r="A3095" s="86" t="s">
        <v>149</v>
      </c>
      <c r="B3095" s="87">
        <v>202</v>
      </c>
      <c r="C3095" s="87" t="s">
        <v>152</v>
      </c>
      <c r="D3095" s="87">
        <v>0.76397393000000002</v>
      </c>
      <c r="E3095" s="87">
        <v>3.7350550000000003E-2</v>
      </c>
    </row>
    <row r="3096" spans="1:5" x14ac:dyDescent="0.25">
      <c r="A3096" s="86" t="s">
        <v>149</v>
      </c>
      <c r="B3096" s="87">
        <v>202</v>
      </c>
      <c r="C3096" s="87" t="s">
        <v>155</v>
      </c>
      <c r="D3096" s="87">
        <v>0.76951797</v>
      </c>
      <c r="E3096" s="87">
        <v>4.1692970000000003E-2</v>
      </c>
    </row>
    <row r="3097" spans="1:5" x14ac:dyDescent="0.25">
      <c r="A3097" s="86" t="s">
        <v>149</v>
      </c>
      <c r="B3097" s="87">
        <v>202</v>
      </c>
      <c r="C3097" s="87" t="s">
        <v>147</v>
      </c>
      <c r="D3097" s="87">
        <v>0.79513087999999998</v>
      </c>
      <c r="E3097" s="87">
        <v>3.186754E-2</v>
      </c>
    </row>
    <row r="3098" spans="1:5" x14ac:dyDescent="0.25">
      <c r="A3098" s="86" t="s">
        <v>149</v>
      </c>
      <c r="B3098" s="87">
        <v>202</v>
      </c>
      <c r="C3098" s="87" t="s">
        <v>154</v>
      </c>
      <c r="D3098" s="87">
        <v>0.79953503999999997</v>
      </c>
      <c r="E3098" s="87">
        <v>9.4142039999999996E-2</v>
      </c>
    </row>
    <row r="3099" spans="1:5" x14ac:dyDescent="0.25">
      <c r="A3099" s="86" t="s">
        <v>149</v>
      </c>
      <c r="B3099" s="87">
        <v>202</v>
      </c>
      <c r="C3099" s="87" t="s">
        <v>146</v>
      </c>
      <c r="D3099" s="87">
        <v>0.87366244999999998</v>
      </c>
      <c r="E3099" s="87">
        <v>6.9396029999999997E-2</v>
      </c>
    </row>
    <row r="3100" spans="1:5" x14ac:dyDescent="0.25">
      <c r="A3100" s="86" t="s">
        <v>149</v>
      </c>
      <c r="B3100" s="87">
        <v>202</v>
      </c>
      <c r="C3100" s="87" t="s">
        <v>9</v>
      </c>
      <c r="D3100" s="87">
        <v>0.90170602</v>
      </c>
      <c r="E3100" s="87">
        <v>5.1856590000000001E-2</v>
      </c>
    </row>
    <row r="3101" spans="1:5" x14ac:dyDescent="0.25">
      <c r="A3101" s="86" t="s">
        <v>149</v>
      </c>
      <c r="B3101" s="87">
        <v>202</v>
      </c>
      <c r="C3101" s="87" t="s">
        <v>153</v>
      </c>
      <c r="D3101" s="87">
        <v>0.97342854999999995</v>
      </c>
      <c r="E3101" s="87">
        <v>4.2768540000000001E-2</v>
      </c>
    </row>
    <row r="3102" spans="1:5" x14ac:dyDescent="0.25">
      <c r="A3102" s="86" t="s">
        <v>149</v>
      </c>
      <c r="B3102" s="87">
        <v>202</v>
      </c>
      <c r="C3102" s="87" t="s">
        <v>150</v>
      </c>
      <c r="D3102" s="87">
        <v>1.01723476</v>
      </c>
      <c r="E3102" s="87">
        <v>5.0480530000000003E-2</v>
      </c>
    </row>
    <row r="3103" spans="1:5" x14ac:dyDescent="0.25">
      <c r="A3103" s="86" t="s">
        <v>149</v>
      </c>
      <c r="B3103" s="87">
        <v>202</v>
      </c>
      <c r="C3103" s="87" t="s">
        <v>144</v>
      </c>
      <c r="D3103" s="87">
        <v>1.03730506</v>
      </c>
      <c r="E3103" s="87">
        <v>4.7477810000000002E-2</v>
      </c>
    </row>
    <row r="3104" spans="1:5" x14ac:dyDescent="0.25">
      <c r="A3104" s="86" t="s">
        <v>149</v>
      </c>
      <c r="B3104" s="87">
        <v>202</v>
      </c>
      <c r="C3104" s="87" t="s">
        <v>157</v>
      </c>
      <c r="D3104" s="87">
        <v>1.07996363</v>
      </c>
      <c r="E3104" s="87">
        <v>9.0114390000000003E-2</v>
      </c>
    </row>
    <row r="3105" spans="1:5" x14ac:dyDescent="0.25">
      <c r="A3105" s="86" t="s">
        <v>143</v>
      </c>
      <c r="B3105" s="87">
        <v>203</v>
      </c>
      <c r="C3105" s="87" t="s">
        <v>148</v>
      </c>
      <c r="D3105" s="87">
        <v>-1.01137E-2</v>
      </c>
      <c r="E3105" s="87">
        <v>8.0697630000000006E-2</v>
      </c>
    </row>
    <row r="3106" spans="1:5" x14ac:dyDescent="0.25">
      <c r="A3106" s="86" t="s">
        <v>143</v>
      </c>
      <c r="B3106" s="87">
        <v>203</v>
      </c>
      <c r="C3106" s="87" t="s">
        <v>150</v>
      </c>
      <c r="D3106" s="87">
        <v>0.31209020999999998</v>
      </c>
      <c r="E3106" s="87">
        <v>5.8881330000000003E-2</v>
      </c>
    </row>
    <row r="3107" spans="1:5" x14ac:dyDescent="0.25">
      <c r="A3107" s="86" t="s">
        <v>143</v>
      </c>
      <c r="B3107" s="87">
        <v>203</v>
      </c>
      <c r="C3107" s="87" t="s">
        <v>144</v>
      </c>
      <c r="D3107" s="87">
        <v>0.50131437000000001</v>
      </c>
      <c r="E3107" s="87">
        <v>7.6213929999999999E-2</v>
      </c>
    </row>
    <row r="3108" spans="1:5" x14ac:dyDescent="0.25">
      <c r="A3108" s="86" t="s">
        <v>143</v>
      </c>
      <c r="B3108" s="87">
        <v>203</v>
      </c>
      <c r="C3108" s="87" t="s">
        <v>161</v>
      </c>
      <c r="D3108" s="87">
        <v>0.51615116999999999</v>
      </c>
      <c r="E3108" s="87">
        <v>6.4425380000000004E-2</v>
      </c>
    </row>
    <row r="3109" spans="1:5" x14ac:dyDescent="0.25">
      <c r="A3109" s="86" t="s">
        <v>143</v>
      </c>
      <c r="B3109" s="87">
        <v>203</v>
      </c>
      <c r="C3109" s="87" t="s">
        <v>152</v>
      </c>
      <c r="D3109" s="87">
        <v>0.53413100000000002</v>
      </c>
      <c r="E3109" s="87">
        <v>4.2974169999999999E-2</v>
      </c>
    </row>
    <row r="3110" spans="1:5" x14ac:dyDescent="0.25">
      <c r="A3110" s="86" t="s">
        <v>143</v>
      </c>
      <c r="B3110" s="87">
        <v>203</v>
      </c>
      <c r="C3110" s="87" t="s">
        <v>154</v>
      </c>
      <c r="D3110" s="87">
        <v>0.66230328999999999</v>
      </c>
      <c r="E3110" s="87">
        <v>6.1168380000000001E-2</v>
      </c>
    </row>
    <row r="3111" spans="1:5" x14ac:dyDescent="0.25">
      <c r="A3111" s="86" t="s">
        <v>143</v>
      </c>
      <c r="B3111" s="87">
        <v>203</v>
      </c>
      <c r="C3111" s="87" t="s">
        <v>147</v>
      </c>
      <c r="D3111" s="87">
        <v>0.80269800999999996</v>
      </c>
      <c r="E3111" s="87">
        <v>4.117709E-2</v>
      </c>
    </row>
    <row r="3112" spans="1:5" x14ac:dyDescent="0.25">
      <c r="A3112" s="86" t="s">
        <v>143</v>
      </c>
      <c r="B3112" s="87">
        <v>203</v>
      </c>
      <c r="C3112" s="87" t="s">
        <v>160</v>
      </c>
      <c r="D3112" s="87">
        <v>0.80449148999999998</v>
      </c>
      <c r="E3112" s="87">
        <v>6.4777329999999994E-2</v>
      </c>
    </row>
    <row r="3113" spans="1:5" x14ac:dyDescent="0.25">
      <c r="A3113" s="86" t="s">
        <v>143</v>
      </c>
      <c r="B3113" s="87">
        <v>203</v>
      </c>
      <c r="C3113" s="87" t="s">
        <v>145</v>
      </c>
      <c r="D3113" s="87">
        <v>0.81379977999999997</v>
      </c>
      <c r="E3113" s="87">
        <v>6.7246249999999994E-2</v>
      </c>
    </row>
    <row r="3114" spans="1:5" x14ac:dyDescent="0.25">
      <c r="A3114" s="86" t="s">
        <v>143</v>
      </c>
      <c r="B3114" s="87">
        <v>203</v>
      </c>
      <c r="C3114" s="87" t="s">
        <v>9</v>
      </c>
      <c r="D3114" s="87">
        <v>0.89787971</v>
      </c>
      <c r="E3114" s="87">
        <v>5.3772710000000001E-2</v>
      </c>
    </row>
    <row r="3115" spans="1:5" x14ac:dyDescent="0.25">
      <c r="A3115" s="86" t="s">
        <v>143</v>
      </c>
      <c r="B3115" s="87">
        <v>203</v>
      </c>
      <c r="C3115" s="87" t="s">
        <v>157</v>
      </c>
      <c r="D3115" s="87">
        <v>0.94505108000000004</v>
      </c>
      <c r="E3115" s="87">
        <v>5.7871409999999998E-2</v>
      </c>
    </row>
    <row r="3116" spans="1:5" x14ac:dyDescent="0.25">
      <c r="A3116" s="86" t="s">
        <v>143</v>
      </c>
      <c r="B3116" s="87">
        <v>203</v>
      </c>
      <c r="C3116" s="87" t="s">
        <v>156</v>
      </c>
      <c r="D3116" s="87">
        <v>0.99666544999999995</v>
      </c>
      <c r="E3116" s="87">
        <v>5.5551400000000001E-2</v>
      </c>
    </row>
    <row r="3117" spans="1:5" x14ac:dyDescent="0.25">
      <c r="A3117" s="86" t="s">
        <v>143</v>
      </c>
      <c r="B3117" s="87">
        <v>203</v>
      </c>
      <c r="C3117" s="87" t="s">
        <v>153</v>
      </c>
      <c r="D3117" s="87">
        <v>1.01283273</v>
      </c>
      <c r="E3117" s="87">
        <v>4.2370449999999997E-2</v>
      </c>
    </row>
    <row r="3118" spans="1:5" x14ac:dyDescent="0.25">
      <c r="A3118" s="86" t="s">
        <v>143</v>
      </c>
      <c r="B3118" s="87">
        <v>203</v>
      </c>
      <c r="C3118" s="87" t="s">
        <v>151</v>
      </c>
      <c r="D3118" s="87">
        <v>1.0666820800000001</v>
      </c>
      <c r="E3118" s="87">
        <v>5.7442350000000003E-2</v>
      </c>
    </row>
    <row r="3119" spans="1:5" x14ac:dyDescent="0.25">
      <c r="A3119" s="86" t="s">
        <v>9</v>
      </c>
      <c r="B3119" s="87">
        <v>204</v>
      </c>
      <c r="C3119" s="87" t="s">
        <v>159</v>
      </c>
      <c r="D3119" s="87">
        <v>-0.2114974</v>
      </c>
      <c r="E3119" s="87">
        <v>0.10573225</v>
      </c>
    </row>
    <row r="3120" spans="1:5" x14ac:dyDescent="0.25">
      <c r="A3120" s="86" t="s">
        <v>9</v>
      </c>
      <c r="B3120" s="87">
        <v>204</v>
      </c>
      <c r="C3120" s="87" t="s">
        <v>148</v>
      </c>
      <c r="D3120" s="87">
        <v>-0.1219084</v>
      </c>
      <c r="E3120" s="87">
        <v>7.9828689999999994E-2</v>
      </c>
    </row>
    <row r="3121" spans="1:5" x14ac:dyDescent="0.25">
      <c r="A3121" s="86" t="s">
        <v>9</v>
      </c>
      <c r="B3121" s="87">
        <v>204</v>
      </c>
      <c r="C3121" s="87" t="s">
        <v>154</v>
      </c>
      <c r="D3121" s="87">
        <v>-4.8946000000000003E-2</v>
      </c>
      <c r="E3121" s="87">
        <v>6.3748460000000007E-2</v>
      </c>
    </row>
    <row r="3122" spans="1:5" x14ac:dyDescent="0.25">
      <c r="A3122" s="86" t="s">
        <v>9</v>
      </c>
      <c r="B3122" s="87">
        <v>204</v>
      </c>
      <c r="C3122" s="87" t="s">
        <v>145</v>
      </c>
      <c r="D3122" s="87">
        <v>-4.7927299999999999E-2</v>
      </c>
      <c r="E3122" s="87">
        <v>6.177585E-2</v>
      </c>
    </row>
    <row r="3123" spans="1:5" x14ac:dyDescent="0.25">
      <c r="A3123" s="86" t="s">
        <v>9</v>
      </c>
      <c r="B3123" s="87">
        <v>204</v>
      </c>
      <c r="C3123" s="87" t="s">
        <v>158</v>
      </c>
      <c r="D3123" s="87">
        <v>-4.0557799999999998E-2</v>
      </c>
      <c r="E3123" s="87">
        <v>0.10495217</v>
      </c>
    </row>
    <row r="3124" spans="1:5" x14ac:dyDescent="0.25">
      <c r="A3124" s="86" t="s">
        <v>9</v>
      </c>
      <c r="B3124" s="87">
        <v>204</v>
      </c>
      <c r="C3124" s="87" t="s">
        <v>151</v>
      </c>
      <c r="D3124" s="87">
        <v>-2.7932800000000001E-2</v>
      </c>
      <c r="E3124" s="87">
        <v>8.4847409999999998E-2</v>
      </c>
    </row>
    <row r="3125" spans="1:5" x14ac:dyDescent="0.25">
      <c r="A3125" s="86" t="s">
        <v>9</v>
      </c>
      <c r="B3125" s="87">
        <v>204</v>
      </c>
      <c r="C3125" s="87" t="s">
        <v>152</v>
      </c>
      <c r="D3125" s="87">
        <v>-1.66905E-2</v>
      </c>
      <c r="E3125" s="87">
        <v>4.0773400000000001E-2</v>
      </c>
    </row>
    <row r="3126" spans="1:5" x14ac:dyDescent="0.25">
      <c r="A3126" s="86" t="s">
        <v>9</v>
      </c>
      <c r="B3126" s="87">
        <v>204</v>
      </c>
      <c r="C3126" s="87" t="s">
        <v>150</v>
      </c>
      <c r="D3126" s="88">
        <v>-7.36E-4</v>
      </c>
      <c r="E3126" s="87">
        <v>5.3310620000000003E-2</v>
      </c>
    </row>
    <row r="3127" spans="1:5" x14ac:dyDescent="0.25">
      <c r="A3127" s="86" t="s">
        <v>9</v>
      </c>
      <c r="B3127" s="87">
        <v>204</v>
      </c>
      <c r="C3127" s="87" t="s">
        <v>144</v>
      </c>
      <c r="D3127" s="87">
        <v>1.9316199999999999E-2</v>
      </c>
      <c r="E3127" s="87">
        <v>7.9842369999999996E-2</v>
      </c>
    </row>
    <row r="3128" spans="1:5" x14ac:dyDescent="0.25">
      <c r="A3128" s="86" t="s">
        <v>9</v>
      </c>
      <c r="B3128" s="87">
        <v>204</v>
      </c>
      <c r="C3128" s="87" t="s">
        <v>160</v>
      </c>
      <c r="D3128" s="87">
        <v>2.178217E-2</v>
      </c>
      <c r="E3128" s="87">
        <v>5.556055E-2</v>
      </c>
    </row>
    <row r="3129" spans="1:5" x14ac:dyDescent="0.25">
      <c r="A3129" s="86" t="s">
        <v>9</v>
      </c>
      <c r="B3129" s="87">
        <v>204</v>
      </c>
      <c r="C3129" s="87" t="s">
        <v>161</v>
      </c>
      <c r="D3129" s="87">
        <v>4.6566330000000003E-2</v>
      </c>
      <c r="E3129" s="87">
        <v>7.227894E-2</v>
      </c>
    </row>
    <row r="3130" spans="1:5" x14ac:dyDescent="0.25">
      <c r="A3130" s="86" t="s">
        <v>9</v>
      </c>
      <c r="B3130" s="87">
        <v>204</v>
      </c>
      <c r="C3130" s="87" t="s">
        <v>153</v>
      </c>
      <c r="D3130" s="87">
        <v>5.8918980000000003E-2</v>
      </c>
      <c r="E3130" s="87">
        <v>5.9697439999999997E-2</v>
      </c>
    </row>
    <row r="3131" spans="1:5" x14ac:dyDescent="0.25">
      <c r="A3131" s="86" t="s">
        <v>9</v>
      </c>
      <c r="B3131" s="87">
        <v>204</v>
      </c>
      <c r="C3131" s="87" t="s">
        <v>149</v>
      </c>
      <c r="D3131" s="87">
        <v>6.5155669999999999E-2</v>
      </c>
      <c r="E3131" s="87">
        <v>5.0424579999999997E-2</v>
      </c>
    </row>
    <row r="3132" spans="1:5" x14ac:dyDescent="0.25">
      <c r="A3132" s="86" t="s">
        <v>9</v>
      </c>
      <c r="B3132" s="87">
        <v>204</v>
      </c>
      <c r="C3132" s="87" t="s">
        <v>157</v>
      </c>
      <c r="D3132" s="87">
        <v>0.12567840999999999</v>
      </c>
      <c r="E3132" s="87">
        <v>7.8533839999999994E-2</v>
      </c>
    </row>
    <row r="3133" spans="1:5" x14ac:dyDescent="0.25">
      <c r="A3133" s="86" t="s">
        <v>9</v>
      </c>
      <c r="B3133" s="87">
        <v>204</v>
      </c>
      <c r="C3133" s="87" t="s">
        <v>146</v>
      </c>
      <c r="D3133" s="87">
        <v>0.14223382000000001</v>
      </c>
      <c r="E3133" s="87">
        <v>8.1881670000000004E-2</v>
      </c>
    </row>
    <row r="3134" spans="1:5" x14ac:dyDescent="0.25">
      <c r="A3134" s="86" t="s">
        <v>9</v>
      </c>
      <c r="B3134" s="87">
        <v>204</v>
      </c>
      <c r="C3134" s="87" t="s">
        <v>156</v>
      </c>
      <c r="D3134" s="87">
        <v>0.14521068000000001</v>
      </c>
      <c r="E3134" s="87">
        <v>0.10113</v>
      </c>
    </row>
    <row r="3135" spans="1:5" x14ac:dyDescent="0.25">
      <c r="A3135" s="86" t="s">
        <v>9</v>
      </c>
      <c r="B3135" s="87">
        <v>204</v>
      </c>
      <c r="C3135" s="87" t="s">
        <v>155</v>
      </c>
      <c r="D3135" s="87">
        <v>0.16912253999999999</v>
      </c>
      <c r="E3135" s="87">
        <v>4.4567790000000003E-2</v>
      </c>
    </row>
    <row r="3136" spans="1:5" x14ac:dyDescent="0.25">
      <c r="A3136" s="86" t="s">
        <v>9</v>
      </c>
      <c r="B3136" s="87">
        <v>204</v>
      </c>
      <c r="C3136" s="87" t="s">
        <v>147</v>
      </c>
      <c r="D3136" s="87">
        <v>0.58619158999999998</v>
      </c>
      <c r="E3136" s="87">
        <v>3.2740470000000001E-2</v>
      </c>
    </row>
    <row r="3137" spans="1:5" x14ac:dyDescent="0.25">
      <c r="A3137" s="86" t="s">
        <v>149</v>
      </c>
      <c r="B3137" s="87">
        <v>205</v>
      </c>
      <c r="C3137" s="87" t="s">
        <v>156</v>
      </c>
      <c r="D3137" s="87">
        <v>-4.54262E-2</v>
      </c>
      <c r="E3137" s="87">
        <v>8.0212229999999995E-2</v>
      </c>
    </row>
    <row r="3138" spans="1:5" x14ac:dyDescent="0.25">
      <c r="A3138" s="86" t="s">
        <v>149</v>
      </c>
      <c r="B3138" s="87">
        <v>205</v>
      </c>
      <c r="C3138" s="87" t="s">
        <v>158</v>
      </c>
      <c r="D3138" s="87">
        <v>-3.5312200000000002E-2</v>
      </c>
      <c r="E3138" s="87">
        <v>8.7609199999999998E-2</v>
      </c>
    </row>
    <row r="3139" spans="1:5" x14ac:dyDescent="0.25">
      <c r="A3139" s="86" t="s">
        <v>149</v>
      </c>
      <c r="B3139" s="87">
        <v>205</v>
      </c>
      <c r="C3139" s="87" t="s">
        <v>9</v>
      </c>
      <c r="D3139" s="87">
        <v>-5.2211000000000002E-3</v>
      </c>
      <c r="E3139" s="87">
        <v>5.7104719999999998E-2</v>
      </c>
    </row>
    <row r="3140" spans="1:5" x14ac:dyDescent="0.25">
      <c r="A3140" s="86" t="s">
        <v>149</v>
      </c>
      <c r="B3140" s="87">
        <v>205</v>
      </c>
      <c r="C3140" s="87" t="s">
        <v>143</v>
      </c>
      <c r="D3140" s="87">
        <v>1.1008999999999999E-3</v>
      </c>
      <c r="E3140" s="87">
        <v>0.12341997</v>
      </c>
    </row>
    <row r="3141" spans="1:5" x14ac:dyDescent="0.25">
      <c r="A3141" s="86" t="s">
        <v>149</v>
      </c>
      <c r="B3141" s="87">
        <v>205</v>
      </c>
      <c r="C3141" s="87" t="s">
        <v>145</v>
      </c>
      <c r="D3141" s="87">
        <v>2.42127E-2</v>
      </c>
      <c r="E3141" s="87">
        <v>5.8887340000000003E-2</v>
      </c>
    </row>
    <row r="3142" spans="1:5" x14ac:dyDescent="0.25">
      <c r="A3142" s="86" t="s">
        <v>149</v>
      </c>
      <c r="B3142" s="87">
        <v>205</v>
      </c>
      <c r="C3142" s="87" t="s">
        <v>157</v>
      </c>
      <c r="D3142" s="87">
        <v>3.5534110000000001E-2</v>
      </c>
      <c r="E3142" s="87">
        <v>6.0396489999999997E-2</v>
      </c>
    </row>
    <row r="3143" spans="1:5" x14ac:dyDescent="0.25">
      <c r="A3143" s="86" t="s">
        <v>149</v>
      </c>
      <c r="B3143" s="87">
        <v>205</v>
      </c>
      <c r="C3143" s="87" t="s">
        <v>155</v>
      </c>
      <c r="D3143" s="87">
        <v>3.7764409999999998E-2</v>
      </c>
      <c r="E3143" s="87">
        <v>7.3747649999999998E-2</v>
      </c>
    </row>
    <row r="3144" spans="1:5" x14ac:dyDescent="0.25">
      <c r="A3144" s="86" t="s">
        <v>149</v>
      </c>
      <c r="B3144" s="87">
        <v>205</v>
      </c>
      <c r="C3144" s="87" t="s">
        <v>144</v>
      </c>
      <c r="D3144" s="87">
        <v>3.8916800000000001E-2</v>
      </c>
      <c r="E3144" s="87">
        <v>6.8350620000000001E-2</v>
      </c>
    </row>
    <row r="3145" spans="1:5" x14ac:dyDescent="0.25">
      <c r="A3145" s="86" t="s">
        <v>149</v>
      </c>
      <c r="B3145" s="87">
        <v>205</v>
      </c>
      <c r="C3145" s="87" t="s">
        <v>160</v>
      </c>
      <c r="D3145" s="87">
        <v>4.0178569999999997E-2</v>
      </c>
      <c r="E3145" s="87">
        <v>5.2696319999999998E-2</v>
      </c>
    </row>
    <row r="3146" spans="1:5" x14ac:dyDescent="0.25">
      <c r="A3146" s="86" t="s">
        <v>149</v>
      </c>
      <c r="B3146" s="87">
        <v>205</v>
      </c>
      <c r="C3146" s="87" t="s">
        <v>153</v>
      </c>
      <c r="D3146" s="87">
        <v>6.8478620000000004E-2</v>
      </c>
      <c r="E3146" s="87">
        <v>5.0309489999999998E-2</v>
      </c>
    </row>
    <row r="3147" spans="1:5" x14ac:dyDescent="0.25">
      <c r="A3147" s="86" t="s">
        <v>149</v>
      </c>
      <c r="B3147" s="87">
        <v>205</v>
      </c>
      <c r="C3147" s="87" t="s">
        <v>151</v>
      </c>
      <c r="D3147" s="87">
        <v>6.9200410000000004E-2</v>
      </c>
      <c r="E3147" s="87">
        <v>9.5649020000000001E-2</v>
      </c>
    </row>
    <row r="3148" spans="1:5" x14ac:dyDescent="0.25">
      <c r="A3148" s="86" t="s">
        <v>149</v>
      </c>
      <c r="B3148" s="87">
        <v>205</v>
      </c>
      <c r="C3148" s="87" t="s">
        <v>147</v>
      </c>
      <c r="D3148" s="87">
        <v>7.3557570000000003E-2</v>
      </c>
      <c r="E3148" s="87">
        <v>5.0800199999999997E-2</v>
      </c>
    </row>
    <row r="3149" spans="1:5" x14ac:dyDescent="0.25">
      <c r="A3149" s="86" t="s">
        <v>149</v>
      </c>
      <c r="B3149" s="87">
        <v>205</v>
      </c>
      <c r="C3149" s="87" t="s">
        <v>150</v>
      </c>
      <c r="D3149" s="87">
        <v>7.4685710000000002E-2</v>
      </c>
      <c r="E3149" s="87">
        <v>5.8491380000000003E-2</v>
      </c>
    </row>
    <row r="3150" spans="1:5" x14ac:dyDescent="0.25">
      <c r="A3150" s="86" t="s">
        <v>149</v>
      </c>
      <c r="B3150" s="87">
        <v>205</v>
      </c>
      <c r="C3150" s="87" t="s">
        <v>159</v>
      </c>
      <c r="D3150" s="87">
        <v>8.2796090000000003E-2</v>
      </c>
      <c r="E3150" s="87">
        <v>7.9723699999999995E-2</v>
      </c>
    </row>
    <row r="3151" spans="1:5" x14ac:dyDescent="0.25">
      <c r="A3151" s="86" t="s">
        <v>149</v>
      </c>
      <c r="B3151" s="87">
        <v>205</v>
      </c>
      <c r="C3151" s="87" t="s">
        <v>154</v>
      </c>
      <c r="D3151" s="87">
        <v>0.14475700999999999</v>
      </c>
      <c r="E3151" s="87">
        <v>6.3310530000000004E-2</v>
      </c>
    </row>
    <row r="3152" spans="1:5" x14ac:dyDescent="0.25">
      <c r="A3152" s="86" t="s">
        <v>149</v>
      </c>
      <c r="B3152" s="87">
        <v>205</v>
      </c>
      <c r="C3152" s="87" t="s">
        <v>152</v>
      </c>
      <c r="D3152" s="87">
        <v>0.20222900999999999</v>
      </c>
      <c r="E3152" s="87">
        <v>3.7683559999999998E-2</v>
      </c>
    </row>
    <row r="3153" spans="1:5" x14ac:dyDescent="0.25">
      <c r="A3153" s="86" t="s">
        <v>149</v>
      </c>
      <c r="B3153" s="87">
        <v>205</v>
      </c>
      <c r="C3153" s="87" t="s">
        <v>161</v>
      </c>
      <c r="D3153" s="87">
        <v>0.68557690999999998</v>
      </c>
      <c r="E3153" s="87">
        <v>5.4044450000000001E-2</v>
      </c>
    </row>
    <row r="3154" spans="1:5" x14ac:dyDescent="0.25">
      <c r="A3154" s="86" t="s">
        <v>149</v>
      </c>
      <c r="B3154" s="87">
        <v>205</v>
      </c>
      <c r="C3154" s="87" t="s">
        <v>148</v>
      </c>
      <c r="D3154" s="87">
        <v>0.77073579000000003</v>
      </c>
      <c r="E3154" s="87">
        <v>5.56129E-2</v>
      </c>
    </row>
    <row r="3155" spans="1:5" x14ac:dyDescent="0.25">
      <c r="A3155" s="86" t="s">
        <v>154</v>
      </c>
      <c r="B3155" s="87">
        <v>206</v>
      </c>
      <c r="C3155" s="87" t="s">
        <v>158</v>
      </c>
      <c r="D3155" s="87">
        <v>9.6736420000000004E-2</v>
      </c>
      <c r="E3155" s="87">
        <v>7.1847480000000005E-2</v>
      </c>
    </row>
    <row r="3156" spans="1:5" x14ac:dyDescent="0.25">
      <c r="A3156" s="86" t="s">
        <v>154</v>
      </c>
      <c r="B3156" s="87">
        <v>206</v>
      </c>
      <c r="C3156" s="87" t="s">
        <v>160</v>
      </c>
      <c r="D3156" s="87">
        <v>0.11653479</v>
      </c>
      <c r="E3156" s="87">
        <v>6.3571020000000006E-2</v>
      </c>
    </row>
    <row r="3157" spans="1:5" x14ac:dyDescent="0.25">
      <c r="A3157" s="86" t="s">
        <v>154</v>
      </c>
      <c r="B3157" s="87">
        <v>206</v>
      </c>
      <c r="C3157" s="87" t="s">
        <v>159</v>
      </c>
      <c r="D3157" s="87">
        <v>0.13631182999999999</v>
      </c>
      <c r="E3157" s="87">
        <v>7.7752950000000001E-2</v>
      </c>
    </row>
    <row r="3158" spans="1:5" x14ac:dyDescent="0.25">
      <c r="A3158" s="86" t="s">
        <v>154</v>
      </c>
      <c r="B3158" s="87">
        <v>206</v>
      </c>
      <c r="C3158" s="87" t="s">
        <v>157</v>
      </c>
      <c r="D3158" s="87">
        <v>0.15898476</v>
      </c>
      <c r="E3158" s="87">
        <v>8.3983409999999994E-2</v>
      </c>
    </row>
    <row r="3159" spans="1:5" x14ac:dyDescent="0.25">
      <c r="A3159" s="86" t="s">
        <v>154</v>
      </c>
      <c r="B3159" s="87">
        <v>206</v>
      </c>
      <c r="C3159" s="87" t="s">
        <v>143</v>
      </c>
      <c r="D3159" s="87">
        <v>0.23534921</v>
      </c>
      <c r="E3159" s="87">
        <v>7.9953099999999999E-2</v>
      </c>
    </row>
    <row r="3160" spans="1:5" x14ac:dyDescent="0.25">
      <c r="A3160" s="86" t="s">
        <v>154</v>
      </c>
      <c r="B3160" s="87">
        <v>206</v>
      </c>
      <c r="C3160" s="87" t="s">
        <v>144</v>
      </c>
      <c r="D3160" s="87">
        <v>0.37799927</v>
      </c>
      <c r="E3160" s="87">
        <v>7.8481599999999999E-2</v>
      </c>
    </row>
    <row r="3161" spans="1:5" x14ac:dyDescent="0.25">
      <c r="A3161" s="86" t="s">
        <v>154</v>
      </c>
      <c r="B3161" s="87">
        <v>206</v>
      </c>
      <c r="C3161" s="87" t="s">
        <v>147</v>
      </c>
      <c r="D3161" s="87">
        <v>0.41123091000000001</v>
      </c>
      <c r="E3161" s="87">
        <v>4.397993E-2</v>
      </c>
    </row>
    <row r="3162" spans="1:5" x14ac:dyDescent="0.25">
      <c r="A3162" s="86" t="s">
        <v>154</v>
      </c>
      <c r="B3162" s="87">
        <v>206</v>
      </c>
      <c r="C3162" s="87" t="s">
        <v>152</v>
      </c>
      <c r="D3162" s="87">
        <v>0.45117165999999997</v>
      </c>
      <c r="E3162" s="87">
        <v>6.152523E-2</v>
      </c>
    </row>
    <row r="3163" spans="1:5" x14ac:dyDescent="0.25">
      <c r="A3163" s="86" t="s">
        <v>154</v>
      </c>
      <c r="B3163" s="87">
        <v>206</v>
      </c>
      <c r="C3163" s="87" t="s">
        <v>146</v>
      </c>
      <c r="D3163" s="87">
        <v>0.45611395999999998</v>
      </c>
      <c r="E3163" s="87">
        <v>7.0111560000000003E-2</v>
      </c>
    </row>
    <row r="3164" spans="1:5" x14ac:dyDescent="0.25">
      <c r="A3164" s="86" t="s">
        <v>154</v>
      </c>
      <c r="B3164" s="87">
        <v>206</v>
      </c>
      <c r="C3164" s="87" t="s">
        <v>150</v>
      </c>
      <c r="D3164" s="87">
        <v>0.49558237999999999</v>
      </c>
      <c r="E3164" s="87">
        <v>6.6989380000000001E-2</v>
      </c>
    </row>
    <row r="3165" spans="1:5" x14ac:dyDescent="0.25">
      <c r="A3165" s="86" t="s">
        <v>154</v>
      </c>
      <c r="B3165" s="87">
        <v>206</v>
      </c>
      <c r="C3165" s="87" t="s">
        <v>9</v>
      </c>
      <c r="D3165" s="87">
        <v>0.50007880000000005</v>
      </c>
      <c r="E3165" s="87">
        <v>4.4611699999999997E-2</v>
      </c>
    </row>
    <row r="3166" spans="1:5" x14ac:dyDescent="0.25">
      <c r="A3166" s="86" t="s">
        <v>154</v>
      </c>
      <c r="B3166" s="87">
        <v>206</v>
      </c>
      <c r="C3166" s="87" t="s">
        <v>153</v>
      </c>
      <c r="D3166" s="87">
        <v>0.50031117000000003</v>
      </c>
      <c r="E3166" s="87">
        <v>4.62399E-2</v>
      </c>
    </row>
    <row r="3167" spans="1:5" x14ac:dyDescent="0.25">
      <c r="A3167" s="86" t="s">
        <v>154</v>
      </c>
      <c r="B3167" s="87">
        <v>206</v>
      </c>
      <c r="C3167" s="87" t="s">
        <v>145</v>
      </c>
      <c r="D3167" s="87">
        <v>0.59641789999999995</v>
      </c>
      <c r="E3167" s="87">
        <v>8.437008E-2</v>
      </c>
    </row>
    <row r="3168" spans="1:5" x14ac:dyDescent="0.25">
      <c r="A3168" s="86" t="s">
        <v>154</v>
      </c>
      <c r="B3168" s="87">
        <v>206</v>
      </c>
      <c r="C3168" s="87" t="s">
        <v>148</v>
      </c>
      <c r="D3168" s="87">
        <v>0.60354264000000002</v>
      </c>
      <c r="E3168" s="87">
        <v>5.3697580000000002E-2</v>
      </c>
    </row>
    <row r="3169" spans="1:5" x14ac:dyDescent="0.25">
      <c r="A3169" s="86" t="s">
        <v>154</v>
      </c>
      <c r="B3169" s="87">
        <v>206</v>
      </c>
      <c r="C3169" s="87" t="s">
        <v>149</v>
      </c>
      <c r="D3169" s="87">
        <v>0.61987676999999997</v>
      </c>
      <c r="E3169" s="87">
        <v>6.1222190000000003E-2</v>
      </c>
    </row>
    <row r="3170" spans="1:5" x14ac:dyDescent="0.25">
      <c r="A3170" s="86" t="s">
        <v>154</v>
      </c>
      <c r="B3170" s="87">
        <v>206</v>
      </c>
      <c r="C3170" s="87" t="s">
        <v>151</v>
      </c>
      <c r="D3170" s="87">
        <v>0.64100584000000005</v>
      </c>
      <c r="E3170" s="87">
        <v>6.5090700000000001E-2</v>
      </c>
    </row>
    <row r="3171" spans="1:5" x14ac:dyDescent="0.25">
      <c r="A3171" s="86" t="s">
        <v>154</v>
      </c>
      <c r="B3171" s="87">
        <v>206</v>
      </c>
      <c r="C3171" s="87" t="s">
        <v>156</v>
      </c>
      <c r="D3171" s="87">
        <v>0.66420195000000004</v>
      </c>
      <c r="E3171" s="87">
        <v>7.3016650000000002E-2</v>
      </c>
    </row>
    <row r="3172" spans="1:5" x14ac:dyDescent="0.25">
      <c r="A3172" s="86" t="s">
        <v>154</v>
      </c>
      <c r="B3172" s="87">
        <v>206</v>
      </c>
      <c r="C3172" s="87" t="s">
        <v>161</v>
      </c>
      <c r="D3172" s="87">
        <v>0.66768864999999999</v>
      </c>
      <c r="E3172" s="87">
        <v>7.5461109999999998E-2</v>
      </c>
    </row>
    <row r="3173" spans="1:5" x14ac:dyDescent="0.25">
      <c r="A3173" s="86" t="s">
        <v>154</v>
      </c>
      <c r="B3173" s="87">
        <v>206</v>
      </c>
      <c r="C3173" s="87" t="s">
        <v>155</v>
      </c>
      <c r="D3173" s="87">
        <v>0.91267072000000005</v>
      </c>
      <c r="E3173" s="87">
        <v>4.3692269999999998E-2</v>
      </c>
    </row>
    <row r="3174" spans="1:5" x14ac:dyDescent="0.25">
      <c r="A3174" s="86" t="s">
        <v>145</v>
      </c>
      <c r="B3174" s="87">
        <v>207</v>
      </c>
      <c r="C3174" s="87" t="s">
        <v>156</v>
      </c>
      <c r="D3174" s="87">
        <v>-0.1611417</v>
      </c>
      <c r="E3174" s="87">
        <v>0.11230271999999999</v>
      </c>
    </row>
    <row r="3175" spans="1:5" x14ac:dyDescent="0.25">
      <c r="A3175" s="86" t="s">
        <v>145</v>
      </c>
      <c r="B3175" s="87">
        <v>207</v>
      </c>
      <c r="C3175" s="87" t="s">
        <v>157</v>
      </c>
      <c r="D3175" s="87">
        <v>-9.5722799999999997E-2</v>
      </c>
      <c r="E3175" s="87">
        <v>7.7718319999999994E-2</v>
      </c>
    </row>
    <row r="3176" spans="1:5" x14ac:dyDescent="0.25">
      <c r="A3176" s="86" t="s">
        <v>145</v>
      </c>
      <c r="B3176" s="87">
        <v>207</v>
      </c>
      <c r="C3176" s="87" t="s">
        <v>151</v>
      </c>
      <c r="D3176" s="87">
        <v>0.30409641999999998</v>
      </c>
      <c r="E3176" s="87">
        <v>7.411972E-2</v>
      </c>
    </row>
    <row r="3177" spans="1:5" x14ac:dyDescent="0.25">
      <c r="A3177" s="86" t="s">
        <v>145</v>
      </c>
      <c r="B3177" s="87">
        <v>207</v>
      </c>
      <c r="C3177" s="87" t="s">
        <v>159</v>
      </c>
      <c r="D3177" s="87">
        <v>0.31817813</v>
      </c>
      <c r="E3177" s="87">
        <v>7.6729259999999994E-2</v>
      </c>
    </row>
    <row r="3178" spans="1:5" x14ac:dyDescent="0.25">
      <c r="A3178" s="86" t="s">
        <v>145</v>
      </c>
      <c r="B3178" s="87">
        <v>207</v>
      </c>
      <c r="C3178" s="87" t="s">
        <v>152</v>
      </c>
      <c r="D3178" s="87">
        <v>0.37093947999999999</v>
      </c>
      <c r="E3178" s="87">
        <v>5.7188370000000002E-2</v>
      </c>
    </row>
    <row r="3179" spans="1:5" x14ac:dyDescent="0.25">
      <c r="A3179" s="86" t="s">
        <v>145</v>
      </c>
      <c r="B3179" s="87">
        <v>207</v>
      </c>
      <c r="C3179" s="87" t="s">
        <v>158</v>
      </c>
      <c r="D3179" s="87">
        <v>0.57124151000000001</v>
      </c>
      <c r="E3179" s="87">
        <v>5.6356589999999998E-2</v>
      </c>
    </row>
    <row r="3180" spans="1:5" x14ac:dyDescent="0.25">
      <c r="A3180" s="86" t="s">
        <v>145</v>
      </c>
      <c r="B3180" s="87">
        <v>207</v>
      </c>
      <c r="C3180" s="87" t="s">
        <v>143</v>
      </c>
      <c r="D3180" s="87">
        <v>0.59526126000000001</v>
      </c>
      <c r="E3180" s="87">
        <v>8.3722359999999996E-2</v>
      </c>
    </row>
    <row r="3181" spans="1:5" x14ac:dyDescent="0.25">
      <c r="A3181" s="86" t="s">
        <v>145</v>
      </c>
      <c r="B3181" s="87">
        <v>207</v>
      </c>
      <c r="C3181" s="87" t="s">
        <v>154</v>
      </c>
      <c r="D3181" s="87">
        <v>0.72002712999999996</v>
      </c>
      <c r="E3181" s="87">
        <v>7.7070899999999998E-2</v>
      </c>
    </row>
    <row r="3182" spans="1:5" x14ac:dyDescent="0.25">
      <c r="A3182" s="86" t="s">
        <v>145</v>
      </c>
      <c r="B3182" s="87">
        <v>207</v>
      </c>
      <c r="C3182" s="87" t="s">
        <v>144</v>
      </c>
      <c r="D3182" s="87">
        <v>0.72364373000000004</v>
      </c>
      <c r="E3182" s="87">
        <v>9.7480479999999994E-2</v>
      </c>
    </row>
    <row r="3183" spans="1:5" x14ac:dyDescent="0.25">
      <c r="A3183" s="86" t="s">
        <v>145</v>
      </c>
      <c r="B3183" s="87">
        <v>207</v>
      </c>
      <c r="C3183" s="87" t="s">
        <v>161</v>
      </c>
      <c r="D3183" s="87">
        <v>0.73318327000000005</v>
      </c>
      <c r="E3183" s="87">
        <v>4.7290110000000003E-2</v>
      </c>
    </row>
    <row r="3184" spans="1:5" x14ac:dyDescent="0.25">
      <c r="A3184" s="86" t="s">
        <v>145</v>
      </c>
      <c r="B3184" s="87">
        <v>207</v>
      </c>
      <c r="C3184" s="87" t="s">
        <v>160</v>
      </c>
      <c r="D3184" s="87">
        <v>0.73645187000000001</v>
      </c>
      <c r="E3184" s="87">
        <v>4.493022E-2</v>
      </c>
    </row>
    <row r="3185" spans="1:5" x14ac:dyDescent="0.25">
      <c r="A3185" s="86" t="s">
        <v>145</v>
      </c>
      <c r="B3185" s="87">
        <v>207</v>
      </c>
      <c r="C3185" s="87" t="s">
        <v>155</v>
      </c>
      <c r="D3185" s="87">
        <v>0.82459766000000001</v>
      </c>
      <c r="E3185" s="87">
        <v>9.9379540000000002E-2</v>
      </c>
    </row>
    <row r="3186" spans="1:5" x14ac:dyDescent="0.25">
      <c r="A3186" s="86" t="s">
        <v>145</v>
      </c>
      <c r="B3186" s="87">
        <v>207</v>
      </c>
      <c r="C3186" s="87" t="s">
        <v>9</v>
      </c>
      <c r="D3186" s="87">
        <v>0.85798191999999995</v>
      </c>
      <c r="E3186" s="87">
        <v>5.8664010000000003E-2</v>
      </c>
    </row>
    <row r="3187" spans="1:5" x14ac:dyDescent="0.25">
      <c r="A3187" s="86" t="s">
        <v>145</v>
      </c>
      <c r="B3187" s="87">
        <v>207</v>
      </c>
      <c r="C3187" s="87" t="s">
        <v>148</v>
      </c>
      <c r="D3187" s="87">
        <v>0.86548871000000005</v>
      </c>
      <c r="E3187" s="87">
        <v>9.3492439999999996E-2</v>
      </c>
    </row>
    <row r="3188" spans="1:5" x14ac:dyDescent="0.25">
      <c r="A3188" s="86" t="s">
        <v>145</v>
      </c>
      <c r="B3188" s="87">
        <v>207</v>
      </c>
      <c r="C3188" s="87" t="s">
        <v>149</v>
      </c>
      <c r="D3188" s="87">
        <v>0.92694988</v>
      </c>
      <c r="E3188" s="87">
        <v>6.9229570000000004E-2</v>
      </c>
    </row>
    <row r="3189" spans="1:5" x14ac:dyDescent="0.25">
      <c r="A3189" s="86" t="s">
        <v>145</v>
      </c>
      <c r="B3189" s="87">
        <v>207</v>
      </c>
      <c r="C3189" s="87" t="s">
        <v>147</v>
      </c>
      <c r="D3189" s="87">
        <v>1.05454018</v>
      </c>
      <c r="E3189" s="87">
        <v>8.4662899999999999E-2</v>
      </c>
    </row>
    <row r="3190" spans="1:5" x14ac:dyDescent="0.25">
      <c r="A3190" s="86" t="s">
        <v>154</v>
      </c>
      <c r="B3190" s="87">
        <v>208</v>
      </c>
      <c r="C3190" s="87" t="s">
        <v>157</v>
      </c>
      <c r="D3190" s="87">
        <v>0.11167721</v>
      </c>
      <c r="E3190" s="87">
        <v>0.10562265999999999</v>
      </c>
    </row>
    <row r="3191" spans="1:5" x14ac:dyDescent="0.25">
      <c r="A3191" s="86" t="s">
        <v>154</v>
      </c>
      <c r="B3191" s="87">
        <v>208</v>
      </c>
      <c r="C3191" s="87" t="s">
        <v>160</v>
      </c>
      <c r="D3191" s="87">
        <v>0.77170413999999998</v>
      </c>
      <c r="E3191" s="87">
        <v>7.0278930000000003E-2</v>
      </c>
    </row>
    <row r="3192" spans="1:5" x14ac:dyDescent="0.25">
      <c r="A3192" s="86" t="s">
        <v>154</v>
      </c>
      <c r="B3192" s="87">
        <v>208</v>
      </c>
      <c r="C3192" s="87" t="s">
        <v>143</v>
      </c>
      <c r="D3192" s="87">
        <v>0.78096041000000005</v>
      </c>
      <c r="E3192" s="87">
        <v>5.9366769999999999E-2</v>
      </c>
    </row>
    <row r="3193" spans="1:5" x14ac:dyDescent="0.25">
      <c r="A3193" s="86" t="s">
        <v>154</v>
      </c>
      <c r="B3193" s="87">
        <v>208</v>
      </c>
      <c r="C3193" s="87" t="s">
        <v>152</v>
      </c>
      <c r="D3193" s="87">
        <v>0.91027522000000005</v>
      </c>
      <c r="E3193" s="87">
        <v>5.7805130000000003E-2</v>
      </c>
    </row>
    <row r="3194" spans="1:5" x14ac:dyDescent="0.25">
      <c r="A3194" s="86" t="s">
        <v>154</v>
      </c>
      <c r="B3194" s="87">
        <v>208</v>
      </c>
      <c r="C3194" s="87" t="s">
        <v>147</v>
      </c>
      <c r="D3194" s="87">
        <v>1.0253820199999999</v>
      </c>
      <c r="E3194" s="87">
        <v>0.10238551</v>
      </c>
    </row>
    <row r="3195" spans="1:5" x14ac:dyDescent="0.25">
      <c r="A3195" s="86" t="s">
        <v>154</v>
      </c>
      <c r="B3195" s="87">
        <v>208</v>
      </c>
      <c r="C3195" s="87" t="s">
        <v>158</v>
      </c>
      <c r="D3195" s="87">
        <v>1.0647417800000001</v>
      </c>
      <c r="E3195" s="87">
        <v>7.981415E-2</v>
      </c>
    </row>
    <row r="3196" spans="1:5" x14ac:dyDescent="0.25">
      <c r="A3196" s="86" t="s">
        <v>154</v>
      </c>
      <c r="B3196" s="87">
        <v>208</v>
      </c>
      <c r="C3196" s="87" t="s">
        <v>151</v>
      </c>
      <c r="D3196" s="87">
        <v>1.1052164</v>
      </c>
      <c r="E3196" s="87">
        <v>5.6096710000000001E-2</v>
      </c>
    </row>
    <row r="3197" spans="1:5" x14ac:dyDescent="0.25">
      <c r="A3197" s="86" t="s">
        <v>154</v>
      </c>
      <c r="B3197" s="87">
        <v>208</v>
      </c>
      <c r="C3197" s="87" t="s">
        <v>153</v>
      </c>
      <c r="D3197" s="87">
        <v>1.1354027099999999</v>
      </c>
      <c r="E3197" s="87">
        <v>5.9977040000000002E-2</v>
      </c>
    </row>
    <row r="3198" spans="1:5" x14ac:dyDescent="0.25">
      <c r="A3198" s="86" t="s">
        <v>154</v>
      </c>
      <c r="B3198" s="87">
        <v>208</v>
      </c>
      <c r="C3198" s="87" t="s">
        <v>156</v>
      </c>
      <c r="D3198" s="87">
        <v>1.14011036</v>
      </c>
      <c r="E3198" s="87">
        <v>8.3944729999999995E-2</v>
      </c>
    </row>
    <row r="3199" spans="1:5" x14ac:dyDescent="0.25">
      <c r="A3199" s="86" t="s">
        <v>154</v>
      </c>
      <c r="B3199" s="87">
        <v>208</v>
      </c>
      <c r="C3199" s="87" t="s">
        <v>148</v>
      </c>
      <c r="D3199" s="87">
        <v>1.17705912</v>
      </c>
      <c r="E3199" s="87">
        <v>8.0526550000000002E-2</v>
      </c>
    </row>
    <row r="3200" spans="1:5" x14ac:dyDescent="0.25">
      <c r="A3200" s="86" t="s">
        <v>154</v>
      </c>
      <c r="B3200" s="87">
        <v>208</v>
      </c>
      <c r="C3200" s="87" t="s">
        <v>150</v>
      </c>
      <c r="D3200" s="87">
        <v>1.1786770799999999</v>
      </c>
      <c r="E3200" s="87">
        <v>4.7149070000000001E-2</v>
      </c>
    </row>
    <row r="3201" spans="1:5" x14ac:dyDescent="0.25">
      <c r="A3201" s="86" t="s">
        <v>154</v>
      </c>
      <c r="B3201" s="87">
        <v>208</v>
      </c>
      <c r="C3201" s="87" t="s">
        <v>161</v>
      </c>
      <c r="D3201" s="87">
        <v>1.18770452</v>
      </c>
      <c r="E3201" s="87">
        <v>5.7227029999999998E-2</v>
      </c>
    </row>
    <row r="3202" spans="1:5" x14ac:dyDescent="0.25">
      <c r="A3202" s="86" t="s">
        <v>154</v>
      </c>
      <c r="B3202" s="87">
        <v>208</v>
      </c>
      <c r="C3202" s="87" t="s">
        <v>155</v>
      </c>
      <c r="D3202" s="87">
        <v>1.20510316</v>
      </c>
      <c r="E3202" s="87">
        <v>4.8663169999999999E-2</v>
      </c>
    </row>
    <row r="3203" spans="1:5" x14ac:dyDescent="0.25">
      <c r="A3203" s="86" t="s">
        <v>154</v>
      </c>
      <c r="B3203" s="87">
        <v>208</v>
      </c>
      <c r="C3203" s="87" t="s">
        <v>144</v>
      </c>
      <c r="D3203" s="87">
        <v>1.21185787</v>
      </c>
      <c r="E3203" s="87">
        <v>6.4755859999999998E-2</v>
      </c>
    </row>
    <row r="3204" spans="1:5" x14ac:dyDescent="0.25">
      <c r="A3204" s="86" t="s">
        <v>154</v>
      </c>
      <c r="B3204" s="87">
        <v>208</v>
      </c>
      <c r="C3204" s="87" t="s">
        <v>149</v>
      </c>
      <c r="D3204" s="87">
        <v>1.2889268</v>
      </c>
      <c r="E3204" s="87">
        <v>9.4583109999999998E-2</v>
      </c>
    </row>
    <row r="3205" spans="1:5" x14ac:dyDescent="0.25">
      <c r="A3205" s="86" t="s">
        <v>154</v>
      </c>
      <c r="B3205" s="87">
        <v>208</v>
      </c>
      <c r="C3205" s="87" t="s">
        <v>145</v>
      </c>
      <c r="D3205" s="87">
        <v>1.2895168800000001</v>
      </c>
      <c r="E3205" s="87">
        <v>9.4355140000000004E-2</v>
      </c>
    </row>
    <row r="3206" spans="1:5" x14ac:dyDescent="0.25">
      <c r="A3206" s="86" t="s">
        <v>154</v>
      </c>
      <c r="B3206" s="87">
        <v>208</v>
      </c>
      <c r="C3206" s="87" t="s">
        <v>146</v>
      </c>
      <c r="D3206" s="87">
        <v>1.31969413</v>
      </c>
      <c r="E3206" s="87">
        <v>6.8756100000000001E-2</v>
      </c>
    </row>
    <row r="3207" spans="1:5" x14ac:dyDescent="0.25">
      <c r="A3207" s="86" t="s">
        <v>154</v>
      </c>
      <c r="B3207" s="87">
        <v>208</v>
      </c>
      <c r="C3207" s="87" t="s">
        <v>9</v>
      </c>
      <c r="D3207" s="87">
        <v>1.43345652</v>
      </c>
      <c r="E3207" s="87">
        <v>0.11655753000000001</v>
      </c>
    </row>
    <row r="3208" spans="1:5" x14ac:dyDescent="0.25">
      <c r="A3208" s="86" t="s">
        <v>160</v>
      </c>
      <c r="B3208" s="87">
        <v>209</v>
      </c>
      <c r="C3208" s="87" t="s">
        <v>149</v>
      </c>
      <c r="D3208" s="87">
        <v>-0.120112</v>
      </c>
      <c r="E3208" s="87">
        <v>7.3815759999999994E-2</v>
      </c>
    </row>
    <row r="3209" spans="1:5" x14ac:dyDescent="0.25">
      <c r="A3209" s="86" t="s">
        <v>160</v>
      </c>
      <c r="B3209" s="87">
        <v>209</v>
      </c>
      <c r="C3209" s="87" t="s">
        <v>152</v>
      </c>
      <c r="D3209" s="87">
        <v>-2.1686899999999999E-2</v>
      </c>
      <c r="E3209" s="87">
        <v>6.4726049999999993E-2</v>
      </c>
    </row>
    <row r="3210" spans="1:5" x14ac:dyDescent="0.25">
      <c r="A3210" s="86" t="s">
        <v>160</v>
      </c>
      <c r="B3210" s="87">
        <v>209</v>
      </c>
      <c r="C3210" s="87" t="s">
        <v>159</v>
      </c>
      <c r="D3210" s="87">
        <v>-1.18069E-2</v>
      </c>
      <c r="E3210" s="87">
        <v>7.3570200000000002E-2</v>
      </c>
    </row>
    <row r="3211" spans="1:5" x14ac:dyDescent="0.25">
      <c r="A3211" s="86" t="s">
        <v>160</v>
      </c>
      <c r="B3211" s="87">
        <v>209</v>
      </c>
      <c r="C3211" s="87" t="s">
        <v>154</v>
      </c>
      <c r="D3211" s="87">
        <v>-3.0863000000000002E-3</v>
      </c>
      <c r="E3211" s="87">
        <v>7.9099920000000004E-2</v>
      </c>
    </row>
    <row r="3212" spans="1:5" x14ac:dyDescent="0.25">
      <c r="A3212" s="86" t="s">
        <v>160</v>
      </c>
      <c r="B3212" s="87">
        <v>209</v>
      </c>
      <c r="C3212" s="87" t="s">
        <v>148</v>
      </c>
      <c r="D3212" s="87">
        <v>6.0794899999999999E-3</v>
      </c>
      <c r="E3212" s="87">
        <v>9.9720649999999994E-2</v>
      </c>
    </row>
    <row r="3213" spans="1:5" x14ac:dyDescent="0.25">
      <c r="A3213" s="86" t="s">
        <v>160</v>
      </c>
      <c r="B3213" s="87">
        <v>209</v>
      </c>
      <c r="C3213" s="87" t="s">
        <v>145</v>
      </c>
      <c r="D3213" s="87">
        <v>2.3833449999999999E-2</v>
      </c>
      <c r="E3213" s="87">
        <v>5.9891020000000003E-2</v>
      </c>
    </row>
    <row r="3214" spans="1:5" x14ac:dyDescent="0.25">
      <c r="A3214" s="86" t="s">
        <v>160</v>
      </c>
      <c r="B3214" s="87">
        <v>209</v>
      </c>
      <c r="C3214" s="87" t="s">
        <v>156</v>
      </c>
      <c r="D3214" s="87">
        <v>2.9881109999999999E-2</v>
      </c>
      <c r="E3214" s="87">
        <v>5.3517839999999997E-2</v>
      </c>
    </row>
    <row r="3215" spans="1:5" x14ac:dyDescent="0.25">
      <c r="A3215" s="86" t="s">
        <v>160</v>
      </c>
      <c r="B3215" s="87">
        <v>209</v>
      </c>
      <c r="C3215" s="87" t="s">
        <v>161</v>
      </c>
      <c r="D3215" s="87">
        <v>3.1447080000000002E-2</v>
      </c>
      <c r="E3215" s="87">
        <v>7.625846E-2</v>
      </c>
    </row>
    <row r="3216" spans="1:5" x14ac:dyDescent="0.25">
      <c r="A3216" s="86" t="s">
        <v>160</v>
      </c>
      <c r="B3216" s="87">
        <v>209</v>
      </c>
      <c r="C3216" s="87" t="s">
        <v>155</v>
      </c>
      <c r="D3216" s="87">
        <v>4.1562620000000002E-2</v>
      </c>
      <c r="E3216" s="87">
        <v>6.6445489999999996E-2</v>
      </c>
    </row>
    <row r="3217" spans="1:5" x14ac:dyDescent="0.25">
      <c r="A3217" s="86" t="s">
        <v>160</v>
      </c>
      <c r="B3217" s="87">
        <v>209</v>
      </c>
      <c r="C3217" s="87" t="s">
        <v>143</v>
      </c>
      <c r="D3217" s="87">
        <v>4.7273669999999997E-2</v>
      </c>
      <c r="E3217" s="87">
        <v>5.3345709999999998E-2</v>
      </c>
    </row>
    <row r="3218" spans="1:5" x14ac:dyDescent="0.25">
      <c r="A3218" s="86" t="s">
        <v>160</v>
      </c>
      <c r="B3218" s="87">
        <v>209</v>
      </c>
      <c r="C3218" s="87" t="s">
        <v>151</v>
      </c>
      <c r="D3218" s="87">
        <v>6.604256E-2</v>
      </c>
      <c r="E3218" s="87">
        <v>6.9659380000000007E-2</v>
      </c>
    </row>
    <row r="3219" spans="1:5" x14ac:dyDescent="0.25">
      <c r="A3219" s="86" t="s">
        <v>160</v>
      </c>
      <c r="B3219" s="87">
        <v>209</v>
      </c>
      <c r="C3219" s="87" t="s">
        <v>147</v>
      </c>
      <c r="D3219" s="87">
        <v>8.1327730000000001E-2</v>
      </c>
      <c r="E3219" s="87">
        <v>9.1618110000000003E-2</v>
      </c>
    </row>
    <row r="3220" spans="1:5" x14ac:dyDescent="0.25">
      <c r="A3220" s="86" t="s">
        <v>160</v>
      </c>
      <c r="B3220" s="87">
        <v>209</v>
      </c>
      <c r="C3220" s="87" t="s">
        <v>9</v>
      </c>
      <c r="D3220" s="87">
        <v>8.2082059999999998E-2</v>
      </c>
      <c r="E3220" s="87">
        <v>6.141311E-2</v>
      </c>
    </row>
    <row r="3221" spans="1:5" x14ac:dyDescent="0.25">
      <c r="A3221" s="86" t="s">
        <v>160</v>
      </c>
      <c r="B3221" s="87">
        <v>209</v>
      </c>
      <c r="C3221" s="87" t="s">
        <v>153</v>
      </c>
      <c r="D3221" s="87">
        <v>0.10988615</v>
      </c>
      <c r="E3221" s="87">
        <v>9.8018830000000001E-2</v>
      </c>
    </row>
    <row r="3222" spans="1:5" x14ac:dyDescent="0.25">
      <c r="A3222" s="86" t="s">
        <v>160</v>
      </c>
      <c r="B3222" s="87">
        <v>209</v>
      </c>
      <c r="C3222" s="87" t="s">
        <v>158</v>
      </c>
      <c r="D3222" s="87">
        <v>0.17193135000000001</v>
      </c>
      <c r="E3222" s="87">
        <v>4.4850029999999999E-2</v>
      </c>
    </row>
    <row r="3223" spans="1:5" x14ac:dyDescent="0.25">
      <c r="A3223" s="86" t="s">
        <v>160</v>
      </c>
      <c r="B3223" s="87">
        <v>209</v>
      </c>
      <c r="C3223" s="87" t="s">
        <v>144</v>
      </c>
      <c r="D3223" s="87">
        <v>0.25303814000000002</v>
      </c>
      <c r="E3223" s="87">
        <v>8.4073599999999998E-2</v>
      </c>
    </row>
    <row r="3224" spans="1:5" x14ac:dyDescent="0.25">
      <c r="A3224" s="86" t="s">
        <v>155</v>
      </c>
      <c r="B3224" s="87">
        <v>210</v>
      </c>
      <c r="C3224" s="87" t="s">
        <v>144</v>
      </c>
      <c r="D3224" s="87">
        <v>1.7611419999999999E-2</v>
      </c>
      <c r="E3224" s="87">
        <v>8.3016569999999998E-2</v>
      </c>
    </row>
    <row r="3225" spans="1:5" x14ac:dyDescent="0.25">
      <c r="A3225" s="86" t="s">
        <v>155</v>
      </c>
      <c r="B3225" s="87">
        <v>210</v>
      </c>
      <c r="C3225" s="87" t="s">
        <v>157</v>
      </c>
      <c r="D3225" s="87">
        <v>0.10467973999999999</v>
      </c>
      <c r="E3225" s="87">
        <v>6.8821740000000006E-2</v>
      </c>
    </row>
    <row r="3226" spans="1:5" x14ac:dyDescent="0.25">
      <c r="A3226" s="86" t="s">
        <v>155</v>
      </c>
      <c r="B3226" s="87">
        <v>210</v>
      </c>
      <c r="C3226" s="87" t="s">
        <v>156</v>
      </c>
      <c r="D3226" s="87">
        <v>0.10878835000000001</v>
      </c>
      <c r="E3226" s="87">
        <v>7.3877419999999999E-2</v>
      </c>
    </row>
    <row r="3227" spans="1:5" x14ac:dyDescent="0.25">
      <c r="A3227" s="86" t="s">
        <v>155</v>
      </c>
      <c r="B3227" s="87">
        <v>210</v>
      </c>
      <c r="C3227" s="87" t="s">
        <v>145</v>
      </c>
      <c r="D3227" s="87">
        <v>0.1648905</v>
      </c>
      <c r="E3227" s="87">
        <v>7.7026059999999993E-2</v>
      </c>
    </row>
    <row r="3228" spans="1:5" x14ac:dyDescent="0.25">
      <c r="A3228" s="86" t="s">
        <v>155</v>
      </c>
      <c r="B3228" s="87">
        <v>210</v>
      </c>
      <c r="C3228" s="87" t="s">
        <v>153</v>
      </c>
      <c r="D3228" s="87">
        <v>0.23765189</v>
      </c>
      <c r="E3228" s="87">
        <v>8.2759730000000004E-2</v>
      </c>
    </row>
    <row r="3229" spans="1:5" x14ac:dyDescent="0.25">
      <c r="A3229" s="86" t="s">
        <v>155</v>
      </c>
      <c r="B3229" s="87">
        <v>210</v>
      </c>
      <c r="C3229" s="87" t="s">
        <v>9</v>
      </c>
      <c r="D3229" s="87">
        <v>0.44295189000000001</v>
      </c>
      <c r="E3229" s="87">
        <v>8.2592180000000001E-2</v>
      </c>
    </row>
    <row r="3230" spans="1:5" x14ac:dyDescent="0.25">
      <c r="A3230" s="86" t="s">
        <v>155</v>
      </c>
      <c r="B3230" s="87">
        <v>210</v>
      </c>
      <c r="C3230" s="87" t="s">
        <v>159</v>
      </c>
      <c r="D3230" s="87">
        <v>0.45558979999999999</v>
      </c>
      <c r="E3230" s="87">
        <v>6.7548579999999997E-2</v>
      </c>
    </row>
    <row r="3231" spans="1:5" x14ac:dyDescent="0.25">
      <c r="A3231" s="86" t="s">
        <v>155</v>
      </c>
      <c r="B3231" s="87">
        <v>210</v>
      </c>
      <c r="C3231" s="87" t="s">
        <v>151</v>
      </c>
      <c r="D3231" s="87">
        <v>0.46647344000000002</v>
      </c>
      <c r="E3231" s="87">
        <v>4.5033740000000003E-2</v>
      </c>
    </row>
    <row r="3232" spans="1:5" x14ac:dyDescent="0.25">
      <c r="A3232" s="86" t="s">
        <v>155</v>
      </c>
      <c r="B3232" s="87">
        <v>210</v>
      </c>
      <c r="C3232" s="87" t="s">
        <v>148</v>
      </c>
      <c r="D3232" s="87">
        <v>0.59192339000000005</v>
      </c>
      <c r="E3232" s="87">
        <v>6.9091169999999993E-2</v>
      </c>
    </row>
    <row r="3233" spans="1:5" x14ac:dyDescent="0.25">
      <c r="A3233" s="86" t="s">
        <v>155</v>
      </c>
      <c r="B3233" s="87">
        <v>210</v>
      </c>
      <c r="C3233" s="87" t="s">
        <v>160</v>
      </c>
      <c r="D3233" s="87">
        <v>0.61494738000000004</v>
      </c>
      <c r="E3233" s="87">
        <v>5.52734E-2</v>
      </c>
    </row>
    <row r="3234" spans="1:5" x14ac:dyDescent="0.25">
      <c r="A3234" s="86" t="s">
        <v>155</v>
      </c>
      <c r="B3234" s="87">
        <v>210</v>
      </c>
      <c r="C3234" s="87" t="s">
        <v>152</v>
      </c>
      <c r="D3234" s="87">
        <v>0.63095288999999999</v>
      </c>
      <c r="E3234" s="87">
        <v>5.1461510000000002E-2</v>
      </c>
    </row>
    <row r="3235" spans="1:5" x14ac:dyDescent="0.25">
      <c r="A3235" s="86" t="s">
        <v>155</v>
      </c>
      <c r="B3235" s="87">
        <v>210</v>
      </c>
      <c r="C3235" s="87" t="s">
        <v>146</v>
      </c>
      <c r="D3235" s="87">
        <v>0.66376648999999999</v>
      </c>
      <c r="E3235" s="87">
        <v>7.3771139999999999E-2</v>
      </c>
    </row>
    <row r="3236" spans="1:5" x14ac:dyDescent="0.25">
      <c r="A3236" s="86" t="s">
        <v>155</v>
      </c>
      <c r="B3236" s="87">
        <v>210</v>
      </c>
      <c r="C3236" s="87" t="s">
        <v>154</v>
      </c>
      <c r="D3236" s="87">
        <v>0.66379211000000005</v>
      </c>
      <c r="E3236" s="87">
        <v>8.6982669999999998E-2</v>
      </c>
    </row>
    <row r="3237" spans="1:5" x14ac:dyDescent="0.25">
      <c r="A3237" s="86" t="s">
        <v>155</v>
      </c>
      <c r="B3237" s="87">
        <v>210</v>
      </c>
      <c r="C3237" s="87" t="s">
        <v>158</v>
      </c>
      <c r="D3237" s="87">
        <v>0.71032286</v>
      </c>
      <c r="E3237" s="87">
        <v>4.3294079999999999E-2</v>
      </c>
    </row>
    <row r="3238" spans="1:5" x14ac:dyDescent="0.25">
      <c r="A3238" s="86" t="s">
        <v>155</v>
      </c>
      <c r="B3238" s="87">
        <v>210</v>
      </c>
      <c r="C3238" s="87" t="s">
        <v>149</v>
      </c>
      <c r="D3238" s="87">
        <v>0.78391681999999996</v>
      </c>
      <c r="E3238" s="87">
        <v>6.5641969999999994E-2</v>
      </c>
    </row>
    <row r="3239" spans="1:5" x14ac:dyDescent="0.25">
      <c r="A3239" s="86" t="s">
        <v>155</v>
      </c>
      <c r="B3239" s="87">
        <v>210</v>
      </c>
      <c r="C3239" s="87" t="s">
        <v>147</v>
      </c>
      <c r="D3239" s="87">
        <v>0.81067469999999997</v>
      </c>
      <c r="E3239" s="87">
        <v>7.9713740000000005E-2</v>
      </c>
    </row>
    <row r="3240" spans="1:5" x14ac:dyDescent="0.25">
      <c r="A3240" s="86" t="s">
        <v>155</v>
      </c>
      <c r="B3240" s="87">
        <v>210</v>
      </c>
      <c r="C3240" s="87" t="s">
        <v>161</v>
      </c>
      <c r="D3240" s="87">
        <v>0.89358707999999998</v>
      </c>
      <c r="E3240" s="87">
        <v>6.9295839999999997E-2</v>
      </c>
    </row>
    <row r="3241" spans="1:5" x14ac:dyDescent="0.25">
      <c r="A3241" s="86" t="s">
        <v>155</v>
      </c>
      <c r="B3241" s="87">
        <v>210</v>
      </c>
      <c r="C3241" s="87" t="s">
        <v>143</v>
      </c>
      <c r="D3241" s="87">
        <v>0.94231268999999995</v>
      </c>
      <c r="E3241" s="87">
        <v>9.0507649999999995E-2</v>
      </c>
    </row>
    <row r="3242" spans="1:5" x14ac:dyDescent="0.25">
      <c r="A3242" s="86" t="s">
        <v>152</v>
      </c>
      <c r="B3242" s="87">
        <v>211</v>
      </c>
      <c r="C3242" s="87" t="s">
        <v>143</v>
      </c>
      <c r="D3242" s="87">
        <v>2.5602690000000001E-2</v>
      </c>
      <c r="E3242" s="87">
        <v>7.0465219999999995E-2</v>
      </c>
    </row>
    <row r="3243" spans="1:5" x14ac:dyDescent="0.25">
      <c r="A3243" s="86" t="s">
        <v>152</v>
      </c>
      <c r="B3243" s="87">
        <v>211</v>
      </c>
      <c r="C3243" s="87" t="s">
        <v>145</v>
      </c>
      <c r="D3243" s="87">
        <v>2.5905950000000001E-2</v>
      </c>
      <c r="E3243" s="87">
        <v>7.8809169999999998E-2</v>
      </c>
    </row>
    <row r="3244" spans="1:5" x14ac:dyDescent="0.25">
      <c r="A3244" s="86" t="s">
        <v>152</v>
      </c>
      <c r="B3244" s="87">
        <v>211</v>
      </c>
      <c r="C3244" s="87" t="s">
        <v>151</v>
      </c>
      <c r="D3244" s="87">
        <v>6.4947959999999999E-2</v>
      </c>
      <c r="E3244" s="87">
        <v>7.8850249999999997E-2</v>
      </c>
    </row>
    <row r="3245" spans="1:5" x14ac:dyDescent="0.25">
      <c r="A3245" s="86" t="s">
        <v>152</v>
      </c>
      <c r="B3245" s="87">
        <v>211</v>
      </c>
      <c r="C3245" s="87" t="s">
        <v>144</v>
      </c>
      <c r="D3245" s="87">
        <v>6.6137550000000003E-2</v>
      </c>
      <c r="E3245" s="87">
        <v>7.9509419999999997E-2</v>
      </c>
    </row>
    <row r="3246" spans="1:5" x14ac:dyDescent="0.25">
      <c r="A3246" s="86" t="s">
        <v>152</v>
      </c>
      <c r="B3246" s="87">
        <v>211</v>
      </c>
      <c r="C3246" s="87" t="s">
        <v>157</v>
      </c>
      <c r="D3246" s="87">
        <v>8.8854299999999997E-2</v>
      </c>
      <c r="E3246" s="87">
        <v>0.10297023</v>
      </c>
    </row>
    <row r="3247" spans="1:5" x14ac:dyDescent="0.25">
      <c r="A3247" s="86" t="s">
        <v>152</v>
      </c>
      <c r="B3247" s="87">
        <v>211</v>
      </c>
      <c r="C3247" s="87" t="s">
        <v>156</v>
      </c>
      <c r="D3247" s="87">
        <v>9.0730779999999997E-2</v>
      </c>
      <c r="E3247" s="87">
        <v>0.10448374000000001</v>
      </c>
    </row>
    <row r="3248" spans="1:5" x14ac:dyDescent="0.25">
      <c r="A3248" s="86" t="s">
        <v>152</v>
      </c>
      <c r="B3248" s="87">
        <v>211</v>
      </c>
      <c r="C3248" s="87" t="s">
        <v>150</v>
      </c>
      <c r="D3248" s="87">
        <v>9.8124660000000002E-2</v>
      </c>
      <c r="E3248" s="87">
        <v>7.5108259999999996E-2</v>
      </c>
    </row>
    <row r="3249" spans="1:5" x14ac:dyDescent="0.25">
      <c r="A3249" s="86" t="s">
        <v>152</v>
      </c>
      <c r="B3249" s="87">
        <v>211</v>
      </c>
      <c r="C3249" s="87" t="s">
        <v>160</v>
      </c>
      <c r="D3249" s="87">
        <v>0.1072963</v>
      </c>
      <c r="E3249" s="87">
        <v>8.7682200000000002E-2</v>
      </c>
    </row>
    <row r="3250" spans="1:5" x14ac:dyDescent="0.25">
      <c r="A3250" s="86" t="s">
        <v>152</v>
      </c>
      <c r="B3250" s="87">
        <v>211</v>
      </c>
      <c r="C3250" s="87" t="s">
        <v>147</v>
      </c>
      <c r="D3250" s="87">
        <v>0.11537598</v>
      </c>
      <c r="E3250" s="87">
        <v>9.1092309999999996E-2</v>
      </c>
    </row>
    <row r="3251" spans="1:5" x14ac:dyDescent="0.25">
      <c r="A3251" s="86" t="s">
        <v>152</v>
      </c>
      <c r="B3251" s="87">
        <v>211</v>
      </c>
      <c r="C3251" s="87" t="s">
        <v>159</v>
      </c>
      <c r="D3251" s="87">
        <v>0.11867028</v>
      </c>
      <c r="E3251" s="87">
        <v>7.0048600000000003E-2</v>
      </c>
    </row>
    <row r="3252" spans="1:5" x14ac:dyDescent="0.25">
      <c r="A3252" s="86" t="s">
        <v>152</v>
      </c>
      <c r="B3252" s="87">
        <v>211</v>
      </c>
      <c r="C3252" s="87" t="s">
        <v>158</v>
      </c>
      <c r="D3252" s="87">
        <v>0.12689793999999999</v>
      </c>
      <c r="E3252" s="87">
        <v>7.7715060000000002E-2</v>
      </c>
    </row>
    <row r="3253" spans="1:5" x14ac:dyDescent="0.25">
      <c r="A3253" s="86" t="s">
        <v>152</v>
      </c>
      <c r="B3253" s="87">
        <v>211</v>
      </c>
      <c r="C3253" s="87" t="s">
        <v>9</v>
      </c>
      <c r="D3253" s="87">
        <v>0.19195243000000001</v>
      </c>
      <c r="E3253" s="87">
        <v>6.6566280000000005E-2</v>
      </c>
    </row>
    <row r="3254" spans="1:5" x14ac:dyDescent="0.25">
      <c r="A3254" s="86" t="s">
        <v>152</v>
      </c>
      <c r="B3254" s="87">
        <v>211</v>
      </c>
      <c r="C3254" s="87" t="s">
        <v>153</v>
      </c>
      <c r="D3254" s="87">
        <v>0.21455499</v>
      </c>
      <c r="E3254" s="87">
        <v>4.6602810000000001E-2</v>
      </c>
    </row>
    <row r="3255" spans="1:5" x14ac:dyDescent="0.25">
      <c r="A3255" s="86" t="s">
        <v>152</v>
      </c>
      <c r="B3255" s="87">
        <v>211</v>
      </c>
      <c r="C3255" s="87" t="s">
        <v>154</v>
      </c>
      <c r="D3255" s="87">
        <v>0.22236881</v>
      </c>
      <c r="E3255" s="87">
        <v>5.9022600000000001E-2</v>
      </c>
    </row>
    <row r="3256" spans="1:5" x14ac:dyDescent="0.25">
      <c r="A3256" s="86" t="s">
        <v>152</v>
      </c>
      <c r="B3256" s="87">
        <v>211</v>
      </c>
      <c r="C3256" s="87" t="s">
        <v>146</v>
      </c>
      <c r="D3256" s="87">
        <v>0.26815508999999998</v>
      </c>
      <c r="E3256" s="87">
        <v>7.4649499999999994E-2</v>
      </c>
    </row>
    <row r="3257" spans="1:5" x14ac:dyDescent="0.25">
      <c r="A3257" s="86" t="s">
        <v>152</v>
      </c>
      <c r="B3257" s="87">
        <v>211</v>
      </c>
      <c r="C3257" s="87" t="s">
        <v>155</v>
      </c>
      <c r="D3257" s="87">
        <v>0.43954039</v>
      </c>
      <c r="E3257" s="87">
        <v>7.2246489999999997E-2</v>
      </c>
    </row>
    <row r="3258" spans="1:5" x14ac:dyDescent="0.25">
      <c r="A3258" s="86" t="s">
        <v>152</v>
      </c>
      <c r="B3258" s="87">
        <v>211</v>
      </c>
      <c r="C3258" s="87" t="s">
        <v>161</v>
      </c>
      <c r="D3258" s="87">
        <v>0.63409652999999999</v>
      </c>
      <c r="E3258" s="87">
        <v>9.296459E-2</v>
      </c>
    </row>
    <row r="3259" spans="1:5" x14ac:dyDescent="0.25">
      <c r="A3259" s="86" t="s">
        <v>152</v>
      </c>
      <c r="B3259" s="87">
        <v>211</v>
      </c>
      <c r="C3259" s="87" t="s">
        <v>148</v>
      </c>
      <c r="D3259" s="87">
        <v>0.64649559999999995</v>
      </c>
      <c r="E3259" s="87">
        <v>7.2052229999999995E-2</v>
      </c>
    </row>
    <row r="3260" spans="1:5" x14ac:dyDescent="0.25">
      <c r="A3260" s="86" t="s">
        <v>152</v>
      </c>
      <c r="B3260" s="87">
        <v>211</v>
      </c>
      <c r="C3260" s="87" t="s">
        <v>149</v>
      </c>
      <c r="D3260" s="87">
        <v>0.86936703999999998</v>
      </c>
      <c r="E3260" s="87">
        <v>6.4329259999999999E-2</v>
      </c>
    </row>
    <row r="3261" spans="1:5" x14ac:dyDescent="0.25">
      <c r="A3261" s="86" t="s">
        <v>147</v>
      </c>
      <c r="B3261" s="87">
        <v>212</v>
      </c>
      <c r="C3261" s="87" t="s">
        <v>150</v>
      </c>
      <c r="D3261" s="87">
        <v>-3.2909500000000001E-2</v>
      </c>
      <c r="E3261" s="87">
        <v>5.2927910000000002E-2</v>
      </c>
    </row>
    <row r="3262" spans="1:5" x14ac:dyDescent="0.25">
      <c r="A3262" s="86" t="s">
        <v>147</v>
      </c>
      <c r="B3262" s="87">
        <v>212</v>
      </c>
      <c r="C3262" s="87" t="s">
        <v>144</v>
      </c>
      <c r="D3262" s="87">
        <v>8.0825800000000007E-3</v>
      </c>
      <c r="E3262" s="87">
        <v>7.1482130000000005E-2</v>
      </c>
    </row>
    <row r="3263" spans="1:5" x14ac:dyDescent="0.25">
      <c r="A3263" s="86" t="s">
        <v>147</v>
      </c>
      <c r="B3263" s="87">
        <v>212</v>
      </c>
      <c r="C3263" s="87" t="s">
        <v>145</v>
      </c>
      <c r="D3263" s="87">
        <v>5.1661810000000002E-2</v>
      </c>
      <c r="E3263" s="87">
        <v>9.0036229999999995E-2</v>
      </c>
    </row>
    <row r="3264" spans="1:5" x14ac:dyDescent="0.25">
      <c r="A3264" s="86" t="s">
        <v>147</v>
      </c>
      <c r="B3264" s="87">
        <v>212</v>
      </c>
      <c r="C3264" s="87" t="s">
        <v>155</v>
      </c>
      <c r="D3264" s="87">
        <v>5.1918110000000003E-2</v>
      </c>
      <c r="E3264" s="87">
        <v>0.11534676000000001</v>
      </c>
    </row>
    <row r="3265" spans="1:5" x14ac:dyDescent="0.25">
      <c r="A3265" s="86" t="s">
        <v>147</v>
      </c>
      <c r="B3265" s="87">
        <v>212</v>
      </c>
      <c r="C3265" s="87" t="s">
        <v>154</v>
      </c>
      <c r="D3265" s="87">
        <v>6.3478679999999996E-2</v>
      </c>
      <c r="E3265" s="87">
        <v>9.7046499999999994E-2</v>
      </c>
    </row>
    <row r="3266" spans="1:5" x14ac:dyDescent="0.25">
      <c r="A3266" s="86" t="s">
        <v>147</v>
      </c>
      <c r="B3266" s="87">
        <v>212</v>
      </c>
      <c r="C3266" s="87" t="s">
        <v>148</v>
      </c>
      <c r="D3266" s="87">
        <v>6.4831730000000004E-2</v>
      </c>
      <c r="E3266" s="87">
        <v>5.1015789999999998E-2</v>
      </c>
    </row>
    <row r="3267" spans="1:5" x14ac:dyDescent="0.25">
      <c r="A3267" s="86" t="s">
        <v>147</v>
      </c>
      <c r="B3267" s="87">
        <v>212</v>
      </c>
      <c r="C3267" s="87" t="s">
        <v>152</v>
      </c>
      <c r="D3267" s="87">
        <v>0.11811323999999999</v>
      </c>
      <c r="E3267" s="87">
        <v>6.7297049999999997E-2</v>
      </c>
    </row>
    <row r="3268" spans="1:5" x14ac:dyDescent="0.25">
      <c r="A3268" s="86" t="s">
        <v>147</v>
      </c>
      <c r="B3268" s="87">
        <v>212</v>
      </c>
      <c r="C3268" s="87" t="s">
        <v>156</v>
      </c>
      <c r="D3268" s="87">
        <v>0.12279688</v>
      </c>
      <c r="E3268" s="87">
        <v>7.9699179999999994E-2</v>
      </c>
    </row>
    <row r="3269" spans="1:5" x14ac:dyDescent="0.25">
      <c r="A3269" s="86" t="s">
        <v>147</v>
      </c>
      <c r="B3269" s="87">
        <v>212</v>
      </c>
      <c r="C3269" s="87" t="s">
        <v>151</v>
      </c>
      <c r="D3269" s="87">
        <v>0.1232273</v>
      </c>
      <c r="E3269" s="87">
        <v>7.0794969999999999E-2</v>
      </c>
    </row>
    <row r="3270" spans="1:5" x14ac:dyDescent="0.25">
      <c r="A3270" s="86" t="s">
        <v>147</v>
      </c>
      <c r="B3270" s="87">
        <v>212</v>
      </c>
      <c r="C3270" s="87" t="s">
        <v>160</v>
      </c>
      <c r="D3270" s="87">
        <v>0.16063026999999999</v>
      </c>
      <c r="E3270" s="87">
        <v>3.8188380000000001E-2</v>
      </c>
    </row>
    <row r="3271" spans="1:5" x14ac:dyDescent="0.25">
      <c r="A3271" s="86" t="s">
        <v>147</v>
      </c>
      <c r="B3271" s="87">
        <v>212</v>
      </c>
      <c r="C3271" s="87" t="s">
        <v>146</v>
      </c>
      <c r="D3271" s="87">
        <v>0.21134821000000001</v>
      </c>
      <c r="E3271" s="87">
        <v>0.1150118</v>
      </c>
    </row>
    <row r="3272" spans="1:5" x14ac:dyDescent="0.25">
      <c r="A3272" s="86" t="s">
        <v>147</v>
      </c>
      <c r="B3272" s="87">
        <v>212</v>
      </c>
      <c r="C3272" s="87" t="s">
        <v>149</v>
      </c>
      <c r="D3272" s="87">
        <v>0.23087942</v>
      </c>
      <c r="E3272" s="87">
        <v>7.1721660000000007E-2</v>
      </c>
    </row>
    <row r="3273" spans="1:5" x14ac:dyDescent="0.25">
      <c r="A3273" s="86" t="s">
        <v>147</v>
      </c>
      <c r="B3273" s="87">
        <v>212</v>
      </c>
      <c r="C3273" s="87" t="s">
        <v>9</v>
      </c>
      <c r="D3273" s="87">
        <v>0.27820189000000001</v>
      </c>
      <c r="E3273" s="87">
        <v>7.4551489999999998E-2</v>
      </c>
    </row>
    <row r="3274" spans="1:5" x14ac:dyDescent="0.25">
      <c r="A3274" s="86" t="s">
        <v>147</v>
      </c>
      <c r="B3274" s="87">
        <v>212</v>
      </c>
      <c r="C3274" s="87" t="s">
        <v>143</v>
      </c>
      <c r="D3274" s="87">
        <v>0.36056838000000002</v>
      </c>
      <c r="E3274" s="87">
        <v>9.8407309999999998E-2</v>
      </c>
    </row>
    <row r="3275" spans="1:5" x14ac:dyDescent="0.25">
      <c r="A3275" s="86" t="s">
        <v>147</v>
      </c>
      <c r="B3275" s="87">
        <v>212</v>
      </c>
      <c r="C3275" s="87" t="s">
        <v>161</v>
      </c>
      <c r="D3275" s="87">
        <v>0.63358555999999999</v>
      </c>
      <c r="E3275" s="87">
        <v>7.2793120000000003E-2</v>
      </c>
    </row>
    <row r="3276" spans="1:5" x14ac:dyDescent="0.25">
      <c r="A3276" s="86" t="s">
        <v>147</v>
      </c>
      <c r="B3276" s="87">
        <v>212</v>
      </c>
      <c r="C3276" s="87" t="s">
        <v>158</v>
      </c>
      <c r="D3276" s="87">
        <v>0.78735182999999997</v>
      </c>
      <c r="E3276" s="87">
        <v>9.1554179999999999E-2</v>
      </c>
    </row>
    <row r="3277" spans="1:5" x14ac:dyDescent="0.25">
      <c r="A3277" s="86" t="s">
        <v>147</v>
      </c>
      <c r="B3277" s="87">
        <v>212</v>
      </c>
      <c r="C3277" s="87" t="s">
        <v>159</v>
      </c>
      <c r="D3277" s="87">
        <v>1.0436757999999999</v>
      </c>
      <c r="E3277" s="87">
        <v>6.4959489999999995E-2</v>
      </c>
    </row>
    <row r="3278" spans="1:5" x14ac:dyDescent="0.25">
      <c r="A3278" s="86" t="s">
        <v>145</v>
      </c>
      <c r="B3278" s="87">
        <v>213</v>
      </c>
      <c r="C3278" s="87" t="s">
        <v>160</v>
      </c>
      <c r="D3278" s="87">
        <v>2.4040309999999999E-2</v>
      </c>
      <c r="E3278" s="87">
        <v>2.9522799999999998E-2</v>
      </c>
    </row>
    <row r="3279" spans="1:5" x14ac:dyDescent="0.25">
      <c r="A3279" s="86" t="s">
        <v>145</v>
      </c>
      <c r="B3279" s="87">
        <v>213</v>
      </c>
      <c r="C3279" s="87" t="s">
        <v>155</v>
      </c>
      <c r="D3279" s="87">
        <v>2.5275200000000001E-2</v>
      </c>
      <c r="E3279" s="87">
        <v>4.2779159999999997E-2</v>
      </c>
    </row>
    <row r="3280" spans="1:5" x14ac:dyDescent="0.25">
      <c r="A3280" s="86" t="s">
        <v>145</v>
      </c>
      <c r="B3280" s="87">
        <v>213</v>
      </c>
      <c r="C3280" s="87" t="s">
        <v>9</v>
      </c>
      <c r="D3280" s="87">
        <v>2.8211099999999999E-2</v>
      </c>
      <c r="E3280" s="87">
        <v>4.4792070000000003E-2</v>
      </c>
    </row>
    <row r="3281" spans="1:5" x14ac:dyDescent="0.25">
      <c r="A3281" s="86" t="s">
        <v>145</v>
      </c>
      <c r="B3281" s="87">
        <v>213</v>
      </c>
      <c r="C3281" s="87" t="s">
        <v>147</v>
      </c>
      <c r="D3281" s="87">
        <v>4.6281700000000002E-2</v>
      </c>
      <c r="E3281" s="87">
        <v>3.289943E-2</v>
      </c>
    </row>
    <row r="3282" spans="1:5" x14ac:dyDescent="0.25">
      <c r="A3282" s="86" t="s">
        <v>145</v>
      </c>
      <c r="B3282" s="87">
        <v>213</v>
      </c>
      <c r="C3282" s="87" t="s">
        <v>159</v>
      </c>
      <c r="D3282" s="87">
        <v>6.5040050000000002E-2</v>
      </c>
      <c r="E3282" s="87">
        <v>7.7201770000000003E-2</v>
      </c>
    </row>
    <row r="3283" spans="1:5" x14ac:dyDescent="0.25">
      <c r="A3283" s="86" t="s">
        <v>145</v>
      </c>
      <c r="B3283" s="87">
        <v>213</v>
      </c>
      <c r="C3283" s="87" t="s">
        <v>158</v>
      </c>
      <c r="D3283" s="87">
        <v>8.4695489999999998E-2</v>
      </c>
      <c r="E3283" s="87">
        <v>3.4822400000000003E-2</v>
      </c>
    </row>
    <row r="3284" spans="1:5" x14ac:dyDescent="0.25">
      <c r="A3284" s="86" t="s">
        <v>145</v>
      </c>
      <c r="B3284" s="87">
        <v>213</v>
      </c>
      <c r="C3284" s="87" t="s">
        <v>156</v>
      </c>
      <c r="D3284" s="87">
        <v>8.9048929999999998E-2</v>
      </c>
      <c r="E3284" s="87">
        <v>6.1981950000000001E-2</v>
      </c>
    </row>
    <row r="3285" spans="1:5" x14ac:dyDescent="0.25">
      <c r="A3285" s="86" t="s">
        <v>145</v>
      </c>
      <c r="B3285" s="87">
        <v>213</v>
      </c>
      <c r="C3285" s="87" t="s">
        <v>153</v>
      </c>
      <c r="D3285" s="87">
        <v>9.5917219999999997E-2</v>
      </c>
      <c r="E3285" s="87">
        <v>3.3194469999999997E-2</v>
      </c>
    </row>
    <row r="3286" spans="1:5" x14ac:dyDescent="0.25">
      <c r="A3286" s="86" t="s">
        <v>145</v>
      </c>
      <c r="B3286" s="87">
        <v>213</v>
      </c>
      <c r="C3286" s="87" t="s">
        <v>151</v>
      </c>
      <c r="D3286" s="87">
        <v>0.12995881000000001</v>
      </c>
      <c r="E3286" s="87">
        <v>8.9414279999999999E-2</v>
      </c>
    </row>
    <row r="3287" spans="1:5" x14ac:dyDescent="0.25">
      <c r="A3287" s="86" t="s">
        <v>145</v>
      </c>
      <c r="B3287" s="87">
        <v>213</v>
      </c>
      <c r="C3287" s="87" t="s">
        <v>146</v>
      </c>
      <c r="D3287" s="87">
        <v>0.13904047</v>
      </c>
      <c r="E3287" s="87">
        <v>0.10312322</v>
      </c>
    </row>
    <row r="3288" spans="1:5" x14ac:dyDescent="0.25">
      <c r="A3288" s="86" t="s">
        <v>145</v>
      </c>
      <c r="B3288" s="87">
        <v>213</v>
      </c>
      <c r="C3288" s="87" t="s">
        <v>161</v>
      </c>
      <c r="D3288" s="87">
        <v>0.18369260000000001</v>
      </c>
      <c r="E3288" s="87">
        <v>7.3558059999999995E-2</v>
      </c>
    </row>
    <row r="3289" spans="1:5" x14ac:dyDescent="0.25">
      <c r="A3289" s="86" t="s">
        <v>145</v>
      </c>
      <c r="B3289" s="87">
        <v>213</v>
      </c>
      <c r="C3289" s="87" t="s">
        <v>157</v>
      </c>
      <c r="D3289" s="87">
        <v>0.19520921999999999</v>
      </c>
      <c r="E3289" s="87">
        <v>6.7405270000000003E-2</v>
      </c>
    </row>
    <row r="3290" spans="1:5" x14ac:dyDescent="0.25">
      <c r="A3290" s="86" t="s">
        <v>145</v>
      </c>
      <c r="B3290" s="87">
        <v>213</v>
      </c>
      <c r="C3290" s="87" t="s">
        <v>144</v>
      </c>
      <c r="D3290" s="87">
        <v>0.72389360999999997</v>
      </c>
      <c r="E3290" s="87">
        <v>5.2339089999999998E-2</v>
      </c>
    </row>
    <row r="3291" spans="1:5" x14ac:dyDescent="0.25">
      <c r="A3291" s="86" t="s">
        <v>145</v>
      </c>
      <c r="B3291" s="87">
        <v>213</v>
      </c>
      <c r="C3291" s="87" t="s">
        <v>149</v>
      </c>
      <c r="D3291" s="87">
        <v>0.79968075999999999</v>
      </c>
      <c r="E3291" s="87">
        <v>3.3624929999999997E-2</v>
      </c>
    </row>
    <row r="3292" spans="1:5" x14ac:dyDescent="0.25">
      <c r="A3292" s="86" t="s">
        <v>145</v>
      </c>
      <c r="B3292" s="87">
        <v>213</v>
      </c>
      <c r="C3292" s="87" t="s">
        <v>150</v>
      </c>
      <c r="D3292" s="87">
        <v>0.86787689000000001</v>
      </c>
      <c r="E3292" s="87">
        <v>5.0449689999999998E-2</v>
      </c>
    </row>
    <row r="3293" spans="1:5" x14ac:dyDescent="0.25">
      <c r="A3293" s="86" t="s">
        <v>145</v>
      </c>
      <c r="B3293" s="87">
        <v>213</v>
      </c>
      <c r="C3293" s="87" t="s">
        <v>148</v>
      </c>
      <c r="D3293" s="87">
        <v>0.92232340999999995</v>
      </c>
      <c r="E3293" s="87">
        <v>3.6992860000000002E-2</v>
      </c>
    </row>
    <row r="3294" spans="1:5" x14ac:dyDescent="0.25">
      <c r="A3294" s="86" t="s">
        <v>145</v>
      </c>
      <c r="B3294" s="87">
        <v>213</v>
      </c>
      <c r="C3294" s="87" t="s">
        <v>152</v>
      </c>
      <c r="D3294" s="87">
        <v>0.98516152000000001</v>
      </c>
      <c r="E3294" s="87">
        <v>2.701988E-2</v>
      </c>
    </row>
    <row r="3295" spans="1:5" x14ac:dyDescent="0.25">
      <c r="A3295" s="86" t="s">
        <v>145</v>
      </c>
      <c r="B3295" s="87">
        <v>213</v>
      </c>
      <c r="C3295" s="87" t="s">
        <v>154</v>
      </c>
      <c r="D3295" s="87">
        <v>0.99566171999999997</v>
      </c>
      <c r="E3295" s="87">
        <v>5.624088E-2</v>
      </c>
    </row>
    <row r="3296" spans="1:5" x14ac:dyDescent="0.25">
      <c r="A3296" s="86" t="s">
        <v>143</v>
      </c>
      <c r="B3296" s="87">
        <v>214</v>
      </c>
      <c r="C3296" s="87" t="s">
        <v>157</v>
      </c>
      <c r="D3296" s="87">
        <v>0.14072730999999999</v>
      </c>
      <c r="E3296" s="87">
        <v>6.2854450000000006E-2</v>
      </c>
    </row>
    <row r="3297" spans="1:5" x14ac:dyDescent="0.25">
      <c r="A3297" s="86" t="s">
        <v>143</v>
      </c>
      <c r="B3297" s="87">
        <v>214</v>
      </c>
      <c r="C3297" s="87" t="s">
        <v>150</v>
      </c>
      <c r="D3297" s="87">
        <v>0.15043513999999999</v>
      </c>
      <c r="E3297" s="87">
        <v>9.678958E-2</v>
      </c>
    </row>
    <row r="3298" spans="1:5" x14ac:dyDescent="0.25">
      <c r="A3298" s="86" t="s">
        <v>143</v>
      </c>
      <c r="B3298" s="87">
        <v>214</v>
      </c>
      <c r="C3298" s="87" t="s">
        <v>145</v>
      </c>
      <c r="D3298" s="87">
        <v>0.15431766999999999</v>
      </c>
      <c r="E3298" s="87">
        <v>4.0232129999999998E-2</v>
      </c>
    </row>
    <row r="3299" spans="1:5" x14ac:dyDescent="0.25">
      <c r="A3299" s="86" t="s">
        <v>143</v>
      </c>
      <c r="B3299" s="87">
        <v>214</v>
      </c>
      <c r="C3299" s="87" t="s">
        <v>149</v>
      </c>
      <c r="D3299" s="87">
        <v>0.22700967</v>
      </c>
      <c r="E3299" s="87">
        <v>3.8720549999999999E-2</v>
      </c>
    </row>
    <row r="3300" spans="1:5" x14ac:dyDescent="0.25">
      <c r="A3300" s="86" t="s">
        <v>143</v>
      </c>
      <c r="B3300" s="87">
        <v>214</v>
      </c>
      <c r="C3300" s="87" t="s">
        <v>148</v>
      </c>
      <c r="D3300" s="87">
        <v>0.23226458999999999</v>
      </c>
      <c r="E3300" s="87">
        <v>8.3531980000000006E-2</v>
      </c>
    </row>
    <row r="3301" spans="1:5" x14ac:dyDescent="0.25">
      <c r="A3301" s="86" t="s">
        <v>143</v>
      </c>
      <c r="B3301" s="87">
        <v>214</v>
      </c>
      <c r="C3301" s="87" t="s">
        <v>152</v>
      </c>
      <c r="D3301" s="87">
        <v>0.25037155</v>
      </c>
      <c r="E3301" s="87">
        <v>3.5567399999999999E-2</v>
      </c>
    </row>
    <row r="3302" spans="1:5" x14ac:dyDescent="0.25">
      <c r="A3302" s="86" t="s">
        <v>143</v>
      </c>
      <c r="B3302" s="87">
        <v>214</v>
      </c>
      <c r="C3302" s="87" t="s">
        <v>160</v>
      </c>
      <c r="D3302" s="87">
        <v>0.25971334000000001</v>
      </c>
      <c r="E3302" s="87">
        <v>6.9731940000000006E-2</v>
      </c>
    </row>
    <row r="3303" spans="1:5" x14ac:dyDescent="0.25">
      <c r="A3303" s="86" t="s">
        <v>143</v>
      </c>
      <c r="B3303" s="87">
        <v>214</v>
      </c>
      <c r="C3303" s="87" t="s">
        <v>161</v>
      </c>
      <c r="D3303" s="87">
        <v>0.28281401</v>
      </c>
      <c r="E3303" s="87">
        <v>5.2418230000000003E-2</v>
      </c>
    </row>
    <row r="3304" spans="1:5" x14ac:dyDescent="0.25">
      <c r="A3304" s="86" t="s">
        <v>143</v>
      </c>
      <c r="B3304" s="87">
        <v>214</v>
      </c>
      <c r="C3304" s="87" t="s">
        <v>154</v>
      </c>
      <c r="D3304" s="87">
        <v>0.33381147</v>
      </c>
      <c r="E3304" s="87">
        <v>5.2876970000000002E-2</v>
      </c>
    </row>
    <row r="3305" spans="1:5" x14ac:dyDescent="0.25">
      <c r="A3305" s="86" t="s">
        <v>143</v>
      </c>
      <c r="B3305" s="87">
        <v>214</v>
      </c>
      <c r="C3305" s="87" t="s">
        <v>144</v>
      </c>
      <c r="D3305" s="87">
        <v>0.34347707</v>
      </c>
      <c r="E3305" s="87">
        <v>6.4816769999999996E-2</v>
      </c>
    </row>
    <row r="3306" spans="1:5" x14ac:dyDescent="0.25">
      <c r="A3306" s="86" t="s">
        <v>143</v>
      </c>
      <c r="B3306" s="87">
        <v>214</v>
      </c>
      <c r="C3306" s="87" t="s">
        <v>153</v>
      </c>
      <c r="D3306" s="87">
        <v>0.34689054000000002</v>
      </c>
      <c r="E3306" s="87">
        <v>4.7560810000000002E-2</v>
      </c>
    </row>
    <row r="3307" spans="1:5" x14ac:dyDescent="0.25">
      <c r="A3307" s="86" t="s">
        <v>143</v>
      </c>
      <c r="B3307" s="87">
        <v>214</v>
      </c>
      <c r="C3307" s="87" t="s">
        <v>156</v>
      </c>
      <c r="D3307" s="87">
        <v>0.44331811999999998</v>
      </c>
      <c r="E3307" s="87">
        <v>4.3973110000000003E-2</v>
      </c>
    </row>
    <row r="3308" spans="1:5" x14ac:dyDescent="0.25">
      <c r="A3308" s="86" t="s">
        <v>143</v>
      </c>
      <c r="B3308" s="87">
        <v>214</v>
      </c>
      <c r="C3308" s="87" t="s">
        <v>146</v>
      </c>
      <c r="D3308" s="87">
        <v>0.55407242999999995</v>
      </c>
      <c r="E3308" s="87">
        <v>8.7247580000000005E-2</v>
      </c>
    </row>
    <row r="3309" spans="1:5" x14ac:dyDescent="0.25">
      <c r="A3309" s="86" t="s">
        <v>143</v>
      </c>
      <c r="B3309" s="87">
        <v>214</v>
      </c>
      <c r="C3309" s="87" t="s">
        <v>155</v>
      </c>
      <c r="D3309" s="87">
        <v>0.58389068</v>
      </c>
      <c r="E3309" s="87">
        <v>5.2879490000000001E-2</v>
      </c>
    </row>
    <row r="3310" spans="1:5" x14ac:dyDescent="0.25">
      <c r="A3310" s="86" t="s">
        <v>143</v>
      </c>
      <c r="B3310" s="87">
        <v>214</v>
      </c>
      <c r="C3310" s="87" t="s">
        <v>151</v>
      </c>
      <c r="D3310" s="87">
        <v>0.59722892999999999</v>
      </c>
      <c r="E3310" s="87">
        <v>6.0990019999999999E-2</v>
      </c>
    </row>
    <row r="3311" spans="1:5" x14ac:dyDescent="0.25">
      <c r="A3311" s="86" t="s">
        <v>143</v>
      </c>
      <c r="B3311" s="87">
        <v>214</v>
      </c>
      <c r="C3311" s="87" t="s">
        <v>147</v>
      </c>
      <c r="D3311" s="87">
        <v>0.6647632</v>
      </c>
      <c r="E3311" s="87">
        <v>2.9116489999999998E-2</v>
      </c>
    </row>
    <row r="3312" spans="1:5" x14ac:dyDescent="0.25">
      <c r="A3312" s="86" t="s">
        <v>143</v>
      </c>
      <c r="B3312" s="87">
        <v>214</v>
      </c>
      <c r="C3312" s="87" t="s">
        <v>158</v>
      </c>
      <c r="D3312" s="87">
        <v>0.67720307999999996</v>
      </c>
      <c r="E3312" s="87">
        <v>4.2327969999999999E-2</v>
      </c>
    </row>
    <row r="3313" spans="1:5" x14ac:dyDescent="0.25">
      <c r="A3313" s="86" t="s">
        <v>143</v>
      </c>
      <c r="B3313" s="87">
        <v>214</v>
      </c>
      <c r="C3313" s="87" t="s">
        <v>9</v>
      </c>
      <c r="D3313" s="87">
        <v>0.72483417000000006</v>
      </c>
      <c r="E3313" s="87">
        <v>4.27868E-2</v>
      </c>
    </row>
    <row r="3314" spans="1:5" x14ac:dyDescent="0.25">
      <c r="A3314" s="86" t="s">
        <v>143</v>
      </c>
      <c r="B3314" s="87">
        <v>214</v>
      </c>
      <c r="C3314" s="87" t="s">
        <v>159</v>
      </c>
      <c r="D3314" s="87">
        <v>1.01681278</v>
      </c>
      <c r="E3314" s="87">
        <v>5.1375200000000003E-2</v>
      </c>
    </row>
    <row r="3315" spans="1:5" x14ac:dyDescent="0.25">
      <c r="A3315" s="86" t="s">
        <v>151</v>
      </c>
      <c r="B3315" s="87">
        <v>215</v>
      </c>
      <c r="C3315" s="87" t="s">
        <v>157</v>
      </c>
      <c r="D3315" s="87">
        <v>-3.3535500000000003E-2</v>
      </c>
      <c r="E3315" s="87">
        <v>7.8077939999999998E-2</v>
      </c>
    </row>
    <row r="3316" spans="1:5" x14ac:dyDescent="0.25">
      <c r="A3316" s="86" t="s">
        <v>151</v>
      </c>
      <c r="B3316" s="87">
        <v>215</v>
      </c>
      <c r="C3316" s="87" t="s">
        <v>144</v>
      </c>
      <c r="D3316" s="87">
        <v>0.12540887000000001</v>
      </c>
      <c r="E3316" s="87">
        <v>5.0877430000000001E-2</v>
      </c>
    </row>
    <row r="3317" spans="1:5" x14ac:dyDescent="0.25">
      <c r="A3317" s="86" t="s">
        <v>151</v>
      </c>
      <c r="B3317" s="87">
        <v>215</v>
      </c>
      <c r="C3317" s="87" t="s">
        <v>150</v>
      </c>
      <c r="D3317" s="87">
        <v>0.17545786999999999</v>
      </c>
      <c r="E3317" s="87">
        <v>5.6793860000000002E-2</v>
      </c>
    </row>
    <row r="3318" spans="1:5" x14ac:dyDescent="0.25">
      <c r="A3318" s="86" t="s">
        <v>151</v>
      </c>
      <c r="B3318" s="87">
        <v>215</v>
      </c>
      <c r="C3318" s="87" t="s">
        <v>145</v>
      </c>
      <c r="D3318" s="87">
        <v>0.22878240999999999</v>
      </c>
      <c r="E3318" s="87">
        <v>6.2859100000000001E-2</v>
      </c>
    </row>
    <row r="3319" spans="1:5" x14ac:dyDescent="0.25">
      <c r="A3319" s="86" t="s">
        <v>151</v>
      </c>
      <c r="B3319" s="87">
        <v>215</v>
      </c>
      <c r="C3319" s="87" t="s">
        <v>148</v>
      </c>
      <c r="D3319" s="87">
        <v>0.50549991000000005</v>
      </c>
      <c r="E3319" s="87">
        <v>3.4863140000000001E-2</v>
      </c>
    </row>
    <row r="3320" spans="1:5" x14ac:dyDescent="0.25">
      <c r="A3320" s="86" t="s">
        <v>151</v>
      </c>
      <c r="B3320" s="87">
        <v>215</v>
      </c>
      <c r="C3320" s="87" t="s">
        <v>160</v>
      </c>
      <c r="D3320" s="87">
        <v>0.52478396000000005</v>
      </c>
      <c r="E3320" s="87">
        <v>3.7974679999999997E-2</v>
      </c>
    </row>
    <row r="3321" spans="1:5" x14ac:dyDescent="0.25">
      <c r="A3321" s="86" t="s">
        <v>151</v>
      </c>
      <c r="B3321" s="87">
        <v>215</v>
      </c>
      <c r="C3321" s="87" t="s">
        <v>152</v>
      </c>
      <c r="D3321" s="87">
        <v>0.54312777999999995</v>
      </c>
      <c r="E3321" s="87">
        <v>3.53341E-2</v>
      </c>
    </row>
    <row r="3322" spans="1:5" x14ac:dyDescent="0.25">
      <c r="A3322" s="86" t="s">
        <v>151</v>
      </c>
      <c r="B3322" s="87">
        <v>215</v>
      </c>
      <c r="C3322" s="87" t="s">
        <v>149</v>
      </c>
      <c r="D3322" s="87">
        <v>0.55093683000000004</v>
      </c>
      <c r="E3322" s="87">
        <v>4.5398309999999997E-2</v>
      </c>
    </row>
    <row r="3323" spans="1:5" x14ac:dyDescent="0.25">
      <c r="A3323" s="86" t="s">
        <v>151</v>
      </c>
      <c r="B3323" s="87">
        <v>215</v>
      </c>
      <c r="C3323" s="87" t="s">
        <v>155</v>
      </c>
      <c r="D3323" s="87">
        <v>0.59817405000000001</v>
      </c>
      <c r="E3323" s="87">
        <v>4.181489E-2</v>
      </c>
    </row>
    <row r="3324" spans="1:5" x14ac:dyDescent="0.25">
      <c r="A3324" s="86" t="s">
        <v>151</v>
      </c>
      <c r="B3324" s="87">
        <v>215</v>
      </c>
      <c r="C3324" s="87" t="s">
        <v>153</v>
      </c>
      <c r="D3324" s="87">
        <v>0.72213327999999999</v>
      </c>
      <c r="E3324" s="87">
        <v>4.036199E-2</v>
      </c>
    </row>
    <row r="3325" spans="1:5" x14ac:dyDescent="0.25">
      <c r="A3325" s="86" t="s">
        <v>151</v>
      </c>
      <c r="B3325" s="87">
        <v>215</v>
      </c>
      <c r="C3325" s="87" t="s">
        <v>161</v>
      </c>
      <c r="D3325" s="87">
        <v>0.75093798</v>
      </c>
      <c r="E3325" s="87">
        <v>5.4305840000000001E-2</v>
      </c>
    </row>
    <row r="3326" spans="1:5" x14ac:dyDescent="0.25">
      <c r="A3326" s="86" t="s">
        <v>151</v>
      </c>
      <c r="B3326" s="87">
        <v>215</v>
      </c>
      <c r="C3326" s="87" t="s">
        <v>158</v>
      </c>
      <c r="D3326" s="87">
        <v>0.77464980999999999</v>
      </c>
      <c r="E3326" s="87">
        <v>5.1058640000000002E-2</v>
      </c>
    </row>
    <row r="3327" spans="1:5" x14ac:dyDescent="0.25">
      <c r="A3327" s="86" t="s">
        <v>151</v>
      </c>
      <c r="B3327" s="87">
        <v>215</v>
      </c>
      <c r="C3327" s="87" t="s">
        <v>154</v>
      </c>
      <c r="D3327" s="87">
        <v>0.78477598999999998</v>
      </c>
      <c r="E3327" s="87">
        <v>4.347927E-2</v>
      </c>
    </row>
    <row r="3328" spans="1:5" x14ac:dyDescent="0.25">
      <c r="A3328" s="86" t="s">
        <v>151</v>
      </c>
      <c r="B3328" s="87">
        <v>215</v>
      </c>
      <c r="C3328" s="87" t="s">
        <v>147</v>
      </c>
      <c r="D3328" s="87">
        <v>0.78575627000000003</v>
      </c>
      <c r="E3328" s="87">
        <v>4.5993029999999997E-2</v>
      </c>
    </row>
    <row r="3329" spans="1:5" x14ac:dyDescent="0.25">
      <c r="A3329" s="86" t="s">
        <v>151</v>
      </c>
      <c r="B3329" s="87">
        <v>215</v>
      </c>
      <c r="C3329" s="87" t="s">
        <v>143</v>
      </c>
      <c r="D3329" s="87">
        <v>0.90742252999999995</v>
      </c>
      <c r="E3329" s="87">
        <v>5.3980019999999997E-2</v>
      </c>
    </row>
    <row r="3330" spans="1:5" x14ac:dyDescent="0.25">
      <c r="A3330" s="86" t="s">
        <v>151</v>
      </c>
      <c r="B3330" s="87">
        <v>215</v>
      </c>
      <c r="C3330" s="87" t="s">
        <v>9</v>
      </c>
      <c r="D3330" s="87">
        <v>0.92956338000000005</v>
      </c>
      <c r="E3330" s="87">
        <v>4.173143E-2</v>
      </c>
    </row>
    <row r="3331" spans="1:5" x14ac:dyDescent="0.25">
      <c r="A3331" s="86" t="s">
        <v>151</v>
      </c>
      <c r="B3331" s="87">
        <v>215</v>
      </c>
      <c r="C3331" s="87" t="s">
        <v>146</v>
      </c>
      <c r="D3331" s="87">
        <v>0.94504246000000003</v>
      </c>
      <c r="E3331" s="87">
        <v>4.4555850000000001E-2</v>
      </c>
    </row>
    <row r="3332" spans="1:5" x14ac:dyDescent="0.25">
      <c r="A3332" s="86" t="s">
        <v>151</v>
      </c>
      <c r="B3332" s="87">
        <v>215</v>
      </c>
      <c r="C3332" s="87" t="s">
        <v>159</v>
      </c>
      <c r="D3332" s="87">
        <v>1.01217961</v>
      </c>
      <c r="E3332" s="87">
        <v>9.8823569999999999E-2</v>
      </c>
    </row>
    <row r="3333" spans="1:5" x14ac:dyDescent="0.25">
      <c r="A3333" s="86" t="s">
        <v>151</v>
      </c>
      <c r="B3333" s="87">
        <v>215</v>
      </c>
      <c r="C3333" s="87" t="s">
        <v>156</v>
      </c>
      <c r="D3333" s="87">
        <v>1.01624359</v>
      </c>
      <c r="E3333" s="87">
        <v>4.3853040000000003E-2</v>
      </c>
    </row>
    <row r="3334" spans="1:5" x14ac:dyDescent="0.25">
      <c r="A3334" s="86" t="s">
        <v>150</v>
      </c>
      <c r="B3334" s="87">
        <v>216</v>
      </c>
      <c r="C3334" s="87" t="s">
        <v>153</v>
      </c>
      <c r="D3334" s="87">
        <v>-1.49248E-2</v>
      </c>
      <c r="E3334" s="87">
        <v>3.1006280000000001E-2</v>
      </c>
    </row>
    <row r="3335" spans="1:5" x14ac:dyDescent="0.25">
      <c r="A3335" s="86" t="s">
        <v>150</v>
      </c>
      <c r="B3335" s="87">
        <v>216</v>
      </c>
      <c r="C3335" s="87" t="s">
        <v>157</v>
      </c>
      <c r="D3335" s="87">
        <v>2.0469419999999999E-2</v>
      </c>
      <c r="E3335" s="87">
        <v>3.8641689999999999E-2</v>
      </c>
    </row>
    <row r="3336" spans="1:5" x14ac:dyDescent="0.25">
      <c r="A3336" s="86" t="s">
        <v>150</v>
      </c>
      <c r="B3336" s="87">
        <v>216</v>
      </c>
      <c r="C3336" s="87" t="s">
        <v>143</v>
      </c>
      <c r="D3336" s="87">
        <v>5.0813850000000001E-2</v>
      </c>
      <c r="E3336" s="87">
        <v>4.5079670000000002E-2</v>
      </c>
    </row>
    <row r="3337" spans="1:5" x14ac:dyDescent="0.25">
      <c r="A3337" s="86" t="s">
        <v>150</v>
      </c>
      <c r="B3337" s="87">
        <v>216</v>
      </c>
      <c r="C3337" s="87" t="s">
        <v>151</v>
      </c>
      <c r="D3337" s="87">
        <v>6.207965E-2</v>
      </c>
      <c r="E3337" s="87">
        <v>6.4826079999999994E-2</v>
      </c>
    </row>
    <row r="3338" spans="1:5" x14ac:dyDescent="0.25">
      <c r="A3338" s="86" t="s">
        <v>150</v>
      </c>
      <c r="B3338" s="87">
        <v>216</v>
      </c>
      <c r="C3338" s="87" t="s">
        <v>159</v>
      </c>
      <c r="D3338" s="87">
        <v>6.4372540000000006E-2</v>
      </c>
      <c r="E3338" s="87">
        <v>5.818628E-2</v>
      </c>
    </row>
    <row r="3339" spans="1:5" x14ac:dyDescent="0.25">
      <c r="A3339" s="86" t="s">
        <v>150</v>
      </c>
      <c r="B3339" s="87">
        <v>216</v>
      </c>
      <c r="C3339" s="87" t="s">
        <v>158</v>
      </c>
      <c r="D3339" s="87">
        <v>6.7333489999999996E-2</v>
      </c>
      <c r="E3339" s="87">
        <v>3.6824089999999997E-2</v>
      </c>
    </row>
    <row r="3340" spans="1:5" x14ac:dyDescent="0.25">
      <c r="A3340" s="86" t="s">
        <v>150</v>
      </c>
      <c r="B3340" s="87">
        <v>216</v>
      </c>
      <c r="C3340" s="87" t="s">
        <v>156</v>
      </c>
      <c r="D3340" s="87">
        <v>9.2868450000000005E-2</v>
      </c>
      <c r="E3340" s="87">
        <v>5.7767789999999999E-2</v>
      </c>
    </row>
    <row r="3341" spans="1:5" x14ac:dyDescent="0.25">
      <c r="A3341" s="86" t="s">
        <v>150</v>
      </c>
      <c r="B3341" s="87">
        <v>216</v>
      </c>
      <c r="C3341" s="87" t="s">
        <v>146</v>
      </c>
      <c r="D3341" s="87">
        <v>0.12947822</v>
      </c>
      <c r="E3341" s="87">
        <v>4.1214960000000002E-2</v>
      </c>
    </row>
    <row r="3342" spans="1:5" x14ac:dyDescent="0.25">
      <c r="A3342" s="86" t="s">
        <v>150</v>
      </c>
      <c r="B3342" s="87">
        <v>216</v>
      </c>
      <c r="C3342" s="87" t="s">
        <v>160</v>
      </c>
      <c r="D3342" s="87">
        <v>0.13643437999999999</v>
      </c>
      <c r="E3342" s="87">
        <v>4.9471809999999998E-2</v>
      </c>
    </row>
    <row r="3343" spans="1:5" x14ac:dyDescent="0.25">
      <c r="A3343" s="86" t="s">
        <v>150</v>
      </c>
      <c r="B3343" s="87">
        <v>216</v>
      </c>
      <c r="C3343" s="87" t="s">
        <v>147</v>
      </c>
      <c r="D3343" s="87">
        <v>0.21751543000000001</v>
      </c>
      <c r="E3343" s="87">
        <v>2.7442500000000002E-2</v>
      </c>
    </row>
    <row r="3344" spans="1:5" x14ac:dyDescent="0.25">
      <c r="A3344" s="86" t="s">
        <v>150</v>
      </c>
      <c r="B3344" s="87">
        <v>216</v>
      </c>
      <c r="C3344" s="87" t="s">
        <v>155</v>
      </c>
      <c r="D3344" s="87">
        <v>0.25856971000000001</v>
      </c>
      <c r="E3344" s="87">
        <v>5.0854919999999998E-2</v>
      </c>
    </row>
    <row r="3345" spans="1:5" x14ac:dyDescent="0.25">
      <c r="A3345" s="86" t="s">
        <v>150</v>
      </c>
      <c r="B3345" s="87">
        <v>216</v>
      </c>
      <c r="C3345" s="87" t="s">
        <v>161</v>
      </c>
      <c r="D3345" s="87">
        <v>0.32716529999999999</v>
      </c>
      <c r="E3345" s="87">
        <v>5.9433850000000003E-2</v>
      </c>
    </row>
    <row r="3346" spans="1:5" x14ac:dyDescent="0.25">
      <c r="A3346" s="86" t="s">
        <v>150</v>
      </c>
      <c r="B3346" s="87">
        <v>216</v>
      </c>
      <c r="C3346" s="87" t="s">
        <v>145</v>
      </c>
      <c r="D3346" s="87">
        <v>0.39223278</v>
      </c>
      <c r="E3346" s="87">
        <v>3.807191E-2</v>
      </c>
    </row>
    <row r="3347" spans="1:5" x14ac:dyDescent="0.25">
      <c r="A3347" s="86" t="s">
        <v>150</v>
      </c>
      <c r="B3347" s="87">
        <v>216</v>
      </c>
      <c r="C3347" s="87" t="s">
        <v>144</v>
      </c>
      <c r="D3347" s="87">
        <v>0.47363535000000001</v>
      </c>
      <c r="E3347" s="87">
        <v>5.6279589999999997E-2</v>
      </c>
    </row>
    <row r="3348" spans="1:5" x14ac:dyDescent="0.25">
      <c r="A3348" s="86" t="s">
        <v>150</v>
      </c>
      <c r="B3348" s="87">
        <v>216</v>
      </c>
      <c r="C3348" s="87" t="s">
        <v>154</v>
      </c>
      <c r="D3348" s="87">
        <v>0.93927576999999995</v>
      </c>
      <c r="E3348" s="87">
        <v>6.4651719999999996E-2</v>
      </c>
    </row>
    <row r="3349" spans="1:5" x14ac:dyDescent="0.25">
      <c r="A3349" s="86" t="s">
        <v>150</v>
      </c>
      <c r="B3349" s="87">
        <v>216</v>
      </c>
      <c r="C3349" s="87" t="s">
        <v>149</v>
      </c>
      <c r="D3349" s="87">
        <v>0.99049078999999995</v>
      </c>
      <c r="E3349" s="87">
        <v>5.0310800000000003E-2</v>
      </c>
    </row>
    <row r="3350" spans="1:5" x14ac:dyDescent="0.25">
      <c r="A3350" s="86" t="s">
        <v>150</v>
      </c>
      <c r="B3350" s="87">
        <v>216</v>
      </c>
      <c r="C3350" s="87" t="s">
        <v>148</v>
      </c>
      <c r="D3350" s="87">
        <v>1.0719285199999999</v>
      </c>
      <c r="E3350" s="87">
        <v>3.2883200000000001E-2</v>
      </c>
    </row>
    <row r="3351" spans="1:5" x14ac:dyDescent="0.25">
      <c r="A3351" s="86" t="s">
        <v>150</v>
      </c>
      <c r="B3351" s="87">
        <v>216</v>
      </c>
      <c r="C3351" s="87" t="s">
        <v>9</v>
      </c>
      <c r="D3351" s="87">
        <v>1.12775117</v>
      </c>
      <c r="E3351" s="87">
        <v>4.2406359999999997E-2</v>
      </c>
    </row>
    <row r="3352" spans="1:5" x14ac:dyDescent="0.25">
      <c r="A3352" s="86" t="s">
        <v>150</v>
      </c>
      <c r="B3352" s="87">
        <v>216</v>
      </c>
      <c r="C3352" s="87" t="s">
        <v>152</v>
      </c>
      <c r="D3352" s="87">
        <v>1.18749423</v>
      </c>
      <c r="E3352" s="87">
        <v>2.3025520000000001E-2</v>
      </c>
    </row>
    <row r="3353" spans="1:5" x14ac:dyDescent="0.25">
      <c r="A3353" s="86" t="s">
        <v>156</v>
      </c>
      <c r="B3353" s="87">
        <v>217</v>
      </c>
      <c r="C3353" s="87" t="s">
        <v>160</v>
      </c>
      <c r="D3353" s="87">
        <v>2.893167E-2</v>
      </c>
      <c r="E3353" s="87">
        <v>3.3239070000000003E-2</v>
      </c>
    </row>
    <row r="3354" spans="1:5" x14ac:dyDescent="0.25">
      <c r="A3354" s="86" t="s">
        <v>156</v>
      </c>
      <c r="B3354" s="87">
        <v>217</v>
      </c>
      <c r="C3354" s="87" t="s">
        <v>157</v>
      </c>
      <c r="D3354" s="87">
        <v>3.3059819999999997E-2</v>
      </c>
      <c r="E3354" s="87">
        <v>3.1273179999999998E-2</v>
      </c>
    </row>
    <row r="3355" spans="1:5" x14ac:dyDescent="0.25">
      <c r="A3355" s="86" t="s">
        <v>156</v>
      </c>
      <c r="B3355" s="87">
        <v>217</v>
      </c>
      <c r="C3355" s="87" t="s">
        <v>158</v>
      </c>
      <c r="D3355" s="87">
        <v>5.3463339999999998E-2</v>
      </c>
      <c r="E3355" s="87">
        <v>4.8008250000000002E-2</v>
      </c>
    </row>
    <row r="3356" spans="1:5" x14ac:dyDescent="0.25">
      <c r="A3356" s="86" t="s">
        <v>156</v>
      </c>
      <c r="B3356" s="87">
        <v>217</v>
      </c>
      <c r="C3356" s="87" t="s">
        <v>159</v>
      </c>
      <c r="D3356" s="87">
        <v>5.9724909999999999E-2</v>
      </c>
      <c r="E3356" s="87">
        <v>4.7510900000000002E-2</v>
      </c>
    </row>
    <row r="3357" spans="1:5" x14ac:dyDescent="0.25">
      <c r="A3357" s="86" t="s">
        <v>156</v>
      </c>
      <c r="B3357" s="87">
        <v>217</v>
      </c>
      <c r="C3357" s="87" t="s">
        <v>145</v>
      </c>
      <c r="D3357" s="87">
        <v>7.7597869999999999E-2</v>
      </c>
      <c r="E3357" s="87">
        <v>4.2882549999999998E-2</v>
      </c>
    </row>
    <row r="3358" spans="1:5" x14ac:dyDescent="0.25">
      <c r="A3358" s="86" t="s">
        <v>156</v>
      </c>
      <c r="B3358" s="87">
        <v>217</v>
      </c>
      <c r="C3358" s="87" t="s">
        <v>150</v>
      </c>
      <c r="D3358" s="87">
        <v>0.13003218999999999</v>
      </c>
      <c r="E3358" s="87">
        <v>3.618275E-2</v>
      </c>
    </row>
    <row r="3359" spans="1:5" x14ac:dyDescent="0.25">
      <c r="A3359" s="86" t="s">
        <v>156</v>
      </c>
      <c r="B3359" s="87">
        <v>217</v>
      </c>
      <c r="C3359" s="87" t="s">
        <v>143</v>
      </c>
      <c r="D3359" s="87">
        <v>0.14066058000000001</v>
      </c>
      <c r="E3359" s="87">
        <v>5.8686710000000003E-2</v>
      </c>
    </row>
    <row r="3360" spans="1:5" x14ac:dyDescent="0.25">
      <c r="A3360" s="86" t="s">
        <v>156</v>
      </c>
      <c r="B3360" s="87">
        <v>217</v>
      </c>
      <c r="C3360" s="87" t="s">
        <v>146</v>
      </c>
      <c r="D3360" s="87">
        <v>0.14825498000000001</v>
      </c>
      <c r="E3360" s="87">
        <v>4.2105879999999998E-2</v>
      </c>
    </row>
    <row r="3361" spans="1:5" x14ac:dyDescent="0.25">
      <c r="A3361" s="86" t="s">
        <v>156</v>
      </c>
      <c r="B3361" s="87">
        <v>217</v>
      </c>
      <c r="C3361" s="87" t="s">
        <v>147</v>
      </c>
      <c r="D3361" s="87">
        <v>0.17652692</v>
      </c>
      <c r="E3361" s="87">
        <v>2.676744E-2</v>
      </c>
    </row>
    <row r="3362" spans="1:5" x14ac:dyDescent="0.25">
      <c r="A3362" s="86" t="s">
        <v>156</v>
      </c>
      <c r="B3362" s="87">
        <v>217</v>
      </c>
      <c r="C3362" s="87" t="s">
        <v>154</v>
      </c>
      <c r="D3362" s="87">
        <v>0.20270236999999999</v>
      </c>
      <c r="E3362" s="87">
        <v>4.0846340000000002E-2</v>
      </c>
    </row>
    <row r="3363" spans="1:5" x14ac:dyDescent="0.25">
      <c r="A3363" s="86" t="s">
        <v>156</v>
      </c>
      <c r="B3363" s="87">
        <v>217</v>
      </c>
      <c r="C3363" s="87" t="s">
        <v>152</v>
      </c>
      <c r="D3363" s="87">
        <v>0.23144385000000001</v>
      </c>
      <c r="E3363" s="87">
        <v>2.520934E-2</v>
      </c>
    </row>
    <row r="3364" spans="1:5" x14ac:dyDescent="0.25">
      <c r="A3364" s="86" t="s">
        <v>156</v>
      </c>
      <c r="B3364" s="87">
        <v>217</v>
      </c>
      <c r="C3364" s="87" t="s">
        <v>148</v>
      </c>
      <c r="D3364" s="87">
        <v>0.28687637999999999</v>
      </c>
      <c r="E3364" s="87">
        <v>3.503705E-2</v>
      </c>
    </row>
    <row r="3365" spans="1:5" x14ac:dyDescent="0.25">
      <c r="A3365" s="86" t="s">
        <v>156</v>
      </c>
      <c r="B3365" s="87">
        <v>217</v>
      </c>
      <c r="C3365" s="87" t="s">
        <v>144</v>
      </c>
      <c r="D3365" s="87">
        <v>0.32091558999999997</v>
      </c>
      <c r="E3365" s="87">
        <v>7.0171449999999996E-2</v>
      </c>
    </row>
    <row r="3366" spans="1:5" x14ac:dyDescent="0.25">
      <c r="A3366" s="86" t="s">
        <v>156</v>
      </c>
      <c r="B3366" s="87">
        <v>217</v>
      </c>
      <c r="C3366" s="87" t="s">
        <v>9</v>
      </c>
      <c r="D3366" s="87">
        <v>0.33586060000000001</v>
      </c>
      <c r="E3366" s="87">
        <v>3.6226179999999997E-2</v>
      </c>
    </row>
    <row r="3367" spans="1:5" x14ac:dyDescent="0.25">
      <c r="A3367" s="86" t="s">
        <v>156</v>
      </c>
      <c r="B3367" s="87">
        <v>217</v>
      </c>
      <c r="C3367" s="87" t="s">
        <v>155</v>
      </c>
      <c r="D3367" s="87">
        <v>0.35814950000000001</v>
      </c>
      <c r="E3367" s="87">
        <v>3.3303600000000003E-2</v>
      </c>
    </row>
    <row r="3368" spans="1:5" x14ac:dyDescent="0.25">
      <c r="A3368" s="86" t="s">
        <v>156</v>
      </c>
      <c r="B3368" s="87">
        <v>217</v>
      </c>
      <c r="C3368" s="87" t="s">
        <v>151</v>
      </c>
      <c r="D3368" s="87">
        <v>0.35817416000000002</v>
      </c>
      <c r="E3368" s="87">
        <v>4.2224499999999998E-2</v>
      </c>
    </row>
    <row r="3369" spans="1:5" x14ac:dyDescent="0.25">
      <c r="A3369" s="86" t="s">
        <v>156</v>
      </c>
      <c r="B3369" s="87">
        <v>217</v>
      </c>
      <c r="C3369" s="87" t="s">
        <v>149</v>
      </c>
      <c r="D3369" s="87">
        <v>0.37797836000000001</v>
      </c>
      <c r="E3369" s="87">
        <v>3.0116239999999999E-2</v>
      </c>
    </row>
    <row r="3370" spans="1:5" x14ac:dyDescent="0.25">
      <c r="A3370" s="86" t="s">
        <v>156</v>
      </c>
      <c r="B3370" s="87">
        <v>217</v>
      </c>
      <c r="C3370" s="87" t="s">
        <v>161</v>
      </c>
      <c r="D3370" s="87">
        <v>0.45849447999999998</v>
      </c>
      <c r="E3370" s="87">
        <v>4.198226E-2</v>
      </c>
    </row>
    <row r="3371" spans="1:5" x14ac:dyDescent="0.25">
      <c r="A3371" s="86" t="s">
        <v>156</v>
      </c>
      <c r="B3371" s="87">
        <v>217</v>
      </c>
      <c r="C3371" s="87" t="s">
        <v>153</v>
      </c>
      <c r="D3371" s="87">
        <v>0.46564452000000001</v>
      </c>
      <c r="E3371" s="87">
        <v>2.5101829999999999E-2</v>
      </c>
    </row>
    <row r="3372" spans="1:5" x14ac:dyDescent="0.25">
      <c r="A3372" s="86" t="s">
        <v>156</v>
      </c>
      <c r="B3372" s="87">
        <v>218</v>
      </c>
      <c r="C3372" s="87" t="s">
        <v>157</v>
      </c>
      <c r="D3372" s="87">
        <v>1.2874470000000001E-2</v>
      </c>
      <c r="E3372" s="87">
        <v>3.7781269999999999E-2</v>
      </c>
    </row>
    <row r="3373" spans="1:5" x14ac:dyDescent="0.25">
      <c r="A3373" s="86" t="s">
        <v>156</v>
      </c>
      <c r="B3373" s="87">
        <v>218</v>
      </c>
      <c r="C3373" s="87" t="s">
        <v>150</v>
      </c>
      <c r="D3373" s="87">
        <v>0.34639218999999999</v>
      </c>
      <c r="E3373" s="87">
        <v>4.0024049999999999E-2</v>
      </c>
    </row>
    <row r="3374" spans="1:5" x14ac:dyDescent="0.25">
      <c r="A3374" s="86" t="s">
        <v>156</v>
      </c>
      <c r="B3374" s="87">
        <v>218</v>
      </c>
      <c r="C3374" s="87" t="s">
        <v>145</v>
      </c>
      <c r="D3374" s="87">
        <v>0.35828562000000003</v>
      </c>
      <c r="E3374" s="87">
        <v>4.2286299999999999E-2</v>
      </c>
    </row>
    <row r="3375" spans="1:5" x14ac:dyDescent="0.25">
      <c r="A3375" s="86" t="s">
        <v>156</v>
      </c>
      <c r="B3375" s="87">
        <v>218</v>
      </c>
      <c r="C3375" s="87" t="s">
        <v>160</v>
      </c>
      <c r="D3375" s="87">
        <v>0.65761601999999997</v>
      </c>
      <c r="E3375" s="87">
        <v>3.5242679999999998E-2</v>
      </c>
    </row>
    <row r="3376" spans="1:5" x14ac:dyDescent="0.25">
      <c r="A3376" s="86" t="s">
        <v>156</v>
      </c>
      <c r="B3376" s="87">
        <v>218</v>
      </c>
      <c r="C3376" s="87" t="s">
        <v>146</v>
      </c>
      <c r="D3376" s="87">
        <v>0.66397516999999995</v>
      </c>
      <c r="E3376" s="87">
        <v>4.3562080000000003E-2</v>
      </c>
    </row>
    <row r="3377" spans="1:5" x14ac:dyDescent="0.25">
      <c r="A3377" s="86" t="s">
        <v>156</v>
      </c>
      <c r="B3377" s="87">
        <v>218</v>
      </c>
      <c r="C3377" s="87" t="s">
        <v>159</v>
      </c>
      <c r="D3377" s="87">
        <v>0.68544656000000004</v>
      </c>
      <c r="E3377" s="87">
        <v>3.8729189999999997E-2</v>
      </c>
    </row>
    <row r="3378" spans="1:5" x14ac:dyDescent="0.25">
      <c r="A3378" s="86" t="s">
        <v>156</v>
      </c>
      <c r="B3378" s="87">
        <v>218</v>
      </c>
      <c r="C3378" s="87" t="s">
        <v>161</v>
      </c>
      <c r="D3378" s="87">
        <v>0.78367920999999996</v>
      </c>
      <c r="E3378" s="87">
        <v>5.3038729999999999E-2</v>
      </c>
    </row>
    <row r="3379" spans="1:5" x14ac:dyDescent="0.25">
      <c r="A3379" s="86" t="s">
        <v>156</v>
      </c>
      <c r="B3379" s="87">
        <v>218</v>
      </c>
      <c r="C3379" s="87" t="s">
        <v>149</v>
      </c>
      <c r="D3379" s="87">
        <v>0.81004834999999997</v>
      </c>
      <c r="E3379" s="87">
        <v>4.9145540000000001E-2</v>
      </c>
    </row>
    <row r="3380" spans="1:5" x14ac:dyDescent="0.25">
      <c r="A3380" s="86" t="s">
        <v>156</v>
      </c>
      <c r="B3380" s="87">
        <v>218</v>
      </c>
      <c r="C3380" s="87" t="s">
        <v>148</v>
      </c>
      <c r="D3380" s="87">
        <v>0.84862656999999997</v>
      </c>
      <c r="E3380" s="87">
        <v>4.059099E-2</v>
      </c>
    </row>
    <row r="3381" spans="1:5" x14ac:dyDescent="0.25">
      <c r="A3381" s="86" t="s">
        <v>156</v>
      </c>
      <c r="B3381" s="87">
        <v>218</v>
      </c>
      <c r="C3381" s="87" t="s">
        <v>154</v>
      </c>
      <c r="D3381" s="87">
        <v>0.85697648999999998</v>
      </c>
      <c r="E3381" s="87">
        <v>7.8964950000000006E-2</v>
      </c>
    </row>
    <row r="3382" spans="1:5" x14ac:dyDescent="0.25">
      <c r="A3382" s="86" t="s">
        <v>156</v>
      </c>
      <c r="B3382" s="87">
        <v>218</v>
      </c>
      <c r="C3382" s="87" t="s">
        <v>152</v>
      </c>
      <c r="D3382" s="87">
        <v>0.86538294999999998</v>
      </c>
      <c r="E3382" s="87">
        <v>2.3391350000000002E-2</v>
      </c>
    </row>
    <row r="3383" spans="1:5" x14ac:dyDescent="0.25">
      <c r="A3383" s="86" t="s">
        <v>156</v>
      </c>
      <c r="B3383" s="87">
        <v>218</v>
      </c>
      <c r="C3383" s="87" t="s">
        <v>147</v>
      </c>
      <c r="D3383" s="87">
        <v>0.88213072999999997</v>
      </c>
      <c r="E3383" s="87">
        <v>2.1645319999999999E-2</v>
      </c>
    </row>
    <row r="3384" spans="1:5" x14ac:dyDescent="0.25">
      <c r="A3384" s="86" t="s">
        <v>156</v>
      </c>
      <c r="B3384" s="87">
        <v>218</v>
      </c>
      <c r="C3384" s="87" t="s">
        <v>158</v>
      </c>
      <c r="D3384" s="87">
        <v>0.91032679999999999</v>
      </c>
      <c r="E3384" s="87">
        <v>3.817868E-2</v>
      </c>
    </row>
    <row r="3385" spans="1:5" x14ac:dyDescent="0.25">
      <c r="A3385" s="86" t="s">
        <v>156</v>
      </c>
      <c r="B3385" s="87">
        <v>218</v>
      </c>
      <c r="C3385" s="87" t="s">
        <v>155</v>
      </c>
      <c r="D3385" s="87">
        <v>0.92136768999999996</v>
      </c>
      <c r="E3385" s="87">
        <v>3.792748E-2</v>
      </c>
    </row>
    <row r="3386" spans="1:5" x14ac:dyDescent="0.25">
      <c r="A3386" s="86" t="s">
        <v>156</v>
      </c>
      <c r="B3386" s="87">
        <v>218</v>
      </c>
      <c r="C3386" s="87" t="s">
        <v>151</v>
      </c>
      <c r="D3386" s="87">
        <v>0.97953632000000002</v>
      </c>
      <c r="E3386" s="87">
        <v>4.5549760000000002E-2</v>
      </c>
    </row>
    <row r="3387" spans="1:5" x14ac:dyDescent="0.25">
      <c r="A3387" s="86" t="s">
        <v>156</v>
      </c>
      <c r="B3387" s="87">
        <v>218</v>
      </c>
      <c r="C3387" s="87" t="s">
        <v>9</v>
      </c>
      <c r="D3387" s="87">
        <v>0.98102845000000005</v>
      </c>
      <c r="E3387" s="87">
        <v>3.0935730000000002E-2</v>
      </c>
    </row>
    <row r="3388" spans="1:5" x14ac:dyDescent="0.25">
      <c r="A3388" s="86" t="s">
        <v>156</v>
      </c>
      <c r="B3388" s="87">
        <v>218</v>
      </c>
      <c r="C3388" s="87" t="s">
        <v>153</v>
      </c>
      <c r="D3388" s="87">
        <v>0.99780749000000002</v>
      </c>
      <c r="E3388" s="87">
        <v>3.5862579999999998E-2</v>
      </c>
    </row>
    <row r="3389" spans="1:5" x14ac:dyDescent="0.25">
      <c r="A3389" s="86" t="s">
        <v>160</v>
      </c>
      <c r="B3389" s="87">
        <v>219</v>
      </c>
      <c r="C3389" s="87" t="s">
        <v>145</v>
      </c>
      <c r="D3389" s="87">
        <v>-1.9146199999999999E-2</v>
      </c>
      <c r="E3389" s="87">
        <v>4.9899399999999997E-2</v>
      </c>
    </row>
    <row r="3390" spans="1:5" x14ac:dyDescent="0.25">
      <c r="A3390" s="86" t="s">
        <v>160</v>
      </c>
      <c r="B3390" s="87">
        <v>219</v>
      </c>
      <c r="C3390" s="87" t="s">
        <v>154</v>
      </c>
      <c r="D3390" s="87">
        <v>-7.6667000000000003E-3</v>
      </c>
      <c r="E3390" s="87">
        <v>4.2943099999999998E-2</v>
      </c>
    </row>
    <row r="3391" spans="1:5" x14ac:dyDescent="0.25">
      <c r="A3391" s="86" t="s">
        <v>160</v>
      </c>
      <c r="B3391" s="87">
        <v>219</v>
      </c>
      <c r="C3391" s="87" t="s">
        <v>158</v>
      </c>
      <c r="D3391" s="87">
        <v>2.8631759999999999E-2</v>
      </c>
      <c r="E3391" s="87">
        <v>3.9648629999999997E-2</v>
      </c>
    </row>
    <row r="3392" spans="1:5" x14ac:dyDescent="0.25">
      <c r="A3392" s="86" t="s">
        <v>160</v>
      </c>
      <c r="B3392" s="87">
        <v>219</v>
      </c>
      <c r="C3392" s="87" t="s">
        <v>152</v>
      </c>
      <c r="D3392" s="87">
        <v>3.5590589999999998E-2</v>
      </c>
      <c r="E3392" s="87">
        <v>2.806115E-2</v>
      </c>
    </row>
    <row r="3393" spans="1:5" x14ac:dyDescent="0.25">
      <c r="A3393" s="86" t="s">
        <v>160</v>
      </c>
      <c r="B3393" s="87">
        <v>219</v>
      </c>
      <c r="C3393" s="87" t="s">
        <v>148</v>
      </c>
      <c r="D3393" s="87">
        <v>4.9639330000000002E-2</v>
      </c>
      <c r="E3393" s="87">
        <v>3.6659410000000003E-2</v>
      </c>
    </row>
    <row r="3394" spans="1:5" x14ac:dyDescent="0.25">
      <c r="A3394" s="86" t="s">
        <v>160</v>
      </c>
      <c r="B3394" s="87">
        <v>219</v>
      </c>
      <c r="C3394" s="87" t="s">
        <v>144</v>
      </c>
      <c r="D3394" s="87">
        <v>5.3155710000000002E-2</v>
      </c>
      <c r="E3394" s="87">
        <v>4.9971870000000002E-2</v>
      </c>
    </row>
    <row r="3395" spans="1:5" x14ac:dyDescent="0.25">
      <c r="A3395" s="86" t="s">
        <v>160</v>
      </c>
      <c r="B3395" s="87">
        <v>219</v>
      </c>
      <c r="C3395" s="87" t="s">
        <v>149</v>
      </c>
      <c r="D3395" s="87">
        <v>5.5230950000000001E-2</v>
      </c>
      <c r="E3395" s="87">
        <v>3.2616920000000001E-2</v>
      </c>
    </row>
    <row r="3396" spans="1:5" x14ac:dyDescent="0.25">
      <c r="A3396" s="86" t="s">
        <v>160</v>
      </c>
      <c r="B3396" s="87">
        <v>219</v>
      </c>
      <c r="C3396" s="87" t="s">
        <v>146</v>
      </c>
      <c r="D3396" s="87">
        <v>6.3685859999999997E-2</v>
      </c>
      <c r="E3396" s="87">
        <v>3.8122320000000001E-2</v>
      </c>
    </row>
    <row r="3397" spans="1:5" x14ac:dyDescent="0.25">
      <c r="A3397" s="86" t="s">
        <v>160</v>
      </c>
      <c r="B3397" s="87">
        <v>219</v>
      </c>
      <c r="C3397" s="87" t="s">
        <v>150</v>
      </c>
      <c r="D3397" s="87">
        <v>7.09037E-2</v>
      </c>
      <c r="E3397" s="87">
        <v>5.2276490000000002E-2</v>
      </c>
    </row>
    <row r="3398" spans="1:5" x14ac:dyDescent="0.25">
      <c r="A3398" s="86" t="s">
        <v>160</v>
      </c>
      <c r="B3398" s="87">
        <v>219</v>
      </c>
      <c r="C3398" s="87" t="s">
        <v>161</v>
      </c>
      <c r="D3398" s="87">
        <v>7.7983289999999997E-2</v>
      </c>
      <c r="E3398" s="87">
        <v>4.6540959999999999E-2</v>
      </c>
    </row>
    <row r="3399" spans="1:5" x14ac:dyDescent="0.25">
      <c r="A3399" s="86" t="s">
        <v>160</v>
      </c>
      <c r="B3399" s="87">
        <v>219</v>
      </c>
      <c r="C3399" s="87" t="s">
        <v>153</v>
      </c>
      <c r="D3399" s="87">
        <v>9.6789920000000002E-2</v>
      </c>
      <c r="E3399" s="87">
        <v>2.620931E-2</v>
      </c>
    </row>
    <row r="3400" spans="1:5" x14ac:dyDescent="0.25">
      <c r="A3400" s="86" t="s">
        <v>160</v>
      </c>
      <c r="B3400" s="87">
        <v>219</v>
      </c>
      <c r="C3400" s="87" t="s">
        <v>156</v>
      </c>
      <c r="D3400" s="87">
        <v>0.11067634</v>
      </c>
      <c r="E3400" s="87">
        <v>3.4071410000000003E-2</v>
      </c>
    </row>
    <row r="3401" spans="1:5" x14ac:dyDescent="0.25">
      <c r="A3401" s="86" t="s">
        <v>160</v>
      </c>
      <c r="B3401" s="87">
        <v>219</v>
      </c>
      <c r="C3401" s="87" t="s">
        <v>151</v>
      </c>
      <c r="D3401" s="87">
        <v>0.12714971</v>
      </c>
      <c r="E3401" s="87">
        <v>4.3180759999999999E-2</v>
      </c>
    </row>
    <row r="3402" spans="1:5" x14ac:dyDescent="0.25">
      <c r="A3402" s="86" t="s">
        <v>160</v>
      </c>
      <c r="B3402" s="87">
        <v>219</v>
      </c>
      <c r="C3402" s="87" t="s">
        <v>155</v>
      </c>
      <c r="D3402" s="87">
        <v>0.14805935000000001</v>
      </c>
      <c r="E3402" s="87">
        <v>3.8286979999999998E-2</v>
      </c>
    </row>
    <row r="3403" spans="1:5" x14ac:dyDescent="0.25">
      <c r="A3403" s="86" t="s">
        <v>160</v>
      </c>
      <c r="B3403" s="87">
        <v>219</v>
      </c>
      <c r="C3403" s="87" t="s">
        <v>159</v>
      </c>
      <c r="D3403" s="87">
        <v>0.2140203</v>
      </c>
      <c r="E3403" s="87">
        <v>4.2174049999999998E-2</v>
      </c>
    </row>
    <row r="3404" spans="1:5" x14ac:dyDescent="0.25">
      <c r="A3404" s="86" t="s">
        <v>160</v>
      </c>
      <c r="B3404" s="87">
        <v>219</v>
      </c>
      <c r="C3404" s="87" t="s">
        <v>147</v>
      </c>
      <c r="D3404" s="87">
        <v>0.23165278</v>
      </c>
      <c r="E3404" s="87">
        <v>2.7649030000000002E-2</v>
      </c>
    </row>
    <row r="3405" spans="1:5" x14ac:dyDescent="0.25">
      <c r="A3405" s="86" t="s">
        <v>160</v>
      </c>
      <c r="B3405" s="87">
        <v>219</v>
      </c>
      <c r="C3405" s="87" t="s">
        <v>143</v>
      </c>
      <c r="D3405" s="87">
        <v>0.24043212999999999</v>
      </c>
      <c r="E3405" s="87">
        <v>4.9804269999999998E-2</v>
      </c>
    </row>
    <row r="3406" spans="1:5" x14ac:dyDescent="0.25">
      <c r="A3406" s="86" t="s">
        <v>160</v>
      </c>
      <c r="B3406" s="87">
        <v>219</v>
      </c>
      <c r="C3406" s="87" t="s">
        <v>9</v>
      </c>
      <c r="D3406" s="87">
        <v>0.33577843000000002</v>
      </c>
      <c r="E3406" s="87">
        <v>3.05478E-2</v>
      </c>
    </row>
    <row r="3407" spans="1:5" x14ac:dyDescent="0.25">
      <c r="A3407" s="86" t="s">
        <v>160</v>
      </c>
      <c r="B3407" s="87">
        <v>219</v>
      </c>
      <c r="C3407" s="87" t="s">
        <v>157</v>
      </c>
      <c r="D3407" s="87">
        <v>0.88670627000000002</v>
      </c>
      <c r="E3407" s="87">
        <v>2.940423E-2</v>
      </c>
    </row>
    <row r="3408" spans="1:5" x14ac:dyDescent="0.25">
      <c r="A3408" s="86" t="s">
        <v>149</v>
      </c>
      <c r="B3408" s="87">
        <v>220</v>
      </c>
      <c r="C3408" s="87" t="s">
        <v>160</v>
      </c>
      <c r="D3408" s="87">
        <v>5.6858850000000002E-2</v>
      </c>
      <c r="E3408" s="87">
        <v>4.374103E-2</v>
      </c>
    </row>
    <row r="3409" spans="1:5" x14ac:dyDescent="0.25">
      <c r="A3409" s="86" t="s">
        <v>149</v>
      </c>
      <c r="B3409" s="87">
        <v>220</v>
      </c>
      <c r="C3409" s="87" t="s">
        <v>157</v>
      </c>
      <c r="D3409" s="87">
        <v>5.9207870000000003E-2</v>
      </c>
      <c r="E3409" s="87">
        <v>5.6804470000000003E-2</v>
      </c>
    </row>
    <row r="3410" spans="1:5" x14ac:dyDescent="0.25">
      <c r="A3410" s="86" t="s">
        <v>149</v>
      </c>
      <c r="B3410" s="87">
        <v>220</v>
      </c>
      <c r="C3410" s="87" t="s">
        <v>159</v>
      </c>
      <c r="D3410" s="87">
        <v>0.12080340000000001</v>
      </c>
      <c r="E3410" s="87">
        <v>6.7491460000000003E-2</v>
      </c>
    </row>
    <row r="3411" spans="1:5" x14ac:dyDescent="0.25">
      <c r="A3411" s="86" t="s">
        <v>149</v>
      </c>
      <c r="B3411" s="87">
        <v>220</v>
      </c>
      <c r="C3411" s="87" t="s">
        <v>158</v>
      </c>
      <c r="D3411" s="87">
        <v>0.12131110000000001</v>
      </c>
      <c r="E3411" s="87">
        <v>7.072378E-2</v>
      </c>
    </row>
    <row r="3412" spans="1:5" x14ac:dyDescent="0.25">
      <c r="A3412" s="86" t="s">
        <v>149</v>
      </c>
      <c r="B3412" s="87">
        <v>220</v>
      </c>
      <c r="C3412" s="87" t="s">
        <v>147</v>
      </c>
      <c r="D3412" s="87">
        <v>0.16056127000000001</v>
      </c>
      <c r="E3412" s="87">
        <v>3.8134689999999999E-2</v>
      </c>
    </row>
    <row r="3413" spans="1:5" x14ac:dyDescent="0.25">
      <c r="A3413" s="86" t="s">
        <v>149</v>
      </c>
      <c r="B3413" s="87">
        <v>220</v>
      </c>
      <c r="C3413" s="87" t="s">
        <v>9</v>
      </c>
      <c r="D3413" s="87">
        <v>0.17629223999999999</v>
      </c>
      <c r="E3413" s="87">
        <v>4.237084E-2</v>
      </c>
    </row>
    <row r="3414" spans="1:5" x14ac:dyDescent="0.25">
      <c r="A3414" s="86" t="s">
        <v>149</v>
      </c>
      <c r="B3414" s="87">
        <v>220</v>
      </c>
      <c r="C3414" s="87" t="s">
        <v>153</v>
      </c>
      <c r="D3414" s="87">
        <v>0.17838894999999999</v>
      </c>
      <c r="E3414" s="87">
        <v>4.3719519999999998E-2</v>
      </c>
    </row>
    <row r="3415" spans="1:5" x14ac:dyDescent="0.25">
      <c r="A3415" s="86" t="s">
        <v>149</v>
      </c>
      <c r="B3415" s="87">
        <v>220</v>
      </c>
      <c r="C3415" s="87" t="s">
        <v>156</v>
      </c>
      <c r="D3415" s="87">
        <v>0.23991580000000001</v>
      </c>
      <c r="E3415" s="87">
        <v>4.7007119999999999E-2</v>
      </c>
    </row>
    <row r="3416" spans="1:5" x14ac:dyDescent="0.25">
      <c r="A3416" s="86" t="s">
        <v>149</v>
      </c>
      <c r="B3416" s="87">
        <v>220</v>
      </c>
      <c r="C3416" s="87" t="s">
        <v>144</v>
      </c>
      <c r="D3416" s="87">
        <v>0.2934271</v>
      </c>
      <c r="E3416" s="87">
        <v>5.019879E-2</v>
      </c>
    </row>
    <row r="3417" spans="1:5" x14ac:dyDescent="0.25">
      <c r="A3417" s="86" t="s">
        <v>149</v>
      </c>
      <c r="B3417" s="87">
        <v>220</v>
      </c>
      <c r="C3417" s="87" t="s">
        <v>143</v>
      </c>
      <c r="D3417" s="87">
        <v>0.29780896000000001</v>
      </c>
      <c r="E3417" s="87">
        <v>4.5009229999999997E-2</v>
      </c>
    </row>
    <row r="3418" spans="1:5" x14ac:dyDescent="0.25">
      <c r="A3418" s="86" t="s">
        <v>149</v>
      </c>
      <c r="B3418" s="87">
        <v>220</v>
      </c>
      <c r="C3418" s="87" t="s">
        <v>151</v>
      </c>
      <c r="D3418" s="87">
        <v>0.47467577</v>
      </c>
      <c r="E3418" s="87">
        <v>7.6685210000000004E-2</v>
      </c>
    </row>
    <row r="3419" spans="1:5" x14ac:dyDescent="0.25">
      <c r="A3419" s="86" t="s">
        <v>149</v>
      </c>
      <c r="B3419" s="87">
        <v>220</v>
      </c>
      <c r="C3419" s="87" t="s">
        <v>161</v>
      </c>
      <c r="D3419" s="87">
        <v>0.60608616999999998</v>
      </c>
      <c r="E3419" s="87">
        <v>6.8762340000000005E-2</v>
      </c>
    </row>
    <row r="3420" spans="1:5" x14ac:dyDescent="0.25">
      <c r="A3420" s="86" t="s">
        <v>149</v>
      </c>
      <c r="B3420" s="87">
        <v>220</v>
      </c>
      <c r="C3420" s="87" t="s">
        <v>155</v>
      </c>
      <c r="D3420" s="87">
        <v>0.62135333000000004</v>
      </c>
      <c r="E3420" s="87">
        <v>3.5464229999999999E-2</v>
      </c>
    </row>
    <row r="3421" spans="1:5" x14ac:dyDescent="0.25">
      <c r="A3421" s="86" t="s">
        <v>149</v>
      </c>
      <c r="B3421" s="87">
        <v>220</v>
      </c>
      <c r="C3421" s="87" t="s">
        <v>145</v>
      </c>
      <c r="D3421" s="87">
        <v>0.64415169000000005</v>
      </c>
      <c r="E3421" s="87">
        <v>3.9102650000000003E-2</v>
      </c>
    </row>
    <row r="3422" spans="1:5" x14ac:dyDescent="0.25">
      <c r="A3422" s="86" t="s">
        <v>149</v>
      </c>
      <c r="B3422" s="87">
        <v>220</v>
      </c>
      <c r="C3422" s="87" t="s">
        <v>146</v>
      </c>
      <c r="D3422" s="87">
        <v>0.74971209000000005</v>
      </c>
      <c r="E3422" s="87">
        <v>8.4361870000000005E-2</v>
      </c>
    </row>
    <row r="3423" spans="1:5" x14ac:dyDescent="0.25">
      <c r="A3423" s="86" t="s">
        <v>149</v>
      </c>
      <c r="B3423" s="87">
        <v>220</v>
      </c>
      <c r="C3423" s="87" t="s">
        <v>154</v>
      </c>
      <c r="D3423" s="87">
        <v>0.77410478999999999</v>
      </c>
      <c r="E3423" s="87">
        <v>7.3244970000000006E-2</v>
      </c>
    </row>
    <row r="3424" spans="1:5" x14ac:dyDescent="0.25">
      <c r="A3424" s="86" t="s">
        <v>149</v>
      </c>
      <c r="B3424" s="87">
        <v>220</v>
      </c>
      <c r="C3424" s="87" t="s">
        <v>150</v>
      </c>
      <c r="D3424" s="87">
        <v>0.83476165999999996</v>
      </c>
      <c r="E3424" s="87">
        <v>9.0173320000000001E-2</v>
      </c>
    </row>
    <row r="3425" spans="1:5" x14ac:dyDescent="0.25">
      <c r="A3425" s="86" t="s">
        <v>149</v>
      </c>
      <c r="B3425" s="87">
        <v>220</v>
      </c>
      <c r="C3425" s="87" t="s">
        <v>152</v>
      </c>
      <c r="D3425" s="87">
        <v>1.0052652500000001</v>
      </c>
      <c r="E3425" s="87">
        <v>4.1939089999999998E-2</v>
      </c>
    </row>
    <row r="3426" spans="1:5" x14ac:dyDescent="0.25">
      <c r="A3426" s="86" t="s">
        <v>149</v>
      </c>
      <c r="B3426" s="87">
        <v>220</v>
      </c>
      <c r="C3426" s="87" t="s">
        <v>148</v>
      </c>
      <c r="D3426" s="87">
        <v>1.0553215600000001</v>
      </c>
      <c r="E3426" s="87">
        <v>8.2865540000000001E-2</v>
      </c>
    </row>
    <row r="3427" spans="1:5" x14ac:dyDescent="0.25">
      <c r="A3427" s="86" t="s">
        <v>151</v>
      </c>
      <c r="B3427" s="87">
        <v>221</v>
      </c>
      <c r="C3427" s="87" t="s">
        <v>144</v>
      </c>
      <c r="D3427" s="87">
        <v>0.35203814</v>
      </c>
      <c r="E3427" s="87">
        <v>4.6261789999999997E-2</v>
      </c>
    </row>
    <row r="3428" spans="1:5" x14ac:dyDescent="0.25">
      <c r="A3428" s="86" t="s">
        <v>151</v>
      </c>
      <c r="B3428" s="87">
        <v>221</v>
      </c>
      <c r="C3428" s="87" t="s">
        <v>160</v>
      </c>
      <c r="D3428" s="87">
        <v>0.61159637</v>
      </c>
      <c r="E3428" s="87">
        <v>6.5924049999999998E-2</v>
      </c>
    </row>
    <row r="3429" spans="1:5" x14ac:dyDescent="0.25">
      <c r="A3429" s="86" t="s">
        <v>151</v>
      </c>
      <c r="B3429" s="87">
        <v>221</v>
      </c>
      <c r="C3429" s="87" t="s">
        <v>145</v>
      </c>
      <c r="D3429" s="87">
        <v>0.69751432000000002</v>
      </c>
      <c r="E3429" s="87">
        <v>5.9006900000000001E-2</v>
      </c>
    </row>
    <row r="3430" spans="1:5" x14ac:dyDescent="0.25">
      <c r="A3430" s="86" t="s">
        <v>151</v>
      </c>
      <c r="B3430" s="87">
        <v>221</v>
      </c>
      <c r="C3430" s="87" t="s">
        <v>9</v>
      </c>
      <c r="D3430" s="87">
        <v>0.73065774999999999</v>
      </c>
      <c r="E3430" s="87">
        <v>5.5308499999999997E-2</v>
      </c>
    </row>
    <row r="3431" spans="1:5" x14ac:dyDescent="0.25">
      <c r="A3431" s="86" t="s">
        <v>151</v>
      </c>
      <c r="B3431" s="87">
        <v>221</v>
      </c>
      <c r="C3431" s="87" t="s">
        <v>146</v>
      </c>
      <c r="D3431" s="87">
        <v>0.73628035000000003</v>
      </c>
      <c r="E3431" s="87">
        <v>8.9358649999999998E-2</v>
      </c>
    </row>
    <row r="3432" spans="1:5" x14ac:dyDescent="0.25">
      <c r="A3432" s="86" t="s">
        <v>151</v>
      </c>
      <c r="B3432" s="87">
        <v>221</v>
      </c>
      <c r="C3432" s="87" t="s">
        <v>150</v>
      </c>
      <c r="D3432" s="87">
        <v>0.75995542999999999</v>
      </c>
      <c r="E3432" s="87">
        <v>6.266977E-2</v>
      </c>
    </row>
    <row r="3433" spans="1:5" x14ac:dyDescent="0.25">
      <c r="A3433" s="86" t="s">
        <v>151</v>
      </c>
      <c r="B3433" s="87">
        <v>221</v>
      </c>
      <c r="C3433" s="87" t="s">
        <v>148</v>
      </c>
      <c r="D3433" s="87">
        <v>0.78946044999999998</v>
      </c>
      <c r="E3433" s="87">
        <v>4.2513700000000001E-2</v>
      </c>
    </row>
    <row r="3434" spans="1:5" x14ac:dyDescent="0.25">
      <c r="A3434" s="86" t="s">
        <v>151</v>
      </c>
      <c r="B3434" s="87">
        <v>221</v>
      </c>
      <c r="C3434" s="87" t="s">
        <v>149</v>
      </c>
      <c r="D3434" s="87">
        <v>0.79134833999999998</v>
      </c>
      <c r="E3434" s="87">
        <v>3.6972570000000003E-2</v>
      </c>
    </row>
    <row r="3435" spans="1:5" x14ac:dyDescent="0.25">
      <c r="A3435" s="86" t="s">
        <v>151</v>
      </c>
      <c r="B3435" s="87">
        <v>221</v>
      </c>
      <c r="C3435" s="87" t="s">
        <v>161</v>
      </c>
      <c r="D3435" s="87">
        <v>0.82783967999999997</v>
      </c>
      <c r="E3435" s="87">
        <v>4.2572980000000003E-2</v>
      </c>
    </row>
    <row r="3436" spans="1:5" x14ac:dyDescent="0.25">
      <c r="A3436" s="86" t="s">
        <v>151</v>
      </c>
      <c r="B3436" s="87">
        <v>221</v>
      </c>
      <c r="C3436" s="87" t="s">
        <v>158</v>
      </c>
      <c r="D3436" s="87">
        <v>0.85907701999999997</v>
      </c>
      <c r="E3436" s="87">
        <v>3.6217619999999999E-2</v>
      </c>
    </row>
    <row r="3437" spans="1:5" x14ac:dyDescent="0.25">
      <c r="A3437" s="86" t="s">
        <v>151</v>
      </c>
      <c r="B3437" s="87">
        <v>221</v>
      </c>
      <c r="C3437" s="87" t="s">
        <v>153</v>
      </c>
      <c r="D3437" s="87">
        <v>0.87071080000000001</v>
      </c>
      <c r="E3437" s="87">
        <v>4.1058850000000001E-2</v>
      </c>
    </row>
    <row r="3438" spans="1:5" x14ac:dyDescent="0.25">
      <c r="A3438" s="86" t="s">
        <v>151</v>
      </c>
      <c r="B3438" s="87">
        <v>221</v>
      </c>
      <c r="C3438" s="87" t="s">
        <v>152</v>
      </c>
      <c r="D3438" s="87">
        <v>0.90510082000000003</v>
      </c>
      <c r="E3438" s="87">
        <v>2.7131659999999998E-2</v>
      </c>
    </row>
    <row r="3439" spans="1:5" x14ac:dyDescent="0.25">
      <c r="A3439" s="86" t="s">
        <v>151</v>
      </c>
      <c r="B3439" s="87">
        <v>221</v>
      </c>
      <c r="C3439" s="87" t="s">
        <v>155</v>
      </c>
      <c r="D3439" s="87">
        <v>0.92343271000000005</v>
      </c>
      <c r="E3439" s="87">
        <v>3.6976450000000001E-2</v>
      </c>
    </row>
    <row r="3440" spans="1:5" x14ac:dyDescent="0.25">
      <c r="A3440" s="86" t="s">
        <v>151</v>
      </c>
      <c r="B3440" s="87">
        <v>221</v>
      </c>
      <c r="C3440" s="87" t="s">
        <v>156</v>
      </c>
      <c r="D3440" s="87">
        <v>0.92941289999999999</v>
      </c>
      <c r="E3440" s="87">
        <v>6.6347630000000005E-2</v>
      </c>
    </row>
    <row r="3441" spans="1:5" x14ac:dyDescent="0.25">
      <c r="A3441" s="86" t="s">
        <v>151</v>
      </c>
      <c r="B3441" s="87">
        <v>221</v>
      </c>
      <c r="C3441" s="87" t="s">
        <v>154</v>
      </c>
      <c r="D3441" s="87">
        <v>0.93805808000000002</v>
      </c>
      <c r="E3441" s="87">
        <v>6.5374940000000006E-2</v>
      </c>
    </row>
    <row r="3442" spans="1:5" x14ac:dyDescent="0.25">
      <c r="A3442" s="86" t="s">
        <v>151</v>
      </c>
      <c r="B3442" s="87">
        <v>221</v>
      </c>
      <c r="C3442" s="87" t="s">
        <v>143</v>
      </c>
      <c r="D3442" s="87">
        <v>0.97361496999999997</v>
      </c>
      <c r="E3442" s="87">
        <v>4.634332E-2</v>
      </c>
    </row>
    <row r="3443" spans="1:5" x14ac:dyDescent="0.25">
      <c r="A3443" s="86" t="s">
        <v>151</v>
      </c>
      <c r="B3443" s="87">
        <v>221</v>
      </c>
      <c r="C3443" s="87" t="s">
        <v>147</v>
      </c>
      <c r="D3443" s="87">
        <v>0.99373429000000002</v>
      </c>
      <c r="E3443" s="87">
        <v>3.7712809999999999E-2</v>
      </c>
    </row>
    <row r="3444" spans="1:5" x14ac:dyDescent="0.25">
      <c r="A3444" s="86" t="s">
        <v>151</v>
      </c>
      <c r="B3444" s="87">
        <v>221</v>
      </c>
      <c r="C3444" s="87" t="s">
        <v>157</v>
      </c>
      <c r="D3444" s="87">
        <v>1.0031204600000001</v>
      </c>
      <c r="E3444" s="87">
        <v>4.0715969999999997E-2</v>
      </c>
    </row>
    <row r="3445" spans="1:5" x14ac:dyDescent="0.25">
      <c r="A3445" s="86" t="s">
        <v>148</v>
      </c>
      <c r="B3445" s="87">
        <v>222</v>
      </c>
      <c r="C3445" s="87" t="s">
        <v>157</v>
      </c>
      <c r="D3445" s="87">
        <v>-1.37614E-2</v>
      </c>
      <c r="E3445" s="87">
        <v>3.9218339999999997E-2</v>
      </c>
    </row>
    <row r="3446" spans="1:5" x14ac:dyDescent="0.25">
      <c r="A3446" s="86" t="s">
        <v>148</v>
      </c>
      <c r="B3446" s="87">
        <v>222</v>
      </c>
      <c r="C3446" s="87" t="s">
        <v>156</v>
      </c>
      <c r="D3446" s="87">
        <v>0.15918287</v>
      </c>
      <c r="E3446" s="87">
        <v>6.2814460000000003E-2</v>
      </c>
    </row>
    <row r="3447" spans="1:5" x14ac:dyDescent="0.25">
      <c r="A3447" s="86" t="s">
        <v>148</v>
      </c>
      <c r="B3447" s="87">
        <v>222</v>
      </c>
      <c r="C3447" s="87" t="s">
        <v>153</v>
      </c>
      <c r="D3447" s="87">
        <v>0.20587137</v>
      </c>
      <c r="E3447" s="87">
        <v>2.647886E-2</v>
      </c>
    </row>
    <row r="3448" spans="1:5" x14ac:dyDescent="0.25">
      <c r="A3448" s="86" t="s">
        <v>148</v>
      </c>
      <c r="B3448" s="87">
        <v>222</v>
      </c>
      <c r="C3448" s="87" t="s">
        <v>158</v>
      </c>
      <c r="D3448" s="87">
        <v>0.21005276000000001</v>
      </c>
      <c r="E3448" s="87">
        <v>5.8215059999999999E-2</v>
      </c>
    </row>
    <row r="3449" spans="1:5" x14ac:dyDescent="0.25">
      <c r="A3449" s="86" t="s">
        <v>148</v>
      </c>
      <c r="B3449" s="87">
        <v>222</v>
      </c>
      <c r="C3449" s="87" t="s">
        <v>159</v>
      </c>
      <c r="D3449" s="87">
        <v>0.51152498000000002</v>
      </c>
      <c r="E3449" s="87">
        <v>4.6090649999999997E-2</v>
      </c>
    </row>
    <row r="3450" spans="1:5" x14ac:dyDescent="0.25">
      <c r="A3450" s="86" t="s">
        <v>148</v>
      </c>
      <c r="B3450" s="87">
        <v>222</v>
      </c>
      <c r="C3450" s="87" t="s">
        <v>152</v>
      </c>
      <c r="D3450" s="87">
        <v>0.70493989999999995</v>
      </c>
      <c r="E3450" s="87">
        <v>3.6069570000000002E-2</v>
      </c>
    </row>
    <row r="3451" spans="1:5" x14ac:dyDescent="0.25">
      <c r="A3451" s="86" t="s">
        <v>148</v>
      </c>
      <c r="B3451" s="87">
        <v>222</v>
      </c>
      <c r="C3451" s="87" t="s">
        <v>151</v>
      </c>
      <c r="D3451" s="87">
        <v>0.74929305000000002</v>
      </c>
      <c r="E3451" s="87">
        <v>7.7916029999999997E-2</v>
      </c>
    </row>
    <row r="3452" spans="1:5" x14ac:dyDescent="0.25">
      <c r="A3452" s="86" t="s">
        <v>148</v>
      </c>
      <c r="B3452" s="87">
        <v>222</v>
      </c>
      <c r="C3452" s="87" t="s">
        <v>154</v>
      </c>
      <c r="D3452" s="87">
        <v>0.76045969999999996</v>
      </c>
      <c r="E3452" s="87">
        <v>3.6350500000000001E-2</v>
      </c>
    </row>
    <row r="3453" spans="1:5" x14ac:dyDescent="0.25">
      <c r="A3453" s="86" t="s">
        <v>148</v>
      </c>
      <c r="B3453" s="87">
        <v>222</v>
      </c>
      <c r="C3453" s="87" t="s">
        <v>143</v>
      </c>
      <c r="D3453" s="87">
        <v>0.78704876000000001</v>
      </c>
      <c r="E3453" s="87">
        <v>5.7763410000000001E-2</v>
      </c>
    </row>
    <row r="3454" spans="1:5" x14ac:dyDescent="0.25">
      <c r="A3454" s="86" t="s">
        <v>148</v>
      </c>
      <c r="B3454" s="87">
        <v>222</v>
      </c>
      <c r="C3454" s="87" t="s">
        <v>145</v>
      </c>
      <c r="D3454" s="87">
        <v>0.84923280000000001</v>
      </c>
      <c r="E3454" s="87">
        <v>4.3314350000000001E-2</v>
      </c>
    </row>
    <row r="3455" spans="1:5" x14ac:dyDescent="0.25">
      <c r="A3455" s="86" t="s">
        <v>148</v>
      </c>
      <c r="B3455" s="87">
        <v>222</v>
      </c>
      <c r="C3455" s="87" t="s">
        <v>147</v>
      </c>
      <c r="D3455" s="87">
        <v>0.95957459000000001</v>
      </c>
      <c r="E3455" s="87">
        <v>3.3021740000000001E-2</v>
      </c>
    </row>
    <row r="3456" spans="1:5" x14ac:dyDescent="0.25">
      <c r="A3456" s="86" t="s">
        <v>148</v>
      </c>
      <c r="B3456" s="87">
        <v>222</v>
      </c>
      <c r="C3456" s="87" t="s">
        <v>155</v>
      </c>
      <c r="D3456" s="87">
        <v>0.96007447000000001</v>
      </c>
      <c r="E3456" s="87">
        <v>3.6038269999999997E-2</v>
      </c>
    </row>
    <row r="3457" spans="1:5" x14ac:dyDescent="0.25">
      <c r="A3457" s="86" t="s">
        <v>148</v>
      </c>
      <c r="B3457" s="87">
        <v>222</v>
      </c>
      <c r="C3457" s="87" t="s">
        <v>9</v>
      </c>
      <c r="D3457" s="87">
        <v>0.98361971000000004</v>
      </c>
      <c r="E3457" s="87">
        <v>3.025984E-2</v>
      </c>
    </row>
    <row r="3458" spans="1:5" x14ac:dyDescent="0.25">
      <c r="A3458" s="86" t="s">
        <v>148</v>
      </c>
      <c r="B3458" s="87">
        <v>222</v>
      </c>
      <c r="C3458" s="87" t="s">
        <v>150</v>
      </c>
      <c r="D3458" s="87">
        <v>1.0151144400000001</v>
      </c>
      <c r="E3458" s="87">
        <v>7.0807899999999993E-2</v>
      </c>
    </row>
    <row r="3459" spans="1:5" x14ac:dyDescent="0.25">
      <c r="A3459" s="86" t="s">
        <v>148</v>
      </c>
      <c r="B3459" s="87">
        <v>222</v>
      </c>
      <c r="C3459" s="87" t="s">
        <v>160</v>
      </c>
      <c r="D3459" s="87">
        <v>1.02498534</v>
      </c>
      <c r="E3459" s="87">
        <v>3.6401339999999997E-2</v>
      </c>
    </row>
    <row r="3460" spans="1:5" x14ac:dyDescent="0.25">
      <c r="A3460" s="86" t="s">
        <v>148</v>
      </c>
      <c r="B3460" s="87">
        <v>222</v>
      </c>
      <c r="C3460" s="87" t="s">
        <v>161</v>
      </c>
      <c r="D3460" s="87">
        <v>1.09504639</v>
      </c>
      <c r="E3460" s="87">
        <v>4.6394129999999999E-2</v>
      </c>
    </row>
    <row r="3461" spans="1:5" x14ac:dyDescent="0.25">
      <c r="A3461" s="86" t="s">
        <v>148</v>
      </c>
      <c r="B3461" s="87">
        <v>222</v>
      </c>
      <c r="C3461" s="87" t="s">
        <v>149</v>
      </c>
      <c r="D3461" s="87">
        <v>1.1071513500000001</v>
      </c>
      <c r="E3461" s="87">
        <v>3.3884619999999997E-2</v>
      </c>
    </row>
    <row r="3462" spans="1:5" x14ac:dyDescent="0.25">
      <c r="A3462" s="86" t="s">
        <v>157</v>
      </c>
      <c r="B3462" s="87">
        <v>223</v>
      </c>
      <c r="C3462" s="87" t="s">
        <v>160</v>
      </c>
      <c r="D3462" s="87">
        <v>0.61147978999999997</v>
      </c>
      <c r="E3462" s="87">
        <v>2.9770979999999999E-2</v>
      </c>
    </row>
    <row r="3463" spans="1:5" x14ac:dyDescent="0.25">
      <c r="A3463" s="86" t="s">
        <v>157</v>
      </c>
      <c r="B3463" s="87">
        <v>223</v>
      </c>
      <c r="C3463" s="87" t="s">
        <v>150</v>
      </c>
      <c r="D3463" s="87">
        <v>0.82527233</v>
      </c>
      <c r="E3463" s="87">
        <v>4.3074620000000001E-2</v>
      </c>
    </row>
    <row r="3464" spans="1:5" x14ac:dyDescent="0.25">
      <c r="A3464" s="86" t="s">
        <v>157</v>
      </c>
      <c r="B3464" s="87">
        <v>223</v>
      </c>
      <c r="C3464" s="87" t="s">
        <v>161</v>
      </c>
      <c r="D3464" s="87">
        <v>0.84363854000000005</v>
      </c>
      <c r="E3464" s="87">
        <v>4.9306170000000003E-2</v>
      </c>
    </row>
    <row r="3465" spans="1:5" x14ac:dyDescent="0.25">
      <c r="A3465" s="86" t="s">
        <v>157</v>
      </c>
      <c r="B3465" s="87">
        <v>223</v>
      </c>
      <c r="C3465" s="87" t="s">
        <v>144</v>
      </c>
      <c r="D3465" s="87">
        <v>0.88040755000000004</v>
      </c>
      <c r="E3465" s="87">
        <v>6.4771179999999998E-2</v>
      </c>
    </row>
    <row r="3466" spans="1:5" x14ac:dyDescent="0.25">
      <c r="A3466" s="86" t="s">
        <v>157</v>
      </c>
      <c r="B3466" s="87">
        <v>223</v>
      </c>
      <c r="C3466" s="87" t="s">
        <v>143</v>
      </c>
      <c r="D3466" s="87">
        <v>0.89245821999999997</v>
      </c>
      <c r="E3466" s="87">
        <v>4.6988299999999997E-2</v>
      </c>
    </row>
    <row r="3467" spans="1:5" x14ac:dyDescent="0.25">
      <c r="A3467" s="86" t="s">
        <v>157</v>
      </c>
      <c r="B3467" s="87">
        <v>223</v>
      </c>
      <c r="C3467" s="87" t="s">
        <v>159</v>
      </c>
      <c r="D3467" s="87">
        <v>0.89649171999999999</v>
      </c>
      <c r="E3467" s="87">
        <v>4.2342020000000001E-2</v>
      </c>
    </row>
    <row r="3468" spans="1:5" x14ac:dyDescent="0.25">
      <c r="A3468" s="86" t="s">
        <v>157</v>
      </c>
      <c r="B3468" s="87">
        <v>223</v>
      </c>
      <c r="C3468" s="87" t="s">
        <v>146</v>
      </c>
      <c r="D3468" s="87">
        <v>0.95430029000000005</v>
      </c>
      <c r="E3468" s="87">
        <v>4.59624E-2</v>
      </c>
    </row>
    <row r="3469" spans="1:5" x14ac:dyDescent="0.25">
      <c r="A3469" s="86" t="s">
        <v>157</v>
      </c>
      <c r="B3469" s="87">
        <v>223</v>
      </c>
      <c r="C3469" s="87" t="s">
        <v>145</v>
      </c>
      <c r="D3469" s="87">
        <v>0.96307065999999997</v>
      </c>
      <c r="E3469" s="87">
        <v>4.2337350000000003E-2</v>
      </c>
    </row>
    <row r="3470" spans="1:5" x14ac:dyDescent="0.25">
      <c r="A3470" s="86" t="s">
        <v>157</v>
      </c>
      <c r="B3470" s="87">
        <v>223</v>
      </c>
      <c r="C3470" s="87" t="s">
        <v>151</v>
      </c>
      <c r="D3470" s="87">
        <v>0.97971386999999999</v>
      </c>
      <c r="E3470" s="87">
        <v>3.8651129999999999E-2</v>
      </c>
    </row>
    <row r="3471" spans="1:5" x14ac:dyDescent="0.25">
      <c r="A3471" s="86" t="s">
        <v>157</v>
      </c>
      <c r="B3471" s="87">
        <v>223</v>
      </c>
      <c r="C3471" s="87" t="s">
        <v>152</v>
      </c>
      <c r="D3471" s="87">
        <v>1.00576435</v>
      </c>
      <c r="E3471" s="87">
        <v>2.6093089999999999E-2</v>
      </c>
    </row>
    <row r="3472" spans="1:5" x14ac:dyDescent="0.25">
      <c r="A3472" s="86" t="s">
        <v>157</v>
      </c>
      <c r="B3472" s="87">
        <v>223</v>
      </c>
      <c r="C3472" s="87" t="s">
        <v>9</v>
      </c>
      <c r="D3472" s="87">
        <v>1.0065883600000001</v>
      </c>
      <c r="E3472" s="87">
        <v>3.368927E-2</v>
      </c>
    </row>
    <row r="3473" spans="1:5" x14ac:dyDescent="0.25">
      <c r="A3473" s="86" t="s">
        <v>157</v>
      </c>
      <c r="B3473" s="87">
        <v>223</v>
      </c>
      <c r="C3473" s="87" t="s">
        <v>156</v>
      </c>
      <c r="D3473" s="87">
        <v>1.0172194000000001</v>
      </c>
      <c r="E3473" s="87">
        <v>5.0591369999999997E-2</v>
      </c>
    </row>
    <row r="3474" spans="1:5" x14ac:dyDescent="0.25">
      <c r="A3474" s="86" t="s">
        <v>157</v>
      </c>
      <c r="B3474" s="87">
        <v>223</v>
      </c>
      <c r="C3474" s="87" t="s">
        <v>147</v>
      </c>
      <c r="D3474" s="87">
        <v>1.0207789</v>
      </c>
      <c r="E3474" s="87">
        <v>4.0589420000000001E-2</v>
      </c>
    </row>
    <row r="3475" spans="1:5" x14ac:dyDescent="0.25">
      <c r="A3475" s="86" t="s">
        <v>157</v>
      </c>
      <c r="B3475" s="87">
        <v>223</v>
      </c>
      <c r="C3475" s="87" t="s">
        <v>148</v>
      </c>
      <c r="D3475" s="87">
        <v>1.04563044</v>
      </c>
      <c r="E3475" s="87">
        <v>5.2342890000000003E-2</v>
      </c>
    </row>
    <row r="3476" spans="1:5" x14ac:dyDescent="0.25">
      <c r="A3476" s="86" t="s">
        <v>157</v>
      </c>
      <c r="B3476" s="87">
        <v>223</v>
      </c>
      <c r="C3476" s="87" t="s">
        <v>158</v>
      </c>
      <c r="D3476" s="87">
        <v>1.05079452</v>
      </c>
      <c r="E3476" s="87">
        <v>4.8116430000000002E-2</v>
      </c>
    </row>
    <row r="3477" spans="1:5" x14ac:dyDescent="0.25">
      <c r="A3477" s="86" t="s">
        <v>157</v>
      </c>
      <c r="B3477" s="87">
        <v>223</v>
      </c>
      <c r="C3477" s="87" t="s">
        <v>153</v>
      </c>
      <c r="D3477" s="87">
        <v>1.09447625</v>
      </c>
      <c r="E3477" s="87">
        <v>2.5628519999999998E-2</v>
      </c>
    </row>
    <row r="3478" spans="1:5" x14ac:dyDescent="0.25">
      <c r="A3478" s="86" t="s">
        <v>157</v>
      </c>
      <c r="B3478" s="87">
        <v>223</v>
      </c>
      <c r="C3478" s="87" t="s">
        <v>149</v>
      </c>
      <c r="D3478" s="87">
        <v>1.0986247099999999</v>
      </c>
      <c r="E3478" s="87">
        <v>2.696434E-2</v>
      </c>
    </row>
    <row r="3479" spans="1:5" x14ac:dyDescent="0.25">
      <c r="A3479" s="86" t="s">
        <v>157</v>
      </c>
      <c r="B3479" s="87">
        <v>223</v>
      </c>
      <c r="C3479" s="87" t="s">
        <v>155</v>
      </c>
      <c r="D3479" s="87">
        <v>1.1013385099999999</v>
      </c>
      <c r="E3479" s="87">
        <v>4.0362490000000001E-2</v>
      </c>
    </row>
    <row r="3480" spans="1:5" x14ac:dyDescent="0.25">
      <c r="A3480" s="86" t="s">
        <v>157</v>
      </c>
      <c r="B3480" s="87">
        <v>223</v>
      </c>
      <c r="C3480" s="87" t="s">
        <v>154</v>
      </c>
      <c r="D3480" s="87">
        <v>1.1152056800000001</v>
      </c>
      <c r="E3480" s="87">
        <v>5.4989740000000002E-2</v>
      </c>
    </row>
    <row r="3481" spans="1:5" x14ac:dyDescent="0.25">
      <c r="A3481" s="86" t="s">
        <v>161</v>
      </c>
      <c r="B3481" s="87">
        <v>224</v>
      </c>
      <c r="C3481" s="87" t="s">
        <v>158</v>
      </c>
      <c r="D3481" s="87">
        <v>-0.13812240000000001</v>
      </c>
      <c r="E3481" s="87">
        <v>9.5593419999999998E-2</v>
      </c>
    </row>
    <row r="3482" spans="1:5" x14ac:dyDescent="0.25">
      <c r="A3482" s="86" t="s">
        <v>161</v>
      </c>
      <c r="B3482" s="87">
        <v>224</v>
      </c>
      <c r="C3482" s="87" t="s">
        <v>150</v>
      </c>
      <c r="D3482" s="87">
        <v>-0.12237099999999999</v>
      </c>
      <c r="E3482" s="87">
        <v>5.9969109999999999E-2</v>
      </c>
    </row>
    <row r="3483" spans="1:5" x14ac:dyDescent="0.25">
      <c r="A3483" s="86" t="s">
        <v>161</v>
      </c>
      <c r="B3483" s="87">
        <v>224</v>
      </c>
      <c r="C3483" s="87" t="s">
        <v>154</v>
      </c>
      <c r="D3483" s="87">
        <v>-2.2953999999999999E-2</v>
      </c>
      <c r="E3483" s="87">
        <v>3.9597559999999997E-2</v>
      </c>
    </row>
    <row r="3484" spans="1:5" x14ac:dyDescent="0.25">
      <c r="A3484" s="86" t="s">
        <v>161</v>
      </c>
      <c r="B3484" s="87">
        <v>224</v>
      </c>
      <c r="C3484" s="87" t="s">
        <v>144</v>
      </c>
      <c r="D3484" s="87">
        <v>-7.9243999999999998E-3</v>
      </c>
      <c r="E3484" s="87">
        <v>4.780363E-2</v>
      </c>
    </row>
    <row r="3485" spans="1:5" x14ac:dyDescent="0.25">
      <c r="A3485" s="86" t="s">
        <v>161</v>
      </c>
      <c r="B3485" s="87">
        <v>224</v>
      </c>
      <c r="C3485" s="87" t="s">
        <v>145</v>
      </c>
      <c r="D3485" s="87">
        <v>-1.8659E-3</v>
      </c>
      <c r="E3485" s="87">
        <v>5.2082099999999999E-2</v>
      </c>
    </row>
    <row r="3486" spans="1:5" x14ac:dyDescent="0.25">
      <c r="A3486" s="86" t="s">
        <v>161</v>
      </c>
      <c r="B3486" s="87">
        <v>224</v>
      </c>
      <c r="C3486" s="87" t="s">
        <v>148</v>
      </c>
      <c r="D3486" s="87">
        <v>7.1160599999999996E-3</v>
      </c>
      <c r="E3486" s="87">
        <v>4.7178579999999998E-2</v>
      </c>
    </row>
    <row r="3487" spans="1:5" x14ac:dyDescent="0.25">
      <c r="A3487" s="86" t="s">
        <v>161</v>
      </c>
      <c r="B3487" s="87">
        <v>224</v>
      </c>
      <c r="C3487" s="87" t="s">
        <v>149</v>
      </c>
      <c r="D3487" s="87">
        <v>1.0160880000000001E-2</v>
      </c>
      <c r="E3487" s="87">
        <v>3.86588E-2</v>
      </c>
    </row>
    <row r="3488" spans="1:5" x14ac:dyDescent="0.25">
      <c r="A3488" s="86" t="s">
        <v>161</v>
      </c>
      <c r="B3488" s="87">
        <v>224</v>
      </c>
      <c r="C3488" s="87" t="s">
        <v>153</v>
      </c>
      <c r="D3488" s="87">
        <v>1.0179550000000001E-2</v>
      </c>
      <c r="E3488" s="87">
        <v>3.2245290000000003E-2</v>
      </c>
    </row>
    <row r="3489" spans="1:5" x14ac:dyDescent="0.25">
      <c r="A3489" s="86" t="s">
        <v>161</v>
      </c>
      <c r="B3489" s="87">
        <v>224</v>
      </c>
      <c r="C3489" s="87" t="s">
        <v>9</v>
      </c>
      <c r="D3489" s="87">
        <v>1.039206E-2</v>
      </c>
      <c r="E3489" s="87">
        <v>6.092231E-2</v>
      </c>
    </row>
    <row r="3490" spans="1:5" x14ac:dyDescent="0.25">
      <c r="A3490" s="86" t="s">
        <v>161</v>
      </c>
      <c r="B3490" s="87">
        <v>224</v>
      </c>
      <c r="C3490" s="87" t="s">
        <v>157</v>
      </c>
      <c r="D3490" s="87">
        <v>1.4531840000000001E-2</v>
      </c>
      <c r="E3490" s="87">
        <v>3.6479669999999999E-2</v>
      </c>
    </row>
    <row r="3491" spans="1:5" x14ac:dyDescent="0.25">
      <c r="A3491" s="86" t="s">
        <v>161</v>
      </c>
      <c r="B3491" s="87">
        <v>224</v>
      </c>
      <c r="C3491" s="87" t="s">
        <v>160</v>
      </c>
      <c r="D3491" s="87">
        <v>1.688458E-2</v>
      </c>
      <c r="E3491" s="87">
        <v>3.9840739999999999E-2</v>
      </c>
    </row>
    <row r="3492" spans="1:5" x14ac:dyDescent="0.25">
      <c r="A3492" s="86" t="s">
        <v>161</v>
      </c>
      <c r="B3492" s="87">
        <v>224</v>
      </c>
      <c r="C3492" s="87" t="s">
        <v>156</v>
      </c>
      <c r="D3492" s="87">
        <v>2.0622709999999999E-2</v>
      </c>
      <c r="E3492" s="87">
        <v>3.9699989999999998E-2</v>
      </c>
    </row>
    <row r="3493" spans="1:5" x14ac:dyDescent="0.25">
      <c r="A3493" s="86" t="s">
        <v>161</v>
      </c>
      <c r="B3493" s="87">
        <v>224</v>
      </c>
      <c r="C3493" s="87" t="s">
        <v>152</v>
      </c>
      <c r="D3493" s="87">
        <v>3.0036759999999999E-2</v>
      </c>
      <c r="E3493" s="87">
        <v>3.0223469999999999E-2</v>
      </c>
    </row>
    <row r="3494" spans="1:5" x14ac:dyDescent="0.25">
      <c r="A3494" s="86" t="s">
        <v>161</v>
      </c>
      <c r="B3494" s="87">
        <v>224</v>
      </c>
      <c r="C3494" s="87" t="s">
        <v>147</v>
      </c>
      <c r="D3494" s="87">
        <v>3.1330909999999997E-2</v>
      </c>
      <c r="E3494" s="87">
        <v>2.8343130000000001E-2</v>
      </c>
    </row>
    <row r="3495" spans="1:5" x14ac:dyDescent="0.25">
      <c r="A3495" s="86" t="s">
        <v>161</v>
      </c>
      <c r="B3495" s="87">
        <v>224</v>
      </c>
      <c r="C3495" s="87" t="s">
        <v>155</v>
      </c>
      <c r="D3495" s="87">
        <v>3.8689939999999999E-2</v>
      </c>
      <c r="E3495" s="87">
        <v>4.5771270000000003E-2</v>
      </c>
    </row>
    <row r="3496" spans="1:5" x14ac:dyDescent="0.25">
      <c r="A3496" s="86" t="s">
        <v>161</v>
      </c>
      <c r="B3496" s="87">
        <v>224</v>
      </c>
      <c r="C3496" s="87" t="s">
        <v>151</v>
      </c>
      <c r="D3496" s="87">
        <v>5.9919269999999997E-2</v>
      </c>
      <c r="E3496" s="87">
        <v>4.1524279999999997E-2</v>
      </c>
    </row>
    <row r="3497" spans="1:5" x14ac:dyDescent="0.25">
      <c r="A3497" s="86" t="s">
        <v>161</v>
      </c>
      <c r="B3497" s="87">
        <v>224</v>
      </c>
      <c r="C3497" s="87" t="s">
        <v>159</v>
      </c>
      <c r="D3497" s="87">
        <v>9.3688640000000004E-2</v>
      </c>
      <c r="E3497" s="87">
        <v>5.231185E-2</v>
      </c>
    </row>
    <row r="3498" spans="1:5" x14ac:dyDescent="0.25">
      <c r="A3498" s="86" t="s">
        <v>161</v>
      </c>
      <c r="B3498" s="87">
        <v>224</v>
      </c>
      <c r="C3498" s="87" t="s">
        <v>143</v>
      </c>
      <c r="D3498" s="87">
        <v>0.17723323999999999</v>
      </c>
      <c r="E3498" s="87">
        <v>8.3628309999999997E-2</v>
      </c>
    </row>
    <row r="3499" spans="1:5" x14ac:dyDescent="0.25">
      <c r="A3499" s="86" t="s">
        <v>161</v>
      </c>
      <c r="B3499" s="87">
        <v>224</v>
      </c>
      <c r="C3499" s="87" t="s">
        <v>146</v>
      </c>
      <c r="D3499" s="87">
        <v>0.64426583000000004</v>
      </c>
      <c r="E3499" s="87">
        <v>4.8251889999999999E-2</v>
      </c>
    </row>
    <row r="3500" spans="1:5" x14ac:dyDescent="0.25">
      <c r="A3500" s="86" t="s">
        <v>155</v>
      </c>
      <c r="B3500" s="87">
        <v>225</v>
      </c>
      <c r="C3500" s="87" t="s">
        <v>144</v>
      </c>
      <c r="D3500" s="87">
        <v>0.55126388999999998</v>
      </c>
      <c r="E3500" s="87">
        <v>4.7300389999999998E-2</v>
      </c>
    </row>
    <row r="3501" spans="1:5" x14ac:dyDescent="0.25">
      <c r="A3501" s="86" t="s">
        <v>155</v>
      </c>
      <c r="B3501" s="87">
        <v>225</v>
      </c>
      <c r="C3501" s="87" t="s">
        <v>150</v>
      </c>
      <c r="D3501" s="87">
        <v>0.75746793000000001</v>
      </c>
      <c r="E3501" s="87">
        <v>4.333045E-2</v>
      </c>
    </row>
    <row r="3502" spans="1:5" x14ac:dyDescent="0.25">
      <c r="A3502" s="86" t="s">
        <v>155</v>
      </c>
      <c r="B3502" s="87">
        <v>225</v>
      </c>
      <c r="C3502" s="87" t="s">
        <v>154</v>
      </c>
      <c r="D3502" s="87">
        <v>0.81590993000000001</v>
      </c>
      <c r="E3502" s="87">
        <v>3.7134260000000002E-2</v>
      </c>
    </row>
    <row r="3503" spans="1:5" x14ac:dyDescent="0.25">
      <c r="A3503" s="86" t="s">
        <v>155</v>
      </c>
      <c r="B3503" s="87">
        <v>225</v>
      </c>
      <c r="C3503" s="87" t="s">
        <v>152</v>
      </c>
      <c r="D3503" s="87">
        <v>0.81788813000000005</v>
      </c>
      <c r="E3503" s="87">
        <v>3.1683360000000001E-2</v>
      </c>
    </row>
    <row r="3504" spans="1:5" x14ac:dyDescent="0.25">
      <c r="A3504" s="86" t="s">
        <v>155</v>
      </c>
      <c r="B3504" s="87">
        <v>225</v>
      </c>
      <c r="C3504" s="87" t="s">
        <v>159</v>
      </c>
      <c r="D3504" s="87">
        <v>0.82026966000000001</v>
      </c>
      <c r="E3504" s="87">
        <v>6.6000509999999998E-2</v>
      </c>
    </row>
    <row r="3505" spans="1:5" x14ac:dyDescent="0.25">
      <c r="A3505" s="86" t="s">
        <v>155</v>
      </c>
      <c r="B3505" s="87">
        <v>225</v>
      </c>
      <c r="C3505" s="87" t="s">
        <v>161</v>
      </c>
      <c r="D3505" s="87">
        <v>0.87551780999999995</v>
      </c>
      <c r="E3505" s="87">
        <v>5.816371E-2</v>
      </c>
    </row>
    <row r="3506" spans="1:5" x14ac:dyDescent="0.25">
      <c r="A3506" s="86" t="s">
        <v>155</v>
      </c>
      <c r="B3506" s="87">
        <v>225</v>
      </c>
      <c r="C3506" s="87" t="s">
        <v>145</v>
      </c>
      <c r="D3506" s="87">
        <v>0.88486686000000003</v>
      </c>
      <c r="E3506" s="87">
        <v>4.5300159999999999E-2</v>
      </c>
    </row>
    <row r="3507" spans="1:5" x14ac:dyDescent="0.25">
      <c r="A3507" s="86" t="s">
        <v>155</v>
      </c>
      <c r="B3507" s="87">
        <v>225</v>
      </c>
      <c r="C3507" s="87" t="s">
        <v>148</v>
      </c>
      <c r="D3507" s="87">
        <v>0.94180580000000003</v>
      </c>
      <c r="E3507" s="87">
        <v>5.1689489999999998E-2</v>
      </c>
    </row>
    <row r="3508" spans="1:5" x14ac:dyDescent="0.25">
      <c r="A3508" s="86" t="s">
        <v>155</v>
      </c>
      <c r="B3508" s="87">
        <v>225</v>
      </c>
      <c r="C3508" s="87" t="s">
        <v>143</v>
      </c>
      <c r="D3508" s="87">
        <v>0.96748387000000002</v>
      </c>
      <c r="E3508" s="87">
        <v>4.0069100000000003E-2</v>
      </c>
    </row>
    <row r="3509" spans="1:5" x14ac:dyDescent="0.25">
      <c r="A3509" s="86" t="s">
        <v>155</v>
      </c>
      <c r="B3509" s="87">
        <v>225</v>
      </c>
      <c r="C3509" s="87" t="s">
        <v>158</v>
      </c>
      <c r="D3509" s="87">
        <v>0.97211177999999998</v>
      </c>
      <c r="E3509" s="87">
        <v>4.1875580000000003E-2</v>
      </c>
    </row>
    <row r="3510" spans="1:5" x14ac:dyDescent="0.25">
      <c r="A3510" s="86" t="s">
        <v>155</v>
      </c>
      <c r="B3510" s="87">
        <v>225</v>
      </c>
      <c r="C3510" s="87" t="s">
        <v>157</v>
      </c>
      <c r="D3510" s="87">
        <v>0.99530202000000001</v>
      </c>
      <c r="E3510" s="87">
        <v>3.2869959999999997E-2</v>
      </c>
    </row>
    <row r="3511" spans="1:5" x14ac:dyDescent="0.25">
      <c r="A3511" s="86" t="s">
        <v>155</v>
      </c>
      <c r="B3511" s="87">
        <v>225</v>
      </c>
      <c r="C3511" s="87" t="s">
        <v>151</v>
      </c>
      <c r="D3511" s="87">
        <v>1.0037760899999999</v>
      </c>
      <c r="E3511" s="87">
        <v>4.2335159999999997E-2</v>
      </c>
    </row>
    <row r="3512" spans="1:5" x14ac:dyDescent="0.25">
      <c r="A3512" s="86" t="s">
        <v>155</v>
      </c>
      <c r="B3512" s="87">
        <v>225</v>
      </c>
      <c r="C3512" s="87" t="s">
        <v>9</v>
      </c>
      <c r="D3512" s="87">
        <v>1.03870879</v>
      </c>
      <c r="E3512" s="87">
        <v>3.8285659999999999E-2</v>
      </c>
    </row>
    <row r="3513" spans="1:5" x14ac:dyDescent="0.25">
      <c r="A3513" s="86" t="s">
        <v>155</v>
      </c>
      <c r="B3513" s="87">
        <v>225</v>
      </c>
      <c r="C3513" s="87" t="s">
        <v>160</v>
      </c>
      <c r="D3513" s="87">
        <v>1.0409521799999999</v>
      </c>
      <c r="E3513" s="87">
        <v>3.3395050000000003E-2</v>
      </c>
    </row>
    <row r="3514" spans="1:5" x14ac:dyDescent="0.25">
      <c r="A3514" s="86" t="s">
        <v>155</v>
      </c>
      <c r="B3514" s="87">
        <v>225</v>
      </c>
      <c r="C3514" s="87" t="s">
        <v>146</v>
      </c>
      <c r="D3514" s="87">
        <v>1.04211071</v>
      </c>
      <c r="E3514" s="87">
        <v>4.0274209999999998E-2</v>
      </c>
    </row>
    <row r="3515" spans="1:5" x14ac:dyDescent="0.25">
      <c r="A3515" s="86" t="s">
        <v>155</v>
      </c>
      <c r="B3515" s="87">
        <v>225</v>
      </c>
      <c r="C3515" s="87" t="s">
        <v>149</v>
      </c>
      <c r="D3515" s="87">
        <v>1.06470069</v>
      </c>
      <c r="E3515" s="87">
        <v>2.9490479999999999E-2</v>
      </c>
    </row>
    <row r="3516" spans="1:5" x14ac:dyDescent="0.25">
      <c r="A3516" s="86" t="s">
        <v>155</v>
      </c>
      <c r="B3516" s="87">
        <v>225</v>
      </c>
      <c r="C3516" s="87" t="s">
        <v>153</v>
      </c>
      <c r="D3516" s="87">
        <v>1.07478571</v>
      </c>
      <c r="E3516" s="87">
        <v>2.5988600000000001E-2</v>
      </c>
    </row>
    <row r="3517" spans="1:5" x14ac:dyDescent="0.25">
      <c r="A3517" s="86" t="s">
        <v>155</v>
      </c>
      <c r="B3517" s="87">
        <v>225</v>
      </c>
      <c r="C3517" s="87" t="s">
        <v>156</v>
      </c>
      <c r="D3517" s="87">
        <v>1.10443318</v>
      </c>
      <c r="E3517" s="87">
        <v>3.5671189999999998E-2</v>
      </c>
    </row>
    <row r="3518" spans="1:5" x14ac:dyDescent="0.25">
      <c r="A3518" s="86" t="s">
        <v>155</v>
      </c>
      <c r="B3518" s="87">
        <v>225</v>
      </c>
      <c r="C3518" s="87" t="s">
        <v>147</v>
      </c>
      <c r="D3518" s="87">
        <v>1.1086784999999999</v>
      </c>
      <c r="E3518" s="87">
        <v>3.3708830000000002E-2</v>
      </c>
    </row>
    <row r="3519" spans="1:5" x14ac:dyDescent="0.25">
      <c r="A3519" s="86" t="s">
        <v>161</v>
      </c>
      <c r="B3519" s="87">
        <v>226</v>
      </c>
      <c r="C3519" s="87" t="s">
        <v>150</v>
      </c>
      <c r="D3519" s="87">
        <v>-2.68071E-2</v>
      </c>
      <c r="E3519" s="87">
        <v>3.6758859999999997E-2</v>
      </c>
    </row>
    <row r="3520" spans="1:5" x14ac:dyDescent="0.25">
      <c r="A3520" s="86" t="s">
        <v>161</v>
      </c>
      <c r="B3520" s="87">
        <v>226</v>
      </c>
      <c r="C3520" s="87" t="s">
        <v>154</v>
      </c>
      <c r="D3520" s="87">
        <v>-1.09926E-2</v>
      </c>
      <c r="E3520" s="87">
        <v>5.9380929999999998E-2</v>
      </c>
    </row>
    <row r="3521" spans="1:5" x14ac:dyDescent="0.25">
      <c r="A3521" s="86" t="s">
        <v>161</v>
      </c>
      <c r="B3521" s="87">
        <v>226</v>
      </c>
      <c r="C3521" s="87" t="s">
        <v>149</v>
      </c>
      <c r="D3521" s="87">
        <v>-5.9810000000000002E-3</v>
      </c>
      <c r="E3521" s="87">
        <v>3.2906869999999998E-2</v>
      </c>
    </row>
    <row r="3522" spans="1:5" x14ac:dyDescent="0.25">
      <c r="A3522" s="86" t="s">
        <v>161</v>
      </c>
      <c r="B3522" s="87">
        <v>226</v>
      </c>
      <c r="C3522" s="87" t="s">
        <v>152</v>
      </c>
      <c r="D3522" s="87">
        <v>-5.7502999999999999E-3</v>
      </c>
      <c r="E3522" s="87">
        <v>2.3408080000000001E-2</v>
      </c>
    </row>
    <row r="3523" spans="1:5" x14ac:dyDescent="0.25">
      <c r="A3523" s="86" t="s">
        <v>161</v>
      </c>
      <c r="B3523" s="87">
        <v>226</v>
      </c>
      <c r="C3523" s="87" t="s">
        <v>157</v>
      </c>
      <c r="D3523" s="87">
        <v>-2.9857E-3</v>
      </c>
      <c r="E3523" s="87">
        <v>3.4983300000000002E-2</v>
      </c>
    </row>
    <row r="3524" spans="1:5" x14ac:dyDescent="0.25">
      <c r="A3524" s="86" t="s">
        <v>161</v>
      </c>
      <c r="B3524" s="87">
        <v>226</v>
      </c>
      <c r="C3524" s="87" t="s">
        <v>160</v>
      </c>
      <c r="D3524" s="88">
        <v>-6.7199999999999996E-4</v>
      </c>
      <c r="E3524" s="87">
        <v>4.2194589999999997E-2</v>
      </c>
    </row>
    <row r="3525" spans="1:5" x14ac:dyDescent="0.25">
      <c r="A3525" s="86" t="s">
        <v>161</v>
      </c>
      <c r="B3525" s="87">
        <v>226</v>
      </c>
      <c r="C3525" s="87" t="s">
        <v>159</v>
      </c>
      <c r="D3525" s="87">
        <v>1.3023979999999999E-2</v>
      </c>
      <c r="E3525" s="87">
        <v>6.7794519999999997E-2</v>
      </c>
    </row>
    <row r="3526" spans="1:5" x14ac:dyDescent="0.25">
      <c r="A3526" s="86" t="s">
        <v>161</v>
      </c>
      <c r="B3526" s="87">
        <v>226</v>
      </c>
      <c r="C3526" s="87" t="s">
        <v>145</v>
      </c>
      <c r="D3526" s="87">
        <v>1.392144E-2</v>
      </c>
      <c r="E3526" s="87">
        <v>4.3265049999999999E-2</v>
      </c>
    </row>
    <row r="3527" spans="1:5" x14ac:dyDescent="0.25">
      <c r="A3527" s="86" t="s">
        <v>161</v>
      </c>
      <c r="B3527" s="87">
        <v>226</v>
      </c>
      <c r="C3527" s="87" t="s">
        <v>143</v>
      </c>
      <c r="D3527" s="87">
        <v>1.466022E-2</v>
      </c>
      <c r="E3527" s="87">
        <v>7.9798859999999999E-2</v>
      </c>
    </row>
    <row r="3528" spans="1:5" x14ac:dyDescent="0.25">
      <c r="A3528" s="86" t="s">
        <v>161</v>
      </c>
      <c r="B3528" s="87">
        <v>226</v>
      </c>
      <c r="C3528" s="87" t="s">
        <v>158</v>
      </c>
      <c r="D3528" s="87">
        <v>2.9589580000000001E-2</v>
      </c>
      <c r="E3528" s="87">
        <v>4.5826140000000001E-2</v>
      </c>
    </row>
    <row r="3529" spans="1:5" x14ac:dyDescent="0.25">
      <c r="A3529" s="86" t="s">
        <v>161</v>
      </c>
      <c r="B3529" s="87">
        <v>226</v>
      </c>
      <c r="C3529" s="87" t="s">
        <v>9</v>
      </c>
      <c r="D3529" s="87">
        <v>3.6451669999999999E-2</v>
      </c>
      <c r="E3529" s="87">
        <v>4.024258E-2</v>
      </c>
    </row>
    <row r="3530" spans="1:5" x14ac:dyDescent="0.25">
      <c r="A3530" s="86" t="s">
        <v>161</v>
      </c>
      <c r="B3530" s="87">
        <v>226</v>
      </c>
      <c r="C3530" s="87" t="s">
        <v>147</v>
      </c>
      <c r="D3530" s="87">
        <v>3.8115469999999999E-2</v>
      </c>
      <c r="E3530" s="87">
        <v>2.8023070000000001E-2</v>
      </c>
    </row>
    <row r="3531" spans="1:5" x14ac:dyDescent="0.25">
      <c r="A3531" s="86" t="s">
        <v>161</v>
      </c>
      <c r="B3531" s="87">
        <v>226</v>
      </c>
      <c r="C3531" s="87" t="s">
        <v>156</v>
      </c>
      <c r="D3531" s="87">
        <v>4.0616079999999999E-2</v>
      </c>
      <c r="E3531" s="87">
        <v>4.2844019999999997E-2</v>
      </c>
    </row>
    <row r="3532" spans="1:5" x14ac:dyDescent="0.25">
      <c r="A3532" s="86" t="s">
        <v>161</v>
      </c>
      <c r="B3532" s="87">
        <v>226</v>
      </c>
      <c r="C3532" s="87" t="s">
        <v>153</v>
      </c>
      <c r="D3532" s="87">
        <v>5.0022360000000002E-2</v>
      </c>
      <c r="E3532" s="87">
        <v>3.0786029999999999E-2</v>
      </c>
    </row>
    <row r="3533" spans="1:5" x14ac:dyDescent="0.25">
      <c r="A3533" s="86" t="s">
        <v>161</v>
      </c>
      <c r="B3533" s="87">
        <v>226</v>
      </c>
      <c r="C3533" s="87" t="s">
        <v>144</v>
      </c>
      <c r="D3533" s="87">
        <v>5.1062219999999998E-2</v>
      </c>
      <c r="E3533" s="87">
        <v>4.4575190000000001E-2</v>
      </c>
    </row>
    <row r="3534" spans="1:5" x14ac:dyDescent="0.25">
      <c r="A3534" s="86" t="s">
        <v>161</v>
      </c>
      <c r="B3534" s="87">
        <v>226</v>
      </c>
      <c r="C3534" s="87" t="s">
        <v>148</v>
      </c>
      <c r="D3534" s="87">
        <v>5.399876E-2</v>
      </c>
      <c r="E3534" s="87">
        <v>5.360475E-2</v>
      </c>
    </row>
    <row r="3535" spans="1:5" x14ac:dyDescent="0.25">
      <c r="A3535" s="86" t="s">
        <v>161</v>
      </c>
      <c r="B3535" s="87">
        <v>226</v>
      </c>
      <c r="C3535" s="87" t="s">
        <v>151</v>
      </c>
      <c r="D3535" s="87">
        <v>6.8977289999999997E-2</v>
      </c>
      <c r="E3535" s="87">
        <v>4.3115010000000002E-2</v>
      </c>
    </row>
    <row r="3536" spans="1:5" x14ac:dyDescent="0.25">
      <c r="A3536" s="86" t="s">
        <v>161</v>
      </c>
      <c r="B3536" s="87">
        <v>226</v>
      </c>
      <c r="C3536" s="87" t="s">
        <v>155</v>
      </c>
      <c r="D3536" s="87">
        <v>7.5621770000000005E-2</v>
      </c>
      <c r="E3536" s="87">
        <v>3.5290019999999998E-2</v>
      </c>
    </row>
    <row r="3537" spans="1:5" x14ac:dyDescent="0.25">
      <c r="A3537" s="86" t="s">
        <v>161</v>
      </c>
      <c r="B3537" s="87">
        <v>226</v>
      </c>
      <c r="C3537" s="87" t="s">
        <v>146</v>
      </c>
      <c r="D3537" s="87">
        <v>8.9387579999999994E-2</v>
      </c>
      <c r="E3537" s="87">
        <v>5.0249080000000002E-2</v>
      </c>
    </row>
    <row r="3538" spans="1:5" x14ac:dyDescent="0.25">
      <c r="A3538" s="86" t="s">
        <v>160</v>
      </c>
      <c r="B3538" s="87">
        <v>227</v>
      </c>
      <c r="C3538" s="87" t="s">
        <v>144</v>
      </c>
      <c r="D3538" s="87">
        <v>-3.0965900000000001E-2</v>
      </c>
      <c r="E3538" s="87">
        <v>5.3761829999999997E-2</v>
      </c>
    </row>
    <row r="3539" spans="1:5" x14ac:dyDescent="0.25">
      <c r="A3539" s="86" t="s">
        <v>160</v>
      </c>
      <c r="B3539" s="87">
        <v>227</v>
      </c>
      <c r="C3539" s="87" t="s">
        <v>157</v>
      </c>
      <c r="D3539" s="87">
        <v>-1.7892399999999999E-2</v>
      </c>
      <c r="E3539" s="87">
        <v>3.4594590000000001E-2</v>
      </c>
    </row>
    <row r="3540" spans="1:5" x14ac:dyDescent="0.25">
      <c r="A3540" s="86" t="s">
        <v>160</v>
      </c>
      <c r="B3540" s="87">
        <v>227</v>
      </c>
      <c r="C3540" s="87" t="s">
        <v>150</v>
      </c>
      <c r="D3540" s="88">
        <v>8.3500000000000002E-4</v>
      </c>
      <c r="E3540" s="87">
        <v>9.3792039999999993E-2</v>
      </c>
    </row>
    <row r="3541" spans="1:5" x14ac:dyDescent="0.25">
      <c r="A3541" s="86" t="s">
        <v>160</v>
      </c>
      <c r="B3541" s="87">
        <v>227</v>
      </c>
      <c r="C3541" s="87" t="s">
        <v>161</v>
      </c>
      <c r="D3541" s="87">
        <v>3.59209E-3</v>
      </c>
      <c r="E3541" s="87">
        <v>4.4671490000000001E-2</v>
      </c>
    </row>
    <row r="3542" spans="1:5" x14ac:dyDescent="0.25">
      <c r="A3542" s="86" t="s">
        <v>160</v>
      </c>
      <c r="B3542" s="87">
        <v>227</v>
      </c>
      <c r="C3542" s="87" t="s">
        <v>159</v>
      </c>
      <c r="D3542" s="87">
        <v>8.59913E-3</v>
      </c>
      <c r="E3542" s="87">
        <v>5.4575529999999997E-2</v>
      </c>
    </row>
    <row r="3543" spans="1:5" x14ac:dyDescent="0.25">
      <c r="A3543" s="86" t="s">
        <v>160</v>
      </c>
      <c r="B3543" s="87">
        <v>227</v>
      </c>
      <c r="C3543" s="87" t="s">
        <v>146</v>
      </c>
      <c r="D3543" s="87">
        <v>1.6339360000000001E-2</v>
      </c>
      <c r="E3543" s="87">
        <v>5.7700759999999997E-2</v>
      </c>
    </row>
    <row r="3544" spans="1:5" x14ac:dyDescent="0.25">
      <c r="A3544" s="86" t="s">
        <v>160</v>
      </c>
      <c r="B3544" s="87">
        <v>227</v>
      </c>
      <c r="C3544" s="87" t="s">
        <v>154</v>
      </c>
      <c r="D3544" s="87">
        <v>3.0309119999999998E-2</v>
      </c>
      <c r="E3544" s="87">
        <v>8.9274649999999997E-2</v>
      </c>
    </row>
    <row r="3545" spans="1:5" x14ac:dyDescent="0.25">
      <c r="A3545" s="86" t="s">
        <v>160</v>
      </c>
      <c r="B3545" s="87">
        <v>227</v>
      </c>
      <c r="C3545" s="87" t="s">
        <v>145</v>
      </c>
      <c r="D3545" s="87">
        <v>3.2014099999999997E-2</v>
      </c>
      <c r="E3545" s="87">
        <v>5.3585130000000002E-2</v>
      </c>
    </row>
    <row r="3546" spans="1:5" x14ac:dyDescent="0.25">
      <c r="A3546" s="86" t="s">
        <v>160</v>
      </c>
      <c r="B3546" s="87">
        <v>227</v>
      </c>
      <c r="C3546" s="87" t="s">
        <v>9</v>
      </c>
      <c r="D3546" s="87">
        <v>3.840814E-2</v>
      </c>
      <c r="E3546" s="87">
        <v>3.8528850000000003E-2</v>
      </c>
    </row>
    <row r="3547" spans="1:5" x14ac:dyDescent="0.25">
      <c r="A3547" s="86" t="s">
        <v>160</v>
      </c>
      <c r="B3547" s="87">
        <v>227</v>
      </c>
      <c r="C3547" s="87" t="s">
        <v>149</v>
      </c>
      <c r="D3547" s="87">
        <v>4.0699069999999997E-2</v>
      </c>
      <c r="E3547" s="87">
        <v>3.4222240000000001E-2</v>
      </c>
    </row>
    <row r="3548" spans="1:5" x14ac:dyDescent="0.25">
      <c r="A3548" s="86" t="s">
        <v>160</v>
      </c>
      <c r="B3548" s="87">
        <v>227</v>
      </c>
      <c r="C3548" s="87" t="s">
        <v>148</v>
      </c>
      <c r="D3548" s="87">
        <v>6.0486869999999998E-2</v>
      </c>
      <c r="E3548" s="87">
        <v>6.4175880000000005E-2</v>
      </c>
    </row>
    <row r="3549" spans="1:5" x14ac:dyDescent="0.25">
      <c r="A3549" s="86" t="s">
        <v>160</v>
      </c>
      <c r="B3549" s="87">
        <v>227</v>
      </c>
      <c r="C3549" s="87" t="s">
        <v>152</v>
      </c>
      <c r="D3549" s="87">
        <v>7.7392000000000002E-2</v>
      </c>
      <c r="E3549" s="87">
        <v>3.538504E-2</v>
      </c>
    </row>
    <row r="3550" spans="1:5" x14ac:dyDescent="0.25">
      <c r="A3550" s="86" t="s">
        <v>160</v>
      </c>
      <c r="B3550" s="87">
        <v>227</v>
      </c>
      <c r="C3550" s="87" t="s">
        <v>147</v>
      </c>
      <c r="D3550" s="87">
        <v>9.1983019999999999E-2</v>
      </c>
      <c r="E3550" s="87">
        <v>3.2967280000000002E-2</v>
      </c>
    </row>
    <row r="3551" spans="1:5" x14ac:dyDescent="0.25">
      <c r="A3551" s="86" t="s">
        <v>160</v>
      </c>
      <c r="B3551" s="87">
        <v>227</v>
      </c>
      <c r="C3551" s="87" t="s">
        <v>158</v>
      </c>
      <c r="D3551" s="87">
        <v>0.12077641</v>
      </c>
      <c r="E3551" s="87">
        <v>6.9023490000000007E-2</v>
      </c>
    </row>
    <row r="3552" spans="1:5" x14ac:dyDescent="0.25">
      <c r="A3552" s="86" t="s">
        <v>160</v>
      </c>
      <c r="B3552" s="87">
        <v>227</v>
      </c>
      <c r="C3552" s="87" t="s">
        <v>143</v>
      </c>
      <c r="D3552" s="87">
        <v>0.14269103999999999</v>
      </c>
      <c r="E3552" s="87">
        <v>5.330348E-2</v>
      </c>
    </row>
    <row r="3553" spans="1:5" x14ac:dyDescent="0.25">
      <c r="A3553" s="86" t="s">
        <v>160</v>
      </c>
      <c r="B3553" s="87">
        <v>227</v>
      </c>
      <c r="C3553" s="87" t="s">
        <v>153</v>
      </c>
      <c r="D3553" s="87">
        <v>0.15040247000000001</v>
      </c>
      <c r="E3553" s="87">
        <v>4.4930100000000001E-2</v>
      </c>
    </row>
    <row r="3554" spans="1:5" x14ac:dyDescent="0.25">
      <c r="A3554" s="86" t="s">
        <v>160</v>
      </c>
      <c r="B3554" s="87">
        <v>227</v>
      </c>
      <c r="C3554" s="87" t="s">
        <v>156</v>
      </c>
      <c r="D3554" s="87">
        <v>0.15978011</v>
      </c>
      <c r="E3554" s="87">
        <v>6.2590859999999998E-2</v>
      </c>
    </row>
    <row r="3555" spans="1:5" x14ac:dyDescent="0.25">
      <c r="A3555" s="86" t="s">
        <v>160</v>
      </c>
      <c r="B3555" s="87">
        <v>227</v>
      </c>
      <c r="C3555" s="87" t="s">
        <v>155</v>
      </c>
      <c r="D3555" s="87">
        <v>0.17956129000000001</v>
      </c>
      <c r="E3555" s="87">
        <v>6.0280210000000001E-2</v>
      </c>
    </row>
    <row r="3556" spans="1:5" x14ac:dyDescent="0.25">
      <c r="A3556" s="86" t="s">
        <v>156</v>
      </c>
      <c r="B3556" s="87">
        <v>228</v>
      </c>
      <c r="C3556" s="87" t="s">
        <v>157</v>
      </c>
      <c r="D3556" s="87">
        <v>0.10276763999999999</v>
      </c>
      <c r="E3556" s="87">
        <v>7.1286589999999997E-2</v>
      </c>
    </row>
    <row r="3557" spans="1:5" x14ac:dyDescent="0.25">
      <c r="A3557" s="86" t="s">
        <v>156</v>
      </c>
      <c r="B3557" s="87">
        <v>228</v>
      </c>
      <c r="C3557" s="87" t="s">
        <v>149</v>
      </c>
      <c r="D3557" s="87">
        <v>0.57419989000000005</v>
      </c>
      <c r="E3557" s="87">
        <v>4.486453E-2</v>
      </c>
    </row>
    <row r="3558" spans="1:5" x14ac:dyDescent="0.25">
      <c r="A3558" s="86" t="s">
        <v>156</v>
      </c>
      <c r="B3558" s="87">
        <v>228</v>
      </c>
      <c r="C3558" s="87" t="s">
        <v>148</v>
      </c>
      <c r="D3558" s="87">
        <v>0.63424720000000001</v>
      </c>
      <c r="E3558" s="87">
        <v>3.942938E-2</v>
      </c>
    </row>
    <row r="3559" spans="1:5" x14ac:dyDescent="0.25">
      <c r="A3559" s="86" t="s">
        <v>156</v>
      </c>
      <c r="B3559" s="87">
        <v>228</v>
      </c>
      <c r="C3559" s="87" t="s">
        <v>150</v>
      </c>
      <c r="D3559" s="87">
        <v>0.69130512</v>
      </c>
      <c r="E3559" s="87">
        <v>4.6989599999999999E-2</v>
      </c>
    </row>
    <row r="3560" spans="1:5" x14ac:dyDescent="0.25">
      <c r="A3560" s="86" t="s">
        <v>156</v>
      </c>
      <c r="B3560" s="87">
        <v>228</v>
      </c>
      <c r="C3560" s="87" t="s">
        <v>144</v>
      </c>
      <c r="D3560" s="87">
        <v>0.70369802000000004</v>
      </c>
      <c r="E3560" s="87">
        <v>5.6068439999999997E-2</v>
      </c>
    </row>
    <row r="3561" spans="1:5" x14ac:dyDescent="0.25">
      <c r="A3561" s="86" t="s">
        <v>156</v>
      </c>
      <c r="B3561" s="87">
        <v>228</v>
      </c>
      <c r="C3561" s="87" t="s">
        <v>161</v>
      </c>
      <c r="D3561" s="87">
        <v>0.82918563000000001</v>
      </c>
      <c r="E3561" s="87">
        <v>7.1677030000000003E-2</v>
      </c>
    </row>
    <row r="3562" spans="1:5" x14ac:dyDescent="0.25">
      <c r="A3562" s="86" t="s">
        <v>156</v>
      </c>
      <c r="B3562" s="87">
        <v>228</v>
      </c>
      <c r="C3562" s="87" t="s">
        <v>155</v>
      </c>
      <c r="D3562" s="87">
        <v>0.82953279000000002</v>
      </c>
      <c r="E3562" s="87">
        <v>6.4053479999999996E-2</v>
      </c>
    </row>
    <row r="3563" spans="1:5" x14ac:dyDescent="0.25">
      <c r="A3563" s="86" t="s">
        <v>156</v>
      </c>
      <c r="B3563" s="87">
        <v>228</v>
      </c>
      <c r="C3563" s="87" t="s">
        <v>152</v>
      </c>
      <c r="D3563" s="87">
        <v>0.95020252999999999</v>
      </c>
      <c r="E3563" s="87">
        <v>2.9007000000000002E-2</v>
      </c>
    </row>
    <row r="3564" spans="1:5" x14ac:dyDescent="0.25">
      <c r="A3564" s="86" t="s">
        <v>156</v>
      </c>
      <c r="B3564" s="87">
        <v>228</v>
      </c>
      <c r="C3564" s="87" t="s">
        <v>9</v>
      </c>
      <c r="D3564" s="87">
        <v>0.97606446999999996</v>
      </c>
      <c r="E3564" s="87">
        <v>4.0541149999999998E-2</v>
      </c>
    </row>
    <row r="3565" spans="1:5" x14ac:dyDescent="0.25">
      <c r="A3565" s="86" t="s">
        <v>156</v>
      </c>
      <c r="B3565" s="87">
        <v>228</v>
      </c>
      <c r="C3565" s="87" t="s">
        <v>151</v>
      </c>
      <c r="D3565" s="87">
        <v>0.99222949999999999</v>
      </c>
      <c r="E3565" s="87">
        <v>0.10059878</v>
      </c>
    </row>
    <row r="3566" spans="1:5" x14ac:dyDescent="0.25">
      <c r="A3566" s="86" t="s">
        <v>156</v>
      </c>
      <c r="B3566" s="87">
        <v>228</v>
      </c>
      <c r="C3566" s="87" t="s">
        <v>154</v>
      </c>
      <c r="D3566" s="87">
        <v>1.03945957</v>
      </c>
      <c r="E3566" s="87">
        <v>0.10209861000000001</v>
      </c>
    </row>
    <row r="3567" spans="1:5" x14ac:dyDescent="0.25">
      <c r="A3567" s="86" t="s">
        <v>156</v>
      </c>
      <c r="B3567" s="87">
        <v>228</v>
      </c>
      <c r="C3567" s="87" t="s">
        <v>143</v>
      </c>
      <c r="D3567" s="87">
        <v>1.04153809</v>
      </c>
      <c r="E3567" s="87">
        <v>0.11063676</v>
      </c>
    </row>
    <row r="3568" spans="1:5" x14ac:dyDescent="0.25">
      <c r="A3568" s="86" t="s">
        <v>156</v>
      </c>
      <c r="B3568" s="87">
        <v>228</v>
      </c>
      <c r="C3568" s="87" t="s">
        <v>153</v>
      </c>
      <c r="D3568" s="87">
        <v>1.0649017999999999</v>
      </c>
      <c r="E3568" s="87">
        <v>5.4063340000000001E-2</v>
      </c>
    </row>
    <row r="3569" spans="1:5" x14ac:dyDescent="0.25">
      <c r="A3569" s="86" t="s">
        <v>156</v>
      </c>
      <c r="B3569" s="87">
        <v>228</v>
      </c>
      <c r="C3569" s="87" t="s">
        <v>158</v>
      </c>
      <c r="D3569" s="87">
        <v>1.09821028</v>
      </c>
      <c r="E3569" s="87">
        <v>4.6481429999999997E-2</v>
      </c>
    </row>
    <row r="3570" spans="1:5" x14ac:dyDescent="0.25">
      <c r="A3570" s="86" t="s">
        <v>156</v>
      </c>
      <c r="B3570" s="87">
        <v>228</v>
      </c>
      <c r="C3570" s="87" t="s">
        <v>147</v>
      </c>
      <c r="D3570" s="87">
        <v>1.10870197</v>
      </c>
      <c r="E3570" s="87">
        <v>3.2174389999999997E-2</v>
      </c>
    </row>
    <row r="3571" spans="1:5" x14ac:dyDescent="0.25">
      <c r="A3571" s="86" t="s">
        <v>156</v>
      </c>
      <c r="B3571" s="87">
        <v>228</v>
      </c>
      <c r="C3571" s="87" t="s">
        <v>160</v>
      </c>
      <c r="D3571" s="87">
        <v>1.13463816</v>
      </c>
      <c r="E3571" s="87">
        <v>3.7544090000000002E-2</v>
      </c>
    </row>
    <row r="3572" spans="1:5" x14ac:dyDescent="0.25">
      <c r="A3572" s="86" t="s">
        <v>156</v>
      </c>
      <c r="B3572" s="87">
        <v>228</v>
      </c>
      <c r="C3572" s="87" t="s">
        <v>159</v>
      </c>
      <c r="D3572" s="87">
        <v>1.2670956900000001</v>
      </c>
      <c r="E3572" s="87">
        <v>7.0716970000000004E-2</v>
      </c>
    </row>
    <row r="3573" spans="1:5" x14ac:dyDescent="0.25">
      <c r="A3573" s="86" t="s">
        <v>151</v>
      </c>
      <c r="B3573" s="87">
        <v>229</v>
      </c>
      <c r="C3573" s="87" t="s">
        <v>161</v>
      </c>
      <c r="D3573" s="87">
        <v>0.22349567000000001</v>
      </c>
      <c r="E3573" s="87">
        <v>5.2247370000000001E-2</v>
      </c>
    </row>
    <row r="3574" spans="1:5" x14ac:dyDescent="0.25">
      <c r="A3574" s="86" t="s">
        <v>151</v>
      </c>
      <c r="B3574" s="87">
        <v>229</v>
      </c>
      <c r="C3574" s="87" t="s">
        <v>160</v>
      </c>
      <c r="D3574" s="87">
        <v>0.43728129999999998</v>
      </c>
      <c r="E3574" s="87">
        <v>3.1263810000000003E-2</v>
      </c>
    </row>
    <row r="3575" spans="1:5" x14ac:dyDescent="0.25">
      <c r="A3575" s="86" t="s">
        <v>151</v>
      </c>
      <c r="B3575" s="87">
        <v>229</v>
      </c>
      <c r="C3575" s="87" t="s">
        <v>146</v>
      </c>
      <c r="D3575" s="87">
        <v>0.57583954000000004</v>
      </c>
      <c r="E3575" s="87">
        <v>4.1712829999999999E-2</v>
      </c>
    </row>
    <row r="3576" spans="1:5" x14ac:dyDescent="0.25">
      <c r="A3576" s="86" t="s">
        <v>151</v>
      </c>
      <c r="B3576" s="87">
        <v>229</v>
      </c>
      <c r="C3576" s="87" t="s">
        <v>159</v>
      </c>
      <c r="D3576" s="87">
        <v>0.79699160999999996</v>
      </c>
      <c r="E3576" s="87">
        <v>4.5670019999999999E-2</v>
      </c>
    </row>
    <row r="3577" spans="1:5" x14ac:dyDescent="0.25">
      <c r="A3577" s="86" t="s">
        <v>151</v>
      </c>
      <c r="B3577" s="87">
        <v>229</v>
      </c>
      <c r="C3577" s="87" t="s">
        <v>143</v>
      </c>
      <c r="D3577" s="87">
        <v>0.87371456999999997</v>
      </c>
      <c r="E3577" s="87">
        <v>4.5597529999999997E-2</v>
      </c>
    </row>
    <row r="3578" spans="1:5" x14ac:dyDescent="0.25">
      <c r="A3578" s="86" t="s">
        <v>151</v>
      </c>
      <c r="B3578" s="87">
        <v>229</v>
      </c>
      <c r="C3578" s="87" t="s">
        <v>158</v>
      </c>
      <c r="D3578" s="87">
        <v>0.91451125</v>
      </c>
      <c r="E3578" s="87">
        <v>6.156884E-2</v>
      </c>
    </row>
    <row r="3579" spans="1:5" x14ac:dyDescent="0.25">
      <c r="A3579" s="86" t="s">
        <v>151</v>
      </c>
      <c r="B3579" s="87">
        <v>229</v>
      </c>
      <c r="C3579" s="87" t="s">
        <v>156</v>
      </c>
      <c r="D3579" s="87">
        <v>0.93878156999999995</v>
      </c>
      <c r="E3579" s="87">
        <v>4.1609420000000001E-2</v>
      </c>
    </row>
    <row r="3580" spans="1:5" x14ac:dyDescent="0.25">
      <c r="A3580" s="86" t="s">
        <v>151</v>
      </c>
      <c r="B3580" s="87">
        <v>229</v>
      </c>
      <c r="C3580" s="87" t="s">
        <v>147</v>
      </c>
      <c r="D3580" s="87">
        <v>0.94804787999999995</v>
      </c>
      <c r="E3580" s="87">
        <v>2.5751940000000001E-2</v>
      </c>
    </row>
    <row r="3581" spans="1:5" x14ac:dyDescent="0.25">
      <c r="A3581" s="86" t="s">
        <v>151</v>
      </c>
      <c r="B3581" s="87">
        <v>229</v>
      </c>
      <c r="C3581" s="87" t="s">
        <v>157</v>
      </c>
      <c r="D3581" s="87">
        <v>0.95205625000000005</v>
      </c>
      <c r="E3581" s="87">
        <v>2.8420259999999999E-2</v>
      </c>
    </row>
    <row r="3582" spans="1:5" x14ac:dyDescent="0.25">
      <c r="A3582" s="86" t="s">
        <v>151</v>
      </c>
      <c r="B3582" s="87">
        <v>229</v>
      </c>
      <c r="C3582" s="87" t="s">
        <v>153</v>
      </c>
      <c r="D3582" s="87">
        <v>0.95968962000000002</v>
      </c>
      <c r="E3582" s="87">
        <v>3.4433829999999999E-2</v>
      </c>
    </row>
    <row r="3583" spans="1:5" x14ac:dyDescent="0.25">
      <c r="A3583" s="86" t="s">
        <v>151</v>
      </c>
      <c r="B3583" s="87">
        <v>229</v>
      </c>
      <c r="C3583" s="87" t="s">
        <v>9</v>
      </c>
      <c r="D3583" s="87">
        <v>0.99806317</v>
      </c>
      <c r="E3583" s="87">
        <v>5.0950919999999997E-2</v>
      </c>
    </row>
    <row r="3584" spans="1:5" x14ac:dyDescent="0.25">
      <c r="A3584" s="86" t="s">
        <v>151</v>
      </c>
      <c r="B3584" s="87">
        <v>229</v>
      </c>
      <c r="C3584" s="87" t="s">
        <v>149</v>
      </c>
      <c r="D3584" s="87">
        <v>1.0043957800000001</v>
      </c>
      <c r="E3584" s="87">
        <v>3.2447480000000001E-2</v>
      </c>
    </row>
    <row r="3585" spans="1:5" x14ac:dyDescent="0.25">
      <c r="A3585" s="86" t="s">
        <v>151</v>
      </c>
      <c r="B3585" s="87">
        <v>229</v>
      </c>
      <c r="C3585" s="87" t="s">
        <v>155</v>
      </c>
      <c r="D3585" s="87">
        <v>1.02811455</v>
      </c>
      <c r="E3585" s="87">
        <v>3.2394760000000002E-2</v>
      </c>
    </row>
    <row r="3586" spans="1:5" x14ac:dyDescent="0.25">
      <c r="A3586" s="86" t="s">
        <v>151</v>
      </c>
      <c r="B3586" s="87">
        <v>229</v>
      </c>
      <c r="C3586" s="87" t="s">
        <v>154</v>
      </c>
      <c r="D3586" s="87">
        <v>1.0351586800000001</v>
      </c>
      <c r="E3586" s="87">
        <v>5.6236710000000002E-2</v>
      </c>
    </row>
    <row r="3587" spans="1:5" x14ac:dyDescent="0.25">
      <c r="A3587" s="86" t="s">
        <v>151</v>
      </c>
      <c r="B3587" s="87">
        <v>229</v>
      </c>
      <c r="C3587" s="87" t="s">
        <v>152</v>
      </c>
      <c r="D3587" s="87">
        <v>1.05807761</v>
      </c>
      <c r="E3587" s="87">
        <v>2.8068579999999999E-2</v>
      </c>
    </row>
    <row r="3588" spans="1:5" x14ac:dyDescent="0.25">
      <c r="A3588" s="86" t="s">
        <v>151</v>
      </c>
      <c r="B3588" s="87">
        <v>229</v>
      </c>
      <c r="C3588" s="87" t="s">
        <v>144</v>
      </c>
      <c r="D3588" s="87">
        <v>1.0691624500000001</v>
      </c>
      <c r="E3588" s="87">
        <v>6.3894709999999993E-2</v>
      </c>
    </row>
    <row r="3589" spans="1:5" x14ac:dyDescent="0.25">
      <c r="A3589" s="86" t="s">
        <v>151</v>
      </c>
      <c r="B3589" s="87">
        <v>229</v>
      </c>
      <c r="C3589" s="87" t="s">
        <v>148</v>
      </c>
      <c r="D3589" s="87">
        <v>1.15467005</v>
      </c>
      <c r="E3589" s="87">
        <v>4.2639589999999998E-2</v>
      </c>
    </row>
    <row r="3590" spans="1:5" x14ac:dyDescent="0.25">
      <c r="A3590" s="86" t="s">
        <v>151</v>
      </c>
      <c r="B3590" s="87">
        <v>229</v>
      </c>
      <c r="C3590" s="87" t="s">
        <v>145</v>
      </c>
      <c r="D3590" s="87">
        <v>1.15651379</v>
      </c>
      <c r="E3590" s="87">
        <v>8.1112489999999995E-2</v>
      </c>
    </row>
    <row r="3591" spans="1:5" x14ac:dyDescent="0.25">
      <c r="A3591" s="86" t="s">
        <v>151</v>
      </c>
      <c r="B3591" s="87">
        <v>229</v>
      </c>
      <c r="C3591" s="87" t="s">
        <v>150</v>
      </c>
      <c r="D3591" s="87">
        <v>1.1826840700000001</v>
      </c>
      <c r="E3591" s="87">
        <v>6.7850949999999993E-2</v>
      </c>
    </row>
    <row r="3592" spans="1:5" x14ac:dyDescent="0.25">
      <c r="A3592" s="86" t="s">
        <v>9</v>
      </c>
      <c r="B3592" s="87">
        <v>230</v>
      </c>
      <c r="C3592" s="87" t="s">
        <v>143</v>
      </c>
      <c r="D3592" s="87">
        <v>-0.1131799</v>
      </c>
      <c r="E3592" s="87">
        <v>6.7457619999999996E-2</v>
      </c>
    </row>
    <row r="3593" spans="1:5" x14ac:dyDescent="0.25">
      <c r="A3593" s="86" t="s">
        <v>9</v>
      </c>
      <c r="B3593" s="87">
        <v>230</v>
      </c>
      <c r="C3593" s="87" t="s">
        <v>144</v>
      </c>
      <c r="D3593" s="87">
        <v>-3.0878200000000001E-2</v>
      </c>
      <c r="E3593" s="87">
        <v>4.2085270000000001E-2</v>
      </c>
    </row>
    <row r="3594" spans="1:5" x14ac:dyDescent="0.25">
      <c r="A3594" s="86" t="s">
        <v>9</v>
      </c>
      <c r="B3594" s="87">
        <v>230</v>
      </c>
      <c r="C3594" s="87" t="s">
        <v>157</v>
      </c>
      <c r="D3594" s="87">
        <v>-2.8469299999999999E-2</v>
      </c>
      <c r="E3594" s="87">
        <v>3.517911E-2</v>
      </c>
    </row>
    <row r="3595" spans="1:5" x14ac:dyDescent="0.25">
      <c r="A3595" s="86" t="s">
        <v>9</v>
      </c>
      <c r="B3595" s="87">
        <v>230</v>
      </c>
      <c r="C3595" s="87" t="s">
        <v>159</v>
      </c>
      <c r="D3595" s="87">
        <v>7.5126400000000001E-3</v>
      </c>
      <c r="E3595" s="87">
        <v>3.7737809999999997E-2</v>
      </c>
    </row>
    <row r="3596" spans="1:5" x14ac:dyDescent="0.25">
      <c r="A3596" s="86" t="s">
        <v>9</v>
      </c>
      <c r="B3596" s="87">
        <v>230</v>
      </c>
      <c r="C3596" s="87" t="s">
        <v>145</v>
      </c>
      <c r="D3596" s="87">
        <v>1.206084E-2</v>
      </c>
      <c r="E3596" s="87">
        <v>4.8912219999999999E-2</v>
      </c>
    </row>
    <row r="3597" spans="1:5" x14ac:dyDescent="0.25">
      <c r="A3597" s="86" t="s">
        <v>9</v>
      </c>
      <c r="B3597" s="87">
        <v>230</v>
      </c>
      <c r="C3597" s="87" t="s">
        <v>158</v>
      </c>
      <c r="D3597" s="87">
        <v>2.6403409999999999E-2</v>
      </c>
      <c r="E3597" s="87">
        <v>4.2816310000000003E-2</v>
      </c>
    </row>
    <row r="3598" spans="1:5" x14ac:dyDescent="0.25">
      <c r="A3598" s="86" t="s">
        <v>9</v>
      </c>
      <c r="B3598" s="87">
        <v>230</v>
      </c>
      <c r="C3598" s="87" t="s">
        <v>150</v>
      </c>
      <c r="D3598" s="87">
        <v>3.2438509999999997E-2</v>
      </c>
      <c r="E3598" s="87">
        <v>3.9839689999999997E-2</v>
      </c>
    </row>
    <row r="3599" spans="1:5" x14ac:dyDescent="0.25">
      <c r="A3599" s="86" t="s">
        <v>9</v>
      </c>
      <c r="B3599" s="87">
        <v>230</v>
      </c>
      <c r="C3599" s="87" t="s">
        <v>152</v>
      </c>
      <c r="D3599" s="87">
        <v>7.0213040000000004E-2</v>
      </c>
      <c r="E3599" s="87">
        <v>2.4123869999999999E-2</v>
      </c>
    </row>
    <row r="3600" spans="1:5" x14ac:dyDescent="0.25">
      <c r="A3600" s="86" t="s">
        <v>9</v>
      </c>
      <c r="B3600" s="87">
        <v>230</v>
      </c>
      <c r="C3600" s="87" t="s">
        <v>151</v>
      </c>
      <c r="D3600" s="87">
        <v>7.8390630000000003E-2</v>
      </c>
      <c r="E3600" s="87">
        <v>4.6632819999999998E-2</v>
      </c>
    </row>
    <row r="3601" spans="1:5" x14ac:dyDescent="0.25">
      <c r="A3601" s="86" t="s">
        <v>9</v>
      </c>
      <c r="B3601" s="87">
        <v>230</v>
      </c>
      <c r="C3601" s="87" t="s">
        <v>146</v>
      </c>
      <c r="D3601" s="87">
        <v>8.004348E-2</v>
      </c>
      <c r="E3601" s="87">
        <v>4.9541219999999997E-2</v>
      </c>
    </row>
    <row r="3602" spans="1:5" x14ac:dyDescent="0.25">
      <c r="A3602" s="86" t="s">
        <v>9</v>
      </c>
      <c r="B3602" s="87">
        <v>230</v>
      </c>
      <c r="C3602" s="87" t="s">
        <v>148</v>
      </c>
      <c r="D3602" s="87">
        <v>8.3909999999999998E-2</v>
      </c>
      <c r="E3602" s="87">
        <v>5.5913190000000002E-2</v>
      </c>
    </row>
    <row r="3603" spans="1:5" x14ac:dyDescent="0.25">
      <c r="A3603" s="86" t="s">
        <v>9</v>
      </c>
      <c r="B3603" s="87">
        <v>230</v>
      </c>
      <c r="C3603" s="87" t="s">
        <v>155</v>
      </c>
      <c r="D3603" s="87">
        <v>8.5083409999999998E-2</v>
      </c>
      <c r="E3603" s="87">
        <v>5.070119E-2</v>
      </c>
    </row>
    <row r="3604" spans="1:5" x14ac:dyDescent="0.25">
      <c r="A3604" s="86" t="s">
        <v>9</v>
      </c>
      <c r="B3604" s="87">
        <v>230</v>
      </c>
      <c r="C3604" s="87" t="s">
        <v>153</v>
      </c>
      <c r="D3604" s="87">
        <v>9.3913880000000005E-2</v>
      </c>
      <c r="E3604" s="87">
        <v>3.8227810000000001E-2</v>
      </c>
    </row>
    <row r="3605" spans="1:5" x14ac:dyDescent="0.25">
      <c r="A3605" s="86" t="s">
        <v>9</v>
      </c>
      <c r="B3605" s="87">
        <v>230</v>
      </c>
      <c r="C3605" s="87" t="s">
        <v>154</v>
      </c>
      <c r="D3605" s="87">
        <v>9.9308809999999997E-2</v>
      </c>
      <c r="E3605" s="87">
        <v>5.6823659999999998E-2</v>
      </c>
    </row>
    <row r="3606" spans="1:5" x14ac:dyDescent="0.25">
      <c r="A3606" s="86" t="s">
        <v>9</v>
      </c>
      <c r="B3606" s="87">
        <v>230</v>
      </c>
      <c r="C3606" s="87" t="s">
        <v>149</v>
      </c>
      <c r="D3606" s="87">
        <v>0.14615444999999999</v>
      </c>
      <c r="E3606" s="87">
        <v>5.1176680000000002E-2</v>
      </c>
    </row>
    <row r="3607" spans="1:5" x14ac:dyDescent="0.25">
      <c r="A3607" s="86" t="s">
        <v>9</v>
      </c>
      <c r="B3607" s="87">
        <v>230</v>
      </c>
      <c r="C3607" s="87" t="s">
        <v>160</v>
      </c>
      <c r="D3607" s="87">
        <v>0.19382745000000001</v>
      </c>
      <c r="E3607" s="87">
        <v>4.3081109999999999E-2</v>
      </c>
    </row>
    <row r="3608" spans="1:5" x14ac:dyDescent="0.25">
      <c r="A3608" s="86" t="s">
        <v>9</v>
      </c>
      <c r="B3608" s="87">
        <v>230</v>
      </c>
      <c r="C3608" s="87" t="s">
        <v>156</v>
      </c>
      <c r="D3608" s="87">
        <v>0.22696004</v>
      </c>
      <c r="E3608" s="87">
        <v>4.1722830000000002E-2</v>
      </c>
    </row>
    <row r="3609" spans="1:5" x14ac:dyDescent="0.25">
      <c r="A3609" s="86" t="s">
        <v>9</v>
      </c>
      <c r="B3609" s="87">
        <v>230</v>
      </c>
      <c r="C3609" s="87" t="s">
        <v>147</v>
      </c>
      <c r="D3609" s="87">
        <v>0.33674173000000002</v>
      </c>
      <c r="E3609" s="87">
        <v>2.9194029999999999E-2</v>
      </c>
    </row>
    <row r="3610" spans="1:5" x14ac:dyDescent="0.25">
      <c r="A3610" s="86" t="s">
        <v>9</v>
      </c>
      <c r="B3610" s="87">
        <v>230</v>
      </c>
      <c r="C3610" s="87" t="s">
        <v>161</v>
      </c>
      <c r="D3610" s="87">
        <v>0.58854859999999998</v>
      </c>
      <c r="E3610" s="87">
        <v>7.1453299999999997E-2</v>
      </c>
    </row>
    <row r="3611" spans="1:5" x14ac:dyDescent="0.25">
      <c r="A3611" s="86" t="s">
        <v>155</v>
      </c>
      <c r="B3611" s="87">
        <v>231</v>
      </c>
      <c r="C3611" s="87" t="s">
        <v>160</v>
      </c>
      <c r="D3611" s="87">
        <v>6.9414699999999999E-3</v>
      </c>
      <c r="E3611" s="87">
        <v>3.3409759999999997E-2</v>
      </c>
    </row>
    <row r="3612" spans="1:5" x14ac:dyDescent="0.25">
      <c r="A3612" s="86" t="s">
        <v>155</v>
      </c>
      <c r="B3612" s="87">
        <v>231</v>
      </c>
      <c r="C3612" s="87" t="s">
        <v>157</v>
      </c>
      <c r="D3612" s="87">
        <v>4.6321479999999998E-2</v>
      </c>
      <c r="E3612" s="87">
        <v>4.537737E-2</v>
      </c>
    </row>
    <row r="3613" spans="1:5" x14ac:dyDescent="0.25">
      <c r="A3613" s="86" t="s">
        <v>155</v>
      </c>
      <c r="B3613" s="87">
        <v>231</v>
      </c>
      <c r="C3613" s="87" t="s">
        <v>9</v>
      </c>
      <c r="D3613" s="87">
        <v>0.23291261999999999</v>
      </c>
      <c r="E3613" s="87">
        <v>4.8447879999999999E-2</v>
      </c>
    </row>
    <row r="3614" spans="1:5" x14ac:dyDescent="0.25">
      <c r="A3614" s="86" t="s">
        <v>155</v>
      </c>
      <c r="B3614" s="87">
        <v>231</v>
      </c>
      <c r="C3614" s="87" t="s">
        <v>159</v>
      </c>
      <c r="D3614" s="87">
        <v>0.23683522000000001</v>
      </c>
      <c r="E3614" s="87">
        <v>3.6607920000000002E-2</v>
      </c>
    </row>
    <row r="3615" spans="1:5" x14ac:dyDescent="0.25">
      <c r="A3615" s="86" t="s">
        <v>155</v>
      </c>
      <c r="B3615" s="87">
        <v>231</v>
      </c>
      <c r="C3615" s="87" t="s">
        <v>158</v>
      </c>
      <c r="D3615" s="87">
        <v>0.35567373000000002</v>
      </c>
      <c r="E3615" s="87">
        <v>5.8467680000000001E-2</v>
      </c>
    </row>
    <row r="3616" spans="1:5" x14ac:dyDescent="0.25">
      <c r="A3616" s="86" t="s">
        <v>155</v>
      </c>
      <c r="B3616" s="87">
        <v>231</v>
      </c>
      <c r="C3616" s="87" t="s">
        <v>147</v>
      </c>
      <c r="D3616" s="87">
        <v>0.44142561000000002</v>
      </c>
      <c r="E3616" s="87">
        <v>2.356832E-2</v>
      </c>
    </row>
    <row r="3617" spans="1:5" x14ac:dyDescent="0.25">
      <c r="A3617" s="86" t="s">
        <v>155</v>
      </c>
      <c r="B3617" s="87">
        <v>231</v>
      </c>
      <c r="C3617" s="87" t="s">
        <v>143</v>
      </c>
      <c r="D3617" s="87">
        <v>0.46231441000000001</v>
      </c>
      <c r="E3617" s="87">
        <v>4.2057869999999997E-2</v>
      </c>
    </row>
    <row r="3618" spans="1:5" x14ac:dyDescent="0.25">
      <c r="A3618" s="86" t="s">
        <v>155</v>
      </c>
      <c r="B3618" s="87">
        <v>231</v>
      </c>
      <c r="C3618" s="87" t="s">
        <v>146</v>
      </c>
      <c r="D3618" s="87">
        <v>0.47753696000000001</v>
      </c>
      <c r="E3618" s="87">
        <v>7.2933719999999994E-2</v>
      </c>
    </row>
    <row r="3619" spans="1:5" x14ac:dyDescent="0.25">
      <c r="A3619" s="86" t="s">
        <v>155</v>
      </c>
      <c r="B3619" s="87">
        <v>231</v>
      </c>
      <c r="C3619" s="87" t="s">
        <v>161</v>
      </c>
      <c r="D3619" s="87">
        <v>0.49991521999999999</v>
      </c>
      <c r="E3619" s="87">
        <v>5.2232849999999997E-2</v>
      </c>
    </row>
    <row r="3620" spans="1:5" x14ac:dyDescent="0.25">
      <c r="A3620" s="86" t="s">
        <v>155</v>
      </c>
      <c r="B3620" s="87">
        <v>231</v>
      </c>
      <c r="C3620" s="87" t="s">
        <v>151</v>
      </c>
      <c r="D3620" s="87">
        <v>0.58340292000000005</v>
      </c>
      <c r="E3620" s="87">
        <v>4.4577029999999997E-2</v>
      </c>
    </row>
    <row r="3621" spans="1:5" x14ac:dyDescent="0.25">
      <c r="A3621" s="86" t="s">
        <v>155</v>
      </c>
      <c r="B3621" s="87">
        <v>231</v>
      </c>
      <c r="C3621" s="87" t="s">
        <v>156</v>
      </c>
      <c r="D3621" s="87">
        <v>0.67139649000000001</v>
      </c>
      <c r="E3621" s="87">
        <v>4.0124849999999997E-2</v>
      </c>
    </row>
    <row r="3622" spans="1:5" x14ac:dyDescent="0.25">
      <c r="A3622" s="86" t="s">
        <v>155</v>
      </c>
      <c r="B3622" s="87">
        <v>231</v>
      </c>
      <c r="C3622" s="87" t="s">
        <v>150</v>
      </c>
      <c r="D3622" s="87">
        <v>0.70872984000000006</v>
      </c>
      <c r="E3622" s="87">
        <v>3.7063829999999999E-2</v>
      </c>
    </row>
    <row r="3623" spans="1:5" x14ac:dyDescent="0.25">
      <c r="A3623" s="86" t="s">
        <v>155</v>
      </c>
      <c r="B3623" s="87">
        <v>231</v>
      </c>
      <c r="C3623" s="87" t="s">
        <v>153</v>
      </c>
      <c r="D3623" s="87">
        <v>0.70881875000000005</v>
      </c>
      <c r="E3623" s="87">
        <v>2.5281580000000001E-2</v>
      </c>
    </row>
    <row r="3624" spans="1:5" x14ac:dyDescent="0.25">
      <c r="A3624" s="86" t="s">
        <v>155</v>
      </c>
      <c r="B3624" s="87">
        <v>231</v>
      </c>
      <c r="C3624" s="87" t="s">
        <v>145</v>
      </c>
      <c r="D3624" s="87">
        <v>0.73096061999999995</v>
      </c>
      <c r="E3624" s="87">
        <v>4.1028710000000003E-2</v>
      </c>
    </row>
    <row r="3625" spans="1:5" x14ac:dyDescent="0.25">
      <c r="A3625" s="86" t="s">
        <v>155</v>
      </c>
      <c r="B3625" s="87">
        <v>231</v>
      </c>
      <c r="C3625" s="87" t="s">
        <v>144</v>
      </c>
      <c r="D3625" s="87">
        <v>0.84153330000000004</v>
      </c>
      <c r="E3625" s="87">
        <v>3.0902599999999999E-2</v>
      </c>
    </row>
    <row r="3626" spans="1:5" x14ac:dyDescent="0.25">
      <c r="A3626" s="86" t="s">
        <v>155</v>
      </c>
      <c r="B3626" s="87">
        <v>231</v>
      </c>
      <c r="C3626" s="87" t="s">
        <v>152</v>
      </c>
      <c r="D3626" s="87">
        <v>0.98292886999999995</v>
      </c>
      <c r="E3626" s="87">
        <v>2.339844E-2</v>
      </c>
    </row>
    <row r="3627" spans="1:5" x14ac:dyDescent="0.25">
      <c r="A3627" s="86" t="s">
        <v>155</v>
      </c>
      <c r="B3627" s="87">
        <v>231</v>
      </c>
      <c r="C3627" s="87" t="s">
        <v>154</v>
      </c>
      <c r="D3627" s="87">
        <v>1.0328841099999999</v>
      </c>
      <c r="E3627" s="87">
        <v>5.8897239999999997E-2</v>
      </c>
    </row>
    <row r="3628" spans="1:5" x14ac:dyDescent="0.25">
      <c r="A3628" s="86" t="s">
        <v>155</v>
      </c>
      <c r="B3628" s="87">
        <v>231</v>
      </c>
      <c r="C3628" s="87" t="s">
        <v>149</v>
      </c>
      <c r="D3628" s="87">
        <v>1.0443626399999999</v>
      </c>
      <c r="E3628" s="87">
        <v>3.00921E-2</v>
      </c>
    </row>
    <row r="3629" spans="1:5" x14ac:dyDescent="0.25">
      <c r="A3629" s="86" t="s">
        <v>155</v>
      </c>
      <c r="B3629" s="87">
        <v>231</v>
      </c>
      <c r="C3629" s="87" t="s">
        <v>148</v>
      </c>
      <c r="D3629" s="87">
        <v>1.0837933799999999</v>
      </c>
      <c r="E3629" s="87">
        <v>4.1045999999999999E-2</v>
      </c>
    </row>
    <row r="3630" spans="1:5" x14ac:dyDescent="0.25">
      <c r="A3630" s="86" t="s">
        <v>156</v>
      </c>
      <c r="B3630" s="87">
        <v>232</v>
      </c>
      <c r="C3630" s="87" t="s">
        <v>157</v>
      </c>
      <c r="D3630" s="87">
        <v>-2.22229E-2</v>
      </c>
      <c r="E3630" s="87">
        <v>3.8837589999999998E-2</v>
      </c>
    </row>
    <row r="3631" spans="1:5" x14ac:dyDescent="0.25">
      <c r="A3631" s="86" t="s">
        <v>156</v>
      </c>
      <c r="B3631" s="87">
        <v>232</v>
      </c>
      <c r="C3631" s="87" t="s">
        <v>159</v>
      </c>
      <c r="D3631" s="87">
        <v>9.7344600000000003E-3</v>
      </c>
      <c r="E3631" s="87">
        <v>6.7232230000000004E-2</v>
      </c>
    </row>
    <row r="3632" spans="1:5" x14ac:dyDescent="0.25">
      <c r="A3632" s="86" t="s">
        <v>156</v>
      </c>
      <c r="B3632" s="87">
        <v>232</v>
      </c>
      <c r="C3632" s="87" t="s">
        <v>158</v>
      </c>
      <c r="D3632" s="87">
        <v>0.38083044999999999</v>
      </c>
      <c r="E3632" s="87">
        <v>5.2974899999999998E-2</v>
      </c>
    </row>
    <row r="3633" spans="1:5" x14ac:dyDescent="0.25">
      <c r="A3633" s="86" t="s">
        <v>156</v>
      </c>
      <c r="B3633" s="87">
        <v>232</v>
      </c>
      <c r="C3633" s="87" t="s">
        <v>145</v>
      </c>
      <c r="D3633" s="87">
        <v>0.40219012999999998</v>
      </c>
      <c r="E3633" s="87">
        <v>4.7316289999999997E-2</v>
      </c>
    </row>
    <row r="3634" spans="1:5" x14ac:dyDescent="0.25">
      <c r="A3634" s="86" t="s">
        <v>156</v>
      </c>
      <c r="B3634" s="87">
        <v>232</v>
      </c>
      <c r="C3634" s="87" t="s">
        <v>144</v>
      </c>
      <c r="D3634" s="87">
        <v>0.57386417000000001</v>
      </c>
      <c r="E3634" s="87">
        <v>5.5681229999999998E-2</v>
      </c>
    </row>
    <row r="3635" spans="1:5" x14ac:dyDescent="0.25">
      <c r="A3635" s="86" t="s">
        <v>156</v>
      </c>
      <c r="B3635" s="87">
        <v>232</v>
      </c>
      <c r="C3635" s="87" t="s">
        <v>150</v>
      </c>
      <c r="D3635" s="87">
        <v>0.59599975999999999</v>
      </c>
      <c r="E3635" s="87">
        <v>4.0299359999999999E-2</v>
      </c>
    </row>
    <row r="3636" spans="1:5" x14ac:dyDescent="0.25">
      <c r="A3636" s="86" t="s">
        <v>156</v>
      </c>
      <c r="B3636" s="87">
        <v>232</v>
      </c>
      <c r="C3636" s="87" t="s">
        <v>146</v>
      </c>
      <c r="D3636" s="87">
        <v>0.79715559999999996</v>
      </c>
      <c r="E3636" s="87">
        <v>4.8017039999999997E-2</v>
      </c>
    </row>
    <row r="3637" spans="1:5" x14ac:dyDescent="0.25">
      <c r="A3637" s="86" t="s">
        <v>156</v>
      </c>
      <c r="B3637" s="87">
        <v>232</v>
      </c>
      <c r="C3637" s="87" t="s">
        <v>160</v>
      </c>
      <c r="D3637" s="87">
        <v>0.81231326000000004</v>
      </c>
      <c r="E3637" s="87">
        <v>3.0580429999999999E-2</v>
      </c>
    </row>
    <row r="3638" spans="1:5" x14ac:dyDescent="0.25">
      <c r="A3638" s="86" t="s">
        <v>156</v>
      </c>
      <c r="B3638" s="87">
        <v>232</v>
      </c>
      <c r="C3638" s="87" t="s">
        <v>143</v>
      </c>
      <c r="D3638" s="87">
        <v>0.86732790000000004</v>
      </c>
      <c r="E3638" s="87">
        <v>6.1612649999999998E-2</v>
      </c>
    </row>
    <row r="3639" spans="1:5" x14ac:dyDescent="0.25">
      <c r="A3639" s="86" t="s">
        <v>156</v>
      </c>
      <c r="B3639" s="87">
        <v>232</v>
      </c>
      <c r="C3639" s="87" t="s">
        <v>155</v>
      </c>
      <c r="D3639" s="87">
        <v>0.88833465</v>
      </c>
      <c r="E3639" s="87">
        <v>4.2179149999999999E-2</v>
      </c>
    </row>
    <row r="3640" spans="1:5" x14ac:dyDescent="0.25">
      <c r="A3640" s="86" t="s">
        <v>156</v>
      </c>
      <c r="B3640" s="87">
        <v>232</v>
      </c>
      <c r="C3640" s="87" t="s">
        <v>147</v>
      </c>
      <c r="D3640" s="87">
        <v>0.95044136999999995</v>
      </c>
      <c r="E3640" s="87">
        <v>3.4565400000000003E-2</v>
      </c>
    </row>
    <row r="3641" spans="1:5" x14ac:dyDescent="0.25">
      <c r="A3641" s="86" t="s">
        <v>156</v>
      </c>
      <c r="B3641" s="87">
        <v>232</v>
      </c>
      <c r="C3641" s="87" t="s">
        <v>149</v>
      </c>
      <c r="D3641" s="87">
        <v>0.95538217999999997</v>
      </c>
      <c r="E3641" s="87">
        <v>3.0630709999999998E-2</v>
      </c>
    </row>
    <row r="3642" spans="1:5" x14ac:dyDescent="0.25">
      <c r="A3642" s="86" t="s">
        <v>156</v>
      </c>
      <c r="B3642" s="87">
        <v>232</v>
      </c>
      <c r="C3642" s="87" t="s">
        <v>9</v>
      </c>
      <c r="D3642" s="87">
        <v>0.96625687000000005</v>
      </c>
      <c r="E3642" s="87">
        <v>3.0860519999999999E-2</v>
      </c>
    </row>
    <row r="3643" spans="1:5" x14ac:dyDescent="0.25">
      <c r="A3643" s="86" t="s">
        <v>156</v>
      </c>
      <c r="B3643" s="87">
        <v>232</v>
      </c>
      <c r="C3643" s="87" t="s">
        <v>148</v>
      </c>
      <c r="D3643" s="87">
        <v>0.99674236000000005</v>
      </c>
      <c r="E3643" s="87">
        <v>7.2313299999999997E-2</v>
      </c>
    </row>
    <row r="3644" spans="1:5" x14ac:dyDescent="0.25">
      <c r="A3644" s="86" t="s">
        <v>156</v>
      </c>
      <c r="B3644" s="87">
        <v>232</v>
      </c>
      <c r="C3644" s="87" t="s">
        <v>151</v>
      </c>
      <c r="D3644" s="87">
        <v>1.0481121200000001</v>
      </c>
      <c r="E3644" s="87">
        <v>0.11184775</v>
      </c>
    </row>
    <row r="3645" spans="1:5" x14ac:dyDescent="0.25">
      <c r="A3645" s="86" t="s">
        <v>156</v>
      </c>
      <c r="B3645" s="87">
        <v>232</v>
      </c>
      <c r="C3645" s="87" t="s">
        <v>161</v>
      </c>
      <c r="D3645" s="87">
        <v>1.0607362899999999</v>
      </c>
      <c r="E3645" s="87">
        <v>7.0183140000000005E-2</v>
      </c>
    </row>
    <row r="3646" spans="1:5" x14ac:dyDescent="0.25">
      <c r="A3646" s="86" t="s">
        <v>156</v>
      </c>
      <c r="B3646" s="87">
        <v>232</v>
      </c>
      <c r="C3646" s="87" t="s">
        <v>153</v>
      </c>
      <c r="D3646" s="87">
        <v>1.0675750799999999</v>
      </c>
      <c r="E3646" s="87">
        <v>2.8279439999999999E-2</v>
      </c>
    </row>
    <row r="3647" spans="1:5" x14ac:dyDescent="0.25">
      <c r="A3647" s="86" t="s">
        <v>156</v>
      </c>
      <c r="B3647" s="87">
        <v>232</v>
      </c>
      <c r="C3647" s="87" t="s">
        <v>152</v>
      </c>
      <c r="D3647" s="87">
        <v>1.1085741099999999</v>
      </c>
      <c r="E3647" s="87">
        <v>2.5304159999999999E-2</v>
      </c>
    </row>
    <row r="3648" spans="1:5" x14ac:dyDescent="0.25">
      <c r="A3648" s="86" t="s">
        <v>156</v>
      </c>
      <c r="B3648" s="87">
        <v>232</v>
      </c>
      <c r="C3648" s="87" t="s">
        <v>154</v>
      </c>
      <c r="D3648" s="87">
        <v>1.17115971</v>
      </c>
      <c r="E3648" s="87">
        <v>5.7087239999999997E-2</v>
      </c>
    </row>
    <row r="3649" spans="1:5" x14ac:dyDescent="0.25">
      <c r="A3649" s="86" t="s">
        <v>145</v>
      </c>
      <c r="B3649" s="87">
        <v>233</v>
      </c>
      <c r="C3649" s="87" t="s">
        <v>157</v>
      </c>
      <c r="D3649" s="87">
        <v>-2.0125E-3</v>
      </c>
      <c r="E3649" s="87">
        <v>3.7686530000000003E-2</v>
      </c>
    </row>
    <row r="3650" spans="1:5" x14ac:dyDescent="0.25">
      <c r="A3650" s="86" t="s">
        <v>145</v>
      </c>
      <c r="B3650" s="87">
        <v>233</v>
      </c>
      <c r="C3650" s="87" t="s">
        <v>160</v>
      </c>
      <c r="D3650" s="87">
        <v>3.7016050000000002E-2</v>
      </c>
      <c r="E3650" s="87">
        <v>4.2591780000000003E-2</v>
      </c>
    </row>
    <row r="3651" spans="1:5" x14ac:dyDescent="0.25">
      <c r="A3651" s="86" t="s">
        <v>145</v>
      </c>
      <c r="B3651" s="87">
        <v>233</v>
      </c>
      <c r="C3651" s="87" t="s">
        <v>143</v>
      </c>
      <c r="D3651" s="87">
        <v>5.9658629999999997E-2</v>
      </c>
      <c r="E3651" s="87">
        <v>7.5295580000000001E-2</v>
      </c>
    </row>
    <row r="3652" spans="1:5" x14ac:dyDescent="0.25">
      <c r="A3652" s="86" t="s">
        <v>145</v>
      </c>
      <c r="B3652" s="87">
        <v>233</v>
      </c>
      <c r="C3652" s="87" t="s">
        <v>159</v>
      </c>
      <c r="D3652" s="87">
        <v>8.7979080000000001E-2</v>
      </c>
      <c r="E3652" s="87">
        <v>0.10723277000000001</v>
      </c>
    </row>
    <row r="3653" spans="1:5" x14ac:dyDescent="0.25">
      <c r="A3653" s="86" t="s">
        <v>145</v>
      </c>
      <c r="B3653" s="87">
        <v>233</v>
      </c>
      <c r="C3653" s="87" t="s">
        <v>158</v>
      </c>
      <c r="D3653" s="87">
        <v>0.23253752</v>
      </c>
      <c r="E3653" s="87">
        <v>5.0427069999999997E-2</v>
      </c>
    </row>
    <row r="3654" spans="1:5" x14ac:dyDescent="0.25">
      <c r="A3654" s="86" t="s">
        <v>145</v>
      </c>
      <c r="B3654" s="87">
        <v>233</v>
      </c>
      <c r="C3654" s="87" t="s">
        <v>9</v>
      </c>
      <c r="D3654" s="87">
        <v>0.31038494</v>
      </c>
      <c r="E3654" s="87">
        <v>3.8236770000000003E-2</v>
      </c>
    </row>
    <row r="3655" spans="1:5" x14ac:dyDescent="0.25">
      <c r="A3655" s="86" t="s">
        <v>145</v>
      </c>
      <c r="B3655" s="87">
        <v>233</v>
      </c>
      <c r="C3655" s="87" t="s">
        <v>161</v>
      </c>
      <c r="D3655" s="87">
        <v>0.39494256</v>
      </c>
      <c r="E3655" s="87">
        <v>4.656018E-2</v>
      </c>
    </row>
    <row r="3656" spans="1:5" x14ac:dyDescent="0.25">
      <c r="A3656" s="86" t="s">
        <v>145</v>
      </c>
      <c r="B3656" s="87">
        <v>233</v>
      </c>
      <c r="C3656" s="87" t="s">
        <v>152</v>
      </c>
      <c r="D3656" s="87">
        <v>0.4815702</v>
      </c>
      <c r="E3656" s="87">
        <v>2.3532850000000001E-2</v>
      </c>
    </row>
    <row r="3657" spans="1:5" x14ac:dyDescent="0.25">
      <c r="A3657" s="86" t="s">
        <v>145</v>
      </c>
      <c r="B3657" s="87">
        <v>233</v>
      </c>
      <c r="C3657" s="87" t="s">
        <v>146</v>
      </c>
      <c r="D3657" s="87">
        <v>0.50935777000000004</v>
      </c>
      <c r="E3657" s="87">
        <v>3.8353669999999999E-2</v>
      </c>
    </row>
    <row r="3658" spans="1:5" x14ac:dyDescent="0.25">
      <c r="A3658" s="86" t="s">
        <v>145</v>
      </c>
      <c r="B3658" s="87">
        <v>233</v>
      </c>
      <c r="C3658" s="87" t="s">
        <v>147</v>
      </c>
      <c r="D3658" s="87">
        <v>0.55492627999999999</v>
      </c>
      <c r="E3658" s="87">
        <v>2.6754980000000001E-2</v>
      </c>
    </row>
    <row r="3659" spans="1:5" x14ac:dyDescent="0.25">
      <c r="A3659" s="86" t="s">
        <v>145</v>
      </c>
      <c r="B3659" s="87">
        <v>233</v>
      </c>
      <c r="C3659" s="87" t="s">
        <v>151</v>
      </c>
      <c r="D3659" s="87">
        <v>0.59501714999999999</v>
      </c>
      <c r="E3659" s="87">
        <v>5.7444879999999997E-2</v>
      </c>
    </row>
    <row r="3660" spans="1:5" x14ac:dyDescent="0.25">
      <c r="A3660" s="86" t="s">
        <v>145</v>
      </c>
      <c r="B3660" s="87">
        <v>233</v>
      </c>
      <c r="C3660" s="87" t="s">
        <v>156</v>
      </c>
      <c r="D3660" s="87">
        <v>0.6800197</v>
      </c>
      <c r="E3660" s="87">
        <v>4.2204029999999997E-2</v>
      </c>
    </row>
    <row r="3661" spans="1:5" x14ac:dyDescent="0.25">
      <c r="A3661" s="86" t="s">
        <v>145</v>
      </c>
      <c r="B3661" s="87">
        <v>233</v>
      </c>
      <c r="C3661" s="87" t="s">
        <v>144</v>
      </c>
      <c r="D3661" s="87">
        <v>0.70237759</v>
      </c>
      <c r="E3661" s="87">
        <v>4.172269E-2</v>
      </c>
    </row>
    <row r="3662" spans="1:5" x14ac:dyDescent="0.25">
      <c r="A3662" s="86" t="s">
        <v>145</v>
      </c>
      <c r="B3662" s="87">
        <v>233</v>
      </c>
      <c r="C3662" s="87" t="s">
        <v>149</v>
      </c>
      <c r="D3662" s="87">
        <v>0.73720832000000003</v>
      </c>
      <c r="E3662" s="87">
        <v>3.109808E-2</v>
      </c>
    </row>
    <row r="3663" spans="1:5" x14ac:dyDescent="0.25">
      <c r="A3663" s="86" t="s">
        <v>145</v>
      </c>
      <c r="B3663" s="87">
        <v>233</v>
      </c>
      <c r="C3663" s="87" t="s">
        <v>150</v>
      </c>
      <c r="D3663" s="87">
        <v>0.74008430000000003</v>
      </c>
      <c r="E3663" s="87">
        <v>3.9002639999999998E-2</v>
      </c>
    </row>
    <row r="3664" spans="1:5" x14ac:dyDescent="0.25">
      <c r="A3664" s="86" t="s">
        <v>145</v>
      </c>
      <c r="B3664" s="87">
        <v>233</v>
      </c>
      <c r="C3664" s="87" t="s">
        <v>154</v>
      </c>
      <c r="D3664" s="87">
        <v>0.77329974000000001</v>
      </c>
      <c r="E3664" s="87">
        <v>3.7992079999999998E-2</v>
      </c>
    </row>
    <row r="3665" spans="1:5" x14ac:dyDescent="0.25">
      <c r="A3665" s="86" t="s">
        <v>145</v>
      </c>
      <c r="B3665" s="87">
        <v>233</v>
      </c>
      <c r="C3665" s="87" t="s">
        <v>155</v>
      </c>
      <c r="D3665" s="87">
        <v>0.79644530000000002</v>
      </c>
      <c r="E3665" s="87">
        <v>3.7512339999999998E-2</v>
      </c>
    </row>
    <row r="3666" spans="1:5" x14ac:dyDescent="0.25">
      <c r="A3666" s="86" t="s">
        <v>145</v>
      </c>
      <c r="B3666" s="87">
        <v>233</v>
      </c>
      <c r="C3666" s="87" t="s">
        <v>153</v>
      </c>
      <c r="D3666" s="87">
        <v>0.83250519999999995</v>
      </c>
      <c r="E3666" s="87">
        <v>3.3652920000000003E-2</v>
      </c>
    </row>
    <row r="3667" spans="1:5" x14ac:dyDescent="0.25">
      <c r="A3667" s="86" t="s">
        <v>145</v>
      </c>
      <c r="B3667" s="87">
        <v>233</v>
      </c>
      <c r="C3667" s="87" t="s">
        <v>148</v>
      </c>
      <c r="D3667" s="87">
        <v>0.85137541000000005</v>
      </c>
      <c r="E3667" s="87">
        <v>4.8058910000000003E-2</v>
      </c>
    </row>
    <row r="3668" spans="1:5" x14ac:dyDescent="0.25">
      <c r="A3668" s="86" t="s">
        <v>152</v>
      </c>
      <c r="B3668" s="87">
        <v>234</v>
      </c>
      <c r="C3668" s="87" t="s">
        <v>156</v>
      </c>
      <c r="D3668" s="87">
        <v>-6.7835800000000002E-2</v>
      </c>
      <c r="E3668" s="87">
        <v>6.6299739999999996E-2</v>
      </c>
    </row>
    <row r="3669" spans="1:5" x14ac:dyDescent="0.25">
      <c r="A3669" s="86" t="s">
        <v>152</v>
      </c>
      <c r="B3669" s="87">
        <v>234</v>
      </c>
      <c r="C3669" s="87" t="s">
        <v>151</v>
      </c>
      <c r="D3669" s="87">
        <v>-5.9784700000000003E-2</v>
      </c>
      <c r="E3669" s="87">
        <v>7.8867950000000006E-2</v>
      </c>
    </row>
    <row r="3670" spans="1:5" x14ac:dyDescent="0.25">
      <c r="A3670" s="86" t="s">
        <v>152</v>
      </c>
      <c r="B3670" s="87">
        <v>234</v>
      </c>
      <c r="C3670" s="87" t="s">
        <v>159</v>
      </c>
      <c r="D3670" s="87">
        <v>-5.1798200000000003E-2</v>
      </c>
      <c r="E3670" s="87">
        <v>5.454316E-2</v>
      </c>
    </row>
    <row r="3671" spans="1:5" x14ac:dyDescent="0.25">
      <c r="A3671" s="86" t="s">
        <v>152</v>
      </c>
      <c r="B3671" s="87">
        <v>234</v>
      </c>
      <c r="C3671" s="87" t="s">
        <v>145</v>
      </c>
      <c r="D3671" s="87">
        <v>-8.7396000000000001E-3</v>
      </c>
      <c r="E3671" s="87">
        <v>3.6619369999999998E-2</v>
      </c>
    </row>
    <row r="3672" spans="1:5" x14ac:dyDescent="0.25">
      <c r="A3672" s="86" t="s">
        <v>152</v>
      </c>
      <c r="B3672" s="87">
        <v>234</v>
      </c>
      <c r="C3672" s="87" t="s">
        <v>150</v>
      </c>
      <c r="D3672" s="87">
        <v>8.3204000000000004E-3</v>
      </c>
      <c r="E3672" s="87">
        <v>4.8275609999999997E-2</v>
      </c>
    </row>
    <row r="3673" spans="1:5" x14ac:dyDescent="0.25">
      <c r="A3673" s="86" t="s">
        <v>152</v>
      </c>
      <c r="B3673" s="87">
        <v>234</v>
      </c>
      <c r="C3673" s="87" t="s">
        <v>147</v>
      </c>
      <c r="D3673" s="87">
        <v>1.063124E-2</v>
      </c>
      <c r="E3673" s="87">
        <v>2.6089589999999999E-2</v>
      </c>
    </row>
    <row r="3674" spans="1:5" x14ac:dyDescent="0.25">
      <c r="A3674" s="86" t="s">
        <v>152</v>
      </c>
      <c r="B3674" s="87">
        <v>234</v>
      </c>
      <c r="C3674" s="87" t="s">
        <v>160</v>
      </c>
      <c r="D3674" s="87">
        <v>2.9147510000000001E-2</v>
      </c>
      <c r="E3674" s="87">
        <v>4.92451E-2</v>
      </c>
    </row>
    <row r="3675" spans="1:5" x14ac:dyDescent="0.25">
      <c r="A3675" s="86" t="s">
        <v>152</v>
      </c>
      <c r="B3675" s="87">
        <v>234</v>
      </c>
      <c r="C3675" s="87" t="s">
        <v>9</v>
      </c>
      <c r="D3675" s="87">
        <v>3.4663329999999999E-2</v>
      </c>
      <c r="E3675" s="87">
        <v>3.7073330000000002E-2</v>
      </c>
    </row>
    <row r="3676" spans="1:5" x14ac:dyDescent="0.25">
      <c r="A3676" s="86" t="s">
        <v>152</v>
      </c>
      <c r="B3676" s="87">
        <v>234</v>
      </c>
      <c r="C3676" s="87" t="s">
        <v>158</v>
      </c>
      <c r="D3676" s="87">
        <v>3.5220679999999997E-2</v>
      </c>
      <c r="E3676" s="87">
        <v>4.3732130000000001E-2</v>
      </c>
    </row>
    <row r="3677" spans="1:5" x14ac:dyDescent="0.25">
      <c r="A3677" s="86" t="s">
        <v>152</v>
      </c>
      <c r="B3677" s="87">
        <v>234</v>
      </c>
      <c r="C3677" s="87" t="s">
        <v>146</v>
      </c>
      <c r="D3677" s="87">
        <v>3.9550700000000001E-2</v>
      </c>
      <c r="E3677" s="87">
        <v>4.8625160000000001E-2</v>
      </c>
    </row>
    <row r="3678" spans="1:5" x14ac:dyDescent="0.25">
      <c r="A3678" s="86" t="s">
        <v>152</v>
      </c>
      <c r="B3678" s="87">
        <v>234</v>
      </c>
      <c r="C3678" s="87" t="s">
        <v>143</v>
      </c>
      <c r="D3678" s="87">
        <v>5.9771499999999998E-2</v>
      </c>
      <c r="E3678" s="87">
        <v>7.0565260000000005E-2</v>
      </c>
    </row>
    <row r="3679" spans="1:5" x14ac:dyDescent="0.25">
      <c r="A3679" s="86" t="s">
        <v>152</v>
      </c>
      <c r="B3679" s="87">
        <v>234</v>
      </c>
      <c r="C3679" s="87" t="s">
        <v>153</v>
      </c>
      <c r="D3679" s="87">
        <v>6.3608609999999996E-2</v>
      </c>
      <c r="E3679" s="87">
        <v>3.6632560000000002E-2</v>
      </c>
    </row>
    <row r="3680" spans="1:5" x14ac:dyDescent="0.25">
      <c r="A3680" s="86" t="s">
        <v>152</v>
      </c>
      <c r="B3680" s="87">
        <v>234</v>
      </c>
      <c r="C3680" s="87" t="s">
        <v>155</v>
      </c>
      <c r="D3680" s="87">
        <v>0.1151935</v>
      </c>
      <c r="E3680" s="87">
        <v>4.5749789999999999E-2</v>
      </c>
    </row>
    <row r="3681" spans="1:5" x14ac:dyDescent="0.25">
      <c r="A3681" s="86" t="s">
        <v>152</v>
      </c>
      <c r="B3681" s="87">
        <v>234</v>
      </c>
      <c r="C3681" s="87" t="s">
        <v>154</v>
      </c>
      <c r="D3681" s="87">
        <v>0.1217777</v>
      </c>
      <c r="E3681" s="87">
        <v>5.1700879999999998E-2</v>
      </c>
    </row>
    <row r="3682" spans="1:5" x14ac:dyDescent="0.25">
      <c r="A3682" s="86" t="s">
        <v>152</v>
      </c>
      <c r="B3682" s="87">
        <v>234</v>
      </c>
      <c r="C3682" s="87" t="s">
        <v>157</v>
      </c>
      <c r="D3682" s="87">
        <v>0.13055174</v>
      </c>
      <c r="E3682" s="87">
        <v>4.9504779999999998E-2</v>
      </c>
    </row>
    <row r="3683" spans="1:5" x14ac:dyDescent="0.25">
      <c r="A3683" s="86" t="s">
        <v>152</v>
      </c>
      <c r="B3683" s="87">
        <v>234</v>
      </c>
      <c r="C3683" s="87" t="s">
        <v>148</v>
      </c>
      <c r="D3683" s="87">
        <v>0.77589509999999995</v>
      </c>
      <c r="E3683" s="87">
        <v>4.3184739999999999E-2</v>
      </c>
    </row>
    <row r="3684" spans="1:5" x14ac:dyDescent="0.25">
      <c r="A3684" s="86" t="s">
        <v>152</v>
      </c>
      <c r="B3684" s="87">
        <v>234</v>
      </c>
      <c r="C3684" s="87" t="s">
        <v>149</v>
      </c>
      <c r="D3684" s="87">
        <v>0.85399891000000006</v>
      </c>
      <c r="E3684" s="87">
        <v>4.8279370000000002E-2</v>
      </c>
    </row>
    <row r="3685" spans="1:5" x14ac:dyDescent="0.25">
      <c r="A3685" s="86" t="s">
        <v>149</v>
      </c>
      <c r="B3685" s="87">
        <v>235</v>
      </c>
      <c r="C3685" s="87" t="s">
        <v>160</v>
      </c>
      <c r="D3685" s="87">
        <v>1.17144E-2</v>
      </c>
      <c r="E3685" s="87">
        <v>4.631768E-2</v>
      </c>
    </row>
    <row r="3686" spans="1:5" x14ac:dyDescent="0.25">
      <c r="A3686" s="86" t="s">
        <v>149</v>
      </c>
      <c r="B3686" s="87">
        <v>235</v>
      </c>
      <c r="C3686" s="87" t="s">
        <v>158</v>
      </c>
      <c r="D3686" s="87">
        <v>9.1534069999999995E-2</v>
      </c>
      <c r="E3686" s="87">
        <v>5.1165919999999997E-2</v>
      </c>
    </row>
    <row r="3687" spans="1:5" x14ac:dyDescent="0.25">
      <c r="A3687" s="86" t="s">
        <v>149</v>
      </c>
      <c r="B3687" s="87">
        <v>235</v>
      </c>
      <c r="C3687" s="87" t="s">
        <v>157</v>
      </c>
      <c r="D3687" s="87">
        <v>9.2695639999999996E-2</v>
      </c>
      <c r="E3687" s="87">
        <v>5.6117309999999997E-2</v>
      </c>
    </row>
    <row r="3688" spans="1:5" x14ac:dyDescent="0.25">
      <c r="A3688" s="86" t="s">
        <v>149</v>
      </c>
      <c r="B3688" s="87">
        <v>235</v>
      </c>
      <c r="C3688" s="87" t="s">
        <v>159</v>
      </c>
      <c r="D3688" s="87">
        <v>0.10978044000000001</v>
      </c>
      <c r="E3688" s="87">
        <v>9.8985299999999998E-2</v>
      </c>
    </row>
    <row r="3689" spans="1:5" x14ac:dyDescent="0.25">
      <c r="A3689" s="86" t="s">
        <v>149</v>
      </c>
      <c r="B3689" s="87">
        <v>235</v>
      </c>
      <c r="C3689" s="87" t="s">
        <v>153</v>
      </c>
      <c r="D3689" s="87">
        <v>0.11503479</v>
      </c>
      <c r="E3689" s="87">
        <v>3.2760280000000003E-2</v>
      </c>
    </row>
    <row r="3690" spans="1:5" x14ac:dyDescent="0.25">
      <c r="A3690" s="86" t="s">
        <v>149</v>
      </c>
      <c r="B3690" s="87">
        <v>235</v>
      </c>
      <c r="C3690" s="87" t="s">
        <v>156</v>
      </c>
      <c r="D3690" s="87">
        <v>0.30104902</v>
      </c>
      <c r="E3690" s="87">
        <v>5.4619349999999997E-2</v>
      </c>
    </row>
    <row r="3691" spans="1:5" x14ac:dyDescent="0.25">
      <c r="A3691" s="86" t="s">
        <v>149</v>
      </c>
      <c r="B3691" s="87">
        <v>235</v>
      </c>
      <c r="C3691" s="87" t="s">
        <v>147</v>
      </c>
      <c r="D3691" s="87">
        <v>0.31441820999999998</v>
      </c>
      <c r="E3691" s="87">
        <v>2.686875E-2</v>
      </c>
    </row>
    <row r="3692" spans="1:5" x14ac:dyDescent="0.25">
      <c r="A3692" s="86" t="s">
        <v>149</v>
      </c>
      <c r="B3692" s="87">
        <v>235</v>
      </c>
      <c r="C3692" s="87" t="s">
        <v>146</v>
      </c>
      <c r="D3692" s="87">
        <v>0.32619113</v>
      </c>
      <c r="E3692" s="87">
        <v>4.2389669999999997E-2</v>
      </c>
    </row>
    <row r="3693" spans="1:5" x14ac:dyDescent="0.25">
      <c r="A3693" s="86" t="s">
        <v>149</v>
      </c>
      <c r="B3693" s="87">
        <v>235</v>
      </c>
      <c r="C3693" s="87" t="s">
        <v>155</v>
      </c>
      <c r="D3693" s="87">
        <v>0.37049840000000001</v>
      </c>
      <c r="E3693" s="87">
        <v>3.2024200000000003E-2</v>
      </c>
    </row>
    <row r="3694" spans="1:5" x14ac:dyDescent="0.25">
      <c r="A3694" s="86" t="s">
        <v>149</v>
      </c>
      <c r="B3694" s="87">
        <v>235</v>
      </c>
      <c r="C3694" s="87" t="s">
        <v>150</v>
      </c>
      <c r="D3694" s="87">
        <v>0.37583814999999998</v>
      </c>
      <c r="E3694" s="87">
        <v>3.9753829999999997E-2</v>
      </c>
    </row>
    <row r="3695" spans="1:5" x14ac:dyDescent="0.25">
      <c r="A3695" s="86" t="s">
        <v>149</v>
      </c>
      <c r="B3695" s="87">
        <v>235</v>
      </c>
      <c r="C3695" s="87" t="s">
        <v>143</v>
      </c>
      <c r="D3695" s="87">
        <v>0.41241725000000001</v>
      </c>
      <c r="E3695" s="87">
        <v>7.1868130000000002E-2</v>
      </c>
    </row>
    <row r="3696" spans="1:5" x14ac:dyDescent="0.25">
      <c r="A3696" s="86" t="s">
        <v>149</v>
      </c>
      <c r="B3696" s="87">
        <v>235</v>
      </c>
      <c r="C3696" s="87" t="s">
        <v>151</v>
      </c>
      <c r="D3696" s="87">
        <v>0.44028930999999999</v>
      </c>
      <c r="E3696" s="87">
        <v>6.4479350000000005E-2</v>
      </c>
    </row>
    <row r="3697" spans="1:5" x14ac:dyDescent="0.25">
      <c r="A3697" s="86" t="s">
        <v>149</v>
      </c>
      <c r="B3697" s="87">
        <v>235</v>
      </c>
      <c r="C3697" s="87" t="s">
        <v>161</v>
      </c>
      <c r="D3697" s="87">
        <v>0.58556489</v>
      </c>
      <c r="E3697" s="87">
        <v>6.8724900000000005E-2</v>
      </c>
    </row>
    <row r="3698" spans="1:5" x14ac:dyDescent="0.25">
      <c r="A3698" s="86" t="s">
        <v>149</v>
      </c>
      <c r="B3698" s="87">
        <v>235</v>
      </c>
      <c r="C3698" s="87" t="s">
        <v>145</v>
      </c>
      <c r="D3698" s="87">
        <v>0.60869044999999999</v>
      </c>
      <c r="E3698" s="87">
        <v>4.4258489999999998E-2</v>
      </c>
    </row>
    <row r="3699" spans="1:5" x14ac:dyDescent="0.25">
      <c r="A3699" s="86" t="s">
        <v>149</v>
      </c>
      <c r="B3699" s="87">
        <v>235</v>
      </c>
      <c r="C3699" s="87" t="s">
        <v>152</v>
      </c>
      <c r="D3699" s="87">
        <v>0.65707362000000002</v>
      </c>
      <c r="E3699" s="87">
        <v>3.2628369999999997E-2</v>
      </c>
    </row>
    <row r="3700" spans="1:5" x14ac:dyDescent="0.25">
      <c r="A3700" s="86" t="s">
        <v>149</v>
      </c>
      <c r="B3700" s="87">
        <v>235</v>
      </c>
      <c r="C3700" s="87" t="s">
        <v>9</v>
      </c>
      <c r="D3700" s="87">
        <v>0.83765604000000005</v>
      </c>
      <c r="E3700" s="87">
        <v>4.1443979999999998E-2</v>
      </c>
    </row>
    <row r="3701" spans="1:5" x14ac:dyDescent="0.25">
      <c r="A3701" s="86" t="s">
        <v>149</v>
      </c>
      <c r="B3701" s="87">
        <v>235</v>
      </c>
      <c r="C3701" s="87" t="s">
        <v>148</v>
      </c>
      <c r="D3701" s="87">
        <v>0.84070708999999999</v>
      </c>
      <c r="E3701" s="87">
        <v>5.627567E-2</v>
      </c>
    </row>
    <row r="3702" spans="1:5" x14ac:dyDescent="0.25">
      <c r="A3702" s="86" t="s">
        <v>149</v>
      </c>
      <c r="B3702" s="87">
        <v>235</v>
      </c>
      <c r="C3702" s="87" t="s">
        <v>154</v>
      </c>
      <c r="D3702" s="87">
        <v>0.87930739999999996</v>
      </c>
      <c r="E3702" s="87">
        <v>4.4782000000000002E-2</v>
      </c>
    </row>
    <row r="3703" spans="1:5" x14ac:dyDescent="0.25">
      <c r="A3703" s="86" t="s">
        <v>151</v>
      </c>
      <c r="B3703" s="87">
        <v>236</v>
      </c>
      <c r="C3703" s="87" t="s">
        <v>157</v>
      </c>
      <c r="D3703" s="87">
        <v>1.7302700000000001E-2</v>
      </c>
      <c r="E3703" s="87">
        <v>4.3881759999999999E-2</v>
      </c>
    </row>
    <row r="3704" spans="1:5" x14ac:dyDescent="0.25">
      <c r="A3704" s="86" t="s">
        <v>151</v>
      </c>
      <c r="B3704" s="87">
        <v>236</v>
      </c>
      <c r="C3704" s="87" t="s">
        <v>160</v>
      </c>
      <c r="D3704" s="87">
        <v>0.33914671000000002</v>
      </c>
      <c r="E3704" s="87">
        <v>2.9297549999999999E-2</v>
      </c>
    </row>
    <row r="3705" spans="1:5" x14ac:dyDescent="0.25">
      <c r="A3705" s="86" t="s">
        <v>151</v>
      </c>
      <c r="B3705" s="87">
        <v>236</v>
      </c>
      <c r="C3705" s="87" t="s">
        <v>159</v>
      </c>
      <c r="D3705" s="87">
        <v>0.52045967000000004</v>
      </c>
      <c r="E3705" s="87">
        <v>6.0684250000000002E-2</v>
      </c>
    </row>
    <row r="3706" spans="1:5" x14ac:dyDescent="0.25">
      <c r="A3706" s="86" t="s">
        <v>151</v>
      </c>
      <c r="B3706" s="87">
        <v>236</v>
      </c>
      <c r="C3706" s="87" t="s">
        <v>144</v>
      </c>
      <c r="D3706" s="87">
        <v>0.58599257000000005</v>
      </c>
      <c r="E3706" s="87">
        <v>5.811902E-2</v>
      </c>
    </row>
    <row r="3707" spans="1:5" x14ac:dyDescent="0.25">
      <c r="A3707" s="86" t="s">
        <v>151</v>
      </c>
      <c r="B3707" s="87">
        <v>236</v>
      </c>
      <c r="C3707" s="87" t="s">
        <v>158</v>
      </c>
      <c r="D3707" s="87">
        <v>0.73087352000000005</v>
      </c>
      <c r="E3707" s="87">
        <v>3.1449909999999998E-2</v>
      </c>
    </row>
    <row r="3708" spans="1:5" x14ac:dyDescent="0.25">
      <c r="A3708" s="86" t="s">
        <v>151</v>
      </c>
      <c r="B3708" s="87">
        <v>236</v>
      </c>
      <c r="C3708" s="87" t="s">
        <v>148</v>
      </c>
      <c r="D3708" s="87">
        <v>0.74767413000000005</v>
      </c>
      <c r="E3708" s="87">
        <v>4.2862989999999997E-2</v>
      </c>
    </row>
    <row r="3709" spans="1:5" x14ac:dyDescent="0.25">
      <c r="A3709" s="86" t="s">
        <v>151</v>
      </c>
      <c r="B3709" s="87">
        <v>236</v>
      </c>
      <c r="C3709" s="87" t="s">
        <v>154</v>
      </c>
      <c r="D3709" s="87">
        <v>0.88561117</v>
      </c>
      <c r="E3709" s="87">
        <v>4.0402739999999999E-2</v>
      </c>
    </row>
    <row r="3710" spans="1:5" x14ac:dyDescent="0.25">
      <c r="A3710" s="86" t="s">
        <v>151</v>
      </c>
      <c r="B3710" s="87">
        <v>236</v>
      </c>
      <c r="C3710" s="87" t="s">
        <v>143</v>
      </c>
      <c r="D3710" s="87">
        <v>0.89018534999999999</v>
      </c>
      <c r="E3710" s="87">
        <v>3.6503649999999999E-2</v>
      </c>
    </row>
    <row r="3711" spans="1:5" x14ac:dyDescent="0.25">
      <c r="A3711" s="86" t="s">
        <v>151</v>
      </c>
      <c r="B3711" s="87">
        <v>236</v>
      </c>
      <c r="C3711" s="87" t="s">
        <v>149</v>
      </c>
      <c r="D3711" s="87">
        <v>0.89216596999999997</v>
      </c>
      <c r="E3711" s="87">
        <v>3.2026220000000001E-2</v>
      </c>
    </row>
    <row r="3712" spans="1:5" x14ac:dyDescent="0.25">
      <c r="A3712" s="86" t="s">
        <v>151</v>
      </c>
      <c r="B3712" s="87">
        <v>236</v>
      </c>
      <c r="C3712" s="87" t="s">
        <v>161</v>
      </c>
      <c r="D3712" s="87">
        <v>0.90575704999999995</v>
      </c>
      <c r="E3712" s="87">
        <v>3.9809600000000001E-2</v>
      </c>
    </row>
    <row r="3713" spans="1:5" x14ac:dyDescent="0.25">
      <c r="A3713" s="86" t="s">
        <v>151</v>
      </c>
      <c r="B3713" s="87">
        <v>236</v>
      </c>
      <c r="C3713" s="87" t="s">
        <v>150</v>
      </c>
      <c r="D3713" s="87">
        <v>0.94258485000000003</v>
      </c>
      <c r="E3713" s="87">
        <v>4.0720409999999999E-2</v>
      </c>
    </row>
    <row r="3714" spans="1:5" x14ac:dyDescent="0.25">
      <c r="A3714" s="86" t="s">
        <v>151</v>
      </c>
      <c r="B3714" s="87">
        <v>236</v>
      </c>
      <c r="C3714" s="87" t="s">
        <v>155</v>
      </c>
      <c r="D3714" s="87">
        <v>0.96044914999999997</v>
      </c>
      <c r="E3714" s="87">
        <v>3.2359609999999997E-2</v>
      </c>
    </row>
    <row r="3715" spans="1:5" x14ac:dyDescent="0.25">
      <c r="A3715" s="86" t="s">
        <v>151</v>
      </c>
      <c r="B3715" s="87">
        <v>236</v>
      </c>
      <c r="C3715" s="87" t="s">
        <v>153</v>
      </c>
      <c r="D3715" s="87">
        <v>0.97770422000000001</v>
      </c>
      <c r="E3715" s="87">
        <v>3.9246540000000003E-2</v>
      </c>
    </row>
    <row r="3716" spans="1:5" x14ac:dyDescent="0.25">
      <c r="A3716" s="86" t="s">
        <v>151</v>
      </c>
      <c r="B3716" s="87">
        <v>236</v>
      </c>
      <c r="C3716" s="87" t="s">
        <v>152</v>
      </c>
      <c r="D3716" s="87">
        <v>1.0208722800000001</v>
      </c>
      <c r="E3716" s="87">
        <v>3.153131E-2</v>
      </c>
    </row>
    <row r="3717" spans="1:5" x14ac:dyDescent="0.25">
      <c r="A3717" s="86" t="s">
        <v>151</v>
      </c>
      <c r="B3717" s="87">
        <v>236</v>
      </c>
      <c r="C3717" s="87" t="s">
        <v>9</v>
      </c>
      <c r="D3717" s="87">
        <v>1.0210746900000001</v>
      </c>
      <c r="E3717" s="87">
        <v>3.2943090000000001E-2</v>
      </c>
    </row>
    <row r="3718" spans="1:5" x14ac:dyDescent="0.25">
      <c r="A3718" s="86" t="s">
        <v>151</v>
      </c>
      <c r="B3718" s="87">
        <v>236</v>
      </c>
      <c r="C3718" s="87" t="s">
        <v>147</v>
      </c>
      <c r="D3718" s="87">
        <v>1.0595134900000001</v>
      </c>
      <c r="E3718" s="87">
        <v>3.2635780000000003E-2</v>
      </c>
    </row>
    <row r="3719" spans="1:5" x14ac:dyDescent="0.25">
      <c r="A3719" s="86" t="s">
        <v>151</v>
      </c>
      <c r="B3719" s="87">
        <v>236</v>
      </c>
      <c r="C3719" s="87" t="s">
        <v>145</v>
      </c>
      <c r="D3719" s="87">
        <v>1.0732088900000001</v>
      </c>
      <c r="E3719" s="87">
        <v>3.968617E-2</v>
      </c>
    </row>
    <row r="3720" spans="1:5" x14ac:dyDescent="0.25">
      <c r="A3720" s="86" t="s">
        <v>151</v>
      </c>
      <c r="B3720" s="87">
        <v>236</v>
      </c>
      <c r="C3720" s="87" t="s">
        <v>156</v>
      </c>
      <c r="D3720" s="87">
        <v>1.10559662</v>
      </c>
      <c r="E3720" s="87">
        <v>6.4372780000000004E-2</v>
      </c>
    </row>
    <row r="3721" spans="1:5" x14ac:dyDescent="0.25">
      <c r="A3721" s="86" t="s">
        <v>151</v>
      </c>
      <c r="B3721" s="87">
        <v>236</v>
      </c>
      <c r="C3721" s="87" t="s">
        <v>146</v>
      </c>
      <c r="D3721" s="87">
        <v>1.1157032200000001</v>
      </c>
      <c r="E3721" s="87">
        <v>3.4304790000000002E-2</v>
      </c>
    </row>
    <row r="3722" spans="1:5" x14ac:dyDescent="0.25">
      <c r="A3722" s="86" t="s">
        <v>151</v>
      </c>
      <c r="B3722" s="87">
        <v>237</v>
      </c>
      <c r="C3722" s="87" t="s">
        <v>154</v>
      </c>
      <c r="D3722" s="87">
        <v>-3.5915999999999997E-2</v>
      </c>
      <c r="E3722" s="87">
        <v>4.7515920000000003E-2</v>
      </c>
    </row>
    <row r="3723" spans="1:5" x14ac:dyDescent="0.25">
      <c r="A3723" s="86" t="s">
        <v>151</v>
      </c>
      <c r="B3723" s="87">
        <v>237</v>
      </c>
      <c r="C3723" s="87" t="s">
        <v>157</v>
      </c>
      <c r="D3723" s="87">
        <v>-1.77E-2</v>
      </c>
      <c r="E3723" s="87">
        <v>4.038887E-2</v>
      </c>
    </row>
    <row r="3724" spans="1:5" x14ac:dyDescent="0.25">
      <c r="A3724" s="86" t="s">
        <v>151</v>
      </c>
      <c r="B3724" s="87">
        <v>237</v>
      </c>
      <c r="C3724" s="87" t="s">
        <v>143</v>
      </c>
      <c r="D3724" s="87">
        <v>-6.6235E-3</v>
      </c>
      <c r="E3724" s="87">
        <v>5.012221E-2</v>
      </c>
    </row>
    <row r="3725" spans="1:5" x14ac:dyDescent="0.25">
      <c r="A3725" s="86" t="s">
        <v>151</v>
      </c>
      <c r="B3725" s="87">
        <v>237</v>
      </c>
      <c r="C3725" s="87" t="s">
        <v>148</v>
      </c>
      <c r="D3725" s="87">
        <v>4.7456699999999996E-3</v>
      </c>
      <c r="E3725" s="87">
        <v>4.3148029999999997E-2</v>
      </c>
    </row>
    <row r="3726" spans="1:5" x14ac:dyDescent="0.25">
      <c r="A3726" s="86" t="s">
        <v>151</v>
      </c>
      <c r="B3726" s="87">
        <v>237</v>
      </c>
      <c r="C3726" s="87" t="s">
        <v>145</v>
      </c>
      <c r="D3726" s="87">
        <v>7.9883799999999998E-3</v>
      </c>
      <c r="E3726" s="87">
        <v>7.5381089999999998E-2</v>
      </c>
    </row>
    <row r="3727" spans="1:5" x14ac:dyDescent="0.25">
      <c r="A3727" s="86" t="s">
        <v>151</v>
      </c>
      <c r="B3727" s="87">
        <v>237</v>
      </c>
      <c r="C3727" s="87" t="s">
        <v>152</v>
      </c>
      <c r="D3727" s="87">
        <v>2.5924099999999999E-2</v>
      </c>
      <c r="E3727" s="87">
        <v>2.611718E-2</v>
      </c>
    </row>
    <row r="3728" spans="1:5" x14ac:dyDescent="0.25">
      <c r="A3728" s="86" t="s">
        <v>151</v>
      </c>
      <c r="B3728" s="87">
        <v>237</v>
      </c>
      <c r="C3728" s="87" t="s">
        <v>156</v>
      </c>
      <c r="D3728" s="87">
        <v>3.0540640000000001E-2</v>
      </c>
      <c r="E3728" s="87">
        <v>4.4196800000000001E-2</v>
      </c>
    </row>
    <row r="3729" spans="1:5" x14ac:dyDescent="0.25">
      <c r="A3729" s="86" t="s">
        <v>151</v>
      </c>
      <c r="B3729" s="87">
        <v>237</v>
      </c>
      <c r="C3729" s="87" t="s">
        <v>161</v>
      </c>
      <c r="D3729" s="87">
        <v>3.2780440000000001E-2</v>
      </c>
      <c r="E3729" s="87">
        <v>4.1895780000000001E-2</v>
      </c>
    </row>
    <row r="3730" spans="1:5" x14ac:dyDescent="0.25">
      <c r="A3730" s="86" t="s">
        <v>151</v>
      </c>
      <c r="B3730" s="87">
        <v>237</v>
      </c>
      <c r="C3730" s="87" t="s">
        <v>149</v>
      </c>
      <c r="D3730" s="87">
        <v>3.3648209999999998E-2</v>
      </c>
      <c r="E3730" s="87">
        <v>4.0264380000000002E-2</v>
      </c>
    </row>
    <row r="3731" spans="1:5" x14ac:dyDescent="0.25">
      <c r="A3731" s="86" t="s">
        <v>151</v>
      </c>
      <c r="B3731" s="87">
        <v>237</v>
      </c>
      <c r="C3731" s="87" t="s">
        <v>150</v>
      </c>
      <c r="D3731" s="87">
        <v>4.1952259999999998E-2</v>
      </c>
      <c r="E3731" s="87">
        <v>3.9474830000000002E-2</v>
      </c>
    </row>
    <row r="3732" spans="1:5" x14ac:dyDescent="0.25">
      <c r="A3732" s="86" t="s">
        <v>151</v>
      </c>
      <c r="B3732" s="87">
        <v>237</v>
      </c>
      <c r="C3732" s="87" t="s">
        <v>153</v>
      </c>
      <c r="D3732" s="87">
        <v>4.3587569999999999E-2</v>
      </c>
      <c r="E3732" s="87">
        <v>3.4610200000000001E-2</v>
      </c>
    </row>
    <row r="3733" spans="1:5" x14ac:dyDescent="0.25">
      <c r="A3733" s="86" t="s">
        <v>151</v>
      </c>
      <c r="B3733" s="87">
        <v>237</v>
      </c>
      <c r="C3733" s="87" t="s">
        <v>144</v>
      </c>
      <c r="D3733" s="87">
        <v>4.877621E-2</v>
      </c>
      <c r="E3733" s="87">
        <v>4.776213E-2</v>
      </c>
    </row>
    <row r="3734" spans="1:5" x14ac:dyDescent="0.25">
      <c r="A3734" s="86" t="s">
        <v>151</v>
      </c>
      <c r="B3734" s="87">
        <v>237</v>
      </c>
      <c r="C3734" s="87" t="s">
        <v>158</v>
      </c>
      <c r="D3734" s="87">
        <v>7.0044460000000003E-2</v>
      </c>
      <c r="E3734" s="87">
        <v>5.4812520000000003E-2</v>
      </c>
    </row>
    <row r="3735" spans="1:5" x14ac:dyDescent="0.25">
      <c r="A3735" s="86" t="s">
        <v>151</v>
      </c>
      <c r="B3735" s="87">
        <v>237</v>
      </c>
      <c r="C3735" s="87" t="s">
        <v>155</v>
      </c>
      <c r="D3735" s="87">
        <v>7.2915809999999998E-2</v>
      </c>
      <c r="E3735" s="87">
        <v>3.119866E-2</v>
      </c>
    </row>
    <row r="3736" spans="1:5" x14ac:dyDescent="0.25">
      <c r="A3736" s="86" t="s">
        <v>151</v>
      </c>
      <c r="B3736" s="87">
        <v>237</v>
      </c>
      <c r="C3736" s="87" t="s">
        <v>160</v>
      </c>
      <c r="D3736" s="87">
        <v>8.0803700000000006E-2</v>
      </c>
      <c r="E3736" s="87">
        <v>5.9986959999999999E-2</v>
      </c>
    </row>
    <row r="3737" spans="1:5" x14ac:dyDescent="0.25">
      <c r="A3737" s="86" t="s">
        <v>151</v>
      </c>
      <c r="B3737" s="87">
        <v>237</v>
      </c>
      <c r="C3737" s="87" t="s">
        <v>159</v>
      </c>
      <c r="D3737" s="87">
        <v>8.8499549999999996E-2</v>
      </c>
      <c r="E3737" s="87">
        <v>4.8797939999999998E-2</v>
      </c>
    </row>
    <row r="3738" spans="1:5" x14ac:dyDescent="0.25">
      <c r="A3738" s="86" t="s">
        <v>151</v>
      </c>
      <c r="B3738" s="87">
        <v>237</v>
      </c>
      <c r="C3738" s="87" t="s">
        <v>147</v>
      </c>
      <c r="D3738" s="87">
        <v>9.4807429999999998E-2</v>
      </c>
      <c r="E3738" s="87">
        <v>2.9800340000000002E-2</v>
      </c>
    </row>
    <row r="3739" spans="1:5" x14ac:dyDescent="0.25">
      <c r="A3739" s="86" t="s">
        <v>151</v>
      </c>
      <c r="B3739" s="87">
        <v>237</v>
      </c>
      <c r="C3739" s="87" t="s">
        <v>9</v>
      </c>
      <c r="D3739" s="87">
        <v>0.1688326</v>
      </c>
      <c r="E3739" s="87">
        <v>4.8021639999999997E-2</v>
      </c>
    </row>
    <row r="3740" spans="1:5" x14ac:dyDescent="0.25">
      <c r="A3740" s="86" t="s">
        <v>143</v>
      </c>
      <c r="B3740" s="87">
        <v>238</v>
      </c>
      <c r="C3740" s="87" t="s">
        <v>157</v>
      </c>
      <c r="D3740" s="87">
        <v>5.1988119999999999E-2</v>
      </c>
      <c r="E3740" s="87">
        <v>3.6159789999999997E-2</v>
      </c>
    </row>
    <row r="3741" spans="1:5" x14ac:dyDescent="0.25">
      <c r="A3741" s="86" t="s">
        <v>143</v>
      </c>
      <c r="B3741" s="87">
        <v>238</v>
      </c>
      <c r="C3741" s="87" t="s">
        <v>160</v>
      </c>
      <c r="D3741" s="87">
        <v>9.0347839999999999E-2</v>
      </c>
      <c r="E3741" s="87">
        <v>3.3181049999999997E-2</v>
      </c>
    </row>
    <row r="3742" spans="1:5" x14ac:dyDescent="0.25">
      <c r="A3742" s="86" t="s">
        <v>143</v>
      </c>
      <c r="B3742" s="87">
        <v>238</v>
      </c>
      <c r="C3742" s="87" t="s">
        <v>144</v>
      </c>
      <c r="D3742" s="87">
        <v>0.24720305000000001</v>
      </c>
      <c r="E3742" s="87">
        <v>3.6622200000000001E-2</v>
      </c>
    </row>
    <row r="3743" spans="1:5" x14ac:dyDescent="0.25">
      <c r="A3743" s="86" t="s">
        <v>143</v>
      </c>
      <c r="B3743" s="87">
        <v>238</v>
      </c>
      <c r="C3743" s="87" t="s">
        <v>9</v>
      </c>
      <c r="D3743" s="87">
        <v>0.59374216999999996</v>
      </c>
      <c r="E3743" s="87">
        <v>6.1145169999999999E-2</v>
      </c>
    </row>
    <row r="3744" spans="1:5" x14ac:dyDescent="0.25">
      <c r="A3744" s="86" t="s">
        <v>143</v>
      </c>
      <c r="B3744" s="87">
        <v>238</v>
      </c>
      <c r="C3744" s="87" t="s">
        <v>150</v>
      </c>
      <c r="D3744" s="87">
        <v>0.65569579</v>
      </c>
      <c r="E3744" s="87">
        <v>3.2954329999999997E-2</v>
      </c>
    </row>
    <row r="3745" spans="1:5" x14ac:dyDescent="0.25">
      <c r="A3745" s="86" t="s">
        <v>143</v>
      </c>
      <c r="B3745" s="87">
        <v>238</v>
      </c>
      <c r="C3745" s="87" t="s">
        <v>145</v>
      </c>
      <c r="D3745" s="87">
        <v>0.70675573999999997</v>
      </c>
      <c r="E3745" s="87">
        <v>4.462961E-2</v>
      </c>
    </row>
    <row r="3746" spans="1:5" x14ac:dyDescent="0.25">
      <c r="A3746" s="86" t="s">
        <v>143</v>
      </c>
      <c r="B3746" s="87">
        <v>238</v>
      </c>
      <c r="C3746" s="87" t="s">
        <v>158</v>
      </c>
      <c r="D3746" s="87">
        <v>0.76685570000000003</v>
      </c>
      <c r="E3746" s="87">
        <v>3.708388E-2</v>
      </c>
    </row>
    <row r="3747" spans="1:5" x14ac:dyDescent="0.25">
      <c r="A3747" s="86" t="s">
        <v>143</v>
      </c>
      <c r="B3747" s="87">
        <v>238</v>
      </c>
      <c r="C3747" s="87" t="s">
        <v>152</v>
      </c>
      <c r="D3747" s="87">
        <v>0.77665066999999999</v>
      </c>
      <c r="E3747" s="87">
        <v>2.0382480000000001E-2</v>
      </c>
    </row>
    <row r="3748" spans="1:5" x14ac:dyDescent="0.25">
      <c r="A3748" s="86" t="s">
        <v>143</v>
      </c>
      <c r="B3748" s="87">
        <v>238</v>
      </c>
      <c r="C3748" s="87" t="s">
        <v>147</v>
      </c>
      <c r="D3748" s="87">
        <v>0.78000062999999997</v>
      </c>
      <c r="E3748" s="87">
        <v>2.2611659999999999E-2</v>
      </c>
    </row>
    <row r="3749" spans="1:5" x14ac:dyDescent="0.25">
      <c r="A3749" s="86" t="s">
        <v>143</v>
      </c>
      <c r="B3749" s="87">
        <v>238</v>
      </c>
      <c r="C3749" s="87" t="s">
        <v>154</v>
      </c>
      <c r="D3749" s="87">
        <v>0.80380755999999998</v>
      </c>
      <c r="E3749" s="87">
        <v>3.8325159999999997E-2</v>
      </c>
    </row>
    <row r="3750" spans="1:5" x14ac:dyDescent="0.25">
      <c r="A3750" s="86" t="s">
        <v>143</v>
      </c>
      <c r="B3750" s="87">
        <v>238</v>
      </c>
      <c r="C3750" s="87" t="s">
        <v>153</v>
      </c>
      <c r="D3750" s="87">
        <v>0.82509796999999996</v>
      </c>
      <c r="E3750" s="87">
        <v>3.6745640000000003E-2</v>
      </c>
    </row>
    <row r="3751" spans="1:5" x14ac:dyDescent="0.25">
      <c r="A3751" s="86" t="s">
        <v>143</v>
      </c>
      <c r="B3751" s="87">
        <v>238</v>
      </c>
      <c r="C3751" s="87" t="s">
        <v>161</v>
      </c>
      <c r="D3751" s="87">
        <v>0.85976465000000002</v>
      </c>
      <c r="E3751" s="87">
        <v>3.8304680000000001E-2</v>
      </c>
    </row>
    <row r="3752" spans="1:5" x14ac:dyDescent="0.25">
      <c r="A3752" s="86" t="s">
        <v>143</v>
      </c>
      <c r="B3752" s="87">
        <v>238</v>
      </c>
      <c r="C3752" s="87" t="s">
        <v>155</v>
      </c>
      <c r="D3752" s="87">
        <v>0.86412580000000005</v>
      </c>
      <c r="E3752" s="87">
        <v>2.552248E-2</v>
      </c>
    </row>
    <row r="3753" spans="1:5" x14ac:dyDescent="0.25">
      <c r="A3753" s="86" t="s">
        <v>143</v>
      </c>
      <c r="B3753" s="87">
        <v>238</v>
      </c>
      <c r="C3753" s="87" t="s">
        <v>159</v>
      </c>
      <c r="D3753" s="87">
        <v>0.86811424999999998</v>
      </c>
      <c r="E3753" s="87">
        <v>6.7109260000000004E-2</v>
      </c>
    </row>
    <row r="3754" spans="1:5" x14ac:dyDescent="0.25">
      <c r="A3754" s="86" t="s">
        <v>143</v>
      </c>
      <c r="B3754" s="87">
        <v>238</v>
      </c>
      <c r="C3754" s="87" t="s">
        <v>156</v>
      </c>
      <c r="D3754" s="87">
        <v>0.87053961000000002</v>
      </c>
      <c r="E3754" s="87">
        <v>4.3970839999999997E-2</v>
      </c>
    </row>
    <row r="3755" spans="1:5" x14ac:dyDescent="0.25">
      <c r="A3755" s="86" t="s">
        <v>143</v>
      </c>
      <c r="B3755" s="87">
        <v>238</v>
      </c>
      <c r="C3755" s="87" t="s">
        <v>151</v>
      </c>
      <c r="D3755" s="87">
        <v>0.94705541000000004</v>
      </c>
      <c r="E3755" s="87">
        <v>3.6875999999999999E-2</v>
      </c>
    </row>
    <row r="3756" spans="1:5" x14ac:dyDescent="0.25">
      <c r="A3756" s="86" t="s">
        <v>143</v>
      </c>
      <c r="B3756" s="87">
        <v>238</v>
      </c>
      <c r="C3756" s="87" t="s">
        <v>146</v>
      </c>
      <c r="D3756" s="87">
        <v>0.95003588999999999</v>
      </c>
      <c r="E3756" s="87">
        <v>3.9490259999999999E-2</v>
      </c>
    </row>
    <row r="3757" spans="1:5" x14ac:dyDescent="0.25">
      <c r="A3757" s="86" t="s">
        <v>143</v>
      </c>
      <c r="B3757" s="87">
        <v>238</v>
      </c>
      <c r="C3757" s="87" t="s">
        <v>149</v>
      </c>
      <c r="D3757" s="87">
        <v>0.95971437999999998</v>
      </c>
      <c r="E3757" s="87">
        <v>3.5450099999999998E-2</v>
      </c>
    </row>
    <row r="3758" spans="1:5" x14ac:dyDescent="0.25">
      <c r="A3758" s="86" t="s">
        <v>143</v>
      </c>
      <c r="B3758" s="87">
        <v>238</v>
      </c>
      <c r="C3758" s="87" t="s">
        <v>148</v>
      </c>
      <c r="D3758" s="87">
        <v>0.96016712000000004</v>
      </c>
      <c r="E3758" s="87">
        <v>3.6521949999999997E-2</v>
      </c>
    </row>
    <row r="3759" spans="1:5" x14ac:dyDescent="0.25">
      <c r="A3759" s="86" t="s">
        <v>147</v>
      </c>
      <c r="B3759" s="87">
        <v>239</v>
      </c>
      <c r="C3759" s="87" t="s">
        <v>144</v>
      </c>
      <c r="D3759" s="87">
        <v>-0.1383066</v>
      </c>
      <c r="E3759" s="87">
        <v>6.6598240000000003E-2</v>
      </c>
    </row>
    <row r="3760" spans="1:5" x14ac:dyDescent="0.25">
      <c r="A3760" s="86" t="s">
        <v>147</v>
      </c>
      <c r="B3760" s="87">
        <v>239</v>
      </c>
      <c r="C3760" s="87" t="s">
        <v>153</v>
      </c>
      <c r="D3760" s="87">
        <v>-4.7406400000000001E-2</v>
      </c>
      <c r="E3760" s="87">
        <v>3.4278580000000003E-2</v>
      </c>
    </row>
    <row r="3761" spans="1:5" x14ac:dyDescent="0.25">
      <c r="A3761" s="86" t="s">
        <v>147</v>
      </c>
      <c r="B3761" s="87">
        <v>239</v>
      </c>
      <c r="C3761" s="87" t="s">
        <v>143</v>
      </c>
      <c r="D3761" s="87">
        <v>-2.43325E-2</v>
      </c>
      <c r="E3761" s="87">
        <v>5.3298190000000002E-2</v>
      </c>
    </row>
    <row r="3762" spans="1:5" x14ac:dyDescent="0.25">
      <c r="A3762" s="86" t="s">
        <v>147</v>
      </c>
      <c r="B3762" s="87">
        <v>239</v>
      </c>
      <c r="C3762" s="87" t="s">
        <v>150</v>
      </c>
      <c r="D3762" s="87">
        <v>-9.8013000000000006E-3</v>
      </c>
      <c r="E3762" s="87">
        <v>4.5546650000000001E-2</v>
      </c>
    </row>
    <row r="3763" spans="1:5" x14ac:dyDescent="0.25">
      <c r="A3763" s="86" t="s">
        <v>147</v>
      </c>
      <c r="B3763" s="87">
        <v>239</v>
      </c>
      <c r="C3763" s="87" t="s">
        <v>154</v>
      </c>
      <c r="D3763" s="87">
        <v>-4.9310999999999999E-3</v>
      </c>
      <c r="E3763" s="87">
        <v>6.7932080000000006E-2</v>
      </c>
    </row>
    <row r="3764" spans="1:5" x14ac:dyDescent="0.25">
      <c r="A3764" s="86" t="s">
        <v>147</v>
      </c>
      <c r="B3764" s="87">
        <v>239</v>
      </c>
      <c r="C3764" s="87" t="s">
        <v>152</v>
      </c>
      <c r="D3764" s="87">
        <v>3.3755999999999999E-3</v>
      </c>
      <c r="E3764" s="87">
        <v>3.1174250000000001E-2</v>
      </c>
    </row>
    <row r="3765" spans="1:5" x14ac:dyDescent="0.25">
      <c r="A3765" s="86" t="s">
        <v>147</v>
      </c>
      <c r="B3765" s="87">
        <v>239</v>
      </c>
      <c r="C3765" s="87" t="s">
        <v>148</v>
      </c>
      <c r="D3765" s="87">
        <v>8.9601400000000001E-3</v>
      </c>
      <c r="E3765" s="87">
        <v>4.2112789999999997E-2</v>
      </c>
    </row>
    <row r="3766" spans="1:5" x14ac:dyDescent="0.25">
      <c r="A3766" s="86" t="s">
        <v>147</v>
      </c>
      <c r="B3766" s="87">
        <v>239</v>
      </c>
      <c r="C3766" s="87" t="s">
        <v>158</v>
      </c>
      <c r="D3766" s="87">
        <v>3.4240670000000001E-2</v>
      </c>
      <c r="E3766" s="87">
        <v>5.9506290000000003E-2</v>
      </c>
    </row>
    <row r="3767" spans="1:5" x14ac:dyDescent="0.25">
      <c r="A3767" s="86" t="s">
        <v>147</v>
      </c>
      <c r="B3767" s="87">
        <v>239</v>
      </c>
      <c r="C3767" s="87" t="s">
        <v>159</v>
      </c>
      <c r="D3767" s="87">
        <v>3.8815549999999997E-2</v>
      </c>
      <c r="E3767" s="87">
        <v>5.7013979999999999E-2</v>
      </c>
    </row>
    <row r="3768" spans="1:5" x14ac:dyDescent="0.25">
      <c r="A3768" s="86" t="s">
        <v>147</v>
      </c>
      <c r="B3768" s="87">
        <v>239</v>
      </c>
      <c r="C3768" s="87" t="s">
        <v>156</v>
      </c>
      <c r="D3768" s="87">
        <v>4.7899980000000002E-2</v>
      </c>
      <c r="E3768" s="87">
        <v>4.009273E-2</v>
      </c>
    </row>
    <row r="3769" spans="1:5" x14ac:dyDescent="0.25">
      <c r="A3769" s="86" t="s">
        <v>147</v>
      </c>
      <c r="B3769" s="87">
        <v>239</v>
      </c>
      <c r="C3769" s="87" t="s">
        <v>149</v>
      </c>
      <c r="D3769" s="87">
        <v>4.9988890000000001E-2</v>
      </c>
      <c r="E3769" s="87">
        <v>3.3117279999999999E-2</v>
      </c>
    </row>
    <row r="3770" spans="1:5" x14ac:dyDescent="0.25">
      <c r="A3770" s="86" t="s">
        <v>147</v>
      </c>
      <c r="B3770" s="87">
        <v>239</v>
      </c>
      <c r="C3770" s="87" t="s">
        <v>151</v>
      </c>
      <c r="D3770" s="87">
        <v>5.874861E-2</v>
      </c>
      <c r="E3770" s="87">
        <v>6.4556580000000002E-2</v>
      </c>
    </row>
    <row r="3771" spans="1:5" x14ac:dyDescent="0.25">
      <c r="A3771" s="86" t="s">
        <v>147</v>
      </c>
      <c r="B3771" s="87">
        <v>239</v>
      </c>
      <c r="C3771" s="87" t="s">
        <v>157</v>
      </c>
      <c r="D3771" s="87">
        <v>6.4041699999999993E-2</v>
      </c>
      <c r="E3771" s="87">
        <v>4.7498569999999997E-2</v>
      </c>
    </row>
    <row r="3772" spans="1:5" x14ac:dyDescent="0.25">
      <c r="A3772" s="86" t="s">
        <v>147</v>
      </c>
      <c r="B3772" s="87">
        <v>239</v>
      </c>
      <c r="C3772" s="87" t="s">
        <v>145</v>
      </c>
      <c r="D3772" s="87">
        <v>7.5290350000000006E-2</v>
      </c>
      <c r="E3772" s="87">
        <v>5.8315400000000003E-2</v>
      </c>
    </row>
    <row r="3773" spans="1:5" x14ac:dyDescent="0.25">
      <c r="A3773" s="86" t="s">
        <v>147</v>
      </c>
      <c r="B3773" s="87">
        <v>239</v>
      </c>
      <c r="C3773" s="87" t="s">
        <v>155</v>
      </c>
      <c r="D3773" s="87">
        <v>0.21520603999999999</v>
      </c>
      <c r="E3773" s="87">
        <v>5.5332890000000003E-2</v>
      </c>
    </row>
    <row r="3774" spans="1:5" x14ac:dyDescent="0.25">
      <c r="A3774" s="86" t="s">
        <v>147</v>
      </c>
      <c r="B3774" s="87">
        <v>239</v>
      </c>
      <c r="C3774" s="87" t="s">
        <v>9</v>
      </c>
      <c r="D3774" s="87">
        <v>0.32538656999999999</v>
      </c>
      <c r="E3774" s="87">
        <v>4.7405339999999997E-2</v>
      </c>
    </row>
    <row r="3775" spans="1:5" x14ac:dyDescent="0.25">
      <c r="A3775" s="86" t="s">
        <v>147</v>
      </c>
      <c r="B3775" s="87">
        <v>239</v>
      </c>
      <c r="C3775" s="87" t="s">
        <v>160</v>
      </c>
      <c r="D3775" s="87">
        <v>0.38017812000000001</v>
      </c>
      <c r="E3775" s="87">
        <v>3.788267E-2</v>
      </c>
    </row>
    <row r="3776" spans="1:5" x14ac:dyDescent="0.25">
      <c r="A3776" s="86" t="s">
        <v>157</v>
      </c>
      <c r="B3776" s="87">
        <v>240</v>
      </c>
      <c r="C3776" s="87" t="s">
        <v>145</v>
      </c>
      <c r="D3776" s="87">
        <v>-5.0803899999999999E-2</v>
      </c>
      <c r="E3776" s="87">
        <v>0.11778829</v>
      </c>
    </row>
    <row r="3777" spans="1:5" x14ac:dyDescent="0.25">
      <c r="A3777" s="86" t="s">
        <v>157</v>
      </c>
      <c r="B3777" s="87">
        <v>240</v>
      </c>
      <c r="C3777" s="87" t="s">
        <v>149</v>
      </c>
      <c r="D3777" s="87">
        <v>-4.32057E-2</v>
      </c>
      <c r="E3777" s="87">
        <v>7.2796830000000007E-2</v>
      </c>
    </row>
    <row r="3778" spans="1:5" x14ac:dyDescent="0.25">
      <c r="A3778" s="86" t="s">
        <v>157</v>
      </c>
      <c r="B3778" s="87">
        <v>240</v>
      </c>
      <c r="C3778" s="87" t="s">
        <v>148</v>
      </c>
      <c r="D3778" s="87">
        <v>1.4759599999999999E-2</v>
      </c>
      <c r="E3778" s="87">
        <v>4.9950250000000002E-2</v>
      </c>
    </row>
    <row r="3779" spans="1:5" x14ac:dyDescent="0.25">
      <c r="A3779" s="86" t="s">
        <v>157</v>
      </c>
      <c r="B3779" s="87">
        <v>240</v>
      </c>
      <c r="C3779" s="87" t="s">
        <v>150</v>
      </c>
      <c r="D3779" s="87">
        <v>8.2288650000000005E-2</v>
      </c>
      <c r="E3779" s="87">
        <v>4.7788829999999997E-2</v>
      </c>
    </row>
    <row r="3780" spans="1:5" x14ac:dyDescent="0.25">
      <c r="A3780" s="86" t="s">
        <v>157</v>
      </c>
      <c r="B3780" s="87">
        <v>240</v>
      </c>
      <c r="C3780" s="87" t="s">
        <v>144</v>
      </c>
      <c r="D3780" s="87">
        <v>9.9988640000000004E-2</v>
      </c>
      <c r="E3780" s="87">
        <v>8.7647080000000002E-2</v>
      </c>
    </row>
    <row r="3781" spans="1:5" x14ac:dyDescent="0.25">
      <c r="A3781" s="86" t="s">
        <v>157</v>
      </c>
      <c r="B3781" s="87">
        <v>240</v>
      </c>
      <c r="C3781" s="87" t="s">
        <v>154</v>
      </c>
      <c r="D3781" s="87">
        <v>0.12566052999999999</v>
      </c>
      <c r="E3781" s="87">
        <v>5.10426E-2</v>
      </c>
    </row>
    <row r="3782" spans="1:5" x14ac:dyDescent="0.25">
      <c r="A3782" s="86" t="s">
        <v>157</v>
      </c>
      <c r="B3782" s="87">
        <v>240</v>
      </c>
      <c r="C3782" s="87" t="s">
        <v>152</v>
      </c>
      <c r="D3782" s="87">
        <v>0.22407152999999999</v>
      </c>
      <c r="E3782" s="87">
        <v>2.7888369999999999E-2</v>
      </c>
    </row>
    <row r="3783" spans="1:5" x14ac:dyDescent="0.25">
      <c r="A3783" s="86" t="s">
        <v>157</v>
      </c>
      <c r="B3783" s="87">
        <v>240</v>
      </c>
      <c r="C3783" s="87" t="s">
        <v>161</v>
      </c>
      <c r="D3783" s="87">
        <v>0.36776022000000003</v>
      </c>
      <c r="E3783" s="87">
        <v>8.5468649999999993E-2</v>
      </c>
    </row>
    <row r="3784" spans="1:5" x14ac:dyDescent="0.25">
      <c r="A3784" s="86" t="s">
        <v>157</v>
      </c>
      <c r="B3784" s="87">
        <v>240</v>
      </c>
      <c r="C3784" s="87" t="s">
        <v>153</v>
      </c>
      <c r="D3784" s="87">
        <v>0.42287930000000001</v>
      </c>
      <c r="E3784" s="87">
        <v>3.651045E-2</v>
      </c>
    </row>
    <row r="3785" spans="1:5" x14ac:dyDescent="0.25">
      <c r="A3785" s="86" t="s">
        <v>157</v>
      </c>
      <c r="B3785" s="87">
        <v>240</v>
      </c>
      <c r="C3785" s="87" t="s">
        <v>158</v>
      </c>
      <c r="D3785" s="87">
        <v>0.50790201999999995</v>
      </c>
      <c r="E3785" s="87">
        <v>6.1178240000000002E-2</v>
      </c>
    </row>
    <row r="3786" spans="1:5" x14ac:dyDescent="0.25">
      <c r="A3786" s="86" t="s">
        <v>157</v>
      </c>
      <c r="B3786" s="87">
        <v>240</v>
      </c>
      <c r="C3786" s="87" t="s">
        <v>143</v>
      </c>
      <c r="D3786" s="87">
        <v>0.54829452000000001</v>
      </c>
      <c r="E3786" s="87">
        <v>8.4415920000000005E-2</v>
      </c>
    </row>
    <row r="3787" spans="1:5" x14ac:dyDescent="0.25">
      <c r="A3787" s="86" t="s">
        <v>157</v>
      </c>
      <c r="B3787" s="87">
        <v>240</v>
      </c>
      <c r="C3787" s="87" t="s">
        <v>146</v>
      </c>
      <c r="D3787" s="87">
        <v>0.56868600999999996</v>
      </c>
      <c r="E3787" s="87">
        <v>5.1274210000000001E-2</v>
      </c>
    </row>
    <row r="3788" spans="1:5" x14ac:dyDescent="0.25">
      <c r="A3788" s="86" t="s">
        <v>157</v>
      </c>
      <c r="B3788" s="87">
        <v>240</v>
      </c>
      <c r="C3788" s="87" t="s">
        <v>147</v>
      </c>
      <c r="D3788" s="87">
        <v>0.67871912000000001</v>
      </c>
      <c r="E3788" s="87">
        <v>3.6878370000000001E-2</v>
      </c>
    </row>
    <row r="3789" spans="1:5" x14ac:dyDescent="0.25">
      <c r="A3789" s="86" t="s">
        <v>157</v>
      </c>
      <c r="B3789" s="87">
        <v>240</v>
      </c>
      <c r="C3789" s="87" t="s">
        <v>155</v>
      </c>
      <c r="D3789" s="87">
        <v>0.71799310999999999</v>
      </c>
      <c r="E3789" s="87">
        <v>3.3270979999999999E-2</v>
      </c>
    </row>
    <row r="3790" spans="1:5" x14ac:dyDescent="0.25">
      <c r="A3790" s="86" t="s">
        <v>157</v>
      </c>
      <c r="B3790" s="87">
        <v>240</v>
      </c>
      <c r="C3790" s="87" t="s">
        <v>159</v>
      </c>
      <c r="D3790" s="87">
        <v>0.72720713999999997</v>
      </c>
      <c r="E3790" s="87">
        <v>8.6617830000000007E-2</v>
      </c>
    </row>
    <row r="3791" spans="1:5" x14ac:dyDescent="0.25">
      <c r="A3791" s="86" t="s">
        <v>157</v>
      </c>
      <c r="B3791" s="87">
        <v>240</v>
      </c>
      <c r="C3791" s="87" t="s">
        <v>151</v>
      </c>
      <c r="D3791" s="87">
        <v>0.80241154000000003</v>
      </c>
      <c r="E3791" s="87">
        <v>5.0256910000000002E-2</v>
      </c>
    </row>
    <row r="3792" spans="1:5" x14ac:dyDescent="0.25">
      <c r="A3792" s="86" t="s">
        <v>157</v>
      </c>
      <c r="B3792" s="87">
        <v>240</v>
      </c>
      <c r="C3792" s="87" t="s">
        <v>156</v>
      </c>
      <c r="D3792" s="87">
        <v>0.80684781000000005</v>
      </c>
      <c r="E3792" s="87">
        <v>4.2390369999999997E-2</v>
      </c>
    </row>
    <row r="3793" spans="1:5" x14ac:dyDescent="0.25">
      <c r="A3793" s="86" t="s">
        <v>157</v>
      </c>
      <c r="B3793" s="87">
        <v>240</v>
      </c>
      <c r="C3793" s="87" t="s">
        <v>9</v>
      </c>
      <c r="D3793" s="87">
        <v>0.87521344000000001</v>
      </c>
      <c r="E3793" s="87">
        <v>8.1756499999999996E-2</v>
      </c>
    </row>
    <row r="3794" spans="1:5" x14ac:dyDescent="0.25">
      <c r="A3794" s="86" t="s">
        <v>150</v>
      </c>
      <c r="B3794" s="87">
        <v>241</v>
      </c>
      <c r="C3794" s="87" t="s">
        <v>159</v>
      </c>
      <c r="D3794" s="87">
        <v>-0.1418104</v>
      </c>
      <c r="E3794" s="87">
        <v>6.1740959999999998E-2</v>
      </c>
    </row>
    <row r="3795" spans="1:5" x14ac:dyDescent="0.25">
      <c r="A3795" s="86" t="s">
        <v>150</v>
      </c>
      <c r="B3795" s="87">
        <v>241</v>
      </c>
      <c r="C3795" s="87" t="s">
        <v>145</v>
      </c>
      <c r="D3795" s="87">
        <v>-5.7128600000000002E-2</v>
      </c>
      <c r="E3795" s="87">
        <v>4.3327169999999998E-2</v>
      </c>
    </row>
    <row r="3796" spans="1:5" x14ac:dyDescent="0.25">
      <c r="A3796" s="86" t="s">
        <v>150</v>
      </c>
      <c r="B3796" s="87">
        <v>241</v>
      </c>
      <c r="C3796" s="87" t="s">
        <v>147</v>
      </c>
      <c r="D3796" s="87">
        <v>-3.4602000000000001E-2</v>
      </c>
      <c r="E3796" s="87">
        <v>3.772561E-2</v>
      </c>
    </row>
    <row r="3797" spans="1:5" x14ac:dyDescent="0.25">
      <c r="A3797" s="86" t="s">
        <v>150</v>
      </c>
      <c r="B3797" s="87">
        <v>241</v>
      </c>
      <c r="C3797" s="87" t="s">
        <v>148</v>
      </c>
      <c r="D3797" s="87">
        <v>-2.2677699999999999E-2</v>
      </c>
      <c r="E3797" s="87">
        <v>6.287131E-2</v>
      </c>
    </row>
    <row r="3798" spans="1:5" x14ac:dyDescent="0.25">
      <c r="A3798" s="86" t="s">
        <v>150</v>
      </c>
      <c r="B3798" s="87">
        <v>241</v>
      </c>
      <c r="C3798" s="87" t="s">
        <v>156</v>
      </c>
      <c r="D3798" s="88">
        <v>-7.8700000000000005E-4</v>
      </c>
      <c r="E3798" s="87">
        <v>3.4688190000000001E-2</v>
      </c>
    </row>
    <row r="3799" spans="1:5" x14ac:dyDescent="0.25">
      <c r="A3799" s="86" t="s">
        <v>150</v>
      </c>
      <c r="B3799" s="87">
        <v>241</v>
      </c>
      <c r="C3799" s="87" t="s">
        <v>158</v>
      </c>
      <c r="D3799" s="87">
        <v>2.1279900000000002E-3</v>
      </c>
      <c r="E3799" s="87">
        <v>7.1514910000000001E-2</v>
      </c>
    </row>
    <row r="3800" spans="1:5" x14ac:dyDescent="0.25">
      <c r="A3800" s="86" t="s">
        <v>150</v>
      </c>
      <c r="B3800" s="87">
        <v>241</v>
      </c>
      <c r="C3800" s="87" t="s">
        <v>154</v>
      </c>
      <c r="D3800" s="87">
        <v>4.2285600000000001E-3</v>
      </c>
      <c r="E3800" s="87">
        <v>9.2268039999999996E-2</v>
      </c>
    </row>
    <row r="3801" spans="1:5" x14ac:dyDescent="0.25">
      <c r="A3801" s="86" t="s">
        <v>150</v>
      </c>
      <c r="B3801" s="87">
        <v>241</v>
      </c>
      <c r="C3801" s="87" t="s">
        <v>155</v>
      </c>
      <c r="D3801" s="87">
        <v>1.5534849999999999E-2</v>
      </c>
      <c r="E3801" s="87">
        <v>3.4872519999999997E-2</v>
      </c>
    </row>
    <row r="3802" spans="1:5" x14ac:dyDescent="0.25">
      <c r="A3802" s="86" t="s">
        <v>150</v>
      </c>
      <c r="B3802" s="87">
        <v>241</v>
      </c>
      <c r="C3802" s="87" t="s">
        <v>151</v>
      </c>
      <c r="D3802" s="87">
        <v>2.3831890000000001E-2</v>
      </c>
      <c r="E3802" s="87">
        <v>5.7574220000000002E-2</v>
      </c>
    </row>
    <row r="3803" spans="1:5" x14ac:dyDescent="0.25">
      <c r="A3803" s="86" t="s">
        <v>150</v>
      </c>
      <c r="B3803" s="87">
        <v>241</v>
      </c>
      <c r="C3803" s="87" t="s">
        <v>149</v>
      </c>
      <c r="D3803" s="87">
        <v>4.054663E-2</v>
      </c>
      <c r="E3803" s="87">
        <v>4.6961610000000001E-2</v>
      </c>
    </row>
    <row r="3804" spans="1:5" x14ac:dyDescent="0.25">
      <c r="A3804" s="86" t="s">
        <v>150</v>
      </c>
      <c r="B3804" s="87">
        <v>241</v>
      </c>
      <c r="C3804" s="87" t="s">
        <v>146</v>
      </c>
      <c r="D3804" s="87">
        <v>4.055011E-2</v>
      </c>
      <c r="E3804" s="87">
        <v>6.0952279999999998E-2</v>
      </c>
    </row>
    <row r="3805" spans="1:5" x14ac:dyDescent="0.25">
      <c r="A3805" s="86" t="s">
        <v>150</v>
      </c>
      <c r="B3805" s="87">
        <v>241</v>
      </c>
      <c r="C3805" s="87" t="s">
        <v>153</v>
      </c>
      <c r="D3805" s="87">
        <v>5.3137810000000001E-2</v>
      </c>
      <c r="E3805" s="87">
        <v>4.1885220000000001E-2</v>
      </c>
    </row>
    <row r="3806" spans="1:5" x14ac:dyDescent="0.25">
      <c r="A3806" s="86" t="s">
        <v>150</v>
      </c>
      <c r="B3806" s="87">
        <v>241</v>
      </c>
      <c r="C3806" s="87" t="s">
        <v>161</v>
      </c>
      <c r="D3806" s="87">
        <v>6.3715480000000005E-2</v>
      </c>
      <c r="E3806" s="87">
        <v>5.2874890000000001E-2</v>
      </c>
    </row>
    <row r="3807" spans="1:5" x14ac:dyDescent="0.25">
      <c r="A3807" s="86" t="s">
        <v>150</v>
      </c>
      <c r="B3807" s="87">
        <v>241</v>
      </c>
      <c r="C3807" s="87" t="s">
        <v>152</v>
      </c>
      <c r="D3807" s="87">
        <v>8.7472690000000006E-2</v>
      </c>
      <c r="E3807" s="87">
        <v>3.5225409999999999E-2</v>
      </c>
    </row>
    <row r="3808" spans="1:5" x14ac:dyDescent="0.25">
      <c r="A3808" s="86" t="s">
        <v>150</v>
      </c>
      <c r="B3808" s="87">
        <v>241</v>
      </c>
      <c r="C3808" s="87" t="s">
        <v>157</v>
      </c>
      <c r="D3808" s="87">
        <v>0.10243587</v>
      </c>
      <c r="E3808" s="87">
        <v>5.9393130000000002E-2</v>
      </c>
    </row>
    <row r="3809" spans="1:5" x14ac:dyDescent="0.25">
      <c r="A3809" s="86" t="s">
        <v>150</v>
      </c>
      <c r="B3809" s="87">
        <v>241</v>
      </c>
      <c r="C3809" s="87" t="s">
        <v>160</v>
      </c>
      <c r="D3809" s="87">
        <v>0.20254341000000001</v>
      </c>
      <c r="E3809" s="87">
        <v>5.7698670000000001E-2</v>
      </c>
    </row>
    <row r="3810" spans="1:5" x14ac:dyDescent="0.25">
      <c r="A3810" s="86" t="s">
        <v>150</v>
      </c>
      <c r="B3810" s="87">
        <v>241</v>
      </c>
      <c r="C3810" s="87" t="s">
        <v>144</v>
      </c>
      <c r="D3810" s="87">
        <v>0.69817001000000001</v>
      </c>
      <c r="E3810" s="87">
        <v>4.5995939999999999E-2</v>
      </c>
    </row>
    <row r="3811" spans="1:5" x14ac:dyDescent="0.25">
      <c r="A3811" s="86" t="s">
        <v>149</v>
      </c>
      <c r="B3811" s="87">
        <v>242</v>
      </c>
      <c r="C3811" s="87" t="s">
        <v>156</v>
      </c>
      <c r="D3811" s="87">
        <v>-0.12877420000000001</v>
      </c>
      <c r="E3811" s="87">
        <v>6.5306870000000003E-2</v>
      </c>
    </row>
    <row r="3812" spans="1:5" x14ac:dyDescent="0.25">
      <c r="A3812" s="86" t="s">
        <v>149</v>
      </c>
      <c r="B3812" s="87">
        <v>242</v>
      </c>
      <c r="C3812" s="87" t="s">
        <v>157</v>
      </c>
      <c r="D3812" s="87">
        <v>-3.30581E-2</v>
      </c>
      <c r="E3812" s="87">
        <v>4.2300940000000002E-2</v>
      </c>
    </row>
    <row r="3813" spans="1:5" x14ac:dyDescent="0.25">
      <c r="A3813" s="86" t="s">
        <v>149</v>
      </c>
      <c r="B3813" s="87">
        <v>242</v>
      </c>
      <c r="C3813" s="87" t="s">
        <v>158</v>
      </c>
      <c r="D3813" s="87">
        <v>-1.26055E-2</v>
      </c>
      <c r="E3813" s="87">
        <v>5.2129689999999999E-2</v>
      </c>
    </row>
    <row r="3814" spans="1:5" x14ac:dyDescent="0.25">
      <c r="A3814" s="86" t="s">
        <v>149</v>
      </c>
      <c r="B3814" s="87">
        <v>242</v>
      </c>
      <c r="C3814" s="87" t="s">
        <v>9</v>
      </c>
      <c r="D3814" s="87">
        <v>8.3228899999999995E-3</v>
      </c>
      <c r="E3814" s="87">
        <v>3.977617E-2</v>
      </c>
    </row>
    <row r="3815" spans="1:5" x14ac:dyDescent="0.25">
      <c r="A3815" s="86" t="s">
        <v>149</v>
      </c>
      <c r="B3815" s="87">
        <v>242</v>
      </c>
      <c r="C3815" s="87" t="s">
        <v>153</v>
      </c>
      <c r="D3815" s="87">
        <v>2.2720170000000001E-2</v>
      </c>
      <c r="E3815" s="87">
        <v>3.0549719999999999E-2</v>
      </c>
    </row>
    <row r="3816" spans="1:5" x14ac:dyDescent="0.25">
      <c r="A3816" s="86" t="s">
        <v>149</v>
      </c>
      <c r="B3816" s="87">
        <v>242</v>
      </c>
      <c r="C3816" s="87" t="s">
        <v>144</v>
      </c>
      <c r="D3816" s="87">
        <v>3.6486190000000002E-2</v>
      </c>
      <c r="E3816" s="87">
        <v>5.8834089999999999E-2</v>
      </c>
    </row>
    <row r="3817" spans="1:5" x14ac:dyDescent="0.25">
      <c r="A3817" s="86" t="s">
        <v>149</v>
      </c>
      <c r="B3817" s="87">
        <v>242</v>
      </c>
      <c r="C3817" s="87" t="s">
        <v>160</v>
      </c>
      <c r="D3817" s="87">
        <v>4.2192E-2</v>
      </c>
      <c r="E3817" s="87">
        <v>5.0172019999999998E-2</v>
      </c>
    </row>
    <row r="3818" spans="1:5" x14ac:dyDescent="0.25">
      <c r="A3818" s="86" t="s">
        <v>149</v>
      </c>
      <c r="B3818" s="87">
        <v>242</v>
      </c>
      <c r="C3818" s="87" t="s">
        <v>147</v>
      </c>
      <c r="D3818" s="87">
        <v>4.5347539999999999E-2</v>
      </c>
      <c r="E3818" s="87">
        <v>3.5703440000000003E-2</v>
      </c>
    </row>
    <row r="3819" spans="1:5" x14ac:dyDescent="0.25">
      <c r="A3819" s="86" t="s">
        <v>149</v>
      </c>
      <c r="B3819" s="87">
        <v>242</v>
      </c>
      <c r="C3819" s="87" t="s">
        <v>159</v>
      </c>
      <c r="D3819" s="87">
        <v>5.050114E-2</v>
      </c>
      <c r="E3819" s="87">
        <v>6.8792699999999998E-2</v>
      </c>
    </row>
    <row r="3820" spans="1:5" x14ac:dyDescent="0.25">
      <c r="A3820" s="86" t="s">
        <v>149</v>
      </c>
      <c r="B3820" s="87">
        <v>242</v>
      </c>
      <c r="C3820" s="87" t="s">
        <v>155</v>
      </c>
      <c r="D3820" s="87">
        <v>5.5689280000000001E-2</v>
      </c>
      <c r="E3820" s="87">
        <v>3.4473980000000001E-2</v>
      </c>
    </row>
    <row r="3821" spans="1:5" x14ac:dyDescent="0.25">
      <c r="A3821" s="86" t="s">
        <v>149</v>
      </c>
      <c r="B3821" s="87">
        <v>242</v>
      </c>
      <c r="C3821" s="87" t="s">
        <v>143</v>
      </c>
      <c r="D3821" s="87">
        <v>6.5217319999999995E-2</v>
      </c>
      <c r="E3821" s="87">
        <v>6.7926100000000003E-2</v>
      </c>
    </row>
    <row r="3822" spans="1:5" x14ac:dyDescent="0.25">
      <c r="A3822" s="86" t="s">
        <v>149</v>
      </c>
      <c r="B3822" s="87">
        <v>242</v>
      </c>
      <c r="C3822" s="87" t="s">
        <v>145</v>
      </c>
      <c r="D3822" s="87">
        <v>7.1363750000000004E-2</v>
      </c>
      <c r="E3822" s="87">
        <v>5.3512360000000002E-2</v>
      </c>
    </row>
    <row r="3823" spans="1:5" x14ac:dyDescent="0.25">
      <c r="A3823" s="86" t="s">
        <v>149</v>
      </c>
      <c r="B3823" s="87">
        <v>242</v>
      </c>
      <c r="C3823" s="87" t="s">
        <v>146</v>
      </c>
      <c r="D3823" s="87">
        <v>9.5582780000000006E-2</v>
      </c>
      <c r="E3823" s="87">
        <v>5.5406520000000001E-2</v>
      </c>
    </row>
    <row r="3824" spans="1:5" x14ac:dyDescent="0.25">
      <c r="A3824" s="86" t="s">
        <v>149</v>
      </c>
      <c r="B3824" s="87">
        <v>242</v>
      </c>
      <c r="C3824" s="87" t="s">
        <v>151</v>
      </c>
      <c r="D3824" s="87">
        <v>9.9416859999999996E-2</v>
      </c>
      <c r="E3824" s="87">
        <v>7.0085110000000006E-2</v>
      </c>
    </row>
    <row r="3825" spans="1:5" x14ac:dyDescent="0.25">
      <c r="A3825" s="86" t="s">
        <v>149</v>
      </c>
      <c r="B3825" s="87">
        <v>242</v>
      </c>
      <c r="C3825" s="87" t="s">
        <v>150</v>
      </c>
      <c r="D3825" s="87">
        <v>0.11431375000000001</v>
      </c>
      <c r="E3825" s="87">
        <v>4.0902019999999997E-2</v>
      </c>
    </row>
    <row r="3826" spans="1:5" x14ac:dyDescent="0.25">
      <c r="A3826" s="86" t="s">
        <v>149</v>
      </c>
      <c r="B3826" s="87">
        <v>242</v>
      </c>
      <c r="C3826" s="87" t="s">
        <v>154</v>
      </c>
      <c r="D3826" s="87">
        <v>0.25224183</v>
      </c>
      <c r="E3826" s="87">
        <v>5.7082239999999999E-2</v>
      </c>
    </row>
    <row r="3827" spans="1:5" x14ac:dyDescent="0.25">
      <c r="A3827" s="86" t="s">
        <v>149</v>
      </c>
      <c r="B3827" s="87">
        <v>242</v>
      </c>
      <c r="C3827" s="87" t="s">
        <v>161</v>
      </c>
      <c r="D3827" s="87">
        <v>0.28156144</v>
      </c>
      <c r="E3827" s="87">
        <v>5.5734539999999999E-2</v>
      </c>
    </row>
    <row r="3828" spans="1:5" x14ac:dyDescent="0.25">
      <c r="A3828" s="86" t="s">
        <v>149</v>
      </c>
      <c r="B3828" s="87">
        <v>242</v>
      </c>
      <c r="C3828" s="87" t="s">
        <v>152</v>
      </c>
      <c r="D3828" s="87">
        <v>0.76079434000000001</v>
      </c>
      <c r="E3828" s="87">
        <v>3.2563019999999998E-2</v>
      </c>
    </row>
    <row r="3829" spans="1:5" x14ac:dyDescent="0.25">
      <c r="A3829" s="86" t="s">
        <v>149</v>
      </c>
      <c r="B3829" s="87">
        <v>242</v>
      </c>
      <c r="C3829" s="87" t="s">
        <v>148</v>
      </c>
      <c r="D3829" s="87">
        <v>0.83946259999999995</v>
      </c>
      <c r="E3829" s="87">
        <v>4.2867130000000003E-2</v>
      </c>
    </row>
    <row r="3830" spans="1:5" x14ac:dyDescent="0.25">
      <c r="A3830" s="86" t="s">
        <v>154</v>
      </c>
      <c r="B3830" s="87">
        <v>243</v>
      </c>
      <c r="C3830" s="87" t="s">
        <v>147</v>
      </c>
      <c r="D3830" s="87">
        <v>-9.4492099999999996E-2</v>
      </c>
      <c r="E3830" s="87">
        <v>8.2839350000000006E-2</v>
      </c>
    </row>
    <row r="3831" spans="1:5" x14ac:dyDescent="0.25">
      <c r="A3831" s="86" t="s">
        <v>154</v>
      </c>
      <c r="B3831" s="87">
        <v>243</v>
      </c>
      <c r="C3831" s="87" t="s">
        <v>158</v>
      </c>
      <c r="D3831" s="87">
        <v>-5.7956800000000003E-2</v>
      </c>
      <c r="E3831" s="87">
        <v>9.6137399999999998E-2</v>
      </c>
    </row>
    <row r="3832" spans="1:5" x14ac:dyDescent="0.25">
      <c r="A3832" s="86" t="s">
        <v>154</v>
      </c>
      <c r="B3832" s="87">
        <v>243</v>
      </c>
      <c r="C3832" s="87" t="s">
        <v>160</v>
      </c>
      <c r="D3832" s="87">
        <v>-2.2018099999999999E-2</v>
      </c>
      <c r="E3832" s="87">
        <v>6.1410760000000002E-2</v>
      </c>
    </row>
    <row r="3833" spans="1:5" x14ac:dyDescent="0.25">
      <c r="A3833" s="86" t="s">
        <v>154</v>
      </c>
      <c r="B3833" s="87">
        <v>243</v>
      </c>
      <c r="C3833" s="87" t="s">
        <v>155</v>
      </c>
      <c r="D3833" s="87">
        <v>-2.18233E-2</v>
      </c>
      <c r="E3833" s="87">
        <v>3.8527480000000003E-2</v>
      </c>
    </row>
    <row r="3834" spans="1:5" x14ac:dyDescent="0.25">
      <c r="A3834" s="86" t="s">
        <v>154</v>
      </c>
      <c r="B3834" s="87">
        <v>243</v>
      </c>
      <c r="C3834" s="87" t="s">
        <v>151</v>
      </c>
      <c r="D3834" s="87">
        <v>-7.1528E-3</v>
      </c>
      <c r="E3834" s="87">
        <v>6.4305340000000002E-2</v>
      </c>
    </row>
    <row r="3835" spans="1:5" x14ac:dyDescent="0.25">
      <c r="A3835" s="86" t="s">
        <v>154</v>
      </c>
      <c r="B3835" s="87">
        <v>243</v>
      </c>
      <c r="C3835" s="87" t="s">
        <v>9</v>
      </c>
      <c r="D3835" s="88">
        <v>-1.7699999999999999E-4</v>
      </c>
      <c r="E3835" s="87">
        <v>5.2891170000000001E-2</v>
      </c>
    </row>
    <row r="3836" spans="1:5" x14ac:dyDescent="0.25">
      <c r="A3836" s="86" t="s">
        <v>154</v>
      </c>
      <c r="B3836" s="87">
        <v>243</v>
      </c>
      <c r="C3836" s="87" t="s">
        <v>159</v>
      </c>
      <c r="D3836" s="87">
        <v>1.40391E-3</v>
      </c>
      <c r="E3836" s="87">
        <v>5.060369E-2</v>
      </c>
    </row>
    <row r="3837" spans="1:5" x14ac:dyDescent="0.25">
      <c r="A3837" s="86" t="s">
        <v>154</v>
      </c>
      <c r="B3837" s="87">
        <v>243</v>
      </c>
      <c r="C3837" s="87" t="s">
        <v>143</v>
      </c>
      <c r="D3837" s="87">
        <v>1.9270880000000001E-2</v>
      </c>
      <c r="E3837" s="87">
        <v>6.6550310000000001E-2</v>
      </c>
    </row>
    <row r="3838" spans="1:5" x14ac:dyDescent="0.25">
      <c r="A3838" s="86" t="s">
        <v>154</v>
      </c>
      <c r="B3838" s="87">
        <v>243</v>
      </c>
      <c r="C3838" s="87" t="s">
        <v>157</v>
      </c>
      <c r="D3838" s="87">
        <v>3.8260420000000003E-2</v>
      </c>
      <c r="E3838" s="87">
        <v>5.8654489999999997E-2</v>
      </c>
    </row>
    <row r="3839" spans="1:5" x14ac:dyDescent="0.25">
      <c r="A3839" s="86" t="s">
        <v>154</v>
      </c>
      <c r="B3839" s="87">
        <v>243</v>
      </c>
      <c r="C3839" s="87" t="s">
        <v>145</v>
      </c>
      <c r="D3839" s="87">
        <v>4.6070630000000001E-2</v>
      </c>
      <c r="E3839" s="87">
        <v>8.1358949999999999E-2</v>
      </c>
    </row>
    <row r="3840" spans="1:5" x14ac:dyDescent="0.25">
      <c r="A3840" s="86" t="s">
        <v>154</v>
      </c>
      <c r="B3840" s="87">
        <v>243</v>
      </c>
      <c r="C3840" s="87" t="s">
        <v>150</v>
      </c>
      <c r="D3840" s="87">
        <v>7.7285880000000001E-2</v>
      </c>
      <c r="E3840" s="87">
        <v>7.4290140000000005E-2</v>
      </c>
    </row>
    <row r="3841" spans="1:5" x14ac:dyDescent="0.25">
      <c r="A3841" s="86" t="s">
        <v>154</v>
      </c>
      <c r="B3841" s="87">
        <v>243</v>
      </c>
      <c r="C3841" s="87" t="s">
        <v>148</v>
      </c>
      <c r="D3841" s="87">
        <v>0.14219314</v>
      </c>
      <c r="E3841" s="87">
        <v>5.9229520000000001E-2</v>
      </c>
    </row>
    <row r="3842" spans="1:5" x14ac:dyDescent="0.25">
      <c r="A3842" s="86" t="s">
        <v>154</v>
      </c>
      <c r="B3842" s="87">
        <v>243</v>
      </c>
      <c r="C3842" s="87" t="s">
        <v>144</v>
      </c>
      <c r="D3842" s="87">
        <v>0.18688535000000001</v>
      </c>
      <c r="E3842" s="87">
        <v>5.8702009999999999E-2</v>
      </c>
    </row>
    <row r="3843" spans="1:5" x14ac:dyDescent="0.25">
      <c r="A3843" s="86" t="s">
        <v>154</v>
      </c>
      <c r="B3843" s="87">
        <v>243</v>
      </c>
      <c r="C3843" s="87" t="s">
        <v>146</v>
      </c>
      <c r="D3843" s="87">
        <v>0.19901783000000001</v>
      </c>
      <c r="E3843" s="87">
        <v>8.8969900000000005E-2</v>
      </c>
    </row>
    <row r="3844" spans="1:5" x14ac:dyDescent="0.25">
      <c r="A3844" s="86" t="s">
        <v>154</v>
      </c>
      <c r="B3844" s="87">
        <v>243</v>
      </c>
      <c r="C3844" s="87" t="s">
        <v>161</v>
      </c>
      <c r="D3844" s="87">
        <v>0.20834126</v>
      </c>
      <c r="E3844" s="87">
        <v>5.1018059999999997E-2</v>
      </c>
    </row>
    <row r="3845" spans="1:5" x14ac:dyDescent="0.25">
      <c r="A3845" s="86" t="s">
        <v>154</v>
      </c>
      <c r="B3845" s="87">
        <v>243</v>
      </c>
      <c r="C3845" s="87" t="s">
        <v>152</v>
      </c>
      <c r="D3845" s="87">
        <v>0.28982983000000001</v>
      </c>
      <c r="E3845" s="87">
        <v>9.3468659999999995E-2</v>
      </c>
    </row>
    <row r="3846" spans="1:5" x14ac:dyDescent="0.25">
      <c r="A3846" s="86" t="s">
        <v>154</v>
      </c>
      <c r="B3846" s="87">
        <v>244</v>
      </c>
      <c r="C3846" s="87" t="s">
        <v>149</v>
      </c>
      <c r="D3846" s="87">
        <v>-9.5052800000000007E-2</v>
      </c>
      <c r="E3846" s="87">
        <v>9.8183980000000004E-2</v>
      </c>
    </row>
    <row r="3847" spans="1:5" x14ac:dyDescent="0.25">
      <c r="A3847" s="86" t="s">
        <v>154</v>
      </c>
      <c r="B3847" s="87">
        <v>244</v>
      </c>
      <c r="C3847" s="87" t="s">
        <v>146</v>
      </c>
      <c r="D3847" s="87">
        <v>-6.1321199999999999E-2</v>
      </c>
      <c r="E3847" s="87">
        <v>7.6929010000000006E-2</v>
      </c>
    </row>
    <row r="3848" spans="1:5" x14ac:dyDescent="0.25">
      <c r="A3848" s="86" t="s">
        <v>154</v>
      </c>
      <c r="B3848" s="87">
        <v>244</v>
      </c>
      <c r="C3848" s="87" t="s">
        <v>153</v>
      </c>
      <c r="D3848" s="87">
        <v>-5.22052E-2</v>
      </c>
      <c r="E3848" s="87">
        <v>4.6580549999999998E-2</v>
      </c>
    </row>
    <row r="3849" spans="1:5" x14ac:dyDescent="0.25">
      <c r="A3849" s="86" t="s">
        <v>154</v>
      </c>
      <c r="B3849" s="87">
        <v>244</v>
      </c>
      <c r="C3849" s="87" t="s">
        <v>147</v>
      </c>
      <c r="D3849" s="87">
        <v>-1.7398799999999999E-2</v>
      </c>
      <c r="E3849" s="87">
        <v>4.912296E-2</v>
      </c>
    </row>
    <row r="3850" spans="1:5" x14ac:dyDescent="0.25">
      <c r="A3850" s="86" t="s">
        <v>154</v>
      </c>
      <c r="B3850" s="87">
        <v>244</v>
      </c>
      <c r="C3850" s="87" t="s">
        <v>156</v>
      </c>
      <c r="D3850" s="88">
        <v>1.9799999999999999E-4</v>
      </c>
      <c r="E3850" s="87">
        <v>6.6144659999999994E-2</v>
      </c>
    </row>
    <row r="3851" spans="1:5" x14ac:dyDescent="0.25">
      <c r="A3851" s="86" t="s">
        <v>154</v>
      </c>
      <c r="B3851" s="87">
        <v>244</v>
      </c>
      <c r="C3851" s="87" t="s">
        <v>151</v>
      </c>
      <c r="D3851" s="87">
        <v>3.4682900000000002E-3</v>
      </c>
      <c r="E3851" s="87">
        <v>7.5103119999999995E-2</v>
      </c>
    </row>
    <row r="3852" spans="1:5" x14ac:dyDescent="0.25">
      <c r="A3852" s="86" t="s">
        <v>154</v>
      </c>
      <c r="B3852" s="87">
        <v>244</v>
      </c>
      <c r="C3852" s="87" t="s">
        <v>155</v>
      </c>
      <c r="D3852" s="87">
        <v>2.490185E-2</v>
      </c>
      <c r="E3852" s="87">
        <v>7.3593169999999999E-2</v>
      </c>
    </row>
    <row r="3853" spans="1:5" x14ac:dyDescent="0.25">
      <c r="A3853" s="86" t="s">
        <v>154</v>
      </c>
      <c r="B3853" s="87">
        <v>244</v>
      </c>
      <c r="C3853" s="87" t="s">
        <v>159</v>
      </c>
      <c r="D3853" s="87">
        <v>4.9627020000000001E-2</v>
      </c>
      <c r="E3853" s="87">
        <v>6.0018729999999999E-2</v>
      </c>
    </row>
    <row r="3854" spans="1:5" x14ac:dyDescent="0.25">
      <c r="A3854" s="86" t="s">
        <v>154</v>
      </c>
      <c r="B3854" s="87">
        <v>244</v>
      </c>
      <c r="C3854" s="87" t="s">
        <v>143</v>
      </c>
      <c r="D3854" s="87">
        <v>5.2196630000000001E-2</v>
      </c>
      <c r="E3854" s="87">
        <v>8.3009879999999994E-2</v>
      </c>
    </row>
    <row r="3855" spans="1:5" x14ac:dyDescent="0.25">
      <c r="A3855" s="86" t="s">
        <v>154</v>
      </c>
      <c r="B3855" s="87">
        <v>244</v>
      </c>
      <c r="C3855" s="87" t="s">
        <v>9</v>
      </c>
      <c r="D3855" s="87">
        <v>6.6671659999999994E-2</v>
      </c>
      <c r="E3855" s="87">
        <v>7.8361680000000003E-2</v>
      </c>
    </row>
    <row r="3856" spans="1:5" x14ac:dyDescent="0.25">
      <c r="A3856" s="86" t="s">
        <v>154</v>
      </c>
      <c r="B3856" s="87">
        <v>244</v>
      </c>
      <c r="C3856" s="87" t="s">
        <v>148</v>
      </c>
      <c r="D3856" s="87">
        <v>0.16201167</v>
      </c>
      <c r="E3856" s="87">
        <v>9.1584449999999998E-2</v>
      </c>
    </row>
    <row r="3857" spans="1:5" x14ac:dyDescent="0.25">
      <c r="A3857" s="86" t="s">
        <v>154</v>
      </c>
      <c r="B3857" s="87">
        <v>244</v>
      </c>
      <c r="C3857" s="87" t="s">
        <v>152</v>
      </c>
      <c r="D3857" s="87">
        <v>0.69761282999999996</v>
      </c>
      <c r="E3857" s="87">
        <v>6.5118910000000002E-2</v>
      </c>
    </row>
    <row r="3858" spans="1:5" x14ac:dyDescent="0.25">
      <c r="A3858" s="86" t="s">
        <v>154</v>
      </c>
      <c r="B3858" s="87">
        <v>244</v>
      </c>
      <c r="C3858" s="87" t="s">
        <v>161</v>
      </c>
      <c r="D3858" s="87">
        <v>0.98032808000000005</v>
      </c>
      <c r="E3858" s="87">
        <v>7.5404139999999995E-2</v>
      </c>
    </row>
    <row r="3859" spans="1:5" x14ac:dyDescent="0.25">
      <c r="A3859" s="86" t="s">
        <v>154</v>
      </c>
      <c r="B3859" s="87">
        <v>244</v>
      </c>
      <c r="C3859" s="87" t="s">
        <v>150</v>
      </c>
      <c r="D3859" s="87">
        <v>1.1116841</v>
      </c>
      <c r="E3859" s="87">
        <v>8.0356029999999995E-2</v>
      </c>
    </row>
    <row r="3860" spans="1:5" x14ac:dyDescent="0.25">
      <c r="A3860" s="86" t="s">
        <v>147</v>
      </c>
      <c r="B3860" s="87">
        <v>245</v>
      </c>
      <c r="C3860" s="87" t="s">
        <v>148</v>
      </c>
      <c r="D3860" s="87">
        <v>-0.10680829999999999</v>
      </c>
      <c r="E3860" s="87">
        <v>6.7942849999999999E-2</v>
      </c>
    </row>
    <row r="3861" spans="1:5" x14ac:dyDescent="0.25">
      <c r="A3861" s="86" t="s">
        <v>147</v>
      </c>
      <c r="B3861" s="87">
        <v>245</v>
      </c>
      <c r="C3861" s="87" t="s">
        <v>155</v>
      </c>
      <c r="D3861" s="87">
        <v>-7.2326500000000002E-2</v>
      </c>
      <c r="E3861" s="87">
        <v>8.8664560000000003E-2</v>
      </c>
    </row>
    <row r="3862" spans="1:5" x14ac:dyDescent="0.25">
      <c r="A3862" s="86" t="s">
        <v>147</v>
      </c>
      <c r="B3862" s="87">
        <v>245</v>
      </c>
      <c r="C3862" s="87" t="s">
        <v>157</v>
      </c>
      <c r="D3862" s="87">
        <v>-6.7534999999999998E-2</v>
      </c>
      <c r="E3862" s="87">
        <v>6.2804830000000006E-2</v>
      </c>
    </row>
    <row r="3863" spans="1:5" x14ac:dyDescent="0.25">
      <c r="A3863" s="86" t="s">
        <v>147</v>
      </c>
      <c r="B3863" s="87">
        <v>245</v>
      </c>
      <c r="C3863" s="87" t="s">
        <v>154</v>
      </c>
      <c r="D3863" s="87">
        <v>-3.7108799999999997E-2</v>
      </c>
      <c r="E3863" s="87">
        <v>9.7847519999999993E-2</v>
      </c>
    </row>
    <row r="3864" spans="1:5" x14ac:dyDescent="0.25">
      <c r="A3864" s="86" t="s">
        <v>147</v>
      </c>
      <c r="B3864" s="87">
        <v>245</v>
      </c>
      <c r="C3864" s="87" t="s">
        <v>158</v>
      </c>
      <c r="D3864" s="87">
        <v>-3.1785800000000003E-2</v>
      </c>
      <c r="E3864" s="87">
        <v>5.1174699999999997E-2</v>
      </c>
    </row>
    <row r="3865" spans="1:5" x14ac:dyDescent="0.25">
      <c r="A3865" s="86" t="s">
        <v>147</v>
      </c>
      <c r="B3865" s="87">
        <v>245</v>
      </c>
      <c r="C3865" s="87" t="s">
        <v>156</v>
      </c>
      <c r="D3865" s="87">
        <v>-2.8569199999999999E-2</v>
      </c>
      <c r="E3865" s="87">
        <v>6.4475519999999995E-2</v>
      </c>
    </row>
    <row r="3866" spans="1:5" x14ac:dyDescent="0.25">
      <c r="A3866" s="86" t="s">
        <v>147</v>
      </c>
      <c r="B3866" s="87">
        <v>245</v>
      </c>
      <c r="C3866" s="87" t="s">
        <v>144</v>
      </c>
      <c r="D3866" s="87">
        <v>-1.7560900000000001E-2</v>
      </c>
      <c r="E3866" s="87">
        <v>9.4142320000000002E-2</v>
      </c>
    </row>
    <row r="3867" spans="1:5" x14ac:dyDescent="0.25">
      <c r="A3867" s="86" t="s">
        <v>147</v>
      </c>
      <c r="B3867" s="87">
        <v>245</v>
      </c>
      <c r="C3867" s="87" t="s">
        <v>159</v>
      </c>
      <c r="D3867" s="87">
        <v>-1.3882E-2</v>
      </c>
      <c r="E3867" s="87">
        <v>6.6833610000000002E-2</v>
      </c>
    </row>
    <row r="3868" spans="1:5" x14ac:dyDescent="0.25">
      <c r="A3868" s="86" t="s">
        <v>147</v>
      </c>
      <c r="B3868" s="87">
        <v>245</v>
      </c>
      <c r="C3868" s="87" t="s">
        <v>143</v>
      </c>
      <c r="D3868" s="87">
        <v>2.299201E-2</v>
      </c>
      <c r="E3868" s="87">
        <v>8.7326059999999997E-2</v>
      </c>
    </row>
    <row r="3869" spans="1:5" x14ac:dyDescent="0.25">
      <c r="A3869" s="86" t="s">
        <v>147</v>
      </c>
      <c r="B3869" s="87">
        <v>245</v>
      </c>
      <c r="C3869" s="87" t="s">
        <v>151</v>
      </c>
      <c r="D3869" s="87">
        <v>3.3406440000000003E-2</v>
      </c>
      <c r="E3869" s="87">
        <v>0.11087973</v>
      </c>
    </row>
    <row r="3870" spans="1:5" x14ac:dyDescent="0.25">
      <c r="A3870" s="86" t="s">
        <v>147</v>
      </c>
      <c r="B3870" s="87">
        <v>245</v>
      </c>
      <c r="C3870" s="87" t="s">
        <v>9</v>
      </c>
      <c r="D3870" s="87">
        <v>6.773912E-2</v>
      </c>
      <c r="E3870" s="87">
        <v>5.1409700000000003E-2</v>
      </c>
    </row>
    <row r="3871" spans="1:5" x14ac:dyDescent="0.25">
      <c r="A3871" s="86" t="s">
        <v>147</v>
      </c>
      <c r="B3871" s="87">
        <v>245</v>
      </c>
      <c r="C3871" s="87" t="s">
        <v>152</v>
      </c>
      <c r="D3871" s="87">
        <v>0.12463129000000001</v>
      </c>
      <c r="E3871" s="87">
        <v>6.0623650000000001E-2</v>
      </c>
    </row>
    <row r="3872" spans="1:5" x14ac:dyDescent="0.25">
      <c r="A3872" s="86" t="s">
        <v>147</v>
      </c>
      <c r="B3872" s="87">
        <v>245</v>
      </c>
      <c r="C3872" s="87" t="s">
        <v>150</v>
      </c>
      <c r="D3872" s="87">
        <v>0.13115704</v>
      </c>
      <c r="E3872" s="87">
        <v>7.5317759999999997E-2</v>
      </c>
    </row>
    <row r="3873" spans="1:5" x14ac:dyDescent="0.25">
      <c r="A3873" s="86" t="s">
        <v>147</v>
      </c>
      <c r="B3873" s="87">
        <v>245</v>
      </c>
      <c r="C3873" s="87" t="s">
        <v>149</v>
      </c>
      <c r="D3873" s="87">
        <v>0.14829360999999999</v>
      </c>
      <c r="E3873" s="87">
        <v>0.11460656</v>
      </c>
    </row>
    <row r="3874" spans="1:5" x14ac:dyDescent="0.25">
      <c r="A3874" s="86" t="s">
        <v>147</v>
      </c>
      <c r="B3874" s="87">
        <v>245</v>
      </c>
      <c r="C3874" s="87" t="s">
        <v>153</v>
      </c>
      <c r="D3874" s="87">
        <v>0.22908883999999999</v>
      </c>
      <c r="E3874" s="87">
        <v>6.7492259999999998E-2</v>
      </c>
    </row>
    <row r="3875" spans="1:5" x14ac:dyDescent="0.25">
      <c r="A3875" s="86" t="s">
        <v>147</v>
      </c>
      <c r="B3875" s="87">
        <v>245</v>
      </c>
      <c r="C3875" s="87" t="s">
        <v>161</v>
      </c>
      <c r="D3875" s="87">
        <v>0.65742884999999995</v>
      </c>
      <c r="E3875" s="87">
        <v>6.5050810000000001E-2</v>
      </c>
    </row>
    <row r="3876" spans="1:5" x14ac:dyDescent="0.25">
      <c r="A3876" s="86" t="s">
        <v>9</v>
      </c>
      <c r="B3876" s="87">
        <v>246</v>
      </c>
      <c r="C3876" s="87" t="s">
        <v>144</v>
      </c>
      <c r="D3876" s="87">
        <v>-1.4989999999999999E-3</v>
      </c>
      <c r="E3876" s="87">
        <v>5.798789E-2</v>
      </c>
    </row>
    <row r="3877" spans="1:5" x14ac:dyDescent="0.25">
      <c r="A3877" s="86" t="s">
        <v>9</v>
      </c>
      <c r="B3877" s="87">
        <v>246</v>
      </c>
      <c r="C3877" s="87" t="s">
        <v>145</v>
      </c>
      <c r="D3877" s="87">
        <v>3.0966790000000001E-2</v>
      </c>
      <c r="E3877" s="87">
        <v>6.4872849999999996E-2</v>
      </c>
    </row>
    <row r="3878" spans="1:5" x14ac:dyDescent="0.25">
      <c r="A3878" s="86" t="s">
        <v>9</v>
      </c>
      <c r="B3878" s="87">
        <v>246</v>
      </c>
      <c r="C3878" s="87" t="s">
        <v>143</v>
      </c>
      <c r="D3878" s="87">
        <v>4.2872430000000003E-2</v>
      </c>
      <c r="E3878" s="87">
        <v>6.5701709999999997E-2</v>
      </c>
    </row>
    <row r="3879" spans="1:5" x14ac:dyDescent="0.25">
      <c r="A3879" s="86" t="s">
        <v>9</v>
      </c>
      <c r="B3879" s="87">
        <v>246</v>
      </c>
      <c r="C3879" s="87" t="s">
        <v>150</v>
      </c>
      <c r="D3879" s="87">
        <v>5.8617710000000003E-2</v>
      </c>
      <c r="E3879" s="87">
        <v>7.5184100000000004E-2</v>
      </c>
    </row>
    <row r="3880" spans="1:5" x14ac:dyDescent="0.25">
      <c r="A3880" s="86" t="s">
        <v>9</v>
      </c>
      <c r="B3880" s="87">
        <v>246</v>
      </c>
      <c r="C3880" s="87" t="s">
        <v>148</v>
      </c>
      <c r="D3880" s="87">
        <v>0.10659680000000001</v>
      </c>
      <c r="E3880" s="87">
        <v>7.9497129999999999E-2</v>
      </c>
    </row>
    <row r="3881" spans="1:5" x14ac:dyDescent="0.25">
      <c r="A3881" s="86" t="s">
        <v>9</v>
      </c>
      <c r="B3881" s="87">
        <v>246</v>
      </c>
      <c r="C3881" s="87" t="s">
        <v>156</v>
      </c>
      <c r="D3881" s="87">
        <v>0.15062443</v>
      </c>
      <c r="E3881" s="87">
        <v>0.11836831</v>
      </c>
    </row>
    <row r="3882" spans="1:5" x14ac:dyDescent="0.25">
      <c r="A3882" s="86" t="s">
        <v>9</v>
      </c>
      <c r="B3882" s="87">
        <v>246</v>
      </c>
      <c r="C3882" s="87" t="s">
        <v>153</v>
      </c>
      <c r="D3882" s="87">
        <v>0.15767876</v>
      </c>
      <c r="E3882" s="87">
        <v>8.9521799999999999E-2</v>
      </c>
    </row>
    <row r="3883" spans="1:5" x14ac:dyDescent="0.25">
      <c r="A3883" s="86" t="s">
        <v>9</v>
      </c>
      <c r="B3883" s="87">
        <v>246</v>
      </c>
      <c r="C3883" s="87" t="s">
        <v>149</v>
      </c>
      <c r="D3883" s="87">
        <v>0.16389653000000001</v>
      </c>
      <c r="E3883" s="87">
        <v>7.6805390000000001E-2</v>
      </c>
    </row>
    <row r="3884" spans="1:5" x14ac:dyDescent="0.25">
      <c r="A3884" s="86" t="s">
        <v>9</v>
      </c>
      <c r="B3884" s="87">
        <v>246</v>
      </c>
      <c r="C3884" s="87" t="s">
        <v>159</v>
      </c>
      <c r="D3884" s="87">
        <v>0.20877744000000001</v>
      </c>
      <c r="E3884" s="87">
        <v>5.3823360000000001E-2</v>
      </c>
    </row>
    <row r="3885" spans="1:5" x14ac:dyDescent="0.25">
      <c r="A3885" s="86" t="s">
        <v>9</v>
      </c>
      <c r="B3885" s="87">
        <v>246</v>
      </c>
      <c r="C3885" s="87" t="s">
        <v>152</v>
      </c>
      <c r="D3885" s="87">
        <v>0.23039907000000001</v>
      </c>
      <c r="E3885" s="87">
        <v>7.1831919999999994E-2</v>
      </c>
    </row>
    <row r="3886" spans="1:5" x14ac:dyDescent="0.25">
      <c r="A3886" s="86" t="s">
        <v>9</v>
      </c>
      <c r="B3886" s="87">
        <v>246</v>
      </c>
      <c r="C3886" s="87" t="s">
        <v>155</v>
      </c>
      <c r="D3886" s="87">
        <v>0.34064230000000001</v>
      </c>
      <c r="E3886" s="87">
        <v>8.2989569999999999E-2</v>
      </c>
    </row>
    <row r="3887" spans="1:5" x14ac:dyDescent="0.25">
      <c r="A3887" s="86" t="s">
        <v>9</v>
      </c>
      <c r="B3887" s="87">
        <v>246</v>
      </c>
      <c r="C3887" s="87" t="s">
        <v>151</v>
      </c>
      <c r="D3887" s="87">
        <v>0.40004584999999998</v>
      </c>
      <c r="E3887" s="87">
        <v>6.8961079999999994E-2</v>
      </c>
    </row>
    <row r="3888" spans="1:5" x14ac:dyDescent="0.25">
      <c r="A3888" s="86" t="s">
        <v>9</v>
      </c>
      <c r="B3888" s="87">
        <v>246</v>
      </c>
      <c r="C3888" s="87" t="s">
        <v>158</v>
      </c>
      <c r="D3888" s="87">
        <v>0.42348050999999998</v>
      </c>
      <c r="E3888" s="87">
        <v>7.134952E-2</v>
      </c>
    </row>
    <row r="3889" spans="1:5" x14ac:dyDescent="0.25">
      <c r="A3889" s="86" t="s">
        <v>9</v>
      </c>
      <c r="B3889" s="87">
        <v>246</v>
      </c>
      <c r="C3889" s="87" t="s">
        <v>154</v>
      </c>
      <c r="D3889" s="87">
        <v>0.43050582999999998</v>
      </c>
      <c r="E3889" s="87">
        <v>6.4562380000000003E-2</v>
      </c>
    </row>
    <row r="3890" spans="1:5" x14ac:dyDescent="0.25">
      <c r="A3890" s="86" t="s">
        <v>9</v>
      </c>
      <c r="B3890" s="87">
        <v>246</v>
      </c>
      <c r="C3890" s="87" t="s">
        <v>146</v>
      </c>
      <c r="D3890" s="87">
        <v>0.50721236999999997</v>
      </c>
      <c r="E3890" s="87">
        <v>9.8637909999999995E-2</v>
      </c>
    </row>
    <row r="3891" spans="1:5" x14ac:dyDescent="0.25">
      <c r="A3891" s="86" t="s">
        <v>9</v>
      </c>
      <c r="B3891" s="87">
        <v>246</v>
      </c>
      <c r="C3891" s="87" t="s">
        <v>160</v>
      </c>
      <c r="D3891" s="87">
        <v>0.56861315999999995</v>
      </c>
      <c r="E3891" s="87">
        <v>7.7418600000000004E-2</v>
      </c>
    </row>
    <row r="3892" spans="1:5" x14ac:dyDescent="0.25">
      <c r="A3892" s="86" t="s">
        <v>9</v>
      </c>
      <c r="B3892" s="87">
        <v>246</v>
      </c>
      <c r="C3892" s="87" t="s">
        <v>147</v>
      </c>
      <c r="D3892" s="87">
        <v>0.61923125999999995</v>
      </c>
      <c r="E3892" s="87">
        <v>5.9421000000000002E-2</v>
      </c>
    </row>
    <row r="3893" spans="1:5" x14ac:dyDescent="0.25">
      <c r="A3893" s="86" t="s">
        <v>9</v>
      </c>
      <c r="B3893" s="87">
        <v>246</v>
      </c>
      <c r="C3893" s="87" t="s">
        <v>161</v>
      </c>
      <c r="D3893" s="87">
        <v>0.74919915000000004</v>
      </c>
      <c r="E3893" s="87">
        <v>6.1650539999999997E-2</v>
      </c>
    </row>
    <row r="3894" spans="1:5" x14ac:dyDescent="0.25">
      <c r="A3894" s="86" t="s">
        <v>157</v>
      </c>
      <c r="B3894" s="87">
        <v>247</v>
      </c>
      <c r="C3894" s="87" t="s">
        <v>160</v>
      </c>
      <c r="D3894" s="87">
        <v>0.23191447000000001</v>
      </c>
      <c r="E3894" s="87">
        <v>6.8855449999999999E-2</v>
      </c>
    </row>
    <row r="3895" spans="1:5" x14ac:dyDescent="0.25">
      <c r="A3895" s="86" t="s">
        <v>157</v>
      </c>
      <c r="B3895" s="87">
        <v>247</v>
      </c>
      <c r="C3895" s="87" t="s">
        <v>148</v>
      </c>
      <c r="D3895" s="87">
        <v>0.35369742999999998</v>
      </c>
      <c r="E3895" s="87">
        <v>9.7958240000000002E-2</v>
      </c>
    </row>
    <row r="3896" spans="1:5" x14ac:dyDescent="0.25">
      <c r="A3896" s="86" t="s">
        <v>157</v>
      </c>
      <c r="B3896" s="87">
        <v>247</v>
      </c>
      <c r="C3896" s="87" t="s">
        <v>149</v>
      </c>
      <c r="D3896" s="87">
        <v>0.44601887000000001</v>
      </c>
      <c r="E3896" s="87">
        <v>0.11652328000000001</v>
      </c>
    </row>
    <row r="3897" spans="1:5" x14ac:dyDescent="0.25">
      <c r="A3897" s="86" t="s">
        <v>157</v>
      </c>
      <c r="B3897" s="87">
        <v>247</v>
      </c>
      <c r="C3897" s="87" t="s">
        <v>159</v>
      </c>
      <c r="D3897" s="87">
        <v>0.60411561999999996</v>
      </c>
      <c r="E3897" s="87">
        <v>8.6698330000000004E-2</v>
      </c>
    </row>
    <row r="3898" spans="1:5" x14ac:dyDescent="0.25">
      <c r="A3898" s="86" t="s">
        <v>157</v>
      </c>
      <c r="B3898" s="87">
        <v>247</v>
      </c>
      <c r="C3898" s="87" t="s">
        <v>158</v>
      </c>
      <c r="D3898" s="87">
        <v>0.65499271000000003</v>
      </c>
      <c r="E3898" s="87">
        <v>7.0626720000000004E-2</v>
      </c>
    </row>
    <row r="3899" spans="1:5" x14ac:dyDescent="0.25">
      <c r="A3899" s="86" t="s">
        <v>157</v>
      </c>
      <c r="B3899" s="87">
        <v>247</v>
      </c>
      <c r="C3899" s="87" t="s">
        <v>155</v>
      </c>
      <c r="D3899" s="87">
        <v>0.66896834000000005</v>
      </c>
      <c r="E3899" s="87">
        <v>3.778024E-2</v>
      </c>
    </row>
    <row r="3900" spans="1:5" x14ac:dyDescent="0.25">
      <c r="A3900" s="86" t="s">
        <v>157</v>
      </c>
      <c r="B3900" s="87">
        <v>247</v>
      </c>
      <c r="C3900" s="87" t="s">
        <v>143</v>
      </c>
      <c r="D3900" s="87">
        <v>0.67110954</v>
      </c>
      <c r="E3900" s="87">
        <v>5.7577719999999999E-2</v>
      </c>
    </row>
    <row r="3901" spans="1:5" x14ac:dyDescent="0.25">
      <c r="A3901" s="86" t="s">
        <v>157</v>
      </c>
      <c r="B3901" s="87">
        <v>247</v>
      </c>
      <c r="C3901" s="87" t="s">
        <v>9</v>
      </c>
      <c r="D3901" s="87">
        <v>0.76275057000000002</v>
      </c>
      <c r="E3901" s="87">
        <v>8.7083540000000001E-2</v>
      </c>
    </row>
    <row r="3902" spans="1:5" x14ac:dyDescent="0.25">
      <c r="A3902" s="86" t="s">
        <v>157</v>
      </c>
      <c r="B3902" s="87">
        <v>247</v>
      </c>
      <c r="C3902" s="87" t="s">
        <v>147</v>
      </c>
      <c r="D3902" s="87">
        <v>0.83466669000000004</v>
      </c>
      <c r="E3902" s="87">
        <v>6.779404E-2</v>
      </c>
    </row>
    <row r="3903" spans="1:5" x14ac:dyDescent="0.25">
      <c r="A3903" s="86" t="s">
        <v>157</v>
      </c>
      <c r="B3903" s="87">
        <v>247</v>
      </c>
      <c r="C3903" s="87" t="s">
        <v>156</v>
      </c>
      <c r="D3903" s="87">
        <v>0.83941241</v>
      </c>
      <c r="E3903" s="87">
        <v>7.0701860000000005E-2</v>
      </c>
    </row>
    <row r="3904" spans="1:5" x14ac:dyDescent="0.25">
      <c r="A3904" s="86" t="s">
        <v>157</v>
      </c>
      <c r="B3904" s="87">
        <v>247</v>
      </c>
      <c r="C3904" s="87" t="s">
        <v>146</v>
      </c>
      <c r="D3904" s="87">
        <v>0.86797612000000002</v>
      </c>
      <c r="E3904" s="87">
        <v>5.7174129999999997E-2</v>
      </c>
    </row>
    <row r="3905" spans="1:5" x14ac:dyDescent="0.25">
      <c r="A3905" s="86" t="s">
        <v>157</v>
      </c>
      <c r="B3905" s="87">
        <v>247</v>
      </c>
      <c r="C3905" s="87" t="s">
        <v>144</v>
      </c>
      <c r="D3905" s="87">
        <v>0.90790521000000002</v>
      </c>
      <c r="E3905" s="87">
        <v>5.9376619999999998E-2</v>
      </c>
    </row>
    <row r="3906" spans="1:5" x14ac:dyDescent="0.25">
      <c r="A3906" s="86" t="s">
        <v>157</v>
      </c>
      <c r="B3906" s="87">
        <v>247</v>
      </c>
      <c r="C3906" s="87" t="s">
        <v>151</v>
      </c>
      <c r="D3906" s="87">
        <v>0.93223520000000004</v>
      </c>
      <c r="E3906" s="87">
        <v>7.3590390000000006E-2</v>
      </c>
    </row>
    <row r="3907" spans="1:5" x14ac:dyDescent="0.25">
      <c r="A3907" s="86" t="s">
        <v>157</v>
      </c>
      <c r="B3907" s="87">
        <v>247</v>
      </c>
      <c r="C3907" s="87" t="s">
        <v>153</v>
      </c>
      <c r="D3907" s="87">
        <v>0.99277466999999997</v>
      </c>
      <c r="E3907" s="87">
        <v>5.0818479999999999E-2</v>
      </c>
    </row>
    <row r="3908" spans="1:5" x14ac:dyDescent="0.25">
      <c r="A3908" s="86" t="s">
        <v>157</v>
      </c>
      <c r="B3908" s="87">
        <v>247</v>
      </c>
      <c r="C3908" s="87" t="s">
        <v>145</v>
      </c>
      <c r="D3908" s="87">
        <v>1.01571842</v>
      </c>
      <c r="E3908" s="87">
        <v>8.5219039999999996E-2</v>
      </c>
    </row>
    <row r="3909" spans="1:5" x14ac:dyDescent="0.25">
      <c r="A3909" s="86" t="s">
        <v>157</v>
      </c>
      <c r="B3909" s="87">
        <v>247</v>
      </c>
      <c r="C3909" s="87" t="s">
        <v>152</v>
      </c>
      <c r="D3909" s="87">
        <v>1.0912195600000001</v>
      </c>
      <c r="E3909" s="87">
        <v>6.8173730000000002E-2</v>
      </c>
    </row>
    <row r="3910" spans="1:5" x14ac:dyDescent="0.25">
      <c r="A3910" s="86" t="s">
        <v>157</v>
      </c>
      <c r="B3910" s="87">
        <v>247</v>
      </c>
      <c r="C3910" s="87" t="s">
        <v>150</v>
      </c>
      <c r="D3910" s="87">
        <v>1.1399136700000001</v>
      </c>
      <c r="E3910" s="87">
        <v>8.9064180000000007E-2</v>
      </c>
    </row>
    <row r="3911" spans="1:5" x14ac:dyDescent="0.25">
      <c r="A3911" s="86" t="s">
        <v>157</v>
      </c>
      <c r="B3911" s="87">
        <v>247</v>
      </c>
      <c r="C3911" s="87" t="s">
        <v>154</v>
      </c>
      <c r="D3911" s="87">
        <v>1.16025102</v>
      </c>
      <c r="E3911" s="87">
        <v>4.248093E-2</v>
      </c>
    </row>
    <row r="3912" spans="1:5" x14ac:dyDescent="0.25">
      <c r="A3912" s="86" t="s">
        <v>157</v>
      </c>
      <c r="B3912" s="87">
        <v>248</v>
      </c>
      <c r="C3912" s="87" t="s">
        <v>143</v>
      </c>
      <c r="D3912" s="87">
        <v>-5.1876699999999998E-2</v>
      </c>
      <c r="E3912" s="87">
        <v>7.0647100000000004E-2</v>
      </c>
    </row>
    <row r="3913" spans="1:5" x14ac:dyDescent="0.25">
      <c r="A3913" s="86" t="s">
        <v>157</v>
      </c>
      <c r="B3913" s="87">
        <v>248</v>
      </c>
      <c r="C3913" s="87" t="s">
        <v>160</v>
      </c>
      <c r="D3913" s="87">
        <v>-1.583E-2</v>
      </c>
      <c r="E3913" s="87">
        <v>8.7555140000000004E-2</v>
      </c>
    </row>
    <row r="3914" spans="1:5" x14ac:dyDescent="0.25">
      <c r="A3914" s="86" t="s">
        <v>157</v>
      </c>
      <c r="B3914" s="87">
        <v>248</v>
      </c>
      <c r="C3914" s="87" t="s">
        <v>153</v>
      </c>
      <c r="D3914" s="87">
        <v>-1.4138E-3</v>
      </c>
      <c r="E3914" s="87">
        <v>9.6543009999999999E-2</v>
      </c>
    </row>
    <row r="3915" spans="1:5" x14ac:dyDescent="0.25">
      <c r="A3915" s="86" t="s">
        <v>157</v>
      </c>
      <c r="B3915" s="87">
        <v>248</v>
      </c>
      <c r="C3915" s="87" t="s">
        <v>147</v>
      </c>
      <c r="D3915" s="87">
        <v>7.5420699999999997E-3</v>
      </c>
      <c r="E3915" s="87">
        <v>6.4252920000000005E-2</v>
      </c>
    </row>
    <row r="3916" spans="1:5" x14ac:dyDescent="0.25">
      <c r="A3916" s="86" t="s">
        <v>157</v>
      </c>
      <c r="B3916" s="87">
        <v>248</v>
      </c>
      <c r="C3916" s="87" t="s">
        <v>156</v>
      </c>
      <c r="D3916" s="87">
        <v>2.1325460000000001E-2</v>
      </c>
      <c r="E3916" s="87">
        <v>8.0692879999999995E-2</v>
      </c>
    </row>
    <row r="3917" spans="1:5" x14ac:dyDescent="0.25">
      <c r="A3917" s="86" t="s">
        <v>157</v>
      </c>
      <c r="B3917" s="87">
        <v>248</v>
      </c>
      <c r="C3917" s="87" t="s">
        <v>151</v>
      </c>
      <c r="D3917" s="87">
        <v>3.4110769999999999E-2</v>
      </c>
      <c r="E3917" s="87">
        <v>5.9445329999999998E-2</v>
      </c>
    </row>
    <row r="3918" spans="1:5" x14ac:dyDescent="0.25">
      <c r="A3918" s="86" t="s">
        <v>157</v>
      </c>
      <c r="B3918" s="87">
        <v>248</v>
      </c>
      <c r="C3918" s="87" t="s">
        <v>155</v>
      </c>
      <c r="D3918" s="87">
        <v>3.6689390000000002E-2</v>
      </c>
      <c r="E3918" s="87">
        <v>8.3069459999999998E-2</v>
      </c>
    </row>
    <row r="3919" spans="1:5" x14ac:dyDescent="0.25">
      <c r="A3919" s="86" t="s">
        <v>157</v>
      </c>
      <c r="B3919" s="87">
        <v>248</v>
      </c>
      <c r="C3919" s="87" t="s">
        <v>152</v>
      </c>
      <c r="D3919" s="87">
        <v>4.7550469999999997E-2</v>
      </c>
      <c r="E3919" s="87">
        <v>8.3797540000000004E-2</v>
      </c>
    </row>
    <row r="3920" spans="1:5" x14ac:dyDescent="0.25">
      <c r="A3920" s="86" t="s">
        <v>157</v>
      </c>
      <c r="B3920" s="87">
        <v>248</v>
      </c>
      <c r="C3920" s="87" t="s">
        <v>144</v>
      </c>
      <c r="D3920" s="87">
        <v>5.5077719999999997E-2</v>
      </c>
      <c r="E3920" s="87">
        <v>6.8430950000000004E-2</v>
      </c>
    </row>
    <row r="3921" spans="1:5" x14ac:dyDescent="0.25">
      <c r="A3921" s="86" t="s">
        <v>157</v>
      </c>
      <c r="B3921" s="87">
        <v>248</v>
      </c>
      <c r="C3921" s="87" t="s">
        <v>154</v>
      </c>
      <c r="D3921" s="87">
        <v>7.0152469999999995E-2</v>
      </c>
      <c r="E3921" s="87">
        <v>0.10641340000000001</v>
      </c>
    </row>
    <row r="3922" spans="1:5" x14ac:dyDescent="0.25">
      <c r="A3922" s="86" t="s">
        <v>157</v>
      </c>
      <c r="B3922" s="87">
        <v>248</v>
      </c>
      <c r="C3922" s="87" t="s">
        <v>159</v>
      </c>
      <c r="D3922" s="87">
        <v>8.727058E-2</v>
      </c>
      <c r="E3922" s="87">
        <v>0.10504806999999999</v>
      </c>
    </row>
    <row r="3923" spans="1:5" x14ac:dyDescent="0.25">
      <c r="A3923" s="86" t="s">
        <v>157</v>
      </c>
      <c r="B3923" s="87">
        <v>248</v>
      </c>
      <c r="C3923" s="87" t="s">
        <v>9</v>
      </c>
      <c r="D3923" s="87">
        <v>8.8732439999999996E-2</v>
      </c>
      <c r="E3923" s="87">
        <v>7.9357369999999997E-2</v>
      </c>
    </row>
    <row r="3924" spans="1:5" x14ac:dyDescent="0.25">
      <c r="A3924" s="86" t="s">
        <v>157</v>
      </c>
      <c r="B3924" s="87">
        <v>248</v>
      </c>
      <c r="C3924" s="87" t="s">
        <v>146</v>
      </c>
      <c r="D3924" s="87">
        <v>0.11715286</v>
      </c>
      <c r="E3924" s="87">
        <v>4.9018050000000001E-2</v>
      </c>
    </row>
    <row r="3925" spans="1:5" x14ac:dyDescent="0.25">
      <c r="A3925" s="86" t="s">
        <v>157</v>
      </c>
      <c r="B3925" s="87">
        <v>248</v>
      </c>
      <c r="C3925" s="87" t="s">
        <v>161</v>
      </c>
      <c r="D3925" s="87">
        <v>0.11809397000000001</v>
      </c>
      <c r="E3925" s="87">
        <v>6.364533E-2</v>
      </c>
    </row>
    <row r="3926" spans="1:5" x14ac:dyDescent="0.25">
      <c r="A3926" s="86" t="s">
        <v>157</v>
      </c>
      <c r="B3926" s="87">
        <v>248</v>
      </c>
      <c r="C3926" s="87" t="s">
        <v>148</v>
      </c>
      <c r="D3926" s="87">
        <v>0.15508119000000001</v>
      </c>
      <c r="E3926" s="87">
        <v>7.5124090000000004E-2</v>
      </c>
    </row>
    <row r="3927" spans="1:5" x14ac:dyDescent="0.25">
      <c r="A3927" s="86" t="s">
        <v>157</v>
      </c>
      <c r="B3927" s="87">
        <v>248</v>
      </c>
      <c r="C3927" s="87" t="s">
        <v>149</v>
      </c>
      <c r="D3927" s="87">
        <v>0.95390280999999999</v>
      </c>
      <c r="E3927" s="87">
        <v>4.8286469999999998E-2</v>
      </c>
    </row>
    <row r="3928" spans="1:5" x14ac:dyDescent="0.25">
      <c r="A3928" s="86" t="s">
        <v>9</v>
      </c>
      <c r="B3928" s="87">
        <v>249</v>
      </c>
      <c r="C3928" s="87" t="s">
        <v>157</v>
      </c>
      <c r="D3928" s="87">
        <v>4.1825950000000001E-2</v>
      </c>
      <c r="E3928" s="87">
        <v>5.4027239999999997E-2</v>
      </c>
    </row>
    <row r="3929" spans="1:5" x14ac:dyDescent="0.25">
      <c r="A3929" s="86" t="s">
        <v>9</v>
      </c>
      <c r="B3929" s="87">
        <v>249</v>
      </c>
      <c r="C3929" s="87" t="s">
        <v>144</v>
      </c>
      <c r="D3929" s="87">
        <v>0.22783500000000001</v>
      </c>
      <c r="E3929" s="87">
        <v>5.2333009999999999E-2</v>
      </c>
    </row>
    <row r="3930" spans="1:5" x14ac:dyDescent="0.25">
      <c r="A3930" s="86" t="s">
        <v>9</v>
      </c>
      <c r="B3930" s="87">
        <v>249</v>
      </c>
      <c r="C3930" s="87" t="s">
        <v>152</v>
      </c>
      <c r="D3930" s="87">
        <v>0.62536756999999998</v>
      </c>
      <c r="E3930" s="87">
        <v>9.7904210000000005E-2</v>
      </c>
    </row>
    <row r="3931" spans="1:5" x14ac:dyDescent="0.25">
      <c r="A3931" s="86" t="s">
        <v>9</v>
      </c>
      <c r="B3931" s="87">
        <v>249</v>
      </c>
      <c r="C3931" s="87" t="s">
        <v>145</v>
      </c>
      <c r="D3931" s="87">
        <v>0.66324647000000003</v>
      </c>
      <c r="E3931" s="87">
        <v>8.1197900000000003E-2</v>
      </c>
    </row>
    <row r="3932" spans="1:5" x14ac:dyDescent="0.25">
      <c r="A3932" s="86" t="s">
        <v>9</v>
      </c>
      <c r="B3932" s="87">
        <v>249</v>
      </c>
      <c r="C3932" s="87" t="s">
        <v>148</v>
      </c>
      <c r="D3932" s="87">
        <v>0.71286168999999999</v>
      </c>
      <c r="E3932" s="87">
        <v>6.1647500000000001E-2</v>
      </c>
    </row>
    <row r="3933" spans="1:5" x14ac:dyDescent="0.25">
      <c r="A3933" s="86" t="s">
        <v>9</v>
      </c>
      <c r="B3933" s="87">
        <v>249</v>
      </c>
      <c r="C3933" s="87" t="s">
        <v>154</v>
      </c>
      <c r="D3933" s="87">
        <v>0.76743006000000002</v>
      </c>
      <c r="E3933" s="87">
        <v>7.3935760000000003E-2</v>
      </c>
    </row>
    <row r="3934" spans="1:5" x14ac:dyDescent="0.25">
      <c r="A3934" s="86" t="s">
        <v>9</v>
      </c>
      <c r="B3934" s="87">
        <v>249</v>
      </c>
      <c r="C3934" s="87" t="s">
        <v>153</v>
      </c>
      <c r="D3934" s="87">
        <v>0.80510011000000004</v>
      </c>
      <c r="E3934" s="87">
        <v>4.3056560000000001E-2</v>
      </c>
    </row>
    <row r="3935" spans="1:5" x14ac:dyDescent="0.25">
      <c r="A3935" s="86" t="s">
        <v>9</v>
      </c>
      <c r="B3935" s="87">
        <v>249</v>
      </c>
      <c r="C3935" s="87" t="s">
        <v>159</v>
      </c>
      <c r="D3935" s="87">
        <v>0.81345177999999996</v>
      </c>
      <c r="E3935" s="87">
        <v>7.2986750000000003E-2</v>
      </c>
    </row>
    <row r="3936" spans="1:5" x14ac:dyDescent="0.25">
      <c r="A3936" s="86" t="s">
        <v>9</v>
      </c>
      <c r="B3936" s="87">
        <v>249</v>
      </c>
      <c r="C3936" s="87" t="s">
        <v>149</v>
      </c>
      <c r="D3936" s="87">
        <v>0.83770803000000005</v>
      </c>
      <c r="E3936" s="87">
        <v>7.1747259999999993E-2</v>
      </c>
    </row>
    <row r="3937" spans="1:5" x14ac:dyDescent="0.25">
      <c r="A3937" s="86" t="s">
        <v>9</v>
      </c>
      <c r="B3937" s="87">
        <v>249</v>
      </c>
      <c r="C3937" s="87" t="s">
        <v>156</v>
      </c>
      <c r="D3937" s="87">
        <v>0.87602515000000003</v>
      </c>
      <c r="E3937" s="87">
        <v>8.6306040000000001E-2</v>
      </c>
    </row>
    <row r="3938" spans="1:5" x14ac:dyDescent="0.25">
      <c r="A3938" s="86" t="s">
        <v>9</v>
      </c>
      <c r="B3938" s="87">
        <v>249</v>
      </c>
      <c r="C3938" s="87" t="s">
        <v>158</v>
      </c>
      <c r="D3938" s="87">
        <v>0.88113702000000005</v>
      </c>
      <c r="E3938" s="87">
        <v>7.6313320000000004E-2</v>
      </c>
    </row>
    <row r="3939" spans="1:5" x14ac:dyDescent="0.25">
      <c r="A3939" s="86" t="s">
        <v>9</v>
      </c>
      <c r="B3939" s="87">
        <v>249</v>
      </c>
      <c r="C3939" s="87" t="s">
        <v>161</v>
      </c>
      <c r="D3939" s="87">
        <v>0.89500411000000002</v>
      </c>
      <c r="E3939" s="87">
        <v>7.251705E-2</v>
      </c>
    </row>
    <row r="3940" spans="1:5" x14ac:dyDescent="0.25">
      <c r="A3940" s="86" t="s">
        <v>9</v>
      </c>
      <c r="B3940" s="87">
        <v>249</v>
      </c>
      <c r="C3940" s="87" t="s">
        <v>147</v>
      </c>
      <c r="D3940" s="87">
        <v>0.94723374000000005</v>
      </c>
      <c r="E3940" s="87">
        <v>6.9436700000000004E-2</v>
      </c>
    </row>
    <row r="3941" spans="1:5" x14ac:dyDescent="0.25">
      <c r="A3941" s="86" t="s">
        <v>9</v>
      </c>
      <c r="B3941" s="87">
        <v>249</v>
      </c>
      <c r="C3941" s="87" t="s">
        <v>143</v>
      </c>
      <c r="D3941" s="87">
        <v>0.95563902000000001</v>
      </c>
      <c r="E3941" s="87">
        <v>7.6932210000000001E-2</v>
      </c>
    </row>
    <row r="3942" spans="1:5" x14ac:dyDescent="0.25">
      <c r="A3942" s="86" t="s">
        <v>9</v>
      </c>
      <c r="B3942" s="87">
        <v>249</v>
      </c>
      <c r="C3942" s="87" t="s">
        <v>160</v>
      </c>
      <c r="D3942" s="87">
        <v>0.97597661000000002</v>
      </c>
      <c r="E3942" s="87">
        <v>4.87789E-2</v>
      </c>
    </row>
    <row r="3943" spans="1:5" x14ac:dyDescent="0.25">
      <c r="A3943" s="86" t="s">
        <v>9</v>
      </c>
      <c r="B3943" s="87">
        <v>249</v>
      </c>
      <c r="C3943" s="87" t="s">
        <v>155</v>
      </c>
      <c r="D3943" s="87">
        <v>1.10896982</v>
      </c>
      <c r="E3943" s="87">
        <v>5.120678E-2</v>
      </c>
    </row>
    <row r="3944" spans="1:5" x14ac:dyDescent="0.25">
      <c r="A3944" s="86" t="s">
        <v>9</v>
      </c>
      <c r="B3944" s="87">
        <v>249</v>
      </c>
      <c r="C3944" s="87" t="s">
        <v>151</v>
      </c>
      <c r="D3944" s="87">
        <v>1.2502271700000001</v>
      </c>
      <c r="E3944" s="87">
        <v>6.7892560000000005E-2</v>
      </c>
    </row>
    <row r="3945" spans="1:5" x14ac:dyDescent="0.25">
      <c r="A3945" s="86" t="s">
        <v>151</v>
      </c>
      <c r="B3945" s="87">
        <v>250</v>
      </c>
      <c r="C3945" s="87" t="s">
        <v>153</v>
      </c>
      <c r="D3945" s="87">
        <v>0.60309040999999997</v>
      </c>
      <c r="E3945" s="87">
        <v>0.10792786</v>
      </c>
    </row>
    <row r="3946" spans="1:5" x14ac:dyDescent="0.25">
      <c r="A3946" s="86" t="s">
        <v>151</v>
      </c>
      <c r="B3946" s="87">
        <v>250</v>
      </c>
      <c r="C3946" s="87" t="s">
        <v>156</v>
      </c>
      <c r="D3946" s="87">
        <v>0.79214037999999998</v>
      </c>
      <c r="E3946" s="87">
        <v>7.0915740000000005E-2</v>
      </c>
    </row>
    <row r="3947" spans="1:5" x14ac:dyDescent="0.25">
      <c r="A3947" s="86" t="s">
        <v>151</v>
      </c>
      <c r="B3947" s="87">
        <v>250</v>
      </c>
      <c r="C3947" s="87" t="s">
        <v>9</v>
      </c>
      <c r="D3947" s="87">
        <v>0.80379601000000001</v>
      </c>
      <c r="E3947" s="87">
        <v>4.3801960000000001E-2</v>
      </c>
    </row>
    <row r="3948" spans="1:5" x14ac:dyDescent="0.25">
      <c r="A3948" s="86" t="s">
        <v>151</v>
      </c>
      <c r="B3948" s="87">
        <v>250</v>
      </c>
      <c r="C3948" s="87" t="s">
        <v>147</v>
      </c>
      <c r="D3948" s="87">
        <v>0.89806936000000004</v>
      </c>
      <c r="E3948" s="87">
        <v>4.8675999999999997E-2</v>
      </c>
    </row>
    <row r="3949" spans="1:5" x14ac:dyDescent="0.25">
      <c r="A3949" s="86" t="s">
        <v>151</v>
      </c>
      <c r="B3949" s="87">
        <v>250</v>
      </c>
      <c r="C3949" s="87" t="s">
        <v>149</v>
      </c>
      <c r="D3949" s="87">
        <v>0.90086105999999999</v>
      </c>
      <c r="E3949" s="87">
        <v>9.7801620000000006E-2</v>
      </c>
    </row>
    <row r="3950" spans="1:5" x14ac:dyDescent="0.25">
      <c r="A3950" s="86" t="s">
        <v>151</v>
      </c>
      <c r="B3950" s="87">
        <v>250</v>
      </c>
      <c r="C3950" s="87" t="s">
        <v>145</v>
      </c>
      <c r="D3950" s="87">
        <v>0.90252036000000002</v>
      </c>
      <c r="E3950" s="87">
        <v>7.7226900000000001E-2</v>
      </c>
    </row>
    <row r="3951" spans="1:5" x14ac:dyDescent="0.25">
      <c r="A3951" s="86" t="s">
        <v>151</v>
      </c>
      <c r="B3951" s="87">
        <v>250</v>
      </c>
      <c r="C3951" s="87" t="s">
        <v>157</v>
      </c>
      <c r="D3951" s="87">
        <v>0.93115645000000002</v>
      </c>
      <c r="E3951" s="87">
        <v>8.6821449999999994E-2</v>
      </c>
    </row>
    <row r="3952" spans="1:5" x14ac:dyDescent="0.25">
      <c r="A3952" s="86" t="s">
        <v>151</v>
      </c>
      <c r="B3952" s="87">
        <v>250</v>
      </c>
      <c r="C3952" s="87" t="s">
        <v>152</v>
      </c>
      <c r="D3952" s="87">
        <v>0.95342833999999999</v>
      </c>
      <c r="E3952" s="87">
        <v>9.5271190000000006E-2</v>
      </c>
    </row>
    <row r="3953" spans="1:5" x14ac:dyDescent="0.25">
      <c r="A3953" s="86" t="s">
        <v>151</v>
      </c>
      <c r="B3953" s="87">
        <v>250</v>
      </c>
      <c r="C3953" s="87" t="s">
        <v>159</v>
      </c>
      <c r="D3953" s="87">
        <v>0.95587854000000005</v>
      </c>
      <c r="E3953" s="87">
        <v>7.1718000000000004E-2</v>
      </c>
    </row>
    <row r="3954" spans="1:5" x14ac:dyDescent="0.25">
      <c r="A3954" s="86" t="s">
        <v>151</v>
      </c>
      <c r="B3954" s="87">
        <v>250</v>
      </c>
      <c r="C3954" s="87" t="s">
        <v>161</v>
      </c>
      <c r="D3954" s="87">
        <v>0.99448413999999996</v>
      </c>
      <c r="E3954" s="87">
        <v>5.7435800000000002E-2</v>
      </c>
    </row>
    <row r="3955" spans="1:5" x14ac:dyDescent="0.25">
      <c r="A3955" s="86" t="s">
        <v>151</v>
      </c>
      <c r="B3955" s="87">
        <v>250</v>
      </c>
      <c r="C3955" s="87" t="s">
        <v>144</v>
      </c>
      <c r="D3955" s="87">
        <v>0.99634948000000001</v>
      </c>
      <c r="E3955" s="87">
        <v>4.4389869999999998E-2</v>
      </c>
    </row>
    <row r="3956" spans="1:5" x14ac:dyDescent="0.25">
      <c r="A3956" s="86" t="s">
        <v>151</v>
      </c>
      <c r="B3956" s="87">
        <v>250</v>
      </c>
      <c r="C3956" s="87" t="s">
        <v>158</v>
      </c>
      <c r="D3956" s="87">
        <v>1.0150408500000001</v>
      </c>
      <c r="E3956" s="87">
        <v>0.10819521999999999</v>
      </c>
    </row>
    <row r="3957" spans="1:5" x14ac:dyDescent="0.25">
      <c r="A3957" s="86" t="s">
        <v>151</v>
      </c>
      <c r="B3957" s="87">
        <v>250</v>
      </c>
      <c r="C3957" s="87" t="s">
        <v>150</v>
      </c>
      <c r="D3957" s="87">
        <v>1.0248524400000001</v>
      </c>
      <c r="E3957" s="87">
        <v>6.6936179999999998E-2</v>
      </c>
    </row>
    <row r="3958" spans="1:5" x14ac:dyDescent="0.25">
      <c r="A3958" s="86" t="s">
        <v>151</v>
      </c>
      <c r="B3958" s="87">
        <v>250</v>
      </c>
      <c r="C3958" s="87" t="s">
        <v>148</v>
      </c>
      <c r="D3958" s="87">
        <v>1.0338114599999999</v>
      </c>
      <c r="E3958" s="87">
        <v>7.8173069999999997E-2</v>
      </c>
    </row>
    <row r="3959" spans="1:5" x14ac:dyDescent="0.25">
      <c r="A3959" s="86" t="s">
        <v>151</v>
      </c>
      <c r="B3959" s="87">
        <v>250</v>
      </c>
      <c r="C3959" s="87" t="s">
        <v>154</v>
      </c>
      <c r="D3959" s="87">
        <v>1.06407848</v>
      </c>
      <c r="E3959" s="87">
        <v>5.523687E-2</v>
      </c>
    </row>
    <row r="3960" spans="1:5" x14ac:dyDescent="0.25">
      <c r="A3960" s="86" t="s">
        <v>151</v>
      </c>
      <c r="B3960" s="87">
        <v>250</v>
      </c>
      <c r="C3960" s="87" t="s">
        <v>143</v>
      </c>
      <c r="D3960" s="87">
        <v>1.0893531599999999</v>
      </c>
      <c r="E3960" s="87">
        <v>6.042376E-2</v>
      </c>
    </row>
    <row r="3961" spans="1:5" x14ac:dyDescent="0.25">
      <c r="A3961" s="86" t="s">
        <v>151</v>
      </c>
      <c r="B3961" s="87">
        <v>250</v>
      </c>
      <c r="C3961" s="87" t="s">
        <v>146</v>
      </c>
      <c r="D3961" s="87">
        <v>1.1888611899999999</v>
      </c>
      <c r="E3961" s="87">
        <v>8.3809419999999996E-2</v>
      </c>
    </row>
    <row r="3962" spans="1:5" x14ac:dyDescent="0.25">
      <c r="A3962" s="86" t="s">
        <v>145</v>
      </c>
      <c r="B3962" s="87">
        <v>251</v>
      </c>
      <c r="C3962" s="87" t="s">
        <v>159</v>
      </c>
      <c r="D3962" s="87">
        <v>-4.6235699999999998E-2</v>
      </c>
      <c r="E3962" s="87">
        <v>0.10055948000000001</v>
      </c>
    </row>
    <row r="3963" spans="1:5" x14ac:dyDescent="0.25">
      <c r="A3963" s="86" t="s">
        <v>145</v>
      </c>
      <c r="B3963" s="87">
        <v>251</v>
      </c>
      <c r="C3963" s="87" t="s">
        <v>153</v>
      </c>
      <c r="D3963" s="87">
        <v>3.3276739999999999E-2</v>
      </c>
      <c r="E3963" s="87">
        <v>7.5127819999999998E-2</v>
      </c>
    </row>
    <row r="3964" spans="1:5" x14ac:dyDescent="0.25">
      <c r="A3964" s="86" t="s">
        <v>145</v>
      </c>
      <c r="B3964" s="87">
        <v>251</v>
      </c>
      <c r="C3964" s="87" t="s">
        <v>157</v>
      </c>
      <c r="D3964" s="87">
        <v>7.3245930000000001E-2</v>
      </c>
      <c r="E3964" s="87">
        <v>6.4690120000000004E-2</v>
      </c>
    </row>
    <row r="3965" spans="1:5" x14ac:dyDescent="0.25">
      <c r="A3965" s="86" t="s">
        <v>145</v>
      </c>
      <c r="B3965" s="87">
        <v>251</v>
      </c>
      <c r="C3965" s="87" t="s">
        <v>160</v>
      </c>
      <c r="D3965" s="87">
        <v>8.5735480000000003E-2</v>
      </c>
      <c r="E3965" s="87">
        <v>9.0570800000000007E-2</v>
      </c>
    </row>
    <row r="3966" spans="1:5" x14ac:dyDescent="0.25">
      <c r="A3966" s="86" t="s">
        <v>145</v>
      </c>
      <c r="B3966" s="87">
        <v>251</v>
      </c>
      <c r="C3966" s="87" t="s">
        <v>158</v>
      </c>
      <c r="D3966" s="87">
        <v>0.18245465999999999</v>
      </c>
      <c r="E3966" s="87">
        <v>5.5063019999999997E-2</v>
      </c>
    </row>
    <row r="3967" spans="1:5" x14ac:dyDescent="0.25">
      <c r="A3967" s="86" t="s">
        <v>145</v>
      </c>
      <c r="B3967" s="87">
        <v>251</v>
      </c>
      <c r="C3967" s="87" t="s">
        <v>156</v>
      </c>
      <c r="D3967" s="87">
        <v>0.19051984</v>
      </c>
      <c r="E3967" s="87">
        <v>4.2402420000000003E-2</v>
      </c>
    </row>
    <row r="3968" spans="1:5" x14ac:dyDescent="0.25">
      <c r="A3968" s="86" t="s">
        <v>145</v>
      </c>
      <c r="B3968" s="87">
        <v>251</v>
      </c>
      <c r="C3968" s="87" t="s">
        <v>143</v>
      </c>
      <c r="D3968" s="87">
        <v>0.35540989000000001</v>
      </c>
      <c r="E3968" s="87">
        <v>6.9244739999999999E-2</v>
      </c>
    </row>
    <row r="3969" spans="1:5" x14ac:dyDescent="0.25">
      <c r="A3969" s="86" t="s">
        <v>145</v>
      </c>
      <c r="B3969" s="87">
        <v>251</v>
      </c>
      <c r="C3969" s="87" t="s">
        <v>147</v>
      </c>
      <c r="D3969" s="87">
        <v>0.53370762999999999</v>
      </c>
      <c r="E3969" s="87">
        <v>7.8509209999999996E-2</v>
      </c>
    </row>
    <row r="3970" spans="1:5" x14ac:dyDescent="0.25">
      <c r="A3970" s="86" t="s">
        <v>145</v>
      </c>
      <c r="B3970" s="87">
        <v>251</v>
      </c>
      <c r="C3970" s="87" t="s">
        <v>152</v>
      </c>
      <c r="D3970" s="87">
        <v>0.59147552000000003</v>
      </c>
      <c r="E3970" s="87">
        <v>8.3583710000000006E-2</v>
      </c>
    </row>
    <row r="3971" spans="1:5" x14ac:dyDescent="0.25">
      <c r="A3971" s="86" t="s">
        <v>145</v>
      </c>
      <c r="B3971" s="87">
        <v>251</v>
      </c>
      <c r="C3971" s="87" t="s">
        <v>9</v>
      </c>
      <c r="D3971" s="87">
        <v>0.73718695000000001</v>
      </c>
      <c r="E3971" s="87">
        <v>5.5126189999999999E-2</v>
      </c>
    </row>
    <row r="3972" spans="1:5" x14ac:dyDescent="0.25">
      <c r="A3972" s="86" t="s">
        <v>145</v>
      </c>
      <c r="B3972" s="87">
        <v>251</v>
      </c>
      <c r="C3972" s="87" t="s">
        <v>161</v>
      </c>
      <c r="D3972" s="87">
        <v>0.79395031999999999</v>
      </c>
      <c r="E3972" s="87">
        <v>5.690572E-2</v>
      </c>
    </row>
    <row r="3973" spans="1:5" x14ac:dyDescent="0.25">
      <c r="A3973" s="86" t="s">
        <v>145</v>
      </c>
      <c r="B3973" s="87">
        <v>251</v>
      </c>
      <c r="C3973" s="87" t="s">
        <v>150</v>
      </c>
      <c r="D3973" s="87">
        <v>0.91618741999999997</v>
      </c>
      <c r="E3973" s="87">
        <v>4.2728710000000003E-2</v>
      </c>
    </row>
    <row r="3974" spans="1:5" x14ac:dyDescent="0.25">
      <c r="A3974" s="86" t="s">
        <v>145</v>
      </c>
      <c r="B3974" s="87">
        <v>251</v>
      </c>
      <c r="C3974" s="87" t="s">
        <v>146</v>
      </c>
      <c r="D3974" s="87">
        <v>0.94627203000000004</v>
      </c>
      <c r="E3974" s="87">
        <v>6.6526589999999997E-2</v>
      </c>
    </row>
    <row r="3975" spans="1:5" x14ac:dyDescent="0.25">
      <c r="A3975" s="86" t="s">
        <v>145</v>
      </c>
      <c r="B3975" s="87">
        <v>251</v>
      </c>
      <c r="C3975" s="87" t="s">
        <v>149</v>
      </c>
      <c r="D3975" s="87">
        <v>0.95945166000000004</v>
      </c>
      <c r="E3975" s="87">
        <v>4.7845529999999997E-2</v>
      </c>
    </row>
    <row r="3976" spans="1:5" x14ac:dyDescent="0.25">
      <c r="A3976" s="86" t="s">
        <v>145</v>
      </c>
      <c r="B3976" s="87">
        <v>251</v>
      </c>
      <c r="C3976" s="87" t="s">
        <v>154</v>
      </c>
      <c r="D3976" s="87">
        <v>0.97390792000000004</v>
      </c>
      <c r="E3976" s="87">
        <v>7.1284239999999999E-2</v>
      </c>
    </row>
    <row r="3977" spans="1:5" x14ac:dyDescent="0.25">
      <c r="A3977" s="86" t="s">
        <v>145</v>
      </c>
      <c r="B3977" s="87">
        <v>251</v>
      </c>
      <c r="C3977" s="87" t="s">
        <v>144</v>
      </c>
      <c r="D3977" s="87">
        <v>1.01736739</v>
      </c>
      <c r="E3977" s="87">
        <v>5.476615E-2</v>
      </c>
    </row>
    <row r="3978" spans="1:5" x14ac:dyDescent="0.25">
      <c r="A3978" s="86" t="s">
        <v>145</v>
      </c>
      <c r="B3978" s="87">
        <v>251</v>
      </c>
      <c r="C3978" s="87" t="s">
        <v>148</v>
      </c>
      <c r="D3978" s="87">
        <v>1.04013176</v>
      </c>
      <c r="E3978" s="87">
        <v>4.1450050000000002E-2</v>
      </c>
    </row>
    <row r="3979" spans="1:5" x14ac:dyDescent="0.25">
      <c r="A3979" s="86" t="s">
        <v>145</v>
      </c>
      <c r="B3979" s="87">
        <v>251</v>
      </c>
      <c r="C3979" s="87" t="s">
        <v>155</v>
      </c>
      <c r="D3979" s="87">
        <v>1.0779741899999999</v>
      </c>
      <c r="E3979" s="87">
        <v>0.10664959</v>
      </c>
    </row>
    <row r="3980" spans="1:5" x14ac:dyDescent="0.25">
      <c r="A3980" s="86" t="s">
        <v>143</v>
      </c>
      <c r="B3980" s="87">
        <v>252</v>
      </c>
      <c r="C3980" s="87" t="s">
        <v>161</v>
      </c>
      <c r="D3980" s="87">
        <v>0.56153980000000003</v>
      </c>
      <c r="E3980" s="87">
        <v>6.5462210000000007E-2</v>
      </c>
    </row>
    <row r="3981" spans="1:5" x14ac:dyDescent="0.25">
      <c r="A3981" s="86" t="s">
        <v>143</v>
      </c>
      <c r="B3981" s="87">
        <v>252</v>
      </c>
      <c r="C3981" s="87" t="s">
        <v>157</v>
      </c>
      <c r="D3981" s="87">
        <v>0.56331233000000003</v>
      </c>
      <c r="E3981" s="87">
        <v>7.2046659999999998E-2</v>
      </c>
    </row>
    <row r="3982" spans="1:5" x14ac:dyDescent="0.25">
      <c r="A3982" s="86" t="s">
        <v>143</v>
      </c>
      <c r="B3982" s="87">
        <v>252</v>
      </c>
      <c r="C3982" s="87" t="s">
        <v>156</v>
      </c>
      <c r="D3982" s="87">
        <v>0.59851259000000001</v>
      </c>
      <c r="E3982" s="87">
        <v>0.10570222</v>
      </c>
    </row>
    <row r="3983" spans="1:5" x14ac:dyDescent="0.25">
      <c r="A3983" s="86" t="s">
        <v>143</v>
      </c>
      <c r="B3983" s="87">
        <v>252</v>
      </c>
      <c r="C3983" s="87" t="s">
        <v>152</v>
      </c>
      <c r="D3983" s="87">
        <v>0.60546261999999995</v>
      </c>
      <c r="E3983" s="87">
        <v>8.1320020000000007E-2</v>
      </c>
    </row>
    <row r="3984" spans="1:5" x14ac:dyDescent="0.25">
      <c r="A3984" s="86" t="s">
        <v>143</v>
      </c>
      <c r="B3984" s="87">
        <v>252</v>
      </c>
      <c r="C3984" s="87" t="s">
        <v>150</v>
      </c>
      <c r="D3984" s="87">
        <v>0.63603602000000004</v>
      </c>
      <c r="E3984" s="87">
        <v>6.5173900000000007E-2</v>
      </c>
    </row>
    <row r="3985" spans="1:5" x14ac:dyDescent="0.25">
      <c r="A3985" s="86" t="s">
        <v>143</v>
      </c>
      <c r="B3985" s="87">
        <v>252</v>
      </c>
      <c r="C3985" s="87" t="s">
        <v>153</v>
      </c>
      <c r="D3985" s="87">
        <v>0.66230219999999995</v>
      </c>
      <c r="E3985" s="87">
        <v>6.6999950000000003E-2</v>
      </c>
    </row>
    <row r="3986" spans="1:5" x14ac:dyDescent="0.25">
      <c r="A3986" s="86" t="s">
        <v>143</v>
      </c>
      <c r="B3986" s="87">
        <v>252</v>
      </c>
      <c r="C3986" s="87" t="s">
        <v>148</v>
      </c>
      <c r="D3986" s="87">
        <v>0.73456840000000001</v>
      </c>
      <c r="E3986" s="87">
        <v>8.2509600000000002E-2</v>
      </c>
    </row>
    <row r="3987" spans="1:5" x14ac:dyDescent="0.25">
      <c r="A3987" s="86" t="s">
        <v>143</v>
      </c>
      <c r="B3987" s="87">
        <v>252</v>
      </c>
      <c r="C3987" s="87" t="s">
        <v>149</v>
      </c>
      <c r="D3987" s="87">
        <v>0.73543612999999997</v>
      </c>
      <c r="E3987" s="87">
        <v>5.3627250000000001E-2</v>
      </c>
    </row>
    <row r="3988" spans="1:5" x14ac:dyDescent="0.25">
      <c r="A3988" s="86" t="s">
        <v>143</v>
      </c>
      <c r="B3988" s="87">
        <v>252</v>
      </c>
      <c r="C3988" s="87" t="s">
        <v>154</v>
      </c>
      <c r="D3988" s="87">
        <v>0.74166880000000002</v>
      </c>
      <c r="E3988" s="87">
        <v>7.6858449999999995E-2</v>
      </c>
    </row>
    <row r="3989" spans="1:5" x14ac:dyDescent="0.25">
      <c r="A3989" s="86" t="s">
        <v>143</v>
      </c>
      <c r="B3989" s="87">
        <v>252</v>
      </c>
      <c r="C3989" s="87" t="s">
        <v>151</v>
      </c>
      <c r="D3989" s="87">
        <v>0.76297946999999999</v>
      </c>
      <c r="E3989" s="87">
        <v>7.1528980000000006E-2</v>
      </c>
    </row>
    <row r="3990" spans="1:5" x14ac:dyDescent="0.25">
      <c r="A3990" s="86" t="s">
        <v>143</v>
      </c>
      <c r="B3990" s="87">
        <v>252</v>
      </c>
      <c r="C3990" s="87" t="s">
        <v>159</v>
      </c>
      <c r="D3990" s="87">
        <v>0.77074310999999995</v>
      </c>
      <c r="E3990" s="87">
        <v>7.0947259999999998E-2</v>
      </c>
    </row>
    <row r="3991" spans="1:5" x14ac:dyDescent="0.25">
      <c r="A3991" s="86" t="s">
        <v>143</v>
      </c>
      <c r="B3991" s="87">
        <v>252</v>
      </c>
      <c r="C3991" s="87" t="s">
        <v>158</v>
      </c>
      <c r="D3991" s="87">
        <v>0.8075736</v>
      </c>
      <c r="E3991" s="87">
        <v>4.547205E-2</v>
      </c>
    </row>
    <row r="3992" spans="1:5" x14ac:dyDescent="0.25">
      <c r="A3992" s="86" t="s">
        <v>143</v>
      </c>
      <c r="B3992" s="87">
        <v>252</v>
      </c>
      <c r="C3992" s="87" t="s">
        <v>147</v>
      </c>
      <c r="D3992" s="87">
        <v>0.83668385000000001</v>
      </c>
      <c r="E3992" s="87">
        <v>5.4788570000000002E-2</v>
      </c>
    </row>
    <row r="3993" spans="1:5" x14ac:dyDescent="0.25">
      <c r="A3993" s="86" t="s">
        <v>143</v>
      </c>
      <c r="B3993" s="87">
        <v>252</v>
      </c>
      <c r="C3993" s="87" t="s">
        <v>155</v>
      </c>
      <c r="D3993" s="87">
        <v>0.85165073999999996</v>
      </c>
      <c r="E3993" s="87">
        <v>7.4097280000000001E-2</v>
      </c>
    </row>
    <row r="3994" spans="1:5" x14ac:dyDescent="0.25">
      <c r="A3994" s="86" t="s">
        <v>143</v>
      </c>
      <c r="B3994" s="87">
        <v>252</v>
      </c>
      <c r="C3994" s="87" t="s">
        <v>146</v>
      </c>
      <c r="D3994" s="87">
        <v>0.86543767999999999</v>
      </c>
      <c r="E3994" s="87">
        <v>6.8818799999999999E-2</v>
      </c>
    </row>
    <row r="3995" spans="1:5" x14ac:dyDescent="0.25">
      <c r="A3995" s="86" t="s">
        <v>143</v>
      </c>
      <c r="B3995" s="87">
        <v>252</v>
      </c>
      <c r="C3995" s="87" t="s">
        <v>9</v>
      </c>
      <c r="D3995" s="87">
        <v>0.90874392000000004</v>
      </c>
      <c r="E3995" s="87">
        <v>4.4504479999999999E-2</v>
      </c>
    </row>
    <row r="3996" spans="1:5" x14ac:dyDescent="0.25">
      <c r="A3996" s="86" t="s">
        <v>152</v>
      </c>
      <c r="B3996" s="87">
        <v>253</v>
      </c>
      <c r="C3996" s="87" t="s">
        <v>153</v>
      </c>
      <c r="D3996" s="87">
        <v>-0.1755969</v>
      </c>
      <c r="E3996" s="87">
        <v>9.5862470000000005E-2</v>
      </c>
    </row>
    <row r="3997" spans="1:5" x14ac:dyDescent="0.25">
      <c r="A3997" s="86" t="s">
        <v>152</v>
      </c>
      <c r="B3997" s="87">
        <v>253</v>
      </c>
      <c r="C3997" s="87" t="s">
        <v>147</v>
      </c>
      <c r="D3997" s="87">
        <v>-0.1062095</v>
      </c>
      <c r="E3997" s="87">
        <v>6.0373549999999998E-2</v>
      </c>
    </row>
    <row r="3998" spans="1:5" x14ac:dyDescent="0.25">
      <c r="A3998" s="86" t="s">
        <v>152</v>
      </c>
      <c r="B3998" s="87">
        <v>253</v>
      </c>
      <c r="C3998" s="87" t="s">
        <v>161</v>
      </c>
      <c r="D3998" s="87">
        <v>-6.8893899999999994E-2</v>
      </c>
      <c r="E3998" s="87">
        <v>7.7014680000000002E-2</v>
      </c>
    </row>
    <row r="3999" spans="1:5" x14ac:dyDescent="0.25">
      <c r="A3999" s="86" t="s">
        <v>152</v>
      </c>
      <c r="B3999" s="87">
        <v>253</v>
      </c>
      <c r="C3999" s="87" t="s">
        <v>146</v>
      </c>
      <c r="D3999" s="87">
        <v>-5.8859300000000003E-2</v>
      </c>
      <c r="E3999" s="87">
        <v>8.7409399999999998E-2</v>
      </c>
    </row>
    <row r="4000" spans="1:5" x14ac:dyDescent="0.25">
      <c r="A4000" s="86" t="s">
        <v>152</v>
      </c>
      <c r="B4000" s="87">
        <v>253</v>
      </c>
      <c r="C4000" s="87" t="s">
        <v>150</v>
      </c>
      <c r="D4000" s="87">
        <v>-4.3195600000000001E-2</v>
      </c>
      <c r="E4000" s="87">
        <v>7.2688130000000004E-2</v>
      </c>
    </row>
    <row r="4001" spans="1:5" x14ac:dyDescent="0.25">
      <c r="A4001" s="86" t="s">
        <v>152</v>
      </c>
      <c r="B4001" s="87">
        <v>253</v>
      </c>
      <c r="C4001" s="87" t="s">
        <v>151</v>
      </c>
      <c r="D4001" s="87">
        <v>-8.9644000000000008E-3</v>
      </c>
      <c r="E4001" s="87">
        <v>9.1021110000000002E-2</v>
      </c>
    </row>
    <row r="4002" spans="1:5" x14ac:dyDescent="0.25">
      <c r="A4002" s="86" t="s">
        <v>152</v>
      </c>
      <c r="B4002" s="87">
        <v>253</v>
      </c>
      <c r="C4002" s="87" t="s">
        <v>155</v>
      </c>
      <c r="D4002" s="87">
        <v>2.9824199999999999E-3</v>
      </c>
      <c r="E4002" s="87">
        <v>7.7859990000000004E-2</v>
      </c>
    </row>
    <row r="4003" spans="1:5" x14ac:dyDescent="0.25">
      <c r="A4003" s="86" t="s">
        <v>152</v>
      </c>
      <c r="B4003" s="87">
        <v>253</v>
      </c>
      <c r="C4003" s="87" t="s">
        <v>9</v>
      </c>
      <c r="D4003" s="87">
        <v>8.0335900000000002E-3</v>
      </c>
      <c r="E4003" s="87">
        <v>9.6760109999999996E-2</v>
      </c>
    </row>
    <row r="4004" spans="1:5" x14ac:dyDescent="0.25">
      <c r="A4004" s="86" t="s">
        <v>152</v>
      </c>
      <c r="B4004" s="87">
        <v>253</v>
      </c>
      <c r="C4004" s="87" t="s">
        <v>159</v>
      </c>
      <c r="D4004" s="87">
        <v>2.6339149999999999E-2</v>
      </c>
      <c r="E4004" s="87">
        <v>8.227632E-2</v>
      </c>
    </row>
    <row r="4005" spans="1:5" x14ac:dyDescent="0.25">
      <c r="A4005" s="86" t="s">
        <v>152</v>
      </c>
      <c r="B4005" s="87">
        <v>253</v>
      </c>
      <c r="C4005" s="87" t="s">
        <v>157</v>
      </c>
      <c r="D4005" s="87">
        <v>3.3276470000000002E-2</v>
      </c>
      <c r="E4005" s="87">
        <v>5.0356999999999999E-2</v>
      </c>
    </row>
    <row r="4006" spans="1:5" x14ac:dyDescent="0.25">
      <c r="A4006" s="86" t="s">
        <v>152</v>
      </c>
      <c r="B4006" s="87">
        <v>253</v>
      </c>
      <c r="C4006" s="87" t="s">
        <v>156</v>
      </c>
      <c r="D4006" s="87">
        <v>7.2944350000000005E-2</v>
      </c>
      <c r="E4006" s="87">
        <v>6.1076249999999999E-2</v>
      </c>
    </row>
    <row r="4007" spans="1:5" x14ac:dyDescent="0.25">
      <c r="A4007" s="86" t="s">
        <v>152</v>
      </c>
      <c r="B4007" s="87">
        <v>253</v>
      </c>
      <c r="C4007" s="87" t="s">
        <v>143</v>
      </c>
      <c r="D4007" s="87">
        <v>9.0898480000000004E-2</v>
      </c>
      <c r="E4007" s="87">
        <v>0.10692473</v>
      </c>
    </row>
    <row r="4008" spans="1:5" x14ac:dyDescent="0.25">
      <c r="A4008" s="86" t="s">
        <v>152</v>
      </c>
      <c r="B4008" s="87">
        <v>253</v>
      </c>
      <c r="C4008" s="87" t="s">
        <v>149</v>
      </c>
      <c r="D4008" s="87">
        <v>9.2601779999999995E-2</v>
      </c>
      <c r="E4008" s="87">
        <v>8.9390040000000004E-2</v>
      </c>
    </row>
    <row r="4009" spans="1:5" x14ac:dyDescent="0.25">
      <c r="A4009" s="86" t="s">
        <v>152</v>
      </c>
      <c r="B4009" s="87">
        <v>253</v>
      </c>
      <c r="C4009" s="87" t="s">
        <v>158</v>
      </c>
      <c r="D4009" s="87">
        <v>0.11468324000000001</v>
      </c>
      <c r="E4009" s="87">
        <v>9.2098280000000005E-2</v>
      </c>
    </row>
    <row r="4010" spans="1:5" x14ac:dyDescent="0.25">
      <c r="A4010" s="86" t="s">
        <v>152</v>
      </c>
      <c r="B4010" s="87">
        <v>253</v>
      </c>
      <c r="C4010" s="87" t="s">
        <v>148</v>
      </c>
      <c r="D4010" s="87">
        <v>0.12000535</v>
      </c>
      <c r="E4010" s="87">
        <v>5.0213880000000002E-2</v>
      </c>
    </row>
    <row r="4011" spans="1:5" x14ac:dyDescent="0.25">
      <c r="A4011" s="86" t="s">
        <v>152</v>
      </c>
      <c r="B4011" s="87">
        <v>253</v>
      </c>
      <c r="C4011" s="87" t="s">
        <v>154</v>
      </c>
      <c r="D4011" s="87">
        <v>0.25889171</v>
      </c>
      <c r="E4011" s="87">
        <v>7.6385419999999996E-2</v>
      </c>
    </row>
    <row r="4012" spans="1:5" x14ac:dyDescent="0.25">
      <c r="A4012" s="86" t="s">
        <v>156</v>
      </c>
      <c r="B4012" s="87">
        <v>254</v>
      </c>
      <c r="C4012" s="87" t="s">
        <v>144</v>
      </c>
      <c r="D4012" s="87">
        <v>0.37861679999999998</v>
      </c>
      <c r="E4012" s="87">
        <v>5.109901E-2</v>
      </c>
    </row>
    <row r="4013" spans="1:5" x14ac:dyDescent="0.25">
      <c r="A4013" s="86" t="s">
        <v>156</v>
      </c>
      <c r="B4013" s="87">
        <v>254</v>
      </c>
      <c r="C4013" s="87" t="s">
        <v>157</v>
      </c>
      <c r="D4013" s="87">
        <v>0.48463697</v>
      </c>
      <c r="E4013" s="87">
        <v>5.3807849999999997E-2</v>
      </c>
    </row>
    <row r="4014" spans="1:5" x14ac:dyDescent="0.25">
      <c r="A4014" s="86" t="s">
        <v>156</v>
      </c>
      <c r="B4014" s="87">
        <v>254</v>
      </c>
      <c r="C4014" s="87" t="s">
        <v>145</v>
      </c>
      <c r="D4014" s="87">
        <v>0.53031203999999998</v>
      </c>
      <c r="E4014" s="87">
        <v>6.9045549999999997E-2</v>
      </c>
    </row>
    <row r="4015" spans="1:5" x14ac:dyDescent="0.25">
      <c r="A4015" s="86" t="s">
        <v>156</v>
      </c>
      <c r="B4015" s="87">
        <v>254</v>
      </c>
      <c r="C4015" s="87" t="s">
        <v>160</v>
      </c>
      <c r="D4015" s="87">
        <v>0.5449889</v>
      </c>
      <c r="E4015" s="87">
        <v>8.5932350000000005E-2</v>
      </c>
    </row>
    <row r="4016" spans="1:5" x14ac:dyDescent="0.25">
      <c r="A4016" s="86" t="s">
        <v>156</v>
      </c>
      <c r="B4016" s="87">
        <v>254</v>
      </c>
      <c r="C4016" s="87" t="s">
        <v>150</v>
      </c>
      <c r="D4016" s="87">
        <v>0.63549361000000004</v>
      </c>
      <c r="E4016" s="87">
        <v>4.1476190000000003E-2</v>
      </c>
    </row>
    <row r="4017" spans="1:5" x14ac:dyDescent="0.25">
      <c r="A4017" s="86" t="s">
        <v>156</v>
      </c>
      <c r="B4017" s="87">
        <v>254</v>
      </c>
      <c r="C4017" s="87" t="s">
        <v>147</v>
      </c>
      <c r="D4017" s="87">
        <v>0.71100638000000005</v>
      </c>
      <c r="E4017" s="87">
        <v>3.1641719999999998E-2</v>
      </c>
    </row>
    <row r="4018" spans="1:5" x14ac:dyDescent="0.25">
      <c r="A4018" s="86" t="s">
        <v>156</v>
      </c>
      <c r="B4018" s="87">
        <v>254</v>
      </c>
      <c r="C4018" s="87" t="s">
        <v>9</v>
      </c>
      <c r="D4018" s="87">
        <v>0.78502561999999998</v>
      </c>
      <c r="E4018" s="87">
        <v>6.0283150000000001E-2</v>
      </c>
    </row>
    <row r="4019" spans="1:5" x14ac:dyDescent="0.25">
      <c r="A4019" s="86" t="s">
        <v>156</v>
      </c>
      <c r="B4019" s="87">
        <v>254</v>
      </c>
      <c r="C4019" s="87" t="s">
        <v>161</v>
      </c>
      <c r="D4019" s="87">
        <v>0.86226369999999997</v>
      </c>
      <c r="E4019" s="87">
        <v>4.9145130000000002E-2</v>
      </c>
    </row>
    <row r="4020" spans="1:5" x14ac:dyDescent="0.25">
      <c r="A4020" s="86" t="s">
        <v>156</v>
      </c>
      <c r="B4020" s="87">
        <v>254</v>
      </c>
      <c r="C4020" s="87" t="s">
        <v>155</v>
      </c>
      <c r="D4020" s="87">
        <v>0.86274432999999995</v>
      </c>
      <c r="E4020" s="87">
        <v>5.9982489999999999E-2</v>
      </c>
    </row>
    <row r="4021" spans="1:5" x14ac:dyDescent="0.25">
      <c r="A4021" s="86" t="s">
        <v>156</v>
      </c>
      <c r="B4021" s="87">
        <v>254</v>
      </c>
      <c r="C4021" s="87" t="s">
        <v>146</v>
      </c>
      <c r="D4021" s="87">
        <v>0.87215670999999995</v>
      </c>
      <c r="E4021" s="87">
        <v>5.4726570000000002E-2</v>
      </c>
    </row>
    <row r="4022" spans="1:5" x14ac:dyDescent="0.25">
      <c r="A4022" s="86" t="s">
        <v>156</v>
      </c>
      <c r="B4022" s="87">
        <v>254</v>
      </c>
      <c r="C4022" s="87" t="s">
        <v>152</v>
      </c>
      <c r="D4022" s="87">
        <v>0.88629855000000002</v>
      </c>
      <c r="E4022" s="87">
        <v>3.443454E-2</v>
      </c>
    </row>
    <row r="4023" spans="1:5" x14ac:dyDescent="0.25">
      <c r="A4023" s="86" t="s">
        <v>156</v>
      </c>
      <c r="B4023" s="87">
        <v>254</v>
      </c>
      <c r="C4023" s="87" t="s">
        <v>154</v>
      </c>
      <c r="D4023" s="87">
        <v>0.89251789000000004</v>
      </c>
      <c r="E4023" s="87">
        <v>5.714226E-2</v>
      </c>
    </row>
    <row r="4024" spans="1:5" x14ac:dyDescent="0.25">
      <c r="A4024" s="86" t="s">
        <v>156</v>
      </c>
      <c r="B4024" s="87">
        <v>254</v>
      </c>
      <c r="C4024" s="87" t="s">
        <v>153</v>
      </c>
      <c r="D4024" s="87">
        <v>0.91147349</v>
      </c>
      <c r="E4024" s="87">
        <v>4.2059909999999999E-2</v>
      </c>
    </row>
    <row r="4025" spans="1:5" x14ac:dyDescent="0.25">
      <c r="A4025" s="86" t="s">
        <v>156</v>
      </c>
      <c r="B4025" s="87">
        <v>254</v>
      </c>
      <c r="C4025" s="87" t="s">
        <v>151</v>
      </c>
      <c r="D4025" s="87">
        <v>0.95394909000000006</v>
      </c>
      <c r="E4025" s="87">
        <v>5.0100930000000002E-2</v>
      </c>
    </row>
    <row r="4026" spans="1:5" x14ac:dyDescent="0.25">
      <c r="A4026" s="86" t="s">
        <v>156</v>
      </c>
      <c r="B4026" s="87">
        <v>254</v>
      </c>
      <c r="C4026" s="87" t="s">
        <v>148</v>
      </c>
      <c r="D4026" s="87">
        <v>0.99214237000000005</v>
      </c>
      <c r="E4026" s="87">
        <v>6.5740729999999997E-2</v>
      </c>
    </row>
    <row r="4027" spans="1:5" x14ac:dyDescent="0.25">
      <c r="A4027" s="86" t="s">
        <v>156</v>
      </c>
      <c r="B4027" s="87">
        <v>254</v>
      </c>
      <c r="C4027" s="87" t="s">
        <v>143</v>
      </c>
      <c r="D4027" s="87">
        <v>1.0538711000000001</v>
      </c>
      <c r="E4027" s="87">
        <v>0.11911847</v>
      </c>
    </row>
    <row r="4028" spans="1:5" x14ac:dyDescent="0.25">
      <c r="A4028" s="86" t="s">
        <v>156</v>
      </c>
      <c r="B4028" s="87">
        <v>254</v>
      </c>
      <c r="C4028" s="87" t="s">
        <v>149</v>
      </c>
      <c r="D4028" s="87">
        <v>1.0888378000000001</v>
      </c>
      <c r="E4028" s="87">
        <v>6.4596979999999998E-2</v>
      </c>
    </row>
    <row r="4029" spans="1:5" x14ac:dyDescent="0.25">
      <c r="A4029" s="86" t="s">
        <v>146</v>
      </c>
      <c r="B4029" s="87">
        <v>255</v>
      </c>
      <c r="C4029" s="87" t="s">
        <v>159</v>
      </c>
      <c r="D4029" s="87">
        <v>0.38947668000000002</v>
      </c>
      <c r="E4029" s="87">
        <v>5.9179570000000001E-2</v>
      </c>
    </row>
    <row r="4030" spans="1:5" x14ac:dyDescent="0.25">
      <c r="A4030" s="86" t="s">
        <v>146</v>
      </c>
      <c r="B4030" s="87">
        <v>255</v>
      </c>
      <c r="C4030" s="87" t="s">
        <v>150</v>
      </c>
      <c r="D4030" s="87">
        <v>0.82444742999999998</v>
      </c>
      <c r="E4030" s="87">
        <v>4.4368690000000002E-2</v>
      </c>
    </row>
    <row r="4031" spans="1:5" x14ac:dyDescent="0.25">
      <c r="A4031" s="86" t="s">
        <v>146</v>
      </c>
      <c r="B4031" s="87">
        <v>255</v>
      </c>
      <c r="C4031" s="87" t="s">
        <v>147</v>
      </c>
      <c r="D4031" s="87">
        <v>0.85160705000000003</v>
      </c>
      <c r="E4031" s="87">
        <v>4.6636759999999999E-2</v>
      </c>
    </row>
    <row r="4032" spans="1:5" x14ac:dyDescent="0.25">
      <c r="A4032" s="86" t="s">
        <v>146</v>
      </c>
      <c r="B4032" s="87">
        <v>255</v>
      </c>
      <c r="C4032" s="87" t="s">
        <v>160</v>
      </c>
      <c r="D4032" s="87">
        <v>0.89126541000000004</v>
      </c>
      <c r="E4032" s="87">
        <v>6.124259E-2</v>
      </c>
    </row>
    <row r="4033" spans="1:5" x14ac:dyDescent="0.25">
      <c r="A4033" s="86" t="s">
        <v>146</v>
      </c>
      <c r="B4033" s="87">
        <v>255</v>
      </c>
      <c r="C4033" s="87" t="s">
        <v>153</v>
      </c>
      <c r="D4033" s="87">
        <v>0.92274117</v>
      </c>
      <c r="E4033" s="87">
        <v>5.2013289999999997E-2</v>
      </c>
    </row>
    <row r="4034" spans="1:5" x14ac:dyDescent="0.25">
      <c r="A4034" s="86" t="s">
        <v>146</v>
      </c>
      <c r="B4034" s="87">
        <v>255</v>
      </c>
      <c r="C4034" s="87" t="s">
        <v>155</v>
      </c>
      <c r="D4034" s="87">
        <v>0.92839358000000005</v>
      </c>
      <c r="E4034" s="87">
        <v>4.736601E-2</v>
      </c>
    </row>
    <row r="4035" spans="1:5" x14ac:dyDescent="0.25">
      <c r="A4035" s="86" t="s">
        <v>146</v>
      </c>
      <c r="B4035" s="87">
        <v>255</v>
      </c>
      <c r="C4035" s="87" t="s">
        <v>154</v>
      </c>
      <c r="D4035" s="87">
        <v>0.92931485999999996</v>
      </c>
      <c r="E4035" s="87">
        <v>6.245291E-2</v>
      </c>
    </row>
    <row r="4036" spans="1:5" x14ac:dyDescent="0.25">
      <c r="A4036" s="86" t="s">
        <v>146</v>
      </c>
      <c r="B4036" s="87">
        <v>255</v>
      </c>
      <c r="C4036" s="87" t="s">
        <v>143</v>
      </c>
      <c r="D4036" s="87">
        <v>0.94377115</v>
      </c>
      <c r="E4036" s="87">
        <v>6.2823989999999996E-2</v>
      </c>
    </row>
    <row r="4037" spans="1:5" x14ac:dyDescent="0.25">
      <c r="A4037" s="86" t="s">
        <v>146</v>
      </c>
      <c r="B4037" s="87">
        <v>255</v>
      </c>
      <c r="C4037" s="87" t="s">
        <v>151</v>
      </c>
      <c r="D4037" s="87">
        <v>0.97710607000000005</v>
      </c>
      <c r="E4037" s="87">
        <v>8.5098469999999996E-2</v>
      </c>
    </row>
    <row r="4038" spans="1:5" x14ac:dyDescent="0.25">
      <c r="A4038" s="86" t="s">
        <v>146</v>
      </c>
      <c r="B4038" s="87">
        <v>255</v>
      </c>
      <c r="C4038" s="87" t="s">
        <v>9</v>
      </c>
      <c r="D4038" s="87">
        <v>0.98111201000000003</v>
      </c>
      <c r="E4038" s="87">
        <v>4.1571810000000001E-2</v>
      </c>
    </row>
    <row r="4039" spans="1:5" x14ac:dyDescent="0.25">
      <c r="A4039" s="86" t="s">
        <v>146</v>
      </c>
      <c r="B4039" s="87">
        <v>255</v>
      </c>
      <c r="C4039" s="87" t="s">
        <v>152</v>
      </c>
      <c r="D4039" s="87">
        <v>1.02058899</v>
      </c>
      <c r="E4039" s="87">
        <v>4.1140910000000003E-2</v>
      </c>
    </row>
    <row r="4040" spans="1:5" x14ac:dyDescent="0.25">
      <c r="A4040" s="86" t="s">
        <v>146</v>
      </c>
      <c r="B4040" s="87">
        <v>255</v>
      </c>
      <c r="C4040" s="87" t="s">
        <v>157</v>
      </c>
      <c r="D4040" s="87">
        <v>1.03628768</v>
      </c>
      <c r="E4040" s="87">
        <v>6.0116030000000001E-2</v>
      </c>
    </row>
    <row r="4041" spans="1:5" x14ac:dyDescent="0.25">
      <c r="A4041" s="86" t="s">
        <v>146</v>
      </c>
      <c r="B4041" s="87">
        <v>255</v>
      </c>
      <c r="C4041" s="87" t="s">
        <v>156</v>
      </c>
      <c r="D4041" s="87">
        <v>1.03649316</v>
      </c>
      <c r="E4041" s="87">
        <v>6.0487579999999999E-2</v>
      </c>
    </row>
    <row r="4042" spans="1:5" x14ac:dyDescent="0.25">
      <c r="A4042" s="86" t="s">
        <v>146</v>
      </c>
      <c r="B4042" s="87">
        <v>255</v>
      </c>
      <c r="C4042" s="87" t="s">
        <v>149</v>
      </c>
      <c r="D4042" s="87">
        <v>1.0643474399999999</v>
      </c>
      <c r="E4042" s="87">
        <v>4.686771E-2</v>
      </c>
    </row>
    <row r="4043" spans="1:5" x14ac:dyDescent="0.25">
      <c r="A4043" s="86" t="s">
        <v>160</v>
      </c>
      <c r="B4043" s="87">
        <v>256</v>
      </c>
      <c r="C4043" s="87" t="s">
        <v>148</v>
      </c>
      <c r="D4043" s="87">
        <v>-1.8702300000000002E-2</v>
      </c>
      <c r="E4043" s="87">
        <v>5.4558620000000002E-2</v>
      </c>
    </row>
    <row r="4044" spans="1:5" x14ac:dyDescent="0.25">
      <c r="A4044" s="86" t="s">
        <v>160</v>
      </c>
      <c r="B4044" s="87">
        <v>256</v>
      </c>
      <c r="C4044" s="87" t="s">
        <v>157</v>
      </c>
      <c r="D4044" s="87">
        <v>-8.4855999999999994E-3</v>
      </c>
      <c r="E4044" s="87">
        <v>5.51187E-2</v>
      </c>
    </row>
    <row r="4045" spans="1:5" x14ac:dyDescent="0.25">
      <c r="A4045" s="86" t="s">
        <v>160</v>
      </c>
      <c r="B4045" s="87">
        <v>256</v>
      </c>
      <c r="C4045" s="87" t="s">
        <v>145</v>
      </c>
      <c r="D4045" s="87">
        <v>1.8028909999999999E-2</v>
      </c>
      <c r="E4045" s="87">
        <v>8.3916270000000001E-2</v>
      </c>
    </row>
    <row r="4046" spans="1:5" x14ac:dyDescent="0.25">
      <c r="A4046" s="86" t="s">
        <v>160</v>
      </c>
      <c r="B4046" s="87">
        <v>256</v>
      </c>
      <c r="C4046" s="87" t="s">
        <v>144</v>
      </c>
      <c r="D4046" s="87">
        <v>3.5507860000000002E-2</v>
      </c>
      <c r="E4046" s="87">
        <v>8.4252320000000006E-2</v>
      </c>
    </row>
    <row r="4047" spans="1:5" x14ac:dyDescent="0.25">
      <c r="A4047" s="86" t="s">
        <v>160</v>
      </c>
      <c r="B4047" s="87">
        <v>256</v>
      </c>
      <c r="C4047" s="87" t="s">
        <v>150</v>
      </c>
      <c r="D4047" s="87">
        <v>6.0004420000000003E-2</v>
      </c>
      <c r="E4047" s="87">
        <v>5.4373079999999997E-2</v>
      </c>
    </row>
    <row r="4048" spans="1:5" x14ac:dyDescent="0.25">
      <c r="A4048" s="86" t="s">
        <v>160</v>
      </c>
      <c r="B4048" s="87">
        <v>256</v>
      </c>
      <c r="C4048" s="87" t="s">
        <v>149</v>
      </c>
      <c r="D4048" s="87">
        <v>0.10574598</v>
      </c>
      <c r="E4048" s="87">
        <v>5.925478E-2</v>
      </c>
    </row>
    <row r="4049" spans="1:5" x14ac:dyDescent="0.25">
      <c r="A4049" s="86" t="s">
        <v>160</v>
      </c>
      <c r="B4049" s="87">
        <v>256</v>
      </c>
      <c r="C4049" s="87" t="s">
        <v>155</v>
      </c>
      <c r="D4049" s="87">
        <v>0.20159682000000001</v>
      </c>
      <c r="E4049" s="87">
        <v>7.0631749999999993E-2</v>
      </c>
    </row>
    <row r="4050" spans="1:5" x14ac:dyDescent="0.25">
      <c r="A4050" s="86" t="s">
        <v>160</v>
      </c>
      <c r="B4050" s="87">
        <v>256</v>
      </c>
      <c r="C4050" s="87" t="s">
        <v>152</v>
      </c>
      <c r="D4050" s="87">
        <v>0.23570729000000001</v>
      </c>
      <c r="E4050" s="87">
        <v>3.7337120000000001E-2</v>
      </c>
    </row>
    <row r="4051" spans="1:5" x14ac:dyDescent="0.25">
      <c r="A4051" s="86" t="s">
        <v>160</v>
      </c>
      <c r="B4051" s="87">
        <v>256</v>
      </c>
      <c r="C4051" s="87" t="s">
        <v>156</v>
      </c>
      <c r="D4051" s="87">
        <v>0.26788029000000002</v>
      </c>
      <c r="E4051" s="87">
        <v>5.4560499999999998E-2</v>
      </c>
    </row>
    <row r="4052" spans="1:5" x14ac:dyDescent="0.25">
      <c r="A4052" s="86" t="s">
        <v>160</v>
      </c>
      <c r="B4052" s="87">
        <v>256</v>
      </c>
      <c r="C4052" s="87" t="s">
        <v>161</v>
      </c>
      <c r="D4052" s="87">
        <v>0.27736144000000001</v>
      </c>
      <c r="E4052" s="87">
        <v>5.6334479999999999E-2</v>
      </c>
    </row>
    <row r="4053" spans="1:5" x14ac:dyDescent="0.25">
      <c r="A4053" s="86" t="s">
        <v>160</v>
      </c>
      <c r="B4053" s="87">
        <v>256</v>
      </c>
      <c r="C4053" s="87" t="s">
        <v>153</v>
      </c>
      <c r="D4053" s="87">
        <v>0.29542697000000001</v>
      </c>
      <c r="E4053" s="87">
        <v>4.6916399999999997E-2</v>
      </c>
    </row>
    <row r="4054" spans="1:5" x14ac:dyDescent="0.25">
      <c r="A4054" s="86" t="s">
        <v>160</v>
      </c>
      <c r="B4054" s="87">
        <v>256</v>
      </c>
      <c r="C4054" s="87" t="s">
        <v>151</v>
      </c>
      <c r="D4054" s="87">
        <v>0.35724039000000002</v>
      </c>
      <c r="E4054" s="87">
        <v>7.6116809999999993E-2</v>
      </c>
    </row>
    <row r="4055" spans="1:5" x14ac:dyDescent="0.25">
      <c r="A4055" s="86" t="s">
        <v>160</v>
      </c>
      <c r="B4055" s="87">
        <v>256</v>
      </c>
      <c r="C4055" s="87" t="s">
        <v>146</v>
      </c>
      <c r="D4055" s="87">
        <v>0.48065317000000002</v>
      </c>
      <c r="E4055" s="87">
        <v>6.9058289999999994E-2</v>
      </c>
    </row>
    <row r="4056" spans="1:5" x14ac:dyDescent="0.25">
      <c r="A4056" s="86" t="s">
        <v>160</v>
      </c>
      <c r="B4056" s="87">
        <v>256</v>
      </c>
      <c r="C4056" s="87" t="s">
        <v>154</v>
      </c>
      <c r="D4056" s="87">
        <v>0.50347103000000004</v>
      </c>
      <c r="E4056" s="87">
        <v>5.9341739999999997E-2</v>
      </c>
    </row>
    <row r="4057" spans="1:5" x14ac:dyDescent="0.25">
      <c r="A4057" s="86" t="s">
        <v>160</v>
      </c>
      <c r="B4057" s="87">
        <v>256</v>
      </c>
      <c r="C4057" s="87" t="s">
        <v>147</v>
      </c>
      <c r="D4057" s="87">
        <v>0.52984986999999995</v>
      </c>
      <c r="E4057" s="87">
        <v>3.7721789999999998E-2</v>
      </c>
    </row>
    <row r="4058" spans="1:5" x14ac:dyDescent="0.25">
      <c r="A4058" s="86" t="s">
        <v>160</v>
      </c>
      <c r="B4058" s="87">
        <v>256</v>
      </c>
      <c r="C4058" s="87" t="s">
        <v>9</v>
      </c>
      <c r="D4058" s="87">
        <v>0.59286046999999997</v>
      </c>
      <c r="E4058" s="87">
        <v>4.4407389999999998E-2</v>
      </c>
    </row>
    <row r="4059" spans="1:5" x14ac:dyDescent="0.25">
      <c r="A4059" s="86" t="s">
        <v>160</v>
      </c>
      <c r="B4059" s="87">
        <v>256</v>
      </c>
      <c r="C4059" s="87" t="s">
        <v>158</v>
      </c>
      <c r="D4059" s="87">
        <v>0.64246183999999995</v>
      </c>
      <c r="E4059" s="87">
        <v>4.8541870000000001E-2</v>
      </c>
    </row>
    <row r="4060" spans="1:5" x14ac:dyDescent="0.25">
      <c r="A4060" s="86" t="s">
        <v>160</v>
      </c>
      <c r="B4060" s="87">
        <v>256</v>
      </c>
      <c r="C4060" s="87" t="s">
        <v>143</v>
      </c>
      <c r="D4060" s="87">
        <v>0.77624364999999995</v>
      </c>
      <c r="E4060" s="87">
        <v>7.1068980000000004E-2</v>
      </c>
    </row>
    <row r="4061" spans="1:5" x14ac:dyDescent="0.25">
      <c r="A4061" s="86" t="s">
        <v>160</v>
      </c>
      <c r="B4061" s="87">
        <v>256</v>
      </c>
      <c r="C4061" s="87" t="s">
        <v>159</v>
      </c>
      <c r="D4061" s="87">
        <v>0.92318354999999996</v>
      </c>
      <c r="E4061" s="87">
        <v>5.0221059999999998E-2</v>
      </c>
    </row>
    <row r="4062" spans="1:5" x14ac:dyDescent="0.25">
      <c r="A4062" s="86" t="s">
        <v>155</v>
      </c>
      <c r="B4062" s="87">
        <v>257</v>
      </c>
      <c r="C4062" s="87" t="s">
        <v>157</v>
      </c>
      <c r="D4062" s="87">
        <v>-4.2943799999999997E-2</v>
      </c>
      <c r="E4062" s="87">
        <v>5.3753969999999998E-2</v>
      </c>
    </row>
    <row r="4063" spans="1:5" x14ac:dyDescent="0.25">
      <c r="A4063" s="86" t="s">
        <v>155</v>
      </c>
      <c r="B4063" s="87">
        <v>257</v>
      </c>
      <c r="C4063" s="87" t="s">
        <v>144</v>
      </c>
      <c r="D4063" s="87">
        <v>0.15448609999999999</v>
      </c>
      <c r="E4063" s="87">
        <v>6.7102549999999997E-2</v>
      </c>
    </row>
    <row r="4064" spans="1:5" x14ac:dyDescent="0.25">
      <c r="A4064" s="86" t="s">
        <v>155</v>
      </c>
      <c r="B4064" s="87">
        <v>257</v>
      </c>
      <c r="C4064" s="87" t="s">
        <v>149</v>
      </c>
      <c r="D4064" s="87">
        <v>0.41251473</v>
      </c>
      <c r="E4064" s="87">
        <v>4.4184069999999999E-2</v>
      </c>
    </row>
    <row r="4065" spans="1:5" x14ac:dyDescent="0.25">
      <c r="A4065" s="86" t="s">
        <v>155</v>
      </c>
      <c r="B4065" s="87">
        <v>257</v>
      </c>
      <c r="C4065" s="87" t="s">
        <v>152</v>
      </c>
      <c r="D4065" s="87">
        <v>0.49146408000000003</v>
      </c>
      <c r="E4065" s="87">
        <v>3.7567969999999999E-2</v>
      </c>
    </row>
    <row r="4066" spans="1:5" x14ac:dyDescent="0.25">
      <c r="A4066" s="86" t="s">
        <v>155</v>
      </c>
      <c r="B4066" s="87">
        <v>257</v>
      </c>
      <c r="C4066" s="87" t="s">
        <v>150</v>
      </c>
      <c r="D4066" s="87">
        <v>0.52401317000000003</v>
      </c>
      <c r="E4066" s="87">
        <v>6.7197599999999996E-2</v>
      </c>
    </row>
    <row r="4067" spans="1:5" x14ac:dyDescent="0.25">
      <c r="A4067" s="86" t="s">
        <v>155</v>
      </c>
      <c r="B4067" s="87">
        <v>257</v>
      </c>
      <c r="C4067" s="87" t="s">
        <v>145</v>
      </c>
      <c r="D4067" s="87">
        <v>0.54230244000000005</v>
      </c>
      <c r="E4067" s="87">
        <v>9.3985860000000004E-2</v>
      </c>
    </row>
    <row r="4068" spans="1:5" x14ac:dyDescent="0.25">
      <c r="A4068" s="86" t="s">
        <v>155</v>
      </c>
      <c r="B4068" s="87">
        <v>257</v>
      </c>
      <c r="C4068" s="87" t="s">
        <v>161</v>
      </c>
      <c r="D4068" s="87">
        <v>0.62423264999999994</v>
      </c>
      <c r="E4068" s="87">
        <v>6.5462980000000004E-2</v>
      </c>
    </row>
    <row r="4069" spans="1:5" x14ac:dyDescent="0.25">
      <c r="A4069" s="86" t="s">
        <v>155</v>
      </c>
      <c r="B4069" s="87">
        <v>257</v>
      </c>
      <c r="C4069" s="87" t="s">
        <v>160</v>
      </c>
      <c r="D4069" s="87">
        <v>0.67789410999999999</v>
      </c>
      <c r="E4069" s="87">
        <v>5.229081E-2</v>
      </c>
    </row>
    <row r="4070" spans="1:5" x14ac:dyDescent="0.25">
      <c r="A4070" s="86" t="s">
        <v>155</v>
      </c>
      <c r="B4070" s="87">
        <v>257</v>
      </c>
      <c r="C4070" s="87" t="s">
        <v>156</v>
      </c>
      <c r="D4070" s="87">
        <v>0.69067946000000002</v>
      </c>
      <c r="E4070" s="87">
        <v>7.5344120000000001E-2</v>
      </c>
    </row>
    <row r="4071" spans="1:5" x14ac:dyDescent="0.25">
      <c r="A4071" s="86" t="s">
        <v>155</v>
      </c>
      <c r="B4071" s="87">
        <v>257</v>
      </c>
      <c r="C4071" s="87" t="s">
        <v>153</v>
      </c>
      <c r="D4071" s="87">
        <v>0.69244223000000005</v>
      </c>
      <c r="E4071" s="87">
        <v>5.7420930000000002E-2</v>
      </c>
    </row>
    <row r="4072" spans="1:5" x14ac:dyDescent="0.25">
      <c r="A4072" s="86" t="s">
        <v>155</v>
      </c>
      <c r="B4072" s="87">
        <v>257</v>
      </c>
      <c r="C4072" s="87" t="s">
        <v>158</v>
      </c>
      <c r="D4072" s="87">
        <v>0.81637943999999996</v>
      </c>
      <c r="E4072" s="87">
        <v>5.0211640000000002E-2</v>
      </c>
    </row>
    <row r="4073" spans="1:5" x14ac:dyDescent="0.25">
      <c r="A4073" s="86" t="s">
        <v>155</v>
      </c>
      <c r="B4073" s="87">
        <v>257</v>
      </c>
      <c r="C4073" s="87" t="s">
        <v>154</v>
      </c>
      <c r="D4073" s="87">
        <v>0.84639065999999996</v>
      </c>
      <c r="E4073" s="87">
        <v>6.2124529999999997E-2</v>
      </c>
    </row>
    <row r="4074" spans="1:5" x14ac:dyDescent="0.25">
      <c r="A4074" s="86" t="s">
        <v>155</v>
      </c>
      <c r="B4074" s="87">
        <v>257</v>
      </c>
      <c r="C4074" s="87" t="s">
        <v>9</v>
      </c>
      <c r="D4074" s="87">
        <v>0.88706198999999997</v>
      </c>
      <c r="E4074" s="87">
        <v>4.0361290000000001E-2</v>
      </c>
    </row>
    <row r="4075" spans="1:5" x14ac:dyDescent="0.25">
      <c r="A4075" s="86" t="s">
        <v>155</v>
      </c>
      <c r="B4075" s="87">
        <v>257</v>
      </c>
      <c r="C4075" s="87" t="s">
        <v>147</v>
      </c>
      <c r="D4075" s="87">
        <v>0.95821657000000005</v>
      </c>
      <c r="E4075" s="87">
        <v>4.2209299999999998E-2</v>
      </c>
    </row>
    <row r="4076" spans="1:5" x14ac:dyDescent="0.25">
      <c r="A4076" s="86" t="s">
        <v>155</v>
      </c>
      <c r="B4076" s="87">
        <v>257</v>
      </c>
      <c r="C4076" s="87" t="s">
        <v>151</v>
      </c>
      <c r="D4076" s="87">
        <v>0.97259362000000005</v>
      </c>
      <c r="E4076" s="87">
        <v>5.6842400000000001E-2</v>
      </c>
    </row>
    <row r="4077" spans="1:5" x14ac:dyDescent="0.25">
      <c r="A4077" s="86" t="s">
        <v>155</v>
      </c>
      <c r="B4077" s="87">
        <v>257</v>
      </c>
      <c r="C4077" s="87" t="s">
        <v>143</v>
      </c>
      <c r="D4077" s="87">
        <v>1.1267755500000001</v>
      </c>
      <c r="E4077" s="87">
        <v>5.3336750000000002E-2</v>
      </c>
    </row>
    <row r="4078" spans="1:5" x14ac:dyDescent="0.25">
      <c r="A4078" s="86" t="s">
        <v>150</v>
      </c>
      <c r="B4078" s="87">
        <v>258</v>
      </c>
      <c r="C4078" s="87" t="s">
        <v>148</v>
      </c>
      <c r="D4078" s="87">
        <v>-4.0288299999999999E-2</v>
      </c>
      <c r="E4078" s="87">
        <v>7.7920900000000001E-2</v>
      </c>
    </row>
    <row r="4079" spans="1:5" x14ac:dyDescent="0.25">
      <c r="A4079" s="86" t="s">
        <v>150</v>
      </c>
      <c r="B4079" s="87">
        <v>258</v>
      </c>
      <c r="C4079" s="87" t="s">
        <v>153</v>
      </c>
      <c r="D4079" s="87">
        <v>-3.8734400000000002E-2</v>
      </c>
      <c r="E4079" s="87">
        <v>3.970315E-2</v>
      </c>
    </row>
    <row r="4080" spans="1:5" x14ac:dyDescent="0.25">
      <c r="A4080" s="86" t="s">
        <v>150</v>
      </c>
      <c r="B4080" s="87">
        <v>258</v>
      </c>
      <c r="C4080" s="87" t="s">
        <v>160</v>
      </c>
      <c r="D4080" s="87">
        <v>-2.7931399999999999E-2</v>
      </c>
      <c r="E4080" s="87">
        <v>5.887237E-2</v>
      </c>
    </row>
    <row r="4081" spans="1:5" x14ac:dyDescent="0.25">
      <c r="A4081" s="86" t="s">
        <v>150</v>
      </c>
      <c r="B4081" s="87">
        <v>258</v>
      </c>
      <c r="C4081" s="87" t="s">
        <v>159</v>
      </c>
      <c r="D4081" s="87">
        <v>-2.0966599999999998E-2</v>
      </c>
      <c r="E4081" s="87">
        <v>6.604488E-2</v>
      </c>
    </row>
    <row r="4082" spans="1:5" x14ac:dyDescent="0.25">
      <c r="A4082" s="86" t="s">
        <v>150</v>
      </c>
      <c r="B4082" s="87">
        <v>258</v>
      </c>
      <c r="C4082" s="87" t="s">
        <v>9</v>
      </c>
      <c r="D4082" s="88">
        <v>-4.1300000000000001E-4</v>
      </c>
      <c r="E4082" s="87">
        <v>4.9029509999999998E-2</v>
      </c>
    </row>
    <row r="4083" spans="1:5" x14ac:dyDescent="0.25">
      <c r="A4083" s="86" t="s">
        <v>150</v>
      </c>
      <c r="B4083" s="87">
        <v>258</v>
      </c>
      <c r="C4083" s="87" t="s">
        <v>143</v>
      </c>
      <c r="D4083" s="87">
        <v>1.152508E-2</v>
      </c>
      <c r="E4083" s="87">
        <v>7.0302149999999994E-2</v>
      </c>
    </row>
    <row r="4084" spans="1:5" x14ac:dyDescent="0.25">
      <c r="A4084" s="86" t="s">
        <v>150</v>
      </c>
      <c r="B4084" s="87">
        <v>258</v>
      </c>
      <c r="C4084" s="87" t="s">
        <v>152</v>
      </c>
      <c r="D4084" s="87">
        <v>1.5418090000000001E-2</v>
      </c>
      <c r="E4084" s="87">
        <v>3.2979979999999999E-2</v>
      </c>
    </row>
    <row r="4085" spans="1:5" x14ac:dyDescent="0.25">
      <c r="A4085" s="86" t="s">
        <v>150</v>
      </c>
      <c r="B4085" s="87">
        <v>258</v>
      </c>
      <c r="C4085" s="87" t="s">
        <v>147</v>
      </c>
      <c r="D4085" s="87">
        <v>3.6320669999999999E-2</v>
      </c>
      <c r="E4085" s="87">
        <v>4.6749600000000002E-2</v>
      </c>
    </row>
    <row r="4086" spans="1:5" x14ac:dyDescent="0.25">
      <c r="A4086" s="86" t="s">
        <v>150</v>
      </c>
      <c r="B4086" s="87">
        <v>258</v>
      </c>
      <c r="C4086" s="87" t="s">
        <v>151</v>
      </c>
      <c r="D4086" s="87">
        <v>5.6567819999999998E-2</v>
      </c>
      <c r="E4086" s="87">
        <v>8.6558720000000006E-2</v>
      </c>
    </row>
    <row r="4087" spans="1:5" x14ac:dyDescent="0.25">
      <c r="A4087" s="86" t="s">
        <v>150</v>
      </c>
      <c r="B4087" s="87">
        <v>258</v>
      </c>
      <c r="C4087" s="87" t="s">
        <v>146</v>
      </c>
      <c r="D4087" s="87">
        <v>6.5942959999999995E-2</v>
      </c>
      <c r="E4087" s="87">
        <v>7.310883E-2</v>
      </c>
    </row>
    <row r="4088" spans="1:5" x14ac:dyDescent="0.25">
      <c r="A4088" s="86" t="s">
        <v>150</v>
      </c>
      <c r="B4088" s="87">
        <v>258</v>
      </c>
      <c r="C4088" s="87" t="s">
        <v>154</v>
      </c>
      <c r="D4088" s="87">
        <v>6.7236160000000003E-2</v>
      </c>
      <c r="E4088" s="87">
        <v>6.7863469999999995E-2</v>
      </c>
    </row>
    <row r="4089" spans="1:5" x14ac:dyDescent="0.25">
      <c r="A4089" s="86" t="s">
        <v>150</v>
      </c>
      <c r="B4089" s="87">
        <v>258</v>
      </c>
      <c r="C4089" s="87" t="s">
        <v>149</v>
      </c>
      <c r="D4089" s="87">
        <v>7.9983639999999995E-2</v>
      </c>
      <c r="E4089" s="87">
        <v>5.4047369999999997E-2</v>
      </c>
    </row>
    <row r="4090" spans="1:5" x14ac:dyDescent="0.25">
      <c r="A4090" s="86" t="s">
        <v>150</v>
      </c>
      <c r="B4090" s="87">
        <v>258</v>
      </c>
      <c r="C4090" s="87" t="s">
        <v>155</v>
      </c>
      <c r="D4090" s="87">
        <v>9.0826180000000006E-2</v>
      </c>
      <c r="E4090" s="87">
        <v>4.7875729999999998E-2</v>
      </c>
    </row>
    <row r="4091" spans="1:5" x14ac:dyDescent="0.25">
      <c r="A4091" s="86" t="s">
        <v>150</v>
      </c>
      <c r="B4091" s="87">
        <v>258</v>
      </c>
      <c r="C4091" s="87" t="s">
        <v>156</v>
      </c>
      <c r="D4091" s="87">
        <v>0.13932791999999999</v>
      </c>
      <c r="E4091" s="87">
        <v>8.40447E-2</v>
      </c>
    </row>
    <row r="4092" spans="1:5" x14ac:dyDescent="0.25">
      <c r="A4092" s="86" t="s">
        <v>150</v>
      </c>
      <c r="B4092" s="87">
        <v>258</v>
      </c>
      <c r="C4092" s="87" t="s">
        <v>157</v>
      </c>
      <c r="D4092" s="87">
        <v>0.14584221</v>
      </c>
      <c r="E4092" s="87">
        <v>7.4502360000000004E-2</v>
      </c>
    </row>
    <row r="4093" spans="1:5" x14ac:dyDescent="0.25">
      <c r="A4093" s="86" t="s">
        <v>155</v>
      </c>
      <c r="B4093" s="87">
        <v>259</v>
      </c>
      <c r="C4093" s="87" t="s">
        <v>157</v>
      </c>
      <c r="D4093" s="87">
        <v>3.110007E-2</v>
      </c>
      <c r="E4093" s="87">
        <v>8.0816100000000002E-2</v>
      </c>
    </row>
    <row r="4094" spans="1:5" x14ac:dyDescent="0.25">
      <c r="A4094" s="86" t="s">
        <v>155</v>
      </c>
      <c r="B4094" s="87">
        <v>259</v>
      </c>
      <c r="C4094" s="87" t="s">
        <v>153</v>
      </c>
      <c r="D4094" s="87">
        <v>0.26885238</v>
      </c>
      <c r="E4094" s="87">
        <v>6.7474010000000001E-2</v>
      </c>
    </row>
    <row r="4095" spans="1:5" x14ac:dyDescent="0.25">
      <c r="A4095" s="86" t="s">
        <v>155</v>
      </c>
      <c r="B4095" s="87">
        <v>259</v>
      </c>
      <c r="C4095" s="87" t="s">
        <v>150</v>
      </c>
      <c r="D4095" s="87">
        <v>0.45881494</v>
      </c>
      <c r="E4095" s="87">
        <v>6.4914769999999997E-2</v>
      </c>
    </row>
    <row r="4096" spans="1:5" x14ac:dyDescent="0.25">
      <c r="A4096" s="86" t="s">
        <v>155</v>
      </c>
      <c r="B4096" s="87">
        <v>259</v>
      </c>
      <c r="C4096" s="87" t="s">
        <v>147</v>
      </c>
      <c r="D4096" s="87">
        <v>0.51394276000000005</v>
      </c>
      <c r="E4096" s="87">
        <v>3.5476859999999999E-2</v>
      </c>
    </row>
    <row r="4097" spans="1:5" x14ac:dyDescent="0.25">
      <c r="A4097" s="86" t="s">
        <v>155</v>
      </c>
      <c r="B4097" s="87">
        <v>259</v>
      </c>
      <c r="C4097" s="87" t="s">
        <v>9</v>
      </c>
      <c r="D4097" s="87">
        <v>0.92712278999999997</v>
      </c>
      <c r="E4097" s="87">
        <v>7.4291469999999998E-2</v>
      </c>
    </row>
    <row r="4098" spans="1:5" x14ac:dyDescent="0.25">
      <c r="A4098" s="86" t="s">
        <v>155</v>
      </c>
      <c r="B4098" s="87">
        <v>259</v>
      </c>
      <c r="C4098" s="87" t="s">
        <v>161</v>
      </c>
      <c r="D4098" s="87">
        <v>0.96731560000000005</v>
      </c>
      <c r="E4098" s="87">
        <v>6.7996929999999997E-2</v>
      </c>
    </row>
    <row r="4099" spans="1:5" x14ac:dyDescent="0.25">
      <c r="A4099" s="86" t="s">
        <v>155</v>
      </c>
      <c r="B4099" s="87">
        <v>259</v>
      </c>
      <c r="C4099" s="87" t="s">
        <v>154</v>
      </c>
      <c r="D4099" s="87">
        <v>1.02740075</v>
      </c>
      <c r="E4099" s="87">
        <v>6.2908519999999996E-2</v>
      </c>
    </row>
    <row r="4100" spans="1:5" x14ac:dyDescent="0.25">
      <c r="A4100" s="86" t="s">
        <v>155</v>
      </c>
      <c r="B4100" s="87">
        <v>259</v>
      </c>
      <c r="C4100" s="87" t="s">
        <v>148</v>
      </c>
      <c r="D4100" s="87">
        <v>1.1879703399999999</v>
      </c>
      <c r="E4100" s="87">
        <v>6.2708739999999999E-2</v>
      </c>
    </row>
    <row r="4101" spans="1:5" x14ac:dyDescent="0.25">
      <c r="A4101" s="86" t="s">
        <v>155</v>
      </c>
      <c r="B4101" s="87">
        <v>259</v>
      </c>
      <c r="C4101" s="87" t="s">
        <v>149</v>
      </c>
      <c r="D4101" s="87">
        <v>1.2065435900000001</v>
      </c>
      <c r="E4101" s="87">
        <v>7.2609179999999995E-2</v>
      </c>
    </row>
    <row r="4102" spans="1:5" x14ac:dyDescent="0.25">
      <c r="A4102" s="86" t="s">
        <v>155</v>
      </c>
      <c r="B4102" s="87">
        <v>259</v>
      </c>
      <c r="C4102" s="87" t="s">
        <v>152</v>
      </c>
      <c r="D4102" s="87">
        <v>1.22756972</v>
      </c>
      <c r="E4102" s="87">
        <v>4.7163629999999998E-2</v>
      </c>
    </row>
    <row r="4103" spans="1:5" x14ac:dyDescent="0.25">
      <c r="A4103" s="86" t="s">
        <v>161</v>
      </c>
      <c r="B4103" s="87">
        <v>260</v>
      </c>
      <c r="C4103" s="87" t="s">
        <v>157</v>
      </c>
      <c r="D4103" s="87">
        <v>-0.140653</v>
      </c>
      <c r="E4103" s="87">
        <v>9.3277650000000004E-2</v>
      </c>
    </row>
    <row r="4104" spans="1:5" x14ac:dyDescent="0.25">
      <c r="A4104" s="86" t="s">
        <v>161</v>
      </c>
      <c r="B4104" s="87">
        <v>260</v>
      </c>
      <c r="C4104" s="87" t="s">
        <v>153</v>
      </c>
      <c r="D4104" s="87">
        <v>-5.9941099999999997E-2</v>
      </c>
      <c r="E4104" s="87">
        <v>9.7511100000000003E-2</v>
      </c>
    </row>
    <row r="4105" spans="1:5" x14ac:dyDescent="0.25">
      <c r="A4105" s="86" t="s">
        <v>161</v>
      </c>
      <c r="B4105" s="87">
        <v>260</v>
      </c>
      <c r="C4105" s="87" t="s">
        <v>146</v>
      </c>
      <c r="D4105" s="87">
        <v>-3.9588199999999997E-2</v>
      </c>
      <c r="E4105" s="87">
        <v>8.1721849999999999E-2</v>
      </c>
    </row>
    <row r="4106" spans="1:5" x14ac:dyDescent="0.25">
      <c r="A4106" s="86" t="s">
        <v>161</v>
      </c>
      <c r="B4106" s="87">
        <v>260</v>
      </c>
      <c r="C4106" s="87" t="s">
        <v>150</v>
      </c>
      <c r="D4106" s="87">
        <v>-1.89993E-2</v>
      </c>
      <c r="E4106" s="87">
        <v>5.6824630000000001E-2</v>
      </c>
    </row>
    <row r="4107" spans="1:5" x14ac:dyDescent="0.25">
      <c r="A4107" s="86" t="s">
        <v>161</v>
      </c>
      <c r="B4107" s="87">
        <v>260</v>
      </c>
      <c r="C4107" s="87" t="s">
        <v>160</v>
      </c>
      <c r="D4107" s="87">
        <v>-1.8876199999999999E-2</v>
      </c>
      <c r="E4107" s="87">
        <v>7.8063010000000002E-2</v>
      </c>
    </row>
    <row r="4108" spans="1:5" x14ac:dyDescent="0.25">
      <c r="A4108" s="86" t="s">
        <v>161</v>
      </c>
      <c r="B4108" s="87">
        <v>260</v>
      </c>
      <c r="C4108" s="87" t="s">
        <v>144</v>
      </c>
      <c r="D4108" s="87">
        <v>2.8741299999999999E-3</v>
      </c>
      <c r="E4108" s="87">
        <v>7.8357449999999995E-2</v>
      </c>
    </row>
    <row r="4109" spans="1:5" x14ac:dyDescent="0.25">
      <c r="A4109" s="86" t="s">
        <v>161</v>
      </c>
      <c r="B4109" s="87">
        <v>260</v>
      </c>
      <c r="C4109" s="87" t="s">
        <v>145</v>
      </c>
      <c r="D4109" s="87">
        <v>4.9441199999999998E-3</v>
      </c>
      <c r="E4109" s="87">
        <v>5.8769790000000002E-2</v>
      </c>
    </row>
    <row r="4110" spans="1:5" x14ac:dyDescent="0.25">
      <c r="A4110" s="86" t="s">
        <v>161</v>
      </c>
      <c r="B4110" s="87">
        <v>260</v>
      </c>
      <c r="C4110" s="87" t="s">
        <v>159</v>
      </c>
      <c r="D4110" s="87">
        <v>5.83893E-3</v>
      </c>
      <c r="E4110" s="87">
        <v>7.4370809999999996E-2</v>
      </c>
    </row>
    <row r="4111" spans="1:5" x14ac:dyDescent="0.25">
      <c r="A4111" s="86" t="s">
        <v>161</v>
      </c>
      <c r="B4111" s="87">
        <v>260</v>
      </c>
      <c r="C4111" s="87" t="s">
        <v>152</v>
      </c>
      <c r="D4111" s="87">
        <v>1.7222830000000001E-2</v>
      </c>
      <c r="E4111" s="87">
        <v>7.1121970000000007E-2</v>
      </c>
    </row>
    <row r="4112" spans="1:5" x14ac:dyDescent="0.25">
      <c r="A4112" s="86" t="s">
        <v>161</v>
      </c>
      <c r="B4112" s="87">
        <v>260</v>
      </c>
      <c r="C4112" s="87" t="s">
        <v>151</v>
      </c>
      <c r="D4112" s="87">
        <v>1.8133420000000001E-2</v>
      </c>
      <c r="E4112" s="87">
        <v>6.2519729999999996E-2</v>
      </c>
    </row>
    <row r="4113" spans="1:5" x14ac:dyDescent="0.25">
      <c r="A4113" s="86" t="s">
        <v>161</v>
      </c>
      <c r="B4113" s="87">
        <v>260</v>
      </c>
      <c r="C4113" s="87" t="s">
        <v>143</v>
      </c>
      <c r="D4113" s="87">
        <v>4.4156639999999997E-2</v>
      </c>
      <c r="E4113" s="87">
        <v>0.10516481</v>
      </c>
    </row>
    <row r="4114" spans="1:5" x14ac:dyDescent="0.25">
      <c r="A4114" s="86" t="s">
        <v>161</v>
      </c>
      <c r="B4114" s="87">
        <v>260</v>
      </c>
      <c r="C4114" s="87" t="s">
        <v>156</v>
      </c>
      <c r="D4114" s="87">
        <v>5.3182130000000001E-2</v>
      </c>
      <c r="E4114" s="87">
        <v>7.4095350000000004E-2</v>
      </c>
    </row>
    <row r="4115" spans="1:5" x14ac:dyDescent="0.25">
      <c r="A4115" s="86" t="s">
        <v>161</v>
      </c>
      <c r="B4115" s="87">
        <v>260</v>
      </c>
      <c r="C4115" s="87" t="s">
        <v>155</v>
      </c>
      <c r="D4115" s="87">
        <v>8.5267190000000007E-2</v>
      </c>
      <c r="E4115" s="87">
        <v>5.732669E-2</v>
      </c>
    </row>
    <row r="4116" spans="1:5" x14ac:dyDescent="0.25">
      <c r="A4116" s="86" t="s">
        <v>161</v>
      </c>
      <c r="B4116" s="87">
        <v>260</v>
      </c>
      <c r="C4116" s="87" t="s">
        <v>147</v>
      </c>
      <c r="D4116" s="87">
        <v>9.4433489999999995E-2</v>
      </c>
      <c r="E4116" s="87">
        <v>6.5646910000000003E-2</v>
      </c>
    </row>
    <row r="4117" spans="1:5" x14ac:dyDescent="0.25">
      <c r="A4117" s="86" t="s">
        <v>161</v>
      </c>
      <c r="B4117" s="87">
        <v>260</v>
      </c>
      <c r="C4117" s="87" t="s">
        <v>158</v>
      </c>
      <c r="D4117" s="87">
        <v>0.12956466</v>
      </c>
      <c r="E4117" s="87">
        <v>5.6715399999999999E-2</v>
      </c>
    </row>
    <row r="4118" spans="1:5" x14ac:dyDescent="0.25">
      <c r="A4118" s="86" t="s">
        <v>161</v>
      </c>
      <c r="B4118" s="87">
        <v>260</v>
      </c>
      <c r="C4118" s="87" t="s">
        <v>154</v>
      </c>
      <c r="D4118" s="87">
        <v>0.13530621000000001</v>
      </c>
      <c r="E4118" s="87">
        <v>6.3881170000000001E-2</v>
      </c>
    </row>
    <row r="4119" spans="1:5" x14ac:dyDescent="0.25">
      <c r="A4119" s="86" t="s">
        <v>161</v>
      </c>
      <c r="B4119" s="87">
        <v>260</v>
      </c>
      <c r="C4119" s="87" t="s">
        <v>9</v>
      </c>
      <c r="D4119" s="87">
        <v>0.25872819000000002</v>
      </c>
      <c r="E4119" s="87">
        <v>7.1614520000000001E-2</v>
      </c>
    </row>
    <row r="4120" spans="1:5" x14ac:dyDescent="0.25">
      <c r="A4120" s="86" t="s">
        <v>9</v>
      </c>
      <c r="B4120" s="87">
        <v>261</v>
      </c>
      <c r="C4120" s="87" t="s">
        <v>146</v>
      </c>
      <c r="D4120" s="87">
        <v>-0.12928629999999999</v>
      </c>
      <c r="E4120" s="87">
        <v>9.3061989999999997E-2</v>
      </c>
    </row>
    <row r="4121" spans="1:5" x14ac:dyDescent="0.25">
      <c r="A4121" s="86" t="s">
        <v>9</v>
      </c>
      <c r="B4121" s="87">
        <v>261</v>
      </c>
      <c r="C4121" s="87" t="s">
        <v>153</v>
      </c>
      <c r="D4121" s="87">
        <v>-0.1198972</v>
      </c>
      <c r="E4121" s="87">
        <v>7.1170410000000003E-2</v>
      </c>
    </row>
    <row r="4122" spans="1:5" x14ac:dyDescent="0.25">
      <c r="A4122" s="86" t="s">
        <v>9</v>
      </c>
      <c r="B4122" s="87">
        <v>261</v>
      </c>
      <c r="C4122" s="87" t="s">
        <v>150</v>
      </c>
      <c r="D4122" s="87">
        <v>-6.4328700000000003E-2</v>
      </c>
      <c r="E4122" s="87">
        <v>7.3788950000000006E-2</v>
      </c>
    </row>
    <row r="4123" spans="1:5" x14ac:dyDescent="0.25">
      <c r="A4123" s="86" t="s">
        <v>9</v>
      </c>
      <c r="B4123" s="87">
        <v>261</v>
      </c>
      <c r="C4123" s="87" t="s">
        <v>156</v>
      </c>
      <c r="D4123" s="87">
        <v>-5.27175E-2</v>
      </c>
      <c r="E4123" s="87">
        <v>7.4570429999999993E-2</v>
      </c>
    </row>
    <row r="4124" spans="1:5" x14ac:dyDescent="0.25">
      <c r="A4124" s="86" t="s">
        <v>9</v>
      </c>
      <c r="B4124" s="87">
        <v>261</v>
      </c>
      <c r="C4124" s="87" t="s">
        <v>154</v>
      </c>
      <c r="D4124" s="87">
        <v>-5.13476E-2</v>
      </c>
      <c r="E4124" s="87">
        <v>8.2726830000000001E-2</v>
      </c>
    </row>
    <row r="4125" spans="1:5" x14ac:dyDescent="0.25">
      <c r="A4125" s="86" t="s">
        <v>9</v>
      </c>
      <c r="B4125" s="87">
        <v>261</v>
      </c>
      <c r="C4125" s="87" t="s">
        <v>152</v>
      </c>
      <c r="D4125" s="87">
        <v>-3.9859699999999998E-2</v>
      </c>
      <c r="E4125" s="87">
        <v>0.10175901</v>
      </c>
    </row>
    <row r="4126" spans="1:5" x14ac:dyDescent="0.25">
      <c r="A4126" s="86" t="s">
        <v>9</v>
      </c>
      <c r="B4126" s="87">
        <v>261</v>
      </c>
      <c r="C4126" s="87" t="s">
        <v>148</v>
      </c>
      <c r="D4126" s="87">
        <v>-3.5639999999999998E-2</v>
      </c>
      <c r="E4126" s="87">
        <v>0.1168476</v>
      </c>
    </row>
    <row r="4127" spans="1:5" x14ac:dyDescent="0.25">
      <c r="A4127" s="86" t="s">
        <v>9</v>
      </c>
      <c r="B4127" s="87">
        <v>261</v>
      </c>
      <c r="C4127" s="87" t="s">
        <v>155</v>
      </c>
      <c r="D4127" s="87">
        <v>-3.4722599999999999E-2</v>
      </c>
      <c r="E4127" s="87">
        <v>0.11581524</v>
      </c>
    </row>
    <row r="4128" spans="1:5" x14ac:dyDescent="0.25">
      <c r="A4128" s="86" t="s">
        <v>9</v>
      </c>
      <c r="B4128" s="87">
        <v>261</v>
      </c>
      <c r="C4128" s="87" t="s">
        <v>143</v>
      </c>
      <c r="D4128" s="87">
        <v>-2.5444399999999999E-2</v>
      </c>
      <c r="E4128" s="87">
        <v>5.840965E-2</v>
      </c>
    </row>
    <row r="4129" spans="1:5" x14ac:dyDescent="0.25">
      <c r="A4129" s="86" t="s">
        <v>9</v>
      </c>
      <c r="B4129" s="87">
        <v>261</v>
      </c>
      <c r="C4129" s="87" t="s">
        <v>145</v>
      </c>
      <c r="D4129" s="87">
        <v>-2.5316100000000001E-2</v>
      </c>
      <c r="E4129" s="87">
        <v>8.5458720000000002E-2</v>
      </c>
    </row>
    <row r="4130" spans="1:5" x14ac:dyDescent="0.25">
      <c r="A4130" s="86" t="s">
        <v>9</v>
      </c>
      <c r="B4130" s="87">
        <v>261</v>
      </c>
      <c r="C4130" s="87" t="s">
        <v>149</v>
      </c>
      <c r="D4130" s="87">
        <v>-7.7761999999999996E-3</v>
      </c>
      <c r="E4130" s="87">
        <v>9.2714279999999996E-2</v>
      </c>
    </row>
    <row r="4131" spans="1:5" x14ac:dyDescent="0.25">
      <c r="A4131" s="86" t="s">
        <v>9</v>
      </c>
      <c r="B4131" s="87">
        <v>261</v>
      </c>
      <c r="C4131" s="87" t="s">
        <v>157</v>
      </c>
      <c r="D4131" s="87">
        <v>2.62109E-3</v>
      </c>
      <c r="E4131" s="87">
        <v>7.1499160000000006E-2</v>
      </c>
    </row>
    <row r="4132" spans="1:5" x14ac:dyDescent="0.25">
      <c r="A4132" s="86" t="s">
        <v>9</v>
      </c>
      <c r="B4132" s="87">
        <v>261</v>
      </c>
      <c r="C4132" s="87" t="s">
        <v>161</v>
      </c>
      <c r="D4132" s="87">
        <v>4.7926950000000003E-2</v>
      </c>
      <c r="E4132" s="87">
        <v>6.7709850000000002E-2</v>
      </c>
    </row>
    <row r="4133" spans="1:5" x14ac:dyDescent="0.25">
      <c r="A4133" s="86" t="s">
        <v>9</v>
      </c>
      <c r="B4133" s="87">
        <v>261</v>
      </c>
      <c r="C4133" s="87" t="s">
        <v>144</v>
      </c>
      <c r="D4133" s="87">
        <v>9.0445369999999997E-2</v>
      </c>
      <c r="E4133" s="87">
        <v>8.5073410000000002E-2</v>
      </c>
    </row>
    <row r="4134" spans="1:5" x14ac:dyDescent="0.25">
      <c r="A4134" s="86" t="s">
        <v>9</v>
      </c>
      <c r="B4134" s="87">
        <v>261</v>
      </c>
      <c r="C4134" s="87" t="s">
        <v>159</v>
      </c>
      <c r="D4134" s="87">
        <v>9.6022389999999999E-2</v>
      </c>
      <c r="E4134" s="87">
        <v>7.8783320000000004E-2</v>
      </c>
    </row>
    <row r="4135" spans="1:5" x14ac:dyDescent="0.25">
      <c r="A4135" s="86" t="s">
        <v>147</v>
      </c>
      <c r="B4135" s="87">
        <v>262</v>
      </c>
      <c r="C4135" s="87" t="s">
        <v>144</v>
      </c>
      <c r="D4135" s="87">
        <v>-9.0997900000000007E-2</v>
      </c>
      <c r="E4135" s="87">
        <v>0.1045925</v>
      </c>
    </row>
    <row r="4136" spans="1:5" x14ac:dyDescent="0.25">
      <c r="A4136" s="86" t="s">
        <v>147</v>
      </c>
      <c r="B4136" s="87">
        <v>262</v>
      </c>
      <c r="C4136" s="87" t="s">
        <v>143</v>
      </c>
      <c r="D4136" s="87">
        <v>-4.7868800000000003E-2</v>
      </c>
      <c r="E4136" s="87">
        <v>9.6600039999999998E-2</v>
      </c>
    </row>
    <row r="4137" spans="1:5" x14ac:dyDescent="0.25">
      <c r="A4137" s="86" t="s">
        <v>147</v>
      </c>
      <c r="B4137" s="87">
        <v>262</v>
      </c>
      <c r="C4137" s="87" t="s">
        <v>145</v>
      </c>
      <c r="D4137" s="87">
        <v>-2.9098599999999999E-2</v>
      </c>
      <c r="E4137" s="87">
        <v>5.1188919999999999E-2</v>
      </c>
    </row>
    <row r="4138" spans="1:5" x14ac:dyDescent="0.25">
      <c r="A4138" s="86" t="s">
        <v>147</v>
      </c>
      <c r="B4138" s="87">
        <v>262</v>
      </c>
      <c r="C4138" s="87" t="s">
        <v>156</v>
      </c>
      <c r="D4138" s="87">
        <v>5.3023100000000002E-3</v>
      </c>
      <c r="E4138" s="87">
        <v>8.6351639999999993E-2</v>
      </c>
    </row>
    <row r="4139" spans="1:5" x14ac:dyDescent="0.25">
      <c r="A4139" s="86" t="s">
        <v>147</v>
      </c>
      <c r="B4139" s="87">
        <v>262</v>
      </c>
      <c r="C4139" s="87" t="s">
        <v>160</v>
      </c>
      <c r="D4139" s="87">
        <v>7.0716299999999998E-3</v>
      </c>
      <c r="E4139" s="87">
        <v>5.1844420000000002E-2</v>
      </c>
    </row>
    <row r="4140" spans="1:5" x14ac:dyDescent="0.25">
      <c r="A4140" s="86" t="s">
        <v>147</v>
      </c>
      <c r="B4140" s="87">
        <v>262</v>
      </c>
      <c r="C4140" s="87" t="s">
        <v>150</v>
      </c>
      <c r="D4140" s="87">
        <v>5.155469E-2</v>
      </c>
      <c r="E4140" s="87">
        <v>7.1054619999999999E-2</v>
      </c>
    </row>
    <row r="4141" spans="1:5" x14ac:dyDescent="0.25">
      <c r="A4141" s="86" t="s">
        <v>147</v>
      </c>
      <c r="B4141" s="87">
        <v>262</v>
      </c>
      <c r="C4141" s="87" t="s">
        <v>153</v>
      </c>
      <c r="D4141" s="87">
        <v>5.408843E-2</v>
      </c>
      <c r="E4141" s="87">
        <v>7.5430179999999999E-2</v>
      </c>
    </row>
    <row r="4142" spans="1:5" x14ac:dyDescent="0.25">
      <c r="A4142" s="86" t="s">
        <v>147</v>
      </c>
      <c r="B4142" s="87">
        <v>262</v>
      </c>
      <c r="C4142" s="87" t="s">
        <v>159</v>
      </c>
      <c r="D4142" s="87">
        <v>0.21156145000000001</v>
      </c>
      <c r="E4142" s="87">
        <v>8.8819300000000004E-2</v>
      </c>
    </row>
    <row r="4143" spans="1:5" x14ac:dyDescent="0.25">
      <c r="A4143" s="86" t="s">
        <v>147</v>
      </c>
      <c r="B4143" s="87">
        <v>262</v>
      </c>
      <c r="C4143" s="87" t="s">
        <v>152</v>
      </c>
      <c r="D4143" s="87">
        <v>0.39776895000000001</v>
      </c>
      <c r="E4143" s="87">
        <v>5.8075309999999998E-2</v>
      </c>
    </row>
    <row r="4144" spans="1:5" x14ac:dyDescent="0.25">
      <c r="A4144" s="86" t="s">
        <v>147</v>
      </c>
      <c r="B4144" s="87">
        <v>262</v>
      </c>
      <c r="C4144" s="87" t="s">
        <v>154</v>
      </c>
      <c r="D4144" s="87">
        <v>0.57605152000000004</v>
      </c>
      <c r="E4144" s="87">
        <v>6.2450510000000001E-2</v>
      </c>
    </row>
    <row r="4145" spans="1:5" x14ac:dyDescent="0.25">
      <c r="A4145" s="86" t="s">
        <v>147</v>
      </c>
      <c r="B4145" s="87">
        <v>262</v>
      </c>
      <c r="C4145" s="87" t="s">
        <v>149</v>
      </c>
      <c r="D4145" s="87">
        <v>0.86778750000000004</v>
      </c>
      <c r="E4145" s="87">
        <v>6.1057470000000003E-2</v>
      </c>
    </row>
    <row r="4146" spans="1:5" x14ac:dyDescent="0.25">
      <c r="A4146" s="86" t="s">
        <v>147</v>
      </c>
      <c r="B4146" s="87">
        <v>262</v>
      </c>
      <c r="C4146" s="87" t="s">
        <v>155</v>
      </c>
      <c r="D4146" s="87">
        <v>0.90439502000000005</v>
      </c>
      <c r="E4146" s="87">
        <v>7.6335420000000001E-2</v>
      </c>
    </row>
    <row r="4147" spans="1:5" x14ac:dyDescent="0.25">
      <c r="A4147" s="86" t="s">
        <v>147</v>
      </c>
      <c r="B4147" s="87">
        <v>262</v>
      </c>
      <c r="C4147" s="87" t="s">
        <v>148</v>
      </c>
      <c r="D4147" s="87">
        <v>0.93219039999999997</v>
      </c>
      <c r="E4147" s="87">
        <v>7.8460450000000001E-2</v>
      </c>
    </row>
    <row r="4148" spans="1:5" x14ac:dyDescent="0.25">
      <c r="A4148" s="86" t="s">
        <v>147</v>
      </c>
      <c r="B4148" s="87">
        <v>262</v>
      </c>
      <c r="C4148" s="87" t="s">
        <v>161</v>
      </c>
      <c r="D4148" s="87">
        <v>0.94764817000000001</v>
      </c>
      <c r="E4148" s="87">
        <v>4.7125720000000003E-2</v>
      </c>
    </row>
    <row r="4149" spans="1:5" x14ac:dyDescent="0.25">
      <c r="A4149" s="86" t="s">
        <v>147</v>
      </c>
      <c r="B4149" s="87">
        <v>262</v>
      </c>
      <c r="C4149" s="87" t="s">
        <v>158</v>
      </c>
      <c r="D4149" s="87">
        <v>1.04260373</v>
      </c>
      <c r="E4149" s="87">
        <v>6.5445600000000007E-2</v>
      </c>
    </row>
    <row r="4150" spans="1:5" x14ac:dyDescent="0.25">
      <c r="A4150" s="86" t="s">
        <v>147</v>
      </c>
      <c r="B4150" s="87">
        <v>262</v>
      </c>
      <c r="C4150" s="87" t="s">
        <v>146</v>
      </c>
      <c r="D4150" s="87">
        <v>1.3266052100000001</v>
      </c>
      <c r="E4150" s="87">
        <v>0.10174524</v>
      </c>
    </row>
    <row r="4151" spans="1:5" x14ac:dyDescent="0.25">
      <c r="A4151" s="86" t="s">
        <v>143</v>
      </c>
      <c r="B4151" s="87">
        <v>263</v>
      </c>
      <c r="C4151" s="87" t="s">
        <v>150</v>
      </c>
      <c r="D4151" s="87">
        <v>2.0739839999999999E-2</v>
      </c>
      <c r="E4151" s="87">
        <v>0.11527147</v>
      </c>
    </row>
    <row r="4152" spans="1:5" x14ac:dyDescent="0.25">
      <c r="A4152" s="86" t="s">
        <v>143</v>
      </c>
      <c r="B4152" s="87">
        <v>263</v>
      </c>
      <c r="C4152" s="87" t="s">
        <v>153</v>
      </c>
      <c r="D4152" s="87">
        <v>2.5914110000000001E-2</v>
      </c>
      <c r="E4152" s="87">
        <v>9.0807830000000006E-2</v>
      </c>
    </row>
    <row r="4153" spans="1:5" x14ac:dyDescent="0.25">
      <c r="A4153" s="86" t="s">
        <v>143</v>
      </c>
      <c r="B4153" s="87">
        <v>263</v>
      </c>
      <c r="C4153" s="87" t="s">
        <v>156</v>
      </c>
      <c r="D4153" s="87">
        <v>3.205057E-2</v>
      </c>
      <c r="E4153" s="87">
        <v>7.9327270000000005E-2</v>
      </c>
    </row>
    <row r="4154" spans="1:5" x14ac:dyDescent="0.25">
      <c r="A4154" s="86" t="s">
        <v>143</v>
      </c>
      <c r="B4154" s="87">
        <v>263</v>
      </c>
      <c r="C4154" s="87" t="s">
        <v>157</v>
      </c>
      <c r="D4154" s="87">
        <v>7.8468999999999997E-2</v>
      </c>
      <c r="E4154" s="87">
        <v>5.56363E-2</v>
      </c>
    </row>
    <row r="4155" spans="1:5" x14ac:dyDescent="0.25">
      <c r="A4155" s="86" t="s">
        <v>143</v>
      </c>
      <c r="B4155" s="87">
        <v>263</v>
      </c>
      <c r="C4155" s="87" t="s">
        <v>158</v>
      </c>
      <c r="D4155" s="87">
        <v>8.2276849999999999E-2</v>
      </c>
      <c r="E4155" s="87">
        <v>8.2930859999999995E-2</v>
      </c>
    </row>
    <row r="4156" spans="1:5" x14ac:dyDescent="0.25">
      <c r="A4156" s="86" t="s">
        <v>143</v>
      </c>
      <c r="B4156" s="87">
        <v>263</v>
      </c>
      <c r="C4156" s="87" t="s">
        <v>145</v>
      </c>
      <c r="D4156" s="87">
        <v>9.3678330000000004E-2</v>
      </c>
      <c r="E4156" s="87">
        <v>9.854715E-2</v>
      </c>
    </row>
    <row r="4157" spans="1:5" x14ac:dyDescent="0.25">
      <c r="A4157" s="86" t="s">
        <v>143</v>
      </c>
      <c r="B4157" s="87">
        <v>263</v>
      </c>
      <c r="C4157" s="87" t="s">
        <v>144</v>
      </c>
      <c r="D4157" s="87">
        <v>0.14897904000000001</v>
      </c>
      <c r="E4157" s="87">
        <v>4.8450119999999999E-2</v>
      </c>
    </row>
    <row r="4158" spans="1:5" x14ac:dyDescent="0.25">
      <c r="A4158" s="86" t="s">
        <v>143</v>
      </c>
      <c r="B4158" s="87">
        <v>263</v>
      </c>
      <c r="C4158" s="87" t="s">
        <v>146</v>
      </c>
      <c r="D4158" s="87">
        <v>0.26852870000000001</v>
      </c>
      <c r="E4158" s="87">
        <v>8.0565700000000004E-2</v>
      </c>
    </row>
    <row r="4159" spans="1:5" x14ac:dyDescent="0.25">
      <c r="A4159" s="86" t="s">
        <v>143</v>
      </c>
      <c r="B4159" s="87">
        <v>263</v>
      </c>
      <c r="C4159" s="87" t="s">
        <v>159</v>
      </c>
      <c r="D4159" s="87">
        <v>0.29282425000000001</v>
      </c>
      <c r="E4159" s="87">
        <v>5.0355709999999998E-2</v>
      </c>
    </row>
    <row r="4160" spans="1:5" x14ac:dyDescent="0.25">
      <c r="A4160" s="86" t="s">
        <v>143</v>
      </c>
      <c r="B4160" s="87">
        <v>263</v>
      </c>
      <c r="C4160" s="87" t="s">
        <v>155</v>
      </c>
      <c r="D4160" s="87">
        <v>0.43056989000000001</v>
      </c>
      <c r="E4160" s="87">
        <v>6.0179530000000002E-2</v>
      </c>
    </row>
    <row r="4161" spans="1:5" x14ac:dyDescent="0.25">
      <c r="A4161" s="86" t="s">
        <v>143</v>
      </c>
      <c r="B4161" s="87">
        <v>263</v>
      </c>
      <c r="C4161" s="87" t="s">
        <v>161</v>
      </c>
      <c r="D4161" s="87">
        <v>0.45596618</v>
      </c>
      <c r="E4161" s="87">
        <v>6.6735660000000002E-2</v>
      </c>
    </row>
    <row r="4162" spans="1:5" x14ac:dyDescent="0.25">
      <c r="A4162" s="86" t="s">
        <v>143</v>
      </c>
      <c r="B4162" s="87">
        <v>263</v>
      </c>
      <c r="C4162" s="87" t="s">
        <v>160</v>
      </c>
      <c r="D4162" s="87">
        <v>0.48263971999999999</v>
      </c>
      <c r="E4162" s="87">
        <v>6.7623820000000001E-2</v>
      </c>
    </row>
    <row r="4163" spans="1:5" x14ac:dyDescent="0.25">
      <c r="A4163" s="86" t="s">
        <v>143</v>
      </c>
      <c r="B4163" s="87">
        <v>263</v>
      </c>
      <c r="C4163" s="87" t="s">
        <v>151</v>
      </c>
      <c r="D4163" s="87">
        <v>0.52316823999999995</v>
      </c>
      <c r="E4163" s="87">
        <v>8.3963380000000004E-2</v>
      </c>
    </row>
    <row r="4164" spans="1:5" x14ac:dyDescent="0.25">
      <c r="A4164" s="86" t="s">
        <v>143</v>
      </c>
      <c r="B4164" s="87">
        <v>263</v>
      </c>
      <c r="C4164" s="87" t="s">
        <v>147</v>
      </c>
      <c r="D4164" s="87">
        <v>0.75462956000000003</v>
      </c>
      <c r="E4164" s="87">
        <v>8.0534410000000001E-2</v>
      </c>
    </row>
    <row r="4165" spans="1:5" x14ac:dyDescent="0.25">
      <c r="A4165" s="86" t="s">
        <v>143</v>
      </c>
      <c r="B4165" s="87">
        <v>263</v>
      </c>
      <c r="C4165" s="87" t="s">
        <v>149</v>
      </c>
      <c r="D4165" s="87">
        <v>0.87699183000000003</v>
      </c>
      <c r="E4165" s="87">
        <v>0.10125251</v>
      </c>
    </row>
    <row r="4166" spans="1:5" x14ac:dyDescent="0.25">
      <c r="A4166" s="86" t="s">
        <v>143</v>
      </c>
      <c r="B4166" s="87">
        <v>263</v>
      </c>
      <c r="C4166" s="87" t="s">
        <v>9</v>
      </c>
      <c r="D4166" s="87">
        <v>0.92478572000000003</v>
      </c>
      <c r="E4166" s="87">
        <v>7.6774110000000007E-2</v>
      </c>
    </row>
    <row r="4167" spans="1:5" x14ac:dyDescent="0.25">
      <c r="A4167" s="86" t="s">
        <v>143</v>
      </c>
      <c r="B4167" s="87">
        <v>263</v>
      </c>
      <c r="C4167" s="87" t="s">
        <v>148</v>
      </c>
      <c r="D4167" s="87">
        <v>1.04623095</v>
      </c>
      <c r="E4167" s="87">
        <v>8.2235500000000003E-2</v>
      </c>
    </row>
    <row r="4168" spans="1:5" x14ac:dyDescent="0.25">
      <c r="A4168" s="86" t="s">
        <v>145</v>
      </c>
      <c r="B4168" s="87">
        <v>264</v>
      </c>
      <c r="C4168" s="87" t="s">
        <v>146</v>
      </c>
      <c r="D4168" s="87">
        <v>-0.1601542</v>
      </c>
      <c r="E4168" s="87">
        <v>8.3569879999999999E-2</v>
      </c>
    </row>
    <row r="4169" spans="1:5" x14ac:dyDescent="0.25">
      <c r="A4169" s="86" t="s">
        <v>145</v>
      </c>
      <c r="B4169" s="87">
        <v>264</v>
      </c>
      <c r="C4169" s="87" t="s">
        <v>156</v>
      </c>
      <c r="D4169" s="87">
        <v>-0.1546843</v>
      </c>
      <c r="E4169" s="87">
        <v>8.8326169999999996E-2</v>
      </c>
    </row>
    <row r="4170" spans="1:5" x14ac:dyDescent="0.25">
      <c r="A4170" s="86" t="s">
        <v>145</v>
      </c>
      <c r="B4170" s="87">
        <v>264</v>
      </c>
      <c r="C4170" s="87" t="s">
        <v>147</v>
      </c>
      <c r="D4170" s="87">
        <v>-0.15002080000000001</v>
      </c>
      <c r="E4170" s="87">
        <v>0.10755261000000001</v>
      </c>
    </row>
    <row r="4171" spans="1:5" x14ac:dyDescent="0.25">
      <c r="A4171" s="86" t="s">
        <v>145</v>
      </c>
      <c r="B4171" s="87">
        <v>264</v>
      </c>
      <c r="C4171" s="87" t="s">
        <v>155</v>
      </c>
      <c r="D4171" s="87">
        <v>-9.7385399999999997E-2</v>
      </c>
      <c r="E4171" s="87">
        <v>7.7361520000000003E-2</v>
      </c>
    </row>
    <row r="4172" spans="1:5" x14ac:dyDescent="0.25">
      <c r="A4172" s="86" t="s">
        <v>145</v>
      </c>
      <c r="B4172" s="87">
        <v>264</v>
      </c>
      <c r="C4172" s="87" t="s">
        <v>143</v>
      </c>
      <c r="D4172" s="87">
        <v>-9.4999100000000003E-2</v>
      </c>
      <c r="E4172" s="87">
        <v>4.5810860000000002E-2</v>
      </c>
    </row>
    <row r="4173" spans="1:5" x14ac:dyDescent="0.25">
      <c r="A4173" s="86" t="s">
        <v>145</v>
      </c>
      <c r="B4173" s="87">
        <v>264</v>
      </c>
      <c r="C4173" s="87" t="s">
        <v>9</v>
      </c>
      <c r="D4173" s="87">
        <v>-3.74052E-2</v>
      </c>
      <c r="E4173" s="87">
        <v>8.8426099999999994E-2</v>
      </c>
    </row>
    <row r="4174" spans="1:5" x14ac:dyDescent="0.25">
      <c r="A4174" s="86" t="s">
        <v>145</v>
      </c>
      <c r="B4174" s="87">
        <v>264</v>
      </c>
      <c r="C4174" s="87" t="s">
        <v>154</v>
      </c>
      <c r="D4174" s="87">
        <v>-1.3010300000000001E-2</v>
      </c>
      <c r="E4174" s="87">
        <v>7.9833559999999998E-2</v>
      </c>
    </row>
    <row r="4175" spans="1:5" x14ac:dyDescent="0.25">
      <c r="A4175" s="86" t="s">
        <v>145</v>
      </c>
      <c r="B4175" s="87">
        <v>264</v>
      </c>
      <c r="C4175" s="87" t="s">
        <v>152</v>
      </c>
      <c r="D4175" s="88">
        <v>-8.3000000000000001E-4</v>
      </c>
      <c r="E4175" s="87">
        <v>6.8426680000000004E-2</v>
      </c>
    </row>
    <row r="4176" spans="1:5" x14ac:dyDescent="0.25">
      <c r="A4176" s="86" t="s">
        <v>145</v>
      </c>
      <c r="B4176" s="87">
        <v>264</v>
      </c>
      <c r="C4176" s="87" t="s">
        <v>148</v>
      </c>
      <c r="D4176" s="87">
        <v>2.0800430000000002E-2</v>
      </c>
      <c r="E4176" s="87">
        <v>6.6322569999999997E-2</v>
      </c>
    </row>
    <row r="4177" spans="1:5" x14ac:dyDescent="0.25">
      <c r="A4177" s="86" t="s">
        <v>145</v>
      </c>
      <c r="B4177" s="87">
        <v>264</v>
      </c>
      <c r="C4177" s="87" t="s">
        <v>151</v>
      </c>
      <c r="D4177" s="87">
        <v>3.1065599999999999E-2</v>
      </c>
      <c r="E4177" s="87">
        <v>9.7745929999999995E-2</v>
      </c>
    </row>
    <row r="4178" spans="1:5" x14ac:dyDescent="0.25">
      <c r="A4178" s="86" t="s">
        <v>145</v>
      </c>
      <c r="B4178" s="87">
        <v>264</v>
      </c>
      <c r="C4178" s="87" t="s">
        <v>157</v>
      </c>
      <c r="D4178" s="87">
        <v>8.1565760000000001E-2</v>
      </c>
      <c r="E4178" s="87">
        <v>9.5128809999999994E-2</v>
      </c>
    </row>
    <row r="4179" spans="1:5" x14ac:dyDescent="0.25">
      <c r="A4179" s="86" t="s">
        <v>145</v>
      </c>
      <c r="B4179" s="87">
        <v>264</v>
      </c>
      <c r="C4179" s="87" t="s">
        <v>144</v>
      </c>
      <c r="D4179" s="87">
        <v>9.0219110000000005E-2</v>
      </c>
      <c r="E4179" s="87">
        <v>5.1283040000000002E-2</v>
      </c>
    </row>
    <row r="4180" spans="1:5" x14ac:dyDescent="0.25">
      <c r="A4180" s="86" t="s">
        <v>145</v>
      </c>
      <c r="B4180" s="87">
        <v>264</v>
      </c>
      <c r="C4180" s="87" t="s">
        <v>159</v>
      </c>
      <c r="D4180" s="87">
        <v>0.10689063</v>
      </c>
      <c r="E4180" s="87">
        <v>0.11205043000000001</v>
      </c>
    </row>
    <row r="4181" spans="1:5" x14ac:dyDescent="0.25">
      <c r="A4181" s="86" t="s">
        <v>145</v>
      </c>
      <c r="B4181" s="87">
        <v>264</v>
      </c>
      <c r="C4181" s="87" t="s">
        <v>158</v>
      </c>
      <c r="D4181" s="87">
        <v>0.11820940000000001</v>
      </c>
      <c r="E4181" s="87">
        <v>8.6991440000000003E-2</v>
      </c>
    </row>
    <row r="4182" spans="1:5" x14ac:dyDescent="0.25">
      <c r="A4182" s="86" t="s">
        <v>145</v>
      </c>
      <c r="B4182" s="87">
        <v>264</v>
      </c>
      <c r="C4182" s="87" t="s">
        <v>153</v>
      </c>
      <c r="D4182" s="87">
        <v>0.21028479</v>
      </c>
      <c r="E4182" s="87">
        <v>0.11188766999999999</v>
      </c>
    </row>
    <row r="4183" spans="1:5" x14ac:dyDescent="0.25">
      <c r="A4183" s="86" t="s">
        <v>145</v>
      </c>
      <c r="B4183" s="87">
        <v>264</v>
      </c>
      <c r="C4183" s="87" t="s">
        <v>160</v>
      </c>
      <c r="D4183" s="87">
        <v>0.27287948000000001</v>
      </c>
      <c r="E4183" s="87">
        <v>0.10341380999999999</v>
      </c>
    </row>
    <row r="4184" spans="1:5" x14ac:dyDescent="0.25">
      <c r="A4184" s="86" t="s">
        <v>145</v>
      </c>
      <c r="B4184" s="87">
        <v>264</v>
      </c>
      <c r="C4184" s="87" t="s">
        <v>150</v>
      </c>
      <c r="D4184" s="87">
        <v>1.2246330599999999</v>
      </c>
      <c r="E4184" s="87">
        <v>4.171805E-2</v>
      </c>
    </row>
    <row r="4185" spans="1:5" x14ac:dyDescent="0.25">
      <c r="A4185" s="86" t="s">
        <v>155</v>
      </c>
      <c r="B4185" s="87">
        <v>265</v>
      </c>
      <c r="C4185" s="87" t="s">
        <v>157</v>
      </c>
      <c r="D4185" s="87">
        <v>-0.1007806</v>
      </c>
      <c r="E4185" s="87">
        <v>6.567212E-2</v>
      </c>
    </row>
    <row r="4186" spans="1:5" x14ac:dyDescent="0.25">
      <c r="A4186" s="86" t="s">
        <v>155</v>
      </c>
      <c r="B4186" s="87">
        <v>265</v>
      </c>
      <c r="C4186" s="87" t="s">
        <v>144</v>
      </c>
      <c r="D4186" s="87">
        <v>0.39241942000000002</v>
      </c>
      <c r="E4186" s="87">
        <v>4.2821190000000002E-2</v>
      </c>
    </row>
    <row r="4187" spans="1:5" x14ac:dyDescent="0.25">
      <c r="A4187" s="86" t="s">
        <v>155</v>
      </c>
      <c r="B4187" s="87">
        <v>265</v>
      </c>
      <c r="C4187" s="87" t="s">
        <v>153</v>
      </c>
      <c r="D4187" s="87">
        <v>0.50425427</v>
      </c>
      <c r="E4187" s="87">
        <v>7.3592850000000001E-2</v>
      </c>
    </row>
    <row r="4188" spans="1:5" x14ac:dyDescent="0.25">
      <c r="A4188" s="86" t="s">
        <v>155</v>
      </c>
      <c r="B4188" s="87">
        <v>265</v>
      </c>
      <c r="C4188" s="87" t="s">
        <v>161</v>
      </c>
      <c r="D4188" s="87">
        <v>0.52783206999999999</v>
      </c>
      <c r="E4188" s="87">
        <v>6.8722060000000001E-2</v>
      </c>
    </row>
    <row r="4189" spans="1:5" x14ac:dyDescent="0.25">
      <c r="A4189" s="86" t="s">
        <v>155</v>
      </c>
      <c r="B4189" s="87">
        <v>265</v>
      </c>
      <c r="C4189" s="87" t="s">
        <v>145</v>
      </c>
      <c r="D4189" s="87">
        <v>0.56975509000000002</v>
      </c>
      <c r="E4189" s="87">
        <v>6.7887299999999998E-2</v>
      </c>
    </row>
    <row r="4190" spans="1:5" x14ac:dyDescent="0.25">
      <c r="A4190" s="86" t="s">
        <v>155</v>
      </c>
      <c r="B4190" s="87">
        <v>265</v>
      </c>
      <c r="C4190" s="87" t="s">
        <v>150</v>
      </c>
      <c r="D4190" s="87">
        <v>0.58452349999999997</v>
      </c>
      <c r="E4190" s="87">
        <v>9.0448539999999994E-2</v>
      </c>
    </row>
    <row r="4191" spans="1:5" x14ac:dyDescent="0.25">
      <c r="A4191" s="86" t="s">
        <v>155</v>
      </c>
      <c r="B4191" s="87">
        <v>265</v>
      </c>
      <c r="C4191" s="87" t="s">
        <v>9</v>
      </c>
      <c r="D4191" s="87">
        <v>0.64020452999999999</v>
      </c>
      <c r="E4191" s="87">
        <v>8.4081610000000001E-2</v>
      </c>
    </row>
    <row r="4192" spans="1:5" x14ac:dyDescent="0.25">
      <c r="A4192" s="86" t="s">
        <v>155</v>
      </c>
      <c r="B4192" s="87">
        <v>265</v>
      </c>
      <c r="C4192" s="87" t="s">
        <v>146</v>
      </c>
      <c r="D4192" s="87">
        <v>0.64333289999999999</v>
      </c>
      <c r="E4192" s="87">
        <v>6.7779259999999994E-2</v>
      </c>
    </row>
    <row r="4193" spans="1:5" x14ac:dyDescent="0.25">
      <c r="A4193" s="86" t="s">
        <v>155</v>
      </c>
      <c r="B4193" s="87">
        <v>265</v>
      </c>
      <c r="C4193" s="87" t="s">
        <v>158</v>
      </c>
      <c r="D4193" s="87">
        <v>0.69280134000000004</v>
      </c>
      <c r="E4193" s="87">
        <v>7.5197609999999998E-2</v>
      </c>
    </row>
    <row r="4194" spans="1:5" x14ac:dyDescent="0.25">
      <c r="A4194" s="86" t="s">
        <v>155</v>
      </c>
      <c r="B4194" s="87">
        <v>265</v>
      </c>
      <c r="C4194" s="87" t="s">
        <v>143</v>
      </c>
      <c r="D4194" s="87">
        <v>0.78696056999999997</v>
      </c>
      <c r="E4194" s="87">
        <v>7.6385270000000005E-2</v>
      </c>
    </row>
    <row r="4195" spans="1:5" x14ac:dyDescent="0.25">
      <c r="A4195" s="86" t="s">
        <v>155</v>
      </c>
      <c r="B4195" s="87">
        <v>265</v>
      </c>
      <c r="C4195" s="87" t="s">
        <v>149</v>
      </c>
      <c r="D4195" s="87">
        <v>0.79976517000000003</v>
      </c>
      <c r="E4195" s="87">
        <v>5.6574619999999999E-2</v>
      </c>
    </row>
    <row r="4196" spans="1:5" x14ac:dyDescent="0.25">
      <c r="A4196" s="86" t="s">
        <v>155</v>
      </c>
      <c r="B4196" s="87">
        <v>265</v>
      </c>
      <c r="C4196" s="87" t="s">
        <v>160</v>
      </c>
      <c r="D4196" s="87">
        <v>0.80102706000000001</v>
      </c>
      <c r="E4196" s="87">
        <v>7.2818599999999997E-2</v>
      </c>
    </row>
    <row r="4197" spans="1:5" x14ac:dyDescent="0.25">
      <c r="A4197" s="86" t="s">
        <v>155</v>
      </c>
      <c r="B4197" s="87">
        <v>265</v>
      </c>
      <c r="C4197" s="87" t="s">
        <v>152</v>
      </c>
      <c r="D4197" s="87">
        <v>0.81187956999999999</v>
      </c>
      <c r="E4197" s="87">
        <v>6.209054E-2</v>
      </c>
    </row>
    <row r="4198" spans="1:5" x14ac:dyDescent="0.25">
      <c r="A4198" s="86" t="s">
        <v>155</v>
      </c>
      <c r="B4198" s="87">
        <v>265</v>
      </c>
      <c r="C4198" s="87" t="s">
        <v>148</v>
      </c>
      <c r="D4198" s="87">
        <v>0.83714272000000001</v>
      </c>
      <c r="E4198" s="87">
        <v>4.235589E-2</v>
      </c>
    </row>
    <row r="4199" spans="1:5" x14ac:dyDescent="0.25">
      <c r="A4199" s="86" t="s">
        <v>155</v>
      </c>
      <c r="B4199" s="87">
        <v>265</v>
      </c>
      <c r="C4199" s="87" t="s">
        <v>159</v>
      </c>
      <c r="D4199" s="87">
        <v>0.89430071</v>
      </c>
      <c r="E4199" s="87">
        <v>7.5290999999999997E-2</v>
      </c>
    </row>
    <row r="4200" spans="1:5" x14ac:dyDescent="0.25">
      <c r="A4200" s="86" t="s">
        <v>155</v>
      </c>
      <c r="B4200" s="87">
        <v>265</v>
      </c>
      <c r="C4200" s="87" t="s">
        <v>154</v>
      </c>
      <c r="D4200" s="87">
        <v>0.93380545999999998</v>
      </c>
      <c r="E4200" s="87">
        <v>0.1169404</v>
      </c>
    </row>
    <row r="4201" spans="1:5" x14ac:dyDescent="0.25">
      <c r="A4201" s="86" t="s">
        <v>155</v>
      </c>
      <c r="B4201" s="87">
        <v>265</v>
      </c>
      <c r="C4201" s="87" t="s">
        <v>147</v>
      </c>
      <c r="D4201" s="87">
        <v>0.98378336</v>
      </c>
      <c r="E4201" s="87">
        <v>7.3563879999999998E-2</v>
      </c>
    </row>
    <row r="4202" spans="1:5" x14ac:dyDescent="0.25">
      <c r="A4202" s="86" t="s">
        <v>160</v>
      </c>
      <c r="B4202" s="87">
        <v>266</v>
      </c>
      <c r="C4202" s="87" t="s">
        <v>153</v>
      </c>
      <c r="D4202" s="87">
        <v>0.39478187999999997</v>
      </c>
      <c r="E4202" s="87">
        <v>8.980262E-2</v>
      </c>
    </row>
    <row r="4203" spans="1:5" x14ac:dyDescent="0.25">
      <c r="A4203" s="86" t="s">
        <v>160</v>
      </c>
      <c r="B4203" s="87">
        <v>266</v>
      </c>
      <c r="C4203" s="87" t="s">
        <v>152</v>
      </c>
      <c r="D4203" s="87">
        <v>0.42616969999999998</v>
      </c>
      <c r="E4203" s="87">
        <v>8.0353240000000006E-2</v>
      </c>
    </row>
    <row r="4204" spans="1:5" x14ac:dyDescent="0.25">
      <c r="A4204" s="86" t="s">
        <v>160</v>
      </c>
      <c r="B4204" s="87">
        <v>266</v>
      </c>
      <c r="C4204" s="87" t="s">
        <v>158</v>
      </c>
      <c r="D4204" s="87">
        <v>0.45766339</v>
      </c>
      <c r="E4204" s="87">
        <v>6.8430759999999993E-2</v>
      </c>
    </row>
    <row r="4205" spans="1:5" x14ac:dyDescent="0.25">
      <c r="A4205" s="86" t="s">
        <v>160</v>
      </c>
      <c r="B4205" s="87">
        <v>266</v>
      </c>
      <c r="C4205" s="87" t="s">
        <v>154</v>
      </c>
      <c r="D4205" s="87">
        <v>0.49167508999999998</v>
      </c>
      <c r="E4205" s="87">
        <v>8.1768740000000006E-2</v>
      </c>
    </row>
    <row r="4206" spans="1:5" x14ac:dyDescent="0.25">
      <c r="A4206" s="86" t="s">
        <v>160</v>
      </c>
      <c r="B4206" s="87">
        <v>266</v>
      </c>
      <c r="C4206" s="87" t="s">
        <v>157</v>
      </c>
      <c r="D4206" s="87">
        <v>0.49619866000000001</v>
      </c>
      <c r="E4206" s="87">
        <v>7.9042150000000005E-2</v>
      </c>
    </row>
    <row r="4207" spans="1:5" x14ac:dyDescent="0.25">
      <c r="A4207" s="86" t="s">
        <v>160</v>
      </c>
      <c r="B4207" s="87">
        <v>266</v>
      </c>
      <c r="C4207" s="87" t="s">
        <v>150</v>
      </c>
      <c r="D4207" s="87">
        <v>0.49995379000000001</v>
      </c>
      <c r="E4207" s="87">
        <v>4.2900859999999999E-2</v>
      </c>
    </row>
    <row r="4208" spans="1:5" x14ac:dyDescent="0.25">
      <c r="A4208" s="86" t="s">
        <v>160</v>
      </c>
      <c r="B4208" s="87">
        <v>266</v>
      </c>
      <c r="C4208" s="87" t="s">
        <v>156</v>
      </c>
      <c r="D4208" s="87">
        <v>0.56580204000000001</v>
      </c>
      <c r="E4208" s="87">
        <v>4.406173E-2</v>
      </c>
    </row>
    <row r="4209" spans="1:5" x14ac:dyDescent="0.25">
      <c r="A4209" s="86" t="s">
        <v>160</v>
      </c>
      <c r="B4209" s="87">
        <v>266</v>
      </c>
      <c r="C4209" s="87" t="s">
        <v>161</v>
      </c>
      <c r="D4209" s="87">
        <v>0.57290282999999997</v>
      </c>
      <c r="E4209" s="87">
        <v>4.5018879999999997E-2</v>
      </c>
    </row>
    <row r="4210" spans="1:5" x14ac:dyDescent="0.25">
      <c r="A4210" s="86" t="s">
        <v>160</v>
      </c>
      <c r="B4210" s="87">
        <v>266</v>
      </c>
      <c r="C4210" s="87" t="s">
        <v>149</v>
      </c>
      <c r="D4210" s="87">
        <v>0.62732918999999998</v>
      </c>
      <c r="E4210" s="87">
        <v>9.1327240000000004E-2</v>
      </c>
    </row>
    <row r="4211" spans="1:5" x14ac:dyDescent="0.25">
      <c r="A4211" s="86" t="s">
        <v>160</v>
      </c>
      <c r="B4211" s="87">
        <v>266</v>
      </c>
      <c r="C4211" s="87" t="s">
        <v>145</v>
      </c>
      <c r="D4211" s="87">
        <v>0.73040055999999998</v>
      </c>
      <c r="E4211" s="87">
        <v>7.9669340000000005E-2</v>
      </c>
    </row>
    <row r="4212" spans="1:5" x14ac:dyDescent="0.25">
      <c r="A4212" s="86" t="s">
        <v>160</v>
      </c>
      <c r="B4212" s="87">
        <v>266</v>
      </c>
      <c r="C4212" s="87" t="s">
        <v>144</v>
      </c>
      <c r="D4212" s="87">
        <v>0.75554111999999995</v>
      </c>
      <c r="E4212" s="87">
        <v>7.3091939999999994E-2</v>
      </c>
    </row>
    <row r="4213" spans="1:5" x14ac:dyDescent="0.25">
      <c r="A4213" s="86" t="s">
        <v>160</v>
      </c>
      <c r="B4213" s="87">
        <v>266</v>
      </c>
      <c r="C4213" s="87" t="s">
        <v>155</v>
      </c>
      <c r="D4213" s="87">
        <v>0.84278175</v>
      </c>
      <c r="E4213" s="87">
        <v>6.2394329999999998E-2</v>
      </c>
    </row>
    <row r="4214" spans="1:5" x14ac:dyDescent="0.25">
      <c r="A4214" s="86" t="s">
        <v>160</v>
      </c>
      <c r="B4214" s="87">
        <v>266</v>
      </c>
      <c r="C4214" s="87" t="s">
        <v>146</v>
      </c>
      <c r="D4214" s="87">
        <v>0.85671553</v>
      </c>
      <c r="E4214" s="87">
        <v>5.900296E-2</v>
      </c>
    </row>
    <row r="4215" spans="1:5" x14ac:dyDescent="0.25">
      <c r="A4215" s="86" t="s">
        <v>160</v>
      </c>
      <c r="B4215" s="87">
        <v>266</v>
      </c>
      <c r="C4215" s="87" t="s">
        <v>151</v>
      </c>
      <c r="D4215" s="87">
        <v>0.88395186000000003</v>
      </c>
      <c r="E4215" s="87">
        <v>7.655766E-2</v>
      </c>
    </row>
    <row r="4216" spans="1:5" x14ac:dyDescent="0.25">
      <c r="A4216" s="86" t="s">
        <v>160</v>
      </c>
      <c r="B4216" s="87">
        <v>266</v>
      </c>
      <c r="C4216" s="87" t="s">
        <v>147</v>
      </c>
      <c r="D4216" s="87">
        <v>0.94349539999999998</v>
      </c>
      <c r="E4216" s="87">
        <v>4.5578729999999998E-2</v>
      </c>
    </row>
    <row r="4217" spans="1:5" x14ac:dyDescent="0.25">
      <c r="A4217" s="86" t="s">
        <v>160</v>
      </c>
      <c r="B4217" s="87">
        <v>266</v>
      </c>
      <c r="C4217" s="87" t="s">
        <v>159</v>
      </c>
      <c r="D4217" s="87">
        <v>0.96103282999999995</v>
      </c>
      <c r="E4217" s="87">
        <v>6.1670089999999997E-2</v>
      </c>
    </row>
    <row r="4218" spans="1:5" x14ac:dyDescent="0.25">
      <c r="A4218" s="86" t="s">
        <v>160</v>
      </c>
      <c r="B4218" s="87">
        <v>266</v>
      </c>
      <c r="C4218" s="87" t="s">
        <v>143</v>
      </c>
      <c r="D4218" s="87">
        <v>1.1696497699999999</v>
      </c>
      <c r="E4218" s="87">
        <v>6.5440910000000005E-2</v>
      </c>
    </row>
    <row r="4219" spans="1:5" x14ac:dyDescent="0.25">
      <c r="A4219" s="86" t="s">
        <v>158</v>
      </c>
      <c r="B4219" s="87">
        <v>267</v>
      </c>
      <c r="C4219" s="87" t="s">
        <v>149</v>
      </c>
      <c r="D4219" s="87">
        <v>0.53226309000000005</v>
      </c>
      <c r="E4219" s="87">
        <v>7.8217250000000002E-2</v>
      </c>
    </row>
    <row r="4220" spans="1:5" x14ac:dyDescent="0.25">
      <c r="A4220" s="86" t="s">
        <v>158</v>
      </c>
      <c r="B4220" s="87">
        <v>267</v>
      </c>
      <c r="C4220" s="87" t="s">
        <v>144</v>
      </c>
      <c r="D4220" s="87">
        <v>0.62873584000000005</v>
      </c>
      <c r="E4220" s="87">
        <v>6.7475090000000001E-2</v>
      </c>
    </row>
    <row r="4221" spans="1:5" x14ac:dyDescent="0.25">
      <c r="A4221" s="86" t="s">
        <v>158</v>
      </c>
      <c r="B4221" s="87">
        <v>267</v>
      </c>
      <c r="C4221" s="87" t="s">
        <v>156</v>
      </c>
      <c r="D4221" s="87">
        <v>0.74831915999999998</v>
      </c>
      <c r="E4221" s="87">
        <v>8.3702979999999996E-2</v>
      </c>
    </row>
    <row r="4222" spans="1:5" x14ac:dyDescent="0.25">
      <c r="A4222" s="86" t="s">
        <v>158</v>
      </c>
      <c r="B4222" s="87">
        <v>267</v>
      </c>
      <c r="C4222" s="87" t="s">
        <v>161</v>
      </c>
      <c r="D4222" s="87">
        <v>0.80646346999999996</v>
      </c>
      <c r="E4222" s="87">
        <v>4.5178589999999998E-2</v>
      </c>
    </row>
    <row r="4223" spans="1:5" x14ac:dyDescent="0.25">
      <c r="A4223" s="86" t="s">
        <v>158</v>
      </c>
      <c r="B4223" s="87">
        <v>267</v>
      </c>
      <c r="C4223" s="87" t="s">
        <v>154</v>
      </c>
      <c r="D4223" s="87">
        <v>0.82217446999999999</v>
      </c>
      <c r="E4223" s="87">
        <v>8.5564790000000002E-2</v>
      </c>
    </row>
    <row r="4224" spans="1:5" x14ac:dyDescent="0.25">
      <c r="A4224" s="86" t="s">
        <v>158</v>
      </c>
      <c r="B4224" s="87">
        <v>267</v>
      </c>
      <c r="C4224" s="87" t="s">
        <v>150</v>
      </c>
      <c r="D4224" s="87">
        <v>0.85454403000000001</v>
      </c>
      <c r="E4224" s="87">
        <v>8.7930499999999995E-2</v>
      </c>
    </row>
    <row r="4225" spans="1:5" x14ac:dyDescent="0.25">
      <c r="A4225" s="86" t="s">
        <v>158</v>
      </c>
      <c r="B4225" s="87">
        <v>267</v>
      </c>
      <c r="C4225" s="87" t="s">
        <v>145</v>
      </c>
      <c r="D4225" s="87">
        <v>0.94270224000000002</v>
      </c>
      <c r="E4225" s="87">
        <v>0.10385606</v>
      </c>
    </row>
    <row r="4226" spans="1:5" x14ac:dyDescent="0.25">
      <c r="A4226" s="86" t="s">
        <v>158</v>
      </c>
      <c r="B4226" s="87">
        <v>267</v>
      </c>
      <c r="C4226" s="87" t="s">
        <v>157</v>
      </c>
      <c r="D4226" s="87">
        <v>0.96814310999999997</v>
      </c>
      <c r="E4226" s="87">
        <v>8.8541300000000003E-2</v>
      </c>
    </row>
    <row r="4227" spans="1:5" x14ac:dyDescent="0.25">
      <c r="A4227" s="86" t="s">
        <v>158</v>
      </c>
      <c r="B4227" s="87">
        <v>267</v>
      </c>
      <c r="C4227" s="87" t="s">
        <v>153</v>
      </c>
      <c r="D4227" s="87">
        <v>0.97019480000000002</v>
      </c>
      <c r="E4227" s="87">
        <v>4.74486E-2</v>
      </c>
    </row>
    <row r="4228" spans="1:5" x14ac:dyDescent="0.25">
      <c r="A4228" s="86" t="s">
        <v>158</v>
      </c>
      <c r="B4228" s="87">
        <v>267</v>
      </c>
      <c r="C4228" s="87" t="s">
        <v>152</v>
      </c>
      <c r="D4228" s="87">
        <v>0.99675460999999999</v>
      </c>
      <c r="E4228" s="87">
        <v>6.8872020000000006E-2</v>
      </c>
    </row>
    <row r="4229" spans="1:5" x14ac:dyDescent="0.25">
      <c r="A4229" s="86" t="s">
        <v>158</v>
      </c>
      <c r="B4229" s="87">
        <v>267</v>
      </c>
      <c r="C4229" s="87" t="s">
        <v>147</v>
      </c>
      <c r="D4229" s="87">
        <v>1.0063300799999999</v>
      </c>
      <c r="E4229" s="87">
        <v>9.245246E-2</v>
      </c>
    </row>
    <row r="4230" spans="1:5" x14ac:dyDescent="0.25">
      <c r="A4230" s="86" t="s">
        <v>158</v>
      </c>
      <c r="B4230" s="87">
        <v>267</v>
      </c>
      <c r="C4230" s="87" t="s">
        <v>143</v>
      </c>
      <c r="D4230" s="87">
        <v>1.0367006999999999</v>
      </c>
      <c r="E4230" s="87">
        <v>6.9930590000000001E-2</v>
      </c>
    </row>
    <row r="4231" spans="1:5" x14ac:dyDescent="0.25">
      <c r="A4231" s="86" t="s">
        <v>158</v>
      </c>
      <c r="B4231" s="87">
        <v>267</v>
      </c>
      <c r="C4231" s="87" t="s">
        <v>151</v>
      </c>
      <c r="D4231" s="87">
        <v>1.05891796</v>
      </c>
      <c r="E4231" s="87">
        <v>7.0526560000000002E-2</v>
      </c>
    </row>
    <row r="4232" spans="1:5" x14ac:dyDescent="0.25">
      <c r="A4232" s="86" t="s">
        <v>158</v>
      </c>
      <c r="B4232" s="87">
        <v>267</v>
      </c>
      <c r="C4232" s="87" t="s">
        <v>146</v>
      </c>
      <c r="D4232" s="87">
        <v>1.06988306</v>
      </c>
      <c r="E4232" s="87">
        <v>8.2012440000000006E-2</v>
      </c>
    </row>
    <row r="4233" spans="1:5" x14ac:dyDescent="0.25">
      <c r="A4233" s="86" t="s">
        <v>158</v>
      </c>
      <c r="B4233" s="87">
        <v>267</v>
      </c>
      <c r="C4233" s="87" t="s">
        <v>159</v>
      </c>
      <c r="D4233" s="87">
        <v>1.1171057499999999</v>
      </c>
      <c r="E4233" s="87">
        <v>5.0302619999999999E-2</v>
      </c>
    </row>
    <row r="4234" spans="1:5" x14ac:dyDescent="0.25">
      <c r="A4234" s="86" t="s">
        <v>158</v>
      </c>
      <c r="B4234" s="87">
        <v>267</v>
      </c>
      <c r="C4234" s="87" t="s">
        <v>9</v>
      </c>
      <c r="D4234" s="87">
        <v>1.17480012</v>
      </c>
      <c r="E4234" s="87">
        <v>6.3035040000000001E-2</v>
      </c>
    </row>
    <row r="4235" spans="1:5" x14ac:dyDescent="0.25">
      <c r="A4235" s="86" t="s">
        <v>158</v>
      </c>
      <c r="B4235" s="87">
        <v>267</v>
      </c>
      <c r="C4235" s="87" t="s">
        <v>160</v>
      </c>
      <c r="D4235" s="87">
        <v>1.2865518300000001</v>
      </c>
      <c r="E4235" s="87">
        <v>7.2701459999999996E-2</v>
      </c>
    </row>
    <row r="4236" spans="1:5" x14ac:dyDescent="0.25">
      <c r="A4236" s="86" t="s">
        <v>145</v>
      </c>
      <c r="B4236" s="87">
        <v>268</v>
      </c>
      <c r="C4236" s="87" t="s">
        <v>150</v>
      </c>
      <c r="D4236" s="87">
        <v>0.92502273000000002</v>
      </c>
      <c r="E4236" s="87">
        <v>7.8451569999999998E-2</v>
      </c>
    </row>
    <row r="4237" spans="1:5" x14ac:dyDescent="0.25">
      <c r="A4237" s="86" t="s">
        <v>145</v>
      </c>
      <c r="B4237" s="87">
        <v>268</v>
      </c>
      <c r="C4237" s="87" t="s">
        <v>156</v>
      </c>
      <c r="D4237" s="87">
        <v>1.0687093700000001</v>
      </c>
      <c r="E4237" s="87">
        <v>5.8680040000000003E-2</v>
      </c>
    </row>
    <row r="4238" spans="1:5" x14ac:dyDescent="0.25">
      <c r="A4238" s="86" t="s">
        <v>145</v>
      </c>
      <c r="B4238" s="87">
        <v>268</v>
      </c>
      <c r="C4238" s="87" t="s">
        <v>154</v>
      </c>
      <c r="D4238" s="87">
        <v>1.0792454600000001</v>
      </c>
      <c r="E4238" s="87">
        <v>0.10622767</v>
      </c>
    </row>
    <row r="4239" spans="1:5" x14ac:dyDescent="0.25">
      <c r="A4239" s="86" t="s">
        <v>145</v>
      </c>
      <c r="B4239" s="87">
        <v>268</v>
      </c>
      <c r="C4239" s="87" t="s">
        <v>161</v>
      </c>
      <c r="D4239" s="87">
        <v>1.08589603</v>
      </c>
      <c r="E4239" s="87">
        <v>4.3780659999999999E-2</v>
      </c>
    </row>
    <row r="4240" spans="1:5" x14ac:dyDescent="0.25">
      <c r="A4240" s="86" t="s">
        <v>145</v>
      </c>
      <c r="B4240" s="87">
        <v>268</v>
      </c>
      <c r="C4240" s="87" t="s">
        <v>144</v>
      </c>
      <c r="D4240" s="87">
        <v>1.1485700000000001</v>
      </c>
      <c r="E4240" s="87">
        <v>7.2020000000000001E-2</v>
      </c>
    </row>
    <row r="4241" spans="1:5" x14ac:dyDescent="0.25">
      <c r="A4241" s="86" t="s">
        <v>145</v>
      </c>
      <c r="B4241" s="87">
        <v>268</v>
      </c>
      <c r="C4241" s="87" t="s">
        <v>148</v>
      </c>
      <c r="D4241" s="87">
        <v>1.2130119399999999</v>
      </c>
      <c r="E4241" s="87">
        <v>9.9630549999999998E-2</v>
      </c>
    </row>
    <row r="4242" spans="1:5" x14ac:dyDescent="0.25">
      <c r="A4242" s="86" t="s">
        <v>145</v>
      </c>
      <c r="B4242" s="87">
        <v>268</v>
      </c>
      <c r="C4242" s="87" t="s">
        <v>151</v>
      </c>
      <c r="D4242" s="87">
        <v>1.21353702</v>
      </c>
      <c r="E4242" s="87">
        <v>8.20216E-2</v>
      </c>
    </row>
    <row r="4243" spans="1:5" x14ac:dyDescent="0.25">
      <c r="A4243" s="86" t="s">
        <v>145</v>
      </c>
      <c r="B4243" s="87">
        <v>268</v>
      </c>
      <c r="C4243" s="87" t="s">
        <v>149</v>
      </c>
      <c r="D4243" s="87">
        <v>1.2313183999999999</v>
      </c>
      <c r="E4243" s="87">
        <v>9.6578269999999994E-2</v>
      </c>
    </row>
    <row r="4244" spans="1:5" x14ac:dyDescent="0.25">
      <c r="A4244" s="86" t="s">
        <v>145</v>
      </c>
      <c r="B4244" s="87">
        <v>268</v>
      </c>
      <c r="C4244" s="87" t="s">
        <v>143</v>
      </c>
      <c r="D4244" s="87">
        <v>1.2415842500000001</v>
      </c>
      <c r="E4244" s="87">
        <v>6.6144620000000001E-2</v>
      </c>
    </row>
    <row r="4245" spans="1:5" x14ac:dyDescent="0.25">
      <c r="A4245" s="86" t="s">
        <v>145</v>
      </c>
      <c r="B4245" s="87">
        <v>268</v>
      </c>
      <c r="C4245" s="87" t="s">
        <v>147</v>
      </c>
      <c r="D4245" s="87">
        <v>1.24208677</v>
      </c>
      <c r="E4245" s="87">
        <v>6.4085920000000005E-2</v>
      </c>
    </row>
    <row r="4246" spans="1:5" x14ac:dyDescent="0.25">
      <c r="A4246" s="86" t="s">
        <v>145</v>
      </c>
      <c r="B4246" s="87">
        <v>268</v>
      </c>
      <c r="C4246" s="87" t="s">
        <v>155</v>
      </c>
      <c r="D4246" s="87">
        <v>1.24839846</v>
      </c>
      <c r="E4246" s="87">
        <v>8.0013650000000006E-2</v>
      </c>
    </row>
    <row r="4247" spans="1:5" x14ac:dyDescent="0.25">
      <c r="A4247" s="86" t="s">
        <v>145</v>
      </c>
      <c r="B4247" s="87">
        <v>268</v>
      </c>
      <c r="C4247" s="87" t="s">
        <v>160</v>
      </c>
      <c r="D4247" s="87">
        <v>1.2673227499999999</v>
      </c>
      <c r="E4247" s="87">
        <v>4.260941E-2</v>
      </c>
    </row>
    <row r="4248" spans="1:5" x14ac:dyDescent="0.25">
      <c r="A4248" s="86" t="s">
        <v>145</v>
      </c>
      <c r="B4248" s="87">
        <v>268</v>
      </c>
      <c r="C4248" s="87" t="s">
        <v>9</v>
      </c>
      <c r="D4248" s="87">
        <v>1.27816935</v>
      </c>
      <c r="E4248" s="87">
        <v>4.3349829999999999E-2</v>
      </c>
    </row>
    <row r="4249" spans="1:5" x14ac:dyDescent="0.25">
      <c r="A4249" s="86" t="s">
        <v>145</v>
      </c>
      <c r="B4249" s="87">
        <v>268</v>
      </c>
      <c r="C4249" s="87" t="s">
        <v>152</v>
      </c>
      <c r="D4249" s="87">
        <v>1.30068085</v>
      </c>
      <c r="E4249" s="87">
        <v>5.8560180000000003E-2</v>
      </c>
    </row>
    <row r="4250" spans="1:5" x14ac:dyDescent="0.25">
      <c r="A4250" s="86" t="s">
        <v>145</v>
      </c>
      <c r="B4250" s="87">
        <v>268</v>
      </c>
      <c r="C4250" s="87" t="s">
        <v>153</v>
      </c>
      <c r="D4250" s="87">
        <v>1.3234851999999999</v>
      </c>
      <c r="E4250" s="87">
        <v>6.242209E-2</v>
      </c>
    </row>
    <row r="4251" spans="1:5" x14ac:dyDescent="0.25">
      <c r="A4251" s="86" t="s">
        <v>145</v>
      </c>
      <c r="B4251" s="87">
        <v>268</v>
      </c>
      <c r="C4251" s="87" t="s">
        <v>158</v>
      </c>
      <c r="D4251" s="87">
        <v>1.3403843799999999</v>
      </c>
      <c r="E4251" s="87">
        <v>4.6726450000000003E-2</v>
      </c>
    </row>
    <row r="4252" spans="1:5" x14ac:dyDescent="0.25">
      <c r="A4252" s="86" t="s">
        <v>145</v>
      </c>
      <c r="B4252" s="87">
        <v>268</v>
      </c>
      <c r="C4252" s="87" t="s">
        <v>146</v>
      </c>
      <c r="D4252" s="87">
        <v>1.3776519700000001</v>
      </c>
      <c r="E4252" s="87">
        <v>8.3263359999999995E-2</v>
      </c>
    </row>
    <row r="4253" spans="1:5" x14ac:dyDescent="0.25">
      <c r="A4253" s="86" t="s">
        <v>145</v>
      </c>
      <c r="B4253" s="87">
        <v>268</v>
      </c>
      <c r="C4253" s="87" t="s">
        <v>157</v>
      </c>
      <c r="D4253" s="87">
        <v>1.3989772599999999</v>
      </c>
      <c r="E4253" s="87">
        <v>0.10033122999999999</v>
      </c>
    </row>
    <row r="4254" spans="1:5" x14ac:dyDescent="0.25">
      <c r="A4254" s="86" t="s">
        <v>151</v>
      </c>
      <c r="B4254" s="87">
        <v>269</v>
      </c>
      <c r="C4254" s="87" t="s">
        <v>157</v>
      </c>
      <c r="D4254" s="87">
        <v>0.22427923</v>
      </c>
      <c r="E4254" s="87">
        <v>5.6197589999999999E-2</v>
      </c>
    </row>
    <row r="4255" spans="1:5" x14ac:dyDescent="0.25">
      <c r="A4255" s="86" t="s">
        <v>151</v>
      </c>
      <c r="B4255" s="87">
        <v>269</v>
      </c>
      <c r="C4255" s="87" t="s">
        <v>144</v>
      </c>
      <c r="D4255" s="87">
        <v>0.29158288999999998</v>
      </c>
      <c r="E4255" s="87">
        <v>5.1041400000000001E-2</v>
      </c>
    </row>
    <row r="4256" spans="1:5" x14ac:dyDescent="0.25">
      <c r="A4256" s="86" t="s">
        <v>151</v>
      </c>
      <c r="B4256" s="87">
        <v>269</v>
      </c>
      <c r="C4256" s="87" t="s">
        <v>150</v>
      </c>
      <c r="D4256" s="87">
        <v>0.34421206999999998</v>
      </c>
      <c r="E4256" s="87">
        <v>7.0487220000000003E-2</v>
      </c>
    </row>
    <row r="4257" spans="1:5" x14ac:dyDescent="0.25">
      <c r="A4257" s="86" t="s">
        <v>151</v>
      </c>
      <c r="B4257" s="87">
        <v>269</v>
      </c>
      <c r="C4257" s="87" t="s">
        <v>145</v>
      </c>
      <c r="D4257" s="87">
        <v>0.49994077999999997</v>
      </c>
      <c r="E4257" s="87">
        <v>7.7440579999999995E-2</v>
      </c>
    </row>
    <row r="4258" spans="1:5" x14ac:dyDescent="0.25">
      <c r="A4258" s="86" t="s">
        <v>151</v>
      </c>
      <c r="B4258" s="87">
        <v>269</v>
      </c>
      <c r="C4258" s="87" t="s">
        <v>148</v>
      </c>
      <c r="D4258" s="87">
        <v>0.6116646</v>
      </c>
      <c r="E4258" s="87">
        <v>4.692267E-2</v>
      </c>
    </row>
    <row r="4259" spans="1:5" x14ac:dyDescent="0.25">
      <c r="A4259" s="86" t="s">
        <v>151</v>
      </c>
      <c r="B4259" s="87">
        <v>269</v>
      </c>
      <c r="C4259" s="87" t="s">
        <v>153</v>
      </c>
      <c r="D4259" s="87">
        <v>0.64635902999999995</v>
      </c>
      <c r="E4259" s="87">
        <v>6.086358E-2</v>
      </c>
    </row>
    <row r="4260" spans="1:5" x14ac:dyDescent="0.25">
      <c r="A4260" s="86" t="s">
        <v>151</v>
      </c>
      <c r="B4260" s="87">
        <v>269</v>
      </c>
      <c r="C4260" s="87" t="s">
        <v>149</v>
      </c>
      <c r="D4260" s="87">
        <v>0.70678940000000001</v>
      </c>
      <c r="E4260" s="87">
        <v>8.470859E-2</v>
      </c>
    </row>
    <row r="4261" spans="1:5" x14ac:dyDescent="0.25">
      <c r="A4261" s="86" t="s">
        <v>151</v>
      </c>
      <c r="B4261" s="87">
        <v>269</v>
      </c>
      <c r="C4261" s="87" t="s">
        <v>152</v>
      </c>
      <c r="D4261" s="87">
        <v>0.81827101999999996</v>
      </c>
      <c r="E4261" s="87">
        <v>8.4647349999999996E-2</v>
      </c>
    </row>
    <row r="4262" spans="1:5" x14ac:dyDescent="0.25">
      <c r="A4262" s="86" t="s">
        <v>151</v>
      </c>
      <c r="B4262" s="87">
        <v>269</v>
      </c>
      <c r="C4262" s="87" t="s">
        <v>146</v>
      </c>
      <c r="D4262" s="87">
        <v>0.82713488000000002</v>
      </c>
      <c r="E4262" s="87">
        <v>4.2271219999999998E-2</v>
      </c>
    </row>
    <row r="4263" spans="1:5" x14ac:dyDescent="0.25">
      <c r="A4263" s="86" t="s">
        <v>151</v>
      </c>
      <c r="B4263" s="87">
        <v>269</v>
      </c>
      <c r="C4263" s="87" t="s">
        <v>155</v>
      </c>
      <c r="D4263" s="87">
        <v>0.83278801000000002</v>
      </c>
      <c r="E4263" s="87">
        <v>6.658944E-2</v>
      </c>
    </row>
    <row r="4264" spans="1:5" x14ac:dyDescent="0.25">
      <c r="A4264" s="86" t="s">
        <v>151</v>
      </c>
      <c r="B4264" s="87">
        <v>269</v>
      </c>
      <c r="C4264" s="87" t="s">
        <v>161</v>
      </c>
      <c r="D4264" s="87">
        <v>0.86305697999999997</v>
      </c>
      <c r="E4264" s="87">
        <v>4.7337890000000001E-2</v>
      </c>
    </row>
    <row r="4265" spans="1:5" x14ac:dyDescent="0.25">
      <c r="A4265" s="86" t="s">
        <v>151</v>
      </c>
      <c r="B4265" s="87">
        <v>269</v>
      </c>
      <c r="C4265" s="87" t="s">
        <v>156</v>
      </c>
      <c r="D4265" s="87">
        <v>0.88845218000000004</v>
      </c>
      <c r="E4265" s="87">
        <v>6.6094760000000002E-2</v>
      </c>
    </row>
    <row r="4266" spans="1:5" x14ac:dyDescent="0.25">
      <c r="A4266" s="86" t="s">
        <v>151</v>
      </c>
      <c r="B4266" s="87">
        <v>269</v>
      </c>
      <c r="C4266" s="87" t="s">
        <v>143</v>
      </c>
      <c r="D4266" s="87">
        <v>0.94408464999999997</v>
      </c>
      <c r="E4266" s="87">
        <v>7.9353649999999998E-2</v>
      </c>
    </row>
    <row r="4267" spans="1:5" x14ac:dyDescent="0.25">
      <c r="A4267" s="86" t="s">
        <v>151</v>
      </c>
      <c r="B4267" s="87">
        <v>269</v>
      </c>
      <c r="C4267" s="87" t="s">
        <v>160</v>
      </c>
      <c r="D4267" s="87">
        <v>0.99211932000000003</v>
      </c>
      <c r="E4267" s="87">
        <v>7.9029260000000004E-2</v>
      </c>
    </row>
    <row r="4268" spans="1:5" x14ac:dyDescent="0.25">
      <c r="A4268" s="86" t="s">
        <v>151</v>
      </c>
      <c r="B4268" s="87">
        <v>269</v>
      </c>
      <c r="C4268" s="87" t="s">
        <v>158</v>
      </c>
      <c r="D4268" s="87">
        <v>1.1066479899999999</v>
      </c>
      <c r="E4268" s="87">
        <v>4.5777819999999997E-2</v>
      </c>
    </row>
    <row r="4269" spans="1:5" x14ac:dyDescent="0.25">
      <c r="A4269" s="86" t="s">
        <v>151</v>
      </c>
      <c r="B4269" s="87">
        <v>269</v>
      </c>
      <c r="C4269" s="87" t="s">
        <v>9</v>
      </c>
      <c r="D4269" s="87">
        <v>1.1259484099999999</v>
      </c>
      <c r="E4269" s="87">
        <v>6.630598E-2</v>
      </c>
    </row>
    <row r="4270" spans="1:5" x14ac:dyDescent="0.25">
      <c r="A4270" s="86" t="s">
        <v>151</v>
      </c>
      <c r="B4270" s="87">
        <v>269</v>
      </c>
      <c r="C4270" s="87" t="s">
        <v>159</v>
      </c>
      <c r="D4270" s="87">
        <v>1.16265051</v>
      </c>
      <c r="E4270" s="87">
        <v>7.8429170000000006E-2</v>
      </c>
    </row>
    <row r="4271" spans="1:5" x14ac:dyDescent="0.25">
      <c r="A4271" s="86" t="s">
        <v>161</v>
      </c>
      <c r="B4271" s="87">
        <v>270</v>
      </c>
      <c r="C4271" s="87" t="s">
        <v>157</v>
      </c>
      <c r="D4271" s="87">
        <v>0.13817335</v>
      </c>
      <c r="E4271" s="87">
        <v>7.5546710000000003E-2</v>
      </c>
    </row>
    <row r="4272" spans="1:5" x14ac:dyDescent="0.25">
      <c r="A4272" s="86" t="s">
        <v>161</v>
      </c>
      <c r="B4272" s="87">
        <v>270</v>
      </c>
      <c r="C4272" s="87" t="s">
        <v>159</v>
      </c>
      <c r="D4272" s="87">
        <v>0.31848960999999998</v>
      </c>
      <c r="E4272" s="87">
        <v>0.11021737</v>
      </c>
    </row>
    <row r="4273" spans="1:5" x14ac:dyDescent="0.25">
      <c r="A4273" s="86" t="s">
        <v>161</v>
      </c>
      <c r="B4273" s="87">
        <v>270</v>
      </c>
      <c r="C4273" s="87" t="s">
        <v>155</v>
      </c>
      <c r="D4273" s="87">
        <v>0.40004119999999999</v>
      </c>
      <c r="E4273" s="87">
        <v>8.9299519999999993E-2</v>
      </c>
    </row>
    <row r="4274" spans="1:5" x14ac:dyDescent="0.25">
      <c r="A4274" s="86" t="s">
        <v>161</v>
      </c>
      <c r="B4274" s="87">
        <v>270</v>
      </c>
      <c r="C4274" s="87" t="s">
        <v>158</v>
      </c>
      <c r="D4274" s="87">
        <v>0.45179166999999998</v>
      </c>
      <c r="E4274" s="87">
        <v>0.11455751</v>
      </c>
    </row>
    <row r="4275" spans="1:5" x14ac:dyDescent="0.25">
      <c r="A4275" s="86" t="s">
        <v>161</v>
      </c>
      <c r="B4275" s="87">
        <v>270</v>
      </c>
      <c r="C4275" s="87" t="s">
        <v>149</v>
      </c>
      <c r="D4275" s="87">
        <v>0.59869426000000003</v>
      </c>
      <c r="E4275" s="87">
        <v>6.8981420000000002E-2</v>
      </c>
    </row>
    <row r="4276" spans="1:5" x14ac:dyDescent="0.25">
      <c r="A4276" s="86" t="s">
        <v>161</v>
      </c>
      <c r="B4276" s="87">
        <v>270</v>
      </c>
      <c r="C4276" s="87" t="s">
        <v>143</v>
      </c>
      <c r="D4276" s="87">
        <v>0.65861884000000004</v>
      </c>
      <c r="E4276" s="87">
        <v>7.0778919999999995E-2</v>
      </c>
    </row>
    <row r="4277" spans="1:5" x14ac:dyDescent="0.25">
      <c r="A4277" s="86" t="s">
        <v>161</v>
      </c>
      <c r="B4277" s="87">
        <v>270</v>
      </c>
      <c r="C4277" s="87" t="s">
        <v>156</v>
      </c>
      <c r="D4277" s="87">
        <v>0.76729623000000002</v>
      </c>
      <c r="E4277" s="87">
        <v>9.6770010000000004E-2</v>
      </c>
    </row>
    <row r="4278" spans="1:5" x14ac:dyDescent="0.25">
      <c r="A4278" s="86" t="s">
        <v>161</v>
      </c>
      <c r="B4278" s="87">
        <v>270</v>
      </c>
      <c r="C4278" s="87" t="s">
        <v>147</v>
      </c>
      <c r="D4278" s="87">
        <v>0.80352460999999997</v>
      </c>
      <c r="E4278" s="87">
        <v>6.598321E-2</v>
      </c>
    </row>
    <row r="4279" spans="1:5" x14ac:dyDescent="0.25">
      <c r="A4279" s="86" t="s">
        <v>161</v>
      </c>
      <c r="B4279" s="87">
        <v>270</v>
      </c>
      <c r="C4279" s="87" t="s">
        <v>9</v>
      </c>
      <c r="D4279" s="87">
        <v>0.82537742999999997</v>
      </c>
      <c r="E4279" s="87">
        <v>8.0428020000000003E-2</v>
      </c>
    </row>
    <row r="4280" spans="1:5" x14ac:dyDescent="0.25">
      <c r="A4280" s="86" t="s">
        <v>161</v>
      </c>
      <c r="B4280" s="87">
        <v>270</v>
      </c>
      <c r="C4280" s="87" t="s">
        <v>151</v>
      </c>
      <c r="D4280" s="87">
        <v>0.84765559000000001</v>
      </c>
      <c r="E4280" s="87">
        <v>7.5455049999999996E-2</v>
      </c>
    </row>
    <row r="4281" spans="1:5" x14ac:dyDescent="0.25">
      <c r="A4281" s="86" t="s">
        <v>161</v>
      </c>
      <c r="B4281" s="87">
        <v>270</v>
      </c>
      <c r="C4281" s="87" t="s">
        <v>148</v>
      </c>
      <c r="D4281" s="87">
        <v>0.88183301000000003</v>
      </c>
      <c r="E4281" s="87">
        <v>4.0343660000000003E-2</v>
      </c>
    </row>
    <row r="4282" spans="1:5" x14ac:dyDescent="0.25">
      <c r="A4282" s="86" t="s">
        <v>161</v>
      </c>
      <c r="B4282" s="87">
        <v>270</v>
      </c>
      <c r="C4282" s="87" t="s">
        <v>145</v>
      </c>
      <c r="D4282" s="87">
        <v>0.88619599000000004</v>
      </c>
      <c r="E4282" s="87">
        <v>7.748244E-2</v>
      </c>
    </row>
    <row r="4283" spans="1:5" x14ac:dyDescent="0.25">
      <c r="A4283" s="86" t="s">
        <v>161</v>
      </c>
      <c r="B4283" s="87">
        <v>270</v>
      </c>
      <c r="C4283" s="87" t="s">
        <v>146</v>
      </c>
      <c r="D4283" s="87">
        <v>0.90581460999999996</v>
      </c>
      <c r="E4283" s="87">
        <v>9.4404210000000002E-2</v>
      </c>
    </row>
    <row r="4284" spans="1:5" x14ac:dyDescent="0.25">
      <c r="A4284" s="86" t="s">
        <v>161</v>
      </c>
      <c r="B4284" s="87">
        <v>270</v>
      </c>
      <c r="C4284" s="87" t="s">
        <v>144</v>
      </c>
      <c r="D4284" s="87">
        <v>0.99372375000000002</v>
      </c>
      <c r="E4284" s="87">
        <v>6.8940730000000006E-2</v>
      </c>
    </row>
    <row r="4285" spans="1:5" x14ac:dyDescent="0.25">
      <c r="A4285" s="86" t="s">
        <v>161</v>
      </c>
      <c r="B4285" s="87">
        <v>270</v>
      </c>
      <c r="C4285" s="87" t="s">
        <v>150</v>
      </c>
      <c r="D4285" s="87">
        <v>0.99715841999999999</v>
      </c>
      <c r="E4285" s="87">
        <v>5.310169E-2</v>
      </c>
    </row>
    <row r="4286" spans="1:5" x14ac:dyDescent="0.25">
      <c r="A4286" s="86" t="s">
        <v>161</v>
      </c>
      <c r="B4286" s="87">
        <v>270</v>
      </c>
      <c r="C4286" s="87" t="s">
        <v>154</v>
      </c>
      <c r="D4286" s="87">
        <v>1.0179596799999999</v>
      </c>
      <c r="E4286" s="87">
        <v>6.9711919999999997E-2</v>
      </c>
    </row>
    <row r="4287" spans="1:5" x14ac:dyDescent="0.25">
      <c r="A4287" s="86" t="s">
        <v>161</v>
      </c>
      <c r="B4287" s="87">
        <v>270</v>
      </c>
      <c r="C4287" s="87" t="s">
        <v>152</v>
      </c>
      <c r="D4287" s="87">
        <v>1.06119286</v>
      </c>
      <c r="E4287" s="87">
        <v>6.8328169999999994E-2</v>
      </c>
    </row>
    <row r="4288" spans="1:5" x14ac:dyDescent="0.25">
      <c r="A4288" s="86" t="s">
        <v>161</v>
      </c>
      <c r="B4288" s="87">
        <v>270</v>
      </c>
      <c r="C4288" s="87" t="s">
        <v>153</v>
      </c>
      <c r="D4288" s="87">
        <v>1.1180932699999999</v>
      </c>
      <c r="E4288" s="87">
        <v>9.7186469999999997E-2</v>
      </c>
    </row>
    <row r="4289" spans="1:5" x14ac:dyDescent="0.25">
      <c r="A4289" s="86" t="s">
        <v>161</v>
      </c>
      <c r="B4289" s="87">
        <v>270</v>
      </c>
      <c r="C4289" s="87" t="s">
        <v>160</v>
      </c>
      <c r="D4289" s="87">
        <v>1.1201540800000001</v>
      </c>
      <c r="E4289" s="87">
        <v>4.9114240000000003E-2</v>
      </c>
    </row>
    <row r="4290" spans="1:5" x14ac:dyDescent="0.25">
      <c r="A4290" s="86" t="s">
        <v>160</v>
      </c>
      <c r="B4290" s="87">
        <v>271</v>
      </c>
      <c r="C4290" s="87" t="s">
        <v>159</v>
      </c>
      <c r="D4290" s="87">
        <v>-0.1676396</v>
      </c>
      <c r="E4290" s="87">
        <v>9.8154710000000006E-2</v>
      </c>
    </row>
    <row r="4291" spans="1:5" x14ac:dyDescent="0.25">
      <c r="A4291" s="86" t="s">
        <v>160</v>
      </c>
      <c r="B4291" s="87">
        <v>271</v>
      </c>
      <c r="C4291" s="87" t="s">
        <v>158</v>
      </c>
      <c r="D4291" s="87">
        <v>-0.12088550000000001</v>
      </c>
      <c r="E4291" s="87">
        <v>0.12036773000000001</v>
      </c>
    </row>
    <row r="4292" spans="1:5" x14ac:dyDescent="0.25">
      <c r="A4292" s="86" t="s">
        <v>160</v>
      </c>
      <c r="B4292" s="87">
        <v>271</v>
      </c>
      <c r="C4292" s="87" t="s">
        <v>147</v>
      </c>
      <c r="D4292" s="87">
        <v>-7.2630799999999995E-2</v>
      </c>
      <c r="E4292" s="87">
        <v>9.5309039999999998E-2</v>
      </c>
    </row>
    <row r="4293" spans="1:5" x14ac:dyDescent="0.25">
      <c r="A4293" s="86" t="s">
        <v>160</v>
      </c>
      <c r="B4293" s="87">
        <v>271</v>
      </c>
      <c r="C4293" s="87" t="s">
        <v>161</v>
      </c>
      <c r="D4293" s="87">
        <v>-7.2168399999999994E-2</v>
      </c>
      <c r="E4293" s="87">
        <v>5.0816449999999999E-2</v>
      </c>
    </row>
    <row r="4294" spans="1:5" x14ac:dyDescent="0.25">
      <c r="A4294" s="86" t="s">
        <v>160</v>
      </c>
      <c r="B4294" s="87">
        <v>271</v>
      </c>
      <c r="C4294" s="87" t="s">
        <v>146</v>
      </c>
      <c r="D4294" s="87">
        <v>-5.7988499999999998E-2</v>
      </c>
      <c r="E4294" s="87">
        <v>0.11119184</v>
      </c>
    </row>
    <row r="4295" spans="1:5" x14ac:dyDescent="0.25">
      <c r="A4295" s="86" t="s">
        <v>160</v>
      </c>
      <c r="B4295" s="87">
        <v>271</v>
      </c>
      <c r="C4295" s="87" t="s">
        <v>144</v>
      </c>
      <c r="D4295" s="87">
        <v>-4.70147E-2</v>
      </c>
      <c r="E4295" s="87">
        <v>6.6874520000000007E-2</v>
      </c>
    </row>
    <row r="4296" spans="1:5" x14ac:dyDescent="0.25">
      <c r="A4296" s="86" t="s">
        <v>160</v>
      </c>
      <c r="B4296" s="87">
        <v>271</v>
      </c>
      <c r="C4296" s="87" t="s">
        <v>148</v>
      </c>
      <c r="D4296" s="87">
        <v>-4.2727899999999999E-2</v>
      </c>
      <c r="E4296" s="87">
        <v>7.9245209999999996E-2</v>
      </c>
    </row>
    <row r="4297" spans="1:5" x14ac:dyDescent="0.25">
      <c r="A4297" s="86" t="s">
        <v>160</v>
      </c>
      <c r="B4297" s="87">
        <v>271</v>
      </c>
      <c r="C4297" s="87" t="s">
        <v>156</v>
      </c>
      <c r="D4297" s="87">
        <v>-2.30064E-2</v>
      </c>
      <c r="E4297" s="87">
        <v>7.4632340000000005E-2</v>
      </c>
    </row>
    <row r="4298" spans="1:5" x14ac:dyDescent="0.25">
      <c r="A4298" s="86" t="s">
        <v>160</v>
      </c>
      <c r="B4298" s="87">
        <v>271</v>
      </c>
      <c r="C4298" s="87" t="s">
        <v>153</v>
      </c>
      <c r="D4298" s="87">
        <v>-6.1003000000000003E-3</v>
      </c>
      <c r="E4298" s="87">
        <v>0.11996008</v>
      </c>
    </row>
    <row r="4299" spans="1:5" x14ac:dyDescent="0.25">
      <c r="A4299" s="86" t="s">
        <v>160</v>
      </c>
      <c r="B4299" s="87">
        <v>271</v>
      </c>
      <c r="C4299" s="87" t="s">
        <v>150</v>
      </c>
      <c r="D4299" s="87">
        <v>-3.4749E-3</v>
      </c>
      <c r="E4299" s="87">
        <v>7.9064659999999995E-2</v>
      </c>
    </row>
    <row r="4300" spans="1:5" x14ac:dyDescent="0.25">
      <c r="A4300" s="86" t="s">
        <v>160</v>
      </c>
      <c r="B4300" s="87">
        <v>271</v>
      </c>
      <c r="C4300" s="87" t="s">
        <v>9</v>
      </c>
      <c r="D4300" s="87">
        <v>-1.884E-3</v>
      </c>
      <c r="E4300" s="87">
        <v>5.003469E-2</v>
      </c>
    </row>
    <row r="4301" spans="1:5" x14ac:dyDescent="0.25">
      <c r="A4301" s="86" t="s">
        <v>160</v>
      </c>
      <c r="B4301" s="87">
        <v>271</v>
      </c>
      <c r="C4301" s="87" t="s">
        <v>145</v>
      </c>
      <c r="D4301" s="87">
        <v>3.0661230000000001E-2</v>
      </c>
      <c r="E4301" s="87">
        <v>9.9529119999999999E-2</v>
      </c>
    </row>
    <row r="4302" spans="1:5" x14ac:dyDescent="0.25">
      <c r="A4302" s="86" t="s">
        <v>160</v>
      </c>
      <c r="B4302" s="87">
        <v>271</v>
      </c>
      <c r="C4302" s="87" t="s">
        <v>154</v>
      </c>
      <c r="D4302" s="87">
        <v>4.6698480000000001E-2</v>
      </c>
      <c r="E4302" s="87">
        <v>0.10548884</v>
      </c>
    </row>
    <row r="4303" spans="1:5" x14ac:dyDescent="0.25">
      <c r="A4303" s="86" t="s">
        <v>160</v>
      </c>
      <c r="B4303" s="87">
        <v>271</v>
      </c>
      <c r="C4303" s="87" t="s">
        <v>143</v>
      </c>
      <c r="D4303" s="87">
        <v>4.7139710000000001E-2</v>
      </c>
      <c r="E4303" s="87">
        <v>8.3230159999999997E-2</v>
      </c>
    </row>
    <row r="4304" spans="1:5" x14ac:dyDescent="0.25">
      <c r="A4304" s="86" t="s">
        <v>160</v>
      </c>
      <c r="B4304" s="87">
        <v>271</v>
      </c>
      <c r="C4304" s="87" t="s">
        <v>149</v>
      </c>
      <c r="D4304" s="87">
        <v>5.3649589999999997E-2</v>
      </c>
      <c r="E4304" s="87">
        <v>8.3211939999999998E-2</v>
      </c>
    </row>
    <row r="4305" spans="1:5" x14ac:dyDescent="0.25">
      <c r="A4305" s="86" t="s">
        <v>160</v>
      </c>
      <c r="B4305" s="87">
        <v>271</v>
      </c>
      <c r="C4305" s="87" t="s">
        <v>155</v>
      </c>
      <c r="D4305" s="87">
        <v>6.4565449999999996E-2</v>
      </c>
      <c r="E4305" s="87">
        <v>8.578529E-2</v>
      </c>
    </row>
    <row r="4306" spans="1:5" x14ac:dyDescent="0.25">
      <c r="A4306" s="86" t="s">
        <v>160</v>
      </c>
      <c r="B4306" s="87">
        <v>271</v>
      </c>
      <c r="C4306" s="87" t="s">
        <v>151</v>
      </c>
      <c r="D4306" s="87">
        <v>0.12067108</v>
      </c>
      <c r="E4306" s="87">
        <v>0.10458908</v>
      </c>
    </row>
    <row r="4307" spans="1:5" x14ac:dyDescent="0.25">
      <c r="A4307" s="86" t="s">
        <v>146</v>
      </c>
      <c r="B4307" s="87">
        <v>272</v>
      </c>
      <c r="C4307" s="87" t="s">
        <v>159</v>
      </c>
      <c r="D4307" s="87">
        <v>-0.1014514</v>
      </c>
      <c r="E4307" s="87">
        <v>8.2675399999999996E-2</v>
      </c>
    </row>
    <row r="4308" spans="1:5" x14ac:dyDescent="0.25">
      <c r="A4308" s="86" t="s">
        <v>146</v>
      </c>
      <c r="B4308" s="87">
        <v>272</v>
      </c>
      <c r="C4308" s="87" t="s">
        <v>145</v>
      </c>
      <c r="D4308" s="87">
        <v>-6.9327200000000005E-2</v>
      </c>
      <c r="E4308" s="87">
        <v>5.3198849999999999E-2</v>
      </c>
    </row>
    <row r="4309" spans="1:5" x14ac:dyDescent="0.25">
      <c r="A4309" s="86" t="s">
        <v>146</v>
      </c>
      <c r="B4309" s="87">
        <v>272</v>
      </c>
      <c r="C4309" s="87" t="s">
        <v>157</v>
      </c>
      <c r="D4309" s="87">
        <v>-5.7874799999999997E-2</v>
      </c>
      <c r="E4309" s="87">
        <v>0.10743475</v>
      </c>
    </row>
    <row r="4310" spans="1:5" x14ac:dyDescent="0.25">
      <c r="A4310" s="86" t="s">
        <v>146</v>
      </c>
      <c r="B4310" s="87">
        <v>272</v>
      </c>
      <c r="C4310" s="87" t="s">
        <v>147</v>
      </c>
      <c r="D4310" s="87">
        <v>-4.0871900000000003E-2</v>
      </c>
      <c r="E4310" s="87">
        <v>7.0024100000000006E-2</v>
      </c>
    </row>
    <row r="4311" spans="1:5" x14ac:dyDescent="0.25">
      <c r="A4311" s="86" t="s">
        <v>146</v>
      </c>
      <c r="B4311" s="87">
        <v>272</v>
      </c>
      <c r="C4311" s="87" t="s">
        <v>150</v>
      </c>
      <c r="D4311" s="87">
        <v>-2.8827999999999999E-2</v>
      </c>
      <c r="E4311" s="87">
        <v>5.5138720000000002E-2</v>
      </c>
    </row>
    <row r="4312" spans="1:5" x14ac:dyDescent="0.25">
      <c r="A4312" s="86" t="s">
        <v>146</v>
      </c>
      <c r="B4312" s="87">
        <v>272</v>
      </c>
      <c r="C4312" s="87" t="s">
        <v>154</v>
      </c>
      <c r="D4312" s="87">
        <v>-2.5543900000000001E-2</v>
      </c>
      <c r="E4312" s="87">
        <v>5.8934519999999997E-2</v>
      </c>
    </row>
    <row r="4313" spans="1:5" x14ac:dyDescent="0.25">
      <c r="A4313" s="86" t="s">
        <v>146</v>
      </c>
      <c r="B4313" s="87">
        <v>272</v>
      </c>
      <c r="C4313" s="87" t="s">
        <v>143</v>
      </c>
      <c r="D4313" s="87">
        <v>-2.2607800000000001E-2</v>
      </c>
      <c r="E4313" s="87">
        <v>8.4210339999999995E-2</v>
      </c>
    </row>
    <row r="4314" spans="1:5" x14ac:dyDescent="0.25">
      <c r="A4314" s="86" t="s">
        <v>146</v>
      </c>
      <c r="B4314" s="87">
        <v>272</v>
      </c>
      <c r="C4314" s="87" t="s">
        <v>9</v>
      </c>
      <c r="D4314" s="87">
        <v>-1.63254E-2</v>
      </c>
      <c r="E4314" s="87">
        <v>8.8232539999999998E-2</v>
      </c>
    </row>
    <row r="4315" spans="1:5" x14ac:dyDescent="0.25">
      <c r="A4315" s="86" t="s">
        <v>146</v>
      </c>
      <c r="B4315" s="87">
        <v>272</v>
      </c>
      <c r="C4315" s="87" t="s">
        <v>158</v>
      </c>
      <c r="D4315" s="87">
        <v>-8.2556999999999995E-3</v>
      </c>
      <c r="E4315" s="87">
        <v>0.10944539</v>
      </c>
    </row>
    <row r="4316" spans="1:5" x14ac:dyDescent="0.25">
      <c r="A4316" s="86" t="s">
        <v>146</v>
      </c>
      <c r="B4316" s="87">
        <v>272</v>
      </c>
      <c r="C4316" s="87" t="s">
        <v>156</v>
      </c>
      <c r="D4316" s="87">
        <v>-6.7768000000000004E-3</v>
      </c>
      <c r="E4316" s="87">
        <v>8.9541969999999999E-2</v>
      </c>
    </row>
    <row r="4317" spans="1:5" x14ac:dyDescent="0.25">
      <c r="A4317" s="86" t="s">
        <v>146</v>
      </c>
      <c r="B4317" s="87">
        <v>272</v>
      </c>
      <c r="C4317" s="87" t="s">
        <v>151</v>
      </c>
      <c r="D4317" s="87">
        <v>-1.1180000000000001E-3</v>
      </c>
      <c r="E4317" s="87">
        <v>0.11358134</v>
      </c>
    </row>
    <row r="4318" spans="1:5" x14ac:dyDescent="0.25">
      <c r="A4318" s="86" t="s">
        <v>146</v>
      </c>
      <c r="B4318" s="87">
        <v>272</v>
      </c>
      <c r="C4318" s="87" t="s">
        <v>153</v>
      </c>
      <c r="D4318" s="87">
        <v>-1.0341E-3</v>
      </c>
      <c r="E4318" s="87">
        <v>0.10200647</v>
      </c>
    </row>
    <row r="4319" spans="1:5" x14ac:dyDescent="0.25">
      <c r="A4319" s="86" t="s">
        <v>146</v>
      </c>
      <c r="B4319" s="87">
        <v>272</v>
      </c>
      <c r="C4319" s="87" t="s">
        <v>149</v>
      </c>
      <c r="D4319" s="87">
        <v>7.4503299999999998E-3</v>
      </c>
      <c r="E4319" s="87">
        <v>0.11061557</v>
      </c>
    </row>
    <row r="4320" spans="1:5" x14ac:dyDescent="0.25">
      <c r="A4320" s="86" t="s">
        <v>146</v>
      </c>
      <c r="B4320" s="87">
        <v>272</v>
      </c>
      <c r="C4320" s="87" t="s">
        <v>144</v>
      </c>
      <c r="D4320" s="87">
        <v>6.3672800000000002E-2</v>
      </c>
      <c r="E4320" s="87">
        <v>0.1013912</v>
      </c>
    </row>
    <row r="4321" spans="1:5" x14ac:dyDescent="0.25">
      <c r="A4321" s="86" t="s">
        <v>146</v>
      </c>
      <c r="B4321" s="87">
        <v>272</v>
      </c>
      <c r="C4321" s="87" t="s">
        <v>155</v>
      </c>
      <c r="D4321" s="87">
        <v>7.8623200000000004E-2</v>
      </c>
      <c r="E4321" s="87">
        <v>8.734401E-2</v>
      </c>
    </row>
    <row r="4322" spans="1:5" x14ac:dyDescent="0.25">
      <c r="A4322" s="86" t="s">
        <v>146</v>
      </c>
      <c r="B4322" s="87">
        <v>272</v>
      </c>
      <c r="C4322" s="87" t="s">
        <v>152</v>
      </c>
      <c r="D4322" s="87">
        <v>9.7841719999999993E-2</v>
      </c>
      <c r="E4322" s="87">
        <v>8.4584839999999994E-2</v>
      </c>
    </row>
    <row r="4323" spans="1:5" x14ac:dyDescent="0.25">
      <c r="A4323" s="86" t="s">
        <v>146</v>
      </c>
      <c r="B4323" s="87">
        <v>272</v>
      </c>
      <c r="C4323" s="87" t="s">
        <v>161</v>
      </c>
      <c r="D4323" s="87">
        <v>0.14203761000000001</v>
      </c>
      <c r="E4323" s="87">
        <v>7.6542180000000001E-2</v>
      </c>
    </row>
    <row r="4324" spans="1:5" x14ac:dyDescent="0.25">
      <c r="A4324" s="86" t="s">
        <v>145</v>
      </c>
      <c r="B4324" s="87">
        <v>273</v>
      </c>
      <c r="C4324" s="87" t="s">
        <v>160</v>
      </c>
      <c r="D4324" s="87">
        <v>-0.15201580000000001</v>
      </c>
      <c r="E4324" s="87">
        <v>8.5994870000000001E-2</v>
      </c>
    </row>
    <row r="4325" spans="1:5" x14ac:dyDescent="0.25">
      <c r="A4325" s="86" t="s">
        <v>145</v>
      </c>
      <c r="B4325" s="87">
        <v>273</v>
      </c>
      <c r="C4325" s="87" t="s">
        <v>159</v>
      </c>
      <c r="D4325" s="87">
        <v>-0.1509556</v>
      </c>
      <c r="E4325" s="87">
        <v>8.2483139999999996E-2</v>
      </c>
    </row>
    <row r="4326" spans="1:5" x14ac:dyDescent="0.25">
      <c r="A4326" s="86" t="s">
        <v>145</v>
      </c>
      <c r="B4326" s="87">
        <v>273</v>
      </c>
      <c r="C4326" s="87" t="s">
        <v>155</v>
      </c>
      <c r="D4326" s="87">
        <v>-0.1422609</v>
      </c>
      <c r="E4326" s="87">
        <v>0.10809390000000001</v>
      </c>
    </row>
    <row r="4327" spans="1:5" x14ac:dyDescent="0.25">
      <c r="A4327" s="86" t="s">
        <v>145</v>
      </c>
      <c r="B4327" s="87">
        <v>273</v>
      </c>
      <c r="C4327" s="87" t="s">
        <v>149</v>
      </c>
      <c r="D4327" s="87">
        <v>-0.114338</v>
      </c>
      <c r="E4327" s="87">
        <v>7.6098600000000002E-2</v>
      </c>
    </row>
    <row r="4328" spans="1:5" x14ac:dyDescent="0.25">
      <c r="A4328" s="86" t="s">
        <v>145</v>
      </c>
      <c r="B4328" s="87">
        <v>273</v>
      </c>
      <c r="C4328" s="87" t="s">
        <v>157</v>
      </c>
      <c r="D4328" s="87">
        <v>-0.1102461</v>
      </c>
      <c r="E4328" s="87">
        <v>9.2860960000000006E-2</v>
      </c>
    </row>
    <row r="4329" spans="1:5" x14ac:dyDescent="0.25">
      <c r="A4329" s="86" t="s">
        <v>145</v>
      </c>
      <c r="B4329" s="87">
        <v>273</v>
      </c>
      <c r="C4329" s="87" t="s">
        <v>143</v>
      </c>
      <c r="D4329" s="87">
        <v>-9.1979000000000005E-2</v>
      </c>
      <c r="E4329" s="87">
        <v>0.11659070000000001</v>
      </c>
    </row>
    <row r="4330" spans="1:5" x14ac:dyDescent="0.25">
      <c r="A4330" s="86" t="s">
        <v>145</v>
      </c>
      <c r="B4330" s="87">
        <v>273</v>
      </c>
      <c r="C4330" s="87" t="s">
        <v>146</v>
      </c>
      <c r="D4330" s="87">
        <v>1.788375E-2</v>
      </c>
      <c r="E4330" s="87">
        <v>0.10235174</v>
      </c>
    </row>
    <row r="4331" spans="1:5" x14ac:dyDescent="0.25">
      <c r="A4331" s="86" t="s">
        <v>145</v>
      </c>
      <c r="B4331" s="87">
        <v>273</v>
      </c>
      <c r="C4331" s="87" t="s">
        <v>147</v>
      </c>
      <c r="D4331" s="87">
        <v>3.3279410000000002E-2</v>
      </c>
      <c r="E4331" s="87">
        <v>9.1181310000000002E-2</v>
      </c>
    </row>
    <row r="4332" spans="1:5" x14ac:dyDescent="0.25">
      <c r="A4332" s="86" t="s">
        <v>145</v>
      </c>
      <c r="B4332" s="87">
        <v>273</v>
      </c>
      <c r="C4332" s="87" t="s">
        <v>156</v>
      </c>
      <c r="D4332" s="87">
        <v>3.3477189999999997E-2</v>
      </c>
      <c r="E4332" s="87">
        <v>6.1622740000000002E-2</v>
      </c>
    </row>
    <row r="4333" spans="1:5" x14ac:dyDescent="0.25">
      <c r="A4333" s="86" t="s">
        <v>145</v>
      </c>
      <c r="B4333" s="87">
        <v>273</v>
      </c>
      <c r="C4333" s="87" t="s">
        <v>153</v>
      </c>
      <c r="D4333" s="87">
        <v>8.6040640000000002E-2</v>
      </c>
      <c r="E4333" s="87">
        <v>8.6009440000000006E-2</v>
      </c>
    </row>
    <row r="4334" spans="1:5" x14ac:dyDescent="0.25">
      <c r="A4334" s="86" t="s">
        <v>145</v>
      </c>
      <c r="B4334" s="87">
        <v>273</v>
      </c>
      <c r="C4334" s="87" t="s">
        <v>154</v>
      </c>
      <c r="D4334" s="87">
        <v>9.810468E-2</v>
      </c>
      <c r="E4334" s="87">
        <v>0.11171586999999999</v>
      </c>
    </row>
    <row r="4335" spans="1:5" x14ac:dyDescent="0.25">
      <c r="A4335" s="86" t="s">
        <v>145</v>
      </c>
      <c r="B4335" s="87">
        <v>273</v>
      </c>
      <c r="C4335" s="87" t="s">
        <v>148</v>
      </c>
      <c r="D4335" s="87">
        <v>0.10313889</v>
      </c>
      <c r="E4335" s="87">
        <v>8.8728299999999996E-2</v>
      </c>
    </row>
    <row r="4336" spans="1:5" x14ac:dyDescent="0.25">
      <c r="A4336" s="86" t="s">
        <v>145</v>
      </c>
      <c r="B4336" s="87">
        <v>273</v>
      </c>
      <c r="C4336" s="87" t="s">
        <v>144</v>
      </c>
      <c r="D4336" s="87">
        <v>0.14530781000000001</v>
      </c>
      <c r="E4336" s="87">
        <v>0.11046578999999999</v>
      </c>
    </row>
    <row r="4337" spans="1:5" x14ac:dyDescent="0.25">
      <c r="A4337" s="86" t="s">
        <v>145</v>
      </c>
      <c r="B4337" s="87">
        <v>273</v>
      </c>
      <c r="C4337" s="87" t="s">
        <v>9</v>
      </c>
      <c r="D4337" s="87">
        <v>0.29325430000000002</v>
      </c>
      <c r="E4337" s="87">
        <v>9.5486139999999997E-2</v>
      </c>
    </row>
    <row r="4338" spans="1:5" x14ac:dyDescent="0.25">
      <c r="A4338" s="86" t="s">
        <v>145</v>
      </c>
      <c r="B4338" s="87">
        <v>273</v>
      </c>
      <c r="C4338" s="87" t="s">
        <v>150</v>
      </c>
      <c r="D4338" s="87">
        <v>0.94461753000000004</v>
      </c>
      <c r="E4338" s="87">
        <v>8.900392E-2</v>
      </c>
    </row>
    <row r="4339" spans="1:5" x14ac:dyDescent="0.25">
      <c r="A4339" s="86" t="s">
        <v>156</v>
      </c>
      <c r="B4339" s="87">
        <v>274</v>
      </c>
      <c r="C4339" s="87" t="s">
        <v>157</v>
      </c>
      <c r="D4339" s="87">
        <v>-0.18898239999999999</v>
      </c>
      <c r="E4339" s="87">
        <v>8.4871859999999993E-2</v>
      </c>
    </row>
    <row r="4340" spans="1:5" x14ac:dyDescent="0.25">
      <c r="A4340" s="86" t="s">
        <v>156</v>
      </c>
      <c r="B4340" s="87">
        <v>274</v>
      </c>
      <c r="C4340" s="87" t="s">
        <v>150</v>
      </c>
      <c r="D4340" s="87">
        <v>-8.6994600000000005E-2</v>
      </c>
      <c r="E4340" s="87">
        <v>9.4275490000000003E-2</v>
      </c>
    </row>
    <row r="4341" spans="1:5" x14ac:dyDescent="0.25">
      <c r="A4341" s="86" t="s">
        <v>156</v>
      </c>
      <c r="B4341" s="87">
        <v>274</v>
      </c>
      <c r="C4341" s="87" t="s">
        <v>159</v>
      </c>
      <c r="D4341" s="87">
        <v>-6.3840400000000005E-2</v>
      </c>
      <c r="E4341" s="87">
        <v>4.7528019999999997E-2</v>
      </c>
    </row>
    <row r="4342" spans="1:5" x14ac:dyDescent="0.25">
      <c r="A4342" s="86" t="s">
        <v>156</v>
      </c>
      <c r="B4342" s="87">
        <v>274</v>
      </c>
      <c r="C4342" s="87" t="s">
        <v>146</v>
      </c>
      <c r="D4342" s="87">
        <v>-3.2856299999999998E-2</v>
      </c>
      <c r="E4342" s="87">
        <v>6.4958689999999999E-2</v>
      </c>
    </row>
    <row r="4343" spans="1:5" x14ac:dyDescent="0.25">
      <c r="A4343" s="86" t="s">
        <v>156</v>
      </c>
      <c r="B4343" s="87">
        <v>274</v>
      </c>
      <c r="C4343" s="87" t="s">
        <v>145</v>
      </c>
      <c r="D4343" s="87">
        <v>-2.3480999999999998E-2</v>
      </c>
      <c r="E4343" s="87">
        <v>7.9319210000000001E-2</v>
      </c>
    </row>
    <row r="4344" spans="1:5" x14ac:dyDescent="0.25">
      <c r="A4344" s="86" t="s">
        <v>156</v>
      </c>
      <c r="B4344" s="87">
        <v>274</v>
      </c>
      <c r="C4344" s="87" t="s">
        <v>160</v>
      </c>
      <c r="D4344" s="87">
        <v>8.7605310000000006E-2</v>
      </c>
      <c r="E4344" s="87">
        <v>7.1447360000000001E-2</v>
      </c>
    </row>
    <row r="4345" spans="1:5" x14ac:dyDescent="0.25">
      <c r="A4345" s="86" t="s">
        <v>156</v>
      </c>
      <c r="B4345" s="87">
        <v>274</v>
      </c>
      <c r="C4345" s="87" t="s">
        <v>143</v>
      </c>
      <c r="D4345" s="87">
        <v>0.12081910999999999</v>
      </c>
      <c r="E4345" s="87">
        <v>0.10204748</v>
      </c>
    </row>
    <row r="4346" spans="1:5" x14ac:dyDescent="0.25">
      <c r="A4346" s="86" t="s">
        <v>156</v>
      </c>
      <c r="B4346" s="87">
        <v>274</v>
      </c>
      <c r="C4346" s="87" t="s">
        <v>158</v>
      </c>
      <c r="D4346" s="87">
        <v>0.20692614000000001</v>
      </c>
      <c r="E4346" s="87">
        <v>7.0836590000000005E-2</v>
      </c>
    </row>
    <row r="4347" spans="1:5" x14ac:dyDescent="0.25">
      <c r="A4347" s="86" t="s">
        <v>156</v>
      </c>
      <c r="B4347" s="87">
        <v>274</v>
      </c>
      <c r="C4347" s="87" t="s">
        <v>152</v>
      </c>
      <c r="D4347" s="87">
        <v>0.24286186000000001</v>
      </c>
      <c r="E4347" s="87">
        <v>5.8038149999999997E-2</v>
      </c>
    </row>
    <row r="4348" spans="1:5" x14ac:dyDescent="0.25">
      <c r="A4348" s="86" t="s">
        <v>156</v>
      </c>
      <c r="B4348" s="87">
        <v>274</v>
      </c>
      <c r="C4348" s="87" t="s">
        <v>154</v>
      </c>
      <c r="D4348" s="87">
        <v>0.47913238000000002</v>
      </c>
      <c r="E4348" s="87">
        <v>7.2561020000000004E-2</v>
      </c>
    </row>
    <row r="4349" spans="1:5" x14ac:dyDescent="0.25">
      <c r="A4349" s="86" t="s">
        <v>156</v>
      </c>
      <c r="B4349" s="87">
        <v>274</v>
      </c>
      <c r="C4349" s="87" t="s">
        <v>151</v>
      </c>
      <c r="D4349" s="87">
        <v>0.50346541</v>
      </c>
      <c r="E4349" s="87">
        <v>6.6138420000000003E-2</v>
      </c>
    </row>
    <row r="4350" spans="1:5" x14ac:dyDescent="0.25">
      <c r="A4350" s="86" t="s">
        <v>156</v>
      </c>
      <c r="B4350" s="87">
        <v>274</v>
      </c>
      <c r="C4350" s="87" t="s">
        <v>148</v>
      </c>
      <c r="D4350" s="87">
        <v>0.54393636999999995</v>
      </c>
      <c r="E4350" s="87">
        <v>8.5381269999999995E-2</v>
      </c>
    </row>
    <row r="4351" spans="1:5" x14ac:dyDescent="0.25">
      <c r="A4351" s="86" t="s">
        <v>156</v>
      </c>
      <c r="B4351" s="87">
        <v>274</v>
      </c>
      <c r="C4351" s="87" t="s">
        <v>161</v>
      </c>
      <c r="D4351" s="87">
        <v>0.81837179000000004</v>
      </c>
      <c r="E4351" s="87">
        <v>4.5200480000000001E-2</v>
      </c>
    </row>
    <row r="4352" spans="1:5" x14ac:dyDescent="0.25">
      <c r="A4352" s="86" t="s">
        <v>156</v>
      </c>
      <c r="B4352" s="87">
        <v>274</v>
      </c>
      <c r="C4352" s="87" t="s">
        <v>147</v>
      </c>
      <c r="D4352" s="87">
        <v>0.88887282999999995</v>
      </c>
      <c r="E4352" s="87">
        <v>8.5342340000000003E-2</v>
      </c>
    </row>
    <row r="4353" spans="1:5" x14ac:dyDescent="0.25">
      <c r="A4353" s="86" t="s">
        <v>156</v>
      </c>
      <c r="B4353" s="87">
        <v>274</v>
      </c>
      <c r="C4353" s="87" t="s">
        <v>9</v>
      </c>
      <c r="D4353" s="87">
        <v>0.92818654</v>
      </c>
      <c r="E4353" s="87">
        <v>4.2220149999999998E-2</v>
      </c>
    </row>
    <row r="4354" spans="1:5" x14ac:dyDescent="0.25">
      <c r="A4354" s="86" t="s">
        <v>156</v>
      </c>
      <c r="B4354" s="87">
        <v>274</v>
      </c>
      <c r="C4354" s="87" t="s">
        <v>149</v>
      </c>
      <c r="D4354" s="87">
        <v>1.03320353</v>
      </c>
      <c r="E4354" s="87">
        <v>8.2188849999999994E-2</v>
      </c>
    </row>
    <row r="4355" spans="1:5" x14ac:dyDescent="0.25">
      <c r="A4355" s="86" t="s">
        <v>156</v>
      </c>
      <c r="B4355" s="87">
        <v>274</v>
      </c>
      <c r="C4355" s="87" t="s">
        <v>155</v>
      </c>
      <c r="D4355" s="87">
        <v>1.1319216000000001</v>
      </c>
      <c r="E4355" s="87">
        <v>9.7479700000000002E-2</v>
      </c>
    </row>
    <row r="4356" spans="1:5" x14ac:dyDescent="0.25">
      <c r="A4356" s="86" t="s">
        <v>156</v>
      </c>
      <c r="B4356" s="87">
        <v>274</v>
      </c>
      <c r="C4356" s="87" t="s">
        <v>153</v>
      </c>
      <c r="D4356" s="87">
        <v>1.1721964300000001</v>
      </c>
      <c r="E4356" s="87">
        <v>5.5293950000000001E-2</v>
      </c>
    </row>
    <row r="4357" spans="1:5" x14ac:dyDescent="0.25">
      <c r="A4357" s="86" t="s">
        <v>146</v>
      </c>
      <c r="B4357" s="87">
        <v>275</v>
      </c>
      <c r="C4357" s="87" t="s">
        <v>153</v>
      </c>
      <c r="D4357" s="87">
        <v>-9.5068899999999998E-2</v>
      </c>
      <c r="E4357" s="87">
        <v>7.933047E-2</v>
      </c>
    </row>
    <row r="4358" spans="1:5" x14ac:dyDescent="0.25">
      <c r="A4358" s="86" t="s">
        <v>146</v>
      </c>
      <c r="B4358" s="87">
        <v>275</v>
      </c>
      <c r="C4358" s="87" t="s">
        <v>143</v>
      </c>
      <c r="D4358" s="87">
        <v>-6.7425499999999999E-2</v>
      </c>
      <c r="E4358" s="87">
        <v>5.3897630000000002E-2</v>
      </c>
    </row>
    <row r="4359" spans="1:5" x14ac:dyDescent="0.25">
      <c r="A4359" s="86" t="s">
        <v>146</v>
      </c>
      <c r="B4359" s="87">
        <v>275</v>
      </c>
      <c r="C4359" s="87" t="s">
        <v>159</v>
      </c>
      <c r="D4359" s="87">
        <v>-3.4784099999999998E-2</v>
      </c>
      <c r="E4359" s="87">
        <v>0.11018174</v>
      </c>
    </row>
    <row r="4360" spans="1:5" x14ac:dyDescent="0.25">
      <c r="A4360" s="86" t="s">
        <v>146</v>
      </c>
      <c r="B4360" s="87">
        <v>275</v>
      </c>
      <c r="C4360" s="87" t="s">
        <v>9</v>
      </c>
      <c r="D4360" s="87">
        <v>-3.19124E-2</v>
      </c>
      <c r="E4360" s="87">
        <v>5.2342390000000003E-2</v>
      </c>
    </row>
    <row r="4361" spans="1:5" x14ac:dyDescent="0.25">
      <c r="A4361" s="86" t="s">
        <v>146</v>
      </c>
      <c r="B4361" s="87">
        <v>275</v>
      </c>
      <c r="C4361" s="87" t="s">
        <v>160</v>
      </c>
      <c r="D4361" s="87">
        <v>7.4754499999999998E-3</v>
      </c>
      <c r="E4361" s="87">
        <v>9.5194650000000006E-2</v>
      </c>
    </row>
    <row r="4362" spans="1:5" x14ac:dyDescent="0.25">
      <c r="A4362" s="86" t="s">
        <v>146</v>
      </c>
      <c r="B4362" s="87">
        <v>275</v>
      </c>
      <c r="C4362" s="87" t="s">
        <v>156</v>
      </c>
      <c r="D4362" s="87">
        <v>1.417825E-2</v>
      </c>
      <c r="E4362" s="87">
        <v>0.10492451</v>
      </c>
    </row>
    <row r="4363" spans="1:5" x14ac:dyDescent="0.25">
      <c r="A4363" s="86" t="s">
        <v>146</v>
      </c>
      <c r="B4363" s="87">
        <v>275</v>
      </c>
      <c r="C4363" s="87" t="s">
        <v>157</v>
      </c>
      <c r="D4363" s="87">
        <v>5.8744409999999997E-2</v>
      </c>
      <c r="E4363" s="87">
        <v>9.1518080000000002E-2</v>
      </c>
    </row>
    <row r="4364" spans="1:5" x14ac:dyDescent="0.25">
      <c r="A4364" s="86" t="s">
        <v>146</v>
      </c>
      <c r="B4364" s="87">
        <v>275</v>
      </c>
      <c r="C4364" s="87" t="s">
        <v>149</v>
      </c>
      <c r="D4364" s="87">
        <v>9.0881530000000002E-2</v>
      </c>
      <c r="E4364" s="87">
        <v>5.2229570000000003E-2</v>
      </c>
    </row>
    <row r="4365" spans="1:5" x14ac:dyDescent="0.25">
      <c r="A4365" s="86" t="s">
        <v>146</v>
      </c>
      <c r="B4365" s="87">
        <v>275</v>
      </c>
      <c r="C4365" s="87" t="s">
        <v>151</v>
      </c>
      <c r="D4365" s="87">
        <v>0.1222743</v>
      </c>
      <c r="E4365" s="87">
        <v>7.1482229999999994E-2</v>
      </c>
    </row>
    <row r="4366" spans="1:5" x14ac:dyDescent="0.25">
      <c r="A4366" s="86" t="s">
        <v>146</v>
      </c>
      <c r="B4366" s="87">
        <v>275</v>
      </c>
      <c r="C4366" s="87" t="s">
        <v>148</v>
      </c>
      <c r="D4366" s="87">
        <v>0.23011597</v>
      </c>
      <c r="E4366" s="87">
        <v>5.9737659999999998E-2</v>
      </c>
    </row>
    <row r="4367" spans="1:5" x14ac:dyDescent="0.25">
      <c r="A4367" s="86" t="s">
        <v>146</v>
      </c>
      <c r="B4367" s="87">
        <v>275</v>
      </c>
      <c r="C4367" s="87" t="s">
        <v>155</v>
      </c>
      <c r="D4367" s="87">
        <v>0.23263371999999999</v>
      </c>
      <c r="E4367" s="87">
        <v>7.2064610000000001E-2</v>
      </c>
    </row>
    <row r="4368" spans="1:5" x14ac:dyDescent="0.25">
      <c r="A4368" s="86" t="s">
        <v>146</v>
      </c>
      <c r="B4368" s="87">
        <v>275</v>
      </c>
      <c r="C4368" s="87" t="s">
        <v>147</v>
      </c>
      <c r="D4368" s="87">
        <v>0.26127233</v>
      </c>
      <c r="E4368" s="87">
        <v>6.090864E-2</v>
      </c>
    </row>
    <row r="4369" spans="1:5" x14ac:dyDescent="0.25">
      <c r="A4369" s="86" t="s">
        <v>146</v>
      </c>
      <c r="B4369" s="87">
        <v>275</v>
      </c>
      <c r="C4369" s="87" t="s">
        <v>158</v>
      </c>
      <c r="D4369" s="87">
        <v>0.37759020999999998</v>
      </c>
      <c r="E4369" s="87">
        <v>6.1593189999999999E-2</v>
      </c>
    </row>
    <row r="4370" spans="1:5" x14ac:dyDescent="0.25">
      <c r="A4370" s="86" t="s">
        <v>146</v>
      </c>
      <c r="B4370" s="87">
        <v>275</v>
      </c>
      <c r="C4370" s="87" t="s">
        <v>145</v>
      </c>
      <c r="D4370" s="87">
        <v>0.50321294000000005</v>
      </c>
      <c r="E4370" s="87">
        <v>8.2738740000000005E-2</v>
      </c>
    </row>
    <row r="4371" spans="1:5" x14ac:dyDescent="0.25">
      <c r="A4371" s="86" t="s">
        <v>146</v>
      </c>
      <c r="B4371" s="87">
        <v>275</v>
      </c>
      <c r="C4371" s="87" t="s">
        <v>154</v>
      </c>
      <c r="D4371" s="87">
        <v>0.62359834000000003</v>
      </c>
      <c r="E4371" s="87">
        <v>6.9631789999999999E-2</v>
      </c>
    </row>
    <row r="4372" spans="1:5" x14ac:dyDescent="0.25">
      <c r="A4372" s="86" t="s">
        <v>146</v>
      </c>
      <c r="B4372" s="87">
        <v>275</v>
      </c>
      <c r="C4372" s="87" t="s">
        <v>152</v>
      </c>
      <c r="D4372" s="87">
        <v>0.68863138999999995</v>
      </c>
      <c r="E4372" s="87">
        <v>5.9113220000000001E-2</v>
      </c>
    </row>
    <row r="4373" spans="1:5" x14ac:dyDescent="0.25">
      <c r="A4373" s="86" t="s">
        <v>146</v>
      </c>
      <c r="B4373" s="87">
        <v>275</v>
      </c>
      <c r="C4373" s="87" t="s">
        <v>144</v>
      </c>
      <c r="D4373" s="87">
        <v>0.72859437000000005</v>
      </c>
      <c r="E4373" s="87">
        <v>0.11016624999999999</v>
      </c>
    </row>
    <row r="4374" spans="1:5" x14ac:dyDescent="0.25">
      <c r="A4374" s="86" t="s">
        <v>146</v>
      </c>
      <c r="B4374" s="87">
        <v>275</v>
      </c>
      <c r="C4374" s="87" t="s">
        <v>161</v>
      </c>
      <c r="D4374" s="87">
        <v>0.82549410000000001</v>
      </c>
      <c r="E4374" s="87">
        <v>9.1615630000000003E-2</v>
      </c>
    </row>
    <row r="4375" spans="1:5" x14ac:dyDescent="0.25">
      <c r="A4375" s="86" t="s">
        <v>146</v>
      </c>
      <c r="B4375" s="87">
        <v>275</v>
      </c>
      <c r="C4375" s="87" t="s">
        <v>150</v>
      </c>
      <c r="D4375" s="87">
        <v>0.88997992000000004</v>
      </c>
      <c r="E4375" s="87">
        <v>0.10447048</v>
      </c>
    </row>
    <row r="4376" spans="1:5" x14ac:dyDescent="0.25">
      <c r="A4376" s="86" t="s">
        <v>148</v>
      </c>
      <c r="B4376" s="87">
        <v>276</v>
      </c>
      <c r="C4376" s="87" t="s">
        <v>147</v>
      </c>
      <c r="D4376" s="87">
        <v>-6.81007E-2</v>
      </c>
      <c r="E4376" s="87">
        <v>6.4560870000000006E-2</v>
      </c>
    </row>
    <row r="4377" spans="1:5" x14ac:dyDescent="0.25">
      <c r="A4377" s="86" t="s">
        <v>148</v>
      </c>
      <c r="B4377" s="87">
        <v>276</v>
      </c>
      <c r="C4377" s="87" t="s">
        <v>153</v>
      </c>
      <c r="D4377" s="87">
        <v>-6.7944500000000005E-2</v>
      </c>
      <c r="E4377" s="87">
        <v>8.0768839999999995E-2</v>
      </c>
    </row>
    <row r="4378" spans="1:5" x14ac:dyDescent="0.25">
      <c r="A4378" s="86" t="s">
        <v>148</v>
      </c>
      <c r="B4378" s="87">
        <v>276</v>
      </c>
      <c r="C4378" s="87" t="s">
        <v>158</v>
      </c>
      <c r="D4378" s="87">
        <v>-5.1966499999999999E-2</v>
      </c>
      <c r="E4378" s="87">
        <v>0.12320784</v>
      </c>
    </row>
    <row r="4379" spans="1:5" x14ac:dyDescent="0.25">
      <c r="A4379" s="86" t="s">
        <v>148</v>
      </c>
      <c r="B4379" s="87">
        <v>276</v>
      </c>
      <c r="C4379" s="87" t="s">
        <v>161</v>
      </c>
      <c r="D4379" s="87">
        <v>-2.5878100000000001E-2</v>
      </c>
      <c r="E4379" s="87">
        <v>9.5011390000000001E-2</v>
      </c>
    </row>
    <row r="4380" spans="1:5" x14ac:dyDescent="0.25">
      <c r="A4380" s="86" t="s">
        <v>148</v>
      </c>
      <c r="B4380" s="87">
        <v>276</v>
      </c>
      <c r="C4380" s="87" t="s">
        <v>157</v>
      </c>
      <c r="D4380" s="87">
        <v>-3.6056E-3</v>
      </c>
      <c r="E4380" s="87">
        <v>0.11141208</v>
      </c>
    </row>
    <row r="4381" spans="1:5" x14ac:dyDescent="0.25">
      <c r="A4381" s="86" t="s">
        <v>148</v>
      </c>
      <c r="B4381" s="87">
        <v>276</v>
      </c>
      <c r="C4381" s="87" t="s">
        <v>150</v>
      </c>
      <c r="D4381" s="87">
        <v>4.81118E-3</v>
      </c>
      <c r="E4381" s="87">
        <v>0.11210512</v>
      </c>
    </row>
    <row r="4382" spans="1:5" x14ac:dyDescent="0.25">
      <c r="A4382" s="86" t="s">
        <v>148</v>
      </c>
      <c r="B4382" s="87">
        <v>276</v>
      </c>
      <c r="C4382" s="87" t="s">
        <v>156</v>
      </c>
      <c r="D4382" s="87">
        <v>5.9487180000000001E-2</v>
      </c>
      <c r="E4382" s="87">
        <v>8.2487840000000007E-2</v>
      </c>
    </row>
    <row r="4383" spans="1:5" x14ac:dyDescent="0.25">
      <c r="A4383" s="86" t="s">
        <v>148</v>
      </c>
      <c r="B4383" s="87">
        <v>276</v>
      </c>
      <c r="C4383" s="87" t="s">
        <v>146</v>
      </c>
      <c r="D4383" s="87">
        <v>6.1344599999999999E-2</v>
      </c>
      <c r="E4383" s="87">
        <v>8.0452040000000002E-2</v>
      </c>
    </row>
    <row r="4384" spans="1:5" x14ac:dyDescent="0.25">
      <c r="A4384" s="86" t="s">
        <v>148</v>
      </c>
      <c r="B4384" s="87">
        <v>276</v>
      </c>
      <c r="C4384" s="87" t="s">
        <v>160</v>
      </c>
      <c r="D4384" s="87">
        <v>9.311316E-2</v>
      </c>
      <c r="E4384" s="87">
        <v>9.8503170000000001E-2</v>
      </c>
    </row>
    <row r="4385" spans="1:5" x14ac:dyDescent="0.25">
      <c r="A4385" s="86" t="s">
        <v>148</v>
      </c>
      <c r="B4385" s="87">
        <v>276</v>
      </c>
      <c r="C4385" s="87" t="s">
        <v>155</v>
      </c>
      <c r="D4385" s="87">
        <v>9.4455430000000007E-2</v>
      </c>
      <c r="E4385" s="87">
        <v>7.1369370000000001E-2</v>
      </c>
    </row>
    <row r="4386" spans="1:5" x14ac:dyDescent="0.25">
      <c r="A4386" s="86" t="s">
        <v>148</v>
      </c>
      <c r="B4386" s="87">
        <v>276</v>
      </c>
      <c r="C4386" s="87" t="s">
        <v>145</v>
      </c>
      <c r="D4386" s="87">
        <v>0.10829417</v>
      </c>
      <c r="E4386" s="87">
        <v>7.0937890000000003E-2</v>
      </c>
    </row>
    <row r="4387" spans="1:5" x14ac:dyDescent="0.25">
      <c r="A4387" s="86" t="s">
        <v>148</v>
      </c>
      <c r="B4387" s="87">
        <v>276</v>
      </c>
      <c r="C4387" s="87" t="s">
        <v>143</v>
      </c>
      <c r="D4387" s="87">
        <v>0.14907198999999999</v>
      </c>
      <c r="E4387" s="87">
        <v>0.10046183</v>
      </c>
    </row>
    <row r="4388" spans="1:5" x14ac:dyDescent="0.25">
      <c r="A4388" s="86" t="s">
        <v>148</v>
      </c>
      <c r="B4388" s="87">
        <v>276</v>
      </c>
      <c r="C4388" s="87" t="s">
        <v>152</v>
      </c>
      <c r="D4388" s="87">
        <v>0.53573413000000003</v>
      </c>
      <c r="E4388" s="87">
        <v>6.8466369999999999E-2</v>
      </c>
    </row>
    <row r="4389" spans="1:5" x14ac:dyDescent="0.25">
      <c r="A4389" s="86" t="s">
        <v>148</v>
      </c>
      <c r="B4389" s="87">
        <v>276</v>
      </c>
      <c r="C4389" s="87" t="s">
        <v>149</v>
      </c>
      <c r="D4389" s="87">
        <v>0.88065545000000001</v>
      </c>
      <c r="E4389" s="87">
        <v>4.8298090000000002E-2</v>
      </c>
    </row>
    <row r="4390" spans="1:5" x14ac:dyDescent="0.25">
      <c r="A4390" s="86" t="s">
        <v>148</v>
      </c>
      <c r="B4390" s="87">
        <v>276</v>
      </c>
      <c r="C4390" s="87" t="s">
        <v>144</v>
      </c>
      <c r="D4390" s="87">
        <v>1.0062265500000001</v>
      </c>
      <c r="E4390" s="87">
        <v>0.10493258</v>
      </c>
    </row>
    <row r="4391" spans="1:5" x14ac:dyDescent="0.25">
      <c r="A4391" s="86" t="s">
        <v>155</v>
      </c>
      <c r="B4391" s="87">
        <v>277</v>
      </c>
      <c r="C4391" s="87" t="s">
        <v>157</v>
      </c>
      <c r="D4391" s="87">
        <v>-3.35962E-2</v>
      </c>
      <c r="E4391" s="87">
        <v>5.2959289999999999E-2</v>
      </c>
    </row>
    <row r="4392" spans="1:5" x14ac:dyDescent="0.25">
      <c r="A4392" s="86" t="s">
        <v>155</v>
      </c>
      <c r="B4392" s="87">
        <v>277</v>
      </c>
      <c r="C4392" s="87" t="s">
        <v>156</v>
      </c>
      <c r="D4392" s="87">
        <v>-1.07776E-2</v>
      </c>
      <c r="E4392" s="87">
        <v>6.8334229999999996E-2</v>
      </c>
    </row>
    <row r="4393" spans="1:5" x14ac:dyDescent="0.25">
      <c r="A4393" s="86" t="s">
        <v>155</v>
      </c>
      <c r="B4393" s="87">
        <v>277</v>
      </c>
      <c r="C4393" s="87" t="s">
        <v>158</v>
      </c>
      <c r="D4393" s="87">
        <v>0.38386852999999999</v>
      </c>
      <c r="E4393" s="87">
        <v>5.892588E-2</v>
      </c>
    </row>
    <row r="4394" spans="1:5" x14ac:dyDescent="0.25">
      <c r="A4394" s="86" t="s">
        <v>155</v>
      </c>
      <c r="B4394" s="87">
        <v>277</v>
      </c>
      <c r="C4394" s="87" t="s">
        <v>153</v>
      </c>
      <c r="D4394" s="87">
        <v>0.45008599999999999</v>
      </c>
      <c r="E4394" s="87">
        <v>4.1841139999999999E-2</v>
      </c>
    </row>
    <row r="4395" spans="1:5" x14ac:dyDescent="0.25">
      <c r="A4395" s="86" t="s">
        <v>155</v>
      </c>
      <c r="B4395" s="87">
        <v>277</v>
      </c>
      <c r="C4395" s="87" t="s">
        <v>146</v>
      </c>
      <c r="D4395" s="87">
        <v>0.57055175999999996</v>
      </c>
      <c r="E4395" s="87">
        <v>6.5576280000000001E-2</v>
      </c>
    </row>
    <row r="4396" spans="1:5" x14ac:dyDescent="0.25">
      <c r="A4396" s="86" t="s">
        <v>155</v>
      </c>
      <c r="B4396" s="87">
        <v>277</v>
      </c>
      <c r="C4396" s="87" t="s">
        <v>160</v>
      </c>
      <c r="D4396" s="87">
        <v>0.57707017999999999</v>
      </c>
      <c r="E4396" s="87">
        <v>6.8748100000000006E-2</v>
      </c>
    </row>
    <row r="4397" spans="1:5" x14ac:dyDescent="0.25">
      <c r="A4397" s="86" t="s">
        <v>155</v>
      </c>
      <c r="B4397" s="87">
        <v>277</v>
      </c>
      <c r="C4397" s="87" t="s">
        <v>151</v>
      </c>
      <c r="D4397" s="87">
        <v>0.71732761</v>
      </c>
      <c r="E4397" s="87">
        <v>4.704498E-2</v>
      </c>
    </row>
    <row r="4398" spans="1:5" x14ac:dyDescent="0.25">
      <c r="A4398" s="86" t="s">
        <v>155</v>
      </c>
      <c r="B4398" s="87">
        <v>277</v>
      </c>
      <c r="C4398" s="87" t="s">
        <v>152</v>
      </c>
      <c r="D4398" s="87">
        <v>0.72795244999999997</v>
      </c>
      <c r="E4398" s="87">
        <v>4.0647200000000001E-2</v>
      </c>
    </row>
    <row r="4399" spans="1:5" x14ac:dyDescent="0.25">
      <c r="A4399" s="86" t="s">
        <v>155</v>
      </c>
      <c r="B4399" s="87">
        <v>277</v>
      </c>
      <c r="C4399" s="87" t="s">
        <v>9</v>
      </c>
      <c r="D4399" s="87">
        <v>0.78789454000000003</v>
      </c>
      <c r="E4399" s="87">
        <v>4.6891549999999997E-2</v>
      </c>
    </row>
    <row r="4400" spans="1:5" x14ac:dyDescent="0.25">
      <c r="A4400" s="86" t="s">
        <v>155</v>
      </c>
      <c r="B4400" s="87">
        <v>277</v>
      </c>
      <c r="C4400" s="87" t="s">
        <v>154</v>
      </c>
      <c r="D4400" s="87">
        <v>0.87783054000000005</v>
      </c>
      <c r="E4400" s="87">
        <v>5.656046E-2</v>
      </c>
    </row>
    <row r="4401" spans="1:5" x14ac:dyDescent="0.25">
      <c r="A4401" s="86" t="s">
        <v>155</v>
      </c>
      <c r="B4401" s="87">
        <v>277</v>
      </c>
      <c r="C4401" s="87" t="s">
        <v>148</v>
      </c>
      <c r="D4401" s="87">
        <v>0.89288687</v>
      </c>
      <c r="E4401" s="87">
        <v>6.292797E-2</v>
      </c>
    </row>
    <row r="4402" spans="1:5" x14ac:dyDescent="0.25">
      <c r="A4402" s="86" t="s">
        <v>155</v>
      </c>
      <c r="B4402" s="87">
        <v>277</v>
      </c>
      <c r="C4402" s="87" t="s">
        <v>150</v>
      </c>
      <c r="D4402" s="87">
        <v>0.91950114000000005</v>
      </c>
      <c r="E4402" s="87">
        <v>4.186525E-2</v>
      </c>
    </row>
    <row r="4403" spans="1:5" x14ac:dyDescent="0.25">
      <c r="A4403" s="86" t="s">
        <v>155</v>
      </c>
      <c r="B4403" s="87">
        <v>277</v>
      </c>
      <c r="C4403" s="87" t="s">
        <v>147</v>
      </c>
      <c r="D4403" s="87">
        <v>0.95220855999999998</v>
      </c>
      <c r="E4403" s="87">
        <v>5.8955899999999999E-2</v>
      </c>
    </row>
    <row r="4404" spans="1:5" x14ac:dyDescent="0.25">
      <c r="A4404" s="86" t="s">
        <v>155</v>
      </c>
      <c r="B4404" s="87">
        <v>277</v>
      </c>
      <c r="C4404" s="87" t="s">
        <v>149</v>
      </c>
      <c r="D4404" s="87">
        <v>0.97616689999999995</v>
      </c>
      <c r="E4404" s="87">
        <v>5.9902280000000002E-2</v>
      </c>
    </row>
    <row r="4405" spans="1:5" x14ac:dyDescent="0.25">
      <c r="A4405" s="86" t="s">
        <v>155</v>
      </c>
      <c r="B4405" s="87">
        <v>277</v>
      </c>
      <c r="C4405" s="87" t="s">
        <v>161</v>
      </c>
      <c r="D4405" s="87">
        <v>0.99032432999999997</v>
      </c>
      <c r="E4405" s="87">
        <v>5.2422990000000003E-2</v>
      </c>
    </row>
    <row r="4406" spans="1:5" x14ac:dyDescent="0.25">
      <c r="A4406" s="86" t="s">
        <v>155</v>
      </c>
      <c r="B4406" s="87">
        <v>277</v>
      </c>
      <c r="C4406" s="87" t="s">
        <v>145</v>
      </c>
      <c r="D4406" s="87">
        <v>1.0411949599999999</v>
      </c>
      <c r="E4406" s="87">
        <v>5.7929550000000003E-2</v>
      </c>
    </row>
    <row r="4407" spans="1:5" x14ac:dyDescent="0.25">
      <c r="A4407" s="86" t="s">
        <v>147</v>
      </c>
      <c r="B4407" s="87">
        <v>278</v>
      </c>
      <c r="C4407" s="87" t="s">
        <v>152</v>
      </c>
      <c r="D4407" s="87">
        <v>-2.8851999999999999E-2</v>
      </c>
      <c r="E4407" s="87">
        <v>4.3761670000000003E-2</v>
      </c>
    </row>
    <row r="4408" spans="1:5" x14ac:dyDescent="0.25">
      <c r="A4408" s="86" t="s">
        <v>147</v>
      </c>
      <c r="B4408" s="87">
        <v>278</v>
      </c>
      <c r="C4408" s="87" t="s">
        <v>156</v>
      </c>
      <c r="D4408" s="87">
        <v>2.1505929999999999E-2</v>
      </c>
      <c r="E4408" s="87">
        <v>4.623377E-2</v>
      </c>
    </row>
    <row r="4409" spans="1:5" x14ac:dyDescent="0.25">
      <c r="A4409" s="86" t="s">
        <v>147</v>
      </c>
      <c r="B4409" s="87">
        <v>278</v>
      </c>
      <c r="C4409" s="87" t="s">
        <v>148</v>
      </c>
      <c r="D4409" s="87">
        <v>2.362448E-2</v>
      </c>
      <c r="E4409" s="87">
        <v>6.4511280000000004E-2</v>
      </c>
    </row>
    <row r="4410" spans="1:5" x14ac:dyDescent="0.25">
      <c r="A4410" s="86" t="s">
        <v>147</v>
      </c>
      <c r="B4410" s="87">
        <v>278</v>
      </c>
      <c r="C4410" s="87" t="s">
        <v>143</v>
      </c>
      <c r="D4410" s="87">
        <v>5.3479039999999999E-2</v>
      </c>
      <c r="E4410" s="87">
        <v>8.1745280000000003E-2</v>
      </c>
    </row>
    <row r="4411" spans="1:5" x14ac:dyDescent="0.25">
      <c r="A4411" s="86" t="s">
        <v>147</v>
      </c>
      <c r="B4411" s="87">
        <v>278</v>
      </c>
      <c r="C4411" s="87" t="s">
        <v>150</v>
      </c>
      <c r="D4411" s="87">
        <v>5.401454E-2</v>
      </c>
      <c r="E4411" s="87">
        <v>8.6748199999999998E-2</v>
      </c>
    </row>
    <row r="4412" spans="1:5" x14ac:dyDescent="0.25">
      <c r="A4412" s="86" t="s">
        <v>147</v>
      </c>
      <c r="B4412" s="87">
        <v>278</v>
      </c>
      <c r="C4412" s="87" t="s">
        <v>145</v>
      </c>
      <c r="D4412" s="87">
        <v>6.0242049999999998E-2</v>
      </c>
      <c r="E4412" s="87">
        <v>7.6604430000000001E-2</v>
      </c>
    </row>
    <row r="4413" spans="1:5" x14ac:dyDescent="0.25">
      <c r="A4413" s="86" t="s">
        <v>147</v>
      </c>
      <c r="B4413" s="87">
        <v>278</v>
      </c>
      <c r="C4413" s="87" t="s">
        <v>153</v>
      </c>
      <c r="D4413" s="87">
        <v>8.5093660000000002E-2</v>
      </c>
      <c r="E4413" s="87">
        <v>5.8596849999999999E-2</v>
      </c>
    </row>
    <row r="4414" spans="1:5" x14ac:dyDescent="0.25">
      <c r="A4414" s="86" t="s">
        <v>147</v>
      </c>
      <c r="B4414" s="87">
        <v>278</v>
      </c>
      <c r="C4414" s="87" t="s">
        <v>144</v>
      </c>
      <c r="D4414" s="87">
        <v>0.18866477000000001</v>
      </c>
      <c r="E4414" s="87">
        <v>9.2230720000000002E-2</v>
      </c>
    </row>
    <row r="4415" spans="1:5" x14ac:dyDescent="0.25">
      <c r="A4415" s="86" t="s">
        <v>147</v>
      </c>
      <c r="B4415" s="87">
        <v>278</v>
      </c>
      <c r="C4415" s="87" t="s">
        <v>149</v>
      </c>
      <c r="D4415" s="87">
        <v>0.35910642999999998</v>
      </c>
      <c r="E4415" s="87">
        <v>5.020732E-2</v>
      </c>
    </row>
    <row r="4416" spans="1:5" x14ac:dyDescent="0.25">
      <c r="A4416" s="86" t="s">
        <v>147</v>
      </c>
      <c r="B4416" s="87">
        <v>278</v>
      </c>
      <c r="C4416" s="87" t="s">
        <v>154</v>
      </c>
      <c r="D4416" s="87">
        <v>0.42958689</v>
      </c>
      <c r="E4416" s="87">
        <v>5.89702E-2</v>
      </c>
    </row>
    <row r="4417" spans="1:5" x14ac:dyDescent="0.25">
      <c r="A4417" s="86" t="s">
        <v>147</v>
      </c>
      <c r="B4417" s="87">
        <v>278</v>
      </c>
      <c r="C4417" s="87" t="s">
        <v>155</v>
      </c>
      <c r="D4417" s="87">
        <v>0.65172574999999999</v>
      </c>
      <c r="E4417" s="87">
        <v>4.161637E-2</v>
      </c>
    </row>
    <row r="4418" spans="1:5" x14ac:dyDescent="0.25">
      <c r="A4418" s="86" t="s">
        <v>147</v>
      </c>
      <c r="B4418" s="87">
        <v>278</v>
      </c>
      <c r="C4418" s="87" t="s">
        <v>160</v>
      </c>
      <c r="D4418" s="87">
        <v>0.7113758</v>
      </c>
      <c r="E4418" s="87">
        <v>4.06906E-2</v>
      </c>
    </row>
    <row r="4419" spans="1:5" x14ac:dyDescent="0.25">
      <c r="A4419" s="86" t="s">
        <v>147</v>
      </c>
      <c r="B4419" s="87">
        <v>278</v>
      </c>
      <c r="C4419" s="87" t="s">
        <v>9</v>
      </c>
      <c r="D4419" s="87">
        <v>0.72886220000000002</v>
      </c>
      <c r="E4419" s="87">
        <v>5.5976499999999998E-2</v>
      </c>
    </row>
    <row r="4420" spans="1:5" x14ac:dyDescent="0.25">
      <c r="A4420" s="86" t="s">
        <v>147</v>
      </c>
      <c r="B4420" s="87">
        <v>278</v>
      </c>
      <c r="C4420" s="87" t="s">
        <v>159</v>
      </c>
      <c r="D4420" s="87">
        <v>1.0672245600000001</v>
      </c>
      <c r="E4420" s="87">
        <v>5.3026589999999998E-2</v>
      </c>
    </row>
    <row r="4421" spans="1:5" x14ac:dyDescent="0.25">
      <c r="A4421" s="86" t="s">
        <v>156</v>
      </c>
      <c r="B4421" s="87">
        <v>279</v>
      </c>
      <c r="C4421" s="87" t="s">
        <v>157</v>
      </c>
      <c r="D4421" s="87">
        <v>-3.8811600000000002E-2</v>
      </c>
      <c r="E4421" s="87">
        <v>5.9129939999999999E-2</v>
      </c>
    </row>
    <row r="4422" spans="1:5" x14ac:dyDescent="0.25">
      <c r="A4422" s="86" t="s">
        <v>156</v>
      </c>
      <c r="B4422" s="87">
        <v>279</v>
      </c>
      <c r="C4422" s="87" t="s">
        <v>144</v>
      </c>
      <c r="D4422" s="87">
        <v>0.59929463000000005</v>
      </c>
      <c r="E4422" s="87">
        <v>4.6860110000000003E-2</v>
      </c>
    </row>
    <row r="4423" spans="1:5" x14ac:dyDescent="0.25">
      <c r="A4423" s="86" t="s">
        <v>156</v>
      </c>
      <c r="B4423" s="87">
        <v>279</v>
      </c>
      <c r="C4423" s="87" t="s">
        <v>145</v>
      </c>
      <c r="D4423" s="87">
        <v>0.67384348000000005</v>
      </c>
      <c r="E4423" s="87">
        <v>6.5733550000000002E-2</v>
      </c>
    </row>
    <row r="4424" spans="1:5" x14ac:dyDescent="0.25">
      <c r="A4424" s="86" t="s">
        <v>156</v>
      </c>
      <c r="B4424" s="87">
        <v>279</v>
      </c>
      <c r="C4424" s="87" t="s">
        <v>155</v>
      </c>
      <c r="D4424" s="87">
        <v>0.74244131000000002</v>
      </c>
      <c r="E4424" s="87">
        <v>4.3571529999999997E-2</v>
      </c>
    </row>
    <row r="4425" spans="1:5" x14ac:dyDescent="0.25">
      <c r="A4425" s="86" t="s">
        <v>156</v>
      </c>
      <c r="B4425" s="87">
        <v>279</v>
      </c>
      <c r="C4425" s="87" t="s">
        <v>149</v>
      </c>
      <c r="D4425" s="87">
        <v>0.75151723999999998</v>
      </c>
      <c r="E4425" s="87">
        <v>4.18001E-2</v>
      </c>
    </row>
    <row r="4426" spans="1:5" x14ac:dyDescent="0.25">
      <c r="A4426" s="86" t="s">
        <v>156</v>
      </c>
      <c r="B4426" s="87">
        <v>279</v>
      </c>
      <c r="C4426" s="87" t="s">
        <v>148</v>
      </c>
      <c r="D4426" s="87">
        <v>0.79645772999999997</v>
      </c>
      <c r="E4426" s="87">
        <v>4.7983320000000003E-2</v>
      </c>
    </row>
    <row r="4427" spans="1:5" x14ac:dyDescent="0.25">
      <c r="A4427" s="86" t="s">
        <v>156</v>
      </c>
      <c r="B4427" s="87">
        <v>279</v>
      </c>
      <c r="C4427" s="87" t="s">
        <v>146</v>
      </c>
      <c r="D4427" s="87">
        <v>0.80622313999999995</v>
      </c>
      <c r="E4427" s="87">
        <v>4.9991189999999998E-2</v>
      </c>
    </row>
    <row r="4428" spans="1:5" x14ac:dyDescent="0.25">
      <c r="A4428" s="86" t="s">
        <v>156</v>
      </c>
      <c r="B4428" s="87">
        <v>279</v>
      </c>
      <c r="C4428" s="87" t="s">
        <v>159</v>
      </c>
      <c r="D4428" s="87">
        <v>0.83357588999999999</v>
      </c>
      <c r="E4428" s="87">
        <v>7.9189209999999996E-2</v>
      </c>
    </row>
    <row r="4429" spans="1:5" x14ac:dyDescent="0.25">
      <c r="A4429" s="86" t="s">
        <v>156</v>
      </c>
      <c r="B4429" s="87">
        <v>279</v>
      </c>
      <c r="C4429" s="87" t="s">
        <v>150</v>
      </c>
      <c r="D4429" s="87">
        <v>0.88284315000000002</v>
      </c>
      <c r="E4429" s="87">
        <v>4.0534630000000002E-2</v>
      </c>
    </row>
    <row r="4430" spans="1:5" x14ac:dyDescent="0.25">
      <c r="A4430" s="86" t="s">
        <v>156</v>
      </c>
      <c r="B4430" s="87">
        <v>279</v>
      </c>
      <c r="C4430" s="87" t="s">
        <v>143</v>
      </c>
      <c r="D4430" s="87">
        <v>0.89994755999999998</v>
      </c>
      <c r="E4430" s="87">
        <v>5.1416200000000002E-2</v>
      </c>
    </row>
    <row r="4431" spans="1:5" x14ac:dyDescent="0.25">
      <c r="A4431" s="86" t="s">
        <v>156</v>
      </c>
      <c r="B4431" s="87">
        <v>279</v>
      </c>
      <c r="C4431" s="87" t="s">
        <v>161</v>
      </c>
      <c r="D4431" s="87">
        <v>0.92546786999999997</v>
      </c>
      <c r="E4431" s="87">
        <v>6.1504179999999999E-2</v>
      </c>
    </row>
    <row r="4432" spans="1:5" x14ac:dyDescent="0.25">
      <c r="A4432" s="86" t="s">
        <v>156</v>
      </c>
      <c r="B4432" s="87">
        <v>279</v>
      </c>
      <c r="C4432" s="87" t="s">
        <v>154</v>
      </c>
      <c r="D4432" s="87">
        <v>0.95207812999999997</v>
      </c>
      <c r="E4432" s="87">
        <v>6.7547120000000002E-2</v>
      </c>
    </row>
    <row r="4433" spans="1:5" x14ac:dyDescent="0.25">
      <c r="A4433" s="86" t="s">
        <v>156</v>
      </c>
      <c r="B4433" s="87">
        <v>279</v>
      </c>
      <c r="C4433" s="87" t="s">
        <v>160</v>
      </c>
      <c r="D4433" s="87">
        <v>0.96423353999999994</v>
      </c>
      <c r="E4433" s="87">
        <v>3.961692E-2</v>
      </c>
    </row>
    <row r="4434" spans="1:5" x14ac:dyDescent="0.25">
      <c r="A4434" s="86" t="s">
        <v>156</v>
      </c>
      <c r="B4434" s="87">
        <v>279</v>
      </c>
      <c r="C4434" s="87" t="s">
        <v>147</v>
      </c>
      <c r="D4434" s="87">
        <v>0.97623088999999996</v>
      </c>
      <c r="E4434" s="87">
        <v>3.2843570000000002E-2</v>
      </c>
    </row>
    <row r="4435" spans="1:5" x14ac:dyDescent="0.25">
      <c r="A4435" s="86" t="s">
        <v>156</v>
      </c>
      <c r="B4435" s="87">
        <v>279</v>
      </c>
      <c r="C4435" s="87" t="s">
        <v>152</v>
      </c>
      <c r="D4435" s="87">
        <v>1.01812133</v>
      </c>
      <c r="E4435" s="87">
        <v>3.5144429999999997E-2</v>
      </c>
    </row>
    <row r="4436" spans="1:5" x14ac:dyDescent="0.25">
      <c r="A4436" s="86" t="s">
        <v>156</v>
      </c>
      <c r="B4436" s="87">
        <v>279</v>
      </c>
      <c r="C4436" s="87" t="s">
        <v>153</v>
      </c>
      <c r="D4436" s="87">
        <v>1.03213366</v>
      </c>
      <c r="E4436" s="87">
        <v>3.103361E-2</v>
      </c>
    </row>
    <row r="4437" spans="1:5" x14ac:dyDescent="0.25">
      <c r="A4437" s="86" t="s">
        <v>156</v>
      </c>
      <c r="B4437" s="87">
        <v>279</v>
      </c>
      <c r="C4437" s="87" t="s">
        <v>151</v>
      </c>
      <c r="D4437" s="87">
        <v>1.0466325999999999</v>
      </c>
      <c r="E4437" s="87">
        <v>6.2076689999999997E-2</v>
      </c>
    </row>
    <row r="4438" spans="1:5" x14ac:dyDescent="0.25">
      <c r="A4438" s="86" t="s">
        <v>156</v>
      </c>
      <c r="B4438" s="87">
        <v>279</v>
      </c>
      <c r="C4438" s="87" t="s">
        <v>9</v>
      </c>
      <c r="D4438" s="87">
        <v>1.04802039</v>
      </c>
      <c r="E4438" s="87">
        <v>3.9103150000000003E-2</v>
      </c>
    </row>
    <row r="4439" spans="1:5" x14ac:dyDescent="0.25">
      <c r="A4439" s="86" t="s">
        <v>156</v>
      </c>
      <c r="B4439" s="87">
        <v>279</v>
      </c>
      <c r="C4439" s="87" t="s">
        <v>158</v>
      </c>
      <c r="D4439" s="87">
        <v>1.09777803</v>
      </c>
      <c r="E4439" s="87">
        <v>6.8071019999999996E-2</v>
      </c>
    </row>
    <row r="4440" spans="1:5" x14ac:dyDescent="0.25">
      <c r="A4440" s="86" t="s">
        <v>143</v>
      </c>
      <c r="B4440" s="87">
        <v>280</v>
      </c>
      <c r="C4440" s="87" t="s">
        <v>144</v>
      </c>
      <c r="D4440" s="87">
        <v>-5.5451100000000003E-2</v>
      </c>
      <c r="E4440" s="87">
        <v>0.10448744</v>
      </c>
    </row>
    <row r="4441" spans="1:5" x14ac:dyDescent="0.25">
      <c r="A4441" s="86" t="s">
        <v>143</v>
      </c>
      <c r="B4441" s="87">
        <v>280</v>
      </c>
      <c r="C4441" s="87" t="s">
        <v>150</v>
      </c>
      <c r="D4441" s="87">
        <v>9.1554500000000007E-3</v>
      </c>
      <c r="E4441" s="87">
        <v>5.3361209999999999E-2</v>
      </c>
    </row>
    <row r="4442" spans="1:5" x14ac:dyDescent="0.25">
      <c r="A4442" s="86" t="s">
        <v>143</v>
      </c>
      <c r="B4442" s="87">
        <v>280</v>
      </c>
      <c r="C4442" s="87" t="s">
        <v>154</v>
      </c>
      <c r="D4442" s="87">
        <v>1.8285849999999999E-2</v>
      </c>
      <c r="E4442" s="87">
        <v>5.8420720000000002E-2</v>
      </c>
    </row>
    <row r="4443" spans="1:5" x14ac:dyDescent="0.25">
      <c r="A4443" s="86" t="s">
        <v>143</v>
      </c>
      <c r="B4443" s="87">
        <v>280</v>
      </c>
      <c r="C4443" s="87" t="s">
        <v>152</v>
      </c>
      <c r="D4443" s="87">
        <v>2.840966E-2</v>
      </c>
      <c r="E4443" s="87">
        <v>4.3041530000000001E-2</v>
      </c>
    </row>
    <row r="4444" spans="1:5" x14ac:dyDescent="0.25">
      <c r="A4444" s="86" t="s">
        <v>143</v>
      </c>
      <c r="B4444" s="87">
        <v>280</v>
      </c>
      <c r="C4444" s="87" t="s">
        <v>157</v>
      </c>
      <c r="D4444" s="87">
        <v>9.7800570000000003E-2</v>
      </c>
      <c r="E4444" s="87">
        <v>6.5619200000000003E-2</v>
      </c>
    </row>
    <row r="4445" spans="1:5" x14ac:dyDescent="0.25">
      <c r="A4445" s="86" t="s">
        <v>143</v>
      </c>
      <c r="B4445" s="87">
        <v>280</v>
      </c>
      <c r="C4445" s="87" t="s">
        <v>149</v>
      </c>
      <c r="D4445" s="87">
        <v>0.13920355000000001</v>
      </c>
      <c r="E4445" s="87">
        <v>4.8136489999999997E-2</v>
      </c>
    </row>
    <row r="4446" spans="1:5" x14ac:dyDescent="0.25">
      <c r="A4446" s="86" t="s">
        <v>143</v>
      </c>
      <c r="B4446" s="87">
        <v>280</v>
      </c>
      <c r="C4446" s="87" t="s">
        <v>153</v>
      </c>
      <c r="D4446" s="87">
        <v>0.19520601000000001</v>
      </c>
      <c r="E4446" s="87">
        <v>3.8088549999999999E-2</v>
      </c>
    </row>
    <row r="4447" spans="1:5" x14ac:dyDescent="0.25">
      <c r="A4447" s="86" t="s">
        <v>143</v>
      </c>
      <c r="B4447" s="87">
        <v>280</v>
      </c>
      <c r="C4447" s="87" t="s">
        <v>161</v>
      </c>
      <c r="D4447" s="87">
        <v>0.20701805000000001</v>
      </c>
      <c r="E4447" s="87">
        <v>0.11317892</v>
      </c>
    </row>
    <row r="4448" spans="1:5" x14ac:dyDescent="0.25">
      <c r="A4448" s="86" t="s">
        <v>143</v>
      </c>
      <c r="B4448" s="87">
        <v>280</v>
      </c>
      <c r="C4448" s="87" t="s">
        <v>146</v>
      </c>
      <c r="D4448" s="87">
        <v>0.21403737</v>
      </c>
      <c r="E4448" s="87">
        <v>5.7673380000000003E-2</v>
      </c>
    </row>
    <row r="4449" spans="1:5" x14ac:dyDescent="0.25">
      <c r="A4449" s="86" t="s">
        <v>143</v>
      </c>
      <c r="B4449" s="87">
        <v>280</v>
      </c>
      <c r="C4449" s="87" t="s">
        <v>151</v>
      </c>
      <c r="D4449" s="87">
        <v>0.31568367000000003</v>
      </c>
      <c r="E4449" s="87">
        <v>4.9295789999999999E-2</v>
      </c>
    </row>
    <row r="4450" spans="1:5" x14ac:dyDescent="0.25">
      <c r="A4450" s="86" t="s">
        <v>143</v>
      </c>
      <c r="B4450" s="87">
        <v>280</v>
      </c>
      <c r="C4450" s="87" t="s">
        <v>9</v>
      </c>
      <c r="D4450" s="87">
        <v>0.33607152000000001</v>
      </c>
      <c r="E4450" s="87">
        <v>6.0043480000000003E-2</v>
      </c>
    </row>
    <row r="4451" spans="1:5" x14ac:dyDescent="0.25">
      <c r="A4451" s="86" t="s">
        <v>143</v>
      </c>
      <c r="B4451" s="87">
        <v>280</v>
      </c>
      <c r="C4451" s="87" t="s">
        <v>155</v>
      </c>
      <c r="D4451" s="87">
        <v>0.37551948000000002</v>
      </c>
      <c r="E4451" s="87">
        <v>4.7888E-2</v>
      </c>
    </row>
    <row r="4452" spans="1:5" x14ac:dyDescent="0.25">
      <c r="A4452" s="86" t="s">
        <v>143</v>
      </c>
      <c r="B4452" s="87">
        <v>280</v>
      </c>
      <c r="C4452" s="87" t="s">
        <v>147</v>
      </c>
      <c r="D4452" s="87">
        <v>0.51682510999999998</v>
      </c>
      <c r="E4452" s="87">
        <v>3.3323249999999999E-2</v>
      </c>
    </row>
    <row r="4453" spans="1:5" x14ac:dyDescent="0.25">
      <c r="A4453" s="86" t="s">
        <v>143</v>
      </c>
      <c r="B4453" s="87">
        <v>280</v>
      </c>
      <c r="C4453" s="87" t="s">
        <v>160</v>
      </c>
      <c r="D4453" s="87">
        <v>0.63424250999999998</v>
      </c>
      <c r="E4453" s="87">
        <v>5.7399070000000003E-2</v>
      </c>
    </row>
    <row r="4454" spans="1:5" x14ac:dyDescent="0.25">
      <c r="A4454" s="86" t="s">
        <v>143</v>
      </c>
      <c r="B4454" s="87">
        <v>280</v>
      </c>
      <c r="C4454" s="87" t="s">
        <v>158</v>
      </c>
      <c r="D4454" s="87">
        <v>0.63561995999999998</v>
      </c>
      <c r="E4454" s="87">
        <v>6.3731650000000001E-2</v>
      </c>
    </row>
    <row r="4455" spans="1:5" x14ac:dyDescent="0.25">
      <c r="A4455" s="86" t="s">
        <v>143</v>
      </c>
      <c r="B4455" s="87">
        <v>280</v>
      </c>
      <c r="C4455" s="87" t="s">
        <v>159</v>
      </c>
      <c r="D4455" s="87">
        <v>1.0102851900000001</v>
      </c>
      <c r="E4455" s="87">
        <v>7.3463619999999993E-2</v>
      </c>
    </row>
    <row r="4456" spans="1:5" x14ac:dyDescent="0.25">
      <c r="A4456" s="86" t="s">
        <v>155</v>
      </c>
      <c r="B4456" s="87">
        <v>281</v>
      </c>
      <c r="C4456" s="87" t="s">
        <v>157</v>
      </c>
      <c r="D4456" s="87">
        <v>-4.4001899999999997E-2</v>
      </c>
      <c r="E4456" s="87">
        <v>3.605299E-2</v>
      </c>
    </row>
    <row r="4457" spans="1:5" x14ac:dyDescent="0.25">
      <c r="A4457" s="86" t="s">
        <v>155</v>
      </c>
      <c r="B4457" s="87">
        <v>281</v>
      </c>
      <c r="C4457" s="87" t="s">
        <v>144</v>
      </c>
      <c r="D4457" s="87">
        <v>0.57496992999999996</v>
      </c>
      <c r="E4457" s="87">
        <v>4.5875180000000002E-2</v>
      </c>
    </row>
    <row r="4458" spans="1:5" x14ac:dyDescent="0.25">
      <c r="A4458" s="86" t="s">
        <v>155</v>
      </c>
      <c r="B4458" s="87">
        <v>281</v>
      </c>
      <c r="C4458" s="87" t="s">
        <v>150</v>
      </c>
      <c r="D4458" s="87">
        <v>0.68434545000000002</v>
      </c>
      <c r="E4458" s="87">
        <v>5.1387849999999999E-2</v>
      </c>
    </row>
    <row r="4459" spans="1:5" x14ac:dyDescent="0.25">
      <c r="A4459" s="86" t="s">
        <v>155</v>
      </c>
      <c r="B4459" s="87">
        <v>281</v>
      </c>
      <c r="C4459" s="87" t="s">
        <v>148</v>
      </c>
      <c r="D4459" s="87">
        <v>0.69862731</v>
      </c>
      <c r="E4459" s="87">
        <v>3.8058050000000003E-2</v>
      </c>
    </row>
    <row r="4460" spans="1:5" x14ac:dyDescent="0.25">
      <c r="A4460" s="86" t="s">
        <v>155</v>
      </c>
      <c r="B4460" s="87">
        <v>281</v>
      </c>
      <c r="C4460" s="87" t="s">
        <v>161</v>
      </c>
      <c r="D4460" s="87">
        <v>0.71602383000000003</v>
      </c>
      <c r="E4460" s="87">
        <v>9.9273410000000006E-2</v>
      </c>
    </row>
    <row r="4461" spans="1:5" x14ac:dyDescent="0.25">
      <c r="A4461" s="86" t="s">
        <v>155</v>
      </c>
      <c r="B4461" s="87">
        <v>281</v>
      </c>
      <c r="C4461" s="87" t="s">
        <v>153</v>
      </c>
      <c r="D4461" s="87">
        <v>0.78654579999999996</v>
      </c>
      <c r="E4461" s="87">
        <v>2.567827E-2</v>
      </c>
    </row>
    <row r="4462" spans="1:5" x14ac:dyDescent="0.25">
      <c r="A4462" s="86" t="s">
        <v>155</v>
      </c>
      <c r="B4462" s="87">
        <v>281</v>
      </c>
      <c r="C4462" s="87" t="s">
        <v>152</v>
      </c>
      <c r="D4462" s="87">
        <v>0.84843166000000003</v>
      </c>
      <c r="E4462" s="87">
        <v>2.4880260000000001E-2</v>
      </c>
    </row>
    <row r="4463" spans="1:5" x14ac:dyDescent="0.25">
      <c r="A4463" s="86" t="s">
        <v>155</v>
      </c>
      <c r="B4463" s="87">
        <v>281</v>
      </c>
      <c r="C4463" s="87" t="s">
        <v>158</v>
      </c>
      <c r="D4463" s="87">
        <v>0.84866348000000003</v>
      </c>
      <c r="E4463" s="87">
        <v>3.9063100000000003E-2</v>
      </c>
    </row>
    <row r="4464" spans="1:5" x14ac:dyDescent="0.25">
      <c r="A4464" s="86" t="s">
        <v>155</v>
      </c>
      <c r="B4464" s="87">
        <v>281</v>
      </c>
      <c r="C4464" s="87" t="s">
        <v>146</v>
      </c>
      <c r="D4464" s="87">
        <v>0.91718244999999998</v>
      </c>
      <c r="E4464" s="87">
        <v>4.820166E-2</v>
      </c>
    </row>
    <row r="4465" spans="1:5" x14ac:dyDescent="0.25">
      <c r="A4465" s="86" t="s">
        <v>155</v>
      </c>
      <c r="B4465" s="87">
        <v>281</v>
      </c>
      <c r="C4465" s="87" t="s">
        <v>149</v>
      </c>
      <c r="D4465" s="87">
        <v>0.93085118</v>
      </c>
      <c r="E4465" s="87">
        <v>4.2699540000000001E-2</v>
      </c>
    </row>
    <row r="4466" spans="1:5" x14ac:dyDescent="0.25">
      <c r="A4466" s="86" t="s">
        <v>155</v>
      </c>
      <c r="B4466" s="87">
        <v>281</v>
      </c>
      <c r="C4466" s="87" t="s">
        <v>154</v>
      </c>
      <c r="D4466" s="87">
        <v>0.93556134000000002</v>
      </c>
      <c r="E4466" s="87">
        <v>4.5577369999999999E-2</v>
      </c>
    </row>
    <row r="4467" spans="1:5" x14ac:dyDescent="0.25">
      <c r="A4467" s="86" t="s">
        <v>155</v>
      </c>
      <c r="B4467" s="87">
        <v>281</v>
      </c>
      <c r="C4467" s="87" t="s">
        <v>145</v>
      </c>
      <c r="D4467" s="87">
        <v>0.93869594999999995</v>
      </c>
      <c r="E4467" s="87">
        <v>5.290711E-2</v>
      </c>
    </row>
    <row r="4468" spans="1:5" x14ac:dyDescent="0.25">
      <c r="A4468" s="86" t="s">
        <v>155</v>
      </c>
      <c r="B4468" s="87">
        <v>281</v>
      </c>
      <c r="C4468" s="87" t="s">
        <v>151</v>
      </c>
      <c r="D4468" s="87">
        <v>0.94563487000000002</v>
      </c>
      <c r="E4468" s="87">
        <v>4.2733279999999998E-2</v>
      </c>
    </row>
    <row r="4469" spans="1:5" x14ac:dyDescent="0.25">
      <c r="A4469" s="86" t="s">
        <v>155</v>
      </c>
      <c r="B4469" s="87">
        <v>281</v>
      </c>
      <c r="C4469" s="87" t="s">
        <v>159</v>
      </c>
      <c r="D4469" s="87">
        <v>0.98573792000000005</v>
      </c>
      <c r="E4469" s="87">
        <v>5.7074109999999997E-2</v>
      </c>
    </row>
    <row r="4470" spans="1:5" x14ac:dyDescent="0.25">
      <c r="A4470" s="86" t="s">
        <v>155</v>
      </c>
      <c r="B4470" s="87">
        <v>281</v>
      </c>
      <c r="C4470" s="87" t="s">
        <v>147</v>
      </c>
      <c r="D4470" s="87">
        <v>1.0017328299999999</v>
      </c>
      <c r="E4470" s="87">
        <v>3.482797E-2</v>
      </c>
    </row>
    <row r="4471" spans="1:5" x14ac:dyDescent="0.25">
      <c r="A4471" s="86" t="s">
        <v>155</v>
      </c>
      <c r="B4471" s="87">
        <v>281</v>
      </c>
      <c r="C4471" s="87" t="s">
        <v>143</v>
      </c>
      <c r="D4471" s="87">
        <v>1.00478607</v>
      </c>
      <c r="E4471" s="87">
        <v>6.4095570000000004E-2</v>
      </c>
    </row>
    <row r="4472" spans="1:5" x14ac:dyDescent="0.25">
      <c r="A4472" s="86" t="s">
        <v>155</v>
      </c>
      <c r="B4472" s="87">
        <v>281</v>
      </c>
      <c r="C4472" s="87" t="s">
        <v>156</v>
      </c>
      <c r="D4472" s="87">
        <v>1.01082476</v>
      </c>
      <c r="E4472" s="87">
        <v>5.0204119999999998E-2</v>
      </c>
    </row>
    <row r="4473" spans="1:5" x14ac:dyDescent="0.25">
      <c r="A4473" s="86" t="s">
        <v>155</v>
      </c>
      <c r="B4473" s="87">
        <v>281</v>
      </c>
      <c r="C4473" s="87" t="s">
        <v>9</v>
      </c>
      <c r="D4473" s="87">
        <v>1.0279357</v>
      </c>
      <c r="E4473" s="87">
        <v>3.4975630000000001E-2</v>
      </c>
    </row>
    <row r="4474" spans="1:5" x14ac:dyDescent="0.25">
      <c r="A4474" s="86" t="s">
        <v>155</v>
      </c>
      <c r="B4474" s="87">
        <v>281</v>
      </c>
      <c r="C4474" s="87" t="s">
        <v>160</v>
      </c>
      <c r="D4474" s="87">
        <v>1.09501581</v>
      </c>
      <c r="E4474" s="87">
        <v>4.3048759999999998E-2</v>
      </c>
    </row>
    <row r="4475" spans="1:5" x14ac:dyDescent="0.25">
      <c r="A4475" s="86" t="s">
        <v>152</v>
      </c>
      <c r="B4475" s="87">
        <v>282</v>
      </c>
      <c r="C4475" s="87" t="s">
        <v>146</v>
      </c>
      <c r="D4475" s="87">
        <v>-0.16707669999999999</v>
      </c>
      <c r="E4475" s="87">
        <v>8.419952E-2</v>
      </c>
    </row>
    <row r="4476" spans="1:5" x14ac:dyDescent="0.25">
      <c r="A4476" s="86" t="s">
        <v>152</v>
      </c>
      <c r="B4476" s="87">
        <v>282</v>
      </c>
      <c r="C4476" s="87" t="s">
        <v>159</v>
      </c>
      <c r="D4476" s="87">
        <v>-0.1025253</v>
      </c>
      <c r="E4476" s="87">
        <v>5.7004859999999997E-2</v>
      </c>
    </row>
    <row r="4477" spans="1:5" x14ac:dyDescent="0.25">
      <c r="A4477" s="86" t="s">
        <v>152</v>
      </c>
      <c r="B4477" s="87">
        <v>282</v>
      </c>
      <c r="C4477" s="87" t="s">
        <v>158</v>
      </c>
      <c r="D4477" s="87">
        <v>-8.9612999999999998E-2</v>
      </c>
      <c r="E4477" s="87">
        <v>7.3806380000000005E-2</v>
      </c>
    </row>
    <row r="4478" spans="1:5" x14ac:dyDescent="0.25">
      <c r="A4478" s="86" t="s">
        <v>152</v>
      </c>
      <c r="B4478" s="87">
        <v>282</v>
      </c>
      <c r="C4478" s="87" t="s">
        <v>156</v>
      </c>
      <c r="D4478" s="87">
        <v>-7.5143799999999997E-2</v>
      </c>
      <c r="E4478" s="87">
        <v>5.1826700000000003E-2</v>
      </c>
    </row>
    <row r="4479" spans="1:5" x14ac:dyDescent="0.25">
      <c r="A4479" s="86" t="s">
        <v>152</v>
      </c>
      <c r="B4479" s="87">
        <v>282</v>
      </c>
      <c r="C4479" s="87" t="s">
        <v>153</v>
      </c>
      <c r="D4479" s="87">
        <v>-5.4644400000000003E-2</v>
      </c>
      <c r="E4479" s="87">
        <v>3.1816150000000001E-2</v>
      </c>
    </row>
    <row r="4480" spans="1:5" x14ac:dyDescent="0.25">
      <c r="A4480" s="86" t="s">
        <v>152</v>
      </c>
      <c r="B4480" s="87">
        <v>282</v>
      </c>
      <c r="C4480" s="87" t="s">
        <v>147</v>
      </c>
      <c r="D4480" s="87">
        <v>-3.7330299999999997E-2</v>
      </c>
      <c r="E4480" s="87">
        <v>3.7914530000000002E-2</v>
      </c>
    </row>
    <row r="4481" spans="1:5" x14ac:dyDescent="0.25">
      <c r="A4481" s="86" t="s">
        <v>152</v>
      </c>
      <c r="B4481" s="87">
        <v>282</v>
      </c>
      <c r="C4481" s="87" t="s">
        <v>9</v>
      </c>
      <c r="D4481" s="87">
        <v>-3.6669199999999999E-2</v>
      </c>
      <c r="E4481" s="87">
        <v>4.9069660000000001E-2</v>
      </c>
    </row>
    <row r="4482" spans="1:5" x14ac:dyDescent="0.25">
      <c r="A4482" s="86" t="s">
        <v>152</v>
      </c>
      <c r="B4482" s="87">
        <v>282</v>
      </c>
      <c r="C4482" s="87" t="s">
        <v>157</v>
      </c>
      <c r="D4482" s="87">
        <v>-1.45743E-2</v>
      </c>
      <c r="E4482" s="87">
        <v>3.646775E-2</v>
      </c>
    </row>
    <row r="4483" spans="1:5" x14ac:dyDescent="0.25">
      <c r="A4483" s="86" t="s">
        <v>152</v>
      </c>
      <c r="B4483" s="87">
        <v>282</v>
      </c>
      <c r="C4483" s="87" t="s">
        <v>151</v>
      </c>
      <c r="D4483" s="87">
        <v>2.8373949999999998E-2</v>
      </c>
      <c r="E4483" s="87">
        <v>4.6452729999999998E-2</v>
      </c>
    </row>
    <row r="4484" spans="1:5" x14ac:dyDescent="0.25">
      <c r="A4484" s="86" t="s">
        <v>152</v>
      </c>
      <c r="B4484" s="87">
        <v>282</v>
      </c>
      <c r="C4484" s="87" t="s">
        <v>160</v>
      </c>
      <c r="D4484" s="87">
        <v>3.0052079999999998E-2</v>
      </c>
      <c r="E4484" s="87">
        <v>3.5024090000000001E-2</v>
      </c>
    </row>
    <row r="4485" spans="1:5" x14ac:dyDescent="0.25">
      <c r="A4485" s="86" t="s">
        <v>152</v>
      </c>
      <c r="B4485" s="87">
        <v>282</v>
      </c>
      <c r="C4485" s="87" t="s">
        <v>145</v>
      </c>
      <c r="D4485" s="87">
        <v>9.1510279999999999E-2</v>
      </c>
      <c r="E4485" s="87">
        <v>7.0232669999999997E-2</v>
      </c>
    </row>
    <row r="4486" spans="1:5" x14ac:dyDescent="0.25">
      <c r="A4486" s="86" t="s">
        <v>152</v>
      </c>
      <c r="B4486" s="87">
        <v>282</v>
      </c>
      <c r="C4486" s="87" t="s">
        <v>144</v>
      </c>
      <c r="D4486" s="87">
        <v>0.11158846</v>
      </c>
      <c r="E4486" s="87">
        <v>7.4931910000000004E-2</v>
      </c>
    </row>
    <row r="4487" spans="1:5" x14ac:dyDescent="0.25">
      <c r="A4487" s="86" t="s">
        <v>152</v>
      </c>
      <c r="B4487" s="87">
        <v>282</v>
      </c>
      <c r="C4487" s="87" t="s">
        <v>155</v>
      </c>
      <c r="D4487" s="87">
        <v>0.48695332000000002</v>
      </c>
      <c r="E4487" s="87">
        <v>3.1466420000000002E-2</v>
      </c>
    </row>
    <row r="4488" spans="1:5" x14ac:dyDescent="0.25">
      <c r="A4488" s="86" t="s">
        <v>152</v>
      </c>
      <c r="B4488" s="87">
        <v>282</v>
      </c>
      <c r="C4488" s="87" t="s">
        <v>161</v>
      </c>
      <c r="D4488" s="87">
        <v>0.69669934</v>
      </c>
      <c r="E4488" s="87">
        <v>5.8039159999999999E-2</v>
      </c>
    </row>
    <row r="4489" spans="1:5" x14ac:dyDescent="0.25">
      <c r="A4489" s="86" t="s">
        <v>152</v>
      </c>
      <c r="B4489" s="87">
        <v>282</v>
      </c>
      <c r="C4489" s="87" t="s">
        <v>150</v>
      </c>
      <c r="D4489" s="87">
        <v>0.93283453000000005</v>
      </c>
      <c r="E4489" s="87">
        <v>5.1127430000000001E-2</v>
      </c>
    </row>
    <row r="4490" spans="1:5" x14ac:dyDescent="0.25">
      <c r="A4490" s="86" t="s">
        <v>152</v>
      </c>
      <c r="B4490" s="87">
        <v>282</v>
      </c>
      <c r="C4490" s="87" t="s">
        <v>154</v>
      </c>
      <c r="D4490" s="87">
        <v>0.94410176000000001</v>
      </c>
      <c r="E4490" s="87">
        <v>5.6905379999999998E-2</v>
      </c>
    </row>
    <row r="4491" spans="1:5" x14ac:dyDescent="0.25">
      <c r="A4491" s="86" t="s">
        <v>152</v>
      </c>
      <c r="B4491" s="87">
        <v>282</v>
      </c>
      <c r="C4491" s="87" t="s">
        <v>149</v>
      </c>
      <c r="D4491" s="87">
        <v>1.0358758400000001</v>
      </c>
      <c r="E4491" s="87">
        <v>4.5367560000000001E-2</v>
      </c>
    </row>
    <row r="4492" spans="1:5" x14ac:dyDescent="0.25">
      <c r="A4492" s="86" t="s">
        <v>152</v>
      </c>
      <c r="B4492" s="87">
        <v>282</v>
      </c>
      <c r="C4492" s="87" t="s">
        <v>148</v>
      </c>
      <c r="D4492" s="87">
        <v>1.1764568099999999</v>
      </c>
      <c r="E4492" s="87">
        <v>4.7628160000000003E-2</v>
      </c>
    </row>
    <row r="4493" spans="1:5" x14ac:dyDescent="0.25">
      <c r="A4493" s="86" t="s">
        <v>145</v>
      </c>
      <c r="B4493" s="87">
        <v>283</v>
      </c>
      <c r="C4493" s="87" t="s">
        <v>157</v>
      </c>
      <c r="D4493" s="87">
        <v>-3.1924599999999997E-2</v>
      </c>
      <c r="E4493" s="87">
        <v>7.3010060000000002E-2</v>
      </c>
    </row>
    <row r="4494" spans="1:5" x14ac:dyDescent="0.25">
      <c r="A4494" s="86" t="s">
        <v>145</v>
      </c>
      <c r="B4494" s="87">
        <v>283</v>
      </c>
      <c r="C4494" s="87" t="s">
        <v>153</v>
      </c>
      <c r="D4494" s="87">
        <v>-2.34801E-2</v>
      </c>
      <c r="E4494" s="87">
        <v>4.7867630000000001E-2</v>
      </c>
    </row>
    <row r="4495" spans="1:5" x14ac:dyDescent="0.25">
      <c r="A4495" s="86" t="s">
        <v>145</v>
      </c>
      <c r="B4495" s="87">
        <v>283</v>
      </c>
      <c r="C4495" s="87" t="s">
        <v>156</v>
      </c>
      <c r="D4495" s="87">
        <v>5.7637830000000001E-2</v>
      </c>
      <c r="E4495" s="87">
        <v>4.4421120000000001E-2</v>
      </c>
    </row>
    <row r="4496" spans="1:5" x14ac:dyDescent="0.25">
      <c r="A4496" s="86" t="s">
        <v>145</v>
      </c>
      <c r="B4496" s="87">
        <v>283</v>
      </c>
      <c r="C4496" s="87" t="s">
        <v>160</v>
      </c>
      <c r="D4496" s="87">
        <v>0.35134004000000002</v>
      </c>
      <c r="E4496" s="87">
        <v>4.6584229999999997E-2</v>
      </c>
    </row>
    <row r="4497" spans="1:5" x14ac:dyDescent="0.25">
      <c r="A4497" s="86" t="s">
        <v>145</v>
      </c>
      <c r="B4497" s="87">
        <v>283</v>
      </c>
      <c r="C4497" s="87" t="s">
        <v>158</v>
      </c>
      <c r="D4497" s="87">
        <v>0.62256372000000004</v>
      </c>
      <c r="E4497" s="87">
        <v>5.6866760000000002E-2</v>
      </c>
    </row>
    <row r="4498" spans="1:5" x14ac:dyDescent="0.25">
      <c r="A4498" s="86" t="s">
        <v>145</v>
      </c>
      <c r="B4498" s="87">
        <v>283</v>
      </c>
      <c r="C4498" s="87" t="s">
        <v>159</v>
      </c>
      <c r="D4498" s="87">
        <v>0.75568634000000001</v>
      </c>
      <c r="E4498" s="87">
        <v>5.0556429999999999E-2</v>
      </c>
    </row>
    <row r="4499" spans="1:5" x14ac:dyDescent="0.25">
      <c r="A4499" s="86" t="s">
        <v>145</v>
      </c>
      <c r="B4499" s="87">
        <v>283</v>
      </c>
      <c r="C4499" s="87" t="s">
        <v>147</v>
      </c>
      <c r="D4499" s="87">
        <v>0.78920931999999999</v>
      </c>
      <c r="E4499" s="87">
        <v>3.90333E-2</v>
      </c>
    </row>
    <row r="4500" spans="1:5" x14ac:dyDescent="0.25">
      <c r="A4500" s="86" t="s">
        <v>145</v>
      </c>
      <c r="B4500" s="87">
        <v>283</v>
      </c>
      <c r="C4500" s="87" t="s">
        <v>146</v>
      </c>
      <c r="D4500" s="87">
        <v>0.80781795000000001</v>
      </c>
      <c r="E4500" s="87">
        <v>6.4956449999999999E-2</v>
      </c>
    </row>
    <row r="4501" spans="1:5" x14ac:dyDescent="0.25">
      <c r="A4501" s="86" t="s">
        <v>145</v>
      </c>
      <c r="B4501" s="87">
        <v>283</v>
      </c>
      <c r="C4501" s="87" t="s">
        <v>143</v>
      </c>
      <c r="D4501" s="87">
        <v>0.87611499000000004</v>
      </c>
      <c r="E4501" s="87">
        <v>7.9863870000000003E-2</v>
      </c>
    </row>
    <row r="4502" spans="1:5" x14ac:dyDescent="0.25">
      <c r="A4502" s="86" t="s">
        <v>145</v>
      </c>
      <c r="B4502" s="87">
        <v>283</v>
      </c>
      <c r="C4502" s="87" t="s">
        <v>144</v>
      </c>
      <c r="D4502" s="87">
        <v>0.89745706000000003</v>
      </c>
      <c r="E4502" s="87">
        <v>7.0608519999999994E-2</v>
      </c>
    </row>
    <row r="4503" spans="1:5" x14ac:dyDescent="0.25">
      <c r="A4503" s="86" t="s">
        <v>145</v>
      </c>
      <c r="B4503" s="87">
        <v>283</v>
      </c>
      <c r="C4503" s="87" t="s">
        <v>150</v>
      </c>
      <c r="D4503" s="87">
        <v>0.90070077000000004</v>
      </c>
      <c r="E4503" s="87">
        <v>6.0183720000000003E-2</v>
      </c>
    </row>
    <row r="4504" spans="1:5" x14ac:dyDescent="0.25">
      <c r="A4504" s="86" t="s">
        <v>145</v>
      </c>
      <c r="B4504" s="87">
        <v>283</v>
      </c>
      <c r="C4504" s="87" t="s">
        <v>155</v>
      </c>
      <c r="D4504" s="87">
        <v>0.90576305999999995</v>
      </c>
      <c r="E4504" s="87">
        <v>4.5496769999999999E-2</v>
      </c>
    </row>
    <row r="4505" spans="1:5" x14ac:dyDescent="0.25">
      <c r="A4505" s="86" t="s">
        <v>145</v>
      </c>
      <c r="B4505" s="87">
        <v>283</v>
      </c>
      <c r="C4505" s="87" t="s">
        <v>9</v>
      </c>
      <c r="D4505" s="87">
        <v>0.95755217999999998</v>
      </c>
      <c r="E4505" s="87">
        <v>4.1817970000000003E-2</v>
      </c>
    </row>
    <row r="4506" spans="1:5" x14ac:dyDescent="0.25">
      <c r="A4506" s="86" t="s">
        <v>145</v>
      </c>
      <c r="B4506" s="87">
        <v>283</v>
      </c>
      <c r="C4506" s="87" t="s">
        <v>154</v>
      </c>
      <c r="D4506" s="87">
        <v>0.99208607000000004</v>
      </c>
      <c r="E4506" s="87">
        <v>6.5496819999999997E-2</v>
      </c>
    </row>
    <row r="4507" spans="1:5" x14ac:dyDescent="0.25">
      <c r="A4507" s="86" t="s">
        <v>145</v>
      </c>
      <c r="B4507" s="87">
        <v>283</v>
      </c>
      <c r="C4507" s="87" t="s">
        <v>149</v>
      </c>
      <c r="D4507" s="87">
        <v>1.0260407</v>
      </c>
      <c r="E4507" s="87">
        <v>3.9085969999999998E-2</v>
      </c>
    </row>
    <row r="4508" spans="1:5" x14ac:dyDescent="0.25">
      <c r="A4508" s="86" t="s">
        <v>145</v>
      </c>
      <c r="B4508" s="87">
        <v>283</v>
      </c>
      <c r="C4508" s="87" t="s">
        <v>152</v>
      </c>
      <c r="D4508" s="87">
        <v>1.0674990099999999</v>
      </c>
      <c r="E4508" s="87">
        <v>4.4649349999999997E-2</v>
      </c>
    </row>
    <row r="4509" spans="1:5" x14ac:dyDescent="0.25">
      <c r="A4509" s="86" t="s">
        <v>145</v>
      </c>
      <c r="B4509" s="87">
        <v>283</v>
      </c>
      <c r="C4509" s="87" t="s">
        <v>148</v>
      </c>
      <c r="D4509" s="87">
        <v>1.12390276</v>
      </c>
      <c r="E4509" s="87">
        <v>7.7982670000000004E-2</v>
      </c>
    </row>
    <row r="4510" spans="1:5" x14ac:dyDescent="0.25">
      <c r="A4510" s="86" t="s">
        <v>145</v>
      </c>
      <c r="B4510" s="87">
        <v>283</v>
      </c>
      <c r="C4510" s="87" t="s">
        <v>161</v>
      </c>
      <c r="D4510" s="87">
        <v>1.13236928</v>
      </c>
      <c r="E4510" s="87">
        <v>0.10120087</v>
      </c>
    </row>
    <row r="4511" spans="1:5" x14ac:dyDescent="0.25">
      <c r="A4511" s="86" t="s">
        <v>161</v>
      </c>
      <c r="B4511" s="87">
        <v>284</v>
      </c>
      <c r="C4511" s="87" t="s">
        <v>157</v>
      </c>
      <c r="D4511" s="87">
        <v>-3.3786200000000002E-2</v>
      </c>
      <c r="E4511" s="87">
        <v>7.2913690000000003E-2</v>
      </c>
    </row>
    <row r="4512" spans="1:5" x14ac:dyDescent="0.25">
      <c r="A4512" s="86" t="s">
        <v>161</v>
      </c>
      <c r="B4512" s="87">
        <v>284</v>
      </c>
      <c r="C4512" s="87" t="s">
        <v>160</v>
      </c>
      <c r="D4512" s="87">
        <v>0.18100184999999999</v>
      </c>
      <c r="E4512" s="87">
        <v>6.2261030000000002E-2</v>
      </c>
    </row>
    <row r="4513" spans="1:5" x14ac:dyDescent="0.25">
      <c r="A4513" s="86" t="s">
        <v>161</v>
      </c>
      <c r="B4513" s="87">
        <v>284</v>
      </c>
      <c r="C4513" s="87" t="s">
        <v>153</v>
      </c>
      <c r="D4513" s="87">
        <v>0.56021977999999995</v>
      </c>
      <c r="E4513" s="87">
        <v>3.7539110000000001E-2</v>
      </c>
    </row>
    <row r="4514" spans="1:5" x14ac:dyDescent="0.25">
      <c r="A4514" s="86" t="s">
        <v>161</v>
      </c>
      <c r="B4514" s="87">
        <v>284</v>
      </c>
      <c r="C4514" s="87" t="s">
        <v>150</v>
      </c>
      <c r="D4514" s="87">
        <v>0.77226684000000001</v>
      </c>
      <c r="E4514" s="87">
        <v>6.3066709999999998E-2</v>
      </c>
    </row>
    <row r="4515" spans="1:5" x14ac:dyDescent="0.25">
      <c r="A4515" s="86" t="s">
        <v>161</v>
      </c>
      <c r="B4515" s="87">
        <v>284</v>
      </c>
      <c r="C4515" s="87" t="s">
        <v>152</v>
      </c>
      <c r="D4515" s="87">
        <v>0.88993460000000002</v>
      </c>
      <c r="E4515" s="87">
        <v>3.6946470000000002E-2</v>
      </c>
    </row>
    <row r="4516" spans="1:5" x14ac:dyDescent="0.25">
      <c r="A4516" s="86" t="s">
        <v>161</v>
      </c>
      <c r="B4516" s="87">
        <v>284</v>
      </c>
      <c r="C4516" s="87" t="s">
        <v>151</v>
      </c>
      <c r="D4516" s="87">
        <v>0.90311123000000004</v>
      </c>
      <c r="E4516" s="87">
        <v>6.9853280000000004E-2</v>
      </c>
    </row>
    <row r="4517" spans="1:5" x14ac:dyDescent="0.25">
      <c r="A4517" s="86" t="s">
        <v>161</v>
      </c>
      <c r="B4517" s="87">
        <v>284</v>
      </c>
      <c r="C4517" s="87" t="s">
        <v>147</v>
      </c>
      <c r="D4517" s="87">
        <v>0.95290688000000001</v>
      </c>
      <c r="E4517" s="87">
        <v>5.4908970000000001E-2</v>
      </c>
    </row>
    <row r="4518" spans="1:5" x14ac:dyDescent="0.25">
      <c r="A4518" s="86" t="s">
        <v>161</v>
      </c>
      <c r="B4518" s="87">
        <v>284</v>
      </c>
      <c r="C4518" s="87" t="s">
        <v>155</v>
      </c>
      <c r="D4518" s="87">
        <v>0.96566174000000005</v>
      </c>
      <c r="E4518" s="87">
        <v>6.3824439999999996E-2</v>
      </c>
    </row>
    <row r="4519" spans="1:5" x14ac:dyDescent="0.25">
      <c r="A4519" s="86" t="s">
        <v>161</v>
      </c>
      <c r="B4519" s="87">
        <v>284</v>
      </c>
      <c r="C4519" s="87" t="s">
        <v>149</v>
      </c>
      <c r="D4519" s="87">
        <v>0.99085688000000005</v>
      </c>
      <c r="E4519" s="87">
        <v>4.2117590000000003E-2</v>
      </c>
    </row>
    <row r="4520" spans="1:5" x14ac:dyDescent="0.25">
      <c r="A4520" s="86" t="s">
        <v>161</v>
      </c>
      <c r="B4520" s="87">
        <v>284</v>
      </c>
      <c r="C4520" s="87" t="s">
        <v>148</v>
      </c>
      <c r="D4520" s="87">
        <v>1.04359121</v>
      </c>
      <c r="E4520" s="87">
        <v>5.4699369999999997E-2</v>
      </c>
    </row>
    <row r="4521" spans="1:5" x14ac:dyDescent="0.25">
      <c r="A4521" s="86" t="s">
        <v>161</v>
      </c>
      <c r="B4521" s="87">
        <v>284</v>
      </c>
      <c r="C4521" s="87" t="s">
        <v>9</v>
      </c>
      <c r="D4521" s="87">
        <v>1.0640236599999999</v>
      </c>
      <c r="E4521" s="87">
        <v>6.9168560000000004E-2</v>
      </c>
    </row>
    <row r="4522" spans="1:5" x14ac:dyDescent="0.25">
      <c r="A4522" s="86" t="s">
        <v>161</v>
      </c>
      <c r="B4522" s="87">
        <v>284</v>
      </c>
      <c r="C4522" s="87" t="s">
        <v>154</v>
      </c>
      <c r="D4522" s="87">
        <v>1.09632175</v>
      </c>
      <c r="E4522" s="87">
        <v>8.8155239999999996E-2</v>
      </c>
    </row>
    <row r="4523" spans="1:5" x14ac:dyDescent="0.25">
      <c r="A4523" s="86" t="s">
        <v>148</v>
      </c>
      <c r="B4523" s="87">
        <v>285</v>
      </c>
      <c r="C4523" s="87" t="s">
        <v>158</v>
      </c>
      <c r="D4523" s="87">
        <v>-0.14390169999999999</v>
      </c>
      <c r="E4523" s="87">
        <v>0.1136105</v>
      </c>
    </row>
    <row r="4524" spans="1:5" x14ac:dyDescent="0.25">
      <c r="A4524" s="86" t="s">
        <v>148</v>
      </c>
      <c r="B4524" s="87">
        <v>285</v>
      </c>
      <c r="C4524" s="87" t="s">
        <v>157</v>
      </c>
      <c r="D4524" s="87">
        <v>-0.1152455</v>
      </c>
      <c r="E4524" s="87">
        <v>5.5675450000000001E-2</v>
      </c>
    </row>
    <row r="4525" spans="1:5" x14ac:dyDescent="0.25">
      <c r="A4525" s="86" t="s">
        <v>148</v>
      </c>
      <c r="B4525" s="87">
        <v>285</v>
      </c>
      <c r="C4525" s="87" t="s">
        <v>156</v>
      </c>
      <c r="D4525" s="87">
        <v>-4.0303499999999999E-2</v>
      </c>
      <c r="E4525" s="87">
        <v>4.5724439999999998E-2</v>
      </c>
    </row>
    <row r="4526" spans="1:5" x14ac:dyDescent="0.25">
      <c r="A4526" s="86" t="s">
        <v>148</v>
      </c>
      <c r="B4526" s="87">
        <v>285</v>
      </c>
      <c r="C4526" s="87" t="s">
        <v>143</v>
      </c>
      <c r="D4526" s="87">
        <v>-3.8760999999999997E-2</v>
      </c>
      <c r="E4526" s="87">
        <v>5.4595999999999999E-2</v>
      </c>
    </row>
    <row r="4527" spans="1:5" x14ac:dyDescent="0.25">
      <c r="A4527" s="86" t="s">
        <v>148</v>
      </c>
      <c r="B4527" s="87">
        <v>285</v>
      </c>
      <c r="C4527" s="87" t="s">
        <v>151</v>
      </c>
      <c r="D4527" s="87">
        <v>-3.2202099999999997E-2</v>
      </c>
      <c r="E4527" s="87">
        <v>0.12235319</v>
      </c>
    </row>
    <row r="4528" spans="1:5" x14ac:dyDescent="0.25">
      <c r="A4528" s="86" t="s">
        <v>148</v>
      </c>
      <c r="B4528" s="87">
        <v>285</v>
      </c>
      <c r="C4528" s="87" t="s">
        <v>161</v>
      </c>
      <c r="D4528" s="87">
        <v>3.5178170000000002E-2</v>
      </c>
      <c r="E4528" s="87">
        <v>7.3316510000000001E-2</v>
      </c>
    </row>
    <row r="4529" spans="1:5" x14ac:dyDescent="0.25">
      <c r="A4529" s="86" t="s">
        <v>148</v>
      </c>
      <c r="B4529" s="87">
        <v>285</v>
      </c>
      <c r="C4529" s="87" t="s">
        <v>9</v>
      </c>
      <c r="D4529" s="87">
        <v>4.8757040000000001E-2</v>
      </c>
      <c r="E4529" s="87">
        <v>0.11698603</v>
      </c>
    </row>
    <row r="4530" spans="1:5" x14ac:dyDescent="0.25">
      <c r="A4530" s="86" t="s">
        <v>148</v>
      </c>
      <c r="B4530" s="87">
        <v>285</v>
      </c>
      <c r="C4530" s="87" t="s">
        <v>153</v>
      </c>
      <c r="D4530" s="87">
        <v>7.8205479999999994E-2</v>
      </c>
      <c r="E4530" s="87">
        <v>9.9904069999999998E-2</v>
      </c>
    </row>
    <row r="4531" spans="1:5" x14ac:dyDescent="0.25">
      <c r="A4531" s="86" t="s">
        <v>148</v>
      </c>
      <c r="B4531" s="87">
        <v>285</v>
      </c>
      <c r="C4531" s="87" t="s">
        <v>159</v>
      </c>
      <c r="D4531" s="87">
        <v>7.9954549999999999E-2</v>
      </c>
      <c r="E4531" s="87">
        <v>8.5039580000000004E-2</v>
      </c>
    </row>
    <row r="4532" spans="1:5" x14ac:dyDescent="0.25">
      <c r="A4532" s="86" t="s">
        <v>148</v>
      </c>
      <c r="B4532" s="87">
        <v>285</v>
      </c>
      <c r="C4532" s="87" t="s">
        <v>160</v>
      </c>
      <c r="D4532" s="87">
        <v>0.10714654999999999</v>
      </c>
      <c r="E4532" s="87">
        <v>9.6053669999999994E-2</v>
      </c>
    </row>
    <row r="4533" spans="1:5" x14ac:dyDescent="0.25">
      <c r="A4533" s="86" t="s">
        <v>148</v>
      </c>
      <c r="B4533" s="87">
        <v>285</v>
      </c>
      <c r="C4533" s="87" t="s">
        <v>147</v>
      </c>
      <c r="D4533" s="87">
        <v>0.11444562</v>
      </c>
      <c r="E4533" s="87">
        <v>7.7882499999999993E-2</v>
      </c>
    </row>
    <row r="4534" spans="1:5" x14ac:dyDescent="0.25">
      <c r="A4534" s="86" t="s">
        <v>148</v>
      </c>
      <c r="B4534" s="87">
        <v>285</v>
      </c>
      <c r="C4534" s="87" t="s">
        <v>146</v>
      </c>
      <c r="D4534" s="87">
        <v>0.12864389000000001</v>
      </c>
      <c r="E4534" s="87">
        <v>5.6105380000000003E-2</v>
      </c>
    </row>
    <row r="4535" spans="1:5" x14ac:dyDescent="0.25">
      <c r="A4535" s="86" t="s">
        <v>148</v>
      </c>
      <c r="B4535" s="87">
        <v>285</v>
      </c>
      <c r="C4535" s="87" t="s">
        <v>145</v>
      </c>
      <c r="D4535" s="87">
        <v>0.72861724000000005</v>
      </c>
      <c r="E4535" s="87">
        <v>4.3096830000000003E-2</v>
      </c>
    </row>
    <row r="4536" spans="1:5" x14ac:dyDescent="0.25">
      <c r="A4536" s="86" t="s">
        <v>148</v>
      </c>
      <c r="B4536" s="87">
        <v>285</v>
      </c>
      <c r="C4536" s="87" t="s">
        <v>150</v>
      </c>
      <c r="D4536" s="87">
        <v>0.78885165999999995</v>
      </c>
      <c r="E4536" s="87">
        <v>7.8107270000000006E-2</v>
      </c>
    </row>
    <row r="4537" spans="1:5" x14ac:dyDescent="0.25">
      <c r="A4537" s="86" t="s">
        <v>148</v>
      </c>
      <c r="B4537" s="87">
        <v>285</v>
      </c>
      <c r="C4537" s="87" t="s">
        <v>149</v>
      </c>
      <c r="D4537" s="87">
        <v>0.79288146999999998</v>
      </c>
      <c r="E4537" s="87">
        <v>9.5652200000000007E-2</v>
      </c>
    </row>
    <row r="4538" spans="1:5" x14ac:dyDescent="0.25">
      <c r="A4538" s="86" t="s">
        <v>159</v>
      </c>
      <c r="B4538" s="87">
        <v>286</v>
      </c>
      <c r="C4538" s="87" t="s">
        <v>146</v>
      </c>
      <c r="D4538" s="87">
        <v>-0.1883195</v>
      </c>
      <c r="E4538" s="87">
        <v>0.104142</v>
      </c>
    </row>
    <row r="4539" spans="1:5" x14ac:dyDescent="0.25">
      <c r="A4539" s="86" t="s">
        <v>159</v>
      </c>
      <c r="B4539" s="87">
        <v>286</v>
      </c>
      <c r="C4539" s="87" t="s">
        <v>161</v>
      </c>
      <c r="D4539" s="87">
        <v>-7.4606800000000001E-2</v>
      </c>
      <c r="E4539" s="87">
        <v>8.8227169999999994E-2</v>
      </c>
    </row>
    <row r="4540" spans="1:5" x14ac:dyDescent="0.25">
      <c r="A4540" s="86" t="s">
        <v>159</v>
      </c>
      <c r="B4540" s="87">
        <v>286</v>
      </c>
      <c r="C4540" s="87" t="s">
        <v>9</v>
      </c>
      <c r="D4540" s="87">
        <v>-6.4707899999999999E-2</v>
      </c>
      <c r="E4540" s="87">
        <v>0.10780107</v>
      </c>
    </row>
    <row r="4541" spans="1:5" x14ac:dyDescent="0.25">
      <c r="A4541" s="86" t="s">
        <v>159</v>
      </c>
      <c r="B4541" s="87">
        <v>286</v>
      </c>
      <c r="C4541" s="87" t="s">
        <v>145</v>
      </c>
      <c r="D4541" s="87">
        <v>-5.8406199999999998E-2</v>
      </c>
      <c r="E4541" s="87">
        <v>6.4681470000000005E-2</v>
      </c>
    </row>
    <row r="4542" spans="1:5" x14ac:dyDescent="0.25">
      <c r="A4542" s="86" t="s">
        <v>159</v>
      </c>
      <c r="B4542" s="87">
        <v>286</v>
      </c>
      <c r="C4542" s="87" t="s">
        <v>153</v>
      </c>
      <c r="D4542" s="87">
        <v>-4.8641499999999997E-2</v>
      </c>
      <c r="E4542" s="87">
        <v>0.11210535000000001</v>
      </c>
    </row>
    <row r="4543" spans="1:5" x14ac:dyDescent="0.25">
      <c r="A4543" s="86" t="s">
        <v>159</v>
      </c>
      <c r="B4543" s="87">
        <v>286</v>
      </c>
      <c r="C4543" s="87" t="s">
        <v>160</v>
      </c>
      <c r="D4543" s="87">
        <v>-3.8715899999999998E-2</v>
      </c>
      <c r="E4543" s="87">
        <v>7.2837009999999994E-2</v>
      </c>
    </row>
    <row r="4544" spans="1:5" x14ac:dyDescent="0.25">
      <c r="A4544" s="86" t="s">
        <v>159</v>
      </c>
      <c r="B4544" s="87">
        <v>286</v>
      </c>
      <c r="C4544" s="87" t="s">
        <v>151</v>
      </c>
      <c r="D4544" s="87">
        <v>-2.7467999999999999E-2</v>
      </c>
      <c r="E4544" s="87">
        <v>7.6527150000000002E-2</v>
      </c>
    </row>
    <row r="4545" spans="1:5" x14ac:dyDescent="0.25">
      <c r="A4545" s="86" t="s">
        <v>159</v>
      </c>
      <c r="B4545" s="87">
        <v>286</v>
      </c>
      <c r="C4545" s="87" t="s">
        <v>156</v>
      </c>
      <c r="D4545" s="87">
        <v>-5.8963000000000002E-3</v>
      </c>
      <c r="E4545" s="87">
        <v>9.2275979999999994E-2</v>
      </c>
    </row>
    <row r="4546" spans="1:5" x14ac:dyDescent="0.25">
      <c r="A4546" s="86" t="s">
        <v>159</v>
      </c>
      <c r="B4546" s="87">
        <v>286</v>
      </c>
      <c r="C4546" s="87" t="s">
        <v>150</v>
      </c>
      <c r="D4546" s="87">
        <v>8.4658800000000003E-3</v>
      </c>
      <c r="E4546" s="87">
        <v>9.1141180000000002E-2</v>
      </c>
    </row>
    <row r="4547" spans="1:5" x14ac:dyDescent="0.25">
      <c r="A4547" s="86" t="s">
        <v>159</v>
      </c>
      <c r="B4547" s="87">
        <v>286</v>
      </c>
      <c r="C4547" s="87" t="s">
        <v>144</v>
      </c>
      <c r="D4547" s="87">
        <v>3.4186010000000003E-2</v>
      </c>
      <c r="E4547" s="87">
        <v>7.0753300000000005E-2</v>
      </c>
    </row>
    <row r="4548" spans="1:5" x14ac:dyDescent="0.25">
      <c r="A4548" s="86" t="s">
        <v>159</v>
      </c>
      <c r="B4548" s="87">
        <v>286</v>
      </c>
      <c r="C4548" s="87" t="s">
        <v>157</v>
      </c>
      <c r="D4548" s="87">
        <v>7.0181999999999994E-2</v>
      </c>
      <c r="E4548" s="87">
        <v>7.6419280000000006E-2</v>
      </c>
    </row>
    <row r="4549" spans="1:5" x14ac:dyDescent="0.25">
      <c r="A4549" s="86" t="s">
        <v>159</v>
      </c>
      <c r="B4549" s="87">
        <v>286</v>
      </c>
      <c r="C4549" s="87" t="s">
        <v>147</v>
      </c>
      <c r="D4549" s="87">
        <v>9.612888E-2</v>
      </c>
      <c r="E4549" s="87">
        <v>9.1791719999999993E-2</v>
      </c>
    </row>
    <row r="4550" spans="1:5" x14ac:dyDescent="0.25">
      <c r="A4550" s="86" t="s">
        <v>159</v>
      </c>
      <c r="B4550" s="87">
        <v>286</v>
      </c>
      <c r="C4550" s="87" t="s">
        <v>158</v>
      </c>
      <c r="D4550" s="87">
        <v>0.12146026</v>
      </c>
      <c r="E4550" s="87">
        <v>6.7352419999999996E-2</v>
      </c>
    </row>
    <row r="4551" spans="1:5" x14ac:dyDescent="0.25">
      <c r="A4551" s="86" t="s">
        <v>160</v>
      </c>
      <c r="B4551" s="87">
        <v>287</v>
      </c>
      <c r="C4551" s="87" t="s">
        <v>148</v>
      </c>
      <c r="D4551" s="87">
        <v>-0.13355590000000001</v>
      </c>
      <c r="E4551" s="87">
        <v>9.260823E-2</v>
      </c>
    </row>
    <row r="4552" spans="1:5" x14ac:dyDescent="0.25">
      <c r="A4552" s="86" t="s">
        <v>160</v>
      </c>
      <c r="B4552" s="87">
        <v>287</v>
      </c>
      <c r="C4552" s="87" t="s">
        <v>152</v>
      </c>
      <c r="D4552" s="87">
        <v>-1.0004799999999999E-2</v>
      </c>
      <c r="E4552" s="87">
        <v>4.119606E-2</v>
      </c>
    </row>
    <row r="4553" spans="1:5" x14ac:dyDescent="0.25">
      <c r="A4553" s="86" t="s">
        <v>160</v>
      </c>
      <c r="B4553" s="87">
        <v>287</v>
      </c>
      <c r="C4553" s="87" t="s">
        <v>149</v>
      </c>
      <c r="D4553" s="87">
        <v>-9.0323999999999995E-3</v>
      </c>
      <c r="E4553" s="87">
        <v>6.1490349999999999E-2</v>
      </c>
    </row>
    <row r="4554" spans="1:5" x14ac:dyDescent="0.25">
      <c r="A4554" s="86" t="s">
        <v>160</v>
      </c>
      <c r="B4554" s="87">
        <v>287</v>
      </c>
      <c r="C4554" s="87" t="s">
        <v>150</v>
      </c>
      <c r="D4554" s="87">
        <v>2.0458540000000001E-2</v>
      </c>
      <c r="E4554" s="87">
        <v>8.1289829999999993E-2</v>
      </c>
    </row>
    <row r="4555" spans="1:5" x14ac:dyDescent="0.25">
      <c r="A4555" s="86" t="s">
        <v>160</v>
      </c>
      <c r="B4555" s="87">
        <v>287</v>
      </c>
      <c r="C4555" s="87" t="s">
        <v>147</v>
      </c>
      <c r="D4555" s="87">
        <v>2.9070829999999999E-2</v>
      </c>
      <c r="E4555" s="87">
        <v>4.9118639999999998E-2</v>
      </c>
    </row>
    <row r="4556" spans="1:5" x14ac:dyDescent="0.25">
      <c r="A4556" s="86" t="s">
        <v>160</v>
      </c>
      <c r="B4556" s="87">
        <v>287</v>
      </c>
      <c r="C4556" s="87" t="s">
        <v>144</v>
      </c>
      <c r="D4556" s="87">
        <v>8.2153599999999993E-2</v>
      </c>
      <c r="E4556" s="87">
        <v>6.7419229999999997E-2</v>
      </c>
    </row>
    <row r="4557" spans="1:5" x14ac:dyDescent="0.25">
      <c r="A4557" s="86" t="s">
        <v>160</v>
      </c>
      <c r="B4557" s="87">
        <v>287</v>
      </c>
      <c r="C4557" s="87" t="s">
        <v>157</v>
      </c>
      <c r="D4557" s="87">
        <v>8.721748E-2</v>
      </c>
      <c r="E4557" s="87">
        <v>5.4866909999999998E-2</v>
      </c>
    </row>
    <row r="4558" spans="1:5" x14ac:dyDescent="0.25">
      <c r="A4558" s="86" t="s">
        <v>160</v>
      </c>
      <c r="B4558" s="87">
        <v>287</v>
      </c>
      <c r="C4558" s="87" t="s">
        <v>153</v>
      </c>
      <c r="D4558" s="87">
        <v>0.10416694999999999</v>
      </c>
      <c r="E4558" s="87">
        <v>4.6716220000000003E-2</v>
      </c>
    </row>
    <row r="4559" spans="1:5" x14ac:dyDescent="0.25">
      <c r="A4559" s="86" t="s">
        <v>160</v>
      </c>
      <c r="B4559" s="87">
        <v>287</v>
      </c>
      <c r="C4559" s="87" t="s">
        <v>9</v>
      </c>
      <c r="D4559" s="87">
        <v>0.17511881000000001</v>
      </c>
      <c r="E4559" s="87">
        <v>8.6261080000000004E-2</v>
      </c>
    </row>
    <row r="4560" spans="1:5" x14ac:dyDescent="0.25">
      <c r="A4560" s="86" t="s">
        <v>160</v>
      </c>
      <c r="B4560" s="87">
        <v>287</v>
      </c>
      <c r="C4560" s="87" t="s">
        <v>155</v>
      </c>
      <c r="D4560" s="87">
        <v>0.19180755999999999</v>
      </c>
      <c r="E4560" s="87">
        <v>0.1019447</v>
      </c>
    </row>
    <row r="4561" spans="1:5" x14ac:dyDescent="0.25">
      <c r="A4561" s="86" t="s">
        <v>9</v>
      </c>
      <c r="B4561" s="87">
        <v>288</v>
      </c>
      <c r="C4561" s="87" t="s">
        <v>153</v>
      </c>
      <c r="D4561" s="87">
        <v>0.22787724000000001</v>
      </c>
      <c r="E4561" s="87">
        <v>3.2829909999999997E-2</v>
      </c>
    </row>
    <row r="4562" spans="1:5" x14ac:dyDescent="0.25">
      <c r="A4562" s="86" t="s">
        <v>9</v>
      </c>
      <c r="B4562" s="87">
        <v>288</v>
      </c>
      <c r="C4562" s="87" t="s">
        <v>144</v>
      </c>
      <c r="D4562" s="87">
        <v>0.27928251999999998</v>
      </c>
      <c r="E4562" s="87">
        <v>7.7640340000000002E-2</v>
      </c>
    </row>
    <row r="4563" spans="1:5" x14ac:dyDescent="0.25">
      <c r="A4563" s="86" t="s">
        <v>9</v>
      </c>
      <c r="B4563" s="87">
        <v>288</v>
      </c>
      <c r="C4563" s="87" t="s">
        <v>150</v>
      </c>
      <c r="D4563" s="87">
        <v>0.29877340000000002</v>
      </c>
      <c r="E4563" s="87">
        <v>6.1964999999999999E-2</v>
      </c>
    </row>
    <row r="4564" spans="1:5" x14ac:dyDescent="0.25">
      <c r="A4564" s="86" t="s">
        <v>9</v>
      </c>
      <c r="B4564" s="87">
        <v>288</v>
      </c>
      <c r="C4564" s="87" t="s">
        <v>152</v>
      </c>
      <c r="D4564" s="87">
        <v>0.49663278</v>
      </c>
      <c r="E4564" s="87">
        <v>3.5352590000000003E-2</v>
      </c>
    </row>
    <row r="4565" spans="1:5" x14ac:dyDescent="0.25">
      <c r="A4565" s="86" t="s">
        <v>9</v>
      </c>
      <c r="B4565" s="87">
        <v>288</v>
      </c>
      <c r="C4565" s="87" t="s">
        <v>157</v>
      </c>
      <c r="D4565" s="87">
        <v>0.60604612999999996</v>
      </c>
      <c r="E4565" s="87">
        <v>6.9133189999999997E-2</v>
      </c>
    </row>
    <row r="4566" spans="1:5" x14ac:dyDescent="0.25">
      <c r="A4566" s="86" t="s">
        <v>9</v>
      </c>
      <c r="B4566" s="87">
        <v>288</v>
      </c>
      <c r="C4566" s="87" t="s">
        <v>156</v>
      </c>
      <c r="D4566" s="87">
        <v>0.71120492000000002</v>
      </c>
      <c r="E4566" s="87">
        <v>5.3500069999999997E-2</v>
      </c>
    </row>
    <row r="4567" spans="1:5" x14ac:dyDescent="0.25">
      <c r="A4567" s="86" t="s">
        <v>9</v>
      </c>
      <c r="B4567" s="87">
        <v>288</v>
      </c>
      <c r="C4567" s="87" t="s">
        <v>155</v>
      </c>
      <c r="D4567" s="87">
        <v>0.81744998999999996</v>
      </c>
      <c r="E4567" s="87">
        <v>4.4832820000000002E-2</v>
      </c>
    </row>
    <row r="4568" spans="1:5" x14ac:dyDescent="0.25">
      <c r="A4568" s="86" t="s">
        <v>9</v>
      </c>
      <c r="B4568" s="87">
        <v>288</v>
      </c>
      <c r="C4568" s="87" t="s">
        <v>151</v>
      </c>
      <c r="D4568" s="87">
        <v>0.83513751000000003</v>
      </c>
      <c r="E4568" s="87">
        <v>4.4872740000000001E-2</v>
      </c>
    </row>
    <row r="4569" spans="1:5" x14ac:dyDescent="0.25">
      <c r="A4569" s="86" t="s">
        <v>9</v>
      </c>
      <c r="B4569" s="87">
        <v>288</v>
      </c>
      <c r="C4569" s="87" t="s">
        <v>154</v>
      </c>
      <c r="D4569" s="87">
        <v>0.85053855</v>
      </c>
      <c r="E4569" s="87">
        <v>7.7780989999999994E-2</v>
      </c>
    </row>
    <row r="4570" spans="1:5" x14ac:dyDescent="0.25">
      <c r="A4570" s="86" t="s">
        <v>9</v>
      </c>
      <c r="B4570" s="87">
        <v>288</v>
      </c>
      <c r="C4570" s="87" t="s">
        <v>160</v>
      </c>
      <c r="D4570" s="87">
        <v>0.87025978000000004</v>
      </c>
      <c r="E4570" s="87">
        <v>5.073445E-2</v>
      </c>
    </row>
    <row r="4571" spans="1:5" x14ac:dyDescent="0.25">
      <c r="A4571" s="86" t="s">
        <v>9</v>
      </c>
      <c r="B4571" s="87">
        <v>288</v>
      </c>
      <c r="C4571" s="87" t="s">
        <v>158</v>
      </c>
      <c r="D4571" s="87">
        <v>0.89909169</v>
      </c>
      <c r="E4571" s="87">
        <v>7.2232699999999997E-2</v>
      </c>
    </row>
    <row r="4572" spans="1:5" x14ac:dyDescent="0.25">
      <c r="A4572" s="86" t="s">
        <v>9</v>
      </c>
      <c r="B4572" s="87">
        <v>288</v>
      </c>
      <c r="C4572" s="87" t="s">
        <v>149</v>
      </c>
      <c r="D4572" s="87">
        <v>0.92272759999999998</v>
      </c>
      <c r="E4572" s="87">
        <v>4.3685359999999999E-2</v>
      </c>
    </row>
    <row r="4573" spans="1:5" x14ac:dyDescent="0.25">
      <c r="A4573" s="86" t="s">
        <v>9</v>
      </c>
      <c r="B4573" s="87">
        <v>288</v>
      </c>
      <c r="C4573" s="87" t="s">
        <v>147</v>
      </c>
      <c r="D4573" s="87">
        <v>0.92403287999999995</v>
      </c>
      <c r="E4573" s="87">
        <v>4.5251800000000002E-2</v>
      </c>
    </row>
    <row r="4574" spans="1:5" x14ac:dyDescent="0.25">
      <c r="A4574" s="86" t="s">
        <v>9</v>
      </c>
      <c r="B4574" s="87">
        <v>288</v>
      </c>
      <c r="C4574" s="87" t="s">
        <v>159</v>
      </c>
      <c r="D4574" s="87">
        <v>1.01167542</v>
      </c>
      <c r="E4574" s="87">
        <v>5.35051E-2</v>
      </c>
    </row>
    <row r="4575" spans="1:5" x14ac:dyDescent="0.25">
      <c r="A4575" s="86" t="s">
        <v>9</v>
      </c>
      <c r="B4575" s="87">
        <v>288</v>
      </c>
      <c r="C4575" s="87" t="s">
        <v>146</v>
      </c>
      <c r="D4575" s="87">
        <v>1.07303445</v>
      </c>
      <c r="E4575" s="87">
        <v>5.250382E-2</v>
      </c>
    </row>
    <row r="4576" spans="1:5" x14ac:dyDescent="0.25">
      <c r="A4576" s="86" t="s">
        <v>9</v>
      </c>
      <c r="B4576" s="87">
        <v>288</v>
      </c>
      <c r="C4576" s="87" t="s">
        <v>143</v>
      </c>
      <c r="D4576" s="87">
        <v>1.15070271</v>
      </c>
      <c r="E4576" s="87">
        <v>8.23097E-2</v>
      </c>
    </row>
    <row r="4577" spans="1:5" x14ac:dyDescent="0.25">
      <c r="A4577" s="86" t="s">
        <v>152</v>
      </c>
      <c r="B4577" s="87">
        <v>289</v>
      </c>
      <c r="C4577" s="87" t="s">
        <v>157</v>
      </c>
      <c r="D4577" s="87">
        <v>-0.13350429999999999</v>
      </c>
      <c r="E4577" s="87">
        <v>5.1450360000000001E-2</v>
      </c>
    </row>
    <row r="4578" spans="1:5" x14ac:dyDescent="0.25">
      <c r="A4578" s="86" t="s">
        <v>152</v>
      </c>
      <c r="B4578" s="87">
        <v>289</v>
      </c>
      <c r="C4578" s="87" t="s">
        <v>144</v>
      </c>
      <c r="D4578" s="87">
        <v>0.94505918</v>
      </c>
      <c r="E4578" s="87">
        <v>4.1022589999999998E-2</v>
      </c>
    </row>
    <row r="4579" spans="1:5" x14ac:dyDescent="0.25">
      <c r="A4579" s="86" t="s">
        <v>152</v>
      </c>
      <c r="B4579" s="87">
        <v>289</v>
      </c>
      <c r="C4579" s="87" t="s">
        <v>160</v>
      </c>
      <c r="D4579" s="87">
        <v>0.95388582</v>
      </c>
      <c r="E4579" s="87">
        <v>3.6089320000000001E-2</v>
      </c>
    </row>
    <row r="4580" spans="1:5" x14ac:dyDescent="0.25">
      <c r="A4580" s="86" t="s">
        <v>152</v>
      </c>
      <c r="B4580" s="87">
        <v>289</v>
      </c>
      <c r="C4580" s="87" t="s">
        <v>153</v>
      </c>
      <c r="D4580" s="87">
        <v>0.95541237000000001</v>
      </c>
      <c r="E4580" s="87">
        <v>3.3797750000000001E-2</v>
      </c>
    </row>
    <row r="4581" spans="1:5" x14ac:dyDescent="0.25">
      <c r="A4581" s="86" t="s">
        <v>152</v>
      </c>
      <c r="B4581" s="87">
        <v>289</v>
      </c>
      <c r="C4581" s="87" t="s">
        <v>150</v>
      </c>
      <c r="D4581" s="87">
        <v>0.96034856999999996</v>
      </c>
      <c r="E4581" s="87">
        <v>5.7974089999999999E-2</v>
      </c>
    </row>
    <row r="4582" spans="1:5" x14ac:dyDescent="0.25">
      <c r="A4582" s="86" t="s">
        <v>152</v>
      </c>
      <c r="B4582" s="87">
        <v>289</v>
      </c>
      <c r="C4582" s="87" t="s">
        <v>156</v>
      </c>
      <c r="D4582" s="87">
        <v>1.02221753</v>
      </c>
      <c r="E4582" s="87">
        <v>4.7083279999999998E-2</v>
      </c>
    </row>
    <row r="4583" spans="1:5" x14ac:dyDescent="0.25">
      <c r="A4583" s="86" t="s">
        <v>152</v>
      </c>
      <c r="B4583" s="87">
        <v>289</v>
      </c>
      <c r="C4583" s="87" t="s">
        <v>146</v>
      </c>
      <c r="D4583" s="87">
        <v>1.0578151600000001</v>
      </c>
      <c r="E4583" s="87">
        <v>5.6618139999999997E-2</v>
      </c>
    </row>
    <row r="4584" spans="1:5" x14ac:dyDescent="0.25">
      <c r="A4584" s="86" t="s">
        <v>152</v>
      </c>
      <c r="B4584" s="87">
        <v>289</v>
      </c>
      <c r="C4584" s="87" t="s">
        <v>161</v>
      </c>
      <c r="D4584" s="87">
        <v>1.0585003799999999</v>
      </c>
      <c r="E4584" s="87">
        <v>5.8010039999999999E-2</v>
      </c>
    </row>
    <row r="4585" spans="1:5" x14ac:dyDescent="0.25">
      <c r="A4585" s="86" t="s">
        <v>152</v>
      </c>
      <c r="B4585" s="87">
        <v>289</v>
      </c>
      <c r="C4585" s="87" t="s">
        <v>9</v>
      </c>
      <c r="D4585" s="87">
        <v>1.0643013699999999</v>
      </c>
      <c r="E4585" s="87">
        <v>5.4391269999999999E-2</v>
      </c>
    </row>
    <row r="4586" spans="1:5" x14ac:dyDescent="0.25">
      <c r="A4586" s="86" t="s">
        <v>152</v>
      </c>
      <c r="B4586" s="87">
        <v>289</v>
      </c>
      <c r="C4586" s="87" t="s">
        <v>159</v>
      </c>
      <c r="D4586" s="87">
        <v>1.07578046</v>
      </c>
      <c r="E4586" s="87">
        <v>4.2232459999999999E-2</v>
      </c>
    </row>
    <row r="4587" spans="1:5" x14ac:dyDescent="0.25">
      <c r="A4587" s="86" t="s">
        <v>152</v>
      </c>
      <c r="B4587" s="87">
        <v>289</v>
      </c>
      <c r="C4587" s="87" t="s">
        <v>145</v>
      </c>
      <c r="D4587" s="87">
        <v>1.0813331100000001</v>
      </c>
      <c r="E4587" s="87">
        <v>7.0429980000000003E-2</v>
      </c>
    </row>
    <row r="4588" spans="1:5" x14ac:dyDescent="0.25">
      <c r="A4588" s="86" t="s">
        <v>152</v>
      </c>
      <c r="B4588" s="87">
        <v>289</v>
      </c>
      <c r="C4588" s="87" t="s">
        <v>148</v>
      </c>
      <c r="D4588" s="87">
        <v>1.08220961</v>
      </c>
      <c r="E4588" s="87">
        <v>6.4941890000000002E-2</v>
      </c>
    </row>
    <row r="4589" spans="1:5" x14ac:dyDescent="0.25">
      <c r="A4589" s="86" t="s">
        <v>152</v>
      </c>
      <c r="B4589" s="87">
        <v>289</v>
      </c>
      <c r="C4589" s="87" t="s">
        <v>149</v>
      </c>
      <c r="D4589" s="87">
        <v>1.08451758</v>
      </c>
      <c r="E4589" s="87">
        <v>3.9916889999999997E-2</v>
      </c>
    </row>
    <row r="4590" spans="1:5" x14ac:dyDescent="0.25">
      <c r="A4590" s="86" t="s">
        <v>152</v>
      </c>
      <c r="B4590" s="87">
        <v>289</v>
      </c>
      <c r="C4590" s="87" t="s">
        <v>147</v>
      </c>
      <c r="D4590" s="87">
        <v>1.0936738100000001</v>
      </c>
      <c r="E4590" s="87">
        <v>3.6437690000000002E-2</v>
      </c>
    </row>
    <row r="4591" spans="1:5" x14ac:dyDescent="0.25">
      <c r="A4591" s="86" t="s">
        <v>152</v>
      </c>
      <c r="B4591" s="87">
        <v>289</v>
      </c>
      <c r="C4591" s="87" t="s">
        <v>155</v>
      </c>
      <c r="D4591" s="87">
        <v>1.1090109699999999</v>
      </c>
      <c r="E4591" s="87">
        <v>4.3988279999999998E-2</v>
      </c>
    </row>
    <row r="4592" spans="1:5" x14ac:dyDescent="0.25">
      <c r="A4592" s="86" t="s">
        <v>152</v>
      </c>
      <c r="B4592" s="87">
        <v>289</v>
      </c>
      <c r="C4592" s="87" t="s">
        <v>158</v>
      </c>
      <c r="D4592" s="87">
        <v>1.1133669100000001</v>
      </c>
      <c r="E4592" s="87">
        <v>6.1528600000000003E-2</v>
      </c>
    </row>
    <row r="4593" spans="1:5" x14ac:dyDescent="0.25">
      <c r="A4593" s="86" t="s">
        <v>152</v>
      </c>
      <c r="B4593" s="87">
        <v>289</v>
      </c>
      <c r="C4593" s="87" t="s">
        <v>151</v>
      </c>
      <c r="D4593" s="87">
        <v>1.1146175199999999</v>
      </c>
      <c r="E4593" s="87">
        <v>7.0410280000000006E-2</v>
      </c>
    </row>
    <row r="4594" spans="1:5" x14ac:dyDescent="0.25">
      <c r="A4594" s="86" t="s">
        <v>152</v>
      </c>
      <c r="B4594" s="87">
        <v>289</v>
      </c>
      <c r="C4594" s="87" t="s">
        <v>143</v>
      </c>
      <c r="D4594" s="87">
        <v>1.11499711</v>
      </c>
      <c r="E4594" s="87">
        <v>9.1089320000000001E-2</v>
      </c>
    </row>
    <row r="4595" spans="1:5" x14ac:dyDescent="0.25">
      <c r="A4595" s="86" t="s">
        <v>152</v>
      </c>
      <c r="B4595" s="87">
        <v>290</v>
      </c>
      <c r="C4595" s="87" t="s">
        <v>157</v>
      </c>
      <c r="D4595" s="87">
        <v>0.31984140999999999</v>
      </c>
      <c r="E4595" s="87">
        <v>4.7014140000000003E-2</v>
      </c>
    </row>
    <row r="4596" spans="1:5" x14ac:dyDescent="0.25">
      <c r="A4596" s="86" t="s">
        <v>152</v>
      </c>
      <c r="B4596" s="87">
        <v>290</v>
      </c>
      <c r="C4596" s="87" t="s">
        <v>159</v>
      </c>
      <c r="D4596" s="87">
        <v>0.46606874999999998</v>
      </c>
      <c r="E4596" s="87">
        <v>6.4742610000000006E-2</v>
      </c>
    </row>
    <row r="4597" spans="1:5" x14ac:dyDescent="0.25">
      <c r="A4597" s="86" t="s">
        <v>152</v>
      </c>
      <c r="B4597" s="87">
        <v>290</v>
      </c>
      <c r="C4597" s="87" t="s">
        <v>153</v>
      </c>
      <c r="D4597" s="87">
        <v>0.59415585000000004</v>
      </c>
      <c r="E4597" s="87">
        <v>4.6493989999999999E-2</v>
      </c>
    </row>
    <row r="4598" spans="1:5" x14ac:dyDescent="0.25">
      <c r="A4598" s="86" t="s">
        <v>152</v>
      </c>
      <c r="B4598" s="87">
        <v>290</v>
      </c>
      <c r="C4598" s="87" t="s">
        <v>156</v>
      </c>
      <c r="D4598" s="87">
        <v>0.80676875000000003</v>
      </c>
      <c r="E4598" s="87">
        <v>7.3788530000000005E-2</v>
      </c>
    </row>
    <row r="4599" spans="1:5" x14ac:dyDescent="0.25">
      <c r="A4599" s="86" t="s">
        <v>152</v>
      </c>
      <c r="B4599" s="87">
        <v>290</v>
      </c>
      <c r="C4599" s="87" t="s">
        <v>154</v>
      </c>
      <c r="D4599" s="87">
        <v>0.87359085999999997</v>
      </c>
      <c r="E4599" s="87">
        <v>5.8904629999999999E-2</v>
      </c>
    </row>
    <row r="4600" spans="1:5" x14ac:dyDescent="0.25">
      <c r="A4600" s="86" t="s">
        <v>152</v>
      </c>
      <c r="B4600" s="87">
        <v>290</v>
      </c>
      <c r="C4600" s="87" t="s">
        <v>148</v>
      </c>
      <c r="D4600" s="87">
        <v>0.98316225000000002</v>
      </c>
      <c r="E4600" s="87">
        <v>5.3001359999999997E-2</v>
      </c>
    </row>
    <row r="4601" spans="1:5" x14ac:dyDescent="0.25">
      <c r="A4601" s="86" t="s">
        <v>152</v>
      </c>
      <c r="B4601" s="87">
        <v>290</v>
      </c>
      <c r="C4601" s="87" t="s">
        <v>158</v>
      </c>
      <c r="D4601" s="87">
        <v>0.99074631999999996</v>
      </c>
      <c r="E4601" s="87">
        <v>5.6999300000000003E-2</v>
      </c>
    </row>
    <row r="4602" spans="1:5" x14ac:dyDescent="0.25">
      <c r="A4602" s="86" t="s">
        <v>152</v>
      </c>
      <c r="B4602" s="87">
        <v>290</v>
      </c>
      <c r="C4602" s="87" t="s">
        <v>9</v>
      </c>
      <c r="D4602" s="87">
        <v>0.99741281999999998</v>
      </c>
      <c r="E4602" s="87">
        <v>5.4218120000000002E-2</v>
      </c>
    </row>
    <row r="4603" spans="1:5" x14ac:dyDescent="0.25">
      <c r="A4603" s="86" t="s">
        <v>152</v>
      </c>
      <c r="B4603" s="87">
        <v>290</v>
      </c>
      <c r="C4603" s="87" t="s">
        <v>145</v>
      </c>
      <c r="D4603" s="87">
        <v>1.02760797</v>
      </c>
      <c r="E4603" s="87">
        <v>7.5580060000000004E-2</v>
      </c>
    </row>
    <row r="4604" spans="1:5" x14ac:dyDescent="0.25">
      <c r="A4604" s="86" t="s">
        <v>152</v>
      </c>
      <c r="B4604" s="87">
        <v>290</v>
      </c>
      <c r="C4604" s="87" t="s">
        <v>155</v>
      </c>
      <c r="D4604" s="87">
        <v>1.10604952</v>
      </c>
      <c r="E4604" s="87">
        <v>6.8493319999999996E-2</v>
      </c>
    </row>
    <row r="4605" spans="1:5" x14ac:dyDescent="0.25">
      <c r="A4605" s="86" t="s">
        <v>152</v>
      </c>
      <c r="B4605" s="87">
        <v>290</v>
      </c>
      <c r="C4605" s="87" t="s">
        <v>144</v>
      </c>
      <c r="D4605" s="87">
        <v>1.1196368400000001</v>
      </c>
      <c r="E4605" s="87">
        <v>7.1697910000000004E-2</v>
      </c>
    </row>
    <row r="4606" spans="1:5" x14ac:dyDescent="0.25">
      <c r="A4606" s="86" t="s">
        <v>152</v>
      </c>
      <c r="B4606" s="87">
        <v>290</v>
      </c>
      <c r="C4606" s="87" t="s">
        <v>147</v>
      </c>
      <c r="D4606" s="87">
        <v>1.1332872300000001</v>
      </c>
      <c r="E4606" s="87">
        <v>5.6709469999999998E-2</v>
      </c>
    </row>
    <row r="4607" spans="1:5" x14ac:dyDescent="0.25">
      <c r="A4607" s="86" t="s">
        <v>152</v>
      </c>
      <c r="B4607" s="87">
        <v>290</v>
      </c>
      <c r="C4607" s="87" t="s">
        <v>149</v>
      </c>
      <c r="D4607" s="87">
        <v>1.1589394099999999</v>
      </c>
      <c r="E4607" s="87">
        <v>5.9555740000000003E-2</v>
      </c>
    </row>
    <row r="4608" spans="1:5" x14ac:dyDescent="0.25">
      <c r="A4608" s="86" t="s">
        <v>152</v>
      </c>
      <c r="B4608" s="87">
        <v>290</v>
      </c>
      <c r="C4608" s="87" t="s">
        <v>150</v>
      </c>
      <c r="D4608" s="87">
        <v>1.19833616</v>
      </c>
      <c r="E4608" s="87">
        <v>8.8842279999999996E-2</v>
      </c>
    </row>
    <row r="4609" spans="1:5" x14ac:dyDescent="0.25">
      <c r="A4609" s="86" t="s">
        <v>155</v>
      </c>
      <c r="B4609" s="87">
        <v>291</v>
      </c>
      <c r="C4609" s="87" t="s">
        <v>157</v>
      </c>
      <c r="D4609" s="87">
        <v>-7.3886800000000002E-2</v>
      </c>
      <c r="E4609" s="87">
        <v>5.7374420000000002E-2</v>
      </c>
    </row>
    <row r="4610" spans="1:5" x14ac:dyDescent="0.25">
      <c r="A4610" s="86" t="s">
        <v>155</v>
      </c>
      <c r="B4610" s="87">
        <v>291</v>
      </c>
      <c r="C4610" s="87" t="s">
        <v>144</v>
      </c>
      <c r="D4610" s="87">
        <v>0.51283148999999995</v>
      </c>
      <c r="E4610" s="87">
        <v>8.7854570000000007E-2</v>
      </c>
    </row>
    <row r="4611" spans="1:5" x14ac:dyDescent="0.25">
      <c r="A4611" s="86" t="s">
        <v>155</v>
      </c>
      <c r="B4611" s="87">
        <v>291</v>
      </c>
      <c r="C4611" s="87" t="s">
        <v>148</v>
      </c>
      <c r="D4611" s="87">
        <v>0.66870704999999997</v>
      </c>
      <c r="E4611" s="87">
        <v>6.4253099999999994E-2</v>
      </c>
    </row>
    <row r="4612" spans="1:5" x14ac:dyDescent="0.25">
      <c r="A4612" s="86" t="s">
        <v>155</v>
      </c>
      <c r="B4612" s="87">
        <v>291</v>
      </c>
      <c r="C4612" s="87" t="s">
        <v>160</v>
      </c>
      <c r="D4612" s="87">
        <v>0.6945365</v>
      </c>
      <c r="E4612" s="87">
        <v>4.4699200000000001E-2</v>
      </c>
    </row>
    <row r="4613" spans="1:5" x14ac:dyDescent="0.25">
      <c r="A4613" s="86" t="s">
        <v>155</v>
      </c>
      <c r="B4613" s="87">
        <v>291</v>
      </c>
      <c r="C4613" s="87" t="s">
        <v>158</v>
      </c>
      <c r="D4613" s="87">
        <v>0.70166220999999995</v>
      </c>
      <c r="E4613" s="87">
        <v>8.4168480000000004E-2</v>
      </c>
    </row>
    <row r="4614" spans="1:5" x14ac:dyDescent="0.25">
      <c r="A4614" s="86" t="s">
        <v>155</v>
      </c>
      <c r="B4614" s="87">
        <v>291</v>
      </c>
      <c r="C4614" s="87" t="s">
        <v>152</v>
      </c>
      <c r="D4614" s="87">
        <v>0.70973158999999997</v>
      </c>
      <c r="E4614" s="87">
        <v>3.0462300000000001E-2</v>
      </c>
    </row>
    <row r="4615" spans="1:5" x14ac:dyDescent="0.25">
      <c r="A4615" s="86" t="s">
        <v>155</v>
      </c>
      <c r="B4615" s="87">
        <v>291</v>
      </c>
      <c r="C4615" s="87" t="s">
        <v>154</v>
      </c>
      <c r="D4615" s="87">
        <v>0.72316687000000002</v>
      </c>
      <c r="E4615" s="87">
        <v>5.3337950000000002E-2</v>
      </c>
    </row>
    <row r="4616" spans="1:5" x14ac:dyDescent="0.25">
      <c r="A4616" s="86" t="s">
        <v>155</v>
      </c>
      <c r="B4616" s="87">
        <v>291</v>
      </c>
      <c r="C4616" s="87" t="s">
        <v>149</v>
      </c>
      <c r="D4616" s="87">
        <v>0.77584180999999997</v>
      </c>
      <c r="E4616" s="87">
        <v>4.1318859999999999E-2</v>
      </c>
    </row>
    <row r="4617" spans="1:5" x14ac:dyDescent="0.25">
      <c r="A4617" s="86" t="s">
        <v>155</v>
      </c>
      <c r="B4617" s="87">
        <v>291</v>
      </c>
      <c r="C4617" s="87" t="s">
        <v>161</v>
      </c>
      <c r="D4617" s="87">
        <v>0.79109134000000003</v>
      </c>
      <c r="E4617" s="87">
        <v>5.641471E-2</v>
      </c>
    </row>
    <row r="4618" spans="1:5" x14ac:dyDescent="0.25">
      <c r="A4618" s="86" t="s">
        <v>155</v>
      </c>
      <c r="B4618" s="87">
        <v>291</v>
      </c>
      <c r="C4618" s="87" t="s">
        <v>153</v>
      </c>
      <c r="D4618" s="87">
        <v>0.79115504000000003</v>
      </c>
      <c r="E4618" s="87">
        <v>6.1604470000000001E-2</v>
      </c>
    </row>
    <row r="4619" spans="1:5" x14ac:dyDescent="0.25">
      <c r="A4619" s="86" t="s">
        <v>155</v>
      </c>
      <c r="B4619" s="87">
        <v>291</v>
      </c>
      <c r="C4619" s="87" t="s">
        <v>145</v>
      </c>
      <c r="D4619" s="87">
        <v>0.81484445999999999</v>
      </c>
      <c r="E4619" s="87">
        <v>6.2444470000000002E-2</v>
      </c>
    </row>
    <row r="4620" spans="1:5" x14ac:dyDescent="0.25">
      <c r="A4620" s="86" t="s">
        <v>155</v>
      </c>
      <c r="B4620" s="87">
        <v>291</v>
      </c>
      <c r="C4620" s="87" t="s">
        <v>9</v>
      </c>
      <c r="D4620" s="87">
        <v>0.82618561000000001</v>
      </c>
      <c r="E4620" s="87">
        <v>5.583072E-2</v>
      </c>
    </row>
    <row r="4621" spans="1:5" x14ac:dyDescent="0.25">
      <c r="A4621" s="86" t="s">
        <v>155</v>
      </c>
      <c r="B4621" s="87">
        <v>291</v>
      </c>
      <c r="C4621" s="87" t="s">
        <v>151</v>
      </c>
      <c r="D4621" s="87">
        <v>0.86308488999999999</v>
      </c>
      <c r="E4621" s="87">
        <v>6.520637E-2</v>
      </c>
    </row>
    <row r="4622" spans="1:5" x14ac:dyDescent="0.25">
      <c r="A4622" s="86" t="s">
        <v>155</v>
      </c>
      <c r="B4622" s="87">
        <v>291</v>
      </c>
      <c r="C4622" s="87" t="s">
        <v>147</v>
      </c>
      <c r="D4622" s="87">
        <v>0.94829735999999998</v>
      </c>
      <c r="E4622" s="87">
        <v>4.4937489999999997E-2</v>
      </c>
    </row>
    <row r="4623" spans="1:5" x14ac:dyDescent="0.25">
      <c r="A4623" s="86" t="s">
        <v>155</v>
      </c>
      <c r="B4623" s="87">
        <v>291</v>
      </c>
      <c r="C4623" s="87" t="s">
        <v>146</v>
      </c>
      <c r="D4623" s="87">
        <v>1.04717455</v>
      </c>
      <c r="E4623" s="87">
        <v>5.8123069999999999E-2</v>
      </c>
    </row>
    <row r="4624" spans="1:5" x14ac:dyDescent="0.25">
      <c r="A4624" s="86" t="s">
        <v>156</v>
      </c>
      <c r="B4624" s="87">
        <v>292</v>
      </c>
      <c r="C4624" s="87" t="s">
        <v>152</v>
      </c>
      <c r="D4624" s="87">
        <v>0.72576744999999998</v>
      </c>
      <c r="E4624" s="87">
        <v>3.6897439999999997E-2</v>
      </c>
    </row>
    <row r="4625" spans="1:5" x14ac:dyDescent="0.25">
      <c r="A4625" s="86" t="s">
        <v>156</v>
      </c>
      <c r="B4625" s="87">
        <v>292</v>
      </c>
      <c r="C4625" s="87" t="s">
        <v>148</v>
      </c>
      <c r="D4625" s="87">
        <v>0.74176960999999997</v>
      </c>
      <c r="E4625" s="87">
        <v>6.9136359999999994E-2</v>
      </c>
    </row>
    <row r="4626" spans="1:5" x14ac:dyDescent="0.25">
      <c r="A4626" s="86" t="s">
        <v>156</v>
      </c>
      <c r="B4626" s="87">
        <v>292</v>
      </c>
      <c r="C4626" s="87" t="s">
        <v>160</v>
      </c>
      <c r="D4626" s="87">
        <v>0.74436318999999995</v>
      </c>
      <c r="E4626" s="87">
        <v>4.5513579999999998E-2</v>
      </c>
    </row>
    <row r="4627" spans="1:5" x14ac:dyDescent="0.25">
      <c r="A4627" s="86" t="s">
        <v>156</v>
      </c>
      <c r="B4627" s="87">
        <v>292</v>
      </c>
      <c r="C4627" s="87" t="s">
        <v>150</v>
      </c>
      <c r="D4627" s="87">
        <v>0.77088148000000001</v>
      </c>
      <c r="E4627" s="87">
        <v>6.3682920000000004E-2</v>
      </c>
    </row>
    <row r="4628" spans="1:5" x14ac:dyDescent="0.25">
      <c r="A4628" s="86" t="s">
        <v>156</v>
      </c>
      <c r="B4628" s="87">
        <v>292</v>
      </c>
      <c r="C4628" s="87" t="s">
        <v>144</v>
      </c>
      <c r="D4628" s="87">
        <v>0.77793146000000002</v>
      </c>
      <c r="E4628" s="87">
        <v>6.1320359999999997E-2</v>
      </c>
    </row>
    <row r="4629" spans="1:5" x14ac:dyDescent="0.25">
      <c r="A4629" s="86" t="s">
        <v>156</v>
      </c>
      <c r="B4629" s="87">
        <v>292</v>
      </c>
      <c r="C4629" s="87" t="s">
        <v>149</v>
      </c>
      <c r="D4629" s="87">
        <v>0.84286256000000004</v>
      </c>
      <c r="E4629" s="87">
        <v>3.9989230000000001E-2</v>
      </c>
    </row>
    <row r="4630" spans="1:5" x14ac:dyDescent="0.25">
      <c r="A4630" s="86" t="s">
        <v>156</v>
      </c>
      <c r="B4630" s="87">
        <v>292</v>
      </c>
      <c r="C4630" s="87" t="s">
        <v>157</v>
      </c>
      <c r="D4630" s="87">
        <v>0.90141276999999997</v>
      </c>
      <c r="E4630" s="87">
        <v>7.6450870000000004E-2</v>
      </c>
    </row>
    <row r="4631" spans="1:5" x14ac:dyDescent="0.25">
      <c r="A4631" s="86" t="s">
        <v>156</v>
      </c>
      <c r="B4631" s="87">
        <v>292</v>
      </c>
      <c r="C4631" s="87" t="s">
        <v>153</v>
      </c>
      <c r="D4631" s="87">
        <v>0.96706572999999996</v>
      </c>
      <c r="E4631" s="87">
        <v>5.0848780000000003E-2</v>
      </c>
    </row>
    <row r="4632" spans="1:5" x14ac:dyDescent="0.25">
      <c r="A4632" s="86" t="s">
        <v>156</v>
      </c>
      <c r="B4632" s="87">
        <v>292</v>
      </c>
      <c r="C4632" s="87" t="s">
        <v>9</v>
      </c>
      <c r="D4632" s="87">
        <v>1.0107578699999999</v>
      </c>
      <c r="E4632" s="87">
        <v>5.5995940000000001E-2</v>
      </c>
    </row>
    <row r="4633" spans="1:5" x14ac:dyDescent="0.25">
      <c r="A4633" s="86" t="s">
        <v>156</v>
      </c>
      <c r="B4633" s="87">
        <v>292</v>
      </c>
      <c r="C4633" s="87" t="s">
        <v>147</v>
      </c>
      <c r="D4633" s="87">
        <v>1.0194327299999999</v>
      </c>
      <c r="E4633" s="87">
        <v>3.7244199999999998E-2</v>
      </c>
    </row>
    <row r="4634" spans="1:5" x14ac:dyDescent="0.25">
      <c r="A4634" s="86" t="s">
        <v>156</v>
      </c>
      <c r="B4634" s="87">
        <v>292</v>
      </c>
      <c r="C4634" s="87" t="s">
        <v>161</v>
      </c>
      <c r="D4634" s="87">
        <v>1.0241293499999999</v>
      </c>
      <c r="E4634" s="87">
        <v>6.2679299999999993E-2</v>
      </c>
    </row>
    <row r="4635" spans="1:5" x14ac:dyDescent="0.25">
      <c r="A4635" s="86" t="s">
        <v>156</v>
      </c>
      <c r="B4635" s="87">
        <v>292</v>
      </c>
      <c r="C4635" s="87" t="s">
        <v>155</v>
      </c>
      <c r="D4635" s="87">
        <v>1.0560253900000001</v>
      </c>
      <c r="E4635" s="87">
        <v>4.216338E-2</v>
      </c>
    </row>
    <row r="4636" spans="1:5" x14ac:dyDescent="0.25">
      <c r="A4636" s="86" t="s">
        <v>156</v>
      </c>
      <c r="B4636" s="87">
        <v>292</v>
      </c>
      <c r="C4636" s="87" t="s">
        <v>143</v>
      </c>
      <c r="D4636" s="87">
        <v>1.05905067</v>
      </c>
      <c r="E4636" s="87">
        <v>7.9562030000000006E-2</v>
      </c>
    </row>
    <row r="4637" spans="1:5" x14ac:dyDescent="0.25">
      <c r="A4637" s="86" t="s">
        <v>147</v>
      </c>
      <c r="B4637" s="87">
        <v>293</v>
      </c>
      <c r="C4637" s="87" t="s">
        <v>160</v>
      </c>
      <c r="D4637" s="87">
        <v>0.79928933999999996</v>
      </c>
      <c r="E4637" s="87">
        <v>4.4967609999999998E-2</v>
      </c>
    </row>
    <row r="4638" spans="1:5" x14ac:dyDescent="0.25">
      <c r="A4638" s="86" t="s">
        <v>147</v>
      </c>
      <c r="B4638" s="87">
        <v>293</v>
      </c>
      <c r="C4638" s="87" t="s">
        <v>143</v>
      </c>
      <c r="D4638" s="87">
        <v>0.80178105</v>
      </c>
      <c r="E4638" s="87">
        <v>8.3122089999999996E-2</v>
      </c>
    </row>
    <row r="4639" spans="1:5" x14ac:dyDescent="0.25">
      <c r="A4639" s="86" t="s">
        <v>147</v>
      </c>
      <c r="B4639" s="87">
        <v>293</v>
      </c>
      <c r="C4639" s="87" t="s">
        <v>158</v>
      </c>
      <c r="D4639" s="87">
        <v>0.82616911999999998</v>
      </c>
      <c r="E4639" s="87">
        <v>5.4001830000000001E-2</v>
      </c>
    </row>
    <row r="4640" spans="1:5" x14ac:dyDescent="0.25">
      <c r="A4640" s="86" t="s">
        <v>147</v>
      </c>
      <c r="B4640" s="87">
        <v>293</v>
      </c>
      <c r="C4640" s="87" t="s">
        <v>157</v>
      </c>
      <c r="D4640" s="87">
        <v>0.84869130000000004</v>
      </c>
      <c r="E4640" s="87">
        <v>6.9666809999999996E-2</v>
      </c>
    </row>
    <row r="4641" spans="1:5" x14ac:dyDescent="0.25">
      <c r="A4641" s="86" t="s">
        <v>147</v>
      </c>
      <c r="B4641" s="87">
        <v>293</v>
      </c>
      <c r="C4641" s="87" t="s">
        <v>153</v>
      </c>
      <c r="D4641" s="87">
        <v>0.85368664999999999</v>
      </c>
      <c r="E4641" s="87">
        <v>5.0911720000000001E-2</v>
      </c>
    </row>
    <row r="4642" spans="1:5" x14ac:dyDescent="0.25">
      <c r="A4642" s="86" t="s">
        <v>147</v>
      </c>
      <c r="B4642" s="87">
        <v>293</v>
      </c>
      <c r="C4642" s="87" t="s">
        <v>144</v>
      </c>
      <c r="D4642" s="87">
        <v>0.87409694000000004</v>
      </c>
      <c r="E4642" s="87">
        <v>6.4227140000000002E-2</v>
      </c>
    </row>
    <row r="4643" spans="1:5" x14ac:dyDescent="0.25">
      <c r="A4643" s="86" t="s">
        <v>147</v>
      </c>
      <c r="B4643" s="87">
        <v>293</v>
      </c>
      <c r="C4643" s="87" t="s">
        <v>156</v>
      </c>
      <c r="D4643" s="87">
        <v>0.87540867</v>
      </c>
      <c r="E4643" s="87">
        <v>6.3535690000000006E-2</v>
      </c>
    </row>
    <row r="4644" spans="1:5" x14ac:dyDescent="0.25">
      <c r="A4644" s="86" t="s">
        <v>147</v>
      </c>
      <c r="B4644" s="87">
        <v>293</v>
      </c>
      <c r="C4644" s="87" t="s">
        <v>161</v>
      </c>
      <c r="D4644" s="87">
        <v>0.89311410000000002</v>
      </c>
      <c r="E4644" s="87">
        <v>5.5863919999999997E-2</v>
      </c>
    </row>
    <row r="4645" spans="1:5" x14ac:dyDescent="0.25">
      <c r="A4645" s="86" t="s">
        <v>147</v>
      </c>
      <c r="B4645" s="87">
        <v>293</v>
      </c>
      <c r="C4645" s="87" t="s">
        <v>9</v>
      </c>
      <c r="D4645" s="87">
        <v>0.96355977000000004</v>
      </c>
      <c r="E4645" s="87">
        <v>4.4713169999999997E-2</v>
      </c>
    </row>
    <row r="4646" spans="1:5" x14ac:dyDescent="0.25">
      <c r="A4646" s="86" t="s">
        <v>147</v>
      </c>
      <c r="B4646" s="87">
        <v>293</v>
      </c>
      <c r="C4646" s="87" t="s">
        <v>150</v>
      </c>
      <c r="D4646" s="87">
        <v>1.0012873</v>
      </c>
      <c r="E4646" s="87">
        <v>6.7793430000000002E-2</v>
      </c>
    </row>
    <row r="4647" spans="1:5" x14ac:dyDescent="0.25">
      <c r="A4647" s="86" t="s">
        <v>147</v>
      </c>
      <c r="B4647" s="87">
        <v>293</v>
      </c>
      <c r="C4647" s="87" t="s">
        <v>155</v>
      </c>
      <c r="D4647" s="87">
        <v>1.0261241000000001</v>
      </c>
      <c r="E4647" s="87">
        <v>8.1181890000000007E-2</v>
      </c>
    </row>
    <row r="4648" spans="1:5" x14ac:dyDescent="0.25">
      <c r="A4648" s="86" t="s">
        <v>147</v>
      </c>
      <c r="B4648" s="87">
        <v>293</v>
      </c>
      <c r="C4648" s="87" t="s">
        <v>151</v>
      </c>
      <c r="D4648" s="87">
        <v>1.0294418299999999</v>
      </c>
      <c r="E4648" s="87">
        <v>4.7209769999999998E-2</v>
      </c>
    </row>
    <row r="4649" spans="1:5" x14ac:dyDescent="0.25">
      <c r="A4649" s="86" t="s">
        <v>147</v>
      </c>
      <c r="B4649" s="87">
        <v>293</v>
      </c>
      <c r="C4649" s="87" t="s">
        <v>145</v>
      </c>
      <c r="D4649" s="87">
        <v>1.0435937900000001</v>
      </c>
      <c r="E4649" s="87">
        <v>6.1477209999999997E-2</v>
      </c>
    </row>
    <row r="4650" spans="1:5" x14ac:dyDescent="0.25">
      <c r="A4650" s="86" t="s">
        <v>147</v>
      </c>
      <c r="B4650" s="87">
        <v>293</v>
      </c>
      <c r="C4650" s="87" t="s">
        <v>149</v>
      </c>
      <c r="D4650" s="87">
        <v>1.0732682200000001</v>
      </c>
      <c r="E4650" s="87">
        <v>4.6576300000000001E-2</v>
      </c>
    </row>
    <row r="4651" spans="1:5" x14ac:dyDescent="0.25">
      <c r="A4651" s="86" t="s">
        <v>147</v>
      </c>
      <c r="B4651" s="87">
        <v>293</v>
      </c>
      <c r="C4651" s="87" t="s">
        <v>148</v>
      </c>
      <c r="D4651" s="87">
        <v>1.10576987</v>
      </c>
      <c r="E4651" s="87">
        <v>5.0497889999999997E-2</v>
      </c>
    </row>
    <row r="4652" spans="1:5" x14ac:dyDescent="0.25">
      <c r="A4652" s="86" t="s">
        <v>147</v>
      </c>
      <c r="B4652" s="87">
        <v>293</v>
      </c>
      <c r="C4652" s="87" t="s">
        <v>152</v>
      </c>
      <c r="D4652" s="87">
        <v>1.12017649</v>
      </c>
      <c r="E4652" s="87">
        <v>4.1572280000000003E-2</v>
      </c>
    </row>
    <row r="4653" spans="1:5" x14ac:dyDescent="0.25">
      <c r="A4653" s="86" t="s">
        <v>147</v>
      </c>
      <c r="B4653" s="87">
        <v>293</v>
      </c>
      <c r="C4653" s="87" t="s">
        <v>146</v>
      </c>
      <c r="D4653" s="87">
        <v>1.13812571</v>
      </c>
      <c r="E4653" s="87">
        <v>6.254461E-2</v>
      </c>
    </row>
    <row r="4654" spans="1:5" x14ac:dyDescent="0.25">
      <c r="A4654" s="86" t="s">
        <v>147</v>
      </c>
      <c r="B4654" s="87">
        <v>294</v>
      </c>
      <c r="C4654" s="87" t="s">
        <v>144</v>
      </c>
      <c r="D4654" s="87">
        <v>0.77962346000000005</v>
      </c>
      <c r="E4654" s="87">
        <v>6.1567080000000003E-2</v>
      </c>
    </row>
    <row r="4655" spans="1:5" x14ac:dyDescent="0.25">
      <c r="A4655" s="86" t="s">
        <v>147</v>
      </c>
      <c r="B4655" s="87">
        <v>294</v>
      </c>
      <c r="C4655" s="87" t="s">
        <v>157</v>
      </c>
      <c r="D4655" s="87">
        <v>0.78478890999999995</v>
      </c>
      <c r="E4655" s="87">
        <v>4.2516529999999997E-2</v>
      </c>
    </row>
    <row r="4656" spans="1:5" x14ac:dyDescent="0.25">
      <c r="A4656" s="86" t="s">
        <v>147</v>
      </c>
      <c r="B4656" s="87">
        <v>294</v>
      </c>
      <c r="C4656" s="87" t="s">
        <v>148</v>
      </c>
      <c r="D4656" s="87">
        <v>0.79182313999999998</v>
      </c>
      <c r="E4656" s="87">
        <v>5.8419800000000001E-2</v>
      </c>
    </row>
    <row r="4657" spans="1:5" x14ac:dyDescent="0.25">
      <c r="A4657" s="86" t="s">
        <v>147</v>
      </c>
      <c r="B4657" s="87">
        <v>294</v>
      </c>
      <c r="C4657" s="87" t="s">
        <v>154</v>
      </c>
      <c r="D4657" s="87">
        <v>0.95005311999999997</v>
      </c>
      <c r="E4657" s="87">
        <v>7.959215E-2</v>
      </c>
    </row>
    <row r="4658" spans="1:5" x14ac:dyDescent="0.25">
      <c r="A4658" s="86" t="s">
        <v>147</v>
      </c>
      <c r="B4658" s="87">
        <v>294</v>
      </c>
      <c r="C4658" s="87" t="s">
        <v>155</v>
      </c>
      <c r="D4658" s="87">
        <v>0.95749103999999996</v>
      </c>
      <c r="E4658" s="87">
        <v>4.6601869999999997E-2</v>
      </c>
    </row>
    <row r="4659" spans="1:5" x14ac:dyDescent="0.25">
      <c r="A4659" s="86" t="s">
        <v>147</v>
      </c>
      <c r="B4659" s="87">
        <v>294</v>
      </c>
      <c r="C4659" s="87" t="s">
        <v>152</v>
      </c>
      <c r="D4659" s="87">
        <v>0.96287062999999995</v>
      </c>
      <c r="E4659" s="87">
        <v>4.8635890000000001E-2</v>
      </c>
    </row>
    <row r="4660" spans="1:5" x14ac:dyDescent="0.25">
      <c r="A4660" s="86" t="s">
        <v>147</v>
      </c>
      <c r="B4660" s="87">
        <v>294</v>
      </c>
      <c r="C4660" s="87" t="s">
        <v>153</v>
      </c>
      <c r="D4660" s="87">
        <v>1.03558788</v>
      </c>
      <c r="E4660" s="87">
        <v>5.0596250000000002E-2</v>
      </c>
    </row>
    <row r="4661" spans="1:5" x14ac:dyDescent="0.25">
      <c r="A4661" s="86" t="s">
        <v>147</v>
      </c>
      <c r="B4661" s="87">
        <v>294</v>
      </c>
      <c r="C4661" s="87" t="s">
        <v>9</v>
      </c>
      <c r="D4661" s="87">
        <v>1.03561799</v>
      </c>
      <c r="E4661" s="87">
        <v>7.0281419999999997E-2</v>
      </c>
    </row>
    <row r="4662" spans="1:5" x14ac:dyDescent="0.25">
      <c r="A4662" s="86" t="s">
        <v>143</v>
      </c>
      <c r="B4662" s="87">
        <v>295</v>
      </c>
      <c r="C4662" s="87" t="s">
        <v>156</v>
      </c>
      <c r="D4662" s="87">
        <v>0.78355253999999996</v>
      </c>
      <c r="E4662" s="87">
        <v>6.2920770000000001E-2</v>
      </c>
    </row>
    <row r="4663" spans="1:5" x14ac:dyDescent="0.25">
      <c r="A4663" s="86" t="s">
        <v>143</v>
      </c>
      <c r="B4663" s="87">
        <v>295</v>
      </c>
      <c r="C4663" s="87" t="s">
        <v>153</v>
      </c>
      <c r="D4663" s="87">
        <v>0.79001138999999998</v>
      </c>
      <c r="E4663" s="87">
        <v>3.838722E-2</v>
      </c>
    </row>
    <row r="4664" spans="1:5" x14ac:dyDescent="0.25">
      <c r="A4664" s="86" t="s">
        <v>143</v>
      </c>
      <c r="B4664" s="87">
        <v>295</v>
      </c>
      <c r="C4664" s="87" t="s">
        <v>160</v>
      </c>
      <c r="D4664" s="87">
        <v>0.82946511000000001</v>
      </c>
      <c r="E4664" s="87">
        <v>4.4303549999999997E-2</v>
      </c>
    </row>
    <row r="4665" spans="1:5" x14ac:dyDescent="0.25">
      <c r="A4665" s="86" t="s">
        <v>143</v>
      </c>
      <c r="B4665" s="87">
        <v>295</v>
      </c>
      <c r="C4665" s="87" t="s">
        <v>148</v>
      </c>
      <c r="D4665" s="87">
        <v>0.84911466999999996</v>
      </c>
      <c r="E4665" s="87">
        <v>5.4543429999999997E-2</v>
      </c>
    </row>
    <row r="4666" spans="1:5" x14ac:dyDescent="0.25">
      <c r="A4666" s="86" t="s">
        <v>143</v>
      </c>
      <c r="B4666" s="87">
        <v>295</v>
      </c>
      <c r="C4666" s="87" t="s">
        <v>152</v>
      </c>
      <c r="D4666" s="87">
        <v>0.91789509000000002</v>
      </c>
      <c r="E4666" s="87">
        <v>3.4613860000000003E-2</v>
      </c>
    </row>
    <row r="4667" spans="1:5" x14ac:dyDescent="0.25">
      <c r="A4667" s="86" t="s">
        <v>143</v>
      </c>
      <c r="B4667" s="87">
        <v>295</v>
      </c>
      <c r="C4667" s="87" t="s">
        <v>144</v>
      </c>
      <c r="D4667" s="87">
        <v>0.94874301999999999</v>
      </c>
      <c r="E4667" s="87">
        <v>5.5873689999999997E-2</v>
      </c>
    </row>
    <row r="4668" spans="1:5" x14ac:dyDescent="0.25">
      <c r="A4668" s="86" t="s">
        <v>143</v>
      </c>
      <c r="B4668" s="87">
        <v>295</v>
      </c>
      <c r="C4668" s="87" t="s">
        <v>155</v>
      </c>
      <c r="D4668" s="87">
        <v>0.95147923000000001</v>
      </c>
      <c r="E4668" s="87">
        <v>4.9421739999999999E-2</v>
      </c>
    </row>
    <row r="4669" spans="1:5" x14ac:dyDescent="0.25">
      <c r="A4669" s="86" t="s">
        <v>143</v>
      </c>
      <c r="B4669" s="87">
        <v>295</v>
      </c>
      <c r="C4669" s="87" t="s">
        <v>157</v>
      </c>
      <c r="D4669" s="87">
        <v>0.95407092999999998</v>
      </c>
      <c r="E4669" s="87">
        <v>5.4930600000000003E-2</v>
      </c>
    </row>
    <row r="4670" spans="1:5" x14ac:dyDescent="0.25">
      <c r="A4670" s="86" t="s">
        <v>143</v>
      </c>
      <c r="B4670" s="87">
        <v>295</v>
      </c>
      <c r="C4670" s="87" t="s">
        <v>147</v>
      </c>
      <c r="D4670" s="87">
        <v>0.95672815</v>
      </c>
      <c r="E4670" s="87">
        <v>3.4892890000000003E-2</v>
      </c>
    </row>
    <row r="4671" spans="1:5" x14ac:dyDescent="0.25">
      <c r="A4671" s="86" t="s">
        <v>143</v>
      </c>
      <c r="B4671" s="87">
        <v>295</v>
      </c>
      <c r="C4671" s="87" t="s">
        <v>151</v>
      </c>
      <c r="D4671" s="87">
        <v>0.98600558000000005</v>
      </c>
      <c r="E4671" s="87">
        <v>4.4319089999999998E-2</v>
      </c>
    </row>
    <row r="4672" spans="1:5" x14ac:dyDescent="0.25">
      <c r="A4672" s="86" t="s">
        <v>143</v>
      </c>
      <c r="B4672" s="87">
        <v>295</v>
      </c>
      <c r="C4672" s="87" t="s">
        <v>149</v>
      </c>
      <c r="D4672" s="87">
        <v>1.0156614900000001</v>
      </c>
      <c r="E4672" s="87">
        <v>4.6765910000000001E-2</v>
      </c>
    </row>
    <row r="4673" spans="1:5" x14ac:dyDescent="0.25">
      <c r="A4673" s="86" t="s">
        <v>143</v>
      </c>
      <c r="B4673" s="87">
        <v>295</v>
      </c>
      <c r="C4673" s="87" t="s">
        <v>145</v>
      </c>
      <c r="D4673" s="87">
        <v>1.04241677</v>
      </c>
      <c r="E4673" s="87">
        <v>6.0738519999999997E-2</v>
      </c>
    </row>
    <row r="4674" spans="1:5" x14ac:dyDescent="0.25">
      <c r="A4674" s="86" t="s">
        <v>143</v>
      </c>
      <c r="B4674" s="87">
        <v>295</v>
      </c>
      <c r="C4674" s="87" t="s">
        <v>161</v>
      </c>
      <c r="D4674" s="87">
        <v>1.0439311</v>
      </c>
      <c r="E4674" s="87">
        <v>4.6342759999999997E-2</v>
      </c>
    </row>
    <row r="4675" spans="1:5" x14ac:dyDescent="0.25">
      <c r="A4675" s="86" t="s">
        <v>143</v>
      </c>
      <c r="B4675" s="87">
        <v>295</v>
      </c>
      <c r="C4675" s="87" t="s">
        <v>146</v>
      </c>
      <c r="D4675" s="87">
        <v>1.12526408</v>
      </c>
      <c r="E4675" s="87">
        <v>5.7586039999999998E-2</v>
      </c>
    </row>
    <row r="4676" spans="1:5" x14ac:dyDescent="0.25">
      <c r="A4676" s="86" t="s">
        <v>143</v>
      </c>
      <c r="B4676" s="87">
        <v>295</v>
      </c>
      <c r="C4676" s="87" t="s">
        <v>9</v>
      </c>
      <c r="D4676" s="87">
        <v>1.1897315799999999</v>
      </c>
      <c r="E4676" s="87">
        <v>6.9587369999999996E-2</v>
      </c>
    </row>
    <row r="4677" spans="1:5" x14ac:dyDescent="0.25">
      <c r="A4677" s="86" t="s">
        <v>145</v>
      </c>
      <c r="B4677" s="87">
        <v>296</v>
      </c>
      <c r="C4677" s="87" t="s">
        <v>157</v>
      </c>
      <c r="D4677" s="87">
        <v>-6.4380800000000002E-2</v>
      </c>
      <c r="E4677" s="87">
        <v>4.6588310000000001E-2</v>
      </c>
    </row>
    <row r="4678" spans="1:5" x14ac:dyDescent="0.25">
      <c r="A4678" s="86" t="s">
        <v>145</v>
      </c>
      <c r="B4678" s="87">
        <v>296</v>
      </c>
      <c r="C4678" s="87" t="s">
        <v>159</v>
      </c>
      <c r="D4678" s="87">
        <v>-6.05312E-2</v>
      </c>
      <c r="E4678" s="87">
        <v>7.367427E-2</v>
      </c>
    </row>
    <row r="4679" spans="1:5" x14ac:dyDescent="0.25">
      <c r="A4679" s="86" t="s">
        <v>145</v>
      </c>
      <c r="B4679" s="87">
        <v>296</v>
      </c>
      <c r="C4679" s="87" t="s">
        <v>151</v>
      </c>
      <c r="D4679" s="87">
        <v>-3.11869E-2</v>
      </c>
      <c r="E4679" s="87">
        <v>8.5063379999999994E-2</v>
      </c>
    </row>
    <row r="4680" spans="1:5" x14ac:dyDescent="0.25">
      <c r="A4680" s="86" t="s">
        <v>145</v>
      </c>
      <c r="B4680" s="87">
        <v>296</v>
      </c>
      <c r="C4680" s="87" t="s">
        <v>153</v>
      </c>
      <c r="D4680" s="87">
        <v>4.3310290000000001E-2</v>
      </c>
      <c r="E4680" s="87">
        <v>5.0271440000000001E-2</v>
      </c>
    </row>
    <row r="4681" spans="1:5" x14ac:dyDescent="0.25">
      <c r="A4681" s="86" t="s">
        <v>145</v>
      </c>
      <c r="B4681" s="87">
        <v>296</v>
      </c>
      <c r="C4681" s="87" t="s">
        <v>155</v>
      </c>
      <c r="D4681" s="87">
        <v>6.20963E-2</v>
      </c>
      <c r="E4681" s="87">
        <v>7.5106640000000002E-2</v>
      </c>
    </row>
    <row r="4682" spans="1:5" x14ac:dyDescent="0.25">
      <c r="A4682" s="86" t="s">
        <v>145</v>
      </c>
      <c r="B4682" s="87">
        <v>296</v>
      </c>
      <c r="C4682" s="87" t="s">
        <v>160</v>
      </c>
      <c r="D4682" s="87">
        <v>7.8508579999999994E-2</v>
      </c>
      <c r="E4682" s="87">
        <v>6.1172200000000003E-2</v>
      </c>
    </row>
    <row r="4683" spans="1:5" x14ac:dyDescent="0.25">
      <c r="A4683" s="86" t="s">
        <v>145</v>
      </c>
      <c r="B4683" s="87">
        <v>296</v>
      </c>
      <c r="C4683" s="87" t="s">
        <v>147</v>
      </c>
      <c r="D4683" s="87">
        <v>0.10509424000000001</v>
      </c>
      <c r="E4683" s="87">
        <v>7.8210909999999995E-2</v>
      </c>
    </row>
    <row r="4684" spans="1:5" x14ac:dyDescent="0.25">
      <c r="A4684" s="86" t="s">
        <v>145</v>
      </c>
      <c r="B4684" s="87">
        <v>296</v>
      </c>
      <c r="C4684" s="87" t="s">
        <v>156</v>
      </c>
      <c r="D4684" s="87">
        <v>0.11738137999999999</v>
      </c>
      <c r="E4684" s="87">
        <v>8.3899680000000004E-2</v>
      </c>
    </row>
    <row r="4685" spans="1:5" x14ac:dyDescent="0.25">
      <c r="A4685" s="86" t="s">
        <v>145</v>
      </c>
      <c r="B4685" s="87">
        <v>296</v>
      </c>
      <c r="C4685" s="87" t="s">
        <v>152</v>
      </c>
      <c r="D4685" s="87">
        <v>0.16051107000000001</v>
      </c>
      <c r="E4685" s="87">
        <v>9.0540449999999995E-2</v>
      </c>
    </row>
    <row r="4686" spans="1:5" x14ac:dyDescent="0.25">
      <c r="A4686" s="86" t="s">
        <v>145</v>
      </c>
      <c r="B4686" s="87">
        <v>296</v>
      </c>
      <c r="C4686" s="87" t="s">
        <v>149</v>
      </c>
      <c r="D4686" s="87">
        <v>0.23933366</v>
      </c>
      <c r="E4686" s="87">
        <v>8.4900340000000005E-2</v>
      </c>
    </row>
    <row r="4687" spans="1:5" x14ac:dyDescent="0.25">
      <c r="A4687" s="86" t="s">
        <v>145</v>
      </c>
      <c r="B4687" s="87">
        <v>296</v>
      </c>
      <c r="C4687" s="87" t="s">
        <v>154</v>
      </c>
      <c r="D4687" s="87">
        <v>0.32528119</v>
      </c>
      <c r="E4687" s="87">
        <v>5.4442989999999997E-2</v>
      </c>
    </row>
    <row r="4688" spans="1:5" x14ac:dyDescent="0.25">
      <c r="A4688" s="86" t="s">
        <v>145</v>
      </c>
      <c r="B4688" s="87">
        <v>296</v>
      </c>
      <c r="C4688" s="87" t="s">
        <v>161</v>
      </c>
      <c r="D4688" s="87">
        <v>0.33071977000000002</v>
      </c>
      <c r="E4688" s="87">
        <v>8.5039749999999997E-2</v>
      </c>
    </row>
    <row r="4689" spans="1:5" x14ac:dyDescent="0.25">
      <c r="A4689" s="86" t="s">
        <v>145</v>
      </c>
      <c r="B4689" s="87">
        <v>296</v>
      </c>
      <c r="C4689" s="87" t="s">
        <v>148</v>
      </c>
      <c r="D4689" s="87">
        <v>0.43883961999999999</v>
      </c>
      <c r="E4689" s="87">
        <v>9.2401880000000006E-2</v>
      </c>
    </row>
    <row r="4690" spans="1:5" x14ac:dyDescent="0.25">
      <c r="A4690" s="86" t="s">
        <v>145</v>
      </c>
      <c r="B4690" s="87">
        <v>296</v>
      </c>
      <c r="C4690" s="87" t="s">
        <v>146</v>
      </c>
      <c r="D4690" s="87">
        <v>0.55003067999999999</v>
      </c>
      <c r="E4690" s="87">
        <v>8.4063750000000007E-2</v>
      </c>
    </row>
    <row r="4691" spans="1:5" x14ac:dyDescent="0.25">
      <c r="A4691" s="86" t="s">
        <v>145</v>
      </c>
      <c r="B4691" s="87">
        <v>296</v>
      </c>
      <c r="C4691" s="87" t="s">
        <v>150</v>
      </c>
      <c r="D4691" s="87">
        <v>0.85514586999999997</v>
      </c>
      <c r="E4691" s="87">
        <v>9.5489980000000002E-2</v>
      </c>
    </row>
    <row r="4692" spans="1:5" x14ac:dyDescent="0.25">
      <c r="A4692" s="86" t="s">
        <v>145</v>
      </c>
      <c r="B4692" s="87">
        <v>296</v>
      </c>
      <c r="C4692" s="87" t="s">
        <v>144</v>
      </c>
      <c r="D4692" s="87">
        <v>0.94200717</v>
      </c>
      <c r="E4692" s="87">
        <v>6.2873639999999995E-2</v>
      </c>
    </row>
    <row r="4693" spans="1:5" x14ac:dyDescent="0.25">
      <c r="A4693" s="86" t="s">
        <v>156</v>
      </c>
      <c r="B4693" s="87">
        <v>297</v>
      </c>
      <c r="C4693" s="87" t="s">
        <v>157</v>
      </c>
      <c r="D4693" s="87">
        <v>0.16637395999999999</v>
      </c>
      <c r="E4693" s="87">
        <v>9.2668760000000003E-2</v>
      </c>
    </row>
    <row r="4694" spans="1:5" x14ac:dyDescent="0.25">
      <c r="A4694" s="86" t="s">
        <v>156</v>
      </c>
      <c r="B4694" s="87">
        <v>297</v>
      </c>
      <c r="C4694" s="87" t="s">
        <v>160</v>
      </c>
      <c r="D4694" s="87">
        <v>0.54782361000000002</v>
      </c>
      <c r="E4694" s="87">
        <v>7.5259759999999995E-2</v>
      </c>
    </row>
    <row r="4695" spans="1:5" x14ac:dyDescent="0.25">
      <c r="A4695" s="86" t="s">
        <v>156</v>
      </c>
      <c r="B4695" s="87">
        <v>297</v>
      </c>
      <c r="C4695" s="87" t="s">
        <v>155</v>
      </c>
      <c r="D4695" s="87">
        <v>0.82389038999999997</v>
      </c>
      <c r="E4695" s="87">
        <v>0.11375558</v>
      </c>
    </row>
    <row r="4696" spans="1:5" x14ac:dyDescent="0.25">
      <c r="A4696" s="86" t="s">
        <v>156</v>
      </c>
      <c r="B4696" s="87">
        <v>297</v>
      </c>
      <c r="C4696" s="87" t="s">
        <v>159</v>
      </c>
      <c r="D4696" s="87">
        <v>0.87369101000000005</v>
      </c>
      <c r="E4696" s="87">
        <v>4.0295619999999997E-2</v>
      </c>
    </row>
    <row r="4697" spans="1:5" x14ac:dyDescent="0.25">
      <c r="A4697" s="86" t="s">
        <v>156</v>
      </c>
      <c r="B4697" s="87">
        <v>297</v>
      </c>
      <c r="C4697" s="87" t="s">
        <v>150</v>
      </c>
      <c r="D4697" s="87">
        <v>0.89861398000000003</v>
      </c>
      <c r="E4697" s="87">
        <v>6.7752229999999997E-2</v>
      </c>
    </row>
    <row r="4698" spans="1:5" x14ac:dyDescent="0.25">
      <c r="A4698" s="86" t="s">
        <v>156</v>
      </c>
      <c r="B4698" s="87">
        <v>297</v>
      </c>
      <c r="C4698" s="87" t="s">
        <v>154</v>
      </c>
      <c r="D4698" s="87">
        <v>0.91425595999999998</v>
      </c>
      <c r="E4698" s="87">
        <v>6.2911170000000002E-2</v>
      </c>
    </row>
    <row r="4699" spans="1:5" x14ac:dyDescent="0.25">
      <c r="A4699" s="86" t="s">
        <v>156</v>
      </c>
      <c r="B4699" s="87">
        <v>297</v>
      </c>
      <c r="C4699" s="87" t="s">
        <v>153</v>
      </c>
      <c r="D4699" s="87">
        <v>0.93707169000000001</v>
      </c>
      <c r="E4699" s="87">
        <v>6.6246799999999995E-2</v>
      </c>
    </row>
    <row r="4700" spans="1:5" x14ac:dyDescent="0.25">
      <c r="A4700" s="86" t="s">
        <v>156</v>
      </c>
      <c r="B4700" s="87">
        <v>297</v>
      </c>
      <c r="C4700" s="87" t="s">
        <v>144</v>
      </c>
      <c r="D4700" s="87">
        <v>0.94554824000000004</v>
      </c>
      <c r="E4700" s="87">
        <v>5.3728539999999998E-2</v>
      </c>
    </row>
    <row r="4701" spans="1:5" x14ac:dyDescent="0.25">
      <c r="A4701" s="86" t="s">
        <v>156</v>
      </c>
      <c r="B4701" s="87">
        <v>297</v>
      </c>
      <c r="C4701" s="87" t="s">
        <v>146</v>
      </c>
      <c r="D4701" s="87">
        <v>0.96375166000000001</v>
      </c>
      <c r="E4701" s="87">
        <v>8.9527259999999997E-2</v>
      </c>
    </row>
    <row r="4702" spans="1:5" x14ac:dyDescent="0.25">
      <c r="A4702" s="86" t="s">
        <v>156</v>
      </c>
      <c r="B4702" s="87">
        <v>297</v>
      </c>
      <c r="C4702" s="87" t="s">
        <v>161</v>
      </c>
      <c r="D4702" s="87">
        <v>0.98074342000000003</v>
      </c>
      <c r="E4702" s="87">
        <v>8.1678689999999998E-2</v>
      </c>
    </row>
    <row r="4703" spans="1:5" x14ac:dyDescent="0.25">
      <c r="A4703" s="86" t="s">
        <v>156</v>
      </c>
      <c r="B4703" s="87">
        <v>297</v>
      </c>
      <c r="C4703" s="87" t="s">
        <v>143</v>
      </c>
      <c r="D4703" s="87">
        <v>0.99915432000000004</v>
      </c>
      <c r="E4703" s="87">
        <v>8.9102650000000005E-2</v>
      </c>
    </row>
    <row r="4704" spans="1:5" x14ac:dyDescent="0.25">
      <c r="A4704" s="86" t="s">
        <v>156</v>
      </c>
      <c r="B4704" s="87">
        <v>297</v>
      </c>
      <c r="C4704" s="87" t="s">
        <v>158</v>
      </c>
      <c r="D4704" s="87">
        <v>1.001709</v>
      </c>
      <c r="E4704" s="87">
        <v>7.5963050000000004E-2</v>
      </c>
    </row>
    <row r="4705" spans="1:5" x14ac:dyDescent="0.25">
      <c r="A4705" s="86" t="s">
        <v>156</v>
      </c>
      <c r="B4705" s="87">
        <v>297</v>
      </c>
      <c r="C4705" s="87" t="s">
        <v>147</v>
      </c>
      <c r="D4705" s="87">
        <v>1.03741281</v>
      </c>
      <c r="E4705" s="87">
        <v>4.7476570000000003E-2</v>
      </c>
    </row>
    <row r="4706" spans="1:5" x14ac:dyDescent="0.25">
      <c r="A4706" s="86" t="s">
        <v>156</v>
      </c>
      <c r="B4706" s="87">
        <v>297</v>
      </c>
      <c r="C4706" s="87" t="s">
        <v>148</v>
      </c>
      <c r="D4706" s="87">
        <v>1.07730868</v>
      </c>
      <c r="E4706" s="87">
        <v>6.7129179999999997E-2</v>
      </c>
    </row>
    <row r="4707" spans="1:5" x14ac:dyDescent="0.25">
      <c r="A4707" s="86" t="s">
        <v>156</v>
      </c>
      <c r="B4707" s="87">
        <v>297</v>
      </c>
      <c r="C4707" s="87" t="s">
        <v>152</v>
      </c>
      <c r="D4707" s="87">
        <v>1.0890215400000001</v>
      </c>
      <c r="E4707" s="87">
        <v>6.9200269999999994E-2</v>
      </c>
    </row>
    <row r="4708" spans="1:5" x14ac:dyDescent="0.25">
      <c r="A4708" s="86" t="s">
        <v>156</v>
      </c>
      <c r="B4708" s="87">
        <v>297</v>
      </c>
      <c r="C4708" s="87" t="s">
        <v>149</v>
      </c>
      <c r="D4708" s="87">
        <v>1.1153927800000001</v>
      </c>
      <c r="E4708" s="87">
        <v>5.9603099999999999E-2</v>
      </c>
    </row>
    <row r="4709" spans="1:5" x14ac:dyDescent="0.25">
      <c r="A4709" s="86" t="s">
        <v>156</v>
      </c>
      <c r="B4709" s="87">
        <v>297</v>
      </c>
      <c r="C4709" s="87" t="s">
        <v>145</v>
      </c>
      <c r="D4709" s="87">
        <v>1.16372096</v>
      </c>
      <c r="E4709" s="87">
        <v>6.3551389999999999E-2</v>
      </c>
    </row>
    <row r="4710" spans="1:5" x14ac:dyDescent="0.25">
      <c r="A4710" s="86" t="s">
        <v>160</v>
      </c>
      <c r="B4710" s="87">
        <v>298</v>
      </c>
      <c r="C4710" s="87" t="s">
        <v>144</v>
      </c>
      <c r="D4710" s="87">
        <v>-0.1749569</v>
      </c>
      <c r="E4710" s="87">
        <v>0.12405621</v>
      </c>
    </row>
    <row r="4711" spans="1:5" x14ac:dyDescent="0.25">
      <c r="A4711" s="86" t="s">
        <v>160</v>
      </c>
      <c r="B4711" s="87">
        <v>298</v>
      </c>
      <c r="C4711" s="87" t="s">
        <v>145</v>
      </c>
      <c r="D4711" s="87">
        <v>-9.6447599999999994E-2</v>
      </c>
      <c r="E4711" s="87">
        <v>8.9145509999999997E-2</v>
      </c>
    </row>
    <row r="4712" spans="1:5" x14ac:dyDescent="0.25">
      <c r="A4712" s="86" t="s">
        <v>160</v>
      </c>
      <c r="B4712" s="87">
        <v>298</v>
      </c>
      <c r="C4712" s="87" t="s">
        <v>152</v>
      </c>
      <c r="D4712" s="87">
        <v>-5.1205000000000001E-2</v>
      </c>
      <c r="E4712" s="87">
        <v>6.442233E-2</v>
      </c>
    </row>
    <row r="4713" spans="1:5" x14ac:dyDescent="0.25">
      <c r="A4713" s="86" t="s">
        <v>160</v>
      </c>
      <c r="B4713" s="87">
        <v>298</v>
      </c>
      <c r="C4713" s="87" t="s">
        <v>155</v>
      </c>
      <c r="D4713" s="87">
        <v>-2.8205999999999998E-2</v>
      </c>
      <c r="E4713" s="87">
        <v>5.1026830000000002E-2</v>
      </c>
    </row>
    <row r="4714" spans="1:5" x14ac:dyDescent="0.25">
      <c r="A4714" s="86" t="s">
        <v>160</v>
      </c>
      <c r="B4714" s="87">
        <v>298</v>
      </c>
      <c r="C4714" s="87" t="s">
        <v>146</v>
      </c>
      <c r="D4714" s="87">
        <v>1.7195370000000001E-2</v>
      </c>
      <c r="E4714" s="87">
        <v>0.12132516</v>
      </c>
    </row>
    <row r="4715" spans="1:5" x14ac:dyDescent="0.25">
      <c r="A4715" s="86" t="s">
        <v>160</v>
      </c>
      <c r="B4715" s="87">
        <v>298</v>
      </c>
      <c r="C4715" s="87" t="s">
        <v>156</v>
      </c>
      <c r="D4715" s="87">
        <v>4.1962930000000002E-2</v>
      </c>
      <c r="E4715" s="87">
        <v>0.12199061999999999</v>
      </c>
    </row>
    <row r="4716" spans="1:5" x14ac:dyDescent="0.25">
      <c r="A4716" s="86" t="s">
        <v>160</v>
      </c>
      <c r="B4716" s="87">
        <v>298</v>
      </c>
      <c r="C4716" s="87" t="s">
        <v>148</v>
      </c>
      <c r="D4716" s="87">
        <v>7.7142249999999996E-2</v>
      </c>
      <c r="E4716" s="87">
        <v>0.11327226</v>
      </c>
    </row>
    <row r="4717" spans="1:5" x14ac:dyDescent="0.25">
      <c r="A4717" s="86" t="s">
        <v>160</v>
      </c>
      <c r="B4717" s="87">
        <v>298</v>
      </c>
      <c r="C4717" s="87" t="s">
        <v>151</v>
      </c>
      <c r="D4717" s="87">
        <v>8.0002110000000001E-2</v>
      </c>
      <c r="E4717" s="87">
        <v>7.9775869999999999E-2</v>
      </c>
    </row>
    <row r="4718" spans="1:5" x14ac:dyDescent="0.25">
      <c r="A4718" s="86" t="s">
        <v>160</v>
      </c>
      <c r="B4718" s="87">
        <v>298</v>
      </c>
      <c r="C4718" s="87" t="s">
        <v>143</v>
      </c>
      <c r="D4718" s="87">
        <v>0.10259801</v>
      </c>
      <c r="E4718" s="87">
        <v>0.10087786</v>
      </c>
    </row>
    <row r="4719" spans="1:5" x14ac:dyDescent="0.25">
      <c r="A4719" s="86" t="s">
        <v>160</v>
      </c>
      <c r="B4719" s="87">
        <v>298</v>
      </c>
      <c r="C4719" s="87" t="s">
        <v>150</v>
      </c>
      <c r="D4719" s="87">
        <v>0.10431715</v>
      </c>
      <c r="E4719" s="87">
        <v>7.8494289999999994E-2</v>
      </c>
    </row>
    <row r="4720" spans="1:5" x14ac:dyDescent="0.25">
      <c r="A4720" s="86" t="s">
        <v>160</v>
      </c>
      <c r="B4720" s="87">
        <v>298</v>
      </c>
      <c r="C4720" s="87" t="s">
        <v>157</v>
      </c>
      <c r="D4720" s="87">
        <v>0.10579513</v>
      </c>
      <c r="E4720" s="87">
        <v>8.8576870000000002E-2</v>
      </c>
    </row>
    <row r="4721" spans="1:5" x14ac:dyDescent="0.25">
      <c r="A4721" s="86" t="s">
        <v>160</v>
      </c>
      <c r="B4721" s="87">
        <v>298</v>
      </c>
      <c r="C4721" s="87" t="s">
        <v>154</v>
      </c>
      <c r="D4721" s="87">
        <v>0.13606449000000001</v>
      </c>
      <c r="E4721" s="87">
        <v>8.2201350000000006E-2</v>
      </c>
    </row>
    <row r="4722" spans="1:5" x14ac:dyDescent="0.25">
      <c r="A4722" s="86" t="s">
        <v>160</v>
      </c>
      <c r="B4722" s="87">
        <v>298</v>
      </c>
      <c r="C4722" s="87" t="s">
        <v>147</v>
      </c>
      <c r="D4722" s="87">
        <v>0.16911124</v>
      </c>
      <c r="E4722" s="87">
        <v>0.11475427000000001</v>
      </c>
    </row>
    <row r="4723" spans="1:5" x14ac:dyDescent="0.25">
      <c r="A4723" s="86" t="s">
        <v>160</v>
      </c>
      <c r="B4723" s="87">
        <v>298</v>
      </c>
      <c r="C4723" s="87" t="s">
        <v>159</v>
      </c>
      <c r="D4723" s="87">
        <v>0.17498394</v>
      </c>
      <c r="E4723" s="87">
        <v>0.10546614999999999</v>
      </c>
    </row>
    <row r="4724" spans="1:5" x14ac:dyDescent="0.25">
      <c r="A4724" s="86" t="s">
        <v>160</v>
      </c>
      <c r="B4724" s="87">
        <v>298</v>
      </c>
      <c r="C4724" s="87" t="s">
        <v>149</v>
      </c>
      <c r="D4724" s="87">
        <v>0.20021964</v>
      </c>
      <c r="E4724" s="87">
        <v>7.4609839999999997E-2</v>
      </c>
    </row>
    <row r="4725" spans="1:5" x14ac:dyDescent="0.25">
      <c r="A4725" s="86" t="s">
        <v>160</v>
      </c>
      <c r="B4725" s="87">
        <v>298</v>
      </c>
      <c r="C4725" s="87" t="s">
        <v>158</v>
      </c>
      <c r="D4725" s="87">
        <v>0.20527811000000001</v>
      </c>
      <c r="E4725" s="87">
        <v>7.6097059999999994E-2</v>
      </c>
    </row>
    <row r="4726" spans="1:5" x14ac:dyDescent="0.25">
      <c r="A4726" s="86" t="s">
        <v>160</v>
      </c>
      <c r="B4726" s="87">
        <v>298</v>
      </c>
      <c r="C4726" s="87" t="s">
        <v>153</v>
      </c>
      <c r="D4726" s="87">
        <v>0.3724208</v>
      </c>
      <c r="E4726" s="87">
        <v>9.3113909999999994E-2</v>
      </c>
    </row>
    <row r="4727" spans="1:5" x14ac:dyDescent="0.25">
      <c r="A4727" s="86" t="s">
        <v>160</v>
      </c>
      <c r="B4727" s="87">
        <v>298</v>
      </c>
      <c r="C4727" s="87" t="s">
        <v>9</v>
      </c>
      <c r="D4727" s="87">
        <v>0.67212143999999996</v>
      </c>
      <c r="E4727" s="87">
        <v>6.4357890000000001E-2</v>
      </c>
    </row>
    <row r="4728" spans="1:5" x14ac:dyDescent="0.25">
      <c r="A4728" s="86" t="s">
        <v>157</v>
      </c>
      <c r="B4728" s="87">
        <v>299</v>
      </c>
      <c r="C4728" s="87" t="s">
        <v>152</v>
      </c>
      <c r="D4728" s="87">
        <v>0.64366944000000004</v>
      </c>
      <c r="E4728" s="87">
        <v>6.5078140000000007E-2</v>
      </c>
    </row>
    <row r="4729" spans="1:5" x14ac:dyDescent="0.25">
      <c r="A4729" s="86" t="s">
        <v>157</v>
      </c>
      <c r="B4729" s="87">
        <v>299</v>
      </c>
      <c r="C4729" s="87" t="s">
        <v>156</v>
      </c>
      <c r="D4729" s="87">
        <v>0.66915367000000003</v>
      </c>
      <c r="E4729" s="87">
        <v>6.5389589999999997E-2</v>
      </c>
    </row>
    <row r="4730" spans="1:5" x14ac:dyDescent="0.25">
      <c r="A4730" s="86" t="s">
        <v>157</v>
      </c>
      <c r="B4730" s="87">
        <v>299</v>
      </c>
      <c r="C4730" s="87" t="s">
        <v>143</v>
      </c>
      <c r="D4730" s="87">
        <v>0.86110388000000004</v>
      </c>
      <c r="E4730" s="87">
        <v>6.9371329999999995E-2</v>
      </c>
    </row>
    <row r="4731" spans="1:5" x14ac:dyDescent="0.25">
      <c r="A4731" s="86" t="s">
        <v>157</v>
      </c>
      <c r="B4731" s="87">
        <v>299</v>
      </c>
      <c r="C4731" s="87" t="s">
        <v>159</v>
      </c>
      <c r="D4731" s="87">
        <v>0.87052536000000003</v>
      </c>
      <c r="E4731" s="87">
        <v>0.10010483000000001</v>
      </c>
    </row>
    <row r="4732" spans="1:5" x14ac:dyDescent="0.25">
      <c r="A4732" s="86" t="s">
        <v>157</v>
      </c>
      <c r="B4732" s="87">
        <v>299</v>
      </c>
      <c r="C4732" s="87" t="s">
        <v>146</v>
      </c>
      <c r="D4732" s="87">
        <v>0.87858449000000005</v>
      </c>
      <c r="E4732" s="87">
        <v>6.3092110000000007E-2</v>
      </c>
    </row>
    <row r="4733" spans="1:5" x14ac:dyDescent="0.25">
      <c r="A4733" s="86" t="s">
        <v>157</v>
      </c>
      <c r="B4733" s="87">
        <v>299</v>
      </c>
      <c r="C4733" s="87" t="s">
        <v>151</v>
      </c>
      <c r="D4733" s="87">
        <v>0.88669591000000003</v>
      </c>
      <c r="E4733" s="87">
        <v>7.9048950000000007E-2</v>
      </c>
    </row>
    <row r="4734" spans="1:5" x14ac:dyDescent="0.25">
      <c r="A4734" s="86" t="s">
        <v>157</v>
      </c>
      <c r="B4734" s="87">
        <v>299</v>
      </c>
      <c r="C4734" s="87" t="s">
        <v>9</v>
      </c>
      <c r="D4734" s="87">
        <v>0.93710766999999995</v>
      </c>
      <c r="E4734" s="87">
        <v>7.1448719999999993E-2</v>
      </c>
    </row>
    <row r="4735" spans="1:5" x14ac:dyDescent="0.25">
      <c r="A4735" s="86" t="s">
        <v>157</v>
      </c>
      <c r="B4735" s="87">
        <v>299</v>
      </c>
      <c r="C4735" s="87" t="s">
        <v>147</v>
      </c>
      <c r="D4735" s="87">
        <v>0.94926732999999996</v>
      </c>
      <c r="E4735" s="87">
        <v>4.714894E-2</v>
      </c>
    </row>
    <row r="4736" spans="1:5" x14ac:dyDescent="0.25">
      <c r="A4736" s="86" t="s">
        <v>157</v>
      </c>
      <c r="B4736" s="87">
        <v>299</v>
      </c>
      <c r="C4736" s="87" t="s">
        <v>144</v>
      </c>
      <c r="D4736" s="87">
        <v>0.95503508000000004</v>
      </c>
      <c r="E4736" s="87">
        <v>6.3137100000000002E-2</v>
      </c>
    </row>
    <row r="4737" spans="1:5" x14ac:dyDescent="0.25">
      <c r="A4737" s="86" t="s">
        <v>157</v>
      </c>
      <c r="B4737" s="87">
        <v>299</v>
      </c>
      <c r="C4737" s="87" t="s">
        <v>145</v>
      </c>
      <c r="D4737" s="87">
        <v>0.95858376000000001</v>
      </c>
      <c r="E4737" s="87">
        <v>7.6167330000000005E-2</v>
      </c>
    </row>
    <row r="4738" spans="1:5" x14ac:dyDescent="0.25">
      <c r="A4738" s="86" t="s">
        <v>157</v>
      </c>
      <c r="B4738" s="87">
        <v>299</v>
      </c>
      <c r="C4738" s="87" t="s">
        <v>154</v>
      </c>
      <c r="D4738" s="87">
        <v>0.99631672999999998</v>
      </c>
      <c r="E4738" s="87">
        <v>6.3859490000000005E-2</v>
      </c>
    </row>
    <row r="4739" spans="1:5" x14ac:dyDescent="0.25">
      <c r="A4739" s="86" t="s">
        <v>157</v>
      </c>
      <c r="B4739" s="87">
        <v>299</v>
      </c>
      <c r="C4739" s="87" t="s">
        <v>153</v>
      </c>
      <c r="D4739" s="87">
        <v>1.01100225</v>
      </c>
      <c r="E4739" s="87">
        <v>9.9801520000000005E-2</v>
      </c>
    </row>
    <row r="4740" spans="1:5" x14ac:dyDescent="0.25">
      <c r="A4740" s="86" t="s">
        <v>157</v>
      </c>
      <c r="B4740" s="87">
        <v>299</v>
      </c>
      <c r="C4740" s="87" t="s">
        <v>158</v>
      </c>
      <c r="D4740" s="87">
        <v>1.0439556699999999</v>
      </c>
      <c r="E4740" s="87">
        <v>8.5354869999999999E-2</v>
      </c>
    </row>
    <row r="4741" spans="1:5" x14ac:dyDescent="0.25">
      <c r="A4741" s="86" t="s">
        <v>157</v>
      </c>
      <c r="B4741" s="87">
        <v>299</v>
      </c>
      <c r="C4741" s="87" t="s">
        <v>155</v>
      </c>
      <c r="D4741" s="87">
        <v>1.0720769800000001</v>
      </c>
      <c r="E4741" s="87">
        <v>7.2237560000000006E-2</v>
      </c>
    </row>
    <row r="4742" spans="1:5" x14ac:dyDescent="0.25">
      <c r="A4742" s="86" t="s">
        <v>157</v>
      </c>
      <c r="B4742" s="87">
        <v>299</v>
      </c>
      <c r="C4742" s="87" t="s">
        <v>149</v>
      </c>
      <c r="D4742" s="87">
        <v>1.0785110600000001</v>
      </c>
      <c r="E4742" s="87">
        <v>8.4111430000000001E-2</v>
      </c>
    </row>
    <row r="4743" spans="1:5" x14ac:dyDescent="0.25">
      <c r="A4743" s="86" t="s">
        <v>157</v>
      </c>
      <c r="B4743" s="87">
        <v>299</v>
      </c>
      <c r="C4743" s="87" t="s">
        <v>150</v>
      </c>
      <c r="D4743" s="87">
        <v>1.08960046</v>
      </c>
      <c r="E4743" s="87">
        <v>0.10075517000000001</v>
      </c>
    </row>
    <row r="4744" spans="1:5" x14ac:dyDescent="0.25">
      <c r="A4744" s="86" t="s">
        <v>157</v>
      </c>
      <c r="B4744" s="87">
        <v>299</v>
      </c>
      <c r="C4744" s="87" t="s">
        <v>161</v>
      </c>
      <c r="D4744" s="87">
        <v>1.1391434300000001</v>
      </c>
      <c r="E4744" s="87">
        <v>8.9469530000000005E-2</v>
      </c>
    </row>
    <row r="4745" spans="1:5" x14ac:dyDescent="0.25">
      <c r="A4745" s="86" t="s">
        <v>157</v>
      </c>
      <c r="B4745" s="87">
        <v>299</v>
      </c>
      <c r="C4745" s="87" t="s">
        <v>148</v>
      </c>
      <c r="D4745" s="87">
        <v>1.18382426</v>
      </c>
      <c r="E4745" s="87">
        <v>7.6158180000000006E-2</v>
      </c>
    </row>
    <row r="4746" spans="1:5" x14ac:dyDescent="0.25">
      <c r="A4746" s="86" t="s">
        <v>148</v>
      </c>
      <c r="B4746" s="87">
        <v>300</v>
      </c>
      <c r="C4746" s="87" t="s">
        <v>146</v>
      </c>
      <c r="D4746" s="87">
        <v>-0.2021482</v>
      </c>
      <c r="E4746" s="87">
        <v>0.10996924</v>
      </c>
    </row>
    <row r="4747" spans="1:5" x14ac:dyDescent="0.25">
      <c r="A4747" s="86" t="s">
        <v>148</v>
      </c>
      <c r="B4747" s="87">
        <v>300</v>
      </c>
      <c r="C4747" s="87" t="s">
        <v>157</v>
      </c>
      <c r="D4747" s="87">
        <v>-0.1042223</v>
      </c>
      <c r="E4747" s="87">
        <v>9.7793340000000006E-2</v>
      </c>
    </row>
    <row r="4748" spans="1:5" x14ac:dyDescent="0.25">
      <c r="A4748" s="86" t="s">
        <v>148</v>
      </c>
      <c r="B4748" s="87">
        <v>300</v>
      </c>
      <c r="C4748" s="87" t="s">
        <v>158</v>
      </c>
      <c r="D4748" s="87">
        <v>-0.10285660000000001</v>
      </c>
      <c r="E4748" s="87">
        <v>0.10187607</v>
      </c>
    </row>
    <row r="4749" spans="1:5" x14ac:dyDescent="0.25">
      <c r="A4749" s="86" t="s">
        <v>148</v>
      </c>
      <c r="B4749" s="87">
        <v>300</v>
      </c>
      <c r="C4749" s="87" t="s">
        <v>150</v>
      </c>
      <c r="D4749" s="87">
        <v>-9.6740300000000001E-2</v>
      </c>
      <c r="E4749" s="87">
        <v>9.5535700000000001E-2</v>
      </c>
    </row>
    <row r="4750" spans="1:5" x14ac:dyDescent="0.25">
      <c r="A4750" s="86" t="s">
        <v>148</v>
      </c>
      <c r="B4750" s="87">
        <v>300</v>
      </c>
      <c r="C4750" s="87" t="s">
        <v>156</v>
      </c>
      <c r="D4750" s="87">
        <v>-9.4080399999999995E-2</v>
      </c>
      <c r="E4750" s="87">
        <v>5.340077E-2</v>
      </c>
    </row>
    <row r="4751" spans="1:5" x14ac:dyDescent="0.25">
      <c r="A4751" s="86" t="s">
        <v>148</v>
      </c>
      <c r="B4751" s="87">
        <v>300</v>
      </c>
      <c r="C4751" s="87" t="s">
        <v>160</v>
      </c>
      <c r="D4751" s="87">
        <v>-7.2682300000000005E-2</v>
      </c>
      <c r="E4751" s="87">
        <v>8.798897E-2</v>
      </c>
    </row>
    <row r="4752" spans="1:5" x14ac:dyDescent="0.25">
      <c r="A4752" s="86" t="s">
        <v>148</v>
      </c>
      <c r="B4752" s="87">
        <v>300</v>
      </c>
      <c r="C4752" s="87" t="s">
        <v>145</v>
      </c>
      <c r="D4752" s="87">
        <v>-5.8602799999999997E-2</v>
      </c>
      <c r="E4752" s="87">
        <v>7.4825459999999996E-2</v>
      </c>
    </row>
    <row r="4753" spans="1:5" x14ac:dyDescent="0.25">
      <c r="A4753" s="86" t="s">
        <v>148</v>
      </c>
      <c r="B4753" s="87">
        <v>300</v>
      </c>
      <c r="C4753" s="87" t="s">
        <v>9</v>
      </c>
      <c r="D4753" s="87">
        <v>-2.2375200000000001E-2</v>
      </c>
      <c r="E4753" s="87">
        <v>0.10101398</v>
      </c>
    </row>
    <row r="4754" spans="1:5" x14ac:dyDescent="0.25">
      <c r="A4754" s="86" t="s">
        <v>148</v>
      </c>
      <c r="B4754" s="87">
        <v>300</v>
      </c>
      <c r="C4754" s="87" t="s">
        <v>143</v>
      </c>
      <c r="D4754" s="87">
        <v>-1.4110299999999999E-2</v>
      </c>
      <c r="E4754" s="87">
        <v>8.879898E-2</v>
      </c>
    </row>
    <row r="4755" spans="1:5" x14ac:dyDescent="0.25">
      <c r="A4755" s="86" t="s">
        <v>148</v>
      </c>
      <c r="B4755" s="87">
        <v>300</v>
      </c>
      <c r="C4755" s="87" t="s">
        <v>151</v>
      </c>
      <c r="D4755" s="87">
        <v>6.3831900000000004E-3</v>
      </c>
      <c r="E4755" s="87">
        <v>5.8281659999999999E-2</v>
      </c>
    </row>
    <row r="4756" spans="1:5" x14ac:dyDescent="0.25">
      <c r="A4756" s="86" t="s">
        <v>148</v>
      </c>
      <c r="B4756" s="87">
        <v>300</v>
      </c>
      <c r="C4756" s="87" t="s">
        <v>153</v>
      </c>
      <c r="D4756" s="87">
        <v>1.751803E-2</v>
      </c>
      <c r="E4756" s="87">
        <v>6.7255869999999995E-2</v>
      </c>
    </row>
    <row r="4757" spans="1:5" x14ac:dyDescent="0.25">
      <c r="A4757" s="86" t="s">
        <v>148</v>
      </c>
      <c r="B4757" s="87">
        <v>300</v>
      </c>
      <c r="C4757" s="87" t="s">
        <v>155</v>
      </c>
      <c r="D4757" s="87">
        <v>3.3651199999999999E-2</v>
      </c>
      <c r="E4757" s="87">
        <v>7.2744500000000004E-2</v>
      </c>
    </row>
    <row r="4758" spans="1:5" x14ac:dyDescent="0.25">
      <c r="A4758" s="86" t="s">
        <v>148</v>
      </c>
      <c r="B4758" s="87">
        <v>300</v>
      </c>
      <c r="C4758" s="87" t="s">
        <v>147</v>
      </c>
      <c r="D4758" s="87">
        <v>3.7887400000000002E-2</v>
      </c>
      <c r="E4758" s="87">
        <v>5.949745E-2</v>
      </c>
    </row>
    <row r="4759" spans="1:5" x14ac:dyDescent="0.25">
      <c r="A4759" s="86" t="s">
        <v>148</v>
      </c>
      <c r="B4759" s="87">
        <v>300</v>
      </c>
      <c r="C4759" s="87" t="s">
        <v>152</v>
      </c>
      <c r="D4759" s="87">
        <v>0.51653647999999996</v>
      </c>
      <c r="E4759" s="87">
        <v>7.7341069999999998E-2</v>
      </c>
    </row>
    <row r="4760" spans="1:5" x14ac:dyDescent="0.25">
      <c r="A4760" s="86" t="s">
        <v>148</v>
      </c>
      <c r="B4760" s="87">
        <v>300</v>
      </c>
      <c r="C4760" s="87" t="s">
        <v>149</v>
      </c>
      <c r="D4760" s="87">
        <v>0.82052281999999999</v>
      </c>
      <c r="E4760" s="87">
        <v>7.152683E-2</v>
      </c>
    </row>
    <row r="4761" spans="1:5" x14ac:dyDescent="0.25">
      <c r="A4761" s="86" t="s">
        <v>155</v>
      </c>
      <c r="B4761" s="87">
        <v>301</v>
      </c>
      <c r="C4761" s="87" t="s">
        <v>154</v>
      </c>
      <c r="D4761" s="87">
        <v>-0.12734870000000001</v>
      </c>
      <c r="E4761" s="87">
        <v>9.5006989999999999E-2</v>
      </c>
    </row>
    <row r="4762" spans="1:5" x14ac:dyDescent="0.25">
      <c r="A4762" s="86" t="s">
        <v>155</v>
      </c>
      <c r="B4762" s="87">
        <v>301</v>
      </c>
      <c r="C4762" s="87" t="s">
        <v>153</v>
      </c>
      <c r="D4762" s="87">
        <v>-9.5593399999999995E-2</v>
      </c>
      <c r="E4762" s="87">
        <v>5.24757E-2</v>
      </c>
    </row>
    <row r="4763" spans="1:5" x14ac:dyDescent="0.25">
      <c r="A4763" s="86" t="s">
        <v>155</v>
      </c>
      <c r="B4763" s="87">
        <v>301</v>
      </c>
      <c r="C4763" s="87" t="s">
        <v>150</v>
      </c>
      <c r="D4763" s="87">
        <v>-8.8449E-2</v>
      </c>
      <c r="E4763" s="87">
        <v>8.1480780000000003E-2</v>
      </c>
    </row>
    <row r="4764" spans="1:5" x14ac:dyDescent="0.25">
      <c r="A4764" s="86" t="s">
        <v>155</v>
      </c>
      <c r="B4764" s="87">
        <v>301</v>
      </c>
      <c r="C4764" s="87" t="s">
        <v>146</v>
      </c>
      <c r="D4764" s="87">
        <v>-5.3594599999999999E-2</v>
      </c>
      <c r="E4764" s="87">
        <v>8.6411730000000006E-2</v>
      </c>
    </row>
    <row r="4765" spans="1:5" x14ac:dyDescent="0.25">
      <c r="A4765" s="86" t="s">
        <v>155</v>
      </c>
      <c r="B4765" s="87">
        <v>301</v>
      </c>
      <c r="C4765" s="87" t="s">
        <v>152</v>
      </c>
      <c r="D4765" s="87">
        <v>-5.20165E-2</v>
      </c>
      <c r="E4765" s="87">
        <v>9.4709650000000006E-2</v>
      </c>
    </row>
    <row r="4766" spans="1:5" x14ac:dyDescent="0.25">
      <c r="A4766" s="86" t="s">
        <v>155</v>
      </c>
      <c r="B4766" s="87">
        <v>301</v>
      </c>
      <c r="C4766" s="87" t="s">
        <v>157</v>
      </c>
      <c r="D4766" s="87">
        <v>-3.7006400000000002E-2</v>
      </c>
      <c r="E4766" s="87">
        <v>4.9320940000000001E-2</v>
      </c>
    </row>
    <row r="4767" spans="1:5" x14ac:dyDescent="0.25">
      <c r="A4767" s="86" t="s">
        <v>155</v>
      </c>
      <c r="B4767" s="87">
        <v>301</v>
      </c>
      <c r="C4767" s="87" t="s">
        <v>156</v>
      </c>
      <c r="D4767" s="87">
        <v>9.1201400000000005E-3</v>
      </c>
      <c r="E4767" s="87">
        <v>5.4201909999999999E-2</v>
      </c>
    </row>
    <row r="4768" spans="1:5" x14ac:dyDescent="0.25">
      <c r="A4768" s="86" t="s">
        <v>155</v>
      </c>
      <c r="B4768" s="87">
        <v>301</v>
      </c>
      <c r="C4768" s="87" t="s">
        <v>151</v>
      </c>
      <c r="D4768" s="87">
        <v>1.6765619999999998E-2</v>
      </c>
      <c r="E4768" s="87">
        <v>9.9643570000000001E-2</v>
      </c>
    </row>
    <row r="4769" spans="1:5" x14ac:dyDescent="0.25">
      <c r="A4769" s="86" t="s">
        <v>155</v>
      </c>
      <c r="B4769" s="87">
        <v>301</v>
      </c>
      <c r="C4769" s="87" t="s">
        <v>144</v>
      </c>
      <c r="D4769" s="87">
        <v>8.0409359999999999E-2</v>
      </c>
      <c r="E4769" s="87">
        <v>9.8565E-2</v>
      </c>
    </row>
    <row r="4770" spans="1:5" x14ac:dyDescent="0.25">
      <c r="A4770" s="86" t="s">
        <v>155</v>
      </c>
      <c r="B4770" s="87">
        <v>301</v>
      </c>
      <c r="C4770" s="87" t="s">
        <v>160</v>
      </c>
      <c r="D4770" s="87">
        <v>8.9711390000000002E-2</v>
      </c>
      <c r="E4770" s="87">
        <v>6.8890919999999994E-2</v>
      </c>
    </row>
    <row r="4771" spans="1:5" x14ac:dyDescent="0.25">
      <c r="A4771" s="86" t="s">
        <v>155</v>
      </c>
      <c r="B4771" s="87">
        <v>301</v>
      </c>
      <c r="C4771" s="87" t="s">
        <v>147</v>
      </c>
      <c r="D4771" s="87">
        <v>0.63384061999999997</v>
      </c>
      <c r="E4771" s="87">
        <v>6.7667160000000004E-2</v>
      </c>
    </row>
    <row r="4772" spans="1:5" x14ac:dyDescent="0.25">
      <c r="A4772" s="86" t="s">
        <v>155</v>
      </c>
      <c r="B4772" s="87">
        <v>301</v>
      </c>
      <c r="C4772" s="87" t="s">
        <v>161</v>
      </c>
      <c r="D4772" s="87">
        <v>0.71029321000000001</v>
      </c>
      <c r="E4772" s="87">
        <v>8.5703009999999996E-2</v>
      </c>
    </row>
    <row r="4773" spans="1:5" x14ac:dyDescent="0.25">
      <c r="A4773" s="86" t="s">
        <v>155</v>
      </c>
      <c r="B4773" s="87">
        <v>301</v>
      </c>
      <c r="C4773" s="87" t="s">
        <v>149</v>
      </c>
      <c r="D4773" s="87">
        <v>0.72171602000000001</v>
      </c>
      <c r="E4773" s="87">
        <v>9.030125E-2</v>
      </c>
    </row>
    <row r="4774" spans="1:5" x14ac:dyDescent="0.25">
      <c r="A4774" s="86" t="s">
        <v>155</v>
      </c>
      <c r="B4774" s="87">
        <v>301</v>
      </c>
      <c r="C4774" s="87" t="s">
        <v>9</v>
      </c>
      <c r="D4774" s="87">
        <v>0.95797014999999996</v>
      </c>
      <c r="E4774" s="87">
        <v>3.4879960000000002E-2</v>
      </c>
    </row>
    <row r="4775" spans="1:5" x14ac:dyDescent="0.25">
      <c r="A4775" s="86" t="s">
        <v>159</v>
      </c>
      <c r="B4775" s="87">
        <v>302</v>
      </c>
      <c r="C4775" s="87" t="s">
        <v>151</v>
      </c>
      <c r="D4775" s="87">
        <v>-8.3143700000000001E-2</v>
      </c>
      <c r="E4775" s="87">
        <v>7.4347419999999997E-2</v>
      </c>
    </row>
    <row r="4776" spans="1:5" x14ac:dyDescent="0.25">
      <c r="A4776" s="86" t="s">
        <v>159</v>
      </c>
      <c r="B4776" s="87">
        <v>302</v>
      </c>
      <c r="C4776" s="87" t="s">
        <v>153</v>
      </c>
      <c r="D4776" s="87">
        <v>-5.0359399999999999E-2</v>
      </c>
      <c r="E4776" s="87">
        <v>9.8117019999999999E-2</v>
      </c>
    </row>
    <row r="4777" spans="1:5" x14ac:dyDescent="0.25">
      <c r="A4777" s="86" t="s">
        <v>159</v>
      </c>
      <c r="B4777" s="87">
        <v>302</v>
      </c>
      <c r="C4777" s="87" t="s">
        <v>144</v>
      </c>
      <c r="D4777" s="87">
        <v>-2.298E-2</v>
      </c>
      <c r="E4777" s="87">
        <v>0.10045613</v>
      </c>
    </row>
    <row r="4778" spans="1:5" x14ac:dyDescent="0.25">
      <c r="A4778" s="86" t="s">
        <v>159</v>
      </c>
      <c r="B4778" s="87">
        <v>302</v>
      </c>
      <c r="C4778" s="87" t="s">
        <v>146</v>
      </c>
      <c r="D4778" s="87">
        <v>4.4273409999999999E-2</v>
      </c>
      <c r="E4778" s="87">
        <v>7.785019E-2</v>
      </c>
    </row>
    <row r="4779" spans="1:5" x14ac:dyDescent="0.25">
      <c r="A4779" s="86" t="s">
        <v>159</v>
      </c>
      <c r="B4779" s="87">
        <v>302</v>
      </c>
      <c r="C4779" s="87" t="s">
        <v>9</v>
      </c>
      <c r="D4779" s="87">
        <v>5.8030949999999998E-2</v>
      </c>
      <c r="E4779" s="87">
        <v>8.2940509999999995E-2</v>
      </c>
    </row>
    <row r="4780" spans="1:5" x14ac:dyDescent="0.25">
      <c r="A4780" s="86" t="s">
        <v>159</v>
      </c>
      <c r="B4780" s="87">
        <v>302</v>
      </c>
      <c r="C4780" s="87" t="s">
        <v>143</v>
      </c>
      <c r="D4780" s="87">
        <v>7.1376490000000001E-2</v>
      </c>
      <c r="E4780" s="87">
        <v>6.8318190000000001E-2</v>
      </c>
    </row>
    <row r="4781" spans="1:5" x14ac:dyDescent="0.25">
      <c r="A4781" s="86" t="s">
        <v>159</v>
      </c>
      <c r="B4781" s="87">
        <v>302</v>
      </c>
      <c r="C4781" s="87" t="s">
        <v>148</v>
      </c>
      <c r="D4781" s="87">
        <v>0.12614980000000001</v>
      </c>
      <c r="E4781" s="87">
        <v>8.5824670000000006E-2</v>
      </c>
    </row>
    <row r="4782" spans="1:5" x14ac:dyDescent="0.25">
      <c r="A4782" s="86" t="s">
        <v>159</v>
      </c>
      <c r="B4782" s="87">
        <v>302</v>
      </c>
      <c r="C4782" s="87" t="s">
        <v>155</v>
      </c>
      <c r="D4782" s="87">
        <v>0.12711960999999999</v>
      </c>
      <c r="E4782" s="87">
        <v>6.1778270000000003E-2</v>
      </c>
    </row>
    <row r="4783" spans="1:5" x14ac:dyDescent="0.25">
      <c r="A4783" s="86" t="s">
        <v>159</v>
      </c>
      <c r="B4783" s="87">
        <v>302</v>
      </c>
      <c r="C4783" s="87" t="s">
        <v>149</v>
      </c>
      <c r="D4783" s="87">
        <v>0.13759262999999999</v>
      </c>
      <c r="E4783" s="87">
        <v>4.7757649999999999E-2</v>
      </c>
    </row>
    <row r="4784" spans="1:5" x14ac:dyDescent="0.25">
      <c r="A4784" s="86" t="s">
        <v>159</v>
      </c>
      <c r="B4784" s="87">
        <v>302</v>
      </c>
      <c r="C4784" s="87" t="s">
        <v>161</v>
      </c>
      <c r="D4784" s="87">
        <v>0.15462893999999999</v>
      </c>
      <c r="E4784" s="87">
        <v>8.7062360000000005E-2</v>
      </c>
    </row>
    <row r="4785" spans="1:5" x14ac:dyDescent="0.25">
      <c r="A4785" s="86" t="s">
        <v>159</v>
      </c>
      <c r="B4785" s="87">
        <v>302</v>
      </c>
      <c r="C4785" s="87" t="s">
        <v>145</v>
      </c>
      <c r="D4785" s="87">
        <v>0.17720245000000001</v>
      </c>
      <c r="E4785" s="87">
        <v>9.5473760000000005E-2</v>
      </c>
    </row>
    <row r="4786" spans="1:5" x14ac:dyDescent="0.25">
      <c r="A4786" s="86" t="s">
        <v>159</v>
      </c>
      <c r="B4786" s="87">
        <v>302</v>
      </c>
      <c r="C4786" s="87" t="s">
        <v>152</v>
      </c>
      <c r="D4786" s="87">
        <v>0.20898940999999999</v>
      </c>
      <c r="E4786" s="87">
        <v>9.1316259999999996E-2</v>
      </c>
    </row>
    <row r="4787" spans="1:5" x14ac:dyDescent="0.25">
      <c r="A4787" s="86" t="s">
        <v>159</v>
      </c>
      <c r="B4787" s="87">
        <v>302</v>
      </c>
      <c r="C4787" s="87" t="s">
        <v>158</v>
      </c>
      <c r="D4787" s="87">
        <v>0.21070538</v>
      </c>
      <c r="E4787" s="87">
        <v>9.2069479999999995E-2</v>
      </c>
    </row>
    <row r="4788" spans="1:5" x14ac:dyDescent="0.25">
      <c r="A4788" s="86" t="s">
        <v>149</v>
      </c>
      <c r="B4788" s="87">
        <v>303</v>
      </c>
      <c r="C4788" s="87" t="s">
        <v>151</v>
      </c>
      <c r="D4788" s="87">
        <v>-0.14746609999999999</v>
      </c>
      <c r="E4788" s="87">
        <v>9.4561989999999999E-2</v>
      </c>
    </row>
    <row r="4789" spans="1:5" x14ac:dyDescent="0.25">
      <c r="A4789" s="86" t="s">
        <v>149</v>
      </c>
      <c r="B4789" s="87">
        <v>303</v>
      </c>
      <c r="C4789" s="87" t="s">
        <v>160</v>
      </c>
      <c r="D4789" s="87">
        <v>-0.12060700000000001</v>
      </c>
      <c r="E4789" s="87">
        <v>8.8488419999999998E-2</v>
      </c>
    </row>
    <row r="4790" spans="1:5" x14ac:dyDescent="0.25">
      <c r="A4790" s="86" t="s">
        <v>149</v>
      </c>
      <c r="B4790" s="87">
        <v>303</v>
      </c>
      <c r="C4790" s="87" t="s">
        <v>143</v>
      </c>
      <c r="D4790" s="87">
        <v>-6.5290200000000007E-2</v>
      </c>
      <c r="E4790" s="87">
        <v>8.5703489999999993E-2</v>
      </c>
    </row>
    <row r="4791" spans="1:5" x14ac:dyDescent="0.25">
      <c r="A4791" s="86" t="s">
        <v>149</v>
      </c>
      <c r="B4791" s="87">
        <v>303</v>
      </c>
      <c r="C4791" s="87" t="s">
        <v>156</v>
      </c>
      <c r="D4791" s="87">
        <v>-6.2693399999999996E-2</v>
      </c>
      <c r="E4791" s="87">
        <v>0.10579977</v>
      </c>
    </row>
    <row r="4792" spans="1:5" x14ac:dyDescent="0.25">
      <c r="A4792" s="86" t="s">
        <v>149</v>
      </c>
      <c r="B4792" s="87">
        <v>303</v>
      </c>
      <c r="C4792" s="87" t="s">
        <v>9</v>
      </c>
      <c r="D4792" s="87">
        <v>-4.6609499999999998E-2</v>
      </c>
      <c r="E4792" s="87">
        <v>9.3047519999999995E-2</v>
      </c>
    </row>
    <row r="4793" spans="1:5" x14ac:dyDescent="0.25">
      <c r="A4793" s="86" t="s">
        <v>149</v>
      </c>
      <c r="B4793" s="87">
        <v>303</v>
      </c>
      <c r="C4793" s="87" t="s">
        <v>146</v>
      </c>
      <c r="D4793" s="87">
        <v>-1.84507E-2</v>
      </c>
      <c r="E4793" s="87">
        <v>7.0472870000000007E-2</v>
      </c>
    </row>
    <row r="4794" spans="1:5" x14ac:dyDescent="0.25">
      <c r="A4794" s="86" t="s">
        <v>149</v>
      </c>
      <c r="B4794" s="87">
        <v>303</v>
      </c>
      <c r="C4794" s="87" t="s">
        <v>144</v>
      </c>
      <c r="D4794" s="87">
        <v>-1.7143700000000001E-2</v>
      </c>
      <c r="E4794" s="87">
        <v>9.9798510000000007E-2</v>
      </c>
    </row>
    <row r="4795" spans="1:5" x14ac:dyDescent="0.25">
      <c r="A4795" s="86" t="s">
        <v>149</v>
      </c>
      <c r="B4795" s="87">
        <v>303</v>
      </c>
      <c r="C4795" s="87" t="s">
        <v>157</v>
      </c>
      <c r="D4795" s="87">
        <v>1.0179860000000001E-2</v>
      </c>
      <c r="E4795" s="87">
        <v>8.6402820000000005E-2</v>
      </c>
    </row>
    <row r="4796" spans="1:5" x14ac:dyDescent="0.25">
      <c r="A4796" s="86" t="s">
        <v>149</v>
      </c>
      <c r="B4796" s="87">
        <v>303</v>
      </c>
      <c r="C4796" s="87" t="s">
        <v>155</v>
      </c>
      <c r="D4796" s="87">
        <v>1.523245E-2</v>
      </c>
      <c r="E4796" s="87">
        <v>7.1500419999999995E-2</v>
      </c>
    </row>
    <row r="4797" spans="1:5" x14ac:dyDescent="0.25">
      <c r="A4797" s="86" t="s">
        <v>149</v>
      </c>
      <c r="B4797" s="87">
        <v>303</v>
      </c>
      <c r="C4797" s="87" t="s">
        <v>147</v>
      </c>
      <c r="D4797" s="87">
        <v>3.9106519999999999E-2</v>
      </c>
      <c r="E4797" s="87">
        <v>5.9380420000000003E-2</v>
      </c>
    </row>
    <row r="4798" spans="1:5" x14ac:dyDescent="0.25">
      <c r="A4798" s="86" t="s">
        <v>149</v>
      </c>
      <c r="B4798" s="87">
        <v>303</v>
      </c>
      <c r="C4798" s="87" t="s">
        <v>150</v>
      </c>
      <c r="D4798" s="87">
        <v>4.1502829999999998E-2</v>
      </c>
      <c r="E4798" s="87">
        <v>7.6845239999999995E-2</v>
      </c>
    </row>
    <row r="4799" spans="1:5" x14ac:dyDescent="0.25">
      <c r="A4799" s="86" t="s">
        <v>149</v>
      </c>
      <c r="B4799" s="87">
        <v>303</v>
      </c>
      <c r="C4799" s="87" t="s">
        <v>153</v>
      </c>
      <c r="D4799" s="87">
        <v>5.4828769999999999E-2</v>
      </c>
      <c r="E4799" s="87">
        <v>0.10840519999999999</v>
      </c>
    </row>
    <row r="4800" spans="1:5" x14ac:dyDescent="0.25">
      <c r="A4800" s="86" t="s">
        <v>149</v>
      </c>
      <c r="B4800" s="87">
        <v>303</v>
      </c>
      <c r="C4800" s="87" t="s">
        <v>145</v>
      </c>
      <c r="D4800" s="87">
        <v>5.6737139999999998E-2</v>
      </c>
      <c r="E4800" s="87">
        <v>0.10368081</v>
      </c>
    </row>
    <row r="4801" spans="1:5" x14ac:dyDescent="0.25">
      <c r="A4801" s="86" t="s">
        <v>149</v>
      </c>
      <c r="B4801" s="87">
        <v>303</v>
      </c>
      <c r="C4801" s="87" t="s">
        <v>161</v>
      </c>
      <c r="D4801" s="87">
        <v>0.16696813999999999</v>
      </c>
      <c r="E4801" s="87">
        <v>0.10826181999999999</v>
      </c>
    </row>
    <row r="4802" spans="1:5" x14ac:dyDescent="0.25">
      <c r="A4802" s="86" t="s">
        <v>149</v>
      </c>
      <c r="B4802" s="87">
        <v>303</v>
      </c>
      <c r="C4802" s="87" t="s">
        <v>152</v>
      </c>
      <c r="D4802" s="87">
        <v>0.18877257</v>
      </c>
      <c r="E4802" s="87">
        <v>0.10193929</v>
      </c>
    </row>
    <row r="4803" spans="1:5" x14ac:dyDescent="0.25">
      <c r="A4803" s="86" t="s">
        <v>149</v>
      </c>
      <c r="B4803" s="87">
        <v>303</v>
      </c>
      <c r="C4803" s="87" t="s">
        <v>148</v>
      </c>
      <c r="D4803" s="87">
        <v>0.88395805999999999</v>
      </c>
      <c r="E4803" s="87">
        <v>6.4532709999999993E-2</v>
      </c>
    </row>
    <row r="4804" spans="1:5" x14ac:dyDescent="0.25">
      <c r="A4804" s="86" t="s">
        <v>150</v>
      </c>
      <c r="B4804" s="87">
        <v>304</v>
      </c>
      <c r="C4804" s="87" t="s">
        <v>151</v>
      </c>
      <c r="D4804" s="87">
        <v>-0.17578859999999999</v>
      </c>
      <c r="E4804" s="87">
        <v>0.10615898</v>
      </c>
    </row>
    <row r="4805" spans="1:5" x14ac:dyDescent="0.25">
      <c r="A4805" s="86" t="s">
        <v>150</v>
      </c>
      <c r="B4805" s="87">
        <v>304</v>
      </c>
      <c r="C4805" s="87" t="s">
        <v>143</v>
      </c>
      <c r="D4805" s="87">
        <v>-9.2835200000000007E-2</v>
      </c>
      <c r="E4805" s="87">
        <v>7.5346709999999997E-2</v>
      </c>
    </row>
    <row r="4806" spans="1:5" x14ac:dyDescent="0.25">
      <c r="A4806" s="86" t="s">
        <v>150</v>
      </c>
      <c r="B4806" s="87">
        <v>304</v>
      </c>
      <c r="C4806" s="87" t="s">
        <v>9</v>
      </c>
      <c r="D4806" s="87">
        <v>-6.3492900000000005E-2</v>
      </c>
      <c r="E4806" s="87">
        <v>5.319546E-2</v>
      </c>
    </row>
    <row r="4807" spans="1:5" x14ac:dyDescent="0.25">
      <c r="A4807" s="86" t="s">
        <v>150</v>
      </c>
      <c r="B4807" s="87">
        <v>304</v>
      </c>
      <c r="C4807" s="87" t="s">
        <v>160</v>
      </c>
      <c r="D4807" s="87">
        <v>-4.9877600000000001E-2</v>
      </c>
      <c r="E4807" s="87">
        <v>7.5094540000000001E-2</v>
      </c>
    </row>
    <row r="4808" spans="1:5" x14ac:dyDescent="0.25">
      <c r="A4808" s="86" t="s">
        <v>150</v>
      </c>
      <c r="B4808" s="87">
        <v>304</v>
      </c>
      <c r="C4808" s="87" t="s">
        <v>157</v>
      </c>
      <c r="D4808" s="87">
        <v>-4.67575E-2</v>
      </c>
      <c r="E4808" s="87">
        <v>6.959224E-2</v>
      </c>
    </row>
    <row r="4809" spans="1:5" x14ac:dyDescent="0.25">
      <c r="A4809" s="86" t="s">
        <v>150</v>
      </c>
      <c r="B4809" s="87">
        <v>304</v>
      </c>
      <c r="C4809" s="87" t="s">
        <v>153</v>
      </c>
      <c r="D4809" s="88">
        <v>-1.13E-4</v>
      </c>
      <c r="E4809" s="87">
        <v>7.1662589999999998E-2</v>
      </c>
    </row>
    <row r="4810" spans="1:5" x14ac:dyDescent="0.25">
      <c r="A4810" s="86" t="s">
        <v>150</v>
      </c>
      <c r="B4810" s="87">
        <v>304</v>
      </c>
      <c r="C4810" s="87" t="s">
        <v>147</v>
      </c>
      <c r="D4810" s="87">
        <v>8.7752000000000004E-3</v>
      </c>
      <c r="E4810" s="87">
        <v>9.2981670000000002E-2</v>
      </c>
    </row>
    <row r="4811" spans="1:5" x14ac:dyDescent="0.25">
      <c r="A4811" s="86" t="s">
        <v>150</v>
      </c>
      <c r="B4811" s="87">
        <v>304</v>
      </c>
      <c r="C4811" s="87" t="s">
        <v>161</v>
      </c>
      <c r="D4811" s="87">
        <v>3.7342170000000001E-2</v>
      </c>
      <c r="E4811" s="87">
        <v>8.0992990000000001E-2</v>
      </c>
    </row>
    <row r="4812" spans="1:5" x14ac:dyDescent="0.25">
      <c r="A4812" s="86" t="s">
        <v>150</v>
      </c>
      <c r="B4812" s="87">
        <v>304</v>
      </c>
      <c r="C4812" s="87" t="s">
        <v>155</v>
      </c>
      <c r="D4812" s="87">
        <v>8.316482E-2</v>
      </c>
      <c r="E4812" s="87">
        <v>0.1036411</v>
      </c>
    </row>
    <row r="4813" spans="1:5" x14ac:dyDescent="0.25">
      <c r="A4813" s="86" t="s">
        <v>150</v>
      </c>
      <c r="B4813" s="87">
        <v>304</v>
      </c>
      <c r="C4813" s="87" t="s">
        <v>156</v>
      </c>
      <c r="D4813" s="87">
        <v>9.6700380000000002E-2</v>
      </c>
      <c r="E4813" s="87">
        <v>8.5471179999999994E-2</v>
      </c>
    </row>
    <row r="4814" spans="1:5" x14ac:dyDescent="0.25">
      <c r="A4814" s="86" t="s">
        <v>150</v>
      </c>
      <c r="B4814" s="87">
        <v>304</v>
      </c>
      <c r="C4814" s="87" t="s">
        <v>145</v>
      </c>
      <c r="D4814" s="87">
        <v>0.33884840999999999</v>
      </c>
      <c r="E4814" s="87">
        <v>8.5409760000000001E-2</v>
      </c>
    </row>
    <row r="4815" spans="1:5" x14ac:dyDescent="0.25">
      <c r="A4815" s="86" t="s">
        <v>150</v>
      </c>
      <c r="B4815" s="87">
        <v>304</v>
      </c>
      <c r="C4815" s="87" t="s">
        <v>159</v>
      </c>
      <c r="D4815" s="87">
        <v>0.47249174999999999</v>
      </c>
      <c r="E4815" s="87">
        <v>0.11020299</v>
      </c>
    </row>
    <row r="4816" spans="1:5" x14ac:dyDescent="0.25">
      <c r="A4816" s="86" t="s">
        <v>150</v>
      </c>
      <c r="B4816" s="87">
        <v>304</v>
      </c>
      <c r="C4816" s="87" t="s">
        <v>152</v>
      </c>
      <c r="D4816" s="87">
        <v>0.50437597999999995</v>
      </c>
      <c r="E4816" s="87">
        <v>7.4547020000000006E-2</v>
      </c>
    </row>
    <row r="4817" spans="1:5" x14ac:dyDescent="0.25">
      <c r="A4817" s="86" t="s">
        <v>150</v>
      </c>
      <c r="B4817" s="87">
        <v>304</v>
      </c>
      <c r="C4817" s="87" t="s">
        <v>144</v>
      </c>
      <c r="D4817" s="87">
        <v>0.64847368000000005</v>
      </c>
      <c r="E4817" s="87">
        <v>3.6538979999999999E-2</v>
      </c>
    </row>
    <row r="4818" spans="1:5" x14ac:dyDescent="0.25">
      <c r="A4818" s="86" t="s">
        <v>150</v>
      </c>
      <c r="B4818" s="87">
        <v>304</v>
      </c>
      <c r="C4818" s="87" t="s">
        <v>148</v>
      </c>
      <c r="D4818" s="87">
        <v>0.89660985999999998</v>
      </c>
      <c r="E4818" s="87">
        <v>0.1009326</v>
      </c>
    </row>
    <row r="4819" spans="1:5" x14ac:dyDescent="0.25">
      <c r="A4819" s="86" t="s">
        <v>145</v>
      </c>
      <c r="B4819" s="87">
        <v>305</v>
      </c>
      <c r="C4819" s="87" t="s">
        <v>147</v>
      </c>
      <c r="D4819" s="87">
        <v>-9.1710600000000003E-2</v>
      </c>
      <c r="E4819" s="87">
        <v>6.5823000000000007E-2</v>
      </c>
    </row>
    <row r="4820" spans="1:5" x14ac:dyDescent="0.25">
      <c r="A4820" s="86" t="s">
        <v>145</v>
      </c>
      <c r="B4820" s="87">
        <v>305</v>
      </c>
      <c r="C4820" s="87" t="s">
        <v>146</v>
      </c>
      <c r="D4820" s="87">
        <v>-5.1502300000000001E-2</v>
      </c>
      <c r="E4820" s="87">
        <v>7.1007180000000003E-2</v>
      </c>
    </row>
    <row r="4821" spans="1:5" x14ac:dyDescent="0.25">
      <c r="A4821" s="86" t="s">
        <v>145</v>
      </c>
      <c r="B4821" s="87">
        <v>305</v>
      </c>
      <c r="C4821" s="87" t="s">
        <v>157</v>
      </c>
      <c r="D4821" s="87">
        <v>-4.1002400000000001E-2</v>
      </c>
      <c r="E4821" s="87">
        <v>4.7565629999999998E-2</v>
      </c>
    </row>
    <row r="4822" spans="1:5" x14ac:dyDescent="0.25">
      <c r="A4822" s="86" t="s">
        <v>145</v>
      </c>
      <c r="B4822" s="87">
        <v>305</v>
      </c>
      <c r="C4822" s="87" t="s">
        <v>155</v>
      </c>
      <c r="D4822" s="87">
        <v>-4.0130199999999998E-2</v>
      </c>
      <c r="E4822" s="87">
        <v>5.2306249999999999E-2</v>
      </c>
    </row>
    <row r="4823" spans="1:5" x14ac:dyDescent="0.25">
      <c r="A4823" s="86" t="s">
        <v>145</v>
      </c>
      <c r="B4823" s="87">
        <v>305</v>
      </c>
      <c r="C4823" s="87" t="s">
        <v>154</v>
      </c>
      <c r="D4823" s="87">
        <v>-2.9697999999999999E-2</v>
      </c>
      <c r="E4823" s="87">
        <v>8.9491210000000002E-2</v>
      </c>
    </row>
    <row r="4824" spans="1:5" x14ac:dyDescent="0.25">
      <c r="A4824" s="86" t="s">
        <v>145</v>
      </c>
      <c r="B4824" s="87">
        <v>305</v>
      </c>
      <c r="C4824" s="87" t="s">
        <v>153</v>
      </c>
      <c r="D4824" s="87">
        <v>2.0107900000000001E-3</v>
      </c>
      <c r="E4824" s="87">
        <v>6.5835710000000006E-2</v>
      </c>
    </row>
    <row r="4825" spans="1:5" x14ac:dyDescent="0.25">
      <c r="A4825" s="86" t="s">
        <v>145</v>
      </c>
      <c r="B4825" s="87">
        <v>305</v>
      </c>
      <c r="C4825" s="87" t="s">
        <v>9</v>
      </c>
      <c r="D4825" s="87">
        <v>4.9188499999999998E-3</v>
      </c>
      <c r="E4825" s="87">
        <v>6.9585530000000007E-2</v>
      </c>
    </row>
    <row r="4826" spans="1:5" x14ac:dyDescent="0.25">
      <c r="A4826" s="86" t="s">
        <v>145</v>
      </c>
      <c r="B4826" s="87">
        <v>305</v>
      </c>
      <c r="C4826" s="87" t="s">
        <v>149</v>
      </c>
      <c r="D4826" s="87">
        <v>1.696903E-2</v>
      </c>
      <c r="E4826" s="87">
        <v>6.8180660000000004E-2</v>
      </c>
    </row>
    <row r="4827" spans="1:5" x14ac:dyDescent="0.25">
      <c r="A4827" s="86" t="s">
        <v>145</v>
      </c>
      <c r="B4827" s="87">
        <v>305</v>
      </c>
      <c r="C4827" s="87" t="s">
        <v>158</v>
      </c>
      <c r="D4827" s="87">
        <v>3.3271920000000003E-2</v>
      </c>
      <c r="E4827" s="87">
        <v>0.10252559</v>
      </c>
    </row>
    <row r="4828" spans="1:5" x14ac:dyDescent="0.25">
      <c r="A4828" s="86" t="s">
        <v>145</v>
      </c>
      <c r="B4828" s="87">
        <v>305</v>
      </c>
      <c r="C4828" s="87" t="s">
        <v>160</v>
      </c>
      <c r="D4828" s="87">
        <v>4.9729229999999999E-2</v>
      </c>
      <c r="E4828" s="87">
        <v>8.5384890000000005E-2</v>
      </c>
    </row>
    <row r="4829" spans="1:5" x14ac:dyDescent="0.25">
      <c r="A4829" s="86" t="s">
        <v>145</v>
      </c>
      <c r="B4829" s="87">
        <v>305</v>
      </c>
      <c r="C4829" s="87" t="s">
        <v>152</v>
      </c>
      <c r="D4829" s="87">
        <v>5.9083499999999997E-2</v>
      </c>
      <c r="E4829" s="87">
        <v>8.4094959999999996E-2</v>
      </c>
    </row>
    <row r="4830" spans="1:5" x14ac:dyDescent="0.25">
      <c r="A4830" s="86" t="s">
        <v>145</v>
      </c>
      <c r="B4830" s="87">
        <v>305</v>
      </c>
      <c r="C4830" s="87" t="s">
        <v>148</v>
      </c>
      <c r="D4830" s="87">
        <v>0.11300852</v>
      </c>
      <c r="E4830" s="87">
        <v>6.7754200000000001E-2</v>
      </c>
    </row>
    <row r="4831" spans="1:5" x14ac:dyDescent="0.25">
      <c r="A4831" s="86" t="s">
        <v>145</v>
      </c>
      <c r="B4831" s="87">
        <v>305</v>
      </c>
      <c r="C4831" s="87" t="s">
        <v>150</v>
      </c>
      <c r="D4831" s="87">
        <v>0.20231705</v>
      </c>
      <c r="E4831" s="87">
        <v>9.7375959999999998E-2</v>
      </c>
    </row>
    <row r="4832" spans="1:5" x14ac:dyDescent="0.25">
      <c r="A4832" s="86" t="s">
        <v>156</v>
      </c>
      <c r="B4832" s="87">
        <v>306</v>
      </c>
      <c r="C4832" s="87" t="s">
        <v>160</v>
      </c>
      <c r="D4832" s="87">
        <v>0.53926996000000005</v>
      </c>
      <c r="E4832" s="87">
        <v>5.5637939999999997E-2</v>
      </c>
    </row>
    <row r="4833" spans="1:5" x14ac:dyDescent="0.25">
      <c r="A4833" s="86" t="s">
        <v>156</v>
      </c>
      <c r="B4833" s="87">
        <v>306</v>
      </c>
      <c r="C4833" s="87" t="s">
        <v>150</v>
      </c>
      <c r="D4833" s="87">
        <v>0.75076723999999995</v>
      </c>
      <c r="E4833" s="87">
        <v>5.3900280000000002E-2</v>
      </c>
    </row>
    <row r="4834" spans="1:5" x14ac:dyDescent="0.25">
      <c r="A4834" s="86" t="s">
        <v>156</v>
      </c>
      <c r="B4834" s="87">
        <v>306</v>
      </c>
      <c r="C4834" s="87" t="s">
        <v>143</v>
      </c>
      <c r="D4834" s="87">
        <v>0.76837612</v>
      </c>
      <c r="E4834" s="87">
        <v>7.7022129999999994E-2</v>
      </c>
    </row>
    <row r="4835" spans="1:5" x14ac:dyDescent="0.25">
      <c r="A4835" s="86" t="s">
        <v>156</v>
      </c>
      <c r="B4835" s="87">
        <v>306</v>
      </c>
      <c r="C4835" s="87" t="s">
        <v>154</v>
      </c>
      <c r="D4835" s="87">
        <v>0.90790256999999996</v>
      </c>
      <c r="E4835" s="87">
        <v>5.8998509999999997E-2</v>
      </c>
    </row>
    <row r="4836" spans="1:5" x14ac:dyDescent="0.25">
      <c r="A4836" s="86" t="s">
        <v>156</v>
      </c>
      <c r="B4836" s="87">
        <v>306</v>
      </c>
      <c r="C4836" s="87" t="s">
        <v>152</v>
      </c>
      <c r="D4836" s="87">
        <v>0.94010388</v>
      </c>
      <c r="E4836" s="87">
        <v>4.4575959999999998E-2</v>
      </c>
    </row>
    <row r="4837" spans="1:5" x14ac:dyDescent="0.25">
      <c r="A4837" s="86" t="s">
        <v>156</v>
      </c>
      <c r="B4837" s="87">
        <v>306</v>
      </c>
      <c r="C4837" s="87" t="s">
        <v>153</v>
      </c>
      <c r="D4837" s="87">
        <v>0.99248440999999998</v>
      </c>
      <c r="E4837" s="87">
        <v>5.6357490000000003E-2</v>
      </c>
    </row>
    <row r="4838" spans="1:5" x14ac:dyDescent="0.25">
      <c r="A4838" s="86" t="s">
        <v>156</v>
      </c>
      <c r="B4838" s="87">
        <v>306</v>
      </c>
      <c r="C4838" s="87" t="s">
        <v>9</v>
      </c>
      <c r="D4838" s="87">
        <v>1.00396186</v>
      </c>
      <c r="E4838" s="87">
        <v>5.4422529999999997E-2</v>
      </c>
    </row>
    <row r="4839" spans="1:5" x14ac:dyDescent="0.25">
      <c r="A4839" s="86" t="s">
        <v>156</v>
      </c>
      <c r="B4839" s="87">
        <v>306</v>
      </c>
      <c r="C4839" s="87" t="s">
        <v>157</v>
      </c>
      <c r="D4839" s="87">
        <v>1.01005246</v>
      </c>
      <c r="E4839" s="87">
        <v>5.1850960000000001E-2</v>
      </c>
    </row>
    <row r="4840" spans="1:5" x14ac:dyDescent="0.25">
      <c r="A4840" s="86" t="s">
        <v>156</v>
      </c>
      <c r="B4840" s="87">
        <v>306</v>
      </c>
      <c r="C4840" s="87" t="s">
        <v>161</v>
      </c>
      <c r="D4840" s="87">
        <v>1.01792573</v>
      </c>
      <c r="E4840" s="87">
        <v>6.2471039999999999E-2</v>
      </c>
    </row>
    <row r="4841" spans="1:5" x14ac:dyDescent="0.25">
      <c r="A4841" s="86" t="s">
        <v>156</v>
      </c>
      <c r="B4841" s="87">
        <v>306</v>
      </c>
      <c r="C4841" s="87" t="s">
        <v>147</v>
      </c>
      <c r="D4841" s="87">
        <v>1.05208397</v>
      </c>
      <c r="E4841" s="87">
        <v>4.5352509999999999E-2</v>
      </c>
    </row>
    <row r="4842" spans="1:5" x14ac:dyDescent="0.25">
      <c r="A4842" s="86" t="s">
        <v>156</v>
      </c>
      <c r="B4842" s="87">
        <v>306</v>
      </c>
      <c r="C4842" s="87" t="s">
        <v>149</v>
      </c>
      <c r="D4842" s="87">
        <v>1.0637206400000001</v>
      </c>
      <c r="E4842" s="87">
        <v>7.0670460000000004E-2</v>
      </c>
    </row>
    <row r="4843" spans="1:5" x14ac:dyDescent="0.25">
      <c r="A4843" s="86" t="s">
        <v>143</v>
      </c>
      <c r="B4843" s="87">
        <v>307</v>
      </c>
      <c r="C4843" s="87" t="s">
        <v>144</v>
      </c>
      <c r="D4843" s="87">
        <v>0.18174908000000001</v>
      </c>
      <c r="E4843" s="87">
        <v>8.2036540000000005E-2</v>
      </c>
    </row>
    <row r="4844" spans="1:5" x14ac:dyDescent="0.25">
      <c r="A4844" s="86" t="s">
        <v>143</v>
      </c>
      <c r="B4844" s="87">
        <v>307</v>
      </c>
      <c r="C4844" s="87" t="s">
        <v>153</v>
      </c>
      <c r="D4844" s="87">
        <v>0.30039090000000002</v>
      </c>
      <c r="E4844" s="87">
        <v>7.1553640000000002E-2</v>
      </c>
    </row>
    <row r="4845" spans="1:5" x14ac:dyDescent="0.25">
      <c r="A4845" s="86" t="s">
        <v>143</v>
      </c>
      <c r="B4845" s="87">
        <v>307</v>
      </c>
      <c r="C4845" s="87" t="s">
        <v>146</v>
      </c>
      <c r="D4845" s="87">
        <v>0.34646788000000001</v>
      </c>
      <c r="E4845" s="87">
        <v>6.7459119999999997E-2</v>
      </c>
    </row>
    <row r="4846" spans="1:5" x14ac:dyDescent="0.25">
      <c r="A4846" s="86" t="s">
        <v>143</v>
      </c>
      <c r="B4846" s="87">
        <v>307</v>
      </c>
      <c r="C4846" s="87" t="s">
        <v>156</v>
      </c>
      <c r="D4846" s="87">
        <v>0.36229244999999999</v>
      </c>
      <c r="E4846" s="87">
        <v>5.507807E-2</v>
      </c>
    </row>
    <row r="4847" spans="1:5" x14ac:dyDescent="0.25">
      <c r="A4847" s="86" t="s">
        <v>143</v>
      </c>
      <c r="B4847" s="87">
        <v>307</v>
      </c>
      <c r="C4847" s="87" t="s">
        <v>160</v>
      </c>
      <c r="D4847" s="87">
        <v>0.46582469999999998</v>
      </c>
      <c r="E4847" s="87">
        <v>4.1107560000000001E-2</v>
      </c>
    </row>
    <row r="4848" spans="1:5" x14ac:dyDescent="0.25">
      <c r="A4848" s="86" t="s">
        <v>143</v>
      </c>
      <c r="B4848" s="87">
        <v>307</v>
      </c>
      <c r="C4848" s="87" t="s">
        <v>9</v>
      </c>
      <c r="D4848" s="87">
        <v>0.47713816999999997</v>
      </c>
      <c r="E4848" s="87">
        <v>5.5173260000000002E-2</v>
      </c>
    </row>
    <row r="4849" spans="1:5" x14ac:dyDescent="0.25">
      <c r="A4849" s="86" t="s">
        <v>143</v>
      </c>
      <c r="B4849" s="87">
        <v>307</v>
      </c>
      <c r="C4849" s="87" t="s">
        <v>151</v>
      </c>
      <c r="D4849" s="87">
        <v>0.55316577</v>
      </c>
      <c r="E4849" s="87">
        <v>8.0131729999999998E-2</v>
      </c>
    </row>
    <row r="4850" spans="1:5" x14ac:dyDescent="0.25">
      <c r="A4850" s="86" t="s">
        <v>143</v>
      </c>
      <c r="B4850" s="87">
        <v>307</v>
      </c>
      <c r="C4850" s="87" t="s">
        <v>150</v>
      </c>
      <c r="D4850" s="87">
        <v>0.57410218999999996</v>
      </c>
      <c r="E4850" s="87">
        <v>5.2174690000000003E-2</v>
      </c>
    </row>
    <row r="4851" spans="1:5" x14ac:dyDescent="0.25">
      <c r="A4851" s="86" t="s">
        <v>143</v>
      </c>
      <c r="B4851" s="87">
        <v>307</v>
      </c>
      <c r="C4851" s="87" t="s">
        <v>159</v>
      </c>
      <c r="D4851" s="87">
        <v>0.61552158000000001</v>
      </c>
      <c r="E4851" s="87">
        <v>5.1198960000000002E-2</v>
      </c>
    </row>
    <row r="4852" spans="1:5" x14ac:dyDescent="0.25">
      <c r="A4852" s="86" t="s">
        <v>143</v>
      </c>
      <c r="B4852" s="87">
        <v>307</v>
      </c>
      <c r="C4852" s="87" t="s">
        <v>147</v>
      </c>
      <c r="D4852" s="87">
        <v>0.75061803999999999</v>
      </c>
      <c r="E4852" s="87">
        <v>3.5946069999999997E-2</v>
      </c>
    </row>
    <row r="4853" spans="1:5" x14ac:dyDescent="0.25">
      <c r="A4853" s="86" t="s">
        <v>143</v>
      </c>
      <c r="B4853" s="87">
        <v>307</v>
      </c>
      <c r="C4853" s="87" t="s">
        <v>152</v>
      </c>
      <c r="D4853" s="87">
        <v>0.76346086999999996</v>
      </c>
      <c r="E4853" s="87">
        <v>5.0714719999999998E-2</v>
      </c>
    </row>
    <row r="4854" spans="1:5" x14ac:dyDescent="0.25">
      <c r="A4854" s="86" t="s">
        <v>143</v>
      </c>
      <c r="B4854" s="87">
        <v>307</v>
      </c>
      <c r="C4854" s="87" t="s">
        <v>157</v>
      </c>
      <c r="D4854" s="87">
        <v>0.86465424000000002</v>
      </c>
      <c r="E4854" s="87">
        <v>4.5895279999999997E-2</v>
      </c>
    </row>
    <row r="4855" spans="1:5" x14ac:dyDescent="0.25">
      <c r="A4855" s="86" t="s">
        <v>143</v>
      </c>
      <c r="B4855" s="87">
        <v>307</v>
      </c>
      <c r="C4855" s="87" t="s">
        <v>155</v>
      </c>
      <c r="D4855" s="87">
        <v>0.89502711000000001</v>
      </c>
      <c r="E4855" s="87">
        <v>4.5174730000000003E-2</v>
      </c>
    </row>
    <row r="4856" spans="1:5" x14ac:dyDescent="0.25">
      <c r="A4856" s="86" t="s">
        <v>143</v>
      </c>
      <c r="B4856" s="87">
        <v>307</v>
      </c>
      <c r="C4856" s="87" t="s">
        <v>154</v>
      </c>
      <c r="D4856" s="87">
        <v>0.93653679999999995</v>
      </c>
      <c r="E4856" s="87">
        <v>6.3421329999999998E-2</v>
      </c>
    </row>
    <row r="4857" spans="1:5" x14ac:dyDescent="0.25">
      <c r="A4857" s="86" t="s">
        <v>143</v>
      </c>
      <c r="B4857" s="87">
        <v>307</v>
      </c>
      <c r="C4857" s="87" t="s">
        <v>149</v>
      </c>
      <c r="D4857" s="87">
        <v>0.94396075000000002</v>
      </c>
      <c r="E4857" s="87">
        <v>3.9939240000000001E-2</v>
      </c>
    </row>
    <row r="4858" spans="1:5" x14ac:dyDescent="0.25">
      <c r="A4858" s="86" t="s">
        <v>158</v>
      </c>
      <c r="B4858" s="87">
        <v>308</v>
      </c>
      <c r="C4858" s="87" t="s">
        <v>154</v>
      </c>
      <c r="D4858" s="87">
        <v>0.75457892999999998</v>
      </c>
      <c r="E4858" s="87">
        <v>5.1560479999999999E-2</v>
      </c>
    </row>
    <row r="4859" spans="1:5" x14ac:dyDescent="0.25">
      <c r="A4859" s="86" t="s">
        <v>158</v>
      </c>
      <c r="B4859" s="87">
        <v>308</v>
      </c>
      <c r="C4859" s="87" t="s">
        <v>152</v>
      </c>
      <c r="D4859" s="87">
        <v>0.75919824000000002</v>
      </c>
      <c r="E4859" s="87">
        <v>7.2971960000000002E-2</v>
      </c>
    </row>
    <row r="4860" spans="1:5" x14ac:dyDescent="0.25">
      <c r="A4860" s="86" t="s">
        <v>158</v>
      </c>
      <c r="B4860" s="87">
        <v>308</v>
      </c>
      <c r="C4860" s="87" t="s">
        <v>150</v>
      </c>
      <c r="D4860" s="87">
        <v>0.76420710999999997</v>
      </c>
      <c r="E4860" s="87">
        <v>6.630983E-2</v>
      </c>
    </row>
    <row r="4861" spans="1:5" x14ac:dyDescent="0.25">
      <c r="A4861" s="86" t="s">
        <v>158</v>
      </c>
      <c r="B4861" s="87">
        <v>308</v>
      </c>
      <c r="C4861" s="87" t="s">
        <v>153</v>
      </c>
      <c r="D4861" s="87">
        <v>0.81095136000000001</v>
      </c>
      <c r="E4861" s="87">
        <v>5.6036990000000002E-2</v>
      </c>
    </row>
    <row r="4862" spans="1:5" x14ac:dyDescent="0.25">
      <c r="A4862" s="86" t="s">
        <v>158</v>
      </c>
      <c r="B4862" s="87">
        <v>308</v>
      </c>
      <c r="C4862" s="87" t="s">
        <v>160</v>
      </c>
      <c r="D4862" s="87">
        <v>0.90798243999999995</v>
      </c>
      <c r="E4862" s="87">
        <v>4.7426129999999997E-2</v>
      </c>
    </row>
    <row r="4863" spans="1:5" x14ac:dyDescent="0.25">
      <c r="A4863" s="86" t="s">
        <v>158</v>
      </c>
      <c r="B4863" s="87">
        <v>308</v>
      </c>
      <c r="C4863" s="87" t="s">
        <v>147</v>
      </c>
      <c r="D4863" s="87">
        <v>0.92562672000000001</v>
      </c>
      <c r="E4863" s="87">
        <v>9.3387579999999998E-2</v>
      </c>
    </row>
    <row r="4864" spans="1:5" x14ac:dyDescent="0.25">
      <c r="A4864" s="86" t="s">
        <v>158</v>
      </c>
      <c r="B4864" s="87">
        <v>308</v>
      </c>
      <c r="C4864" s="87" t="s">
        <v>157</v>
      </c>
      <c r="D4864" s="87">
        <v>1.0748893100000001</v>
      </c>
      <c r="E4864" s="87">
        <v>7.4696419999999999E-2</v>
      </c>
    </row>
    <row r="4865" spans="1:5" x14ac:dyDescent="0.25">
      <c r="A4865" s="86" t="s">
        <v>158</v>
      </c>
      <c r="B4865" s="87">
        <v>308</v>
      </c>
      <c r="C4865" s="87" t="s">
        <v>155</v>
      </c>
      <c r="D4865" s="87">
        <v>1.10977441</v>
      </c>
      <c r="E4865" s="87">
        <v>6.0862189999999997E-2</v>
      </c>
    </row>
    <row r="4866" spans="1:5" x14ac:dyDescent="0.25">
      <c r="A4866" s="86" t="s">
        <v>147</v>
      </c>
      <c r="B4866" s="87">
        <v>309</v>
      </c>
      <c r="C4866" s="87" t="s">
        <v>144</v>
      </c>
      <c r="D4866" s="87">
        <v>0.71898329000000005</v>
      </c>
      <c r="E4866" s="87">
        <v>6.9976689999999994E-2</v>
      </c>
    </row>
    <row r="4867" spans="1:5" x14ac:dyDescent="0.25">
      <c r="A4867" s="86" t="s">
        <v>147</v>
      </c>
      <c r="B4867" s="87">
        <v>309</v>
      </c>
      <c r="C4867" s="87" t="s">
        <v>9</v>
      </c>
      <c r="D4867" s="87">
        <v>0.92372133000000001</v>
      </c>
      <c r="E4867" s="87">
        <v>7.1402969999999996E-2</v>
      </c>
    </row>
    <row r="4868" spans="1:5" x14ac:dyDescent="0.25">
      <c r="A4868" s="86" t="s">
        <v>147</v>
      </c>
      <c r="B4868" s="87">
        <v>309</v>
      </c>
      <c r="C4868" s="87" t="s">
        <v>148</v>
      </c>
      <c r="D4868" s="87">
        <v>0.94093914999999995</v>
      </c>
      <c r="E4868" s="87">
        <v>6.295924E-2</v>
      </c>
    </row>
    <row r="4869" spans="1:5" x14ac:dyDescent="0.25">
      <c r="A4869" s="86" t="s">
        <v>147</v>
      </c>
      <c r="B4869" s="87">
        <v>309</v>
      </c>
      <c r="C4869" s="87" t="s">
        <v>153</v>
      </c>
      <c r="D4869" s="87">
        <v>1.0736621900000001</v>
      </c>
      <c r="E4869" s="87">
        <v>3.9950600000000003E-2</v>
      </c>
    </row>
    <row r="4870" spans="1:5" x14ac:dyDescent="0.25">
      <c r="A4870" s="86" t="s">
        <v>147</v>
      </c>
      <c r="B4870" s="87">
        <v>309</v>
      </c>
      <c r="C4870" s="87" t="s">
        <v>151</v>
      </c>
      <c r="D4870" s="87">
        <v>1.0901422300000001</v>
      </c>
      <c r="E4870" s="87">
        <v>7.4831720000000004E-2</v>
      </c>
    </row>
    <row r="4871" spans="1:5" x14ac:dyDescent="0.25">
      <c r="A4871" s="86" t="s">
        <v>147</v>
      </c>
      <c r="B4871" s="87">
        <v>309</v>
      </c>
      <c r="C4871" s="87" t="s">
        <v>152</v>
      </c>
      <c r="D4871" s="87">
        <v>1.13659288</v>
      </c>
      <c r="E4871" s="87">
        <v>4.3423999999999997E-2</v>
      </c>
    </row>
    <row r="4872" spans="1:5" x14ac:dyDescent="0.25">
      <c r="A4872" s="86" t="s">
        <v>147</v>
      </c>
      <c r="B4872" s="87">
        <v>309</v>
      </c>
      <c r="C4872" s="87" t="s">
        <v>149</v>
      </c>
      <c r="D4872" s="87">
        <v>1.1512705400000001</v>
      </c>
      <c r="E4872" s="87">
        <v>5.3545669999999997E-2</v>
      </c>
    </row>
    <row r="4873" spans="1:5" x14ac:dyDescent="0.25">
      <c r="A4873" s="86" t="s">
        <v>147</v>
      </c>
      <c r="B4873" s="87">
        <v>309</v>
      </c>
      <c r="C4873" s="87" t="s">
        <v>146</v>
      </c>
      <c r="D4873" s="87">
        <v>1.2159389300000001</v>
      </c>
      <c r="E4873" s="87">
        <v>8.457344E-2</v>
      </c>
    </row>
    <row r="4874" spans="1:5" x14ac:dyDescent="0.25">
      <c r="A4874" s="86" t="s">
        <v>147</v>
      </c>
      <c r="B4874" s="87">
        <v>309</v>
      </c>
      <c r="C4874" s="87" t="s">
        <v>154</v>
      </c>
      <c r="D4874" s="87">
        <v>1.2196984399999999</v>
      </c>
      <c r="E4874" s="87">
        <v>5.5822490000000002E-2</v>
      </c>
    </row>
    <row r="4875" spans="1:5" x14ac:dyDescent="0.25">
      <c r="A4875" s="86" t="s">
        <v>145</v>
      </c>
      <c r="B4875" s="87">
        <v>310</v>
      </c>
      <c r="C4875" s="87" t="s">
        <v>147</v>
      </c>
      <c r="D4875" s="87">
        <v>0.60371562999999995</v>
      </c>
      <c r="E4875" s="87">
        <v>5.166668E-2</v>
      </c>
    </row>
    <row r="4876" spans="1:5" x14ac:dyDescent="0.25">
      <c r="A4876" s="86" t="s">
        <v>145</v>
      </c>
      <c r="B4876" s="87">
        <v>310</v>
      </c>
      <c r="C4876" s="87" t="s">
        <v>153</v>
      </c>
      <c r="D4876" s="87">
        <v>0.63759277999999997</v>
      </c>
      <c r="E4876" s="87">
        <v>7.0535700000000007E-2</v>
      </c>
    </row>
    <row r="4877" spans="1:5" x14ac:dyDescent="0.25">
      <c r="A4877" s="86" t="s">
        <v>145</v>
      </c>
      <c r="B4877" s="87">
        <v>310</v>
      </c>
      <c r="C4877" s="87" t="s">
        <v>152</v>
      </c>
      <c r="D4877" s="87">
        <v>0.79163127</v>
      </c>
      <c r="E4877" s="87">
        <v>5.6335490000000002E-2</v>
      </c>
    </row>
    <row r="4878" spans="1:5" x14ac:dyDescent="0.25">
      <c r="A4878" s="86" t="s">
        <v>145</v>
      </c>
      <c r="B4878" s="87">
        <v>310</v>
      </c>
      <c r="C4878" s="87" t="s">
        <v>144</v>
      </c>
      <c r="D4878" s="87">
        <v>0.81206471999999996</v>
      </c>
      <c r="E4878" s="87">
        <v>7.5886380000000003E-2</v>
      </c>
    </row>
    <row r="4879" spans="1:5" x14ac:dyDescent="0.25">
      <c r="A4879" s="86" t="s">
        <v>155</v>
      </c>
      <c r="B4879" s="87">
        <v>311</v>
      </c>
      <c r="C4879" s="87" t="s">
        <v>159</v>
      </c>
      <c r="D4879" s="87">
        <v>0.60635474</v>
      </c>
      <c r="E4879" s="87">
        <v>8.8142559999999995E-2</v>
      </c>
    </row>
    <row r="4880" spans="1:5" x14ac:dyDescent="0.25">
      <c r="A4880" s="86" t="s">
        <v>155</v>
      </c>
      <c r="B4880" s="87">
        <v>311</v>
      </c>
      <c r="C4880" s="87" t="s">
        <v>156</v>
      </c>
      <c r="D4880" s="87">
        <v>0.61100100000000002</v>
      </c>
      <c r="E4880" s="87">
        <v>5.9651929999999999E-2</v>
      </c>
    </row>
    <row r="4881" spans="1:5" x14ac:dyDescent="0.25">
      <c r="A4881" s="86" t="s">
        <v>155</v>
      </c>
      <c r="B4881" s="87">
        <v>311</v>
      </c>
      <c r="C4881" s="87" t="s">
        <v>160</v>
      </c>
      <c r="D4881" s="87">
        <v>0.69941281</v>
      </c>
      <c r="E4881" s="87">
        <v>3.5907500000000002E-2</v>
      </c>
    </row>
    <row r="4882" spans="1:5" x14ac:dyDescent="0.25">
      <c r="A4882" s="86" t="s">
        <v>155</v>
      </c>
      <c r="B4882" s="87">
        <v>311</v>
      </c>
      <c r="C4882" s="87" t="s">
        <v>144</v>
      </c>
      <c r="D4882" s="87">
        <v>0.70835015000000001</v>
      </c>
      <c r="E4882" s="87">
        <v>9.4579170000000004E-2</v>
      </c>
    </row>
    <row r="4883" spans="1:5" x14ac:dyDescent="0.25">
      <c r="A4883" s="86" t="s">
        <v>155</v>
      </c>
      <c r="B4883" s="87">
        <v>311</v>
      </c>
      <c r="C4883" s="87" t="s">
        <v>158</v>
      </c>
      <c r="D4883" s="87">
        <v>0.75867149</v>
      </c>
      <c r="E4883" s="87">
        <v>7.3480820000000002E-2</v>
      </c>
    </row>
    <row r="4884" spans="1:5" x14ac:dyDescent="0.25">
      <c r="A4884" s="86" t="s">
        <v>155</v>
      </c>
      <c r="B4884" s="87">
        <v>311</v>
      </c>
      <c r="C4884" s="87" t="s">
        <v>157</v>
      </c>
      <c r="D4884" s="87">
        <v>0.76112133000000004</v>
      </c>
      <c r="E4884" s="87">
        <v>5.9212099999999997E-2</v>
      </c>
    </row>
    <row r="4885" spans="1:5" x14ac:dyDescent="0.25">
      <c r="A4885" s="86" t="s">
        <v>155</v>
      </c>
      <c r="B4885" s="87">
        <v>311</v>
      </c>
      <c r="C4885" s="87" t="s">
        <v>9</v>
      </c>
      <c r="D4885" s="87">
        <v>0.79066524000000005</v>
      </c>
      <c r="E4885" s="87">
        <v>5.417889E-2</v>
      </c>
    </row>
    <row r="4886" spans="1:5" x14ac:dyDescent="0.25">
      <c r="A4886" s="86" t="s">
        <v>155</v>
      </c>
      <c r="B4886" s="87">
        <v>311</v>
      </c>
      <c r="C4886" s="87" t="s">
        <v>161</v>
      </c>
      <c r="D4886" s="87">
        <v>0.82748781999999999</v>
      </c>
      <c r="E4886" s="87">
        <v>5.1010310000000003E-2</v>
      </c>
    </row>
    <row r="4887" spans="1:5" x14ac:dyDescent="0.25">
      <c r="A4887" s="86" t="s">
        <v>155</v>
      </c>
      <c r="B4887" s="87">
        <v>311</v>
      </c>
      <c r="C4887" s="87" t="s">
        <v>145</v>
      </c>
      <c r="D4887" s="87">
        <v>0.85629124999999995</v>
      </c>
      <c r="E4887" s="87">
        <v>6.8843619999999994E-2</v>
      </c>
    </row>
    <row r="4888" spans="1:5" x14ac:dyDescent="0.25">
      <c r="A4888" s="86" t="s">
        <v>155</v>
      </c>
      <c r="B4888" s="87">
        <v>311</v>
      </c>
      <c r="C4888" s="87" t="s">
        <v>148</v>
      </c>
      <c r="D4888" s="87">
        <v>0.85706782999999997</v>
      </c>
      <c r="E4888" s="87">
        <v>4.6711240000000001E-2</v>
      </c>
    </row>
    <row r="4889" spans="1:5" x14ac:dyDescent="0.25">
      <c r="A4889" s="86" t="s">
        <v>155</v>
      </c>
      <c r="B4889" s="87">
        <v>311</v>
      </c>
      <c r="C4889" s="87" t="s">
        <v>143</v>
      </c>
      <c r="D4889" s="87">
        <v>0.86917891000000003</v>
      </c>
      <c r="E4889" s="87">
        <v>7.1913500000000005E-2</v>
      </c>
    </row>
    <row r="4890" spans="1:5" x14ac:dyDescent="0.25">
      <c r="A4890" s="86" t="s">
        <v>155</v>
      </c>
      <c r="B4890" s="87">
        <v>311</v>
      </c>
      <c r="C4890" s="87" t="s">
        <v>147</v>
      </c>
      <c r="D4890" s="87">
        <v>0.89347708999999997</v>
      </c>
      <c r="E4890" s="87">
        <v>3.8173039999999998E-2</v>
      </c>
    </row>
    <row r="4891" spans="1:5" x14ac:dyDescent="0.25">
      <c r="A4891" s="86" t="s">
        <v>155</v>
      </c>
      <c r="B4891" s="87">
        <v>311</v>
      </c>
      <c r="C4891" s="87" t="s">
        <v>146</v>
      </c>
      <c r="D4891" s="87">
        <v>0.89839758999999997</v>
      </c>
      <c r="E4891" s="87">
        <v>7.5278609999999996E-2</v>
      </c>
    </row>
    <row r="4892" spans="1:5" x14ac:dyDescent="0.25">
      <c r="A4892" s="86" t="s">
        <v>155</v>
      </c>
      <c r="B4892" s="87">
        <v>311</v>
      </c>
      <c r="C4892" s="87" t="s">
        <v>151</v>
      </c>
      <c r="D4892" s="87">
        <v>0.94191471999999998</v>
      </c>
      <c r="E4892" s="87">
        <v>0.10049756</v>
      </c>
    </row>
    <row r="4893" spans="1:5" x14ac:dyDescent="0.25">
      <c r="A4893" s="86" t="s">
        <v>155</v>
      </c>
      <c r="B4893" s="87">
        <v>311</v>
      </c>
      <c r="C4893" s="87" t="s">
        <v>150</v>
      </c>
      <c r="D4893" s="87">
        <v>0.94341788999999998</v>
      </c>
      <c r="E4893" s="87">
        <v>5.588506E-2</v>
      </c>
    </row>
    <row r="4894" spans="1:5" x14ac:dyDescent="0.25">
      <c r="A4894" s="86" t="s">
        <v>155</v>
      </c>
      <c r="B4894" s="87">
        <v>311</v>
      </c>
      <c r="C4894" s="87" t="s">
        <v>149</v>
      </c>
      <c r="D4894" s="87">
        <v>1.0213530900000001</v>
      </c>
      <c r="E4894" s="87">
        <v>5.0919600000000002E-2</v>
      </c>
    </row>
    <row r="4895" spans="1:5" x14ac:dyDescent="0.25">
      <c r="A4895" s="86" t="s">
        <v>155</v>
      </c>
      <c r="B4895" s="87">
        <v>311</v>
      </c>
      <c r="C4895" s="87" t="s">
        <v>154</v>
      </c>
      <c r="D4895" s="87">
        <v>1.0328771299999999</v>
      </c>
      <c r="E4895" s="87">
        <v>5.6516759999999999E-2</v>
      </c>
    </row>
    <row r="4896" spans="1:5" x14ac:dyDescent="0.25">
      <c r="A4896" s="86" t="s">
        <v>155</v>
      </c>
      <c r="B4896" s="87">
        <v>311</v>
      </c>
      <c r="C4896" s="87" t="s">
        <v>152</v>
      </c>
      <c r="D4896" s="87">
        <v>1.04600081</v>
      </c>
      <c r="E4896" s="87">
        <v>3.7352969999999999E-2</v>
      </c>
    </row>
    <row r="4897" spans="1:5" x14ac:dyDescent="0.25">
      <c r="A4897" s="86" t="s">
        <v>155</v>
      </c>
      <c r="B4897" s="87">
        <v>311</v>
      </c>
      <c r="C4897" s="87" t="s">
        <v>153</v>
      </c>
      <c r="D4897" s="87">
        <v>1.14011749</v>
      </c>
      <c r="E4897" s="87">
        <v>4.2301150000000003E-2</v>
      </c>
    </row>
    <row r="4898" spans="1:5" x14ac:dyDescent="0.25">
      <c r="A4898" s="86" t="s">
        <v>155</v>
      </c>
      <c r="B4898" s="87">
        <v>312</v>
      </c>
      <c r="C4898" s="87" t="s">
        <v>157</v>
      </c>
      <c r="D4898" s="87">
        <v>0.68802368999999997</v>
      </c>
      <c r="E4898" s="87">
        <v>6.2239040000000002E-2</v>
      </c>
    </row>
    <row r="4899" spans="1:5" x14ac:dyDescent="0.25">
      <c r="A4899" s="86" t="s">
        <v>155</v>
      </c>
      <c r="B4899" s="87">
        <v>312</v>
      </c>
      <c r="C4899" s="87" t="s">
        <v>160</v>
      </c>
      <c r="D4899" s="87">
        <v>0.84715622000000002</v>
      </c>
      <c r="E4899" s="87">
        <v>4.5220789999999997E-2</v>
      </c>
    </row>
    <row r="4900" spans="1:5" x14ac:dyDescent="0.25">
      <c r="A4900" s="86" t="s">
        <v>155</v>
      </c>
      <c r="B4900" s="87">
        <v>312</v>
      </c>
      <c r="C4900" s="87" t="s">
        <v>144</v>
      </c>
      <c r="D4900" s="87">
        <v>0.85240994999999997</v>
      </c>
      <c r="E4900" s="87">
        <v>8.6539640000000001E-2</v>
      </c>
    </row>
    <row r="4901" spans="1:5" x14ac:dyDescent="0.25">
      <c r="A4901" s="86" t="s">
        <v>155</v>
      </c>
      <c r="B4901" s="87">
        <v>312</v>
      </c>
      <c r="C4901" s="87" t="s">
        <v>143</v>
      </c>
      <c r="D4901" s="87">
        <v>0.91234274999999998</v>
      </c>
      <c r="E4901" s="87">
        <v>7.1132360000000006E-2</v>
      </c>
    </row>
    <row r="4902" spans="1:5" x14ac:dyDescent="0.25">
      <c r="A4902" s="86" t="s">
        <v>155</v>
      </c>
      <c r="B4902" s="87">
        <v>312</v>
      </c>
      <c r="C4902" s="87" t="s">
        <v>149</v>
      </c>
      <c r="D4902" s="87">
        <v>0.92806697000000005</v>
      </c>
      <c r="E4902" s="87">
        <v>4.1559520000000003E-2</v>
      </c>
    </row>
    <row r="4903" spans="1:5" x14ac:dyDescent="0.25">
      <c r="A4903" s="86" t="s">
        <v>155</v>
      </c>
      <c r="B4903" s="87">
        <v>312</v>
      </c>
      <c r="C4903" s="87" t="s">
        <v>148</v>
      </c>
      <c r="D4903" s="87">
        <v>0.97433479999999995</v>
      </c>
      <c r="E4903" s="87">
        <v>7.3169410000000004E-2</v>
      </c>
    </row>
    <row r="4904" spans="1:5" x14ac:dyDescent="0.25">
      <c r="A4904" s="86" t="s">
        <v>155</v>
      </c>
      <c r="B4904" s="87">
        <v>312</v>
      </c>
      <c r="C4904" s="87" t="s">
        <v>147</v>
      </c>
      <c r="D4904" s="87">
        <v>1.0174611499999999</v>
      </c>
      <c r="E4904" s="87">
        <v>3.6888160000000003E-2</v>
      </c>
    </row>
    <row r="4905" spans="1:5" x14ac:dyDescent="0.25">
      <c r="A4905" s="86" t="s">
        <v>155</v>
      </c>
      <c r="B4905" s="87">
        <v>312</v>
      </c>
      <c r="C4905" s="87" t="s">
        <v>159</v>
      </c>
      <c r="D4905" s="87">
        <v>1.0245223699999999</v>
      </c>
      <c r="E4905" s="87">
        <v>6.9704569999999993E-2</v>
      </c>
    </row>
    <row r="4906" spans="1:5" x14ac:dyDescent="0.25">
      <c r="A4906" s="86" t="s">
        <v>155</v>
      </c>
      <c r="B4906" s="87">
        <v>312</v>
      </c>
      <c r="C4906" s="87" t="s">
        <v>153</v>
      </c>
      <c r="D4906" s="87">
        <v>1.0438185200000001</v>
      </c>
      <c r="E4906" s="87">
        <v>4.1526380000000002E-2</v>
      </c>
    </row>
    <row r="4907" spans="1:5" x14ac:dyDescent="0.25">
      <c r="A4907" s="86" t="s">
        <v>155</v>
      </c>
      <c r="B4907" s="87">
        <v>312</v>
      </c>
      <c r="C4907" s="87" t="s">
        <v>156</v>
      </c>
      <c r="D4907" s="87">
        <v>1.05259824</v>
      </c>
      <c r="E4907" s="87">
        <v>7.0046789999999998E-2</v>
      </c>
    </row>
    <row r="4908" spans="1:5" x14ac:dyDescent="0.25">
      <c r="A4908" s="86" t="s">
        <v>155</v>
      </c>
      <c r="B4908" s="87">
        <v>312</v>
      </c>
      <c r="C4908" s="87" t="s">
        <v>9</v>
      </c>
      <c r="D4908" s="87">
        <v>1.07727382</v>
      </c>
      <c r="E4908" s="87">
        <v>5.5804380000000001E-2</v>
      </c>
    </row>
    <row r="4909" spans="1:5" x14ac:dyDescent="0.25">
      <c r="A4909" s="86" t="s">
        <v>155</v>
      </c>
      <c r="B4909" s="87">
        <v>312</v>
      </c>
      <c r="C4909" s="87" t="s">
        <v>150</v>
      </c>
      <c r="D4909" s="87">
        <v>1.0782152700000001</v>
      </c>
      <c r="E4909" s="87">
        <v>5.3562980000000003E-2</v>
      </c>
    </row>
    <row r="4910" spans="1:5" x14ac:dyDescent="0.25">
      <c r="A4910" s="86" t="s">
        <v>155</v>
      </c>
      <c r="B4910" s="87">
        <v>312</v>
      </c>
      <c r="C4910" s="87" t="s">
        <v>152</v>
      </c>
      <c r="D4910" s="87">
        <v>1.11079594</v>
      </c>
      <c r="E4910" s="87">
        <v>4.013224E-2</v>
      </c>
    </row>
    <row r="4911" spans="1:5" x14ac:dyDescent="0.25">
      <c r="A4911" s="86" t="s">
        <v>155</v>
      </c>
      <c r="B4911" s="87">
        <v>312</v>
      </c>
      <c r="C4911" s="87" t="s">
        <v>146</v>
      </c>
      <c r="D4911" s="87">
        <v>1.14708367</v>
      </c>
      <c r="E4911" s="87">
        <v>6.3113730000000007E-2</v>
      </c>
    </row>
    <row r="4912" spans="1:5" x14ac:dyDescent="0.25">
      <c r="A4912" s="86" t="s">
        <v>155</v>
      </c>
      <c r="B4912" s="87">
        <v>312</v>
      </c>
      <c r="C4912" s="87" t="s">
        <v>145</v>
      </c>
      <c r="D4912" s="87">
        <v>1.1601549600000001</v>
      </c>
      <c r="E4912" s="87">
        <v>6.3130900000000004E-2</v>
      </c>
    </row>
    <row r="4913" spans="1:5" x14ac:dyDescent="0.25">
      <c r="A4913" s="86" t="s">
        <v>155</v>
      </c>
      <c r="B4913" s="87">
        <v>312</v>
      </c>
      <c r="C4913" s="87" t="s">
        <v>161</v>
      </c>
      <c r="D4913" s="87">
        <v>1.16272737</v>
      </c>
      <c r="E4913" s="87">
        <v>6.0755980000000001E-2</v>
      </c>
    </row>
    <row r="4914" spans="1:5" x14ac:dyDescent="0.25">
      <c r="A4914" s="86" t="s">
        <v>155</v>
      </c>
      <c r="B4914" s="87">
        <v>312</v>
      </c>
      <c r="C4914" s="87" t="s">
        <v>151</v>
      </c>
      <c r="D4914" s="87">
        <v>1.16578823</v>
      </c>
      <c r="E4914" s="87">
        <v>7.5959789999999999E-2</v>
      </c>
    </row>
    <row r="4915" spans="1:5" x14ac:dyDescent="0.25">
      <c r="A4915" s="86" t="s">
        <v>155</v>
      </c>
      <c r="B4915" s="87">
        <v>312</v>
      </c>
      <c r="C4915" s="87" t="s">
        <v>158</v>
      </c>
      <c r="D4915" s="87">
        <v>1.1860692100000001</v>
      </c>
      <c r="E4915" s="87">
        <v>6.5092720000000007E-2</v>
      </c>
    </row>
    <row r="4916" spans="1:5" x14ac:dyDescent="0.25">
      <c r="A4916" s="86" t="s">
        <v>155</v>
      </c>
      <c r="B4916" s="87">
        <v>312</v>
      </c>
      <c r="C4916" s="87" t="s">
        <v>154</v>
      </c>
      <c r="D4916" s="87">
        <v>1.3134058900000001</v>
      </c>
      <c r="E4916" s="87">
        <v>7.1413939999999995E-2</v>
      </c>
    </row>
    <row r="4917" spans="1:5" x14ac:dyDescent="0.25">
      <c r="A4917" s="86" t="s">
        <v>155</v>
      </c>
      <c r="B4917" s="87">
        <v>313</v>
      </c>
      <c r="C4917" s="87" t="s">
        <v>157</v>
      </c>
      <c r="D4917" s="87">
        <v>0.70225607000000001</v>
      </c>
      <c r="E4917" s="87">
        <v>5.8114289999999999E-2</v>
      </c>
    </row>
    <row r="4918" spans="1:5" x14ac:dyDescent="0.25">
      <c r="A4918" s="86" t="s">
        <v>155</v>
      </c>
      <c r="B4918" s="87">
        <v>313</v>
      </c>
      <c r="C4918" s="87" t="s">
        <v>149</v>
      </c>
      <c r="D4918" s="87">
        <v>0.85562070000000001</v>
      </c>
      <c r="E4918" s="87">
        <v>7.6558660000000001E-2</v>
      </c>
    </row>
    <row r="4919" spans="1:5" x14ac:dyDescent="0.25">
      <c r="A4919" s="86" t="s">
        <v>155</v>
      </c>
      <c r="B4919" s="87">
        <v>313</v>
      </c>
      <c r="C4919" s="87" t="s">
        <v>147</v>
      </c>
      <c r="D4919" s="87">
        <v>0.94753461000000005</v>
      </c>
      <c r="E4919" s="87">
        <v>0.10075242</v>
      </c>
    </row>
    <row r="4920" spans="1:5" x14ac:dyDescent="0.25">
      <c r="A4920" s="86" t="s">
        <v>155</v>
      </c>
      <c r="B4920" s="87">
        <v>313</v>
      </c>
      <c r="C4920" s="87" t="s">
        <v>9</v>
      </c>
      <c r="D4920" s="87">
        <v>0.99105549999999998</v>
      </c>
      <c r="E4920" s="87">
        <v>4.0647080000000002E-2</v>
      </c>
    </row>
    <row r="4921" spans="1:5" x14ac:dyDescent="0.25">
      <c r="A4921" s="86" t="s">
        <v>155</v>
      </c>
      <c r="B4921" s="87">
        <v>313</v>
      </c>
      <c r="C4921" s="87" t="s">
        <v>160</v>
      </c>
      <c r="D4921" s="87">
        <v>1.1457628200000001</v>
      </c>
      <c r="E4921" s="87">
        <v>7.1795579999999998E-2</v>
      </c>
    </row>
    <row r="4922" spans="1:5" x14ac:dyDescent="0.25">
      <c r="A4922" s="86" t="s">
        <v>155</v>
      </c>
      <c r="B4922" s="87">
        <v>313</v>
      </c>
      <c r="C4922" s="87" t="s">
        <v>151</v>
      </c>
      <c r="D4922" s="87">
        <v>1.1927792800000001</v>
      </c>
      <c r="E4922" s="87">
        <v>6.3937820000000006E-2</v>
      </c>
    </row>
    <row r="4923" spans="1:5" x14ac:dyDescent="0.25">
      <c r="A4923" s="86" t="s">
        <v>155</v>
      </c>
      <c r="B4923" s="87">
        <v>313</v>
      </c>
      <c r="C4923" s="87" t="s">
        <v>152</v>
      </c>
      <c r="D4923" s="87">
        <v>1.2049216899999999</v>
      </c>
      <c r="E4923" s="87">
        <v>3.5386969999999997E-2</v>
      </c>
    </row>
    <row r="4924" spans="1:5" x14ac:dyDescent="0.25">
      <c r="A4924" s="86" t="s">
        <v>155</v>
      </c>
      <c r="B4924" s="87">
        <v>313</v>
      </c>
      <c r="C4924" s="87" t="s">
        <v>156</v>
      </c>
      <c r="D4924" s="87">
        <v>1.2067247999999999</v>
      </c>
      <c r="E4924" s="87">
        <v>5.5995169999999997E-2</v>
      </c>
    </row>
    <row r="4925" spans="1:5" x14ac:dyDescent="0.25">
      <c r="A4925" s="86" t="s">
        <v>155</v>
      </c>
      <c r="B4925" s="87">
        <v>313</v>
      </c>
      <c r="C4925" s="87" t="s">
        <v>153</v>
      </c>
      <c r="D4925" s="87">
        <v>1.2289336099999999</v>
      </c>
      <c r="E4925" s="87">
        <v>4.2974180000000001E-2</v>
      </c>
    </row>
    <row r="4926" spans="1:5" x14ac:dyDescent="0.25">
      <c r="A4926" s="86" t="s">
        <v>148</v>
      </c>
      <c r="B4926" s="87">
        <v>314</v>
      </c>
      <c r="C4926" s="87" t="s">
        <v>152</v>
      </c>
      <c r="D4926" s="87">
        <v>1.1914687900000001</v>
      </c>
      <c r="E4926" s="87">
        <v>6.3826919999999995E-2</v>
      </c>
    </row>
    <row r="4927" spans="1:5" x14ac:dyDescent="0.25">
      <c r="A4927" s="86" t="s">
        <v>148</v>
      </c>
      <c r="B4927" s="87">
        <v>314</v>
      </c>
      <c r="C4927" s="87" t="s">
        <v>9</v>
      </c>
      <c r="D4927" s="87">
        <v>1.25929497</v>
      </c>
      <c r="E4927" s="87">
        <v>5.6483749999999999E-2</v>
      </c>
    </row>
    <row r="4928" spans="1:5" x14ac:dyDescent="0.25">
      <c r="A4928" s="86" t="s">
        <v>148</v>
      </c>
      <c r="B4928" s="87">
        <v>314</v>
      </c>
      <c r="C4928" s="87" t="s">
        <v>157</v>
      </c>
      <c r="D4928" s="87">
        <v>1.28113254</v>
      </c>
      <c r="E4928" s="87">
        <v>4.5937899999999997E-2</v>
      </c>
    </row>
    <row r="4929" spans="1:5" x14ac:dyDescent="0.25">
      <c r="A4929" s="86" t="s">
        <v>148</v>
      </c>
      <c r="B4929" s="87">
        <v>314</v>
      </c>
      <c r="C4929" s="87" t="s">
        <v>147</v>
      </c>
      <c r="D4929" s="87">
        <v>1.29214012</v>
      </c>
      <c r="E4929" s="87">
        <v>6.0960779999999999E-2</v>
      </c>
    </row>
    <row r="4930" spans="1:5" x14ac:dyDescent="0.25">
      <c r="A4930" s="86" t="s">
        <v>148</v>
      </c>
      <c r="B4930" s="87">
        <v>314</v>
      </c>
      <c r="C4930" s="87" t="s">
        <v>153</v>
      </c>
      <c r="D4930" s="87">
        <v>1.3242058800000001</v>
      </c>
      <c r="E4930" s="87">
        <v>6.1065080000000001E-2</v>
      </c>
    </row>
    <row r="4931" spans="1:5" x14ac:dyDescent="0.25">
      <c r="A4931" s="86" t="s">
        <v>148</v>
      </c>
      <c r="B4931" s="87">
        <v>314</v>
      </c>
      <c r="C4931" s="87" t="s">
        <v>154</v>
      </c>
      <c r="D4931" s="87">
        <v>1.3786552999999999</v>
      </c>
      <c r="E4931" s="87">
        <v>7.6487650000000004E-2</v>
      </c>
    </row>
    <row r="4932" spans="1:5" x14ac:dyDescent="0.25">
      <c r="A4932" s="86" t="s">
        <v>156</v>
      </c>
      <c r="B4932" s="87">
        <v>315</v>
      </c>
      <c r="C4932" s="87" t="s">
        <v>155</v>
      </c>
      <c r="D4932" s="87">
        <v>0.44876416000000002</v>
      </c>
      <c r="E4932" s="87">
        <v>7.8308740000000002E-2</v>
      </c>
    </row>
    <row r="4933" spans="1:5" x14ac:dyDescent="0.25">
      <c r="A4933" s="86" t="s">
        <v>156</v>
      </c>
      <c r="B4933" s="87">
        <v>315</v>
      </c>
      <c r="C4933" s="87" t="s">
        <v>145</v>
      </c>
      <c r="D4933" s="87">
        <v>1.18866665</v>
      </c>
      <c r="E4933" s="87">
        <v>6.3591750000000002E-2</v>
      </c>
    </row>
    <row r="4934" spans="1:5" x14ac:dyDescent="0.25">
      <c r="A4934" s="86" t="s">
        <v>156</v>
      </c>
      <c r="B4934" s="87">
        <v>315</v>
      </c>
      <c r="C4934" s="87" t="s">
        <v>153</v>
      </c>
      <c r="D4934" s="87">
        <v>1.2554945799999999</v>
      </c>
      <c r="E4934" s="87">
        <v>5.0821619999999998E-2</v>
      </c>
    </row>
    <row r="4935" spans="1:5" x14ac:dyDescent="0.25">
      <c r="A4935" s="86" t="s">
        <v>156</v>
      </c>
      <c r="B4935" s="87">
        <v>315</v>
      </c>
      <c r="C4935" s="87" t="s">
        <v>147</v>
      </c>
      <c r="D4935" s="87">
        <v>1.2724168199999999</v>
      </c>
      <c r="E4935" s="87">
        <v>4.5057590000000002E-2</v>
      </c>
    </row>
    <row r="4936" spans="1:5" x14ac:dyDescent="0.25">
      <c r="A4936" s="86" t="s">
        <v>156</v>
      </c>
      <c r="B4936" s="87">
        <v>315</v>
      </c>
      <c r="C4936" s="87" t="s">
        <v>146</v>
      </c>
      <c r="D4936" s="87">
        <v>1.2911687199999999</v>
      </c>
      <c r="E4936" s="87">
        <v>5.6485199999999999E-2</v>
      </c>
    </row>
    <row r="4937" spans="1:5" x14ac:dyDescent="0.25">
      <c r="A4937" s="86" t="s">
        <v>156</v>
      </c>
      <c r="B4937" s="87">
        <v>315</v>
      </c>
      <c r="C4937" s="87" t="s">
        <v>159</v>
      </c>
      <c r="D4937" s="87">
        <v>1.33835277</v>
      </c>
      <c r="E4937" s="87">
        <v>7.5139949999999997E-2</v>
      </c>
    </row>
    <row r="4938" spans="1:5" x14ac:dyDescent="0.25">
      <c r="A4938" s="86" t="s">
        <v>156</v>
      </c>
      <c r="B4938" s="87">
        <v>315</v>
      </c>
      <c r="C4938" s="87" t="s">
        <v>152</v>
      </c>
      <c r="D4938" s="87">
        <v>1.3571460799999999</v>
      </c>
      <c r="E4938" s="87">
        <v>4.8526039999999999E-2</v>
      </c>
    </row>
    <row r="4939" spans="1:5" x14ac:dyDescent="0.25">
      <c r="B4939" s="6"/>
      <c r="E4939" s="7"/>
    </row>
    <row r="4940" spans="1:5" x14ac:dyDescent="0.25">
      <c r="B4940" s="6"/>
      <c r="E4940" s="7"/>
    </row>
    <row r="4941" spans="1:5" x14ac:dyDescent="0.25">
      <c r="B4941" s="6"/>
      <c r="E4941" s="7"/>
    </row>
    <row r="4942" spans="1:5" x14ac:dyDescent="0.25">
      <c r="B4942" s="6"/>
      <c r="E4942" s="7"/>
    </row>
    <row r="4943" spans="1:5" x14ac:dyDescent="0.25">
      <c r="B4943" s="6"/>
      <c r="E4943" s="7"/>
    </row>
    <row r="4944" spans="1:5" x14ac:dyDescent="0.25">
      <c r="B4944" s="6"/>
      <c r="E4944" s="7"/>
    </row>
    <row r="4945" spans="2:5" x14ac:dyDescent="0.25">
      <c r="B4945" s="6"/>
      <c r="E4945" s="7"/>
    </row>
    <row r="4946" spans="2:5" x14ac:dyDescent="0.25">
      <c r="B4946" s="6"/>
      <c r="E4946" s="7"/>
    </row>
    <row r="4947" spans="2:5" x14ac:dyDescent="0.25">
      <c r="B4947" s="6"/>
      <c r="E4947" s="7"/>
    </row>
    <row r="4948" spans="2:5" x14ac:dyDescent="0.25">
      <c r="B4948" s="6"/>
      <c r="E4948" s="7"/>
    </row>
    <row r="4949" spans="2:5" x14ac:dyDescent="0.25">
      <c r="B4949" s="6"/>
      <c r="E4949" s="7"/>
    </row>
    <row r="4950" spans="2:5" x14ac:dyDescent="0.25">
      <c r="B4950" s="6"/>
      <c r="E4950" s="7"/>
    </row>
    <row r="4951" spans="2:5" x14ac:dyDescent="0.25">
      <c r="B4951" s="6"/>
      <c r="E4951" s="7"/>
    </row>
    <row r="4952" spans="2:5" x14ac:dyDescent="0.25">
      <c r="B4952" s="6"/>
      <c r="E4952" s="7"/>
    </row>
    <row r="4953" spans="2:5" x14ac:dyDescent="0.25">
      <c r="B4953" s="6"/>
      <c r="E4953" s="7"/>
    </row>
    <row r="4954" spans="2:5" x14ac:dyDescent="0.25">
      <c r="B4954" s="6"/>
      <c r="E4954" s="7"/>
    </row>
    <row r="4955" spans="2:5" x14ac:dyDescent="0.25">
      <c r="B4955" s="6"/>
      <c r="E4955" s="7"/>
    </row>
    <row r="4956" spans="2:5" x14ac:dyDescent="0.25">
      <c r="B4956" s="6"/>
      <c r="E4956" s="7"/>
    </row>
    <row r="4957" spans="2:5" x14ac:dyDescent="0.25">
      <c r="B4957" s="6"/>
      <c r="E4957" s="7"/>
    </row>
    <row r="4958" spans="2:5" x14ac:dyDescent="0.25">
      <c r="B4958" s="6"/>
      <c r="E4958" s="7"/>
    </row>
    <row r="4959" spans="2:5" x14ac:dyDescent="0.25">
      <c r="B4959" s="6"/>
      <c r="E4959" s="7"/>
    </row>
    <row r="4960" spans="2:5" x14ac:dyDescent="0.25">
      <c r="B4960" s="6"/>
      <c r="E4960" s="7"/>
    </row>
    <row r="4961" spans="2:5" x14ac:dyDescent="0.25">
      <c r="B4961" s="6"/>
      <c r="E4961" s="7"/>
    </row>
    <row r="4962" spans="2:5" x14ac:dyDescent="0.25">
      <c r="B4962" s="6"/>
      <c r="E4962" s="7"/>
    </row>
    <row r="4963" spans="2:5" x14ac:dyDescent="0.25">
      <c r="B4963" s="6"/>
      <c r="E4963" s="7"/>
    </row>
    <row r="4964" spans="2:5" x14ac:dyDescent="0.25">
      <c r="B4964" s="6"/>
      <c r="E4964" s="7"/>
    </row>
    <row r="4965" spans="2:5" x14ac:dyDescent="0.25">
      <c r="B4965" s="6"/>
      <c r="E4965" s="7"/>
    </row>
    <row r="4966" spans="2:5" x14ac:dyDescent="0.25">
      <c r="B4966" s="6"/>
      <c r="E4966" s="7"/>
    </row>
    <row r="4967" spans="2:5" x14ac:dyDescent="0.25">
      <c r="B4967" s="6"/>
      <c r="E4967" s="7"/>
    </row>
    <row r="4968" spans="2:5" x14ac:dyDescent="0.25">
      <c r="B4968" s="6"/>
      <c r="E4968" s="7"/>
    </row>
    <row r="4969" spans="2:5" x14ac:dyDescent="0.25">
      <c r="B4969" s="6"/>
      <c r="E4969" s="7"/>
    </row>
    <row r="4970" spans="2:5" x14ac:dyDescent="0.25">
      <c r="B4970" s="6"/>
      <c r="E4970" s="7"/>
    </row>
    <row r="4971" spans="2:5" x14ac:dyDescent="0.25">
      <c r="B4971" s="6"/>
      <c r="E4971" s="7"/>
    </row>
    <row r="4972" spans="2:5" x14ac:dyDescent="0.25">
      <c r="B4972" s="6"/>
      <c r="E4972" s="7"/>
    </row>
    <row r="4973" spans="2:5" x14ac:dyDescent="0.25">
      <c r="B4973" s="6"/>
      <c r="E4973" s="7"/>
    </row>
    <row r="4974" spans="2:5" x14ac:dyDescent="0.25">
      <c r="B4974" s="6"/>
      <c r="E4974" s="7"/>
    </row>
    <row r="4975" spans="2:5" x14ac:dyDescent="0.25">
      <c r="B4975" s="6"/>
      <c r="E4975" s="7"/>
    </row>
    <row r="4976" spans="2:5" x14ac:dyDescent="0.25">
      <c r="B4976" s="6"/>
      <c r="E4976" s="7"/>
    </row>
    <row r="4977" spans="2:5" x14ac:dyDescent="0.25">
      <c r="B4977" s="6"/>
      <c r="E4977" s="7"/>
    </row>
    <row r="4978" spans="2:5" x14ac:dyDescent="0.25">
      <c r="B4978" s="6"/>
      <c r="E4978" s="7"/>
    </row>
    <row r="4979" spans="2:5" x14ac:dyDescent="0.25">
      <c r="B4979" s="6"/>
      <c r="E4979" s="7"/>
    </row>
    <row r="4980" spans="2:5" x14ac:dyDescent="0.25">
      <c r="B4980" s="6"/>
      <c r="E4980" s="7"/>
    </row>
    <row r="4981" spans="2:5" x14ac:dyDescent="0.25">
      <c r="B4981" s="6"/>
      <c r="E4981" s="7"/>
    </row>
    <row r="4982" spans="2:5" x14ac:dyDescent="0.25">
      <c r="B4982" s="6"/>
      <c r="E4982" s="7"/>
    </row>
    <row r="4983" spans="2:5" x14ac:dyDescent="0.25">
      <c r="B4983" s="6"/>
      <c r="E4983" s="7"/>
    </row>
    <row r="4984" spans="2:5" x14ac:dyDescent="0.25">
      <c r="B4984" s="6"/>
      <c r="E4984" s="7"/>
    </row>
    <row r="4985" spans="2:5" x14ac:dyDescent="0.25">
      <c r="B4985" s="6"/>
      <c r="E4985" s="7"/>
    </row>
    <row r="4986" spans="2:5" x14ac:dyDescent="0.25">
      <c r="B4986" s="6"/>
      <c r="E4986" s="7"/>
    </row>
    <row r="4987" spans="2:5" x14ac:dyDescent="0.25">
      <c r="B4987" s="6"/>
      <c r="E4987" s="7"/>
    </row>
    <row r="4988" spans="2:5" x14ac:dyDescent="0.25">
      <c r="B4988" s="6"/>
      <c r="E4988" s="7"/>
    </row>
    <row r="4989" spans="2:5" x14ac:dyDescent="0.25">
      <c r="B4989" s="6"/>
      <c r="E4989" s="7"/>
    </row>
    <row r="4990" spans="2:5" x14ac:dyDescent="0.25">
      <c r="B4990" s="6"/>
      <c r="E4990" s="7"/>
    </row>
    <row r="4991" spans="2:5" x14ac:dyDescent="0.25">
      <c r="B4991" s="6"/>
      <c r="E4991" s="7"/>
    </row>
    <row r="4992" spans="2:5" x14ac:dyDescent="0.25">
      <c r="B4992" s="6"/>
      <c r="E4992" s="7"/>
    </row>
    <row r="4993" spans="2:5" x14ac:dyDescent="0.25">
      <c r="B4993" s="6"/>
      <c r="E4993" s="7"/>
    </row>
    <row r="4994" spans="2:5" x14ac:dyDescent="0.25">
      <c r="B4994" s="6"/>
      <c r="E4994" s="7"/>
    </row>
    <row r="4995" spans="2:5" x14ac:dyDescent="0.25">
      <c r="B4995" s="6"/>
      <c r="E4995" s="7"/>
    </row>
    <row r="4996" spans="2:5" x14ac:dyDescent="0.25">
      <c r="B4996" s="6"/>
      <c r="E4996" s="7"/>
    </row>
    <row r="4997" spans="2:5" x14ac:dyDescent="0.25">
      <c r="B4997" s="6"/>
      <c r="E4997" s="7"/>
    </row>
    <row r="4998" spans="2:5" x14ac:dyDescent="0.25">
      <c r="B4998" s="6"/>
      <c r="E4998" s="7"/>
    </row>
    <row r="4999" spans="2:5" x14ac:dyDescent="0.25">
      <c r="B4999" s="6"/>
      <c r="E4999" s="7"/>
    </row>
    <row r="5000" spans="2:5" x14ac:dyDescent="0.25">
      <c r="B5000" s="6"/>
      <c r="E5000" s="7"/>
    </row>
    <row r="5001" spans="2:5" x14ac:dyDescent="0.25">
      <c r="B5001" s="6"/>
      <c r="E5001" s="7"/>
    </row>
    <row r="5002" spans="2:5" x14ac:dyDescent="0.25">
      <c r="B5002" s="6"/>
      <c r="E5002" s="7"/>
    </row>
    <row r="5003" spans="2:5" x14ac:dyDescent="0.25">
      <c r="B5003" s="6"/>
      <c r="E5003" s="7"/>
    </row>
    <row r="5004" spans="2:5" x14ac:dyDescent="0.25">
      <c r="B5004" s="6"/>
      <c r="E5004" s="7"/>
    </row>
    <row r="5005" spans="2:5" x14ac:dyDescent="0.25">
      <c r="B5005" s="6"/>
      <c r="E5005" s="7"/>
    </row>
    <row r="5006" spans="2:5" x14ac:dyDescent="0.25">
      <c r="B5006" s="6"/>
      <c r="E5006" s="7"/>
    </row>
    <row r="5007" spans="2:5" x14ac:dyDescent="0.25">
      <c r="B5007" s="6"/>
      <c r="E5007" s="7"/>
    </row>
    <row r="5008" spans="2:5" x14ac:dyDescent="0.25">
      <c r="B5008" s="6"/>
      <c r="E5008" s="7"/>
    </row>
    <row r="5009" spans="2:5" x14ac:dyDescent="0.25">
      <c r="B5009" s="6"/>
      <c r="E5009" s="7"/>
    </row>
    <row r="5010" spans="2:5" x14ac:dyDescent="0.25">
      <c r="B5010" s="6"/>
      <c r="E5010" s="7"/>
    </row>
    <row r="5011" spans="2:5" x14ac:dyDescent="0.25">
      <c r="B5011" s="6"/>
      <c r="E5011" s="7"/>
    </row>
    <row r="5012" spans="2:5" x14ac:dyDescent="0.25">
      <c r="B5012" s="6"/>
      <c r="E5012" s="7"/>
    </row>
    <row r="5013" spans="2:5" x14ac:dyDescent="0.25">
      <c r="B5013" s="6"/>
      <c r="E5013" s="7"/>
    </row>
    <row r="5014" spans="2:5" x14ac:dyDescent="0.25">
      <c r="B5014" s="6"/>
      <c r="E5014" s="7"/>
    </row>
    <row r="5015" spans="2:5" x14ac:dyDescent="0.25">
      <c r="B5015" s="6"/>
      <c r="E5015" s="7"/>
    </row>
    <row r="5016" spans="2:5" x14ac:dyDescent="0.25">
      <c r="B5016" s="6"/>
      <c r="E5016" s="7"/>
    </row>
    <row r="5017" spans="2:5" x14ac:dyDescent="0.25">
      <c r="B5017" s="6"/>
      <c r="E5017" s="7"/>
    </row>
    <row r="5018" spans="2:5" x14ac:dyDescent="0.25">
      <c r="B5018" s="6"/>
      <c r="E5018" s="7"/>
    </row>
    <row r="5019" spans="2:5" x14ac:dyDescent="0.25">
      <c r="B5019" s="6"/>
      <c r="E5019" s="7"/>
    </row>
    <row r="5020" spans="2:5" x14ac:dyDescent="0.25">
      <c r="B5020" s="6"/>
      <c r="E5020" s="7"/>
    </row>
    <row r="5021" spans="2:5" x14ac:dyDescent="0.25">
      <c r="B5021" s="6"/>
      <c r="E5021" s="7"/>
    </row>
    <row r="5022" spans="2:5" x14ac:dyDescent="0.25">
      <c r="B5022" s="6"/>
      <c r="E5022" s="7"/>
    </row>
    <row r="5023" spans="2:5" x14ac:dyDescent="0.25">
      <c r="B5023" s="6"/>
      <c r="E5023" s="7"/>
    </row>
    <row r="5024" spans="2:5" x14ac:dyDescent="0.25">
      <c r="B5024" s="6"/>
      <c r="E5024" s="7"/>
    </row>
    <row r="5025" spans="2:5" x14ac:dyDescent="0.25">
      <c r="B5025" s="6"/>
      <c r="E5025" s="7"/>
    </row>
    <row r="5026" spans="2:5" x14ac:dyDescent="0.25">
      <c r="B5026" s="6"/>
      <c r="E5026" s="7"/>
    </row>
    <row r="5027" spans="2:5" x14ac:dyDescent="0.25">
      <c r="B5027" s="6"/>
      <c r="E5027" s="7"/>
    </row>
    <row r="5028" spans="2:5" x14ac:dyDescent="0.25">
      <c r="B5028" s="6"/>
      <c r="E5028" s="7"/>
    </row>
    <row r="5029" spans="2:5" x14ac:dyDescent="0.25">
      <c r="B5029" s="6"/>
      <c r="E5029" s="7"/>
    </row>
    <row r="5030" spans="2:5" x14ac:dyDescent="0.25">
      <c r="B5030" s="6"/>
      <c r="E5030" s="7"/>
    </row>
    <row r="5031" spans="2:5" x14ac:dyDescent="0.25">
      <c r="B5031" s="6"/>
      <c r="E5031" s="7"/>
    </row>
    <row r="5032" spans="2:5" x14ac:dyDescent="0.25">
      <c r="B5032" s="6"/>
      <c r="E5032" s="7"/>
    </row>
    <row r="5033" spans="2:5" x14ac:dyDescent="0.25">
      <c r="B5033" s="6"/>
      <c r="E5033" s="7"/>
    </row>
    <row r="5034" spans="2:5" x14ac:dyDescent="0.25">
      <c r="B5034" s="6"/>
      <c r="E5034" s="7"/>
    </row>
    <row r="5035" spans="2:5" x14ac:dyDescent="0.25">
      <c r="B5035" s="6"/>
      <c r="E5035" s="7"/>
    </row>
    <row r="5036" spans="2:5" x14ac:dyDescent="0.25">
      <c r="B5036" s="6"/>
      <c r="E5036" s="7"/>
    </row>
    <row r="5037" spans="2:5" x14ac:dyDescent="0.25">
      <c r="B5037" s="6"/>
      <c r="E5037" s="7"/>
    </row>
    <row r="5038" spans="2:5" x14ac:dyDescent="0.25">
      <c r="B5038" s="6"/>
      <c r="E5038" s="7"/>
    </row>
    <row r="5039" spans="2:5" x14ac:dyDescent="0.25">
      <c r="B5039" s="6"/>
      <c r="E5039" s="7"/>
    </row>
    <row r="5040" spans="2:5" x14ac:dyDescent="0.25">
      <c r="B5040" s="6"/>
      <c r="E5040" s="7"/>
    </row>
    <row r="5041" spans="2:5" x14ac:dyDescent="0.25">
      <c r="B5041" s="6"/>
      <c r="E5041" s="7"/>
    </row>
    <row r="5042" spans="2:5" x14ac:dyDescent="0.25">
      <c r="B5042" s="6"/>
      <c r="E5042" s="7"/>
    </row>
    <row r="5043" spans="2:5" x14ac:dyDescent="0.25">
      <c r="B5043" s="6"/>
      <c r="E5043" s="7"/>
    </row>
    <row r="5044" spans="2:5" x14ac:dyDescent="0.25">
      <c r="B5044" s="6"/>
      <c r="E5044" s="7"/>
    </row>
    <row r="5045" spans="2:5" x14ac:dyDescent="0.25">
      <c r="B5045" s="6"/>
      <c r="E5045" s="7"/>
    </row>
    <row r="5046" spans="2:5" x14ac:dyDescent="0.25">
      <c r="B5046" s="6"/>
      <c r="E5046" s="7"/>
    </row>
    <row r="5047" spans="2:5" x14ac:dyDescent="0.25">
      <c r="B5047" s="6"/>
      <c r="E5047" s="7"/>
    </row>
    <row r="5048" spans="2:5" x14ac:dyDescent="0.25">
      <c r="B5048" s="6"/>
      <c r="E5048" s="7"/>
    </row>
    <row r="5049" spans="2:5" x14ac:dyDescent="0.25">
      <c r="B5049" s="6"/>
      <c r="E5049" s="7"/>
    </row>
    <row r="5050" spans="2:5" x14ac:dyDescent="0.25">
      <c r="B5050" s="6"/>
      <c r="E5050" s="7"/>
    </row>
    <row r="5051" spans="2:5" x14ac:dyDescent="0.25">
      <c r="B5051" s="6"/>
      <c r="E5051" s="7"/>
    </row>
    <row r="5052" spans="2:5" x14ac:dyDescent="0.25">
      <c r="B5052" s="6"/>
      <c r="E5052" s="7"/>
    </row>
    <row r="5053" spans="2:5" x14ac:dyDescent="0.25">
      <c r="B5053" s="6"/>
      <c r="E5053" s="7"/>
    </row>
    <row r="5054" spans="2:5" x14ac:dyDescent="0.25">
      <c r="B5054" s="6"/>
      <c r="E5054" s="7"/>
    </row>
    <row r="5055" spans="2:5" x14ac:dyDescent="0.25">
      <c r="B5055" s="6"/>
      <c r="E5055" s="7"/>
    </row>
    <row r="5056" spans="2:5" x14ac:dyDescent="0.25">
      <c r="B5056" s="6"/>
      <c r="E5056" s="7"/>
    </row>
    <row r="5057" spans="2:5" x14ac:dyDescent="0.25">
      <c r="B5057" s="6"/>
      <c r="E5057" s="7"/>
    </row>
    <row r="5058" spans="2:5" x14ac:dyDescent="0.25">
      <c r="B5058" s="6"/>
      <c r="E5058" s="7"/>
    </row>
    <row r="5059" spans="2:5" x14ac:dyDescent="0.25">
      <c r="B5059" s="6"/>
      <c r="E5059" s="7"/>
    </row>
    <row r="5060" spans="2:5" x14ac:dyDescent="0.25">
      <c r="B5060" s="6"/>
      <c r="E5060" s="7"/>
    </row>
    <row r="5061" spans="2:5" x14ac:dyDescent="0.25">
      <c r="B5061" s="6"/>
      <c r="E5061" s="7"/>
    </row>
    <row r="5062" spans="2:5" x14ac:dyDescent="0.25">
      <c r="B5062" s="6"/>
      <c r="E5062" s="7"/>
    </row>
    <row r="5063" spans="2:5" x14ac:dyDescent="0.25">
      <c r="B5063" s="6"/>
      <c r="E5063" s="7"/>
    </row>
    <row r="5064" spans="2:5" x14ac:dyDescent="0.25">
      <c r="B5064" s="6"/>
      <c r="E5064" s="7"/>
    </row>
    <row r="5065" spans="2:5" x14ac:dyDescent="0.25">
      <c r="B5065" s="6"/>
      <c r="E5065" s="7"/>
    </row>
    <row r="5066" spans="2:5" x14ac:dyDescent="0.25">
      <c r="B5066" s="6"/>
      <c r="E5066" s="7"/>
    </row>
    <row r="5067" spans="2:5" x14ac:dyDescent="0.25">
      <c r="B5067" s="6"/>
      <c r="E5067" s="7"/>
    </row>
    <row r="5068" spans="2:5" x14ac:dyDescent="0.25">
      <c r="B5068" s="6"/>
      <c r="E5068" s="7"/>
    </row>
    <row r="5069" spans="2:5" x14ac:dyDescent="0.25">
      <c r="B5069" s="6"/>
      <c r="E5069" s="7"/>
    </row>
    <row r="5070" spans="2:5" x14ac:dyDescent="0.25">
      <c r="B5070" s="6"/>
      <c r="E5070" s="7"/>
    </row>
    <row r="5071" spans="2:5" x14ac:dyDescent="0.25">
      <c r="B5071" s="6"/>
      <c r="E5071" s="7"/>
    </row>
    <row r="5072" spans="2:5" x14ac:dyDescent="0.25">
      <c r="B5072" s="6"/>
      <c r="E5072" s="7"/>
    </row>
    <row r="5073" spans="2:5" x14ac:dyDescent="0.25">
      <c r="B5073" s="6"/>
      <c r="E5073" s="7"/>
    </row>
    <row r="5074" spans="2:5" x14ac:dyDescent="0.25">
      <c r="B5074" s="6"/>
      <c r="E5074" s="7"/>
    </row>
    <row r="5075" spans="2:5" x14ac:dyDescent="0.25">
      <c r="B5075" s="6"/>
      <c r="E5075" s="7"/>
    </row>
    <row r="5076" spans="2:5" x14ac:dyDescent="0.25">
      <c r="B5076" s="6"/>
      <c r="E5076" s="7"/>
    </row>
    <row r="5077" spans="2:5" x14ac:dyDescent="0.25">
      <c r="B5077" s="6"/>
      <c r="E5077" s="7"/>
    </row>
    <row r="5078" spans="2:5" x14ac:dyDescent="0.25">
      <c r="B5078" s="6"/>
      <c r="E5078" s="7"/>
    </row>
    <row r="5079" spans="2:5" x14ac:dyDescent="0.25">
      <c r="B5079" s="6"/>
      <c r="E5079" s="7"/>
    </row>
    <row r="5080" spans="2:5" x14ac:dyDescent="0.25">
      <c r="B5080" s="6"/>
      <c r="E5080" s="7"/>
    </row>
    <row r="5081" spans="2:5" x14ac:dyDescent="0.25">
      <c r="B5081" s="6"/>
      <c r="E5081" s="7"/>
    </row>
    <row r="5082" spans="2:5" x14ac:dyDescent="0.25">
      <c r="B5082" s="6"/>
      <c r="E5082" s="7"/>
    </row>
    <row r="5083" spans="2:5" x14ac:dyDescent="0.25">
      <c r="B5083" s="6"/>
      <c r="E5083" s="7"/>
    </row>
    <row r="5084" spans="2:5" x14ac:dyDescent="0.25">
      <c r="B5084" s="6"/>
      <c r="E5084" s="7"/>
    </row>
    <row r="5085" spans="2:5" x14ac:dyDescent="0.25">
      <c r="B5085" s="6"/>
      <c r="E5085" s="7"/>
    </row>
    <row r="5086" spans="2:5" x14ac:dyDescent="0.25">
      <c r="B5086" s="6"/>
      <c r="E5086" s="7"/>
    </row>
    <row r="5087" spans="2:5" x14ac:dyDescent="0.25">
      <c r="B5087" s="6"/>
      <c r="E5087" s="7"/>
    </row>
    <row r="5088" spans="2:5" x14ac:dyDescent="0.25">
      <c r="B5088" s="6"/>
      <c r="E5088" s="7"/>
    </row>
    <row r="5089" spans="2:5" x14ac:dyDescent="0.25">
      <c r="B5089" s="6"/>
      <c r="E5089" s="7"/>
    </row>
    <row r="5090" spans="2:5" x14ac:dyDescent="0.25">
      <c r="B5090" s="6"/>
      <c r="E5090" s="7"/>
    </row>
    <row r="5091" spans="2:5" x14ac:dyDescent="0.25">
      <c r="B5091" s="6"/>
      <c r="E5091" s="7"/>
    </row>
    <row r="5092" spans="2:5" x14ac:dyDescent="0.25">
      <c r="B5092" s="6"/>
      <c r="E5092" s="7"/>
    </row>
    <row r="5093" spans="2:5" x14ac:dyDescent="0.25">
      <c r="B5093" s="6"/>
      <c r="E5093" s="7"/>
    </row>
    <row r="5094" spans="2:5" x14ac:dyDescent="0.25">
      <c r="B5094" s="6"/>
      <c r="E5094" s="7"/>
    </row>
    <row r="5095" spans="2:5" x14ac:dyDescent="0.25">
      <c r="B5095" s="6"/>
      <c r="E5095" s="7"/>
    </row>
    <row r="5096" spans="2:5" x14ac:dyDescent="0.25">
      <c r="B5096" s="6"/>
      <c r="E5096" s="7"/>
    </row>
    <row r="5097" spans="2:5" x14ac:dyDescent="0.25">
      <c r="B5097" s="6"/>
      <c r="E5097" s="7"/>
    </row>
    <row r="5098" spans="2:5" x14ac:dyDescent="0.25">
      <c r="B5098" s="6"/>
      <c r="E5098" s="7"/>
    </row>
    <row r="5099" spans="2:5" x14ac:dyDescent="0.25">
      <c r="B5099" s="6"/>
      <c r="E5099" s="7"/>
    </row>
    <row r="5100" spans="2:5" x14ac:dyDescent="0.25">
      <c r="B5100" s="6"/>
      <c r="E5100" s="7"/>
    </row>
    <row r="5101" spans="2:5" x14ac:dyDescent="0.25">
      <c r="B5101" s="6"/>
      <c r="E5101" s="7"/>
    </row>
    <row r="5102" spans="2:5" x14ac:dyDescent="0.25">
      <c r="B5102" s="6"/>
      <c r="E5102" s="7"/>
    </row>
    <row r="5103" spans="2:5" x14ac:dyDescent="0.25">
      <c r="B5103" s="6"/>
      <c r="E5103" s="7"/>
    </row>
    <row r="5104" spans="2:5" x14ac:dyDescent="0.25">
      <c r="B5104" s="6"/>
      <c r="E5104" s="7"/>
    </row>
    <row r="5105" spans="2:5" x14ac:dyDescent="0.25">
      <c r="B5105" s="6"/>
      <c r="E5105" s="7"/>
    </row>
    <row r="5106" spans="2:5" x14ac:dyDescent="0.25">
      <c r="B5106" s="6"/>
      <c r="E5106" s="7"/>
    </row>
    <row r="5107" spans="2:5" x14ac:dyDescent="0.25">
      <c r="B5107" s="6"/>
      <c r="E5107" s="7"/>
    </row>
    <row r="5108" spans="2:5" x14ac:dyDescent="0.25">
      <c r="B5108" s="6"/>
      <c r="E5108" s="7"/>
    </row>
    <row r="5109" spans="2:5" x14ac:dyDescent="0.25">
      <c r="B5109" s="6"/>
      <c r="E5109" s="7"/>
    </row>
    <row r="5110" spans="2:5" x14ac:dyDescent="0.25">
      <c r="B5110" s="6"/>
      <c r="E5110" s="7"/>
    </row>
    <row r="5111" spans="2:5" x14ac:dyDescent="0.25">
      <c r="B5111" s="6"/>
      <c r="E5111" s="7"/>
    </row>
    <row r="5112" spans="2:5" x14ac:dyDescent="0.25">
      <c r="B5112" s="6"/>
      <c r="E5112" s="7"/>
    </row>
    <row r="5113" spans="2:5" x14ac:dyDescent="0.25">
      <c r="B5113" s="6"/>
      <c r="E5113" s="7"/>
    </row>
    <row r="5114" spans="2:5" x14ac:dyDescent="0.25">
      <c r="B5114" s="6"/>
      <c r="E5114" s="7"/>
    </row>
    <row r="5115" spans="2:5" x14ac:dyDescent="0.25">
      <c r="B5115" s="6"/>
      <c r="E5115" s="7"/>
    </row>
    <row r="5116" spans="2:5" x14ac:dyDescent="0.25">
      <c r="B5116" s="6"/>
      <c r="E5116" s="7"/>
    </row>
    <row r="5117" spans="2:5" x14ac:dyDescent="0.25">
      <c r="B5117" s="6"/>
      <c r="E5117" s="7"/>
    </row>
    <row r="5118" spans="2:5" x14ac:dyDescent="0.25">
      <c r="B5118" s="6"/>
      <c r="E5118" s="7"/>
    </row>
    <row r="5119" spans="2:5" x14ac:dyDescent="0.25">
      <c r="B5119" s="6"/>
      <c r="E5119" s="7"/>
    </row>
    <row r="5120" spans="2:5" x14ac:dyDescent="0.25">
      <c r="B5120" s="6"/>
      <c r="E5120" s="7"/>
    </row>
    <row r="5121" spans="2:5" x14ac:dyDescent="0.25">
      <c r="B5121" s="6"/>
      <c r="E5121" s="7"/>
    </row>
    <row r="5122" spans="2:5" x14ac:dyDescent="0.25">
      <c r="B5122" s="6"/>
      <c r="E5122" s="7"/>
    </row>
    <row r="5123" spans="2:5" x14ac:dyDescent="0.25">
      <c r="B5123" s="6"/>
      <c r="E5123" s="7"/>
    </row>
    <row r="5124" spans="2:5" x14ac:dyDescent="0.25">
      <c r="B5124" s="6"/>
      <c r="E5124" s="7"/>
    </row>
    <row r="5125" spans="2:5" x14ac:dyDescent="0.25">
      <c r="B5125" s="6"/>
      <c r="E5125" s="7"/>
    </row>
    <row r="5126" spans="2:5" x14ac:dyDescent="0.25">
      <c r="B5126" s="6"/>
      <c r="E5126" s="7"/>
    </row>
    <row r="5127" spans="2:5" x14ac:dyDescent="0.25">
      <c r="B5127" s="6"/>
      <c r="E5127" s="7"/>
    </row>
    <row r="5128" spans="2:5" x14ac:dyDescent="0.25">
      <c r="B5128" s="6"/>
      <c r="E5128" s="7"/>
    </row>
    <row r="5129" spans="2:5" x14ac:dyDescent="0.25">
      <c r="B5129" s="6"/>
      <c r="E5129" s="7"/>
    </row>
    <row r="5130" spans="2:5" x14ac:dyDescent="0.25">
      <c r="B5130" s="6"/>
      <c r="E5130" s="7"/>
    </row>
    <row r="5131" spans="2:5" x14ac:dyDescent="0.25">
      <c r="B5131" s="6"/>
      <c r="E5131" s="7"/>
    </row>
    <row r="5132" spans="2:5" x14ac:dyDescent="0.25">
      <c r="B5132" s="6"/>
      <c r="E5132" s="7"/>
    </row>
    <row r="5133" spans="2:5" x14ac:dyDescent="0.25">
      <c r="B5133" s="6"/>
      <c r="E5133" s="7"/>
    </row>
    <row r="5134" spans="2:5" x14ac:dyDescent="0.25">
      <c r="B5134" s="6"/>
      <c r="E5134" s="7"/>
    </row>
    <row r="5135" spans="2:5" x14ac:dyDescent="0.25">
      <c r="B5135" s="6"/>
      <c r="E5135" s="7"/>
    </row>
    <row r="5136" spans="2:5" x14ac:dyDescent="0.25">
      <c r="B5136" s="6"/>
      <c r="E5136" s="7"/>
    </row>
    <row r="5137" spans="2:5" x14ac:dyDescent="0.25">
      <c r="B5137" s="6"/>
      <c r="E5137" s="7"/>
    </row>
    <row r="5138" spans="2:5" x14ac:dyDescent="0.25">
      <c r="B5138" s="6"/>
      <c r="E5138" s="7"/>
    </row>
    <row r="5139" spans="2:5" x14ac:dyDescent="0.25">
      <c r="B5139" s="6"/>
      <c r="E5139" s="7"/>
    </row>
    <row r="5140" spans="2:5" x14ac:dyDescent="0.25">
      <c r="B5140" s="6"/>
      <c r="E5140" s="7"/>
    </row>
    <row r="5141" spans="2:5" x14ac:dyDescent="0.25">
      <c r="B5141" s="6"/>
      <c r="E5141" s="7"/>
    </row>
    <row r="5142" spans="2:5" x14ac:dyDescent="0.25">
      <c r="B5142" s="6"/>
      <c r="E5142" s="7"/>
    </row>
    <row r="5143" spans="2:5" x14ac:dyDescent="0.25">
      <c r="B5143" s="6"/>
      <c r="E5143" s="7"/>
    </row>
    <row r="5144" spans="2:5" x14ac:dyDescent="0.25">
      <c r="B5144" s="6"/>
      <c r="E5144" s="7"/>
    </row>
    <row r="5145" spans="2:5" x14ac:dyDescent="0.25">
      <c r="B5145" s="6"/>
      <c r="E5145" s="7"/>
    </row>
    <row r="5146" spans="2:5" x14ac:dyDescent="0.25">
      <c r="B5146" s="6"/>
      <c r="E5146" s="7"/>
    </row>
    <row r="5147" spans="2:5" x14ac:dyDescent="0.25">
      <c r="B5147" s="6"/>
      <c r="E5147" s="7"/>
    </row>
    <row r="5148" spans="2:5" x14ac:dyDescent="0.25">
      <c r="B5148" s="6"/>
      <c r="E5148" s="7"/>
    </row>
    <row r="5149" spans="2:5" x14ac:dyDescent="0.25">
      <c r="B5149" s="6"/>
      <c r="E5149" s="7"/>
    </row>
    <row r="5150" spans="2:5" x14ac:dyDescent="0.25">
      <c r="B5150" s="6"/>
      <c r="E5150" s="7"/>
    </row>
    <row r="5151" spans="2:5" x14ac:dyDescent="0.25">
      <c r="B5151" s="6"/>
      <c r="E5151" s="7"/>
    </row>
    <row r="5152" spans="2:5" x14ac:dyDescent="0.25">
      <c r="B5152" s="6"/>
      <c r="E5152" s="7"/>
    </row>
    <row r="5153" spans="2:5" x14ac:dyDescent="0.25">
      <c r="B5153" s="6"/>
      <c r="E5153" s="7"/>
    </row>
    <row r="5154" spans="2:5" x14ac:dyDescent="0.25">
      <c r="B5154" s="6"/>
      <c r="E5154" s="7"/>
    </row>
    <row r="5155" spans="2:5" x14ac:dyDescent="0.25">
      <c r="B5155" s="6"/>
      <c r="E5155" s="7"/>
    </row>
    <row r="5156" spans="2:5" x14ac:dyDescent="0.25">
      <c r="B5156" s="6"/>
      <c r="E5156" s="7"/>
    </row>
    <row r="5157" spans="2:5" x14ac:dyDescent="0.25">
      <c r="B5157" s="6"/>
      <c r="E5157" s="7"/>
    </row>
    <row r="5158" spans="2:5" x14ac:dyDescent="0.25">
      <c r="B5158" s="6"/>
      <c r="E5158" s="7"/>
    </row>
    <row r="5159" spans="2:5" x14ac:dyDescent="0.25">
      <c r="B5159" s="6"/>
      <c r="E5159" s="7"/>
    </row>
    <row r="5160" spans="2:5" x14ac:dyDescent="0.25">
      <c r="B5160" s="6"/>
      <c r="E5160" s="7"/>
    </row>
    <row r="5161" spans="2:5" x14ac:dyDescent="0.25">
      <c r="B5161" s="6"/>
      <c r="E5161" s="7"/>
    </row>
    <row r="5162" spans="2:5" x14ac:dyDescent="0.25">
      <c r="B5162" s="6"/>
      <c r="E5162" s="7"/>
    </row>
    <row r="5163" spans="2:5" x14ac:dyDescent="0.25">
      <c r="B5163" s="6"/>
      <c r="E5163" s="7"/>
    </row>
    <row r="5164" spans="2:5" x14ac:dyDescent="0.25">
      <c r="B5164" s="6"/>
      <c r="E5164" s="7"/>
    </row>
    <row r="5165" spans="2:5" x14ac:dyDescent="0.25">
      <c r="B5165" s="6"/>
      <c r="E5165" s="7"/>
    </row>
    <row r="5166" spans="2:5" x14ac:dyDescent="0.25">
      <c r="B5166" s="6"/>
      <c r="E5166" s="7"/>
    </row>
    <row r="5167" spans="2:5" x14ac:dyDescent="0.25">
      <c r="B5167" s="6"/>
      <c r="E5167" s="7"/>
    </row>
    <row r="5168" spans="2:5" x14ac:dyDescent="0.25">
      <c r="B5168" s="6"/>
      <c r="E5168" s="7"/>
    </row>
    <row r="5169" spans="2:5" x14ac:dyDescent="0.25">
      <c r="B5169" s="6"/>
      <c r="E5169" s="7"/>
    </row>
    <row r="5170" spans="2:5" x14ac:dyDescent="0.25">
      <c r="B5170" s="6"/>
      <c r="E5170" s="7"/>
    </row>
    <row r="5171" spans="2:5" x14ac:dyDescent="0.25">
      <c r="B5171" s="6"/>
      <c r="E5171" s="7"/>
    </row>
    <row r="5172" spans="2:5" x14ac:dyDescent="0.25">
      <c r="B5172" s="6"/>
      <c r="E5172" s="7"/>
    </row>
    <row r="5173" spans="2:5" x14ac:dyDescent="0.25">
      <c r="B5173" s="6"/>
      <c r="E5173" s="7"/>
    </row>
    <row r="5174" spans="2:5" x14ac:dyDescent="0.25">
      <c r="B5174" s="6"/>
      <c r="E5174" s="7"/>
    </row>
    <row r="5175" spans="2:5" x14ac:dyDescent="0.25">
      <c r="B5175" s="6"/>
      <c r="E5175" s="7"/>
    </row>
    <row r="5176" spans="2:5" x14ac:dyDescent="0.25">
      <c r="B5176" s="6"/>
      <c r="E5176" s="7"/>
    </row>
    <row r="5177" spans="2:5" x14ac:dyDescent="0.25">
      <c r="B5177" s="6"/>
      <c r="E5177" s="7"/>
    </row>
    <row r="5178" spans="2:5" x14ac:dyDescent="0.25">
      <c r="B5178" s="6"/>
      <c r="E5178" s="7"/>
    </row>
    <row r="5179" spans="2:5" x14ac:dyDescent="0.25">
      <c r="B5179" s="6"/>
      <c r="E5179" s="7"/>
    </row>
    <row r="5180" spans="2:5" x14ac:dyDescent="0.25">
      <c r="B5180" s="6"/>
      <c r="E5180" s="7"/>
    </row>
    <row r="5181" spans="2:5" x14ac:dyDescent="0.25">
      <c r="B5181" s="6"/>
      <c r="E5181" s="7"/>
    </row>
    <row r="5182" spans="2:5" x14ac:dyDescent="0.25">
      <c r="B5182" s="6"/>
      <c r="E5182" s="7"/>
    </row>
    <row r="5183" spans="2:5" x14ac:dyDescent="0.25">
      <c r="B5183" s="6"/>
      <c r="E5183" s="7"/>
    </row>
    <row r="5184" spans="2:5" x14ac:dyDescent="0.25">
      <c r="B5184" s="6"/>
      <c r="E5184" s="7"/>
    </row>
    <row r="5185" spans="2:5" x14ac:dyDescent="0.25">
      <c r="B5185" s="6"/>
      <c r="E5185" s="7"/>
    </row>
    <row r="5186" spans="2:5" x14ac:dyDescent="0.25">
      <c r="B5186" s="6"/>
      <c r="E5186" s="7"/>
    </row>
    <row r="5187" spans="2:5" x14ac:dyDescent="0.25">
      <c r="B5187" s="6"/>
      <c r="E5187" s="7"/>
    </row>
    <row r="5188" spans="2:5" x14ac:dyDescent="0.25">
      <c r="B5188" s="6"/>
      <c r="E5188" s="7"/>
    </row>
    <row r="5189" spans="2:5" x14ac:dyDescent="0.25">
      <c r="B5189" s="6"/>
      <c r="E5189" s="7"/>
    </row>
    <row r="5190" spans="2:5" x14ac:dyDescent="0.25">
      <c r="B5190" s="6"/>
      <c r="E5190" s="7"/>
    </row>
    <row r="5191" spans="2:5" x14ac:dyDescent="0.25">
      <c r="B5191" s="6"/>
      <c r="E5191" s="7"/>
    </row>
    <row r="5192" spans="2:5" x14ac:dyDescent="0.25">
      <c r="B5192" s="6"/>
      <c r="E5192" s="7"/>
    </row>
    <row r="5193" spans="2:5" x14ac:dyDescent="0.25">
      <c r="B5193" s="6"/>
      <c r="E5193" s="7"/>
    </row>
    <row r="5194" spans="2:5" x14ac:dyDescent="0.25">
      <c r="B5194" s="6"/>
      <c r="E5194" s="7"/>
    </row>
    <row r="5195" spans="2:5" x14ac:dyDescent="0.25">
      <c r="B5195" s="6"/>
      <c r="E5195" s="7"/>
    </row>
    <row r="5196" spans="2:5" x14ac:dyDescent="0.25">
      <c r="B5196" s="6"/>
      <c r="E5196" s="7"/>
    </row>
    <row r="5197" spans="2:5" x14ac:dyDescent="0.25">
      <c r="B5197" s="6"/>
      <c r="E5197" s="7"/>
    </row>
    <row r="5198" spans="2:5" x14ac:dyDescent="0.25">
      <c r="B5198" s="6"/>
      <c r="E5198" s="7"/>
    </row>
    <row r="5199" spans="2:5" x14ac:dyDescent="0.25">
      <c r="B5199" s="6"/>
      <c r="E5199" s="7"/>
    </row>
    <row r="5200" spans="2:5" x14ac:dyDescent="0.25">
      <c r="B5200" s="6"/>
      <c r="E5200" s="7"/>
    </row>
    <row r="5201" spans="2:5" x14ac:dyDescent="0.25">
      <c r="B5201" s="6"/>
      <c r="E5201" s="7"/>
    </row>
    <row r="5202" spans="2:5" x14ac:dyDescent="0.25">
      <c r="B5202" s="6"/>
      <c r="E5202" s="7"/>
    </row>
    <row r="5203" spans="2:5" x14ac:dyDescent="0.25">
      <c r="B5203" s="6"/>
      <c r="E5203" s="7"/>
    </row>
    <row r="5204" spans="2:5" x14ac:dyDescent="0.25">
      <c r="B5204" s="6"/>
      <c r="E5204" s="7"/>
    </row>
    <row r="5205" spans="2:5" x14ac:dyDescent="0.25">
      <c r="B5205" s="6"/>
      <c r="E5205" s="7"/>
    </row>
    <row r="5206" spans="2:5" x14ac:dyDescent="0.25">
      <c r="B5206" s="6"/>
      <c r="E5206" s="7"/>
    </row>
    <row r="5207" spans="2:5" x14ac:dyDescent="0.25">
      <c r="B5207" s="6"/>
      <c r="E5207" s="7"/>
    </row>
    <row r="5208" spans="2:5" x14ac:dyDescent="0.25">
      <c r="B5208" s="6"/>
      <c r="E5208" s="7"/>
    </row>
    <row r="5209" spans="2:5" x14ac:dyDescent="0.25">
      <c r="B5209" s="6"/>
      <c r="E5209" s="7"/>
    </row>
    <row r="5210" spans="2:5" x14ac:dyDescent="0.25">
      <c r="B5210" s="6"/>
      <c r="E5210" s="7"/>
    </row>
    <row r="5211" spans="2:5" x14ac:dyDescent="0.25">
      <c r="B5211" s="6"/>
      <c r="E5211" s="7"/>
    </row>
    <row r="5212" spans="2:5" x14ac:dyDescent="0.25">
      <c r="B5212" s="6"/>
      <c r="E5212" s="7"/>
    </row>
    <row r="5213" spans="2:5" x14ac:dyDescent="0.25">
      <c r="B5213" s="6"/>
      <c r="E5213" s="7"/>
    </row>
    <row r="5214" spans="2:5" x14ac:dyDescent="0.25">
      <c r="B5214" s="6"/>
      <c r="E5214" s="7"/>
    </row>
    <row r="5215" spans="2:5" x14ac:dyDescent="0.25">
      <c r="B5215" s="6"/>
      <c r="E5215" s="7"/>
    </row>
    <row r="5216" spans="2:5" x14ac:dyDescent="0.25">
      <c r="B5216" s="6"/>
      <c r="E5216" s="7"/>
    </row>
    <row r="5217" spans="2:5" x14ac:dyDescent="0.25">
      <c r="B5217" s="6"/>
      <c r="E5217" s="7"/>
    </row>
    <row r="5218" spans="2:5" x14ac:dyDescent="0.25">
      <c r="B5218" s="6"/>
      <c r="E5218" s="7"/>
    </row>
    <row r="5219" spans="2:5" x14ac:dyDescent="0.25">
      <c r="B5219" s="6"/>
      <c r="E5219" s="7"/>
    </row>
    <row r="5220" spans="2:5" x14ac:dyDescent="0.25">
      <c r="B5220" s="6"/>
      <c r="E5220" s="7"/>
    </row>
    <row r="5221" spans="2:5" x14ac:dyDescent="0.25">
      <c r="B5221" s="6"/>
      <c r="E5221" s="7"/>
    </row>
    <row r="5222" spans="2:5" x14ac:dyDescent="0.25">
      <c r="B5222" s="6"/>
      <c r="E5222" s="7"/>
    </row>
    <row r="5223" spans="2:5" x14ac:dyDescent="0.25">
      <c r="B5223" s="6"/>
      <c r="E5223" s="7"/>
    </row>
    <row r="5224" spans="2:5" x14ac:dyDescent="0.25">
      <c r="B5224" s="6"/>
      <c r="E5224" s="7"/>
    </row>
    <row r="5225" spans="2:5" x14ac:dyDescent="0.25">
      <c r="B5225" s="6"/>
      <c r="E5225" s="7"/>
    </row>
    <row r="5226" spans="2:5" x14ac:dyDescent="0.25">
      <c r="B5226" s="6"/>
      <c r="E5226" s="7"/>
    </row>
    <row r="5227" spans="2:5" x14ac:dyDescent="0.25">
      <c r="B5227" s="6"/>
      <c r="E5227" s="7"/>
    </row>
    <row r="5228" spans="2:5" x14ac:dyDescent="0.25">
      <c r="B5228" s="6"/>
      <c r="E5228" s="7"/>
    </row>
    <row r="5229" spans="2:5" x14ac:dyDescent="0.25">
      <c r="B5229" s="6"/>
      <c r="E5229" s="7"/>
    </row>
    <row r="5230" spans="2:5" x14ac:dyDescent="0.25">
      <c r="B5230" s="6"/>
      <c r="E5230" s="7"/>
    </row>
    <row r="5231" spans="2:5" x14ac:dyDescent="0.25">
      <c r="B5231" s="6"/>
      <c r="E5231" s="7"/>
    </row>
    <row r="5232" spans="2:5" x14ac:dyDescent="0.25">
      <c r="B5232" s="6"/>
      <c r="E5232" s="7"/>
    </row>
    <row r="5233" spans="2:5" x14ac:dyDescent="0.25">
      <c r="B5233" s="6"/>
      <c r="E5233" s="7"/>
    </row>
    <row r="5234" spans="2:5" x14ac:dyDescent="0.25">
      <c r="B5234" s="6"/>
      <c r="E5234" s="7"/>
    </row>
    <row r="5235" spans="2:5" x14ac:dyDescent="0.25">
      <c r="B5235" s="6"/>
      <c r="E5235" s="7"/>
    </row>
    <row r="5236" spans="2:5" x14ac:dyDescent="0.25">
      <c r="B5236" s="6"/>
      <c r="E5236" s="7"/>
    </row>
    <row r="5237" spans="2:5" x14ac:dyDescent="0.25">
      <c r="B5237" s="6"/>
      <c r="E5237" s="7"/>
    </row>
    <row r="5238" spans="2:5" x14ac:dyDescent="0.25">
      <c r="B5238" s="6"/>
      <c r="E5238" s="7"/>
    </row>
    <row r="5239" spans="2:5" x14ac:dyDescent="0.25">
      <c r="B5239" s="6"/>
      <c r="E5239" s="7"/>
    </row>
    <row r="5240" spans="2:5" x14ac:dyDescent="0.25">
      <c r="B5240" s="6"/>
      <c r="E5240" s="7"/>
    </row>
    <row r="5241" spans="2:5" x14ac:dyDescent="0.25">
      <c r="B5241" s="6"/>
      <c r="E5241" s="7"/>
    </row>
    <row r="5242" spans="2:5" x14ac:dyDescent="0.25">
      <c r="B5242" s="6"/>
      <c r="E5242" s="7"/>
    </row>
    <row r="5243" spans="2:5" x14ac:dyDescent="0.25">
      <c r="B5243" s="6"/>
      <c r="E5243" s="7"/>
    </row>
    <row r="5244" spans="2:5" x14ac:dyDescent="0.25">
      <c r="B5244" s="6"/>
      <c r="E5244" s="7"/>
    </row>
    <row r="5245" spans="2:5" x14ac:dyDescent="0.25">
      <c r="B5245" s="6"/>
      <c r="E5245" s="7"/>
    </row>
    <row r="5246" spans="2:5" x14ac:dyDescent="0.25">
      <c r="B5246" s="6"/>
      <c r="E5246" s="7"/>
    </row>
    <row r="5247" spans="2:5" x14ac:dyDescent="0.25">
      <c r="B5247" s="6"/>
      <c r="E5247" s="7"/>
    </row>
    <row r="5248" spans="2:5" x14ac:dyDescent="0.25">
      <c r="B5248" s="6"/>
      <c r="E5248" s="7"/>
    </row>
    <row r="5249" spans="2:5" x14ac:dyDescent="0.25">
      <c r="B5249" s="6"/>
      <c r="E5249" s="7"/>
    </row>
    <row r="5250" spans="2:5" x14ac:dyDescent="0.25">
      <c r="B5250" s="6"/>
      <c r="E5250" s="7"/>
    </row>
    <row r="5251" spans="2:5" x14ac:dyDescent="0.25">
      <c r="B5251" s="6"/>
      <c r="E5251" s="7"/>
    </row>
    <row r="5252" spans="2:5" x14ac:dyDescent="0.25">
      <c r="B5252" s="6"/>
      <c r="E5252" s="7"/>
    </row>
    <row r="5253" spans="2:5" x14ac:dyDescent="0.25">
      <c r="B5253" s="6"/>
      <c r="E5253" s="7"/>
    </row>
    <row r="5254" spans="2:5" x14ac:dyDescent="0.25">
      <c r="B5254" s="6"/>
      <c r="E5254" s="7"/>
    </row>
    <row r="5255" spans="2:5" x14ac:dyDescent="0.25">
      <c r="B5255" s="6"/>
      <c r="E5255" s="7"/>
    </row>
    <row r="5256" spans="2:5" x14ac:dyDescent="0.25">
      <c r="B5256" s="6"/>
      <c r="E5256" s="7"/>
    </row>
    <row r="5257" spans="2:5" x14ac:dyDescent="0.25">
      <c r="B5257" s="6"/>
      <c r="E5257" s="7"/>
    </row>
    <row r="5258" spans="2:5" x14ac:dyDescent="0.25">
      <c r="B5258" s="6"/>
      <c r="E5258" s="7"/>
    </row>
    <row r="5259" spans="2:5" x14ac:dyDescent="0.25">
      <c r="B5259" s="6"/>
      <c r="E5259" s="7"/>
    </row>
    <row r="5260" spans="2:5" x14ac:dyDescent="0.25">
      <c r="B5260" s="6"/>
      <c r="E5260" s="7"/>
    </row>
    <row r="5261" spans="2:5" x14ac:dyDescent="0.25">
      <c r="B5261" s="6"/>
      <c r="E5261" s="7"/>
    </row>
    <row r="5262" spans="2:5" x14ac:dyDescent="0.25">
      <c r="B5262" s="6"/>
      <c r="E5262" s="7"/>
    </row>
    <row r="5263" spans="2:5" x14ac:dyDescent="0.25">
      <c r="B5263" s="6"/>
      <c r="E5263" s="7"/>
    </row>
    <row r="5264" spans="2:5" x14ac:dyDescent="0.25">
      <c r="B5264" s="6"/>
      <c r="E5264" s="7"/>
    </row>
    <row r="5265" spans="2:5" x14ac:dyDescent="0.25">
      <c r="B5265" s="6"/>
      <c r="E5265" s="7"/>
    </row>
    <row r="5266" spans="2:5" x14ac:dyDescent="0.25">
      <c r="B5266" s="6"/>
      <c r="E5266" s="7"/>
    </row>
    <row r="5267" spans="2:5" x14ac:dyDescent="0.25">
      <c r="B5267" s="6"/>
      <c r="E5267" s="7"/>
    </row>
    <row r="5268" spans="2:5" x14ac:dyDescent="0.25">
      <c r="B5268" s="6"/>
      <c r="E5268" s="7"/>
    </row>
    <row r="5269" spans="2:5" x14ac:dyDescent="0.25">
      <c r="B5269" s="6"/>
      <c r="E5269" s="7"/>
    </row>
    <row r="5270" spans="2:5" x14ac:dyDescent="0.25">
      <c r="B5270" s="6"/>
      <c r="E5270" s="7"/>
    </row>
    <row r="5271" spans="2:5" x14ac:dyDescent="0.25">
      <c r="B5271" s="6"/>
      <c r="E5271" s="7"/>
    </row>
    <row r="5272" spans="2:5" x14ac:dyDescent="0.25">
      <c r="B5272" s="6"/>
      <c r="E5272" s="7"/>
    </row>
    <row r="5273" spans="2:5" x14ac:dyDescent="0.25">
      <c r="B5273" s="6"/>
      <c r="E5273" s="7"/>
    </row>
    <row r="5274" spans="2:5" x14ac:dyDescent="0.25">
      <c r="B5274" s="6"/>
      <c r="E5274" s="7"/>
    </row>
    <row r="5275" spans="2:5" x14ac:dyDescent="0.25">
      <c r="B5275" s="6"/>
      <c r="E5275" s="7"/>
    </row>
    <row r="5276" spans="2:5" x14ac:dyDescent="0.25">
      <c r="B5276" s="6"/>
      <c r="E5276" s="7"/>
    </row>
    <row r="5277" spans="2:5" x14ac:dyDescent="0.25">
      <c r="B5277" s="6"/>
      <c r="E5277" s="7"/>
    </row>
    <row r="5278" spans="2:5" x14ac:dyDescent="0.25">
      <c r="B5278" s="6"/>
      <c r="E5278" s="7"/>
    </row>
    <row r="5279" spans="2:5" x14ac:dyDescent="0.25">
      <c r="B5279" s="6"/>
      <c r="E5279" s="7"/>
    </row>
    <row r="5280" spans="2:5" x14ac:dyDescent="0.25">
      <c r="B5280" s="6"/>
      <c r="E5280" s="7"/>
    </row>
    <row r="5281" spans="2:5" x14ac:dyDescent="0.25">
      <c r="B5281" s="6"/>
      <c r="E5281" s="7"/>
    </row>
    <row r="5282" spans="2:5" x14ac:dyDescent="0.25">
      <c r="B5282" s="6"/>
      <c r="E5282" s="7"/>
    </row>
    <row r="5283" spans="2:5" x14ac:dyDescent="0.25">
      <c r="B5283" s="6"/>
      <c r="E5283" s="7"/>
    </row>
    <row r="5284" spans="2:5" x14ac:dyDescent="0.25">
      <c r="B5284" s="6"/>
      <c r="E5284" s="7"/>
    </row>
    <row r="5285" spans="2:5" x14ac:dyDescent="0.25">
      <c r="B5285" s="6"/>
      <c r="E5285" s="7"/>
    </row>
    <row r="5286" spans="2:5" x14ac:dyDescent="0.25">
      <c r="B5286" s="6"/>
      <c r="E5286" s="7"/>
    </row>
    <row r="5287" spans="2:5" x14ac:dyDescent="0.25">
      <c r="B5287" s="6"/>
      <c r="E5287" s="7"/>
    </row>
    <row r="5288" spans="2:5" x14ac:dyDescent="0.25">
      <c r="B5288" s="6"/>
      <c r="E5288" s="7"/>
    </row>
    <row r="5289" spans="2:5" x14ac:dyDescent="0.25">
      <c r="B5289" s="6"/>
      <c r="E5289" s="7"/>
    </row>
    <row r="5290" spans="2:5" x14ac:dyDescent="0.25">
      <c r="B5290" s="6"/>
      <c r="E5290" s="7"/>
    </row>
    <row r="5291" spans="2:5" x14ac:dyDescent="0.25">
      <c r="B5291" s="6"/>
      <c r="E5291" s="7"/>
    </row>
    <row r="5292" spans="2:5" x14ac:dyDescent="0.25">
      <c r="B5292" s="6"/>
      <c r="E5292" s="7"/>
    </row>
    <row r="5293" spans="2:5" x14ac:dyDescent="0.25">
      <c r="B5293" s="6"/>
      <c r="E5293" s="7"/>
    </row>
    <row r="5294" spans="2:5" x14ac:dyDescent="0.25">
      <c r="B5294" s="6"/>
      <c r="E5294" s="7"/>
    </row>
    <row r="5295" spans="2:5" x14ac:dyDescent="0.25">
      <c r="B5295" s="6"/>
      <c r="E5295" s="7"/>
    </row>
    <row r="5296" spans="2:5" x14ac:dyDescent="0.25">
      <c r="B5296" s="6"/>
      <c r="E5296" s="7"/>
    </row>
    <row r="5297" spans="2:5" x14ac:dyDescent="0.25">
      <c r="B5297" s="6"/>
      <c r="E5297" s="7"/>
    </row>
    <row r="5298" spans="2:5" x14ac:dyDescent="0.25">
      <c r="B5298" s="6"/>
      <c r="E5298" s="7"/>
    </row>
    <row r="5299" spans="2:5" x14ac:dyDescent="0.25">
      <c r="B5299" s="6"/>
      <c r="E5299" s="7"/>
    </row>
    <row r="5300" spans="2:5" x14ac:dyDescent="0.25">
      <c r="B5300" s="6"/>
      <c r="E5300" s="7"/>
    </row>
    <row r="5301" spans="2:5" x14ac:dyDescent="0.25">
      <c r="B5301" s="6"/>
      <c r="E5301" s="7"/>
    </row>
    <row r="5302" spans="2:5" x14ac:dyDescent="0.25">
      <c r="B5302" s="6"/>
      <c r="E5302" s="7"/>
    </row>
    <row r="5303" spans="2:5" x14ac:dyDescent="0.25">
      <c r="B5303" s="6"/>
      <c r="E5303" s="7"/>
    </row>
    <row r="5304" spans="2:5" x14ac:dyDescent="0.25">
      <c r="B5304" s="6"/>
      <c r="E5304" s="7"/>
    </row>
    <row r="5305" spans="2:5" x14ac:dyDescent="0.25">
      <c r="B5305" s="6"/>
      <c r="E5305" s="7"/>
    </row>
    <row r="5306" spans="2:5" x14ac:dyDescent="0.25">
      <c r="B5306" s="6"/>
      <c r="E5306" s="7"/>
    </row>
    <row r="5307" spans="2:5" x14ac:dyDescent="0.25">
      <c r="B5307" s="6"/>
      <c r="E5307" s="7"/>
    </row>
    <row r="5308" spans="2:5" x14ac:dyDescent="0.25">
      <c r="B5308" s="6"/>
      <c r="E5308" s="7"/>
    </row>
    <row r="5309" spans="2:5" x14ac:dyDescent="0.25">
      <c r="B5309" s="6"/>
      <c r="E5309" s="7"/>
    </row>
    <row r="5310" spans="2:5" x14ac:dyDescent="0.25">
      <c r="B5310" s="6"/>
      <c r="E5310" s="7"/>
    </row>
    <row r="5311" spans="2:5" x14ac:dyDescent="0.25">
      <c r="B5311" s="6"/>
      <c r="E5311" s="7"/>
    </row>
    <row r="5312" spans="2:5" x14ac:dyDescent="0.25">
      <c r="B5312" s="6"/>
      <c r="E5312" s="7"/>
    </row>
    <row r="5313" spans="2:5" x14ac:dyDescent="0.25">
      <c r="B5313" s="6"/>
      <c r="E5313" s="7"/>
    </row>
    <row r="5314" spans="2:5" x14ac:dyDescent="0.25">
      <c r="B5314" s="6"/>
      <c r="E5314" s="7"/>
    </row>
    <row r="5315" spans="2:5" x14ac:dyDescent="0.25">
      <c r="B5315" s="6"/>
      <c r="E5315" s="7"/>
    </row>
    <row r="5316" spans="2:5" x14ac:dyDescent="0.25">
      <c r="B5316" s="6"/>
      <c r="E5316" s="7"/>
    </row>
    <row r="5317" spans="2:5" x14ac:dyDescent="0.25">
      <c r="B5317" s="6"/>
      <c r="E5317" s="7"/>
    </row>
    <row r="5318" spans="2:5" x14ac:dyDescent="0.25">
      <c r="B5318" s="6"/>
      <c r="E5318" s="7"/>
    </row>
    <row r="5319" spans="2:5" x14ac:dyDescent="0.25">
      <c r="B5319" s="6"/>
      <c r="E5319" s="7"/>
    </row>
    <row r="5320" spans="2:5" x14ac:dyDescent="0.25">
      <c r="B5320" s="6"/>
      <c r="E5320" s="7"/>
    </row>
    <row r="5321" spans="2:5" x14ac:dyDescent="0.25">
      <c r="B5321" s="6"/>
      <c r="E5321" s="7"/>
    </row>
    <row r="5322" spans="2:5" x14ac:dyDescent="0.25">
      <c r="B5322" s="6"/>
      <c r="E5322" s="7"/>
    </row>
    <row r="5323" spans="2:5" x14ac:dyDescent="0.25">
      <c r="B5323" s="6"/>
      <c r="E5323" s="7"/>
    </row>
    <row r="5324" spans="2:5" x14ac:dyDescent="0.25">
      <c r="B5324" s="6"/>
      <c r="E5324" s="7"/>
    </row>
    <row r="5325" spans="2:5" x14ac:dyDescent="0.25">
      <c r="B5325" s="6"/>
      <c r="E5325" s="7"/>
    </row>
    <row r="5326" spans="2:5" x14ac:dyDescent="0.25">
      <c r="B5326" s="6"/>
      <c r="E5326" s="7"/>
    </row>
    <row r="5327" spans="2:5" x14ac:dyDescent="0.25">
      <c r="B5327" s="6"/>
      <c r="E5327" s="7"/>
    </row>
    <row r="5328" spans="2:5" x14ac:dyDescent="0.25">
      <c r="B5328" s="6"/>
      <c r="E5328" s="7"/>
    </row>
    <row r="5329" spans="2:5" x14ac:dyDescent="0.25">
      <c r="B5329" s="6"/>
      <c r="E5329" s="7"/>
    </row>
    <row r="5330" spans="2:5" x14ac:dyDescent="0.25">
      <c r="B5330" s="6"/>
      <c r="E5330" s="7"/>
    </row>
    <row r="5331" spans="2:5" x14ac:dyDescent="0.25">
      <c r="B5331" s="6"/>
      <c r="E5331" s="7"/>
    </row>
    <row r="5332" spans="2:5" x14ac:dyDescent="0.25">
      <c r="B5332" s="6"/>
      <c r="E5332" s="7"/>
    </row>
    <row r="5333" spans="2:5" x14ac:dyDescent="0.25">
      <c r="B5333" s="6"/>
      <c r="E5333" s="7"/>
    </row>
    <row r="5334" spans="2:5" x14ac:dyDescent="0.25">
      <c r="B5334" s="6"/>
      <c r="E5334" s="7"/>
    </row>
    <row r="5335" spans="2:5" x14ac:dyDescent="0.25">
      <c r="B5335" s="6"/>
      <c r="E5335" s="7"/>
    </row>
    <row r="5336" spans="2:5" x14ac:dyDescent="0.25">
      <c r="B5336" s="6"/>
      <c r="E5336" s="7"/>
    </row>
    <row r="5337" spans="2:5" x14ac:dyDescent="0.25">
      <c r="B5337" s="6"/>
      <c r="E5337" s="7"/>
    </row>
    <row r="5338" spans="2:5" x14ac:dyDescent="0.25">
      <c r="B5338" s="6"/>
      <c r="E5338" s="7"/>
    </row>
    <row r="5339" spans="2:5" x14ac:dyDescent="0.25">
      <c r="B5339" s="6"/>
      <c r="E5339" s="7"/>
    </row>
    <row r="5340" spans="2:5" x14ac:dyDescent="0.25">
      <c r="B5340" s="6"/>
      <c r="E5340" s="7"/>
    </row>
    <row r="5341" spans="2:5" x14ac:dyDescent="0.25">
      <c r="B5341" s="6"/>
      <c r="E5341" s="7"/>
    </row>
    <row r="5342" spans="2:5" x14ac:dyDescent="0.25">
      <c r="B5342" s="6"/>
      <c r="E5342" s="7"/>
    </row>
    <row r="5343" spans="2:5" x14ac:dyDescent="0.25">
      <c r="B5343" s="6"/>
      <c r="E5343" s="7"/>
    </row>
    <row r="5344" spans="2:5" x14ac:dyDescent="0.25">
      <c r="B5344" s="6"/>
      <c r="E5344" s="7"/>
    </row>
    <row r="5345" spans="2:5" x14ac:dyDescent="0.25">
      <c r="B5345" s="6"/>
      <c r="E5345" s="7"/>
    </row>
    <row r="5346" spans="2:5" x14ac:dyDescent="0.25">
      <c r="B5346" s="6"/>
      <c r="E5346" s="7"/>
    </row>
    <row r="5347" spans="2:5" x14ac:dyDescent="0.25">
      <c r="B5347" s="6"/>
      <c r="E5347" s="7"/>
    </row>
    <row r="5348" spans="2:5" x14ac:dyDescent="0.25">
      <c r="B5348" s="6"/>
      <c r="E5348" s="7"/>
    </row>
    <row r="5349" spans="2:5" x14ac:dyDescent="0.25">
      <c r="B5349" s="6"/>
      <c r="E5349" s="7"/>
    </row>
    <row r="5350" spans="2:5" x14ac:dyDescent="0.25">
      <c r="B5350" s="6"/>
      <c r="E5350" s="7"/>
    </row>
    <row r="5351" spans="2:5" x14ac:dyDescent="0.25">
      <c r="B5351" s="6"/>
      <c r="E5351" s="7"/>
    </row>
    <row r="5352" spans="2:5" x14ac:dyDescent="0.25">
      <c r="B5352" s="6"/>
      <c r="E5352" s="7"/>
    </row>
    <row r="5353" spans="2:5" x14ac:dyDescent="0.25">
      <c r="B5353" s="6"/>
      <c r="E5353" s="7"/>
    </row>
    <row r="5354" spans="2:5" x14ac:dyDescent="0.25">
      <c r="B5354" s="6"/>
      <c r="E5354" s="7"/>
    </row>
    <row r="5355" spans="2:5" x14ac:dyDescent="0.25">
      <c r="B5355" s="6"/>
      <c r="E5355" s="7"/>
    </row>
    <row r="5356" spans="2:5" x14ac:dyDescent="0.25">
      <c r="B5356" s="6"/>
      <c r="E5356" s="7"/>
    </row>
    <row r="5357" spans="2:5" x14ac:dyDescent="0.25">
      <c r="B5357" s="6"/>
      <c r="E5357" s="7"/>
    </row>
    <row r="5358" spans="2:5" x14ac:dyDescent="0.25">
      <c r="B5358" s="6"/>
      <c r="E5358" s="7"/>
    </row>
    <row r="5359" spans="2:5" x14ac:dyDescent="0.25">
      <c r="B5359" s="6"/>
      <c r="E5359" s="7"/>
    </row>
    <row r="5360" spans="2:5" x14ac:dyDescent="0.25">
      <c r="B5360" s="6"/>
      <c r="E5360" s="7"/>
    </row>
    <row r="5361" spans="2:5" x14ac:dyDescent="0.25">
      <c r="B5361" s="6"/>
      <c r="E5361" s="7"/>
    </row>
    <row r="5362" spans="2:5" x14ac:dyDescent="0.25">
      <c r="B5362" s="6"/>
      <c r="E5362" s="7"/>
    </row>
    <row r="5363" spans="2:5" x14ac:dyDescent="0.25">
      <c r="B5363" s="6"/>
      <c r="E5363" s="7"/>
    </row>
    <row r="5364" spans="2:5" x14ac:dyDescent="0.25">
      <c r="B5364" s="6"/>
      <c r="E5364" s="7"/>
    </row>
    <row r="5365" spans="2:5" x14ac:dyDescent="0.25">
      <c r="B5365" s="6"/>
      <c r="E5365" s="7"/>
    </row>
    <row r="5366" spans="2:5" x14ac:dyDescent="0.25">
      <c r="B5366" s="6"/>
      <c r="E5366" s="7"/>
    </row>
    <row r="5367" spans="2:5" x14ac:dyDescent="0.25">
      <c r="B5367" s="6"/>
      <c r="E5367" s="7"/>
    </row>
    <row r="5368" spans="2:5" x14ac:dyDescent="0.25">
      <c r="B5368" s="6"/>
      <c r="E5368" s="7"/>
    </row>
    <row r="5369" spans="2:5" x14ac:dyDescent="0.25">
      <c r="B5369" s="6"/>
      <c r="E5369" s="7"/>
    </row>
    <row r="5370" spans="2:5" x14ac:dyDescent="0.25">
      <c r="B5370" s="6"/>
      <c r="E5370" s="7"/>
    </row>
    <row r="5371" spans="2:5" x14ac:dyDescent="0.25">
      <c r="B5371" s="6"/>
      <c r="E5371" s="7"/>
    </row>
    <row r="5372" spans="2:5" x14ac:dyDescent="0.25">
      <c r="B5372" s="6"/>
      <c r="E5372" s="7"/>
    </row>
    <row r="5373" spans="2:5" x14ac:dyDescent="0.25">
      <c r="B5373" s="6"/>
      <c r="E5373" s="7"/>
    </row>
    <row r="5374" spans="2:5" x14ac:dyDescent="0.25">
      <c r="B5374" s="6"/>
      <c r="E5374" s="7"/>
    </row>
    <row r="5375" spans="2:5" x14ac:dyDescent="0.25">
      <c r="B5375" s="6"/>
      <c r="E5375" s="7"/>
    </row>
    <row r="5376" spans="2:5" x14ac:dyDescent="0.25">
      <c r="B5376" s="6"/>
      <c r="E5376" s="7"/>
    </row>
    <row r="5377" spans="2:5" x14ac:dyDescent="0.25">
      <c r="B5377" s="6"/>
      <c r="E5377" s="7"/>
    </row>
    <row r="5378" spans="2:5" x14ac:dyDescent="0.25">
      <c r="B5378" s="6"/>
      <c r="E5378" s="7"/>
    </row>
    <row r="5379" spans="2:5" x14ac:dyDescent="0.25">
      <c r="B5379" s="6"/>
      <c r="E5379" s="7"/>
    </row>
    <row r="5380" spans="2:5" x14ac:dyDescent="0.25">
      <c r="B5380" s="6"/>
      <c r="E5380" s="7"/>
    </row>
    <row r="5381" spans="2:5" x14ac:dyDescent="0.25">
      <c r="B5381" s="6"/>
      <c r="E5381" s="7"/>
    </row>
    <row r="5382" spans="2:5" x14ac:dyDescent="0.25">
      <c r="B5382" s="6"/>
      <c r="E5382" s="7"/>
    </row>
    <row r="5383" spans="2:5" x14ac:dyDescent="0.25">
      <c r="B5383" s="6"/>
      <c r="E5383" s="7"/>
    </row>
    <row r="5384" spans="2:5" x14ac:dyDescent="0.25">
      <c r="B5384" s="6"/>
      <c r="E5384" s="7"/>
    </row>
    <row r="5385" spans="2:5" x14ac:dyDescent="0.25">
      <c r="B5385" s="6"/>
      <c r="E5385" s="7"/>
    </row>
    <row r="5386" spans="2:5" x14ac:dyDescent="0.25">
      <c r="B5386" s="6"/>
      <c r="E5386" s="7"/>
    </row>
    <row r="5387" spans="2:5" x14ac:dyDescent="0.25">
      <c r="B5387" s="6"/>
      <c r="E5387" s="7"/>
    </row>
    <row r="5388" spans="2:5" x14ac:dyDescent="0.25">
      <c r="B5388" s="6"/>
      <c r="E5388" s="7"/>
    </row>
    <row r="5389" spans="2:5" x14ac:dyDescent="0.25">
      <c r="B5389" s="6"/>
      <c r="E5389" s="7"/>
    </row>
    <row r="5390" spans="2:5" x14ac:dyDescent="0.25">
      <c r="B5390" s="6"/>
      <c r="E5390" s="7"/>
    </row>
    <row r="5391" spans="2:5" x14ac:dyDescent="0.25">
      <c r="B5391" s="6"/>
      <c r="E5391" s="7"/>
    </row>
    <row r="5392" spans="2:5" x14ac:dyDescent="0.25">
      <c r="B5392" s="6"/>
      <c r="E5392" s="7"/>
    </row>
    <row r="5393" spans="2:5" x14ac:dyDescent="0.25">
      <c r="B5393" s="6"/>
      <c r="E5393" s="7"/>
    </row>
    <row r="5394" spans="2:5" x14ac:dyDescent="0.25">
      <c r="B5394" s="6"/>
      <c r="E5394" s="7"/>
    </row>
    <row r="5395" spans="2:5" x14ac:dyDescent="0.25">
      <c r="B5395" s="6"/>
      <c r="E5395" s="7"/>
    </row>
    <row r="5396" spans="2:5" x14ac:dyDescent="0.25">
      <c r="B5396" s="6"/>
      <c r="E5396" s="7"/>
    </row>
    <row r="5397" spans="2:5" x14ac:dyDescent="0.25">
      <c r="B5397" s="6"/>
      <c r="E5397" s="7"/>
    </row>
    <row r="5398" spans="2:5" x14ac:dyDescent="0.25">
      <c r="B5398" s="6"/>
      <c r="E5398" s="7"/>
    </row>
    <row r="5399" spans="2:5" x14ac:dyDescent="0.25">
      <c r="B5399" s="6"/>
      <c r="E5399" s="7"/>
    </row>
    <row r="5400" spans="2:5" x14ac:dyDescent="0.25">
      <c r="B5400" s="6"/>
      <c r="E5400" s="7"/>
    </row>
    <row r="5401" spans="2:5" x14ac:dyDescent="0.25">
      <c r="B5401" s="6"/>
      <c r="E5401" s="7"/>
    </row>
    <row r="5402" spans="2:5" x14ac:dyDescent="0.25">
      <c r="B5402" s="6"/>
      <c r="E5402" s="7"/>
    </row>
    <row r="5403" spans="2:5" x14ac:dyDescent="0.25">
      <c r="B5403" s="6"/>
      <c r="E5403" s="7"/>
    </row>
    <row r="5404" spans="2:5" x14ac:dyDescent="0.25">
      <c r="B5404" s="6"/>
      <c r="E5404" s="7"/>
    </row>
    <row r="5405" spans="2:5" x14ac:dyDescent="0.25">
      <c r="B5405" s="6"/>
      <c r="E5405" s="7"/>
    </row>
    <row r="5406" spans="2:5" x14ac:dyDescent="0.25">
      <c r="B5406" s="6"/>
      <c r="E5406" s="7"/>
    </row>
    <row r="5407" spans="2:5" x14ac:dyDescent="0.25">
      <c r="B5407" s="6"/>
      <c r="E5407" s="7"/>
    </row>
    <row r="5408" spans="2:5" x14ac:dyDescent="0.25">
      <c r="B5408" s="6"/>
      <c r="E5408" s="7"/>
    </row>
    <row r="5409" spans="2:5" x14ac:dyDescent="0.25">
      <c r="B5409" s="6"/>
      <c r="E5409" s="7"/>
    </row>
    <row r="5410" spans="2:5" x14ac:dyDescent="0.25">
      <c r="B5410" s="6"/>
      <c r="E5410" s="7"/>
    </row>
    <row r="5411" spans="2:5" x14ac:dyDescent="0.25">
      <c r="B5411" s="6"/>
      <c r="E5411" s="7"/>
    </row>
    <row r="5412" spans="2:5" x14ac:dyDescent="0.25">
      <c r="B5412" s="6"/>
      <c r="E5412" s="7"/>
    </row>
    <row r="5413" spans="2:5" x14ac:dyDescent="0.25">
      <c r="B5413" s="6"/>
      <c r="E5413" s="7"/>
    </row>
    <row r="5414" spans="2:5" x14ac:dyDescent="0.25">
      <c r="B5414" s="6"/>
      <c r="E5414" s="7"/>
    </row>
    <row r="5415" spans="2:5" x14ac:dyDescent="0.25">
      <c r="B5415" s="6"/>
      <c r="E5415" s="7"/>
    </row>
    <row r="5416" spans="2:5" x14ac:dyDescent="0.25">
      <c r="B5416" s="6"/>
      <c r="E5416" s="7"/>
    </row>
    <row r="5417" spans="2:5" x14ac:dyDescent="0.25">
      <c r="B5417" s="6"/>
      <c r="E5417" s="7"/>
    </row>
    <row r="5418" spans="2:5" x14ac:dyDescent="0.25">
      <c r="B5418" s="6"/>
      <c r="E5418" s="7"/>
    </row>
    <row r="5419" spans="2:5" x14ac:dyDescent="0.25">
      <c r="B5419" s="6"/>
      <c r="E5419" s="7"/>
    </row>
    <row r="5420" spans="2:5" x14ac:dyDescent="0.25">
      <c r="B5420" s="6"/>
      <c r="E5420" s="7"/>
    </row>
    <row r="5421" spans="2:5" x14ac:dyDescent="0.25">
      <c r="B5421" s="6"/>
      <c r="E5421" s="7"/>
    </row>
    <row r="5422" spans="2:5" x14ac:dyDescent="0.25">
      <c r="B5422" s="6"/>
      <c r="E5422" s="7"/>
    </row>
    <row r="5423" spans="2:5" x14ac:dyDescent="0.25">
      <c r="B5423" s="6"/>
      <c r="E5423" s="7"/>
    </row>
    <row r="5424" spans="2:5" x14ac:dyDescent="0.25">
      <c r="B5424" s="6"/>
      <c r="E5424" s="7"/>
    </row>
    <row r="5425" spans="2:5" x14ac:dyDescent="0.25">
      <c r="B5425" s="6"/>
      <c r="E5425" s="7"/>
    </row>
    <row r="5426" spans="2:5" x14ac:dyDescent="0.25">
      <c r="B5426" s="6"/>
      <c r="E5426" s="7"/>
    </row>
    <row r="5427" spans="2:5" x14ac:dyDescent="0.25">
      <c r="B5427" s="6"/>
      <c r="E5427" s="7"/>
    </row>
    <row r="5428" spans="2:5" x14ac:dyDescent="0.25">
      <c r="B5428" s="6"/>
      <c r="E5428" s="7"/>
    </row>
    <row r="5429" spans="2:5" x14ac:dyDescent="0.25">
      <c r="B5429" s="6"/>
      <c r="E5429" s="7"/>
    </row>
    <row r="5430" spans="2:5" x14ac:dyDescent="0.25">
      <c r="B5430" s="6"/>
      <c r="E5430" s="7"/>
    </row>
    <row r="5431" spans="2:5" x14ac:dyDescent="0.25">
      <c r="B5431" s="6"/>
      <c r="E5431" s="7"/>
    </row>
    <row r="5432" spans="2:5" x14ac:dyDescent="0.25">
      <c r="B5432" s="6"/>
      <c r="E5432" s="7"/>
    </row>
    <row r="5433" spans="2:5" x14ac:dyDescent="0.25">
      <c r="B5433" s="6"/>
      <c r="E5433" s="7"/>
    </row>
    <row r="5434" spans="2:5" x14ac:dyDescent="0.25">
      <c r="B5434" s="6"/>
      <c r="E5434" s="7"/>
    </row>
    <row r="5435" spans="2:5" x14ac:dyDescent="0.25">
      <c r="B5435" s="6"/>
      <c r="E5435" s="7"/>
    </row>
    <row r="5436" spans="2:5" x14ac:dyDescent="0.25">
      <c r="B5436" s="6"/>
      <c r="E5436" s="7"/>
    </row>
    <row r="5437" spans="2:5" x14ac:dyDescent="0.25">
      <c r="B5437" s="6"/>
      <c r="E5437" s="7"/>
    </row>
    <row r="5438" spans="2:5" x14ac:dyDescent="0.25">
      <c r="B5438" s="6"/>
      <c r="E5438" s="7"/>
    </row>
    <row r="5439" spans="2:5" x14ac:dyDescent="0.25">
      <c r="B5439" s="6"/>
      <c r="E5439" s="7"/>
    </row>
    <row r="5440" spans="2:5" x14ac:dyDescent="0.25">
      <c r="B5440" s="6"/>
      <c r="E5440" s="7"/>
    </row>
    <row r="5441" spans="2:5" x14ac:dyDescent="0.25">
      <c r="B5441" s="6"/>
      <c r="E5441" s="7"/>
    </row>
    <row r="5442" spans="2:5" x14ac:dyDescent="0.25">
      <c r="B5442" s="6"/>
      <c r="E5442" s="7"/>
    </row>
    <row r="5443" spans="2:5" x14ac:dyDescent="0.25">
      <c r="B5443" s="6"/>
      <c r="E5443" s="7"/>
    </row>
    <row r="5444" spans="2:5" x14ac:dyDescent="0.25">
      <c r="B5444" s="6"/>
      <c r="E5444" s="7"/>
    </row>
    <row r="5445" spans="2:5" x14ac:dyDescent="0.25">
      <c r="B5445" s="6"/>
      <c r="E5445" s="7"/>
    </row>
    <row r="5446" spans="2:5" x14ac:dyDescent="0.25">
      <c r="B5446" s="6"/>
      <c r="E5446" s="7"/>
    </row>
    <row r="5447" spans="2:5" x14ac:dyDescent="0.25">
      <c r="B5447" s="6"/>
      <c r="E5447" s="7"/>
    </row>
    <row r="5448" spans="2:5" x14ac:dyDescent="0.25">
      <c r="B5448" s="6"/>
      <c r="E5448" s="7"/>
    </row>
    <row r="5449" spans="2:5" x14ac:dyDescent="0.25">
      <c r="B5449" s="6"/>
      <c r="E5449" s="7"/>
    </row>
    <row r="5450" spans="2:5" x14ac:dyDescent="0.25">
      <c r="B5450" s="6"/>
      <c r="E5450" s="7"/>
    </row>
    <row r="5451" spans="2:5" x14ac:dyDescent="0.25">
      <c r="B5451" s="6"/>
      <c r="E5451" s="7"/>
    </row>
    <row r="5452" spans="2:5" x14ac:dyDescent="0.25">
      <c r="B5452" s="6"/>
      <c r="E5452" s="7"/>
    </row>
    <row r="5453" spans="2:5" x14ac:dyDescent="0.25">
      <c r="B5453" s="6"/>
      <c r="E5453" s="7"/>
    </row>
    <row r="5454" spans="2:5" x14ac:dyDescent="0.25">
      <c r="B5454" s="6"/>
      <c r="E5454" s="7"/>
    </row>
    <row r="5455" spans="2:5" x14ac:dyDescent="0.25">
      <c r="B5455" s="6"/>
      <c r="E5455" s="7"/>
    </row>
    <row r="5456" spans="2:5" x14ac:dyDescent="0.25">
      <c r="B5456" s="6"/>
      <c r="E5456" s="7"/>
    </row>
    <row r="5457" spans="2:5" x14ac:dyDescent="0.25">
      <c r="B5457" s="6"/>
      <c r="E5457" s="7"/>
    </row>
    <row r="5458" spans="2:5" x14ac:dyDescent="0.25">
      <c r="B5458" s="6"/>
      <c r="E5458" s="7"/>
    </row>
    <row r="5459" spans="2:5" x14ac:dyDescent="0.25">
      <c r="B5459" s="6"/>
      <c r="E5459" s="7"/>
    </row>
    <row r="5460" spans="2:5" x14ac:dyDescent="0.25">
      <c r="B5460" s="6"/>
      <c r="E5460" s="7"/>
    </row>
    <row r="5461" spans="2:5" x14ac:dyDescent="0.25">
      <c r="B5461" s="6"/>
      <c r="E5461" s="7"/>
    </row>
    <row r="5462" spans="2:5" x14ac:dyDescent="0.25">
      <c r="B5462" s="6"/>
      <c r="E5462" s="7"/>
    </row>
    <row r="5463" spans="2:5" x14ac:dyDescent="0.25">
      <c r="B5463" s="6"/>
      <c r="E5463" s="7"/>
    </row>
    <row r="5464" spans="2:5" x14ac:dyDescent="0.25">
      <c r="B5464" s="6"/>
      <c r="E5464" s="7"/>
    </row>
    <row r="5465" spans="2:5" x14ac:dyDescent="0.25">
      <c r="B5465" s="6"/>
      <c r="E5465" s="7"/>
    </row>
    <row r="5466" spans="2:5" x14ac:dyDescent="0.25">
      <c r="B5466" s="6"/>
      <c r="E5466" s="7"/>
    </row>
    <row r="5467" spans="2:5" x14ac:dyDescent="0.25">
      <c r="B5467" s="6"/>
      <c r="E5467" s="7"/>
    </row>
    <row r="5468" spans="2:5" x14ac:dyDescent="0.25">
      <c r="B5468" s="6"/>
      <c r="E5468" s="7"/>
    </row>
    <row r="5469" spans="2:5" x14ac:dyDescent="0.25">
      <c r="B5469" s="6"/>
      <c r="E5469" s="7"/>
    </row>
    <row r="5470" spans="2:5" x14ac:dyDescent="0.25">
      <c r="B5470" s="6"/>
      <c r="E5470" s="7"/>
    </row>
    <row r="5471" spans="2:5" x14ac:dyDescent="0.25">
      <c r="B5471" s="6"/>
      <c r="E5471" s="7"/>
    </row>
    <row r="5472" spans="2:5" x14ac:dyDescent="0.25">
      <c r="B5472" s="6"/>
      <c r="E5472" s="7"/>
    </row>
    <row r="5473" spans="2:5" x14ac:dyDescent="0.25">
      <c r="B5473" s="6"/>
      <c r="E5473" s="7"/>
    </row>
    <row r="5474" spans="2:5" x14ac:dyDescent="0.25">
      <c r="B5474" s="6"/>
      <c r="E5474" s="7"/>
    </row>
    <row r="5475" spans="2:5" x14ac:dyDescent="0.25">
      <c r="B5475" s="6"/>
      <c r="E5475" s="7"/>
    </row>
    <row r="5476" spans="2:5" x14ac:dyDescent="0.25">
      <c r="B5476" s="6"/>
      <c r="E5476" s="7"/>
    </row>
    <row r="5477" spans="2:5" x14ac:dyDescent="0.25">
      <c r="B5477" s="6"/>
      <c r="E5477" s="7"/>
    </row>
    <row r="5478" spans="2:5" x14ac:dyDescent="0.25">
      <c r="B5478" s="6"/>
      <c r="E5478" s="7"/>
    </row>
    <row r="5479" spans="2:5" x14ac:dyDescent="0.25">
      <c r="B5479" s="6"/>
      <c r="E5479" s="7"/>
    </row>
    <row r="5480" spans="2:5" x14ac:dyDescent="0.25">
      <c r="B5480" s="6"/>
      <c r="E5480" s="7"/>
    </row>
    <row r="5481" spans="2:5" x14ac:dyDescent="0.25">
      <c r="B5481" s="6"/>
      <c r="E5481" s="7"/>
    </row>
    <row r="5482" spans="2:5" x14ac:dyDescent="0.25">
      <c r="B5482" s="6"/>
      <c r="E5482" s="7"/>
    </row>
    <row r="5483" spans="2:5" x14ac:dyDescent="0.25">
      <c r="B5483" s="6"/>
      <c r="E5483" s="7"/>
    </row>
    <row r="5484" spans="2:5" x14ac:dyDescent="0.25">
      <c r="B5484" s="6"/>
      <c r="E5484" s="7"/>
    </row>
    <row r="5485" spans="2:5" x14ac:dyDescent="0.25">
      <c r="B5485" s="6"/>
      <c r="E5485" s="7"/>
    </row>
    <row r="5486" spans="2:5" x14ac:dyDescent="0.25">
      <c r="B5486" s="6"/>
      <c r="E5486" s="7"/>
    </row>
    <row r="5487" spans="2:5" x14ac:dyDescent="0.25">
      <c r="B5487" s="6"/>
      <c r="E5487" s="7"/>
    </row>
    <row r="5488" spans="2:5" x14ac:dyDescent="0.25">
      <c r="B5488" s="6"/>
      <c r="E5488" s="7"/>
    </row>
    <row r="5489" spans="2:5" x14ac:dyDescent="0.25">
      <c r="B5489" s="6"/>
      <c r="E5489" s="7"/>
    </row>
    <row r="5490" spans="2:5" x14ac:dyDescent="0.25">
      <c r="B5490" s="6"/>
      <c r="E5490" s="7"/>
    </row>
    <row r="5491" spans="2:5" x14ac:dyDescent="0.25">
      <c r="B5491" s="6"/>
      <c r="E5491" s="7"/>
    </row>
    <row r="5492" spans="2:5" x14ac:dyDescent="0.25">
      <c r="B5492" s="6"/>
      <c r="E5492" s="7"/>
    </row>
    <row r="5493" spans="2:5" x14ac:dyDescent="0.25">
      <c r="B5493" s="6"/>
      <c r="E5493" s="7"/>
    </row>
    <row r="5494" spans="2:5" x14ac:dyDescent="0.25">
      <c r="B5494" s="6"/>
      <c r="E5494" s="7"/>
    </row>
    <row r="5495" spans="2:5" x14ac:dyDescent="0.25">
      <c r="B5495" s="6"/>
      <c r="E5495" s="7"/>
    </row>
    <row r="5496" spans="2:5" x14ac:dyDescent="0.25">
      <c r="B5496" s="6"/>
      <c r="E5496" s="7"/>
    </row>
    <row r="5497" spans="2:5" x14ac:dyDescent="0.25">
      <c r="B5497" s="6"/>
      <c r="E5497" s="7"/>
    </row>
    <row r="5498" spans="2:5" x14ac:dyDescent="0.25">
      <c r="B5498" s="6"/>
      <c r="E5498" s="7"/>
    </row>
    <row r="5499" spans="2:5" x14ac:dyDescent="0.25">
      <c r="B5499" s="6"/>
      <c r="E5499" s="7"/>
    </row>
    <row r="5500" spans="2:5" x14ac:dyDescent="0.25">
      <c r="B5500" s="6"/>
      <c r="E5500" s="7"/>
    </row>
    <row r="5501" spans="2:5" x14ac:dyDescent="0.25">
      <c r="B5501" s="6"/>
      <c r="E5501" s="7"/>
    </row>
    <row r="5502" spans="2:5" x14ac:dyDescent="0.25">
      <c r="B5502" s="6"/>
      <c r="E5502" s="7"/>
    </row>
    <row r="5503" spans="2:5" x14ac:dyDescent="0.25">
      <c r="B5503" s="6"/>
      <c r="E5503" s="7"/>
    </row>
    <row r="5504" spans="2:5" x14ac:dyDescent="0.25">
      <c r="B5504" s="6"/>
      <c r="E5504" s="7"/>
    </row>
    <row r="5505" spans="2:5" x14ac:dyDescent="0.25">
      <c r="B5505" s="6"/>
      <c r="E5505" s="7"/>
    </row>
    <row r="5506" spans="2:5" x14ac:dyDescent="0.25">
      <c r="B5506" s="6"/>
      <c r="E5506" s="7"/>
    </row>
    <row r="5507" spans="2:5" x14ac:dyDescent="0.25">
      <c r="B5507" s="6"/>
      <c r="E5507" s="7"/>
    </row>
    <row r="5508" spans="2:5" x14ac:dyDescent="0.25">
      <c r="B5508" s="6"/>
      <c r="E5508" s="7"/>
    </row>
    <row r="5509" spans="2:5" x14ac:dyDescent="0.25">
      <c r="B5509" s="6"/>
      <c r="E5509" s="7"/>
    </row>
    <row r="5510" spans="2:5" x14ac:dyDescent="0.25">
      <c r="B5510" s="6"/>
      <c r="E5510" s="7"/>
    </row>
    <row r="5511" spans="2:5" x14ac:dyDescent="0.25">
      <c r="B5511" s="6"/>
      <c r="E5511" s="7"/>
    </row>
    <row r="5512" spans="2:5" x14ac:dyDescent="0.25">
      <c r="B5512" s="6"/>
      <c r="E5512" s="7"/>
    </row>
    <row r="5513" spans="2:5" x14ac:dyDescent="0.25">
      <c r="B5513" s="6"/>
      <c r="E5513" s="7"/>
    </row>
    <row r="5514" spans="2:5" x14ac:dyDescent="0.25">
      <c r="B5514" s="6"/>
      <c r="E5514" s="7"/>
    </row>
    <row r="5515" spans="2:5" x14ac:dyDescent="0.25">
      <c r="B5515" s="6"/>
      <c r="E5515" s="7"/>
    </row>
    <row r="5516" spans="2:5" x14ac:dyDescent="0.25">
      <c r="B5516" s="6"/>
      <c r="E5516" s="7"/>
    </row>
    <row r="5517" spans="2:5" x14ac:dyDescent="0.25">
      <c r="B5517" s="6"/>
      <c r="E5517" s="7"/>
    </row>
    <row r="5518" spans="2:5" x14ac:dyDescent="0.25">
      <c r="B5518" s="6"/>
      <c r="E5518" s="7"/>
    </row>
    <row r="5519" spans="2:5" x14ac:dyDescent="0.25">
      <c r="B5519" s="6"/>
      <c r="E5519" s="7"/>
    </row>
    <row r="5520" spans="2:5" x14ac:dyDescent="0.25">
      <c r="B5520" s="6"/>
      <c r="E5520" s="7"/>
    </row>
    <row r="5521" spans="2:5" x14ac:dyDescent="0.25">
      <c r="B5521" s="6"/>
      <c r="E5521" s="7"/>
    </row>
    <row r="5522" spans="2:5" x14ac:dyDescent="0.25">
      <c r="B5522" s="6"/>
      <c r="E5522" s="7"/>
    </row>
    <row r="5523" spans="2:5" x14ac:dyDescent="0.25">
      <c r="B5523" s="6"/>
      <c r="E5523" s="7"/>
    </row>
    <row r="5524" spans="2:5" x14ac:dyDescent="0.25">
      <c r="B5524" s="6"/>
      <c r="E5524" s="7"/>
    </row>
    <row r="5525" spans="2:5" x14ac:dyDescent="0.25">
      <c r="B5525" s="6"/>
      <c r="E5525" s="7"/>
    </row>
    <row r="5526" spans="2:5" x14ac:dyDescent="0.25">
      <c r="B5526" s="6"/>
      <c r="E5526" s="7"/>
    </row>
    <row r="5527" spans="2:5" x14ac:dyDescent="0.25">
      <c r="B5527" s="6"/>
      <c r="E5527" s="7"/>
    </row>
    <row r="5528" spans="2:5" x14ac:dyDescent="0.25">
      <c r="B5528" s="6"/>
      <c r="E5528" s="7"/>
    </row>
    <row r="5529" spans="2:5" x14ac:dyDescent="0.25">
      <c r="B5529" s="6"/>
      <c r="E5529" s="7"/>
    </row>
    <row r="5530" spans="2:5" x14ac:dyDescent="0.25">
      <c r="B5530" s="6"/>
      <c r="E5530" s="7"/>
    </row>
    <row r="5531" spans="2:5" x14ac:dyDescent="0.25">
      <c r="B5531" s="6"/>
      <c r="E5531" s="7"/>
    </row>
    <row r="5532" spans="2:5" x14ac:dyDescent="0.25">
      <c r="B5532" s="6"/>
      <c r="E5532" s="7"/>
    </row>
    <row r="5533" spans="2:5" x14ac:dyDescent="0.25">
      <c r="B5533" s="6"/>
      <c r="E5533" s="7"/>
    </row>
    <row r="5534" spans="2:5" x14ac:dyDescent="0.25">
      <c r="B5534" s="6"/>
      <c r="E5534" s="7"/>
    </row>
    <row r="5535" spans="2:5" x14ac:dyDescent="0.25">
      <c r="B5535" s="6"/>
      <c r="E5535" s="7"/>
    </row>
    <row r="5536" spans="2:5" x14ac:dyDescent="0.25">
      <c r="B5536" s="6"/>
      <c r="E5536" s="7"/>
    </row>
    <row r="5537" spans="2:5" x14ac:dyDescent="0.25">
      <c r="B5537" s="6"/>
      <c r="E5537" s="7"/>
    </row>
    <row r="5538" spans="2:5" x14ac:dyDescent="0.25">
      <c r="B5538" s="6"/>
      <c r="E5538" s="7"/>
    </row>
    <row r="5539" spans="2:5" x14ac:dyDescent="0.25">
      <c r="B5539" s="6"/>
      <c r="E5539" s="7"/>
    </row>
    <row r="5540" spans="2:5" x14ac:dyDescent="0.25">
      <c r="B5540" s="6"/>
      <c r="E5540" s="7"/>
    </row>
    <row r="5541" spans="2:5" x14ac:dyDescent="0.25">
      <c r="B5541" s="6"/>
      <c r="E5541" s="7"/>
    </row>
    <row r="5542" spans="2:5" x14ac:dyDescent="0.25">
      <c r="B5542" s="6"/>
      <c r="E5542" s="7"/>
    </row>
    <row r="5543" spans="2:5" x14ac:dyDescent="0.25">
      <c r="B5543" s="6"/>
      <c r="E5543" s="7"/>
    </row>
    <row r="5544" spans="2:5" x14ac:dyDescent="0.25">
      <c r="B5544" s="6"/>
      <c r="E5544" s="7"/>
    </row>
    <row r="5545" spans="2:5" x14ac:dyDescent="0.25">
      <c r="B5545" s="6"/>
      <c r="E5545" s="7"/>
    </row>
    <row r="5546" spans="2:5" x14ac:dyDescent="0.25">
      <c r="B5546" s="6"/>
      <c r="E5546" s="7"/>
    </row>
    <row r="5547" spans="2:5" x14ac:dyDescent="0.25">
      <c r="B5547" s="6"/>
      <c r="E5547" s="7"/>
    </row>
    <row r="5548" spans="2:5" x14ac:dyDescent="0.25">
      <c r="B5548" s="6"/>
      <c r="E5548" s="7"/>
    </row>
    <row r="5549" spans="2:5" x14ac:dyDescent="0.25">
      <c r="B5549" s="6"/>
      <c r="E5549" s="7"/>
    </row>
    <row r="5550" spans="2:5" x14ac:dyDescent="0.25">
      <c r="B5550" s="6"/>
      <c r="E5550" s="7"/>
    </row>
    <row r="5551" spans="2:5" x14ac:dyDescent="0.25">
      <c r="B5551" s="6"/>
      <c r="E5551" s="7"/>
    </row>
    <row r="5552" spans="2:5" x14ac:dyDescent="0.25">
      <c r="B5552" s="6"/>
      <c r="E5552" s="7"/>
    </row>
    <row r="5553" spans="2:5" x14ac:dyDescent="0.25">
      <c r="B5553" s="6"/>
      <c r="E5553" s="7"/>
    </row>
    <row r="5554" spans="2:5" x14ac:dyDescent="0.25">
      <c r="B5554" s="6"/>
      <c r="E5554" s="7"/>
    </row>
    <row r="5555" spans="2:5" x14ac:dyDescent="0.25">
      <c r="B5555" s="6"/>
      <c r="E5555" s="7"/>
    </row>
    <row r="5556" spans="2:5" x14ac:dyDescent="0.25">
      <c r="B5556" s="6"/>
      <c r="E5556" s="7"/>
    </row>
    <row r="5557" spans="2:5" x14ac:dyDescent="0.25">
      <c r="B5557" s="6"/>
      <c r="E5557" s="7"/>
    </row>
    <row r="5558" spans="2:5" x14ac:dyDescent="0.25">
      <c r="B5558" s="6"/>
      <c r="E5558" s="7"/>
    </row>
    <row r="5559" spans="2:5" x14ac:dyDescent="0.25">
      <c r="B5559" s="6"/>
      <c r="E5559" s="7"/>
    </row>
    <row r="5560" spans="2:5" x14ac:dyDescent="0.25">
      <c r="B5560" s="6"/>
      <c r="E5560" s="7"/>
    </row>
    <row r="5561" spans="2:5" x14ac:dyDescent="0.25">
      <c r="B5561" s="6"/>
      <c r="E5561" s="7"/>
    </row>
    <row r="5562" spans="2:5" x14ac:dyDescent="0.25">
      <c r="B5562" s="6"/>
      <c r="E5562" s="7"/>
    </row>
    <row r="5563" spans="2:5" x14ac:dyDescent="0.25">
      <c r="B5563" s="6"/>
      <c r="E5563" s="7"/>
    </row>
    <row r="5564" spans="2:5" x14ac:dyDescent="0.25">
      <c r="B5564" s="6"/>
      <c r="E5564" s="7"/>
    </row>
    <row r="5565" spans="2:5" x14ac:dyDescent="0.25">
      <c r="B5565" s="6"/>
      <c r="E5565" s="7"/>
    </row>
    <row r="5566" spans="2:5" x14ac:dyDescent="0.25">
      <c r="B5566" s="6"/>
      <c r="E5566" s="7"/>
    </row>
    <row r="5567" spans="2:5" x14ac:dyDescent="0.25">
      <c r="B5567" s="6"/>
      <c r="E5567" s="7"/>
    </row>
    <row r="5568" spans="2:5" x14ac:dyDescent="0.25">
      <c r="B5568" s="6"/>
      <c r="E5568" s="7"/>
    </row>
    <row r="5569" spans="2:5" x14ac:dyDescent="0.25">
      <c r="B5569" s="6"/>
      <c r="E5569" s="7"/>
    </row>
    <row r="5570" spans="2:5" x14ac:dyDescent="0.25">
      <c r="B5570" s="6"/>
      <c r="E5570" s="7"/>
    </row>
    <row r="5571" spans="2:5" x14ac:dyDescent="0.25">
      <c r="B5571" s="6"/>
      <c r="E5571" s="7"/>
    </row>
    <row r="5572" spans="2:5" x14ac:dyDescent="0.25">
      <c r="B5572" s="6"/>
      <c r="E5572" s="7"/>
    </row>
    <row r="5573" spans="2:5" x14ac:dyDescent="0.25">
      <c r="B5573" s="6"/>
      <c r="E5573" s="7"/>
    </row>
    <row r="5574" spans="2:5" x14ac:dyDescent="0.25">
      <c r="B5574" s="6"/>
      <c r="E5574" s="7"/>
    </row>
    <row r="5575" spans="2:5" x14ac:dyDescent="0.25">
      <c r="B5575" s="6"/>
      <c r="E5575" s="7"/>
    </row>
    <row r="5576" spans="2:5" x14ac:dyDescent="0.25">
      <c r="B5576" s="6"/>
      <c r="E5576" s="7"/>
    </row>
    <row r="5577" spans="2:5" x14ac:dyDescent="0.25">
      <c r="B5577" s="6"/>
      <c r="E5577" s="7"/>
    </row>
    <row r="5578" spans="2:5" x14ac:dyDescent="0.25">
      <c r="B5578" s="6"/>
      <c r="E5578" s="7"/>
    </row>
    <row r="5579" spans="2:5" x14ac:dyDescent="0.25">
      <c r="B5579" s="6"/>
      <c r="E5579" s="7"/>
    </row>
    <row r="5580" spans="2:5" x14ac:dyDescent="0.25">
      <c r="B5580" s="6"/>
      <c r="E5580" s="7"/>
    </row>
    <row r="5581" spans="2:5" x14ac:dyDescent="0.25">
      <c r="B5581" s="6"/>
      <c r="E5581" s="7"/>
    </row>
    <row r="5582" spans="2:5" x14ac:dyDescent="0.25">
      <c r="B5582" s="6"/>
      <c r="E5582" s="7"/>
    </row>
    <row r="5583" spans="2:5" x14ac:dyDescent="0.25">
      <c r="B5583" s="6"/>
      <c r="E5583" s="7"/>
    </row>
    <row r="5584" spans="2:5" x14ac:dyDescent="0.25">
      <c r="B5584" s="6"/>
      <c r="E5584" s="7"/>
    </row>
    <row r="5585" spans="2:5" x14ac:dyDescent="0.25">
      <c r="B5585" s="6"/>
      <c r="E5585" s="7"/>
    </row>
    <row r="5586" spans="2:5" x14ac:dyDescent="0.25">
      <c r="B5586" s="6"/>
      <c r="E5586" s="7"/>
    </row>
    <row r="5587" spans="2:5" x14ac:dyDescent="0.25">
      <c r="B5587" s="6"/>
      <c r="E5587" s="7"/>
    </row>
    <row r="5588" spans="2:5" x14ac:dyDescent="0.25">
      <c r="B5588" s="6"/>
      <c r="E5588" s="7"/>
    </row>
    <row r="5589" spans="2:5" x14ac:dyDescent="0.25">
      <c r="B5589" s="6"/>
      <c r="E5589" s="7"/>
    </row>
    <row r="5590" spans="2:5" x14ac:dyDescent="0.25">
      <c r="B5590" s="6"/>
      <c r="E5590" s="7"/>
    </row>
    <row r="5591" spans="2:5" x14ac:dyDescent="0.25">
      <c r="B5591" s="6"/>
      <c r="E5591" s="7"/>
    </row>
    <row r="5592" spans="2:5" x14ac:dyDescent="0.25">
      <c r="B5592" s="6"/>
      <c r="E5592" s="7"/>
    </row>
    <row r="5593" spans="2:5" x14ac:dyDescent="0.25">
      <c r="B5593" s="6"/>
      <c r="E5593" s="7"/>
    </row>
    <row r="5594" spans="2:5" x14ac:dyDescent="0.25">
      <c r="B5594" s="6"/>
      <c r="E5594" s="7"/>
    </row>
    <row r="5595" spans="2:5" x14ac:dyDescent="0.25">
      <c r="B5595" s="6"/>
      <c r="E5595" s="7"/>
    </row>
    <row r="5596" spans="2:5" x14ac:dyDescent="0.25">
      <c r="B5596" s="6"/>
      <c r="E5596" s="7"/>
    </row>
    <row r="5597" spans="2:5" x14ac:dyDescent="0.25">
      <c r="B5597" s="6"/>
      <c r="E5597" s="7"/>
    </row>
    <row r="5598" spans="2:5" x14ac:dyDescent="0.25">
      <c r="B5598" s="6"/>
      <c r="E5598" s="7"/>
    </row>
    <row r="5599" spans="2:5" x14ac:dyDescent="0.25">
      <c r="B5599" s="6"/>
      <c r="E5599" s="7"/>
    </row>
    <row r="5600" spans="2:5" x14ac:dyDescent="0.25">
      <c r="B5600" s="6"/>
      <c r="E5600" s="7"/>
    </row>
    <row r="5601" spans="2:5" x14ac:dyDescent="0.25">
      <c r="B5601" s="6"/>
      <c r="E5601" s="7"/>
    </row>
    <row r="5602" spans="2:5" x14ac:dyDescent="0.25">
      <c r="B5602" s="6"/>
      <c r="E5602" s="7"/>
    </row>
    <row r="5603" spans="2:5" x14ac:dyDescent="0.25">
      <c r="B5603" s="6"/>
      <c r="E5603" s="7"/>
    </row>
    <row r="5604" spans="2:5" x14ac:dyDescent="0.25">
      <c r="B5604" s="6"/>
      <c r="E5604" s="7"/>
    </row>
    <row r="5605" spans="2:5" x14ac:dyDescent="0.25">
      <c r="B5605" s="6"/>
      <c r="E5605" s="7"/>
    </row>
    <row r="5606" spans="2:5" x14ac:dyDescent="0.25">
      <c r="B5606" s="6"/>
      <c r="E5606" s="7"/>
    </row>
    <row r="5607" spans="2:5" x14ac:dyDescent="0.25">
      <c r="B5607" s="6"/>
      <c r="E5607" s="7"/>
    </row>
    <row r="5608" spans="2:5" x14ac:dyDescent="0.25">
      <c r="B5608" s="6"/>
      <c r="E5608" s="7"/>
    </row>
    <row r="5609" spans="2:5" x14ac:dyDescent="0.25">
      <c r="B5609" s="6"/>
      <c r="E5609" s="7"/>
    </row>
    <row r="5610" spans="2:5" x14ac:dyDescent="0.25">
      <c r="B5610" s="6"/>
      <c r="E5610" s="7"/>
    </row>
    <row r="5611" spans="2:5" x14ac:dyDescent="0.25">
      <c r="B5611" s="6"/>
      <c r="E5611" s="7"/>
    </row>
    <row r="5612" spans="2:5" x14ac:dyDescent="0.25">
      <c r="B5612" s="6"/>
      <c r="E5612" s="7"/>
    </row>
    <row r="5613" spans="2:5" x14ac:dyDescent="0.25">
      <c r="B5613" s="6"/>
      <c r="E5613" s="7"/>
    </row>
    <row r="5614" spans="2:5" x14ac:dyDescent="0.25">
      <c r="B5614" s="6"/>
      <c r="E5614" s="7"/>
    </row>
    <row r="5615" spans="2:5" x14ac:dyDescent="0.25">
      <c r="B5615" s="6"/>
      <c r="E5615" s="7"/>
    </row>
    <row r="5616" spans="2:5" x14ac:dyDescent="0.25">
      <c r="B5616" s="6"/>
      <c r="E5616" s="7"/>
    </row>
    <row r="5617" spans="2:5" x14ac:dyDescent="0.25">
      <c r="B5617" s="6"/>
      <c r="E5617" s="7"/>
    </row>
    <row r="5618" spans="2:5" x14ac:dyDescent="0.25">
      <c r="B5618" s="6"/>
      <c r="E5618" s="7"/>
    </row>
    <row r="5619" spans="2:5" x14ac:dyDescent="0.25">
      <c r="B5619" s="6"/>
      <c r="E5619" s="7"/>
    </row>
    <row r="5620" spans="2:5" x14ac:dyDescent="0.25">
      <c r="B5620" s="6"/>
      <c r="E5620" s="7"/>
    </row>
    <row r="5621" spans="2:5" x14ac:dyDescent="0.25">
      <c r="B5621" s="6"/>
      <c r="E5621" s="7"/>
    </row>
    <row r="5622" spans="2:5" x14ac:dyDescent="0.25">
      <c r="B5622" s="6"/>
      <c r="E5622" s="7"/>
    </row>
    <row r="5623" spans="2:5" x14ac:dyDescent="0.25">
      <c r="B5623" s="6"/>
      <c r="E5623" s="7"/>
    </row>
    <row r="5624" spans="2:5" x14ac:dyDescent="0.25">
      <c r="B5624" s="6"/>
      <c r="E5624" s="7"/>
    </row>
    <row r="5625" spans="2:5" x14ac:dyDescent="0.25">
      <c r="B5625" s="6"/>
      <c r="E5625" s="7"/>
    </row>
    <row r="5626" spans="2:5" x14ac:dyDescent="0.25">
      <c r="B5626" s="6"/>
      <c r="E5626" s="7"/>
    </row>
    <row r="5627" spans="2:5" x14ac:dyDescent="0.25">
      <c r="B5627" s="6"/>
      <c r="E5627" s="7"/>
    </row>
    <row r="5628" spans="2:5" x14ac:dyDescent="0.25">
      <c r="B5628" s="6"/>
      <c r="E5628" s="7"/>
    </row>
    <row r="5629" spans="2:5" x14ac:dyDescent="0.25">
      <c r="B5629" s="6"/>
      <c r="E5629" s="7"/>
    </row>
    <row r="5630" spans="2:5" x14ac:dyDescent="0.25">
      <c r="B5630" s="6"/>
      <c r="E5630" s="7"/>
    </row>
    <row r="5631" spans="2:5" x14ac:dyDescent="0.25">
      <c r="B5631" s="6"/>
      <c r="E5631" s="7"/>
    </row>
    <row r="5632" spans="2:5" x14ac:dyDescent="0.25">
      <c r="B5632" s="6"/>
      <c r="E5632" s="7"/>
    </row>
    <row r="5633" spans="2:5" x14ac:dyDescent="0.25">
      <c r="B5633" s="6"/>
      <c r="E5633" s="7"/>
    </row>
    <row r="5634" spans="2:5" x14ac:dyDescent="0.25">
      <c r="B5634" s="6"/>
      <c r="E5634" s="7"/>
    </row>
    <row r="5635" spans="2:5" x14ac:dyDescent="0.25">
      <c r="B5635" s="6"/>
      <c r="E5635" s="7"/>
    </row>
    <row r="5636" spans="2:5" x14ac:dyDescent="0.25">
      <c r="B5636" s="6"/>
      <c r="E5636" s="7"/>
    </row>
    <row r="5637" spans="2:5" x14ac:dyDescent="0.25">
      <c r="B5637" s="6"/>
      <c r="E5637" s="7"/>
    </row>
    <row r="5638" spans="2:5" x14ac:dyDescent="0.25">
      <c r="B5638" s="6"/>
      <c r="E5638" s="7"/>
    </row>
    <row r="5639" spans="2:5" x14ac:dyDescent="0.25">
      <c r="B5639" s="6"/>
      <c r="E5639" s="7"/>
    </row>
    <row r="5640" spans="2:5" x14ac:dyDescent="0.25">
      <c r="B5640" s="6"/>
      <c r="E5640" s="7"/>
    </row>
    <row r="5641" spans="2:5" x14ac:dyDescent="0.25">
      <c r="B5641" s="6"/>
      <c r="E5641" s="7"/>
    </row>
    <row r="5642" spans="2:5" x14ac:dyDescent="0.25">
      <c r="B5642" s="6"/>
      <c r="E5642" s="7"/>
    </row>
    <row r="5643" spans="2:5" x14ac:dyDescent="0.25">
      <c r="B5643" s="6"/>
      <c r="E5643" s="7"/>
    </row>
    <row r="5644" spans="2:5" x14ac:dyDescent="0.25">
      <c r="B5644" s="6"/>
      <c r="E5644" s="7"/>
    </row>
    <row r="5645" spans="2:5" x14ac:dyDescent="0.25">
      <c r="B5645" s="6"/>
      <c r="E5645" s="7"/>
    </row>
    <row r="5646" spans="2:5" x14ac:dyDescent="0.25">
      <c r="B5646" s="6"/>
      <c r="E5646" s="7"/>
    </row>
    <row r="5647" spans="2:5" x14ac:dyDescent="0.25">
      <c r="B5647" s="6"/>
      <c r="E5647" s="7"/>
    </row>
    <row r="5648" spans="2:5" x14ac:dyDescent="0.25">
      <c r="B5648" s="6"/>
      <c r="E5648" s="7"/>
    </row>
    <row r="5649" spans="2:5" x14ac:dyDescent="0.25">
      <c r="B5649" s="6"/>
      <c r="E5649" s="7"/>
    </row>
    <row r="5650" spans="2:5" x14ac:dyDescent="0.25">
      <c r="B5650" s="6"/>
      <c r="E5650" s="7"/>
    </row>
    <row r="5651" spans="2:5" x14ac:dyDescent="0.25">
      <c r="B5651" s="6"/>
      <c r="E5651" s="7"/>
    </row>
    <row r="5652" spans="2:5" x14ac:dyDescent="0.25">
      <c r="B5652" s="6"/>
      <c r="E5652" s="7"/>
    </row>
    <row r="5653" spans="2:5" x14ac:dyDescent="0.25">
      <c r="B5653" s="6"/>
      <c r="E5653" s="7"/>
    </row>
    <row r="5654" spans="2:5" x14ac:dyDescent="0.25">
      <c r="B5654" s="6"/>
      <c r="E5654" s="7"/>
    </row>
    <row r="5655" spans="2:5" x14ac:dyDescent="0.25">
      <c r="B5655" s="6"/>
      <c r="E5655" s="7"/>
    </row>
    <row r="5656" spans="2:5" x14ac:dyDescent="0.25">
      <c r="B5656" s="6"/>
      <c r="E5656" s="7"/>
    </row>
    <row r="5657" spans="2:5" x14ac:dyDescent="0.25">
      <c r="B5657" s="6"/>
      <c r="E5657" s="7"/>
    </row>
    <row r="5658" spans="2:5" x14ac:dyDescent="0.25">
      <c r="B5658" s="6"/>
      <c r="E5658" s="7"/>
    </row>
    <row r="5659" spans="2:5" x14ac:dyDescent="0.25">
      <c r="B5659" s="6"/>
      <c r="E5659" s="7"/>
    </row>
    <row r="5660" spans="2:5" x14ac:dyDescent="0.25">
      <c r="B5660" s="6"/>
      <c r="E5660" s="7"/>
    </row>
    <row r="5661" spans="2:5" x14ac:dyDescent="0.25">
      <c r="B5661" s="6"/>
      <c r="E5661" s="7"/>
    </row>
    <row r="5662" spans="2:5" x14ac:dyDescent="0.25">
      <c r="B5662" s="6"/>
      <c r="E5662" s="7"/>
    </row>
    <row r="5663" spans="2:5" x14ac:dyDescent="0.25">
      <c r="B5663" s="6"/>
      <c r="E5663" s="7"/>
    </row>
    <row r="5664" spans="2:5" x14ac:dyDescent="0.25">
      <c r="B5664" s="6"/>
      <c r="E5664" s="7"/>
    </row>
    <row r="5665" spans="2:5" x14ac:dyDescent="0.25">
      <c r="B5665" s="6"/>
      <c r="E5665" s="7"/>
    </row>
    <row r="5666" spans="2:5" x14ac:dyDescent="0.25">
      <c r="B5666" s="6"/>
      <c r="E5666" s="7"/>
    </row>
    <row r="5667" spans="2:5" x14ac:dyDescent="0.25">
      <c r="B5667" s="6"/>
      <c r="E5667" s="7"/>
    </row>
    <row r="5668" spans="2:5" x14ac:dyDescent="0.25">
      <c r="B5668" s="6"/>
      <c r="E5668" s="7"/>
    </row>
    <row r="5669" spans="2:5" x14ac:dyDescent="0.25">
      <c r="B5669" s="6"/>
      <c r="E5669" s="7"/>
    </row>
    <row r="5670" spans="2:5" x14ac:dyDescent="0.25">
      <c r="B5670" s="6"/>
      <c r="E5670" s="7"/>
    </row>
    <row r="5671" spans="2:5" x14ac:dyDescent="0.25">
      <c r="B5671" s="6"/>
      <c r="E5671" s="7"/>
    </row>
    <row r="5672" spans="2:5" x14ac:dyDescent="0.25">
      <c r="B5672" s="6"/>
      <c r="E5672" s="7"/>
    </row>
    <row r="5673" spans="2:5" x14ac:dyDescent="0.25">
      <c r="B5673" s="6"/>
      <c r="E5673" s="7"/>
    </row>
    <row r="5674" spans="2:5" x14ac:dyDescent="0.25">
      <c r="B5674" s="6"/>
      <c r="E5674" s="7"/>
    </row>
    <row r="5675" spans="2:5" x14ac:dyDescent="0.25">
      <c r="B5675" s="6"/>
      <c r="E5675" s="7"/>
    </row>
    <row r="5676" spans="2:5" x14ac:dyDescent="0.25">
      <c r="B5676" s="6"/>
      <c r="E5676" s="7"/>
    </row>
    <row r="5677" spans="2:5" x14ac:dyDescent="0.25">
      <c r="B5677" s="6"/>
      <c r="E5677" s="7"/>
    </row>
    <row r="5678" spans="2:5" x14ac:dyDescent="0.25">
      <c r="B5678" s="6"/>
      <c r="E5678" s="7"/>
    </row>
    <row r="5679" spans="2:5" x14ac:dyDescent="0.25">
      <c r="B5679" s="6"/>
      <c r="E5679" s="7"/>
    </row>
    <row r="5680" spans="2:5" x14ac:dyDescent="0.25">
      <c r="B5680" s="6"/>
      <c r="E5680" s="7"/>
    </row>
    <row r="5681" spans="2:5" x14ac:dyDescent="0.25">
      <c r="B5681" s="6"/>
      <c r="E5681" s="7"/>
    </row>
    <row r="5682" spans="2:5" x14ac:dyDescent="0.25">
      <c r="B5682" s="6"/>
      <c r="E5682" s="7"/>
    </row>
    <row r="5683" spans="2:5" x14ac:dyDescent="0.25">
      <c r="B5683" s="6"/>
      <c r="E5683" s="7"/>
    </row>
    <row r="5684" spans="2:5" x14ac:dyDescent="0.25">
      <c r="B5684" s="6"/>
      <c r="E5684" s="7"/>
    </row>
    <row r="5685" spans="2:5" x14ac:dyDescent="0.25">
      <c r="B5685" s="6"/>
      <c r="E5685" s="7"/>
    </row>
    <row r="5686" spans="2:5" x14ac:dyDescent="0.25">
      <c r="B5686" s="6"/>
      <c r="E5686" s="7"/>
    </row>
    <row r="5687" spans="2:5" x14ac:dyDescent="0.25">
      <c r="B5687" s="6"/>
      <c r="E5687" s="7"/>
    </row>
    <row r="5688" spans="2:5" x14ac:dyDescent="0.25">
      <c r="B5688" s="6"/>
      <c r="E5688" s="7"/>
    </row>
    <row r="5689" spans="2:5" x14ac:dyDescent="0.25">
      <c r="B5689" s="6"/>
      <c r="E5689" s="7"/>
    </row>
    <row r="5690" spans="2:5" x14ac:dyDescent="0.25">
      <c r="B5690" s="6"/>
      <c r="E5690" s="7"/>
    </row>
    <row r="5691" spans="2:5" x14ac:dyDescent="0.25">
      <c r="B5691" s="6"/>
      <c r="E5691" s="7"/>
    </row>
    <row r="5692" spans="2:5" x14ac:dyDescent="0.25">
      <c r="B5692" s="6"/>
      <c r="E5692" s="7"/>
    </row>
    <row r="5693" spans="2:5" x14ac:dyDescent="0.25">
      <c r="B5693" s="6"/>
      <c r="E5693" s="7"/>
    </row>
    <row r="5694" spans="2:5" x14ac:dyDescent="0.25">
      <c r="B5694" s="6"/>
      <c r="E5694" s="7"/>
    </row>
    <row r="5695" spans="2:5" x14ac:dyDescent="0.25">
      <c r="B5695" s="6"/>
      <c r="E5695" s="7"/>
    </row>
    <row r="5696" spans="2:5" x14ac:dyDescent="0.25">
      <c r="B5696" s="6"/>
      <c r="E5696" s="7"/>
    </row>
    <row r="5697" spans="2:5" x14ac:dyDescent="0.25">
      <c r="B5697" s="6"/>
      <c r="E5697" s="7"/>
    </row>
    <row r="5698" spans="2:5" x14ac:dyDescent="0.25">
      <c r="B5698" s="6"/>
      <c r="E5698" s="7"/>
    </row>
    <row r="5699" spans="2:5" x14ac:dyDescent="0.25">
      <c r="B5699" s="6"/>
      <c r="E5699" s="7"/>
    </row>
    <row r="5700" spans="2:5" x14ac:dyDescent="0.25">
      <c r="B5700" s="6"/>
      <c r="E5700" s="7"/>
    </row>
    <row r="5701" spans="2:5" x14ac:dyDescent="0.25">
      <c r="B5701" s="6"/>
      <c r="E5701" s="7"/>
    </row>
    <row r="5702" spans="2:5" x14ac:dyDescent="0.25">
      <c r="B5702" s="6"/>
      <c r="E5702" s="7"/>
    </row>
    <row r="5703" spans="2:5" x14ac:dyDescent="0.25">
      <c r="B5703" s="6"/>
      <c r="E5703" s="7"/>
    </row>
    <row r="5704" spans="2:5" x14ac:dyDescent="0.25">
      <c r="B5704" s="6"/>
      <c r="E5704" s="7"/>
    </row>
    <row r="5705" spans="2:5" x14ac:dyDescent="0.25">
      <c r="B5705" s="6"/>
      <c r="E5705" s="7"/>
    </row>
    <row r="5706" spans="2:5" x14ac:dyDescent="0.25">
      <c r="B5706" s="6"/>
      <c r="E5706" s="7"/>
    </row>
    <row r="5707" spans="2:5" x14ac:dyDescent="0.25">
      <c r="B5707" s="6"/>
      <c r="E5707" s="7"/>
    </row>
    <row r="5708" spans="2:5" x14ac:dyDescent="0.25">
      <c r="B5708" s="6"/>
      <c r="E5708" s="7"/>
    </row>
    <row r="5709" spans="2:5" x14ac:dyDescent="0.25">
      <c r="B5709" s="6"/>
      <c r="E5709" s="7"/>
    </row>
    <row r="5710" spans="2:5" x14ac:dyDescent="0.25">
      <c r="B5710" s="6"/>
      <c r="E5710" s="7"/>
    </row>
    <row r="5711" spans="2:5" x14ac:dyDescent="0.25">
      <c r="B5711" s="6"/>
      <c r="E5711" s="7"/>
    </row>
    <row r="5712" spans="2:5" x14ac:dyDescent="0.25">
      <c r="B5712" s="6"/>
      <c r="E5712" s="7"/>
    </row>
    <row r="5713" spans="2:5" x14ac:dyDescent="0.25">
      <c r="B5713" s="6"/>
      <c r="E5713" s="7"/>
    </row>
    <row r="5714" spans="2:5" x14ac:dyDescent="0.25">
      <c r="B5714" s="6"/>
      <c r="E5714" s="7"/>
    </row>
    <row r="5715" spans="2:5" x14ac:dyDescent="0.25">
      <c r="B5715" s="6"/>
      <c r="E5715" s="7"/>
    </row>
    <row r="5716" spans="2:5" x14ac:dyDescent="0.25">
      <c r="B5716" s="6"/>
      <c r="E5716" s="7"/>
    </row>
    <row r="5717" spans="2:5" x14ac:dyDescent="0.25">
      <c r="B5717" s="6"/>
      <c r="E5717" s="7"/>
    </row>
    <row r="5718" spans="2:5" x14ac:dyDescent="0.25">
      <c r="B5718" s="6"/>
      <c r="E5718" s="7"/>
    </row>
    <row r="5719" spans="2:5" x14ac:dyDescent="0.25">
      <c r="B5719" s="6"/>
      <c r="E5719" s="7"/>
    </row>
    <row r="5720" spans="2:5" x14ac:dyDescent="0.25">
      <c r="B5720" s="6"/>
      <c r="E5720" s="7"/>
    </row>
    <row r="5721" spans="2:5" x14ac:dyDescent="0.25">
      <c r="B5721" s="6"/>
      <c r="E5721" s="7"/>
    </row>
    <row r="5722" spans="2:5" x14ac:dyDescent="0.25">
      <c r="B5722" s="6"/>
      <c r="E5722" s="7"/>
    </row>
    <row r="5723" spans="2:5" x14ac:dyDescent="0.25">
      <c r="B5723" s="6"/>
      <c r="E5723" s="7"/>
    </row>
    <row r="5724" spans="2:5" x14ac:dyDescent="0.25">
      <c r="B5724" s="6"/>
      <c r="E5724" s="7"/>
    </row>
    <row r="5725" spans="2:5" x14ac:dyDescent="0.25">
      <c r="B5725" s="6"/>
      <c r="E5725" s="7"/>
    </row>
    <row r="5726" spans="2:5" x14ac:dyDescent="0.25">
      <c r="B5726" s="6"/>
      <c r="E5726" s="7"/>
    </row>
    <row r="5727" spans="2:5" x14ac:dyDescent="0.25">
      <c r="B5727" s="6"/>
      <c r="E5727" s="7"/>
    </row>
    <row r="5728" spans="2:5" x14ac:dyDescent="0.25">
      <c r="B5728" s="6"/>
      <c r="E5728" s="7"/>
    </row>
    <row r="5729" spans="2:5" x14ac:dyDescent="0.25">
      <c r="B5729" s="6"/>
      <c r="E5729" s="7"/>
    </row>
    <row r="5730" spans="2:5" x14ac:dyDescent="0.25">
      <c r="B5730" s="6"/>
      <c r="E5730" s="7"/>
    </row>
    <row r="5731" spans="2:5" x14ac:dyDescent="0.25">
      <c r="B5731" s="6"/>
      <c r="E5731" s="7"/>
    </row>
    <row r="5732" spans="2:5" x14ac:dyDescent="0.25">
      <c r="B5732" s="6"/>
      <c r="E5732" s="7"/>
    </row>
    <row r="5733" spans="2:5" x14ac:dyDescent="0.25">
      <c r="B5733" s="6"/>
      <c r="E5733" s="7"/>
    </row>
    <row r="5734" spans="2:5" x14ac:dyDescent="0.25">
      <c r="B5734" s="6"/>
      <c r="E5734" s="7"/>
    </row>
    <row r="5735" spans="2:5" x14ac:dyDescent="0.25">
      <c r="B5735" s="6"/>
      <c r="E5735" s="7"/>
    </row>
    <row r="5736" spans="2:5" x14ac:dyDescent="0.25">
      <c r="B5736" s="6"/>
      <c r="E5736" s="7"/>
    </row>
    <row r="5737" spans="2:5" x14ac:dyDescent="0.25">
      <c r="B5737" s="6"/>
      <c r="E5737" s="7"/>
    </row>
    <row r="5738" spans="2:5" x14ac:dyDescent="0.25">
      <c r="B5738" s="6"/>
      <c r="E5738" s="7"/>
    </row>
    <row r="5739" spans="2:5" x14ac:dyDescent="0.25">
      <c r="B5739" s="6"/>
      <c r="E5739" s="7"/>
    </row>
    <row r="5740" spans="2:5" x14ac:dyDescent="0.25">
      <c r="B5740" s="6"/>
      <c r="E5740" s="7"/>
    </row>
    <row r="5741" spans="2:5" x14ac:dyDescent="0.25">
      <c r="B5741" s="6"/>
      <c r="E5741" s="7"/>
    </row>
    <row r="5742" spans="2:5" x14ac:dyDescent="0.25">
      <c r="B5742" s="6"/>
      <c r="E5742" s="7"/>
    </row>
    <row r="5743" spans="2:5" x14ac:dyDescent="0.25">
      <c r="B5743" s="6"/>
      <c r="E5743" s="7"/>
    </row>
    <row r="5744" spans="2:5" x14ac:dyDescent="0.25">
      <c r="B5744" s="6"/>
      <c r="E5744" s="7"/>
    </row>
    <row r="5745" spans="2:5" x14ac:dyDescent="0.25">
      <c r="B5745" s="6"/>
      <c r="E5745" s="7"/>
    </row>
    <row r="5746" spans="2:5" x14ac:dyDescent="0.25">
      <c r="B5746" s="6"/>
      <c r="E5746" s="7"/>
    </row>
    <row r="5747" spans="2:5" x14ac:dyDescent="0.25">
      <c r="B5747" s="6"/>
      <c r="E5747" s="7"/>
    </row>
    <row r="5748" spans="2:5" x14ac:dyDescent="0.25">
      <c r="B5748" s="6"/>
      <c r="E5748" s="7"/>
    </row>
    <row r="5749" spans="2:5" x14ac:dyDescent="0.25">
      <c r="B5749" s="6"/>
      <c r="E5749" s="7"/>
    </row>
    <row r="5750" spans="2:5" x14ac:dyDescent="0.25">
      <c r="B5750" s="6"/>
      <c r="E5750" s="7"/>
    </row>
    <row r="5751" spans="2:5" x14ac:dyDescent="0.25">
      <c r="B5751" s="6"/>
      <c r="E5751" s="7"/>
    </row>
    <row r="5752" spans="2:5" x14ac:dyDescent="0.25">
      <c r="B5752" s="6"/>
      <c r="E5752" s="7"/>
    </row>
    <row r="5753" spans="2:5" x14ac:dyDescent="0.25">
      <c r="B5753" s="6"/>
      <c r="E5753" s="7"/>
    </row>
    <row r="5754" spans="2:5" x14ac:dyDescent="0.25">
      <c r="B5754" s="6"/>
      <c r="E5754" s="7"/>
    </row>
    <row r="5755" spans="2:5" x14ac:dyDescent="0.25">
      <c r="B5755" s="6"/>
      <c r="E5755" s="7"/>
    </row>
    <row r="5756" spans="2:5" x14ac:dyDescent="0.25">
      <c r="B5756" s="6"/>
      <c r="E5756" s="7"/>
    </row>
    <row r="5757" spans="2:5" x14ac:dyDescent="0.25">
      <c r="B5757" s="6"/>
      <c r="E5757" s="7"/>
    </row>
    <row r="5758" spans="2:5" x14ac:dyDescent="0.25">
      <c r="B5758" s="6"/>
      <c r="E5758" s="7"/>
    </row>
    <row r="5759" spans="2:5" x14ac:dyDescent="0.25">
      <c r="B5759" s="6"/>
      <c r="E5759" s="7"/>
    </row>
    <row r="5760" spans="2:5" x14ac:dyDescent="0.25">
      <c r="B5760" s="6"/>
      <c r="E5760" s="7"/>
    </row>
    <row r="5761" spans="2:5" x14ac:dyDescent="0.25">
      <c r="B5761" s="6"/>
      <c r="E5761" s="7"/>
    </row>
    <row r="5762" spans="2:5" x14ac:dyDescent="0.25">
      <c r="B5762" s="6"/>
      <c r="E5762" s="7"/>
    </row>
    <row r="5763" spans="2:5" x14ac:dyDescent="0.25">
      <c r="B5763" s="6"/>
      <c r="E5763" s="7"/>
    </row>
    <row r="5764" spans="2:5" x14ac:dyDescent="0.25">
      <c r="B5764" s="6"/>
      <c r="E5764" s="7"/>
    </row>
    <row r="5765" spans="2:5" x14ac:dyDescent="0.25">
      <c r="B5765" s="6"/>
      <c r="E5765" s="7"/>
    </row>
    <row r="5766" spans="2:5" x14ac:dyDescent="0.25">
      <c r="B5766" s="6"/>
      <c r="E5766" s="7"/>
    </row>
    <row r="5767" spans="2:5" x14ac:dyDescent="0.25">
      <c r="B5767" s="6"/>
      <c r="E5767" s="7"/>
    </row>
    <row r="5768" spans="2:5" x14ac:dyDescent="0.25">
      <c r="B5768" s="6"/>
      <c r="E5768" s="7"/>
    </row>
    <row r="5769" spans="2:5" x14ac:dyDescent="0.25">
      <c r="B5769" s="6"/>
      <c r="E5769" s="7"/>
    </row>
    <row r="5770" spans="2:5" x14ac:dyDescent="0.25">
      <c r="B5770" s="6"/>
      <c r="E5770" s="7"/>
    </row>
    <row r="5771" spans="2:5" x14ac:dyDescent="0.25">
      <c r="B5771" s="6"/>
      <c r="E5771" s="7"/>
    </row>
    <row r="5772" spans="2:5" x14ac:dyDescent="0.25">
      <c r="B5772" s="6"/>
      <c r="E5772" s="7"/>
    </row>
    <row r="5773" spans="2:5" x14ac:dyDescent="0.25">
      <c r="B5773" s="6"/>
      <c r="E5773" s="7"/>
    </row>
    <row r="5774" spans="2:5" x14ac:dyDescent="0.25">
      <c r="B5774" s="6"/>
      <c r="E5774" s="7"/>
    </row>
    <row r="5775" spans="2:5" x14ac:dyDescent="0.25">
      <c r="B5775" s="6"/>
      <c r="E5775" s="7"/>
    </row>
    <row r="5776" spans="2:5" x14ac:dyDescent="0.25">
      <c r="B5776" s="6"/>
      <c r="E5776" s="7"/>
    </row>
    <row r="5777" spans="2:5" x14ac:dyDescent="0.25">
      <c r="B5777" s="6"/>
      <c r="E5777" s="7"/>
    </row>
    <row r="5778" spans="2:5" x14ac:dyDescent="0.25">
      <c r="B5778" s="6"/>
      <c r="E5778" s="7"/>
    </row>
    <row r="5779" spans="2:5" x14ac:dyDescent="0.25">
      <c r="B5779" s="6"/>
      <c r="E5779" s="7"/>
    </row>
    <row r="5780" spans="2:5" x14ac:dyDescent="0.25">
      <c r="B5780" s="6"/>
      <c r="E5780" s="7"/>
    </row>
    <row r="5781" spans="2:5" x14ac:dyDescent="0.25">
      <c r="B5781" s="6"/>
      <c r="E5781" s="7"/>
    </row>
    <row r="5782" spans="2:5" x14ac:dyDescent="0.25">
      <c r="B5782" s="6"/>
      <c r="E5782" s="7"/>
    </row>
    <row r="5783" spans="2:5" x14ac:dyDescent="0.25">
      <c r="B5783" s="6"/>
      <c r="E5783" s="7"/>
    </row>
    <row r="5784" spans="2:5" x14ac:dyDescent="0.25">
      <c r="B5784" s="6"/>
      <c r="E5784" s="7"/>
    </row>
    <row r="5785" spans="2:5" x14ac:dyDescent="0.25">
      <c r="B5785" s="6"/>
      <c r="E5785" s="7"/>
    </row>
    <row r="5786" spans="2:5" x14ac:dyDescent="0.25">
      <c r="B5786" s="6"/>
      <c r="E5786" s="7"/>
    </row>
    <row r="5787" spans="2:5" x14ac:dyDescent="0.25">
      <c r="B5787" s="6"/>
      <c r="E5787" s="7"/>
    </row>
    <row r="5788" spans="2:5" x14ac:dyDescent="0.25">
      <c r="B5788" s="6"/>
      <c r="E5788" s="7"/>
    </row>
    <row r="5789" spans="2:5" x14ac:dyDescent="0.25">
      <c r="B5789" s="6"/>
      <c r="E5789" s="7"/>
    </row>
    <row r="5790" spans="2:5" x14ac:dyDescent="0.25">
      <c r="B5790" s="6"/>
      <c r="E5790" s="7"/>
    </row>
    <row r="5791" spans="2:5" x14ac:dyDescent="0.25">
      <c r="B5791" s="6"/>
      <c r="E5791" s="7"/>
    </row>
    <row r="5792" spans="2:5" x14ac:dyDescent="0.25">
      <c r="B5792" s="6"/>
      <c r="E5792" s="7"/>
    </row>
    <row r="5793" spans="2:5" x14ac:dyDescent="0.25">
      <c r="B5793" s="6"/>
      <c r="E5793" s="7"/>
    </row>
    <row r="5794" spans="2:5" x14ac:dyDescent="0.25">
      <c r="B5794" s="6"/>
      <c r="E5794" s="7"/>
    </row>
    <row r="5795" spans="2:5" x14ac:dyDescent="0.25">
      <c r="B5795" s="6"/>
      <c r="E5795" s="7"/>
    </row>
    <row r="5796" spans="2:5" x14ac:dyDescent="0.25">
      <c r="B5796" s="6"/>
      <c r="E5796" s="7"/>
    </row>
    <row r="5797" spans="2:5" x14ac:dyDescent="0.25">
      <c r="B5797" s="6"/>
      <c r="E5797" s="7"/>
    </row>
    <row r="5798" spans="2:5" x14ac:dyDescent="0.25">
      <c r="B5798" s="6"/>
      <c r="E5798" s="7"/>
    </row>
    <row r="5799" spans="2:5" x14ac:dyDescent="0.25">
      <c r="B5799" s="6"/>
      <c r="E5799" s="7"/>
    </row>
    <row r="5800" spans="2:5" x14ac:dyDescent="0.25">
      <c r="B5800" s="6"/>
      <c r="E5800" s="7"/>
    </row>
    <row r="5801" spans="2:5" x14ac:dyDescent="0.25">
      <c r="B5801" s="6"/>
      <c r="E5801" s="7"/>
    </row>
    <row r="5802" spans="2:5" x14ac:dyDescent="0.25">
      <c r="B5802" s="6"/>
      <c r="E5802" s="7"/>
    </row>
    <row r="5803" spans="2:5" x14ac:dyDescent="0.25">
      <c r="B5803" s="6"/>
      <c r="E5803" s="7"/>
    </row>
    <row r="5804" spans="2:5" x14ac:dyDescent="0.25">
      <c r="B5804" s="6"/>
      <c r="E5804" s="7"/>
    </row>
    <row r="5805" spans="2:5" x14ac:dyDescent="0.25">
      <c r="B5805" s="6"/>
      <c r="E5805" s="7"/>
    </row>
    <row r="5806" spans="2:5" x14ac:dyDescent="0.25">
      <c r="B5806" s="6"/>
      <c r="E5806" s="7"/>
    </row>
    <row r="5807" spans="2:5" x14ac:dyDescent="0.25">
      <c r="B5807" s="6"/>
      <c r="E5807" s="7"/>
    </row>
    <row r="5808" spans="2:5" x14ac:dyDescent="0.25">
      <c r="B5808" s="6"/>
      <c r="E5808" s="7"/>
    </row>
    <row r="5809" spans="2:5" x14ac:dyDescent="0.25">
      <c r="B5809" s="6"/>
      <c r="E5809" s="7"/>
    </row>
    <row r="5810" spans="2:5" x14ac:dyDescent="0.25">
      <c r="B5810" s="6"/>
      <c r="E5810" s="7"/>
    </row>
    <row r="5811" spans="2:5" x14ac:dyDescent="0.25">
      <c r="B5811" s="6"/>
      <c r="E5811" s="7"/>
    </row>
    <row r="5812" spans="2:5" x14ac:dyDescent="0.25">
      <c r="B5812" s="6"/>
      <c r="E5812" s="7"/>
    </row>
    <row r="5813" spans="2:5" x14ac:dyDescent="0.25">
      <c r="B5813" s="6"/>
      <c r="E5813" s="7"/>
    </row>
    <row r="5814" spans="2:5" x14ac:dyDescent="0.25">
      <c r="B5814" s="6"/>
      <c r="E5814" s="7"/>
    </row>
    <row r="5815" spans="2:5" x14ac:dyDescent="0.25">
      <c r="B5815" s="6"/>
      <c r="E5815" s="7"/>
    </row>
    <row r="5816" spans="2:5" x14ac:dyDescent="0.25">
      <c r="B5816" s="6"/>
      <c r="E5816" s="7"/>
    </row>
    <row r="5817" spans="2:5" x14ac:dyDescent="0.25">
      <c r="B5817" s="6"/>
      <c r="E5817" s="7"/>
    </row>
    <row r="5818" spans="2:5" x14ac:dyDescent="0.25">
      <c r="B5818" s="6"/>
      <c r="E5818" s="7"/>
    </row>
    <row r="5819" spans="2:5" x14ac:dyDescent="0.25">
      <c r="B5819" s="6"/>
      <c r="E5819" s="7"/>
    </row>
    <row r="5820" spans="2:5" x14ac:dyDescent="0.25">
      <c r="B5820" s="6"/>
      <c r="E5820" s="7"/>
    </row>
    <row r="5821" spans="2:5" x14ac:dyDescent="0.25">
      <c r="B5821" s="6"/>
      <c r="E5821" s="7"/>
    </row>
    <row r="5822" spans="2:5" x14ac:dyDescent="0.25">
      <c r="B5822" s="6"/>
      <c r="E5822" s="7"/>
    </row>
    <row r="5823" spans="2:5" x14ac:dyDescent="0.25">
      <c r="B5823" s="6"/>
      <c r="E5823" s="7"/>
    </row>
    <row r="5824" spans="2:5" x14ac:dyDescent="0.25">
      <c r="B5824" s="6"/>
      <c r="E5824" s="7"/>
    </row>
    <row r="5825" spans="2:5" x14ac:dyDescent="0.25">
      <c r="B5825" s="6"/>
      <c r="E5825" s="7"/>
    </row>
    <row r="5826" spans="2:5" x14ac:dyDescent="0.25">
      <c r="B5826" s="6"/>
      <c r="E5826" s="7"/>
    </row>
    <row r="5827" spans="2:5" x14ac:dyDescent="0.25">
      <c r="B5827" s="6"/>
      <c r="E5827" s="7"/>
    </row>
    <row r="5828" spans="2:5" x14ac:dyDescent="0.25">
      <c r="B5828" s="6"/>
      <c r="E5828" s="7"/>
    </row>
    <row r="5829" spans="2:5" x14ac:dyDescent="0.25">
      <c r="B5829" s="6"/>
      <c r="E5829" s="7"/>
    </row>
    <row r="5830" spans="2:5" x14ac:dyDescent="0.25">
      <c r="B5830" s="6"/>
      <c r="E5830" s="7"/>
    </row>
    <row r="5831" spans="2:5" x14ac:dyDescent="0.25">
      <c r="B5831" s="6"/>
      <c r="E5831" s="7"/>
    </row>
    <row r="5832" spans="2:5" x14ac:dyDescent="0.25">
      <c r="B5832" s="6"/>
      <c r="E5832" s="7"/>
    </row>
    <row r="5833" spans="2:5" x14ac:dyDescent="0.25">
      <c r="B5833" s="6"/>
      <c r="E5833" s="7"/>
    </row>
    <row r="5834" spans="2:5" x14ac:dyDescent="0.25">
      <c r="B5834" s="6"/>
      <c r="E5834" s="7"/>
    </row>
    <row r="5835" spans="2:5" x14ac:dyDescent="0.25">
      <c r="B5835" s="6"/>
      <c r="E5835" s="7"/>
    </row>
    <row r="5836" spans="2:5" x14ac:dyDescent="0.25">
      <c r="B5836" s="6"/>
      <c r="E5836" s="7"/>
    </row>
    <row r="5837" spans="2:5" x14ac:dyDescent="0.25">
      <c r="B5837" s="6"/>
      <c r="E5837" s="7"/>
    </row>
    <row r="5838" spans="2:5" x14ac:dyDescent="0.25">
      <c r="B5838" s="6"/>
      <c r="E5838" s="7"/>
    </row>
    <row r="5839" spans="2:5" x14ac:dyDescent="0.25">
      <c r="B5839" s="6"/>
      <c r="E5839" s="7"/>
    </row>
    <row r="5840" spans="2:5" x14ac:dyDescent="0.25">
      <c r="B5840" s="6"/>
      <c r="E5840" s="7"/>
    </row>
    <row r="5841" spans="2:5" x14ac:dyDescent="0.25">
      <c r="B5841" s="6"/>
      <c r="E5841" s="7"/>
    </row>
    <row r="5842" spans="2:5" x14ac:dyDescent="0.25">
      <c r="B5842" s="6"/>
      <c r="E5842" s="7"/>
    </row>
    <row r="5843" spans="2:5" x14ac:dyDescent="0.25">
      <c r="B5843" s="6"/>
      <c r="E5843" s="7"/>
    </row>
    <row r="5844" spans="2:5" x14ac:dyDescent="0.25">
      <c r="B5844" s="6"/>
      <c r="E5844" s="7"/>
    </row>
    <row r="5845" spans="2:5" x14ac:dyDescent="0.25">
      <c r="B5845" s="6"/>
      <c r="E5845" s="7"/>
    </row>
    <row r="5846" spans="2:5" x14ac:dyDescent="0.25">
      <c r="B5846" s="6"/>
      <c r="E5846" s="7"/>
    </row>
    <row r="5847" spans="2:5" x14ac:dyDescent="0.25">
      <c r="B5847" s="6"/>
      <c r="E5847" s="7"/>
    </row>
    <row r="5848" spans="2:5" x14ac:dyDescent="0.25">
      <c r="B5848" s="6"/>
      <c r="E5848" s="7"/>
    </row>
    <row r="5849" spans="2:5" x14ac:dyDescent="0.25">
      <c r="B5849" s="6"/>
      <c r="E5849" s="7"/>
    </row>
    <row r="5850" spans="2:5" x14ac:dyDescent="0.25">
      <c r="B5850" s="6"/>
      <c r="E5850" s="7"/>
    </row>
    <row r="5851" spans="2:5" x14ac:dyDescent="0.25">
      <c r="B5851" s="6"/>
      <c r="E5851" s="7"/>
    </row>
    <row r="5852" spans="2:5" x14ac:dyDescent="0.25">
      <c r="B5852" s="6"/>
      <c r="E5852" s="7"/>
    </row>
    <row r="5853" spans="2:5" x14ac:dyDescent="0.25">
      <c r="B5853" s="6"/>
      <c r="E5853" s="7"/>
    </row>
    <row r="5854" spans="2:5" x14ac:dyDescent="0.25">
      <c r="B5854" s="6"/>
      <c r="E5854" s="7"/>
    </row>
    <row r="5855" spans="2:5" x14ac:dyDescent="0.25">
      <c r="B5855" s="6"/>
      <c r="E5855" s="7"/>
    </row>
    <row r="5856" spans="2:5" x14ac:dyDescent="0.25">
      <c r="B5856" s="6"/>
      <c r="E5856" s="7"/>
    </row>
    <row r="5857" spans="2:5" x14ac:dyDescent="0.25">
      <c r="B5857" s="6"/>
      <c r="E5857" s="7"/>
    </row>
    <row r="5858" spans="2:5" x14ac:dyDescent="0.25">
      <c r="B5858" s="6"/>
      <c r="E5858" s="7"/>
    </row>
    <row r="5859" spans="2:5" x14ac:dyDescent="0.25">
      <c r="B5859" s="6"/>
      <c r="E5859" s="7"/>
    </row>
    <row r="5860" spans="2:5" x14ac:dyDescent="0.25">
      <c r="B5860" s="6"/>
      <c r="E5860" s="7"/>
    </row>
    <row r="5861" spans="2:5" x14ac:dyDescent="0.25">
      <c r="B5861" s="6"/>
      <c r="E5861" s="7"/>
    </row>
    <row r="5862" spans="2:5" x14ac:dyDescent="0.25">
      <c r="B5862" s="6"/>
      <c r="E5862" s="7"/>
    </row>
    <row r="5863" spans="2:5" x14ac:dyDescent="0.25">
      <c r="B5863" s="6"/>
      <c r="E5863" s="7"/>
    </row>
    <row r="5864" spans="2:5" x14ac:dyDescent="0.25">
      <c r="B5864" s="6"/>
      <c r="E5864" s="7"/>
    </row>
    <row r="5865" spans="2:5" x14ac:dyDescent="0.25">
      <c r="B5865" s="6"/>
      <c r="E5865" s="7"/>
    </row>
    <row r="5866" spans="2:5" x14ac:dyDescent="0.25">
      <c r="B5866" s="6"/>
      <c r="E5866" s="7"/>
    </row>
    <row r="5867" spans="2:5" x14ac:dyDescent="0.25">
      <c r="B5867" s="6"/>
      <c r="E5867" s="7"/>
    </row>
    <row r="5868" spans="2:5" x14ac:dyDescent="0.25">
      <c r="B5868" s="6"/>
      <c r="E5868" s="7"/>
    </row>
    <row r="5869" spans="2:5" x14ac:dyDescent="0.25">
      <c r="B5869" s="6"/>
      <c r="E5869" s="7"/>
    </row>
    <row r="5870" spans="2:5" x14ac:dyDescent="0.25">
      <c r="B5870" s="6"/>
      <c r="E5870" s="7"/>
    </row>
    <row r="5871" spans="2:5" x14ac:dyDescent="0.25">
      <c r="B5871" s="6"/>
      <c r="E5871" s="7"/>
    </row>
    <row r="5872" spans="2:5" x14ac:dyDescent="0.25">
      <c r="B5872" s="6"/>
      <c r="E5872" s="7"/>
    </row>
    <row r="5873" spans="2:5" x14ac:dyDescent="0.25">
      <c r="B5873" s="6"/>
      <c r="E5873" s="7"/>
    </row>
    <row r="5874" spans="2:5" x14ac:dyDescent="0.25">
      <c r="B5874" s="6"/>
      <c r="E5874" s="7"/>
    </row>
    <row r="5875" spans="2:5" x14ac:dyDescent="0.25">
      <c r="B5875" s="6"/>
      <c r="E5875" s="7"/>
    </row>
    <row r="5876" spans="2:5" x14ac:dyDescent="0.25">
      <c r="B5876" s="6"/>
      <c r="E5876" s="7"/>
    </row>
    <row r="5877" spans="2:5" x14ac:dyDescent="0.25">
      <c r="B5877" s="6"/>
      <c r="E5877" s="7"/>
    </row>
    <row r="5878" spans="2:5" x14ac:dyDescent="0.25">
      <c r="B5878" s="6"/>
      <c r="E5878" s="7"/>
    </row>
    <row r="5879" spans="2:5" x14ac:dyDescent="0.25">
      <c r="B5879" s="6"/>
      <c r="E5879" s="7"/>
    </row>
    <row r="5880" spans="2:5" x14ac:dyDescent="0.25">
      <c r="B5880" s="6"/>
      <c r="E5880" s="7"/>
    </row>
    <row r="5881" spans="2:5" x14ac:dyDescent="0.25">
      <c r="B5881" s="6"/>
      <c r="E5881" s="7"/>
    </row>
    <row r="5882" spans="2:5" x14ac:dyDescent="0.25">
      <c r="B5882" s="6"/>
      <c r="E5882" s="7"/>
    </row>
    <row r="5883" spans="2:5" x14ac:dyDescent="0.25">
      <c r="B5883" s="6"/>
      <c r="E5883" s="7"/>
    </row>
    <row r="5884" spans="2:5" x14ac:dyDescent="0.25">
      <c r="B5884" s="6"/>
      <c r="E5884" s="7"/>
    </row>
    <row r="5885" spans="2:5" x14ac:dyDescent="0.25">
      <c r="B5885" s="6"/>
      <c r="E5885" s="7"/>
    </row>
    <row r="5886" spans="2:5" x14ac:dyDescent="0.25">
      <c r="B5886" s="6"/>
      <c r="E5886" s="7"/>
    </row>
    <row r="5887" spans="2:5" x14ac:dyDescent="0.25">
      <c r="B5887" s="6"/>
      <c r="E5887" s="7"/>
    </row>
    <row r="5888" spans="2:5" x14ac:dyDescent="0.25">
      <c r="B5888" s="6"/>
      <c r="E5888" s="7"/>
    </row>
    <row r="5889" spans="2:5" x14ac:dyDescent="0.25">
      <c r="B5889" s="6"/>
      <c r="E5889" s="7"/>
    </row>
    <row r="5890" spans="2:5" x14ac:dyDescent="0.25">
      <c r="B5890" s="6"/>
      <c r="E5890" s="7"/>
    </row>
    <row r="5891" spans="2:5" x14ac:dyDescent="0.25">
      <c r="B5891" s="6"/>
      <c r="E5891" s="7"/>
    </row>
    <row r="5892" spans="2:5" x14ac:dyDescent="0.25">
      <c r="B5892" s="6"/>
      <c r="E5892" s="7"/>
    </row>
    <row r="5893" spans="2:5" x14ac:dyDescent="0.25">
      <c r="B5893" s="6"/>
      <c r="E5893" s="7"/>
    </row>
    <row r="5894" spans="2:5" x14ac:dyDescent="0.25">
      <c r="B5894" s="6"/>
      <c r="E5894" s="7"/>
    </row>
    <row r="5895" spans="2:5" x14ac:dyDescent="0.25">
      <c r="B5895" s="6"/>
      <c r="E5895" s="7"/>
    </row>
    <row r="5896" spans="2:5" x14ac:dyDescent="0.25">
      <c r="B5896" s="6"/>
      <c r="E5896" s="7"/>
    </row>
    <row r="5897" spans="2:5" x14ac:dyDescent="0.25">
      <c r="B5897" s="6"/>
      <c r="E5897" s="7"/>
    </row>
    <row r="5898" spans="2:5" x14ac:dyDescent="0.25">
      <c r="B5898" s="6"/>
      <c r="E5898" s="7"/>
    </row>
    <row r="5899" spans="2:5" x14ac:dyDescent="0.25">
      <c r="B5899" s="6"/>
      <c r="E5899" s="7"/>
    </row>
    <row r="5900" spans="2:5" x14ac:dyDescent="0.25">
      <c r="B5900" s="6"/>
      <c r="E5900" s="7"/>
    </row>
    <row r="5901" spans="2:5" x14ac:dyDescent="0.25">
      <c r="B5901" s="6"/>
      <c r="E5901" s="7"/>
    </row>
    <row r="5902" spans="2:5" x14ac:dyDescent="0.25">
      <c r="B5902" s="6"/>
      <c r="E5902" s="7"/>
    </row>
    <row r="5903" spans="2:5" x14ac:dyDescent="0.25">
      <c r="B5903" s="6"/>
      <c r="E5903" s="7"/>
    </row>
    <row r="5904" spans="2:5" x14ac:dyDescent="0.25">
      <c r="B5904" s="6"/>
      <c r="E5904" s="7"/>
    </row>
    <row r="5905" spans="2:5" x14ac:dyDescent="0.25">
      <c r="B5905" s="6"/>
      <c r="E5905" s="7"/>
    </row>
    <row r="5906" spans="2:5" x14ac:dyDescent="0.25">
      <c r="B5906" s="6"/>
      <c r="E5906" s="7"/>
    </row>
    <row r="5907" spans="2:5" x14ac:dyDescent="0.25">
      <c r="B5907" s="6"/>
      <c r="E5907" s="7"/>
    </row>
    <row r="5908" spans="2:5" x14ac:dyDescent="0.25">
      <c r="B5908" s="6"/>
      <c r="E5908" s="7"/>
    </row>
    <row r="5909" spans="2:5" x14ac:dyDescent="0.25">
      <c r="B5909" s="6"/>
      <c r="E5909" s="7"/>
    </row>
    <row r="5910" spans="2:5" x14ac:dyDescent="0.25">
      <c r="B5910" s="6"/>
      <c r="E5910" s="7"/>
    </row>
    <row r="5911" spans="2:5" x14ac:dyDescent="0.25">
      <c r="B5911" s="6"/>
      <c r="E5911" s="7"/>
    </row>
    <row r="5912" spans="2:5" x14ac:dyDescent="0.25">
      <c r="B5912" s="6"/>
      <c r="E5912" s="7"/>
    </row>
    <row r="5913" spans="2:5" x14ac:dyDescent="0.25">
      <c r="B5913" s="6"/>
      <c r="E5913" s="7"/>
    </row>
    <row r="5914" spans="2:5" x14ac:dyDescent="0.25">
      <c r="B5914" s="6"/>
      <c r="E5914" s="7"/>
    </row>
    <row r="5915" spans="2:5" x14ac:dyDescent="0.25">
      <c r="B5915" s="6"/>
      <c r="E5915" s="7"/>
    </row>
    <row r="5916" spans="2:5" x14ac:dyDescent="0.25">
      <c r="B5916" s="6"/>
      <c r="E5916" s="7"/>
    </row>
    <row r="5917" spans="2:5" x14ac:dyDescent="0.25">
      <c r="B5917" s="6"/>
      <c r="E5917" s="7"/>
    </row>
    <row r="5918" spans="2:5" x14ac:dyDescent="0.25">
      <c r="B5918" s="6"/>
      <c r="E5918" s="7"/>
    </row>
    <row r="5919" spans="2:5" x14ac:dyDescent="0.25">
      <c r="B5919" s="6"/>
      <c r="E5919" s="7"/>
    </row>
    <row r="5920" spans="2:5" x14ac:dyDescent="0.25">
      <c r="B5920" s="6"/>
      <c r="E5920" s="7"/>
    </row>
    <row r="5921" spans="2:5" x14ac:dyDescent="0.25">
      <c r="B5921" s="6"/>
      <c r="E5921" s="7"/>
    </row>
    <row r="5922" spans="2:5" x14ac:dyDescent="0.25">
      <c r="B5922" s="6"/>
      <c r="E5922" s="7"/>
    </row>
    <row r="5923" spans="2:5" x14ac:dyDescent="0.25">
      <c r="B5923" s="6"/>
      <c r="E5923" s="7"/>
    </row>
    <row r="5924" spans="2:5" x14ac:dyDescent="0.25">
      <c r="B5924" s="6"/>
      <c r="E5924" s="7"/>
    </row>
    <row r="5925" spans="2:5" x14ac:dyDescent="0.25">
      <c r="B5925" s="6"/>
      <c r="E5925" s="7"/>
    </row>
    <row r="5926" spans="2:5" x14ac:dyDescent="0.25">
      <c r="B5926" s="6"/>
      <c r="E5926" s="7"/>
    </row>
    <row r="5927" spans="2:5" x14ac:dyDescent="0.25">
      <c r="B5927" s="6"/>
      <c r="E5927" s="7"/>
    </row>
    <row r="5928" spans="2:5" x14ac:dyDescent="0.25">
      <c r="B5928" s="6"/>
      <c r="E5928" s="7"/>
    </row>
    <row r="5929" spans="2:5" x14ac:dyDescent="0.25">
      <c r="B5929" s="6"/>
      <c r="E5929" s="7"/>
    </row>
    <row r="5930" spans="2:5" x14ac:dyDescent="0.25">
      <c r="B5930" s="6"/>
      <c r="E5930" s="7"/>
    </row>
    <row r="5931" spans="2:5" x14ac:dyDescent="0.25">
      <c r="B5931" s="6"/>
      <c r="E5931" s="7"/>
    </row>
    <row r="5932" spans="2:5" x14ac:dyDescent="0.25">
      <c r="B5932" s="6"/>
      <c r="E5932" s="7"/>
    </row>
    <row r="5933" spans="2:5" x14ac:dyDescent="0.25">
      <c r="B5933" s="6"/>
      <c r="E5933" s="7"/>
    </row>
    <row r="5934" spans="2:5" x14ac:dyDescent="0.25">
      <c r="B5934" s="6"/>
      <c r="E5934" s="7"/>
    </row>
    <row r="5935" spans="2:5" x14ac:dyDescent="0.25">
      <c r="B5935" s="6"/>
      <c r="E5935" s="7"/>
    </row>
    <row r="5936" spans="2:5" x14ac:dyDescent="0.25">
      <c r="B5936" s="6"/>
      <c r="E5936" s="7"/>
    </row>
    <row r="5937" spans="2:5" x14ac:dyDescent="0.25">
      <c r="B5937" s="6"/>
      <c r="E5937" s="7"/>
    </row>
    <row r="5938" spans="2:5" x14ac:dyDescent="0.25">
      <c r="B5938" s="6"/>
      <c r="E5938" s="7"/>
    </row>
    <row r="5939" spans="2:5" x14ac:dyDescent="0.25">
      <c r="B5939" s="6"/>
      <c r="E5939" s="7"/>
    </row>
    <row r="5940" spans="2:5" x14ac:dyDescent="0.25">
      <c r="B5940" s="6"/>
      <c r="E5940" s="7"/>
    </row>
    <row r="5941" spans="2:5" x14ac:dyDescent="0.25">
      <c r="B5941" s="6"/>
      <c r="E5941" s="7"/>
    </row>
    <row r="5942" spans="2:5" x14ac:dyDescent="0.25">
      <c r="B5942" s="6"/>
      <c r="E5942" s="7"/>
    </row>
    <row r="5943" spans="2:5" x14ac:dyDescent="0.25">
      <c r="B5943" s="6"/>
      <c r="E5943" s="7"/>
    </row>
    <row r="5944" spans="2:5" x14ac:dyDescent="0.25">
      <c r="B5944" s="6"/>
      <c r="E5944" s="7"/>
    </row>
    <row r="5945" spans="2:5" x14ac:dyDescent="0.25">
      <c r="B5945" s="6"/>
      <c r="E5945" s="7"/>
    </row>
    <row r="5946" spans="2:5" x14ac:dyDescent="0.25">
      <c r="B5946" s="6"/>
      <c r="E5946" s="7"/>
    </row>
    <row r="5947" spans="2:5" x14ac:dyDescent="0.25">
      <c r="B5947" s="6"/>
      <c r="E5947" s="7"/>
    </row>
    <row r="5948" spans="2:5" x14ac:dyDescent="0.25">
      <c r="B5948" s="6"/>
      <c r="E5948" s="7"/>
    </row>
    <row r="5949" spans="2:5" x14ac:dyDescent="0.25">
      <c r="B5949" s="6"/>
      <c r="E5949" s="7"/>
    </row>
    <row r="5950" spans="2:5" x14ac:dyDescent="0.25">
      <c r="B5950" s="6"/>
      <c r="E5950" s="7"/>
    </row>
    <row r="5951" spans="2:5" x14ac:dyDescent="0.25">
      <c r="B5951" s="6"/>
      <c r="E5951" s="7"/>
    </row>
    <row r="5952" spans="2:5" x14ac:dyDescent="0.25">
      <c r="B5952" s="6"/>
      <c r="E5952" s="7"/>
    </row>
    <row r="5953" spans="2:5" x14ac:dyDescent="0.25">
      <c r="B5953" s="6"/>
      <c r="E5953" s="7"/>
    </row>
    <row r="5954" spans="2:5" x14ac:dyDescent="0.25">
      <c r="B5954" s="6"/>
      <c r="E5954" s="7"/>
    </row>
    <row r="5955" spans="2:5" x14ac:dyDescent="0.25">
      <c r="B5955" s="6"/>
      <c r="E5955" s="7"/>
    </row>
    <row r="5956" spans="2:5" x14ac:dyDescent="0.25">
      <c r="B5956" s="6"/>
      <c r="E5956" s="7"/>
    </row>
    <row r="5957" spans="2:5" x14ac:dyDescent="0.25">
      <c r="B5957" s="6"/>
      <c r="E5957" s="7"/>
    </row>
    <row r="5958" spans="2:5" x14ac:dyDescent="0.25">
      <c r="B5958" s="6"/>
      <c r="E5958" s="7"/>
    </row>
    <row r="5959" spans="2:5" x14ac:dyDescent="0.25">
      <c r="B5959" s="6"/>
      <c r="E5959" s="7"/>
    </row>
    <row r="5960" spans="2:5" x14ac:dyDescent="0.25">
      <c r="B5960" s="6"/>
      <c r="E5960" s="7"/>
    </row>
    <row r="5961" spans="2:5" x14ac:dyDescent="0.25">
      <c r="B5961" s="6"/>
      <c r="E5961" s="7"/>
    </row>
    <row r="5962" spans="2:5" x14ac:dyDescent="0.25">
      <c r="B5962" s="6"/>
      <c r="E5962" s="7"/>
    </row>
    <row r="5963" spans="2:5" x14ac:dyDescent="0.25">
      <c r="B5963" s="6"/>
      <c r="E5963" s="7"/>
    </row>
    <row r="5964" spans="2:5" x14ac:dyDescent="0.25">
      <c r="B5964" s="6"/>
      <c r="E5964" s="7"/>
    </row>
    <row r="5965" spans="2:5" x14ac:dyDescent="0.25">
      <c r="B5965" s="6"/>
      <c r="E5965" s="7"/>
    </row>
    <row r="5966" spans="2:5" x14ac:dyDescent="0.25">
      <c r="B5966" s="6"/>
      <c r="E5966" s="7"/>
    </row>
    <row r="5967" spans="2:5" x14ac:dyDescent="0.25">
      <c r="B5967" s="6"/>
      <c r="E5967" s="7"/>
    </row>
    <row r="5968" spans="2:5" x14ac:dyDescent="0.25">
      <c r="B5968" s="6"/>
      <c r="E5968" s="7"/>
    </row>
    <row r="5969" spans="2:5" x14ac:dyDescent="0.25">
      <c r="B5969" s="6"/>
      <c r="E5969" s="7"/>
    </row>
    <row r="5970" spans="2:5" x14ac:dyDescent="0.25">
      <c r="B5970" s="6"/>
      <c r="E5970" s="7"/>
    </row>
    <row r="5971" spans="2:5" x14ac:dyDescent="0.25">
      <c r="B5971" s="6"/>
      <c r="E5971" s="7"/>
    </row>
    <row r="5972" spans="2:5" x14ac:dyDescent="0.25">
      <c r="B5972" s="6"/>
      <c r="E5972" s="7"/>
    </row>
    <row r="5973" spans="2:5" x14ac:dyDescent="0.25">
      <c r="B5973" s="6"/>
      <c r="E5973" s="7"/>
    </row>
    <row r="5974" spans="2:5" x14ac:dyDescent="0.25">
      <c r="B5974" s="6"/>
      <c r="E5974" s="7"/>
    </row>
    <row r="5975" spans="2:5" x14ac:dyDescent="0.25">
      <c r="B5975" s="6"/>
      <c r="E5975" s="7"/>
    </row>
    <row r="5976" spans="2:5" x14ac:dyDescent="0.25">
      <c r="B5976" s="6"/>
      <c r="E5976" s="7"/>
    </row>
    <row r="5977" spans="2:5" x14ac:dyDescent="0.25">
      <c r="B5977" s="6"/>
      <c r="E5977" s="7"/>
    </row>
    <row r="5978" spans="2:5" x14ac:dyDescent="0.25">
      <c r="B5978" s="6"/>
      <c r="E5978" s="7"/>
    </row>
    <row r="5979" spans="2:5" x14ac:dyDescent="0.25">
      <c r="B5979" s="6"/>
      <c r="E5979" s="7"/>
    </row>
    <row r="5980" spans="2:5" x14ac:dyDescent="0.25">
      <c r="B5980" s="6"/>
      <c r="E5980" s="7"/>
    </row>
    <row r="5981" spans="2:5" x14ac:dyDescent="0.25">
      <c r="B5981" s="6"/>
      <c r="E5981" s="7"/>
    </row>
    <row r="5982" spans="2:5" x14ac:dyDescent="0.25">
      <c r="B5982" s="6"/>
      <c r="E5982" s="7"/>
    </row>
    <row r="5983" spans="2:5" x14ac:dyDescent="0.25">
      <c r="B5983" s="6"/>
      <c r="E5983" s="7"/>
    </row>
    <row r="5984" spans="2:5" x14ac:dyDescent="0.25">
      <c r="B5984" s="6"/>
      <c r="E5984" s="7"/>
    </row>
    <row r="5985" spans="2:5" x14ac:dyDescent="0.25">
      <c r="B5985" s="6"/>
      <c r="E5985" s="7"/>
    </row>
    <row r="5986" spans="2:5" x14ac:dyDescent="0.25">
      <c r="B5986" s="6"/>
      <c r="E5986" s="7"/>
    </row>
    <row r="5987" spans="2:5" x14ac:dyDescent="0.25">
      <c r="B5987" s="6"/>
      <c r="E5987" s="7"/>
    </row>
    <row r="5988" spans="2:5" x14ac:dyDescent="0.25">
      <c r="B5988" s="6"/>
      <c r="E5988" s="7"/>
    </row>
    <row r="5989" spans="2:5" x14ac:dyDescent="0.25">
      <c r="B5989" s="6"/>
      <c r="E5989" s="7"/>
    </row>
    <row r="5990" spans="2:5" x14ac:dyDescent="0.25">
      <c r="B5990" s="6"/>
      <c r="E5990" s="7"/>
    </row>
    <row r="5991" spans="2:5" x14ac:dyDescent="0.25">
      <c r="B5991" s="6"/>
      <c r="E5991" s="7"/>
    </row>
    <row r="5992" spans="2:5" x14ac:dyDescent="0.25">
      <c r="B5992" s="6"/>
      <c r="E5992" s="7"/>
    </row>
    <row r="5993" spans="2:5" x14ac:dyDescent="0.25">
      <c r="B5993" s="6"/>
      <c r="E5993" s="7"/>
    </row>
    <row r="5994" spans="2:5" x14ac:dyDescent="0.25">
      <c r="B5994" s="6"/>
      <c r="E5994" s="7"/>
    </row>
    <row r="5995" spans="2:5" x14ac:dyDescent="0.25">
      <c r="B5995" s="6"/>
      <c r="E5995" s="7"/>
    </row>
    <row r="5996" spans="2:5" x14ac:dyDescent="0.25">
      <c r="B5996" s="6"/>
      <c r="E5996" s="7"/>
    </row>
    <row r="5997" spans="2:5" x14ac:dyDescent="0.25">
      <c r="B5997" s="6"/>
      <c r="E5997" s="7"/>
    </row>
    <row r="5998" spans="2:5" x14ac:dyDescent="0.25">
      <c r="B5998" s="6"/>
      <c r="E5998" s="7"/>
    </row>
    <row r="5999" spans="2:5" x14ac:dyDescent="0.25">
      <c r="B5999" s="6"/>
      <c r="E5999" s="7"/>
    </row>
    <row r="6000" spans="2:5" x14ac:dyDescent="0.25">
      <c r="B6000" s="6"/>
      <c r="E6000" s="7"/>
    </row>
    <row r="6001" spans="2:5" x14ac:dyDescent="0.25">
      <c r="B6001" s="6"/>
      <c r="E6001" s="7"/>
    </row>
    <row r="6002" spans="2:5" x14ac:dyDescent="0.25">
      <c r="B6002" s="6"/>
      <c r="E6002" s="7"/>
    </row>
    <row r="6003" spans="2:5" x14ac:dyDescent="0.25">
      <c r="B6003" s="6"/>
      <c r="E6003" s="7"/>
    </row>
    <row r="6004" spans="2:5" x14ac:dyDescent="0.25">
      <c r="B6004" s="6"/>
      <c r="E6004" s="7"/>
    </row>
    <row r="6005" spans="2:5" x14ac:dyDescent="0.25">
      <c r="B6005" s="6"/>
      <c r="E6005" s="7"/>
    </row>
    <row r="6006" spans="2:5" ht="16.5" thickBot="1" x14ac:dyDescent="0.3">
      <c r="B6006" s="8"/>
      <c r="C6006" s="9"/>
      <c r="D6006" s="9"/>
      <c r="E6006" s="10"/>
    </row>
  </sheetData>
  <sortState xmlns:xlrd2="http://schemas.microsoft.com/office/spreadsheetml/2017/richdata2" ref="B5:E321">
    <sortCondition ref="B5:B321"/>
  </sortState>
  <customSheetViews>
    <customSheetView guid="{3FABBB88-4ADF-4471-88BA-07085913E628}" scale="85" topLeftCell="G13">
      <selection activeCell="J28" sqref="J28"/>
      <pageMargins left="0.75" right="0.75" top="1" bottom="1" header="0.5" footer="0.5"/>
      <pageSetup orientation="portrait" horizontalDpi="4294967292" verticalDpi="4294967292"/>
    </customSheetView>
  </customSheetViews>
  <mergeCells count="2">
    <mergeCell ref="N4:R4"/>
    <mergeCell ref="B2:F2"/>
  </mergeCells>
  <conditionalFormatting sqref="I20">
    <cfRule type="containsText" dxfId="366" priority="2" operator="containsText" text="see">
      <formula>NOT(ISERROR(SEARCH("see",I20)))</formula>
    </cfRule>
  </conditionalFormatting>
  <dataValidations disablePrompts="1" xWindow="754" yWindow="1001"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Nonfunctional Protein Value " prompt="This cell requires the researcher to determine if the nonfunctional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mutants at each position.  This calculation is performed in Data Transformation columns Q and R." sqref="I22" xr:uid="{00000000-0002-0000-0100-000003000000}"/>
    <dataValidation allowBlank="1" showInputMessage="1" showErrorMessage="1" promptTitle="Position analysis" prompt="The positions below were identified from the data set for score calculations. If less than 20 positions are included, the user may find the calculator for smaller data sets to be more informative and efficient."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functional value and error for wild type should be entered in the boxes to the right." sqref="A5" xr:uid="{00000000-0002-0000-0100-000007000000}"/>
    <dataValidation allowBlank="1" showInputMessage="1" showErrorMessage="1" promptTitle="Data for wild type" prompt="Enter the functional value for the wild type protein here." sqref="D5" xr:uid="{473590FF-521A-4926-BFCD-A40B91BFC6F2}"/>
    <dataValidation allowBlank="1" showInputMessage="1" showErrorMessage="1" promptTitle="Error for wild type" prompt="Enter the error for the wild type functional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functional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0000000-0002-0000-0100-000010000000}"/>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AA5" xr:uid="{00000000-0002-0000-0100-000011000000}"/>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00000000-0002-0000-0100-000012000000}"/>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00000000-0002-0000-0100-000013000000}"/>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00000000-0002-0000-0100-000014000000}"/>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00000000-0002-0000-0100-000016000000}"/>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00000000-0002-0000-0100-000017000000}"/>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00000000-0002-0000-0100-000018000000}"/>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9000000}"/>
    <dataValidation allowBlank="1" showErrorMessage="1" sqref="I27" xr:uid="{BD82AB9D-FB96-49B5-93D7-7E2CC4D71D1D}"/>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1" operator="lessThan" id="{34E6105A-5DF1-7247-B72E-7BC6249930B6}">
            <xm:f>'Data Transformation'!$R$24</xm:f>
            <x14:dxf>
              <font>
                <color rgb="FF9C0006"/>
              </font>
              <fill>
                <patternFill>
                  <bgColor rgb="FFFFC7CE"/>
                </patternFill>
              </fill>
            </x14:dxf>
          </x14:cfRule>
          <xm:sqref>M6:M356</xm:sqref>
        </x14:conditionalFormatting>
        <x14:conditionalFormatting xmlns:xm="http://schemas.microsoft.com/office/excel/2006/main">
          <x14:cfRule type="expression" priority="1" id="{E1D8CA44-0F49-46C7-883A-8E77AB05EA4A}">
            <xm:f>Assignments!AE6=TRUE</xm:f>
            <x14:dxf>
              <fill>
                <patternFill>
                  <bgColor rgb="FF00B0F0"/>
                </patternFill>
              </fill>
            </x14:dxf>
          </x14:cfRule>
          <xm:sqref>V7:V356</xm:sqref>
        </x14:conditionalFormatting>
      </x14:conditionalFormattings>
    </ext>
    <ext xmlns:x14="http://schemas.microsoft.com/office/spreadsheetml/2009/9/main" uri="{CCE6A557-97BC-4b89-ADB6-D9C93CAAB3DF}">
      <x14:dataValidations xmlns:xm="http://schemas.microsoft.com/office/excel/2006/main" disablePrompts="1" xWindow="754" yWindow="1001"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1B5BE-8B80-437B-B8FF-5118F8D1144B}">
  <dimension ref="A1:A12"/>
  <sheetViews>
    <sheetView workbookViewId="0">
      <selection activeCell="A11" sqref="A11"/>
    </sheetView>
  </sheetViews>
  <sheetFormatPr defaultRowHeight="15.75" x14ac:dyDescent="0.25"/>
  <sheetData>
    <row r="1" spans="1:1" x14ac:dyDescent="0.25">
      <c r="A1" t="s">
        <v>162</v>
      </c>
    </row>
    <row r="2" spans="1:1" x14ac:dyDescent="0.25">
      <c r="A2" t="s">
        <v>163</v>
      </c>
    </row>
    <row r="3" spans="1:1" x14ac:dyDescent="0.25">
      <c r="A3" t="s">
        <v>164</v>
      </c>
    </row>
    <row r="4" spans="1:1" x14ac:dyDescent="0.25">
      <c r="A4" t="s">
        <v>165</v>
      </c>
    </row>
    <row r="6" spans="1:1" x14ac:dyDescent="0.25">
      <c r="A6" t="s">
        <v>166</v>
      </c>
    </row>
    <row r="7" spans="1:1" x14ac:dyDescent="0.25">
      <c r="A7" t="s">
        <v>167</v>
      </c>
    </row>
    <row r="9" spans="1:1" x14ac:dyDescent="0.25">
      <c r="A9" t="s">
        <v>168</v>
      </c>
    </row>
    <row r="10" spans="1:1" x14ac:dyDescent="0.25">
      <c r="A10" t="s">
        <v>169</v>
      </c>
    </row>
    <row r="11" spans="1:1" x14ac:dyDescent="0.25">
      <c r="A11" t="s">
        <v>170</v>
      </c>
    </row>
    <row r="12" spans="1:1" x14ac:dyDescent="0.25">
      <c r="A12" t="s">
        <v>171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6424"/>
  <sheetViews>
    <sheetView zoomScale="66" zoomScaleNormal="85" workbookViewId="0">
      <selection activeCell="B1" sqref="B1"/>
    </sheetView>
  </sheetViews>
  <sheetFormatPr defaultColWidth="11" defaultRowHeight="15.75" x14ac:dyDescent="0.25"/>
  <cols>
    <col min="6" max="6" width="15" bestFit="1" customWidth="1"/>
    <col min="17" max="17" width="23.125" bestFit="1" customWidth="1"/>
  </cols>
  <sheetData>
    <row r="1" spans="1:21" x14ac:dyDescent="0.25">
      <c r="B1" s="2" t="s">
        <v>2</v>
      </c>
      <c r="J1" s="2" t="s">
        <v>12</v>
      </c>
      <c r="K1" s="2"/>
      <c r="L1" s="2"/>
      <c r="M1" s="2"/>
      <c r="Q1" s="2" t="s">
        <v>13</v>
      </c>
      <c r="T1" s="2" t="s">
        <v>59</v>
      </c>
    </row>
    <row r="2" spans="1:21" x14ac:dyDescent="0.25">
      <c r="B2" t="s">
        <v>0</v>
      </c>
      <c r="C2" t="s">
        <v>2</v>
      </c>
      <c r="D2" t="s">
        <v>3</v>
      </c>
      <c r="E2" t="s">
        <v>10</v>
      </c>
      <c r="F2" t="s">
        <v>11</v>
      </c>
      <c r="G2" t="s">
        <v>22</v>
      </c>
      <c r="H2" t="s">
        <v>23</v>
      </c>
      <c r="I2" t="s">
        <v>83</v>
      </c>
      <c r="O2" t="s">
        <v>55</v>
      </c>
    </row>
    <row r="3" spans="1:21" x14ac:dyDescent="0.25">
      <c r="A3" s="13" t="s">
        <v>25</v>
      </c>
      <c r="B3" s="13"/>
      <c r="C3" s="13">
        <f>IF(ISNUMBER('Input and Summary Results'!D5),'Input and Summary Results'!D5,FALSE)</f>
        <v>1</v>
      </c>
      <c r="D3" s="13" t="b">
        <f>IF(ISNUMBER('Input and Summary Results'!E5),'Input and Summary Results'!E5,FALSE)</f>
        <v>0</v>
      </c>
      <c r="E3" s="13">
        <f>LOG10(C3)</f>
        <v>0</v>
      </c>
      <c r="F3" s="13">
        <f>0.434*D4/C4</f>
        <v>0</v>
      </c>
      <c r="G3" s="13">
        <f>IF('Input and Summary Results'!$J$4="yes",'Data Transformation'!E3,'Data Transformation'!C3)</f>
        <v>1</v>
      </c>
      <c r="H3" s="13" t="b">
        <f>IF('Input and Summary Results'!$J$4="yes",'Data Transformation'!F3,'Data Transformation'!D3)</f>
        <v>0</v>
      </c>
      <c r="J3" t="s">
        <v>57</v>
      </c>
      <c r="M3" t="s">
        <v>56</v>
      </c>
      <c r="N3" t="s">
        <v>54</v>
      </c>
      <c r="O3" t="s">
        <v>61</v>
      </c>
      <c r="Q3" t="s">
        <v>14</v>
      </c>
      <c r="R3">
        <f>MIN(G4:G8425)</f>
        <v>-0.2114974</v>
      </c>
      <c r="T3" t="s">
        <v>64</v>
      </c>
    </row>
    <row r="4" spans="1:21" x14ac:dyDescent="0.25">
      <c r="A4" t="s">
        <v>25</v>
      </c>
      <c r="B4">
        <f>'Input and Summary Results'!G$8</f>
        <v>1</v>
      </c>
      <c r="C4">
        <f>IF(B4=0,FALSE,'Input and Summary Results'!$D$5)</f>
        <v>1</v>
      </c>
      <c r="D4">
        <f>IF(B4=0,FALSE,'Input and Summary Results'!$E$5)</f>
        <v>0</v>
      </c>
      <c r="E4">
        <f t="shared" ref="E4" si="0">IF(C4=FALSE,FALSE,LOG10(C4))</f>
        <v>0</v>
      </c>
      <c r="F4">
        <f>IF(D4=FALSE, FALSE,0.434*D4/C4)</f>
        <v>0</v>
      </c>
      <c r="G4">
        <f>IF(B4=" ",FALSE,(IF('Input and Summary Results'!$J$4="yes",'Data Transformation'!E4,'Data Transformation'!C4)))</f>
        <v>1</v>
      </c>
      <c r="H4">
        <f>IF(B4=" ",FALSE,(IF('Input and Summary Results'!$J$4="yes",'Data Transformation'!F4,'Data Transformation'!D4)))</f>
        <v>0</v>
      </c>
      <c r="I4">
        <f>IF(G4=FALSE,"",B4)</f>
        <v>1</v>
      </c>
      <c r="J4" t="s">
        <v>26</v>
      </c>
      <c r="M4" t="str">
        <f>J4</f>
        <v>all</v>
      </c>
      <c r="N4">
        <f>(COUNTIF(I425:I8425,"&gt;0"))+1</f>
        <v>4933</v>
      </c>
      <c r="O4">
        <f t="shared" ref="O4:O67" si="1">IF(N4&gt;4,N4,FALSE)</f>
        <v>4933</v>
      </c>
      <c r="Q4" t="s">
        <v>15</v>
      </c>
      <c r="R4">
        <f>IF('Input and Summary Results'!J4="yes",MAX(E425:E8425),MAX(C425:C8425))</f>
        <v>1.43345652</v>
      </c>
      <c r="T4" t="s">
        <v>58</v>
      </c>
    </row>
    <row r="5" spans="1:21" x14ac:dyDescent="0.25">
      <c r="A5" t="s">
        <v>25</v>
      </c>
      <c r="B5">
        <f>'Input and Summary Results'!$G9</f>
        <v>2</v>
      </c>
      <c r="C5">
        <f>IF(B5=0,FALSE,'Input and Summary Results'!$D$5)</f>
        <v>1</v>
      </c>
      <c r="D5">
        <f>IF(B5=0,FALSE,'Input and Summary Results'!$E$5)</f>
        <v>0</v>
      </c>
      <c r="E5">
        <f t="shared" ref="E5:E68" si="2">IF(C5=FALSE,FALSE,LOG10(C5))</f>
        <v>0</v>
      </c>
      <c r="F5">
        <f t="shared" ref="F5:F68" si="3">IF(D5=FALSE, FALSE,0.434*D5/C5)</f>
        <v>0</v>
      </c>
      <c r="G5">
        <f>IF(B5=" ",FALSE,(IF('Input and Summary Results'!$J$4="yes",'Data Transformation'!E5,'Data Transformation'!C5)))</f>
        <v>1</v>
      </c>
      <c r="H5">
        <f>IF(B5=" ",FALSE,(IF('Input and Summary Results'!$J$4="yes",'Data Transformation'!F5,'Data Transformation'!D5)))</f>
        <v>0</v>
      </c>
      <c r="I5">
        <f t="shared" ref="I5:I68" si="4">IF(G5=FALSE,"",B5)</f>
        <v>2</v>
      </c>
      <c r="J5" s="18">
        <f>LOOKUP(2,1/(COUNTIF($J$4:J4,'Input and Summary Results'!$B$7:$B$8007)=0),'Input and Summary Results'!$B$7:$B$8007)</f>
        <v>0</v>
      </c>
      <c r="K5" s="18">
        <f>IFERROR(J5," ")</f>
        <v>0</v>
      </c>
      <c r="M5" s="42" t="s">
        <v>82</v>
      </c>
      <c r="N5" s="43">
        <f>SUM(N6:N426)</f>
        <v>5247</v>
      </c>
      <c r="O5">
        <f t="shared" si="1"/>
        <v>5247</v>
      </c>
      <c r="Q5" t="s">
        <v>5</v>
      </c>
      <c r="R5">
        <f>$G$3</f>
        <v>1</v>
      </c>
      <c r="T5" t="s">
        <v>60</v>
      </c>
    </row>
    <row r="6" spans="1:21" x14ac:dyDescent="0.25">
      <c r="A6" t="s">
        <v>25</v>
      </c>
      <c r="B6">
        <f>'Input and Summary Results'!$G10</f>
        <v>3</v>
      </c>
      <c r="C6">
        <f>IF(B6=0,FALSE,'Input and Summary Results'!$D$5)</f>
        <v>1</v>
      </c>
      <c r="D6">
        <f>IF(B6=0,FALSE,'Input and Summary Results'!$E$5)</f>
        <v>0</v>
      </c>
      <c r="E6">
        <f t="shared" si="2"/>
        <v>0</v>
      </c>
      <c r="F6">
        <f t="shared" si="3"/>
        <v>0</v>
      </c>
      <c r="G6">
        <f>IF(B6=" ",FALSE,(IF('Input and Summary Results'!$J$4="yes",'Data Transformation'!E6,'Data Transformation'!C6)))</f>
        <v>1</v>
      </c>
      <c r="H6">
        <f>IF(B6=" ",FALSE,(IF('Input and Summary Results'!$J$4="yes",'Data Transformation'!F6,'Data Transformation'!D6)))</f>
        <v>0</v>
      </c>
      <c r="I6">
        <f t="shared" si="4"/>
        <v>3</v>
      </c>
      <c r="J6" s="18">
        <f>LOOKUP(2,1/(COUNTIF($J$4:J5,'Input and Summary Results'!$B$7:$B$8007)=0),'Input and Summary Results'!$B$7:$B$8007)</f>
        <v>315</v>
      </c>
      <c r="K6" s="18">
        <f t="shared" ref="K6:K69" si="5">IFERROR(J6," ")</f>
        <v>315</v>
      </c>
      <c r="L6" s="18">
        <v>1</v>
      </c>
      <c r="M6">
        <f>SMALL($K$6:$K$426,L6)</f>
        <v>1</v>
      </c>
      <c r="N6">
        <f t="shared" ref="N6:N69" si="6">COUNTIF($I$4:$I$8425,M6)</f>
        <v>18</v>
      </c>
      <c r="O6">
        <f t="shared" si="1"/>
        <v>18</v>
      </c>
      <c r="Q6" t="s">
        <v>16</v>
      </c>
      <c r="R6">
        <f>IF('Input and Summary Results'!J4="yes",LOG('Input and Summary Results'!J17,10),'Input and Summary Results'!J17)</f>
        <v>0.19</v>
      </c>
    </row>
    <row r="7" spans="1:21" x14ac:dyDescent="0.25">
      <c r="A7" t="s">
        <v>25</v>
      </c>
      <c r="B7">
        <f>'Input and Summary Results'!$G11</f>
        <v>4</v>
      </c>
      <c r="C7">
        <f>IF(B7=0,FALSE,'Input and Summary Results'!$D$5)</f>
        <v>1</v>
      </c>
      <c r="D7">
        <f>IF(B7=0,FALSE,'Input and Summary Results'!$E$5)</f>
        <v>0</v>
      </c>
      <c r="E7">
        <f t="shared" si="2"/>
        <v>0</v>
      </c>
      <c r="F7">
        <f t="shared" si="3"/>
        <v>0</v>
      </c>
      <c r="G7">
        <f>IF(B7=" ",FALSE,(IF('Input and Summary Results'!$J$4="yes",'Data Transformation'!E7,'Data Transformation'!C7)))</f>
        <v>1</v>
      </c>
      <c r="H7">
        <f>IF(B7=" ",FALSE,(IF('Input and Summary Results'!$J$4="yes",'Data Transformation'!F7,'Data Transformation'!D7)))</f>
        <v>0</v>
      </c>
      <c r="I7">
        <f t="shared" si="4"/>
        <v>4</v>
      </c>
      <c r="J7" s="18">
        <f>LOOKUP(2,1/(COUNTIF($J$4:J6,'Input and Summary Results'!$B$7:$B$8007)=0),'Input and Summary Results'!$B$7:$B$8007)</f>
        <v>314</v>
      </c>
      <c r="K7" s="18">
        <f t="shared" si="5"/>
        <v>314</v>
      </c>
      <c r="L7" s="18">
        <f>L6+1</f>
        <v>2</v>
      </c>
      <c r="M7">
        <f t="shared" ref="M7:M70" si="7">SMALL($K$6:$K$426,L7)</f>
        <v>2</v>
      </c>
      <c r="N7">
        <f t="shared" si="6"/>
        <v>18</v>
      </c>
      <c r="O7">
        <f t="shared" si="1"/>
        <v>18</v>
      </c>
      <c r="T7" t="s">
        <v>65</v>
      </c>
    </row>
    <row r="8" spans="1:21" x14ac:dyDescent="0.25">
      <c r="A8" t="s">
        <v>25</v>
      </c>
      <c r="B8">
        <f>'Input and Summary Results'!$G12</f>
        <v>5</v>
      </c>
      <c r="C8">
        <f>IF(B8=0,FALSE,'Input and Summary Results'!$D$5)</f>
        <v>1</v>
      </c>
      <c r="D8">
        <f>IF(B8=0,FALSE,'Input and Summary Results'!$E$5)</f>
        <v>0</v>
      </c>
      <c r="E8">
        <f t="shared" si="2"/>
        <v>0</v>
      </c>
      <c r="F8">
        <f t="shared" si="3"/>
        <v>0</v>
      </c>
      <c r="G8">
        <f>IF(B8=" ",FALSE,(IF('Input and Summary Results'!$J$4="yes",'Data Transformation'!E8,'Data Transformation'!C8)))</f>
        <v>1</v>
      </c>
      <c r="H8">
        <f>IF(B8=" ",FALSE,(IF('Input and Summary Results'!$J$4="yes",'Data Transformation'!F8,'Data Transformation'!D8)))</f>
        <v>0</v>
      </c>
      <c r="I8">
        <f t="shared" si="4"/>
        <v>5</v>
      </c>
      <c r="J8" s="18">
        <f>LOOKUP(2,1/(COUNTIF($J$4:J7,'Input and Summary Results'!$B$7:$B$8007)=0),'Input and Summary Results'!$B$7:$B$8007)</f>
        <v>313</v>
      </c>
      <c r="K8" s="18">
        <f t="shared" si="5"/>
        <v>313</v>
      </c>
      <c r="L8" s="18">
        <f t="shared" ref="L8:L71" si="8">L7+1</f>
        <v>3</v>
      </c>
      <c r="M8">
        <f t="shared" si="7"/>
        <v>3</v>
      </c>
      <c r="N8">
        <f t="shared" si="6"/>
        <v>19</v>
      </c>
      <c r="O8">
        <f t="shared" si="1"/>
        <v>19</v>
      </c>
      <c r="Q8" t="s">
        <v>85</v>
      </c>
      <c r="T8" t="s">
        <v>30</v>
      </c>
      <c r="U8">
        <f>IF('Input and Summary Results'!J4="yes",10^R9,R9)</f>
        <v>0.19</v>
      </c>
    </row>
    <row r="9" spans="1:21" x14ac:dyDescent="0.25">
      <c r="A9" t="s">
        <v>25</v>
      </c>
      <c r="B9">
        <f>'Input and Summary Results'!$G13</f>
        <v>6</v>
      </c>
      <c r="C9">
        <f>IF(B9=0,FALSE,'Input and Summary Results'!$D$5)</f>
        <v>1</v>
      </c>
      <c r="D9">
        <f>IF(B9=0,FALSE,'Input and Summary Results'!$E$5)</f>
        <v>0</v>
      </c>
      <c r="E9">
        <f t="shared" si="2"/>
        <v>0</v>
      </c>
      <c r="F9">
        <f t="shared" si="3"/>
        <v>0</v>
      </c>
      <c r="G9">
        <f>IF(B9=" ",FALSE,(IF('Input and Summary Results'!$J$4="yes",'Data Transformation'!E9,'Data Transformation'!C9)))</f>
        <v>1</v>
      </c>
      <c r="H9">
        <f>IF(B9=" ",FALSE,(IF('Input and Summary Results'!$J$4="yes",'Data Transformation'!F9,'Data Transformation'!D9)))</f>
        <v>0</v>
      </c>
      <c r="I9">
        <f t="shared" si="4"/>
        <v>6</v>
      </c>
      <c r="J9" s="18">
        <f>LOOKUP(2,1/(COUNTIF($J$4:J8,'Input and Summary Results'!$B$7:$B$8007)=0),'Input and Summary Results'!$B$7:$B$8007)</f>
        <v>312</v>
      </c>
      <c r="K9" s="18">
        <f t="shared" si="5"/>
        <v>312</v>
      </c>
      <c r="L9" s="18">
        <f t="shared" si="8"/>
        <v>4</v>
      </c>
      <c r="M9">
        <f t="shared" si="7"/>
        <v>4</v>
      </c>
      <c r="N9">
        <f t="shared" si="6"/>
        <v>17</v>
      </c>
      <c r="O9">
        <f t="shared" si="1"/>
        <v>17</v>
      </c>
      <c r="Q9" t="s">
        <v>14</v>
      </c>
      <c r="R9">
        <f>IF('Input and Summary Results'!J11="",'Data Transformation'!R3,IF('Input and Summary Results'!$J$4="yes",LOG('Input and Summary Results'!J11,10),'Input and Summary Results'!J11))</f>
        <v>0.19</v>
      </c>
      <c r="T9" t="s">
        <v>79</v>
      </c>
      <c r="U9">
        <f>IF('Input and Summary Results'!J4="yes",10^R10,R10)</f>
        <v>1.5</v>
      </c>
    </row>
    <row r="10" spans="1:21" x14ac:dyDescent="0.25">
      <c r="A10" t="s">
        <v>25</v>
      </c>
      <c r="B10">
        <f>'Input and Summary Results'!$G14</f>
        <v>7</v>
      </c>
      <c r="C10">
        <f>IF(B10=0,FALSE,'Input and Summary Results'!$D$5)</f>
        <v>1</v>
      </c>
      <c r="D10">
        <f>IF(B10=0,FALSE,'Input and Summary Results'!$E$5)</f>
        <v>0</v>
      </c>
      <c r="E10">
        <f t="shared" si="2"/>
        <v>0</v>
      </c>
      <c r="F10">
        <f t="shared" si="3"/>
        <v>0</v>
      </c>
      <c r="G10">
        <f>IF(B10=" ",FALSE,(IF('Input and Summary Results'!$J$4="yes",'Data Transformation'!E10,'Data Transformation'!C10)))</f>
        <v>1</v>
      </c>
      <c r="H10">
        <f>IF(B10=" ",FALSE,(IF('Input and Summary Results'!$J$4="yes",'Data Transformation'!F10,'Data Transformation'!D10)))</f>
        <v>0</v>
      </c>
      <c r="I10">
        <f t="shared" si="4"/>
        <v>7</v>
      </c>
      <c r="J10" s="18">
        <f>LOOKUP(2,1/(COUNTIF($J$4:J9,'Input and Summary Results'!$B$7:$B$8007)=0),'Input and Summary Results'!$B$7:$B$8007)</f>
        <v>311</v>
      </c>
      <c r="K10" s="18">
        <f t="shared" si="5"/>
        <v>311</v>
      </c>
      <c r="L10" s="18">
        <f t="shared" si="8"/>
        <v>5</v>
      </c>
      <c r="M10">
        <f t="shared" si="7"/>
        <v>5</v>
      </c>
      <c r="N10">
        <f t="shared" si="6"/>
        <v>19</v>
      </c>
      <c r="O10">
        <f t="shared" si="1"/>
        <v>19</v>
      </c>
      <c r="Q10" t="s">
        <v>15</v>
      </c>
      <c r="R10">
        <f>IF('Input and Summary Results'!J12="",'Data Transformation'!R4,IF('Input and Summary Results'!$J$4="yes",LOG('Input and Summary Results'!J12,10),'Input and Summary Results'!J12))</f>
        <v>1.5</v>
      </c>
    </row>
    <row r="11" spans="1:21" x14ac:dyDescent="0.25">
      <c r="A11" t="s">
        <v>25</v>
      </c>
      <c r="B11">
        <f>'Input and Summary Results'!$G15</f>
        <v>8</v>
      </c>
      <c r="C11">
        <f>IF(B11=0,FALSE,'Input and Summary Results'!$D$5)</f>
        <v>1</v>
      </c>
      <c r="D11">
        <f>IF(B11=0,FALSE,'Input and Summary Results'!$E$5)</f>
        <v>0</v>
      </c>
      <c r="E11">
        <f t="shared" si="2"/>
        <v>0</v>
      </c>
      <c r="F11">
        <f t="shared" si="3"/>
        <v>0</v>
      </c>
      <c r="G11">
        <f>IF(B11=" ",FALSE,(IF('Input and Summary Results'!$J$4="yes",'Data Transformation'!E11,'Data Transformation'!C11)))</f>
        <v>1</v>
      </c>
      <c r="H11">
        <f>IF(B11=" ",FALSE,(IF('Input and Summary Results'!$J$4="yes",'Data Transformation'!F11,'Data Transformation'!D11)))</f>
        <v>0</v>
      </c>
      <c r="I11">
        <f t="shared" si="4"/>
        <v>8</v>
      </c>
      <c r="J11" s="18">
        <f>LOOKUP(2,1/(COUNTIF($J$4:J10,'Input and Summary Results'!$B$7:$B$8007)=0),'Input and Summary Results'!$B$7:$B$8007)</f>
        <v>310</v>
      </c>
      <c r="K11" s="18">
        <f t="shared" si="5"/>
        <v>310</v>
      </c>
      <c r="L11" s="18">
        <f t="shared" si="8"/>
        <v>6</v>
      </c>
      <c r="M11">
        <f t="shared" si="7"/>
        <v>6</v>
      </c>
      <c r="N11">
        <f t="shared" si="6"/>
        <v>17</v>
      </c>
      <c r="O11">
        <f t="shared" si="1"/>
        <v>17</v>
      </c>
      <c r="T11" t="s">
        <v>104</v>
      </c>
      <c r="U11">
        <f>'Data Transformation'!$G$3+0.5*'Data Transformation'!$U$25</f>
        <v>1.131</v>
      </c>
    </row>
    <row r="12" spans="1:21" x14ac:dyDescent="0.25">
      <c r="A12" t="s">
        <v>25</v>
      </c>
      <c r="B12">
        <f>'Input and Summary Results'!$G16</f>
        <v>9</v>
      </c>
      <c r="C12">
        <f>IF(B12=0,FALSE,'Input and Summary Results'!$D$5)</f>
        <v>1</v>
      </c>
      <c r="D12">
        <f>IF(B12=0,FALSE,'Input and Summary Results'!$E$5)</f>
        <v>0</v>
      </c>
      <c r="E12">
        <f t="shared" si="2"/>
        <v>0</v>
      </c>
      <c r="F12">
        <f t="shared" si="3"/>
        <v>0</v>
      </c>
      <c r="G12">
        <f>IF(B12=" ",FALSE,(IF('Input and Summary Results'!$J$4="yes",'Data Transformation'!E12,'Data Transformation'!C12)))</f>
        <v>1</v>
      </c>
      <c r="H12">
        <f>IF(B12=" ",FALSE,(IF('Input and Summary Results'!$J$4="yes",'Data Transformation'!F12,'Data Transformation'!D12)))</f>
        <v>0</v>
      </c>
      <c r="I12">
        <f t="shared" si="4"/>
        <v>9</v>
      </c>
      <c r="J12" s="18">
        <f>LOOKUP(2,1/(COUNTIF($J$4:J11,'Input and Summary Results'!$B$7:$B$8007)=0),'Input and Summary Results'!$B$7:$B$8007)</f>
        <v>309</v>
      </c>
      <c r="K12" s="18">
        <f t="shared" si="5"/>
        <v>309</v>
      </c>
      <c r="L12" s="18">
        <f t="shared" si="8"/>
        <v>7</v>
      </c>
      <c r="M12">
        <f t="shared" si="7"/>
        <v>7</v>
      </c>
      <c r="N12">
        <f t="shared" si="6"/>
        <v>19</v>
      </c>
      <c r="O12">
        <f t="shared" si="1"/>
        <v>19</v>
      </c>
      <c r="T12" t="s">
        <v>105</v>
      </c>
      <c r="U12">
        <f>U11-W25</f>
        <v>0.86899999999999999</v>
      </c>
    </row>
    <row r="13" spans="1:21" x14ac:dyDescent="0.25">
      <c r="A13" t="s">
        <v>25</v>
      </c>
      <c r="B13">
        <f>'Input and Summary Results'!$G17</f>
        <v>10</v>
      </c>
      <c r="C13">
        <f>IF(B13=0,FALSE,'Input and Summary Results'!$D$5)</f>
        <v>1</v>
      </c>
      <c r="D13">
        <f>IF(B13=0,FALSE,'Input and Summary Results'!$E$5)</f>
        <v>0</v>
      </c>
      <c r="E13">
        <f t="shared" si="2"/>
        <v>0</v>
      </c>
      <c r="F13">
        <f t="shared" si="3"/>
        <v>0</v>
      </c>
      <c r="G13">
        <f>IF(B13=" ",FALSE,(IF('Input and Summary Results'!$J$4="yes",'Data Transformation'!E13,'Data Transformation'!C13)))</f>
        <v>1</v>
      </c>
      <c r="H13">
        <f>IF(B13=" ",FALSE,(IF('Input and Summary Results'!$J$4="yes",'Data Transformation'!F13,'Data Transformation'!D13)))</f>
        <v>0</v>
      </c>
      <c r="I13">
        <f t="shared" si="4"/>
        <v>10</v>
      </c>
      <c r="J13" s="18">
        <f>LOOKUP(2,1/(COUNTIF($J$4:J12,'Input and Summary Results'!$B$7:$B$8007)=0),'Input and Summary Results'!$B$7:$B$8007)</f>
        <v>308</v>
      </c>
      <c r="K13" s="18">
        <f t="shared" si="5"/>
        <v>308</v>
      </c>
      <c r="L13" s="18">
        <f t="shared" si="8"/>
        <v>8</v>
      </c>
      <c r="M13">
        <f t="shared" si="7"/>
        <v>8</v>
      </c>
      <c r="N13">
        <f t="shared" si="6"/>
        <v>18</v>
      </c>
      <c r="O13">
        <f t="shared" si="1"/>
        <v>18</v>
      </c>
    </row>
    <row r="14" spans="1:21" x14ac:dyDescent="0.25">
      <c r="A14" t="s">
        <v>25</v>
      </c>
      <c r="B14">
        <f>'Input and Summary Results'!$G18</f>
        <v>11</v>
      </c>
      <c r="C14">
        <f>IF(B14=0,FALSE,'Input and Summary Results'!$D$5)</f>
        <v>1</v>
      </c>
      <c r="D14">
        <f>IF(B14=0,FALSE,'Input and Summary Results'!$E$5)</f>
        <v>0</v>
      </c>
      <c r="E14">
        <f t="shared" si="2"/>
        <v>0</v>
      </c>
      <c r="F14">
        <f t="shared" si="3"/>
        <v>0</v>
      </c>
      <c r="G14">
        <f>IF(B14=" ",FALSE,(IF('Input and Summary Results'!$J$4="yes",'Data Transformation'!E14,'Data Transformation'!C14)))</f>
        <v>1</v>
      </c>
      <c r="H14">
        <f>IF(B14=" ",FALSE,(IF('Input and Summary Results'!$J$4="yes",'Data Transformation'!F14,'Data Transformation'!D14)))</f>
        <v>0</v>
      </c>
      <c r="I14">
        <f t="shared" si="4"/>
        <v>11</v>
      </c>
      <c r="J14" s="18">
        <f>LOOKUP(2,1/(COUNTIF($J$4:J13,'Input and Summary Results'!$B$7:$B$8007)=0),'Input and Summary Results'!$B$7:$B$8007)</f>
        <v>307</v>
      </c>
      <c r="K14" s="18">
        <f t="shared" si="5"/>
        <v>307</v>
      </c>
      <c r="L14" s="18">
        <f t="shared" si="8"/>
        <v>9</v>
      </c>
      <c r="M14">
        <f t="shared" si="7"/>
        <v>9</v>
      </c>
      <c r="N14">
        <f t="shared" si="6"/>
        <v>17</v>
      </c>
      <c r="O14">
        <f t="shared" si="1"/>
        <v>17</v>
      </c>
    </row>
    <row r="15" spans="1:21" x14ac:dyDescent="0.25">
      <c r="A15" t="s">
        <v>25</v>
      </c>
      <c r="B15">
        <f>'Input and Summary Results'!$G19</f>
        <v>12</v>
      </c>
      <c r="C15">
        <f>IF(B15=0,FALSE,'Input and Summary Results'!$D$5)</f>
        <v>1</v>
      </c>
      <c r="D15">
        <f>IF(B15=0,FALSE,'Input and Summary Results'!$E$5)</f>
        <v>0</v>
      </c>
      <c r="E15">
        <f t="shared" si="2"/>
        <v>0</v>
      </c>
      <c r="F15">
        <f t="shared" si="3"/>
        <v>0</v>
      </c>
      <c r="G15">
        <f>IF(B15=" ",FALSE,(IF('Input and Summary Results'!$J$4="yes",'Data Transformation'!E15,'Data Transformation'!C15)))</f>
        <v>1</v>
      </c>
      <c r="H15">
        <f>IF(B15=" ",FALSE,(IF('Input and Summary Results'!$J$4="yes",'Data Transformation'!F15,'Data Transformation'!D15)))</f>
        <v>0</v>
      </c>
      <c r="I15">
        <f t="shared" si="4"/>
        <v>12</v>
      </c>
      <c r="J15" s="18">
        <f>LOOKUP(2,1/(COUNTIF($J$4:J14,'Input and Summary Results'!$B$7:$B$8007)=0),'Input and Summary Results'!$B$7:$B$8007)</f>
        <v>306</v>
      </c>
      <c r="K15" s="18">
        <f t="shared" si="5"/>
        <v>306</v>
      </c>
      <c r="L15" s="18">
        <f t="shared" si="8"/>
        <v>10</v>
      </c>
      <c r="M15">
        <f t="shared" si="7"/>
        <v>10</v>
      </c>
      <c r="N15">
        <f t="shared" si="6"/>
        <v>14</v>
      </c>
      <c r="O15">
        <f t="shared" si="1"/>
        <v>14</v>
      </c>
      <c r="Q15" t="s">
        <v>86</v>
      </c>
      <c r="R15">
        <f>IF('Input and Summary Results'!J19="",_xlfn.AGGREGATE(1,6,H4,H425:H6424),(IF('Input and Summary Results'!J4="yes",'Input and Summary Results'!J19*0.434/C3,'Input and Summary Results'!J19)))</f>
        <v>5.9995972118386448E-2</v>
      </c>
      <c r="T15" t="s">
        <v>139</v>
      </c>
      <c r="U15">
        <f>IF('Input and Summary Results'!J4="yes",'Input and Summary Results'!J19*0.434/C3,'Input and Summary Results'!J19)</f>
        <v>0</v>
      </c>
    </row>
    <row r="16" spans="1:21" x14ac:dyDescent="0.25">
      <c r="A16" t="s">
        <v>25</v>
      </c>
      <c r="B16">
        <f>'Input and Summary Results'!$G20</f>
        <v>13</v>
      </c>
      <c r="C16">
        <f>IF(B16=0,FALSE,'Input and Summary Results'!$D$5)</f>
        <v>1</v>
      </c>
      <c r="D16">
        <f>IF(B16=0,FALSE,'Input and Summary Results'!$E$5)</f>
        <v>0</v>
      </c>
      <c r="E16">
        <f t="shared" si="2"/>
        <v>0</v>
      </c>
      <c r="F16">
        <f t="shared" si="3"/>
        <v>0</v>
      </c>
      <c r="G16">
        <f>IF(B16=" ",FALSE,(IF('Input and Summary Results'!$J$4="yes",'Data Transformation'!E16,'Data Transformation'!C16)))</f>
        <v>1</v>
      </c>
      <c r="H16">
        <f>IF(B16=" ",FALSE,(IF('Input and Summary Results'!$J$4="yes",'Data Transformation'!F16,'Data Transformation'!D16)))</f>
        <v>0</v>
      </c>
      <c r="I16">
        <f t="shared" si="4"/>
        <v>13</v>
      </c>
      <c r="J16" s="18">
        <f>LOOKUP(2,1/(COUNTIF($J$4:J15,'Input and Summary Results'!$B$7:$B$8007)=0),'Input and Summary Results'!$B$7:$B$8007)</f>
        <v>305</v>
      </c>
      <c r="K16" s="18">
        <f t="shared" si="5"/>
        <v>305</v>
      </c>
      <c r="L16" s="18">
        <f t="shared" si="8"/>
        <v>11</v>
      </c>
      <c r="M16">
        <f t="shared" si="7"/>
        <v>11</v>
      </c>
      <c r="N16">
        <f t="shared" si="6"/>
        <v>16</v>
      </c>
      <c r="O16">
        <f t="shared" si="1"/>
        <v>16</v>
      </c>
      <c r="Q16" t="s">
        <v>103</v>
      </c>
      <c r="R16">
        <f>R15*2</f>
        <v>0.1199919442367729</v>
      </c>
    </row>
    <row r="17" spans="1:23" x14ac:dyDescent="0.25">
      <c r="A17" t="s">
        <v>25</v>
      </c>
      <c r="B17">
        <f>'Input and Summary Results'!$G21</f>
        <v>14</v>
      </c>
      <c r="C17">
        <f>IF(B17=0,FALSE,'Input and Summary Results'!$D$5)</f>
        <v>1</v>
      </c>
      <c r="D17">
        <f>IF(B17=0,FALSE,'Input and Summary Results'!$E$5)</f>
        <v>0</v>
      </c>
      <c r="E17">
        <f t="shared" si="2"/>
        <v>0</v>
      </c>
      <c r="F17">
        <f t="shared" si="3"/>
        <v>0</v>
      </c>
      <c r="G17">
        <f>IF(B17=" ",FALSE,(IF('Input and Summary Results'!$J$4="yes",'Data Transformation'!E17,'Data Transformation'!C17)))</f>
        <v>1</v>
      </c>
      <c r="H17">
        <f>IF(B17=" ",FALSE,(IF('Input and Summary Results'!$J$4="yes",'Data Transformation'!F17,'Data Transformation'!D17)))</f>
        <v>0</v>
      </c>
      <c r="I17">
        <f t="shared" si="4"/>
        <v>14</v>
      </c>
      <c r="J17" s="18">
        <f>LOOKUP(2,1/(COUNTIF($J$4:J16,'Input and Summary Results'!$B$7:$B$8007)=0),'Input and Summary Results'!$B$7:$B$8007)</f>
        <v>304</v>
      </c>
      <c r="K17" s="18">
        <f t="shared" si="5"/>
        <v>304</v>
      </c>
      <c r="L17" s="18">
        <f t="shared" si="8"/>
        <v>12</v>
      </c>
      <c r="M17">
        <f t="shared" si="7"/>
        <v>12</v>
      </c>
      <c r="N17">
        <f t="shared" si="6"/>
        <v>7</v>
      </c>
      <c r="O17">
        <f t="shared" si="1"/>
        <v>7</v>
      </c>
    </row>
    <row r="18" spans="1:23" x14ac:dyDescent="0.25">
      <c r="A18" t="s">
        <v>25</v>
      </c>
      <c r="B18">
        <f>'Input and Summary Results'!$G22</f>
        <v>15</v>
      </c>
      <c r="C18">
        <f>IF(B18=0,FALSE,'Input and Summary Results'!$D$5)</f>
        <v>1</v>
      </c>
      <c r="D18">
        <f>IF(B18=0,FALSE,'Input and Summary Results'!$E$5)</f>
        <v>0</v>
      </c>
      <c r="E18">
        <f t="shared" si="2"/>
        <v>0</v>
      </c>
      <c r="F18">
        <f t="shared" si="3"/>
        <v>0</v>
      </c>
      <c r="G18">
        <f>IF(B18=" ",FALSE,(IF('Input and Summary Results'!$J$4="yes",'Data Transformation'!E18,'Data Transformation'!C18)))</f>
        <v>1</v>
      </c>
      <c r="H18">
        <f>IF(B18=" ",FALSE,(IF('Input and Summary Results'!$J$4="yes",'Data Transformation'!F18,'Data Transformation'!D18)))</f>
        <v>0</v>
      </c>
      <c r="I18">
        <f t="shared" si="4"/>
        <v>15</v>
      </c>
      <c r="J18" s="18">
        <f>LOOKUP(2,1/(COUNTIF($J$4:J17,'Input and Summary Results'!$B$7:$B$8007)=0),'Input and Summary Results'!$B$7:$B$8007)</f>
        <v>303</v>
      </c>
      <c r="K18" s="18">
        <f t="shared" si="5"/>
        <v>303</v>
      </c>
      <c r="L18" s="18">
        <f t="shared" si="8"/>
        <v>13</v>
      </c>
      <c r="M18">
        <f t="shared" si="7"/>
        <v>13</v>
      </c>
      <c r="N18">
        <f t="shared" si="6"/>
        <v>7</v>
      </c>
      <c r="O18">
        <f t="shared" si="1"/>
        <v>7</v>
      </c>
      <c r="Q18" s="2" t="s">
        <v>17</v>
      </c>
    </row>
    <row r="19" spans="1:23" x14ac:dyDescent="0.25">
      <c r="A19" t="s">
        <v>25</v>
      </c>
      <c r="B19">
        <f>'Input and Summary Results'!$G23</f>
        <v>16</v>
      </c>
      <c r="C19">
        <f>IF(B19=0,FALSE,'Input and Summary Results'!$D$5)</f>
        <v>1</v>
      </c>
      <c r="D19">
        <f>IF(B19=0,FALSE,'Input and Summary Results'!$E$5)</f>
        <v>0</v>
      </c>
      <c r="E19">
        <f t="shared" si="2"/>
        <v>0</v>
      </c>
      <c r="F19">
        <f t="shared" si="3"/>
        <v>0</v>
      </c>
      <c r="G19">
        <f>IF(B19=" ",FALSE,(IF('Input and Summary Results'!$J$4="yes",'Data Transformation'!E19,'Data Transformation'!C19)))</f>
        <v>1</v>
      </c>
      <c r="H19">
        <f>IF(B19=" ",FALSE,(IF('Input and Summary Results'!$J$4="yes",'Data Transformation'!F19,'Data Transformation'!D19)))</f>
        <v>0</v>
      </c>
      <c r="I19">
        <f t="shared" si="4"/>
        <v>16</v>
      </c>
      <c r="J19" s="18">
        <f>LOOKUP(2,1/(COUNTIF($J$4:J18,'Input and Summary Results'!$B$7:$B$8007)=0),'Input and Summary Results'!$B$7:$B$8007)</f>
        <v>302</v>
      </c>
      <c r="K19" s="18">
        <f t="shared" si="5"/>
        <v>302</v>
      </c>
      <c r="L19" s="18">
        <f t="shared" si="8"/>
        <v>14</v>
      </c>
      <c r="M19">
        <f t="shared" si="7"/>
        <v>14</v>
      </c>
      <c r="N19">
        <f t="shared" si="6"/>
        <v>10</v>
      </c>
      <c r="O19">
        <f t="shared" si="1"/>
        <v>10</v>
      </c>
      <c r="Q19" t="s">
        <v>18</v>
      </c>
      <c r="R19" s="12">
        <f>(R10-R9)/R16</f>
        <v>10.917399566549699</v>
      </c>
    </row>
    <row r="20" spans="1:23" x14ac:dyDescent="0.25">
      <c r="A20" t="s">
        <v>25</v>
      </c>
      <c r="B20">
        <f>'Input and Summary Results'!$G24</f>
        <v>17</v>
      </c>
      <c r="C20">
        <f>IF(B20=0,FALSE,'Input and Summary Results'!$D$5)</f>
        <v>1</v>
      </c>
      <c r="D20">
        <f>IF(B20=0,FALSE,'Input and Summary Results'!$E$5)</f>
        <v>0</v>
      </c>
      <c r="E20">
        <f t="shared" si="2"/>
        <v>0</v>
      </c>
      <c r="F20">
        <f t="shared" si="3"/>
        <v>0</v>
      </c>
      <c r="G20">
        <f>IF(B20=" ",FALSE,(IF('Input and Summary Results'!$J$4="yes",'Data Transformation'!E20,'Data Transformation'!C20)))</f>
        <v>1</v>
      </c>
      <c r="H20">
        <f>IF(B20=" ",FALSE,(IF('Input and Summary Results'!$J$4="yes",'Data Transformation'!F20,'Data Transformation'!D20)))</f>
        <v>0</v>
      </c>
      <c r="I20">
        <f t="shared" si="4"/>
        <v>17</v>
      </c>
      <c r="J20" s="18">
        <f>LOOKUP(2,1/(COUNTIF($J$4:J19,'Input and Summary Results'!$B$7:$B$8007)=0),'Input and Summary Results'!$B$7:$B$8007)</f>
        <v>301</v>
      </c>
      <c r="K20" s="18">
        <f t="shared" si="5"/>
        <v>301</v>
      </c>
      <c r="L20" s="18">
        <f t="shared" si="8"/>
        <v>15</v>
      </c>
      <c r="M20">
        <f t="shared" si="7"/>
        <v>15</v>
      </c>
      <c r="N20">
        <f t="shared" si="6"/>
        <v>12</v>
      </c>
      <c r="O20">
        <f t="shared" si="1"/>
        <v>12</v>
      </c>
      <c r="Q20" t="s">
        <v>19</v>
      </c>
      <c r="R20">
        <f>AVERAGE(O6:O427)</f>
        <v>16.741214057507989</v>
      </c>
    </row>
    <row r="21" spans="1:23" x14ac:dyDescent="0.25">
      <c r="A21" t="s">
        <v>25</v>
      </c>
      <c r="B21">
        <f>'Input and Summary Results'!$G25</f>
        <v>18</v>
      </c>
      <c r="C21">
        <f>IF(B21=0,FALSE,'Input and Summary Results'!$D$5)</f>
        <v>1</v>
      </c>
      <c r="D21">
        <f>IF(B21=0,FALSE,'Input and Summary Results'!$E$5)</f>
        <v>0</v>
      </c>
      <c r="E21">
        <f t="shared" si="2"/>
        <v>0</v>
      </c>
      <c r="F21">
        <f t="shared" si="3"/>
        <v>0</v>
      </c>
      <c r="G21">
        <f>IF(B21=" ",FALSE,(IF('Input and Summary Results'!$J$4="yes",'Data Transformation'!E21,'Data Transformation'!C21)))</f>
        <v>1</v>
      </c>
      <c r="H21">
        <f>IF(B21=" ",FALSE,(IF('Input and Summary Results'!$J$4="yes",'Data Transformation'!F21,'Data Transformation'!D21)))</f>
        <v>0</v>
      </c>
      <c r="I21">
        <f t="shared" si="4"/>
        <v>18</v>
      </c>
      <c r="J21" s="18">
        <f>LOOKUP(2,1/(COUNTIF($J$4:J20,'Input and Summary Results'!$B$7:$B$8007)=0),'Input and Summary Results'!$B$7:$B$8007)</f>
        <v>300</v>
      </c>
      <c r="K21" s="18">
        <f t="shared" si="5"/>
        <v>300</v>
      </c>
      <c r="L21" s="18">
        <f t="shared" si="8"/>
        <v>16</v>
      </c>
      <c r="M21">
        <f t="shared" si="7"/>
        <v>16</v>
      </c>
      <c r="N21">
        <f t="shared" si="6"/>
        <v>7</v>
      </c>
      <c r="O21">
        <f t="shared" si="1"/>
        <v>7</v>
      </c>
      <c r="Q21" t="s">
        <v>20</v>
      </c>
      <c r="R21">
        <f>MEDIAN(O6:O427)</f>
        <v>18</v>
      </c>
    </row>
    <row r="22" spans="1:23" x14ac:dyDescent="0.25">
      <c r="A22" t="s">
        <v>25</v>
      </c>
      <c r="B22">
        <f>'Input and Summary Results'!$G26</f>
        <v>19</v>
      </c>
      <c r="C22">
        <f>IF(B22=0,FALSE,'Input and Summary Results'!$D$5)</f>
        <v>1</v>
      </c>
      <c r="D22">
        <f>IF(B22=0,FALSE,'Input and Summary Results'!$E$5)</f>
        <v>0</v>
      </c>
      <c r="E22">
        <f t="shared" si="2"/>
        <v>0</v>
      </c>
      <c r="F22">
        <f t="shared" si="3"/>
        <v>0</v>
      </c>
      <c r="G22">
        <f>IF(B22=" ",FALSE,(IF('Input and Summary Results'!$J$4="yes",'Data Transformation'!E22,'Data Transformation'!C22)))</f>
        <v>1</v>
      </c>
      <c r="H22">
        <f>IF(B22=" ",FALSE,(IF('Input and Summary Results'!$J$4="yes",'Data Transformation'!F22,'Data Transformation'!D22)))</f>
        <v>0</v>
      </c>
      <c r="I22">
        <f t="shared" si="4"/>
        <v>19</v>
      </c>
      <c r="J22" s="18">
        <f>LOOKUP(2,1/(COUNTIF($J$4:J21,'Input and Summary Results'!$B$7:$B$8007)=0),'Input and Summary Results'!$B$7:$B$8007)</f>
        <v>299</v>
      </c>
      <c r="K22" s="18">
        <f t="shared" si="5"/>
        <v>299</v>
      </c>
      <c r="L22" s="18">
        <f t="shared" si="8"/>
        <v>17</v>
      </c>
      <c r="M22">
        <f t="shared" si="7"/>
        <v>17</v>
      </c>
      <c r="N22">
        <f t="shared" si="6"/>
        <v>11</v>
      </c>
      <c r="O22">
        <f t="shared" si="1"/>
        <v>11</v>
      </c>
    </row>
    <row r="23" spans="1:23" x14ac:dyDescent="0.25">
      <c r="A23" t="s">
        <v>25</v>
      </c>
      <c r="B23">
        <f>'Input and Summary Results'!$G27</f>
        <v>20</v>
      </c>
      <c r="C23">
        <f>IF(B23=0,FALSE,'Input and Summary Results'!$D$5)</f>
        <v>1</v>
      </c>
      <c r="D23">
        <f>IF(B23=0,FALSE,'Input and Summary Results'!$E$5)</f>
        <v>0</v>
      </c>
      <c r="E23">
        <f t="shared" si="2"/>
        <v>0</v>
      </c>
      <c r="F23">
        <f t="shared" si="3"/>
        <v>0</v>
      </c>
      <c r="G23">
        <f>IF(B23=" ",FALSE,(IF('Input and Summary Results'!$J$4="yes",'Data Transformation'!E23,'Data Transformation'!C23)))</f>
        <v>1</v>
      </c>
      <c r="H23">
        <f>IF(B23=" ",FALSE,(IF('Input and Summary Results'!$J$4="yes",'Data Transformation'!F23,'Data Transformation'!D23)))</f>
        <v>0</v>
      </c>
      <c r="I23">
        <f t="shared" si="4"/>
        <v>20</v>
      </c>
      <c r="J23" s="18">
        <f>LOOKUP(2,1/(COUNTIF($J$4:J22,'Input and Summary Results'!$B$7:$B$8007)=0),'Input and Summary Results'!$B$7:$B$8007)</f>
        <v>298</v>
      </c>
      <c r="K23" s="18">
        <f t="shared" si="5"/>
        <v>298</v>
      </c>
      <c r="L23" s="18">
        <f t="shared" si="8"/>
        <v>18</v>
      </c>
      <c r="M23">
        <f t="shared" si="7"/>
        <v>18</v>
      </c>
      <c r="N23">
        <f t="shared" si="6"/>
        <v>17</v>
      </c>
      <c r="O23">
        <f t="shared" si="1"/>
        <v>17</v>
      </c>
      <c r="Q23" t="s">
        <v>21</v>
      </c>
      <c r="R23" s="12">
        <f>ROUNDDOWN(MIN(R19:R21),0)</f>
        <v>10</v>
      </c>
    </row>
    <row r="24" spans="1:23" x14ac:dyDescent="0.25">
      <c r="A24" t="s">
        <v>25</v>
      </c>
      <c r="B24">
        <f>'Input and Summary Results'!$G28</f>
        <v>21</v>
      </c>
      <c r="C24">
        <f>IF(B24=0,FALSE,'Input and Summary Results'!$D$5)</f>
        <v>1</v>
      </c>
      <c r="D24">
        <f>IF(B24=0,FALSE,'Input and Summary Results'!$E$5)</f>
        <v>0</v>
      </c>
      <c r="E24">
        <f t="shared" si="2"/>
        <v>0</v>
      </c>
      <c r="F24">
        <f t="shared" si="3"/>
        <v>0</v>
      </c>
      <c r="G24">
        <f>IF(B24=" ",FALSE,(IF('Input and Summary Results'!$J$4="yes",'Data Transformation'!E24,'Data Transformation'!C24)))</f>
        <v>1</v>
      </c>
      <c r="H24">
        <f>IF(B24=" ",FALSE,(IF('Input and Summary Results'!$J$4="yes",'Data Transformation'!F24,'Data Transformation'!D24)))</f>
        <v>0</v>
      </c>
      <c r="I24">
        <f t="shared" si="4"/>
        <v>21</v>
      </c>
      <c r="J24" s="18">
        <f>LOOKUP(2,1/(COUNTIF($J$4:J23,'Input and Summary Results'!$B$7:$B$8007)=0),'Input and Summary Results'!$B$7:$B$8007)</f>
        <v>297</v>
      </c>
      <c r="K24" s="18">
        <f t="shared" si="5"/>
        <v>297</v>
      </c>
      <c r="L24" s="18">
        <f t="shared" si="8"/>
        <v>19</v>
      </c>
      <c r="M24">
        <f t="shared" si="7"/>
        <v>19</v>
      </c>
      <c r="N24">
        <f t="shared" si="6"/>
        <v>20</v>
      </c>
      <c r="O24">
        <f t="shared" si="1"/>
        <v>20</v>
      </c>
      <c r="Q24" t="s">
        <v>24</v>
      </c>
      <c r="R24">
        <f>IF('Input and Summary Results'!J23&gt;0,(ROUNDDOWN('Input and Summary Results'!J23,0)),'Data Transformation'!R23)</f>
        <v>10</v>
      </c>
    </row>
    <row r="25" spans="1:23" x14ac:dyDescent="0.25">
      <c r="A25" t="s">
        <v>25</v>
      </c>
      <c r="B25">
        <f>'Input and Summary Results'!$G29</f>
        <v>22</v>
      </c>
      <c r="C25">
        <f>IF(B25=0,FALSE,'Input and Summary Results'!$D$5)</f>
        <v>1</v>
      </c>
      <c r="D25">
        <f>IF(B25=0,FALSE,'Input and Summary Results'!$E$5)</f>
        <v>0</v>
      </c>
      <c r="E25">
        <f t="shared" si="2"/>
        <v>0</v>
      </c>
      <c r="F25">
        <f t="shared" si="3"/>
        <v>0</v>
      </c>
      <c r="G25">
        <f>IF(B25=" ",FALSE,(IF('Input and Summary Results'!$J$4="yes",'Data Transformation'!E25,'Data Transformation'!C25)))</f>
        <v>1</v>
      </c>
      <c r="H25">
        <f>IF(B25=" ",FALSE,(IF('Input and Summary Results'!$J$4="yes",'Data Transformation'!F25,'Data Transformation'!D25)))</f>
        <v>0</v>
      </c>
      <c r="I25">
        <f t="shared" si="4"/>
        <v>22</v>
      </c>
      <c r="J25" s="18">
        <f>LOOKUP(2,1/(COUNTIF($J$4:J24,'Input and Summary Results'!$B$7:$B$8007)=0),'Input and Summary Results'!$B$7:$B$8007)</f>
        <v>296</v>
      </c>
      <c r="K25" s="18">
        <f t="shared" si="5"/>
        <v>296</v>
      </c>
      <c r="L25" s="18">
        <f t="shared" si="8"/>
        <v>20</v>
      </c>
      <c r="M25">
        <f t="shared" si="7"/>
        <v>20</v>
      </c>
      <c r="N25">
        <f t="shared" si="6"/>
        <v>20</v>
      </c>
      <c r="O25">
        <f t="shared" si="1"/>
        <v>20</v>
      </c>
      <c r="Q25" t="s">
        <v>8</v>
      </c>
      <c r="R25">
        <f>(R10-R9)/R24</f>
        <v>0.13100000000000001</v>
      </c>
      <c r="T25" t="s">
        <v>117</v>
      </c>
      <c r="U25">
        <f>IF(ISNUMBER('Input and Summary Results'!J27),'Input and Summary Results'!J27,'Data Transformation'!W25)</f>
        <v>0.26200000000000001</v>
      </c>
      <c r="V25" t="s">
        <v>140</v>
      </c>
      <c r="W25">
        <f>IF(ISNUMBER('Input and Summary Results'!J19),'Data Transformation'!U15*4,IF(ISNUMBER('Input and Summary Results'!E5),'Data Transformation'!H3*4,'Data Transformation'!U26))</f>
        <v>0.26200000000000001</v>
      </c>
    </row>
    <row r="26" spans="1:23" x14ac:dyDescent="0.25">
      <c r="A26" t="s">
        <v>25</v>
      </c>
      <c r="B26">
        <f>'Input and Summary Results'!$G30</f>
        <v>23</v>
      </c>
      <c r="C26">
        <f>IF(B26=0,FALSE,'Input and Summary Results'!$D$5)</f>
        <v>1</v>
      </c>
      <c r="D26">
        <f>IF(B26=0,FALSE,'Input and Summary Results'!$E$5)</f>
        <v>0</v>
      </c>
      <c r="E26">
        <f t="shared" si="2"/>
        <v>0</v>
      </c>
      <c r="F26">
        <f t="shared" si="3"/>
        <v>0</v>
      </c>
      <c r="G26">
        <f>IF(B26=" ",FALSE,(IF('Input and Summary Results'!$J$4="yes",'Data Transformation'!E26,'Data Transformation'!C26)))</f>
        <v>1</v>
      </c>
      <c r="H26">
        <f>IF(B26=" ",FALSE,(IF('Input and Summary Results'!$J$4="yes",'Data Transformation'!F26,'Data Transformation'!D26)))</f>
        <v>0</v>
      </c>
      <c r="I26">
        <f t="shared" si="4"/>
        <v>23</v>
      </c>
      <c r="J26" s="18">
        <f>LOOKUP(2,1/(COUNTIF($J$4:J25,'Input and Summary Results'!$B$7:$B$8007)=0),'Input and Summary Results'!$B$7:$B$8007)</f>
        <v>295</v>
      </c>
      <c r="K26" s="18">
        <f t="shared" si="5"/>
        <v>295</v>
      </c>
      <c r="L26" s="18">
        <f t="shared" si="8"/>
        <v>21</v>
      </c>
      <c r="M26">
        <f t="shared" si="7"/>
        <v>21</v>
      </c>
      <c r="N26">
        <f t="shared" si="6"/>
        <v>19</v>
      </c>
      <c r="O26">
        <f t="shared" si="1"/>
        <v>19</v>
      </c>
      <c r="Q26" t="s">
        <v>80</v>
      </c>
      <c r="R26">
        <f>10^R25</f>
        <v>1.3520725631942772</v>
      </c>
      <c r="T26" t="s">
        <v>106</v>
      </c>
      <c r="U26">
        <f>R25*2</f>
        <v>0.26200000000000001</v>
      </c>
    </row>
    <row r="27" spans="1:23" x14ac:dyDescent="0.25">
      <c r="A27" t="s">
        <v>25</v>
      </c>
      <c r="B27">
        <f>'Input and Summary Results'!$G31</f>
        <v>24</v>
      </c>
      <c r="C27">
        <f>IF(B27=0,FALSE,'Input and Summary Results'!$D$5)</f>
        <v>1</v>
      </c>
      <c r="D27">
        <f>IF(B27=0,FALSE,'Input and Summary Results'!$E$5)</f>
        <v>0</v>
      </c>
      <c r="E27">
        <f t="shared" si="2"/>
        <v>0</v>
      </c>
      <c r="F27">
        <f t="shared" si="3"/>
        <v>0</v>
      </c>
      <c r="G27">
        <f>IF(B27=" ",FALSE,(IF('Input and Summary Results'!$J$4="yes",'Data Transformation'!E27,'Data Transformation'!C27)))</f>
        <v>1</v>
      </c>
      <c r="H27">
        <f>IF(B27=" ",FALSE,(IF('Input and Summary Results'!$J$4="yes",'Data Transformation'!F27,'Data Transformation'!D27)))</f>
        <v>0</v>
      </c>
      <c r="I27">
        <f t="shared" si="4"/>
        <v>24</v>
      </c>
      <c r="J27" s="18">
        <f>LOOKUP(2,1/(COUNTIF($J$4:J26,'Input and Summary Results'!$B$7:$B$8007)=0),'Input and Summary Results'!$B$7:$B$8007)</f>
        <v>294</v>
      </c>
      <c r="K27" s="18">
        <f t="shared" si="5"/>
        <v>294</v>
      </c>
      <c r="L27" s="18">
        <f t="shared" si="8"/>
        <v>22</v>
      </c>
      <c r="M27">
        <f t="shared" si="7"/>
        <v>22</v>
      </c>
      <c r="N27">
        <f t="shared" si="6"/>
        <v>19</v>
      </c>
      <c r="O27">
        <f t="shared" si="1"/>
        <v>19</v>
      </c>
    </row>
    <row r="28" spans="1:23" x14ac:dyDescent="0.25">
      <c r="A28" t="s">
        <v>25</v>
      </c>
      <c r="B28">
        <f>'Input and Summary Results'!$G32</f>
        <v>25</v>
      </c>
      <c r="C28">
        <f>IF(B28=0,FALSE,'Input and Summary Results'!$D$5)</f>
        <v>1</v>
      </c>
      <c r="D28">
        <f>IF(B28=0,FALSE,'Input and Summary Results'!$E$5)</f>
        <v>0</v>
      </c>
      <c r="E28">
        <f t="shared" si="2"/>
        <v>0</v>
      </c>
      <c r="F28">
        <f t="shared" si="3"/>
        <v>0</v>
      </c>
      <c r="G28">
        <f>IF(B28=" ",FALSE,(IF('Input and Summary Results'!$J$4="yes",'Data Transformation'!E28,'Data Transformation'!C28)))</f>
        <v>1</v>
      </c>
      <c r="H28">
        <f>IF(B28=" ",FALSE,(IF('Input and Summary Results'!$J$4="yes",'Data Transformation'!F28,'Data Transformation'!D28)))</f>
        <v>0</v>
      </c>
      <c r="I28">
        <f t="shared" si="4"/>
        <v>25</v>
      </c>
      <c r="J28" s="18">
        <f>LOOKUP(2,1/(COUNTIF($J$4:J27,'Input and Summary Results'!$B$7:$B$8007)=0),'Input and Summary Results'!$B$7:$B$8007)</f>
        <v>293</v>
      </c>
      <c r="K28" s="18">
        <f t="shared" si="5"/>
        <v>293</v>
      </c>
      <c r="L28" s="18">
        <f t="shared" si="8"/>
        <v>23</v>
      </c>
      <c r="M28">
        <f t="shared" si="7"/>
        <v>23</v>
      </c>
      <c r="N28">
        <f t="shared" si="6"/>
        <v>17</v>
      </c>
      <c r="O28">
        <f t="shared" si="1"/>
        <v>17</v>
      </c>
      <c r="Q28" t="s">
        <v>126</v>
      </c>
      <c r="R28">
        <f>IF(ISNUMBER('Input and Summary Results'!J36),'Input and Summary Results'!J36,'Input and Summary Results'!J37)</f>
        <v>0.5</v>
      </c>
    </row>
    <row r="29" spans="1:23" x14ac:dyDescent="0.25">
      <c r="A29" t="s">
        <v>25</v>
      </c>
      <c r="B29">
        <f>'Input and Summary Results'!$G33</f>
        <v>26</v>
      </c>
      <c r="C29">
        <f>IF(B29=0,FALSE,'Input and Summary Results'!$D$5)</f>
        <v>1</v>
      </c>
      <c r="D29">
        <f>IF(B29=0,FALSE,'Input and Summary Results'!$E$5)</f>
        <v>0</v>
      </c>
      <c r="E29">
        <f t="shared" si="2"/>
        <v>0</v>
      </c>
      <c r="F29">
        <f t="shared" si="3"/>
        <v>0</v>
      </c>
      <c r="G29">
        <f>IF(B29=" ",FALSE,(IF('Input and Summary Results'!$J$4="yes",'Data Transformation'!E29,'Data Transformation'!C29)))</f>
        <v>1</v>
      </c>
      <c r="H29">
        <f>IF(B29=" ",FALSE,(IF('Input and Summary Results'!$J$4="yes",'Data Transformation'!F29,'Data Transformation'!D29)))</f>
        <v>0</v>
      </c>
      <c r="I29">
        <f t="shared" si="4"/>
        <v>26</v>
      </c>
      <c r="J29" s="18">
        <f>LOOKUP(2,1/(COUNTIF($J$4:J28,'Input and Summary Results'!$B$7:$B$8007)=0),'Input and Summary Results'!$B$7:$B$8007)</f>
        <v>292</v>
      </c>
      <c r="K29" s="18">
        <f t="shared" si="5"/>
        <v>292</v>
      </c>
      <c r="L29" s="18">
        <f t="shared" si="8"/>
        <v>24</v>
      </c>
      <c r="M29">
        <f t="shared" si="7"/>
        <v>24</v>
      </c>
      <c r="N29">
        <f t="shared" si="6"/>
        <v>13</v>
      </c>
      <c r="O29">
        <f t="shared" si="1"/>
        <v>13</v>
      </c>
      <c r="Q29" t="s">
        <v>127</v>
      </c>
      <c r="R29">
        <f>IF(ISNUMBER('Input and Summary Results'!J33),'Input and Summary Results'!J33,'Input and Summary Results'!J34)</f>
        <v>0.7</v>
      </c>
    </row>
    <row r="30" spans="1:23" x14ac:dyDescent="0.25">
      <c r="A30" t="s">
        <v>25</v>
      </c>
      <c r="B30">
        <f>'Input and Summary Results'!$G34</f>
        <v>27</v>
      </c>
      <c r="C30">
        <f>IF(B30=0,FALSE,'Input and Summary Results'!$D$5)</f>
        <v>1</v>
      </c>
      <c r="D30">
        <f>IF(B30=0,FALSE,'Input and Summary Results'!$E$5)</f>
        <v>0</v>
      </c>
      <c r="E30">
        <f t="shared" si="2"/>
        <v>0</v>
      </c>
      <c r="F30">
        <f t="shared" si="3"/>
        <v>0</v>
      </c>
      <c r="G30">
        <f>IF(B30=" ",FALSE,(IF('Input and Summary Results'!$J$4="yes",'Data Transformation'!E30,'Data Transformation'!C30)))</f>
        <v>1</v>
      </c>
      <c r="H30">
        <f>IF(B30=" ",FALSE,(IF('Input and Summary Results'!$J$4="yes",'Data Transformation'!F30,'Data Transformation'!D30)))</f>
        <v>0</v>
      </c>
      <c r="I30">
        <f t="shared" si="4"/>
        <v>27</v>
      </c>
      <c r="J30" s="18">
        <f>LOOKUP(2,1/(COUNTIF($J$4:J29,'Input and Summary Results'!$B$7:$B$8007)=0),'Input and Summary Results'!$B$7:$B$8007)</f>
        <v>291</v>
      </c>
      <c r="K30" s="18">
        <f t="shared" si="5"/>
        <v>291</v>
      </c>
      <c r="L30" s="18">
        <f t="shared" si="8"/>
        <v>25</v>
      </c>
      <c r="M30">
        <f t="shared" si="7"/>
        <v>25</v>
      </c>
      <c r="N30">
        <f t="shared" si="6"/>
        <v>12</v>
      </c>
      <c r="O30">
        <f t="shared" si="1"/>
        <v>12</v>
      </c>
      <c r="Q30" t="s">
        <v>128</v>
      </c>
      <c r="R30">
        <f>IF(ISNUMBER('Input and Summary Results'!J39),'Input and Summary Results'!J39,'Input and Summary Results'!J40)</f>
        <v>0.64</v>
      </c>
    </row>
    <row r="31" spans="1:23" x14ac:dyDescent="0.25">
      <c r="A31" t="s">
        <v>25</v>
      </c>
      <c r="B31">
        <f>'Input and Summary Results'!$G35</f>
        <v>28</v>
      </c>
      <c r="C31">
        <f>IF(B31=0,FALSE,'Input and Summary Results'!$D$5)</f>
        <v>1</v>
      </c>
      <c r="D31">
        <f>IF(B31=0,FALSE,'Input and Summary Results'!$E$5)</f>
        <v>0</v>
      </c>
      <c r="E31">
        <f t="shared" si="2"/>
        <v>0</v>
      </c>
      <c r="F31">
        <f t="shared" si="3"/>
        <v>0</v>
      </c>
      <c r="G31">
        <f>IF(B31=" ",FALSE,(IF('Input and Summary Results'!$J$4="yes",'Data Transformation'!E31,'Data Transformation'!C31)))</f>
        <v>1</v>
      </c>
      <c r="H31">
        <f>IF(B31=" ",FALSE,(IF('Input and Summary Results'!$J$4="yes",'Data Transformation'!F31,'Data Transformation'!D31)))</f>
        <v>0</v>
      </c>
      <c r="I31">
        <f t="shared" si="4"/>
        <v>28</v>
      </c>
      <c r="J31" s="18">
        <f>LOOKUP(2,1/(COUNTIF($J$4:J30,'Input and Summary Results'!$B$7:$B$8007)=0),'Input and Summary Results'!$B$7:$B$8007)</f>
        <v>290</v>
      </c>
      <c r="K31" s="18">
        <f t="shared" si="5"/>
        <v>290</v>
      </c>
      <c r="L31" s="18">
        <f t="shared" si="8"/>
        <v>26</v>
      </c>
      <c r="M31">
        <f t="shared" si="7"/>
        <v>26</v>
      </c>
      <c r="N31">
        <f t="shared" si="6"/>
        <v>12</v>
      </c>
      <c r="O31">
        <f t="shared" si="1"/>
        <v>12</v>
      </c>
      <c r="Q31" t="s">
        <v>129</v>
      </c>
      <c r="R31">
        <f>IF(ISNUMBER('Input and Summary Results'!J30),'Input and Summary Results'!J30,'Input and Summary Results'!J31)</f>
        <v>0.8</v>
      </c>
    </row>
    <row r="32" spans="1:23" x14ac:dyDescent="0.25">
      <c r="A32" t="s">
        <v>25</v>
      </c>
      <c r="B32">
        <f>'Input and Summary Results'!$G36</f>
        <v>29</v>
      </c>
      <c r="C32">
        <f>IF(B32=0,FALSE,'Input and Summary Results'!$D$5)</f>
        <v>1</v>
      </c>
      <c r="D32">
        <f>IF(B32=0,FALSE,'Input and Summary Results'!$E$5)</f>
        <v>0</v>
      </c>
      <c r="E32">
        <f t="shared" si="2"/>
        <v>0</v>
      </c>
      <c r="F32">
        <f t="shared" si="3"/>
        <v>0</v>
      </c>
      <c r="G32">
        <f>IF(B32=" ",FALSE,(IF('Input and Summary Results'!$J$4="yes",'Data Transformation'!E32,'Data Transformation'!C32)))</f>
        <v>1</v>
      </c>
      <c r="H32">
        <f>IF(B32=" ",FALSE,(IF('Input and Summary Results'!$J$4="yes",'Data Transformation'!F32,'Data Transformation'!D32)))</f>
        <v>0</v>
      </c>
      <c r="I32">
        <f t="shared" si="4"/>
        <v>29</v>
      </c>
      <c r="J32" s="18">
        <f>LOOKUP(2,1/(COUNTIF($J$4:J31,'Input and Summary Results'!$B$7:$B$8007)=0),'Input and Summary Results'!$B$7:$B$8007)</f>
        <v>289</v>
      </c>
      <c r="K32" s="18">
        <f t="shared" si="5"/>
        <v>289</v>
      </c>
      <c r="L32" s="18">
        <f t="shared" si="8"/>
        <v>27</v>
      </c>
      <c r="M32">
        <f t="shared" si="7"/>
        <v>27</v>
      </c>
      <c r="N32">
        <f t="shared" si="6"/>
        <v>11</v>
      </c>
      <c r="O32">
        <f t="shared" si="1"/>
        <v>11</v>
      </c>
    </row>
    <row r="33" spans="1:15" x14ac:dyDescent="0.25">
      <c r="A33" t="s">
        <v>25</v>
      </c>
      <c r="B33">
        <f>'Input and Summary Results'!$G37</f>
        <v>30</v>
      </c>
      <c r="C33">
        <f>IF(B33=0,FALSE,'Input and Summary Results'!$D$5)</f>
        <v>1</v>
      </c>
      <c r="D33">
        <f>IF(B33=0,FALSE,'Input and Summary Results'!$E$5)</f>
        <v>0</v>
      </c>
      <c r="E33">
        <f t="shared" si="2"/>
        <v>0</v>
      </c>
      <c r="F33">
        <f t="shared" si="3"/>
        <v>0</v>
      </c>
      <c r="G33">
        <f>IF(B33=" ",FALSE,(IF('Input and Summary Results'!$J$4="yes",'Data Transformation'!E33,'Data Transformation'!C33)))</f>
        <v>1</v>
      </c>
      <c r="H33">
        <f>IF(B33=" ",FALSE,(IF('Input and Summary Results'!$J$4="yes",'Data Transformation'!F33,'Data Transformation'!D33)))</f>
        <v>0</v>
      </c>
      <c r="I33">
        <f t="shared" si="4"/>
        <v>30</v>
      </c>
      <c r="J33" s="18">
        <f>LOOKUP(2,1/(COUNTIF($J$4:J32,'Input and Summary Results'!$B$7:$B$8007)=0),'Input and Summary Results'!$B$7:$B$8007)</f>
        <v>288</v>
      </c>
      <c r="K33" s="18">
        <f t="shared" si="5"/>
        <v>288</v>
      </c>
      <c r="L33" s="18">
        <f t="shared" si="8"/>
        <v>28</v>
      </c>
      <c r="M33">
        <f t="shared" si="7"/>
        <v>28</v>
      </c>
      <c r="N33">
        <f t="shared" si="6"/>
        <v>16</v>
      </c>
      <c r="O33">
        <f t="shared" si="1"/>
        <v>16</v>
      </c>
    </row>
    <row r="34" spans="1:15" x14ac:dyDescent="0.25">
      <c r="A34" t="s">
        <v>25</v>
      </c>
      <c r="B34">
        <f>'Input and Summary Results'!$G38</f>
        <v>31</v>
      </c>
      <c r="C34">
        <f>IF(B34=0,FALSE,'Input and Summary Results'!$D$5)</f>
        <v>1</v>
      </c>
      <c r="D34">
        <f>IF(B34=0,FALSE,'Input and Summary Results'!$E$5)</f>
        <v>0</v>
      </c>
      <c r="E34">
        <f t="shared" si="2"/>
        <v>0</v>
      </c>
      <c r="F34">
        <f t="shared" si="3"/>
        <v>0</v>
      </c>
      <c r="G34">
        <f>IF(B34=" ",FALSE,(IF('Input and Summary Results'!$J$4="yes",'Data Transformation'!E34,'Data Transformation'!C34)))</f>
        <v>1</v>
      </c>
      <c r="H34">
        <f>IF(B34=" ",FALSE,(IF('Input and Summary Results'!$J$4="yes",'Data Transformation'!F34,'Data Transformation'!D34)))</f>
        <v>0</v>
      </c>
      <c r="I34">
        <f t="shared" si="4"/>
        <v>31</v>
      </c>
      <c r="J34" s="18">
        <f>LOOKUP(2,1/(COUNTIF($J$4:J33,'Input and Summary Results'!$B$7:$B$8007)=0),'Input and Summary Results'!$B$7:$B$8007)</f>
        <v>287</v>
      </c>
      <c r="K34" s="18">
        <f t="shared" si="5"/>
        <v>287</v>
      </c>
      <c r="L34" s="18">
        <f t="shared" si="8"/>
        <v>29</v>
      </c>
      <c r="M34">
        <f t="shared" si="7"/>
        <v>29</v>
      </c>
      <c r="N34">
        <f t="shared" si="6"/>
        <v>13</v>
      </c>
      <c r="O34">
        <f t="shared" si="1"/>
        <v>13</v>
      </c>
    </row>
    <row r="35" spans="1:15" x14ac:dyDescent="0.25">
      <c r="A35" t="s">
        <v>25</v>
      </c>
      <c r="B35">
        <f>'Input and Summary Results'!$G39</f>
        <v>32</v>
      </c>
      <c r="C35">
        <f>IF(B35=0,FALSE,'Input and Summary Results'!$D$5)</f>
        <v>1</v>
      </c>
      <c r="D35">
        <f>IF(B35=0,FALSE,'Input and Summary Results'!$E$5)</f>
        <v>0</v>
      </c>
      <c r="E35">
        <f t="shared" si="2"/>
        <v>0</v>
      </c>
      <c r="F35">
        <f t="shared" si="3"/>
        <v>0</v>
      </c>
      <c r="G35">
        <f>IF(B35=" ",FALSE,(IF('Input and Summary Results'!$J$4="yes",'Data Transformation'!E35,'Data Transformation'!C35)))</f>
        <v>1</v>
      </c>
      <c r="H35">
        <f>IF(B35=" ",FALSE,(IF('Input and Summary Results'!$J$4="yes",'Data Transformation'!F35,'Data Transformation'!D35)))</f>
        <v>0</v>
      </c>
      <c r="I35">
        <f t="shared" si="4"/>
        <v>32</v>
      </c>
      <c r="J35" s="18">
        <f>LOOKUP(2,1/(COUNTIF($J$4:J34,'Input and Summary Results'!$B$7:$B$8007)=0),'Input and Summary Results'!$B$7:$B$8007)</f>
        <v>286</v>
      </c>
      <c r="K35" s="18">
        <f t="shared" si="5"/>
        <v>286</v>
      </c>
      <c r="L35" s="18">
        <f t="shared" si="8"/>
        <v>30</v>
      </c>
      <c r="M35">
        <f t="shared" si="7"/>
        <v>30</v>
      </c>
      <c r="N35">
        <f t="shared" si="6"/>
        <v>18</v>
      </c>
      <c r="O35">
        <f t="shared" si="1"/>
        <v>18</v>
      </c>
    </row>
    <row r="36" spans="1:15" x14ac:dyDescent="0.25">
      <c r="A36" t="s">
        <v>25</v>
      </c>
      <c r="B36">
        <f>'Input and Summary Results'!$G40</f>
        <v>33</v>
      </c>
      <c r="C36">
        <f>IF(B36=0,FALSE,'Input and Summary Results'!$D$5)</f>
        <v>1</v>
      </c>
      <c r="D36">
        <f>IF(B36=0,FALSE,'Input and Summary Results'!$E$5)</f>
        <v>0</v>
      </c>
      <c r="E36">
        <f t="shared" si="2"/>
        <v>0</v>
      </c>
      <c r="F36">
        <f t="shared" si="3"/>
        <v>0</v>
      </c>
      <c r="G36">
        <f>IF(B36=" ",FALSE,(IF('Input and Summary Results'!$J$4="yes",'Data Transformation'!E36,'Data Transformation'!C36)))</f>
        <v>1</v>
      </c>
      <c r="H36">
        <f>IF(B36=" ",FALSE,(IF('Input and Summary Results'!$J$4="yes",'Data Transformation'!F36,'Data Transformation'!D36)))</f>
        <v>0</v>
      </c>
      <c r="I36">
        <f t="shared" si="4"/>
        <v>33</v>
      </c>
      <c r="J36" s="18">
        <f>LOOKUP(2,1/(COUNTIF($J$4:J35,'Input and Summary Results'!$B$7:$B$8007)=0),'Input and Summary Results'!$B$7:$B$8007)</f>
        <v>285</v>
      </c>
      <c r="K36" s="18">
        <f t="shared" si="5"/>
        <v>285</v>
      </c>
      <c r="L36" s="18">
        <f t="shared" si="8"/>
        <v>31</v>
      </c>
      <c r="M36">
        <f t="shared" si="7"/>
        <v>31</v>
      </c>
      <c r="N36">
        <f t="shared" si="6"/>
        <v>13</v>
      </c>
      <c r="O36">
        <f t="shared" si="1"/>
        <v>13</v>
      </c>
    </row>
    <row r="37" spans="1:15" x14ac:dyDescent="0.25">
      <c r="A37" t="s">
        <v>25</v>
      </c>
      <c r="B37">
        <f>'Input and Summary Results'!$G41</f>
        <v>34</v>
      </c>
      <c r="C37">
        <f>IF(B37=0,FALSE,'Input and Summary Results'!$D$5)</f>
        <v>1</v>
      </c>
      <c r="D37">
        <f>IF(B37=0,FALSE,'Input and Summary Results'!$E$5)</f>
        <v>0</v>
      </c>
      <c r="E37">
        <f t="shared" si="2"/>
        <v>0</v>
      </c>
      <c r="F37">
        <f t="shared" si="3"/>
        <v>0</v>
      </c>
      <c r="G37">
        <f>IF(B37=" ",FALSE,(IF('Input and Summary Results'!$J$4="yes",'Data Transformation'!E37,'Data Transformation'!C37)))</f>
        <v>1</v>
      </c>
      <c r="H37">
        <f>IF(B37=" ",FALSE,(IF('Input and Summary Results'!$J$4="yes",'Data Transformation'!F37,'Data Transformation'!D37)))</f>
        <v>0</v>
      </c>
      <c r="I37">
        <f t="shared" si="4"/>
        <v>34</v>
      </c>
      <c r="J37" s="18">
        <f>LOOKUP(2,1/(COUNTIF($J$4:J36,'Input and Summary Results'!$B$7:$B$8007)=0),'Input and Summary Results'!$B$7:$B$8007)</f>
        <v>284</v>
      </c>
      <c r="K37" s="18">
        <f t="shared" si="5"/>
        <v>284</v>
      </c>
      <c r="L37" s="18">
        <f t="shared" si="8"/>
        <v>32</v>
      </c>
      <c r="M37">
        <f t="shared" si="7"/>
        <v>32</v>
      </c>
      <c r="N37">
        <f t="shared" si="6"/>
        <v>18</v>
      </c>
      <c r="O37">
        <f t="shared" si="1"/>
        <v>18</v>
      </c>
    </row>
    <row r="38" spans="1:15" x14ac:dyDescent="0.25">
      <c r="A38" t="s">
        <v>25</v>
      </c>
      <c r="B38">
        <f>'Input and Summary Results'!$G42</f>
        <v>35</v>
      </c>
      <c r="C38">
        <f>IF(B38=0,FALSE,'Input and Summary Results'!$D$5)</f>
        <v>1</v>
      </c>
      <c r="D38">
        <f>IF(B38=0,FALSE,'Input and Summary Results'!$E$5)</f>
        <v>0</v>
      </c>
      <c r="E38">
        <f t="shared" si="2"/>
        <v>0</v>
      </c>
      <c r="F38">
        <f t="shared" si="3"/>
        <v>0</v>
      </c>
      <c r="G38">
        <f>IF(B38=" ",FALSE,(IF('Input and Summary Results'!$J$4="yes",'Data Transformation'!E38,'Data Transformation'!C38)))</f>
        <v>1</v>
      </c>
      <c r="H38">
        <f>IF(B38=" ",FALSE,(IF('Input and Summary Results'!$J$4="yes",'Data Transformation'!F38,'Data Transformation'!D38)))</f>
        <v>0</v>
      </c>
      <c r="I38">
        <f t="shared" si="4"/>
        <v>35</v>
      </c>
      <c r="J38" s="18">
        <f>LOOKUP(2,1/(COUNTIF($J$4:J37,'Input and Summary Results'!$B$7:$B$8007)=0),'Input and Summary Results'!$B$7:$B$8007)</f>
        <v>283</v>
      </c>
      <c r="K38" s="18">
        <f t="shared" si="5"/>
        <v>283</v>
      </c>
      <c r="L38" s="18">
        <f t="shared" si="8"/>
        <v>33</v>
      </c>
      <c r="M38">
        <f t="shared" si="7"/>
        <v>33</v>
      </c>
      <c r="N38">
        <f t="shared" si="6"/>
        <v>9</v>
      </c>
      <c r="O38">
        <f t="shared" si="1"/>
        <v>9</v>
      </c>
    </row>
    <row r="39" spans="1:15" x14ac:dyDescent="0.25">
      <c r="A39" t="s">
        <v>25</v>
      </c>
      <c r="B39">
        <f>'Input and Summary Results'!$G43</f>
        <v>36</v>
      </c>
      <c r="C39">
        <f>IF(B39=0,FALSE,'Input and Summary Results'!$D$5)</f>
        <v>1</v>
      </c>
      <c r="D39">
        <f>IF(B39=0,FALSE,'Input and Summary Results'!$E$5)</f>
        <v>0</v>
      </c>
      <c r="E39">
        <f t="shared" si="2"/>
        <v>0</v>
      </c>
      <c r="F39">
        <f t="shared" si="3"/>
        <v>0</v>
      </c>
      <c r="G39">
        <f>IF(B39=" ",FALSE,(IF('Input and Summary Results'!$J$4="yes",'Data Transformation'!E39,'Data Transformation'!C39)))</f>
        <v>1</v>
      </c>
      <c r="H39">
        <f>IF(B39=" ",FALSE,(IF('Input and Summary Results'!$J$4="yes",'Data Transformation'!F39,'Data Transformation'!D39)))</f>
        <v>0</v>
      </c>
      <c r="I39">
        <f t="shared" si="4"/>
        <v>36</v>
      </c>
      <c r="J39" s="18">
        <f>LOOKUP(2,1/(COUNTIF($J$4:J38,'Input and Summary Results'!$B$7:$B$8007)=0),'Input and Summary Results'!$B$7:$B$8007)</f>
        <v>282</v>
      </c>
      <c r="K39" s="18">
        <f t="shared" si="5"/>
        <v>282</v>
      </c>
      <c r="L39" s="18">
        <f t="shared" si="8"/>
        <v>34</v>
      </c>
      <c r="M39">
        <f t="shared" si="7"/>
        <v>34</v>
      </c>
      <c r="N39">
        <f t="shared" si="6"/>
        <v>3</v>
      </c>
      <c r="O39" t="b">
        <f t="shared" si="1"/>
        <v>0</v>
      </c>
    </row>
    <row r="40" spans="1:15" x14ac:dyDescent="0.25">
      <c r="A40" t="s">
        <v>25</v>
      </c>
      <c r="B40">
        <f>'Input and Summary Results'!$G44</f>
        <v>37</v>
      </c>
      <c r="C40">
        <f>IF(B40=0,FALSE,'Input and Summary Results'!$D$5)</f>
        <v>1</v>
      </c>
      <c r="D40">
        <f>IF(B40=0,FALSE,'Input and Summary Results'!$E$5)</f>
        <v>0</v>
      </c>
      <c r="E40">
        <f t="shared" si="2"/>
        <v>0</v>
      </c>
      <c r="F40">
        <f t="shared" si="3"/>
        <v>0</v>
      </c>
      <c r="G40">
        <f>IF(B40=" ",FALSE,(IF('Input and Summary Results'!$J$4="yes",'Data Transformation'!E40,'Data Transformation'!C40)))</f>
        <v>1</v>
      </c>
      <c r="H40">
        <f>IF(B40=" ",FALSE,(IF('Input and Summary Results'!$J$4="yes",'Data Transformation'!F40,'Data Transformation'!D40)))</f>
        <v>0</v>
      </c>
      <c r="I40">
        <f t="shared" si="4"/>
        <v>37</v>
      </c>
      <c r="J40" s="18">
        <f>LOOKUP(2,1/(COUNTIF($J$4:J39,'Input and Summary Results'!$B$7:$B$8007)=0),'Input and Summary Results'!$B$7:$B$8007)</f>
        <v>281</v>
      </c>
      <c r="K40" s="18">
        <f t="shared" si="5"/>
        <v>281</v>
      </c>
      <c r="L40" s="18">
        <f t="shared" si="8"/>
        <v>35</v>
      </c>
      <c r="M40">
        <f t="shared" si="7"/>
        <v>35</v>
      </c>
      <c r="N40">
        <f t="shared" si="6"/>
        <v>18</v>
      </c>
      <c r="O40">
        <f t="shared" si="1"/>
        <v>18</v>
      </c>
    </row>
    <row r="41" spans="1:15" x14ac:dyDescent="0.25">
      <c r="A41" t="s">
        <v>25</v>
      </c>
      <c r="B41">
        <f>'Input and Summary Results'!$G45</f>
        <v>38</v>
      </c>
      <c r="C41">
        <f>IF(B41=0,FALSE,'Input and Summary Results'!$D$5)</f>
        <v>1</v>
      </c>
      <c r="D41">
        <f>IF(B41=0,FALSE,'Input and Summary Results'!$E$5)</f>
        <v>0</v>
      </c>
      <c r="E41">
        <f t="shared" si="2"/>
        <v>0</v>
      </c>
      <c r="F41">
        <f t="shared" si="3"/>
        <v>0</v>
      </c>
      <c r="G41">
        <f>IF(B41=" ",FALSE,(IF('Input and Summary Results'!$J$4="yes",'Data Transformation'!E41,'Data Transformation'!C41)))</f>
        <v>1</v>
      </c>
      <c r="H41">
        <f>IF(B41=" ",FALSE,(IF('Input and Summary Results'!$J$4="yes",'Data Transformation'!F41,'Data Transformation'!D41)))</f>
        <v>0</v>
      </c>
      <c r="I41">
        <f t="shared" si="4"/>
        <v>38</v>
      </c>
      <c r="J41" s="18">
        <f>LOOKUP(2,1/(COUNTIF($J$4:J40,'Input and Summary Results'!$B$7:$B$8007)=0),'Input and Summary Results'!$B$7:$B$8007)</f>
        <v>280</v>
      </c>
      <c r="K41" s="18">
        <f t="shared" si="5"/>
        <v>280</v>
      </c>
      <c r="L41" s="18">
        <f t="shared" si="8"/>
        <v>36</v>
      </c>
      <c r="M41">
        <f t="shared" si="7"/>
        <v>36</v>
      </c>
      <c r="N41">
        <f t="shared" si="6"/>
        <v>20</v>
      </c>
      <c r="O41">
        <f t="shared" si="1"/>
        <v>20</v>
      </c>
    </row>
    <row r="42" spans="1:15" x14ac:dyDescent="0.25">
      <c r="A42" t="s">
        <v>25</v>
      </c>
      <c r="B42">
        <f>'Input and Summary Results'!$G46</f>
        <v>39</v>
      </c>
      <c r="C42">
        <f>IF(B42=0,FALSE,'Input and Summary Results'!$D$5)</f>
        <v>1</v>
      </c>
      <c r="D42">
        <f>IF(B42=0,FALSE,'Input and Summary Results'!$E$5)</f>
        <v>0</v>
      </c>
      <c r="E42">
        <f t="shared" si="2"/>
        <v>0</v>
      </c>
      <c r="F42">
        <f t="shared" si="3"/>
        <v>0</v>
      </c>
      <c r="G42">
        <f>IF(B42=" ",FALSE,(IF('Input and Summary Results'!$J$4="yes",'Data Transformation'!E42,'Data Transformation'!C42)))</f>
        <v>1</v>
      </c>
      <c r="H42">
        <f>IF(B42=" ",FALSE,(IF('Input and Summary Results'!$J$4="yes",'Data Transformation'!F42,'Data Transformation'!D42)))</f>
        <v>0</v>
      </c>
      <c r="I42">
        <f t="shared" si="4"/>
        <v>39</v>
      </c>
      <c r="J42" s="18">
        <f>LOOKUP(2,1/(COUNTIF($J$4:J41,'Input and Summary Results'!$B$7:$B$8007)=0),'Input and Summary Results'!$B$7:$B$8007)</f>
        <v>279</v>
      </c>
      <c r="K42" s="18">
        <f t="shared" si="5"/>
        <v>279</v>
      </c>
      <c r="L42" s="18">
        <f t="shared" si="8"/>
        <v>37</v>
      </c>
      <c r="M42">
        <f t="shared" si="7"/>
        <v>37</v>
      </c>
      <c r="N42">
        <f t="shared" si="6"/>
        <v>20</v>
      </c>
      <c r="O42">
        <f t="shared" si="1"/>
        <v>20</v>
      </c>
    </row>
    <row r="43" spans="1:15" x14ac:dyDescent="0.25">
      <c r="A43" t="s">
        <v>25</v>
      </c>
      <c r="B43">
        <f>'Input and Summary Results'!$G47</f>
        <v>40</v>
      </c>
      <c r="C43">
        <f>IF(B43=0,FALSE,'Input and Summary Results'!$D$5)</f>
        <v>1</v>
      </c>
      <c r="D43">
        <f>IF(B43=0,FALSE,'Input and Summary Results'!$E$5)</f>
        <v>0</v>
      </c>
      <c r="E43">
        <f t="shared" si="2"/>
        <v>0</v>
      </c>
      <c r="F43">
        <f t="shared" si="3"/>
        <v>0</v>
      </c>
      <c r="G43">
        <f>IF(B43=" ",FALSE,(IF('Input and Summary Results'!$J$4="yes",'Data Transformation'!E43,'Data Transformation'!C43)))</f>
        <v>1</v>
      </c>
      <c r="H43">
        <f>IF(B43=" ",FALSE,(IF('Input and Summary Results'!$J$4="yes",'Data Transformation'!F43,'Data Transformation'!D43)))</f>
        <v>0</v>
      </c>
      <c r="I43">
        <f t="shared" si="4"/>
        <v>40</v>
      </c>
      <c r="J43" s="18">
        <f>LOOKUP(2,1/(COUNTIF($J$4:J42,'Input and Summary Results'!$B$7:$B$8007)=0),'Input and Summary Results'!$B$7:$B$8007)</f>
        <v>278</v>
      </c>
      <c r="K43" s="18">
        <f t="shared" si="5"/>
        <v>278</v>
      </c>
      <c r="L43" s="18">
        <f t="shared" si="8"/>
        <v>38</v>
      </c>
      <c r="M43">
        <f t="shared" si="7"/>
        <v>38</v>
      </c>
      <c r="N43">
        <f t="shared" si="6"/>
        <v>20</v>
      </c>
      <c r="O43">
        <f t="shared" si="1"/>
        <v>20</v>
      </c>
    </row>
    <row r="44" spans="1:15" x14ac:dyDescent="0.25">
      <c r="A44" t="s">
        <v>25</v>
      </c>
      <c r="B44">
        <f>'Input and Summary Results'!$G48</f>
        <v>41</v>
      </c>
      <c r="C44">
        <f>IF(B44=0,FALSE,'Input and Summary Results'!$D$5)</f>
        <v>1</v>
      </c>
      <c r="D44">
        <f>IF(B44=0,FALSE,'Input and Summary Results'!$E$5)</f>
        <v>0</v>
      </c>
      <c r="E44">
        <f t="shared" si="2"/>
        <v>0</v>
      </c>
      <c r="F44">
        <f t="shared" si="3"/>
        <v>0</v>
      </c>
      <c r="G44">
        <f>IF(B44=" ",FALSE,(IF('Input and Summary Results'!$J$4="yes",'Data Transformation'!E44,'Data Transformation'!C44)))</f>
        <v>1</v>
      </c>
      <c r="H44">
        <f>IF(B44=" ",FALSE,(IF('Input and Summary Results'!$J$4="yes",'Data Transformation'!F44,'Data Transformation'!D44)))</f>
        <v>0</v>
      </c>
      <c r="I44">
        <f t="shared" si="4"/>
        <v>41</v>
      </c>
      <c r="J44" s="18">
        <f>LOOKUP(2,1/(COUNTIF($J$4:J43,'Input and Summary Results'!$B$7:$B$8007)=0),'Input and Summary Results'!$B$7:$B$8007)</f>
        <v>277</v>
      </c>
      <c r="K44" s="18">
        <f t="shared" si="5"/>
        <v>277</v>
      </c>
      <c r="L44" s="18">
        <f t="shared" si="8"/>
        <v>39</v>
      </c>
      <c r="M44">
        <f t="shared" si="7"/>
        <v>39</v>
      </c>
      <c r="N44">
        <f t="shared" si="6"/>
        <v>20</v>
      </c>
      <c r="O44">
        <f t="shared" si="1"/>
        <v>20</v>
      </c>
    </row>
    <row r="45" spans="1:15" x14ac:dyDescent="0.25">
      <c r="A45" t="s">
        <v>25</v>
      </c>
      <c r="B45">
        <f>'Input and Summary Results'!$G49</f>
        <v>42</v>
      </c>
      <c r="C45">
        <f>IF(B45=0,FALSE,'Input and Summary Results'!$D$5)</f>
        <v>1</v>
      </c>
      <c r="D45">
        <f>IF(B45=0,FALSE,'Input and Summary Results'!$E$5)</f>
        <v>0</v>
      </c>
      <c r="E45">
        <f t="shared" si="2"/>
        <v>0</v>
      </c>
      <c r="F45">
        <f t="shared" si="3"/>
        <v>0</v>
      </c>
      <c r="G45">
        <f>IF(B45=" ",FALSE,(IF('Input and Summary Results'!$J$4="yes",'Data Transformation'!E45,'Data Transformation'!C45)))</f>
        <v>1</v>
      </c>
      <c r="H45">
        <f>IF(B45=" ",FALSE,(IF('Input and Summary Results'!$J$4="yes",'Data Transformation'!F45,'Data Transformation'!D45)))</f>
        <v>0</v>
      </c>
      <c r="I45">
        <f t="shared" si="4"/>
        <v>42</v>
      </c>
      <c r="J45" s="18">
        <f>LOOKUP(2,1/(COUNTIF($J$4:J44,'Input and Summary Results'!$B$7:$B$8007)=0),'Input and Summary Results'!$B$7:$B$8007)</f>
        <v>276</v>
      </c>
      <c r="K45" s="18">
        <f t="shared" si="5"/>
        <v>276</v>
      </c>
      <c r="L45" s="18">
        <f t="shared" si="8"/>
        <v>40</v>
      </c>
      <c r="M45">
        <f t="shared" si="7"/>
        <v>40</v>
      </c>
      <c r="N45">
        <f t="shared" si="6"/>
        <v>20</v>
      </c>
      <c r="O45">
        <f t="shared" si="1"/>
        <v>20</v>
      </c>
    </row>
    <row r="46" spans="1:15" x14ac:dyDescent="0.25">
      <c r="A46" t="s">
        <v>25</v>
      </c>
      <c r="B46">
        <f>'Input and Summary Results'!$G50</f>
        <v>43</v>
      </c>
      <c r="C46">
        <f>IF(B46=0,FALSE,'Input and Summary Results'!$D$5)</f>
        <v>1</v>
      </c>
      <c r="D46">
        <f>IF(B46=0,FALSE,'Input and Summary Results'!$E$5)</f>
        <v>0</v>
      </c>
      <c r="E46">
        <f t="shared" si="2"/>
        <v>0</v>
      </c>
      <c r="F46">
        <f t="shared" si="3"/>
        <v>0</v>
      </c>
      <c r="G46">
        <f>IF(B46=" ",FALSE,(IF('Input and Summary Results'!$J$4="yes",'Data Transformation'!E46,'Data Transformation'!C46)))</f>
        <v>1</v>
      </c>
      <c r="H46">
        <f>IF(B46=" ",FALSE,(IF('Input and Summary Results'!$J$4="yes",'Data Transformation'!F46,'Data Transformation'!D46)))</f>
        <v>0</v>
      </c>
      <c r="I46">
        <f t="shared" si="4"/>
        <v>43</v>
      </c>
      <c r="J46" s="18">
        <f>LOOKUP(2,1/(COUNTIF($J$4:J45,'Input and Summary Results'!$B$7:$B$8007)=0),'Input and Summary Results'!$B$7:$B$8007)</f>
        <v>275</v>
      </c>
      <c r="K46" s="18">
        <f t="shared" si="5"/>
        <v>275</v>
      </c>
      <c r="L46" s="18">
        <f t="shared" si="8"/>
        <v>41</v>
      </c>
      <c r="M46">
        <f t="shared" si="7"/>
        <v>41</v>
      </c>
      <c r="N46">
        <f t="shared" si="6"/>
        <v>19</v>
      </c>
      <c r="O46">
        <f t="shared" si="1"/>
        <v>19</v>
      </c>
    </row>
    <row r="47" spans="1:15" x14ac:dyDescent="0.25">
      <c r="A47" t="s">
        <v>25</v>
      </c>
      <c r="B47">
        <f>'Input and Summary Results'!$G51</f>
        <v>44</v>
      </c>
      <c r="C47">
        <f>IF(B47=0,FALSE,'Input and Summary Results'!$D$5)</f>
        <v>1</v>
      </c>
      <c r="D47">
        <f>IF(B47=0,FALSE,'Input and Summary Results'!$E$5)</f>
        <v>0</v>
      </c>
      <c r="E47">
        <f t="shared" si="2"/>
        <v>0</v>
      </c>
      <c r="F47">
        <f t="shared" si="3"/>
        <v>0</v>
      </c>
      <c r="G47">
        <f>IF(B47=" ",FALSE,(IF('Input and Summary Results'!$J$4="yes",'Data Transformation'!E47,'Data Transformation'!C47)))</f>
        <v>1</v>
      </c>
      <c r="H47">
        <f>IF(B47=" ",FALSE,(IF('Input and Summary Results'!$J$4="yes",'Data Transformation'!F47,'Data Transformation'!D47)))</f>
        <v>0</v>
      </c>
      <c r="I47">
        <f t="shared" si="4"/>
        <v>44</v>
      </c>
      <c r="J47" s="18">
        <f>LOOKUP(2,1/(COUNTIF($J$4:J46,'Input and Summary Results'!$B$7:$B$8007)=0),'Input and Summary Results'!$B$7:$B$8007)</f>
        <v>274</v>
      </c>
      <c r="K47" s="18">
        <f t="shared" si="5"/>
        <v>274</v>
      </c>
      <c r="L47" s="18">
        <f t="shared" si="8"/>
        <v>42</v>
      </c>
      <c r="M47">
        <f t="shared" si="7"/>
        <v>42</v>
      </c>
      <c r="N47">
        <f t="shared" si="6"/>
        <v>19</v>
      </c>
      <c r="O47">
        <f t="shared" si="1"/>
        <v>19</v>
      </c>
    </row>
    <row r="48" spans="1:15" x14ac:dyDescent="0.25">
      <c r="A48" t="s">
        <v>25</v>
      </c>
      <c r="B48">
        <f>'Input and Summary Results'!$G52</f>
        <v>45</v>
      </c>
      <c r="C48">
        <f>IF(B48=0,FALSE,'Input and Summary Results'!$D$5)</f>
        <v>1</v>
      </c>
      <c r="D48">
        <f>IF(B48=0,FALSE,'Input and Summary Results'!$E$5)</f>
        <v>0</v>
      </c>
      <c r="E48">
        <f t="shared" si="2"/>
        <v>0</v>
      </c>
      <c r="F48">
        <f t="shared" si="3"/>
        <v>0</v>
      </c>
      <c r="G48">
        <f>IF(B48=" ",FALSE,(IF('Input and Summary Results'!$J$4="yes",'Data Transformation'!E48,'Data Transformation'!C48)))</f>
        <v>1</v>
      </c>
      <c r="H48">
        <f>IF(B48=" ",FALSE,(IF('Input and Summary Results'!$J$4="yes",'Data Transformation'!F48,'Data Transformation'!D48)))</f>
        <v>0</v>
      </c>
      <c r="I48">
        <f t="shared" si="4"/>
        <v>45</v>
      </c>
      <c r="J48" s="18">
        <f>LOOKUP(2,1/(COUNTIF($J$4:J47,'Input and Summary Results'!$B$7:$B$8007)=0),'Input and Summary Results'!$B$7:$B$8007)</f>
        <v>273</v>
      </c>
      <c r="K48" s="18">
        <f t="shared" si="5"/>
        <v>273</v>
      </c>
      <c r="L48" s="18">
        <f t="shared" si="8"/>
        <v>43</v>
      </c>
      <c r="M48">
        <f t="shared" si="7"/>
        <v>43</v>
      </c>
      <c r="N48">
        <f t="shared" si="6"/>
        <v>11</v>
      </c>
      <c r="O48">
        <f t="shared" si="1"/>
        <v>11</v>
      </c>
    </row>
    <row r="49" spans="1:15" x14ac:dyDescent="0.25">
      <c r="A49" t="s">
        <v>25</v>
      </c>
      <c r="B49">
        <f>'Input and Summary Results'!$G53</f>
        <v>46</v>
      </c>
      <c r="C49">
        <f>IF(B49=0,FALSE,'Input and Summary Results'!$D$5)</f>
        <v>1</v>
      </c>
      <c r="D49">
        <f>IF(B49=0,FALSE,'Input and Summary Results'!$E$5)</f>
        <v>0</v>
      </c>
      <c r="E49">
        <f t="shared" si="2"/>
        <v>0</v>
      </c>
      <c r="F49">
        <f t="shared" si="3"/>
        <v>0</v>
      </c>
      <c r="G49">
        <f>IF(B49=" ",FALSE,(IF('Input and Summary Results'!$J$4="yes",'Data Transformation'!E49,'Data Transformation'!C49)))</f>
        <v>1</v>
      </c>
      <c r="H49">
        <f>IF(B49=" ",FALSE,(IF('Input and Summary Results'!$J$4="yes",'Data Transformation'!F49,'Data Transformation'!D49)))</f>
        <v>0</v>
      </c>
      <c r="I49">
        <f t="shared" si="4"/>
        <v>46</v>
      </c>
      <c r="J49" s="18">
        <f>LOOKUP(2,1/(COUNTIF($J$4:J48,'Input and Summary Results'!$B$7:$B$8007)=0),'Input and Summary Results'!$B$7:$B$8007)</f>
        <v>272</v>
      </c>
      <c r="K49" s="18">
        <f t="shared" si="5"/>
        <v>272</v>
      </c>
      <c r="L49" s="18">
        <f t="shared" si="8"/>
        <v>44</v>
      </c>
      <c r="M49">
        <f t="shared" si="7"/>
        <v>44</v>
      </c>
      <c r="N49">
        <f t="shared" si="6"/>
        <v>19</v>
      </c>
      <c r="O49">
        <f t="shared" si="1"/>
        <v>19</v>
      </c>
    </row>
    <row r="50" spans="1:15" x14ac:dyDescent="0.25">
      <c r="A50" t="s">
        <v>25</v>
      </c>
      <c r="B50">
        <f>'Input and Summary Results'!$G54</f>
        <v>47</v>
      </c>
      <c r="C50">
        <f>IF(B50=0,FALSE,'Input and Summary Results'!$D$5)</f>
        <v>1</v>
      </c>
      <c r="D50">
        <f>IF(B50=0,FALSE,'Input and Summary Results'!$E$5)</f>
        <v>0</v>
      </c>
      <c r="E50">
        <f t="shared" si="2"/>
        <v>0</v>
      </c>
      <c r="F50">
        <f t="shared" si="3"/>
        <v>0</v>
      </c>
      <c r="G50">
        <f>IF(B50=" ",FALSE,(IF('Input and Summary Results'!$J$4="yes",'Data Transformation'!E50,'Data Transformation'!C50)))</f>
        <v>1</v>
      </c>
      <c r="H50">
        <f>IF(B50=" ",FALSE,(IF('Input and Summary Results'!$J$4="yes",'Data Transformation'!F50,'Data Transformation'!D50)))</f>
        <v>0</v>
      </c>
      <c r="I50">
        <f t="shared" si="4"/>
        <v>47</v>
      </c>
      <c r="J50" s="18">
        <f>LOOKUP(2,1/(COUNTIF($J$4:J49,'Input and Summary Results'!$B$7:$B$8007)=0),'Input and Summary Results'!$B$7:$B$8007)</f>
        <v>271</v>
      </c>
      <c r="K50" s="18">
        <f t="shared" si="5"/>
        <v>271</v>
      </c>
      <c r="L50" s="18">
        <f t="shared" si="8"/>
        <v>45</v>
      </c>
      <c r="M50">
        <f t="shared" si="7"/>
        <v>45</v>
      </c>
      <c r="N50">
        <f t="shared" si="6"/>
        <v>17</v>
      </c>
      <c r="O50">
        <f t="shared" si="1"/>
        <v>17</v>
      </c>
    </row>
    <row r="51" spans="1:15" x14ac:dyDescent="0.25">
      <c r="A51" t="s">
        <v>25</v>
      </c>
      <c r="B51">
        <f>'Input and Summary Results'!$G55</f>
        <v>48</v>
      </c>
      <c r="C51">
        <f>IF(B51=0,FALSE,'Input and Summary Results'!$D$5)</f>
        <v>1</v>
      </c>
      <c r="D51">
        <f>IF(B51=0,FALSE,'Input and Summary Results'!$E$5)</f>
        <v>0</v>
      </c>
      <c r="E51">
        <f t="shared" si="2"/>
        <v>0</v>
      </c>
      <c r="F51">
        <f t="shared" si="3"/>
        <v>0</v>
      </c>
      <c r="G51">
        <f>IF(B51=" ",FALSE,(IF('Input and Summary Results'!$J$4="yes",'Data Transformation'!E51,'Data Transformation'!C51)))</f>
        <v>1</v>
      </c>
      <c r="H51">
        <f>IF(B51=" ",FALSE,(IF('Input and Summary Results'!$J$4="yes",'Data Transformation'!F51,'Data Transformation'!D51)))</f>
        <v>0</v>
      </c>
      <c r="I51">
        <f t="shared" si="4"/>
        <v>48</v>
      </c>
      <c r="J51" s="18">
        <f>LOOKUP(2,1/(COUNTIF($J$4:J50,'Input and Summary Results'!$B$7:$B$8007)=0),'Input and Summary Results'!$B$7:$B$8007)</f>
        <v>270</v>
      </c>
      <c r="K51" s="18">
        <f t="shared" si="5"/>
        <v>270</v>
      </c>
      <c r="L51" s="18">
        <f t="shared" si="8"/>
        <v>46</v>
      </c>
      <c r="M51">
        <f t="shared" si="7"/>
        <v>46</v>
      </c>
      <c r="N51">
        <f t="shared" si="6"/>
        <v>19</v>
      </c>
      <c r="O51">
        <f t="shared" si="1"/>
        <v>19</v>
      </c>
    </row>
    <row r="52" spans="1:15" x14ac:dyDescent="0.25">
      <c r="A52" t="s">
        <v>25</v>
      </c>
      <c r="B52">
        <f>'Input and Summary Results'!$G56</f>
        <v>49</v>
      </c>
      <c r="C52">
        <f>IF(B52=0,FALSE,'Input and Summary Results'!$D$5)</f>
        <v>1</v>
      </c>
      <c r="D52">
        <f>IF(B52=0,FALSE,'Input and Summary Results'!$E$5)</f>
        <v>0</v>
      </c>
      <c r="E52">
        <f t="shared" si="2"/>
        <v>0</v>
      </c>
      <c r="F52">
        <f t="shared" si="3"/>
        <v>0</v>
      </c>
      <c r="G52">
        <f>IF(B52=" ",FALSE,(IF('Input and Summary Results'!$J$4="yes",'Data Transformation'!E52,'Data Transformation'!C52)))</f>
        <v>1</v>
      </c>
      <c r="H52">
        <f>IF(B52=" ",FALSE,(IF('Input and Summary Results'!$J$4="yes",'Data Transformation'!F52,'Data Transformation'!D52)))</f>
        <v>0</v>
      </c>
      <c r="I52">
        <f t="shared" si="4"/>
        <v>49</v>
      </c>
      <c r="J52" s="18">
        <f>LOOKUP(2,1/(COUNTIF($J$4:J51,'Input and Summary Results'!$B$7:$B$8007)=0),'Input and Summary Results'!$B$7:$B$8007)</f>
        <v>269</v>
      </c>
      <c r="K52" s="18">
        <f t="shared" si="5"/>
        <v>269</v>
      </c>
      <c r="L52" s="18">
        <f t="shared" si="8"/>
        <v>47</v>
      </c>
      <c r="M52">
        <f t="shared" si="7"/>
        <v>47</v>
      </c>
      <c r="N52">
        <f t="shared" si="6"/>
        <v>20</v>
      </c>
      <c r="O52">
        <f t="shared" si="1"/>
        <v>20</v>
      </c>
    </row>
    <row r="53" spans="1:15" x14ac:dyDescent="0.25">
      <c r="A53" t="s">
        <v>25</v>
      </c>
      <c r="B53">
        <f>'Input and Summary Results'!$G57</f>
        <v>50</v>
      </c>
      <c r="C53">
        <f>IF(B53=0,FALSE,'Input and Summary Results'!$D$5)</f>
        <v>1</v>
      </c>
      <c r="D53">
        <f>IF(B53=0,FALSE,'Input and Summary Results'!$E$5)</f>
        <v>0</v>
      </c>
      <c r="E53">
        <f t="shared" si="2"/>
        <v>0</v>
      </c>
      <c r="F53">
        <f t="shared" si="3"/>
        <v>0</v>
      </c>
      <c r="G53">
        <f>IF(B53=" ",FALSE,(IF('Input and Summary Results'!$J$4="yes",'Data Transformation'!E53,'Data Transformation'!C53)))</f>
        <v>1</v>
      </c>
      <c r="H53">
        <f>IF(B53=" ",FALSE,(IF('Input and Summary Results'!$J$4="yes",'Data Transformation'!F53,'Data Transformation'!D53)))</f>
        <v>0</v>
      </c>
      <c r="I53">
        <f t="shared" si="4"/>
        <v>50</v>
      </c>
      <c r="J53" s="18">
        <f>LOOKUP(2,1/(COUNTIF($J$4:J52,'Input and Summary Results'!$B$7:$B$8007)=0),'Input and Summary Results'!$B$7:$B$8007)</f>
        <v>268</v>
      </c>
      <c r="K53" s="18">
        <f t="shared" si="5"/>
        <v>268</v>
      </c>
      <c r="L53" s="18">
        <f t="shared" si="8"/>
        <v>48</v>
      </c>
      <c r="M53">
        <f t="shared" si="7"/>
        <v>48</v>
      </c>
      <c r="N53">
        <f t="shared" si="6"/>
        <v>18</v>
      </c>
      <c r="O53">
        <f t="shared" si="1"/>
        <v>18</v>
      </c>
    </row>
    <row r="54" spans="1:15" x14ac:dyDescent="0.25">
      <c r="A54" t="s">
        <v>25</v>
      </c>
      <c r="B54">
        <f>'Input and Summary Results'!$G58</f>
        <v>51</v>
      </c>
      <c r="C54">
        <f>IF(B54=0,FALSE,'Input and Summary Results'!$D$5)</f>
        <v>1</v>
      </c>
      <c r="D54">
        <f>IF(B54=0,FALSE,'Input and Summary Results'!$E$5)</f>
        <v>0</v>
      </c>
      <c r="E54">
        <f t="shared" si="2"/>
        <v>0</v>
      </c>
      <c r="F54">
        <f t="shared" si="3"/>
        <v>0</v>
      </c>
      <c r="G54">
        <f>IF(B54=" ",FALSE,(IF('Input and Summary Results'!$J$4="yes",'Data Transformation'!E54,'Data Transformation'!C54)))</f>
        <v>1</v>
      </c>
      <c r="H54">
        <f>IF(B54=" ",FALSE,(IF('Input and Summary Results'!$J$4="yes",'Data Transformation'!F54,'Data Transformation'!D54)))</f>
        <v>0</v>
      </c>
      <c r="I54">
        <f t="shared" si="4"/>
        <v>51</v>
      </c>
      <c r="J54" s="18">
        <f>LOOKUP(2,1/(COUNTIF($J$4:J53,'Input and Summary Results'!$B$7:$B$8007)=0),'Input and Summary Results'!$B$7:$B$8007)</f>
        <v>267</v>
      </c>
      <c r="K54" s="18">
        <f t="shared" si="5"/>
        <v>267</v>
      </c>
      <c r="L54" s="18">
        <f t="shared" si="8"/>
        <v>49</v>
      </c>
      <c r="M54">
        <f t="shared" si="7"/>
        <v>49</v>
      </c>
      <c r="N54">
        <f t="shared" si="6"/>
        <v>20</v>
      </c>
      <c r="O54">
        <f t="shared" si="1"/>
        <v>20</v>
      </c>
    </row>
    <row r="55" spans="1:15" x14ac:dyDescent="0.25">
      <c r="A55" t="s">
        <v>25</v>
      </c>
      <c r="B55">
        <f>'Input and Summary Results'!$G59</f>
        <v>52</v>
      </c>
      <c r="C55">
        <f>IF(B55=0,FALSE,'Input and Summary Results'!$D$5)</f>
        <v>1</v>
      </c>
      <c r="D55">
        <f>IF(B55=0,FALSE,'Input and Summary Results'!$E$5)</f>
        <v>0</v>
      </c>
      <c r="E55">
        <f t="shared" si="2"/>
        <v>0</v>
      </c>
      <c r="F55">
        <f t="shared" si="3"/>
        <v>0</v>
      </c>
      <c r="G55">
        <f>IF(B55=" ",FALSE,(IF('Input and Summary Results'!$J$4="yes",'Data Transformation'!E55,'Data Transformation'!C55)))</f>
        <v>1</v>
      </c>
      <c r="H55">
        <f>IF(B55=" ",FALSE,(IF('Input and Summary Results'!$J$4="yes",'Data Transformation'!F55,'Data Transformation'!D55)))</f>
        <v>0</v>
      </c>
      <c r="I55">
        <f t="shared" si="4"/>
        <v>52</v>
      </c>
      <c r="J55" s="18">
        <f>LOOKUP(2,1/(COUNTIF($J$4:J54,'Input and Summary Results'!$B$7:$B$8007)=0),'Input and Summary Results'!$B$7:$B$8007)</f>
        <v>266</v>
      </c>
      <c r="K55" s="18">
        <f t="shared" si="5"/>
        <v>266</v>
      </c>
      <c r="L55" s="18">
        <f t="shared" si="8"/>
        <v>50</v>
      </c>
      <c r="M55">
        <f t="shared" si="7"/>
        <v>50</v>
      </c>
      <c r="N55">
        <f t="shared" si="6"/>
        <v>20</v>
      </c>
      <c r="O55">
        <f t="shared" si="1"/>
        <v>20</v>
      </c>
    </row>
    <row r="56" spans="1:15" x14ac:dyDescent="0.25">
      <c r="A56" t="s">
        <v>25</v>
      </c>
      <c r="B56">
        <f>'Input and Summary Results'!$G60</f>
        <v>53</v>
      </c>
      <c r="C56">
        <f>IF(B56=0,FALSE,'Input and Summary Results'!$D$5)</f>
        <v>1</v>
      </c>
      <c r="D56">
        <f>IF(B56=0,FALSE,'Input and Summary Results'!$E$5)</f>
        <v>0</v>
      </c>
      <c r="E56">
        <f t="shared" si="2"/>
        <v>0</v>
      </c>
      <c r="F56">
        <f t="shared" si="3"/>
        <v>0</v>
      </c>
      <c r="G56">
        <f>IF(B56=" ",FALSE,(IF('Input and Summary Results'!$J$4="yes",'Data Transformation'!E56,'Data Transformation'!C56)))</f>
        <v>1</v>
      </c>
      <c r="H56">
        <f>IF(B56=" ",FALSE,(IF('Input and Summary Results'!$J$4="yes",'Data Transformation'!F56,'Data Transformation'!D56)))</f>
        <v>0</v>
      </c>
      <c r="I56">
        <f t="shared" si="4"/>
        <v>53</v>
      </c>
      <c r="J56" s="18">
        <f>LOOKUP(2,1/(COUNTIF($J$4:J55,'Input and Summary Results'!$B$7:$B$8007)=0),'Input and Summary Results'!$B$7:$B$8007)</f>
        <v>265</v>
      </c>
      <c r="K56" s="18">
        <f t="shared" si="5"/>
        <v>265</v>
      </c>
      <c r="L56" s="18">
        <f t="shared" si="8"/>
        <v>51</v>
      </c>
      <c r="M56">
        <f t="shared" si="7"/>
        <v>51</v>
      </c>
      <c r="N56">
        <f t="shared" si="6"/>
        <v>20</v>
      </c>
      <c r="O56">
        <f t="shared" si="1"/>
        <v>20</v>
      </c>
    </row>
    <row r="57" spans="1:15" x14ac:dyDescent="0.25">
      <c r="A57" t="s">
        <v>25</v>
      </c>
      <c r="B57">
        <f>'Input and Summary Results'!$G61</f>
        <v>54</v>
      </c>
      <c r="C57">
        <f>IF(B57=0,FALSE,'Input and Summary Results'!$D$5)</f>
        <v>1</v>
      </c>
      <c r="D57">
        <f>IF(B57=0,FALSE,'Input and Summary Results'!$E$5)</f>
        <v>0</v>
      </c>
      <c r="E57">
        <f t="shared" si="2"/>
        <v>0</v>
      </c>
      <c r="F57">
        <f t="shared" si="3"/>
        <v>0</v>
      </c>
      <c r="G57">
        <f>IF(B57=" ",FALSE,(IF('Input and Summary Results'!$J$4="yes",'Data Transformation'!E57,'Data Transformation'!C57)))</f>
        <v>1</v>
      </c>
      <c r="H57">
        <f>IF(B57=" ",FALSE,(IF('Input and Summary Results'!$J$4="yes",'Data Transformation'!F57,'Data Transformation'!D57)))</f>
        <v>0</v>
      </c>
      <c r="I57">
        <f t="shared" si="4"/>
        <v>54</v>
      </c>
      <c r="J57" s="18">
        <f>LOOKUP(2,1/(COUNTIF($J$4:J56,'Input and Summary Results'!$B$7:$B$8007)=0),'Input and Summary Results'!$B$7:$B$8007)</f>
        <v>264</v>
      </c>
      <c r="K57" s="18">
        <f t="shared" si="5"/>
        <v>264</v>
      </c>
      <c r="L57" s="18">
        <f t="shared" si="8"/>
        <v>52</v>
      </c>
      <c r="M57">
        <f t="shared" si="7"/>
        <v>52</v>
      </c>
      <c r="N57">
        <f t="shared" si="6"/>
        <v>20</v>
      </c>
      <c r="O57">
        <f t="shared" si="1"/>
        <v>20</v>
      </c>
    </row>
    <row r="58" spans="1:15" x14ac:dyDescent="0.25">
      <c r="A58" t="s">
        <v>25</v>
      </c>
      <c r="B58">
        <f>'Input and Summary Results'!$G62</f>
        <v>55</v>
      </c>
      <c r="C58">
        <f>IF(B58=0,FALSE,'Input and Summary Results'!$D$5)</f>
        <v>1</v>
      </c>
      <c r="D58">
        <f>IF(B58=0,FALSE,'Input and Summary Results'!$E$5)</f>
        <v>0</v>
      </c>
      <c r="E58">
        <f t="shared" si="2"/>
        <v>0</v>
      </c>
      <c r="F58">
        <f t="shared" si="3"/>
        <v>0</v>
      </c>
      <c r="G58">
        <f>IF(B58=" ",FALSE,(IF('Input and Summary Results'!$J$4="yes",'Data Transformation'!E58,'Data Transformation'!C58)))</f>
        <v>1</v>
      </c>
      <c r="H58">
        <f>IF(B58=" ",FALSE,(IF('Input and Summary Results'!$J$4="yes",'Data Transformation'!F58,'Data Transformation'!D58)))</f>
        <v>0</v>
      </c>
      <c r="I58">
        <f t="shared" si="4"/>
        <v>55</v>
      </c>
      <c r="J58" s="18">
        <f>LOOKUP(2,1/(COUNTIF($J$4:J57,'Input and Summary Results'!$B$7:$B$8007)=0),'Input and Summary Results'!$B$7:$B$8007)</f>
        <v>263</v>
      </c>
      <c r="K58" s="18">
        <f t="shared" si="5"/>
        <v>263</v>
      </c>
      <c r="L58" s="18">
        <f t="shared" si="8"/>
        <v>53</v>
      </c>
      <c r="M58">
        <f t="shared" si="7"/>
        <v>53</v>
      </c>
      <c r="N58">
        <f t="shared" si="6"/>
        <v>20</v>
      </c>
      <c r="O58">
        <f t="shared" si="1"/>
        <v>20</v>
      </c>
    </row>
    <row r="59" spans="1:15" x14ac:dyDescent="0.25">
      <c r="A59" t="s">
        <v>25</v>
      </c>
      <c r="B59">
        <f>'Input and Summary Results'!$G63</f>
        <v>56</v>
      </c>
      <c r="C59">
        <f>IF(B59=0,FALSE,'Input and Summary Results'!$D$5)</f>
        <v>1</v>
      </c>
      <c r="D59">
        <f>IF(B59=0,FALSE,'Input and Summary Results'!$E$5)</f>
        <v>0</v>
      </c>
      <c r="E59">
        <f t="shared" si="2"/>
        <v>0</v>
      </c>
      <c r="F59">
        <f t="shared" si="3"/>
        <v>0</v>
      </c>
      <c r="G59">
        <f>IF(B59=" ",FALSE,(IF('Input and Summary Results'!$J$4="yes",'Data Transformation'!E59,'Data Transformation'!C59)))</f>
        <v>1</v>
      </c>
      <c r="H59">
        <f>IF(B59=" ",FALSE,(IF('Input and Summary Results'!$J$4="yes",'Data Transformation'!F59,'Data Transformation'!D59)))</f>
        <v>0</v>
      </c>
      <c r="I59">
        <f t="shared" si="4"/>
        <v>56</v>
      </c>
      <c r="J59" s="18">
        <f>LOOKUP(2,1/(COUNTIF($J$4:J58,'Input and Summary Results'!$B$7:$B$8007)=0),'Input and Summary Results'!$B$7:$B$8007)</f>
        <v>262</v>
      </c>
      <c r="K59" s="18">
        <f t="shared" si="5"/>
        <v>262</v>
      </c>
      <c r="L59" s="18">
        <f t="shared" si="8"/>
        <v>54</v>
      </c>
      <c r="M59">
        <f t="shared" si="7"/>
        <v>54</v>
      </c>
      <c r="N59">
        <f t="shared" si="6"/>
        <v>19</v>
      </c>
      <c r="O59">
        <f t="shared" si="1"/>
        <v>19</v>
      </c>
    </row>
    <row r="60" spans="1:15" x14ac:dyDescent="0.25">
      <c r="A60" t="s">
        <v>25</v>
      </c>
      <c r="B60">
        <f>'Input and Summary Results'!$G64</f>
        <v>57</v>
      </c>
      <c r="C60">
        <f>IF(B60=0,FALSE,'Input and Summary Results'!$D$5)</f>
        <v>1</v>
      </c>
      <c r="D60">
        <f>IF(B60=0,FALSE,'Input and Summary Results'!$E$5)</f>
        <v>0</v>
      </c>
      <c r="E60">
        <f t="shared" si="2"/>
        <v>0</v>
      </c>
      <c r="F60">
        <f t="shared" si="3"/>
        <v>0</v>
      </c>
      <c r="G60">
        <f>IF(B60=" ",FALSE,(IF('Input and Summary Results'!$J$4="yes",'Data Transformation'!E60,'Data Transformation'!C60)))</f>
        <v>1</v>
      </c>
      <c r="H60">
        <f>IF(B60=" ",FALSE,(IF('Input and Summary Results'!$J$4="yes",'Data Transformation'!F60,'Data Transformation'!D60)))</f>
        <v>0</v>
      </c>
      <c r="I60">
        <f t="shared" si="4"/>
        <v>57</v>
      </c>
      <c r="J60" s="18">
        <f>LOOKUP(2,1/(COUNTIF($J$4:J59,'Input and Summary Results'!$B$7:$B$8007)=0),'Input and Summary Results'!$B$7:$B$8007)</f>
        <v>261</v>
      </c>
      <c r="K60" s="18">
        <f t="shared" si="5"/>
        <v>261</v>
      </c>
      <c r="L60" s="18">
        <f t="shared" si="8"/>
        <v>55</v>
      </c>
      <c r="M60">
        <f t="shared" si="7"/>
        <v>55</v>
      </c>
      <c r="N60">
        <f t="shared" si="6"/>
        <v>20</v>
      </c>
      <c r="O60">
        <f t="shared" si="1"/>
        <v>20</v>
      </c>
    </row>
    <row r="61" spans="1:15" x14ac:dyDescent="0.25">
      <c r="A61" t="s">
        <v>25</v>
      </c>
      <c r="B61">
        <f>'Input and Summary Results'!$G65</f>
        <v>58</v>
      </c>
      <c r="C61">
        <f>IF(B61=0,FALSE,'Input and Summary Results'!$D$5)</f>
        <v>1</v>
      </c>
      <c r="D61">
        <f>IF(B61=0,FALSE,'Input and Summary Results'!$E$5)</f>
        <v>0</v>
      </c>
      <c r="E61">
        <f t="shared" si="2"/>
        <v>0</v>
      </c>
      <c r="F61">
        <f t="shared" si="3"/>
        <v>0</v>
      </c>
      <c r="G61">
        <f>IF(B61=" ",FALSE,(IF('Input and Summary Results'!$J$4="yes",'Data Transformation'!E61,'Data Transformation'!C61)))</f>
        <v>1</v>
      </c>
      <c r="H61">
        <f>IF(B61=" ",FALSE,(IF('Input and Summary Results'!$J$4="yes",'Data Transformation'!F61,'Data Transformation'!D61)))</f>
        <v>0</v>
      </c>
      <c r="I61">
        <f t="shared" si="4"/>
        <v>58</v>
      </c>
      <c r="J61" s="18">
        <f>LOOKUP(2,1/(COUNTIF($J$4:J60,'Input and Summary Results'!$B$7:$B$8007)=0),'Input and Summary Results'!$B$7:$B$8007)</f>
        <v>260</v>
      </c>
      <c r="K61" s="18">
        <f t="shared" si="5"/>
        <v>260</v>
      </c>
      <c r="L61" s="18">
        <f t="shared" si="8"/>
        <v>56</v>
      </c>
      <c r="M61">
        <f t="shared" si="7"/>
        <v>56</v>
      </c>
      <c r="N61">
        <f t="shared" si="6"/>
        <v>20</v>
      </c>
      <c r="O61">
        <f t="shared" si="1"/>
        <v>20</v>
      </c>
    </row>
    <row r="62" spans="1:15" x14ac:dyDescent="0.25">
      <c r="A62" t="s">
        <v>25</v>
      </c>
      <c r="B62">
        <f>'Input and Summary Results'!$G66</f>
        <v>59</v>
      </c>
      <c r="C62">
        <f>IF(B62=0,FALSE,'Input and Summary Results'!$D$5)</f>
        <v>1</v>
      </c>
      <c r="D62">
        <f>IF(B62=0,FALSE,'Input and Summary Results'!$E$5)</f>
        <v>0</v>
      </c>
      <c r="E62">
        <f t="shared" si="2"/>
        <v>0</v>
      </c>
      <c r="F62">
        <f t="shared" si="3"/>
        <v>0</v>
      </c>
      <c r="G62">
        <f>IF(B62=" ",FALSE,(IF('Input and Summary Results'!$J$4="yes",'Data Transformation'!E62,'Data Transformation'!C62)))</f>
        <v>1</v>
      </c>
      <c r="H62">
        <f>IF(B62=" ",FALSE,(IF('Input and Summary Results'!$J$4="yes",'Data Transformation'!F62,'Data Transformation'!D62)))</f>
        <v>0</v>
      </c>
      <c r="I62">
        <f t="shared" si="4"/>
        <v>59</v>
      </c>
      <c r="J62" s="18">
        <f>LOOKUP(2,1/(COUNTIF($J$4:J61,'Input and Summary Results'!$B$7:$B$8007)=0),'Input and Summary Results'!$B$7:$B$8007)</f>
        <v>259</v>
      </c>
      <c r="K62" s="18">
        <f t="shared" si="5"/>
        <v>259</v>
      </c>
      <c r="L62" s="18">
        <f t="shared" si="8"/>
        <v>57</v>
      </c>
      <c r="M62">
        <f t="shared" si="7"/>
        <v>57</v>
      </c>
      <c r="N62">
        <f t="shared" si="6"/>
        <v>16</v>
      </c>
      <c r="O62">
        <f t="shared" si="1"/>
        <v>16</v>
      </c>
    </row>
    <row r="63" spans="1:15" x14ac:dyDescent="0.25">
      <c r="A63" t="s">
        <v>25</v>
      </c>
      <c r="B63">
        <f>'Input and Summary Results'!$G67</f>
        <v>60</v>
      </c>
      <c r="C63">
        <f>IF(B63=0,FALSE,'Input and Summary Results'!$D$5)</f>
        <v>1</v>
      </c>
      <c r="D63">
        <f>IF(B63=0,FALSE,'Input and Summary Results'!$E$5)</f>
        <v>0</v>
      </c>
      <c r="E63">
        <f t="shared" si="2"/>
        <v>0</v>
      </c>
      <c r="F63">
        <f t="shared" si="3"/>
        <v>0</v>
      </c>
      <c r="G63">
        <f>IF(B63=" ",FALSE,(IF('Input and Summary Results'!$J$4="yes",'Data Transformation'!E63,'Data Transformation'!C63)))</f>
        <v>1</v>
      </c>
      <c r="H63">
        <f>IF(B63=" ",FALSE,(IF('Input and Summary Results'!$J$4="yes",'Data Transformation'!F63,'Data Transformation'!D63)))</f>
        <v>0</v>
      </c>
      <c r="I63">
        <f t="shared" si="4"/>
        <v>60</v>
      </c>
      <c r="J63" s="18">
        <f>LOOKUP(2,1/(COUNTIF($J$4:J62,'Input and Summary Results'!$B$7:$B$8007)=0),'Input and Summary Results'!$B$7:$B$8007)</f>
        <v>258</v>
      </c>
      <c r="K63" s="18">
        <f t="shared" si="5"/>
        <v>258</v>
      </c>
      <c r="L63" s="18">
        <f t="shared" si="8"/>
        <v>58</v>
      </c>
      <c r="M63">
        <f t="shared" si="7"/>
        <v>58</v>
      </c>
      <c r="N63">
        <f t="shared" si="6"/>
        <v>15</v>
      </c>
      <c r="O63">
        <f t="shared" si="1"/>
        <v>15</v>
      </c>
    </row>
    <row r="64" spans="1:15" x14ac:dyDescent="0.25">
      <c r="A64" t="s">
        <v>25</v>
      </c>
      <c r="B64">
        <f>'Input and Summary Results'!$G68</f>
        <v>61</v>
      </c>
      <c r="C64">
        <f>IF(B64=0,FALSE,'Input and Summary Results'!$D$5)</f>
        <v>1</v>
      </c>
      <c r="D64">
        <f>IF(B64=0,FALSE,'Input and Summary Results'!$E$5)</f>
        <v>0</v>
      </c>
      <c r="E64">
        <f t="shared" si="2"/>
        <v>0</v>
      </c>
      <c r="F64">
        <f t="shared" si="3"/>
        <v>0</v>
      </c>
      <c r="G64">
        <f>IF(B64=" ",FALSE,(IF('Input and Summary Results'!$J$4="yes",'Data Transformation'!E64,'Data Transformation'!C64)))</f>
        <v>1</v>
      </c>
      <c r="H64">
        <f>IF(B64=" ",FALSE,(IF('Input and Summary Results'!$J$4="yes",'Data Transformation'!F64,'Data Transformation'!D64)))</f>
        <v>0</v>
      </c>
      <c r="I64">
        <f t="shared" si="4"/>
        <v>61</v>
      </c>
      <c r="J64" s="18">
        <f>LOOKUP(2,1/(COUNTIF($J$4:J63,'Input and Summary Results'!$B$7:$B$8007)=0),'Input and Summary Results'!$B$7:$B$8007)</f>
        <v>257</v>
      </c>
      <c r="K64" s="18">
        <f t="shared" si="5"/>
        <v>257</v>
      </c>
      <c r="L64" s="18">
        <f t="shared" si="8"/>
        <v>59</v>
      </c>
      <c r="M64">
        <f t="shared" si="7"/>
        <v>59</v>
      </c>
      <c r="N64">
        <f t="shared" si="6"/>
        <v>13</v>
      </c>
      <c r="O64">
        <f t="shared" si="1"/>
        <v>13</v>
      </c>
    </row>
    <row r="65" spans="1:15" x14ac:dyDescent="0.25">
      <c r="A65" t="s">
        <v>25</v>
      </c>
      <c r="B65">
        <f>'Input and Summary Results'!$G69</f>
        <v>62</v>
      </c>
      <c r="C65">
        <f>IF(B65=0,FALSE,'Input and Summary Results'!$D$5)</f>
        <v>1</v>
      </c>
      <c r="D65">
        <f>IF(B65=0,FALSE,'Input and Summary Results'!$E$5)</f>
        <v>0</v>
      </c>
      <c r="E65">
        <f t="shared" si="2"/>
        <v>0</v>
      </c>
      <c r="F65">
        <f t="shared" si="3"/>
        <v>0</v>
      </c>
      <c r="G65">
        <f>IF(B65=" ",FALSE,(IF('Input and Summary Results'!$J$4="yes",'Data Transformation'!E65,'Data Transformation'!C65)))</f>
        <v>1</v>
      </c>
      <c r="H65">
        <f>IF(B65=" ",FALSE,(IF('Input and Summary Results'!$J$4="yes",'Data Transformation'!F65,'Data Transformation'!D65)))</f>
        <v>0</v>
      </c>
      <c r="I65">
        <f t="shared" si="4"/>
        <v>62</v>
      </c>
      <c r="J65" s="18">
        <f>LOOKUP(2,1/(COUNTIF($J$4:J64,'Input and Summary Results'!$B$7:$B$8007)=0),'Input and Summary Results'!$B$7:$B$8007)</f>
        <v>256</v>
      </c>
      <c r="K65" s="18">
        <f t="shared" si="5"/>
        <v>256</v>
      </c>
      <c r="L65" s="18">
        <f t="shared" si="8"/>
        <v>60</v>
      </c>
      <c r="M65">
        <f t="shared" si="7"/>
        <v>60</v>
      </c>
      <c r="N65">
        <f t="shared" si="6"/>
        <v>18</v>
      </c>
      <c r="O65">
        <f t="shared" si="1"/>
        <v>18</v>
      </c>
    </row>
    <row r="66" spans="1:15" x14ac:dyDescent="0.25">
      <c r="A66" t="s">
        <v>25</v>
      </c>
      <c r="B66">
        <f>'Input and Summary Results'!$G70</f>
        <v>63</v>
      </c>
      <c r="C66">
        <f>IF(B66=0,FALSE,'Input and Summary Results'!$D$5)</f>
        <v>1</v>
      </c>
      <c r="D66">
        <f>IF(B66=0,FALSE,'Input and Summary Results'!$E$5)</f>
        <v>0</v>
      </c>
      <c r="E66">
        <f t="shared" si="2"/>
        <v>0</v>
      </c>
      <c r="F66">
        <f t="shared" si="3"/>
        <v>0</v>
      </c>
      <c r="G66">
        <f>IF(B66=" ",FALSE,(IF('Input and Summary Results'!$J$4="yes",'Data Transformation'!E66,'Data Transformation'!C66)))</f>
        <v>1</v>
      </c>
      <c r="H66">
        <f>IF(B66=" ",FALSE,(IF('Input and Summary Results'!$J$4="yes",'Data Transformation'!F66,'Data Transformation'!D66)))</f>
        <v>0</v>
      </c>
      <c r="I66">
        <f t="shared" si="4"/>
        <v>63</v>
      </c>
      <c r="J66" s="18">
        <f>LOOKUP(2,1/(COUNTIF($J$4:J65,'Input and Summary Results'!$B$7:$B$8007)=0),'Input and Summary Results'!$B$7:$B$8007)</f>
        <v>255</v>
      </c>
      <c r="K66" s="18">
        <f t="shared" si="5"/>
        <v>255</v>
      </c>
      <c r="L66" s="18">
        <f t="shared" si="8"/>
        <v>61</v>
      </c>
      <c r="M66">
        <f t="shared" si="7"/>
        <v>61</v>
      </c>
      <c r="N66">
        <f t="shared" si="6"/>
        <v>19</v>
      </c>
      <c r="O66">
        <f t="shared" si="1"/>
        <v>19</v>
      </c>
    </row>
    <row r="67" spans="1:15" x14ac:dyDescent="0.25">
      <c r="A67" t="s">
        <v>25</v>
      </c>
      <c r="B67">
        <f>'Input and Summary Results'!$G71</f>
        <v>64</v>
      </c>
      <c r="C67">
        <f>IF(B67=0,FALSE,'Input and Summary Results'!$D$5)</f>
        <v>1</v>
      </c>
      <c r="D67">
        <f>IF(B67=0,FALSE,'Input and Summary Results'!$E$5)</f>
        <v>0</v>
      </c>
      <c r="E67">
        <f t="shared" si="2"/>
        <v>0</v>
      </c>
      <c r="F67">
        <f t="shared" si="3"/>
        <v>0</v>
      </c>
      <c r="G67">
        <f>IF(B67=" ",FALSE,(IF('Input and Summary Results'!$J$4="yes",'Data Transformation'!E67,'Data Transformation'!C67)))</f>
        <v>1</v>
      </c>
      <c r="H67">
        <f>IF(B67=" ",FALSE,(IF('Input and Summary Results'!$J$4="yes",'Data Transformation'!F67,'Data Transformation'!D67)))</f>
        <v>0</v>
      </c>
      <c r="I67">
        <f t="shared" si="4"/>
        <v>64</v>
      </c>
      <c r="J67" s="18">
        <f>LOOKUP(2,1/(COUNTIF($J$4:J66,'Input and Summary Results'!$B$7:$B$8007)=0),'Input and Summary Results'!$B$7:$B$8007)</f>
        <v>254</v>
      </c>
      <c r="K67" s="18">
        <f t="shared" si="5"/>
        <v>254</v>
      </c>
      <c r="L67" s="18">
        <f t="shared" si="8"/>
        <v>62</v>
      </c>
      <c r="M67">
        <f t="shared" si="7"/>
        <v>62</v>
      </c>
      <c r="N67">
        <f t="shared" si="6"/>
        <v>19</v>
      </c>
      <c r="O67">
        <f t="shared" si="1"/>
        <v>19</v>
      </c>
    </row>
    <row r="68" spans="1:15" x14ac:dyDescent="0.25">
      <c r="A68" t="s">
        <v>25</v>
      </c>
      <c r="B68">
        <f>'Input and Summary Results'!$G72</f>
        <v>65</v>
      </c>
      <c r="C68">
        <f>IF(B68=0,FALSE,'Input and Summary Results'!$D$5)</f>
        <v>1</v>
      </c>
      <c r="D68">
        <f>IF(B68=0,FALSE,'Input and Summary Results'!$E$5)</f>
        <v>0</v>
      </c>
      <c r="E68">
        <f t="shared" si="2"/>
        <v>0</v>
      </c>
      <c r="F68">
        <f t="shared" si="3"/>
        <v>0</v>
      </c>
      <c r="G68">
        <f>IF(B68=" ",FALSE,(IF('Input and Summary Results'!$J$4="yes",'Data Transformation'!E68,'Data Transformation'!C68)))</f>
        <v>1</v>
      </c>
      <c r="H68">
        <f>IF(B68=" ",FALSE,(IF('Input and Summary Results'!$J$4="yes",'Data Transformation'!F68,'Data Transformation'!D68)))</f>
        <v>0</v>
      </c>
      <c r="I68">
        <f t="shared" si="4"/>
        <v>65</v>
      </c>
      <c r="J68" s="18">
        <f>LOOKUP(2,1/(COUNTIF($J$4:J67,'Input and Summary Results'!$B$7:$B$8007)=0),'Input and Summary Results'!$B$7:$B$8007)</f>
        <v>253</v>
      </c>
      <c r="K68" s="18">
        <f t="shared" si="5"/>
        <v>253</v>
      </c>
      <c r="L68" s="18">
        <f t="shared" si="8"/>
        <v>63</v>
      </c>
      <c r="M68">
        <f t="shared" si="7"/>
        <v>63</v>
      </c>
      <c r="N68">
        <f t="shared" si="6"/>
        <v>17</v>
      </c>
      <c r="O68">
        <f t="shared" ref="O68:O131" si="9">IF(N68&gt;4,N68,FALSE)</f>
        <v>17</v>
      </c>
    </row>
    <row r="69" spans="1:15" x14ac:dyDescent="0.25">
      <c r="A69" t="s">
        <v>25</v>
      </c>
      <c r="B69">
        <f>'Input and Summary Results'!$G73</f>
        <v>66</v>
      </c>
      <c r="C69">
        <f>IF(B69=0,FALSE,'Input and Summary Results'!$D$5)</f>
        <v>1</v>
      </c>
      <c r="D69">
        <f>IF(B69=0,FALSE,'Input and Summary Results'!$E$5)</f>
        <v>0</v>
      </c>
      <c r="E69">
        <f t="shared" ref="E69:E132" si="10">IF(C69=FALSE,FALSE,LOG10(C69))</f>
        <v>0</v>
      </c>
      <c r="F69">
        <f t="shared" ref="F69:F132" si="11">IF(D69=FALSE, FALSE,0.434*D69/C69)</f>
        <v>0</v>
      </c>
      <c r="G69">
        <f>IF(B69=" ",FALSE,(IF('Input and Summary Results'!$J$4="yes",'Data Transformation'!E69,'Data Transformation'!C69)))</f>
        <v>1</v>
      </c>
      <c r="H69">
        <f>IF(B69=" ",FALSE,(IF('Input and Summary Results'!$J$4="yes",'Data Transformation'!F69,'Data Transformation'!D69)))</f>
        <v>0</v>
      </c>
      <c r="I69">
        <f t="shared" ref="I69:I132" si="12">IF(G69=FALSE,"",B69)</f>
        <v>66</v>
      </c>
      <c r="J69" s="18">
        <f>LOOKUP(2,1/(COUNTIF($J$4:J68,'Input and Summary Results'!$B$7:$B$8007)=0),'Input and Summary Results'!$B$7:$B$8007)</f>
        <v>252</v>
      </c>
      <c r="K69" s="18">
        <f t="shared" si="5"/>
        <v>252</v>
      </c>
      <c r="L69" s="18">
        <f t="shared" si="8"/>
        <v>64</v>
      </c>
      <c r="M69">
        <f t="shared" si="7"/>
        <v>64</v>
      </c>
      <c r="N69">
        <f t="shared" si="6"/>
        <v>19</v>
      </c>
      <c r="O69">
        <f t="shared" si="9"/>
        <v>19</v>
      </c>
    </row>
    <row r="70" spans="1:15" x14ac:dyDescent="0.25">
      <c r="A70" t="s">
        <v>25</v>
      </c>
      <c r="B70">
        <f>'Input and Summary Results'!$G74</f>
        <v>67</v>
      </c>
      <c r="C70">
        <f>IF(B70=0,FALSE,'Input and Summary Results'!$D$5)</f>
        <v>1</v>
      </c>
      <c r="D70">
        <f>IF(B70=0,FALSE,'Input and Summary Results'!$E$5)</f>
        <v>0</v>
      </c>
      <c r="E70">
        <f t="shared" si="10"/>
        <v>0</v>
      </c>
      <c r="F70">
        <f t="shared" si="11"/>
        <v>0</v>
      </c>
      <c r="G70">
        <f>IF(B70=" ",FALSE,(IF('Input and Summary Results'!$J$4="yes",'Data Transformation'!E70,'Data Transformation'!C70)))</f>
        <v>1</v>
      </c>
      <c r="H70">
        <f>IF(B70=" ",FALSE,(IF('Input and Summary Results'!$J$4="yes",'Data Transformation'!F70,'Data Transformation'!D70)))</f>
        <v>0</v>
      </c>
      <c r="I70">
        <f t="shared" si="12"/>
        <v>67</v>
      </c>
      <c r="J70" s="18">
        <f>LOOKUP(2,1/(COUNTIF($J$4:J69,'Input and Summary Results'!$B$7:$B$8007)=0),'Input and Summary Results'!$B$7:$B$8007)</f>
        <v>251</v>
      </c>
      <c r="K70" s="18">
        <f t="shared" ref="K70:K133" si="13">IFERROR(J70," ")</f>
        <v>251</v>
      </c>
      <c r="L70" s="18">
        <f t="shared" si="8"/>
        <v>65</v>
      </c>
      <c r="M70">
        <f t="shared" si="7"/>
        <v>65</v>
      </c>
      <c r="N70">
        <f t="shared" ref="N70:N133" si="14">COUNTIF($I$4:$I$8425,M70)</f>
        <v>18</v>
      </c>
      <c r="O70">
        <f t="shared" si="9"/>
        <v>18</v>
      </c>
    </row>
    <row r="71" spans="1:15" x14ac:dyDescent="0.25">
      <c r="A71" t="s">
        <v>25</v>
      </c>
      <c r="B71">
        <f>'Input and Summary Results'!$G75</f>
        <v>68</v>
      </c>
      <c r="C71">
        <f>IF(B71=0,FALSE,'Input and Summary Results'!$D$5)</f>
        <v>1</v>
      </c>
      <c r="D71">
        <f>IF(B71=0,FALSE,'Input and Summary Results'!$E$5)</f>
        <v>0</v>
      </c>
      <c r="E71">
        <f t="shared" si="10"/>
        <v>0</v>
      </c>
      <c r="F71">
        <f t="shared" si="11"/>
        <v>0</v>
      </c>
      <c r="G71">
        <f>IF(B71=" ",FALSE,(IF('Input and Summary Results'!$J$4="yes",'Data Transformation'!E71,'Data Transformation'!C71)))</f>
        <v>1</v>
      </c>
      <c r="H71">
        <f>IF(B71=" ",FALSE,(IF('Input and Summary Results'!$J$4="yes",'Data Transformation'!F71,'Data Transformation'!D71)))</f>
        <v>0</v>
      </c>
      <c r="I71">
        <f t="shared" si="12"/>
        <v>68</v>
      </c>
      <c r="J71" s="18">
        <f>LOOKUP(2,1/(COUNTIF($J$4:J70,'Input and Summary Results'!$B$7:$B$8007)=0),'Input and Summary Results'!$B$7:$B$8007)</f>
        <v>250</v>
      </c>
      <c r="K71" s="18">
        <f t="shared" si="13"/>
        <v>250</v>
      </c>
      <c r="L71" s="18">
        <f t="shared" si="8"/>
        <v>66</v>
      </c>
      <c r="M71">
        <f t="shared" ref="M71:M134" si="15">SMALL($K$6:$K$426,L71)</f>
        <v>66</v>
      </c>
      <c r="N71">
        <f t="shared" si="14"/>
        <v>14</v>
      </c>
      <c r="O71">
        <f t="shared" si="9"/>
        <v>14</v>
      </c>
    </row>
    <row r="72" spans="1:15" x14ac:dyDescent="0.25">
      <c r="A72" t="s">
        <v>25</v>
      </c>
      <c r="B72">
        <f>'Input and Summary Results'!$G76</f>
        <v>69</v>
      </c>
      <c r="C72">
        <f>IF(B72=0,FALSE,'Input and Summary Results'!$D$5)</f>
        <v>1</v>
      </c>
      <c r="D72">
        <f>IF(B72=0,FALSE,'Input and Summary Results'!$E$5)</f>
        <v>0</v>
      </c>
      <c r="E72">
        <f t="shared" si="10"/>
        <v>0</v>
      </c>
      <c r="F72">
        <f t="shared" si="11"/>
        <v>0</v>
      </c>
      <c r="G72">
        <f>IF(B72=" ",FALSE,(IF('Input and Summary Results'!$J$4="yes",'Data Transformation'!E72,'Data Transformation'!C72)))</f>
        <v>1</v>
      </c>
      <c r="H72">
        <f>IF(B72=" ",FALSE,(IF('Input and Summary Results'!$J$4="yes",'Data Transformation'!F72,'Data Transformation'!D72)))</f>
        <v>0</v>
      </c>
      <c r="I72">
        <f t="shared" si="12"/>
        <v>69</v>
      </c>
      <c r="J72" s="18">
        <f>LOOKUP(2,1/(COUNTIF($J$4:J71,'Input and Summary Results'!$B$7:$B$8007)=0),'Input and Summary Results'!$B$7:$B$8007)</f>
        <v>249</v>
      </c>
      <c r="K72" s="18">
        <f t="shared" si="13"/>
        <v>249</v>
      </c>
      <c r="L72" s="18">
        <f t="shared" ref="L72:L135" si="16">L71+1</f>
        <v>67</v>
      </c>
      <c r="M72">
        <f t="shared" si="15"/>
        <v>67</v>
      </c>
      <c r="N72">
        <f t="shared" si="14"/>
        <v>17</v>
      </c>
      <c r="O72">
        <f t="shared" si="9"/>
        <v>17</v>
      </c>
    </row>
    <row r="73" spans="1:15" x14ac:dyDescent="0.25">
      <c r="A73" t="s">
        <v>25</v>
      </c>
      <c r="B73">
        <f>'Input and Summary Results'!$G77</f>
        <v>70</v>
      </c>
      <c r="C73">
        <f>IF(B73=0,FALSE,'Input and Summary Results'!$D$5)</f>
        <v>1</v>
      </c>
      <c r="D73">
        <f>IF(B73=0,FALSE,'Input and Summary Results'!$E$5)</f>
        <v>0</v>
      </c>
      <c r="E73">
        <f t="shared" si="10"/>
        <v>0</v>
      </c>
      <c r="F73">
        <f t="shared" si="11"/>
        <v>0</v>
      </c>
      <c r="G73">
        <f>IF(B73=" ",FALSE,(IF('Input and Summary Results'!$J$4="yes",'Data Transformation'!E73,'Data Transformation'!C73)))</f>
        <v>1</v>
      </c>
      <c r="H73">
        <f>IF(B73=" ",FALSE,(IF('Input and Summary Results'!$J$4="yes",'Data Transformation'!F73,'Data Transformation'!D73)))</f>
        <v>0</v>
      </c>
      <c r="I73">
        <f t="shared" si="12"/>
        <v>70</v>
      </c>
      <c r="J73" s="18">
        <f>LOOKUP(2,1/(COUNTIF($J$4:J72,'Input and Summary Results'!$B$7:$B$8007)=0),'Input and Summary Results'!$B$7:$B$8007)</f>
        <v>248</v>
      </c>
      <c r="K73" s="18">
        <f t="shared" si="13"/>
        <v>248</v>
      </c>
      <c r="L73" s="18">
        <f t="shared" si="16"/>
        <v>68</v>
      </c>
      <c r="M73">
        <f t="shared" si="15"/>
        <v>68</v>
      </c>
      <c r="N73">
        <f t="shared" si="14"/>
        <v>13</v>
      </c>
      <c r="O73">
        <f t="shared" si="9"/>
        <v>13</v>
      </c>
    </row>
    <row r="74" spans="1:15" x14ac:dyDescent="0.25">
      <c r="A74" t="s">
        <v>25</v>
      </c>
      <c r="B74">
        <f>'Input and Summary Results'!$G78</f>
        <v>71</v>
      </c>
      <c r="C74">
        <f>IF(B74=0,FALSE,'Input and Summary Results'!$D$5)</f>
        <v>1</v>
      </c>
      <c r="D74">
        <f>IF(B74=0,FALSE,'Input and Summary Results'!$E$5)</f>
        <v>0</v>
      </c>
      <c r="E74">
        <f t="shared" si="10"/>
        <v>0</v>
      </c>
      <c r="F74">
        <f t="shared" si="11"/>
        <v>0</v>
      </c>
      <c r="G74">
        <f>IF(B74=" ",FALSE,(IF('Input and Summary Results'!$J$4="yes",'Data Transformation'!E74,'Data Transformation'!C74)))</f>
        <v>1</v>
      </c>
      <c r="H74">
        <f>IF(B74=" ",FALSE,(IF('Input and Summary Results'!$J$4="yes",'Data Transformation'!F74,'Data Transformation'!D74)))</f>
        <v>0</v>
      </c>
      <c r="I74">
        <f t="shared" si="12"/>
        <v>71</v>
      </c>
      <c r="J74" s="18">
        <f>LOOKUP(2,1/(COUNTIF($J$4:J73,'Input and Summary Results'!$B$7:$B$8007)=0),'Input and Summary Results'!$B$7:$B$8007)</f>
        <v>247</v>
      </c>
      <c r="K74" s="18">
        <f t="shared" si="13"/>
        <v>247</v>
      </c>
      <c r="L74" s="18">
        <f t="shared" si="16"/>
        <v>69</v>
      </c>
      <c r="M74">
        <f t="shared" si="15"/>
        <v>69</v>
      </c>
      <c r="N74">
        <f t="shared" si="14"/>
        <v>19</v>
      </c>
      <c r="O74">
        <f t="shared" si="9"/>
        <v>19</v>
      </c>
    </row>
    <row r="75" spans="1:15" x14ac:dyDescent="0.25">
      <c r="A75" t="s">
        <v>25</v>
      </c>
      <c r="B75">
        <f>'Input and Summary Results'!$G79</f>
        <v>72</v>
      </c>
      <c r="C75">
        <f>IF(B75=0,FALSE,'Input and Summary Results'!$D$5)</f>
        <v>1</v>
      </c>
      <c r="D75">
        <f>IF(B75=0,FALSE,'Input and Summary Results'!$E$5)</f>
        <v>0</v>
      </c>
      <c r="E75">
        <f t="shared" si="10"/>
        <v>0</v>
      </c>
      <c r="F75">
        <f t="shared" si="11"/>
        <v>0</v>
      </c>
      <c r="G75">
        <f>IF(B75=" ",FALSE,(IF('Input and Summary Results'!$J$4="yes",'Data Transformation'!E75,'Data Transformation'!C75)))</f>
        <v>1</v>
      </c>
      <c r="H75">
        <f>IF(B75=" ",FALSE,(IF('Input and Summary Results'!$J$4="yes",'Data Transformation'!F75,'Data Transformation'!D75)))</f>
        <v>0</v>
      </c>
      <c r="I75">
        <f t="shared" si="12"/>
        <v>72</v>
      </c>
      <c r="J75" s="18">
        <f>LOOKUP(2,1/(COUNTIF($J$4:J74,'Input and Summary Results'!$B$7:$B$8007)=0),'Input and Summary Results'!$B$7:$B$8007)</f>
        <v>246</v>
      </c>
      <c r="K75" s="18">
        <f t="shared" si="13"/>
        <v>246</v>
      </c>
      <c r="L75" s="18">
        <f t="shared" si="16"/>
        <v>70</v>
      </c>
      <c r="M75">
        <f t="shared" si="15"/>
        <v>70</v>
      </c>
      <c r="N75">
        <f t="shared" si="14"/>
        <v>17</v>
      </c>
      <c r="O75">
        <f t="shared" si="9"/>
        <v>17</v>
      </c>
    </row>
    <row r="76" spans="1:15" x14ac:dyDescent="0.25">
      <c r="A76" t="s">
        <v>25</v>
      </c>
      <c r="B76">
        <f>'Input and Summary Results'!$G80</f>
        <v>73</v>
      </c>
      <c r="C76">
        <f>IF(B76=0,FALSE,'Input and Summary Results'!$D$5)</f>
        <v>1</v>
      </c>
      <c r="D76">
        <f>IF(B76=0,FALSE,'Input and Summary Results'!$E$5)</f>
        <v>0</v>
      </c>
      <c r="E76">
        <f t="shared" si="10"/>
        <v>0</v>
      </c>
      <c r="F76">
        <f t="shared" si="11"/>
        <v>0</v>
      </c>
      <c r="G76">
        <f>IF(B76=" ",FALSE,(IF('Input and Summary Results'!$J$4="yes",'Data Transformation'!E76,'Data Transformation'!C76)))</f>
        <v>1</v>
      </c>
      <c r="H76">
        <f>IF(B76=" ",FALSE,(IF('Input and Summary Results'!$J$4="yes",'Data Transformation'!F76,'Data Transformation'!D76)))</f>
        <v>0</v>
      </c>
      <c r="I76">
        <f t="shared" si="12"/>
        <v>73</v>
      </c>
      <c r="J76" s="18">
        <f>LOOKUP(2,1/(COUNTIF($J$4:J75,'Input and Summary Results'!$B$7:$B$8007)=0),'Input and Summary Results'!$B$7:$B$8007)</f>
        <v>245</v>
      </c>
      <c r="K76" s="18">
        <f t="shared" si="13"/>
        <v>245</v>
      </c>
      <c r="L76" s="18">
        <f t="shared" si="16"/>
        <v>71</v>
      </c>
      <c r="M76">
        <f t="shared" si="15"/>
        <v>71</v>
      </c>
      <c r="N76">
        <f t="shared" si="14"/>
        <v>20</v>
      </c>
      <c r="O76">
        <f t="shared" si="9"/>
        <v>20</v>
      </c>
    </row>
    <row r="77" spans="1:15" x14ac:dyDescent="0.25">
      <c r="A77" t="s">
        <v>25</v>
      </c>
      <c r="B77">
        <f>'Input and Summary Results'!$G81</f>
        <v>74</v>
      </c>
      <c r="C77">
        <f>IF(B77=0,FALSE,'Input and Summary Results'!$D$5)</f>
        <v>1</v>
      </c>
      <c r="D77">
        <f>IF(B77=0,FALSE,'Input and Summary Results'!$E$5)</f>
        <v>0</v>
      </c>
      <c r="E77">
        <f t="shared" si="10"/>
        <v>0</v>
      </c>
      <c r="F77">
        <f t="shared" si="11"/>
        <v>0</v>
      </c>
      <c r="G77">
        <f>IF(B77=" ",FALSE,(IF('Input and Summary Results'!$J$4="yes",'Data Transformation'!E77,'Data Transformation'!C77)))</f>
        <v>1</v>
      </c>
      <c r="H77">
        <f>IF(B77=" ",FALSE,(IF('Input and Summary Results'!$J$4="yes",'Data Transformation'!F77,'Data Transformation'!D77)))</f>
        <v>0</v>
      </c>
      <c r="I77">
        <f t="shared" si="12"/>
        <v>74</v>
      </c>
      <c r="J77" s="18">
        <f>LOOKUP(2,1/(COUNTIF($J$4:J76,'Input and Summary Results'!$B$7:$B$8007)=0),'Input and Summary Results'!$B$7:$B$8007)</f>
        <v>244</v>
      </c>
      <c r="K77" s="18">
        <f t="shared" si="13"/>
        <v>244</v>
      </c>
      <c r="L77" s="18">
        <f t="shared" si="16"/>
        <v>72</v>
      </c>
      <c r="M77">
        <f t="shared" si="15"/>
        <v>72</v>
      </c>
      <c r="N77">
        <f t="shared" si="14"/>
        <v>20</v>
      </c>
      <c r="O77">
        <f t="shared" si="9"/>
        <v>20</v>
      </c>
    </row>
    <row r="78" spans="1:15" x14ac:dyDescent="0.25">
      <c r="A78" t="s">
        <v>25</v>
      </c>
      <c r="B78">
        <f>'Input and Summary Results'!$G82</f>
        <v>75</v>
      </c>
      <c r="C78">
        <f>IF(B78=0,FALSE,'Input and Summary Results'!$D$5)</f>
        <v>1</v>
      </c>
      <c r="D78">
        <f>IF(B78=0,FALSE,'Input and Summary Results'!$E$5)</f>
        <v>0</v>
      </c>
      <c r="E78">
        <f t="shared" si="10"/>
        <v>0</v>
      </c>
      <c r="F78">
        <f t="shared" si="11"/>
        <v>0</v>
      </c>
      <c r="G78">
        <f>IF(B78=" ",FALSE,(IF('Input and Summary Results'!$J$4="yes",'Data Transformation'!E78,'Data Transformation'!C78)))</f>
        <v>1</v>
      </c>
      <c r="H78">
        <f>IF(B78=" ",FALSE,(IF('Input and Summary Results'!$J$4="yes",'Data Transformation'!F78,'Data Transformation'!D78)))</f>
        <v>0</v>
      </c>
      <c r="I78">
        <f t="shared" si="12"/>
        <v>75</v>
      </c>
      <c r="J78" s="18">
        <f>LOOKUP(2,1/(COUNTIF($J$4:J77,'Input and Summary Results'!$B$7:$B$8007)=0),'Input and Summary Results'!$B$7:$B$8007)</f>
        <v>243</v>
      </c>
      <c r="K78" s="18">
        <f t="shared" si="13"/>
        <v>243</v>
      </c>
      <c r="L78" s="18">
        <f t="shared" si="16"/>
        <v>73</v>
      </c>
      <c r="M78">
        <f t="shared" si="15"/>
        <v>73</v>
      </c>
      <c r="N78">
        <f t="shared" si="14"/>
        <v>17</v>
      </c>
      <c r="O78">
        <f t="shared" si="9"/>
        <v>17</v>
      </c>
    </row>
    <row r="79" spans="1:15" x14ac:dyDescent="0.25">
      <c r="A79" t="s">
        <v>25</v>
      </c>
      <c r="B79">
        <f>'Input and Summary Results'!$G83</f>
        <v>76</v>
      </c>
      <c r="C79">
        <f>IF(B79=0,FALSE,'Input and Summary Results'!$D$5)</f>
        <v>1</v>
      </c>
      <c r="D79">
        <f>IF(B79=0,FALSE,'Input and Summary Results'!$E$5)</f>
        <v>0</v>
      </c>
      <c r="E79">
        <f t="shared" si="10"/>
        <v>0</v>
      </c>
      <c r="F79">
        <f t="shared" si="11"/>
        <v>0</v>
      </c>
      <c r="G79">
        <f>IF(B79=" ",FALSE,(IF('Input and Summary Results'!$J$4="yes",'Data Transformation'!E79,'Data Transformation'!C79)))</f>
        <v>1</v>
      </c>
      <c r="H79">
        <f>IF(B79=" ",FALSE,(IF('Input and Summary Results'!$J$4="yes",'Data Transformation'!F79,'Data Transformation'!D79)))</f>
        <v>0</v>
      </c>
      <c r="I79">
        <f t="shared" si="12"/>
        <v>76</v>
      </c>
      <c r="J79" s="18">
        <f>LOOKUP(2,1/(COUNTIF($J$4:J78,'Input and Summary Results'!$B$7:$B$8007)=0),'Input and Summary Results'!$B$7:$B$8007)</f>
        <v>242</v>
      </c>
      <c r="K79" s="18">
        <f t="shared" si="13"/>
        <v>242</v>
      </c>
      <c r="L79" s="18">
        <f t="shared" si="16"/>
        <v>74</v>
      </c>
      <c r="M79">
        <f t="shared" si="15"/>
        <v>74</v>
      </c>
      <c r="N79">
        <f t="shared" si="14"/>
        <v>17</v>
      </c>
      <c r="O79">
        <f t="shared" si="9"/>
        <v>17</v>
      </c>
    </row>
    <row r="80" spans="1:15" x14ac:dyDescent="0.25">
      <c r="A80" t="s">
        <v>25</v>
      </c>
      <c r="B80">
        <f>'Input and Summary Results'!$G84</f>
        <v>77</v>
      </c>
      <c r="C80">
        <f>IF(B80=0,FALSE,'Input and Summary Results'!$D$5)</f>
        <v>1</v>
      </c>
      <c r="D80">
        <f>IF(B80=0,FALSE,'Input and Summary Results'!$E$5)</f>
        <v>0</v>
      </c>
      <c r="E80">
        <f t="shared" si="10"/>
        <v>0</v>
      </c>
      <c r="F80">
        <f t="shared" si="11"/>
        <v>0</v>
      </c>
      <c r="G80">
        <f>IF(B80=" ",FALSE,(IF('Input and Summary Results'!$J$4="yes",'Data Transformation'!E80,'Data Transformation'!C80)))</f>
        <v>1</v>
      </c>
      <c r="H80">
        <f>IF(B80=" ",FALSE,(IF('Input and Summary Results'!$J$4="yes",'Data Transformation'!F80,'Data Transformation'!D80)))</f>
        <v>0</v>
      </c>
      <c r="I80">
        <f t="shared" si="12"/>
        <v>77</v>
      </c>
      <c r="J80" s="18">
        <f>LOOKUP(2,1/(COUNTIF($J$4:J79,'Input and Summary Results'!$B$7:$B$8007)=0),'Input and Summary Results'!$B$7:$B$8007)</f>
        <v>241</v>
      </c>
      <c r="K80" s="18">
        <f t="shared" si="13"/>
        <v>241</v>
      </c>
      <c r="L80" s="18">
        <f t="shared" si="16"/>
        <v>75</v>
      </c>
      <c r="M80">
        <f t="shared" si="15"/>
        <v>75</v>
      </c>
      <c r="N80">
        <f t="shared" si="14"/>
        <v>19</v>
      </c>
      <c r="O80">
        <f t="shared" si="9"/>
        <v>19</v>
      </c>
    </row>
    <row r="81" spans="1:15" x14ac:dyDescent="0.25">
      <c r="A81" t="s">
        <v>25</v>
      </c>
      <c r="B81">
        <f>'Input and Summary Results'!$G85</f>
        <v>78</v>
      </c>
      <c r="C81">
        <f>IF(B81=0,FALSE,'Input and Summary Results'!$D$5)</f>
        <v>1</v>
      </c>
      <c r="D81">
        <f>IF(B81=0,FALSE,'Input and Summary Results'!$E$5)</f>
        <v>0</v>
      </c>
      <c r="E81">
        <f t="shared" si="10"/>
        <v>0</v>
      </c>
      <c r="F81">
        <f t="shared" si="11"/>
        <v>0</v>
      </c>
      <c r="G81">
        <f>IF(B81=" ",FALSE,(IF('Input and Summary Results'!$J$4="yes",'Data Transformation'!E81,'Data Transformation'!C81)))</f>
        <v>1</v>
      </c>
      <c r="H81">
        <f>IF(B81=" ",FALSE,(IF('Input and Summary Results'!$J$4="yes",'Data Transformation'!F81,'Data Transformation'!D81)))</f>
        <v>0</v>
      </c>
      <c r="I81">
        <f t="shared" si="12"/>
        <v>78</v>
      </c>
      <c r="J81" s="18">
        <f>LOOKUP(2,1/(COUNTIF($J$4:J80,'Input and Summary Results'!$B$7:$B$8007)=0),'Input and Summary Results'!$B$7:$B$8007)</f>
        <v>240</v>
      </c>
      <c r="K81" s="18">
        <f t="shared" si="13"/>
        <v>240</v>
      </c>
      <c r="L81" s="18">
        <f t="shared" si="16"/>
        <v>76</v>
      </c>
      <c r="M81">
        <f t="shared" si="15"/>
        <v>76</v>
      </c>
      <c r="N81">
        <f t="shared" si="14"/>
        <v>20</v>
      </c>
      <c r="O81">
        <f t="shared" si="9"/>
        <v>20</v>
      </c>
    </row>
    <row r="82" spans="1:15" x14ac:dyDescent="0.25">
      <c r="A82" t="s">
        <v>25</v>
      </c>
      <c r="B82">
        <f>'Input and Summary Results'!$G86</f>
        <v>79</v>
      </c>
      <c r="C82">
        <f>IF(B82=0,FALSE,'Input and Summary Results'!$D$5)</f>
        <v>1</v>
      </c>
      <c r="D82">
        <f>IF(B82=0,FALSE,'Input and Summary Results'!$E$5)</f>
        <v>0</v>
      </c>
      <c r="E82">
        <f t="shared" si="10"/>
        <v>0</v>
      </c>
      <c r="F82">
        <f t="shared" si="11"/>
        <v>0</v>
      </c>
      <c r="G82">
        <f>IF(B82=" ",FALSE,(IF('Input and Summary Results'!$J$4="yes",'Data Transformation'!E82,'Data Transformation'!C82)))</f>
        <v>1</v>
      </c>
      <c r="H82">
        <f>IF(B82=" ",FALSE,(IF('Input and Summary Results'!$J$4="yes",'Data Transformation'!F82,'Data Transformation'!D82)))</f>
        <v>0</v>
      </c>
      <c r="I82">
        <f t="shared" si="12"/>
        <v>79</v>
      </c>
      <c r="J82" s="18">
        <f>LOOKUP(2,1/(COUNTIF($J$4:J81,'Input and Summary Results'!$B$7:$B$8007)=0),'Input and Summary Results'!$B$7:$B$8007)</f>
        <v>239</v>
      </c>
      <c r="K82" s="18">
        <f t="shared" si="13"/>
        <v>239</v>
      </c>
      <c r="L82" s="18">
        <f t="shared" si="16"/>
        <v>77</v>
      </c>
      <c r="M82">
        <f t="shared" si="15"/>
        <v>77</v>
      </c>
      <c r="N82">
        <f t="shared" si="14"/>
        <v>18</v>
      </c>
      <c r="O82">
        <f t="shared" si="9"/>
        <v>18</v>
      </c>
    </row>
    <row r="83" spans="1:15" x14ac:dyDescent="0.25">
      <c r="A83" t="s">
        <v>25</v>
      </c>
      <c r="B83">
        <f>'Input and Summary Results'!$G87</f>
        <v>80</v>
      </c>
      <c r="C83">
        <f>IF(B83=0,FALSE,'Input and Summary Results'!$D$5)</f>
        <v>1</v>
      </c>
      <c r="D83">
        <f>IF(B83=0,FALSE,'Input and Summary Results'!$E$5)</f>
        <v>0</v>
      </c>
      <c r="E83">
        <f t="shared" si="10"/>
        <v>0</v>
      </c>
      <c r="F83">
        <f t="shared" si="11"/>
        <v>0</v>
      </c>
      <c r="G83">
        <f>IF(B83=" ",FALSE,(IF('Input and Summary Results'!$J$4="yes",'Data Transformation'!E83,'Data Transformation'!C83)))</f>
        <v>1</v>
      </c>
      <c r="H83">
        <f>IF(B83=" ",FALSE,(IF('Input and Summary Results'!$J$4="yes",'Data Transformation'!F83,'Data Transformation'!D83)))</f>
        <v>0</v>
      </c>
      <c r="I83">
        <f t="shared" si="12"/>
        <v>80</v>
      </c>
      <c r="J83" s="18">
        <f>LOOKUP(2,1/(COUNTIF($J$4:J82,'Input and Summary Results'!$B$7:$B$8007)=0),'Input and Summary Results'!$B$7:$B$8007)</f>
        <v>238</v>
      </c>
      <c r="K83" s="18">
        <f t="shared" si="13"/>
        <v>238</v>
      </c>
      <c r="L83" s="18">
        <f t="shared" si="16"/>
        <v>78</v>
      </c>
      <c r="M83">
        <f t="shared" si="15"/>
        <v>78</v>
      </c>
      <c r="N83">
        <f t="shared" si="14"/>
        <v>11</v>
      </c>
      <c r="O83">
        <f t="shared" si="9"/>
        <v>11</v>
      </c>
    </row>
    <row r="84" spans="1:15" x14ac:dyDescent="0.25">
      <c r="A84" t="s">
        <v>25</v>
      </c>
      <c r="B84">
        <f>'Input and Summary Results'!$G88</f>
        <v>81</v>
      </c>
      <c r="C84">
        <f>IF(B84=0,FALSE,'Input and Summary Results'!$D$5)</f>
        <v>1</v>
      </c>
      <c r="D84">
        <f>IF(B84=0,FALSE,'Input and Summary Results'!$E$5)</f>
        <v>0</v>
      </c>
      <c r="E84">
        <f t="shared" si="10"/>
        <v>0</v>
      </c>
      <c r="F84">
        <f t="shared" si="11"/>
        <v>0</v>
      </c>
      <c r="G84">
        <f>IF(B84=" ",FALSE,(IF('Input and Summary Results'!$J$4="yes",'Data Transformation'!E84,'Data Transformation'!C84)))</f>
        <v>1</v>
      </c>
      <c r="H84">
        <f>IF(B84=" ",FALSE,(IF('Input and Summary Results'!$J$4="yes",'Data Transformation'!F84,'Data Transformation'!D84)))</f>
        <v>0</v>
      </c>
      <c r="I84">
        <f t="shared" si="12"/>
        <v>81</v>
      </c>
      <c r="J84" s="18">
        <f>LOOKUP(2,1/(COUNTIF($J$4:J83,'Input and Summary Results'!$B$7:$B$8007)=0),'Input and Summary Results'!$B$7:$B$8007)</f>
        <v>237</v>
      </c>
      <c r="K84" s="18">
        <f t="shared" si="13"/>
        <v>237</v>
      </c>
      <c r="L84" s="18">
        <f t="shared" si="16"/>
        <v>79</v>
      </c>
      <c r="M84">
        <f t="shared" si="15"/>
        <v>79</v>
      </c>
      <c r="N84">
        <f t="shared" si="14"/>
        <v>20</v>
      </c>
      <c r="O84">
        <f t="shared" si="9"/>
        <v>20</v>
      </c>
    </row>
    <row r="85" spans="1:15" x14ac:dyDescent="0.25">
      <c r="A85" t="s">
        <v>25</v>
      </c>
      <c r="B85">
        <f>'Input and Summary Results'!$G89</f>
        <v>82</v>
      </c>
      <c r="C85">
        <f>IF(B85=0,FALSE,'Input and Summary Results'!$D$5)</f>
        <v>1</v>
      </c>
      <c r="D85">
        <f>IF(B85=0,FALSE,'Input and Summary Results'!$E$5)</f>
        <v>0</v>
      </c>
      <c r="E85">
        <f t="shared" si="10"/>
        <v>0</v>
      </c>
      <c r="F85">
        <f t="shared" si="11"/>
        <v>0</v>
      </c>
      <c r="G85">
        <f>IF(B85=" ",FALSE,(IF('Input and Summary Results'!$J$4="yes",'Data Transformation'!E85,'Data Transformation'!C85)))</f>
        <v>1</v>
      </c>
      <c r="H85">
        <f>IF(B85=" ",FALSE,(IF('Input and Summary Results'!$J$4="yes",'Data Transformation'!F85,'Data Transformation'!D85)))</f>
        <v>0</v>
      </c>
      <c r="I85">
        <f t="shared" si="12"/>
        <v>82</v>
      </c>
      <c r="J85" s="18">
        <f>LOOKUP(2,1/(COUNTIF($J$4:J84,'Input and Summary Results'!$B$7:$B$8007)=0),'Input and Summary Results'!$B$7:$B$8007)</f>
        <v>236</v>
      </c>
      <c r="K85" s="18">
        <f t="shared" si="13"/>
        <v>236</v>
      </c>
      <c r="L85" s="18">
        <f t="shared" si="16"/>
        <v>80</v>
      </c>
      <c r="M85">
        <f t="shared" si="15"/>
        <v>80</v>
      </c>
      <c r="N85">
        <f t="shared" si="14"/>
        <v>18</v>
      </c>
      <c r="O85">
        <f t="shared" si="9"/>
        <v>18</v>
      </c>
    </row>
    <row r="86" spans="1:15" x14ac:dyDescent="0.25">
      <c r="A86" t="s">
        <v>25</v>
      </c>
      <c r="B86">
        <f>'Input and Summary Results'!$G90</f>
        <v>83</v>
      </c>
      <c r="C86">
        <f>IF(B86=0,FALSE,'Input and Summary Results'!$D$5)</f>
        <v>1</v>
      </c>
      <c r="D86">
        <f>IF(B86=0,FALSE,'Input and Summary Results'!$E$5)</f>
        <v>0</v>
      </c>
      <c r="E86">
        <f t="shared" si="10"/>
        <v>0</v>
      </c>
      <c r="F86">
        <f t="shared" si="11"/>
        <v>0</v>
      </c>
      <c r="G86">
        <f>IF(B86=" ",FALSE,(IF('Input and Summary Results'!$J$4="yes",'Data Transformation'!E86,'Data Transformation'!C86)))</f>
        <v>1</v>
      </c>
      <c r="H86">
        <f>IF(B86=" ",FALSE,(IF('Input and Summary Results'!$J$4="yes",'Data Transformation'!F86,'Data Transformation'!D86)))</f>
        <v>0</v>
      </c>
      <c r="I86">
        <f t="shared" si="12"/>
        <v>83</v>
      </c>
      <c r="J86" s="18">
        <f>LOOKUP(2,1/(COUNTIF($J$4:J85,'Input and Summary Results'!$B$7:$B$8007)=0),'Input and Summary Results'!$B$7:$B$8007)</f>
        <v>235</v>
      </c>
      <c r="K86" s="18">
        <f t="shared" si="13"/>
        <v>235</v>
      </c>
      <c r="L86" s="18">
        <f t="shared" si="16"/>
        <v>81</v>
      </c>
      <c r="M86">
        <f t="shared" si="15"/>
        <v>81</v>
      </c>
      <c r="N86">
        <f t="shared" si="14"/>
        <v>15</v>
      </c>
      <c r="O86">
        <f t="shared" si="9"/>
        <v>15</v>
      </c>
    </row>
    <row r="87" spans="1:15" x14ac:dyDescent="0.25">
      <c r="A87" t="s">
        <v>25</v>
      </c>
      <c r="B87">
        <f>'Input and Summary Results'!$G91</f>
        <v>84</v>
      </c>
      <c r="C87">
        <f>IF(B87=0,FALSE,'Input and Summary Results'!$D$5)</f>
        <v>1</v>
      </c>
      <c r="D87">
        <f>IF(B87=0,FALSE,'Input and Summary Results'!$E$5)</f>
        <v>0</v>
      </c>
      <c r="E87">
        <f t="shared" si="10"/>
        <v>0</v>
      </c>
      <c r="F87">
        <f t="shared" si="11"/>
        <v>0</v>
      </c>
      <c r="G87">
        <f>IF(B87=" ",FALSE,(IF('Input and Summary Results'!$J$4="yes",'Data Transformation'!E87,'Data Transformation'!C87)))</f>
        <v>1</v>
      </c>
      <c r="H87">
        <f>IF(B87=" ",FALSE,(IF('Input and Summary Results'!$J$4="yes",'Data Transformation'!F87,'Data Transformation'!D87)))</f>
        <v>0</v>
      </c>
      <c r="I87">
        <f t="shared" si="12"/>
        <v>84</v>
      </c>
      <c r="J87" s="18">
        <f>LOOKUP(2,1/(COUNTIF($J$4:J86,'Input and Summary Results'!$B$7:$B$8007)=0),'Input and Summary Results'!$B$7:$B$8007)</f>
        <v>234</v>
      </c>
      <c r="K87" s="18">
        <f t="shared" si="13"/>
        <v>234</v>
      </c>
      <c r="L87" s="18">
        <f t="shared" si="16"/>
        <v>82</v>
      </c>
      <c r="M87">
        <f t="shared" si="15"/>
        <v>82</v>
      </c>
      <c r="N87">
        <f t="shared" si="14"/>
        <v>19</v>
      </c>
      <c r="O87">
        <f t="shared" si="9"/>
        <v>19</v>
      </c>
    </row>
    <row r="88" spans="1:15" x14ac:dyDescent="0.25">
      <c r="A88" t="s">
        <v>25</v>
      </c>
      <c r="B88">
        <f>'Input and Summary Results'!$G92</f>
        <v>85</v>
      </c>
      <c r="C88">
        <f>IF(B88=0,FALSE,'Input and Summary Results'!$D$5)</f>
        <v>1</v>
      </c>
      <c r="D88">
        <f>IF(B88=0,FALSE,'Input and Summary Results'!$E$5)</f>
        <v>0</v>
      </c>
      <c r="E88">
        <f t="shared" si="10"/>
        <v>0</v>
      </c>
      <c r="F88">
        <f t="shared" si="11"/>
        <v>0</v>
      </c>
      <c r="G88">
        <f>IF(B88=" ",FALSE,(IF('Input and Summary Results'!$J$4="yes",'Data Transformation'!E88,'Data Transformation'!C88)))</f>
        <v>1</v>
      </c>
      <c r="H88">
        <f>IF(B88=" ",FALSE,(IF('Input and Summary Results'!$J$4="yes",'Data Transformation'!F88,'Data Transformation'!D88)))</f>
        <v>0</v>
      </c>
      <c r="I88">
        <f t="shared" si="12"/>
        <v>85</v>
      </c>
      <c r="J88" s="18">
        <f>LOOKUP(2,1/(COUNTIF($J$4:J87,'Input and Summary Results'!$B$7:$B$8007)=0),'Input and Summary Results'!$B$7:$B$8007)</f>
        <v>233</v>
      </c>
      <c r="K88" s="18">
        <f t="shared" si="13"/>
        <v>233</v>
      </c>
      <c r="L88" s="18">
        <f t="shared" si="16"/>
        <v>83</v>
      </c>
      <c r="M88">
        <f t="shared" si="15"/>
        <v>83</v>
      </c>
      <c r="N88">
        <f t="shared" si="14"/>
        <v>16</v>
      </c>
      <c r="O88">
        <f t="shared" si="9"/>
        <v>16</v>
      </c>
    </row>
    <row r="89" spans="1:15" x14ac:dyDescent="0.25">
      <c r="A89" t="s">
        <v>25</v>
      </c>
      <c r="B89">
        <f>'Input and Summary Results'!$G93</f>
        <v>86</v>
      </c>
      <c r="C89">
        <f>IF(B89=0,FALSE,'Input and Summary Results'!$D$5)</f>
        <v>1</v>
      </c>
      <c r="D89">
        <f>IF(B89=0,FALSE,'Input and Summary Results'!$E$5)</f>
        <v>0</v>
      </c>
      <c r="E89">
        <f t="shared" si="10"/>
        <v>0</v>
      </c>
      <c r="F89">
        <f t="shared" si="11"/>
        <v>0</v>
      </c>
      <c r="G89">
        <f>IF(B89=" ",FALSE,(IF('Input and Summary Results'!$J$4="yes",'Data Transformation'!E89,'Data Transformation'!C89)))</f>
        <v>1</v>
      </c>
      <c r="H89">
        <f>IF(B89=" ",FALSE,(IF('Input and Summary Results'!$J$4="yes",'Data Transformation'!F89,'Data Transformation'!D89)))</f>
        <v>0</v>
      </c>
      <c r="I89">
        <f t="shared" si="12"/>
        <v>86</v>
      </c>
      <c r="J89" s="18">
        <f>LOOKUP(2,1/(COUNTIF($J$4:J88,'Input and Summary Results'!$B$7:$B$8007)=0),'Input and Summary Results'!$B$7:$B$8007)</f>
        <v>232</v>
      </c>
      <c r="K89" s="18">
        <f t="shared" si="13"/>
        <v>232</v>
      </c>
      <c r="L89" s="18">
        <f t="shared" si="16"/>
        <v>84</v>
      </c>
      <c r="M89">
        <f t="shared" si="15"/>
        <v>84</v>
      </c>
      <c r="N89">
        <f t="shared" si="14"/>
        <v>11</v>
      </c>
      <c r="O89">
        <f t="shared" si="9"/>
        <v>11</v>
      </c>
    </row>
    <row r="90" spans="1:15" x14ac:dyDescent="0.25">
      <c r="A90" t="s">
        <v>25</v>
      </c>
      <c r="B90">
        <f>'Input and Summary Results'!$G94</f>
        <v>87</v>
      </c>
      <c r="C90">
        <f>IF(B90=0,FALSE,'Input and Summary Results'!$D$5)</f>
        <v>1</v>
      </c>
      <c r="D90">
        <f>IF(B90=0,FALSE,'Input and Summary Results'!$E$5)</f>
        <v>0</v>
      </c>
      <c r="E90">
        <f t="shared" si="10"/>
        <v>0</v>
      </c>
      <c r="F90">
        <f t="shared" si="11"/>
        <v>0</v>
      </c>
      <c r="G90">
        <f>IF(B90=" ",FALSE,(IF('Input and Summary Results'!$J$4="yes",'Data Transformation'!E90,'Data Transformation'!C90)))</f>
        <v>1</v>
      </c>
      <c r="H90">
        <f>IF(B90=" ",FALSE,(IF('Input and Summary Results'!$J$4="yes",'Data Transformation'!F90,'Data Transformation'!D90)))</f>
        <v>0</v>
      </c>
      <c r="I90">
        <f t="shared" si="12"/>
        <v>87</v>
      </c>
      <c r="J90" s="18">
        <f>LOOKUP(2,1/(COUNTIF($J$4:J89,'Input and Summary Results'!$B$7:$B$8007)=0),'Input and Summary Results'!$B$7:$B$8007)</f>
        <v>231</v>
      </c>
      <c r="K90" s="18">
        <f t="shared" si="13"/>
        <v>231</v>
      </c>
      <c r="L90" s="18">
        <f t="shared" si="16"/>
        <v>85</v>
      </c>
      <c r="M90">
        <f t="shared" si="15"/>
        <v>85</v>
      </c>
      <c r="N90">
        <f t="shared" si="14"/>
        <v>18</v>
      </c>
      <c r="O90">
        <f t="shared" si="9"/>
        <v>18</v>
      </c>
    </row>
    <row r="91" spans="1:15" x14ac:dyDescent="0.25">
      <c r="A91" t="s">
        <v>25</v>
      </c>
      <c r="B91">
        <f>'Input and Summary Results'!$G95</f>
        <v>88</v>
      </c>
      <c r="C91">
        <f>IF(B91=0,FALSE,'Input and Summary Results'!$D$5)</f>
        <v>1</v>
      </c>
      <c r="D91">
        <f>IF(B91=0,FALSE,'Input and Summary Results'!$E$5)</f>
        <v>0</v>
      </c>
      <c r="E91">
        <f t="shared" si="10"/>
        <v>0</v>
      </c>
      <c r="F91">
        <f t="shared" si="11"/>
        <v>0</v>
      </c>
      <c r="G91">
        <f>IF(B91=" ",FALSE,(IF('Input and Summary Results'!$J$4="yes",'Data Transformation'!E91,'Data Transformation'!C91)))</f>
        <v>1</v>
      </c>
      <c r="H91">
        <f>IF(B91=" ",FALSE,(IF('Input and Summary Results'!$J$4="yes",'Data Transformation'!F91,'Data Transformation'!D91)))</f>
        <v>0</v>
      </c>
      <c r="I91">
        <f t="shared" si="12"/>
        <v>88</v>
      </c>
      <c r="J91" s="18">
        <f>LOOKUP(2,1/(COUNTIF($J$4:J90,'Input and Summary Results'!$B$7:$B$8007)=0),'Input and Summary Results'!$B$7:$B$8007)</f>
        <v>230</v>
      </c>
      <c r="K91" s="18">
        <f t="shared" si="13"/>
        <v>230</v>
      </c>
      <c r="L91" s="18">
        <f t="shared" si="16"/>
        <v>86</v>
      </c>
      <c r="M91">
        <f t="shared" si="15"/>
        <v>86</v>
      </c>
      <c r="N91">
        <f t="shared" si="14"/>
        <v>8</v>
      </c>
      <c r="O91">
        <f t="shared" si="9"/>
        <v>8</v>
      </c>
    </row>
    <row r="92" spans="1:15" x14ac:dyDescent="0.25">
      <c r="A92" t="s">
        <v>25</v>
      </c>
      <c r="B92">
        <f>'Input and Summary Results'!$G96</f>
        <v>89</v>
      </c>
      <c r="C92">
        <f>IF(B92=0,FALSE,'Input and Summary Results'!$D$5)</f>
        <v>1</v>
      </c>
      <c r="D92">
        <f>IF(B92=0,FALSE,'Input and Summary Results'!$E$5)</f>
        <v>0</v>
      </c>
      <c r="E92">
        <f t="shared" si="10"/>
        <v>0</v>
      </c>
      <c r="F92">
        <f t="shared" si="11"/>
        <v>0</v>
      </c>
      <c r="G92">
        <f>IF(B92=" ",FALSE,(IF('Input and Summary Results'!$J$4="yes",'Data Transformation'!E92,'Data Transformation'!C92)))</f>
        <v>1</v>
      </c>
      <c r="H92">
        <f>IF(B92=" ",FALSE,(IF('Input and Summary Results'!$J$4="yes",'Data Transformation'!F92,'Data Transformation'!D92)))</f>
        <v>0</v>
      </c>
      <c r="I92">
        <f t="shared" si="12"/>
        <v>89</v>
      </c>
      <c r="J92" s="18">
        <f>LOOKUP(2,1/(COUNTIF($J$4:J91,'Input and Summary Results'!$B$7:$B$8007)=0),'Input and Summary Results'!$B$7:$B$8007)</f>
        <v>229</v>
      </c>
      <c r="K92" s="18">
        <f t="shared" si="13"/>
        <v>229</v>
      </c>
      <c r="L92" s="18">
        <f t="shared" si="16"/>
        <v>87</v>
      </c>
      <c r="M92">
        <f t="shared" si="15"/>
        <v>87</v>
      </c>
      <c r="N92">
        <f t="shared" si="14"/>
        <v>14</v>
      </c>
      <c r="O92">
        <f t="shared" si="9"/>
        <v>14</v>
      </c>
    </row>
    <row r="93" spans="1:15" x14ac:dyDescent="0.25">
      <c r="A93" t="s">
        <v>25</v>
      </c>
      <c r="B93">
        <f>'Input and Summary Results'!$G97</f>
        <v>90</v>
      </c>
      <c r="C93">
        <f>IF(B93=0,FALSE,'Input and Summary Results'!$D$5)</f>
        <v>1</v>
      </c>
      <c r="D93">
        <f>IF(B93=0,FALSE,'Input and Summary Results'!$E$5)</f>
        <v>0</v>
      </c>
      <c r="E93">
        <f t="shared" si="10"/>
        <v>0</v>
      </c>
      <c r="F93">
        <f t="shared" si="11"/>
        <v>0</v>
      </c>
      <c r="G93">
        <f>IF(B93=" ",FALSE,(IF('Input and Summary Results'!$J$4="yes",'Data Transformation'!E93,'Data Transformation'!C93)))</f>
        <v>1</v>
      </c>
      <c r="H93">
        <f>IF(B93=" ",FALSE,(IF('Input and Summary Results'!$J$4="yes",'Data Transformation'!F93,'Data Transformation'!D93)))</f>
        <v>0</v>
      </c>
      <c r="I93">
        <f t="shared" si="12"/>
        <v>90</v>
      </c>
      <c r="J93" s="18">
        <f>LOOKUP(2,1/(COUNTIF($J$4:J92,'Input and Summary Results'!$B$7:$B$8007)=0),'Input and Summary Results'!$B$7:$B$8007)</f>
        <v>228</v>
      </c>
      <c r="K93" s="18">
        <f t="shared" si="13"/>
        <v>228</v>
      </c>
      <c r="L93" s="18">
        <f t="shared" si="16"/>
        <v>88</v>
      </c>
      <c r="M93">
        <f t="shared" si="15"/>
        <v>88</v>
      </c>
      <c r="N93">
        <f t="shared" si="14"/>
        <v>15</v>
      </c>
      <c r="O93">
        <f t="shared" si="9"/>
        <v>15</v>
      </c>
    </row>
    <row r="94" spans="1:15" x14ac:dyDescent="0.25">
      <c r="A94" t="s">
        <v>25</v>
      </c>
      <c r="B94">
        <f>'Input and Summary Results'!$G98</f>
        <v>91</v>
      </c>
      <c r="C94">
        <f>IF(B94=0,FALSE,'Input and Summary Results'!$D$5)</f>
        <v>1</v>
      </c>
      <c r="D94">
        <f>IF(B94=0,FALSE,'Input and Summary Results'!$E$5)</f>
        <v>0</v>
      </c>
      <c r="E94">
        <f t="shared" si="10"/>
        <v>0</v>
      </c>
      <c r="F94">
        <f t="shared" si="11"/>
        <v>0</v>
      </c>
      <c r="G94">
        <f>IF(B94=" ",FALSE,(IF('Input and Summary Results'!$J$4="yes",'Data Transformation'!E94,'Data Transformation'!C94)))</f>
        <v>1</v>
      </c>
      <c r="H94">
        <f>IF(B94=" ",FALSE,(IF('Input and Summary Results'!$J$4="yes",'Data Transformation'!F94,'Data Transformation'!D94)))</f>
        <v>0</v>
      </c>
      <c r="I94">
        <f t="shared" si="12"/>
        <v>91</v>
      </c>
      <c r="J94" s="18">
        <f>LOOKUP(2,1/(COUNTIF($J$4:J93,'Input and Summary Results'!$B$7:$B$8007)=0),'Input and Summary Results'!$B$7:$B$8007)</f>
        <v>227</v>
      </c>
      <c r="K94" s="18">
        <f t="shared" si="13"/>
        <v>227</v>
      </c>
      <c r="L94" s="18">
        <f t="shared" si="16"/>
        <v>89</v>
      </c>
      <c r="M94">
        <f t="shared" si="15"/>
        <v>89</v>
      </c>
      <c r="N94">
        <f t="shared" si="14"/>
        <v>20</v>
      </c>
      <c r="O94">
        <f t="shared" si="9"/>
        <v>20</v>
      </c>
    </row>
    <row r="95" spans="1:15" x14ac:dyDescent="0.25">
      <c r="A95" t="s">
        <v>25</v>
      </c>
      <c r="B95">
        <f>'Input and Summary Results'!$G99</f>
        <v>92</v>
      </c>
      <c r="C95">
        <f>IF(B95=0,FALSE,'Input and Summary Results'!$D$5)</f>
        <v>1</v>
      </c>
      <c r="D95">
        <f>IF(B95=0,FALSE,'Input and Summary Results'!$E$5)</f>
        <v>0</v>
      </c>
      <c r="E95">
        <f t="shared" si="10"/>
        <v>0</v>
      </c>
      <c r="F95">
        <f t="shared" si="11"/>
        <v>0</v>
      </c>
      <c r="G95">
        <f>IF(B95=" ",FALSE,(IF('Input and Summary Results'!$J$4="yes",'Data Transformation'!E95,'Data Transformation'!C95)))</f>
        <v>1</v>
      </c>
      <c r="H95">
        <f>IF(B95=" ",FALSE,(IF('Input and Summary Results'!$J$4="yes",'Data Transformation'!F95,'Data Transformation'!D95)))</f>
        <v>0</v>
      </c>
      <c r="I95">
        <f t="shared" si="12"/>
        <v>92</v>
      </c>
      <c r="J95" s="18">
        <f>LOOKUP(2,1/(COUNTIF($J$4:J94,'Input and Summary Results'!$B$7:$B$8007)=0),'Input and Summary Results'!$B$7:$B$8007)</f>
        <v>226</v>
      </c>
      <c r="K95" s="18">
        <f t="shared" si="13"/>
        <v>226</v>
      </c>
      <c r="L95" s="18">
        <f t="shared" si="16"/>
        <v>90</v>
      </c>
      <c r="M95">
        <f t="shared" si="15"/>
        <v>90</v>
      </c>
      <c r="N95">
        <f t="shared" si="14"/>
        <v>20</v>
      </c>
      <c r="O95">
        <f t="shared" si="9"/>
        <v>20</v>
      </c>
    </row>
    <row r="96" spans="1:15" x14ac:dyDescent="0.25">
      <c r="A96" t="s">
        <v>25</v>
      </c>
      <c r="B96">
        <f>'Input and Summary Results'!$G100</f>
        <v>93</v>
      </c>
      <c r="C96">
        <f>IF(B96=0,FALSE,'Input and Summary Results'!$D$5)</f>
        <v>1</v>
      </c>
      <c r="D96">
        <f>IF(B96=0,FALSE,'Input and Summary Results'!$E$5)</f>
        <v>0</v>
      </c>
      <c r="E96">
        <f t="shared" si="10"/>
        <v>0</v>
      </c>
      <c r="F96">
        <f t="shared" si="11"/>
        <v>0</v>
      </c>
      <c r="G96">
        <f>IF(B96=" ",FALSE,(IF('Input and Summary Results'!$J$4="yes",'Data Transformation'!E96,'Data Transformation'!C96)))</f>
        <v>1</v>
      </c>
      <c r="H96">
        <f>IF(B96=" ",FALSE,(IF('Input and Summary Results'!$J$4="yes",'Data Transformation'!F96,'Data Transformation'!D96)))</f>
        <v>0</v>
      </c>
      <c r="I96">
        <f t="shared" si="12"/>
        <v>93</v>
      </c>
      <c r="J96" s="18">
        <f>LOOKUP(2,1/(COUNTIF($J$4:J95,'Input and Summary Results'!$B$7:$B$8007)=0),'Input and Summary Results'!$B$7:$B$8007)</f>
        <v>225</v>
      </c>
      <c r="K96" s="18">
        <f t="shared" si="13"/>
        <v>225</v>
      </c>
      <c r="L96" s="18">
        <f t="shared" si="16"/>
        <v>91</v>
      </c>
      <c r="M96">
        <f t="shared" si="15"/>
        <v>91</v>
      </c>
      <c r="N96">
        <f t="shared" si="14"/>
        <v>16</v>
      </c>
      <c r="O96">
        <f t="shared" si="9"/>
        <v>16</v>
      </c>
    </row>
    <row r="97" spans="1:15" x14ac:dyDescent="0.25">
      <c r="A97" t="s">
        <v>25</v>
      </c>
      <c r="B97">
        <f>'Input and Summary Results'!$G101</f>
        <v>94</v>
      </c>
      <c r="C97">
        <f>IF(B97=0,FALSE,'Input and Summary Results'!$D$5)</f>
        <v>1</v>
      </c>
      <c r="D97">
        <f>IF(B97=0,FALSE,'Input and Summary Results'!$E$5)</f>
        <v>0</v>
      </c>
      <c r="E97">
        <f t="shared" si="10"/>
        <v>0</v>
      </c>
      <c r="F97">
        <f t="shared" si="11"/>
        <v>0</v>
      </c>
      <c r="G97">
        <f>IF(B97=" ",FALSE,(IF('Input and Summary Results'!$J$4="yes",'Data Transformation'!E97,'Data Transformation'!C97)))</f>
        <v>1</v>
      </c>
      <c r="H97">
        <f>IF(B97=" ",FALSE,(IF('Input and Summary Results'!$J$4="yes",'Data Transformation'!F97,'Data Transformation'!D97)))</f>
        <v>0</v>
      </c>
      <c r="I97">
        <f t="shared" si="12"/>
        <v>94</v>
      </c>
      <c r="J97" s="18">
        <f>LOOKUP(2,1/(COUNTIF($J$4:J96,'Input and Summary Results'!$B$7:$B$8007)=0),'Input and Summary Results'!$B$7:$B$8007)</f>
        <v>224</v>
      </c>
      <c r="K97" s="18">
        <f t="shared" si="13"/>
        <v>224</v>
      </c>
      <c r="L97" s="18">
        <f t="shared" si="16"/>
        <v>92</v>
      </c>
      <c r="M97">
        <f t="shared" si="15"/>
        <v>92</v>
      </c>
      <c r="N97">
        <f t="shared" si="14"/>
        <v>15</v>
      </c>
      <c r="O97">
        <f t="shared" si="9"/>
        <v>15</v>
      </c>
    </row>
    <row r="98" spans="1:15" x14ac:dyDescent="0.25">
      <c r="A98" t="s">
        <v>25</v>
      </c>
      <c r="B98">
        <f>'Input and Summary Results'!$G102</f>
        <v>95</v>
      </c>
      <c r="C98">
        <f>IF(B98=0,FALSE,'Input and Summary Results'!$D$5)</f>
        <v>1</v>
      </c>
      <c r="D98">
        <f>IF(B98=0,FALSE,'Input and Summary Results'!$E$5)</f>
        <v>0</v>
      </c>
      <c r="E98">
        <f t="shared" si="10"/>
        <v>0</v>
      </c>
      <c r="F98">
        <f t="shared" si="11"/>
        <v>0</v>
      </c>
      <c r="G98">
        <f>IF(B98=" ",FALSE,(IF('Input and Summary Results'!$J$4="yes",'Data Transformation'!E98,'Data Transformation'!C98)))</f>
        <v>1</v>
      </c>
      <c r="H98">
        <f>IF(B98=" ",FALSE,(IF('Input and Summary Results'!$J$4="yes",'Data Transformation'!F98,'Data Transformation'!D98)))</f>
        <v>0</v>
      </c>
      <c r="I98">
        <f t="shared" si="12"/>
        <v>95</v>
      </c>
      <c r="J98" s="18">
        <f>LOOKUP(2,1/(COUNTIF($J$4:J97,'Input and Summary Results'!$B$7:$B$8007)=0),'Input and Summary Results'!$B$7:$B$8007)</f>
        <v>223</v>
      </c>
      <c r="K98" s="18">
        <f t="shared" si="13"/>
        <v>223</v>
      </c>
      <c r="L98" s="18">
        <f t="shared" si="16"/>
        <v>93</v>
      </c>
      <c r="M98">
        <f t="shared" si="15"/>
        <v>93</v>
      </c>
      <c r="N98">
        <f t="shared" si="14"/>
        <v>17</v>
      </c>
      <c r="O98">
        <f t="shared" si="9"/>
        <v>17</v>
      </c>
    </row>
    <row r="99" spans="1:15" x14ac:dyDescent="0.25">
      <c r="A99" t="s">
        <v>25</v>
      </c>
      <c r="B99">
        <f>'Input and Summary Results'!$G103</f>
        <v>96</v>
      </c>
      <c r="C99">
        <f>IF(B99=0,FALSE,'Input and Summary Results'!$D$5)</f>
        <v>1</v>
      </c>
      <c r="D99">
        <f>IF(B99=0,FALSE,'Input and Summary Results'!$E$5)</f>
        <v>0</v>
      </c>
      <c r="E99">
        <f t="shared" si="10"/>
        <v>0</v>
      </c>
      <c r="F99">
        <f t="shared" si="11"/>
        <v>0</v>
      </c>
      <c r="G99">
        <f>IF(B99=" ",FALSE,(IF('Input and Summary Results'!$J$4="yes",'Data Transformation'!E99,'Data Transformation'!C99)))</f>
        <v>1</v>
      </c>
      <c r="H99">
        <f>IF(B99=" ",FALSE,(IF('Input and Summary Results'!$J$4="yes",'Data Transformation'!F99,'Data Transformation'!D99)))</f>
        <v>0</v>
      </c>
      <c r="I99">
        <f t="shared" si="12"/>
        <v>96</v>
      </c>
      <c r="J99" s="18">
        <f>LOOKUP(2,1/(COUNTIF($J$4:J98,'Input and Summary Results'!$B$7:$B$8007)=0),'Input and Summary Results'!$B$7:$B$8007)</f>
        <v>222</v>
      </c>
      <c r="K99" s="18">
        <f t="shared" si="13"/>
        <v>222</v>
      </c>
      <c r="L99" s="18">
        <f t="shared" si="16"/>
        <v>94</v>
      </c>
      <c r="M99">
        <f t="shared" si="15"/>
        <v>94</v>
      </c>
      <c r="N99">
        <f t="shared" si="14"/>
        <v>12</v>
      </c>
      <c r="O99">
        <f t="shared" si="9"/>
        <v>12</v>
      </c>
    </row>
    <row r="100" spans="1:15" x14ac:dyDescent="0.25">
      <c r="A100" t="s">
        <v>25</v>
      </c>
      <c r="B100">
        <f>'Input and Summary Results'!$G104</f>
        <v>97</v>
      </c>
      <c r="C100">
        <f>IF(B100=0,FALSE,'Input and Summary Results'!$D$5)</f>
        <v>1</v>
      </c>
      <c r="D100">
        <f>IF(B100=0,FALSE,'Input and Summary Results'!$E$5)</f>
        <v>0</v>
      </c>
      <c r="E100">
        <f t="shared" si="10"/>
        <v>0</v>
      </c>
      <c r="F100">
        <f t="shared" si="11"/>
        <v>0</v>
      </c>
      <c r="G100">
        <f>IF(B100=" ",FALSE,(IF('Input and Summary Results'!$J$4="yes",'Data Transformation'!E100,'Data Transformation'!C100)))</f>
        <v>1</v>
      </c>
      <c r="H100">
        <f>IF(B100=" ",FALSE,(IF('Input and Summary Results'!$J$4="yes",'Data Transformation'!F100,'Data Transformation'!D100)))</f>
        <v>0</v>
      </c>
      <c r="I100">
        <f t="shared" si="12"/>
        <v>97</v>
      </c>
      <c r="J100" s="18">
        <f>LOOKUP(2,1/(COUNTIF($J$4:J99,'Input and Summary Results'!$B$7:$B$8007)=0),'Input and Summary Results'!$B$7:$B$8007)</f>
        <v>221</v>
      </c>
      <c r="K100" s="18">
        <f t="shared" si="13"/>
        <v>221</v>
      </c>
      <c r="L100" s="18">
        <f t="shared" si="16"/>
        <v>95</v>
      </c>
      <c r="M100">
        <f t="shared" si="15"/>
        <v>95</v>
      </c>
      <c r="N100">
        <f t="shared" si="14"/>
        <v>18</v>
      </c>
      <c r="O100">
        <f t="shared" si="9"/>
        <v>18</v>
      </c>
    </row>
    <row r="101" spans="1:15" x14ac:dyDescent="0.25">
      <c r="A101" t="s">
        <v>25</v>
      </c>
      <c r="B101">
        <f>'Input and Summary Results'!$G105</f>
        <v>98</v>
      </c>
      <c r="C101">
        <f>IF(B101=0,FALSE,'Input and Summary Results'!$D$5)</f>
        <v>1</v>
      </c>
      <c r="D101">
        <f>IF(B101=0,FALSE,'Input and Summary Results'!$E$5)</f>
        <v>0</v>
      </c>
      <c r="E101">
        <f t="shared" si="10"/>
        <v>0</v>
      </c>
      <c r="F101">
        <f t="shared" si="11"/>
        <v>0</v>
      </c>
      <c r="G101">
        <f>IF(B101=" ",FALSE,(IF('Input and Summary Results'!$J$4="yes",'Data Transformation'!E101,'Data Transformation'!C101)))</f>
        <v>1</v>
      </c>
      <c r="H101">
        <f>IF(B101=" ",FALSE,(IF('Input and Summary Results'!$J$4="yes",'Data Transformation'!F101,'Data Transformation'!D101)))</f>
        <v>0</v>
      </c>
      <c r="I101">
        <f t="shared" si="12"/>
        <v>98</v>
      </c>
      <c r="J101" s="18">
        <f>LOOKUP(2,1/(COUNTIF($J$4:J100,'Input and Summary Results'!$B$7:$B$8007)=0),'Input and Summary Results'!$B$7:$B$8007)</f>
        <v>220</v>
      </c>
      <c r="K101" s="18">
        <f t="shared" si="13"/>
        <v>220</v>
      </c>
      <c r="L101" s="18">
        <f t="shared" si="16"/>
        <v>96</v>
      </c>
      <c r="M101">
        <f t="shared" si="15"/>
        <v>96</v>
      </c>
      <c r="N101">
        <f t="shared" si="14"/>
        <v>8</v>
      </c>
      <c r="O101">
        <f t="shared" si="9"/>
        <v>8</v>
      </c>
    </row>
    <row r="102" spans="1:15" x14ac:dyDescent="0.25">
      <c r="A102" t="s">
        <v>25</v>
      </c>
      <c r="B102">
        <f>'Input and Summary Results'!$G106</f>
        <v>99</v>
      </c>
      <c r="C102">
        <f>IF(B102=0,FALSE,'Input and Summary Results'!$D$5)</f>
        <v>1</v>
      </c>
      <c r="D102">
        <f>IF(B102=0,FALSE,'Input and Summary Results'!$E$5)</f>
        <v>0</v>
      </c>
      <c r="E102">
        <f t="shared" si="10"/>
        <v>0</v>
      </c>
      <c r="F102">
        <f t="shared" si="11"/>
        <v>0</v>
      </c>
      <c r="G102">
        <f>IF(B102=" ",FALSE,(IF('Input and Summary Results'!$J$4="yes",'Data Transformation'!E102,'Data Transformation'!C102)))</f>
        <v>1</v>
      </c>
      <c r="H102">
        <f>IF(B102=" ",FALSE,(IF('Input and Summary Results'!$J$4="yes",'Data Transformation'!F102,'Data Transformation'!D102)))</f>
        <v>0</v>
      </c>
      <c r="I102">
        <f t="shared" si="12"/>
        <v>99</v>
      </c>
      <c r="J102" s="18">
        <f>LOOKUP(2,1/(COUNTIF($J$4:J101,'Input and Summary Results'!$B$7:$B$8007)=0),'Input and Summary Results'!$B$7:$B$8007)</f>
        <v>219</v>
      </c>
      <c r="K102" s="18">
        <f t="shared" si="13"/>
        <v>219</v>
      </c>
      <c r="L102" s="18">
        <f t="shared" si="16"/>
        <v>97</v>
      </c>
      <c r="M102">
        <f t="shared" si="15"/>
        <v>97</v>
      </c>
      <c r="N102">
        <f t="shared" si="14"/>
        <v>12</v>
      </c>
      <c r="O102">
        <f t="shared" si="9"/>
        <v>12</v>
      </c>
    </row>
    <row r="103" spans="1:15" x14ac:dyDescent="0.25">
      <c r="A103" t="s">
        <v>25</v>
      </c>
      <c r="B103">
        <f>'Input and Summary Results'!$G107</f>
        <v>100</v>
      </c>
      <c r="C103">
        <f>IF(B103=0,FALSE,'Input and Summary Results'!$D$5)</f>
        <v>1</v>
      </c>
      <c r="D103">
        <f>IF(B103=0,FALSE,'Input and Summary Results'!$E$5)</f>
        <v>0</v>
      </c>
      <c r="E103">
        <f t="shared" si="10"/>
        <v>0</v>
      </c>
      <c r="F103">
        <f t="shared" si="11"/>
        <v>0</v>
      </c>
      <c r="G103">
        <f>IF(B103=" ",FALSE,(IF('Input and Summary Results'!$J$4="yes",'Data Transformation'!E103,'Data Transformation'!C103)))</f>
        <v>1</v>
      </c>
      <c r="H103">
        <f>IF(B103=" ",FALSE,(IF('Input and Summary Results'!$J$4="yes",'Data Transformation'!F103,'Data Transformation'!D103)))</f>
        <v>0</v>
      </c>
      <c r="I103">
        <f t="shared" si="12"/>
        <v>100</v>
      </c>
      <c r="J103" s="18">
        <f>LOOKUP(2,1/(COUNTIF($J$4:J102,'Input and Summary Results'!$B$7:$B$8007)=0),'Input and Summary Results'!$B$7:$B$8007)</f>
        <v>218</v>
      </c>
      <c r="K103" s="18">
        <f t="shared" si="13"/>
        <v>218</v>
      </c>
      <c r="L103" s="18">
        <f t="shared" si="16"/>
        <v>98</v>
      </c>
      <c r="M103">
        <f t="shared" si="15"/>
        <v>98</v>
      </c>
      <c r="N103">
        <f t="shared" si="14"/>
        <v>11</v>
      </c>
      <c r="O103">
        <f t="shared" si="9"/>
        <v>11</v>
      </c>
    </row>
    <row r="104" spans="1:15" x14ac:dyDescent="0.25">
      <c r="A104" t="s">
        <v>25</v>
      </c>
      <c r="B104">
        <f>'Input and Summary Results'!$G108</f>
        <v>101</v>
      </c>
      <c r="C104">
        <f>IF(B104=0,FALSE,'Input and Summary Results'!$D$5)</f>
        <v>1</v>
      </c>
      <c r="D104">
        <f>IF(B104=0,FALSE,'Input and Summary Results'!$E$5)</f>
        <v>0</v>
      </c>
      <c r="E104">
        <f t="shared" si="10"/>
        <v>0</v>
      </c>
      <c r="F104">
        <f t="shared" si="11"/>
        <v>0</v>
      </c>
      <c r="G104">
        <f>IF(B104=" ",FALSE,(IF('Input and Summary Results'!$J$4="yes",'Data Transformation'!E104,'Data Transformation'!C104)))</f>
        <v>1</v>
      </c>
      <c r="H104">
        <f>IF(B104=" ",FALSE,(IF('Input and Summary Results'!$J$4="yes",'Data Transformation'!F104,'Data Transformation'!D104)))</f>
        <v>0</v>
      </c>
      <c r="I104">
        <f t="shared" si="12"/>
        <v>101</v>
      </c>
      <c r="J104" s="18">
        <f>LOOKUP(2,1/(COUNTIF($J$4:J103,'Input and Summary Results'!$B$7:$B$8007)=0),'Input and Summary Results'!$B$7:$B$8007)</f>
        <v>217</v>
      </c>
      <c r="K104" s="18">
        <f t="shared" si="13"/>
        <v>217</v>
      </c>
      <c r="L104" s="18">
        <f t="shared" si="16"/>
        <v>99</v>
      </c>
      <c r="M104">
        <f t="shared" si="15"/>
        <v>99</v>
      </c>
      <c r="N104">
        <f t="shared" si="14"/>
        <v>14</v>
      </c>
      <c r="O104">
        <f t="shared" si="9"/>
        <v>14</v>
      </c>
    </row>
    <row r="105" spans="1:15" x14ac:dyDescent="0.25">
      <c r="A105" t="s">
        <v>25</v>
      </c>
      <c r="B105">
        <f>'Input and Summary Results'!$G109</f>
        <v>102</v>
      </c>
      <c r="C105">
        <f>IF(B105=0,FALSE,'Input and Summary Results'!$D$5)</f>
        <v>1</v>
      </c>
      <c r="D105">
        <f>IF(B105=0,FALSE,'Input and Summary Results'!$E$5)</f>
        <v>0</v>
      </c>
      <c r="E105">
        <f t="shared" si="10"/>
        <v>0</v>
      </c>
      <c r="F105">
        <f t="shared" si="11"/>
        <v>0</v>
      </c>
      <c r="G105">
        <f>IF(B105=" ",FALSE,(IF('Input and Summary Results'!$J$4="yes",'Data Transformation'!E105,'Data Transformation'!C105)))</f>
        <v>1</v>
      </c>
      <c r="H105">
        <f>IF(B105=" ",FALSE,(IF('Input and Summary Results'!$J$4="yes",'Data Transformation'!F105,'Data Transformation'!D105)))</f>
        <v>0</v>
      </c>
      <c r="I105">
        <f t="shared" si="12"/>
        <v>102</v>
      </c>
      <c r="J105" s="18">
        <f>LOOKUP(2,1/(COUNTIF($J$4:J104,'Input and Summary Results'!$B$7:$B$8007)=0),'Input and Summary Results'!$B$7:$B$8007)</f>
        <v>216</v>
      </c>
      <c r="K105" s="18">
        <f t="shared" si="13"/>
        <v>216</v>
      </c>
      <c r="L105" s="18">
        <f t="shared" si="16"/>
        <v>100</v>
      </c>
      <c r="M105">
        <f t="shared" si="15"/>
        <v>100</v>
      </c>
      <c r="N105">
        <f t="shared" si="14"/>
        <v>11</v>
      </c>
      <c r="O105">
        <f t="shared" si="9"/>
        <v>11</v>
      </c>
    </row>
    <row r="106" spans="1:15" x14ac:dyDescent="0.25">
      <c r="A106" t="s">
        <v>25</v>
      </c>
      <c r="B106">
        <f>'Input and Summary Results'!$G110</f>
        <v>103</v>
      </c>
      <c r="C106">
        <f>IF(B106=0,FALSE,'Input and Summary Results'!$D$5)</f>
        <v>1</v>
      </c>
      <c r="D106">
        <f>IF(B106=0,FALSE,'Input and Summary Results'!$E$5)</f>
        <v>0</v>
      </c>
      <c r="E106">
        <f t="shared" si="10"/>
        <v>0</v>
      </c>
      <c r="F106">
        <f t="shared" si="11"/>
        <v>0</v>
      </c>
      <c r="G106">
        <f>IF(B106=" ",FALSE,(IF('Input and Summary Results'!$J$4="yes",'Data Transformation'!E106,'Data Transformation'!C106)))</f>
        <v>1</v>
      </c>
      <c r="H106">
        <f>IF(B106=" ",FALSE,(IF('Input and Summary Results'!$J$4="yes",'Data Transformation'!F106,'Data Transformation'!D106)))</f>
        <v>0</v>
      </c>
      <c r="I106">
        <f t="shared" si="12"/>
        <v>103</v>
      </c>
      <c r="J106" s="18">
        <f>LOOKUP(2,1/(COUNTIF($J$4:J105,'Input and Summary Results'!$B$7:$B$8007)=0),'Input and Summary Results'!$B$7:$B$8007)</f>
        <v>215</v>
      </c>
      <c r="K106" s="18">
        <f t="shared" si="13"/>
        <v>215</v>
      </c>
      <c r="L106" s="18">
        <f t="shared" si="16"/>
        <v>101</v>
      </c>
      <c r="M106">
        <f t="shared" si="15"/>
        <v>101</v>
      </c>
      <c r="N106">
        <f t="shared" si="14"/>
        <v>10</v>
      </c>
      <c r="O106">
        <f t="shared" si="9"/>
        <v>10</v>
      </c>
    </row>
    <row r="107" spans="1:15" x14ac:dyDescent="0.25">
      <c r="A107" t="s">
        <v>25</v>
      </c>
      <c r="B107">
        <f>'Input and Summary Results'!$G111</f>
        <v>104</v>
      </c>
      <c r="C107">
        <f>IF(B107=0,FALSE,'Input and Summary Results'!$D$5)</f>
        <v>1</v>
      </c>
      <c r="D107">
        <f>IF(B107=0,FALSE,'Input and Summary Results'!$E$5)</f>
        <v>0</v>
      </c>
      <c r="E107">
        <f t="shared" si="10"/>
        <v>0</v>
      </c>
      <c r="F107">
        <f t="shared" si="11"/>
        <v>0</v>
      </c>
      <c r="G107">
        <f>IF(B107=" ",FALSE,(IF('Input and Summary Results'!$J$4="yes",'Data Transformation'!E107,'Data Transformation'!C107)))</f>
        <v>1</v>
      </c>
      <c r="H107">
        <f>IF(B107=" ",FALSE,(IF('Input and Summary Results'!$J$4="yes",'Data Transformation'!F107,'Data Transformation'!D107)))</f>
        <v>0</v>
      </c>
      <c r="I107">
        <f t="shared" si="12"/>
        <v>104</v>
      </c>
      <c r="J107" s="18">
        <f>LOOKUP(2,1/(COUNTIF($J$4:J106,'Input and Summary Results'!$B$7:$B$8007)=0),'Input and Summary Results'!$B$7:$B$8007)</f>
        <v>214</v>
      </c>
      <c r="K107" s="18">
        <f t="shared" si="13"/>
        <v>214</v>
      </c>
      <c r="L107" s="18">
        <f t="shared" si="16"/>
        <v>102</v>
      </c>
      <c r="M107">
        <f t="shared" si="15"/>
        <v>102</v>
      </c>
      <c r="N107">
        <f t="shared" si="14"/>
        <v>20</v>
      </c>
      <c r="O107">
        <f t="shared" si="9"/>
        <v>20</v>
      </c>
    </row>
    <row r="108" spans="1:15" x14ac:dyDescent="0.25">
      <c r="A108" t="s">
        <v>25</v>
      </c>
      <c r="B108">
        <f>'Input and Summary Results'!$G112</f>
        <v>105</v>
      </c>
      <c r="C108">
        <f>IF(B108=0,FALSE,'Input and Summary Results'!$D$5)</f>
        <v>1</v>
      </c>
      <c r="D108">
        <f>IF(B108=0,FALSE,'Input and Summary Results'!$E$5)</f>
        <v>0</v>
      </c>
      <c r="E108">
        <f t="shared" si="10"/>
        <v>0</v>
      </c>
      <c r="F108">
        <f t="shared" si="11"/>
        <v>0</v>
      </c>
      <c r="G108">
        <f>IF(B108=" ",FALSE,(IF('Input and Summary Results'!$J$4="yes",'Data Transformation'!E108,'Data Transformation'!C108)))</f>
        <v>1</v>
      </c>
      <c r="H108">
        <f>IF(B108=" ",FALSE,(IF('Input and Summary Results'!$J$4="yes",'Data Transformation'!F108,'Data Transformation'!D108)))</f>
        <v>0</v>
      </c>
      <c r="I108">
        <f t="shared" si="12"/>
        <v>105</v>
      </c>
      <c r="J108" s="18">
        <f>LOOKUP(2,1/(COUNTIF($J$4:J107,'Input and Summary Results'!$B$7:$B$8007)=0),'Input and Summary Results'!$B$7:$B$8007)</f>
        <v>213</v>
      </c>
      <c r="K108" s="18">
        <f t="shared" si="13"/>
        <v>213</v>
      </c>
      <c r="L108" s="18">
        <f t="shared" si="16"/>
        <v>103</v>
      </c>
      <c r="M108">
        <f t="shared" si="15"/>
        <v>103</v>
      </c>
      <c r="N108">
        <f t="shared" si="14"/>
        <v>9</v>
      </c>
      <c r="O108">
        <f t="shared" si="9"/>
        <v>9</v>
      </c>
    </row>
    <row r="109" spans="1:15" x14ac:dyDescent="0.25">
      <c r="A109" t="s">
        <v>25</v>
      </c>
      <c r="B109">
        <f>'Input and Summary Results'!$G113</f>
        <v>106</v>
      </c>
      <c r="C109">
        <f>IF(B109=0,FALSE,'Input and Summary Results'!$D$5)</f>
        <v>1</v>
      </c>
      <c r="D109">
        <f>IF(B109=0,FALSE,'Input and Summary Results'!$E$5)</f>
        <v>0</v>
      </c>
      <c r="E109">
        <f t="shared" si="10"/>
        <v>0</v>
      </c>
      <c r="F109">
        <f t="shared" si="11"/>
        <v>0</v>
      </c>
      <c r="G109">
        <f>IF(B109=" ",FALSE,(IF('Input and Summary Results'!$J$4="yes",'Data Transformation'!E109,'Data Transformation'!C109)))</f>
        <v>1</v>
      </c>
      <c r="H109">
        <f>IF(B109=" ",FALSE,(IF('Input and Summary Results'!$J$4="yes",'Data Transformation'!F109,'Data Transformation'!D109)))</f>
        <v>0</v>
      </c>
      <c r="I109">
        <f t="shared" si="12"/>
        <v>106</v>
      </c>
      <c r="J109" s="18">
        <f>LOOKUP(2,1/(COUNTIF($J$4:J108,'Input and Summary Results'!$B$7:$B$8007)=0),'Input and Summary Results'!$B$7:$B$8007)</f>
        <v>212</v>
      </c>
      <c r="K109" s="18">
        <f t="shared" si="13"/>
        <v>212</v>
      </c>
      <c r="L109" s="18">
        <f t="shared" si="16"/>
        <v>104</v>
      </c>
      <c r="M109">
        <f t="shared" si="15"/>
        <v>104</v>
      </c>
      <c r="N109">
        <f t="shared" si="14"/>
        <v>19</v>
      </c>
      <c r="O109">
        <f t="shared" si="9"/>
        <v>19</v>
      </c>
    </row>
    <row r="110" spans="1:15" x14ac:dyDescent="0.25">
      <c r="A110" t="s">
        <v>25</v>
      </c>
      <c r="B110">
        <f>'Input and Summary Results'!$G114</f>
        <v>107</v>
      </c>
      <c r="C110">
        <f>IF(B110=0,FALSE,'Input and Summary Results'!$D$5)</f>
        <v>1</v>
      </c>
      <c r="D110">
        <f>IF(B110=0,FALSE,'Input and Summary Results'!$E$5)</f>
        <v>0</v>
      </c>
      <c r="E110">
        <f t="shared" si="10"/>
        <v>0</v>
      </c>
      <c r="F110">
        <f t="shared" si="11"/>
        <v>0</v>
      </c>
      <c r="G110">
        <f>IF(B110=" ",FALSE,(IF('Input and Summary Results'!$J$4="yes",'Data Transformation'!E110,'Data Transformation'!C110)))</f>
        <v>1</v>
      </c>
      <c r="H110">
        <f>IF(B110=" ",FALSE,(IF('Input and Summary Results'!$J$4="yes",'Data Transformation'!F110,'Data Transformation'!D110)))</f>
        <v>0</v>
      </c>
      <c r="I110">
        <f t="shared" si="12"/>
        <v>107</v>
      </c>
      <c r="J110" s="18">
        <f>LOOKUP(2,1/(COUNTIF($J$4:J109,'Input and Summary Results'!$B$7:$B$8007)=0),'Input and Summary Results'!$B$7:$B$8007)</f>
        <v>211</v>
      </c>
      <c r="K110" s="18">
        <f t="shared" si="13"/>
        <v>211</v>
      </c>
      <c r="L110" s="18">
        <f t="shared" si="16"/>
        <v>105</v>
      </c>
      <c r="M110">
        <f t="shared" si="15"/>
        <v>105</v>
      </c>
      <c r="N110">
        <f t="shared" si="14"/>
        <v>4</v>
      </c>
      <c r="O110" t="b">
        <f t="shared" si="9"/>
        <v>0</v>
      </c>
    </row>
    <row r="111" spans="1:15" x14ac:dyDescent="0.25">
      <c r="A111" t="s">
        <v>25</v>
      </c>
      <c r="B111">
        <f>'Input and Summary Results'!$G115</f>
        <v>108</v>
      </c>
      <c r="C111">
        <f>IF(B111=0,FALSE,'Input and Summary Results'!$D$5)</f>
        <v>1</v>
      </c>
      <c r="D111">
        <f>IF(B111=0,FALSE,'Input and Summary Results'!$E$5)</f>
        <v>0</v>
      </c>
      <c r="E111">
        <f t="shared" si="10"/>
        <v>0</v>
      </c>
      <c r="F111">
        <f t="shared" si="11"/>
        <v>0</v>
      </c>
      <c r="G111">
        <f>IF(B111=" ",FALSE,(IF('Input and Summary Results'!$J$4="yes",'Data Transformation'!E111,'Data Transformation'!C111)))</f>
        <v>1</v>
      </c>
      <c r="H111">
        <f>IF(B111=" ",FALSE,(IF('Input and Summary Results'!$J$4="yes",'Data Transformation'!F111,'Data Transformation'!D111)))</f>
        <v>0</v>
      </c>
      <c r="I111">
        <f t="shared" si="12"/>
        <v>108</v>
      </c>
      <c r="J111" s="18">
        <f>LOOKUP(2,1/(COUNTIF($J$4:J110,'Input and Summary Results'!$B$7:$B$8007)=0),'Input and Summary Results'!$B$7:$B$8007)</f>
        <v>210</v>
      </c>
      <c r="K111" s="18">
        <f t="shared" si="13"/>
        <v>210</v>
      </c>
      <c r="L111" s="18">
        <f t="shared" si="16"/>
        <v>106</v>
      </c>
      <c r="M111">
        <f t="shared" si="15"/>
        <v>106</v>
      </c>
      <c r="N111">
        <f t="shared" si="14"/>
        <v>17</v>
      </c>
      <c r="O111">
        <f t="shared" si="9"/>
        <v>17</v>
      </c>
    </row>
    <row r="112" spans="1:15" x14ac:dyDescent="0.25">
      <c r="A112" t="s">
        <v>25</v>
      </c>
      <c r="B112">
        <f>'Input and Summary Results'!$G116</f>
        <v>109</v>
      </c>
      <c r="C112">
        <f>IF(B112=0,FALSE,'Input and Summary Results'!$D$5)</f>
        <v>1</v>
      </c>
      <c r="D112">
        <f>IF(B112=0,FALSE,'Input and Summary Results'!$E$5)</f>
        <v>0</v>
      </c>
      <c r="E112">
        <f t="shared" si="10"/>
        <v>0</v>
      </c>
      <c r="F112">
        <f t="shared" si="11"/>
        <v>0</v>
      </c>
      <c r="G112">
        <f>IF(B112=" ",FALSE,(IF('Input and Summary Results'!$J$4="yes",'Data Transformation'!E112,'Data Transformation'!C112)))</f>
        <v>1</v>
      </c>
      <c r="H112">
        <f>IF(B112=" ",FALSE,(IF('Input and Summary Results'!$J$4="yes",'Data Transformation'!F112,'Data Transformation'!D112)))</f>
        <v>0</v>
      </c>
      <c r="I112">
        <f t="shared" si="12"/>
        <v>109</v>
      </c>
      <c r="J112" s="18">
        <f>LOOKUP(2,1/(COUNTIF($J$4:J111,'Input and Summary Results'!$B$7:$B$8007)=0),'Input and Summary Results'!$B$7:$B$8007)</f>
        <v>209</v>
      </c>
      <c r="K112" s="18">
        <f t="shared" si="13"/>
        <v>209</v>
      </c>
      <c r="L112" s="18">
        <f t="shared" si="16"/>
        <v>107</v>
      </c>
      <c r="M112">
        <f t="shared" si="15"/>
        <v>107</v>
      </c>
      <c r="N112">
        <f t="shared" si="14"/>
        <v>15</v>
      </c>
      <c r="O112">
        <f t="shared" si="9"/>
        <v>15</v>
      </c>
    </row>
    <row r="113" spans="1:15" x14ac:dyDescent="0.25">
      <c r="A113" t="s">
        <v>25</v>
      </c>
      <c r="B113">
        <f>'Input and Summary Results'!$G117</f>
        <v>110</v>
      </c>
      <c r="C113">
        <f>IF(B113=0,FALSE,'Input and Summary Results'!$D$5)</f>
        <v>1</v>
      </c>
      <c r="D113">
        <f>IF(B113=0,FALSE,'Input and Summary Results'!$E$5)</f>
        <v>0</v>
      </c>
      <c r="E113">
        <f t="shared" si="10"/>
        <v>0</v>
      </c>
      <c r="F113">
        <f t="shared" si="11"/>
        <v>0</v>
      </c>
      <c r="G113">
        <f>IF(B113=" ",FALSE,(IF('Input and Summary Results'!$J$4="yes",'Data Transformation'!E113,'Data Transformation'!C113)))</f>
        <v>1</v>
      </c>
      <c r="H113">
        <f>IF(B113=" ",FALSE,(IF('Input and Summary Results'!$J$4="yes",'Data Transformation'!F113,'Data Transformation'!D113)))</f>
        <v>0</v>
      </c>
      <c r="I113">
        <f t="shared" si="12"/>
        <v>110</v>
      </c>
      <c r="J113" s="18">
        <f>LOOKUP(2,1/(COUNTIF($J$4:J112,'Input and Summary Results'!$B$7:$B$8007)=0),'Input and Summary Results'!$B$7:$B$8007)</f>
        <v>208</v>
      </c>
      <c r="K113" s="18">
        <f t="shared" si="13"/>
        <v>208</v>
      </c>
      <c r="L113" s="18">
        <f t="shared" si="16"/>
        <v>108</v>
      </c>
      <c r="M113">
        <f t="shared" si="15"/>
        <v>108</v>
      </c>
      <c r="N113">
        <f t="shared" si="14"/>
        <v>18</v>
      </c>
      <c r="O113">
        <f t="shared" si="9"/>
        <v>18</v>
      </c>
    </row>
    <row r="114" spans="1:15" x14ac:dyDescent="0.25">
      <c r="A114" t="s">
        <v>25</v>
      </c>
      <c r="B114">
        <f>'Input and Summary Results'!$G118</f>
        <v>111</v>
      </c>
      <c r="C114">
        <f>IF(B114=0,FALSE,'Input and Summary Results'!$D$5)</f>
        <v>1</v>
      </c>
      <c r="D114">
        <f>IF(B114=0,FALSE,'Input and Summary Results'!$E$5)</f>
        <v>0</v>
      </c>
      <c r="E114">
        <f t="shared" si="10"/>
        <v>0</v>
      </c>
      <c r="F114">
        <f t="shared" si="11"/>
        <v>0</v>
      </c>
      <c r="G114">
        <f>IF(B114=" ",FALSE,(IF('Input and Summary Results'!$J$4="yes",'Data Transformation'!E114,'Data Transformation'!C114)))</f>
        <v>1</v>
      </c>
      <c r="H114">
        <f>IF(B114=" ",FALSE,(IF('Input and Summary Results'!$J$4="yes",'Data Transformation'!F114,'Data Transformation'!D114)))</f>
        <v>0</v>
      </c>
      <c r="I114">
        <f t="shared" si="12"/>
        <v>111</v>
      </c>
      <c r="J114" s="18">
        <f>LOOKUP(2,1/(COUNTIF($J$4:J113,'Input and Summary Results'!$B$7:$B$8007)=0),'Input and Summary Results'!$B$7:$B$8007)</f>
        <v>207</v>
      </c>
      <c r="K114" s="18">
        <f t="shared" si="13"/>
        <v>207</v>
      </c>
      <c r="L114" s="18">
        <f t="shared" si="16"/>
        <v>109</v>
      </c>
      <c r="M114">
        <f t="shared" si="15"/>
        <v>109</v>
      </c>
      <c r="N114">
        <f t="shared" si="14"/>
        <v>20</v>
      </c>
      <c r="O114">
        <f t="shared" si="9"/>
        <v>20</v>
      </c>
    </row>
    <row r="115" spans="1:15" x14ac:dyDescent="0.25">
      <c r="A115" t="s">
        <v>25</v>
      </c>
      <c r="B115">
        <f>'Input and Summary Results'!$G119</f>
        <v>112</v>
      </c>
      <c r="C115">
        <f>IF(B115=0,FALSE,'Input and Summary Results'!$D$5)</f>
        <v>1</v>
      </c>
      <c r="D115">
        <f>IF(B115=0,FALSE,'Input and Summary Results'!$E$5)</f>
        <v>0</v>
      </c>
      <c r="E115">
        <f t="shared" si="10"/>
        <v>0</v>
      </c>
      <c r="F115">
        <f t="shared" si="11"/>
        <v>0</v>
      </c>
      <c r="G115">
        <f>IF(B115=" ",FALSE,(IF('Input and Summary Results'!$J$4="yes",'Data Transformation'!E115,'Data Transformation'!C115)))</f>
        <v>1</v>
      </c>
      <c r="H115">
        <f>IF(B115=" ",FALSE,(IF('Input and Summary Results'!$J$4="yes",'Data Transformation'!F115,'Data Transformation'!D115)))</f>
        <v>0</v>
      </c>
      <c r="I115">
        <f t="shared" si="12"/>
        <v>112</v>
      </c>
      <c r="J115" s="18">
        <f>LOOKUP(2,1/(COUNTIF($J$4:J114,'Input and Summary Results'!$B$7:$B$8007)=0),'Input and Summary Results'!$B$7:$B$8007)</f>
        <v>206</v>
      </c>
      <c r="K115" s="18">
        <f t="shared" si="13"/>
        <v>206</v>
      </c>
      <c r="L115" s="18">
        <f t="shared" si="16"/>
        <v>110</v>
      </c>
      <c r="M115">
        <f t="shared" si="15"/>
        <v>110</v>
      </c>
      <c r="N115">
        <f t="shared" si="14"/>
        <v>17</v>
      </c>
      <c r="O115">
        <f t="shared" si="9"/>
        <v>17</v>
      </c>
    </row>
    <row r="116" spans="1:15" x14ac:dyDescent="0.25">
      <c r="A116" t="s">
        <v>25</v>
      </c>
      <c r="B116">
        <f>'Input and Summary Results'!$G120</f>
        <v>113</v>
      </c>
      <c r="C116">
        <f>IF(B116=0,FALSE,'Input and Summary Results'!$D$5)</f>
        <v>1</v>
      </c>
      <c r="D116">
        <f>IF(B116=0,FALSE,'Input and Summary Results'!$E$5)</f>
        <v>0</v>
      </c>
      <c r="E116">
        <f t="shared" si="10"/>
        <v>0</v>
      </c>
      <c r="F116">
        <f t="shared" si="11"/>
        <v>0</v>
      </c>
      <c r="G116">
        <f>IF(B116=" ",FALSE,(IF('Input and Summary Results'!$J$4="yes",'Data Transformation'!E116,'Data Transformation'!C116)))</f>
        <v>1</v>
      </c>
      <c r="H116">
        <f>IF(B116=" ",FALSE,(IF('Input and Summary Results'!$J$4="yes",'Data Transformation'!F116,'Data Transformation'!D116)))</f>
        <v>0</v>
      </c>
      <c r="I116">
        <f t="shared" si="12"/>
        <v>113</v>
      </c>
      <c r="J116" s="18">
        <f>LOOKUP(2,1/(COUNTIF($J$4:J115,'Input and Summary Results'!$B$7:$B$8007)=0),'Input and Summary Results'!$B$7:$B$8007)</f>
        <v>205</v>
      </c>
      <c r="K116" s="18">
        <f t="shared" si="13"/>
        <v>205</v>
      </c>
      <c r="L116" s="18">
        <f t="shared" si="16"/>
        <v>111</v>
      </c>
      <c r="M116">
        <f t="shared" si="15"/>
        <v>111</v>
      </c>
      <c r="N116">
        <f t="shared" si="14"/>
        <v>19</v>
      </c>
      <c r="O116">
        <f t="shared" si="9"/>
        <v>19</v>
      </c>
    </row>
    <row r="117" spans="1:15" x14ac:dyDescent="0.25">
      <c r="A117" t="s">
        <v>25</v>
      </c>
      <c r="B117">
        <f>'Input and Summary Results'!$G121</f>
        <v>114</v>
      </c>
      <c r="C117">
        <f>IF(B117=0,FALSE,'Input and Summary Results'!$D$5)</f>
        <v>1</v>
      </c>
      <c r="D117">
        <f>IF(B117=0,FALSE,'Input and Summary Results'!$E$5)</f>
        <v>0</v>
      </c>
      <c r="E117">
        <f t="shared" si="10"/>
        <v>0</v>
      </c>
      <c r="F117">
        <f t="shared" si="11"/>
        <v>0</v>
      </c>
      <c r="G117">
        <f>IF(B117=" ",FALSE,(IF('Input and Summary Results'!$J$4="yes",'Data Transformation'!E117,'Data Transformation'!C117)))</f>
        <v>1</v>
      </c>
      <c r="H117">
        <f>IF(B117=" ",FALSE,(IF('Input and Summary Results'!$J$4="yes",'Data Transformation'!F117,'Data Transformation'!D117)))</f>
        <v>0</v>
      </c>
      <c r="I117">
        <f t="shared" si="12"/>
        <v>114</v>
      </c>
      <c r="J117" s="18">
        <f>LOOKUP(2,1/(COUNTIF($J$4:J116,'Input and Summary Results'!$B$7:$B$8007)=0),'Input and Summary Results'!$B$7:$B$8007)</f>
        <v>204</v>
      </c>
      <c r="K117" s="18">
        <f t="shared" si="13"/>
        <v>204</v>
      </c>
      <c r="L117" s="18">
        <f t="shared" si="16"/>
        <v>112</v>
      </c>
      <c r="M117">
        <f t="shared" si="15"/>
        <v>112</v>
      </c>
      <c r="N117">
        <f t="shared" si="14"/>
        <v>16</v>
      </c>
      <c r="O117">
        <f t="shared" si="9"/>
        <v>16</v>
      </c>
    </row>
    <row r="118" spans="1:15" x14ac:dyDescent="0.25">
      <c r="A118" t="s">
        <v>25</v>
      </c>
      <c r="B118">
        <f>'Input and Summary Results'!$G122</f>
        <v>115</v>
      </c>
      <c r="C118">
        <f>IF(B118=0,FALSE,'Input and Summary Results'!$D$5)</f>
        <v>1</v>
      </c>
      <c r="D118">
        <f>IF(B118=0,FALSE,'Input and Summary Results'!$E$5)</f>
        <v>0</v>
      </c>
      <c r="E118">
        <f t="shared" si="10"/>
        <v>0</v>
      </c>
      <c r="F118">
        <f t="shared" si="11"/>
        <v>0</v>
      </c>
      <c r="G118">
        <f>IF(B118=" ",FALSE,(IF('Input and Summary Results'!$J$4="yes",'Data Transformation'!E118,'Data Transformation'!C118)))</f>
        <v>1</v>
      </c>
      <c r="H118">
        <f>IF(B118=" ",FALSE,(IF('Input and Summary Results'!$J$4="yes",'Data Transformation'!F118,'Data Transformation'!D118)))</f>
        <v>0</v>
      </c>
      <c r="I118">
        <f t="shared" si="12"/>
        <v>115</v>
      </c>
      <c r="J118" s="18">
        <f>LOOKUP(2,1/(COUNTIF($J$4:J117,'Input and Summary Results'!$B$7:$B$8007)=0),'Input and Summary Results'!$B$7:$B$8007)</f>
        <v>203</v>
      </c>
      <c r="K118" s="18">
        <f t="shared" si="13"/>
        <v>203</v>
      </c>
      <c r="L118" s="18">
        <f t="shared" si="16"/>
        <v>113</v>
      </c>
      <c r="M118">
        <f t="shared" si="15"/>
        <v>113</v>
      </c>
      <c r="N118">
        <f t="shared" si="14"/>
        <v>18</v>
      </c>
      <c r="O118">
        <f t="shared" si="9"/>
        <v>18</v>
      </c>
    </row>
    <row r="119" spans="1:15" x14ac:dyDescent="0.25">
      <c r="A119" t="s">
        <v>25</v>
      </c>
      <c r="B119">
        <f>'Input and Summary Results'!$G123</f>
        <v>116</v>
      </c>
      <c r="C119">
        <f>IF(B119=0,FALSE,'Input and Summary Results'!$D$5)</f>
        <v>1</v>
      </c>
      <c r="D119">
        <f>IF(B119=0,FALSE,'Input and Summary Results'!$E$5)</f>
        <v>0</v>
      </c>
      <c r="E119">
        <f t="shared" si="10"/>
        <v>0</v>
      </c>
      <c r="F119">
        <f t="shared" si="11"/>
        <v>0</v>
      </c>
      <c r="G119">
        <f>IF(B119=" ",FALSE,(IF('Input and Summary Results'!$J$4="yes",'Data Transformation'!E119,'Data Transformation'!C119)))</f>
        <v>1</v>
      </c>
      <c r="H119">
        <f>IF(B119=" ",FALSE,(IF('Input and Summary Results'!$J$4="yes",'Data Transformation'!F119,'Data Transformation'!D119)))</f>
        <v>0</v>
      </c>
      <c r="I119">
        <f t="shared" si="12"/>
        <v>116</v>
      </c>
      <c r="J119" s="18">
        <f>LOOKUP(2,1/(COUNTIF($J$4:J118,'Input and Summary Results'!$B$7:$B$8007)=0),'Input and Summary Results'!$B$7:$B$8007)</f>
        <v>202</v>
      </c>
      <c r="K119" s="18">
        <f t="shared" si="13"/>
        <v>202</v>
      </c>
      <c r="L119" s="18">
        <f t="shared" si="16"/>
        <v>114</v>
      </c>
      <c r="M119">
        <f t="shared" si="15"/>
        <v>114</v>
      </c>
      <c r="N119">
        <f t="shared" si="14"/>
        <v>17</v>
      </c>
      <c r="O119">
        <f t="shared" si="9"/>
        <v>17</v>
      </c>
    </row>
    <row r="120" spans="1:15" x14ac:dyDescent="0.25">
      <c r="A120" t="s">
        <v>25</v>
      </c>
      <c r="B120">
        <f>'Input and Summary Results'!$G124</f>
        <v>117</v>
      </c>
      <c r="C120">
        <f>IF(B120=0,FALSE,'Input and Summary Results'!$D$5)</f>
        <v>1</v>
      </c>
      <c r="D120">
        <f>IF(B120=0,FALSE,'Input and Summary Results'!$E$5)</f>
        <v>0</v>
      </c>
      <c r="E120">
        <f t="shared" si="10"/>
        <v>0</v>
      </c>
      <c r="F120">
        <f t="shared" si="11"/>
        <v>0</v>
      </c>
      <c r="G120">
        <f>IF(B120=" ",FALSE,(IF('Input and Summary Results'!$J$4="yes",'Data Transformation'!E120,'Data Transformation'!C120)))</f>
        <v>1</v>
      </c>
      <c r="H120">
        <f>IF(B120=" ",FALSE,(IF('Input and Summary Results'!$J$4="yes",'Data Transformation'!F120,'Data Transformation'!D120)))</f>
        <v>0</v>
      </c>
      <c r="I120">
        <f t="shared" si="12"/>
        <v>117</v>
      </c>
      <c r="J120" s="18">
        <f>LOOKUP(2,1/(COUNTIF($J$4:J119,'Input and Summary Results'!$B$7:$B$8007)=0),'Input and Summary Results'!$B$7:$B$8007)</f>
        <v>201</v>
      </c>
      <c r="K120" s="18">
        <f t="shared" si="13"/>
        <v>201</v>
      </c>
      <c r="L120" s="18">
        <f t="shared" si="16"/>
        <v>115</v>
      </c>
      <c r="M120">
        <f t="shared" si="15"/>
        <v>115</v>
      </c>
      <c r="N120">
        <f t="shared" si="14"/>
        <v>19</v>
      </c>
      <c r="O120">
        <f t="shared" si="9"/>
        <v>19</v>
      </c>
    </row>
    <row r="121" spans="1:15" x14ac:dyDescent="0.25">
      <c r="A121" t="s">
        <v>25</v>
      </c>
      <c r="B121">
        <f>'Input and Summary Results'!$G125</f>
        <v>118</v>
      </c>
      <c r="C121">
        <f>IF(B121=0,FALSE,'Input and Summary Results'!$D$5)</f>
        <v>1</v>
      </c>
      <c r="D121">
        <f>IF(B121=0,FALSE,'Input and Summary Results'!$E$5)</f>
        <v>0</v>
      </c>
      <c r="E121">
        <f t="shared" si="10"/>
        <v>0</v>
      </c>
      <c r="F121">
        <f t="shared" si="11"/>
        <v>0</v>
      </c>
      <c r="G121">
        <f>IF(B121=" ",FALSE,(IF('Input and Summary Results'!$J$4="yes",'Data Transformation'!E121,'Data Transformation'!C121)))</f>
        <v>1</v>
      </c>
      <c r="H121">
        <f>IF(B121=" ",FALSE,(IF('Input and Summary Results'!$J$4="yes",'Data Transformation'!F121,'Data Transformation'!D121)))</f>
        <v>0</v>
      </c>
      <c r="I121">
        <f t="shared" si="12"/>
        <v>118</v>
      </c>
      <c r="J121" s="18">
        <f>LOOKUP(2,1/(COUNTIF($J$4:J120,'Input and Summary Results'!$B$7:$B$8007)=0),'Input and Summary Results'!$B$7:$B$8007)</f>
        <v>200</v>
      </c>
      <c r="K121" s="18">
        <f t="shared" si="13"/>
        <v>200</v>
      </c>
      <c r="L121" s="18">
        <f t="shared" si="16"/>
        <v>116</v>
      </c>
      <c r="M121">
        <f t="shared" si="15"/>
        <v>116</v>
      </c>
      <c r="N121">
        <f t="shared" si="14"/>
        <v>19</v>
      </c>
      <c r="O121">
        <f t="shared" si="9"/>
        <v>19</v>
      </c>
    </row>
    <row r="122" spans="1:15" x14ac:dyDescent="0.25">
      <c r="A122" t="s">
        <v>25</v>
      </c>
      <c r="B122">
        <f>'Input and Summary Results'!$G126</f>
        <v>119</v>
      </c>
      <c r="C122">
        <f>IF(B122=0,FALSE,'Input and Summary Results'!$D$5)</f>
        <v>1</v>
      </c>
      <c r="D122">
        <f>IF(B122=0,FALSE,'Input and Summary Results'!$E$5)</f>
        <v>0</v>
      </c>
      <c r="E122">
        <f t="shared" si="10"/>
        <v>0</v>
      </c>
      <c r="F122">
        <f t="shared" si="11"/>
        <v>0</v>
      </c>
      <c r="G122">
        <f>IF(B122=" ",FALSE,(IF('Input and Summary Results'!$J$4="yes",'Data Transformation'!E122,'Data Transformation'!C122)))</f>
        <v>1</v>
      </c>
      <c r="H122">
        <f>IF(B122=" ",FALSE,(IF('Input and Summary Results'!$J$4="yes",'Data Transformation'!F122,'Data Transformation'!D122)))</f>
        <v>0</v>
      </c>
      <c r="I122">
        <f t="shared" si="12"/>
        <v>119</v>
      </c>
      <c r="J122" s="18">
        <f>LOOKUP(2,1/(COUNTIF($J$4:J121,'Input and Summary Results'!$B$7:$B$8007)=0),'Input and Summary Results'!$B$7:$B$8007)</f>
        <v>199</v>
      </c>
      <c r="K122" s="18">
        <f t="shared" si="13"/>
        <v>199</v>
      </c>
      <c r="L122" s="18">
        <f t="shared" si="16"/>
        <v>117</v>
      </c>
      <c r="M122">
        <f t="shared" si="15"/>
        <v>117</v>
      </c>
      <c r="N122">
        <f t="shared" si="14"/>
        <v>16</v>
      </c>
      <c r="O122">
        <f t="shared" si="9"/>
        <v>16</v>
      </c>
    </row>
    <row r="123" spans="1:15" x14ac:dyDescent="0.25">
      <c r="A123" t="s">
        <v>25</v>
      </c>
      <c r="B123">
        <f>'Input and Summary Results'!$G127</f>
        <v>120</v>
      </c>
      <c r="C123">
        <f>IF(B123=0,FALSE,'Input and Summary Results'!$D$5)</f>
        <v>1</v>
      </c>
      <c r="D123">
        <f>IF(B123=0,FALSE,'Input and Summary Results'!$E$5)</f>
        <v>0</v>
      </c>
      <c r="E123">
        <f t="shared" si="10"/>
        <v>0</v>
      </c>
      <c r="F123">
        <f t="shared" si="11"/>
        <v>0</v>
      </c>
      <c r="G123">
        <f>IF(B123=" ",FALSE,(IF('Input and Summary Results'!$J$4="yes",'Data Transformation'!E123,'Data Transformation'!C123)))</f>
        <v>1</v>
      </c>
      <c r="H123">
        <f>IF(B123=" ",FALSE,(IF('Input and Summary Results'!$J$4="yes",'Data Transformation'!F123,'Data Transformation'!D123)))</f>
        <v>0</v>
      </c>
      <c r="I123">
        <f t="shared" si="12"/>
        <v>120</v>
      </c>
      <c r="J123" s="18">
        <f>LOOKUP(2,1/(COUNTIF($J$4:J122,'Input and Summary Results'!$B$7:$B$8007)=0),'Input and Summary Results'!$B$7:$B$8007)</f>
        <v>198</v>
      </c>
      <c r="K123" s="18">
        <f t="shared" si="13"/>
        <v>198</v>
      </c>
      <c r="L123" s="18">
        <f t="shared" si="16"/>
        <v>118</v>
      </c>
      <c r="M123">
        <f t="shared" si="15"/>
        <v>118</v>
      </c>
      <c r="N123">
        <f t="shared" si="14"/>
        <v>16</v>
      </c>
      <c r="O123">
        <f t="shared" si="9"/>
        <v>16</v>
      </c>
    </row>
    <row r="124" spans="1:15" x14ac:dyDescent="0.25">
      <c r="A124" t="s">
        <v>25</v>
      </c>
      <c r="B124">
        <f>'Input and Summary Results'!$G128</f>
        <v>121</v>
      </c>
      <c r="C124">
        <f>IF(B124=0,FALSE,'Input and Summary Results'!$D$5)</f>
        <v>1</v>
      </c>
      <c r="D124">
        <f>IF(B124=0,FALSE,'Input and Summary Results'!$E$5)</f>
        <v>0</v>
      </c>
      <c r="E124">
        <f t="shared" si="10"/>
        <v>0</v>
      </c>
      <c r="F124">
        <f t="shared" si="11"/>
        <v>0</v>
      </c>
      <c r="G124">
        <f>IF(B124=" ",FALSE,(IF('Input and Summary Results'!$J$4="yes",'Data Transformation'!E124,'Data Transformation'!C124)))</f>
        <v>1</v>
      </c>
      <c r="H124">
        <f>IF(B124=" ",FALSE,(IF('Input and Summary Results'!$J$4="yes",'Data Transformation'!F124,'Data Transformation'!D124)))</f>
        <v>0</v>
      </c>
      <c r="I124">
        <f t="shared" si="12"/>
        <v>121</v>
      </c>
      <c r="J124" s="18">
        <f>LOOKUP(2,1/(COUNTIF($J$4:J123,'Input and Summary Results'!$B$7:$B$8007)=0),'Input and Summary Results'!$B$7:$B$8007)</f>
        <v>197</v>
      </c>
      <c r="K124" s="18">
        <f t="shared" si="13"/>
        <v>197</v>
      </c>
      <c r="L124" s="18">
        <f t="shared" si="16"/>
        <v>119</v>
      </c>
      <c r="M124">
        <f t="shared" si="15"/>
        <v>119</v>
      </c>
      <c r="N124">
        <f t="shared" si="14"/>
        <v>15</v>
      </c>
      <c r="O124">
        <f t="shared" si="9"/>
        <v>15</v>
      </c>
    </row>
    <row r="125" spans="1:15" x14ac:dyDescent="0.25">
      <c r="A125" t="s">
        <v>25</v>
      </c>
      <c r="B125">
        <f>'Input and Summary Results'!$G129</f>
        <v>122</v>
      </c>
      <c r="C125">
        <f>IF(B125=0,FALSE,'Input and Summary Results'!$D$5)</f>
        <v>1</v>
      </c>
      <c r="D125">
        <f>IF(B125=0,FALSE,'Input and Summary Results'!$E$5)</f>
        <v>0</v>
      </c>
      <c r="E125">
        <f t="shared" si="10"/>
        <v>0</v>
      </c>
      <c r="F125">
        <f t="shared" si="11"/>
        <v>0</v>
      </c>
      <c r="G125">
        <f>IF(B125=" ",FALSE,(IF('Input and Summary Results'!$J$4="yes",'Data Transformation'!E125,'Data Transformation'!C125)))</f>
        <v>1</v>
      </c>
      <c r="H125">
        <f>IF(B125=" ",FALSE,(IF('Input and Summary Results'!$J$4="yes",'Data Transformation'!F125,'Data Transformation'!D125)))</f>
        <v>0</v>
      </c>
      <c r="I125">
        <f t="shared" si="12"/>
        <v>122</v>
      </c>
      <c r="J125" s="18">
        <f>LOOKUP(2,1/(COUNTIF($J$4:J124,'Input and Summary Results'!$B$7:$B$8007)=0),'Input and Summary Results'!$B$7:$B$8007)</f>
        <v>196</v>
      </c>
      <c r="K125" s="18">
        <f t="shared" si="13"/>
        <v>196</v>
      </c>
      <c r="L125" s="18">
        <f t="shared" si="16"/>
        <v>120</v>
      </c>
      <c r="M125">
        <f t="shared" si="15"/>
        <v>120</v>
      </c>
      <c r="N125">
        <f t="shared" si="14"/>
        <v>15</v>
      </c>
      <c r="O125">
        <f t="shared" si="9"/>
        <v>15</v>
      </c>
    </row>
    <row r="126" spans="1:15" x14ac:dyDescent="0.25">
      <c r="A126" t="s">
        <v>25</v>
      </c>
      <c r="B126">
        <f>'Input and Summary Results'!$G130</f>
        <v>123</v>
      </c>
      <c r="C126">
        <f>IF(B126=0,FALSE,'Input and Summary Results'!$D$5)</f>
        <v>1</v>
      </c>
      <c r="D126">
        <f>IF(B126=0,FALSE,'Input and Summary Results'!$E$5)</f>
        <v>0</v>
      </c>
      <c r="E126">
        <f t="shared" si="10"/>
        <v>0</v>
      </c>
      <c r="F126">
        <f t="shared" si="11"/>
        <v>0</v>
      </c>
      <c r="G126">
        <f>IF(B126=" ",FALSE,(IF('Input and Summary Results'!$J$4="yes",'Data Transformation'!E126,'Data Transformation'!C126)))</f>
        <v>1</v>
      </c>
      <c r="H126">
        <f>IF(B126=" ",FALSE,(IF('Input and Summary Results'!$J$4="yes",'Data Transformation'!F126,'Data Transformation'!D126)))</f>
        <v>0</v>
      </c>
      <c r="I126">
        <f t="shared" si="12"/>
        <v>123</v>
      </c>
      <c r="J126" s="18">
        <f>LOOKUP(2,1/(COUNTIF($J$4:J125,'Input and Summary Results'!$B$7:$B$8007)=0),'Input and Summary Results'!$B$7:$B$8007)</f>
        <v>195</v>
      </c>
      <c r="K126" s="18">
        <f t="shared" si="13"/>
        <v>195</v>
      </c>
      <c r="L126" s="18">
        <f t="shared" si="16"/>
        <v>121</v>
      </c>
      <c r="M126">
        <f t="shared" si="15"/>
        <v>121</v>
      </c>
      <c r="N126">
        <f t="shared" si="14"/>
        <v>19</v>
      </c>
      <c r="O126">
        <f t="shared" si="9"/>
        <v>19</v>
      </c>
    </row>
    <row r="127" spans="1:15" x14ac:dyDescent="0.25">
      <c r="A127" t="s">
        <v>25</v>
      </c>
      <c r="B127">
        <f>'Input and Summary Results'!$G131</f>
        <v>124</v>
      </c>
      <c r="C127">
        <f>IF(B127=0,FALSE,'Input and Summary Results'!$D$5)</f>
        <v>1</v>
      </c>
      <c r="D127">
        <f>IF(B127=0,FALSE,'Input and Summary Results'!$E$5)</f>
        <v>0</v>
      </c>
      <c r="E127">
        <f t="shared" si="10"/>
        <v>0</v>
      </c>
      <c r="F127">
        <f t="shared" si="11"/>
        <v>0</v>
      </c>
      <c r="G127">
        <f>IF(B127=" ",FALSE,(IF('Input and Summary Results'!$J$4="yes",'Data Transformation'!E127,'Data Transformation'!C127)))</f>
        <v>1</v>
      </c>
      <c r="H127">
        <f>IF(B127=" ",FALSE,(IF('Input and Summary Results'!$J$4="yes",'Data Transformation'!F127,'Data Transformation'!D127)))</f>
        <v>0</v>
      </c>
      <c r="I127">
        <f t="shared" si="12"/>
        <v>124</v>
      </c>
      <c r="J127" s="18">
        <f>LOOKUP(2,1/(COUNTIF($J$4:J126,'Input and Summary Results'!$B$7:$B$8007)=0),'Input and Summary Results'!$B$7:$B$8007)</f>
        <v>194</v>
      </c>
      <c r="K127" s="18">
        <f t="shared" si="13"/>
        <v>194</v>
      </c>
      <c r="L127" s="18">
        <f t="shared" si="16"/>
        <v>122</v>
      </c>
      <c r="M127">
        <f t="shared" si="15"/>
        <v>122</v>
      </c>
      <c r="N127">
        <f t="shared" si="14"/>
        <v>16</v>
      </c>
      <c r="O127">
        <f t="shared" si="9"/>
        <v>16</v>
      </c>
    </row>
    <row r="128" spans="1:15" x14ac:dyDescent="0.25">
      <c r="A128" t="s">
        <v>25</v>
      </c>
      <c r="B128">
        <f>'Input and Summary Results'!$G132</f>
        <v>125</v>
      </c>
      <c r="C128">
        <f>IF(B128=0,FALSE,'Input and Summary Results'!$D$5)</f>
        <v>1</v>
      </c>
      <c r="D128">
        <f>IF(B128=0,FALSE,'Input and Summary Results'!$E$5)</f>
        <v>0</v>
      </c>
      <c r="E128">
        <f t="shared" si="10"/>
        <v>0</v>
      </c>
      <c r="F128">
        <f t="shared" si="11"/>
        <v>0</v>
      </c>
      <c r="G128">
        <f>IF(B128=" ",FALSE,(IF('Input and Summary Results'!$J$4="yes",'Data Transformation'!E128,'Data Transformation'!C128)))</f>
        <v>1</v>
      </c>
      <c r="H128">
        <f>IF(B128=" ",FALSE,(IF('Input and Summary Results'!$J$4="yes",'Data Transformation'!F128,'Data Transformation'!D128)))</f>
        <v>0</v>
      </c>
      <c r="I128">
        <f t="shared" si="12"/>
        <v>125</v>
      </c>
      <c r="J128" s="18">
        <f>LOOKUP(2,1/(COUNTIF($J$4:J127,'Input and Summary Results'!$B$7:$B$8007)=0),'Input and Summary Results'!$B$7:$B$8007)</f>
        <v>193</v>
      </c>
      <c r="K128" s="18">
        <f t="shared" si="13"/>
        <v>193</v>
      </c>
      <c r="L128" s="18">
        <f t="shared" si="16"/>
        <v>123</v>
      </c>
      <c r="M128">
        <f t="shared" si="15"/>
        <v>123</v>
      </c>
      <c r="N128">
        <f t="shared" si="14"/>
        <v>10</v>
      </c>
      <c r="O128">
        <f t="shared" si="9"/>
        <v>10</v>
      </c>
    </row>
    <row r="129" spans="1:15" x14ac:dyDescent="0.25">
      <c r="A129" t="s">
        <v>25</v>
      </c>
      <c r="B129">
        <f>'Input and Summary Results'!$G133</f>
        <v>126</v>
      </c>
      <c r="C129">
        <f>IF(B129=0,FALSE,'Input and Summary Results'!$D$5)</f>
        <v>1</v>
      </c>
      <c r="D129">
        <f>IF(B129=0,FALSE,'Input and Summary Results'!$E$5)</f>
        <v>0</v>
      </c>
      <c r="E129">
        <f t="shared" si="10"/>
        <v>0</v>
      </c>
      <c r="F129">
        <f t="shared" si="11"/>
        <v>0</v>
      </c>
      <c r="G129">
        <f>IF(B129=" ",FALSE,(IF('Input and Summary Results'!$J$4="yes",'Data Transformation'!E129,'Data Transformation'!C129)))</f>
        <v>1</v>
      </c>
      <c r="H129">
        <f>IF(B129=" ",FALSE,(IF('Input and Summary Results'!$J$4="yes",'Data Transformation'!F129,'Data Transformation'!D129)))</f>
        <v>0</v>
      </c>
      <c r="I129">
        <f t="shared" si="12"/>
        <v>126</v>
      </c>
      <c r="J129" s="18">
        <f>LOOKUP(2,1/(COUNTIF($J$4:J128,'Input and Summary Results'!$B$7:$B$8007)=0),'Input and Summary Results'!$B$7:$B$8007)</f>
        <v>192</v>
      </c>
      <c r="K129" s="18">
        <f t="shared" si="13"/>
        <v>192</v>
      </c>
      <c r="L129" s="18">
        <f t="shared" si="16"/>
        <v>124</v>
      </c>
      <c r="M129">
        <f t="shared" si="15"/>
        <v>124</v>
      </c>
      <c r="N129">
        <f t="shared" si="14"/>
        <v>10</v>
      </c>
      <c r="O129">
        <f t="shared" si="9"/>
        <v>10</v>
      </c>
    </row>
    <row r="130" spans="1:15" x14ac:dyDescent="0.25">
      <c r="A130" t="s">
        <v>25</v>
      </c>
      <c r="B130">
        <f>'Input and Summary Results'!$G134</f>
        <v>127</v>
      </c>
      <c r="C130">
        <f>IF(B130=0,FALSE,'Input and Summary Results'!$D$5)</f>
        <v>1</v>
      </c>
      <c r="D130">
        <f>IF(B130=0,FALSE,'Input and Summary Results'!$E$5)</f>
        <v>0</v>
      </c>
      <c r="E130">
        <f t="shared" si="10"/>
        <v>0</v>
      </c>
      <c r="F130">
        <f t="shared" si="11"/>
        <v>0</v>
      </c>
      <c r="G130">
        <f>IF(B130=" ",FALSE,(IF('Input and Summary Results'!$J$4="yes",'Data Transformation'!E130,'Data Transformation'!C130)))</f>
        <v>1</v>
      </c>
      <c r="H130">
        <f>IF(B130=" ",FALSE,(IF('Input and Summary Results'!$J$4="yes",'Data Transformation'!F130,'Data Transformation'!D130)))</f>
        <v>0</v>
      </c>
      <c r="I130">
        <f t="shared" si="12"/>
        <v>127</v>
      </c>
      <c r="J130" s="18">
        <f>LOOKUP(2,1/(COUNTIF($J$4:J129,'Input and Summary Results'!$B$7:$B$8007)=0),'Input and Summary Results'!$B$7:$B$8007)</f>
        <v>191</v>
      </c>
      <c r="K130" s="18">
        <f t="shared" si="13"/>
        <v>191</v>
      </c>
      <c r="L130" s="18">
        <f t="shared" si="16"/>
        <v>125</v>
      </c>
      <c r="M130">
        <f t="shared" si="15"/>
        <v>125</v>
      </c>
      <c r="N130">
        <f t="shared" si="14"/>
        <v>6</v>
      </c>
      <c r="O130">
        <f t="shared" si="9"/>
        <v>6</v>
      </c>
    </row>
    <row r="131" spans="1:15" x14ac:dyDescent="0.25">
      <c r="A131" t="s">
        <v>25</v>
      </c>
      <c r="B131">
        <f>'Input and Summary Results'!$G135</f>
        <v>128</v>
      </c>
      <c r="C131">
        <f>IF(B131=0,FALSE,'Input and Summary Results'!$D$5)</f>
        <v>1</v>
      </c>
      <c r="D131">
        <f>IF(B131=0,FALSE,'Input and Summary Results'!$E$5)</f>
        <v>0</v>
      </c>
      <c r="E131">
        <f t="shared" si="10"/>
        <v>0</v>
      </c>
      <c r="F131">
        <f t="shared" si="11"/>
        <v>0</v>
      </c>
      <c r="G131">
        <f>IF(B131=" ",FALSE,(IF('Input and Summary Results'!$J$4="yes",'Data Transformation'!E131,'Data Transformation'!C131)))</f>
        <v>1</v>
      </c>
      <c r="H131">
        <f>IF(B131=" ",FALSE,(IF('Input and Summary Results'!$J$4="yes",'Data Transformation'!F131,'Data Transformation'!D131)))</f>
        <v>0</v>
      </c>
      <c r="I131">
        <f t="shared" si="12"/>
        <v>128</v>
      </c>
      <c r="J131" s="18">
        <f>LOOKUP(2,1/(COUNTIF($J$4:J130,'Input and Summary Results'!$B$7:$B$8007)=0),'Input and Summary Results'!$B$7:$B$8007)</f>
        <v>190</v>
      </c>
      <c r="K131" s="18">
        <f t="shared" si="13"/>
        <v>190</v>
      </c>
      <c r="L131" s="18">
        <f t="shared" si="16"/>
        <v>126</v>
      </c>
      <c r="M131">
        <f t="shared" si="15"/>
        <v>126</v>
      </c>
      <c r="N131">
        <f t="shared" si="14"/>
        <v>13</v>
      </c>
      <c r="O131">
        <f t="shared" si="9"/>
        <v>13</v>
      </c>
    </row>
    <row r="132" spans="1:15" x14ac:dyDescent="0.25">
      <c r="A132" t="s">
        <v>25</v>
      </c>
      <c r="B132">
        <f>'Input and Summary Results'!$G136</f>
        <v>129</v>
      </c>
      <c r="C132">
        <f>IF(B132=0,FALSE,'Input and Summary Results'!$D$5)</f>
        <v>1</v>
      </c>
      <c r="D132">
        <f>IF(B132=0,FALSE,'Input and Summary Results'!$E$5)</f>
        <v>0</v>
      </c>
      <c r="E132">
        <f t="shared" si="10"/>
        <v>0</v>
      </c>
      <c r="F132">
        <f t="shared" si="11"/>
        <v>0</v>
      </c>
      <c r="G132">
        <f>IF(B132=" ",FALSE,(IF('Input and Summary Results'!$J$4="yes",'Data Transformation'!E132,'Data Transformation'!C132)))</f>
        <v>1</v>
      </c>
      <c r="H132">
        <f>IF(B132=" ",FALSE,(IF('Input and Summary Results'!$J$4="yes",'Data Transformation'!F132,'Data Transformation'!D132)))</f>
        <v>0</v>
      </c>
      <c r="I132">
        <f t="shared" si="12"/>
        <v>129</v>
      </c>
      <c r="J132" s="18">
        <f>LOOKUP(2,1/(COUNTIF($J$4:J131,'Input and Summary Results'!$B$7:$B$8007)=0),'Input and Summary Results'!$B$7:$B$8007)</f>
        <v>189</v>
      </c>
      <c r="K132" s="18">
        <f t="shared" si="13"/>
        <v>189</v>
      </c>
      <c r="L132" s="18">
        <f t="shared" si="16"/>
        <v>127</v>
      </c>
      <c r="M132">
        <f t="shared" si="15"/>
        <v>127</v>
      </c>
      <c r="N132">
        <f t="shared" si="14"/>
        <v>11</v>
      </c>
      <c r="O132">
        <f t="shared" ref="O132:O195" si="17">IF(N132&gt;4,N132,FALSE)</f>
        <v>11</v>
      </c>
    </row>
    <row r="133" spans="1:15" x14ac:dyDescent="0.25">
      <c r="A133" t="s">
        <v>25</v>
      </c>
      <c r="B133">
        <f>'Input and Summary Results'!$G137</f>
        <v>130</v>
      </c>
      <c r="C133">
        <f>IF(B133=0,FALSE,'Input and Summary Results'!$D$5)</f>
        <v>1</v>
      </c>
      <c r="D133">
        <f>IF(B133=0,FALSE,'Input and Summary Results'!$E$5)</f>
        <v>0</v>
      </c>
      <c r="E133">
        <f t="shared" ref="E133:E196" si="18">IF(C133=FALSE,FALSE,LOG10(C133))</f>
        <v>0</v>
      </c>
      <c r="F133">
        <f t="shared" ref="F133:F196" si="19">IF(D133=FALSE, FALSE,0.434*D133/C133)</f>
        <v>0</v>
      </c>
      <c r="G133">
        <f>IF(B133=" ",FALSE,(IF('Input and Summary Results'!$J$4="yes",'Data Transformation'!E133,'Data Transformation'!C133)))</f>
        <v>1</v>
      </c>
      <c r="H133">
        <f>IF(B133=" ",FALSE,(IF('Input and Summary Results'!$J$4="yes",'Data Transformation'!F133,'Data Transformation'!D133)))</f>
        <v>0</v>
      </c>
      <c r="I133">
        <f t="shared" ref="I133:I196" si="20">IF(G133=FALSE,"",B133)</f>
        <v>130</v>
      </c>
      <c r="J133" s="18">
        <f>LOOKUP(2,1/(COUNTIF($J$4:J132,'Input and Summary Results'!$B$7:$B$8007)=0),'Input and Summary Results'!$B$7:$B$8007)</f>
        <v>188</v>
      </c>
      <c r="K133" s="18">
        <f t="shared" si="13"/>
        <v>188</v>
      </c>
      <c r="L133" s="18">
        <f t="shared" si="16"/>
        <v>128</v>
      </c>
      <c r="M133">
        <f t="shared" si="15"/>
        <v>128</v>
      </c>
      <c r="N133">
        <f t="shared" si="14"/>
        <v>16</v>
      </c>
      <c r="O133">
        <f t="shared" si="17"/>
        <v>16</v>
      </c>
    </row>
    <row r="134" spans="1:15" x14ac:dyDescent="0.25">
      <c r="A134" t="s">
        <v>25</v>
      </c>
      <c r="B134">
        <f>'Input and Summary Results'!$G138</f>
        <v>131</v>
      </c>
      <c r="C134">
        <f>IF(B134=0,FALSE,'Input and Summary Results'!$D$5)</f>
        <v>1</v>
      </c>
      <c r="D134">
        <f>IF(B134=0,FALSE,'Input and Summary Results'!$E$5)</f>
        <v>0</v>
      </c>
      <c r="E134">
        <f t="shared" si="18"/>
        <v>0</v>
      </c>
      <c r="F134">
        <f t="shared" si="19"/>
        <v>0</v>
      </c>
      <c r="G134">
        <f>IF(B134=" ",FALSE,(IF('Input and Summary Results'!$J$4="yes",'Data Transformation'!E134,'Data Transformation'!C134)))</f>
        <v>1</v>
      </c>
      <c r="H134">
        <f>IF(B134=" ",FALSE,(IF('Input and Summary Results'!$J$4="yes",'Data Transformation'!F134,'Data Transformation'!D134)))</f>
        <v>0</v>
      </c>
      <c r="I134">
        <f t="shared" si="20"/>
        <v>131</v>
      </c>
      <c r="J134" s="18">
        <f>LOOKUP(2,1/(COUNTIF($J$4:J133,'Input and Summary Results'!$B$7:$B$8007)=0),'Input and Summary Results'!$B$7:$B$8007)</f>
        <v>187</v>
      </c>
      <c r="K134" s="18">
        <f t="shared" ref="K134:K197" si="21">IFERROR(J134," ")</f>
        <v>187</v>
      </c>
      <c r="L134" s="18">
        <f t="shared" si="16"/>
        <v>129</v>
      </c>
      <c r="M134">
        <f t="shared" si="15"/>
        <v>129</v>
      </c>
      <c r="N134">
        <f t="shared" ref="N134:N197" si="22">COUNTIF($I$4:$I$8425,M134)</f>
        <v>15</v>
      </c>
      <c r="O134">
        <f t="shared" si="17"/>
        <v>15</v>
      </c>
    </row>
    <row r="135" spans="1:15" x14ac:dyDescent="0.25">
      <c r="A135" t="s">
        <v>25</v>
      </c>
      <c r="B135">
        <f>'Input and Summary Results'!$G139</f>
        <v>132</v>
      </c>
      <c r="C135">
        <f>IF(B135=0,FALSE,'Input and Summary Results'!$D$5)</f>
        <v>1</v>
      </c>
      <c r="D135">
        <f>IF(B135=0,FALSE,'Input and Summary Results'!$E$5)</f>
        <v>0</v>
      </c>
      <c r="E135">
        <f t="shared" si="18"/>
        <v>0</v>
      </c>
      <c r="F135">
        <f t="shared" si="19"/>
        <v>0</v>
      </c>
      <c r="G135">
        <f>IF(B135=" ",FALSE,(IF('Input and Summary Results'!$J$4="yes",'Data Transformation'!E135,'Data Transformation'!C135)))</f>
        <v>1</v>
      </c>
      <c r="H135">
        <f>IF(B135=" ",FALSE,(IF('Input and Summary Results'!$J$4="yes",'Data Transformation'!F135,'Data Transformation'!D135)))</f>
        <v>0</v>
      </c>
      <c r="I135">
        <f t="shared" si="20"/>
        <v>132</v>
      </c>
      <c r="J135" s="18">
        <f>LOOKUP(2,1/(COUNTIF($J$4:J134,'Input and Summary Results'!$B$7:$B$8007)=0),'Input and Summary Results'!$B$7:$B$8007)</f>
        <v>186</v>
      </c>
      <c r="K135" s="18">
        <f t="shared" si="21"/>
        <v>186</v>
      </c>
      <c r="L135" s="18">
        <f t="shared" si="16"/>
        <v>130</v>
      </c>
      <c r="M135">
        <f t="shared" ref="M135:M198" si="23">SMALL($K$6:$K$426,L135)</f>
        <v>130</v>
      </c>
      <c r="N135">
        <f t="shared" si="22"/>
        <v>9</v>
      </c>
      <c r="O135">
        <f t="shared" si="17"/>
        <v>9</v>
      </c>
    </row>
    <row r="136" spans="1:15" x14ac:dyDescent="0.25">
      <c r="A136" t="s">
        <v>25</v>
      </c>
      <c r="B136">
        <f>'Input and Summary Results'!$G140</f>
        <v>133</v>
      </c>
      <c r="C136">
        <f>IF(B136=0,FALSE,'Input and Summary Results'!$D$5)</f>
        <v>1</v>
      </c>
      <c r="D136">
        <f>IF(B136=0,FALSE,'Input and Summary Results'!$E$5)</f>
        <v>0</v>
      </c>
      <c r="E136">
        <f t="shared" si="18"/>
        <v>0</v>
      </c>
      <c r="F136">
        <f t="shared" si="19"/>
        <v>0</v>
      </c>
      <c r="G136">
        <f>IF(B136=" ",FALSE,(IF('Input and Summary Results'!$J$4="yes",'Data Transformation'!E136,'Data Transformation'!C136)))</f>
        <v>1</v>
      </c>
      <c r="H136">
        <f>IF(B136=" ",FALSE,(IF('Input and Summary Results'!$J$4="yes",'Data Transformation'!F136,'Data Transformation'!D136)))</f>
        <v>0</v>
      </c>
      <c r="I136">
        <f t="shared" si="20"/>
        <v>133</v>
      </c>
      <c r="J136" s="18">
        <f>LOOKUP(2,1/(COUNTIF($J$4:J135,'Input and Summary Results'!$B$7:$B$8007)=0),'Input and Summary Results'!$B$7:$B$8007)</f>
        <v>185</v>
      </c>
      <c r="K136" s="18">
        <f t="shared" si="21"/>
        <v>185</v>
      </c>
      <c r="L136" s="18">
        <f t="shared" ref="L136:L199" si="24">L135+1</f>
        <v>131</v>
      </c>
      <c r="M136">
        <f t="shared" si="23"/>
        <v>131</v>
      </c>
      <c r="N136">
        <f t="shared" si="22"/>
        <v>10</v>
      </c>
      <c r="O136">
        <f t="shared" si="17"/>
        <v>10</v>
      </c>
    </row>
    <row r="137" spans="1:15" x14ac:dyDescent="0.25">
      <c r="A137" t="s">
        <v>25</v>
      </c>
      <c r="B137">
        <f>'Input and Summary Results'!$G141</f>
        <v>134</v>
      </c>
      <c r="C137">
        <f>IF(B137=0,FALSE,'Input and Summary Results'!$D$5)</f>
        <v>1</v>
      </c>
      <c r="D137">
        <f>IF(B137=0,FALSE,'Input and Summary Results'!$E$5)</f>
        <v>0</v>
      </c>
      <c r="E137">
        <f t="shared" si="18"/>
        <v>0</v>
      </c>
      <c r="F137">
        <f t="shared" si="19"/>
        <v>0</v>
      </c>
      <c r="G137">
        <f>IF(B137=" ",FALSE,(IF('Input and Summary Results'!$J$4="yes",'Data Transformation'!E137,'Data Transformation'!C137)))</f>
        <v>1</v>
      </c>
      <c r="H137">
        <f>IF(B137=" ",FALSE,(IF('Input and Summary Results'!$J$4="yes",'Data Transformation'!F137,'Data Transformation'!D137)))</f>
        <v>0</v>
      </c>
      <c r="I137">
        <f t="shared" si="20"/>
        <v>134</v>
      </c>
      <c r="J137" s="18">
        <f>LOOKUP(2,1/(COUNTIF($J$4:J136,'Input and Summary Results'!$B$7:$B$8007)=0),'Input and Summary Results'!$B$7:$B$8007)</f>
        <v>184</v>
      </c>
      <c r="K137" s="18">
        <f t="shared" si="21"/>
        <v>184</v>
      </c>
      <c r="L137" s="18">
        <f t="shared" si="24"/>
        <v>132</v>
      </c>
      <c r="M137">
        <f t="shared" si="23"/>
        <v>132</v>
      </c>
      <c r="N137">
        <f t="shared" si="22"/>
        <v>13</v>
      </c>
      <c r="O137">
        <f t="shared" si="17"/>
        <v>13</v>
      </c>
    </row>
    <row r="138" spans="1:15" x14ac:dyDescent="0.25">
      <c r="A138" t="s">
        <v>25</v>
      </c>
      <c r="B138">
        <f>'Input and Summary Results'!$G142</f>
        <v>135</v>
      </c>
      <c r="C138">
        <f>IF(B138=0,FALSE,'Input and Summary Results'!$D$5)</f>
        <v>1</v>
      </c>
      <c r="D138">
        <f>IF(B138=0,FALSE,'Input and Summary Results'!$E$5)</f>
        <v>0</v>
      </c>
      <c r="E138">
        <f t="shared" si="18"/>
        <v>0</v>
      </c>
      <c r="F138">
        <f t="shared" si="19"/>
        <v>0</v>
      </c>
      <c r="G138">
        <f>IF(B138=" ",FALSE,(IF('Input and Summary Results'!$J$4="yes",'Data Transformation'!E138,'Data Transformation'!C138)))</f>
        <v>1</v>
      </c>
      <c r="H138">
        <f>IF(B138=" ",FALSE,(IF('Input and Summary Results'!$J$4="yes",'Data Transformation'!F138,'Data Transformation'!D138)))</f>
        <v>0</v>
      </c>
      <c r="I138">
        <f t="shared" si="20"/>
        <v>135</v>
      </c>
      <c r="J138" s="18">
        <f>LOOKUP(2,1/(COUNTIF($J$4:J137,'Input and Summary Results'!$B$7:$B$8007)=0),'Input and Summary Results'!$B$7:$B$8007)</f>
        <v>183</v>
      </c>
      <c r="K138" s="18">
        <f t="shared" si="21"/>
        <v>183</v>
      </c>
      <c r="L138" s="18">
        <f t="shared" si="24"/>
        <v>133</v>
      </c>
      <c r="M138">
        <f t="shared" si="23"/>
        <v>133</v>
      </c>
      <c r="N138">
        <f t="shared" si="22"/>
        <v>17</v>
      </c>
      <c r="O138">
        <f t="shared" si="17"/>
        <v>17</v>
      </c>
    </row>
    <row r="139" spans="1:15" x14ac:dyDescent="0.25">
      <c r="A139" t="s">
        <v>25</v>
      </c>
      <c r="B139">
        <f>'Input and Summary Results'!$G143</f>
        <v>136</v>
      </c>
      <c r="C139">
        <f>IF(B139=0,FALSE,'Input and Summary Results'!$D$5)</f>
        <v>1</v>
      </c>
      <c r="D139">
        <f>IF(B139=0,FALSE,'Input and Summary Results'!$E$5)</f>
        <v>0</v>
      </c>
      <c r="E139">
        <f t="shared" si="18"/>
        <v>0</v>
      </c>
      <c r="F139">
        <f t="shared" si="19"/>
        <v>0</v>
      </c>
      <c r="G139">
        <f>IF(B139=" ",FALSE,(IF('Input and Summary Results'!$J$4="yes",'Data Transformation'!E139,'Data Transformation'!C139)))</f>
        <v>1</v>
      </c>
      <c r="H139">
        <f>IF(B139=" ",FALSE,(IF('Input and Summary Results'!$J$4="yes",'Data Transformation'!F139,'Data Transformation'!D139)))</f>
        <v>0</v>
      </c>
      <c r="I139">
        <f t="shared" si="20"/>
        <v>136</v>
      </c>
      <c r="J139" s="18">
        <f>LOOKUP(2,1/(COUNTIF($J$4:J138,'Input and Summary Results'!$B$7:$B$8007)=0),'Input and Summary Results'!$B$7:$B$8007)</f>
        <v>182</v>
      </c>
      <c r="K139" s="18">
        <f t="shared" si="21"/>
        <v>182</v>
      </c>
      <c r="L139" s="18">
        <f t="shared" si="24"/>
        <v>134</v>
      </c>
      <c r="M139">
        <f t="shared" si="23"/>
        <v>134</v>
      </c>
      <c r="N139">
        <f t="shared" si="22"/>
        <v>18</v>
      </c>
      <c r="O139">
        <f t="shared" si="17"/>
        <v>18</v>
      </c>
    </row>
    <row r="140" spans="1:15" x14ac:dyDescent="0.25">
      <c r="A140" t="s">
        <v>25</v>
      </c>
      <c r="B140">
        <f>'Input and Summary Results'!$G144</f>
        <v>137</v>
      </c>
      <c r="C140">
        <f>IF(B140=0,FALSE,'Input and Summary Results'!$D$5)</f>
        <v>1</v>
      </c>
      <c r="D140">
        <f>IF(B140=0,FALSE,'Input and Summary Results'!$E$5)</f>
        <v>0</v>
      </c>
      <c r="E140">
        <f t="shared" si="18"/>
        <v>0</v>
      </c>
      <c r="F140">
        <f t="shared" si="19"/>
        <v>0</v>
      </c>
      <c r="G140">
        <f>IF(B140=" ",FALSE,(IF('Input and Summary Results'!$J$4="yes",'Data Transformation'!E140,'Data Transformation'!C140)))</f>
        <v>1</v>
      </c>
      <c r="H140">
        <f>IF(B140=" ",FALSE,(IF('Input and Summary Results'!$J$4="yes",'Data Transformation'!F140,'Data Transformation'!D140)))</f>
        <v>0</v>
      </c>
      <c r="I140">
        <f t="shared" si="20"/>
        <v>137</v>
      </c>
      <c r="J140" s="18">
        <f>LOOKUP(2,1/(COUNTIF($J$4:J139,'Input and Summary Results'!$B$7:$B$8007)=0),'Input and Summary Results'!$B$7:$B$8007)</f>
        <v>181</v>
      </c>
      <c r="K140" s="18">
        <f t="shared" si="21"/>
        <v>181</v>
      </c>
      <c r="L140" s="18">
        <f t="shared" si="24"/>
        <v>135</v>
      </c>
      <c r="M140">
        <f t="shared" si="23"/>
        <v>135</v>
      </c>
      <c r="N140">
        <f t="shared" si="22"/>
        <v>20</v>
      </c>
      <c r="O140">
        <f t="shared" si="17"/>
        <v>20</v>
      </c>
    </row>
    <row r="141" spans="1:15" x14ac:dyDescent="0.25">
      <c r="A141" t="s">
        <v>25</v>
      </c>
      <c r="B141">
        <f>'Input and Summary Results'!$G145</f>
        <v>138</v>
      </c>
      <c r="C141">
        <f>IF(B141=0,FALSE,'Input and Summary Results'!$D$5)</f>
        <v>1</v>
      </c>
      <c r="D141">
        <f>IF(B141=0,FALSE,'Input and Summary Results'!$E$5)</f>
        <v>0</v>
      </c>
      <c r="E141">
        <f t="shared" si="18"/>
        <v>0</v>
      </c>
      <c r="F141">
        <f t="shared" si="19"/>
        <v>0</v>
      </c>
      <c r="G141">
        <f>IF(B141=" ",FALSE,(IF('Input and Summary Results'!$J$4="yes",'Data Transformation'!E141,'Data Transformation'!C141)))</f>
        <v>1</v>
      </c>
      <c r="H141">
        <f>IF(B141=" ",FALSE,(IF('Input and Summary Results'!$J$4="yes",'Data Transformation'!F141,'Data Transformation'!D141)))</f>
        <v>0</v>
      </c>
      <c r="I141">
        <f t="shared" si="20"/>
        <v>138</v>
      </c>
      <c r="J141" s="18">
        <f>LOOKUP(2,1/(COUNTIF($J$4:J140,'Input and Summary Results'!$B$7:$B$8007)=0),'Input and Summary Results'!$B$7:$B$8007)</f>
        <v>180</v>
      </c>
      <c r="K141" s="18">
        <f t="shared" si="21"/>
        <v>180</v>
      </c>
      <c r="L141" s="18">
        <f t="shared" si="24"/>
        <v>136</v>
      </c>
      <c r="M141">
        <f t="shared" si="23"/>
        <v>136</v>
      </c>
      <c r="N141">
        <f t="shared" si="22"/>
        <v>18</v>
      </c>
      <c r="O141">
        <f t="shared" si="17"/>
        <v>18</v>
      </c>
    </row>
    <row r="142" spans="1:15" x14ac:dyDescent="0.25">
      <c r="A142" t="s">
        <v>25</v>
      </c>
      <c r="B142">
        <f>'Input and Summary Results'!$G146</f>
        <v>139</v>
      </c>
      <c r="C142">
        <f>IF(B142=0,FALSE,'Input and Summary Results'!$D$5)</f>
        <v>1</v>
      </c>
      <c r="D142">
        <f>IF(B142=0,FALSE,'Input and Summary Results'!$E$5)</f>
        <v>0</v>
      </c>
      <c r="E142">
        <f t="shared" si="18"/>
        <v>0</v>
      </c>
      <c r="F142">
        <f t="shared" si="19"/>
        <v>0</v>
      </c>
      <c r="G142">
        <f>IF(B142=" ",FALSE,(IF('Input and Summary Results'!$J$4="yes",'Data Transformation'!E142,'Data Transformation'!C142)))</f>
        <v>1</v>
      </c>
      <c r="H142">
        <f>IF(B142=" ",FALSE,(IF('Input and Summary Results'!$J$4="yes",'Data Transformation'!F142,'Data Transformation'!D142)))</f>
        <v>0</v>
      </c>
      <c r="I142">
        <f t="shared" si="20"/>
        <v>139</v>
      </c>
      <c r="J142" s="18">
        <f>LOOKUP(2,1/(COUNTIF($J$4:J141,'Input and Summary Results'!$B$7:$B$8007)=0),'Input and Summary Results'!$B$7:$B$8007)</f>
        <v>179</v>
      </c>
      <c r="K142" s="18">
        <f t="shared" si="21"/>
        <v>179</v>
      </c>
      <c r="L142" s="18">
        <f t="shared" si="24"/>
        <v>137</v>
      </c>
      <c r="M142">
        <f t="shared" si="23"/>
        <v>137</v>
      </c>
      <c r="N142">
        <f t="shared" si="22"/>
        <v>17</v>
      </c>
      <c r="O142">
        <f t="shared" si="17"/>
        <v>17</v>
      </c>
    </row>
    <row r="143" spans="1:15" x14ac:dyDescent="0.25">
      <c r="A143" t="s">
        <v>25</v>
      </c>
      <c r="B143">
        <f>'Input and Summary Results'!$G147</f>
        <v>140</v>
      </c>
      <c r="C143">
        <f>IF(B143=0,FALSE,'Input and Summary Results'!$D$5)</f>
        <v>1</v>
      </c>
      <c r="D143">
        <f>IF(B143=0,FALSE,'Input and Summary Results'!$E$5)</f>
        <v>0</v>
      </c>
      <c r="E143">
        <f t="shared" si="18"/>
        <v>0</v>
      </c>
      <c r="F143">
        <f t="shared" si="19"/>
        <v>0</v>
      </c>
      <c r="G143">
        <f>IF(B143=" ",FALSE,(IF('Input and Summary Results'!$J$4="yes",'Data Transformation'!E143,'Data Transformation'!C143)))</f>
        <v>1</v>
      </c>
      <c r="H143">
        <f>IF(B143=" ",FALSE,(IF('Input and Summary Results'!$J$4="yes",'Data Transformation'!F143,'Data Transformation'!D143)))</f>
        <v>0</v>
      </c>
      <c r="I143">
        <f t="shared" si="20"/>
        <v>140</v>
      </c>
      <c r="J143" s="18">
        <f>LOOKUP(2,1/(COUNTIF($J$4:J142,'Input and Summary Results'!$B$7:$B$8007)=0),'Input and Summary Results'!$B$7:$B$8007)</f>
        <v>178</v>
      </c>
      <c r="K143" s="18">
        <f t="shared" si="21"/>
        <v>178</v>
      </c>
      <c r="L143" s="18">
        <f t="shared" si="24"/>
        <v>138</v>
      </c>
      <c r="M143">
        <f t="shared" si="23"/>
        <v>138</v>
      </c>
      <c r="N143">
        <f t="shared" si="22"/>
        <v>20</v>
      </c>
      <c r="O143">
        <f t="shared" si="17"/>
        <v>20</v>
      </c>
    </row>
    <row r="144" spans="1:15" x14ac:dyDescent="0.25">
      <c r="A144" t="s">
        <v>25</v>
      </c>
      <c r="B144">
        <f>'Input and Summary Results'!$G148</f>
        <v>141</v>
      </c>
      <c r="C144">
        <f>IF(B144=0,FALSE,'Input and Summary Results'!$D$5)</f>
        <v>1</v>
      </c>
      <c r="D144">
        <f>IF(B144=0,FALSE,'Input and Summary Results'!$E$5)</f>
        <v>0</v>
      </c>
      <c r="E144">
        <f t="shared" si="18"/>
        <v>0</v>
      </c>
      <c r="F144">
        <f t="shared" si="19"/>
        <v>0</v>
      </c>
      <c r="G144">
        <f>IF(B144=" ",FALSE,(IF('Input and Summary Results'!$J$4="yes",'Data Transformation'!E144,'Data Transformation'!C144)))</f>
        <v>1</v>
      </c>
      <c r="H144">
        <f>IF(B144=" ",FALSE,(IF('Input and Summary Results'!$J$4="yes",'Data Transformation'!F144,'Data Transformation'!D144)))</f>
        <v>0</v>
      </c>
      <c r="I144">
        <f t="shared" si="20"/>
        <v>141</v>
      </c>
      <c r="J144" s="18">
        <f>LOOKUP(2,1/(COUNTIF($J$4:J143,'Input and Summary Results'!$B$7:$B$8007)=0),'Input and Summary Results'!$B$7:$B$8007)</f>
        <v>177</v>
      </c>
      <c r="K144" s="18">
        <f t="shared" si="21"/>
        <v>177</v>
      </c>
      <c r="L144" s="18">
        <f t="shared" si="24"/>
        <v>139</v>
      </c>
      <c r="M144">
        <f t="shared" si="23"/>
        <v>139</v>
      </c>
      <c r="N144">
        <f t="shared" si="22"/>
        <v>14</v>
      </c>
      <c r="O144">
        <f t="shared" si="17"/>
        <v>14</v>
      </c>
    </row>
    <row r="145" spans="1:15" x14ac:dyDescent="0.25">
      <c r="A145" t="s">
        <v>25</v>
      </c>
      <c r="B145">
        <f>'Input and Summary Results'!$G149</f>
        <v>142</v>
      </c>
      <c r="C145">
        <f>IF(B145=0,FALSE,'Input and Summary Results'!$D$5)</f>
        <v>1</v>
      </c>
      <c r="D145">
        <f>IF(B145=0,FALSE,'Input and Summary Results'!$E$5)</f>
        <v>0</v>
      </c>
      <c r="E145">
        <f t="shared" si="18"/>
        <v>0</v>
      </c>
      <c r="F145">
        <f t="shared" si="19"/>
        <v>0</v>
      </c>
      <c r="G145">
        <f>IF(B145=" ",FALSE,(IF('Input and Summary Results'!$J$4="yes",'Data Transformation'!E145,'Data Transformation'!C145)))</f>
        <v>1</v>
      </c>
      <c r="H145">
        <f>IF(B145=" ",FALSE,(IF('Input and Summary Results'!$J$4="yes",'Data Transformation'!F145,'Data Transformation'!D145)))</f>
        <v>0</v>
      </c>
      <c r="I145">
        <f t="shared" si="20"/>
        <v>142</v>
      </c>
      <c r="J145" s="18">
        <f>LOOKUP(2,1/(COUNTIF($J$4:J144,'Input and Summary Results'!$B$7:$B$8007)=0),'Input and Summary Results'!$B$7:$B$8007)</f>
        <v>176</v>
      </c>
      <c r="K145" s="18">
        <f t="shared" si="21"/>
        <v>176</v>
      </c>
      <c r="L145" s="18">
        <f t="shared" si="24"/>
        <v>140</v>
      </c>
      <c r="M145">
        <f t="shared" si="23"/>
        <v>140</v>
      </c>
      <c r="N145">
        <f t="shared" si="22"/>
        <v>13</v>
      </c>
      <c r="O145">
        <f t="shared" si="17"/>
        <v>13</v>
      </c>
    </row>
    <row r="146" spans="1:15" x14ac:dyDescent="0.25">
      <c r="A146" t="s">
        <v>25</v>
      </c>
      <c r="B146">
        <f>'Input and Summary Results'!$G150</f>
        <v>143</v>
      </c>
      <c r="C146">
        <f>IF(B146=0,FALSE,'Input and Summary Results'!$D$5)</f>
        <v>1</v>
      </c>
      <c r="D146">
        <f>IF(B146=0,FALSE,'Input and Summary Results'!$E$5)</f>
        <v>0</v>
      </c>
      <c r="E146">
        <f t="shared" si="18"/>
        <v>0</v>
      </c>
      <c r="F146">
        <f t="shared" si="19"/>
        <v>0</v>
      </c>
      <c r="G146">
        <f>IF(B146=" ",FALSE,(IF('Input and Summary Results'!$J$4="yes",'Data Transformation'!E146,'Data Transformation'!C146)))</f>
        <v>1</v>
      </c>
      <c r="H146">
        <f>IF(B146=" ",FALSE,(IF('Input and Summary Results'!$J$4="yes",'Data Transformation'!F146,'Data Transformation'!D146)))</f>
        <v>0</v>
      </c>
      <c r="I146">
        <f t="shared" si="20"/>
        <v>143</v>
      </c>
      <c r="J146" s="18">
        <f>LOOKUP(2,1/(COUNTIF($J$4:J145,'Input and Summary Results'!$B$7:$B$8007)=0),'Input and Summary Results'!$B$7:$B$8007)</f>
        <v>175</v>
      </c>
      <c r="K146" s="18">
        <f t="shared" si="21"/>
        <v>175</v>
      </c>
      <c r="L146" s="18">
        <f t="shared" si="24"/>
        <v>141</v>
      </c>
      <c r="M146">
        <f t="shared" si="23"/>
        <v>141</v>
      </c>
      <c r="N146">
        <f t="shared" si="22"/>
        <v>18</v>
      </c>
      <c r="O146">
        <f t="shared" si="17"/>
        <v>18</v>
      </c>
    </row>
    <row r="147" spans="1:15" x14ac:dyDescent="0.25">
      <c r="A147" t="s">
        <v>25</v>
      </c>
      <c r="B147">
        <f>'Input and Summary Results'!$G151</f>
        <v>144</v>
      </c>
      <c r="C147">
        <f>IF(B147=0,FALSE,'Input and Summary Results'!$D$5)</f>
        <v>1</v>
      </c>
      <c r="D147">
        <f>IF(B147=0,FALSE,'Input and Summary Results'!$E$5)</f>
        <v>0</v>
      </c>
      <c r="E147">
        <f t="shared" si="18"/>
        <v>0</v>
      </c>
      <c r="F147">
        <f t="shared" si="19"/>
        <v>0</v>
      </c>
      <c r="G147">
        <f>IF(B147=" ",FALSE,(IF('Input and Summary Results'!$J$4="yes",'Data Transformation'!E147,'Data Transformation'!C147)))</f>
        <v>1</v>
      </c>
      <c r="H147">
        <f>IF(B147=" ",FALSE,(IF('Input and Summary Results'!$J$4="yes",'Data Transformation'!F147,'Data Transformation'!D147)))</f>
        <v>0</v>
      </c>
      <c r="I147">
        <f t="shared" si="20"/>
        <v>144</v>
      </c>
      <c r="J147" s="18">
        <f>LOOKUP(2,1/(COUNTIF($J$4:J146,'Input and Summary Results'!$B$7:$B$8007)=0),'Input and Summary Results'!$B$7:$B$8007)</f>
        <v>174</v>
      </c>
      <c r="K147" s="18">
        <f t="shared" si="21"/>
        <v>174</v>
      </c>
      <c r="L147" s="18">
        <f t="shared" si="24"/>
        <v>142</v>
      </c>
      <c r="M147">
        <f t="shared" si="23"/>
        <v>142</v>
      </c>
      <c r="N147">
        <f t="shared" si="22"/>
        <v>18</v>
      </c>
      <c r="O147">
        <f t="shared" si="17"/>
        <v>18</v>
      </c>
    </row>
    <row r="148" spans="1:15" x14ac:dyDescent="0.25">
      <c r="A148" t="s">
        <v>25</v>
      </c>
      <c r="B148">
        <f>'Input and Summary Results'!$G152</f>
        <v>145</v>
      </c>
      <c r="C148">
        <f>IF(B148=0,FALSE,'Input and Summary Results'!$D$5)</f>
        <v>1</v>
      </c>
      <c r="D148">
        <f>IF(B148=0,FALSE,'Input and Summary Results'!$E$5)</f>
        <v>0</v>
      </c>
      <c r="E148">
        <f t="shared" si="18"/>
        <v>0</v>
      </c>
      <c r="F148">
        <f t="shared" si="19"/>
        <v>0</v>
      </c>
      <c r="G148">
        <f>IF(B148=" ",FALSE,(IF('Input and Summary Results'!$J$4="yes",'Data Transformation'!E148,'Data Transformation'!C148)))</f>
        <v>1</v>
      </c>
      <c r="H148">
        <f>IF(B148=" ",FALSE,(IF('Input and Summary Results'!$J$4="yes",'Data Transformation'!F148,'Data Transformation'!D148)))</f>
        <v>0</v>
      </c>
      <c r="I148">
        <f t="shared" si="20"/>
        <v>145</v>
      </c>
      <c r="J148" s="18">
        <f>LOOKUP(2,1/(COUNTIF($J$4:J147,'Input and Summary Results'!$B$7:$B$8007)=0),'Input and Summary Results'!$B$7:$B$8007)</f>
        <v>173</v>
      </c>
      <c r="K148" s="18">
        <f t="shared" si="21"/>
        <v>173</v>
      </c>
      <c r="L148" s="18">
        <f t="shared" si="24"/>
        <v>143</v>
      </c>
      <c r="M148">
        <f t="shared" si="23"/>
        <v>143</v>
      </c>
      <c r="N148">
        <f t="shared" si="22"/>
        <v>20</v>
      </c>
      <c r="O148">
        <f t="shared" si="17"/>
        <v>20</v>
      </c>
    </row>
    <row r="149" spans="1:15" x14ac:dyDescent="0.25">
      <c r="A149" t="s">
        <v>25</v>
      </c>
      <c r="B149">
        <f>'Input and Summary Results'!$G153</f>
        <v>146</v>
      </c>
      <c r="C149">
        <f>IF(B149=0,FALSE,'Input and Summary Results'!$D$5)</f>
        <v>1</v>
      </c>
      <c r="D149">
        <f>IF(B149=0,FALSE,'Input and Summary Results'!$E$5)</f>
        <v>0</v>
      </c>
      <c r="E149">
        <f t="shared" si="18"/>
        <v>0</v>
      </c>
      <c r="F149">
        <f t="shared" si="19"/>
        <v>0</v>
      </c>
      <c r="G149">
        <f>IF(B149=" ",FALSE,(IF('Input and Summary Results'!$J$4="yes",'Data Transformation'!E149,'Data Transformation'!C149)))</f>
        <v>1</v>
      </c>
      <c r="H149">
        <f>IF(B149=" ",FALSE,(IF('Input and Summary Results'!$J$4="yes",'Data Transformation'!F149,'Data Transformation'!D149)))</f>
        <v>0</v>
      </c>
      <c r="I149">
        <f t="shared" si="20"/>
        <v>146</v>
      </c>
      <c r="J149" s="18">
        <f>LOOKUP(2,1/(COUNTIF($J$4:J148,'Input and Summary Results'!$B$7:$B$8007)=0),'Input and Summary Results'!$B$7:$B$8007)</f>
        <v>172</v>
      </c>
      <c r="K149" s="18">
        <f t="shared" si="21"/>
        <v>172</v>
      </c>
      <c r="L149" s="18">
        <f t="shared" si="24"/>
        <v>144</v>
      </c>
      <c r="M149">
        <f t="shared" si="23"/>
        <v>144</v>
      </c>
      <c r="N149">
        <f t="shared" si="22"/>
        <v>17</v>
      </c>
      <c r="O149">
        <f t="shared" si="17"/>
        <v>17</v>
      </c>
    </row>
    <row r="150" spans="1:15" x14ac:dyDescent="0.25">
      <c r="A150" t="s">
        <v>25</v>
      </c>
      <c r="B150">
        <f>'Input and Summary Results'!$G154</f>
        <v>147</v>
      </c>
      <c r="C150">
        <f>IF(B150=0,FALSE,'Input and Summary Results'!$D$5)</f>
        <v>1</v>
      </c>
      <c r="D150">
        <f>IF(B150=0,FALSE,'Input and Summary Results'!$E$5)</f>
        <v>0</v>
      </c>
      <c r="E150">
        <f t="shared" si="18"/>
        <v>0</v>
      </c>
      <c r="F150">
        <f t="shared" si="19"/>
        <v>0</v>
      </c>
      <c r="G150">
        <f>IF(B150=" ",FALSE,(IF('Input and Summary Results'!$J$4="yes",'Data Transformation'!E150,'Data Transformation'!C150)))</f>
        <v>1</v>
      </c>
      <c r="H150">
        <f>IF(B150=" ",FALSE,(IF('Input and Summary Results'!$J$4="yes",'Data Transformation'!F150,'Data Transformation'!D150)))</f>
        <v>0</v>
      </c>
      <c r="I150">
        <f t="shared" si="20"/>
        <v>147</v>
      </c>
      <c r="J150" s="18">
        <f>LOOKUP(2,1/(COUNTIF($J$4:J149,'Input and Summary Results'!$B$7:$B$8007)=0),'Input and Summary Results'!$B$7:$B$8007)</f>
        <v>171</v>
      </c>
      <c r="K150" s="18">
        <f t="shared" si="21"/>
        <v>171</v>
      </c>
      <c r="L150" s="18">
        <f t="shared" si="24"/>
        <v>145</v>
      </c>
      <c r="M150">
        <f t="shared" si="23"/>
        <v>145</v>
      </c>
      <c r="N150">
        <f t="shared" si="22"/>
        <v>16</v>
      </c>
      <c r="O150">
        <f t="shared" si="17"/>
        <v>16</v>
      </c>
    </row>
    <row r="151" spans="1:15" x14ac:dyDescent="0.25">
      <c r="A151" t="s">
        <v>25</v>
      </c>
      <c r="B151">
        <f>'Input and Summary Results'!$G155</f>
        <v>148</v>
      </c>
      <c r="C151">
        <f>IF(B151=0,FALSE,'Input and Summary Results'!$D$5)</f>
        <v>1</v>
      </c>
      <c r="D151">
        <f>IF(B151=0,FALSE,'Input and Summary Results'!$E$5)</f>
        <v>0</v>
      </c>
      <c r="E151">
        <f t="shared" si="18"/>
        <v>0</v>
      </c>
      <c r="F151">
        <f t="shared" si="19"/>
        <v>0</v>
      </c>
      <c r="G151">
        <f>IF(B151=" ",FALSE,(IF('Input and Summary Results'!$J$4="yes",'Data Transformation'!E151,'Data Transformation'!C151)))</f>
        <v>1</v>
      </c>
      <c r="H151">
        <f>IF(B151=" ",FALSE,(IF('Input and Summary Results'!$J$4="yes",'Data Transformation'!F151,'Data Transformation'!D151)))</f>
        <v>0</v>
      </c>
      <c r="I151">
        <f t="shared" si="20"/>
        <v>148</v>
      </c>
      <c r="J151" s="18">
        <f>LOOKUP(2,1/(COUNTIF($J$4:J150,'Input and Summary Results'!$B$7:$B$8007)=0),'Input and Summary Results'!$B$7:$B$8007)</f>
        <v>170</v>
      </c>
      <c r="K151" s="18">
        <f t="shared" si="21"/>
        <v>170</v>
      </c>
      <c r="L151" s="18">
        <f t="shared" si="24"/>
        <v>146</v>
      </c>
      <c r="M151">
        <f t="shared" si="23"/>
        <v>146</v>
      </c>
      <c r="N151">
        <f t="shared" si="22"/>
        <v>13</v>
      </c>
      <c r="O151">
        <f t="shared" si="17"/>
        <v>13</v>
      </c>
    </row>
    <row r="152" spans="1:15" x14ac:dyDescent="0.25">
      <c r="A152" t="s">
        <v>25</v>
      </c>
      <c r="B152">
        <f>'Input and Summary Results'!$G156</f>
        <v>149</v>
      </c>
      <c r="C152">
        <f>IF(B152=0,FALSE,'Input and Summary Results'!$D$5)</f>
        <v>1</v>
      </c>
      <c r="D152">
        <f>IF(B152=0,FALSE,'Input and Summary Results'!$E$5)</f>
        <v>0</v>
      </c>
      <c r="E152">
        <f t="shared" si="18"/>
        <v>0</v>
      </c>
      <c r="F152">
        <f t="shared" si="19"/>
        <v>0</v>
      </c>
      <c r="G152">
        <f>IF(B152=" ",FALSE,(IF('Input and Summary Results'!$J$4="yes",'Data Transformation'!E152,'Data Transformation'!C152)))</f>
        <v>1</v>
      </c>
      <c r="H152">
        <f>IF(B152=" ",FALSE,(IF('Input and Summary Results'!$J$4="yes",'Data Transformation'!F152,'Data Transformation'!D152)))</f>
        <v>0</v>
      </c>
      <c r="I152">
        <f t="shared" si="20"/>
        <v>149</v>
      </c>
      <c r="J152" s="18">
        <f>LOOKUP(2,1/(COUNTIF($J$4:J151,'Input and Summary Results'!$B$7:$B$8007)=0),'Input and Summary Results'!$B$7:$B$8007)</f>
        <v>169</v>
      </c>
      <c r="K152" s="18">
        <f t="shared" si="21"/>
        <v>169</v>
      </c>
      <c r="L152" s="18">
        <f t="shared" si="24"/>
        <v>147</v>
      </c>
      <c r="M152">
        <f t="shared" si="23"/>
        <v>147</v>
      </c>
      <c r="N152">
        <f t="shared" si="22"/>
        <v>16</v>
      </c>
      <c r="O152">
        <f t="shared" si="17"/>
        <v>16</v>
      </c>
    </row>
    <row r="153" spans="1:15" x14ac:dyDescent="0.25">
      <c r="A153" t="s">
        <v>25</v>
      </c>
      <c r="B153">
        <f>'Input and Summary Results'!$G157</f>
        <v>150</v>
      </c>
      <c r="C153">
        <f>IF(B153=0,FALSE,'Input and Summary Results'!$D$5)</f>
        <v>1</v>
      </c>
      <c r="D153">
        <f>IF(B153=0,FALSE,'Input and Summary Results'!$E$5)</f>
        <v>0</v>
      </c>
      <c r="E153">
        <f t="shared" si="18"/>
        <v>0</v>
      </c>
      <c r="F153">
        <f t="shared" si="19"/>
        <v>0</v>
      </c>
      <c r="G153">
        <f>IF(B153=" ",FALSE,(IF('Input and Summary Results'!$J$4="yes",'Data Transformation'!E153,'Data Transformation'!C153)))</f>
        <v>1</v>
      </c>
      <c r="H153">
        <f>IF(B153=" ",FALSE,(IF('Input and Summary Results'!$J$4="yes",'Data Transformation'!F153,'Data Transformation'!D153)))</f>
        <v>0</v>
      </c>
      <c r="I153">
        <f t="shared" si="20"/>
        <v>150</v>
      </c>
      <c r="J153" s="18">
        <f>LOOKUP(2,1/(COUNTIF($J$4:J152,'Input and Summary Results'!$B$7:$B$8007)=0),'Input and Summary Results'!$B$7:$B$8007)</f>
        <v>168</v>
      </c>
      <c r="K153" s="18">
        <f t="shared" si="21"/>
        <v>168</v>
      </c>
      <c r="L153" s="18">
        <f t="shared" si="24"/>
        <v>148</v>
      </c>
      <c r="M153">
        <f t="shared" si="23"/>
        <v>148</v>
      </c>
      <c r="N153">
        <f t="shared" si="22"/>
        <v>13</v>
      </c>
      <c r="O153">
        <f t="shared" si="17"/>
        <v>13</v>
      </c>
    </row>
    <row r="154" spans="1:15" x14ac:dyDescent="0.25">
      <c r="A154" t="s">
        <v>25</v>
      </c>
      <c r="B154">
        <f>'Input and Summary Results'!$G158</f>
        <v>151</v>
      </c>
      <c r="C154">
        <f>IF(B154=0,FALSE,'Input and Summary Results'!$D$5)</f>
        <v>1</v>
      </c>
      <c r="D154">
        <f>IF(B154=0,FALSE,'Input and Summary Results'!$E$5)</f>
        <v>0</v>
      </c>
      <c r="E154">
        <f t="shared" si="18"/>
        <v>0</v>
      </c>
      <c r="F154">
        <f t="shared" si="19"/>
        <v>0</v>
      </c>
      <c r="G154">
        <f>IF(B154=" ",FALSE,(IF('Input and Summary Results'!$J$4="yes",'Data Transformation'!E154,'Data Transformation'!C154)))</f>
        <v>1</v>
      </c>
      <c r="H154">
        <f>IF(B154=" ",FALSE,(IF('Input and Summary Results'!$J$4="yes",'Data Transformation'!F154,'Data Transformation'!D154)))</f>
        <v>0</v>
      </c>
      <c r="I154">
        <f t="shared" si="20"/>
        <v>151</v>
      </c>
      <c r="J154" s="18">
        <f>LOOKUP(2,1/(COUNTIF($J$4:J153,'Input and Summary Results'!$B$7:$B$8007)=0),'Input and Summary Results'!$B$7:$B$8007)</f>
        <v>167</v>
      </c>
      <c r="K154" s="18">
        <f t="shared" si="21"/>
        <v>167</v>
      </c>
      <c r="L154" s="18">
        <f t="shared" si="24"/>
        <v>149</v>
      </c>
      <c r="M154">
        <f t="shared" si="23"/>
        <v>149</v>
      </c>
      <c r="N154">
        <f t="shared" si="22"/>
        <v>11</v>
      </c>
      <c r="O154">
        <f t="shared" si="17"/>
        <v>11</v>
      </c>
    </row>
    <row r="155" spans="1:15" x14ac:dyDescent="0.25">
      <c r="A155" t="s">
        <v>25</v>
      </c>
      <c r="B155">
        <f>'Input and Summary Results'!$G159</f>
        <v>152</v>
      </c>
      <c r="C155">
        <f>IF(B155=0,FALSE,'Input and Summary Results'!$D$5)</f>
        <v>1</v>
      </c>
      <c r="D155">
        <f>IF(B155=0,FALSE,'Input and Summary Results'!$E$5)</f>
        <v>0</v>
      </c>
      <c r="E155">
        <f t="shared" si="18"/>
        <v>0</v>
      </c>
      <c r="F155">
        <f t="shared" si="19"/>
        <v>0</v>
      </c>
      <c r="G155">
        <f>IF(B155=" ",FALSE,(IF('Input and Summary Results'!$J$4="yes",'Data Transformation'!E155,'Data Transformation'!C155)))</f>
        <v>1</v>
      </c>
      <c r="H155">
        <f>IF(B155=" ",FALSE,(IF('Input and Summary Results'!$J$4="yes",'Data Transformation'!F155,'Data Transformation'!D155)))</f>
        <v>0</v>
      </c>
      <c r="I155">
        <f t="shared" si="20"/>
        <v>152</v>
      </c>
      <c r="J155" s="18">
        <f>LOOKUP(2,1/(COUNTIF($J$4:J154,'Input and Summary Results'!$B$7:$B$8007)=0),'Input and Summary Results'!$B$7:$B$8007)</f>
        <v>166</v>
      </c>
      <c r="K155" s="18">
        <f t="shared" si="21"/>
        <v>166</v>
      </c>
      <c r="L155" s="18">
        <f t="shared" si="24"/>
        <v>150</v>
      </c>
      <c r="M155">
        <f t="shared" si="23"/>
        <v>150</v>
      </c>
      <c r="N155">
        <f t="shared" si="22"/>
        <v>15</v>
      </c>
      <c r="O155">
        <f t="shared" si="17"/>
        <v>15</v>
      </c>
    </row>
    <row r="156" spans="1:15" x14ac:dyDescent="0.25">
      <c r="A156" t="s">
        <v>25</v>
      </c>
      <c r="B156">
        <f>'Input and Summary Results'!$G160</f>
        <v>153</v>
      </c>
      <c r="C156">
        <f>IF(B156=0,FALSE,'Input and Summary Results'!$D$5)</f>
        <v>1</v>
      </c>
      <c r="D156">
        <f>IF(B156=0,FALSE,'Input and Summary Results'!$E$5)</f>
        <v>0</v>
      </c>
      <c r="E156">
        <f t="shared" si="18"/>
        <v>0</v>
      </c>
      <c r="F156">
        <f t="shared" si="19"/>
        <v>0</v>
      </c>
      <c r="G156">
        <f>IF(B156=" ",FALSE,(IF('Input and Summary Results'!$J$4="yes",'Data Transformation'!E156,'Data Transformation'!C156)))</f>
        <v>1</v>
      </c>
      <c r="H156">
        <f>IF(B156=" ",FALSE,(IF('Input and Summary Results'!$J$4="yes",'Data Transformation'!F156,'Data Transformation'!D156)))</f>
        <v>0</v>
      </c>
      <c r="I156">
        <f t="shared" si="20"/>
        <v>153</v>
      </c>
      <c r="J156" s="18">
        <f>LOOKUP(2,1/(COUNTIF($J$4:J155,'Input and Summary Results'!$B$7:$B$8007)=0),'Input and Summary Results'!$B$7:$B$8007)</f>
        <v>165</v>
      </c>
      <c r="K156" s="18">
        <f t="shared" si="21"/>
        <v>165</v>
      </c>
      <c r="L156" s="18">
        <f t="shared" si="24"/>
        <v>151</v>
      </c>
      <c r="M156">
        <f t="shared" si="23"/>
        <v>151</v>
      </c>
      <c r="N156">
        <f t="shared" si="22"/>
        <v>19</v>
      </c>
      <c r="O156">
        <f t="shared" si="17"/>
        <v>19</v>
      </c>
    </row>
    <row r="157" spans="1:15" x14ac:dyDescent="0.25">
      <c r="A157" t="s">
        <v>25</v>
      </c>
      <c r="B157">
        <f>'Input and Summary Results'!$G161</f>
        <v>154</v>
      </c>
      <c r="C157">
        <f>IF(B157=0,FALSE,'Input and Summary Results'!$D$5)</f>
        <v>1</v>
      </c>
      <c r="D157">
        <f>IF(B157=0,FALSE,'Input and Summary Results'!$E$5)</f>
        <v>0</v>
      </c>
      <c r="E157">
        <f t="shared" si="18"/>
        <v>0</v>
      </c>
      <c r="F157">
        <f t="shared" si="19"/>
        <v>0</v>
      </c>
      <c r="G157">
        <f>IF(B157=" ",FALSE,(IF('Input and Summary Results'!$J$4="yes",'Data Transformation'!E157,'Data Transformation'!C157)))</f>
        <v>1</v>
      </c>
      <c r="H157">
        <f>IF(B157=" ",FALSE,(IF('Input and Summary Results'!$J$4="yes",'Data Transformation'!F157,'Data Transformation'!D157)))</f>
        <v>0</v>
      </c>
      <c r="I157">
        <f t="shared" si="20"/>
        <v>154</v>
      </c>
      <c r="J157" s="18">
        <f>LOOKUP(2,1/(COUNTIF($J$4:J156,'Input and Summary Results'!$B$7:$B$8007)=0),'Input and Summary Results'!$B$7:$B$8007)</f>
        <v>164</v>
      </c>
      <c r="K157" s="18">
        <f t="shared" si="21"/>
        <v>164</v>
      </c>
      <c r="L157" s="18">
        <f t="shared" si="24"/>
        <v>152</v>
      </c>
      <c r="M157">
        <f t="shared" si="23"/>
        <v>152</v>
      </c>
      <c r="N157">
        <f t="shared" si="22"/>
        <v>16</v>
      </c>
      <c r="O157">
        <f t="shared" si="17"/>
        <v>16</v>
      </c>
    </row>
    <row r="158" spans="1:15" x14ac:dyDescent="0.25">
      <c r="A158" t="s">
        <v>25</v>
      </c>
      <c r="B158">
        <f>'Input and Summary Results'!$G162</f>
        <v>155</v>
      </c>
      <c r="C158">
        <f>IF(B158=0,FALSE,'Input and Summary Results'!$D$5)</f>
        <v>1</v>
      </c>
      <c r="D158">
        <f>IF(B158=0,FALSE,'Input and Summary Results'!$E$5)</f>
        <v>0</v>
      </c>
      <c r="E158">
        <f t="shared" si="18"/>
        <v>0</v>
      </c>
      <c r="F158">
        <f t="shared" si="19"/>
        <v>0</v>
      </c>
      <c r="G158">
        <f>IF(B158=" ",FALSE,(IF('Input and Summary Results'!$J$4="yes",'Data Transformation'!E158,'Data Transformation'!C158)))</f>
        <v>1</v>
      </c>
      <c r="H158">
        <f>IF(B158=" ",FALSE,(IF('Input and Summary Results'!$J$4="yes",'Data Transformation'!F158,'Data Transformation'!D158)))</f>
        <v>0</v>
      </c>
      <c r="I158">
        <f t="shared" si="20"/>
        <v>155</v>
      </c>
      <c r="J158" s="18">
        <f>LOOKUP(2,1/(COUNTIF($J$4:J157,'Input and Summary Results'!$B$7:$B$8007)=0),'Input and Summary Results'!$B$7:$B$8007)</f>
        <v>163</v>
      </c>
      <c r="K158" s="18">
        <f t="shared" si="21"/>
        <v>163</v>
      </c>
      <c r="L158" s="18">
        <f t="shared" si="24"/>
        <v>153</v>
      </c>
      <c r="M158">
        <f t="shared" si="23"/>
        <v>153</v>
      </c>
      <c r="N158">
        <f t="shared" si="22"/>
        <v>19</v>
      </c>
      <c r="O158">
        <f t="shared" si="17"/>
        <v>19</v>
      </c>
    </row>
    <row r="159" spans="1:15" x14ac:dyDescent="0.25">
      <c r="A159" t="s">
        <v>25</v>
      </c>
      <c r="B159">
        <f>'Input and Summary Results'!$G163</f>
        <v>156</v>
      </c>
      <c r="C159">
        <f>IF(B159=0,FALSE,'Input and Summary Results'!$D$5)</f>
        <v>1</v>
      </c>
      <c r="D159">
        <f>IF(B159=0,FALSE,'Input and Summary Results'!$E$5)</f>
        <v>0</v>
      </c>
      <c r="E159">
        <f t="shared" si="18"/>
        <v>0</v>
      </c>
      <c r="F159">
        <f t="shared" si="19"/>
        <v>0</v>
      </c>
      <c r="G159">
        <f>IF(B159=" ",FALSE,(IF('Input and Summary Results'!$J$4="yes",'Data Transformation'!E159,'Data Transformation'!C159)))</f>
        <v>1</v>
      </c>
      <c r="H159">
        <f>IF(B159=" ",FALSE,(IF('Input and Summary Results'!$J$4="yes",'Data Transformation'!F159,'Data Transformation'!D159)))</f>
        <v>0</v>
      </c>
      <c r="I159">
        <f t="shared" si="20"/>
        <v>156</v>
      </c>
      <c r="J159" s="18">
        <f>LOOKUP(2,1/(COUNTIF($J$4:J158,'Input and Summary Results'!$B$7:$B$8007)=0),'Input and Summary Results'!$B$7:$B$8007)</f>
        <v>162</v>
      </c>
      <c r="K159" s="18">
        <f t="shared" si="21"/>
        <v>162</v>
      </c>
      <c r="L159" s="18">
        <f t="shared" si="24"/>
        <v>154</v>
      </c>
      <c r="M159">
        <f t="shared" si="23"/>
        <v>154</v>
      </c>
      <c r="N159">
        <f t="shared" si="22"/>
        <v>18</v>
      </c>
      <c r="O159">
        <f t="shared" si="17"/>
        <v>18</v>
      </c>
    </row>
    <row r="160" spans="1:15" x14ac:dyDescent="0.25">
      <c r="A160" t="s">
        <v>25</v>
      </c>
      <c r="B160">
        <f>'Input and Summary Results'!$G164</f>
        <v>157</v>
      </c>
      <c r="C160">
        <f>IF(B160=0,FALSE,'Input and Summary Results'!$D$5)</f>
        <v>1</v>
      </c>
      <c r="D160">
        <f>IF(B160=0,FALSE,'Input and Summary Results'!$E$5)</f>
        <v>0</v>
      </c>
      <c r="E160">
        <f t="shared" si="18"/>
        <v>0</v>
      </c>
      <c r="F160">
        <f t="shared" si="19"/>
        <v>0</v>
      </c>
      <c r="G160">
        <f>IF(B160=" ",FALSE,(IF('Input and Summary Results'!$J$4="yes",'Data Transformation'!E160,'Data Transformation'!C160)))</f>
        <v>1</v>
      </c>
      <c r="H160">
        <f>IF(B160=" ",FALSE,(IF('Input and Summary Results'!$J$4="yes",'Data Transformation'!F160,'Data Transformation'!D160)))</f>
        <v>0</v>
      </c>
      <c r="I160">
        <f t="shared" si="20"/>
        <v>157</v>
      </c>
      <c r="J160" s="18">
        <f>LOOKUP(2,1/(COUNTIF($J$4:J159,'Input and Summary Results'!$B$7:$B$8007)=0),'Input and Summary Results'!$B$7:$B$8007)</f>
        <v>161</v>
      </c>
      <c r="K160" s="18">
        <f t="shared" si="21"/>
        <v>161</v>
      </c>
      <c r="L160" s="18">
        <f t="shared" si="24"/>
        <v>155</v>
      </c>
      <c r="M160">
        <f t="shared" si="23"/>
        <v>155</v>
      </c>
      <c r="N160">
        <f t="shared" si="22"/>
        <v>18</v>
      </c>
      <c r="O160">
        <f t="shared" si="17"/>
        <v>18</v>
      </c>
    </row>
    <row r="161" spans="1:15" x14ac:dyDescent="0.25">
      <c r="A161" t="s">
        <v>25</v>
      </c>
      <c r="B161">
        <f>'Input and Summary Results'!$G165</f>
        <v>158</v>
      </c>
      <c r="C161">
        <f>IF(B161=0,FALSE,'Input and Summary Results'!$D$5)</f>
        <v>1</v>
      </c>
      <c r="D161">
        <f>IF(B161=0,FALSE,'Input and Summary Results'!$E$5)</f>
        <v>0</v>
      </c>
      <c r="E161">
        <f t="shared" si="18"/>
        <v>0</v>
      </c>
      <c r="F161">
        <f t="shared" si="19"/>
        <v>0</v>
      </c>
      <c r="G161">
        <f>IF(B161=" ",FALSE,(IF('Input and Summary Results'!$J$4="yes",'Data Transformation'!E161,'Data Transformation'!C161)))</f>
        <v>1</v>
      </c>
      <c r="H161">
        <f>IF(B161=" ",FALSE,(IF('Input and Summary Results'!$J$4="yes",'Data Transformation'!F161,'Data Transformation'!D161)))</f>
        <v>0</v>
      </c>
      <c r="I161">
        <f t="shared" si="20"/>
        <v>158</v>
      </c>
      <c r="J161" s="18">
        <f>LOOKUP(2,1/(COUNTIF($J$4:J160,'Input and Summary Results'!$B$7:$B$8007)=0),'Input and Summary Results'!$B$7:$B$8007)</f>
        <v>160</v>
      </c>
      <c r="K161" s="18">
        <f t="shared" si="21"/>
        <v>160</v>
      </c>
      <c r="L161" s="18">
        <f t="shared" si="24"/>
        <v>156</v>
      </c>
      <c r="M161">
        <f t="shared" si="23"/>
        <v>156</v>
      </c>
      <c r="N161">
        <f t="shared" si="22"/>
        <v>19</v>
      </c>
      <c r="O161">
        <f t="shared" si="17"/>
        <v>19</v>
      </c>
    </row>
    <row r="162" spans="1:15" x14ac:dyDescent="0.25">
      <c r="A162" t="s">
        <v>25</v>
      </c>
      <c r="B162">
        <f>'Input and Summary Results'!$G166</f>
        <v>159</v>
      </c>
      <c r="C162">
        <f>IF(B162=0,FALSE,'Input and Summary Results'!$D$5)</f>
        <v>1</v>
      </c>
      <c r="D162">
        <f>IF(B162=0,FALSE,'Input and Summary Results'!$E$5)</f>
        <v>0</v>
      </c>
      <c r="E162">
        <f t="shared" si="18"/>
        <v>0</v>
      </c>
      <c r="F162">
        <f t="shared" si="19"/>
        <v>0</v>
      </c>
      <c r="G162">
        <f>IF(B162=" ",FALSE,(IF('Input and Summary Results'!$J$4="yes",'Data Transformation'!E162,'Data Transformation'!C162)))</f>
        <v>1</v>
      </c>
      <c r="H162">
        <f>IF(B162=" ",FALSE,(IF('Input and Summary Results'!$J$4="yes",'Data Transformation'!F162,'Data Transformation'!D162)))</f>
        <v>0</v>
      </c>
      <c r="I162">
        <f t="shared" si="20"/>
        <v>159</v>
      </c>
      <c r="J162" s="18">
        <f>LOOKUP(2,1/(COUNTIF($J$4:J161,'Input and Summary Results'!$B$7:$B$8007)=0),'Input and Summary Results'!$B$7:$B$8007)</f>
        <v>159</v>
      </c>
      <c r="K162" s="18">
        <f t="shared" si="21"/>
        <v>159</v>
      </c>
      <c r="L162" s="18">
        <f t="shared" si="24"/>
        <v>157</v>
      </c>
      <c r="M162">
        <f t="shared" si="23"/>
        <v>157</v>
      </c>
      <c r="N162">
        <f t="shared" si="22"/>
        <v>19</v>
      </c>
      <c r="O162">
        <f t="shared" si="17"/>
        <v>19</v>
      </c>
    </row>
    <row r="163" spans="1:15" x14ac:dyDescent="0.25">
      <c r="A163" t="s">
        <v>25</v>
      </c>
      <c r="B163">
        <f>'Input and Summary Results'!$G167</f>
        <v>160</v>
      </c>
      <c r="C163">
        <f>IF(B163=0,FALSE,'Input and Summary Results'!$D$5)</f>
        <v>1</v>
      </c>
      <c r="D163">
        <f>IF(B163=0,FALSE,'Input and Summary Results'!$E$5)</f>
        <v>0</v>
      </c>
      <c r="E163">
        <f t="shared" si="18"/>
        <v>0</v>
      </c>
      <c r="F163">
        <f t="shared" si="19"/>
        <v>0</v>
      </c>
      <c r="G163">
        <f>IF(B163=" ",FALSE,(IF('Input and Summary Results'!$J$4="yes",'Data Transformation'!E163,'Data Transformation'!C163)))</f>
        <v>1</v>
      </c>
      <c r="H163">
        <f>IF(B163=" ",FALSE,(IF('Input and Summary Results'!$J$4="yes",'Data Transformation'!F163,'Data Transformation'!D163)))</f>
        <v>0</v>
      </c>
      <c r="I163">
        <f t="shared" si="20"/>
        <v>160</v>
      </c>
      <c r="J163" s="18">
        <f>LOOKUP(2,1/(COUNTIF($J$4:J162,'Input and Summary Results'!$B$7:$B$8007)=0),'Input and Summary Results'!$B$7:$B$8007)</f>
        <v>158</v>
      </c>
      <c r="K163" s="18">
        <f t="shared" si="21"/>
        <v>158</v>
      </c>
      <c r="L163" s="18">
        <f t="shared" si="24"/>
        <v>158</v>
      </c>
      <c r="M163">
        <f t="shared" si="23"/>
        <v>158</v>
      </c>
      <c r="N163">
        <f t="shared" si="22"/>
        <v>19</v>
      </c>
      <c r="O163">
        <f t="shared" si="17"/>
        <v>19</v>
      </c>
    </row>
    <row r="164" spans="1:15" x14ac:dyDescent="0.25">
      <c r="A164" t="s">
        <v>25</v>
      </c>
      <c r="B164">
        <f>'Input and Summary Results'!$G168</f>
        <v>161</v>
      </c>
      <c r="C164">
        <f>IF(B164=0,FALSE,'Input and Summary Results'!$D$5)</f>
        <v>1</v>
      </c>
      <c r="D164">
        <f>IF(B164=0,FALSE,'Input and Summary Results'!$E$5)</f>
        <v>0</v>
      </c>
      <c r="E164">
        <f t="shared" si="18"/>
        <v>0</v>
      </c>
      <c r="F164">
        <f t="shared" si="19"/>
        <v>0</v>
      </c>
      <c r="G164">
        <f>IF(B164=" ",FALSE,(IF('Input and Summary Results'!$J$4="yes",'Data Transformation'!E164,'Data Transformation'!C164)))</f>
        <v>1</v>
      </c>
      <c r="H164">
        <f>IF(B164=" ",FALSE,(IF('Input and Summary Results'!$J$4="yes",'Data Transformation'!F164,'Data Transformation'!D164)))</f>
        <v>0</v>
      </c>
      <c r="I164">
        <f t="shared" si="20"/>
        <v>161</v>
      </c>
      <c r="J164" s="18">
        <f>LOOKUP(2,1/(COUNTIF($J$4:J163,'Input and Summary Results'!$B$7:$B$8007)=0),'Input and Summary Results'!$B$7:$B$8007)</f>
        <v>157</v>
      </c>
      <c r="K164" s="18">
        <f t="shared" si="21"/>
        <v>157</v>
      </c>
      <c r="L164" s="18">
        <f t="shared" si="24"/>
        <v>159</v>
      </c>
      <c r="M164">
        <f t="shared" si="23"/>
        <v>159</v>
      </c>
      <c r="N164">
        <f t="shared" si="22"/>
        <v>19</v>
      </c>
      <c r="O164">
        <f t="shared" si="17"/>
        <v>19</v>
      </c>
    </row>
    <row r="165" spans="1:15" x14ac:dyDescent="0.25">
      <c r="A165" t="s">
        <v>25</v>
      </c>
      <c r="B165">
        <f>'Input and Summary Results'!$G169</f>
        <v>162</v>
      </c>
      <c r="C165">
        <f>IF(B165=0,FALSE,'Input and Summary Results'!$D$5)</f>
        <v>1</v>
      </c>
      <c r="D165">
        <f>IF(B165=0,FALSE,'Input and Summary Results'!$E$5)</f>
        <v>0</v>
      </c>
      <c r="E165">
        <f t="shared" si="18"/>
        <v>0</v>
      </c>
      <c r="F165">
        <f t="shared" si="19"/>
        <v>0</v>
      </c>
      <c r="G165">
        <f>IF(B165=" ",FALSE,(IF('Input and Summary Results'!$J$4="yes",'Data Transformation'!E165,'Data Transformation'!C165)))</f>
        <v>1</v>
      </c>
      <c r="H165">
        <f>IF(B165=" ",FALSE,(IF('Input and Summary Results'!$J$4="yes",'Data Transformation'!F165,'Data Transformation'!D165)))</f>
        <v>0</v>
      </c>
      <c r="I165">
        <f t="shared" si="20"/>
        <v>162</v>
      </c>
      <c r="J165" s="18">
        <f>LOOKUP(2,1/(COUNTIF($J$4:J164,'Input and Summary Results'!$B$7:$B$8007)=0),'Input and Summary Results'!$B$7:$B$8007)</f>
        <v>156</v>
      </c>
      <c r="K165" s="18">
        <f t="shared" si="21"/>
        <v>156</v>
      </c>
      <c r="L165" s="18">
        <f t="shared" si="24"/>
        <v>160</v>
      </c>
      <c r="M165">
        <f t="shared" si="23"/>
        <v>160</v>
      </c>
      <c r="N165">
        <f t="shared" si="22"/>
        <v>17</v>
      </c>
      <c r="O165">
        <f t="shared" si="17"/>
        <v>17</v>
      </c>
    </row>
    <row r="166" spans="1:15" x14ac:dyDescent="0.25">
      <c r="A166" t="s">
        <v>25</v>
      </c>
      <c r="B166">
        <f>'Input and Summary Results'!$G170</f>
        <v>163</v>
      </c>
      <c r="C166">
        <f>IF(B166=0,FALSE,'Input and Summary Results'!$D$5)</f>
        <v>1</v>
      </c>
      <c r="D166">
        <f>IF(B166=0,FALSE,'Input and Summary Results'!$E$5)</f>
        <v>0</v>
      </c>
      <c r="E166">
        <f t="shared" si="18"/>
        <v>0</v>
      </c>
      <c r="F166">
        <f t="shared" si="19"/>
        <v>0</v>
      </c>
      <c r="G166">
        <f>IF(B166=" ",FALSE,(IF('Input and Summary Results'!$J$4="yes",'Data Transformation'!E166,'Data Transformation'!C166)))</f>
        <v>1</v>
      </c>
      <c r="H166">
        <f>IF(B166=" ",FALSE,(IF('Input and Summary Results'!$J$4="yes",'Data Transformation'!F166,'Data Transformation'!D166)))</f>
        <v>0</v>
      </c>
      <c r="I166">
        <f t="shared" si="20"/>
        <v>163</v>
      </c>
      <c r="J166" s="18">
        <f>LOOKUP(2,1/(COUNTIF($J$4:J165,'Input and Summary Results'!$B$7:$B$8007)=0),'Input and Summary Results'!$B$7:$B$8007)</f>
        <v>155</v>
      </c>
      <c r="K166" s="18">
        <f t="shared" si="21"/>
        <v>155</v>
      </c>
      <c r="L166" s="18">
        <f t="shared" si="24"/>
        <v>161</v>
      </c>
      <c r="M166">
        <f t="shared" si="23"/>
        <v>161</v>
      </c>
      <c r="N166">
        <f t="shared" si="22"/>
        <v>18</v>
      </c>
      <c r="O166">
        <f t="shared" si="17"/>
        <v>18</v>
      </c>
    </row>
    <row r="167" spans="1:15" x14ac:dyDescent="0.25">
      <c r="A167" t="s">
        <v>25</v>
      </c>
      <c r="B167">
        <f>'Input and Summary Results'!$G171</f>
        <v>164</v>
      </c>
      <c r="C167">
        <f>IF(B167=0,FALSE,'Input and Summary Results'!$D$5)</f>
        <v>1</v>
      </c>
      <c r="D167">
        <f>IF(B167=0,FALSE,'Input and Summary Results'!$E$5)</f>
        <v>0</v>
      </c>
      <c r="E167">
        <f t="shared" si="18"/>
        <v>0</v>
      </c>
      <c r="F167">
        <f t="shared" si="19"/>
        <v>0</v>
      </c>
      <c r="G167">
        <f>IF(B167=" ",FALSE,(IF('Input and Summary Results'!$J$4="yes",'Data Transformation'!E167,'Data Transformation'!C167)))</f>
        <v>1</v>
      </c>
      <c r="H167">
        <f>IF(B167=" ",FALSE,(IF('Input and Summary Results'!$J$4="yes",'Data Transformation'!F167,'Data Transformation'!D167)))</f>
        <v>0</v>
      </c>
      <c r="I167">
        <f t="shared" si="20"/>
        <v>164</v>
      </c>
      <c r="J167" s="18">
        <f>LOOKUP(2,1/(COUNTIF($J$4:J166,'Input and Summary Results'!$B$7:$B$8007)=0),'Input and Summary Results'!$B$7:$B$8007)</f>
        <v>154</v>
      </c>
      <c r="K167" s="18">
        <f t="shared" si="21"/>
        <v>154</v>
      </c>
      <c r="L167" s="18">
        <f t="shared" si="24"/>
        <v>162</v>
      </c>
      <c r="M167">
        <f t="shared" si="23"/>
        <v>162</v>
      </c>
      <c r="N167">
        <f t="shared" si="22"/>
        <v>17</v>
      </c>
      <c r="O167">
        <f t="shared" si="17"/>
        <v>17</v>
      </c>
    </row>
    <row r="168" spans="1:15" x14ac:dyDescent="0.25">
      <c r="A168" t="s">
        <v>25</v>
      </c>
      <c r="B168">
        <f>'Input and Summary Results'!$G172</f>
        <v>165</v>
      </c>
      <c r="C168">
        <f>IF(B168=0,FALSE,'Input and Summary Results'!$D$5)</f>
        <v>1</v>
      </c>
      <c r="D168">
        <f>IF(B168=0,FALSE,'Input and Summary Results'!$E$5)</f>
        <v>0</v>
      </c>
      <c r="E168">
        <f t="shared" si="18"/>
        <v>0</v>
      </c>
      <c r="F168">
        <f t="shared" si="19"/>
        <v>0</v>
      </c>
      <c r="G168">
        <f>IF(B168=" ",FALSE,(IF('Input and Summary Results'!$J$4="yes",'Data Transformation'!E168,'Data Transformation'!C168)))</f>
        <v>1</v>
      </c>
      <c r="H168">
        <f>IF(B168=" ",FALSE,(IF('Input and Summary Results'!$J$4="yes",'Data Transformation'!F168,'Data Transformation'!D168)))</f>
        <v>0</v>
      </c>
      <c r="I168">
        <f t="shared" si="20"/>
        <v>165</v>
      </c>
      <c r="J168" s="18">
        <f>LOOKUP(2,1/(COUNTIF($J$4:J167,'Input and Summary Results'!$B$7:$B$8007)=0),'Input and Summary Results'!$B$7:$B$8007)</f>
        <v>153</v>
      </c>
      <c r="K168" s="18">
        <f t="shared" si="21"/>
        <v>153</v>
      </c>
      <c r="L168" s="18">
        <f t="shared" si="24"/>
        <v>163</v>
      </c>
      <c r="M168">
        <f t="shared" si="23"/>
        <v>163</v>
      </c>
      <c r="N168">
        <f t="shared" si="22"/>
        <v>17</v>
      </c>
      <c r="O168">
        <f t="shared" si="17"/>
        <v>17</v>
      </c>
    </row>
    <row r="169" spans="1:15" x14ac:dyDescent="0.25">
      <c r="A169" t="s">
        <v>25</v>
      </c>
      <c r="B169">
        <f>'Input and Summary Results'!$G173</f>
        <v>166</v>
      </c>
      <c r="C169">
        <f>IF(B169=0,FALSE,'Input and Summary Results'!$D$5)</f>
        <v>1</v>
      </c>
      <c r="D169">
        <f>IF(B169=0,FALSE,'Input and Summary Results'!$E$5)</f>
        <v>0</v>
      </c>
      <c r="E169">
        <f t="shared" si="18"/>
        <v>0</v>
      </c>
      <c r="F169">
        <f t="shared" si="19"/>
        <v>0</v>
      </c>
      <c r="G169">
        <f>IF(B169=" ",FALSE,(IF('Input and Summary Results'!$J$4="yes",'Data Transformation'!E169,'Data Transformation'!C169)))</f>
        <v>1</v>
      </c>
      <c r="H169">
        <f>IF(B169=" ",FALSE,(IF('Input and Summary Results'!$J$4="yes",'Data Transformation'!F169,'Data Transformation'!D169)))</f>
        <v>0</v>
      </c>
      <c r="I169">
        <f t="shared" si="20"/>
        <v>166</v>
      </c>
      <c r="J169" s="18">
        <f>LOOKUP(2,1/(COUNTIF($J$4:J168,'Input and Summary Results'!$B$7:$B$8007)=0),'Input and Summary Results'!$B$7:$B$8007)</f>
        <v>152</v>
      </c>
      <c r="K169" s="18">
        <f t="shared" si="21"/>
        <v>152</v>
      </c>
      <c r="L169" s="18">
        <f t="shared" si="24"/>
        <v>164</v>
      </c>
      <c r="M169">
        <f t="shared" si="23"/>
        <v>164</v>
      </c>
      <c r="N169">
        <f t="shared" si="22"/>
        <v>18</v>
      </c>
      <c r="O169">
        <f t="shared" si="17"/>
        <v>18</v>
      </c>
    </row>
    <row r="170" spans="1:15" x14ac:dyDescent="0.25">
      <c r="A170" t="s">
        <v>25</v>
      </c>
      <c r="B170">
        <f>'Input and Summary Results'!$G174</f>
        <v>167</v>
      </c>
      <c r="C170">
        <f>IF(B170=0,FALSE,'Input and Summary Results'!$D$5)</f>
        <v>1</v>
      </c>
      <c r="D170">
        <f>IF(B170=0,FALSE,'Input and Summary Results'!$E$5)</f>
        <v>0</v>
      </c>
      <c r="E170">
        <f t="shared" si="18"/>
        <v>0</v>
      </c>
      <c r="F170">
        <f t="shared" si="19"/>
        <v>0</v>
      </c>
      <c r="G170">
        <f>IF(B170=" ",FALSE,(IF('Input and Summary Results'!$J$4="yes",'Data Transformation'!E170,'Data Transformation'!C170)))</f>
        <v>1</v>
      </c>
      <c r="H170">
        <f>IF(B170=" ",FALSE,(IF('Input and Summary Results'!$J$4="yes",'Data Transformation'!F170,'Data Transformation'!D170)))</f>
        <v>0</v>
      </c>
      <c r="I170">
        <f t="shared" si="20"/>
        <v>167</v>
      </c>
      <c r="J170" s="18">
        <f>LOOKUP(2,1/(COUNTIF($J$4:J169,'Input and Summary Results'!$B$7:$B$8007)=0),'Input and Summary Results'!$B$7:$B$8007)</f>
        <v>151</v>
      </c>
      <c r="K170" s="18">
        <f t="shared" si="21"/>
        <v>151</v>
      </c>
      <c r="L170" s="18">
        <f t="shared" si="24"/>
        <v>165</v>
      </c>
      <c r="M170">
        <f t="shared" si="23"/>
        <v>165</v>
      </c>
      <c r="N170">
        <f t="shared" si="22"/>
        <v>18</v>
      </c>
      <c r="O170">
        <f t="shared" si="17"/>
        <v>18</v>
      </c>
    </row>
    <row r="171" spans="1:15" x14ac:dyDescent="0.25">
      <c r="A171" t="s">
        <v>25</v>
      </c>
      <c r="B171">
        <f>'Input and Summary Results'!$G175</f>
        <v>168</v>
      </c>
      <c r="C171">
        <f>IF(B171=0,FALSE,'Input and Summary Results'!$D$5)</f>
        <v>1</v>
      </c>
      <c r="D171">
        <f>IF(B171=0,FALSE,'Input and Summary Results'!$E$5)</f>
        <v>0</v>
      </c>
      <c r="E171">
        <f t="shared" si="18"/>
        <v>0</v>
      </c>
      <c r="F171">
        <f t="shared" si="19"/>
        <v>0</v>
      </c>
      <c r="G171">
        <f>IF(B171=" ",FALSE,(IF('Input and Summary Results'!$J$4="yes",'Data Transformation'!E171,'Data Transformation'!C171)))</f>
        <v>1</v>
      </c>
      <c r="H171">
        <f>IF(B171=" ",FALSE,(IF('Input and Summary Results'!$J$4="yes",'Data Transformation'!F171,'Data Transformation'!D171)))</f>
        <v>0</v>
      </c>
      <c r="I171">
        <f t="shared" si="20"/>
        <v>168</v>
      </c>
      <c r="J171" s="18">
        <f>LOOKUP(2,1/(COUNTIF($J$4:J170,'Input and Summary Results'!$B$7:$B$8007)=0),'Input and Summary Results'!$B$7:$B$8007)</f>
        <v>150</v>
      </c>
      <c r="K171" s="18">
        <f t="shared" si="21"/>
        <v>150</v>
      </c>
      <c r="L171" s="18">
        <f t="shared" si="24"/>
        <v>166</v>
      </c>
      <c r="M171">
        <f t="shared" si="23"/>
        <v>166</v>
      </c>
      <c r="N171">
        <f t="shared" si="22"/>
        <v>18</v>
      </c>
      <c r="O171">
        <f t="shared" si="17"/>
        <v>18</v>
      </c>
    </row>
    <row r="172" spans="1:15" x14ac:dyDescent="0.25">
      <c r="A172" t="s">
        <v>25</v>
      </c>
      <c r="B172">
        <f>'Input and Summary Results'!$G176</f>
        <v>169</v>
      </c>
      <c r="C172">
        <f>IF(B172=0,FALSE,'Input and Summary Results'!$D$5)</f>
        <v>1</v>
      </c>
      <c r="D172">
        <f>IF(B172=0,FALSE,'Input and Summary Results'!$E$5)</f>
        <v>0</v>
      </c>
      <c r="E172">
        <f t="shared" si="18"/>
        <v>0</v>
      </c>
      <c r="F172">
        <f t="shared" si="19"/>
        <v>0</v>
      </c>
      <c r="G172">
        <f>IF(B172=" ",FALSE,(IF('Input and Summary Results'!$J$4="yes",'Data Transformation'!E172,'Data Transformation'!C172)))</f>
        <v>1</v>
      </c>
      <c r="H172">
        <f>IF(B172=" ",FALSE,(IF('Input and Summary Results'!$J$4="yes",'Data Transformation'!F172,'Data Transformation'!D172)))</f>
        <v>0</v>
      </c>
      <c r="I172">
        <f t="shared" si="20"/>
        <v>169</v>
      </c>
      <c r="J172" s="18">
        <f>LOOKUP(2,1/(COUNTIF($J$4:J171,'Input and Summary Results'!$B$7:$B$8007)=0),'Input and Summary Results'!$B$7:$B$8007)</f>
        <v>149</v>
      </c>
      <c r="K172" s="18">
        <f t="shared" si="21"/>
        <v>149</v>
      </c>
      <c r="L172" s="18">
        <f t="shared" si="24"/>
        <v>167</v>
      </c>
      <c r="M172">
        <f t="shared" si="23"/>
        <v>167</v>
      </c>
      <c r="N172">
        <f t="shared" si="22"/>
        <v>18</v>
      </c>
      <c r="O172">
        <f t="shared" si="17"/>
        <v>18</v>
      </c>
    </row>
    <row r="173" spans="1:15" x14ac:dyDescent="0.25">
      <c r="A173" t="s">
        <v>25</v>
      </c>
      <c r="B173">
        <f>'Input and Summary Results'!$G177</f>
        <v>170</v>
      </c>
      <c r="C173">
        <f>IF(B173=0,FALSE,'Input and Summary Results'!$D$5)</f>
        <v>1</v>
      </c>
      <c r="D173">
        <f>IF(B173=0,FALSE,'Input and Summary Results'!$E$5)</f>
        <v>0</v>
      </c>
      <c r="E173">
        <f t="shared" si="18"/>
        <v>0</v>
      </c>
      <c r="F173">
        <f t="shared" si="19"/>
        <v>0</v>
      </c>
      <c r="G173">
        <f>IF(B173=" ",FALSE,(IF('Input and Summary Results'!$J$4="yes",'Data Transformation'!E173,'Data Transformation'!C173)))</f>
        <v>1</v>
      </c>
      <c r="H173">
        <f>IF(B173=" ",FALSE,(IF('Input and Summary Results'!$J$4="yes",'Data Transformation'!F173,'Data Transformation'!D173)))</f>
        <v>0</v>
      </c>
      <c r="I173">
        <f t="shared" si="20"/>
        <v>170</v>
      </c>
      <c r="J173" s="18">
        <f>LOOKUP(2,1/(COUNTIF($J$4:J172,'Input and Summary Results'!$B$7:$B$8007)=0),'Input and Summary Results'!$B$7:$B$8007)</f>
        <v>148</v>
      </c>
      <c r="K173" s="18">
        <f t="shared" si="21"/>
        <v>148</v>
      </c>
      <c r="L173" s="18">
        <f t="shared" si="24"/>
        <v>168</v>
      </c>
      <c r="M173">
        <f t="shared" si="23"/>
        <v>168</v>
      </c>
      <c r="N173">
        <f t="shared" si="22"/>
        <v>18</v>
      </c>
      <c r="O173">
        <f t="shared" si="17"/>
        <v>18</v>
      </c>
    </row>
    <row r="174" spans="1:15" x14ac:dyDescent="0.25">
      <c r="A174" t="s">
        <v>25</v>
      </c>
      <c r="B174">
        <f>'Input and Summary Results'!$G178</f>
        <v>171</v>
      </c>
      <c r="C174">
        <f>IF(B174=0,FALSE,'Input and Summary Results'!$D$5)</f>
        <v>1</v>
      </c>
      <c r="D174">
        <f>IF(B174=0,FALSE,'Input and Summary Results'!$E$5)</f>
        <v>0</v>
      </c>
      <c r="E174">
        <f t="shared" si="18"/>
        <v>0</v>
      </c>
      <c r="F174">
        <f t="shared" si="19"/>
        <v>0</v>
      </c>
      <c r="G174">
        <f>IF(B174=" ",FALSE,(IF('Input and Summary Results'!$J$4="yes",'Data Transformation'!E174,'Data Transformation'!C174)))</f>
        <v>1</v>
      </c>
      <c r="H174">
        <f>IF(B174=" ",FALSE,(IF('Input and Summary Results'!$J$4="yes",'Data Transformation'!F174,'Data Transformation'!D174)))</f>
        <v>0</v>
      </c>
      <c r="I174">
        <f t="shared" si="20"/>
        <v>171</v>
      </c>
      <c r="J174" s="18">
        <f>LOOKUP(2,1/(COUNTIF($J$4:J173,'Input and Summary Results'!$B$7:$B$8007)=0),'Input and Summary Results'!$B$7:$B$8007)</f>
        <v>147</v>
      </c>
      <c r="K174" s="18">
        <f t="shared" si="21"/>
        <v>147</v>
      </c>
      <c r="L174" s="18">
        <f t="shared" si="24"/>
        <v>169</v>
      </c>
      <c r="M174">
        <f t="shared" si="23"/>
        <v>169</v>
      </c>
      <c r="N174">
        <f t="shared" si="22"/>
        <v>19</v>
      </c>
      <c r="O174">
        <f t="shared" si="17"/>
        <v>19</v>
      </c>
    </row>
    <row r="175" spans="1:15" x14ac:dyDescent="0.25">
      <c r="A175" t="s">
        <v>25</v>
      </c>
      <c r="B175">
        <f>'Input and Summary Results'!$G179</f>
        <v>172</v>
      </c>
      <c r="C175">
        <f>IF(B175=0,FALSE,'Input and Summary Results'!$D$5)</f>
        <v>1</v>
      </c>
      <c r="D175">
        <f>IF(B175=0,FALSE,'Input and Summary Results'!$E$5)</f>
        <v>0</v>
      </c>
      <c r="E175">
        <f t="shared" si="18"/>
        <v>0</v>
      </c>
      <c r="F175">
        <f t="shared" si="19"/>
        <v>0</v>
      </c>
      <c r="G175">
        <f>IF(B175=" ",FALSE,(IF('Input and Summary Results'!$J$4="yes",'Data Transformation'!E175,'Data Transformation'!C175)))</f>
        <v>1</v>
      </c>
      <c r="H175">
        <f>IF(B175=" ",FALSE,(IF('Input and Summary Results'!$J$4="yes",'Data Transformation'!F175,'Data Transformation'!D175)))</f>
        <v>0</v>
      </c>
      <c r="I175">
        <f t="shared" si="20"/>
        <v>172</v>
      </c>
      <c r="J175" s="18">
        <f>LOOKUP(2,1/(COUNTIF($J$4:J174,'Input and Summary Results'!$B$7:$B$8007)=0),'Input and Summary Results'!$B$7:$B$8007)</f>
        <v>146</v>
      </c>
      <c r="K175" s="18">
        <f t="shared" si="21"/>
        <v>146</v>
      </c>
      <c r="L175" s="18">
        <f t="shared" si="24"/>
        <v>170</v>
      </c>
      <c r="M175">
        <f t="shared" si="23"/>
        <v>170</v>
      </c>
      <c r="N175">
        <f t="shared" si="22"/>
        <v>19</v>
      </c>
      <c r="O175">
        <f t="shared" si="17"/>
        <v>19</v>
      </c>
    </row>
    <row r="176" spans="1:15" x14ac:dyDescent="0.25">
      <c r="A176" t="s">
        <v>25</v>
      </c>
      <c r="B176">
        <f>'Input and Summary Results'!$G180</f>
        <v>173</v>
      </c>
      <c r="C176">
        <f>IF(B176=0,FALSE,'Input and Summary Results'!$D$5)</f>
        <v>1</v>
      </c>
      <c r="D176">
        <f>IF(B176=0,FALSE,'Input and Summary Results'!$E$5)</f>
        <v>0</v>
      </c>
      <c r="E176">
        <f t="shared" si="18"/>
        <v>0</v>
      </c>
      <c r="F176">
        <f t="shared" si="19"/>
        <v>0</v>
      </c>
      <c r="G176">
        <f>IF(B176=" ",FALSE,(IF('Input and Summary Results'!$J$4="yes",'Data Transformation'!E176,'Data Transformation'!C176)))</f>
        <v>1</v>
      </c>
      <c r="H176">
        <f>IF(B176=" ",FALSE,(IF('Input and Summary Results'!$J$4="yes",'Data Transformation'!F176,'Data Transformation'!D176)))</f>
        <v>0</v>
      </c>
      <c r="I176">
        <f t="shared" si="20"/>
        <v>173</v>
      </c>
      <c r="J176" s="18">
        <f>LOOKUP(2,1/(COUNTIF($J$4:J175,'Input and Summary Results'!$B$7:$B$8007)=0),'Input and Summary Results'!$B$7:$B$8007)</f>
        <v>145</v>
      </c>
      <c r="K176" s="18">
        <f t="shared" si="21"/>
        <v>145</v>
      </c>
      <c r="L176" s="18">
        <f t="shared" si="24"/>
        <v>171</v>
      </c>
      <c r="M176">
        <f t="shared" si="23"/>
        <v>171</v>
      </c>
      <c r="N176">
        <f t="shared" si="22"/>
        <v>17</v>
      </c>
      <c r="O176">
        <f t="shared" si="17"/>
        <v>17</v>
      </c>
    </row>
    <row r="177" spans="1:15" x14ac:dyDescent="0.25">
      <c r="A177" t="s">
        <v>25</v>
      </c>
      <c r="B177">
        <f>'Input and Summary Results'!$G181</f>
        <v>174</v>
      </c>
      <c r="C177">
        <f>IF(B177=0,FALSE,'Input and Summary Results'!$D$5)</f>
        <v>1</v>
      </c>
      <c r="D177">
        <f>IF(B177=0,FALSE,'Input and Summary Results'!$E$5)</f>
        <v>0</v>
      </c>
      <c r="E177">
        <f t="shared" si="18"/>
        <v>0</v>
      </c>
      <c r="F177">
        <f t="shared" si="19"/>
        <v>0</v>
      </c>
      <c r="G177">
        <f>IF(B177=" ",FALSE,(IF('Input and Summary Results'!$J$4="yes",'Data Transformation'!E177,'Data Transformation'!C177)))</f>
        <v>1</v>
      </c>
      <c r="H177">
        <f>IF(B177=" ",FALSE,(IF('Input and Summary Results'!$J$4="yes",'Data Transformation'!F177,'Data Transformation'!D177)))</f>
        <v>0</v>
      </c>
      <c r="I177">
        <f t="shared" si="20"/>
        <v>174</v>
      </c>
      <c r="J177" s="18">
        <f>LOOKUP(2,1/(COUNTIF($J$4:J176,'Input and Summary Results'!$B$7:$B$8007)=0),'Input and Summary Results'!$B$7:$B$8007)</f>
        <v>144</v>
      </c>
      <c r="K177" s="18">
        <f t="shared" si="21"/>
        <v>144</v>
      </c>
      <c r="L177" s="18">
        <f t="shared" si="24"/>
        <v>172</v>
      </c>
      <c r="M177">
        <f t="shared" si="23"/>
        <v>172</v>
      </c>
      <c r="N177">
        <f t="shared" si="22"/>
        <v>19</v>
      </c>
      <c r="O177">
        <f t="shared" si="17"/>
        <v>19</v>
      </c>
    </row>
    <row r="178" spans="1:15" x14ac:dyDescent="0.25">
      <c r="A178" t="s">
        <v>25</v>
      </c>
      <c r="B178">
        <f>'Input and Summary Results'!$G182</f>
        <v>175</v>
      </c>
      <c r="C178">
        <f>IF(B178=0,FALSE,'Input and Summary Results'!$D$5)</f>
        <v>1</v>
      </c>
      <c r="D178">
        <f>IF(B178=0,FALSE,'Input and Summary Results'!$E$5)</f>
        <v>0</v>
      </c>
      <c r="E178">
        <f t="shared" si="18"/>
        <v>0</v>
      </c>
      <c r="F178">
        <f t="shared" si="19"/>
        <v>0</v>
      </c>
      <c r="G178">
        <f>IF(B178=" ",FALSE,(IF('Input and Summary Results'!$J$4="yes",'Data Transformation'!E178,'Data Transformation'!C178)))</f>
        <v>1</v>
      </c>
      <c r="H178">
        <f>IF(B178=" ",FALSE,(IF('Input and Summary Results'!$J$4="yes",'Data Transformation'!F178,'Data Transformation'!D178)))</f>
        <v>0</v>
      </c>
      <c r="I178">
        <f t="shared" si="20"/>
        <v>175</v>
      </c>
      <c r="J178" s="18">
        <f>LOOKUP(2,1/(COUNTIF($J$4:J177,'Input and Summary Results'!$B$7:$B$8007)=0),'Input and Summary Results'!$B$7:$B$8007)</f>
        <v>143</v>
      </c>
      <c r="K178" s="18">
        <f t="shared" si="21"/>
        <v>143</v>
      </c>
      <c r="L178" s="18">
        <f t="shared" si="24"/>
        <v>173</v>
      </c>
      <c r="M178">
        <f t="shared" si="23"/>
        <v>173</v>
      </c>
      <c r="N178">
        <f t="shared" si="22"/>
        <v>19</v>
      </c>
      <c r="O178">
        <f t="shared" si="17"/>
        <v>19</v>
      </c>
    </row>
    <row r="179" spans="1:15" x14ac:dyDescent="0.25">
      <c r="A179" t="s">
        <v>25</v>
      </c>
      <c r="B179">
        <f>'Input and Summary Results'!$G183</f>
        <v>176</v>
      </c>
      <c r="C179">
        <f>IF(B179=0,FALSE,'Input and Summary Results'!$D$5)</f>
        <v>1</v>
      </c>
      <c r="D179">
        <f>IF(B179=0,FALSE,'Input and Summary Results'!$E$5)</f>
        <v>0</v>
      </c>
      <c r="E179">
        <f t="shared" si="18"/>
        <v>0</v>
      </c>
      <c r="F179">
        <f t="shared" si="19"/>
        <v>0</v>
      </c>
      <c r="G179">
        <f>IF(B179=" ",FALSE,(IF('Input and Summary Results'!$J$4="yes",'Data Transformation'!E179,'Data Transformation'!C179)))</f>
        <v>1</v>
      </c>
      <c r="H179">
        <f>IF(B179=" ",FALSE,(IF('Input and Summary Results'!$J$4="yes",'Data Transformation'!F179,'Data Transformation'!D179)))</f>
        <v>0</v>
      </c>
      <c r="I179">
        <f t="shared" si="20"/>
        <v>176</v>
      </c>
      <c r="J179" s="18">
        <f>LOOKUP(2,1/(COUNTIF($J$4:J178,'Input and Summary Results'!$B$7:$B$8007)=0),'Input and Summary Results'!$B$7:$B$8007)</f>
        <v>142</v>
      </c>
      <c r="K179" s="18">
        <f t="shared" si="21"/>
        <v>142</v>
      </c>
      <c r="L179" s="18">
        <f t="shared" si="24"/>
        <v>174</v>
      </c>
      <c r="M179">
        <f t="shared" si="23"/>
        <v>174</v>
      </c>
      <c r="N179">
        <f t="shared" si="22"/>
        <v>18</v>
      </c>
      <c r="O179">
        <f t="shared" si="17"/>
        <v>18</v>
      </c>
    </row>
    <row r="180" spans="1:15" x14ac:dyDescent="0.25">
      <c r="A180" t="s">
        <v>25</v>
      </c>
      <c r="B180">
        <f>'Input and Summary Results'!$G184</f>
        <v>177</v>
      </c>
      <c r="C180">
        <f>IF(B180=0,FALSE,'Input and Summary Results'!$D$5)</f>
        <v>1</v>
      </c>
      <c r="D180">
        <f>IF(B180=0,FALSE,'Input and Summary Results'!$E$5)</f>
        <v>0</v>
      </c>
      <c r="E180">
        <f t="shared" si="18"/>
        <v>0</v>
      </c>
      <c r="F180">
        <f t="shared" si="19"/>
        <v>0</v>
      </c>
      <c r="G180">
        <f>IF(B180=" ",FALSE,(IF('Input and Summary Results'!$J$4="yes",'Data Transformation'!E180,'Data Transformation'!C180)))</f>
        <v>1</v>
      </c>
      <c r="H180">
        <f>IF(B180=" ",FALSE,(IF('Input and Summary Results'!$J$4="yes",'Data Transformation'!F180,'Data Transformation'!D180)))</f>
        <v>0</v>
      </c>
      <c r="I180">
        <f t="shared" si="20"/>
        <v>177</v>
      </c>
      <c r="J180" s="18">
        <f>LOOKUP(2,1/(COUNTIF($J$4:J179,'Input and Summary Results'!$B$7:$B$8007)=0),'Input and Summary Results'!$B$7:$B$8007)</f>
        <v>141</v>
      </c>
      <c r="K180" s="18">
        <f t="shared" si="21"/>
        <v>141</v>
      </c>
      <c r="L180" s="18">
        <f t="shared" si="24"/>
        <v>175</v>
      </c>
      <c r="M180">
        <f t="shared" si="23"/>
        <v>175</v>
      </c>
      <c r="N180">
        <f t="shared" si="22"/>
        <v>20</v>
      </c>
      <c r="O180">
        <f t="shared" si="17"/>
        <v>20</v>
      </c>
    </row>
    <row r="181" spans="1:15" x14ac:dyDescent="0.25">
      <c r="A181" t="s">
        <v>25</v>
      </c>
      <c r="B181">
        <f>'Input and Summary Results'!$G185</f>
        <v>178</v>
      </c>
      <c r="C181">
        <f>IF(B181=0,FALSE,'Input and Summary Results'!$D$5)</f>
        <v>1</v>
      </c>
      <c r="D181">
        <f>IF(B181=0,FALSE,'Input and Summary Results'!$E$5)</f>
        <v>0</v>
      </c>
      <c r="E181">
        <f t="shared" si="18"/>
        <v>0</v>
      </c>
      <c r="F181">
        <f t="shared" si="19"/>
        <v>0</v>
      </c>
      <c r="G181">
        <f>IF(B181=" ",FALSE,(IF('Input and Summary Results'!$J$4="yes",'Data Transformation'!E181,'Data Transformation'!C181)))</f>
        <v>1</v>
      </c>
      <c r="H181">
        <f>IF(B181=" ",FALSE,(IF('Input and Summary Results'!$J$4="yes",'Data Transformation'!F181,'Data Transformation'!D181)))</f>
        <v>0</v>
      </c>
      <c r="I181">
        <f t="shared" si="20"/>
        <v>178</v>
      </c>
      <c r="J181" s="18">
        <f>LOOKUP(2,1/(COUNTIF($J$4:J180,'Input and Summary Results'!$B$7:$B$8007)=0),'Input and Summary Results'!$B$7:$B$8007)</f>
        <v>140</v>
      </c>
      <c r="K181" s="18">
        <f t="shared" si="21"/>
        <v>140</v>
      </c>
      <c r="L181" s="18">
        <f t="shared" si="24"/>
        <v>176</v>
      </c>
      <c r="M181">
        <f t="shared" si="23"/>
        <v>176</v>
      </c>
      <c r="N181">
        <f t="shared" si="22"/>
        <v>18</v>
      </c>
      <c r="O181">
        <f t="shared" si="17"/>
        <v>18</v>
      </c>
    </row>
    <row r="182" spans="1:15" x14ac:dyDescent="0.25">
      <c r="A182" t="s">
        <v>25</v>
      </c>
      <c r="B182">
        <f>'Input and Summary Results'!$G186</f>
        <v>179</v>
      </c>
      <c r="C182">
        <f>IF(B182=0,FALSE,'Input and Summary Results'!$D$5)</f>
        <v>1</v>
      </c>
      <c r="D182">
        <f>IF(B182=0,FALSE,'Input and Summary Results'!$E$5)</f>
        <v>0</v>
      </c>
      <c r="E182">
        <f t="shared" si="18"/>
        <v>0</v>
      </c>
      <c r="F182">
        <f t="shared" si="19"/>
        <v>0</v>
      </c>
      <c r="G182">
        <f>IF(B182=" ",FALSE,(IF('Input and Summary Results'!$J$4="yes",'Data Transformation'!E182,'Data Transformation'!C182)))</f>
        <v>1</v>
      </c>
      <c r="H182">
        <f>IF(B182=" ",FALSE,(IF('Input and Summary Results'!$J$4="yes",'Data Transformation'!F182,'Data Transformation'!D182)))</f>
        <v>0</v>
      </c>
      <c r="I182">
        <f t="shared" si="20"/>
        <v>179</v>
      </c>
      <c r="J182" s="18">
        <f>LOOKUP(2,1/(COUNTIF($J$4:J181,'Input and Summary Results'!$B$7:$B$8007)=0),'Input and Summary Results'!$B$7:$B$8007)</f>
        <v>139</v>
      </c>
      <c r="K182" s="18">
        <f t="shared" si="21"/>
        <v>139</v>
      </c>
      <c r="L182" s="18">
        <f t="shared" si="24"/>
        <v>177</v>
      </c>
      <c r="M182">
        <f t="shared" si="23"/>
        <v>177</v>
      </c>
      <c r="N182">
        <f t="shared" si="22"/>
        <v>15</v>
      </c>
      <c r="O182">
        <f t="shared" si="17"/>
        <v>15</v>
      </c>
    </row>
    <row r="183" spans="1:15" x14ac:dyDescent="0.25">
      <c r="A183" t="s">
        <v>25</v>
      </c>
      <c r="B183">
        <f>'Input and Summary Results'!$G187</f>
        <v>180</v>
      </c>
      <c r="C183">
        <f>IF(B183=0,FALSE,'Input and Summary Results'!$D$5)</f>
        <v>1</v>
      </c>
      <c r="D183">
        <f>IF(B183=0,FALSE,'Input and Summary Results'!$E$5)</f>
        <v>0</v>
      </c>
      <c r="E183">
        <f t="shared" si="18"/>
        <v>0</v>
      </c>
      <c r="F183">
        <f t="shared" si="19"/>
        <v>0</v>
      </c>
      <c r="G183">
        <f>IF(B183=" ",FALSE,(IF('Input and Summary Results'!$J$4="yes",'Data Transformation'!E183,'Data Transformation'!C183)))</f>
        <v>1</v>
      </c>
      <c r="H183">
        <f>IF(B183=" ",FALSE,(IF('Input and Summary Results'!$J$4="yes",'Data Transformation'!F183,'Data Transformation'!D183)))</f>
        <v>0</v>
      </c>
      <c r="I183">
        <f t="shared" si="20"/>
        <v>180</v>
      </c>
      <c r="J183" s="18">
        <f>LOOKUP(2,1/(COUNTIF($J$4:J182,'Input and Summary Results'!$B$7:$B$8007)=0),'Input and Summary Results'!$B$7:$B$8007)</f>
        <v>138</v>
      </c>
      <c r="K183" s="18">
        <f t="shared" si="21"/>
        <v>138</v>
      </c>
      <c r="L183" s="18">
        <f t="shared" si="24"/>
        <v>178</v>
      </c>
      <c r="M183">
        <f t="shared" si="23"/>
        <v>178</v>
      </c>
      <c r="N183">
        <f t="shared" si="22"/>
        <v>9</v>
      </c>
      <c r="O183">
        <f t="shared" si="17"/>
        <v>9</v>
      </c>
    </row>
    <row r="184" spans="1:15" x14ac:dyDescent="0.25">
      <c r="A184" t="s">
        <v>25</v>
      </c>
      <c r="B184">
        <f>'Input and Summary Results'!$G188</f>
        <v>181</v>
      </c>
      <c r="C184">
        <f>IF(B184=0,FALSE,'Input and Summary Results'!$D$5)</f>
        <v>1</v>
      </c>
      <c r="D184">
        <f>IF(B184=0,FALSE,'Input and Summary Results'!$E$5)</f>
        <v>0</v>
      </c>
      <c r="E184">
        <f t="shared" si="18"/>
        <v>0</v>
      </c>
      <c r="F184">
        <f t="shared" si="19"/>
        <v>0</v>
      </c>
      <c r="G184">
        <f>IF(B184=" ",FALSE,(IF('Input and Summary Results'!$J$4="yes",'Data Transformation'!E184,'Data Transformation'!C184)))</f>
        <v>1</v>
      </c>
      <c r="H184">
        <f>IF(B184=" ",FALSE,(IF('Input and Summary Results'!$J$4="yes",'Data Transformation'!F184,'Data Transformation'!D184)))</f>
        <v>0</v>
      </c>
      <c r="I184">
        <f t="shared" si="20"/>
        <v>181</v>
      </c>
      <c r="J184" s="18">
        <f>LOOKUP(2,1/(COUNTIF($J$4:J183,'Input and Summary Results'!$B$7:$B$8007)=0),'Input and Summary Results'!$B$7:$B$8007)</f>
        <v>137</v>
      </c>
      <c r="K184" s="18">
        <f t="shared" si="21"/>
        <v>137</v>
      </c>
      <c r="L184" s="18">
        <f t="shared" si="24"/>
        <v>179</v>
      </c>
      <c r="M184">
        <f t="shared" si="23"/>
        <v>179</v>
      </c>
      <c r="N184">
        <f t="shared" si="22"/>
        <v>17</v>
      </c>
      <c r="O184">
        <f t="shared" si="17"/>
        <v>17</v>
      </c>
    </row>
    <row r="185" spans="1:15" x14ac:dyDescent="0.25">
      <c r="A185" t="s">
        <v>25</v>
      </c>
      <c r="B185">
        <f>'Input and Summary Results'!$G189</f>
        <v>182</v>
      </c>
      <c r="C185">
        <f>IF(B185=0,FALSE,'Input and Summary Results'!$D$5)</f>
        <v>1</v>
      </c>
      <c r="D185">
        <f>IF(B185=0,FALSE,'Input and Summary Results'!$E$5)</f>
        <v>0</v>
      </c>
      <c r="E185">
        <f t="shared" si="18"/>
        <v>0</v>
      </c>
      <c r="F185">
        <f t="shared" si="19"/>
        <v>0</v>
      </c>
      <c r="G185">
        <f>IF(B185=" ",FALSE,(IF('Input and Summary Results'!$J$4="yes",'Data Transformation'!E185,'Data Transformation'!C185)))</f>
        <v>1</v>
      </c>
      <c r="H185">
        <f>IF(B185=" ",FALSE,(IF('Input and Summary Results'!$J$4="yes",'Data Transformation'!F185,'Data Transformation'!D185)))</f>
        <v>0</v>
      </c>
      <c r="I185">
        <f t="shared" si="20"/>
        <v>182</v>
      </c>
      <c r="J185" s="18">
        <f>LOOKUP(2,1/(COUNTIF($J$4:J184,'Input and Summary Results'!$B$7:$B$8007)=0),'Input and Summary Results'!$B$7:$B$8007)</f>
        <v>136</v>
      </c>
      <c r="K185" s="18">
        <f t="shared" si="21"/>
        <v>136</v>
      </c>
      <c r="L185" s="18">
        <f t="shared" si="24"/>
        <v>180</v>
      </c>
      <c r="M185">
        <f t="shared" si="23"/>
        <v>180</v>
      </c>
      <c r="N185">
        <f t="shared" si="22"/>
        <v>20</v>
      </c>
      <c r="O185">
        <f t="shared" si="17"/>
        <v>20</v>
      </c>
    </row>
    <row r="186" spans="1:15" x14ac:dyDescent="0.25">
      <c r="A186" t="s">
        <v>25</v>
      </c>
      <c r="B186">
        <f>'Input and Summary Results'!$G190</f>
        <v>183</v>
      </c>
      <c r="C186">
        <f>IF(B186=0,FALSE,'Input and Summary Results'!$D$5)</f>
        <v>1</v>
      </c>
      <c r="D186">
        <f>IF(B186=0,FALSE,'Input and Summary Results'!$E$5)</f>
        <v>0</v>
      </c>
      <c r="E186">
        <f t="shared" si="18"/>
        <v>0</v>
      </c>
      <c r="F186">
        <f t="shared" si="19"/>
        <v>0</v>
      </c>
      <c r="G186">
        <f>IF(B186=" ",FALSE,(IF('Input and Summary Results'!$J$4="yes",'Data Transformation'!E186,'Data Transformation'!C186)))</f>
        <v>1</v>
      </c>
      <c r="H186">
        <f>IF(B186=" ",FALSE,(IF('Input and Summary Results'!$J$4="yes",'Data Transformation'!F186,'Data Transformation'!D186)))</f>
        <v>0</v>
      </c>
      <c r="I186">
        <f t="shared" si="20"/>
        <v>183</v>
      </c>
      <c r="J186" s="18">
        <f>LOOKUP(2,1/(COUNTIF($J$4:J185,'Input and Summary Results'!$B$7:$B$8007)=0),'Input and Summary Results'!$B$7:$B$8007)</f>
        <v>135</v>
      </c>
      <c r="K186" s="18">
        <f t="shared" si="21"/>
        <v>135</v>
      </c>
      <c r="L186" s="18">
        <f t="shared" si="24"/>
        <v>181</v>
      </c>
      <c r="M186">
        <f t="shared" si="23"/>
        <v>181</v>
      </c>
      <c r="N186">
        <f t="shared" si="22"/>
        <v>13</v>
      </c>
      <c r="O186">
        <f t="shared" si="17"/>
        <v>13</v>
      </c>
    </row>
    <row r="187" spans="1:15" x14ac:dyDescent="0.25">
      <c r="A187" t="s">
        <v>25</v>
      </c>
      <c r="B187">
        <f>'Input and Summary Results'!$G191</f>
        <v>184</v>
      </c>
      <c r="C187">
        <f>IF(B187=0,FALSE,'Input and Summary Results'!$D$5)</f>
        <v>1</v>
      </c>
      <c r="D187">
        <f>IF(B187=0,FALSE,'Input and Summary Results'!$E$5)</f>
        <v>0</v>
      </c>
      <c r="E187">
        <f t="shared" si="18"/>
        <v>0</v>
      </c>
      <c r="F187">
        <f t="shared" si="19"/>
        <v>0</v>
      </c>
      <c r="G187">
        <f>IF(B187=" ",FALSE,(IF('Input and Summary Results'!$J$4="yes",'Data Transformation'!E187,'Data Transformation'!C187)))</f>
        <v>1</v>
      </c>
      <c r="H187">
        <f>IF(B187=" ",FALSE,(IF('Input and Summary Results'!$J$4="yes",'Data Transformation'!F187,'Data Transformation'!D187)))</f>
        <v>0</v>
      </c>
      <c r="I187">
        <f t="shared" si="20"/>
        <v>184</v>
      </c>
      <c r="J187" s="18">
        <f>LOOKUP(2,1/(COUNTIF($J$4:J186,'Input and Summary Results'!$B$7:$B$8007)=0),'Input and Summary Results'!$B$7:$B$8007)</f>
        <v>134</v>
      </c>
      <c r="K187" s="18">
        <f t="shared" si="21"/>
        <v>134</v>
      </c>
      <c r="L187" s="18">
        <f t="shared" si="24"/>
        <v>182</v>
      </c>
      <c r="M187">
        <f t="shared" si="23"/>
        <v>182</v>
      </c>
      <c r="N187">
        <f t="shared" si="22"/>
        <v>18</v>
      </c>
      <c r="O187">
        <f t="shared" si="17"/>
        <v>18</v>
      </c>
    </row>
    <row r="188" spans="1:15" x14ac:dyDescent="0.25">
      <c r="A188" t="s">
        <v>25</v>
      </c>
      <c r="B188">
        <f>'Input and Summary Results'!$G192</f>
        <v>185</v>
      </c>
      <c r="C188">
        <f>IF(B188=0,FALSE,'Input and Summary Results'!$D$5)</f>
        <v>1</v>
      </c>
      <c r="D188">
        <f>IF(B188=0,FALSE,'Input and Summary Results'!$E$5)</f>
        <v>0</v>
      </c>
      <c r="E188">
        <f t="shared" si="18"/>
        <v>0</v>
      </c>
      <c r="F188">
        <f t="shared" si="19"/>
        <v>0</v>
      </c>
      <c r="G188">
        <f>IF(B188=" ",FALSE,(IF('Input and Summary Results'!$J$4="yes",'Data Transformation'!E188,'Data Transformation'!C188)))</f>
        <v>1</v>
      </c>
      <c r="H188">
        <f>IF(B188=" ",FALSE,(IF('Input and Summary Results'!$J$4="yes",'Data Transformation'!F188,'Data Transformation'!D188)))</f>
        <v>0</v>
      </c>
      <c r="I188">
        <f t="shared" si="20"/>
        <v>185</v>
      </c>
      <c r="J188" s="18">
        <f>LOOKUP(2,1/(COUNTIF($J$4:J187,'Input and Summary Results'!$B$7:$B$8007)=0),'Input and Summary Results'!$B$7:$B$8007)</f>
        <v>133</v>
      </c>
      <c r="K188" s="18">
        <f t="shared" si="21"/>
        <v>133</v>
      </c>
      <c r="L188" s="18">
        <f t="shared" si="24"/>
        <v>183</v>
      </c>
      <c r="M188">
        <f t="shared" si="23"/>
        <v>183</v>
      </c>
      <c r="N188">
        <f t="shared" si="22"/>
        <v>19</v>
      </c>
      <c r="O188">
        <f t="shared" si="17"/>
        <v>19</v>
      </c>
    </row>
    <row r="189" spans="1:15" x14ac:dyDescent="0.25">
      <c r="A189" t="s">
        <v>25</v>
      </c>
      <c r="B189">
        <f>'Input and Summary Results'!$G193</f>
        <v>186</v>
      </c>
      <c r="C189">
        <f>IF(B189=0,FALSE,'Input and Summary Results'!$D$5)</f>
        <v>1</v>
      </c>
      <c r="D189">
        <f>IF(B189=0,FALSE,'Input and Summary Results'!$E$5)</f>
        <v>0</v>
      </c>
      <c r="E189">
        <f t="shared" si="18"/>
        <v>0</v>
      </c>
      <c r="F189">
        <f t="shared" si="19"/>
        <v>0</v>
      </c>
      <c r="G189">
        <f>IF(B189=" ",FALSE,(IF('Input and Summary Results'!$J$4="yes",'Data Transformation'!E189,'Data Transformation'!C189)))</f>
        <v>1</v>
      </c>
      <c r="H189">
        <f>IF(B189=" ",FALSE,(IF('Input and Summary Results'!$J$4="yes",'Data Transformation'!F189,'Data Transformation'!D189)))</f>
        <v>0</v>
      </c>
      <c r="I189">
        <f t="shared" si="20"/>
        <v>186</v>
      </c>
      <c r="J189" s="18">
        <f>LOOKUP(2,1/(COUNTIF($J$4:J188,'Input and Summary Results'!$B$7:$B$8007)=0),'Input and Summary Results'!$B$7:$B$8007)</f>
        <v>132</v>
      </c>
      <c r="K189" s="18">
        <f t="shared" si="21"/>
        <v>132</v>
      </c>
      <c r="L189" s="18">
        <f t="shared" si="24"/>
        <v>184</v>
      </c>
      <c r="M189">
        <f t="shared" si="23"/>
        <v>184</v>
      </c>
      <c r="N189">
        <f t="shared" si="22"/>
        <v>19</v>
      </c>
      <c r="O189">
        <f t="shared" si="17"/>
        <v>19</v>
      </c>
    </row>
    <row r="190" spans="1:15" x14ac:dyDescent="0.25">
      <c r="A190" t="s">
        <v>25</v>
      </c>
      <c r="B190">
        <f>'Input and Summary Results'!$G194</f>
        <v>187</v>
      </c>
      <c r="C190">
        <f>IF(B190=0,FALSE,'Input and Summary Results'!$D$5)</f>
        <v>1</v>
      </c>
      <c r="D190">
        <f>IF(B190=0,FALSE,'Input and Summary Results'!$E$5)</f>
        <v>0</v>
      </c>
      <c r="E190">
        <f t="shared" si="18"/>
        <v>0</v>
      </c>
      <c r="F190">
        <f t="shared" si="19"/>
        <v>0</v>
      </c>
      <c r="G190">
        <f>IF(B190=" ",FALSE,(IF('Input and Summary Results'!$J$4="yes",'Data Transformation'!E190,'Data Transformation'!C190)))</f>
        <v>1</v>
      </c>
      <c r="H190">
        <f>IF(B190=" ",FALSE,(IF('Input and Summary Results'!$J$4="yes",'Data Transformation'!F190,'Data Transformation'!D190)))</f>
        <v>0</v>
      </c>
      <c r="I190">
        <f t="shared" si="20"/>
        <v>187</v>
      </c>
      <c r="J190" s="18">
        <f>LOOKUP(2,1/(COUNTIF($J$4:J189,'Input and Summary Results'!$B$7:$B$8007)=0),'Input and Summary Results'!$B$7:$B$8007)</f>
        <v>131</v>
      </c>
      <c r="K190" s="18">
        <f t="shared" si="21"/>
        <v>131</v>
      </c>
      <c r="L190" s="18">
        <f t="shared" si="24"/>
        <v>185</v>
      </c>
      <c r="M190">
        <f t="shared" si="23"/>
        <v>185</v>
      </c>
      <c r="N190">
        <f t="shared" si="22"/>
        <v>18</v>
      </c>
      <c r="O190">
        <f t="shared" si="17"/>
        <v>18</v>
      </c>
    </row>
    <row r="191" spans="1:15" x14ac:dyDescent="0.25">
      <c r="A191" t="s">
        <v>25</v>
      </c>
      <c r="B191">
        <f>'Input and Summary Results'!$G195</f>
        <v>188</v>
      </c>
      <c r="C191">
        <f>IF(B191=0,FALSE,'Input and Summary Results'!$D$5)</f>
        <v>1</v>
      </c>
      <c r="D191">
        <f>IF(B191=0,FALSE,'Input and Summary Results'!$E$5)</f>
        <v>0</v>
      </c>
      <c r="E191">
        <f t="shared" si="18"/>
        <v>0</v>
      </c>
      <c r="F191">
        <f t="shared" si="19"/>
        <v>0</v>
      </c>
      <c r="G191">
        <f>IF(B191=" ",FALSE,(IF('Input and Summary Results'!$J$4="yes",'Data Transformation'!E191,'Data Transformation'!C191)))</f>
        <v>1</v>
      </c>
      <c r="H191">
        <f>IF(B191=" ",FALSE,(IF('Input and Summary Results'!$J$4="yes",'Data Transformation'!F191,'Data Transformation'!D191)))</f>
        <v>0</v>
      </c>
      <c r="I191">
        <f t="shared" si="20"/>
        <v>188</v>
      </c>
      <c r="J191" s="18">
        <f>LOOKUP(2,1/(COUNTIF($J$4:J190,'Input and Summary Results'!$B$7:$B$8007)=0),'Input and Summary Results'!$B$7:$B$8007)</f>
        <v>130</v>
      </c>
      <c r="K191" s="18">
        <f t="shared" si="21"/>
        <v>130</v>
      </c>
      <c r="L191" s="18">
        <f t="shared" si="24"/>
        <v>186</v>
      </c>
      <c r="M191">
        <f t="shared" si="23"/>
        <v>186</v>
      </c>
      <c r="N191">
        <f t="shared" si="22"/>
        <v>20</v>
      </c>
      <c r="O191">
        <f t="shared" si="17"/>
        <v>20</v>
      </c>
    </row>
    <row r="192" spans="1:15" x14ac:dyDescent="0.25">
      <c r="A192" t="s">
        <v>25</v>
      </c>
      <c r="B192">
        <f>'Input and Summary Results'!$G196</f>
        <v>189</v>
      </c>
      <c r="C192">
        <f>IF(B192=0,FALSE,'Input and Summary Results'!$D$5)</f>
        <v>1</v>
      </c>
      <c r="D192">
        <f>IF(B192=0,FALSE,'Input and Summary Results'!$E$5)</f>
        <v>0</v>
      </c>
      <c r="E192">
        <f t="shared" si="18"/>
        <v>0</v>
      </c>
      <c r="F192">
        <f t="shared" si="19"/>
        <v>0</v>
      </c>
      <c r="G192">
        <f>IF(B192=" ",FALSE,(IF('Input and Summary Results'!$J$4="yes",'Data Transformation'!E192,'Data Transformation'!C192)))</f>
        <v>1</v>
      </c>
      <c r="H192">
        <f>IF(B192=" ",FALSE,(IF('Input and Summary Results'!$J$4="yes",'Data Transformation'!F192,'Data Transformation'!D192)))</f>
        <v>0</v>
      </c>
      <c r="I192">
        <f t="shared" si="20"/>
        <v>189</v>
      </c>
      <c r="J192" s="18">
        <f>LOOKUP(2,1/(COUNTIF($J$4:J191,'Input and Summary Results'!$B$7:$B$8007)=0),'Input and Summary Results'!$B$7:$B$8007)</f>
        <v>129</v>
      </c>
      <c r="K192" s="18">
        <f t="shared" si="21"/>
        <v>129</v>
      </c>
      <c r="L192" s="18">
        <f t="shared" si="24"/>
        <v>187</v>
      </c>
      <c r="M192">
        <f t="shared" si="23"/>
        <v>187</v>
      </c>
      <c r="N192">
        <f t="shared" si="22"/>
        <v>13</v>
      </c>
      <c r="O192">
        <f t="shared" si="17"/>
        <v>13</v>
      </c>
    </row>
    <row r="193" spans="1:15" x14ac:dyDescent="0.25">
      <c r="A193" t="s">
        <v>25</v>
      </c>
      <c r="B193">
        <f>'Input and Summary Results'!$G197</f>
        <v>190</v>
      </c>
      <c r="C193">
        <f>IF(B193=0,FALSE,'Input and Summary Results'!$D$5)</f>
        <v>1</v>
      </c>
      <c r="D193">
        <f>IF(B193=0,FALSE,'Input and Summary Results'!$E$5)</f>
        <v>0</v>
      </c>
      <c r="E193">
        <f t="shared" si="18"/>
        <v>0</v>
      </c>
      <c r="F193">
        <f t="shared" si="19"/>
        <v>0</v>
      </c>
      <c r="G193">
        <f>IF(B193=" ",FALSE,(IF('Input and Summary Results'!$J$4="yes",'Data Transformation'!E193,'Data Transformation'!C193)))</f>
        <v>1</v>
      </c>
      <c r="H193">
        <f>IF(B193=" ",FALSE,(IF('Input and Summary Results'!$J$4="yes",'Data Transformation'!F193,'Data Transformation'!D193)))</f>
        <v>0</v>
      </c>
      <c r="I193">
        <f t="shared" si="20"/>
        <v>190</v>
      </c>
      <c r="J193" s="18">
        <f>LOOKUP(2,1/(COUNTIF($J$4:J192,'Input and Summary Results'!$B$7:$B$8007)=0),'Input and Summary Results'!$B$7:$B$8007)</f>
        <v>128</v>
      </c>
      <c r="K193" s="18">
        <f t="shared" si="21"/>
        <v>128</v>
      </c>
      <c r="L193" s="18">
        <f t="shared" si="24"/>
        <v>188</v>
      </c>
      <c r="M193">
        <f t="shared" si="23"/>
        <v>188</v>
      </c>
      <c r="N193">
        <f t="shared" si="22"/>
        <v>20</v>
      </c>
      <c r="O193">
        <f t="shared" si="17"/>
        <v>20</v>
      </c>
    </row>
    <row r="194" spans="1:15" x14ac:dyDescent="0.25">
      <c r="A194" t="s">
        <v>25</v>
      </c>
      <c r="B194">
        <f>'Input and Summary Results'!$G198</f>
        <v>191</v>
      </c>
      <c r="C194">
        <f>IF(B194=0,FALSE,'Input and Summary Results'!$D$5)</f>
        <v>1</v>
      </c>
      <c r="D194">
        <f>IF(B194=0,FALSE,'Input and Summary Results'!$E$5)</f>
        <v>0</v>
      </c>
      <c r="E194">
        <f t="shared" si="18"/>
        <v>0</v>
      </c>
      <c r="F194">
        <f t="shared" si="19"/>
        <v>0</v>
      </c>
      <c r="G194">
        <f>IF(B194=" ",FALSE,(IF('Input and Summary Results'!$J$4="yes",'Data Transformation'!E194,'Data Transformation'!C194)))</f>
        <v>1</v>
      </c>
      <c r="H194">
        <f>IF(B194=" ",FALSE,(IF('Input and Summary Results'!$J$4="yes",'Data Transformation'!F194,'Data Transformation'!D194)))</f>
        <v>0</v>
      </c>
      <c r="I194">
        <f t="shared" si="20"/>
        <v>191</v>
      </c>
      <c r="J194" s="18">
        <f>LOOKUP(2,1/(COUNTIF($J$4:J193,'Input and Summary Results'!$B$7:$B$8007)=0),'Input and Summary Results'!$B$7:$B$8007)</f>
        <v>127</v>
      </c>
      <c r="K194" s="18">
        <f t="shared" si="21"/>
        <v>127</v>
      </c>
      <c r="L194" s="18">
        <f t="shared" si="24"/>
        <v>189</v>
      </c>
      <c r="M194">
        <f t="shared" si="23"/>
        <v>189</v>
      </c>
      <c r="N194">
        <f t="shared" si="22"/>
        <v>17</v>
      </c>
      <c r="O194">
        <f t="shared" si="17"/>
        <v>17</v>
      </c>
    </row>
    <row r="195" spans="1:15" x14ac:dyDescent="0.25">
      <c r="A195" t="s">
        <v>25</v>
      </c>
      <c r="B195">
        <f>'Input and Summary Results'!$G199</f>
        <v>192</v>
      </c>
      <c r="C195">
        <f>IF(B195=0,FALSE,'Input and Summary Results'!$D$5)</f>
        <v>1</v>
      </c>
      <c r="D195">
        <f>IF(B195=0,FALSE,'Input and Summary Results'!$E$5)</f>
        <v>0</v>
      </c>
      <c r="E195">
        <f t="shared" si="18"/>
        <v>0</v>
      </c>
      <c r="F195">
        <f t="shared" si="19"/>
        <v>0</v>
      </c>
      <c r="G195">
        <f>IF(B195=" ",FALSE,(IF('Input and Summary Results'!$J$4="yes",'Data Transformation'!E195,'Data Transformation'!C195)))</f>
        <v>1</v>
      </c>
      <c r="H195">
        <f>IF(B195=" ",FALSE,(IF('Input and Summary Results'!$J$4="yes",'Data Transformation'!F195,'Data Transformation'!D195)))</f>
        <v>0</v>
      </c>
      <c r="I195">
        <f t="shared" si="20"/>
        <v>192</v>
      </c>
      <c r="J195" s="18">
        <f>LOOKUP(2,1/(COUNTIF($J$4:J194,'Input and Summary Results'!$B$7:$B$8007)=0),'Input and Summary Results'!$B$7:$B$8007)</f>
        <v>126</v>
      </c>
      <c r="K195" s="18">
        <f t="shared" si="21"/>
        <v>126</v>
      </c>
      <c r="L195" s="18">
        <f t="shared" si="24"/>
        <v>190</v>
      </c>
      <c r="M195">
        <f t="shared" si="23"/>
        <v>190</v>
      </c>
      <c r="N195">
        <f t="shared" si="22"/>
        <v>12</v>
      </c>
      <c r="O195">
        <f t="shared" si="17"/>
        <v>12</v>
      </c>
    </row>
    <row r="196" spans="1:15" x14ac:dyDescent="0.25">
      <c r="A196" t="s">
        <v>25</v>
      </c>
      <c r="B196">
        <f>'Input and Summary Results'!$G200</f>
        <v>193</v>
      </c>
      <c r="C196">
        <f>IF(B196=0,FALSE,'Input and Summary Results'!$D$5)</f>
        <v>1</v>
      </c>
      <c r="D196">
        <f>IF(B196=0,FALSE,'Input and Summary Results'!$E$5)</f>
        <v>0</v>
      </c>
      <c r="E196">
        <f t="shared" si="18"/>
        <v>0</v>
      </c>
      <c r="F196">
        <f t="shared" si="19"/>
        <v>0</v>
      </c>
      <c r="G196">
        <f>IF(B196=" ",FALSE,(IF('Input and Summary Results'!$J$4="yes",'Data Transformation'!E196,'Data Transformation'!C196)))</f>
        <v>1</v>
      </c>
      <c r="H196">
        <f>IF(B196=" ",FALSE,(IF('Input and Summary Results'!$J$4="yes",'Data Transformation'!F196,'Data Transformation'!D196)))</f>
        <v>0</v>
      </c>
      <c r="I196">
        <f t="shared" si="20"/>
        <v>193</v>
      </c>
      <c r="J196" s="18">
        <f>LOOKUP(2,1/(COUNTIF($J$4:J195,'Input and Summary Results'!$B$7:$B$8007)=0),'Input and Summary Results'!$B$7:$B$8007)</f>
        <v>125</v>
      </c>
      <c r="K196" s="18">
        <f t="shared" si="21"/>
        <v>125</v>
      </c>
      <c r="L196" s="18">
        <f t="shared" si="24"/>
        <v>191</v>
      </c>
      <c r="M196">
        <f t="shared" si="23"/>
        <v>191</v>
      </c>
      <c r="N196">
        <f t="shared" si="22"/>
        <v>20</v>
      </c>
      <c r="O196">
        <f t="shared" ref="O196:O259" si="25">IF(N196&gt;4,N196,FALSE)</f>
        <v>20</v>
      </c>
    </row>
    <row r="197" spans="1:15" x14ac:dyDescent="0.25">
      <c r="A197" t="s">
        <v>25</v>
      </c>
      <c r="B197">
        <f>'Input and Summary Results'!$G201</f>
        <v>194</v>
      </c>
      <c r="C197">
        <f>IF(B197=0,FALSE,'Input and Summary Results'!$D$5)</f>
        <v>1</v>
      </c>
      <c r="D197">
        <f>IF(B197=0,FALSE,'Input and Summary Results'!$E$5)</f>
        <v>0</v>
      </c>
      <c r="E197">
        <f t="shared" ref="E197:E260" si="26">IF(C197=FALSE,FALSE,LOG10(C197))</f>
        <v>0</v>
      </c>
      <c r="F197">
        <f t="shared" ref="F197:F260" si="27">IF(D197=FALSE, FALSE,0.434*D197/C197)</f>
        <v>0</v>
      </c>
      <c r="G197">
        <f>IF(B197=" ",FALSE,(IF('Input and Summary Results'!$J$4="yes",'Data Transformation'!E197,'Data Transformation'!C197)))</f>
        <v>1</v>
      </c>
      <c r="H197">
        <f>IF(B197=" ",FALSE,(IF('Input and Summary Results'!$J$4="yes",'Data Transformation'!F197,'Data Transformation'!D197)))</f>
        <v>0</v>
      </c>
      <c r="I197">
        <f t="shared" ref="I197:I260" si="28">IF(G197=FALSE,"",B197)</f>
        <v>194</v>
      </c>
      <c r="J197" s="18">
        <f>LOOKUP(2,1/(COUNTIF($J$4:J196,'Input and Summary Results'!$B$7:$B$8007)=0),'Input and Summary Results'!$B$7:$B$8007)</f>
        <v>124</v>
      </c>
      <c r="K197" s="18">
        <f t="shared" si="21"/>
        <v>124</v>
      </c>
      <c r="L197" s="18">
        <f t="shared" si="24"/>
        <v>192</v>
      </c>
      <c r="M197">
        <f t="shared" si="23"/>
        <v>192</v>
      </c>
      <c r="N197">
        <f t="shared" si="22"/>
        <v>14</v>
      </c>
      <c r="O197">
        <f t="shared" si="25"/>
        <v>14</v>
      </c>
    </row>
    <row r="198" spans="1:15" x14ac:dyDescent="0.25">
      <c r="A198" t="s">
        <v>25</v>
      </c>
      <c r="B198">
        <f>'Input and Summary Results'!$G202</f>
        <v>195</v>
      </c>
      <c r="C198">
        <f>IF(B198=0,FALSE,'Input and Summary Results'!$D$5)</f>
        <v>1</v>
      </c>
      <c r="D198">
        <f>IF(B198=0,FALSE,'Input and Summary Results'!$E$5)</f>
        <v>0</v>
      </c>
      <c r="E198">
        <f t="shared" si="26"/>
        <v>0</v>
      </c>
      <c r="F198">
        <f t="shared" si="27"/>
        <v>0</v>
      </c>
      <c r="G198">
        <f>IF(B198=" ",FALSE,(IF('Input and Summary Results'!$J$4="yes",'Data Transformation'!E198,'Data Transformation'!C198)))</f>
        <v>1</v>
      </c>
      <c r="H198">
        <f>IF(B198=" ",FALSE,(IF('Input and Summary Results'!$J$4="yes",'Data Transformation'!F198,'Data Transformation'!D198)))</f>
        <v>0</v>
      </c>
      <c r="I198">
        <f t="shared" si="28"/>
        <v>195</v>
      </c>
      <c r="J198" s="18">
        <f>LOOKUP(2,1/(COUNTIF($J$4:J197,'Input and Summary Results'!$B$7:$B$8007)=0),'Input and Summary Results'!$B$7:$B$8007)</f>
        <v>123</v>
      </c>
      <c r="K198" s="18">
        <f t="shared" ref="K198:K261" si="29">IFERROR(J198," ")</f>
        <v>123</v>
      </c>
      <c r="L198" s="18">
        <f t="shared" si="24"/>
        <v>193</v>
      </c>
      <c r="M198">
        <f t="shared" si="23"/>
        <v>193</v>
      </c>
      <c r="N198">
        <f t="shared" ref="N198:N261" si="30">COUNTIF($I$4:$I$8425,M198)</f>
        <v>16</v>
      </c>
      <c r="O198">
        <f t="shared" si="25"/>
        <v>16</v>
      </c>
    </row>
    <row r="199" spans="1:15" x14ac:dyDescent="0.25">
      <c r="A199" t="s">
        <v>25</v>
      </c>
      <c r="B199">
        <f>'Input and Summary Results'!$G203</f>
        <v>196</v>
      </c>
      <c r="C199">
        <f>IF(B199=0,FALSE,'Input and Summary Results'!$D$5)</f>
        <v>1</v>
      </c>
      <c r="D199">
        <f>IF(B199=0,FALSE,'Input and Summary Results'!$E$5)</f>
        <v>0</v>
      </c>
      <c r="E199">
        <f t="shared" si="26"/>
        <v>0</v>
      </c>
      <c r="F199">
        <f t="shared" si="27"/>
        <v>0</v>
      </c>
      <c r="G199">
        <f>IF(B199=" ",FALSE,(IF('Input and Summary Results'!$J$4="yes",'Data Transformation'!E199,'Data Transformation'!C199)))</f>
        <v>1</v>
      </c>
      <c r="H199">
        <f>IF(B199=" ",FALSE,(IF('Input and Summary Results'!$J$4="yes",'Data Transformation'!F199,'Data Transformation'!D199)))</f>
        <v>0</v>
      </c>
      <c r="I199">
        <f t="shared" si="28"/>
        <v>196</v>
      </c>
      <c r="J199" s="18">
        <f>LOOKUP(2,1/(COUNTIF($J$4:J198,'Input and Summary Results'!$B$7:$B$8007)=0),'Input and Summary Results'!$B$7:$B$8007)</f>
        <v>122</v>
      </c>
      <c r="K199" s="18">
        <f t="shared" si="29"/>
        <v>122</v>
      </c>
      <c r="L199" s="18">
        <f t="shared" si="24"/>
        <v>194</v>
      </c>
      <c r="M199">
        <f t="shared" ref="M199:M262" si="31">SMALL($K$6:$K$426,L199)</f>
        <v>194</v>
      </c>
      <c r="N199">
        <f t="shared" si="30"/>
        <v>18</v>
      </c>
      <c r="O199">
        <f t="shared" si="25"/>
        <v>18</v>
      </c>
    </row>
    <row r="200" spans="1:15" x14ac:dyDescent="0.25">
      <c r="A200" t="s">
        <v>25</v>
      </c>
      <c r="B200">
        <f>'Input and Summary Results'!$G204</f>
        <v>197</v>
      </c>
      <c r="C200">
        <f>IF(B200=0,FALSE,'Input and Summary Results'!$D$5)</f>
        <v>1</v>
      </c>
      <c r="D200">
        <f>IF(B200=0,FALSE,'Input and Summary Results'!$E$5)</f>
        <v>0</v>
      </c>
      <c r="E200">
        <f t="shared" si="26"/>
        <v>0</v>
      </c>
      <c r="F200">
        <f t="shared" si="27"/>
        <v>0</v>
      </c>
      <c r="G200">
        <f>IF(B200=" ",FALSE,(IF('Input and Summary Results'!$J$4="yes",'Data Transformation'!E200,'Data Transformation'!C200)))</f>
        <v>1</v>
      </c>
      <c r="H200">
        <f>IF(B200=" ",FALSE,(IF('Input and Summary Results'!$J$4="yes",'Data Transformation'!F200,'Data Transformation'!D200)))</f>
        <v>0</v>
      </c>
      <c r="I200">
        <f t="shared" si="28"/>
        <v>197</v>
      </c>
      <c r="J200" s="18">
        <f>LOOKUP(2,1/(COUNTIF($J$4:J199,'Input and Summary Results'!$B$7:$B$8007)=0),'Input and Summary Results'!$B$7:$B$8007)</f>
        <v>121</v>
      </c>
      <c r="K200" s="18">
        <f t="shared" si="29"/>
        <v>121</v>
      </c>
      <c r="L200" s="18">
        <f t="shared" ref="L200:L263" si="32">L199+1</f>
        <v>195</v>
      </c>
      <c r="M200">
        <f t="shared" si="31"/>
        <v>195</v>
      </c>
      <c r="N200">
        <f t="shared" si="30"/>
        <v>20</v>
      </c>
      <c r="O200">
        <f t="shared" si="25"/>
        <v>20</v>
      </c>
    </row>
    <row r="201" spans="1:15" x14ac:dyDescent="0.25">
      <c r="A201" t="s">
        <v>25</v>
      </c>
      <c r="B201">
        <f>'Input and Summary Results'!$G205</f>
        <v>198</v>
      </c>
      <c r="C201">
        <f>IF(B201=0,FALSE,'Input and Summary Results'!$D$5)</f>
        <v>1</v>
      </c>
      <c r="D201">
        <f>IF(B201=0,FALSE,'Input and Summary Results'!$E$5)</f>
        <v>0</v>
      </c>
      <c r="E201">
        <f t="shared" si="26"/>
        <v>0</v>
      </c>
      <c r="F201">
        <f t="shared" si="27"/>
        <v>0</v>
      </c>
      <c r="G201">
        <f>IF(B201=" ",FALSE,(IF('Input and Summary Results'!$J$4="yes",'Data Transformation'!E201,'Data Transformation'!C201)))</f>
        <v>1</v>
      </c>
      <c r="H201">
        <f>IF(B201=" ",FALSE,(IF('Input and Summary Results'!$J$4="yes",'Data Transformation'!F201,'Data Transformation'!D201)))</f>
        <v>0</v>
      </c>
      <c r="I201">
        <f t="shared" si="28"/>
        <v>198</v>
      </c>
      <c r="J201" s="18">
        <f>LOOKUP(2,1/(COUNTIF($J$4:J200,'Input and Summary Results'!$B$7:$B$8007)=0),'Input and Summary Results'!$B$7:$B$8007)</f>
        <v>120</v>
      </c>
      <c r="K201" s="18">
        <f t="shared" si="29"/>
        <v>120</v>
      </c>
      <c r="L201" s="18">
        <f t="shared" si="32"/>
        <v>196</v>
      </c>
      <c r="M201">
        <f t="shared" si="31"/>
        <v>196</v>
      </c>
      <c r="N201">
        <f t="shared" si="30"/>
        <v>17</v>
      </c>
      <c r="O201">
        <f t="shared" si="25"/>
        <v>17</v>
      </c>
    </row>
    <row r="202" spans="1:15" x14ac:dyDescent="0.25">
      <c r="A202" t="s">
        <v>25</v>
      </c>
      <c r="B202">
        <f>'Input and Summary Results'!$G206</f>
        <v>199</v>
      </c>
      <c r="C202">
        <f>IF(B202=0,FALSE,'Input and Summary Results'!$D$5)</f>
        <v>1</v>
      </c>
      <c r="D202">
        <f>IF(B202=0,FALSE,'Input and Summary Results'!$E$5)</f>
        <v>0</v>
      </c>
      <c r="E202">
        <f t="shared" si="26"/>
        <v>0</v>
      </c>
      <c r="F202">
        <f t="shared" si="27"/>
        <v>0</v>
      </c>
      <c r="G202">
        <f>IF(B202=" ",FALSE,(IF('Input and Summary Results'!$J$4="yes",'Data Transformation'!E202,'Data Transformation'!C202)))</f>
        <v>1</v>
      </c>
      <c r="H202">
        <f>IF(B202=" ",FALSE,(IF('Input and Summary Results'!$J$4="yes",'Data Transformation'!F202,'Data Transformation'!D202)))</f>
        <v>0</v>
      </c>
      <c r="I202">
        <f t="shared" si="28"/>
        <v>199</v>
      </c>
      <c r="J202" s="18">
        <f>LOOKUP(2,1/(COUNTIF($J$4:J201,'Input and Summary Results'!$B$7:$B$8007)=0),'Input and Summary Results'!$B$7:$B$8007)</f>
        <v>119</v>
      </c>
      <c r="K202" s="18">
        <f t="shared" si="29"/>
        <v>119</v>
      </c>
      <c r="L202" s="18">
        <f t="shared" si="32"/>
        <v>197</v>
      </c>
      <c r="M202">
        <f t="shared" si="31"/>
        <v>197</v>
      </c>
      <c r="N202">
        <f t="shared" si="30"/>
        <v>20</v>
      </c>
      <c r="O202">
        <f t="shared" si="25"/>
        <v>20</v>
      </c>
    </row>
    <row r="203" spans="1:15" x14ac:dyDescent="0.25">
      <c r="A203" t="s">
        <v>25</v>
      </c>
      <c r="B203">
        <f>'Input and Summary Results'!$G207</f>
        <v>200</v>
      </c>
      <c r="C203">
        <f>IF(B203=0,FALSE,'Input and Summary Results'!$D$5)</f>
        <v>1</v>
      </c>
      <c r="D203">
        <f>IF(B203=0,FALSE,'Input and Summary Results'!$E$5)</f>
        <v>0</v>
      </c>
      <c r="E203">
        <f t="shared" si="26"/>
        <v>0</v>
      </c>
      <c r="F203">
        <f t="shared" si="27"/>
        <v>0</v>
      </c>
      <c r="G203">
        <f>IF(B203=" ",FALSE,(IF('Input and Summary Results'!$J$4="yes",'Data Transformation'!E203,'Data Transformation'!C203)))</f>
        <v>1</v>
      </c>
      <c r="H203">
        <f>IF(B203=" ",FALSE,(IF('Input and Summary Results'!$J$4="yes",'Data Transformation'!F203,'Data Transformation'!D203)))</f>
        <v>0</v>
      </c>
      <c r="I203">
        <f t="shared" si="28"/>
        <v>200</v>
      </c>
      <c r="J203" s="18">
        <f>LOOKUP(2,1/(COUNTIF($J$4:J202,'Input and Summary Results'!$B$7:$B$8007)=0),'Input and Summary Results'!$B$7:$B$8007)</f>
        <v>118</v>
      </c>
      <c r="K203" s="18">
        <f t="shared" si="29"/>
        <v>118</v>
      </c>
      <c r="L203" s="18">
        <f t="shared" si="32"/>
        <v>198</v>
      </c>
      <c r="M203">
        <f t="shared" si="31"/>
        <v>198</v>
      </c>
      <c r="N203">
        <f t="shared" si="30"/>
        <v>18</v>
      </c>
      <c r="O203">
        <f t="shared" si="25"/>
        <v>18</v>
      </c>
    </row>
    <row r="204" spans="1:15" x14ac:dyDescent="0.25">
      <c r="A204" t="s">
        <v>25</v>
      </c>
      <c r="B204">
        <f>'Input and Summary Results'!$G208</f>
        <v>201</v>
      </c>
      <c r="C204">
        <f>IF(B204=0,FALSE,'Input and Summary Results'!$D$5)</f>
        <v>1</v>
      </c>
      <c r="D204">
        <f>IF(B204=0,FALSE,'Input and Summary Results'!$E$5)</f>
        <v>0</v>
      </c>
      <c r="E204">
        <f t="shared" si="26"/>
        <v>0</v>
      </c>
      <c r="F204">
        <f t="shared" si="27"/>
        <v>0</v>
      </c>
      <c r="G204">
        <f>IF(B204=" ",FALSE,(IF('Input and Summary Results'!$J$4="yes",'Data Transformation'!E204,'Data Transformation'!C204)))</f>
        <v>1</v>
      </c>
      <c r="H204">
        <f>IF(B204=" ",FALSE,(IF('Input and Summary Results'!$J$4="yes",'Data Transformation'!F204,'Data Transformation'!D204)))</f>
        <v>0</v>
      </c>
      <c r="I204">
        <f t="shared" si="28"/>
        <v>201</v>
      </c>
      <c r="J204" s="18">
        <f>LOOKUP(2,1/(COUNTIF($J$4:J203,'Input and Summary Results'!$B$7:$B$8007)=0),'Input and Summary Results'!$B$7:$B$8007)</f>
        <v>117</v>
      </c>
      <c r="K204" s="18">
        <f t="shared" si="29"/>
        <v>117</v>
      </c>
      <c r="L204" s="18">
        <f t="shared" si="32"/>
        <v>199</v>
      </c>
      <c r="M204">
        <f t="shared" si="31"/>
        <v>199</v>
      </c>
      <c r="N204">
        <f t="shared" si="30"/>
        <v>19</v>
      </c>
      <c r="O204">
        <f t="shared" si="25"/>
        <v>19</v>
      </c>
    </row>
    <row r="205" spans="1:15" x14ac:dyDescent="0.25">
      <c r="A205" t="s">
        <v>25</v>
      </c>
      <c r="B205">
        <f>'Input and Summary Results'!$G209</f>
        <v>202</v>
      </c>
      <c r="C205">
        <f>IF(B205=0,FALSE,'Input and Summary Results'!$D$5)</f>
        <v>1</v>
      </c>
      <c r="D205">
        <f>IF(B205=0,FALSE,'Input and Summary Results'!$E$5)</f>
        <v>0</v>
      </c>
      <c r="E205">
        <f t="shared" si="26"/>
        <v>0</v>
      </c>
      <c r="F205">
        <f t="shared" si="27"/>
        <v>0</v>
      </c>
      <c r="G205">
        <f>IF(B205=" ",FALSE,(IF('Input and Summary Results'!$J$4="yes",'Data Transformation'!E205,'Data Transformation'!C205)))</f>
        <v>1</v>
      </c>
      <c r="H205">
        <f>IF(B205=" ",FALSE,(IF('Input and Summary Results'!$J$4="yes",'Data Transformation'!F205,'Data Transformation'!D205)))</f>
        <v>0</v>
      </c>
      <c r="I205">
        <f t="shared" si="28"/>
        <v>202</v>
      </c>
      <c r="J205" s="18">
        <f>LOOKUP(2,1/(COUNTIF($J$4:J204,'Input and Summary Results'!$B$7:$B$8007)=0),'Input and Summary Results'!$B$7:$B$8007)</f>
        <v>116</v>
      </c>
      <c r="K205" s="18">
        <f t="shared" si="29"/>
        <v>116</v>
      </c>
      <c r="L205" s="18">
        <f t="shared" si="32"/>
        <v>200</v>
      </c>
      <c r="M205">
        <f t="shared" si="31"/>
        <v>200</v>
      </c>
      <c r="N205">
        <f t="shared" si="30"/>
        <v>19</v>
      </c>
      <c r="O205">
        <f t="shared" si="25"/>
        <v>19</v>
      </c>
    </row>
    <row r="206" spans="1:15" x14ac:dyDescent="0.25">
      <c r="A206" t="s">
        <v>25</v>
      </c>
      <c r="B206">
        <f>'Input and Summary Results'!$G210</f>
        <v>203</v>
      </c>
      <c r="C206">
        <f>IF(B206=0,FALSE,'Input and Summary Results'!$D$5)</f>
        <v>1</v>
      </c>
      <c r="D206">
        <f>IF(B206=0,FALSE,'Input and Summary Results'!$E$5)</f>
        <v>0</v>
      </c>
      <c r="E206">
        <f t="shared" si="26"/>
        <v>0</v>
      </c>
      <c r="F206">
        <f t="shared" si="27"/>
        <v>0</v>
      </c>
      <c r="G206">
        <f>IF(B206=" ",FALSE,(IF('Input and Summary Results'!$J$4="yes",'Data Transformation'!E206,'Data Transformation'!C206)))</f>
        <v>1</v>
      </c>
      <c r="H206">
        <f>IF(B206=" ",FALSE,(IF('Input and Summary Results'!$J$4="yes",'Data Transformation'!F206,'Data Transformation'!D206)))</f>
        <v>0</v>
      </c>
      <c r="I206">
        <f t="shared" si="28"/>
        <v>203</v>
      </c>
      <c r="J206" s="18">
        <f>LOOKUP(2,1/(COUNTIF($J$4:J205,'Input and Summary Results'!$B$7:$B$8007)=0),'Input and Summary Results'!$B$7:$B$8007)</f>
        <v>115</v>
      </c>
      <c r="K206" s="18">
        <f t="shared" si="29"/>
        <v>115</v>
      </c>
      <c r="L206" s="18">
        <f t="shared" si="32"/>
        <v>201</v>
      </c>
      <c r="M206">
        <f t="shared" si="31"/>
        <v>201</v>
      </c>
      <c r="N206">
        <f t="shared" si="30"/>
        <v>20</v>
      </c>
      <c r="O206">
        <f t="shared" si="25"/>
        <v>20</v>
      </c>
    </row>
    <row r="207" spans="1:15" x14ac:dyDescent="0.25">
      <c r="A207" t="s">
        <v>25</v>
      </c>
      <c r="B207">
        <f>'Input and Summary Results'!$G211</f>
        <v>204</v>
      </c>
      <c r="C207">
        <f>IF(B207=0,FALSE,'Input and Summary Results'!$D$5)</f>
        <v>1</v>
      </c>
      <c r="D207">
        <f>IF(B207=0,FALSE,'Input and Summary Results'!$E$5)</f>
        <v>0</v>
      </c>
      <c r="E207">
        <f t="shared" si="26"/>
        <v>0</v>
      </c>
      <c r="F207">
        <f t="shared" si="27"/>
        <v>0</v>
      </c>
      <c r="G207">
        <f>IF(B207=" ",FALSE,(IF('Input and Summary Results'!$J$4="yes",'Data Transformation'!E207,'Data Transformation'!C207)))</f>
        <v>1</v>
      </c>
      <c r="H207">
        <f>IF(B207=" ",FALSE,(IF('Input and Summary Results'!$J$4="yes",'Data Transformation'!F207,'Data Transformation'!D207)))</f>
        <v>0</v>
      </c>
      <c r="I207">
        <f t="shared" si="28"/>
        <v>204</v>
      </c>
      <c r="J207" s="18">
        <f>LOOKUP(2,1/(COUNTIF($J$4:J206,'Input and Summary Results'!$B$7:$B$8007)=0),'Input and Summary Results'!$B$7:$B$8007)</f>
        <v>114</v>
      </c>
      <c r="K207" s="18">
        <f t="shared" si="29"/>
        <v>114</v>
      </c>
      <c r="L207" s="18">
        <f t="shared" si="32"/>
        <v>202</v>
      </c>
      <c r="M207">
        <f t="shared" si="31"/>
        <v>202</v>
      </c>
      <c r="N207">
        <f t="shared" si="30"/>
        <v>15</v>
      </c>
      <c r="O207">
        <f t="shared" si="25"/>
        <v>15</v>
      </c>
    </row>
    <row r="208" spans="1:15" x14ac:dyDescent="0.25">
      <c r="A208" t="s">
        <v>25</v>
      </c>
      <c r="B208">
        <f>'Input and Summary Results'!$G212</f>
        <v>205</v>
      </c>
      <c r="C208">
        <f>IF(B208=0,FALSE,'Input and Summary Results'!$D$5)</f>
        <v>1</v>
      </c>
      <c r="D208">
        <f>IF(B208=0,FALSE,'Input and Summary Results'!$E$5)</f>
        <v>0</v>
      </c>
      <c r="E208">
        <f t="shared" si="26"/>
        <v>0</v>
      </c>
      <c r="F208">
        <f t="shared" si="27"/>
        <v>0</v>
      </c>
      <c r="G208">
        <f>IF(B208=" ",FALSE,(IF('Input and Summary Results'!$J$4="yes",'Data Transformation'!E208,'Data Transformation'!C208)))</f>
        <v>1</v>
      </c>
      <c r="H208">
        <f>IF(B208=" ",FALSE,(IF('Input and Summary Results'!$J$4="yes",'Data Transformation'!F208,'Data Transformation'!D208)))</f>
        <v>0</v>
      </c>
      <c r="I208">
        <f t="shared" si="28"/>
        <v>205</v>
      </c>
      <c r="J208" s="18">
        <f>LOOKUP(2,1/(COUNTIF($J$4:J207,'Input and Summary Results'!$B$7:$B$8007)=0),'Input and Summary Results'!$B$7:$B$8007)</f>
        <v>113</v>
      </c>
      <c r="K208" s="18">
        <f t="shared" si="29"/>
        <v>113</v>
      </c>
      <c r="L208" s="18">
        <f t="shared" si="32"/>
        <v>203</v>
      </c>
      <c r="M208">
        <f t="shared" si="31"/>
        <v>203</v>
      </c>
      <c r="N208">
        <f t="shared" si="30"/>
        <v>15</v>
      </c>
      <c r="O208">
        <f t="shared" si="25"/>
        <v>15</v>
      </c>
    </row>
    <row r="209" spans="1:15" x14ac:dyDescent="0.25">
      <c r="A209" t="s">
        <v>25</v>
      </c>
      <c r="B209">
        <f>'Input and Summary Results'!$G213</f>
        <v>206</v>
      </c>
      <c r="C209">
        <f>IF(B209=0,FALSE,'Input and Summary Results'!$D$5)</f>
        <v>1</v>
      </c>
      <c r="D209">
        <f>IF(B209=0,FALSE,'Input and Summary Results'!$E$5)</f>
        <v>0</v>
      </c>
      <c r="E209">
        <f t="shared" si="26"/>
        <v>0</v>
      </c>
      <c r="F209">
        <f t="shared" si="27"/>
        <v>0</v>
      </c>
      <c r="G209">
        <f>IF(B209=" ",FALSE,(IF('Input and Summary Results'!$J$4="yes",'Data Transformation'!E209,'Data Transformation'!C209)))</f>
        <v>1</v>
      </c>
      <c r="H209">
        <f>IF(B209=" ",FALSE,(IF('Input and Summary Results'!$J$4="yes",'Data Transformation'!F209,'Data Transformation'!D209)))</f>
        <v>0</v>
      </c>
      <c r="I209">
        <f t="shared" si="28"/>
        <v>206</v>
      </c>
      <c r="J209" s="18">
        <f>LOOKUP(2,1/(COUNTIF($J$4:J208,'Input and Summary Results'!$B$7:$B$8007)=0),'Input and Summary Results'!$B$7:$B$8007)</f>
        <v>112</v>
      </c>
      <c r="K209" s="18">
        <f t="shared" si="29"/>
        <v>112</v>
      </c>
      <c r="L209" s="18">
        <f t="shared" si="32"/>
        <v>204</v>
      </c>
      <c r="M209">
        <f t="shared" si="31"/>
        <v>204</v>
      </c>
      <c r="N209">
        <f t="shared" si="30"/>
        <v>19</v>
      </c>
      <c r="O209">
        <f t="shared" si="25"/>
        <v>19</v>
      </c>
    </row>
    <row r="210" spans="1:15" x14ac:dyDescent="0.25">
      <c r="A210" t="s">
        <v>25</v>
      </c>
      <c r="B210">
        <f>'Input and Summary Results'!$G214</f>
        <v>207</v>
      </c>
      <c r="C210">
        <f>IF(B210=0,FALSE,'Input and Summary Results'!$D$5)</f>
        <v>1</v>
      </c>
      <c r="D210">
        <f>IF(B210=0,FALSE,'Input and Summary Results'!$E$5)</f>
        <v>0</v>
      </c>
      <c r="E210">
        <f t="shared" si="26"/>
        <v>0</v>
      </c>
      <c r="F210">
        <f t="shared" si="27"/>
        <v>0</v>
      </c>
      <c r="G210">
        <f>IF(B210=" ",FALSE,(IF('Input and Summary Results'!$J$4="yes",'Data Transformation'!E210,'Data Transformation'!C210)))</f>
        <v>1</v>
      </c>
      <c r="H210">
        <f>IF(B210=" ",FALSE,(IF('Input and Summary Results'!$J$4="yes",'Data Transformation'!F210,'Data Transformation'!D210)))</f>
        <v>0</v>
      </c>
      <c r="I210">
        <f t="shared" si="28"/>
        <v>207</v>
      </c>
      <c r="J210" s="18">
        <f>LOOKUP(2,1/(COUNTIF($J$4:J209,'Input and Summary Results'!$B$7:$B$8007)=0),'Input and Summary Results'!$B$7:$B$8007)</f>
        <v>111</v>
      </c>
      <c r="K210" s="18">
        <f t="shared" si="29"/>
        <v>111</v>
      </c>
      <c r="L210" s="18">
        <f t="shared" si="32"/>
        <v>205</v>
      </c>
      <c r="M210">
        <f t="shared" si="31"/>
        <v>205</v>
      </c>
      <c r="N210">
        <f t="shared" si="30"/>
        <v>19</v>
      </c>
      <c r="O210">
        <f t="shared" si="25"/>
        <v>19</v>
      </c>
    </row>
    <row r="211" spans="1:15" x14ac:dyDescent="0.25">
      <c r="A211" t="s">
        <v>25</v>
      </c>
      <c r="B211">
        <f>'Input and Summary Results'!$G215</f>
        <v>208</v>
      </c>
      <c r="C211">
        <f>IF(B211=0,FALSE,'Input and Summary Results'!$D$5)</f>
        <v>1</v>
      </c>
      <c r="D211">
        <f>IF(B211=0,FALSE,'Input and Summary Results'!$E$5)</f>
        <v>0</v>
      </c>
      <c r="E211">
        <f t="shared" si="26"/>
        <v>0</v>
      </c>
      <c r="F211">
        <f t="shared" si="27"/>
        <v>0</v>
      </c>
      <c r="G211">
        <f>IF(B211=" ",FALSE,(IF('Input and Summary Results'!$J$4="yes",'Data Transformation'!E211,'Data Transformation'!C211)))</f>
        <v>1</v>
      </c>
      <c r="H211">
        <f>IF(B211=" ",FALSE,(IF('Input and Summary Results'!$J$4="yes",'Data Transformation'!F211,'Data Transformation'!D211)))</f>
        <v>0</v>
      </c>
      <c r="I211">
        <f t="shared" si="28"/>
        <v>208</v>
      </c>
      <c r="J211" s="18">
        <f>LOOKUP(2,1/(COUNTIF($J$4:J210,'Input and Summary Results'!$B$7:$B$8007)=0),'Input and Summary Results'!$B$7:$B$8007)</f>
        <v>110</v>
      </c>
      <c r="K211" s="18">
        <f t="shared" si="29"/>
        <v>110</v>
      </c>
      <c r="L211" s="18">
        <f t="shared" si="32"/>
        <v>206</v>
      </c>
      <c r="M211">
        <f t="shared" si="31"/>
        <v>206</v>
      </c>
      <c r="N211">
        <f t="shared" si="30"/>
        <v>20</v>
      </c>
      <c r="O211">
        <f t="shared" si="25"/>
        <v>20</v>
      </c>
    </row>
    <row r="212" spans="1:15" x14ac:dyDescent="0.25">
      <c r="A212" t="s">
        <v>25</v>
      </c>
      <c r="B212">
        <f>'Input and Summary Results'!$G216</f>
        <v>209</v>
      </c>
      <c r="C212">
        <f>IF(B212=0,FALSE,'Input and Summary Results'!$D$5)</f>
        <v>1</v>
      </c>
      <c r="D212">
        <f>IF(B212=0,FALSE,'Input and Summary Results'!$E$5)</f>
        <v>0</v>
      </c>
      <c r="E212">
        <f t="shared" si="26"/>
        <v>0</v>
      </c>
      <c r="F212">
        <f t="shared" si="27"/>
        <v>0</v>
      </c>
      <c r="G212">
        <f>IF(B212=" ",FALSE,(IF('Input and Summary Results'!$J$4="yes",'Data Transformation'!E212,'Data Transformation'!C212)))</f>
        <v>1</v>
      </c>
      <c r="H212">
        <f>IF(B212=" ",FALSE,(IF('Input and Summary Results'!$J$4="yes",'Data Transformation'!F212,'Data Transformation'!D212)))</f>
        <v>0</v>
      </c>
      <c r="I212">
        <f t="shared" si="28"/>
        <v>209</v>
      </c>
      <c r="J212" s="18">
        <f>LOOKUP(2,1/(COUNTIF($J$4:J211,'Input and Summary Results'!$B$7:$B$8007)=0),'Input and Summary Results'!$B$7:$B$8007)</f>
        <v>109</v>
      </c>
      <c r="K212" s="18">
        <f t="shared" si="29"/>
        <v>109</v>
      </c>
      <c r="L212" s="18">
        <f t="shared" si="32"/>
        <v>207</v>
      </c>
      <c r="M212">
        <f t="shared" si="31"/>
        <v>207</v>
      </c>
      <c r="N212">
        <f t="shared" si="30"/>
        <v>17</v>
      </c>
      <c r="O212">
        <f t="shared" si="25"/>
        <v>17</v>
      </c>
    </row>
    <row r="213" spans="1:15" x14ac:dyDescent="0.25">
      <c r="A213" t="s">
        <v>25</v>
      </c>
      <c r="B213">
        <f>'Input and Summary Results'!$G217</f>
        <v>210</v>
      </c>
      <c r="C213">
        <f>IF(B213=0,FALSE,'Input and Summary Results'!$D$5)</f>
        <v>1</v>
      </c>
      <c r="D213">
        <f>IF(B213=0,FALSE,'Input and Summary Results'!$E$5)</f>
        <v>0</v>
      </c>
      <c r="E213">
        <f t="shared" si="26"/>
        <v>0</v>
      </c>
      <c r="F213">
        <f t="shared" si="27"/>
        <v>0</v>
      </c>
      <c r="G213">
        <f>IF(B213=" ",FALSE,(IF('Input and Summary Results'!$J$4="yes",'Data Transformation'!E213,'Data Transformation'!C213)))</f>
        <v>1</v>
      </c>
      <c r="H213">
        <f>IF(B213=" ",FALSE,(IF('Input and Summary Results'!$J$4="yes",'Data Transformation'!F213,'Data Transformation'!D213)))</f>
        <v>0</v>
      </c>
      <c r="I213">
        <f t="shared" si="28"/>
        <v>210</v>
      </c>
      <c r="J213" s="18">
        <f>LOOKUP(2,1/(COUNTIF($J$4:J212,'Input and Summary Results'!$B$7:$B$8007)=0),'Input and Summary Results'!$B$7:$B$8007)</f>
        <v>108</v>
      </c>
      <c r="K213" s="18">
        <f t="shared" si="29"/>
        <v>108</v>
      </c>
      <c r="L213" s="18">
        <f t="shared" si="32"/>
        <v>208</v>
      </c>
      <c r="M213">
        <f t="shared" si="31"/>
        <v>208</v>
      </c>
      <c r="N213">
        <f t="shared" si="30"/>
        <v>19</v>
      </c>
      <c r="O213">
        <f t="shared" si="25"/>
        <v>19</v>
      </c>
    </row>
    <row r="214" spans="1:15" x14ac:dyDescent="0.25">
      <c r="A214" t="s">
        <v>25</v>
      </c>
      <c r="B214">
        <f>'Input and Summary Results'!$G218</f>
        <v>211</v>
      </c>
      <c r="C214">
        <f>IF(B214=0,FALSE,'Input and Summary Results'!$D$5)</f>
        <v>1</v>
      </c>
      <c r="D214">
        <f>IF(B214=0,FALSE,'Input and Summary Results'!$E$5)</f>
        <v>0</v>
      </c>
      <c r="E214">
        <f t="shared" si="26"/>
        <v>0</v>
      </c>
      <c r="F214">
        <f t="shared" si="27"/>
        <v>0</v>
      </c>
      <c r="G214">
        <f>IF(B214=" ",FALSE,(IF('Input and Summary Results'!$J$4="yes",'Data Transformation'!E214,'Data Transformation'!C214)))</f>
        <v>1</v>
      </c>
      <c r="H214">
        <f>IF(B214=" ",FALSE,(IF('Input and Summary Results'!$J$4="yes",'Data Transformation'!F214,'Data Transformation'!D214)))</f>
        <v>0</v>
      </c>
      <c r="I214">
        <f t="shared" si="28"/>
        <v>211</v>
      </c>
      <c r="J214" s="18">
        <f>LOOKUP(2,1/(COUNTIF($J$4:J213,'Input and Summary Results'!$B$7:$B$8007)=0),'Input and Summary Results'!$B$7:$B$8007)</f>
        <v>107</v>
      </c>
      <c r="K214" s="18">
        <f t="shared" si="29"/>
        <v>107</v>
      </c>
      <c r="L214" s="18">
        <f t="shared" si="32"/>
        <v>209</v>
      </c>
      <c r="M214">
        <f t="shared" si="31"/>
        <v>209</v>
      </c>
      <c r="N214">
        <f t="shared" si="30"/>
        <v>17</v>
      </c>
      <c r="O214">
        <f t="shared" si="25"/>
        <v>17</v>
      </c>
    </row>
    <row r="215" spans="1:15" x14ac:dyDescent="0.25">
      <c r="A215" t="s">
        <v>25</v>
      </c>
      <c r="B215">
        <f>'Input and Summary Results'!$G219</f>
        <v>212</v>
      </c>
      <c r="C215">
        <f>IF(B215=0,FALSE,'Input and Summary Results'!$D$5)</f>
        <v>1</v>
      </c>
      <c r="D215">
        <f>IF(B215=0,FALSE,'Input and Summary Results'!$E$5)</f>
        <v>0</v>
      </c>
      <c r="E215">
        <f t="shared" si="26"/>
        <v>0</v>
      </c>
      <c r="F215">
        <f t="shared" si="27"/>
        <v>0</v>
      </c>
      <c r="G215">
        <f>IF(B215=" ",FALSE,(IF('Input and Summary Results'!$J$4="yes",'Data Transformation'!E215,'Data Transformation'!C215)))</f>
        <v>1</v>
      </c>
      <c r="H215">
        <f>IF(B215=" ",FALSE,(IF('Input and Summary Results'!$J$4="yes",'Data Transformation'!F215,'Data Transformation'!D215)))</f>
        <v>0</v>
      </c>
      <c r="I215">
        <f t="shared" si="28"/>
        <v>212</v>
      </c>
      <c r="J215" s="18">
        <f>LOOKUP(2,1/(COUNTIF($J$4:J214,'Input and Summary Results'!$B$7:$B$8007)=0),'Input and Summary Results'!$B$7:$B$8007)</f>
        <v>106</v>
      </c>
      <c r="K215" s="18">
        <f t="shared" si="29"/>
        <v>106</v>
      </c>
      <c r="L215" s="18">
        <f t="shared" si="32"/>
        <v>210</v>
      </c>
      <c r="M215">
        <f t="shared" si="31"/>
        <v>210</v>
      </c>
      <c r="N215">
        <f t="shared" si="30"/>
        <v>19</v>
      </c>
      <c r="O215">
        <f t="shared" si="25"/>
        <v>19</v>
      </c>
    </row>
    <row r="216" spans="1:15" x14ac:dyDescent="0.25">
      <c r="A216" t="s">
        <v>25</v>
      </c>
      <c r="B216">
        <f>'Input and Summary Results'!$G220</f>
        <v>213</v>
      </c>
      <c r="C216">
        <f>IF(B216=0,FALSE,'Input and Summary Results'!$D$5)</f>
        <v>1</v>
      </c>
      <c r="D216">
        <f>IF(B216=0,FALSE,'Input and Summary Results'!$E$5)</f>
        <v>0</v>
      </c>
      <c r="E216">
        <f t="shared" si="26"/>
        <v>0</v>
      </c>
      <c r="F216">
        <f t="shared" si="27"/>
        <v>0</v>
      </c>
      <c r="G216">
        <f>IF(B216=" ",FALSE,(IF('Input and Summary Results'!$J$4="yes",'Data Transformation'!E216,'Data Transformation'!C216)))</f>
        <v>1</v>
      </c>
      <c r="H216">
        <f>IF(B216=" ",FALSE,(IF('Input and Summary Results'!$J$4="yes",'Data Transformation'!F216,'Data Transformation'!D216)))</f>
        <v>0</v>
      </c>
      <c r="I216">
        <f t="shared" si="28"/>
        <v>213</v>
      </c>
      <c r="J216" s="18">
        <f>LOOKUP(2,1/(COUNTIF($J$4:J215,'Input and Summary Results'!$B$7:$B$8007)=0),'Input and Summary Results'!$B$7:$B$8007)</f>
        <v>105</v>
      </c>
      <c r="K216" s="18">
        <f t="shared" si="29"/>
        <v>105</v>
      </c>
      <c r="L216" s="18">
        <f t="shared" si="32"/>
        <v>211</v>
      </c>
      <c r="M216">
        <f t="shared" si="31"/>
        <v>211</v>
      </c>
      <c r="N216">
        <f t="shared" si="30"/>
        <v>20</v>
      </c>
      <c r="O216">
        <f t="shared" si="25"/>
        <v>20</v>
      </c>
    </row>
    <row r="217" spans="1:15" x14ac:dyDescent="0.25">
      <c r="A217" t="s">
        <v>25</v>
      </c>
      <c r="B217">
        <f>'Input and Summary Results'!$G221</f>
        <v>214</v>
      </c>
      <c r="C217">
        <f>IF(B217=0,FALSE,'Input and Summary Results'!$D$5)</f>
        <v>1</v>
      </c>
      <c r="D217">
        <f>IF(B217=0,FALSE,'Input and Summary Results'!$E$5)</f>
        <v>0</v>
      </c>
      <c r="E217">
        <f t="shared" si="26"/>
        <v>0</v>
      </c>
      <c r="F217">
        <f t="shared" si="27"/>
        <v>0</v>
      </c>
      <c r="G217">
        <f>IF(B217=" ",FALSE,(IF('Input and Summary Results'!$J$4="yes",'Data Transformation'!E217,'Data Transformation'!C217)))</f>
        <v>1</v>
      </c>
      <c r="H217">
        <f>IF(B217=" ",FALSE,(IF('Input and Summary Results'!$J$4="yes",'Data Transformation'!F217,'Data Transformation'!D217)))</f>
        <v>0</v>
      </c>
      <c r="I217">
        <f t="shared" si="28"/>
        <v>214</v>
      </c>
      <c r="J217" s="18">
        <f>LOOKUP(2,1/(COUNTIF($J$4:J216,'Input and Summary Results'!$B$7:$B$8007)=0),'Input and Summary Results'!$B$7:$B$8007)</f>
        <v>104</v>
      </c>
      <c r="K217" s="18">
        <f t="shared" si="29"/>
        <v>104</v>
      </c>
      <c r="L217" s="18">
        <f t="shared" si="32"/>
        <v>212</v>
      </c>
      <c r="M217">
        <f t="shared" si="31"/>
        <v>212</v>
      </c>
      <c r="N217">
        <f t="shared" si="30"/>
        <v>18</v>
      </c>
      <c r="O217">
        <f t="shared" si="25"/>
        <v>18</v>
      </c>
    </row>
    <row r="218" spans="1:15" x14ac:dyDescent="0.25">
      <c r="A218" t="s">
        <v>25</v>
      </c>
      <c r="B218">
        <f>'Input and Summary Results'!$G222</f>
        <v>215</v>
      </c>
      <c r="C218">
        <f>IF(B218=0,FALSE,'Input and Summary Results'!$D$5)</f>
        <v>1</v>
      </c>
      <c r="D218">
        <f>IF(B218=0,FALSE,'Input and Summary Results'!$E$5)</f>
        <v>0</v>
      </c>
      <c r="E218">
        <f t="shared" si="26"/>
        <v>0</v>
      </c>
      <c r="F218">
        <f t="shared" si="27"/>
        <v>0</v>
      </c>
      <c r="G218">
        <f>IF(B218=" ",FALSE,(IF('Input and Summary Results'!$J$4="yes",'Data Transformation'!E218,'Data Transformation'!C218)))</f>
        <v>1</v>
      </c>
      <c r="H218">
        <f>IF(B218=" ",FALSE,(IF('Input and Summary Results'!$J$4="yes",'Data Transformation'!F218,'Data Transformation'!D218)))</f>
        <v>0</v>
      </c>
      <c r="I218">
        <f t="shared" si="28"/>
        <v>215</v>
      </c>
      <c r="J218" s="18">
        <f>LOOKUP(2,1/(COUNTIF($J$4:J217,'Input and Summary Results'!$B$7:$B$8007)=0),'Input and Summary Results'!$B$7:$B$8007)</f>
        <v>103</v>
      </c>
      <c r="K218" s="18">
        <f t="shared" si="29"/>
        <v>103</v>
      </c>
      <c r="L218" s="18">
        <f t="shared" si="32"/>
        <v>213</v>
      </c>
      <c r="M218">
        <f t="shared" si="31"/>
        <v>213</v>
      </c>
      <c r="N218">
        <f t="shared" si="30"/>
        <v>19</v>
      </c>
      <c r="O218">
        <f t="shared" si="25"/>
        <v>19</v>
      </c>
    </row>
    <row r="219" spans="1:15" x14ac:dyDescent="0.25">
      <c r="A219" t="s">
        <v>25</v>
      </c>
      <c r="B219">
        <f>'Input and Summary Results'!$G223</f>
        <v>216</v>
      </c>
      <c r="C219">
        <f>IF(B219=0,FALSE,'Input and Summary Results'!$D$5)</f>
        <v>1</v>
      </c>
      <c r="D219">
        <f>IF(B219=0,FALSE,'Input and Summary Results'!$E$5)</f>
        <v>0</v>
      </c>
      <c r="E219">
        <f t="shared" si="26"/>
        <v>0</v>
      </c>
      <c r="F219">
        <f t="shared" si="27"/>
        <v>0</v>
      </c>
      <c r="G219">
        <f>IF(B219=" ",FALSE,(IF('Input and Summary Results'!$J$4="yes",'Data Transformation'!E219,'Data Transformation'!C219)))</f>
        <v>1</v>
      </c>
      <c r="H219">
        <f>IF(B219=" ",FALSE,(IF('Input and Summary Results'!$J$4="yes",'Data Transformation'!F219,'Data Transformation'!D219)))</f>
        <v>0</v>
      </c>
      <c r="I219">
        <f t="shared" si="28"/>
        <v>216</v>
      </c>
      <c r="J219" s="18">
        <f>LOOKUP(2,1/(COUNTIF($J$4:J218,'Input and Summary Results'!$B$7:$B$8007)=0),'Input and Summary Results'!$B$7:$B$8007)</f>
        <v>102</v>
      </c>
      <c r="K219" s="18">
        <f t="shared" si="29"/>
        <v>102</v>
      </c>
      <c r="L219" s="18">
        <f t="shared" si="32"/>
        <v>214</v>
      </c>
      <c r="M219">
        <f t="shared" si="31"/>
        <v>214</v>
      </c>
      <c r="N219">
        <f t="shared" si="30"/>
        <v>20</v>
      </c>
      <c r="O219">
        <f t="shared" si="25"/>
        <v>20</v>
      </c>
    </row>
    <row r="220" spans="1:15" x14ac:dyDescent="0.25">
      <c r="A220" t="s">
        <v>25</v>
      </c>
      <c r="B220">
        <f>'Input and Summary Results'!$G224</f>
        <v>217</v>
      </c>
      <c r="C220">
        <f>IF(B220=0,FALSE,'Input and Summary Results'!$D$5)</f>
        <v>1</v>
      </c>
      <c r="D220">
        <f>IF(B220=0,FALSE,'Input and Summary Results'!$E$5)</f>
        <v>0</v>
      </c>
      <c r="E220">
        <f t="shared" si="26"/>
        <v>0</v>
      </c>
      <c r="F220">
        <f t="shared" si="27"/>
        <v>0</v>
      </c>
      <c r="G220">
        <f>IF(B220=" ",FALSE,(IF('Input and Summary Results'!$J$4="yes",'Data Transformation'!E220,'Data Transformation'!C220)))</f>
        <v>1</v>
      </c>
      <c r="H220">
        <f>IF(B220=" ",FALSE,(IF('Input and Summary Results'!$J$4="yes",'Data Transformation'!F220,'Data Transformation'!D220)))</f>
        <v>0</v>
      </c>
      <c r="I220">
        <f t="shared" si="28"/>
        <v>217</v>
      </c>
      <c r="J220" s="18">
        <f>LOOKUP(2,1/(COUNTIF($J$4:J219,'Input and Summary Results'!$B$7:$B$8007)=0),'Input and Summary Results'!$B$7:$B$8007)</f>
        <v>101</v>
      </c>
      <c r="K220" s="18">
        <f t="shared" si="29"/>
        <v>101</v>
      </c>
      <c r="L220" s="18">
        <f t="shared" si="32"/>
        <v>215</v>
      </c>
      <c r="M220">
        <f t="shared" si="31"/>
        <v>215</v>
      </c>
      <c r="N220">
        <f t="shared" si="30"/>
        <v>20</v>
      </c>
      <c r="O220">
        <f t="shared" si="25"/>
        <v>20</v>
      </c>
    </row>
    <row r="221" spans="1:15" x14ac:dyDescent="0.25">
      <c r="A221" t="s">
        <v>25</v>
      </c>
      <c r="B221">
        <f>'Input and Summary Results'!$G225</f>
        <v>218</v>
      </c>
      <c r="C221">
        <f>IF(B221=0,FALSE,'Input and Summary Results'!$D$5)</f>
        <v>1</v>
      </c>
      <c r="D221">
        <f>IF(B221=0,FALSE,'Input and Summary Results'!$E$5)</f>
        <v>0</v>
      </c>
      <c r="E221">
        <f t="shared" si="26"/>
        <v>0</v>
      </c>
      <c r="F221">
        <f t="shared" si="27"/>
        <v>0</v>
      </c>
      <c r="G221">
        <f>IF(B221=" ",FALSE,(IF('Input and Summary Results'!$J$4="yes",'Data Transformation'!E221,'Data Transformation'!C221)))</f>
        <v>1</v>
      </c>
      <c r="H221">
        <f>IF(B221=" ",FALSE,(IF('Input and Summary Results'!$J$4="yes",'Data Transformation'!F221,'Data Transformation'!D221)))</f>
        <v>0</v>
      </c>
      <c r="I221">
        <f t="shared" si="28"/>
        <v>218</v>
      </c>
      <c r="J221" s="18">
        <f>LOOKUP(2,1/(COUNTIF($J$4:J220,'Input and Summary Results'!$B$7:$B$8007)=0),'Input and Summary Results'!$B$7:$B$8007)</f>
        <v>100</v>
      </c>
      <c r="K221" s="18">
        <f t="shared" si="29"/>
        <v>100</v>
      </c>
      <c r="L221" s="18">
        <f t="shared" si="32"/>
        <v>216</v>
      </c>
      <c r="M221">
        <f t="shared" si="31"/>
        <v>216</v>
      </c>
      <c r="N221">
        <f t="shared" si="30"/>
        <v>20</v>
      </c>
      <c r="O221">
        <f t="shared" si="25"/>
        <v>20</v>
      </c>
    </row>
    <row r="222" spans="1:15" x14ac:dyDescent="0.25">
      <c r="A222" t="s">
        <v>25</v>
      </c>
      <c r="B222">
        <f>'Input and Summary Results'!$G226</f>
        <v>219</v>
      </c>
      <c r="C222">
        <f>IF(B222=0,FALSE,'Input and Summary Results'!$D$5)</f>
        <v>1</v>
      </c>
      <c r="D222">
        <f>IF(B222=0,FALSE,'Input and Summary Results'!$E$5)</f>
        <v>0</v>
      </c>
      <c r="E222">
        <f t="shared" si="26"/>
        <v>0</v>
      </c>
      <c r="F222">
        <f t="shared" si="27"/>
        <v>0</v>
      </c>
      <c r="G222">
        <f>IF(B222=" ",FALSE,(IF('Input and Summary Results'!$J$4="yes",'Data Transformation'!E222,'Data Transformation'!C222)))</f>
        <v>1</v>
      </c>
      <c r="H222">
        <f>IF(B222=" ",FALSE,(IF('Input and Summary Results'!$J$4="yes",'Data Transformation'!F222,'Data Transformation'!D222)))</f>
        <v>0</v>
      </c>
      <c r="I222">
        <f t="shared" si="28"/>
        <v>219</v>
      </c>
      <c r="J222" s="18">
        <f>LOOKUP(2,1/(COUNTIF($J$4:J221,'Input and Summary Results'!$B$7:$B$8007)=0),'Input and Summary Results'!$B$7:$B$8007)</f>
        <v>99</v>
      </c>
      <c r="K222" s="18">
        <f t="shared" si="29"/>
        <v>99</v>
      </c>
      <c r="L222" s="18">
        <f t="shared" si="32"/>
        <v>217</v>
      </c>
      <c r="M222">
        <f t="shared" si="31"/>
        <v>217</v>
      </c>
      <c r="N222">
        <f t="shared" si="30"/>
        <v>20</v>
      </c>
      <c r="O222">
        <f t="shared" si="25"/>
        <v>20</v>
      </c>
    </row>
    <row r="223" spans="1:15" x14ac:dyDescent="0.25">
      <c r="A223" t="s">
        <v>25</v>
      </c>
      <c r="B223">
        <f>'Input and Summary Results'!$G227</f>
        <v>220</v>
      </c>
      <c r="C223">
        <f>IF(B223=0,FALSE,'Input and Summary Results'!$D$5)</f>
        <v>1</v>
      </c>
      <c r="D223">
        <f>IF(B223=0,FALSE,'Input and Summary Results'!$E$5)</f>
        <v>0</v>
      </c>
      <c r="E223">
        <f t="shared" si="26"/>
        <v>0</v>
      </c>
      <c r="F223">
        <f t="shared" si="27"/>
        <v>0</v>
      </c>
      <c r="G223">
        <f>IF(B223=" ",FALSE,(IF('Input and Summary Results'!$J$4="yes",'Data Transformation'!E223,'Data Transformation'!C223)))</f>
        <v>1</v>
      </c>
      <c r="H223">
        <f>IF(B223=" ",FALSE,(IF('Input and Summary Results'!$J$4="yes",'Data Transformation'!F223,'Data Transformation'!D223)))</f>
        <v>0</v>
      </c>
      <c r="I223">
        <f t="shared" si="28"/>
        <v>220</v>
      </c>
      <c r="J223" s="18">
        <f>LOOKUP(2,1/(COUNTIF($J$4:J222,'Input and Summary Results'!$B$7:$B$8007)=0),'Input and Summary Results'!$B$7:$B$8007)</f>
        <v>98</v>
      </c>
      <c r="K223" s="18">
        <f t="shared" si="29"/>
        <v>98</v>
      </c>
      <c r="L223" s="18">
        <f t="shared" si="32"/>
        <v>218</v>
      </c>
      <c r="M223">
        <f t="shared" si="31"/>
        <v>218</v>
      </c>
      <c r="N223">
        <f t="shared" si="30"/>
        <v>18</v>
      </c>
      <c r="O223">
        <f t="shared" si="25"/>
        <v>18</v>
      </c>
    </row>
    <row r="224" spans="1:15" x14ac:dyDescent="0.25">
      <c r="A224" t="s">
        <v>25</v>
      </c>
      <c r="B224">
        <f>'Input and Summary Results'!$G228</f>
        <v>221</v>
      </c>
      <c r="C224">
        <f>IF(B224=0,FALSE,'Input and Summary Results'!$D$5)</f>
        <v>1</v>
      </c>
      <c r="D224">
        <f>IF(B224=0,FALSE,'Input and Summary Results'!$E$5)</f>
        <v>0</v>
      </c>
      <c r="E224">
        <f t="shared" si="26"/>
        <v>0</v>
      </c>
      <c r="F224">
        <f t="shared" si="27"/>
        <v>0</v>
      </c>
      <c r="G224">
        <f>IF(B224=" ",FALSE,(IF('Input and Summary Results'!$J$4="yes",'Data Transformation'!E224,'Data Transformation'!C224)))</f>
        <v>1</v>
      </c>
      <c r="H224">
        <f>IF(B224=" ",FALSE,(IF('Input and Summary Results'!$J$4="yes",'Data Transformation'!F224,'Data Transformation'!D224)))</f>
        <v>0</v>
      </c>
      <c r="I224">
        <f t="shared" si="28"/>
        <v>221</v>
      </c>
      <c r="J224" s="18">
        <f>LOOKUP(2,1/(COUNTIF($J$4:J223,'Input and Summary Results'!$B$7:$B$8007)=0),'Input and Summary Results'!$B$7:$B$8007)</f>
        <v>97</v>
      </c>
      <c r="K224" s="18">
        <f t="shared" si="29"/>
        <v>97</v>
      </c>
      <c r="L224" s="18">
        <f t="shared" si="32"/>
        <v>219</v>
      </c>
      <c r="M224">
        <f t="shared" si="31"/>
        <v>219</v>
      </c>
      <c r="N224">
        <f t="shared" si="30"/>
        <v>20</v>
      </c>
      <c r="O224">
        <f t="shared" si="25"/>
        <v>20</v>
      </c>
    </row>
    <row r="225" spans="1:15" x14ac:dyDescent="0.25">
      <c r="A225" t="s">
        <v>25</v>
      </c>
      <c r="B225">
        <f>'Input and Summary Results'!$G229</f>
        <v>222</v>
      </c>
      <c r="C225">
        <f>IF(B225=0,FALSE,'Input and Summary Results'!$D$5)</f>
        <v>1</v>
      </c>
      <c r="D225">
        <f>IF(B225=0,FALSE,'Input and Summary Results'!$E$5)</f>
        <v>0</v>
      </c>
      <c r="E225">
        <f t="shared" si="26"/>
        <v>0</v>
      </c>
      <c r="F225">
        <f t="shared" si="27"/>
        <v>0</v>
      </c>
      <c r="G225">
        <f>IF(B225=" ",FALSE,(IF('Input and Summary Results'!$J$4="yes",'Data Transformation'!E225,'Data Transformation'!C225)))</f>
        <v>1</v>
      </c>
      <c r="H225">
        <f>IF(B225=" ",FALSE,(IF('Input and Summary Results'!$J$4="yes",'Data Transformation'!F225,'Data Transformation'!D225)))</f>
        <v>0</v>
      </c>
      <c r="I225">
        <f t="shared" si="28"/>
        <v>222</v>
      </c>
      <c r="J225" s="18">
        <f>LOOKUP(2,1/(COUNTIF($J$4:J224,'Input and Summary Results'!$B$7:$B$8007)=0),'Input and Summary Results'!$B$7:$B$8007)</f>
        <v>96</v>
      </c>
      <c r="K225" s="18">
        <f t="shared" si="29"/>
        <v>96</v>
      </c>
      <c r="L225" s="18">
        <f t="shared" si="32"/>
        <v>220</v>
      </c>
      <c r="M225">
        <f t="shared" si="31"/>
        <v>220</v>
      </c>
      <c r="N225">
        <f t="shared" si="30"/>
        <v>20</v>
      </c>
      <c r="O225">
        <f t="shared" si="25"/>
        <v>20</v>
      </c>
    </row>
    <row r="226" spans="1:15" x14ac:dyDescent="0.25">
      <c r="A226" t="s">
        <v>25</v>
      </c>
      <c r="B226">
        <f>'Input and Summary Results'!$G230</f>
        <v>223</v>
      </c>
      <c r="C226">
        <f>IF(B226=0,FALSE,'Input and Summary Results'!$D$5)</f>
        <v>1</v>
      </c>
      <c r="D226">
        <f>IF(B226=0,FALSE,'Input and Summary Results'!$E$5)</f>
        <v>0</v>
      </c>
      <c r="E226">
        <f t="shared" si="26"/>
        <v>0</v>
      </c>
      <c r="F226">
        <f t="shared" si="27"/>
        <v>0</v>
      </c>
      <c r="G226">
        <f>IF(B226=" ",FALSE,(IF('Input and Summary Results'!$J$4="yes",'Data Transformation'!E226,'Data Transformation'!C226)))</f>
        <v>1</v>
      </c>
      <c r="H226">
        <f>IF(B226=" ",FALSE,(IF('Input and Summary Results'!$J$4="yes",'Data Transformation'!F226,'Data Transformation'!D226)))</f>
        <v>0</v>
      </c>
      <c r="I226">
        <f t="shared" si="28"/>
        <v>223</v>
      </c>
      <c r="J226" s="18">
        <f>LOOKUP(2,1/(COUNTIF($J$4:J225,'Input and Summary Results'!$B$7:$B$8007)=0),'Input and Summary Results'!$B$7:$B$8007)</f>
        <v>95</v>
      </c>
      <c r="K226" s="18">
        <f t="shared" si="29"/>
        <v>95</v>
      </c>
      <c r="L226" s="18">
        <f t="shared" si="32"/>
        <v>221</v>
      </c>
      <c r="M226">
        <f t="shared" si="31"/>
        <v>221</v>
      </c>
      <c r="N226">
        <f t="shared" si="30"/>
        <v>19</v>
      </c>
      <c r="O226">
        <f t="shared" si="25"/>
        <v>19</v>
      </c>
    </row>
    <row r="227" spans="1:15" x14ac:dyDescent="0.25">
      <c r="A227" t="s">
        <v>25</v>
      </c>
      <c r="B227">
        <f>'Input and Summary Results'!$G231</f>
        <v>224</v>
      </c>
      <c r="C227">
        <f>IF(B227=0,FALSE,'Input and Summary Results'!$D$5)</f>
        <v>1</v>
      </c>
      <c r="D227">
        <f>IF(B227=0,FALSE,'Input and Summary Results'!$E$5)</f>
        <v>0</v>
      </c>
      <c r="E227">
        <f t="shared" si="26"/>
        <v>0</v>
      </c>
      <c r="F227">
        <f t="shared" si="27"/>
        <v>0</v>
      </c>
      <c r="G227">
        <f>IF(B227=" ",FALSE,(IF('Input and Summary Results'!$J$4="yes",'Data Transformation'!E227,'Data Transformation'!C227)))</f>
        <v>1</v>
      </c>
      <c r="H227">
        <f>IF(B227=" ",FALSE,(IF('Input and Summary Results'!$J$4="yes",'Data Transformation'!F227,'Data Transformation'!D227)))</f>
        <v>0</v>
      </c>
      <c r="I227">
        <f t="shared" si="28"/>
        <v>224</v>
      </c>
      <c r="J227" s="18">
        <f>LOOKUP(2,1/(COUNTIF($J$4:J226,'Input and Summary Results'!$B$7:$B$8007)=0),'Input and Summary Results'!$B$7:$B$8007)</f>
        <v>94</v>
      </c>
      <c r="K227" s="18">
        <f t="shared" si="29"/>
        <v>94</v>
      </c>
      <c r="L227" s="18">
        <f t="shared" si="32"/>
        <v>222</v>
      </c>
      <c r="M227">
        <f t="shared" si="31"/>
        <v>222</v>
      </c>
      <c r="N227">
        <f t="shared" si="30"/>
        <v>18</v>
      </c>
      <c r="O227">
        <f t="shared" si="25"/>
        <v>18</v>
      </c>
    </row>
    <row r="228" spans="1:15" x14ac:dyDescent="0.25">
      <c r="A228" t="s">
        <v>25</v>
      </c>
      <c r="B228">
        <f>'Input and Summary Results'!$G232</f>
        <v>225</v>
      </c>
      <c r="C228">
        <f>IF(B228=0,FALSE,'Input and Summary Results'!$D$5)</f>
        <v>1</v>
      </c>
      <c r="D228">
        <f>IF(B228=0,FALSE,'Input and Summary Results'!$E$5)</f>
        <v>0</v>
      </c>
      <c r="E228">
        <f t="shared" si="26"/>
        <v>0</v>
      </c>
      <c r="F228">
        <f t="shared" si="27"/>
        <v>0</v>
      </c>
      <c r="G228">
        <f>IF(B228=" ",FALSE,(IF('Input and Summary Results'!$J$4="yes",'Data Transformation'!E228,'Data Transformation'!C228)))</f>
        <v>1</v>
      </c>
      <c r="H228">
        <f>IF(B228=" ",FALSE,(IF('Input and Summary Results'!$J$4="yes",'Data Transformation'!F228,'Data Transformation'!D228)))</f>
        <v>0</v>
      </c>
      <c r="I228">
        <f t="shared" si="28"/>
        <v>225</v>
      </c>
      <c r="J228" s="18">
        <f>LOOKUP(2,1/(COUNTIF($J$4:J227,'Input and Summary Results'!$B$7:$B$8007)=0),'Input and Summary Results'!$B$7:$B$8007)</f>
        <v>93</v>
      </c>
      <c r="K228" s="18">
        <f t="shared" si="29"/>
        <v>93</v>
      </c>
      <c r="L228" s="18">
        <f t="shared" si="32"/>
        <v>223</v>
      </c>
      <c r="M228">
        <f t="shared" si="31"/>
        <v>223</v>
      </c>
      <c r="N228">
        <f t="shared" si="30"/>
        <v>20</v>
      </c>
      <c r="O228">
        <f t="shared" si="25"/>
        <v>20</v>
      </c>
    </row>
    <row r="229" spans="1:15" x14ac:dyDescent="0.25">
      <c r="A229" t="s">
        <v>25</v>
      </c>
      <c r="B229">
        <f>'Input and Summary Results'!$G233</f>
        <v>226</v>
      </c>
      <c r="C229">
        <f>IF(B229=0,FALSE,'Input and Summary Results'!$D$5)</f>
        <v>1</v>
      </c>
      <c r="D229">
        <f>IF(B229=0,FALSE,'Input and Summary Results'!$E$5)</f>
        <v>0</v>
      </c>
      <c r="E229">
        <f t="shared" si="26"/>
        <v>0</v>
      </c>
      <c r="F229">
        <f t="shared" si="27"/>
        <v>0</v>
      </c>
      <c r="G229">
        <f>IF(B229=" ",FALSE,(IF('Input and Summary Results'!$J$4="yes",'Data Transformation'!E229,'Data Transformation'!C229)))</f>
        <v>1</v>
      </c>
      <c r="H229">
        <f>IF(B229=" ",FALSE,(IF('Input and Summary Results'!$J$4="yes",'Data Transformation'!F229,'Data Transformation'!D229)))</f>
        <v>0</v>
      </c>
      <c r="I229">
        <f t="shared" si="28"/>
        <v>226</v>
      </c>
      <c r="J229" s="18">
        <f>LOOKUP(2,1/(COUNTIF($J$4:J228,'Input and Summary Results'!$B$7:$B$8007)=0),'Input and Summary Results'!$B$7:$B$8007)</f>
        <v>92</v>
      </c>
      <c r="K229" s="18">
        <f t="shared" si="29"/>
        <v>92</v>
      </c>
      <c r="L229" s="18">
        <f t="shared" si="32"/>
        <v>224</v>
      </c>
      <c r="M229">
        <f t="shared" si="31"/>
        <v>224</v>
      </c>
      <c r="N229">
        <f t="shared" si="30"/>
        <v>20</v>
      </c>
      <c r="O229">
        <f t="shared" si="25"/>
        <v>20</v>
      </c>
    </row>
    <row r="230" spans="1:15" x14ac:dyDescent="0.25">
      <c r="A230" t="s">
        <v>25</v>
      </c>
      <c r="B230">
        <f>'Input and Summary Results'!$G234</f>
        <v>227</v>
      </c>
      <c r="C230">
        <f>IF(B230=0,FALSE,'Input and Summary Results'!$D$5)</f>
        <v>1</v>
      </c>
      <c r="D230">
        <f>IF(B230=0,FALSE,'Input and Summary Results'!$E$5)</f>
        <v>0</v>
      </c>
      <c r="E230">
        <f t="shared" si="26"/>
        <v>0</v>
      </c>
      <c r="F230">
        <f t="shared" si="27"/>
        <v>0</v>
      </c>
      <c r="G230">
        <f>IF(B230=" ",FALSE,(IF('Input and Summary Results'!$J$4="yes",'Data Transformation'!E230,'Data Transformation'!C230)))</f>
        <v>1</v>
      </c>
      <c r="H230">
        <f>IF(B230=" ",FALSE,(IF('Input and Summary Results'!$J$4="yes",'Data Transformation'!F230,'Data Transformation'!D230)))</f>
        <v>0</v>
      </c>
      <c r="I230">
        <f t="shared" si="28"/>
        <v>227</v>
      </c>
      <c r="J230" s="18">
        <f>LOOKUP(2,1/(COUNTIF($J$4:J229,'Input and Summary Results'!$B$7:$B$8007)=0),'Input and Summary Results'!$B$7:$B$8007)</f>
        <v>91</v>
      </c>
      <c r="K230" s="18">
        <f t="shared" si="29"/>
        <v>91</v>
      </c>
      <c r="L230" s="18">
        <f t="shared" si="32"/>
        <v>225</v>
      </c>
      <c r="M230">
        <f t="shared" si="31"/>
        <v>225</v>
      </c>
      <c r="N230">
        <f t="shared" si="30"/>
        <v>20</v>
      </c>
      <c r="O230">
        <f t="shared" si="25"/>
        <v>20</v>
      </c>
    </row>
    <row r="231" spans="1:15" x14ac:dyDescent="0.25">
      <c r="A231" t="s">
        <v>25</v>
      </c>
      <c r="B231">
        <f>'Input and Summary Results'!$G235</f>
        <v>228</v>
      </c>
      <c r="C231">
        <f>IF(B231=0,FALSE,'Input and Summary Results'!$D$5)</f>
        <v>1</v>
      </c>
      <c r="D231">
        <f>IF(B231=0,FALSE,'Input and Summary Results'!$E$5)</f>
        <v>0</v>
      </c>
      <c r="E231">
        <f t="shared" si="26"/>
        <v>0</v>
      </c>
      <c r="F231">
        <f t="shared" si="27"/>
        <v>0</v>
      </c>
      <c r="G231">
        <f>IF(B231=" ",FALSE,(IF('Input and Summary Results'!$J$4="yes",'Data Transformation'!E231,'Data Transformation'!C231)))</f>
        <v>1</v>
      </c>
      <c r="H231">
        <f>IF(B231=" ",FALSE,(IF('Input and Summary Results'!$J$4="yes",'Data Transformation'!F231,'Data Transformation'!D231)))</f>
        <v>0</v>
      </c>
      <c r="I231">
        <f t="shared" si="28"/>
        <v>228</v>
      </c>
      <c r="J231" s="18">
        <f>LOOKUP(2,1/(COUNTIF($J$4:J230,'Input and Summary Results'!$B$7:$B$8007)=0),'Input and Summary Results'!$B$7:$B$8007)</f>
        <v>90</v>
      </c>
      <c r="K231" s="18">
        <f t="shared" si="29"/>
        <v>90</v>
      </c>
      <c r="L231" s="18">
        <f t="shared" si="32"/>
        <v>226</v>
      </c>
      <c r="M231">
        <f t="shared" si="31"/>
        <v>226</v>
      </c>
      <c r="N231">
        <f t="shared" si="30"/>
        <v>20</v>
      </c>
      <c r="O231">
        <f t="shared" si="25"/>
        <v>20</v>
      </c>
    </row>
    <row r="232" spans="1:15" x14ac:dyDescent="0.25">
      <c r="A232" t="s">
        <v>25</v>
      </c>
      <c r="B232">
        <f>'Input and Summary Results'!$G236</f>
        <v>229</v>
      </c>
      <c r="C232">
        <f>IF(B232=0,FALSE,'Input and Summary Results'!$D$5)</f>
        <v>1</v>
      </c>
      <c r="D232">
        <f>IF(B232=0,FALSE,'Input and Summary Results'!$E$5)</f>
        <v>0</v>
      </c>
      <c r="E232">
        <f t="shared" si="26"/>
        <v>0</v>
      </c>
      <c r="F232">
        <f t="shared" si="27"/>
        <v>0</v>
      </c>
      <c r="G232">
        <f>IF(B232=" ",FALSE,(IF('Input and Summary Results'!$J$4="yes",'Data Transformation'!E232,'Data Transformation'!C232)))</f>
        <v>1</v>
      </c>
      <c r="H232">
        <f>IF(B232=" ",FALSE,(IF('Input and Summary Results'!$J$4="yes",'Data Transformation'!F232,'Data Transformation'!D232)))</f>
        <v>0</v>
      </c>
      <c r="I232">
        <f t="shared" si="28"/>
        <v>229</v>
      </c>
      <c r="J232" s="18">
        <f>LOOKUP(2,1/(COUNTIF($J$4:J231,'Input and Summary Results'!$B$7:$B$8007)=0),'Input and Summary Results'!$B$7:$B$8007)</f>
        <v>89</v>
      </c>
      <c r="K232" s="18">
        <f t="shared" si="29"/>
        <v>89</v>
      </c>
      <c r="L232" s="18">
        <f t="shared" si="32"/>
        <v>227</v>
      </c>
      <c r="M232">
        <f t="shared" si="31"/>
        <v>227</v>
      </c>
      <c r="N232">
        <f t="shared" si="30"/>
        <v>19</v>
      </c>
      <c r="O232">
        <f t="shared" si="25"/>
        <v>19</v>
      </c>
    </row>
    <row r="233" spans="1:15" x14ac:dyDescent="0.25">
      <c r="A233" t="s">
        <v>25</v>
      </c>
      <c r="B233">
        <f>'Input and Summary Results'!$G237</f>
        <v>230</v>
      </c>
      <c r="C233">
        <f>IF(B233=0,FALSE,'Input and Summary Results'!$D$5)</f>
        <v>1</v>
      </c>
      <c r="D233">
        <f>IF(B233=0,FALSE,'Input and Summary Results'!$E$5)</f>
        <v>0</v>
      </c>
      <c r="E233">
        <f t="shared" si="26"/>
        <v>0</v>
      </c>
      <c r="F233">
        <f t="shared" si="27"/>
        <v>0</v>
      </c>
      <c r="G233">
        <f>IF(B233=" ",FALSE,(IF('Input and Summary Results'!$J$4="yes",'Data Transformation'!E233,'Data Transformation'!C233)))</f>
        <v>1</v>
      </c>
      <c r="H233">
        <f>IF(B233=" ",FALSE,(IF('Input and Summary Results'!$J$4="yes",'Data Transformation'!F233,'Data Transformation'!D233)))</f>
        <v>0</v>
      </c>
      <c r="I233">
        <f t="shared" si="28"/>
        <v>230</v>
      </c>
      <c r="J233" s="18">
        <f>LOOKUP(2,1/(COUNTIF($J$4:J232,'Input and Summary Results'!$B$7:$B$8007)=0),'Input and Summary Results'!$B$7:$B$8007)</f>
        <v>88</v>
      </c>
      <c r="K233" s="18">
        <f t="shared" si="29"/>
        <v>88</v>
      </c>
      <c r="L233" s="18">
        <f t="shared" si="32"/>
        <v>228</v>
      </c>
      <c r="M233">
        <f t="shared" si="31"/>
        <v>228</v>
      </c>
      <c r="N233">
        <f t="shared" si="30"/>
        <v>18</v>
      </c>
      <c r="O233">
        <f t="shared" si="25"/>
        <v>18</v>
      </c>
    </row>
    <row r="234" spans="1:15" x14ac:dyDescent="0.25">
      <c r="A234" t="s">
        <v>25</v>
      </c>
      <c r="B234">
        <f>'Input and Summary Results'!$G238</f>
        <v>231</v>
      </c>
      <c r="C234">
        <f>IF(B234=0,FALSE,'Input and Summary Results'!$D$5)</f>
        <v>1</v>
      </c>
      <c r="D234">
        <f>IF(B234=0,FALSE,'Input and Summary Results'!$E$5)</f>
        <v>0</v>
      </c>
      <c r="E234">
        <f t="shared" si="26"/>
        <v>0</v>
      </c>
      <c r="F234">
        <f t="shared" si="27"/>
        <v>0</v>
      </c>
      <c r="G234">
        <f>IF(B234=" ",FALSE,(IF('Input and Summary Results'!$J$4="yes",'Data Transformation'!E234,'Data Transformation'!C234)))</f>
        <v>1</v>
      </c>
      <c r="H234">
        <f>IF(B234=" ",FALSE,(IF('Input and Summary Results'!$J$4="yes",'Data Transformation'!F234,'Data Transformation'!D234)))</f>
        <v>0</v>
      </c>
      <c r="I234">
        <f t="shared" si="28"/>
        <v>231</v>
      </c>
      <c r="J234" s="18">
        <f>LOOKUP(2,1/(COUNTIF($J$4:J233,'Input and Summary Results'!$B$7:$B$8007)=0),'Input and Summary Results'!$B$7:$B$8007)</f>
        <v>87</v>
      </c>
      <c r="K234" s="18">
        <f t="shared" si="29"/>
        <v>87</v>
      </c>
      <c r="L234" s="18">
        <f t="shared" si="32"/>
        <v>229</v>
      </c>
      <c r="M234">
        <f t="shared" si="31"/>
        <v>229</v>
      </c>
      <c r="N234">
        <f t="shared" si="30"/>
        <v>20</v>
      </c>
      <c r="O234">
        <f t="shared" si="25"/>
        <v>20</v>
      </c>
    </row>
    <row r="235" spans="1:15" x14ac:dyDescent="0.25">
      <c r="A235" t="s">
        <v>25</v>
      </c>
      <c r="B235">
        <f>'Input and Summary Results'!$G239</f>
        <v>232</v>
      </c>
      <c r="C235">
        <f>IF(B235=0,FALSE,'Input and Summary Results'!$D$5)</f>
        <v>1</v>
      </c>
      <c r="D235">
        <f>IF(B235=0,FALSE,'Input and Summary Results'!$E$5)</f>
        <v>0</v>
      </c>
      <c r="E235">
        <f t="shared" si="26"/>
        <v>0</v>
      </c>
      <c r="F235">
        <f t="shared" si="27"/>
        <v>0</v>
      </c>
      <c r="G235">
        <f>IF(B235=" ",FALSE,(IF('Input and Summary Results'!$J$4="yes",'Data Transformation'!E235,'Data Transformation'!C235)))</f>
        <v>1</v>
      </c>
      <c r="H235">
        <f>IF(B235=" ",FALSE,(IF('Input and Summary Results'!$J$4="yes",'Data Transformation'!F235,'Data Transformation'!D235)))</f>
        <v>0</v>
      </c>
      <c r="I235">
        <f t="shared" si="28"/>
        <v>232</v>
      </c>
      <c r="J235" s="18">
        <f>LOOKUP(2,1/(COUNTIF($J$4:J234,'Input and Summary Results'!$B$7:$B$8007)=0),'Input and Summary Results'!$B$7:$B$8007)</f>
        <v>86</v>
      </c>
      <c r="K235" s="18">
        <f t="shared" si="29"/>
        <v>86</v>
      </c>
      <c r="L235" s="18">
        <f t="shared" si="32"/>
        <v>230</v>
      </c>
      <c r="M235">
        <f t="shared" si="31"/>
        <v>230</v>
      </c>
      <c r="N235">
        <f t="shared" si="30"/>
        <v>20</v>
      </c>
      <c r="O235">
        <f t="shared" si="25"/>
        <v>20</v>
      </c>
    </row>
    <row r="236" spans="1:15" x14ac:dyDescent="0.25">
      <c r="A236" t="s">
        <v>25</v>
      </c>
      <c r="B236">
        <f>'Input and Summary Results'!$G240</f>
        <v>233</v>
      </c>
      <c r="C236">
        <f>IF(B236=0,FALSE,'Input and Summary Results'!$D$5)</f>
        <v>1</v>
      </c>
      <c r="D236">
        <f>IF(B236=0,FALSE,'Input and Summary Results'!$E$5)</f>
        <v>0</v>
      </c>
      <c r="E236">
        <f t="shared" si="26"/>
        <v>0</v>
      </c>
      <c r="F236">
        <f t="shared" si="27"/>
        <v>0</v>
      </c>
      <c r="G236">
        <f>IF(B236=" ",FALSE,(IF('Input and Summary Results'!$J$4="yes",'Data Transformation'!E236,'Data Transformation'!C236)))</f>
        <v>1</v>
      </c>
      <c r="H236">
        <f>IF(B236=" ",FALSE,(IF('Input and Summary Results'!$J$4="yes",'Data Transformation'!F236,'Data Transformation'!D236)))</f>
        <v>0</v>
      </c>
      <c r="I236">
        <f t="shared" si="28"/>
        <v>233</v>
      </c>
      <c r="J236" s="18">
        <f>LOOKUP(2,1/(COUNTIF($J$4:J235,'Input and Summary Results'!$B$7:$B$8007)=0),'Input and Summary Results'!$B$7:$B$8007)</f>
        <v>85</v>
      </c>
      <c r="K236" s="18">
        <f t="shared" si="29"/>
        <v>85</v>
      </c>
      <c r="L236" s="18">
        <f t="shared" si="32"/>
        <v>231</v>
      </c>
      <c r="M236">
        <f t="shared" si="31"/>
        <v>231</v>
      </c>
      <c r="N236">
        <f t="shared" si="30"/>
        <v>20</v>
      </c>
      <c r="O236">
        <f t="shared" si="25"/>
        <v>20</v>
      </c>
    </row>
    <row r="237" spans="1:15" x14ac:dyDescent="0.25">
      <c r="A237" t="s">
        <v>25</v>
      </c>
      <c r="B237">
        <f>'Input and Summary Results'!$G241</f>
        <v>234</v>
      </c>
      <c r="C237">
        <f>IF(B237=0,FALSE,'Input and Summary Results'!$D$5)</f>
        <v>1</v>
      </c>
      <c r="D237">
        <f>IF(B237=0,FALSE,'Input and Summary Results'!$E$5)</f>
        <v>0</v>
      </c>
      <c r="E237">
        <f t="shared" si="26"/>
        <v>0</v>
      </c>
      <c r="F237">
        <f t="shared" si="27"/>
        <v>0</v>
      </c>
      <c r="G237">
        <f>IF(B237=" ",FALSE,(IF('Input and Summary Results'!$J$4="yes",'Data Transformation'!E237,'Data Transformation'!C237)))</f>
        <v>1</v>
      </c>
      <c r="H237">
        <f>IF(B237=" ",FALSE,(IF('Input and Summary Results'!$J$4="yes",'Data Transformation'!F237,'Data Transformation'!D237)))</f>
        <v>0</v>
      </c>
      <c r="I237">
        <f t="shared" si="28"/>
        <v>234</v>
      </c>
      <c r="J237" s="18">
        <f>LOOKUP(2,1/(COUNTIF($J$4:J236,'Input and Summary Results'!$B$7:$B$8007)=0),'Input and Summary Results'!$B$7:$B$8007)</f>
        <v>84</v>
      </c>
      <c r="K237" s="18">
        <f t="shared" si="29"/>
        <v>84</v>
      </c>
      <c r="L237" s="18">
        <f t="shared" si="32"/>
        <v>232</v>
      </c>
      <c r="M237">
        <f t="shared" si="31"/>
        <v>232</v>
      </c>
      <c r="N237">
        <f t="shared" si="30"/>
        <v>20</v>
      </c>
      <c r="O237">
        <f t="shared" si="25"/>
        <v>20</v>
      </c>
    </row>
    <row r="238" spans="1:15" x14ac:dyDescent="0.25">
      <c r="A238" t="s">
        <v>25</v>
      </c>
      <c r="B238">
        <f>'Input and Summary Results'!$G242</f>
        <v>235</v>
      </c>
      <c r="C238">
        <f>IF(B238=0,FALSE,'Input and Summary Results'!$D$5)</f>
        <v>1</v>
      </c>
      <c r="D238">
        <f>IF(B238=0,FALSE,'Input and Summary Results'!$E$5)</f>
        <v>0</v>
      </c>
      <c r="E238">
        <f t="shared" si="26"/>
        <v>0</v>
      </c>
      <c r="F238">
        <f t="shared" si="27"/>
        <v>0</v>
      </c>
      <c r="G238">
        <f>IF(B238=" ",FALSE,(IF('Input and Summary Results'!$J$4="yes",'Data Transformation'!E238,'Data Transformation'!C238)))</f>
        <v>1</v>
      </c>
      <c r="H238">
        <f>IF(B238=" ",FALSE,(IF('Input and Summary Results'!$J$4="yes",'Data Transformation'!F238,'Data Transformation'!D238)))</f>
        <v>0</v>
      </c>
      <c r="I238">
        <f t="shared" si="28"/>
        <v>235</v>
      </c>
      <c r="J238" s="18">
        <f>LOOKUP(2,1/(COUNTIF($J$4:J237,'Input and Summary Results'!$B$7:$B$8007)=0),'Input and Summary Results'!$B$7:$B$8007)</f>
        <v>83</v>
      </c>
      <c r="K238" s="18">
        <f t="shared" si="29"/>
        <v>83</v>
      </c>
      <c r="L238" s="18">
        <f t="shared" si="32"/>
        <v>233</v>
      </c>
      <c r="M238">
        <f t="shared" si="31"/>
        <v>233</v>
      </c>
      <c r="N238">
        <f t="shared" si="30"/>
        <v>20</v>
      </c>
      <c r="O238">
        <f t="shared" si="25"/>
        <v>20</v>
      </c>
    </row>
    <row r="239" spans="1:15" x14ac:dyDescent="0.25">
      <c r="A239" t="s">
        <v>25</v>
      </c>
      <c r="B239">
        <f>'Input and Summary Results'!$G243</f>
        <v>236</v>
      </c>
      <c r="C239">
        <f>IF(B239=0,FALSE,'Input and Summary Results'!$D$5)</f>
        <v>1</v>
      </c>
      <c r="D239">
        <f>IF(B239=0,FALSE,'Input and Summary Results'!$E$5)</f>
        <v>0</v>
      </c>
      <c r="E239">
        <f t="shared" si="26"/>
        <v>0</v>
      </c>
      <c r="F239">
        <f t="shared" si="27"/>
        <v>0</v>
      </c>
      <c r="G239">
        <f>IF(B239=" ",FALSE,(IF('Input and Summary Results'!$J$4="yes",'Data Transformation'!E239,'Data Transformation'!C239)))</f>
        <v>1</v>
      </c>
      <c r="H239">
        <f>IF(B239=" ",FALSE,(IF('Input and Summary Results'!$J$4="yes",'Data Transformation'!F239,'Data Transformation'!D239)))</f>
        <v>0</v>
      </c>
      <c r="I239">
        <f t="shared" si="28"/>
        <v>236</v>
      </c>
      <c r="J239" s="18">
        <f>LOOKUP(2,1/(COUNTIF($J$4:J238,'Input and Summary Results'!$B$7:$B$8007)=0),'Input and Summary Results'!$B$7:$B$8007)</f>
        <v>82</v>
      </c>
      <c r="K239" s="18">
        <f t="shared" si="29"/>
        <v>82</v>
      </c>
      <c r="L239" s="18">
        <f t="shared" si="32"/>
        <v>234</v>
      </c>
      <c r="M239">
        <f t="shared" si="31"/>
        <v>234</v>
      </c>
      <c r="N239">
        <f t="shared" si="30"/>
        <v>18</v>
      </c>
      <c r="O239">
        <f t="shared" si="25"/>
        <v>18</v>
      </c>
    </row>
    <row r="240" spans="1:15" x14ac:dyDescent="0.25">
      <c r="A240" t="s">
        <v>25</v>
      </c>
      <c r="B240">
        <f>'Input and Summary Results'!$G244</f>
        <v>237</v>
      </c>
      <c r="C240">
        <f>IF(B240=0,FALSE,'Input and Summary Results'!$D$5)</f>
        <v>1</v>
      </c>
      <c r="D240">
        <f>IF(B240=0,FALSE,'Input and Summary Results'!$E$5)</f>
        <v>0</v>
      </c>
      <c r="E240">
        <f t="shared" si="26"/>
        <v>0</v>
      </c>
      <c r="F240">
        <f t="shared" si="27"/>
        <v>0</v>
      </c>
      <c r="G240">
        <f>IF(B240=" ",FALSE,(IF('Input and Summary Results'!$J$4="yes",'Data Transformation'!E240,'Data Transformation'!C240)))</f>
        <v>1</v>
      </c>
      <c r="H240">
        <f>IF(B240=" ",FALSE,(IF('Input and Summary Results'!$J$4="yes",'Data Transformation'!F240,'Data Transformation'!D240)))</f>
        <v>0</v>
      </c>
      <c r="I240">
        <f t="shared" si="28"/>
        <v>237</v>
      </c>
      <c r="J240" s="18">
        <f>LOOKUP(2,1/(COUNTIF($J$4:J239,'Input and Summary Results'!$B$7:$B$8007)=0),'Input and Summary Results'!$B$7:$B$8007)</f>
        <v>81</v>
      </c>
      <c r="K240" s="18">
        <f t="shared" si="29"/>
        <v>81</v>
      </c>
      <c r="L240" s="18">
        <f t="shared" si="32"/>
        <v>235</v>
      </c>
      <c r="M240">
        <f t="shared" si="31"/>
        <v>235</v>
      </c>
      <c r="N240">
        <f t="shared" si="30"/>
        <v>19</v>
      </c>
      <c r="O240">
        <f t="shared" si="25"/>
        <v>19</v>
      </c>
    </row>
    <row r="241" spans="1:15" x14ac:dyDescent="0.25">
      <c r="A241" t="s">
        <v>25</v>
      </c>
      <c r="B241">
        <f>'Input and Summary Results'!$G245</f>
        <v>238</v>
      </c>
      <c r="C241">
        <f>IF(B241=0,FALSE,'Input and Summary Results'!$D$5)</f>
        <v>1</v>
      </c>
      <c r="D241">
        <f>IF(B241=0,FALSE,'Input and Summary Results'!$E$5)</f>
        <v>0</v>
      </c>
      <c r="E241">
        <f t="shared" si="26"/>
        <v>0</v>
      </c>
      <c r="F241">
        <f t="shared" si="27"/>
        <v>0</v>
      </c>
      <c r="G241">
        <f>IF(B241=" ",FALSE,(IF('Input and Summary Results'!$J$4="yes",'Data Transformation'!E241,'Data Transformation'!C241)))</f>
        <v>1</v>
      </c>
      <c r="H241">
        <f>IF(B241=" ",FALSE,(IF('Input and Summary Results'!$J$4="yes",'Data Transformation'!F241,'Data Transformation'!D241)))</f>
        <v>0</v>
      </c>
      <c r="I241">
        <f t="shared" si="28"/>
        <v>238</v>
      </c>
      <c r="J241" s="18">
        <f>LOOKUP(2,1/(COUNTIF($J$4:J240,'Input and Summary Results'!$B$7:$B$8007)=0),'Input and Summary Results'!$B$7:$B$8007)</f>
        <v>80</v>
      </c>
      <c r="K241" s="18">
        <f t="shared" si="29"/>
        <v>80</v>
      </c>
      <c r="L241" s="18">
        <f t="shared" si="32"/>
        <v>236</v>
      </c>
      <c r="M241">
        <f t="shared" si="31"/>
        <v>236</v>
      </c>
      <c r="N241">
        <f t="shared" si="30"/>
        <v>20</v>
      </c>
      <c r="O241">
        <f t="shared" si="25"/>
        <v>20</v>
      </c>
    </row>
    <row r="242" spans="1:15" x14ac:dyDescent="0.25">
      <c r="A242" t="s">
        <v>25</v>
      </c>
      <c r="B242">
        <f>'Input and Summary Results'!$G246</f>
        <v>239</v>
      </c>
      <c r="C242">
        <f>IF(B242=0,FALSE,'Input and Summary Results'!$D$5)</f>
        <v>1</v>
      </c>
      <c r="D242">
        <f>IF(B242=0,FALSE,'Input and Summary Results'!$E$5)</f>
        <v>0</v>
      </c>
      <c r="E242">
        <f t="shared" si="26"/>
        <v>0</v>
      </c>
      <c r="F242">
        <f t="shared" si="27"/>
        <v>0</v>
      </c>
      <c r="G242">
        <f>IF(B242=" ",FALSE,(IF('Input and Summary Results'!$J$4="yes",'Data Transformation'!E242,'Data Transformation'!C242)))</f>
        <v>1</v>
      </c>
      <c r="H242">
        <f>IF(B242=" ",FALSE,(IF('Input and Summary Results'!$J$4="yes",'Data Transformation'!F242,'Data Transformation'!D242)))</f>
        <v>0</v>
      </c>
      <c r="I242">
        <f t="shared" si="28"/>
        <v>239</v>
      </c>
      <c r="J242" s="18">
        <f>LOOKUP(2,1/(COUNTIF($J$4:J241,'Input and Summary Results'!$B$7:$B$8007)=0),'Input and Summary Results'!$B$7:$B$8007)</f>
        <v>79</v>
      </c>
      <c r="K242" s="18">
        <f t="shared" si="29"/>
        <v>79</v>
      </c>
      <c r="L242" s="18">
        <f t="shared" si="32"/>
        <v>237</v>
      </c>
      <c r="M242">
        <f t="shared" si="31"/>
        <v>237</v>
      </c>
      <c r="N242">
        <f t="shared" si="30"/>
        <v>19</v>
      </c>
      <c r="O242">
        <f t="shared" si="25"/>
        <v>19</v>
      </c>
    </row>
    <row r="243" spans="1:15" x14ac:dyDescent="0.25">
      <c r="A243" t="s">
        <v>25</v>
      </c>
      <c r="B243">
        <f>'Input and Summary Results'!$G247</f>
        <v>240</v>
      </c>
      <c r="C243">
        <f>IF(B243=0,FALSE,'Input and Summary Results'!$D$5)</f>
        <v>1</v>
      </c>
      <c r="D243">
        <f>IF(B243=0,FALSE,'Input and Summary Results'!$E$5)</f>
        <v>0</v>
      </c>
      <c r="E243">
        <f t="shared" si="26"/>
        <v>0</v>
      </c>
      <c r="F243">
        <f t="shared" si="27"/>
        <v>0</v>
      </c>
      <c r="G243">
        <f>IF(B243=" ",FALSE,(IF('Input and Summary Results'!$J$4="yes",'Data Transformation'!E243,'Data Transformation'!C243)))</f>
        <v>1</v>
      </c>
      <c r="H243">
        <f>IF(B243=" ",FALSE,(IF('Input and Summary Results'!$J$4="yes",'Data Transformation'!F243,'Data Transformation'!D243)))</f>
        <v>0</v>
      </c>
      <c r="I243">
        <f t="shared" si="28"/>
        <v>240</v>
      </c>
      <c r="J243" s="18">
        <f>LOOKUP(2,1/(COUNTIF($J$4:J242,'Input and Summary Results'!$B$7:$B$8007)=0),'Input and Summary Results'!$B$7:$B$8007)</f>
        <v>78</v>
      </c>
      <c r="K243" s="18">
        <f t="shared" si="29"/>
        <v>78</v>
      </c>
      <c r="L243" s="18">
        <f t="shared" si="32"/>
        <v>238</v>
      </c>
      <c r="M243">
        <f t="shared" si="31"/>
        <v>238</v>
      </c>
      <c r="N243">
        <f t="shared" si="30"/>
        <v>20</v>
      </c>
      <c r="O243">
        <f t="shared" si="25"/>
        <v>20</v>
      </c>
    </row>
    <row r="244" spans="1:15" x14ac:dyDescent="0.25">
      <c r="A244" t="s">
        <v>25</v>
      </c>
      <c r="B244">
        <f>'Input and Summary Results'!$G248</f>
        <v>241</v>
      </c>
      <c r="C244">
        <f>IF(B244=0,FALSE,'Input and Summary Results'!$D$5)</f>
        <v>1</v>
      </c>
      <c r="D244">
        <f>IF(B244=0,FALSE,'Input and Summary Results'!$E$5)</f>
        <v>0</v>
      </c>
      <c r="E244">
        <f t="shared" si="26"/>
        <v>0</v>
      </c>
      <c r="F244">
        <f t="shared" si="27"/>
        <v>0</v>
      </c>
      <c r="G244">
        <f>IF(B244=" ",FALSE,(IF('Input and Summary Results'!$J$4="yes",'Data Transformation'!E244,'Data Transformation'!C244)))</f>
        <v>1</v>
      </c>
      <c r="H244">
        <f>IF(B244=" ",FALSE,(IF('Input and Summary Results'!$J$4="yes",'Data Transformation'!F244,'Data Transformation'!D244)))</f>
        <v>0</v>
      </c>
      <c r="I244">
        <f t="shared" si="28"/>
        <v>241</v>
      </c>
      <c r="J244" s="18">
        <f>LOOKUP(2,1/(COUNTIF($J$4:J243,'Input and Summary Results'!$B$7:$B$8007)=0),'Input and Summary Results'!$B$7:$B$8007)</f>
        <v>77</v>
      </c>
      <c r="K244" s="18">
        <f t="shared" si="29"/>
        <v>77</v>
      </c>
      <c r="L244" s="18">
        <f t="shared" si="32"/>
        <v>239</v>
      </c>
      <c r="M244">
        <f t="shared" si="31"/>
        <v>239</v>
      </c>
      <c r="N244">
        <f t="shared" si="30"/>
        <v>18</v>
      </c>
      <c r="O244">
        <f t="shared" si="25"/>
        <v>18</v>
      </c>
    </row>
    <row r="245" spans="1:15" x14ac:dyDescent="0.25">
      <c r="A245" t="s">
        <v>25</v>
      </c>
      <c r="B245">
        <f>'Input and Summary Results'!$G249</f>
        <v>242</v>
      </c>
      <c r="C245">
        <f>IF(B245=0,FALSE,'Input and Summary Results'!$D$5)</f>
        <v>1</v>
      </c>
      <c r="D245">
        <f>IF(B245=0,FALSE,'Input and Summary Results'!$E$5)</f>
        <v>0</v>
      </c>
      <c r="E245">
        <f t="shared" si="26"/>
        <v>0</v>
      </c>
      <c r="F245">
        <f t="shared" si="27"/>
        <v>0</v>
      </c>
      <c r="G245">
        <f>IF(B245=" ",FALSE,(IF('Input and Summary Results'!$J$4="yes",'Data Transformation'!E245,'Data Transformation'!C245)))</f>
        <v>1</v>
      </c>
      <c r="H245">
        <f>IF(B245=" ",FALSE,(IF('Input and Summary Results'!$J$4="yes",'Data Transformation'!F245,'Data Transformation'!D245)))</f>
        <v>0</v>
      </c>
      <c r="I245">
        <f t="shared" si="28"/>
        <v>242</v>
      </c>
      <c r="J245" s="18">
        <f>LOOKUP(2,1/(COUNTIF($J$4:J244,'Input and Summary Results'!$B$7:$B$8007)=0),'Input and Summary Results'!$B$7:$B$8007)</f>
        <v>76</v>
      </c>
      <c r="K245" s="18">
        <f t="shared" si="29"/>
        <v>76</v>
      </c>
      <c r="L245" s="18">
        <f t="shared" si="32"/>
        <v>240</v>
      </c>
      <c r="M245">
        <f t="shared" si="31"/>
        <v>240</v>
      </c>
      <c r="N245">
        <f t="shared" si="30"/>
        <v>19</v>
      </c>
      <c r="O245">
        <f t="shared" si="25"/>
        <v>19</v>
      </c>
    </row>
    <row r="246" spans="1:15" x14ac:dyDescent="0.25">
      <c r="A246" t="s">
        <v>25</v>
      </c>
      <c r="B246">
        <f>'Input and Summary Results'!$G250</f>
        <v>243</v>
      </c>
      <c r="C246">
        <f>IF(B246=0,FALSE,'Input and Summary Results'!$D$5)</f>
        <v>1</v>
      </c>
      <c r="D246">
        <f>IF(B246=0,FALSE,'Input and Summary Results'!$E$5)</f>
        <v>0</v>
      </c>
      <c r="E246">
        <f t="shared" si="26"/>
        <v>0</v>
      </c>
      <c r="F246">
        <f t="shared" si="27"/>
        <v>0</v>
      </c>
      <c r="G246">
        <f>IF(B246=" ",FALSE,(IF('Input and Summary Results'!$J$4="yes",'Data Transformation'!E246,'Data Transformation'!C246)))</f>
        <v>1</v>
      </c>
      <c r="H246">
        <f>IF(B246=" ",FALSE,(IF('Input and Summary Results'!$J$4="yes",'Data Transformation'!F246,'Data Transformation'!D246)))</f>
        <v>0</v>
      </c>
      <c r="I246">
        <f t="shared" si="28"/>
        <v>243</v>
      </c>
      <c r="J246" s="18">
        <f>LOOKUP(2,1/(COUNTIF($J$4:J245,'Input and Summary Results'!$B$7:$B$8007)=0),'Input and Summary Results'!$B$7:$B$8007)</f>
        <v>75</v>
      </c>
      <c r="K246" s="18">
        <f t="shared" si="29"/>
        <v>75</v>
      </c>
      <c r="L246" s="18">
        <f t="shared" si="32"/>
        <v>241</v>
      </c>
      <c r="M246">
        <f t="shared" si="31"/>
        <v>241</v>
      </c>
      <c r="N246">
        <f t="shared" si="30"/>
        <v>18</v>
      </c>
      <c r="O246">
        <f t="shared" si="25"/>
        <v>18</v>
      </c>
    </row>
    <row r="247" spans="1:15" x14ac:dyDescent="0.25">
      <c r="A247" t="s">
        <v>25</v>
      </c>
      <c r="B247">
        <f>'Input and Summary Results'!$G251</f>
        <v>244</v>
      </c>
      <c r="C247">
        <f>IF(B247=0,FALSE,'Input and Summary Results'!$D$5)</f>
        <v>1</v>
      </c>
      <c r="D247">
        <f>IF(B247=0,FALSE,'Input and Summary Results'!$E$5)</f>
        <v>0</v>
      </c>
      <c r="E247">
        <f t="shared" si="26"/>
        <v>0</v>
      </c>
      <c r="F247">
        <f t="shared" si="27"/>
        <v>0</v>
      </c>
      <c r="G247">
        <f>IF(B247=" ",FALSE,(IF('Input and Summary Results'!$J$4="yes",'Data Transformation'!E247,'Data Transformation'!C247)))</f>
        <v>1</v>
      </c>
      <c r="H247">
        <f>IF(B247=" ",FALSE,(IF('Input and Summary Results'!$J$4="yes",'Data Transformation'!F247,'Data Transformation'!D247)))</f>
        <v>0</v>
      </c>
      <c r="I247">
        <f t="shared" si="28"/>
        <v>244</v>
      </c>
      <c r="J247" s="18">
        <f>LOOKUP(2,1/(COUNTIF($J$4:J246,'Input and Summary Results'!$B$7:$B$8007)=0),'Input and Summary Results'!$B$7:$B$8007)</f>
        <v>74</v>
      </c>
      <c r="K247" s="18">
        <f t="shared" si="29"/>
        <v>74</v>
      </c>
      <c r="L247" s="18">
        <f t="shared" si="32"/>
        <v>242</v>
      </c>
      <c r="M247">
        <f t="shared" si="31"/>
        <v>242</v>
      </c>
      <c r="N247">
        <f t="shared" si="30"/>
        <v>20</v>
      </c>
      <c r="O247">
        <f t="shared" si="25"/>
        <v>20</v>
      </c>
    </row>
    <row r="248" spans="1:15" x14ac:dyDescent="0.25">
      <c r="A248" t="s">
        <v>25</v>
      </c>
      <c r="B248">
        <f>'Input and Summary Results'!$G252</f>
        <v>245</v>
      </c>
      <c r="C248">
        <f>IF(B248=0,FALSE,'Input and Summary Results'!$D$5)</f>
        <v>1</v>
      </c>
      <c r="D248">
        <f>IF(B248=0,FALSE,'Input and Summary Results'!$E$5)</f>
        <v>0</v>
      </c>
      <c r="E248">
        <f t="shared" si="26"/>
        <v>0</v>
      </c>
      <c r="F248">
        <f t="shared" si="27"/>
        <v>0</v>
      </c>
      <c r="G248">
        <f>IF(B248=" ",FALSE,(IF('Input and Summary Results'!$J$4="yes",'Data Transformation'!E248,'Data Transformation'!C248)))</f>
        <v>1</v>
      </c>
      <c r="H248">
        <f>IF(B248=" ",FALSE,(IF('Input and Summary Results'!$J$4="yes",'Data Transformation'!F248,'Data Transformation'!D248)))</f>
        <v>0</v>
      </c>
      <c r="I248">
        <f t="shared" si="28"/>
        <v>245</v>
      </c>
      <c r="J248" s="18">
        <f>LOOKUP(2,1/(COUNTIF($J$4:J247,'Input and Summary Results'!$B$7:$B$8007)=0),'Input and Summary Results'!$B$7:$B$8007)</f>
        <v>73</v>
      </c>
      <c r="K248" s="18">
        <f t="shared" si="29"/>
        <v>73</v>
      </c>
      <c r="L248" s="18">
        <f t="shared" si="32"/>
        <v>243</v>
      </c>
      <c r="M248">
        <f t="shared" si="31"/>
        <v>243</v>
      </c>
      <c r="N248">
        <f t="shared" si="30"/>
        <v>17</v>
      </c>
      <c r="O248">
        <f t="shared" si="25"/>
        <v>17</v>
      </c>
    </row>
    <row r="249" spans="1:15" x14ac:dyDescent="0.25">
      <c r="A249" t="s">
        <v>25</v>
      </c>
      <c r="B249">
        <f>'Input and Summary Results'!$G253</f>
        <v>246</v>
      </c>
      <c r="C249">
        <f>IF(B249=0,FALSE,'Input and Summary Results'!$D$5)</f>
        <v>1</v>
      </c>
      <c r="D249">
        <f>IF(B249=0,FALSE,'Input and Summary Results'!$E$5)</f>
        <v>0</v>
      </c>
      <c r="E249">
        <f t="shared" si="26"/>
        <v>0</v>
      </c>
      <c r="F249">
        <f t="shared" si="27"/>
        <v>0</v>
      </c>
      <c r="G249">
        <f>IF(B249=" ",FALSE,(IF('Input and Summary Results'!$J$4="yes",'Data Transformation'!E249,'Data Transformation'!C249)))</f>
        <v>1</v>
      </c>
      <c r="H249">
        <f>IF(B249=" ",FALSE,(IF('Input and Summary Results'!$J$4="yes",'Data Transformation'!F249,'Data Transformation'!D249)))</f>
        <v>0</v>
      </c>
      <c r="I249">
        <f t="shared" si="28"/>
        <v>246</v>
      </c>
      <c r="J249" s="18">
        <f>LOOKUP(2,1/(COUNTIF($J$4:J248,'Input and Summary Results'!$B$7:$B$8007)=0),'Input and Summary Results'!$B$7:$B$8007)</f>
        <v>72</v>
      </c>
      <c r="K249" s="18">
        <f t="shared" si="29"/>
        <v>72</v>
      </c>
      <c r="L249" s="18">
        <f t="shared" si="32"/>
        <v>244</v>
      </c>
      <c r="M249">
        <f t="shared" si="31"/>
        <v>244</v>
      </c>
      <c r="N249">
        <f t="shared" si="30"/>
        <v>15</v>
      </c>
      <c r="O249">
        <f t="shared" si="25"/>
        <v>15</v>
      </c>
    </row>
    <row r="250" spans="1:15" x14ac:dyDescent="0.25">
      <c r="A250" t="s">
        <v>25</v>
      </c>
      <c r="B250">
        <f>'Input and Summary Results'!$G254</f>
        <v>247</v>
      </c>
      <c r="C250">
        <f>IF(B250=0,FALSE,'Input and Summary Results'!$D$5)</f>
        <v>1</v>
      </c>
      <c r="D250">
        <f>IF(B250=0,FALSE,'Input and Summary Results'!$E$5)</f>
        <v>0</v>
      </c>
      <c r="E250">
        <f t="shared" si="26"/>
        <v>0</v>
      </c>
      <c r="F250">
        <f t="shared" si="27"/>
        <v>0</v>
      </c>
      <c r="G250">
        <f>IF(B250=" ",FALSE,(IF('Input and Summary Results'!$J$4="yes",'Data Transformation'!E250,'Data Transformation'!C250)))</f>
        <v>1</v>
      </c>
      <c r="H250">
        <f>IF(B250=" ",FALSE,(IF('Input and Summary Results'!$J$4="yes",'Data Transformation'!F250,'Data Transformation'!D250)))</f>
        <v>0</v>
      </c>
      <c r="I250">
        <f t="shared" si="28"/>
        <v>247</v>
      </c>
      <c r="J250" s="18">
        <f>LOOKUP(2,1/(COUNTIF($J$4:J249,'Input and Summary Results'!$B$7:$B$8007)=0),'Input and Summary Results'!$B$7:$B$8007)</f>
        <v>71</v>
      </c>
      <c r="K250" s="18">
        <f t="shared" si="29"/>
        <v>71</v>
      </c>
      <c r="L250" s="18">
        <f t="shared" si="32"/>
        <v>245</v>
      </c>
      <c r="M250">
        <f t="shared" si="31"/>
        <v>245</v>
      </c>
      <c r="N250">
        <f t="shared" si="30"/>
        <v>17</v>
      </c>
      <c r="O250">
        <f t="shared" si="25"/>
        <v>17</v>
      </c>
    </row>
    <row r="251" spans="1:15" x14ac:dyDescent="0.25">
      <c r="A251" t="s">
        <v>25</v>
      </c>
      <c r="B251">
        <f>'Input and Summary Results'!$G255</f>
        <v>248</v>
      </c>
      <c r="C251">
        <f>IF(B251=0,FALSE,'Input and Summary Results'!$D$5)</f>
        <v>1</v>
      </c>
      <c r="D251">
        <f>IF(B251=0,FALSE,'Input and Summary Results'!$E$5)</f>
        <v>0</v>
      </c>
      <c r="E251">
        <f t="shared" si="26"/>
        <v>0</v>
      </c>
      <c r="F251">
        <f t="shared" si="27"/>
        <v>0</v>
      </c>
      <c r="G251">
        <f>IF(B251=" ",FALSE,(IF('Input and Summary Results'!$J$4="yes",'Data Transformation'!E251,'Data Transformation'!C251)))</f>
        <v>1</v>
      </c>
      <c r="H251">
        <f>IF(B251=" ",FALSE,(IF('Input and Summary Results'!$J$4="yes",'Data Transformation'!F251,'Data Transformation'!D251)))</f>
        <v>0</v>
      </c>
      <c r="I251">
        <f t="shared" si="28"/>
        <v>248</v>
      </c>
      <c r="J251" s="18">
        <f>LOOKUP(2,1/(COUNTIF($J$4:J250,'Input and Summary Results'!$B$7:$B$8007)=0),'Input and Summary Results'!$B$7:$B$8007)</f>
        <v>70</v>
      </c>
      <c r="K251" s="18">
        <f t="shared" si="29"/>
        <v>70</v>
      </c>
      <c r="L251" s="18">
        <f t="shared" si="32"/>
        <v>246</v>
      </c>
      <c r="M251">
        <f t="shared" si="31"/>
        <v>246</v>
      </c>
      <c r="N251">
        <f t="shared" si="30"/>
        <v>19</v>
      </c>
      <c r="O251">
        <f t="shared" si="25"/>
        <v>19</v>
      </c>
    </row>
    <row r="252" spans="1:15" x14ac:dyDescent="0.25">
      <c r="A252" t="s">
        <v>25</v>
      </c>
      <c r="B252">
        <f>'Input and Summary Results'!$G256</f>
        <v>249</v>
      </c>
      <c r="C252">
        <f>IF(B252=0,FALSE,'Input and Summary Results'!$D$5)</f>
        <v>1</v>
      </c>
      <c r="D252">
        <f>IF(B252=0,FALSE,'Input and Summary Results'!$E$5)</f>
        <v>0</v>
      </c>
      <c r="E252">
        <f t="shared" si="26"/>
        <v>0</v>
      </c>
      <c r="F252">
        <f t="shared" si="27"/>
        <v>0</v>
      </c>
      <c r="G252">
        <f>IF(B252=" ",FALSE,(IF('Input and Summary Results'!$J$4="yes",'Data Transformation'!E252,'Data Transformation'!C252)))</f>
        <v>1</v>
      </c>
      <c r="H252">
        <f>IF(B252=" ",FALSE,(IF('Input and Summary Results'!$J$4="yes",'Data Transformation'!F252,'Data Transformation'!D252)))</f>
        <v>0</v>
      </c>
      <c r="I252">
        <f t="shared" si="28"/>
        <v>249</v>
      </c>
      <c r="J252" s="18">
        <f>LOOKUP(2,1/(COUNTIF($J$4:J251,'Input and Summary Results'!$B$7:$B$8007)=0),'Input and Summary Results'!$B$7:$B$8007)</f>
        <v>69</v>
      </c>
      <c r="K252" s="18">
        <f t="shared" si="29"/>
        <v>69</v>
      </c>
      <c r="L252" s="18">
        <f t="shared" si="32"/>
        <v>247</v>
      </c>
      <c r="M252">
        <f t="shared" si="31"/>
        <v>247</v>
      </c>
      <c r="N252">
        <f t="shared" si="30"/>
        <v>19</v>
      </c>
      <c r="O252">
        <f t="shared" si="25"/>
        <v>19</v>
      </c>
    </row>
    <row r="253" spans="1:15" x14ac:dyDescent="0.25">
      <c r="A253" t="s">
        <v>25</v>
      </c>
      <c r="B253">
        <f>'Input and Summary Results'!$G257</f>
        <v>250</v>
      </c>
      <c r="C253">
        <f>IF(B253=0,FALSE,'Input and Summary Results'!$D$5)</f>
        <v>1</v>
      </c>
      <c r="D253">
        <f>IF(B253=0,FALSE,'Input and Summary Results'!$E$5)</f>
        <v>0</v>
      </c>
      <c r="E253">
        <f t="shared" si="26"/>
        <v>0</v>
      </c>
      <c r="F253">
        <f t="shared" si="27"/>
        <v>0</v>
      </c>
      <c r="G253">
        <f>IF(B253=" ",FALSE,(IF('Input and Summary Results'!$J$4="yes",'Data Transformation'!E253,'Data Transformation'!C253)))</f>
        <v>1</v>
      </c>
      <c r="H253">
        <f>IF(B253=" ",FALSE,(IF('Input and Summary Results'!$J$4="yes",'Data Transformation'!F253,'Data Transformation'!D253)))</f>
        <v>0</v>
      </c>
      <c r="I253">
        <f t="shared" si="28"/>
        <v>250</v>
      </c>
      <c r="J253" s="18">
        <f>LOOKUP(2,1/(COUNTIF($J$4:J252,'Input and Summary Results'!$B$7:$B$8007)=0),'Input and Summary Results'!$B$7:$B$8007)</f>
        <v>68</v>
      </c>
      <c r="K253" s="18">
        <f t="shared" si="29"/>
        <v>68</v>
      </c>
      <c r="L253" s="18">
        <f t="shared" si="32"/>
        <v>248</v>
      </c>
      <c r="M253">
        <f t="shared" si="31"/>
        <v>248</v>
      </c>
      <c r="N253">
        <f t="shared" si="30"/>
        <v>17</v>
      </c>
      <c r="O253">
        <f t="shared" si="25"/>
        <v>17</v>
      </c>
    </row>
    <row r="254" spans="1:15" x14ac:dyDescent="0.25">
      <c r="A254" t="s">
        <v>25</v>
      </c>
      <c r="B254">
        <f>'Input and Summary Results'!$G258</f>
        <v>251</v>
      </c>
      <c r="C254">
        <f>IF(B254=0,FALSE,'Input and Summary Results'!$D$5)</f>
        <v>1</v>
      </c>
      <c r="D254">
        <f>IF(B254=0,FALSE,'Input and Summary Results'!$E$5)</f>
        <v>0</v>
      </c>
      <c r="E254">
        <f t="shared" si="26"/>
        <v>0</v>
      </c>
      <c r="F254">
        <f t="shared" si="27"/>
        <v>0</v>
      </c>
      <c r="G254">
        <f>IF(B254=" ",FALSE,(IF('Input and Summary Results'!$J$4="yes",'Data Transformation'!E254,'Data Transformation'!C254)))</f>
        <v>1</v>
      </c>
      <c r="H254">
        <f>IF(B254=" ",FALSE,(IF('Input and Summary Results'!$J$4="yes",'Data Transformation'!F254,'Data Transformation'!D254)))</f>
        <v>0</v>
      </c>
      <c r="I254">
        <f t="shared" si="28"/>
        <v>251</v>
      </c>
      <c r="J254" s="18">
        <f>LOOKUP(2,1/(COUNTIF($J$4:J253,'Input and Summary Results'!$B$7:$B$8007)=0),'Input and Summary Results'!$B$7:$B$8007)</f>
        <v>67</v>
      </c>
      <c r="K254" s="18">
        <f t="shared" si="29"/>
        <v>67</v>
      </c>
      <c r="L254" s="18">
        <f t="shared" si="32"/>
        <v>249</v>
      </c>
      <c r="M254">
        <f t="shared" si="31"/>
        <v>249</v>
      </c>
      <c r="N254">
        <f t="shared" si="30"/>
        <v>18</v>
      </c>
      <c r="O254">
        <f t="shared" si="25"/>
        <v>18</v>
      </c>
    </row>
    <row r="255" spans="1:15" x14ac:dyDescent="0.25">
      <c r="A255" t="s">
        <v>25</v>
      </c>
      <c r="B255">
        <f>'Input and Summary Results'!$G259</f>
        <v>252</v>
      </c>
      <c r="C255">
        <f>IF(B255=0,FALSE,'Input and Summary Results'!$D$5)</f>
        <v>1</v>
      </c>
      <c r="D255">
        <f>IF(B255=0,FALSE,'Input and Summary Results'!$E$5)</f>
        <v>0</v>
      </c>
      <c r="E255">
        <f t="shared" si="26"/>
        <v>0</v>
      </c>
      <c r="F255">
        <f t="shared" si="27"/>
        <v>0</v>
      </c>
      <c r="G255">
        <f>IF(B255=" ",FALSE,(IF('Input and Summary Results'!$J$4="yes",'Data Transformation'!E255,'Data Transformation'!C255)))</f>
        <v>1</v>
      </c>
      <c r="H255">
        <f>IF(B255=" ",FALSE,(IF('Input and Summary Results'!$J$4="yes",'Data Transformation'!F255,'Data Transformation'!D255)))</f>
        <v>0</v>
      </c>
      <c r="I255">
        <f t="shared" si="28"/>
        <v>252</v>
      </c>
      <c r="J255" s="18">
        <f>LOOKUP(2,1/(COUNTIF($J$4:J254,'Input and Summary Results'!$B$7:$B$8007)=0),'Input and Summary Results'!$B$7:$B$8007)</f>
        <v>66</v>
      </c>
      <c r="K255" s="18">
        <f t="shared" si="29"/>
        <v>66</v>
      </c>
      <c r="L255" s="18">
        <f t="shared" si="32"/>
        <v>250</v>
      </c>
      <c r="M255">
        <f t="shared" si="31"/>
        <v>250</v>
      </c>
      <c r="N255">
        <f t="shared" si="30"/>
        <v>18</v>
      </c>
      <c r="O255">
        <f t="shared" si="25"/>
        <v>18</v>
      </c>
    </row>
    <row r="256" spans="1:15" x14ac:dyDescent="0.25">
      <c r="A256" t="s">
        <v>25</v>
      </c>
      <c r="B256">
        <f>'Input and Summary Results'!$G260</f>
        <v>253</v>
      </c>
      <c r="C256">
        <f>IF(B256=0,FALSE,'Input and Summary Results'!$D$5)</f>
        <v>1</v>
      </c>
      <c r="D256">
        <f>IF(B256=0,FALSE,'Input and Summary Results'!$E$5)</f>
        <v>0</v>
      </c>
      <c r="E256">
        <f t="shared" si="26"/>
        <v>0</v>
      </c>
      <c r="F256">
        <f t="shared" si="27"/>
        <v>0</v>
      </c>
      <c r="G256">
        <f>IF(B256=" ",FALSE,(IF('Input and Summary Results'!$J$4="yes",'Data Transformation'!E256,'Data Transformation'!C256)))</f>
        <v>1</v>
      </c>
      <c r="H256">
        <f>IF(B256=" ",FALSE,(IF('Input and Summary Results'!$J$4="yes",'Data Transformation'!F256,'Data Transformation'!D256)))</f>
        <v>0</v>
      </c>
      <c r="I256">
        <f t="shared" si="28"/>
        <v>253</v>
      </c>
      <c r="J256" s="18">
        <f>LOOKUP(2,1/(COUNTIF($J$4:J255,'Input and Summary Results'!$B$7:$B$8007)=0),'Input and Summary Results'!$B$7:$B$8007)</f>
        <v>65</v>
      </c>
      <c r="K256" s="18">
        <f t="shared" si="29"/>
        <v>65</v>
      </c>
      <c r="L256" s="18">
        <f t="shared" si="32"/>
        <v>251</v>
      </c>
      <c r="M256">
        <f t="shared" si="31"/>
        <v>251</v>
      </c>
      <c r="N256">
        <f t="shared" si="30"/>
        <v>19</v>
      </c>
      <c r="O256">
        <f t="shared" si="25"/>
        <v>19</v>
      </c>
    </row>
    <row r="257" spans="1:15" x14ac:dyDescent="0.25">
      <c r="A257" t="s">
        <v>25</v>
      </c>
      <c r="B257">
        <f>'Input and Summary Results'!$G261</f>
        <v>254</v>
      </c>
      <c r="C257">
        <f>IF(B257=0,FALSE,'Input and Summary Results'!$D$5)</f>
        <v>1</v>
      </c>
      <c r="D257">
        <f>IF(B257=0,FALSE,'Input and Summary Results'!$E$5)</f>
        <v>0</v>
      </c>
      <c r="E257">
        <f t="shared" si="26"/>
        <v>0</v>
      </c>
      <c r="F257">
        <f t="shared" si="27"/>
        <v>0</v>
      </c>
      <c r="G257">
        <f>IF(B257=" ",FALSE,(IF('Input and Summary Results'!$J$4="yes",'Data Transformation'!E257,'Data Transformation'!C257)))</f>
        <v>1</v>
      </c>
      <c r="H257">
        <f>IF(B257=" ",FALSE,(IF('Input and Summary Results'!$J$4="yes",'Data Transformation'!F257,'Data Transformation'!D257)))</f>
        <v>0</v>
      </c>
      <c r="I257">
        <f t="shared" si="28"/>
        <v>254</v>
      </c>
      <c r="J257" s="18">
        <f>LOOKUP(2,1/(COUNTIF($J$4:J256,'Input and Summary Results'!$B$7:$B$8007)=0),'Input and Summary Results'!$B$7:$B$8007)</f>
        <v>64</v>
      </c>
      <c r="K257" s="18">
        <f t="shared" si="29"/>
        <v>64</v>
      </c>
      <c r="L257" s="18">
        <f t="shared" si="32"/>
        <v>252</v>
      </c>
      <c r="M257">
        <f t="shared" si="31"/>
        <v>252</v>
      </c>
      <c r="N257">
        <f t="shared" si="30"/>
        <v>17</v>
      </c>
      <c r="O257">
        <f t="shared" si="25"/>
        <v>17</v>
      </c>
    </row>
    <row r="258" spans="1:15" x14ac:dyDescent="0.25">
      <c r="A258" t="s">
        <v>25</v>
      </c>
      <c r="B258">
        <f>'Input and Summary Results'!$G262</f>
        <v>255</v>
      </c>
      <c r="C258">
        <f>IF(B258=0,FALSE,'Input and Summary Results'!$D$5)</f>
        <v>1</v>
      </c>
      <c r="D258">
        <f>IF(B258=0,FALSE,'Input and Summary Results'!$E$5)</f>
        <v>0</v>
      </c>
      <c r="E258">
        <f t="shared" si="26"/>
        <v>0</v>
      </c>
      <c r="F258">
        <f t="shared" si="27"/>
        <v>0</v>
      </c>
      <c r="G258">
        <f>IF(B258=" ",FALSE,(IF('Input and Summary Results'!$J$4="yes",'Data Transformation'!E258,'Data Transformation'!C258)))</f>
        <v>1</v>
      </c>
      <c r="H258">
        <f>IF(B258=" ",FALSE,(IF('Input and Summary Results'!$J$4="yes",'Data Transformation'!F258,'Data Transformation'!D258)))</f>
        <v>0</v>
      </c>
      <c r="I258">
        <f t="shared" si="28"/>
        <v>255</v>
      </c>
      <c r="J258" s="18">
        <f>LOOKUP(2,1/(COUNTIF($J$4:J257,'Input and Summary Results'!$B$7:$B$8007)=0),'Input and Summary Results'!$B$7:$B$8007)</f>
        <v>63</v>
      </c>
      <c r="K258" s="18">
        <f t="shared" si="29"/>
        <v>63</v>
      </c>
      <c r="L258" s="18">
        <f t="shared" si="32"/>
        <v>253</v>
      </c>
      <c r="M258">
        <f t="shared" si="31"/>
        <v>253</v>
      </c>
      <c r="N258">
        <f t="shared" si="30"/>
        <v>17</v>
      </c>
      <c r="O258">
        <f t="shared" si="25"/>
        <v>17</v>
      </c>
    </row>
    <row r="259" spans="1:15" x14ac:dyDescent="0.25">
      <c r="A259" t="s">
        <v>25</v>
      </c>
      <c r="B259">
        <f>'Input and Summary Results'!$G263</f>
        <v>256</v>
      </c>
      <c r="C259">
        <f>IF(B259=0,FALSE,'Input and Summary Results'!$D$5)</f>
        <v>1</v>
      </c>
      <c r="D259">
        <f>IF(B259=0,FALSE,'Input and Summary Results'!$E$5)</f>
        <v>0</v>
      </c>
      <c r="E259">
        <f t="shared" si="26"/>
        <v>0</v>
      </c>
      <c r="F259">
        <f t="shared" si="27"/>
        <v>0</v>
      </c>
      <c r="G259">
        <f>IF(B259=" ",FALSE,(IF('Input and Summary Results'!$J$4="yes",'Data Transformation'!E259,'Data Transformation'!C259)))</f>
        <v>1</v>
      </c>
      <c r="H259">
        <f>IF(B259=" ",FALSE,(IF('Input and Summary Results'!$J$4="yes",'Data Transformation'!F259,'Data Transformation'!D259)))</f>
        <v>0</v>
      </c>
      <c r="I259">
        <f t="shared" si="28"/>
        <v>256</v>
      </c>
      <c r="J259" s="18">
        <f>LOOKUP(2,1/(COUNTIF($J$4:J258,'Input and Summary Results'!$B$7:$B$8007)=0),'Input and Summary Results'!$B$7:$B$8007)</f>
        <v>62</v>
      </c>
      <c r="K259" s="18">
        <f t="shared" si="29"/>
        <v>62</v>
      </c>
      <c r="L259" s="18">
        <f t="shared" si="32"/>
        <v>254</v>
      </c>
      <c r="M259">
        <f t="shared" si="31"/>
        <v>254</v>
      </c>
      <c r="N259">
        <f t="shared" si="30"/>
        <v>18</v>
      </c>
      <c r="O259">
        <f t="shared" si="25"/>
        <v>18</v>
      </c>
    </row>
    <row r="260" spans="1:15" x14ac:dyDescent="0.25">
      <c r="A260" t="s">
        <v>25</v>
      </c>
      <c r="B260">
        <f>'Input and Summary Results'!$G264</f>
        <v>257</v>
      </c>
      <c r="C260">
        <f>IF(B260=0,FALSE,'Input and Summary Results'!$D$5)</f>
        <v>1</v>
      </c>
      <c r="D260">
        <f>IF(B260=0,FALSE,'Input and Summary Results'!$E$5)</f>
        <v>0</v>
      </c>
      <c r="E260">
        <f t="shared" si="26"/>
        <v>0</v>
      </c>
      <c r="F260">
        <f t="shared" si="27"/>
        <v>0</v>
      </c>
      <c r="G260">
        <f>IF(B260=" ",FALSE,(IF('Input and Summary Results'!$J$4="yes",'Data Transformation'!E260,'Data Transformation'!C260)))</f>
        <v>1</v>
      </c>
      <c r="H260">
        <f>IF(B260=" ",FALSE,(IF('Input and Summary Results'!$J$4="yes",'Data Transformation'!F260,'Data Transformation'!D260)))</f>
        <v>0</v>
      </c>
      <c r="I260">
        <f t="shared" si="28"/>
        <v>257</v>
      </c>
      <c r="J260" s="18">
        <f>LOOKUP(2,1/(COUNTIF($J$4:J259,'Input and Summary Results'!$B$7:$B$8007)=0),'Input and Summary Results'!$B$7:$B$8007)</f>
        <v>61</v>
      </c>
      <c r="K260" s="18">
        <f t="shared" si="29"/>
        <v>61</v>
      </c>
      <c r="L260" s="18">
        <f t="shared" si="32"/>
        <v>255</v>
      </c>
      <c r="M260">
        <f t="shared" si="31"/>
        <v>255</v>
      </c>
      <c r="N260">
        <f t="shared" si="30"/>
        <v>15</v>
      </c>
      <c r="O260">
        <f t="shared" ref="O260:O323" si="33">IF(N260&gt;4,N260,FALSE)</f>
        <v>15</v>
      </c>
    </row>
    <row r="261" spans="1:15" x14ac:dyDescent="0.25">
      <c r="A261" t="s">
        <v>25</v>
      </c>
      <c r="B261">
        <f>'Input and Summary Results'!$G265</f>
        <v>258</v>
      </c>
      <c r="C261">
        <f>IF(B261=0,FALSE,'Input and Summary Results'!$D$5)</f>
        <v>1</v>
      </c>
      <c r="D261">
        <f>IF(B261=0,FALSE,'Input and Summary Results'!$E$5)</f>
        <v>0</v>
      </c>
      <c r="E261">
        <f t="shared" ref="E261:E324" si="34">IF(C261=FALSE,FALSE,LOG10(C261))</f>
        <v>0</v>
      </c>
      <c r="F261">
        <f t="shared" ref="F261:F324" si="35">IF(D261=FALSE, FALSE,0.434*D261/C261)</f>
        <v>0</v>
      </c>
      <c r="G261">
        <f>IF(B261=" ",FALSE,(IF('Input and Summary Results'!$J$4="yes",'Data Transformation'!E261,'Data Transformation'!C261)))</f>
        <v>1</v>
      </c>
      <c r="H261">
        <f>IF(B261=" ",FALSE,(IF('Input and Summary Results'!$J$4="yes",'Data Transformation'!F261,'Data Transformation'!D261)))</f>
        <v>0</v>
      </c>
      <c r="I261">
        <f t="shared" ref="I261:I324" si="36">IF(G261=FALSE,"",B261)</f>
        <v>258</v>
      </c>
      <c r="J261" s="18">
        <f>LOOKUP(2,1/(COUNTIF($J$4:J260,'Input and Summary Results'!$B$7:$B$8007)=0),'Input and Summary Results'!$B$7:$B$8007)</f>
        <v>60</v>
      </c>
      <c r="K261" s="18">
        <f t="shared" si="29"/>
        <v>60</v>
      </c>
      <c r="L261" s="18">
        <f t="shared" si="32"/>
        <v>256</v>
      </c>
      <c r="M261">
        <f t="shared" si="31"/>
        <v>256</v>
      </c>
      <c r="N261">
        <f t="shared" si="30"/>
        <v>20</v>
      </c>
      <c r="O261">
        <f t="shared" si="33"/>
        <v>20</v>
      </c>
    </row>
    <row r="262" spans="1:15" x14ac:dyDescent="0.25">
      <c r="A262" t="s">
        <v>25</v>
      </c>
      <c r="B262">
        <f>'Input and Summary Results'!$G266</f>
        <v>259</v>
      </c>
      <c r="C262">
        <f>IF(B262=0,FALSE,'Input and Summary Results'!$D$5)</f>
        <v>1</v>
      </c>
      <c r="D262">
        <f>IF(B262=0,FALSE,'Input and Summary Results'!$E$5)</f>
        <v>0</v>
      </c>
      <c r="E262">
        <f t="shared" si="34"/>
        <v>0</v>
      </c>
      <c r="F262">
        <f t="shared" si="35"/>
        <v>0</v>
      </c>
      <c r="G262">
        <f>IF(B262=" ",FALSE,(IF('Input and Summary Results'!$J$4="yes",'Data Transformation'!E262,'Data Transformation'!C262)))</f>
        <v>1</v>
      </c>
      <c r="H262">
        <f>IF(B262=" ",FALSE,(IF('Input and Summary Results'!$J$4="yes",'Data Transformation'!F262,'Data Transformation'!D262)))</f>
        <v>0</v>
      </c>
      <c r="I262">
        <f t="shared" si="36"/>
        <v>259</v>
      </c>
      <c r="J262" s="18">
        <f>LOOKUP(2,1/(COUNTIF($J$4:J261,'Input and Summary Results'!$B$7:$B$8007)=0),'Input and Summary Results'!$B$7:$B$8007)</f>
        <v>59</v>
      </c>
      <c r="K262" s="18">
        <f t="shared" ref="K262:K325" si="37">IFERROR(J262," ")</f>
        <v>59</v>
      </c>
      <c r="L262" s="18">
        <f t="shared" si="32"/>
        <v>257</v>
      </c>
      <c r="M262">
        <f t="shared" si="31"/>
        <v>257</v>
      </c>
      <c r="N262">
        <f t="shared" ref="N262:N325" si="38">COUNTIF($I$4:$I$8425,M262)</f>
        <v>17</v>
      </c>
      <c r="O262">
        <f t="shared" si="33"/>
        <v>17</v>
      </c>
    </row>
    <row r="263" spans="1:15" x14ac:dyDescent="0.25">
      <c r="A263" t="s">
        <v>25</v>
      </c>
      <c r="B263">
        <f>'Input and Summary Results'!$G267</f>
        <v>260</v>
      </c>
      <c r="C263">
        <f>IF(B263=0,FALSE,'Input and Summary Results'!$D$5)</f>
        <v>1</v>
      </c>
      <c r="D263">
        <f>IF(B263=0,FALSE,'Input and Summary Results'!$E$5)</f>
        <v>0</v>
      </c>
      <c r="E263">
        <f t="shared" si="34"/>
        <v>0</v>
      </c>
      <c r="F263">
        <f t="shared" si="35"/>
        <v>0</v>
      </c>
      <c r="G263">
        <f>IF(B263=" ",FALSE,(IF('Input and Summary Results'!$J$4="yes",'Data Transformation'!E263,'Data Transformation'!C263)))</f>
        <v>1</v>
      </c>
      <c r="H263">
        <f>IF(B263=" ",FALSE,(IF('Input and Summary Results'!$J$4="yes",'Data Transformation'!F263,'Data Transformation'!D263)))</f>
        <v>0</v>
      </c>
      <c r="I263">
        <f t="shared" si="36"/>
        <v>260</v>
      </c>
      <c r="J263" s="18">
        <f>LOOKUP(2,1/(COUNTIF($J$4:J262,'Input and Summary Results'!$B$7:$B$8007)=0),'Input and Summary Results'!$B$7:$B$8007)</f>
        <v>58</v>
      </c>
      <c r="K263" s="18">
        <f t="shared" si="37"/>
        <v>58</v>
      </c>
      <c r="L263" s="18">
        <f t="shared" si="32"/>
        <v>258</v>
      </c>
      <c r="M263">
        <f t="shared" ref="M263:M326" si="39">SMALL($K$6:$K$426,L263)</f>
        <v>258</v>
      </c>
      <c r="N263">
        <f t="shared" si="38"/>
        <v>16</v>
      </c>
      <c r="O263">
        <f t="shared" si="33"/>
        <v>16</v>
      </c>
    </row>
    <row r="264" spans="1:15" x14ac:dyDescent="0.25">
      <c r="A264" t="s">
        <v>25</v>
      </c>
      <c r="B264">
        <f>'Input and Summary Results'!$G268</f>
        <v>261</v>
      </c>
      <c r="C264">
        <f>IF(B264=0,FALSE,'Input and Summary Results'!$D$5)</f>
        <v>1</v>
      </c>
      <c r="D264">
        <f>IF(B264=0,FALSE,'Input and Summary Results'!$E$5)</f>
        <v>0</v>
      </c>
      <c r="E264">
        <f t="shared" si="34"/>
        <v>0</v>
      </c>
      <c r="F264">
        <f t="shared" si="35"/>
        <v>0</v>
      </c>
      <c r="G264">
        <f>IF(B264=" ",FALSE,(IF('Input and Summary Results'!$J$4="yes",'Data Transformation'!E264,'Data Transformation'!C264)))</f>
        <v>1</v>
      </c>
      <c r="H264">
        <f>IF(B264=" ",FALSE,(IF('Input and Summary Results'!$J$4="yes",'Data Transformation'!F264,'Data Transformation'!D264)))</f>
        <v>0</v>
      </c>
      <c r="I264">
        <f t="shared" si="36"/>
        <v>261</v>
      </c>
      <c r="J264" s="18">
        <f>LOOKUP(2,1/(COUNTIF($J$4:J263,'Input and Summary Results'!$B$7:$B$8007)=0),'Input and Summary Results'!$B$7:$B$8007)</f>
        <v>57</v>
      </c>
      <c r="K264" s="18">
        <f t="shared" si="37"/>
        <v>57</v>
      </c>
      <c r="L264" s="18">
        <f t="shared" ref="L264:L327" si="40">L263+1</f>
        <v>259</v>
      </c>
      <c r="M264">
        <f t="shared" si="39"/>
        <v>259</v>
      </c>
      <c r="N264">
        <f t="shared" si="38"/>
        <v>11</v>
      </c>
      <c r="O264">
        <f t="shared" si="33"/>
        <v>11</v>
      </c>
    </row>
    <row r="265" spans="1:15" x14ac:dyDescent="0.25">
      <c r="A265" t="s">
        <v>25</v>
      </c>
      <c r="B265">
        <f>'Input and Summary Results'!$G269</f>
        <v>262</v>
      </c>
      <c r="C265">
        <f>IF(B265=0,FALSE,'Input and Summary Results'!$D$5)</f>
        <v>1</v>
      </c>
      <c r="D265">
        <f>IF(B265=0,FALSE,'Input and Summary Results'!$E$5)</f>
        <v>0</v>
      </c>
      <c r="E265">
        <f t="shared" si="34"/>
        <v>0</v>
      </c>
      <c r="F265">
        <f t="shared" si="35"/>
        <v>0</v>
      </c>
      <c r="G265">
        <f>IF(B265=" ",FALSE,(IF('Input and Summary Results'!$J$4="yes",'Data Transformation'!E265,'Data Transformation'!C265)))</f>
        <v>1</v>
      </c>
      <c r="H265">
        <f>IF(B265=" ",FALSE,(IF('Input and Summary Results'!$J$4="yes",'Data Transformation'!F265,'Data Transformation'!D265)))</f>
        <v>0</v>
      </c>
      <c r="I265">
        <f t="shared" si="36"/>
        <v>262</v>
      </c>
      <c r="J265" s="18">
        <f>LOOKUP(2,1/(COUNTIF($J$4:J264,'Input and Summary Results'!$B$7:$B$8007)=0),'Input and Summary Results'!$B$7:$B$8007)</f>
        <v>56</v>
      </c>
      <c r="K265" s="18">
        <f t="shared" si="37"/>
        <v>56</v>
      </c>
      <c r="L265" s="18">
        <f t="shared" si="40"/>
        <v>260</v>
      </c>
      <c r="M265">
        <f t="shared" si="39"/>
        <v>260</v>
      </c>
      <c r="N265">
        <f t="shared" si="38"/>
        <v>18</v>
      </c>
      <c r="O265">
        <f t="shared" si="33"/>
        <v>18</v>
      </c>
    </row>
    <row r="266" spans="1:15" x14ac:dyDescent="0.25">
      <c r="A266" t="s">
        <v>25</v>
      </c>
      <c r="B266">
        <f>'Input and Summary Results'!$G270</f>
        <v>263</v>
      </c>
      <c r="C266">
        <f>IF(B266=0,FALSE,'Input and Summary Results'!$D$5)</f>
        <v>1</v>
      </c>
      <c r="D266">
        <f>IF(B266=0,FALSE,'Input and Summary Results'!$E$5)</f>
        <v>0</v>
      </c>
      <c r="E266">
        <f t="shared" si="34"/>
        <v>0</v>
      </c>
      <c r="F266">
        <f t="shared" si="35"/>
        <v>0</v>
      </c>
      <c r="G266">
        <f>IF(B266=" ",FALSE,(IF('Input and Summary Results'!$J$4="yes",'Data Transformation'!E266,'Data Transformation'!C266)))</f>
        <v>1</v>
      </c>
      <c r="H266">
        <f>IF(B266=" ",FALSE,(IF('Input and Summary Results'!$J$4="yes",'Data Transformation'!F266,'Data Transformation'!D266)))</f>
        <v>0</v>
      </c>
      <c r="I266">
        <f t="shared" si="36"/>
        <v>263</v>
      </c>
      <c r="J266" s="18">
        <f>LOOKUP(2,1/(COUNTIF($J$4:J265,'Input and Summary Results'!$B$7:$B$8007)=0),'Input and Summary Results'!$B$7:$B$8007)</f>
        <v>55</v>
      </c>
      <c r="K266" s="18">
        <f t="shared" si="37"/>
        <v>55</v>
      </c>
      <c r="L266" s="18">
        <f t="shared" si="40"/>
        <v>261</v>
      </c>
      <c r="M266">
        <f t="shared" si="39"/>
        <v>261</v>
      </c>
      <c r="N266">
        <f t="shared" si="38"/>
        <v>16</v>
      </c>
      <c r="O266">
        <f t="shared" si="33"/>
        <v>16</v>
      </c>
    </row>
    <row r="267" spans="1:15" x14ac:dyDescent="0.25">
      <c r="A267" t="s">
        <v>25</v>
      </c>
      <c r="B267">
        <f>'Input and Summary Results'!$G271</f>
        <v>264</v>
      </c>
      <c r="C267">
        <f>IF(B267=0,FALSE,'Input and Summary Results'!$D$5)</f>
        <v>1</v>
      </c>
      <c r="D267">
        <f>IF(B267=0,FALSE,'Input and Summary Results'!$E$5)</f>
        <v>0</v>
      </c>
      <c r="E267">
        <f t="shared" si="34"/>
        <v>0</v>
      </c>
      <c r="F267">
        <f t="shared" si="35"/>
        <v>0</v>
      </c>
      <c r="G267">
        <f>IF(B267=" ",FALSE,(IF('Input and Summary Results'!$J$4="yes",'Data Transformation'!E267,'Data Transformation'!C267)))</f>
        <v>1</v>
      </c>
      <c r="H267">
        <f>IF(B267=" ",FALSE,(IF('Input and Summary Results'!$J$4="yes",'Data Transformation'!F267,'Data Transformation'!D267)))</f>
        <v>0</v>
      </c>
      <c r="I267">
        <f t="shared" si="36"/>
        <v>264</v>
      </c>
      <c r="J267" s="18">
        <f>LOOKUP(2,1/(COUNTIF($J$4:J266,'Input and Summary Results'!$B$7:$B$8007)=0),'Input and Summary Results'!$B$7:$B$8007)</f>
        <v>54</v>
      </c>
      <c r="K267" s="18">
        <f t="shared" si="37"/>
        <v>54</v>
      </c>
      <c r="L267" s="18">
        <f t="shared" si="40"/>
        <v>262</v>
      </c>
      <c r="M267">
        <f t="shared" si="39"/>
        <v>262</v>
      </c>
      <c r="N267">
        <f t="shared" si="38"/>
        <v>17</v>
      </c>
      <c r="O267">
        <f t="shared" si="33"/>
        <v>17</v>
      </c>
    </row>
    <row r="268" spans="1:15" x14ac:dyDescent="0.25">
      <c r="A268" t="s">
        <v>25</v>
      </c>
      <c r="B268">
        <f>'Input and Summary Results'!$G272</f>
        <v>265</v>
      </c>
      <c r="C268">
        <f>IF(B268=0,FALSE,'Input and Summary Results'!$D$5)</f>
        <v>1</v>
      </c>
      <c r="D268">
        <f>IF(B268=0,FALSE,'Input and Summary Results'!$E$5)</f>
        <v>0</v>
      </c>
      <c r="E268">
        <f t="shared" si="34"/>
        <v>0</v>
      </c>
      <c r="F268">
        <f t="shared" si="35"/>
        <v>0</v>
      </c>
      <c r="G268">
        <f>IF(B268=" ",FALSE,(IF('Input and Summary Results'!$J$4="yes",'Data Transformation'!E268,'Data Transformation'!C268)))</f>
        <v>1</v>
      </c>
      <c r="H268">
        <f>IF(B268=" ",FALSE,(IF('Input and Summary Results'!$J$4="yes",'Data Transformation'!F268,'Data Transformation'!D268)))</f>
        <v>0</v>
      </c>
      <c r="I268">
        <f t="shared" si="36"/>
        <v>265</v>
      </c>
      <c r="J268" s="18">
        <f>LOOKUP(2,1/(COUNTIF($J$4:J267,'Input and Summary Results'!$B$7:$B$8007)=0),'Input and Summary Results'!$B$7:$B$8007)</f>
        <v>53</v>
      </c>
      <c r="K268" s="18">
        <f t="shared" si="37"/>
        <v>53</v>
      </c>
      <c r="L268" s="18">
        <f t="shared" si="40"/>
        <v>263</v>
      </c>
      <c r="M268">
        <f t="shared" si="39"/>
        <v>263</v>
      </c>
      <c r="N268">
        <f t="shared" si="38"/>
        <v>18</v>
      </c>
      <c r="O268">
        <f t="shared" si="33"/>
        <v>18</v>
      </c>
    </row>
    <row r="269" spans="1:15" x14ac:dyDescent="0.25">
      <c r="A269" t="s">
        <v>25</v>
      </c>
      <c r="B269">
        <f>'Input and Summary Results'!$G273</f>
        <v>266</v>
      </c>
      <c r="C269">
        <f>IF(B269=0,FALSE,'Input and Summary Results'!$D$5)</f>
        <v>1</v>
      </c>
      <c r="D269">
        <f>IF(B269=0,FALSE,'Input and Summary Results'!$E$5)</f>
        <v>0</v>
      </c>
      <c r="E269">
        <f t="shared" si="34"/>
        <v>0</v>
      </c>
      <c r="F269">
        <f t="shared" si="35"/>
        <v>0</v>
      </c>
      <c r="G269">
        <f>IF(B269=" ",FALSE,(IF('Input and Summary Results'!$J$4="yes",'Data Transformation'!E269,'Data Transformation'!C269)))</f>
        <v>1</v>
      </c>
      <c r="H269">
        <f>IF(B269=" ",FALSE,(IF('Input and Summary Results'!$J$4="yes",'Data Transformation'!F269,'Data Transformation'!D269)))</f>
        <v>0</v>
      </c>
      <c r="I269">
        <f t="shared" si="36"/>
        <v>266</v>
      </c>
      <c r="J269" s="18">
        <f>LOOKUP(2,1/(COUNTIF($J$4:J268,'Input and Summary Results'!$B$7:$B$8007)=0),'Input and Summary Results'!$B$7:$B$8007)</f>
        <v>52</v>
      </c>
      <c r="K269" s="18">
        <f t="shared" si="37"/>
        <v>52</v>
      </c>
      <c r="L269" s="18">
        <f t="shared" si="40"/>
        <v>264</v>
      </c>
      <c r="M269">
        <f t="shared" si="39"/>
        <v>264</v>
      </c>
      <c r="N269">
        <f t="shared" si="38"/>
        <v>18</v>
      </c>
      <c r="O269">
        <f t="shared" si="33"/>
        <v>18</v>
      </c>
    </row>
    <row r="270" spans="1:15" x14ac:dyDescent="0.25">
      <c r="A270" t="s">
        <v>25</v>
      </c>
      <c r="B270">
        <f>'Input and Summary Results'!$G274</f>
        <v>267</v>
      </c>
      <c r="C270">
        <f>IF(B270=0,FALSE,'Input and Summary Results'!$D$5)</f>
        <v>1</v>
      </c>
      <c r="D270">
        <f>IF(B270=0,FALSE,'Input and Summary Results'!$E$5)</f>
        <v>0</v>
      </c>
      <c r="E270">
        <f t="shared" si="34"/>
        <v>0</v>
      </c>
      <c r="F270">
        <f t="shared" si="35"/>
        <v>0</v>
      </c>
      <c r="G270">
        <f>IF(B270=" ",FALSE,(IF('Input and Summary Results'!$J$4="yes",'Data Transformation'!E270,'Data Transformation'!C270)))</f>
        <v>1</v>
      </c>
      <c r="H270">
        <f>IF(B270=" ",FALSE,(IF('Input and Summary Results'!$J$4="yes",'Data Transformation'!F270,'Data Transformation'!D270)))</f>
        <v>0</v>
      </c>
      <c r="I270">
        <f t="shared" si="36"/>
        <v>267</v>
      </c>
      <c r="J270" s="18">
        <f>LOOKUP(2,1/(COUNTIF($J$4:J269,'Input and Summary Results'!$B$7:$B$8007)=0),'Input and Summary Results'!$B$7:$B$8007)</f>
        <v>51</v>
      </c>
      <c r="K270" s="18">
        <f t="shared" si="37"/>
        <v>51</v>
      </c>
      <c r="L270" s="18">
        <f t="shared" si="40"/>
        <v>265</v>
      </c>
      <c r="M270">
        <f t="shared" si="39"/>
        <v>265</v>
      </c>
      <c r="N270">
        <f t="shared" si="38"/>
        <v>18</v>
      </c>
      <c r="O270">
        <f t="shared" si="33"/>
        <v>18</v>
      </c>
    </row>
    <row r="271" spans="1:15" x14ac:dyDescent="0.25">
      <c r="A271" t="s">
        <v>25</v>
      </c>
      <c r="B271">
        <f>'Input and Summary Results'!$G275</f>
        <v>268</v>
      </c>
      <c r="C271">
        <f>IF(B271=0,FALSE,'Input and Summary Results'!$D$5)</f>
        <v>1</v>
      </c>
      <c r="D271">
        <f>IF(B271=0,FALSE,'Input and Summary Results'!$E$5)</f>
        <v>0</v>
      </c>
      <c r="E271">
        <f t="shared" si="34"/>
        <v>0</v>
      </c>
      <c r="F271">
        <f t="shared" si="35"/>
        <v>0</v>
      </c>
      <c r="G271">
        <f>IF(B271=" ",FALSE,(IF('Input and Summary Results'!$J$4="yes",'Data Transformation'!E271,'Data Transformation'!C271)))</f>
        <v>1</v>
      </c>
      <c r="H271">
        <f>IF(B271=" ",FALSE,(IF('Input and Summary Results'!$J$4="yes",'Data Transformation'!F271,'Data Transformation'!D271)))</f>
        <v>0</v>
      </c>
      <c r="I271">
        <f t="shared" si="36"/>
        <v>268</v>
      </c>
      <c r="J271" s="18">
        <f>LOOKUP(2,1/(COUNTIF($J$4:J270,'Input and Summary Results'!$B$7:$B$8007)=0),'Input and Summary Results'!$B$7:$B$8007)</f>
        <v>50</v>
      </c>
      <c r="K271" s="18">
        <f t="shared" si="37"/>
        <v>50</v>
      </c>
      <c r="L271" s="18">
        <f t="shared" si="40"/>
        <v>266</v>
      </c>
      <c r="M271">
        <f t="shared" si="39"/>
        <v>266</v>
      </c>
      <c r="N271">
        <f t="shared" si="38"/>
        <v>18</v>
      </c>
      <c r="O271">
        <f t="shared" si="33"/>
        <v>18</v>
      </c>
    </row>
    <row r="272" spans="1:15" x14ac:dyDescent="0.25">
      <c r="A272" t="s">
        <v>25</v>
      </c>
      <c r="B272">
        <f>'Input and Summary Results'!$G276</f>
        <v>269</v>
      </c>
      <c r="C272">
        <f>IF(B272=0,FALSE,'Input and Summary Results'!$D$5)</f>
        <v>1</v>
      </c>
      <c r="D272">
        <f>IF(B272=0,FALSE,'Input and Summary Results'!$E$5)</f>
        <v>0</v>
      </c>
      <c r="E272">
        <f t="shared" si="34"/>
        <v>0</v>
      </c>
      <c r="F272">
        <f t="shared" si="35"/>
        <v>0</v>
      </c>
      <c r="G272">
        <f>IF(B272=" ",FALSE,(IF('Input and Summary Results'!$J$4="yes",'Data Transformation'!E272,'Data Transformation'!C272)))</f>
        <v>1</v>
      </c>
      <c r="H272">
        <f>IF(B272=" ",FALSE,(IF('Input and Summary Results'!$J$4="yes",'Data Transformation'!F272,'Data Transformation'!D272)))</f>
        <v>0</v>
      </c>
      <c r="I272">
        <f t="shared" si="36"/>
        <v>269</v>
      </c>
      <c r="J272" s="18">
        <f>LOOKUP(2,1/(COUNTIF($J$4:J271,'Input and Summary Results'!$B$7:$B$8007)=0),'Input and Summary Results'!$B$7:$B$8007)</f>
        <v>49</v>
      </c>
      <c r="K272" s="18">
        <f t="shared" si="37"/>
        <v>49</v>
      </c>
      <c r="L272" s="18">
        <f t="shared" si="40"/>
        <v>267</v>
      </c>
      <c r="M272">
        <f t="shared" si="39"/>
        <v>267</v>
      </c>
      <c r="N272">
        <f t="shared" si="38"/>
        <v>18</v>
      </c>
      <c r="O272">
        <f t="shared" si="33"/>
        <v>18</v>
      </c>
    </row>
    <row r="273" spans="1:15" x14ac:dyDescent="0.25">
      <c r="A273" t="s">
        <v>25</v>
      </c>
      <c r="B273">
        <f>'Input and Summary Results'!$G277</f>
        <v>270</v>
      </c>
      <c r="C273">
        <f>IF(B273=0,FALSE,'Input and Summary Results'!$D$5)</f>
        <v>1</v>
      </c>
      <c r="D273">
        <f>IF(B273=0,FALSE,'Input and Summary Results'!$E$5)</f>
        <v>0</v>
      </c>
      <c r="E273">
        <f t="shared" si="34"/>
        <v>0</v>
      </c>
      <c r="F273">
        <f t="shared" si="35"/>
        <v>0</v>
      </c>
      <c r="G273">
        <f>IF(B273=" ",FALSE,(IF('Input and Summary Results'!$J$4="yes",'Data Transformation'!E273,'Data Transformation'!C273)))</f>
        <v>1</v>
      </c>
      <c r="H273">
        <f>IF(B273=" ",FALSE,(IF('Input and Summary Results'!$J$4="yes",'Data Transformation'!F273,'Data Transformation'!D273)))</f>
        <v>0</v>
      </c>
      <c r="I273">
        <f t="shared" si="36"/>
        <v>270</v>
      </c>
      <c r="J273" s="18">
        <f>LOOKUP(2,1/(COUNTIF($J$4:J272,'Input and Summary Results'!$B$7:$B$8007)=0),'Input and Summary Results'!$B$7:$B$8007)</f>
        <v>48</v>
      </c>
      <c r="K273" s="18">
        <f t="shared" si="37"/>
        <v>48</v>
      </c>
      <c r="L273" s="18">
        <f t="shared" si="40"/>
        <v>268</v>
      </c>
      <c r="M273">
        <f t="shared" si="39"/>
        <v>268</v>
      </c>
      <c r="N273">
        <f t="shared" si="38"/>
        <v>19</v>
      </c>
      <c r="O273">
        <f t="shared" si="33"/>
        <v>19</v>
      </c>
    </row>
    <row r="274" spans="1:15" x14ac:dyDescent="0.25">
      <c r="A274" t="s">
        <v>25</v>
      </c>
      <c r="B274">
        <f>'Input and Summary Results'!$G278</f>
        <v>271</v>
      </c>
      <c r="C274">
        <f>IF(B274=0,FALSE,'Input and Summary Results'!$D$5)</f>
        <v>1</v>
      </c>
      <c r="D274">
        <f>IF(B274=0,FALSE,'Input and Summary Results'!$E$5)</f>
        <v>0</v>
      </c>
      <c r="E274">
        <f t="shared" si="34"/>
        <v>0</v>
      </c>
      <c r="F274">
        <f t="shared" si="35"/>
        <v>0</v>
      </c>
      <c r="G274">
        <f>IF(B274=" ",FALSE,(IF('Input and Summary Results'!$J$4="yes",'Data Transformation'!E274,'Data Transformation'!C274)))</f>
        <v>1</v>
      </c>
      <c r="H274">
        <f>IF(B274=" ",FALSE,(IF('Input and Summary Results'!$J$4="yes",'Data Transformation'!F274,'Data Transformation'!D274)))</f>
        <v>0</v>
      </c>
      <c r="I274">
        <f t="shared" si="36"/>
        <v>271</v>
      </c>
      <c r="J274" s="18">
        <f>LOOKUP(2,1/(COUNTIF($J$4:J273,'Input and Summary Results'!$B$7:$B$8007)=0),'Input and Summary Results'!$B$7:$B$8007)</f>
        <v>47</v>
      </c>
      <c r="K274" s="18">
        <f t="shared" si="37"/>
        <v>47</v>
      </c>
      <c r="L274" s="18">
        <f t="shared" si="40"/>
        <v>269</v>
      </c>
      <c r="M274">
        <f t="shared" si="39"/>
        <v>269</v>
      </c>
      <c r="N274">
        <f t="shared" si="38"/>
        <v>18</v>
      </c>
      <c r="O274">
        <f t="shared" si="33"/>
        <v>18</v>
      </c>
    </row>
    <row r="275" spans="1:15" x14ac:dyDescent="0.25">
      <c r="A275" t="s">
        <v>25</v>
      </c>
      <c r="B275">
        <f>'Input and Summary Results'!$G279</f>
        <v>272</v>
      </c>
      <c r="C275">
        <f>IF(B275=0,FALSE,'Input and Summary Results'!$D$5)</f>
        <v>1</v>
      </c>
      <c r="D275">
        <f>IF(B275=0,FALSE,'Input and Summary Results'!$E$5)</f>
        <v>0</v>
      </c>
      <c r="E275">
        <f t="shared" si="34"/>
        <v>0</v>
      </c>
      <c r="F275">
        <f t="shared" si="35"/>
        <v>0</v>
      </c>
      <c r="G275">
        <f>IF(B275=" ",FALSE,(IF('Input and Summary Results'!$J$4="yes",'Data Transformation'!E275,'Data Transformation'!C275)))</f>
        <v>1</v>
      </c>
      <c r="H275">
        <f>IF(B275=" ",FALSE,(IF('Input and Summary Results'!$J$4="yes",'Data Transformation'!F275,'Data Transformation'!D275)))</f>
        <v>0</v>
      </c>
      <c r="I275">
        <f t="shared" si="36"/>
        <v>272</v>
      </c>
      <c r="J275" s="18">
        <f>LOOKUP(2,1/(COUNTIF($J$4:J274,'Input and Summary Results'!$B$7:$B$8007)=0),'Input and Summary Results'!$B$7:$B$8007)</f>
        <v>46</v>
      </c>
      <c r="K275" s="18">
        <f t="shared" si="37"/>
        <v>46</v>
      </c>
      <c r="L275" s="18">
        <f t="shared" si="40"/>
        <v>270</v>
      </c>
      <c r="M275">
        <f t="shared" si="39"/>
        <v>270</v>
      </c>
      <c r="N275">
        <f t="shared" si="38"/>
        <v>20</v>
      </c>
      <c r="O275">
        <f t="shared" si="33"/>
        <v>20</v>
      </c>
    </row>
    <row r="276" spans="1:15" x14ac:dyDescent="0.25">
      <c r="A276" t="s">
        <v>25</v>
      </c>
      <c r="B276">
        <f>'Input and Summary Results'!$G280</f>
        <v>273</v>
      </c>
      <c r="C276">
        <f>IF(B276=0,FALSE,'Input and Summary Results'!$D$5)</f>
        <v>1</v>
      </c>
      <c r="D276">
        <f>IF(B276=0,FALSE,'Input and Summary Results'!$E$5)</f>
        <v>0</v>
      </c>
      <c r="E276">
        <f t="shared" si="34"/>
        <v>0</v>
      </c>
      <c r="F276">
        <f t="shared" si="35"/>
        <v>0</v>
      </c>
      <c r="G276">
        <f>IF(B276=" ",FALSE,(IF('Input and Summary Results'!$J$4="yes",'Data Transformation'!E276,'Data Transformation'!C276)))</f>
        <v>1</v>
      </c>
      <c r="H276">
        <f>IF(B276=" ",FALSE,(IF('Input and Summary Results'!$J$4="yes",'Data Transformation'!F276,'Data Transformation'!D276)))</f>
        <v>0</v>
      </c>
      <c r="I276">
        <f t="shared" si="36"/>
        <v>273</v>
      </c>
      <c r="J276" s="18">
        <f>LOOKUP(2,1/(COUNTIF($J$4:J275,'Input and Summary Results'!$B$7:$B$8007)=0),'Input and Summary Results'!$B$7:$B$8007)</f>
        <v>45</v>
      </c>
      <c r="K276" s="18">
        <f t="shared" si="37"/>
        <v>45</v>
      </c>
      <c r="L276" s="18">
        <f t="shared" si="40"/>
        <v>271</v>
      </c>
      <c r="M276">
        <f t="shared" si="39"/>
        <v>271</v>
      </c>
      <c r="N276">
        <f t="shared" si="38"/>
        <v>18</v>
      </c>
      <c r="O276">
        <f t="shared" si="33"/>
        <v>18</v>
      </c>
    </row>
    <row r="277" spans="1:15" x14ac:dyDescent="0.25">
      <c r="A277" t="s">
        <v>25</v>
      </c>
      <c r="B277">
        <f>'Input and Summary Results'!$G281</f>
        <v>274</v>
      </c>
      <c r="C277">
        <f>IF(B277=0,FALSE,'Input and Summary Results'!$D$5)</f>
        <v>1</v>
      </c>
      <c r="D277">
        <f>IF(B277=0,FALSE,'Input and Summary Results'!$E$5)</f>
        <v>0</v>
      </c>
      <c r="E277">
        <f t="shared" si="34"/>
        <v>0</v>
      </c>
      <c r="F277">
        <f t="shared" si="35"/>
        <v>0</v>
      </c>
      <c r="G277">
        <f>IF(B277=" ",FALSE,(IF('Input and Summary Results'!$J$4="yes",'Data Transformation'!E277,'Data Transformation'!C277)))</f>
        <v>1</v>
      </c>
      <c r="H277">
        <f>IF(B277=" ",FALSE,(IF('Input and Summary Results'!$J$4="yes",'Data Transformation'!F277,'Data Transformation'!D277)))</f>
        <v>0</v>
      </c>
      <c r="I277">
        <f t="shared" si="36"/>
        <v>274</v>
      </c>
      <c r="J277" s="18">
        <f>LOOKUP(2,1/(COUNTIF($J$4:J276,'Input and Summary Results'!$B$7:$B$8007)=0),'Input and Summary Results'!$B$7:$B$8007)</f>
        <v>44</v>
      </c>
      <c r="K277" s="18">
        <f t="shared" si="37"/>
        <v>44</v>
      </c>
      <c r="L277" s="18">
        <f t="shared" si="40"/>
        <v>272</v>
      </c>
      <c r="M277">
        <f t="shared" si="39"/>
        <v>272</v>
      </c>
      <c r="N277">
        <f t="shared" si="38"/>
        <v>18</v>
      </c>
      <c r="O277">
        <f t="shared" si="33"/>
        <v>18</v>
      </c>
    </row>
    <row r="278" spans="1:15" x14ac:dyDescent="0.25">
      <c r="A278" t="s">
        <v>25</v>
      </c>
      <c r="B278">
        <f>'Input and Summary Results'!$G282</f>
        <v>275</v>
      </c>
      <c r="C278">
        <f>IF(B278=0,FALSE,'Input and Summary Results'!$D$5)</f>
        <v>1</v>
      </c>
      <c r="D278">
        <f>IF(B278=0,FALSE,'Input and Summary Results'!$E$5)</f>
        <v>0</v>
      </c>
      <c r="E278">
        <f t="shared" si="34"/>
        <v>0</v>
      </c>
      <c r="F278">
        <f t="shared" si="35"/>
        <v>0</v>
      </c>
      <c r="G278">
        <f>IF(B278=" ",FALSE,(IF('Input and Summary Results'!$J$4="yes",'Data Transformation'!E278,'Data Transformation'!C278)))</f>
        <v>1</v>
      </c>
      <c r="H278">
        <f>IF(B278=" ",FALSE,(IF('Input and Summary Results'!$J$4="yes",'Data Transformation'!F278,'Data Transformation'!D278)))</f>
        <v>0</v>
      </c>
      <c r="I278">
        <f t="shared" si="36"/>
        <v>275</v>
      </c>
      <c r="J278" s="18">
        <f>LOOKUP(2,1/(COUNTIF($J$4:J277,'Input and Summary Results'!$B$7:$B$8007)=0),'Input and Summary Results'!$B$7:$B$8007)</f>
        <v>43</v>
      </c>
      <c r="K278" s="18">
        <f t="shared" si="37"/>
        <v>43</v>
      </c>
      <c r="L278" s="18">
        <f t="shared" si="40"/>
        <v>273</v>
      </c>
      <c r="M278">
        <f t="shared" si="39"/>
        <v>273</v>
      </c>
      <c r="N278">
        <f t="shared" si="38"/>
        <v>16</v>
      </c>
      <c r="O278">
        <f t="shared" si="33"/>
        <v>16</v>
      </c>
    </row>
    <row r="279" spans="1:15" x14ac:dyDescent="0.25">
      <c r="A279" t="s">
        <v>25</v>
      </c>
      <c r="B279">
        <f>'Input and Summary Results'!$G283</f>
        <v>276</v>
      </c>
      <c r="C279">
        <f>IF(B279=0,FALSE,'Input and Summary Results'!$D$5)</f>
        <v>1</v>
      </c>
      <c r="D279">
        <f>IF(B279=0,FALSE,'Input and Summary Results'!$E$5)</f>
        <v>0</v>
      </c>
      <c r="E279">
        <f t="shared" si="34"/>
        <v>0</v>
      </c>
      <c r="F279">
        <f t="shared" si="35"/>
        <v>0</v>
      </c>
      <c r="G279">
        <f>IF(B279=" ",FALSE,(IF('Input and Summary Results'!$J$4="yes",'Data Transformation'!E279,'Data Transformation'!C279)))</f>
        <v>1</v>
      </c>
      <c r="H279">
        <f>IF(B279=" ",FALSE,(IF('Input and Summary Results'!$J$4="yes",'Data Transformation'!F279,'Data Transformation'!D279)))</f>
        <v>0</v>
      </c>
      <c r="I279">
        <f t="shared" si="36"/>
        <v>276</v>
      </c>
      <c r="J279" s="18">
        <f>LOOKUP(2,1/(COUNTIF($J$4:J278,'Input and Summary Results'!$B$7:$B$8007)=0),'Input and Summary Results'!$B$7:$B$8007)</f>
        <v>42</v>
      </c>
      <c r="K279" s="18">
        <f t="shared" si="37"/>
        <v>42</v>
      </c>
      <c r="L279" s="18">
        <f t="shared" si="40"/>
        <v>274</v>
      </c>
      <c r="M279">
        <f t="shared" si="39"/>
        <v>274</v>
      </c>
      <c r="N279">
        <f t="shared" si="38"/>
        <v>19</v>
      </c>
      <c r="O279">
        <f t="shared" si="33"/>
        <v>19</v>
      </c>
    </row>
    <row r="280" spans="1:15" x14ac:dyDescent="0.25">
      <c r="A280" t="s">
        <v>25</v>
      </c>
      <c r="B280">
        <f>'Input and Summary Results'!$G284</f>
        <v>277</v>
      </c>
      <c r="C280">
        <f>IF(B280=0,FALSE,'Input and Summary Results'!$D$5)</f>
        <v>1</v>
      </c>
      <c r="D280">
        <f>IF(B280=0,FALSE,'Input and Summary Results'!$E$5)</f>
        <v>0</v>
      </c>
      <c r="E280">
        <f t="shared" si="34"/>
        <v>0</v>
      </c>
      <c r="F280">
        <f t="shared" si="35"/>
        <v>0</v>
      </c>
      <c r="G280">
        <f>IF(B280=" ",FALSE,(IF('Input and Summary Results'!$J$4="yes",'Data Transformation'!E280,'Data Transformation'!C280)))</f>
        <v>1</v>
      </c>
      <c r="H280">
        <f>IF(B280=" ",FALSE,(IF('Input and Summary Results'!$J$4="yes",'Data Transformation'!F280,'Data Transformation'!D280)))</f>
        <v>0</v>
      </c>
      <c r="I280">
        <f t="shared" si="36"/>
        <v>277</v>
      </c>
      <c r="J280" s="18">
        <f>LOOKUP(2,1/(COUNTIF($J$4:J279,'Input and Summary Results'!$B$7:$B$8007)=0),'Input and Summary Results'!$B$7:$B$8007)</f>
        <v>41</v>
      </c>
      <c r="K280" s="18">
        <f t="shared" si="37"/>
        <v>41</v>
      </c>
      <c r="L280" s="18">
        <f t="shared" si="40"/>
        <v>275</v>
      </c>
      <c r="M280">
        <f t="shared" si="39"/>
        <v>275</v>
      </c>
      <c r="N280">
        <f t="shared" si="38"/>
        <v>20</v>
      </c>
      <c r="O280">
        <f t="shared" si="33"/>
        <v>20</v>
      </c>
    </row>
    <row r="281" spans="1:15" x14ac:dyDescent="0.25">
      <c r="A281" t="s">
        <v>25</v>
      </c>
      <c r="B281">
        <f>'Input and Summary Results'!$G285</f>
        <v>278</v>
      </c>
      <c r="C281">
        <f>IF(B281=0,FALSE,'Input and Summary Results'!$D$5)</f>
        <v>1</v>
      </c>
      <c r="D281">
        <f>IF(B281=0,FALSE,'Input and Summary Results'!$E$5)</f>
        <v>0</v>
      </c>
      <c r="E281">
        <f t="shared" si="34"/>
        <v>0</v>
      </c>
      <c r="F281">
        <f t="shared" si="35"/>
        <v>0</v>
      </c>
      <c r="G281">
        <f>IF(B281=" ",FALSE,(IF('Input and Summary Results'!$J$4="yes",'Data Transformation'!E281,'Data Transformation'!C281)))</f>
        <v>1</v>
      </c>
      <c r="H281">
        <f>IF(B281=" ",FALSE,(IF('Input and Summary Results'!$J$4="yes",'Data Transformation'!F281,'Data Transformation'!D281)))</f>
        <v>0</v>
      </c>
      <c r="I281">
        <f t="shared" si="36"/>
        <v>278</v>
      </c>
      <c r="J281" s="18">
        <f>LOOKUP(2,1/(COUNTIF($J$4:J280,'Input and Summary Results'!$B$7:$B$8007)=0),'Input and Summary Results'!$B$7:$B$8007)</f>
        <v>40</v>
      </c>
      <c r="K281" s="18">
        <f t="shared" si="37"/>
        <v>40</v>
      </c>
      <c r="L281" s="18">
        <f t="shared" si="40"/>
        <v>276</v>
      </c>
      <c r="M281">
        <f t="shared" si="39"/>
        <v>276</v>
      </c>
      <c r="N281">
        <f t="shared" si="38"/>
        <v>16</v>
      </c>
      <c r="O281">
        <f t="shared" si="33"/>
        <v>16</v>
      </c>
    </row>
    <row r="282" spans="1:15" x14ac:dyDescent="0.25">
      <c r="A282" t="s">
        <v>25</v>
      </c>
      <c r="B282">
        <f>'Input and Summary Results'!$G286</f>
        <v>279</v>
      </c>
      <c r="C282">
        <f>IF(B282=0,FALSE,'Input and Summary Results'!$D$5)</f>
        <v>1</v>
      </c>
      <c r="D282">
        <f>IF(B282=0,FALSE,'Input and Summary Results'!$E$5)</f>
        <v>0</v>
      </c>
      <c r="E282">
        <f t="shared" si="34"/>
        <v>0</v>
      </c>
      <c r="F282">
        <f t="shared" si="35"/>
        <v>0</v>
      </c>
      <c r="G282">
        <f>IF(B282=" ",FALSE,(IF('Input and Summary Results'!$J$4="yes",'Data Transformation'!E282,'Data Transformation'!C282)))</f>
        <v>1</v>
      </c>
      <c r="H282">
        <f>IF(B282=" ",FALSE,(IF('Input and Summary Results'!$J$4="yes",'Data Transformation'!F282,'Data Transformation'!D282)))</f>
        <v>0</v>
      </c>
      <c r="I282">
        <f t="shared" si="36"/>
        <v>279</v>
      </c>
      <c r="J282" s="18">
        <f>LOOKUP(2,1/(COUNTIF($J$4:J281,'Input and Summary Results'!$B$7:$B$8007)=0),'Input and Summary Results'!$B$7:$B$8007)</f>
        <v>39</v>
      </c>
      <c r="K282" s="18">
        <f t="shared" si="37"/>
        <v>39</v>
      </c>
      <c r="L282" s="18">
        <f t="shared" si="40"/>
        <v>277</v>
      </c>
      <c r="M282">
        <f t="shared" si="39"/>
        <v>277</v>
      </c>
      <c r="N282">
        <f t="shared" si="38"/>
        <v>17</v>
      </c>
      <c r="O282">
        <f t="shared" si="33"/>
        <v>17</v>
      </c>
    </row>
    <row r="283" spans="1:15" x14ac:dyDescent="0.25">
      <c r="A283" t="s">
        <v>25</v>
      </c>
      <c r="B283">
        <f>'Input and Summary Results'!$G287</f>
        <v>280</v>
      </c>
      <c r="C283">
        <f>IF(B283=0,FALSE,'Input and Summary Results'!$D$5)</f>
        <v>1</v>
      </c>
      <c r="D283">
        <f>IF(B283=0,FALSE,'Input and Summary Results'!$E$5)</f>
        <v>0</v>
      </c>
      <c r="E283">
        <f t="shared" si="34"/>
        <v>0</v>
      </c>
      <c r="F283">
        <f t="shared" si="35"/>
        <v>0</v>
      </c>
      <c r="G283">
        <f>IF(B283=" ",FALSE,(IF('Input and Summary Results'!$J$4="yes",'Data Transformation'!E283,'Data Transformation'!C283)))</f>
        <v>1</v>
      </c>
      <c r="H283">
        <f>IF(B283=" ",FALSE,(IF('Input and Summary Results'!$J$4="yes",'Data Transformation'!F283,'Data Transformation'!D283)))</f>
        <v>0</v>
      </c>
      <c r="I283">
        <f t="shared" si="36"/>
        <v>280</v>
      </c>
      <c r="J283" s="18">
        <f>LOOKUP(2,1/(COUNTIF($J$4:J282,'Input and Summary Results'!$B$7:$B$8007)=0),'Input and Summary Results'!$B$7:$B$8007)</f>
        <v>38</v>
      </c>
      <c r="K283" s="18">
        <f t="shared" si="37"/>
        <v>38</v>
      </c>
      <c r="L283" s="18">
        <f t="shared" si="40"/>
        <v>278</v>
      </c>
      <c r="M283">
        <f t="shared" si="39"/>
        <v>278</v>
      </c>
      <c r="N283">
        <f t="shared" si="38"/>
        <v>15</v>
      </c>
      <c r="O283">
        <f t="shared" si="33"/>
        <v>15</v>
      </c>
    </row>
    <row r="284" spans="1:15" x14ac:dyDescent="0.25">
      <c r="A284" t="s">
        <v>25</v>
      </c>
      <c r="B284">
        <f>'Input and Summary Results'!$G288</f>
        <v>281</v>
      </c>
      <c r="C284">
        <f>IF(B284=0,FALSE,'Input and Summary Results'!$D$5)</f>
        <v>1</v>
      </c>
      <c r="D284">
        <f>IF(B284=0,FALSE,'Input and Summary Results'!$E$5)</f>
        <v>0</v>
      </c>
      <c r="E284">
        <f t="shared" si="34"/>
        <v>0</v>
      </c>
      <c r="F284">
        <f t="shared" si="35"/>
        <v>0</v>
      </c>
      <c r="G284">
        <f>IF(B284=" ",FALSE,(IF('Input and Summary Results'!$J$4="yes",'Data Transformation'!E284,'Data Transformation'!C284)))</f>
        <v>1</v>
      </c>
      <c r="H284">
        <f>IF(B284=" ",FALSE,(IF('Input and Summary Results'!$J$4="yes",'Data Transformation'!F284,'Data Transformation'!D284)))</f>
        <v>0</v>
      </c>
      <c r="I284">
        <f t="shared" si="36"/>
        <v>281</v>
      </c>
      <c r="J284" s="18">
        <f>LOOKUP(2,1/(COUNTIF($J$4:J283,'Input and Summary Results'!$B$7:$B$8007)=0),'Input and Summary Results'!$B$7:$B$8007)</f>
        <v>37</v>
      </c>
      <c r="K284" s="18">
        <f t="shared" si="37"/>
        <v>37</v>
      </c>
      <c r="L284" s="18">
        <f t="shared" si="40"/>
        <v>279</v>
      </c>
      <c r="M284">
        <f t="shared" si="39"/>
        <v>279</v>
      </c>
      <c r="N284">
        <f t="shared" si="38"/>
        <v>20</v>
      </c>
      <c r="O284">
        <f t="shared" si="33"/>
        <v>20</v>
      </c>
    </row>
    <row r="285" spans="1:15" x14ac:dyDescent="0.25">
      <c r="A285" t="s">
        <v>25</v>
      </c>
      <c r="B285">
        <f>'Input and Summary Results'!$G289</f>
        <v>282</v>
      </c>
      <c r="C285">
        <f>IF(B285=0,FALSE,'Input and Summary Results'!$D$5)</f>
        <v>1</v>
      </c>
      <c r="D285">
        <f>IF(B285=0,FALSE,'Input and Summary Results'!$E$5)</f>
        <v>0</v>
      </c>
      <c r="E285">
        <f t="shared" si="34"/>
        <v>0</v>
      </c>
      <c r="F285">
        <f t="shared" si="35"/>
        <v>0</v>
      </c>
      <c r="G285">
        <f>IF(B285=" ",FALSE,(IF('Input and Summary Results'!$J$4="yes",'Data Transformation'!E285,'Data Transformation'!C285)))</f>
        <v>1</v>
      </c>
      <c r="H285">
        <f>IF(B285=" ",FALSE,(IF('Input and Summary Results'!$J$4="yes",'Data Transformation'!F285,'Data Transformation'!D285)))</f>
        <v>0</v>
      </c>
      <c r="I285">
        <f t="shared" si="36"/>
        <v>282</v>
      </c>
      <c r="J285" s="18">
        <f>LOOKUP(2,1/(COUNTIF($J$4:J284,'Input and Summary Results'!$B$7:$B$8007)=0),'Input and Summary Results'!$B$7:$B$8007)</f>
        <v>36</v>
      </c>
      <c r="K285" s="18">
        <f t="shared" si="37"/>
        <v>36</v>
      </c>
      <c r="L285" s="18">
        <f t="shared" si="40"/>
        <v>280</v>
      </c>
      <c r="M285">
        <f t="shared" si="39"/>
        <v>280</v>
      </c>
      <c r="N285">
        <f t="shared" si="38"/>
        <v>17</v>
      </c>
      <c r="O285">
        <f t="shared" si="33"/>
        <v>17</v>
      </c>
    </row>
    <row r="286" spans="1:15" x14ac:dyDescent="0.25">
      <c r="A286" t="s">
        <v>25</v>
      </c>
      <c r="B286">
        <f>'Input and Summary Results'!$G290</f>
        <v>283</v>
      </c>
      <c r="C286">
        <f>IF(B286=0,FALSE,'Input and Summary Results'!$D$5)</f>
        <v>1</v>
      </c>
      <c r="D286">
        <f>IF(B286=0,FALSE,'Input and Summary Results'!$E$5)</f>
        <v>0</v>
      </c>
      <c r="E286">
        <f t="shared" si="34"/>
        <v>0</v>
      </c>
      <c r="F286">
        <f t="shared" si="35"/>
        <v>0</v>
      </c>
      <c r="G286">
        <f>IF(B286=" ",FALSE,(IF('Input and Summary Results'!$J$4="yes",'Data Transformation'!E286,'Data Transformation'!C286)))</f>
        <v>1</v>
      </c>
      <c r="H286">
        <f>IF(B286=" ",FALSE,(IF('Input and Summary Results'!$J$4="yes",'Data Transformation'!F286,'Data Transformation'!D286)))</f>
        <v>0</v>
      </c>
      <c r="I286">
        <f t="shared" si="36"/>
        <v>283</v>
      </c>
      <c r="J286" s="18">
        <f>LOOKUP(2,1/(COUNTIF($J$4:J285,'Input and Summary Results'!$B$7:$B$8007)=0),'Input and Summary Results'!$B$7:$B$8007)</f>
        <v>35</v>
      </c>
      <c r="K286" s="18">
        <f t="shared" si="37"/>
        <v>35</v>
      </c>
      <c r="L286" s="18">
        <f t="shared" si="40"/>
        <v>281</v>
      </c>
      <c r="M286">
        <f t="shared" si="39"/>
        <v>281</v>
      </c>
      <c r="N286">
        <f t="shared" si="38"/>
        <v>20</v>
      </c>
      <c r="O286">
        <f t="shared" si="33"/>
        <v>20</v>
      </c>
    </row>
    <row r="287" spans="1:15" x14ac:dyDescent="0.25">
      <c r="A287" t="s">
        <v>25</v>
      </c>
      <c r="B287">
        <f>'Input and Summary Results'!$G291</f>
        <v>284</v>
      </c>
      <c r="C287">
        <f>IF(B287=0,FALSE,'Input and Summary Results'!$D$5)</f>
        <v>1</v>
      </c>
      <c r="D287">
        <f>IF(B287=0,FALSE,'Input and Summary Results'!$E$5)</f>
        <v>0</v>
      </c>
      <c r="E287">
        <f t="shared" si="34"/>
        <v>0</v>
      </c>
      <c r="F287">
        <f t="shared" si="35"/>
        <v>0</v>
      </c>
      <c r="G287">
        <f>IF(B287=" ",FALSE,(IF('Input and Summary Results'!$J$4="yes",'Data Transformation'!E287,'Data Transformation'!C287)))</f>
        <v>1</v>
      </c>
      <c r="H287">
        <f>IF(B287=" ",FALSE,(IF('Input and Summary Results'!$J$4="yes",'Data Transformation'!F287,'Data Transformation'!D287)))</f>
        <v>0</v>
      </c>
      <c r="I287">
        <f t="shared" si="36"/>
        <v>284</v>
      </c>
      <c r="J287" s="18">
        <f>LOOKUP(2,1/(COUNTIF($J$4:J286,'Input and Summary Results'!$B$7:$B$8007)=0),'Input and Summary Results'!$B$7:$B$8007)</f>
        <v>34</v>
      </c>
      <c r="K287" s="18">
        <f t="shared" si="37"/>
        <v>34</v>
      </c>
      <c r="L287" s="18">
        <f t="shared" si="40"/>
        <v>282</v>
      </c>
      <c r="M287">
        <f t="shared" si="39"/>
        <v>282</v>
      </c>
      <c r="N287">
        <f t="shared" si="38"/>
        <v>19</v>
      </c>
      <c r="O287">
        <f t="shared" si="33"/>
        <v>19</v>
      </c>
    </row>
    <row r="288" spans="1:15" x14ac:dyDescent="0.25">
      <c r="A288" t="s">
        <v>25</v>
      </c>
      <c r="B288">
        <f>'Input and Summary Results'!$G292</f>
        <v>285</v>
      </c>
      <c r="C288">
        <f>IF(B288=0,FALSE,'Input and Summary Results'!$D$5)</f>
        <v>1</v>
      </c>
      <c r="D288">
        <f>IF(B288=0,FALSE,'Input and Summary Results'!$E$5)</f>
        <v>0</v>
      </c>
      <c r="E288">
        <f t="shared" si="34"/>
        <v>0</v>
      </c>
      <c r="F288">
        <f t="shared" si="35"/>
        <v>0</v>
      </c>
      <c r="G288">
        <f>IF(B288=" ",FALSE,(IF('Input and Summary Results'!$J$4="yes",'Data Transformation'!E288,'Data Transformation'!C288)))</f>
        <v>1</v>
      </c>
      <c r="H288">
        <f>IF(B288=" ",FALSE,(IF('Input and Summary Results'!$J$4="yes",'Data Transformation'!F288,'Data Transformation'!D288)))</f>
        <v>0</v>
      </c>
      <c r="I288">
        <f t="shared" si="36"/>
        <v>285</v>
      </c>
      <c r="J288" s="18">
        <f>LOOKUP(2,1/(COUNTIF($J$4:J287,'Input and Summary Results'!$B$7:$B$8007)=0),'Input and Summary Results'!$B$7:$B$8007)</f>
        <v>33</v>
      </c>
      <c r="K288" s="18">
        <f t="shared" si="37"/>
        <v>33</v>
      </c>
      <c r="L288" s="18">
        <f t="shared" si="40"/>
        <v>283</v>
      </c>
      <c r="M288">
        <f t="shared" si="39"/>
        <v>283</v>
      </c>
      <c r="N288">
        <f t="shared" si="38"/>
        <v>19</v>
      </c>
      <c r="O288">
        <f t="shared" si="33"/>
        <v>19</v>
      </c>
    </row>
    <row r="289" spans="1:15" x14ac:dyDescent="0.25">
      <c r="A289" t="s">
        <v>25</v>
      </c>
      <c r="B289">
        <f>'Input and Summary Results'!$G293</f>
        <v>286</v>
      </c>
      <c r="C289">
        <f>IF(B289=0,FALSE,'Input and Summary Results'!$D$5)</f>
        <v>1</v>
      </c>
      <c r="D289">
        <f>IF(B289=0,FALSE,'Input and Summary Results'!$E$5)</f>
        <v>0</v>
      </c>
      <c r="E289">
        <f t="shared" si="34"/>
        <v>0</v>
      </c>
      <c r="F289">
        <f t="shared" si="35"/>
        <v>0</v>
      </c>
      <c r="G289">
        <f>IF(B289=" ",FALSE,(IF('Input and Summary Results'!$J$4="yes",'Data Transformation'!E289,'Data Transformation'!C289)))</f>
        <v>1</v>
      </c>
      <c r="H289">
        <f>IF(B289=" ",FALSE,(IF('Input and Summary Results'!$J$4="yes",'Data Transformation'!F289,'Data Transformation'!D289)))</f>
        <v>0</v>
      </c>
      <c r="I289">
        <f t="shared" si="36"/>
        <v>286</v>
      </c>
      <c r="J289" s="18">
        <f>LOOKUP(2,1/(COUNTIF($J$4:J288,'Input and Summary Results'!$B$7:$B$8007)=0),'Input and Summary Results'!$B$7:$B$8007)</f>
        <v>32</v>
      </c>
      <c r="K289" s="18">
        <f t="shared" si="37"/>
        <v>32</v>
      </c>
      <c r="L289" s="18">
        <f t="shared" si="40"/>
        <v>284</v>
      </c>
      <c r="M289">
        <f t="shared" si="39"/>
        <v>284</v>
      </c>
      <c r="N289">
        <f t="shared" si="38"/>
        <v>13</v>
      </c>
      <c r="O289">
        <f t="shared" si="33"/>
        <v>13</v>
      </c>
    </row>
    <row r="290" spans="1:15" x14ac:dyDescent="0.25">
      <c r="A290" t="s">
        <v>25</v>
      </c>
      <c r="B290">
        <f>'Input and Summary Results'!$G294</f>
        <v>287</v>
      </c>
      <c r="C290">
        <f>IF(B290=0,FALSE,'Input and Summary Results'!$D$5)</f>
        <v>1</v>
      </c>
      <c r="D290">
        <f>IF(B290=0,FALSE,'Input and Summary Results'!$E$5)</f>
        <v>0</v>
      </c>
      <c r="E290">
        <f t="shared" si="34"/>
        <v>0</v>
      </c>
      <c r="F290">
        <f t="shared" si="35"/>
        <v>0</v>
      </c>
      <c r="G290">
        <f>IF(B290=" ",FALSE,(IF('Input and Summary Results'!$J$4="yes",'Data Transformation'!E290,'Data Transformation'!C290)))</f>
        <v>1</v>
      </c>
      <c r="H290">
        <f>IF(B290=" ",FALSE,(IF('Input and Summary Results'!$J$4="yes",'Data Transformation'!F290,'Data Transformation'!D290)))</f>
        <v>0</v>
      </c>
      <c r="I290">
        <f t="shared" si="36"/>
        <v>287</v>
      </c>
      <c r="J290" s="18">
        <f>LOOKUP(2,1/(COUNTIF($J$4:J289,'Input and Summary Results'!$B$7:$B$8007)=0),'Input and Summary Results'!$B$7:$B$8007)</f>
        <v>31</v>
      </c>
      <c r="K290" s="18">
        <f t="shared" si="37"/>
        <v>31</v>
      </c>
      <c r="L290" s="18">
        <f t="shared" si="40"/>
        <v>285</v>
      </c>
      <c r="M290">
        <f t="shared" si="39"/>
        <v>285</v>
      </c>
      <c r="N290">
        <f t="shared" si="38"/>
        <v>16</v>
      </c>
      <c r="O290">
        <f t="shared" si="33"/>
        <v>16</v>
      </c>
    </row>
    <row r="291" spans="1:15" x14ac:dyDescent="0.25">
      <c r="A291" t="s">
        <v>25</v>
      </c>
      <c r="B291">
        <f>'Input and Summary Results'!$G295</f>
        <v>288</v>
      </c>
      <c r="C291">
        <f>IF(B291=0,FALSE,'Input and Summary Results'!$D$5)</f>
        <v>1</v>
      </c>
      <c r="D291">
        <f>IF(B291=0,FALSE,'Input and Summary Results'!$E$5)</f>
        <v>0</v>
      </c>
      <c r="E291">
        <f t="shared" si="34"/>
        <v>0</v>
      </c>
      <c r="F291">
        <f t="shared" si="35"/>
        <v>0</v>
      </c>
      <c r="G291">
        <f>IF(B291=" ",FALSE,(IF('Input and Summary Results'!$J$4="yes",'Data Transformation'!E291,'Data Transformation'!C291)))</f>
        <v>1</v>
      </c>
      <c r="H291">
        <f>IF(B291=" ",FALSE,(IF('Input and Summary Results'!$J$4="yes",'Data Transformation'!F291,'Data Transformation'!D291)))</f>
        <v>0</v>
      </c>
      <c r="I291">
        <f t="shared" si="36"/>
        <v>288</v>
      </c>
      <c r="J291" s="18">
        <f>LOOKUP(2,1/(COUNTIF($J$4:J290,'Input and Summary Results'!$B$7:$B$8007)=0),'Input and Summary Results'!$B$7:$B$8007)</f>
        <v>30</v>
      </c>
      <c r="K291" s="18">
        <f t="shared" si="37"/>
        <v>30</v>
      </c>
      <c r="L291" s="18">
        <f t="shared" si="40"/>
        <v>286</v>
      </c>
      <c r="M291">
        <f t="shared" si="39"/>
        <v>286</v>
      </c>
      <c r="N291">
        <f t="shared" si="38"/>
        <v>14</v>
      </c>
      <c r="O291">
        <f t="shared" si="33"/>
        <v>14</v>
      </c>
    </row>
    <row r="292" spans="1:15" x14ac:dyDescent="0.25">
      <c r="A292" t="s">
        <v>25</v>
      </c>
      <c r="B292">
        <f>'Input and Summary Results'!$G296</f>
        <v>289</v>
      </c>
      <c r="C292">
        <f>IF(B292=0,FALSE,'Input and Summary Results'!$D$5)</f>
        <v>1</v>
      </c>
      <c r="D292">
        <f>IF(B292=0,FALSE,'Input and Summary Results'!$E$5)</f>
        <v>0</v>
      </c>
      <c r="E292">
        <f t="shared" si="34"/>
        <v>0</v>
      </c>
      <c r="F292">
        <f t="shared" si="35"/>
        <v>0</v>
      </c>
      <c r="G292">
        <f>IF(B292=" ",FALSE,(IF('Input and Summary Results'!$J$4="yes",'Data Transformation'!E292,'Data Transformation'!C292)))</f>
        <v>1</v>
      </c>
      <c r="H292">
        <f>IF(B292=" ",FALSE,(IF('Input and Summary Results'!$J$4="yes",'Data Transformation'!F292,'Data Transformation'!D292)))</f>
        <v>0</v>
      </c>
      <c r="I292">
        <f t="shared" si="36"/>
        <v>289</v>
      </c>
      <c r="J292" s="18">
        <f>LOOKUP(2,1/(COUNTIF($J$4:J291,'Input and Summary Results'!$B$7:$B$8007)=0),'Input and Summary Results'!$B$7:$B$8007)</f>
        <v>29</v>
      </c>
      <c r="K292" s="18">
        <f t="shared" si="37"/>
        <v>29</v>
      </c>
      <c r="L292" s="18">
        <f t="shared" si="40"/>
        <v>287</v>
      </c>
      <c r="M292">
        <f t="shared" si="39"/>
        <v>287</v>
      </c>
      <c r="N292">
        <f t="shared" si="38"/>
        <v>11</v>
      </c>
      <c r="O292">
        <f t="shared" si="33"/>
        <v>11</v>
      </c>
    </row>
    <row r="293" spans="1:15" x14ac:dyDescent="0.25">
      <c r="A293" t="s">
        <v>25</v>
      </c>
      <c r="B293">
        <f>'Input and Summary Results'!$G297</f>
        <v>290</v>
      </c>
      <c r="C293">
        <f>IF(B293=0,FALSE,'Input and Summary Results'!$D$5)</f>
        <v>1</v>
      </c>
      <c r="D293">
        <f>IF(B293=0,FALSE,'Input and Summary Results'!$E$5)</f>
        <v>0</v>
      </c>
      <c r="E293">
        <f t="shared" si="34"/>
        <v>0</v>
      </c>
      <c r="F293">
        <f t="shared" si="35"/>
        <v>0</v>
      </c>
      <c r="G293">
        <f>IF(B293=" ",FALSE,(IF('Input and Summary Results'!$J$4="yes",'Data Transformation'!E293,'Data Transformation'!C293)))</f>
        <v>1</v>
      </c>
      <c r="H293">
        <f>IF(B293=" ",FALSE,(IF('Input and Summary Results'!$J$4="yes",'Data Transformation'!F293,'Data Transformation'!D293)))</f>
        <v>0</v>
      </c>
      <c r="I293">
        <f t="shared" si="36"/>
        <v>290</v>
      </c>
      <c r="J293" s="18">
        <f>LOOKUP(2,1/(COUNTIF($J$4:J292,'Input and Summary Results'!$B$7:$B$8007)=0),'Input and Summary Results'!$B$7:$B$8007)</f>
        <v>28</v>
      </c>
      <c r="K293" s="18">
        <f t="shared" si="37"/>
        <v>28</v>
      </c>
      <c r="L293" s="18">
        <f t="shared" si="40"/>
        <v>288</v>
      </c>
      <c r="M293">
        <f t="shared" si="39"/>
        <v>288</v>
      </c>
      <c r="N293">
        <f t="shared" si="38"/>
        <v>17</v>
      </c>
      <c r="O293">
        <f t="shared" si="33"/>
        <v>17</v>
      </c>
    </row>
    <row r="294" spans="1:15" x14ac:dyDescent="0.25">
      <c r="A294" t="s">
        <v>25</v>
      </c>
      <c r="B294">
        <f>'Input and Summary Results'!$G298</f>
        <v>291</v>
      </c>
      <c r="C294">
        <f>IF(B294=0,FALSE,'Input and Summary Results'!$D$5)</f>
        <v>1</v>
      </c>
      <c r="D294">
        <f>IF(B294=0,FALSE,'Input and Summary Results'!$E$5)</f>
        <v>0</v>
      </c>
      <c r="E294">
        <f t="shared" si="34"/>
        <v>0</v>
      </c>
      <c r="F294">
        <f t="shared" si="35"/>
        <v>0</v>
      </c>
      <c r="G294">
        <f>IF(B294=" ",FALSE,(IF('Input and Summary Results'!$J$4="yes",'Data Transformation'!E294,'Data Transformation'!C294)))</f>
        <v>1</v>
      </c>
      <c r="H294">
        <f>IF(B294=" ",FALSE,(IF('Input and Summary Results'!$J$4="yes",'Data Transformation'!F294,'Data Transformation'!D294)))</f>
        <v>0</v>
      </c>
      <c r="I294">
        <f t="shared" si="36"/>
        <v>291</v>
      </c>
      <c r="J294" s="18">
        <f>LOOKUP(2,1/(COUNTIF($J$4:J293,'Input and Summary Results'!$B$7:$B$8007)=0),'Input and Summary Results'!$B$7:$B$8007)</f>
        <v>27</v>
      </c>
      <c r="K294" s="18">
        <f t="shared" si="37"/>
        <v>27</v>
      </c>
      <c r="L294" s="18">
        <f t="shared" si="40"/>
        <v>289</v>
      </c>
      <c r="M294">
        <f t="shared" si="39"/>
        <v>289</v>
      </c>
      <c r="N294">
        <f t="shared" si="38"/>
        <v>19</v>
      </c>
      <c r="O294">
        <f t="shared" si="33"/>
        <v>19</v>
      </c>
    </row>
    <row r="295" spans="1:15" x14ac:dyDescent="0.25">
      <c r="A295" t="s">
        <v>25</v>
      </c>
      <c r="B295">
        <f>'Input and Summary Results'!$G299</f>
        <v>292</v>
      </c>
      <c r="C295">
        <f>IF(B295=0,FALSE,'Input and Summary Results'!$D$5)</f>
        <v>1</v>
      </c>
      <c r="D295">
        <f>IF(B295=0,FALSE,'Input and Summary Results'!$E$5)</f>
        <v>0</v>
      </c>
      <c r="E295">
        <f t="shared" si="34"/>
        <v>0</v>
      </c>
      <c r="F295">
        <f t="shared" si="35"/>
        <v>0</v>
      </c>
      <c r="G295">
        <f>IF(B295=" ",FALSE,(IF('Input and Summary Results'!$J$4="yes",'Data Transformation'!E295,'Data Transformation'!C295)))</f>
        <v>1</v>
      </c>
      <c r="H295">
        <f>IF(B295=" ",FALSE,(IF('Input and Summary Results'!$J$4="yes",'Data Transformation'!F295,'Data Transformation'!D295)))</f>
        <v>0</v>
      </c>
      <c r="I295">
        <f t="shared" si="36"/>
        <v>292</v>
      </c>
      <c r="J295" s="18">
        <f>LOOKUP(2,1/(COUNTIF($J$4:J294,'Input and Summary Results'!$B$7:$B$8007)=0),'Input and Summary Results'!$B$7:$B$8007)</f>
        <v>26</v>
      </c>
      <c r="K295" s="18">
        <f t="shared" si="37"/>
        <v>26</v>
      </c>
      <c r="L295" s="18">
        <f t="shared" si="40"/>
        <v>290</v>
      </c>
      <c r="M295">
        <f t="shared" si="39"/>
        <v>290</v>
      </c>
      <c r="N295">
        <f t="shared" si="38"/>
        <v>15</v>
      </c>
      <c r="O295">
        <f t="shared" si="33"/>
        <v>15</v>
      </c>
    </row>
    <row r="296" spans="1:15" x14ac:dyDescent="0.25">
      <c r="A296" t="s">
        <v>25</v>
      </c>
      <c r="B296">
        <f>'Input and Summary Results'!$G300</f>
        <v>293</v>
      </c>
      <c r="C296">
        <f>IF(B296=0,FALSE,'Input and Summary Results'!$D$5)</f>
        <v>1</v>
      </c>
      <c r="D296">
        <f>IF(B296=0,FALSE,'Input and Summary Results'!$E$5)</f>
        <v>0</v>
      </c>
      <c r="E296">
        <f t="shared" si="34"/>
        <v>0</v>
      </c>
      <c r="F296">
        <f t="shared" si="35"/>
        <v>0</v>
      </c>
      <c r="G296">
        <f>IF(B296=" ",FALSE,(IF('Input and Summary Results'!$J$4="yes",'Data Transformation'!E296,'Data Transformation'!C296)))</f>
        <v>1</v>
      </c>
      <c r="H296">
        <f>IF(B296=" ",FALSE,(IF('Input and Summary Results'!$J$4="yes",'Data Transformation'!F296,'Data Transformation'!D296)))</f>
        <v>0</v>
      </c>
      <c r="I296">
        <f t="shared" si="36"/>
        <v>293</v>
      </c>
      <c r="J296" s="18">
        <f>LOOKUP(2,1/(COUNTIF($J$4:J295,'Input and Summary Results'!$B$7:$B$8007)=0),'Input and Summary Results'!$B$7:$B$8007)</f>
        <v>25</v>
      </c>
      <c r="K296" s="18">
        <f t="shared" si="37"/>
        <v>25</v>
      </c>
      <c r="L296" s="18">
        <f t="shared" si="40"/>
        <v>291</v>
      </c>
      <c r="M296">
        <f t="shared" si="39"/>
        <v>291</v>
      </c>
      <c r="N296">
        <f t="shared" si="38"/>
        <v>16</v>
      </c>
      <c r="O296">
        <f t="shared" si="33"/>
        <v>16</v>
      </c>
    </row>
    <row r="297" spans="1:15" x14ac:dyDescent="0.25">
      <c r="A297" t="s">
        <v>25</v>
      </c>
      <c r="B297">
        <f>'Input and Summary Results'!$G301</f>
        <v>294</v>
      </c>
      <c r="C297">
        <f>IF(B297=0,FALSE,'Input and Summary Results'!$D$5)</f>
        <v>1</v>
      </c>
      <c r="D297">
        <f>IF(B297=0,FALSE,'Input and Summary Results'!$E$5)</f>
        <v>0</v>
      </c>
      <c r="E297">
        <f t="shared" si="34"/>
        <v>0</v>
      </c>
      <c r="F297">
        <f t="shared" si="35"/>
        <v>0</v>
      </c>
      <c r="G297">
        <f>IF(B297=" ",FALSE,(IF('Input and Summary Results'!$J$4="yes",'Data Transformation'!E297,'Data Transformation'!C297)))</f>
        <v>1</v>
      </c>
      <c r="H297">
        <f>IF(B297=" ",FALSE,(IF('Input and Summary Results'!$J$4="yes",'Data Transformation'!F297,'Data Transformation'!D297)))</f>
        <v>0</v>
      </c>
      <c r="I297">
        <f t="shared" si="36"/>
        <v>294</v>
      </c>
      <c r="J297" s="18">
        <f>LOOKUP(2,1/(COUNTIF($J$4:J296,'Input and Summary Results'!$B$7:$B$8007)=0),'Input and Summary Results'!$B$7:$B$8007)</f>
        <v>24</v>
      </c>
      <c r="K297" s="18">
        <f t="shared" si="37"/>
        <v>24</v>
      </c>
      <c r="L297" s="18">
        <f t="shared" si="40"/>
        <v>292</v>
      </c>
      <c r="M297">
        <f t="shared" si="39"/>
        <v>292</v>
      </c>
      <c r="N297">
        <f t="shared" si="38"/>
        <v>14</v>
      </c>
      <c r="O297">
        <f t="shared" si="33"/>
        <v>14</v>
      </c>
    </row>
    <row r="298" spans="1:15" x14ac:dyDescent="0.25">
      <c r="A298" t="s">
        <v>25</v>
      </c>
      <c r="B298">
        <f>'Input and Summary Results'!$G302</f>
        <v>295</v>
      </c>
      <c r="C298">
        <f>IF(B298=0,FALSE,'Input and Summary Results'!$D$5)</f>
        <v>1</v>
      </c>
      <c r="D298">
        <f>IF(B298=0,FALSE,'Input and Summary Results'!$E$5)</f>
        <v>0</v>
      </c>
      <c r="E298">
        <f t="shared" si="34"/>
        <v>0</v>
      </c>
      <c r="F298">
        <f t="shared" si="35"/>
        <v>0</v>
      </c>
      <c r="G298">
        <f>IF(B298=" ",FALSE,(IF('Input and Summary Results'!$J$4="yes",'Data Transformation'!E298,'Data Transformation'!C298)))</f>
        <v>1</v>
      </c>
      <c r="H298">
        <f>IF(B298=" ",FALSE,(IF('Input and Summary Results'!$J$4="yes",'Data Transformation'!F298,'Data Transformation'!D298)))</f>
        <v>0</v>
      </c>
      <c r="I298">
        <f t="shared" si="36"/>
        <v>295</v>
      </c>
      <c r="J298" s="18">
        <f>LOOKUP(2,1/(COUNTIF($J$4:J297,'Input and Summary Results'!$B$7:$B$8007)=0),'Input and Summary Results'!$B$7:$B$8007)</f>
        <v>23</v>
      </c>
      <c r="K298" s="18">
        <f t="shared" si="37"/>
        <v>23</v>
      </c>
      <c r="L298" s="18">
        <f t="shared" si="40"/>
        <v>293</v>
      </c>
      <c r="M298">
        <f t="shared" si="39"/>
        <v>293</v>
      </c>
      <c r="N298">
        <f t="shared" si="38"/>
        <v>18</v>
      </c>
      <c r="O298">
        <f t="shared" si="33"/>
        <v>18</v>
      </c>
    </row>
    <row r="299" spans="1:15" x14ac:dyDescent="0.25">
      <c r="A299" t="s">
        <v>25</v>
      </c>
      <c r="B299">
        <f>'Input and Summary Results'!$G303</f>
        <v>296</v>
      </c>
      <c r="C299">
        <f>IF(B299=0,FALSE,'Input and Summary Results'!$D$5)</f>
        <v>1</v>
      </c>
      <c r="D299">
        <f>IF(B299=0,FALSE,'Input and Summary Results'!$E$5)</f>
        <v>0</v>
      </c>
      <c r="E299">
        <f t="shared" si="34"/>
        <v>0</v>
      </c>
      <c r="F299">
        <f t="shared" si="35"/>
        <v>0</v>
      </c>
      <c r="G299">
        <f>IF(B299=" ",FALSE,(IF('Input and Summary Results'!$J$4="yes",'Data Transformation'!E299,'Data Transformation'!C299)))</f>
        <v>1</v>
      </c>
      <c r="H299">
        <f>IF(B299=" ",FALSE,(IF('Input and Summary Results'!$J$4="yes",'Data Transformation'!F299,'Data Transformation'!D299)))</f>
        <v>0</v>
      </c>
      <c r="I299">
        <f t="shared" si="36"/>
        <v>296</v>
      </c>
      <c r="J299" s="18">
        <f>LOOKUP(2,1/(COUNTIF($J$4:J298,'Input and Summary Results'!$B$7:$B$8007)=0),'Input and Summary Results'!$B$7:$B$8007)</f>
        <v>22</v>
      </c>
      <c r="K299" s="18">
        <f t="shared" si="37"/>
        <v>22</v>
      </c>
      <c r="L299" s="18">
        <f t="shared" si="40"/>
        <v>294</v>
      </c>
      <c r="M299">
        <f t="shared" si="39"/>
        <v>294</v>
      </c>
      <c r="N299">
        <f t="shared" si="38"/>
        <v>9</v>
      </c>
      <c r="O299">
        <f t="shared" si="33"/>
        <v>9</v>
      </c>
    </row>
    <row r="300" spans="1:15" x14ac:dyDescent="0.25">
      <c r="A300" t="s">
        <v>25</v>
      </c>
      <c r="B300">
        <f>'Input and Summary Results'!$G304</f>
        <v>297</v>
      </c>
      <c r="C300">
        <f>IF(B300=0,FALSE,'Input and Summary Results'!$D$5)</f>
        <v>1</v>
      </c>
      <c r="D300">
        <f>IF(B300=0,FALSE,'Input and Summary Results'!$E$5)</f>
        <v>0</v>
      </c>
      <c r="E300">
        <f t="shared" si="34"/>
        <v>0</v>
      </c>
      <c r="F300">
        <f t="shared" si="35"/>
        <v>0</v>
      </c>
      <c r="G300">
        <f>IF(B300=" ",FALSE,(IF('Input and Summary Results'!$J$4="yes",'Data Transformation'!E300,'Data Transformation'!C300)))</f>
        <v>1</v>
      </c>
      <c r="H300">
        <f>IF(B300=" ",FALSE,(IF('Input and Summary Results'!$J$4="yes",'Data Transformation'!F300,'Data Transformation'!D300)))</f>
        <v>0</v>
      </c>
      <c r="I300">
        <f t="shared" si="36"/>
        <v>297</v>
      </c>
      <c r="J300" s="18">
        <f>LOOKUP(2,1/(COUNTIF($J$4:J299,'Input and Summary Results'!$B$7:$B$8007)=0),'Input and Summary Results'!$B$7:$B$8007)</f>
        <v>21</v>
      </c>
      <c r="K300" s="18">
        <f t="shared" si="37"/>
        <v>21</v>
      </c>
      <c r="L300" s="18">
        <f t="shared" si="40"/>
        <v>295</v>
      </c>
      <c r="M300">
        <f t="shared" si="39"/>
        <v>295</v>
      </c>
      <c r="N300">
        <f t="shared" si="38"/>
        <v>16</v>
      </c>
      <c r="O300">
        <f t="shared" si="33"/>
        <v>16</v>
      </c>
    </row>
    <row r="301" spans="1:15" x14ac:dyDescent="0.25">
      <c r="A301" t="s">
        <v>25</v>
      </c>
      <c r="B301">
        <f>'Input and Summary Results'!$G305</f>
        <v>298</v>
      </c>
      <c r="C301">
        <f>IF(B301=0,FALSE,'Input and Summary Results'!$D$5)</f>
        <v>1</v>
      </c>
      <c r="D301">
        <f>IF(B301=0,FALSE,'Input and Summary Results'!$E$5)</f>
        <v>0</v>
      </c>
      <c r="E301">
        <f t="shared" si="34"/>
        <v>0</v>
      </c>
      <c r="F301">
        <f t="shared" si="35"/>
        <v>0</v>
      </c>
      <c r="G301">
        <f>IF(B301=" ",FALSE,(IF('Input and Summary Results'!$J$4="yes",'Data Transformation'!E301,'Data Transformation'!C301)))</f>
        <v>1</v>
      </c>
      <c r="H301">
        <f>IF(B301=" ",FALSE,(IF('Input and Summary Results'!$J$4="yes",'Data Transformation'!F301,'Data Transformation'!D301)))</f>
        <v>0</v>
      </c>
      <c r="I301">
        <f t="shared" si="36"/>
        <v>298</v>
      </c>
      <c r="J301" s="18">
        <f>LOOKUP(2,1/(COUNTIF($J$4:J300,'Input and Summary Results'!$B$7:$B$8007)=0),'Input and Summary Results'!$B$7:$B$8007)</f>
        <v>20</v>
      </c>
      <c r="K301" s="18">
        <f t="shared" si="37"/>
        <v>20</v>
      </c>
      <c r="L301" s="18">
        <f t="shared" si="40"/>
        <v>296</v>
      </c>
      <c r="M301">
        <f t="shared" si="39"/>
        <v>296</v>
      </c>
      <c r="N301">
        <f t="shared" si="38"/>
        <v>17</v>
      </c>
      <c r="O301">
        <f t="shared" si="33"/>
        <v>17</v>
      </c>
    </row>
    <row r="302" spans="1:15" x14ac:dyDescent="0.25">
      <c r="A302" t="s">
        <v>25</v>
      </c>
      <c r="B302">
        <f>'Input and Summary Results'!$G306</f>
        <v>299</v>
      </c>
      <c r="C302">
        <f>IF(B302=0,FALSE,'Input and Summary Results'!$D$5)</f>
        <v>1</v>
      </c>
      <c r="D302">
        <f>IF(B302=0,FALSE,'Input and Summary Results'!$E$5)</f>
        <v>0</v>
      </c>
      <c r="E302">
        <f t="shared" si="34"/>
        <v>0</v>
      </c>
      <c r="F302">
        <f t="shared" si="35"/>
        <v>0</v>
      </c>
      <c r="G302">
        <f>IF(B302=" ",FALSE,(IF('Input and Summary Results'!$J$4="yes",'Data Transformation'!E302,'Data Transformation'!C302)))</f>
        <v>1</v>
      </c>
      <c r="H302">
        <f>IF(B302=" ",FALSE,(IF('Input and Summary Results'!$J$4="yes",'Data Transformation'!F302,'Data Transformation'!D302)))</f>
        <v>0</v>
      </c>
      <c r="I302">
        <f t="shared" si="36"/>
        <v>299</v>
      </c>
      <c r="J302" s="18">
        <f>LOOKUP(2,1/(COUNTIF($J$4:J301,'Input and Summary Results'!$B$7:$B$8007)=0),'Input and Summary Results'!$B$7:$B$8007)</f>
        <v>19</v>
      </c>
      <c r="K302" s="18">
        <f t="shared" si="37"/>
        <v>19</v>
      </c>
      <c r="L302" s="18">
        <f t="shared" si="40"/>
        <v>297</v>
      </c>
      <c r="M302">
        <f t="shared" si="39"/>
        <v>297</v>
      </c>
      <c r="N302">
        <f t="shared" si="38"/>
        <v>18</v>
      </c>
      <c r="O302">
        <f t="shared" si="33"/>
        <v>18</v>
      </c>
    </row>
    <row r="303" spans="1:15" x14ac:dyDescent="0.25">
      <c r="A303" t="s">
        <v>25</v>
      </c>
      <c r="B303">
        <f>'Input and Summary Results'!$G307</f>
        <v>300</v>
      </c>
      <c r="C303">
        <f>IF(B303=0,FALSE,'Input and Summary Results'!$D$5)</f>
        <v>1</v>
      </c>
      <c r="D303">
        <f>IF(B303=0,FALSE,'Input and Summary Results'!$E$5)</f>
        <v>0</v>
      </c>
      <c r="E303">
        <f t="shared" si="34"/>
        <v>0</v>
      </c>
      <c r="F303">
        <f t="shared" si="35"/>
        <v>0</v>
      </c>
      <c r="G303">
        <f>IF(B303=" ",FALSE,(IF('Input and Summary Results'!$J$4="yes",'Data Transformation'!E303,'Data Transformation'!C303)))</f>
        <v>1</v>
      </c>
      <c r="H303">
        <f>IF(B303=" ",FALSE,(IF('Input and Summary Results'!$J$4="yes",'Data Transformation'!F303,'Data Transformation'!D303)))</f>
        <v>0</v>
      </c>
      <c r="I303">
        <f t="shared" si="36"/>
        <v>300</v>
      </c>
      <c r="J303" s="18">
        <f>LOOKUP(2,1/(COUNTIF($J$4:J302,'Input and Summary Results'!$B$7:$B$8007)=0),'Input and Summary Results'!$B$7:$B$8007)</f>
        <v>18</v>
      </c>
      <c r="K303" s="18">
        <f t="shared" si="37"/>
        <v>18</v>
      </c>
      <c r="L303" s="18">
        <f t="shared" si="40"/>
        <v>298</v>
      </c>
      <c r="M303">
        <f t="shared" si="39"/>
        <v>298</v>
      </c>
      <c r="N303">
        <f t="shared" si="38"/>
        <v>19</v>
      </c>
      <c r="O303">
        <f t="shared" si="33"/>
        <v>19</v>
      </c>
    </row>
    <row r="304" spans="1:15" x14ac:dyDescent="0.25">
      <c r="A304" t="s">
        <v>25</v>
      </c>
      <c r="B304">
        <f>'Input and Summary Results'!$G308</f>
        <v>301</v>
      </c>
      <c r="C304">
        <f>IF(B304=0,FALSE,'Input and Summary Results'!$D$5)</f>
        <v>1</v>
      </c>
      <c r="D304">
        <f>IF(B304=0,FALSE,'Input and Summary Results'!$E$5)</f>
        <v>0</v>
      </c>
      <c r="E304">
        <f t="shared" si="34"/>
        <v>0</v>
      </c>
      <c r="F304">
        <f t="shared" si="35"/>
        <v>0</v>
      </c>
      <c r="G304">
        <f>IF(B304=" ",FALSE,(IF('Input and Summary Results'!$J$4="yes",'Data Transformation'!E304,'Data Transformation'!C304)))</f>
        <v>1</v>
      </c>
      <c r="H304">
        <f>IF(B304=" ",FALSE,(IF('Input and Summary Results'!$J$4="yes",'Data Transformation'!F304,'Data Transformation'!D304)))</f>
        <v>0</v>
      </c>
      <c r="I304">
        <f t="shared" si="36"/>
        <v>301</v>
      </c>
      <c r="J304" s="18">
        <f>LOOKUP(2,1/(COUNTIF($J$4:J303,'Input and Summary Results'!$B$7:$B$8007)=0),'Input and Summary Results'!$B$7:$B$8007)</f>
        <v>17</v>
      </c>
      <c r="K304" s="18">
        <f t="shared" si="37"/>
        <v>17</v>
      </c>
      <c r="L304" s="18">
        <f t="shared" si="40"/>
        <v>299</v>
      </c>
      <c r="M304">
        <f t="shared" si="39"/>
        <v>299</v>
      </c>
      <c r="N304">
        <f t="shared" si="38"/>
        <v>19</v>
      </c>
      <c r="O304">
        <f t="shared" si="33"/>
        <v>19</v>
      </c>
    </row>
    <row r="305" spans="1:15" x14ac:dyDescent="0.25">
      <c r="A305" t="s">
        <v>25</v>
      </c>
      <c r="B305">
        <f>'Input and Summary Results'!$G309</f>
        <v>302</v>
      </c>
      <c r="C305">
        <f>IF(B305=0,FALSE,'Input and Summary Results'!$D$5)</f>
        <v>1</v>
      </c>
      <c r="D305">
        <f>IF(B305=0,FALSE,'Input and Summary Results'!$E$5)</f>
        <v>0</v>
      </c>
      <c r="E305">
        <f t="shared" si="34"/>
        <v>0</v>
      </c>
      <c r="F305">
        <f t="shared" si="35"/>
        <v>0</v>
      </c>
      <c r="G305">
        <f>IF(B305=" ",FALSE,(IF('Input and Summary Results'!$J$4="yes",'Data Transformation'!E305,'Data Transformation'!C305)))</f>
        <v>1</v>
      </c>
      <c r="H305">
        <f>IF(B305=" ",FALSE,(IF('Input and Summary Results'!$J$4="yes",'Data Transformation'!F305,'Data Transformation'!D305)))</f>
        <v>0</v>
      </c>
      <c r="I305">
        <f t="shared" si="36"/>
        <v>302</v>
      </c>
      <c r="J305" s="18">
        <f>LOOKUP(2,1/(COUNTIF($J$4:J304,'Input and Summary Results'!$B$7:$B$8007)=0),'Input and Summary Results'!$B$7:$B$8007)</f>
        <v>16</v>
      </c>
      <c r="K305" s="18">
        <f t="shared" si="37"/>
        <v>16</v>
      </c>
      <c r="L305" s="18">
        <f t="shared" si="40"/>
        <v>300</v>
      </c>
      <c r="M305">
        <f t="shared" si="39"/>
        <v>300</v>
      </c>
      <c r="N305">
        <f t="shared" si="38"/>
        <v>16</v>
      </c>
      <c r="O305">
        <f t="shared" si="33"/>
        <v>16</v>
      </c>
    </row>
    <row r="306" spans="1:15" x14ac:dyDescent="0.25">
      <c r="A306" t="s">
        <v>25</v>
      </c>
      <c r="B306">
        <f>'Input and Summary Results'!$G310</f>
        <v>303</v>
      </c>
      <c r="C306">
        <f>IF(B306=0,FALSE,'Input and Summary Results'!$D$5)</f>
        <v>1</v>
      </c>
      <c r="D306">
        <f>IF(B306=0,FALSE,'Input and Summary Results'!$E$5)</f>
        <v>0</v>
      </c>
      <c r="E306">
        <f t="shared" si="34"/>
        <v>0</v>
      </c>
      <c r="F306">
        <f t="shared" si="35"/>
        <v>0</v>
      </c>
      <c r="G306">
        <f>IF(B306=" ",FALSE,(IF('Input and Summary Results'!$J$4="yes",'Data Transformation'!E306,'Data Transformation'!C306)))</f>
        <v>1</v>
      </c>
      <c r="H306">
        <f>IF(B306=" ",FALSE,(IF('Input and Summary Results'!$J$4="yes",'Data Transformation'!F306,'Data Transformation'!D306)))</f>
        <v>0</v>
      </c>
      <c r="I306">
        <f t="shared" si="36"/>
        <v>303</v>
      </c>
      <c r="J306" s="18">
        <f>LOOKUP(2,1/(COUNTIF($J$4:J305,'Input and Summary Results'!$B$7:$B$8007)=0),'Input and Summary Results'!$B$7:$B$8007)</f>
        <v>15</v>
      </c>
      <c r="K306" s="18">
        <f t="shared" si="37"/>
        <v>15</v>
      </c>
      <c r="L306" s="18">
        <f t="shared" si="40"/>
        <v>301</v>
      </c>
      <c r="M306">
        <f t="shared" si="39"/>
        <v>301</v>
      </c>
      <c r="N306">
        <f t="shared" si="38"/>
        <v>15</v>
      </c>
      <c r="O306">
        <f t="shared" si="33"/>
        <v>15</v>
      </c>
    </row>
    <row r="307" spans="1:15" x14ac:dyDescent="0.25">
      <c r="A307" t="s">
        <v>25</v>
      </c>
      <c r="B307">
        <f>'Input and Summary Results'!$G311</f>
        <v>304</v>
      </c>
      <c r="C307">
        <f>IF(B307=0,FALSE,'Input and Summary Results'!$D$5)</f>
        <v>1</v>
      </c>
      <c r="D307">
        <f>IF(B307=0,FALSE,'Input and Summary Results'!$E$5)</f>
        <v>0</v>
      </c>
      <c r="E307">
        <f t="shared" si="34"/>
        <v>0</v>
      </c>
      <c r="F307">
        <f t="shared" si="35"/>
        <v>0</v>
      </c>
      <c r="G307">
        <f>IF(B307=" ",FALSE,(IF('Input and Summary Results'!$J$4="yes",'Data Transformation'!E307,'Data Transformation'!C307)))</f>
        <v>1</v>
      </c>
      <c r="H307">
        <f>IF(B307=" ",FALSE,(IF('Input and Summary Results'!$J$4="yes",'Data Transformation'!F307,'Data Transformation'!D307)))</f>
        <v>0</v>
      </c>
      <c r="I307">
        <f t="shared" si="36"/>
        <v>304</v>
      </c>
      <c r="J307" s="18">
        <f>LOOKUP(2,1/(COUNTIF($J$4:J306,'Input and Summary Results'!$B$7:$B$8007)=0),'Input and Summary Results'!$B$7:$B$8007)</f>
        <v>14</v>
      </c>
      <c r="K307" s="18">
        <f t="shared" si="37"/>
        <v>14</v>
      </c>
      <c r="L307" s="18">
        <f t="shared" si="40"/>
        <v>302</v>
      </c>
      <c r="M307">
        <f t="shared" si="39"/>
        <v>302</v>
      </c>
      <c r="N307">
        <f t="shared" si="38"/>
        <v>14</v>
      </c>
      <c r="O307">
        <f t="shared" si="33"/>
        <v>14</v>
      </c>
    </row>
    <row r="308" spans="1:15" x14ac:dyDescent="0.25">
      <c r="A308" t="s">
        <v>25</v>
      </c>
      <c r="B308">
        <f>'Input and Summary Results'!$G312</f>
        <v>305</v>
      </c>
      <c r="C308">
        <f>IF(B308=0,FALSE,'Input and Summary Results'!$D$5)</f>
        <v>1</v>
      </c>
      <c r="D308">
        <f>IF(B308=0,FALSE,'Input and Summary Results'!$E$5)</f>
        <v>0</v>
      </c>
      <c r="E308">
        <f t="shared" si="34"/>
        <v>0</v>
      </c>
      <c r="F308">
        <f t="shared" si="35"/>
        <v>0</v>
      </c>
      <c r="G308">
        <f>IF(B308=" ",FALSE,(IF('Input and Summary Results'!$J$4="yes",'Data Transformation'!E308,'Data Transformation'!C308)))</f>
        <v>1</v>
      </c>
      <c r="H308">
        <f>IF(B308=" ",FALSE,(IF('Input and Summary Results'!$J$4="yes",'Data Transformation'!F308,'Data Transformation'!D308)))</f>
        <v>0</v>
      </c>
      <c r="I308">
        <f t="shared" si="36"/>
        <v>305</v>
      </c>
      <c r="J308" s="18">
        <f>LOOKUP(2,1/(COUNTIF($J$4:J307,'Input and Summary Results'!$B$7:$B$8007)=0),'Input and Summary Results'!$B$7:$B$8007)</f>
        <v>13</v>
      </c>
      <c r="K308" s="18">
        <f t="shared" si="37"/>
        <v>13</v>
      </c>
      <c r="L308" s="18">
        <f t="shared" si="40"/>
        <v>303</v>
      </c>
      <c r="M308">
        <f t="shared" si="39"/>
        <v>303</v>
      </c>
      <c r="N308">
        <f t="shared" si="38"/>
        <v>17</v>
      </c>
      <c r="O308">
        <f t="shared" si="33"/>
        <v>17</v>
      </c>
    </row>
    <row r="309" spans="1:15" x14ac:dyDescent="0.25">
      <c r="A309" t="s">
        <v>25</v>
      </c>
      <c r="B309">
        <f>'Input and Summary Results'!$G313</f>
        <v>306</v>
      </c>
      <c r="C309">
        <f>IF(B309=0,FALSE,'Input and Summary Results'!$D$5)</f>
        <v>1</v>
      </c>
      <c r="D309">
        <f>IF(B309=0,FALSE,'Input and Summary Results'!$E$5)</f>
        <v>0</v>
      </c>
      <c r="E309">
        <f t="shared" si="34"/>
        <v>0</v>
      </c>
      <c r="F309">
        <f t="shared" si="35"/>
        <v>0</v>
      </c>
      <c r="G309">
        <f>IF(B309=" ",FALSE,(IF('Input and Summary Results'!$J$4="yes",'Data Transformation'!E309,'Data Transformation'!C309)))</f>
        <v>1</v>
      </c>
      <c r="H309">
        <f>IF(B309=" ",FALSE,(IF('Input and Summary Results'!$J$4="yes",'Data Transformation'!F309,'Data Transformation'!D309)))</f>
        <v>0</v>
      </c>
      <c r="I309">
        <f t="shared" si="36"/>
        <v>306</v>
      </c>
      <c r="J309" s="18">
        <f>LOOKUP(2,1/(COUNTIF($J$4:J308,'Input and Summary Results'!$B$7:$B$8007)=0),'Input and Summary Results'!$B$7:$B$8007)</f>
        <v>12</v>
      </c>
      <c r="K309" s="18">
        <f t="shared" si="37"/>
        <v>12</v>
      </c>
      <c r="L309" s="18">
        <f t="shared" si="40"/>
        <v>304</v>
      </c>
      <c r="M309">
        <f t="shared" si="39"/>
        <v>304</v>
      </c>
      <c r="N309">
        <f t="shared" si="38"/>
        <v>16</v>
      </c>
      <c r="O309">
        <f t="shared" si="33"/>
        <v>16</v>
      </c>
    </row>
    <row r="310" spans="1:15" x14ac:dyDescent="0.25">
      <c r="A310" t="s">
        <v>25</v>
      </c>
      <c r="B310">
        <f>'Input and Summary Results'!$G314</f>
        <v>307</v>
      </c>
      <c r="C310">
        <f>IF(B310=0,FALSE,'Input and Summary Results'!$D$5)</f>
        <v>1</v>
      </c>
      <c r="D310">
        <f>IF(B310=0,FALSE,'Input and Summary Results'!$E$5)</f>
        <v>0</v>
      </c>
      <c r="E310">
        <f t="shared" si="34"/>
        <v>0</v>
      </c>
      <c r="F310">
        <f t="shared" si="35"/>
        <v>0</v>
      </c>
      <c r="G310">
        <f>IF(B310=" ",FALSE,(IF('Input and Summary Results'!$J$4="yes",'Data Transformation'!E310,'Data Transformation'!C310)))</f>
        <v>1</v>
      </c>
      <c r="H310">
        <f>IF(B310=" ",FALSE,(IF('Input and Summary Results'!$J$4="yes",'Data Transformation'!F310,'Data Transformation'!D310)))</f>
        <v>0</v>
      </c>
      <c r="I310">
        <f t="shared" si="36"/>
        <v>307</v>
      </c>
      <c r="J310" s="18">
        <f>LOOKUP(2,1/(COUNTIF($J$4:J309,'Input and Summary Results'!$B$7:$B$8007)=0),'Input and Summary Results'!$B$7:$B$8007)</f>
        <v>11</v>
      </c>
      <c r="K310" s="18">
        <f t="shared" si="37"/>
        <v>11</v>
      </c>
      <c r="L310" s="18">
        <f t="shared" si="40"/>
        <v>305</v>
      </c>
      <c r="M310">
        <f t="shared" si="39"/>
        <v>305</v>
      </c>
      <c r="N310">
        <f t="shared" si="38"/>
        <v>14</v>
      </c>
      <c r="O310">
        <f t="shared" si="33"/>
        <v>14</v>
      </c>
    </row>
    <row r="311" spans="1:15" x14ac:dyDescent="0.25">
      <c r="A311" t="s">
        <v>25</v>
      </c>
      <c r="B311">
        <f>'Input and Summary Results'!$G315</f>
        <v>308</v>
      </c>
      <c r="C311">
        <f>IF(B311=0,FALSE,'Input and Summary Results'!$D$5)</f>
        <v>1</v>
      </c>
      <c r="D311">
        <f>IF(B311=0,FALSE,'Input and Summary Results'!$E$5)</f>
        <v>0</v>
      </c>
      <c r="E311">
        <f t="shared" si="34"/>
        <v>0</v>
      </c>
      <c r="F311">
        <f t="shared" si="35"/>
        <v>0</v>
      </c>
      <c r="G311">
        <f>IF(B311=" ",FALSE,(IF('Input and Summary Results'!$J$4="yes",'Data Transformation'!E311,'Data Transformation'!C311)))</f>
        <v>1</v>
      </c>
      <c r="H311">
        <f>IF(B311=" ",FALSE,(IF('Input and Summary Results'!$J$4="yes",'Data Transformation'!F311,'Data Transformation'!D311)))</f>
        <v>0</v>
      </c>
      <c r="I311">
        <f t="shared" si="36"/>
        <v>308</v>
      </c>
      <c r="J311" s="18">
        <f>LOOKUP(2,1/(COUNTIF($J$4:J310,'Input and Summary Results'!$B$7:$B$8007)=0),'Input and Summary Results'!$B$7:$B$8007)</f>
        <v>10</v>
      </c>
      <c r="K311" s="18">
        <f t="shared" si="37"/>
        <v>10</v>
      </c>
      <c r="L311" s="18">
        <f t="shared" si="40"/>
        <v>306</v>
      </c>
      <c r="M311">
        <f t="shared" si="39"/>
        <v>306</v>
      </c>
      <c r="N311">
        <f t="shared" si="38"/>
        <v>12</v>
      </c>
      <c r="O311">
        <f t="shared" si="33"/>
        <v>12</v>
      </c>
    </row>
    <row r="312" spans="1:15" x14ac:dyDescent="0.25">
      <c r="A312" t="s">
        <v>25</v>
      </c>
      <c r="B312">
        <f>'Input and Summary Results'!$G316</f>
        <v>309</v>
      </c>
      <c r="C312">
        <f>IF(B312=0,FALSE,'Input and Summary Results'!$D$5)</f>
        <v>1</v>
      </c>
      <c r="D312">
        <f>IF(B312=0,FALSE,'Input and Summary Results'!$E$5)</f>
        <v>0</v>
      </c>
      <c r="E312">
        <f t="shared" si="34"/>
        <v>0</v>
      </c>
      <c r="F312">
        <f t="shared" si="35"/>
        <v>0</v>
      </c>
      <c r="G312">
        <f>IF(B312=" ",FALSE,(IF('Input and Summary Results'!$J$4="yes",'Data Transformation'!E312,'Data Transformation'!C312)))</f>
        <v>1</v>
      </c>
      <c r="H312">
        <f>IF(B312=" ",FALSE,(IF('Input and Summary Results'!$J$4="yes",'Data Transformation'!F312,'Data Transformation'!D312)))</f>
        <v>0</v>
      </c>
      <c r="I312">
        <f t="shared" si="36"/>
        <v>309</v>
      </c>
      <c r="J312" s="18">
        <f>LOOKUP(2,1/(COUNTIF($J$4:J311,'Input and Summary Results'!$B$7:$B$8007)=0),'Input and Summary Results'!$B$7:$B$8007)</f>
        <v>9</v>
      </c>
      <c r="K312" s="18">
        <f t="shared" si="37"/>
        <v>9</v>
      </c>
      <c r="L312" s="18">
        <f t="shared" si="40"/>
        <v>307</v>
      </c>
      <c r="M312">
        <f t="shared" si="39"/>
        <v>307</v>
      </c>
      <c r="N312">
        <f t="shared" si="38"/>
        <v>16</v>
      </c>
      <c r="O312">
        <f t="shared" si="33"/>
        <v>16</v>
      </c>
    </row>
    <row r="313" spans="1:15" x14ac:dyDescent="0.25">
      <c r="A313" t="s">
        <v>25</v>
      </c>
      <c r="B313">
        <f>'Input and Summary Results'!$G317</f>
        <v>310</v>
      </c>
      <c r="C313">
        <f>IF(B313=0,FALSE,'Input and Summary Results'!$D$5)</f>
        <v>1</v>
      </c>
      <c r="D313">
        <f>IF(B313=0,FALSE,'Input and Summary Results'!$E$5)</f>
        <v>0</v>
      </c>
      <c r="E313">
        <f t="shared" si="34"/>
        <v>0</v>
      </c>
      <c r="F313">
        <f t="shared" si="35"/>
        <v>0</v>
      </c>
      <c r="G313">
        <f>IF(B313=" ",FALSE,(IF('Input and Summary Results'!$J$4="yes",'Data Transformation'!E313,'Data Transformation'!C313)))</f>
        <v>1</v>
      </c>
      <c r="H313">
        <f>IF(B313=" ",FALSE,(IF('Input and Summary Results'!$J$4="yes",'Data Transformation'!F313,'Data Transformation'!D313)))</f>
        <v>0</v>
      </c>
      <c r="I313">
        <f t="shared" si="36"/>
        <v>310</v>
      </c>
      <c r="J313" s="18">
        <f>LOOKUP(2,1/(COUNTIF($J$4:J312,'Input and Summary Results'!$B$7:$B$8007)=0),'Input and Summary Results'!$B$7:$B$8007)</f>
        <v>8</v>
      </c>
      <c r="K313" s="18">
        <f t="shared" si="37"/>
        <v>8</v>
      </c>
      <c r="L313" s="18">
        <f t="shared" si="40"/>
        <v>308</v>
      </c>
      <c r="M313">
        <f t="shared" si="39"/>
        <v>308</v>
      </c>
      <c r="N313">
        <f t="shared" si="38"/>
        <v>9</v>
      </c>
      <c r="O313">
        <f t="shared" si="33"/>
        <v>9</v>
      </c>
    </row>
    <row r="314" spans="1:15" x14ac:dyDescent="0.25">
      <c r="A314" t="s">
        <v>25</v>
      </c>
      <c r="B314">
        <f>'Input and Summary Results'!$G318</f>
        <v>311</v>
      </c>
      <c r="C314">
        <f>IF(B314=0,FALSE,'Input and Summary Results'!$D$5)</f>
        <v>1</v>
      </c>
      <c r="D314">
        <f>IF(B314=0,FALSE,'Input and Summary Results'!$E$5)</f>
        <v>0</v>
      </c>
      <c r="E314">
        <f t="shared" si="34"/>
        <v>0</v>
      </c>
      <c r="F314">
        <f t="shared" si="35"/>
        <v>0</v>
      </c>
      <c r="G314">
        <f>IF(B314=" ",FALSE,(IF('Input and Summary Results'!$J$4="yes",'Data Transformation'!E314,'Data Transformation'!C314)))</f>
        <v>1</v>
      </c>
      <c r="H314">
        <f>IF(B314=" ",FALSE,(IF('Input and Summary Results'!$J$4="yes",'Data Transformation'!F314,'Data Transformation'!D314)))</f>
        <v>0</v>
      </c>
      <c r="I314">
        <f t="shared" si="36"/>
        <v>311</v>
      </c>
      <c r="J314" s="18">
        <f>LOOKUP(2,1/(COUNTIF($J$4:J313,'Input and Summary Results'!$B$7:$B$8007)=0),'Input and Summary Results'!$B$7:$B$8007)</f>
        <v>7</v>
      </c>
      <c r="K314" s="18">
        <f t="shared" si="37"/>
        <v>7</v>
      </c>
      <c r="L314" s="18">
        <f t="shared" si="40"/>
        <v>309</v>
      </c>
      <c r="M314">
        <f t="shared" si="39"/>
        <v>309</v>
      </c>
      <c r="N314">
        <f t="shared" si="38"/>
        <v>10</v>
      </c>
      <c r="O314">
        <f t="shared" si="33"/>
        <v>10</v>
      </c>
    </row>
    <row r="315" spans="1:15" x14ac:dyDescent="0.25">
      <c r="A315" t="s">
        <v>25</v>
      </c>
      <c r="B315">
        <f>'Input and Summary Results'!$G319</f>
        <v>312</v>
      </c>
      <c r="C315">
        <f>IF(B315=0,FALSE,'Input and Summary Results'!$D$5)</f>
        <v>1</v>
      </c>
      <c r="D315">
        <f>IF(B315=0,FALSE,'Input and Summary Results'!$E$5)</f>
        <v>0</v>
      </c>
      <c r="E315">
        <f t="shared" si="34"/>
        <v>0</v>
      </c>
      <c r="F315">
        <f t="shared" si="35"/>
        <v>0</v>
      </c>
      <c r="G315">
        <f>IF(B315=" ",FALSE,(IF('Input and Summary Results'!$J$4="yes",'Data Transformation'!E315,'Data Transformation'!C315)))</f>
        <v>1</v>
      </c>
      <c r="H315">
        <f>IF(B315=" ",FALSE,(IF('Input and Summary Results'!$J$4="yes",'Data Transformation'!F315,'Data Transformation'!D315)))</f>
        <v>0</v>
      </c>
      <c r="I315">
        <f t="shared" si="36"/>
        <v>312</v>
      </c>
      <c r="J315" s="18">
        <f>LOOKUP(2,1/(COUNTIF($J$4:J314,'Input and Summary Results'!$B$7:$B$8007)=0),'Input and Summary Results'!$B$7:$B$8007)</f>
        <v>6</v>
      </c>
      <c r="K315" s="18">
        <f t="shared" si="37"/>
        <v>6</v>
      </c>
      <c r="L315" s="18">
        <f t="shared" si="40"/>
        <v>310</v>
      </c>
      <c r="M315">
        <f t="shared" si="39"/>
        <v>310</v>
      </c>
      <c r="N315">
        <f t="shared" si="38"/>
        <v>5</v>
      </c>
      <c r="O315">
        <f t="shared" si="33"/>
        <v>5</v>
      </c>
    </row>
    <row r="316" spans="1:15" x14ac:dyDescent="0.25">
      <c r="A316" t="s">
        <v>25</v>
      </c>
      <c r="B316">
        <f>'Input and Summary Results'!$G320</f>
        <v>313</v>
      </c>
      <c r="C316">
        <f>IF(B316=0,FALSE,'Input and Summary Results'!$D$5)</f>
        <v>1</v>
      </c>
      <c r="D316">
        <f>IF(B316=0,FALSE,'Input and Summary Results'!$E$5)</f>
        <v>0</v>
      </c>
      <c r="E316">
        <f t="shared" si="34"/>
        <v>0</v>
      </c>
      <c r="F316">
        <f t="shared" si="35"/>
        <v>0</v>
      </c>
      <c r="G316">
        <f>IF(B316=" ",FALSE,(IF('Input and Summary Results'!$J$4="yes",'Data Transformation'!E316,'Data Transformation'!C316)))</f>
        <v>1</v>
      </c>
      <c r="H316">
        <f>IF(B316=" ",FALSE,(IF('Input and Summary Results'!$J$4="yes",'Data Transformation'!F316,'Data Transformation'!D316)))</f>
        <v>0</v>
      </c>
      <c r="I316">
        <f t="shared" si="36"/>
        <v>313</v>
      </c>
      <c r="J316" s="18">
        <f>LOOKUP(2,1/(COUNTIF($J$4:J315,'Input and Summary Results'!$B$7:$B$8007)=0),'Input and Summary Results'!$B$7:$B$8007)</f>
        <v>5</v>
      </c>
      <c r="K316" s="18">
        <f t="shared" si="37"/>
        <v>5</v>
      </c>
      <c r="L316" s="18">
        <f t="shared" si="40"/>
        <v>311</v>
      </c>
      <c r="M316">
        <f t="shared" si="39"/>
        <v>311</v>
      </c>
      <c r="N316">
        <f t="shared" si="38"/>
        <v>20</v>
      </c>
      <c r="O316">
        <f t="shared" si="33"/>
        <v>20</v>
      </c>
    </row>
    <row r="317" spans="1:15" x14ac:dyDescent="0.25">
      <c r="A317" t="s">
        <v>25</v>
      </c>
      <c r="B317">
        <f>'Input and Summary Results'!$G321</f>
        <v>314</v>
      </c>
      <c r="C317">
        <f>IF(B317=0,FALSE,'Input and Summary Results'!$D$5)</f>
        <v>1</v>
      </c>
      <c r="D317">
        <f>IF(B317=0,FALSE,'Input and Summary Results'!$E$5)</f>
        <v>0</v>
      </c>
      <c r="E317">
        <f t="shared" si="34"/>
        <v>0</v>
      </c>
      <c r="F317">
        <f t="shared" si="35"/>
        <v>0</v>
      </c>
      <c r="G317">
        <f>IF(B317=" ",FALSE,(IF('Input and Summary Results'!$J$4="yes",'Data Transformation'!E317,'Data Transformation'!C317)))</f>
        <v>1</v>
      </c>
      <c r="H317">
        <f>IF(B317=" ",FALSE,(IF('Input and Summary Results'!$J$4="yes",'Data Transformation'!F317,'Data Transformation'!D317)))</f>
        <v>0</v>
      </c>
      <c r="I317">
        <f t="shared" si="36"/>
        <v>314</v>
      </c>
      <c r="J317" s="18">
        <f>LOOKUP(2,1/(COUNTIF($J$4:J316,'Input and Summary Results'!$B$7:$B$8007)=0),'Input and Summary Results'!$B$7:$B$8007)</f>
        <v>4</v>
      </c>
      <c r="K317" s="18">
        <f t="shared" si="37"/>
        <v>4</v>
      </c>
      <c r="L317" s="18">
        <f t="shared" si="40"/>
        <v>312</v>
      </c>
      <c r="M317">
        <f t="shared" si="39"/>
        <v>312</v>
      </c>
      <c r="N317">
        <f t="shared" si="38"/>
        <v>20</v>
      </c>
      <c r="O317">
        <f t="shared" si="33"/>
        <v>20</v>
      </c>
    </row>
    <row r="318" spans="1:15" x14ac:dyDescent="0.25">
      <c r="A318" t="s">
        <v>25</v>
      </c>
      <c r="B318">
        <f>'Input and Summary Results'!$G322</f>
        <v>315</v>
      </c>
      <c r="C318">
        <f>IF(B318=0,FALSE,'Input and Summary Results'!$D$5)</f>
        <v>1</v>
      </c>
      <c r="D318">
        <f>IF(B318=0,FALSE,'Input and Summary Results'!$E$5)</f>
        <v>0</v>
      </c>
      <c r="E318">
        <f t="shared" si="34"/>
        <v>0</v>
      </c>
      <c r="F318">
        <f t="shared" si="35"/>
        <v>0</v>
      </c>
      <c r="G318">
        <f>IF(B318=" ",FALSE,(IF('Input and Summary Results'!$J$4="yes",'Data Transformation'!E318,'Data Transformation'!C318)))</f>
        <v>1</v>
      </c>
      <c r="H318">
        <f>IF(B318=" ",FALSE,(IF('Input and Summary Results'!$J$4="yes",'Data Transformation'!F318,'Data Transformation'!D318)))</f>
        <v>0</v>
      </c>
      <c r="I318">
        <f t="shared" si="36"/>
        <v>315</v>
      </c>
      <c r="J318" s="18">
        <f>LOOKUP(2,1/(COUNTIF($J$4:J317,'Input and Summary Results'!$B$7:$B$8007)=0),'Input and Summary Results'!$B$7:$B$8007)</f>
        <v>3</v>
      </c>
      <c r="K318" s="18">
        <f t="shared" si="37"/>
        <v>3</v>
      </c>
      <c r="L318" s="18">
        <f t="shared" si="40"/>
        <v>313</v>
      </c>
      <c r="M318">
        <f t="shared" si="39"/>
        <v>313</v>
      </c>
      <c r="N318">
        <f t="shared" si="38"/>
        <v>10</v>
      </c>
      <c r="O318">
        <f t="shared" si="33"/>
        <v>10</v>
      </c>
    </row>
    <row r="319" spans="1:15" x14ac:dyDescent="0.25">
      <c r="A319" t="s">
        <v>25</v>
      </c>
      <c r="B319" t="str">
        <f>'Input and Summary Results'!$G323</f>
        <v xml:space="preserve"> </v>
      </c>
      <c r="C319">
        <f>IF(B319=0,FALSE,'Input and Summary Results'!$D$5)</f>
        <v>1</v>
      </c>
      <c r="D319">
        <f>IF(B319=0,FALSE,'Input and Summary Results'!$E$5)</f>
        <v>0</v>
      </c>
      <c r="E319">
        <f t="shared" si="34"/>
        <v>0</v>
      </c>
      <c r="F319">
        <f t="shared" si="35"/>
        <v>0</v>
      </c>
      <c r="G319" t="b">
        <f>IF(B319=" ",FALSE,(IF('Input and Summary Results'!$J$4="yes",'Data Transformation'!E319,'Data Transformation'!C319)))</f>
        <v>0</v>
      </c>
      <c r="H319" t="b">
        <f>IF(B319=" ",FALSE,(IF('Input and Summary Results'!$J$4="yes",'Data Transformation'!F319,'Data Transformation'!D319)))</f>
        <v>0</v>
      </c>
      <c r="I319" t="str">
        <f t="shared" si="36"/>
        <v/>
      </c>
      <c r="J319" s="18">
        <f>LOOKUP(2,1/(COUNTIF($J$4:J318,'Input and Summary Results'!$B$7:$B$8007)=0),'Input and Summary Results'!$B$7:$B$8007)</f>
        <v>2</v>
      </c>
      <c r="K319" s="18">
        <f t="shared" si="37"/>
        <v>2</v>
      </c>
      <c r="L319" s="18">
        <f t="shared" si="40"/>
        <v>314</v>
      </c>
      <c r="M319">
        <f t="shared" si="39"/>
        <v>314</v>
      </c>
      <c r="N319">
        <f t="shared" si="38"/>
        <v>7</v>
      </c>
      <c r="O319">
        <f t="shared" si="33"/>
        <v>7</v>
      </c>
    </row>
    <row r="320" spans="1:15" x14ac:dyDescent="0.25">
      <c r="A320" t="s">
        <v>25</v>
      </c>
      <c r="B320" t="str">
        <f>'Input and Summary Results'!$G324</f>
        <v xml:space="preserve"> </v>
      </c>
      <c r="C320">
        <f>IF(B320=0,FALSE,'Input and Summary Results'!$D$5)</f>
        <v>1</v>
      </c>
      <c r="D320">
        <f>IF(B320=0,FALSE,'Input and Summary Results'!$E$5)</f>
        <v>0</v>
      </c>
      <c r="E320">
        <f t="shared" si="34"/>
        <v>0</v>
      </c>
      <c r="F320">
        <f t="shared" si="35"/>
        <v>0</v>
      </c>
      <c r="G320" t="b">
        <f>IF(B320=" ",FALSE,(IF('Input and Summary Results'!$J$4="yes",'Data Transformation'!E320,'Data Transformation'!C320)))</f>
        <v>0</v>
      </c>
      <c r="H320" t="b">
        <f>IF(B320=" ",FALSE,(IF('Input and Summary Results'!$J$4="yes",'Data Transformation'!F320,'Data Transformation'!D320)))</f>
        <v>0</v>
      </c>
      <c r="I320" t="str">
        <f t="shared" si="36"/>
        <v/>
      </c>
      <c r="J320" s="18">
        <f>LOOKUP(2,1/(COUNTIF($J$4:J319,'Input and Summary Results'!$B$7:$B$8007)=0),'Input and Summary Results'!$B$7:$B$8007)</f>
        <v>1</v>
      </c>
      <c r="K320" s="18">
        <f t="shared" si="37"/>
        <v>1</v>
      </c>
      <c r="L320" s="18">
        <f t="shared" si="40"/>
        <v>315</v>
      </c>
      <c r="M320">
        <f t="shared" si="39"/>
        <v>315</v>
      </c>
      <c r="N320">
        <f t="shared" si="38"/>
        <v>8</v>
      </c>
      <c r="O320">
        <f t="shared" si="33"/>
        <v>8</v>
      </c>
    </row>
    <row r="321" spans="1:15" x14ac:dyDescent="0.25">
      <c r="A321" t="s">
        <v>25</v>
      </c>
      <c r="B321" t="str">
        <f>'Input and Summary Results'!$G325</f>
        <v xml:space="preserve"> </v>
      </c>
      <c r="C321">
        <f>IF(B321=0,FALSE,'Input and Summary Results'!$D$5)</f>
        <v>1</v>
      </c>
      <c r="D321">
        <f>IF(B321=0,FALSE,'Input and Summary Results'!$E$5)</f>
        <v>0</v>
      </c>
      <c r="E321">
        <f t="shared" si="34"/>
        <v>0</v>
      </c>
      <c r="F321">
        <f t="shared" si="35"/>
        <v>0</v>
      </c>
      <c r="G321" t="b">
        <f>IF(B321=" ",FALSE,(IF('Input and Summary Results'!$J$4="yes",'Data Transformation'!E321,'Data Transformation'!C321)))</f>
        <v>0</v>
      </c>
      <c r="H321" t="b">
        <f>IF(B321=" ",FALSE,(IF('Input and Summary Results'!$J$4="yes",'Data Transformation'!F321,'Data Transformation'!D321)))</f>
        <v>0</v>
      </c>
      <c r="I321" t="str">
        <f t="shared" si="36"/>
        <v/>
      </c>
      <c r="J321" s="18" t="e">
        <f>LOOKUP(2,1/(COUNTIF($J$4:J320,'Input and Summary Results'!$B$7:$B$8007)=0),'Input and Summary Results'!$B$7:$B$8007)</f>
        <v>#N/A</v>
      </c>
      <c r="K321" s="18" t="str">
        <f t="shared" si="37"/>
        <v xml:space="preserve"> </v>
      </c>
      <c r="L321" s="18">
        <f t="shared" si="40"/>
        <v>316</v>
      </c>
      <c r="M321" t="e">
        <f t="shared" si="39"/>
        <v>#NUM!</v>
      </c>
      <c r="N321">
        <f t="shared" si="38"/>
        <v>0</v>
      </c>
      <c r="O321" t="b">
        <f t="shared" si="33"/>
        <v>0</v>
      </c>
    </row>
    <row r="322" spans="1:15" x14ac:dyDescent="0.25">
      <c r="A322" t="s">
        <v>25</v>
      </c>
      <c r="B322" t="str">
        <f>'Input and Summary Results'!$G326</f>
        <v xml:space="preserve"> </v>
      </c>
      <c r="C322">
        <f>IF(B322=0,FALSE,'Input and Summary Results'!$D$5)</f>
        <v>1</v>
      </c>
      <c r="D322">
        <f>IF(B322=0,FALSE,'Input and Summary Results'!$E$5)</f>
        <v>0</v>
      </c>
      <c r="E322">
        <f t="shared" si="34"/>
        <v>0</v>
      </c>
      <c r="F322">
        <f t="shared" si="35"/>
        <v>0</v>
      </c>
      <c r="G322" t="b">
        <f>IF(B322=" ",FALSE,(IF('Input and Summary Results'!$J$4="yes",'Data Transformation'!E322,'Data Transformation'!C322)))</f>
        <v>0</v>
      </c>
      <c r="H322" t="b">
        <f>IF(B322=" ",FALSE,(IF('Input and Summary Results'!$J$4="yes",'Data Transformation'!F322,'Data Transformation'!D322)))</f>
        <v>0</v>
      </c>
      <c r="I322" t="str">
        <f t="shared" si="36"/>
        <v/>
      </c>
      <c r="J322" s="18" t="e">
        <f>LOOKUP(2,1/(COUNTIF($J$4:J321,'Input and Summary Results'!$B$7:$B$8007)=0),'Input and Summary Results'!$B$7:$B$8007)</f>
        <v>#N/A</v>
      </c>
      <c r="K322" s="18" t="str">
        <f t="shared" si="37"/>
        <v xml:space="preserve"> </v>
      </c>
      <c r="L322" s="18">
        <f t="shared" si="40"/>
        <v>317</v>
      </c>
      <c r="M322" t="e">
        <f t="shared" si="39"/>
        <v>#NUM!</v>
      </c>
      <c r="N322">
        <f t="shared" si="38"/>
        <v>0</v>
      </c>
      <c r="O322" t="b">
        <f t="shared" si="33"/>
        <v>0</v>
      </c>
    </row>
    <row r="323" spans="1:15" x14ac:dyDescent="0.25">
      <c r="A323" t="s">
        <v>25</v>
      </c>
      <c r="B323" t="str">
        <f>'Input and Summary Results'!$G327</f>
        <v xml:space="preserve"> </v>
      </c>
      <c r="C323">
        <f>IF(B323=0,FALSE,'Input and Summary Results'!$D$5)</f>
        <v>1</v>
      </c>
      <c r="D323">
        <f>IF(B323=0,FALSE,'Input and Summary Results'!$E$5)</f>
        <v>0</v>
      </c>
      <c r="E323">
        <f t="shared" si="34"/>
        <v>0</v>
      </c>
      <c r="F323">
        <f t="shared" si="35"/>
        <v>0</v>
      </c>
      <c r="G323" t="b">
        <f>IF(B323=" ",FALSE,(IF('Input and Summary Results'!$J$4="yes",'Data Transformation'!E323,'Data Transformation'!C323)))</f>
        <v>0</v>
      </c>
      <c r="H323" t="b">
        <f>IF(B323=" ",FALSE,(IF('Input and Summary Results'!$J$4="yes",'Data Transformation'!F323,'Data Transformation'!D323)))</f>
        <v>0</v>
      </c>
      <c r="I323" t="str">
        <f t="shared" si="36"/>
        <v/>
      </c>
      <c r="J323" s="18" t="e">
        <f>LOOKUP(2,1/(COUNTIF($J$4:J322,'Input and Summary Results'!$B$7:$B$8007)=0),'Input and Summary Results'!$B$7:$B$8007)</f>
        <v>#N/A</v>
      </c>
      <c r="K323" s="18" t="str">
        <f t="shared" si="37"/>
        <v xml:space="preserve"> </v>
      </c>
      <c r="L323" s="18">
        <f t="shared" si="40"/>
        <v>318</v>
      </c>
      <c r="M323" t="e">
        <f t="shared" si="39"/>
        <v>#NUM!</v>
      </c>
      <c r="N323">
        <f t="shared" si="38"/>
        <v>0</v>
      </c>
      <c r="O323" t="b">
        <f t="shared" si="33"/>
        <v>0</v>
      </c>
    </row>
    <row r="324" spans="1:15" x14ac:dyDescent="0.25">
      <c r="A324" t="s">
        <v>25</v>
      </c>
      <c r="B324" t="str">
        <f>'Input and Summary Results'!$G328</f>
        <v xml:space="preserve"> </v>
      </c>
      <c r="C324">
        <f>IF(B324=0,FALSE,'Input and Summary Results'!$D$5)</f>
        <v>1</v>
      </c>
      <c r="D324">
        <f>IF(B324=0,FALSE,'Input and Summary Results'!$E$5)</f>
        <v>0</v>
      </c>
      <c r="E324">
        <f t="shared" si="34"/>
        <v>0</v>
      </c>
      <c r="F324">
        <f t="shared" si="35"/>
        <v>0</v>
      </c>
      <c r="G324" t="b">
        <f>IF(B324=" ",FALSE,(IF('Input and Summary Results'!$J$4="yes",'Data Transformation'!E324,'Data Transformation'!C324)))</f>
        <v>0</v>
      </c>
      <c r="H324" t="b">
        <f>IF(B324=" ",FALSE,(IF('Input and Summary Results'!$J$4="yes",'Data Transformation'!F324,'Data Transformation'!D324)))</f>
        <v>0</v>
      </c>
      <c r="I324" t="str">
        <f t="shared" si="36"/>
        <v/>
      </c>
      <c r="J324" s="18" t="e">
        <f>LOOKUP(2,1/(COUNTIF($J$4:J323,'Input and Summary Results'!$B$7:$B$8007)=0),'Input and Summary Results'!$B$7:$B$8007)</f>
        <v>#N/A</v>
      </c>
      <c r="K324" s="18" t="str">
        <f t="shared" si="37"/>
        <v xml:space="preserve"> </v>
      </c>
      <c r="L324" s="18">
        <f t="shared" si="40"/>
        <v>319</v>
      </c>
      <c r="M324" t="e">
        <f t="shared" si="39"/>
        <v>#NUM!</v>
      </c>
      <c r="N324">
        <f t="shared" si="38"/>
        <v>0</v>
      </c>
      <c r="O324" t="b">
        <f t="shared" ref="O324:O355" si="41">IF(N324&gt;4,N324,FALSE)</f>
        <v>0</v>
      </c>
    </row>
    <row r="325" spans="1:15" x14ac:dyDescent="0.25">
      <c r="A325" t="s">
        <v>25</v>
      </c>
      <c r="B325" t="str">
        <f>'Input and Summary Results'!$G329</f>
        <v xml:space="preserve"> </v>
      </c>
      <c r="C325">
        <f>IF(B325=0,FALSE,'Input and Summary Results'!$D$5)</f>
        <v>1</v>
      </c>
      <c r="D325">
        <f>IF(B325=0,FALSE,'Input and Summary Results'!$E$5)</f>
        <v>0</v>
      </c>
      <c r="E325">
        <f t="shared" ref="E325:E352" si="42">IF(C325=FALSE,FALSE,LOG10(C325))</f>
        <v>0</v>
      </c>
      <c r="F325">
        <f t="shared" ref="F325:F352" si="43">IF(D325=FALSE, FALSE,0.434*D325/C325)</f>
        <v>0</v>
      </c>
      <c r="G325" t="b">
        <f>IF(B325=" ",FALSE,(IF('Input and Summary Results'!$J$4="yes",'Data Transformation'!E325,'Data Transformation'!C325)))</f>
        <v>0</v>
      </c>
      <c r="H325" t="b">
        <f>IF(B325=" ",FALSE,(IF('Input and Summary Results'!$J$4="yes",'Data Transformation'!F325,'Data Transformation'!D325)))</f>
        <v>0</v>
      </c>
      <c r="I325" t="str">
        <f t="shared" ref="I325:I388" si="44">IF(G325=FALSE,"",B325)</f>
        <v/>
      </c>
      <c r="J325" s="18" t="e">
        <f>LOOKUP(2,1/(COUNTIF($J$4:J324,'Input and Summary Results'!$B$7:$B$8007)=0),'Input and Summary Results'!$B$7:$B$8007)</f>
        <v>#N/A</v>
      </c>
      <c r="K325" s="18" t="str">
        <f t="shared" si="37"/>
        <v xml:space="preserve"> </v>
      </c>
      <c r="L325" s="18">
        <f t="shared" si="40"/>
        <v>320</v>
      </c>
      <c r="M325" t="e">
        <f t="shared" si="39"/>
        <v>#NUM!</v>
      </c>
      <c r="N325">
        <f t="shared" si="38"/>
        <v>0</v>
      </c>
      <c r="O325" t="b">
        <f t="shared" si="41"/>
        <v>0</v>
      </c>
    </row>
    <row r="326" spans="1:15" x14ac:dyDescent="0.25">
      <c r="A326" t="s">
        <v>25</v>
      </c>
      <c r="B326" t="str">
        <f>'Input and Summary Results'!$G330</f>
        <v xml:space="preserve"> </v>
      </c>
      <c r="C326">
        <f>IF(B326=0,FALSE,'Input and Summary Results'!$D$5)</f>
        <v>1</v>
      </c>
      <c r="D326">
        <f>IF(B326=0,FALSE,'Input and Summary Results'!$E$5)</f>
        <v>0</v>
      </c>
      <c r="E326">
        <f t="shared" si="42"/>
        <v>0</v>
      </c>
      <c r="F326">
        <f t="shared" si="43"/>
        <v>0</v>
      </c>
      <c r="G326" t="b">
        <f>IF(B326=" ",FALSE,(IF('Input and Summary Results'!$J$4="yes",'Data Transformation'!E326,'Data Transformation'!C326)))</f>
        <v>0</v>
      </c>
      <c r="H326" t="b">
        <f>IF(B326=" ",FALSE,(IF('Input and Summary Results'!$J$4="yes",'Data Transformation'!F326,'Data Transformation'!D326)))</f>
        <v>0</v>
      </c>
      <c r="I326" t="str">
        <f t="shared" si="44"/>
        <v/>
      </c>
      <c r="J326" s="18" t="e">
        <f>LOOKUP(2,1/(COUNTIF($J$4:J325,'Input and Summary Results'!$B$7:$B$8007)=0),'Input and Summary Results'!$B$7:$B$8007)</f>
        <v>#N/A</v>
      </c>
      <c r="K326" s="18" t="str">
        <f t="shared" ref="K326:K355" si="45">IFERROR(J326," ")</f>
        <v xml:space="preserve"> </v>
      </c>
      <c r="L326" s="18">
        <f t="shared" si="40"/>
        <v>321</v>
      </c>
      <c r="M326" t="e">
        <f t="shared" si="39"/>
        <v>#NUM!</v>
      </c>
      <c r="N326">
        <f t="shared" ref="N326:N355" si="46">COUNTIF($I$4:$I$8425,M326)</f>
        <v>0</v>
      </c>
      <c r="O326" t="b">
        <f t="shared" si="41"/>
        <v>0</v>
      </c>
    </row>
    <row r="327" spans="1:15" x14ac:dyDescent="0.25">
      <c r="A327" t="s">
        <v>25</v>
      </c>
      <c r="B327" t="str">
        <f>'Input and Summary Results'!$G331</f>
        <v xml:space="preserve"> </v>
      </c>
      <c r="C327">
        <f>IF(B327=0,FALSE,'Input and Summary Results'!$D$5)</f>
        <v>1</v>
      </c>
      <c r="D327">
        <f>IF(B327=0,FALSE,'Input and Summary Results'!$E$5)</f>
        <v>0</v>
      </c>
      <c r="E327">
        <f t="shared" si="42"/>
        <v>0</v>
      </c>
      <c r="F327">
        <f t="shared" si="43"/>
        <v>0</v>
      </c>
      <c r="G327" t="b">
        <f>IF(B327=" ",FALSE,(IF('Input and Summary Results'!$J$4="yes",'Data Transformation'!E327,'Data Transformation'!C327)))</f>
        <v>0</v>
      </c>
      <c r="H327" t="b">
        <f>IF(B327=" ",FALSE,(IF('Input and Summary Results'!$J$4="yes",'Data Transformation'!F327,'Data Transformation'!D327)))</f>
        <v>0</v>
      </c>
      <c r="I327" t="str">
        <f t="shared" si="44"/>
        <v/>
      </c>
      <c r="J327" s="18" t="e">
        <f>LOOKUP(2,1/(COUNTIF($J$4:J326,'Input and Summary Results'!$B$7:$B$8007)=0),'Input and Summary Results'!$B$7:$B$8007)</f>
        <v>#N/A</v>
      </c>
      <c r="K327" s="18" t="str">
        <f t="shared" si="45"/>
        <v xml:space="preserve"> </v>
      </c>
      <c r="L327" s="18">
        <f t="shared" si="40"/>
        <v>322</v>
      </c>
      <c r="M327" t="e">
        <f t="shared" ref="M327:M355" si="47">SMALL($K$6:$K$426,L327)</f>
        <v>#NUM!</v>
      </c>
      <c r="N327">
        <f t="shared" si="46"/>
        <v>0</v>
      </c>
      <c r="O327" t="b">
        <f t="shared" si="41"/>
        <v>0</v>
      </c>
    </row>
    <row r="328" spans="1:15" x14ac:dyDescent="0.25">
      <c r="A328" t="s">
        <v>25</v>
      </c>
      <c r="B328" t="str">
        <f>'Input and Summary Results'!$G332</f>
        <v xml:space="preserve"> </v>
      </c>
      <c r="C328">
        <f>IF(B328=0,FALSE,'Input and Summary Results'!$D$5)</f>
        <v>1</v>
      </c>
      <c r="D328">
        <f>IF(B328=0,FALSE,'Input and Summary Results'!$E$5)</f>
        <v>0</v>
      </c>
      <c r="E328">
        <f t="shared" si="42"/>
        <v>0</v>
      </c>
      <c r="F328">
        <f t="shared" si="43"/>
        <v>0</v>
      </c>
      <c r="G328" t="b">
        <f>IF(B328=" ",FALSE,(IF('Input and Summary Results'!$J$4="yes",'Data Transformation'!E328,'Data Transformation'!C328)))</f>
        <v>0</v>
      </c>
      <c r="H328" t="b">
        <f>IF(B328=" ",FALSE,(IF('Input and Summary Results'!$J$4="yes",'Data Transformation'!F328,'Data Transformation'!D328)))</f>
        <v>0</v>
      </c>
      <c r="I328" t="str">
        <f t="shared" si="44"/>
        <v/>
      </c>
      <c r="J328" s="18" t="e">
        <f>LOOKUP(2,1/(COUNTIF($J$4:J327,'Input and Summary Results'!$B$7:$B$8007)=0),'Input and Summary Results'!$B$7:$B$8007)</f>
        <v>#N/A</v>
      </c>
      <c r="K328" s="18" t="str">
        <f t="shared" si="45"/>
        <v xml:space="preserve"> </v>
      </c>
      <c r="L328" s="18">
        <f t="shared" ref="L328:L355" si="48">L327+1</f>
        <v>323</v>
      </c>
      <c r="M328" t="e">
        <f t="shared" si="47"/>
        <v>#NUM!</v>
      </c>
      <c r="N328">
        <f t="shared" si="46"/>
        <v>0</v>
      </c>
      <c r="O328" t="b">
        <f t="shared" si="41"/>
        <v>0</v>
      </c>
    </row>
    <row r="329" spans="1:15" x14ac:dyDescent="0.25">
      <c r="A329" t="s">
        <v>25</v>
      </c>
      <c r="B329" t="str">
        <f>'Input and Summary Results'!$G333</f>
        <v xml:space="preserve"> </v>
      </c>
      <c r="C329">
        <f>IF(B329=0,FALSE,'Input and Summary Results'!$D$5)</f>
        <v>1</v>
      </c>
      <c r="D329">
        <f>IF(B329=0,FALSE,'Input and Summary Results'!$E$5)</f>
        <v>0</v>
      </c>
      <c r="E329">
        <f t="shared" si="42"/>
        <v>0</v>
      </c>
      <c r="F329">
        <f t="shared" si="43"/>
        <v>0</v>
      </c>
      <c r="G329" t="b">
        <f>IF(B329=" ",FALSE,(IF('Input and Summary Results'!$J$4="yes",'Data Transformation'!E329,'Data Transformation'!C329)))</f>
        <v>0</v>
      </c>
      <c r="H329" t="b">
        <f>IF(B329=" ",FALSE,(IF('Input and Summary Results'!$J$4="yes",'Data Transformation'!F329,'Data Transformation'!D329)))</f>
        <v>0</v>
      </c>
      <c r="I329" t="str">
        <f t="shared" si="44"/>
        <v/>
      </c>
      <c r="J329" s="18" t="e">
        <f>LOOKUP(2,1/(COUNTIF($J$4:J328,'Input and Summary Results'!$B$7:$B$8007)=0),'Input and Summary Results'!$B$7:$B$8007)</f>
        <v>#N/A</v>
      </c>
      <c r="K329" s="18" t="str">
        <f t="shared" si="45"/>
        <v xml:space="preserve"> </v>
      </c>
      <c r="L329" s="18">
        <f t="shared" si="48"/>
        <v>324</v>
      </c>
      <c r="M329" t="e">
        <f t="shared" si="47"/>
        <v>#NUM!</v>
      </c>
      <c r="N329">
        <f t="shared" si="46"/>
        <v>0</v>
      </c>
      <c r="O329" t="b">
        <f t="shared" si="41"/>
        <v>0</v>
      </c>
    </row>
    <row r="330" spans="1:15" x14ac:dyDescent="0.25">
      <c r="A330" t="s">
        <v>25</v>
      </c>
      <c r="B330" t="str">
        <f>'Input and Summary Results'!$G334</f>
        <v xml:space="preserve"> </v>
      </c>
      <c r="C330">
        <f>IF(B330=0,FALSE,'Input and Summary Results'!$D$5)</f>
        <v>1</v>
      </c>
      <c r="D330">
        <f>IF(B330=0,FALSE,'Input and Summary Results'!$E$5)</f>
        <v>0</v>
      </c>
      <c r="E330">
        <f t="shared" si="42"/>
        <v>0</v>
      </c>
      <c r="F330">
        <f t="shared" si="43"/>
        <v>0</v>
      </c>
      <c r="G330" t="b">
        <f>IF(B330=" ",FALSE,(IF('Input and Summary Results'!$J$4="yes",'Data Transformation'!E330,'Data Transformation'!C330)))</f>
        <v>0</v>
      </c>
      <c r="H330" t="b">
        <f>IF(B330=" ",FALSE,(IF('Input and Summary Results'!$J$4="yes",'Data Transformation'!F330,'Data Transformation'!D330)))</f>
        <v>0</v>
      </c>
      <c r="I330" t="str">
        <f t="shared" si="44"/>
        <v/>
      </c>
      <c r="J330" s="18" t="e">
        <f>LOOKUP(2,1/(COUNTIF($J$4:J329,'Input and Summary Results'!$B$7:$B$8007)=0),'Input and Summary Results'!$B$7:$B$8007)</f>
        <v>#N/A</v>
      </c>
      <c r="K330" s="18" t="str">
        <f t="shared" si="45"/>
        <v xml:space="preserve"> </v>
      </c>
      <c r="L330" s="18">
        <f t="shared" si="48"/>
        <v>325</v>
      </c>
      <c r="M330" t="e">
        <f t="shared" si="47"/>
        <v>#NUM!</v>
      </c>
      <c r="N330">
        <f t="shared" si="46"/>
        <v>0</v>
      </c>
      <c r="O330" t="b">
        <f t="shared" si="41"/>
        <v>0</v>
      </c>
    </row>
    <row r="331" spans="1:15" x14ac:dyDescent="0.25">
      <c r="A331" t="s">
        <v>25</v>
      </c>
      <c r="B331" t="str">
        <f>'Input and Summary Results'!$G335</f>
        <v xml:space="preserve"> </v>
      </c>
      <c r="C331">
        <f>IF(B331=0,FALSE,'Input and Summary Results'!$D$5)</f>
        <v>1</v>
      </c>
      <c r="D331">
        <f>IF(B331=0,FALSE,'Input and Summary Results'!$E$5)</f>
        <v>0</v>
      </c>
      <c r="E331">
        <f t="shared" si="42"/>
        <v>0</v>
      </c>
      <c r="F331">
        <f t="shared" si="43"/>
        <v>0</v>
      </c>
      <c r="G331" t="b">
        <f>IF(B331=" ",FALSE,(IF('Input and Summary Results'!$J$4="yes",'Data Transformation'!E331,'Data Transformation'!C331)))</f>
        <v>0</v>
      </c>
      <c r="H331" t="b">
        <f>IF(B331=" ",FALSE,(IF('Input and Summary Results'!$J$4="yes",'Data Transformation'!F331,'Data Transformation'!D331)))</f>
        <v>0</v>
      </c>
      <c r="I331" t="str">
        <f t="shared" si="44"/>
        <v/>
      </c>
      <c r="J331" s="18" t="e">
        <f>LOOKUP(2,1/(COUNTIF($J$4:J330,'Input and Summary Results'!$B$7:$B$8007)=0),'Input and Summary Results'!$B$7:$B$8007)</f>
        <v>#N/A</v>
      </c>
      <c r="K331" s="18" t="str">
        <f t="shared" si="45"/>
        <v xml:space="preserve"> </v>
      </c>
      <c r="L331" s="18">
        <f t="shared" si="48"/>
        <v>326</v>
      </c>
      <c r="M331" t="e">
        <f t="shared" si="47"/>
        <v>#NUM!</v>
      </c>
      <c r="N331">
        <f t="shared" si="46"/>
        <v>0</v>
      </c>
      <c r="O331" t="b">
        <f t="shared" si="41"/>
        <v>0</v>
      </c>
    </row>
    <row r="332" spans="1:15" x14ac:dyDescent="0.25">
      <c r="A332" t="s">
        <v>25</v>
      </c>
      <c r="B332" t="str">
        <f>'Input and Summary Results'!$G336</f>
        <v xml:space="preserve"> </v>
      </c>
      <c r="C332">
        <f>IF(B332=0,FALSE,'Input and Summary Results'!$D$5)</f>
        <v>1</v>
      </c>
      <c r="D332">
        <f>IF(B332=0,FALSE,'Input and Summary Results'!$E$5)</f>
        <v>0</v>
      </c>
      <c r="E332">
        <f t="shared" si="42"/>
        <v>0</v>
      </c>
      <c r="F332">
        <f t="shared" si="43"/>
        <v>0</v>
      </c>
      <c r="G332" t="b">
        <f>IF(B332=" ",FALSE,(IF('Input and Summary Results'!$J$4="yes",'Data Transformation'!E332,'Data Transformation'!C332)))</f>
        <v>0</v>
      </c>
      <c r="H332" t="b">
        <f>IF(B332=" ",FALSE,(IF('Input and Summary Results'!$J$4="yes",'Data Transformation'!F332,'Data Transformation'!D332)))</f>
        <v>0</v>
      </c>
      <c r="I332" t="str">
        <f t="shared" si="44"/>
        <v/>
      </c>
      <c r="J332" s="18" t="e">
        <f>LOOKUP(2,1/(COUNTIF($J$4:J331,'Input and Summary Results'!$B$7:$B$8007)=0),'Input and Summary Results'!$B$7:$B$8007)</f>
        <v>#N/A</v>
      </c>
      <c r="K332" s="18" t="str">
        <f t="shared" si="45"/>
        <v xml:space="preserve"> </v>
      </c>
      <c r="L332" s="18">
        <f t="shared" si="48"/>
        <v>327</v>
      </c>
      <c r="M332" t="e">
        <f t="shared" si="47"/>
        <v>#NUM!</v>
      </c>
      <c r="N332">
        <f t="shared" si="46"/>
        <v>0</v>
      </c>
      <c r="O332" t="b">
        <f t="shared" si="41"/>
        <v>0</v>
      </c>
    </row>
    <row r="333" spans="1:15" x14ac:dyDescent="0.25">
      <c r="A333" t="s">
        <v>25</v>
      </c>
      <c r="B333" t="str">
        <f>'Input and Summary Results'!$G337</f>
        <v xml:space="preserve"> </v>
      </c>
      <c r="C333">
        <f>IF(B333=0,FALSE,'Input and Summary Results'!$D$5)</f>
        <v>1</v>
      </c>
      <c r="D333">
        <f>IF(B333=0,FALSE,'Input and Summary Results'!$E$5)</f>
        <v>0</v>
      </c>
      <c r="E333">
        <f t="shared" si="42"/>
        <v>0</v>
      </c>
      <c r="F333">
        <f t="shared" si="43"/>
        <v>0</v>
      </c>
      <c r="G333" t="b">
        <f>IF(B333=" ",FALSE,(IF('Input and Summary Results'!$J$4="yes",'Data Transformation'!E333,'Data Transformation'!C333)))</f>
        <v>0</v>
      </c>
      <c r="H333" t="b">
        <f>IF(B333=" ",FALSE,(IF('Input and Summary Results'!$J$4="yes",'Data Transformation'!F333,'Data Transformation'!D333)))</f>
        <v>0</v>
      </c>
      <c r="I333" t="str">
        <f t="shared" si="44"/>
        <v/>
      </c>
      <c r="J333" s="18" t="e">
        <f>LOOKUP(2,1/(COUNTIF($J$4:J332,'Input and Summary Results'!$B$7:$B$8007)=0),'Input and Summary Results'!$B$7:$B$8007)</f>
        <v>#N/A</v>
      </c>
      <c r="K333" s="18" t="str">
        <f t="shared" si="45"/>
        <v xml:space="preserve"> </v>
      </c>
      <c r="L333" s="18">
        <f t="shared" si="48"/>
        <v>328</v>
      </c>
      <c r="M333" t="e">
        <f t="shared" si="47"/>
        <v>#NUM!</v>
      </c>
      <c r="N333">
        <f t="shared" si="46"/>
        <v>0</v>
      </c>
      <c r="O333" t="b">
        <f t="shared" si="41"/>
        <v>0</v>
      </c>
    </row>
    <row r="334" spans="1:15" x14ac:dyDescent="0.25">
      <c r="A334" t="s">
        <v>25</v>
      </c>
      <c r="B334" t="str">
        <f>'Input and Summary Results'!$G338</f>
        <v xml:space="preserve"> </v>
      </c>
      <c r="C334">
        <f>IF(B334=0,FALSE,'Input and Summary Results'!$D$5)</f>
        <v>1</v>
      </c>
      <c r="D334">
        <f>IF(B334=0,FALSE,'Input and Summary Results'!$E$5)</f>
        <v>0</v>
      </c>
      <c r="E334">
        <f t="shared" si="42"/>
        <v>0</v>
      </c>
      <c r="F334">
        <f t="shared" si="43"/>
        <v>0</v>
      </c>
      <c r="G334" t="b">
        <f>IF(B334=" ",FALSE,(IF('Input and Summary Results'!$J$4="yes",'Data Transformation'!E334,'Data Transformation'!C334)))</f>
        <v>0</v>
      </c>
      <c r="H334" t="b">
        <f>IF(B334=" ",FALSE,(IF('Input and Summary Results'!$J$4="yes",'Data Transformation'!F334,'Data Transformation'!D334)))</f>
        <v>0</v>
      </c>
      <c r="I334" t="str">
        <f t="shared" si="44"/>
        <v/>
      </c>
      <c r="J334" s="18" t="e">
        <f>LOOKUP(2,1/(COUNTIF($J$4:J333,'Input and Summary Results'!$B$7:$B$8007)=0),'Input and Summary Results'!$B$7:$B$8007)</f>
        <v>#N/A</v>
      </c>
      <c r="K334" s="18" t="str">
        <f t="shared" si="45"/>
        <v xml:space="preserve"> </v>
      </c>
      <c r="L334" s="18">
        <f t="shared" si="48"/>
        <v>329</v>
      </c>
      <c r="M334" t="e">
        <f t="shared" si="47"/>
        <v>#NUM!</v>
      </c>
      <c r="N334">
        <f t="shared" si="46"/>
        <v>0</v>
      </c>
      <c r="O334" t="b">
        <f t="shared" si="41"/>
        <v>0</v>
      </c>
    </row>
    <row r="335" spans="1:15" x14ac:dyDescent="0.25">
      <c r="A335" t="s">
        <v>25</v>
      </c>
      <c r="B335" t="str">
        <f>'Input and Summary Results'!$G339</f>
        <v xml:space="preserve"> </v>
      </c>
      <c r="C335">
        <f>IF(B335=0,FALSE,'Input and Summary Results'!$D$5)</f>
        <v>1</v>
      </c>
      <c r="D335">
        <f>IF(B335=0,FALSE,'Input and Summary Results'!$E$5)</f>
        <v>0</v>
      </c>
      <c r="E335">
        <f t="shared" si="42"/>
        <v>0</v>
      </c>
      <c r="F335">
        <f t="shared" si="43"/>
        <v>0</v>
      </c>
      <c r="G335" t="b">
        <f>IF(B335=" ",FALSE,(IF('Input and Summary Results'!$J$4="yes",'Data Transformation'!E335,'Data Transformation'!C335)))</f>
        <v>0</v>
      </c>
      <c r="H335" t="b">
        <f>IF(B335=" ",FALSE,(IF('Input and Summary Results'!$J$4="yes",'Data Transformation'!F335,'Data Transformation'!D335)))</f>
        <v>0</v>
      </c>
      <c r="I335" t="str">
        <f t="shared" si="44"/>
        <v/>
      </c>
      <c r="J335" s="18" t="e">
        <f>LOOKUP(2,1/(COUNTIF($J$4:J334,'Input and Summary Results'!$B$7:$B$8007)=0),'Input and Summary Results'!$B$7:$B$8007)</f>
        <v>#N/A</v>
      </c>
      <c r="K335" s="18" t="str">
        <f t="shared" si="45"/>
        <v xml:space="preserve"> </v>
      </c>
      <c r="L335" s="18">
        <f t="shared" si="48"/>
        <v>330</v>
      </c>
      <c r="M335" t="e">
        <f t="shared" si="47"/>
        <v>#NUM!</v>
      </c>
      <c r="N335">
        <f t="shared" si="46"/>
        <v>0</v>
      </c>
      <c r="O335" t="b">
        <f t="shared" si="41"/>
        <v>0</v>
      </c>
    </row>
    <row r="336" spans="1:15" x14ac:dyDescent="0.25">
      <c r="A336" t="s">
        <v>25</v>
      </c>
      <c r="B336" t="str">
        <f>'Input and Summary Results'!$G340</f>
        <v xml:space="preserve"> </v>
      </c>
      <c r="C336">
        <f>IF(B336=0,FALSE,'Input and Summary Results'!$D$5)</f>
        <v>1</v>
      </c>
      <c r="D336">
        <f>IF(B336=0,FALSE,'Input and Summary Results'!$E$5)</f>
        <v>0</v>
      </c>
      <c r="E336">
        <f t="shared" si="42"/>
        <v>0</v>
      </c>
      <c r="F336">
        <f t="shared" si="43"/>
        <v>0</v>
      </c>
      <c r="G336" t="b">
        <f>IF(B336=" ",FALSE,(IF('Input and Summary Results'!$J$4="yes",'Data Transformation'!E336,'Data Transformation'!C336)))</f>
        <v>0</v>
      </c>
      <c r="H336" t="b">
        <f>IF(B336=" ",FALSE,(IF('Input and Summary Results'!$J$4="yes",'Data Transformation'!F336,'Data Transformation'!D336)))</f>
        <v>0</v>
      </c>
      <c r="I336" t="str">
        <f t="shared" si="44"/>
        <v/>
      </c>
      <c r="J336" s="18" t="e">
        <f>LOOKUP(2,1/(COUNTIF($J$4:J335,'Input and Summary Results'!$B$7:$B$8007)=0),'Input and Summary Results'!$B$7:$B$8007)</f>
        <v>#N/A</v>
      </c>
      <c r="K336" s="18" t="str">
        <f t="shared" si="45"/>
        <v xml:space="preserve"> </v>
      </c>
      <c r="L336" s="18">
        <f t="shared" si="48"/>
        <v>331</v>
      </c>
      <c r="M336" t="e">
        <f t="shared" si="47"/>
        <v>#NUM!</v>
      </c>
      <c r="N336">
        <f t="shared" si="46"/>
        <v>0</v>
      </c>
      <c r="O336" t="b">
        <f t="shared" si="41"/>
        <v>0</v>
      </c>
    </row>
    <row r="337" spans="1:15" x14ac:dyDescent="0.25">
      <c r="A337" t="s">
        <v>25</v>
      </c>
      <c r="B337" t="str">
        <f>'Input and Summary Results'!$G341</f>
        <v xml:space="preserve"> </v>
      </c>
      <c r="C337">
        <f>IF(B337=0,FALSE,'Input and Summary Results'!$D$5)</f>
        <v>1</v>
      </c>
      <c r="D337">
        <f>IF(B337=0,FALSE,'Input and Summary Results'!$E$5)</f>
        <v>0</v>
      </c>
      <c r="E337">
        <f t="shared" si="42"/>
        <v>0</v>
      </c>
      <c r="F337">
        <f t="shared" si="43"/>
        <v>0</v>
      </c>
      <c r="G337" t="b">
        <f>IF(B337=" ",FALSE,(IF('Input and Summary Results'!$J$4="yes",'Data Transformation'!E337,'Data Transformation'!C337)))</f>
        <v>0</v>
      </c>
      <c r="H337" t="b">
        <f>IF(B337=" ",FALSE,(IF('Input and Summary Results'!$J$4="yes",'Data Transformation'!F337,'Data Transformation'!D337)))</f>
        <v>0</v>
      </c>
      <c r="I337" t="str">
        <f t="shared" si="44"/>
        <v/>
      </c>
      <c r="J337" s="18" t="e">
        <f>LOOKUP(2,1/(COUNTIF($J$4:J336,'Input and Summary Results'!$B$7:$B$8007)=0),'Input and Summary Results'!$B$7:$B$8007)</f>
        <v>#N/A</v>
      </c>
      <c r="K337" s="18" t="str">
        <f t="shared" si="45"/>
        <v xml:space="preserve"> </v>
      </c>
      <c r="L337" s="18">
        <f t="shared" si="48"/>
        <v>332</v>
      </c>
      <c r="M337" t="e">
        <f t="shared" si="47"/>
        <v>#NUM!</v>
      </c>
      <c r="N337">
        <f t="shared" si="46"/>
        <v>0</v>
      </c>
      <c r="O337" t="b">
        <f t="shared" si="41"/>
        <v>0</v>
      </c>
    </row>
    <row r="338" spans="1:15" x14ac:dyDescent="0.25">
      <c r="A338" t="s">
        <v>25</v>
      </c>
      <c r="B338" t="str">
        <f>'Input and Summary Results'!$G342</f>
        <v xml:space="preserve"> </v>
      </c>
      <c r="C338">
        <f>IF(B338=0,FALSE,'Input and Summary Results'!$D$5)</f>
        <v>1</v>
      </c>
      <c r="D338">
        <f>IF(B338=0,FALSE,'Input and Summary Results'!$E$5)</f>
        <v>0</v>
      </c>
      <c r="E338">
        <f t="shared" si="42"/>
        <v>0</v>
      </c>
      <c r="F338">
        <f t="shared" si="43"/>
        <v>0</v>
      </c>
      <c r="G338" t="b">
        <f>IF(B338=" ",FALSE,(IF('Input and Summary Results'!$J$4="yes",'Data Transformation'!E338,'Data Transformation'!C338)))</f>
        <v>0</v>
      </c>
      <c r="H338" t="b">
        <f>IF(B338=" ",FALSE,(IF('Input and Summary Results'!$J$4="yes",'Data Transformation'!F338,'Data Transformation'!D338)))</f>
        <v>0</v>
      </c>
      <c r="I338" t="str">
        <f t="shared" si="44"/>
        <v/>
      </c>
      <c r="J338" s="18" t="e">
        <f>LOOKUP(2,1/(COUNTIF($J$4:J337,'Input and Summary Results'!$B$7:$B$8007)=0),'Input and Summary Results'!$B$7:$B$8007)</f>
        <v>#N/A</v>
      </c>
      <c r="K338" s="18" t="str">
        <f t="shared" si="45"/>
        <v xml:space="preserve"> </v>
      </c>
      <c r="L338" s="18">
        <f t="shared" si="48"/>
        <v>333</v>
      </c>
      <c r="M338" t="e">
        <f t="shared" si="47"/>
        <v>#NUM!</v>
      </c>
      <c r="N338">
        <f t="shared" si="46"/>
        <v>0</v>
      </c>
      <c r="O338" t="b">
        <f t="shared" si="41"/>
        <v>0</v>
      </c>
    </row>
    <row r="339" spans="1:15" x14ac:dyDescent="0.25">
      <c r="A339" t="s">
        <v>25</v>
      </c>
      <c r="B339" t="str">
        <f>'Input and Summary Results'!$G343</f>
        <v xml:space="preserve"> </v>
      </c>
      <c r="C339">
        <f>IF(B339=0,FALSE,'Input and Summary Results'!$D$5)</f>
        <v>1</v>
      </c>
      <c r="D339">
        <f>IF(B339=0,FALSE,'Input and Summary Results'!$E$5)</f>
        <v>0</v>
      </c>
      <c r="E339">
        <f t="shared" si="42"/>
        <v>0</v>
      </c>
      <c r="F339">
        <f t="shared" si="43"/>
        <v>0</v>
      </c>
      <c r="G339" t="b">
        <f>IF(B339=" ",FALSE,(IF('Input and Summary Results'!$J$4="yes",'Data Transformation'!E339,'Data Transformation'!C339)))</f>
        <v>0</v>
      </c>
      <c r="H339" t="b">
        <f>IF(B339=" ",FALSE,(IF('Input and Summary Results'!$J$4="yes",'Data Transformation'!F339,'Data Transformation'!D339)))</f>
        <v>0</v>
      </c>
      <c r="I339" t="str">
        <f t="shared" si="44"/>
        <v/>
      </c>
      <c r="J339" s="18" t="e">
        <f>LOOKUP(2,1/(COUNTIF($J$4:J338,'Input and Summary Results'!$B$7:$B$8007)=0),'Input and Summary Results'!$B$7:$B$8007)</f>
        <v>#N/A</v>
      </c>
      <c r="K339" s="18" t="str">
        <f t="shared" si="45"/>
        <v xml:space="preserve"> </v>
      </c>
      <c r="L339" s="18">
        <f t="shared" si="48"/>
        <v>334</v>
      </c>
      <c r="M339" t="e">
        <f t="shared" si="47"/>
        <v>#NUM!</v>
      </c>
      <c r="N339">
        <f t="shared" si="46"/>
        <v>0</v>
      </c>
      <c r="O339" t="b">
        <f t="shared" si="41"/>
        <v>0</v>
      </c>
    </row>
    <row r="340" spans="1:15" x14ac:dyDescent="0.25">
      <c r="A340" t="s">
        <v>25</v>
      </c>
      <c r="B340" t="str">
        <f>'Input and Summary Results'!$G344</f>
        <v xml:space="preserve"> </v>
      </c>
      <c r="C340">
        <f>IF(B340=0,FALSE,'Input and Summary Results'!$D$5)</f>
        <v>1</v>
      </c>
      <c r="D340">
        <f>IF(B340=0,FALSE,'Input and Summary Results'!$E$5)</f>
        <v>0</v>
      </c>
      <c r="E340">
        <f t="shared" si="42"/>
        <v>0</v>
      </c>
      <c r="F340">
        <f t="shared" si="43"/>
        <v>0</v>
      </c>
      <c r="G340" t="b">
        <f>IF(B340=" ",FALSE,(IF('Input and Summary Results'!$J$4="yes",'Data Transformation'!E340,'Data Transformation'!C340)))</f>
        <v>0</v>
      </c>
      <c r="H340" t="b">
        <f>IF(B340=" ",FALSE,(IF('Input and Summary Results'!$J$4="yes",'Data Transformation'!F340,'Data Transformation'!D340)))</f>
        <v>0</v>
      </c>
      <c r="I340" t="str">
        <f t="shared" si="44"/>
        <v/>
      </c>
      <c r="J340" s="18" t="e">
        <f>LOOKUP(2,1/(COUNTIF($J$4:J339,'Input and Summary Results'!$B$7:$B$8007)=0),'Input and Summary Results'!$B$7:$B$8007)</f>
        <v>#N/A</v>
      </c>
      <c r="K340" s="18" t="str">
        <f t="shared" si="45"/>
        <v xml:space="preserve"> </v>
      </c>
      <c r="L340" s="18">
        <f t="shared" si="48"/>
        <v>335</v>
      </c>
      <c r="M340" t="e">
        <f t="shared" si="47"/>
        <v>#NUM!</v>
      </c>
      <c r="N340">
        <f t="shared" si="46"/>
        <v>0</v>
      </c>
      <c r="O340" t="b">
        <f t="shared" si="41"/>
        <v>0</v>
      </c>
    </row>
    <row r="341" spans="1:15" x14ac:dyDescent="0.25">
      <c r="A341" t="s">
        <v>25</v>
      </c>
      <c r="B341" t="str">
        <f>'Input and Summary Results'!$G345</f>
        <v xml:space="preserve"> </v>
      </c>
      <c r="C341">
        <f>IF(B341=0,FALSE,'Input and Summary Results'!$D$5)</f>
        <v>1</v>
      </c>
      <c r="D341">
        <f>IF(B341=0,FALSE,'Input and Summary Results'!$E$5)</f>
        <v>0</v>
      </c>
      <c r="E341">
        <f t="shared" si="42"/>
        <v>0</v>
      </c>
      <c r="F341">
        <f t="shared" si="43"/>
        <v>0</v>
      </c>
      <c r="G341" t="b">
        <f>IF(B341=" ",FALSE,(IF('Input and Summary Results'!$J$4="yes",'Data Transformation'!E341,'Data Transformation'!C341)))</f>
        <v>0</v>
      </c>
      <c r="H341" t="b">
        <f>IF(B341=" ",FALSE,(IF('Input and Summary Results'!$J$4="yes",'Data Transformation'!F341,'Data Transformation'!D341)))</f>
        <v>0</v>
      </c>
      <c r="I341" t="str">
        <f t="shared" si="44"/>
        <v/>
      </c>
      <c r="J341" s="18" t="e">
        <f>LOOKUP(2,1/(COUNTIF($J$4:J340,'Input and Summary Results'!$B$7:$B$8007)=0),'Input and Summary Results'!$B$7:$B$8007)</f>
        <v>#N/A</v>
      </c>
      <c r="K341" s="18" t="str">
        <f t="shared" si="45"/>
        <v xml:space="preserve"> </v>
      </c>
      <c r="L341" s="18">
        <f t="shared" si="48"/>
        <v>336</v>
      </c>
      <c r="M341" t="e">
        <f t="shared" si="47"/>
        <v>#NUM!</v>
      </c>
      <c r="N341">
        <f t="shared" si="46"/>
        <v>0</v>
      </c>
      <c r="O341" t="b">
        <f t="shared" si="41"/>
        <v>0</v>
      </c>
    </row>
    <row r="342" spans="1:15" x14ac:dyDescent="0.25">
      <c r="A342" t="s">
        <v>25</v>
      </c>
      <c r="B342" t="str">
        <f>'Input and Summary Results'!$G346</f>
        <v xml:space="preserve"> </v>
      </c>
      <c r="C342">
        <f>IF(B342=0,FALSE,'Input and Summary Results'!$D$5)</f>
        <v>1</v>
      </c>
      <c r="D342">
        <f>IF(B342=0,FALSE,'Input and Summary Results'!$E$5)</f>
        <v>0</v>
      </c>
      <c r="E342">
        <f t="shared" si="42"/>
        <v>0</v>
      </c>
      <c r="F342">
        <f t="shared" si="43"/>
        <v>0</v>
      </c>
      <c r="G342" t="b">
        <f>IF(B342=" ",FALSE,(IF('Input and Summary Results'!$J$4="yes",'Data Transformation'!E342,'Data Transformation'!C342)))</f>
        <v>0</v>
      </c>
      <c r="H342" t="b">
        <f>IF(B342=" ",FALSE,(IF('Input and Summary Results'!$J$4="yes",'Data Transformation'!F342,'Data Transformation'!D342)))</f>
        <v>0</v>
      </c>
      <c r="I342" t="str">
        <f t="shared" si="44"/>
        <v/>
      </c>
      <c r="J342" s="18" t="e">
        <f>LOOKUP(2,1/(COUNTIF($J$4:J341,'Input and Summary Results'!$B$7:$B$8007)=0),'Input and Summary Results'!$B$7:$B$8007)</f>
        <v>#N/A</v>
      </c>
      <c r="K342" s="18" t="str">
        <f t="shared" si="45"/>
        <v xml:space="preserve"> </v>
      </c>
      <c r="L342" s="18">
        <f t="shared" si="48"/>
        <v>337</v>
      </c>
      <c r="M342" t="e">
        <f t="shared" si="47"/>
        <v>#NUM!</v>
      </c>
      <c r="N342">
        <f t="shared" si="46"/>
        <v>0</v>
      </c>
      <c r="O342" t="b">
        <f t="shared" si="41"/>
        <v>0</v>
      </c>
    </row>
    <row r="343" spans="1:15" x14ac:dyDescent="0.25">
      <c r="A343" t="s">
        <v>25</v>
      </c>
      <c r="B343" t="str">
        <f>'Input and Summary Results'!$G347</f>
        <v xml:space="preserve"> </v>
      </c>
      <c r="C343">
        <f>IF(B343=0,FALSE,'Input and Summary Results'!$D$5)</f>
        <v>1</v>
      </c>
      <c r="D343">
        <f>IF(B343=0,FALSE,'Input and Summary Results'!$E$5)</f>
        <v>0</v>
      </c>
      <c r="E343">
        <f t="shared" si="42"/>
        <v>0</v>
      </c>
      <c r="F343">
        <f t="shared" si="43"/>
        <v>0</v>
      </c>
      <c r="G343" t="b">
        <f>IF(B343=" ",FALSE,(IF('Input and Summary Results'!$J$4="yes",'Data Transformation'!E343,'Data Transformation'!C343)))</f>
        <v>0</v>
      </c>
      <c r="H343" t="b">
        <f>IF(B343=" ",FALSE,(IF('Input and Summary Results'!$J$4="yes",'Data Transformation'!F343,'Data Transformation'!D343)))</f>
        <v>0</v>
      </c>
      <c r="I343" t="str">
        <f t="shared" si="44"/>
        <v/>
      </c>
      <c r="J343" s="18" t="e">
        <f>LOOKUP(2,1/(COUNTIF($J$4:J342,'Input and Summary Results'!$B$7:$B$8007)=0),'Input and Summary Results'!$B$7:$B$8007)</f>
        <v>#N/A</v>
      </c>
      <c r="K343" s="18" t="str">
        <f t="shared" si="45"/>
        <v xml:space="preserve"> </v>
      </c>
      <c r="L343" s="18">
        <f t="shared" si="48"/>
        <v>338</v>
      </c>
      <c r="M343" t="e">
        <f t="shared" si="47"/>
        <v>#NUM!</v>
      </c>
      <c r="N343">
        <f t="shared" si="46"/>
        <v>0</v>
      </c>
      <c r="O343" t="b">
        <f t="shared" si="41"/>
        <v>0</v>
      </c>
    </row>
    <row r="344" spans="1:15" x14ac:dyDescent="0.25">
      <c r="A344" t="s">
        <v>25</v>
      </c>
      <c r="B344" t="str">
        <f>'Input and Summary Results'!$G348</f>
        <v xml:space="preserve"> </v>
      </c>
      <c r="C344">
        <f>IF(B344=0,FALSE,'Input and Summary Results'!$D$5)</f>
        <v>1</v>
      </c>
      <c r="D344">
        <f>IF(B344=0,FALSE,'Input and Summary Results'!$E$5)</f>
        <v>0</v>
      </c>
      <c r="E344">
        <f t="shared" si="42"/>
        <v>0</v>
      </c>
      <c r="F344">
        <f t="shared" si="43"/>
        <v>0</v>
      </c>
      <c r="G344" t="b">
        <f>IF(B344=" ",FALSE,(IF('Input and Summary Results'!$J$4="yes",'Data Transformation'!E344,'Data Transformation'!C344)))</f>
        <v>0</v>
      </c>
      <c r="H344" t="b">
        <f>IF(B344=" ",FALSE,(IF('Input and Summary Results'!$J$4="yes",'Data Transformation'!F344,'Data Transformation'!D344)))</f>
        <v>0</v>
      </c>
      <c r="I344" t="str">
        <f t="shared" si="44"/>
        <v/>
      </c>
      <c r="J344" s="18" t="e">
        <f>LOOKUP(2,1/(COUNTIF($J$4:J343,'Input and Summary Results'!$B$7:$B$8007)=0),'Input and Summary Results'!$B$7:$B$8007)</f>
        <v>#N/A</v>
      </c>
      <c r="K344" s="18" t="str">
        <f t="shared" si="45"/>
        <v xml:space="preserve"> </v>
      </c>
      <c r="L344" s="18">
        <f t="shared" si="48"/>
        <v>339</v>
      </c>
      <c r="M344" t="e">
        <f t="shared" si="47"/>
        <v>#NUM!</v>
      </c>
      <c r="N344">
        <f t="shared" si="46"/>
        <v>0</v>
      </c>
      <c r="O344" t="b">
        <f t="shared" si="41"/>
        <v>0</v>
      </c>
    </row>
    <row r="345" spans="1:15" x14ac:dyDescent="0.25">
      <c r="A345" t="s">
        <v>25</v>
      </c>
      <c r="B345" t="str">
        <f>'Input and Summary Results'!$G349</f>
        <v xml:space="preserve"> </v>
      </c>
      <c r="C345">
        <f>IF(B345=0,FALSE,'Input and Summary Results'!$D$5)</f>
        <v>1</v>
      </c>
      <c r="D345">
        <f>IF(B345=0,FALSE,'Input and Summary Results'!$E$5)</f>
        <v>0</v>
      </c>
      <c r="E345">
        <f t="shared" si="42"/>
        <v>0</v>
      </c>
      <c r="F345">
        <f t="shared" si="43"/>
        <v>0</v>
      </c>
      <c r="G345" t="b">
        <f>IF(B345=" ",FALSE,(IF('Input and Summary Results'!$J$4="yes",'Data Transformation'!E345,'Data Transformation'!C345)))</f>
        <v>0</v>
      </c>
      <c r="H345" t="b">
        <f>IF(B345=" ",FALSE,(IF('Input and Summary Results'!$J$4="yes",'Data Transformation'!F345,'Data Transformation'!D345)))</f>
        <v>0</v>
      </c>
      <c r="I345" t="str">
        <f t="shared" si="44"/>
        <v/>
      </c>
      <c r="J345" s="18" t="e">
        <f>LOOKUP(2,1/(COUNTIF($J$4:J344,'Input and Summary Results'!$B$7:$B$8007)=0),'Input and Summary Results'!$B$7:$B$8007)</f>
        <v>#N/A</v>
      </c>
      <c r="K345" s="18" t="str">
        <f t="shared" si="45"/>
        <v xml:space="preserve"> </v>
      </c>
      <c r="L345" s="18">
        <f t="shared" si="48"/>
        <v>340</v>
      </c>
      <c r="M345" t="e">
        <f t="shared" si="47"/>
        <v>#NUM!</v>
      </c>
      <c r="N345">
        <f t="shared" si="46"/>
        <v>0</v>
      </c>
      <c r="O345" t="b">
        <f t="shared" si="41"/>
        <v>0</v>
      </c>
    </row>
    <row r="346" spans="1:15" x14ac:dyDescent="0.25">
      <c r="A346" t="s">
        <v>25</v>
      </c>
      <c r="B346" t="str">
        <f>'Input and Summary Results'!$G350</f>
        <v xml:space="preserve"> </v>
      </c>
      <c r="C346">
        <f>IF(B346=0,FALSE,'Input and Summary Results'!$D$5)</f>
        <v>1</v>
      </c>
      <c r="D346">
        <f>IF(B346=0,FALSE,'Input and Summary Results'!$E$5)</f>
        <v>0</v>
      </c>
      <c r="E346">
        <f t="shared" si="42"/>
        <v>0</v>
      </c>
      <c r="F346">
        <f t="shared" si="43"/>
        <v>0</v>
      </c>
      <c r="G346" t="b">
        <f>IF(B346=" ",FALSE,(IF('Input and Summary Results'!$J$4="yes",'Data Transformation'!E346,'Data Transformation'!C346)))</f>
        <v>0</v>
      </c>
      <c r="H346" t="b">
        <f>IF(B346=" ",FALSE,(IF('Input and Summary Results'!$J$4="yes",'Data Transformation'!F346,'Data Transformation'!D346)))</f>
        <v>0</v>
      </c>
      <c r="I346" t="str">
        <f t="shared" si="44"/>
        <v/>
      </c>
      <c r="J346" s="18" t="e">
        <f>LOOKUP(2,1/(COUNTIF($J$4:J345,'Input and Summary Results'!$B$7:$B$8007)=0),'Input and Summary Results'!$B$7:$B$8007)</f>
        <v>#N/A</v>
      </c>
      <c r="K346" s="18" t="str">
        <f t="shared" si="45"/>
        <v xml:space="preserve"> </v>
      </c>
      <c r="L346" s="18">
        <f t="shared" si="48"/>
        <v>341</v>
      </c>
      <c r="M346" t="e">
        <f t="shared" si="47"/>
        <v>#NUM!</v>
      </c>
      <c r="N346">
        <f t="shared" si="46"/>
        <v>0</v>
      </c>
      <c r="O346" t="b">
        <f t="shared" si="41"/>
        <v>0</v>
      </c>
    </row>
    <row r="347" spans="1:15" x14ac:dyDescent="0.25">
      <c r="A347" t="s">
        <v>25</v>
      </c>
      <c r="B347" t="str">
        <f>'Input and Summary Results'!$G351</f>
        <v xml:space="preserve"> </v>
      </c>
      <c r="C347">
        <f>IF(B347=0,FALSE,'Input and Summary Results'!$D$5)</f>
        <v>1</v>
      </c>
      <c r="D347">
        <f>IF(B347=0,FALSE,'Input and Summary Results'!$E$5)</f>
        <v>0</v>
      </c>
      <c r="E347">
        <f t="shared" si="42"/>
        <v>0</v>
      </c>
      <c r="F347">
        <f t="shared" si="43"/>
        <v>0</v>
      </c>
      <c r="G347" t="b">
        <f>IF(B347=" ",FALSE,(IF('Input and Summary Results'!$J$4="yes",'Data Transformation'!E347,'Data Transformation'!C347)))</f>
        <v>0</v>
      </c>
      <c r="H347" t="b">
        <f>IF(B347=" ",FALSE,(IF('Input and Summary Results'!$J$4="yes",'Data Transformation'!F347,'Data Transformation'!D347)))</f>
        <v>0</v>
      </c>
      <c r="I347" t="str">
        <f t="shared" si="44"/>
        <v/>
      </c>
      <c r="J347" s="18" t="e">
        <f>LOOKUP(2,1/(COUNTIF($J$4:J346,'Input and Summary Results'!$B$7:$B$8007)=0),'Input and Summary Results'!$B$7:$B$8007)</f>
        <v>#N/A</v>
      </c>
      <c r="K347" s="18" t="str">
        <f t="shared" si="45"/>
        <v xml:space="preserve"> </v>
      </c>
      <c r="L347" s="18">
        <f t="shared" si="48"/>
        <v>342</v>
      </c>
      <c r="M347" t="e">
        <f t="shared" si="47"/>
        <v>#NUM!</v>
      </c>
      <c r="N347">
        <f t="shared" si="46"/>
        <v>0</v>
      </c>
      <c r="O347" t="b">
        <f t="shared" si="41"/>
        <v>0</v>
      </c>
    </row>
    <row r="348" spans="1:15" x14ac:dyDescent="0.25">
      <c r="A348" t="s">
        <v>25</v>
      </c>
      <c r="B348" t="str">
        <f>'Input and Summary Results'!$G352</f>
        <v xml:space="preserve"> </v>
      </c>
      <c r="C348">
        <f>IF(B348=0,FALSE,'Input and Summary Results'!$D$5)</f>
        <v>1</v>
      </c>
      <c r="D348">
        <f>IF(B348=0,FALSE,'Input and Summary Results'!$E$5)</f>
        <v>0</v>
      </c>
      <c r="E348">
        <f t="shared" si="42"/>
        <v>0</v>
      </c>
      <c r="F348">
        <f t="shared" si="43"/>
        <v>0</v>
      </c>
      <c r="G348" t="b">
        <f>IF(B348=" ",FALSE,(IF('Input and Summary Results'!$J$4="yes",'Data Transformation'!E348,'Data Transformation'!C348)))</f>
        <v>0</v>
      </c>
      <c r="H348" t="b">
        <f>IF(B348=" ",FALSE,(IF('Input and Summary Results'!$J$4="yes",'Data Transformation'!F348,'Data Transformation'!D348)))</f>
        <v>0</v>
      </c>
      <c r="I348" t="str">
        <f t="shared" si="44"/>
        <v/>
      </c>
      <c r="J348" s="18" t="e">
        <f>LOOKUP(2,1/(COUNTIF($J$4:J347,'Input and Summary Results'!$B$7:$B$8007)=0),'Input and Summary Results'!$B$7:$B$8007)</f>
        <v>#N/A</v>
      </c>
      <c r="K348" s="18" t="str">
        <f t="shared" si="45"/>
        <v xml:space="preserve"> </v>
      </c>
      <c r="L348" s="18">
        <f t="shared" si="48"/>
        <v>343</v>
      </c>
      <c r="M348" t="e">
        <f t="shared" si="47"/>
        <v>#NUM!</v>
      </c>
      <c r="N348">
        <f t="shared" si="46"/>
        <v>0</v>
      </c>
      <c r="O348" t="b">
        <f t="shared" si="41"/>
        <v>0</v>
      </c>
    </row>
    <row r="349" spans="1:15" x14ac:dyDescent="0.25">
      <c r="A349" t="s">
        <v>25</v>
      </c>
      <c r="B349" t="str">
        <f>'Input and Summary Results'!$G353</f>
        <v xml:space="preserve"> </v>
      </c>
      <c r="C349">
        <f>IF(B349=0,FALSE,'Input and Summary Results'!$D$5)</f>
        <v>1</v>
      </c>
      <c r="D349">
        <f>IF(B349=0,FALSE,'Input and Summary Results'!$E$5)</f>
        <v>0</v>
      </c>
      <c r="E349">
        <f t="shared" si="42"/>
        <v>0</v>
      </c>
      <c r="F349">
        <f t="shared" si="43"/>
        <v>0</v>
      </c>
      <c r="G349" t="b">
        <f>IF(B349=" ",FALSE,(IF('Input and Summary Results'!$J$4="yes",'Data Transformation'!E349,'Data Transformation'!C349)))</f>
        <v>0</v>
      </c>
      <c r="H349" t="b">
        <f>IF(B349=" ",FALSE,(IF('Input and Summary Results'!$J$4="yes",'Data Transformation'!F349,'Data Transformation'!D349)))</f>
        <v>0</v>
      </c>
      <c r="I349" t="str">
        <f t="shared" si="44"/>
        <v/>
      </c>
      <c r="J349" s="18" t="e">
        <f>LOOKUP(2,1/(COUNTIF($J$4:J348,'Input and Summary Results'!$B$7:$B$8007)=0),'Input and Summary Results'!$B$7:$B$8007)</f>
        <v>#N/A</v>
      </c>
      <c r="K349" s="18" t="str">
        <f t="shared" si="45"/>
        <v xml:space="preserve"> </v>
      </c>
      <c r="L349" s="18">
        <f t="shared" si="48"/>
        <v>344</v>
      </c>
      <c r="M349" t="e">
        <f t="shared" si="47"/>
        <v>#NUM!</v>
      </c>
      <c r="N349">
        <f t="shared" si="46"/>
        <v>0</v>
      </c>
      <c r="O349" t="b">
        <f t="shared" si="41"/>
        <v>0</v>
      </c>
    </row>
    <row r="350" spans="1:15" x14ac:dyDescent="0.25">
      <c r="A350" t="s">
        <v>25</v>
      </c>
      <c r="B350" t="str">
        <f>'Input and Summary Results'!$G354</f>
        <v xml:space="preserve"> </v>
      </c>
      <c r="C350">
        <f>IF(B350=0,FALSE,'Input and Summary Results'!$D$5)</f>
        <v>1</v>
      </c>
      <c r="D350">
        <f>IF(B350=0,FALSE,'Input and Summary Results'!$E$5)</f>
        <v>0</v>
      </c>
      <c r="E350">
        <f t="shared" si="42"/>
        <v>0</v>
      </c>
      <c r="F350">
        <f t="shared" si="43"/>
        <v>0</v>
      </c>
      <c r="G350" t="b">
        <f>IF(B350=" ",FALSE,(IF('Input and Summary Results'!$J$4="yes",'Data Transformation'!E350,'Data Transformation'!C350)))</f>
        <v>0</v>
      </c>
      <c r="H350" t="b">
        <f>IF(B350=" ",FALSE,(IF('Input and Summary Results'!$J$4="yes",'Data Transformation'!F350,'Data Transformation'!D350)))</f>
        <v>0</v>
      </c>
      <c r="I350" t="str">
        <f t="shared" si="44"/>
        <v/>
      </c>
      <c r="J350" s="18" t="e">
        <f>LOOKUP(2,1/(COUNTIF($J$4:J349,'Input and Summary Results'!$B$7:$B$8007)=0),'Input and Summary Results'!$B$7:$B$8007)</f>
        <v>#N/A</v>
      </c>
      <c r="K350" s="18" t="str">
        <f t="shared" si="45"/>
        <v xml:space="preserve"> </v>
      </c>
      <c r="L350" s="18">
        <f t="shared" si="48"/>
        <v>345</v>
      </c>
      <c r="M350" t="e">
        <f t="shared" si="47"/>
        <v>#NUM!</v>
      </c>
      <c r="N350">
        <f t="shared" si="46"/>
        <v>0</v>
      </c>
      <c r="O350" t="b">
        <f t="shared" si="41"/>
        <v>0</v>
      </c>
    </row>
    <row r="351" spans="1:15" x14ac:dyDescent="0.25">
      <c r="A351" t="s">
        <v>25</v>
      </c>
      <c r="B351" t="str">
        <f>'Input and Summary Results'!$G355</f>
        <v xml:space="preserve"> </v>
      </c>
      <c r="C351">
        <f>IF(B351=0,FALSE,'Input and Summary Results'!$D$5)</f>
        <v>1</v>
      </c>
      <c r="D351">
        <f>IF(B351=0,FALSE,'Input and Summary Results'!$E$5)</f>
        <v>0</v>
      </c>
      <c r="E351">
        <f t="shared" si="42"/>
        <v>0</v>
      </c>
      <c r="F351">
        <f t="shared" si="43"/>
        <v>0</v>
      </c>
      <c r="G351" t="b">
        <f>IF(B351=" ",FALSE,(IF('Input and Summary Results'!$J$4="yes",'Data Transformation'!E351,'Data Transformation'!C351)))</f>
        <v>0</v>
      </c>
      <c r="H351" t="b">
        <f>IF(B351=" ",FALSE,(IF('Input and Summary Results'!$J$4="yes",'Data Transformation'!F351,'Data Transformation'!D351)))</f>
        <v>0</v>
      </c>
      <c r="I351" t="str">
        <f t="shared" si="44"/>
        <v/>
      </c>
      <c r="J351" s="18" t="e">
        <f>LOOKUP(2,1/(COUNTIF($J$4:J350,'Input and Summary Results'!$B$7:$B$8007)=0),'Input and Summary Results'!$B$7:$B$8007)</f>
        <v>#N/A</v>
      </c>
      <c r="K351" s="18" t="str">
        <f t="shared" si="45"/>
        <v xml:space="preserve"> </v>
      </c>
      <c r="L351" s="18">
        <f t="shared" si="48"/>
        <v>346</v>
      </c>
      <c r="M351" t="e">
        <f t="shared" si="47"/>
        <v>#NUM!</v>
      </c>
      <c r="N351">
        <f t="shared" si="46"/>
        <v>0</v>
      </c>
      <c r="O351" t="b">
        <f t="shared" si="41"/>
        <v>0</v>
      </c>
    </row>
    <row r="352" spans="1:15" x14ac:dyDescent="0.25">
      <c r="A352" t="s">
        <v>25</v>
      </c>
      <c r="B352" t="str">
        <f>'Input and Summary Results'!$G356</f>
        <v xml:space="preserve"> </v>
      </c>
      <c r="C352">
        <f>IF(B352=0,FALSE,'Input and Summary Results'!$D$5)</f>
        <v>1</v>
      </c>
      <c r="D352">
        <f>IF(B352=0,FALSE,'Input and Summary Results'!$E$5)</f>
        <v>0</v>
      </c>
      <c r="E352">
        <f t="shared" si="42"/>
        <v>0</v>
      </c>
      <c r="F352">
        <f t="shared" si="43"/>
        <v>0</v>
      </c>
      <c r="G352" t="b">
        <f>IF(B352=" ",FALSE,(IF('Input and Summary Results'!$J$4="yes",'Data Transformation'!E352,'Data Transformation'!C352)))</f>
        <v>0</v>
      </c>
      <c r="H352" t="b">
        <f>IF(B352=" ",FALSE,(IF('Input and Summary Results'!$J$4="yes",'Data Transformation'!F352,'Data Transformation'!D352)))</f>
        <v>0</v>
      </c>
      <c r="I352" t="str">
        <f t="shared" si="44"/>
        <v/>
      </c>
      <c r="J352" s="18" t="e">
        <f>LOOKUP(2,1/(COUNTIF($J$4:J351,'Input and Summary Results'!$B$7:$B$8007)=0),'Input and Summary Results'!$B$7:$B$8007)</f>
        <v>#N/A</v>
      </c>
      <c r="K352" s="18" t="str">
        <f t="shared" si="45"/>
        <v xml:space="preserve"> </v>
      </c>
      <c r="L352" s="18">
        <f t="shared" si="48"/>
        <v>347</v>
      </c>
      <c r="M352" t="e">
        <f t="shared" si="47"/>
        <v>#NUM!</v>
      </c>
      <c r="N352">
        <f t="shared" si="46"/>
        <v>0</v>
      </c>
      <c r="O352" t="b">
        <f t="shared" si="41"/>
        <v>0</v>
      </c>
    </row>
    <row r="353" spans="9:15" x14ac:dyDescent="0.25">
      <c r="I353" t="str">
        <f t="shared" si="44"/>
        <v/>
      </c>
      <c r="J353" s="18" t="e">
        <f>LOOKUP(2,1/(COUNTIF($J$4:J352,'Input and Summary Results'!$B$7:$B$8007)=0),'Input and Summary Results'!$B$7:$B$8007)</f>
        <v>#N/A</v>
      </c>
      <c r="K353" s="18" t="str">
        <f t="shared" si="45"/>
        <v xml:space="preserve"> </v>
      </c>
      <c r="L353" s="18">
        <f t="shared" si="48"/>
        <v>348</v>
      </c>
      <c r="M353" t="e">
        <f t="shared" si="47"/>
        <v>#NUM!</v>
      </c>
      <c r="N353">
        <f t="shared" si="46"/>
        <v>0</v>
      </c>
      <c r="O353" t="b">
        <f t="shared" si="41"/>
        <v>0</v>
      </c>
    </row>
    <row r="354" spans="9:15" x14ac:dyDescent="0.25">
      <c r="I354" t="str">
        <f t="shared" si="44"/>
        <v/>
      </c>
      <c r="J354" s="18" t="e">
        <f>LOOKUP(2,1/(COUNTIF($J$4:J353,'Input and Summary Results'!$B$7:$B$8007)=0),'Input and Summary Results'!$B$7:$B$8007)</f>
        <v>#N/A</v>
      </c>
      <c r="K354" s="18" t="str">
        <f t="shared" si="45"/>
        <v xml:space="preserve"> </v>
      </c>
      <c r="L354" s="18">
        <f t="shared" si="48"/>
        <v>349</v>
      </c>
      <c r="M354" t="e">
        <f t="shared" si="47"/>
        <v>#NUM!</v>
      </c>
      <c r="N354">
        <f t="shared" si="46"/>
        <v>0</v>
      </c>
      <c r="O354" t="b">
        <f t="shared" si="41"/>
        <v>0</v>
      </c>
    </row>
    <row r="355" spans="9:15" x14ac:dyDescent="0.25">
      <c r="I355" t="str">
        <f t="shared" si="44"/>
        <v/>
      </c>
      <c r="J355" s="18" t="e">
        <f>LOOKUP(2,1/(COUNTIF($J$4:J354,'Input and Summary Results'!$B$7:$B$8007)=0),'Input and Summary Results'!$B$7:$B$8007)</f>
        <v>#N/A</v>
      </c>
      <c r="K355" s="18" t="str">
        <f t="shared" si="45"/>
        <v xml:space="preserve"> </v>
      </c>
      <c r="L355" s="18">
        <f t="shared" si="48"/>
        <v>350</v>
      </c>
      <c r="M355" t="e">
        <f t="shared" si="47"/>
        <v>#NUM!</v>
      </c>
      <c r="N355">
        <f t="shared" si="46"/>
        <v>0</v>
      </c>
      <c r="O355" t="b">
        <f t="shared" si="41"/>
        <v>0</v>
      </c>
    </row>
    <row r="356" spans="9:15" x14ac:dyDescent="0.25">
      <c r="I356" t="str">
        <f t="shared" si="44"/>
        <v/>
      </c>
      <c r="J356" s="18"/>
      <c r="K356" s="18"/>
      <c r="L356" s="18"/>
    </row>
    <row r="357" spans="9:15" x14ac:dyDescent="0.25">
      <c r="I357" t="str">
        <f t="shared" si="44"/>
        <v/>
      </c>
      <c r="J357" s="18"/>
      <c r="K357" s="18"/>
      <c r="L357" s="18"/>
    </row>
    <row r="358" spans="9:15" x14ac:dyDescent="0.25">
      <c r="I358" t="str">
        <f t="shared" si="44"/>
        <v/>
      </c>
      <c r="J358" s="18"/>
      <c r="K358" s="18"/>
      <c r="L358" s="18"/>
    </row>
    <row r="359" spans="9:15" x14ac:dyDescent="0.25">
      <c r="I359" t="str">
        <f t="shared" si="44"/>
        <v/>
      </c>
      <c r="J359" s="18"/>
      <c r="K359" s="18"/>
      <c r="L359" s="18"/>
    </row>
    <row r="360" spans="9:15" x14ac:dyDescent="0.25">
      <c r="I360" t="str">
        <f t="shared" si="44"/>
        <v/>
      </c>
      <c r="J360" s="18"/>
      <c r="K360" s="18"/>
      <c r="L360" s="18"/>
    </row>
    <row r="361" spans="9:15" x14ac:dyDescent="0.25">
      <c r="I361" t="str">
        <f t="shared" si="44"/>
        <v/>
      </c>
      <c r="J361" s="18"/>
      <c r="K361" s="18"/>
      <c r="L361" s="18"/>
    </row>
    <row r="362" spans="9:15" x14ac:dyDescent="0.25">
      <c r="I362" t="str">
        <f t="shared" si="44"/>
        <v/>
      </c>
      <c r="J362" s="18"/>
      <c r="K362" s="18"/>
      <c r="L362" s="18"/>
    </row>
    <row r="363" spans="9:15" x14ac:dyDescent="0.25">
      <c r="I363" t="str">
        <f t="shared" si="44"/>
        <v/>
      </c>
      <c r="J363" s="18"/>
      <c r="K363" s="18"/>
      <c r="L363" s="18"/>
    </row>
    <row r="364" spans="9:15" x14ac:dyDescent="0.25">
      <c r="I364" t="str">
        <f t="shared" si="44"/>
        <v/>
      </c>
      <c r="J364" s="18"/>
      <c r="K364" s="18"/>
      <c r="L364" s="18"/>
    </row>
    <row r="365" spans="9:15" x14ac:dyDescent="0.25">
      <c r="I365" t="str">
        <f t="shared" si="44"/>
        <v/>
      </c>
      <c r="J365" s="18"/>
      <c r="K365" s="18"/>
      <c r="L365" s="18"/>
    </row>
    <row r="366" spans="9:15" x14ac:dyDescent="0.25">
      <c r="I366" t="str">
        <f t="shared" si="44"/>
        <v/>
      </c>
      <c r="J366" s="18"/>
      <c r="K366" s="18"/>
      <c r="L366" s="18"/>
    </row>
    <row r="367" spans="9:15" x14ac:dyDescent="0.25">
      <c r="I367" t="str">
        <f t="shared" si="44"/>
        <v/>
      </c>
      <c r="J367" s="18"/>
      <c r="K367" s="18"/>
      <c r="L367" s="18"/>
    </row>
    <row r="368" spans="9:15" x14ac:dyDescent="0.25">
      <c r="I368" t="str">
        <f t="shared" si="44"/>
        <v/>
      </c>
      <c r="J368" s="18"/>
      <c r="K368" s="18"/>
      <c r="L368" s="18"/>
    </row>
    <row r="369" spans="9:12" x14ac:dyDescent="0.25">
      <c r="I369" t="str">
        <f t="shared" si="44"/>
        <v/>
      </c>
      <c r="J369" s="18"/>
      <c r="K369" s="18"/>
      <c r="L369" s="18"/>
    </row>
    <row r="370" spans="9:12" x14ac:dyDescent="0.25">
      <c r="I370" t="str">
        <f t="shared" si="44"/>
        <v/>
      </c>
      <c r="J370" s="18"/>
      <c r="K370" s="18"/>
      <c r="L370" s="18"/>
    </row>
    <row r="371" spans="9:12" x14ac:dyDescent="0.25">
      <c r="I371" t="str">
        <f t="shared" si="44"/>
        <v/>
      </c>
      <c r="J371" s="18"/>
      <c r="K371" s="18"/>
      <c r="L371" s="18"/>
    </row>
    <row r="372" spans="9:12" x14ac:dyDescent="0.25">
      <c r="I372" t="str">
        <f t="shared" si="44"/>
        <v/>
      </c>
      <c r="J372" s="18"/>
      <c r="K372" s="18"/>
      <c r="L372" s="18"/>
    </row>
    <row r="373" spans="9:12" x14ac:dyDescent="0.25">
      <c r="I373" t="str">
        <f t="shared" si="44"/>
        <v/>
      </c>
      <c r="J373" s="18"/>
      <c r="K373" s="18"/>
      <c r="L373" s="18"/>
    </row>
    <row r="374" spans="9:12" x14ac:dyDescent="0.25">
      <c r="I374" t="str">
        <f t="shared" si="44"/>
        <v/>
      </c>
      <c r="J374" s="18"/>
      <c r="K374" s="18"/>
      <c r="L374" s="18"/>
    </row>
    <row r="375" spans="9:12" x14ac:dyDescent="0.25">
      <c r="I375" t="str">
        <f t="shared" si="44"/>
        <v/>
      </c>
      <c r="J375" s="18"/>
      <c r="K375" s="18"/>
      <c r="L375" s="18"/>
    </row>
    <row r="376" spans="9:12" x14ac:dyDescent="0.25">
      <c r="I376" t="str">
        <f t="shared" si="44"/>
        <v/>
      </c>
      <c r="J376" s="18"/>
      <c r="K376" s="18"/>
      <c r="L376" s="18"/>
    </row>
    <row r="377" spans="9:12" x14ac:dyDescent="0.25">
      <c r="I377" t="str">
        <f t="shared" si="44"/>
        <v/>
      </c>
      <c r="J377" s="18"/>
      <c r="K377" s="18"/>
      <c r="L377" s="18"/>
    </row>
    <row r="378" spans="9:12" x14ac:dyDescent="0.25">
      <c r="I378" t="str">
        <f t="shared" si="44"/>
        <v/>
      </c>
      <c r="J378" s="18"/>
      <c r="K378" s="18"/>
      <c r="L378" s="18"/>
    </row>
    <row r="379" spans="9:12" x14ac:dyDescent="0.25">
      <c r="I379" t="str">
        <f t="shared" si="44"/>
        <v/>
      </c>
      <c r="J379" s="18"/>
      <c r="K379" s="18"/>
      <c r="L379" s="18"/>
    </row>
    <row r="380" spans="9:12" x14ac:dyDescent="0.25">
      <c r="I380" t="str">
        <f t="shared" si="44"/>
        <v/>
      </c>
      <c r="J380" s="18"/>
      <c r="K380" s="18"/>
      <c r="L380" s="18"/>
    </row>
    <row r="381" spans="9:12" x14ac:dyDescent="0.25">
      <c r="I381" t="str">
        <f t="shared" si="44"/>
        <v/>
      </c>
      <c r="J381" s="18"/>
      <c r="K381" s="18"/>
      <c r="L381" s="18"/>
    </row>
    <row r="382" spans="9:12" x14ac:dyDescent="0.25">
      <c r="I382" t="str">
        <f t="shared" si="44"/>
        <v/>
      </c>
      <c r="J382" s="18"/>
      <c r="K382" s="18"/>
      <c r="L382" s="18"/>
    </row>
    <row r="383" spans="9:12" x14ac:dyDescent="0.25">
      <c r="I383" t="str">
        <f t="shared" si="44"/>
        <v/>
      </c>
      <c r="J383" s="18"/>
      <c r="K383" s="18"/>
      <c r="L383" s="18"/>
    </row>
    <row r="384" spans="9:12" x14ac:dyDescent="0.25">
      <c r="I384" t="str">
        <f t="shared" si="44"/>
        <v/>
      </c>
      <c r="J384" s="18"/>
      <c r="K384" s="18"/>
      <c r="L384" s="18"/>
    </row>
    <row r="385" spans="9:12" x14ac:dyDescent="0.25">
      <c r="I385" t="str">
        <f t="shared" si="44"/>
        <v/>
      </c>
      <c r="J385" s="18"/>
      <c r="K385" s="18"/>
      <c r="L385" s="18"/>
    </row>
    <row r="386" spans="9:12" x14ac:dyDescent="0.25">
      <c r="I386" t="str">
        <f t="shared" si="44"/>
        <v/>
      </c>
      <c r="J386" s="18"/>
      <c r="K386" s="18"/>
      <c r="L386" s="18"/>
    </row>
    <row r="387" spans="9:12" x14ac:dyDescent="0.25">
      <c r="I387" t="str">
        <f t="shared" si="44"/>
        <v/>
      </c>
      <c r="J387" s="18"/>
      <c r="K387" s="18"/>
      <c r="L387" s="18"/>
    </row>
    <row r="388" spans="9:12" x14ac:dyDescent="0.25">
      <c r="I388" t="str">
        <f t="shared" si="44"/>
        <v/>
      </c>
      <c r="J388" s="18"/>
      <c r="K388" s="18"/>
      <c r="L388" s="18"/>
    </row>
    <row r="389" spans="9:12" x14ac:dyDescent="0.25">
      <c r="I389" t="str">
        <f t="shared" ref="I389:I452" si="49">IF(G389=FALSE,"",B389)</f>
        <v/>
      </c>
      <c r="J389" s="18"/>
      <c r="K389" s="18"/>
      <c r="L389" s="18"/>
    </row>
    <row r="390" spans="9:12" x14ac:dyDescent="0.25">
      <c r="I390" t="str">
        <f t="shared" si="49"/>
        <v/>
      </c>
      <c r="J390" s="18"/>
      <c r="K390" s="18"/>
      <c r="L390" s="18"/>
    </row>
    <row r="391" spans="9:12" x14ac:dyDescent="0.25">
      <c r="I391" t="str">
        <f t="shared" si="49"/>
        <v/>
      </c>
      <c r="J391" s="18"/>
      <c r="K391" s="18"/>
      <c r="L391" s="18"/>
    </row>
    <row r="392" spans="9:12" x14ac:dyDescent="0.25">
      <c r="I392" t="str">
        <f t="shared" si="49"/>
        <v/>
      </c>
      <c r="J392" s="18"/>
      <c r="K392" s="18"/>
      <c r="L392" s="18"/>
    </row>
    <row r="393" spans="9:12" x14ac:dyDescent="0.25">
      <c r="I393" t="str">
        <f t="shared" si="49"/>
        <v/>
      </c>
      <c r="J393" s="18"/>
      <c r="K393" s="18"/>
      <c r="L393" s="18"/>
    </row>
    <row r="394" spans="9:12" x14ac:dyDescent="0.25">
      <c r="I394" t="str">
        <f t="shared" si="49"/>
        <v/>
      </c>
      <c r="J394" s="18"/>
      <c r="K394" s="18"/>
      <c r="L394" s="18"/>
    </row>
    <row r="395" spans="9:12" x14ac:dyDescent="0.25">
      <c r="I395" t="str">
        <f t="shared" si="49"/>
        <v/>
      </c>
      <c r="J395" s="18"/>
      <c r="K395" s="18"/>
      <c r="L395" s="18"/>
    </row>
    <row r="396" spans="9:12" x14ac:dyDescent="0.25">
      <c r="I396" t="str">
        <f t="shared" si="49"/>
        <v/>
      </c>
      <c r="J396" s="18"/>
      <c r="K396" s="18"/>
      <c r="L396" s="18"/>
    </row>
    <row r="397" spans="9:12" x14ac:dyDescent="0.25">
      <c r="I397" t="str">
        <f t="shared" si="49"/>
        <v/>
      </c>
      <c r="J397" s="18"/>
      <c r="K397" s="18"/>
      <c r="L397" s="18"/>
    </row>
    <row r="398" spans="9:12" x14ac:dyDescent="0.25">
      <c r="I398" t="str">
        <f t="shared" si="49"/>
        <v/>
      </c>
      <c r="J398" s="18"/>
      <c r="K398" s="18"/>
      <c r="L398" s="18"/>
    </row>
    <row r="399" spans="9:12" x14ac:dyDescent="0.25">
      <c r="I399" t="str">
        <f t="shared" si="49"/>
        <v/>
      </c>
      <c r="J399" s="18"/>
      <c r="K399" s="18"/>
      <c r="L399" s="18"/>
    </row>
    <row r="400" spans="9:12" x14ac:dyDescent="0.25">
      <c r="I400" t="str">
        <f t="shared" si="49"/>
        <v/>
      </c>
      <c r="J400" s="18"/>
      <c r="K400" s="18"/>
      <c r="L400" s="18"/>
    </row>
    <row r="401" spans="9:12" x14ac:dyDescent="0.25">
      <c r="I401" t="str">
        <f t="shared" si="49"/>
        <v/>
      </c>
      <c r="J401" s="18"/>
      <c r="K401" s="18"/>
      <c r="L401" s="18"/>
    </row>
    <row r="402" spans="9:12" x14ac:dyDescent="0.25">
      <c r="I402" t="str">
        <f t="shared" si="49"/>
        <v/>
      </c>
      <c r="J402" s="18"/>
      <c r="K402" s="18"/>
      <c r="L402" s="18"/>
    </row>
    <row r="403" spans="9:12" x14ac:dyDescent="0.25">
      <c r="I403" t="str">
        <f t="shared" si="49"/>
        <v/>
      </c>
      <c r="J403" s="18"/>
      <c r="K403" s="18"/>
      <c r="L403" s="18"/>
    </row>
    <row r="404" spans="9:12" x14ac:dyDescent="0.25">
      <c r="I404" t="str">
        <f t="shared" si="49"/>
        <v/>
      </c>
      <c r="J404" s="18"/>
      <c r="K404" s="18"/>
      <c r="L404" s="18"/>
    </row>
    <row r="405" spans="9:12" x14ac:dyDescent="0.25">
      <c r="I405" t="str">
        <f t="shared" si="49"/>
        <v/>
      </c>
      <c r="J405" s="18"/>
      <c r="K405" s="18"/>
      <c r="L405" s="18"/>
    </row>
    <row r="406" spans="9:12" x14ac:dyDescent="0.25">
      <c r="I406" t="str">
        <f t="shared" si="49"/>
        <v/>
      </c>
      <c r="J406" s="18"/>
      <c r="K406" s="18"/>
      <c r="L406" s="18"/>
    </row>
    <row r="407" spans="9:12" x14ac:dyDescent="0.25">
      <c r="I407" t="str">
        <f t="shared" si="49"/>
        <v/>
      </c>
      <c r="J407" s="18"/>
      <c r="K407" s="18"/>
      <c r="L407" s="18"/>
    </row>
    <row r="408" spans="9:12" x14ac:dyDescent="0.25">
      <c r="I408" t="str">
        <f t="shared" si="49"/>
        <v/>
      </c>
      <c r="J408" s="18"/>
      <c r="K408" s="18"/>
      <c r="L408" s="18"/>
    </row>
    <row r="409" spans="9:12" x14ac:dyDescent="0.25">
      <c r="I409" t="str">
        <f t="shared" si="49"/>
        <v/>
      </c>
      <c r="J409" s="18"/>
      <c r="K409" s="18"/>
      <c r="L409" s="18"/>
    </row>
    <row r="410" spans="9:12" x14ac:dyDescent="0.25">
      <c r="I410" t="str">
        <f t="shared" si="49"/>
        <v/>
      </c>
      <c r="J410" s="18"/>
      <c r="K410" s="18"/>
      <c r="L410" s="18"/>
    </row>
    <row r="411" spans="9:12" x14ac:dyDescent="0.25">
      <c r="I411" t="str">
        <f t="shared" si="49"/>
        <v/>
      </c>
      <c r="J411" s="18"/>
      <c r="K411" s="18"/>
      <c r="L411" s="18"/>
    </row>
    <row r="412" spans="9:12" x14ac:dyDescent="0.25">
      <c r="I412" t="str">
        <f t="shared" si="49"/>
        <v/>
      </c>
      <c r="J412" s="18"/>
      <c r="K412" s="18"/>
      <c r="L412" s="18"/>
    </row>
    <row r="413" spans="9:12" x14ac:dyDescent="0.25">
      <c r="I413" t="str">
        <f t="shared" si="49"/>
        <v/>
      </c>
      <c r="J413" s="18"/>
      <c r="K413" s="18"/>
      <c r="L413" s="18"/>
    </row>
    <row r="414" spans="9:12" x14ac:dyDescent="0.25">
      <c r="I414" t="str">
        <f t="shared" si="49"/>
        <v/>
      </c>
      <c r="J414" s="18"/>
      <c r="K414" s="18"/>
      <c r="L414" s="18"/>
    </row>
    <row r="415" spans="9:12" x14ac:dyDescent="0.25">
      <c r="I415" t="str">
        <f t="shared" si="49"/>
        <v/>
      </c>
      <c r="J415" s="18"/>
      <c r="K415" s="18"/>
      <c r="L415" s="18"/>
    </row>
    <row r="416" spans="9:12" x14ac:dyDescent="0.25">
      <c r="I416" t="str">
        <f t="shared" si="49"/>
        <v/>
      </c>
      <c r="J416" s="18"/>
      <c r="K416" s="18"/>
      <c r="L416" s="18"/>
    </row>
    <row r="417" spans="2:12" x14ac:dyDescent="0.25">
      <c r="I417" t="str">
        <f t="shared" si="49"/>
        <v/>
      </c>
      <c r="J417" s="18"/>
      <c r="K417" s="18"/>
      <c r="L417" s="18"/>
    </row>
    <row r="418" spans="2:12" x14ac:dyDescent="0.25">
      <c r="I418" t="str">
        <f t="shared" si="49"/>
        <v/>
      </c>
      <c r="J418" s="18"/>
      <c r="K418" s="18"/>
      <c r="L418" s="18"/>
    </row>
    <row r="419" spans="2:12" x14ac:dyDescent="0.25">
      <c r="I419" t="str">
        <f t="shared" si="49"/>
        <v/>
      </c>
      <c r="J419" s="18"/>
      <c r="K419" s="18"/>
      <c r="L419" s="18"/>
    </row>
    <row r="420" spans="2:12" x14ac:dyDescent="0.25">
      <c r="I420" t="str">
        <f t="shared" si="49"/>
        <v/>
      </c>
      <c r="J420" s="18"/>
      <c r="K420" s="18"/>
      <c r="L420" s="18"/>
    </row>
    <row r="421" spans="2:12" x14ac:dyDescent="0.25">
      <c r="I421" t="str">
        <f t="shared" si="49"/>
        <v/>
      </c>
      <c r="J421" s="18"/>
      <c r="K421" s="18"/>
      <c r="L421" s="18"/>
    </row>
    <row r="422" spans="2:12" x14ac:dyDescent="0.25">
      <c r="I422" t="str">
        <f t="shared" si="49"/>
        <v/>
      </c>
      <c r="J422" s="18"/>
      <c r="K422" s="18"/>
      <c r="L422" s="18"/>
    </row>
    <row r="423" spans="2:12" x14ac:dyDescent="0.25">
      <c r="I423" t="str">
        <f t="shared" si="49"/>
        <v/>
      </c>
      <c r="J423" s="18"/>
      <c r="K423" s="18"/>
      <c r="L423" s="18"/>
    </row>
    <row r="424" spans="2:12" x14ac:dyDescent="0.25">
      <c r="I424" t="str">
        <f t="shared" si="49"/>
        <v/>
      </c>
      <c r="J424" s="18"/>
      <c r="K424" s="18"/>
      <c r="L424" s="18"/>
    </row>
    <row r="425" spans="2:12" x14ac:dyDescent="0.25">
      <c r="B425">
        <f>IF('Input and Summary Results'!D7=0,FALSE,'Input and Summary Results'!$B7)</f>
        <v>1</v>
      </c>
      <c r="C425">
        <f>IF(OR(B425=0,'Input and Summary Results'!D7=0,'Input and Summary Results'!D7=""),FALSE,'Input and Summary Results'!$D7)</f>
        <v>0.63034000000000001</v>
      </c>
      <c r="D425">
        <f>IF(OR(B425=0,'Input and Summary Results'!E7=0),FALSE,'Input and Summary Results'!$E7)</f>
        <v>8.3763770000000001E-2</v>
      </c>
      <c r="E425">
        <f>IF(C425=FALSE,FALSE,LOG10(C425))</f>
        <v>-0.20042513262041564</v>
      </c>
      <c r="F425">
        <f>IF(D425=FALSE, FALSE,0.434*D425/C425)</f>
        <v>5.7672805438334869E-2</v>
      </c>
      <c r="G425">
        <f>IF('Input and Summary Results'!$J$4="yes",IF(C425=FALSE,FALSE,IF('Data Transformation'!E425&lt;$R$10,E425,$R$10)),IF(C425=FALSE,FALSE,IF(C425&lt;$R$10,C425,$R$10)))</f>
        <v>0.63034000000000001</v>
      </c>
      <c r="H425">
        <f>IF('Input and Summary Results'!$J$4="yes",'Data Transformation'!F425,'Data Transformation'!D425)</f>
        <v>8.3763770000000001E-2</v>
      </c>
      <c r="I425">
        <f t="shared" si="49"/>
        <v>1</v>
      </c>
      <c r="J425" s="18"/>
      <c r="K425" s="18"/>
      <c r="L425" s="18"/>
    </row>
    <row r="426" spans="2:12" x14ac:dyDescent="0.25">
      <c r="B426">
        <f>IF('Input and Summary Results'!D8=0,FALSE,'Input and Summary Results'!$B8)</f>
        <v>1</v>
      </c>
      <c r="C426">
        <f>IF(OR(B426=0,'Input and Summary Results'!D8=0,'Input and Summary Results'!D8=""),FALSE,'Input and Summary Results'!$D8)</f>
        <v>0.68393146000000005</v>
      </c>
      <c r="D426">
        <f>IF(OR(B426=0,'Input and Summary Results'!E8=0),FALSE,'Input and Summary Results'!$E8)</f>
        <v>4.1481690000000002E-2</v>
      </c>
      <c r="E426">
        <f t="shared" ref="E426:E489" si="50">IF(C426=FALSE,FALSE,LOG10(C426))</f>
        <v>-0.16498741879927373</v>
      </c>
      <c r="F426">
        <f t="shared" ref="F426:F489" si="51">IF(D426=FALSE, FALSE,0.434*D426/C426)</f>
        <v>2.6322891273344848E-2</v>
      </c>
      <c r="G426">
        <f>IF('Input and Summary Results'!$J$4="yes",IF(C426=FALSE,FALSE,IF('Data Transformation'!E426&lt;$R$10,E426,$R$10)),IF(C426=FALSE,FALSE,IF(C426&lt;$R$10,C426,$R$10)))</f>
        <v>0.68393146000000005</v>
      </c>
      <c r="H426">
        <f>IF('Input and Summary Results'!$J$4="yes",'Data Transformation'!F426,'Data Transformation'!D426)</f>
        <v>4.1481690000000002E-2</v>
      </c>
      <c r="I426">
        <f t="shared" si="49"/>
        <v>1</v>
      </c>
      <c r="J426" s="18"/>
      <c r="K426" s="18"/>
      <c r="L426" s="18"/>
    </row>
    <row r="427" spans="2:12" x14ac:dyDescent="0.25">
      <c r="B427">
        <f>IF('Input and Summary Results'!D9=0,FALSE,'Input and Summary Results'!$B9)</f>
        <v>1</v>
      </c>
      <c r="C427">
        <f>IF(OR(B427=0,'Input and Summary Results'!D9=0,'Input and Summary Results'!D9=""),FALSE,'Input and Summary Results'!$D9)</f>
        <v>0.68619103000000004</v>
      </c>
      <c r="D427">
        <f>IF(OR(B427=0,'Input and Summary Results'!E9=0),FALSE,'Input and Summary Results'!$E9)</f>
        <v>4.4931489999999998E-2</v>
      </c>
      <c r="E427">
        <f t="shared" si="50"/>
        <v>-0.1635549634103681</v>
      </c>
      <c r="F427">
        <f t="shared" si="51"/>
        <v>2.8418131114305002E-2</v>
      </c>
      <c r="G427">
        <f>IF('Input and Summary Results'!$J$4="yes",IF(C427=FALSE,FALSE,IF('Data Transformation'!E427&lt;$R$10,E427,$R$10)),IF(C427=FALSE,FALSE,IF(C427&lt;$R$10,C427,$R$10)))</f>
        <v>0.68619103000000004</v>
      </c>
      <c r="H427">
        <f>IF('Input and Summary Results'!$J$4="yes",'Data Transformation'!F427,'Data Transformation'!D427)</f>
        <v>4.4931489999999998E-2</v>
      </c>
      <c r="I427">
        <f t="shared" si="49"/>
        <v>1</v>
      </c>
    </row>
    <row r="428" spans="2:12" x14ac:dyDescent="0.25">
      <c r="B428">
        <f>IF('Input and Summary Results'!D10=0,FALSE,'Input and Summary Results'!$B10)</f>
        <v>1</v>
      </c>
      <c r="C428">
        <f>IF(OR(B428=0,'Input and Summary Results'!D10=0,'Input and Summary Results'!D10=""),FALSE,'Input and Summary Results'!$D10)</f>
        <v>0.69724918000000002</v>
      </c>
      <c r="D428">
        <f>IF(OR(B428=0,'Input and Summary Results'!E10=0),FALSE,'Input and Summary Results'!$E10)</f>
        <v>2.762239E-2</v>
      </c>
      <c r="E428">
        <f t="shared" si="50"/>
        <v>-0.15661198781370106</v>
      </c>
      <c r="F428">
        <f t="shared" si="51"/>
        <v>1.7193447628005815E-2</v>
      </c>
      <c r="G428">
        <f>IF('Input and Summary Results'!$J$4="yes",IF(C428=FALSE,FALSE,IF('Data Transformation'!E428&lt;$R$10,E428,$R$10)),IF(C428=FALSE,FALSE,IF(C428&lt;$R$10,C428,$R$10)))</f>
        <v>0.69724918000000002</v>
      </c>
      <c r="H428">
        <f>IF('Input and Summary Results'!$J$4="yes",'Data Transformation'!F428,'Data Transformation'!D428)</f>
        <v>2.762239E-2</v>
      </c>
      <c r="I428">
        <f t="shared" si="49"/>
        <v>1</v>
      </c>
    </row>
    <row r="429" spans="2:12" x14ac:dyDescent="0.25">
      <c r="B429">
        <f>IF('Input and Summary Results'!D11=0,FALSE,'Input and Summary Results'!$B11)</f>
        <v>1</v>
      </c>
      <c r="C429">
        <f>IF(OR(B429=0,'Input and Summary Results'!D11=0,'Input and Summary Results'!D11=""),FALSE,'Input and Summary Results'!$D11)</f>
        <v>0.74720693000000005</v>
      </c>
      <c r="D429">
        <f>IF(OR(B429=0,'Input and Summary Results'!E11=0),FALSE,'Input and Summary Results'!$E11)</f>
        <v>4.1826889999999999E-2</v>
      </c>
      <c r="E429">
        <f t="shared" si="50"/>
        <v>-0.12655910887806615</v>
      </c>
      <c r="F429">
        <f t="shared" si="51"/>
        <v>2.4294301258688804E-2</v>
      </c>
      <c r="G429">
        <f>IF('Input and Summary Results'!$J$4="yes",IF(C429=FALSE,FALSE,IF('Data Transformation'!E429&lt;$R$10,E429,$R$10)),IF(C429=FALSE,FALSE,IF(C429&lt;$R$10,C429,$R$10)))</f>
        <v>0.74720693000000005</v>
      </c>
      <c r="H429">
        <f>IF('Input and Summary Results'!$J$4="yes",'Data Transformation'!F429,'Data Transformation'!D429)</f>
        <v>4.1826889999999999E-2</v>
      </c>
      <c r="I429">
        <f t="shared" si="49"/>
        <v>1</v>
      </c>
    </row>
    <row r="430" spans="2:12" x14ac:dyDescent="0.25">
      <c r="B430">
        <f>IF('Input and Summary Results'!D12=0,FALSE,'Input and Summary Results'!$B12)</f>
        <v>1</v>
      </c>
      <c r="C430">
        <f>IF(OR(B430=0,'Input and Summary Results'!D12=0,'Input and Summary Results'!D12=""),FALSE,'Input and Summary Results'!$D12)</f>
        <v>0.77691926</v>
      </c>
      <c r="D430">
        <f>IF(OR(B430=0,'Input and Summary Results'!E12=0),FALSE,'Input and Summary Results'!$E12)</f>
        <v>5.2329750000000001E-2</v>
      </c>
      <c r="E430">
        <f t="shared" si="50"/>
        <v>-0.10962411216232565</v>
      </c>
      <c r="F430">
        <f t="shared" si="51"/>
        <v>2.9232267327238097E-2</v>
      </c>
      <c r="G430">
        <f>IF('Input and Summary Results'!$J$4="yes",IF(C430=FALSE,FALSE,IF('Data Transformation'!E430&lt;$R$10,E430,$R$10)),IF(C430=FALSE,FALSE,IF(C430&lt;$R$10,C430,$R$10)))</f>
        <v>0.77691926</v>
      </c>
      <c r="H430">
        <f>IF('Input and Summary Results'!$J$4="yes",'Data Transformation'!F430,'Data Transformation'!D430)</f>
        <v>5.2329750000000001E-2</v>
      </c>
      <c r="I430">
        <f t="shared" si="49"/>
        <v>1</v>
      </c>
    </row>
    <row r="431" spans="2:12" x14ac:dyDescent="0.25">
      <c r="B431">
        <f>IF('Input and Summary Results'!D13=0,FALSE,'Input and Summary Results'!$B13)</f>
        <v>1</v>
      </c>
      <c r="C431">
        <f>IF(OR(B431=0,'Input and Summary Results'!D13=0,'Input and Summary Results'!D13=""),FALSE,'Input and Summary Results'!$D13)</f>
        <v>0.78511797000000005</v>
      </c>
      <c r="D431">
        <f>IF(OR(B431=0,'Input and Summary Results'!E13=0),FALSE,'Input and Summary Results'!$E13)</f>
        <v>4.3828680000000002E-2</v>
      </c>
      <c r="E431">
        <f t="shared" si="50"/>
        <v>-0.1050650822729544</v>
      </c>
      <c r="F431">
        <f t="shared" si="51"/>
        <v>2.4227756651653255E-2</v>
      </c>
      <c r="G431">
        <f>IF('Input and Summary Results'!$J$4="yes",IF(C431=FALSE,FALSE,IF('Data Transformation'!E431&lt;$R$10,E431,$R$10)),IF(C431=FALSE,FALSE,IF(C431&lt;$R$10,C431,$R$10)))</f>
        <v>0.78511797000000005</v>
      </c>
      <c r="H431">
        <f>IF('Input and Summary Results'!$J$4="yes",'Data Transformation'!F431,'Data Transformation'!D431)</f>
        <v>4.3828680000000002E-2</v>
      </c>
      <c r="I431">
        <f t="shared" si="49"/>
        <v>1</v>
      </c>
    </row>
    <row r="432" spans="2:12" x14ac:dyDescent="0.25">
      <c r="B432">
        <f>IF('Input and Summary Results'!D14=0,FALSE,'Input and Summary Results'!$B14)</f>
        <v>1</v>
      </c>
      <c r="C432">
        <f>IF(OR(B432=0,'Input and Summary Results'!D14=0,'Input and Summary Results'!D14=""),FALSE,'Input and Summary Results'!$D14)</f>
        <v>0.79486416000000004</v>
      </c>
      <c r="D432">
        <f>IF(OR(B432=0,'Input and Summary Results'!E14=0),FALSE,'Input and Summary Results'!$E14)</f>
        <v>5.9483139999999997E-2</v>
      </c>
      <c r="E432">
        <f t="shared" si="50"/>
        <v>-9.9707084680806621E-2</v>
      </c>
      <c r="F432">
        <f t="shared" si="51"/>
        <v>3.247810639745035E-2</v>
      </c>
      <c r="G432">
        <f>IF('Input and Summary Results'!$J$4="yes",IF(C432=FALSE,FALSE,IF('Data Transformation'!E432&lt;$R$10,E432,$R$10)),IF(C432=FALSE,FALSE,IF(C432&lt;$R$10,C432,$R$10)))</f>
        <v>0.79486416000000004</v>
      </c>
      <c r="H432">
        <f>IF('Input and Summary Results'!$J$4="yes",'Data Transformation'!F432,'Data Transformation'!D432)</f>
        <v>5.9483139999999997E-2</v>
      </c>
      <c r="I432">
        <f t="shared" si="49"/>
        <v>1</v>
      </c>
    </row>
    <row r="433" spans="2:9" x14ac:dyDescent="0.25">
      <c r="B433">
        <f>IF('Input and Summary Results'!D15=0,FALSE,'Input and Summary Results'!$B15)</f>
        <v>1</v>
      </c>
      <c r="C433">
        <f>IF(OR(B433=0,'Input and Summary Results'!D15=0,'Input and Summary Results'!D15=""),FALSE,'Input and Summary Results'!$D15)</f>
        <v>0.81903011000000003</v>
      </c>
      <c r="D433">
        <f>IF(OR(B433=0,'Input and Summary Results'!E15=0),FALSE,'Input and Summary Results'!$E15)</f>
        <v>2.535047E-2</v>
      </c>
      <c r="E433">
        <f t="shared" si="50"/>
        <v>-8.670013198014373E-2</v>
      </c>
      <c r="F433">
        <f t="shared" si="51"/>
        <v>1.3433088534437396E-2</v>
      </c>
      <c r="G433">
        <f>IF('Input and Summary Results'!$J$4="yes",IF(C433=FALSE,FALSE,IF('Data Transformation'!E433&lt;$R$10,E433,$R$10)),IF(C433=FALSE,FALSE,IF(C433&lt;$R$10,C433,$R$10)))</f>
        <v>0.81903011000000003</v>
      </c>
      <c r="H433">
        <f>IF('Input and Summary Results'!$J$4="yes",'Data Transformation'!F433,'Data Transformation'!D433)</f>
        <v>2.535047E-2</v>
      </c>
      <c r="I433">
        <f t="shared" si="49"/>
        <v>1</v>
      </c>
    </row>
    <row r="434" spans="2:9" x14ac:dyDescent="0.25">
      <c r="B434">
        <f>IF('Input and Summary Results'!D16=0,FALSE,'Input and Summary Results'!$B16)</f>
        <v>1</v>
      </c>
      <c r="C434">
        <f>IF(OR(B434=0,'Input and Summary Results'!D16=0,'Input and Summary Results'!D16=""),FALSE,'Input and Summary Results'!$D16)</f>
        <v>0.85267205999999995</v>
      </c>
      <c r="D434">
        <f>IF(OR(B434=0,'Input and Summary Results'!E16=0),FALSE,'Input and Summary Results'!$E16)</f>
        <v>3.3217030000000002E-2</v>
      </c>
      <c r="E434">
        <f t="shared" si="50"/>
        <v>-6.9217967562760774E-2</v>
      </c>
      <c r="F434">
        <f t="shared" si="51"/>
        <v>1.6907075646409711E-2</v>
      </c>
      <c r="G434">
        <f>IF('Input and Summary Results'!$J$4="yes",IF(C434=FALSE,FALSE,IF('Data Transformation'!E434&lt;$R$10,E434,$R$10)),IF(C434=FALSE,FALSE,IF(C434&lt;$R$10,C434,$R$10)))</f>
        <v>0.85267205999999995</v>
      </c>
      <c r="H434">
        <f>IF('Input and Summary Results'!$J$4="yes",'Data Transformation'!F434,'Data Transformation'!D434)</f>
        <v>3.3217030000000002E-2</v>
      </c>
      <c r="I434">
        <f t="shared" si="49"/>
        <v>1</v>
      </c>
    </row>
    <row r="435" spans="2:9" x14ac:dyDescent="0.25">
      <c r="B435">
        <f>IF('Input and Summary Results'!D17=0,FALSE,'Input and Summary Results'!$B17)</f>
        <v>1</v>
      </c>
      <c r="C435">
        <f>IF(OR(B435=0,'Input and Summary Results'!D17=0,'Input and Summary Results'!D17=""),FALSE,'Input and Summary Results'!$D17)</f>
        <v>0.87506139999999999</v>
      </c>
      <c r="D435">
        <f>IF(OR(B435=0,'Input and Summary Results'!E17=0),FALSE,'Input and Summary Results'!$E17)</f>
        <v>5.3742480000000002E-2</v>
      </c>
      <c r="E435">
        <f t="shared" si="50"/>
        <v>-5.79614729826603E-2</v>
      </c>
      <c r="F435">
        <f t="shared" si="51"/>
        <v>2.6654399702695147E-2</v>
      </c>
      <c r="G435">
        <f>IF('Input and Summary Results'!$J$4="yes",IF(C435=FALSE,FALSE,IF('Data Transformation'!E435&lt;$R$10,E435,$R$10)),IF(C435=FALSE,FALSE,IF(C435&lt;$R$10,C435,$R$10)))</f>
        <v>0.87506139999999999</v>
      </c>
      <c r="H435">
        <f>IF('Input and Summary Results'!$J$4="yes",'Data Transformation'!F435,'Data Transformation'!D435)</f>
        <v>5.3742480000000002E-2</v>
      </c>
      <c r="I435">
        <f t="shared" si="49"/>
        <v>1</v>
      </c>
    </row>
    <row r="436" spans="2:9" x14ac:dyDescent="0.25">
      <c r="B436">
        <f>IF('Input and Summary Results'!D18=0,FALSE,'Input and Summary Results'!$B18)</f>
        <v>1</v>
      </c>
      <c r="C436">
        <f>IF(OR(B436=0,'Input and Summary Results'!D18=0,'Input and Summary Results'!D18=""),FALSE,'Input and Summary Results'!$D18)</f>
        <v>0.87705694000000001</v>
      </c>
      <c r="D436">
        <f>IF(OR(B436=0,'Input and Summary Results'!E18=0),FALSE,'Input and Summary Results'!$E18)</f>
        <v>3.0204040000000001E-2</v>
      </c>
      <c r="E436">
        <f t="shared" si="50"/>
        <v>-5.6972210596254728E-2</v>
      </c>
      <c r="F436">
        <f t="shared" si="51"/>
        <v>1.4946068792295288E-2</v>
      </c>
      <c r="G436">
        <f>IF('Input and Summary Results'!$J$4="yes",IF(C436=FALSE,FALSE,IF('Data Transformation'!E436&lt;$R$10,E436,$R$10)),IF(C436=FALSE,FALSE,IF(C436&lt;$R$10,C436,$R$10)))</f>
        <v>0.87705694000000001</v>
      </c>
      <c r="H436">
        <f>IF('Input and Summary Results'!$J$4="yes",'Data Transformation'!F436,'Data Transformation'!D436)</f>
        <v>3.0204040000000001E-2</v>
      </c>
      <c r="I436">
        <f t="shared" si="49"/>
        <v>1</v>
      </c>
    </row>
    <row r="437" spans="2:9" x14ac:dyDescent="0.25">
      <c r="B437">
        <f>IF('Input and Summary Results'!D19=0,FALSE,'Input and Summary Results'!$B19)</f>
        <v>1</v>
      </c>
      <c r="C437">
        <f>IF(OR(B437=0,'Input and Summary Results'!D19=0,'Input and Summary Results'!D19=""),FALSE,'Input and Summary Results'!$D19)</f>
        <v>0.87854449999999995</v>
      </c>
      <c r="D437">
        <f>IF(OR(B437=0,'Input and Summary Results'!E19=0),FALSE,'Input and Summary Results'!$E19)</f>
        <v>6.149139E-2</v>
      </c>
      <c r="E437">
        <f t="shared" si="50"/>
        <v>-5.6236235745255513E-2</v>
      </c>
      <c r="F437">
        <f t="shared" si="51"/>
        <v>3.0376677857524577E-2</v>
      </c>
      <c r="G437">
        <f>IF('Input and Summary Results'!$J$4="yes",IF(C437=FALSE,FALSE,IF('Data Transformation'!E437&lt;$R$10,E437,$R$10)),IF(C437=FALSE,FALSE,IF(C437&lt;$R$10,C437,$R$10)))</f>
        <v>0.87854449999999995</v>
      </c>
      <c r="H437">
        <f>IF('Input and Summary Results'!$J$4="yes",'Data Transformation'!F437,'Data Transformation'!D437)</f>
        <v>6.149139E-2</v>
      </c>
      <c r="I437">
        <f t="shared" si="49"/>
        <v>1</v>
      </c>
    </row>
    <row r="438" spans="2:9" x14ac:dyDescent="0.25">
      <c r="B438">
        <f>IF('Input and Summary Results'!D20=0,FALSE,'Input and Summary Results'!$B20)</f>
        <v>1</v>
      </c>
      <c r="C438">
        <f>IF(OR(B438=0,'Input and Summary Results'!D20=0,'Input and Summary Results'!D20=""),FALSE,'Input and Summary Results'!$D20)</f>
        <v>0.89276818000000002</v>
      </c>
      <c r="D438">
        <f>IF(OR(B438=0,'Input and Summary Results'!E20=0),FALSE,'Input and Summary Results'!$E20)</f>
        <v>3.2232240000000002E-2</v>
      </c>
      <c r="E438">
        <f t="shared" si="50"/>
        <v>-4.9261297233427197E-2</v>
      </c>
      <c r="F438">
        <f t="shared" si="51"/>
        <v>1.5669008454131956E-2</v>
      </c>
      <c r="G438">
        <f>IF('Input and Summary Results'!$J$4="yes",IF(C438=FALSE,FALSE,IF('Data Transformation'!E438&lt;$R$10,E438,$R$10)),IF(C438=FALSE,FALSE,IF(C438&lt;$R$10,C438,$R$10)))</f>
        <v>0.89276818000000002</v>
      </c>
      <c r="H438">
        <f>IF('Input and Summary Results'!$J$4="yes",'Data Transformation'!F438,'Data Transformation'!D438)</f>
        <v>3.2232240000000002E-2</v>
      </c>
      <c r="I438">
        <f t="shared" si="49"/>
        <v>1</v>
      </c>
    </row>
    <row r="439" spans="2:9" x14ac:dyDescent="0.25">
      <c r="B439">
        <f>IF('Input and Summary Results'!D21=0,FALSE,'Input and Summary Results'!$B21)</f>
        <v>1</v>
      </c>
      <c r="C439">
        <f>IF(OR(B439=0,'Input and Summary Results'!D21=0,'Input and Summary Results'!D21=""),FALSE,'Input and Summary Results'!$D21)</f>
        <v>0.92111224999999997</v>
      </c>
      <c r="D439">
        <f>IF(OR(B439=0,'Input and Summary Results'!E21=0),FALSE,'Input and Summary Results'!$E21)</f>
        <v>4.8898509999999999E-2</v>
      </c>
      <c r="E439">
        <f t="shared" si="50"/>
        <v>-3.5687441914903265E-2</v>
      </c>
      <c r="F439">
        <f t="shared" si="51"/>
        <v>2.3039486598946002E-2</v>
      </c>
      <c r="G439">
        <f>IF('Input and Summary Results'!$J$4="yes",IF(C439=FALSE,FALSE,IF('Data Transformation'!E439&lt;$R$10,E439,$R$10)),IF(C439=FALSE,FALSE,IF(C439&lt;$R$10,C439,$R$10)))</f>
        <v>0.92111224999999997</v>
      </c>
      <c r="H439">
        <f>IF('Input and Summary Results'!$J$4="yes",'Data Transformation'!F439,'Data Transformation'!D439)</f>
        <v>4.8898509999999999E-2</v>
      </c>
      <c r="I439">
        <f t="shared" si="49"/>
        <v>1</v>
      </c>
    </row>
    <row r="440" spans="2:9" x14ac:dyDescent="0.25">
      <c r="B440">
        <f>IF('Input and Summary Results'!D22=0,FALSE,'Input and Summary Results'!$B22)</f>
        <v>1</v>
      </c>
      <c r="C440">
        <f>IF(OR(B440=0,'Input and Summary Results'!D22=0,'Input and Summary Results'!D22=""),FALSE,'Input and Summary Results'!$D22)</f>
        <v>0.92206838000000002</v>
      </c>
      <c r="D440">
        <f>IF(OR(B440=0,'Input and Summary Results'!E22=0),FALSE,'Input and Summary Results'!$E22)</f>
        <v>4.3630490000000001E-2</v>
      </c>
      <c r="E440">
        <f t="shared" si="50"/>
        <v>-3.5236870751698221E-2</v>
      </c>
      <c r="F440">
        <f t="shared" si="51"/>
        <v>2.0536039485488048E-2</v>
      </c>
      <c r="G440">
        <f>IF('Input and Summary Results'!$J$4="yes",IF(C440=FALSE,FALSE,IF('Data Transformation'!E440&lt;$R$10,E440,$R$10)),IF(C440=FALSE,FALSE,IF(C440&lt;$R$10,C440,$R$10)))</f>
        <v>0.92206838000000002</v>
      </c>
      <c r="H440">
        <f>IF('Input and Summary Results'!$J$4="yes",'Data Transformation'!F440,'Data Transformation'!D440)</f>
        <v>4.3630490000000001E-2</v>
      </c>
      <c r="I440">
        <f t="shared" si="49"/>
        <v>1</v>
      </c>
    </row>
    <row r="441" spans="2:9" x14ac:dyDescent="0.25">
      <c r="B441">
        <f>IF('Input and Summary Results'!D23=0,FALSE,'Input and Summary Results'!$B23)</f>
        <v>1</v>
      </c>
      <c r="C441">
        <f>IF(OR(B441=0,'Input and Summary Results'!D23=0,'Input and Summary Results'!D23=""),FALSE,'Input and Summary Results'!$D23)</f>
        <v>1.0184157599999999</v>
      </c>
      <c r="D441">
        <f>IF(OR(B441=0,'Input and Summary Results'!E23=0),FALSE,'Input and Summary Results'!$E23)</f>
        <v>4.666058E-2</v>
      </c>
      <c r="E441">
        <f t="shared" si="50"/>
        <v>7.9251114115801765E-3</v>
      </c>
      <c r="F441">
        <f t="shared" si="51"/>
        <v>1.9884503476261993E-2</v>
      </c>
      <c r="G441">
        <f>IF('Input and Summary Results'!$J$4="yes",IF(C441=FALSE,FALSE,IF('Data Transformation'!E441&lt;$R$10,E441,$R$10)),IF(C441=FALSE,FALSE,IF(C441&lt;$R$10,C441,$R$10)))</f>
        <v>1.0184157599999999</v>
      </c>
      <c r="H441">
        <f>IF('Input and Summary Results'!$J$4="yes",'Data Transformation'!F441,'Data Transformation'!D441)</f>
        <v>4.666058E-2</v>
      </c>
      <c r="I441">
        <f t="shared" si="49"/>
        <v>1</v>
      </c>
    </row>
    <row r="442" spans="2:9" x14ac:dyDescent="0.25">
      <c r="B442">
        <f>IF('Input and Summary Results'!D24=0,FALSE,'Input and Summary Results'!$B24)</f>
        <v>2</v>
      </c>
      <c r="C442">
        <f>IF(OR(B442=0,'Input and Summary Results'!D24=0,'Input and Summary Results'!D24=""),FALSE,'Input and Summary Results'!$D24)</f>
        <v>0.92384158999999999</v>
      </c>
      <c r="D442">
        <f>IF(OR(B442=0,'Input and Summary Results'!E24=0),FALSE,'Input and Summary Results'!$E24)</f>
        <v>3.2573489999999997E-2</v>
      </c>
      <c r="E442">
        <f t="shared" si="50"/>
        <v>-3.4402490345667266E-2</v>
      </c>
      <c r="F442">
        <f t="shared" si="51"/>
        <v>1.5302292961285709E-2</v>
      </c>
      <c r="G442">
        <f>IF('Input and Summary Results'!$J$4="yes",IF(C442=FALSE,FALSE,IF('Data Transformation'!E442&lt;$R$10,E442,$R$10)),IF(C442=FALSE,FALSE,IF(C442&lt;$R$10,C442,$R$10)))</f>
        <v>0.92384158999999999</v>
      </c>
      <c r="H442">
        <f>IF('Input and Summary Results'!$J$4="yes",'Data Transformation'!F442,'Data Transformation'!D442)</f>
        <v>3.2573489999999997E-2</v>
      </c>
      <c r="I442">
        <f t="shared" si="49"/>
        <v>2</v>
      </c>
    </row>
    <row r="443" spans="2:9" x14ac:dyDescent="0.25">
      <c r="B443">
        <f>IF('Input and Summary Results'!D25=0,FALSE,'Input and Summary Results'!$B25)</f>
        <v>2</v>
      </c>
      <c r="C443">
        <f>IF(OR(B443=0,'Input and Summary Results'!D25=0,'Input and Summary Results'!D25=""),FALSE,'Input and Summary Results'!$D25)</f>
        <v>0.93793029999999999</v>
      </c>
      <c r="D443">
        <f>IF(OR(B443=0,'Input and Summary Results'!E25=0),FALSE,'Input and Summary Results'!$E25)</f>
        <v>4.7414440000000002E-2</v>
      </c>
      <c r="E443">
        <f t="shared" si="50"/>
        <v>-2.7829433955789972E-2</v>
      </c>
      <c r="F443">
        <f t="shared" si="51"/>
        <v>2.1939654748332579E-2</v>
      </c>
      <c r="G443">
        <f>IF('Input and Summary Results'!$J$4="yes",IF(C443=FALSE,FALSE,IF('Data Transformation'!E443&lt;$R$10,E443,$R$10)),IF(C443=FALSE,FALSE,IF(C443&lt;$R$10,C443,$R$10)))</f>
        <v>0.93793029999999999</v>
      </c>
      <c r="H443">
        <f>IF('Input and Summary Results'!$J$4="yes",'Data Transformation'!F443,'Data Transformation'!D443)</f>
        <v>4.7414440000000002E-2</v>
      </c>
      <c r="I443">
        <f t="shared" si="49"/>
        <v>2</v>
      </c>
    </row>
    <row r="444" spans="2:9" x14ac:dyDescent="0.25">
      <c r="B444">
        <f>IF('Input and Summary Results'!D26=0,FALSE,'Input and Summary Results'!$B26)</f>
        <v>2</v>
      </c>
      <c r="C444">
        <f>IF(OR(B444=0,'Input and Summary Results'!D26=0,'Input and Summary Results'!D26=""),FALSE,'Input and Summary Results'!$D26)</f>
        <v>0.97580104000000001</v>
      </c>
      <c r="D444">
        <f>IF(OR(B444=0,'Input and Summary Results'!E26=0),FALSE,'Input and Summary Results'!$E26)</f>
        <v>4.6280130000000003E-2</v>
      </c>
      <c r="E444">
        <f t="shared" si="50"/>
        <v>-1.0638723356340692E-2</v>
      </c>
      <c r="F444">
        <f t="shared" si="51"/>
        <v>2.0583680070683261E-2</v>
      </c>
      <c r="G444">
        <f>IF('Input and Summary Results'!$J$4="yes",IF(C444=FALSE,FALSE,IF('Data Transformation'!E444&lt;$R$10,E444,$R$10)),IF(C444=FALSE,FALSE,IF(C444&lt;$R$10,C444,$R$10)))</f>
        <v>0.97580104000000001</v>
      </c>
      <c r="H444">
        <f>IF('Input and Summary Results'!$J$4="yes",'Data Transformation'!F444,'Data Transformation'!D444)</f>
        <v>4.6280130000000003E-2</v>
      </c>
      <c r="I444">
        <f t="shared" si="49"/>
        <v>2</v>
      </c>
    </row>
    <row r="445" spans="2:9" x14ac:dyDescent="0.25">
      <c r="B445">
        <f>IF('Input and Summary Results'!D27=0,FALSE,'Input and Summary Results'!$B27)</f>
        <v>2</v>
      </c>
      <c r="C445">
        <f>IF(OR(B445=0,'Input and Summary Results'!D27=0,'Input and Summary Results'!D27=""),FALSE,'Input and Summary Results'!$D27)</f>
        <v>0.98715491</v>
      </c>
      <c r="D445">
        <f>IF(OR(B445=0,'Input and Summary Results'!E27=0),FALSE,'Input and Summary Results'!$E27)</f>
        <v>4.589418E-2</v>
      </c>
      <c r="E445">
        <f t="shared" si="50"/>
        <v>-5.6146900059416355E-3</v>
      </c>
      <c r="F445">
        <f t="shared" si="51"/>
        <v>2.0177252747494313E-2</v>
      </c>
      <c r="G445">
        <f>IF('Input and Summary Results'!$J$4="yes",IF(C445=FALSE,FALSE,IF('Data Transformation'!E445&lt;$R$10,E445,$R$10)),IF(C445=FALSE,FALSE,IF(C445&lt;$R$10,C445,$R$10)))</f>
        <v>0.98715491</v>
      </c>
      <c r="H445">
        <f>IF('Input and Summary Results'!$J$4="yes",'Data Transformation'!F445,'Data Transformation'!D445)</f>
        <v>4.589418E-2</v>
      </c>
      <c r="I445">
        <f t="shared" si="49"/>
        <v>2</v>
      </c>
    </row>
    <row r="446" spans="2:9" x14ac:dyDescent="0.25">
      <c r="B446">
        <f>IF('Input and Summary Results'!D28=0,FALSE,'Input and Summary Results'!$B28)</f>
        <v>2</v>
      </c>
      <c r="C446">
        <f>IF(OR(B446=0,'Input and Summary Results'!D28=0,'Input and Summary Results'!D28=""),FALSE,'Input and Summary Results'!$D28)</f>
        <v>0.98904614000000002</v>
      </c>
      <c r="D446">
        <f>IF(OR(B446=0,'Input and Summary Results'!E28=0),FALSE,'Input and Summary Results'!$E28)</f>
        <v>5.148962E-2</v>
      </c>
      <c r="E446">
        <f t="shared" si="50"/>
        <v>-4.7834476546070488E-3</v>
      </c>
      <c r="F446">
        <f t="shared" si="51"/>
        <v>2.2593986444353346E-2</v>
      </c>
      <c r="G446">
        <f>IF('Input and Summary Results'!$J$4="yes",IF(C446=FALSE,FALSE,IF('Data Transformation'!E446&lt;$R$10,E446,$R$10)),IF(C446=FALSE,FALSE,IF(C446&lt;$R$10,C446,$R$10)))</f>
        <v>0.98904614000000002</v>
      </c>
      <c r="H446">
        <f>IF('Input and Summary Results'!$J$4="yes",'Data Transformation'!F446,'Data Transformation'!D446)</f>
        <v>5.148962E-2</v>
      </c>
      <c r="I446">
        <f t="shared" si="49"/>
        <v>2</v>
      </c>
    </row>
    <row r="447" spans="2:9" x14ac:dyDescent="0.25">
      <c r="B447">
        <f>IF('Input and Summary Results'!D29=0,FALSE,'Input and Summary Results'!$B29)</f>
        <v>2</v>
      </c>
      <c r="C447">
        <f>IF(OR(B447=0,'Input and Summary Results'!D29=0,'Input and Summary Results'!D29=""),FALSE,'Input and Summary Results'!$D29)</f>
        <v>0.99602889999999999</v>
      </c>
      <c r="D447">
        <f>IF(OR(B447=0,'Input and Summary Results'!E29=0),FALSE,'Input and Summary Results'!$E29)</f>
        <v>4.2816849999999997E-2</v>
      </c>
      <c r="E447">
        <f t="shared" si="50"/>
        <v>-1.7280602425275645E-3</v>
      </c>
      <c r="F447">
        <f t="shared" si="51"/>
        <v>1.8656600124755413E-2</v>
      </c>
      <c r="G447">
        <f>IF('Input and Summary Results'!$J$4="yes",IF(C447=FALSE,FALSE,IF('Data Transformation'!E447&lt;$R$10,E447,$R$10)),IF(C447=FALSE,FALSE,IF(C447&lt;$R$10,C447,$R$10)))</f>
        <v>0.99602889999999999</v>
      </c>
      <c r="H447">
        <f>IF('Input and Summary Results'!$J$4="yes",'Data Transformation'!F447,'Data Transformation'!D447)</f>
        <v>4.2816849999999997E-2</v>
      </c>
      <c r="I447">
        <f t="shared" si="49"/>
        <v>2</v>
      </c>
    </row>
    <row r="448" spans="2:9" x14ac:dyDescent="0.25">
      <c r="B448">
        <f>IF('Input and Summary Results'!D30=0,FALSE,'Input and Summary Results'!$B30)</f>
        <v>2</v>
      </c>
      <c r="C448">
        <f>IF(OR(B448=0,'Input and Summary Results'!D30=0,'Input and Summary Results'!D30=""),FALSE,'Input and Summary Results'!$D30)</f>
        <v>0.99807478999999999</v>
      </c>
      <c r="D448">
        <f>IF(OR(B448=0,'Input and Summary Results'!E30=0),FALSE,'Input and Summary Results'!$E30)</f>
        <v>3.0829889999999999E-2</v>
      </c>
      <c r="E448">
        <f t="shared" si="50"/>
        <v>-8.3691395580969398E-4</v>
      </c>
      <c r="F448">
        <f t="shared" si="51"/>
        <v>1.3405981589816532E-2</v>
      </c>
      <c r="G448">
        <f>IF('Input and Summary Results'!$J$4="yes",IF(C448=FALSE,FALSE,IF('Data Transformation'!E448&lt;$R$10,E448,$R$10)),IF(C448=FALSE,FALSE,IF(C448&lt;$R$10,C448,$R$10)))</f>
        <v>0.99807478999999999</v>
      </c>
      <c r="H448">
        <f>IF('Input and Summary Results'!$J$4="yes",'Data Transformation'!F448,'Data Transformation'!D448)</f>
        <v>3.0829889999999999E-2</v>
      </c>
      <c r="I448">
        <f t="shared" si="49"/>
        <v>2</v>
      </c>
    </row>
    <row r="449" spans="2:9" x14ac:dyDescent="0.25">
      <c r="B449">
        <f>IF('Input and Summary Results'!D31=0,FALSE,'Input and Summary Results'!$B31)</f>
        <v>2</v>
      </c>
      <c r="C449">
        <f>IF(OR(B449=0,'Input and Summary Results'!D31=0,'Input and Summary Results'!D31=""),FALSE,'Input and Summary Results'!$D31)</f>
        <v>1.00611399</v>
      </c>
      <c r="D449">
        <f>IF(OR(B449=0,'Input and Summary Results'!E31=0),FALSE,'Input and Summary Results'!$E31)</f>
        <v>5.7670989999999998E-2</v>
      </c>
      <c r="E449">
        <f t="shared" si="50"/>
        <v>2.6471879003080673E-3</v>
      </c>
      <c r="F449">
        <f t="shared" si="51"/>
        <v>2.4877111250585036E-2</v>
      </c>
      <c r="G449">
        <f>IF('Input and Summary Results'!$J$4="yes",IF(C449=FALSE,FALSE,IF('Data Transformation'!E449&lt;$R$10,E449,$R$10)),IF(C449=FALSE,FALSE,IF(C449&lt;$R$10,C449,$R$10)))</f>
        <v>1.00611399</v>
      </c>
      <c r="H449">
        <f>IF('Input and Summary Results'!$J$4="yes",'Data Transformation'!F449,'Data Transformation'!D449)</f>
        <v>5.7670989999999998E-2</v>
      </c>
      <c r="I449">
        <f t="shared" si="49"/>
        <v>2</v>
      </c>
    </row>
    <row r="450" spans="2:9" x14ac:dyDescent="0.25">
      <c r="B450">
        <f>IF('Input and Summary Results'!D32=0,FALSE,'Input and Summary Results'!$B32)</f>
        <v>2</v>
      </c>
      <c r="C450">
        <f>IF(OR(B450=0,'Input and Summary Results'!D32=0,'Input and Summary Results'!D32=""),FALSE,'Input and Summary Results'!$D32)</f>
        <v>1.03038385</v>
      </c>
      <c r="D450">
        <f>IF(OR(B450=0,'Input and Summary Results'!E32=0),FALSE,'Input and Summary Results'!$E32)</f>
        <v>3.9003320000000001E-2</v>
      </c>
      <c r="E450">
        <f t="shared" si="50"/>
        <v>1.2999043037040027E-2</v>
      </c>
      <c r="F450">
        <f t="shared" si="51"/>
        <v>1.6428286293501206E-2</v>
      </c>
      <c r="G450">
        <f>IF('Input and Summary Results'!$J$4="yes",IF(C450=FALSE,FALSE,IF('Data Transformation'!E450&lt;$R$10,E450,$R$10)),IF(C450=FALSE,FALSE,IF(C450&lt;$R$10,C450,$R$10)))</f>
        <v>1.03038385</v>
      </c>
      <c r="H450">
        <f>IF('Input and Summary Results'!$J$4="yes",'Data Transformation'!F450,'Data Transformation'!D450)</f>
        <v>3.9003320000000001E-2</v>
      </c>
      <c r="I450">
        <f t="shared" si="49"/>
        <v>2</v>
      </c>
    </row>
    <row r="451" spans="2:9" x14ac:dyDescent="0.25">
      <c r="B451">
        <f>IF('Input and Summary Results'!D33=0,FALSE,'Input and Summary Results'!$B33)</f>
        <v>2</v>
      </c>
      <c r="C451">
        <f>IF(OR(B451=0,'Input and Summary Results'!D33=0,'Input and Summary Results'!D33=""),FALSE,'Input and Summary Results'!$D33)</f>
        <v>1.03219635</v>
      </c>
      <c r="D451">
        <f>IF(OR(B451=0,'Input and Summary Results'!E33=0),FALSE,'Input and Summary Results'!$E33)</f>
        <v>5.1284929999999999E-2</v>
      </c>
      <c r="E451">
        <f t="shared" si="50"/>
        <v>1.3762319006688643E-2</v>
      </c>
      <c r="F451">
        <f t="shared" si="51"/>
        <v>2.1563396944777026E-2</v>
      </c>
      <c r="G451">
        <f>IF('Input and Summary Results'!$J$4="yes",IF(C451=FALSE,FALSE,IF('Data Transformation'!E451&lt;$R$10,E451,$R$10)),IF(C451=FALSE,FALSE,IF(C451&lt;$R$10,C451,$R$10)))</f>
        <v>1.03219635</v>
      </c>
      <c r="H451">
        <f>IF('Input and Summary Results'!$J$4="yes",'Data Transformation'!F451,'Data Transformation'!D451)</f>
        <v>5.1284929999999999E-2</v>
      </c>
      <c r="I451">
        <f t="shared" si="49"/>
        <v>2</v>
      </c>
    </row>
    <row r="452" spans="2:9" x14ac:dyDescent="0.25">
      <c r="B452">
        <f>IF('Input and Summary Results'!D34=0,FALSE,'Input and Summary Results'!$B34)</f>
        <v>2</v>
      </c>
      <c r="C452">
        <f>IF(OR(B452=0,'Input and Summary Results'!D34=0,'Input and Summary Results'!D34=""),FALSE,'Input and Summary Results'!$D34)</f>
        <v>1.0421752500000001</v>
      </c>
      <c r="D452">
        <f>IF(OR(B452=0,'Input and Summary Results'!E34=0),FALSE,'Input and Summary Results'!$E34)</f>
        <v>3.300177E-2</v>
      </c>
      <c r="E452">
        <f t="shared" si="50"/>
        <v>1.7940755151928854E-2</v>
      </c>
      <c r="F452">
        <f t="shared" si="51"/>
        <v>1.3743147498465348E-2</v>
      </c>
      <c r="G452">
        <f>IF('Input and Summary Results'!$J$4="yes",IF(C452=FALSE,FALSE,IF('Data Transformation'!E452&lt;$R$10,E452,$R$10)),IF(C452=FALSE,FALSE,IF(C452&lt;$R$10,C452,$R$10)))</f>
        <v>1.0421752500000001</v>
      </c>
      <c r="H452">
        <f>IF('Input and Summary Results'!$J$4="yes",'Data Transformation'!F452,'Data Transformation'!D452)</f>
        <v>3.300177E-2</v>
      </c>
      <c r="I452">
        <f t="shared" si="49"/>
        <v>2</v>
      </c>
    </row>
    <row r="453" spans="2:9" x14ac:dyDescent="0.25">
      <c r="B453">
        <f>IF('Input and Summary Results'!D35=0,FALSE,'Input and Summary Results'!$B35)</f>
        <v>2</v>
      </c>
      <c r="C453">
        <f>IF(OR(B453=0,'Input and Summary Results'!D35=0,'Input and Summary Results'!D35=""),FALSE,'Input and Summary Results'!$D35)</f>
        <v>1.0432743799999999</v>
      </c>
      <c r="D453">
        <f>IF(OR(B453=0,'Input and Summary Results'!E35=0),FALSE,'Input and Summary Results'!$E35)</f>
        <v>3.5773649999999997E-2</v>
      </c>
      <c r="E453">
        <f t="shared" si="50"/>
        <v>1.8398542413943036E-2</v>
      </c>
      <c r="F453">
        <f t="shared" si="51"/>
        <v>1.4881764948545942E-2</v>
      </c>
      <c r="G453">
        <f>IF('Input and Summary Results'!$J$4="yes",IF(C453=FALSE,FALSE,IF('Data Transformation'!E453&lt;$R$10,E453,$R$10)),IF(C453=FALSE,FALSE,IF(C453&lt;$R$10,C453,$R$10)))</f>
        <v>1.0432743799999999</v>
      </c>
      <c r="H453">
        <f>IF('Input and Summary Results'!$J$4="yes",'Data Transformation'!F453,'Data Transformation'!D453)</f>
        <v>3.5773649999999997E-2</v>
      </c>
      <c r="I453">
        <f t="shared" ref="I453:I516" si="52">IF(G453=FALSE,"",B453)</f>
        <v>2</v>
      </c>
    </row>
    <row r="454" spans="2:9" x14ac:dyDescent="0.25">
      <c r="B454">
        <f>IF('Input and Summary Results'!D36=0,FALSE,'Input and Summary Results'!$B36)</f>
        <v>2</v>
      </c>
      <c r="C454">
        <f>IF(OR(B454=0,'Input and Summary Results'!D36=0,'Input and Summary Results'!D36=""),FALSE,'Input and Summary Results'!$D36)</f>
        <v>1.0474997699999999</v>
      </c>
      <c r="D454">
        <f>IF(OR(B454=0,'Input and Summary Results'!E36=0),FALSE,'Input and Summary Results'!$E36)</f>
        <v>6.8544809999999998E-2</v>
      </c>
      <c r="E454">
        <f t="shared" si="50"/>
        <v>2.0153936280106831E-2</v>
      </c>
      <c r="F454">
        <f t="shared" si="51"/>
        <v>2.8399478827570532E-2</v>
      </c>
      <c r="G454">
        <f>IF('Input and Summary Results'!$J$4="yes",IF(C454=FALSE,FALSE,IF('Data Transformation'!E454&lt;$R$10,E454,$R$10)),IF(C454=FALSE,FALSE,IF(C454&lt;$R$10,C454,$R$10)))</f>
        <v>1.0474997699999999</v>
      </c>
      <c r="H454">
        <f>IF('Input and Summary Results'!$J$4="yes",'Data Transformation'!F454,'Data Transformation'!D454)</f>
        <v>6.8544809999999998E-2</v>
      </c>
      <c r="I454">
        <f t="shared" si="52"/>
        <v>2</v>
      </c>
    </row>
    <row r="455" spans="2:9" x14ac:dyDescent="0.25">
      <c r="B455">
        <f>IF('Input and Summary Results'!D37=0,FALSE,'Input and Summary Results'!$B37)</f>
        <v>2</v>
      </c>
      <c r="C455">
        <f>IF(OR(B455=0,'Input and Summary Results'!D37=0,'Input and Summary Results'!D37=""),FALSE,'Input and Summary Results'!$D37)</f>
        <v>1.04760082</v>
      </c>
      <c r="D455">
        <f>IF(OR(B455=0,'Input and Summary Results'!E37=0),FALSE,'Input and Summary Results'!$E37)</f>
        <v>4.402002E-2</v>
      </c>
      <c r="E455">
        <f t="shared" si="50"/>
        <v>2.0195829693377621E-2</v>
      </c>
      <c r="F455">
        <f t="shared" si="51"/>
        <v>1.8236611040453366E-2</v>
      </c>
      <c r="G455">
        <f>IF('Input and Summary Results'!$J$4="yes",IF(C455=FALSE,FALSE,IF('Data Transformation'!E455&lt;$R$10,E455,$R$10)),IF(C455=FALSE,FALSE,IF(C455&lt;$R$10,C455,$R$10)))</f>
        <v>1.04760082</v>
      </c>
      <c r="H455">
        <f>IF('Input and Summary Results'!$J$4="yes",'Data Transformation'!F455,'Data Transformation'!D455)</f>
        <v>4.402002E-2</v>
      </c>
      <c r="I455">
        <f t="shared" si="52"/>
        <v>2</v>
      </c>
    </row>
    <row r="456" spans="2:9" x14ac:dyDescent="0.25">
      <c r="B456">
        <f>IF('Input and Summary Results'!D38=0,FALSE,'Input and Summary Results'!$B38)</f>
        <v>2</v>
      </c>
      <c r="C456">
        <f>IF(OR(B456=0,'Input and Summary Results'!D38=0,'Input and Summary Results'!D38=""),FALSE,'Input and Summary Results'!$D38)</f>
        <v>1.05449701</v>
      </c>
      <c r="D456">
        <f>IF(OR(B456=0,'Input and Summary Results'!E38=0),FALSE,'Input and Summary Results'!$E38)</f>
        <v>2.981959E-2</v>
      </c>
      <c r="E456">
        <f t="shared" si="50"/>
        <v>2.3045352646067649E-2</v>
      </c>
      <c r="F456">
        <f t="shared" si="51"/>
        <v>1.2272867478306079E-2</v>
      </c>
      <c r="G456">
        <f>IF('Input and Summary Results'!$J$4="yes",IF(C456=FALSE,FALSE,IF('Data Transformation'!E456&lt;$R$10,E456,$R$10)),IF(C456=FALSE,FALSE,IF(C456&lt;$R$10,C456,$R$10)))</f>
        <v>1.05449701</v>
      </c>
      <c r="H456">
        <f>IF('Input and Summary Results'!$J$4="yes",'Data Transformation'!F456,'Data Transformation'!D456)</f>
        <v>2.981959E-2</v>
      </c>
      <c r="I456">
        <f t="shared" si="52"/>
        <v>2</v>
      </c>
    </row>
    <row r="457" spans="2:9" x14ac:dyDescent="0.25">
      <c r="B457">
        <f>IF('Input and Summary Results'!D39=0,FALSE,'Input and Summary Results'!$B39)</f>
        <v>2</v>
      </c>
      <c r="C457">
        <f>IF(OR(B457=0,'Input and Summary Results'!D39=0,'Input and Summary Results'!D39=""),FALSE,'Input and Summary Results'!$D39)</f>
        <v>1.0848392600000001</v>
      </c>
      <c r="D457">
        <f>IF(OR(B457=0,'Input and Summary Results'!E39=0),FALSE,'Input and Summary Results'!$E39)</f>
        <v>4.959334E-2</v>
      </c>
      <c r="E457">
        <f t="shared" si="50"/>
        <v>3.5365393791453696E-2</v>
      </c>
      <c r="F457">
        <f t="shared" si="51"/>
        <v>1.9840275286497282E-2</v>
      </c>
      <c r="G457">
        <f>IF('Input and Summary Results'!$J$4="yes",IF(C457=FALSE,FALSE,IF('Data Transformation'!E457&lt;$R$10,E457,$R$10)),IF(C457=FALSE,FALSE,IF(C457&lt;$R$10,C457,$R$10)))</f>
        <v>1.0848392600000001</v>
      </c>
      <c r="H457">
        <f>IF('Input and Summary Results'!$J$4="yes",'Data Transformation'!F457,'Data Transformation'!D457)</f>
        <v>4.959334E-2</v>
      </c>
      <c r="I457">
        <f t="shared" si="52"/>
        <v>2</v>
      </c>
    </row>
    <row r="458" spans="2:9" x14ac:dyDescent="0.25">
      <c r="B458">
        <f>IF('Input and Summary Results'!D40=0,FALSE,'Input and Summary Results'!$B40)</f>
        <v>2</v>
      </c>
      <c r="C458">
        <f>IF(OR(B458=0,'Input and Summary Results'!D40=0,'Input and Summary Results'!D40=""),FALSE,'Input and Summary Results'!$D40)</f>
        <v>1.08872203</v>
      </c>
      <c r="D458">
        <f>IF(OR(B458=0,'Input and Summary Results'!E40=0),FALSE,'Input and Summary Results'!$E40)</f>
        <v>4.9598219999999998E-2</v>
      </c>
      <c r="E458">
        <f t="shared" si="50"/>
        <v>3.6917010842178792E-2</v>
      </c>
      <c r="F458">
        <f t="shared" si="51"/>
        <v>1.9771463134625834E-2</v>
      </c>
      <c r="G458">
        <f>IF('Input and Summary Results'!$J$4="yes",IF(C458=FALSE,FALSE,IF('Data Transformation'!E458&lt;$R$10,E458,$R$10)),IF(C458=FALSE,FALSE,IF(C458&lt;$R$10,C458,$R$10)))</f>
        <v>1.08872203</v>
      </c>
      <c r="H458">
        <f>IF('Input and Summary Results'!$J$4="yes",'Data Transformation'!F458,'Data Transformation'!D458)</f>
        <v>4.9598219999999998E-2</v>
      </c>
      <c r="I458">
        <f t="shared" si="52"/>
        <v>2</v>
      </c>
    </row>
    <row r="459" spans="2:9" x14ac:dyDescent="0.25">
      <c r="B459">
        <f>IF('Input and Summary Results'!D41=0,FALSE,'Input and Summary Results'!$B41)</f>
        <v>3</v>
      </c>
      <c r="C459">
        <f>IF(OR(B459=0,'Input and Summary Results'!D41=0,'Input and Summary Results'!D41=""),FALSE,'Input and Summary Results'!$D41)</f>
        <v>0.86198507999999996</v>
      </c>
      <c r="D459">
        <f>IF(OR(B459=0,'Input and Summary Results'!E41=0),FALSE,'Input and Summary Results'!$E41)</f>
        <v>4.756635E-2</v>
      </c>
      <c r="E459">
        <f t="shared" si="50"/>
        <v>-6.4500251263161515E-2</v>
      </c>
      <c r="F459">
        <f t="shared" si="51"/>
        <v>2.3949133667139577E-2</v>
      </c>
      <c r="G459">
        <f>IF('Input and Summary Results'!$J$4="yes",IF(C459=FALSE,FALSE,IF('Data Transformation'!E459&lt;$R$10,E459,$R$10)),IF(C459=FALSE,FALSE,IF(C459&lt;$R$10,C459,$R$10)))</f>
        <v>0.86198507999999996</v>
      </c>
      <c r="H459">
        <f>IF('Input and Summary Results'!$J$4="yes",'Data Transformation'!F459,'Data Transformation'!D459)</f>
        <v>4.756635E-2</v>
      </c>
      <c r="I459">
        <f t="shared" si="52"/>
        <v>3</v>
      </c>
    </row>
    <row r="460" spans="2:9" x14ac:dyDescent="0.25">
      <c r="B460">
        <f>IF('Input and Summary Results'!D42=0,FALSE,'Input and Summary Results'!$B42)</f>
        <v>3</v>
      </c>
      <c r="C460">
        <f>IF(OR(B460=0,'Input and Summary Results'!D42=0,'Input and Summary Results'!D42=""),FALSE,'Input and Summary Results'!$D42)</f>
        <v>0.90679357000000005</v>
      </c>
      <c r="D460">
        <f>IF(OR(B460=0,'Input and Summary Results'!E42=0),FALSE,'Input and Summary Results'!$E42)</f>
        <v>3.3116149999999997E-2</v>
      </c>
      <c r="E460">
        <f t="shared" si="50"/>
        <v>-4.24915680817127E-2</v>
      </c>
      <c r="F460">
        <f t="shared" si="51"/>
        <v>1.5849703367437858E-2</v>
      </c>
      <c r="G460">
        <f>IF('Input and Summary Results'!$J$4="yes",IF(C460=FALSE,FALSE,IF('Data Transformation'!E460&lt;$R$10,E460,$R$10)),IF(C460=FALSE,FALSE,IF(C460&lt;$R$10,C460,$R$10)))</f>
        <v>0.90679357000000005</v>
      </c>
      <c r="H460">
        <f>IF('Input and Summary Results'!$J$4="yes",'Data Transformation'!F460,'Data Transformation'!D460)</f>
        <v>3.3116149999999997E-2</v>
      </c>
      <c r="I460">
        <f t="shared" si="52"/>
        <v>3</v>
      </c>
    </row>
    <row r="461" spans="2:9" x14ac:dyDescent="0.25">
      <c r="B461">
        <f>IF('Input and Summary Results'!D43=0,FALSE,'Input and Summary Results'!$B43)</f>
        <v>3</v>
      </c>
      <c r="C461">
        <f>IF(OR(B461=0,'Input and Summary Results'!D43=0,'Input and Summary Results'!D43=""),FALSE,'Input and Summary Results'!$D43)</f>
        <v>0.90758629999999996</v>
      </c>
      <c r="D461">
        <f>IF(OR(B461=0,'Input and Summary Results'!E43=0),FALSE,'Input and Summary Results'!$E43)</f>
        <v>4.4948870000000002E-2</v>
      </c>
      <c r="E461">
        <f t="shared" si="50"/>
        <v>-4.2112068405554905E-2</v>
      </c>
      <c r="F461">
        <f t="shared" si="51"/>
        <v>2.1494164885477007E-2</v>
      </c>
      <c r="G461">
        <f>IF('Input and Summary Results'!$J$4="yes",IF(C461=FALSE,FALSE,IF('Data Transformation'!E461&lt;$R$10,E461,$R$10)),IF(C461=FALSE,FALSE,IF(C461&lt;$R$10,C461,$R$10)))</f>
        <v>0.90758629999999996</v>
      </c>
      <c r="H461">
        <f>IF('Input and Summary Results'!$J$4="yes",'Data Transformation'!F461,'Data Transformation'!D461)</f>
        <v>4.4948870000000002E-2</v>
      </c>
      <c r="I461">
        <f t="shared" si="52"/>
        <v>3</v>
      </c>
    </row>
    <row r="462" spans="2:9" x14ac:dyDescent="0.25">
      <c r="B462">
        <f>IF('Input and Summary Results'!D44=0,FALSE,'Input and Summary Results'!$B44)</f>
        <v>3</v>
      </c>
      <c r="C462">
        <f>IF(OR(B462=0,'Input and Summary Results'!D44=0,'Input and Summary Results'!D44=""),FALSE,'Input and Summary Results'!$D44)</f>
        <v>0.93988592999999998</v>
      </c>
      <c r="D462">
        <f>IF(OR(B462=0,'Input and Summary Results'!E44=0),FALSE,'Input and Summary Results'!$E44)</f>
        <v>6.5294920000000006E-2</v>
      </c>
      <c r="E462">
        <f t="shared" si="50"/>
        <v>-2.692485169568223E-2</v>
      </c>
      <c r="F462">
        <f t="shared" si="51"/>
        <v>3.0150462280034349E-2</v>
      </c>
      <c r="G462">
        <f>IF('Input and Summary Results'!$J$4="yes",IF(C462=FALSE,FALSE,IF('Data Transformation'!E462&lt;$R$10,E462,$R$10)),IF(C462=FALSE,FALSE,IF(C462&lt;$R$10,C462,$R$10)))</f>
        <v>0.93988592999999998</v>
      </c>
      <c r="H462">
        <f>IF('Input and Summary Results'!$J$4="yes",'Data Transformation'!F462,'Data Transformation'!D462)</f>
        <v>6.5294920000000006E-2</v>
      </c>
      <c r="I462">
        <f t="shared" si="52"/>
        <v>3</v>
      </c>
    </row>
    <row r="463" spans="2:9" x14ac:dyDescent="0.25">
      <c r="B463">
        <f>IF('Input and Summary Results'!D45=0,FALSE,'Input and Summary Results'!$B45)</f>
        <v>3</v>
      </c>
      <c r="C463">
        <f>IF(OR(B463=0,'Input and Summary Results'!D45=0,'Input and Summary Results'!D45=""),FALSE,'Input and Summary Results'!$D45)</f>
        <v>0.94687138999999998</v>
      </c>
      <c r="D463">
        <f>IF(OR(B463=0,'Input and Summary Results'!E45=0),FALSE,'Input and Summary Results'!$E45)</f>
        <v>6.4321169999999997E-2</v>
      </c>
      <c r="E463">
        <f t="shared" si="50"/>
        <v>-2.3709005586386014E-2</v>
      </c>
      <c r="F463">
        <f t="shared" si="51"/>
        <v>2.9481710055681374E-2</v>
      </c>
      <c r="G463">
        <f>IF('Input and Summary Results'!$J$4="yes",IF(C463=FALSE,FALSE,IF('Data Transformation'!E463&lt;$R$10,E463,$R$10)),IF(C463=FALSE,FALSE,IF(C463&lt;$R$10,C463,$R$10)))</f>
        <v>0.94687138999999998</v>
      </c>
      <c r="H463">
        <f>IF('Input and Summary Results'!$J$4="yes",'Data Transformation'!F463,'Data Transformation'!D463)</f>
        <v>6.4321169999999997E-2</v>
      </c>
      <c r="I463">
        <f t="shared" si="52"/>
        <v>3</v>
      </c>
    </row>
    <row r="464" spans="2:9" x14ac:dyDescent="0.25">
      <c r="B464">
        <f>IF('Input and Summary Results'!D46=0,FALSE,'Input and Summary Results'!$B46)</f>
        <v>3</v>
      </c>
      <c r="C464">
        <f>IF(OR(B464=0,'Input and Summary Results'!D46=0,'Input and Summary Results'!D46=""),FALSE,'Input and Summary Results'!$D46)</f>
        <v>0.96033091000000004</v>
      </c>
      <c r="D464">
        <f>IF(OR(B464=0,'Input and Summary Results'!E46=0),FALSE,'Input and Summary Results'!$E46)</f>
        <v>3.2433530000000002E-2</v>
      </c>
      <c r="E464">
        <f t="shared" si="50"/>
        <v>-1.7579092352080796E-2</v>
      </c>
      <c r="F464">
        <f t="shared" si="51"/>
        <v>1.4657605907946878E-2</v>
      </c>
      <c r="G464">
        <f>IF('Input and Summary Results'!$J$4="yes",IF(C464=FALSE,FALSE,IF('Data Transformation'!E464&lt;$R$10,E464,$R$10)),IF(C464=FALSE,FALSE,IF(C464&lt;$R$10,C464,$R$10)))</f>
        <v>0.96033091000000004</v>
      </c>
      <c r="H464">
        <f>IF('Input and Summary Results'!$J$4="yes",'Data Transformation'!F464,'Data Transformation'!D464)</f>
        <v>3.2433530000000002E-2</v>
      </c>
      <c r="I464">
        <f t="shared" si="52"/>
        <v>3</v>
      </c>
    </row>
    <row r="465" spans="2:9" x14ac:dyDescent="0.25">
      <c r="B465">
        <f>IF('Input and Summary Results'!D47=0,FALSE,'Input and Summary Results'!$B47)</f>
        <v>3</v>
      </c>
      <c r="C465">
        <f>IF(OR(B465=0,'Input and Summary Results'!D47=0,'Input and Summary Results'!D47=""),FALSE,'Input and Summary Results'!$D47)</f>
        <v>0.97063219999999995</v>
      </c>
      <c r="D465">
        <f>IF(OR(B465=0,'Input and Summary Results'!E47=0),FALSE,'Input and Summary Results'!$E47)</f>
        <v>6.4122499999999999E-2</v>
      </c>
      <c r="E465">
        <f t="shared" si="50"/>
        <v>-1.2945305385913951E-2</v>
      </c>
      <c r="F465">
        <f t="shared" si="51"/>
        <v>2.8671174312989E-2</v>
      </c>
      <c r="G465">
        <f>IF('Input and Summary Results'!$J$4="yes",IF(C465=FALSE,FALSE,IF('Data Transformation'!E465&lt;$R$10,E465,$R$10)),IF(C465=FALSE,FALSE,IF(C465&lt;$R$10,C465,$R$10)))</f>
        <v>0.97063219999999995</v>
      </c>
      <c r="H465">
        <f>IF('Input and Summary Results'!$J$4="yes",'Data Transformation'!F465,'Data Transformation'!D465)</f>
        <v>6.4122499999999999E-2</v>
      </c>
      <c r="I465">
        <f t="shared" si="52"/>
        <v>3</v>
      </c>
    </row>
    <row r="466" spans="2:9" x14ac:dyDescent="0.25">
      <c r="B466">
        <f>IF('Input and Summary Results'!D48=0,FALSE,'Input and Summary Results'!$B48)</f>
        <v>3</v>
      </c>
      <c r="C466">
        <f>IF(OR(B466=0,'Input and Summary Results'!D48=0,'Input and Summary Results'!D48=""),FALSE,'Input and Summary Results'!$D48)</f>
        <v>0.97793646000000001</v>
      </c>
      <c r="D466">
        <f>IF(OR(B466=0,'Input and Summary Results'!E48=0),FALSE,'Input and Summary Results'!$E48)</f>
        <v>2.7281E-2</v>
      </c>
      <c r="E466">
        <f t="shared" si="50"/>
        <v>-9.6893619484267196E-3</v>
      </c>
      <c r="F466">
        <f t="shared" si="51"/>
        <v>1.210707902229149E-2</v>
      </c>
      <c r="G466">
        <f>IF('Input and Summary Results'!$J$4="yes",IF(C466=FALSE,FALSE,IF('Data Transformation'!E466&lt;$R$10,E466,$R$10)),IF(C466=FALSE,FALSE,IF(C466&lt;$R$10,C466,$R$10)))</f>
        <v>0.97793646000000001</v>
      </c>
      <c r="H466">
        <f>IF('Input and Summary Results'!$J$4="yes",'Data Transformation'!F466,'Data Transformation'!D466)</f>
        <v>2.7281E-2</v>
      </c>
      <c r="I466">
        <f t="shared" si="52"/>
        <v>3</v>
      </c>
    </row>
    <row r="467" spans="2:9" x14ac:dyDescent="0.25">
      <c r="B467">
        <f>IF('Input and Summary Results'!D49=0,FALSE,'Input and Summary Results'!$B49)</f>
        <v>3</v>
      </c>
      <c r="C467">
        <f>IF(OR(B467=0,'Input and Summary Results'!D49=0,'Input and Summary Results'!D49=""),FALSE,'Input and Summary Results'!$D49)</f>
        <v>0.98513415000000004</v>
      </c>
      <c r="D467">
        <f>IF(OR(B467=0,'Input and Summary Results'!E49=0),FALSE,'Input and Summary Results'!$E49)</f>
        <v>3.0970749999999998E-2</v>
      </c>
      <c r="E467">
        <f t="shared" si="50"/>
        <v>-6.5046257077006004E-3</v>
      </c>
      <c r="F467">
        <f t="shared" si="51"/>
        <v>1.3644137196949267E-2</v>
      </c>
      <c r="G467">
        <f>IF('Input and Summary Results'!$J$4="yes",IF(C467=FALSE,FALSE,IF('Data Transformation'!E467&lt;$R$10,E467,$R$10)),IF(C467=FALSE,FALSE,IF(C467&lt;$R$10,C467,$R$10)))</f>
        <v>0.98513415000000004</v>
      </c>
      <c r="H467">
        <f>IF('Input and Summary Results'!$J$4="yes",'Data Transformation'!F467,'Data Transformation'!D467)</f>
        <v>3.0970749999999998E-2</v>
      </c>
      <c r="I467">
        <f t="shared" si="52"/>
        <v>3</v>
      </c>
    </row>
    <row r="468" spans="2:9" x14ac:dyDescent="0.25">
      <c r="B468">
        <f>IF('Input and Summary Results'!D50=0,FALSE,'Input and Summary Results'!$B50)</f>
        <v>3</v>
      </c>
      <c r="C468">
        <f>IF(OR(B468=0,'Input and Summary Results'!D50=0,'Input and Summary Results'!D50=""),FALSE,'Input and Summary Results'!$D50)</f>
        <v>0.98613735999999996</v>
      </c>
      <c r="D468">
        <f>IF(OR(B468=0,'Input and Summary Results'!E50=0),FALSE,'Input and Summary Results'!$E50)</f>
        <v>4.8130109999999997E-2</v>
      </c>
      <c r="E468">
        <f t="shared" si="50"/>
        <v>-6.0625875586241152E-3</v>
      </c>
      <c r="F468">
        <f t="shared" si="51"/>
        <v>2.1182107673113612E-2</v>
      </c>
      <c r="G468">
        <f>IF('Input and Summary Results'!$J$4="yes",IF(C468=FALSE,FALSE,IF('Data Transformation'!E468&lt;$R$10,E468,$R$10)),IF(C468=FALSE,FALSE,IF(C468&lt;$R$10,C468,$R$10)))</f>
        <v>0.98613735999999996</v>
      </c>
      <c r="H468">
        <f>IF('Input and Summary Results'!$J$4="yes",'Data Transformation'!F468,'Data Transformation'!D468)</f>
        <v>4.8130109999999997E-2</v>
      </c>
      <c r="I468">
        <f t="shared" si="52"/>
        <v>3</v>
      </c>
    </row>
    <row r="469" spans="2:9" x14ac:dyDescent="0.25">
      <c r="B469">
        <f>IF('Input and Summary Results'!D51=0,FALSE,'Input and Summary Results'!$B51)</f>
        <v>3</v>
      </c>
      <c r="C469">
        <f>IF(OR(B469=0,'Input and Summary Results'!D51=0,'Input and Summary Results'!D51=""),FALSE,'Input and Summary Results'!$D51)</f>
        <v>0.99658563</v>
      </c>
      <c r="D469">
        <f>IF(OR(B469=0,'Input and Summary Results'!E51=0),FALSE,'Input and Summary Results'!$E51)</f>
        <v>3.273007E-2</v>
      </c>
      <c r="E469">
        <f t="shared" si="50"/>
        <v>-1.4853793129636873E-3</v>
      </c>
      <c r="F469">
        <f t="shared" si="51"/>
        <v>1.4253517161390337E-2</v>
      </c>
      <c r="G469">
        <f>IF('Input and Summary Results'!$J$4="yes",IF(C469=FALSE,FALSE,IF('Data Transformation'!E469&lt;$R$10,E469,$R$10)),IF(C469=FALSE,FALSE,IF(C469&lt;$R$10,C469,$R$10)))</f>
        <v>0.99658563</v>
      </c>
      <c r="H469">
        <f>IF('Input and Summary Results'!$J$4="yes",'Data Transformation'!F469,'Data Transformation'!D469)</f>
        <v>3.273007E-2</v>
      </c>
      <c r="I469">
        <f t="shared" si="52"/>
        <v>3</v>
      </c>
    </row>
    <row r="470" spans="2:9" x14ac:dyDescent="0.25">
      <c r="B470">
        <f>IF('Input and Summary Results'!D52=0,FALSE,'Input and Summary Results'!$B52)</f>
        <v>3</v>
      </c>
      <c r="C470">
        <f>IF(OR(B470=0,'Input and Summary Results'!D52=0,'Input and Summary Results'!D52=""),FALSE,'Input and Summary Results'!$D52)</f>
        <v>0.99785071000000003</v>
      </c>
      <c r="D470">
        <f>IF(OR(B470=0,'Input and Summary Results'!E52=0),FALSE,'Input and Summary Results'!$E52)</f>
        <v>5.3802530000000001E-2</v>
      </c>
      <c r="E470">
        <f t="shared" si="50"/>
        <v>-9.3442932691320643E-4</v>
      </c>
      <c r="F470">
        <f t="shared" si="51"/>
        <v>2.3400592679840855E-2</v>
      </c>
      <c r="G470">
        <f>IF('Input and Summary Results'!$J$4="yes",IF(C470=FALSE,FALSE,IF('Data Transformation'!E470&lt;$R$10,E470,$R$10)),IF(C470=FALSE,FALSE,IF(C470&lt;$R$10,C470,$R$10)))</f>
        <v>0.99785071000000003</v>
      </c>
      <c r="H470">
        <f>IF('Input and Summary Results'!$J$4="yes",'Data Transformation'!F470,'Data Transformation'!D470)</f>
        <v>5.3802530000000001E-2</v>
      </c>
      <c r="I470">
        <f t="shared" si="52"/>
        <v>3</v>
      </c>
    </row>
    <row r="471" spans="2:9" x14ac:dyDescent="0.25">
      <c r="B471">
        <f>IF('Input and Summary Results'!D53=0,FALSE,'Input and Summary Results'!$B53)</f>
        <v>3</v>
      </c>
      <c r="C471">
        <f>IF(OR(B471=0,'Input and Summary Results'!D53=0,'Input and Summary Results'!D53=""),FALSE,'Input and Summary Results'!$D53)</f>
        <v>1.0020833200000001</v>
      </c>
      <c r="D471">
        <f>IF(OR(B471=0,'Input and Summary Results'!E53=0),FALSE,'Input and Summary Results'!$E53)</f>
        <v>5.744142E-2</v>
      </c>
      <c r="E471">
        <f t="shared" si="50"/>
        <v>9.0383321969012042E-4</v>
      </c>
      <c r="F471">
        <f t="shared" si="51"/>
        <v>2.487774797009893E-2</v>
      </c>
      <c r="G471">
        <f>IF('Input and Summary Results'!$J$4="yes",IF(C471=FALSE,FALSE,IF('Data Transformation'!E471&lt;$R$10,E471,$R$10)),IF(C471=FALSE,FALSE,IF(C471&lt;$R$10,C471,$R$10)))</f>
        <v>1.0020833200000001</v>
      </c>
      <c r="H471">
        <f>IF('Input and Summary Results'!$J$4="yes",'Data Transformation'!F471,'Data Transformation'!D471)</f>
        <v>5.744142E-2</v>
      </c>
      <c r="I471">
        <f t="shared" si="52"/>
        <v>3</v>
      </c>
    </row>
    <row r="472" spans="2:9" x14ac:dyDescent="0.25">
      <c r="B472">
        <f>IF('Input and Summary Results'!D54=0,FALSE,'Input and Summary Results'!$B54)</f>
        <v>3</v>
      </c>
      <c r="C472">
        <f>IF(OR(B472=0,'Input and Summary Results'!D54=0,'Input and Summary Results'!D54=""),FALSE,'Input and Summary Results'!$D54)</f>
        <v>1.0120506600000001</v>
      </c>
      <c r="D472">
        <f>IF(OR(B472=0,'Input and Summary Results'!E54=0),FALSE,'Input and Summary Results'!$E54)</f>
        <v>5.2966970000000002E-2</v>
      </c>
      <c r="E472">
        <f t="shared" si="50"/>
        <v>5.2022524324220739E-3</v>
      </c>
      <c r="F472">
        <f t="shared" si="51"/>
        <v>2.2713946928308901E-2</v>
      </c>
      <c r="G472">
        <f>IF('Input and Summary Results'!$J$4="yes",IF(C472=FALSE,FALSE,IF('Data Transformation'!E472&lt;$R$10,E472,$R$10)),IF(C472=FALSE,FALSE,IF(C472&lt;$R$10,C472,$R$10)))</f>
        <v>1.0120506600000001</v>
      </c>
      <c r="H472">
        <f>IF('Input and Summary Results'!$J$4="yes",'Data Transformation'!F472,'Data Transformation'!D472)</f>
        <v>5.2966970000000002E-2</v>
      </c>
      <c r="I472">
        <f t="shared" si="52"/>
        <v>3</v>
      </c>
    </row>
    <row r="473" spans="2:9" x14ac:dyDescent="0.25">
      <c r="B473">
        <f>IF('Input and Summary Results'!D55=0,FALSE,'Input and Summary Results'!$B55)</f>
        <v>3</v>
      </c>
      <c r="C473">
        <f>IF(OR(B473=0,'Input and Summary Results'!D55=0,'Input and Summary Results'!D55=""),FALSE,'Input and Summary Results'!$D55)</f>
        <v>1.0437410499999999</v>
      </c>
      <c r="D473">
        <f>IF(OR(B473=0,'Input and Summary Results'!E55=0),FALSE,'Input and Summary Results'!$E55)</f>
        <v>5.4786550000000003E-2</v>
      </c>
      <c r="E473">
        <f t="shared" si="50"/>
        <v>1.8592764465523794E-2</v>
      </c>
      <c r="F473">
        <f t="shared" si="51"/>
        <v>2.278090212126849E-2</v>
      </c>
      <c r="G473">
        <f>IF('Input and Summary Results'!$J$4="yes",IF(C473=FALSE,FALSE,IF('Data Transformation'!E473&lt;$R$10,E473,$R$10)),IF(C473=FALSE,FALSE,IF(C473&lt;$R$10,C473,$R$10)))</f>
        <v>1.0437410499999999</v>
      </c>
      <c r="H473">
        <f>IF('Input and Summary Results'!$J$4="yes",'Data Transformation'!F473,'Data Transformation'!D473)</f>
        <v>5.4786550000000003E-2</v>
      </c>
      <c r="I473">
        <f t="shared" si="52"/>
        <v>3</v>
      </c>
    </row>
    <row r="474" spans="2:9" x14ac:dyDescent="0.25">
      <c r="B474">
        <f>IF('Input and Summary Results'!D56=0,FALSE,'Input and Summary Results'!$B56)</f>
        <v>3</v>
      </c>
      <c r="C474">
        <f>IF(OR(B474=0,'Input and Summary Results'!D56=0,'Input and Summary Results'!D56=""),FALSE,'Input and Summary Results'!$D56)</f>
        <v>1.05665228</v>
      </c>
      <c r="D474">
        <f>IF(OR(B474=0,'Input and Summary Results'!E56=0),FALSE,'Input and Summary Results'!$E56)</f>
        <v>8.334598E-2</v>
      </c>
      <c r="E474">
        <f t="shared" si="50"/>
        <v>2.3932094476813905E-2</v>
      </c>
      <c r="F474">
        <f t="shared" si="51"/>
        <v>3.4232789730979429E-2</v>
      </c>
      <c r="G474">
        <f>IF('Input and Summary Results'!$J$4="yes",IF(C474=FALSE,FALSE,IF('Data Transformation'!E474&lt;$R$10,E474,$R$10)),IF(C474=FALSE,FALSE,IF(C474&lt;$R$10,C474,$R$10)))</f>
        <v>1.05665228</v>
      </c>
      <c r="H474">
        <f>IF('Input and Summary Results'!$J$4="yes",'Data Transformation'!F474,'Data Transformation'!D474)</f>
        <v>8.334598E-2</v>
      </c>
      <c r="I474">
        <f t="shared" si="52"/>
        <v>3</v>
      </c>
    </row>
    <row r="475" spans="2:9" x14ac:dyDescent="0.25">
      <c r="B475">
        <f>IF('Input and Summary Results'!D57=0,FALSE,'Input and Summary Results'!$B57)</f>
        <v>3</v>
      </c>
      <c r="C475">
        <f>IF(OR(B475=0,'Input and Summary Results'!D57=0,'Input and Summary Results'!D57=""),FALSE,'Input and Summary Results'!$D57)</f>
        <v>1.0604764799999999</v>
      </c>
      <c r="D475">
        <f>IF(OR(B475=0,'Input and Summary Results'!E57=0),FALSE,'Input and Summary Results'!$E57)</f>
        <v>8.8544390000000001E-2</v>
      </c>
      <c r="E475">
        <f t="shared" si="50"/>
        <v>2.5501040868151657E-2</v>
      </c>
      <c r="F475">
        <f t="shared" si="51"/>
        <v>3.6236791654257153E-2</v>
      </c>
      <c r="G475">
        <f>IF('Input and Summary Results'!$J$4="yes",IF(C475=FALSE,FALSE,IF('Data Transformation'!E475&lt;$R$10,E475,$R$10)),IF(C475=FALSE,FALSE,IF(C475&lt;$R$10,C475,$R$10)))</f>
        <v>1.0604764799999999</v>
      </c>
      <c r="H475">
        <f>IF('Input and Summary Results'!$J$4="yes",'Data Transformation'!F475,'Data Transformation'!D475)</f>
        <v>8.8544390000000001E-2</v>
      </c>
      <c r="I475">
        <f t="shared" si="52"/>
        <v>3</v>
      </c>
    </row>
    <row r="476" spans="2:9" x14ac:dyDescent="0.25">
      <c r="B476">
        <f>IF('Input and Summary Results'!D58=0,FALSE,'Input and Summary Results'!$B58)</f>
        <v>3</v>
      </c>
      <c r="C476">
        <f>IF(OR(B476=0,'Input and Summary Results'!D58=0,'Input and Summary Results'!D58=""),FALSE,'Input and Summary Results'!$D58)</f>
        <v>1.0932576599999999</v>
      </c>
      <c r="D476">
        <f>IF(OR(B476=0,'Input and Summary Results'!E58=0),FALSE,'Input and Summary Results'!$E58)</f>
        <v>9.6902260000000004E-2</v>
      </c>
      <c r="E476">
        <f t="shared" si="50"/>
        <v>3.8722528947676159E-2</v>
      </c>
      <c r="F476">
        <f t="shared" si="51"/>
        <v>3.8468132791312899E-2</v>
      </c>
      <c r="G476">
        <f>IF('Input and Summary Results'!$J$4="yes",IF(C476=FALSE,FALSE,IF('Data Transformation'!E476&lt;$R$10,E476,$R$10)),IF(C476=FALSE,FALSE,IF(C476&lt;$R$10,C476,$R$10)))</f>
        <v>1.0932576599999999</v>
      </c>
      <c r="H476">
        <f>IF('Input and Summary Results'!$J$4="yes",'Data Transformation'!F476,'Data Transformation'!D476)</f>
        <v>9.6902260000000004E-2</v>
      </c>
      <c r="I476">
        <f t="shared" si="52"/>
        <v>3</v>
      </c>
    </row>
    <row r="477" spans="2:9" x14ac:dyDescent="0.25">
      <c r="B477">
        <f>IF('Input and Summary Results'!D59=0,FALSE,'Input and Summary Results'!$B59)</f>
        <v>4</v>
      </c>
      <c r="C477">
        <f>IF(OR(B477=0,'Input and Summary Results'!D59=0,'Input and Summary Results'!D59=""),FALSE,'Input and Summary Results'!$D59)</f>
        <v>0.80781053999999997</v>
      </c>
      <c r="D477">
        <f>IF(OR(B477=0,'Input and Summary Results'!E59=0),FALSE,'Input and Summary Results'!$E59)</f>
        <v>3.7219530000000001E-2</v>
      </c>
      <c r="E477">
        <f t="shared" si="50"/>
        <v>-9.2690484622360542E-2</v>
      </c>
      <c r="F477">
        <f t="shared" si="51"/>
        <v>1.9996366994666843E-2</v>
      </c>
      <c r="G477">
        <f>IF('Input and Summary Results'!$J$4="yes",IF(C477=FALSE,FALSE,IF('Data Transformation'!E477&lt;$R$10,E477,$R$10)),IF(C477=FALSE,FALSE,IF(C477&lt;$R$10,C477,$R$10)))</f>
        <v>0.80781053999999997</v>
      </c>
      <c r="H477">
        <f>IF('Input and Summary Results'!$J$4="yes",'Data Transformation'!F477,'Data Transformation'!D477)</f>
        <v>3.7219530000000001E-2</v>
      </c>
      <c r="I477">
        <f t="shared" si="52"/>
        <v>4</v>
      </c>
    </row>
    <row r="478" spans="2:9" x14ac:dyDescent="0.25">
      <c r="B478">
        <f>IF('Input and Summary Results'!D60=0,FALSE,'Input and Summary Results'!$B60)</f>
        <v>4</v>
      </c>
      <c r="C478">
        <f>IF(OR(B478=0,'Input and Summary Results'!D60=0,'Input and Summary Results'!D60=""),FALSE,'Input and Summary Results'!$D60)</f>
        <v>0.81222042000000005</v>
      </c>
      <c r="D478">
        <f>IF(OR(B478=0,'Input and Summary Results'!E60=0),FALSE,'Input and Summary Results'!$E60)</f>
        <v>5.8882650000000002E-2</v>
      </c>
      <c r="E478">
        <f t="shared" si="50"/>
        <v>-9.0326096129113048E-2</v>
      </c>
      <c r="F478">
        <f t="shared" si="51"/>
        <v>3.1463220414970607E-2</v>
      </c>
      <c r="G478">
        <f>IF('Input and Summary Results'!$J$4="yes",IF(C478=FALSE,FALSE,IF('Data Transformation'!E478&lt;$R$10,E478,$R$10)),IF(C478=FALSE,FALSE,IF(C478&lt;$R$10,C478,$R$10)))</f>
        <v>0.81222042000000005</v>
      </c>
      <c r="H478">
        <f>IF('Input and Summary Results'!$J$4="yes",'Data Transformation'!F478,'Data Transformation'!D478)</f>
        <v>5.8882650000000002E-2</v>
      </c>
      <c r="I478">
        <f t="shared" si="52"/>
        <v>4</v>
      </c>
    </row>
    <row r="479" spans="2:9" x14ac:dyDescent="0.25">
      <c r="B479">
        <f>IF('Input and Summary Results'!D61=0,FALSE,'Input and Summary Results'!$B61)</f>
        <v>4</v>
      </c>
      <c r="C479">
        <f>IF(OR(B479=0,'Input and Summary Results'!D61=0,'Input and Summary Results'!D61=""),FALSE,'Input and Summary Results'!$D61)</f>
        <v>0.86451982000000005</v>
      </c>
      <c r="D479">
        <f>IF(OR(B479=0,'Input and Summary Results'!E61=0),FALSE,'Input and Summary Results'!$E61)</f>
        <v>3.8004780000000002E-2</v>
      </c>
      <c r="E479">
        <f t="shared" si="50"/>
        <v>-6.3225045631284491E-2</v>
      </c>
      <c r="F479">
        <f t="shared" si="51"/>
        <v>1.9078885340072366E-2</v>
      </c>
      <c r="G479">
        <f>IF('Input and Summary Results'!$J$4="yes",IF(C479=FALSE,FALSE,IF('Data Transformation'!E479&lt;$R$10,E479,$R$10)),IF(C479=FALSE,FALSE,IF(C479&lt;$R$10,C479,$R$10)))</f>
        <v>0.86451982000000005</v>
      </c>
      <c r="H479">
        <f>IF('Input and Summary Results'!$J$4="yes",'Data Transformation'!F479,'Data Transformation'!D479)</f>
        <v>3.8004780000000002E-2</v>
      </c>
      <c r="I479">
        <f t="shared" si="52"/>
        <v>4</v>
      </c>
    </row>
    <row r="480" spans="2:9" x14ac:dyDescent="0.25">
      <c r="B480">
        <f>IF('Input and Summary Results'!D62=0,FALSE,'Input and Summary Results'!$B62)</f>
        <v>4</v>
      </c>
      <c r="C480">
        <f>IF(OR(B480=0,'Input and Summary Results'!D62=0,'Input and Summary Results'!D62=""),FALSE,'Input and Summary Results'!$D62)</f>
        <v>0.87045649000000003</v>
      </c>
      <c r="D480">
        <f>IF(OR(B480=0,'Input and Summary Results'!E62=0),FALSE,'Input and Summary Results'!$E62)</f>
        <v>6.1385750000000003E-2</v>
      </c>
      <c r="E480">
        <f t="shared" si="50"/>
        <v>-6.0252932329722196E-2</v>
      </c>
      <c r="F480">
        <f t="shared" si="51"/>
        <v>3.0606257528162033E-2</v>
      </c>
      <c r="G480">
        <f>IF('Input and Summary Results'!$J$4="yes",IF(C480=FALSE,FALSE,IF('Data Transformation'!E480&lt;$R$10,E480,$R$10)),IF(C480=FALSE,FALSE,IF(C480&lt;$R$10,C480,$R$10)))</f>
        <v>0.87045649000000003</v>
      </c>
      <c r="H480">
        <f>IF('Input and Summary Results'!$J$4="yes",'Data Transformation'!F480,'Data Transformation'!D480)</f>
        <v>6.1385750000000003E-2</v>
      </c>
      <c r="I480">
        <f t="shared" si="52"/>
        <v>4</v>
      </c>
    </row>
    <row r="481" spans="2:9" x14ac:dyDescent="0.25">
      <c r="B481">
        <f>IF('Input and Summary Results'!D63=0,FALSE,'Input and Summary Results'!$B63)</f>
        <v>4</v>
      </c>
      <c r="C481">
        <f>IF(OR(B481=0,'Input and Summary Results'!D63=0,'Input and Summary Results'!D63=""),FALSE,'Input and Summary Results'!$D63)</f>
        <v>0.87656515999999995</v>
      </c>
      <c r="D481">
        <f>IF(OR(B481=0,'Input and Summary Results'!E63=0),FALSE,'Input and Summary Results'!$E63)</f>
        <v>5.5144459999999999E-2</v>
      </c>
      <c r="E481">
        <f t="shared" si="50"/>
        <v>-5.7215794827896557E-2</v>
      </c>
      <c r="F481">
        <f t="shared" si="51"/>
        <v>2.7302814134205378E-2</v>
      </c>
      <c r="G481">
        <f>IF('Input and Summary Results'!$J$4="yes",IF(C481=FALSE,FALSE,IF('Data Transformation'!E481&lt;$R$10,E481,$R$10)),IF(C481=FALSE,FALSE,IF(C481&lt;$R$10,C481,$R$10)))</f>
        <v>0.87656515999999995</v>
      </c>
      <c r="H481">
        <f>IF('Input and Summary Results'!$J$4="yes",'Data Transformation'!F481,'Data Transformation'!D481)</f>
        <v>5.5144459999999999E-2</v>
      </c>
      <c r="I481">
        <f t="shared" si="52"/>
        <v>4</v>
      </c>
    </row>
    <row r="482" spans="2:9" x14ac:dyDescent="0.25">
      <c r="B482">
        <f>IF('Input and Summary Results'!D64=0,FALSE,'Input and Summary Results'!$B64)</f>
        <v>4</v>
      </c>
      <c r="C482">
        <f>IF(OR(B482=0,'Input and Summary Results'!D64=0,'Input and Summary Results'!D64=""),FALSE,'Input and Summary Results'!$D64)</f>
        <v>0.88757143999999999</v>
      </c>
      <c r="D482">
        <f>IF(OR(B482=0,'Input and Summary Results'!E64=0),FALSE,'Input and Summary Results'!$E64)</f>
        <v>5.19687E-2</v>
      </c>
      <c r="E482">
        <f t="shared" si="50"/>
        <v>-5.1796680809067387E-2</v>
      </c>
      <c r="F482">
        <f t="shared" si="51"/>
        <v>2.5411380744743205E-2</v>
      </c>
      <c r="G482">
        <f>IF('Input and Summary Results'!$J$4="yes",IF(C482=FALSE,FALSE,IF('Data Transformation'!E482&lt;$R$10,E482,$R$10)),IF(C482=FALSE,FALSE,IF(C482&lt;$R$10,C482,$R$10)))</f>
        <v>0.88757143999999999</v>
      </c>
      <c r="H482">
        <f>IF('Input and Summary Results'!$J$4="yes",'Data Transformation'!F482,'Data Transformation'!D482)</f>
        <v>5.19687E-2</v>
      </c>
      <c r="I482">
        <f t="shared" si="52"/>
        <v>4</v>
      </c>
    </row>
    <row r="483" spans="2:9" x14ac:dyDescent="0.25">
      <c r="B483">
        <f>IF('Input and Summary Results'!D65=0,FALSE,'Input and Summary Results'!$B65)</f>
        <v>4</v>
      </c>
      <c r="C483">
        <f>IF(OR(B483=0,'Input and Summary Results'!D65=0,'Input and Summary Results'!D65=""),FALSE,'Input and Summary Results'!$D65)</f>
        <v>0.89106286000000001</v>
      </c>
      <c r="D483">
        <f>IF(OR(B483=0,'Input and Summary Results'!E65=0),FALSE,'Input and Summary Results'!$E65)</f>
        <v>6.9777790000000006E-2</v>
      </c>
      <c r="E483">
        <f t="shared" si="50"/>
        <v>-5.0091657592553067E-2</v>
      </c>
      <c r="F483">
        <f t="shared" si="51"/>
        <v>3.3985886091133913E-2</v>
      </c>
      <c r="G483">
        <f>IF('Input and Summary Results'!$J$4="yes",IF(C483=FALSE,FALSE,IF('Data Transformation'!E483&lt;$R$10,E483,$R$10)),IF(C483=FALSE,FALSE,IF(C483&lt;$R$10,C483,$R$10)))</f>
        <v>0.89106286000000001</v>
      </c>
      <c r="H483">
        <f>IF('Input and Summary Results'!$J$4="yes",'Data Transformation'!F483,'Data Transformation'!D483)</f>
        <v>6.9777790000000006E-2</v>
      </c>
      <c r="I483">
        <f t="shared" si="52"/>
        <v>4</v>
      </c>
    </row>
    <row r="484" spans="2:9" x14ac:dyDescent="0.25">
      <c r="B484">
        <f>IF('Input and Summary Results'!D66=0,FALSE,'Input and Summary Results'!$B66)</f>
        <v>4</v>
      </c>
      <c r="C484">
        <f>IF(OR(B484=0,'Input and Summary Results'!D66=0,'Input and Summary Results'!D66=""),FALSE,'Input and Summary Results'!$D66)</f>
        <v>0.92105720999999996</v>
      </c>
      <c r="D484">
        <f>IF(OR(B484=0,'Input and Summary Results'!E66=0),FALSE,'Input and Summary Results'!$E66)</f>
        <v>6.0970440000000001E-2</v>
      </c>
      <c r="E484">
        <f t="shared" si="50"/>
        <v>-3.5713393456072634E-2</v>
      </c>
      <c r="F484">
        <f t="shared" si="51"/>
        <v>2.8729128519606292E-2</v>
      </c>
      <c r="G484">
        <f>IF('Input and Summary Results'!$J$4="yes",IF(C484=FALSE,FALSE,IF('Data Transformation'!E484&lt;$R$10,E484,$R$10)),IF(C484=FALSE,FALSE,IF(C484&lt;$R$10,C484,$R$10)))</f>
        <v>0.92105720999999996</v>
      </c>
      <c r="H484">
        <f>IF('Input and Summary Results'!$J$4="yes",'Data Transformation'!F484,'Data Transformation'!D484)</f>
        <v>6.0970440000000001E-2</v>
      </c>
      <c r="I484">
        <f t="shared" si="52"/>
        <v>4</v>
      </c>
    </row>
    <row r="485" spans="2:9" x14ac:dyDescent="0.25">
      <c r="B485">
        <f>IF('Input and Summary Results'!D67=0,FALSE,'Input and Summary Results'!$B67)</f>
        <v>4</v>
      </c>
      <c r="C485">
        <f>IF(OR(B485=0,'Input and Summary Results'!D67=0,'Input and Summary Results'!D67=""),FALSE,'Input and Summary Results'!$D67)</f>
        <v>0.94772391</v>
      </c>
      <c r="D485">
        <f>IF(OR(B485=0,'Input and Summary Results'!E67=0),FALSE,'Input and Summary Results'!$E67)</f>
        <v>4.5427269999999999E-2</v>
      </c>
      <c r="E485">
        <f t="shared" si="50"/>
        <v>-2.3318162479469318E-2</v>
      </c>
      <c r="F485">
        <f t="shared" si="51"/>
        <v>2.0802931077258568E-2</v>
      </c>
      <c r="G485">
        <f>IF('Input and Summary Results'!$J$4="yes",IF(C485=FALSE,FALSE,IF('Data Transformation'!E485&lt;$R$10,E485,$R$10)),IF(C485=FALSE,FALSE,IF(C485&lt;$R$10,C485,$R$10)))</f>
        <v>0.94772391</v>
      </c>
      <c r="H485">
        <f>IF('Input and Summary Results'!$J$4="yes",'Data Transformation'!F485,'Data Transformation'!D485)</f>
        <v>4.5427269999999999E-2</v>
      </c>
      <c r="I485">
        <f t="shared" si="52"/>
        <v>4</v>
      </c>
    </row>
    <row r="486" spans="2:9" x14ac:dyDescent="0.25">
      <c r="B486">
        <f>IF('Input and Summary Results'!D68=0,FALSE,'Input and Summary Results'!$B68)</f>
        <v>4</v>
      </c>
      <c r="C486">
        <f>IF(OR(B486=0,'Input and Summary Results'!D68=0,'Input and Summary Results'!D68=""),FALSE,'Input and Summary Results'!$D68)</f>
        <v>0.96470776999999996</v>
      </c>
      <c r="D486">
        <f>IF(OR(B486=0,'Input and Summary Results'!E68=0),FALSE,'Input and Summary Results'!$E68)</f>
        <v>5.7685989999999999E-2</v>
      </c>
      <c r="E486">
        <f t="shared" si="50"/>
        <v>-1.5604223544216946E-2</v>
      </c>
      <c r="F486">
        <f t="shared" si="51"/>
        <v>2.5951609843465864E-2</v>
      </c>
      <c r="G486">
        <f>IF('Input and Summary Results'!$J$4="yes",IF(C486=FALSE,FALSE,IF('Data Transformation'!E486&lt;$R$10,E486,$R$10)),IF(C486=FALSE,FALSE,IF(C486&lt;$R$10,C486,$R$10)))</f>
        <v>0.96470776999999996</v>
      </c>
      <c r="H486">
        <f>IF('Input and Summary Results'!$J$4="yes",'Data Transformation'!F486,'Data Transformation'!D486)</f>
        <v>5.7685989999999999E-2</v>
      </c>
      <c r="I486">
        <f t="shared" si="52"/>
        <v>4</v>
      </c>
    </row>
    <row r="487" spans="2:9" x14ac:dyDescent="0.25">
      <c r="B487">
        <f>IF('Input and Summary Results'!D69=0,FALSE,'Input and Summary Results'!$B69)</f>
        <v>4</v>
      </c>
      <c r="C487">
        <f>IF(OR(B487=0,'Input and Summary Results'!D69=0,'Input and Summary Results'!D69=""),FALSE,'Input and Summary Results'!$D69)</f>
        <v>0.97974426000000003</v>
      </c>
      <c r="D487">
        <f>IF(OR(B487=0,'Input and Summary Results'!E69=0),FALSE,'Input and Summary Results'!$E69)</f>
        <v>4.627705E-2</v>
      </c>
      <c r="E487">
        <f t="shared" si="50"/>
        <v>-8.8872722312106443E-3</v>
      </c>
      <c r="F487">
        <f t="shared" si="51"/>
        <v>2.0499471668249426E-2</v>
      </c>
      <c r="G487">
        <f>IF('Input and Summary Results'!$J$4="yes",IF(C487=FALSE,FALSE,IF('Data Transformation'!E487&lt;$R$10,E487,$R$10)),IF(C487=FALSE,FALSE,IF(C487&lt;$R$10,C487,$R$10)))</f>
        <v>0.97974426000000003</v>
      </c>
      <c r="H487">
        <f>IF('Input and Summary Results'!$J$4="yes",'Data Transformation'!F487,'Data Transformation'!D487)</f>
        <v>4.627705E-2</v>
      </c>
      <c r="I487">
        <f t="shared" si="52"/>
        <v>4</v>
      </c>
    </row>
    <row r="488" spans="2:9" x14ac:dyDescent="0.25">
      <c r="B488">
        <f>IF('Input and Summary Results'!D70=0,FALSE,'Input and Summary Results'!$B70)</f>
        <v>4</v>
      </c>
      <c r="C488">
        <f>IF(OR(B488=0,'Input and Summary Results'!D70=0,'Input and Summary Results'!D70=""),FALSE,'Input and Summary Results'!$D70)</f>
        <v>0.98401068000000003</v>
      </c>
      <c r="D488">
        <f>IF(OR(B488=0,'Input and Summary Results'!E70=0),FALSE,'Input and Summary Results'!$E70)</f>
        <v>4.9873559999999997E-2</v>
      </c>
      <c r="E488">
        <f t="shared" si="50"/>
        <v>-7.0001879102277427E-3</v>
      </c>
      <c r="F488">
        <f t="shared" si="51"/>
        <v>2.1996839546497601E-2</v>
      </c>
      <c r="G488">
        <f>IF('Input and Summary Results'!$J$4="yes",IF(C488=FALSE,FALSE,IF('Data Transformation'!E488&lt;$R$10,E488,$R$10)),IF(C488=FALSE,FALSE,IF(C488&lt;$R$10,C488,$R$10)))</f>
        <v>0.98401068000000003</v>
      </c>
      <c r="H488">
        <f>IF('Input and Summary Results'!$J$4="yes",'Data Transformation'!F488,'Data Transformation'!D488)</f>
        <v>4.9873559999999997E-2</v>
      </c>
      <c r="I488">
        <f t="shared" si="52"/>
        <v>4</v>
      </c>
    </row>
    <row r="489" spans="2:9" x14ac:dyDescent="0.25">
      <c r="B489">
        <f>IF('Input and Summary Results'!D71=0,FALSE,'Input and Summary Results'!$B71)</f>
        <v>4</v>
      </c>
      <c r="C489">
        <f>IF(OR(B489=0,'Input and Summary Results'!D71=0,'Input and Summary Results'!D71=""),FALSE,'Input and Summary Results'!$D71)</f>
        <v>0.99510759999999998</v>
      </c>
      <c r="D489">
        <f>IF(OR(B489=0,'Input and Summary Results'!E71=0),FALSE,'Input and Summary Results'!$E71)</f>
        <v>6.3516279999999994E-2</v>
      </c>
      <c r="E489">
        <f t="shared" si="50"/>
        <v>-2.1299568826939163E-3</v>
      </c>
      <c r="F489">
        <f t="shared" si="51"/>
        <v>2.770159279257841E-2</v>
      </c>
      <c r="G489">
        <f>IF('Input and Summary Results'!$J$4="yes",IF(C489=FALSE,FALSE,IF('Data Transformation'!E489&lt;$R$10,E489,$R$10)),IF(C489=FALSE,FALSE,IF(C489&lt;$R$10,C489,$R$10)))</f>
        <v>0.99510759999999998</v>
      </c>
      <c r="H489">
        <f>IF('Input and Summary Results'!$J$4="yes",'Data Transformation'!F489,'Data Transformation'!D489)</f>
        <v>6.3516279999999994E-2</v>
      </c>
      <c r="I489">
        <f t="shared" si="52"/>
        <v>4</v>
      </c>
    </row>
    <row r="490" spans="2:9" x14ac:dyDescent="0.25">
      <c r="B490">
        <f>IF('Input and Summary Results'!D72=0,FALSE,'Input and Summary Results'!$B72)</f>
        <v>4</v>
      </c>
      <c r="C490">
        <f>IF(OR(B490=0,'Input and Summary Results'!D72=0,'Input and Summary Results'!D72=""),FALSE,'Input and Summary Results'!$D72)</f>
        <v>0.99868186000000003</v>
      </c>
      <c r="D490">
        <f>IF(OR(B490=0,'Input and Summary Results'!E72=0),FALSE,'Input and Summary Results'!$E72)</f>
        <v>2.9123980000000001E-2</v>
      </c>
      <c r="E490">
        <f t="shared" ref="E490:E553" si="53">IF(C490=FALSE,FALSE,LOG10(C490))</f>
        <v>-5.7283855207708337E-4</v>
      </c>
      <c r="F490">
        <f t="shared" ref="F490:F553" si="54">IF(D490=FALSE, FALSE,0.434*D490/C490)</f>
        <v>1.265649034618492E-2</v>
      </c>
      <c r="G490">
        <f>IF('Input and Summary Results'!$J$4="yes",IF(C490=FALSE,FALSE,IF('Data Transformation'!E490&lt;$R$10,E490,$R$10)),IF(C490=FALSE,FALSE,IF(C490&lt;$R$10,C490,$R$10)))</f>
        <v>0.99868186000000003</v>
      </c>
      <c r="H490">
        <f>IF('Input and Summary Results'!$J$4="yes",'Data Transformation'!F490,'Data Transformation'!D490)</f>
        <v>2.9123980000000001E-2</v>
      </c>
      <c r="I490">
        <f t="shared" si="52"/>
        <v>4</v>
      </c>
    </row>
    <row r="491" spans="2:9" x14ac:dyDescent="0.25">
      <c r="B491">
        <f>IF('Input and Summary Results'!D73=0,FALSE,'Input and Summary Results'!$B73)</f>
        <v>4</v>
      </c>
      <c r="C491">
        <f>IF(OR(B491=0,'Input and Summary Results'!D73=0,'Input and Summary Results'!D73=""),FALSE,'Input and Summary Results'!$D73)</f>
        <v>1.00091339</v>
      </c>
      <c r="D491">
        <f>IF(OR(B491=0,'Input and Summary Results'!E73=0),FALSE,'Input and Summary Results'!$E73)</f>
        <v>6.2792429999999996E-2</v>
      </c>
      <c r="E491">
        <f t="shared" si="53"/>
        <v>3.9649918518364552E-4</v>
      </c>
      <c r="F491">
        <f t="shared" si="54"/>
        <v>2.7227045708720109E-2</v>
      </c>
      <c r="G491">
        <f>IF('Input and Summary Results'!$J$4="yes",IF(C491=FALSE,FALSE,IF('Data Transformation'!E491&lt;$R$10,E491,$R$10)),IF(C491=FALSE,FALSE,IF(C491&lt;$R$10,C491,$R$10)))</f>
        <v>1.00091339</v>
      </c>
      <c r="H491">
        <f>IF('Input and Summary Results'!$J$4="yes",'Data Transformation'!F491,'Data Transformation'!D491)</f>
        <v>6.2792429999999996E-2</v>
      </c>
      <c r="I491">
        <f t="shared" si="52"/>
        <v>4</v>
      </c>
    </row>
    <row r="492" spans="2:9" x14ac:dyDescent="0.25">
      <c r="B492">
        <f>IF('Input and Summary Results'!D74=0,FALSE,'Input and Summary Results'!$B74)</f>
        <v>4</v>
      </c>
      <c r="C492">
        <f>IF(OR(B492=0,'Input and Summary Results'!D74=0,'Input and Summary Results'!D74=""),FALSE,'Input and Summary Results'!$D74)</f>
        <v>1.0500379799999999</v>
      </c>
      <c r="D492">
        <f>IF(OR(B492=0,'Input and Summary Results'!E74=0),FALSE,'Input and Summary Results'!$E74)</f>
        <v>5.1070169999999998E-2</v>
      </c>
      <c r="E492">
        <f t="shared" si="53"/>
        <v>2.1205007837666601E-2</v>
      </c>
      <c r="F492">
        <f t="shared" si="54"/>
        <v>2.1108240084801506E-2</v>
      </c>
      <c r="G492">
        <f>IF('Input and Summary Results'!$J$4="yes",IF(C492=FALSE,FALSE,IF('Data Transformation'!E492&lt;$R$10,E492,$R$10)),IF(C492=FALSE,FALSE,IF(C492&lt;$R$10,C492,$R$10)))</f>
        <v>1.0500379799999999</v>
      </c>
      <c r="H492">
        <f>IF('Input and Summary Results'!$J$4="yes",'Data Transformation'!F492,'Data Transformation'!D492)</f>
        <v>5.1070169999999998E-2</v>
      </c>
      <c r="I492">
        <f t="shared" si="52"/>
        <v>4</v>
      </c>
    </row>
    <row r="493" spans="2:9" x14ac:dyDescent="0.25">
      <c r="B493">
        <f>IF('Input and Summary Results'!D75=0,FALSE,'Input and Summary Results'!$B75)</f>
        <v>5</v>
      </c>
      <c r="C493">
        <f>IF(OR(B493=0,'Input and Summary Results'!D75=0,'Input and Summary Results'!D75=""),FALSE,'Input and Summary Results'!$D75)</f>
        <v>0.20102413999999999</v>
      </c>
      <c r="D493">
        <f>IF(OR(B493=0,'Input and Summary Results'!E75=0),FALSE,'Input and Summary Results'!$E75)</f>
        <v>6.7917050000000007E-2</v>
      </c>
      <c r="E493">
        <f t="shared" si="53"/>
        <v>-0.69675178716015873</v>
      </c>
      <c r="F493">
        <f t="shared" si="54"/>
        <v>0.14662915458810072</v>
      </c>
      <c r="G493">
        <f>IF('Input and Summary Results'!$J$4="yes",IF(C493=FALSE,FALSE,IF('Data Transformation'!E493&lt;$R$10,E493,$R$10)),IF(C493=FALSE,FALSE,IF(C493&lt;$R$10,C493,$R$10)))</f>
        <v>0.20102413999999999</v>
      </c>
      <c r="H493">
        <f>IF('Input and Summary Results'!$J$4="yes",'Data Transformation'!F493,'Data Transformation'!D493)</f>
        <v>6.7917050000000007E-2</v>
      </c>
      <c r="I493">
        <f t="shared" si="52"/>
        <v>5</v>
      </c>
    </row>
    <row r="494" spans="2:9" x14ac:dyDescent="0.25">
      <c r="B494">
        <f>IF('Input and Summary Results'!D76=0,FALSE,'Input and Summary Results'!$B76)</f>
        <v>5</v>
      </c>
      <c r="C494">
        <f>IF(OR(B494=0,'Input and Summary Results'!D76=0,'Input and Summary Results'!D76=""),FALSE,'Input and Summary Results'!$D76)</f>
        <v>0.29448529000000001</v>
      </c>
      <c r="D494">
        <f>IF(OR(B494=0,'Input and Summary Results'!E76=0),FALSE,'Input and Summary Results'!$E76)</f>
        <v>6.4175739999999995E-2</v>
      </c>
      <c r="E494">
        <f t="shared" si="53"/>
        <v>-0.53093639402249315</v>
      </c>
      <c r="F494">
        <f t="shared" si="54"/>
        <v>9.4579498894494851E-2</v>
      </c>
      <c r="G494">
        <f>IF('Input and Summary Results'!$J$4="yes",IF(C494=FALSE,FALSE,IF('Data Transformation'!E494&lt;$R$10,E494,$R$10)),IF(C494=FALSE,FALSE,IF(C494&lt;$R$10,C494,$R$10)))</f>
        <v>0.29448529000000001</v>
      </c>
      <c r="H494">
        <f>IF('Input and Summary Results'!$J$4="yes",'Data Transformation'!F494,'Data Transformation'!D494)</f>
        <v>6.4175739999999995E-2</v>
      </c>
      <c r="I494">
        <f t="shared" si="52"/>
        <v>5</v>
      </c>
    </row>
    <row r="495" spans="2:9" x14ac:dyDescent="0.25">
      <c r="B495">
        <f>IF('Input and Summary Results'!D77=0,FALSE,'Input and Summary Results'!$B77)</f>
        <v>5</v>
      </c>
      <c r="C495">
        <f>IF(OR(B495=0,'Input and Summary Results'!D77=0,'Input and Summary Results'!D77=""),FALSE,'Input and Summary Results'!$D77)</f>
        <v>0.29454329000000001</v>
      </c>
      <c r="D495">
        <f>IF(OR(B495=0,'Input and Summary Results'!E77=0),FALSE,'Input and Summary Results'!$E77)</f>
        <v>5.8069839999999998E-2</v>
      </c>
      <c r="E495">
        <f t="shared" si="53"/>
        <v>-0.53085086649161584</v>
      </c>
      <c r="F495">
        <f t="shared" si="54"/>
        <v>8.5564028839360082E-2</v>
      </c>
      <c r="G495">
        <f>IF('Input and Summary Results'!$J$4="yes",IF(C495=FALSE,FALSE,IF('Data Transformation'!E495&lt;$R$10,E495,$R$10)),IF(C495=FALSE,FALSE,IF(C495&lt;$R$10,C495,$R$10)))</f>
        <v>0.29454329000000001</v>
      </c>
      <c r="H495">
        <f>IF('Input and Summary Results'!$J$4="yes",'Data Transformation'!F495,'Data Transformation'!D495)</f>
        <v>5.8069839999999998E-2</v>
      </c>
      <c r="I495">
        <f t="shared" si="52"/>
        <v>5</v>
      </c>
    </row>
    <row r="496" spans="2:9" x14ac:dyDescent="0.25">
      <c r="B496">
        <f>IF('Input and Summary Results'!D78=0,FALSE,'Input and Summary Results'!$B78)</f>
        <v>5</v>
      </c>
      <c r="C496">
        <f>IF(OR(B496=0,'Input and Summary Results'!D78=0,'Input and Summary Results'!D78=""),FALSE,'Input and Summary Results'!$D78)</f>
        <v>0.41134509000000002</v>
      </c>
      <c r="D496">
        <f>IF(OR(B496=0,'Input and Summary Results'!E78=0),FALSE,'Input and Summary Results'!$E78)</f>
        <v>5.2096080000000003E-2</v>
      </c>
      <c r="E496">
        <f t="shared" si="53"/>
        <v>-0.38579368226111155</v>
      </c>
      <c r="F496">
        <f t="shared" si="54"/>
        <v>5.4965281632509577E-2</v>
      </c>
      <c r="G496">
        <f>IF('Input and Summary Results'!$J$4="yes",IF(C496=FALSE,FALSE,IF('Data Transformation'!E496&lt;$R$10,E496,$R$10)),IF(C496=FALSE,FALSE,IF(C496&lt;$R$10,C496,$R$10)))</f>
        <v>0.41134509000000002</v>
      </c>
      <c r="H496">
        <f>IF('Input and Summary Results'!$J$4="yes",'Data Transformation'!F496,'Data Transformation'!D496)</f>
        <v>5.2096080000000003E-2</v>
      </c>
      <c r="I496">
        <f t="shared" si="52"/>
        <v>5</v>
      </c>
    </row>
    <row r="497" spans="2:9" x14ac:dyDescent="0.25">
      <c r="B497">
        <f>IF('Input and Summary Results'!D79=0,FALSE,'Input and Summary Results'!$B79)</f>
        <v>5</v>
      </c>
      <c r="C497">
        <f>IF(OR(B497=0,'Input and Summary Results'!D79=0,'Input and Summary Results'!D79=""),FALSE,'Input and Summary Results'!$D79)</f>
        <v>0.44711970000000001</v>
      </c>
      <c r="D497">
        <f>IF(OR(B497=0,'Input and Summary Results'!E79=0),FALSE,'Input and Summary Results'!$E79)</f>
        <v>5.3448679999999998E-2</v>
      </c>
      <c r="E497">
        <f t="shared" si="53"/>
        <v>-0.349576194786829</v>
      </c>
      <c r="F497">
        <f t="shared" si="54"/>
        <v>5.1880351324265064E-2</v>
      </c>
      <c r="G497">
        <f>IF('Input and Summary Results'!$J$4="yes",IF(C497=FALSE,FALSE,IF('Data Transformation'!E497&lt;$R$10,E497,$R$10)),IF(C497=FALSE,FALSE,IF(C497&lt;$R$10,C497,$R$10)))</f>
        <v>0.44711970000000001</v>
      </c>
      <c r="H497">
        <f>IF('Input and Summary Results'!$J$4="yes",'Data Transformation'!F497,'Data Transformation'!D497)</f>
        <v>5.3448679999999998E-2</v>
      </c>
      <c r="I497">
        <f t="shared" si="52"/>
        <v>5</v>
      </c>
    </row>
    <row r="498" spans="2:9" x14ac:dyDescent="0.25">
      <c r="B498">
        <f>IF('Input and Summary Results'!D80=0,FALSE,'Input and Summary Results'!$B80)</f>
        <v>5</v>
      </c>
      <c r="C498">
        <f>IF(OR(B498=0,'Input and Summary Results'!D80=0,'Input and Summary Results'!D80=""),FALSE,'Input and Summary Results'!$D80)</f>
        <v>0.50638459000000002</v>
      </c>
      <c r="D498">
        <f>IF(OR(B498=0,'Input and Summary Results'!E80=0),FALSE,'Input and Summary Results'!$E80)</f>
        <v>4.8988869999999997E-2</v>
      </c>
      <c r="E498">
        <f t="shared" si="53"/>
        <v>-0.29551951898555889</v>
      </c>
      <c r="F498">
        <f t="shared" si="54"/>
        <v>4.1986209690938657E-2</v>
      </c>
      <c r="G498">
        <f>IF('Input and Summary Results'!$J$4="yes",IF(C498=FALSE,FALSE,IF('Data Transformation'!E498&lt;$R$10,E498,$R$10)),IF(C498=FALSE,FALSE,IF(C498&lt;$R$10,C498,$R$10)))</f>
        <v>0.50638459000000002</v>
      </c>
      <c r="H498">
        <f>IF('Input and Summary Results'!$J$4="yes",'Data Transformation'!F498,'Data Transformation'!D498)</f>
        <v>4.8988869999999997E-2</v>
      </c>
      <c r="I498">
        <f t="shared" si="52"/>
        <v>5</v>
      </c>
    </row>
    <row r="499" spans="2:9" x14ac:dyDescent="0.25">
      <c r="B499">
        <f>IF('Input and Summary Results'!D81=0,FALSE,'Input and Summary Results'!$B81)</f>
        <v>5</v>
      </c>
      <c r="C499">
        <f>IF(OR(B499=0,'Input and Summary Results'!D81=0,'Input and Summary Results'!D81=""),FALSE,'Input and Summary Results'!$D81)</f>
        <v>0.50837032999999998</v>
      </c>
      <c r="D499">
        <f>IF(OR(B499=0,'Input and Summary Results'!E81=0),FALSE,'Input and Summary Results'!$E81)</f>
        <v>4.2789380000000002E-2</v>
      </c>
      <c r="E499">
        <f t="shared" si="53"/>
        <v>-0.29381980409224118</v>
      </c>
      <c r="F499">
        <f t="shared" si="54"/>
        <v>3.6529651366553985E-2</v>
      </c>
      <c r="G499">
        <f>IF('Input and Summary Results'!$J$4="yes",IF(C499=FALSE,FALSE,IF('Data Transformation'!E499&lt;$R$10,E499,$R$10)),IF(C499=FALSE,FALSE,IF(C499&lt;$R$10,C499,$R$10)))</f>
        <v>0.50837032999999998</v>
      </c>
      <c r="H499">
        <f>IF('Input and Summary Results'!$J$4="yes",'Data Transformation'!F499,'Data Transformation'!D499)</f>
        <v>4.2789380000000002E-2</v>
      </c>
      <c r="I499">
        <f t="shared" si="52"/>
        <v>5</v>
      </c>
    </row>
    <row r="500" spans="2:9" x14ac:dyDescent="0.25">
      <c r="B500">
        <f>IF('Input and Summary Results'!D82=0,FALSE,'Input and Summary Results'!$B82)</f>
        <v>5</v>
      </c>
      <c r="C500">
        <f>IF(OR(B500=0,'Input and Summary Results'!D82=0,'Input and Summary Results'!D82=""),FALSE,'Input and Summary Results'!$D82)</f>
        <v>0.50928951</v>
      </c>
      <c r="D500">
        <f>IF(OR(B500=0,'Input and Summary Results'!E82=0),FALSE,'Input and Summary Results'!$E82)</f>
        <v>5.0354870000000003E-2</v>
      </c>
      <c r="E500">
        <f t="shared" si="53"/>
        <v>-0.29303526903496058</v>
      </c>
      <c r="F500">
        <f t="shared" si="54"/>
        <v>4.2910786793939663E-2</v>
      </c>
      <c r="G500">
        <f>IF('Input and Summary Results'!$J$4="yes",IF(C500=FALSE,FALSE,IF('Data Transformation'!E500&lt;$R$10,E500,$R$10)),IF(C500=FALSE,FALSE,IF(C500&lt;$R$10,C500,$R$10)))</f>
        <v>0.50928951</v>
      </c>
      <c r="H500">
        <f>IF('Input and Summary Results'!$J$4="yes",'Data Transformation'!F500,'Data Transformation'!D500)</f>
        <v>5.0354870000000003E-2</v>
      </c>
      <c r="I500">
        <f t="shared" si="52"/>
        <v>5</v>
      </c>
    </row>
    <row r="501" spans="2:9" x14ac:dyDescent="0.25">
      <c r="B501">
        <f>IF('Input and Summary Results'!D83=0,FALSE,'Input and Summary Results'!$B83)</f>
        <v>5</v>
      </c>
      <c r="C501">
        <f>IF(OR(B501=0,'Input and Summary Results'!D83=0,'Input and Summary Results'!D83=""),FALSE,'Input and Summary Results'!$D83)</f>
        <v>0.63495504000000003</v>
      </c>
      <c r="D501">
        <f>IF(OR(B501=0,'Input and Summary Results'!E83=0),FALSE,'Input and Summary Results'!$E83)</f>
        <v>4.4679610000000002E-2</v>
      </c>
      <c r="E501">
        <f t="shared" si="53"/>
        <v>-0.19725702521382887</v>
      </c>
      <c r="F501">
        <f t="shared" si="54"/>
        <v>3.0539092563152185E-2</v>
      </c>
      <c r="G501">
        <f>IF('Input and Summary Results'!$J$4="yes",IF(C501=FALSE,FALSE,IF('Data Transformation'!E501&lt;$R$10,E501,$R$10)),IF(C501=FALSE,FALSE,IF(C501&lt;$R$10,C501,$R$10)))</f>
        <v>0.63495504000000003</v>
      </c>
      <c r="H501">
        <f>IF('Input and Summary Results'!$J$4="yes",'Data Transformation'!F501,'Data Transformation'!D501)</f>
        <v>4.4679610000000002E-2</v>
      </c>
      <c r="I501">
        <f t="shared" si="52"/>
        <v>5</v>
      </c>
    </row>
    <row r="502" spans="2:9" x14ac:dyDescent="0.25">
      <c r="B502">
        <f>IF('Input and Summary Results'!D84=0,FALSE,'Input and Summary Results'!$B84)</f>
        <v>5</v>
      </c>
      <c r="C502">
        <f>IF(OR(B502=0,'Input and Summary Results'!D84=0,'Input and Summary Results'!D84=""),FALSE,'Input and Summary Results'!$D84)</f>
        <v>0.68119152999999999</v>
      </c>
      <c r="D502">
        <f>IF(OR(B502=0,'Input and Summary Results'!E84=0),FALSE,'Input and Summary Results'!$E84)</f>
        <v>5.6643110000000003E-2</v>
      </c>
      <c r="E502">
        <f t="shared" si="53"/>
        <v>-0.16673076073458468</v>
      </c>
      <c r="F502">
        <f t="shared" si="54"/>
        <v>3.6088396078559584E-2</v>
      </c>
      <c r="G502">
        <f>IF('Input and Summary Results'!$J$4="yes",IF(C502=FALSE,FALSE,IF('Data Transformation'!E502&lt;$R$10,E502,$R$10)),IF(C502=FALSE,FALSE,IF(C502&lt;$R$10,C502,$R$10)))</f>
        <v>0.68119152999999999</v>
      </c>
      <c r="H502">
        <f>IF('Input and Summary Results'!$J$4="yes",'Data Transformation'!F502,'Data Transformation'!D502)</f>
        <v>5.6643110000000003E-2</v>
      </c>
      <c r="I502">
        <f t="shared" si="52"/>
        <v>5</v>
      </c>
    </row>
    <row r="503" spans="2:9" x14ac:dyDescent="0.25">
      <c r="B503">
        <f>IF('Input and Summary Results'!D85=0,FALSE,'Input and Summary Results'!$B85)</f>
        <v>5</v>
      </c>
      <c r="C503">
        <f>IF(OR(B503=0,'Input and Summary Results'!D85=0,'Input and Summary Results'!D85=""),FALSE,'Input and Summary Results'!$D85)</f>
        <v>0.72796616999999997</v>
      </c>
      <c r="D503">
        <f>IF(OR(B503=0,'Input and Summary Results'!E85=0),FALSE,'Input and Summary Results'!$E85)</f>
        <v>0.109721</v>
      </c>
      <c r="E503">
        <f t="shared" si="53"/>
        <v>-0.13788880272501861</v>
      </c>
      <c r="F503">
        <f t="shared" si="54"/>
        <v>6.5413635911130322E-2</v>
      </c>
      <c r="G503">
        <f>IF('Input and Summary Results'!$J$4="yes",IF(C503=FALSE,FALSE,IF('Data Transformation'!E503&lt;$R$10,E503,$R$10)),IF(C503=FALSE,FALSE,IF(C503&lt;$R$10,C503,$R$10)))</f>
        <v>0.72796616999999997</v>
      </c>
      <c r="H503">
        <f>IF('Input and Summary Results'!$J$4="yes",'Data Transformation'!F503,'Data Transformation'!D503)</f>
        <v>0.109721</v>
      </c>
      <c r="I503">
        <f t="shared" si="52"/>
        <v>5</v>
      </c>
    </row>
    <row r="504" spans="2:9" x14ac:dyDescent="0.25">
      <c r="B504">
        <f>IF('Input and Summary Results'!D86=0,FALSE,'Input and Summary Results'!$B86)</f>
        <v>5</v>
      </c>
      <c r="C504">
        <f>IF(OR(B504=0,'Input and Summary Results'!D86=0,'Input and Summary Results'!D86=""),FALSE,'Input and Summary Results'!$D86)</f>
        <v>0.84154921000000005</v>
      </c>
      <c r="D504">
        <f>IF(OR(B504=0,'Input and Summary Results'!E86=0),FALSE,'Input and Summary Results'!$E86)</f>
        <v>9.1489680000000004E-2</v>
      </c>
      <c r="E504">
        <f t="shared" si="53"/>
        <v>-7.4920483364231003E-2</v>
      </c>
      <c r="F504">
        <f t="shared" si="54"/>
        <v>4.7182649152507673E-2</v>
      </c>
      <c r="G504">
        <f>IF('Input and Summary Results'!$J$4="yes",IF(C504=FALSE,FALSE,IF('Data Transformation'!E504&lt;$R$10,E504,$R$10)),IF(C504=FALSE,FALSE,IF(C504&lt;$R$10,C504,$R$10)))</f>
        <v>0.84154921000000005</v>
      </c>
      <c r="H504">
        <f>IF('Input and Summary Results'!$J$4="yes",'Data Transformation'!F504,'Data Transformation'!D504)</f>
        <v>9.1489680000000004E-2</v>
      </c>
      <c r="I504">
        <f t="shared" si="52"/>
        <v>5</v>
      </c>
    </row>
    <row r="505" spans="2:9" x14ac:dyDescent="0.25">
      <c r="B505">
        <f>IF('Input and Summary Results'!D87=0,FALSE,'Input and Summary Results'!$B87)</f>
        <v>5</v>
      </c>
      <c r="C505">
        <f>IF(OR(B505=0,'Input and Summary Results'!D87=0,'Input and Summary Results'!D87=""),FALSE,'Input and Summary Results'!$D87)</f>
        <v>0.86645247999999997</v>
      </c>
      <c r="D505">
        <f>IF(OR(B505=0,'Input and Summary Results'!E87=0),FALSE,'Input and Summary Results'!$E87)</f>
        <v>8.5088490000000003E-2</v>
      </c>
      <c r="E505">
        <f t="shared" si="53"/>
        <v>-6.2255250883935326E-2</v>
      </c>
      <c r="F505">
        <f t="shared" si="54"/>
        <v>4.2620230782881484E-2</v>
      </c>
      <c r="G505">
        <f>IF('Input and Summary Results'!$J$4="yes",IF(C505=FALSE,FALSE,IF('Data Transformation'!E505&lt;$R$10,E505,$R$10)),IF(C505=FALSE,FALSE,IF(C505&lt;$R$10,C505,$R$10)))</f>
        <v>0.86645247999999997</v>
      </c>
      <c r="H505">
        <f>IF('Input and Summary Results'!$J$4="yes",'Data Transformation'!F505,'Data Transformation'!D505)</f>
        <v>8.5088490000000003E-2</v>
      </c>
      <c r="I505">
        <f t="shared" si="52"/>
        <v>5</v>
      </c>
    </row>
    <row r="506" spans="2:9" x14ac:dyDescent="0.25">
      <c r="B506">
        <f>IF('Input and Summary Results'!D88=0,FALSE,'Input and Summary Results'!$B88)</f>
        <v>5</v>
      </c>
      <c r="C506">
        <f>IF(OR(B506=0,'Input and Summary Results'!D88=0,'Input and Summary Results'!D88=""),FALSE,'Input and Summary Results'!$D88)</f>
        <v>0.91277695000000003</v>
      </c>
      <c r="D506">
        <f>IF(OR(B506=0,'Input and Summary Results'!E88=0),FALSE,'Input and Summary Results'!$E88)</f>
        <v>6.7702219999999994E-2</v>
      </c>
      <c r="E506">
        <f t="shared" si="53"/>
        <v>-3.9635335520387636E-2</v>
      </c>
      <c r="F506">
        <f t="shared" si="54"/>
        <v>3.2190518702296327E-2</v>
      </c>
      <c r="G506">
        <f>IF('Input and Summary Results'!$J$4="yes",IF(C506=FALSE,FALSE,IF('Data Transformation'!E506&lt;$R$10,E506,$R$10)),IF(C506=FALSE,FALSE,IF(C506&lt;$R$10,C506,$R$10)))</f>
        <v>0.91277695000000003</v>
      </c>
      <c r="H506">
        <f>IF('Input and Summary Results'!$J$4="yes",'Data Transformation'!F506,'Data Transformation'!D506)</f>
        <v>6.7702219999999994E-2</v>
      </c>
      <c r="I506">
        <f t="shared" si="52"/>
        <v>5</v>
      </c>
    </row>
    <row r="507" spans="2:9" x14ac:dyDescent="0.25">
      <c r="B507">
        <f>IF('Input and Summary Results'!D89=0,FALSE,'Input and Summary Results'!$B89)</f>
        <v>5</v>
      </c>
      <c r="C507">
        <f>IF(OR(B507=0,'Input and Summary Results'!D89=0,'Input and Summary Results'!D89=""),FALSE,'Input and Summary Results'!$D89)</f>
        <v>0.92724653999999995</v>
      </c>
      <c r="D507">
        <f>IF(OR(B507=0,'Input and Summary Results'!E89=0),FALSE,'Input and Summary Results'!$E89)</f>
        <v>5.749402E-2</v>
      </c>
      <c r="E507">
        <f t="shared" si="53"/>
        <v>-3.2804778556603229E-2</v>
      </c>
      <c r="F507">
        <f t="shared" si="54"/>
        <v>2.6910216003609998E-2</v>
      </c>
      <c r="G507">
        <f>IF('Input and Summary Results'!$J$4="yes",IF(C507=FALSE,FALSE,IF('Data Transformation'!E507&lt;$R$10,E507,$R$10)),IF(C507=FALSE,FALSE,IF(C507&lt;$R$10,C507,$R$10)))</f>
        <v>0.92724653999999995</v>
      </c>
      <c r="H507">
        <f>IF('Input and Summary Results'!$J$4="yes",'Data Transformation'!F507,'Data Transformation'!D507)</f>
        <v>5.749402E-2</v>
      </c>
      <c r="I507">
        <f t="shared" si="52"/>
        <v>5</v>
      </c>
    </row>
    <row r="508" spans="2:9" x14ac:dyDescent="0.25">
      <c r="B508">
        <f>IF('Input and Summary Results'!D90=0,FALSE,'Input and Summary Results'!$B90)</f>
        <v>5</v>
      </c>
      <c r="C508">
        <f>IF(OR(B508=0,'Input and Summary Results'!D90=0,'Input and Summary Results'!D90=""),FALSE,'Input and Summary Results'!$D90)</f>
        <v>0.99602329000000001</v>
      </c>
      <c r="D508">
        <f>IF(OR(B508=0,'Input and Summary Results'!E90=0),FALSE,'Input and Summary Results'!$E90)</f>
        <v>7.055496E-2</v>
      </c>
      <c r="E508">
        <f t="shared" si="53"/>
        <v>-1.7305063551903846E-3</v>
      </c>
      <c r="F508">
        <f t="shared" si="54"/>
        <v>3.0743109069266847E-2</v>
      </c>
      <c r="G508">
        <f>IF('Input and Summary Results'!$J$4="yes",IF(C508=FALSE,FALSE,IF('Data Transformation'!E508&lt;$R$10,E508,$R$10)),IF(C508=FALSE,FALSE,IF(C508&lt;$R$10,C508,$R$10)))</f>
        <v>0.99602329000000001</v>
      </c>
      <c r="H508">
        <f>IF('Input and Summary Results'!$J$4="yes",'Data Transformation'!F508,'Data Transformation'!D508)</f>
        <v>7.055496E-2</v>
      </c>
      <c r="I508">
        <f t="shared" si="52"/>
        <v>5</v>
      </c>
    </row>
    <row r="509" spans="2:9" x14ac:dyDescent="0.25">
      <c r="B509">
        <f>IF('Input and Summary Results'!D91=0,FALSE,'Input and Summary Results'!$B91)</f>
        <v>5</v>
      </c>
      <c r="C509">
        <f>IF(OR(B509=0,'Input and Summary Results'!D91=0,'Input and Summary Results'!D91=""),FALSE,'Input and Summary Results'!$D91)</f>
        <v>1.03102765</v>
      </c>
      <c r="D509">
        <f>IF(OR(B509=0,'Input and Summary Results'!E91=0),FALSE,'Input and Summary Results'!$E91)</f>
        <v>4.8538440000000002E-2</v>
      </c>
      <c r="E509">
        <f t="shared" si="53"/>
        <v>1.3270312307187958E-2</v>
      </c>
      <c r="F509">
        <f t="shared" si="54"/>
        <v>2.0431734260473036E-2</v>
      </c>
      <c r="G509">
        <f>IF('Input and Summary Results'!$J$4="yes",IF(C509=FALSE,FALSE,IF('Data Transformation'!E509&lt;$R$10,E509,$R$10)),IF(C509=FALSE,FALSE,IF(C509&lt;$R$10,C509,$R$10)))</f>
        <v>1.03102765</v>
      </c>
      <c r="H509">
        <f>IF('Input and Summary Results'!$J$4="yes",'Data Transformation'!F509,'Data Transformation'!D509)</f>
        <v>4.8538440000000002E-2</v>
      </c>
      <c r="I509">
        <f t="shared" si="52"/>
        <v>5</v>
      </c>
    </row>
    <row r="510" spans="2:9" x14ac:dyDescent="0.25">
      <c r="B510">
        <f>IF('Input and Summary Results'!D92=0,FALSE,'Input and Summary Results'!$B92)</f>
        <v>5</v>
      </c>
      <c r="C510">
        <f>IF(OR(B510=0,'Input and Summary Results'!D92=0,'Input and Summary Results'!D92=""),FALSE,'Input and Summary Results'!$D92)</f>
        <v>1.0740078399999999</v>
      </c>
      <c r="D510">
        <f>IF(OR(B510=0,'Input and Summary Results'!E92=0),FALSE,'Input and Summary Results'!$E92)</f>
        <v>3.1606950000000002E-2</v>
      </c>
      <c r="E510">
        <f t="shared" si="53"/>
        <v>3.1007451620809336E-2</v>
      </c>
      <c r="F510">
        <f t="shared" si="54"/>
        <v>1.2772175201253653E-2</v>
      </c>
      <c r="G510">
        <f>IF('Input and Summary Results'!$J$4="yes",IF(C510=FALSE,FALSE,IF('Data Transformation'!E510&lt;$R$10,E510,$R$10)),IF(C510=FALSE,FALSE,IF(C510&lt;$R$10,C510,$R$10)))</f>
        <v>1.0740078399999999</v>
      </c>
      <c r="H510">
        <f>IF('Input and Summary Results'!$J$4="yes",'Data Transformation'!F510,'Data Transformation'!D510)</f>
        <v>3.1606950000000002E-2</v>
      </c>
      <c r="I510">
        <f t="shared" si="52"/>
        <v>5</v>
      </c>
    </row>
    <row r="511" spans="2:9" x14ac:dyDescent="0.25">
      <c r="B511">
        <f>IF('Input and Summary Results'!D93=0,FALSE,'Input and Summary Results'!$B93)</f>
        <v>6</v>
      </c>
      <c r="C511">
        <f>IF(OR(B511=0,'Input and Summary Results'!D93=0,'Input and Summary Results'!D93=""),FALSE,'Input and Summary Results'!$D93)</f>
        <v>0.74301881000000003</v>
      </c>
      <c r="D511">
        <f>IF(OR(B511=0,'Input and Summary Results'!E93=0),FALSE,'Input and Summary Results'!$E93)</f>
        <v>8.3792950000000005E-2</v>
      </c>
      <c r="E511">
        <f t="shared" si="53"/>
        <v>-0.12900019165557411</v>
      </c>
      <c r="F511">
        <f t="shared" si="54"/>
        <v>4.8943768058846315E-2</v>
      </c>
      <c r="G511">
        <f>IF('Input and Summary Results'!$J$4="yes",IF(C511=FALSE,FALSE,IF('Data Transformation'!E511&lt;$R$10,E511,$R$10)),IF(C511=FALSE,FALSE,IF(C511&lt;$R$10,C511,$R$10)))</f>
        <v>0.74301881000000003</v>
      </c>
      <c r="H511">
        <f>IF('Input and Summary Results'!$J$4="yes",'Data Transformation'!F511,'Data Transformation'!D511)</f>
        <v>8.3792950000000005E-2</v>
      </c>
      <c r="I511">
        <f t="shared" si="52"/>
        <v>6</v>
      </c>
    </row>
    <row r="512" spans="2:9" x14ac:dyDescent="0.25">
      <c r="B512">
        <f>IF('Input and Summary Results'!D94=0,FALSE,'Input and Summary Results'!$B94)</f>
        <v>6</v>
      </c>
      <c r="C512">
        <f>IF(OR(B512=0,'Input and Summary Results'!D94=0,'Input and Summary Results'!D94=""),FALSE,'Input and Summary Results'!$D94)</f>
        <v>0.76877854000000001</v>
      </c>
      <c r="D512">
        <f>IF(OR(B512=0,'Input and Summary Results'!E94=0),FALSE,'Input and Summary Results'!$E94)</f>
        <v>7.9696069999999994E-2</v>
      </c>
      <c r="E512">
        <f t="shared" si="53"/>
        <v>-0.1141987482448974</v>
      </c>
      <c r="F512">
        <f t="shared" si="54"/>
        <v>4.4990972796925363E-2</v>
      </c>
      <c r="G512">
        <f>IF('Input and Summary Results'!$J$4="yes",IF(C512=FALSE,FALSE,IF('Data Transformation'!E512&lt;$R$10,E512,$R$10)),IF(C512=FALSE,FALSE,IF(C512&lt;$R$10,C512,$R$10)))</f>
        <v>0.76877854000000001</v>
      </c>
      <c r="H512">
        <f>IF('Input and Summary Results'!$J$4="yes",'Data Transformation'!F512,'Data Transformation'!D512)</f>
        <v>7.9696069999999994E-2</v>
      </c>
      <c r="I512">
        <f t="shared" si="52"/>
        <v>6</v>
      </c>
    </row>
    <row r="513" spans="2:9" x14ac:dyDescent="0.25">
      <c r="B513">
        <f>IF('Input and Summary Results'!D95=0,FALSE,'Input and Summary Results'!$B95)</f>
        <v>6</v>
      </c>
      <c r="C513">
        <f>IF(OR(B513=0,'Input and Summary Results'!D95=0,'Input and Summary Results'!D95=""),FALSE,'Input and Summary Results'!$D95)</f>
        <v>0.77265481000000003</v>
      </c>
      <c r="D513">
        <f>IF(OR(B513=0,'Input and Summary Results'!E95=0),FALSE,'Input and Summary Results'!$E95)</f>
        <v>5.1022720000000001E-2</v>
      </c>
      <c r="E513">
        <f t="shared" si="53"/>
        <v>-0.11201448744637649</v>
      </c>
      <c r="F513">
        <f t="shared" si="54"/>
        <v>2.8659448169357799E-2</v>
      </c>
      <c r="G513">
        <f>IF('Input and Summary Results'!$J$4="yes",IF(C513=FALSE,FALSE,IF('Data Transformation'!E513&lt;$R$10,E513,$R$10)),IF(C513=FALSE,FALSE,IF(C513&lt;$R$10,C513,$R$10)))</f>
        <v>0.77265481000000003</v>
      </c>
      <c r="H513">
        <f>IF('Input and Summary Results'!$J$4="yes",'Data Transformation'!F513,'Data Transformation'!D513)</f>
        <v>5.1022720000000001E-2</v>
      </c>
      <c r="I513">
        <f t="shared" si="52"/>
        <v>6</v>
      </c>
    </row>
    <row r="514" spans="2:9" x14ac:dyDescent="0.25">
      <c r="B514">
        <f>IF('Input and Summary Results'!D96=0,FALSE,'Input and Summary Results'!$B96)</f>
        <v>6</v>
      </c>
      <c r="C514">
        <f>IF(OR(B514=0,'Input and Summary Results'!D96=0,'Input and Summary Results'!D96=""),FALSE,'Input and Summary Results'!$D96)</f>
        <v>0.80856625999999998</v>
      </c>
      <c r="D514">
        <f>IF(OR(B514=0,'Input and Summary Results'!E96=0),FALSE,'Input and Summary Results'!$E96)</f>
        <v>8.6239360000000001E-2</v>
      </c>
      <c r="E514">
        <f t="shared" si="53"/>
        <v>-9.2284384943401535E-2</v>
      </c>
      <c r="F514">
        <f t="shared" si="54"/>
        <v>4.6289196187830055E-2</v>
      </c>
      <c r="G514">
        <f>IF('Input and Summary Results'!$J$4="yes",IF(C514=FALSE,FALSE,IF('Data Transformation'!E514&lt;$R$10,E514,$R$10)),IF(C514=FALSE,FALSE,IF(C514&lt;$R$10,C514,$R$10)))</f>
        <v>0.80856625999999998</v>
      </c>
      <c r="H514">
        <f>IF('Input and Summary Results'!$J$4="yes",'Data Transformation'!F514,'Data Transformation'!D514)</f>
        <v>8.6239360000000001E-2</v>
      </c>
      <c r="I514">
        <f t="shared" si="52"/>
        <v>6</v>
      </c>
    </row>
    <row r="515" spans="2:9" x14ac:dyDescent="0.25">
      <c r="B515">
        <f>IF('Input and Summary Results'!D97=0,FALSE,'Input and Summary Results'!$B97)</f>
        <v>6</v>
      </c>
      <c r="C515">
        <f>IF(OR(B515=0,'Input and Summary Results'!D97=0,'Input and Summary Results'!D97=""),FALSE,'Input and Summary Results'!$D97)</f>
        <v>0.82409606999999996</v>
      </c>
      <c r="D515">
        <f>IF(OR(B515=0,'Input and Summary Results'!E97=0),FALSE,'Input and Summary Results'!$E97)</f>
        <v>8.1562430000000005E-2</v>
      </c>
      <c r="E515">
        <f t="shared" si="53"/>
        <v>-8.4022156945060891E-2</v>
      </c>
      <c r="F515">
        <f t="shared" si="54"/>
        <v>4.2953844713760132E-2</v>
      </c>
      <c r="G515">
        <f>IF('Input and Summary Results'!$J$4="yes",IF(C515=FALSE,FALSE,IF('Data Transformation'!E515&lt;$R$10,E515,$R$10)),IF(C515=FALSE,FALSE,IF(C515&lt;$R$10,C515,$R$10)))</f>
        <v>0.82409606999999996</v>
      </c>
      <c r="H515">
        <f>IF('Input and Summary Results'!$J$4="yes",'Data Transformation'!F515,'Data Transformation'!D515)</f>
        <v>8.1562430000000005E-2</v>
      </c>
      <c r="I515">
        <f t="shared" si="52"/>
        <v>6</v>
      </c>
    </row>
    <row r="516" spans="2:9" x14ac:dyDescent="0.25">
      <c r="B516">
        <f>IF('Input and Summary Results'!D98=0,FALSE,'Input and Summary Results'!$B98)</f>
        <v>6</v>
      </c>
      <c r="C516">
        <f>IF(OR(B516=0,'Input and Summary Results'!D98=0,'Input and Summary Results'!D98=""),FALSE,'Input and Summary Results'!$D98)</f>
        <v>0.85937280000000005</v>
      </c>
      <c r="D516">
        <f>IF(OR(B516=0,'Input and Summary Results'!E98=0),FALSE,'Input and Summary Results'!$E98)</f>
        <v>6.041668E-2</v>
      </c>
      <c r="E516">
        <f t="shared" si="53"/>
        <v>-6.5818396284940073E-2</v>
      </c>
      <c r="F516">
        <f t="shared" si="54"/>
        <v>3.0511599994786892E-2</v>
      </c>
      <c r="G516">
        <f>IF('Input and Summary Results'!$J$4="yes",IF(C516=FALSE,FALSE,IF('Data Transformation'!E516&lt;$R$10,E516,$R$10)),IF(C516=FALSE,FALSE,IF(C516&lt;$R$10,C516,$R$10)))</f>
        <v>0.85937280000000005</v>
      </c>
      <c r="H516">
        <f>IF('Input and Summary Results'!$J$4="yes",'Data Transformation'!F516,'Data Transformation'!D516)</f>
        <v>6.041668E-2</v>
      </c>
      <c r="I516">
        <f t="shared" si="52"/>
        <v>6</v>
      </c>
    </row>
    <row r="517" spans="2:9" x14ac:dyDescent="0.25">
      <c r="B517">
        <f>IF('Input and Summary Results'!D99=0,FALSE,'Input and Summary Results'!$B99)</f>
        <v>6</v>
      </c>
      <c r="C517">
        <f>IF(OR(B517=0,'Input and Summary Results'!D99=0,'Input and Summary Results'!D99=""),FALSE,'Input and Summary Results'!$D99)</f>
        <v>0.86100916999999999</v>
      </c>
      <c r="D517">
        <f>IF(OR(B517=0,'Input and Summary Results'!E99=0),FALSE,'Input and Summary Results'!$E99)</f>
        <v>9.2833330000000006E-2</v>
      </c>
      <c r="E517">
        <f t="shared" si="53"/>
        <v>-6.4992223158201592E-2</v>
      </c>
      <c r="F517">
        <f t="shared" si="54"/>
        <v>4.6793537889962308E-2</v>
      </c>
      <c r="G517">
        <f>IF('Input and Summary Results'!$J$4="yes",IF(C517=FALSE,FALSE,IF('Data Transformation'!E517&lt;$R$10,E517,$R$10)),IF(C517=FALSE,FALSE,IF(C517&lt;$R$10,C517,$R$10)))</f>
        <v>0.86100916999999999</v>
      </c>
      <c r="H517">
        <f>IF('Input and Summary Results'!$J$4="yes",'Data Transformation'!F517,'Data Transformation'!D517)</f>
        <v>9.2833330000000006E-2</v>
      </c>
      <c r="I517">
        <f t="shared" ref="I517:I580" si="55">IF(G517=FALSE,"",B517)</f>
        <v>6</v>
      </c>
    </row>
    <row r="518" spans="2:9" x14ac:dyDescent="0.25">
      <c r="B518">
        <f>IF('Input and Summary Results'!D100=0,FALSE,'Input and Summary Results'!$B100)</f>
        <v>6</v>
      </c>
      <c r="C518">
        <f>IF(OR(B518=0,'Input and Summary Results'!D100=0,'Input and Summary Results'!D100=""),FALSE,'Input and Summary Results'!$D100)</f>
        <v>0.89534360999999996</v>
      </c>
      <c r="D518">
        <f>IF(OR(B518=0,'Input and Summary Results'!E100=0),FALSE,'Input and Summary Results'!$E100)</f>
        <v>6.5504880000000001E-2</v>
      </c>
      <c r="E518">
        <f t="shared" si="53"/>
        <v>-4.8010261568635214E-2</v>
      </c>
      <c r="F518">
        <f t="shared" si="54"/>
        <v>3.1752187207769317E-2</v>
      </c>
      <c r="G518">
        <f>IF('Input and Summary Results'!$J$4="yes",IF(C518=FALSE,FALSE,IF('Data Transformation'!E518&lt;$R$10,E518,$R$10)),IF(C518=FALSE,FALSE,IF(C518&lt;$R$10,C518,$R$10)))</f>
        <v>0.89534360999999996</v>
      </c>
      <c r="H518">
        <f>IF('Input and Summary Results'!$J$4="yes",'Data Transformation'!F518,'Data Transformation'!D518)</f>
        <v>6.5504880000000001E-2</v>
      </c>
      <c r="I518">
        <f t="shared" si="55"/>
        <v>6</v>
      </c>
    </row>
    <row r="519" spans="2:9" x14ac:dyDescent="0.25">
      <c r="B519">
        <f>IF('Input and Summary Results'!D101=0,FALSE,'Input and Summary Results'!$B101)</f>
        <v>6</v>
      </c>
      <c r="C519">
        <f>IF(OR(B519=0,'Input and Summary Results'!D101=0,'Input and Summary Results'!D101=""),FALSE,'Input and Summary Results'!$D101)</f>
        <v>0.90045485000000003</v>
      </c>
      <c r="D519">
        <f>IF(OR(B519=0,'Input and Summary Results'!E101=0),FALSE,'Input and Summary Results'!$E101)</f>
        <v>9.4405169999999997E-2</v>
      </c>
      <c r="E519">
        <f t="shared" si="53"/>
        <v>-4.5538058399634082E-2</v>
      </c>
      <c r="F519">
        <f t="shared" si="54"/>
        <v>4.5501275027837317E-2</v>
      </c>
      <c r="G519">
        <f>IF('Input and Summary Results'!$J$4="yes",IF(C519=FALSE,FALSE,IF('Data Transformation'!E519&lt;$R$10,E519,$R$10)),IF(C519=FALSE,FALSE,IF(C519&lt;$R$10,C519,$R$10)))</f>
        <v>0.90045485000000003</v>
      </c>
      <c r="H519">
        <f>IF('Input and Summary Results'!$J$4="yes",'Data Transformation'!F519,'Data Transformation'!D519)</f>
        <v>9.4405169999999997E-2</v>
      </c>
      <c r="I519">
        <f t="shared" si="55"/>
        <v>6</v>
      </c>
    </row>
    <row r="520" spans="2:9" x14ac:dyDescent="0.25">
      <c r="B520">
        <f>IF('Input and Summary Results'!D102=0,FALSE,'Input and Summary Results'!$B102)</f>
        <v>6</v>
      </c>
      <c r="C520">
        <f>IF(OR(B520=0,'Input and Summary Results'!D102=0,'Input and Summary Results'!D102=""),FALSE,'Input and Summary Results'!$D102)</f>
        <v>0.90907183999999996</v>
      </c>
      <c r="D520">
        <f>IF(OR(B520=0,'Input and Summary Results'!E102=0),FALSE,'Input and Summary Results'!$E102)</f>
        <v>4.7120170000000003E-2</v>
      </c>
      <c r="E520">
        <f t="shared" si="53"/>
        <v>-4.1401795014821968E-2</v>
      </c>
      <c r="F520">
        <f t="shared" si="54"/>
        <v>2.2495641026566177E-2</v>
      </c>
      <c r="G520">
        <f>IF('Input and Summary Results'!$J$4="yes",IF(C520=FALSE,FALSE,IF('Data Transformation'!E520&lt;$R$10,E520,$R$10)),IF(C520=FALSE,FALSE,IF(C520&lt;$R$10,C520,$R$10)))</f>
        <v>0.90907183999999996</v>
      </c>
      <c r="H520">
        <f>IF('Input and Summary Results'!$J$4="yes",'Data Transformation'!F520,'Data Transformation'!D520)</f>
        <v>4.7120170000000003E-2</v>
      </c>
      <c r="I520">
        <f t="shared" si="55"/>
        <v>6</v>
      </c>
    </row>
    <row r="521" spans="2:9" x14ac:dyDescent="0.25">
      <c r="B521">
        <f>IF('Input and Summary Results'!D103=0,FALSE,'Input and Summary Results'!$B103)</f>
        <v>6</v>
      </c>
      <c r="C521">
        <f>IF(OR(B521=0,'Input and Summary Results'!D103=0,'Input and Summary Results'!D103=""),FALSE,'Input and Summary Results'!$D103)</f>
        <v>0.92658483999999997</v>
      </c>
      <c r="D521">
        <f>IF(OR(B521=0,'Input and Summary Results'!E103=0),FALSE,'Input and Summary Results'!$E103)</f>
        <v>5.5517660000000003E-2</v>
      </c>
      <c r="E521">
        <f t="shared" si="53"/>
        <v>-3.3114809634920056E-2</v>
      </c>
      <c r="F521">
        <f t="shared" si="54"/>
        <v>2.6003732631757714E-2</v>
      </c>
      <c r="G521">
        <f>IF('Input and Summary Results'!$J$4="yes",IF(C521=FALSE,FALSE,IF('Data Transformation'!E521&lt;$R$10,E521,$R$10)),IF(C521=FALSE,FALSE,IF(C521&lt;$R$10,C521,$R$10)))</f>
        <v>0.92658483999999997</v>
      </c>
      <c r="H521">
        <f>IF('Input and Summary Results'!$J$4="yes",'Data Transformation'!F521,'Data Transformation'!D521)</f>
        <v>5.5517660000000003E-2</v>
      </c>
      <c r="I521">
        <f t="shared" si="55"/>
        <v>6</v>
      </c>
    </row>
    <row r="522" spans="2:9" x14ac:dyDescent="0.25">
      <c r="B522">
        <f>IF('Input and Summary Results'!D104=0,FALSE,'Input and Summary Results'!$B104)</f>
        <v>6</v>
      </c>
      <c r="C522">
        <f>IF(OR(B522=0,'Input and Summary Results'!D104=0,'Input and Summary Results'!D104=""),FALSE,'Input and Summary Results'!$D104)</f>
        <v>0.94746823000000002</v>
      </c>
      <c r="D522">
        <f>IF(OR(B522=0,'Input and Summary Results'!E104=0),FALSE,'Input and Summary Results'!$E104)</f>
        <v>6.0571090000000001E-2</v>
      </c>
      <c r="E522">
        <f t="shared" si="53"/>
        <v>-2.3435343646975304E-2</v>
      </c>
      <c r="F522">
        <f t="shared" si="54"/>
        <v>2.7745366258877094E-2</v>
      </c>
      <c r="G522">
        <f>IF('Input and Summary Results'!$J$4="yes",IF(C522=FALSE,FALSE,IF('Data Transformation'!E522&lt;$R$10,E522,$R$10)),IF(C522=FALSE,FALSE,IF(C522&lt;$R$10,C522,$R$10)))</f>
        <v>0.94746823000000002</v>
      </c>
      <c r="H522">
        <f>IF('Input and Summary Results'!$J$4="yes",'Data Transformation'!F522,'Data Transformation'!D522)</f>
        <v>6.0571090000000001E-2</v>
      </c>
      <c r="I522">
        <f t="shared" si="55"/>
        <v>6</v>
      </c>
    </row>
    <row r="523" spans="2:9" x14ac:dyDescent="0.25">
      <c r="B523">
        <f>IF('Input and Summary Results'!D105=0,FALSE,'Input and Summary Results'!$B105)</f>
        <v>6</v>
      </c>
      <c r="C523">
        <f>IF(OR(B523=0,'Input and Summary Results'!D105=0,'Input and Summary Results'!D105=""),FALSE,'Input and Summary Results'!$D105)</f>
        <v>0.97564386000000003</v>
      </c>
      <c r="D523">
        <f>IF(OR(B523=0,'Input and Summary Results'!E105=0),FALSE,'Input and Summary Results'!$E105)</f>
        <v>4.0623989999999999E-2</v>
      </c>
      <c r="E523">
        <f t="shared" si="53"/>
        <v>-1.0708684242054824E-2</v>
      </c>
      <c r="F523">
        <f t="shared" si="54"/>
        <v>1.8070950254327433E-2</v>
      </c>
      <c r="G523">
        <f>IF('Input and Summary Results'!$J$4="yes",IF(C523=FALSE,FALSE,IF('Data Transformation'!E523&lt;$R$10,E523,$R$10)),IF(C523=FALSE,FALSE,IF(C523&lt;$R$10,C523,$R$10)))</f>
        <v>0.97564386000000003</v>
      </c>
      <c r="H523">
        <f>IF('Input and Summary Results'!$J$4="yes",'Data Transformation'!F523,'Data Transformation'!D523)</f>
        <v>4.0623989999999999E-2</v>
      </c>
      <c r="I523">
        <f t="shared" si="55"/>
        <v>6</v>
      </c>
    </row>
    <row r="524" spans="2:9" x14ac:dyDescent="0.25">
      <c r="B524">
        <f>IF('Input and Summary Results'!D106=0,FALSE,'Input and Summary Results'!$B106)</f>
        <v>6</v>
      </c>
      <c r="C524">
        <f>IF(OR(B524=0,'Input and Summary Results'!D106=0,'Input and Summary Results'!D106=""),FALSE,'Input and Summary Results'!$D106)</f>
        <v>0.98116420000000004</v>
      </c>
      <c r="D524">
        <f>IF(OR(B524=0,'Input and Summary Results'!E106=0),FALSE,'Input and Summary Results'!$E106)</f>
        <v>4.6391109999999999E-2</v>
      </c>
      <c r="E524">
        <f t="shared" si="53"/>
        <v>-8.2583063952238293E-3</v>
      </c>
      <c r="F524">
        <f t="shared" si="54"/>
        <v>2.0520257200578658E-2</v>
      </c>
      <c r="G524">
        <f>IF('Input and Summary Results'!$J$4="yes",IF(C524=FALSE,FALSE,IF('Data Transformation'!E524&lt;$R$10,E524,$R$10)),IF(C524=FALSE,FALSE,IF(C524&lt;$R$10,C524,$R$10)))</f>
        <v>0.98116420000000004</v>
      </c>
      <c r="H524">
        <f>IF('Input and Summary Results'!$J$4="yes",'Data Transformation'!F524,'Data Transformation'!D524)</f>
        <v>4.6391109999999999E-2</v>
      </c>
      <c r="I524">
        <f t="shared" si="55"/>
        <v>6</v>
      </c>
    </row>
    <row r="525" spans="2:9" x14ac:dyDescent="0.25">
      <c r="B525">
        <f>IF('Input and Summary Results'!D107=0,FALSE,'Input and Summary Results'!$B107)</f>
        <v>6</v>
      </c>
      <c r="C525">
        <f>IF(OR(B525=0,'Input and Summary Results'!D107=0,'Input and Summary Results'!D107=""),FALSE,'Input and Summary Results'!$D107)</f>
        <v>0.99095295999999999</v>
      </c>
      <c r="D525">
        <f>IF(OR(B525=0,'Input and Summary Results'!E107=0),FALSE,'Input and Summary Results'!$E107)</f>
        <v>7.6492959999999999E-2</v>
      </c>
      <c r="E525">
        <f t="shared" si="53"/>
        <v>-3.9469607491372663E-3</v>
      </c>
      <c r="F525">
        <f t="shared" si="54"/>
        <v>3.3501029796611133E-2</v>
      </c>
      <c r="G525">
        <f>IF('Input and Summary Results'!$J$4="yes",IF(C525=FALSE,FALSE,IF('Data Transformation'!E525&lt;$R$10,E525,$R$10)),IF(C525=FALSE,FALSE,IF(C525&lt;$R$10,C525,$R$10)))</f>
        <v>0.99095295999999999</v>
      </c>
      <c r="H525">
        <f>IF('Input and Summary Results'!$J$4="yes",'Data Transformation'!F525,'Data Transformation'!D525)</f>
        <v>7.6492959999999999E-2</v>
      </c>
      <c r="I525">
        <f t="shared" si="55"/>
        <v>6</v>
      </c>
    </row>
    <row r="526" spans="2:9" x14ac:dyDescent="0.25">
      <c r="B526">
        <f>IF('Input and Summary Results'!D108=0,FALSE,'Input and Summary Results'!$B108)</f>
        <v>6</v>
      </c>
      <c r="C526">
        <f>IF(OR(B526=0,'Input and Summary Results'!D108=0,'Input and Summary Results'!D108=""),FALSE,'Input and Summary Results'!$D108)</f>
        <v>1.0207946400000001</v>
      </c>
      <c r="D526">
        <f>IF(OR(B526=0,'Input and Summary Results'!E108=0),FALSE,'Input and Summary Results'!$E108)</f>
        <v>4.5135149999999999E-2</v>
      </c>
      <c r="E526">
        <f t="shared" si="53"/>
        <v>8.9383809847140422E-3</v>
      </c>
      <c r="F526">
        <f t="shared" si="54"/>
        <v>1.9189613985433934E-2</v>
      </c>
      <c r="G526">
        <f>IF('Input and Summary Results'!$J$4="yes",IF(C526=FALSE,FALSE,IF('Data Transformation'!E526&lt;$R$10,E526,$R$10)),IF(C526=FALSE,FALSE,IF(C526&lt;$R$10,C526,$R$10)))</f>
        <v>1.0207946400000001</v>
      </c>
      <c r="H526">
        <f>IF('Input and Summary Results'!$J$4="yes",'Data Transformation'!F526,'Data Transformation'!D526)</f>
        <v>4.5135149999999999E-2</v>
      </c>
      <c r="I526">
        <f t="shared" si="55"/>
        <v>6</v>
      </c>
    </row>
    <row r="527" spans="2:9" x14ac:dyDescent="0.25">
      <c r="B527">
        <f>IF('Input and Summary Results'!D109=0,FALSE,'Input and Summary Results'!$B109)</f>
        <v>7</v>
      </c>
      <c r="C527">
        <f>IF(OR(B527=0,'Input and Summary Results'!D109=0,'Input and Summary Results'!D109=""),FALSE,'Input and Summary Results'!$D109)</f>
        <v>8.0798800000000004E-2</v>
      </c>
      <c r="D527">
        <f>IF(OR(B527=0,'Input and Summary Results'!E109=0),FALSE,'Input and Summary Results'!$E109)</f>
        <v>8.8168510000000005E-2</v>
      </c>
      <c r="E527">
        <f t="shared" si="53"/>
        <v>-1.0925950891913578</v>
      </c>
      <c r="F527">
        <f t="shared" si="54"/>
        <v>0.47358541636756979</v>
      </c>
      <c r="G527">
        <f>IF('Input and Summary Results'!$J$4="yes",IF(C527=FALSE,FALSE,IF('Data Transformation'!E527&lt;$R$10,E527,$R$10)),IF(C527=FALSE,FALSE,IF(C527&lt;$R$10,C527,$R$10)))</f>
        <v>8.0798800000000004E-2</v>
      </c>
      <c r="H527">
        <f>IF('Input and Summary Results'!$J$4="yes",'Data Transformation'!F527,'Data Transformation'!D527)</f>
        <v>8.8168510000000005E-2</v>
      </c>
      <c r="I527">
        <f t="shared" si="55"/>
        <v>7</v>
      </c>
    </row>
    <row r="528" spans="2:9" x14ac:dyDescent="0.25">
      <c r="B528">
        <f>IF('Input and Summary Results'!D110=0,FALSE,'Input and Summary Results'!$B110)</f>
        <v>7</v>
      </c>
      <c r="C528">
        <f>IF(OR(B528=0,'Input and Summary Results'!D110=0,'Input and Summary Results'!D110=""),FALSE,'Input and Summary Results'!$D110)</f>
        <v>0.12451924</v>
      </c>
      <c r="D528">
        <f>IF(OR(B528=0,'Input and Summary Results'!E110=0),FALSE,'Input and Summary Results'!$E110)</f>
        <v>7.7062039999999998E-2</v>
      </c>
      <c r="E528">
        <f t="shared" si="53"/>
        <v>-0.90476353868670756</v>
      </c>
      <c r="F528">
        <f t="shared" si="54"/>
        <v>0.26859243085646844</v>
      </c>
      <c r="G528">
        <f>IF('Input and Summary Results'!$J$4="yes",IF(C528=FALSE,FALSE,IF('Data Transformation'!E528&lt;$R$10,E528,$R$10)),IF(C528=FALSE,FALSE,IF(C528&lt;$R$10,C528,$R$10)))</f>
        <v>0.12451924</v>
      </c>
      <c r="H528">
        <f>IF('Input and Summary Results'!$J$4="yes",'Data Transformation'!F528,'Data Transformation'!D528)</f>
        <v>7.7062039999999998E-2</v>
      </c>
      <c r="I528">
        <f t="shared" si="55"/>
        <v>7</v>
      </c>
    </row>
    <row r="529" spans="2:9" x14ac:dyDescent="0.25">
      <c r="B529">
        <f>IF('Input and Summary Results'!D111=0,FALSE,'Input and Summary Results'!$B111)</f>
        <v>7</v>
      </c>
      <c r="C529">
        <f>IF(OR(B529=0,'Input and Summary Results'!D111=0,'Input and Summary Results'!D111=""),FALSE,'Input and Summary Results'!$D111)</f>
        <v>0.18589632</v>
      </c>
      <c r="D529">
        <f>IF(OR(B529=0,'Input and Summary Results'!E111=0),FALSE,'Input and Summary Results'!$E111)</f>
        <v>9.7523810000000002E-2</v>
      </c>
      <c r="E529">
        <f t="shared" si="53"/>
        <v>-0.73072920742827518</v>
      </c>
      <c r="F529">
        <f t="shared" si="54"/>
        <v>0.22768247128291727</v>
      </c>
      <c r="G529">
        <f>IF('Input and Summary Results'!$J$4="yes",IF(C529=FALSE,FALSE,IF('Data Transformation'!E529&lt;$R$10,E529,$R$10)),IF(C529=FALSE,FALSE,IF(C529&lt;$R$10,C529,$R$10)))</f>
        <v>0.18589632</v>
      </c>
      <c r="H529">
        <f>IF('Input and Summary Results'!$J$4="yes",'Data Transformation'!F529,'Data Transformation'!D529)</f>
        <v>9.7523810000000002E-2</v>
      </c>
      <c r="I529">
        <f t="shared" si="55"/>
        <v>7</v>
      </c>
    </row>
    <row r="530" spans="2:9" x14ac:dyDescent="0.25">
      <c r="B530">
        <f>IF('Input and Summary Results'!D112=0,FALSE,'Input and Summary Results'!$B112)</f>
        <v>7</v>
      </c>
      <c r="C530">
        <f>IF(OR(B530=0,'Input and Summary Results'!D112=0,'Input and Summary Results'!D112=""),FALSE,'Input and Summary Results'!$D112)</f>
        <v>0.20030906000000001</v>
      </c>
      <c r="D530">
        <f>IF(OR(B530=0,'Input and Summary Results'!E112=0),FALSE,'Input and Summary Results'!$E112)</f>
        <v>8.6642720000000006E-2</v>
      </c>
      <c r="E530">
        <f t="shared" si="53"/>
        <v>-0.69829940707676286</v>
      </c>
      <c r="F530">
        <f t="shared" si="54"/>
        <v>0.18772461155775977</v>
      </c>
      <c r="G530">
        <f>IF('Input and Summary Results'!$J$4="yes",IF(C530=FALSE,FALSE,IF('Data Transformation'!E530&lt;$R$10,E530,$R$10)),IF(C530=FALSE,FALSE,IF(C530&lt;$R$10,C530,$R$10)))</f>
        <v>0.20030906000000001</v>
      </c>
      <c r="H530">
        <f>IF('Input and Summary Results'!$J$4="yes",'Data Transformation'!F530,'Data Transformation'!D530)</f>
        <v>8.6642720000000006E-2</v>
      </c>
      <c r="I530">
        <f t="shared" si="55"/>
        <v>7</v>
      </c>
    </row>
    <row r="531" spans="2:9" x14ac:dyDescent="0.25">
      <c r="B531">
        <f>IF('Input and Summary Results'!D113=0,FALSE,'Input and Summary Results'!$B113)</f>
        <v>7</v>
      </c>
      <c r="C531">
        <f>IF(OR(B531=0,'Input and Summary Results'!D113=0,'Input and Summary Results'!D113=""),FALSE,'Input and Summary Results'!$D113)</f>
        <v>0.20972660000000001</v>
      </c>
      <c r="D531">
        <f>IF(OR(B531=0,'Input and Summary Results'!E113=0),FALSE,'Input and Summary Results'!$E113)</f>
        <v>2.469884E-2</v>
      </c>
      <c r="E531">
        <f t="shared" si="53"/>
        <v>-0.67834648369492101</v>
      </c>
      <c r="F531">
        <f t="shared" si="54"/>
        <v>5.1110810741222139E-2</v>
      </c>
      <c r="G531">
        <f>IF('Input and Summary Results'!$J$4="yes",IF(C531=FALSE,FALSE,IF('Data Transformation'!E531&lt;$R$10,E531,$R$10)),IF(C531=FALSE,FALSE,IF(C531&lt;$R$10,C531,$R$10)))</f>
        <v>0.20972660000000001</v>
      </c>
      <c r="H531">
        <f>IF('Input and Summary Results'!$J$4="yes",'Data Transformation'!F531,'Data Transformation'!D531)</f>
        <v>2.469884E-2</v>
      </c>
      <c r="I531">
        <f t="shared" si="55"/>
        <v>7</v>
      </c>
    </row>
    <row r="532" spans="2:9" x14ac:dyDescent="0.25">
      <c r="B532">
        <f>IF('Input and Summary Results'!D114=0,FALSE,'Input and Summary Results'!$B114)</f>
        <v>7</v>
      </c>
      <c r="C532">
        <f>IF(OR(B532=0,'Input and Summary Results'!D114=0,'Input and Summary Results'!D114=""),FALSE,'Input and Summary Results'!$D114)</f>
        <v>0.25462203999999999</v>
      </c>
      <c r="D532">
        <f>IF(OR(B532=0,'Input and Summary Results'!E114=0),FALSE,'Input and Summary Results'!$E114)</f>
        <v>6.5382480000000007E-2</v>
      </c>
      <c r="E532">
        <f t="shared" si="53"/>
        <v>-0.59410400666782659</v>
      </c>
      <c r="F532">
        <f t="shared" si="54"/>
        <v>0.11144359820540281</v>
      </c>
      <c r="G532">
        <f>IF('Input and Summary Results'!$J$4="yes",IF(C532=FALSE,FALSE,IF('Data Transformation'!E532&lt;$R$10,E532,$R$10)),IF(C532=FALSE,FALSE,IF(C532&lt;$R$10,C532,$R$10)))</f>
        <v>0.25462203999999999</v>
      </c>
      <c r="H532">
        <f>IF('Input and Summary Results'!$J$4="yes",'Data Transformation'!F532,'Data Transformation'!D532)</f>
        <v>6.5382480000000007E-2</v>
      </c>
      <c r="I532">
        <f t="shared" si="55"/>
        <v>7</v>
      </c>
    </row>
    <row r="533" spans="2:9" x14ac:dyDescent="0.25">
      <c r="B533">
        <f>IF('Input and Summary Results'!D115=0,FALSE,'Input and Summary Results'!$B115)</f>
        <v>7</v>
      </c>
      <c r="C533">
        <f>IF(OR(B533=0,'Input and Summary Results'!D115=0,'Input and Summary Results'!D115=""),FALSE,'Input and Summary Results'!$D115)</f>
        <v>0.26816021000000001</v>
      </c>
      <c r="D533">
        <f>IF(OR(B533=0,'Input and Summary Results'!E115=0),FALSE,'Input and Summary Results'!$E115)</f>
        <v>3.023296E-2</v>
      </c>
      <c r="E533">
        <f t="shared" si="53"/>
        <v>-0.57160566294761928</v>
      </c>
      <c r="F533">
        <f t="shared" si="54"/>
        <v>4.8930095333681305E-2</v>
      </c>
      <c r="G533">
        <f>IF('Input and Summary Results'!$J$4="yes",IF(C533=FALSE,FALSE,IF('Data Transformation'!E533&lt;$R$10,E533,$R$10)),IF(C533=FALSE,FALSE,IF(C533&lt;$R$10,C533,$R$10)))</f>
        <v>0.26816021000000001</v>
      </c>
      <c r="H533">
        <f>IF('Input and Summary Results'!$J$4="yes",'Data Transformation'!F533,'Data Transformation'!D533)</f>
        <v>3.023296E-2</v>
      </c>
      <c r="I533">
        <f t="shared" si="55"/>
        <v>7</v>
      </c>
    </row>
    <row r="534" spans="2:9" x14ac:dyDescent="0.25">
      <c r="B534">
        <f>IF('Input and Summary Results'!D116=0,FALSE,'Input and Summary Results'!$B116)</f>
        <v>7</v>
      </c>
      <c r="C534">
        <f>IF(OR(B534=0,'Input and Summary Results'!D116=0,'Input and Summary Results'!D116=""),FALSE,'Input and Summary Results'!$D116)</f>
        <v>0.29015421000000002</v>
      </c>
      <c r="D534">
        <f>IF(OR(B534=0,'Input and Summary Results'!E116=0),FALSE,'Input and Summary Results'!$E116)</f>
        <v>7.7059440000000007E-2</v>
      </c>
      <c r="E534">
        <f t="shared" si="53"/>
        <v>-0.53737112364673911</v>
      </c>
      <c r="F534">
        <f t="shared" si="54"/>
        <v>0.11526214615324726</v>
      </c>
      <c r="G534">
        <f>IF('Input and Summary Results'!$J$4="yes",IF(C534=FALSE,FALSE,IF('Data Transformation'!E534&lt;$R$10,E534,$R$10)),IF(C534=FALSE,FALSE,IF(C534&lt;$R$10,C534,$R$10)))</f>
        <v>0.29015421000000002</v>
      </c>
      <c r="H534">
        <f>IF('Input and Summary Results'!$J$4="yes",'Data Transformation'!F534,'Data Transformation'!D534)</f>
        <v>7.7059440000000007E-2</v>
      </c>
      <c r="I534">
        <f t="shared" si="55"/>
        <v>7</v>
      </c>
    </row>
    <row r="535" spans="2:9" x14ac:dyDescent="0.25">
      <c r="B535">
        <f>IF('Input and Summary Results'!D117=0,FALSE,'Input and Summary Results'!$B117)</f>
        <v>7</v>
      </c>
      <c r="C535">
        <f>IF(OR(B535=0,'Input and Summary Results'!D117=0,'Input and Summary Results'!D117=""),FALSE,'Input and Summary Results'!$D117)</f>
        <v>0.29936056999999999</v>
      </c>
      <c r="D535">
        <f>IF(OR(B535=0,'Input and Summary Results'!E117=0),FALSE,'Input and Summary Results'!$E117)</f>
        <v>5.4597899999999998E-2</v>
      </c>
      <c r="E535">
        <f t="shared" si="53"/>
        <v>-0.52380540292123323</v>
      </c>
      <c r="F535">
        <f t="shared" si="54"/>
        <v>7.9153672776611825E-2</v>
      </c>
      <c r="G535">
        <f>IF('Input and Summary Results'!$J$4="yes",IF(C535=FALSE,FALSE,IF('Data Transformation'!E535&lt;$R$10,E535,$R$10)),IF(C535=FALSE,FALSE,IF(C535&lt;$R$10,C535,$R$10)))</f>
        <v>0.29936056999999999</v>
      </c>
      <c r="H535">
        <f>IF('Input and Summary Results'!$J$4="yes",'Data Transformation'!F535,'Data Transformation'!D535)</f>
        <v>5.4597899999999998E-2</v>
      </c>
      <c r="I535">
        <f t="shared" si="55"/>
        <v>7</v>
      </c>
    </row>
    <row r="536" spans="2:9" x14ac:dyDescent="0.25">
      <c r="B536">
        <f>IF('Input and Summary Results'!D118=0,FALSE,'Input and Summary Results'!$B118)</f>
        <v>7</v>
      </c>
      <c r="C536">
        <f>IF(OR(B536=0,'Input and Summary Results'!D118=0,'Input and Summary Results'!D118=""),FALSE,'Input and Summary Results'!$D118)</f>
        <v>0.29970224000000001</v>
      </c>
      <c r="D536">
        <f>IF(OR(B536=0,'Input and Summary Results'!E118=0),FALSE,'Input and Summary Results'!$E118)</f>
        <v>4.4729650000000003E-2</v>
      </c>
      <c r="E536">
        <f t="shared" si="53"/>
        <v>-0.52331001108837594</v>
      </c>
      <c r="F536">
        <f t="shared" si="54"/>
        <v>6.4773183210108817E-2</v>
      </c>
      <c r="G536">
        <f>IF('Input and Summary Results'!$J$4="yes",IF(C536=FALSE,FALSE,IF('Data Transformation'!E536&lt;$R$10,E536,$R$10)),IF(C536=FALSE,FALSE,IF(C536&lt;$R$10,C536,$R$10)))</f>
        <v>0.29970224000000001</v>
      </c>
      <c r="H536">
        <f>IF('Input and Summary Results'!$J$4="yes",'Data Transformation'!F536,'Data Transformation'!D536)</f>
        <v>4.4729650000000003E-2</v>
      </c>
      <c r="I536">
        <f t="shared" si="55"/>
        <v>7</v>
      </c>
    </row>
    <row r="537" spans="2:9" x14ac:dyDescent="0.25">
      <c r="B537">
        <f>IF('Input and Summary Results'!D119=0,FALSE,'Input and Summary Results'!$B119)</f>
        <v>7</v>
      </c>
      <c r="C537">
        <f>IF(OR(B537=0,'Input and Summary Results'!D119=0,'Input and Summary Results'!D119=""),FALSE,'Input and Summary Results'!$D119)</f>
        <v>0.30695222</v>
      </c>
      <c r="D537">
        <f>IF(OR(B537=0,'Input and Summary Results'!E119=0),FALSE,'Input and Summary Results'!$E119)</f>
        <v>3.222332E-2</v>
      </c>
      <c r="E537">
        <f t="shared" si="53"/>
        <v>-0.51292922128266305</v>
      </c>
      <c r="F537">
        <f t="shared" si="54"/>
        <v>4.5560579037349849E-2</v>
      </c>
      <c r="G537">
        <f>IF('Input and Summary Results'!$J$4="yes",IF(C537=FALSE,FALSE,IF('Data Transformation'!E537&lt;$R$10,E537,$R$10)),IF(C537=FALSE,FALSE,IF(C537&lt;$R$10,C537,$R$10)))</f>
        <v>0.30695222</v>
      </c>
      <c r="H537">
        <f>IF('Input and Summary Results'!$J$4="yes",'Data Transformation'!F537,'Data Transformation'!D537)</f>
        <v>3.222332E-2</v>
      </c>
      <c r="I537">
        <f t="shared" si="55"/>
        <v>7</v>
      </c>
    </row>
    <row r="538" spans="2:9" x14ac:dyDescent="0.25">
      <c r="B538">
        <f>IF('Input and Summary Results'!D120=0,FALSE,'Input and Summary Results'!$B120)</f>
        <v>7</v>
      </c>
      <c r="C538">
        <f>IF(OR(B538=0,'Input and Summary Results'!D120=0,'Input and Summary Results'!D120=""),FALSE,'Input and Summary Results'!$D120)</f>
        <v>0.31208731000000001</v>
      </c>
      <c r="D538">
        <f>IF(OR(B538=0,'Input and Summary Results'!E120=0),FALSE,'Input and Summary Results'!$E120)</f>
        <v>5.0501020000000001E-2</v>
      </c>
      <c r="E538">
        <f t="shared" si="53"/>
        <v>-0.50572389012678887</v>
      </c>
      <c r="F538">
        <f t="shared" si="54"/>
        <v>7.0228560975452672E-2</v>
      </c>
      <c r="G538">
        <f>IF('Input and Summary Results'!$J$4="yes",IF(C538=FALSE,FALSE,IF('Data Transformation'!E538&lt;$R$10,E538,$R$10)),IF(C538=FALSE,FALSE,IF(C538&lt;$R$10,C538,$R$10)))</f>
        <v>0.31208731000000001</v>
      </c>
      <c r="H538">
        <f>IF('Input and Summary Results'!$J$4="yes",'Data Transformation'!F538,'Data Transformation'!D538)</f>
        <v>5.0501020000000001E-2</v>
      </c>
      <c r="I538">
        <f t="shared" si="55"/>
        <v>7</v>
      </c>
    </row>
    <row r="539" spans="2:9" x14ac:dyDescent="0.25">
      <c r="B539">
        <f>IF('Input and Summary Results'!D121=0,FALSE,'Input and Summary Results'!$B121)</f>
        <v>7</v>
      </c>
      <c r="C539">
        <f>IF(OR(B539=0,'Input and Summary Results'!D121=0,'Input and Summary Results'!D121=""),FALSE,'Input and Summary Results'!$D121)</f>
        <v>0.60136524000000002</v>
      </c>
      <c r="D539">
        <f>IF(OR(B539=0,'Input and Summary Results'!E121=0),FALSE,'Input and Summary Results'!$E121)</f>
        <v>3.7447719999999997E-2</v>
      </c>
      <c r="E539">
        <f t="shared" si="53"/>
        <v>-0.220861678517631</v>
      </c>
      <c r="F539">
        <f t="shared" si="54"/>
        <v>2.7025689878583597E-2</v>
      </c>
      <c r="G539">
        <f>IF('Input and Summary Results'!$J$4="yes",IF(C539=FALSE,FALSE,IF('Data Transformation'!E539&lt;$R$10,E539,$R$10)),IF(C539=FALSE,FALSE,IF(C539&lt;$R$10,C539,$R$10)))</f>
        <v>0.60136524000000002</v>
      </c>
      <c r="H539">
        <f>IF('Input and Summary Results'!$J$4="yes",'Data Transformation'!F539,'Data Transformation'!D539)</f>
        <v>3.7447719999999997E-2</v>
      </c>
      <c r="I539">
        <f t="shared" si="55"/>
        <v>7</v>
      </c>
    </row>
    <row r="540" spans="2:9" x14ac:dyDescent="0.25">
      <c r="B540">
        <f>IF('Input and Summary Results'!D122=0,FALSE,'Input and Summary Results'!$B122)</f>
        <v>7</v>
      </c>
      <c r="C540">
        <f>IF(OR(B540=0,'Input and Summary Results'!D122=0,'Input and Summary Results'!D122=""),FALSE,'Input and Summary Results'!$D122)</f>
        <v>0.80931127000000003</v>
      </c>
      <c r="D540">
        <f>IF(OR(B540=0,'Input and Summary Results'!E122=0),FALSE,'Input and Summary Results'!$E122)</f>
        <v>3.8890790000000001E-2</v>
      </c>
      <c r="E540">
        <f t="shared" si="53"/>
        <v>-9.188441183192339E-2</v>
      </c>
      <c r="F540">
        <f t="shared" si="54"/>
        <v>2.0855514417833326E-2</v>
      </c>
      <c r="G540">
        <f>IF('Input and Summary Results'!$J$4="yes",IF(C540=FALSE,FALSE,IF('Data Transformation'!E540&lt;$R$10,E540,$R$10)),IF(C540=FALSE,FALSE,IF(C540&lt;$R$10,C540,$R$10)))</f>
        <v>0.80931127000000003</v>
      </c>
      <c r="H540">
        <f>IF('Input and Summary Results'!$J$4="yes",'Data Transformation'!F540,'Data Transformation'!D540)</f>
        <v>3.8890790000000001E-2</v>
      </c>
      <c r="I540">
        <f t="shared" si="55"/>
        <v>7</v>
      </c>
    </row>
    <row r="541" spans="2:9" x14ac:dyDescent="0.25">
      <c r="B541">
        <f>IF('Input and Summary Results'!D123=0,FALSE,'Input and Summary Results'!$B123)</f>
        <v>7</v>
      </c>
      <c r="C541">
        <f>IF(OR(B541=0,'Input and Summary Results'!D123=0,'Input and Summary Results'!D123=""),FALSE,'Input and Summary Results'!$D123)</f>
        <v>0.80999882000000001</v>
      </c>
      <c r="D541">
        <f>IF(OR(B541=0,'Input and Summary Results'!E123=0),FALSE,'Input and Summary Results'!$E123)</f>
        <v>5.0033099999999997E-2</v>
      </c>
      <c r="E541">
        <f t="shared" si="53"/>
        <v>-9.1515613797722994E-2</v>
      </c>
      <c r="F541">
        <f t="shared" si="54"/>
        <v>2.6807897571998928E-2</v>
      </c>
      <c r="G541">
        <f>IF('Input and Summary Results'!$J$4="yes",IF(C541=FALSE,FALSE,IF('Data Transformation'!E541&lt;$R$10,E541,$R$10)),IF(C541=FALSE,FALSE,IF(C541&lt;$R$10,C541,$R$10)))</f>
        <v>0.80999882000000001</v>
      </c>
      <c r="H541">
        <f>IF('Input and Summary Results'!$J$4="yes",'Data Transformation'!F541,'Data Transformation'!D541)</f>
        <v>5.0033099999999997E-2</v>
      </c>
      <c r="I541">
        <f t="shared" si="55"/>
        <v>7</v>
      </c>
    </row>
    <row r="542" spans="2:9" x14ac:dyDescent="0.25">
      <c r="B542">
        <f>IF('Input and Summary Results'!D124=0,FALSE,'Input and Summary Results'!$B124)</f>
        <v>7</v>
      </c>
      <c r="C542">
        <f>IF(OR(B542=0,'Input and Summary Results'!D124=0,'Input and Summary Results'!D124=""),FALSE,'Input and Summary Results'!$D124)</f>
        <v>0.90543987999999997</v>
      </c>
      <c r="D542">
        <f>IF(OR(B542=0,'Input and Summary Results'!E124=0),FALSE,'Input and Summary Results'!$E124)</f>
        <v>3.7701869999999998E-2</v>
      </c>
      <c r="E542">
        <f t="shared" si="53"/>
        <v>-4.3140380966775652E-2</v>
      </c>
      <c r="F542">
        <f t="shared" si="54"/>
        <v>1.8071450066900079E-2</v>
      </c>
      <c r="G542">
        <f>IF('Input and Summary Results'!$J$4="yes",IF(C542=FALSE,FALSE,IF('Data Transformation'!E542&lt;$R$10,E542,$R$10)),IF(C542=FALSE,FALSE,IF(C542&lt;$R$10,C542,$R$10)))</f>
        <v>0.90543987999999997</v>
      </c>
      <c r="H542">
        <f>IF('Input and Summary Results'!$J$4="yes",'Data Transformation'!F542,'Data Transformation'!D542)</f>
        <v>3.7701869999999998E-2</v>
      </c>
      <c r="I542">
        <f t="shared" si="55"/>
        <v>7</v>
      </c>
    </row>
    <row r="543" spans="2:9" x14ac:dyDescent="0.25">
      <c r="B543">
        <f>IF('Input and Summary Results'!D125=0,FALSE,'Input and Summary Results'!$B125)</f>
        <v>7</v>
      </c>
      <c r="C543">
        <f>IF(OR(B543=0,'Input and Summary Results'!D125=0,'Input and Summary Results'!D125=""),FALSE,'Input and Summary Results'!$D125)</f>
        <v>0.92693873000000004</v>
      </c>
      <c r="D543">
        <f>IF(OR(B543=0,'Input and Summary Results'!E125=0),FALSE,'Input and Summary Results'!$E125)</f>
        <v>4.6230979999999998E-2</v>
      </c>
      <c r="E543">
        <f t="shared" si="53"/>
        <v>-3.2948971467490304E-2</v>
      </c>
      <c r="F543">
        <f t="shared" si="54"/>
        <v>2.1645708255172376E-2</v>
      </c>
      <c r="G543">
        <f>IF('Input and Summary Results'!$J$4="yes",IF(C543=FALSE,FALSE,IF('Data Transformation'!E543&lt;$R$10,E543,$R$10)),IF(C543=FALSE,FALSE,IF(C543&lt;$R$10,C543,$R$10)))</f>
        <v>0.92693873000000004</v>
      </c>
      <c r="H543">
        <f>IF('Input and Summary Results'!$J$4="yes",'Data Transformation'!F543,'Data Transformation'!D543)</f>
        <v>4.6230979999999998E-2</v>
      </c>
      <c r="I543">
        <f t="shared" si="55"/>
        <v>7</v>
      </c>
    </row>
    <row r="544" spans="2:9" x14ac:dyDescent="0.25">
      <c r="B544">
        <f>IF('Input and Summary Results'!D126=0,FALSE,'Input and Summary Results'!$B126)</f>
        <v>7</v>
      </c>
      <c r="C544">
        <f>IF(OR(B544=0,'Input and Summary Results'!D126=0,'Input and Summary Results'!D126=""),FALSE,'Input and Summary Results'!$D126)</f>
        <v>1.1271154699999999</v>
      </c>
      <c r="D544">
        <f>IF(OR(B544=0,'Input and Summary Results'!E126=0),FALSE,'Input and Summary Results'!$E126)</f>
        <v>7.7343549999999997E-2</v>
      </c>
      <c r="E544">
        <f t="shared" si="53"/>
        <v>5.1968410646792806E-2</v>
      </c>
      <c r="F544">
        <f t="shared" si="54"/>
        <v>2.9781421330327407E-2</v>
      </c>
      <c r="G544">
        <f>IF('Input and Summary Results'!$J$4="yes",IF(C544=FALSE,FALSE,IF('Data Transformation'!E544&lt;$R$10,E544,$R$10)),IF(C544=FALSE,FALSE,IF(C544&lt;$R$10,C544,$R$10)))</f>
        <v>1.1271154699999999</v>
      </c>
      <c r="H544">
        <f>IF('Input and Summary Results'!$J$4="yes",'Data Transformation'!F544,'Data Transformation'!D544)</f>
        <v>7.7343549999999997E-2</v>
      </c>
      <c r="I544">
        <f t="shared" si="55"/>
        <v>7</v>
      </c>
    </row>
    <row r="545" spans="2:9" x14ac:dyDescent="0.25">
      <c r="B545">
        <f>IF('Input and Summary Results'!D127=0,FALSE,'Input and Summary Results'!$B127)</f>
        <v>8</v>
      </c>
      <c r="C545">
        <f>IF(OR(B545=0,'Input and Summary Results'!D127=0,'Input and Summary Results'!D127=""),FALSE,'Input and Summary Results'!$D127)</f>
        <v>0.15999294999999999</v>
      </c>
      <c r="D545">
        <f>IF(OR(B545=0,'Input and Summary Results'!E127=0),FALSE,'Input and Summary Results'!$E127)</f>
        <v>7.9545329999999997E-2</v>
      </c>
      <c r="E545">
        <f t="shared" si="53"/>
        <v>-0.79589915386628873</v>
      </c>
      <c r="F545">
        <f t="shared" si="54"/>
        <v>0.21577621526448509</v>
      </c>
      <c r="G545">
        <f>IF('Input and Summary Results'!$J$4="yes",IF(C545=FALSE,FALSE,IF('Data Transformation'!E545&lt;$R$10,E545,$R$10)),IF(C545=FALSE,FALSE,IF(C545&lt;$R$10,C545,$R$10)))</f>
        <v>0.15999294999999999</v>
      </c>
      <c r="H545">
        <f>IF('Input and Summary Results'!$J$4="yes",'Data Transformation'!F545,'Data Transformation'!D545)</f>
        <v>7.9545329999999997E-2</v>
      </c>
      <c r="I545">
        <f t="shared" si="55"/>
        <v>8</v>
      </c>
    </row>
    <row r="546" spans="2:9" x14ac:dyDescent="0.25">
      <c r="B546">
        <f>IF('Input and Summary Results'!D128=0,FALSE,'Input and Summary Results'!$B128)</f>
        <v>8</v>
      </c>
      <c r="C546">
        <f>IF(OR(B546=0,'Input and Summary Results'!D128=0,'Input and Summary Results'!D128=""),FALSE,'Input and Summary Results'!$D128)</f>
        <v>0.28788356999999998</v>
      </c>
      <c r="D546">
        <f>IF(OR(B546=0,'Input and Summary Results'!E128=0),FALSE,'Input and Summary Results'!$E128)</f>
        <v>4.5921799999999999E-2</v>
      </c>
      <c r="E546">
        <f t="shared" si="53"/>
        <v>-0.54078312033188713</v>
      </c>
      <c r="F546">
        <f t="shared" si="54"/>
        <v>6.9229588892481778E-2</v>
      </c>
      <c r="G546">
        <f>IF('Input and Summary Results'!$J$4="yes",IF(C546=FALSE,FALSE,IF('Data Transformation'!E546&lt;$R$10,E546,$R$10)),IF(C546=FALSE,FALSE,IF(C546&lt;$R$10,C546,$R$10)))</f>
        <v>0.28788356999999998</v>
      </c>
      <c r="H546">
        <f>IF('Input and Summary Results'!$J$4="yes",'Data Transformation'!F546,'Data Transformation'!D546)</f>
        <v>4.5921799999999999E-2</v>
      </c>
      <c r="I546">
        <f t="shared" si="55"/>
        <v>8</v>
      </c>
    </row>
    <row r="547" spans="2:9" x14ac:dyDescent="0.25">
      <c r="B547">
        <f>IF('Input and Summary Results'!D129=0,FALSE,'Input and Summary Results'!$B129)</f>
        <v>8</v>
      </c>
      <c r="C547">
        <f>IF(OR(B547=0,'Input and Summary Results'!D129=0,'Input and Summary Results'!D129=""),FALSE,'Input and Summary Results'!$D129)</f>
        <v>0.54936355000000003</v>
      </c>
      <c r="D547">
        <f>IF(OR(B547=0,'Input and Summary Results'!E129=0),FALSE,'Input and Summary Results'!$E129)</f>
        <v>8.8028809999999999E-2</v>
      </c>
      <c r="E547">
        <f t="shared" si="53"/>
        <v>-0.26014015918376998</v>
      </c>
      <c r="F547">
        <f t="shared" si="54"/>
        <v>6.9543207844786931E-2</v>
      </c>
      <c r="G547">
        <f>IF('Input and Summary Results'!$J$4="yes",IF(C547=FALSE,FALSE,IF('Data Transformation'!E547&lt;$R$10,E547,$R$10)),IF(C547=FALSE,FALSE,IF(C547&lt;$R$10,C547,$R$10)))</f>
        <v>0.54936355000000003</v>
      </c>
      <c r="H547">
        <f>IF('Input and Summary Results'!$J$4="yes",'Data Transformation'!F547,'Data Transformation'!D547)</f>
        <v>8.8028809999999999E-2</v>
      </c>
      <c r="I547">
        <f t="shared" si="55"/>
        <v>8</v>
      </c>
    </row>
    <row r="548" spans="2:9" x14ac:dyDescent="0.25">
      <c r="B548">
        <f>IF('Input and Summary Results'!D130=0,FALSE,'Input and Summary Results'!$B130)</f>
        <v>8</v>
      </c>
      <c r="C548">
        <f>IF(OR(B548=0,'Input and Summary Results'!D130=0,'Input and Summary Results'!D130=""),FALSE,'Input and Summary Results'!$D130)</f>
        <v>0.60399807999999999</v>
      </c>
      <c r="D548">
        <f>IF(OR(B548=0,'Input and Summary Results'!E130=0),FALSE,'Input and Summary Results'!$E130)</f>
        <v>8.5431759999999995E-2</v>
      </c>
      <c r="E548">
        <f t="shared" si="53"/>
        <v>-0.21896444191981285</v>
      </c>
      <c r="F548">
        <f t="shared" si="54"/>
        <v>6.1386592222279913E-2</v>
      </c>
      <c r="G548">
        <f>IF('Input and Summary Results'!$J$4="yes",IF(C548=FALSE,FALSE,IF('Data Transformation'!E548&lt;$R$10,E548,$R$10)),IF(C548=FALSE,FALSE,IF(C548&lt;$R$10,C548,$R$10)))</f>
        <v>0.60399807999999999</v>
      </c>
      <c r="H548">
        <f>IF('Input and Summary Results'!$J$4="yes",'Data Transformation'!F548,'Data Transformation'!D548)</f>
        <v>8.5431759999999995E-2</v>
      </c>
      <c r="I548">
        <f t="shared" si="55"/>
        <v>8</v>
      </c>
    </row>
    <row r="549" spans="2:9" x14ac:dyDescent="0.25">
      <c r="B549">
        <f>IF('Input and Summary Results'!D131=0,FALSE,'Input and Summary Results'!$B131)</f>
        <v>8</v>
      </c>
      <c r="C549">
        <f>IF(OR(B549=0,'Input and Summary Results'!D131=0,'Input and Summary Results'!D131=""),FALSE,'Input and Summary Results'!$D131)</f>
        <v>0.71357316999999998</v>
      </c>
      <c r="D549">
        <f>IF(OR(B549=0,'Input and Summary Results'!E131=0),FALSE,'Input and Summary Results'!$E131)</f>
        <v>5.0264040000000003E-2</v>
      </c>
      <c r="E549">
        <f t="shared" si="53"/>
        <v>-0.1465614875837323</v>
      </c>
      <c r="F549">
        <f t="shared" si="54"/>
        <v>3.0570927099178916E-2</v>
      </c>
      <c r="G549">
        <f>IF('Input and Summary Results'!$J$4="yes",IF(C549=FALSE,FALSE,IF('Data Transformation'!E549&lt;$R$10,E549,$R$10)),IF(C549=FALSE,FALSE,IF(C549&lt;$R$10,C549,$R$10)))</f>
        <v>0.71357316999999998</v>
      </c>
      <c r="H549">
        <f>IF('Input and Summary Results'!$J$4="yes",'Data Transformation'!F549,'Data Transformation'!D549)</f>
        <v>5.0264040000000003E-2</v>
      </c>
      <c r="I549">
        <f t="shared" si="55"/>
        <v>8</v>
      </c>
    </row>
    <row r="550" spans="2:9" x14ac:dyDescent="0.25">
      <c r="B550">
        <f>IF('Input and Summary Results'!D132=0,FALSE,'Input and Summary Results'!$B132)</f>
        <v>8</v>
      </c>
      <c r="C550">
        <f>IF(OR(B550=0,'Input and Summary Results'!D132=0,'Input and Summary Results'!D132=""),FALSE,'Input and Summary Results'!$D132)</f>
        <v>0.71860705999999996</v>
      </c>
      <c r="D550">
        <f>IF(OR(B550=0,'Input and Summary Results'!E132=0),FALSE,'Input and Summary Results'!$E132)</f>
        <v>9.1146809999999995E-2</v>
      </c>
      <c r="E550">
        <f t="shared" si="53"/>
        <v>-0.14350852035711309</v>
      </c>
      <c r="F550">
        <f t="shared" si="54"/>
        <v>5.5047769138254779E-2</v>
      </c>
      <c r="G550">
        <f>IF('Input and Summary Results'!$J$4="yes",IF(C550=FALSE,FALSE,IF('Data Transformation'!E550&lt;$R$10,E550,$R$10)),IF(C550=FALSE,FALSE,IF(C550&lt;$R$10,C550,$R$10)))</f>
        <v>0.71860705999999996</v>
      </c>
      <c r="H550">
        <f>IF('Input and Summary Results'!$J$4="yes",'Data Transformation'!F550,'Data Transformation'!D550)</f>
        <v>9.1146809999999995E-2</v>
      </c>
      <c r="I550">
        <f t="shared" si="55"/>
        <v>8</v>
      </c>
    </row>
    <row r="551" spans="2:9" x14ac:dyDescent="0.25">
      <c r="B551">
        <f>IF('Input and Summary Results'!D133=0,FALSE,'Input and Summary Results'!$B133)</f>
        <v>8</v>
      </c>
      <c r="C551">
        <f>IF(OR(B551=0,'Input and Summary Results'!D133=0,'Input and Summary Results'!D133=""),FALSE,'Input and Summary Results'!$D133)</f>
        <v>0.76713715000000005</v>
      </c>
      <c r="D551">
        <f>IF(OR(B551=0,'Input and Summary Results'!E133=0),FALSE,'Input and Summary Results'!$E133)</f>
        <v>6.4070589999999997E-2</v>
      </c>
      <c r="E551">
        <f t="shared" si="53"/>
        <v>-0.11512698525121703</v>
      </c>
      <c r="F551">
        <f t="shared" si="54"/>
        <v>3.6247281284708992E-2</v>
      </c>
      <c r="G551">
        <f>IF('Input and Summary Results'!$J$4="yes",IF(C551=FALSE,FALSE,IF('Data Transformation'!E551&lt;$R$10,E551,$R$10)),IF(C551=FALSE,FALSE,IF(C551&lt;$R$10,C551,$R$10)))</f>
        <v>0.76713715000000005</v>
      </c>
      <c r="H551">
        <f>IF('Input and Summary Results'!$J$4="yes",'Data Transformation'!F551,'Data Transformation'!D551)</f>
        <v>6.4070589999999997E-2</v>
      </c>
      <c r="I551">
        <f t="shared" si="55"/>
        <v>8</v>
      </c>
    </row>
    <row r="552" spans="2:9" x14ac:dyDescent="0.25">
      <c r="B552">
        <f>IF('Input and Summary Results'!D134=0,FALSE,'Input and Summary Results'!$B134)</f>
        <v>8</v>
      </c>
      <c r="C552">
        <f>IF(OR(B552=0,'Input and Summary Results'!D134=0,'Input and Summary Results'!D134=""),FALSE,'Input and Summary Results'!$D134)</f>
        <v>0.79811520999999996</v>
      </c>
      <c r="D552">
        <f>IF(OR(B552=0,'Input and Summary Results'!E134=0),FALSE,'Input and Summary Results'!$E134)</f>
        <v>3.9154540000000002E-2</v>
      </c>
      <c r="E552">
        <f t="shared" si="53"/>
        <v>-9.7934412589445477E-2</v>
      </c>
      <c r="F552">
        <f t="shared" si="54"/>
        <v>2.1291500458937504E-2</v>
      </c>
      <c r="G552">
        <f>IF('Input and Summary Results'!$J$4="yes",IF(C552=FALSE,FALSE,IF('Data Transformation'!E552&lt;$R$10,E552,$R$10)),IF(C552=FALSE,FALSE,IF(C552&lt;$R$10,C552,$R$10)))</f>
        <v>0.79811520999999996</v>
      </c>
      <c r="H552">
        <f>IF('Input and Summary Results'!$J$4="yes",'Data Transformation'!F552,'Data Transformation'!D552)</f>
        <v>3.9154540000000002E-2</v>
      </c>
      <c r="I552">
        <f t="shared" si="55"/>
        <v>8</v>
      </c>
    </row>
    <row r="553" spans="2:9" x14ac:dyDescent="0.25">
      <c r="B553">
        <f>IF('Input and Summary Results'!D135=0,FALSE,'Input and Summary Results'!$B135)</f>
        <v>8</v>
      </c>
      <c r="C553">
        <f>IF(OR(B553=0,'Input and Summary Results'!D135=0,'Input and Summary Results'!D135=""),FALSE,'Input and Summary Results'!$D135)</f>
        <v>0.82848816999999997</v>
      </c>
      <c r="D553">
        <f>IF(OR(B553=0,'Input and Summary Results'!E135=0),FALSE,'Input and Summary Results'!$E135)</f>
        <v>9.2626009999999995E-2</v>
      </c>
      <c r="E553">
        <f t="shared" si="53"/>
        <v>-8.1713688500409623E-2</v>
      </c>
      <c r="F553">
        <f t="shared" si="54"/>
        <v>4.8521740919969927E-2</v>
      </c>
      <c r="G553">
        <f>IF('Input and Summary Results'!$J$4="yes",IF(C553=FALSE,FALSE,IF('Data Transformation'!E553&lt;$R$10,E553,$R$10)),IF(C553=FALSE,FALSE,IF(C553&lt;$R$10,C553,$R$10)))</f>
        <v>0.82848816999999997</v>
      </c>
      <c r="H553">
        <f>IF('Input and Summary Results'!$J$4="yes",'Data Transformation'!F553,'Data Transformation'!D553)</f>
        <v>9.2626009999999995E-2</v>
      </c>
      <c r="I553">
        <f t="shared" si="55"/>
        <v>8</v>
      </c>
    </row>
    <row r="554" spans="2:9" x14ac:dyDescent="0.25">
      <c r="B554">
        <f>IF('Input and Summary Results'!D136=0,FALSE,'Input and Summary Results'!$B136)</f>
        <v>8</v>
      </c>
      <c r="C554">
        <f>IF(OR(B554=0,'Input and Summary Results'!D136=0,'Input and Summary Results'!D136=""),FALSE,'Input and Summary Results'!$D136)</f>
        <v>0.83178808999999998</v>
      </c>
      <c r="D554">
        <f>IF(OR(B554=0,'Input and Summary Results'!E136=0),FALSE,'Input and Summary Results'!$E136)</f>
        <v>7.3090829999999996E-2</v>
      </c>
      <c r="E554">
        <f t="shared" ref="E554:E617" si="56">IF(C554=FALSE,FALSE,LOG10(C554))</f>
        <v>-7.9987302394155968E-2</v>
      </c>
      <c r="F554">
        <f t="shared" ref="F554:F617" si="57">IF(D554=FALSE, FALSE,0.434*D554/C554)</f>
        <v>3.8136420323113783E-2</v>
      </c>
      <c r="G554">
        <f>IF('Input and Summary Results'!$J$4="yes",IF(C554=FALSE,FALSE,IF('Data Transformation'!E554&lt;$R$10,E554,$R$10)),IF(C554=FALSE,FALSE,IF(C554&lt;$R$10,C554,$R$10)))</f>
        <v>0.83178808999999998</v>
      </c>
      <c r="H554">
        <f>IF('Input and Summary Results'!$J$4="yes",'Data Transformation'!F554,'Data Transformation'!D554)</f>
        <v>7.3090829999999996E-2</v>
      </c>
      <c r="I554">
        <f t="shared" si="55"/>
        <v>8</v>
      </c>
    </row>
    <row r="555" spans="2:9" x14ac:dyDescent="0.25">
      <c r="B555">
        <f>IF('Input and Summary Results'!D137=0,FALSE,'Input and Summary Results'!$B137)</f>
        <v>8</v>
      </c>
      <c r="C555">
        <f>IF(OR(B555=0,'Input and Summary Results'!D137=0,'Input and Summary Results'!D137=""),FALSE,'Input and Summary Results'!$D137)</f>
        <v>0.87817508</v>
      </c>
      <c r="D555">
        <f>IF(OR(B555=0,'Input and Summary Results'!E137=0),FALSE,'Input and Summary Results'!$E137)</f>
        <v>3.2382719999999997E-2</v>
      </c>
      <c r="E555">
        <f t="shared" si="56"/>
        <v>-5.6418891044025067E-2</v>
      </c>
      <c r="F555">
        <f t="shared" si="57"/>
        <v>1.6003756881828163E-2</v>
      </c>
      <c r="G555">
        <f>IF('Input and Summary Results'!$J$4="yes",IF(C555=FALSE,FALSE,IF('Data Transformation'!E555&lt;$R$10,E555,$R$10)),IF(C555=FALSE,FALSE,IF(C555&lt;$R$10,C555,$R$10)))</f>
        <v>0.87817508</v>
      </c>
      <c r="H555">
        <f>IF('Input and Summary Results'!$J$4="yes",'Data Transformation'!F555,'Data Transformation'!D555)</f>
        <v>3.2382719999999997E-2</v>
      </c>
      <c r="I555">
        <f t="shared" si="55"/>
        <v>8</v>
      </c>
    </row>
    <row r="556" spans="2:9" x14ac:dyDescent="0.25">
      <c r="B556">
        <f>IF('Input and Summary Results'!D138=0,FALSE,'Input and Summary Results'!$B138)</f>
        <v>8</v>
      </c>
      <c r="C556">
        <f>IF(OR(B556=0,'Input and Summary Results'!D138=0,'Input and Summary Results'!D138=""),FALSE,'Input and Summary Results'!$D138)</f>
        <v>0.88109205000000002</v>
      </c>
      <c r="D556">
        <f>IF(OR(B556=0,'Input and Summary Results'!E138=0),FALSE,'Input and Summary Results'!$E138)</f>
        <v>6.8025959999999996E-2</v>
      </c>
      <c r="E556">
        <f t="shared" si="56"/>
        <v>-5.497871733284939E-2</v>
      </c>
      <c r="F556">
        <f t="shared" si="57"/>
        <v>3.3507584865849142E-2</v>
      </c>
      <c r="G556">
        <f>IF('Input and Summary Results'!$J$4="yes",IF(C556=FALSE,FALSE,IF('Data Transformation'!E556&lt;$R$10,E556,$R$10)),IF(C556=FALSE,FALSE,IF(C556&lt;$R$10,C556,$R$10)))</f>
        <v>0.88109205000000002</v>
      </c>
      <c r="H556">
        <f>IF('Input and Summary Results'!$J$4="yes",'Data Transformation'!F556,'Data Transformation'!D556)</f>
        <v>6.8025959999999996E-2</v>
      </c>
      <c r="I556">
        <f t="shared" si="55"/>
        <v>8</v>
      </c>
    </row>
    <row r="557" spans="2:9" x14ac:dyDescent="0.25">
      <c r="B557">
        <f>IF('Input and Summary Results'!D139=0,FALSE,'Input and Summary Results'!$B139)</f>
        <v>8</v>
      </c>
      <c r="C557">
        <f>IF(OR(B557=0,'Input and Summary Results'!D139=0,'Input and Summary Results'!D139=""),FALSE,'Input and Summary Results'!$D139)</f>
        <v>0.8828606</v>
      </c>
      <c r="D557">
        <f>IF(OR(B557=0,'Input and Summary Results'!E139=0),FALSE,'Input and Summary Results'!$E139)</f>
        <v>4.3938970000000001E-2</v>
      </c>
      <c r="E557">
        <f t="shared" si="56"/>
        <v>-5.4107864293420863E-2</v>
      </c>
      <c r="F557">
        <f t="shared" si="57"/>
        <v>2.1599687402518587E-2</v>
      </c>
      <c r="G557">
        <f>IF('Input and Summary Results'!$J$4="yes",IF(C557=FALSE,FALSE,IF('Data Transformation'!E557&lt;$R$10,E557,$R$10)),IF(C557=FALSE,FALSE,IF(C557&lt;$R$10,C557,$R$10)))</f>
        <v>0.8828606</v>
      </c>
      <c r="H557">
        <f>IF('Input and Summary Results'!$J$4="yes",'Data Transformation'!F557,'Data Transformation'!D557)</f>
        <v>4.3938970000000001E-2</v>
      </c>
      <c r="I557">
        <f t="shared" si="55"/>
        <v>8</v>
      </c>
    </row>
    <row r="558" spans="2:9" x14ac:dyDescent="0.25">
      <c r="B558">
        <f>IF('Input and Summary Results'!D140=0,FALSE,'Input and Summary Results'!$B140)</f>
        <v>8</v>
      </c>
      <c r="C558">
        <f>IF(OR(B558=0,'Input and Summary Results'!D140=0,'Input and Summary Results'!D140=""),FALSE,'Input and Summary Results'!$D140)</f>
        <v>0.91700499000000002</v>
      </c>
      <c r="D558">
        <f>IF(OR(B558=0,'Input and Summary Results'!E140=0),FALSE,'Input and Summary Results'!$E140)</f>
        <v>6.5220890000000004E-2</v>
      </c>
      <c r="E558">
        <f t="shared" si="56"/>
        <v>-3.7628301054549965E-2</v>
      </c>
      <c r="F558">
        <f t="shared" si="57"/>
        <v>3.0867734165765007E-2</v>
      </c>
      <c r="G558">
        <f>IF('Input and Summary Results'!$J$4="yes",IF(C558=FALSE,FALSE,IF('Data Transformation'!E558&lt;$R$10,E558,$R$10)),IF(C558=FALSE,FALSE,IF(C558&lt;$R$10,C558,$R$10)))</f>
        <v>0.91700499000000002</v>
      </c>
      <c r="H558">
        <f>IF('Input and Summary Results'!$J$4="yes",'Data Transformation'!F558,'Data Transformation'!D558)</f>
        <v>6.5220890000000004E-2</v>
      </c>
      <c r="I558">
        <f t="shared" si="55"/>
        <v>8</v>
      </c>
    </row>
    <row r="559" spans="2:9" x14ac:dyDescent="0.25">
      <c r="B559">
        <f>IF('Input and Summary Results'!D141=0,FALSE,'Input and Summary Results'!$B141)</f>
        <v>8</v>
      </c>
      <c r="C559">
        <f>IF(OR(B559=0,'Input and Summary Results'!D141=0,'Input and Summary Results'!D141=""),FALSE,'Input and Summary Results'!$D141)</f>
        <v>0.95809451999999995</v>
      </c>
      <c r="D559">
        <f>IF(OR(B559=0,'Input and Summary Results'!E141=0),FALSE,'Input and Summary Results'!$E141)</f>
        <v>5.2611400000000003E-2</v>
      </c>
      <c r="E559">
        <f t="shared" si="56"/>
        <v>-1.8591643855160787E-2</v>
      </c>
      <c r="F559">
        <f t="shared" si="57"/>
        <v>2.3832040705127927E-2</v>
      </c>
      <c r="G559">
        <f>IF('Input and Summary Results'!$J$4="yes",IF(C559=FALSE,FALSE,IF('Data Transformation'!E559&lt;$R$10,E559,$R$10)),IF(C559=FALSE,FALSE,IF(C559&lt;$R$10,C559,$R$10)))</f>
        <v>0.95809451999999995</v>
      </c>
      <c r="H559">
        <f>IF('Input and Summary Results'!$J$4="yes",'Data Transformation'!F559,'Data Transformation'!D559)</f>
        <v>5.2611400000000003E-2</v>
      </c>
      <c r="I559">
        <f t="shared" si="55"/>
        <v>8</v>
      </c>
    </row>
    <row r="560" spans="2:9" x14ac:dyDescent="0.25">
      <c r="B560">
        <f>IF('Input and Summary Results'!D142=0,FALSE,'Input and Summary Results'!$B142)</f>
        <v>8</v>
      </c>
      <c r="C560">
        <f>IF(OR(B560=0,'Input and Summary Results'!D142=0,'Input and Summary Results'!D142=""),FALSE,'Input and Summary Results'!$D142)</f>
        <v>0.96506073999999997</v>
      </c>
      <c r="D560">
        <f>IF(OR(B560=0,'Input and Summary Results'!E142=0),FALSE,'Input and Summary Results'!$E142)</f>
        <v>5.3540900000000002E-2</v>
      </c>
      <c r="E560">
        <f t="shared" si="56"/>
        <v>-1.5445351716645376E-2</v>
      </c>
      <c r="F560">
        <f t="shared" si="57"/>
        <v>2.4078018757658717E-2</v>
      </c>
      <c r="G560">
        <f>IF('Input and Summary Results'!$J$4="yes",IF(C560=FALSE,FALSE,IF('Data Transformation'!E560&lt;$R$10,E560,$R$10)),IF(C560=FALSE,FALSE,IF(C560&lt;$R$10,C560,$R$10)))</f>
        <v>0.96506073999999997</v>
      </c>
      <c r="H560">
        <f>IF('Input and Summary Results'!$J$4="yes",'Data Transformation'!F560,'Data Transformation'!D560)</f>
        <v>5.3540900000000002E-2</v>
      </c>
      <c r="I560">
        <f t="shared" si="55"/>
        <v>8</v>
      </c>
    </row>
    <row r="561" spans="2:9" x14ac:dyDescent="0.25">
      <c r="B561">
        <f>IF('Input and Summary Results'!D143=0,FALSE,'Input and Summary Results'!$B143)</f>
        <v>8</v>
      </c>
      <c r="C561">
        <f>IF(OR(B561=0,'Input and Summary Results'!D143=0,'Input and Summary Results'!D143=""),FALSE,'Input and Summary Results'!$D143)</f>
        <v>0.96745725999999999</v>
      </c>
      <c r="D561">
        <f>IF(OR(B561=0,'Input and Summary Results'!E143=0),FALSE,'Input and Summary Results'!$E143)</f>
        <v>7.5879890000000005E-2</v>
      </c>
      <c r="E561">
        <f t="shared" si="56"/>
        <v>-1.4368212000170152E-2</v>
      </c>
      <c r="F561">
        <f t="shared" si="57"/>
        <v>3.4039614587211844E-2</v>
      </c>
      <c r="G561">
        <f>IF('Input and Summary Results'!$J$4="yes",IF(C561=FALSE,FALSE,IF('Data Transformation'!E561&lt;$R$10,E561,$R$10)),IF(C561=FALSE,FALSE,IF(C561&lt;$R$10,C561,$R$10)))</f>
        <v>0.96745725999999999</v>
      </c>
      <c r="H561">
        <f>IF('Input and Summary Results'!$J$4="yes",'Data Transformation'!F561,'Data Transformation'!D561)</f>
        <v>7.5879890000000005E-2</v>
      </c>
      <c r="I561">
        <f t="shared" si="55"/>
        <v>8</v>
      </c>
    </row>
    <row r="562" spans="2:9" x14ac:dyDescent="0.25">
      <c r="B562">
        <f>IF('Input and Summary Results'!D144=0,FALSE,'Input and Summary Results'!$B144)</f>
        <v>9</v>
      </c>
      <c r="C562">
        <f>IF(OR(B562=0,'Input and Summary Results'!D144=0,'Input and Summary Results'!D144=""),FALSE,'Input and Summary Results'!$D144)</f>
        <v>0.29767594000000003</v>
      </c>
      <c r="D562">
        <f>IF(OR(B562=0,'Input and Summary Results'!E144=0),FALSE,'Input and Summary Results'!$E144)</f>
        <v>5.714789E-2</v>
      </c>
      <c r="E562">
        <f t="shared" si="56"/>
        <v>-0.52625626628543676</v>
      </c>
      <c r="F562">
        <f t="shared" si="57"/>
        <v>8.3319411908130692E-2</v>
      </c>
      <c r="G562">
        <f>IF('Input and Summary Results'!$J$4="yes",IF(C562=FALSE,FALSE,IF('Data Transformation'!E562&lt;$R$10,E562,$R$10)),IF(C562=FALSE,FALSE,IF(C562&lt;$R$10,C562,$R$10)))</f>
        <v>0.29767594000000003</v>
      </c>
      <c r="H562">
        <f>IF('Input and Summary Results'!$J$4="yes",'Data Transformation'!F562,'Data Transformation'!D562)</f>
        <v>5.714789E-2</v>
      </c>
      <c r="I562">
        <f t="shared" si="55"/>
        <v>9</v>
      </c>
    </row>
    <row r="563" spans="2:9" x14ac:dyDescent="0.25">
      <c r="B563">
        <f>IF('Input and Summary Results'!D145=0,FALSE,'Input and Summary Results'!$B145)</f>
        <v>9</v>
      </c>
      <c r="C563">
        <f>IF(OR(B563=0,'Input and Summary Results'!D145=0,'Input and Summary Results'!D145=""),FALSE,'Input and Summary Results'!$D145)</f>
        <v>0.32024004</v>
      </c>
      <c r="D563">
        <f>IF(OR(B563=0,'Input and Summary Results'!E145=0),FALSE,'Input and Summary Results'!$E145)</f>
        <v>5.6771799999999997E-2</v>
      </c>
      <c r="E563">
        <f t="shared" si="56"/>
        <v>-0.49452436865682903</v>
      </c>
      <c r="F563">
        <f t="shared" si="57"/>
        <v>7.693903985273047E-2</v>
      </c>
      <c r="G563">
        <f>IF('Input and Summary Results'!$J$4="yes",IF(C563=FALSE,FALSE,IF('Data Transformation'!E563&lt;$R$10,E563,$R$10)),IF(C563=FALSE,FALSE,IF(C563&lt;$R$10,C563,$R$10)))</f>
        <v>0.32024004</v>
      </c>
      <c r="H563">
        <f>IF('Input and Summary Results'!$J$4="yes",'Data Transformation'!F563,'Data Transformation'!D563)</f>
        <v>5.6771799999999997E-2</v>
      </c>
      <c r="I563">
        <f t="shared" si="55"/>
        <v>9</v>
      </c>
    </row>
    <row r="564" spans="2:9" x14ac:dyDescent="0.25">
      <c r="B564">
        <f>IF('Input and Summary Results'!D146=0,FALSE,'Input and Summary Results'!$B146)</f>
        <v>9</v>
      </c>
      <c r="C564">
        <f>IF(OR(B564=0,'Input and Summary Results'!D146=0,'Input and Summary Results'!D146=""),FALSE,'Input and Summary Results'!$D146)</f>
        <v>0.43145043</v>
      </c>
      <c r="D564">
        <f>IF(OR(B564=0,'Input and Summary Results'!E146=0),FALSE,'Input and Summary Results'!$E146)</f>
        <v>8.9710300000000007E-2</v>
      </c>
      <c r="E564">
        <f t="shared" si="56"/>
        <v>-0.36506909384010816</v>
      </c>
      <c r="F564">
        <f t="shared" si="57"/>
        <v>9.02404250703841E-2</v>
      </c>
      <c r="G564">
        <f>IF('Input and Summary Results'!$J$4="yes",IF(C564=FALSE,FALSE,IF('Data Transformation'!E564&lt;$R$10,E564,$R$10)),IF(C564=FALSE,FALSE,IF(C564&lt;$R$10,C564,$R$10)))</f>
        <v>0.43145043</v>
      </c>
      <c r="H564">
        <f>IF('Input and Summary Results'!$J$4="yes",'Data Transformation'!F564,'Data Transformation'!D564)</f>
        <v>8.9710300000000007E-2</v>
      </c>
      <c r="I564">
        <f t="shared" si="55"/>
        <v>9</v>
      </c>
    </row>
    <row r="565" spans="2:9" x14ac:dyDescent="0.25">
      <c r="B565">
        <f>IF('Input and Summary Results'!D147=0,FALSE,'Input and Summary Results'!$B147)</f>
        <v>9</v>
      </c>
      <c r="C565">
        <f>IF(OR(B565=0,'Input and Summary Results'!D147=0,'Input and Summary Results'!D147=""),FALSE,'Input and Summary Results'!$D147)</f>
        <v>0.52393617000000003</v>
      </c>
      <c r="D565">
        <f>IF(OR(B565=0,'Input and Summary Results'!E147=0),FALSE,'Input and Summary Results'!$E147)</f>
        <v>8.882052E-2</v>
      </c>
      <c r="E565">
        <f t="shared" si="56"/>
        <v>-0.28072161894243136</v>
      </c>
      <c r="F565">
        <f t="shared" si="57"/>
        <v>7.3574049449573214E-2</v>
      </c>
      <c r="G565">
        <f>IF('Input and Summary Results'!$J$4="yes",IF(C565=FALSE,FALSE,IF('Data Transformation'!E565&lt;$R$10,E565,$R$10)),IF(C565=FALSE,FALSE,IF(C565&lt;$R$10,C565,$R$10)))</f>
        <v>0.52393617000000003</v>
      </c>
      <c r="H565">
        <f>IF('Input and Summary Results'!$J$4="yes",'Data Transformation'!F565,'Data Transformation'!D565)</f>
        <v>8.882052E-2</v>
      </c>
      <c r="I565">
        <f t="shared" si="55"/>
        <v>9</v>
      </c>
    </row>
    <row r="566" spans="2:9" x14ac:dyDescent="0.25">
      <c r="B566">
        <f>IF('Input and Summary Results'!D148=0,FALSE,'Input and Summary Results'!$B148)</f>
        <v>9</v>
      </c>
      <c r="C566">
        <f>IF(OR(B566=0,'Input and Summary Results'!D148=0,'Input and Summary Results'!D148=""),FALSE,'Input and Summary Results'!$D148)</f>
        <v>0.58608859999999996</v>
      </c>
      <c r="D566">
        <f>IF(OR(B566=0,'Input and Summary Results'!E148=0),FALSE,'Input and Summary Results'!$E148)</f>
        <v>0.10237665</v>
      </c>
      <c r="E566">
        <f t="shared" si="56"/>
        <v>-0.23203672599125932</v>
      </c>
      <c r="F566">
        <f t="shared" si="57"/>
        <v>7.5810152424053298E-2</v>
      </c>
      <c r="G566">
        <f>IF('Input and Summary Results'!$J$4="yes",IF(C566=FALSE,FALSE,IF('Data Transformation'!E566&lt;$R$10,E566,$R$10)),IF(C566=FALSE,FALSE,IF(C566&lt;$R$10,C566,$R$10)))</f>
        <v>0.58608859999999996</v>
      </c>
      <c r="H566">
        <f>IF('Input and Summary Results'!$J$4="yes",'Data Transformation'!F566,'Data Transformation'!D566)</f>
        <v>0.10237665</v>
      </c>
      <c r="I566">
        <f t="shared" si="55"/>
        <v>9</v>
      </c>
    </row>
    <row r="567" spans="2:9" x14ac:dyDescent="0.25">
      <c r="B567">
        <f>IF('Input and Summary Results'!D149=0,FALSE,'Input and Summary Results'!$B149)</f>
        <v>9</v>
      </c>
      <c r="C567">
        <f>IF(OR(B567=0,'Input and Summary Results'!D149=0,'Input and Summary Results'!D149=""),FALSE,'Input and Summary Results'!$D149)</f>
        <v>0.68527457000000003</v>
      </c>
      <c r="D567">
        <f>IF(OR(B567=0,'Input and Summary Results'!E149=0),FALSE,'Input and Summary Results'!$E149)</f>
        <v>8.8043730000000001E-2</v>
      </c>
      <c r="E567">
        <f t="shared" si="56"/>
        <v>-0.16413538421002596</v>
      </c>
      <c r="F567">
        <f t="shared" si="57"/>
        <v>5.576010039304391E-2</v>
      </c>
      <c r="G567">
        <f>IF('Input and Summary Results'!$J$4="yes",IF(C567=FALSE,FALSE,IF('Data Transformation'!E567&lt;$R$10,E567,$R$10)),IF(C567=FALSE,FALSE,IF(C567&lt;$R$10,C567,$R$10)))</f>
        <v>0.68527457000000003</v>
      </c>
      <c r="H567">
        <f>IF('Input and Summary Results'!$J$4="yes",'Data Transformation'!F567,'Data Transformation'!D567)</f>
        <v>8.8043730000000001E-2</v>
      </c>
      <c r="I567">
        <f t="shared" si="55"/>
        <v>9</v>
      </c>
    </row>
    <row r="568" spans="2:9" x14ac:dyDescent="0.25">
      <c r="B568">
        <f>IF('Input and Summary Results'!D150=0,FALSE,'Input and Summary Results'!$B150)</f>
        <v>9</v>
      </c>
      <c r="C568">
        <f>IF(OR(B568=0,'Input and Summary Results'!D150=0,'Input and Summary Results'!D150=""),FALSE,'Input and Summary Results'!$D150)</f>
        <v>0.72375303000000002</v>
      </c>
      <c r="D568">
        <f>IF(OR(B568=0,'Input and Summary Results'!E150=0),FALSE,'Input and Summary Results'!$E150)</f>
        <v>3.7584390000000002E-2</v>
      </c>
      <c r="E568">
        <f t="shared" si="56"/>
        <v>-0.14040960508208855</v>
      </c>
      <c r="F568">
        <f t="shared" si="57"/>
        <v>2.2537557127740106E-2</v>
      </c>
      <c r="G568">
        <f>IF('Input and Summary Results'!$J$4="yes",IF(C568=FALSE,FALSE,IF('Data Transformation'!E568&lt;$R$10,E568,$R$10)),IF(C568=FALSE,FALSE,IF(C568&lt;$R$10,C568,$R$10)))</f>
        <v>0.72375303000000002</v>
      </c>
      <c r="H568">
        <f>IF('Input and Summary Results'!$J$4="yes",'Data Transformation'!F568,'Data Transformation'!D568)</f>
        <v>3.7584390000000002E-2</v>
      </c>
      <c r="I568">
        <f t="shared" si="55"/>
        <v>9</v>
      </c>
    </row>
    <row r="569" spans="2:9" x14ac:dyDescent="0.25">
      <c r="B569">
        <f>IF('Input and Summary Results'!D151=0,FALSE,'Input and Summary Results'!$B151)</f>
        <v>9</v>
      </c>
      <c r="C569">
        <f>IF(OR(B569=0,'Input and Summary Results'!D151=0,'Input and Summary Results'!D151=""),FALSE,'Input and Summary Results'!$D151)</f>
        <v>0.73139080000000001</v>
      </c>
      <c r="D569">
        <f>IF(OR(B569=0,'Input and Summary Results'!E151=0),FALSE,'Input and Summary Results'!$E151)</f>
        <v>6.6713880000000003E-2</v>
      </c>
      <c r="E569">
        <f t="shared" si="56"/>
        <v>-0.13585050685600386</v>
      </c>
      <c r="F569">
        <f t="shared" si="57"/>
        <v>3.958735045614465E-2</v>
      </c>
      <c r="G569">
        <f>IF('Input and Summary Results'!$J$4="yes",IF(C569=FALSE,FALSE,IF('Data Transformation'!E569&lt;$R$10,E569,$R$10)),IF(C569=FALSE,FALSE,IF(C569&lt;$R$10,C569,$R$10)))</f>
        <v>0.73139080000000001</v>
      </c>
      <c r="H569">
        <f>IF('Input and Summary Results'!$J$4="yes",'Data Transformation'!F569,'Data Transformation'!D569)</f>
        <v>6.6713880000000003E-2</v>
      </c>
      <c r="I569">
        <f t="shared" si="55"/>
        <v>9</v>
      </c>
    </row>
    <row r="570" spans="2:9" x14ac:dyDescent="0.25">
      <c r="B570">
        <f>IF('Input and Summary Results'!D152=0,FALSE,'Input and Summary Results'!$B152)</f>
        <v>9</v>
      </c>
      <c r="C570">
        <f>IF(OR(B570=0,'Input and Summary Results'!D152=0,'Input and Summary Results'!D152=""),FALSE,'Input and Summary Results'!$D152)</f>
        <v>0.79800987999999995</v>
      </c>
      <c r="D570">
        <f>IF(OR(B570=0,'Input and Summary Results'!E152=0),FALSE,'Input and Summary Results'!$E152)</f>
        <v>4.7958319999999999E-2</v>
      </c>
      <c r="E570">
        <f t="shared" si="56"/>
        <v>-9.7991731703256632E-2</v>
      </c>
      <c r="F570">
        <f t="shared" si="57"/>
        <v>2.6082272164349645E-2</v>
      </c>
      <c r="G570">
        <f>IF('Input and Summary Results'!$J$4="yes",IF(C570=FALSE,FALSE,IF('Data Transformation'!E570&lt;$R$10,E570,$R$10)),IF(C570=FALSE,FALSE,IF(C570&lt;$R$10,C570,$R$10)))</f>
        <v>0.79800987999999995</v>
      </c>
      <c r="H570">
        <f>IF('Input and Summary Results'!$J$4="yes",'Data Transformation'!F570,'Data Transformation'!D570)</f>
        <v>4.7958319999999999E-2</v>
      </c>
      <c r="I570">
        <f t="shared" si="55"/>
        <v>9</v>
      </c>
    </row>
    <row r="571" spans="2:9" x14ac:dyDescent="0.25">
      <c r="B571">
        <f>IF('Input and Summary Results'!D153=0,FALSE,'Input and Summary Results'!$B153)</f>
        <v>9</v>
      </c>
      <c r="C571">
        <f>IF(OR(B571=0,'Input and Summary Results'!D153=0,'Input and Summary Results'!D153=""),FALSE,'Input and Summary Results'!$D153)</f>
        <v>0.81406445999999999</v>
      </c>
      <c r="D571">
        <f>IF(OR(B571=0,'Input and Summary Results'!E153=0),FALSE,'Input and Summary Results'!$E153)</f>
        <v>0.10609378</v>
      </c>
      <c r="E571">
        <f t="shared" si="56"/>
        <v>-8.9341205044550273E-2</v>
      </c>
      <c r="F571">
        <f t="shared" si="57"/>
        <v>5.6561492096092736E-2</v>
      </c>
      <c r="G571">
        <f>IF('Input and Summary Results'!$J$4="yes",IF(C571=FALSE,FALSE,IF('Data Transformation'!E571&lt;$R$10,E571,$R$10)),IF(C571=FALSE,FALSE,IF(C571&lt;$R$10,C571,$R$10)))</f>
        <v>0.81406445999999999</v>
      </c>
      <c r="H571">
        <f>IF('Input and Summary Results'!$J$4="yes",'Data Transformation'!F571,'Data Transformation'!D571)</f>
        <v>0.10609378</v>
      </c>
      <c r="I571">
        <f t="shared" si="55"/>
        <v>9</v>
      </c>
    </row>
    <row r="572" spans="2:9" x14ac:dyDescent="0.25">
      <c r="B572">
        <f>IF('Input and Summary Results'!D154=0,FALSE,'Input and Summary Results'!$B154)</f>
        <v>9</v>
      </c>
      <c r="C572">
        <f>IF(OR(B572=0,'Input and Summary Results'!D154=0,'Input and Summary Results'!D154=""),FALSE,'Input and Summary Results'!$D154)</f>
        <v>0.82242578</v>
      </c>
      <c r="D572">
        <f>IF(OR(B572=0,'Input and Summary Results'!E154=0),FALSE,'Input and Summary Results'!$E154)</f>
        <v>5.6171659999999998E-2</v>
      </c>
      <c r="E572">
        <f t="shared" si="56"/>
        <v>-8.4903284613070729E-2</v>
      </c>
      <c r="F572">
        <f t="shared" si="57"/>
        <v>2.9642189037410768E-2</v>
      </c>
      <c r="G572">
        <f>IF('Input and Summary Results'!$J$4="yes",IF(C572=FALSE,FALSE,IF('Data Transformation'!E572&lt;$R$10,E572,$R$10)),IF(C572=FALSE,FALSE,IF(C572&lt;$R$10,C572,$R$10)))</f>
        <v>0.82242578</v>
      </c>
      <c r="H572">
        <f>IF('Input and Summary Results'!$J$4="yes",'Data Transformation'!F572,'Data Transformation'!D572)</f>
        <v>5.6171659999999998E-2</v>
      </c>
      <c r="I572">
        <f t="shared" si="55"/>
        <v>9</v>
      </c>
    </row>
    <row r="573" spans="2:9" x14ac:dyDescent="0.25">
      <c r="B573">
        <f>IF('Input and Summary Results'!D155=0,FALSE,'Input and Summary Results'!$B155)</f>
        <v>9</v>
      </c>
      <c r="C573">
        <f>IF(OR(B573=0,'Input and Summary Results'!D155=0,'Input and Summary Results'!D155=""),FALSE,'Input and Summary Results'!$D155)</f>
        <v>0.96262126999999997</v>
      </c>
      <c r="D573">
        <f>IF(OR(B573=0,'Input and Summary Results'!E155=0),FALSE,'Input and Summary Results'!$E155)</f>
        <v>4.6790850000000002E-2</v>
      </c>
      <c r="E573">
        <f t="shared" si="56"/>
        <v>-1.6544546417672962E-2</v>
      </c>
      <c r="F573">
        <f t="shared" si="57"/>
        <v>2.1095761679980334E-2</v>
      </c>
      <c r="G573">
        <f>IF('Input and Summary Results'!$J$4="yes",IF(C573=FALSE,FALSE,IF('Data Transformation'!E573&lt;$R$10,E573,$R$10)),IF(C573=FALSE,FALSE,IF(C573&lt;$R$10,C573,$R$10)))</f>
        <v>0.96262126999999997</v>
      </c>
      <c r="H573">
        <f>IF('Input and Summary Results'!$J$4="yes",'Data Transformation'!F573,'Data Transformation'!D573)</f>
        <v>4.6790850000000002E-2</v>
      </c>
      <c r="I573">
        <f t="shared" si="55"/>
        <v>9</v>
      </c>
    </row>
    <row r="574" spans="2:9" x14ac:dyDescent="0.25">
      <c r="B574">
        <f>IF('Input and Summary Results'!D156=0,FALSE,'Input and Summary Results'!$B156)</f>
        <v>9</v>
      </c>
      <c r="C574">
        <f>IF(OR(B574=0,'Input and Summary Results'!D156=0,'Input and Summary Results'!D156=""),FALSE,'Input and Summary Results'!$D156)</f>
        <v>0.97358157999999995</v>
      </c>
      <c r="D574">
        <f>IF(OR(B574=0,'Input and Summary Results'!E156=0),FALSE,'Input and Summary Results'!$E156)</f>
        <v>4.5042730000000003E-2</v>
      </c>
      <c r="E574">
        <f t="shared" si="56"/>
        <v>-1.162765147892891E-2</v>
      </c>
      <c r="F574">
        <f t="shared" si="57"/>
        <v>2.0079000282647089E-2</v>
      </c>
      <c r="G574">
        <f>IF('Input and Summary Results'!$J$4="yes",IF(C574=FALSE,FALSE,IF('Data Transformation'!E574&lt;$R$10,E574,$R$10)),IF(C574=FALSE,FALSE,IF(C574&lt;$R$10,C574,$R$10)))</f>
        <v>0.97358157999999995</v>
      </c>
      <c r="H574">
        <f>IF('Input and Summary Results'!$J$4="yes",'Data Transformation'!F574,'Data Transformation'!D574)</f>
        <v>4.5042730000000003E-2</v>
      </c>
      <c r="I574">
        <f t="shared" si="55"/>
        <v>9</v>
      </c>
    </row>
    <row r="575" spans="2:9" x14ac:dyDescent="0.25">
      <c r="B575">
        <f>IF('Input and Summary Results'!D157=0,FALSE,'Input and Summary Results'!$B157)</f>
        <v>9</v>
      </c>
      <c r="C575">
        <f>IF(OR(B575=0,'Input and Summary Results'!D157=0,'Input and Summary Results'!D157=""),FALSE,'Input and Summary Results'!$D157)</f>
        <v>0.98030806999999998</v>
      </c>
      <c r="D575">
        <f>IF(OR(B575=0,'Input and Summary Results'!E157=0),FALSE,'Input and Summary Results'!$E157)</f>
        <v>3.5269969999999998E-2</v>
      </c>
      <c r="E575">
        <f t="shared" si="56"/>
        <v>-8.6374221890994692E-3</v>
      </c>
      <c r="F575">
        <f t="shared" si="57"/>
        <v>1.5614649566232786E-2</v>
      </c>
      <c r="G575">
        <f>IF('Input and Summary Results'!$J$4="yes",IF(C575=FALSE,FALSE,IF('Data Transformation'!E575&lt;$R$10,E575,$R$10)),IF(C575=FALSE,FALSE,IF(C575&lt;$R$10,C575,$R$10)))</f>
        <v>0.98030806999999998</v>
      </c>
      <c r="H575">
        <f>IF('Input and Summary Results'!$J$4="yes",'Data Transformation'!F575,'Data Transformation'!D575)</f>
        <v>3.5269969999999998E-2</v>
      </c>
      <c r="I575">
        <f t="shared" si="55"/>
        <v>9</v>
      </c>
    </row>
    <row r="576" spans="2:9" x14ac:dyDescent="0.25">
      <c r="B576">
        <f>IF('Input and Summary Results'!D158=0,FALSE,'Input and Summary Results'!$B158)</f>
        <v>9</v>
      </c>
      <c r="C576">
        <f>IF(OR(B576=0,'Input and Summary Results'!D158=0,'Input and Summary Results'!D158=""),FALSE,'Input and Summary Results'!$D158)</f>
        <v>0.99372243999999998</v>
      </c>
      <c r="D576">
        <f>IF(OR(B576=0,'Input and Summary Results'!E158=0),FALSE,'Input and Summary Results'!$E158)</f>
        <v>5.9917810000000002E-2</v>
      </c>
      <c r="E576">
        <f t="shared" si="56"/>
        <v>-2.7349029361239891E-3</v>
      </c>
      <c r="F576">
        <f t="shared" si="57"/>
        <v>2.6168604525022097E-2</v>
      </c>
      <c r="G576">
        <f>IF('Input and Summary Results'!$J$4="yes",IF(C576=FALSE,FALSE,IF('Data Transformation'!E576&lt;$R$10,E576,$R$10)),IF(C576=FALSE,FALSE,IF(C576&lt;$R$10,C576,$R$10)))</f>
        <v>0.99372243999999998</v>
      </c>
      <c r="H576">
        <f>IF('Input and Summary Results'!$J$4="yes",'Data Transformation'!F576,'Data Transformation'!D576)</f>
        <v>5.9917810000000002E-2</v>
      </c>
      <c r="I576">
        <f t="shared" si="55"/>
        <v>9</v>
      </c>
    </row>
    <row r="577" spans="2:9" x14ac:dyDescent="0.25">
      <c r="B577">
        <f>IF('Input and Summary Results'!D159=0,FALSE,'Input and Summary Results'!$B159)</f>
        <v>9</v>
      </c>
      <c r="C577">
        <f>IF(OR(B577=0,'Input and Summary Results'!D159=0,'Input and Summary Results'!D159=""),FALSE,'Input and Summary Results'!$D159)</f>
        <v>1.08056621</v>
      </c>
      <c r="D577">
        <f>IF(OR(B577=0,'Input and Summary Results'!E159=0),FALSE,'Input and Summary Results'!$E159)</f>
        <v>5.3338240000000002E-2</v>
      </c>
      <c r="E577">
        <f t="shared" si="56"/>
        <v>3.3651382747886829E-2</v>
      </c>
      <c r="F577">
        <f t="shared" si="57"/>
        <v>2.1422839198349541E-2</v>
      </c>
      <c r="G577">
        <f>IF('Input and Summary Results'!$J$4="yes",IF(C577=FALSE,FALSE,IF('Data Transformation'!E577&lt;$R$10,E577,$R$10)),IF(C577=FALSE,FALSE,IF(C577&lt;$R$10,C577,$R$10)))</f>
        <v>1.08056621</v>
      </c>
      <c r="H577">
        <f>IF('Input and Summary Results'!$J$4="yes",'Data Transformation'!F577,'Data Transformation'!D577)</f>
        <v>5.3338240000000002E-2</v>
      </c>
      <c r="I577">
        <f t="shared" si="55"/>
        <v>9</v>
      </c>
    </row>
    <row r="578" spans="2:9" x14ac:dyDescent="0.25">
      <c r="B578">
        <f>IF('Input and Summary Results'!D160=0,FALSE,'Input and Summary Results'!$B160)</f>
        <v>10</v>
      </c>
      <c r="C578">
        <f>IF(OR(B578=0,'Input and Summary Results'!D160=0,'Input and Summary Results'!D160=""),FALSE,'Input and Summary Results'!$D160)</f>
        <v>0.19527472000000001</v>
      </c>
      <c r="D578">
        <f>IF(OR(B578=0,'Input and Summary Results'!E160=0),FALSE,'Input and Summary Results'!$E160)</f>
        <v>4.4797009999999998E-2</v>
      </c>
      <c r="E578">
        <f t="shared" si="56"/>
        <v>-0.70935397624687557</v>
      </c>
      <c r="F578">
        <f t="shared" si="57"/>
        <v>9.9561798577921384E-2</v>
      </c>
      <c r="G578">
        <f>IF('Input and Summary Results'!$J$4="yes",IF(C578=FALSE,FALSE,IF('Data Transformation'!E578&lt;$R$10,E578,$R$10)),IF(C578=FALSE,FALSE,IF(C578&lt;$R$10,C578,$R$10)))</f>
        <v>0.19527472000000001</v>
      </c>
      <c r="H578">
        <f>IF('Input and Summary Results'!$J$4="yes",'Data Transformation'!F578,'Data Transformation'!D578)</f>
        <v>4.4797009999999998E-2</v>
      </c>
      <c r="I578">
        <f t="shared" si="55"/>
        <v>10</v>
      </c>
    </row>
    <row r="579" spans="2:9" x14ac:dyDescent="0.25">
      <c r="B579">
        <f>IF('Input and Summary Results'!D161=0,FALSE,'Input and Summary Results'!$B161)</f>
        <v>10</v>
      </c>
      <c r="C579">
        <f>IF(OR(B579=0,'Input and Summary Results'!D161=0,'Input and Summary Results'!D161=""),FALSE,'Input and Summary Results'!$D161)</f>
        <v>0.21222563</v>
      </c>
      <c r="D579">
        <f>IF(OR(B579=0,'Input and Summary Results'!E161=0),FALSE,'Input and Summary Results'!$E161)</f>
        <v>6.7894270000000007E-2</v>
      </c>
      <c r="E579">
        <f t="shared" si="56"/>
        <v>-0.67320216852415282</v>
      </c>
      <c r="F579">
        <f t="shared" si="57"/>
        <v>0.13884332999741833</v>
      </c>
      <c r="G579">
        <f>IF('Input and Summary Results'!$J$4="yes",IF(C579=FALSE,FALSE,IF('Data Transformation'!E579&lt;$R$10,E579,$R$10)),IF(C579=FALSE,FALSE,IF(C579&lt;$R$10,C579,$R$10)))</f>
        <v>0.21222563</v>
      </c>
      <c r="H579">
        <f>IF('Input and Summary Results'!$J$4="yes",'Data Transformation'!F579,'Data Transformation'!D579)</f>
        <v>6.7894270000000007E-2</v>
      </c>
      <c r="I579">
        <f t="shared" si="55"/>
        <v>10</v>
      </c>
    </row>
    <row r="580" spans="2:9" x14ac:dyDescent="0.25">
      <c r="B580">
        <f>IF('Input and Summary Results'!D162=0,FALSE,'Input and Summary Results'!$B162)</f>
        <v>10</v>
      </c>
      <c r="C580">
        <f>IF(OR(B580=0,'Input and Summary Results'!D162=0,'Input and Summary Results'!D162=""),FALSE,'Input and Summary Results'!$D162)</f>
        <v>0.22900227000000001</v>
      </c>
      <c r="D580">
        <f>IF(OR(B580=0,'Input and Summary Results'!E162=0),FALSE,'Input and Summary Results'!$E162)</f>
        <v>5.2323019999999998E-2</v>
      </c>
      <c r="E580">
        <f t="shared" si="56"/>
        <v>-0.64016021266627898</v>
      </c>
      <c r="F580">
        <f t="shared" si="57"/>
        <v>9.9161421762325758E-2</v>
      </c>
      <c r="G580">
        <f>IF('Input and Summary Results'!$J$4="yes",IF(C580=FALSE,FALSE,IF('Data Transformation'!E580&lt;$R$10,E580,$R$10)),IF(C580=FALSE,FALSE,IF(C580&lt;$R$10,C580,$R$10)))</f>
        <v>0.22900227000000001</v>
      </c>
      <c r="H580">
        <f>IF('Input and Summary Results'!$J$4="yes",'Data Transformation'!F580,'Data Transformation'!D580)</f>
        <v>5.2323019999999998E-2</v>
      </c>
      <c r="I580">
        <f t="shared" si="55"/>
        <v>10</v>
      </c>
    </row>
    <row r="581" spans="2:9" x14ac:dyDescent="0.25">
      <c r="B581">
        <f>IF('Input and Summary Results'!D163=0,FALSE,'Input and Summary Results'!$B163)</f>
        <v>10</v>
      </c>
      <c r="C581">
        <f>IF(OR(B581=0,'Input and Summary Results'!D163=0,'Input and Summary Results'!D163=""),FALSE,'Input and Summary Results'!$D163)</f>
        <v>0.24609297999999999</v>
      </c>
      <c r="D581">
        <f>IF(OR(B581=0,'Input and Summary Results'!E163=0),FALSE,'Input and Summary Results'!$E163)</f>
        <v>6.0347360000000003E-2</v>
      </c>
      <c r="E581">
        <f t="shared" si="56"/>
        <v>-0.60890077471957271</v>
      </c>
      <c r="F581">
        <f t="shared" si="57"/>
        <v>0.10642625498703784</v>
      </c>
      <c r="G581">
        <f>IF('Input and Summary Results'!$J$4="yes",IF(C581=FALSE,FALSE,IF('Data Transformation'!E581&lt;$R$10,E581,$R$10)),IF(C581=FALSE,FALSE,IF(C581&lt;$R$10,C581,$R$10)))</f>
        <v>0.24609297999999999</v>
      </c>
      <c r="H581">
        <f>IF('Input and Summary Results'!$J$4="yes",'Data Transformation'!F581,'Data Transformation'!D581)</f>
        <v>6.0347360000000003E-2</v>
      </c>
      <c r="I581">
        <f t="shared" ref="I581:I644" si="58">IF(G581=FALSE,"",B581)</f>
        <v>10</v>
      </c>
    </row>
    <row r="582" spans="2:9" x14ac:dyDescent="0.25">
      <c r="B582">
        <f>IF('Input and Summary Results'!D164=0,FALSE,'Input and Summary Results'!$B164)</f>
        <v>10</v>
      </c>
      <c r="C582">
        <f>IF(OR(B582=0,'Input and Summary Results'!D164=0,'Input and Summary Results'!D164=""),FALSE,'Input and Summary Results'!$D164)</f>
        <v>0.26951526999999997</v>
      </c>
      <c r="D582">
        <f>IF(OR(B582=0,'Input and Summary Results'!E164=0),FALSE,'Input and Summary Results'!$E164)</f>
        <v>4.7909680000000003E-2</v>
      </c>
      <c r="E582">
        <f t="shared" si="56"/>
        <v>-0.56941662383951064</v>
      </c>
      <c r="F582">
        <f t="shared" si="57"/>
        <v>7.7148879616357191E-2</v>
      </c>
      <c r="G582">
        <f>IF('Input and Summary Results'!$J$4="yes",IF(C582=FALSE,FALSE,IF('Data Transformation'!E582&lt;$R$10,E582,$R$10)),IF(C582=FALSE,FALSE,IF(C582&lt;$R$10,C582,$R$10)))</f>
        <v>0.26951526999999997</v>
      </c>
      <c r="H582">
        <f>IF('Input and Summary Results'!$J$4="yes",'Data Transformation'!F582,'Data Transformation'!D582)</f>
        <v>4.7909680000000003E-2</v>
      </c>
      <c r="I582">
        <f t="shared" si="58"/>
        <v>10</v>
      </c>
    </row>
    <row r="583" spans="2:9" x14ac:dyDescent="0.25">
      <c r="B583">
        <f>IF('Input and Summary Results'!D165=0,FALSE,'Input and Summary Results'!$B165)</f>
        <v>10</v>
      </c>
      <c r="C583">
        <f>IF(OR(B583=0,'Input and Summary Results'!D165=0,'Input and Summary Results'!D165=""),FALSE,'Input and Summary Results'!$D165)</f>
        <v>0.28917315999999998</v>
      </c>
      <c r="D583">
        <f>IF(OR(B583=0,'Input and Summary Results'!E165=0),FALSE,'Input and Summary Results'!$E165)</f>
        <v>7.3297719999999997E-2</v>
      </c>
      <c r="E583">
        <f t="shared" si="56"/>
        <v>-0.53884201913972263</v>
      </c>
      <c r="F583">
        <f t="shared" si="57"/>
        <v>0.11000747953233281</v>
      </c>
      <c r="G583">
        <f>IF('Input and Summary Results'!$J$4="yes",IF(C583=FALSE,FALSE,IF('Data Transformation'!E583&lt;$R$10,E583,$R$10)),IF(C583=FALSE,FALSE,IF(C583&lt;$R$10,C583,$R$10)))</f>
        <v>0.28917315999999998</v>
      </c>
      <c r="H583">
        <f>IF('Input and Summary Results'!$J$4="yes",'Data Transformation'!F583,'Data Transformation'!D583)</f>
        <v>7.3297719999999997E-2</v>
      </c>
      <c r="I583">
        <f t="shared" si="58"/>
        <v>10</v>
      </c>
    </row>
    <row r="584" spans="2:9" x14ac:dyDescent="0.25">
      <c r="B584">
        <f>IF('Input and Summary Results'!D166=0,FALSE,'Input and Summary Results'!$B166)</f>
        <v>10</v>
      </c>
      <c r="C584">
        <f>IF(OR(B584=0,'Input and Summary Results'!D166=0,'Input and Summary Results'!D166=""),FALSE,'Input and Summary Results'!$D166)</f>
        <v>0.30136655000000001</v>
      </c>
      <c r="D584">
        <f>IF(OR(B584=0,'Input and Summary Results'!E166=0),FALSE,'Input and Summary Results'!$E166)</f>
        <v>9.8383390000000001E-2</v>
      </c>
      <c r="E584">
        <f t="shared" si="56"/>
        <v>-0.52090495360269429</v>
      </c>
      <c r="F584">
        <f t="shared" si="57"/>
        <v>0.14168258308694182</v>
      </c>
      <c r="G584">
        <f>IF('Input and Summary Results'!$J$4="yes",IF(C584=FALSE,FALSE,IF('Data Transformation'!E584&lt;$R$10,E584,$R$10)),IF(C584=FALSE,FALSE,IF(C584&lt;$R$10,C584,$R$10)))</f>
        <v>0.30136655000000001</v>
      </c>
      <c r="H584">
        <f>IF('Input and Summary Results'!$J$4="yes",'Data Transformation'!F584,'Data Transformation'!D584)</f>
        <v>9.8383390000000001E-2</v>
      </c>
      <c r="I584">
        <f t="shared" si="58"/>
        <v>10</v>
      </c>
    </row>
    <row r="585" spans="2:9" x14ac:dyDescent="0.25">
      <c r="B585">
        <f>IF('Input and Summary Results'!D167=0,FALSE,'Input and Summary Results'!$B167)</f>
        <v>10</v>
      </c>
      <c r="C585">
        <f>IF(OR(B585=0,'Input and Summary Results'!D167=0,'Input and Summary Results'!D167=""),FALSE,'Input and Summary Results'!$D167)</f>
        <v>0.35289026000000001</v>
      </c>
      <c r="D585">
        <f>IF(OR(B585=0,'Input and Summary Results'!E167=0),FALSE,'Input and Summary Results'!$E167)</f>
        <v>5.9988279999999998E-2</v>
      </c>
      <c r="E585">
        <f t="shared" si="56"/>
        <v>-0.45236032828392131</v>
      </c>
      <c r="F585">
        <f t="shared" si="57"/>
        <v>7.377623151174531E-2</v>
      </c>
      <c r="G585">
        <f>IF('Input and Summary Results'!$J$4="yes",IF(C585=FALSE,FALSE,IF('Data Transformation'!E585&lt;$R$10,E585,$R$10)),IF(C585=FALSE,FALSE,IF(C585&lt;$R$10,C585,$R$10)))</f>
        <v>0.35289026000000001</v>
      </c>
      <c r="H585">
        <f>IF('Input and Summary Results'!$J$4="yes",'Data Transformation'!F585,'Data Transformation'!D585)</f>
        <v>5.9988279999999998E-2</v>
      </c>
      <c r="I585">
        <f t="shared" si="58"/>
        <v>10</v>
      </c>
    </row>
    <row r="586" spans="2:9" x14ac:dyDescent="0.25">
      <c r="B586">
        <f>IF('Input and Summary Results'!D168=0,FALSE,'Input and Summary Results'!$B168)</f>
        <v>10</v>
      </c>
      <c r="C586">
        <f>IF(OR(B586=0,'Input and Summary Results'!D168=0,'Input and Summary Results'!D168=""),FALSE,'Input and Summary Results'!$D168)</f>
        <v>0.36093879000000001</v>
      </c>
      <c r="D586">
        <f>IF(OR(B586=0,'Input and Summary Results'!E168=0),FALSE,'Input and Summary Results'!$E168)</f>
        <v>6.4611680000000005E-2</v>
      </c>
      <c r="E586">
        <f t="shared" si="56"/>
        <v>-0.44256644191475791</v>
      </c>
      <c r="F586">
        <f t="shared" si="57"/>
        <v>7.7690372708347583E-2</v>
      </c>
      <c r="G586">
        <f>IF('Input and Summary Results'!$J$4="yes",IF(C586=FALSE,FALSE,IF('Data Transformation'!E586&lt;$R$10,E586,$R$10)),IF(C586=FALSE,FALSE,IF(C586&lt;$R$10,C586,$R$10)))</f>
        <v>0.36093879000000001</v>
      </c>
      <c r="H586">
        <f>IF('Input and Summary Results'!$J$4="yes",'Data Transformation'!F586,'Data Transformation'!D586)</f>
        <v>6.4611680000000005E-2</v>
      </c>
      <c r="I586">
        <f t="shared" si="58"/>
        <v>10</v>
      </c>
    </row>
    <row r="587" spans="2:9" x14ac:dyDescent="0.25">
      <c r="B587">
        <f>IF('Input and Summary Results'!D169=0,FALSE,'Input and Summary Results'!$B169)</f>
        <v>10</v>
      </c>
      <c r="C587">
        <f>IF(OR(B587=0,'Input and Summary Results'!D169=0,'Input and Summary Results'!D169=""),FALSE,'Input and Summary Results'!$D169)</f>
        <v>0.36208782</v>
      </c>
      <c r="D587">
        <f>IF(OR(B587=0,'Input and Summary Results'!E169=0),FALSE,'Input and Summary Results'!$E169)</f>
        <v>9.7321149999999995E-2</v>
      </c>
      <c r="E587">
        <f t="shared" si="56"/>
        <v>-0.44118608384290775</v>
      </c>
      <c r="F587">
        <f t="shared" si="57"/>
        <v>0.11664954402498266</v>
      </c>
      <c r="G587">
        <f>IF('Input and Summary Results'!$J$4="yes",IF(C587=FALSE,FALSE,IF('Data Transformation'!E587&lt;$R$10,E587,$R$10)),IF(C587=FALSE,FALSE,IF(C587&lt;$R$10,C587,$R$10)))</f>
        <v>0.36208782</v>
      </c>
      <c r="H587">
        <f>IF('Input and Summary Results'!$J$4="yes",'Data Transformation'!F587,'Data Transformation'!D587)</f>
        <v>9.7321149999999995E-2</v>
      </c>
      <c r="I587">
        <f t="shared" si="58"/>
        <v>10</v>
      </c>
    </row>
    <row r="588" spans="2:9" x14ac:dyDescent="0.25">
      <c r="B588">
        <f>IF('Input and Summary Results'!D170=0,FALSE,'Input and Summary Results'!$B170)</f>
        <v>10</v>
      </c>
      <c r="C588">
        <f>IF(OR(B588=0,'Input and Summary Results'!D170=0,'Input and Summary Results'!D170=""),FALSE,'Input and Summary Results'!$D170)</f>
        <v>0.36717896</v>
      </c>
      <c r="D588">
        <f>IF(OR(B588=0,'Input and Summary Results'!E170=0),FALSE,'Input and Summary Results'!$E170)</f>
        <v>6.1797890000000001E-2</v>
      </c>
      <c r="E588">
        <f t="shared" si="56"/>
        <v>-0.43512221259523215</v>
      </c>
      <c r="F588">
        <f t="shared" si="57"/>
        <v>7.304417513465368E-2</v>
      </c>
      <c r="G588">
        <f>IF('Input and Summary Results'!$J$4="yes",IF(C588=FALSE,FALSE,IF('Data Transformation'!E588&lt;$R$10,E588,$R$10)),IF(C588=FALSE,FALSE,IF(C588&lt;$R$10,C588,$R$10)))</f>
        <v>0.36717896</v>
      </c>
      <c r="H588">
        <f>IF('Input and Summary Results'!$J$4="yes",'Data Transformation'!F588,'Data Transformation'!D588)</f>
        <v>6.1797890000000001E-2</v>
      </c>
      <c r="I588">
        <f t="shared" si="58"/>
        <v>10</v>
      </c>
    </row>
    <row r="589" spans="2:9" x14ac:dyDescent="0.25">
      <c r="B589">
        <f>IF('Input and Summary Results'!D171=0,FALSE,'Input and Summary Results'!$B171)</f>
        <v>10</v>
      </c>
      <c r="C589">
        <f>IF(OR(B589=0,'Input and Summary Results'!D171=0,'Input and Summary Results'!D171=""),FALSE,'Input and Summary Results'!$D171)</f>
        <v>0.41202781999999999</v>
      </c>
      <c r="D589">
        <f>IF(OR(B589=0,'Input and Summary Results'!E171=0),FALSE,'Input and Summary Results'!$E171)</f>
        <v>7.6710379999999995E-2</v>
      </c>
      <c r="E589">
        <f t="shared" si="56"/>
        <v>-0.38507345953825295</v>
      </c>
      <c r="F589">
        <f t="shared" si="57"/>
        <v>8.0801109303735838E-2</v>
      </c>
      <c r="G589">
        <f>IF('Input and Summary Results'!$J$4="yes",IF(C589=FALSE,FALSE,IF('Data Transformation'!E589&lt;$R$10,E589,$R$10)),IF(C589=FALSE,FALSE,IF(C589&lt;$R$10,C589,$R$10)))</f>
        <v>0.41202781999999999</v>
      </c>
      <c r="H589">
        <f>IF('Input and Summary Results'!$J$4="yes",'Data Transformation'!F589,'Data Transformation'!D589)</f>
        <v>7.6710379999999995E-2</v>
      </c>
      <c r="I589">
        <f t="shared" si="58"/>
        <v>10</v>
      </c>
    </row>
    <row r="590" spans="2:9" x14ac:dyDescent="0.25">
      <c r="B590">
        <f>IF('Input and Summary Results'!D172=0,FALSE,'Input and Summary Results'!$B172)</f>
        <v>10</v>
      </c>
      <c r="C590">
        <f>IF(OR(B590=0,'Input and Summary Results'!D172=0,'Input and Summary Results'!D172=""),FALSE,'Input and Summary Results'!$D172)</f>
        <v>0.79530743999999998</v>
      </c>
      <c r="D590">
        <f>IF(OR(B590=0,'Input and Summary Results'!E172=0),FALSE,'Input and Summary Results'!$E172)</f>
        <v>4.3317149999999999E-2</v>
      </c>
      <c r="E590">
        <f t="shared" si="56"/>
        <v>-9.9464954758570936E-2</v>
      </c>
      <c r="F590">
        <f t="shared" si="57"/>
        <v>2.3638208514684584E-2</v>
      </c>
      <c r="G590">
        <f>IF('Input and Summary Results'!$J$4="yes",IF(C590=FALSE,FALSE,IF('Data Transformation'!E590&lt;$R$10,E590,$R$10)),IF(C590=FALSE,FALSE,IF(C590&lt;$R$10,C590,$R$10)))</f>
        <v>0.79530743999999998</v>
      </c>
      <c r="H590">
        <f>IF('Input and Summary Results'!$J$4="yes",'Data Transformation'!F590,'Data Transformation'!D590)</f>
        <v>4.3317149999999999E-2</v>
      </c>
      <c r="I590">
        <f t="shared" si="58"/>
        <v>10</v>
      </c>
    </row>
    <row r="591" spans="2:9" x14ac:dyDescent="0.25">
      <c r="B591">
        <f>IF('Input and Summary Results'!D173=0,FALSE,'Input and Summary Results'!$B173)</f>
        <v>11</v>
      </c>
      <c r="C591">
        <f>IF(OR(B591=0,'Input and Summary Results'!D173=0,'Input and Summary Results'!D173=""),FALSE,'Input and Summary Results'!$D173)</f>
        <v>0.37535323999999998</v>
      </c>
      <c r="D591">
        <f>IF(OR(B591=0,'Input and Summary Results'!E173=0),FALSE,'Input and Summary Results'!$E173)</f>
        <v>5.9871929999999997E-2</v>
      </c>
      <c r="E591">
        <f t="shared" si="56"/>
        <v>-0.42555983100833672</v>
      </c>
      <c r="F591">
        <f t="shared" si="57"/>
        <v>6.9226570736408186E-2</v>
      </c>
      <c r="G591">
        <f>IF('Input and Summary Results'!$J$4="yes",IF(C591=FALSE,FALSE,IF('Data Transformation'!E591&lt;$R$10,E591,$R$10)),IF(C591=FALSE,FALSE,IF(C591&lt;$R$10,C591,$R$10)))</f>
        <v>0.37535323999999998</v>
      </c>
      <c r="H591">
        <f>IF('Input and Summary Results'!$J$4="yes",'Data Transformation'!F591,'Data Transformation'!D591)</f>
        <v>5.9871929999999997E-2</v>
      </c>
      <c r="I591">
        <f t="shared" si="58"/>
        <v>11</v>
      </c>
    </row>
    <row r="592" spans="2:9" x14ac:dyDescent="0.25">
      <c r="B592">
        <f>IF('Input and Summary Results'!D174=0,FALSE,'Input and Summary Results'!$B174)</f>
        <v>11</v>
      </c>
      <c r="C592">
        <f>IF(OR(B592=0,'Input and Summary Results'!D174=0,'Input and Summary Results'!D174=""),FALSE,'Input and Summary Results'!$D174)</f>
        <v>0.4338861</v>
      </c>
      <c r="D592">
        <f>IF(OR(B592=0,'Input and Summary Results'!E174=0),FALSE,'Input and Summary Results'!$E174)</f>
        <v>4.3308989999999999E-2</v>
      </c>
      <c r="E592">
        <f t="shared" si="56"/>
        <v>-0.36262426273087878</v>
      </c>
      <c r="F592">
        <f t="shared" si="57"/>
        <v>4.3320359098851055E-2</v>
      </c>
      <c r="G592">
        <f>IF('Input and Summary Results'!$J$4="yes",IF(C592=FALSE,FALSE,IF('Data Transformation'!E592&lt;$R$10,E592,$R$10)),IF(C592=FALSE,FALSE,IF(C592&lt;$R$10,C592,$R$10)))</f>
        <v>0.4338861</v>
      </c>
      <c r="H592">
        <f>IF('Input and Summary Results'!$J$4="yes",'Data Transformation'!F592,'Data Transformation'!D592)</f>
        <v>4.3308989999999999E-2</v>
      </c>
      <c r="I592">
        <f t="shared" si="58"/>
        <v>11</v>
      </c>
    </row>
    <row r="593" spans="2:9" x14ac:dyDescent="0.25">
      <c r="B593">
        <f>IF('Input and Summary Results'!D175=0,FALSE,'Input and Summary Results'!$B175)</f>
        <v>11</v>
      </c>
      <c r="C593">
        <f>IF(OR(B593=0,'Input and Summary Results'!D175=0,'Input and Summary Results'!D175=""),FALSE,'Input and Summary Results'!$D175)</f>
        <v>0.44841112</v>
      </c>
      <c r="D593">
        <f>IF(OR(B593=0,'Input and Summary Results'!E175=0),FALSE,'Input and Summary Results'!$E175)</f>
        <v>6.3093380000000004E-2</v>
      </c>
      <c r="E593">
        <f t="shared" si="56"/>
        <v>-0.3483236260173912</v>
      </c>
      <c r="F593">
        <f t="shared" si="57"/>
        <v>6.1065673215240514E-2</v>
      </c>
      <c r="G593">
        <f>IF('Input and Summary Results'!$J$4="yes",IF(C593=FALSE,FALSE,IF('Data Transformation'!E593&lt;$R$10,E593,$R$10)),IF(C593=FALSE,FALSE,IF(C593&lt;$R$10,C593,$R$10)))</f>
        <v>0.44841112</v>
      </c>
      <c r="H593">
        <f>IF('Input and Summary Results'!$J$4="yes",'Data Transformation'!F593,'Data Transformation'!D593)</f>
        <v>6.3093380000000004E-2</v>
      </c>
      <c r="I593">
        <f t="shared" si="58"/>
        <v>11</v>
      </c>
    </row>
    <row r="594" spans="2:9" x14ac:dyDescent="0.25">
      <c r="B594">
        <f>IF('Input and Summary Results'!D176=0,FALSE,'Input and Summary Results'!$B176)</f>
        <v>11</v>
      </c>
      <c r="C594">
        <f>IF(OR(B594=0,'Input and Summary Results'!D176=0,'Input and Summary Results'!D176=""),FALSE,'Input and Summary Results'!$D176)</f>
        <v>0.47510440999999998</v>
      </c>
      <c r="D594">
        <f>IF(OR(B594=0,'Input and Summary Results'!E176=0),FALSE,'Input and Summary Results'!$E176)</f>
        <v>4.2909500000000003E-2</v>
      </c>
      <c r="E594">
        <f t="shared" si="56"/>
        <v>-0.32321093836678405</v>
      </c>
      <c r="F594">
        <f t="shared" si="57"/>
        <v>3.9197116692728663E-2</v>
      </c>
      <c r="G594">
        <f>IF('Input and Summary Results'!$J$4="yes",IF(C594=FALSE,FALSE,IF('Data Transformation'!E594&lt;$R$10,E594,$R$10)),IF(C594=FALSE,FALSE,IF(C594&lt;$R$10,C594,$R$10)))</f>
        <v>0.47510440999999998</v>
      </c>
      <c r="H594">
        <f>IF('Input and Summary Results'!$J$4="yes",'Data Transformation'!F594,'Data Transformation'!D594)</f>
        <v>4.2909500000000003E-2</v>
      </c>
      <c r="I594">
        <f t="shared" si="58"/>
        <v>11</v>
      </c>
    </row>
    <row r="595" spans="2:9" x14ac:dyDescent="0.25">
      <c r="B595">
        <f>IF('Input and Summary Results'!D177=0,FALSE,'Input and Summary Results'!$B177)</f>
        <v>11</v>
      </c>
      <c r="C595">
        <f>IF(OR(B595=0,'Input and Summary Results'!D177=0,'Input and Summary Results'!D177=""),FALSE,'Input and Summary Results'!$D177)</f>
        <v>0.48365515999999997</v>
      </c>
      <c r="D595">
        <f>IF(OR(B595=0,'Input and Summary Results'!E177=0),FALSE,'Input and Summary Results'!$E177)</f>
        <v>3.4536160000000003E-2</v>
      </c>
      <c r="E595">
        <f t="shared" si="56"/>
        <v>-0.31546417448306358</v>
      </c>
      <c r="F595">
        <f t="shared" si="57"/>
        <v>3.0990454934875504E-2</v>
      </c>
      <c r="G595">
        <f>IF('Input and Summary Results'!$J$4="yes",IF(C595=FALSE,FALSE,IF('Data Transformation'!E595&lt;$R$10,E595,$R$10)),IF(C595=FALSE,FALSE,IF(C595&lt;$R$10,C595,$R$10)))</f>
        <v>0.48365515999999997</v>
      </c>
      <c r="H595">
        <f>IF('Input and Summary Results'!$J$4="yes",'Data Transformation'!F595,'Data Transformation'!D595)</f>
        <v>3.4536160000000003E-2</v>
      </c>
      <c r="I595">
        <f t="shared" si="58"/>
        <v>11</v>
      </c>
    </row>
    <row r="596" spans="2:9" x14ac:dyDescent="0.25">
      <c r="B596">
        <f>IF('Input and Summary Results'!D178=0,FALSE,'Input and Summary Results'!$B178)</f>
        <v>11</v>
      </c>
      <c r="C596">
        <f>IF(OR(B596=0,'Input and Summary Results'!D178=0,'Input and Summary Results'!D178=""),FALSE,'Input and Summary Results'!$D178)</f>
        <v>0.51602775999999995</v>
      </c>
      <c r="D596">
        <f>IF(OR(B596=0,'Input and Summary Results'!E178=0),FALSE,'Input and Summary Results'!$E178)</f>
        <v>5.8491029999999999E-2</v>
      </c>
      <c r="E596">
        <f t="shared" si="56"/>
        <v>-0.28732693463144798</v>
      </c>
      <c r="F596">
        <f t="shared" si="57"/>
        <v>4.9193297314082486E-2</v>
      </c>
      <c r="G596">
        <f>IF('Input and Summary Results'!$J$4="yes",IF(C596=FALSE,FALSE,IF('Data Transformation'!E596&lt;$R$10,E596,$R$10)),IF(C596=FALSE,FALSE,IF(C596&lt;$R$10,C596,$R$10)))</f>
        <v>0.51602775999999995</v>
      </c>
      <c r="H596">
        <f>IF('Input and Summary Results'!$J$4="yes",'Data Transformation'!F596,'Data Transformation'!D596)</f>
        <v>5.8491029999999999E-2</v>
      </c>
      <c r="I596">
        <f t="shared" si="58"/>
        <v>11</v>
      </c>
    </row>
    <row r="597" spans="2:9" x14ac:dyDescent="0.25">
      <c r="B597">
        <f>IF('Input and Summary Results'!D179=0,FALSE,'Input and Summary Results'!$B179)</f>
        <v>11</v>
      </c>
      <c r="C597">
        <f>IF(OR(B597=0,'Input and Summary Results'!D179=0,'Input and Summary Results'!D179=""),FALSE,'Input and Summary Results'!$D179)</f>
        <v>0.52877536000000003</v>
      </c>
      <c r="D597">
        <f>IF(OR(B597=0,'Input and Summary Results'!E179=0),FALSE,'Input and Summary Results'!$E179)</f>
        <v>5.3092840000000002E-2</v>
      </c>
      <c r="E597">
        <f t="shared" si="56"/>
        <v>-0.27672879040848741</v>
      </c>
      <c r="F597">
        <f t="shared" si="57"/>
        <v>4.3576713862007489E-2</v>
      </c>
      <c r="G597">
        <f>IF('Input and Summary Results'!$J$4="yes",IF(C597=FALSE,FALSE,IF('Data Transformation'!E597&lt;$R$10,E597,$R$10)),IF(C597=FALSE,FALSE,IF(C597&lt;$R$10,C597,$R$10)))</f>
        <v>0.52877536000000003</v>
      </c>
      <c r="H597">
        <f>IF('Input and Summary Results'!$J$4="yes",'Data Transformation'!F597,'Data Transformation'!D597)</f>
        <v>5.3092840000000002E-2</v>
      </c>
      <c r="I597">
        <f t="shared" si="58"/>
        <v>11</v>
      </c>
    </row>
    <row r="598" spans="2:9" x14ac:dyDescent="0.25">
      <c r="B598">
        <f>IF('Input and Summary Results'!D180=0,FALSE,'Input and Summary Results'!$B180)</f>
        <v>11</v>
      </c>
      <c r="C598">
        <f>IF(OR(B598=0,'Input and Summary Results'!D180=0,'Input and Summary Results'!D180=""),FALSE,'Input and Summary Results'!$D180)</f>
        <v>0.55780395999999999</v>
      </c>
      <c r="D598">
        <f>IF(OR(B598=0,'Input and Summary Results'!E180=0),FALSE,'Input and Summary Results'!$E180)</f>
        <v>5.6179029999999998E-2</v>
      </c>
      <c r="E598">
        <f t="shared" si="56"/>
        <v>-0.25351840688595384</v>
      </c>
      <c r="F598">
        <f t="shared" si="57"/>
        <v>4.3710157633158428E-2</v>
      </c>
      <c r="G598">
        <f>IF('Input and Summary Results'!$J$4="yes",IF(C598=FALSE,FALSE,IF('Data Transformation'!E598&lt;$R$10,E598,$R$10)),IF(C598=FALSE,FALSE,IF(C598&lt;$R$10,C598,$R$10)))</f>
        <v>0.55780395999999999</v>
      </c>
      <c r="H598">
        <f>IF('Input and Summary Results'!$J$4="yes",'Data Transformation'!F598,'Data Transformation'!D598)</f>
        <v>5.6179029999999998E-2</v>
      </c>
      <c r="I598">
        <f t="shared" si="58"/>
        <v>11</v>
      </c>
    </row>
    <row r="599" spans="2:9" x14ac:dyDescent="0.25">
      <c r="B599">
        <f>IF('Input and Summary Results'!D181=0,FALSE,'Input and Summary Results'!$B181)</f>
        <v>11</v>
      </c>
      <c r="C599">
        <f>IF(OR(B599=0,'Input and Summary Results'!D181=0,'Input and Summary Results'!D181=""),FALSE,'Input and Summary Results'!$D181)</f>
        <v>0.55971952999999997</v>
      </c>
      <c r="D599">
        <f>IF(OR(B599=0,'Input and Summary Results'!E181=0),FALSE,'Input and Summary Results'!$E181)</f>
        <v>5.316485E-2</v>
      </c>
      <c r="E599">
        <f t="shared" si="56"/>
        <v>-0.2520295392193112</v>
      </c>
      <c r="F599">
        <f t="shared" si="57"/>
        <v>4.1223405050740326E-2</v>
      </c>
      <c r="G599">
        <f>IF('Input and Summary Results'!$J$4="yes",IF(C599=FALSE,FALSE,IF('Data Transformation'!E599&lt;$R$10,E599,$R$10)),IF(C599=FALSE,FALSE,IF(C599&lt;$R$10,C599,$R$10)))</f>
        <v>0.55971952999999997</v>
      </c>
      <c r="H599">
        <f>IF('Input and Summary Results'!$J$4="yes",'Data Transformation'!F599,'Data Transformation'!D599)</f>
        <v>5.316485E-2</v>
      </c>
      <c r="I599">
        <f t="shared" si="58"/>
        <v>11</v>
      </c>
    </row>
    <row r="600" spans="2:9" x14ac:dyDescent="0.25">
      <c r="B600">
        <f>IF('Input and Summary Results'!D182=0,FALSE,'Input and Summary Results'!$B182)</f>
        <v>11</v>
      </c>
      <c r="C600">
        <f>IF(OR(B600=0,'Input and Summary Results'!D182=0,'Input and Summary Results'!D182=""),FALSE,'Input and Summary Results'!$D182)</f>
        <v>0.58414032000000005</v>
      </c>
      <c r="D600">
        <f>IF(OR(B600=0,'Input and Summary Results'!E182=0),FALSE,'Input and Summary Results'!$E182)</f>
        <v>4.1788699999999998E-2</v>
      </c>
      <c r="E600">
        <f t="shared" si="56"/>
        <v>-0.23348281576140015</v>
      </c>
      <c r="F600">
        <f t="shared" si="57"/>
        <v>3.1047841039290008E-2</v>
      </c>
      <c r="G600">
        <f>IF('Input and Summary Results'!$J$4="yes",IF(C600=FALSE,FALSE,IF('Data Transformation'!E600&lt;$R$10,E600,$R$10)),IF(C600=FALSE,FALSE,IF(C600&lt;$R$10,C600,$R$10)))</f>
        <v>0.58414032000000005</v>
      </c>
      <c r="H600">
        <f>IF('Input and Summary Results'!$J$4="yes",'Data Transformation'!F600,'Data Transformation'!D600)</f>
        <v>4.1788699999999998E-2</v>
      </c>
      <c r="I600">
        <f t="shared" si="58"/>
        <v>11</v>
      </c>
    </row>
    <row r="601" spans="2:9" x14ac:dyDescent="0.25">
      <c r="B601">
        <f>IF('Input and Summary Results'!D183=0,FALSE,'Input and Summary Results'!$B183)</f>
        <v>11</v>
      </c>
      <c r="C601">
        <f>IF(OR(B601=0,'Input and Summary Results'!D183=0,'Input and Summary Results'!D183=""),FALSE,'Input and Summary Results'!$D183)</f>
        <v>0.60471671999999999</v>
      </c>
      <c r="D601">
        <f>IF(OR(B601=0,'Input and Summary Results'!E183=0),FALSE,'Input and Summary Results'!$E183)</f>
        <v>7.3547799999999997E-2</v>
      </c>
      <c r="E601">
        <f t="shared" si="56"/>
        <v>-0.21844802328532653</v>
      </c>
      <c r="F601">
        <f t="shared" si="57"/>
        <v>5.2784624840536899E-2</v>
      </c>
      <c r="G601">
        <f>IF('Input and Summary Results'!$J$4="yes",IF(C601=FALSE,FALSE,IF('Data Transformation'!E601&lt;$R$10,E601,$R$10)),IF(C601=FALSE,FALSE,IF(C601&lt;$R$10,C601,$R$10)))</f>
        <v>0.60471671999999999</v>
      </c>
      <c r="H601">
        <f>IF('Input and Summary Results'!$J$4="yes",'Data Transformation'!F601,'Data Transformation'!D601)</f>
        <v>7.3547799999999997E-2</v>
      </c>
      <c r="I601">
        <f t="shared" si="58"/>
        <v>11</v>
      </c>
    </row>
    <row r="602" spans="2:9" x14ac:dyDescent="0.25">
      <c r="B602">
        <f>IF('Input and Summary Results'!D184=0,FALSE,'Input and Summary Results'!$B184)</f>
        <v>11</v>
      </c>
      <c r="C602">
        <f>IF(OR(B602=0,'Input and Summary Results'!D184=0,'Input and Summary Results'!D184=""),FALSE,'Input and Summary Results'!$D184)</f>
        <v>0.63681019000000005</v>
      </c>
      <c r="D602">
        <f>IF(OR(B602=0,'Input and Summary Results'!E184=0),FALSE,'Input and Summary Results'!$E184)</f>
        <v>5.010937E-2</v>
      </c>
      <c r="E602">
        <f t="shared" si="56"/>
        <v>-0.19598999579588497</v>
      </c>
      <c r="F602">
        <f t="shared" si="57"/>
        <v>3.4150625918847183E-2</v>
      </c>
      <c r="G602">
        <f>IF('Input and Summary Results'!$J$4="yes",IF(C602=FALSE,FALSE,IF('Data Transformation'!E602&lt;$R$10,E602,$R$10)),IF(C602=FALSE,FALSE,IF(C602&lt;$R$10,C602,$R$10)))</f>
        <v>0.63681019000000005</v>
      </c>
      <c r="H602">
        <f>IF('Input and Summary Results'!$J$4="yes",'Data Transformation'!F602,'Data Transformation'!D602)</f>
        <v>5.010937E-2</v>
      </c>
      <c r="I602">
        <f t="shared" si="58"/>
        <v>11</v>
      </c>
    </row>
    <row r="603" spans="2:9" x14ac:dyDescent="0.25">
      <c r="B603">
        <f>IF('Input and Summary Results'!D185=0,FALSE,'Input and Summary Results'!$B185)</f>
        <v>11</v>
      </c>
      <c r="C603">
        <f>IF(OR(B603=0,'Input and Summary Results'!D185=0,'Input and Summary Results'!D185=""),FALSE,'Input and Summary Results'!$D185)</f>
        <v>0.68859784000000002</v>
      </c>
      <c r="D603">
        <f>IF(OR(B603=0,'Input and Summary Results'!E185=0),FALSE,'Input and Summary Results'!$E185)</f>
        <v>7.4590740000000003E-2</v>
      </c>
      <c r="E603">
        <f t="shared" si="56"/>
        <v>-0.16203434392811</v>
      </c>
      <c r="F603">
        <f t="shared" si="57"/>
        <v>4.7012028327013046E-2</v>
      </c>
      <c r="G603">
        <f>IF('Input and Summary Results'!$J$4="yes",IF(C603=FALSE,FALSE,IF('Data Transformation'!E603&lt;$R$10,E603,$R$10)),IF(C603=FALSE,FALSE,IF(C603&lt;$R$10,C603,$R$10)))</f>
        <v>0.68859784000000002</v>
      </c>
      <c r="H603">
        <f>IF('Input and Summary Results'!$J$4="yes",'Data Transformation'!F603,'Data Transformation'!D603)</f>
        <v>7.4590740000000003E-2</v>
      </c>
      <c r="I603">
        <f t="shared" si="58"/>
        <v>11</v>
      </c>
    </row>
    <row r="604" spans="2:9" x14ac:dyDescent="0.25">
      <c r="B604">
        <f>IF('Input and Summary Results'!D186=0,FALSE,'Input and Summary Results'!$B186)</f>
        <v>11</v>
      </c>
      <c r="C604">
        <f>IF(OR(B604=0,'Input and Summary Results'!D186=0,'Input and Summary Results'!D186=""),FALSE,'Input and Summary Results'!$D186)</f>
        <v>0.70835559999999997</v>
      </c>
      <c r="D604">
        <f>IF(OR(B604=0,'Input and Summary Results'!E186=0),FALSE,'Input and Summary Results'!$E186)</f>
        <v>8.4287260000000003E-2</v>
      </c>
      <c r="E604">
        <f t="shared" si="56"/>
        <v>-0.14974866837313539</v>
      </c>
      <c r="F604">
        <f t="shared" si="57"/>
        <v>5.1641676638117924E-2</v>
      </c>
      <c r="G604">
        <f>IF('Input and Summary Results'!$J$4="yes",IF(C604=FALSE,FALSE,IF('Data Transformation'!E604&lt;$R$10,E604,$R$10)),IF(C604=FALSE,FALSE,IF(C604&lt;$R$10,C604,$R$10)))</f>
        <v>0.70835559999999997</v>
      </c>
      <c r="H604">
        <f>IF('Input and Summary Results'!$J$4="yes",'Data Transformation'!F604,'Data Transformation'!D604)</f>
        <v>8.4287260000000003E-2</v>
      </c>
      <c r="I604">
        <f t="shared" si="58"/>
        <v>11</v>
      </c>
    </row>
    <row r="605" spans="2:9" x14ac:dyDescent="0.25">
      <c r="B605">
        <f>IF('Input and Summary Results'!D187=0,FALSE,'Input and Summary Results'!$B187)</f>
        <v>11</v>
      </c>
      <c r="C605">
        <f>IF(OR(B605=0,'Input and Summary Results'!D187=0,'Input and Summary Results'!D187=""),FALSE,'Input and Summary Results'!$D187)</f>
        <v>0.74090540000000005</v>
      </c>
      <c r="D605">
        <f>IF(OR(B605=0,'Input and Summary Results'!E187=0),FALSE,'Input and Summary Results'!$E187)</f>
        <v>6.7682000000000006E-2</v>
      </c>
      <c r="E605">
        <f t="shared" si="56"/>
        <v>-0.13023723990289676</v>
      </c>
      <c r="F605">
        <f t="shared" si="57"/>
        <v>3.9646070874905216E-2</v>
      </c>
      <c r="G605">
        <f>IF('Input and Summary Results'!$J$4="yes",IF(C605=FALSE,FALSE,IF('Data Transformation'!E605&lt;$R$10,E605,$R$10)),IF(C605=FALSE,FALSE,IF(C605&lt;$R$10,C605,$R$10)))</f>
        <v>0.74090540000000005</v>
      </c>
      <c r="H605">
        <f>IF('Input and Summary Results'!$J$4="yes",'Data Transformation'!F605,'Data Transformation'!D605)</f>
        <v>6.7682000000000006E-2</v>
      </c>
      <c r="I605">
        <f t="shared" si="58"/>
        <v>11</v>
      </c>
    </row>
    <row r="606" spans="2:9" x14ac:dyDescent="0.25">
      <c r="B606">
        <f>IF('Input and Summary Results'!D188=0,FALSE,'Input and Summary Results'!$B188)</f>
        <v>12</v>
      </c>
      <c r="C606">
        <f>IF(OR(B606=0,'Input and Summary Results'!D188=0,'Input and Summary Results'!D188=""),FALSE,'Input and Summary Results'!$D188)</f>
        <v>0.11944977</v>
      </c>
      <c r="D606">
        <f>IF(OR(B606=0,'Input and Summary Results'!E188=0),FALSE,'Input and Summary Results'!$E188)</f>
        <v>0.10563582000000001</v>
      </c>
      <c r="E606">
        <f t="shared" si="56"/>
        <v>-0.92281468214538842</v>
      </c>
      <c r="F606">
        <f t="shared" si="57"/>
        <v>0.38380941110225664</v>
      </c>
      <c r="G606">
        <f>IF('Input and Summary Results'!$J$4="yes",IF(C606=FALSE,FALSE,IF('Data Transformation'!E606&lt;$R$10,E606,$R$10)),IF(C606=FALSE,FALSE,IF(C606&lt;$R$10,C606,$R$10)))</f>
        <v>0.11944977</v>
      </c>
      <c r="H606">
        <f>IF('Input and Summary Results'!$J$4="yes",'Data Transformation'!F606,'Data Transformation'!D606)</f>
        <v>0.10563582000000001</v>
      </c>
      <c r="I606">
        <f t="shared" si="58"/>
        <v>12</v>
      </c>
    </row>
    <row r="607" spans="2:9" x14ac:dyDescent="0.25">
      <c r="B607">
        <f>IF('Input and Summary Results'!D189=0,FALSE,'Input and Summary Results'!$B189)</f>
        <v>12</v>
      </c>
      <c r="C607">
        <f>IF(OR(B607=0,'Input and Summary Results'!D189=0,'Input and Summary Results'!D189=""),FALSE,'Input and Summary Results'!$D189)</f>
        <v>0.19113252999999999</v>
      </c>
      <c r="D607">
        <f>IF(OR(B607=0,'Input and Summary Results'!E189=0),FALSE,'Input and Summary Results'!$E189)</f>
        <v>7.2315160000000003E-2</v>
      </c>
      <c r="E607">
        <f t="shared" si="56"/>
        <v>-0.71866539145258868</v>
      </c>
      <c r="F607">
        <f t="shared" si="57"/>
        <v>0.16420427982614996</v>
      </c>
      <c r="G607">
        <f>IF('Input and Summary Results'!$J$4="yes",IF(C607=FALSE,FALSE,IF('Data Transformation'!E607&lt;$R$10,E607,$R$10)),IF(C607=FALSE,FALSE,IF(C607&lt;$R$10,C607,$R$10)))</f>
        <v>0.19113252999999999</v>
      </c>
      <c r="H607">
        <f>IF('Input and Summary Results'!$J$4="yes",'Data Transformation'!F607,'Data Transformation'!D607)</f>
        <v>7.2315160000000003E-2</v>
      </c>
      <c r="I607">
        <f t="shared" si="58"/>
        <v>12</v>
      </c>
    </row>
    <row r="608" spans="2:9" x14ac:dyDescent="0.25">
      <c r="B608">
        <f>IF('Input and Summary Results'!D190=0,FALSE,'Input and Summary Results'!$B190)</f>
        <v>12</v>
      </c>
      <c r="C608">
        <f>IF(OR(B608=0,'Input and Summary Results'!D190=0,'Input and Summary Results'!D190=""),FALSE,'Input and Summary Results'!$D190)</f>
        <v>0.27532081000000003</v>
      </c>
      <c r="D608">
        <f>IF(OR(B608=0,'Input and Summary Results'!E190=0),FALSE,'Input and Summary Results'!$E190)</f>
        <v>7.8403890000000004E-2</v>
      </c>
      <c r="E608">
        <f t="shared" si="56"/>
        <v>-0.56016096141231531</v>
      </c>
      <c r="F608">
        <f t="shared" si="57"/>
        <v>0.12359141417606609</v>
      </c>
      <c r="G608">
        <f>IF('Input and Summary Results'!$J$4="yes",IF(C608=FALSE,FALSE,IF('Data Transformation'!E608&lt;$R$10,E608,$R$10)),IF(C608=FALSE,FALSE,IF(C608&lt;$R$10,C608,$R$10)))</f>
        <v>0.27532081000000003</v>
      </c>
      <c r="H608">
        <f>IF('Input and Summary Results'!$J$4="yes",'Data Transformation'!F608,'Data Transformation'!D608)</f>
        <v>7.8403890000000004E-2</v>
      </c>
      <c r="I608">
        <f t="shared" si="58"/>
        <v>12</v>
      </c>
    </row>
    <row r="609" spans="2:9" x14ac:dyDescent="0.25">
      <c r="B609">
        <f>IF('Input and Summary Results'!D191=0,FALSE,'Input and Summary Results'!$B191)</f>
        <v>12</v>
      </c>
      <c r="C609">
        <f>IF(OR(B609=0,'Input and Summary Results'!D191=0,'Input and Summary Results'!D191=""),FALSE,'Input and Summary Results'!$D191)</f>
        <v>0.32900100999999998</v>
      </c>
      <c r="D609">
        <f>IF(OR(B609=0,'Input and Summary Results'!E191=0),FALSE,'Input and Summary Results'!$E191)</f>
        <v>0.11097461</v>
      </c>
      <c r="E609">
        <f t="shared" si="56"/>
        <v>-0.48280276880761408</v>
      </c>
      <c r="F609">
        <f t="shared" si="57"/>
        <v>0.14639158931457386</v>
      </c>
      <c r="G609">
        <f>IF('Input and Summary Results'!$J$4="yes",IF(C609=FALSE,FALSE,IF('Data Transformation'!E609&lt;$R$10,E609,$R$10)),IF(C609=FALSE,FALSE,IF(C609&lt;$R$10,C609,$R$10)))</f>
        <v>0.32900100999999998</v>
      </c>
      <c r="H609">
        <f>IF('Input and Summary Results'!$J$4="yes",'Data Transformation'!F609,'Data Transformation'!D609)</f>
        <v>0.11097461</v>
      </c>
      <c r="I609">
        <f t="shared" si="58"/>
        <v>12</v>
      </c>
    </row>
    <row r="610" spans="2:9" x14ac:dyDescent="0.25">
      <c r="B610">
        <f>IF('Input and Summary Results'!D192=0,FALSE,'Input and Summary Results'!$B192)</f>
        <v>12</v>
      </c>
      <c r="C610">
        <f>IF(OR(B610=0,'Input and Summary Results'!D192=0,'Input and Summary Results'!D192=""),FALSE,'Input and Summary Results'!$D192)</f>
        <v>0.39518606000000001</v>
      </c>
      <c r="D610">
        <f>IF(OR(B610=0,'Input and Summary Results'!E192=0),FALSE,'Input and Summary Results'!$E192)</f>
        <v>5.2238039999999999E-2</v>
      </c>
      <c r="E610">
        <f t="shared" si="56"/>
        <v>-0.40319838334517266</v>
      </c>
      <c r="F610">
        <f t="shared" si="57"/>
        <v>5.7368697063858977E-2</v>
      </c>
      <c r="G610">
        <f>IF('Input and Summary Results'!$J$4="yes",IF(C610=FALSE,FALSE,IF('Data Transformation'!E610&lt;$R$10,E610,$R$10)),IF(C610=FALSE,FALSE,IF(C610&lt;$R$10,C610,$R$10)))</f>
        <v>0.39518606000000001</v>
      </c>
      <c r="H610">
        <f>IF('Input and Summary Results'!$J$4="yes",'Data Transformation'!F610,'Data Transformation'!D610)</f>
        <v>5.2238039999999999E-2</v>
      </c>
      <c r="I610">
        <f t="shared" si="58"/>
        <v>12</v>
      </c>
    </row>
    <row r="611" spans="2:9" x14ac:dyDescent="0.25">
      <c r="B611">
        <f>IF('Input and Summary Results'!D193=0,FALSE,'Input and Summary Results'!$B193)</f>
        <v>12</v>
      </c>
      <c r="C611">
        <f>IF(OR(B611=0,'Input and Summary Results'!D193=0,'Input and Summary Results'!D193=""),FALSE,'Input and Summary Results'!$D193)</f>
        <v>0.69744181999999999</v>
      </c>
      <c r="D611">
        <f>IF(OR(B611=0,'Input and Summary Results'!E193=0),FALSE,'Input and Summary Results'!$E193)</f>
        <v>5.752525E-2</v>
      </c>
      <c r="E611">
        <f t="shared" si="56"/>
        <v>-0.15649201501753923</v>
      </c>
      <c r="F611">
        <f t="shared" si="57"/>
        <v>3.579647475111257E-2</v>
      </c>
      <c r="G611">
        <f>IF('Input and Summary Results'!$J$4="yes",IF(C611=FALSE,FALSE,IF('Data Transformation'!E611&lt;$R$10,E611,$R$10)),IF(C611=FALSE,FALSE,IF(C611&lt;$R$10,C611,$R$10)))</f>
        <v>0.69744181999999999</v>
      </c>
      <c r="H611">
        <f>IF('Input and Summary Results'!$J$4="yes",'Data Transformation'!F611,'Data Transformation'!D611)</f>
        <v>5.752525E-2</v>
      </c>
      <c r="I611">
        <f t="shared" si="58"/>
        <v>12</v>
      </c>
    </row>
    <row r="612" spans="2:9" x14ac:dyDescent="0.25">
      <c r="B612">
        <f>IF('Input and Summary Results'!D194=0,FALSE,'Input and Summary Results'!$B194)</f>
        <v>13</v>
      </c>
      <c r="C612">
        <f>IF(OR(B612=0,'Input and Summary Results'!D194=0,'Input and Summary Results'!D194=""),FALSE,'Input and Summary Results'!$D194)</f>
        <v>0.37342335999999998</v>
      </c>
      <c r="D612">
        <f>IF(OR(B612=0,'Input and Summary Results'!E194=0),FALSE,'Input and Summary Results'!$E194)</f>
        <v>7.8540139999999994E-2</v>
      </c>
      <c r="E612">
        <f t="shared" si="56"/>
        <v>-0.42779851766232918</v>
      </c>
      <c r="F612">
        <f t="shared" si="57"/>
        <v>9.128090101272722E-2</v>
      </c>
      <c r="G612">
        <f>IF('Input and Summary Results'!$J$4="yes",IF(C612=FALSE,FALSE,IF('Data Transformation'!E612&lt;$R$10,E612,$R$10)),IF(C612=FALSE,FALSE,IF(C612&lt;$R$10,C612,$R$10)))</f>
        <v>0.37342335999999998</v>
      </c>
      <c r="H612">
        <f>IF('Input and Summary Results'!$J$4="yes",'Data Transformation'!F612,'Data Transformation'!D612)</f>
        <v>7.8540139999999994E-2</v>
      </c>
      <c r="I612">
        <f t="shared" si="58"/>
        <v>13</v>
      </c>
    </row>
    <row r="613" spans="2:9" x14ac:dyDescent="0.25">
      <c r="B613">
        <f>IF('Input and Summary Results'!D195=0,FALSE,'Input and Summary Results'!$B195)</f>
        <v>13</v>
      </c>
      <c r="C613">
        <f>IF(OR(B613=0,'Input and Summary Results'!D195=0,'Input and Summary Results'!D195=""),FALSE,'Input and Summary Results'!$D195)</f>
        <v>0.55157681000000003</v>
      </c>
      <c r="D613">
        <f>IF(OR(B613=0,'Input and Summary Results'!E195=0),FALSE,'Input and Summary Results'!$E195)</f>
        <v>5.8812759999999999E-2</v>
      </c>
      <c r="E613">
        <f t="shared" si="56"/>
        <v>-0.25839400119949907</v>
      </c>
      <c r="F613">
        <f t="shared" si="57"/>
        <v>4.6275944487223816E-2</v>
      </c>
      <c r="G613">
        <f>IF('Input and Summary Results'!$J$4="yes",IF(C613=FALSE,FALSE,IF('Data Transformation'!E613&lt;$R$10,E613,$R$10)),IF(C613=FALSE,FALSE,IF(C613&lt;$R$10,C613,$R$10)))</f>
        <v>0.55157681000000003</v>
      </c>
      <c r="H613">
        <f>IF('Input and Summary Results'!$J$4="yes",'Data Transformation'!F613,'Data Transformation'!D613)</f>
        <v>5.8812759999999999E-2</v>
      </c>
      <c r="I613">
        <f t="shared" si="58"/>
        <v>13</v>
      </c>
    </row>
    <row r="614" spans="2:9" x14ac:dyDescent="0.25">
      <c r="B614">
        <f>IF('Input and Summary Results'!D196=0,FALSE,'Input and Summary Results'!$B196)</f>
        <v>13</v>
      </c>
      <c r="C614">
        <f>IF(OR(B614=0,'Input and Summary Results'!D196=0,'Input and Summary Results'!D196=""),FALSE,'Input and Summary Results'!$D196)</f>
        <v>0.58704117</v>
      </c>
      <c r="D614">
        <f>IF(OR(B614=0,'Input and Summary Results'!E196=0),FALSE,'Input and Summary Results'!$E196)</f>
        <v>8.001482E-2</v>
      </c>
      <c r="E614">
        <f t="shared" si="56"/>
        <v>-0.23133144001842598</v>
      </c>
      <c r="F614">
        <f t="shared" si="57"/>
        <v>5.9155019536364033E-2</v>
      </c>
      <c r="G614">
        <f>IF('Input and Summary Results'!$J$4="yes",IF(C614=FALSE,FALSE,IF('Data Transformation'!E614&lt;$R$10,E614,$R$10)),IF(C614=FALSE,FALSE,IF(C614&lt;$R$10,C614,$R$10)))</f>
        <v>0.58704117</v>
      </c>
      <c r="H614">
        <f>IF('Input and Summary Results'!$J$4="yes",'Data Transformation'!F614,'Data Transformation'!D614)</f>
        <v>8.001482E-2</v>
      </c>
      <c r="I614">
        <f t="shared" si="58"/>
        <v>13</v>
      </c>
    </row>
    <row r="615" spans="2:9" x14ac:dyDescent="0.25">
      <c r="B615">
        <f>IF('Input and Summary Results'!D197=0,FALSE,'Input and Summary Results'!$B197)</f>
        <v>13</v>
      </c>
      <c r="C615">
        <f>IF(OR(B615=0,'Input and Summary Results'!D197=0,'Input and Summary Results'!D197=""),FALSE,'Input and Summary Results'!$D197)</f>
        <v>0.80570649999999999</v>
      </c>
      <c r="D615">
        <f>IF(OR(B615=0,'Input and Summary Results'!E197=0),FALSE,'Input and Summary Results'!$E197)</f>
        <v>0.11736841000000001</v>
      </c>
      <c r="E615">
        <f t="shared" si="56"/>
        <v>-9.3823132691131364E-2</v>
      </c>
      <c r="F615">
        <f t="shared" si="57"/>
        <v>6.3221396302499733E-2</v>
      </c>
      <c r="G615">
        <f>IF('Input and Summary Results'!$J$4="yes",IF(C615=FALSE,FALSE,IF('Data Transformation'!E615&lt;$R$10,E615,$R$10)),IF(C615=FALSE,FALSE,IF(C615&lt;$R$10,C615,$R$10)))</f>
        <v>0.80570649999999999</v>
      </c>
      <c r="H615">
        <f>IF('Input and Summary Results'!$J$4="yes",'Data Transformation'!F615,'Data Transformation'!D615)</f>
        <v>0.11736841000000001</v>
      </c>
      <c r="I615">
        <f t="shared" si="58"/>
        <v>13</v>
      </c>
    </row>
    <row r="616" spans="2:9" x14ac:dyDescent="0.25">
      <c r="B616">
        <f>IF('Input and Summary Results'!D198=0,FALSE,'Input and Summary Results'!$B198)</f>
        <v>13</v>
      </c>
      <c r="C616">
        <f>IF(OR(B616=0,'Input and Summary Results'!D198=0,'Input and Summary Results'!D198=""),FALSE,'Input and Summary Results'!$D198)</f>
        <v>0.95110908000000005</v>
      </c>
      <c r="D616">
        <f>IF(OR(B616=0,'Input and Summary Results'!E198=0),FALSE,'Input and Summary Results'!$E198)</f>
        <v>8.7321140000000005E-2</v>
      </c>
      <c r="E616">
        <f t="shared" si="56"/>
        <v>-2.1769672205116254E-2</v>
      </c>
      <c r="F616">
        <f t="shared" si="57"/>
        <v>3.9845455749407843E-2</v>
      </c>
      <c r="G616">
        <f>IF('Input and Summary Results'!$J$4="yes",IF(C616=FALSE,FALSE,IF('Data Transformation'!E616&lt;$R$10,E616,$R$10)),IF(C616=FALSE,FALSE,IF(C616&lt;$R$10,C616,$R$10)))</f>
        <v>0.95110908000000005</v>
      </c>
      <c r="H616">
        <f>IF('Input and Summary Results'!$J$4="yes",'Data Transformation'!F616,'Data Transformation'!D616)</f>
        <v>8.7321140000000005E-2</v>
      </c>
      <c r="I616">
        <f t="shared" si="58"/>
        <v>13</v>
      </c>
    </row>
    <row r="617" spans="2:9" x14ac:dyDescent="0.25">
      <c r="B617">
        <f>IF('Input and Summary Results'!D199=0,FALSE,'Input and Summary Results'!$B199)</f>
        <v>13</v>
      </c>
      <c r="C617">
        <f>IF(OR(B617=0,'Input and Summary Results'!D199=0,'Input and Summary Results'!D199=""),FALSE,'Input and Summary Results'!$D199)</f>
        <v>1.0835871800000001</v>
      </c>
      <c r="D617">
        <f>IF(OR(B617=0,'Input and Summary Results'!E199=0),FALSE,'Input and Summary Results'!$E199)</f>
        <v>8.7935299999999994E-2</v>
      </c>
      <c r="E617">
        <f t="shared" si="56"/>
        <v>3.4863858221417167E-2</v>
      </c>
      <c r="F617">
        <f t="shared" si="57"/>
        <v>3.5219981284754585E-2</v>
      </c>
      <c r="G617">
        <f>IF('Input and Summary Results'!$J$4="yes",IF(C617=FALSE,FALSE,IF('Data Transformation'!E617&lt;$R$10,E617,$R$10)),IF(C617=FALSE,FALSE,IF(C617&lt;$R$10,C617,$R$10)))</f>
        <v>1.0835871800000001</v>
      </c>
      <c r="H617">
        <f>IF('Input and Summary Results'!$J$4="yes",'Data Transformation'!F617,'Data Transformation'!D617)</f>
        <v>8.7935299999999994E-2</v>
      </c>
      <c r="I617">
        <f t="shared" si="58"/>
        <v>13</v>
      </c>
    </row>
    <row r="618" spans="2:9" x14ac:dyDescent="0.25">
      <c r="B618">
        <f>IF('Input and Summary Results'!D200=0,FALSE,'Input and Summary Results'!$B200)</f>
        <v>14</v>
      </c>
      <c r="C618">
        <f>IF(OR(B618=0,'Input and Summary Results'!D200=0,'Input and Summary Results'!D200=""),FALSE,'Input and Summary Results'!$D200)</f>
        <v>0.46628445000000002</v>
      </c>
      <c r="D618">
        <f>IF(OR(B618=0,'Input and Summary Results'!E200=0),FALSE,'Input and Summary Results'!$E200)</f>
        <v>0.10815130000000001</v>
      </c>
      <c r="E618">
        <f t="shared" ref="E618:E681" si="59">IF(C618=FALSE,FALSE,LOG10(C618))</f>
        <v>-0.3313490674788106</v>
      </c>
      <c r="F618">
        <f t="shared" ref="F618:F681" si="60">IF(D618=FALSE, FALSE,0.434*D618/C618)</f>
        <v>0.1006631557196471</v>
      </c>
      <c r="G618">
        <f>IF('Input and Summary Results'!$J$4="yes",IF(C618=FALSE,FALSE,IF('Data Transformation'!E618&lt;$R$10,E618,$R$10)),IF(C618=FALSE,FALSE,IF(C618&lt;$R$10,C618,$R$10)))</f>
        <v>0.46628445000000002</v>
      </c>
      <c r="H618">
        <f>IF('Input and Summary Results'!$J$4="yes",'Data Transformation'!F618,'Data Transformation'!D618)</f>
        <v>0.10815130000000001</v>
      </c>
      <c r="I618">
        <f t="shared" si="58"/>
        <v>14</v>
      </c>
    </row>
    <row r="619" spans="2:9" x14ac:dyDescent="0.25">
      <c r="B619">
        <f>IF('Input and Summary Results'!D201=0,FALSE,'Input and Summary Results'!$B201)</f>
        <v>14</v>
      </c>
      <c r="C619">
        <f>IF(OR(B619=0,'Input and Summary Results'!D201=0,'Input and Summary Results'!D201=""),FALSE,'Input and Summary Results'!$D201)</f>
        <v>0.70973134000000004</v>
      </c>
      <c r="D619">
        <f>IF(OR(B619=0,'Input and Summary Results'!E201=0),FALSE,'Input and Summary Results'!$E201)</f>
        <v>7.7857280000000001E-2</v>
      </c>
      <c r="E619">
        <f t="shared" si="59"/>
        <v>-0.14890601696563352</v>
      </c>
      <c r="F619">
        <f t="shared" si="60"/>
        <v>4.7609648349472629E-2</v>
      </c>
      <c r="G619">
        <f>IF('Input and Summary Results'!$J$4="yes",IF(C619=FALSE,FALSE,IF('Data Transformation'!E619&lt;$R$10,E619,$R$10)),IF(C619=FALSE,FALSE,IF(C619&lt;$R$10,C619,$R$10)))</f>
        <v>0.70973134000000004</v>
      </c>
      <c r="H619">
        <f>IF('Input and Summary Results'!$J$4="yes",'Data Transformation'!F619,'Data Transformation'!D619)</f>
        <v>7.7857280000000001E-2</v>
      </c>
      <c r="I619">
        <f t="shared" si="58"/>
        <v>14</v>
      </c>
    </row>
    <row r="620" spans="2:9" x14ac:dyDescent="0.25">
      <c r="B620">
        <f>IF('Input and Summary Results'!D202=0,FALSE,'Input and Summary Results'!$B202)</f>
        <v>14</v>
      </c>
      <c r="C620">
        <f>IF(OR(B620=0,'Input and Summary Results'!D202=0,'Input and Summary Results'!D202=""),FALSE,'Input and Summary Results'!$D202)</f>
        <v>0.73734058999999996</v>
      </c>
      <c r="D620">
        <f>IF(OR(B620=0,'Input and Summary Results'!E202=0),FALSE,'Input and Summary Results'!$E202)</f>
        <v>8.6417229999999998E-2</v>
      </c>
      <c r="E620">
        <f t="shared" si="59"/>
        <v>-0.13233185788069693</v>
      </c>
      <c r="F620">
        <f t="shared" si="60"/>
        <v>5.0865337306332206E-2</v>
      </c>
      <c r="G620">
        <f>IF('Input and Summary Results'!$J$4="yes",IF(C620=FALSE,FALSE,IF('Data Transformation'!E620&lt;$R$10,E620,$R$10)),IF(C620=FALSE,FALSE,IF(C620&lt;$R$10,C620,$R$10)))</f>
        <v>0.73734058999999996</v>
      </c>
      <c r="H620">
        <f>IF('Input and Summary Results'!$J$4="yes",'Data Transformation'!F620,'Data Transformation'!D620)</f>
        <v>8.6417229999999998E-2</v>
      </c>
      <c r="I620">
        <f t="shared" si="58"/>
        <v>14</v>
      </c>
    </row>
    <row r="621" spans="2:9" x14ac:dyDescent="0.25">
      <c r="B621">
        <f>IF('Input and Summary Results'!D203=0,FALSE,'Input and Summary Results'!$B203)</f>
        <v>14</v>
      </c>
      <c r="C621">
        <f>IF(OR(B621=0,'Input and Summary Results'!D203=0,'Input and Summary Results'!D203=""),FALSE,'Input and Summary Results'!$D203)</f>
        <v>0.78477909000000001</v>
      </c>
      <c r="D621">
        <f>IF(OR(B621=0,'Input and Summary Results'!E203=0),FALSE,'Input and Summary Results'!$E203)</f>
        <v>7.8026869999999998E-2</v>
      </c>
      <c r="E621">
        <f t="shared" si="59"/>
        <v>-0.10525257700756242</v>
      </c>
      <c r="F621">
        <f t="shared" si="60"/>
        <v>4.3150565568713092E-2</v>
      </c>
      <c r="G621">
        <f>IF('Input and Summary Results'!$J$4="yes",IF(C621=FALSE,FALSE,IF('Data Transformation'!E621&lt;$R$10,E621,$R$10)),IF(C621=FALSE,FALSE,IF(C621&lt;$R$10,C621,$R$10)))</f>
        <v>0.78477909000000001</v>
      </c>
      <c r="H621">
        <f>IF('Input and Summary Results'!$J$4="yes",'Data Transformation'!F621,'Data Transformation'!D621)</f>
        <v>7.8026869999999998E-2</v>
      </c>
      <c r="I621">
        <f t="shared" si="58"/>
        <v>14</v>
      </c>
    </row>
    <row r="622" spans="2:9" x14ac:dyDescent="0.25">
      <c r="B622">
        <f>IF('Input and Summary Results'!D204=0,FALSE,'Input and Summary Results'!$B204)</f>
        <v>14</v>
      </c>
      <c r="C622">
        <f>IF(OR(B622=0,'Input and Summary Results'!D204=0,'Input and Summary Results'!D204=""),FALSE,'Input and Summary Results'!$D204)</f>
        <v>0.80495923999999996</v>
      </c>
      <c r="D622">
        <f>IF(OR(B622=0,'Input and Summary Results'!E204=0),FALSE,'Input and Summary Results'!$E204)</f>
        <v>8.4757719999999995E-2</v>
      </c>
      <c r="E622">
        <f t="shared" si="59"/>
        <v>-9.4226110056045795E-2</v>
      </c>
      <c r="F622">
        <f t="shared" si="60"/>
        <v>4.5697780275185111E-2</v>
      </c>
      <c r="G622">
        <f>IF('Input and Summary Results'!$J$4="yes",IF(C622=FALSE,FALSE,IF('Data Transformation'!E622&lt;$R$10,E622,$R$10)),IF(C622=FALSE,FALSE,IF(C622&lt;$R$10,C622,$R$10)))</f>
        <v>0.80495923999999996</v>
      </c>
      <c r="H622">
        <f>IF('Input and Summary Results'!$J$4="yes",'Data Transformation'!F622,'Data Transformation'!D622)</f>
        <v>8.4757719999999995E-2</v>
      </c>
      <c r="I622">
        <f t="shared" si="58"/>
        <v>14</v>
      </c>
    </row>
    <row r="623" spans="2:9" x14ac:dyDescent="0.25">
      <c r="B623">
        <f>IF('Input and Summary Results'!D205=0,FALSE,'Input and Summary Results'!$B205)</f>
        <v>14</v>
      </c>
      <c r="C623">
        <f>IF(OR(B623=0,'Input and Summary Results'!D205=0,'Input and Summary Results'!D205=""),FALSE,'Input and Summary Results'!$D205)</f>
        <v>0.86413837999999998</v>
      </c>
      <c r="D623">
        <f>IF(OR(B623=0,'Input and Summary Results'!E205=0),FALSE,'Input and Summary Results'!$E205)</f>
        <v>4.5823780000000001E-2</v>
      </c>
      <c r="E623">
        <f t="shared" si="59"/>
        <v>-6.3416705601851017E-2</v>
      </c>
      <c r="F623">
        <f t="shared" si="60"/>
        <v>2.3014277551241274E-2</v>
      </c>
      <c r="G623">
        <f>IF('Input and Summary Results'!$J$4="yes",IF(C623=FALSE,FALSE,IF('Data Transformation'!E623&lt;$R$10,E623,$R$10)),IF(C623=FALSE,FALSE,IF(C623&lt;$R$10,C623,$R$10)))</f>
        <v>0.86413837999999998</v>
      </c>
      <c r="H623">
        <f>IF('Input and Summary Results'!$J$4="yes",'Data Transformation'!F623,'Data Transformation'!D623)</f>
        <v>4.5823780000000001E-2</v>
      </c>
      <c r="I623">
        <f t="shared" si="58"/>
        <v>14</v>
      </c>
    </row>
    <row r="624" spans="2:9" x14ac:dyDescent="0.25">
      <c r="B624">
        <f>IF('Input and Summary Results'!D206=0,FALSE,'Input and Summary Results'!$B206)</f>
        <v>14</v>
      </c>
      <c r="C624">
        <f>IF(OR(B624=0,'Input and Summary Results'!D206=0,'Input and Summary Results'!D206=""),FALSE,'Input and Summary Results'!$D206)</f>
        <v>0.89480811999999998</v>
      </c>
      <c r="D624">
        <f>IF(OR(B624=0,'Input and Summary Results'!E206=0),FALSE,'Input and Summary Results'!$E206)</f>
        <v>6.6116419999999995E-2</v>
      </c>
      <c r="E624">
        <f t="shared" si="59"/>
        <v>-4.8270083521326133E-2</v>
      </c>
      <c r="F624">
        <f t="shared" si="60"/>
        <v>3.2067798267186039E-2</v>
      </c>
      <c r="G624">
        <f>IF('Input and Summary Results'!$J$4="yes",IF(C624=FALSE,FALSE,IF('Data Transformation'!E624&lt;$R$10,E624,$R$10)),IF(C624=FALSE,FALSE,IF(C624&lt;$R$10,C624,$R$10)))</f>
        <v>0.89480811999999998</v>
      </c>
      <c r="H624">
        <f>IF('Input and Summary Results'!$J$4="yes",'Data Transformation'!F624,'Data Transformation'!D624)</f>
        <v>6.6116419999999995E-2</v>
      </c>
      <c r="I624">
        <f t="shared" si="58"/>
        <v>14</v>
      </c>
    </row>
    <row r="625" spans="2:9" x14ac:dyDescent="0.25">
      <c r="B625">
        <f>IF('Input and Summary Results'!D207=0,FALSE,'Input and Summary Results'!$B207)</f>
        <v>14</v>
      </c>
      <c r="C625">
        <f>IF(OR(B625=0,'Input and Summary Results'!D207=0,'Input and Summary Results'!D207=""),FALSE,'Input and Summary Results'!$D207)</f>
        <v>0.91438441999999998</v>
      </c>
      <c r="D625">
        <f>IF(OR(B625=0,'Input and Summary Results'!E207=0),FALSE,'Input and Summary Results'!$E207)</f>
        <v>7.290394E-2</v>
      </c>
      <c r="E625">
        <f t="shared" si="59"/>
        <v>-3.8871182400255617E-2</v>
      </c>
      <c r="F625">
        <f t="shared" si="60"/>
        <v>3.4602853316332755E-2</v>
      </c>
      <c r="G625">
        <f>IF('Input and Summary Results'!$J$4="yes",IF(C625=FALSE,FALSE,IF('Data Transformation'!E625&lt;$R$10,E625,$R$10)),IF(C625=FALSE,FALSE,IF(C625&lt;$R$10,C625,$R$10)))</f>
        <v>0.91438441999999998</v>
      </c>
      <c r="H625">
        <f>IF('Input and Summary Results'!$J$4="yes",'Data Transformation'!F625,'Data Transformation'!D625)</f>
        <v>7.290394E-2</v>
      </c>
      <c r="I625">
        <f t="shared" si="58"/>
        <v>14</v>
      </c>
    </row>
    <row r="626" spans="2:9" x14ac:dyDescent="0.25">
      <c r="B626">
        <f>IF('Input and Summary Results'!D208=0,FALSE,'Input and Summary Results'!$B208)</f>
        <v>14</v>
      </c>
      <c r="C626">
        <f>IF(OR(B626=0,'Input and Summary Results'!D208=0,'Input and Summary Results'!D208=""),FALSE,'Input and Summary Results'!$D208)</f>
        <v>1.06042938</v>
      </c>
      <c r="D626">
        <f>IF(OR(B626=0,'Input and Summary Results'!E208=0),FALSE,'Input and Summary Results'!$E208)</f>
        <v>0.10488916</v>
      </c>
      <c r="E626">
        <f t="shared" si="59"/>
        <v>2.5481751685650183E-2</v>
      </c>
      <c r="F626">
        <f t="shared" si="60"/>
        <v>4.292779538039581E-2</v>
      </c>
      <c r="G626">
        <f>IF('Input and Summary Results'!$J$4="yes",IF(C626=FALSE,FALSE,IF('Data Transformation'!E626&lt;$R$10,E626,$R$10)),IF(C626=FALSE,FALSE,IF(C626&lt;$R$10,C626,$R$10)))</f>
        <v>1.06042938</v>
      </c>
      <c r="H626">
        <f>IF('Input and Summary Results'!$J$4="yes",'Data Transformation'!F626,'Data Transformation'!D626)</f>
        <v>0.10488916</v>
      </c>
      <c r="I626">
        <f t="shared" si="58"/>
        <v>14</v>
      </c>
    </row>
    <row r="627" spans="2:9" x14ac:dyDescent="0.25">
      <c r="B627">
        <f>IF('Input and Summary Results'!D209=0,FALSE,'Input and Summary Results'!$B209)</f>
        <v>15</v>
      </c>
      <c r="C627">
        <f>IF(OR(B627=0,'Input and Summary Results'!D209=0,'Input and Summary Results'!D209=""),FALSE,'Input and Summary Results'!$D209)</f>
        <v>0.25021829000000001</v>
      </c>
      <c r="D627">
        <f>IF(OR(B627=0,'Input and Summary Results'!E209=0),FALSE,'Input and Summary Results'!$E209)</f>
        <v>4.7802169999999998E-2</v>
      </c>
      <c r="E627">
        <f t="shared" si="59"/>
        <v>-0.60168094821671358</v>
      </c>
      <c r="F627">
        <f t="shared" si="60"/>
        <v>8.2912171528308334E-2</v>
      </c>
      <c r="G627">
        <f>IF('Input and Summary Results'!$J$4="yes",IF(C627=FALSE,FALSE,IF('Data Transformation'!E627&lt;$R$10,E627,$R$10)),IF(C627=FALSE,FALSE,IF(C627&lt;$R$10,C627,$R$10)))</f>
        <v>0.25021829000000001</v>
      </c>
      <c r="H627">
        <f>IF('Input and Summary Results'!$J$4="yes",'Data Transformation'!F627,'Data Transformation'!D627)</f>
        <v>4.7802169999999998E-2</v>
      </c>
      <c r="I627">
        <f t="shared" si="58"/>
        <v>15</v>
      </c>
    </row>
    <row r="628" spans="2:9" x14ac:dyDescent="0.25">
      <c r="B628">
        <f>IF('Input and Summary Results'!D210=0,FALSE,'Input and Summary Results'!$B210)</f>
        <v>15</v>
      </c>
      <c r="C628">
        <f>IF(OR(B628=0,'Input and Summary Results'!D210=0,'Input and Summary Results'!D210=""),FALSE,'Input and Summary Results'!$D210)</f>
        <v>0.30373461000000002</v>
      </c>
      <c r="D628">
        <f>IF(OR(B628=0,'Input and Summary Results'!E210=0),FALSE,'Input and Summary Results'!$E210)</f>
        <v>9.4783569999999998E-2</v>
      </c>
      <c r="E628">
        <f t="shared" si="59"/>
        <v>-0.51750571820484104</v>
      </c>
      <c r="F628">
        <f t="shared" si="60"/>
        <v>0.13543425090739578</v>
      </c>
      <c r="G628">
        <f>IF('Input and Summary Results'!$J$4="yes",IF(C628=FALSE,FALSE,IF('Data Transformation'!E628&lt;$R$10,E628,$R$10)),IF(C628=FALSE,FALSE,IF(C628&lt;$R$10,C628,$R$10)))</f>
        <v>0.30373461000000002</v>
      </c>
      <c r="H628">
        <f>IF('Input and Summary Results'!$J$4="yes",'Data Transformation'!F628,'Data Transformation'!D628)</f>
        <v>9.4783569999999998E-2</v>
      </c>
      <c r="I628">
        <f t="shared" si="58"/>
        <v>15</v>
      </c>
    </row>
    <row r="629" spans="2:9" x14ac:dyDescent="0.25">
      <c r="B629">
        <f>IF('Input and Summary Results'!D211=0,FALSE,'Input and Summary Results'!$B211)</f>
        <v>15</v>
      </c>
      <c r="C629">
        <f>IF(OR(B629=0,'Input and Summary Results'!D211=0,'Input and Summary Results'!D211=""),FALSE,'Input and Summary Results'!$D211)</f>
        <v>0.37415805000000002</v>
      </c>
      <c r="D629">
        <f>IF(OR(B629=0,'Input and Summary Results'!E211=0),FALSE,'Input and Summary Results'!$E211)</f>
        <v>6.8906250000000002E-2</v>
      </c>
      <c r="E629">
        <f t="shared" si="59"/>
        <v>-0.42694490650677519</v>
      </c>
      <c r="F629">
        <f t="shared" si="60"/>
        <v>7.9926951992613807E-2</v>
      </c>
      <c r="G629">
        <f>IF('Input and Summary Results'!$J$4="yes",IF(C629=FALSE,FALSE,IF('Data Transformation'!E629&lt;$R$10,E629,$R$10)),IF(C629=FALSE,FALSE,IF(C629&lt;$R$10,C629,$R$10)))</f>
        <v>0.37415805000000002</v>
      </c>
      <c r="H629">
        <f>IF('Input and Summary Results'!$J$4="yes",'Data Transformation'!F629,'Data Transformation'!D629)</f>
        <v>6.8906250000000002E-2</v>
      </c>
      <c r="I629">
        <f t="shared" si="58"/>
        <v>15</v>
      </c>
    </row>
    <row r="630" spans="2:9" x14ac:dyDescent="0.25">
      <c r="B630">
        <f>IF('Input and Summary Results'!D212=0,FALSE,'Input and Summary Results'!$B212)</f>
        <v>15</v>
      </c>
      <c r="C630">
        <f>IF(OR(B630=0,'Input and Summary Results'!D212=0,'Input and Summary Results'!D212=""),FALSE,'Input and Summary Results'!$D212)</f>
        <v>0.42206427000000002</v>
      </c>
      <c r="D630">
        <f>IF(OR(B630=0,'Input and Summary Results'!E212=0),FALSE,'Input and Summary Results'!$E212)</f>
        <v>6.7647819999999997E-2</v>
      </c>
      <c r="E630">
        <f t="shared" si="59"/>
        <v>-0.37462141164240043</v>
      </c>
      <c r="F630">
        <f t="shared" si="60"/>
        <v>6.9560860671764507E-2</v>
      </c>
      <c r="G630">
        <f>IF('Input and Summary Results'!$J$4="yes",IF(C630=FALSE,FALSE,IF('Data Transformation'!E630&lt;$R$10,E630,$R$10)),IF(C630=FALSE,FALSE,IF(C630&lt;$R$10,C630,$R$10)))</f>
        <v>0.42206427000000002</v>
      </c>
      <c r="H630">
        <f>IF('Input and Summary Results'!$J$4="yes",'Data Transformation'!F630,'Data Transformation'!D630)</f>
        <v>6.7647819999999997E-2</v>
      </c>
      <c r="I630">
        <f t="shared" si="58"/>
        <v>15</v>
      </c>
    </row>
    <row r="631" spans="2:9" x14ac:dyDescent="0.25">
      <c r="B631">
        <f>IF('Input and Summary Results'!D213=0,FALSE,'Input and Summary Results'!$B213)</f>
        <v>15</v>
      </c>
      <c r="C631">
        <f>IF(OR(B631=0,'Input and Summary Results'!D213=0,'Input and Summary Results'!D213=""),FALSE,'Input and Summary Results'!$D213)</f>
        <v>0.48892152</v>
      </c>
      <c r="D631">
        <f>IF(OR(B631=0,'Input and Summary Results'!E213=0),FALSE,'Input and Summary Results'!$E213)</f>
        <v>9.6270629999999996E-2</v>
      </c>
      <c r="E631">
        <f t="shared" si="59"/>
        <v>-0.31076084673787452</v>
      </c>
      <c r="F631">
        <f t="shared" si="60"/>
        <v>8.5456359990045014E-2</v>
      </c>
      <c r="G631">
        <f>IF('Input and Summary Results'!$J$4="yes",IF(C631=FALSE,FALSE,IF('Data Transformation'!E631&lt;$R$10,E631,$R$10)),IF(C631=FALSE,FALSE,IF(C631&lt;$R$10,C631,$R$10)))</f>
        <v>0.48892152</v>
      </c>
      <c r="H631">
        <f>IF('Input and Summary Results'!$J$4="yes",'Data Transformation'!F631,'Data Transformation'!D631)</f>
        <v>9.6270629999999996E-2</v>
      </c>
      <c r="I631">
        <f t="shared" si="58"/>
        <v>15</v>
      </c>
    </row>
    <row r="632" spans="2:9" x14ac:dyDescent="0.25">
      <c r="B632">
        <f>IF('Input and Summary Results'!D214=0,FALSE,'Input and Summary Results'!$B214)</f>
        <v>15</v>
      </c>
      <c r="C632">
        <f>IF(OR(B632=0,'Input and Summary Results'!D214=0,'Input and Summary Results'!D214=""),FALSE,'Input and Summary Results'!$D214)</f>
        <v>0.52906359999999997</v>
      </c>
      <c r="D632">
        <f>IF(OR(B632=0,'Input and Summary Results'!E214=0),FALSE,'Input and Summary Results'!$E214)</f>
        <v>5.8831349999999998E-2</v>
      </c>
      <c r="E632">
        <f t="shared" si="59"/>
        <v>-0.27649211724878109</v>
      </c>
      <c r="F632">
        <f t="shared" si="60"/>
        <v>4.8260371531891444E-2</v>
      </c>
      <c r="G632">
        <f>IF('Input and Summary Results'!$J$4="yes",IF(C632=FALSE,FALSE,IF('Data Transformation'!E632&lt;$R$10,E632,$R$10)),IF(C632=FALSE,FALSE,IF(C632&lt;$R$10,C632,$R$10)))</f>
        <v>0.52906359999999997</v>
      </c>
      <c r="H632">
        <f>IF('Input and Summary Results'!$J$4="yes",'Data Transformation'!F632,'Data Transformation'!D632)</f>
        <v>5.8831349999999998E-2</v>
      </c>
      <c r="I632">
        <f t="shared" si="58"/>
        <v>15</v>
      </c>
    </row>
    <row r="633" spans="2:9" x14ac:dyDescent="0.25">
      <c r="B633">
        <f>IF('Input and Summary Results'!D215=0,FALSE,'Input and Summary Results'!$B215)</f>
        <v>15</v>
      </c>
      <c r="C633">
        <f>IF(OR(B633=0,'Input and Summary Results'!D215=0,'Input and Summary Results'!D215=""),FALSE,'Input and Summary Results'!$D215)</f>
        <v>0.62185599999999996</v>
      </c>
      <c r="D633">
        <f>IF(OR(B633=0,'Input and Summary Results'!E215=0),FALSE,'Input and Summary Results'!$E215)</f>
        <v>5.2856779999999999E-2</v>
      </c>
      <c r="E633">
        <f t="shared" si="59"/>
        <v>-0.20631017100963775</v>
      </c>
      <c r="F633">
        <f t="shared" si="60"/>
        <v>3.6889316047445067E-2</v>
      </c>
      <c r="G633">
        <f>IF('Input and Summary Results'!$J$4="yes",IF(C633=FALSE,FALSE,IF('Data Transformation'!E633&lt;$R$10,E633,$R$10)),IF(C633=FALSE,FALSE,IF(C633&lt;$R$10,C633,$R$10)))</f>
        <v>0.62185599999999996</v>
      </c>
      <c r="H633">
        <f>IF('Input and Summary Results'!$J$4="yes",'Data Transformation'!F633,'Data Transformation'!D633)</f>
        <v>5.2856779999999999E-2</v>
      </c>
      <c r="I633">
        <f t="shared" si="58"/>
        <v>15</v>
      </c>
    </row>
    <row r="634" spans="2:9" x14ac:dyDescent="0.25">
      <c r="B634">
        <f>IF('Input and Summary Results'!D216=0,FALSE,'Input and Summary Results'!$B216)</f>
        <v>15</v>
      </c>
      <c r="C634">
        <f>IF(OR(B634=0,'Input and Summary Results'!D216=0,'Input and Summary Results'!D216=""),FALSE,'Input and Summary Results'!$D216)</f>
        <v>0.66433412999999997</v>
      </c>
      <c r="D634">
        <f>IF(OR(B634=0,'Input and Summary Results'!E216=0),FALSE,'Input and Summary Results'!$E216)</f>
        <v>5.9196810000000002E-2</v>
      </c>
      <c r="E634">
        <f t="shared" si="59"/>
        <v>-0.17761343521476472</v>
      </c>
      <c r="F634">
        <f t="shared" si="60"/>
        <v>3.8672430603557885E-2</v>
      </c>
      <c r="G634">
        <f>IF('Input and Summary Results'!$J$4="yes",IF(C634=FALSE,FALSE,IF('Data Transformation'!E634&lt;$R$10,E634,$R$10)),IF(C634=FALSE,FALSE,IF(C634&lt;$R$10,C634,$R$10)))</f>
        <v>0.66433412999999997</v>
      </c>
      <c r="H634">
        <f>IF('Input and Summary Results'!$J$4="yes",'Data Transformation'!F634,'Data Transformation'!D634)</f>
        <v>5.9196810000000002E-2</v>
      </c>
      <c r="I634">
        <f t="shared" si="58"/>
        <v>15</v>
      </c>
    </row>
    <row r="635" spans="2:9" x14ac:dyDescent="0.25">
      <c r="B635">
        <f>IF('Input and Summary Results'!D217=0,FALSE,'Input and Summary Results'!$B217)</f>
        <v>15</v>
      </c>
      <c r="C635">
        <f>IF(OR(B635=0,'Input and Summary Results'!D217=0,'Input and Summary Results'!D217=""),FALSE,'Input and Summary Results'!$D217)</f>
        <v>0.75508770999999997</v>
      </c>
      <c r="D635">
        <f>IF(OR(B635=0,'Input and Summary Results'!E217=0),FALSE,'Input and Summary Results'!$E217)</f>
        <v>6.4055589999999996E-2</v>
      </c>
      <c r="E635">
        <f t="shared" si="59"/>
        <v>-0.12200259836211583</v>
      </c>
      <c r="F635">
        <f t="shared" si="60"/>
        <v>3.6817081899002173E-2</v>
      </c>
      <c r="G635">
        <f>IF('Input and Summary Results'!$J$4="yes",IF(C635=FALSE,FALSE,IF('Data Transformation'!E635&lt;$R$10,E635,$R$10)),IF(C635=FALSE,FALSE,IF(C635&lt;$R$10,C635,$R$10)))</f>
        <v>0.75508770999999997</v>
      </c>
      <c r="H635">
        <f>IF('Input and Summary Results'!$J$4="yes",'Data Transformation'!F635,'Data Transformation'!D635)</f>
        <v>6.4055589999999996E-2</v>
      </c>
      <c r="I635">
        <f t="shared" si="58"/>
        <v>15</v>
      </c>
    </row>
    <row r="636" spans="2:9" x14ac:dyDescent="0.25">
      <c r="B636">
        <f>IF('Input and Summary Results'!D218=0,FALSE,'Input and Summary Results'!$B218)</f>
        <v>15</v>
      </c>
      <c r="C636">
        <f>IF(OR(B636=0,'Input and Summary Results'!D218=0,'Input and Summary Results'!D218=""),FALSE,'Input and Summary Results'!$D218)</f>
        <v>0.79823314000000001</v>
      </c>
      <c r="D636">
        <f>IF(OR(B636=0,'Input and Summary Results'!E218=0),FALSE,'Input and Summary Results'!$E218)</f>
        <v>6.5564590000000006E-2</v>
      </c>
      <c r="E636">
        <f t="shared" si="59"/>
        <v>-9.7870245707143075E-2</v>
      </c>
      <c r="F636">
        <f t="shared" si="60"/>
        <v>3.5647520297140259E-2</v>
      </c>
      <c r="G636">
        <f>IF('Input and Summary Results'!$J$4="yes",IF(C636=FALSE,FALSE,IF('Data Transformation'!E636&lt;$R$10,E636,$R$10)),IF(C636=FALSE,FALSE,IF(C636&lt;$R$10,C636,$R$10)))</f>
        <v>0.79823314000000001</v>
      </c>
      <c r="H636">
        <f>IF('Input and Summary Results'!$J$4="yes",'Data Transformation'!F636,'Data Transformation'!D636)</f>
        <v>6.5564590000000006E-2</v>
      </c>
      <c r="I636">
        <f t="shared" si="58"/>
        <v>15</v>
      </c>
    </row>
    <row r="637" spans="2:9" x14ac:dyDescent="0.25">
      <c r="B637">
        <f>IF('Input and Summary Results'!D219=0,FALSE,'Input and Summary Results'!$B219)</f>
        <v>15</v>
      </c>
      <c r="C637">
        <f>IF(OR(B637=0,'Input and Summary Results'!D219=0,'Input and Summary Results'!D219=""),FALSE,'Input and Summary Results'!$D219)</f>
        <v>0.93953138000000003</v>
      </c>
      <c r="D637">
        <f>IF(OR(B637=0,'Input and Summary Results'!E219=0),FALSE,'Input and Summary Results'!$E219)</f>
        <v>0.11652851</v>
      </c>
      <c r="E637">
        <f t="shared" si="59"/>
        <v>-2.7088710046423291E-2</v>
      </c>
      <c r="F637">
        <f t="shared" si="60"/>
        <v>5.3828296123541924E-2</v>
      </c>
      <c r="G637">
        <f>IF('Input and Summary Results'!$J$4="yes",IF(C637=FALSE,FALSE,IF('Data Transformation'!E637&lt;$R$10,E637,$R$10)),IF(C637=FALSE,FALSE,IF(C637&lt;$R$10,C637,$R$10)))</f>
        <v>0.93953138000000003</v>
      </c>
      <c r="H637">
        <f>IF('Input and Summary Results'!$J$4="yes",'Data Transformation'!F637,'Data Transformation'!D637)</f>
        <v>0.11652851</v>
      </c>
      <c r="I637">
        <f t="shared" si="58"/>
        <v>15</v>
      </c>
    </row>
    <row r="638" spans="2:9" x14ac:dyDescent="0.25">
      <c r="B638">
        <f>IF('Input and Summary Results'!D220=0,FALSE,'Input and Summary Results'!$B220)</f>
        <v>16</v>
      </c>
      <c r="C638">
        <f>IF(OR(B638=0,'Input and Summary Results'!D220=0,'Input and Summary Results'!D220=""),FALSE,'Input and Summary Results'!$D220)</f>
        <v>0.30281425000000001</v>
      </c>
      <c r="D638">
        <f>IF(OR(B638=0,'Input and Summary Results'!E220=0),FALSE,'Input and Summary Results'!$E220)</f>
        <v>5.3152199999999997E-2</v>
      </c>
      <c r="E638">
        <f t="shared" si="59"/>
        <v>-0.51882369142180207</v>
      </c>
      <c r="F638">
        <f t="shared" si="60"/>
        <v>7.6178894487297075E-2</v>
      </c>
      <c r="G638">
        <f>IF('Input and Summary Results'!$J$4="yes",IF(C638=FALSE,FALSE,IF('Data Transformation'!E638&lt;$R$10,E638,$R$10)),IF(C638=FALSE,FALSE,IF(C638&lt;$R$10,C638,$R$10)))</f>
        <v>0.30281425000000001</v>
      </c>
      <c r="H638">
        <f>IF('Input and Summary Results'!$J$4="yes",'Data Transformation'!F638,'Data Transformation'!D638)</f>
        <v>5.3152199999999997E-2</v>
      </c>
      <c r="I638">
        <f t="shared" si="58"/>
        <v>16</v>
      </c>
    </row>
    <row r="639" spans="2:9" x14ac:dyDescent="0.25">
      <c r="B639">
        <f>IF('Input and Summary Results'!D221=0,FALSE,'Input and Summary Results'!$B221)</f>
        <v>16</v>
      </c>
      <c r="C639">
        <f>IF(OR(B639=0,'Input and Summary Results'!D221=0,'Input and Summary Results'!D221=""),FALSE,'Input and Summary Results'!$D221)</f>
        <v>0.71143573999999998</v>
      </c>
      <c r="D639">
        <f>IF(OR(B639=0,'Input and Summary Results'!E221=0),FALSE,'Input and Summary Results'!$E221)</f>
        <v>5.2902030000000003E-2</v>
      </c>
      <c r="E639">
        <f t="shared" si="59"/>
        <v>-0.14786432119283113</v>
      </c>
      <c r="F639">
        <f t="shared" si="60"/>
        <v>3.2272037696616143E-2</v>
      </c>
      <c r="G639">
        <f>IF('Input and Summary Results'!$J$4="yes",IF(C639=FALSE,FALSE,IF('Data Transformation'!E639&lt;$R$10,E639,$R$10)),IF(C639=FALSE,FALSE,IF(C639&lt;$R$10,C639,$R$10)))</f>
        <v>0.71143573999999998</v>
      </c>
      <c r="H639">
        <f>IF('Input and Summary Results'!$J$4="yes",'Data Transformation'!F639,'Data Transformation'!D639)</f>
        <v>5.2902030000000003E-2</v>
      </c>
      <c r="I639">
        <f t="shared" si="58"/>
        <v>16</v>
      </c>
    </row>
    <row r="640" spans="2:9" x14ac:dyDescent="0.25">
      <c r="B640">
        <f>IF('Input and Summary Results'!D222=0,FALSE,'Input and Summary Results'!$B222)</f>
        <v>16</v>
      </c>
      <c r="C640">
        <f>IF(OR(B640=0,'Input and Summary Results'!D222=0,'Input and Summary Results'!D222=""),FALSE,'Input and Summary Results'!$D222)</f>
        <v>0.72014001000000005</v>
      </c>
      <c r="D640">
        <f>IF(OR(B640=0,'Input and Summary Results'!E222=0),FALSE,'Input and Summary Results'!$E222)</f>
        <v>5.0142770000000003E-2</v>
      </c>
      <c r="E640">
        <f t="shared" si="59"/>
        <v>-0.14258305959775561</v>
      </c>
      <c r="F640">
        <f t="shared" si="60"/>
        <v>3.0219071122016952E-2</v>
      </c>
      <c r="G640">
        <f>IF('Input and Summary Results'!$J$4="yes",IF(C640=FALSE,FALSE,IF('Data Transformation'!E640&lt;$R$10,E640,$R$10)),IF(C640=FALSE,FALSE,IF(C640&lt;$R$10,C640,$R$10)))</f>
        <v>0.72014001000000005</v>
      </c>
      <c r="H640">
        <f>IF('Input and Summary Results'!$J$4="yes",'Data Transformation'!F640,'Data Transformation'!D640)</f>
        <v>5.0142770000000003E-2</v>
      </c>
      <c r="I640">
        <f t="shared" si="58"/>
        <v>16</v>
      </c>
    </row>
    <row r="641" spans="2:9" x14ac:dyDescent="0.25">
      <c r="B641">
        <f>IF('Input and Summary Results'!D223=0,FALSE,'Input and Summary Results'!$B223)</f>
        <v>16</v>
      </c>
      <c r="C641">
        <f>IF(OR(B641=0,'Input and Summary Results'!D223=0,'Input and Summary Results'!D223=""),FALSE,'Input and Summary Results'!$D223)</f>
        <v>0.73298547000000003</v>
      </c>
      <c r="D641">
        <f>IF(OR(B641=0,'Input and Summary Results'!E223=0),FALSE,'Input and Summary Results'!$E223)</f>
        <v>6.6030820000000004E-2</v>
      </c>
      <c r="E641">
        <f t="shared" si="59"/>
        <v>-0.13490463431025854</v>
      </c>
      <c r="F641">
        <f t="shared" si="60"/>
        <v>3.909678575211048E-2</v>
      </c>
      <c r="G641">
        <f>IF('Input and Summary Results'!$J$4="yes",IF(C641=FALSE,FALSE,IF('Data Transformation'!E641&lt;$R$10,E641,$R$10)),IF(C641=FALSE,FALSE,IF(C641&lt;$R$10,C641,$R$10)))</f>
        <v>0.73298547000000003</v>
      </c>
      <c r="H641">
        <f>IF('Input and Summary Results'!$J$4="yes",'Data Transformation'!F641,'Data Transformation'!D641)</f>
        <v>6.6030820000000004E-2</v>
      </c>
      <c r="I641">
        <f t="shared" si="58"/>
        <v>16</v>
      </c>
    </row>
    <row r="642" spans="2:9" x14ac:dyDescent="0.25">
      <c r="B642">
        <f>IF('Input and Summary Results'!D224=0,FALSE,'Input and Summary Results'!$B224)</f>
        <v>16</v>
      </c>
      <c r="C642">
        <f>IF(OR(B642=0,'Input and Summary Results'!D224=0,'Input and Summary Results'!D224=""),FALSE,'Input and Summary Results'!$D224)</f>
        <v>0.88268164999999998</v>
      </c>
      <c r="D642">
        <f>IF(OR(B642=0,'Input and Summary Results'!E224=0),FALSE,'Input and Summary Results'!$E224)</f>
        <v>7.1434449999999997E-2</v>
      </c>
      <c r="E642">
        <f t="shared" si="59"/>
        <v>-5.4195901832939077E-2</v>
      </c>
      <c r="F642">
        <f t="shared" si="60"/>
        <v>3.512314014911265E-2</v>
      </c>
      <c r="G642">
        <f>IF('Input and Summary Results'!$J$4="yes",IF(C642=FALSE,FALSE,IF('Data Transformation'!E642&lt;$R$10,E642,$R$10)),IF(C642=FALSE,FALSE,IF(C642&lt;$R$10,C642,$R$10)))</f>
        <v>0.88268164999999998</v>
      </c>
      <c r="H642">
        <f>IF('Input and Summary Results'!$J$4="yes",'Data Transformation'!F642,'Data Transformation'!D642)</f>
        <v>7.1434449999999997E-2</v>
      </c>
      <c r="I642">
        <f t="shared" si="58"/>
        <v>16</v>
      </c>
    </row>
    <row r="643" spans="2:9" x14ac:dyDescent="0.25">
      <c r="B643">
        <f>IF('Input and Summary Results'!D225=0,FALSE,'Input and Summary Results'!$B225)</f>
        <v>16</v>
      </c>
      <c r="C643">
        <f>IF(OR(B643=0,'Input and Summary Results'!D225=0,'Input and Summary Results'!D225=""),FALSE,'Input and Summary Results'!$D225)</f>
        <v>0.88940925999999998</v>
      </c>
      <c r="D643">
        <f>IF(OR(B643=0,'Input and Summary Results'!E225=0),FALSE,'Input and Summary Results'!$E225)</f>
        <v>7.7530840000000004E-2</v>
      </c>
      <c r="E643">
        <f t="shared" si="59"/>
        <v>-5.0898353247813583E-2</v>
      </c>
      <c r="F643">
        <f t="shared" si="60"/>
        <v>3.7832284948326265E-2</v>
      </c>
      <c r="G643">
        <f>IF('Input and Summary Results'!$J$4="yes",IF(C643=FALSE,FALSE,IF('Data Transformation'!E643&lt;$R$10,E643,$R$10)),IF(C643=FALSE,FALSE,IF(C643&lt;$R$10,C643,$R$10)))</f>
        <v>0.88940925999999998</v>
      </c>
      <c r="H643">
        <f>IF('Input and Summary Results'!$J$4="yes",'Data Transformation'!F643,'Data Transformation'!D643)</f>
        <v>7.7530840000000004E-2</v>
      </c>
      <c r="I643">
        <f t="shared" si="58"/>
        <v>16</v>
      </c>
    </row>
    <row r="644" spans="2:9" x14ac:dyDescent="0.25">
      <c r="B644">
        <f>IF('Input and Summary Results'!D226=0,FALSE,'Input and Summary Results'!$B226)</f>
        <v>17</v>
      </c>
      <c r="C644">
        <f>IF(OR(B644=0,'Input and Summary Results'!D226=0,'Input and Summary Results'!D226=""),FALSE,'Input and Summary Results'!$D226)</f>
        <v>0.27915280999999997</v>
      </c>
      <c r="D644">
        <f>IF(OR(B644=0,'Input and Summary Results'!E226=0),FALSE,'Input and Summary Results'!$E226)</f>
        <v>5.5679060000000002E-2</v>
      </c>
      <c r="E644">
        <f t="shared" si="59"/>
        <v>-0.55415799610890581</v>
      </c>
      <c r="F644">
        <f t="shared" si="60"/>
        <v>8.6564459229337518E-2</v>
      </c>
      <c r="G644">
        <f>IF('Input and Summary Results'!$J$4="yes",IF(C644=FALSE,FALSE,IF('Data Transformation'!E644&lt;$R$10,E644,$R$10)),IF(C644=FALSE,FALSE,IF(C644&lt;$R$10,C644,$R$10)))</f>
        <v>0.27915280999999997</v>
      </c>
      <c r="H644">
        <f>IF('Input and Summary Results'!$J$4="yes",'Data Transformation'!F644,'Data Transformation'!D644)</f>
        <v>5.5679060000000002E-2</v>
      </c>
      <c r="I644">
        <f t="shared" si="58"/>
        <v>17</v>
      </c>
    </row>
    <row r="645" spans="2:9" x14ac:dyDescent="0.25">
      <c r="B645">
        <f>IF('Input and Summary Results'!D227=0,FALSE,'Input and Summary Results'!$B227)</f>
        <v>17</v>
      </c>
      <c r="C645">
        <f>IF(OR(B645=0,'Input and Summary Results'!D227=0,'Input and Summary Results'!D227=""),FALSE,'Input and Summary Results'!$D227)</f>
        <v>0.41883235000000002</v>
      </c>
      <c r="D645">
        <f>IF(OR(B645=0,'Input and Summary Results'!E227=0),FALSE,'Input and Summary Results'!$E227)</f>
        <v>4.9693670000000002E-2</v>
      </c>
      <c r="E645">
        <f t="shared" si="59"/>
        <v>-0.37795978142515085</v>
      </c>
      <c r="F645">
        <f t="shared" si="60"/>
        <v>5.1493283123903874E-2</v>
      </c>
      <c r="G645">
        <f>IF('Input and Summary Results'!$J$4="yes",IF(C645=FALSE,FALSE,IF('Data Transformation'!E645&lt;$R$10,E645,$R$10)),IF(C645=FALSE,FALSE,IF(C645&lt;$R$10,C645,$R$10)))</f>
        <v>0.41883235000000002</v>
      </c>
      <c r="H645">
        <f>IF('Input and Summary Results'!$J$4="yes",'Data Transformation'!F645,'Data Transformation'!D645)</f>
        <v>4.9693670000000002E-2</v>
      </c>
      <c r="I645">
        <f t="shared" ref="I645:I708" si="61">IF(G645=FALSE,"",B645)</f>
        <v>17</v>
      </c>
    </row>
    <row r="646" spans="2:9" x14ac:dyDescent="0.25">
      <c r="B646">
        <f>IF('Input and Summary Results'!D228=0,FALSE,'Input and Summary Results'!$B228)</f>
        <v>17</v>
      </c>
      <c r="C646">
        <f>IF(OR(B646=0,'Input and Summary Results'!D228=0,'Input and Summary Results'!D228=""),FALSE,'Input and Summary Results'!$D228)</f>
        <v>0.48749153000000001</v>
      </c>
      <c r="D646">
        <f>IF(OR(B646=0,'Input and Summary Results'!E228=0),FALSE,'Input and Summary Results'!$E228)</f>
        <v>5.628793E-2</v>
      </c>
      <c r="E646">
        <f t="shared" si="59"/>
        <v>-0.31203292561922419</v>
      </c>
      <c r="F646">
        <f t="shared" si="60"/>
        <v>5.0111561158816438E-2</v>
      </c>
      <c r="G646">
        <f>IF('Input and Summary Results'!$J$4="yes",IF(C646=FALSE,FALSE,IF('Data Transformation'!E646&lt;$R$10,E646,$R$10)),IF(C646=FALSE,FALSE,IF(C646&lt;$R$10,C646,$R$10)))</f>
        <v>0.48749153000000001</v>
      </c>
      <c r="H646">
        <f>IF('Input and Summary Results'!$J$4="yes",'Data Transformation'!F646,'Data Transformation'!D646)</f>
        <v>5.628793E-2</v>
      </c>
      <c r="I646">
        <f t="shared" si="61"/>
        <v>17</v>
      </c>
    </row>
    <row r="647" spans="2:9" x14ac:dyDescent="0.25">
      <c r="B647">
        <f>IF('Input and Summary Results'!D229=0,FALSE,'Input and Summary Results'!$B229)</f>
        <v>17</v>
      </c>
      <c r="C647">
        <f>IF(OR(B647=0,'Input and Summary Results'!D229=0,'Input and Summary Results'!D229=""),FALSE,'Input and Summary Results'!$D229)</f>
        <v>0.48789062</v>
      </c>
      <c r="D647">
        <f>IF(OR(B647=0,'Input and Summary Results'!E229=0),FALSE,'Input and Summary Results'!$E229)</f>
        <v>5.7635949999999998E-2</v>
      </c>
      <c r="E647">
        <f t="shared" si="59"/>
        <v>-0.31167753138845017</v>
      </c>
      <c r="F647">
        <f t="shared" si="60"/>
        <v>5.1269692989793489E-2</v>
      </c>
      <c r="G647">
        <f>IF('Input and Summary Results'!$J$4="yes",IF(C647=FALSE,FALSE,IF('Data Transformation'!E647&lt;$R$10,E647,$R$10)),IF(C647=FALSE,FALSE,IF(C647&lt;$R$10,C647,$R$10)))</f>
        <v>0.48789062</v>
      </c>
      <c r="H647">
        <f>IF('Input and Summary Results'!$J$4="yes",'Data Transformation'!F647,'Data Transformation'!D647)</f>
        <v>5.7635949999999998E-2</v>
      </c>
      <c r="I647">
        <f t="shared" si="61"/>
        <v>17</v>
      </c>
    </row>
    <row r="648" spans="2:9" x14ac:dyDescent="0.25">
      <c r="B648">
        <f>IF('Input and Summary Results'!D230=0,FALSE,'Input and Summary Results'!$B230)</f>
        <v>17</v>
      </c>
      <c r="C648">
        <f>IF(OR(B648=0,'Input and Summary Results'!D230=0,'Input and Summary Results'!D230=""),FALSE,'Input and Summary Results'!$D230)</f>
        <v>0.50922624999999999</v>
      </c>
      <c r="D648">
        <f>IF(OR(B648=0,'Input and Summary Results'!E230=0),FALSE,'Input and Summary Results'!$E230)</f>
        <v>6.226334E-2</v>
      </c>
      <c r="E648">
        <f t="shared" si="59"/>
        <v>-0.29308921708375762</v>
      </c>
      <c r="F648">
        <f t="shared" si="60"/>
        <v>5.3065390010825247E-2</v>
      </c>
      <c r="G648">
        <f>IF('Input and Summary Results'!$J$4="yes",IF(C648=FALSE,FALSE,IF('Data Transformation'!E648&lt;$R$10,E648,$R$10)),IF(C648=FALSE,FALSE,IF(C648&lt;$R$10,C648,$R$10)))</f>
        <v>0.50922624999999999</v>
      </c>
      <c r="H648">
        <f>IF('Input and Summary Results'!$J$4="yes",'Data Transformation'!F648,'Data Transformation'!D648)</f>
        <v>6.226334E-2</v>
      </c>
      <c r="I648">
        <f t="shared" si="61"/>
        <v>17</v>
      </c>
    </row>
    <row r="649" spans="2:9" x14ac:dyDescent="0.25">
      <c r="B649">
        <f>IF('Input and Summary Results'!D231=0,FALSE,'Input and Summary Results'!$B231)</f>
        <v>17</v>
      </c>
      <c r="C649">
        <f>IF(OR(B649=0,'Input and Summary Results'!D231=0,'Input and Summary Results'!D231=""),FALSE,'Input and Summary Results'!$D231)</f>
        <v>0.56128612</v>
      </c>
      <c r="D649">
        <f>IF(OR(B649=0,'Input and Summary Results'!E231=0),FALSE,'Input and Summary Results'!$E231)</f>
        <v>4.458558E-2</v>
      </c>
      <c r="E649">
        <f t="shared" si="59"/>
        <v>-0.25081569728138103</v>
      </c>
      <c r="F649">
        <f t="shared" si="60"/>
        <v>3.4474648544667377E-2</v>
      </c>
      <c r="G649">
        <f>IF('Input and Summary Results'!$J$4="yes",IF(C649=FALSE,FALSE,IF('Data Transformation'!E649&lt;$R$10,E649,$R$10)),IF(C649=FALSE,FALSE,IF(C649&lt;$R$10,C649,$R$10)))</f>
        <v>0.56128612</v>
      </c>
      <c r="H649">
        <f>IF('Input and Summary Results'!$J$4="yes",'Data Transformation'!F649,'Data Transformation'!D649)</f>
        <v>4.458558E-2</v>
      </c>
      <c r="I649">
        <f t="shared" si="61"/>
        <v>17</v>
      </c>
    </row>
    <row r="650" spans="2:9" x14ac:dyDescent="0.25">
      <c r="B650">
        <f>IF('Input and Summary Results'!D232=0,FALSE,'Input and Summary Results'!$B232)</f>
        <v>17</v>
      </c>
      <c r="C650">
        <f>IF(OR(B650=0,'Input and Summary Results'!D232=0,'Input and Summary Results'!D232=""),FALSE,'Input and Summary Results'!$D232)</f>
        <v>0.56695004999999998</v>
      </c>
      <c r="D650">
        <f>IF(OR(B650=0,'Input and Summary Results'!E232=0),FALSE,'Input and Summary Results'!$E232)</f>
        <v>5.4999159999999998E-2</v>
      </c>
      <c r="E650">
        <f t="shared" si="59"/>
        <v>-0.24645520206820914</v>
      </c>
      <c r="F650">
        <f t="shared" si="60"/>
        <v>4.210183144000075E-2</v>
      </c>
      <c r="G650">
        <f>IF('Input and Summary Results'!$J$4="yes",IF(C650=FALSE,FALSE,IF('Data Transformation'!E650&lt;$R$10,E650,$R$10)),IF(C650=FALSE,FALSE,IF(C650&lt;$R$10,C650,$R$10)))</f>
        <v>0.56695004999999998</v>
      </c>
      <c r="H650">
        <f>IF('Input and Summary Results'!$J$4="yes",'Data Transformation'!F650,'Data Transformation'!D650)</f>
        <v>5.4999159999999998E-2</v>
      </c>
      <c r="I650">
        <f t="shared" si="61"/>
        <v>17</v>
      </c>
    </row>
    <row r="651" spans="2:9" x14ac:dyDescent="0.25">
      <c r="B651">
        <f>IF('Input and Summary Results'!D233=0,FALSE,'Input and Summary Results'!$B233)</f>
        <v>17</v>
      </c>
      <c r="C651">
        <f>IF(OR(B651=0,'Input and Summary Results'!D233=0,'Input and Summary Results'!D233=""),FALSE,'Input and Summary Results'!$D233)</f>
        <v>0.62757088000000005</v>
      </c>
      <c r="D651">
        <f>IF(OR(B651=0,'Input and Summary Results'!E233=0),FALSE,'Input and Summary Results'!$E233)</f>
        <v>4.6101209999999997E-2</v>
      </c>
      <c r="E651">
        <f t="shared" si="59"/>
        <v>-0.20233721637368926</v>
      </c>
      <c r="F651">
        <f t="shared" si="60"/>
        <v>3.1881538448692834E-2</v>
      </c>
      <c r="G651">
        <f>IF('Input and Summary Results'!$J$4="yes",IF(C651=FALSE,FALSE,IF('Data Transformation'!E651&lt;$R$10,E651,$R$10)),IF(C651=FALSE,FALSE,IF(C651&lt;$R$10,C651,$R$10)))</f>
        <v>0.62757088000000005</v>
      </c>
      <c r="H651">
        <f>IF('Input and Summary Results'!$J$4="yes",'Data Transformation'!F651,'Data Transformation'!D651)</f>
        <v>4.6101209999999997E-2</v>
      </c>
      <c r="I651">
        <f t="shared" si="61"/>
        <v>17</v>
      </c>
    </row>
    <row r="652" spans="2:9" x14ac:dyDescent="0.25">
      <c r="B652">
        <f>IF('Input and Summary Results'!D234=0,FALSE,'Input and Summary Results'!$B234)</f>
        <v>17</v>
      </c>
      <c r="C652">
        <f>IF(OR(B652=0,'Input and Summary Results'!D234=0,'Input and Summary Results'!D234=""),FALSE,'Input and Summary Results'!$D234)</f>
        <v>0.69711586999999997</v>
      </c>
      <c r="D652">
        <f>IF(OR(B652=0,'Input and Summary Results'!E234=0),FALSE,'Input and Summary Results'!$E234)</f>
        <v>4.3725229999999997E-2</v>
      </c>
      <c r="E652">
        <f t="shared" si="59"/>
        <v>-0.15669503033912718</v>
      </c>
      <c r="F652">
        <f t="shared" si="60"/>
        <v>2.7221801477564984E-2</v>
      </c>
      <c r="G652">
        <f>IF('Input and Summary Results'!$J$4="yes",IF(C652=FALSE,FALSE,IF('Data Transformation'!E652&lt;$R$10,E652,$R$10)),IF(C652=FALSE,FALSE,IF(C652&lt;$R$10,C652,$R$10)))</f>
        <v>0.69711586999999997</v>
      </c>
      <c r="H652">
        <f>IF('Input and Summary Results'!$J$4="yes",'Data Transformation'!F652,'Data Transformation'!D652)</f>
        <v>4.3725229999999997E-2</v>
      </c>
      <c r="I652">
        <f t="shared" si="61"/>
        <v>17</v>
      </c>
    </row>
    <row r="653" spans="2:9" x14ac:dyDescent="0.25">
      <c r="B653">
        <f>IF('Input and Summary Results'!D235=0,FALSE,'Input and Summary Results'!$B235)</f>
        <v>17</v>
      </c>
      <c r="C653">
        <f>IF(OR(B653=0,'Input and Summary Results'!D235=0,'Input and Summary Results'!D235=""),FALSE,'Input and Summary Results'!$D235)</f>
        <v>0.75973784</v>
      </c>
      <c r="D653">
        <f>IF(OR(B653=0,'Input and Summary Results'!E235=0),FALSE,'Input and Summary Results'!$E235)</f>
        <v>9.1800389999999996E-2</v>
      </c>
      <c r="E653">
        <f t="shared" si="59"/>
        <v>-0.11933624230186943</v>
      </c>
      <c r="F653">
        <f t="shared" si="60"/>
        <v>5.244094365498498E-2</v>
      </c>
      <c r="G653">
        <f>IF('Input and Summary Results'!$J$4="yes",IF(C653=FALSE,FALSE,IF('Data Transformation'!E653&lt;$R$10,E653,$R$10)),IF(C653=FALSE,FALSE,IF(C653&lt;$R$10,C653,$R$10)))</f>
        <v>0.75973784</v>
      </c>
      <c r="H653">
        <f>IF('Input and Summary Results'!$J$4="yes",'Data Transformation'!F653,'Data Transformation'!D653)</f>
        <v>9.1800389999999996E-2</v>
      </c>
      <c r="I653">
        <f t="shared" si="61"/>
        <v>17</v>
      </c>
    </row>
    <row r="654" spans="2:9" x14ac:dyDescent="0.25">
      <c r="B654">
        <f>IF('Input and Summary Results'!D236=0,FALSE,'Input and Summary Results'!$B236)</f>
        <v>18</v>
      </c>
      <c r="C654">
        <f>IF(OR(B654=0,'Input and Summary Results'!D236=0,'Input and Summary Results'!D236=""),FALSE,'Input and Summary Results'!$D236)</f>
        <v>0.69311372000000004</v>
      </c>
      <c r="D654">
        <f>IF(OR(B654=0,'Input and Summary Results'!E236=0),FALSE,'Input and Summary Results'!$E236)</f>
        <v>5.4423409999999998E-2</v>
      </c>
      <c r="E654">
        <f t="shared" si="59"/>
        <v>-0.15919550432515023</v>
      </c>
      <c r="F654">
        <f t="shared" si="60"/>
        <v>3.4077755581003358E-2</v>
      </c>
      <c r="G654">
        <f>IF('Input and Summary Results'!$J$4="yes",IF(C654=FALSE,FALSE,IF('Data Transformation'!E654&lt;$R$10,E654,$R$10)),IF(C654=FALSE,FALSE,IF(C654&lt;$R$10,C654,$R$10)))</f>
        <v>0.69311372000000004</v>
      </c>
      <c r="H654">
        <f>IF('Input and Summary Results'!$J$4="yes",'Data Transformation'!F654,'Data Transformation'!D654)</f>
        <v>5.4423409999999998E-2</v>
      </c>
      <c r="I654">
        <f t="shared" si="61"/>
        <v>18</v>
      </c>
    </row>
    <row r="655" spans="2:9" x14ac:dyDescent="0.25">
      <c r="B655">
        <f>IF('Input and Summary Results'!D237=0,FALSE,'Input and Summary Results'!$B237)</f>
        <v>18</v>
      </c>
      <c r="C655">
        <f>IF(OR(B655=0,'Input and Summary Results'!D237=0,'Input and Summary Results'!D237=""),FALSE,'Input and Summary Results'!$D237)</f>
        <v>0.75557644999999996</v>
      </c>
      <c r="D655">
        <f>IF(OR(B655=0,'Input and Summary Results'!E237=0),FALSE,'Input and Summary Results'!$E237)</f>
        <v>9.4527990000000006E-2</v>
      </c>
      <c r="E655">
        <f t="shared" si="59"/>
        <v>-0.12172158674072277</v>
      </c>
      <c r="F655">
        <f t="shared" si="60"/>
        <v>5.4296488012563135E-2</v>
      </c>
      <c r="G655">
        <f>IF('Input and Summary Results'!$J$4="yes",IF(C655=FALSE,FALSE,IF('Data Transformation'!E655&lt;$R$10,E655,$R$10)),IF(C655=FALSE,FALSE,IF(C655&lt;$R$10,C655,$R$10)))</f>
        <v>0.75557644999999996</v>
      </c>
      <c r="H655">
        <f>IF('Input and Summary Results'!$J$4="yes",'Data Transformation'!F655,'Data Transformation'!D655)</f>
        <v>9.4527990000000006E-2</v>
      </c>
      <c r="I655">
        <f t="shared" si="61"/>
        <v>18</v>
      </c>
    </row>
    <row r="656" spans="2:9" x14ac:dyDescent="0.25">
      <c r="B656">
        <f>IF('Input and Summary Results'!D238=0,FALSE,'Input and Summary Results'!$B238)</f>
        <v>18</v>
      </c>
      <c r="C656">
        <f>IF(OR(B656=0,'Input and Summary Results'!D238=0,'Input and Summary Results'!D238=""),FALSE,'Input and Summary Results'!$D238)</f>
        <v>0.88351367999999997</v>
      </c>
      <c r="D656">
        <f>IF(OR(B656=0,'Input and Summary Results'!E238=0),FALSE,'Input and Summary Results'!$E238)</f>
        <v>6.6580150000000005E-2</v>
      </c>
      <c r="E656">
        <f t="shared" si="59"/>
        <v>-5.378672164955791E-2</v>
      </c>
      <c r="F656">
        <f t="shared" si="60"/>
        <v>3.2705532188250896E-2</v>
      </c>
      <c r="G656">
        <f>IF('Input and Summary Results'!$J$4="yes",IF(C656=FALSE,FALSE,IF('Data Transformation'!E656&lt;$R$10,E656,$R$10)),IF(C656=FALSE,FALSE,IF(C656&lt;$R$10,C656,$R$10)))</f>
        <v>0.88351367999999997</v>
      </c>
      <c r="H656">
        <f>IF('Input and Summary Results'!$J$4="yes",'Data Transformation'!F656,'Data Transformation'!D656)</f>
        <v>6.6580150000000005E-2</v>
      </c>
      <c r="I656">
        <f t="shared" si="61"/>
        <v>18</v>
      </c>
    </row>
    <row r="657" spans="2:9" x14ac:dyDescent="0.25">
      <c r="B657">
        <f>IF('Input and Summary Results'!D239=0,FALSE,'Input and Summary Results'!$B239)</f>
        <v>18</v>
      </c>
      <c r="C657">
        <f>IF(OR(B657=0,'Input and Summary Results'!D239=0,'Input and Summary Results'!D239=""),FALSE,'Input and Summary Results'!$D239)</f>
        <v>0.89608725</v>
      </c>
      <c r="D657">
        <f>IF(OR(B657=0,'Input and Summary Results'!E239=0),FALSE,'Input and Summary Results'!$E239)</f>
        <v>5.8722620000000003E-2</v>
      </c>
      <c r="E657">
        <f t="shared" si="59"/>
        <v>-4.7649702002219269E-2</v>
      </c>
      <c r="F657">
        <f t="shared" si="60"/>
        <v>2.8440999556683794E-2</v>
      </c>
      <c r="G657">
        <f>IF('Input and Summary Results'!$J$4="yes",IF(C657=FALSE,FALSE,IF('Data Transformation'!E657&lt;$R$10,E657,$R$10)),IF(C657=FALSE,FALSE,IF(C657&lt;$R$10,C657,$R$10)))</f>
        <v>0.89608725</v>
      </c>
      <c r="H657">
        <f>IF('Input and Summary Results'!$J$4="yes",'Data Transformation'!F657,'Data Transformation'!D657)</f>
        <v>5.8722620000000003E-2</v>
      </c>
      <c r="I657">
        <f t="shared" si="61"/>
        <v>18</v>
      </c>
    </row>
    <row r="658" spans="2:9" x14ac:dyDescent="0.25">
      <c r="B658">
        <f>IF('Input and Summary Results'!D240=0,FALSE,'Input and Summary Results'!$B240)</f>
        <v>18</v>
      </c>
      <c r="C658">
        <f>IF(OR(B658=0,'Input and Summary Results'!D240=0,'Input and Summary Results'!D240=""),FALSE,'Input and Summary Results'!$D240)</f>
        <v>0.90780662000000001</v>
      </c>
      <c r="D658">
        <f>IF(OR(B658=0,'Input and Summary Results'!E240=0),FALSE,'Input and Summary Results'!$E240)</f>
        <v>4.0108680000000001E-2</v>
      </c>
      <c r="E658">
        <f t="shared" si="59"/>
        <v>-4.2006654575117895E-2</v>
      </c>
      <c r="F658">
        <f t="shared" si="60"/>
        <v>1.9174972661027741E-2</v>
      </c>
      <c r="G658">
        <f>IF('Input and Summary Results'!$J$4="yes",IF(C658=FALSE,FALSE,IF('Data Transformation'!E658&lt;$R$10,E658,$R$10)),IF(C658=FALSE,FALSE,IF(C658&lt;$R$10,C658,$R$10)))</f>
        <v>0.90780662000000001</v>
      </c>
      <c r="H658">
        <f>IF('Input and Summary Results'!$J$4="yes",'Data Transformation'!F658,'Data Transformation'!D658)</f>
        <v>4.0108680000000001E-2</v>
      </c>
      <c r="I658">
        <f t="shared" si="61"/>
        <v>18</v>
      </c>
    </row>
    <row r="659" spans="2:9" x14ac:dyDescent="0.25">
      <c r="B659">
        <f>IF('Input and Summary Results'!D241=0,FALSE,'Input and Summary Results'!$B241)</f>
        <v>18</v>
      </c>
      <c r="C659">
        <f>IF(OR(B659=0,'Input and Summary Results'!D241=0,'Input and Summary Results'!D241=""),FALSE,'Input and Summary Results'!$D241)</f>
        <v>0.91776778000000003</v>
      </c>
      <c r="D659">
        <f>IF(OR(B659=0,'Input and Summary Results'!E241=0),FALSE,'Input and Summary Results'!$E241)</f>
        <v>5.5422880000000001E-2</v>
      </c>
      <c r="E659">
        <f t="shared" si="59"/>
        <v>-3.726719311535058E-2</v>
      </c>
      <c r="F659">
        <f t="shared" si="60"/>
        <v>2.620873214790783E-2</v>
      </c>
      <c r="G659">
        <f>IF('Input and Summary Results'!$J$4="yes",IF(C659=FALSE,FALSE,IF('Data Transformation'!E659&lt;$R$10,E659,$R$10)),IF(C659=FALSE,FALSE,IF(C659&lt;$R$10,C659,$R$10)))</f>
        <v>0.91776778000000003</v>
      </c>
      <c r="H659">
        <f>IF('Input and Summary Results'!$J$4="yes",'Data Transformation'!F659,'Data Transformation'!D659)</f>
        <v>5.5422880000000001E-2</v>
      </c>
      <c r="I659">
        <f t="shared" si="61"/>
        <v>18</v>
      </c>
    </row>
    <row r="660" spans="2:9" x14ac:dyDescent="0.25">
      <c r="B660">
        <f>IF('Input and Summary Results'!D242=0,FALSE,'Input and Summary Results'!$B242)</f>
        <v>18</v>
      </c>
      <c r="C660">
        <f>IF(OR(B660=0,'Input and Summary Results'!D242=0,'Input and Summary Results'!D242=""),FALSE,'Input and Summary Results'!$D242)</f>
        <v>0.93419152999999999</v>
      </c>
      <c r="D660">
        <f>IF(OR(B660=0,'Input and Summary Results'!E242=0),FALSE,'Input and Summary Results'!$E242)</f>
        <v>8.0941810000000003E-2</v>
      </c>
      <c r="E660">
        <f t="shared" si="59"/>
        <v>-2.9564074632198203E-2</v>
      </c>
      <c r="F660">
        <f t="shared" si="60"/>
        <v>3.7603365489729923E-2</v>
      </c>
      <c r="G660">
        <f>IF('Input and Summary Results'!$J$4="yes",IF(C660=FALSE,FALSE,IF('Data Transformation'!E660&lt;$R$10,E660,$R$10)),IF(C660=FALSE,FALSE,IF(C660&lt;$R$10,C660,$R$10)))</f>
        <v>0.93419152999999999</v>
      </c>
      <c r="H660">
        <f>IF('Input and Summary Results'!$J$4="yes",'Data Transformation'!F660,'Data Transformation'!D660)</f>
        <v>8.0941810000000003E-2</v>
      </c>
      <c r="I660">
        <f t="shared" si="61"/>
        <v>18</v>
      </c>
    </row>
    <row r="661" spans="2:9" x14ac:dyDescent="0.25">
      <c r="B661">
        <f>IF('Input and Summary Results'!D243=0,FALSE,'Input and Summary Results'!$B243)</f>
        <v>18</v>
      </c>
      <c r="C661">
        <f>IF(OR(B661=0,'Input and Summary Results'!D243=0,'Input and Summary Results'!D243=""),FALSE,'Input and Summary Results'!$D243)</f>
        <v>0.94430559999999997</v>
      </c>
      <c r="D661">
        <f>IF(OR(B661=0,'Input and Summary Results'!E243=0),FALSE,'Input and Summary Results'!$E243)</f>
        <v>4.480083E-2</v>
      </c>
      <c r="E661">
        <f t="shared" si="59"/>
        <v>-2.4887434816764625E-2</v>
      </c>
      <c r="F661">
        <f t="shared" si="60"/>
        <v>2.0590326076642986E-2</v>
      </c>
      <c r="G661">
        <f>IF('Input and Summary Results'!$J$4="yes",IF(C661=FALSE,FALSE,IF('Data Transformation'!E661&lt;$R$10,E661,$R$10)),IF(C661=FALSE,FALSE,IF(C661&lt;$R$10,C661,$R$10)))</f>
        <v>0.94430559999999997</v>
      </c>
      <c r="H661">
        <f>IF('Input and Summary Results'!$J$4="yes",'Data Transformation'!F661,'Data Transformation'!D661)</f>
        <v>4.480083E-2</v>
      </c>
      <c r="I661">
        <f t="shared" si="61"/>
        <v>18</v>
      </c>
    </row>
    <row r="662" spans="2:9" x14ac:dyDescent="0.25">
      <c r="B662">
        <f>IF('Input and Summary Results'!D244=0,FALSE,'Input and Summary Results'!$B244)</f>
        <v>18</v>
      </c>
      <c r="C662">
        <f>IF(OR(B662=0,'Input and Summary Results'!D244=0,'Input and Summary Results'!D244=""),FALSE,'Input and Summary Results'!$D244)</f>
        <v>0.95714319000000003</v>
      </c>
      <c r="D662">
        <f>IF(OR(B662=0,'Input and Summary Results'!E244=0),FALSE,'Input and Summary Results'!$E244)</f>
        <v>5.4822929999999999E-2</v>
      </c>
      <c r="E662">
        <f t="shared" si="59"/>
        <v>-1.9023086282689054E-2</v>
      </c>
      <c r="F662">
        <f t="shared" si="60"/>
        <v>2.485850797308603E-2</v>
      </c>
      <c r="G662">
        <f>IF('Input and Summary Results'!$J$4="yes",IF(C662=FALSE,FALSE,IF('Data Transformation'!E662&lt;$R$10,E662,$R$10)),IF(C662=FALSE,FALSE,IF(C662&lt;$R$10,C662,$R$10)))</f>
        <v>0.95714319000000003</v>
      </c>
      <c r="H662">
        <f>IF('Input and Summary Results'!$J$4="yes",'Data Transformation'!F662,'Data Transformation'!D662)</f>
        <v>5.4822929999999999E-2</v>
      </c>
      <c r="I662">
        <f t="shared" si="61"/>
        <v>18</v>
      </c>
    </row>
    <row r="663" spans="2:9" x14ac:dyDescent="0.25">
      <c r="B663">
        <f>IF('Input and Summary Results'!D245=0,FALSE,'Input and Summary Results'!$B245)</f>
        <v>18</v>
      </c>
      <c r="C663">
        <f>IF(OR(B663=0,'Input and Summary Results'!D245=0,'Input and Summary Results'!D245=""),FALSE,'Input and Summary Results'!$D245)</f>
        <v>0.96108247000000002</v>
      </c>
      <c r="D663">
        <f>IF(OR(B663=0,'Input and Summary Results'!E245=0),FALSE,'Input and Summary Results'!$E245)</f>
        <v>5.3830549999999998E-2</v>
      </c>
      <c r="E663">
        <f t="shared" si="59"/>
        <v>-1.7239344142910628E-2</v>
      </c>
      <c r="F663">
        <f t="shared" si="60"/>
        <v>2.4308484889959545E-2</v>
      </c>
      <c r="G663">
        <f>IF('Input and Summary Results'!$J$4="yes",IF(C663=FALSE,FALSE,IF('Data Transformation'!E663&lt;$R$10,E663,$R$10)),IF(C663=FALSE,FALSE,IF(C663&lt;$R$10,C663,$R$10)))</f>
        <v>0.96108247000000002</v>
      </c>
      <c r="H663">
        <f>IF('Input and Summary Results'!$J$4="yes",'Data Transformation'!F663,'Data Transformation'!D663)</f>
        <v>5.3830549999999998E-2</v>
      </c>
      <c r="I663">
        <f t="shared" si="61"/>
        <v>18</v>
      </c>
    </row>
    <row r="664" spans="2:9" x14ac:dyDescent="0.25">
      <c r="B664">
        <f>IF('Input and Summary Results'!D246=0,FALSE,'Input and Summary Results'!$B246)</f>
        <v>18</v>
      </c>
      <c r="C664">
        <f>IF(OR(B664=0,'Input and Summary Results'!D246=0,'Input and Summary Results'!D246=""),FALSE,'Input and Summary Results'!$D246)</f>
        <v>0.96248261000000002</v>
      </c>
      <c r="D664">
        <f>IF(OR(B664=0,'Input and Summary Results'!E246=0),FALSE,'Input and Summary Results'!$E246)</f>
        <v>6.1344030000000001E-2</v>
      </c>
      <c r="E664">
        <f t="shared" si="59"/>
        <v>-1.6607108519999435E-2</v>
      </c>
      <c r="F664">
        <f t="shared" si="60"/>
        <v>2.7661080567471238E-2</v>
      </c>
      <c r="G664">
        <f>IF('Input and Summary Results'!$J$4="yes",IF(C664=FALSE,FALSE,IF('Data Transformation'!E664&lt;$R$10,E664,$R$10)),IF(C664=FALSE,FALSE,IF(C664&lt;$R$10,C664,$R$10)))</f>
        <v>0.96248261000000002</v>
      </c>
      <c r="H664">
        <f>IF('Input and Summary Results'!$J$4="yes",'Data Transformation'!F664,'Data Transformation'!D664)</f>
        <v>6.1344030000000001E-2</v>
      </c>
      <c r="I664">
        <f t="shared" si="61"/>
        <v>18</v>
      </c>
    </row>
    <row r="665" spans="2:9" x14ac:dyDescent="0.25">
      <c r="B665">
        <f>IF('Input and Summary Results'!D247=0,FALSE,'Input and Summary Results'!$B247)</f>
        <v>18</v>
      </c>
      <c r="C665">
        <f>IF(OR(B665=0,'Input and Summary Results'!D247=0,'Input and Summary Results'!D247=""),FALSE,'Input and Summary Results'!$D247)</f>
        <v>0.96389184000000006</v>
      </c>
      <c r="D665">
        <f>IF(OR(B665=0,'Input and Summary Results'!E247=0),FALSE,'Input and Summary Results'!$E247)</f>
        <v>9.2199950000000003E-2</v>
      </c>
      <c r="E665">
        <f t="shared" si="59"/>
        <v>-1.597169631142431E-2</v>
      </c>
      <c r="F665">
        <f t="shared" si="60"/>
        <v>4.151376393019366E-2</v>
      </c>
      <c r="G665">
        <f>IF('Input and Summary Results'!$J$4="yes",IF(C665=FALSE,FALSE,IF('Data Transformation'!E665&lt;$R$10,E665,$R$10)),IF(C665=FALSE,FALSE,IF(C665&lt;$R$10,C665,$R$10)))</f>
        <v>0.96389184000000006</v>
      </c>
      <c r="H665">
        <f>IF('Input and Summary Results'!$J$4="yes",'Data Transformation'!F665,'Data Transformation'!D665)</f>
        <v>9.2199950000000003E-2</v>
      </c>
      <c r="I665">
        <f t="shared" si="61"/>
        <v>18</v>
      </c>
    </row>
    <row r="666" spans="2:9" x14ac:dyDescent="0.25">
      <c r="B666">
        <f>IF('Input and Summary Results'!D248=0,FALSE,'Input and Summary Results'!$B248)</f>
        <v>18</v>
      </c>
      <c r="C666">
        <f>IF(OR(B666=0,'Input and Summary Results'!D248=0,'Input and Summary Results'!D248=""),FALSE,'Input and Summary Results'!$D248)</f>
        <v>1.0034299900000001</v>
      </c>
      <c r="D666">
        <f>IF(OR(B666=0,'Input and Summary Results'!E248=0),FALSE,'Input and Summary Results'!$E248)</f>
        <v>9.1873120000000003E-2</v>
      </c>
      <c r="E666">
        <f t="shared" si="59"/>
        <v>1.4870768560497488E-3</v>
      </c>
      <c r="F666">
        <f t="shared" si="60"/>
        <v>3.9736637809679176E-2</v>
      </c>
      <c r="G666">
        <f>IF('Input and Summary Results'!$J$4="yes",IF(C666=FALSE,FALSE,IF('Data Transformation'!E666&lt;$R$10,E666,$R$10)),IF(C666=FALSE,FALSE,IF(C666&lt;$R$10,C666,$R$10)))</f>
        <v>1.0034299900000001</v>
      </c>
      <c r="H666">
        <f>IF('Input and Summary Results'!$J$4="yes",'Data Transformation'!F666,'Data Transformation'!D666)</f>
        <v>9.1873120000000003E-2</v>
      </c>
      <c r="I666">
        <f t="shared" si="61"/>
        <v>18</v>
      </c>
    </row>
    <row r="667" spans="2:9" x14ac:dyDescent="0.25">
      <c r="B667">
        <f>IF('Input and Summary Results'!D249=0,FALSE,'Input and Summary Results'!$B249)</f>
        <v>18</v>
      </c>
      <c r="C667">
        <f>IF(OR(B667=0,'Input and Summary Results'!D249=0,'Input and Summary Results'!D249=""),FALSE,'Input and Summary Results'!$D249)</f>
        <v>1.0058699</v>
      </c>
      <c r="D667">
        <f>IF(OR(B667=0,'Input and Summary Results'!E249=0),FALSE,'Input and Summary Results'!$E249)</f>
        <v>6.6019159999999993E-2</v>
      </c>
      <c r="E667">
        <f t="shared" si="59"/>
        <v>2.5418123641174168E-3</v>
      </c>
      <c r="F667">
        <f t="shared" si="60"/>
        <v>2.8485110688767998E-2</v>
      </c>
      <c r="G667">
        <f>IF('Input and Summary Results'!$J$4="yes",IF(C667=FALSE,FALSE,IF('Data Transformation'!E667&lt;$R$10,E667,$R$10)),IF(C667=FALSE,FALSE,IF(C667&lt;$R$10,C667,$R$10)))</f>
        <v>1.0058699</v>
      </c>
      <c r="H667">
        <f>IF('Input and Summary Results'!$J$4="yes",'Data Transformation'!F667,'Data Transformation'!D667)</f>
        <v>6.6019159999999993E-2</v>
      </c>
      <c r="I667">
        <f t="shared" si="61"/>
        <v>18</v>
      </c>
    </row>
    <row r="668" spans="2:9" x14ac:dyDescent="0.25">
      <c r="B668">
        <f>IF('Input and Summary Results'!D250=0,FALSE,'Input and Summary Results'!$B250)</f>
        <v>18</v>
      </c>
      <c r="C668">
        <f>IF(OR(B668=0,'Input and Summary Results'!D250=0,'Input and Summary Results'!D250=""),FALSE,'Input and Summary Results'!$D250)</f>
        <v>1.0249945199999999</v>
      </c>
      <c r="D668">
        <f>IF(OR(B668=0,'Input and Summary Results'!E250=0),FALSE,'Input and Summary Results'!$E250)</f>
        <v>3.9496299999999998E-2</v>
      </c>
      <c r="E668">
        <f t="shared" si="59"/>
        <v>1.0721543498970313E-2</v>
      </c>
      <c r="F668">
        <f t="shared" si="60"/>
        <v>1.672340082364538E-2</v>
      </c>
      <c r="G668">
        <f>IF('Input and Summary Results'!$J$4="yes",IF(C668=FALSE,FALSE,IF('Data Transformation'!E668&lt;$R$10,E668,$R$10)),IF(C668=FALSE,FALSE,IF(C668&lt;$R$10,C668,$R$10)))</f>
        <v>1.0249945199999999</v>
      </c>
      <c r="H668">
        <f>IF('Input and Summary Results'!$J$4="yes",'Data Transformation'!F668,'Data Transformation'!D668)</f>
        <v>3.9496299999999998E-2</v>
      </c>
      <c r="I668">
        <f t="shared" si="61"/>
        <v>18</v>
      </c>
    </row>
    <row r="669" spans="2:9" x14ac:dyDescent="0.25">
      <c r="B669">
        <f>IF('Input and Summary Results'!D251=0,FALSE,'Input and Summary Results'!$B251)</f>
        <v>18</v>
      </c>
      <c r="C669">
        <f>IF(OR(B669=0,'Input and Summary Results'!D251=0,'Input and Summary Results'!D251=""),FALSE,'Input and Summary Results'!$D251)</f>
        <v>1.0258567300000001</v>
      </c>
      <c r="D669">
        <f>IF(OR(B669=0,'Input and Summary Results'!E251=0),FALSE,'Input and Summary Results'!$E251)</f>
        <v>6.3919809999999994E-2</v>
      </c>
      <c r="E669">
        <f t="shared" si="59"/>
        <v>1.1086711930667474E-2</v>
      </c>
      <c r="F669">
        <f t="shared" si="60"/>
        <v>2.7041980355288011E-2</v>
      </c>
      <c r="G669">
        <f>IF('Input and Summary Results'!$J$4="yes",IF(C669=FALSE,FALSE,IF('Data Transformation'!E669&lt;$R$10,E669,$R$10)),IF(C669=FALSE,FALSE,IF(C669&lt;$R$10,C669,$R$10)))</f>
        <v>1.0258567300000001</v>
      </c>
      <c r="H669">
        <f>IF('Input and Summary Results'!$J$4="yes",'Data Transformation'!F669,'Data Transformation'!D669)</f>
        <v>6.3919809999999994E-2</v>
      </c>
      <c r="I669">
        <f t="shared" si="61"/>
        <v>18</v>
      </c>
    </row>
    <row r="670" spans="2:9" x14ac:dyDescent="0.25">
      <c r="B670">
        <f>IF('Input and Summary Results'!D252=0,FALSE,'Input and Summary Results'!$B252)</f>
        <v>19</v>
      </c>
      <c r="C670">
        <f>IF(OR(B670=0,'Input and Summary Results'!D252=0,'Input and Summary Results'!D252=""),FALSE,'Input and Summary Results'!$D252)</f>
        <v>0.48047983</v>
      </c>
      <c r="D670">
        <f>IF(OR(B670=0,'Input and Summary Results'!E252=0),FALSE,'Input and Summary Results'!$E252)</f>
        <v>5.5565950000000003E-2</v>
      </c>
      <c r="E670">
        <f t="shared" si="59"/>
        <v>-0.31832483880409135</v>
      </c>
      <c r="F670">
        <f t="shared" si="60"/>
        <v>5.0190706860681333E-2</v>
      </c>
      <c r="G670">
        <f>IF('Input and Summary Results'!$J$4="yes",IF(C670=FALSE,FALSE,IF('Data Transformation'!E670&lt;$R$10,E670,$R$10)),IF(C670=FALSE,FALSE,IF(C670&lt;$R$10,C670,$R$10)))</f>
        <v>0.48047983</v>
      </c>
      <c r="H670">
        <f>IF('Input and Summary Results'!$J$4="yes",'Data Transformation'!F670,'Data Transformation'!D670)</f>
        <v>5.5565950000000003E-2</v>
      </c>
      <c r="I670">
        <f t="shared" si="61"/>
        <v>19</v>
      </c>
    </row>
    <row r="671" spans="2:9" x14ac:dyDescent="0.25">
      <c r="B671">
        <f>IF('Input and Summary Results'!D253=0,FALSE,'Input and Summary Results'!$B253)</f>
        <v>19</v>
      </c>
      <c r="C671">
        <f>IF(OR(B671=0,'Input and Summary Results'!D253=0,'Input and Summary Results'!D253=""),FALSE,'Input and Summary Results'!$D253)</f>
        <v>0.53470353000000004</v>
      </c>
      <c r="D671">
        <f>IF(OR(B671=0,'Input and Summary Results'!E253=0),FALSE,'Input and Summary Results'!$E253)</f>
        <v>4.7377259999999997E-2</v>
      </c>
      <c r="E671">
        <f t="shared" si="59"/>
        <v>-0.27188694876956654</v>
      </c>
      <c r="F671">
        <f t="shared" si="60"/>
        <v>3.8454451273213022E-2</v>
      </c>
      <c r="G671">
        <f>IF('Input and Summary Results'!$J$4="yes",IF(C671=FALSE,FALSE,IF('Data Transformation'!E671&lt;$R$10,E671,$R$10)),IF(C671=FALSE,FALSE,IF(C671&lt;$R$10,C671,$R$10)))</f>
        <v>0.53470353000000004</v>
      </c>
      <c r="H671">
        <f>IF('Input and Summary Results'!$J$4="yes",'Data Transformation'!F671,'Data Transformation'!D671)</f>
        <v>4.7377259999999997E-2</v>
      </c>
      <c r="I671">
        <f t="shared" si="61"/>
        <v>19</v>
      </c>
    </row>
    <row r="672" spans="2:9" x14ac:dyDescent="0.25">
      <c r="B672">
        <f>IF('Input and Summary Results'!D254=0,FALSE,'Input and Summary Results'!$B254)</f>
        <v>19</v>
      </c>
      <c r="C672">
        <f>IF(OR(B672=0,'Input and Summary Results'!D254=0,'Input and Summary Results'!D254=""),FALSE,'Input and Summary Results'!$D254)</f>
        <v>0.62027093</v>
      </c>
      <c r="D672">
        <f>IF(OR(B672=0,'Input and Summary Results'!E254=0),FALSE,'Input and Summary Results'!$E254)</f>
        <v>4.515334E-2</v>
      </c>
      <c r="E672">
        <f t="shared" si="59"/>
        <v>-0.20741857227115873</v>
      </c>
      <c r="F672">
        <f t="shared" si="60"/>
        <v>3.1593532136029653E-2</v>
      </c>
      <c r="G672">
        <f>IF('Input and Summary Results'!$J$4="yes",IF(C672=FALSE,FALSE,IF('Data Transformation'!E672&lt;$R$10,E672,$R$10)),IF(C672=FALSE,FALSE,IF(C672&lt;$R$10,C672,$R$10)))</f>
        <v>0.62027093</v>
      </c>
      <c r="H672">
        <f>IF('Input and Summary Results'!$J$4="yes",'Data Transformation'!F672,'Data Transformation'!D672)</f>
        <v>4.515334E-2</v>
      </c>
      <c r="I672">
        <f t="shared" si="61"/>
        <v>19</v>
      </c>
    </row>
    <row r="673" spans="2:9" x14ac:dyDescent="0.25">
      <c r="B673">
        <f>IF('Input and Summary Results'!D255=0,FALSE,'Input and Summary Results'!$B255)</f>
        <v>19</v>
      </c>
      <c r="C673">
        <f>IF(OR(B673=0,'Input and Summary Results'!D255=0,'Input and Summary Results'!D255=""),FALSE,'Input and Summary Results'!$D255)</f>
        <v>0.65314159999999999</v>
      </c>
      <c r="D673">
        <f>IF(OR(B673=0,'Input and Summary Results'!E255=0),FALSE,'Input and Summary Results'!$E255)</f>
        <v>5.280729E-2</v>
      </c>
      <c r="E673">
        <f t="shared" si="59"/>
        <v>-0.1849926542042058</v>
      </c>
      <c r="F673">
        <f t="shared" si="60"/>
        <v>3.5089426029516417E-2</v>
      </c>
      <c r="G673">
        <f>IF('Input and Summary Results'!$J$4="yes",IF(C673=FALSE,FALSE,IF('Data Transformation'!E673&lt;$R$10,E673,$R$10)),IF(C673=FALSE,FALSE,IF(C673&lt;$R$10,C673,$R$10)))</f>
        <v>0.65314159999999999</v>
      </c>
      <c r="H673">
        <f>IF('Input and Summary Results'!$J$4="yes",'Data Transformation'!F673,'Data Transformation'!D673)</f>
        <v>5.280729E-2</v>
      </c>
      <c r="I673">
        <f t="shared" si="61"/>
        <v>19</v>
      </c>
    </row>
    <row r="674" spans="2:9" x14ac:dyDescent="0.25">
      <c r="B674">
        <f>IF('Input and Summary Results'!D256=0,FALSE,'Input and Summary Results'!$B256)</f>
        <v>19</v>
      </c>
      <c r="C674">
        <f>IF(OR(B674=0,'Input and Summary Results'!D256=0,'Input and Summary Results'!D256=""),FALSE,'Input and Summary Results'!$D256)</f>
        <v>0.67411304999999999</v>
      </c>
      <c r="D674">
        <f>IF(OR(B674=0,'Input and Summary Results'!E256=0),FALSE,'Input and Summary Results'!$E256)</f>
        <v>3.6671740000000001E-2</v>
      </c>
      <c r="E674">
        <f t="shared" si="59"/>
        <v>-0.17126726537251238</v>
      </c>
      <c r="F674">
        <f t="shared" si="60"/>
        <v>2.3609593613415438E-2</v>
      </c>
      <c r="G674">
        <f>IF('Input and Summary Results'!$J$4="yes",IF(C674=FALSE,FALSE,IF('Data Transformation'!E674&lt;$R$10,E674,$R$10)),IF(C674=FALSE,FALSE,IF(C674&lt;$R$10,C674,$R$10)))</f>
        <v>0.67411304999999999</v>
      </c>
      <c r="H674">
        <f>IF('Input and Summary Results'!$J$4="yes",'Data Transformation'!F674,'Data Transformation'!D674)</f>
        <v>3.6671740000000001E-2</v>
      </c>
      <c r="I674">
        <f t="shared" si="61"/>
        <v>19</v>
      </c>
    </row>
    <row r="675" spans="2:9" x14ac:dyDescent="0.25">
      <c r="B675">
        <f>IF('Input and Summary Results'!D257=0,FALSE,'Input and Summary Results'!$B257)</f>
        <v>19</v>
      </c>
      <c r="C675">
        <f>IF(OR(B675=0,'Input and Summary Results'!D257=0,'Input and Summary Results'!D257=""),FALSE,'Input and Summary Results'!$D257)</f>
        <v>0.76388908</v>
      </c>
      <c r="D675">
        <f>IF(OR(B675=0,'Input and Summary Results'!E257=0),FALSE,'Input and Summary Results'!$E257)</f>
        <v>4.7045820000000002E-2</v>
      </c>
      <c r="E675">
        <f t="shared" si="59"/>
        <v>-0.1169696982844551</v>
      </c>
      <c r="F675">
        <f t="shared" si="60"/>
        <v>2.6728862101288317E-2</v>
      </c>
      <c r="G675">
        <f>IF('Input and Summary Results'!$J$4="yes",IF(C675=FALSE,FALSE,IF('Data Transformation'!E675&lt;$R$10,E675,$R$10)),IF(C675=FALSE,FALSE,IF(C675&lt;$R$10,C675,$R$10)))</f>
        <v>0.76388908</v>
      </c>
      <c r="H675">
        <f>IF('Input and Summary Results'!$J$4="yes",'Data Transformation'!F675,'Data Transformation'!D675)</f>
        <v>4.7045820000000002E-2</v>
      </c>
      <c r="I675">
        <f t="shared" si="61"/>
        <v>19</v>
      </c>
    </row>
    <row r="676" spans="2:9" x14ac:dyDescent="0.25">
      <c r="B676">
        <f>IF('Input and Summary Results'!D258=0,FALSE,'Input and Summary Results'!$B258)</f>
        <v>19</v>
      </c>
      <c r="C676">
        <f>IF(OR(B676=0,'Input and Summary Results'!D258=0,'Input and Summary Results'!D258=""),FALSE,'Input and Summary Results'!$D258)</f>
        <v>0.80679604000000005</v>
      </c>
      <c r="D676">
        <f>IF(OR(B676=0,'Input and Summary Results'!E258=0),FALSE,'Input and Summary Results'!$E258)</f>
        <v>6.1055230000000002E-2</v>
      </c>
      <c r="E676">
        <f t="shared" si="59"/>
        <v>-9.3236242103259495E-2</v>
      </c>
      <c r="F676">
        <f t="shared" si="60"/>
        <v>3.2843455478537051E-2</v>
      </c>
      <c r="G676">
        <f>IF('Input and Summary Results'!$J$4="yes",IF(C676=FALSE,FALSE,IF('Data Transformation'!E676&lt;$R$10,E676,$R$10)),IF(C676=FALSE,FALSE,IF(C676&lt;$R$10,C676,$R$10)))</f>
        <v>0.80679604000000005</v>
      </c>
      <c r="H676">
        <f>IF('Input and Summary Results'!$J$4="yes",'Data Transformation'!F676,'Data Transformation'!D676)</f>
        <v>6.1055230000000002E-2</v>
      </c>
      <c r="I676">
        <f t="shared" si="61"/>
        <v>19</v>
      </c>
    </row>
    <row r="677" spans="2:9" x14ac:dyDescent="0.25">
      <c r="B677">
        <f>IF('Input and Summary Results'!D259=0,FALSE,'Input and Summary Results'!$B259)</f>
        <v>19</v>
      </c>
      <c r="C677">
        <f>IF(OR(B677=0,'Input and Summary Results'!D259=0,'Input and Summary Results'!D259=""),FALSE,'Input and Summary Results'!$D259)</f>
        <v>0.80897328999999996</v>
      </c>
      <c r="D677">
        <f>IF(OR(B677=0,'Input and Summary Results'!E259=0),FALSE,'Input and Summary Results'!$E259)</f>
        <v>3.940929E-2</v>
      </c>
      <c r="E677">
        <f t="shared" si="59"/>
        <v>-9.2065817321113561E-2</v>
      </c>
      <c r="F677">
        <f t="shared" si="60"/>
        <v>2.1142393786573597E-2</v>
      </c>
      <c r="G677">
        <f>IF('Input and Summary Results'!$J$4="yes",IF(C677=FALSE,FALSE,IF('Data Transformation'!E677&lt;$R$10,E677,$R$10)),IF(C677=FALSE,FALSE,IF(C677&lt;$R$10,C677,$R$10)))</f>
        <v>0.80897328999999996</v>
      </c>
      <c r="H677">
        <f>IF('Input and Summary Results'!$J$4="yes",'Data Transformation'!F677,'Data Transformation'!D677)</f>
        <v>3.940929E-2</v>
      </c>
      <c r="I677">
        <f t="shared" si="61"/>
        <v>19</v>
      </c>
    </row>
    <row r="678" spans="2:9" x14ac:dyDescent="0.25">
      <c r="B678">
        <f>IF('Input and Summary Results'!D260=0,FALSE,'Input and Summary Results'!$B260)</f>
        <v>19</v>
      </c>
      <c r="C678">
        <f>IF(OR(B678=0,'Input and Summary Results'!D260=0,'Input and Summary Results'!D260=""),FALSE,'Input and Summary Results'!$D260)</f>
        <v>0.83034026000000005</v>
      </c>
      <c r="D678">
        <f>IF(OR(B678=0,'Input and Summary Results'!E260=0),FALSE,'Input and Summary Results'!$E260)</f>
        <v>6.4399940000000003E-2</v>
      </c>
      <c r="E678">
        <f t="shared" si="59"/>
        <v>-8.0743904300100006E-2</v>
      </c>
      <c r="F678">
        <f t="shared" si="60"/>
        <v>3.3660386357756519E-2</v>
      </c>
      <c r="G678">
        <f>IF('Input and Summary Results'!$J$4="yes",IF(C678=FALSE,FALSE,IF('Data Transformation'!E678&lt;$R$10,E678,$R$10)),IF(C678=FALSE,FALSE,IF(C678&lt;$R$10,C678,$R$10)))</f>
        <v>0.83034026000000005</v>
      </c>
      <c r="H678">
        <f>IF('Input and Summary Results'!$J$4="yes",'Data Transformation'!F678,'Data Transformation'!D678)</f>
        <v>6.4399940000000003E-2</v>
      </c>
      <c r="I678">
        <f t="shared" si="61"/>
        <v>19</v>
      </c>
    </row>
    <row r="679" spans="2:9" x14ac:dyDescent="0.25">
      <c r="B679">
        <f>IF('Input and Summary Results'!D261=0,FALSE,'Input and Summary Results'!$B261)</f>
        <v>19</v>
      </c>
      <c r="C679">
        <f>IF(OR(B679=0,'Input and Summary Results'!D261=0,'Input and Summary Results'!D261=""),FALSE,'Input and Summary Results'!$D261)</f>
        <v>0.84881351000000005</v>
      </c>
      <c r="D679">
        <f>IF(OR(B679=0,'Input and Summary Results'!E261=0),FALSE,'Input and Summary Results'!$E261)</f>
        <v>6.836594E-2</v>
      </c>
      <c r="E679">
        <f t="shared" si="59"/>
        <v>-7.1187716675333579E-2</v>
      </c>
      <c r="F679">
        <f t="shared" si="60"/>
        <v>3.49556382060884E-2</v>
      </c>
      <c r="G679">
        <f>IF('Input and Summary Results'!$J$4="yes",IF(C679=FALSE,FALSE,IF('Data Transformation'!E679&lt;$R$10,E679,$R$10)),IF(C679=FALSE,FALSE,IF(C679&lt;$R$10,C679,$R$10)))</f>
        <v>0.84881351000000005</v>
      </c>
      <c r="H679">
        <f>IF('Input and Summary Results'!$J$4="yes",'Data Transformation'!F679,'Data Transformation'!D679)</f>
        <v>6.836594E-2</v>
      </c>
      <c r="I679">
        <f t="shared" si="61"/>
        <v>19</v>
      </c>
    </row>
    <row r="680" spans="2:9" x14ac:dyDescent="0.25">
      <c r="B680">
        <f>IF('Input and Summary Results'!D262=0,FALSE,'Input and Summary Results'!$B262)</f>
        <v>19</v>
      </c>
      <c r="C680">
        <f>IF(OR(B680=0,'Input and Summary Results'!D262=0,'Input and Summary Results'!D262=""),FALSE,'Input and Summary Results'!$D262)</f>
        <v>0.86574322999999997</v>
      </c>
      <c r="D680">
        <f>IF(OR(B680=0,'Input and Summary Results'!E262=0),FALSE,'Input and Summary Results'!$E262)</f>
        <v>7.1547830000000007E-2</v>
      </c>
      <c r="E680">
        <f t="shared" si="59"/>
        <v>-6.2610895891858018E-2</v>
      </c>
      <c r="F680">
        <f t="shared" si="60"/>
        <v>3.5867168398186614E-2</v>
      </c>
      <c r="G680">
        <f>IF('Input and Summary Results'!$J$4="yes",IF(C680=FALSE,FALSE,IF('Data Transformation'!E680&lt;$R$10,E680,$R$10)),IF(C680=FALSE,FALSE,IF(C680&lt;$R$10,C680,$R$10)))</f>
        <v>0.86574322999999997</v>
      </c>
      <c r="H680">
        <f>IF('Input and Summary Results'!$J$4="yes",'Data Transformation'!F680,'Data Transformation'!D680)</f>
        <v>7.1547830000000007E-2</v>
      </c>
      <c r="I680">
        <f t="shared" si="61"/>
        <v>19</v>
      </c>
    </row>
    <row r="681" spans="2:9" x14ac:dyDescent="0.25">
      <c r="B681">
        <f>IF('Input and Summary Results'!D263=0,FALSE,'Input and Summary Results'!$B263)</f>
        <v>19</v>
      </c>
      <c r="C681">
        <f>IF(OR(B681=0,'Input and Summary Results'!D263=0,'Input and Summary Results'!D263=""),FALSE,'Input and Summary Results'!$D263)</f>
        <v>0.89035447999999995</v>
      </c>
      <c r="D681">
        <f>IF(OR(B681=0,'Input and Summary Results'!E263=0),FALSE,'Input and Summary Results'!$E263)</f>
        <v>5.2639159999999997E-2</v>
      </c>
      <c r="E681">
        <f t="shared" si="59"/>
        <v>-5.0437051717105781E-2</v>
      </c>
      <c r="F681">
        <f t="shared" si="60"/>
        <v>2.5658763956576038E-2</v>
      </c>
      <c r="G681">
        <f>IF('Input and Summary Results'!$J$4="yes",IF(C681=FALSE,FALSE,IF('Data Transformation'!E681&lt;$R$10,E681,$R$10)),IF(C681=FALSE,FALSE,IF(C681&lt;$R$10,C681,$R$10)))</f>
        <v>0.89035447999999995</v>
      </c>
      <c r="H681">
        <f>IF('Input and Summary Results'!$J$4="yes",'Data Transformation'!F681,'Data Transformation'!D681)</f>
        <v>5.2639159999999997E-2</v>
      </c>
      <c r="I681">
        <f t="shared" si="61"/>
        <v>19</v>
      </c>
    </row>
    <row r="682" spans="2:9" x14ac:dyDescent="0.25">
      <c r="B682">
        <f>IF('Input and Summary Results'!D264=0,FALSE,'Input and Summary Results'!$B264)</f>
        <v>19</v>
      </c>
      <c r="C682">
        <f>IF(OR(B682=0,'Input and Summary Results'!D264=0,'Input and Summary Results'!D264=""),FALSE,'Input and Summary Results'!$D264)</f>
        <v>0.94921942000000004</v>
      </c>
      <c r="D682">
        <f>IF(OR(B682=0,'Input and Summary Results'!E264=0),FALSE,'Input and Summary Results'!$E264)</f>
        <v>3.9573120000000003E-2</v>
      </c>
      <c r="E682">
        <f t="shared" ref="E682:E745" si="62">IF(C682=FALSE,FALSE,LOG10(C682))</f>
        <v>-2.2633385169655684E-2</v>
      </c>
      <c r="F682">
        <f t="shared" ref="F682:F745" si="63">IF(D682=FALSE, FALSE,0.434*D682/C682)</f>
        <v>1.8093534243115252E-2</v>
      </c>
      <c r="G682">
        <f>IF('Input and Summary Results'!$J$4="yes",IF(C682=FALSE,FALSE,IF('Data Transformation'!E682&lt;$R$10,E682,$R$10)),IF(C682=FALSE,FALSE,IF(C682&lt;$R$10,C682,$R$10)))</f>
        <v>0.94921942000000004</v>
      </c>
      <c r="H682">
        <f>IF('Input and Summary Results'!$J$4="yes",'Data Transformation'!F682,'Data Transformation'!D682)</f>
        <v>3.9573120000000003E-2</v>
      </c>
      <c r="I682">
        <f t="shared" si="61"/>
        <v>19</v>
      </c>
    </row>
    <row r="683" spans="2:9" x14ac:dyDescent="0.25">
      <c r="B683">
        <f>IF('Input and Summary Results'!D265=0,FALSE,'Input and Summary Results'!$B265)</f>
        <v>19</v>
      </c>
      <c r="C683">
        <f>IF(OR(B683=0,'Input and Summary Results'!D265=0,'Input and Summary Results'!D265=""),FALSE,'Input and Summary Results'!$D265)</f>
        <v>0.97683781999999997</v>
      </c>
      <c r="D683">
        <f>IF(OR(B683=0,'Input and Summary Results'!E265=0),FALSE,'Input and Summary Results'!$E265)</f>
        <v>3.6689029999999997E-2</v>
      </c>
      <c r="E683">
        <f t="shared" si="62"/>
        <v>-1.0177534260410121E-2</v>
      </c>
      <c r="F683">
        <f t="shared" si="63"/>
        <v>1.6300596367163588E-2</v>
      </c>
      <c r="G683">
        <f>IF('Input and Summary Results'!$J$4="yes",IF(C683=FALSE,FALSE,IF('Data Transformation'!E683&lt;$R$10,E683,$R$10)),IF(C683=FALSE,FALSE,IF(C683&lt;$R$10,C683,$R$10)))</f>
        <v>0.97683781999999997</v>
      </c>
      <c r="H683">
        <f>IF('Input and Summary Results'!$J$4="yes",'Data Transformation'!F683,'Data Transformation'!D683)</f>
        <v>3.6689029999999997E-2</v>
      </c>
      <c r="I683">
        <f t="shared" si="61"/>
        <v>19</v>
      </c>
    </row>
    <row r="684" spans="2:9" x14ac:dyDescent="0.25">
      <c r="B684">
        <f>IF('Input and Summary Results'!D266=0,FALSE,'Input and Summary Results'!$B266)</f>
        <v>19</v>
      </c>
      <c r="C684">
        <f>IF(OR(B684=0,'Input and Summary Results'!D266=0,'Input and Summary Results'!D266=""),FALSE,'Input and Summary Results'!$D266)</f>
        <v>0.98535245000000005</v>
      </c>
      <c r="D684">
        <f>IF(OR(B684=0,'Input and Summary Results'!E266=0),FALSE,'Input and Summary Results'!$E266)</f>
        <v>2.9041279999999999E-2</v>
      </c>
      <c r="E684">
        <f t="shared" si="62"/>
        <v>-6.4083992367493705E-3</v>
      </c>
      <c r="F684">
        <f t="shared" si="63"/>
        <v>1.2791276380344921E-2</v>
      </c>
      <c r="G684">
        <f>IF('Input and Summary Results'!$J$4="yes",IF(C684=FALSE,FALSE,IF('Data Transformation'!E684&lt;$R$10,E684,$R$10)),IF(C684=FALSE,FALSE,IF(C684&lt;$R$10,C684,$R$10)))</f>
        <v>0.98535245000000005</v>
      </c>
      <c r="H684">
        <f>IF('Input and Summary Results'!$J$4="yes",'Data Transformation'!F684,'Data Transformation'!D684)</f>
        <v>2.9041279999999999E-2</v>
      </c>
      <c r="I684">
        <f t="shared" si="61"/>
        <v>19</v>
      </c>
    </row>
    <row r="685" spans="2:9" x14ac:dyDescent="0.25">
      <c r="B685">
        <f>IF('Input and Summary Results'!D267=0,FALSE,'Input and Summary Results'!$B267)</f>
        <v>19</v>
      </c>
      <c r="C685">
        <f>IF(OR(B685=0,'Input and Summary Results'!D267=0,'Input and Summary Results'!D267=""),FALSE,'Input and Summary Results'!$D267)</f>
        <v>1.01572117</v>
      </c>
      <c r="D685">
        <f>IF(OR(B685=0,'Input and Summary Results'!E267=0),FALSE,'Input and Summary Results'!$E267)</f>
        <v>4.1165859999999999E-2</v>
      </c>
      <c r="E685">
        <f t="shared" si="62"/>
        <v>6.7745042570225827E-3</v>
      </c>
      <c r="F685">
        <f t="shared" si="63"/>
        <v>1.7589456405639352E-2</v>
      </c>
      <c r="G685">
        <f>IF('Input and Summary Results'!$J$4="yes",IF(C685=FALSE,FALSE,IF('Data Transformation'!E685&lt;$R$10,E685,$R$10)),IF(C685=FALSE,FALSE,IF(C685&lt;$R$10,C685,$R$10)))</f>
        <v>1.01572117</v>
      </c>
      <c r="H685">
        <f>IF('Input and Summary Results'!$J$4="yes",'Data Transformation'!F685,'Data Transformation'!D685)</f>
        <v>4.1165859999999999E-2</v>
      </c>
      <c r="I685">
        <f t="shared" si="61"/>
        <v>19</v>
      </c>
    </row>
    <row r="686" spans="2:9" x14ac:dyDescent="0.25">
      <c r="B686">
        <f>IF('Input and Summary Results'!D268=0,FALSE,'Input and Summary Results'!$B268)</f>
        <v>19</v>
      </c>
      <c r="C686">
        <f>IF(OR(B686=0,'Input and Summary Results'!D268=0,'Input and Summary Results'!D268=""),FALSE,'Input and Summary Results'!$D268)</f>
        <v>1.0342412999999999</v>
      </c>
      <c r="D686">
        <f>IF(OR(B686=0,'Input and Summary Results'!E268=0),FALSE,'Input and Summary Results'!$E268)</f>
        <v>5.6489669999999999E-2</v>
      </c>
      <c r="E686">
        <f t="shared" si="62"/>
        <v>1.4621876313612874E-2</v>
      </c>
      <c r="F686">
        <f t="shared" si="63"/>
        <v>2.3704832498953582E-2</v>
      </c>
      <c r="G686">
        <f>IF('Input and Summary Results'!$J$4="yes",IF(C686=FALSE,FALSE,IF('Data Transformation'!E686&lt;$R$10,E686,$R$10)),IF(C686=FALSE,FALSE,IF(C686&lt;$R$10,C686,$R$10)))</f>
        <v>1.0342412999999999</v>
      </c>
      <c r="H686">
        <f>IF('Input and Summary Results'!$J$4="yes",'Data Transformation'!F686,'Data Transformation'!D686)</f>
        <v>5.6489669999999999E-2</v>
      </c>
      <c r="I686">
        <f t="shared" si="61"/>
        <v>19</v>
      </c>
    </row>
    <row r="687" spans="2:9" x14ac:dyDescent="0.25">
      <c r="B687">
        <f>IF('Input and Summary Results'!D269=0,FALSE,'Input and Summary Results'!$B269)</f>
        <v>19</v>
      </c>
      <c r="C687">
        <f>IF(OR(B687=0,'Input and Summary Results'!D269=0,'Input and Summary Results'!D269=""),FALSE,'Input and Summary Results'!$D269)</f>
        <v>1.0440754400000001</v>
      </c>
      <c r="D687">
        <f>IF(OR(B687=0,'Input and Summary Results'!E269=0),FALSE,'Input and Summary Results'!$E269)</f>
        <v>4.0031860000000002E-2</v>
      </c>
      <c r="E687">
        <f t="shared" si="62"/>
        <v>1.8731879884662423E-2</v>
      </c>
      <c r="F687">
        <f t="shared" si="63"/>
        <v>1.6640394529345504E-2</v>
      </c>
      <c r="G687">
        <f>IF('Input and Summary Results'!$J$4="yes",IF(C687=FALSE,FALSE,IF('Data Transformation'!E687&lt;$R$10,E687,$R$10)),IF(C687=FALSE,FALSE,IF(C687&lt;$R$10,C687,$R$10)))</f>
        <v>1.0440754400000001</v>
      </c>
      <c r="H687">
        <f>IF('Input and Summary Results'!$J$4="yes",'Data Transformation'!F687,'Data Transformation'!D687)</f>
        <v>4.0031860000000002E-2</v>
      </c>
      <c r="I687">
        <f t="shared" si="61"/>
        <v>19</v>
      </c>
    </row>
    <row r="688" spans="2:9" x14ac:dyDescent="0.25">
      <c r="B688">
        <f>IF('Input and Summary Results'!D270=0,FALSE,'Input and Summary Results'!$B270)</f>
        <v>19</v>
      </c>
      <c r="C688">
        <f>IF(OR(B688=0,'Input and Summary Results'!D270=0,'Input and Summary Results'!D270=""),FALSE,'Input and Summary Results'!$D270)</f>
        <v>1.0660122700000001</v>
      </c>
      <c r="D688">
        <f>IF(OR(B688=0,'Input and Summary Results'!E270=0),FALSE,'Input and Summary Results'!$E270)</f>
        <v>3.9669500000000003E-2</v>
      </c>
      <c r="E688">
        <f t="shared" si="62"/>
        <v>2.7762203529789083E-2</v>
      </c>
      <c r="F688">
        <f t="shared" si="63"/>
        <v>1.6150436054549352E-2</v>
      </c>
      <c r="G688">
        <f>IF('Input and Summary Results'!$J$4="yes",IF(C688=FALSE,FALSE,IF('Data Transformation'!E688&lt;$R$10,E688,$R$10)),IF(C688=FALSE,FALSE,IF(C688&lt;$R$10,C688,$R$10)))</f>
        <v>1.0660122700000001</v>
      </c>
      <c r="H688">
        <f>IF('Input and Summary Results'!$J$4="yes",'Data Transformation'!F688,'Data Transformation'!D688)</f>
        <v>3.9669500000000003E-2</v>
      </c>
      <c r="I688">
        <f t="shared" si="61"/>
        <v>19</v>
      </c>
    </row>
    <row r="689" spans="2:9" x14ac:dyDescent="0.25">
      <c r="B689">
        <f>IF('Input and Summary Results'!D271=0,FALSE,'Input and Summary Results'!$B271)</f>
        <v>20</v>
      </c>
      <c r="C689">
        <f>IF(OR(B689=0,'Input and Summary Results'!D271=0,'Input and Summary Results'!D271=""),FALSE,'Input and Summary Results'!$D271)</f>
        <v>0.85875363999999998</v>
      </c>
      <c r="D689">
        <f>IF(OR(B689=0,'Input and Summary Results'!E271=0),FALSE,'Input and Summary Results'!$E271)</f>
        <v>3.3659469999999997E-2</v>
      </c>
      <c r="E689">
        <f t="shared" si="62"/>
        <v>-6.6131409083992829E-2</v>
      </c>
      <c r="F689">
        <f t="shared" si="63"/>
        <v>1.7010943883742954E-2</v>
      </c>
      <c r="G689">
        <f>IF('Input and Summary Results'!$J$4="yes",IF(C689=FALSE,FALSE,IF('Data Transformation'!E689&lt;$R$10,E689,$R$10)),IF(C689=FALSE,FALSE,IF(C689&lt;$R$10,C689,$R$10)))</f>
        <v>0.85875363999999998</v>
      </c>
      <c r="H689">
        <f>IF('Input and Summary Results'!$J$4="yes",'Data Transformation'!F689,'Data Transformation'!D689)</f>
        <v>3.3659469999999997E-2</v>
      </c>
      <c r="I689">
        <f t="shared" si="61"/>
        <v>20</v>
      </c>
    </row>
    <row r="690" spans="2:9" x14ac:dyDescent="0.25">
      <c r="B690">
        <f>IF('Input and Summary Results'!D272=0,FALSE,'Input and Summary Results'!$B272)</f>
        <v>20</v>
      </c>
      <c r="C690">
        <f>IF(OR(B690=0,'Input and Summary Results'!D272=0,'Input and Summary Results'!D272=""),FALSE,'Input and Summary Results'!$D272)</f>
        <v>0.88048685000000004</v>
      </c>
      <c r="D690">
        <f>IF(OR(B690=0,'Input and Summary Results'!E272=0),FALSE,'Input and Summary Results'!$E272)</f>
        <v>3.4970380000000002E-2</v>
      </c>
      <c r="E690">
        <f t="shared" si="62"/>
        <v>-5.5277125801284924E-2</v>
      </c>
      <c r="F690">
        <f t="shared" si="63"/>
        <v>1.723721929521151E-2</v>
      </c>
      <c r="G690">
        <f>IF('Input and Summary Results'!$J$4="yes",IF(C690=FALSE,FALSE,IF('Data Transformation'!E690&lt;$R$10,E690,$R$10)),IF(C690=FALSE,FALSE,IF(C690&lt;$R$10,C690,$R$10)))</f>
        <v>0.88048685000000004</v>
      </c>
      <c r="H690">
        <f>IF('Input and Summary Results'!$J$4="yes",'Data Transformation'!F690,'Data Transformation'!D690)</f>
        <v>3.4970380000000002E-2</v>
      </c>
      <c r="I690">
        <f t="shared" si="61"/>
        <v>20</v>
      </c>
    </row>
    <row r="691" spans="2:9" x14ac:dyDescent="0.25">
      <c r="B691">
        <f>IF('Input and Summary Results'!D273=0,FALSE,'Input and Summary Results'!$B273)</f>
        <v>20</v>
      </c>
      <c r="C691">
        <f>IF(OR(B691=0,'Input and Summary Results'!D273=0,'Input and Summary Results'!D273=""),FALSE,'Input and Summary Results'!$D273)</f>
        <v>0.90085360000000003</v>
      </c>
      <c r="D691">
        <f>IF(OR(B691=0,'Input and Summary Results'!E273=0),FALSE,'Input and Summary Results'!$E273)</f>
        <v>5.8906149999999997E-2</v>
      </c>
      <c r="E691">
        <f t="shared" si="62"/>
        <v>-4.5345781582759509E-2</v>
      </c>
      <c r="F691">
        <f t="shared" si="63"/>
        <v>2.8378938708797964E-2</v>
      </c>
      <c r="G691">
        <f>IF('Input and Summary Results'!$J$4="yes",IF(C691=FALSE,FALSE,IF('Data Transformation'!E691&lt;$R$10,E691,$R$10)),IF(C691=FALSE,FALSE,IF(C691&lt;$R$10,C691,$R$10)))</f>
        <v>0.90085360000000003</v>
      </c>
      <c r="H691">
        <f>IF('Input and Summary Results'!$J$4="yes",'Data Transformation'!F691,'Data Transformation'!D691)</f>
        <v>5.8906149999999997E-2</v>
      </c>
      <c r="I691">
        <f t="shared" si="61"/>
        <v>20</v>
      </c>
    </row>
    <row r="692" spans="2:9" x14ac:dyDescent="0.25">
      <c r="B692">
        <f>IF('Input and Summary Results'!D274=0,FALSE,'Input and Summary Results'!$B274)</f>
        <v>20</v>
      </c>
      <c r="C692">
        <f>IF(OR(B692=0,'Input and Summary Results'!D274=0,'Input and Summary Results'!D274=""),FALSE,'Input and Summary Results'!$D274)</f>
        <v>0.91474593999999998</v>
      </c>
      <c r="D692">
        <f>IF(OR(B692=0,'Input and Summary Results'!E274=0),FALSE,'Input and Summary Results'!$E274)</f>
        <v>4.5155399999999998E-2</v>
      </c>
      <c r="E692">
        <f t="shared" si="62"/>
        <v>-3.8699509405727125E-2</v>
      </c>
      <c r="F692">
        <f t="shared" si="63"/>
        <v>2.1423919738851206E-2</v>
      </c>
      <c r="G692">
        <f>IF('Input and Summary Results'!$J$4="yes",IF(C692=FALSE,FALSE,IF('Data Transformation'!E692&lt;$R$10,E692,$R$10)),IF(C692=FALSE,FALSE,IF(C692&lt;$R$10,C692,$R$10)))</f>
        <v>0.91474593999999998</v>
      </c>
      <c r="H692">
        <f>IF('Input and Summary Results'!$J$4="yes",'Data Transformation'!F692,'Data Transformation'!D692)</f>
        <v>4.5155399999999998E-2</v>
      </c>
      <c r="I692">
        <f t="shared" si="61"/>
        <v>20</v>
      </c>
    </row>
    <row r="693" spans="2:9" x14ac:dyDescent="0.25">
      <c r="B693">
        <f>IF('Input and Summary Results'!D275=0,FALSE,'Input and Summary Results'!$B275)</f>
        <v>20</v>
      </c>
      <c r="C693">
        <f>IF(OR(B693=0,'Input and Summary Results'!D275=0,'Input and Summary Results'!D275=""),FALSE,'Input and Summary Results'!$D275)</f>
        <v>0.94329394</v>
      </c>
      <c r="D693">
        <f>IF(OR(B693=0,'Input and Summary Results'!E275=0),FALSE,'Input and Summary Results'!$E275)</f>
        <v>3.5369959999999999E-2</v>
      </c>
      <c r="E693">
        <f t="shared" si="62"/>
        <v>-2.5352955588855693E-2</v>
      </c>
      <c r="F693">
        <f t="shared" si="63"/>
        <v>1.6273360814763636E-2</v>
      </c>
      <c r="G693">
        <f>IF('Input and Summary Results'!$J$4="yes",IF(C693=FALSE,FALSE,IF('Data Transformation'!E693&lt;$R$10,E693,$R$10)),IF(C693=FALSE,FALSE,IF(C693&lt;$R$10,C693,$R$10)))</f>
        <v>0.94329394</v>
      </c>
      <c r="H693">
        <f>IF('Input and Summary Results'!$J$4="yes",'Data Transformation'!F693,'Data Transformation'!D693)</f>
        <v>3.5369959999999999E-2</v>
      </c>
      <c r="I693">
        <f t="shared" si="61"/>
        <v>20</v>
      </c>
    </row>
    <row r="694" spans="2:9" x14ac:dyDescent="0.25">
      <c r="B694">
        <f>IF('Input and Summary Results'!D276=0,FALSE,'Input and Summary Results'!$B276)</f>
        <v>20</v>
      </c>
      <c r="C694">
        <f>IF(OR(B694=0,'Input and Summary Results'!D276=0,'Input and Summary Results'!D276=""),FALSE,'Input and Summary Results'!$D276)</f>
        <v>0.94891802999999997</v>
      </c>
      <c r="D694">
        <f>IF(OR(B694=0,'Input and Summary Results'!E276=0),FALSE,'Input and Summary Results'!$E276)</f>
        <v>9.1385209999999995E-2</v>
      </c>
      <c r="E694">
        <f t="shared" si="62"/>
        <v>-2.2771301435941728E-2</v>
      </c>
      <c r="F694">
        <f t="shared" si="63"/>
        <v>4.1796214094488221E-2</v>
      </c>
      <c r="G694">
        <f>IF('Input and Summary Results'!$J$4="yes",IF(C694=FALSE,FALSE,IF('Data Transformation'!E694&lt;$R$10,E694,$R$10)),IF(C694=FALSE,FALSE,IF(C694&lt;$R$10,C694,$R$10)))</f>
        <v>0.94891802999999997</v>
      </c>
      <c r="H694">
        <f>IF('Input and Summary Results'!$J$4="yes",'Data Transformation'!F694,'Data Transformation'!D694)</f>
        <v>9.1385209999999995E-2</v>
      </c>
      <c r="I694">
        <f t="shared" si="61"/>
        <v>20</v>
      </c>
    </row>
    <row r="695" spans="2:9" x14ac:dyDescent="0.25">
      <c r="B695">
        <f>IF('Input and Summary Results'!D277=0,FALSE,'Input and Summary Results'!$B277)</f>
        <v>20</v>
      </c>
      <c r="C695">
        <f>IF(OR(B695=0,'Input and Summary Results'!D277=0,'Input and Summary Results'!D277=""),FALSE,'Input and Summary Results'!$D277)</f>
        <v>0.95315092000000001</v>
      </c>
      <c r="D695">
        <f>IF(OR(B695=0,'Input and Summary Results'!E277=0),FALSE,'Input and Summary Results'!$E277)</f>
        <v>4.8111729999999998E-2</v>
      </c>
      <c r="E695">
        <f t="shared" si="62"/>
        <v>-2.083832860206784E-2</v>
      </c>
      <c r="F695">
        <f t="shared" si="63"/>
        <v>2.1906804454429944E-2</v>
      </c>
      <c r="G695">
        <f>IF('Input and Summary Results'!$J$4="yes",IF(C695=FALSE,FALSE,IF('Data Transformation'!E695&lt;$R$10,E695,$R$10)),IF(C695=FALSE,FALSE,IF(C695&lt;$R$10,C695,$R$10)))</f>
        <v>0.95315092000000001</v>
      </c>
      <c r="H695">
        <f>IF('Input and Summary Results'!$J$4="yes",'Data Transformation'!F695,'Data Transformation'!D695)</f>
        <v>4.8111729999999998E-2</v>
      </c>
      <c r="I695">
        <f t="shared" si="61"/>
        <v>20</v>
      </c>
    </row>
    <row r="696" spans="2:9" x14ac:dyDescent="0.25">
      <c r="B696">
        <f>IF('Input and Summary Results'!D278=0,FALSE,'Input and Summary Results'!$B278)</f>
        <v>20</v>
      </c>
      <c r="C696">
        <f>IF(OR(B696=0,'Input and Summary Results'!D278=0,'Input and Summary Results'!D278=""),FALSE,'Input and Summary Results'!$D278)</f>
        <v>0.96218086000000003</v>
      </c>
      <c r="D696">
        <f>IF(OR(B696=0,'Input and Summary Results'!E278=0),FALSE,'Input and Summary Results'!$E278)</f>
        <v>5.0744640000000001E-2</v>
      </c>
      <c r="E696">
        <f t="shared" si="62"/>
        <v>-1.6743286468020688E-2</v>
      </c>
      <c r="F696">
        <f t="shared" si="63"/>
        <v>2.2888808825401077E-2</v>
      </c>
      <c r="G696">
        <f>IF('Input and Summary Results'!$J$4="yes",IF(C696=FALSE,FALSE,IF('Data Transformation'!E696&lt;$R$10,E696,$R$10)),IF(C696=FALSE,FALSE,IF(C696&lt;$R$10,C696,$R$10)))</f>
        <v>0.96218086000000003</v>
      </c>
      <c r="H696">
        <f>IF('Input and Summary Results'!$J$4="yes",'Data Transformation'!F696,'Data Transformation'!D696)</f>
        <v>5.0744640000000001E-2</v>
      </c>
      <c r="I696">
        <f t="shared" si="61"/>
        <v>20</v>
      </c>
    </row>
    <row r="697" spans="2:9" x14ac:dyDescent="0.25">
      <c r="B697">
        <f>IF('Input and Summary Results'!D279=0,FALSE,'Input and Summary Results'!$B279)</f>
        <v>20</v>
      </c>
      <c r="C697">
        <f>IF(OR(B697=0,'Input and Summary Results'!D279=0,'Input and Summary Results'!D279=""),FALSE,'Input and Summary Results'!$D279)</f>
        <v>0.98523939000000005</v>
      </c>
      <c r="D697">
        <f>IF(OR(B697=0,'Input and Summary Results'!E279=0),FALSE,'Input and Summary Results'!$E279)</f>
        <v>3.2119670000000003E-2</v>
      </c>
      <c r="E697">
        <f t="shared" si="62"/>
        <v>-6.458233335502014E-3</v>
      </c>
      <c r="F697">
        <f t="shared" si="63"/>
        <v>1.4148781424583522E-2</v>
      </c>
      <c r="G697">
        <f>IF('Input and Summary Results'!$J$4="yes",IF(C697=FALSE,FALSE,IF('Data Transformation'!E697&lt;$R$10,E697,$R$10)),IF(C697=FALSE,FALSE,IF(C697&lt;$R$10,C697,$R$10)))</f>
        <v>0.98523939000000005</v>
      </c>
      <c r="H697">
        <f>IF('Input and Summary Results'!$J$4="yes",'Data Transformation'!F697,'Data Transformation'!D697)</f>
        <v>3.2119670000000003E-2</v>
      </c>
      <c r="I697">
        <f t="shared" si="61"/>
        <v>20</v>
      </c>
    </row>
    <row r="698" spans="2:9" x14ac:dyDescent="0.25">
      <c r="B698">
        <f>IF('Input and Summary Results'!D280=0,FALSE,'Input and Summary Results'!$B280)</f>
        <v>20</v>
      </c>
      <c r="C698">
        <f>IF(OR(B698=0,'Input and Summary Results'!D280=0,'Input and Summary Results'!D280=""),FALSE,'Input and Summary Results'!$D280)</f>
        <v>1.0079990999999999</v>
      </c>
      <c r="D698">
        <f>IF(OR(B698=0,'Input and Summary Results'!E280=0),FALSE,'Input and Summary Results'!$E280)</f>
        <v>4.1295270000000002E-2</v>
      </c>
      <c r="E698">
        <f t="shared" si="62"/>
        <v>3.4601443464030747E-3</v>
      </c>
      <c r="F698">
        <f t="shared" si="63"/>
        <v>1.7779923791598626E-2</v>
      </c>
      <c r="G698">
        <f>IF('Input and Summary Results'!$J$4="yes",IF(C698=FALSE,FALSE,IF('Data Transformation'!E698&lt;$R$10,E698,$R$10)),IF(C698=FALSE,FALSE,IF(C698&lt;$R$10,C698,$R$10)))</f>
        <v>1.0079990999999999</v>
      </c>
      <c r="H698">
        <f>IF('Input and Summary Results'!$J$4="yes",'Data Transformation'!F698,'Data Transformation'!D698)</f>
        <v>4.1295270000000002E-2</v>
      </c>
      <c r="I698">
        <f t="shared" si="61"/>
        <v>20</v>
      </c>
    </row>
    <row r="699" spans="2:9" x14ac:dyDescent="0.25">
      <c r="B699">
        <f>IF('Input and Summary Results'!D281=0,FALSE,'Input and Summary Results'!$B281)</f>
        <v>20</v>
      </c>
      <c r="C699">
        <f>IF(OR(B699=0,'Input and Summary Results'!D281=0,'Input and Summary Results'!D281=""),FALSE,'Input and Summary Results'!$D281)</f>
        <v>1.00848556</v>
      </c>
      <c r="D699">
        <f>IF(OR(B699=0,'Input and Summary Results'!E281=0),FALSE,'Input and Summary Results'!$E281)</f>
        <v>3.1846600000000003E-2</v>
      </c>
      <c r="E699">
        <f t="shared" si="62"/>
        <v>3.6696841479754729E-3</v>
      </c>
      <c r="F699">
        <f t="shared" si="63"/>
        <v>1.3705128708040203E-2</v>
      </c>
      <c r="G699">
        <f>IF('Input and Summary Results'!$J$4="yes",IF(C699=FALSE,FALSE,IF('Data Transformation'!E699&lt;$R$10,E699,$R$10)),IF(C699=FALSE,FALSE,IF(C699&lt;$R$10,C699,$R$10)))</f>
        <v>1.00848556</v>
      </c>
      <c r="H699">
        <f>IF('Input and Summary Results'!$J$4="yes",'Data Transformation'!F699,'Data Transformation'!D699)</f>
        <v>3.1846600000000003E-2</v>
      </c>
      <c r="I699">
        <f t="shared" si="61"/>
        <v>20</v>
      </c>
    </row>
    <row r="700" spans="2:9" x14ac:dyDescent="0.25">
      <c r="B700">
        <f>IF('Input and Summary Results'!D282=0,FALSE,'Input and Summary Results'!$B282)</f>
        <v>20</v>
      </c>
      <c r="C700">
        <f>IF(OR(B700=0,'Input and Summary Results'!D282=0,'Input and Summary Results'!D282=""),FALSE,'Input and Summary Results'!$D282)</f>
        <v>1.0166151000000001</v>
      </c>
      <c r="D700">
        <f>IF(OR(B700=0,'Input and Summary Results'!E282=0),FALSE,'Input and Summary Results'!$E282)</f>
        <v>3.3856120000000003E-2</v>
      </c>
      <c r="E700">
        <f t="shared" si="62"/>
        <v>7.1565560827717275E-3</v>
      </c>
      <c r="F700">
        <f t="shared" si="63"/>
        <v>1.4453411207447146E-2</v>
      </c>
      <c r="G700">
        <f>IF('Input and Summary Results'!$J$4="yes",IF(C700=FALSE,FALSE,IF('Data Transformation'!E700&lt;$R$10,E700,$R$10)),IF(C700=FALSE,FALSE,IF(C700&lt;$R$10,C700,$R$10)))</f>
        <v>1.0166151000000001</v>
      </c>
      <c r="H700">
        <f>IF('Input and Summary Results'!$J$4="yes",'Data Transformation'!F700,'Data Transformation'!D700)</f>
        <v>3.3856120000000003E-2</v>
      </c>
      <c r="I700">
        <f t="shared" si="61"/>
        <v>20</v>
      </c>
    </row>
    <row r="701" spans="2:9" x14ac:dyDescent="0.25">
      <c r="B701">
        <f>IF('Input and Summary Results'!D283=0,FALSE,'Input and Summary Results'!$B283)</f>
        <v>20</v>
      </c>
      <c r="C701">
        <f>IF(OR(B701=0,'Input and Summary Results'!D283=0,'Input and Summary Results'!D283=""),FALSE,'Input and Summary Results'!$D283)</f>
        <v>1.03659685</v>
      </c>
      <c r="D701">
        <f>IF(OR(B701=0,'Input and Summary Results'!E283=0),FALSE,'Input and Summary Results'!$E283)</f>
        <v>4.751379E-2</v>
      </c>
      <c r="E701">
        <f t="shared" si="62"/>
        <v>1.5609884775848326E-2</v>
      </c>
      <c r="F701">
        <f t="shared" si="63"/>
        <v>1.9892965003704188E-2</v>
      </c>
      <c r="G701">
        <f>IF('Input and Summary Results'!$J$4="yes",IF(C701=FALSE,FALSE,IF('Data Transformation'!E701&lt;$R$10,E701,$R$10)),IF(C701=FALSE,FALSE,IF(C701&lt;$R$10,C701,$R$10)))</f>
        <v>1.03659685</v>
      </c>
      <c r="H701">
        <f>IF('Input and Summary Results'!$J$4="yes",'Data Transformation'!F701,'Data Transformation'!D701)</f>
        <v>4.751379E-2</v>
      </c>
      <c r="I701">
        <f t="shared" si="61"/>
        <v>20</v>
      </c>
    </row>
    <row r="702" spans="2:9" x14ac:dyDescent="0.25">
      <c r="B702">
        <f>IF('Input and Summary Results'!D284=0,FALSE,'Input and Summary Results'!$B284)</f>
        <v>20</v>
      </c>
      <c r="C702">
        <f>IF(OR(B702=0,'Input and Summary Results'!D284=0,'Input and Summary Results'!D284=""),FALSE,'Input and Summary Results'!$D284)</f>
        <v>1.0479521199999999</v>
      </c>
      <c r="D702">
        <f>IF(OR(B702=0,'Input and Summary Results'!E284=0),FALSE,'Input and Summary Results'!$E284)</f>
        <v>2.497361E-2</v>
      </c>
      <c r="E702">
        <f t="shared" si="62"/>
        <v>2.0341440572501306E-2</v>
      </c>
      <c r="F702">
        <f t="shared" si="63"/>
        <v>1.0342597274386925E-2</v>
      </c>
      <c r="G702">
        <f>IF('Input and Summary Results'!$J$4="yes",IF(C702=FALSE,FALSE,IF('Data Transformation'!E702&lt;$R$10,E702,$R$10)),IF(C702=FALSE,FALSE,IF(C702&lt;$R$10,C702,$R$10)))</f>
        <v>1.0479521199999999</v>
      </c>
      <c r="H702">
        <f>IF('Input and Summary Results'!$J$4="yes",'Data Transformation'!F702,'Data Transformation'!D702)</f>
        <v>2.497361E-2</v>
      </c>
      <c r="I702">
        <f t="shared" si="61"/>
        <v>20</v>
      </c>
    </row>
    <row r="703" spans="2:9" x14ac:dyDescent="0.25">
      <c r="B703">
        <f>IF('Input and Summary Results'!D285=0,FALSE,'Input and Summary Results'!$B285)</f>
        <v>20</v>
      </c>
      <c r="C703">
        <f>IF(OR(B703=0,'Input and Summary Results'!D285=0,'Input and Summary Results'!D285=""),FALSE,'Input and Summary Results'!$D285)</f>
        <v>1.04843303</v>
      </c>
      <c r="D703">
        <f>IF(OR(B703=0,'Input and Summary Results'!E285=0),FALSE,'Input and Summary Results'!$E285)</f>
        <v>4.6270940000000003E-2</v>
      </c>
      <c r="E703">
        <f t="shared" si="62"/>
        <v>2.0540694572135632E-2</v>
      </c>
      <c r="F703">
        <f t="shared" si="63"/>
        <v>1.915390624425482E-2</v>
      </c>
      <c r="G703">
        <f>IF('Input and Summary Results'!$J$4="yes",IF(C703=FALSE,FALSE,IF('Data Transformation'!E703&lt;$R$10,E703,$R$10)),IF(C703=FALSE,FALSE,IF(C703&lt;$R$10,C703,$R$10)))</f>
        <v>1.04843303</v>
      </c>
      <c r="H703">
        <f>IF('Input and Summary Results'!$J$4="yes",'Data Transformation'!F703,'Data Transformation'!D703)</f>
        <v>4.6270940000000003E-2</v>
      </c>
      <c r="I703">
        <f t="shared" si="61"/>
        <v>20</v>
      </c>
    </row>
    <row r="704" spans="2:9" x14ac:dyDescent="0.25">
      <c r="B704">
        <f>IF('Input and Summary Results'!D286=0,FALSE,'Input and Summary Results'!$B286)</f>
        <v>20</v>
      </c>
      <c r="C704">
        <f>IF(OR(B704=0,'Input and Summary Results'!D286=0,'Input and Summary Results'!D286=""),FALSE,'Input and Summary Results'!$D286)</f>
        <v>1.0827560000000001</v>
      </c>
      <c r="D704">
        <f>IF(OR(B704=0,'Input and Summary Results'!E286=0),FALSE,'Input and Summary Results'!$E286)</f>
        <v>4.2935210000000001E-2</v>
      </c>
      <c r="E704">
        <f t="shared" si="62"/>
        <v>3.4530599014368141E-2</v>
      </c>
      <c r="F704">
        <f t="shared" si="63"/>
        <v>1.720967710176623E-2</v>
      </c>
      <c r="G704">
        <f>IF('Input and Summary Results'!$J$4="yes",IF(C704=FALSE,FALSE,IF('Data Transformation'!E704&lt;$R$10,E704,$R$10)),IF(C704=FALSE,FALSE,IF(C704&lt;$R$10,C704,$R$10)))</f>
        <v>1.0827560000000001</v>
      </c>
      <c r="H704">
        <f>IF('Input and Summary Results'!$J$4="yes",'Data Transformation'!F704,'Data Transformation'!D704)</f>
        <v>4.2935210000000001E-2</v>
      </c>
      <c r="I704">
        <f t="shared" si="61"/>
        <v>20</v>
      </c>
    </row>
    <row r="705" spans="2:9" x14ac:dyDescent="0.25">
      <c r="B705">
        <f>IF('Input and Summary Results'!D287=0,FALSE,'Input and Summary Results'!$B287)</f>
        <v>20</v>
      </c>
      <c r="C705">
        <f>IF(OR(B705=0,'Input and Summary Results'!D287=0,'Input and Summary Results'!D287=""),FALSE,'Input and Summary Results'!$D287)</f>
        <v>1.0894001099999999</v>
      </c>
      <c r="D705">
        <f>IF(OR(B705=0,'Input and Summary Results'!E287=0),FALSE,'Input and Summary Results'!$E287)</f>
        <v>4.1456239999999998E-2</v>
      </c>
      <c r="E705">
        <f t="shared" si="62"/>
        <v>3.7187414789133254E-2</v>
      </c>
      <c r="F705">
        <f t="shared" si="63"/>
        <v>1.651551894923161E-2</v>
      </c>
      <c r="G705">
        <f>IF('Input and Summary Results'!$J$4="yes",IF(C705=FALSE,FALSE,IF('Data Transformation'!E705&lt;$R$10,E705,$R$10)),IF(C705=FALSE,FALSE,IF(C705&lt;$R$10,C705,$R$10)))</f>
        <v>1.0894001099999999</v>
      </c>
      <c r="H705">
        <f>IF('Input and Summary Results'!$J$4="yes",'Data Transformation'!F705,'Data Transformation'!D705)</f>
        <v>4.1456239999999998E-2</v>
      </c>
      <c r="I705">
        <f t="shared" si="61"/>
        <v>20</v>
      </c>
    </row>
    <row r="706" spans="2:9" x14ac:dyDescent="0.25">
      <c r="B706">
        <f>IF('Input and Summary Results'!D288=0,FALSE,'Input and Summary Results'!$B288)</f>
        <v>20</v>
      </c>
      <c r="C706">
        <f>IF(OR(B706=0,'Input and Summary Results'!D288=0,'Input and Summary Results'!D288=""),FALSE,'Input and Summary Results'!$D288)</f>
        <v>1.12349933</v>
      </c>
      <c r="D706">
        <f>IF(OR(B706=0,'Input and Summary Results'!E288=0),FALSE,'Input and Summary Results'!$E288)</f>
        <v>5.1450910000000002E-2</v>
      </c>
      <c r="E706">
        <f t="shared" si="62"/>
        <v>5.0572817763256631E-2</v>
      </c>
      <c r="F706">
        <f t="shared" si="63"/>
        <v>1.9875129734167267E-2</v>
      </c>
      <c r="G706">
        <f>IF('Input and Summary Results'!$J$4="yes",IF(C706=FALSE,FALSE,IF('Data Transformation'!E706&lt;$R$10,E706,$R$10)),IF(C706=FALSE,FALSE,IF(C706&lt;$R$10,C706,$R$10)))</f>
        <v>1.12349933</v>
      </c>
      <c r="H706">
        <f>IF('Input and Summary Results'!$J$4="yes",'Data Transformation'!F706,'Data Transformation'!D706)</f>
        <v>5.1450910000000002E-2</v>
      </c>
      <c r="I706">
        <f t="shared" si="61"/>
        <v>20</v>
      </c>
    </row>
    <row r="707" spans="2:9" x14ac:dyDescent="0.25">
      <c r="B707">
        <f>IF('Input and Summary Results'!D289=0,FALSE,'Input and Summary Results'!$B289)</f>
        <v>20</v>
      </c>
      <c r="C707">
        <f>IF(OR(B707=0,'Input and Summary Results'!D289=0,'Input and Summary Results'!D289=""),FALSE,'Input and Summary Results'!$D289)</f>
        <v>1.1293314299999999</v>
      </c>
      <c r="D707">
        <f>IF(OR(B707=0,'Input and Summary Results'!E289=0),FALSE,'Input and Summary Results'!$E289)</f>
        <v>8.0349840000000006E-2</v>
      </c>
      <c r="E707">
        <f t="shared" si="62"/>
        <v>5.2821414995801001E-2</v>
      </c>
      <c r="F707">
        <f t="shared" si="63"/>
        <v>3.0878296338569099E-2</v>
      </c>
      <c r="G707">
        <f>IF('Input and Summary Results'!$J$4="yes",IF(C707=FALSE,FALSE,IF('Data Transformation'!E707&lt;$R$10,E707,$R$10)),IF(C707=FALSE,FALSE,IF(C707&lt;$R$10,C707,$R$10)))</f>
        <v>1.1293314299999999</v>
      </c>
      <c r="H707">
        <f>IF('Input and Summary Results'!$J$4="yes",'Data Transformation'!F707,'Data Transformation'!D707)</f>
        <v>8.0349840000000006E-2</v>
      </c>
      <c r="I707">
        <f t="shared" si="61"/>
        <v>20</v>
      </c>
    </row>
    <row r="708" spans="2:9" x14ac:dyDescent="0.25">
      <c r="B708">
        <f>IF('Input and Summary Results'!D290=0,FALSE,'Input and Summary Results'!$B290)</f>
        <v>21</v>
      </c>
      <c r="C708">
        <f>IF(OR(B708=0,'Input and Summary Results'!D290=0,'Input and Summary Results'!D290=""),FALSE,'Input and Summary Results'!$D290)</f>
        <v>7.8576560000000004E-2</v>
      </c>
      <c r="D708">
        <f>IF(OR(B708=0,'Input and Summary Results'!E290=0),FALSE,'Input and Summary Results'!$E290)</f>
        <v>6.0145299999999999E-2</v>
      </c>
      <c r="E708">
        <f t="shared" si="62"/>
        <v>-1.104706988068366</v>
      </c>
      <c r="F708">
        <f t="shared" si="63"/>
        <v>0.33219907056251891</v>
      </c>
      <c r="G708">
        <f>IF('Input and Summary Results'!$J$4="yes",IF(C708=FALSE,FALSE,IF('Data Transformation'!E708&lt;$R$10,E708,$R$10)),IF(C708=FALSE,FALSE,IF(C708&lt;$R$10,C708,$R$10)))</f>
        <v>7.8576560000000004E-2</v>
      </c>
      <c r="H708">
        <f>IF('Input and Summary Results'!$J$4="yes",'Data Transformation'!F708,'Data Transformation'!D708)</f>
        <v>6.0145299999999999E-2</v>
      </c>
      <c r="I708">
        <f t="shared" si="61"/>
        <v>21</v>
      </c>
    </row>
    <row r="709" spans="2:9" x14ac:dyDescent="0.25">
      <c r="B709">
        <f>IF('Input and Summary Results'!D291=0,FALSE,'Input and Summary Results'!$B291)</f>
        <v>21</v>
      </c>
      <c r="C709">
        <f>IF(OR(B709=0,'Input and Summary Results'!D291=0,'Input and Summary Results'!D291=""),FALSE,'Input and Summary Results'!$D291)</f>
        <v>0.12677711</v>
      </c>
      <c r="D709">
        <f>IF(OR(B709=0,'Input and Summary Results'!E291=0),FALSE,'Input and Summary Results'!$E291)</f>
        <v>5.4387989999999997E-2</v>
      </c>
      <c r="E709">
        <f t="shared" si="62"/>
        <v>-0.89695915259053216</v>
      </c>
      <c r="F709">
        <f t="shared" si="63"/>
        <v>0.18618808758142538</v>
      </c>
      <c r="G709">
        <f>IF('Input and Summary Results'!$J$4="yes",IF(C709=FALSE,FALSE,IF('Data Transformation'!E709&lt;$R$10,E709,$R$10)),IF(C709=FALSE,FALSE,IF(C709&lt;$R$10,C709,$R$10)))</f>
        <v>0.12677711</v>
      </c>
      <c r="H709">
        <f>IF('Input and Summary Results'!$J$4="yes",'Data Transformation'!F709,'Data Transformation'!D709)</f>
        <v>5.4387989999999997E-2</v>
      </c>
      <c r="I709">
        <f t="shared" ref="I709:I772" si="64">IF(G709=FALSE,"",B709)</f>
        <v>21</v>
      </c>
    </row>
    <row r="710" spans="2:9" x14ac:dyDescent="0.25">
      <c r="B710">
        <f>IF('Input and Summary Results'!D292=0,FALSE,'Input and Summary Results'!$B292)</f>
        <v>21</v>
      </c>
      <c r="C710">
        <f>IF(OR(B710=0,'Input and Summary Results'!D292=0,'Input and Summary Results'!D292=""),FALSE,'Input and Summary Results'!$D292)</f>
        <v>0.12936979000000001</v>
      </c>
      <c r="D710">
        <f>IF(OR(B710=0,'Input and Summary Results'!E292=0),FALSE,'Input and Summary Results'!$E292)</f>
        <v>9.1472540000000005E-2</v>
      </c>
      <c r="E710">
        <f t="shared" si="62"/>
        <v>-0.88816712682073828</v>
      </c>
      <c r="F710">
        <f t="shared" si="63"/>
        <v>0.30686516813546649</v>
      </c>
      <c r="G710">
        <f>IF('Input and Summary Results'!$J$4="yes",IF(C710=FALSE,FALSE,IF('Data Transformation'!E710&lt;$R$10,E710,$R$10)),IF(C710=FALSE,FALSE,IF(C710&lt;$R$10,C710,$R$10)))</f>
        <v>0.12936979000000001</v>
      </c>
      <c r="H710">
        <f>IF('Input and Summary Results'!$J$4="yes",'Data Transformation'!F710,'Data Transformation'!D710)</f>
        <v>9.1472540000000005E-2</v>
      </c>
      <c r="I710">
        <f t="shared" si="64"/>
        <v>21</v>
      </c>
    </row>
    <row r="711" spans="2:9" x14ac:dyDescent="0.25">
      <c r="B711">
        <f>IF('Input and Summary Results'!D293=0,FALSE,'Input and Summary Results'!$B293)</f>
        <v>21</v>
      </c>
      <c r="C711">
        <f>IF(OR(B711=0,'Input and Summary Results'!D293=0,'Input and Summary Results'!D293=""),FALSE,'Input and Summary Results'!$D293)</f>
        <v>0.19517388999999999</v>
      </c>
      <c r="D711">
        <f>IF(OR(B711=0,'Input and Summary Results'!E293=0),FALSE,'Input and Summary Results'!$E293)</f>
        <v>2.6416329999999998E-2</v>
      </c>
      <c r="E711">
        <f t="shared" si="62"/>
        <v>-0.70957828189152239</v>
      </c>
      <c r="F711">
        <f t="shared" si="63"/>
        <v>5.8740885986337615E-2</v>
      </c>
      <c r="G711">
        <f>IF('Input and Summary Results'!$J$4="yes",IF(C711=FALSE,FALSE,IF('Data Transformation'!E711&lt;$R$10,E711,$R$10)),IF(C711=FALSE,FALSE,IF(C711&lt;$R$10,C711,$R$10)))</f>
        <v>0.19517388999999999</v>
      </c>
      <c r="H711">
        <f>IF('Input and Summary Results'!$J$4="yes",'Data Transformation'!F711,'Data Transformation'!D711)</f>
        <v>2.6416329999999998E-2</v>
      </c>
      <c r="I711">
        <f t="shared" si="64"/>
        <v>21</v>
      </c>
    </row>
    <row r="712" spans="2:9" x14ac:dyDescent="0.25">
      <c r="B712">
        <f>IF('Input and Summary Results'!D294=0,FALSE,'Input and Summary Results'!$B294)</f>
        <v>21</v>
      </c>
      <c r="C712">
        <f>IF(OR(B712=0,'Input and Summary Results'!D294=0,'Input and Summary Results'!D294=""),FALSE,'Input and Summary Results'!$D294)</f>
        <v>0.20862533</v>
      </c>
      <c r="D712">
        <f>IF(OR(B712=0,'Input and Summary Results'!E294=0),FALSE,'Input and Summary Results'!$E294)</f>
        <v>4.3204819999999998E-2</v>
      </c>
      <c r="E712">
        <f t="shared" si="62"/>
        <v>-0.68063296335252588</v>
      </c>
      <c r="F712">
        <f t="shared" si="63"/>
        <v>8.987830902412472E-2</v>
      </c>
      <c r="G712">
        <f>IF('Input and Summary Results'!$J$4="yes",IF(C712=FALSE,FALSE,IF('Data Transformation'!E712&lt;$R$10,E712,$R$10)),IF(C712=FALSE,FALSE,IF(C712&lt;$R$10,C712,$R$10)))</f>
        <v>0.20862533</v>
      </c>
      <c r="H712">
        <f>IF('Input and Summary Results'!$J$4="yes",'Data Transformation'!F712,'Data Transformation'!D712)</f>
        <v>4.3204819999999998E-2</v>
      </c>
      <c r="I712">
        <f t="shared" si="64"/>
        <v>21</v>
      </c>
    </row>
    <row r="713" spans="2:9" x14ac:dyDescent="0.25">
      <c r="B713">
        <f>IF('Input and Summary Results'!D295=0,FALSE,'Input and Summary Results'!$B295)</f>
        <v>21</v>
      </c>
      <c r="C713">
        <f>IF(OR(B713=0,'Input and Summary Results'!D295=0,'Input and Summary Results'!D295=""),FALSE,'Input and Summary Results'!$D295)</f>
        <v>0.23762762000000001</v>
      </c>
      <c r="D713">
        <f>IF(OR(B713=0,'Input and Summary Results'!E295=0),FALSE,'Input and Summary Results'!$E295)</f>
        <v>6.6428470000000003E-2</v>
      </c>
      <c r="E713">
        <f t="shared" si="62"/>
        <v>-0.62410308171926299</v>
      </c>
      <c r="F713">
        <f t="shared" si="63"/>
        <v>0.12132409515358526</v>
      </c>
      <c r="G713">
        <f>IF('Input and Summary Results'!$J$4="yes",IF(C713=FALSE,FALSE,IF('Data Transformation'!E713&lt;$R$10,E713,$R$10)),IF(C713=FALSE,FALSE,IF(C713&lt;$R$10,C713,$R$10)))</f>
        <v>0.23762762000000001</v>
      </c>
      <c r="H713">
        <f>IF('Input and Summary Results'!$J$4="yes",'Data Transformation'!F713,'Data Transformation'!D713)</f>
        <v>6.6428470000000003E-2</v>
      </c>
      <c r="I713">
        <f t="shared" si="64"/>
        <v>21</v>
      </c>
    </row>
    <row r="714" spans="2:9" x14ac:dyDescent="0.25">
      <c r="B714">
        <f>IF('Input and Summary Results'!D296=0,FALSE,'Input and Summary Results'!$B296)</f>
        <v>21</v>
      </c>
      <c r="C714">
        <f>IF(OR(B714=0,'Input and Summary Results'!D296=0,'Input and Summary Results'!D296=""),FALSE,'Input and Summary Results'!$D296)</f>
        <v>0.32774276000000002</v>
      </c>
      <c r="D714">
        <f>IF(OR(B714=0,'Input and Summary Results'!E296=0),FALSE,'Input and Summary Results'!$E296)</f>
        <v>8.1067449999999999E-2</v>
      </c>
      <c r="E714">
        <f t="shared" si="62"/>
        <v>-0.48446689331225856</v>
      </c>
      <c r="F714">
        <f t="shared" si="63"/>
        <v>0.10735026854597794</v>
      </c>
      <c r="G714">
        <f>IF('Input and Summary Results'!$J$4="yes",IF(C714=FALSE,FALSE,IF('Data Transformation'!E714&lt;$R$10,E714,$R$10)),IF(C714=FALSE,FALSE,IF(C714&lt;$R$10,C714,$R$10)))</f>
        <v>0.32774276000000002</v>
      </c>
      <c r="H714">
        <f>IF('Input and Summary Results'!$J$4="yes",'Data Transformation'!F714,'Data Transformation'!D714)</f>
        <v>8.1067449999999999E-2</v>
      </c>
      <c r="I714">
        <f t="shared" si="64"/>
        <v>21</v>
      </c>
    </row>
    <row r="715" spans="2:9" x14ac:dyDescent="0.25">
      <c r="B715">
        <f>IF('Input and Summary Results'!D297=0,FALSE,'Input and Summary Results'!$B297)</f>
        <v>21</v>
      </c>
      <c r="C715">
        <f>IF(OR(B715=0,'Input and Summary Results'!D297=0,'Input and Summary Results'!D297=""),FALSE,'Input and Summary Results'!$D297)</f>
        <v>0.38137727999999999</v>
      </c>
      <c r="D715">
        <f>IF(OR(B715=0,'Input and Summary Results'!E297=0),FALSE,'Input and Summary Results'!$E297)</f>
        <v>4.6715109999999997E-2</v>
      </c>
      <c r="E715">
        <f t="shared" si="62"/>
        <v>-0.41864518298517372</v>
      </c>
      <c r="F715">
        <f t="shared" si="63"/>
        <v>5.3160895531060473E-2</v>
      </c>
      <c r="G715">
        <f>IF('Input and Summary Results'!$J$4="yes",IF(C715=FALSE,FALSE,IF('Data Transformation'!E715&lt;$R$10,E715,$R$10)),IF(C715=FALSE,FALSE,IF(C715&lt;$R$10,C715,$R$10)))</f>
        <v>0.38137727999999999</v>
      </c>
      <c r="H715">
        <f>IF('Input and Summary Results'!$J$4="yes",'Data Transformation'!F715,'Data Transformation'!D715)</f>
        <v>4.6715109999999997E-2</v>
      </c>
      <c r="I715">
        <f t="shared" si="64"/>
        <v>21</v>
      </c>
    </row>
    <row r="716" spans="2:9" x14ac:dyDescent="0.25">
      <c r="B716">
        <f>IF('Input and Summary Results'!D298=0,FALSE,'Input and Summary Results'!$B298)</f>
        <v>21</v>
      </c>
      <c r="C716">
        <f>IF(OR(B716=0,'Input and Summary Results'!D298=0,'Input and Summary Results'!D298=""),FALSE,'Input and Summary Results'!$D298)</f>
        <v>0.46595139000000002</v>
      </c>
      <c r="D716">
        <f>IF(OR(B716=0,'Input and Summary Results'!E298=0),FALSE,'Input and Summary Results'!$E298)</f>
        <v>4.2092230000000001E-2</v>
      </c>
      <c r="E716">
        <f t="shared" si="62"/>
        <v>-0.33165938836563036</v>
      </c>
      <c r="F716">
        <f t="shared" si="63"/>
        <v>3.9205866131228839E-2</v>
      </c>
      <c r="G716">
        <f>IF('Input and Summary Results'!$J$4="yes",IF(C716=FALSE,FALSE,IF('Data Transformation'!E716&lt;$R$10,E716,$R$10)),IF(C716=FALSE,FALSE,IF(C716&lt;$R$10,C716,$R$10)))</f>
        <v>0.46595139000000002</v>
      </c>
      <c r="H716">
        <f>IF('Input and Summary Results'!$J$4="yes",'Data Transformation'!F716,'Data Transformation'!D716)</f>
        <v>4.2092230000000001E-2</v>
      </c>
      <c r="I716">
        <f t="shared" si="64"/>
        <v>21</v>
      </c>
    </row>
    <row r="717" spans="2:9" x14ac:dyDescent="0.25">
      <c r="B717">
        <f>IF('Input and Summary Results'!D299=0,FALSE,'Input and Summary Results'!$B299)</f>
        <v>21</v>
      </c>
      <c r="C717">
        <f>IF(OR(B717=0,'Input and Summary Results'!D299=0,'Input and Summary Results'!D299=""),FALSE,'Input and Summary Results'!$D299)</f>
        <v>0.63676045999999997</v>
      </c>
      <c r="D717">
        <f>IF(OR(B717=0,'Input and Summary Results'!E299=0),FALSE,'Input and Summary Results'!$E299)</f>
        <v>3.4264210000000003E-2</v>
      </c>
      <c r="E717">
        <f t="shared" si="62"/>
        <v>-0.19602391219399928</v>
      </c>
      <c r="F717">
        <f t="shared" si="63"/>
        <v>2.3353628364424516E-2</v>
      </c>
      <c r="G717">
        <f>IF('Input and Summary Results'!$J$4="yes",IF(C717=FALSE,FALSE,IF('Data Transformation'!E717&lt;$R$10,E717,$R$10)),IF(C717=FALSE,FALSE,IF(C717&lt;$R$10,C717,$R$10)))</f>
        <v>0.63676045999999997</v>
      </c>
      <c r="H717">
        <f>IF('Input and Summary Results'!$J$4="yes",'Data Transformation'!F717,'Data Transformation'!D717)</f>
        <v>3.4264210000000003E-2</v>
      </c>
      <c r="I717">
        <f t="shared" si="64"/>
        <v>21</v>
      </c>
    </row>
    <row r="718" spans="2:9" x14ac:dyDescent="0.25">
      <c r="B718">
        <f>IF('Input and Summary Results'!D300=0,FALSE,'Input and Summary Results'!$B300)</f>
        <v>21</v>
      </c>
      <c r="C718">
        <f>IF(OR(B718=0,'Input and Summary Results'!D300=0,'Input and Summary Results'!D300=""),FALSE,'Input and Summary Results'!$D300)</f>
        <v>0.66123836999999996</v>
      </c>
      <c r="D718">
        <f>IF(OR(B718=0,'Input and Summary Results'!E300=0),FALSE,'Input and Summary Results'!$E300)</f>
        <v>4.2097660000000002E-2</v>
      </c>
      <c r="E718">
        <f t="shared" si="62"/>
        <v>-0.17964195335258687</v>
      </c>
      <c r="F718">
        <f t="shared" si="63"/>
        <v>2.7630556950287086E-2</v>
      </c>
      <c r="G718">
        <f>IF('Input and Summary Results'!$J$4="yes",IF(C718=FALSE,FALSE,IF('Data Transformation'!E718&lt;$R$10,E718,$R$10)),IF(C718=FALSE,FALSE,IF(C718&lt;$R$10,C718,$R$10)))</f>
        <v>0.66123836999999996</v>
      </c>
      <c r="H718">
        <f>IF('Input and Summary Results'!$J$4="yes",'Data Transformation'!F718,'Data Transformation'!D718)</f>
        <v>4.2097660000000002E-2</v>
      </c>
      <c r="I718">
        <f t="shared" si="64"/>
        <v>21</v>
      </c>
    </row>
    <row r="719" spans="2:9" x14ac:dyDescent="0.25">
      <c r="B719">
        <f>IF('Input and Summary Results'!D301=0,FALSE,'Input and Summary Results'!$B301)</f>
        <v>21</v>
      </c>
      <c r="C719">
        <f>IF(OR(B719=0,'Input and Summary Results'!D301=0,'Input and Summary Results'!D301=""),FALSE,'Input and Summary Results'!$D301)</f>
        <v>0.77453444000000005</v>
      </c>
      <c r="D719">
        <f>IF(OR(B719=0,'Input and Summary Results'!E301=0),FALSE,'Input and Summary Results'!$E301)</f>
        <v>5.2924180000000001E-2</v>
      </c>
      <c r="E719">
        <f t="shared" si="62"/>
        <v>-0.11095926638842281</v>
      </c>
      <c r="F719">
        <f t="shared" si="63"/>
        <v>2.965535544165086E-2</v>
      </c>
      <c r="G719">
        <f>IF('Input and Summary Results'!$J$4="yes",IF(C719=FALSE,FALSE,IF('Data Transformation'!E719&lt;$R$10,E719,$R$10)),IF(C719=FALSE,FALSE,IF(C719&lt;$R$10,C719,$R$10)))</f>
        <v>0.77453444000000005</v>
      </c>
      <c r="H719">
        <f>IF('Input and Summary Results'!$J$4="yes",'Data Transformation'!F719,'Data Transformation'!D719)</f>
        <v>5.2924180000000001E-2</v>
      </c>
      <c r="I719">
        <f t="shared" si="64"/>
        <v>21</v>
      </c>
    </row>
    <row r="720" spans="2:9" x14ac:dyDescent="0.25">
      <c r="B720">
        <f>IF('Input and Summary Results'!D302=0,FALSE,'Input and Summary Results'!$B302)</f>
        <v>21</v>
      </c>
      <c r="C720">
        <f>IF(OR(B720=0,'Input and Summary Results'!D302=0,'Input and Summary Results'!D302=""),FALSE,'Input and Summary Results'!$D302)</f>
        <v>0.79293091999999998</v>
      </c>
      <c r="D720">
        <f>IF(OR(B720=0,'Input and Summary Results'!E302=0),FALSE,'Input and Summary Results'!$E302)</f>
        <v>4.4600540000000001E-2</v>
      </c>
      <c r="E720">
        <f t="shared" si="62"/>
        <v>-0.10076464669199967</v>
      </c>
      <c r="F720">
        <f t="shared" si="63"/>
        <v>2.4411501521469234E-2</v>
      </c>
      <c r="G720">
        <f>IF('Input and Summary Results'!$J$4="yes",IF(C720=FALSE,FALSE,IF('Data Transformation'!E720&lt;$R$10,E720,$R$10)),IF(C720=FALSE,FALSE,IF(C720&lt;$R$10,C720,$R$10)))</f>
        <v>0.79293091999999998</v>
      </c>
      <c r="H720">
        <f>IF('Input and Summary Results'!$J$4="yes",'Data Transformation'!F720,'Data Transformation'!D720)</f>
        <v>4.4600540000000001E-2</v>
      </c>
      <c r="I720">
        <f t="shared" si="64"/>
        <v>21</v>
      </c>
    </row>
    <row r="721" spans="2:9" x14ac:dyDescent="0.25">
      <c r="B721">
        <f>IF('Input and Summary Results'!D303=0,FALSE,'Input and Summary Results'!$B303)</f>
        <v>21</v>
      </c>
      <c r="C721">
        <f>IF(OR(B721=0,'Input and Summary Results'!D303=0,'Input and Summary Results'!D303=""),FALSE,'Input and Summary Results'!$D303)</f>
        <v>0.82648593000000004</v>
      </c>
      <c r="D721">
        <f>IF(OR(B721=0,'Input and Summary Results'!E303=0),FALSE,'Input and Summary Results'!$E303)</f>
        <v>5.3798909999999998E-2</v>
      </c>
      <c r="E721">
        <f t="shared" si="62"/>
        <v>-8.2764535408168902E-2</v>
      </c>
      <c r="F721">
        <f t="shared" si="63"/>
        <v>2.8250604266185145E-2</v>
      </c>
      <c r="G721">
        <f>IF('Input and Summary Results'!$J$4="yes",IF(C721=FALSE,FALSE,IF('Data Transformation'!E721&lt;$R$10,E721,$R$10)),IF(C721=FALSE,FALSE,IF(C721&lt;$R$10,C721,$R$10)))</f>
        <v>0.82648593000000004</v>
      </c>
      <c r="H721">
        <f>IF('Input and Summary Results'!$J$4="yes",'Data Transformation'!F721,'Data Transformation'!D721)</f>
        <v>5.3798909999999998E-2</v>
      </c>
      <c r="I721">
        <f t="shared" si="64"/>
        <v>21</v>
      </c>
    </row>
    <row r="722" spans="2:9" x14ac:dyDescent="0.25">
      <c r="B722">
        <f>IF('Input and Summary Results'!D304=0,FALSE,'Input and Summary Results'!$B304)</f>
        <v>21</v>
      </c>
      <c r="C722">
        <f>IF(OR(B722=0,'Input and Summary Results'!D304=0,'Input and Summary Results'!D304=""),FALSE,'Input and Summary Results'!$D304)</f>
        <v>0.85259459999999998</v>
      </c>
      <c r="D722">
        <f>IF(OR(B722=0,'Input and Summary Results'!E304=0),FALSE,'Input and Summary Results'!$E304)</f>
        <v>4.5601799999999998E-2</v>
      </c>
      <c r="E722">
        <f t="shared" si="62"/>
        <v>-6.9257422331191365E-2</v>
      </c>
      <c r="F722">
        <f t="shared" si="63"/>
        <v>2.3212885936645625E-2</v>
      </c>
      <c r="G722">
        <f>IF('Input and Summary Results'!$J$4="yes",IF(C722=FALSE,FALSE,IF('Data Transformation'!E722&lt;$R$10,E722,$R$10)),IF(C722=FALSE,FALSE,IF(C722&lt;$R$10,C722,$R$10)))</f>
        <v>0.85259459999999998</v>
      </c>
      <c r="H722">
        <f>IF('Input and Summary Results'!$J$4="yes",'Data Transformation'!F722,'Data Transformation'!D722)</f>
        <v>4.5601799999999998E-2</v>
      </c>
      <c r="I722">
        <f t="shared" si="64"/>
        <v>21</v>
      </c>
    </row>
    <row r="723" spans="2:9" x14ac:dyDescent="0.25">
      <c r="B723">
        <f>IF('Input and Summary Results'!D305=0,FALSE,'Input and Summary Results'!$B305)</f>
        <v>21</v>
      </c>
      <c r="C723">
        <f>IF(OR(B723=0,'Input and Summary Results'!D305=0,'Input and Summary Results'!D305=""),FALSE,'Input and Summary Results'!$D305)</f>
        <v>0.91256000999999998</v>
      </c>
      <c r="D723">
        <f>IF(OR(B723=0,'Input and Summary Results'!E305=0),FALSE,'Input and Summary Results'!$E305)</f>
        <v>2.5931630000000001E-2</v>
      </c>
      <c r="E723">
        <f t="shared" si="62"/>
        <v>-3.9738566701711789E-2</v>
      </c>
      <c r="F723">
        <f t="shared" si="63"/>
        <v>1.233269844905871E-2</v>
      </c>
      <c r="G723">
        <f>IF('Input and Summary Results'!$J$4="yes",IF(C723=FALSE,FALSE,IF('Data Transformation'!E723&lt;$R$10,E723,$R$10)),IF(C723=FALSE,FALSE,IF(C723&lt;$R$10,C723,$R$10)))</f>
        <v>0.91256000999999998</v>
      </c>
      <c r="H723">
        <f>IF('Input and Summary Results'!$J$4="yes",'Data Transformation'!F723,'Data Transformation'!D723)</f>
        <v>2.5931630000000001E-2</v>
      </c>
      <c r="I723">
        <f t="shared" si="64"/>
        <v>21</v>
      </c>
    </row>
    <row r="724" spans="2:9" x14ac:dyDescent="0.25">
      <c r="B724">
        <f>IF('Input and Summary Results'!D306=0,FALSE,'Input and Summary Results'!$B306)</f>
        <v>21</v>
      </c>
      <c r="C724">
        <f>IF(OR(B724=0,'Input and Summary Results'!D306=0,'Input and Summary Results'!D306=""),FALSE,'Input and Summary Results'!$D306)</f>
        <v>0.96810282000000003</v>
      </c>
      <c r="D724">
        <f>IF(OR(B724=0,'Input and Summary Results'!E306=0),FALSE,'Input and Summary Results'!$E306)</f>
        <v>5.6403670000000003E-2</v>
      </c>
      <c r="E724">
        <f t="shared" si="62"/>
        <v>-1.407851481222926E-2</v>
      </c>
      <c r="F724">
        <f t="shared" si="63"/>
        <v>2.5285736467537612E-2</v>
      </c>
      <c r="G724">
        <f>IF('Input and Summary Results'!$J$4="yes",IF(C724=FALSE,FALSE,IF('Data Transformation'!E724&lt;$R$10,E724,$R$10)),IF(C724=FALSE,FALSE,IF(C724&lt;$R$10,C724,$R$10)))</f>
        <v>0.96810282000000003</v>
      </c>
      <c r="H724">
        <f>IF('Input and Summary Results'!$J$4="yes",'Data Transformation'!F724,'Data Transformation'!D724)</f>
        <v>5.6403670000000003E-2</v>
      </c>
      <c r="I724">
        <f t="shared" si="64"/>
        <v>21</v>
      </c>
    </row>
    <row r="725" spans="2:9" x14ac:dyDescent="0.25">
      <c r="B725">
        <f>IF('Input and Summary Results'!D307=0,FALSE,'Input and Summary Results'!$B307)</f>
        <v>21</v>
      </c>
      <c r="C725">
        <f>IF(OR(B725=0,'Input and Summary Results'!D307=0,'Input and Summary Results'!D307=""),FALSE,'Input and Summary Results'!$D307)</f>
        <v>1.1284144300000001</v>
      </c>
      <c r="D725">
        <f>IF(OR(B725=0,'Input and Summary Results'!E307=0),FALSE,'Input and Summary Results'!$E307)</f>
        <v>7.7114020000000005E-2</v>
      </c>
      <c r="E725">
        <f t="shared" si="62"/>
        <v>5.2468631213658183E-2</v>
      </c>
      <c r="F725">
        <f t="shared" si="63"/>
        <v>2.9658859183500513E-2</v>
      </c>
      <c r="G725">
        <f>IF('Input and Summary Results'!$J$4="yes",IF(C725=FALSE,FALSE,IF('Data Transformation'!E725&lt;$R$10,E725,$R$10)),IF(C725=FALSE,FALSE,IF(C725&lt;$R$10,C725,$R$10)))</f>
        <v>1.1284144300000001</v>
      </c>
      <c r="H725">
        <f>IF('Input and Summary Results'!$J$4="yes",'Data Transformation'!F725,'Data Transformation'!D725)</f>
        <v>7.7114020000000005E-2</v>
      </c>
      <c r="I725">
        <f t="shared" si="64"/>
        <v>21</v>
      </c>
    </row>
    <row r="726" spans="2:9" x14ac:dyDescent="0.25">
      <c r="B726">
        <f>IF('Input and Summary Results'!D308=0,FALSE,'Input and Summary Results'!$B308)</f>
        <v>22</v>
      </c>
      <c r="C726">
        <f>IF(OR(B726=0,'Input and Summary Results'!D308=0,'Input and Summary Results'!D308=""),FALSE,'Input and Summary Results'!$D308)</f>
        <v>0.7662698</v>
      </c>
      <c r="D726">
        <f>IF(OR(B726=0,'Input and Summary Results'!E308=0),FALSE,'Input and Summary Results'!$E308)</f>
        <v>5.8221910000000002E-2</v>
      </c>
      <c r="E726">
        <f t="shared" si="62"/>
        <v>-0.11561829039242766</v>
      </c>
      <c r="F726">
        <f t="shared" si="63"/>
        <v>3.2975733795068005E-2</v>
      </c>
      <c r="G726">
        <f>IF('Input and Summary Results'!$J$4="yes",IF(C726=FALSE,FALSE,IF('Data Transformation'!E726&lt;$R$10,E726,$R$10)),IF(C726=FALSE,FALSE,IF(C726&lt;$R$10,C726,$R$10)))</f>
        <v>0.7662698</v>
      </c>
      <c r="H726">
        <f>IF('Input and Summary Results'!$J$4="yes",'Data Transformation'!F726,'Data Transformation'!D726)</f>
        <v>5.8221910000000002E-2</v>
      </c>
      <c r="I726">
        <f t="shared" si="64"/>
        <v>22</v>
      </c>
    </row>
    <row r="727" spans="2:9" x14ac:dyDescent="0.25">
      <c r="B727">
        <f>IF('Input and Summary Results'!D309=0,FALSE,'Input and Summary Results'!$B309)</f>
        <v>22</v>
      </c>
      <c r="C727">
        <f>IF(OR(B727=0,'Input and Summary Results'!D309=0,'Input and Summary Results'!D309=""),FALSE,'Input and Summary Results'!$D309)</f>
        <v>0.82581426000000002</v>
      </c>
      <c r="D727">
        <f>IF(OR(B727=0,'Input and Summary Results'!E309=0),FALSE,'Input and Summary Results'!$E309)</f>
        <v>5.882188E-2</v>
      </c>
      <c r="E727">
        <f t="shared" si="62"/>
        <v>-8.3117622083935291E-2</v>
      </c>
      <c r="F727">
        <f t="shared" si="63"/>
        <v>3.0913362915287998E-2</v>
      </c>
      <c r="G727">
        <f>IF('Input and Summary Results'!$J$4="yes",IF(C727=FALSE,FALSE,IF('Data Transformation'!E727&lt;$R$10,E727,$R$10)),IF(C727=FALSE,FALSE,IF(C727&lt;$R$10,C727,$R$10)))</f>
        <v>0.82581426000000002</v>
      </c>
      <c r="H727">
        <f>IF('Input and Summary Results'!$J$4="yes",'Data Transformation'!F727,'Data Transformation'!D727)</f>
        <v>5.882188E-2</v>
      </c>
      <c r="I727">
        <f t="shared" si="64"/>
        <v>22</v>
      </c>
    </row>
    <row r="728" spans="2:9" x14ac:dyDescent="0.25">
      <c r="B728">
        <f>IF('Input and Summary Results'!D310=0,FALSE,'Input and Summary Results'!$B310)</f>
        <v>22</v>
      </c>
      <c r="C728">
        <f>IF(OR(B728=0,'Input and Summary Results'!D310=0,'Input and Summary Results'!D310=""),FALSE,'Input and Summary Results'!$D310)</f>
        <v>0.84173576999999999</v>
      </c>
      <c r="D728">
        <f>IF(OR(B728=0,'Input and Summary Results'!E310=0),FALSE,'Input and Summary Results'!$E310)</f>
        <v>5.1017050000000001E-2</v>
      </c>
      <c r="E728">
        <f t="shared" si="62"/>
        <v>-7.4824216861721624E-2</v>
      </c>
      <c r="F728">
        <f t="shared" si="63"/>
        <v>2.6304453831158918E-2</v>
      </c>
      <c r="G728">
        <f>IF('Input and Summary Results'!$J$4="yes",IF(C728=FALSE,FALSE,IF('Data Transformation'!E728&lt;$R$10,E728,$R$10)),IF(C728=FALSE,FALSE,IF(C728&lt;$R$10,C728,$R$10)))</f>
        <v>0.84173576999999999</v>
      </c>
      <c r="H728">
        <f>IF('Input and Summary Results'!$J$4="yes",'Data Transformation'!F728,'Data Transformation'!D728)</f>
        <v>5.1017050000000001E-2</v>
      </c>
      <c r="I728">
        <f t="shared" si="64"/>
        <v>22</v>
      </c>
    </row>
    <row r="729" spans="2:9" x14ac:dyDescent="0.25">
      <c r="B729">
        <f>IF('Input and Summary Results'!D311=0,FALSE,'Input and Summary Results'!$B311)</f>
        <v>22</v>
      </c>
      <c r="C729">
        <f>IF(OR(B729=0,'Input and Summary Results'!D311=0,'Input and Summary Results'!D311=""),FALSE,'Input and Summary Results'!$D311)</f>
        <v>0.85378306999999998</v>
      </c>
      <c r="D729">
        <f>IF(OR(B729=0,'Input and Summary Results'!E311=0),FALSE,'Input and Summary Results'!$E311)</f>
        <v>6.8205130000000003E-2</v>
      </c>
      <c r="E729">
        <f t="shared" si="62"/>
        <v>-6.8652461242633064E-2</v>
      </c>
      <c r="F729">
        <f t="shared" si="63"/>
        <v>3.4670430300286936E-2</v>
      </c>
      <c r="G729">
        <f>IF('Input and Summary Results'!$J$4="yes",IF(C729=FALSE,FALSE,IF('Data Transformation'!E729&lt;$R$10,E729,$R$10)),IF(C729=FALSE,FALSE,IF(C729&lt;$R$10,C729,$R$10)))</f>
        <v>0.85378306999999998</v>
      </c>
      <c r="H729">
        <f>IF('Input and Summary Results'!$J$4="yes",'Data Transformation'!F729,'Data Transformation'!D729)</f>
        <v>6.8205130000000003E-2</v>
      </c>
      <c r="I729">
        <f t="shared" si="64"/>
        <v>22</v>
      </c>
    </row>
    <row r="730" spans="2:9" x14ac:dyDescent="0.25">
      <c r="B730">
        <f>IF('Input and Summary Results'!D312=0,FALSE,'Input and Summary Results'!$B312)</f>
        <v>22</v>
      </c>
      <c r="C730">
        <f>IF(OR(B730=0,'Input and Summary Results'!D312=0,'Input and Summary Results'!D312=""),FALSE,'Input and Summary Results'!$D312)</f>
        <v>0.85874402000000005</v>
      </c>
      <c r="D730">
        <f>IF(OR(B730=0,'Input and Summary Results'!E312=0),FALSE,'Input and Summary Results'!$E312)</f>
        <v>6.2383290000000001E-2</v>
      </c>
      <c r="E730">
        <f t="shared" si="62"/>
        <v>-6.613627420027593E-2</v>
      </c>
      <c r="F730">
        <f t="shared" si="63"/>
        <v>3.1527844420971916E-2</v>
      </c>
      <c r="G730">
        <f>IF('Input and Summary Results'!$J$4="yes",IF(C730=FALSE,FALSE,IF('Data Transformation'!E730&lt;$R$10,E730,$R$10)),IF(C730=FALSE,FALSE,IF(C730&lt;$R$10,C730,$R$10)))</f>
        <v>0.85874402000000005</v>
      </c>
      <c r="H730">
        <f>IF('Input and Summary Results'!$J$4="yes",'Data Transformation'!F730,'Data Transformation'!D730)</f>
        <v>6.2383290000000001E-2</v>
      </c>
      <c r="I730">
        <f t="shared" si="64"/>
        <v>22</v>
      </c>
    </row>
    <row r="731" spans="2:9" x14ac:dyDescent="0.25">
      <c r="B731">
        <f>IF('Input and Summary Results'!D313=0,FALSE,'Input and Summary Results'!$B313)</f>
        <v>22</v>
      </c>
      <c r="C731">
        <f>IF(OR(B731=0,'Input and Summary Results'!D313=0,'Input and Summary Results'!D313=""),FALSE,'Input and Summary Results'!$D313)</f>
        <v>0.86718172999999998</v>
      </c>
      <c r="D731">
        <f>IF(OR(B731=0,'Input and Summary Results'!E313=0),FALSE,'Input and Summary Results'!$E313)</f>
        <v>6.453035E-2</v>
      </c>
      <c r="E731">
        <f t="shared" si="62"/>
        <v>-6.1889880533279894E-2</v>
      </c>
      <c r="F731">
        <f t="shared" si="63"/>
        <v>3.229562031939949E-2</v>
      </c>
      <c r="G731">
        <f>IF('Input and Summary Results'!$J$4="yes",IF(C731=FALSE,FALSE,IF('Data Transformation'!E731&lt;$R$10,E731,$R$10)),IF(C731=FALSE,FALSE,IF(C731&lt;$R$10,C731,$R$10)))</f>
        <v>0.86718172999999998</v>
      </c>
      <c r="H731">
        <f>IF('Input and Summary Results'!$J$4="yes",'Data Transformation'!F731,'Data Transformation'!D731)</f>
        <v>6.453035E-2</v>
      </c>
      <c r="I731">
        <f t="shared" si="64"/>
        <v>22</v>
      </c>
    </row>
    <row r="732" spans="2:9" x14ac:dyDescent="0.25">
      <c r="B732">
        <f>IF('Input and Summary Results'!D314=0,FALSE,'Input and Summary Results'!$B314)</f>
        <v>22</v>
      </c>
      <c r="C732">
        <f>IF(OR(B732=0,'Input and Summary Results'!D314=0,'Input and Summary Results'!D314=""),FALSE,'Input and Summary Results'!$D314)</f>
        <v>0.88940573999999994</v>
      </c>
      <c r="D732">
        <f>IF(OR(B732=0,'Input and Summary Results'!E314=0),FALSE,'Input and Summary Results'!$E314)</f>
        <v>3.1450039999999999E-2</v>
      </c>
      <c r="E732">
        <f t="shared" si="62"/>
        <v>-5.0900072051147618E-2</v>
      </c>
      <c r="F732">
        <f t="shared" si="63"/>
        <v>1.5346558658368903E-2</v>
      </c>
      <c r="G732">
        <f>IF('Input and Summary Results'!$J$4="yes",IF(C732=FALSE,FALSE,IF('Data Transformation'!E732&lt;$R$10,E732,$R$10)),IF(C732=FALSE,FALSE,IF(C732&lt;$R$10,C732,$R$10)))</f>
        <v>0.88940573999999994</v>
      </c>
      <c r="H732">
        <f>IF('Input and Summary Results'!$J$4="yes",'Data Transformation'!F732,'Data Transformation'!D732)</f>
        <v>3.1450039999999999E-2</v>
      </c>
      <c r="I732">
        <f t="shared" si="64"/>
        <v>22</v>
      </c>
    </row>
    <row r="733" spans="2:9" x14ac:dyDescent="0.25">
      <c r="B733">
        <f>IF('Input and Summary Results'!D315=0,FALSE,'Input and Summary Results'!$B315)</f>
        <v>22</v>
      </c>
      <c r="C733">
        <f>IF(OR(B733=0,'Input and Summary Results'!D315=0,'Input and Summary Results'!D315=""),FALSE,'Input and Summary Results'!$D315)</f>
        <v>0.91000837000000001</v>
      </c>
      <c r="D733">
        <f>IF(OR(B733=0,'Input and Summary Results'!E315=0),FALSE,'Input and Summary Results'!$E315)</f>
        <v>4.4264699999999997E-2</v>
      </c>
      <c r="E733">
        <f t="shared" si="62"/>
        <v>-4.0954613142536699E-2</v>
      </c>
      <c r="F733">
        <f t="shared" si="63"/>
        <v>2.1110662751376668E-2</v>
      </c>
      <c r="G733">
        <f>IF('Input and Summary Results'!$J$4="yes",IF(C733=FALSE,FALSE,IF('Data Transformation'!E733&lt;$R$10,E733,$R$10)),IF(C733=FALSE,FALSE,IF(C733&lt;$R$10,C733,$R$10)))</f>
        <v>0.91000837000000001</v>
      </c>
      <c r="H733">
        <f>IF('Input and Summary Results'!$J$4="yes",'Data Transformation'!F733,'Data Transformation'!D733)</f>
        <v>4.4264699999999997E-2</v>
      </c>
      <c r="I733">
        <f t="shared" si="64"/>
        <v>22</v>
      </c>
    </row>
    <row r="734" spans="2:9" x14ac:dyDescent="0.25">
      <c r="B734">
        <f>IF('Input and Summary Results'!D316=0,FALSE,'Input and Summary Results'!$B316)</f>
        <v>22</v>
      </c>
      <c r="C734">
        <f>IF(OR(B734=0,'Input and Summary Results'!D316=0,'Input and Summary Results'!D316=""),FALSE,'Input and Summary Results'!$D316)</f>
        <v>0.93027590000000004</v>
      </c>
      <c r="D734">
        <f>IF(OR(B734=0,'Input and Summary Results'!E316=0),FALSE,'Input and Summary Results'!$E316)</f>
        <v>2.8511040000000001E-2</v>
      </c>
      <c r="E734">
        <f t="shared" si="62"/>
        <v>-3.1388229857357883E-2</v>
      </c>
      <c r="F734">
        <f t="shared" si="63"/>
        <v>1.3301205975560584E-2</v>
      </c>
      <c r="G734">
        <f>IF('Input and Summary Results'!$J$4="yes",IF(C734=FALSE,FALSE,IF('Data Transformation'!E734&lt;$R$10,E734,$R$10)),IF(C734=FALSE,FALSE,IF(C734&lt;$R$10,C734,$R$10)))</f>
        <v>0.93027590000000004</v>
      </c>
      <c r="H734">
        <f>IF('Input and Summary Results'!$J$4="yes",'Data Transformation'!F734,'Data Transformation'!D734)</f>
        <v>2.8511040000000001E-2</v>
      </c>
      <c r="I734">
        <f t="shared" si="64"/>
        <v>22</v>
      </c>
    </row>
    <row r="735" spans="2:9" x14ac:dyDescent="0.25">
      <c r="B735">
        <f>IF('Input and Summary Results'!D317=0,FALSE,'Input and Summary Results'!$B317)</f>
        <v>22</v>
      </c>
      <c r="C735">
        <f>IF(OR(B735=0,'Input and Summary Results'!D317=0,'Input and Summary Results'!D317=""),FALSE,'Input and Summary Results'!$D317)</f>
        <v>0.93907998999999998</v>
      </c>
      <c r="D735">
        <f>IF(OR(B735=0,'Input and Summary Results'!E317=0),FALSE,'Input and Summary Results'!$E317)</f>
        <v>4.3390810000000002E-2</v>
      </c>
      <c r="E735">
        <f t="shared" si="62"/>
        <v>-2.7297413339812778E-2</v>
      </c>
      <c r="F735">
        <f t="shared" si="63"/>
        <v>2.0053256102283683E-2</v>
      </c>
      <c r="G735">
        <f>IF('Input and Summary Results'!$J$4="yes",IF(C735=FALSE,FALSE,IF('Data Transformation'!E735&lt;$R$10,E735,$R$10)),IF(C735=FALSE,FALSE,IF(C735&lt;$R$10,C735,$R$10)))</f>
        <v>0.93907998999999998</v>
      </c>
      <c r="H735">
        <f>IF('Input and Summary Results'!$J$4="yes",'Data Transformation'!F735,'Data Transformation'!D735)</f>
        <v>4.3390810000000002E-2</v>
      </c>
      <c r="I735">
        <f t="shared" si="64"/>
        <v>22</v>
      </c>
    </row>
    <row r="736" spans="2:9" x14ac:dyDescent="0.25">
      <c r="B736">
        <f>IF('Input and Summary Results'!D318=0,FALSE,'Input and Summary Results'!$B318)</f>
        <v>22</v>
      </c>
      <c r="C736">
        <f>IF(OR(B736=0,'Input and Summary Results'!D318=0,'Input and Summary Results'!D318=""),FALSE,'Input and Summary Results'!$D318)</f>
        <v>0.95603819999999995</v>
      </c>
      <c r="D736">
        <f>IF(OR(B736=0,'Input and Summary Results'!E318=0),FALSE,'Input and Summary Results'!$E318)</f>
        <v>7.3583029999999994E-2</v>
      </c>
      <c r="E736">
        <f t="shared" si="62"/>
        <v>-1.9524754462640931E-2</v>
      </c>
      <c r="F736">
        <f t="shared" si="63"/>
        <v>3.3403513604372707E-2</v>
      </c>
      <c r="G736">
        <f>IF('Input and Summary Results'!$J$4="yes",IF(C736=FALSE,FALSE,IF('Data Transformation'!E736&lt;$R$10,E736,$R$10)),IF(C736=FALSE,FALSE,IF(C736&lt;$R$10,C736,$R$10)))</f>
        <v>0.95603819999999995</v>
      </c>
      <c r="H736">
        <f>IF('Input and Summary Results'!$J$4="yes",'Data Transformation'!F736,'Data Transformation'!D736)</f>
        <v>7.3583029999999994E-2</v>
      </c>
      <c r="I736">
        <f t="shared" si="64"/>
        <v>22</v>
      </c>
    </row>
    <row r="737" spans="2:9" x14ac:dyDescent="0.25">
      <c r="B737">
        <f>IF('Input and Summary Results'!D319=0,FALSE,'Input and Summary Results'!$B319)</f>
        <v>22</v>
      </c>
      <c r="C737">
        <f>IF(OR(B737=0,'Input and Summary Results'!D319=0,'Input and Summary Results'!D319=""),FALSE,'Input and Summary Results'!$D319)</f>
        <v>0.96411627</v>
      </c>
      <c r="D737">
        <f>IF(OR(B737=0,'Input and Summary Results'!E319=0),FALSE,'Input and Summary Results'!$E319)</f>
        <v>4.9548050000000003E-2</v>
      </c>
      <c r="E737">
        <f t="shared" si="62"/>
        <v>-1.5870588115345446E-2</v>
      </c>
      <c r="F737">
        <f t="shared" si="63"/>
        <v>2.2304212022062446E-2</v>
      </c>
      <c r="G737">
        <f>IF('Input and Summary Results'!$J$4="yes",IF(C737=FALSE,FALSE,IF('Data Transformation'!E737&lt;$R$10,E737,$R$10)),IF(C737=FALSE,FALSE,IF(C737&lt;$R$10,C737,$R$10)))</f>
        <v>0.96411627</v>
      </c>
      <c r="H737">
        <f>IF('Input and Summary Results'!$J$4="yes",'Data Transformation'!F737,'Data Transformation'!D737)</f>
        <v>4.9548050000000003E-2</v>
      </c>
      <c r="I737">
        <f t="shared" si="64"/>
        <v>22</v>
      </c>
    </row>
    <row r="738" spans="2:9" x14ac:dyDescent="0.25">
      <c r="B738">
        <f>IF('Input and Summary Results'!D320=0,FALSE,'Input and Summary Results'!$B320)</f>
        <v>22</v>
      </c>
      <c r="C738">
        <f>IF(OR(B738=0,'Input and Summary Results'!D320=0,'Input and Summary Results'!D320=""),FALSE,'Input and Summary Results'!$D320)</f>
        <v>0.96700410999999997</v>
      </c>
      <c r="D738">
        <f>IF(OR(B738=0,'Input and Summary Results'!E320=0),FALSE,'Input and Summary Results'!$E320)</f>
        <v>5.7072150000000002E-2</v>
      </c>
      <c r="E738">
        <f t="shared" si="62"/>
        <v>-1.4571680057094116E-2</v>
      </c>
      <c r="F738">
        <f t="shared" si="63"/>
        <v>2.5614485857769518E-2</v>
      </c>
      <c r="G738">
        <f>IF('Input and Summary Results'!$J$4="yes",IF(C738=FALSE,FALSE,IF('Data Transformation'!E738&lt;$R$10,E738,$R$10)),IF(C738=FALSE,FALSE,IF(C738&lt;$R$10,C738,$R$10)))</f>
        <v>0.96700410999999997</v>
      </c>
      <c r="H738">
        <f>IF('Input and Summary Results'!$J$4="yes",'Data Transformation'!F738,'Data Transformation'!D738)</f>
        <v>5.7072150000000002E-2</v>
      </c>
      <c r="I738">
        <f t="shared" si="64"/>
        <v>22</v>
      </c>
    </row>
    <row r="739" spans="2:9" x14ac:dyDescent="0.25">
      <c r="B739">
        <f>IF('Input and Summary Results'!D321=0,FALSE,'Input and Summary Results'!$B321)</f>
        <v>22</v>
      </c>
      <c r="C739">
        <f>IF(OR(B739=0,'Input and Summary Results'!D321=0,'Input and Summary Results'!D321=""),FALSE,'Input and Summary Results'!$D321)</f>
        <v>0.99404570000000003</v>
      </c>
      <c r="D739">
        <f>IF(OR(B739=0,'Input and Summary Results'!E321=0),FALSE,'Input and Summary Results'!$E321)</f>
        <v>4.9142159999999997E-2</v>
      </c>
      <c r="E739">
        <f t="shared" si="62"/>
        <v>-2.5936490014898559E-3</v>
      </c>
      <c r="F739">
        <f t="shared" si="63"/>
        <v>2.1455449623694361E-2</v>
      </c>
      <c r="G739">
        <f>IF('Input and Summary Results'!$J$4="yes",IF(C739=FALSE,FALSE,IF('Data Transformation'!E739&lt;$R$10,E739,$R$10)),IF(C739=FALSE,FALSE,IF(C739&lt;$R$10,C739,$R$10)))</f>
        <v>0.99404570000000003</v>
      </c>
      <c r="H739">
        <f>IF('Input and Summary Results'!$J$4="yes",'Data Transformation'!F739,'Data Transformation'!D739)</f>
        <v>4.9142159999999997E-2</v>
      </c>
      <c r="I739">
        <f t="shared" si="64"/>
        <v>22</v>
      </c>
    </row>
    <row r="740" spans="2:9" x14ac:dyDescent="0.25">
      <c r="B740">
        <f>IF('Input and Summary Results'!D322=0,FALSE,'Input and Summary Results'!$B322)</f>
        <v>22</v>
      </c>
      <c r="C740">
        <f>IF(OR(B740=0,'Input and Summary Results'!D322=0,'Input and Summary Results'!D322=""),FALSE,'Input and Summary Results'!$D322)</f>
        <v>1.0080406799999999</v>
      </c>
      <c r="D740">
        <f>IF(OR(B740=0,'Input and Summary Results'!E322=0),FALSE,'Input and Summary Results'!$E322)</f>
        <v>4.3581309999999998E-2</v>
      </c>
      <c r="E740">
        <f t="shared" si="62"/>
        <v>3.4780586402967115E-3</v>
      </c>
      <c r="F740">
        <f t="shared" si="63"/>
        <v>1.8763417900952171E-2</v>
      </c>
      <c r="G740">
        <f>IF('Input and Summary Results'!$J$4="yes",IF(C740=FALSE,FALSE,IF('Data Transformation'!E740&lt;$R$10,E740,$R$10)),IF(C740=FALSE,FALSE,IF(C740&lt;$R$10,C740,$R$10)))</f>
        <v>1.0080406799999999</v>
      </c>
      <c r="H740">
        <f>IF('Input and Summary Results'!$J$4="yes",'Data Transformation'!F740,'Data Transformation'!D740)</f>
        <v>4.3581309999999998E-2</v>
      </c>
      <c r="I740">
        <f t="shared" si="64"/>
        <v>22</v>
      </c>
    </row>
    <row r="741" spans="2:9" x14ac:dyDescent="0.25">
      <c r="B741">
        <f>IF('Input and Summary Results'!D323=0,FALSE,'Input and Summary Results'!$B323)</f>
        <v>22</v>
      </c>
      <c r="C741">
        <f>IF(OR(B741=0,'Input and Summary Results'!D323=0,'Input and Summary Results'!D323=""),FALSE,'Input and Summary Results'!$D323)</f>
        <v>1.0130733000000001</v>
      </c>
      <c r="D741">
        <f>IF(OR(B741=0,'Input and Summary Results'!E323=0),FALSE,'Input and Summary Results'!$E323)</f>
        <v>4.6945790000000001E-2</v>
      </c>
      <c r="E741">
        <f t="shared" si="62"/>
        <v>5.6408694805602086E-3</v>
      </c>
      <c r="F741">
        <f t="shared" si="63"/>
        <v>2.0111548552311068E-2</v>
      </c>
      <c r="G741">
        <f>IF('Input and Summary Results'!$J$4="yes",IF(C741=FALSE,FALSE,IF('Data Transformation'!E741&lt;$R$10,E741,$R$10)),IF(C741=FALSE,FALSE,IF(C741&lt;$R$10,C741,$R$10)))</f>
        <v>1.0130733000000001</v>
      </c>
      <c r="H741">
        <f>IF('Input and Summary Results'!$J$4="yes",'Data Transformation'!F741,'Data Transformation'!D741)</f>
        <v>4.6945790000000001E-2</v>
      </c>
      <c r="I741">
        <f t="shared" si="64"/>
        <v>22</v>
      </c>
    </row>
    <row r="742" spans="2:9" x14ac:dyDescent="0.25">
      <c r="B742">
        <f>IF('Input and Summary Results'!D324=0,FALSE,'Input and Summary Results'!$B324)</f>
        <v>22</v>
      </c>
      <c r="C742">
        <f>IF(OR(B742=0,'Input and Summary Results'!D324=0,'Input and Summary Results'!D324=""),FALSE,'Input and Summary Results'!$D324)</f>
        <v>1.02480181</v>
      </c>
      <c r="D742">
        <f>IF(OR(B742=0,'Input and Summary Results'!E324=0),FALSE,'Input and Summary Results'!$E324)</f>
        <v>3.8089169999999999E-2</v>
      </c>
      <c r="E742">
        <f t="shared" si="62"/>
        <v>1.0639883786120598E-2</v>
      </c>
      <c r="F742">
        <f t="shared" si="63"/>
        <v>1.6130630936336848E-2</v>
      </c>
      <c r="G742">
        <f>IF('Input and Summary Results'!$J$4="yes",IF(C742=FALSE,FALSE,IF('Data Transformation'!E742&lt;$R$10,E742,$R$10)),IF(C742=FALSE,FALSE,IF(C742&lt;$R$10,C742,$R$10)))</f>
        <v>1.02480181</v>
      </c>
      <c r="H742">
        <f>IF('Input and Summary Results'!$J$4="yes",'Data Transformation'!F742,'Data Transformation'!D742)</f>
        <v>3.8089169999999999E-2</v>
      </c>
      <c r="I742">
        <f t="shared" si="64"/>
        <v>22</v>
      </c>
    </row>
    <row r="743" spans="2:9" x14ac:dyDescent="0.25">
      <c r="B743">
        <f>IF('Input and Summary Results'!D325=0,FALSE,'Input and Summary Results'!$B325)</f>
        <v>22</v>
      </c>
      <c r="C743">
        <f>IF(OR(B743=0,'Input and Summary Results'!D325=0,'Input and Summary Results'!D325=""),FALSE,'Input and Summary Results'!$D325)</f>
        <v>1.3260344399999999</v>
      </c>
      <c r="D743">
        <f>IF(OR(B743=0,'Input and Summary Results'!E325=0),FALSE,'Input and Summary Results'!$E325)</f>
        <v>0.11227783</v>
      </c>
      <c r="E743">
        <f t="shared" si="62"/>
        <v>0.12255480378800078</v>
      </c>
      <c r="F743">
        <f t="shared" si="63"/>
        <v>3.674759625398568E-2</v>
      </c>
      <c r="G743">
        <f>IF('Input and Summary Results'!$J$4="yes",IF(C743=FALSE,FALSE,IF('Data Transformation'!E743&lt;$R$10,E743,$R$10)),IF(C743=FALSE,FALSE,IF(C743&lt;$R$10,C743,$R$10)))</f>
        <v>1.3260344399999999</v>
      </c>
      <c r="H743">
        <f>IF('Input and Summary Results'!$J$4="yes",'Data Transformation'!F743,'Data Transformation'!D743)</f>
        <v>0.11227783</v>
      </c>
      <c r="I743">
        <f t="shared" si="64"/>
        <v>22</v>
      </c>
    </row>
    <row r="744" spans="2:9" x14ac:dyDescent="0.25">
      <c r="B744">
        <f>IF('Input and Summary Results'!D326=0,FALSE,'Input and Summary Results'!$B326)</f>
        <v>23</v>
      </c>
      <c r="C744">
        <f>IF(OR(B744=0,'Input and Summary Results'!D326=0,'Input and Summary Results'!D326=""),FALSE,'Input and Summary Results'!$D326)</f>
        <v>0.78269730000000004</v>
      </c>
      <c r="D744">
        <f>IF(OR(B744=0,'Input and Summary Results'!E326=0),FALSE,'Input and Summary Results'!$E326)</f>
        <v>5.1938049999999999E-2</v>
      </c>
      <c r="E744">
        <f t="shared" si="62"/>
        <v>-0.1064061643238802</v>
      </c>
      <c r="F744">
        <f t="shared" si="63"/>
        <v>2.879927361446117E-2</v>
      </c>
      <c r="G744">
        <f>IF('Input and Summary Results'!$J$4="yes",IF(C744=FALSE,FALSE,IF('Data Transformation'!E744&lt;$R$10,E744,$R$10)),IF(C744=FALSE,FALSE,IF(C744&lt;$R$10,C744,$R$10)))</f>
        <v>0.78269730000000004</v>
      </c>
      <c r="H744">
        <f>IF('Input and Summary Results'!$J$4="yes",'Data Transformation'!F744,'Data Transformation'!D744)</f>
        <v>5.1938049999999999E-2</v>
      </c>
      <c r="I744">
        <f t="shared" si="64"/>
        <v>23</v>
      </c>
    </row>
    <row r="745" spans="2:9" x14ac:dyDescent="0.25">
      <c r="B745">
        <f>IF('Input and Summary Results'!D327=0,FALSE,'Input and Summary Results'!$B327)</f>
        <v>23</v>
      </c>
      <c r="C745">
        <f>IF(OR(B745=0,'Input and Summary Results'!D327=0,'Input and Summary Results'!D327=""),FALSE,'Input and Summary Results'!$D327)</f>
        <v>0.80416699000000003</v>
      </c>
      <c r="D745">
        <f>IF(OR(B745=0,'Input and Summary Results'!E327=0),FALSE,'Input and Summary Results'!$E327)</f>
        <v>6.4916340000000003E-2</v>
      </c>
      <c r="E745">
        <f t="shared" si="62"/>
        <v>-9.4653758085982406E-2</v>
      </c>
      <c r="F745">
        <f t="shared" si="63"/>
        <v>3.5034628267942208E-2</v>
      </c>
      <c r="G745">
        <f>IF('Input and Summary Results'!$J$4="yes",IF(C745=FALSE,FALSE,IF('Data Transformation'!E745&lt;$R$10,E745,$R$10)),IF(C745=FALSE,FALSE,IF(C745&lt;$R$10,C745,$R$10)))</f>
        <v>0.80416699000000003</v>
      </c>
      <c r="H745">
        <f>IF('Input and Summary Results'!$J$4="yes",'Data Transformation'!F745,'Data Transformation'!D745)</f>
        <v>6.4916340000000003E-2</v>
      </c>
      <c r="I745">
        <f t="shared" si="64"/>
        <v>23</v>
      </c>
    </row>
    <row r="746" spans="2:9" x14ac:dyDescent="0.25">
      <c r="B746">
        <f>IF('Input and Summary Results'!D328=0,FALSE,'Input and Summary Results'!$B328)</f>
        <v>23</v>
      </c>
      <c r="C746">
        <f>IF(OR(B746=0,'Input and Summary Results'!D328=0,'Input and Summary Results'!D328=""),FALSE,'Input and Summary Results'!$D328)</f>
        <v>0.8377869</v>
      </c>
      <c r="D746">
        <f>IF(OR(B746=0,'Input and Summary Results'!E328=0),FALSE,'Input and Summary Results'!$E328)</f>
        <v>4.7449480000000002E-2</v>
      </c>
      <c r="E746">
        <f t="shared" ref="E746:E809" si="65">IF(C746=FALSE,FALSE,LOG10(C746))</f>
        <v>-7.6866434738934633E-2</v>
      </c>
      <c r="F746">
        <f t="shared" ref="F746:F809" si="66">IF(D746=FALSE, FALSE,0.434*D746/C746)</f>
        <v>2.4580325044471333E-2</v>
      </c>
      <c r="G746">
        <f>IF('Input and Summary Results'!$J$4="yes",IF(C746=FALSE,FALSE,IF('Data Transformation'!E746&lt;$R$10,E746,$R$10)),IF(C746=FALSE,FALSE,IF(C746&lt;$R$10,C746,$R$10)))</f>
        <v>0.8377869</v>
      </c>
      <c r="H746">
        <f>IF('Input and Summary Results'!$J$4="yes",'Data Transformation'!F746,'Data Transformation'!D746)</f>
        <v>4.7449480000000002E-2</v>
      </c>
      <c r="I746">
        <f t="shared" si="64"/>
        <v>23</v>
      </c>
    </row>
    <row r="747" spans="2:9" x14ac:dyDescent="0.25">
      <c r="B747">
        <f>IF('Input and Summary Results'!D329=0,FALSE,'Input and Summary Results'!$B329)</f>
        <v>23</v>
      </c>
      <c r="C747">
        <f>IF(OR(B747=0,'Input and Summary Results'!D329=0,'Input and Summary Results'!D329=""),FALSE,'Input and Summary Results'!$D329)</f>
        <v>0.86251661000000002</v>
      </c>
      <c r="D747">
        <f>IF(OR(B747=0,'Input and Summary Results'!E329=0),FALSE,'Input and Summary Results'!$E329)</f>
        <v>8.9059360000000004E-2</v>
      </c>
      <c r="E747">
        <f t="shared" si="65"/>
        <v>-6.4232532704676257E-2</v>
      </c>
      <c r="F747">
        <f t="shared" si="66"/>
        <v>4.4812774376600119E-2</v>
      </c>
      <c r="G747">
        <f>IF('Input and Summary Results'!$J$4="yes",IF(C747=FALSE,FALSE,IF('Data Transformation'!E747&lt;$R$10,E747,$R$10)),IF(C747=FALSE,FALSE,IF(C747&lt;$R$10,C747,$R$10)))</f>
        <v>0.86251661000000002</v>
      </c>
      <c r="H747">
        <f>IF('Input and Summary Results'!$J$4="yes",'Data Transformation'!F747,'Data Transformation'!D747)</f>
        <v>8.9059360000000004E-2</v>
      </c>
      <c r="I747">
        <f t="shared" si="64"/>
        <v>23</v>
      </c>
    </row>
    <row r="748" spans="2:9" x14ac:dyDescent="0.25">
      <c r="B748">
        <f>IF('Input and Summary Results'!D330=0,FALSE,'Input and Summary Results'!$B330)</f>
        <v>23</v>
      </c>
      <c r="C748">
        <f>IF(OR(B748=0,'Input and Summary Results'!D330=0,'Input and Summary Results'!D330=""),FALSE,'Input and Summary Results'!$D330)</f>
        <v>0.87723150999999999</v>
      </c>
      <c r="D748">
        <f>IF(OR(B748=0,'Input and Summary Results'!E330=0),FALSE,'Input and Summary Results'!$E330)</f>
        <v>4.3315659999999999E-2</v>
      </c>
      <c r="E748">
        <f t="shared" si="65"/>
        <v>-5.6885776933699304E-2</v>
      </c>
      <c r="F748">
        <f t="shared" si="66"/>
        <v>2.1429914709744067E-2</v>
      </c>
      <c r="G748">
        <f>IF('Input and Summary Results'!$J$4="yes",IF(C748=FALSE,FALSE,IF('Data Transformation'!E748&lt;$R$10,E748,$R$10)),IF(C748=FALSE,FALSE,IF(C748&lt;$R$10,C748,$R$10)))</f>
        <v>0.87723150999999999</v>
      </c>
      <c r="H748">
        <f>IF('Input and Summary Results'!$J$4="yes",'Data Transformation'!F748,'Data Transformation'!D748)</f>
        <v>4.3315659999999999E-2</v>
      </c>
      <c r="I748">
        <f t="shared" si="64"/>
        <v>23</v>
      </c>
    </row>
    <row r="749" spans="2:9" x14ac:dyDescent="0.25">
      <c r="B749">
        <f>IF('Input and Summary Results'!D331=0,FALSE,'Input and Summary Results'!$B331)</f>
        <v>23</v>
      </c>
      <c r="C749">
        <f>IF(OR(B749=0,'Input and Summary Results'!D331=0,'Input and Summary Results'!D331=""),FALSE,'Input and Summary Results'!$D331)</f>
        <v>0.89805957000000003</v>
      </c>
      <c r="D749">
        <f>IF(OR(B749=0,'Input and Summary Results'!E331=0),FALSE,'Input and Summary Results'!$E331)</f>
        <v>5.9327619999999998E-2</v>
      </c>
      <c r="E749">
        <f t="shared" si="65"/>
        <v>-4.6694854797913597E-2</v>
      </c>
      <c r="F749">
        <f t="shared" si="66"/>
        <v>2.8670912197951409E-2</v>
      </c>
      <c r="G749">
        <f>IF('Input and Summary Results'!$J$4="yes",IF(C749=FALSE,FALSE,IF('Data Transformation'!E749&lt;$R$10,E749,$R$10)),IF(C749=FALSE,FALSE,IF(C749&lt;$R$10,C749,$R$10)))</f>
        <v>0.89805957000000003</v>
      </c>
      <c r="H749">
        <f>IF('Input and Summary Results'!$J$4="yes",'Data Transformation'!F749,'Data Transformation'!D749)</f>
        <v>5.9327619999999998E-2</v>
      </c>
      <c r="I749">
        <f t="shared" si="64"/>
        <v>23</v>
      </c>
    </row>
    <row r="750" spans="2:9" x14ac:dyDescent="0.25">
      <c r="B750">
        <f>IF('Input and Summary Results'!D332=0,FALSE,'Input and Summary Results'!$B332)</f>
        <v>23</v>
      </c>
      <c r="C750">
        <f>IF(OR(B750=0,'Input and Summary Results'!D332=0,'Input and Summary Results'!D332=""),FALSE,'Input and Summary Results'!$D332)</f>
        <v>0.94158151999999995</v>
      </c>
      <c r="D750">
        <f>IF(OR(B750=0,'Input and Summary Results'!E332=0),FALSE,'Input and Summary Results'!$E332)</f>
        <v>4.8485050000000002E-2</v>
      </c>
      <c r="E750">
        <f t="shared" si="65"/>
        <v>-2.6142073784825751E-2</v>
      </c>
      <c r="F750">
        <f t="shared" si="66"/>
        <v>2.2348050862340631E-2</v>
      </c>
      <c r="G750">
        <f>IF('Input and Summary Results'!$J$4="yes",IF(C750=FALSE,FALSE,IF('Data Transformation'!E750&lt;$R$10,E750,$R$10)),IF(C750=FALSE,FALSE,IF(C750&lt;$R$10,C750,$R$10)))</f>
        <v>0.94158151999999995</v>
      </c>
      <c r="H750">
        <f>IF('Input and Summary Results'!$J$4="yes",'Data Transformation'!F750,'Data Transformation'!D750)</f>
        <v>4.8485050000000002E-2</v>
      </c>
      <c r="I750">
        <f t="shared" si="64"/>
        <v>23</v>
      </c>
    </row>
    <row r="751" spans="2:9" x14ac:dyDescent="0.25">
      <c r="B751">
        <f>IF('Input and Summary Results'!D333=0,FALSE,'Input and Summary Results'!$B333)</f>
        <v>23</v>
      </c>
      <c r="C751">
        <f>IF(OR(B751=0,'Input and Summary Results'!D333=0,'Input and Summary Results'!D333=""),FALSE,'Input and Summary Results'!$D333)</f>
        <v>0.95656542</v>
      </c>
      <c r="D751">
        <f>IF(OR(B751=0,'Input and Summary Results'!E333=0),FALSE,'Input and Summary Results'!$E333)</f>
        <v>9.4125039999999993E-2</v>
      </c>
      <c r="E751">
        <f t="shared" si="65"/>
        <v>-1.9285322998479494E-2</v>
      </c>
      <c r="F751">
        <f t="shared" si="66"/>
        <v>4.2705147505750309E-2</v>
      </c>
      <c r="G751">
        <f>IF('Input and Summary Results'!$J$4="yes",IF(C751=FALSE,FALSE,IF('Data Transformation'!E751&lt;$R$10,E751,$R$10)),IF(C751=FALSE,FALSE,IF(C751&lt;$R$10,C751,$R$10)))</f>
        <v>0.95656542</v>
      </c>
      <c r="H751">
        <f>IF('Input and Summary Results'!$J$4="yes",'Data Transformation'!F751,'Data Transformation'!D751)</f>
        <v>9.4125039999999993E-2</v>
      </c>
      <c r="I751">
        <f t="shared" si="64"/>
        <v>23</v>
      </c>
    </row>
    <row r="752" spans="2:9" x14ac:dyDescent="0.25">
      <c r="B752">
        <f>IF('Input and Summary Results'!D334=0,FALSE,'Input and Summary Results'!$B334)</f>
        <v>23</v>
      </c>
      <c r="C752">
        <f>IF(OR(B752=0,'Input and Summary Results'!D334=0,'Input and Summary Results'!D334=""),FALSE,'Input and Summary Results'!$D334)</f>
        <v>0.95874861</v>
      </c>
      <c r="D752">
        <f>IF(OR(B752=0,'Input and Summary Results'!E334=0),FALSE,'Input and Summary Results'!$E334)</f>
        <v>4.3506339999999998E-2</v>
      </c>
      <c r="E752">
        <f t="shared" si="65"/>
        <v>-1.8295252685484084E-2</v>
      </c>
      <c r="F752">
        <f t="shared" si="66"/>
        <v>1.9694163165462113E-2</v>
      </c>
      <c r="G752">
        <f>IF('Input and Summary Results'!$J$4="yes",IF(C752=FALSE,FALSE,IF('Data Transformation'!E752&lt;$R$10,E752,$R$10)),IF(C752=FALSE,FALSE,IF(C752&lt;$R$10,C752,$R$10)))</f>
        <v>0.95874861</v>
      </c>
      <c r="H752">
        <f>IF('Input and Summary Results'!$J$4="yes",'Data Transformation'!F752,'Data Transformation'!D752)</f>
        <v>4.3506339999999998E-2</v>
      </c>
      <c r="I752">
        <f t="shared" si="64"/>
        <v>23</v>
      </c>
    </row>
    <row r="753" spans="2:9" x14ac:dyDescent="0.25">
      <c r="B753">
        <f>IF('Input and Summary Results'!D335=0,FALSE,'Input and Summary Results'!$B335)</f>
        <v>23</v>
      </c>
      <c r="C753">
        <f>IF(OR(B753=0,'Input and Summary Results'!D335=0,'Input and Summary Results'!D335=""),FALSE,'Input and Summary Results'!$D335)</f>
        <v>0.95977668999999999</v>
      </c>
      <c r="D753">
        <f>IF(OR(B753=0,'Input and Summary Results'!E335=0),FALSE,'Input and Summary Results'!$E335)</f>
        <v>4.307565E-2</v>
      </c>
      <c r="E753">
        <f t="shared" si="65"/>
        <v>-1.7829801941944178E-2</v>
      </c>
      <c r="F753">
        <f t="shared" si="66"/>
        <v>1.9478314377482955E-2</v>
      </c>
      <c r="G753">
        <f>IF('Input and Summary Results'!$J$4="yes",IF(C753=FALSE,FALSE,IF('Data Transformation'!E753&lt;$R$10,E753,$R$10)),IF(C753=FALSE,FALSE,IF(C753&lt;$R$10,C753,$R$10)))</f>
        <v>0.95977668999999999</v>
      </c>
      <c r="H753">
        <f>IF('Input and Summary Results'!$J$4="yes",'Data Transformation'!F753,'Data Transformation'!D753)</f>
        <v>4.307565E-2</v>
      </c>
      <c r="I753">
        <f t="shared" si="64"/>
        <v>23</v>
      </c>
    </row>
    <row r="754" spans="2:9" x14ac:dyDescent="0.25">
      <c r="B754">
        <f>IF('Input and Summary Results'!D336=0,FALSE,'Input and Summary Results'!$B336)</f>
        <v>23</v>
      </c>
      <c r="C754">
        <f>IF(OR(B754=0,'Input and Summary Results'!D336=0,'Input and Summary Results'!D336=""),FALSE,'Input and Summary Results'!$D336)</f>
        <v>0.96783218999999998</v>
      </c>
      <c r="D754">
        <f>IF(OR(B754=0,'Input and Summary Results'!E336=0),FALSE,'Input and Summary Results'!$E336)</f>
        <v>4.6915480000000002E-2</v>
      </c>
      <c r="E754">
        <f t="shared" si="65"/>
        <v>-1.4199937396970999E-2</v>
      </c>
      <c r="F754">
        <f t="shared" si="66"/>
        <v>2.1038066857437344E-2</v>
      </c>
      <c r="G754">
        <f>IF('Input and Summary Results'!$J$4="yes",IF(C754=FALSE,FALSE,IF('Data Transformation'!E754&lt;$R$10,E754,$R$10)),IF(C754=FALSE,FALSE,IF(C754&lt;$R$10,C754,$R$10)))</f>
        <v>0.96783218999999998</v>
      </c>
      <c r="H754">
        <f>IF('Input and Summary Results'!$J$4="yes",'Data Transformation'!F754,'Data Transformation'!D754)</f>
        <v>4.6915480000000002E-2</v>
      </c>
      <c r="I754">
        <f t="shared" si="64"/>
        <v>23</v>
      </c>
    </row>
    <row r="755" spans="2:9" x14ac:dyDescent="0.25">
      <c r="B755">
        <f>IF('Input and Summary Results'!D337=0,FALSE,'Input and Summary Results'!$B337)</f>
        <v>23</v>
      </c>
      <c r="C755">
        <f>IF(OR(B755=0,'Input and Summary Results'!D337=0,'Input and Summary Results'!D337=""),FALSE,'Input and Summary Results'!$D337)</f>
        <v>0.97411714999999999</v>
      </c>
      <c r="D755">
        <f>IF(OR(B755=0,'Input and Summary Results'!E337=0),FALSE,'Input and Summary Results'!$E337)</f>
        <v>4.0594180000000001E-2</v>
      </c>
      <c r="E755">
        <f t="shared" si="65"/>
        <v>-1.1388810535047159E-2</v>
      </c>
      <c r="F755">
        <f t="shared" si="66"/>
        <v>1.8085991115134356E-2</v>
      </c>
      <c r="G755">
        <f>IF('Input and Summary Results'!$J$4="yes",IF(C755=FALSE,FALSE,IF('Data Transformation'!E755&lt;$R$10,E755,$R$10)),IF(C755=FALSE,FALSE,IF(C755&lt;$R$10,C755,$R$10)))</f>
        <v>0.97411714999999999</v>
      </c>
      <c r="H755">
        <f>IF('Input and Summary Results'!$J$4="yes",'Data Transformation'!F755,'Data Transformation'!D755)</f>
        <v>4.0594180000000001E-2</v>
      </c>
      <c r="I755">
        <f t="shared" si="64"/>
        <v>23</v>
      </c>
    </row>
    <row r="756" spans="2:9" x14ac:dyDescent="0.25">
      <c r="B756">
        <f>IF('Input and Summary Results'!D338=0,FALSE,'Input and Summary Results'!$B338)</f>
        <v>23</v>
      </c>
      <c r="C756">
        <f>IF(OR(B756=0,'Input and Summary Results'!D338=0,'Input and Summary Results'!D338=""),FALSE,'Input and Summary Results'!$D338)</f>
        <v>1.0460614100000001</v>
      </c>
      <c r="D756">
        <f>IF(OR(B756=0,'Input and Summary Results'!E338=0),FALSE,'Input and Summary Results'!$E338)</f>
        <v>8.5967829999999995E-2</v>
      </c>
      <c r="E756">
        <f t="shared" si="65"/>
        <v>1.9557180937827337E-2</v>
      </c>
      <c r="F756">
        <f t="shared" si="66"/>
        <v>3.566715860400585E-2</v>
      </c>
      <c r="G756">
        <f>IF('Input and Summary Results'!$J$4="yes",IF(C756=FALSE,FALSE,IF('Data Transformation'!E756&lt;$R$10,E756,$R$10)),IF(C756=FALSE,FALSE,IF(C756&lt;$R$10,C756,$R$10)))</f>
        <v>1.0460614100000001</v>
      </c>
      <c r="H756">
        <f>IF('Input and Summary Results'!$J$4="yes",'Data Transformation'!F756,'Data Transformation'!D756)</f>
        <v>8.5967829999999995E-2</v>
      </c>
      <c r="I756">
        <f t="shared" si="64"/>
        <v>23</v>
      </c>
    </row>
    <row r="757" spans="2:9" x14ac:dyDescent="0.25">
      <c r="B757">
        <f>IF('Input and Summary Results'!D339=0,FALSE,'Input and Summary Results'!$B339)</f>
        <v>23</v>
      </c>
      <c r="C757">
        <f>IF(OR(B757=0,'Input and Summary Results'!D339=0,'Input and Summary Results'!D339=""),FALSE,'Input and Summary Results'!$D339)</f>
        <v>1.046154</v>
      </c>
      <c r="D757">
        <f>IF(OR(B757=0,'Input and Summary Results'!E339=0),FALSE,'Input and Summary Results'!$E339)</f>
        <v>4.1914680000000003E-2</v>
      </c>
      <c r="E757">
        <f t="shared" si="65"/>
        <v>1.9595619930211635E-2</v>
      </c>
      <c r="F757">
        <f t="shared" si="66"/>
        <v>1.7388425719349159E-2</v>
      </c>
      <c r="G757">
        <f>IF('Input and Summary Results'!$J$4="yes",IF(C757=FALSE,FALSE,IF('Data Transformation'!E757&lt;$R$10,E757,$R$10)),IF(C757=FALSE,FALSE,IF(C757&lt;$R$10,C757,$R$10)))</f>
        <v>1.046154</v>
      </c>
      <c r="H757">
        <f>IF('Input and Summary Results'!$J$4="yes",'Data Transformation'!F757,'Data Transformation'!D757)</f>
        <v>4.1914680000000003E-2</v>
      </c>
      <c r="I757">
        <f t="shared" si="64"/>
        <v>23</v>
      </c>
    </row>
    <row r="758" spans="2:9" x14ac:dyDescent="0.25">
      <c r="B758">
        <f>IF('Input and Summary Results'!D340=0,FALSE,'Input and Summary Results'!$B340)</f>
        <v>23</v>
      </c>
      <c r="C758">
        <f>IF(OR(B758=0,'Input and Summary Results'!D340=0,'Input and Summary Results'!D340=""),FALSE,'Input and Summary Results'!$D340)</f>
        <v>1.0748870500000001</v>
      </c>
      <c r="D758">
        <f>IF(OR(B758=0,'Input and Summary Results'!E340=0),FALSE,'Input and Summary Results'!$E340)</f>
        <v>5.5523370000000002E-2</v>
      </c>
      <c r="E758">
        <f t="shared" si="65"/>
        <v>3.1362830634010526E-2</v>
      </c>
      <c r="F758">
        <f t="shared" si="66"/>
        <v>2.2418302071831639E-2</v>
      </c>
      <c r="G758">
        <f>IF('Input and Summary Results'!$J$4="yes",IF(C758=FALSE,FALSE,IF('Data Transformation'!E758&lt;$R$10,E758,$R$10)),IF(C758=FALSE,FALSE,IF(C758&lt;$R$10,C758,$R$10)))</f>
        <v>1.0748870500000001</v>
      </c>
      <c r="H758">
        <f>IF('Input and Summary Results'!$J$4="yes",'Data Transformation'!F758,'Data Transformation'!D758)</f>
        <v>5.5523370000000002E-2</v>
      </c>
      <c r="I758">
        <f t="shared" si="64"/>
        <v>23</v>
      </c>
    </row>
    <row r="759" spans="2:9" x14ac:dyDescent="0.25">
      <c r="B759">
        <f>IF('Input and Summary Results'!D341=0,FALSE,'Input and Summary Results'!$B341)</f>
        <v>23</v>
      </c>
      <c r="C759">
        <f>IF(OR(B759=0,'Input and Summary Results'!D341=0,'Input and Summary Results'!D341=""),FALSE,'Input and Summary Results'!$D341)</f>
        <v>1.1309751100000001</v>
      </c>
      <c r="D759">
        <f>IF(OR(B759=0,'Input and Summary Results'!E341=0),FALSE,'Input and Summary Results'!$E341)</f>
        <v>6.7017309999999997E-2</v>
      </c>
      <c r="E759">
        <f t="shared" si="65"/>
        <v>5.345304726975237E-2</v>
      </c>
      <c r="F759">
        <f t="shared" si="66"/>
        <v>2.5717199505831737E-2</v>
      </c>
      <c r="G759">
        <f>IF('Input and Summary Results'!$J$4="yes",IF(C759=FALSE,FALSE,IF('Data Transformation'!E759&lt;$R$10,E759,$R$10)),IF(C759=FALSE,FALSE,IF(C759&lt;$R$10,C759,$R$10)))</f>
        <v>1.1309751100000001</v>
      </c>
      <c r="H759">
        <f>IF('Input and Summary Results'!$J$4="yes",'Data Transformation'!F759,'Data Transformation'!D759)</f>
        <v>6.7017309999999997E-2</v>
      </c>
      <c r="I759">
        <f t="shared" si="64"/>
        <v>23</v>
      </c>
    </row>
    <row r="760" spans="2:9" x14ac:dyDescent="0.25">
      <c r="B760">
        <f>IF('Input and Summary Results'!D342=0,FALSE,'Input and Summary Results'!$B342)</f>
        <v>24</v>
      </c>
      <c r="C760">
        <f>IF(OR(B760=0,'Input and Summary Results'!D342=0,'Input and Summary Results'!D342=""),FALSE,'Input and Summary Results'!$D342)</f>
        <v>0.30038848000000001</v>
      </c>
      <c r="D760">
        <f>IF(OR(B760=0,'Input and Summary Results'!E342=0),FALSE,'Input and Summary Results'!$E342)</f>
        <v>4.3172950000000002E-2</v>
      </c>
      <c r="E760">
        <f t="shared" si="65"/>
        <v>-0.52231672668905782</v>
      </c>
      <c r="F760">
        <f t="shared" si="66"/>
        <v>6.2376094782329868E-2</v>
      </c>
      <c r="G760">
        <f>IF('Input and Summary Results'!$J$4="yes",IF(C760=FALSE,FALSE,IF('Data Transformation'!E760&lt;$R$10,E760,$R$10)),IF(C760=FALSE,FALSE,IF(C760&lt;$R$10,C760,$R$10)))</f>
        <v>0.30038848000000001</v>
      </c>
      <c r="H760">
        <f>IF('Input and Summary Results'!$J$4="yes",'Data Transformation'!F760,'Data Transformation'!D760)</f>
        <v>4.3172950000000002E-2</v>
      </c>
      <c r="I760">
        <f t="shared" si="64"/>
        <v>24</v>
      </c>
    </row>
    <row r="761" spans="2:9" x14ac:dyDescent="0.25">
      <c r="B761">
        <f>IF('Input and Summary Results'!D343=0,FALSE,'Input and Summary Results'!$B343)</f>
        <v>24</v>
      </c>
      <c r="C761">
        <f>IF(OR(B761=0,'Input and Summary Results'!D343=0,'Input and Summary Results'!D343=""),FALSE,'Input and Summary Results'!$D343)</f>
        <v>0.74600290000000002</v>
      </c>
      <c r="D761">
        <f>IF(OR(B761=0,'Input and Summary Results'!E343=0),FALSE,'Input and Summary Results'!$E343)</f>
        <v>6.9717669999999995E-2</v>
      </c>
      <c r="E761">
        <f t="shared" si="65"/>
        <v>-0.12725948425447658</v>
      </c>
      <c r="F761">
        <f t="shared" si="66"/>
        <v>4.0559451953873095E-2</v>
      </c>
      <c r="G761">
        <f>IF('Input and Summary Results'!$J$4="yes",IF(C761=FALSE,FALSE,IF('Data Transformation'!E761&lt;$R$10,E761,$R$10)),IF(C761=FALSE,FALSE,IF(C761&lt;$R$10,C761,$R$10)))</f>
        <v>0.74600290000000002</v>
      </c>
      <c r="H761">
        <f>IF('Input and Summary Results'!$J$4="yes",'Data Transformation'!F761,'Data Transformation'!D761)</f>
        <v>6.9717669999999995E-2</v>
      </c>
      <c r="I761">
        <f t="shared" si="64"/>
        <v>24</v>
      </c>
    </row>
    <row r="762" spans="2:9" x14ac:dyDescent="0.25">
      <c r="B762">
        <f>IF('Input and Summary Results'!D344=0,FALSE,'Input and Summary Results'!$B344)</f>
        <v>24</v>
      </c>
      <c r="C762">
        <f>IF(OR(B762=0,'Input and Summary Results'!D344=0,'Input and Summary Results'!D344=""),FALSE,'Input and Summary Results'!$D344)</f>
        <v>0.77095868000000001</v>
      </c>
      <c r="D762">
        <f>IF(OR(B762=0,'Input and Summary Results'!E344=0),FALSE,'Input and Summary Results'!$E344)</f>
        <v>7.0923040000000007E-2</v>
      </c>
      <c r="E762">
        <f t="shared" si="65"/>
        <v>-0.11296889760257291</v>
      </c>
      <c r="F762">
        <f t="shared" si="66"/>
        <v>3.9925096063514069E-2</v>
      </c>
      <c r="G762">
        <f>IF('Input and Summary Results'!$J$4="yes",IF(C762=FALSE,FALSE,IF('Data Transformation'!E762&lt;$R$10,E762,$R$10)),IF(C762=FALSE,FALSE,IF(C762&lt;$R$10,C762,$R$10)))</f>
        <v>0.77095868000000001</v>
      </c>
      <c r="H762">
        <f>IF('Input and Summary Results'!$J$4="yes",'Data Transformation'!F762,'Data Transformation'!D762)</f>
        <v>7.0923040000000007E-2</v>
      </c>
      <c r="I762">
        <f t="shared" si="64"/>
        <v>24</v>
      </c>
    </row>
    <row r="763" spans="2:9" x14ac:dyDescent="0.25">
      <c r="B763">
        <f>IF('Input and Summary Results'!D345=0,FALSE,'Input and Summary Results'!$B345)</f>
        <v>24</v>
      </c>
      <c r="C763">
        <f>IF(OR(B763=0,'Input and Summary Results'!D345=0,'Input and Summary Results'!D345=""),FALSE,'Input and Summary Results'!$D345)</f>
        <v>0.81311792000000005</v>
      </c>
      <c r="D763">
        <f>IF(OR(B763=0,'Input and Summary Results'!E345=0),FALSE,'Input and Summary Results'!$E345)</f>
        <v>7.0480490000000007E-2</v>
      </c>
      <c r="E763">
        <f t="shared" si="65"/>
        <v>-8.9846467577281888E-2</v>
      </c>
      <c r="F763">
        <f t="shared" si="66"/>
        <v>3.7618815066823276E-2</v>
      </c>
      <c r="G763">
        <f>IF('Input and Summary Results'!$J$4="yes",IF(C763=FALSE,FALSE,IF('Data Transformation'!E763&lt;$R$10,E763,$R$10)),IF(C763=FALSE,FALSE,IF(C763&lt;$R$10,C763,$R$10)))</f>
        <v>0.81311792000000005</v>
      </c>
      <c r="H763">
        <f>IF('Input and Summary Results'!$J$4="yes",'Data Transformation'!F763,'Data Transformation'!D763)</f>
        <v>7.0480490000000007E-2</v>
      </c>
      <c r="I763">
        <f t="shared" si="64"/>
        <v>24</v>
      </c>
    </row>
    <row r="764" spans="2:9" x14ac:dyDescent="0.25">
      <c r="B764">
        <f>IF('Input and Summary Results'!D346=0,FALSE,'Input and Summary Results'!$B346)</f>
        <v>24</v>
      </c>
      <c r="C764">
        <f>IF(OR(B764=0,'Input and Summary Results'!D346=0,'Input and Summary Results'!D346=""),FALSE,'Input and Summary Results'!$D346)</f>
        <v>0.82031684999999999</v>
      </c>
      <c r="D764">
        <f>IF(OR(B764=0,'Input and Summary Results'!E346=0),FALSE,'Input and Summary Results'!$E346)</f>
        <v>5.8828169999999999E-2</v>
      </c>
      <c r="E764">
        <f t="shared" si="65"/>
        <v>-8.6018367582441066E-2</v>
      </c>
      <c r="F764">
        <f t="shared" si="66"/>
        <v>3.1123858762623247E-2</v>
      </c>
      <c r="G764">
        <f>IF('Input and Summary Results'!$J$4="yes",IF(C764=FALSE,FALSE,IF('Data Transformation'!E764&lt;$R$10,E764,$R$10)),IF(C764=FALSE,FALSE,IF(C764&lt;$R$10,C764,$R$10)))</f>
        <v>0.82031684999999999</v>
      </c>
      <c r="H764">
        <f>IF('Input and Summary Results'!$J$4="yes",'Data Transformation'!F764,'Data Transformation'!D764)</f>
        <v>5.8828169999999999E-2</v>
      </c>
      <c r="I764">
        <f t="shared" si="64"/>
        <v>24</v>
      </c>
    </row>
    <row r="765" spans="2:9" x14ac:dyDescent="0.25">
      <c r="B765">
        <f>IF('Input and Summary Results'!D347=0,FALSE,'Input and Summary Results'!$B347)</f>
        <v>24</v>
      </c>
      <c r="C765">
        <f>IF(OR(B765=0,'Input and Summary Results'!D347=0,'Input and Summary Results'!D347=""),FALSE,'Input and Summary Results'!$D347)</f>
        <v>0.87346734999999998</v>
      </c>
      <c r="D765">
        <f>IF(OR(B765=0,'Input and Summary Results'!E347=0),FALSE,'Input and Summary Results'!$E347)</f>
        <v>9.5177280000000003E-2</v>
      </c>
      <c r="E765">
        <f t="shared" si="65"/>
        <v>-5.8753324201196812E-2</v>
      </c>
      <c r="F765">
        <f t="shared" si="66"/>
        <v>4.729076538464775E-2</v>
      </c>
      <c r="G765">
        <f>IF('Input and Summary Results'!$J$4="yes",IF(C765=FALSE,FALSE,IF('Data Transformation'!E765&lt;$R$10,E765,$R$10)),IF(C765=FALSE,FALSE,IF(C765&lt;$R$10,C765,$R$10)))</f>
        <v>0.87346734999999998</v>
      </c>
      <c r="H765">
        <f>IF('Input and Summary Results'!$J$4="yes",'Data Transformation'!F765,'Data Transformation'!D765)</f>
        <v>9.5177280000000003E-2</v>
      </c>
      <c r="I765">
        <f t="shared" si="64"/>
        <v>24</v>
      </c>
    </row>
    <row r="766" spans="2:9" x14ac:dyDescent="0.25">
      <c r="B766">
        <f>IF('Input and Summary Results'!D348=0,FALSE,'Input and Summary Results'!$B348)</f>
        <v>24</v>
      </c>
      <c r="C766">
        <f>IF(OR(B766=0,'Input and Summary Results'!D348=0,'Input and Summary Results'!D348=""),FALSE,'Input and Summary Results'!$D348)</f>
        <v>0.91469420999999995</v>
      </c>
      <c r="D766">
        <f>IF(OR(B766=0,'Input and Summary Results'!E348=0),FALSE,'Input and Summary Results'!$E348)</f>
        <v>4.9810140000000003E-2</v>
      </c>
      <c r="E766">
        <f t="shared" si="65"/>
        <v>-3.8724069983513562E-2</v>
      </c>
      <c r="F766">
        <f t="shared" si="66"/>
        <v>2.363369148253382E-2</v>
      </c>
      <c r="G766">
        <f>IF('Input and Summary Results'!$J$4="yes",IF(C766=FALSE,FALSE,IF('Data Transformation'!E766&lt;$R$10,E766,$R$10)),IF(C766=FALSE,FALSE,IF(C766&lt;$R$10,C766,$R$10)))</f>
        <v>0.91469420999999995</v>
      </c>
      <c r="H766">
        <f>IF('Input and Summary Results'!$J$4="yes",'Data Transformation'!F766,'Data Transformation'!D766)</f>
        <v>4.9810140000000003E-2</v>
      </c>
      <c r="I766">
        <f t="shared" si="64"/>
        <v>24</v>
      </c>
    </row>
    <row r="767" spans="2:9" x14ac:dyDescent="0.25">
      <c r="B767">
        <f>IF('Input and Summary Results'!D349=0,FALSE,'Input and Summary Results'!$B349)</f>
        <v>24</v>
      </c>
      <c r="C767">
        <f>IF(OR(B767=0,'Input and Summary Results'!D349=0,'Input and Summary Results'!D349=""),FALSE,'Input and Summary Results'!$D349)</f>
        <v>0.93456927999999995</v>
      </c>
      <c r="D767">
        <f>IF(OR(B767=0,'Input and Summary Results'!E349=0),FALSE,'Input and Summary Results'!$E349)</f>
        <v>4.722635E-2</v>
      </c>
      <c r="E767">
        <f t="shared" si="65"/>
        <v>-2.9388498665605264E-2</v>
      </c>
      <c r="F767">
        <f t="shared" si="66"/>
        <v>2.1931210814034034E-2</v>
      </c>
      <c r="G767">
        <f>IF('Input and Summary Results'!$J$4="yes",IF(C767=FALSE,FALSE,IF('Data Transformation'!E767&lt;$R$10,E767,$R$10)),IF(C767=FALSE,FALSE,IF(C767&lt;$R$10,C767,$R$10)))</f>
        <v>0.93456927999999995</v>
      </c>
      <c r="H767">
        <f>IF('Input and Summary Results'!$J$4="yes",'Data Transformation'!F767,'Data Transformation'!D767)</f>
        <v>4.722635E-2</v>
      </c>
      <c r="I767">
        <f t="shared" si="64"/>
        <v>24</v>
      </c>
    </row>
    <row r="768" spans="2:9" x14ac:dyDescent="0.25">
      <c r="B768">
        <f>IF('Input and Summary Results'!D350=0,FALSE,'Input and Summary Results'!$B350)</f>
        <v>24</v>
      </c>
      <c r="C768">
        <f>IF(OR(B768=0,'Input and Summary Results'!D350=0,'Input and Summary Results'!D350=""),FALSE,'Input and Summary Results'!$D350)</f>
        <v>1.0098042899999999</v>
      </c>
      <c r="D768">
        <f>IF(OR(B768=0,'Input and Summary Results'!E350=0),FALSE,'Input and Summary Results'!$E350)</f>
        <v>8.8959549999999998E-2</v>
      </c>
      <c r="E768">
        <f t="shared" si="65"/>
        <v>4.2372113974648365E-3</v>
      </c>
      <c r="F768">
        <f t="shared" si="66"/>
        <v>3.8233591481375076E-2</v>
      </c>
      <c r="G768">
        <f>IF('Input and Summary Results'!$J$4="yes",IF(C768=FALSE,FALSE,IF('Data Transformation'!E768&lt;$R$10,E768,$R$10)),IF(C768=FALSE,FALSE,IF(C768&lt;$R$10,C768,$R$10)))</f>
        <v>1.0098042899999999</v>
      </c>
      <c r="H768">
        <f>IF('Input and Summary Results'!$J$4="yes",'Data Transformation'!F768,'Data Transformation'!D768)</f>
        <v>8.8959549999999998E-2</v>
      </c>
      <c r="I768">
        <f t="shared" si="64"/>
        <v>24</v>
      </c>
    </row>
    <row r="769" spans="2:9" x14ac:dyDescent="0.25">
      <c r="B769">
        <f>IF('Input and Summary Results'!D351=0,FALSE,'Input and Summary Results'!$B351)</f>
        <v>24</v>
      </c>
      <c r="C769">
        <f>IF(OR(B769=0,'Input and Summary Results'!D351=0,'Input and Summary Results'!D351=""),FALSE,'Input and Summary Results'!$D351)</f>
        <v>1.0400268100000001</v>
      </c>
      <c r="D769">
        <f>IF(OR(B769=0,'Input and Summary Results'!E351=0),FALSE,'Input and Summary Results'!$E351)</f>
        <v>4.7021019999999997E-2</v>
      </c>
      <c r="E769">
        <f t="shared" si="65"/>
        <v>1.7044534765112355E-2</v>
      </c>
      <c r="F769">
        <f t="shared" si="66"/>
        <v>1.9621727520658813E-2</v>
      </c>
      <c r="G769">
        <f>IF('Input and Summary Results'!$J$4="yes",IF(C769=FALSE,FALSE,IF('Data Transformation'!E769&lt;$R$10,E769,$R$10)),IF(C769=FALSE,FALSE,IF(C769&lt;$R$10,C769,$R$10)))</f>
        <v>1.0400268100000001</v>
      </c>
      <c r="H769">
        <f>IF('Input and Summary Results'!$J$4="yes",'Data Transformation'!F769,'Data Transformation'!D769)</f>
        <v>4.7021019999999997E-2</v>
      </c>
      <c r="I769">
        <f t="shared" si="64"/>
        <v>24</v>
      </c>
    </row>
    <row r="770" spans="2:9" x14ac:dyDescent="0.25">
      <c r="B770">
        <f>IF('Input and Summary Results'!D352=0,FALSE,'Input and Summary Results'!$B352)</f>
        <v>24</v>
      </c>
      <c r="C770">
        <f>IF(OR(B770=0,'Input and Summary Results'!D352=0,'Input and Summary Results'!D352=""),FALSE,'Input and Summary Results'!$D352)</f>
        <v>1.0412515200000001</v>
      </c>
      <c r="D770">
        <f>IF(OR(B770=0,'Input and Summary Results'!E352=0),FALSE,'Input and Summary Results'!$E352)</f>
        <v>7.2143819999999997E-2</v>
      </c>
      <c r="E770">
        <f t="shared" si="65"/>
        <v>1.7555648390479742E-2</v>
      </c>
      <c r="F770">
        <f t="shared" si="66"/>
        <v>3.0069985280789788E-2</v>
      </c>
      <c r="G770">
        <f>IF('Input and Summary Results'!$J$4="yes",IF(C770=FALSE,FALSE,IF('Data Transformation'!E770&lt;$R$10,E770,$R$10)),IF(C770=FALSE,FALSE,IF(C770&lt;$R$10,C770,$R$10)))</f>
        <v>1.0412515200000001</v>
      </c>
      <c r="H770">
        <f>IF('Input and Summary Results'!$J$4="yes",'Data Transformation'!F770,'Data Transformation'!D770)</f>
        <v>7.2143819999999997E-2</v>
      </c>
      <c r="I770">
        <f t="shared" si="64"/>
        <v>24</v>
      </c>
    </row>
    <row r="771" spans="2:9" x14ac:dyDescent="0.25">
      <c r="B771">
        <f>IF('Input and Summary Results'!D353=0,FALSE,'Input and Summary Results'!$B353)</f>
        <v>24</v>
      </c>
      <c r="C771">
        <f>IF(OR(B771=0,'Input and Summary Results'!D353=0,'Input and Summary Results'!D353=""),FALSE,'Input and Summary Results'!$D353)</f>
        <v>1.0780370399999999</v>
      </c>
      <c r="D771">
        <f>IF(OR(B771=0,'Input and Summary Results'!E353=0),FALSE,'Input and Summary Results'!$E353)</f>
        <v>5.2266149999999997E-2</v>
      </c>
      <c r="E771">
        <f t="shared" si="65"/>
        <v>3.2633682920529268E-2</v>
      </c>
      <c r="F771">
        <f t="shared" si="66"/>
        <v>2.1041493249619698E-2</v>
      </c>
      <c r="G771">
        <f>IF('Input and Summary Results'!$J$4="yes",IF(C771=FALSE,FALSE,IF('Data Transformation'!E771&lt;$R$10,E771,$R$10)),IF(C771=FALSE,FALSE,IF(C771&lt;$R$10,C771,$R$10)))</f>
        <v>1.0780370399999999</v>
      </c>
      <c r="H771">
        <f>IF('Input and Summary Results'!$J$4="yes",'Data Transformation'!F771,'Data Transformation'!D771)</f>
        <v>5.2266149999999997E-2</v>
      </c>
      <c r="I771">
        <f t="shared" si="64"/>
        <v>24</v>
      </c>
    </row>
    <row r="772" spans="2:9" x14ac:dyDescent="0.25">
      <c r="B772">
        <f>IF('Input and Summary Results'!D354=0,FALSE,'Input and Summary Results'!$B354)</f>
        <v>25</v>
      </c>
      <c r="C772">
        <f>IF(OR(B772=0,'Input and Summary Results'!D354=0,'Input and Summary Results'!D354=""),FALSE,'Input and Summary Results'!$D354)</f>
        <v>0.31004721000000002</v>
      </c>
      <c r="D772">
        <f>IF(OR(B772=0,'Input and Summary Results'!E354=0),FALSE,'Input and Summary Results'!$E354)</f>
        <v>5.8996350000000003E-2</v>
      </c>
      <c r="E772">
        <f t="shared" si="65"/>
        <v>-0.50857217235462515</v>
      </c>
      <c r="F772">
        <f t="shared" si="66"/>
        <v>8.2582313512835667E-2</v>
      </c>
      <c r="G772">
        <f>IF('Input and Summary Results'!$J$4="yes",IF(C772=FALSE,FALSE,IF('Data Transformation'!E772&lt;$R$10,E772,$R$10)),IF(C772=FALSE,FALSE,IF(C772&lt;$R$10,C772,$R$10)))</f>
        <v>0.31004721000000002</v>
      </c>
      <c r="H772">
        <f>IF('Input and Summary Results'!$J$4="yes",'Data Transformation'!F772,'Data Transformation'!D772)</f>
        <v>5.8996350000000003E-2</v>
      </c>
      <c r="I772">
        <f t="shared" si="64"/>
        <v>25</v>
      </c>
    </row>
    <row r="773" spans="2:9" x14ac:dyDescent="0.25">
      <c r="B773">
        <f>IF('Input and Summary Results'!D355=0,FALSE,'Input and Summary Results'!$B355)</f>
        <v>25</v>
      </c>
      <c r="C773">
        <f>IF(OR(B773=0,'Input and Summary Results'!D355=0,'Input and Summary Results'!D355=""),FALSE,'Input and Summary Results'!$D355)</f>
        <v>0.60665745000000004</v>
      </c>
      <c r="D773">
        <f>IF(OR(B773=0,'Input and Summary Results'!E355=0),FALSE,'Input and Summary Results'!$E355)</f>
        <v>9.0597579999999997E-2</v>
      </c>
      <c r="E773">
        <f t="shared" si="65"/>
        <v>-0.2170564647201052</v>
      </c>
      <c r="F773">
        <f t="shared" si="66"/>
        <v>6.4813099583628284E-2</v>
      </c>
      <c r="G773">
        <f>IF('Input and Summary Results'!$J$4="yes",IF(C773=FALSE,FALSE,IF('Data Transformation'!E773&lt;$R$10,E773,$R$10)),IF(C773=FALSE,FALSE,IF(C773&lt;$R$10,C773,$R$10)))</f>
        <v>0.60665745000000004</v>
      </c>
      <c r="H773">
        <f>IF('Input and Summary Results'!$J$4="yes",'Data Transformation'!F773,'Data Transformation'!D773)</f>
        <v>9.0597579999999997E-2</v>
      </c>
      <c r="I773">
        <f t="shared" ref="I773:I836" si="67">IF(G773=FALSE,"",B773)</f>
        <v>25</v>
      </c>
    </row>
    <row r="774" spans="2:9" x14ac:dyDescent="0.25">
      <c r="B774">
        <f>IF('Input and Summary Results'!D356=0,FALSE,'Input and Summary Results'!$B356)</f>
        <v>25</v>
      </c>
      <c r="C774">
        <f>IF(OR(B774=0,'Input and Summary Results'!D356=0,'Input and Summary Results'!D356=""),FALSE,'Input and Summary Results'!$D356)</f>
        <v>0.79866808</v>
      </c>
      <c r="D774">
        <f>IF(OR(B774=0,'Input and Summary Results'!E356=0),FALSE,'Input and Summary Results'!$E356)</f>
        <v>4.944552E-2</v>
      </c>
      <c r="E774">
        <f t="shared" si="65"/>
        <v>-9.7633672468593183E-2</v>
      </c>
      <c r="F774">
        <f t="shared" si="66"/>
        <v>2.6868928679358264E-2</v>
      </c>
      <c r="G774">
        <f>IF('Input and Summary Results'!$J$4="yes",IF(C774=FALSE,FALSE,IF('Data Transformation'!E774&lt;$R$10,E774,$R$10)),IF(C774=FALSE,FALSE,IF(C774&lt;$R$10,C774,$R$10)))</f>
        <v>0.79866808</v>
      </c>
      <c r="H774">
        <f>IF('Input and Summary Results'!$J$4="yes",'Data Transformation'!F774,'Data Transformation'!D774)</f>
        <v>4.944552E-2</v>
      </c>
      <c r="I774">
        <f t="shared" si="67"/>
        <v>25</v>
      </c>
    </row>
    <row r="775" spans="2:9" x14ac:dyDescent="0.25">
      <c r="B775">
        <f>IF('Input and Summary Results'!D357=0,FALSE,'Input and Summary Results'!$B357)</f>
        <v>25</v>
      </c>
      <c r="C775">
        <f>IF(OR(B775=0,'Input and Summary Results'!D357=0,'Input and Summary Results'!D357=""),FALSE,'Input and Summary Results'!$D357)</f>
        <v>0.84642594000000004</v>
      </c>
      <c r="D775">
        <f>IF(OR(B775=0,'Input and Summary Results'!E357=0),FALSE,'Input and Summary Results'!$E357)</f>
        <v>8.4206699999999995E-2</v>
      </c>
      <c r="E775">
        <f t="shared" si="65"/>
        <v>-7.2411035495286921E-2</v>
      </c>
      <c r="F775">
        <f t="shared" si="66"/>
        <v>4.3176497875289592E-2</v>
      </c>
      <c r="G775">
        <f>IF('Input and Summary Results'!$J$4="yes",IF(C775=FALSE,FALSE,IF('Data Transformation'!E775&lt;$R$10,E775,$R$10)),IF(C775=FALSE,FALSE,IF(C775&lt;$R$10,C775,$R$10)))</f>
        <v>0.84642594000000004</v>
      </c>
      <c r="H775">
        <f>IF('Input and Summary Results'!$J$4="yes",'Data Transformation'!F775,'Data Transformation'!D775)</f>
        <v>8.4206699999999995E-2</v>
      </c>
      <c r="I775">
        <f t="shared" si="67"/>
        <v>25</v>
      </c>
    </row>
    <row r="776" spans="2:9" x14ac:dyDescent="0.25">
      <c r="B776">
        <f>IF('Input and Summary Results'!D358=0,FALSE,'Input and Summary Results'!$B358)</f>
        <v>25</v>
      </c>
      <c r="C776">
        <f>IF(OR(B776=0,'Input and Summary Results'!D358=0,'Input and Summary Results'!D358=""),FALSE,'Input and Summary Results'!$D358)</f>
        <v>0.90925995000000004</v>
      </c>
      <c r="D776">
        <f>IF(OR(B776=0,'Input and Summary Results'!E358=0),FALSE,'Input and Summary Results'!$E358)</f>
        <v>8.1463889999999997E-2</v>
      </c>
      <c r="E776">
        <f t="shared" si="65"/>
        <v>-4.1311937777840708E-2</v>
      </c>
      <c r="F776">
        <f t="shared" si="66"/>
        <v>3.8883630869258015E-2</v>
      </c>
      <c r="G776">
        <f>IF('Input and Summary Results'!$J$4="yes",IF(C776=FALSE,FALSE,IF('Data Transformation'!E776&lt;$R$10,E776,$R$10)),IF(C776=FALSE,FALSE,IF(C776&lt;$R$10,C776,$R$10)))</f>
        <v>0.90925995000000004</v>
      </c>
      <c r="H776">
        <f>IF('Input and Summary Results'!$J$4="yes",'Data Transformation'!F776,'Data Transformation'!D776)</f>
        <v>8.1463889999999997E-2</v>
      </c>
      <c r="I776">
        <f t="shared" si="67"/>
        <v>25</v>
      </c>
    </row>
    <row r="777" spans="2:9" x14ac:dyDescent="0.25">
      <c r="B777">
        <f>IF('Input and Summary Results'!D359=0,FALSE,'Input and Summary Results'!$B359)</f>
        <v>25</v>
      </c>
      <c r="C777">
        <f>IF(OR(B777=0,'Input and Summary Results'!D359=0,'Input and Summary Results'!D359=""),FALSE,'Input and Summary Results'!$D359)</f>
        <v>0.92688661000000006</v>
      </c>
      <c r="D777">
        <f>IF(OR(B777=0,'Input and Summary Results'!E359=0),FALSE,'Input and Summary Results'!$E359)</f>
        <v>4.5998120000000003E-2</v>
      </c>
      <c r="E777">
        <f t="shared" si="65"/>
        <v>-3.2973391705917683E-2</v>
      </c>
      <c r="F777">
        <f t="shared" si="66"/>
        <v>2.1537892407357141E-2</v>
      </c>
      <c r="G777">
        <f>IF('Input and Summary Results'!$J$4="yes",IF(C777=FALSE,FALSE,IF('Data Transformation'!E777&lt;$R$10,E777,$R$10)),IF(C777=FALSE,FALSE,IF(C777&lt;$R$10,C777,$R$10)))</f>
        <v>0.92688661000000006</v>
      </c>
      <c r="H777">
        <f>IF('Input and Summary Results'!$J$4="yes",'Data Transformation'!F777,'Data Transformation'!D777)</f>
        <v>4.5998120000000003E-2</v>
      </c>
      <c r="I777">
        <f t="shared" si="67"/>
        <v>25</v>
      </c>
    </row>
    <row r="778" spans="2:9" x14ac:dyDescent="0.25">
      <c r="B778">
        <f>IF('Input and Summary Results'!D360=0,FALSE,'Input and Summary Results'!$B360)</f>
        <v>25</v>
      </c>
      <c r="C778">
        <f>IF(OR(B778=0,'Input and Summary Results'!D360=0,'Input and Summary Results'!D360=""),FALSE,'Input and Summary Results'!$D360)</f>
        <v>0.96755332000000005</v>
      </c>
      <c r="D778">
        <f>IF(OR(B778=0,'Input and Summary Results'!E360=0),FALSE,'Input and Summary Results'!$E360)</f>
        <v>7.1844320000000003E-2</v>
      </c>
      <c r="E778">
        <f t="shared" si="65"/>
        <v>-1.432509251710673E-2</v>
      </c>
      <c r="F778">
        <f t="shared" si="66"/>
        <v>3.2226063655075875E-2</v>
      </c>
      <c r="G778">
        <f>IF('Input and Summary Results'!$J$4="yes",IF(C778=FALSE,FALSE,IF('Data Transformation'!E778&lt;$R$10,E778,$R$10)),IF(C778=FALSE,FALSE,IF(C778&lt;$R$10,C778,$R$10)))</f>
        <v>0.96755332000000005</v>
      </c>
      <c r="H778">
        <f>IF('Input and Summary Results'!$J$4="yes",'Data Transformation'!F778,'Data Transformation'!D778)</f>
        <v>7.1844320000000003E-2</v>
      </c>
      <c r="I778">
        <f t="shared" si="67"/>
        <v>25</v>
      </c>
    </row>
    <row r="779" spans="2:9" x14ac:dyDescent="0.25">
      <c r="B779">
        <f>IF('Input and Summary Results'!D361=0,FALSE,'Input and Summary Results'!$B361)</f>
        <v>25</v>
      </c>
      <c r="C779">
        <f>IF(OR(B779=0,'Input and Summary Results'!D361=0,'Input and Summary Results'!D361=""),FALSE,'Input and Summary Results'!$D361)</f>
        <v>0.97024257999999997</v>
      </c>
      <c r="D779">
        <f>IF(OR(B779=0,'Input and Summary Results'!E361=0),FALSE,'Input and Summary Results'!$E361)</f>
        <v>6.9985400000000003E-2</v>
      </c>
      <c r="E779">
        <f t="shared" si="65"/>
        <v>-1.3119669873572546E-2</v>
      </c>
      <c r="F779">
        <f t="shared" si="66"/>
        <v>3.1305226369265304E-2</v>
      </c>
      <c r="G779">
        <f>IF('Input and Summary Results'!$J$4="yes",IF(C779=FALSE,FALSE,IF('Data Transformation'!E779&lt;$R$10,E779,$R$10)),IF(C779=FALSE,FALSE,IF(C779&lt;$R$10,C779,$R$10)))</f>
        <v>0.97024257999999997</v>
      </c>
      <c r="H779">
        <f>IF('Input and Summary Results'!$J$4="yes",'Data Transformation'!F779,'Data Transformation'!D779)</f>
        <v>6.9985400000000003E-2</v>
      </c>
      <c r="I779">
        <f t="shared" si="67"/>
        <v>25</v>
      </c>
    </row>
    <row r="780" spans="2:9" x14ac:dyDescent="0.25">
      <c r="B780">
        <f>IF('Input and Summary Results'!D362=0,FALSE,'Input and Summary Results'!$B362)</f>
        <v>25</v>
      </c>
      <c r="C780">
        <f>IF(OR(B780=0,'Input and Summary Results'!D362=0,'Input and Summary Results'!D362=""),FALSE,'Input and Summary Results'!$D362)</f>
        <v>0.98299185</v>
      </c>
      <c r="D780">
        <f>IF(OR(B780=0,'Input and Summary Results'!E362=0),FALSE,'Input and Summary Results'!$E362)</f>
        <v>4.3425800000000001E-2</v>
      </c>
      <c r="E780">
        <f t="shared" si="65"/>
        <v>-7.4500828949249009E-3</v>
      </c>
      <c r="F780">
        <f t="shared" si="66"/>
        <v>1.9172892633850424E-2</v>
      </c>
      <c r="G780">
        <f>IF('Input and Summary Results'!$J$4="yes",IF(C780=FALSE,FALSE,IF('Data Transformation'!E780&lt;$R$10,E780,$R$10)),IF(C780=FALSE,FALSE,IF(C780&lt;$R$10,C780,$R$10)))</f>
        <v>0.98299185</v>
      </c>
      <c r="H780">
        <f>IF('Input and Summary Results'!$J$4="yes",'Data Transformation'!F780,'Data Transformation'!D780)</f>
        <v>4.3425800000000001E-2</v>
      </c>
      <c r="I780">
        <f t="shared" si="67"/>
        <v>25</v>
      </c>
    </row>
    <row r="781" spans="2:9" x14ac:dyDescent="0.25">
      <c r="B781">
        <f>IF('Input and Summary Results'!D363=0,FALSE,'Input and Summary Results'!$B363)</f>
        <v>25</v>
      </c>
      <c r="C781">
        <f>IF(OR(B781=0,'Input and Summary Results'!D363=0,'Input and Summary Results'!D363=""),FALSE,'Input and Summary Results'!$D363)</f>
        <v>1.03882188</v>
      </c>
      <c r="D781">
        <f>IF(OR(B781=0,'Input and Summary Results'!E363=0),FALSE,'Input and Summary Results'!$E363)</f>
        <v>7.2374830000000001E-2</v>
      </c>
      <c r="E781">
        <f t="shared" si="65"/>
        <v>1.6541088303426453E-2</v>
      </c>
      <c r="F781">
        <f t="shared" si="66"/>
        <v>3.0236825797315708E-2</v>
      </c>
      <c r="G781">
        <f>IF('Input and Summary Results'!$J$4="yes",IF(C781=FALSE,FALSE,IF('Data Transformation'!E781&lt;$R$10,E781,$R$10)),IF(C781=FALSE,FALSE,IF(C781&lt;$R$10,C781,$R$10)))</f>
        <v>1.03882188</v>
      </c>
      <c r="H781">
        <f>IF('Input and Summary Results'!$J$4="yes",'Data Transformation'!F781,'Data Transformation'!D781)</f>
        <v>7.2374830000000001E-2</v>
      </c>
      <c r="I781">
        <f t="shared" si="67"/>
        <v>25</v>
      </c>
    </row>
    <row r="782" spans="2:9" x14ac:dyDescent="0.25">
      <c r="B782">
        <f>IF('Input and Summary Results'!D364=0,FALSE,'Input and Summary Results'!$B364)</f>
        <v>25</v>
      </c>
      <c r="C782">
        <f>IF(OR(B782=0,'Input and Summary Results'!D364=0,'Input and Summary Results'!D364=""),FALSE,'Input and Summary Results'!$D364)</f>
        <v>1.0881079899999999</v>
      </c>
      <c r="D782">
        <f>IF(OR(B782=0,'Input and Summary Results'!E364=0),FALSE,'Input and Summary Results'!$E364)</f>
        <v>9.7104109999999993E-2</v>
      </c>
      <c r="E782">
        <f t="shared" si="65"/>
        <v>3.6671999345377661E-2</v>
      </c>
      <c r="F782">
        <f t="shared" si="66"/>
        <v>3.8730699643148472E-2</v>
      </c>
      <c r="G782">
        <f>IF('Input and Summary Results'!$J$4="yes",IF(C782=FALSE,FALSE,IF('Data Transformation'!E782&lt;$R$10,E782,$R$10)),IF(C782=FALSE,FALSE,IF(C782&lt;$R$10,C782,$R$10)))</f>
        <v>1.0881079899999999</v>
      </c>
      <c r="H782">
        <f>IF('Input and Summary Results'!$J$4="yes",'Data Transformation'!F782,'Data Transformation'!D782)</f>
        <v>9.7104109999999993E-2</v>
      </c>
      <c r="I782">
        <f t="shared" si="67"/>
        <v>25</v>
      </c>
    </row>
    <row r="783" spans="2:9" x14ac:dyDescent="0.25">
      <c r="B783">
        <f>IF('Input and Summary Results'!D365=0,FALSE,'Input and Summary Results'!$B365)</f>
        <v>26</v>
      </c>
      <c r="C783">
        <f>IF(OR(B783=0,'Input and Summary Results'!D365=0,'Input and Summary Results'!D365=""),FALSE,'Input and Summary Results'!$D365)</f>
        <v>0.59334003999999996</v>
      </c>
      <c r="D783">
        <f>IF(OR(B783=0,'Input and Summary Results'!E365=0),FALSE,'Input and Summary Results'!$E365)</f>
        <v>4.262121E-2</v>
      </c>
      <c r="E783">
        <f t="shared" si="65"/>
        <v>-0.22669634344695286</v>
      </c>
      <c r="F783">
        <f t="shared" si="66"/>
        <v>3.1175386613045697E-2</v>
      </c>
      <c r="G783">
        <f>IF('Input and Summary Results'!$J$4="yes",IF(C783=FALSE,FALSE,IF('Data Transformation'!E783&lt;$R$10,E783,$R$10)),IF(C783=FALSE,FALSE,IF(C783&lt;$R$10,C783,$R$10)))</f>
        <v>0.59334003999999996</v>
      </c>
      <c r="H783">
        <f>IF('Input and Summary Results'!$J$4="yes",'Data Transformation'!F783,'Data Transformation'!D783)</f>
        <v>4.262121E-2</v>
      </c>
      <c r="I783">
        <f t="shared" si="67"/>
        <v>26</v>
      </c>
    </row>
    <row r="784" spans="2:9" x14ac:dyDescent="0.25">
      <c r="B784">
        <f>IF('Input and Summary Results'!D366=0,FALSE,'Input and Summary Results'!$B366)</f>
        <v>26</v>
      </c>
      <c r="C784">
        <f>IF(OR(B784=0,'Input and Summary Results'!D366=0,'Input and Summary Results'!D366=""),FALSE,'Input and Summary Results'!$D366)</f>
        <v>0.72401884000000005</v>
      </c>
      <c r="D784">
        <f>IF(OR(B784=0,'Input and Summary Results'!E366=0),FALSE,'Input and Summary Results'!$E366)</f>
        <v>4.747055E-2</v>
      </c>
      <c r="E784">
        <f t="shared" si="65"/>
        <v>-0.14025013269569411</v>
      </c>
      <c r="F784">
        <f t="shared" si="66"/>
        <v>2.8455362708517364E-2</v>
      </c>
      <c r="G784">
        <f>IF('Input and Summary Results'!$J$4="yes",IF(C784=FALSE,FALSE,IF('Data Transformation'!E784&lt;$R$10,E784,$R$10)),IF(C784=FALSE,FALSE,IF(C784&lt;$R$10,C784,$R$10)))</f>
        <v>0.72401884000000005</v>
      </c>
      <c r="H784">
        <f>IF('Input and Summary Results'!$J$4="yes",'Data Transformation'!F784,'Data Transformation'!D784)</f>
        <v>4.747055E-2</v>
      </c>
      <c r="I784">
        <f t="shared" si="67"/>
        <v>26</v>
      </c>
    </row>
    <row r="785" spans="2:9" x14ac:dyDescent="0.25">
      <c r="B785">
        <f>IF('Input and Summary Results'!D367=0,FALSE,'Input and Summary Results'!$B367)</f>
        <v>26</v>
      </c>
      <c r="C785">
        <f>IF(OR(B785=0,'Input and Summary Results'!D367=0,'Input and Summary Results'!D367=""),FALSE,'Input and Summary Results'!$D367)</f>
        <v>0.72513954000000003</v>
      </c>
      <c r="D785">
        <f>IF(OR(B785=0,'Input and Summary Results'!E367=0),FALSE,'Input and Summary Results'!$E367)</f>
        <v>4.1609930000000003E-2</v>
      </c>
      <c r="E785">
        <f t="shared" si="65"/>
        <v>-0.13957841326238063</v>
      </c>
      <c r="F785">
        <f t="shared" si="66"/>
        <v>2.490377178990957E-2</v>
      </c>
      <c r="G785">
        <f>IF('Input and Summary Results'!$J$4="yes",IF(C785=FALSE,FALSE,IF('Data Transformation'!E785&lt;$R$10,E785,$R$10)),IF(C785=FALSE,FALSE,IF(C785&lt;$R$10,C785,$R$10)))</f>
        <v>0.72513954000000003</v>
      </c>
      <c r="H785">
        <f>IF('Input and Summary Results'!$J$4="yes",'Data Transformation'!F785,'Data Transformation'!D785)</f>
        <v>4.1609930000000003E-2</v>
      </c>
      <c r="I785">
        <f t="shared" si="67"/>
        <v>26</v>
      </c>
    </row>
    <row r="786" spans="2:9" x14ac:dyDescent="0.25">
      <c r="B786">
        <f>IF('Input and Summary Results'!D368=0,FALSE,'Input and Summary Results'!$B368)</f>
        <v>26</v>
      </c>
      <c r="C786">
        <f>IF(OR(B786=0,'Input and Summary Results'!D368=0,'Input and Summary Results'!D368=""),FALSE,'Input and Summary Results'!$D368)</f>
        <v>0.74263657000000005</v>
      </c>
      <c r="D786">
        <f>IF(OR(B786=0,'Input and Summary Results'!E368=0),FALSE,'Input and Summary Results'!$E368)</f>
        <v>6.1284690000000003E-2</v>
      </c>
      <c r="E786">
        <f t="shared" si="65"/>
        <v>-0.12922366841695559</v>
      </c>
      <c r="F786">
        <f t="shared" si="66"/>
        <v>3.5815035960321748E-2</v>
      </c>
      <c r="G786">
        <f>IF('Input and Summary Results'!$J$4="yes",IF(C786=FALSE,FALSE,IF('Data Transformation'!E786&lt;$R$10,E786,$R$10)),IF(C786=FALSE,FALSE,IF(C786&lt;$R$10,C786,$R$10)))</f>
        <v>0.74263657000000005</v>
      </c>
      <c r="H786">
        <f>IF('Input and Summary Results'!$J$4="yes",'Data Transformation'!F786,'Data Transformation'!D786)</f>
        <v>6.1284690000000003E-2</v>
      </c>
      <c r="I786">
        <f t="shared" si="67"/>
        <v>26</v>
      </c>
    </row>
    <row r="787" spans="2:9" x14ac:dyDescent="0.25">
      <c r="B787">
        <f>IF('Input and Summary Results'!D369=0,FALSE,'Input and Summary Results'!$B369)</f>
        <v>26</v>
      </c>
      <c r="C787">
        <f>IF(OR(B787=0,'Input and Summary Results'!D369=0,'Input and Summary Results'!D369=""),FALSE,'Input and Summary Results'!$D369)</f>
        <v>0.79039037999999995</v>
      </c>
      <c r="D787">
        <f>IF(OR(B787=0,'Input and Summary Results'!E369=0),FALSE,'Input and Summary Results'!$E369)</f>
        <v>5.0253029999999997E-2</v>
      </c>
      <c r="E787">
        <f t="shared" si="65"/>
        <v>-0.10215835427359243</v>
      </c>
      <c r="F787">
        <f t="shared" si="66"/>
        <v>2.759372529306341E-2</v>
      </c>
      <c r="G787">
        <f>IF('Input and Summary Results'!$J$4="yes",IF(C787=FALSE,FALSE,IF('Data Transformation'!E787&lt;$R$10,E787,$R$10)),IF(C787=FALSE,FALSE,IF(C787&lt;$R$10,C787,$R$10)))</f>
        <v>0.79039037999999995</v>
      </c>
      <c r="H787">
        <f>IF('Input and Summary Results'!$J$4="yes",'Data Transformation'!F787,'Data Transformation'!D787)</f>
        <v>5.0253029999999997E-2</v>
      </c>
      <c r="I787">
        <f t="shared" si="67"/>
        <v>26</v>
      </c>
    </row>
    <row r="788" spans="2:9" x14ac:dyDescent="0.25">
      <c r="B788">
        <f>IF('Input and Summary Results'!D370=0,FALSE,'Input and Summary Results'!$B370)</f>
        <v>26</v>
      </c>
      <c r="C788">
        <f>IF(OR(B788=0,'Input and Summary Results'!D370=0,'Input and Summary Results'!D370=""),FALSE,'Input and Summary Results'!$D370)</f>
        <v>0.82591532000000001</v>
      </c>
      <c r="D788">
        <f>IF(OR(B788=0,'Input and Summary Results'!E370=0),FALSE,'Input and Summary Results'!$E370)</f>
        <v>7.6435879999999998E-2</v>
      </c>
      <c r="E788">
        <f t="shared" si="65"/>
        <v>-8.3064478033084185E-2</v>
      </c>
      <c r="F788">
        <f t="shared" si="66"/>
        <v>4.0165342761773692E-2</v>
      </c>
      <c r="G788">
        <f>IF('Input and Summary Results'!$J$4="yes",IF(C788=FALSE,FALSE,IF('Data Transformation'!E788&lt;$R$10,E788,$R$10)),IF(C788=FALSE,FALSE,IF(C788&lt;$R$10,C788,$R$10)))</f>
        <v>0.82591532000000001</v>
      </c>
      <c r="H788">
        <f>IF('Input and Summary Results'!$J$4="yes",'Data Transformation'!F788,'Data Transformation'!D788)</f>
        <v>7.6435879999999998E-2</v>
      </c>
      <c r="I788">
        <f t="shared" si="67"/>
        <v>26</v>
      </c>
    </row>
    <row r="789" spans="2:9" x14ac:dyDescent="0.25">
      <c r="B789">
        <f>IF('Input and Summary Results'!D371=0,FALSE,'Input and Summary Results'!$B371)</f>
        <v>26</v>
      </c>
      <c r="C789">
        <f>IF(OR(B789=0,'Input and Summary Results'!D371=0,'Input and Summary Results'!D371=""),FALSE,'Input and Summary Results'!$D371)</f>
        <v>0.88322034999999999</v>
      </c>
      <c r="D789">
        <f>IF(OR(B789=0,'Input and Summary Results'!E371=0),FALSE,'Input and Summary Results'!$E371)</f>
        <v>8.2676799999999995E-2</v>
      </c>
      <c r="E789">
        <f t="shared" si="65"/>
        <v>-5.3930933058161643E-2</v>
      </c>
      <c r="F789">
        <f t="shared" si="66"/>
        <v>4.0626024072022343E-2</v>
      </c>
      <c r="G789">
        <f>IF('Input and Summary Results'!$J$4="yes",IF(C789=FALSE,FALSE,IF('Data Transformation'!E789&lt;$R$10,E789,$R$10)),IF(C789=FALSE,FALSE,IF(C789&lt;$R$10,C789,$R$10)))</f>
        <v>0.88322034999999999</v>
      </c>
      <c r="H789">
        <f>IF('Input and Summary Results'!$J$4="yes",'Data Transformation'!F789,'Data Transformation'!D789)</f>
        <v>8.2676799999999995E-2</v>
      </c>
      <c r="I789">
        <f t="shared" si="67"/>
        <v>26</v>
      </c>
    </row>
    <row r="790" spans="2:9" x14ac:dyDescent="0.25">
      <c r="B790">
        <f>IF('Input and Summary Results'!D372=0,FALSE,'Input and Summary Results'!$B372)</f>
        <v>26</v>
      </c>
      <c r="C790">
        <f>IF(OR(B790=0,'Input and Summary Results'!D372=0,'Input and Summary Results'!D372=""),FALSE,'Input and Summary Results'!$D372)</f>
        <v>0.91352283000000001</v>
      </c>
      <c r="D790">
        <f>IF(OR(B790=0,'Input and Summary Results'!E372=0),FALSE,'Input and Summary Results'!$E372)</f>
        <v>4.027331E-2</v>
      </c>
      <c r="E790">
        <f t="shared" si="65"/>
        <v>-3.9280594650657599E-2</v>
      </c>
      <c r="F790">
        <f t="shared" si="66"/>
        <v>1.9133201673788489E-2</v>
      </c>
      <c r="G790">
        <f>IF('Input and Summary Results'!$J$4="yes",IF(C790=FALSE,FALSE,IF('Data Transformation'!E790&lt;$R$10,E790,$R$10)),IF(C790=FALSE,FALSE,IF(C790&lt;$R$10,C790,$R$10)))</f>
        <v>0.91352283000000001</v>
      </c>
      <c r="H790">
        <f>IF('Input and Summary Results'!$J$4="yes",'Data Transformation'!F790,'Data Transformation'!D790)</f>
        <v>4.027331E-2</v>
      </c>
      <c r="I790">
        <f t="shared" si="67"/>
        <v>26</v>
      </c>
    </row>
    <row r="791" spans="2:9" x14ac:dyDescent="0.25">
      <c r="B791">
        <f>IF('Input and Summary Results'!D373=0,FALSE,'Input and Summary Results'!$B373)</f>
        <v>26</v>
      </c>
      <c r="C791">
        <f>IF(OR(B791=0,'Input and Summary Results'!D373=0,'Input and Summary Results'!D373=""),FALSE,'Input and Summary Results'!$D373)</f>
        <v>0.95445177000000003</v>
      </c>
      <c r="D791">
        <f>IF(OR(B791=0,'Input and Summary Results'!E373=0),FALSE,'Input and Summary Results'!$E373)</f>
        <v>5.0297840000000003E-2</v>
      </c>
      <c r="E791">
        <f t="shared" si="65"/>
        <v>-2.0246012322248999E-2</v>
      </c>
      <c r="F791">
        <f t="shared" si="66"/>
        <v>2.287099594356664E-2</v>
      </c>
      <c r="G791">
        <f>IF('Input and Summary Results'!$J$4="yes",IF(C791=FALSE,FALSE,IF('Data Transformation'!E791&lt;$R$10,E791,$R$10)),IF(C791=FALSE,FALSE,IF(C791&lt;$R$10,C791,$R$10)))</f>
        <v>0.95445177000000003</v>
      </c>
      <c r="H791">
        <f>IF('Input and Summary Results'!$J$4="yes",'Data Transformation'!F791,'Data Transformation'!D791)</f>
        <v>5.0297840000000003E-2</v>
      </c>
      <c r="I791">
        <f t="shared" si="67"/>
        <v>26</v>
      </c>
    </row>
    <row r="792" spans="2:9" x14ac:dyDescent="0.25">
      <c r="B792">
        <f>IF('Input and Summary Results'!D374=0,FALSE,'Input and Summary Results'!$B374)</f>
        <v>26</v>
      </c>
      <c r="C792">
        <f>IF(OR(B792=0,'Input and Summary Results'!D374=0,'Input and Summary Results'!D374=""),FALSE,'Input and Summary Results'!$D374)</f>
        <v>1.0153872900000001</v>
      </c>
      <c r="D792">
        <f>IF(OR(B792=0,'Input and Summary Results'!E374=0),FALSE,'Input and Summary Results'!$E374)</f>
        <v>8.8463650000000005E-2</v>
      </c>
      <c r="E792">
        <f t="shared" si="65"/>
        <v>6.6317228686531126E-3</v>
      </c>
      <c r="F792">
        <f t="shared" si="66"/>
        <v>3.7811408984644669E-2</v>
      </c>
      <c r="G792">
        <f>IF('Input and Summary Results'!$J$4="yes",IF(C792=FALSE,FALSE,IF('Data Transformation'!E792&lt;$R$10,E792,$R$10)),IF(C792=FALSE,FALSE,IF(C792&lt;$R$10,C792,$R$10)))</f>
        <v>1.0153872900000001</v>
      </c>
      <c r="H792">
        <f>IF('Input and Summary Results'!$J$4="yes",'Data Transformation'!F792,'Data Transformation'!D792)</f>
        <v>8.8463650000000005E-2</v>
      </c>
      <c r="I792">
        <f t="shared" si="67"/>
        <v>26</v>
      </c>
    </row>
    <row r="793" spans="2:9" x14ac:dyDescent="0.25">
      <c r="B793">
        <f>IF('Input and Summary Results'!D375=0,FALSE,'Input and Summary Results'!$B375)</f>
        <v>26</v>
      </c>
      <c r="C793">
        <f>IF(OR(B793=0,'Input and Summary Results'!D375=0,'Input and Summary Results'!D375=""),FALSE,'Input and Summary Results'!$D375)</f>
        <v>1.10801588</v>
      </c>
      <c r="D793">
        <f>IF(OR(B793=0,'Input and Summary Results'!E375=0),FALSE,'Input and Summary Results'!$E375)</f>
        <v>7.0360140000000002E-2</v>
      </c>
      <c r="E793">
        <f t="shared" si="65"/>
        <v>4.4545984712764393E-2</v>
      </c>
      <c r="F793">
        <f t="shared" si="66"/>
        <v>2.7559443245524604E-2</v>
      </c>
      <c r="G793">
        <f>IF('Input and Summary Results'!$J$4="yes",IF(C793=FALSE,FALSE,IF('Data Transformation'!E793&lt;$R$10,E793,$R$10)),IF(C793=FALSE,FALSE,IF(C793&lt;$R$10,C793,$R$10)))</f>
        <v>1.10801588</v>
      </c>
      <c r="H793">
        <f>IF('Input and Summary Results'!$J$4="yes",'Data Transformation'!F793,'Data Transformation'!D793)</f>
        <v>7.0360140000000002E-2</v>
      </c>
      <c r="I793">
        <f t="shared" si="67"/>
        <v>26</v>
      </c>
    </row>
    <row r="794" spans="2:9" x14ac:dyDescent="0.25">
      <c r="B794">
        <f>IF('Input and Summary Results'!D376=0,FALSE,'Input and Summary Results'!$B376)</f>
        <v>27</v>
      </c>
      <c r="C794">
        <f>IF(OR(B794=0,'Input and Summary Results'!D376=0,'Input and Summary Results'!D376=""),FALSE,'Input and Summary Results'!$D376)</f>
        <v>0.14428669999999999</v>
      </c>
      <c r="D794">
        <f>IF(OR(B794=0,'Input and Summary Results'!E376=0),FALSE,'Input and Summary Results'!$E376)</f>
        <v>6.0108519999999999E-2</v>
      </c>
      <c r="E794">
        <f t="shared" si="65"/>
        <v>-0.84077369927944678</v>
      </c>
      <c r="F794">
        <f t="shared" si="66"/>
        <v>0.18080043191784137</v>
      </c>
      <c r="G794">
        <f>IF('Input and Summary Results'!$J$4="yes",IF(C794=FALSE,FALSE,IF('Data Transformation'!E794&lt;$R$10,E794,$R$10)),IF(C794=FALSE,FALSE,IF(C794&lt;$R$10,C794,$R$10)))</f>
        <v>0.14428669999999999</v>
      </c>
      <c r="H794">
        <f>IF('Input and Summary Results'!$J$4="yes",'Data Transformation'!F794,'Data Transformation'!D794)</f>
        <v>6.0108519999999999E-2</v>
      </c>
      <c r="I794">
        <f t="shared" si="67"/>
        <v>27</v>
      </c>
    </row>
    <row r="795" spans="2:9" x14ac:dyDescent="0.25">
      <c r="B795">
        <f>IF('Input and Summary Results'!D377=0,FALSE,'Input and Summary Results'!$B377)</f>
        <v>27</v>
      </c>
      <c r="C795">
        <f>IF(OR(B795=0,'Input and Summary Results'!D377=0,'Input and Summary Results'!D377=""),FALSE,'Input and Summary Results'!$D377)</f>
        <v>0.18933757000000001</v>
      </c>
      <c r="D795">
        <f>IF(OR(B795=0,'Input and Summary Results'!E377=0),FALSE,'Input and Summary Results'!$E377)</f>
        <v>3.982786E-2</v>
      </c>
      <c r="E795">
        <f t="shared" si="65"/>
        <v>-0.72276320101373626</v>
      </c>
      <c r="F795">
        <f t="shared" si="66"/>
        <v>9.1293509470941239E-2</v>
      </c>
      <c r="G795">
        <f>IF('Input and Summary Results'!$J$4="yes",IF(C795=FALSE,FALSE,IF('Data Transformation'!E795&lt;$R$10,E795,$R$10)),IF(C795=FALSE,FALSE,IF(C795&lt;$R$10,C795,$R$10)))</f>
        <v>0.18933757000000001</v>
      </c>
      <c r="H795">
        <f>IF('Input and Summary Results'!$J$4="yes",'Data Transformation'!F795,'Data Transformation'!D795)</f>
        <v>3.982786E-2</v>
      </c>
      <c r="I795">
        <f t="shared" si="67"/>
        <v>27</v>
      </c>
    </row>
    <row r="796" spans="2:9" x14ac:dyDescent="0.25">
      <c r="B796">
        <f>IF('Input and Summary Results'!D378=0,FALSE,'Input and Summary Results'!$B378)</f>
        <v>27</v>
      </c>
      <c r="C796">
        <f>IF(OR(B796=0,'Input and Summary Results'!D378=0,'Input and Summary Results'!D378=""),FALSE,'Input and Summary Results'!$D378)</f>
        <v>0.25351077</v>
      </c>
      <c r="D796">
        <f>IF(OR(B796=0,'Input and Summary Results'!E378=0),FALSE,'Input and Summary Results'!$E378)</f>
        <v>4.3002989999999998E-2</v>
      </c>
      <c r="E796">
        <f t="shared" si="65"/>
        <v>-0.59600358563157707</v>
      </c>
      <c r="F796">
        <f t="shared" si="66"/>
        <v>7.3619348243074631E-2</v>
      </c>
      <c r="G796">
        <f>IF('Input and Summary Results'!$J$4="yes",IF(C796=FALSE,FALSE,IF('Data Transformation'!E796&lt;$R$10,E796,$R$10)),IF(C796=FALSE,FALSE,IF(C796&lt;$R$10,C796,$R$10)))</f>
        <v>0.25351077</v>
      </c>
      <c r="H796">
        <f>IF('Input and Summary Results'!$J$4="yes",'Data Transformation'!F796,'Data Transformation'!D796)</f>
        <v>4.3002989999999998E-2</v>
      </c>
      <c r="I796">
        <f t="shared" si="67"/>
        <v>27</v>
      </c>
    </row>
    <row r="797" spans="2:9" x14ac:dyDescent="0.25">
      <c r="B797">
        <f>IF('Input and Summary Results'!D379=0,FALSE,'Input and Summary Results'!$B379)</f>
        <v>27</v>
      </c>
      <c r="C797">
        <f>IF(OR(B797=0,'Input and Summary Results'!D379=0,'Input and Summary Results'!D379=""),FALSE,'Input and Summary Results'!$D379)</f>
        <v>0.25644748000000001</v>
      </c>
      <c r="D797">
        <f>IF(OR(B797=0,'Input and Summary Results'!E379=0),FALSE,'Input and Summary Results'!$E379)</f>
        <v>8.1732719999999995E-2</v>
      </c>
      <c r="E797">
        <f t="shared" si="65"/>
        <v>-0.59100156420388794</v>
      </c>
      <c r="F797">
        <f t="shared" si="66"/>
        <v>0.13832072157620731</v>
      </c>
      <c r="G797">
        <f>IF('Input and Summary Results'!$J$4="yes",IF(C797=FALSE,FALSE,IF('Data Transformation'!E797&lt;$R$10,E797,$R$10)),IF(C797=FALSE,FALSE,IF(C797&lt;$R$10,C797,$R$10)))</f>
        <v>0.25644748000000001</v>
      </c>
      <c r="H797">
        <f>IF('Input and Summary Results'!$J$4="yes",'Data Transformation'!F797,'Data Transformation'!D797)</f>
        <v>8.1732719999999995E-2</v>
      </c>
      <c r="I797">
        <f t="shared" si="67"/>
        <v>27</v>
      </c>
    </row>
    <row r="798" spans="2:9" x14ac:dyDescent="0.25">
      <c r="B798">
        <f>IF('Input and Summary Results'!D380=0,FALSE,'Input and Summary Results'!$B380)</f>
        <v>27</v>
      </c>
      <c r="C798">
        <f>IF(OR(B798=0,'Input and Summary Results'!D380=0,'Input and Summary Results'!D380=""),FALSE,'Input and Summary Results'!$D380)</f>
        <v>0.25900661000000003</v>
      </c>
      <c r="D798">
        <f>IF(OR(B798=0,'Input and Summary Results'!E380=0),FALSE,'Input and Summary Results'!$E380)</f>
        <v>5.4817959999999999E-2</v>
      </c>
      <c r="E798">
        <f t="shared" si="65"/>
        <v>-0.58668915232842278</v>
      </c>
      <c r="F798">
        <f t="shared" si="66"/>
        <v>9.185477791474124E-2</v>
      </c>
      <c r="G798">
        <f>IF('Input and Summary Results'!$J$4="yes",IF(C798=FALSE,FALSE,IF('Data Transformation'!E798&lt;$R$10,E798,$R$10)),IF(C798=FALSE,FALSE,IF(C798&lt;$R$10,C798,$R$10)))</f>
        <v>0.25900661000000003</v>
      </c>
      <c r="H798">
        <f>IF('Input and Summary Results'!$J$4="yes",'Data Transformation'!F798,'Data Transformation'!D798)</f>
        <v>5.4817959999999999E-2</v>
      </c>
      <c r="I798">
        <f t="shared" si="67"/>
        <v>27</v>
      </c>
    </row>
    <row r="799" spans="2:9" x14ac:dyDescent="0.25">
      <c r="B799">
        <f>IF('Input and Summary Results'!D381=0,FALSE,'Input and Summary Results'!$B381)</f>
        <v>27</v>
      </c>
      <c r="C799">
        <f>IF(OR(B799=0,'Input and Summary Results'!D381=0,'Input and Summary Results'!D381=""),FALSE,'Input and Summary Results'!$D381)</f>
        <v>0.2590519</v>
      </c>
      <c r="D799">
        <f>IF(OR(B799=0,'Input and Summary Results'!E381=0),FALSE,'Input and Summary Results'!$E381)</f>
        <v>6.9287870000000001E-2</v>
      </c>
      <c r="E799">
        <f t="shared" si="65"/>
        <v>-0.58661321805939393</v>
      </c>
      <c r="F799">
        <f t="shared" si="66"/>
        <v>0.11608073741207843</v>
      </c>
      <c r="G799">
        <f>IF('Input and Summary Results'!$J$4="yes",IF(C799=FALSE,FALSE,IF('Data Transformation'!E799&lt;$R$10,E799,$R$10)),IF(C799=FALSE,FALSE,IF(C799&lt;$R$10,C799,$R$10)))</f>
        <v>0.2590519</v>
      </c>
      <c r="H799">
        <f>IF('Input and Summary Results'!$J$4="yes",'Data Transformation'!F799,'Data Transformation'!D799)</f>
        <v>6.9287870000000001E-2</v>
      </c>
      <c r="I799">
        <f t="shared" si="67"/>
        <v>27</v>
      </c>
    </row>
    <row r="800" spans="2:9" x14ac:dyDescent="0.25">
      <c r="B800">
        <f>IF('Input and Summary Results'!D382=0,FALSE,'Input and Summary Results'!$B382)</f>
        <v>27</v>
      </c>
      <c r="C800">
        <f>IF(OR(B800=0,'Input and Summary Results'!D382=0,'Input and Summary Results'!D382=""),FALSE,'Input and Summary Results'!$D382)</f>
        <v>0.26533865000000001</v>
      </c>
      <c r="D800">
        <f>IF(OR(B800=0,'Input and Summary Results'!E382=0),FALSE,'Input and Summary Results'!$E382)</f>
        <v>5.971949E-2</v>
      </c>
      <c r="E800">
        <f t="shared" si="65"/>
        <v>-0.57619948481165828</v>
      </c>
      <c r="F800">
        <f t="shared" si="66"/>
        <v>9.7679922092013344E-2</v>
      </c>
      <c r="G800">
        <f>IF('Input and Summary Results'!$J$4="yes",IF(C800=FALSE,FALSE,IF('Data Transformation'!E800&lt;$R$10,E800,$R$10)),IF(C800=FALSE,FALSE,IF(C800&lt;$R$10,C800,$R$10)))</f>
        <v>0.26533865000000001</v>
      </c>
      <c r="H800">
        <f>IF('Input and Summary Results'!$J$4="yes",'Data Transformation'!F800,'Data Transformation'!D800)</f>
        <v>5.971949E-2</v>
      </c>
      <c r="I800">
        <f t="shared" si="67"/>
        <v>27</v>
      </c>
    </row>
    <row r="801" spans="2:9" x14ac:dyDescent="0.25">
      <c r="B801">
        <f>IF('Input and Summary Results'!D383=0,FALSE,'Input and Summary Results'!$B383)</f>
        <v>27</v>
      </c>
      <c r="C801">
        <f>IF(OR(B801=0,'Input and Summary Results'!D383=0,'Input and Summary Results'!D383=""),FALSE,'Input and Summary Results'!$D383)</f>
        <v>0.27769079000000002</v>
      </c>
      <c r="D801">
        <f>IF(OR(B801=0,'Input and Summary Results'!E383=0),FALSE,'Input and Summary Results'!$E383)</f>
        <v>5.6116569999999998E-2</v>
      </c>
      <c r="E801">
        <f t="shared" si="65"/>
        <v>-0.55643852398941795</v>
      </c>
      <c r="F801">
        <f t="shared" si="66"/>
        <v>8.7703993999945037E-2</v>
      </c>
      <c r="G801">
        <f>IF('Input and Summary Results'!$J$4="yes",IF(C801=FALSE,FALSE,IF('Data Transformation'!E801&lt;$R$10,E801,$R$10)),IF(C801=FALSE,FALSE,IF(C801&lt;$R$10,C801,$R$10)))</f>
        <v>0.27769079000000002</v>
      </c>
      <c r="H801">
        <f>IF('Input and Summary Results'!$J$4="yes",'Data Transformation'!F801,'Data Transformation'!D801)</f>
        <v>5.6116569999999998E-2</v>
      </c>
      <c r="I801">
        <f t="shared" si="67"/>
        <v>27</v>
      </c>
    </row>
    <row r="802" spans="2:9" x14ac:dyDescent="0.25">
      <c r="B802">
        <f>IF('Input and Summary Results'!D384=0,FALSE,'Input and Summary Results'!$B384)</f>
        <v>27</v>
      </c>
      <c r="C802">
        <f>IF(OR(B802=0,'Input and Summary Results'!D384=0,'Input and Summary Results'!D384=""),FALSE,'Input and Summary Results'!$D384)</f>
        <v>0.30419611000000002</v>
      </c>
      <c r="D802">
        <f>IF(OR(B802=0,'Input and Summary Results'!E384=0),FALSE,'Input and Summary Results'!$E384)</f>
        <v>7.4613769999999996E-2</v>
      </c>
      <c r="E802">
        <f t="shared" si="65"/>
        <v>-0.51684634391989237</v>
      </c>
      <c r="F802">
        <f t="shared" si="66"/>
        <v>0.10645230203634096</v>
      </c>
      <c r="G802">
        <f>IF('Input and Summary Results'!$J$4="yes",IF(C802=FALSE,FALSE,IF('Data Transformation'!E802&lt;$R$10,E802,$R$10)),IF(C802=FALSE,FALSE,IF(C802&lt;$R$10,C802,$R$10)))</f>
        <v>0.30419611000000002</v>
      </c>
      <c r="H802">
        <f>IF('Input and Summary Results'!$J$4="yes",'Data Transformation'!F802,'Data Transformation'!D802)</f>
        <v>7.4613769999999996E-2</v>
      </c>
      <c r="I802">
        <f t="shared" si="67"/>
        <v>27</v>
      </c>
    </row>
    <row r="803" spans="2:9" x14ac:dyDescent="0.25">
      <c r="B803">
        <f>IF('Input and Summary Results'!D385=0,FALSE,'Input and Summary Results'!$B385)</f>
        <v>27</v>
      </c>
      <c r="C803">
        <f>IF(OR(B803=0,'Input and Summary Results'!D385=0,'Input and Summary Results'!D385=""),FALSE,'Input and Summary Results'!$D385)</f>
        <v>0.36589263999999999</v>
      </c>
      <c r="D803">
        <f>IF(OR(B803=0,'Input and Summary Results'!E385=0),FALSE,'Input and Summary Results'!$E385)</f>
        <v>6.6227949999999994E-2</v>
      </c>
      <c r="E803">
        <f t="shared" si="65"/>
        <v>-0.43664632634158262</v>
      </c>
      <c r="F803">
        <f t="shared" si="66"/>
        <v>7.8555639435655217E-2</v>
      </c>
      <c r="G803">
        <f>IF('Input and Summary Results'!$J$4="yes",IF(C803=FALSE,FALSE,IF('Data Transformation'!E803&lt;$R$10,E803,$R$10)),IF(C803=FALSE,FALSE,IF(C803&lt;$R$10,C803,$R$10)))</f>
        <v>0.36589263999999999</v>
      </c>
      <c r="H803">
        <f>IF('Input and Summary Results'!$J$4="yes",'Data Transformation'!F803,'Data Transformation'!D803)</f>
        <v>6.6227949999999994E-2</v>
      </c>
      <c r="I803">
        <f t="shared" si="67"/>
        <v>27</v>
      </c>
    </row>
    <row r="804" spans="2:9" x14ac:dyDescent="0.25">
      <c r="B804">
        <f>IF('Input and Summary Results'!D386=0,FALSE,'Input and Summary Results'!$B386)</f>
        <v>28</v>
      </c>
      <c r="C804">
        <f>IF(OR(B804=0,'Input and Summary Results'!D386=0,'Input and Summary Results'!D386=""),FALSE,'Input and Summary Results'!$D386)</f>
        <v>0.14566462999999999</v>
      </c>
      <c r="D804">
        <f>IF(OR(B804=0,'Input and Summary Results'!E386=0),FALSE,'Input and Summary Results'!$E386)</f>
        <v>6.6979730000000001E-2</v>
      </c>
      <c r="E804">
        <f t="shared" si="65"/>
        <v>-0.83664588996396627</v>
      </c>
      <c r="F804">
        <f t="shared" si="66"/>
        <v>0.19956253498189644</v>
      </c>
      <c r="G804">
        <f>IF('Input and Summary Results'!$J$4="yes",IF(C804=FALSE,FALSE,IF('Data Transformation'!E804&lt;$R$10,E804,$R$10)),IF(C804=FALSE,FALSE,IF(C804&lt;$R$10,C804,$R$10)))</f>
        <v>0.14566462999999999</v>
      </c>
      <c r="H804">
        <f>IF('Input and Summary Results'!$J$4="yes",'Data Transformation'!F804,'Data Transformation'!D804)</f>
        <v>6.6979730000000001E-2</v>
      </c>
      <c r="I804">
        <f t="shared" si="67"/>
        <v>28</v>
      </c>
    </row>
    <row r="805" spans="2:9" x14ac:dyDescent="0.25">
      <c r="B805">
        <f>IF('Input and Summary Results'!D387=0,FALSE,'Input and Summary Results'!$B387)</f>
        <v>28</v>
      </c>
      <c r="C805">
        <f>IF(OR(B805=0,'Input and Summary Results'!D387=0,'Input and Summary Results'!D387=""),FALSE,'Input and Summary Results'!$D387)</f>
        <v>0.18254128</v>
      </c>
      <c r="D805">
        <f>IF(OR(B805=0,'Input and Summary Results'!E387=0),FALSE,'Input and Summary Results'!$E387)</f>
        <v>7.7614719999999998E-2</v>
      </c>
      <c r="E805">
        <f t="shared" si="65"/>
        <v>-0.73863890847341251</v>
      </c>
      <c r="F805">
        <f t="shared" si="66"/>
        <v>0.18453244372998809</v>
      </c>
      <c r="G805">
        <f>IF('Input and Summary Results'!$J$4="yes",IF(C805=FALSE,FALSE,IF('Data Transformation'!E805&lt;$R$10,E805,$R$10)),IF(C805=FALSE,FALSE,IF(C805&lt;$R$10,C805,$R$10)))</f>
        <v>0.18254128</v>
      </c>
      <c r="H805">
        <f>IF('Input and Summary Results'!$J$4="yes",'Data Transformation'!F805,'Data Transformation'!D805)</f>
        <v>7.7614719999999998E-2</v>
      </c>
      <c r="I805">
        <f t="shared" si="67"/>
        <v>28</v>
      </c>
    </row>
    <row r="806" spans="2:9" x14ac:dyDescent="0.25">
      <c r="B806">
        <f>IF('Input and Summary Results'!D388=0,FALSE,'Input and Summary Results'!$B388)</f>
        <v>28</v>
      </c>
      <c r="C806">
        <f>IF(OR(B806=0,'Input and Summary Results'!D388=0,'Input and Summary Results'!D388=""),FALSE,'Input and Summary Results'!$D388)</f>
        <v>0.19367641999999999</v>
      </c>
      <c r="D806">
        <f>IF(OR(B806=0,'Input and Summary Results'!E388=0),FALSE,'Input and Summary Results'!$E388)</f>
        <v>7.3822529999999997E-2</v>
      </c>
      <c r="E806">
        <f t="shared" si="65"/>
        <v>-0.71292325118205413</v>
      </c>
      <c r="F806">
        <f t="shared" si="66"/>
        <v>0.16542529038899004</v>
      </c>
      <c r="G806">
        <f>IF('Input and Summary Results'!$J$4="yes",IF(C806=FALSE,FALSE,IF('Data Transformation'!E806&lt;$R$10,E806,$R$10)),IF(C806=FALSE,FALSE,IF(C806&lt;$R$10,C806,$R$10)))</f>
        <v>0.19367641999999999</v>
      </c>
      <c r="H806">
        <f>IF('Input and Summary Results'!$J$4="yes",'Data Transformation'!F806,'Data Transformation'!D806)</f>
        <v>7.3822529999999997E-2</v>
      </c>
      <c r="I806">
        <f t="shared" si="67"/>
        <v>28</v>
      </c>
    </row>
    <row r="807" spans="2:9" x14ac:dyDescent="0.25">
      <c r="B807">
        <f>IF('Input and Summary Results'!D389=0,FALSE,'Input and Summary Results'!$B389)</f>
        <v>28</v>
      </c>
      <c r="C807">
        <f>IF(OR(B807=0,'Input and Summary Results'!D389=0,'Input and Summary Results'!D389=""),FALSE,'Input and Summary Results'!$D389)</f>
        <v>0.31042850999999999</v>
      </c>
      <c r="D807">
        <f>IF(OR(B807=0,'Input and Summary Results'!E389=0),FALSE,'Input and Summary Results'!$E389)</f>
        <v>4.0659239999999999E-2</v>
      </c>
      <c r="E807">
        <f t="shared" si="65"/>
        <v>-0.5080383996332839</v>
      </c>
      <c r="F807">
        <f t="shared" si="66"/>
        <v>5.6844360590462516E-2</v>
      </c>
      <c r="G807">
        <f>IF('Input and Summary Results'!$J$4="yes",IF(C807=FALSE,FALSE,IF('Data Transformation'!E807&lt;$R$10,E807,$R$10)),IF(C807=FALSE,FALSE,IF(C807&lt;$R$10,C807,$R$10)))</f>
        <v>0.31042850999999999</v>
      </c>
      <c r="H807">
        <f>IF('Input and Summary Results'!$J$4="yes",'Data Transformation'!F807,'Data Transformation'!D807)</f>
        <v>4.0659239999999999E-2</v>
      </c>
      <c r="I807">
        <f t="shared" si="67"/>
        <v>28</v>
      </c>
    </row>
    <row r="808" spans="2:9" x14ac:dyDescent="0.25">
      <c r="B808">
        <f>IF('Input and Summary Results'!D390=0,FALSE,'Input and Summary Results'!$B390)</f>
        <v>28</v>
      </c>
      <c r="C808">
        <f>IF(OR(B808=0,'Input and Summary Results'!D390=0,'Input and Summary Results'!D390=""),FALSE,'Input and Summary Results'!$D390)</f>
        <v>0.36205755000000001</v>
      </c>
      <c r="D808">
        <f>IF(OR(B808=0,'Input and Summary Results'!E390=0),FALSE,'Input and Summary Results'!$E390)</f>
        <v>6.8666489999999997E-2</v>
      </c>
      <c r="E808">
        <f t="shared" si="65"/>
        <v>-0.44122239172947164</v>
      </c>
      <c r="F808">
        <f t="shared" si="66"/>
        <v>8.2310827822814348E-2</v>
      </c>
      <c r="G808">
        <f>IF('Input and Summary Results'!$J$4="yes",IF(C808=FALSE,FALSE,IF('Data Transformation'!E808&lt;$R$10,E808,$R$10)),IF(C808=FALSE,FALSE,IF(C808&lt;$R$10,C808,$R$10)))</f>
        <v>0.36205755000000001</v>
      </c>
      <c r="H808">
        <f>IF('Input and Summary Results'!$J$4="yes",'Data Transformation'!F808,'Data Transformation'!D808)</f>
        <v>6.8666489999999997E-2</v>
      </c>
      <c r="I808">
        <f t="shared" si="67"/>
        <v>28</v>
      </c>
    </row>
    <row r="809" spans="2:9" x14ac:dyDescent="0.25">
      <c r="B809">
        <f>IF('Input and Summary Results'!D391=0,FALSE,'Input and Summary Results'!$B391)</f>
        <v>28</v>
      </c>
      <c r="C809">
        <f>IF(OR(B809=0,'Input and Summary Results'!D391=0,'Input and Summary Results'!D391=""),FALSE,'Input and Summary Results'!$D391)</f>
        <v>0.57380151000000001</v>
      </c>
      <c r="D809">
        <f>IF(OR(B809=0,'Input and Summary Results'!E391=0),FALSE,'Input and Summary Results'!$E391)</f>
        <v>4.5197029999999999E-2</v>
      </c>
      <c r="E809">
        <f t="shared" si="65"/>
        <v>-0.24123831321130865</v>
      </c>
      <c r="F809">
        <f t="shared" si="66"/>
        <v>3.4185185431108399E-2</v>
      </c>
      <c r="G809">
        <f>IF('Input and Summary Results'!$J$4="yes",IF(C809=FALSE,FALSE,IF('Data Transformation'!E809&lt;$R$10,E809,$R$10)),IF(C809=FALSE,FALSE,IF(C809&lt;$R$10,C809,$R$10)))</f>
        <v>0.57380151000000001</v>
      </c>
      <c r="H809">
        <f>IF('Input and Summary Results'!$J$4="yes",'Data Transformation'!F809,'Data Transformation'!D809)</f>
        <v>4.5197029999999999E-2</v>
      </c>
      <c r="I809">
        <f t="shared" si="67"/>
        <v>28</v>
      </c>
    </row>
    <row r="810" spans="2:9" x14ac:dyDescent="0.25">
      <c r="B810">
        <f>IF('Input and Summary Results'!D392=0,FALSE,'Input and Summary Results'!$B392)</f>
        <v>28</v>
      </c>
      <c r="C810">
        <f>IF(OR(B810=0,'Input and Summary Results'!D392=0,'Input and Summary Results'!D392=""),FALSE,'Input and Summary Results'!$D392)</f>
        <v>0.58122207000000004</v>
      </c>
      <c r="D810">
        <f>IF(OR(B810=0,'Input and Summary Results'!E392=0),FALSE,'Input and Summary Results'!$E392)</f>
        <v>3.2127059999999999E-2</v>
      </c>
      <c r="E810">
        <f t="shared" ref="E810:E873" si="68">IF(C810=FALSE,FALSE,LOG10(C810))</f>
        <v>-0.23565790315371987</v>
      </c>
      <c r="F810">
        <f t="shared" ref="F810:F873" si="69">IF(D810=FALSE, FALSE,0.434*D810/C810)</f>
        <v>2.3989357527321696E-2</v>
      </c>
      <c r="G810">
        <f>IF('Input and Summary Results'!$J$4="yes",IF(C810=FALSE,FALSE,IF('Data Transformation'!E810&lt;$R$10,E810,$R$10)),IF(C810=FALSE,FALSE,IF(C810&lt;$R$10,C810,$R$10)))</f>
        <v>0.58122207000000004</v>
      </c>
      <c r="H810">
        <f>IF('Input and Summary Results'!$J$4="yes",'Data Transformation'!F810,'Data Transformation'!D810)</f>
        <v>3.2127059999999999E-2</v>
      </c>
      <c r="I810">
        <f t="shared" si="67"/>
        <v>28</v>
      </c>
    </row>
    <row r="811" spans="2:9" x14ac:dyDescent="0.25">
      <c r="B811">
        <f>IF('Input and Summary Results'!D393=0,FALSE,'Input and Summary Results'!$B393)</f>
        <v>28</v>
      </c>
      <c r="C811">
        <f>IF(OR(B811=0,'Input and Summary Results'!D393=0,'Input and Summary Results'!D393=""),FALSE,'Input and Summary Results'!$D393)</f>
        <v>0.59880226999999997</v>
      </c>
      <c r="D811">
        <f>IF(OR(B811=0,'Input and Summary Results'!E393=0),FALSE,'Input and Summary Results'!$E393)</f>
        <v>3.3639189999999999E-2</v>
      </c>
      <c r="E811">
        <f t="shared" si="68"/>
        <v>-0.22271656195856895</v>
      </c>
      <c r="F811">
        <f t="shared" si="69"/>
        <v>2.4381017226270701E-2</v>
      </c>
      <c r="G811">
        <f>IF('Input and Summary Results'!$J$4="yes",IF(C811=FALSE,FALSE,IF('Data Transformation'!E811&lt;$R$10,E811,$R$10)),IF(C811=FALSE,FALSE,IF(C811&lt;$R$10,C811,$R$10)))</f>
        <v>0.59880226999999997</v>
      </c>
      <c r="H811">
        <f>IF('Input and Summary Results'!$J$4="yes",'Data Transformation'!F811,'Data Transformation'!D811)</f>
        <v>3.3639189999999999E-2</v>
      </c>
      <c r="I811">
        <f t="shared" si="67"/>
        <v>28</v>
      </c>
    </row>
    <row r="812" spans="2:9" x14ac:dyDescent="0.25">
      <c r="B812">
        <f>IF('Input and Summary Results'!D394=0,FALSE,'Input and Summary Results'!$B394)</f>
        <v>28</v>
      </c>
      <c r="C812">
        <f>IF(OR(B812=0,'Input and Summary Results'!D394=0,'Input and Summary Results'!D394=""),FALSE,'Input and Summary Results'!$D394)</f>
        <v>0.62552764999999999</v>
      </c>
      <c r="D812">
        <f>IF(OR(B812=0,'Input and Summary Results'!E394=0),FALSE,'Input and Summary Results'!$E394)</f>
        <v>5.3135269999999998E-2</v>
      </c>
      <c r="E812">
        <f t="shared" si="68"/>
        <v>-0.20375348856524958</v>
      </c>
      <c r="F812">
        <f t="shared" si="69"/>
        <v>3.6866007729634338E-2</v>
      </c>
      <c r="G812">
        <f>IF('Input and Summary Results'!$J$4="yes",IF(C812=FALSE,FALSE,IF('Data Transformation'!E812&lt;$R$10,E812,$R$10)),IF(C812=FALSE,FALSE,IF(C812&lt;$R$10,C812,$R$10)))</f>
        <v>0.62552764999999999</v>
      </c>
      <c r="H812">
        <f>IF('Input and Summary Results'!$J$4="yes",'Data Transformation'!F812,'Data Transformation'!D812)</f>
        <v>5.3135269999999998E-2</v>
      </c>
      <c r="I812">
        <f t="shared" si="67"/>
        <v>28</v>
      </c>
    </row>
    <row r="813" spans="2:9" x14ac:dyDescent="0.25">
      <c r="B813">
        <f>IF('Input and Summary Results'!D395=0,FALSE,'Input and Summary Results'!$B395)</f>
        <v>28</v>
      </c>
      <c r="C813">
        <f>IF(OR(B813=0,'Input and Summary Results'!D395=0,'Input and Summary Results'!D395=""),FALSE,'Input and Summary Results'!$D395)</f>
        <v>0.67069758000000002</v>
      </c>
      <c r="D813">
        <f>IF(OR(B813=0,'Input and Summary Results'!E395=0),FALSE,'Input and Summary Results'!$E395)</f>
        <v>5.8474320000000003E-2</v>
      </c>
      <c r="E813">
        <f t="shared" si="68"/>
        <v>-0.17347326067074295</v>
      </c>
      <c r="F813">
        <f t="shared" si="69"/>
        <v>3.7837999773310649E-2</v>
      </c>
      <c r="G813">
        <f>IF('Input and Summary Results'!$J$4="yes",IF(C813=FALSE,FALSE,IF('Data Transformation'!E813&lt;$R$10,E813,$R$10)),IF(C813=FALSE,FALSE,IF(C813&lt;$R$10,C813,$R$10)))</f>
        <v>0.67069758000000002</v>
      </c>
      <c r="H813">
        <f>IF('Input and Summary Results'!$J$4="yes",'Data Transformation'!F813,'Data Transformation'!D813)</f>
        <v>5.8474320000000003E-2</v>
      </c>
      <c r="I813">
        <f t="shared" si="67"/>
        <v>28</v>
      </c>
    </row>
    <row r="814" spans="2:9" x14ac:dyDescent="0.25">
      <c r="B814">
        <f>IF('Input and Summary Results'!D396=0,FALSE,'Input and Summary Results'!$B396)</f>
        <v>28</v>
      </c>
      <c r="C814">
        <f>IF(OR(B814=0,'Input and Summary Results'!D396=0,'Input and Summary Results'!D396=""),FALSE,'Input and Summary Results'!$D396)</f>
        <v>0.67918840000000003</v>
      </c>
      <c r="D814">
        <f>IF(OR(B814=0,'Input and Summary Results'!E396=0),FALSE,'Input and Summary Results'!$E396)</f>
        <v>4.2481419999999999E-2</v>
      </c>
      <c r="E814">
        <f t="shared" si="68"/>
        <v>-0.16800974010658132</v>
      </c>
      <c r="F814">
        <f t="shared" si="69"/>
        <v>2.7145540589326906E-2</v>
      </c>
      <c r="G814">
        <f>IF('Input and Summary Results'!$J$4="yes",IF(C814=FALSE,FALSE,IF('Data Transformation'!E814&lt;$R$10,E814,$R$10)),IF(C814=FALSE,FALSE,IF(C814&lt;$R$10,C814,$R$10)))</f>
        <v>0.67918840000000003</v>
      </c>
      <c r="H814">
        <f>IF('Input and Summary Results'!$J$4="yes",'Data Transformation'!F814,'Data Transformation'!D814)</f>
        <v>4.2481419999999999E-2</v>
      </c>
      <c r="I814">
        <f t="shared" si="67"/>
        <v>28</v>
      </c>
    </row>
    <row r="815" spans="2:9" x14ac:dyDescent="0.25">
      <c r="B815">
        <f>IF('Input and Summary Results'!D397=0,FALSE,'Input and Summary Results'!$B397)</f>
        <v>28</v>
      </c>
      <c r="C815">
        <f>IF(OR(B815=0,'Input and Summary Results'!D397=0,'Input and Summary Results'!D397=""),FALSE,'Input and Summary Results'!$D397)</f>
        <v>0.71206343999999999</v>
      </c>
      <c r="D815">
        <f>IF(OR(B815=0,'Input and Summary Results'!E397=0),FALSE,'Input and Summary Results'!$E397)</f>
        <v>6.7450889999999999E-2</v>
      </c>
      <c r="E815">
        <f t="shared" si="68"/>
        <v>-0.14748131196066649</v>
      </c>
      <c r="F815">
        <f t="shared" si="69"/>
        <v>4.1111064851187977E-2</v>
      </c>
      <c r="G815">
        <f>IF('Input and Summary Results'!$J$4="yes",IF(C815=FALSE,FALSE,IF('Data Transformation'!E815&lt;$R$10,E815,$R$10)),IF(C815=FALSE,FALSE,IF(C815&lt;$R$10,C815,$R$10)))</f>
        <v>0.71206343999999999</v>
      </c>
      <c r="H815">
        <f>IF('Input and Summary Results'!$J$4="yes",'Data Transformation'!F815,'Data Transformation'!D815)</f>
        <v>6.7450889999999999E-2</v>
      </c>
      <c r="I815">
        <f t="shared" si="67"/>
        <v>28</v>
      </c>
    </row>
    <row r="816" spans="2:9" x14ac:dyDescent="0.25">
      <c r="B816">
        <f>IF('Input and Summary Results'!D398=0,FALSE,'Input and Summary Results'!$B398)</f>
        <v>28</v>
      </c>
      <c r="C816">
        <f>IF(OR(B816=0,'Input and Summary Results'!D398=0,'Input and Summary Results'!D398=""),FALSE,'Input and Summary Results'!$D398)</f>
        <v>0.71307034999999996</v>
      </c>
      <c r="D816">
        <f>IF(OR(B816=0,'Input and Summary Results'!E398=0),FALSE,'Input and Summary Results'!$E398)</f>
        <v>5.486452E-2</v>
      </c>
      <c r="E816">
        <f t="shared" si="68"/>
        <v>-0.14686762146703444</v>
      </c>
      <c r="F816">
        <f t="shared" si="69"/>
        <v>3.339250002471706E-2</v>
      </c>
      <c r="G816">
        <f>IF('Input and Summary Results'!$J$4="yes",IF(C816=FALSE,FALSE,IF('Data Transformation'!E816&lt;$R$10,E816,$R$10)),IF(C816=FALSE,FALSE,IF(C816&lt;$R$10,C816,$R$10)))</f>
        <v>0.71307034999999996</v>
      </c>
      <c r="H816">
        <f>IF('Input and Summary Results'!$J$4="yes",'Data Transformation'!F816,'Data Transformation'!D816)</f>
        <v>5.486452E-2</v>
      </c>
      <c r="I816">
        <f t="shared" si="67"/>
        <v>28</v>
      </c>
    </row>
    <row r="817" spans="2:9" x14ac:dyDescent="0.25">
      <c r="B817">
        <f>IF('Input and Summary Results'!D399=0,FALSE,'Input and Summary Results'!$B399)</f>
        <v>28</v>
      </c>
      <c r="C817">
        <f>IF(OR(B817=0,'Input and Summary Results'!D399=0,'Input and Summary Results'!D399=""),FALSE,'Input and Summary Results'!$D399)</f>
        <v>0.76384881000000004</v>
      </c>
      <c r="D817">
        <f>IF(OR(B817=0,'Input and Summary Results'!E399=0),FALSE,'Input and Summary Results'!$E399)</f>
        <v>7.298019E-2</v>
      </c>
      <c r="E817">
        <f t="shared" si="68"/>
        <v>-0.11699259362390403</v>
      </c>
      <c r="F817">
        <f t="shared" si="69"/>
        <v>4.1465538789017681E-2</v>
      </c>
      <c r="G817">
        <f>IF('Input and Summary Results'!$J$4="yes",IF(C817=FALSE,FALSE,IF('Data Transformation'!E817&lt;$R$10,E817,$R$10)),IF(C817=FALSE,FALSE,IF(C817&lt;$R$10,C817,$R$10)))</f>
        <v>0.76384881000000004</v>
      </c>
      <c r="H817">
        <f>IF('Input and Summary Results'!$J$4="yes",'Data Transformation'!F817,'Data Transformation'!D817)</f>
        <v>7.298019E-2</v>
      </c>
      <c r="I817">
        <f t="shared" si="67"/>
        <v>28</v>
      </c>
    </row>
    <row r="818" spans="2:9" x14ac:dyDescent="0.25">
      <c r="B818">
        <f>IF('Input and Summary Results'!D400=0,FALSE,'Input and Summary Results'!$B400)</f>
        <v>28</v>
      </c>
      <c r="C818">
        <f>IF(OR(B818=0,'Input and Summary Results'!D400=0,'Input and Summary Results'!D400=""),FALSE,'Input and Summary Results'!$D400)</f>
        <v>0.78696763000000003</v>
      </c>
      <c r="D818">
        <f>IF(OR(B818=0,'Input and Summary Results'!E400=0),FALSE,'Input and Summary Results'!$E400)</f>
        <v>4.4599060000000003E-2</v>
      </c>
      <c r="E818">
        <f t="shared" si="68"/>
        <v>-0.10404313092111125</v>
      </c>
      <c r="F818">
        <f t="shared" si="69"/>
        <v>2.4595664805171214E-2</v>
      </c>
      <c r="G818">
        <f>IF('Input and Summary Results'!$J$4="yes",IF(C818=FALSE,FALSE,IF('Data Transformation'!E818&lt;$R$10,E818,$R$10)),IF(C818=FALSE,FALSE,IF(C818&lt;$R$10,C818,$R$10)))</f>
        <v>0.78696763000000003</v>
      </c>
      <c r="H818">
        <f>IF('Input and Summary Results'!$J$4="yes",'Data Transformation'!F818,'Data Transformation'!D818)</f>
        <v>4.4599060000000003E-2</v>
      </c>
      <c r="I818">
        <f t="shared" si="67"/>
        <v>28</v>
      </c>
    </row>
    <row r="819" spans="2:9" x14ac:dyDescent="0.25">
      <c r="B819">
        <f>IF('Input and Summary Results'!D401=0,FALSE,'Input and Summary Results'!$B401)</f>
        <v>29</v>
      </c>
      <c r="C819">
        <f>IF(OR(B819=0,'Input and Summary Results'!D401=0,'Input and Summary Results'!D401=""),FALSE,'Input and Summary Results'!$D401)</f>
        <v>0.47051356999999999</v>
      </c>
      <c r="D819">
        <f>IF(OR(B819=0,'Input and Summary Results'!E401=0),FALSE,'Input and Summary Results'!$E401)</f>
        <v>5.3773410000000001E-2</v>
      </c>
      <c r="E819">
        <f t="shared" si="68"/>
        <v>-0.32742784664451668</v>
      </c>
      <c r="F819">
        <f t="shared" si="69"/>
        <v>4.9600397157514506E-2</v>
      </c>
      <c r="G819">
        <f>IF('Input and Summary Results'!$J$4="yes",IF(C819=FALSE,FALSE,IF('Data Transformation'!E819&lt;$R$10,E819,$R$10)),IF(C819=FALSE,FALSE,IF(C819&lt;$R$10,C819,$R$10)))</f>
        <v>0.47051356999999999</v>
      </c>
      <c r="H819">
        <f>IF('Input and Summary Results'!$J$4="yes",'Data Transformation'!F819,'Data Transformation'!D819)</f>
        <v>5.3773410000000001E-2</v>
      </c>
      <c r="I819">
        <f t="shared" si="67"/>
        <v>29</v>
      </c>
    </row>
    <row r="820" spans="2:9" x14ac:dyDescent="0.25">
      <c r="B820">
        <f>IF('Input and Summary Results'!D402=0,FALSE,'Input and Summary Results'!$B402)</f>
        <v>29</v>
      </c>
      <c r="C820">
        <f>IF(OR(B820=0,'Input and Summary Results'!D402=0,'Input and Summary Results'!D402=""),FALSE,'Input and Summary Results'!$D402)</f>
        <v>0.51680577999999999</v>
      </c>
      <c r="D820">
        <f>IF(OR(B820=0,'Input and Summary Results'!E402=0),FALSE,'Input and Summary Results'!$E402)</f>
        <v>5.1093630000000001E-2</v>
      </c>
      <c r="E820">
        <f t="shared" si="68"/>
        <v>-0.28667263779921831</v>
      </c>
      <c r="F820">
        <f t="shared" si="69"/>
        <v>4.2907096395090633E-2</v>
      </c>
      <c r="G820">
        <f>IF('Input and Summary Results'!$J$4="yes",IF(C820=FALSE,FALSE,IF('Data Transformation'!E820&lt;$R$10,E820,$R$10)),IF(C820=FALSE,FALSE,IF(C820&lt;$R$10,C820,$R$10)))</f>
        <v>0.51680577999999999</v>
      </c>
      <c r="H820">
        <f>IF('Input and Summary Results'!$J$4="yes",'Data Transformation'!F820,'Data Transformation'!D820)</f>
        <v>5.1093630000000001E-2</v>
      </c>
      <c r="I820">
        <f t="shared" si="67"/>
        <v>29</v>
      </c>
    </row>
    <row r="821" spans="2:9" x14ac:dyDescent="0.25">
      <c r="B821">
        <f>IF('Input and Summary Results'!D403=0,FALSE,'Input and Summary Results'!$B403)</f>
        <v>29</v>
      </c>
      <c r="C821">
        <f>IF(OR(B821=0,'Input and Summary Results'!D403=0,'Input and Summary Results'!D403=""),FALSE,'Input and Summary Results'!$D403)</f>
        <v>0.91901319000000004</v>
      </c>
      <c r="D821">
        <f>IF(OR(B821=0,'Input and Summary Results'!E403=0),FALSE,'Input and Summary Results'!$E403)</f>
        <v>8.2186700000000001E-2</v>
      </c>
      <c r="E821">
        <f t="shared" si="68"/>
        <v>-3.6678255422258138E-2</v>
      </c>
      <c r="F821">
        <f t="shared" si="69"/>
        <v>3.8812313237854619E-2</v>
      </c>
      <c r="G821">
        <f>IF('Input and Summary Results'!$J$4="yes",IF(C821=FALSE,FALSE,IF('Data Transformation'!E821&lt;$R$10,E821,$R$10)),IF(C821=FALSE,FALSE,IF(C821&lt;$R$10,C821,$R$10)))</f>
        <v>0.91901319000000004</v>
      </c>
      <c r="H821">
        <f>IF('Input and Summary Results'!$J$4="yes",'Data Transformation'!F821,'Data Transformation'!D821)</f>
        <v>8.2186700000000001E-2</v>
      </c>
      <c r="I821">
        <f t="shared" si="67"/>
        <v>29</v>
      </c>
    </row>
    <row r="822" spans="2:9" x14ac:dyDescent="0.25">
      <c r="B822">
        <f>IF('Input and Summary Results'!D404=0,FALSE,'Input and Summary Results'!$B404)</f>
        <v>29</v>
      </c>
      <c r="C822">
        <f>IF(OR(B822=0,'Input and Summary Results'!D404=0,'Input and Summary Results'!D404=""),FALSE,'Input and Summary Results'!$D404)</f>
        <v>0.94540619000000004</v>
      </c>
      <c r="D822">
        <f>IF(OR(B822=0,'Input and Summary Results'!E404=0),FALSE,'Input and Summary Results'!$E404)</f>
        <v>3.6747589999999997E-2</v>
      </c>
      <c r="E822">
        <f t="shared" si="68"/>
        <v>-2.438155850227957E-2</v>
      </c>
      <c r="F822">
        <f t="shared" si="69"/>
        <v>1.6869419968574564E-2</v>
      </c>
      <c r="G822">
        <f>IF('Input and Summary Results'!$J$4="yes",IF(C822=FALSE,FALSE,IF('Data Transformation'!E822&lt;$R$10,E822,$R$10)),IF(C822=FALSE,FALSE,IF(C822&lt;$R$10,C822,$R$10)))</f>
        <v>0.94540619000000004</v>
      </c>
      <c r="H822">
        <f>IF('Input and Summary Results'!$J$4="yes",'Data Transformation'!F822,'Data Transformation'!D822)</f>
        <v>3.6747589999999997E-2</v>
      </c>
      <c r="I822">
        <f t="shared" si="67"/>
        <v>29</v>
      </c>
    </row>
    <row r="823" spans="2:9" x14ac:dyDescent="0.25">
      <c r="B823">
        <f>IF('Input and Summary Results'!D405=0,FALSE,'Input and Summary Results'!$B405)</f>
        <v>29</v>
      </c>
      <c r="C823">
        <f>IF(OR(B823=0,'Input and Summary Results'!D405=0,'Input and Summary Results'!D405=""),FALSE,'Input and Summary Results'!$D405)</f>
        <v>0.94606798000000003</v>
      </c>
      <c r="D823">
        <f>IF(OR(B823=0,'Input and Summary Results'!E405=0),FALSE,'Input and Summary Results'!$E405)</f>
        <v>4.868977E-2</v>
      </c>
      <c r="E823">
        <f t="shared" si="68"/>
        <v>-2.4077656116018885E-2</v>
      </c>
      <c r="F823">
        <f t="shared" si="69"/>
        <v>2.2335984968014665E-2</v>
      </c>
      <c r="G823">
        <f>IF('Input and Summary Results'!$J$4="yes",IF(C823=FALSE,FALSE,IF('Data Transformation'!E823&lt;$R$10,E823,$R$10)),IF(C823=FALSE,FALSE,IF(C823&lt;$R$10,C823,$R$10)))</f>
        <v>0.94606798000000003</v>
      </c>
      <c r="H823">
        <f>IF('Input and Summary Results'!$J$4="yes",'Data Transformation'!F823,'Data Transformation'!D823)</f>
        <v>4.868977E-2</v>
      </c>
      <c r="I823">
        <f t="shared" si="67"/>
        <v>29</v>
      </c>
    </row>
    <row r="824" spans="2:9" x14ac:dyDescent="0.25">
      <c r="B824">
        <f>IF('Input and Summary Results'!D406=0,FALSE,'Input and Summary Results'!$B406)</f>
        <v>29</v>
      </c>
      <c r="C824">
        <f>IF(OR(B824=0,'Input and Summary Results'!D406=0,'Input and Summary Results'!D406=""),FALSE,'Input and Summary Results'!$D406)</f>
        <v>0.96567554</v>
      </c>
      <c r="D824">
        <f>IF(OR(B824=0,'Input and Summary Results'!E406=0),FALSE,'Input and Summary Results'!$E406)</f>
        <v>7.2231829999999997E-2</v>
      </c>
      <c r="E824">
        <f t="shared" si="68"/>
        <v>-1.5168768882143982E-2</v>
      </c>
      <c r="F824">
        <f t="shared" si="69"/>
        <v>3.246288522540397E-2</v>
      </c>
      <c r="G824">
        <f>IF('Input and Summary Results'!$J$4="yes",IF(C824=FALSE,FALSE,IF('Data Transformation'!E824&lt;$R$10,E824,$R$10)),IF(C824=FALSE,FALSE,IF(C824&lt;$R$10,C824,$R$10)))</f>
        <v>0.96567554</v>
      </c>
      <c r="H824">
        <f>IF('Input and Summary Results'!$J$4="yes",'Data Transformation'!F824,'Data Transformation'!D824)</f>
        <v>7.2231829999999997E-2</v>
      </c>
      <c r="I824">
        <f t="shared" si="67"/>
        <v>29</v>
      </c>
    </row>
    <row r="825" spans="2:9" x14ac:dyDescent="0.25">
      <c r="B825">
        <f>IF('Input and Summary Results'!D407=0,FALSE,'Input and Summary Results'!$B407)</f>
        <v>29</v>
      </c>
      <c r="C825">
        <f>IF(OR(B825=0,'Input and Summary Results'!D407=0,'Input and Summary Results'!D407=""),FALSE,'Input and Summary Results'!$D407)</f>
        <v>0.98028932000000002</v>
      </c>
      <c r="D825">
        <f>IF(OR(B825=0,'Input and Summary Results'!E407=0),FALSE,'Input and Summary Results'!$E407)</f>
        <v>4.0835459999999997E-2</v>
      </c>
      <c r="E825">
        <f t="shared" si="68"/>
        <v>-8.6457288629504594E-3</v>
      </c>
      <c r="F825">
        <f t="shared" si="69"/>
        <v>1.807893779766977E-2</v>
      </c>
      <c r="G825">
        <f>IF('Input and Summary Results'!$J$4="yes",IF(C825=FALSE,FALSE,IF('Data Transformation'!E825&lt;$R$10,E825,$R$10)),IF(C825=FALSE,FALSE,IF(C825&lt;$R$10,C825,$R$10)))</f>
        <v>0.98028932000000002</v>
      </c>
      <c r="H825">
        <f>IF('Input and Summary Results'!$J$4="yes",'Data Transformation'!F825,'Data Transformation'!D825)</f>
        <v>4.0835459999999997E-2</v>
      </c>
      <c r="I825">
        <f t="shared" si="67"/>
        <v>29</v>
      </c>
    </row>
    <row r="826" spans="2:9" x14ac:dyDescent="0.25">
      <c r="B826">
        <f>IF('Input and Summary Results'!D408=0,FALSE,'Input and Summary Results'!$B408)</f>
        <v>29</v>
      </c>
      <c r="C826">
        <f>IF(OR(B826=0,'Input and Summary Results'!D408=0,'Input and Summary Results'!D408=""),FALSE,'Input and Summary Results'!$D408)</f>
        <v>0.98826164999999999</v>
      </c>
      <c r="D826">
        <f>IF(OR(B826=0,'Input and Summary Results'!E408=0),FALSE,'Input and Summary Results'!$E408)</f>
        <v>9.9634249999999994E-2</v>
      </c>
      <c r="E826">
        <f t="shared" si="68"/>
        <v>-5.1280573281314301E-3</v>
      </c>
      <c r="F826">
        <f t="shared" si="69"/>
        <v>4.3754874531456316E-2</v>
      </c>
      <c r="G826">
        <f>IF('Input and Summary Results'!$J$4="yes",IF(C826=FALSE,FALSE,IF('Data Transformation'!E826&lt;$R$10,E826,$R$10)),IF(C826=FALSE,FALSE,IF(C826&lt;$R$10,C826,$R$10)))</f>
        <v>0.98826164999999999</v>
      </c>
      <c r="H826">
        <f>IF('Input and Summary Results'!$J$4="yes",'Data Transformation'!F826,'Data Transformation'!D826)</f>
        <v>9.9634249999999994E-2</v>
      </c>
      <c r="I826">
        <f t="shared" si="67"/>
        <v>29</v>
      </c>
    </row>
    <row r="827" spans="2:9" x14ac:dyDescent="0.25">
      <c r="B827">
        <f>IF('Input and Summary Results'!D409=0,FALSE,'Input and Summary Results'!$B409)</f>
        <v>29</v>
      </c>
      <c r="C827">
        <f>IF(OR(B827=0,'Input and Summary Results'!D409=0,'Input and Summary Results'!D409=""),FALSE,'Input and Summary Results'!$D409)</f>
        <v>0.99420529000000002</v>
      </c>
      <c r="D827">
        <f>IF(OR(B827=0,'Input and Summary Results'!E409=0),FALSE,'Input and Summary Results'!$E409)</f>
        <v>5.3956999999999998E-2</v>
      </c>
      <c r="E827">
        <f t="shared" si="68"/>
        <v>-2.5239303825988066E-3</v>
      </c>
      <c r="F827">
        <f t="shared" si="69"/>
        <v>2.3553825588676962E-2</v>
      </c>
      <c r="G827">
        <f>IF('Input and Summary Results'!$J$4="yes",IF(C827=FALSE,FALSE,IF('Data Transformation'!E827&lt;$R$10,E827,$R$10)),IF(C827=FALSE,FALSE,IF(C827&lt;$R$10,C827,$R$10)))</f>
        <v>0.99420529000000002</v>
      </c>
      <c r="H827">
        <f>IF('Input and Summary Results'!$J$4="yes",'Data Transformation'!F827,'Data Transformation'!D827)</f>
        <v>5.3956999999999998E-2</v>
      </c>
      <c r="I827">
        <f t="shared" si="67"/>
        <v>29</v>
      </c>
    </row>
    <row r="828" spans="2:9" x14ac:dyDescent="0.25">
      <c r="B828">
        <f>IF('Input and Summary Results'!D410=0,FALSE,'Input and Summary Results'!$B410)</f>
        <v>29</v>
      </c>
      <c r="C828">
        <f>IF(OR(B828=0,'Input and Summary Results'!D410=0,'Input and Summary Results'!D410=""),FALSE,'Input and Summary Results'!$D410)</f>
        <v>1.00639094</v>
      </c>
      <c r="D828">
        <f>IF(OR(B828=0,'Input and Summary Results'!E410=0),FALSE,'Input and Summary Results'!$E410)</f>
        <v>9.4154009999999996E-2</v>
      </c>
      <c r="E828">
        <f t="shared" si="68"/>
        <v>2.766718397579789E-3</v>
      </c>
      <c r="F828">
        <f t="shared" si="69"/>
        <v>4.0603346786885819E-2</v>
      </c>
      <c r="G828">
        <f>IF('Input and Summary Results'!$J$4="yes",IF(C828=FALSE,FALSE,IF('Data Transformation'!E828&lt;$R$10,E828,$R$10)),IF(C828=FALSE,FALSE,IF(C828&lt;$R$10,C828,$R$10)))</f>
        <v>1.00639094</v>
      </c>
      <c r="H828">
        <f>IF('Input and Summary Results'!$J$4="yes",'Data Transformation'!F828,'Data Transformation'!D828)</f>
        <v>9.4154009999999996E-2</v>
      </c>
      <c r="I828">
        <f t="shared" si="67"/>
        <v>29</v>
      </c>
    </row>
    <row r="829" spans="2:9" x14ac:dyDescent="0.25">
      <c r="B829">
        <f>IF('Input and Summary Results'!D411=0,FALSE,'Input and Summary Results'!$B411)</f>
        <v>29</v>
      </c>
      <c r="C829">
        <f>IF(OR(B829=0,'Input and Summary Results'!D411=0,'Input and Summary Results'!D411=""),FALSE,'Input and Summary Results'!$D411)</f>
        <v>1.0207004200000001</v>
      </c>
      <c r="D829">
        <f>IF(OR(B829=0,'Input and Summary Results'!E411=0),FALSE,'Input and Summary Results'!$E411)</f>
        <v>5.6748130000000001E-2</v>
      </c>
      <c r="E829">
        <f t="shared" si="68"/>
        <v>8.8982934754021255E-3</v>
      </c>
      <c r="F829">
        <f t="shared" si="69"/>
        <v>2.4129203767742153E-2</v>
      </c>
      <c r="G829">
        <f>IF('Input and Summary Results'!$J$4="yes",IF(C829=FALSE,FALSE,IF('Data Transformation'!E829&lt;$R$10,E829,$R$10)),IF(C829=FALSE,FALSE,IF(C829&lt;$R$10,C829,$R$10)))</f>
        <v>1.0207004200000001</v>
      </c>
      <c r="H829">
        <f>IF('Input and Summary Results'!$J$4="yes",'Data Transformation'!F829,'Data Transformation'!D829)</f>
        <v>5.6748130000000001E-2</v>
      </c>
      <c r="I829">
        <f t="shared" si="67"/>
        <v>29</v>
      </c>
    </row>
    <row r="830" spans="2:9" x14ac:dyDescent="0.25">
      <c r="B830">
        <f>IF('Input and Summary Results'!D412=0,FALSE,'Input and Summary Results'!$B412)</f>
        <v>29</v>
      </c>
      <c r="C830">
        <f>IF(OR(B830=0,'Input and Summary Results'!D412=0,'Input and Summary Results'!D412=""),FALSE,'Input and Summary Results'!$D412)</f>
        <v>1.02129862</v>
      </c>
      <c r="D830">
        <f>IF(OR(B830=0,'Input and Summary Results'!E412=0),FALSE,'Input and Summary Results'!$E412)</f>
        <v>5.0462260000000002E-2</v>
      </c>
      <c r="E830">
        <f t="shared" si="68"/>
        <v>9.1527450803414439E-3</v>
      </c>
      <c r="F830">
        <f t="shared" si="69"/>
        <v>2.1443895459292796E-2</v>
      </c>
      <c r="G830">
        <f>IF('Input and Summary Results'!$J$4="yes",IF(C830=FALSE,FALSE,IF('Data Transformation'!E830&lt;$R$10,E830,$R$10)),IF(C830=FALSE,FALSE,IF(C830&lt;$R$10,C830,$R$10)))</f>
        <v>1.02129862</v>
      </c>
      <c r="H830">
        <f>IF('Input and Summary Results'!$J$4="yes",'Data Transformation'!F830,'Data Transformation'!D830)</f>
        <v>5.0462260000000002E-2</v>
      </c>
      <c r="I830">
        <f t="shared" si="67"/>
        <v>29</v>
      </c>
    </row>
    <row r="831" spans="2:9" x14ac:dyDescent="0.25">
      <c r="B831">
        <f>IF('Input and Summary Results'!D413=0,FALSE,'Input and Summary Results'!$B413)</f>
        <v>30</v>
      </c>
      <c r="C831">
        <f>IF(OR(B831=0,'Input and Summary Results'!D413=0,'Input and Summary Results'!D413=""),FALSE,'Input and Summary Results'!$D413)</f>
        <v>0.30116261999999999</v>
      </c>
      <c r="D831">
        <f>IF(OR(B831=0,'Input and Summary Results'!E413=0),FALSE,'Input and Summary Results'!$E413)</f>
        <v>7.8457289999999999E-2</v>
      </c>
      <c r="E831">
        <f t="shared" si="68"/>
        <v>-0.52119893331848588</v>
      </c>
      <c r="F831">
        <f t="shared" si="69"/>
        <v>0.11306338037569204</v>
      </c>
      <c r="G831">
        <f>IF('Input and Summary Results'!$J$4="yes",IF(C831=FALSE,FALSE,IF('Data Transformation'!E831&lt;$R$10,E831,$R$10)),IF(C831=FALSE,FALSE,IF(C831&lt;$R$10,C831,$R$10)))</f>
        <v>0.30116261999999999</v>
      </c>
      <c r="H831">
        <f>IF('Input and Summary Results'!$J$4="yes",'Data Transformation'!F831,'Data Transformation'!D831)</f>
        <v>7.8457289999999999E-2</v>
      </c>
      <c r="I831">
        <f t="shared" si="67"/>
        <v>30</v>
      </c>
    </row>
    <row r="832" spans="2:9" x14ac:dyDescent="0.25">
      <c r="B832">
        <f>IF('Input and Summary Results'!D414=0,FALSE,'Input and Summary Results'!$B414)</f>
        <v>30</v>
      </c>
      <c r="C832">
        <f>IF(OR(B832=0,'Input and Summary Results'!D414=0,'Input and Summary Results'!D414=""),FALSE,'Input and Summary Results'!$D414)</f>
        <v>0.42565871999999999</v>
      </c>
      <c r="D832">
        <f>IF(OR(B832=0,'Input and Summary Results'!E414=0),FALSE,'Input and Summary Results'!$E414)</f>
        <v>8.1830299999999995E-2</v>
      </c>
      <c r="E832">
        <f t="shared" si="68"/>
        <v>-0.37093846526916335</v>
      </c>
      <c r="F832">
        <f t="shared" si="69"/>
        <v>8.3433860347087441E-2</v>
      </c>
      <c r="G832">
        <f>IF('Input and Summary Results'!$J$4="yes",IF(C832=FALSE,FALSE,IF('Data Transformation'!E832&lt;$R$10,E832,$R$10)),IF(C832=FALSE,FALSE,IF(C832&lt;$R$10,C832,$R$10)))</f>
        <v>0.42565871999999999</v>
      </c>
      <c r="H832">
        <f>IF('Input and Summary Results'!$J$4="yes",'Data Transformation'!F832,'Data Transformation'!D832)</f>
        <v>8.1830299999999995E-2</v>
      </c>
      <c r="I832">
        <f t="shared" si="67"/>
        <v>30</v>
      </c>
    </row>
    <row r="833" spans="2:9" x14ac:dyDescent="0.25">
      <c r="B833">
        <f>IF('Input and Summary Results'!D415=0,FALSE,'Input and Summary Results'!$B415)</f>
        <v>30</v>
      </c>
      <c r="C833">
        <f>IF(OR(B833=0,'Input and Summary Results'!D415=0,'Input and Summary Results'!D415=""),FALSE,'Input and Summary Results'!$D415)</f>
        <v>0.66916160000000002</v>
      </c>
      <c r="D833">
        <f>IF(OR(B833=0,'Input and Summary Results'!E415=0),FALSE,'Input and Summary Results'!$E415)</f>
        <v>5.208869E-2</v>
      </c>
      <c r="E833">
        <f t="shared" si="68"/>
        <v>-0.17446898908830435</v>
      </c>
      <c r="F833">
        <f t="shared" si="69"/>
        <v>3.3783306543591261E-2</v>
      </c>
      <c r="G833">
        <f>IF('Input and Summary Results'!$J$4="yes",IF(C833=FALSE,FALSE,IF('Data Transformation'!E833&lt;$R$10,E833,$R$10)),IF(C833=FALSE,FALSE,IF(C833&lt;$R$10,C833,$R$10)))</f>
        <v>0.66916160000000002</v>
      </c>
      <c r="H833">
        <f>IF('Input and Summary Results'!$J$4="yes",'Data Transformation'!F833,'Data Transformation'!D833)</f>
        <v>5.208869E-2</v>
      </c>
      <c r="I833">
        <f t="shared" si="67"/>
        <v>30</v>
      </c>
    </row>
    <row r="834" spans="2:9" x14ac:dyDescent="0.25">
      <c r="B834">
        <f>IF('Input and Summary Results'!D416=0,FALSE,'Input and Summary Results'!$B416)</f>
        <v>30</v>
      </c>
      <c r="C834">
        <f>IF(OR(B834=0,'Input and Summary Results'!D416=0,'Input and Summary Results'!D416=""),FALSE,'Input and Summary Results'!$D416)</f>
        <v>0.91005619999999998</v>
      </c>
      <c r="D834">
        <f>IF(OR(B834=0,'Input and Summary Results'!E416=0),FALSE,'Input and Summary Results'!$E416)</f>
        <v>4.726205E-2</v>
      </c>
      <c r="E834">
        <f t="shared" si="68"/>
        <v>-4.0931787243481697E-2</v>
      </c>
      <c r="F834">
        <f t="shared" si="69"/>
        <v>2.2538970340513036E-2</v>
      </c>
      <c r="G834">
        <f>IF('Input and Summary Results'!$J$4="yes",IF(C834=FALSE,FALSE,IF('Data Transformation'!E834&lt;$R$10,E834,$R$10)),IF(C834=FALSE,FALSE,IF(C834&lt;$R$10,C834,$R$10)))</f>
        <v>0.91005619999999998</v>
      </c>
      <c r="H834">
        <f>IF('Input and Summary Results'!$J$4="yes",'Data Transformation'!F834,'Data Transformation'!D834)</f>
        <v>4.726205E-2</v>
      </c>
      <c r="I834">
        <f t="shared" si="67"/>
        <v>30</v>
      </c>
    </row>
    <row r="835" spans="2:9" x14ac:dyDescent="0.25">
      <c r="B835">
        <f>IF('Input and Summary Results'!D417=0,FALSE,'Input and Summary Results'!$B417)</f>
        <v>30</v>
      </c>
      <c r="C835">
        <f>IF(OR(B835=0,'Input and Summary Results'!D417=0,'Input and Summary Results'!D417=""),FALSE,'Input and Summary Results'!$D417)</f>
        <v>0.91748194000000005</v>
      </c>
      <c r="D835">
        <f>IF(OR(B835=0,'Input and Summary Results'!E417=0),FALSE,'Input and Summary Results'!$E417)</f>
        <v>4.3350800000000002E-2</v>
      </c>
      <c r="E835">
        <f t="shared" si="68"/>
        <v>-3.740247577945692E-2</v>
      </c>
      <c r="F835">
        <f t="shared" si="69"/>
        <v>2.0506395144955114E-2</v>
      </c>
      <c r="G835">
        <f>IF('Input and Summary Results'!$J$4="yes",IF(C835=FALSE,FALSE,IF('Data Transformation'!E835&lt;$R$10,E835,$R$10)),IF(C835=FALSE,FALSE,IF(C835&lt;$R$10,C835,$R$10)))</f>
        <v>0.91748194000000005</v>
      </c>
      <c r="H835">
        <f>IF('Input and Summary Results'!$J$4="yes",'Data Transformation'!F835,'Data Transformation'!D835)</f>
        <v>4.3350800000000002E-2</v>
      </c>
      <c r="I835">
        <f t="shared" si="67"/>
        <v>30</v>
      </c>
    </row>
    <row r="836" spans="2:9" x14ac:dyDescent="0.25">
      <c r="B836">
        <f>IF('Input and Summary Results'!D418=0,FALSE,'Input and Summary Results'!$B418)</f>
        <v>30</v>
      </c>
      <c r="C836">
        <f>IF(OR(B836=0,'Input and Summary Results'!D418=0,'Input and Summary Results'!D418=""),FALSE,'Input and Summary Results'!$D418)</f>
        <v>0.93575043999999996</v>
      </c>
      <c r="D836">
        <f>IF(OR(B836=0,'Input and Summary Results'!E418=0),FALSE,'Input and Summary Results'!$E418)</f>
        <v>6.8336830000000001E-2</v>
      </c>
      <c r="E836">
        <f t="shared" si="68"/>
        <v>-2.8839960003519561E-2</v>
      </c>
      <c r="F836">
        <f t="shared" si="69"/>
        <v>3.1694544776276035E-2</v>
      </c>
      <c r="G836">
        <f>IF('Input and Summary Results'!$J$4="yes",IF(C836=FALSE,FALSE,IF('Data Transformation'!E836&lt;$R$10,E836,$R$10)),IF(C836=FALSE,FALSE,IF(C836&lt;$R$10,C836,$R$10)))</f>
        <v>0.93575043999999996</v>
      </c>
      <c r="H836">
        <f>IF('Input and Summary Results'!$J$4="yes",'Data Transformation'!F836,'Data Transformation'!D836)</f>
        <v>6.8336830000000001E-2</v>
      </c>
      <c r="I836">
        <f t="shared" si="67"/>
        <v>30</v>
      </c>
    </row>
    <row r="837" spans="2:9" x14ac:dyDescent="0.25">
      <c r="B837">
        <f>IF('Input and Summary Results'!D419=0,FALSE,'Input and Summary Results'!$B419)</f>
        <v>30</v>
      </c>
      <c r="C837">
        <f>IF(OR(B837=0,'Input and Summary Results'!D419=0,'Input and Summary Results'!D419=""),FALSE,'Input and Summary Results'!$D419)</f>
        <v>0.94868883999999998</v>
      </c>
      <c r="D837">
        <f>IF(OR(B837=0,'Input and Summary Results'!E419=0),FALSE,'Input and Summary Results'!$E419)</f>
        <v>5.2110139999999999E-2</v>
      </c>
      <c r="E837">
        <f t="shared" si="68"/>
        <v>-2.2876208257649633E-2</v>
      </c>
      <c r="F837">
        <f t="shared" si="69"/>
        <v>2.3839007909063206E-2</v>
      </c>
      <c r="G837">
        <f>IF('Input and Summary Results'!$J$4="yes",IF(C837=FALSE,FALSE,IF('Data Transformation'!E837&lt;$R$10,E837,$R$10)),IF(C837=FALSE,FALSE,IF(C837&lt;$R$10,C837,$R$10)))</f>
        <v>0.94868883999999998</v>
      </c>
      <c r="H837">
        <f>IF('Input and Summary Results'!$J$4="yes",'Data Transformation'!F837,'Data Transformation'!D837)</f>
        <v>5.2110139999999999E-2</v>
      </c>
      <c r="I837">
        <f t="shared" ref="I837:I900" si="70">IF(G837=FALSE,"",B837)</f>
        <v>30</v>
      </c>
    </row>
    <row r="838" spans="2:9" x14ac:dyDescent="0.25">
      <c r="B838">
        <f>IF('Input and Summary Results'!D420=0,FALSE,'Input and Summary Results'!$B420)</f>
        <v>30</v>
      </c>
      <c r="C838">
        <f>IF(OR(B838=0,'Input and Summary Results'!D420=0,'Input and Summary Results'!D420=""),FALSE,'Input and Summary Results'!$D420)</f>
        <v>0.96712580000000004</v>
      </c>
      <c r="D838">
        <f>IF(OR(B838=0,'Input and Summary Results'!E420=0),FALSE,'Input and Summary Results'!$E420)</f>
        <v>6.4071420000000004E-2</v>
      </c>
      <c r="E838">
        <f t="shared" si="68"/>
        <v>-1.4517030888701318E-2</v>
      </c>
      <c r="F838">
        <f t="shared" si="69"/>
        <v>2.8752201916234683E-2</v>
      </c>
      <c r="G838">
        <f>IF('Input and Summary Results'!$J$4="yes",IF(C838=FALSE,FALSE,IF('Data Transformation'!E838&lt;$R$10,E838,$R$10)),IF(C838=FALSE,FALSE,IF(C838&lt;$R$10,C838,$R$10)))</f>
        <v>0.96712580000000004</v>
      </c>
      <c r="H838">
        <f>IF('Input and Summary Results'!$J$4="yes",'Data Transformation'!F838,'Data Transformation'!D838)</f>
        <v>6.4071420000000004E-2</v>
      </c>
      <c r="I838">
        <f t="shared" si="70"/>
        <v>30</v>
      </c>
    </row>
    <row r="839" spans="2:9" x14ac:dyDescent="0.25">
      <c r="B839">
        <f>IF('Input and Summary Results'!D421=0,FALSE,'Input and Summary Results'!$B421)</f>
        <v>30</v>
      </c>
      <c r="C839">
        <f>IF(OR(B839=0,'Input and Summary Results'!D421=0,'Input and Summary Results'!D421=""),FALSE,'Input and Summary Results'!$D421)</f>
        <v>0.97361706000000003</v>
      </c>
      <c r="D839">
        <f>IF(OR(B839=0,'Input and Summary Results'!E421=0),FALSE,'Input and Summary Results'!$E421)</f>
        <v>8.1529400000000002E-2</v>
      </c>
      <c r="E839">
        <f t="shared" si="68"/>
        <v>-1.1611824877674022E-2</v>
      </c>
      <c r="F839">
        <f t="shared" si="69"/>
        <v>3.6342583808052831E-2</v>
      </c>
      <c r="G839">
        <f>IF('Input and Summary Results'!$J$4="yes",IF(C839=FALSE,FALSE,IF('Data Transformation'!E839&lt;$R$10,E839,$R$10)),IF(C839=FALSE,FALSE,IF(C839&lt;$R$10,C839,$R$10)))</f>
        <v>0.97361706000000003</v>
      </c>
      <c r="H839">
        <f>IF('Input and Summary Results'!$J$4="yes",'Data Transformation'!F839,'Data Transformation'!D839)</f>
        <v>8.1529400000000002E-2</v>
      </c>
      <c r="I839">
        <f t="shared" si="70"/>
        <v>30</v>
      </c>
    </row>
    <row r="840" spans="2:9" x14ac:dyDescent="0.25">
      <c r="B840">
        <f>IF('Input and Summary Results'!D422=0,FALSE,'Input and Summary Results'!$B422)</f>
        <v>30</v>
      </c>
      <c r="C840">
        <f>IF(OR(B840=0,'Input and Summary Results'!D422=0,'Input and Summary Results'!D422=""),FALSE,'Input and Summary Results'!$D422)</f>
        <v>0.99037491</v>
      </c>
      <c r="D840">
        <f>IF(OR(B840=0,'Input and Summary Results'!E422=0),FALSE,'Input and Summary Results'!$E422)</f>
        <v>4.164971E-2</v>
      </c>
      <c r="E840">
        <f t="shared" si="68"/>
        <v>-4.2003705317260557E-3</v>
      </c>
      <c r="F840">
        <f t="shared" si="69"/>
        <v>1.8251647893624445E-2</v>
      </c>
      <c r="G840">
        <f>IF('Input and Summary Results'!$J$4="yes",IF(C840=FALSE,FALSE,IF('Data Transformation'!E840&lt;$R$10,E840,$R$10)),IF(C840=FALSE,FALSE,IF(C840&lt;$R$10,C840,$R$10)))</f>
        <v>0.99037491</v>
      </c>
      <c r="H840">
        <f>IF('Input and Summary Results'!$J$4="yes",'Data Transformation'!F840,'Data Transformation'!D840)</f>
        <v>4.164971E-2</v>
      </c>
      <c r="I840">
        <f t="shared" si="70"/>
        <v>30</v>
      </c>
    </row>
    <row r="841" spans="2:9" x14ac:dyDescent="0.25">
      <c r="B841">
        <f>IF('Input and Summary Results'!D423=0,FALSE,'Input and Summary Results'!$B423)</f>
        <v>30</v>
      </c>
      <c r="C841">
        <f>IF(OR(B841=0,'Input and Summary Results'!D423=0,'Input and Summary Results'!D423=""),FALSE,'Input and Summary Results'!$D423)</f>
        <v>0.99590586000000003</v>
      </c>
      <c r="D841">
        <f>IF(OR(B841=0,'Input and Summary Results'!E423=0),FALSE,'Input and Summary Results'!$E423)</f>
        <v>4.2435420000000001E-2</v>
      </c>
      <c r="E841">
        <f t="shared" si="68"/>
        <v>-1.7817121935797362E-3</v>
      </c>
      <c r="F841">
        <f t="shared" si="69"/>
        <v>1.8492683916931665E-2</v>
      </c>
      <c r="G841">
        <f>IF('Input and Summary Results'!$J$4="yes",IF(C841=FALSE,FALSE,IF('Data Transformation'!E841&lt;$R$10,E841,$R$10)),IF(C841=FALSE,FALSE,IF(C841&lt;$R$10,C841,$R$10)))</f>
        <v>0.99590586000000003</v>
      </c>
      <c r="H841">
        <f>IF('Input and Summary Results'!$J$4="yes",'Data Transformation'!F841,'Data Transformation'!D841)</f>
        <v>4.2435420000000001E-2</v>
      </c>
      <c r="I841">
        <f t="shared" si="70"/>
        <v>30</v>
      </c>
    </row>
    <row r="842" spans="2:9" x14ac:dyDescent="0.25">
      <c r="B842">
        <f>IF('Input and Summary Results'!D424=0,FALSE,'Input and Summary Results'!$B424)</f>
        <v>30</v>
      </c>
      <c r="C842">
        <f>IF(OR(B842=0,'Input and Summary Results'!D424=0,'Input and Summary Results'!D424=""),FALSE,'Input and Summary Results'!$D424)</f>
        <v>0.99890257999999998</v>
      </c>
      <c r="D842">
        <f>IF(OR(B842=0,'Input and Summary Results'!E424=0),FALSE,'Input and Summary Results'!$E424)</f>
        <v>5.1157759999999997E-2</v>
      </c>
      <c r="E842">
        <f t="shared" si="68"/>
        <v>-4.7686515889650108E-4</v>
      </c>
      <c r="F842">
        <f t="shared" si="69"/>
        <v>2.2226860040745911E-2</v>
      </c>
      <c r="G842">
        <f>IF('Input and Summary Results'!$J$4="yes",IF(C842=FALSE,FALSE,IF('Data Transformation'!E842&lt;$R$10,E842,$R$10)),IF(C842=FALSE,FALSE,IF(C842&lt;$R$10,C842,$R$10)))</f>
        <v>0.99890257999999998</v>
      </c>
      <c r="H842">
        <f>IF('Input and Summary Results'!$J$4="yes",'Data Transformation'!F842,'Data Transformation'!D842)</f>
        <v>5.1157759999999997E-2</v>
      </c>
      <c r="I842">
        <f t="shared" si="70"/>
        <v>30</v>
      </c>
    </row>
    <row r="843" spans="2:9" x14ac:dyDescent="0.25">
      <c r="B843">
        <f>IF('Input and Summary Results'!D425=0,FALSE,'Input and Summary Results'!$B425)</f>
        <v>30</v>
      </c>
      <c r="C843">
        <f>IF(OR(B843=0,'Input and Summary Results'!D425=0,'Input and Summary Results'!D425=""),FALSE,'Input and Summary Results'!$D425)</f>
        <v>1.01404578</v>
      </c>
      <c r="D843">
        <f>IF(OR(B843=0,'Input and Summary Results'!E425=0),FALSE,'Input and Summary Results'!$E425)</f>
        <v>4.4790499999999997E-2</v>
      </c>
      <c r="E843">
        <f t="shared" si="68"/>
        <v>6.0575620511430575E-3</v>
      </c>
      <c r="F843">
        <f t="shared" si="69"/>
        <v>1.9169821898967914E-2</v>
      </c>
      <c r="G843">
        <f>IF('Input and Summary Results'!$J$4="yes",IF(C843=FALSE,FALSE,IF('Data Transformation'!E843&lt;$R$10,E843,$R$10)),IF(C843=FALSE,FALSE,IF(C843&lt;$R$10,C843,$R$10)))</f>
        <v>1.01404578</v>
      </c>
      <c r="H843">
        <f>IF('Input and Summary Results'!$J$4="yes",'Data Transformation'!F843,'Data Transformation'!D843)</f>
        <v>4.4790499999999997E-2</v>
      </c>
      <c r="I843">
        <f t="shared" si="70"/>
        <v>30</v>
      </c>
    </row>
    <row r="844" spans="2:9" x14ac:dyDescent="0.25">
      <c r="B844">
        <f>IF('Input and Summary Results'!D426=0,FALSE,'Input and Summary Results'!$B426)</f>
        <v>30</v>
      </c>
      <c r="C844">
        <f>IF(OR(B844=0,'Input and Summary Results'!D426=0,'Input and Summary Results'!D426=""),FALSE,'Input and Summary Results'!$D426)</f>
        <v>1.0189206399999999</v>
      </c>
      <c r="D844">
        <f>IF(OR(B844=0,'Input and Summary Results'!E426=0),FALSE,'Input and Summary Results'!$E426)</f>
        <v>3.3503230000000002E-2</v>
      </c>
      <c r="E844">
        <f t="shared" si="68"/>
        <v>8.1403597157010277E-3</v>
      </c>
      <c r="F844">
        <f t="shared" si="69"/>
        <v>1.4270396779870903E-2</v>
      </c>
      <c r="G844">
        <f>IF('Input and Summary Results'!$J$4="yes",IF(C844=FALSE,FALSE,IF('Data Transformation'!E844&lt;$R$10,E844,$R$10)),IF(C844=FALSE,FALSE,IF(C844&lt;$R$10,C844,$R$10)))</f>
        <v>1.0189206399999999</v>
      </c>
      <c r="H844">
        <f>IF('Input and Summary Results'!$J$4="yes",'Data Transformation'!F844,'Data Transformation'!D844)</f>
        <v>3.3503230000000002E-2</v>
      </c>
      <c r="I844">
        <f t="shared" si="70"/>
        <v>30</v>
      </c>
    </row>
    <row r="845" spans="2:9" x14ac:dyDescent="0.25">
      <c r="B845">
        <f>IF('Input and Summary Results'!D427=0,FALSE,'Input and Summary Results'!$B427)</f>
        <v>30</v>
      </c>
      <c r="C845">
        <f>IF(OR(B845=0,'Input and Summary Results'!D427=0,'Input and Summary Results'!D427=""),FALSE,'Input and Summary Results'!$D427)</f>
        <v>1.0228767400000001</v>
      </c>
      <c r="D845">
        <f>IF(OR(B845=0,'Input and Summary Results'!E427=0),FALSE,'Input and Summary Results'!$E427)</f>
        <v>4.5727579999999997E-2</v>
      </c>
      <c r="E845">
        <f t="shared" si="68"/>
        <v>9.8233029564919177E-3</v>
      </c>
      <c r="F845">
        <f t="shared" si="69"/>
        <v>1.9401917106845148E-2</v>
      </c>
      <c r="G845">
        <f>IF('Input and Summary Results'!$J$4="yes",IF(C845=FALSE,FALSE,IF('Data Transformation'!E845&lt;$R$10,E845,$R$10)),IF(C845=FALSE,FALSE,IF(C845&lt;$R$10,C845,$R$10)))</f>
        <v>1.0228767400000001</v>
      </c>
      <c r="H845">
        <f>IF('Input and Summary Results'!$J$4="yes",'Data Transformation'!F845,'Data Transformation'!D845)</f>
        <v>4.5727579999999997E-2</v>
      </c>
      <c r="I845">
        <f t="shared" si="70"/>
        <v>30</v>
      </c>
    </row>
    <row r="846" spans="2:9" x14ac:dyDescent="0.25">
      <c r="B846">
        <f>IF('Input and Summary Results'!D428=0,FALSE,'Input and Summary Results'!$B428)</f>
        <v>30</v>
      </c>
      <c r="C846">
        <f>IF(OR(B846=0,'Input and Summary Results'!D428=0,'Input and Summary Results'!D428=""),FALSE,'Input and Summary Results'!$D428)</f>
        <v>1.03203786</v>
      </c>
      <c r="D846">
        <f>IF(OR(B846=0,'Input and Summary Results'!E428=0),FALSE,'Input and Summary Results'!$E428)</f>
        <v>6.6692710000000002E-2</v>
      </c>
      <c r="E846">
        <f t="shared" si="68"/>
        <v>1.3695629546511441E-2</v>
      </c>
      <c r="F846">
        <f t="shared" si="69"/>
        <v>2.8046099142138063E-2</v>
      </c>
      <c r="G846">
        <f>IF('Input and Summary Results'!$J$4="yes",IF(C846=FALSE,FALSE,IF('Data Transformation'!E846&lt;$R$10,E846,$R$10)),IF(C846=FALSE,FALSE,IF(C846&lt;$R$10,C846,$R$10)))</f>
        <v>1.03203786</v>
      </c>
      <c r="H846">
        <f>IF('Input and Summary Results'!$J$4="yes",'Data Transformation'!F846,'Data Transformation'!D846)</f>
        <v>6.6692710000000002E-2</v>
      </c>
      <c r="I846">
        <f t="shared" si="70"/>
        <v>30</v>
      </c>
    </row>
    <row r="847" spans="2:9" x14ac:dyDescent="0.25">
      <c r="B847">
        <f>IF('Input and Summary Results'!D429=0,FALSE,'Input and Summary Results'!$B429)</f>
        <v>30</v>
      </c>
      <c r="C847">
        <f>IF(OR(B847=0,'Input and Summary Results'!D429=0,'Input and Summary Results'!D429=""),FALSE,'Input and Summary Results'!$D429)</f>
        <v>1.1016059199999999</v>
      </c>
      <c r="D847">
        <f>IF(OR(B847=0,'Input and Summary Results'!E429=0),FALSE,'Input and Summary Results'!$E429)</f>
        <v>7.0590799999999995E-2</v>
      </c>
      <c r="E847">
        <f t="shared" si="68"/>
        <v>4.2026261141772589E-2</v>
      </c>
      <c r="F847">
        <f t="shared" si="69"/>
        <v>2.7810677705871444E-2</v>
      </c>
      <c r="G847">
        <f>IF('Input and Summary Results'!$J$4="yes",IF(C847=FALSE,FALSE,IF('Data Transformation'!E847&lt;$R$10,E847,$R$10)),IF(C847=FALSE,FALSE,IF(C847&lt;$R$10,C847,$R$10)))</f>
        <v>1.1016059199999999</v>
      </c>
      <c r="H847">
        <f>IF('Input and Summary Results'!$J$4="yes",'Data Transformation'!F847,'Data Transformation'!D847)</f>
        <v>7.0590799999999995E-2</v>
      </c>
      <c r="I847">
        <f t="shared" si="70"/>
        <v>30</v>
      </c>
    </row>
    <row r="848" spans="2:9" x14ac:dyDescent="0.25">
      <c r="B848">
        <f>IF('Input and Summary Results'!D430=0,FALSE,'Input and Summary Results'!$B430)</f>
        <v>31</v>
      </c>
      <c r="C848">
        <f>IF(OR(B848=0,'Input and Summary Results'!D430=0,'Input and Summary Results'!D430=""),FALSE,'Input and Summary Results'!$D430)</f>
        <v>0.28231826999999998</v>
      </c>
      <c r="D848">
        <f>IF(OR(B848=0,'Input and Summary Results'!E430=0),FALSE,'Input and Summary Results'!$E430)</f>
        <v>7.6961150000000006E-2</v>
      </c>
      <c r="E848">
        <f t="shared" si="68"/>
        <v>-0.54926101592520438</v>
      </c>
      <c r="F848">
        <f t="shared" si="69"/>
        <v>0.11831022873581652</v>
      </c>
      <c r="G848">
        <f>IF('Input and Summary Results'!$J$4="yes",IF(C848=FALSE,FALSE,IF('Data Transformation'!E848&lt;$R$10,E848,$R$10)),IF(C848=FALSE,FALSE,IF(C848&lt;$R$10,C848,$R$10)))</f>
        <v>0.28231826999999998</v>
      </c>
      <c r="H848">
        <f>IF('Input and Summary Results'!$J$4="yes",'Data Transformation'!F848,'Data Transformation'!D848)</f>
        <v>7.6961150000000006E-2</v>
      </c>
      <c r="I848">
        <f t="shared" si="70"/>
        <v>31</v>
      </c>
    </row>
    <row r="849" spans="2:9" x14ac:dyDescent="0.25">
      <c r="B849">
        <f>IF('Input and Summary Results'!D431=0,FALSE,'Input and Summary Results'!$B431)</f>
        <v>31</v>
      </c>
      <c r="C849">
        <f>IF(OR(B849=0,'Input and Summary Results'!D431=0,'Input and Summary Results'!D431=""),FALSE,'Input and Summary Results'!$D431)</f>
        <v>0.42292555999999998</v>
      </c>
      <c r="D849">
        <f>IF(OR(B849=0,'Input and Summary Results'!E431=0),FALSE,'Input and Summary Results'!$E431)</f>
        <v>4.00048E-2</v>
      </c>
      <c r="E849">
        <f t="shared" si="68"/>
        <v>-0.37373606696586192</v>
      </c>
      <c r="F849">
        <f t="shared" si="69"/>
        <v>4.1052338383142414E-2</v>
      </c>
      <c r="G849">
        <f>IF('Input and Summary Results'!$J$4="yes",IF(C849=FALSE,FALSE,IF('Data Transformation'!E849&lt;$R$10,E849,$R$10)),IF(C849=FALSE,FALSE,IF(C849&lt;$R$10,C849,$R$10)))</f>
        <v>0.42292555999999998</v>
      </c>
      <c r="H849">
        <f>IF('Input and Summary Results'!$J$4="yes",'Data Transformation'!F849,'Data Transformation'!D849)</f>
        <v>4.00048E-2</v>
      </c>
      <c r="I849">
        <f t="shared" si="70"/>
        <v>31</v>
      </c>
    </row>
    <row r="850" spans="2:9" x14ac:dyDescent="0.25">
      <c r="B850">
        <f>IF('Input and Summary Results'!D432=0,FALSE,'Input and Summary Results'!$B432)</f>
        <v>31</v>
      </c>
      <c r="C850">
        <f>IF(OR(B850=0,'Input and Summary Results'!D432=0,'Input and Summary Results'!D432=""),FALSE,'Input and Summary Results'!$D432)</f>
        <v>0.48437327000000002</v>
      </c>
      <c r="D850">
        <f>IF(OR(B850=0,'Input and Summary Results'!E432=0),FALSE,'Input and Summary Results'!$E432)</f>
        <v>5.6885129999999999E-2</v>
      </c>
      <c r="E850">
        <f t="shared" si="68"/>
        <v>-0.31481983128415986</v>
      </c>
      <c r="F850">
        <f t="shared" si="69"/>
        <v>5.0969258522461397E-2</v>
      </c>
      <c r="G850">
        <f>IF('Input and Summary Results'!$J$4="yes",IF(C850=FALSE,FALSE,IF('Data Transformation'!E850&lt;$R$10,E850,$R$10)),IF(C850=FALSE,FALSE,IF(C850&lt;$R$10,C850,$R$10)))</f>
        <v>0.48437327000000002</v>
      </c>
      <c r="H850">
        <f>IF('Input and Summary Results'!$J$4="yes",'Data Transformation'!F850,'Data Transformation'!D850)</f>
        <v>5.6885129999999999E-2</v>
      </c>
      <c r="I850">
        <f t="shared" si="70"/>
        <v>31</v>
      </c>
    </row>
    <row r="851" spans="2:9" x14ac:dyDescent="0.25">
      <c r="B851">
        <f>IF('Input and Summary Results'!D433=0,FALSE,'Input and Summary Results'!$B433)</f>
        <v>31</v>
      </c>
      <c r="C851">
        <f>IF(OR(B851=0,'Input and Summary Results'!D433=0,'Input and Summary Results'!D433=""),FALSE,'Input and Summary Results'!$D433)</f>
        <v>0.52939473000000004</v>
      </c>
      <c r="D851">
        <f>IF(OR(B851=0,'Input and Summary Results'!E433=0),FALSE,'Input and Summary Results'!$E433)</f>
        <v>8.3736859999999996E-2</v>
      </c>
      <c r="E851">
        <f t="shared" si="68"/>
        <v>-0.27622038631255397</v>
      </c>
      <c r="F851">
        <f t="shared" si="69"/>
        <v>6.8647825867099208E-2</v>
      </c>
      <c r="G851">
        <f>IF('Input and Summary Results'!$J$4="yes",IF(C851=FALSE,FALSE,IF('Data Transformation'!E851&lt;$R$10,E851,$R$10)),IF(C851=FALSE,FALSE,IF(C851&lt;$R$10,C851,$R$10)))</f>
        <v>0.52939473000000004</v>
      </c>
      <c r="H851">
        <f>IF('Input and Summary Results'!$J$4="yes",'Data Transformation'!F851,'Data Transformation'!D851)</f>
        <v>8.3736859999999996E-2</v>
      </c>
      <c r="I851">
        <f t="shared" si="70"/>
        <v>31</v>
      </c>
    </row>
    <row r="852" spans="2:9" x14ac:dyDescent="0.25">
      <c r="B852">
        <f>IF('Input and Summary Results'!D434=0,FALSE,'Input and Summary Results'!$B434)</f>
        <v>31</v>
      </c>
      <c r="C852">
        <f>IF(OR(B852=0,'Input and Summary Results'!D434=0,'Input and Summary Results'!D434=""),FALSE,'Input and Summary Results'!$D434)</f>
        <v>0.55169973999999999</v>
      </c>
      <c r="D852">
        <f>IF(OR(B852=0,'Input and Summary Results'!E434=0),FALSE,'Input and Summary Results'!$E434)</f>
        <v>4.654602E-2</v>
      </c>
      <c r="E852">
        <f t="shared" si="68"/>
        <v>-0.25829722071253725</v>
      </c>
      <c r="F852">
        <f t="shared" si="69"/>
        <v>3.661588218257996E-2</v>
      </c>
      <c r="G852">
        <f>IF('Input and Summary Results'!$J$4="yes",IF(C852=FALSE,FALSE,IF('Data Transformation'!E852&lt;$R$10,E852,$R$10)),IF(C852=FALSE,FALSE,IF(C852&lt;$R$10,C852,$R$10)))</f>
        <v>0.55169973999999999</v>
      </c>
      <c r="H852">
        <f>IF('Input and Summary Results'!$J$4="yes",'Data Transformation'!F852,'Data Transformation'!D852)</f>
        <v>4.654602E-2</v>
      </c>
      <c r="I852">
        <f t="shared" si="70"/>
        <v>31</v>
      </c>
    </row>
    <row r="853" spans="2:9" x14ac:dyDescent="0.25">
      <c r="B853">
        <f>IF('Input and Summary Results'!D435=0,FALSE,'Input and Summary Results'!$B435)</f>
        <v>31</v>
      </c>
      <c r="C853">
        <f>IF(OR(B853=0,'Input and Summary Results'!D435=0,'Input and Summary Results'!D435=""),FALSE,'Input and Summary Results'!$D435)</f>
        <v>0.66592382000000006</v>
      </c>
      <c r="D853">
        <f>IF(OR(B853=0,'Input and Summary Results'!E435=0),FALSE,'Input and Summary Results'!$E435)</f>
        <v>6.4212829999999999E-2</v>
      </c>
      <c r="E853">
        <f t="shared" si="68"/>
        <v>-0.17657545017797793</v>
      </c>
      <c r="F853">
        <f t="shared" si="69"/>
        <v>4.1849183619832066E-2</v>
      </c>
      <c r="G853">
        <f>IF('Input and Summary Results'!$J$4="yes",IF(C853=FALSE,FALSE,IF('Data Transformation'!E853&lt;$R$10,E853,$R$10)),IF(C853=FALSE,FALSE,IF(C853&lt;$R$10,C853,$R$10)))</f>
        <v>0.66592382000000006</v>
      </c>
      <c r="H853">
        <f>IF('Input and Summary Results'!$J$4="yes",'Data Transformation'!F853,'Data Transformation'!D853)</f>
        <v>6.4212829999999999E-2</v>
      </c>
      <c r="I853">
        <f t="shared" si="70"/>
        <v>31</v>
      </c>
    </row>
    <row r="854" spans="2:9" x14ac:dyDescent="0.25">
      <c r="B854">
        <f>IF('Input and Summary Results'!D436=0,FALSE,'Input and Summary Results'!$B436)</f>
        <v>31</v>
      </c>
      <c r="C854">
        <f>IF(OR(B854=0,'Input and Summary Results'!D436=0,'Input and Summary Results'!D436=""),FALSE,'Input and Summary Results'!$D436)</f>
        <v>0.75659997000000001</v>
      </c>
      <c r="D854">
        <f>IF(OR(B854=0,'Input and Summary Results'!E436=0),FALSE,'Input and Summary Results'!$E436)</f>
        <v>9.9714300000000006E-2</v>
      </c>
      <c r="E854">
        <f t="shared" si="68"/>
        <v>-0.12113368026351623</v>
      </c>
      <c r="F854">
        <f t="shared" si="69"/>
        <v>5.7198001474940585E-2</v>
      </c>
      <c r="G854">
        <f>IF('Input and Summary Results'!$J$4="yes",IF(C854=FALSE,FALSE,IF('Data Transformation'!E854&lt;$R$10,E854,$R$10)),IF(C854=FALSE,FALSE,IF(C854&lt;$R$10,C854,$R$10)))</f>
        <v>0.75659997000000001</v>
      </c>
      <c r="H854">
        <f>IF('Input and Summary Results'!$J$4="yes",'Data Transformation'!F854,'Data Transformation'!D854)</f>
        <v>9.9714300000000006E-2</v>
      </c>
      <c r="I854">
        <f t="shared" si="70"/>
        <v>31</v>
      </c>
    </row>
    <row r="855" spans="2:9" x14ac:dyDescent="0.25">
      <c r="B855">
        <f>IF('Input and Summary Results'!D437=0,FALSE,'Input and Summary Results'!$B437)</f>
        <v>31</v>
      </c>
      <c r="C855">
        <f>IF(OR(B855=0,'Input and Summary Results'!D437=0,'Input and Summary Results'!D437=""),FALSE,'Input and Summary Results'!$D437)</f>
        <v>0.88190588000000003</v>
      </c>
      <c r="D855">
        <f>IF(OR(B855=0,'Input and Summary Results'!E437=0),FALSE,'Input and Summary Results'!$E437)</f>
        <v>8.9446479999999995E-2</v>
      </c>
      <c r="E855">
        <f t="shared" si="68"/>
        <v>-5.4577761781741792E-2</v>
      </c>
      <c r="F855">
        <f t="shared" si="69"/>
        <v>4.4018044555956461E-2</v>
      </c>
      <c r="G855">
        <f>IF('Input and Summary Results'!$J$4="yes",IF(C855=FALSE,FALSE,IF('Data Transformation'!E855&lt;$R$10,E855,$R$10)),IF(C855=FALSE,FALSE,IF(C855&lt;$R$10,C855,$R$10)))</f>
        <v>0.88190588000000003</v>
      </c>
      <c r="H855">
        <f>IF('Input and Summary Results'!$J$4="yes",'Data Transformation'!F855,'Data Transformation'!D855)</f>
        <v>8.9446479999999995E-2</v>
      </c>
      <c r="I855">
        <f t="shared" si="70"/>
        <v>31</v>
      </c>
    </row>
    <row r="856" spans="2:9" x14ac:dyDescent="0.25">
      <c r="B856">
        <f>IF('Input and Summary Results'!D438=0,FALSE,'Input and Summary Results'!$B438)</f>
        <v>31</v>
      </c>
      <c r="C856">
        <f>IF(OR(B856=0,'Input and Summary Results'!D438=0,'Input and Summary Results'!D438=""),FALSE,'Input and Summary Results'!$D438)</f>
        <v>0.92569619999999997</v>
      </c>
      <c r="D856">
        <f>IF(OR(B856=0,'Input and Summary Results'!E438=0),FALSE,'Input and Summary Results'!$E438)</f>
        <v>3.4740939999999998E-2</v>
      </c>
      <c r="E856">
        <f t="shared" si="68"/>
        <v>-3.3531519053926706E-2</v>
      </c>
      <c r="F856">
        <f t="shared" si="69"/>
        <v>1.6287814468720949E-2</v>
      </c>
      <c r="G856">
        <f>IF('Input and Summary Results'!$J$4="yes",IF(C856=FALSE,FALSE,IF('Data Transformation'!E856&lt;$R$10,E856,$R$10)),IF(C856=FALSE,FALSE,IF(C856&lt;$R$10,C856,$R$10)))</f>
        <v>0.92569619999999997</v>
      </c>
      <c r="H856">
        <f>IF('Input and Summary Results'!$J$4="yes",'Data Transformation'!F856,'Data Transformation'!D856)</f>
        <v>3.4740939999999998E-2</v>
      </c>
      <c r="I856">
        <f t="shared" si="70"/>
        <v>31</v>
      </c>
    </row>
    <row r="857" spans="2:9" x14ac:dyDescent="0.25">
      <c r="B857">
        <f>IF('Input and Summary Results'!D439=0,FALSE,'Input and Summary Results'!$B439)</f>
        <v>31</v>
      </c>
      <c r="C857">
        <f>IF(OR(B857=0,'Input and Summary Results'!D439=0,'Input and Summary Results'!D439=""),FALSE,'Input and Summary Results'!$D439)</f>
        <v>0.92953465000000002</v>
      </c>
      <c r="D857">
        <f>IF(OR(B857=0,'Input and Summary Results'!E439=0),FALSE,'Input and Summary Results'!$E439)</f>
        <v>9.7837930000000004E-2</v>
      </c>
      <c r="E857">
        <f t="shared" si="68"/>
        <v>-3.1734416517882731E-2</v>
      </c>
      <c r="F857">
        <f t="shared" si="69"/>
        <v>4.5680558137343237E-2</v>
      </c>
      <c r="G857">
        <f>IF('Input and Summary Results'!$J$4="yes",IF(C857=FALSE,FALSE,IF('Data Transformation'!E857&lt;$R$10,E857,$R$10)),IF(C857=FALSE,FALSE,IF(C857&lt;$R$10,C857,$R$10)))</f>
        <v>0.92953465000000002</v>
      </c>
      <c r="H857">
        <f>IF('Input and Summary Results'!$J$4="yes",'Data Transformation'!F857,'Data Transformation'!D857)</f>
        <v>9.7837930000000004E-2</v>
      </c>
      <c r="I857">
        <f t="shared" si="70"/>
        <v>31</v>
      </c>
    </row>
    <row r="858" spans="2:9" x14ac:dyDescent="0.25">
      <c r="B858">
        <f>IF('Input and Summary Results'!D440=0,FALSE,'Input and Summary Results'!$B440)</f>
        <v>31</v>
      </c>
      <c r="C858">
        <f>IF(OR(B858=0,'Input and Summary Results'!D440=0,'Input and Summary Results'!D440=""),FALSE,'Input and Summary Results'!$D440)</f>
        <v>0.93108628999999998</v>
      </c>
      <c r="D858">
        <f>IF(OR(B858=0,'Input and Summary Results'!E440=0),FALSE,'Input and Summary Results'!$E440)</f>
        <v>6.1487029999999998E-2</v>
      </c>
      <c r="E858">
        <f t="shared" si="68"/>
        <v>-3.1010068176286102E-2</v>
      </c>
      <c r="F858">
        <f t="shared" si="69"/>
        <v>2.866047036306377E-2</v>
      </c>
      <c r="G858">
        <f>IF('Input and Summary Results'!$J$4="yes",IF(C858=FALSE,FALSE,IF('Data Transformation'!E858&lt;$R$10,E858,$R$10)),IF(C858=FALSE,FALSE,IF(C858&lt;$R$10,C858,$R$10)))</f>
        <v>0.93108628999999998</v>
      </c>
      <c r="H858">
        <f>IF('Input and Summary Results'!$J$4="yes",'Data Transformation'!F858,'Data Transformation'!D858)</f>
        <v>6.1487029999999998E-2</v>
      </c>
      <c r="I858">
        <f t="shared" si="70"/>
        <v>31</v>
      </c>
    </row>
    <row r="859" spans="2:9" x14ac:dyDescent="0.25">
      <c r="B859">
        <f>IF('Input and Summary Results'!D441=0,FALSE,'Input and Summary Results'!$B441)</f>
        <v>31</v>
      </c>
      <c r="C859">
        <f>IF(OR(B859=0,'Input and Summary Results'!D441=0,'Input and Summary Results'!D441=""),FALSE,'Input and Summary Results'!$D441)</f>
        <v>0.94722070000000003</v>
      </c>
      <c r="D859">
        <f>IF(OR(B859=0,'Input and Summary Results'!E441=0),FALSE,'Input and Summary Results'!$E441)</f>
        <v>6.2269860000000003E-2</v>
      </c>
      <c r="E859">
        <f t="shared" si="68"/>
        <v>-2.3548819703139431E-2</v>
      </c>
      <c r="F859">
        <f t="shared" si="69"/>
        <v>2.8530963523073348E-2</v>
      </c>
      <c r="G859">
        <f>IF('Input and Summary Results'!$J$4="yes",IF(C859=FALSE,FALSE,IF('Data Transformation'!E859&lt;$R$10,E859,$R$10)),IF(C859=FALSE,FALSE,IF(C859&lt;$R$10,C859,$R$10)))</f>
        <v>0.94722070000000003</v>
      </c>
      <c r="H859">
        <f>IF('Input and Summary Results'!$J$4="yes",'Data Transformation'!F859,'Data Transformation'!D859)</f>
        <v>6.2269860000000003E-2</v>
      </c>
      <c r="I859">
        <f t="shared" si="70"/>
        <v>31</v>
      </c>
    </row>
    <row r="860" spans="2:9" x14ac:dyDescent="0.25">
      <c r="B860">
        <f>IF('Input and Summary Results'!D442=0,FALSE,'Input and Summary Results'!$B442)</f>
        <v>32</v>
      </c>
      <c r="C860">
        <f>IF(OR(B860=0,'Input and Summary Results'!D442=0,'Input and Summary Results'!D442=""),FALSE,'Input and Summary Results'!$D442)</f>
        <v>0.10256484</v>
      </c>
      <c r="D860">
        <f>IF(OR(B860=0,'Input and Summary Results'!E442=0),FALSE,'Input and Summary Results'!$E442)</f>
        <v>5.3465119999999998E-2</v>
      </c>
      <c r="E860">
        <f t="shared" si="68"/>
        <v>-0.98900149313243757</v>
      </c>
      <c r="F860">
        <f t="shared" si="69"/>
        <v>0.22623602864295403</v>
      </c>
      <c r="G860">
        <f>IF('Input and Summary Results'!$J$4="yes",IF(C860=FALSE,FALSE,IF('Data Transformation'!E860&lt;$R$10,E860,$R$10)),IF(C860=FALSE,FALSE,IF(C860&lt;$R$10,C860,$R$10)))</f>
        <v>0.10256484</v>
      </c>
      <c r="H860">
        <f>IF('Input and Summary Results'!$J$4="yes",'Data Transformation'!F860,'Data Transformation'!D860)</f>
        <v>5.3465119999999998E-2</v>
      </c>
      <c r="I860">
        <f t="shared" si="70"/>
        <v>32</v>
      </c>
    </row>
    <row r="861" spans="2:9" x14ac:dyDescent="0.25">
      <c r="B861">
        <f>IF('Input and Summary Results'!D443=0,FALSE,'Input and Summary Results'!$B443)</f>
        <v>32</v>
      </c>
      <c r="C861">
        <f>IF(OR(B861=0,'Input and Summary Results'!D443=0,'Input and Summary Results'!D443=""),FALSE,'Input and Summary Results'!$D443)</f>
        <v>0.12212363</v>
      </c>
      <c r="D861">
        <f>IF(OR(B861=0,'Input and Summary Results'!E443=0),FALSE,'Input and Summary Results'!$E443)</f>
        <v>6.6228209999999996E-2</v>
      </c>
      <c r="E861">
        <f t="shared" si="68"/>
        <v>-0.91320029522221857</v>
      </c>
      <c r="F861">
        <f t="shared" si="69"/>
        <v>0.23536020948607569</v>
      </c>
      <c r="G861">
        <f>IF('Input and Summary Results'!$J$4="yes",IF(C861=FALSE,FALSE,IF('Data Transformation'!E861&lt;$R$10,E861,$R$10)),IF(C861=FALSE,FALSE,IF(C861&lt;$R$10,C861,$R$10)))</f>
        <v>0.12212363</v>
      </c>
      <c r="H861">
        <f>IF('Input and Summary Results'!$J$4="yes",'Data Transformation'!F861,'Data Transformation'!D861)</f>
        <v>6.6228209999999996E-2</v>
      </c>
      <c r="I861">
        <f t="shared" si="70"/>
        <v>32</v>
      </c>
    </row>
    <row r="862" spans="2:9" x14ac:dyDescent="0.25">
      <c r="B862">
        <f>IF('Input and Summary Results'!D444=0,FALSE,'Input and Summary Results'!$B444)</f>
        <v>32</v>
      </c>
      <c r="C862">
        <f>IF(OR(B862=0,'Input and Summary Results'!D444=0,'Input and Summary Results'!D444=""),FALSE,'Input and Summary Results'!$D444)</f>
        <v>0.14115245000000001</v>
      </c>
      <c r="D862">
        <f>IF(OR(B862=0,'Input and Summary Results'!E444=0),FALSE,'Input and Summary Results'!$E444)</f>
        <v>9.0883130000000006E-2</v>
      </c>
      <c r="E862">
        <f t="shared" si="68"/>
        <v>-0.85031157935024326</v>
      </c>
      <c r="F862">
        <f t="shared" si="69"/>
        <v>0.27943743392339276</v>
      </c>
      <c r="G862">
        <f>IF('Input and Summary Results'!$J$4="yes",IF(C862=FALSE,FALSE,IF('Data Transformation'!E862&lt;$R$10,E862,$R$10)),IF(C862=FALSE,FALSE,IF(C862&lt;$R$10,C862,$R$10)))</f>
        <v>0.14115245000000001</v>
      </c>
      <c r="H862">
        <f>IF('Input and Summary Results'!$J$4="yes",'Data Transformation'!F862,'Data Transformation'!D862)</f>
        <v>9.0883130000000006E-2</v>
      </c>
      <c r="I862">
        <f t="shared" si="70"/>
        <v>32</v>
      </c>
    </row>
    <row r="863" spans="2:9" x14ac:dyDescent="0.25">
      <c r="B863">
        <f>IF('Input and Summary Results'!D445=0,FALSE,'Input and Summary Results'!$B445)</f>
        <v>32</v>
      </c>
      <c r="C863">
        <f>IF(OR(B863=0,'Input and Summary Results'!D445=0,'Input and Summary Results'!D445=""),FALSE,'Input and Summary Results'!$D445)</f>
        <v>0.17326720000000001</v>
      </c>
      <c r="D863">
        <f>IF(OR(B863=0,'Input and Summary Results'!E445=0),FALSE,'Input and Summary Results'!$E445)</f>
        <v>6.8237580000000006E-2</v>
      </c>
      <c r="E863">
        <f t="shared" si="68"/>
        <v>-0.76128364275185678</v>
      </c>
      <c r="F863">
        <f t="shared" si="69"/>
        <v>0.17092161540095296</v>
      </c>
      <c r="G863">
        <f>IF('Input and Summary Results'!$J$4="yes",IF(C863=FALSE,FALSE,IF('Data Transformation'!E863&lt;$R$10,E863,$R$10)),IF(C863=FALSE,FALSE,IF(C863&lt;$R$10,C863,$R$10)))</f>
        <v>0.17326720000000001</v>
      </c>
      <c r="H863">
        <f>IF('Input and Summary Results'!$J$4="yes",'Data Transformation'!F863,'Data Transformation'!D863)</f>
        <v>6.8237580000000006E-2</v>
      </c>
      <c r="I863">
        <f t="shared" si="70"/>
        <v>32</v>
      </c>
    </row>
    <row r="864" spans="2:9" x14ac:dyDescent="0.25">
      <c r="B864">
        <f>IF('Input and Summary Results'!D446=0,FALSE,'Input and Summary Results'!$B446)</f>
        <v>32</v>
      </c>
      <c r="C864">
        <f>IF(OR(B864=0,'Input and Summary Results'!D446=0,'Input and Summary Results'!D446=""),FALSE,'Input and Summary Results'!$D446)</f>
        <v>0.17387446000000001</v>
      </c>
      <c r="D864">
        <f>IF(OR(B864=0,'Input and Summary Results'!E446=0),FALSE,'Input and Summary Results'!$E446)</f>
        <v>6.4527970000000004E-2</v>
      </c>
      <c r="E864">
        <f t="shared" si="68"/>
        <v>-0.75976420578140336</v>
      </c>
      <c r="F864">
        <f t="shared" si="69"/>
        <v>0.16106528227319872</v>
      </c>
      <c r="G864">
        <f>IF('Input and Summary Results'!$J$4="yes",IF(C864=FALSE,FALSE,IF('Data Transformation'!E864&lt;$R$10,E864,$R$10)),IF(C864=FALSE,FALSE,IF(C864&lt;$R$10,C864,$R$10)))</f>
        <v>0.17387446000000001</v>
      </c>
      <c r="H864">
        <f>IF('Input and Summary Results'!$J$4="yes",'Data Transformation'!F864,'Data Transformation'!D864)</f>
        <v>6.4527970000000004E-2</v>
      </c>
      <c r="I864">
        <f t="shared" si="70"/>
        <v>32</v>
      </c>
    </row>
    <row r="865" spans="2:9" x14ac:dyDescent="0.25">
      <c r="B865">
        <f>IF('Input and Summary Results'!D447=0,FALSE,'Input and Summary Results'!$B447)</f>
        <v>32</v>
      </c>
      <c r="C865">
        <f>IF(OR(B865=0,'Input and Summary Results'!D447=0,'Input and Summary Results'!D447=""),FALSE,'Input and Summary Results'!$D447)</f>
        <v>0.18075066000000001</v>
      </c>
      <c r="D865">
        <f>IF(OR(B865=0,'Input and Summary Results'!E447=0),FALSE,'Input and Summary Results'!$E447)</f>
        <v>5.4624390000000002E-2</v>
      </c>
      <c r="E865">
        <f t="shared" si="68"/>
        <v>-0.74292010823074972</v>
      </c>
      <c r="F865">
        <f t="shared" si="69"/>
        <v>0.13115849900631069</v>
      </c>
      <c r="G865">
        <f>IF('Input and Summary Results'!$J$4="yes",IF(C865=FALSE,FALSE,IF('Data Transformation'!E865&lt;$R$10,E865,$R$10)),IF(C865=FALSE,FALSE,IF(C865&lt;$R$10,C865,$R$10)))</f>
        <v>0.18075066000000001</v>
      </c>
      <c r="H865">
        <f>IF('Input and Summary Results'!$J$4="yes",'Data Transformation'!F865,'Data Transformation'!D865)</f>
        <v>5.4624390000000002E-2</v>
      </c>
      <c r="I865">
        <f t="shared" si="70"/>
        <v>32</v>
      </c>
    </row>
    <row r="866" spans="2:9" x14ac:dyDescent="0.25">
      <c r="B866">
        <f>IF('Input and Summary Results'!D448=0,FALSE,'Input and Summary Results'!$B448)</f>
        <v>32</v>
      </c>
      <c r="C866">
        <f>IF(OR(B866=0,'Input and Summary Results'!D448=0,'Input and Summary Results'!D448=""),FALSE,'Input and Summary Results'!$D448)</f>
        <v>0.18157993</v>
      </c>
      <c r="D866">
        <f>IF(OR(B866=0,'Input and Summary Results'!E448=0),FALSE,'Input and Summary Results'!$E448)</f>
        <v>6.9832580000000005E-2</v>
      </c>
      <c r="E866">
        <f t="shared" si="68"/>
        <v>-0.74093215566041348</v>
      </c>
      <c r="F866">
        <f t="shared" si="69"/>
        <v>0.1669090836195388</v>
      </c>
      <c r="G866">
        <f>IF('Input and Summary Results'!$J$4="yes",IF(C866=FALSE,FALSE,IF('Data Transformation'!E866&lt;$R$10,E866,$R$10)),IF(C866=FALSE,FALSE,IF(C866&lt;$R$10,C866,$R$10)))</f>
        <v>0.18157993</v>
      </c>
      <c r="H866">
        <f>IF('Input and Summary Results'!$J$4="yes",'Data Transformation'!F866,'Data Transformation'!D866)</f>
        <v>6.9832580000000005E-2</v>
      </c>
      <c r="I866">
        <f t="shared" si="70"/>
        <v>32</v>
      </c>
    </row>
    <row r="867" spans="2:9" x14ac:dyDescent="0.25">
      <c r="B867">
        <f>IF('Input and Summary Results'!D449=0,FALSE,'Input and Summary Results'!$B449)</f>
        <v>32</v>
      </c>
      <c r="C867">
        <f>IF(OR(B867=0,'Input and Summary Results'!D449=0,'Input and Summary Results'!D449=""),FALSE,'Input and Summary Results'!$D449)</f>
        <v>0.19198267999999999</v>
      </c>
      <c r="D867">
        <f>IF(OR(B867=0,'Input and Summary Results'!E449=0),FALSE,'Input and Summary Results'!$E449)</f>
        <v>4.7065040000000002E-2</v>
      </c>
      <c r="E867">
        <f t="shared" si="68"/>
        <v>-0.71673795004499019</v>
      </c>
      <c r="F867">
        <f t="shared" si="69"/>
        <v>0.1063961986570872</v>
      </c>
      <c r="G867">
        <f>IF('Input and Summary Results'!$J$4="yes",IF(C867=FALSE,FALSE,IF('Data Transformation'!E867&lt;$R$10,E867,$R$10)),IF(C867=FALSE,FALSE,IF(C867&lt;$R$10,C867,$R$10)))</f>
        <v>0.19198267999999999</v>
      </c>
      <c r="H867">
        <f>IF('Input and Summary Results'!$J$4="yes",'Data Transformation'!F867,'Data Transformation'!D867)</f>
        <v>4.7065040000000002E-2</v>
      </c>
      <c r="I867">
        <f t="shared" si="70"/>
        <v>32</v>
      </c>
    </row>
    <row r="868" spans="2:9" x14ac:dyDescent="0.25">
      <c r="B868">
        <f>IF('Input and Summary Results'!D450=0,FALSE,'Input and Summary Results'!$B450)</f>
        <v>32</v>
      </c>
      <c r="C868">
        <f>IF(OR(B868=0,'Input and Summary Results'!D450=0,'Input and Summary Results'!D450=""),FALSE,'Input and Summary Results'!$D450)</f>
        <v>0.21416731999999999</v>
      </c>
      <c r="D868">
        <f>IF(OR(B868=0,'Input and Summary Results'!E450=0),FALSE,'Input and Summary Results'!$E450)</f>
        <v>0.11460909</v>
      </c>
      <c r="E868">
        <f t="shared" si="68"/>
        <v>-0.66924679786670205</v>
      </c>
      <c r="F868">
        <f t="shared" si="69"/>
        <v>0.23224992991461069</v>
      </c>
      <c r="G868">
        <f>IF('Input and Summary Results'!$J$4="yes",IF(C868=FALSE,FALSE,IF('Data Transformation'!E868&lt;$R$10,E868,$R$10)),IF(C868=FALSE,FALSE,IF(C868&lt;$R$10,C868,$R$10)))</f>
        <v>0.21416731999999999</v>
      </c>
      <c r="H868">
        <f>IF('Input and Summary Results'!$J$4="yes",'Data Transformation'!F868,'Data Transformation'!D868)</f>
        <v>0.11460909</v>
      </c>
      <c r="I868">
        <f t="shared" si="70"/>
        <v>32</v>
      </c>
    </row>
    <row r="869" spans="2:9" x14ac:dyDescent="0.25">
      <c r="B869">
        <f>IF('Input and Summary Results'!D451=0,FALSE,'Input and Summary Results'!$B451)</f>
        <v>32</v>
      </c>
      <c r="C869">
        <f>IF(OR(B869=0,'Input and Summary Results'!D451=0,'Input and Summary Results'!D451=""),FALSE,'Input and Summary Results'!$D451)</f>
        <v>0.21436239000000001</v>
      </c>
      <c r="D869">
        <f>IF(OR(B869=0,'Input and Summary Results'!E451=0),FALSE,'Input and Summary Results'!$E451)</f>
        <v>4.1265950000000003E-2</v>
      </c>
      <c r="E869">
        <f t="shared" si="68"/>
        <v>-0.66885140950291067</v>
      </c>
      <c r="F869">
        <f t="shared" si="69"/>
        <v>8.3547409132730802E-2</v>
      </c>
      <c r="G869">
        <f>IF('Input and Summary Results'!$J$4="yes",IF(C869=FALSE,FALSE,IF('Data Transformation'!E869&lt;$R$10,E869,$R$10)),IF(C869=FALSE,FALSE,IF(C869&lt;$R$10,C869,$R$10)))</f>
        <v>0.21436239000000001</v>
      </c>
      <c r="H869">
        <f>IF('Input and Summary Results'!$J$4="yes",'Data Transformation'!F869,'Data Transformation'!D869)</f>
        <v>4.1265950000000003E-2</v>
      </c>
      <c r="I869">
        <f t="shared" si="70"/>
        <v>32</v>
      </c>
    </row>
    <row r="870" spans="2:9" x14ac:dyDescent="0.25">
      <c r="B870">
        <f>IF('Input and Summary Results'!D452=0,FALSE,'Input and Summary Results'!$B452)</f>
        <v>32</v>
      </c>
      <c r="C870">
        <f>IF(OR(B870=0,'Input and Summary Results'!D452=0,'Input and Summary Results'!D452=""),FALSE,'Input and Summary Results'!$D452)</f>
        <v>0.22188231999999999</v>
      </c>
      <c r="D870">
        <f>IF(OR(B870=0,'Input and Summary Results'!E452=0),FALSE,'Input and Summary Results'!$E452)</f>
        <v>4.8542179999999997E-2</v>
      </c>
      <c r="E870">
        <f t="shared" si="68"/>
        <v>-0.6538773017893692</v>
      </c>
      <c r="F870">
        <f t="shared" si="69"/>
        <v>9.4948106365572507E-2</v>
      </c>
      <c r="G870">
        <f>IF('Input and Summary Results'!$J$4="yes",IF(C870=FALSE,FALSE,IF('Data Transformation'!E870&lt;$R$10,E870,$R$10)),IF(C870=FALSE,FALSE,IF(C870&lt;$R$10,C870,$R$10)))</f>
        <v>0.22188231999999999</v>
      </c>
      <c r="H870">
        <f>IF('Input and Summary Results'!$J$4="yes",'Data Transformation'!F870,'Data Transformation'!D870)</f>
        <v>4.8542179999999997E-2</v>
      </c>
      <c r="I870">
        <f t="shared" si="70"/>
        <v>32</v>
      </c>
    </row>
    <row r="871" spans="2:9" x14ac:dyDescent="0.25">
      <c r="B871">
        <f>IF('Input and Summary Results'!D453=0,FALSE,'Input and Summary Results'!$B453)</f>
        <v>32</v>
      </c>
      <c r="C871">
        <f>IF(OR(B871=0,'Input and Summary Results'!D453=0,'Input and Summary Results'!D453=""),FALSE,'Input and Summary Results'!$D453)</f>
        <v>0.23916818000000001</v>
      </c>
      <c r="D871">
        <f>IF(OR(B871=0,'Input and Summary Results'!E453=0),FALSE,'Input and Summary Results'!$E453)</f>
        <v>4.3193830000000003E-2</v>
      </c>
      <c r="E871">
        <f t="shared" si="68"/>
        <v>-0.62129660131264308</v>
      </c>
      <c r="F871">
        <f t="shared" si="69"/>
        <v>7.8380502874588087E-2</v>
      </c>
      <c r="G871">
        <f>IF('Input and Summary Results'!$J$4="yes",IF(C871=FALSE,FALSE,IF('Data Transformation'!E871&lt;$R$10,E871,$R$10)),IF(C871=FALSE,FALSE,IF(C871&lt;$R$10,C871,$R$10)))</f>
        <v>0.23916818000000001</v>
      </c>
      <c r="H871">
        <f>IF('Input and Summary Results'!$J$4="yes",'Data Transformation'!F871,'Data Transformation'!D871)</f>
        <v>4.3193830000000003E-2</v>
      </c>
      <c r="I871">
        <f t="shared" si="70"/>
        <v>32</v>
      </c>
    </row>
    <row r="872" spans="2:9" x14ac:dyDescent="0.25">
      <c r="B872">
        <f>IF('Input and Summary Results'!D454=0,FALSE,'Input and Summary Results'!$B454)</f>
        <v>32</v>
      </c>
      <c r="C872">
        <f>IF(OR(B872=0,'Input and Summary Results'!D454=0,'Input and Summary Results'!D454=""),FALSE,'Input and Summary Results'!$D454)</f>
        <v>0.24144549000000001</v>
      </c>
      <c r="D872">
        <f>IF(OR(B872=0,'Input and Summary Results'!E454=0),FALSE,'Input and Summary Results'!$E454)</f>
        <v>7.0309010000000005E-2</v>
      </c>
      <c r="E872">
        <f t="shared" si="68"/>
        <v>-0.61718090244589363</v>
      </c>
      <c r="F872">
        <f t="shared" si="69"/>
        <v>0.12638094975391753</v>
      </c>
      <c r="G872">
        <f>IF('Input and Summary Results'!$J$4="yes",IF(C872=FALSE,FALSE,IF('Data Transformation'!E872&lt;$R$10,E872,$R$10)),IF(C872=FALSE,FALSE,IF(C872&lt;$R$10,C872,$R$10)))</f>
        <v>0.24144549000000001</v>
      </c>
      <c r="H872">
        <f>IF('Input and Summary Results'!$J$4="yes",'Data Transformation'!F872,'Data Transformation'!D872)</f>
        <v>7.0309010000000005E-2</v>
      </c>
      <c r="I872">
        <f t="shared" si="70"/>
        <v>32</v>
      </c>
    </row>
    <row r="873" spans="2:9" x14ac:dyDescent="0.25">
      <c r="B873">
        <f>IF('Input and Summary Results'!D455=0,FALSE,'Input and Summary Results'!$B455)</f>
        <v>32</v>
      </c>
      <c r="C873">
        <f>IF(OR(B873=0,'Input and Summary Results'!D455=0,'Input and Summary Results'!D455=""),FALSE,'Input and Summary Results'!$D455)</f>
        <v>0.26328888</v>
      </c>
      <c r="D873">
        <f>IF(OR(B873=0,'Input and Summary Results'!E455=0),FALSE,'Input and Summary Results'!$E455)</f>
        <v>7.0883459999999995E-2</v>
      </c>
      <c r="E873">
        <f t="shared" si="68"/>
        <v>-0.57956748292439586</v>
      </c>
      <c r="F873">
        <f t="shared" si="69"/>
        <v>0.11684284440725334</v>
      </c>
      <c r="G873">
        <f>IF('Input and Summary Results'!$J$4="yes",IF(C873=FALSE,FALSE,IF('Data Transformation'!E873&lt;$R$10,E873,$R$10)),IF(C873=FALSE,FALSE,IF(C873&lt;$R$10,C873,$R$10)))</f>
        <v>0.26328888</v>
      </c>
      <c r="H873">
        <f>IF('Input and Summary Results'!$J$4="yes",'Data Transformation'!F873,'Data Transformation'!D873)</f>
        <v>7.0883459999999995E-2</v>
      </c>
      <c r="I873">
        <f t="shared" si="70"/>
        <v>32</v>
      </c>
    </row>
    <row r="874" spans="2:9" x14ac:dyDescent="0.25">
      <c r="B874">
        <f>IF('Input and Summary Results'!D456=0,FALSE,'Input and Summary Results'!$B456)</f>
        <v>32</v>
      </c>
      <c r="C874">
        <f>IF(OR(B874=0,'Input and Summary Results'!D456=0,'Input and Summary Results'!D456=""),FALSE,'Input and Summary Results'!$D456)</f>
        <v>0.27789583000000001</v>
      </c>
      <c r="D874">
        <f>IF(OR(B874=0,'Input and Summary Results'!E456=0),FALSE,'Input and Summary Results'!$E456)</f>
        <v>5.1407630000000003E-2</v>
      </c>
      <c r="E874">
        <f t="shared" ref="E874:E937" si="71">IF(C874=FALSE,FALSE,LOG10(C874))</f>
        <v>-0.55611797003290919</v>
      </c>
      <c r="F874">
        <f t="shared" ref="F874:F937" si="72">IF(D874=FALSE, FALSE,0.434*D874/C874)</f>
        <v>8.0285160882047069E-2</v>
      </c>
      <c r="G874">
        <f>IF('Input and Summary Results'!$J$4="yes",IF(C874=FALSE,FALSE,IF('Data Transformation'!E874&lt;$R$10,E874,$R$10)),IF(C874=FALSE,FALSE,IF(C874&lt;$R$10,C874,$R$10)))</f>
        <v>0.27789583000000001</v>
      </c>
      <c r="H874">
        <f>IF('Input and Summary Results'!$J$4="yes",'Data Transformation'!F874,'Data Transformation'!D874)</f>
        <v>5.1407630000000003E-2</v>
      </c>
      <c r="I874">
        <f t="shared" si="70"/>
        <v>32</v>
      </c>
    </row>
    <row r="875" spans="2:9" x14ac:dyDescent="0.25">
      <c r="B875">
        <f>IF('Input and Summary Results'!D457=0,FALSE,'Input and Summary Results'!$B457)</f>
        <v>32</v>
      </c>
      <c r="C875">
        <f>IF(OR(B875=0,'Input and Summary Results'!D457=0,'Input and Summary Results'!D457=""),FALSE,'Input and Summary Results'!$D457)</f>
        <v>0.35566086000000002</v>
      </c>
      <c r="D875">
        <f>IF(OR(B875=0,'Input and Summary Results'!E457=0),FALSE,'Input and Summary Results'!$E457)</f>
        <v>7.2945209999999996E-2</v>
      </c>
      <c r="E875">
        <f t="shared" si="71"/>
        <v>-0.44896392570909355</v>
      </c>
      <c r="F875">
        <f t="shared" si="72"/>
        <v>8.9012384269666317E-2</v>
      </c>
      <c r="G875">
        <f>IF('Input and Summary Results'!$J$4="yes",IF(C875=FALSE,FALSE,IF('Data Transformation'!E875&lt;$R$10,E875,$R$10)),IF(C875=FALSE,FALSE,IF(C875&lt;$R$10,C875,$R$10)))</f>
        <v>0.35566086000000002</v>
      </c>
      <c r="H875">
        <f>IF('Input and Summary Results'!$J$4="yes",'Data Transformation'!F875,'Data Transformation'!D875)</f>
        <v>7.2945209999999996E-2</v>
      </c>
      <c r="I875">
        <f t="shared" si="70"/>
        <v>32</v>
      </c>
    </row>
    <row r="876" spans="2:9" x14ac:dyDescent="0.25">
      <c r="B876">
        <f>IF('Input and Summary Results'!D458=0,FALSE,'Input and Summary Results'!$B458)</f>
        <v>32</v>
      </c>
      <c r="C876">
        <f>IF(OR(B876=0,'Input and Summary Results'!D458=0,'Input and Summary Results'!D458=""),FALSE,'Input and Summary Results'!$D458)</f>
        <v>0.44777602999999999</v>
      </c>
      <c r="D876">
        <f>IF(OR(B876=0,'Input and Summary Results'!E458=0),FALSE,'Input and Summary Results'!$E458)</f>
        <v>8.5492700000000005E-2</v>
      </c>
      <c r="E876">
        <f t="shared" si="71"/>
        <v>-0.34893915845095308</v>
      </c>
      <c r="F876">
        <f t="shared" si="72"/>
        <v>8.2862478815581092E-2</v>
      </c>
      <c r="G876">
        <f>IF('Input and Summary Results'!$J$4="yes",IF(C876=FALSE,FALSE,IF('Data Transformation'!E876&lt;$R$10,E876,$R$10)),IF(C876=FALSE,FALSE,IF(C876&lt;$R$10,C876,$R$10)))</f>
        <v>0.44777602999999999</v>
      </c>
      <c r="H876">
        <f>IF('Input and Summary Results'!$J$4="yes",'Data Transformation'!F876,'Data Transformation'!D876)</f>
        <v>8.5492700000000005E-2</v>
      </c>
      <c r="I876">
        <f t="shared" si="70"/>
        <v>32</v>
      </c>
    </row>
    <row r="877" spans="2:9" x14ac:dyDescent="0.25">
      <c r="B877">
        <f>IF('Input and Summary Results'!D459=0,FALSE,'Input and Summary Results'!$B459)</f>
        <v>33</v>
      </c>
      <c r="C877">
        <f>IF(OR(B877=0,'Input and Summary Results'!D459=0,'Input and Summary Results'!D459=""),FALSE,'Input and Summary Results'!$D459)</f>
        <v>0.68504482</v>
      </c>
      <c r="D877">
        <f>IF(OR(B877=0,'Input and Summary Results'!E459=0),FALSE,'Input and Summary Results'!$E459)</f>
        <v>7.6130260000000005E-2</v>
      </c>
      <c r="E877">
        <f t="shared" si="71"/>
        <v>-0.16428101326392444</v>
      </c>
      <c r="F877">
        <f t="shared" si="72"/>
        <v>4.823119871193246E-2</v>
      </c>
      <c r="G877">
        <f>IF('Input and Summary Results'!$J$4="yes",IF(C877=FALSE,FALSE,IF('Data Transformation'!E877&lt;$R$10,E877,$R$10)),IF(C877=FALSE,FALSE,IF(C877&lt;$R$10,C877,$R$10)))</f>
        <v>0.68504482</v>
      </c>
      <c r="H877">
        <f>IF('Input and Summary Results'!$J$4="yes",'Data Transformation'!F877,'Data Transformation'!D877)</f>
        <v>7.6130260000000005E-2</v>
      </c>
      <c r="I877">
        <f t="shared" si="70"/>
        <v>33</v>
      </c>
    </row>
    <row r="878" spans="2:9" x14ac:dyDescent="0.25">
      <c r="B878">
        <f>IF('Input and Summary Results'!D460=0,FALSE,'Input and Summary Results'!$B460)</f>
        <v>33</v>
      </c>
      <c r="C878">
        <f>IF(OR(B878=0,'Input and Summary Results'!D460=0,'Input and Summary Results'!D460=""),FALSE,'Input and Summary Results'!$D460)</f>
        <v>0.78169880999999997</v>
      </c>
      <c r="D878">
        <f>IF(OR(B878=0,'Input and Summary Results'!E460=0),FALSE,'Input and Summary Results'!$E460)</f>
        <v>6.2118809999999997E-2</v>
      </c>
      <c r="E878">
        <f t="shared" si="71"/>
        <v>-0.10696054917992551</v>
      </c>
      <c r="F878">
        <f t="shared" si="72"/>
        <v>3.4488428529141552E-2</v>
      </c>
      <c r="G878">
        <f>IF('Input and Summary Results'!$J$4="yes",IF(C878=FALSE,FALSE,IF('Data Transformation'!E878&lt;$R$10,E878,$R$10)),IF(C878=FALSE,FALSE,IF(C878&lt;$R$10,C878,$R$10)))</f>
        <v>0.78169880999999997</v>
      </c>
      <c r="H878">
        <f>IF('Input and Summary Results'!$J$4="yes",'Data Transformation'!F878,'Data Transformation'!D878)</f>
        <v>6.2118809999999997E-2</v>
      </c>
      <c r="I878">
        <f t="shared" si="70"/>
        <v>33</v>
      </c>
    </row>
    <row r="879" spans="2:9" x14ac:dyDescent="0.25">
      <c r="B879">
        <f>IF('Input and Summary Results'!D461=0,FALSE,'Input and Summary Results'!$B461)</f>
        <v>33</v>
      </c>
      <c r="C879">
        <f>IF(OR(B879=0,'Input and Summary Results'!D461=0,'Input and Summary Results'!D461=""),FALSE,'Input and Summary Results'!$D461)</f>
        <v>0.82827472000000002</v>
      </c>
      <c r="D879">
        <f>IF(OR(B879=0,'Input and Summary Results'!E461=0),FALSE,'Input and Summary Results'!$E461)</f>
        <v>6.9245080000000001E-2</v>
      </c>
      <c r="E879">
        <f t="shared" si="71"/>
        <v>-8.1825593659843904E-2</v>
      </c>
      <c r="F879">
        <f t="shared" si="72"/>
        <v>3.6283088200494633E-2</v>
      </c>
      <c r="G879">
        <f>IF('Input and Summary Results'!$J$4="yes",IF(C879=FALSE,FALSE,IF('Data Transformation'!E879&lt;$R$10,E879,$R$10)),IF(C879=FALSE,FALSE,IF(C879&lt;$R$10,C879,$R$10)))</f>
        <v>0.82827472000000002</v>
      </c>
      <c r="H879">
        <f>IF('Input and Summary Results'!$J$4="yes",'Data Transformation'!F879,'Data Transformation'!D879)</f>
        <v>6.9245080000000001E-2</v>
      </c>
      <c r="I879">
        <f t="shared" si="70"/>
        <v>33</v>
      </c>
    </row>
    <row r="880" spans="2:9" x14ac:dyDescent="0.25">
      <c r="B880">
        <f>IF('Input and Summary Results'!D462=0,FALSE,'Input and Summary Results'!$B462)</f>
        <v>33</v>
      </c>
      <c r="C880">
        <f>IF(OR(B880=0,'Input and Summary Results'!D462=0,'Input and Summary Results'!D462=""),FALSE,'Input and Summary Results'!$D462)</f>
        <v>0.89471193000000004</v>
      </c>
      <c r="D880">
        <f>IF(OR(B880=0,'Input and Summary Results'!E462=0),FALSE,'Input and Summary Results'!$E462)</f>
        <v>6.3167219999999996E-2</v>
      </c>
      <c r="E880">
        <f t="shared" si="71"/>
        <v>-4.8316771778609956E-2</v>
      </c>
      <c r="F880">
        <f t="shared" si="72"/>
        <v>3.0640670545211125E-2</v>
      </c>
      <c r="G880">
        <f>IF('Input and Summary Results'!$J$4="yes",IF(C880=FALSE,FALSE,IF('Data Transformation'!E880&lt;$R$10,E880,$R$10)),IF(C880=FALSE,FALSE,IF(C880&lt;$R$10,C880,$R$10)))</f>
        <v>0.89471193000000004</v>
      </c>
      <c r="H880">
        <f>IF('Input and Summary Results'!$J$4="yes",'Data Transformation'!F880,'Data Transformation'!D880)</f>
        <v>6.3167219999999996E-2</v>
      </c>
      <c r="I880">
        <f t="shared" si="70"/>
        <v>33</v>
      </c>
    </row>
    <row r="881" spans="2:9" x14ac:dyDescent="0.25">
      <c r="B881">
        <f>IF('Input and Summary Results'!D463=0,FALSE,'Input and Summary Results'!$B463)</f>
        <v>33</v>
      </c>
      <c r="C881">
        <f>IF(OR(B881=0,'Input and Summary Results'!D463=0,'Input and Summary Results'!D463=""),FALSE,'Input and Summary Results'!$D463)</f>
        <v>0.91972206000000001</v>
      </c>
      <c r="D881">
        <f>IF(OR(B881=0,'Input and Summary Results'!E463=0),FALSE,'Input and Summary Results'!$E463)</f>
        <v>4.1877079999999997E-2</v>
      </c>
      <c r="E881">
        <f t="shared" si="71"/>
        <v>-3.6343396616849731E-2</v>
      </c>
      <c r="F881">
        <f t="shared" si="72"/>
        <v>1.9761027282524896E-2</v>
      </c>
      <c r="G881">
        <f>IF('Input and Summary Results'!$J$4="yes",IF(C881=FALSE,FALSE,IF('Data Transformation'!E881&lt;$R$10,E881,$R$10)),IF(C881=FALSE,FALSE,IF(C881&lt;$R$10,C881,$R$10)))</f>
        <v>0.91972206000000001</v>
      </c>
      <c r="H881">
        <f>IF('Input and Summary Results'!$J$4="yes",'Data Transformation'!F881,'Data Transformation'!D881)</f>
        <v>4.1877079999999997E-2</v>
      </c>
      <c r="I881">
        <f t="shared" si="70"/>
        <v>33</v>
      </c>
    </row>
    <row r="882" spans="2:9" x14ac:dyDescent="0.25">
      <c r="B882">
        <f>IF('Input and Summary Results'!D464=0,FALSE,'Input and Summary Results'!$B464)</f>
        <v>33</v>
      </c>
      <c r="C882">
        <f>IF(OR(B882=0,'Input and Summary Results'!D464=0,'Input and Summary Results'!D464=""),FALSE,'Input and Summary Results'!$D464)</f>
        <v>0.96856112000000005</v>
      </c>
      <c r="D882">
        <f>IF(OR(B882=0,'Input and Summary Results'!E464=0),FALSE,'Input and Summary Results'!$E464)</f>
        <v>4.3558350000000003E-2</v>
      </c>
      <c r="E882">
        <f t="shared" si="71"/>
        <v>-1.3872968397427261E-2</v>
      </c>
      <c r="F882">
        <f t="shared" si="72"/>
        <v>1.9517946270649397E-2</v>
      </c>
      <c r="G882">
        <f>IF('Input and Summary Results'!$J$4="yes",IF(C882=FALSE,FALSE,IF('Data Transformation'!E882&lt;$R$10,E882,$R$10)),IF(C882=FALSE,FALSE,IF(C882&lt;$R$10,C882,$R$10)))</f>
        <v>0.96856112000000005</v>
      </c>
      <c r="H882">
        <f>IF('Input and Summary Results'!$J$4="yes",'Data Transformation'!F882,'Data Transformation'!D882)</f>
        <v>4.3558350000000003E-2</v>
      </c>
      <c r="I882">
        <f t="shared" si="70"/>
        <v>33</v>
      </c>
    </row>
    <row r="883" spans="2:9" x14ac:dyDescent="0.25">
      <c r="B883">
        <f>IF('Input and Summary Results'!D465=0,FALSE,'Input and Summary Results'!$B465)</f>
        <v>33</v>
      </c>
      <c r="C883">
        <f>IF(OR(B883=0,'Input and Summary Results'!D465=0,'Input and Summary Results'!D465=""),FALSE,'Input and Summary Results'!$D465)</f>
        <v>0.97241496000000005</v>
      </c>
      <c r="D883">
        <f>IF(OR(B883=0,'Input and Summary Results'!E465=0),FALSE,'Input and Summary Results'!$E465)</f>
        <v>0.10957807999999999</v>
      </c>
      <c r="E883">
        <f t="shared" si="71"/>
        <v>-1.2148368426529376E-2</v>
      </c>
      <c r="F883">
        <f t="shared" si="72"/>
        <v>4.8905959571004534E-2</v>
      </c>
      <c r="G883">
        <f>IF('Input and Summary Results'!$J$4="yes",IF(C883=FALSE,FALSE,IF('Data Transformation'!E883&lt;$R$10,E883,$R$10)),IF(C883=FALSE,FALSE,IF(C883&lt;$R$10,C883,$R$10)))</f>
        <v>0.97241496000000005</v>
      </c>
      <c r="H883">
        <f>IF('Input and Summary Results'!$J$4="yes",'Data Transformation'!F883,'Data Transformation'!D883)</f>
        <v>0.10957807999999999</v>
      </c>
      <c r="I883">
        <f t="shared" si="70"/>
        <v>33</v>
      </c>
    </row>
    <row r="884" spans="2:9" x14ac:dyDescent="0.25">
      <c r="B884">
        <f>IF('Input and Summary Results'!D466=0,FALSE,'Input and Summary Results'!$B466)</f>
        <v>33</v>
      </c>
      <c r="C884">
        <f>IF(OR(B884=0,'Input and Summary Results'!D466=0,'Input and Summary Results'!D466=""),FALSE,'Input and Summary Results'!$D466)</f>
        <v>0.99097356000000003</v>
      </c>
      <c r="D884">
        <f>IF(OR(B884=0,'Input and Summary Results'!E466=0),FALSE,'Input and Summary Results'!$E466)</f>
        <v>7.8404509999999997E-2</v>
      </c>
      <c r="E884">
        <f t="shared" si="71"/>
        <v>-3.9379326986648949E-3</v>
      </c>
      <c r="F884">
        <f t="shared" si="72"/>
        <v>3.4337502748307429E-2</v>
      </c>
      <c r="G884">
        <f>IF('Input and Summary Results'!$J$4="yes",IF(C884=FALSE,FALSE,IF('Data Transformation'!E884&lt;$R$10,E884,$R$10)),IF(C884=FALSE,FALSE,IF(C884&lt;$R$10,C884,$R$10)))</f>
        <v>0.99097356000000003</v>
      </c>
      <c r="H884">
        <f>IF('Input and Summary Results'!$J$4="yes",'Data Transformation'!F884,'Data Transformation'!D884)</f>
        <v>7.8404509999999997E-2</v>
      </c>
      <c r="I884">
        <f t="shared" si="70"/>
        <v>33</v>
      </c>
    </row>
    <row r="885" spans="2:9" x14ac:dyDescent="0.25">
      <c r="B885">
        <f>IF('Input and Summary Results'!D467=0,FALSE,'Input and Summary Results'!$B467)</f>
        <v>34</v>
      </c>
      <c r="C885">
        <f>IF(OR(B885=0,'Input and Summary Results'!D467=0,'Input and Summary Results'!D467=""),FALSE,'Input and Summary Results'!$D467)</f>
        <v>0.71279895000000004</v>
      </c>
      <c r="D885">
        <f>IF(OR(B885=0,'Input and Summary Results'!E467=0),FALSE,'Input and Summary Results'!$E467)</f>
        <v>6.7745390000000003E-2</v>
      </c>
      <c r="E885">
        <f t="shared" si="71"/>
        <v>-0.14703294871520778</v>
      </c>
      <c r="F885">
        <f t="shared" si="72"/>
        <v>4.1247955345613235E-2</v>
      </c>
      <c r="G885">
        <f>IF('Input and Summary Results'!$J$4="yes",IF(C885=FALSE,FALSE,IF('Data Transformation'!E885&lt;$R$10,E885,$R$10)),IF(C885=FALSE,FALSE,IF(C885&lt;$R$10,C885,$R$10)))</f>
        <v>0.71279895000000004</v>
      </c>
      <c r="H885">
        <f>IF('Input and Summary Results'!$J$4="yes",'Data Transformation'!F885,'Data Transformation'!D885)</f>
        <v>6.7745390000000003E-2</v>
      </c>
      <c r="I885">
        <f t="shared" si="70"/>
        <v>34</v>
      </c>
    </row>
    <row r="886" spans="2:9" x14ac:dyDescent="0.25">
      <c r="B886">
        <f>IF('Input and Summary Results'!D468=0,FALSE,'Input and Summary Results'!$B468)</f>
        <v>34</v>
      </c>
      <c r="C886">
        <f>IF(OR(B886=0,'Input and Summary Results'!D468=0,'Input and Summary Results'!D468=""),FALSE,'Input and Summary Results'!$D468)</f>
        <v>0.95399254</v>
      </c>
      <c r="D886">
        <f>IF(OR(B886=0,'Input and Summary Results'!E468=0),FALSE,'Input and Summary Results'!$E468)</f>
        <v>6.1321809999999997E-2</v>
      </c>
      <c r="E886">
        <f t="shared" si="71"/>
        <v>-2.0455021364565628E-2</v>
      </c>
      <c r="F886">
        <f t="shared" si="72"/>
        <v>2.7897142193585703E-2</v>
      </c>
      <c r="G886">
        <f>IF('Input and Summary Results'!$J$4="yes",IF(C886=FALSE,FALSE,IF('Data Transformation'!E886&lt;$R$10,E886,$R$10)),IF(C886=FALSE,FALSE,IF(C886&lt;$R$10,C886,$R$10)))</f>
        <v>0.95399254</v>
      </c>
      <c r="H886">
        <f>IF('Input and Summary Results'!$J$4="yes",'Data Transformation'!F886,'Data Transformation'!D886)</f>
        <v>6.1321809999999997E-2</v>
      </c>
      <c r="I886">
        <f t="shared" si="70"/>
        <v>34</v>
      </c>
    </row>
    <row r="887" spans="2:9" x14ac:dyDescent="0.25">
      <c r="B887">
        <f>IF('Input and Summary Results'!D469=0,FALSE,'Input and Summary Results'!$B469)</f>
        <v>35</v>
      </c>
      <c r="C887">
        <f>IF(OR(B887=0,'Input and Summary Results'!D469=0,'Input and Summary Results'!D469=""),FALSE,'Input and Summary Results'!$D469)</f>
        <v>3.6458320000000002E-2</v>
      </c>
      <c r="D887">
        <f>IF(OR(B887=0,'Input and Summary Results'!E469=0),FALSE,'Input and Summary Results'!$E469)</f>
        <v>6.4998940000000005E-2</v>
      </c>
      <c r="E887">
        <f t="shared" si="71"/>
        <v>-1.4382033475170179</v>
      </c>
      <c r="F887">
        <f t="shared" si="72"/>
        <v>0.77374766473057455</v>
      </c>
      <c r="G887">
        <f>IF('Input and Summary Results'!$J$4="yes",IF(C887=FALSE,FALSE,IF('Data Transformation'!E887&lt;$R$10,E887,$R$10)),IF(C887=FALSE,FALSE,IF(C887&lt;$R$10,C887,$R$10)))</f>
        <v>3.6458320000000002E-2</v>
      </c>
      <c r="H887">
        <f>IF('Input and Summary Results'!$J$4="yes",'Data Transformation'!F887,'Data Transformation'!D887)</f>
        <v>6.4998940000000005E-2</v>
      </c>
      <c r="I887">
        <f t="shared" si="70"/>
        <v>35</v>
      </c>
    </row>
    <row r="888" spans="2:9" x14ac:dyDescent="0.25">
      <c r="B888">
        <f>IF('Input and Summary Results'!D470=0,FALSE,'Input and Summary Results'!$B470)</f>
        <v>35</v>
      </c>
      <c r="C888">
        <f>IF(OR(B888=0,'Input and Summary Results'!D470=0,'Input and Summary Results'!D470=""),FALSE,'Input and Summary Results'!$D470)</f>
        <v>0.1173664</v>
      </c>
      <c r="D888">
        <f>IF(OR(B888=0,'Input and Summary Results'!E470=0),FALSE,'Input and Summary Results'!$E470)</f>
        <v>9.2572689999999999E-2</v>
      </c>
      <c r="E888">
        <f t="shared" si="71"/>
        <v>-0.93045621640318521</v>
      </c>
      <c r="F888">
        <f t="shared" si="72"/>
        <v>0.34231728552635166</v>
      </c>
      <c r="G888">
        <f>IF('Input and Summary Results'!$J$4="yes",IF(C888=FALSE,FALSE,IF('Data Transformation'!E888&lt;$R$10,E888,$R$10)),IF(C888=FALSE,FALSE,IF(C888&lt;$R$10,C888,$R$10)))</f>
        <v>0.1173664</v>
      </c>
      <c r="H888">
        <f>IF('Input and Summary Results'!$J$4="yes",'Data Transformation'!F888,'Data Transformation'!D888)</f>
        <v>9.2572689999999999E-2</v>
      </c>
      <c r="I888">
        <f t="shared" si="70"/>
        <v>35</v>
      </c>
    </row>
    <row r="889" spans="2:9" x14ac:dyDescent="0.25">
      <c r="B889">
        <f>IF('Input and Summary Results'!D471=0,FALSE,'Input and Summary Results'!$B471)</f>
        <v>35</v>
      </c>
      <c r="C889">
        <f>IF(OR(B889=0,'Input and Summary Results'!D471=0,'Input and Summary Results'!D471=""),FALSE,'Input and Summary Results'!$D471)</f>
        <v>0.17242215</v>
      </c>
      <c r="D889">
        <f>IF(OR(B889=0,'Input and Summary Results'!E471=0),FALSE,'Input and Summary Results'!$E471)</f>
        <v>4.108299E-2</v>
      </c>
      <c r="E889">
        <f t="shared" si="71"/>
        <v>-0.76340694381953589</v>
      </c>
      <c r="F889">
        <f t="shared" si="72"/>
        <v>0.10340909018939852</v>
      </c>
      <c r="G889">
        <f>IF('Input and Summary Results'!$J$4="yes",IF(C889=FALSE,FALSE,IF('Data Transformation'!E889&lt;$R$10,E889,$R$10)),IF(C889=FALSE,FALSE,IF(C889&lt;$R$10,C889,$R$10)))</f>
        <v>0.17242215</v>
      </c>
      <c r="H889">
        <f>IF('Input and Summary Results'!$J$4="yes",'Data Transformation'!F889,'Data Transformation'!D889)</f>
        <v>4.108299E-2</v>
      </c>
      <c r="I889">
        <f t="shared" si="70"/>
        <v>35</v>
      </c>
    </row>
    <row r="890" spans="2:9" x14ac:dyDescent="0.25">
      <c r="B890">
        <f>IF('Input and Summary Results'!D472=0,FALSE,'Input and Summary Results'!$B472)</f>
        <v>35</v>
      </c>
      <c r="C890">
        <f>IF(OR(B890=0,'Input and Summary Results'!D472=0,'Input and Summary Results'!D472=""),FALSE,'Input and Summary Results'!$D472)</f>
        <v>0.17667847</v>
      </c>
      <c r="D890">
        <f>IF(OR(B890=0,'Input and Summary Results'!E472=0),FALSE,'Input and Summary Results'!$E472)</f>
        <v>6.2698359999999995E-2</v>
      </c>
      <c r="E890">
        <f t="shared" si="71"/>
        <v>-0.75281637030018933</v>
      </c>
      <c r="F890">
        <f t="shared" si="72"/>
        <v>0.15401473784553374</v>
      </c>
      <c r="G890">
        <f>IF('Input and Summary Results'!$J$4="yes",IF(C890=FALSE,FALSE,IF('Data Transformation'!E890&lt;$R$10,E890,$R$10)),IF(C890=FALSE,FALSE,IF(C890&lt;$R$10,C890,$R$10)))</f>
        <v>0.17667847</v>
      </c>
      <c r="H890">
        <f>IF('Input and Summary Results'!$J$4="yes",'Data Transformation'!F890,'Data Transformation'!D890)</f>
        <v>6.2698359999999995E-2</v>
      </c>
      <c r="I890">
        <f t="shared" si="70"/>
        <v>35</v>
      </c>
    </row>
    <row r="891" spans="2:9" x14ac:dyDescent="0.25">
      <c r="B891">
        <f>IF('Input and Summary Results'!D473=0,FALSE,'Input and Summary Results'!$B473)</f>
        <v>35</v>
      </c>
      <c r="C891">
        <f>IF(OR(B891=0,'Input and Summary Results'!D473=0,'Input and Summary Results'!D473=""),FALSE,'Input and Summary Results'!$D473)</f>
        <v>0.19339513999999999</v>
      </c>
      <c r="D891">
        <f>IF(OR(B891=0,'Input and Summary Results'!E473=0),FALSE,'Input and Summary Results'!$E473)</f>
        <v>5.8795739999999999E-2</v>
      </c>
      <c r="E891">
        <f t="shared" si="71"/>
        <v>-0.71355444389160194</v>
      </c>
      <c r="F891">
        <f t="shared" si="72"/>
        <v>0.13194411793388397</v>
      </c>
      <c r="G891">
        <f>IF('Input and Summary Results'!$J$4="yes",IF(C891=FALSE,FALSE,IF('Data Transformation'!E891&lt;$R$10,E891,$R$10)),IF(C891=FALSE,FALSE,IF(C891&lt;$R$10,C891,$R$10)))</f>
        <v>0.19339513999999999</v>
      </c>
      <c r="H891">
        <f>IF('Input and Summary Results'!$J$4="yes",'Data Transformation'!F891,'Data Transformation'!D891)</f>
        <v>5.8795739999999999E-2</v>
      </c>
      <c r="I891">
        <f t="shared" si="70"/>
        <v>35</v>
      </c>
    </row>
    <row r="892" spans="2:9" x14ac:dyDescent="0.25">
      <c r="B892">
        <f>IF('Input and Summary Results'!D474=0,FALSE,'Input and Summary Results'!$B474)</f>
        <v>35</v>
      </c>
      <c r="C892">
        <f>IF(OR(B892=0,'Input and Summary Results'!D474=0,'Input and Summary Results'!D474=""),FALSE,'Input and Summary Results'!$D474)</f>
        <v>0.20586515999999999</v>
      </c>
      <c r="D892">
        <f>IF(OR(B892=0,'Input and Summary Results'!E474=0),FALSE,'Input and Summary Results'!$E474)</f>
        <v>4.3197020000000003E-2</v>
      </c>
      <c r="E892">
        <f t="shared" si="71"/>
        <v>-0.68641714585416136</v>
      </c>
      <c r="F892">
        <f t="shared" si="72"/>
        <v>9.1066923028646524E-2</v>
      </c>
      <c r="G892">
        <f>IF('Input and Summary Results'!$J$4="yes",IF(C892=FALSE,FALSE,IF('Data Transformation'!E892&lt;$R$10,E892,$R$10)),IF(C892=FALSE,FALSE,IF(C892&lt;$R$10,C892,$R$10)))</f>
        <v>0.20586515999999999</v>
      </c>
      <c r="H892">
        <f>IF('Input and Summary Results'!$J$4="yes",'Data Transformation'!F892,'Data Transformation'!D892)</f>
        <v>4.3197020000000003E-2</v>
      </c>
      <c r="I892">
        <f t="shared" si="70"/>
        <v>35</v>
      </c>
    </row>
    <row r="893" spans="2:9" x14ac:dyDescent="0.25">
      <c r="B893">
        <f>IF('Input and Summary Results'!D475=0,FALSE,'Input and Summary Results'!$B475)</f>
        <v>35</v>
      </c>
      <c r="C893">
        <f>IF(OR(B893=0,'Input and Summary Results'!D475=0,'Input and Summary Results'!D475=""),FALSE,'Input and Summary Results'!$D475)</f>
        <v>0.21877178</v>
      </c>
      <c r="D893">
        <f>IF(OR(B893=0,'Input and Summary Results'!E475=0),FALSE,'Input and Summary Results'!$E475)</f>
        <v>5.7445660000000003E-2</v>
      </c>
      <c r="E893">
        <f t="shared" si="71"/>
        <v>-0.6600086996178578</v>
      </c>
      <c r="F893">
        <f t="shared" si="72"/>
        <v>0.11396084284728131</v>
      </c>
      <c r="G893">
        <f>IF('Input and Summary Results'!$J$4="yes",IF(C893=FALSE,FALSE,IF('Data Transformation'!E893&lt;$R$10,E893,$R$10)),IF(C893=FALSE,FALSE,IF(C893&lt;$R$10,C893,$R$10)))</f>
        <v>0.21877178</v>
      </c>
      <c r="H893">
        <f>IF('Input and Summary Results'!$J$4="yes",'Data Transformation'!F893,'Data Transformation'!D893)</f>
        <v>5.7445660000000003E-2</v>
      </c>
      <c r="I893">
        <f t="shared" si="70"/>
        <v>35</v>
      </c>
    </row>
    <row r="894" spans="2:9" x14ac:dyDescent="0.25">
      <c r="B894">
        <f>IF('Input and Summary Results'!D476=0,FALSE,'Input and Summary Results'!$B476)</f>
        <v>35</v>
      </c>
      <c r="C894">
        <f>IF(OR(B894=0,'Input and Summary Results'!D476=0,'Input and Summary Results'!D476=""),FALSE,'Input and Summary Results'!$D476)</f>
        <v>0.23410402999999999</v>
      </c>
      <c r="D894">
        <f>IF(OR(B894=0,'Input and Summary Results'!E476=0),FALSE,'Input and Summary Results'!$E476)</f>
        <v>7.4962749999999995E-2</v>
      </c>
      <c r="E894">
        <f t="shared" si="71"/>
        <v>-0.63059111004665869</v>
      </c>
      <c r="F894">
        <f t="shared" si="72"/>
        <v>0.13897169348173971</v>
      </c>
      <c r="G894">
        <f>IF('Input and Summary Results'!$J$4="yes",IF(C894=FALSE,FALSE,IF('Data Transformation'!E894&lt;$R$10,E894,$R$10)),IF(C894=FALSE,FALSE,IF(C894&lt;$R$10,C894,$R$10)))</f>
        <v>0.23410402999999999</v>
      </c>
      <c r="H894">
        <f>IF('Input and Summary Results'!$J$4="yes",'Data Transformation'!F894,'Data Transformation'!D894)</f>
        <v>7.4962749999999995E-2</v>
      </c>
      <c r="I894">
        <f t="shared" si="70"/>
        <v>35</v>
      </c>
    </row>
    <row r="895" spans="2:9" x14ac:dyDescent="0.25">
      <c r="B895">
        <f>IF('Input and Summary Results'!D477=0,FALSE,'Input and Summary Results'!$B477)</f>
        <v>35</v>
      </c>
      <c r="C895">
        <f>IF(OR(B895=0,'Input and Summary Results'!D477=0,'Input and Summary Results'!D477=""),FALSE,'Input and Summary Results'!$D477)</f>
        <v>0.24020105999999999</v>
      </c>
      <c r="D895">
        <f>IF(OR(B895=0,'Input and Summary Results'!E477=0),FALSE,'Input and Summary Results'!$E477)</f>
        <v>9.3065110000000006E-2</v>
      </c>
      <c r="E895">
        <f t="shared" si="71"/>
        <v>-0.61942508040049393</v>
      </c>
      <c r="F895">
        <f t="shared" si="72"/>
        <v>0.1681518713531073</v>
      </c>
      <c r="G895">
        <f>IF('Input and Summary Results'!$J$4="yes",IF(C895=FALSE,FALSE,IF('Data Transformation'!E895&lt;$R$10,E895,$R$10)),IF(C895=FALSE,FALSE,IF(C895&lt;$R$10,C895,$R$10)))</f>
        <v>0.24020105999999999</v>
      </c>
      <c r="H895">
        <f>IF('Input and Summary Results'!$J$4="yes",'Data Transformation'!F895,'Data Transformation'!D895)</f>
        <v>9.3065110000000006E-2</v>
      </c>
      <c r="I895">
        <f t="shared" si="70"/>
        <v>35</v>
      </c>
    </row>
    <row r="896" spans="2:9" x14ac:dyDescent="0.25">
      <c r="B896">
        <f>IF('Input and Summary Results'!D478=0,FALSE,'Input and Summary Results'!$B478)</f>
        <v>35</v>
      </c>
      <c r="C896">
        <f>IF(OR(B896=0,'Input and Summary Results'!D478=0,'Input and Summary Results'!D478=""),FALSE,'Input and Summary Results'!$D478)</f>
        <v>0.24078358999999999</v>
      </c>
      <c r="D896">
        <f>IF(OR(B896=0,'Input and Summary Results'!E478=0),FALSE,'Input and Summary Results'!$E478)</f>
        <v>3.9045150000000001E-2</v>
      </c>
      <c r="E896">
        <f t="shared" si="71"/>
        <v>-0.61837311465381495</v>
      </c>
      <c r="F896">
        <f t="shared" si="72"/>
        <v>7.0376868706044288E-2</v>
      </c>
      <c r="G896">
        <f>IF('Input and Summary Results'!$J$4="yes",IF(C896=FALSE,FALSE,IF('Data Transformation'!E896&lt;$R$10,E896,$R$10)),IF(C896=FALSE,FALSE,IF(C896&lt;$R$10,C896,$R$10)))</f>
        <v>0.24078358999999999</v>
      </c>
      <c r="H896">
        <f>IF('Input and Summary Results'!$J$4="yes",'Data Transformation'!F896,'Data Transformation'!D896)</f>
        <v>3.9045150000000001E-2</v>
      </c>
      <c r="I896">
        <f t="shared" si="70"/>
        <v>35</v>
      </c>
    </row>
    <row r="897" spans="2:9" x14ac:dyDescent="0.25">
      <c r="B897">
        <f>IF('Input and Summary Results'!D479=0,FALSE,'Input and Summary Results'!$B479)</f>
        <v>35</v>
      </c>
      <c r="C897">
        <f>IF(OR(B897=0,'Input and Summary Results'!D479=0,'Input and Summary Results'!D479=""),FALSE,'Input and Summary Results'!$D479)</f>
        <v>0.25564384000000001</v>
      </c>
      <c r="D897">
        <f>IF(OR(B897=0,'Input and Summary Results'!E479=0),FALSE,'Input and Summary Results'!$E479)</f>
        <v>4.1340740000000001E-2</v>
      </c>
      <c r="E897">
        <f t="shared" si="71"/>
        <v>-0.59236466758144868</v>
      </c>
      <c r="F897">
        <f t="shared" si="72"/>
        <v>7.0183115540746063E-2</v>
      </c>
      <c r="G897">
        <f>IF('Input and Summary Results'!$J$4="yes",IF(C897=FALSE,FALSE,IF('Data Transformation'!E897&lt;$R$10,E897,$R$10)),IF(C897=FALSE,FALSE,IF(C897&lt;$R$10,C897,$R$10)))</f>
        <v>0.25564384000000001</v>
      </c>
      <c r="H897">
        <f>IF('Input and Summary Results'!$J$4="yes",'Data Transformation'!F897,'Data Transformation'!D897)</f>
        <v>4.1340740000000001E-2</v>
      </c>
      <c r="I897">
        <f t="shared" si="70"/>
        <v>35</v>
      </c>
    </row>
    <row r="898" spans="2:9" x14ac:dyDescent="0.25">
      <c r="B898">
        <f>IF('Input and Summary Results'!D480=0,FALSE,'Input and Summary Results'!$B480)</f>
        <v>35</v>
      </c>
      <c r="C898">
        <f>IF(OR(B898=0,'Input and Summary Results'!D480=0,'Input and Summary Results'!D480=""),FALSE,'Input and Summary Results'!$D480)</f>
        <v>0.26586087000000003</v>
      </c>
      <c r="D898">
        <f>IF(OR(B898=0,'Input and Summary Results'!E480=0),FALSE,'Input and Summary Results'!$E480)</f>
        <v>4.5509279999999999E-2</v>
      </c>
      <c r="E898">
        <f t="shared" si="71"/>
        <v>-0.57534557840223843</v>
      </c>
      <c r="F898">
        <f t="shared" si="72"/>
        <v>7.4290840619004955E-2</v>
      </c>
      <c r="G898">
        <f>IF('Input and Summary Results'!$J$4="yes",IF(C898=FALSE,FALSE,IF('Data Transformation'!E898&lt;$R$10,E898,$R$10)),IF(C898=FALSE,FALSE,IF(C898&lt;$R$10,C898,$R$10)))</f>
        <v>0.26586087000000003</v>
      </c>
      <c r="H898">
        <f>IF('Input and Summary Results'!$J$4="yes",'Data Transformation'!F898,'Data Transformation'!D898)</f>
        <v>4.5509279999999999E-2</v>
      </c>
      <c r="I898">
        <f t="shared" si="70"/>
        <v>35</v>
      </c>
    </row>
    <row r="899" spans="2:9" x14ac:dyDescent="0.25">
      <c r="B899">
        <f>IF('Input and Summary Results'!D481=0,FALSE,'Input and Summary Results'!$B481)</f>
        <v>35</v>
      </c>
      <c r="C899">
        <f>IF(OR(B899=0,'Input and Summary Results'!D481=0,'Input and Summary Results'!D481=""),FALSE,'Input and Summary Results'!$D481)</f>
        <v>0.28042599000000001</v>
      </c>
      <c r="D899">
        <f>IF(OR(B899=0,'Input and Summary Results'!E481=0),FALSE,'Input and Summary Results'!$E481)</f>
        <v>5.643927E-2</v>
      </c>
      <c r="E899">
        <f t="shared" si="71"/>
        <v>-0.5521817382427826</v>
      </c>
      <c r="F899">
        <f t="shared" si="72"/>
        <v>8.7347977910321367E-2</v>
      </c>
      <c r="G899">
        <f>IF('Input and Summary Results'!$J$4="yes",IF(C899=FALSE,FALSE,IF('Data Transformation'!E899&lt;$R$10,E899,$R$10)),IF(C899=FALSE,FALSE,IF(C899&lt;$R$10,C899,$R$10)))</f>
        <v>0.28042599000000001</v>
      </c>
      <c r="H899">
        <f>IF('Input and Summary Results'!$J$4="yes",'Data Transformation'!F899,'Data Transformation'!D899)</f>
        <v>5.643927E-2</v>
      </c>
      <c r="I899">
        <f t="shared" si="70"/>
        <v>35</v>
      </c>
    </row>
    <row r="900" spans="2:9" x14ac:dyDescent="0.25">
      <c r="B900">
        <f>IF('Input and Summary Results'!D482=0,FALSE,'Input and Summary Results'!$B482)</f>
        <v>35</v>
      </c>
      <c r="C900">
        <f>IF(OR(B900=0,'Input and Summary Results'!D482=0,'Input and Summary Results'!D482=""),FALSE,'Input and Summary Results'!$D482)</f>
        <v>0.29350838000000001</v>
      </c>
      <c r="D900">
        <f>IF(OR(B900=0,'Input and Summary Results'!E482=0),FALSE,'Input and Summary Results'!$E482)</f>
        <v>5.3539009999999998E-2</v>
      </c>
      <c r="E900">
        <f t="shared" si="71"/>
        <v>-0.53237949463509404</v>
      </c>
      <c r="F900">
        <f t="shared" si="72"/>
        <v>7.9166156482482708E-2</v>
      </c>
      <c r="G900">
        <f>IF('Input and Summary Results'!$J$4="yes",IF(C900=FALSE,FALSE,IF('Data Transformation'!E900&lt;$R$10,E900,$R$10)),IF(C900=FALSE,FALSE,IF(C900&lt;$R$10,C900,$R$10)))</f>
        <v>0.29350838000000001</v>
      </c>
      <c r="H900">
        <f>IF('Input and Summary Results'!$J$4="yes",'Data Transformation'!F900,'Data Transformation'!D900)</f>
        <v>5.3539009999999998E-2</v>
      </c>
      <c r="I900">
        <f t="shared" si="70"/>
        <v>35</v>
      </c>
    </row>
    <row r="901" spans="2:9" x14ac:dyDescent="0.25">
      <c r="B901">
        <f>IF('Input and Summary Results'!D483=0,FALSE,'Input and Summary Results'!$B483)</f>
        <v>35</v>
      </c>
      <c r="C901">
        <f>IF(OR(B901=0,'Input and Summary Results'!D483=0,'Input and Summary Results'!D483=""),FALSE,'Input and Summary Results'!$D483)</f>
        <v>0.41060938000000002</v>
      </c>
      <c r="D901">
        <f>IF(OR(B901=0,'Input and Summary Results'!E483=0),FALSE,'Input and Summary Results'!$E483)</f>
        <v>6.4790159999999999E-2</v>
      </c>
      <c r="E901">
        <f t="shared" si="71"/>
        <v>-0.38657113378737012</v>
      </c>
      <c r="F901">
        <f t="shared" si="72"/>
        <v>6.848097196415727E-2</v>
      </c>
      <c r="G901">
        <f>IF('Input and Summary Results'!$J$4="yes",IF(C901=FALSE,FALSE,IF('Data Transformation'!E901&lt;$R$10,E901,$R$10)),IF(C901=FALSE,FALSE,IF(C901&lt;$R$10,C901,$R$10)))</f>
        <v>0.41060938000000002</v>
      </c>
      <c r="H901">
        <f>IF('Input and Summary Results'!$J$4="yes",'Data Transformation'!F901,'Data Transformation'!D901)</f>
        <v>6.4790159999999999E-2</v>
      </c>
      <c r="I901">
        <f t="shared" ref="I901:I964" si="73">IF(G901=FALSE,"",B901)</f>
        <v>35</v>
      </c>
    </row>
    <row r="902" spans="2:9" x14ac:dyDescent="0.25">
      <c r="B902">
        <f>IF('Input and Summary Results'!D484=0,FALSE,'Input and Summary Results'!$B484)</f>
        <v>35</v>
      </c>
      <c r="C902">
        <f>IF(OR(B902=0,'Input and Summary Results'!D484=0,'Input and Summary Results'!D484=""),FALSE,'Input and Summary Results'!$D484)</f>
        <v>0.84083569999999996</v>
      </c>
      <c r="D902">
        <f>IF(OR(B902=0,'Input and Summary Results'!E484=0),FALSE,'Input and Summary Results'!$E484)</f>
        <v>4.0320160000000001E-2</v>
      </c>
      <c r="E902">
        <f t="shared" si="71"/>
        <v>-7.5288857417659019E-2</v>
      </c>
      <c r="F902">
        <f t="shared" si="72"/>
        <v>2.0811377823277487E-2</v>
      </c>
      <c r="G902">
        <f>IF('Input and Summary Results'!$J$4="yes",IF(C902=FALSE,FALSE,IF('Data Transformation'!E902&lt;$R$10,E902,$R$10)),IF(C902=FALSE,FALSE,IF(C902&lt;$R$10,C902,$R$10)))</f>
        <v>0.84083569999999996</v>
      </c>
      <c r="H902">
        <f>IF('Input and Summary Results'!$J$4="yes",'Data Transformation'!F902,'Data Transformation'!D902)</f>
        <v>4.0320160000000001E-2</v>
      </c>
      <c r="I902">
        <f t="shared" si="73"/>
        <v>35</v>
      </c>
    </row>
    <row r="903" spans="2:9" x14ac:dyDescent="0.25">
      <c r="B903">
        <f>IF('Input and Summary Results'!D485=0,FALSE,'Input and Summary Results'!$B485)</f>
        <v>35</v>
      </c>
      <c r="C903">
        <f>IF(OR(B903=0,'Input and Summary Results'!D485=0,'Input and Summary Results'!D485=""),FALSE,'Input and Summary Results'!$D485)</f>
        <v>1.13346725</v>
      </c>
      <c r="D903">
        <f>IF(OR(B903=0,'Input and Summary Results'!E485=0),FALSE,'Input and Summary Results'!$E485)</f>
        <v>9.0102660000000001E-2</v>
      </c>
      <c r="E903">
        <f t="shared" si="71"/>
        <v>5.4408976293361444E-2</v>
      </c>
      <c r="F903">
        <f t="shared" si="72"/>
        <v>3.4499942049494595E-2</v>
      </c>
      <c r="G903">
        <f>IF('Input and Summary Results'!$J$4="yes",IF(C903=FALSE,FALSE,IF('Data Transformation'!E903&lt;$R$10,E903,$R$10)),IF(C903=FALSE,FALSE,IF(C903&lt;$R$10,C903,$R$10)))</f>
        <v>1.13346725</v>
      </c>
      <c r="H903">
        <f>IF('Input and Summary Results'!$J$4="yes",'Data Transformation'!F903,'Data Transformation'!D903)</f>
        <v>9.0102660000000001E-2</v>
      </c>
      <c r="I903">
        <f t="shared" si="73"/>
        <v>35</v>
      </c>
    </row>
    <row r="904" spans="2:9" x14ac:dyDescent="0.25">
      <c r="B904">
        <f>IF('Input and Summary Results'!D486=0,FALSE,'Input and Summary Results'!$B486)</f>
        <v>36</v>
      </c>
      <c r="C904">
        <f>IF(OR(B904=0,'Input and Summary Results'!D486=0,'Input and Summary Results'!D486=""),FALSE,'Input and Summary Results'!$D486)</f>
        <v>0.16740853</v>
      </c>
      <c r="D904">
        <f>IF(OR(B904=0,'Input and Summary Results'!E486=0),FALSE,'Input and Summary Results'!$E486)</f>
        <v>2.3910939999999999E-2</v>
      </c>
      <c r="E904">
        <f t="shared" si="71"/>
        <v>-0.77622241708618678</v>
      </c>
      <c r="F904">
        <f t="shared" si="72"/>
        <v>6.1988167269612843E-2</v>
      </c>
      <c r="G904">
        <f>IF('Input and Summary Results'!$J$4="yes",IF(C904=FALSE,FALSE,IF('Data Transformation'!E904&lt;$R$10,E904,$R$10)),IF(C904=FALSE,FALSE,IF(C904&lt;$R$10,C904,$R$10)))</f>
        <v>0.16740853</v>
      </c>
      <c r="H904">
        <f>IF('Input and Summary Results'!$J$4="yes",'Data Transformation'!F904,'Data Transformation'!D904)</f>
        <v>2.3910939999999999E-2</v>
      </c>
      <c r="I904">
        <f t="shared" si="73"/>
        <v>36</v>
      </c>
    </row>
    <row r="905" spans="2:9" x14ac:dyDescent="0.25">
      <c r="B905">
        <f>IF('Input and Summary Results'!D487=0,FALSE,'Input and Summary Results'!$B487)</f>
        <v>36</v>
      </c>
      <c r="C905">
        <f>IF(OR(B905=0,'Input and Summary Results'!D487=0,'Input and Summary Results'!D487=""),FALSE,'Input and Summary Results'!$D487)</f>
        <v>0.54778983999999997</v>
      </c>
      <c r="D905">
        <f>IF(OR(B905=0,'Input and Summary Results'!E487=0),FALSE,'Input and Summary Results'!$E487)</f>
        <v>2.3982360000000001E-2</v>
      </c>
      <c r="E905">
        <f t="shared" si="71"/>
        <v>-0.26138602697956592</v>
      </c>
      <c r="F905">
        <f t="shared" si="72"/>
        <v>1.9000615710579812E-2</v>
      </c>
      <c r="G905">
        <f>IF('Input and Summary Results'!$J$4="yes",IF(C905=FALSE,FALSE,IF('Data Transformation'!E905&lt;$R$10,E905,$R$10)),IF(C905=FALSE,FALSE,IF(C905&lt;$R$10,C905,$R$10)))</f>
        <v>0.54778983999999997</v>
      </c>
      <c r="H905">
        <f>IF('Input and Summary Results'!$J$4="yes",'Data Transformation'!F905,'Data Transformation'!D905)</f>
        <v>2.3982360000000001E-2</v>
      </c>
      <c r="I905">
        <f t="shared" si="73"/>
        <v>36</v>
      </c>
    </row>
    <row r="906" spans="2:9" x14ac:dyDescent="0.25">
      <c r="B906">
        <f>IF('Input and Summary Results'!D488=0,FALSE,'Input and Summary Results'!$B488)</f>
        <v>36</v>
      </c>
      <c r="C906">
        <f>IF(OR(B906=0,'Input and Summary Results'!D488=0,'Input and Summary Results'!D488=""),FALSE,'Input and Summary Results'!$D488)</f>
        <v>0.75923010999999996</v>
      </c>
      <c r="D906">
        <f>IF(OR(B906=0,'Input and Summary Results'!E488=0),FALSE,'Input and Summary Results'!$E488)</f>
        <v>2.5992749999999998E-2</v>
      </c>
      <c r="E906">
        <f t="shared" si="71"/>
        <v>-0.11962657672993823</v>
      </c>
      <c r="F906">
        <f t="shared" si="72"/>
        <v>1.4858279922538898E-2</v>
      </c>
      <c r="G906">
        <f>IF('Input and Summary Results'!$J$4="yes",IF(C906=FALSE,FALSE,IF('Data Transformation'!E906&lt;$R$10,E906,$R$10)),IF(C906=FALSE,FALSE,IF(C906&lt;$R$10,C906,$R$10)))</f>
        <v>0.75923010999999996</v>
      </c>
      <c r="H906">
        <f>IF('Input and Summary Results'!$J$4="yes",'Data Transformation'!F906,'Data Transformation'!D906)</f>
        <v>2.5992749999999998E-2</v>
      </c>
      <c r="I906">
        <f t="shared" si="73"/>
        <v>36</v>
      </c>
    </row>
    <row r="907" spans="2:9" x14ac:dyDescent="0.25">
      <c r="B907">
        <f>IF('Input and Summary Results'!D489=0,FALSE,'Input and Summary Results'!$B489)</f>
        <v>36</v>
      </c>
      <c r="C907">
        <f>IF(OR(B907=0,'Input and Summary Results'!D489=0,'Input and Summary Results'!D489=""),FALSE,'Input and Summary Results'!$D489)</f>
        <v>0.78622428</v>
      </c>
      <c r="D907">
        <f>IF(OR(B907=0,'Input and Summary Results'!E489=0),FALSE,'Input and Summary Results'!$E489)</f>
        <v>2.285744E-2</v>
      </c>
      <c r="E907">
        <f t="shared" si="71"/>
        <v>-0.10445354852508774</v>
      </c>
      <c r="F907">
        <f t="shared" si="72"/>
        <v>1.2617428909725352E-2</v>
      </c>
      <c r="G907">
        <f>IF('Input and Summary Results'!$J$4="yes",IF(C907=FALSE,FALSE,IF('Data Transformation'!E907&lt;$R$10,E907,$R$10)),IF(C907=FALSE,FALSE,IF(C907&lt;$R$10,C907,$R$10)))</f>
        <v>0.78622428</v>
      </c>
      <c r="H907">
        <f>IF('Input and Summary Results'!$J$4="yes",'Data Transformation'!F907,'Data Transformation'!D907)</f>
        <v>2.285744E-2</v>
      </c>
      <c r="I907">
        <f t="shared" si="73"/>
        <v>36</v>
      </c>
    </row>
    <row r="908" spans="2:9" x14ac:dyDescent="0.25">
      <c r="B908">
        <f>IF('Input and Summary Results'!D490=0,FALSE,'Input and Summary Results'!$B490)</f>
        <v>36</v>
      </c>
      <c r="C908">
        <f>IF(OR(B908=0,'Input and Summary Results'!D490=0,'Input and Summary Results'!D490=""),FALSE,'Input and Summary Results'!$D490)</f>
        <v>0.89167025</v>
      </c>
      <c r="D908">
        <f>IF(OR(B908=0,'Input and Summary Results'!E490=0),FALSE,'Input and Summary Results'!$E490)</f>
        <v>3.353304E-2</v>
      </c>
      <c r="E908">
        <f t="shared" si="71"/>
        <v>-4.9795723070340601E-2</v>
      </c>
      <c r="F908">
        <f t="shared" si="72"/>
        <v>1.632143649516175E-2</v>
      </c>
      <c r="G908">
        <f>IF('Input and Summary Results'!$J$4="yes",IF(C908=FALSE,FALSE,IF('Data Transformation'!E908&lt;$R$10,E908,$R$10)),IF(C908=FALSE,FALSE,IF(C908&lt;$R$10,C908,$R$10)))</f>
        <v>0.89167025</v>
      </c>
      <c r="H908">
        <f>IF('Input and Summary Results'!$J$4="yes",'Data Transformation'!F908,'Data Transformation'!D908)</f>
        <v>3.353304E-2</v>
      </c>
      <c r="I908">
        <f t="shared" si="73"/>
        <v>36</v>
      </c>
    </row>
    <row r="909" spans="2:9" x14ac:dyDescent="0.25">
      <c r="B909">
        <f>IF('Input and Summary Results'!D491=0,FALSE,'Input and Summary Results'!$B491)</f>
        <v>36</v>
      </c>
      <c r="C909">
        <f>IF(OR(B909=0,'Input and Summary Results'!D491=0,'Input and Summary Results'!D491=""),FALSE,'Input and Summary Results'!$D491)</f>
        <v>0.89586913000000001</v>
      </c>
      <c r="D909">
        <f>IF(OR(B909=0,'Input and Summary Results'!E491=0),FALSE,'Input and Summary Results'!$E491)</f>
        <v>3.3409990000000001E-2</v>
      </c>
      <c r="E909">
        <f t="shared" si="71"/>
        <v>-4.7755428139214379E-2</v>
      </c>
      <c r="F909">
        <f t="shared" si="72"/>
        <v>1.6185327939584212E-2</v>
      </c>
      <c r="G909">
        <f>IF('Input and Summary Results'!$J$4="yes",IF(C909=FALSE,FALSE,IF('Data Transformation'!E909&lt;$R$10,E909,$R$10)),IF(C909=FALSE,FALSE,IF(C909&lt;$R$10,C909,$R$10)))</f>
        <v>0.89586913000000001</v>
      </c>
      <c r="H909">
        <f>IF('Input and Summary Results'!$J$4="yes",'Data Transformation'!F909,'Data Transformation'!D909)</f>
        <v>3.3409990000000001E-2</v>
      </c>
      <c r="I909">
        <f t="shared" si="73"/>
        <v>36</v>
      </c>
    </row>
    <row r="910" spans="2:9" x14ac:dyDescent="0.25">
      <c r="B910">
        <f>IF('Input and Summary Results'!D492=0,FALSE,'Input and Summary Results'!$B492)</f>
        <v>36</v>
      </c>
      <c r="C910">
        <f>IF(OR(B910=0,'Input and Summary Results'!D492=0,'Input and Summary Results'!D492=""),FALSE,'Input and Summary Results'!$D492)</f>
        <v>0.89917577999999998</v>
      </c>
      <c r="D910">
        <f>IF(OR(B910=0,'Input and Summary Results'!E492=0),FALSE,'Input and Summary Results'!$E492)</f>
        <v>3.4310430000000003E-2</v>
      </c>
      <c r="E910">
        <f t="shared" si="71"/>
        <v>-4.6155399677609704E-2</v>
      </c>
      <c r="F910">
        <f t="shared" si="72"/>
        <v>1.6560417830649311E-2</v>
      </c>
      <c r="G910">
        <f>IF('Input and Summary Results'!$J$4="yes",IF(C910=FALSE,FALSE,IF('Data Transformation'!E910&lt;$R$10,E910,$R$10)),IF(C910=FALSE,FALSE,IF(C910&lt;$R$10,C910,$R$10)))</f>
        <v>0.89917577999999998</v>
      </c>
      <c r="H910">
        <f>IF('Input and Summary Results'!$J$4="yes",'Data Transformation'!F910,'Data Transformation'!D910)</f>
        <v>3.4310430000000003E-2</v>
      </c>
      <c r="I910">
        <f t="shared" si="73"/>
        <v>36</v>
      </c>
    </row>
    <row r="911" spans="2:9" x14ac:dyDescent="0.25">
      <c r="B911">
        <f>IF('Input and Summary Results'!D493=0,FALSE,'Input and Summary Results'!$B493)</f>
        <v>36</v>
      </c>
      <c r="C911">
        <f>IF(OR(B911=0,'Input and Summary Results'!D493=0,'Input and Summary Results'!D493=""),FALSE,'Input and Summary Results'!$D493)</f>
        <v>0.90890903000000001</v>
      </c>
      <c r="D911">
        <f>IF(OR(B911=0,'Input and Summary Results'!E493=0),FALSE,'Input and Summary Results'!$E493)</f>
        <v>2.1534310000000001E-2</v>
      </c>
      <c r="E911">
        <f t="shared" si="71"/>
        <v>-4.1479581845205594E-2</v>
      </c>
      <c r="F911">
        <f t="shared" si="72"/>
        <v>1.0282536790288023E-2</v>
      </c>
      <c r="G911">
        <f>IF('Input and Summary Results'!$J$4="yes",IF(C911=FALSE,FALSE,IF('Data Transformation'!E911&lt;$R$10,E911,$R$10)),IF(C911=FALSE,FALSE,IF(C911&lt;$R$10,C911,$R$10)))</f>
        <v>0.90890903000000001</v>
      </c>
      <c r="H911">
        <f>IF('Input and Summary Results'!$J$4="yes",'Data Transformation'!F911,'Data Transformation'!D911)</f>
        <v>2.1534310000000001E-2</v>
      </c>
      <c r="I911">
        <f t="shared" si="73"/>
        <v>36</v>
      </c>
    </row>
    <row r="912" spans="2:9" x14ac:dyDescent="0.25">
      <c r="B912">
        <f>IF('Input and Summary Results'!D494=0,FALSE,'Input and Summary Results'!$B494)</f>
        <v>36</v>
      </c>
      <c r="C912">
        <f>IF(OR(B912=0,'Input and Summary Results'!D494=0,'Input and Summary Results'!D494=""),FALSE,'Input and Summary Results'!$D494)</f>
        <v>0.91397468999999998</v>
      </c>
      <c r="D912">
        <f>IF(OR(B912=0,'Input and Summary Results'!E494=0),FALSE,'Input and Summary Results'!$E494)</f>
        <v>3.0928919999999999E-2</v>
      </c>
      <c r="E912">
        <f t="shared" si="71"/>
        <v>-3.9065830683599652E-2</v>
      </c>
      <c r="F912">
        <f t="shared" si="72"/>
        <v>1.4686567830450536E-2</v>
      </c>
      <c r="G912">
        <f>IF('Input and Summary Results'!$J$4="yes",IF(C912=FALSE,FALSE,IF('Data Transformation'!E912&lt;$R$10,E912,$R$10)),IF(C912=FALSE,FALSE,IF(C912&lt;$R$10,C912,$R$10)))</f>
        <v>0.91397468999999998</v>
      </c>
      <c r="H912">
        <f>IF('Input and Summary Results'!$J$4="yes",'Data Transformation'!F912,'Data Transformation'!D912)</f>
        <v>3.0928919999999999E-2</v>
      </c>
      <c r="I912">
        <f t="shared" si="73"/>
        <v>36</v>
      </c>
    </row>
    <row r="913" spans="2:9" x14ac:dyDescent="0.25">
      <c r="B913">
        <f>IF('Input and Summary Results'!D495=0,FALSE,'Input and Summary Results'!$B495)</f>
        <v>36</v>
      </c>
      <c r="C913">
        <f>IF(OR(B913=0,'Input and Summary Results'!D495=0,'Input and Summary Results'!D495=""),FALSE,'Input and Summary Results'!$D495)</f>
        <v>0.94015970000000004</v>
      </c>
      <c r="D913">
        <f>IF(OR(B913=0,'Input and Summary Results'!E495=0),FALSE,'Input and Summary Results'!$E495)</f>
        <v>3.0371120000000001E-2</v>
      </c>
      <c r="E913">
        <f t="shared" si="71"/>
        <v>-2.6798368806912051E-2</v>
      </c>
      <c r="F913">
        <f t="shared" si="72"/>
        <v>1.4020028809998983E-2</v>
      </c>
      <c r="G913">
        <f>IF('Input and Summary Results'!$J$4="yes",IF(C913=FALSE,FALSE,IF('Data Transformation'!E913&lt;$R$10,E913,$R$10)),IF(C913=FALSE,FALSE,IF(C913&lt;$R$10,C913,$R$10)))</f>
        <v>0.94015970000000004</v>
      </c>
      <c r="H913">
        <f>IF('Input and Summary Results'!$J$4="yes",'Data Transformation'!F913,'Data Transformation'!D913)</f>
        <v>3.0371120000000001E-2</v>
      </c>
      <c r="I913">
        <f t="shared" si="73"/>
        <v>36</v>
      </c>
    </row>
    <row r="914" spans="2:9" x14ac:dyDescent="0.25">
      <c r="B914">
        <f>IF('Input and Summary Results'!D496=0,FALSE,'Input and Summary Results'!$B496)</f>
        <v>36</v>
      </c>
      <c r="C914">
        <f>IF(OR(B914=0,'Input and Summary Results'!D496=0,'Input and Summary Results'!D496=""),FALSE,'Input and Summary Results'!$D496)</f>
        <v>0.94312523999999998</v>
      </c>
      <c r="D914">
        <f>IF(OR(B914=0,'Input and Summary Results'!E496=0),FALSE,'Input and Summary Results'!$E496)</f>
        <v>2.0095080000000001E-2</v>
      </c>
      <c r="E914">
        <f t="shared" si="71"/>
        <v>-2.5430632364059388E-2</v>
      </c>
      <c r="F914">
        <f t="shared" si="72"/>
        <v>9.2471968197988218E-3</v>
      </c>
      <c r="G914">
        <f>IF('Input and Summary Results'!$J$4="yes",IF(C914=FALSE,FALSE,IF('Data Transformation'!E914&lt;$R$10,E914,$R$10)),IF(C914=FALSE,FALSE,IF(C914&lt;$R$10,C914,$R$10)))</f>
        <v>0.94312523999999998</v>
      </c>
      <c r="H914">
        <f>IF('Input and Summary Results'!$J$4="yes",'Data Transformation'!F914,'Data Transformation'!D914)</f>
        <v>2.0095080000000001E-2</v>
      </c>
      <c r="I914">
        <f t="shared" si="73"/>
        <v>36</v>
      </c>
    </row>
    <row r="915" spans="2:9" x14ac:dyDescent="0.25">
      <c r="B915">
        <f>IF('Input and Summary Results'!D497=0,FALSE,'Input and Summary Results'!$B497)</f>
        <v>36</v>
      </c>
      <c r="C915">
        <f>IF(OR(B915=0,'Input and Summary Results'!D497=0,'Input and Summary Results'!D497=""),FALSE,'Input and Summary Results'!$D497)</f>
        <v>0.98235667999999998</v>
      </c>
      <c r="D915">
        <f>IF(OR(B915=0,'Input and Summary Results'!E497=0),FALSE,'Input and Summary Results'!$E497)</f>
        <v>4.1158859999999999E-2</v>
      </c>
      <c r="E915">
        <f t="shared" si="71"/>
        <v>-7.7307973142391523E-3</v>
      </c>
      <c r="F915">
        <f t="shared" si="72"/>
        <v>1.8183767264655849E-2</v>
      </c>
      <c r="G915">
        <f>IF('Input and Summary Results'!$J$4="yes",IF(C915=FALSE,FALSE,IF('Data Transformation'!E915&lt;$R$10,E915,$R$10)),IF(C915=FALSE,FALSE,IF(C915&lt;$R$10,C915,$R$10)))</f>
        <v>0.98235667999999998</v>
      </c>
      <c r="H915">
        <f>IF('Input and Summary Results'!$J$4="yes",'Data Transformation'!F915,'Data Transformation'!D915)</f>
        <v>4.1158859999999999E-2</v>
      </c>
      <c r="I915">
        <f t="shared" si="73"/>
        <v>36</v>
      </c>
    </row>
    <row r="916" spans="2:9" x14ac:dyDescent="0.25">
      <c r="B916">
        <f>IF('Input and Summary Results'!D498=0,FALSE,'Input and Summary Results'!$B498)</f>
        <v>36</v>
      </c>
      <c r="C916">
        <f>IF(OR(B916=0,'Input and Summary Results'!D498=0,'Input and Summary Results'!D498=""),FALSE,'Input and Summary Results'!$D498)</f>
        <v>0.98391415000000004</v>
      </c>
      <c r="D916">
        <f>IF(OR(B916=0,'Input and Summary Results'!E498=0),FALSE,'Input and Summary Results'!$E498)</f>
        <v>4.1123569999999998E-2</v>
      </c>
      <c r="E916">
        <f t="shared" si="71"/>
        <v>-7.042793649768858E-3</v>
      </c>
      <c r="F916">
        <f t="shared" si="72"/>
        <v>1.8139417326196599E-2</v>
      </c>
      <c r="G916">
        <f>IF('Input and Summary Results'!$J$4="yes",IF(C916=FALSE,FALSE,IF('Data Transformation'!E916&lt;$R$10,E916,$R$10)),IF(C916=FALSE,FALSE,IF(C916&lt;$R$10,C916,$R$10)))</f>
        <v>0.98391415000000004</v>
      </c>
      <c r="H916">
        <f>IF('Input and Summary Results'!$J$4="yes",'Data Transformation'!F916,'Data Transformation'!D916)</f>
        <v>4.1123569999999998E-2</v>
      </c>
      <c r="I916">
        <f t="shared" si="73"/>
        <v>36</v>
      </c>
    </row>
    <row r="917" spans="2:9" x14ac:dyDescent="0.25">
      <c r="B917">
        <f>IF('Input and Summary Results'!D499=0,FALSE,'Input and Summary Results'!$B499)</f>
        <v>36</v>
      </c>
      <c r="C917">
        <f>IF(OR(B917=0,'Input and Summary Results'!D499=0,'Input and Summary Results'!D499=""),FALSE,'Input and Summary Results'!$D499)</f>
        <v>0.99169658999999999</v>
      </c>
      <c r="D917">
        <f>IF(OR(B917=0,'Input and Summary Results'!E499=0),FALSE,'Input and Summary Results'!$E499)</f>
        <v>3.3875889999999999E-2</v>
      </c>
      <c r="E917">
        <f t="shared" si="71"/>
        <v>-3.6211801080534619E-3</v>
      </c>
      <c r="F917">
        <f t="shared" si="72"/>
        <v>1.4825236275139354E-2</v>
      </c>
      <c r="G917">
        <f>IF('Input and Summary Results'!$J$4="yes",IF(C917=FALSE,FALSE,IF('Data Transformation'!E917&lt;$R$10,E917,$R$10)),IF(C917=FALSE,FALSE,IF(C917&lt;$R$10,C917,$R$10)))</f>
        <v>0.99169658999999999</v>
      </c>
      <c r="H917">
        <f>IF('Input and Summary Results'!$J$4="yes",'Data Transformation'!F917,'Data Transformation'!D917)</f>
        <v>3.3875889999999999E-2</v>
      </c>
      <c r="I917">
        <f t="shared" si="73"/>
        <v>36</v>
      </c>
    </row>
    <row r="918" spans="2:9" x14ac:dyDescent="0.25">
      <c r="B918">
        <f>IF('Input and Summary Results'!D500=0,FALSE,'Input and Summary Results'!$B500)</f>
        <v>36</v>
      </c>
      <c r="C918">
        <f>IF(OR(B918=0,'Input and Summary Results'!D500=0,'Input and Summary Results'!D500=""),FALSE,'Input and Summary Results'!$D500)</f>
        <v>0.99584169</v>
      </c>
      <c r="D918">
        <f>IF(OR(B918=0,'Input and Summary Results'!E500=0),FALSE,'Input and Summary Results'!$E500)</f>
        <v>2.904371E-2</v>
      </c>
      <c r="E918">
        <f t="shared" si="71"/>
        <v>-1.8096963393751081E-3</v>
      </c>
      <c r="F918">
        <f t="shared" si="72"/>
        <v>1.2657604382881379E-2</v>
      </c>
      <c r="G918">
        <f>IF('Input and Summary Results'!$J$4="yes",IF(C918=FALSE,FALSE,IF('Data Transformation'!E918&lt;$R$10,E918,$R$10)),IF(C918=FALSE,FALSE,IF(C918&lt;$R$10,C918,$R$10)))</f>
        <v>0.99584169</v>
      </c>
      <c r="H918">
        <f>IF('Input and Summary Results'!$J$4="yes",'Data Transformation'!F918,'Data Transformation'!D918)</f>
        <v>2.904371E-2</v>
      </c>
      <c r="I918">
        <f t="shared" si="73"/>
        <v>36</v>
      </c>
    </row>
    <row r="919" spans="2:9" x14ac:dyDescent="0.25">
      <c r="B919">
        <f>IF('Input and Summary Results'!D501=0,FALSE,'Input and Summary Results'!$B501)</f>
        <v>36</v>
      </c>
      <c r="C919">
        <f>IF(OR(B919=0,'Input and Summary Results'!D501=0,'Input and Summary Results'!D501=""),FALSE,'Input and Summary Results'!$D501)</f>
        <v>1.0157566200000001</v>
      </c>
      <c r="D919">
        <f>IF(OR(B919=0,'Input and Summary Results'!E501=0),FALSE,'Input and Summary Results'!$E501)</f>
        <v>2.2232399999999999E-2</v>
      </c>
      <c r="E919">
        <f t="shared" si="71"/>
        <v>6.7896614391103095E-3</v>
      </c>
      <c r="F919">
        <f t="shared" si="72"/>
        <v>9.4991865275758664E-3</v>
      </c>
      <c r="G919">
        <f>IF('Input and Summary Results'!$J$4="yes",IF(C919=FALSE,FALSE,IF('Data Transformation'!E919&lt;$R$10,E919,$R$10)),IF(C919=FALSE,FALSE,IF(C919&lt;$R$10,C919,$R$10)))</f>
        <v>1.0157566200000001</v>
      </c>
      <c r="H919">
        <f>IF('Input and Summary Results'!$J$4="yes",'Data Transformation'!F919,'Data Transformation'!D919)</f>
        <v>2.2232399999999999E-2</v>
      </c>
      <c r="I919">
        <f t="shared" si="73"/>
        <v>36</v>
      </c>
    </row>
    <row r="920" spans="2:9" x14ac:dyDescent="0.25">
      <c r="B920">
        <f>IF('Input and Summary Results'!D502=0,FALSE,'Input and Summary Results'!$B502)</f>
        <v>36</v>
      </c>
      <c r="C920">
        <f>IF(OR(B920=0,'Input and Summary Results'!D502=0,'Input and Summary Results'!D502=""),FALSE,'Input and Summary Results'!$D502)</f>
        <v>1.0280535</v>
      </c>
      <c r="D920">
        <f>IF(OR(B920=0,'Input and Summary Results'!E502=0),FALSE,'Input and Summary Results'!$E502)</f>
        <v>3.146082E-2</v>
      </c>
      <c r="E920">
        <f t="shared" si="71"/>
        <v>1.2015715972682913E-2</v>
      </c>
      <c r="F920">
        <f t="shared" si="72"/>
        <v>1.3281405957958415E-2</v>
      </c>
      <c r="G920">
        <f>IF('Input and Summary Results'!$J$4="yes",IF(C920=FALSE,FALSE,IF('Data Transformation'!E920&lt;$R$10,E920,$R$10)),IF(C920=FALSE,FALSE,IF(C920&lt;$R$10,C920,$R$10)))</f>
        <v>1.0280535</v>
      </c>
      <c r="H920">
        <f>IF('Input and Summary Results'!$J$4="yes",'Data Transformation'!F920,'Data Transformation'!D920)</f>
        <v>3.146082E-2</v>
      </c>
      <c r="I920">
        <f t="shared" si="73"/>
        <v>36</v>
      </c>
    </row>
    <row r="921" spans="2:9" x14ac:dyDescent="0.25">
      <c r="B921">
        <f>IF('Input and Summary Results'!D503=0,FALSE,'Input and Summary Results'!$B503)</f>
        <v>36</v>
      </c>
      <c r="C921">
        <f>IF(OR(B921=0,'Input and Summary Results'!D503=0,'Input and Summary Results'!D503=""),FALSE,'Input and Summary Results'!$D503)</f>
        <v>1.0347123199999999</v>
      </c>
      <c r="D921">
        <f>IF(OR(B921=0,'Input and Summary Results'!E503=0),FALSE,'Input and Summary Results'!$E503)</f>
        <v>5.1027049999999997E-2</v>
      </c>
      <c r="E921">
        <f t="shared" si="71"/>
        <v>1.4819620128092554E-2</v>
      </c>
      <c r="F921">
        <f t="shared" si="72"/>
        <v>2.1402798895832228E-2</v>
      </c>
      <c r="G921">
        <f>IF('Input and Summary Results'!$J$4="yes",IF(C921=FALSE,FALSE,IF('Data Transformation'!E921&lt;$R$10,E921,$R$10)),IF(C921=FALSE,FALSE,IF(C921&lt;$R$10,C921,$R$10)))</f>
        <v>1.0347123199999999</v>
      </c>
      <c r="H921">
        <f>IF('Input and Summary Results'!$J$4="yes",'Data Transformation'!F921,'Data Transformation'!D921)</f>
        <v>5.1027049999999997E-2</v>
      </c>
      <c r="I921">
        <f t="shared" si="73"/>
        <v>36</v>
      </c>
    </row>
    <row r="922" spans="2:9" x14ac:dyDescent="0.25">
      <c r="B922">
        <f>IF('Input and Summary Results'!D504=0,FALSE,'Input and Summary Results'!$B504)</f>
        <v>36</v>
      </c>
      <c r="C922">
        <f>IF(OR(B922=0,'Input and Summary Results'!D504=0,'Input and Summary Results'!D504=""),FALSE,'Input and Summary Results'!$D504)</f>
        <v>1.05114408</v>
      </c>
      <c r="D922">
        <f>IF(OR(B922=0,'Input and Summary Results'!E504=0),FALSE,'Input and Summary Results'!$E504)</f>
        <v>3.484027E-2</v>
      </c>
      <c r="E922">
        <f t="shared" si="71"/>
        <v>2.1662248721215974E-2</v>
      </c>
      <c r="F922">
        <f t="shared" si="72"/>
        <v>1.4384971068856707E-2</v>
      </c>
      <c r="G922">
        <f>IF('Input and Summary Results'!$J$4="yes",IF(C922=FALSE,FALSE,IF('Data Transformation'!E922&lt;$R$10,E922,$R$10)),IF(C922=FALSE,FALSE,IF(C922&lt;$R$10,C922,$R$10)))</f>
        <v>1.05114408</v>
      </c>
      <c r="H922">
        <f>IF('Input and Summary Results'!$J$4="yes",'Data Transformation'!F922,'Data Transformation'!D922)</f>
        <v>3.484027E-2</v>
      </c>
      <c r="I922">
        <f t="shared" si="73"/>
        <v>36</v>
      </c>
    </row>
    <row r="923" spans="2:9" x14ac:dyDescent="0.25">
      <c r="B923">
        <f>IF('Input and Summary Results'!D505=0,FALSE,'Input and Summary Results'!$B505)</f>
        <v>37</v>
      </c>
      <c r="C923">
        <f>IF(OR(B923=0,'Input and Summary Results'!D505=0,'Input and Summary Results'!D505=""),FALSE,'Input and Summary Results'!$D505)</f>
        <v>0.41616360000000002</v>
      </c>
      <c r="D923">
        <f>IF(OR(B923=0,'Input and Summary Results'!E505=0),FALSE,'Input and Summary Results'!$E505)</f>
        <v>2.4429650000000001E-2</v>
      </c>
      <c r="E923">
        <f t="shared" si="71"/>
        <v>-0.38073590829177101</v>
      </c>
      <c r="F923">
        <f t="shared" si="72"/>
        <v>2.547668296794818E-2</v>
      </c>
      <c r="G923">
        <f>IF('Input and Summary Results'!$J$4="yes",IF(C923=FALSE,FALSE,IF('Data Transformation'!E923&lt;$R$10,E923,$R$10)),IF(C923=FALSE,FALSE,IF(C923&lt;$R$10,C923,$R$10)))</f>
        <v>0.41616360000000002</v>
      </c>
      <c r="H923">
        <f>IF('Input and Summary Results'!$J$4="yes",'Data Transformation'!F923,'Data Transformation'!D923)</f>
        <v>2.4429650000000001E-2</v>
      </c>
      <c r="I923">
        <f t="shared" si="73"/>
        <v>37</v>
      </c>
    </row>
    <row r="924" spans="2:9" x14ac:dyDescent="0.25">
      <c r="B924">
        <f>IF('Input and Summary Results'!D506=0,FALSE,'Input and Summary Results'!$B506)</f>
        <v>37</v>
      </c>
      <c r="C924">
        <f>IF(OR(B924=0,'Input and Summary Results'!D506=0,'Input and Summary Results'!D506=""),FALSE,'Input and Summary Results'!$D506)</f>
        <v>0.68517691000000003</v>
      </c>
      <c r="D924">
        <f>IF(OR(B924=0,'Input and Summary Results'!E506=0),FALSE,'Input and Summary Results'!$E506)</f>
        <v>2.6792969999999999E-2</v>
      </c>
      <c r="E924">
        <f t="shared" si="71"/>
        <v>-0.1641972808912196</v>
      </c>
      <c r="F924">
        <f t="shared" si="72"/>
        <v>1.6971016988882474E-2</v>
      </c>
      <c r="G924">
        <f>IF('Input and Summary Results'!$J$4="yes",IF(C924=FALSE,FALSE,IF('Data Transformation'!E924&lt;$R$10,E924,$R$10)),IF(C924=FALSE,FALSE,IF(C924&lt;$R$10,C924,$R$10)))</f>
        <v>0.68517691000000003</v>
      </c>
      <c r="H924">
        <f>IF('Input and Summary Results'!$J$4="yes",'Data Transformation'!F924,'Data Transformation'!D924)</f>
        <v>2.6792969999999999E-2</v>
      </c>
      <c r="I924">
        <f t="shared" si="73"/>
        <v>37</v>
      </c>
    </row>
    <row r="925" spans="2:9" x14ac:dyDescent="0.25">
      <c r="B925">
        <f>IF('Input and Summary Results'!D507=0,FALSE,'Input and Summary Results'!$B507)</f>
        <v>37</v>
      </c>
      <c r="C925">
        <f>IF(OR(B925=0,'Input and Summary Results'!D507=0,'Input and Summary Results'!D507=""),FALSE,'Input and Summary Results'!$D507)</f>
        <v>0.69322866000000005</v>
      </c>
      <c r="D925">
        <f>IF(OR(B925=0,'Input and Summary Results'!E507=0),FALSE,'Input and Summary Results'!$E507)</f>
        <v>2.4098419999999999E-2</v>
      </c>
      <c r="E925">
        <f t="shared" si="71"/>
        <v>-0.15912349064572373</v>
      </c>
      <c r="F925">
        <f t="shared" si="72"/>
        <v>1.5086961753716297E-2</v>
      </c>
      <c r="G925">
        <f>IF('Input and Summary Results'!$J$4="yes",IF(C925=FALSE,FALSE,IF('Data Transformation'!E925&lt;$R$10,E925,$R$10)),IF(C925=FALSE,FALSE,IF(C925&lt;$R$10,C925,$R$10)))</f>
        <v>0.69322866000000005</v>
      </c>
      <c r="H925">
        <f>IF('Input and Summary Results'!$J$4="yes",'Data Transformation'!F925,'Data Transformation'!D925)</f>
        <v>2.4098419999999999E-2</v>
      </c>
      <c r="I925">
        <f t="shared" si="73"/>
        <v>37</v>
      </c>
    </row>
    <row r="926" spans="2:9" x14ac:dyDescent="0.25">
      <c r="B926">
        <f>IF('Input and Summary Results'!D508=0,FALSE,'Input and Summary Results'!$B508)</f>
        <v>37</v>
      </c>
      <c r="C926">
        <f>IF(OR(B926=0,'Input and Summary Results'!D508=0,'Input and Summary Results'!D508=""),FALSE,'Input and Summary Results'!$D508)</f>
        <v>0.69584000000000001</v>
      </c>
      <c r="D926">
        <f>IF(OR(B926=0,'Input and Summary Results'!E508=0),FALSE,'Input and Summary Results'!$E508)</f>
        <v>2.897185E-2</v>
      </c>
      <c r="E926">
        <f t="shared" si="71"/>
        <v>-0.15749060967873924</v>
      </c>
      <c r="F926">
        <f t="shared" si="72"/>
        <v>1.8069934036560129E-2</v>
      </c>
      <c r="G926">
        <f>IF('Input and Summary Results'!$J$4="yes",IF(C926=FALSE,FALSE,IF('Data Transformation'!E926&lt;$R$10,E926,$R$10)),IF(C926=FALSE,FALSE,IF(C926&lt;$R$10,C926,$R$10)))</f>
        <v>0.69584000000000001</v>
      </c>
      <c r="H926">
        <f>IF('Input and Summary Results'!$J$4="yes",'Data Transformation'!F926,'Data Transformation'!D926)</f>
        <v>2.897185E-2</v>
      </c>
      <c r="I926">
        <f t="shared" si="73"/>
        <v>37</v>
      </c>
    </row>
    <row r="927" spans="2:9" x14ac:dyDescent="0.25">
      <c r="B927">
        <f>IF('Input and Summary Results'!D509=0,FALSE,'Input and Summary Results'!$B509)</f>
        <v>37</v>
      </c>
      <c r="C927">
        <f>IF(OR(B927=0,'Input and Summary Results'!D509=0,'Input and Summary Results'!D509=""),FALSE,'Input and Summary Results'!$D509)</f>
        <v>0.70694398000000003</v>
      </c>
      <c r="D927">
        <f>IF(OR(B927=0,'Input and Summary Results'!E509=0),FALSE,'Input and Summary Results'!$E509)</f>
        <v>1.724786E-2</v>
      </c>
      <c r="E927">
        <f t="shared" si="71"/>
        <v>-0.15061499941498602</v>
      </c>
      <c r="F927">
        <f t="shared" si="72"/>
        <v>1.058863425076482E-2</v>
      </c>
      <c r="G927">
        <f>IF('Input and Summary Results'!$J$4="yes",IF(C927=FALSE,FALSE,IF('Data Transformation'!E927&lt;$R$10,E927,$R$10)),IF(C927=FALSE,FALSE,IF(C927&lt;$R$10,C927,$R$10)))</f>
        <v>0.70694398000000003</v>
      </c>
      <c r="H927">
        <f>IF('Input and Summary Results'!$J$4="yes",'Data Transformation'!F927,'Data Transformation'!D927)</f>
        <v>1.724786E-2</v>
      </c>
      <c r="I927">
        <f t="shared" si="73"/>
        <v>37</v>
      </c>
    </row>
    <row r="928" spans="2:9" x14ac:dyDescent="0.25">
      <c r="B928">
        <f>IF('Input and Summary Results'!D510=0,FALSE,'Input and Summary Results'!$B510)</f>
        <v>37</v>
      </c>
      <c r="C928">
        <f>IF(OR(B928=0,'Input and Summary Results'!D510=0,'Input and Summary Results'!D510=""),FALSE,'Input and Summary Results'!$D510)</f>
        <v>0.70972126000000002</v>
      </c>
      <c r="D928">
        <f>IF(OR(B928=0,'Input and Summary Results'!E510=0),FALSE,'Input and Summary Results'!$E510)</f>
        <v>2.9230349999999999E-2</v>
      </c>
      <c r="E928">
        <f t="shared" si="71"/>
        <v>-0.14891218510168491</v>
      </c>
      <c r="F928">
        <f t="shared" si="72"/>
        <v>1.7874583466754256E-2</v>
      </c>
      <c r="G928">
        <f>IF('Input and Summary Results'!$J$4="yes",IF(C928=FALSE,FALSE,IF('Data Transformation'!E928&lt;$R$10,E928,$R$10)),IF(C928=FALSE,FALSE,IF(C928&lt;$R$10,C928,$R$10)))</f>
        <v>0.70972126000000002</v>
      </c>
      <c r="H928">
        <f>IF('Input and Summary Results'!$J$4="yes",'Data Transformation'!F928,'Data Transformation'!D928)</f>
        <v>2.9230349999999999E-2</v>
      </c>
      <c r="I928">
        <f t="shared" si="73"/>
        <v>37</v>
      </c>
    </row>
    <row r="929" spans="2:9" x14ac:dyDescent="0.25">
      <c r="B929">
        <f>IF('Input and Summary Results'!D511=0,FALSE,'Input and Summary Results'!$B511)</f>
        <v>37</v>
      </c>
      <c r="C929">
        <f>IF(OR(B929=0,'Input and Summary Results'!D511=0,'Input and Summary Results'!D511=""),FALSE,'Input and Summary Results'!$D511)</f>
        <v>0.73429924000000002</v>
      </c>
      <c r="D929">
        <f>IF(OR(B929=0,'Input and Summary Results'!E511=0),FALSE,'Input and Summary Results'!$E511)</f>
        <v>2.4030490000000002E-2</v>
      </c>
      <c r="E929">
        <f t="shared" si="71"/>
        <v>-0.13412692128691095</v>
      </c>
      <c r="F929">
        <f t="shared" si="72"/>
        <v>1.4202973517989751E-2</v>
      </c>
      <c r="G929">
        <f>IF('Input and Summary Results'!$J$4="yes",IF(C929=FALSE,FALSE,IF('Data Transformation'!E929&lt;$R$10,E929,$R$10)),IF(C929=FALSE,FALSE,IF(C929&lt;$R$10,C929,$R$10)))</f>
        <v>0.73429924000000002</v>
      </c>
      <c r="H929">
        <f>IF('Input and Summary Results'!$J$4="yes",'Data Transformation'!F929,'Data Transformation'!D929)</f>
        <v>2.4030490000000002E-2</v>
      </c>
      <c r="I929">
        <f t="shared" si="73"/>
        <v>37</v>
      </c>
    </row>
    <row r="930" spans="2:9" x14ac:dyDescent="0.25">
      <c r="B930">
        <f>IF('Input and Summary Results'!D512=0,FALSE,'Input and Summary Results'!$B512)</f>
        <v>37</v>
      </c>
      <c r="C930">
        <f>IF(OR(B930=0,'Input and Summary Results'!D512=0,'Input and Summary Results'!D512=""),FALSE,'Input and Summary Results'!$D512)</f>
        <v>0.73728819000000001</v>
      </c>
      <c r="D930">
        <f>IF(OR(B930=0,'Input and Summary Results'!E512=0),FALSE,'Input and Summary Results'!$E512)</f>
        <v>2.8936259999999998E-2</v>
      </c>
      <c r="E930">
        <f t="shared" si="71"/>
        <v>-0.13236272263957041</v>
      </c>
      <c r="F930">
        <f t="shared" si="72"/>
        <v>1.7033145261692039E-2</v>
      </c>
      <c r="G930">
        <f>IF('Input and Summary Results'!$J$4="yes",IF(C930=FALSE,FALSE,IF('Data Transformation'!E930&lt;$R$10,E930,$R$10)),IF(C930=FALSE,FALSE,IF(C930&lt;$R$10,C930,$R$10)))</f>
        <v>0.73728819000000001</v>
      </c>
      <c r="H930">
        <f>IF('Input and Summary Results'!$J$4="yes",'Data Transformation'!F930,'Data Transformation'!D930)</f>
        <v>2.8936259999999998E-2</v>
      </c>
      <c r="I930">
        <f t="shared" si="73"/>
        <v>37</v>
      </c>
    </row>
    <row r="931" spans="2:9" x14ac:dyDescent="0.25">
      <c r="B931">
        <f>IF('Input and Summary Results'!D513=0,FALSE,'Input and Summary Results'!$B513)</f>
        <v>37</v>
      </c>
      <c r="C931">
        <f>IF(OR(B931=0,'Input and Summary Results'!D513=0,'Input and Summary Results'!D513=""),FALSE,'Input and Summary Results'!$D513)</f>
        <v>0.74074426999999998</v>
      </c>
      <c r="D931">
        <f>IF(OR(B931=0,'Input and Summary Results'!E513=0),FALSE,'Input and Summary Results'!$E513)</f>
        <v>1.8732619999999998E-2</v>
      </c>
      <c r="E931">
        <f t="shared" si="71"/>
        <v>-0.13033169930387642</v>
      </c>
      <c r="F931">
        <f t="shared" si="72"/>
        <v>1.0975389765755461E-2</v>
      </c>
      <c r="G931">
        <f>IF('Input and Summary Results'!$J$4="yes",IF(C931=FALSE,FALSE,IF('Data Transformation'!E931&lt;$R$10,E931,$R$10)),IF(C931=FALSE,FALSE,IF(C931&lt;$R$10,C931,$R$10)))</f>
        <v>0.74074426999999998</v>
      </c>
      <c r="H931">
        <f>IF('Input and Summary Results'!$J$4="yes",'Data Transformation'!F931,'Data Transformation'!D931)</f>
        <v>1.8732619999999998E-2</v>
      </c>
      <c r="I931">
        <f t="shared" si="73"/>
        <v>37</v>
      </c>
    </row>
    <row r="932" spans="2:9" x14ac:dyDescent="0.25">
      <c r="B932">
        <f>IF('Input and Summary Results'!D514=0,FALSE,'Input and Summary Results'!$B514)</f>
        <v>37</v>
      </c>
      <c r="C932">
        <f>IF(OR(B932=0,'Input and Summary Results'!D514=0,'Input and Summary Results'!D514=""),FALSE,'Input and Summary Results'!$D514)</f>
        <v>0.74621607999999995</v>
      </c>
      <c r="D932">
        <f>IF(OR(B932=0,'Input and Summary Results'!E514=0),FALSE,'Input and Summary Results'!$E514)</f>
        <v>1.988436E-2</v>
      </c>
      <c r="E932">
        <f t="shared" si="71"/>
        <v>-0.12713539670496432</v>
      </c>
      <c r="F932">
        <f t="shared" si="72"/>
        <v>1.1564763171546772E-2</v>
      </c>
      <c r="G932">
        <f>IF('Input and Summary Results'!$J$4="yes",IF(C932=FALSE,FALSE,IF('Data Transformation'!E932&lt;$R$10,E932,$R$10)),IF(C932=FALSE,FALSE,IF(C932&lt;$R$10,C932,$R$10)))</f>
        <v>0.74621607999999995</v>
      </c>
      <c r="H932">
        <f>IF('Input and Summary Results'!$J$4="yes",'Data Transformation'!F932,'Data Transformation'!D932)</f>
        <v>1.988436E-2</v>
      </c>
      <c r="I932">
        <f t="shared" si="73"/>
        <v>37</v>
      </c>
    </row>
    <row r="933" spans="2:9" x14ac:dyDescent="0.25">
      <c r="B933">
        <f>IF('Input and Summary Results'!D515=0,FALSE,'Input and Summary Results'!$B515)</f>
        <v>37</v>
      </c>
      <c r="C933">
        <f>IF(OR(B933=0,'Input and Summary Results'!D515=0,'Input and Summary Results'!D515=""),FALSE,'Input and Summary Results'!$D515)</f>
        <v>0.77569162000000003</v>
      </c>
      <c r="D933">
        <f>IF(OR(B933=0,'Input and Summary Results'!E515=0),FALSE,'Input and Summary Results'!$E515)</f>
        <v>3.012329E-2</v>
      </c>
      <c r="E933">
        <f t="shared" si="71"/>
        <v>-0.11031090032765548</v>
      </c>
      <c r="F933">
        <f t="shared" si="72"/>
        <v>1.685400167143742E-2</v>
      </c>
      <c r="G933">
        <f>IF('Input and Summary Results'!$J$4="yes",IF(C933=FALSE,FALSE,IF('Data Transformation'!E933&lt;$R$10,E933,$R$10)),IF(C933=FALSE,FALSE,IF(C933&lt;$R$10,C933,$R$10)))</f>
        <v>0.77569162000000003</v>
      </c>
      <c r="H933">
        <f>IF('Input and Summary Results'!$J$4="yes",'Data Transformation'!F933,'Data Transformation'!D933)</f>
        <v>3.012329E-2</v>
      </c>
      <c r="I933">
        <f t="shared" si="73"/>
        <v>37</v>
      </c>
    </row>
    <row r="934" spans="2:9" x14ac:dyDescent="0.25">
      <c r="B934">
        <f>IF('Input and Summary Results'!D516=0,FALSE,'Input and Summary Results'!$B516)</f>
        <v>37</v>
      </c>
      <c r="C934">
        <f>IF(OR(B934=0,'Input and Summary Results'!D516=0,'Input and Summary Results'!D516=""),FALSE,'Input and Summary Results'!$D516)</f>
        <v>0.77868192000000003</v>
      </c>
      <c r="D934">
        <f>IF(OR(B934=0,'Input and Summary Results'!E516=0),FALSE,'Input and Summary Results'!$E516)</f>
        <v>3.5062929999999999E-2</v>
      </c>
      <c r="E934">
        <f t="shared" si="71"/>
        <v>-0.10863990895017177</v>
      </c>
      <c r="F934">
        <f t="shared" si="72"/>
        <v>1.9542397517076034E-2</v>
      </c>
      <c r="G934">
        <f>IF('Input and Summary Results'!$J$4="yes",IF(C934=FALSE,FALSE,IF('Data Transformation'!E934&lt;$R$10,E934,$R$10)),IF(C934=FALSE,FALSE,IF(C934&lt;$R$10,C934,$R$10)))</f>
        <v>0.77868192000000003</v>
      </c>
      <c r="H934">
        <f>IF('Input and Summary Results'!$J$4="yes",'Data Transformation'!F934,'Data Transformation'!D934)</f>
        <v>3.5062929999999999E-2</v>
      </c>
      <c r="I934">
        <f t="shared" si="73"/>
        <v>37</v>
      </c>
    </row>
    <row r="935" spans="2:9" x14ac:dyDescent="0.25">
      <c r="B935">
        <f>IF('Input and Summary Results'!D517=0,FALSE,'Input and Summary Results'!$B517)</f>
        <v>37</v>
      </c>
      <c r="C935">
        <f>IF(OR(B935=0,'Input and Summary Results'!D517=0,'Input and Summary Results'!D517=""),FALSE,'Input and Summary Results'!$D517)</f>
        <v>0.80755376000000001</v>
      </c>
      <c r="D935">
        <f>IF(OR(B935=0,'Input and Summary Results'!E517=0),FALSE,'Input and Summary Results'!$E517)</f>
        <v>3.1590970000000003E-2</v>
      </c>
      <c r="E935">
        <f t="shared" si="71"/>
        <v>-9.2828556434399981E-2</v>
      </c>
      <c r="F935">
        <f t="shared" si="72"/>
        <v>1.6977793503184235E-2</v>
      </c>
      <c r="G935">
        <f>IF('Input and Summary Results'!$J$4="yes",IF(C935=FALSE,FALSE,IF('Data Transformation'!E935&lt;$R$10,E935,$R$10)),IF(C935=FALSE,FALSE,IF(C935&lt;$R$10,C935,$R$10)))</f>
        <v>0.80755376000000001</v>
      </c>
      <c r="H935">
        <f>IF('Input and Summary Results'!$J$4="yes",'Data Transformation'!F935,'Data Transformation'!D935)</f>
        <v>3.1590970000000003E-2</v>
      </c>
      <c r="I935">
        <f t="shared" si="73"/>
        <v>37</v>
      </c>
    </row>
    <row r="936" spans="2:9" x14ac:dyDescent="0.25">
      <c r="B936">
        <f>IF('Input and Summary Results'!D518=0,FALSE,'Input and Summary Results'!$B518)</f>
        <v>37</v>
      </c>
      <c r="C936">
        <f>IF(OR(B936=0,'Input and Summary Results'!D518=0,'Input and Summary Results'!D518=""),FALSE,'Input and Summary Results'!$D518)</f>
        <v>0.82431531999999996</v>
      </c>
      <c r="D936">
        <f>IF(OR(B936=0,'Input and Summary Results'!E518=0),FALSE,'Input and Summary Results'!$E518)</f>
        <v>2.564139E-2</v>
      </c>
      <c r="E936">
        <f t="shared" si="71"/>
        <v>-8.3906628665777666E-2</v>
      </c>
      <c r="F936">
        <f t="shared" si="72"/>
        <v>1.3500129125344899E-2</v>
      </c>
      <c r="G936">
        <f>IF('Input and Summary Results'!$J$4="yes",IF(C936=FALSE,FALSE,IF('Data Transformation'!E936&lt;$R$10,E936,$R$10)),IF(C936=FALSE,FALSE,IF(C936&lt;$R$10,C936,$R$10)))</f>
        <v>0.82431531999999996</v>
      </c>
      <c r="H936">
        <f>IF('Input and Summary Results'!$J$4="yes",'Data Transformation'!F936,'Data Transformation'!D936)</f>
        <v>2.564139E-2</v>
      </c>
      <c r="I936">
        <f t="shared" si="73"/>
        <v>37</v>
      </c>
    </row>
    <row r="937" spans="2:9" x14ac:dyDescent="0.25">
      <c r="B937">
        <f>IF('Input and Summary Results'!D519=0,FALSE,'Input and Summary Results'!$B519)</f>
        <v>37</v>
      </c>
      <c r="C937">
        <f>IF(OR(B937=0,'Input and Summary Results'!D519=0,'Input and Summary Results'!D519=""),FALSE,'Input and Summary Results'!$D519)</f>
        <v>0.85500169999999998</v>
      </c>
      <c r="D937">
        <f>IF(OR(B937=0,'Input and Summary Results'!E519=0),FALSE,'Input and Summary Results'!$E519)</f>
        <v>3.5371850000000003E-2</v>
      </c>
      <c r="E937">
        <f t="shared" si="71"/>
        <v>-6.8033021763189649E-2</v>
      </c>
      <c r="F937">
        <f t="shared" si="72"/>
        <v>1.795479810157103E-2</v>
      </c>
      <c r="G937">
        <f>IF('Input and Summary Results'!$J$4="yes",IF(C937=FALSE,FALSE,IF('Data Transformation'!E937&lt;$R$10,E937,$R$10)),IF(C937=FALSE,FALSE,IF(C937&lt;$R$10,C937,$R$10)))</f>
        <v>0.85500169999999998</v>
      </c>
      <c r="H937">
        <f>IF('Input and Summary Results'!$J$4="yes",'Data Transformation'!F937,'Data Transformation'!D937)</f>
        <v>3.5371850000000003E-2</v>
      </c>
      <c r="I937">
        <f t="shared" si="73"/>
        <v>37</v>
      </c>
    </row>
    <row r="938" spans="2:9" x14ac:dyDescent="0.25">
      <c r="B938">
        <f>IF('Input and Summary Results'!D520=0,FALSE,'Input and Summary Results'!$B520)</f>
        <v>37</v>
      </c>
      <c r="C938">
        <f>IF(OR(B938=0,'Input and Summary Results'!D520=0,'Input and Summary Results'!D520=""),FALSE,'Input and Summary Results'!$D520)</f>
        <v>0.87716121999999996</v>
      </c>
      <c r="D938">
        <f>IF(OR(B938=0,'Input and Summary Results'!E520=0),FALSE,'Input and Summary Results'!$E520)</f>
        <v>2.971996E-2</v>
      </c>
      <c r="E938">
        <f t="shared" ref="E938:E1001" si="74">IF(C938=FALSE,FALSE,LOG10(C938))</f>
        <v>-5.69205770769367E-2</v>
      </c>
      <c r="F938">
        <f t="shared" ref="F938:F1001" si="75">IF(D938=FALSE, FALSE,0.434*D938/C938)</f>
        <v>1.4704779857914832E-2</v>
      </c>
      <c r="G938">
        <f>IF('Input and Summary Results'!$J$4="yes",IF(C938=FALSE,FALSE,IF('Data Transformation'!E938&lt;$R$10,E938,$R$10)),IF(C938=FALSE,FALSE,IF(C938&lt;$R$10,C938,$R$10)))</f>
        <v>0.87716121999999996</v>
      </c>
      <c r="H938">
        <f>IF('Input and Summary Results'!$J$4="yes",'Data Transformation'!F938,'Data Transformation'!D938)</f>
        <v>2.971996E-2</v>
      </c>
      <c r="I938">
        <f t="shared" si="73"/>
        <v>37</v>
      </c>
    </row>
    <row r="939" spans="2:9" x14ac:dyDescent="0.25">
      <c r="B939">
        <f>IF('Input and Summary Results'!D521=0,FALSE,'Input and Summary Results'!$B521)</f>
        <v>37</v>
      </c>
      <c r="C939">
        <f>IF(OR(B939=0,'Input and Summary Results'!D521=0,'Input and Summary Results'!D521=""),FALSE,'Input and Summary Results'!$D521)</f>
        <v>0.89660574000000004</v>
      </c>
      <c r="D939">
        <f>IF(OR(B939=0,'Input and Summary Results'!E521=0),FALSE,'Input and Summary Results'!$E521)</f>
        <v>2.7450240000000001E-2</v>
      </c>
      <c r="E939">
        <f t="shared" si="74"/>
        <v>-4.7398485141934933E-2</v>
      </c>
      <c r="F939">
        <f t="shared" si="75"/>
        <v>1.3287227181927253E-2</v>
      </c>
      <c r="G939">
        <f>IF('Input and Summary Results'!$J$4="yes",IF(C939=FALSE,FALSE,IF('Data Transformation'!E939&lt;$R$10,E939,$R$10)),IF(C939=FALSE,FALSE,IF(C939&lt;$R$10,C939,$R$10)))</f>
        <v>0.89660574000000004</v>
      </c>
      <c r="H939">
        <f>IF('Input and Summary Results'!$J$4="yes",'Data Transformation'!F939,'Data Transformation'!D939)</f>
        <v>2.7450240000000001E-2</v>
      </c>
      <c r="I939">
        <f t="shared" si="73"/>
        <v>37</v>
      </c>
    </row>
    <row r="940" spans="2:9" x14ac:dyDescent="0.25">
      <c r="B940">
        <f>IF('Input and Summary Results'!D522=0,FALSE,'Input and Summary Results'!$B522)</f>
        <v>37</v>
      </c>
      <c r="C940">
        <f>IF(OR(B940=0,'Input and Summary Results'!D522=0,'Input and Summary Results'!D522=""),FALSE,'Input and Summary Results'!$D522)</f>
        <v>0.94313329999999995</v>
      </c>
      <c r="D940">
        <f>IF(OR(B940=0,'Input and Summary Results'!E522=0),FALSE,'Input and Summary Results'!$E522)</f>
        <v>3.3976399999999997E-2</v>
      </c>
      <c r="E940">
        <f t="shared" si="74"/>
        <v>-2.5426920875469761E-2</v>
      </c>
      <c r="F940">
        <f t="shared" si="75"/>
        <v>1.5634860522897451E-2</v>
      </c>
      <c r="G940">
        <f>IF('Input and Summary Results'!$J$4="yes",IF(C940=FALSE,FALSE,IF('Data Transformation'!E940&lt;$R$10,E940,$R$10)),IF(C940=FALSE,FALSE,IF(C940&lt;$R$10,C940,$R$10)))</f>
        <v>0.94313329999999995</v>
      </c>
      <c r="H940">
        <f>IF('Input and Summary Results'!$J$4="yes",'Data Transformation'!F940,'Data Transformation'!D940)</f>
        <v>3.3976399999999997E-2</v>
      </c>
      <c r="I940">
        <f t="shared" si="73"/>
        <v>37</v>
      </c>
    </row>
    <row r="941" spans="2:9" x14ac:dyDescent="0.25">
      <c r="B941">
        <f>IF('Input and Summary Results'!D523=0,FALSE,'Input and Summary Results'!$B523)</f>
        <v>37</v>
      </c>
      <c r="C941">
        <f>IF(OR(B941=0,'Input and Summary Results'!D523=0,'Input and Summary Results'!D523=""),FALSE,'Input and Summary Results'!$D523)</f>
        <v>0.97693587999999998</v>
      </c>
      <c r="D941">
        <f>IF(OR(B941=0,'Input and Summary Results'!E523=0),FALSE,'Input and Summary Results'!$E523)</f>
        <v>3.4545220000000001E-2</v>
      </c>
      <c r="E941">
        <f t="shared" si="74"/>
        <v>-1.0133939736713546E-2</v>
      </c>
      <c r="F941">
        <f t="shared" si="75"/>
        <v>1.5346580862604821E-2</v>
      </c>
      <c r="G941">
        <f>IF('Input and Summary Results'!$J$4="yes",IF(C941=FALSE,FALSE,IF('Data Transformation'!E941&lt;$R$10,E941,$R$10)),IF(C941=FALSE,FALSE,IF(C941&lt;$R$10,C941,$R$10)))</f>
        <v>0.97693587999999998</v>
      </c>
      <c r="H941">
        <f>IF('Input and Summary Results'!$J$4="yes",'Data Transformation'!F941,'Data Transformation'!D941)</f>
        <v>3.4545220000000001E-2</v>
      </c>
      <c r="I941">
        <f t="shared" si="73"/>
        <v>37</v>
      </c>
    </row>
    <row r="942" spans="2:9" x14ac:dyDescent="0.25">
      <c r="B942">
        <f>IF('Input and Summary Results'!D524=0,FALSE,'Input and Summary Results'!$B524)</f>
        <v>38</v>
      </c>
      <c r="C942">
        <f>IF(OR(B942=0,'Input and Summary Results'!D524=0,'Input and Summary Results'!D524=""),FALSE,'Input and Summary Results'!$D524)</f>
        <v>0.19683890000000001</v>
      </c>
      <c r="D942">
        <f>IF(OR(B942=0,'Input and Summary Results'!E524=0),FALSE,'Input and Summary Results'!$E524)</f>
        <v>3.5453690000000003E-2</v>
      </c>
      <c r="E942">
        <f t="shared" si="74"/>
        <v>-0.70588907061044681</v>
      </c>
      <c r="F942">
        <f t="shared" si="75"/>
        <v>7.8170023608138434E-2</v>
      </c>
      <c r="G942">
        <f>IF('Input and Summary Results'!$J$4="yes",IF(C942=FALSE,FALSE,IF('Data Transformation'!E942&lt;$R$10,E942,$R$10)),IF(C942=FALSE,FALSE,IF(C942&lt;$R$10,C942,$R$10)))</f>
        <v>0.19683890000000001</v>
      </c>
      <c r="H942">
        <f>IF('Input and Summary Results'!$J$4="yes",'Data Transformation'!F942,'Data Transformation'!D942)</f>
        <v>3.5453690000000003E-2</v>
      </c>
      <c r="I942">
        <f t="shared" si="73"/>
        <v>38</v>
      </c>
    </row>
    <row r="943" spans="2:9" x14ac:dyDescent="0.25">
      <c r="B943">
        <f>IF('Input and Summary Results'!D525=0,FALSE,'Input and Summary Results'!$B525)</f>
        <v>38</v>
      </c>
      <c r="C943">
        <f>IF(OR(B943=0,'Input and Summary Results'!D525=0,'Input and Summary Results'!D525=""),FALSE,'Input and Summary Results'!$D525)</f>
        <v>0.31069867000000001</v>
      </c>
      <c r="D943">
        <f>IF(OR(B943=0,'Input and Summary Results'!E525=0),FALSE,'Input and Summary Results'!$E525)</f>
        <v>2.4942099999999998E-2</v>
      </c>
      <c r="E943">
        <f t="shared" si="74"/>
        <v>-0.50766060581453698</v>
      </c>
      <c r="F943">
        <f t="shared" si="75"/>
        <v>3.4840417565997303E-2</v>
      </c>
      <c r="G943">
        <f>IF('Input and Summary Results'!$J$4="yes",IF(C943=FALSE,FALSE,IF('Data Transformation'!E943&lt;$R$10,E943,$R$10)),IF(C943=FALSE,FALSE,IF(C943&lt;$R$10,C943,$R$10)))</f>
        <v>0.31069867000000001</v>
      </c>
      <c r="H943">
        <f>IF('Input and Summary Results'!$J$4="yes",'Data Transformation'!F943,'Data Transformation'!D943)</f>
        <v>2.4942099999999998E-2</v>
      </c>
      <c r="I943">
        <f t="shared" si="73"/>
        <v>38</v>
      </c>
    </row>
    <row r="944" spans="2:9" x14ac:dyDescent="0.25">
      <c r="B944">
        <f>IF('Input and Summary Results'!D526=0,FALSE,'Input and Summary Results'!$B526)</f>
        <v>38</v>
      </c>
      <c r="C944">
        <f>IF(OR(B944=0,'Input and Summary Results'!D526=0,'Input and Summary Results'!D526=""),FALSE,'Input and Summary Results'!$D526)</f>
        <v>0.33902360999999998</v>
      </c>
      <c r="D944">
        <f>IF(OR(B944=0,'Input and Summary Results'!E526=0),FALSE,'Input and Summary Results'!$E526)</f>
        <v>4.444625E-2</v>
      </c>
      <c r="E944">
        <f t="shared" si="74"/>
        <v>-0.46977005596898314</v>
      </c>
      <c r="F944">
        <f t="shared" si="75"/>
        <v>5.6897726090522141E-2</v>
      </c>
      <c r="G944">
        <f>IF('Input and Summary Results'!$J$4="yes",IF(C944=FALSE,FALSE,IF('Data Transformation'!E944&lt;$R$10,E944,$R$10)),IF(C944=FALSE,FALSE,IF(C944&lt;$R$10,C944,$R$10)))</f>
        <v>0.33902360999999998</v>
      </c>
      <c r="H944">
        <f>IF('Input and Summary Results'!$J$4="yes",'Data Transformation'!F944,'Data Transformation'!D944)</f>
        <v>4.444625E-2</v>
      </c>
      <c r="I944">
        <f t="shared" si="73"/>
        <v>38</v>
      </c>
    </row>
    <row r="945" spans="2:9" x14ac:dyDescent="0.25">
      <c r="B945">
        <f>IF('Input and Summary Results'!D527=0,FALSE,'Input and Summary Results'!$B527)</f>
        <v>38</v>
      </c>
      <c r="C945">
        <f>IF(OR(B945=0,'Input and Summary Results'!D527=0,'Input and Summary Results'!D527=""),FALSE,'Input and Summary Results'!$D527)</f>
        <v>0.42987754</v>
      </c>
      <c r="D945">
        <f>IF(OR(B945=0,'Input and Summary Results'!E527=0),FALSE,'Input and Summary Results'!$E527)</f>
        <v>3.1330240000000002E-2</v>
      </c>
      <c r="E945">
        <f t="shared" si="74"/>
        <v>-0.36665524506414338</v>
      </c>
      <c r="F945">
        <f t="shared" si="75"/>
        <v>3.1630692219928494E-2</v>
      </c>
      <c r="G945">
        <f>IF('Input and Summary Results'!$J$4="yes",IF(C945=FALSE,FALSE,IF('Data Transformation'!E945&lt;$R$10,E945,$R$10)),IF(C945=FALSE,FALSE,IF(C945&lt;$R$10,C945,$R$10)))</f>
        <v>0.42987754</v>
      </c>
      <c r="H945">
        <f>IF('Input and Summary Results'!$J$4="yes",'Data Transformation'!F945,'Data Transformation'!D945)</f>
        <v>3.1330240000000002E-2</v>
      </c>
      <c r="I945">
        <f t="shared" si="73"/>
        <v>38</v>
      </c>
    </row>
    <row r="946" spans="2:9" x14ac:dyDescent="0.25">
      <c r="B946">
        <f>IF('Input and Summary Results'!D528=0,FALSE,'Input and Summary Results'!$B528)</f>
        <v>38</v>
      </c>
      <c r="C946">
        <f>IF(OR(B946=0,'Input and Summary Results'!D528=0,'Input and Summary Results'!D528=""),FALSE,'Input and Summary Results'!$D528)</f>
        <v>0.54690081000000001</v>
      </c>
      <c r="D946">
        <f>IF(OR(B946=0,'Input and Summary Results'!E528=0),FALSE,'Input and Summary Results'!$E528)</f>
        <v>4.4899420000000002E-2</v>
      </c>
      <c r="E946">
        <f t="shared" si="74"/>
        <v>-0.26209143340307228</v>
      </c>
      <c r="F946">
        <f t="shared" si="75"/>
        <v>3.563049811537123E-2</v>
      </c>
      <c r="G946">
        <f>IF('Input and Summary Results'!$J$4="yes",IF(C946=FALSE,FALSE,IF('Data Transformation'!E946&lt;$R$10,E946,$R$10)),IF(C946=FALSE,FALSE,IF(C946&lt;$R$10,C946,$R$10)))</f>
        <v>0.54690081000000001</v>
      </c>
      <c r="H946">
        <f>IF('Input and Summary Results'!$J$4="yes",'Data Transformation'!F946,'Data Transformation'!D946)</f>
        <v>4.4899420000000002E-2</v>
      </c>
      <c r="I946">
        <f t="shared" si="73"/>
        <v>38</v>
      </c>
    </row>
    <row r="947" spans="2:9" x14ac:dyDescent="0.25">
      <c r="B947">
        <f>IF('Input and Summary Results'!D529=0,FALSE,'Input and Summary Results'!$B529)</f>
        <v>38</v>
      </c>
      <c r="C947">
        <f>IF(OR(B947=0,'Input and Summary Results'!D529=0,'Input and Summary Results'!D529=""),FALSE,'Input and Summary Results'!$D529)</f>
        <v>0.57829065000000002</v>
      </c>
      <c r="D947">
        <f>IF(OR(B947=0,'Input and Summary Results'!E529=0),FALSE,'Input and Summary Results'!$E529)</f>
        <v>2.0430879999999998E-2</v>
      </c>
      <c r="E947">
        <f t="shared" si="74"/>
        <v>-0.23785382946059805</v>
      </c>
      <c r="F947">
        <f t="shared" si="75"/>
        <v>1.5333123438879739E-2</v>
      </c>
      <c r="G947">
        <f>IF('Input and Summary Results'!$J$4="yes",IF(C947=FALSE,FALSE,IF('Data Transformation'!E947&lt;$R$10,E947,$R$10)),IF(C947=FALSE,FALSE,IF(C947&lt;$R$10,C947,$R$10)))</f>
        <v>0.57829065000000002</v>
      </c>
      <c r="H947">
        <f>IF('Input and Summary Results'!$J$4="yes",'Data Transformation'!F947,'Data Transformation'!D947)</f>
        <v>2.0430879999999998E-2</v>
      </c>
      <c r="I947">
        <f t="shared" si="73"/>
        <v>38</v>
      </c>
    </row>
    <row r="948" spans="2:9" x14ac:dyDescent="0.25">
      <c r="B948">
        <f>IF('Input and Summary Results'!D530=0,FALSE,'Input and Summary Results'!$B530)</f>
        <v>38</v>
      </c>
      <c r="C948">
        <f>IF(OR(B948=0,'Input and Summary Results'!D530=0,'Input and Summary Results'!D530=""),FALSE,'Input and Summary Results'!$D530)</f>
        <v>0.61968869999999998</v>
      </c>
      <c r="D948">
        <f>IF(OR(B948=0,'Input and Summary Results'!E530=0),FALSE,'Input and Summary Results'!$E530)</f>
        <v>3.9744710000000003E-2</v>
      </c>
      <c r="E948">
        <f t="shared" si="74"/>
        <v>-0.20782642312156457</v>
      </c>
      <c r="F948">
        <f t="shared" si="75"/>
        <v>2.7835273000782493E-2</v>
      </c>
      <c r="G948">
        <f>IF('Input and Summary Results'!$J$4="yes",IF(C948=FALSE,FALSE,IF('Data Transformation'!E948&lt;$R$10,E948,$R$10)),IF(C948=FALSE,FALSE,IF(C948&lt;$R$10,C948,$R$10)))</f>
        <v>0.61968869999999998</v>
      </c>
      <c r="H948">
        <f>IF('Input and Summary Results'!$J$4="yes",'Data Transformation'!F948,'Data Transformation'!D948)</f>
        <v>3.9744710000000003E-2</v>
      </c>
      <c r="I948">
        <f t="shared" si="73"/>
        <v>38</v>
      </c>
    </row>
    <row r="949" spans="2:9" x14ac:dyDescent="0.25">
      <c r="B949">
        <f>IF('Input and Summary Results'!D531=0,FALSE,'Input and Summary Results'!$B531)</f>
        <v>38</v>
      </c>
      <c r="C949">
        <f>IF(OR(B949=0,'Input and Summary Results'!D531=0,'Input and Summary Results'!D531=""),FALSE,'Input and Summary Results'!$D531)</f>
        <v>0.62743161000000003</v>
      </c>
      <c r="D949">
        <f>IF(OR(B949=0,'Input and Summary Results'!E531=0),FALSE,'Input and Summary Results'!$E531)</f>
        <v>2.534366E-2</v>
      </c>
      <c r="E949">
        <f t="shared" si="74"/>
        <v>-0.20243360533422902</v>
      </c>
      <c r="F949">
        <f t="shared" si="75"/>
        <v>1.7530434018139442E-2</v>
      </c>
      <c r="G949">
        <f>IF('Input and Summary Results'!$J$4="yes",IF(C949=FALSE,FALSE,IF('Data Transformation'!E949&lt;$R$10,E949,$R$10)),IF(C949=FALSE,FALSE,IF(C949&lt;$R$10,C949,$R$10)))</f>
        <v>0.62743161000000003</v>
      </c>
      <c r="H949">
        <f>IF('Input and Summary Results'!$J$4="yes",'Data Transformation'!F949,'Data Transformation'!D949)</f>
        <v>2.534366E-2</v>
      </c>
      <c r="I949">
        <f t="shared" si="73"/>
        <v>38</v>
      </c>
    </row>
    <row r="950" spans="2:9" x14ac:dyDescent="0.25">
      <c r="B950">
        <f>IF('Input and Summary Results'!D532=0,FALSE,'Input and Summary Results'!$B532)</f>
        <v>38</v>
      </c>
      <c r="C950">
        <f>IF(OR(B950=0,'Input and Summary Results'!D532=0,'Input and Summary Results'!D532=""),FALSE,'Input and Summary Results'!$D532)</f>
        <v>0.71075591999999999</v>
      </c>
      <c r="D950">
        <f>IF(OR(B950=0,'Input and Summary Results'!E532=0),FALSE,'Input and Summary Results'!$E532)</f>
        <v>2.9984980000000001E-2</v>
      </c>
      <c r="E950">
        <f t="shared" si="74"/>
        <v>-0.14827951431409345</v>
      </c>
      <c r="F950">
        <f t="shared" si="75"/>
        <v>1.8309353399406088E-2</v>
      </c>
      <c r="G950">
        <f>IF('Input and Summary Results'!$J$4="yes",IF(C950=FALSE,FALSE,IF('Data Transformation'!E950&lt;$R$10,E950,$R$10)),IF(C950=FALSE,FALSE,IF(C950&lt;$R$10,C950,$R$10)))</f>
        <v>0.71075591999999999</v>
      </c>
      <c r="H950">
        <f>IF('Input and Summary Results'!$J$4="yes",'Data Transformation'!F950,'Data Transformation'!D950)</f>
        <v>2.9984980000000001E-2</v>
      </c>
      <c r="I950">
        <f t="shared" si="73"/>
        <v>38</v>
      </c>
    </row>
    <row r="951" spans="2:9" x14ac:dyDescent="0.25">
      <c r="B951">
        <f>IF('Input and Summary Results'!D533=0,FALSE,'Input and Summary Results'!$B533)</f>
        <v>38</v>
      </c>
      <c r="C951">
        <f>IF(OR(B951=0,'Input and Summary Results'!D533=0,'Input and Summary Results'!D533=""),FALSE,'Input and Summary Results'!$D533)</f>
        <v>0.71698854000000001</v>
      </c>
      <c r="D951">
        <f>IF(OR(B951=0,'Input and Summary Results'!E533=0),FALSE,'Input and Summary Results'!$E533)</f>
        <v>4.7941119999999997E-2</v>
      </c>
      <c r="E951">
        <f t="shared" si="74"/>
        <v>-0.14448778583085747</v>
      </c>
      <c r="F951">
        <f t="shared" si="75"/>
        <v>2.9019217071447192E-2</v>
      </c>
      <c r="G951">
        <f>IF('Input and Summary Results'!$J$4="yes",IF(C951=FALSE,FALSE,IF('Data Transformation'!E951&lt;$R$10,E951,$R$10)),IF(C951=FALSE,FALSE,IF(C951&lt;$R$10,C951,$R$10)))</f>
        <v>0.71698854000000001</v>
      </c>
      <c r="H951">
        <f>IF('Input and Summary Results'!$J$4="yes",'Data Transformation'!F951,'Data Transformation'!D951)</f>
        <v>4.7941119999999997E-2</v>
      </c>
      <c r="I951">
        <f t="shared" si="73"/>
        <v>38</v>
      </c>
    </row>
    <row r="952" spans="2:9" x14ac:dyDescent="0.25">
      <c r="B952">
        <f>IF('Input and Summary Results'!D534=0,FALSE,'Input and Summary Results'!$B534)</f>
        <v>38</v>
      </c>
      <c r="C952">
        <f>IF(OR(B952=0,'Input and Summary Results'!D534=0,'Input and Summary Results'!D534=""),FALSE,'Input and Summary Results'!$D534)</f>
        <v>0.75492903</v>
      </c>
      <c r="D952">
        <f>IF(OR(B952=0,'Input and Summary Results'!E534=0),FALSE,'Input and Summary Results'!$E534)</f>
        <v>3.8670139999999999E-2</v>
      </c>
      <c r="E952">
        <f t="shared" si="74"/>
        <v>-0.12209387397094393</v>
      </c>
      <c r="F952">
        <f t="shared" si="75"/>
        <v>2.2231017874620614E-2</v>
      </c>
      <c r="G952">
        <f>IF('Input and Summary Results'!$J$4="yes",IF(C952=FALSE,FALSE,IF('Data Transformation'!E952&lt;$R$10,E952,$R$10)),IF(C952=FALSE,FALSE,IF(C952&lt;$R$10,C952,$R$10)))</f>
        <v>0.75492903</v>
      </c>
      <c r="H952">
        <f>IF('Input and Summary Results'!$J$4="yes",'Data Transformation'!F952,'Data Transformation'!D952)</f>
        <v>3.8670139999999999E-2</v>
      </c>
      <c r="I952">
        <f t="shared" si="73"/>
        <v>38</v>
      </c>
    </row>
    <row r="953" spans="2:9" x14ac:dyDescent="0.25">
      <c r="B953">
        <f>IF('Input and Summary Results'!D535=0,FALSE,'Input and Summary Results'!$B535)</f>
        <v>38</v>
      </c>
      <c r="C953">
        <f>IF(OR(B953=0,'Input and Summary Results'!D535=0,'Input and Summary Results'!D535=""),FALSE,'Input and Summary Results'!$D535)</f>
        <v>0.75782631</v>
      </c>
      <c r="D953">
        <f>IF(OR(B953=0,'Input and Summary Results'!E535=0),FALSE,'Input and Summary Results'!$E535)</f>
        <v>4.0891629999999998E-2</v>
      </c>
      <c r="E953">
        <f t="shared" si="74"/>
        <v>-0.12043032108600681</v>
      </c>
      <c r="F953">
        <f t="shared" si="75"/>
        <v>2.3418251894685469E-2</v>
      </c>
      <c r="G953">
        <f>IF('Input and Summary Results'!$J$4="yes",IF(C953=FALSE,FALSE,IF('Data Transformation'!E953&lt;$R$10,E953,$R$10)),IF(C953=FALSE,FALSE,IF(C953&lt;$R$10,C953,$R$10)))</f>
        <v>0.75782631</v>
      </c>
      <c r="H953">
        <f>IF('Input and Summary Results'!$J$4="yes",'Data Transformation'!F953,'Data Transformation'!D953)</f>
        <v>4.0891629999999998E-2</v>
      </c>
      <c r="I953">
        <f t="shared" si="73"/>
        <v>38</v>
      </c>
    </row>
    <row r="954" spans="2:9" x14ac:dyDescent="0.25">
      <c r="B954">
        <f>IF('Input and Summary Results'!D536=0,FALSE,'Input and Summary Results'!$B536)</f>
        <v>38</v>
      </c>
      <c r="C954">
        <f>IF(OR(B954=0,'Input and Summary Results'!D536=0,'Input and Summary Results'!D536=""),FALSE,'Input and Summary Results'!$D536)</f>
        <v>0.80927452</v>
      </c>
      <c r="D954">
        <f>IF(OR(B954=0,'Input and Summary Results'!E536=0),FALSE,'Input and Summary Results'!$E536)</f>
        <v>4.2023049999999999E-2</v>
      </c>
      <c r="E954">
        <f t="shared" si="74"/>
        <v>-9.190413314952213E-2</v>
      </c>
      <c r="F954">
        <f t="shared" si="75"/>
        <v>2.253623863012516E-2</v>
      </c>
      <c r="G954">
        <f>IF('Input and Summary Results'!$J$4="yes",IF(C954=FALSE,FALSE,IF('Data Transformation'!E954&lt;$R$10,E954,$R$10)),IF(C954=FALSE,FALSE,IF(C954&lt;$R$10,C954,$R$10)))</f>
        <v>0.80927452</v>
      </c>
      <c r="H954">
        <f>IF('Input and Summary Results'!$J$4="yes",'Data Transformation'!F954,'Data Transformation'!D954)</f>
        <v>4.2023049999999999E-2</v>
      </c>
      <c r="I954">
        <f t="shared" si="73"/>
        <v>38</v>
      </c>
    </row>
    <row r="955" spans="2:9" x14ac:dyDescent="0.25">
      <c r="B955">
        <f>IF('Input and Summary Results'!D537=0,FALSE,'Input and Summary Results'!$B537)</f>
        <v>38</v>
      </c>
      <c r="C955">
        <f>IF(OR(B955=0,'Input and Summary Results'!D537=0,'Input and Summary Results'!D537=""),FALSE,'Input and Summary Results'!$D537)</f>
        <v>0.83687946999999996</v>
      </c>
      <c r="D955">
        <f>IF(OR(B955=0,'Input and Summary Results'!E537=0),FALSE,'Input and Summary Results'!$E537)</f>
        <v>3.654744E-2</v>
      </c>
      <c r="E955">
        <f t="shared" si="74"/>
        <v>-7.7337085953221751E-2</v>
      </c>
      <c r="F955">
        <f t="shared" si="75"/>
        <v>1.8953253758274176E-2</v>
      </c>
      <c r="G955">
        <f>IF('Input and Summary Results'!$J$4="yes",IF(C955=FALSE,FALSE,IF('Data Transformation'!E955&lt;$R$10,E955,$R$10)),IF(C955=FALSE,FALSE,IF(C955&lt;$R$10,C955,$R$10)))</f>
        <v>0.83687946999999996</v>
      </c>
      <c r="H955">
        <f>IF('Input and Summary Results'!$J$4="yes",'Data Transformation'!F955,'Data Transformation'!D955)</f>
        <v>3.654744E-2</v>
      </c>
      <c r="I955">
        <f t="shared" si="73"/>
        <v>38</v>
      </c>
    </row>
    <row r="956" spans="2:9" x14ac:dyDescent="0.25">
      <c r="B956">
        <f>IF('Input and Summary Results'!D538=0,FALSE,'Input and Summary Results'!$B538)</f>
        <v>38</v>
      </c>
      <c r="C956">
        <f>IF(OR(B956=0,'Input and Summary Results'!D538=0,'Input and Summary Results'!D538=""),FALSE,'Input and Summary Results'!$D538)</f>
        <v>0.85710923999999999</v>
      </c>
      <c r="D956">
        <f>IF(OR(B956=0,'Input and Summary Results'!E538=0),FALSE,'Input and Summary Results'!$E538)</f>
        <v>3.8126430000000003E-2</v>
      </c>
      <c r="E956">
        <f t="shared" si="74"/>
        <v>-6.6963822994219893E-2</v>
      </c>
      <c r="F956">
        <f t="shared" si="75"/>
        <v>1.9305439549339127E-2</v>
      </c>
      <c r="G956">
        <f>IF('Input and Summary Results'!$J$4="yes",IF(C956=FALSE,FALSE,IF('Data Transformation'!E956&lt;$R$10,E956,$R$10)),IF(C956=FALSE,FALSE,IF(C956&lt;$R$10,C956,$R$10)))</f>
        <v>0.85710923999999999</v>
      </c>
      <c r="H956">
        <f>IF('Input and Summary Results'!$J$4="yes",'Data Transformation'!F956,'Data Transformation'!D956)</f>
        <v>3.8126430000000003E-2</v>
      </c>
      <c r="I956">
        <f t="shared" si="73"/>
        <v>38</v>
      </c>
    </row>
    <row r="957" spans="2:9" x14ac:dyDescent="0.25">
      <c r="B957">
        <f>IF('Input and Summary Results'!D539=0,FALSE,'Input and Summary Results'!$B539)</f>
        <v>38</v>
      </c>
      <c r="C957">
        <f>IF(OR(B957=0,'Input and Summary Results'!D539=0,'Input and Summary Results'!D539=""),FALSE,'Input and Summary Results'!$D539)</f>
        <v>1.0326326100000001</v>
      </c>
      <c r="D957">
        <f>IF(OR(B957=0,'Input and Summary Results'!E539=0),FALSE,'Input and Summary Results'!$E539)</f>
        <v>2.649489E-2</v>
      </c>
      <c r="E957">
        <f t="shared" si="74"/>
        <v>1.3945835721307349E-2</v>
      </c>
      <c r="F957">
        <f t="shared" si="75"/>
        <v>1.1135404933609446E-2</v>
      </c>
      <c r="G957">
        <f>IF('Input and Summary Results'!$J$4="yes",IF(C957=FALSE,FALSE,IF('Data Transformation'!E957&lt;$R$10,E957,$R$10)),IF(C957=FALSE,FALSE,IF(C957&lt;$R$10,C957,$R$10)))</f>
        <v>1.0326326100000001</v>
      </c>
      <c r="H957">
        <f>IF('Input and Summary Results'!$J$4="yes",'Data Transformation'!F957,'Data Transformation'!D957)</f>
        <v>2.649489E-2</v>
      </c>
      <c r="I957">
        <f t="shared" si="73"/>
        <v>38</v>
      </c>
    </row>
    <row r="958" spans="2:9" x14ac:dyDescent="0.25">
      <c r="B958">
        <f>IF('Input and Summary Results'!D540=0,FALSE,'Input and Summary Results'!$B540)</f>
        <v>38</v>
      </c>
      <c r="C958">
        <f>IF(OR(B958=0,'Input and Summary Results'!D540=0,'Input and Summary Results'!D540=""),FALSE,'Input and Summary Results'!$D540)</f>
        <v>1.05126019</v>
      </c>
      <c r="D958">
        <f>IF(OR(B958=0,'Input and Summary Results'!E540=0),FALSE,'Input and Summary Results'!$E540)</f>
        <v>2.279432E-2</v>
      </c>
      <c r="E958">
        <f t="shared" si="74"/>
        <v>2.1710218498546246E-2</v>
      </c>
      <c r="F958">
        <f t="shared" si="75"/>
        <v>9.410358134079061E-3</v>
      </c>
      <c r="G958">
        <f>IF('Input and Summary Results'!$J$4="yes",IF(C958=FALSE,FALSE,IF('Data Transformation'!E958&lt;$R$10,E958,$R$10)),IF(C958=FALSE,FALSE,IF(C958&lt;$R$10,C958,$R$10)))</f>
        <v>1.05126019</v>
      </c>
      <c r="H958">
        <f>IF('Input and Summary Results'!$J$4="yes",'Data Transformation'!F958,'Data Transformation'!D958)</f>
        <v>2.279432E-2</v>
      </c>
      <c r="I958">
        <f t="shared" si="73"/>
        <v>38</v>
      </c>
    </row>
    <row r="959" spans="2:9" x14ac:dyDescent="0.25">
      <c r="B959">
        <f>IF('Input and Summary Results'!D541=0,FALSE,'Input and Summary Results'!$B541)</f>
        <v>38</v>
      </c>
      <c r="C959">
        <f>IF(OR(B959=0,'Input and Summary Results'!D541=0,'Input and Summary Results'!D541=""),FALSE,'Input and Summary Results'!$D541)</f>
        <v>1.0783748900000001</v>
      </c>
      <c r="D959">
        <f>IF(OR(B959=0,'Input and Summary Results'!E541=0),FALSE,'Input and Summary Results'!$E541)</f>
        <v>3.3387939999999998E-2</v>
      </c>
      <c r="E959">
        <f t="shared" si="74"/>
        <v>3.2769766745581769E-2</v>
      </c>
      <c r="F959">
        <f t="shared" si="75"/>
        <v>1.3437224933900305E-2</v>
      </c>
      <c r="G959">
        <f>IF('Input and Summary Results'!$J$4="yes",IF(C959=FALSE,FALSE,IF('Data Transformation'!E959&lt;$R$10,E959,$R$10)),IF(C959=FALSE,FALSE,IF(C959&lt;$R$10,C959,$R$10)))</f>
        <v>1.0783748900000001</v>
      </c>
      <c r="H959">
        <f>IF('Input and Summary Results'!$J$4="yes",'Data Transformation'!F959,'Data Transformation'!D959)</f>
        <v>3.3387939999999998E-2</v>
      </c>
      <c r="I959">
        <f t="shared" si="73"/>
        <v>38</v>
      </c>
    </row>
    <row r="960" spans="2:9" x14ac:dyDescent="0.25">
      <c r="B960">
        <f>IF('Input and Summary Results'!D542=0,FALSE,'Input and Summary Results'!$B542)</f>
        <v>38</v>
      </c>
      <c r="C960">
        <f>IF(OR(B960=0,'Input and Summary Results'!D542=0,'Input and Summary Results'!D542=""),FALSE,'Input and Summary Results'!$D542)</f>
        <v>1.09501179</v>
      </c>
      <c r="D960">
        <f>IF(OR(B960=0,'Input and Summary Results'!E542=0),FALSE,'Input and Summary Results'!$E542)</f>
        <v>5.1688650000000003E-2</v>
      </c>
      <c r="E960">
        <f t="shared" si="74"/>
        <v>3.9418795253193063E-2</v>
      </c>
      <c r="F960">
        <f t="shared" si="75"/>
        <v>2.0486422433862561E-2</v>
      </c>
      <c r="G960">
        <f>IF('Input and Summary Results'!$J$4="yes",IF(C960=FALSE,FALSE,IF('Data Transformation'!E960&lt;$R$10,E960,$R$10)),IF(C960=FALSE,FALSE,IF(C960&lt;$R$10,C960,$R$10)))</f>
        <v>1.09501179</v>
      </c>
      <c r="H960">
        <f>IF('Input and Summary Results'!$J$4="yes",'Data Transformation'!F960,'Data Transformation'!D960)</f>
        <v>5.1688650000000003E-2</v>
      </c>
      <c r="I960">
        <f t="shared" si="73"/>
        <v>38</v>
      </c>
    </row>
    <row r="961" spans="2:9" x14ac:dyDescent="0.25">
      <c r="B961">
        <f>IF('Input and Summary Results'!D543=0,FALSE,'Input and Summary Results'!$B543)</f>
        <v>39</v>
      </c>
      <c r="C961">
        <f>IF(OR(B961=0,'Input and Summary Results'!D543=0,'Input and Summary Results'!D543=""),FALSE,'Input and Summary Results'!$D543)</f>
        <v>0.53826085000000001</v>
      </c>
      <c r="D961">
        <f>IF(OR(B961=0,'Input and Summary Results'!E543=0),FALSE,'Input and Summary Results'!$E543)</f>
        <v>4.4677920000000003E-2</v>
      </c>
      <c r="E961">
        <f t="shared" si="74"/>
        <v>-0.26900720711964238</v>
      </c>
      <c r="F961">
        <f t="shared" si="75"/>
        <v>3.6023829858701409E-2</v>
      </c>
      <c r="G961">
        <f>IF('Input and Summary Results'!$J$4="yes",IF(C961=FALSE,FALSE,IF('Data Transformation'!E961&lt;$R$10,E961,$R$10)),IF(C961=FALSE,FALSE,IF(C961&lt;$R$10,C961,$R$10)))</f>
        <v>0.53826085000000001</v>
      </c>
      <c r="H961">
        <f>IF('Input and Summary Results'!$J$4="yes",'Data Transformation'!F961,'Data Transformation'!D961)</f>
        <v>4.4677920000000003E-2</v>
      </c>
      <c r="I961">
        <f t="shared" si="73"/>
        <v>39</v>
      </c>
    </row>
    <row r="962" spans="2:9" x14ac:dyDescent="0.25">
      <c r="B962">
        <f>IF('Input and Summary Results'!D544=0,FALSE,'Input and Summary Results'!$B544)</f>
        <v>39</v>
      </c>
      <c r="C962">
        <f>IF(OR(B962=0,'Input and Summary Results'!D544=0,'Input and Summary Results'!D544=""),FALSE,'Input and Summary Results'!$D544)</f>
        <v>0.91311317000000003</v>
      </c>
      <c r="D962">
        <f>IF(OR(B962=0,'Input and Summary Results'!E544=0),FALSE,'Input and Summary Results'!$E544)</f>
        <v>4.1948100000000002E-2</v>
      </c>
      <c r="E962">
        <f t="shared" si="74"/>
        <v>-3.9475393264545987E-2</v>
      </c>
      <c r="F962">
        <f t="shared" si="75"/>
        <v>1.9937808366075806E-2</v>
      </c>
      <c r="G962">
        <f>IF('Input and Summary Results'!$J$4="yes",IF(C962=FALSE,FALSE,IF('Data Transformation'!E962&lt;$R$10,E962,$R$10)),IF(C962=FALSE,FALSE,IF(C962&lt;$R$10,C962,$R$10)))</f>
        <v>0.91311317000000003</v>
      </c>
      <c r="H962">
        <f>IF('Input and Summary Results'!$J$4="yes",'Data Transformation'!F962,'Data Transformation'!D962)</f>
        <v>4.1948100000000002E-2</v>
      </c>
      <c r="I962">
        <f t="shared" si="73"/>
        <v>39</v>
      </c>
    </row>
    <row r="963" spans="2:9" x14ac:dyDescent="0.25">
      <c r="B963">
        <f>IF('Input and Summary Results'!D545=0,FALSE,'Input and Summary Results'!$B545)</f>
        <v>39</v>
      </c>
      <c r="C963">
        <f>IF(OR(B963=0,'Input and Summary Results'!D545=0,'Input and Summary Results'!D545=""),FALSE,'Input and Summary Results'!$D545)</f>
        <v>0.92696248000000003</v>
      </c>
      <c r="D963">
        <f>IF(OR(B963=0,'Input and Summary Results'!E545=0),FALSE,'Input and Summary Results'!$E545)</f>
        <v>8.9841820000000003E-2</v>
      </c>
      <c r="E963">
        <f t="shared" si="74"/>
        <v>-3.2937844128136808E-2</v>
      </c>
      <c r="F963">
        <f t="shared" si="75"/>
        <v>4.2063568613909808E-2</v>
      </c>
      <c r="G963">
        <f>IF('Input and Summary Results'!$J$4="yes",IF(C963=FALSE,FALSE,IF('Data Transformation'!E963&lt;$R$10,E963,$R$10)),IF(C963=FALSE,FALSE,IF(C963&lt;$R$10,C963,$R$10)))</f>
        <v>0.92696248000000003</v>
      </c>
      <c r="H963">
        <f>IF('Input and Summary Results'!$J$4="yes",'Data Transformation'!F963,'Data Transformation'!D963)</f>
        <v>8.9841820000000003E-2</v>
      </c>
      <c r="I963">
        <f t="shared" si="73"/>
        <v>39</v>
      </c>
    </row>
    <row r="964" spans="2:9" x14ac:dyDescent="0.25">
      <c r="B964">
        <f>IF('Input and Summary Results'!D546=0,FALSE,'Input and Summary Results'!$B546)</f>
        <v>39</v>
      </c>
      <c r="C964">
        <f>IF(OR(B964=0,'Input and Summary Results'!D546=0,'Input and Summary Results'!D546=""),FALSE,'Input and Summary Results'!$D546)</f>
        <v>0.94052743999999999</v>
      </c>
      <c r="D964">
        <f>IF(OR(B964=0,'Input and Summary Results'!E546=0),FALSE,'Input and Summary Results'!$E546)</f>
        <v>5.117878E-2</v>
      </c>
      <c r="E964">
        <f t="shared" si="74"/>
        <v>-2.6628529335568089E-2</v>
      </c>
      <c r="F964">
        <f t="shared" si="75"/>
        <v>2.3616100472305199E-2</v>
      </c>
      <c r="G964">
        <f>IF('Input and Summary Results'!$J$4="yes",IF(C964=FALSE,FALSE,IF('Data Transformation'!E964&lt;$R$10,E964,$R$10)),IF(C964=FALSE,FALSE,IF(C964&lt;$R$10,C964,$R$10)))</f>
        <v>0.94052743999999999</v>
      </c>
      <c r="H964">
        <f>IF('Input and Summary Results'!$J$4="yes",'Data Transformation'!F964,'Data Transformation'!D964)</f>
        <v>5.117878E-2</v>
      </c>
      <c r="I964">
        <f t="shared" si="73"/>
        <v>39</v>
      </c>
    </row>
    <row r="965" spans="2:9" x14ac:dyDescent="0.25">
      <c r="B965">
        <f>IF('Input and Summary Results'!D547=0,FALSE,'Input and Summary Results'!$B547)</f>
        <v>39</v>
      </c>
      <c r="C965">
        <f>IF(OR(B965=0,'Input and Summary Results'!D547=0,'Input and Summary Results'!D547=""),FALSE,'Input and Summary Results'!$D547)</f>
        <v>0.96334989000000004</v>
      </c>
      <c r="D965">
        <f>IF(OR(B965=0,'Input and Summary Results'!E547=0),FALSE,'Input and Summary Results'!$E547)</f>
        <v>4.2672950000000001E-2</v>
      </c>
      <c r="E965">
        <f t="shared" si="74"/>
        <v>-1.6215947872614222E-2</v>
      </c>
      <c r="F965">
        <f t="shared" si="75"/>
        <v>1.9224645678840531E-2</v>
      </c>
      <c r="G965">
        <f>IF('Input and Summary Results'!$J$4="yes",IF(C965=FALSE,FALSE,IF('Data Transformation'!E965&lt;$R$10,E965,$R$10)),IF(C965=FALSE,FALSE,IF(C965&lt;$R$10,C965,$R$10)))</f>
        <v>0.96334989000000004</v>
      </c>
      <c r="H965">
        <f>IF('Input and Summary Results'!$J$4="yes",'Data Transformation'!F965,'Data Transformation'!D965)</f>
        <v>4.2672950000000001E-2</v>
      </c>
      <c r="I965">
        <f t="shared" ref="I965:I1028" si="76">IF(G965=FALSE,"",B965)</f>
        <v>39</v>
      </c>
    </row>
    <row r="966" spans="2:9" x14ac:dyDescent="0.25">
      <c r="B966">
        <f>IF('Input and Summary Results'!D548=0,FALSE,'Input and Summary Results'!$B548)</f>
        <v>39</v>
      </c>
      <c r="C966">
        <f>IF(OR(B966=0,'Input and Summary Results'!D548=0,'Input and Summary Results'!D548=""),FALSE,'Input and Summary Results'!$D548)</f>
        <v>0.96674972999999997</v>
      </c>
      <c r="D966">
        <f>IF(OR(B966=0,'Input and Summary Results'!E548=0),FALSE,'Input and Summary Results'!$E548)</f>
        <v>2.8477019999999999E-2</v>
      </c>
      <c r="E966">
        <f t="shared" si="74"/>
        <v>-1.4685940547399128E-2</v>
      </c>
      <c r="F966">
        <f t="shared" si="75"/>
        <v>1.2784101506808799E-2</v>
      </c>
      <c r="G966">
        <f>IF('Input and Summary Results'!$J$4="yes",IF(C966=FALSE,FALSE,IF('Data Transformation'!E966&lt;$R$10,E966,$R$10)),IF(C966=FALSE,FALSE,IF(C966&lt;$R$10,C966,$R$10)))</f>
        <v>0.96674972999999997</v>
      </c>
      <c r="H966">
        <f>IF('Input and Summary Results'!$J$4="yes",'Data Transformation'!F966,'Data Transformation'!D966)</f>
        <v>2.8477019999999999E-2</v>
      </c>
      <c r="I966">
        <f t="shared" si="76"/>
        <v>39</v>
      </c>
    </row>
    <row r="967" spans="2:9" x14ac:dyDescent="0.25">
      <c r="B967">
        <f>IF('Input and Summary Results'!D549=0,FALSE,'Input and Summary Results'!$B549)</f>
        <v>39</v>
      </c>
      <c r="C967">
        <f>IF(OR(B967=0,'Input and Summary Results'!D549=0,'Input and Summary Results'!D549=""),FALSE,'Input and Summary Results'!$D549)</f>
        <v>0.98006866999999998</v>
      </c>
      <c r="D967">
        <f>IF(OR(B967=0,'Input and Summary Results'!E549=0),FALSE,'Input and Summary Results'!$E549)</f>
        <v>3.1532329999999997E-2</v>
      </c>
      <c r="E967">
        <f t="shared" si="74"/>
        <v>-8.7434937388817628E-3</v>
      </c>
      <c r="F967">
        <f t="shared" si="75"/>
        <v>1.3963339140307382E-2</v>
      </c>
      <c r="G967">
        <f>IF('Input and Summary Results'!$J$4="yes",IF(C967=FALSE,FALSE,IF('Data Transformation'!E967&lt;$R$10,E967,$R$10)),IF(C967=FALSE,FALSE,IF(C967&lt;$R$10,C967,$R$10)))</f>
        <v>0.98006866999999998</v>
      </c>
      <c r="H967">
        <f>IF('Input and Summary Results'!$J$4="yes",'Data Transformation'!F967,'Data Transformation'!D967)</f>
        <v>3.1532329999999997E-2</v>
      </c>
      <c r="I967">
        <f t="shared" si="76"/>
        <v>39</v>
      </c>
    </row>
    <row r="968" spans="2:9" x14ac:dyDescent="0.25">
      <c r="B968">
        <f>IF('Input and Summary Results'!D550=0,FALSE,'Input and Summary Results'!$B550)</f>
        <v>39</v>
      </c>
      <c r="C968">
        <f>IF(OR(B968=0,'Input and Summary Results'!D550=0,'Input and Summary Results'!D550=""),FALSE,'Input and Summary Results'!$D550)</f>
        <v>0.98587617999999999</v>
      </c>
      <c r="D968">
        <f>IF(OR(B968=0,'Input and Summary Results'!E550=0),FALSE,'Input and Summary Results'!$E550)</f>
        <v>4.335551E-2</v>
      </c>
      <c r="E968">
        <f t="shared" si="74"/>
        <v>-6.1776263564274079E-3</v>
      </c>
      <c r="F968">
        <f t="shared" si="75"/>
        <v>1.9085856542349972E-2</v>
      </c>
      <c r="G968">
        <f>IF('Input and Summary Results'!$J$4="yes",IF(C968=FALSE,FALSE,IF('Data Transformation'!E968&lt;$R$10,E968,$R$10)),IF(C968=FALSE,FALSE,IF(C968&lt;$R$10,C968,$R$10)))</f>
        <v>0.98587617999999999</v>
      </c>
      <c r="H968">
        <f>IF('Input and Summary Results'!$J$4="yes",'Data Transformation'!F968,'Data Transformation'!D968)</f>
        <v>4.335551E-2</v>
      </c>
      <c r="I968">
        <f t="shared" si="76"/>
        <v>39</v>
      </c>
    </row>
    <row r="969" spans="2:9" x14ac:dyDescent="0.25">
      <c r="B969">
        <f>IF('Input and Summary Results'!D551=0,FALSE,'Input and Summary Results'!$B551)</f>
        <v>39</v>
      </c>
      <c r="C969">
        <f>IF(OR(B969=0,'Input and Summary Results'!D551=0,'Input and Summary Results'!D551=""),FALSE,'Input and Summary Results'!$D551)</f>
        <v>0.98908965999999998</v>
      </c>
      <c r="D969">
        <f>IF(OR(B969=0,'Input and Summary Results'!E551=0),FALSE,'Input and Summary Results'!$E551)</f>
        <v>3.9269499999999999E-2</v>
      </c>
      <c r="E969">
        <f t="shared" si="74"/>
        <v>-4.7643382528607548E-3</v>
      </c>
      <c r="F969">
        <f t="shared" si="75"/>
        <v>1.7230958617037811E-2</v>
      </c>
      <c r="G969">
        <f>IF('Input and Summary Results'!$J$4="yes",IF(C969=FALSE,FALSE,IF('Data Transformation'!E969&lt;$R$10,E969,$R$10)),IF(C969=FALSE,FALSE,IF(C969&lt;$R$10,C969,$R$10)))</f>
        <v>0.98908965999999998</v>
      </c>
      <c r="H969">
        <f>IF('Input and Summary Results'!$J$4="yes",'Data Transformation'!F969,'Data Transformation'!D969)</f>
        <v>3.9269499999999999E-2</v>
      </c>
      <c r="I969">
        <f t="shared" si="76"/>
        <v>39</v>
      </c>
    </row>
    <row r="970" spans="2:9" x14ac:dyDescent="0.25">
      <c r="B970">
        <f>IF('Input and Summary Results'!D552=0,FALSE,'Input and Summary Results'!$B552)</f>
        <v>39</v>
      </c>
      <c r="C970">
        <f>IF(OR(B970=0,'Input and Summary Results'!D552=0,'Input and Summary Results'!D552=""),FALSE,'Input and Summary Results'!$D552)</f>
        <v>0.98953458000000005</v>
      </c>
      <c r="D970">
        <f>IF(OR(B970=0,'Input and Summary Results'!E552=0),FALSE,'Input and Summary Results'!$E552)</f>
        <v>2.6233530000000001E-2</v>
      </c>
      <c r="E970">
        <f t="shared" si="74"/>
        <v>-4.5690244583171695E-3</v>
      </c>
      <c r="F970">
        <f t="shared" si="75"/>
        <v>1.1505764679795224E-2</v>
      </c>
      <c r="G970">
        <f>IF('Input and Summary Results'!$J$4="yes",IF(C970=FALSE,FALSE,IF('Data Transformation'!E970&lt;$R$10,E970,$R$10)),IF(C970=FALSE,FALSE,IF(C970&lt;$R$10,C970,$R$10)))</f>
        <v>0.98953458000000005</v>
      </c>
      <c r="H970">
        <f>IF('Input and Summary Results'!$J$4="yes",'Data Transformation'!F970,'Data Transformation'!D970)</f>
        <v>2.6233530000000001E-2</v>
      </c>
      <c r="I970">
        <f t="shared" si="76"/>
        <v>39</v>
      </c>
    </row>
    <row r="971" spans="2:9" x14ac:dyDescent="0.25">
      <c r="B971">
        <f>IF('Input and Summary Results'!D553=0,FALSE,'Input and Summary Results'!$B553)</f>
        <v>39</v>
      </c>
      <c r="C971">
        <f>IF(OR(B971=0,'Input and Summary Results'!D553=0,'Input and Summary Results'!D553=""),FALSE,'Input and Summary Results'!$D553)</f>
        <v>1.00160564</v>
      </c>
      <c r="D971">
        <f>IF(OR(B971=0,'Input and Summary Results'!E553=0),FALSE,'Input and Summary Results'!$E553)</f>
        <v>3.6232979999999998E-2</v>
      </c>
      <c r="E971">
        <f t="shared" si="74"/>
        <v>6.9676136753418511E-4</v>
      </c>
      <c r="F971">
        <f t="shared" si="75"/>
        <v>1.5699904924656772E-2</v>
      </c>
      <c r="G971">
        <f>IF('Input and Summary Results'!$J$4="yes",IF(C971=FALSE,FALSE,IF('Data Transformation'!E971&lt;$R$10,E971,$R$10)),IF(C971=FALSE,FALSE,IF(C971&lt;$R$10,C971,$R$10)))</f>
        <v>1.00160564</v>
      </c>
      <c r="H971">
        <f>IF('Input and Summary Results'!$J$4="yes",'Data Transformation'!F971,'Data Transformation'!D971)</f>
        <v>3.6232979999999998E-2</v>
      </c>
      <c r="I971">
        <f t="shared" si="76"/>
        <v>39</v>
      </c>
    </row>
    <row r="972" spans="2:9" x14ac:dyDescent="0.25">
      <c r="B972">
        <f>IF('Input and Summary Results'!D554=0,FALSE,'Input and Summary Results'!$B554)</f>
        <v>39</v>
      </c>
      <c r="C972">
        <f>IF(OR(B972=0,'Input and Summary Results'!D554=0,'Input and Summary Results'!D554=""),FALSE,'Input and Summary Results'!$D554)</f>
        <v>1.0171041700000001</v>
      </c>
      <c r="D972">
        <f>IF(OR(B972=0,'Input and Summary Results'!E554=0),FALSE,'Input and Summary Results'!$E554)</f>
        <v>2.850451E-2</v>
      </c>
      <c r="E972">
        <f t="shared" si="74"/>
        <v>7.3654348690349375E-3</v>
      </c>
      <c r="F972">
        <f t="shared" si="75"/>
        <v>1.2162920677043335E-2</v>
      </c>
      <c r="G972">
        <f>IF('Input and Summary Results'!$J$4="yes",IF(C972=FALSE,FALSE,IF('Data Transformation'!E972&lt;$R$10,E972,$R$10)),IF(C972=FALSE,FALSE,IF(C972&lt;$R$10,C972,$R$10)))</f>
        <v>1.0171041700000001</v>
      </c>
      <c r="H972">
        <f>IF('Input and Summary Results'!$J$4="yes",'Data Transformation'!F972,'Data Transformation'!D972)</f>
        <v>2.850451E-2</v>
      </c>
      <c r="I972">
        <f t="shared" si="76"/>
        <v>39</v>
      </c>
    </row>
    <row r="973" spans="2:9" x14ac:dyDescent="0.25">
      <c r="B973">
        <f>IF('Input and Summary Results'!D555=0,FALSE,'Input and Summary Results'!$B555)</f>
        <v>39</v>
      </c>
      <c r="C973">
        <f>IF(OR(B973=0,'Input and Summary Results'!D555=0,'Input and Summary Results'!D555=""),FALSE,'Input and Summary Results'!$D555)</f>
        <v>1.0223239500000001</v>
      </c>
      <c r="D973">
        <f>IF(OR(B973=0,'Input and Summary Results'!E555=0),FALSE,'Input and Summary Results'!$E555)</f>
        <v>4.200247E-2</v>
      </c>
      <c r="E973">
        <f t="shared" si="74"/>
        <v>9.5885351376941846E-3</v>
      </c>
      <c r="F973">
        <f t="shared" si="75"/>
        <v>1.7831013329972362E-2</v>
      </c>
      <c r="G973">
        <f>IF('Input and Summary Results'!$J$4="yes",IF(C973=FALSE,FALSE,IF('Data Transformation'!E973&lt;$R$10,E973,$R$10)),IF(C973=FALSE,FALSE,IF(C973&lt;$R$10,C973,$R$10)))</f>
        <v>1.0223239500000001</v>
      </c>
      <c r="H973">
        <f>IF('Input and Summary Results'!$J$4="yes",'Data Transformation'!F973,'Data Transformation'!D973)</f>
        <v>4.200247E-2</v>
      </c>
      <c r="I973">
        <f t="shared" si="76"/>
        <v>39</v>
      </c>
    </row>
    <row r="974" spans="2:9" x14ac:dyDescent="0.25">
      <c r="B974">
        <f>IF('Input and Summary Results'!D556=0,FALSE,'Input and Summary Results'!$B556)</f>
        <v>39</v>
      </c>
      <c r="C974">
        <f>IF(OR(B974=0,'Input and Summary Results'!D556=0,'Input and Summary Results'!D556=""),FALSE,'Input and Summary Results'!$D556)</f>
        <v>1.0361113200000001</v>
      </c>
      <c r="D974">
        <f>IF(OR(B974=0,'Input and Summary Results'!E556=0),FALSE,'Input and Summary Results'!$E556)</f>
        <v>4.5420309999999998E-2</v>
      </c>
      <c r="E974">
        <f t="shared" si="74"/>
        <v>1.5406418598884941E-2</v>
      </c>
      <c r="F974">
        <f t="shared" si="75"/>
        <v>1.902538285171906E-2</v>
      </c>
      <c r="G974">
        <f>IF('Input and Summary Results'!$J$4="yes",IF(C974=FALSE,FALSE,IF('Data Transformation'!E974&lt;$R$10,E974,$R$10)),IF(C974=FALSE,FALSE,IF(C974&lt;$R$10,C974,$R$10)))</f>
        <v>1.0361113200000001</v>
      </c>
      <c r="H974">
        <f>IF('Input and Summary Results'!$J$4="yes",'Data Transformation'!F974,'Data Transformation'!D974)</f>
        <v>4.5420309999999998E-2</v>
      </c>
      <c r="I974">
        <f t="shared" si="76"/>
        <v>39</v>
      </c>
    </row>
    <row r="975" spans="2:9" x14ac:dyDescent="0.25">
      <c r="B975">
        <f>IF('Input and Summary Results'!D557=0,FALSE,'Input and Summary Results'!$B557)</f>
        <v>39</v>
      </c>
      <c r="C975">
        <f>IF(OR(B975=0,'Input and Summary Results'!D557=0,'Input and Summary Results'!D557=""),FALSE,'Input and Summary Results'!$D557)</f>
        <v>1.04204115</v>
      </c>
      <c r="D975">
        <f>IF(OR(B975=0,'Input and Summary Results'!E557=0),FALSE,'Input and Summary Results'!$E557)</f>
        <v>2.416952E-2</v>
      </c>
      <c r="E975">
        <f t="shared" si="74"/>
        <v>1.7884869505789953E-2</v>
      </c>
      <c r="F975">
        <f t="shared" si="75"/>
        <v>1.0066369912550959E-2</v>
      </c>
      <c r="G975">
        <f>IF('Input and Summary Results'!$J$4="yes",IF(C975=FALSE,FALSE,IF('Data Transformation'!E975&lt;$R$10,E975,$R$10)),IF(C975=FALSE,FALSE,IF(C975&lt;$R$10,C975,$R$10)))</f>
        <v>1.04204115</v>
      </c>
      <c r="H975">
        <f>IF('Input and Summary Results'!$J$4="yes",'Data Transformation'!F975,'Data Transformation'!D975)</f>
        <v>2.416952E-2</v>
      </c>
      <c r="I975">
        <f t="shared" si="76"/>
        <v>39</v>
      </c>
    </row>
    <row r="976" spans="2:9" x14ac:dyDescent="0.25">
      <c r="B976">
        <f>IF('Input and Summary Results'!D558=0,FALSE,'Input and Summary Results'!$B558)</f>
        <v>39</v>
      </c>
      <c r="C976">
        <f>IF(OR(B976=0,'Input and Summary Results'!D558=0,'Input and Summary Results'!D558=""),FALSE,'Input and Summary Results'!$D558)</f>
        <v>1.06050194</v>
      </c>
      <c r="D976">
        <f>IF(OR(B976=0,'Input and Summary Results'!E558=0),FALSE,'Input and Summary Results'!$E558)</f>
        <v>3.5768580000000001E-2</v>
      </c>
      <c r="E976">
        <f t="shared" si="74"/>
        <v>2.5511467317950048E-2</v>
      </c>
      <c r="F976">
        <f t="shared" si="75"/>
        <v>1.46379399551122E-2</v>
      </c>
      <c r="G976">
        <f>IF('Input and Summary Results'!$J$4="yes",IF(C976=FALSE,FALSE,IF('Data Transformation'!E976&lt;$R$10,E976,$R$10)),IF(C976=FALSE,FALSE,IF(C976&lt;$R$10,C976,$R$10)))</f>
        <v>1.06050194</v>
      </c>
      <c r="H976">
        <f>IF('Input and Summary Results'!$J$4="yes",'Data Transformation'!F976,'Data Transformation'!D976)</f>
        <v>3.5768580000000001E-2</v>
      </c>
      <c r="I976">
        <f t="shared" si="76"/>
        <v>39</v>
      </c>
    </row>
    <row r="977" spans="2:9" x14ac:dyDescent="0.25">
      <c r="B977">
        <f>IF('Input and Summary Results'!D559=0,FALSE,'Input and Summary Results'!$B559)</f>
        <v>39</v>
      </c>
      <c r="C977">
        <f>IF(OR(B977=0,'Input and Summary Results'!D559=0,'Input and Summary Results'!D559=""),FALSE,'Input and Summary Results'!$D559)</f>
        <v>1.0888058899999999</v>
      </c>
      <c r="D977">
        <f>IF(OR(B977=0,'Input and Summary Results'!E559=0),FALSE,'Input and Summary Results'!$E559)</f>
        <v>4.5027530000000003E-2</v>
      </c>
      <c r="E977">
        <f t="shared" si="74"/>
        <v>3.6950461559329996E-2</v>
      </c>
      <c r="F977">
        <f t="shared" si="75"/>
        <v>1.7948055020165259E-2</v>
      </c>
      <c r="G977">
        <f>IF('Input and Summary Results'!$J$4="yes",IF(C977=FALSE,FALSE,IF('Data Transformation'!E977&lt;$R$10,E977,$R$10)),IF(C977=FALSE,FALSE,IF(C977&lt;$R$10,C977,$R$10)))</f>
        <v>1.0888058899999999</v>
      </c>
      <c r="H977">
        <f>IF('Input and Summary Results'!$J$4="yes",'Data Transformation'!F977,'Data Transformation'!D977)</f>
        <v>4.5027530000000003E-2</v>
      </c>
      <c r="I977">
        <f t="shared" si="76"/>
        <v>39</v>
      </c>
    </row>
    <row r="978" spans="2:9" x14ac:dyDescent="0.25">
      <c r="B978">
        <f>IF('Input and Summary Results'!D560=0,FALSE,'Input and Summary Results'!$B560)</f>
        <v>39</v>
      </c>
      <c r="C978">
        <f>IF(OR(B978=0,'Input and Summary Results'!D560=0,'Input and Summary Results'!D560=""),FALSE,'Input and Summary Results'!$D560)</f>
        <v>1.09333496</v>
      </c>
      <c r="D978">
        <f>IF(OR(B978=0,'Input and Summary Results'!E560=0),FALSE,'Input and Summary Results'!$E560)</f>
        <v>5.1278619999999997E-2</v>
      </c>
      <c r="E978">
        <f t="shared" si="74"/>
        <v>3.875323513698465E-2</v>
      </c>
      <c r="F978">
        <f t="shared" si="75"/>
        <v>2.0355080459514438E-2</v>
      </c>
      <c r="G978">
        <f>IF('Input and Summary Results'!$J$4="yes",IF(C978=FALSE,FALSE,IF('Data Transformation'!E978&lt;$R$10,E978,$R$10)),IF(C978=FALSE,FALSE,IF(C978&lt;$R$10,C978,$R$10)))</f>
        <v>1.09333496</v>
      </c>
      <c r="H978">
        <f>IF('Input and Summary Results'!$J$4="yes",'Data Transformation'!F978,'Data Transformation'!D978)</f>
        <v>5.1278619999999997E-2</v>
      </c>
      <c r="I978">
        <f t="shared" si="76"/>
        <v>39</v>
      </c>
    </row>
    <row r="979" spans="2:9" x14ac:dyDescent="0.25">
      <c r="B979">
        <f>IF('Input and Summary Results'!D561=0,FALSE,'Input and Summary Results'!$B561)</f>
        <v>39</v>
      </c>
      <c r="C979">
        <f>IF(OR(B979=0,'Input and Summary Results'!D561=0,'Input and Summary Results'!D561=""),FALSE,'Input and Summary Results'!$D561)</f>
        <v>1.16080973</v>
      </c>
      <c r="D979">
        <f>IF(OR(B979=0,'Input and Summary Results'!E561=0),FALSE,'Input and Summary Results'!$E561)</f>
        <v>5.07383E-2</v>
      </c>
      <c r="E979">
        <f t="shared" si="74"/>
        <v>6.4761039736018919E-2</v>
      </c>
      <c r="F979">
        <f t="shared" si="75"/>
        <v>1.8969880791746982E-2</v>
      </c>
      <c r="G979">
        <f>IF('Input and Summary Results'!$J$4="yes",IF(C979=FALSE,FALSE,IF('Data Transformation'!E979&lt;$R$10,E979,$R$10)),IF(C979=FALSE,FALSE,IF(C979&lt;$R$10,C979,$R$10)))</f>
        <v>1.16080973</v>
      </c>
      <c r="H979">
        <f>IF('Input and Summary Results'!$J$4="yes",'Data Transformation'!F979,'Data Transformation'!D979)</f>
        <v>5.07383E-2</v>
      </c>
      <c r="I979">
        <f t="shared" si="76"/>
        <v>39</v>
      </c>
    </row>
    <row r="980" spans="2:9" x14ac:dyDescent="0.25">
      <c r="B980">
        <f>IF('Input and Summary Results'!D562=0,FALSE,'Input and Summary Results'!$B562)</f>
        <v>40</v>
      </c>
      <c r="C980">
        <f>IF(OR(B980=0,'Input and Summary Results'!D562=0,'Input and Summary Results'!D562=""),FALSE,'Input and Summary Results'!$D562)</f>
        <v>0.27023322999999999</v>
      </c>
      <c r="D980">
        <f>IF(OR(B980=0,'Input and Summary Results'!E562=0),FALSE,'Input and Summary Results'!$E562)</f>
        <v>4.0560609999999997E-2</v>
      </c>
      <c r="E980">
        <f t="shared" si="74"/>
        <v>-0.56826124777037057</v>
      </c>
      <c r="F980">
        <f t="shared" si="75"/>
        <v>6.5141155068160941E-2</v>
      </c>
      <c r="G980">
        <f>IF('Input and Summary Results'!$J$4="yes",IF(C980=FALSE,FALSE,IF('Data Transformation'!E980&lt;$R$10,E980,$R$10)),IF(C980=FALSE,FALSE,IF(C980&lt;$R$10,C980,$R$10)))</f>
        <v>0.27023322999999999</v>
      </c>
      <c r="H980">
        <f>IF('Input and Summary Results'!$J$4="yes",'Data Transformation'!F980,'Data Transformation'!D980)</f>
        <v>4.0560609999999997E-2</v>
      </c>
      <c r="I980">
        <f t="shared" si="76"/>
        <v>40</v>
      </c>
    </row>
    <row r="981" spans="2:9" x14ac:dyDescent="0.25">
      <c r="B981">
        <f>IF('Input and Summary Results'!D563=0,FALSE,'Input and Summary Results'!$B563)</f>
        <v>40</v>
      </c>
      <c r="C981">
        <f>IF(OR(B981=0,'Input and Summary Results'!D563=0,'Input and Summary Results'!D563=""),FALSE,'Input and Summary Results'!$D563)</f>
        <v>0.39106837</v>
      </c>
      <c r="D981">
        <f>IF(OR(B981=0,'Input and Summary Results'!E563=0),FALSE,'Input and Summary Results'!$E563)</f>
        <v>3.6192240000000001E-2</v>
      </c>
      <c r="E981">
        <f t="shared" si="74"/>
        <v>-0.40774730879849069</v>
      </c>
      <c r="F981">
        <f t="shared" si="75"/>
        <v>4.0165437465576673E-2</v>
      </c>
      <c r="G981">
        <f>IF('Input and Summary Results'!$J$4="yes",IF(C981=FALSE,FALSE,IF('Data Transformation'!E981&lt;$R$10,E981,$R$10)),IF(C981=FALSE,FALSE,IF(C981&lt;$R$10,C981,$R$10)))</f>
        <v>0.39106837</v>
      </c>
      <c r="H981">
        <f>IF('Input and Summary Results'!$J$4="yes",'Data Transformation'!F981,'Data Transformation'!D981)</f>
        <v>3.6192240000000001E-2</v>
      </c>
      <c r="I981">
        <f t="shared" si="76"/>
        <v>40</v>
      </c>
    </row>
    <row r="982" spans="2:9" x14ac:dyDescent="0.25">
      <c r="B982">
        <f>IF('Input and Summary Results'!D564=0,FALSE,'Input and Summary Results'!$B564)</f>
        <v>40</v>
      </c>
      <c r="C982">
        <f>IF(OR(B982=0,'Input and Summary Results'!D564=0,'Input and Summary Results'!D564=""),FALSE,'Input and Summary Results'!$D564)</f>
        <v>0.48148289999999999</v>
      </c>
      <c r="D982">
        <f>IF(OR(B982=0,'Input and Summary Results'!E564=0),FALSE,'Input and Summary Results'!$E564)</f>
        <v>2.8986100000000001E-2</v>
      </c>
      <c r="E982">
        <f t="shared" si="74"/>
        <v>-0.31741913235567715</v>
      </c>
      <c r="F982">
        <f t="shared" si="75"/>
        <v>2.6127547624225079E-2</v>
      </c>
      <c r="G982">
        <f>IF('Input and Summary Results'!$J$4="yes",IF(C982=FALSE,FALSE,IF('Data Transformation'!E982&lt;$R$10,E982,$R$10)),IF(C982=FALSE,FALSE,IF(C982&lt;$R$10,C982,$R$10)))</f>
        <v>0.48148289999999999</v>
      </c>
      <c r="H982">
        <f>IF('Input and Summary Results'!$J$4="yes",'Data Transformation'!F982,'Data Transformation'!D982)</f>
        <v>2.8986100000000001E-2</v>
      </c>
      <c r="I982">
        <f t="shared" si="76"/>
        <v>40</v>
      </c>
    </row>
    <row r="983" spans="2:9" x14ac:dyDescent="0.25">
      <c r="B983">
        <f>IF('Input and Summary Results'!D565=0,FALSE,'Input and Summary Results'!$B565)</f>
        <v>40</v>
      </c>
      <c r="C983">
        <f>IF(OR(B983=0,'Input and Summary Results'!D565=0,'Input and Summary Results'!D565=""),FALSE,'Input and Summary Results'!$D565)</f>
        <v>0.50859522000000001</v>
      </c>
      <c r="D983">
        <f>IF(OR(B983=0,'Input and Summary Results'!E565=0),FALSE,'Input and Summary Results'!$E565)</f>
        <v>4.3642859999999999E-2</v>
      </c>
      <c r="E983">
        <f t="shared" si="74"/>
        <v>-0.29362772583034275</v>
      </c>
      <c r="F983">
        <f t="shared" si="75"/>
        <v>3.7241799559185787E-2</v>
      </c>
      <c r="G983">
        <f>IF('Input and Summary Results'!$J$4="yes",IF(C983=FALSE,FALSE,IF('Data Transformation'!E983&lt;$R$10,E983,$R$10)),IF(C983=FALSE,FALSE,IF(C983&lt;$R$10,C983,$R$10)))</f>
        <v>0.50859522000000001</v>
      </c>
      <c r="H983">
        <f>IF('Input and Summary Results'!$J$4="yes",'Data Transformation'!F983,'Data Transformation'!D983)</f>
        <v>4.3642859999999999E-2</v>
      </c>
      <c r="I983">
        <f t="shared" si="76"/>
        <v>40</v>
      </c>
    </row>
    <row r="984" spans="2:9" x14ac:dyDescent="0.25">
      <c r="B984">
        <f>IF('Input and Summary Results'!D566=0,FALSE,'Input and Summary Results'!$B566)</f>
        <v>40</v>
      </c>
      <c r="C984">
        <f>IF(OR(B984=0,'Input and Summary Results'!D566=0,'Input and Summary Results'!D566=""),FALSE,'Input and Summary Results'!$D566)</f>
        <v>0.50918503999999998</v>
      </c>
      <c r="D984">
        <f>IF(OR(B984=0,'Input and Summary Results'!E566=0),FALSE,'Input and Summary Results'!$E566)</f>
        <v>2.8031980000000001E-2</v>
      </c>
      <c r="E984">
        <f t="shared" si="74"/>
        <v>-0.29312436452523777</v>
      </c>
      <c r="F984">
        <f t="shared" si="75"/>
        <v>2.3892845162929374E-2</v>
      </c>
      <c r="G984">
        <f>IF('Input and Summary Results'!$J$4="yes",IF(C984=FALSE,FALSE,IF('Data Transformation'!E984&lt;$R$10,E984,$R$10)),IF(C984=FALSE,FALSE,IF(C984&lt;$R$10,C984,$R$10)))</f>
        <v>0.50918503999999998</v>
      </c>
      <c r="H984">
        <f>IF('Input and Summary Results'!$J$4="yes",'Data Transformation'!F984,'Data Transformation'!D984)</f>
        <v>2.8031980000000001E-2</v>
      </c>
      <c r="I984">
        <f t="shared" si="76"/>
        <v>40</v>
      </c>
    </row>
    <row r="985" spans="2:9" x14ac:dyDescent="0.25">
      <c r="B985">
        <f>IF('Input and Summary Results'!D567=0,FALSE,'Input and Summary Results'!$B567)</f>
        <v>40</v>
      </c>
      <c r="C985">
        <f>IF(OR(B985=0,'Input and Summary Results'!D567=0,'Input and Summary Results'!D567=""),FALSE,'Input and Summary Results'!$D567)</f>
        <v>0.68872889000000004</v>
      </c>
      <c r="D985">
        <f>IF(OR(B985=0,'Input and Summary Results'!E567=0),FALSE,'Input and Summary Results'!$E567)</f>
        <v>6.4920370000000005E-2</v>
      </c>
      <c r="E985">
        <f t="shared" si="74"/>
        <v>-0.1619516993517934</v>
      </c>
      <c r="F985">
        <f t="shared" si="75"/>
        <v>4.0909334556882025E-2</v>
      </c>
      <c r="G985">
        <f>IF('Input and Summary Results'!$J$4="yes",IF(C985=FALSE,FALSE,IF('Data Transformation'!E985&lt;$R$10,E985,$R$10)),IF(C985=FALSE,FALSE,IF(C985&lt;$R$10,C985,$R$10)))</f>
        <v>0.68872889000000004</v>
      </c>
      <c r="H985">
        <f>IF('Input and Summary Results'!$J$4="yes",'Data Transformation'!F985,'Data Transformation'!D985)</f>
        <v>6.4920370000000005E-2</v>
      </c>
      <c r="I985">
        <f t="shared" si="76"/>
        <v>40</v>
      </c>
    </row>
    <row r="986" spans="2:9" x14ac:dyDescent="0.25">
      <c r="B986">
        <f>IF('Input and Summary Results'!D568=0,FALSE,'Input and Summary Results'!$B568)</f>
        <v>40</v>
      </c>
      <c r="C986">
        <f>IF(OR(B986=0,'Input and Summary Results'!D568=0,'Input and Summary Results'!D568=""),FALSE,'Input and Summary Results'!$D568)</f>
        <v>0.69162277999999999</v>
      </c>
      <c r="D986">
        <f>IF(OR(B986=0,'Input and Summary Results'!E568=0),FALSE,'Input and Summary Results'!$E568)</f>
        <v>4.2388530000000001E-2</v>
      </c>
      <c r="E986">
        <f t="shared" si="74"/>
        <v>-0.16013071079231808</v>
      </c>
      <c r="F986">
        <f t="shared" si="75"/>
        <v>2.6599213548171446E-2</v>
      </c>
      <c r="G986">
        <f>IF('Input and Summary Results'!$J$4="yes",IF(C986=FALSE,FALSE,IF('Data Transformation'!E986&lt;$R$10,E986,$R$10)),IF(C986=FALSE,FALSE,IF(C986&lt;$R$10,C986,$R$10)))</f>
        <v>0.69162277999999999</v>
      </c>
      <c r="H986">
        <f>IF('Input and Summary Results'!$J$4="yes",'Data Transformation'!F986,'Data Transformation'!D986)</f>
        <v>4.2388530000000001E-2</v>
      </c>
      <c r="I986">
        <f t="shared" si="76"/>
        <v>40</v>
      </c>
    </row>
    <row r="987" spans="2:9" x14ac:dyDescent="0.25">
      <c r="B987">
        <f>IF('Input and Summary Results'!D569=0,FALSE,'Input and Summary Results'!$B569)</f>
        <v>40</v>
      </c>
      <c r="C987">
        <f>IF(OR(B987=0,'Input and Summary Results'!D569=0,'Input and Summary Results'!D569=""),FALSE,'Input and Summary Results'!$D569)</f>
        <v>0.69704228000000001</v>
      </c>
      <c r="D987">
        <f>IF(OR(B987=0,'Input and Summary Results'!E569=0),FALSE,'Input and Summary Results'!$E569)</f>
        <v>6.5472900000000001E-2</v>
      </c>
      <c r="E987">
        <f t="shared" si="74"/>
        <v>-0.15674087841016979</v>
      </c>
      <c r="F987">
        <f t="shared" si="75"/>
        <v>4.0765444816346003E-2</v>
      </c>
      <c r="G987">
        <f>IF('Input and Summary Results'!$J$4="yes",IF(C987=FALSE,FALSE,IF('Data Transformation'!E987&lt;$R$10,E987,$R$10)),IF(C987=FALSE,FALSE,IF(C987&lt;$R$10,C987,$R$10)))</f>
        <v>0.69704228000000001</v>
      </c>
      <c r="H987">
        <f>IF('Input and Summary Results'!$J$4="yes",'Data Transformation'!F987,'Data Transformation'!D987)</f>
        <v>6.5472900000000001E-2</v>
      </c>
      <c r="I987">
        <f t="shared" si="76"/>
        <v>40</v>
      </c>
    </row>
    <row r="988" spans="2:9" x14ac:dyDescent="0.25">
      <c r="B988">
        <f>IF('Input and Summary Results'!D570=0,FALSE,'Input and Summary Results'!$B570)</f>
        <v>40</v>
      </c>
      <c r="C988">
        <f>IF(OR(B988=0,'Input and Summary Results'!D570=0,'Input and Summary Results'!D570=""),FALSE,'Input and Summary Results'!$D570)</f>
        <v>0.70134156999999997</v>
      </c>
      <c r="D988">
        <f>IF(OR(B988=0,'Input and Summary Results'!E570=0),FALSE,'Input and Summary Results'!$E570)</f>
        <v>0.11126539000000001</v>
      </c>
      <c r="E988">
        <f t="shared" si="74"/>
        <v>-0.15407041878471392</v>
      </c>
      <c r="F988">
        <f t="shared" si="75"/>
        <v>6.8852583855823643E-2</v>
      </c>
      <c r="G988">
        <f>IF('Input and Summary Results'!$J$4="yes",IF(C988=FALSE,FALSE,IF('Data Transformation'!E988&lt;$R$10,E988,$R$10)),IF(C988=FALSE,FALSE,IF(C988&lt;$R$10,C988,$R$10)))</f>
        <v>0.70134156999999997</v>
      </c>
      <c r="H988">
        <f>IF('Input and Summary Results'!$J$4="yes",'Data Transformation'!F988,'Data Transformation'!D988)</f>
        <v>0.11126539000000001</v>
      </c>
      <c r="I988">
        <f t="shared" si="76"/>
        <v>40</v>
      </c>
    </row>
    <row r="989" spans="2:9" x14ac:dyDescent="0.25">
      <c r="B989">
        <f>IF('Input and Summary Results'!D571=0,FALSE,'Input and Summary Results'!$B571)</f>
        <v>40</v>
      </c>
      <c r="C989">
        <f>IF(OR(B989=0,'Input and Summary Results'!D571=0,'Input and Summary Results'!D571=""),FALSE,'Input and Summary Results'!$D571)</f>
        <v>0.79743823000000003</v>
      </c>
      <c r="D989">
        <f>IF(OR(B989=0,'Input and Summary Results'!E571=0),FALSE,'Input and Summary Results'!$E571)</f>
        <v>4.5560059999999999E-2</v>
      </c>
      <c r="E989">
        <f t="shared" si="74"/>
        <v>-9.8302947655248912E-2</v>
      </c>
      <c r="F989">
        <f t="shared" si="75"/>
        <v>2.4795733758588422E-2</v>
      </c>
      <c r="G989">
        <f>IF('Input and Summary Results'!$J$4="yes",IF(C989=FALSE,FALSE,IF('Data Transformation'!E989&lt;$R$10,E989,$R$10)),IF(C989=FALSE,FALSE,IF(C989&lt;$R$10,C989,$R$10)))</f>
        <v>0.79743823000000003</v>
      </c>
      <c r="H989">
        <f>IF('Input and Summary Results'!$J$4="yes",'Data Transformation'!F989,'Data Transformation'!D989)</f>
        <v>4.5560059999999999E-2</v>
      </c>
      <c r="I989">
        <f t="shared" si="76"/>
        <v>40</v>
      </c>
    </row>
    <row r="990" spans="2:9" x14ac:dyDescent="0.25">
      <c r="B990">
        <f>IF('Input and Summary Results'!D572=0,FALSE,'Input and Summary Results'!$B572)</f>
        <v>40</v>
      </c>
      <c r="C990">
        <f>IF(OR(B990=0,'Input and Summary Results'!D572=0,'Input and Summary Results'!D572=""),FALSE,'Input and Summary Results'!$D572)</f>
        <v>0.80291913000000004</v>
      </c>
      <c r="D990">
        <f>IF(OR(B990=0,'Input and Summary Results'!E572=0),FALSE,'Input and Summary Results'!$E572)</f>
        <v>3.7753040000000002E-2</v>
      </c>
      <c r="E990">
        <f t="shared" si="74"/>
        <v>-9.5328194650839901E-2</v>
      </c>
      <c r="F990">
        <f t="shared" si="75"/>
        <v>2.0406562439233451E-2</v>
      </c>
      <c r="G990">
        <f>IF('Input and Summary Results'!$J$4="yes",IF(C990=FALSE,FALSE,IF('Data Transformation'!E990&lt;$R$10,E990,$R$10)),IF(C990=FALSE,FALSE,IF(C990&lt;$R$10,C990,$R$10)))</f>
        <v>0.80291913000000004</v>
      </c>
      <c r="H990">
        <f>IF('Input and Summary Results'!$J$4="yes",'Data Transformation'!F990,'Data Transformation'!D990)</f>
        <v>3.7753040000000002E-2</v>
      </c>
      <c r="I990">
        <f t="shared" si="76"/>
        <v>40</v>
      </c>
    </row>
    <row r="991" spans="2:9" x14ac:dyDescent="0.25">
      <c r="B991">
        <f>IF('Input and Summary Results'!D573=0,FALSE,'Input and Summary Results'!$B573)</f>
        <v>40</v>
      </c>
      <c r="C991">
        <f>IF(OR(B991=0,'Input and Summary Results'!D573=0,'Input and Summary Results'!D573=""),FALSE,'Input and Summary Results'!$D573)</f>
        <v>0.80575063999999996</v>
      </c>
      <c r="D991">
        <f>IF(OR(B991=0,'Input and Summary Results'!E573=0),FALSE,'Input and Summary Results'!$E573)</f>
        <v>2.3395269999999999E-2</v>
      </c>
      <c r="E991">
        <f t="shared" si="74"/>
        <v>-9.3799340859552174E-2</v>
      </c>
      <c r="F991">
        <f t="shared" si="75"/>
        <v>1.2601351678727802E-2</v>
      </c>
      <c r="G991">
        <f>IF('Input and Summary Results'!$J$4="yes",IF(C991=FALSE,FALSE,IF('Data Transformation'!E991&lt;$R$10,E991,$R$10)),IF(C991=FALSE,FALSE,IF(C991&lt;$R$10,C991,$R$10)))</f>
        <v>0.80575063999999996</v>
      </c>
      <c r="H991">
        <f>IF('Input and Summary Results'!$J$4="yes",'Data Transformation'!F991,'Data Transformation'!D991)</f>
        <v>2.3395269999999999E-2</v>
      </c>
      <c r="I991">
        <f t="shared" si="76"/>
        <v>40</v>
      </c>
    </row>
    <row r="992" spans="2:9" x14ac:dyDescent="0.25">
      <c r="B992">
        <f>IF('Input and Summary Results'!D574=0,FALSE,'Input and Summary Results'!$B574)</f>
        <v>40</v>
      </c>
      <c r="C992">
        <f>IF(OR(B992=0,'Input and Summary Results'!D574=0,'Input and Summary Results'!D574=""),FALSE,'Input and Summary Results'!$D574)</f>
        <v>0.84633559999999997</v>
      </c>
      <c r="D992">
        <f>IF(OR(B992=0,'Input and Summary Results'!E574=0),FALSE,'Input and Summary Results'!$E574)</f>
        <v>3.904937E-2</v>
      </c>
      <c r="E992">
        <f t="shared" si="74"/>
        <v>-7.2457390711429676E-2</v>
      </c>
      <c r="F992">
        <f t="shared" si="75"/>
        <v>2.0024475609911722E-2</v>
      </c>
      <c r="G992">
        <f>IF('Input and Summary Results'!$J$4="yes",IF(C992=FALSE,FALSE,IF('Data Transformation'!E992&lt;$R$10,E992,$R$10)),IF(C992=FALSE,FALSE,IF(C992&lt;$R$10,C992,$R$10)))</f>
        <v>0.84633559999999997</v>
      </c>
      <c r="H992">
        <f>IF('Input and Summary Results'!$J$4="yes",'Data Transformation'!F992,'Data Transformation'!D992)</f>
        <v>3.904937E-2</v>
      </c>
      <c r="I992">
        <f t="shared" si="76"/>
        <v>40</v>
      </c>
    </row>
    <row r="993" spans="2:9" x14ac:dyDescent="0.25">
      <c r="B993">
        <f>IF('Input and Summary Results'!D575=0,FALSE,'Input and Summary Results'!$B575)</f>
        <v>40</v>
      </c>
      <c r="C993">
        <f>IF(OR(B993=0,'Input and Summary Results'!D575=0,'Input and Summary Results'!D575=""),FALSE,'Input and Summary Results'!$D575)</f>
        <v>0.88407701999999999</v>
      </c>
      <c r="D993">
        <f>IF(OR(B993=0,'Input and Summary Results'!E575=0),FALSE,'Input and Summary Results'!$E575)</f>
        <v>3.8609339999999999E-2</v>
      </c>
      <c r="E993">
        <f t="shared" si="74"/>
        <v>-5.3509897991548351E-2</v>
      </c>
      <c r="F993">
        <f t="shared" si="75"/>
        <v>1.8953612842464787E-2</v>
      </c>
      <c r="G993">
        <f>IF('Input and Summary Results'!$J$4="yes",IF(C993=FALSE,FALSE,IF('Data Transformation'!E993&lt;$R$10,E993,$R$10)),IF(C993=FALSE,FALSE,IF(C993&lt;$R$10,C993,$R$10)))</f>
        <v>0.88407701999999999</v>
      </c>
      <c r="H993">
        <f>IF('Input and Summary Results'!$J$4="yes",'Data Transformation'!F993,'Data Transformation'!D993)</f>
        <v>3.8609339999999999E-2</v>
      </c>
      <c r="I993">
        <f t="shared" si="76"/>
        <v>40</v>
      </c>
    </row>
    <row r="994" spans="2:9" x14ac:dyDescent="0.25">
      <c r="B994">
        <f>IF('Input and Summary Results'!D576=0,FALSE,'Input and Summary Results'!$B576)</f>
        <v>40</v>
      </c>
      <c r="C994">
        <f>IF(OR(B994=0,'Input and Summary Results'!D576=0,'Input and Summary Results'!D576=""),FALSE,'Input and Summary Results'!$D576)</f>
        <v>0.94845135000000003</v>
      </c>
      <c r="D994">
        <f>IF(OR(B994=0,'Input and Summary Results'!E576=0),FALSE,'Input and Summary Results'!$E576)</f>
        <v>2.698563E-2</v>
      </c>
      <c r="E994">
        <f t="shared" si="74"/>
        <v>-2.298494096764082E-2</v>
      </c>
      <c r="F994">
        <f t="shared" si="75"/>
        <v>1.2348301702559652E-2</v>
      </c>
      <c r="G994">
        <f>IF('Input and Summary Results'!$J$4="yes",IF(C994=FALSE,FALSE,IF('Data Transformation'!E994&lt;$R$10,E994,$R$10)),IF(C994=FALSE,FALSE,IF(C994&lt;$R$10,C994,$R$10)))</f>
        <v>0.94845135000000003</v>
      </c>
      <c r="H994">
        <f>IF('Input and Summary Results'!$J$4="yes",'Data Transformation'!F994,'Data Transformation'!D994)</f>
        <v>2.698563E-2</v>
      </c>
      <c r="I994">
        <f t="shared" si="76"/>
        <v>40</v>
      </c>
    </row>
    <row r="995" spans="2:9" x14ac:dyDescent="0.25">
      <c r="B995">
        <f>IF('Input and Summary Results'!D577=0,FALSE,'Input and Summary Results'!$B577)</f>
        <v>40</v>
      </c>
      <c r="C995">
        <f>IF(OR(B995=0,'Input and Summary Results'!D577=0,'Input and Summary Results'!D577=""),FALSE,'Input and Summary Results'!$D577)</f>
        <v>0.95763836000000002</v>
      </c>
      <c r="D995">
        <f>IF(OR(B995=0,'Input and Summary Results'!E577=0),FALSE,'Input and Summary Results'!$E577)</f>
        <v>5.1548280000000002E-2</v>
      </c>
      <c r="E995">
        <f t="shared" si="74"/>
        <v>-1.8798465773474399E-2</v>
      </c>
      <c r="F995">
        <f t="shared" si="75"/>
        <v>2.3361588731679463E-2</v>
      </c>
      <c r="G995">
        <f>IF('Input and Summary Results'!$J$4="yes",IF(C995=FALSE,FALSE,IF('Data Transformation'!E995&lt;$R$10,E995,$R$10)),IF(C995=FALSE,FALSE,IF(C995&lt;$R$10,C995,$R$10)))</f>
        <v>0.95763836000000002</v>
      </c>
      <c r="H995">
        <f>IF('Input and Summary Results'!$J$4="yes",'Data Transformation'!F995,'Data Transformation'!D995)</f>
        <v>5.1548280000000002E-2</v>
      </c>
      <c r="I995">
        <f t="shared" si="76"/>
        <v>40</v>
      </c>
    </row>
    <row r="996" spans="2:9" x14ac:dyDescent="0.25">
      <c r="B996">
        <f>IF('Input and Summary Results'!D578=0,FALSE,'Input and Summary Results'!$B578)</f>
        <v>40</v>
      </c>
      <c r="C996">
        <f>IF(OR(B996=0,'Input and Summary Results'!D578=0,'Input and Summary Results'!D578=""),FALSE,'Input and Summary Results'!$D578)</f>
        <v>0.96539447</v>
      </c>
      <c r="D996">
        <f>IF(OR(B996=0,'Input and Summary Results'!E578=0),FALSE,'Input and Summary Results'!$E578)</f>
        <v>3.496055E-2</v>
      </c>
      <c r="E996">
        <f t="shared" si="74"/>
        <v>-1.5295193248177765E-2</v>
      </c>
      <c r="F996">
        <f t="shared" si="75"/>
        <v>1.5716765707182889E-2</v>
      </c>
      <c r="G996">
        <f>IF('Input and Summary Results'!$J$4="yes",IF(C996=FALSE,FALSE,IF('Data Transformation'!E996&lt;$R$10,E996,$R$10)),IF(C996=FALSE,FALSE,IF(C996&lt;$R$10,C996,$R$10)))</f>
        <v>0.96539447</v>
      </c>
      <c r="H996">
        <f>IF('Input and Summary Results'!$J$4="yes",'Data Transformation'!F996,'Data Transformation'!D996)</f>
        <v>3.496055E-2</v>
      </c>
      <c r="I996">
        <f t="shared" si="76"/>
        <v>40</v>
      </c>
    </row>
    <row r="997" spans="2:9" x14ac:dyDescent="0.25">
      <c r="B997">
        <f>IF('Input and Summary Results'!D579=0,FALSE,'Input and Summary Results'!$B579)</f>
        <v>40</v>
      </c>
      <c r="C997">
        <f>IF(OR(B997=0,'Input and Summary Results'!D579=0,'Input and Summary Results'!D579=""),FALSE,'Input and Summary Results'!$D579)</f>
        <v>0.97813262000000001</v>
      </c>
      <c r="D997">
        <f>IF(OR(B997=0,'Input and Summary Results'!E579=0),FALSE,'Input and Summary Results'!$E579)</f>
        <v>6.4388630000000002E-2</v>
      </c>
      <c r="E997">
        <f t="shared" si="74"/>
        <v>-9.6022574522442831E-3</v>
      </c>
      <c r="F997">
        <f t="shared" si="75"/>
        <v>2.8569403420979866E-2</v>
      </c>
      <c r="G997">
        <f>IF('Input and Summary Results'!$J$4="yes",IF(C997=FALSE,FALSE,IF('Data Transformation'!E997&lt;$R$10,E997,$R$10)),IF(C997=FALSE,FALSE,IF(C997&lt;$R$10,C997,$R$10)))</f>
        <v>0.97813262000000001</v>
      </c>
      <c r="H997">
        <f>IF('Input and Summary Results'!$J$4="yes",'Data Transformation'!F997,'Data Transformation'!D997)</f>
        <v>6.4388630000000002E-2</v>
      </c>
      <c r="I997">
        <f t="shared" si="76"/>
        <v>40</v>
      </c>
    </row>
    <row r="998" spans="2:9" x14ac:dyDescent="0.25">
      <c r="B998">
        <f>IF('Input and Summary Results'!D580=0,FALSE,'Input and Summary Results'!$B580)</f>
        <v>40</v>
      </c>
      <c r="C998">
        <f>IF(OR(B998=0,'Input and Summary Results'!D580=0,'Input and Summary Results'!D580=""),FALSE,'Input and Summary Results'!$D580)</f>
        <v>1.0225658900000001</v>
      </c>
      <c r="D998">
        <f>IF(OR(B998=0,'Input and Summary Results'!E580=0),FALSE,'Input and Summary Results'!$E580)</f>
        <v>3.6862499999999999E-2</v>
      </c>
      <c r="E998">
        <f t="shared" si="74"/>
        <v>9.6913017565962122E-3</v>
      </c>
      <c r="F998">
        <f t="shared" si="75"/>
        <v>1.5645275435502742E-2</v>
      </c>
      <c r="G998">
        <f>IF('Input and Summary Results'!$J$4="yes",IF(C998=FALSE,FALSE,IF('Data Transformation'!E998&lt;$R$10,E998,$R$10)),IF(C998=FALSE,FALSE,IF(C998&lt;$R$10,C998,$R$10)))</f>
        <v>1.0225658900000001</v>
      </c>
      <c r="H998">
        <f>IF('Input and Summary Results'!$J$4="yes",'Data Transformation'!F998,'Data Transformation'!D998)</f>
        <v>3.6862499999999999E-2</v>
      </c>
      <c r="I998">
        <f t="shared" si="76"/>
        <v>40</v>
      </c>
    </row>
    <row r="999" spans="2:9" x14ac:dyDescent="0.25">
      <c r="B999">
        <f>IF('Input and Summary Results'!D581=0,FALSE,'Input and Summary Results'!$B581)</f>
        <v>41</v>
      </c>
      <c r="C999">
        <f>IF(OR(B999=0,'Input and Summary Results'!D581=0,'Input and Summary Results'!D581=""),FALSE,'Input and Summary Results'!$D581)</f>
        <v>0.14943328</v>
      </c>
      <c r="D999">
        <f>IF(OR(B999=0,'Input and Summary Results'!E581=0),FALSE,'Input and Summary Results'!$E581)</f>
        <v>5.8658139999999998E-2</v>
      </c>
      <c r="E999">
        <f t="shared" si="74"/>
        <v>-0.82555267085527473</v>
      </c>
      <c r="F999">
        <f t="shared" si="75"/>
        <v>0.17036119905820174</v>
      </c>
      <c r="G999">
        <f>IF('Input and Summary Results'!$J$4="yes",IF(C999=FALSE,FALSE,IF('Data Transformation'!E999&lt;$R$10,E999,$R$10)),IF(C999=FALSE,FALSE,IF(C999&lt;$R$10,C999,$R$10)))</f>
        <v>0.14943328</v>
      </c>
      <c r="H999">
        <f>IF('Input and Summary Results'!$J$4="yes",'Data Transformation'!F999,'Data Transformation'!D999)</f>
        <v>5.8658139999999998E-2</v>
      </c>
      <c r="I999">
        <f t="shared" si="76"/>
        <v>41</v>
      </c>
    </row>
    <row r="1000" spans="2:9" x14ac:dyDescent="0.25">
      <c r="B1000">
        <f>IF('Input and Summary Results'!D582=0,FALSE,'Input and Summary Results'!$B582)</f>
        <v>41</v>
      </c>
      <c r="C1000">
        <f>IF(OR(B1000=0,'Input and Summary Results'!D582=0,'Input and Summary Results'!D582=""),FALSE,'Input and Summary Results'!$D582)</f>
        <v>0.23094182999999999</v>
      </c>
      <c r="D1000">
        <f>IF(OR(B1000=0,'Input and Summary Results'!E582=0),FALSE,'Input and Summary Results'!$E582)</f>
        <v>4.9732100000000001E-2</v>
      </c>
      <c r="E1000">
        <f t="shared" si="74"/>
        <v>-0.63649739712680131</v>
      </c>
      <c r="F1000">
        <f t="shared" si="75"/>
        <v>9.3459601493588243E-2</v>
      </c>
      <c r="G1000">
        <f>IF('Input and Summary Results'!$J$4="yes",IF(C1000=FALSE,FALSE,IF('Data Transformation'!E1000&lt;$R$10,E1000,$R$10)),IF(C1000=FALSE,FALSE,IF(C1000&lt;$R$10,C1000,$R$10)))</f>
        <v>0.23094182999999999</v>
      </c>
      <c r="H1000">
        <f>IF('Input and Summary Results'!$J$4="yes",'Data Transformation'!F1000,'Data Transformation'!D1000)</f>
        <v>4.9732100000000001E-2</v>
      </c>
      <c r="I1000">
        <f t="shared" si="76"/>
        <v>41</v>
      </c>
    </row>
    <row r="1001" spans="2:9" x14ac:dyDescent="0.25">
      <c r="B1001">
        <f>IF('Input and Summary Results'!D583=0,FALSE,'Input and Summary Results'!$B583)</f>
        <v>41</v>
      </c>
      <c r="C1001">
        <f>IF(OR(B1001=0,'Input and Summary Results'!D583=0,'Input and Summary Results'!D583=""),FALSE,'Input and Summary Results'!$D583)</f>
        <v>0.26298137999999999</v>
      </c>
      <c r="D1001">
        <f>IF(OR(B1001=0,'Input and Summary Results'!E583=0),FALSE,'Input and Summary Results'!$E583)</f>
        <v>4.7096409999999998E-2</v>
      </c>
      <c r="E1001">
        <f t="shared" si="74"/>
        <v>-0.58007499998752254</v>
      </c>
      <c r="F1001">
        <f t="shared" si="75"/>
        <v>7.7723532898032549E-2</v>
      </c>
      <c r="G1001">
        <f>IF('Input and Summary Results'!$J$4="yes",IF(C1001=FALSE,FALSE,IF('Data Transformation'!E1001&lt;$R$10,E1001,$R$10)),IF(C1001=FALSE,FALSE,IF(C1001&lt;$R$10,C1001,$R$10)))</f>
        <v>0.26298137999999999</v>
      </c>
      <c r="H1001">
        <f>IF('Input and Summary Results'!$J$4="yes",'Data Transformation'!F1001,'Data Transformation'!D1001)</f>
        <v>4.7096409999999998E-2</v>
      </c>
      <c r="I1001">
        <f t="shared" si="76"/>
        <v>41</v>
      </c>
    </row>
    <row r="1002" spans="2:9" x14ac:dyDescent="0.25">
      <c r="B1002">
        <f>IF('Input and Summary Results'!D584=0,FALSE,'Input and Summary Results'!$B584)</f>
        <v>41</v>
      </c>
      <c r="C1002">
        <f>IF(OR(B1002=0,'Input and Summary Results'!D584=0,'Input and Summary Results'!D584=""),FALSE,'Input and Summary Results'!$D584)</f>
        <v>0.32161632000000001</v>
      </c>
      <c r="D1002">
        <f>IF(OR(B1002=0,'Input and Summary Results'!E584=0),FALSE,'Input and Summary Results'!$E584)</f>
        <v>2.9360689999999998E-2</v>
      </c>
      <c r="E1002">
        <f t="shared" ref="E1002:E1065" si="77">IF(C1002=FALSE,FALSE,LOG10(C1002))</f>
        <v>-0.49266192165830669</v>
      </c>
      <c r="F1002">
        <f t="shared" ref="F1002:F1065" si="78">IF(D1002=FALSE, FALSE,0.434*D1002/C1002)</f>
        <v>3.9620313608463645E-2</v>
      </c>
      <c r="G1002">
        <f>IF('Input and Summary Results'!$J$4="yes",IF(C1002=FALSE,FALSE,IF('Data Transformation'!E1002&lt;$R$10,E1002,$R$10)),IF(C1002=FALSE,FALSE,IF(C1002&lt;$R$10,C1002,$R$10)))</f>
        <v>0.32161632000000001</v>
      </c>
      <c r="H1002">
        <f>IF('Input and Summary Results'!$J$4="yes",'Data Transformation'!F1002,'Data Transformation'!D1002)</f>
        <v>2.9360689999999998E-2</v>
      </c>
      <c r="I1002">
        <f t="shared" si="76"/>
        <v>41</v>
      </c>
    </row>
    <row r="1003" spans="2:9" x14ac:dyDescent="0.25">
      <c r="B1003">
        <f>IF('Input and Summary Results'!D585=0,FALSE,'Input and Summary Results'!$B585)</f>
        <v>41</v>
      </c>
      <c r="C1003">
        <f>IF(OR(B1003=0,'Input and Summary Results'!D585=0,'Input and Summary Results'!D585=""),FALSE,'Input and Summary Results'!$D585)</f>
        <v>0.55941797000000004</v>
      </c>
      <c r="D1003">
        <f>IF(OR(B1003=0,'Input and Summary Results'!E585=0),FALSE,'Input and Summary Results'!$E585)</f>
        <v>5.3272439999999997E-2</v>
      </c>
      <c r="E1003">
        <f t="shared" si="77"/>
        <v>-0.25226358704119617</v>
      </c>
      <c r="F1003">
        <f t="shared" si="78"/>
        <v>4.1329095953067073E-2</v>
      </c>
      <c r="G1003">
        <f>IF('Input and Summary Results'!$J$4="yes",IF(C1003=FALSE,FALSE,IF('Data Transformation'!E1003&lt;$R$10,E1003,$R$10)),IF(C1003=FALSE,FALSE,IF(C1003&lt;$R$10,C1003,$R$10)))</f>
        <v>0.55941797000000004</v>
      </c>
      <c r="H1003">
        <f>IF('Input and Summary Results'!$J$4="yes",'Data Transformation'!F1003,'Data Transformation'!D1003)</f>
        <v>5.3272439999999997E-2</v>
      </c>
      <c r="I1003">
        <f t="shared" si="76"/>
        <v>41</v>
      </c>
    </row>
    <row r="1004" spans="2:9" x14ac:dyDescent="0.25">
      <c r="B1004">
        <f>IF('Input and Summary Results'!D586=0,FALSE,'Input and Summary Results'!$B586)</f>
        <v>41</v>
      </c>
      <c r="C1004">
        <f>IF(OR(B1004=0,'Input and Summary Results'!D586=0,'Input and Summary Results'!D586=""),FALSE,'Input and Summary Results'!$D586)</f>
        <v>0.61407204999999998</v>
      </c>
      <c r="D1004">
        <f>IF(OR(B1004=0,'Input and Summary Results'!E586=0),FALSE,'Input and Summary Results'!$E586)</f>
        <v>5.053092E-2</v>
      </c>
      <c r="E1004">
        <f t="shared" si="77"/>
        <v>-0.21178066944247392</v>
      </c>
      <c r="F1004">
        <f t="shared" si="78"/>
        <v>3.5713104480166458E-2</v>
      </c>
      <c r="G1004">
        <f>IF('Input and Summary Results'!$J$4="yes",IF(C1004=FALSE,FALSE,IF('Data Transformation'!E1004&lt;$R$10,E1004,$R$10)),IF(C1004=FALSE,FALSE,IF(C1004&lt;$R$10,C1004,$R$10)))</f>
        <v>0.61407204999999998</v>
      </c>
      <c r="H1004">
        <f>IF('Input and Summary Results'!$J$4="yes",'Data Transformation'!F1004,'Data Transformation'!D1004)</f>
        <v>5.053092E-2</v>
      </c>
      <c r="I1004">
        <f t="shared" si="76"/>
        <v>41</v>
      </c>
    </row>
    <row r="1005" spans="2:9" x14ac:dyDescent="0.25">
      <c r="B1005">
        <f>IF('Input and Summary Results'!D587=0,FALSE,'Input and Summary Results'!$B587)</f>
        <v>41</v>
      </c>
      <c r="C1005">
        <f>IF(OR(B1005=0,'Input and Summary Results'!D587=0,'Input and Summary Results'!D587=""),FALSE,'Input and Summary Results'!$D587)</f>
        <v>0.63434016000000004</v>
      </c>
      <c r="D1005">
        <f>IF(OR(B1005=0,'Input and Summary Results'!E587=0),FALSE,'Input and Summary Results'!$E587)</f>
        <v>2.8582940000000001E-2</v>
      </c>
      <c r="E1005">
        <f t="shared" si="77"/>
        <v>-0.19767779260020402</v>
      </c>
      <c r="F1005">
        <f t="shared" si="78"/>
        <v>1.9555747439985512E-2</v>
      </c>
      <c r="G1005">
        <f>IF('Input and Summary Results'!$J$4="yes",IF(C1005=FALSE,FALSE,IF('Data Transformation'!E1005&lt;$R$10,E1005,$R$10)),IF(C1005=FALSE,FALSE,IF(C1005&lt;$R$10,C1005,$R$10)))</f>
        <v>0.63434016000000004</v>
      </c>
      <c r="H1005">
        <f>IF('Input and Summary Results'!$J$4="yes",'Data Transformation'!F1005,'Data Transformation'!D1005)</f>
        <v>2.8582940000000001E-2</v>
      </c>
      <c r="I1005">
        <f t="shared" si="76"/>
        <v>41</v>
      </c>
    </row>
    <row r="1006" spans="2:9" x14ac:dyDescent="0.25">
      <c r="B1006">
        <f>IF('Input and Summary Results'!D588=0,FALSE,'Input and Summary Results'!$B588)</f>
        <v>41</v>
      </c>
      <c r="C1006">
        <f>IF(OR(B1006=0,'Input and Summary Results'!D588=0,'Input and Summary Results'!D588=""),FALSE,'Input and Summary Results'!$D588)</f>
        <v>0.76622984000000005</v>
      </c>
      <c r="D1006">
        <f>IF(OR(B1006=0,'Input and Summary Results'!E588=0),FALSE,'Input and Summary Results'!$E588)</f>
        <v>2.7450479999999999E-2</v>
      </c>
      <c r="E1006">
        <f t="shared" si="77"/>
        <v>-0.11564093889040807</v>
      </c>
      <c r="F1006">
        <f t="shared" si="78"/>
        <v>1.5548217647070492E-2</v>
      </c>
      <c r="G1006">
        <f>IF('Input and Summary Results'!$J$4="yes",IF(C1006=FALSE,FALSE,IF('Data Transformation'!E1006&lt;$R$10,E1006,$R$10)),IF(C1006=FALSE,FALSE,IF(C1006&lt;$R$10,C1006,$R$10)))</f>
        <v>0.76622984000000005</v>
      </c>
      <c r="H1006">
        <f>IF('Input and Summary Results'!$J$4="yes",'Data Transformation'!F1006,'Data Transformation'!D1006)</f>
        <v>2.7450479999999999E-2</v>
      </c>
      <c r="I1006">
        <f t="shared" si="76"/>
        <v>41</v>
      </c>
    </row>
    <row r="1007" spans="2:9" x14ac:dyDescent="0.25">
      <c r="B1007">
        <f>IF('Input and Summary Results'!D589=0,FALSE,'Input and Summary Results'!$B589)</f>
        <v>41</v>
      </c>
      <c r="C1007">
        <f>IF(OR(B1007=0,'Input and Summary Results'!D589=0,'Input and Summary Results'!D589=""),FALSE,'Input and Summary Results'!$D589)</f>
        <v>0.82898917999999999</v>
      </c>
      <c r="D1007">
        <f>IF(OR(B1007=0,'Input and Summary Results'!E589=0),FALSE,'Input and Summary Results'!$E589)</f>
        <v>2.8614819999999999E-2</v>
      </c>
      <c r="E1007">
        <f t="shared" si="77"/>
        <v>-8.1451137841717119E-2</v>
      </c>
      <c r="F1007">
        <f t="shared" si="78"/>
        <v>1.4980692365610851E-2</v>
      </c>
      <c r="G1007">
        <f>IF('Input and Summary Results'!$J$4="yes",IF(C1007=FALSE,FALSE,IF('Data Transformation'!E1007&lt;$R$10,E1007,$R$10)),IF(C1007=FALSE,FALSE,IF(C1007&lt;$R$10,C1007,$R$10)))</f>
        <v>0.82898917999999999</v>
      </c>
      <c r="H1007">
        <f>IF('Input and Summary Results'!$J$4="yes",'Data Transformation'!F1007,'Data Transformation'!D1007)</f>
        <v>2.8614819999999999E-2</v>
      </c>
      <c r="I1007">
        <f t="shared" si="76"/>
        <v>41</v>
      </c>
    </row>
    <row r="1008" spans="2:9" x14ac:dyDescent="0.25">
      <c r="B1008">
        <f>IF('Input and Summary Results'!D590=0,FALSE,'Input and Summary Results'!$B590)</f>
        <v>41</v>
      </c>
      <c r="C1008">
        <f>IF(OR(B1008=0,'Input and Summary Results'!D590=0,'Input and Summary Results'!D590=""),FALSE,'Input and Summary Results'!$D590)</f>
        <v>0.92047701000000004</v>
      </c>
      <c r="D1008">
        <f>IF(OR(B1008=0,'Input and Summary Results'!E590=0),FALSE,'Input and Summary Results'!$E590)</f>
        <v>3.7135910000000001E-2</v>
      </c>
      <c r="E1008">
        <f t="shared" si="77"/>
        <v>-3.598705404190497E-2</v>
      </c>
      <c r="F1008">
        <f t="shared" si="78"/>
        <v>1.7509383466296456E-2</v>
      </c>
      <c r="G1008">
        <f>IF('Input and Summary Results'!$J$4="yes",IF(C1008=FALSE,FALSE,IF('Data Transformation'!E1008&lt;$R$10,E1008,$R$10)),IF(C1008=FALSE,FALSE,IF(C1008&lt;$R$10,C1008,$R$10)))</f>
        <v>0.92047701000000004</v>
      </c>
      <c r="H1008">
        <f>IF('Input and Summary Results'!$J$4="yes",'Data Transformation'!F1008,'Data Transformation'!D1008)</f>
        <v>3.7135910000000001E-2</v>
      </c>
      <c r="I1008">
        <f t="shared" si="76"/>
        <v>41</v>
      </c>
    </row>
    <row r="1009" spans="2:9" x14ac:dyDescent="0.25">
      <c r="B1009">
        <f>IF('Input and Summary Results'!D591=0,FALSE,'Input and Summary Results'!$B591)</f>
        <v>41</v>
      </c>
      <c r="C1009">
        <f>IF(OR(B1009=0,'Input and Summary Results'!D591=0,'Input and Summary Results'!D591=""),FALSE,'Input and Summary Results'!$D591)</f>
        <v>0.92975542</v>
      </c>
      <c r="D1009">
        <f>IF(OR(B1009=0,'Input and Summary Results'!E591=0),FALSE,'Input and Summary Results'!$E591)</f>
        <v>2.7748459999999999E-2</v>
      </c>
      <c r="E1009">
        <f t="shared" si="77"/>
        <v>-3.1631281246235349E-2</v>
      </c>
      <c r="F1009">
        <f t="shared" si="78"/>
        <v>1.2952687750935617E-2</v>
      </c>
      <c r="G1009">
        <f>IF('Input and Summary Results'!$J$4="yes",IF(C1009=FALSE,FALSE,IF('Data Transformation'!E1009&lt;$R$10,E1009,$R$10)),IF(C1009=FALSE,FALSE,IF(C1009&lt;$R$10,C1009,$R$10)))</f>
        <v>0.92975542</v>
      </c>
      <c r="H1009">
        <f>IF('Input and Summary Results'!$J$4="yes",'Data Transformation'!F1009,'Data Transformation'!D1009)</f>
        <v>2.7748459999999999E-2</v>
      </c>
      <c r="I1009">
        <f t="shared" si="76"/>
        <v>41</v>
      </c>
    </row>
    <row r="1010" spans="2:9" x14ac:dyDescent="0.25">
      <c r="B1010">
        <f>IF('Input and Summary Results'!D592=0,FALSE,'Input and Summary Results'!$B592)</f>
        <v>41</v>
      </c>
      <c r="C1010">
        <f>IF(OR(B1010=0,'Input and Summary Results'!D592=0,'Input and Summary Results'!D592=""),FALSE,'Input and Summary Results'!$D592)</f>
        <v>0.93365533999999994</v>
      </c>
      <c r="D1010">
        <f>IF(OR(B1010=0,'Input and Summary Results'!E592=0),FALSE,'Input and Summary Results'!$E592)</f>
        <v>4.6752349999999998E-2</v>
      </c>
      <c r="E1010">
        <f t="shared" si="77"/>
        <v>-2.981341452016037E-2</v>
      </c>
      <c r="F1010">
        <f t="shared" si="78"/>
        <v>2.1732344935766125E-2</v>
      </c>
      <c r="G1010">
        <f>IF('Input and Summary Results'!$J$4="yes",IF(C1010=FALSE,FALSE,IF('Data Transformation'!E1010&lt;$R$10,E1010,$R$10)),IF(C1010=FALSE,FALSE,IF(C1010&lt;$R$10,C1010,$R$10)))</f>
        <v>0.93365533999999994</v>
      </c>
      <c r="H1010">
        <f>IF('Input and Summary Results'!$J$4="yes",'Data Transformation'!F1010,'Data Transformation'!D1010)</f>
        <v>4.6752349999999998E-2</v>
      </c>
      <c r="I1010">
        <f t="shared" si="76"/>
        <v>41</v>
      </c>
    </row>
    <row r="1011" spans="2:9" x14ac:dyDescent="0.25">
      <c r="B1011">
        <f>IF('Input and Summary Results'!D593=0,FALSE,'Input and Summary Results'!$B593)</f>
        <v>41</v>
      </c>
      <c r="C1011">
        <f>IF(OR(B1011=0,'Input and Summary Results'!D593=0,'Input and Summary Results'!D593=""),FALSE,'Input and Summary Results'!$D593)</f>
        <v>0.93691380999999996</v>
      </c>
      <c r="D1011">
        <f>IF(OR(B1011=0,'Input and Summary Results'!E593=0),FALSE,'Input and Summary Results'!$E593)</f>
        <v>6.1607599999999998E-2</v>
      </c>
      <c r="E1011">
        <f t="shared" si="77"/>
        <v>-2.8300359553081827E-2</v>
      </c>
      <c r="F1011">
        <f t="shared" si="78"/>
        <v>2.8538055597664848E-2</v>
      </c>
      <c r="G1011">
        <f>IF('Input and Summary Results'!$J$4="yes",IF(C1011=FALSE,FALSE,IF('Data Transformation'!E1011&lt;$R$10,E1011,$R$10)),IF(C1011=FALSE,FALSE,IF(C1011&lt;$R$10,C1011,$R$10)))</f>
        <v>0.93691380999999996</v>
      </c>
      <c r="H1011">
        <f>IF('Input and Summary Results'!$J$4="yes",'Data Transformation'!F1011,'Data Transformation'!D1011)</f>
        <v>6.1607599999999998E-2</v>
      </c>
      <c r="I1011">
        <f t="shared" si="76"/>
        <v>41</v>
      </c>
    </row>
    <row r="1012" spans="2:9" x14ac:dyDescent="0.25">
      <c r="B1012">
        <f>IF('Input and Summary Results'!D594=0,FALSE,'Input and Summary Results'!$B594)</f>
        <v>41</v>
      </c>
      <c r="C1012">
        <f>IF(OR(B1012=0,'Input and Summary Results'!D594=0,'Input and Summary Results'!D594=""),FALSE,'Input and Summary Results'!$D594)</f>
        <v>0.93966053000000005</v>
      </c>
      <c r="D1012">
        <f>IF(OR(B1012=0,'Input and Summary Results'!E594=0),FALSE,'Input and Summary Results'!$E594)</f>
        <v>4.3173549999999998E-2</v>
      </c>
      <c r="E1012">
        <f t="shared" si="77"/>
        <v>-2.70290150976236E-2</v>
      </c>
      <c r="F1012">
        <f t="shared" si="78"/>
        <v>1.9940521179494471E-2</v>
      </c>
      <c r="G1012">
        <f>IF('Input and Summary Results'!$J$4="yes",IF(C1012=FALSE,FALSE,IF('Data Transformation'!E1012&lt;$R$10,E1012,$R$10)),IF(C1012=FALSE,FALSE,IF(C1012&lt;$R$10,C1012,$R$10)))</f>
        <v>0.93966053000000005</v>
      </c>
      <c r="H1012">
        <f>IF('Input and Summary Results'!$J$4="yes",'Data Transformation'!F1012,'Data Transformation'!D1012)</f>
        <v>4.3173549999999998E-2</v>
      </c>
      <c r="I1012">
        <f t="shared" si="76"/>
        <v>41</v>
      </c>
    </row>
    <row r="1013" spans="2:9" x14ac:dyDescent="0.25">
      <c r="B1013">
        <f>IF('Input and Summary Results'!D595=0,FALSE,'Input and Summary Results'!$B595)</f>
        <v>41</v>
      </c>
      <c r="C1013">
        <f>IF(OR(B1013=0,'Input and Summary Results'!D595=0,'Input and Summary Results'!D595=""),FALSE,'Input and Summary Results'!$D595)</f>
        <v>1.0056847900000001</v>
      </c>
      <c r="D1013">
        <f>IF(OR(B1013=0,'Input and Summary Results'!E595=0),FALSE,'Input and Summary Results'!$E595)</f>
        <v>4.0548300000000002E-2</v>
      </c>
      <c r="E1013">
        <f t="shared" si="77"/>
        <v>2.461881898222914E-3</v>
      </c>
      <c r="F1013">
        <f t="shared" si="78"/>
        <v>1.749848697622244E-2</v>
      </c>
      <c r="G1013">
        <f>IF('Input and Summary Results'!$J$4="yes",IF(C1013=FALSE,FALSE,IF('Data Transformation'!E1013&lt;$R$10,E1013,$R$10)),IF(C1013=FALSE,FALSE,IF(C1013&lt;$R$10,C1013,$R$10)))</f>
        <v>1.0056847900000001</v>
      </c>
      <c r="H1013">
        <f>IF('Input and Summary Results'!$J$4="yes",'Data Transformation'!F1013,'Data Transformation'!D1013)</f>
        <v>4.0548300000000002E-2</v>
      </c>
      <c r="I1013">
        <f t="shared" si="76"/>
        <v>41</v>
      </c>
    </row>
    <row r="1014" spans="2:9" x14ac:dyDescent="0.25">
      <c r="B1014">
        <f>IF('Input and Summary Results'!D596=0,FALSE,'Input and Summary Results'!$B596)</f>
        <v>41</v>
      </c>
      <c r="C1014">
        <f>IF(OR(B1014=0,'Input and Summary Results'!D596=0,'Input and Summary Results'!D596=""),FALSE,'Input and Summary Results'!$D596)</f>
        <v>1.03183531</v>
      </c>
      <c r="D1014">
        <f>IF(OR(B1014=0,'Input and Summary Results'!E596=0),FALSE,'Input and Summary Results'!$E596)</f>
        <v>4.4104089999999999E-2</v>
      </c>
      <c r="E1014">
        <f t="shared" si="77"/>
        <v>1.3610385599479625E-2</v>
      </c>
      <c r="F1014">
        <f t="shared" si="78"/>
        <v>1.8550610620216127E-2</v>
      </c>
      <c r="G1014">
        <f>IF('Input and Summary Results'!$J$4="yes",IF(C1014=FALSE,FALSE,IF('Data Transformation'!E1014&lt;$R$10,E1014,$R$10)),IF(C1014=FALSE,FALSE,IF(C1014&lt;$R$10,C1014,$R$10)))</f>
        <v>1.03183531</v>
      </c>
      <c r="H1014">
        <f>IF('Input and Summary Results'!$J$4="yes",'Data Transformation'!F1014,'Data Transformation'!D1014)</f>
        <v>4.4104089999999999E-2</v>
      </c>
      <c r="I1014">
        <f t="shared" si="76"/>
        <v>41</v>
      </c>
    </row>
    <row r="1015" spans="2:9" x14ac:dyDescent="0.25">
      <c r="B1015">
        <f>IF('Input and Summary Results'!D597=0,FALSE,'Input and Summary Results'!$B597)</f>
        <v>41</v>
      </c>
      <c r="C1015">
        <f>IF(OR(B1015=0,'Input and Summary Results'!D597=0,'Input and Summary Results'!D597=""),FALSE,'Input and Summary Results'!$D597)</f>
        <v>1.0376045599999999</v>
      </c>
      <c r="D1015">
        <f>IF(OR(B1015=0,'Input and Summary Results'!E597=0),FALSE,'Input and Summary Results'!$E597)</f>
        <v>4.0148290000000003E-2</v>
      </c>
      <c r="E1015">
        <f t="shared" si="77"/>
        <v>1.6031871690601343E-2</v>
      </c>
      <c r="F1015">
        <f t="shared" si="78"/>
        <v>1.6792869395254009E-2</v>
      </c>
      <c r="G1015">
        <f>IF('Input and Summary Results'!$J$4="yes",IF(C1015=FALSE,FALSE,IF('Data Transformation'!E1015&lt;$R$10,E1015,$R$10)),IF(C1015=FALSE,FALSE,IF(C1015&lt;$R$10,C1015,$R$10)))</f>
        <v>1.0376045599999999</v>
      </c>
      <c r="H1015">
        <f>IF('Input and Summary Results'!$J$4="yes",'Data Transformation'!F1015,'Data Transformation'!D1015)</f>
        <v>4.0148290000000003E-2</v>
      </c>
      <c r="I1015">
        <f t="shared" si="76"/>
        <v>41</v>
      </c>
    </row>
    <row r="1016" spans="2:9" x14ac:dyDescent="0.25">
      <c r="B1016">
        <f>IF('Input and Summary Results'!D598=0,FALSE,'Input and Summary Results'!$B598)</f>
        <v>41</v>
      </c>
      <c r="C1016">
        <f>IF(OR(B1016=0,'Input and Summary Results'!D598=0,'Input and Summary Results'!D598=""),FALSE,'Input and Summary Results'!$D598)</f>
        <v>1.07820355</v>
      </c>
      <c r="D1016">
        <f>IF(OR(B1016=0,'Input and Summary Results'!E598=0),FALSE,'Input and Summary Results'!$E598)</f>
        <v>4.7274499999999997E-2</v>
      </c>
      <c r="E1016">
        <f t="shared" si="77"/>
        <v>3.2700757415519185E-2</v>
      </c>
      <c r="F1016">
        <f t="shared" si="78"/>
        <v>1.9028997817712619E-2</v>
      </c>
      <c r="G1016">
        <f>IF('Input and Summary Results'!$J$4="yes",IF(C1016=FALSE,FALSE,IF('Data Transformation'!E1016&lt;$R$10,E1016,$R$10)),IF(C1016=FALSE,FALSE,IF(C1016&lt;$R$10,C1016,$R$10)))</f>
        <v>1.07820355</v>
      </c>
      <c r="H1016">
        <f>IF('Input and Summary Results'!$J$4="yes",'Data Transformation'!F1016,'Data Transformation'!D1016)</f>
        <v>4.7274499999999997E-2</v>
      </c>
      <c r="I1016">
        <f t="shared" si="76"/>
        <v>41</v>
      </c>
    </row>
    <row r="1017" spans="2:9" x14ac:dyDescent="0.25">
      <c r="B1017">
        <f>IF('Input and Summary Results'!D599=0,FALSE,'Input and Summary Results'!$B599)</f>
        <v>42</v>
      </c>
      <c r="C1017">
        <f>IF(OR(B1017=0,'Input and Summary Results'!D599=0,'Input and Summary Results'!D599=""),FALSE,'Input and Summary Results'!$D599)</f>
        <v>0.22904285999999999</v>
      </c>
      <c r="D1017">
        <f>IF(OR(B1017=0,'Input and Summary Results'!E599=0),FALSE,'Input and Summary Results'!$E599)</f>
        <v>4.6086700000000001E-2</v>
      </c>
      <c r="E1017">
        <f t="shared" si="77"/>
        <v>-0.64008324202774569</v>
      </c>
      <c r="F1017">
        <f t="shared" si="78"/>
        <v>8.7327008578219831E-2</v>
      </c>
      <c r="G1017">
        <f>IF('Input and Summary Results'!$J$4="yes",IF(C1017=FALSE,FALSE,IF('Data Transformation'!E1017&lt;$R$10,E1017,$R$10)),IF(C1017=FALSE,FALSE,IF(C1017&lt;$R$10,C1017,$R$10)))</f>
        <v>0.22904285999999999</v>
      </c>
      <c r="H1017">
        <f>IF('Input and Summary Results'!$J$4="yes",'Data Transformation'!F1017,'Data Transformation'!D1017)</f>
        <v>4.6086700000000001E-2</v>
      </c>
      <c r="I1017">
        <f t="shared" si="76"/>
        <v>42</v>
      </c>
    </row>
    <row r="1018" spans="2:9" x14ac:dyDescent="0.25">
      <c r="B1018">
        <f>IF('Input and Summary Results'!D600=0,FALSE,'Input and Summary Results'!$B600)</f>
        <v>42</v>
      </c>
      <c r="C1018">
        <f>IF(OR(B1018=0,'Input and Summary Results'!D600=0,'Input and Summary Results'!D600=""),FALSE,'Input and Summary Results'!$D600)</f>
        <v>0.33611495000000002</v>
      </c>
      <c r="D1018">
        <f>IF(OR(B1018=0,'Input and Summary Results'!E600=0),FALSE,'Input and Summary Results'!$E600)</f>
        <v>3.8884450000000001E-2</v>
      </c>
      <c r="E1018">
        <f t="shared" si="77"/>
        <v>-0.47351217019012265</v>
      </c>
      <c r="F1018">
        <f t="shared" si="78"/>
        <v>5.0208570907066166E-2</v>
      </c>
      <c r="G1018">
        <f>IF('Input and Summary Results'!$J$4="yes",IF(C1018=FALSE,FALSE,IF('Data Transformation'!E1018&lt;$R$10,E1018,$R$10)),IF(C1018=FALSE,FALSE,IF(C1018&lt;$R$10,C1018,$R$10)))</f>
        <v>0.33611495000000002</v>
      </c>
      <c r="H1018">
        <f>IF('Input and Summary Results'!$J$4="yes",'Data Transformation'!F1018,'Data Transformation'!D1018)</f>
        <v>3.8884450000000001E-2</v>
      </c>
      <c r="I1018">
        <f t="shared" si="76"/>
        <v>42</v>
      </c>
    </row>
    <row r="1019" spans="2:9" x14ac:dyDescent="0.25">
      <c r="B1019">
        <f>IF('Input and Summary Results'!D601=0,FALSE,'Input and Summary Results'!$B601)</f>
        <v>42</v>
      </c>
      <c r="C1019">
        <f>IF(OR(B1019=0,'Input and Summary Results'!D601=0,'Input and Summary Results'!D601=""),FALSE,'Input and Summary Results'!$D601)</f>
        <v>0.38318607999999998</v>
      </c>
      <c r="D1019">
        <f>IF(OR(B1019=0,'Input and Summary Results'!E601=0),FALSE,'Input and Summary Results'!$E601)</f>
        <v>0.10331824000000001</v>
      </c>
      <c r="E1019">
        <f t="shared" si="77"/>
        <v>-0.41659027592176046</v>
      </c>
      <c r="F1019">
        <f t="shared" si="78"/>
        <v>0.11701916771089388</v>
      </c>
      <c r="G1019">
        <f>IF('Input and Summary Results'!$J$4="yes",IF(C1019=FALSE,FALSE,IF('Data Transformation'!E1019&lt;$R$10,E1019,$R$10)),IF(C1019=FALSE,FALSE,IF(C1019&lt;$R$10,C1019,$R$10)))</f>
        <v>0.38318607999999998</v>
      </c>
      <c r="H1019">
        <f>IF('Input and Summary Results'!$J$4="yes",'Data Transformation'!F1019,'Data Transformation'!D1019)</f>
        <v>0.10331824000000001</v>
      </c>
      <c r="I1019">
        <f t="shared" si="76"/>
        <v>42</v>
      </c>
    </row>
    <row r="1020" spans="2:9" x14ac:dyDescent="0.25">
      <c r="B1020">
        <f>IF('Input and Summary Results'!D602=0,FALSE,'Input and Summary Results'!$B602)</f>
        <v>42</v>
      </c>
      <c r="C1020">
        <f>IF(OR(B1020=0,'Input and Summary Results'!D602=0,'Input and Summary Results'!D602=""),FALSE,'Input and Summary Results'!$D602)</f>
        <v>0.43293557999999999</v>
      </c>
      <c r="D1020">
        <f>IF(OR(B1020=0,'Input and Summary Results'!E602=0),FALSE,'Input and Summary Results'!$E602)</f>
        <v>7.1138350000000003E-2</v>
      </c>
      <c r="E1020">
        <f t="shared" si="77"/>
        <v>-0.36357672104132766</v>
      </c>
      <c r="F1020">
        <f t="shared" si="78"/>
        <v>7.1313251500373348E-2</v>
      </c>
      <c r="G1020">
        <f>IF('Input and Summary Results'!$J$4="yes",IF(C1020=FALSE,FALSE,IF('Data Transformation'!E1020&lt;$R$10,E1020,$R$10)),IF(C1020=FALSE,FALSE,IF(C1020&lt;$R$10,C1020,$R$10)))</f>
        <v>0.43293557999999999</v>
      </c>
      <c r="H1020">
        <f>IF('Input and Summary Results'!$J$4="yes",'Data Transformation'!F1020,'Data Transformation'!D1020)</f>
        <v>7.1138350000000003E-2</v>
      </c>
      <c r="I1020">
        <f t="shared" si="76"/>
        <v>42</v>
      </c>
    </row>
    <row r="1021" spans="2:9" x14ac:dyDescent="0.25">
      <c r="B1021">
        <f>IF('Input and Summary Results'!D603=0,FALSE,'Input and Summary Results'!$B603)</f>
        <v>42</v>
      </c>
      <c r="C1021">
        <f>IF(OR(B1021=0,'Input and Summary Results'!D603=0,'Input and Summary Results'!D603=""),FALSE,'Input and Summary Results'!$D603)</f>
        <v>0.51368469999999999</v>
      </c>
      <c r="D1021">
        <f>IF(OR(B1021=0,'Input and Summary Results'!E603=0),FALSE,'Input and Summary Results'!$E603)</f>
        <v>4.6906679999999999E-2</v>
      </c>
      <c r="E1021">
        <f t="shared" si="77"/>
        <v>-0.28930336946064972</v>
      </c>
      <c r="F1021">
        <f t="shared" si="78"/>
        <v>3.9630339622729667E-2</v>
      </c>
      <c r="G1021">
        <f>IF('Input and Summary Results'!$J$4="yes",IF(C1021=FALSE,FALSE,IF('Data Transformation'!E1021&lt;$R$10,E1021,$R$10)),IF(C1021=FALSE,FALSE,IF(C1021&lt;$R$10,C1021,$R$10)))</f>
        <v>0.51368469999999999</v>
      </c>
      <c r="H1021">
        <f>IF('Input and Summary Results'!$J$4="yes",'Data Transformation'!F1021,'Data Transformation'!D1021)</f>
        <v>4.6906679999999999E-2</v>
      </c>
      <c r="I1021">
        <f t="shared" si="76"/>
        <v>42</v>
      </c>
    </row>
    <row r="1022" spans="2:9" x14ac:dyDescent="0.25">
      <c r="B1022">
        <f>IF('Input and Summary Results'!D604=0,FALSE,'Input and Summary Results'!$B604)</f>
        <v>42</v>
      </c>
      <c r="C1022">
        <f>IF(OR(B1022=0,'Input and Summary Results'!D604=0,'Input and Summary Results'!D604=""),FALSE,'Input and Summary Results'!$D604)</f>
        <v>0.67360202000000002</v>
      </c>
      <c r="D1022">
        <f>IF(OR(B1022=0,'Input and Summary Results'!E604=0),FALSE,'Input and Summary Results'!$E604)</f>
        <v>4.0954610000000002E-2</v>
      </c>
      <c r="E1022">
        <f t="shared" si="77"/>
        <v>-0.17159661914270313</v>
      </c>
      <c r="F1022">
        <f t="shared" si="78"/>
        <v>2.6386946909690089E-2</v>
      </c>
      <c r="G1022">
        <f>IF('Input and Summary Results'!$J$4="yes",IF(C1022=FALSE,FALSE,IF('Data Transformation'!E1022&lt;$R$10,E1022,$R$10)),IF(C1022=FALSE,FALSE,IF(C1022&lt;$R$10,C1022,$R$10)))</f>
        <v>0.67360202000000002</v>
      </c>
      <c r="H1022">
        <f>IF('Input and Summary Results'!$J$4="yes",'Data Transformation'!F1022,'Data Transformation'!D1022)</f>
        <v>4.0954610000000002E-2</v>
      </c>
      <c r="I1022">
        <f t="shared" si="76"/>
        <v>42</v>
      </c>
    </row>
    <row r="1023" spans="2:9" x14ac:dyDescent="0.25">
      <c r="B1023">
        <f>IF('Input and Summary Results'!D605=0,FALSE,'Input and Summary Results'!$B605)</f>
        <v>42</v>
      </c>
      <c r="C1023">
        <f>IF(OR(B1023=0,'Input and Summary Results'!D605=0,'Input and Summary Results'!D605=""),FALSE,'Input and Summary Results'!$D605)</f>
        <v>0.72968980999999999</v>
      </c>
      <c r="D1023">
        <f>IF(OR(B1023=0,'Input and Summary Results'!E605=0),FALSE,'Input and Summary Results'!$E605)</f>
        <v>7.3585079999999997E-2</v>
      </c>
      <c r="E1023">
        <f t="shared" si="77"/>
        <v>-0.13686171855707749</v>
      </c>
      <c r="F1023">
        <f t="shared" si="78"/>
        <v>4.3766439221619394E-2</v>
      </c>
      <c r="G1023">
        <f>IF('Input and Summary Results'!$J$4="yes",IF(C1023=FALSE,FALSE,IF('Data Transformation'!E1023&lt;$R$10,E1023,$R$10)),IF(C1023=FALSE,FALSE,IF(C1023&lt;$R$10,C1023,$R$10)))</f>
        <v>0.72968980999999999</v>
      </c>
      <c r="H1023">
        <f>IF('Input and Summary Results'!$J$4="yes",'Data Transformation'!F1023,'Data Transformation'!D1023)</f>
        <v>7.3585079999999997E-2</v>
      </c>
      <c r="I1023">
        <f t="shared" si="76"/>
        <v>42</v>
      </c>
    </row>
    <row r="1024" spans="2:9" x14ac:dyDescent="0.25">
      <c r="B1024">
        <f>IF('Input and Summary Results'!D606=0,FALSE,'Input and Summary Results'!$B606)</f>
        <v>42</v>
      </c>
      <c r="C1024">
        <f>IF(OR(B1024=0,'Input and Summary Results'!D606=0,'Input and Summary Results'!D606=""),FALSE,'Input and Summary Results'!$D606)</f>
        <v>0.73850749999999998</v>
      </c>
      <c r="D1024">
        <f>IF(OR(B1024=0,'Input and Summary Results'!E606=0),FALSE,'Input and Summary Results'!$E606)</f>
        <v>3.7542800000000001E-2</v>
      </c>
      <c r="E1024">
        <f t="shared" si="77"/>
        <v>-0.13164508980081338</v>
      </c>
      <c r="F1024">
        <f t="shared" si="78"/>
        <v>2.2062843234496605E-2</v>
      </c>
      <c r="G1024">
        <f>IF('Input and Summary Results'!$J$4="yes",IF(C1024=FALSE,FALSE,IF('Data Transformation'!E1024&lt;$R$10,E1024,$R$10)),IF(C1024=FALSE,FALSE,IF(C1024&lt;$R$10,C1024,$R$10)))</f>
        <v>0.73850749999999998</v>
      </c>
      <c r="H1024">
        <f>IF('Input and Summary Results'!$J$4="yes",'Data Transformation'!F1024,'Data Transformation'!D1024)</f>
        <v>3.7542800000000001E-2</v>
      </c>
      <c r="I1024">
        <f t="shared" si="76"/>
        <v>42</v>
      </c>
    </row>
    <row r="1025" spans="2:9" x14ac:dyDescent="0.25">
      <c r="B1025">
        <f>IF('Input and Summary Results'!D607=0,FALSE,'Input and Summary Results'!$B607)</f>
        <v>42</v>
      </c>
      <c r="C1025">
        <f>IF(OR(B1025=0,'Input and Summary Results'!D607=0,'Input and Summary Results'!D607=""),FALSE,'Input and Summary Results'!$D607)</f>
        <v>0.77300195000000005</v>
      </c>
      <c r="D1025">
        <f>IF(OR(B1025=0,'Input and Summary Results'!E607=0),FALSE,'Input and Summary Results'!$E607)</f>
        <v>4.3206229999999998E-2</v>
      </c>
      <c r="E1025">
        <f t="shared" si="77"/>
        <v>-0.11181941051482962</v>
      </c>
      <c r="F1025">
        <f t="shared" si="78"/>
        <v>2.4258029129163253E-2</v>
      </c>
      <c r="G1025">
        <f>IF('Input and Summary Results'!$J$4="yes",IF(C1025=FALSE,FALSE,IF('Data Transformation'!E1025&lt;$R$10,E1025,$R$10)),IF(C1025=FALSE,FALSE,IF(C1025&lt;$R$10,C1025,$R$10)))</f>
        <v>0.77300195000000005</v>
      </c>
      <c r="H1025">
        <f>IF('Input and Summary Results'!$J$4="yes",'Data Transformation'!F1025,'Data Transformation'!D1025)</f>
        <v>4.3206229999999998E-2</v>
      </c>
      <c r="I1025">
        <f t="shared" si="76"/>
        <v>42</v>
      </c>
    </row>
    <row r="1026" spans="2:9" x14ac:dyDescent="0.25">
      <c r="B1026">
        <f>IF('Input and Summary Results'!D608=0,FALSE,'Input and Summary Results'!$B608)</f>
        <v>42</v>
      </c>
      <c r="C1026">
        <f>IF(OR(B1026=0,'Input and Summary Results'!D608=0,'Input and Summary Results'!D608=""),FALSE,'Input and Summary Results'!$D608)</f>
        <v>0.79073123999999995</v>
      </c>
      <c r="D1026">
        <f>IF(OR(B1026=0,'Input and Summary Results'!E608=0),FALSE,'Input and Summary Results'!$E608)</f>
        <v>4.5841109999999997E-2</v>
      </c>
      <c r="E1026">
        <f t="shared" si="77"/>
        <v>-0.10197110287240693</v>
      </c>
      <c r="F1026">
        <f t="shared" si="78"/>
        <v>2.5160308248349968E-2</v>
      </c>
      <c r="G1026">
        <f>IF('Input and Summary Results'!$J$4="yes",IF(C1026=FALSE,FALSE,IF('Data Transformation'!E1026&lt;$R$10,E1026,$R$10)),IF(C1026=FALSE,FALSE,IF(C1026&lt;$R$10,C1026,$R$10)))</f>
        <v>0.79073123999999995</v>
      </c>
      <c r="H1026">
        <f>IF('Input and Summary Results'!$J$4="yes",'Data Transformation'!F1026,'Data Transformation'!D1026)</f>
        <v>4.5841109999999997E-2</v>
      </c>
      <c r="I1026">
        <f t="shared" si="76"/>
        <v>42</v>
      </c>
    </row>
    <row r="1027" spans="2:9" x14ac:dyDescent="0.25">
      <c r="B1027">
        <f>IF('Input and Summary Results'!D609=0,FALSE,'Input and Summary Results'!$B609)</f>
        <v>42</v>
      </c>
      <c r="C1027">
        <f>IF(OR(B1027=0,'Input and Summary Results'!D609=0,'Input and Summary Results'!D609=""),FALSE,'Input and Summary Results'!$D609)</f>
        <v>0.86331517999999996</v>
      </c>
      <c r="D1027">
        <f>IF(OR(B1027=0,'Input and Summary Results'!E609=0),FALSE,'Input and Summary Results'!$E609)</f>
        <v>4.4308460000000001E-2</v>
      </c>
      <c r="E1027">
        <f t="shared" si="77"/>
        <v>-6.3830622656229227E-2</v>
      </c>
      <c r="F1027">
        <f t="shared" si="78"/>
        <v>2.2274450960076946E-2</v>
      </c>
      <c r="G1027">
        <f>IF('Input and Summary Results'!$J$4="yes",IF(C1027=FALSE,FALSE,IF('Data Transformation'!E1027&lt;$R$10,E1027,$R$10)),IF(C1027=FALSE,FALSE,IF(C1027&lt;$R$10,C1027,$R$10)))</f>
        <v>0.86331517999999996</v>
      </c>
      <c r="H1027">
        <f>IF('Input and Summary Results'!$J$4="yes",'Data Transformation'!F1027,'Data Transformation'!D1027)</f>
        <v>4.4308460000000001E-2</v>
      </c>
      <c r="I1027">
        <f t="shared" si="76"/>
        <v>42</v>
      </c>
    </row>
    <row r="1028" spans="2:9" x14ac:dyDescent="0.25">
      <c r="B1028">
        <f>IF('Input and Summary Results'!D610=0,FALSE,'Input and Summary Results'!$B610)</f>
        <v>42</v>
      </c>
      <c r="C1028">
        <f>IF(OR(B1028=0,'Input and Summary Results'!D610=0,'Input and Summary Results'!D610=""),FALSE,'Input and Summary Results'!$D610)</f>
        <v>0.94159554999999995</v>
      </c>
      <c r="D1028">
        <f>IF(OR(B1028=0,'Input and Summary Results'!E610=0),FALSE,'Input and Summary Results'!$E610)</f>
        <v>9.6835290000000004E-2</v>
      </c>
      <c r="E1028">
        <f t="shared" si="77"/>
        <v>-2.6135602644455275E-2</v>
      </c>
      <c r="F1028">
        <f t="shared" si="78"/>
        <v>4.4633299148450739E-2</v>
      </c>
      <c r="G1028">
        <f>IF('Input and Summary Results'!$J$4="yes",IF(C1028=FALSE,FALSE,IF('Data Transformation'!E1028&lt;$R$10,E1028,$R$10)),IF(C1028=FALSE,FALSE,IF(C1028&lt;$R$10,C1028,$R$10)))</f>
        <v>0.94159554999999995</v>
      </c>
      <c r="H1028">
        <f>IF('Input and Summary Results'!$J$4="yes",'Data Transformation'!F1028,'Data Transformation'!D1028)</f>
        <v>9.6835290000000004E-2</v>
      </c>
      <c r="I1028">
        <f t="shared" si="76"/>
        <v>42</v>
      </c>
    </row>
    <row r="1029" spans="2:9" x14ac:dyDescent="0.25">
      <c r="B1029">
        <f>IF('Input and Summary Results'!D611=0,FALSE,'Input and Summary Results'!$B611)</f>
        <v>42</v>
      </c>
      <c r="C1029">
        <f>IF(OR(B1029=0,'Input and Summary Results'!D611=0,'Input and Summary Results'!D611=""),FALSE,'Input and Summary Results'!$D611)</f>
        <v>0.96200505000000003</v>
      </c>
      <c r="D1029">
        <f>IF(OR(B1029=0,'Input and Summary Results'!E611=0),FALSE,'Input and Summary Results'!$E611)</f>
        <v>4.1198619999999998E-2</v>
      </c>
      <c r="E1029">
        <f t="shared" si="77"/>
        <v>-1.6822648147865733E-2</v>
      </c>
      <c r="F1029">
        <f t="shared" si="78"/>
        <v>1.8586390040260182E-2</v>
      </c>
      <c r="G1029">
        <f>IF('Input and Summary Results'!$J$4="yes",IF(C1029=FALSE,FALSE,IF('Data Transformation'!E1029&lt;$R$10,E1029,$R$10)),IF(C1029=FALSE,FALSE,IF(C1029&lt;$R$10,C1029,$R$10)))</f>
        <v>0.96200505000000003</v>
      </c>
      <c r="H1029">
        <f>IF('Input and Summary Results'!$J$4="yes",'Data Transformation'!F1029,'Data Transformation'!D1029)</f>
        <v>4.1198619999999998E-2</v>
      </c>
      <c r="I1029">
        <f t="shared" ref="I1029:I1092" si="79">IF(G1029=FALSE,"",B1029)</f>
        <v>42</v>
      </c>
    </row>
    <row r="1030" spans="2:9" x14ac:dyDescent="0.25">
      <c r="B1030">
        <f>IF('Input and Summary Results'!D612=0,FALSE,'Input and Summary Results'!$B612)</f>
        <v>42</v>
      </c>
      <c r="C1030">
        <f>IF(OR(B1030=0,'Input and Summary Results'!D612=0,'Input and Summary Results'!D612=""),FALSE,'Input and Summary Results'!$D612)</f>
        <v>0.99540600000000001</v>
      </c>
      <c r="D1030">
        <f>IF(OR(B1030=0,'Input and Summary Results'!E612=0),FALSE,'Input and Summary Results'!$E612)</f>
        <v>5.6648959999999998E-2</v>
      </c>
      <c r="E1030">
        <f t="shared" si="77"/>
        <v>-1.9997457910733989E-3</v>
      </c>
      <c r="F1030">
        <f t="shared" si="78"/>
        <v>2.4699116380652718E-2</v>
      </c>
      <c r="G1030">
        <f>IF('Input and Summary Results'!$J$4="yes",IF(C1030=FALSE,FALSE,IF('Data Transformation'!E1030&lt;$R$10,E1030,$R$10)),IF(C1030=FALSE,FALSE,IF(C1030&lt;$R$10,C1030,$R$10)))</f>
        <v>0.99540600000000001</v>
      </c>
      <c r="H1030">
        <f>IF('Input and Summary Results'!$J$4="yes",'Data Transformation'!F1030,'Data Transformation'!D1030)</f>
        <v>5.6648959999999998E-2</v>
      </c>
      <c r="I1030">
        <f t="shared" si="79"/>
        <v>42</v>
      </c>
    </row>
    <row r="1031" spans="2:9" x14ac:dyDescent="0.25">
      <c r="B1031">
        <f>IF('Input and Summary Results'!D613=0,FALSE,'Input and Summary Results'!$B613)</f>
        <v>42</v>
      </c>
      <c r="C1031">
        <f>IF(OR(B1031=0,'Input and Summary Results'!D613=0,'Input and Summary Results'!D613=""),FALSE,'Input and Summary Results'!$D613)</f>
        <v>1.00359146</v>
      </c>
      <c r="D1031">
        <f>IF(OR(B1031=0,'Input and Summary Results'!E613=0),FALSE,'Input and Summary Results'!$E613)</f>
        <v>9.3119220000000003E-2</v>
      </c>
      <c r="E1031">
        <f t="shared" si="77"/>
        <v>1.5569570560288442E-3</v>
      </c>
      <c r="F1031">
        <f t="shared" si="78"/>
        <v>4.0269116558644291E-2</v>
      </c>
      <c r="G1031">
        <f>IF('Input and Summary Results'!$J$4="yes",IF(C1031=FALSE,FALSE,IF('Data Transformation'!E1031&lt;$R$10,E1031,$R$10)),IF(C1031=FALSE,FALSE,IF(C1031&lt;$R$10,C1031,$R$10)))</f>
        <v>1.00359146</v>
      </c>
      <c r="H1031">
        <f>IF('Input and Summary Results'!$J$4="yes",'Data Transformation'!F1031,'Data Transformation'!D1031)</f>
        <v>9.3119220000000003E-2</v>
      </c>
      <c r="I1031">
        <f t="shared" si="79"/>
        <v>42</v>
      </c>
    </row>
    <row r="1032" spans="2:9" x14ac:dyDescent="0.25">
      <c r="B1032">
        <f>IF('Input and Summary Results'!D614=0,FALSE,'Input and Summary Results'!$B614)</f>
        <v>42</v>
      </c>
      <c r="C1032">
        <f>IF(OR(B1032=0,'Input and Summary Results'!D614=0,'Input and Summary Results'!D614=""),FALSE,'Input and Summary Results'!$D614)</f>
        <v>1.0078824399999999</v>
      </c>
      <c r="D1032">
        <f>IF(OR(B1032=0,'Input and Summary Results'!E614=0),FALSE,'Input and Summary Results'!$E614)</f>
        <v>4.8716410000000002E-2</v>
      </c>
      <c r="E1032">
        <f t="shared" si="77"/>
        <v>3.4098787000244805E-3</v>
      </c>
      <c r="F1032">
        <f t="shared" si="78"/>
        <v>2.0977567522656712E-2</v>
      </c>
      <c r="G1032">
        <f>IF('Input and Summary Results'!$J$4="yes",IF(C1032=FALSE,FALSE,IF('Data Transformation'!E1032&lt;$R$10,E1032,$R$10)),IF(C1032=FALSE,FALSE,IF(C1032&lt;$R$10,C1032,$R$10)))</f>
        <v>1.0078824399999999</v>
      </c>
      <c r="H1032">
        <f>IF('Input and Summary Results'!$J$4="yes",'Data Transformation'!F1032,'Data Transformation'!D1032)</f>
        <v>4.8716410000000002E-2</v>
      </c>
      <c r="I1032">
        <f t="shared" si="79"/>
        <v>42</v>
      </c>
    </row>
    <row r="1033" spans="2:9" x14ac:dyDescent="0.25">
      <c r="B1033">
        <f>IF('Input and Summary Results'!D615=0,FALSE,'Input and Summary Results'!$B615)</f>
        <v>42</v>
      </c>
      <c r="C1033">
        <f>IF(OR(B1033=0,'Input and Summary Results'!D615=0,'Input and Summary Results'!D615=""),FALSE,'Input and Summary Results'!$D615)</f>
        <v>1.0201628</v>
      </c>
      <c r="D1033">
        <f>IF(OR(B1033=0,'Input and Summary Results'!E615=0),FALSE,'Input and Summary Results'!$E615)</f>
        <v>6.8230719999999995E-2</v>
      </c>
      <c r="E1033">
        <f t="shared" si="77"/>
        <v>8.6694830362961904E-3</v>
      </c>
      <c r="F1033">
        <f t="shared" si="78"/>
        <v>2.9026869515336177E-2</v>
      </c>
      <c r="G1033">
        <f>IF('Input and Summary Results'!$J$4="yes",IF(C1033=FALSE,FALSE,IF('Data Transformation'!E1033&lt;$R$10,E1033,$R$10)),IF(C1033=FALSE,FALSE,IF(C1033&lt;$R$10,C1033,$R$10)))</f>
        <v>1.0201628</v>
      </c>
      <c r="H1033">
        <f>IF('Input and Summary Results'!$J$4="yes",'Data Transformation'!F1033,'Data Transformation'!D1033)</f>
        <v>6.8230719999999995E-2</v>
      </c>
      <c r="I1033">
        <f t="shared" si="79"/>
        <v>42</v>
      </c>
    </row>
    <row r="1034" spans="2:9" x14ac:dyDescent="0.25">
      <c r="B1034">
        <f>IF('Input and Summary Results'!D616=0,FALSE,'Input and Summary Results'!$B616)</f>
        <v>42</v>
      </c>
      <c r="C1034">
        <f>IF(OR(B1034=0,'Input and Summary Results'!D616=0,'Input and Summary Results'!D616=""),FALSE,'Input and Summary Results'!$D616)</f>
        <v>1.03396544</v>
      </c>
      <c r="D1034">
        <f>IF(OR(B1034=0,'Input and Summary Results'!E616=0),FALSE,'Input and Summary Results'!$E616)</f>
        <v>4.7587249999999998E-2</v>
      </c>
      <c r="E1034">
        <f t="shared" si="77"/>
        <v>1.4506022831297802E-2</v>
      </c>
      <c r="F1034">
        <f t="shared" si="78"/>
        <v>1.9974426321251123E-2</v>
      </c>
      <c r="G1034">
        <f>IF('Input and Summary Results'!$J$4="yes",IF(C1034=FALSE,FALSE,IF('Data Transformation'!E1034&lt;$R$10,E1034,$R$10)),IF(C1034=FALSE,FALSE,IF(C1034&lt;$R$10,C1034,$R$10)))</f>
        <v>1.03396544</v>
      </c>
      <c r="H1034">
        <f>IF('Input and Summary Results'!$J$4="yes",'Data Transformation'!F1034,'Data Transformation'!D1034)</f>
        <v>4.7587249999999998E-2</v>
      </c>
      <c r="I1034">
        <f t="shared" si="79"/>
        <v>42</v>
      </c>
    </row>
    <row r="1035" spans="2:9" x14ac:dyDescent="0.25">
      <c r="B1035">
        <f>IF('Input and Summary Results'!D617=0,FALSE,'Input and Summary Results'!$B617)</f>
        <v>43</v>
      </c>
      <c r="C1035">
        <f>IF(OR(B1035=0,'Input and Summary Results'!D617=0,'Input and Summary Results'!D617=""),FALSE,'Input and Summary Results'!$D617)</f>
        <v>0.92815044999999996</v>
      </c>
      <c r="D1035">
        <f>IF(OR(B1035=0,'Input and Summary Results'!E617=0),FALSE,'Input and Summary Results'!$E617)</f>
        <v>3.4626169999999998E-2</v>
      </c>
      <c r="E1035">
        <f t="shared" si="77"/>
        <v>-3.238162043108038E-2</v>
      </c>
      <c r="F1035">
        <f t="shared" si="78"/>
        <v>1.6191079560431178E-2</v>
      </c>
      <c r="G1035">
        <f>IF('Input and Summary Results'!$J$4="yes",IF(C1035=FALSE,FALSE,IF('Data Transformation'!E1035&lt;$R$10,E1035,$R$10)),IF(C1035=FALSE,FALSE,IF(C1035&lt;$R$10,C1035,$R$10)))</f>
        <v>0.92815044999999996</v>
      </c>
      <c r="H1035">
        <f>IF('Input and Summary Results'!$J$4="yes",'Data Transformation'!F1035,'Data Transformation'!D1035)</f>
        <v>3.4626169999999998E-2</v>
      </c>
      <c r="I1035">
        <f t="shared" si="79"/>
        <v>43</v>
      </c>
    </row>
    <row r="1036" spans="2:9" x14ac:dyDescent="0.25">
      <c r="B1036">
        <f>IF('Input and Summary Results'!D618=0,FALSE,'Input and Summary Results'!$B618)</f>
        <v>43</v>
      </c>
      <c r="C1036">
        <f>IF(OR(B1036=0,'Input and Summary Results'!D618=0,'Input and Summary Results'!D618=""),FALSE,'Input and Summary Results'!$D618)</f>
        <v>0.93734262000000002</v>
      </c>
      <c r="D1036">
        <f>IF(OR(B1036=0,'Input and Summary Results'!E618=0),FALSE,'Input and Summary Results'!$E618)</f>
        <v>3.8670379999999997E-2</v>
      </c>
      <c r="E1036">
        <f t="shared" si="77"/>
        <v>-2.8101635603622752E-2</v>
      </c>
      <c r="F1036">
        <f t="shared" si="78"/>
        <v>1.7904813631540617E-2</v>
      </c>
      <c r="G1036">
        <f>IF('Input and Summary Results'!$J$4="yes",IF(C1036=FALSE,FALSE,IF('Data Transformation'!E1036&lt;$R$10,E1036,$R$10)),IF(C1036=FALSE,FALSE,IF(C1036&lt;$R$10,C1036,$R$10)))</f>
        <v>0.93734262000000002</v>
      </c>
      <c r="H1036">
        <f>IF('Input and Summary Results'!$J$4="yes",'Data Transformation'!F1036,'Data Transformation'!D1036)</f>
        <v>3.8670379999999997E-2</v>
      </c>
      <c r="I1036">
        <f t="shared" si="79"/>
        <v>43</v>
      </c>
    </row>
    <row r="1037" spans="2:9" x14ac:dyDescent="0.25">
      <c r="B1037">
        <f>IF('Input and Summary Results'!D619=0,FALSE,'Input and Summary Results'!$B619)</f>
        <v>43</v>
      </c>
      <c r="C1037">
        <f>IF(OR(B1037=0,'Input and Summary Results'!D619=0,'Input and Summary Results'!D619=""),FALSE,'Input and Summary Results'!$D619)</f>
        <v>0.97502754000000003</v>
      </c>
      <c r="D1037">
        <f>IF(OR(B1037=0,'Input and Summary Results'!E619=0),FALSE,'Input and Summary Results'!$E619)</f>
        <v>3.9625199999999999E-2</v>
      </c>
      <c r="E1037">
        <f t="shared" si="77"/>
        <v>-1.098311732595942E-2</v>
      </c>
      <c r="F1037">
        <f t="shared" si="78"/>
        <v>1.7637795953948134E-2</v>
      </c>
      <c r="G1037">
        <f>IF('Input and Summary Results'!$J$4="yes",IF(C1037=FALSE,FALSE,IF('Data Transformation'!E1037&lt;$R$10,E1037,$R$10)),IF(C1037=FALSE,FALSE,IF(C1037&lt;$R$10,C1037,$R$10)))</f>
        <v>0.97502754000000003</v>
      </c>
      <c r="H1037">
        <f>IF('Input and Summary Results'!$J$4="yes",'Data Transformation'!F1037,'Data Transformation'!D1037)</f>
        <v>3.9625199999999999E-2</v>
      </c>
      <c r="I1037">
        <f t="shared" si="79"/>
        <v>43</v>
      </c>
    </row>
    <row r="1038" spans="2:9" x14ac:dyDescent="0.25">
      <c r="B1038">
        <f>IF('Input and Summary Results'!D620=0,FALSE,'Input and Summary Results'!$B620)</f>
        <v>43</v>
      </c>
      <c r="C1038">
        <f>IF(OR(B1038=0,'Input and Summary Results'!D620=0,'Input and Summary Results'!D620=""),FALSE,'Input and Summary Results'!$D620)</f>
        <v>0.98072939999999997</v>
      </c>
      <c r="D1038">
        <f>IF(OR(B1038=0,'Input and Summary Results'!E620=0),FALSE,'Input and Summary Results'!$E620)</f>
        <v>4.8042660000000001E-2</v>
      </c>
      <c r="E1038">
        <f t="shared" si="77"/>
        <v>-8.4508053603289165E-3</v>
      </c>
      <c r="F1038">
        <f t="shared" si="78"/>
        <v>2.1260211471176453E-2</v>
      </c>
      <c r="G1038">
        <f>IF('Input and Summary Results'!$J$4="yes",IF(C1038=FALSE,FALSE,IF('Data Transformation'!E1038&lt;$R$10,E1038,$R$10)),IF(C1038=FALSE,FALSE,IF(C1038&lt;$R$10,C1038,$R$10)))</f>
        <v>0.98072939999999997</v>
      </c>
      <c r="H1038">
        <f>IF('Input and Summary Results'!$J$4="yes",'Data Transformation'!F1038,'Data Transformation'!D1038)</f>
        <v>4.8042660000000001E-2</v>
      </c>
      <c r="I1038">
        <f t="shared" si="79"/>
        <v>43</v>
      </c>
    </row>
    <row r="1039" spans="2:9" x14ac:dyDescent="0.25">
      <c r="B1039">
        <f>IF('Input and Summary Results'!D621=0,FALSE,'Input and Summary Results'!$B621)</f>
        <v>43</v>
      </c>
      <c r="C1039">
        <f>IF(OR(B1039=0,'Input and Summary Results'!D621=0,'Input and Summary Results'!D621=""),FALSE,'Input and Summary Results'!$D621)</f>
        <v>1.0104647600000001</v>
      </c>
      <c r="D1039">
        <f>IF(OR(B1039=0,'Input and Summary Results'!E621=0),FALSE,'Input and Summary Results'!$E621)</f>
        <v>7.1197330000000003E-2</v>
      </c>
      <c r="E1039">
        <f t="shared" si="77"/>
        <v>4.5211720775352408E-3</v>
      </c>
      <c r="F1039">
        <f t="shared" si="78"/>
        <v>3.0579632702876249E-2</v>
      </c>
      <c r="G1039">
        <f>IF('Input and Summary Results'!$J$4="yes",IF(C1039=FALSE,FALSE,IF('Data Transformation'!E1039&lt;$R$10,E1039,$R$10)),IF(C1039=FALSE,FALSE,IF(C1039&lt;$R$10,C1039,$R$10)))</f>
        <v>1.0104647600000001</v>
      </c>
      <c r="H1039">
        <f>IF('Input and Summary Results'!$J$4="yes",'Data Transformation'!F1039,'Data Transformation'!D1039)</f>
        <v>7.1197330000000003E-2</v>
      </c>
      <c r="I1039">
        <f t="shared" si="79"/>
        <v>43</v>
      </c>
    </row>
    <row r="1040" spans="2:9" x14ac:dyDescent="0.25">
      <c r="B1040">
        <f>IF('Input and Summary Results'!D622=0,FALSE,'Input and Summary Results'!$B622)</f>
        <v>43</v>
      </c>
      <c r="C1040">
        <f>IF(OR(B1040=0,'Input and Summary Results'!D622=0,'Input and Summary Results'!D622=""),FALSE,'Input and Summary Results'!$D622)</f>
        <v>1.01083247</v>
      </c>
      <c r="D1040">
        <f>IF(OR(B1040=0,'Input and Summary Results'!E622=0),FALSE,'Input and Summary Results'!$E622)</f>
        <v>6.7998219999999998E-2</v>
      </c>
      <c r="E1040">
        <f t="shared" si="77"/>
        <v>4.6791838962149243E-3</v>
      </c>
      <c r="F1040">
        <f t="shared" si="78"/>
        <v>2.9194973802137557E-2</v>
      </c>
      <c r="G1040">
        <f>IF('Input and Summary Results'!$J$4="yes",IF(C1040=FALSE,FALSE,IF('Data Transformation'!E1040&lt;$R$10,E1040,$R$10)),IF(C1040=FALSE,FALSE,IF(C1040&lt;$R$10,C1040,$R$10)))</f>
        <v>1.01083247</v>
      </c>
      <c r="H1040">
        <f>IF('Input and Summary Results'!$J$4="yes",'Data Transformation'!F1040,'Data Transformation'!D1040)</f>
        <v>6.7998219999999998E-2</v>
      </c>
      <c r="I1040">
        <f t="shared" si="79"/>
        <v>43</v>
      </c>
    </row>
    <row r="1041" spans="2:9" x14ac:dyDescent="0.25">
      <c r="B1041">
        <f>IF('Input and Summary Results'!D623=0,FALSE,'Input and Summary Results'!$B623)</f>
        <v>43</v>
      </c>
      <c r="C1041">
        <f>IF(OR(B1041=0,'Input and Summary Results'!D623=0,'Input and Summary Results'!D623=""),FALSE,'Input and Summary Results'!$D623)</f>
        <v>1.02487817</v>
      </c>
      <c r="D1041">
        <f>IF(OR(B1041=0,'Input and Summary Results'!E623=0),FALSE,'Input and Summary Results'!$E623)</f>
        <v>6.8190390000000004E-2</v>
      </c>
      <c r="E1041">
        <f t="shared" si="77"/>
        <v>1.0672242717248445E-2</v>
      </c>
      <c r="F1041">
        <f t="shared" si="78"/>
        <v>2.8876241221920066E-2</v>
      </c>
      <c r="G1041">
        <f>IF('Input and Summary Results'!$J$4="yes",IF(C1041=FALSE,FALSE,IF('Data Transformation'!E1041&lt;$R$10,E1041,$R$10)),IF(C1041=FALSE,FALSE,IF(C1041&lt;$R$10,C1041,$R$10)))</f>
        <v>1.02487817</v>
      </c>
      <c r="H1041">
        <f>IF('Input and Summary Results'!$J$4="yes",'Data Transformation'!F1041,'Data Transformation'!D1041)</f>
        <v>6.8190390000000004E-2</v>
      </c>
      <c r="I1041">
        <f t="shared" si="79"/>
        <v>43</v>
      </c>
    </row>
    <row r="1042" spans="2:9" x14ac:dyDescent="0.25">
      <c r="B1042">
        <f>IF('Input and Summary Results'!D624=0,FALSE,'Input and Summary Results'!$B624)</f>
        <v>43</v>
      </c>
      <c r="C1042">
        <f>IF(OR(B1042=0,'Input and Summary Results'!D624=0,'Input and Summary Results'!D624=""),FALSE,'Input and Summary Results'!$D624)</f>
        <v>1.0564833600000001</v>
      </c>
      <c r="D1042">
        <f>IF(OR(B1042=0,'Input and Summary Results'!E624=0),FALSE,'Input and Summary Results'!$E624)</f>
        <v>5.1753250000000001E-2</v>
      </c>
      <c r="E1042">
        <f t="shared" si="77"/>
        <v>2.3862661144991137E-2</v>
      </c>
      <c r="F1042">
        <f t="shared" si="78"/>
        <v>2.1260070295853972E-2</v>
      </c>
      <c r="G1042">
        <f>IF('Input and Summary Results'!$J$4="yes",IF(C1042=FALSE,FALSE,IF('Data Transformation'!E1042&lt;$R$10,E1042,$R$10)),IF(C1042=FALSE,FALSE,IF(C1042&lt;$R$10,C1042,$R$10)))</f>
        <v>1.0564833600000001</v>
      </c>
      <c r="H1042">
        <f>IF('Input and Summary Results'!$J$4="yes",'Data Transformation'!F1042,'Data Transformation'!D1042)</f>
        <v>5.1753250000000001E-2</v>
      </c>
      <c r="I1042">
        <f t="shared" si="79"/>
        <v>43</v>
      </c>
    </row>
    <row r="1043" spans="2:9" x14ac:dyDescent="0.25">
      <c r="B1043">
        <f>IF('Input and Summary Results'!D625=0,FALSE,'Input and Summary Results'!$B625)</f>
        <v>43</v>
      </c>
      <c r="C1043">
        <f>IF(OR(B1043=0,'Input and Summary Results'!D625=0,'Input and Summary Results'!D625=""),FALSE,'Input and Summary Results'!$D625)</f>
        <v>1.06613571</v>
      </c>
      <c r="D1043">
        <f>IF(OR(B1043=0,'Input and Summary Results'!E625=0),FALSE,'Input and Summary Results'!$E625)</f>
        <v>6.1468189999999999E-2</v>
      </c>
      <c r="E1043">
        <f t="shared" si="77"/>
        <v>2.7812490199765876E-2</v>
      </c>
      <c r="F1043">
        <f t="shared" si="78"/>
        <v>2.502232521598962E-2</v>
      </c>
      <c r="G1043">
        <f>IF('Input and Summary Results'!$J$4="yes",IF(C1043=FALSE,FALSE,IF('Data Transformation'!E1043&lt;$R$10,E1043,$R$10)),IF(C1043=FALSE,FALSE,IF(C1043&lt;$R$10,C1043,$R$10)))</f>
        <v>1.06613571</v>
      </c>
      <c r="H1043">
        <f>IF('Input and Summary Results'!$J$4="yes",'Data Transformation'!F1043,'Data Transformation'!D1043)</f>
        <v>6.1468189999999999E-2</v>
      </c>
      <c r="I1043">
        <f t="shared" si="79"/>
        <v>43</v>
      </c>
    </row>
    <row r="1044" spans="2:9" x14ac:dyDescent="0.25">
      <c r="B1044">
        <f>IF('Input and Summary Results'!D626=0,FALSE,'Input and Summary Results'!$B626)</f>
        <v>43</v>
      </c>
      <c r="C1044">
        <f>IF(OR(B1044=0,'Input and Summary Results'!D626=0,'Input and Summary Results'!D626=""),FALSE,'Input and Summary Results'!$D626)</f>
        <v>1.0719155300000001</v>
      </c>
      <c r="D1044">
        <f>IF(OR(B1044=0,'Input and Summary Results'!E626=0),FALSE,'Input and Summary Results'!$E626)</f>
        <v>4.5826400000000003E-2</v>
      </c>
      <c r="E1044">
        <f t="shared" si="77"/>
        <v>3.0160563061710211E-2</v>
      </c>
      <c r="F1044">
        <f t="shared" si="78"/>
        <v>1.8554314256460116E-2</v>
      </c>
      <c r="G1044">
        <f>IF('Input and Summary Results'!$J$4="yes",IF(C1044=FALSE,FALSE,IF('Data Transformation'!E1044&lt;$R$10,E1044,$R$10)),IF(C1044=FALSE,FALSE,IF(C1044&lt;$R$10,C1044,$R$10)))</f>
        <v>1.0719155300000001</v>
      </c>
      <c r="H1044">
        <f>IF('Input and Summary Results'!$J$4="yes",'Data Transformation'!F1044,'Data Transformation'!D1044)</f>
        <v>4.5826400000000003E-2</v>
      </c>
      <c r="I1044">
        <f t="shared" si="79"/>
        <v>43</v>
      </c>
    </row>
    <row r="1045" spans="2:9" x14ac:dyDescent="0.25">
      <c r="B1045">
        <f>IF('Input and Summary Results'!D627=0,FALSE,'Input and Summary Results'!$B627)</f>
        <v>44</v>
      </c>
      <c r="C1045">
        <f>IF(OR(B1045=0,'Input and Summary Results'!D627=0,'Input and Summary Results'!D627=""),FALSE,'Input and Summary Results'!$D627)</f>
        <v>0.30055648000000001</v>
      </c>
      <c r="D1045">
        <f>IF(OR(B1045=0,'Input and Summary Results'!E627=0),FALSE,'Input and Summary Results'!$E627)</f>
        <v>7.8060870000000004E-2</v>
      </c>
      <c r="E1045">
        <f t="shared" si="77"/>
        <v>-0.52207390420208499</v>
      </c>
      <c r="F1045">
        <f t="shared" si="78"/>
        <v>0.11271897242075765</v>
      </c>
      <c r="G1045">
        <f>IF('Input and Summary Results'!$J$4="yes",IF(C1045=FALSE,FALSE,IF('Data Transformation'!E1045&lt;$R$10,E1045,$R$10)),IF(C1045=FALSE,FALSE,IF(C1045&lt;$R$10,C1045,$R$10)))</f>
        <v>0.30055648000000001</v>
      </c>
      <c r="H1045">
        <f>IF('Input and Summary Results'!$J$4="yes",'Data Transformation'!F1045,'Data Transformation'!D1045)</f>
        <v>7.8060870000000004E-2</v>
      </c>
      <c r="I1045">
        <f t="shared" si="79"/>
        <v>44</v>
      </c>
    </row>
    <row r="1046" spans="2:9" x14ac:dyDescent="0.25">
      <c r="B1046">
        <f>IF('Input and Summary Results'!D628=0,FALSE,'Input and Summary Results'!$B628)</f>
        <v>44</v>
      </c>
      <c r="C1046">
        <f>IF(OR(B1046=0,'Input and Summary Results'!D628=0,'Input and Summary Results'!D628=""),FALSE,'Input and Summary Results'!$D628)</f>
        <v>0.91315975999999999</v>
      </c>
      <c r="D1046">
        <f>IF(OR(B1046=0,'Input and Summary Results'!E628=0),FALSE,'Input and Summary Results'!$E628)</f>
        <v>9.8918729999999996E-2</v>
      </c>
      <c r="E1046">
        <f t="shared" si="77"/>
        <v>-3.945323471465581E-2</v>
      </c>
      <c r="F1046">
        <f t="shared" si="78"/>
        <v>4.7013382214739732E-2</v>
      </c>
      <c r="G1046">
        <f>IF('Input and Summary Results'!$J$4="yes",IF(C1046=FALSE,FALSE,IF('Data Transformation'!E1046&lt;$R$10,E1046,$R$10)),IF(C1046=FALSE,FALSE,IF(C1046&lt;$R$10,C1046,$R$10)))</f>
        <v>0.91315975999999999</v>
      </c>
      <c r="H1046">
        <f>IF('Input and Summary Results'!$J$4="yes",'Data Transformation'!F1046,'Data Transformation'!D1046)</f>
        <v>9.8918729999999996E-2</v>
      </c>
      <c r="I1046">
        <f t="shared" si="79"/>
        <v>44</v>
      </c>
    </row>
    <row r="1047" spans="2:9" x14ac:dyDescent="0.25">
      <c r="B1047">
        <f>IF('Input and Summary Results'!D629=0,FALSE,'Input and Summary Results'!$B629)</f>
        <v>44</v>
      </c>
      <c r="C1047">
        <f>IF(OR(B1047=0,'Input and Summary Results'!D629=0,'Input and Summary Results'!D629=""),FALSE,'Input and Summary Results'!$D629)</f>
        <v>0.91343638000000005</v>
      </c>
      <c r="D1047">
        <f>IF(OR(B1047=0,'Input and Summary Results'!E629=0),FALSE,'Input and Summary Results'!$E629)</f>
        <v>7.7945700000000007E-2</v>
      </c>
      <c r="E1047">
        <f t="shared" si="77"/>
        <v>-3.9321695467559294E-2</v>
      </c>
      <c r="F1047">
        <f t="shared" si="78"/>
        <v>3.7034252785070811E-2</v>
      </c>
      <c r="G1047">
        <f>IF('Input and Summary Results'!$J$4="yes",IF(C1047=FALSE,FALSE,IF('Data Transformation'!E1047&lt;$R$10,E1047,$R$10)),IF(C1047=FALSE,FALSE,IF(C1047&lt;$R$10,C1047,$R$10)))</f>
        <v>0.91343638000000005</v>
      </c>
      <c r="H1047">
        <f>IF('Input and Summary Results'!$J$4="yes",'Data Transformation'!F1047,'Data Transformation'!D1047)</f>
        <v>7.7945700000000007E-2</v>
      </c>
      <c r="I1047">
        <f t="shared" si="79"/>
        <v>44</v>
      </c>
    </row>
    <row r="1048" spans="2:9" x14ac:dyDescent="0.25">
      <c r="B1048">
        <f>IF('Input and Summary Results'!D630=0,FALSE,'Input and Summary Results'!$B630)</f>
        <v>44</v>
      </c>
      <c r="C1048">
        <f>IF(OR(B1048=0,'Input and Summary Results'!D630=0,'Input and Summary Results'!D630=""),FALSE,'Input and Summary Results'!$D630)</f>
        <v>0.93639497999999999</v>
      </c>
      <c r="D1048">
        <f>IF(OR(B1048=0,'Input and Summary Results'!E630=0),FALSE,'Input and Summary Results'!$E630)</f>
        <v>5.2896690000000003E-2</v>
      </c>
      <c r="E1048">
        <f t="shared" si="77"/>
        <v>-2.8540923215634374E-2</v>
      </c>
      <c r="F1048">
        <f t="shared" si="78"/>
        <v>2.4516538373582485E-2</v>
      </c>
      <c r="G1048">
        <f>IF('Input and Summary Results'!$J$4="yes",IF(C1048=FALSE,FALSE,IF('Data Transformation'!E1048&lt;$R$10,E1048,$R$10)),IF(C1048=FALSE,FALSE,IF(C1048&lt;$R$10,C1048,$R$10)))</f>
        <v>0.93639497999999999</v>
      </c>
      <c r="H1048">
        <f>IF('Input and Summary Results'!$J$4="yes",'Data Transformation'!F1048,'Data Transformation'!D1048)</f>
        <v>5.2896690000000003E-2</v>
      </c>
      <c r="I1048">
        <f t="shared" si="79"/>
        <v>44</v>
      </c>
    </row>
    <row r="1049" spans="2:9" x14ac:dyDescent="0.25">
      <c r="B1049">
        <f>IF('Input and Summary Results'!D631=0,FALSE,'Input and Summary Results'!$B631)</f>
        <v>44</v>
      </c>
      <c r="C1049">
        <f>IF(OR(B1049=0,'Input and Summary Results'!D631=0,'Input and Summary Results'!D631=""),FALSE,'Input and Summary Results'!$D631)</f>
        <v>0.93686144999999998</v>
      </c>
      <c r="D1049">
        <f>IF(OR(B1049=0,'Input and Summary Results'!E631=0),FALSE,'Input and Summary Results'!$E631)</f>
        <v>7.7438789999999993E-2</v>
      </c>
      <c r="E1049">
        <f t="shared" si="77"/>
        <v>-2.8324631043440133E-2</v>
      </c>
      <c r="F1049">
        <f t="shared" si="78"/>
        <v>3.5873431295524005E-2</v>
      </c>
      <c r="G1049">
        <f>IF('Input and Summary Results'!$J$4="yes",IF(C1049=FALSE,FALSE,IF('Data Transformation'!E1049&lt;$R$10,E1049,$R$10)),IF(C1049=FALSE,FALSE,IF(C1049&lt;$R$10,C1049,$R$10)))</f>
        <v>0.93686144999999998</v>
      </c>
      <c r="H1049">
        <f>IF('Input and Summary Results'!$J$4="yes",'Data Transformation'!F1049,'Data Transformation'!D1049)</f>
        <v>7.7438789999999993E-2</v>
      </c>
      <c r="I1049">
        <f t="shared" si="79"/>
        <v>44</v>
      </c>
    </row>
    <row r="1050" spans="2:9" x14ac:dyDescent="0.25">
      <c r="B1050">
        <f>IF('Input and Summary Results'!D632=0,FALSE,'Input and Summary Results'!$B632)</f>
        <v>44</v>
      </c>
      <c r="C1050">
        <f>IF(OR(B1050=0,'Input and Summary Results'!D632=0,'Input and Summary Results'!D632=""),FALSE,'Input and Summary Results'!$D632)</f>
        <v>0.93755135000000001</v>
      </c>
      <c r="D1050">
        <f>IF(OR(B1050=0,'Input and Summary Results'!E632=0),FALSE,'Input and Summary Results'!$E632)</f>
        <v>4.482059E-2</v>
      </c>
      <c r="E1050">
        <f t="shared" si="77"/>
        <v>-2.800493649526499E-2</v>
      </c>
      <c r="F1050">
        <f t="shared" si="78"/>
        <v>2.0747808704024585E-2</v>
      </c>
      <c r="G1050">
        <f>IF('Input and Summary Results'!$J$4="yes",IF(C1050=FALSE,FALSE,IF('Data Transformation'!E1050&lt;$R$10,E1050,$R$10)),IF(C1050=FALSE,FALSE,IF(C1050&lt;$R$10,C1050,$R$10)))</f>
        <v>0.93755135000000001</v>
      </c>
      <c r="H1050">
        <f>IF('Input and Summary Results'!$J$4="yes",'Data Transformation'!F1050,'Data Transformation'!D1050)</f>
        <v>4.482059E-2</v>
      </c>
      <c r="I1050">
        <f t="shared" si="79"/>
        <v>44</v>
      </c>
    </row>
    <row r="1051" spans="2:9" x14ac:dyDescent="0.25">
      <c r="B1051">
        <f>IF('Input and Summary Results'!D633=0,FALSE,'Input and Summary Results'!$B633)</f>
        <v>44</v>
      </c>
      <c r="C1051">
        <f>IF(OR(B1051=0,'Input and Summary Results'!D633=0,'Input and Summary Results'!D633=""),FALSE,'Input and Summary Results'!$D633)</f>
        <v>0.97014644000000005</v>
      </c>
      <c r="D1051">
        <f>IF(OR(B1051=0,'Input and Summary Results'!E633=0),FALSE,'Input and Summary Results'!$E633)</f>
        <v>5.7255359999999998E-2</v>
      </c>
      <c r="E1051">
        <f t="shared" si="77"/>
        <v>-1.3162705647424026E-2</v>
      </c>
      <c r="F1051">
        <f t="shared" si="78"/>
        <v>2.5613479795895556E-2</v>
      </c>
      <c r="G1051">
        <f>IF('Input and Summary Results'!$J$4="yes",IF(C1051=FALSE,FALSE,IF('Data Transformation'!E1051&lt;$R$10,E1051,$R$10)),IF(C1051=FALSE,FALSE,IF(C1051&lt;$R$10,C1051,$R$10)))</f>
        <v>0.97014644000000005</v>
      </c>
      <c r="H1051">
        <f>IF('Input and Summary Results'!$J$4="yes",'Data Transformation'!F1051,'Data Transformation'!D1051)</f>
        <v>5.7255359999999998E-2</v>
      </c>
      <c r="I1051">
        <f t="shared" si="79"/>
        <v>44</v>
      </c>
    </row>
    <row r="1052" spans="2:9" x14ac:dyDescent="0.25">
      <c r="B1052">
        <f>IF('Input and Summary Results'!D634=0,FALSE,'Input and Summary Results'!$B634)</f>
        <v>44</v>
      </c>
      <c r="C1052">
        <f>IF(OR(B1052=0,'Input and Summary Results'!D634=0,'Input and Summary Results'!D634=""),FALSE,'Input and Summary Results'!$D634)</f>
        <v>0.97627259</v>
      </c>
      <c r="D1052">
        <f>IF(OR(B1052=0,'Input and Summary Results'!E634=0),FALSE,'Input and Summary Results'!$E634)</f>
        <v>3.8102469999999999E-2</v>
      </c>
      <c r="E1052">
        <f t="shared" si="77"/>
        <v>-1.0428903845664885E-2</v>
      </c>
      <c r="F1052">
        <f t="shared" si="78"/>
        <v>1.6938375766546922E-2</v>
      </c>
      <c r="G1052">
        <f>IF('Input and Summary Results'!$J$4="yes",IF(C1052=FALSE,FALSE,IF('Data Transformation'!E1052&lt;$R$10,E1052,$R$10)),IF(C1052=FALSE,FALSE,IF(C1052&lt;$R$10,C1052,$R$10)))</f>
        <v>0.97627259</v>
      </c>
      <c r="H1052">
        <f>IF('Input and Summary Results'!$J$4="yes",'Data Transformation'!F1052,'Data Transformation'!D1052)</f>
        <v>3.8102469999999999E-2</v>
      </c>
      <c r="I1052">
        <f t="shared" si="79"/>
        <v>44</v>
      </c>
    </row>
    <row r="1053" spans="2:9" x14ac:dyDescent="0.25">
      <c r="B1053">
        <f>IF('Input and Summary Results'!D635=0,FALSE,'Input and Summary Results'!$B635)</f>
        <v>44</v>
      </c>
      <c r="C1053">
        <f>IF(OR(B1053=0,'Input and Summary Results'!D635=0,'Input and Summary Results'!D635=""),FALSE,'Input and Summary Results'!$D635)</f>
        <v>0.97999181000000002</v>
      </c>
      <c r="D1053">
        <f>IF(OR(B1053=0,'Input and Summary Results'!E635=0),FALSE,'Input and Summary Results'!$E635)</f>
        <v>3.4872220000000002E-2</v>
      </c>
      <c r="E1053">
        <f t="shared" si="77"/>
        <v>-8.7775537836985162E-3</v>
      </c>
      <c r="F1053">
        <f t="shared" si="78"/>
        <v>1.5443540778162217E-2</v>
      </c>
      <c r="G1053">
        <f>IF('Input and Summary Results'!$J$4="yes",IF(C1053=FALSE,FALSE,IF('Data Transformation'!E1053&lt;$R$10,E1053,$R$10)),IF(C1053=FALSE,FALSE,IF(C1053&lt;$R$10,C1053,$R$10)))</f>
        <v>0.97999181000000002</v>
      </c>
      <c r="H1053">
        <f>IF('Input and Summary Results'!$J$4="yes",'Data Transformation'!F1053,'Data Transformation'!D1053)</f>
        <v>3.4872220000000002E-2</v>
      </c>
      <c r="I1053">
        <f t="shared" si="79"/>
        <v>44</v>
      </c>
    </row>
    <row r="1054" spans="2:9" x14ac:dyDescent="0.25">
      <c r="B1054">
        <f>IF('Input and Summary Results'!D636=0,FALSE,'Input and Summary Results'!$B636)</f>
        <v>44</v>
      </c>
      <c r="C1054">
        <f>IF(OR(B1054=0,'Input and Summary Results'!D636=0,'Input and Summary Results'!D636=""),FALSE,'Input and Summary Results'!$D636)</f>
        <v>0.98354896000000003</v>
      </c>
      <c r="D1054">
        <f>IF(OR(B1054=0,'Input and Summary Results'!E636=0),FALSE,'Input and Summary Results'!$E636)</f>
        <v>3.7451489999999997E-2</v>
      </c>
      <c r="E1054">
        <f t="shared" si="77"/>
        <v>-7.2040164984835771E-3</v>
      </c>
      <c r="F1054">
        <f t="shared" si="78"/>
        <v>1.6525813478568466E-2</v>
      </c>
      <c r="G1054">
        <f>IF('Input and Summary Results'!$J$4="yes",IF(C1054=FALSE,FALSE,IF('Data Transformation'!E1054&lt;$R$10,E1054,$R$10)),IF(C1054=FALSE,FALSE,IF(C1054&lt;$R$10,C1054,$R$10)))</f>
        <v>0.98354896000000003</v>
      </c>
      <c r="H1054">
        <f>IF('Input and Summary Results'!$J$4="yes",'Data Transformation'!F1054,'Data Transformation'!D1054)</f>
        <v>3.7451489999999997E-2</v>
      </c>
      <c r="I1054">
        <f t="shared" si="79"/>
        <v>44</v>
      </c>
    </row>
    <row r="1055" spans="2:9" x14ac:dyDescent="0.25">
      <c r="B1055">
        <f>IF('Input and Summary Results'!D637=0,FALSE,'Input and Summary Results'!$B637)</f>
        <v>44</v>
      </c>
      <c r="C1055">
        <f>IF(OR(B1055=0,'Input and Summary Results'!D637=0,'Input and Summary Results'!D637=""),FALSE,'Input and Summary Results'!$D637)</f>
        <v>0.98461549000000004</v>
      </c>
      <c r="D1055">
        <f>IF(OR(B1055=0,'Input and Summary Results'!E637=0),FALSE,'Input and Summary Results'!$E637)</f>
        <v>4.9294350000000001E-2</v>
      </c>
      <c r="E1055">
        <f t="shared" si="77"/>
        <v>-6.7333361758896071E-3</v>
      </c>
      <c r="F1055">
        <f t="shared" si="78"/>
        <v>2.1728022885360049E-2</v>
      </c>
      <c r="G1055">
        <f>IF('Input and Summary Results'!$J$4="yes",IF(C1055=FALSE,FALSE,IF('Data Transformation'!E1055&lt;$R$10,E1055,$R$10)),IF(C1055=FALSE,FALSE,IF(C1055&lt;$R$10,C1055,$R$10)))</f>
        <v>0.98461549000000004</v>
      </c>
      <c r="H1055">
        <f>IF('Input and Summary Results'!$J$4="yes",'Data Transformation'!F1055,'Data Transformation'!D1055)</f>
        <v>4.9294350000000001E-2</v>
      </c>
      <c r="I1055">
        <f t="shared" si="79"/>
        <v>44</v>
      </c>
    </row>
    <row r="1056" spans="2:9" x14ac:dyDescent="0.25">
      <c r="B1056">
        <f>IF('Input and Summary Results'!D638=0,FALSE,'Input and Summary Results'!$B638)</f>
        <v>44</v>
      </c>
      <c r="C1056">
        <f>IF(OR(B1056=0,'Input and Summary Results'!D638=0,'Input and Summary Results'!D638=""),FALSE,'Input and Summary Results'!$D638)</f>
        <v>0.98988083999999998</v>
      </c>
      <c r="D1056">
        <f>IF(OR(B1056=0,'Input and Summary Results'!E638=0),FALSE,'Input and Summary Results'!$E638)</f>
        <v>3.6474270000000003E-2</v>
      </c>
      <c r="E1056">
        <f t="shared" si="77"/>
        <v>-4.4170818116971017E-3</v>
      </c>
      <c r="F1056">
        <f t="shared" si="78"/>
        <v>1.5991655298631703E-2</v>
      </c>
      <c r="G1056">
        <f>IF('Input and Summary Results'!$J$4="yes",IF(C1056=FALSE,FALSE,IF('Data Transformation'!E1056&lt;$R$10,E1056,$R$10)),IF(C1056=FALSE,FALSE,IF(C1056&lt;$R$10,C1056,$R$10)))</f>
        <v>0.98988083999999998</v>
      </c>
      <c r="H1056">
        <f>IF('Input and Summary Results'!$J$4="yes",'Data Transformation'!F1056,'Data Transformation'!D1056)</f>
        <v>3.6474270000000003E-2</v>
      </c>
      <c r="I1056">
        <f t="shared" si="79"/>
        <v>44</v>
      </c>
    </row>
    <row r="1057" spans="2:9" x14ac:dyDescent="0.25">
      <c r="B1057">
        <f>IF('Input and Summary Results'!D639=0,FALSE,'Input and Summary Results'!$B639)</f>
        <v>44</v>
      </c>
      <c r="C1057">
        <f>IF(OR(B1057=0,'Input and Summary Results'!D639=0,'Input and Summary Results'!D639=""),FALSE,'Input and Summary Results'!$D639)</f>
        <v>1.03406435</v>
      </c>
      <c r="D1057">
        <f>IF(OR(B1057=0,'Input and Summary Results'!E639=0),FALSE,'Input and Summary Results'!$E639)</f>
        <v>2.4593719999999999E-2</v>
      </c>
      <c r="E1057">
        <f t="shared" si="77"/>
        <v>1.4547565818198183E-2</v>
      </c>
      <c r="F1057">
        <f t="shared" si="78"/>
        <v>1.0322060208341966E-2</v>
      </c>
      <c r="G1057">
        <f>IF('Input and Summary Results'!$J$4="yes",IF(C1057=FALSE,FALSE,IF('Data Transformation'!E1057&lt;$R$10,E1057,$R$10)),IF(C1057=FALSE,FALSE,IF(C1057&lt;$R$10,C1057,$R$10)))</f>
        <v>1.03406435</v>
      </c>
      <c r="H1057">
        <f>IF('Input and Summary Results'!$J$4="yes",'Data Transformation'!F1057,'Data Transformation'!D1057)</f>
        <v>2.4593719999999999E-2</v>
      </c>
      <c r="I1057">
        <f t="shared" si="79"/>
        <v>44</v>
      </c>
    </row>
    <row r="1058" spans="2:9" x14ac:dyDescent="0.25">
      <c r="B1058">
        <f>IF('Input and Summary Results'!D640=0,FALSE,'Input and Summary Results'!$B640)</f>
        <v>44</v>
      </c>
      <c r="C1058">
        <f>IF(OR(B1058=0,'Input and Summary Results'!D640=0,'Input and Summary Results'!D640=""),FALSE,'Input and Summary Results'!$D640)</f>
        <v>1.0405438199999999</v>
      </c>
      <c r="D1058">
        <f>IF(OR(B1058=0,'Input and Summary Results'!E640=0),FALSE,'Input and Summary Results'!$E640)</f>
        <v>3.7973449999999999E-2</v>
      </c>
      <c r="E1058">
        <f t="shared" si="77"/>
        <v>1.7260374200191133E-2</v>
      </c>
      <c r="F1058">
        <f t="shared" si="78"/>
        <v>1.5838330864335923E-2</v>
      </c>
      <c r="G1058">
        <f>IF('Input and Summary Results'!$J$4="yes",IF(C1058=FALSE,FALSE,IF('Data Transformation'!E1058&lt;$R$10,E1058,$R$10)),IF(C1058=FALSE,FALSE,IF(C1058&lt;$R$10,C1058,$R$10)))</f>
        <v>1.0405438199999999</v>
      </c>
      <c r="H1058">
        <f>IF('Input and Summary Results'!$J$4="yes",'Data Transformation'!F1058,'Data Transformation'!D1058)</f>
        <v>3.7973449999999999E-2</v>
      </c>
      <c r="I1058">
        <f t="shared" si="79"/>
        <v>44</v>
      </c>
    </row>
    <row r="1059" spans="2:9" x14ac:dyDescent="0.25">
      <c r="B1059">
        <f>IF('Input and Summary Results'!D641=0,FALSE,'Input and Summary Results'!$B641)</f>
        <v>44</v>
      </c>
      <c r="C1059">
        <f>IF(OR(B1059=0,'Input and Summary Results'!D641=0,'Input and Summary Results'!D641=""),FALSE,'Input and Summary Results'!$D641)</f>
        <v>1.0608173599999999</v>
      </c>
      <c r="D1059">
        <f>IF(OR(B1059=0,'Input and Summary Results'!E641=0),FALSE,'Input and Summary Results'!$E641)</f>
        <v>9.1361880000000006E-2</v>
      </c>
      <c r="E1059">
        <f t="shared" si="77"/>
        <v>2.5640618235015136E-2</v>
      </c>
      <c r="F1059">
        <f t="shared" si="78"/>
        <v>3.737783469154389E-2</v>
      </c>
      <c r="G1059">
        <f>IF('Input and Summary Results'!$J$4="yes",IF(C1059=FALSE,FALSE,IF('Data Transformation'!E1059&lt;$R$10,E1059,$R$10)),IF(C1059=FALSE,FALSE,IF(C1059&lt;$R$10,C1059,$R$10)))</f>
        <v>1.0608173599999999</v>
      </c>
      <c r="H1059">
        <f>IF('Input and Summary Results'!$J$4="yes",'Data Transformation'!F1059,'Data Transformation'!D1059)</f>
        <v>9.1361880000000006E-2</v>
      </c>
      <c r="I1059">
        <f t="shared" si="79"/>
        <v>44</v>
      </c>
    </row>
    <row r="1060" spans="2:9" x14ac:dyDescent="0.25">
      <c r="B1060">
        <f>IF('Input and Summary Results'!D642=0,FALSE,'Input and Summary Results'!$B642)</f>
        <v>44</v>
      </c>
      <c r="C1060">
        <f>IF(OR(B1060=0,'Input and Summary Results'!D642=0,'Input and Summary Results'!D642=""),FALSE,'Input and Summary Results'!$D642)</f>
        <v>1.08788982</v>
      </c>
      <c r="D1060">
        <f>IF(OR(B1060=0,'Input and Summary Results'!E642=0),FALSE,'Input and Summary Results'!$E642)</f>
        <v>4.4372979999999999E-2</v>
      </c>
      <c r="E1060">
        <f t="shared" si="77"/>
        <v>3.6584912835456694E-2</v>
      </c>
      <c r="F1060">
        <f t="shared" si="78"/>
        <v>1.7702043870582409E-2</v>
      </c>
      <c r="G1060">
        <f>IF('Input and Summary Results'!$J$4="yes",IF(C1060=FALSE,FALSE,IF('Data Transformation'!E1060&lt;$R$10,E1060,$R$10)),IF(C1060=FALSE,FALSE,IF(C1060&lt;$R$10,C1060,$R$10)))</f>
        <v>1.08788982</v>
      </c>
      <c r="H1060">
        <f>IF('Input and Summary Results'!$J$4="yes",'Data Transformation'!F1060,'Data Transformation'!D1060)</f>
        <v>4.4372979999999999E-2</v>
      </c>
      <c r="I1060">
        <f t="shared" si="79"/>
        <v>44</v>
      </c>
    </row>
    <row r="1061" spans="2:9" x14ac:dyDescent="0.25">
      <c r="B1061">
        <f>IF('Input and Summary Results'!D643=0,FALSE,'Input and Summary Results'!$B643)</f>
        <v>44</v>
      </c>
      <c r="C1061">
        <f>IF(OR(B1061=0,'Input and Summary Results'!D643=0,'Input and Summary Results'!D643=""),FALSE,'Input and Summary Results'!$D643)</f>
        <v>1.10010177</v>
      </c>
      <c r="D1061">
        <f>IF(OR(B1061=0,'Input and Summary Results'!E643=0),FALSE,'Input and Summary Results'!$E643)</f>
        <v>5.802247E-2</v>
      </c>
      <c r="E1061">
        <f t="shared" si="77"/>
        <v>4.143286343548247E-2</v>
      </c>
      <c r="F1061">
        <f t="shared" si="78"/>
        <v>2.2890384023289048E-2</v>
      </c>
      <c r="G1061">
        <f>IF('Input and Summary Results'!$J$4="yes",IF(C1061=FALSE,FALSE,IF('Data Transformation'!E1061&lt;$R$10,E1061,$R$10)),IF(C1061=FALSE,FALSE,IF(C1061&lt;$R$10,C1061,$R$10)))</f>
        <v>1.10010177</v>
      </c>
      <c r="H1061">
        <f>IF('Input and Summary Results'!$J$4="yes",'Data Transformation'!F1061,'Data Transformation'!D1061)</f>
        <v>5.802247E-2</v>
      </c>
      <c r="I1061">
        <f t="shared" si="79"/>
        <v>44</v>
      </c>
    </row>
    <row r="1062" spans="2:9" x14ac:dyDescent="0.25">
      <c r="B1062">
        <f>IF('Input and Summary Results'!D644=0,FALSE,'Input and Summary Results'!$B644)</f>
        <v>44</v>
      </c>
      <c r="C1062">
        <f>IF(OR(B1062=0,'Input and Summary Results'!D644=0,'Input and Summary Results'!D644=""),FALSE,'Input and Summary Results'!$D644)</f>
        <v>1.12387612</v>
      </c>
      <c r="D1062">
        <f>IF(OR(B1062=0,'Input and Summary Results'!E644=0),FALSE,'Input and Summary Results'!$E644)</f>
        <v>4.2899479999999997E-2</v>
      </c>
      <c r="E1062">
        <f t="shared" si="77"/>
        <v>5.0718443470229246E-2</v>
      </c>
      <c r="F1062">
        <f t="shared" si="78"/>
        <v>1.6566215785419482E-2</v>
      </c>
      <c r="G1062">
        <f>IF('Input and Summary Results'!$J$4="yes",IF(C1062=FALSE,FALSE,IF('Data Transformation'!E1062&lt;$R$10,E1062,$R$10)),IF(C1062=FALSE,FALSE,IF(C1062&lt;$R$10,C1062,$R$10)))</f>
        <v>1.12387612</v>
      </c>
      <c r="H1062">
        <f>IF('Input and Summary Results'!$J$4="yes",'Data Transformation'!F1062,'Data Transformation'!D1062)</f>
        <v>4.2899479999999997E-2</v>
      </c>
      <c r="I1062">
        <f t="shared" si="79"/>
        <v>44</v>
      </c>
    </row>
    <row r="1063" spans="2:9" x14ac:dyDescent="0.25">
      <c r="B1063">
        <f>IF('Input and Summary Results'!D645=0,FALSE,'Input and Summary Results'!$B645)</f>
        <v>45</v>
      </c>
      <c r="C1063">
        <f>IF(OR(B1063=0,'Input and Summary Results'!D645=0,'Input and Summary Results'!D645=""),FALSE,'Input and Summary Results'!$D645)</f>
        <v>0.79891928000000001</v>
      </c>
      <c r="D1063">
        <f>IF(OR(B1063=0,'Input and Summary Results'!E645=0),FALSE,'Input and Summary Results'!$E645)</f>
        <v>3.3612919999999998E-2</v>
      </c>
      <c r="E1063">
        <f t="shared" si="77"/>
        <v>-9.7497098059600398E-2</v>
      </c>
      <c r="F1063">
        <f t="shared" si="78"/>
        <v>1.8259676096438679E-2</v>
      </c>
      <c r="G1063">
        <f>IF('Input and Summary Results'!$J$4="yes",IF(C1063=FALSE,FALSE,IF('Data Transformation'!E1063&lt;$R$10,E1063,$R$10)),IF(C1063=FALSE,FALSE,IF(C1063&lt;$R$10,C1063,$R$10)))</f>
        <v>0.79891928000000001</v>
      </c>
      <c r="H1063">
        <f>IF('Input and Summary Results'!$J$4="yes",'Data Transformation'!F1063,'Data Transformation'!D1063)</f>
        <v>3.3612919999999998E-2</v>
      </c>
      <c r="I1063">
        <f t="shared" si="79"/>
        <v>45</v>
      </c>
    </row>
    <row r="1064" spans="2:9" x14ac:dyDescent="0.25">
      <c r="B1064">
        <f>IF('Input and Summary Results'!D646=0,FALSE,'Input and Summary Results'!$B646)</f>
        <v>45</v>
      </c>
      <c r="C1064">
        <f>IF(OR(B1064=0,'Input and Summary Results'!D646=0,'Input and Summary Results'!D646=""),FALSE,'Input and Summary Results'!$D646)</f>
        <v>0.89997377000000001</v>
      </c>
      <c r="D1064">
        <f>IF(OR(B1064=0,'Input and Summary Results'!E646=0),FALSE,'Input and Summary Results'!$E646)</f>
        <v>5.1301649999999997E-2</v>
      </c>
      <c r="E1064">
        <f t="shared" si="77"/>
        <v>-4.5770148016523633E-2</v>
      </c>
      <c r="F1064">
        <f t="shared" si="78"/>
        <v>2.4739516686136304E-2</v>
      </c>
      <c r="G1064">
        <f>IF('Input and Summary Results'!$J$4="yes",IF(C1064=FALSE,FALSE,IF('Data Transformation'!E1064&lt;$R$10,E1064,$R$10)),IF(C1064=FALSE,FALSE,IF(C1064&lt;$R$10,C1064,$R$10)))</f>
        <v>0.89997377000000001</v>
      </c>
      <c r="H1064">
        <f>IF('Input and Summary Results'!$J$4="yes",'Data Transformation'!F1064,'Data Transformation'!D1064)</f>
        <v>5.1301649999999997E-2</v>
      </c>
      <c r="I1064">
        <f t="shared" si="79"/>
        <v>45</v>
      </c>
    </row>
    <row r="1065" spans="2:9" x14ac:dyDescent="0.25">
      <c r="B1065">
        <f>IF('Input and Summary Results'!D647=0,FALSE,'Input and Summary Results'!$B647)</f>
        <v>45</v>
      </c>
      <c r="C1065">
        <f>IF(OR(B1065=0,'Input and Summary Results'!D647=0,'Input and Summary Results'!D647=""),FALSE,'Input and Summary Results'!$D647)</f>
        <v>0.90224216000000002</v>
      </c>
      <c r="D1065">
        <f>IF(OR(B1065=0,'Input and Summary Results'!E647=0),FALSE,'Input and Summary Results'!$E647)</f>
        <v>3.3167009999999997E-2</v>
      </c>
      <c r="E1065">
        <f t="shared" si="77"/>
        <v>-4.467688303795514E-2</v>
      </c>
      <c r="F1065">
        <f t="shared" si="78"/>
        <v>1.5954122937460603E-2</v>
      </c>
      <c r="G1065">
        <f>IF('Input and Summary Results'!$J$4="yes",IF(C1065=FALSE,FALSE,IF('Data Transformation'!E1065&lt;$R$10,E1065,$R$10)),IF(C1065=FALSE,FALSE,IF(C1065&lt;$R$10,C1065,$R$10)))</f>
        <v>0.90224216000000002</v>
      </c>
      <c r="H1065">
        <f>IF('Input and Summary Results'!$J$4="yes",'Data Transformation'!F1065,'Data Transformation'!D1065)</f>
        <v>3.3167009999999997E-2</v>
      </c>
      <c r="I1065">
        <f t="shared" si="79"/>
        <v>45</v>
      </c>
    </row>
    <row r="1066" spans="2:9" x14ac:dyDescent="0.25">
      <c r="B1066">
        <f>IF('Input and Summary Results'!D648=0,FALSE,'Input and Summary Results'!$B648)</f>
        <v>45</v>
      </c>
      <c r="C1066">
        <f>IF(OR(B1066=0,'Input and Summary Results'!D648=0,'Input and Summary Results'!D648=""),FALSE,'Input and Summary Results'!$D648)</f>
        <v>0.90558760000000005</v>
      </c>
      <c r="D1066">
        <f>IF(OR(B1066=0,'Input and Summary Results'!E648=0),FALSE,'Input and Summary Results'!$E648)</f>
        <v>6.0010099999999997E-2</v>
      </c>
      <c r="E1066">
        <f t="shared" ref="E1066:E1129" si="80">IF(C1066=FALSE,FALSE,LOG10(C1066))</f>
        <v>-4.3069532808238539E-2</v>
      </c>
      <c r="F1066">
        <f t="shared" ref="F1066:F1129" si="81">IF(D1066=FALSE, FALSE,0.434*D1066/C1066)</f>
        <v>2.8759651081794846E-2</v>
      </c>
      <c r="G1066">
        <f>IF('Input and Summary Results'!$J$4="yes",IF(C1066=FALSE,FALSE,IF('Data Transformation'!E1066&lt;$R$10,E1066,$R$10)),IF(C1066=FALSE,FALSE,IF(C1066&lt;$R$10,C1066,$R$10)))</f>
        <v>0.90558760000000005</v>
      </c>
      <c r="H1066">
        <f>IF('Input and Summary Results'!$J$4="yes",'Data Transformation'!F1066,'Data Transformation'!D1066)</f>
        <v>6.0010099999999997E-2</v>
      </c>
      <c r="I1066">
        <f t="shared" si="79"/>
        <v>45</v>
      </c>
    </row>
    <row r="1067" spans="2:9" x14ac:dyDescent="0.25">
      <c r="B1067">
        <f>IF('Input and Summary Results'!D649=0,FALSE,'Input and Summary Results'!$B649)</f>
        <v>45</v>
      </c>
      <c r="C1067">
        <f>IF(OR(B1067=0,'Input and Summary Results'!D649=0,'Input and Summary Results'!D649=""),FALSE,'Input and Summary Results'!$D649)</f>
        <v>0.91691606999999997</v>
      </c>
      <c r="D1067">
        <f>IF(OR(B1067=0,'Input and Summary Results'!E649=0),FALSE,'Input and Summary Results'!$E649)</f>
        <v>4.0615239999999997E-2</v>
      </c>
      <c r="E1067">
        <f t="shared" si="80"/>
        <v>-3.7670415697544604E-2</v>
      </c>
      <c r="F1067">
        <f t="shared" si="81"/>
        <v>1.9224239531541856E-2</v>
      </c>
      <c r="G1067">
        <f>IF('Input and Summary Results'!$J$4="yes",IF(C1067=FALSE,FALSE,IF('Data Transformation'!E1067&lt;$R$10,E1067,$R$10)),IF(C1067=FALSE,FALSE,IF(C1067&lt;$R$10,C1067,$R$10)))</f>
        <v>0.91691606999999997</v>
      </c>
      <c r="H1067">
        <f>IF('Input and Summary Results'!$J$4="yes",'Data Transformation'!F1067,'Data Transformation'!D1067)</f>
        <v>4.0615239999999997E-2</v>
      </c>
      <c r="I1067">
        <f t="shared" si="79"/>
        <v>45</v>
      </c>
    </row>
    <row r="1068" spans="2:9" x14ac:dyDescent="0.25">
      <c r="B1068">
        <f>IF('Input and Summary Results'!D650=0,FALSE,'Input and Summary Results'!$B650)</f>
        <v>45</v>
      </c>
      <c r="C1068">
        <f>IF(OR(B1068=0,'Input and Summary Results'!D650=0,'Input and Summary Results'!D650=""),FALSE,'Input and Summary Results'!$D650)</f>
        <v>0.9363918</v>
      </c>
      <c r="D1068">
        <f>IF(OR(B1068=0,'Input and Summary Results'!E650=0),FALSE,'Input and Summary Results'!$E650)</f>
        <v>4.4775830000000003E-2</v>
      </c>
      <c r="E1068">
        <f t="shared" si="80"/>
        <v>-2.8542398083427331E-2</v>
      </c>
      <c r="F1068">
        <f t="shared" si="81"/>
        <v>2.0752755652067863E-2</v>
      </c>
      <c r="G1068">
        <f>IF('Input and Summary Results'!$J$4="yes",IF(C1068=FALSE,FALSE,IF('Data Transformation'!E1068&lt;$R$10,E1068,$R$10)),IF(C1068=FALSE,FALSE,IF(C1068&lt;$R$10,C1068,$R$10)))</f>
        <v>0.9363918</v>
      </c>
      <c r="H1068">
        <f>IF('Input and Summary Results'!$J$4="yes",'Data Transformation'!F1068,'Data Transformation'!D1068)</f>
        <v>4.4775830000000003E-2</v>
      </c>
      <c r="I1068">
        <f t="shared" si="79"/>
        <v>45</v>
      </c>
    </row>
    <row r="1069" spans="2:9" x14ac:dyDescent="0.25">
      <c r="B1069">
        <f>IF('Input and Summary Results'!D651=0,FALSE,'Input and Summary Results'!$B651)</f>
        <v>45</v>
      </c>
      <c r="C1069">
        <f>IF(OR(B1069=0,'Input and Summary Results'!D651=0,'Input and Summary Results'!D651=""),FALSE,'Input and Summary Results'!$D651)</f>
        <v>0.94420691999999995</v>
      </c>
      <c r="D1069">
        <f>IF(OR(B1069=0,'Input and Summary Results'!E651=0),FALSE,'Input and Summary Results'!$E651)</f>
        <v>0.12368409</v>
      </c>
      <c r="E1069">
        <f t="shared" si="80"/>
        <v>-2.4932820991396102E-2</v>
      </c>
      <c r="F1069">
        <f t="shared" si="81"/>
        <v>5.6850774891588379E-2</v>
      </c>
      <c r="G1069">
        <f>IF('Input and Summary Results'!$J$4="yes",IF(C1069=FALSE,FALSE,IF('Data Transformation'!E1069&lt;$R$10,E1069,$R$10)),IF(C1069=FALSE,FALSE,IF(C1069&lt;$R$10,C1069,$R$10)))</f>
        <v>0.94420691999999995</v>
      </c>
      <c r="H1069">
        <f>IF('Input and Summary Results'!$J$4="yes",'Data Transformation'!F1069,'Data Transformation'!D1069)</f>
        <v>0.12368409</v>
      </c>
      <c r="I1069">
        <f t="shared" si="79"/>
        <v>45</v>
      </c>
    </row>
    <row r="1070" spans="2:9" x14ac:dyDescent="0.25">
      <c r="B1070">
        <f>IF('Input and Summary Results'!D652=0,FALSE,'Input and Summary Results'!$B652)</f>
        <v>45</v>
      </c>
      <c r="C1070">
        <f>IF(OR(B1070=0,'Input and Summary Results'!D652=0,'Input and Summary Results'!D652=""),FALSE,'Input and Summary Results'!$D652)</f>
        <v>0.95524606999999995</v>
      </c>
      <c r="D1070">
        <f>IF(OR(B1070=0,'Input and Summary Results'!E652=0),FALSE,'Input and Summary Results'!$E652)</f>
        <v>4.5828599999999997E-2</v>
      </c>
      <c r="E1070">
        <f t="shared" si="80"/>
        <v>-1.9884740376873464E-2</v>
      </c>
      <c r="F1070">
        <f t="shared" si="81"/>
        <v>2.0821454308626468E-2</v>
      </c>
      <c r="G1070">
        <f>IF('Input and Summary Results'!$J$4="yes",IF(C1070=FALSE,FALSE,IF('Data Transformation'!E1070&lt;$R$10,E1070,$R$10)),IF(C1070=FALSE,FALSE,IF(C1070&lt;$R$10,C1070,$R$10)))</f>
        <v>0.95524606999999995</v>
      </c>
      <c r="H1070">
        <f>IF('Input and Summary Results'!$J$4="yes",'Data Transformation'!F1070,'Data Transformation'!D1070)</f>
        <v>4.5828599999999997E-2</v>
      </c>
      <c r="I1070">
        <f t="shared" si="79"/>
        <v>45</v>
      </c>
    </row>
    <row r="1071" spans="2:9" x14ac:dyDescent="0.25">
      <c r="B1071">
        <f>IF('Input and Summary Results'!D653=0,FALSE,'Input and Summary Results'!$B653)</f>
        <v>45</v>
      </c>
      <c r="C1071">
        <f>IF(OR(B1071=0,'Input and Summary Results'!D653=0,'Input and Summary Results'!D653=""),FALSE,'Input and Summary Results'!$D653)</f>
        <v>0.95968123999999999</v>
      </c>
      <c r="D1071">
        <f>IF(OR(B1071=0,'Input and Summary Results'!E653=0),FALSE,'Input and Summary Results'!$E653)</f>
        <v>8.1267469999999994E-2</v>
      </c>
      <c r="E1071">
        <f t="shared" si="80"/>
        <v>-1.787299477017338E-2</v>
      </c>
      <c r="F1071">
        <f t="shared" si="81"/>
        <v>3.6751871881959469E-2</v>
      </c>
      <c r="G1071">
        <f>IF('Input and Summary Results'!$J$4="yes",IF(C1071=FALSE,FALSE,IF('Data Transformation'!E1071&lt;$R$10,E1071,$R$10)),IF(C1071=FALSE,FALSE,IF(C1071&lt;$R$10,C1071,$R$10)))</f>
        <v>0.95968123999999999</v>
      </c>
      <c r="H1071">
        <f>IF('Input and Summary Results'!$J$4="yes",'Data Transformation'!F1071,'Data Transformation'!D1071)</f>
        <v>8.1267469999999994E-2</v>
      </c>
      <c r="I1071">
        <f t="shared" si="79"/>
        <v>45</v>
      </c>
    </row>
    <row r="1072" spans="2:9" x14ac:dyDescent="0.25">
      <c r="B1072">
        <f>IF('Input and Summary Results'!D654=0,FALSE,'Input and Summary Results'!$B654)</f>
        <v>45</v>
      </c>
      <c r="C1072">
        <f>IF(OR(B1072=0,'Input and Summary Results'!D654=0,'Input and Summary Results'!D654=""),FALSE,'Input and Summary Results'!$D654)</f>
        <v>0.96824533999999995</v>
      </c>
      <c r="D1072">
        <f>IF(OR(B1072=0,'Input and Summary Results'!E654=0),FALSE,'Input and Summary Results'!$E654)</f>
        <v>0.10326231</v>
      </c>
      <c r="E1072">
        <f t="shared" si="80"/>
        <v>-1.4014584522262617E-2</v>
      </c>
      <c r="F1072">
        <f t="shared" si="81"/>
        <v>4.6285626884607571E-2</v>
      </c>
      <c r="G1072">
        <f>IF('Input and Summary Results'!$J$4="yes",IF(C1072=FALSE,FALSE,IF('Data Transformation'!E1072&lt;$R$10,E1072,$R$10)),IF(C1072=FALSE,FALSE,IF(C1072&lt;$R$10,C1072,$R$10)))</f>
        <v>0.96824533999999995</v>
      </c>
      <c r="H1072">
        <f>IF('Input and Summary Results'!$J$4="yes",'Data Transformation'!F1072,'Data Transformation'!D1072)</f>
        <v>0.10326231</v>
      </c>
      <c r="I1072">
        <f t="shared" si="79"/>
        <v>45</v>
      </c>
    </row>
    <row r="1073" spans="2:9" x14ac:dyDescent="0.25">
      <c r="B1073">
        <f>IF('Input and Summary Results'!D655=0,FALSE,'Input and Summary Results'!$B655)</f>
        <v>45</v>
      </c>
      <c r="C1073">
        <f>IF(OR(B1073=0,'Input and Summary Results'!D655=0,'Input and Summary Results'!D655=""),FALSE,'Input and Summary Results'!$D655)</f>
        <v>0.99844195999999996</v>
      </c>
      <c r="D1073">
        <f>IF(OR(B1073=0,'Input and Summary Results'!E655=0),FALSE,'Input and Summary Results'!$E655)</f>
        <v>2.6759379999999999E-2</v>
      </c>
      <c r="E1073">
        <f t="shared" si="80"/>
        <v>-6.7717584520470041E-4</v>
      </c>
      <c r="F1073">
        <f t="shared" si="81"/>
        <v>1.1631693563840206E-2</v>
      </c>
      <c r="G1073">
        <f>IF('Input and Summary Results'!$J$4="yes",IF(C1073=FALSE,FALSE,IF('Data Transformation'!E1073&lt;$R$10,E1073,$R$10)),IF(C1073=FALSE,FALSE,IF(C1073&lt;$R$10,C1073,$R$10)))</f>
        <v>0.99844195999999996</v>
      </c>
      <c r="H1073">
        <f>IF('Input and Summary Results'!$J$4="yes",'Data Transformation'!F1073,'Data Transformation'!D1073)</f>
        <v>2.6759379999999999E-2</v>
      </c>
      <c r="I1073">
        <f t="shared" si="79"/>
        <v>45</v>
      </c>
    </row>
    <row r="1074" spans="2:9" x14ac:dyDescent="0.25">
      <c r="B1074">
        <f>IF('Input and Summary Results'!D656=0,FALSE,'Input and Summary Results'!$B656)</f>
        <v>45</v>
      </c>
      <c r="C1074">
        <f>IF(OR(B1074=0,'Input and Summary Results'!D656=0,'Input and Summary Results'!D656=""),FALSE,'Input and Summary Results'!$D656)</f>
        <v>1.0091503799999999</v>
      </c>
      <c r="D1074">
        <f>IF(OR(B1074=0,'Input and Summary Results'!E656=0),FALSE,'Input and Summary Results'!$E656)</f>
        <v>4.4954920000000002E-2</v>
      </c>
      <c r="E1074">
        <f t="shared" si="80"/>
        <v>3.9558880782129928E-3</v>
      </c>
      <c r="F1074">
        <f t="shared" si="81"/>
        <v>1.9333526168815399E-2</v>
      </c>
      <c r="G1074">
        <f>IF('Input and Summary Results'!$J$4="yes",IF(C1074=FALSE,FALSE,IF('Data Transformation'!E1074&lt;$R$10,E1074,$R$10)),IF(C1074=FALSE,FALSE,IF(C1074&lt;$R$10,C1074,$R$10)))</f>
        <v>1.0091503799999999</v>
      </c>
      <c r="H1074">
        <f>IF('Input and Summary Results'!$J$4="yes",'Data Transformation'!F1074,'Data Transformation'!D1074)</f>
        <v>4.4954920000000002E-2</v>
      </c>
      <c r="I1074">
        <f t="shared" si="79"/>
        <v>45</v>
      </c>
    </row>
    <row r="1075" spans="2:9" x14ac:dyDescent="0.25">
      <c r="B1075">
        <f>IF('Input and Summary Results'!D657=0,FALSE,'Input and Summary Results'!$B657)</f>
        <v>45</v>
      </c>
      <c r="C1075">
        <f>IF(OR(B1075=0,'Input and Summary Results'!D657=0,'Input and Summary Results'!D657=""),FALSE,'Input and Summary Results'!$D657)</f>
        <v>1.0124606599999999</v>
      </c>
      <c r="D1075">
        <f>IF(OR(B1075=0,'Input and Summary Results'!E657=0),FALSE,'Input and Summary Results'!$E657)</f>
        <v>7.584494E-2</v>
      </c>
      <c r="E1075">
        <f t="shared" si="80"/>
        <v>5.3781573416764681E-3</v>
      </c>
      <c r="F1075">
        <f t="shared" si="81"/>
        <v>3.2511588114445857E-2</v>
      </c>
      <c r="G1075">
        <f>IF('Input and Summary Results'!$J$4="yes",IF(C1075=FALSE,FALSE,IF('Data Transformation'!E1075&lt;$R$10,E1075,$R$10)),IF(C1075=FALSE,FALSE,IF(C1075&lt;$R$10,C1075,$R$10)))</f>
        <v>1.0124606599999999</v>
      </c>
      <c r="H1075">
        <f>IF('Input and Summary Results'!$J$4="yes",'Data Transformation'!F1075,'Data Transformation'!D1075)</f>
        <v>7.584494E-2</v>
      </c>
      <c r="I1075">
        <f t="shared" si="79"/>
        <v>45</v>
      </c>
    </row>
    <row r="1076" spans="2:9" x14ac:dyDescent="0.25">
      <c r="B1076">
        <f>IF('Input and Summary Results'!D658=0,FALSE,'Input and Summary Results'!$B658)</f>
        <v>45</v>
      </c>
      <c r="C1076">
        <f>IF(OR(B1076=0,'Input and Summary Results'!D658=0,'Input and Summary Results'!D658=""),FALSE,'Input and Summary Results'!$D658)</f>
        <v>1.02048308</v>
      </c>
      <c r="D1076">
        <f>IF(OR(B1076=0,'Input and Summary Results'!E658=0),FALSE,'Input and Summary Results'!$E658)</f>
        <v>5.3546299999999998E-2</v>
      </c>
      <c r="E1076">
        <f t="shared" si="80"/>
        <v>8.805808343072187E-3</v>
      </c>
      <c r="F1076">
        <f t="shared" si="81"/>
        <v>2.2772640385179142E-2</v>
      </c>
      <c r="G1076">
        <f>IF('Input and Summary Results'!$J$4="yes",IF(C1076=FALSE,FALSE,IF('Data Transformation'!E1076&lt;$R$10,E1076,$R$10)),IF(C1076=FALSE,FALSE,IF(C1076&lt;$R$10,C1076,$R$10)))</f>
        <v>1.02048308</v>
      </c>
      <c r="H1076">
        <f>IF('Input and Summary Results'!$J$4="yes",'Data Transformation'!F1076,'Data Transformation'!D1076)</f>
        <v>5.3546299999999998E-2</v>
      </c>
      <c r="I1076">
        <f t="shared" si="79"/>
        <v>45</v>
      </c>
    </row>
    <row r="1077" spans="2:9" x14ac:dyDescent="0.25">
      <c r="B1077">
        <f>IF('Input and Summary Results'!D659=0,FALSE,'Input and Summary Results'!$B659)</f>
        <v>45</v>
      </c>
      <c r="C1077">
        <f>IF(OR(B1077=0,'Input and Summary Results'!D659=0,'Input and Summary Results'!D659=""),FALSE,'Input and Summary Results'!$D659)</f>
        <v>1.0644307399999999</v>
      </c>
      <c r="D1077">
        <f>IF(OR(B1077=0,'Input and Summary Results'!E659=0),FALSE,'Input and Summary Results'!$E659)</f>
        <v>5.9951789999999998E-2</v>
      </c>
      <c r="E1077">
        <f t="shared" si="80"/>
        <v>2.7117408175104243E-2</v>
      </c>
      <c r="F1077">
        <f t="shared" si="81"/>
        <v>2.444412387037977E-2</v>
      </c>
      <c r="G1077">
        <f>IF('Input and Summary Results'!$J$4="yes",IF(C1077=FALSE,FALSE,IF('Data Transformation'!E1077&lt;$R$10,E1077,$R$10)),IF(C1077=FALSE,FALSE,IF(C1077&lt;$R$10,C1077,$R$10)))</f>
        <v>1.0644307399999999</v>
      </c>
      <c r="H1077">
        <f>IF('Input and Summary Results'!$J$4="yes",'Data Transformation'!F1077,'Data Transformation'!D1077)</f>
        <v>5.9951789999999998E-2</v>
      </c>
      <c r="I1077">
        <f t="shared" si="79"/>
        <v>45</v>
      </c>
    </row>
    <row r="1078" spans="2:9" x14ac:dyDescent="0.25">
      <c r="B1078">
        <f>IF('Input and Summary Results'!D660=0,FALSE,'Input and Summary Results'!$B660)</f>
        <v>45</v>
      </c>
      <c r="C1078">
        <f>IF(OR(B1078=0,'Input and Summary Results'!D660=0,'Input and Summary Results'!D660=""),FALSE,'Input and Summary Results'!$D660)</f>
        <v>1.0682880400000001</v>
      </c>
      <c r="D1078">
        <f>IF(OR(B1078=0,'Input and Summary Results'!E660=0),FALSE,'Input and Summary Results'!$E660)</f>
        <v>5.0528799999999999E-2</v>
      </c>
      <c r="E1078">
        <f t="shared" si="80"/>
        <v>2.8688366284884005E-2</v>
      </c>
      <c r="F1078">
        <f t="shared" si="81"/>
        <v>2.0527702622225367E-2</v>
      </c>
      <c r="G1078">
        <f>IF('Input and Summary Results'!$J$4="yes",IF(C1078=FALSE,FALSE,IF('Data Transformation'!E1078&lt;$R$10,E1078,$R$10)),IF(C1078=FALSE,FALSE,IF(C1078&lt;$R$10,C1078,$R$10)))</f>
        <v>1.0682880400000001</v>
      </c>
      <c r="H1078">
        <f>IF('Input and Summary Results'!$J$4="yes",'Data Transformation'!F1078,'Data Transformation'!D1078)</f>
        <v>5.0528799999999999E-2</v>
      </c>
      <c r="I1078">
        <f t="shared" si="79"/>
        <v>45</v>
      </c>
    </row>
    <row r="1079" spans="2:9" x14ac:dyDescent="0.25">
      <c r="B1079">
        <f>IF('Input and Summary Results'!D661=0,FALSE,'Input and Summary Results'!$B661)</f>
        <v>46</v>
      </c>
      <c r="C1079">
        <f>IF(OR(B1079=0,'Input and Summary Results'!D661=0,'Input and Summary Results'!D661=""),FALSE,'Input and Summary Results'!$D661)</f>
        <v>0.11377221999999999</v>
      </c>
      <c r="D1079">
        <f>IF(OR(B1079=0,'Input and Summary Results'!E661=0),FALSE,'Input and Summary Results'!$E661)</f>
        <v>6.995904E-2</v>
      </c>
      <c r="E1079">
        <f t="shared" si="80"/>
        <v>-0.94396376758522671</v>
      </c>
      <c r="F1079">
        <f t="shared" si="81"/>
        <v>0.26686851465146766</v>
      </c>
      <c r="G1079">
        <f>IF('Input and Summary Results'!$J$4="yes",IF(C1079=FALSE,FALSE,IF('Data Transformation'!E1079&lt;$R$10,E1079,$R$10)),IF(C1079=FALSE,FALSE,IF(C1079&lt;$R$10,C1079,$R$10)))</f>
        <v>0.11377221999999999</v>
      </c>
      <c r="H1079">
        <f>IF('Input and Summary Results'!$J$4="yes",'Data Transformation'!F1079,'Data Transformation'!D1079)</f>
        <v>6.995904E-2</v>
      </c>
      <c r="I1079">
        <f t="shared" si="79"/>
        <v>46</v>
      </c>
    </row>
    <row r="1080" spans="2:9" x14ac:dyDescent="0.25">
      <c r="B1080">
        <f>IF('Input and Summary Results'!D662=0,FALSE,'Input and Summary Results'!$B662)</f>
        <v>46</v>
      </c>
      <c r="C1080">
        <f>IF(OR(B1080=0,'Input and Summary Results'!D662=0,'Input and Summary Results'!D662=""),FALSE,'Input and Summary Results'!$D662)</f>
        <v>0.15193478999999999</v>
      </c>
      <c r="D1080">
        <f>IF(OR(B1080=0,'Input and Summary Results'!E662=0),FALSE,'Input and Summary Results'!$E662)</f>
        <v>4.3020070000000001E-2</v>
      </c>
      <c r="E1080">
        <f t="shared" si="80"/>
        <v>-0.81834277008024636</v>
      </c>
      <c r="F1080">
        <f t="shared" si="81"/>
        <v>0.12288634077817202</v>
      </c>
      <c r="G1080">
        <f>IF('Input and Summary Results'!$J$4="yes",IF(C1080=FALSE,FALSE,IF('Data Transformation'!E1080&lt;$R$10,E1080,$R$10)),IF(C1080=FALSE,FALSE,IF(C1080&lt;$R$10,C1080,$R$10)))</f>
        <v>0.15193478999999999</v>
      </c>
      <c r="H1080">
        <f>IF('Input and Summary Results'!$J$4="yes",'Data Transformation'!F1080,'Data Transformation'!D1080)</f>
        <v>4.3020070000000001E-2</v>
      </c>
      <c r="I1080">
        <f t="shared" si="79"/>
        <v>46</v>
      </c>
    </row>
    <row r="1081" spans="2:9" x14ac:dyDescent="0.25">
      <c r="B1081">
        <f>IF('Input and Summary Results'!D663=0,FALSE,'Input and Summary Results'!$B663)</f>
        <v>46</v>
      </c>
      <c r="C1081">
        <f>IF(OR(B1081=0,'Input and Summary Results'!D663=0,'Input and Summary Results'!D663=""),FALSE,'Input and Summary Results'!$D663)</f>
        <v>0.16102421</v>
      </c>
      <c r="D1081">
        <f>IF(OR(B1081=0,'Input and Summary Results'!E663=0),FALSE,'Input and Summary Results'!$E663)</f>
        <v>2.4632640000000001E-2</v>
      </c>
      <c r="E1081">
        <f t="shared" si="80"/>
        <v>-0.79310882285661777</v>
      </c>
      <c r="F1081">
        <f t="shared" si="81"/>
        <v>6.6391046166287659E-2</v>
      </c>
      <c r="G1081">
        <f>IF('Input and Summary Results'!$J$4="yes",IF(C1081=FALSE,FALSE,IF('Data Transformation'!E1081&lt;$R$10,E1081,$R$10)),IF(C1081=FALSE,FALSE,IF(C1081&lt;$R$10,C1081,$R$10)))</f>
        <v>0.16102421</v>
      </c>
      <c r="H1081">
        <f>IF('Input and Summary Results'!$J$4="yes",'Data Transformation'!F1081,'Data Transformation'!D1081)</f>
        <v>2.4632640000000001E-2</v>
      </c>
      <c r="I1081">
        <f t="shared" si="79"/>
        <v>46</v>
      </c>
    </row>
    <row r="1082" spans="2:9" x14ac:dyDescent="0.25">
      <c r="B1082">
        <f>IF('Input and Summary Results'!D664=0,FALSE,'Input and Summary Results'!$B664)</f>
        <v>46</v>
      </c>
      <c r="C1082">
        <f>IF(OR(B1082=0,'Input and Summary Results'!D664=0,'Input and Summary Results'!D664=""),FALSE,'Input and Summary Results'!$D664)</f>
        <v>0.18602474999999999</v>
      </c>
      <c r="D1082">
        <f>IF(OR(B1082=0,'Input and Summary Results'!E664=0),FALSE,'Input and Summary Results'!$E664)</f>
        <v>2.767824E-2</v>
      </c>
      <c r="E1082">
        <f t="shared" si="80"/>
        <v>-0.73042927044149564</v>
      </c>
      <c r="F1082">
        <f t="shared" si="81"/>
        <v>6.4573967496260584E-2</v>
      </c>
      <c r="G1082">
        <f>IF('Input and Summary Results'!$J$4="yes",IF(C1082=FALSE,FALSE,IF('Data Transformation'!E1082&lt;$R$10,E1082,$R$10)),IF(C1082=FALSE,FALSE,IF(C1082&lt;$R$10,C1082,$R$10)))</f>
        <v>0.18602474999999999</v>
      </c>
      <c r="H1082">
        <f>IF('Input and Summary Results'!$J$4="yes",'Data Transformation'!F1082,'Data Transformation'!D1082)</f>
        <v>2.767824E-2</v>
      </c>
      <c r="I1082">
        <f t="shared" si="79"/>
        <v>46</v>
      </c>
    </row>
    <row r="1083" spans="2:9" x14ac:dyDescent="0.25">
      <c r="B1083">
        <f>IF('Input and Summary Results'!D665=0,FALSE,'Input and Summary Results'!$B665)</f>
        <v>46</v>
      </c>
      <c r="C1083">
        <f>IF(OR(B1083=0,'Input and Summary Results'!D665=0,'Input and Summary Results'!D665=""),FALSE,'Input and Summary Results'!$D665)</f>
        <v>0.19512945000000001</v>
      </c>
      <c r="D1083">
        <f>IF(OR(B1083=0,'Input and Summary Results'!E665=0),FALSE,'Input and Summary Results'!$E665)</f>
        <v>5.8979080000000003E-2</v>
      </c>
      <c r="E1083">
        <f t="shared" si="80"/>
        <v>-0.70967717956869403</v>
      </c>
      <c r="F1083">
        <f t="shared" si="81"/>
        <v>0.13117917731024201</v>
      </c>
      <c r="G1083">
        <f>IF('Input and Summary Results'!$J$4="yes",IF(C1083=FALSE,FALSE,IF('Data Transformation'!E1083&lt;$R$10,E1083,$R$10)),IF(C1083=FALSE,FALSE,IF(C1083&lt;$R$10,C1083,$R$10)))</f>
        <v>0.19512945000000001</v>
      </c>
      <c r="H1083">
        <f>IF('Input and Summary Results'!$J$4="yes",'Data Transformation'!F1083,'Data Transformation'!D1083)</f>
        <v>5.8979080000000003E-2</v>
      </c>
      <c r="I1083">
        <f t="shared" si="79"/>
        <v>46</v>
      </c>
    </row>
    <row r="1084" spans="2:9" x14ac:dyDescent="0.25">
      <c r="B1084">
        <f>IF('Input and Summary Results'!D666=0,FALSE,'Input and Summary Results'!$B666)</f>
        <v>46</v>
      </c>
      <c r="C1084">
        <f>IF(OR(B1084=0,'Input and Summary Results'!D666=0,'Input and Summary Results'!D666=""),FALSE,'Input and Summary Results'!$D666)</f>
        <v>0.19812535000000001</v>
      </c>
      <c r="D1084">
        <f>IF(OR(B1084=0,'Input and Summary Results'!E666=0),FALSE,'Input and Summary Results'!$E666)</f>
        <v>3.9423649999999998E-2</v>
      </c>
      <c r="E1084">
        <f t="shared" si="80"/>
        <v>-0.7030599532309334</v>
      </c>
      <c r="F1084">
        <f t="shared" si="81"/>
        <v>8.6358782962402333E-2</v>
      </c>
      <c r="G1084">
        <f>IF('Input and Summary Results'!$J$4="yes",IF(C1084=FALSE,FALSE,IF('Data Transformation'!E1084&lt;$R$10,E1084,$R$10)),IF(C1084=FALSE,FALSE,IF(C1084&lt;$R$10,C1084,$R$10)))</f>
        <v>0.19812535000000001</v>
      </c>
      <c r="H1084">
        <f>IF('Input and Summary Results'!$J$4="yes",'Data Transformation'!F1084,'Data Transformation'!D1084)</f>
        <v>3.9423649999999998E-2</v>
      </c>
      <c r="I1084">
        <f t="shared" si="79"/>
        <v>46</v>
      </c>
    </row>
    <row r="1085" spans="2:9" x14ac:dyDescent="0.25">
      <c r="B1085">
        <f>IF('Input and Summary Results'!D667=0,FALSE,'Input and Summary Results'!$B667)</f>
        <v>46</v>
      </c>
      <c r="C1085">
        <f>IF(OR(B1085=0,'Input and Summary Results'!D667=0,'Input and Summary Results'!D667=""),FALSE,'Input and Summary Results'!$D667)</f>
        <v>0.20951354</v>
      </c>
      <c r="D1085">
        <f>IF(OR(B1085=0,'Input and Summary Results'!E667=0),FALSE,'Input and Summary Results'!$E667)</f>
        <v>2.6496559999999999E-2</v>
      </c>
      <c r="E1085">
        <f t="shared" si="80"/>
        <v>-0.67878790512122034</v>
      </c>
      <c r="F1085">
        <f t="shared" si="81"/>
        <v>5.4886701069534687E-2</v>
      </c>
      <c r="G1085">
        <f>IF('Input and Summary Results'!$J$4="yes",IF(C1085=FALSE,FALSE,IF('Data Transformation'!E1085&lt;$R$10,E1085,$R$10)),IF(C1085=FALSE,FALSE,IF(C1085&lt;$R$10,C1085,$R$10)))</f>
        <v>0.20951354</v>
      </c>
      <c r="H1085">
        <f>IF('Input and Summary Results'!$J$4="yes",'Data Transformation'!F1085,'Data Transformation'!D1085)</f>
        <v>2.6496559999999999E-2</v>
      </c>
      <c r="I1085">
        <f t="shared" si="79"/>
        <v>46</v>
      </c>
    </row>
    <row r="1086" spans="2:9" x14ac:dyDescent="0.25">
      <c r="B1086">
        <f>IF('Input and Summary Results'!D668=0,FALSE,'Input and Summary Results'!$B668)</f>
        <v>46</v>
      </c>
      <c r="C1086">
        <f>IF(OR(B1086=0,'Input and Summary Results'!D668=0,'Input and Summary Results'!D668=""),FALSE,'Input and Summary Results'!$D668)</f>
        <v>0.20998848000000001</v>
      </c>
      <c r="D1086">
        <f>IF(OR(B1086=0,'Input and Summary Results'!E668=0),FALSE,'Input and Summary Results'!$E668)</f>
        <v>3.9082859999999997E-2</v>
      </c>
      <c r="E1086">
        <f t="shared" si="80"/>
        <v>-0.67780453007400299</v>
      </c>
      <c r="F1086">
        <f t="shared" si="81"/>
        <v>8.0775675122749593E-2</v>
      </c>
      <c r="G1086">
        <f>IF('Input and Summary Results'!$J$4="yes",IF(C1086=FALSE,FALSE,IF('Data Transformation'!E1086&lt;$R$10,E1086,$R$10)),IF(C1086=FALSE,FALSE,IF(C1086&lt;$R$10,C1086,$R$10)))</f>
        <v>0.20998848000000001</v>
      </c>
      <c r="H1086">
        <f>IF('Input and Summary Results'!$J$4="yes",'Data Transformation'!F1086,'Data Transformation'!D1086)</f>
        <v>3.9082859999999997E-2</v>
      </c>
      <c r="I1086">
        <f t="shared" si="79"/>
        <v>46</v>
      </c>
    </row>
    <row r="1087" spans="2:9" x14ac:dyDescent="0.25">
      <c r="B1087">
        <f>IF('Input and Summary Results'!D669=0,FALSE,'Input and Summary Results'!$B669)</f>
        <v>46</v>
      </c>
      <c r="C1087">
        <f>IF(OR(B1087=0,'Input and Summary Results'!D669=0,'Input and Summary Results'!D669=""),FALSE,'Input and Summary Results'!$D669)</f>
        <v>0.21313687000000001</v>
      </c>
      <c r="D1087">
        <f>IF(OR(B1087=0,'Input and Summary Results'!E669=0),FALSE,'Input and Summary Results'!$E669)</f>
        <v>4.9114329999999998E-2</v>
      </c>
      <c r="E1087">
        <f t="shared" si="80"/>
        <v>-0.671341416299441</v>
      </c>
      <c r="F1087">
        <f t="shared" si="81"/>
        <v>0.10000906562998696</v>
      </c>
      <c r="G1087">
        <f>IF('Input and Summary Results'!$J$4="yes",IF(C1087=FALSE,FALSE,IF('Data Transformation'!E1087&lt;$R$10,E1087,$R$10)),IF(C1087=FALSE,FALSE,IF(C1087&lt;$R$10,C1087,$R$10)))</f>
        <v>0.21313687000000001</v>
      </c>
      <c r="H1087">
        <f>IF('Input and Summary Results'!$J$4="yes",'Data Transformation'!F1087,'Data Transformation'!D1087)</f>
        <v>4.9114329999999998E-2</v>
      </c>
      <c r="I1087">
        <f t="shared" si="79"/>
        <v>46</v>
      </c>
    </row>
    <row r="1088" spans="2:9" x14ac:dyDescent="0.25">
      <c r="B1088">
        <f>IF('Input and Summary Results'!D670=0,FALSE,'Input and Summary Results'!$B670)</f>
        <v>46</v>
      </c>
      <c r="C1088">
        <f>IF(OR(B1088=0,'Input and Summary Results'!D670=0,'Input and Summary Results'!D670=""),FALSE,'Input and Summary Results'!$D670)</f>
        <v>0.21983066000000001</v>
      </c>
      <c r="D1088">
        <f>IF(OR(B1088=0,'Input and Summary Results'!E670=0),FALSE,'Input and Summary Results'!$E670)</f>
        <v>6.1206480000000001E-2</v>
      </c>
      <c r="E1088">
        <f t="shared" si="80"/>
        <v>-0.65791173620638099</v>
      </c>
      <c r="F1088">
        <f t="shared" si="81"/>
        <v>0.12083670366999762</v>
      </c>
      <c r="G1088">
        <f>IF('Input and Summary Results'!$J$4="yes",IF(C1088=FALSE,FALSE,IF('Data Transformation'!E1088&lt;$R$10,E1088,$R$10)),IF(C1088=FALSE,FALSE,IF(C1088&lt;$R$10,C1088,$R$10)))</f>
        <v>0.21983066000000001</v>
      </c>
      <c r="H1088">
        <f>IF('Input and Summary Results'!$J$4="yes",'Data Transformation'!F1088,'Data Transformation'!D1088)</f>
        <v>6.1206480000000001E-2</v>
      </c>
      <c r="I1088">
        <f t="shared" si="79"/>
        <v>46</v>
      </c>
    </row>
    <row r="1089" spans="2:9" x14ac:dyDescent="0.25">
      <c r="B1089">
        <f>IF('Input and Summary Results'!D671=0,FALSE,'Input and Summary Results'!$B671)</f>
        <v>46</v>
      </c>
      <c r="C1089">
        <f>IF(OR(B1089=0,'Input and Summary Results'!D671=0,'Input and Summary Results'!D671=""),FALSE,'Input and Summary Results'!$D671)</f>
        <v>0.2343394</v>
      </c>
      <c r="D1089">
        <f>IF(OR(B1089=0,'Input and Summary Results'!E671=0),FALSE,'Input and Summary Results'!$E671)</f>
        <v>4.5743239999999998E-2</v>
      </c>
      <c r="E1089">
        <f t="shared" si="80"/>
        <v>-0.63015468637514882</v>
      </c>
      <c r="F1089">
        <f t="shared" si="81"/>
        <v>8.4717150253009091E-2</v>
      </c>
      <c r="G1089">
        <f>IF('Input and Summary Results'!$J$4="yes",IF(C1089=FALSE,FALSE,IF('Data Transformation'!E1089&lt;$R$10,E1089,$R$10)),IF(C1089=FALSE,FALSE,IF(C1089&lt;$R$10,C1089,$R$10)))</f>
        <v>0.2343394</v>
      </c>
      <c r="H1089">
        <f>IF('Input and Summary Results'!$J$4="yes",'Data Transformation'!F1089,'Data Transformation'!D1089)</f>
        <v>4.5743239999999998E-2</v>
      </c>
      <c r="I1089">
        <f t="shared" si="79"/>
        <v>46</v>
      </c>
    </row>
    <row r="1090" spans="2:9" x14ac:dyDescent="0.25">
      <c r="B1090">
        <f>IF('Input and Summary Results'!D672=0,FALSE,'Input and Summary Results'!$B672)</f>
        <v>46</v>
      </c>
      <c r="C1090">
        <f>IF(OR(B1090=0,'Input and Summary Results'!D672=0,'Input and Summary Results'!D672=""),FALSE,'Input and Summary Results'!$D672)</f>
        <v>0.24107662999999999</v>
      </c>
      <c r="D1090">
        <f>IF(OR(B1090=0,'Input and Summary Results'!E672=0),FALSE,'Input and Summary Results'!$E672)</f>
        <v>6.7485180000000006E-2</v>
      </c>
      <c r="E1090">
        <f t="shared" si="80"/>
        <v>-0.61784488814586147</v>
      </c>
      <c r="F1090">
        <f t="shared" si="81"/>
        <v>0.12149069828958538</v>
      </c>
      <c r="G1090">
        <f>IF('Input and Summary Results'!$J$4="yes",IF(C1090=FALSE,FALSE,IF('Data Transformation'!E1090&lt;$R$10,E1090,$R$10)),IF(C1090=FALSE,FALSE,IF(C1090&lt;$R$10,C1090,$R$10)))</f>
        <v>0.24107662999999999</v>
      </c>
      <c r="H1090">
        <f>IF('Input and Summary Results'!$J$4="yes",'Data Transformation'!F1090,'Data Transformation'!D1090)</f>
        <v>6.7485180000000006E-2</v>
      </c>
      <c r="I1090">
        <f t="shared" si="79"/>
        <v>46</v>
      </c>
    </row>
    <row r="1091" spans="2:9" x14ac:dyDescent="0.25">
      <c r="B1091">
        <f>IF('Input and Summary Results'!D673=0,FALSE,'Input and Summary Results'!$B673)</f>
        <v>46</v>
      </c>
      <c r="C1091">
        <f>IF(OR(B1091=0,'Input and Summary Results'!D673=0,'Input and Summary Results'!D673=""),FALSE,'Input and Summary Results'!$D673)</f>
        <v>0.28709321999999998</v>
      </c>
      <c r="D1091">
        <f>IF(OR(B1091=0,'Input and Summary Results'!E673=0),FALSE,'Input and Summary Results'!$E673)</f>
        <v>2.7712400000000002E-2</v>
      </c>
      <c r="E1091">
        <f t="shared" si="80"/>
        <v>-0.54197706369073162</v>
      </c>
      <c r="F1091">
        <f t="shared" si="81"/>
        <v>4.1892948917428285E-2</v>
      </c>
      <c r="G1091">
        <f>IF('Input and Summary Results'!$J$4="yes",IF(C1091=FALSE,FALSE,IF('Data Transformation'!E1091&lt;$R$10,E1091,$R$10)),IF(C1091=FALSE,FALSE,IF(C1091&lt;$R$10,C1091,$R$10)))</f>
        <v>0.28709321999999998</v>
      </c>
      <c r="H1091">
        <f>IF('Input and Summary Results'!$J$4="yes",'Data Transformation'!F1091,'Data Transformation'!D1091)</f>
        <v>2.7712400000000002E-2</v>
      </c>
      <c r="I1091">
        <f t="shared" si="79"/>
        <v>46</v>
      </c>
    </row>
    <row r="1092" spans="2:9" x14ac:dyDescent="0.25">
      <c r="B1092">
        <f>IF('Input and Summary Results'!D674=0,FALSE,'Input and Summary Results'!$B674)</f>
        <v>46</v>
      </c>
      <c r="C1092">
        <f>IF(OR(B1092=0,'Input and Summary Results'!D674=0,'Input and Summary Results'!D674=""),FALSE,'Input and Summary Results'!$D674)</f>
        <v>0.40205624000000001</v>
      </c>
      <c r="D1092">
        <f>IF(OR(B1092=0,'Input and Summary Results'!E674=0),FALSE,'Input and Summary Results'!$E674)</f>
        <v>5.4982139999999999E-2</v>
      </c>
      <c r="E1092">
        <f t="shared" si="80"/>
        <v>-0.39571319315108661</v>
      </c>
      <c r="F1092">
        <f t="shared" si="81"/>
        <v>5.9350524593275805E-2</v>
      </c>
      <c r="G1092">
        <f>IF('Input and Summary Results'!$J$4="yes",IF(C1092=FALSE,FALSE,IF('Data Transformation'!E1092&lt;$R$10,E1092,$R$10)),IF(C1092=FALSE,FALSE,IF(C1092&lt;$R$10,C1092,$R$10)))</f>
        <v>0.40205624000000001</v>
      </c>
      <c r="H1092">
        <f>IF('Input and Summary Results'!$J$4="yes",'Data Transformation'!F1092,'Data Transformation'!D1092)</f>
        <v>5.4982139999999999E-2</v>
      </c>
      <c r="I1092">
        <f t="shared" si="79"/>
        <v>46</v>
      </c>
    </row>
    <row r="1093" spans="2:9" x14ac:dyDescent="0.25">
      <c r="B1093">
        <f>IF('Input and Summary Results'!D675=0,FALSE,'Input and Summary Results'!$B675)</f>
        <v>46</v>
      </c>
      <c r="C1093">
        <f>IF(OR(B1093=0,'Input and Summary Results'!D675=0,'Input and Summary Results'!D675=""),FALSE,'Input and Summary Results'!$D675)</f>
        <v>0.40538266000000001</v>
      </c>
      <c r="D1093">
        <f>IF(OR(B1093=0,'Input and Summary Results'!E675=0),FALSE,'Input and Summary Results'!$E675)</f>
        <v>3.5183409999999998E-2</v>
      </c>
      <c r="E1093">
        <f t="shared" si="80"/>
        <v>-0.39213483193154924</v>
      </c>
      <c r="F1093">
        <f t="shared" si="81"/>
        <v>3.7667126512021996E-2</v>
      </c>
      <c r="G1093">
        <f>IF('Input and Summary Results'!$J$4="yes",IF(C1093=FALSE,FALSE,IF('Data Transformation'!E1093&lt;$R$10,E1093,$R$10)),IF(C1093=FALSE,FALSE,IF(C1093&lt;$R$10,C1093,$R$10)))</f>
        <v>0.40538266000000001</v>
      </c>
      <c r="H1093">
        <f>IF('Input and Summary Results'!$J$4="yes",'Data Transformation'!F1093,'Data Transformation'!D1093)</f>
        <v>3.5183409999999998E-2</v>
      </c>
      <c r="I1093">
        <f t="shared" ref="I1093:I1156" si="82">IF(G1093=FALSE,"",B1093)</f>
        <v>46</v>
      </c>
    </row>
    <row r="1094" spans="2:9" x14ac:dyDescent="0.25">
      <c r="B1094">
        <f>IF('Input and Summary Results'!D676=0,FALSE,'Input and Summary Results'!$B676)</f>
        <v>46</v>
      </c>
      <c r="C1094">
        <f>IF(OR(B1094=0,'Input and Summary Results'!D676=0,'Input and Summary Results'!D676=""),FALSE,'Input and Summary Results'!$D676)</f>
        <v>0.61762077999999998</v>
      </c>
      <c r="D1094">
        <f>IF(OR(B1094=0,'Input and Summary Results'!E676=0),FALSE,'Input and Summary Results'!$E676)</f>
        <v>3.5252430000000001E-2</v>
      </c>
      <c r="E1094">
        <f t="shared" si="80"/>
        <v>-0.20927810048398776</v>
      </c>
      <c r="F1094">
        <f t="shared" si="81"/>
        <v>2.477176143587656E-2</v>
      </c>
      <c r="G1094">
        <f>IF('Input and Summary Results'!$J$4="yes",IF(C1094=FALSE,FALSE,IF('Data Transformation'!E1094&lt;$R$10,E1094,$R$10)),IF(C1094=FALSE,FALSE,IF(C1094&lt;$R$10,C1094,$R$10)))</f>
        <v>0.61762077999999998</v>
      </c>
      <c r="H1094">
        <f>IF('Input and Summary Results'!$J$4="yes",'Data Transformation'!F1094,'Data Transformation'!D1094)</f>
        <v>3.5252430000000001E-2</v>
      </c>
      <c r="I1094">
        <f t="shared" si="82"/>
        <v>46</v>
      </c>
    </row>
    <row r="1095" spans="2:9" x14ac:dyDescent="0.25">
      <c r="B1095">
        <f>IF('Input and Summary Results'!D677=0,FALSE,'Input and Summary Results'!$B677)</f>
        <v>46</v>
      </c>
      <c r="C1095">
        <f>IF(OR(B1095=0,'Input and Summary Results'!D677=0,'Input and Summary Results'!D677=""),FALSE,'Input and Summary Results'!$D677)</f>
        <v>0.62517213999999999</v>
      </c>
      <c r="D1095">
        <f>IF(OR(B1095=0,'Input and Summary Results'!E677=0),FALSE,'Input and Summary Results'!$E677)</f>
        <v>2.500016E-2</v>
      </c>
      <c r="E1095">
        <f t="shared" si="80"/>
        <v>-0.20400038400195497</v>
      </c>
      <c r="F1095">
        <f t="shared" si="81"/>
        <v>1.7355331029306587E-2</v>
      </c>
      <c r="G1095">
        <f>IF('Input and Summary Results'!$J$4="yes",IF(C1095=FALSE,FALSE,IF('Data Transformation'!E1095&lt;$R$10,E1095,$R$10)),IF(C1095=FALSE,FALSE,IF(C1095&lt;$R$10,C1095,$R$10)))</f>
        <v>0.62517213999999999</v>
      </c>
      <c r="H1095">
        <f>IF('Input and Summary Results'!$J$4="yes",'Data Transformation'!F1095,'Data Transformation'!D1095)</f>
        <v>2.500016E-2</v>
      </c>
      <c r="I1095">
        <f t="shared" si="82"/>
        <v>46</v>
      </c>
    </row>
    <row r="1096" spans="2:9" x14ac:dyDescent="0.25">
      <c r="B1096">
        <f>IF('Input and Summary Results'!D678=0,FALSE,'Input and Summary Results'!$B678)</f>
        <v>46</v>
      </c>
      <c r="C1096">
        <f>IF(OR(B1096=0,'Input and Summary Results'!D678=0,'Input and Summary Results'!D678=""),FALSE,'Input and Summary Results'!$D678)</f>
        <v>0.87573696999999995</v>
      </c>
      <c r="D1096">
        <f>IF(OR(B1096=0,'Input and Summary Results'!E678=0),FALSE,'Input and Summary Results'!$E678)</f>
        <v>3.1253410000000002E-2</v>
      </c>
      <c r="E1096">
        <f t="shared" si="80"/>
        <v>-5.7626315784974853E-2</v>
      </c>
      <c r="F1096">
        <f t="shared" si="81"/>
        <v>1.5488646025758172E-2</v>
      </c>
      <c r="G1096">
        <f>IF('Input and Summary Results'!$J$4="yes",IF(C1096=FALSE,FALSE,IF('Data Transformation'!E1096&lt;$R$10,E1096,$R$10)),IF(C1096=FALSE,FALSE,IF(C1096&lt;$R$10,C1096,$R$10)))</f>
        <v>0.87573696999999995</v>
      </c>
      <c r="H1096">
        <f>IF('Input and Summary Results'!$J$4="yes",'Data Transformation'!F1096,'Data Transformation'!D1096)</f>
        <v>3.1253410000000002E-2</v>
      </c>
      <c r="I1096">
        <f t="shared" si="82"/>
        <v>46</v>
      </c>
    </row>
    <row r="1097" spans="2:9" x14ac:dyDescent="0.25">
      <c r="B1097">
        <f>IF('Input and Summary Results'!D679=0,FALSE,'Input and Summary Results'!$B679)</f>
        <v>47</v>
      </c>
      <c r="C1097">
        <f>IF(OR(B1097=0,'Input and Summary Results'!D679=0,'Input and Summary Results'!D679=""),FALSE,'Input and Summary Results'!$D679)</f>
        <v>0.93137126000000003</v>
      </c>
      <c r="D1097">
        <f>IF(OR(B1097=0,'Input and Summary Results'!E679=0),FALSE,'Input and Summary Results'!$E679)</f>
        <v>4.7076630000000001E-2</v>
      </c>
      <c r="E1097">
        <f t="shared" si="80"/>
        <v>-3.087716753704867E-2</v>
      </c>
      <c r="F1097">
        <f t="shared" si="81"/>
        <v>2.1936748853513044E-2</v>
      </c>
      <c r="G1097">
        <f>IF('Input and Summary Results'!$J$4="yes",IF(C1097=FALSE,FALSE,IF('Data Transformation'!E1097&lt;$R$10,E1097,$R$10)),IF(C1097=FALSE,FALSE,IF(C1097&lt;$R$10,C1097,$R$10)))</f>
        <v>0.93137126000000003</v>
      </c>
      <c r="H1097">
        <f>IF('Input and Summary Results'!$J$4="yes",'Data Transformation'!F1097,'Data Transformation'!D1097)</f>
        <v>4.7076630000000001E-2</v>
      </c>
      <c r="I1097">
        <f t="shared" si="82"/>
        <v>47</v>
      </c>
    </row>
    <row r="1098" spans="2:9" x14ac:dyDescent="0.25">
      <c r="B1098">
        <f>IF('Input and Summary Results'!D680=0,FALSE,'Input and Summary Results'!$B680)</f>
        <v>47</v>
      </c>
      <c r="C1098">
        <f>IF(OR(B1098=0,'Input and Summary Results'!D680=0,'Input and Summary Results'!D680=""),FALSE,'Input and Summary Results'!$D680)</f>
        <v>0.94928062000000002</v>
      </c>
      <c r="D1098">
        <f>IF(OR(B1098=0,'Input and Summary Results'!E680=0),FALSE,'Input and Summary Results'!$E680)</f>
        <v>6.5701109999999993E-2</v>
      </c>
      <c r="E1098">
        <f t="shared" si="80"/>
        <v>-2.2605385357444274E-2</v>
      </c>
      <c r="F1098">
        <f t="shared" si="81"/>
        <v>3.0037779281747053E-2</v>
      </c>
      <c r="G1098">
        <f>IF('Input and Summary Results'!$J$4="yes",IF(C1098=FALSE,FALSE,IF('Data Transformation'!E1098&lt;$R$10,E1098,$R$10)),IF(C1098=FALSE,FALSE,IF(C1098&lt;$R$10,C1098,$R$10)))</f>
        <v>0.94928062000000002</v>
      </c>
      <c r="H1098">
        <f>IF('Input and Summary Results'!$J$4="yes",'Data Transformation'!F1098,'Data Transformation'!D1098)</f>
        <v>6.5701109999999993E-2</v>
      </c>
      <c r="I1098">
        <f t="shared" si="82"/>
        <v>47</v>
      </c>
    </row>
    <row r="1099" spans="2:9" x14ac:dyDescent="0.25">
      <c r="B1099">
        <f>IF('Input and Summary Results'!D681=0,FALSE,'Input and Summary Results'!$B681)</f>
        <v>47</v>
      </c>
      <c r="C1099">
        <f>IF(OR(B1099=0,'Input and Summary Results'!D681=0,'Input and Summary Results'!D681=""),FALSE,'Input and Summary Results'!$D681)</f>
        <v>0.94955933999999997</v>
      </c>
      <c r="D1099">
        <f>IF(OR(B1099=0,'Input and Summary Results'!E681=0),FALSE,'Input and Summary Results'!$E681)</f>
        <v>4.0327620000000002E-2</v>
      </c>
      <c r="E1099">
        <f t="shared" si="80"/>
        <v>-2.2477890085156663E-2</v>
      </c>
      <c r="F1099">
        <f t="shared" si="81"/>
        <v>1.8431904508463898E-2</v>
      </c>
      <c r="G1099">
        <f>IF('Input and Summary Results'!$J$4="yes",IF(C1099=FALSE,FALSE,IF('Data Transformation'!E1099&lt;$R$10,E1099,$R$10)),IF(C1099=FALSE,FALSE,IF(C1099&lt;$R$10,C1099,$R$10)))</f>
        <v>0.94955933999999997</v>
      </c>
      <c r="H1099">
        <f>IF('Input and Summary Results'!$J$4="yes",'Data Transformation'!F1099,'Data Transformation'!D1099)</f>
        <v>4.0327620000000002E-2</v>
      </c>
      <c r="I1099">
        <f t="shared" si="82"/>
        <v>47</v>
      </c>
    </row>
    <row r="1100" spans="2:9" x14ac:dyDescent="0.25">
      <c r="B1100">
        <f>IF('Input and Summary Results'!D682=0,FALSE,'Input and Summary Results'!$B682)</f>
        <v>47</v>
      </c>
      <c r="C1100">
        <f>IF(OR(B1100=0,'Input and Summary Results'!D682=0,'Input and Summary Results'!D682=""),FALSE,'Input and Summary Results'!$D682)</f>
        <v>0.95475418999999995</v>
      </c>
      <c r="D1100">
        <f>IF(OR(B1100=0,'Input and Summary Results'!E682=0),FALSE,'Input and Summary Results'!$E682)</f>
        <v>6.8726529999999994E-2</v>
      </c>
      <c r="E1100">
        <f t="shared" si="80"/>
        <v>-2.0108427021273283E-2</v>
      </c>
      <c r="F1100">
        <f t="shared" si="81"/>
        <v>3.124083071057274E-2</v>
      </c>
      <c r="G1100">
        <f>IF('Input and Summary Results'!$J$4="yes",IF(C1100=FALSE,FALSE,IF('Data Transformation'!E1100&lt;$R$10,E1100,$R$10)),IF(C1100=FALSE,FALSE,IF(C1100&lt;$R$10,C1100,$R$10)))</f>
        <v>0.95475418999999995</v>
      </c>
      <c r="H1100">
        <f>IF('Input and Summary Results'!$J$4="yes",'Data Transformation'!F1100,'Data Transformation'!D1100)</f>
        <v>6.8726529999999994E-2</v>
      </c>
      <c r="I1100">
        <f t="shared" si="82"/>
        <v>47</v>
      </c>
    </row>
    <row r="1101" spans="2:9" x14ac:dyDescent="0.25">
      <c r="B1101">
        <f>IF('Input and Summary Results'!D683=0,FALSE,'Input and Summary Results'!$B683)</f>
        <v>47</v>
      </c>
      <c r="C1101">
        <f>IF(OR(B1101=0,'Input and Summary Results'!D683=0,'Input and Summary Results'!D683=""),FALSE,'Input and Summary Results'!$D683)</f>
        <v>0.95603450000000001</v>
      </c>
      <c r="D1101">
        <f>IF(OR(B1101=0,'Input and Summary Results'!E683=0),FALSE,'Input and Summary Results'!$E683)</f>
        <v>3.1746789999999997E-2</v>
      </c>
      <c r="E1101">
        <f t="shared" si="80"/>
        <v>-1.9526435245576661E-2</v>
      </c>
      <c r="F1101">
        <f t="shared" si="81"/>
        <v>1.4411725581032901E-2</v>
      </c>
      <c r="G1101">
        <f>IF('Input and Summary Results'!$J$4="yes",IF(C1101=FALSE,FALSE,IF('Data Transformation'!E1101&lt;$R$10,E1101,$R$10)),IF(C1101=FALSE,FALSE,IF(C1101&lt;$R$10,C1101,$R$10)))</f>
        <v>0.95603450000000001</v>
      </c>
      <c r="H1101">
        <f>IF('Input and Summary Results'!$J$4="yes",'Data Transformation'!F1101,'Data Transformation'!D1101)</f>
        <v>3.1746789999999997E-2</v>
      </c>
      <c r="I1101">
        <f t="shared" si="82"/>
        <v>47</v>
      </c>
    </row>
    <row r="1102" spans="2:9" x14ac:dyDescent="0.25">
      <c r="B1102">
        <f>IF('Input and Summary Results'!D684=0,FALSE,'Input and Summary Results'!$B684)</f>
        <v>47</v>
      </c>
      <c r="C1102">
        <f>IF(OR(B1102=0,'Input and Summary Results'!D684=0,'Input and Summary Results'!D684=""),FALSE,'Input and Summary Results'!$D684)</f>
        <v>0.95840913999999999</v>
      </c>
      <c r="D1102">
        <f>IF(OR(B1102=0,'Input and Summary Results'!E684=0),FALSE,'Input and Summary Results'!$E684)</f>
        <v>2.490421E-2</v>
      </c>
      <c r="E1102">
        <f t="shared" si="80"/>
        <v>-1.844905322621947E-2</v>
      </c>
      <c r="F1102">
        <f t="shared" si="81"/>
        <v>1.1277466677748921E-2</v>
      </c>
      <c r="G1102">
        <f>IF('Input and Summary Results'!$J$4="yes",IF(C1102=FALSE,FALSE,IF('Data Transformation'!E1102&lt;$R$10,E1102,$R$10)),IF(C1102=FALSE,FALSE,IF(C1102&lt;$R$10,C1102,$R$10)))</f>
        <v>0.95840913999999999</v>
      </c>
      <c r="H1102">
        <f>IF('Input and Summary Results'!$J$4="yes",'Data Transformation'!F1102,'Data Transformation'!D1102)</f>
        <v>2.490421E-2</v>
      </c>
      <c r="I1102">
        <f t="shared" si="82"/>
        <v>47</v>
      </c>
    </row>
    <row r="1103" spans="2:9" x14ac:dyDescent="0.25">
      <c r="B1103">
        <f>IF('Input and Summary Results'!D685=0,FALSE,'Input and Summary Results'!$B685)</f>
        <v>47</v>
      </c>
      <c r="C1103">
        <f>IF(OR(B1103=0,'Input and Summary Results'!D685=0,'Input and Summary Results'!D685=""),FALSE,'Input and Summary Results'!$D685)</f>
        <v>1.00220786</v>
      </c>
      <c r="D1103">
        <f>IF(OR(B1103=0,'Input and Summary Results'!E685=0),FALSE,'Input and Summary Results'!$E685)</f>
        <v>0.10001296</v>
      </c>
      <c r="E1103">
        <f t="shared" si="80"/>
        <v>9.5780445439442197E-4</v>
      </c>
      <c r="F1103">
        <f t="shared" si="81"/>
        <v>4.3310002218501863E-2</v>
      </c>
      <c r="G1103">
        <f>IF('Input and Summary Results'!$J$4="yes",IF(C1103=FALSE,FALSE,IF('Data Transformation'!E1103&lt;$R$10,E1103,$R$10)),IF(C1103=FALSE,FALSE,IF(C1103&lt;$R$10,C1103,$R$10)))</f>
        <v>1.00220786</v>
      </c>
      <c r="H1103">
        <f>IF('Input and Summary Results'!$J$4="yes",'Data Transformation'!F1103,'Data Transformation'!D1103)</f>
        <v>0.10001296</v>
      </c>
      <c r="I1103">
        <f t="shared" si="82"/>
        <v>47</v>
      </c>
    </row>
    <row r="1104" spans="2:9" x14ac:dyDescent="0.25">
      <c r="B1104">
        <f>IF('Input and Summary Results'!D686=0,FALSE,'Input and Summary Results'!$B686)</f>
        <v>47</v>
      </c>
      <c r="C1104">
        <f>IF(OR(B1104=0,'Input and Summary Results'!D686=0,'Input and Summary Results'!D686=""),FALSE,'Input and Summary Results'!$D686)</f>
        <v>1.02057025</v>
      </c>
      <c r="D1104">
        <f>IF(OR(B1104=0,'Input and Summary Results'!E686=0),FALSE,'Input and Summary Results'!$E686)</f>
        <v>2.914827E-2</v>
      </c>
      <c r="E1104">
        <f t="shared" si="80"/>
        <v>8.8429043360617812E-3</v>
      </c>
      <c r="F1104">
        <f t="shared" si="81"/>
        <v>1.2395373253335572E-2</v>
      </c>
      <c r="G1104">
        <f>IF('Input and Summary Results'!$J$4="yes",IF(C1104=FALSE,FALSE,IF('Data Transformation'!E1104&lt;$R$10,E1104,$R$10)),IF(C1104=FALSE,FALSE,IF(C1104&lt;$R$10,C1104,$R$10)))</f>
        <v>1.02057025</v>
      </c>
      <c r="H1104">
        <f>IF('Input and Summary Results'!$J$4="yes",'Data Transformation'!F1104,'Data Transformation'!D1104)</f>
        <v>2.914827E-2</v>
      </c>
      <c r="I1104">
        <f t="shared" si="82"/>
        <v>47</v>
      </c>
    </row>
    <row r="1105" spans="2:9" x14ac:dyDescent="0.25">
      <c r="B1105">
        <f>IF('Input and Summary Results'!D687=0,FALSE,'Input and Summary Results'!$B687)</f>
        <v>47</v>
      </c>
      <c r="C1105">
        <f>IF(OR(B1105=0,'Input and Summary Results'!D687=0,'Input and Summary Results'!D687=""),FALSE,'Input and Summary Results'!$D687)</f>
        <v>1.0222713800000001</v>
      </c>
      <c r="D1105">
        <f>IF(OR(B1105=0,'Input and Summary Results'!E687=0),FALSE,'Input and Summary Results'!$E687)</f>
        <v>3.8554570000000003E-2</v>
      </c>
      <c r="E1105">
        <f t="shared" si="80"/>
        <v>9.5662022480668789E-3</v>
      </c>
      <c r="F1105">
        <f t="shared" si="81"/>
        <v>1.6368142263749965E-2</v>
      </c>
      <c r="G1105">
        <f>IF('Input and Summary Results'!$J$4="yes",IF(C1105=FALSE,FALSE,IF('Data Transformation'!E1105&lt;$R$10,E1105,$R$10)),IF(C1105=FALSE,FALSE,IF(C1105&lt;$R$10,C1105,$R$10)))</f>
        <v>1.0222713800000001</v>
      </c>
      <c r="H1105">
        <f>IF('Input and Summary Results'!$J$4="yes",'Data Transformation'!F1105,'Data Transformation'!D1105)</f>
        <v>3.8554570000000003E-2</v>
      </c>
      <c r="I1105">
        <f t="shared" si="82"/>
        <v>47</v>
      </c>
    </row>
    <row r="1106" spans="2:9" x14ac:dyDescent="0.25">
      <c r="B1106">
        <f>IF('Input and Summary Results'!D688=0,FALSE,'Input and Summary Results'!$B688)</f>
        <v>47</v>
      </c>
      <c r="C1106">
        <f>IF(OR(B1106=0,'Input and Summary Results'!D688=0,'Input and Summary Results'!D688=""),FALSE,'Input and Summary Results'!$D688)</f>
        <v>1.0256728500000001</v>
      </c>
      <c r="D1106">
        <f>IF(OR(B1106=0,'Input and Summary Results'!E688=0),FALSE,'Input and Summary Results'!$E688)</f>
        <v>3.58582E-2</v>
      </c>
      <c r="E1106">
        <f t="shared" si="80"/>
        <v>1.1008859707307155E-2</v>
      </c>
      <c r="F1106">
        <f t="shared" si="81"/>
        <v>1.5172926533055835E-2</v>
      </c>
      <c r="G1106">
        <f>IF('Input and Summary Results'!$J$4="yes",IF(C1106=FALSE,FALSE,IF('Data Transformation'!E1106&lt;$R$10,E1106,$R$10)),IF(C1106=FALSE,FALSE,IF(C1106&lt;$R$10,C1106,$R$10)))</f>
        <v>1.0256728500000001</v>
      </c>
      <c r="H1106">
        <f>IF('Input and Summary Results'!$J$4="yes",'Data Transformation'!F1106,'Data Transformation'!D1106)</f>
        <v>3.58582E-2</v>
      </c>
      <c r="I1106">
        <f t="shared" si="82"/>
        <v>47</v>
      </c>
    </row>
    <row r="1107" spans="2:9" x14ac:dyDescent="0.25">
      <c r="B1107">
        <f>IF('Input and Summary Results'!D689=0,FALSE,'Input and Summary Results'!$B689)</f>
        <v>47</v>
      </c>
      <c r="C1107">
        <f>IF(OR(B1107=0,'Input and Summary Results'!D689=0,'Input and Summary Results'!D689=""),FALSE,'Input and Summary Results'!$D689)</f>
        <v>1.02618637</v>
      </c>
      <c r="D1107">
        <f>IF(OR(B1107=0,'Input and Summary Results'!E689=0),FALSE,'Input and Summary Results'!$E689)</f>
        <v>9.4773949999999996E-2</v>
      </c>
      <c r="E1107">
        <f t="shared" si="80"/>
        <v>1.1226241976840461E-2</v>
      </c>
      <c r="F1107">
        <f t="shared" si="81"/>
        <v>4.0082284760808114E-2</v>
      </c>
      <c r="G1107">
        <f>IF('Input and Summary Results'!$J$4="yes",IF(C1107=FALSE,FALSE,IF('Data Transformation'!E1107&lt;$R$10,E1107,$R$10)),IF(C1107=FALSE,FALSE,IF(C1107&lt;$R$10,C1107,$R$10)))</f>
        <v>1.02618637</v>
      </c>
      <c r="H1107">
        <f>IF('Input and Summary Results'!$J$4="yes",'Data Transformation'!F1107,'Data Transformation'!D1107)</f>
        <v>9.4773949999999996E-2</v>
      </c>
      <c r="I1107">
        <f t="shared" si="82"/>
        <v>47</v>
      </c>
    </row>
    <row r="1108" spans="2:9" x14ac:dyDescent="0.25">
      <c r="B1108">
        <f>IF('Input and Summary Results'!D690=0,FALSE,'Input and Summary Results'!$B690)</f>
        <v>47</v>
      </c>
      <c r="C1108">
        <f>IF(OR(B1108=0,'Input and Summary Results'!D690=0,'Input and Summary Results'!D690=""),FALSE,'Input and Summary Results'!$D690)</f>
        <v>1.04166209</v>
      </c>
      <c r="D1108">
        <f>IF(OR(B1108=0,'Input and Summary Results'!E690=0),FALSE,'Input and Summary Results'!$E690)</f>
        <v>4.2914559999999997E-2</v>
      </c>
      <c r="E1108">
        <f t="shared" si="80"/>
        <v>1.7726858840004127E-2</v>
      </c>
      <c r="F1108">
        <f t="shared" si="81"/>
        <v>1.7880000835971674E-2</v>
      </c>
      <c r="G1108">
        <f>IF('Input and Summary Results'!$J$4="yes",IF(C1108=FALSE,FALSE,IF('Data Transformation'!E1108&lt;$R$10,E1108,$R$10)),IF(C1108=FALSE,FALSE,IF(C1108&lt;$R$10,C1108,$R$10)))</f>
        <v>1.04166209</v>
      </c>
      <c r="H1108">
        <f>IF('Input and Summary Results'!$J$4="yes",'Data Transformation'!F1108,'Data Transformation'!D1108)</f>
        <v>4.2914559999999997E-2</v>
      </c>
      <c r="I1108">
        <f t="shared" si="82"/>
        <v>47</v>
      </c>
    </row>
    <row r="1109" spans="2:9" x14ac:dyDescent="0.25">
      <c r="B1109">
        <f>IF('Input and Summary Results'!D691=0,FALSE,'Input and Summary Results'!$B691)</f>
        <v>47</v>
      </c>
      <c r="C1109">
        <f>IF(OR(B1109=0,'Input and Summary Results'!D691=0,'Input and Summary Results'!D691=""),FALSE,'Input and Summary Results'!$D691)</f>
        <v>1.0436870199999999</v>
      </c>
      <c r="D1109">
        <f>IF(OR(B1109=0,'Input and Summary Results'!E691=0),FALSE,'Input and Summary Results'!$E691)</f>
        <v>3.8541939999999997E-2</v>
      </c>
      <c r="E1109">
        <f t="shared" si="80"/>
        <v>1.8570282319959382E-2</v>
      </c>
      <c r="F1109">
        <f t="shared" si="81"/>
        <v>1.6027028830922895E-2</v>
      </c>
      <c r="G1109">
        <f>IF('Input and Summary Results'!$J$4="yes",IF(C1109=FALSE,FALSE,IF('Data Transformation'!E1109&lt;$R$10,E1109,$R$10)),IF(C1109=FALSE,FALSE,IF(C1109&lt;$R$10,C1109,$R$10)))</f>
        <v>1.0436870199999999</v>
      </c>
      <c r="H1109">
        <f>IF('Input and Summary Results'!$J$4="yes",'Data Transformation'!F1109,'Data Transformation'!D1109)</f>
        <v>3.8541939999999997E-2</v>
      </c>
      <c r="I1109">
        <f t="shared" si="82"/>
        <v>47</v>
      </c>
    </row>
    <row r="1110" spans="2:9" x14ac:dyDescent="0.25">
      <c r="B1110">
        <f>IF('Input and Summary Results'!D692=0,FALSE,'Input and Summary Results'!$B692)</f>
        <v>47</v>
      </c>
      <c r="C1110">
        <f>IF(OR(B1110=0,'Input and Summary Results'!D692=0,'Input and Summary Results'!D692=""),FALSE,'Input and Summary Results'!$D692)</f>
        <v>1.04445754</v>
      </c>
      <c r="D1110">
        <f>IF(OR(B1110=0,'Input and Summary Results'!E692=0),FALSE,'Input and Summary Results'!$E692)</f>
        <v>8.5276859999999996E-2</v>
      </c>
      <c r="E1110">
        <f t="shared" si="80"/>
        <v>1.8890789439815012E-2</v>
      </c>
      <c r="F1110">
        <f t="shared" si="81"/>
        <v>3.5434812639678966E-2</v>
      </c>
      <c r="G1110">
        <f>IF('Input and Summary Results'!$J$4="yes",IF(C1110=FALSE,FALSE,IF('Data Transformation'!E1110&lt;$R$10,E1110,$R$10)),IF(C1110=FALSE,FALSE,IF(C1110&lt;$R$10,C1110,$R$10)))</f>
        <v>1.04445754</v>
      </c>
      <c r="H1110">
        <f>IF('Input and Summary Results'!$J$4="yes",'Data Transformation'!F1110,'Data Transformation'!D1110)</f>
        <v>8.5276859999999996E-2</v>
      </c>
      <c r="I1110">
        <f t="shared" si="82"/>
        <v>47</v>
      </c>
    </row>
    <row r="1111" spans="2:9" x14ac:dyDescent="0.25">
      <c r="B1111">
        <f>IF('Input and Summary Results'!D693=0,FALSE,'Input and Summary Results'!$B693)</f>
        <v>47</v>
      </c>
      <c r="C1111">
        <f>IF(OR(B1111=0,'Input and Summary Results'!D693=0,'Input and Summary Results'!D693=""),FALSE,'Input and Summary Results'!$D693)</f>
        <v>1.05370516</v>
      </c>
      <c r="D1111">
        <f>IF(OR(B1111=0,'Input and Summary Results'!E693=0),FALSE,'Input and Summary Results'!$E693)</f>
        <v>5.1360969999999999E-2</v>
      </c>
      <c r="E1111">
        <f t="shared" si="80"/>
        <v>2.2719106798718774E-2</v>
      </c>
      <c r="F1111">
        <f t="shared" si="81"/>
        <v>2.1154552360738176E-2</v>
      </c>
      <c r="G1111">
        <f>IF('Input and Summary Results'!$J$4="yes",IF(C1111=FALSE,FALSE,IF('Data Transformation'!E1111&lt;$R$10,E1111,$R$10)),IF(C1111=FALSE,FALSE,IF(C1111&lt;$R$10,C1111,$R$10)))</f>
        <v>1.05370516</v>
      </c>
      <c r="H1111">
        <f>IF('Input and Summary Results'!$J$4="yes",'Data Transformation'!F1111,'Data Transformation'!D1111)</f>
        <v>5.1360969999999999E-2</v>
      </c>
      <c r="I1111">
        <f t="shared" si="82"/>
        <v>47</v>
      </c>
    </row>
    <row r="1112" spans="2:9" x14ac:dyDescent="0.25">
      <c r="B1112">
        <f>IF('Input and Summary Results'!D694=0,FALSE,'Input and Summary Results'!$B694)</f>
        <v>47</v>
      </c>
      <c r="C1112">
        <f>IF(OR(B1112=0,'Input and Summary Results'!D694=0,'Input and Summary Results'!D694=""),FALSE,'Input and Summary Results'!$D694)</f>
        <v>1.0744135299999999</v>
      </c>
      <c r="D1112">
        <f>IF(OR(B1112=0,'Input and Summary Results'!E694=0),FALSE,'Input and Summary Results'!$E694)</f>
        <v>6.7252790000000007E-2</v>
      </c>
      <c r="E1112">
        <f t="shared" si="80"/>
        <v>3.1171468729294421E-2</v>
      </c>
      <c r="F1112">
        <f t="shared" si="81"/>
        <v>2.7166179543550616E-2</v>
      </c>
      <c r="G1112">
        <f>IF('Input and Summary Results'!$J$4="yes",IF(C1112=FALSE,FALSE,IF('Data Transformation'!E1112&lt;$R$10,E1112,$R$10)),IF(C1112=FALSE,FALSE,IF(C1112&lt;$R$10,C1112,$R$10)))</f>
        <v>1.0744135299999999</v>
      </c>
      <c r="H1112">
        <f>IF('Input and Summary Results'!$J$4="yes",'Data Transformation'!F1112,'Data Transformation'!D1112)</f>
        <v>6.7252790000000007E-2</v>
      </c>
      <c r="I1112">
        <f t="shared" si="82"/>
        <v>47</v>
      </c>
    </row>
    <row r="1113" spans="2:9" x14ac:dyDescent="0.25">
      <c r="B1113">
        <f>IF('Input and Summary Results'!D695=0,FALSE,'Input and Summary Results'!$B695)</f>
        <v>47</v>
      </c>
      <c r="C1113">
        <f>IF(OR(B1113=0,'Input and Summary Results'!D695=0,'Input and Summary Results'!D695=""),FALSE,'Input and Summary Results'!$D695)</f>
        <v>1.0880818800000001</v>
      </c>
      <c r="D1113">
        <f>IF(OR(B1113=0,'Input and Summary Results'!E695=0),FALSE,'Input and Summary Results'!$E695)</f>
        <v>7.9320950000000001E-2</v>
      </c>
      <c r="E1113">
        <f t="shared" si="80"/>
        <v>3.6661577985477686E-2</v>
      </c>
      <c r="F1113">
        <f t="shared" si="81"/>
        <v>3.1638512627376901E-2</v>
      </c>
      <c r="G1113">
        <f>IF('Input and Summary Results'!$J$4="yes",IF(C1113=FALSE,FALSE,IF('Data Transformation'!E1113&lt;$R$10,E1113,$R$10)),IF(C1113=FALSE,FALSE,IF(C1113&lt;$R$10,C1113,$R$10)))</f>
        <v>1.0880818800000001</v>
      </c>
      <c r="H1113">
        <f>IF('Input and Summary Results'!$J$4="yes",'Data Transformation'!F1113,'Data Transformation'!D1113)</f>
        <v>7.9320950000000001E-2</v>
      </c>
      <c r="I1113">
        <f t="shared" si="82"/>
        <v>47</v>
      </c>
    </row>
    <row r="1114" spans="2:9" x14ac:dyDescent="0.25">
      <c r="B1114">
        <f>IF('Input and Summary Results'!D696=0,FALSE,'Input and Summary Results'!$B696)</f>
        <v>47</v>
      </c>
      <c r="C1114">
        <f>IF(OR(B1114=0,'Input and Summary Results'!D696=0,'Input and Summary Results'!D696=""),FALSE,'Input and Summary Results'!$D696)</f>
        <v>1.09386223</v>
      </c>
      <c r="D1114">
        <f>IF(OR(B1114=0,'Input and Summary Results'!E696=0),FALSE,'Input and Summary Results'!$E696)</f>
        <v>0.12154642</v>
      </c>
      <c r="E1114">
        <f t="shared" si="80"/>
        <v>3.8962626825083065E-2</v>
      </c>
      <c r="F1114">
        <f t="shared" si="81"/>
        <v>4.8224671108719058E-2</v>
      </c>
      <c r="G1114">
        <f>IF('Input and Summary Results'!$J$4="yes",IF(C1114=FALSE,FALSE,IF('Data Transformation'!E1114&lt;$R$10,E1114,$R$10)),IF(C1114=FALSE,FALSE,IF(C1114&lt;$R$10,C1114,$R$10)))</f>
        <v>1.09386223</v>
      </c>
      <c r="H1114">
        <f>IF('Input and Summary Results'!$J$4="yes",'Data Transformation'!F1114,'Data Transformation'!D1114)</f>
        <v>0.12154642</v>
      </c>
      <c r="I1114">
        <f t="shared" si="82"/>
        <v>47</v>
      </c>
    </row>
    <row r="1115" spans="2:9" x14ac:dyDescent="0.25">
      <c r="B1115">
        <f>IF('Input and Summary Results'!D697=0,FALSE,'Input and Summary Results'!$B697)</f>
        <v>47</v>
      </c>
      <c r="C1115">
        <f>IF(OR(B1115=0,'Input and Summary Results'!D697=0,'Input and Summary Results'!D697=""),FALSE,'Input and Summary Results'!$D697)</f>
        <v>1.11495286</v>
      </c>
      <c r="D1115">
        <f>IF(OR(B1115=0,'Input and Summary Results'!E697=0),FALSE,'Input and Summary Results'!$E697)</f>
        <v>4.7060409999999997E-2</v>
      </c>
      <c r="E1115">
        <f t="shared" si="80"/>
        <v>4.7256505882241763E-2</v>
      </c>
      <c r="F1115">
        <f t="shared" si="81"/>
        <v>1.8318458719411689E-2</v>
      </c>
      <c r="G1115">
        <f>IF('Input and Summary Results'!$J$4="yes",IF(C1115=FALSE,FALSE,IF('Data Transformation'!E1115&lt;$R$10,E1115,$R$10)),IF(C1115=FALSE,FALSE,IF(C1115&lt;$R$10,C1115,$R$10)))</f>
        <v>1.11495286</v>
      </c>
      <c r="H1115">
        <f>IF('Input and Summary Results'!$J$4="yes",'Data Transformation'!F1115,'Data Transformation'!D1115)</f>
        <v>4.7060409999999997E-2</v>
      </c>
      <c r="I1115">
        <f t="shared" si="82"/>
        <v>47</v>
      </c>
    </row>
    <row r="1116" spans="2:9" x14ac:dyDescent="0.25">
      <c r="B1116">
        <f>IF('Input and Summary Results'!D698=0,FALSE,'Input and Summary Results'!$B698)</f>
        <v>48</v>
      </c>
      <c r="C1116">
        <f>IF(OR(B1116=0,'Input and Summary Results'!D698=0,'Input and Summary Results'!D698=""),FALSE,'Input and Summary Results'!$D698)</f>
        <v>0.87584717999999995</v>
      </c>
      <c r="D1116">
        <f>IF(OR(B1116=0,'Input and Summary Results'!E698=0),FALSE,'Input and Summary Results'!$E698)</f>
        <v>5.3539150000000001E-2</v>
      </c>
      <c r="E1116">
        <f t="shared" si="80"/>
        <v>-5.7571664005996698E-2</v>
      </c>
      <c r="F1116">
        <f t="shared" si="81"/>
        <v>2.6529732161722552E-2</v>
      </c>
      <c r="G1116">
        <f>IF('Input and Summary Results'!$J$4="yes",IF(C1116=FALSE,FALSE,IF('Data Transformation'!E1116&lt;$R$10,E1116,$R$10)),IF(C1116=FALSE,FALSE,IF(C1116&lt;$R$10,C1116,$R$10)))</f>
        <v>0.87584717999999995</v>
      </c>
      <c r="H1116">
        <f>IF('Input and Summary Results'!$J$4="yes",'Data Transformation'!F1116,'Data Transformation'!D1116)</f>
        <v>5.3539150000000001E-2</v>
      </c>
      <c r="I1116">
        <f t="shared" si="82"/>
        <v>48</v>
      </c>
    </row>
    <row r="1117" spans="2:9" x14ac:dyDescent="0.25">
      <c r="B1117">
        <f>IF('Input and Summary Results'!D699=0,FALSE,'Input and Summary Results'!$B699)</f>
        <v>48</v>
      </c>
      <c r="C1117">
        <f>IF(OR(B1117=0,'Input and Summary Results'!D699=0,'Input and Summary Results'!D699=""),FALSE,'Input and Summary Results'!$D699)</f>
        <v>0.87763705999999997</v>
      </c>
      <c r="D1117">
        <f>IF(OR(B1117=0,'Input and Summary Results'!E699=0),FALSE,'Input and Summary Results'!$E699)</f>
        <v>7.9544870000000004E-2</v>
      </c>
      <c r="E1117">
        <f t="shared" si="80"/>
        <v>-5.6685046083215888E-2</v>
      </c>
      <c r="F1117">
        <f t="shared" si="81"/>
        <v>3.9335706242851695E-2</v>
      </c>
      <c r="G1117">
        <f>IF('Input and Summary Results'!$J$4="yes",IF(C1117=FALSE,FALSE,IF('Data Transformation'!E1117&lt;$R$10,E1117,$R$10)),IF(C1117=FALSE,FALSE,IF(C1117&lt;$R$10,C1117,$R$10)))</f>
        <v>0.87763705999999997</v>
      </c>
      <c r="H1117">
        <f>IF('Input and Summary Results'!$J$4="yes",'Data Transformation'!F1117,'Data Transformation'!D1117)</f>
        <v>7.9544870000000004E-2</v>
      </c>
      <c r="I1117">
        <f t="shared" si="82"/>
        <v>48</v>
      </c>
    </row>
    <row r="1118" spans="2:9" x14ac:dyDescent="0.25">
      <c r="B1118">
        <f>IF('Input and Summary Results'!D700=0,FALSE,'Input and Summary Results'!$B700)</f>
        <v>48</v>
      </c>
      <c r="C1118">
        <f>IF(OR(B1118=0,'Input and Summary Results'!D700=0,'Input and Summary Results'!D700=""),FALSE,'Input and Summary Results'!$D700)</f>
        <v>0.95608495999999998</v>
      </c>
      <c r="D1118">
        <f>IF(OR(B1118=0,'Input and Summary Results'!E700=0),FALSE,'Input and Summary Results'!$E700)</f>
        <v>4.7823270000000001E-2</v>
      </c>
      <c r="E1118">
        <f t="shared" si="80"/>
        <v>-1.950351356100585E-2</v>
      </c>
      <c r="F1118">
        <f t="shared" si="81"/>
        <v>2.1708634743088102E-2</v>
      </c>
      <c r="G1118">
        <f>IF('Input and Summary Results'!$J$4="yes",IF(C1118=FALSE,FALSE,IF('Data Transformation'!E1118&lt;$R$10,E1118,$R$10)),IF(C1118=FALSE,FALSE,IF(C1118&lt;$R$10,C1118,$R$10)))</f>
        <v>0.95608495999999998</v>
      </c>
      <c r="H1118">
        <f>IF('Input and Summary Results'!$J$4="yes",'Data Transformation'!F1118,'Data Transformation'!D1118)</f>
        <v>4.7823270000000001E-2</v>
      </c>
      <c r="I1118">
        <f t="shared" si="82"/>
        <v>48</v>
      </c>
    </row>
    <row r="1119" spans="2:9" x14ac:dyDescent="0.25">
      <c r="B1119">
        <f>IF('Input and Summary Results'!D701=0,FALSE,'Input and Summary Results'!$B701)</f>
        <v>48</v>
      </c>
      <c r="C1119">
        <f>IF(OR(B1119=0,'Input and Summary Results'!D701=0,'Input and Summary Results'!D701=""),FALSE,'Input and Summary Results'!$D701)</f>
        <v>0.96238676000000001</v>
      </c>
      <c r="D1119">
        <f>IF(OR(B1119=0,'Input and Summary Results'!E701=0),FALSE,'Input and Summary Results'!$E701)</f>
        <v>6.6784709999999997E-2</v>
      </c>
      <c r="E1119">
        <f t="shared" si="80"/>
        <v>-1.6650360417269573E-2</v>
      </c>
      <c r="F1119">
        <f t="shared" si="81"/>
        <v>3.0117376240712205E-2</v>
      </c>
      <c r="G1119">
        <f>IF('Input and Summary Results'!$J$4="yes",IF(C1119=FALSE,FALSE,IF('Data Transformation'!E1119&lt;$R$10,E1119,$R$10)),IF(C1119=FALSE,FALSE,IF(C1119&lt;$R$10,C1119,$R$10)))</f>
        <v>0.96238676000000001</v>
      </c>
      <c r="H1119">
        <f>IF('Input and Summary Results'!$J$4="yes",'Data Transformation'!F1119,'Data Transformation'!D1119)</f>
        <v>6.6784709999999997E-2</v>
      </c>
      <c r="I1119">
        <f t="shared" si="82"/>
        <v>48</v>
      </c>
    </row>
    <row r="1120" spans="2:9" x14ac:dyDescent="0.25">
      <c r="B1120">
        <f>IF('Input and Summary Results'!D702=0,FALSE,'Input and Summary Results'!$B702)</f>
        <v>48</v>
      </c>
      <c r="C1120">
        <f>IF(OR(B1120=0,'Input and Summary Results'!D702=0,'Input and Summary Results'!D702=""),FALSE,'Input and Summary Results'!$D702)</f>
        <v>0.96265509999999999</v>
      </c>
      <c r="D1120">
        <f>IF(OR(B1120=0,'Input and Summary Results'!E702=0),FALSE,'Input and Summary Results'!$E702)</f>
        <v>4.7810819999999997E-2</v>
      </c>
      <c r="E1120">
        <f t="shared" si="80"/>
        <v>-1.6529284003867609E-2</v>
      </c>
      <c r="F1120">
        <f t="shared" si="81"/>
        <v>2.1554859970097283E-2</v>
      </c>
      <c r="G1120">
        <f>IF('Input and Summary Results'!$J$4="yes",IF(C1120=FALSE,FALSE,IF('Data Transformation'!E1120&lt;$R$10,E1120,$R$10)),IF(C1120=FALSE,FALSE,IF(C1120&lt;$R$10,C1120,$R$10)))</f>
        <v>0.96265509999999999</v>
      </c>
      <c r="H1120">
        <f>IF('Input and Summary Results'!$J$4="yes",'Data Transformation'!F1120,'Data Transformation'!D1120)</f>
        <v>4.7810819999999997E-2</v>
      </c>
      <c r="I1120">
        <f t="shared" si="82"/>
        <v>48</v>
      </c>
    </row>
    <row r="1121" spans="2:9" x14ac:dyDescent="0.25">
      <c r="B1121">
        <f>IF('Input and Summary Results'!D703=0,FALSE,'Input and Summary Results'!$B703)</f>
        <v>48</v>
      </c>
      <c r="C1121">
        <f>IF(OR(B1121=0,'Input and Summary Results'!D703=0,'Input and Summary Results'!D703=""),FALSE,'Input and Summary Results'!$D703)</f>
        <v>0.96812350000000003</v>
      </c>
      <c r="D1121">
        <f>IF(OR(B1121=0,'Input and Summary Results'!E703=0),FALSE,'Input and Summary Results'!$E703)</f>
        <v>6.5490590000000001E-2</v>
      </c>
      <c r="E1121">
        <f t="shared" si="80"/>
        <v>-1.4069237787334671E-2</v>
      </c>
      <c r="F1121">
        <f t="shared" si="81"/>
        <v>2.9358770921271926E-2</v>
      </c>
      <c r="G1121">
        <f>IF('Input and Summary Results'!$J$4="yes",IF(C1121=FALSE,FALSE,IF('Data Transformation'!E1121&lt;$R$10,E1121,$R$10)),IF(C1121=FALSE,FALSE,IF(C1121&lt;$R$10,C1121,$R$10)))</f>
        <v>0.96812350000000003</v>
      </c>
      <c r="H1121">
        <f>IF('Input and Summary Results'!$J$4="yes",'Data Transformation'!F1121,'Data Transformation'!D1121)</f>
        <v>6.5490590000000001E-2</v>
      </c>
      <c r="I1121">
        <f t="shared" si="82"/>
        <v>48</v>
      </c>
    </row>
    <row r="1122" spans="2:9" x14ac:dyDescent="0.25">
      <c r="B1122">
        <f>IF('Input and Summary Results'!D704=0,FALSE,'Input and Summary Results'!$B704)</f>
        <v>48</v>
      </c>
      <c r="C1122">
        <f>IF(OR(B1122=0,'Input and Summary Results'!D704=0,'Input and Summary Results'!D704=""),FALSE,'Input and Summary Results'!$D704)</f>
        <v>0.97288098000000001</v>
      </c>
      <c r="D1122">
        <f>IF(OR(B1122=0,'Input and Summary Results'!E704=0),FALSE,'Input and Summary Results'!$E704)</f>
        <v>4.1680639999999998E-2</v>
      </c>
      <c r="E1122">
        <f t="shared" si="80"/>
        <v>-1.1940287060433206E-2</v>
      </c>
      <c r="F1122">
        <f t="shared" si="81"/>
        <v>1.8593639028691877E-2</v>
      </c>
      <c r="G1122">
        <f>IF('Input and Summary Results'!$J$4="yes",IF(C1122=FALSE,FALSE,IF('Data Transformation'!E1122&lt;$R$10,E1122,$R$10)),IF(C1122=FALSE,FALSE,IF(C1122&lt;$R$10,C1122,$R$10)))</f>
        <v>0.97288098000000001</v>
      </c>
      <c r="H1122">
        <f>IF('Input and Summary Results'!$J$4="yes",'Data Transformation'!F1122,'Data Transformation'!D1122)</f>
        <v>4.1680639999999998E-2</v>
      </c>
      <c r="I1122">
        <f t="shared" si="82"/>
        <v>48</v>
      </c>
    </row>
    <row r="1123" spans="2:9" x14ac:dyDescent="0.25">
      <c r="B1123">
        <f>IF('Input and Summary Results'!D705=0,FALSE,'Input and Summary Results'!$B705)</f>
        <v>48</v>
      </c>
      <c r="C1123">
        <f>IF(OR(B1123=0,'Input and Summary Results'!D705=0,'Input and Summary Results'!D705=""),FALSE,'Input and Summary Results'!$D705)</f>
        <v>0.97798636000000005</v>
      </c>
      <c r="D1123">
        <f>IF(OR(B1123=0,'Input and Summary Results'!E705=0),FALSE,'Input and Summary Results'!$E705)</f>
        <v>4.536544E-2</v>
      </c>
      <c r="E1123">
        <f t="shared" si="80"/>
        <v>-9.667202286061622E-3</v>
      </c>
      <c r="F1123">
        <f t="shared" si="81"/>
        <v>2.0131774598574154E-2</v>
      </c>
      <c r="G1123">
        <f>IF('Input and Summary Results'!$J$4="yes",IF(C1123=FALSE,FALSE,IF('Data Transformation'!E1123&lt;$R$10,E1123,$R$10)),IF(C1123=FALSE,FALSE,IF(C1123&lt;$R$10,C1123,$R$10)))</f>
        <v>0.97798636000000005</v>
      </c>
      <c r="H1123">
        <f>IF('Input and Summary Results'!$J$4="yes",'Data Transformation'!F1123,'Data Transformation'!D1123)</f>
        <v>4.536544E-2</v>
      </c>
      <c r="I1123">
        <f t="shared" si="82"/>
        <v>48</v>
      </c>
    </row>
    <row r="1124" spans="2:9" x14ac:dyDescent="0.25">
      <c r="B1124">
        <f>IF('Input and Summary Results'!D706=0,FALSE,'Input and Summary Results'!$B706)</f>
        <v>48</v>
      </c>
      <c r="C1124">
        <f>IF(OR(B1124=0,'Input and Summary Results'!D706=0,'Input and Summary Results'!D706=""),FALSE,'Input and Summary Results'!$D706)</f>
        <v>0.98955722000000002</v>
      </c>
      <c r="D1124">
        <f>IF(OR(B1124=0,'Input and Summary Results'!E706=0),FALSE,'Input and Summary Results'!$E706)</f>
        <v>5.466331E-2</v>
      </c>
      <c r="E1124">
        <f t="shared" si="80"/>
        <v>-4.5590881561499812E-3</v>
      </c>
      <c r="F1124">
        <f t="shared" si="81"/>
        <v>2.3974234193349628E-2</v>
      </c>
      <c r="G1124">
        <f>IF('Input and Summary Results'!$J$4="yes",IF(C1124=FALSE,FALSE,IF('Data Transformation'!E1124&lt;$R$10,E1124,$R$10)),IF(C1124=FALSE,FALSE,IF(C1124&lt;$R$10,C1124,$R$10)))</f>
        <v>0.98955722000000002</v>
      </c>
      <c r="H1124">
        <f>IF('Input and Summary Results'!$J$4="yes",'Data Transformation'!F1124,'Data Transformation'!D1124)</f>
        <v>5.466331E-2</v>
      </c>
      <c r="I1124">
        <f t="shared" si="82"/>
        <v>48</v>
      </c>
    </row>
    <row r="1125" spans="2:9" x14ac:dyDescent="0.25">
      <c r="B1125">
        <f>IF('Input and Summary Results'!D707=0,FALSE,'Input and Summary Results'!$B707)</f>
        <v>48</v>
      </c>
      <c r="C1125">
        <f>IF(OR(B1125=0,'Input and Summary Results'!D707=0,'Input and Summary Results'!D707=""),FALSE,'Input and Summary Results'!$D707)</f>
        <v>0.99133508000000004</v>
      </c>
      <c r="D1125">
        <f>IF(OR(B1125=0,'Input and Summary Results'!E707=0),FALSE,'Input and Summary Results'!$E707)</f>
        <v>3.004766E-2</v>
      </c>
      <c r="E1125">
        <f t="shared" si="80"/>
        <v>-3.7795253349777349E-3</v>
      </c>
      <c r="F1125">
        <f t="shared" si="81"/>
        <v>1.3154668590967243E-2</v>
      </c>
      <c r="G1125">
        <f>IF('Input and Summary Results'!$J$4="yes",IF(C1125=FALSE,FALSE,IF('Data Transformation'!E1125&lt;$R$10,E1125,$R$10)),IF(C1125=FALSE,FALSE,IF(C1125&lt;$R$10,C1125,$R$10)))</f>
        <v>0.99133508000000004</v>
      </c>
      <c r="H1125">
        <f>IF('Input and Summary Results'!$J$4="yes",'Data Transformation'!F1125,'Data Transformation'!D1125)</f>
        <v>3.004766E-2</v>
      </c>
      <c r="I1125">
        <f t="shared" si="82"/>
        <v>48</v>
      </c>
    </row>
    <row r="1126" spans="2:9" x14ac:dyDescent="0.25">
      <c r="B1126">
        <f>IF('Input and Summary Results'!D708=0,FALSE,'Input and Summary Results'!$B708)</f>
        <v>48</v>
      </c>
      <c r="C1126">
        <f>IF(OR(B1126=0,'Input and Summary Results'!D708=0,'Input and Summary Results'!D708=""),FALSE,'Input and Summary Results'!$D708)</f>
        <v>0.99274720000000005</v>
      </c>
      <c r="D1126">
        <f>IF(OR(B1126=0,'Input and Summary Results'!E708=0),FALSE,'Input and Summary Results'!$E708)</f>
        <v>2.7703640000000002E-2</v>
      </c>
      <c r="E1126">
        <f t="shared" si="80"/>
        <v>-3.1613291709181846E-3</v>
      </c>
      <c r="F1126">
        <f t="shared" si="81"/>
        <v>1.2111220016535933E-2</v>
      </c>
      <c r="G1126">
        <f>IF('Input and Summary Results'!$J$4="yes",IF(C1126=FALSE,FALSE,IF('Data Transformation'!E1126&lt;$R$10,E1126,$R$10)),IF(C1126=FALSE,FALSE,IF(C1126&lt;$R$10,C1126,$R$10)))</f>
        <v>0.99274720000000005</v>
      </c>
      <c r="H1126">
        <f>IF('Input and Summary Results'!$J$4="yes",'Data Transformation'!F1126,'Data Transformation'!D1126)</f>
        <v>2.7703640000000002E-2</v>
      </c>
      <c r="I1126">
        <f t="shared" si="82"/>
        <v>48</v>
      </c>
    </row>
    <row r="1127" spans="2:9" x14ac:dyDescent="0.25">
      <c r="B1127">
        <f>IF('Input and Summary Results'!D709=0,FALSE,'Input and Summary Results'!$B709)</f>
        <v>48</v>
      </c>
      <c r="C1127">
        <f>IF(OR(B1127=0,'Input and Summary Results'!D709=0,'Input and Summary Results'!D709=""),FALSE,'Input and Summary Results'!$D709)</f>
        <v>1.00680623</v>
      </c>
      <c r="D1127">
        <f>IF(OR(B1127=0,'Input and Summary Results'!E709=0),FALSE,'Input and Summary Results'!$E709)</f>
        <v>3.6922940000000001E-2</v>
      </c>
      <c r="E1127">
        <f t="shared" si="80"/>
        <v>2.9458942484457944E-3</v>
      </c>
      <c r="F1127">
        <f t="shared" si="81"/>
        <v>1.5916226461967761E-2</v>
      </c>
      <c r="G1127">
        <f>IF('Input and Summary Results'!$J$4="yes",IF(C1127=FALSE,FALSE,IF('Data Transformation'!E1127&lt;$R$10,E1127,$R$10)),IF(C1127=FALSE,FALSE,IF(C1127&lt;$R$10,C1127,$R$10)))</f>
        <v>1.00680623</v>
      </c>
      <c r="H1127">
        <f>IF('Input and Summary Results'!$J$4="yes",'Data Transformation'!F1127,'Data Transformation'!D1127)</f>
        <v>3.6922940000000001E-2</v>
      </c>
      <c r="I1127">
        <f t="shared" si="82"/>
        <v>48</v>
      </c>
    </row>
    <row r="1128" spans="2:9" x14ac:dyDescent="0.25">
      <c r="B1128">
        <f>IF('Input and Summary Results'!D710=0,FALSE,'Input and Summary Results'!$B710)</f>
        <v>48</v>
      </c>
      <c r="C1128">
        <f>IF(OR(B1128=0,'Input and Summary Results'!D710=0,'Input and Summary Results'!D710=""),FALSE,'Input and Summary Results'!$D710)</f>
        <v>1.01807599</v>
      </c>
      <c r="D1128">
        <f>IF(OR(B1128=0,'Input and Summary Results'!E710=0),FALSE,'Input and Summary Results'!$E710)</f>
        <v>6.114294E-2</v>
      </c>
      <c r="E1128">
        <f t="shared" si="80"/>
        <v>7.7801952954354792E-3</v>
      </c>
      <c r="F1128">
        <f t="shared" si="81"/>
        <v>2.606488731749778E-2</v>
      </c>
      <c r="G1128">
        <f>IF('Input and Summary Results'!$J$4="yes",IF(C1128=FALSE,FALSE,IF('Data Transformation'!E1128&lt;$R$10,E1128,$R$10)),IF(C1128=FALSE,FALSE,IF(C1128&lt;$R$10,C1128,$R$10)))</f>
        <v>1.01807599</v>
      </c>
      <c r="H1128">
        <f>IF('Input and Summary Results'!$J$4="yes",'Data Transformation'!F1128,'Data Transformation'!D1128)</f>
        <v>6.114294E-2</v>
      </c>
      <c r="I1128">
        <f t="shared" si="82"/>
        <v>48</v>
      </c>
    </row>
    <row r="1129" spans="2:9" x14ac:dyDescent="0.25">
      <c r="B1129">
        <f>IF('Input and Summary Results'!D711=0,FALSE,'Input and Summary Results'!$B711)</f>
        <v>48</v>
      </c>
      <c r="C1129">
        <f>IF(OR(B1129=0,'Input and Summary Results'!D711=0,'Input and Summary Results'!D711=""),FALSE,'Input and Summary Results'!$D711)</f>
        <v>1.02265305</v>
      </c>
      <c r="D1129">
        <f>IF(OR(B1129=0,'Input and Summary Results'!E711=0),FALSE,'Input and Summary Results'!$E711)</f>
        <v>7.4116189999999998E-2</v>
      </c>
      <c r="E1129">
        <f t="shared" si="80"/>
        <v>9.7283179472105463E-3</v>
      </c>
      <c r="F1129">
        <f t="shared" si="81"/>
        <v>3.1453899697458494E-2</v>
      </c>
      <c r="G1129">
        <f>IF('Input and Summary Results'!$J$4="yes",IF(C1129=FALSE,FALSE,IF('Data Transformation'!E1129&lt;$R$10,E1129,$R$10)),IF(C1129=FALSE,FALSE,IF(C1129&lt;$R$10,C1129,$R$10)))</f>
        <v>1.02265305</v>
      </c>
      <c r="H1129">
        <f>IF('Input and Summary Results'!$J$4="yes",'Data Transformation'!F1129,'Data Transformation'!D1129)</f>
        <v>7.4116189999999998E-2</v>
      </c>
      <c r="I1129">
        <f t="shared" si="82"/>
        <v>48</v>
      </c>
    </row>
    <row r="1130" spans="2:9" x14ac:dyDescent="0.25">
      <c r="B1130">
        <f>IF('Input and Summary Results'!D712=0,FALSE,'Input and Summary Results'!$B712)</f>
        <v>48</v>
      </c>
      <c r="C1130">
        <f>IF(OR(B1130=0,'Input and Summary Results'!D712=0,'Input and Summary Results'!D712=""),FALSE,'Input and Summary Results'!$D712)</f>
        <v>1.0470961700000001</v>
      </c>
      <c r="D1130">
        <f>IF(OR(B1130=0,'Input and Summary Results'!E712=0),FALSE,'Input and Summary Results'!$E712)</f>
        <v>3.0686479999999999E-2</v>
      </c>
      <c r="E1130">
        <f t="shared" ref="E1130:E1193" si="83">IF(C1130=FALSE,FALSE,LOG10(C1130))</f>
        <v>1.9986571060192037E-2</v>
      </c>
      <c r="F1130">
        <f t="shared" ref="F1130:F1193" si="84">IF(D1130=FALSE, FALSE,0.434*D1130/C1130)</f>
        <v>1.2718919905895557E-2</v>
      </c>
      <c r="G1130">
        <f>IF('Input and Summary Results'!$J$4="yes",IF(C1130=FALSE,FALSE,IF('Data Transformation'!E1130&lt;$R$10,E1130,$R$10)),IF(C1130=FALSE,FALSE,IF(C1130&lt;$R$10,C1130,$R$10)))</f>
        <v>1.0470961700000001</v>
      </c>
      <c r="H1130">
        <f>IF('Input and Summary Results'!$J$4="yes",'Data Transformation'!F1130,'Data Transformation'!D1130)</f>
        <v>3.0686479999999999E-2</v>
      </c>
      <c r="I1130">
        <f t="shared" si="82"/>
        <v>48</v>
      </c>
    </row>
    <row r="1131" spans="2:9" x14ac:dyDescent="0.25">
      <c r="B1131">
        <f>IF('Input and Summary Results'!D713=0,FALSE,'Input and Summary Results'!$B713)</f>
        <v>48</v>
      </c>
      <c r="C1131">
        <f>IF(OR(B1131=0,'Input and Summary Results'!D713=0,'Input and Summary Results'!D713=""),FALSE,'Input and Summary Results'!$D713)</f>
        <v>1.0858108200000001</v>
      </c>
      <c r="D1131">
        <f>IF(OR(B1131=0,'Input and Summary Results'!E713=0),FALSE,'Input and Summary Results'!$E713)</f>
        <v>4.7971340000000001E-2</v>
      </c>
      <c r="E1131">
        <f t="shared" si="83"/>
        <v>3.5754165043810279E-2</v>
      </c>
      <c r="F1131">
        <f t="shared" si="84"/>
        <v>1.9174207123852385E-2</v>
      </c>
      <c r="G1131">
        <f>IF('Input and Summary Results'!$J$4="yes",IF(C1131=FALSE,FALSE,IF('Data Transformation'!E1131&lt;$R$10,E1131,$R$10)),IF(C1131=FALSE,FALSE,IF(C1131&lt;$R$10,C1131,$R$10)))</f>
        <v>1.0858108200000001</v>
      </c>
      <c r="H1131">
        <f>IF('Input and Summary Results'!$J$4="yes",'Data Transformation'!F1131,'Data Transformation'!D1131)</f>
        <v>4.7971340000000001E-2</v>
      </c>
      <c r="I1131">
        <f t="shared" si="82"/>
        <v>48</v>
      </c>
    </row>
    <row r="1132" spans="2:9" x14ac:dyDescent="0.25">
      <c r="B1132">
        <f>IF('Input and Summary Results'!D714=0,FALSE,'Input and Summary Results'!$B714)</f>
        <v>48</v>
      </c>
      <c r="C1132">
        <f>IF(OR(B1132=0,'Input and Summary Results'!D714=0,'Input and Summary Results'!D714=""),FALSE,'Input and Summary Results'!$D714)</f>
        <v>1.18293816</v>
      </c>
      <c r="D1132">
        <f>IF(OR(B1132=0,'Input and Summary Results'!E714=0),FALSE,'Input and Summary Results'!$E714)</f>
        <v>8.9119260000000006E-2</v>
      </c>
      <c r="E1132">
        <f t="shared" si="83"/>
        <v>7.2962041776925141E-2</v>
      </c>
      <c r="F1132">
        <f t="shared" si="84"/>
        <v>3.269634892833282E-2</v>
      </c>
      <c r="G1132">
        <f>IF('Input and Summary Results'!$J$4="yes",IF(C1132=FALSE,FALSE,IF('Data Transformation'!E1132&lt;$R$10,E1132,$R$10)),IF(C1132=FALSE,FALSE,IF(C1132&lt;$R$10,C1132,$R$10)))</f>
        <v>1.18293816</v>
      </c>
      <c r="H1132">
        <f>IF('Input and Summary Results'!$J$4="yes",'Data Transformation'!F1132,'Data Transformation'!D1132)</f>
        <v>8.9119260000000006E-2</v>
      </c>
      <c r="I1132">
        <f t="shared" si="82"/>
        <v>48</v>
      </c>
    </row>
    <row r="1133" spans="2:9" x14ac:dyDescent="0.25">
      <c r="B1133">
        <f>IF('Input and Summary Results'!D715=0,FALSE,'Input and Summary Results'!$B715)</f>
        <v>49</v>
      </c>
      <c r="C1133">
        <f>IF(OR(B1133=0,'Input and Summary Results'!D715=0,'Input and Summary Results'!D715=""),FALSE,'Input and Summary Results'!$D715)</f>
        <v>0.67861342000000002</v>
      </c>
      <c r="D1133">
        <f>IF(OR(B1133=0,'Input and Summary Results'!E715=0),FALSE,'Input and Summary Results'!$E715)</f>
        <v>8.9252730000000002E-2</v>
      </c>
      <c r="E1133">
        <f t="shared" si="83"/>
        <v>-0.16837755616405414</v>
      </c>
      <c r="F1133">
        <f t="shared" si="84"/>
        <v>5.7080634833304646E-2</v>
      </c>
      <c r="G1133">
        <f>IF('Input and Summary Results'!$J$4="yes",IF(C1133=FALSE,FALSE,IF('Data Transformation'!E1133&lt;$R$10,E1133,$R$10)),IF(C1133=FALSE,FALSE,IF(C1133&lt;$R$10,C1133,$R$10)))</f>
        <v>0.67861342000000002</v>
      </c>
      <c r="H1133">
        <f>IF('Input and Summary Results'!$J$4="yes",'Data Transformation'!F1133,'Data Transformation'!D1133)</f>
        <v>8.9252730000000002E-2</v>
      </c>
      <c r="I1133">
        <f t="shared" si="82"/>
        <v>49</v>
      </c>
    </row>
    <row r="1134" spans="2:9" x14ac:dyDescent="0.25">
      <c r="B1134">
        <f>IF('Input and Summary Results'!D716=0,FALSE,'Input and Summary Results'!$B716)</f>
        <v>49</v>
      </c>
      <c r="C1134">
        <f>IF(OR(B1134=0,'Input and Summary Results'!D716=0,'Input and Summary Results'!D716=""),FALSE,'Input and Summary Results'!$D716)</f>
        <v>0.84413499999999997</v>
      </c>
      <c r="D1134">
        <f>IF(OR(B1134=0,'Input and Summary Results'!E716=0),FALSE,'Input and Summary Results'!$E716)</f>
        <v>6.3239009999999998E-2</v>
      </c>
      <c r="E1134">
        <f t="shared" si="83"/>
        <v>-7.3588092395001581E-2</v>
      </c>
      <c r="F1134">
        <f t="shared" si="84"/>
        <v>3.2513437234565561E-2</v>
      </c>
      <c r="G1134">
        <f>IF('Input and Summary Results'!$J$4="yes",IF(C1134=FALSE,FALSE,IF('Data Transformation'!E1134&lt;$R$10,E1134,$R$10)),IF(C1134=FALSE,FALSE,IF(C1134&lt;$R$10,C1134,$R$10)))</f>
        <v>0.84413499999999997</v>
      </c>
      <c r="H1134">
        <f>IF('Input and Summary Results'!$J$4="yes",'Data Transformation'!F1134,'Data Transformation'!D1134)</f>
        <v>6.3239009999999998E-2</v>
      </c>
      <c r="I1134">
        <f t="shared" si="82"/>
        <v>49</v>
      </c>
    </row>
    <row r="1135" spans="2:9" x14ac:dyDescent="0.25">
      <c r="B1135">
        <f>IF('Input and Summary Results'!D717=0,FALSE,'Input and Summary Results'!$B717)</f>
        <v>49</v>
      </c>
      <c r="C1135">
        <f>IF(OR(B1135=0,'Input and Summary Results'!D717=0,'Input and Summary Results'!D717=""),FALSE,'Input and Summary Results'!$D717)</f>
        <v>0.86025313999999997</v>
      </c>
      <c r="D1135">
        <f>IF(OR(B1135=0,'Input and Summary Results'!E717=0),FALSE,'Input and Summary Results'!$E717)</f>
        <v>4.5509800000000003E-2</v>
      </c>
      <c r="E1135">
        <f t="shared" si="83"/>
        <v>-6.5373733490892344E-2</v>
      </c>
      <c r="F1135">
        <f t="shared" si="84"/>
        <v>2.2959815293437932E-2</v>
      </c>
      <c r="G1135">
        <f>IF('Input and Summary Results'!$J$4="yes",IF(C1135=FALSE,FALSE,IF('Data Transformation'!E1135&lt;$R$10,E1135,$R$10)),IF(C1135=FALSE,FALSE,IF(C1135&lt;$R$10,C1135,$R$10)))</f>
        <v>0.86025313999999997</v>
      </c>
      <c r="H1135">
        <f>IF('Input and Summary Results'!$J$4="yes",'Data Transformation'!F1135,'Data Transformation'!D1135)</f>
        <v>4.5509800000000003E-2</v>
      </c>
      <c r="I1135">
        <f t="shared" si="82"/>
        <v>49</v>
      </c>
    </row>
    <row r="1136" spans="2:9" x14ac:dyDescent="0.25">
      <c r="B1136">
        <f>IF('Input and Summary Results'!D718=0,FALSE,'Input and Summary Results'!$B718)</f>
        <v>49</v>
      </c>
      <c r="C1136">
        <f>IF(OR(B1136=0,'Input and Summary Results'!D718=0,'Input and Summary Results'!D718=""),FALSE,'Input and Summary Results'!$D718)</f>
        <v>0.86088167000000004</v>
      </c>
      <c r="D1136">
        <f>IF(OR(B1136=0,'Input and Summary Results'!E718=0),FALSE,'Input and Summary Results'!$E718)</f>
        <v>7.8969209999999998E-2</v>
      </c>
      <c r="E1136">
        <f t="shared" si="83"/>
        <v>-6.5056539136029587E-2</v>
      </c>
      <c r="F1136">
        <f t="shared" si="84"/>
        <v>3.9811089414878584E-2</v>
      </c>
      <c r="G1136">
        <f>IF('Input and Summary Results'!$J$4="yes",IF(C1136=FALSE,FALSE,IF('Data Transformation'!E1136&lt;$R$10,E1136,$R$10)),IF(C1136=FALSE,FALSE,IF(C1136&lt;$R$10,C1136,$R$10)))</f>
        <v>0.86088167000000004</v>
      </c>
      <c r="H1136">
        <f>IF('Input and Summary Results'!$J$4="yes",'Data Transformation'!F1136,'Data Transformation'!D1136)</f>
        <v>7.8969209999999998E-2</v>
      </c>
      <c r="I1136">
        <f t="shared" si="82"/>
        <v>49</v>
      </c>
    </row>
    <row r="1137" spans="2:9" x14ac:dyDescent="0.25">
      <c r="B1137">
        <f>IF('Input and Summary Results'!D719=0,FALSE,'Input and Summary Results'!$B719)</f>
        <v>49</v>
      </c>
      <c r="C1137">
        <f>IF(OR(B1137=0,'Input and Summary Results'!D719=0,'Input and Summary Results'!D719=""),FALSE,'Input and Summary Results'!$D719)</f>
        <v>0.89301728999999996</v>
      </c>
      <c r="D1137">
        <f>IF(OR(B1137=0,'Input and Summary Results'!E719=0),FALSE,'Input and Summary Results'!$E719)</f>
        <v>6.7049819999999996E-2</v>
      </c>
      <c r="E1137">
        <f t="shared" si="83"/>
        <v>-4.9140132512461424E-2</v>
      </c>
      <c r="F1137">
        <f t="shared" si="84"/>
        <v>3.2585731772337805E-2</v>
      </c>
      <c r="G1137">
        <f>IF('Input and Summary Results'!$J$4="yes",IF(C1137=FALSE,FALSE,IF('Data Transformation'!E1137&lt;$R$10,E1137,$R$10)),IF(C1137=FALSE,FALSE,IF(C1137&lt;$R$10,C1137,$R$10)))</f>
        <v>0.89301728999999996</v>
      </c>
      <c r="H1137">
        <f>IF('Input and Summary Results'!$J$4="yes",'Data Transformation'!F1137,'Data Transformation'!D1137)</f>
        <v>6.7049819999999996E-2</v>
      </c>
      <c r="I1137">
        <f t="shared" si="82"/>
        <v>49</v>
      </c>
    </row>
    <row r="1138" spans="2:9" x14ac:dyDescent="0.25">
      <c r="B1138">
        <f>IF('Input and Summary Results'!D720=0,FALSE,'Input and Summary Results'!$B720)</f>
        <v>49</v>
      </c>
      <c r="C1138">
        <f>IF(OR(B1138=0,'Input and Summary Results'!D720=0,'Input and Summary Results'!D720=""),FALSE,'Input and Summary Results'!$D720)</f>
        <v>0.91378713</v>
      </c>
      <c r="D1138">
        <f>IF(OR(B1138=0,'Input and Summary Results'!E720=0),FALSE,'Input and Summary Results'!$E720)</f>
        <v>3.058982E-2</v>
      </c>
      <c r="E1138">
        <f t="shared" si="83"/>
        <v>-3.9154962946261404E-2</v>
      </c>
      <c r="F1138">
        <f t="shared" si="84"/>
        <v>1.4528527973467955E-2</v>
      </c>
      <c r="G1138">
        <f>IF('Input and Summary Results'!$J$4="yes",IF(C1138=FALSE,FALSE,IF('Data Transformation'!E1138&lt;$R$10,E1138,$R$10)),IF(C1138=FALSE,FALSE,IF(C1138&lt;$R$10,C1138,$R$10)))</f>
        <v>0.91378713</v>
      </c>
      <c r="H1138">
        <f>IF('Input and Summary Results'!$J$4="yes",'Data Transformation'!F1138,'Data Transformation'!D1138)</f>
        <v>3.058982E-2</v>
      </c>
      <c r="I1138">
        <f t="shared" si="82"/>
        <v>49</v>
      </c>
    </row>
    <row r="1139" spans="2:9" x14ac:dyDescent="0.25">
      <c r="B1139">
        <f>IF('Input and Summary Results'!D721=0,FALSE,'Input and Summary Results'!$B721)</f>
        <v>49</v>
      </c>
      <c r="C1139">
        <f>IF(OR(B1139=0,'Input and Summary Results'!D721=0,'Input and Summary Results'!D721=""),FALSE,'Input and Summary Results'!$D721)</f>
        <v>0.93252190000000001</v>
      </c>
      <c r="D1139">
        <f>IF(OR(B1139=0,'Input and Summary Results'!E721=0),FALSE,'Input and Summary Results'!$E721)</f>
        <v>4.6239410000000002E-2</v>
      </c>
      <c r="E1139">
        <f t="shared" si="83"/>
        <v>-3.0340960122523332E-2</v>
      </c>
      <c r="F1139">
        <f t="shared" si="84"/>
        <v>2.1520035014727268E-2</v>
      </c>
      <c r="G1139">
        <f>IF('Input and Summary Results'!$J$4="yes",IF(C1139=FALSE,FALSE,IF('Data Transformation'!E1139&lt;$R$10,E1139,$R$10)),IF(C1139=FALSE,FALSE,IF(C1139&lt;$R$10,C1139,$R$10)))</f>
        <v>0.93252190000000001</v>
      </c>
      <c r="H1139">
        <f>IF('Input and Summary Results'!$J$4="yes",'Data Transformation'!F1139,'Data Transformation'!D1139)</f>
        <v>4.6239410000000002E-2</v>
      </c>
      <c r="I1139">
        <f t="shared" si="82"/>
        <v>49</v>
      </c>
    </row>
    <row r="1140" spans="2:9" x14ac:dyDescent="0.25">
      <c r="B1140">
        <f>IF('Input and Summary Results'!D722=0,FALSE,'Input and Summary Results'!$B722)</f>
        <v>49</v>
      </c>
      <c r="C1140">
        <f>IF(OR(B1140=0,'Input and Summary Results'!D722=0,'Input and Summary Results'!D722=""),FALSE,'Input and Summary Results'!$D722)</f>
        <v>0.94618933000000005</v>
      </c>
      <c r="D1140">
        <f>IF(OR(B1140=0,'Input and Summary Results'!E722=0),FALSE,'Input and Summary Results'!$E722)</f>
        <v>3.4241969999999997E-2</v>
      </c>
      <c r="E1140">
        <f t="shared" si="83"/>
        <v>-2.40219537174363E-2</v>
      </c>
      <c r="F1140">
        <f t="shared" si="84"/>
        <v>1.570617476736923E-2</v>
      </c>
      <c r="G1140">
        <f>IF('Input and Summary Results'!$J$4="yes",IF(C1140=FALSE,FALSE,IF('Data Transformation'!E1140&lt;$R$10,E1140,$R$10)),IF(C1140=FALSE,FALSE,IF(C1140&lt;$R$10,C1140,$R$10)))</f>
        <v>0.94618933000000005</v>
      </c>
      <c r="H1140">
        <f>IF('Input and Summary Results'!$J$4="yes",'Data Transformation'!F1140,'Data Transformation'!D1140)</f>
        <v>3.4241969999999997E-2</v>
      </c>
      <c r="I1140">
        <f t="shared" si="82"/>
        <v>49</v>
      </c>
    </row>
    <row r="1141" spans="2:9" x14ac:dyDescent="0.25">
      <c r="B1141">
        <f>IF('Input and Summary Results'!D723=0,FALSE,'Input and Summary Results'!$B723)</f>
        <v>49</v>
      </c>
      <c r="C1141">
        <f>IF(OR(B1141=0,'Input and Summary Results'!D723=0,'Input and Summary Results'!D723=""),FALSE,'Input and Summary Results'!$D723)</f>
        <v>0.95587146000000001</v>
      </c>
      <c r="D1141">
        <f>IF(OR(B1141=0,'Input and Summary Results'!E723=0),FALSE,'Input and Summary Results'!$E723)</f>
        <v>3.7922810000000001E-2</v>
      </c>
      <c r="E1141">
        <f t="shared" si="83"/>
        <v>-1.9600505177866788E-2</v>
      </c>
      <c r="F1141">
        <f t="shared" si="84"/>
        <v>1.7218318810355526E-2</v>
      </c>
      <c r="G1141">
        <f>IF('Input and Summary Results'!$J$4="yes",IF(C1141=FALSE,FALSE,IF('Data Transformation'!E1141&lt;$R$10,E1141,$R$10)),IF(C1141=FALSE,FALSE,IF(C1141&lt;$R$10,C1141,$R$10)))</f>
        <v>0.95587146000000001</v>
      </c>
      <c r="H1141">
        <f>IF('Input and Summary Results'!$J$4="yes",'Data Transformation'!F1141,'Data Transformation'!D1141)</f>
        <v>3.7922810000000001E-2</v>
      </c>
      <c r="I1141">
        <f t="shared" si="82"/>
        <v>49</v>
      </c>
    </row>
    <row r="1142" spans="2:9" x14ac:dyDescent="0.25">
      <c r="B1142">
        <f>IF('Input and Summary Results'!D724=0,FALSE,'Input and Summary Results'!$B724)</f>
        <v>49</v>
      </c>
      <c r="C1142">
        <f>IF(OR(B1142=0,'Input and Summary Results'!D724=0,'Input and Summary Results'!D724=""),FALSE,'Input and Summary Results'!$D724)</f>
        <v>0.96195350999999996</v>
      </c>
      <c r="D1142">
        <f>IF(OR(B1142=0,'Input and Summary Results'!E724=0),FALSE,'Input and Summary Results'!$E724)</f>
        <v>3.3213100000000002E-2</v>
      </c>
      <c r="E1142">
        <f t="shared" si="83"/>
        <v>-1.6845916359632913E-2</v>
      </c>
      <c r="F1142">
        <f t="shared" si="84"/>
        <v>1.4984596708836794E-2</v>
      </c>
      <c r="G1142">
        <f>IF('Input and Summary Results'!$J$4="yes",IF(C1142=FALSE,FALSE,IF('Data Transformation'!E1142&lt;$R$10,E1142,$R$10)),IF(C1142=FALSE,FALSE,IF(C1142&lt;$R$10,C1142,$R$10)))</f>
        <v>0.96195350999999996</v>
      </c>
      <c r="H1142">
        <f>IF('Input and Summary Results'!$J$4="yes",'Data Transformation'!F1142,'Data Transformation'!D1142)</f>
        <v>3.3213100000000002E-2</v>
      </c>
      <c r="I1142">
        <f t="shared" si="82"/>
        <v>49</v>
      </c>
    </row>
    <row r="1143" spans="2:9" x14ac:dyDescent="0.25">
      <c r="B1143">
        <f>IF('Input and Summary Results'!D725=0,FALSE,'Input and Summary Results'!$B725)</f>
        <v>49</v>
      </c>
      <c r="C1143">
        <f>IF(OR(B1143=0,'Input and Summary Results'!D725=0,'Input and Summary Results'!D725=""),FALSE,'Input and Summary Results'!$D725)</f>
        <v>0.96493145000000002</v>
      </c>
      <c r="D1143">
        <f>IF(OR(B1143=0,'Input and Summary Results'!E725=0),FALSE,'Input and Summary Results'!$E725)</f>
        <v>4.2714130000000003E-2</v>
      </c>
      <c r="E1143">
        <f t="shared" si="83"/>
        <v>-1.5503538411845675E-2</v>
      </c>
      <c r="F1143">
        <f t="shared" si="84"/>
        <v>1.9211657387682823E-2</v>
      </c>
      <c r="G1143">
        <f>IF('Input and Summary Results'!$J$4="yes",IF(C1143=FALSE,FALSE,IF('Data Transformation'!E1143&lt;$R$10,E1143,$R$10)),IF(C1143=FALSE,FALSE,IF(C1143&lt;$R$10,C1143,$R$10)))</f>
        <v>0.96493145000000002</v>
      </c>
      <c r="H1143">
        <f>IF('Input and Summary Results'!$J$4="yes",'Data Transformation'!F1143,'Data Transformation'!D1143)</f>
        <v>4.2714130000000003E-2</v>
      </c>
      <c r="I1143">
        <f t="shared" si="82"/>
        <v>49</v>
      </c>
    </row>
    <row r="1144" spans="2:9" x14ac:dyDescent="0.25">
      <c r="B1144">
        <f>IF('Input and Summary Results'!D726=0,FALSE,'Input and Summary Results'!$B726)</f>
        <v>49</v>
      </c>
      <c r="C1144">
        <f>IF(OR(B1144=0,'Input and Summary Results'!D726=0,'Input and Summary Results'!D726=""),FALSE,'Input and Summary Results'!$D726)</f>
        <v>0.98647715999999996</v>
      </c>
      <c r="D1144">
        <f>IF(OR(B1144=0,'Input and Summary Results'!E726=0),FALSE,'Input and Summary Results'!$E726)</f>
        <v>3.4786730000000002E-2</v>
      </c>
      <c r="E1144">
        <f t="shared" si="83"/>
        <v>-5.9129655570478766E-3</v>
      </c>
      <c r="F1144">
        <f t="shared" si="84"/>
        <v>1.5304399769377327E-2</v>
      </c>
      <c r="G1144">
        <f>IF('Input and Summary Results'!$J$4="yes",IF(C1144=FALSE,FALSE,IF('Data Transformation'!E1144&lt;$R$10,E1144,$R$10)),IF(C1144=FALSE,FALSE,IF(C1144&lt;$R$10,C1144,$R$10)))</f>
        <v>0.98647715999999996</v>
      </c>
      <c r="H1144">
        <f>IF('Input and Summary Results'!$J$4="yes",'Data Transformation'!F1144,'Data Transformation'!D1144)</f>
        <v>3.4786730000000002E-2</v>
      </c>
      <c r="I1144">
        <f t="shared" si="82"/>
        <v>49</v>
      </c>
    </row>
    <row r="1145" spans="2:9" x14ac:dyDescent="0.25">
      <c r="B1145">
        <f>IF('Input and Summary Results'!D727=0,FALSE,'Input and Summary Results'!$B727)</f>
        <v>49</v>
      </c>
      <c r="C1145">
        <f>IF(OR(B1145=0,'Input and Summary Results'!D727=0,'Input and Summary Results'!D727=""),FALSE,'Input and Summary Results'!$D727)</f>
        <v>0.99684185000000003</v>
      </c>
      <c r="D1145">
        <f>IF(OR(B1145=0,'Input and Summary Results'!E727=0),FALSE,'Input and Summary Results'!$E727)</f>
        <v>4.7327800000000003E-2</v>
      </c>
      <c r="E1145">
        <f t="shared" si="83"/>
        <v>-1.3737374961607612E-3</v>
      </c>
      <c r="F1145">
        <f t="shared" si="84"/>
        <v>2.0605339954376915E-2</v>
      </c>
      <c r="G1145">
        <f>IF('Input and Summary Results'!$J$4="yes",IF(C1145=FALSE,FALSE,IF('Data Transformation'!E1145&lt;$R$10,E1145,$R$10)),IF(C1145=FALSE,FALSE,IF(C1145&lt;$R$10,C1145,$R$10)))</f>
        <v>0.99684185000000003</v>
      </c>
      <c r="H1145">
        <f>IF('Input and Summary Results'!$J$4="yes",'Data Transformation'!F1145,'Data Transformation'!D1145)</f>
        <v>4.7327800000000003E-2</v>
      </c>
      <c r="I1145">
        <f t="shared" si="82"/>
        <v>49</v>
      </c>
    </row>
    <row r="1146" spans="2:9" x14ac:dyDescent="0.25">
      <c r="B1146">
        <f>IF('Input and Summary Results'!D728=0,FALSE,'Input and Summary Results'!$B728)</f>
        <v>49</v>
      </c>
      <c r="C1146">
        <f>IF(OR(B1146=0,'Input and Summary Results'!D728=0,'Input and Summary Results'!D728=""),FALSE,'Input and Summary Results'!$D728)</f>
        <v>1.00203211</v>
      </c>
      <c r="D1146">
        <f>IF(OR(B1146=0,'Input and Summary Results'!E728=0),FALSE,'Input and Summary Results'!$E728)</f>
        <v>5.916341E-2</v>
      </c>
      <c r="E1146">
        <f t="shared" si="83"/>
        <v>8.8163866932618217E-4</v>
      </c>
      <c r="F1146">
        <f t="shared" si="84"/>
        <v>2.5624847431286409E-2</v>
      </c>
      <c r="G1146">
        <f>IF('Input and Summary Results'!$J$4="yes",IF(C1146=FALSE,FALSE,IF('Data Transformation'!E1146&lt;$R$10,E1146,$R$10)),IF(C1146=FALSE,FALSE,IF(C1146&lt;$R$10,C1146,$R$10)))</f>
        <v>1.00203211</v>
      </c>
      <c r="H1146">
        <f>IF('Input and Summary Results'!$J$4="yes",'Data Transformation'!F1146,'Data Transformation'!D1146)</f>
        <v>5.916341E-2</v>
      </c>
      <c r="I1146">
        <f t="shared" si="82"/>
        <v>49</v>
      </c>
    </row>
    <row r="1147" spans="2:9" x14ac:dyDescent="0.25">
      <c r="B1147">
        <f>IF('Input and Summary Results'!D729=0,FALSE,'Input and Summary Results'!$B729)</f>
        <v>49</v>
      </c>
      <c r="C1147">
        <f>IF(OR(B1147=0,'Input and Summary Results'!D729=0,'Input and Summary Results'!D729=""),FALSE,'Input and Summary Results'!$D729)</f>
        <v>1.0040464600000001</v>
      </c>
      <c r="D1147">
        <f>IF(OR(B1147=0,'Input and Summary Results'!E729=0),FALSE,'Input and Summary Results'!$E729)</f>
        <v>3.9086330000000002E-2</v>
      </c>
      <c r="E1147">
        <f t="shared" si="83"/>
        <v>1.7538092779167543E-3</v>
      </c>
      <c r="F1147">
        <f t="shared" si="84"/>
        <v>1.6895101866102887E-2</v>
      </c>
      <c r="G1147">
        <f>IF('Input and Summary Results'!$J$4="yes",IF(C1147=FALSE,FALSE,IF('Data Transformation'!E1147&lt;$R$10,E1147,$R$10)),IF(C1147=FALSE,FALSE,IF(C1147&lt;$R$10,C1147,$R$10)))</f>
        <v>1.0040464600000001</v>
      </c>
      <c r="H1147">
        <f>IF('Input and Summary Results'!$J$4="yes",'Data Transformation'!F1147,'Data Transformation'!D1147)</f>
        <v>3.9086330000000002E-2</v>
      </c>
      <c r="I1147">
        <f t="shared" si="82"/>
        <v>49</v>
      </c>
    </row>
    <row r="1148" spans="2:9" x14ac:dyDescent="0.25">
      <c r="B1148">
        <f>IF('Input and Summary Results'!D730=0,FALSE,'Input and Summary Results'!$B730)</f>
        <v>49</v>
      </c>
      <c r="C1148">
        <f>IF(OR(B1148=0,'Input and Summary Results'!D730=0,'Input and Summary Results'!D730=""),FALSE,'Input and Summary Results'!$D730)</f>
        <v>1.0084816999999999</v>
      </c>
      <c r="D1148">
        <f>IF(OR(B1148=0,'Input and Summary Results'!E730=0),FALSE,'Input and Summary Results'!$E730)</f>
        <v>3.8430100000000002E-2</v>
      </c>
      <c r="E1148">
        <f t="shared" si="83"/>
        <v>3.668021873397766E-3</v>
      </c>
      <c r="F1148">
        <f t="shared" si="84"/>
        <v>1.6538389739744412E-2</v>
      </c>
      <c r="G1148">
        <f>IF('Input and Summary Results'!$J$4="yes",IF(C1148=FALSE,FALSE,IF('Data Transformation'!E1148&lt;$R$10,E1148,$R$10)),IF(C1148=FALSE,FALSE,IF(C1148&lt;$R$10,C1148,$R$10)))</f>
        <v>1.0084816999999999</v>
      </c>
      <c r="H1148">
        <f>IF('Input and Summary Results'!$J$4="yes",'Data Transformation'!F1148,'Data Transformation'!D1148)</f>
        <v>3.8430100000000002E-2</v>
      </c>
      <c r="I1148">
        <f t="shared" si="82"/>
        <v>49</v>
      </c>
    </row>
    <row r="1149" spans="2:9" x14ac:dyDescent="0.25">
      <c r="B1149">
        <f>IF('Input and Summary Results'!D731=0,FALSE,'Input and Summary Results'!$B731)</f>
        <v>49</v>
      </c>
      <c r="C1149">
        <f>IF(OR(B1149=0,'Input and Summary Results'!D731=0,'Input and Summary Results'!D731=""),FALSE,'Input and Summary Results'!$D731)</f>
        <v>1.05375153</v>
      </c>
      <c r="D1149">
        <f>IF(OR(B1149=0,'Input and Summary Results'!E731=0),FALSE,'Input and Summary Results'!$E731)</f>
        <v>6.5981049999999999E-2</v>
      </c>
      <c r="E1149">
        <f t="shared" si="83"/>
        <v>2.2738218209382297E-2</v>
      </c>
      <c r="F1149">
        <f t="shared" si="84"/>
        <v>2.7175073900011327E-2</v>
      </c>
      <c r="G1149">
        <f>IF('Input and Summary Results'!$J$4="yes",IF(C1149=FALSE,FALSE,IF('Data Transformation'!E1149&lt;$R$10,E1149,$R$10)),IF(C1149=FALSE,FALSE,IF(C1149&lt;$R$10,C1149,$R$10)))</f>
        <v>1.05375153</v>
      </c>
      <c r="H1149">
        <f>IF('Input and Summary Results'!$J$4="yes",'Data Transformation'!F1149,'Data Transformation'!D1149)</f>
        <v>6.5981049999999999E-2</v>
      </c>
      <c r="I1149">
        <f t="shared" si="82"/>
        <v>49</v>
      </c>
    </row>
    <row r="1150" spans="2:9" x14ac:dyDescent="0.25">
      <c r="B1150">
        <f>IF('Input and Summary Results'!D732=0,FALSE,'Input and Summary Results'!$B732)</f>
        <v>49</v>
      </c>
      <c r="C1150">
        <f>IF(OR(B1150=0,'Input and Summary Results'!D732=0,'Input and Summary Results'!D732=""),FALSE,'Input and Summary Results'!$D732)</f>
        <v>1.0607336199999999</v>
      </c>
      <c r="D1150">
        <f>IF(OR(B1150=0,'Input and Summary Results'!E732=0),FALSE,'Input and Summary Results'!$E732)</f>
        <v>3.6086020000000003E-2</v>
      </c>
      <c r="E1150">
        <f t="shared" si="83"/>
        <v>2.5606334053040431E-2</v>
      </c>
      <c r="F1150">
        <f t="shared" si="84"/>
        <v>1.4764623638496536E-2</v>
      </c>
      <c r="G1150">
        <f>IF('Input and Summary Results'!$J$4="yes",IF(C1150=FALSE,FALSE,IF('Data Transformation'!E1150&lt;$R$10,E1150,$R$10)),IF(C1150=FALSE,FALSE,IF(C1150&lt;$R$10,C1150,$R$10)))</f>
        <v>1.0607336199999999</v>
      </c>
      <c r="H1150">
        <f>IF('Input and Summary Results'!$J$4="yes",'Data Transformation'!F1150,'Data Transformation'!D1150)</f>
        <v>3.6086020000000003E-2</v>
      </c>
      <c r="I1150">
        <f t="shared" si="82"/>
        <v>49</v>
      </c>
    </row>
    <row r="1151" spans="2:9" x14ac:dyDescent="0.25">
      <c r="B1151">
        <f>IF('Input and Summary Results'!D733=0,FALSE,'Input and Summary Results'!$B733)</f>
        <v>49</v>
      </c>
      <c r="C1151">
        <f>IF(OR(B1151=0,'Input and Summary Results'!D733=0,'Input and Summary Results'!D733=""),FALSE,'Input and Summary Results'!$D733)</f>
        <v>1.0679186899999999</v>
      </c>
      <c r="D1151">
        <f>IF(OR(B1151=0,'Input and Summary Results'!E733=0),FALSE,'Input and Summary Results'!$E733)</f>
        <v>8.6322010000000005E-2</v>
      </c>
      <c r="E1151">
        <f t="shared" si="83"/>
        <v>2.8538187309940455E-2</v>
      </c>
      <c r="F1151">
        <f t="shared" si="84"/>
        <v>3.5081090621234476E-2</v>
      </c>
      <c r="G1151">
        <f>IF('Input and Summary Results'!$J$4="yes",IF(C1151=FALSE,FALSE,IF('Data Transformation'!E1151&lt;$R$10,E1151,$R$10)),IF(C1151=FALSE,FALSE,IF(C1151&lt;$R$10,C1151,$R$10)))</f>
        <v>1.0679186899999999</v>
      </c>
      <c r="H1151">
        <f>IF('Input and Summary Results'!$J$4="yes",'Data Transformation'!F1151,'Data Transformation'!D1151)</f>
        <v>8.6322010000000005E-2</v>
      </c>
      <c r="I1151">
        <f t="shared" si="82"/>
        <v>49</v>
      </c>
    </row>
    <row r="1152" spans="2:9" x14ac:dyDescent="0.25">
      <c r="B1152">
        <f>IF('Input and Summary Results'!D734=0,FALSE,'Input and Summary Results'!$B734)</f>
        <v>50</v>
      </c>
      <c r="C1152">
        <f>IF(OR(B1152=0,'Input and Summary Results'!D734=0,'Input and Summary Results'!D734=""),FALSE,'Input and Summary Results'!$D734)</f>
        <v>0.17341964000000001</v>
      </c>
      <c r="D1152">
        <f>IF(OR(B1152=0,'Input and Summary Results'!E734=0),FALSE,'Input and Summary Results'!$E734)</f>
        <v>3.3727569999999998E-2</v>
      </c>
      <c r="E1152">
        <f t="shared" si="83"/>
        <v>-0.76090171965902775</v>
      </c>
      <c r="F1152">
        <f t="shared" si="84"/>
        <v>8.4406618419920587E-2</v>
      </c>
      <c r="G1152">
        <f>IF('Input and Summary Results'!$J$4="yes",IF(C1152=FALSE,FALSE,IF('Data Transformation'!E1152&lt;$R$10,E1152,$R$10)),IF(C1152=FALSE,FALSE,IF(C1152&lt;$R$10,C1152,$R$10)))</f>
        <v>0.17341964000000001</v>
      </c>
      <c r="H1152">
        <f>IF('Input and Summary Results'!$J$4="yes",'Data Transformation'!F1152,'Data Transformation'!D1152)</f>
        <v>3.3727569999999998E-2</v>
      </c>
      <c r="I1152">
        <f t="shared" si="82"/>
        <v>50</v>
      </c>
    </row>
    <row r="1153" spans="2:9" x14ac:dyDescent="0.25">
      <c r="B1153">
        <f>IF('Input and Summary Results'!D735=0,FALSE,'Input and Summary Results'!$B735)</f>
        <v>50</v>
      </c>
      <c r="C1153">
        <f>IF(OR(B1153=0,'Input and Summary Results'!D735=0,'Input and Summary Results'!D735=""),FALSE,'Input and Summary Results'!$D735)</f>
        <v>0.17764174999999999</v>
      </c>
      <c r="D1153">
        <f>IF(OR(B1153=0,'Input and Summary Results'!E735=0),FALSE,'Input and Summary Results'!$E735)</f>
        <v>3.6729209999999998E-2</v>
      </c>
      <c r="E1153">
        <f t="shared" si="83"/>
        <v>-0.75045495711736787</v>
      </c>
      <c r="F1153">
        <f t="shared" si="84"/>
        <v>8.9733844324321285E-2</v>
      </c>
      <c r="G1153">
        <f>IF('Input and Summary Results'!$J$4="yes",IF(C1153=FALSE,FALSE,IF('Data Transformation'!E1153&lt;$R$10,E1153,$R$10)),IF(C1153=FALSE,FALSE,IF(C1153&lt;$R$10,C1153,$R$10)))</f>
        <v>0.17764174999999999</v>
      </c>
      <c r="H1153">
        <f>IF('Input and Summary Results'!$J$4="yes",'Data Transformation'!F1153,'Data Transformation'!D1153)</f>
        <v>3.6729209999999998E-2</v>
      </c>
      <c r="I1153">
        <f t="shared" si="82"/>
        <v>50</v>
      </c>
    </row>
    <row r="1154" spans="2:9" x14ac:dyDescent="0.25">
      <c r="B1154">
        <f>IF('Input and Summary Results'!D736=0,FALSE,'Input and Summary Results'!$B736)</f>
        <v>50</v>
      </c>
      <c r="C1154">
        <f>IF(OR(B1154=0,'Input and Summary Results'!D736=0,'Input and Summary Results'!D736=""),FALSE,'Input and Summary Results'!$D736)</f>
        <v>0.18299846</v>
      </c>
      <c r="D1154">
        <f>IF(OR(B1154=0,'Input and Summary Results'!E736=0),FALSE,'Input and Summary Results'!$E736)</f>
        <v>3.4991800000000003E-2</v>
      </c>
      <c r="E1154">
        <f t="shared" si="83"/>
        <v>-0.73755256500353927</v>
      </c>
      <c r="F1154">
        <f t="shared" si="84"/>
        <v>8.2986715844493991E-2</v>
      </c>
      <c r="G1154">
        <f>IF('Input and Summary Results'!$J$4="yes",IF(C1154=FALSE,FALSE,IF('Data Transformation'!E1154&lt;$R$10,E1154,$R$10)),IF(C1154=FALSE,FALSE,IF(C1154&lt;$R$10,C1154,$R$10)))</f>
        <v>0.18299846</v>
      </c>
      <c r="H1154">
        <f>IF('Input and Summary Results'!$J$4="yes",'Data Transformation'!F1154,'Data Transformation'!D1154)</f>
        <v>3.4991800000000003E-2</v>
      </c>
      <c r="I1154">
        <f t="shared" si="82"/>
        <v>50</v>
      </c>
    </row>
    <row r="1155" spans="2:9" x14ac:dyDescent="0.25">
      <c r="B1155">
        <f>IF('Input and Summary Results'!D737=0,FALSE,'Input and Summary Results'!$B737)</f>
        <v>50</v>
      </c>
      <c r="C1155">
        <f>IF(OR(B1155=0,'Input and Summary Results'!D737=0,'Input and Summary Results'!D737=""),FALSE,'Input and Summary Results'!$D737)</f>
        <v>0.23173857</v>
      </c>
      <c r="D1155">
        <f>IF(OR(B1155=0,'Input and Summary Results'!E737=0),FALSE,'Input and Summary Results'!$E737)</f>
        <v>4.6977049999999999E-2</v>
      </c>
      <c r="E1155">
        <f t="shared" si="83"/>
        <v>-0.63500167728419898</v>
      </c>
      <c r="F1155">
        <f t="shared" si="84"/>
        <v>8.7978620477376715E-2</v>
      </c>
      <c r="G1155">
        <f>IF('Input and Summary Results'!$J$4="yes",IF(C1155=FALSE,FALSE,IF('Data Transformation'!E1155&lt;$R$10,E1155,$R$10)),IF(C1155=FALSE,FALSE,IF(C1155&lt;$R$10,C1155,$R$10)))</f>
        <v>0.23173857</v>
      </c>
      <c r="H1155">
        <f>IF('Input and Summary Results'!$J$4="yes",'Data Transformation'!F1155,'Data Transformation'!D1155)</f>
        <v>4.6977049999999999E-2</v>
      </c>
      <c r="I1155">
        <f t="shared" si="82"/>
        <v>50</v>
      </c>
    </row>
    <row r="1156" spans="2:9" x14ac:dyDescent="0.25">
      <c r="B1156">
        <f>IF('Input and Summary Results'!D738=0,FALSE,'Input and Summary Results'!$B738)</f>
        <v>50</v>
      </c>
      <c r="C1156">
        <f>IF(OR(B1156=0,'Input and Summary Results'!D738=0,'Input and Summary Results'!D738=""),FALSE,'Input and Summary Results'!$D738)</f>
        <v>0.23585692</v>
      </c>
      <c r="D1156">
        <f>IF(OR(B1156=0,'Input and Summary Results'!E738=0),FALSE,'Input and Summary Results'!$E738)</f>
        <v>4.8998430000000003E-2</v>
      </c>
      <c r="E1156">
        <f t="shared" si="83"/>
        <v>-0.62735137710864786</v>
      </c>
      <c r="F1156">
        <f t="shared" si="84"/>
        <v>9.0161944877428235E-2</v>
      </c>
      <c r="G1156">
        <f>IF('Input and Summary Results'!$J$4="yes",IF(C1156=FALSE,FALSE,IF('Data Transformation'!E1156&lt;$R$10,E1156,$R$10)),IF(C1156=FALSE,FALSE,IF(C1156&lt;$R$10,C1156,$R$10)))</f>
        <v>0.23585692</v>
      </c>
      <c r="H1156">
        <f>IF('Input and Summary Results'!$J$4="yes",'Data Transformation'!F1156,'Data Transformation'!D1156)</f>
        <v>4.8998430000000003E-2</v>
      </c>
      <c r="I1156">
        <f t="shared" si="82"/>
        <v>50</v>
      </c>
    </row>
    <row r="1157" spans="2:9" x14ac:dyDescent="0.25">
      <c r="B1157">
        <f>IF('Input and Summary Results'!D739=0,FALSE,'Input and Summary Results'!$B739)</f>
        <v>50</v>
      </c>
      <c r="C1157">
        <f>IF(OR(B1157=0,'Input and Summary Results'!D739=0,'Input and Summary Results'!D739=""),FALSE,'Input and Summary Results'!$D739)</f>
        <v>0.24044885999999999</v>
      </c>
      <c r="D1157">
        <f>IF(OR(B1157=0,'Input and Summary Results'!E739=0),FALSE,'Input and Summary Results'!$E739)</f>
        <v>3.3064589999999998E-2</v>
      </c>
      <c r="E1157">
        <f t="shared" si="83"/>
        <v>-0.61897727763314769</v>
      </c>
      <c r="F1157">
        <f t="shared" si="84"/>
        <v>5.968018338702042E-2</v>
      </c>
      <c r="G1157">
        <f>IF('Input and Summary Results'!$J$4="yes",IF(C1157=FALSE,FALSE,IF('Data Transformation'!E1157&lt;$R$10,E1157,$R$10)),IF(C1157=FALSE,FALSE,IF(C1157&lt;$R$10,C1157,$R$10)))</f>
        <v>0.24044885999999999</v>
      </c>
      <c r="H1157">
        <f>IF('Input and Summary Results'!$J$4="yes",'Data Transformation'!F1157,'Data Transformation'!D1157)</f>
        <v>3.3064589999999998E-2</v>
      </c>
      <c r="I1157">
        <f t="shared" ref="I1157:I1220" si="85">IF(G1157=FALSE,"",B1157)</f>
        <v>50</v>
      </c>
    </row>
    <row r="1158" spans="2:9" x14ac:dyDescent="0.25">
      <c r="B1158">
        <f>IF('Input and Summary Results'!D740=0,FALSE,'Input and Summary Results'!$B740)</f>
        <v>50</v>
      </c>
      <c r="C1158">
        <f>IF(OR(B1158=0,'Input and Summary Results'!D740=0,'Input and Summary Results'!D740=""),FALSE,'Input and Summary Results'!$D740)</f>
        <v>0.26667162999999999</v>
      </c>
      <c r="D1158">
        <f>IF(OR(B1158=0,'Input and Summary Results'!E740=0),FALSE,'Input and Summary Results'!$E740)</f>
        <v>3.3059850000000002E-2</v>
      </c>
      <c r="E1158">
        <f t="shared" si="83"/>
        <v>-0.57402318449689882</v>
      </c>
      <c r="F1158">
        <f t="shared" si="84"/>
        <v>5.3803904449828431E-2</v>
      </c>
      <c r="G1158">
        <f>IF('Input and Summary Results'!$J$4="yes",IF(C1158=FALSE,FALSE,IF('Data Transformation'!E1158&lt;$R$10,E1158,$R$10)),IF(C1158=FALSE,FALSE,IF(C1158&lt;$R$10,C1158,$R$10)))</f>
        <v>0.26667162999999999</v>
      </c>
      <c r="H1158">
        <f>IF('Input and Summary Results'!$J$4="yes",'Data Transformation'!F1158,'Data Transformation'!D1158)</f>
        <v>3.3059850000000002E-2</v>
      </c>
      <c r="I1158">
        <f t="shared" si="85"/>
        <v>50</v>
      </c>
    </row>
    <row r="1159" spans="2:9" x14ac:dyDescent="0.25">
      <c r="B1159">
        <f>IF('Input and Summary Results'!D741=0,FALSE,'Input and Summary Results'!$B741)</f>
        <v>50</v>
      </c>
      <c r="C1159">
        <f>IF(OR(B1159=0,'Input and Summary Results'!D741=0,'Input and Summary Results'!D741=""),FALSE,'Input and Summary Results'!$D741)</f>
        <v>0.28409414</v>
      </c>
      <c r="D1159">
        <f>IF(OR(B1159=0,'Input and Summary Results'!E741=0),FALSE,'Input and Summary Results'!$E741)</f>
        <v>8.245413E-2</v>
      </c>
      <c r="E1159">
        <f t="shared" si="83"/>
        <v>-0.54653772436193293</v>
      </c>
      <c r="F1159">
        <f t="shared" si="84"/>
        <v>0.12596209277671128</v>
      </c>
      <c r="G1159">
        <f>IF('Input and Summary Results'!$J$4="yes",IF(C1159=FALSE,FALSE,IF('Data Transformation'!E1159&lt;$R$10,E1159,$R$10)),IF(C1159=FALSE,FALSE,IF(C1159&lt;$R$10,C1159,$R$10)))</f>
        <v>0.28409414</v>
      </c>
      <c r="H1159">
        <f>IF('Input and Summary Results'!$J$4="yes",'Data Transformation'!F1159,'Data Transformation'!D1159)</f>
        <v>8.245413E-2</v>
      </c>
      <c r="I1159">
        <f t="shared" si="85"/>
        <v>50</v>
      </c>
    </row>
    <row r="1160" spans="2:9" x14ac:dyDescent="0.25">
      <c r="B1160">
        <f>IF('Input and Summary Results'!D742=0,FALSE,'Input and Summary Results'!$B742)</f>
        <v>50</v>
      </c>
      <c r="C1160">
        <f>IF(OR(B1160=0,'Input and Summary Results'!D742=0,'Input and Summary Results'!D742=""),FALSE,'Input and Summary Results'!$D742)</f>
        <v>0.29234145</v>
      </c>
      <c r="D1160">
        <f>IF(OR(B1160=0,'Input and Summary Results'!E742=0),FALSE,'Input and Summary Results'!$E742)</f>
        <v>4.6205709999999997E-2</v>
      </c>
      <c r="E1160">
        <f t="shared" si="83"/>
        <v>-0.53410960328768342</v>
      </c>
      <c r="F1160">
        <f t="shared" si="84"/>
        <v>6.8595398086723589E-2</v>
      </c>
      <c r="G1160">
        <f>IF('Input and Summary Results'!$J$4="yes",IF(C1160=FALSE,FALSE,IF('Data Transformation'!E1160&lt;$R$10,E1160,$R$10)),IF(C1160=FALSE,FALSE,IF(C1160&lt;$R$10,C1160,$R$10)))</f>
        <v>0.29234145</v>
      </c>
      <c r="H1160">
        <f>IF('Input and Summary Results'!$J$4="yes",'Data Transformation'!F1160,'Data Transformation'!D1160)</f>
        <v>4.6205709999999997E-2</v>
      </c>
      <c r="I1160">
        <f t="shared" si="85"/>
        <v>50</v>
      </c>
    </row>
    <row r="1161" spans="2:9" x14ac:dyDescent="0.25">
      <c r="B1161">
        <f>IF('Input and Summary Results'!D743=0,FALSE,'Input and Summary Results'!$B743)</f>
        <v>50</v>
      </c>
      <c r="C1161">
        <f>IF(OR(B1161=0,'Input and Summary Results'!D743=0,'Input and Summary Results'!D743=""),FALSE,'Input and Summary Results'!$D743)</f>
        <v>0.29612642</v>
      </c>
      <c r="D1161">
        <f>IF(OR(B1161=0,'Input and Summary Results'!E743=0),FALSE,'Input and Summary Results'!$E743)</f>
        <v>2.718162E-2</v>
      </c>
      <c r="E1161">
        <f t="shared" si="83"/>
        <v>-0.52852284371388702</v>
      </c>
      <c r="F1161">
        <f t="shared" si="84"/>
        <v>3.9837117809346421E-2</v>
      </c>
      <c r="G1161">
        <f>IF('Input and Summary Results'!$J$4="yes",IF(C1161=FALSE,FALSE,IF('Data Transformation'!E1161&lt;$R$10,E1161,$R$10)),IF(C1161=FALSE,FALSE,IF(C1161&lt;$R$10,C1161,$R$10)))</f>
        <v>0.29612642</v>
      </c>
      <c r="H1161">
        <f>IF('Input and Summary Results'!$J$4="yes",'Data Transformation'!F1161,'Data Transformation'!D1161)</f>
        <v>2.718162E-2</v>
      </c>
      <c r="I1161">
        <f t="shared" si="85"/>
        <v>50</v>
      </c>
    </row>
    <row r="1162" spans="2:9" x14ac:dyDescent="0.25">
      <c r="B1162">
        <f>IF('Input and Summary Results'!D744=0,FALSE,'Input and Summary Results'!$B744)</f>
        <v>50</v>
      </c>
      <c r="C1162">
        <f>IF(OR(B1162=0,'Input and Summary Results'!D744=0,'Input and Summary Results'!D744=""),FALSE,'Input and Summary Results'!$D744)</f>
        <v>0.32337806000000002</v>
      </c>
      <c r="D1162">
        <f>IF(OR(B1162=0,'Input and Summary Results'!E744=0),FALSE,'Input and Summary Results'!$E744)</f>
        <v>2.94624E-2</v>
      </c>
      <c r="E1162">
        <f t="shared" si="83"/>
        <v>-0.49028944869727265</v>
      </c>
      <c r="F1162">
        <f t="shared" si="84"/>
        <v>3.9540968240084066E-2</v>
      </c>
      <c r="G1162">
        <f>IF('Input and Summary Results'!$J$4="yes",IF(C1162=FALSE,FALSE,IF('Data Transformation'!E1162&lt;$R$10,E1162,$R$10)),IF(C1162=FALSE,FALSE,IF(C1162&lt;$R$10,C1162,$R$10)))</f>
        <v>0.32337806000000002</v>
      </c>
      <c r="H1162">
        <f>IF('Input and Summary Results'!$J$4="yes",'Data Transformation'!F1162,'Data Transformation'!D1162)</f>
        <v>2.94624E-2</v>
      </c>
      <c r="I1162">
        <f t="shared" si="85"/>
        <v>50</v>
      </c>
    </row>
    <row r="1163" spans="2:9" x14ac:dyDescent="0.25">
      <c r="B1163">
        <f>IF('Input and Summary Results'!D745=0,FALSE,'Input and Summary Results'!$B745)</f>
        <v>50</v>
      </c>
      <c r="C1163">
        <f>IF(OR(B1163=0,'Input and Summary Results'!D745=0,'Input and Summary Results'!D745=""),FALSE,'Input and Summary Results'!$D745)</f>
        <v>0.35307136</v>
      </c>
      <c r="D1163">
        <f>IF(OR(B1163=0,'Input and Summary Results'!E745=0),FALSE,'Input and Summary Results'!$E745)</f>
        <v>4.370574E-2</v>
      </c>
      <c r="E1163">
        <f t="shared" si="83"/>
        <v>-0.45213750956355536</v>
      </c>
      <c r="F1163">
        <f t="shared" si="84"/>
        <v>5.3723675463226477E-2</v>
      </c>
      <c r="G1163">
        <f>IF('Input and Summary Results'!$J$4="yes",IF(C1163=FALSE,FALSE,IF('Data Transformation'!E1163&lt;$R$10,E1163,$R$10)),IF(C1163=FALSE,FALSE,IF(C1163&lt;$R$10,C1163,$R$10)))</f>
        <v>0.35307136</v>
      </c>
      <c r="H1163">
        <f>IF('Input and Summary Results'!$J$4="yes",'Data Transformation'!F1163,'Data Transformation'!D1163)</f>
        <v>4.370574E-2</v>
      </c>
      <c r="I1163">
        <f t="shared" si="85"/>
        <v>50</v>
      </c>
    </row>
    <row r="1164" spans="2:9" x14ac:dyDescent="0.25">
      <c r="B1164">
        <f>IF('Input and Summary Results'!D746=0,FALSE,'Input and Summary Results'!$B746)</f>
        <v>50</v>
      </c>
      <c r="C1164">
        <f>IF(OR(B1164=0,'Input and Summary Results'!D746=0,'Input and Summary Results'!D746=""),FALSE,'Input and Summary Results'!$D746)</f>
        <v>0.4403029</v>
      </c>
      <c r="D1164">
        <f>IF(OR(B1164=0,'Input and Summary Results'!E746=0),FALSE,'Input and Summary Results'!$E746)</f>
        <v>5.5465309999999997E-2</v>
      </c>
      <c r="E1164">
        <f t="shared" si="83"/>
        <v>-0.35624845410474887</v>
      </c>
      <c r="F1164">
        <f t="shared" si="84"/>
        <v>5.4671328623999517E-2</v>
      </c>
      <c r="G1164">
        <f>IF('Input and Summary Results'!$J$4="yes",IF(C1164=FALSE,FALSE,IF('Data Transformation'!E1164&lt;$R$10,E1164,$R$10)),IF(C1164=FALSE,FALSE,IF(C1164&lt;$R$10,C1164,$R$10)))</f>
        <v>0.4403029</v>
      </c>
      <c r="H1164">
        <f>IF('Input and Summary Results'!$J$4="yes",'Data Transformation'!F1164,'Data Transformation'!D1164)</f>
        <v>5.5465309999999997E-2</v>
      </c>
      <c r="I1164">
        <f t="shared" si="85"/>
        <v>50</v>
      </c>
    </row>
    <row r="1165" spans="2:9" x14ac:dyDescent="0.25">
      <c r="B1165">
        <f>IF('Input and Summary Results'!D747=0,FALSE,'Input and Summary Results'!$B747)</f>
        <v>50</v>
      </c>
      <c r="C1165">
        <f>IF(OR(B1165=0,'Input and Summary Results'!D747=0,'Input and Summary Results'!D747=""),FALSE,'Input and Summary Results'!$D747)</f>
        <v>0.53640414999999997</v>
      </c>
      <c r="D1165">
        <f>IF(OR(B1165=0,'Input and Summary Results'!E747=0),FALSE,'Input and Summary Results'!$E747)</f>
        <v>3.9007559999999997E-2</v>
      </c>
      <c r="E1165">
        <f t="shared" si="83"/>
        <v>-0.27050787079969324</v>
      </c>
      <c r="F1165">
        <f t="shared" si="84"/>
        <v>3.1560682444384515E-2</v>
      </c>
      <c r="G1165">
        <f>IF('Input and Summary Results'!$J$4="yes",IF(C1165=FALSE,FALSE,IF('Data Transformation'!E1165&lt;$R$10,E1165,$R$10)),IF(C1165=FALSE,FALSE,IF(C1165&lt;$R$10,C1165,$R$10)))</f>
        <v>0.53640414999999997</v>
      </c>
      <c r="H1165">
        <f>IF('Input and Summary Results'!$J$4="yes",'Data Transformation'!F1165,'Data Transformation'!D1165)</f>
        <v>3.9007559999999997E-2</v>
      </c>
      <c r="I1165">
        <f t="shared" si="85"/>
        <v>50</v>
      </c>
    </row>
    <row r="1166" spans="2:9" x14ac:dyDescent="0.25">
      <c r="B1166">
        <f>IF('Input and Summary Results'!D748=0,FALSE,'Input and Summary Results'!$B748)</f>
        <v>50</v>
      </c>
      <c r="C1166">
        <f>IF(OR(B1166=0,'Input and Summary Results'!D748=0,'Input and Summary Results'!D748=""),FALSE,'Input and Summary Results'!$D748)</f>
        <v>0.62511393000000004</v>
      </c>
      <c r="D1166">
        <f>IF(OR(B1166=0,'Input and Summary Results'!E748=0),FALSE,'Input and Summary Results'!$E748)</f>
        <v>3.1385419999999997E-2</v>
      </c>
      <c r="E1166">
        <f t="shared" si="83"/>
        <v>-0.20404082319809802</v>
      </c>
      <c r="F1166">
        <f t="shared" si="84"/>
        <v>2.1790063580889963E-2</v>
      </c>
      <c r="G1166">
        <f>IF('Input and Summary Results'!$J$4="yes",IF(C1166=FALSE,FALSE,IF('Data Transformation'!E1166&lt;$R$10,E1166,$R$10)),IF(C1166=FALSE,FALSE,IF(C1166&lt;$R$10,C1166,$R$10)))</f>
        <v>0.62511393000000004</v>
      </c>
      <c r="H1166">
        <f>IF('Input and Summary Results'!$J$4="yes",'Data Transformation'!F1166,'Data Transformation'!D1166)</f>
        <v>3.1385419999999997E-2</v>
      </c>
      <c r="I1166">
        <f t="shared" si="85"/>
        <v>50</v>
      </c>
    </row>
    <row r="1167" spans="2:9" x14ac:dyDescent="0.25">
      <c r="B1167">
        <f>IF('Input and Summary Results'!D749=0,FALSE,'Input and Summary Results'!$B749)</f>
        <v>50</v>
      </c>
      <c r="C1167">
        <f>IF(OR(B1167=0,'Input and Summary Results'!D749=0,'Input and Summary Results'!D749=""),FALSE,'Input and Summary Results'!$D749)</f>
        <v>0.65629090999999995</v>
      </c>
      <c r="D1167">
        <f>IF(OR(B1167=0,'Input and Summary Results'!E749=0),FALSE,'Input and Summary Results'!$E749)</f>
        <v>3.8424729999999997E-2</v>
      </c>
      <c r="E1167">
        <f t="shared" si="83"/>
        <v>-0.18290361092543186</v>
      </c>
      <c r="F1167">
        <f t="shared" si="84"/>
        <v>2.5409970739957374E-2</v>
      </c>
      <c r="G1167">
        <f>IF('Input and Summary Results'!$J$4="yes",IF(C1167=FALSE,FALSE,IF('Data Transformation'!E1167&lt;$R$10,E1167,$R$10)),IF(C1167=FALSE,FALSE,IF(C1167&lt;$R$10,C1167,$R$10)))</f>
        <v>0.65629090999999995</v>
      </c>
      <c r="H1167">
        <f>IF('Input and Summary Results'!$J$4="yes",'Data Transformation'!F1167,'Data Transformation'!D1167)</f>
        <v>3.8424729999999997E-2</v>
      </c>
      <c r="I1167">
        <f t="shared" si="85"/>
        <v>50</v>
      </c>
    </row>
    <row r="1168" spans="2:9" x14ac:dyDescent="0.25">
      <c r="B1168">
        <f>IF('Input and Summary Results'!D750=0,FALSE,'Input and Summary Results'!$B750)</f>
        <v>50</v>
      </c>
      <c r="C1168">
        <f>IF(OR(B1168=0,'Input and Summary Results'!D750=0,'Input and Summary Results'!D750=""),FALSE,'Input and Summary Results'!$D750)</f>
        <v>0.833318</v>
      </c>
      <c r="D1168">
        <f>IF(OR(B1168=0,'Input and Summary Results'!E750=0),FALSE,'Input and Summary Results'!$E750)</f>
        <v>4.4953739999999999E-2</v>
      </c>
      <c r="E1168">
        <f t="shared" si="83"/>
        <v>-7.9189237139610111E-2</v>
      </c>
      <c r="F1168">
        <f t="shared" si="84"/>
        <v>2.3412338579029853E-2</v>
      </c>
      <c r="G1168">
        <f>IF('Input and Summary Results'!$J$4="yes",IF(C1168=FALSE,FALSE,IF('Data Transformation'!E1168&lt;$R$10,E1168,$R$10)),IF(C1168=FALSE,FALSE,IF(C1168&lt;$R$10,C1168,$R$10)))</f>
        <v>0.833318</v>
      </c>
      <c r="H1168">
        <f>IF('Input and Summary Results'!$J$4="yes",'Data Transformation'!F1168,'Data Transformation'!D1168)</f>
        <v>4.4953739999999999E-2</v>
      </c>
      <c r="I1168">
        <f t="shared" si="85"/>
        <v>50</v>
      </c>
    </row>
    <row r="1169" spans="2:9" x14ac:dyDescent="0.25">
      <c r="B1169">
        <f>IF('Input and Summary Results'!D751=0,FALSE,'Input and Summary Results'!$B751)</f>
        <v>50</v>
      </c>
      <c r="C1169">
        <f>IF(OR(B1169=0,'Input and Summary Results'!D751=0,'Input and Summary Results'!D751=""),FALSE,'Input and Summary Results'!$D751)</f>
        <v>0.88213363</v>
      </c>
      <c r="D1169">
        <f>IF(OR(B1169=0,'Input and Summary Results'!E751=0),FALSE,'Input and Summary Results'!$E751)</f>
        <v>6.2327630000000002E-2</v>
      </c>
      <c r="E1169">
        <f t="shared" si="83"/>
        <v>-5.4465620791426875E-2</v>
      </c>
      <c r="F1169">
        <f t="shared" si="84"/>
        <v>3.0664505353911065E-2</v>
      </c>
      <c r="G1169">
        <f>IF('Input and Summary Results'!$J$4="yes",IF(C1169=FALSE,FALSE,IF('Data Transformation'!E1169&lt;$R$10,E1169,$R$10)),IF(C1169=FALSE,FALSE,IF(C1169&lt;$R$10,C1169,$R$10)))</f>
        <v>0.88213363</v>
      </c>
      <c r="H1169">
        <f>IF('Input and Summary Results'!$J$4="yes",'Data Transformation'!F1169,'Data Transformation'!D1169)</f>
        <v>6.2327630000000002E-2</v>
      </c>
      <c r="I1169">
        <f t="shared" si="85"/>
        <v>50</v>
      </c>
    </row>
    <row r="1170" spans="2:9" x14ac:dyDescent="0.25">
      <c r="B1170">
        <f>IF('Input and Summary Results'!D752=0,FALSE,'Input and Summary Results'!$B752)</f>
        <v>50</v>
      </c>
      <c r="C1170">
        <f>IF(OR(B1170=0,'Input and Summary Results'!D752=0,'Input and Summary Results'!D752=""),FALSE,'Input and Summary Results'!$D752)</f>
        <v>1.04388193</v>
      </c>
      <c r="D1170">
        <f>IF(OR(B1170=0,'Input and Summary Results'!E752=0),FALSE,'Input and Summary Results'!$E752)</f>
        <v>4.4389770000000002E-2</v>
      </c>
      <c r="E1170">
        <f t="shared" si="83"/>
        <v>1.8651379845110592E-2</v>
      </c>
      <c r="F1170">
        <f t="shared" si="84"/>
        <v>1.8455305745162198E-2</v>
      </c>
      <c r="G1170">
        <f>IF('Input and Summary Results'!$J$4="yes",IF(C1170=FALSE,FALSE,IF('Data Transformation'!E1170&lt;$R$10,E1170,$R$10)),IF(C1170=FALSE,FALSE,IF(C1170&lt;$R$10,C1170,$R$10)))</f>
        <v>1.04388193</v>
      </c>
      <c r="H1170">
        <f>IF('Input and Summary Results'!$J$4="yes",'Data Transformation'!F1170,'Data Transformation'!D1170)</f>
        <v>4.4389770000000002E-2</v>
      </c>
      <c r="I1170">
        <f t="shared" si="85"/>
        <v>50</v>
      </c>
    </row>
    <row r="1171" spans="2:9" x14ac:dyDescent="0.25">
      <c r="B1171">
        <f>IF('Input and Summary Results'!D753=0,FALSE,'Input and Summary Results'!$B753)</f>
        <v>51</v>
      </c>
      <c r="C1171">
        <f>IF(OR(B1171=0,'Input and Summary Results'!D753=0,'Input and Summary Results'!D753=""),FALSE,'Input and Summary Results'!$D753)</f>
        <v>0.55388797000000001</v>
      </c>
      <c r="D1171">
        <f>IF(OR(B1171=0,'Input and Summary Results'!E753=0),FALSE,'Input and Summary Results'!$E753)</f>
        <v>3.4197600000000002E-2</v>
      </c>
      <c r="E1171">
        <f t="shared" si="83"/>
        <v>-0.25657806727677462</v>
      </c>
      <c r="F1171">
        <f t="shared" si="84"/>
        <v>2.6795596228601969E-2</v>
      </c>
      <c r="G1171">
        <f>IF('Input and Summary Results'!$J$4="yes",IF(C1171=FALSE,FALSE,IF('Data Transformation'!E1171&lt;$R$10,E1171,$R$10)),IF(C1171=FALSE,FALSE,IF(C1171&lt;$R$10,C1171,$R$10)))</f>
        <v>0.55388797000000001</v>
      </c>
      <c r="H1171">
        <f>IF('Input and Summary Results'!$J$4="yes",'Data Transformation'!F1171,'Data Transformation'!D1171)</f>
        <v>3.4197600000000002E-2</v>
      </c>
      <c r="I1171">
        <f t="shared" si="85"/>
        <v>51</v>
      </c>
    </row>
    <row r="1172" spans="2:9" x14ac:dyDescent="0.25">
      <c r="B1172">
        <f>IF('Input and Summary Results'!D754=0,FALSE,'Input and Summary Results'!$B754)</f>
        <v>51</v>
      </c>
      <c r="C1172">
        <f>IF(OR(B1172=0,'Input and Summary Results'!D754=0,'Input and Summary Results'!D754=""),FALSE,'Input and Summary Results'!$D754)</f>
        <v>0.84097816000000003</v>
      </c>
      <c r="D1172">
        <f>IF(OR(B1172=0,'Input and Summary Results'!E754=0),FALSE,'Input and Summary Results'!$E754)</f>
        <v>3.0882199999999999E-2</v>
      </c>
      <c r="E1172">
        <f t="shared" si="83"/>
        <v>-7.5215282578598122E-2</v>
      </c>
      <c r="F1172">
        <f t="shared" si="84"/>
        <v>1.5937244791232152E-2</v>
      </c>
      <c r="G1172">
        <f>IF('Input and Summary Results'!$J$4="yes",IF(C1172=FALSE,FALSE,IF('Data Transformation'!E1172&lt;$R$10,E1172,$R$10)),IF(C1172=FALSE,FALSE,IF(C1172&lt;$R$10,C1172,$R$10)))</f>
        <v>0.84097816000000003</v>
      </c>
      <c r="H1172">
        <f>IF('Input and Summary Results'!$J$4="yes",'Data Transformation'!F1172,'Data Transformation'!D1172)</f>
        <v>3.0882199999999999E-2</v>
      </c>
      <c r="I1172">
        <f t="shared" si="85"/>
        <v>51</v>
      </c>
    </row>
    <row r="1173" spans="2:9" x14ac:dyDescent="0.25">
      <c r="B1173">
        <f>IF('Input and Summary Results'!D755=0,FALSE,'Input and Summary Results'!$B755)</f>
        <v>51</v>
      </c>
      <c r="C1173">
        <f>IF(OR(B1173=0,'Input and Summary Results'!D755=0,'Input and Summary Results'!D755=""),FALSE,'Input and Summary Results'!$D755)</f>
        <v>0.85522682999999999</v>
      </c>
      <c r="D1173">
        <f>IF(OR(B1173=0,'Input and Summary Results'!E755=0),FALSE,'Input and Summary Results'!$E755)</f>
        <v>4.0592549999999998E-2</v>
      </c>
      <c r="E1173">
        <f t="shared" si="83"/>
        <v>-6.79186829885048E-2</v>
      </c>
      <c r="F1173">
        <f t="shared" si="84"/>
        <v>2.0599408346438336E-2</v>
      </c>
      <c r="G1173">
        <f>IF('Input and Summary Results'!$J$4="yes",IF(C1173=FALSE,FALSE,IF('Data Transformation'!E1173&lt;$R$10,E1173,$R$10)),IF(C1173=FALSE,FALSE,IF(C1173&lt;$R$10,C1173,$R$10)))</f>
        <v>0.85522682999999999</v>
      </c>
      <c r="H1173">
        <f>IF('Input and Summary Results'!$J$4="yes",'Data Transformation'!F1173,'Data Transformation'!D1173)</f>
        <v>4.0592549999999998E-2</v>
      </c>
      <c r="I1173">
        <f t="shared" si="85"/>
        <v>51</v>
      </c>
    </row>
    <row r="1174" spans="2:9" x14ac:dyDescent="0.25">
      <c r="B1174">
        <f>IF('Input and Summary Results'!D756=0,FALSE,'Input and Summary Results'!$B756)</f>
        <v>51</v>
      </c>
      <c r="C1174">
        <f>IF(OR(B1174=0,'Input and Summary Results'!D756=0,'Input and Summary Results'!D756=""),FALSE,'Input and Summary Results'!$D756)</f>
        <v>0.86781048000000005</v>
      </c>
      <c r="D1174">
        <f>IF(OR(B1174=0,'Input and Summary Results'!E756=0),FALSE,'Input and Summary Results'!$E756)</f>
        <v>3.2299540000000002E-2</v>
      </c>
      <c r="E1174">
        <f t="shared" si="83"/>
        <v>-6.1575109474509102E-2</v>
      </c>
      <c r="F1174">
        <f t="shared" si="84"/>
        <v>1.6153296927227705E-2</v>
      </c>
      <c r="G1174">
        <f>IF('Input and Summary Results'!$J$4="yes",IF(C1174=FALSE,FALSE,IF('Data Transformation'!E1174&lt;$R$10,E1174,$R$10)),IF(C1174=FALSE,FALSE,IF(C1174&lt;$R$10,C1174,$R$10)))</f>
        <v>0.86781048000000005</v>
      </c>
      <c r="H1174">
        <f>IF('Input and Summary Results'!$J$4="yes",'Data Transformation'!F1174,'Data Transformation'!D1174)</f>
        <v>3.2299540000000002E-2</v>
      </c>
      <c r="I1174">
        <f t="shared" si="85"/>
        <v>51</v>
      </c>
    </row>
    <row r="1175" spans="2:9" x14ac:dyDescent="0.25">
      <c r="B1175">
        <f>IF('Input and Summary Results'!D757=0,FALSE,'Input and Summary Results'!$B757)</f>
        <v>51</v>
      </c>
      <c r="C1175">
        <f>IF(OR(B1175=0,'Input and Summary Results'!D757=0,'Input and Summary Results'!D757=""),FALSE,'Input and Summary Results'!$D757)</f>
        <v>0.88250821999999995</v>
      </c>
      <c r="D1175">
        <f>IF(OR(B1175=0,'Input and Summary Results'!E757=0),FALSE,'Input and Summary Results'!$E757)</f>
        <v>3.1268459999999998E-2</v>
      </c>
      <c r="E1175">
        <f t="shared" si="83"/>
        <v>-5.4281240745787981E-2</v>
      </c>
      <c r="F1175">
        <f t="shared" si="84"/>
        <v>1.5377207070093919E-2</v>
      </c>
      <c r="G1175">
        <f>IF('Input and Summary Results'!$J$4="yes",IF(C1175=FALSE,FALSE,IF('Data Transformation'!E1175&lt;$R$10,E1175,$R$10)),IF(C1175=FALSE,FALSE,IF(C1175&lt;$R$10,C1175,$R$10)))</f>
        <v>0.88250821999999995</v>
      </c>
      <c r="H1175">
        <f>IF('Input and Summary Results'!$J$4="yes",'Data Transformation'!F1175,'Data Transformation'!D1175)</f>
        <v>3.1268459999999998E-2</v>
      </c>
      <c r="I1175">
        <f t="shared" si="85"/>
        <v>51</v>
      </c>
    </row>
    <row r="1176" spans="2:9" x14ac:dyDescent="0.25">
      <c r="B1176">
        <f>IF('Input and Summary Results'!D758=0,FALSE,'Input and Summary Results'!$B758)</f>
        <v>51</v>
      </c>
      <c r="C1176">
        <f>IF(OR(B1176=0,'Input and Summary Results'!D758=0,'Input and Summary Results'!D758=""),FALSE,'Input and Summary Results'!$D758)</f>
        <v>0.88456517999999995</v>
      </c>
      <c r="D1176">
        <f>IF(OR(B1176=0,'Input and Summary Results'!E758=0),FALSE,'Input and Summary Results'!$E758)</f>
        <v>3.4041929999999998E-2</v>
      </c>
      <c r="E1176">
        <f t="shared" si="83"/>
        <v>-5.3270160186276672E-2</v>
      </c>
      <c r="F1176">
        <f t="shared" si="84"/>
        <v>1.670221477630399E-2</v>
      </c>
      <c r="G1176">
        <f>IF('Input and Summary Results'!$J$4="yes",IF(C1176=FALSE,FALSE,IF('Data Transformation'!E1176&lt;$R$10,E1176,$R$10)),IF(C1176=FALSE,FALSE,IF(C1176&lt;$R$10,C1176,$R$10)))</f>
        <v>0.88456517999999995</v>
      </c>
      <c r="H1176">
        <f>IF('Input and Summary Results'!$J$4="yes",'Data Transformation'!F1176,'Data Transformation'!D1176)</f>
        <v>3.4041929999999998E-2</v>
      </c>
      <c r="I1176">
        <f t="shared" si="85"/>
        <v>51</v>
      </c>
    </row>
    <row r="1177" spans="2:9" x14ac:dyDescent="0.25">
      <c r="B1177">
        <f>IF('Input and Summary Results'!D759=0,FALSE,'Input and Summary Results'!$B759)</f>
        <v>51</v>
      </c>
      <c r="C1177">
        <f>IF(OR(B1177=0,'Input and Summary Results'!D759=0,'Input and Summary Results'!D759=""),FALSE,'Input and Summary Results'!$D759)</f>
        <v>0.89714459999999996</v>
      </c>
      <c r="D1177">
        <f>IF(OR(B1177=0,'Input and Summary Results'!E759=0),FALSE,'Input and Summary Results'!$E759)</f>
        <v>2.1879869999999999E-2</v>
      </c>
      <c r="E1177">
        <f t="shared" si="83"/>
        <v>-4.7137552584778447E-2</v>
      </c>
      <c r="F1177">
        <f t="shared" si="84"/>
        <v>1.0584540752962232E-2</v>
      </c>
      <c r="G1177">
        <f>IF('Input and Summary Results'!$J$4="yes",IF(C1177=FALSE,FALSE,IF('Data Transformation'!E1177&lt;$R$10,E1177,$R$10)),IF(C1177=FALSE,FALSE,IF(C1177&lt;$R$10,C1177,$R$10)))</f>
        <v>0.89714459999999996</v>
      </c>
      <c r="H1177">
        <f>IF('Input and Summary Results'!$J$4="yes",'Data Transformation'!F1177,'Data Transformation'!D1177)</f>
        <v>2.1879869999999999E-2</v>
      </c>
      <c r="I1177">
        <f t="shared" si="85"/>
        <v>51</v>
      </c>
    </row>
    <row r="1178" spans="2:9" x14ac:dyDescent="0.25">
      <c r="B1178">
        <f>IF('Input and Summary Results'!D760=0,FALSE,'Input and Summary Results'!$B760)</f>
        <v>51</v>
      </c>
      <c r="C1178">
        <f>IF(OR(B1178=0,'Input and Summary Results'!D760=0,'Input and Summary Results'!D760=""),FALSE,'Input and Summary Results'!$D760)</f>
        <v>0.90745321999999995</v>
      </c>
      <c r="D1178">
        <f>IF(OR(B1178=0,'Input and Summary Results'!E760=0),FALSE,'Input and Summary Results'!$E760)</f>
        <v>3.2783970000000003E-2</v>
      </c>
      <c r="E1178">
        <f t="shared" si="83"/>
        <v>-4.2175753971757074E-2</v>
      </c>
      <c r="F1178">
        <f t="shared" si="84"/>
        <v>1.5679312901661205E-2</v>
      </c>
      <c r="G1178">
        <f>IF('Input and Summary Results'!$J$4="yes",IF(C1178=FALSE,FALSE,IF('Data Transformation'!E1178&lt;$R$10,E1178,$R$10)),IF(C1178=FALSE,FALSE,IF(C1178&lt;$R$10,C1178,$R$10)))</f>
        <v>0.90745321999999995</v>
      </c>
      <c r="H1178">
        <f>IF('Input and Summary Results'!$J$4="yes",'Data Transformation'!F1178,'Data Transformation'!D1178)</f>
        <v>3.2783970000000003E-2</v>
      </c>
      <c r="I1178">
        <f t="shared" si="85"/>
        <v>51</v>
      </c>
    </row>
    <row r="1179" spans="2:9" x14ac:dyDescent="0.25">
      <c r="B1179">
        <f>IF('Input and Summary Results'!D761=0,FALSE,'Input and Summary Results'!$B761)</f>
        <v>51</v>
      </c>
      <c r="C1179">
        <f>IF(OR(B1179=0,'Input and Summary Results'!D761=0,'Input and Summary Results'!D761=""),FALSE,'Input and Summary Results'!$D761)</f>
        <v>0.91073088999999996</v>
      </c>
      <c r="D1179">
        <f>IF(OR(B1179=0,'Input and Summary Results'!E761=0),FALSE,'Input and Summary Results'!$E761)</f>
        <v>2.3892750000000001E-2</v>
      </c>
      <c r="E1179">
        <f t="shared" si="83"/>
        <v>-4.0609932855326755E-2</v>
      </c>
      <c r="F1179">
        <f t="shared" si="84"/>
        <v>1.1385858999468E-2</v>
      </c>
      <c r="G1179">
        <f>IF('Input and Summary Results'!$J$4="yes",IF(C1179=FALSE,FALSE,IF('Data Transformation'!E1179&lt;$R$10,E1179,$R$10)),IF(C1179=FALSE,FALSE,IF(C1179&lt;$R$10,C1179,$R$10)))</f>
        <v>0.91073088999999996</v>
      </c>
      <c r="H1179">
        <f>IF('Input and Summary Results'!$J$4="yes",'Data Transformation'!F1179,'Data Transformation'!D1179)</f>
        <v>2.3892750000000001E-2</v>
      </c>
      <c r="I1179">
        <f t="shared" si="85"/>
        <v>51</v>
      </c>
    </row>
    <row r="1180" spans="2:9" x14ac:dyDescent="0.25">
      <c r="B1180">
        <f>IF('Input and Summary Results'!D762=0,FALSE,'Input and Summary Results'!$B762)</f>
        <v>51</v>
      </c>
      <c r="C1180">
        <f>IF(OR(B1180=0,'Input and Summary Results'!D762=0,'Input and Summary Results'!D762=""),FALSE,'Input and Summary Results'!$D762)</f>
        <v>0.92074407999999996</v>
      </c>
      <c r="D1180">
        <f>IF(OR(B1180=0,'Input and Summary Results'!E762=0),FALSE,'Input and Summary Results'!$E762)</f>
        <v>4.2536919999999999E-2</v>
      </c>
      <c r="E1180">
        <f t="shared" si="83"/>
        <v>-3.5861064796262221E-2</v>
      </c>
      <c r="F1180">
        <f t="shared" si="84"/>
        <v>2.0050113469097731E-2</v>
      </c>
      <c r="G1180">
        <f>IF('Input and Summary Results'!$J$4="yes",IF(C1180=FALSE,FALSE,IF('Data Transformation'!E1180&lt;$R$10,E1180,$R$10)),IF(C1180=FALSE,FALSE,IF(C1180&lt;$R$10,C1180,$R$10)))</f>
        <v>0.92074407999999996</v>
      </c>
      <c r="H1180">
        <f>IF('Input and Summary Results'!$J$4="yes",'Data Transformation'!F1180,'Data Transformation'!D1180)</f>
        <v>4.2536919999999999E-2</v>
      </c>
      <c r="I1180">
        <f t="shared" si="85"/>
        <v>51</v>
      </c>
    </row>
    <row r="1181" spans="2:9" x14ac:dyDescent="0.25">
      <c r="B1181">
        <f>IF('Input and Summary Results'!D763=0,FALSE,'Input and Summary Results'!$B763)</f>
        <v>51</v>
      </c>
      <c r="C1181">
        <f>IF(OR(B1181=0,'Input and Summary Results'!D763=0,'Input and Summary Results'!D763=""),FALSE,'Input and Summary Results'!$D763)</f>
        <v>0.94873742999999999</v>
      </c>
      <c r="D1181">
        <f>IF(OR(B1181=0,'Input and Summary Results'!E763=0),FALSE,'Input and Summary Results'!$E763)</f>
        <v>3.4454569999999997E-2</v>
      </c>
      <c r="E1181">
        <f t="shared" si="83"/>
        <v>-2.2853965107321267E-2</v>
      </c>
      <c r="F1181">
        <f t="shared" si="84"/>
        <v>1.5761245321584919E-2</v>
      </c>
      <c r="G1181">
        <f>IF('Input and Summary Results'!$J$4="yes",IF(C1181=FALSE,FALSE,IF('Data Transformation'!E1181&lt;$R$10,E1181,$R$10)),IF(C1181=FALSE,FALSE,IF(C1181&lt;$R$10,C1181,$R$10)))</f>
        <v>0.94873742999999999</v>
      </c>
      <c r="H1181">
        <f>IF('Input and Summary Results'!$J$4="yes",'Data Transformation'!F1181,'Data Transformation'!D1181)</f>
        <v>3.4454569999999997E-2</v>
      </c>
      <c r="I1181">
        <f t="shared" si="85"/>
        <v>51</v>
      </c>
    </row>
    <row r="1182" spans="2:9" x14ac:dyDescent="0.25">
      <c r="B1182">
        <f>IF('Input and Summary Results'!D764=0,FALSE,'Input and Summary Results'!$B764)</f>
        <v>51</v>
      </c>
      <c r="C1182">
        <f>IF(OR(B1182=0,'Input and Summary Results'!D764=0,'Input and Summary Results'!D764=""),FALSE,'Input and Summary Results'!$D764)</f>
        <v>0.95197823000000004</v>
      </c>
      <c r="D1182">
        <f>IF(OR(B1182=0,'Input and Summary Results'!E764=0),FALSE,'Input and Summary Results'!$E764)</f>
        <v>4.0253150000000001E-2</v>
      </c>
      <c r="E1182">
        <f t="shared" si="83"/>
        <v>-2.1372983022011779E-2</v>
      </c>
      <c r="F1182">
        <f t="shared" si="84"/>
        <v>1.8351120382238153E-2</v>
      </c>
      <c r="G1182">
        <f>IF('Input and Summary Results'!$J$4="yes",IF(C1182=FALSE,FALSE,IF('Data Transformation'!E1182&lt;$R$10,E1182,$R$10)),IF(C1182=FALSE,FALSE,IF(C1182&lt;$R$10,C1182,$R$10)))</f>
        <v>0.95197823000000004</v>
      </c>
      <c r="H1182">
        <f>IF('Input and Summary Results'!$J$4="yes",'Data Transformation'!F1182,'Data Transformation'!D1182)</f>
        <v>4.0253150000000001E-2</v>
      </c>
      <c r="I1182">
        <f t="shared" si="85"/>
        <v>51</v>
      </c>
    </row>
    <row r="1183" spans="2:9" x14ac:dyDescent="0.25">
      <c r="B1183">
        <f>IF('Input and Summary Results'!D765=0,FALSE,'Input and Summary Results'!$B765)</f>
        <v>51</v>
      </c>
      <c r="C1183">
        <f>IF(OR(B1183=0,'Input and Summary Results'!D765=0,'Input and Summary Results'!D765=""),FALSE,'Input and Summary Results'!$D765)</f>
        <v>0.95476729999999999</v>
      </c>
      <c r="D1183">
        <f>IF(OR(B1183=0,'Input and Summary Results'!E765=0),FALSE,'Input and Summary Results'!$E765)</f>
        <v>4.455489E-2</v>
      </c>
      <c r="E1183">
        <f t="shared" si="83"/>
        <v>-2.0102463641769385E-2</v>
      </c>
      <c r="F1183">
        <f t="shared" si="84"/>
        <v>2.0252916349355492E-2</v>
      </c>
      <c r="G1183">
        <f>IF('Input and Summary Results'!$J$4="yes",IF(C1183=FALSE,FALSE,IF('Data Transformation'!E1183&lt;$R$10,E1183,$R$10)),IF(C1183=FALSE,FALSE,IF(C1183&lt;$R$10,C1183,$R$10)))</f>
        <v>0.95476729999999999</v>
      </c>
      <c r="H1183">
        <f>IF('Input and Summary Results'!$J$4="yes",'Data Transformation'!F1183,'Data Transformation'!D1183)</f>
        <v>4.455489E-2</v>
      </c>
      <c r="I1183">
        <f t="shared" si="85"/>
        <v>51</v>
      </c>
    </row>
    <row r="1184" spans="2:9" x14ac:dyDescent="0.25">
      <c r="B1184">
        <f>IF('Input and Summary Results'!D766=0,FALSE,'Input and Summary Results'!$B766)</f>
        <v>51</v>
      </c>
      <c r="C1184">
        <f>IF(OR(B1184=0,'Input and Summary Results'!D766=0,'Input and Summary Results'!D766=""),FALSE,'Input and Summary Results'!$D766)</f>
        <v>0.96494183</v>
      </c>
      <c r="D1184">
        <f>IF(OR(B1184=0,'Input and Summary Results'!E766=0),FALSE,'Input and Summary Results'!$E766)</f>
        <v>4.462522E-2</v>
      </c>
      <c r="E1184">
        <f t="shared" si="83"/>
        <v>-1.5498866626636867E-2</v>
      </c>
      <c r="F1184">
        <f t="shared" si="84"/>
        <v>2.0070997937772062E-2</v>
      </c>
      <c r="G1184">
        <f>IF('Input and Summary Results'!$J$4="yes",IF(C1184=FALSE,FALSE,IF('Data Transformation'!E1184&lt;$R$10,E1184,$R$10)),IF(C1184=FALSE,FALSE,IF(C1184&lt;$R$10,C1184,$R$10)))</f>
        <v>0.96494183</v>
      </c>
      <c r="H1184">
        <f>IF('Input and Summary Results'!$J$4="yes",'Data Transformation'!F1184,'Data Transformation'!D1184)</f>
        <v>4.462522E-2</v>
      </c>
      <c r="I1184">
        <f t="shared" si="85"/>
        <v>51</v>
      </c>
    </row>
    <row r="1185" spans="2:9" x14ac:dyDescent="0.25">
      <c r="B1185">
        <f>IF('Input and Summary Results'!D767=0,FALSE,'Input and Summary Results'!$B767)</f>
        <v>51</v>
      </c>
      <c r="C1185">
        <f>IF(OR(B1185=0,'Input and Summary Results'!D767=0,'Input and Summary Results'!D767=""),FALSE,'Input and Summary Results'!$D767)</f>
        <v>0.96497107000000004</v>
      </c>
      <c r="D1185">
        <f>IF(OR(B1185=0,'Input and Summary Results'!E767=0),FALSE,'Input and Summary Results'!$E767)</f>
        <v>3.9912019999999999E-2</v>
      </c>
      <c r="E1185">
        <f t="shared" si="83"/>
        <v>-1.5485706684909091E-2</v>
      </c>
      <c r="F1185">
        <f t="shared" si="84"/>
        <v>1.7950607244629626E-2</v>
      </c>
      <c r="G1185">
        <f>IF('Input and Summary Results'!$J$4="yes",IF(C1185=FALSE,FALSE,IF('Data Transformation'!E1185&lt;$R$10,E1185,$R$10)),IF(C1185=FALSE,FALSE,IF(C1185&lt;$R$10,C1185,$R$10)))</f>
        <v>0.96497107000000004</v>
      </c>
      <c r="H1185">
        <f>IF('Input and Summary Results'!$J$4="yes",'Data Transformation'!F1185,'Data Transformation'!D1185)</f>
        <v>3.9912019999999999E-2</v>
      </c>
      <c r="I1185">
        <f t="shared" si="85"/>
        <v>51</v>
      </c>
    </row>
    <row r="1186" spans="2:9" x14ac:dyDescent="0.25">
      <c r="B1186">
        <f>IF('Input and Summary Results'!D768=0,FALSE,'Input and Summary Results'!$B768)</f>
        <v>51</v>
      </c>
      <c r="C1186">
        <f>IF(OR(B1186=0,'Input and Summary Results'!D768=0,'Input and Summary Results'!D768=""),FALSE,'Input and Summary Results'!$D768)</f>
        <v>0.98996541000000005</v>
      </c>
      <c r="D1186">
        <f>IF(OR(B1186=0,'Input and Summary Results'!E768=0),FALSE,'Input and Summary Results'!$E768)</f>
        <v>2.179625E-2</v>
      </c>
      <c r="E1186">
        <f t="shared" si="83"/>
        <v>-4.379979653530099E-3</v>
      </c>
      <c r="F1186">
        <f t="shared" si="84"/>
        <v>9.5554575992710684E-3</v>
      </c>
      <c r="G1186">
        <f>IF('Input and Summary Results'!$J$4="yes",IF(C1186=FALSE,FALSE,IF('Data Transformation'!E1186&lt;$R$10,E1186,$R$10)),IF(C1186=FALSE,FALSE,IF(C1186&lt;$R$10,C1186,$R$10)))</f>
        <v>0.98996541000000005</v>
      </c>
      <c r="H1186">
        <f>IF('Input and Summary Results'!$J$4="yes",'Data Transformation'!F1186,'Data Transformation'!D1186)</f>
        <v>2.179625E-2</v>
      </c>
      <c r="I1186">
        <f t="shared" si="85"/>
        <v>51</v>
      </c>
    </row>
    <row r="1187" spans="2:9" x14ac:dyDescent="0.25">
      <c r="B1187">
        <f>IF('Input and Summary Results'!D769=0,FALSE,'Input and Summary Results'!$B769)</f>
        <v>51</v>
      </c>
      <c r="C1187">
        <f>IF(OR(B1187=0,'Input and Summary Results'!D769=0,'Input and Summary Results'!D769=""),FALSE,'Input and Summary Results'!$D769)</f>
        <v>0.99602111000000004</v>
      </c>
      <c r="D1187">
        <f>IF(OR(B1187=0,'Input and Summary Results'!E769=0),FALSE,'Input and Summary Results'!$E769)</f>
        <v>4.407589E-2</v>
      </c>
      <c r="E1187">
        <f t="shared" si="83"/>
        <v>-1.7314568982310251E-3</v>
      </c>
      <c r="F1187">
        <f t="shared" si="84"/>
        <v>1.920535224399009E-2</v>
      </c>
      <c r="G1187">
        <f>IF('Input and Summary Results'!$J$4="yes",IF(C1187=FALSE,FALSE,IF('Data Transformation'!E1187&lt;$R$10,E1187,$R$10)),IF(C1187=FALSE,FALSE,IF(C1187&lt;$R$10,C1187,$R$10)))</f>
        <v>0.99602111000000004</v>
      </c>
      <c r="H1187">
        <f>IF('Input and Summary Results'!$J$4="yes",'Data Transformation'!F1187,'Data Transformation'!D1187)</f>
        <v>4.407589E-2</v>
      </c>
      <c r="I1187">
        <f t="shared" si="85"/>
        <v>51</v>
      </c>
    </row>
    <row r="1188" spans="2:9" x14ac:dyDescent="0.25">
      <c r="B1188">
        <f>IF('Input and Summary Results'!D770=0,FALSE,'Input and Summary Results'!$B770)</f>
        <v>51</v>
      </c>
      <c r="C1188">
        <f>IF(OR(B1188=0,'Input and Summary Results'!D770=0,'Input and Summary Results'!D770=""),FALSE,'Input and Summary Results'!$D770)</f>
        <v>1.01375817</v>
      </c>
      <c r="D1188">
        <f>IF(OR(B1188=0,'Input and Summary Results'!E770=0),FALSE,'Input and Summary Results'!$E770)</f>
        <v>3.0332100000000001E-2</v>
      </c>
      <c r="E1188">
        <f t="shared" si="83"/>
        <v>5.9343672651996082E-3</v>
      </c>
      <c r="F1188">
        <f t="shared" si="84"/>
        <v>1.2985475027047132E-2</v>
      </c>
      <c r="G1188">
        <f>IF('Input and Summary Results'!$J$4="yes",IF(C1188=FALSE,FALSE,IF('Data Transformation'!E1188&lt;$R$10,E1188,$R$10)),IF(C1188=FALSE,FALSE,IF(C1188&lt;$R$10,C1188,$R$10)))</f>
        <v>1.01375817</v>
      </c>
      <c r="H1188">
        <f>IF('Input and Summary Results'!$J$4="yes",'Data Transformation'!F1188,'Data Transformation'!D1188)</f>
        <v>3.0332100000000001E-2</v>
      </c>
      <c r="I1188">
        <f t="shared" si="85"/>
        <v>51</v>
      </c>
    </row>
    <row r="1189" spans="2:9" x14ac:dyDescent="0.25">
      <c r="B1189">
        <f>IF('Input and Summary Results'!D771=0,FALSE,'Input and Summary Results'!$B771)</f>
        <v>51</v>
      </c>
      <c r="C1189">
        <f>IF(OR(B1189=0,'Input and Summary Results'!D771=0,'Input and Summary Results'!D771=""),FALSE,'Input and Summary Results'!$D771)</f>
        <v>1.01804279</v>
      </c>
      <c r="D1189">
        <f>IF(OR(B1189=0,'Input and Summary Results'!E771=0),FALSE,'Input and Summary Results'!$E771)</f>
        <v>3.9915770000000003E-2</v>
      </c>
      <c r="E1189">
        <f t="shared" si="83"/>
        <v>7.7660324902571933E-3</v>
      </c>
      <c r="F1189">
        <f t="shared" si="84"/>
        <v>1.7016420478750214E-2</v>
      </c>
      <c r="G1189">
        <f>IF('Input and Summary Results'!$J$4="yes",IF(C1189=FALSE,FALSE,IF('Data Transformation'!E1189&lt;$R$10,E1189,$R$10)),IF(C1189=FALSE,FALSE,IF(C1189&lt;$R$10,C1189,$R$10)))</f>
        <v>1.01804279</v>
      </c>
      <c r="H1189">
        <f>IF('Input and Summary Results'!$J$4="yes",'Data Transformation'!F1189,'Data Transformation'!D1189)</f>
        <v>3.9915770000000003E-2</v>
      </c>
      <c r="I1189">
        <f t="shared" si="85"/>
        <v>51</v>
      </c>
    </row>
    <row r="1190" spans="2:9" x14ac:dyDescent="0.25">
      <c r="B1190">
        <f>IF('Input and Summary Results'!D772=0,FALSE,'Input and Summary Results'!$B772)</f>
        <v>52</v>
      </c>
      <c r="C1190">
        <f>IF(OR(B1190=0,'Input and Summary Results'!D772=0,'Input and Summary Results'!D772=""),FALSE,'Input and Summary Results'!$D772)</f>
        <v>0.180119</v>
      </c>
      <c r="D1190">
        <f>IF(OR(B1190=0,'Input and Summary Results'!E772=0),FALSE,'Input and Summary Results'!$E772)</f>
        <v>3.5735919999999997E-2</v>
      </c>
      <c r="E1190">
        <f t="shared" si="83"/>
        <v>-0.7444404728554932</v>
      </c>
      <c r="F1190">
        <f t="shared" si="84"/>
        <v>8.6106347914434334E-2</v>
      </c>
      <c r="G1190">
        <f>IF('Input and Summary Results'!$J$4="yes",IF(C1190=FALSE,FALSE,IF('Data Transformation'!E1190&lt;$R$10,E1190,$R$10)),IF(C1190=FALSE,FALSE,IF(C1190&lt;$R$10,C1190,$R$10)))</f>
        <v>0.180119</v>
      </c>
      <c r="H1190">
        <f>IF('Input and Summary Results'!$J$4="yes",'Data Transformation'!F1190,'Data Transformation'!D1190)</f>
        <v>3.5735919999999997E-2</v>
      </c>
      <c r="I1190">
        <f t="shared" si="85"/>
        <v>52</v>
      </c>
    </row>
    <row r="1191" spans="2:9" x14ac:dyDescent="0.25">
      <c r="B1191">
        <f>IF('Input and Summary Results'!D773=0,FALSE,'Input and Summary Results'!$B773)</f>
        <v>52</v>
      </c>
      <c r="C1191">
        <f>IF(OR(B1191=0,'Input and Summary Results'!D773=0,'Input and Summary Results'!D773=""),FALSE,'Input and Summary Results'!$D773)</f>
        <v>0.43457371</v>
      </c>
      <c r="D1191">
        <f>IF(OR(B1191=0,'Input and Summary Results'!E773=0),FALSE,'Input and Summary Results'!$E773)</f>
        <v>4.8043799999999998E-2</v>
      </c>
      <c r="E1191">
        <f t="shared" si="83"/>
        <v>-0.36193655032861499</v>
      </c>
      <c r="F1191">
        <f t="shared" si="84"/>
        <v>4.798037414642501E-2</v>
      </c>
      <c r="G1191">
        <f>IF('Input and Summary Results'!$J$4="yes",IF(C1191=FALSE,FALSE,IF('Data Transformation'!E1191&lt;$R$10,E1191,$R$10)),IF(C1191=FALSE,FALSE,IF(C1191&lt;$R$10,C1191,$R$10)))</f>
        <v>0.43457371</v>
      </c>
      <c r="H1191">
        <f>IF('Input and Summary Results'!$J$4="yes",'Data Transformation'!F1191,'Data Transformation'!D1191)</f>
        <v>4.8043799999999998E-2</v>
      </c>
      <c r="I1191">
        <f t="shared" si="85"/>
        <v>52</v>
      </c>
    </row>
    <row r="1192" spans="2:9" x14ac:dyDescent="0.25">
      <c r="B1192">
        <f>IF('Input and Summary Results'!D774=0,FALSE,'Input and Summary Results'!$B774)</f>
        <v>52</v>
      </c>
      <c r="C1192">
        <f>IF(OR(B1192=0,'Input and Summary Results'!D774=0,'Input and Summary Results'!D774=""),FALSE,'Input and Summary Results'!$D774)</f>
        <v>0.44807988999999998</v>
      </c>
      <c r="D1192">
        <f>IF(OR(B1192=0,'Input and Summary Results'!E774=0),FALSE,'Input and Summary Results'!$E774)</f>
        <v>3.3242229999999998E-2</v>
      </c>
      <c r="E1192">
        <f t="shared" si="83"/>
        <v>-0.34864454695509606</v>
      </c>
      <c r="F1192">
        <f t="shared" si="84"/>
        <v>3.2197668634492832E-2</v>
      </c>
      <c r="G1192">
        <f>IF('Input and Summary Results'!$J$4="yes",IF(C1192=FALSE,FALSE,IF('Data Transformation'!E1192&lt;$R$10,E1192,$R$10)),IF(C1192=FALSE,FALSE,IF(C1192&lt;$R$10,C1192,$R$10)))</f>
        <v>0.44807988999999998</v>
      </c>
      <c r="H1192">
        <f>IF('Input and Summary Results'!$J$4="yes",'Data Transformation'!F1192,'Data Transformation'!D1192)</f>
        <v>3.3242229999999998E-2</v>
      </c>
      <c r="I1192">
        <f t="shared" si="85"/>
        <v>52</v>
      </c>
    </row>
    <row r="1193" spans="2:9" x14ac:dyDescent="0.25">
      <c r="B1193">
        <f>IF('Input and Summary Results'!D775=0,FALSE,'Input and Summary Results'!$B775)</f>
        <v>52</v>
      </c>
      <c r="C1193">
        <f>IF(OR(B1193=0,'Input and Summary Results'!D775=0,'Input and Summary Results'!D775=""),FALSE,'Input and Summary Results'!$D775)</f>
        <v>0.82681567</v>
      </c>
      <c r="D1193">
        <f>IF(OR(B1193=0,'Input and Summary Results'!E775=0),FALSE,'Input and Summary Results'!$E775)</f>
        <v>3.9431180000000003E-2</v>
      </c>
      <c r="E1193">
        <f t="shared" si="83"/>
        <v>-8.2591301118234706E-2</v>
      </c>
      <c r="F1193">
        <f t="shared" si="84"/>
        <v>2.0697638834058386E-2</v>
      </c>
      <c r="G1193">
        <f>IF('Input and Summary Results'!$J$4="yes",IF(C1193=FALSE,FALSE,IF('Data Transformation'!E1193&lt;$R$10,E1193,$R$10)),IF(C1193=FALSE,FALSE,IF(C1193&lt;$R$10,C1193,$R$10)))</f>
        <v>0.82681567</v>
      </c>
      <c r="H1193">
        <f>IF('Input and Summary Results'!$J$4="yes",'Data Transformation'!F1193,'Data Transformation'!D1193)</f>
        <v>3.9431180000000003E-2</v>
      </c>
      <c r="I1193">
        <f t="shared" si="85"/>
        <v>52</v>
      </c>
    </row>
    <row r="1194" spans="2:9" x14ac:dyDescent="0.25">
      <c r="B1194">
        <f>IF('Input and Summary Results'!D776=0,FALSE,'Input and Summary Results'!$B776)</f>
        <v>52</v>
      </c>
      <c r="C1194">
        <f>IF(OR(B1194=0,'Input and Summary Results'!D776=0,'Input and Summary Results'!D776=""),FALSE,'Input and Summary Results'!$D776)</f>
        <v>0.82685684999999998</v>
      </c>
      <c r="D1194">
        <f>IF(OR(B1194=0,'Input and Summary Results'!E776=0),FALSE,'Input and Summary Results'!$E776)</f>
        <v>4.6368369999999999E-2</v>
      </c>
      <c r="E1194">
        <f t="shared" ref="E1194:E1257" si="86">IF(C1194=FALSE,FALSE,LOG10(C1194))</f>
        <v>-8.2569671386166027E-2</v>
      </c>
      <c r="F1194">
        <f t="shared" ref="F1194:F1257" si="87">IF(D1194=FALSE, FALSE,0.434*D1194/C1194)</f>
        <v>2.4337795085086374E-2</v>
      </c>
      <c r="G1194">
        <f>IF('Input and Summary Results'!$J$4="yes",IF(C1194=FALSE,FALSE,IF('Data Transformation'!E1194&lt;$R$10,E1194,$R$10)),IF(C1194=FALSE,FALSE,IF(C1194&lt;$R$10,C1194,$R$10)))</f>
        <v>0.82685684999999998</v>
      </c>
      <c r="H1194">
        <f>IF('Input and Summary Results'!$J$4="yes",'Data Transformation'!F1194,'Data Transformation'!D1194)</f>
        <v>4.6368369999999999E-2</v>
      </c>
      <c r="I1194">
        <f t="shared" si="85"/>
        <v>52</v>
      </c>
    </row>
    <row r="1195" spans="2:9" x14ac:dyDescent="0.25">
      <c r="B1195">
        <f>IF('Input and Summary Results'!D777=0,FALSE,'Input and Summary Results'!$B777)</f>
        <v>52</v>
      </c>
      <c r="C1195">
        <f>IF(OR(B1195=0,'Input and Summary Results'!D777=0,'Input and Summary Results'!D777=""),FALSE,'Input and Summary Results'!$D777)</f>
        <v>0.86819999999999997</v>
      </c>
      <c r="D1195">
        <f>IF(OR(B1195=0,'Input and Summary Results'!E777=0),FALSE,'Input and Summary Results'!$E777)</f>
        <v>3.3194250000000002E-2</v>
      </c>
      <c r="E1195">
        <f t="shared" si="86"/>
        <v>-6.1380218497318909E-2</v>
      </c>
      <c r="F1195">
        <f t="shared" si="87"/>
        <v>1.6593301658604009E-2</v>
      </c>
      <c r="G1195">
        <f>IF('Input and Summary Results'!$J$4="yes",IF(C1195=FALSE,FALSE,IF('Data Transformation'!E1195&lt;$R$10,E1195,$R$10)),IF(C1195=FALSE,FALSE,IF(C1195&lt;$R$10,C1195,$R$10)))</f>
        <v>0.86819999999999997</v>
      </c>
      <c r="H1195">
        <f>IF('Input and Summary Results'!$J$4="yes",'Data Transformation'!F1195,'Data Transformation'!D1195)</f>
        <v>3.3194250000000002E-2</v>
      </c>
      <c r="I1195">
        <f t="shared" si="85"/>
        <v>52</v>
      </c>
    </row>
    <row r="1196" spans="2:9" x14ac:dyDescent="0.25">
      <c r="B1196">
        <f>IF('Input and Summary Results'!D778=0,FALSE,'Input and Summary Results'!$B778)</f>
        <v>52</v>
      </c>
      <c r="C1196">
        <f>IF(OR(B1196=0,'Input and Summary Results'!D778=0,'Input and Summary Results'!D778=""),FALSE,'Input and Summary Results'!$D778)</f>
        <v>0.86997579000000003</v>
      </c>
      <c r="D1196">
        <f>IF(OR(B1196=0,'Input and Summary Results'!E778=0),FALSE,'Input and Summary Results'!$E778)</f>
        <v>3.6862539999999999E-2</v>
      </c>
      <c r="E1196">
        <f t="shared" si="86"/>
        <v>-6.0492832916672221E-2</v>
      </c>
      <c r="F1196">
        <f t="shared" si="87"/>
        <v>1.8389410997287636E-2</v>
      </c>
      <c r="G1196">
        <f>IF('Input and Summary Results'!$J$4="yes",IF(C1196=FALSE,FALSE,IF('Data Transformation'!E1196&lt;$R$10,E1196,$R$10)),IF(C1196=FALSE,FALSE,IF(C1196&lt;$R$10,C1196,$R$10)))</f>
        <v>0.86997579000000003</v>
      </c>
      <c r="H1196">
        <f>IF('Input and Summary Results'!$J$4="yes",'Data Transformation'!F1196,'Data Transformation'!D1196)</f>
        <v>3.6862539999999999E-2</v>
      </c>
      <c r="I1196">
        <f t="shared" si="85"/>
        <v>52</v>
      </c>
    </row>
    <row r="1197" spans="2:9" x14ac:dyDescent="0.25">
      <c r="B1197">
        <f>IF('Input and Summary Results'!D779=0,FALSE,'Input and Summary Results'!$B779)</f>
        <v>52</v>
      </c>
      <c r="C1197">
        <f>IF(OR(B1197=0,'Input and Summary Results'!D779=0,'Input and Summary Results'!D779=""),FALSE,'Input and Summary Results'!$D779)</f>
        <v>0.87808065000000002</v>
      </c>
      <c r="D1197">
        <f>IF(OR(B1197=0,'Input and Summary Results'!E779=0),FALSE,'Input and Summary Results'!$E779)</f>
        <v>5.2026210000000003E-2</v>
      </c>
      <c r="E1197">
        <f t="shared" si="86"/>
        <v>-5.646559315837562E-2</v>
      </c>
      <c r="F1197">
        <f t="shared" si="87"/>
        <v>2.5714466137022836E-2</v>
      </c>
      <c r="G1197">
        <f>IF('Input and Summary Results'!$J$4="yes",IF(C1197=FALSE,FALSE,IF('Data Transformation'!E1197&lt;$R$10,E1197,$R$10)),IF(C1197=FALSE,FALSE,IF(C1197&lt;$R$10,C1197,$R$10)))</f>
        <v>0.87808065000000002</v>
      </c>
      <c r="H1197">
        <f>IF('Input and Summary Results'!$J$4="yes",'Data Transformation'!F1197,'Data Transformation'!D1197)</f>
        <v>5.2026210000000003E-2</v>
      </c>
      <c r="I1197">
        <f t="shared" si="85"/>
        <v>52</v>
      </c>
    </row>
    <row r="1198" spans="2:9" x14ac:dyDescent="0.25">
      <c r="B1198">
        <f>IF('Input and Summary Results'!D780=0,FALSE,'Input and Summary Results'!$B780)</f>
        <v>52</v>
      </c>
      <c r="C1198">
        <f>IF(OR(B1198=0,'Input and Summary Results'!D780=0,'Input and Summary Results'!D780=""),FALSE,'Input and Summary Results'!$D780)</f>
        <v>0.90319380000000005</v>
      </c>
      <c r="D1198">
        <f>IF(OR(B1198=0,'Input and Summary Results'!E780=0),FALSE,'Input and Summary Results'!$E780)</f>
        <v>4.5726860000000001E-2</v>
      </c>
      <c r="E1198">
        <f t="shared" si="86"/>
        <v>-4.4219052299906046E-2</v>
      </c>
      <c r="F1198">
        <f t="shared" si="87"/>
        <v>2.197253484246681E-2</v>
      </c>
      <c r="G1198">
        <f>IF('Input and Summary Results'!$J$4="yes",IF(C1198=FALSE,FALSE,IF('Data Transformation'!E1198&lt;$R$10,E1198,$R$10)),IF(C1198=FALSE,FALSE,IF(C1198&lt;$R$10,C1198,$R$10)))</f>
        <v>0.90319380000000005</v>
      </c>
      <c r="H1198">
        <f>IF('Input and Summary Results'!$J$4="yes",'Data Transformation'!F1198,'Data Transformation'!D1198)</f>
        <v>4.5726860000000001E-2</v>
      </c>
      <c r="I1198">
        <f t="shared" si="85"/>
        <v>52</v>
      </c>
    </row>
    <row r="1199" spans="2:9" x14ac:dyDescent="0.25">
      <c r="B1199">
        <f>IF('Input and Summary Results'!D781=0,FALSE,'Input and Summary Results'!$B781)</f>
        <v>52</v>
      </c>
      <c r="C1199">
        <f>IF(OR(B1199=0,'Input and Summary Results'!D781=0,'Input and Summary Results'!D781=""),FALSE,'Input and Summary Results'!$D781)</f>
        <v>0.91424558</v>
      </c>
      <c r="D1199">
        <f>IF(OR(B1199=0,'Input and Summary Results'!E781=0),FALSE,'Input and Summary Results'!$E781)</f>
        <v>2.3398720000000001E-2</v>
      </c>
      <c r="E1199">
        <f t="shared" si="86"/>
        <v>-3.8937130619395958E-2</v>
      </c>
      <c r="F1199">
        <f t="shared" si="87"/>
        <v>1.1107567487501553E-2</v>
      </c>
      <c r="G1199">
        <f>IF('Input and Summary Results'!$J$4="yes",IF(C1199=FALSE,FALSE,IF('Data Transformation'!E1199&lt;$R$10,E1199,$R$10)),IF(C1199=FALSE,FALSE,IF(C1199&lt;$R$10,C1199,$R$10)))</f>
        <v>0.91424558</v>
      </c>
      <c r="H1199">
        <f>IF('Input and Summary Results'!$J$4="yes",'Data Transformation'!F1199,'Data Transformation'!D1199)</f>
        <v>2.3398720000000001E-2</v>
      </c>
      <c r="I1199">
        <f t="shared" si="85"/>
        <v>52</v>
      </c>
    </row>
    <row r="1200" spans="2:9" x14ac:dyDescent="0.25">
      <c r="B1200">
        <f>IF('Input and Summary Results'!D782=0,FALSE,'Input and Summary Results'!$B782)</f>
        <v>52</v>
      </c>
      <c r="C1200">
        <f>IF(OR(B1200=0,'Input and Summary Results'!D782=0,'Input and Summary Results'!D782=""),FALSE,'Input and Summary Results'!$D782)</f>
        <v>0.91509549000000001</v>
      </c>
      <c r="D1200">
        <f>IF(OR(B1200=0,'Input and Summary Results'!E782=0),FALSE,'Input and Summary Results'!$E782)</f>
        <v>4.5078279999999998E-2</v>
      </c>
      <c r="E1200">
        <f t="shared" si="86"/>
        <v>-3.8533585041454904E-2</v>
      </c>
      <c r="F1200">
        <f t="shared" si="87"/>
        <v>2.1379160681908725E-2</v>
      </c>
      <c r="G1200">
        <f>IF('Input and Summary Results'!$J$4="yes",IF(C1200=FALSE,FALSE,IF('Data Transformation'!E1200&lt;$R$10,E1200,$R$10)),IF(C1200=FALSE,FALSE,IF(C1200&lt;$R$10,C1200,$R$10)))</f>
        <v>0.91509549000000001</v>
      </c>
      <c r="H1200">
        <f>IF('Input and Summary Results'!$J$4="yes",'Data Transformation'!F1200,'Data Transformation'!D1200)</f>
        <v>4.5078279999999998E-2</v>
      </c>
      <c r="I1200">
        <f t="shared" si="85"/>
        <v>52</v>
      </c>
    </row>
    <row r="1201" spans="2:9" x14ac:dyDescent="0.25">
      <c r="B1201">
        <f>IF('Input and Summary Results'!D783=0,FALSE,'Input and Summary Results'!$B783)</f>
        <v>52</v>
      </c>
      <c r="C1201">
        <f>IF(OR(B1201=0,'Input and Summary Results'!D783=0,'Input and Summary Results'!D783=""),FALSE,'Input and Summary Results'!$D783)</f>
        <v>0.92569325000000002</v>
      </c>
      <c r="D1201">
        <f>IF(OR(B1201=0,'Input and Summary Results'!E783=0),FALSE,'Input and Summary Results'!$E783)</f>
        <v>6.3855789999999996E-2</v>
      </c>
      <c r="E1201">
        <f t="shared" si="86"/>
        <v>-3.3532903061728625E-2</v>
      </c>
      <c r="F1201">
        <f t="shared" si="87"/>
        <v>2.9938009011084392E-2</v>
      </c>
      <c r="G1201">
        <f>IF('Input and Summary Results'!$J$4="yes",IF(C1201=FALSE,FALSE,IF('Data Transformation'!E1201&lt;$R$10,E1201,$R$10)),IF(C1201=FALSE,FALSE,IF(C1201&lt;$R$10,C1201,$R$10)))</f>
        <v>0.92569325000000002</v>
      </c>
      <c r="H1201">
        <f>IF('Input and Summary Results'!$J$4="yes",'Data Transformation'!F1201,'Data Transformation'!D1201)</f>
        <v>6.3855789999999996E-2</v>
      </c>
      <c r="I1201">
        <f t="shared" si="85"/>
        <v>52</v>
      </c>
    </row>
    <row r="1202" spans="2:9" x14ac:dyDescent="0.25">
      <c r="B1202">
        <f>IF('Input and Summary Results'!D784=0,FALSE,'Input and Summary Results'!$B784)</f>
        <v>52</v>
      </c>
      <c r="C1202">
        <f>IF(OR(B1202=0,'Input and Summary Results'!D784=0,'Input and Summary Results'!D784=""),FALSE,'Input and Summary Results'!$D784)</f>
        <v>0.96305174999999998</v>
      </c>
      <c r="D1202">
        <f>IF(OR(B1202=0,'Input and Summary Results'!E784=0),FALSE,'Input and Summary Results'!$E784)</f>
        <v>3.1900030000000003E-2</v>
      </c>
      <c r="E1202">
        <f t="shared" si="86"/>
        <v>-1.6350375247653672E-2</v>
      </c>
      <c r="F1202">
        <f t="shared" si="87"/>
        <v>1.4375772662268669E-2</v>
      </c>
      <c r="G1202">
        <f>IF('Input and Summary Results'!$J$4="yes",IF(C1202=FALSE,FALSE,IF('Data Transformation'!E1202&lt;$R$10,E1202,$R$10)),IF(C1202=FALSE,FALSE,IF(C1202&lt;$R$10,C1202,$R$10)))</f>
        <v>0.96305174999999998</v>
      </c>
      <c r="H1202">
        <f>IF('Input and Summary Results'!$J$4="yes",'Data Transformation'!F1202,'Data Transformation'!D1202)</f>
        <v>3.1900030000000003E-2</v>
      </c>
      <c r="I1202">
        <f t="shared" si="85"/>
        <v>52</v>
      </c>
    </row>
    <row r="1203" spans="2:9" x14ac:dyDescent="0.25">
      <c r="B1203">
        <f>IF('Input and Summary Results'!D785=0,FALSE,'Input and Summary Results'!$B785)</f>
        <v>52</v>
      </c>
      <c r="C1203">
        <f>IF(OR(B1203=0,'Input and Summary Results'!D785=0,'Input and Summary Results'!D785=""),FALSE,'Input and Summary Results'!$D785)</f>
        <v>0.97155522000000005</v>
      </c>
      <c r="D1203">
        <f>IF(OR(B1203=0,'Input and Summary Results'!E785=0),FALSE,'Input and Summary Results'!$E785)</f>
        <v>3.9608709999999998E-2</v>
      </c>
      <c r="E1203">
        <f t="shared" si="86"/>
        <v>-1.253251049419744E-2</v>
      </c>
      <c r="F1203">
        <f t="shared" si="87"/>
        <v>1.7693466913800329E-2</v>
      </c>
      <c r="G1203">
        <f>IF('Input and Summary Results'!$J$4="yes",IF(C1203=FALSE,FALSE,IF('Data Transformation'!E1203&lt;$R$10,E1203,$R$10)),IF(C1203=FALSE,FALSE,IF(C1203&lt;$R$10,C1203,$R$10)))</f>
        <v>0.97155522000000005</v>
      </c>
      <c r="H1203">
        <f>IF('Input and Summary Results'!$J$4="yes",'Data Transformation'!F1203,'Data Transformation'!D1203)</f>
        <v>3.9608709999999998E-2</v>
      </c>
      <c r="I1203">
        <f t="shared" si="85"/>
        <v>52</v>
      </c>
    </row>
    <row r="1204" spans="2:9" x14ac:dyDescent="0.25">
      <c r="B1204">
        <f>IF('Input and Summary Results'!D786=0,FALSE,'Input and Summary Results'!$B786)</f>
        <v>52</v>
      </c>
      <c r="C1204">
        <f>IF(OR(B1204=0,'Input and Summary Results'!D786=0,'Input and Summary Results'!D786=""),FALSE,'Input and Summary Results'!$D786)</f>
        <v>0.97302812000000005</v>
      </c>
      <c r="D1204">
        <f>IF(OR(B1204=0,'Input and Summary Results'!E786=0),FALSE,'Input and Summary Results'!$E786)</f>
        <v>2.6278869999999999E-2</v>
      </c>
      <c r="E1204">
        <f t="shared" si="86"/>
        <v>-1.1874608668581239E-2</v>
      </c>
      <c r="F1204">
        <f t="shared" si="87"/>
        <v>1.172117161423865E-2</v>
      </c>
      <c r="G1204">
        <f>IF('Input and Summary Results'!$J$4="yes",IF(C1204=FALSE,FALSE,IF('Data Transformation'!E1204&lt;$R$10,E1204,$R$10)),IF(C1204=FALSE,FALSE,IF(C1204&lt;$R$10,C1204,$R$10)))</f>
        <v>0.97302812000000005</v>
      </c>
      <c r="H1204">
        <f>IF('Input and Summary Results'!$J$4="yes",'Data Transformation'!F1204,'Data Transformation'!D1204)</f>
        <v>2.6278869999999999E-2</v>
      </c>
      <c r="I1204">
        <f t="shared" si="85"/>
        <v>52</v>
      </c>
    </row>
    <row r="1205" spans="2:9" x14ac:dyDescent="0.25">
      <c r="B1205">
        <f>IF('Input and Summary Results'!D787=0,FALSE,'Input and Summary Results'!$B787)</f>
        <v>52</v>
      </c>
      <c r="C1205">
        <f>IF(OR(B1205=0,'Input and Summary Results'!D787=0,'Input and Summary Results'!D787=""),FALSE,'Input and Summary Results'!$D787)</f>
        <v>1.0008121699999999</v>
      </c>
      <c r="D1205">
        <f>IF(OR(B1205=0,'Input and Summary Results'!E787=0),FALSE,'Input and Summary Results'!$E787)</f>
        <v>4.6884580000000002E-2</v>
      </c>
      <c r="E1205">
        <f t="shared" si="86"/>
        <v>3.5257779218732656E-4</v>
      </c>
      <c r="F1205">
        <f t="shared" si="87"/>
        <v>2.0331395170784149E-2</v>
      </c>
      <c r="G1205">
        <f>IF('Input and Summary Results'!$J$4="yes",IF(C1205=FALSE,FALSE,IF('Data Transformation'!E1205&lt;$R$10,E1205,$R$10)),IF(C1205=FALSE,FALSE,IF(C1205&lt;$R$10,C1205,$R$10)))</f>
        <v>1.0008121699999999</v>
      </c>
      <c r="H1205">
        <f>IF('Input and Summary Results'!$J$4="yes",'Data Transformation'!F1205,'Data Transformation'!D1205)</f>
        <v>4.6884580000000002E-2</v>
      </c>
      <c r="I1205">
        <f t="shared" si="85"/>
        <v>52</v>
      </c>
    </row>
    <row r="1206" spans="2:9" x14ac:dyDescent="0.25">
      <c r="B1206">
        <f>IF('Input and Summary Results'!D788=0,FALSE,'Input and Summary Results'!$B788)</f>
        <v>52</v>
      </c>
      <c r="C1206">
        <f>IF(OR(B1206=0,'Input and Summary Results'!D788=0,'Input and Summary Results'!D788=""),FALSE,'Input and Summary Results'!$D788)</f>
        <v>1.02071234</v>
      </c>
      <c r="D1206">
        <f>IF(OR(B1206=0,'Input and Summary Results'!E788=0),FALSE,'Input and Summary Results'!$E788)</f>
        <v>3.2036099999999998E-2</v>
      </c>
      <c r="E1206">
        <f t="shared" si="86"/>
        <v>8.9033652475843661E-3</v>
      </c>
      <c r="F1206">
        <f t="shared" si="87"/>
        <v>1.3621533565470559E-2</v>
      </c>
      <c r="G1206">
        <f>IF('Input and Summary Results'!$J$4="yes",IF(C1206=FALSE,FALSE,IF('Data Transformation'!E1206&lt;$R$10,E1206,$R$10)),IF(C1206=FALSE,FALSE,IF(C1206&lt;$R$10,C1206,$R$10)))</f>
        <v>1.02071234</v>
      </c>
      <c r="H1206">
        <f>IF('Input and Summary Results'!$J$4="yes",'Data Transformation'!F1206,'Data Transformation'!D1206)</f>
        <v>3.2036099999999998E-2</v>
      </c>
      <c r="I1206">
        <f t="shared" si="85"/>
        <v>52</v>
      </c>
    </row>
    <row r="1207" spans="2:9" x14ac:dyDescent="0.25">
      <c r="B1207">
        <f>IF('Input and Summary Results'!D789=0,FALSE,'Input and Summary Results'!$B789)</f>
        <v>52</v>
      </c>
      <c r="C1207">
        <f>IF(OR(B1207=0,'Input and Summary Results'!D789=0,'Input and Summary Results'!D789=""),FALSE,'Input and Summary Results'!$D789)</f>
        <v>1.02735534</v>
      </c>
      <c r="D1207">
        <f>IF(OR(B1207=0,'Input and Summary Results'!E789=0),FALSE,'Input and Summary Results'!$E789)</f>
        <v>3.9298769999999997E-2</v>
      </c>
      <c r="E1207">
        <f t="shared" si="86"/>
        <v>1.172068265255137E-2</v>
      </c>
      <c r="F1207">
        <f t="shared" si="87"/>
        <v>1.660152579729619E-2</v>
      </c>
      <c r="G1207">
        <f>IF('Input and Summary Results'!$J$4="yes",IF(C1207=FALSE,FALSE,IF('Data Transformation'!E1207&lt;$R$10,E1207,$R$10)),IF(C1207=FALSE,FALSE,IF(C1207&lt;$R$10,C1207,$R$10)))</f>
        <v>1.02735534</v>
      </c>
      <c r="H1207">
        <f>IF('Input and Summary Results'!$J$4="yes",'Data Transformation'!F1207,'Data Transformation'!D1207)</f>
        <v>3.9298769999999997E-2</v>
      </c>
      <c r="I1207">
        <f t="shared" si="85"/>
        <v>52</v>
      </c>
    </row>
    <row r="1208" spans="2:9" x14ac:dyDescent="0.25">
      <c r="B1208">
        <f>IF('Input and Summary Results'!D790=0,FALSE,'Input and Summary Results'!$B790)</f>
        <v>52</v>
      </c>
      <c r="C1208">
        <f>IF(OR(B1208=0,'Input and Summary Results'!D790=0,'Input and Summary Results'!D790=""),FALSE,'Input and Summary Results'!$D790)</f>
        <v>1.1558687299999999</v>
      </c>
      <c r="D1208">
        <f>IF(OR(B1208=0,'Input and Summary Results'!E790=0),FALSE,'Input and Summary Results'!$E790)</f>
        <v>9.6957539999999995E-2</v>
      </c>
      <c r="E1208">
        <f t="shared" si="86"/>
        <v>6.2908514816542332E-2</v>
      </c>
      <c r="F1208">
        <f t="shared" si="87"/>
        <v>3.6405148152074331E-2</v>
      </c>
      <c r="G1208">
        <f>IF('Input and Summary Results'!$J$4="yes",IF(C1208=FALSE,FALSE,IF('Data Transformation'!E1208&lt;$R$10,E1208,$R$10)),IF(C1208=FALSE,FALSE,IF(C1208&lt;$R$10,C1208,$R$10)))</f>
        <v>1.1558687299999999</v>
      </c>
      <c r="H1208">
        <f>IF('Input and Summary Results'!$J$4="yes",'Data Transformation'!F1208,'Data Transformation'!D1208)</f>
        <v>9.6957539999999995E-2</v>
      </c>
      <c r="I1208">
        <f t="shared" si="85"/>
        <v>52</v>
      </c>
    </row>
    <row r="1209" spans="2:9" x14ac:dyDescent="0.25">
      <c r="B1209">
        <f>IF('Input and Summary Results'!D791=0,FALSE,'Input and Summary Results'!$B791)</f>
        <v>53</v>
      </c>
      <c r="C1209">
        <f>IF(OR(B1209=0,'Input and Summary Results'!D791=0,'Input and Summary Results'!D791=""),FALSE,'Input and Summary Results'!$D791)</f>
        <v>0.21156784000000001</v>
      </c>
      <c r="D1209">
        <f>IF(OR(B1209=0,'Input and Summary Results'!E791=0),FALSE,'Input and Summary Results'!$E791)</f>
        <v>3.4393060000000003E-2</v>
      </c>
      <c r="E1209">
        <f t="shared" si="86"/>
        <v>-0.67455034784680057</v>
      </c>
      <c r="F1209">
        <f t="shared" si="87"/>
        <v>7.0552254255656255E-2</v>
      </c>
      <c r="G1209">
        <f>IF('Input and Summary Results'!$J$4="yes",IF(C1209=FALSE,FALSE,IF('Data Transformation'!E1209&lt;$R$10,E1209,$R$10)),IF(C1209=FALSE,FALSE,IF(C1209&lt;$R$10,C1209,$R$10)))</f>
        <v>0.21156784000000001</v>
      </c>
      <c r="H1209">
        <f>IF('Input and Summary Results'!$J$4="yes",'Data Transformation'!F1209,'Data Transformation'!D1209)</f>
        <v>3.4393060000000003E-2</v>
      </c>
      <c r="I1209">
        <f t="shared" si="85"/>
        <v>53</v>
      </c>
    </row>
    <row r="1210" spans="2:9" x14ac:dyDescent="0.25">
      <c r="B1210">
        <f>IF('Input and Summary Results'!D792=0,FALSE,'Input and Summary Results'!$B792)</f>
        <v>53</v>
      </c>
      <c r="C1210">
        <f>IF(OR(B1210=0,'Input and Summary Results'!D792=0,'Input and Summary Results'!D792=""),FALSE,'Input and Summary Results'!$D792)</f>
        <v>0.88331510999999996</v>
      </c>
      <c r="D1210">
        <f>IF(OR(B1210=0,'Input and Summary Results'!E792=0),FALSE,'Input and Summary Results'!$E792)</f>
        <v>5.3220950000000003E-2</v>
      </c>
      <c r="E1210">
        <f t="shared" si="86"/>
        <v>-5.3884340452378783E-2</v>
      </c>
      <c r="F1210">
        <f t="shared" si="87"/>
        <v>2.6149096781555116E-2</v>
      </c>
      <c r="G1210">
        <f>IF('Input and Summary Results'!$J$4="yes",IF(C1210=FALSE,FALSE,IF('Data Transformation'!E1210&lt;$R$10,E1210,$R$10)),IF(C1210=FALSE,FALSE,IF(C1210&lt;$R$10,C1210,$R$10)))</f>
        <v>0.88331510999999996</v>
      </c>
      <c r="H1210">
        <f>IF('Input and Summary Results'!$J$4="yes",'Data Transformation'!F1210,'Data Transformation'!D1210)</f>
        <v>5.3220950000000003E-2</v>
      </c>
      <c r="I1210">
        <f t="shared" si="85"/>
        <v>53</v>
      </c>
    </row>
    <row r="1211" spans="2:9" x14ac:dyDescent="0.25">
      <c r="B1211">
        <f>IF('Input and Summary Results'!D793=0,FALSE,'Input and Summary Results'!$B793)</f>
        <v>53</v>
      </c>
      <c r="C1211">
        <f>IF(OR(B1211=0,'Input and Summary Results'!D793=0,'Input and Summary Results'!D793=""),FALSE,'Input and Summary Results'!$D793)</f>
        <v>0.90106620000000004</v>
      </c>
      <c r="D1211">
        <f>IF(OR(B1211=0,'Input and Summary Results'!E793=0),FALSE,'Input and Summary Results'!$E793)</f>
        <v>5.664947E-2</v>
      </c>
      <c r="E1211">
        <f t="shared" si="86"/>
        <v>-4.5243300876036528E-2</v>
      </c>
      <c r="F1211">
        <f t="shared" si="87"/>
        <v>2.7285309314676324E-2</v>
      </c>
      <c r="G1211">
        <f>IF('Input and Summary Results'!$J$4="yes",IF(C1211=FALSE,FALSE,IF('Data Transformation'!E1211&lt;$R$10,E1211,$R$10)),IF(C1211=FALSE,FALSE,IF(C1211&lt;$R$10,C1211,$R$10)))</f>
        <v>0.90106620000000004</v>
      </c>
      <c r="H1211">
        <f>IF('Input and Summary Results'!$J$4="yes",'Data Transformation'!F1211,'Data Transformation'!D1211)</f>
        <v>5.664947E-2</v>
      </c>
      <c r="I1211">
        <f t="shared" si="85"/>
        <v>53</v>
      </c>
    </row>
    <row r="1212" spans="2:9" x14ac:dyDescent="0.25">
      <c r="B1212">
        <f>IF('Input and Summary Results'!D794=0,FALSE,'Input and Summary Results'!$B794)</f>
        <v>53</v>
      </c>
      <c r="C1212">
        <f>IF(OR(B1212=0,'Input and Summary Results'!D794=0,'Input and Summary Results'!D794=""),FALSE,'Input and Summary Results'!$D794)</f>
        <v>0.90257613000000003</v>
      </c>
      <c r="D1212">
        <f>IF(OR(B1212=0,'Input and Summary Results'!E794=0),FALSE,'Input and Summary Results'!$E794)</f>
        <v>2.8505579999999999E-2</v>
      </c>
      <c r="E1212">
        <f t="shared" si="86"/>
        <v>-4.4516156242819772E-2</v>
      </c>
      <c r="F1212">
        <f t="shared" si="87"/>
        <v>1.3706790273746768E-2</v>
      </c>
      <c r="G1212">
        <f>IF('Input and Summary Results'!$J$4="yes",IF(C1212=FALSE,FALSE,IF('Data Transformation'!E1212&lt;$R$10,E1212,$R$10)),IF(C1212=FALSE,FALSE,IF(C1212&lt;$R$10,C1212,$R$10)))</f>
        <v>0.90257613000000003</v>
      </c>
      <c r="H1212">
        <f>IF('Input and Summary Results'!$J$4="yes",'Data Transformation'!F1212,'Data Transformation'!D1212)</f>
        <v>2.8505579999999999E-2</v>
      </c>
      <c r="I1212">
        <f t="shared" si="85"/>
        <v>53</v>
      </c>
    </row>
    <row r="1213" spans="2:9" x14ac:dyDescent="0.25">
      <c r="B1213">
        <f>IF('Input and Summary Results'!D795=0,FALSE,'Input and Summary Results'!$B795)</f>
        <v>53</v>
      </c>
      <c r="C1213">
        <f>IF(OR(B1213=0,'Input and Summary Results'!D795=0,'Input and Summary Results'!D795=""),FALSE,'Input and Summary Results'!$D795)</f>
        <v>0.95956978000000004</v>
      </c>
      <c r="D1213">
        <f>IF(OR(B1213=0,'Input and Summary Results'!E795=0),FALSE,'Input and Summary Results'!$E795)</f>
        <v>3.0198010000000001E-2</v>
      </c>
      <c r="E1213">
        <f t="shared" si="86"/>
        <v>-1.7923437846668226E-2</v>
      </c>
      <c r="F1213">
        <f t="shared" si="87"/>
        <v>1.365813785840567E-2</v>
      </c>
      <c r="G1213">
        <f>IF('Input and Summary Results'!$J$4="yes",IF(C1213=FALSE,FALSE,IF('Data Transformation'!E1213&lt;$R$10,E1213,$R$10)),IF(C1213=FALSE,FALSE,IF(C1213&lt;$R$10,C1213,$R$10)))</f>
        <v>0.95956978000000004</v>
      </c>
      <c r="H1213">
        <f>IF('Input and Summary Results'!$J$4="yes",'Data Transformation'!F1213,'Data Transformation'!D1213)</f>
        <v>3.0198010000000001E-2</v>
      </c>
      <c r="I1213">
        <f t="shared" si="85"/>
        <v>53</v>
      </c>
    </row>
    <row r="1214" spans="2:9" x14ac:dyDescent="0.25">
      <c r="B1214">
        <f>IF('Input and Summary Results'!D796=0,FALSE,'Input and Summary Results'!$B796)</f>
        <v>53</v>
      </c>
      <c r="C1214">
        <f>IF(OR(B1214=0,'Input and Summary Results'!D796=0,'Input and Summary Results'!D796=""),FALSE,'Input and Summary Results'!$D796)</f>
        <v>0.96758650999999996</v>
      </c>
      <c r="D1214">
        <f>IF(OR(B1214=0,'Input and Summary Results'!E796=0),FALSE,'Input and Summary Results'!$E796)</f>
        <v>6.00054E-2</v>
      </c>
      <c r="E1214">
        <f t="shared" si="86"/>
        <v>-1.4310195160716995E-2</v>
      </c>
      <c r="F1214">
        <f t="shared" si="87"/>
        <v>2.6914744398410434E-2</v>
      </c>
      <c r="G1214">
        <f>IF('Input and Summary Results'!$J$4="yes",IF(C1214=FALSE,FALSE,IF('Data Transformation'!E1214&lt;$R$10,E1214,$R$10)),IF(C1214=FALSE,FALSE,IF(C1214&lt;$R$10,C1214,$R$10)))</f>
        <v>0.96758650999999996</v>
      </c>
      <c r="H1214">
        <f>IF('Input and Summary Results'!$J$4="yes",'Data Transformation'!F1214,'Data Transformation'!D1214)</f>
        <v>6.00054E-2</v>
      </c>
      <c r="I1214">
        <f t="shared" si="85"/>
        <v>53</v>
      </c>
    </row>
    <row r="1215" spans="2:9" x14ac:dyDescent="0.25">
      <c r="B1215">
        <f>IF('Input and Summary Results'!D797=0,FALSE,'Input and Summary Results'!$B797)</f>
        <v>53</v>
      </c>
      <c r="C1215">
        <f>IF(OR(B1215=0,'Input and Summary Results'!D797=0,'Input and Summary Results'!D797=""),FALSE,'Input and Summary Results'!$D797)</f>
        <v>0.97829637999999997</v>
      </c>
      <c r="D1215">
        <f>IF(OR(B1215=0,'Input and Summary Results'!E797=0),FALSE,'Input and Summary Results'!$E797)</f>
        <v>3.975675E-2</v>
      </c>
      <c r="E1215">
        <f t="shared" si="86"/>
        <v>-9.5295534956759097E-3</v>
      </c>
      <c r="F1215">
        <f t="shared" si="87"/>
        <v>1.763722104338156E-2</v>
      </c>
      <c r="G1215">
        <f>IF('Input and Summary Results'!$J$4="yes",IF(C1215=FALSE,FALSE,IF('Data Transformation'!E1215&lt;$R$10,E1215,$R$10)),IF(C1215=FALSE,FALSE,IF(C1215&lt;$R$10,C1215,$R$10)))</f>
        <v>0.97829637999999997</v>
      </c>
      <c r="H1215">
        <f>IF('Input and Summary Results'!$J$4="yes",'Data Transformation'!F1215,'Data Transformation'!D1215)</f>
        <v>3.975675E-2</v>
      </c>
      <c r="I1215">
        <f t="shared" si="85"/>
        <v>53</v>
      </c>
    </row>
    <row r="1216" spans="2:9" x14ac:dyDescent="0.25">
      <c r="B1216">
        <f>IF('Input and Summary Results'!D798=0,FALSE,'Input and Summary Results'!$B798)</f>
        <v>53</v>
      </c>
      <c r="C1216">
        <f>IF(OR(B1216=0,'Input and Summary Results'!D798=0,'Input and Summary Results'!D798=""),FALSE,'Input and Summary Results'!$D798)</f>
        <v>0.97977175999999999</v>
      </c>
      <c r="D1216">
        <f>IF(OR(B1216=0,'Input and Summary Results'!E798=0),FALSE,'Input and Summary Results'!$E798)</f>
        <v>3.6504580000000002E-2</v>
      </c>
      <c r="E1216">
        <f t="shared" si="86"/>
        <v>-8.8750823862374911E-3</v>
      </c>
      <c r="F1216">
        <f t="shared" si="87"/>
        <v>1.6170079978626861E-2</v>
      </c>
      <c r="G1216">
        <f>IF('Input and Summary Results'!$J$4="yes",IF(C1216=FALSE,FALSE,IF('Data Transformation'!E1216&lt;$R$10,E1216,$R$10)),IF(C1216=FALSE,FALSE,IF(C1216&lt;$R$10,C1216,$R$10)))</f>
        <v>0.97977175999999999</v>
      </c>
      <c r="H1216">
        <f>IF('Input and Summary Results'!$J$4="yes",'Data Transformation'!F1216,'Data Transformation'!D1216)</f>
        <v>3.6504580000000002E-2</v>
      </c>
      <c r="I1216">
        <f t="shared" si="85"/>
        <v>53</v>
      </c>
    </row>
    <row r="1217" spans="2:9" x14ac:dyDescent="0.25">
      <c r="B1217">
        <f>IF('Input and Summary Results'!D799=0,FALSE,'Input and Summary Results'!$B799)</f>
        <v>53</v>
      </c>
      <c r="C1217">
        <f>IF(OR(B1217=0,'Input and Summary Results'!D799=0,'Input and Summary Results'!D799=""),FALSE,'Input and Summary Results'!$D799)</f>
        <v>0.98425923999999998</v>
      </c>
      <c r="D1217">
        <f>IF(OR(B1217=0,'Input and Summary Results'!E799=0),FALSE,'Input and Summary Results'!$E799)</f>
        <v>3.7385969999999998E-2</v>
      </c>
      <c r="E1217">
        <f t="shared" si="86"/>
        <v>-6.8904994616071514E-3</v>
      </c>
      <c r="F1217">
        <f t="shared" si="87"/>
        <v>1.6484997367157053E-2</v>
      </c>
      <c r="G1217">
        <f>IF('Input and Summary Results'!$J$4="yes",IF(C1217=FALSE,FALSE,IF('Data Transformation'!E1217&lt;$R$10,E1217,$R$10)),IF(C1217=FALSE,FALSE,IF(C1217&lt;$R$10,C1217,$R$10)))</f>
        <v>0.98425923999999998</v>
      </c>
      <c r="H1217">
        <f>IF('Input and Summary Results'!$J$4="yes",'Data Transformation'!F1217,'Data Transformation'!D1217)</f>
        <v>3.7385969999999998E-2</v>
      </c>
      <c r="I1217">
        <f t="shared" si="85"/>
        <v>53</v>
      </c>
    </row>
    <row r="1218" spans="2:9" x14ac:dyDescent="0.25">
      <c r="B1218">
        <f>IF('Input and Summary Results'!D800=0,FALSE,'Input and Summary Results'!$B800)</f>
        <v>53</v>
      </c>
      <c r="C1218">
        <f>IF(OR(B1218=0,'Input and Summary Results'!D800=0,'Input and Summary Results'!D800=""),FALSE,'Input and Summary Results'!$D800)</f>
        <v>0.99272488999999997</v>
      </c>
      <c r="D1218">
        <f>IF(OR(B1218=0,'Input and Summary Results'!E800=0),FALSE,'Input and Summary Results'!$E800)</f>
        <v>4.9246409999999997E-2</v>
      </c>
      <c r="E1218">
        <f t="shared" si="86"/>
        <v>-3.1710891770552686E-3</v>
      </c>
      <c r="F1218">
        <f t="shared" si="87"/>
        <v>2.1529571944146578E-2</v>
      </c>
      <c r="G1218">
        <f>IF('Input and Summary Results'!$J$4="yes",IF(C1218=FALSE,FALSE,IF('Data Transformation'!E1218&lt;$R$10,E1218,$R$10)),IF(C1218=FALSE,FALSE,IF(C1218&lt;$R$10,C1218,$R$10)))</f>
        <v>0.99272488999999997</v>
      </c>
      <c r="H1218">
        <f>IF('Input and Summary Results'!$J$4="yes",'Data Transformation'!F1218,'Data Transformation'!D1218)</f>
        <v>4.9246409999999997E-2</v>
      </c>
      <c r="I1218">
        <f t="shared" si="85"/>
        <v>53</v>
      </c>
    </row>
    <row r="1219" spans="2:9" x14ac:dyDescent="0.25">
      <c r="B1219">
        <f>IF('Input and Summary Results'!D801=0,FALSE,'Input and Summary Results'!$B801)</f>
        <v>53</v>
      </c>
      <c r="C1219">
        <f>IF(OR(B1219=0,'Input and Summary Results'!D801=0,'Input and Summary Results'!D801=""),FALSE,'Input and Summary Results'!$D801)</f>
        <v>1.01050225</v>
      </c>
      <c r="D1219">
        <f>IF(OR(B1219=0,'Input and Summary Results'!E801=0),FALSE,'Input and Summary Results'!$E801)</f>
        <v>4.2457189999999999E-2</v>
      </c>
      <c r="E1219">
        <f t="shared" si="86"/>
        <v>4.5372848592361249E-3</v>
      </c>
      <c r="F1219">
        <f t="shared" si="87"/>
        <v>1.8234912846557243E-2</v>
      </c>
      <c r="G1219">
        <f>IF('Input and Summary Results'!$J$4="yes",IF(C1219=FALSE,FALSE,IF('Data Transformation'!E1219&lt;$R$10,E1219,$R$10)),IF(C1219=FALSE,FALSE,IF(C1219&lt;$R$10,C1219,$R$10)))</f>
        <v>1.01050225</v>
      </c>
      <c r="H1219">
        <f>IF('Input and Summary Results'!$J$4="yes",'Data Transformation'!F1219,'Data Transformation'!D1219)</f>
        <v>4.2457189999999999E-2</v>
      </c>
      <c r="I1219">
        <f t="shared" si="85"/>
        <v>53</v>
      </c>
    </row>
    <row r="1220" spans="2:9" x14ac:dyDescent="0.25">
      <c r="B1220">
        <f>IF('Input and Summary Results'!D802=0,FALSE,'Input and Summary Results'!$B802)</f>
        <v>53</v>
      </c>
      <c r="C1220">
        <f>IF(OR(B1220=0,'Input and Summary Results'!D802=0,'Input and Summary Results'!D802=""),FALSE,'Input and Summary Results'!$D802)</f>
        <v>1.01057325</v>
      </c>
      <c r="D1220">
        <f>IF(OR(B1220=0,'Input and Summary Results'!E802=0),FALSE,'Input and Summary Results'!$E802)</f>
        <v>3.2963800000000001E-2</v>
      </c>
      <c r="E1220">
        <f t="shared" si="86"/>
        <v>4.5677982252412897E-3</v>
      </c>
      <c r="F1220">
        <f t="shared" si="87"/>
        <v>1.4156607846091317E-2</v>
      </c>
      <c r="G1220">
        <f>IF('Input and Summary Results'!$J$4="yes",IF(C1220=FALSE,FALSE,IF('Data Transformation'!E1220&lt;$R$10,E1220,$R$10)),IF(C1220=FALSE,FALSE,IF(C1220&lt;$R$10,C1220,$R$10)))</f>
        <v>1.01057325</v>
      </c>
      <c r="H1220">
        <f>IF('Input and Summary Results'!$J$4="yes",'Data Transformation'!F1220,'Data Transformation'!D1220)</f>
        <v>3.2963800000000001E-2</v>
      </c>
      <c r="I1220">
        <f t="shared" si="85"/>
        <v>53</v>
      </c>
    </row>
    <row r="1221" spans="2:9" x14ac:dyDescent="0.25">
      <c r="B1221">
        <f>IF('Input and Summary Results'!D803=0,FALSE,'Input and Summary Results'!$B803)</f>
        <v>53</v>
      </c>
      <c r="C1221">
        <f>IF(OR(B1221=0,'Input and Summary Results'!D803=0,'Input and Summary Results'!D803=""),FALSE,'Input and Summary Results'!$D803)</f>
        <v>1.0269942700000001</v>
      </c>
      <c r="D1221">
        <f>IF(OR(B1221=0,'Input and Summary Results'!E803=0),FALSE,'Input and Summary Results'!$E803)</f>
        <v>5.3655040000000001E-2</v>
      </c>
      <c r="E1221">
        <f t="shared" si="86"/>
        <v>1.1568020506408261E-2</v>
      </c>
      <c r="F1221">
        <f t="shared" si="87"/>
        <v>2.2674213518250691E-2</v>
      </c>
      <c r="G1221">
        <f>IF('Input and Summary Results'!$J$4="yes",IF(C1221=FALSE,FALSE,IF('Data Transformation'!E1221&lt;$R$10,E1221,$R$10)),IF(C1221=FALSE,FALSE,IF(C1221&lt;$R$10,C1221,$R$10)))</f>
        <v>1.0269942700000001</v>
      </c>
      <c r="H1221">
        <f>IF('Input and Summary Results'!$J$4="yes",'Data Transformation'!F1221,'Data Transformation'!D1221)</f>
        <v>5.3655040000000001E-2</v>
      </c>
      <c r="I1221">
        <f t="shared" ref="I1221:I1284" si="88">IF(G1221=FALSE,"",B1221)</f>
        <v>53</v>
      </c>
    </row>
    <row r="1222" spans="2:9" x14ac:dyDescent="0.25">
      <c r="B1222">
        <f>IF('Input and Summary Results'!D804=0,FALSE,'Input and Summary Results'!$B804)</f>
        <v>53</v>
      </c>
      <c r="C1222">
        <f>IF(OR(B1222=0,'Input and Summary Results'!D804=0,'Input and Summary Results'!D804=""),FALSE,'Input and Summary Results'!$D804)</f>
        <v>1.0300066299999999</v>
      </c>
      <c r="D1222">
        <f>IF(OR(B1222=0,'Input and Summary Results'!E804=0),FALSE,'Input and Summary Results'!$E804)</f>
        <v>3.7955589999999997E-2</v>
      </c>
      <c r="E1222">
        <f t="shared" si="86"/>
        <v>1.2840020203374068E-2</v>
      </c>
      <c r="F1222">
        <f t="shared" si="87"/>
        <v>1.5992834978159315E-2</v>
      </c>
      <c r="G1222">
        <f>IF('Input and Summary Results'!$J$4="yes",IF(C1222=FALSE,FALSE,IF('Data Transformation'!E1222&lt;$R$10,E1222,$R$10)),IF(C1222=FALSE,FALSE,IF(C1222&lt;$R$10,C1222,$R$10)))</f>
        <v>1.0300066299999999</v>
      </c>
      <c r="H1222">
        <f>IF('Input and Summary Results'!$J$4="yes",'Data Transformation'!F1222,'Data Transformation'!D1222)</f>
        <v>3.7955589999999997E-2</v>
      </c>
      <c r="I1222">
        <f t="shared" si="88"/>
        <v>53</v>
      </c>
    </row>
    <row r="1223" spans="2:9" x14ac:dyDescent="0.25">
      <c r="B1223">
        <f>IF('Input and Summary Results'!D805=0,FALSE,'Input and Summary Results'!$B805)</f>
        <v>53</v>
      </c>
      <c r="C1223">
        <f>IF(OR(B1223=0,'Input and Summary Results'!D805=0,'Input and Summary Results'!D805=""),FALSE,'Input and Summary Results'!$D805)</f>
        <v>1.03713509</v>
      </c>
      <c r="D1223">
        <f>IF(OR(B1223=0,'Input and Summary Results'!E805=0),FALSE,'Input and Summary Results'!$E805)</f>
        <v>4.6406709999999997E-2</v>
      </c>
      <c r="E1223">
        <f t="shared" si="86"/>
        <v>1.5835328250658021E-2</v>
      </c>
      <c r="F1223">
        <f t="shared" si="87"/>
        <v>1.9419372012569738E-2</v>
      </c>
      <c r="G1223">
        <f>IF('Input and Summary Results'!$J$4="yes",IF(C1223=FALSE,FALSE,IF('Data Transformation'!E1223&lt;$R$10,E1223,$R$10)),IF(C1223=FALSE,FALSE,IF(C1223&lt;$R$10,C1223,$R$10)))</f>
        <v>1.03713509</v>
      </c>
      <c r="H1223">
        <f>IF('Input and Summary Results'!$J$4="yes",'Data Transformation'!F1223,'Data Transformation'!D1223)</f>
        <v>4.6406709999999997E-2</v>
      </c>
      <c r="I1223">
        <f t="shared" si="88"/>
        <v>53</v>
      </c>
    </row>
    <row r="1224" spans="2:9" x14ac:dyDescent="0.25">
      <c r="B1224">
        <f>IF('Input and Summary Results'!D806=0,FALSE,'Input and Summary Results'!$B806)</f>
        <v>53</v>
      </c>
      <c r="C1224">
        <f>IF(OR(B1224=0,'Input and Summary Results'!D806=0,'Input and Summary Results'!D806=""),FALSE,'Input and Summary Results'!$D806)</f>
        <v>1.0543532200000001</v>
      </c>
      <c r="D1224">
        <f>IF(OR(B1224=0,'Input and Summary Results'!E806=0),FALSE,'Input and Summary Results'!$E806)</f>
        <v>3.5267149999999997E-2</v>
      </c>
      <c r="E1224">
        <f t="shared" si="86"/>
        <v>2.2986128711848686E-2</v>
      </c>
      <c r="F1224">
        <f t="shared" si="87"/>
        <v>1.4516902694146462E-2</v>
      </c>
      <c r="G1224">
        <f>IF('Input and Summary Results'!$J$4="yes",IF(C1224=FALSE,FALSE,IF('Data Transformation'!E1224&lt;$R$10,E1224,$R$10)),IF(C1224=FALSE,FALSE,IF(C1224&lt;$R$10,C1224,$R$10)))</f>
        <v>1.0543532200000001</v>
      </c>
      <c r="H1224">
        <f>IF('Input and Summary Results'!$J$4="yes",'Data Transformation'!F1224,'Data Transformation'!D1224)</f>
        <v>3.5267149999999997E-2</v>
      </c>
      <c r="I1224">
        <f t="shared" si="88"/>
        <v>53</v>
      </c>
    </row>
    <row r="1225" spans="2:9" x14ac:dyDescent="0.25">
      <c r="B1225">
        <f>IF('Input and Summary Results'!D807=0,FALSE,'Input and Summary Results'!$B807)</f>
        <v>53</v>
      </c>
      <c r="C1225">
        <f>IF(OR(B1225=0,'Input and Summary Results'!D807=0,'Input and Summary Results'!D807=""),FALSE,'Input and Summary Results'!$D807)</f>
        <v>1.06412865</v>
      </c>
      <c r="D1225">
        <f>IF(OR(B1225=0,'Input and Summary Results'!E807=0),FALSE,'Input and Summary Results'!$E807)</f>
        <v>2.8535669999999999E-2</v>
      </c>
      <c r="E1225">
        <f t="shared" si="86"/>
        <v>2.6994136048862121E-2</v>
      </c>
      <c r="F1225">
        <f t="shared" si="87"/>
        <v>1.1638142418212309E-2</v>
      </c>
      <c r="G1225">
        <f>IF('Input and Summary Results'!$J$4="yes",IF(C1225=FALSE,FALSE,IF('Data Transformation'!E1225&lt;$R$10,E1225,$R$10)),IF(C1225=FALSE,FALSE,IF(C1225&lt;$R$10,C1225,$R$10)))</f>
        <v>1.06412865</v>
      </c>
      <c r="H1225">
        <f>IF('Input and Summary Results'!$J$4="yes",'Data Transformation'!F1225,'Data Transformation'!D1225)</f>
        <v>2.8535669999999999E-2</v>
      </c>
      <c r="I1225">
        <f t="shared" si="88"/>
        <v>53</v>
      </c>
    </row>
    <row r="1226" spans="2:9" x14ac:dyDescent="0.25">
      <c r="B1226">
        <f>IF('Input and Summary Results'!D808=0,FALSE,'Input and Summary Results'!$B808)</f>
        <v>53</v>
      </c>
      <c r="C1226">
        <f>IF(OR(B1226=0,'Input and Summary Results'!D808=0,'Input and Summary Results'!D808=""),FALSE,'Input and Summary Results'!$D808)</f>
        <v>1.0880080999999999</v>
      </c>
      <c r="D1226">
        <f>IF(OR(B1226=0,'Input and Summary Results'!E808=0),FALSE,'Input and Summary Results'!$E808)</f>
        <v>3.8552589999999998E-2</v>
      </c>
      <c r="E1226">
        <f t="shared" si="86"/>
        <v>3.6632128608676498E-2</v>
      </c>
      <c r="F1226">
        <f t="shared" si="87"/>
        <v>1.5378400271100922E-2</v>
      </c>
      <c r="G1226">
        <f>IF('Input and Summary Results'!$J$4="yes",IF(C1226=FALSE,FALSE,IF('Data Transformation'!E1226&lt;$R$10,E1226,$R$10)),IF(C1226=FALSE,FALSE,IF(C1226&lt;$R$10,C1226,$R$10)))</f>
        <v>1.0880080999999999</v>
      </c>
      <c r="H1226">
        <f>IF('Input and Summary Results'!$J$4="yes",'Data Transformation'!F1226,'Data Transformation'!D1226)</f>
        <v>3.8552589999999998E-2</v>
      </c>
      <c r="I1226">
        <f t="shared" si="88"/>
        <v>53</v>
      </c>
    </row>
    <row r="1227" spans="2:9" x14ac:dyDescent="0.25">
      <c r="B1227">
        <f>IF('Input and Summary Results'!D809=0,FALSE,'Input and Summary Results'!$B809)</f>
        <v>53</v>
      </c>
      <c r="C1227">
        <f>IF(OR(B1227=0,'Input and Summary Results'!D809=0,'Input and Summary Results'!D809=""),FALSE,'Input and Summary Results'!$D809)</f>
        <v>1.09923722</v>
      </c>
      <c r="D1227">
        <f>IF(OR(B1227=0,'Input and Summary Results'!E809=0),FALSE,'Input and Summary Results'!$E809)</f>
        <v>4.9892029999999997E-2</v>
      </c>
      <c r="E1227">
        <f t="shared" si="86"/>
        <v>4.1091425107533656E-2</v>
      </c>
      <c r="F1227">
        <f t="shared" si="87"/>
        <v>1.9698333195085953E-2</v>
      </c>
      <c r="G1227">
        <f>IF('Input and Summary Results'!$J$4="yes",IF(C1227=FALSE,FALSE,IF('Data Transformation'!E1227&lt;$R$10,E1227,$R$10)),IF(C1227=FALSE,FALSE,IF(C1227&lt;$R$10,C1227,$R$10)))</f>
        <v>1.09923722</v>
      </c>
      <c r="H1227">
        <f>IF('Input and Summary Results'!$J$4="yes",'Data Transformation'!F1227,'Data Transformation'!D1227)</f>
        <v>4.9892029999999997E-2</v>
      </c>
      <c r="I1227">
        <f t="shared" si="88"/>
        <v>53</v>
      </c>
    </row>
    <row r="1228" spans="2:9" x14ac:dyDescent="0.25">
      <c r="B1228">
        <f>IF('Input and Summary Results'!D810=0,FALSE,'Input and Summary Results'!$B810)</f>
        <v>54</v>
      </c>
      <c r="C1228">
        <f>IF(OR(B1228=0,'Input and Summary Results'!D810=0,'Input and Summary Results'!D810=""),FALSE,'Input and Summary Results'!$D810)</f>
        <v>0.14631420000000001</v>
      </c>
      <c r="D1228">
        <f>IF(OR(B1228=0,'Input and Summary Results'!E810=0),FALSE,'Input and Summary Results'!$E810)</f>
        <v>5.8459999999999998E-2</v>
      </c>
      <c r="E1228">
        <f t="shared" si="86"/>
        <v>-0.83471352293568568</v>
      </c>
      <c r="F1228">
        <f t="shared" si="87"/>
        <v>0.17340517871812849</v>
      </c>
      <c r="G1228">
        <f>IF('Input and Summary Results'!$J$4="yes",IF(C1228=FALSE,FALSE,IF('Data Transformation'!E1228&lt;$R$10,E1228,$R$10)),IF(C1228=FALSE,FALSE,IF(C1228&lt;$R$10,C1228,$R$10)))</f>
        <v>0.14631420000000001</v>
      </c>
      <c r="H1228">
        <f>IF('Input and Summary Results'!$J$4="yes",'Data Transformation'!F1228,'Data Transformation'!D1228)</f>
        <v>5.8459999999999998E-2</v>
      </c>
      <c r="I1228">
        <f t="shared" si="88"/>
        <v>54</v>
      </c>
    </row>
    <row r="1229" spans="2:9" x14ac:dyDescent="0.25">
      <c r="B1229">
        <f>IF('Input and Summary Results'!D811=0,FALSE,'Input and Summary Results'!$B811)</f>
        <v>54</v>
      </c>
      <c r="C1229">
        <f>IF(OR(B1229=0,'Input and Summary Results'!D811=0,'Input and Summary Results'!D811=""),FALSE,'Input and Summary Results'!$D811)</f>
        <v>0.39156998999999998</v>
      </c>
      <c r="D1229">
        <f>IF(OR(B1229=0,'Input and Summary Results'!E811=0),FALSE,'Input and Summary Results'!$E811)</f>
        <v>4.8327250000000002E-2</v>
      </c>
      <c r="E1229">
        <f t="shared" si="86"/>
        <v>-0.40719060000685126</v>
      </c>
      <c r="F1229">
        <f t="shared" si="87"/>
        <v>5.3563927358171656E-2</v>
      </c>
      <c r="G1229">
        <f>IF('Input and Summary Results'!$J$4="yes",IF(C1229=FALSE,FALSE,IF('Data Transformation'!E1229&lt;$R$10,E1229,$R$10)),IF(C1229=FALSE,FALSE,IF(C1229&lt;$R$10,C1229,$R$10)))</f>
        <v>0.39156998999999998</v>
      </c>
      <c r="H1229">
        <f>IF('Input and Summary Results'!$J$4="yes",'Data Transformation'!F1229,'Data Transformation'!D1229)</f>
        <v>4.8327250000000002E-2</v>
      </c>
      <c r="I1229">
        <f t="shared" si="88"/>
        <v>54</v>
      </c>
    </row>
    <row r="1230" spans="2:9" x14ac:dyDescent="0.25">
      <c r="B1230">
        <f>IF('Input and Summary Results'!D812=0,FALSE,'Input and Summary Results'!$B812)</f>
        <v>54</v>
      </c>
      <c r="C1230">
        <f>IF(OR(B1230=0,'Input and Summary Results'!D812=0,'Input and Summary Results'!D812=""),FALSE,'Input and Summary Results'!$D812)</f>
        <v>0.40651097000000003</v>
      </c>
      <c r="D1230">
        <f>IF(OR(B1230=0,'Input and Summary Results'!E812=0),FALSE,'Input and Summary Results'!$E812)</f>
        <v>5.155071E-2</v>
      </c>
      <c r="E1230">
        <f t="shared" si="86"/>
        <v>-0.39092773015310361</v>
      </c>
      <c r="F1230">
        <f t="shared" si="87"/>
        <v>5.5036665160598248E-2</v>
      </c>
      <c r="G1230">
        <f>IF('Input and Summary Results'!$J$4="yes",IF(C1230=FALSE,FALSE,IF('Data Transformation'!E1230&lt;$R$10,E1230,$R$10)),IF(C1230=FALSE,FALSE,IF(C1230&lt;$R$10,C1230,$R$10)))</f>
        <v>0.40651097000000003</v>
      </c>
      <c r="H1230">
        <f>IF('Input and Summary Results'!$J$4="yes",'Data Transformation'!F1230,'Data Transformation'!D1230)</f>
        <v>5.155071E-2</v>
      </c>
      <c r="I1230">
        <f t="shared" si="88"/>
        <v>54</v>
      </c>
    </row>
    <row r="1231" spans="2:9" x14ac:dyDescent="0.25">
      <c r="B1231">
        <f>IF('Input and Summary Results'!D813=0,FALSE,'Input and Summary Results'!$B813)</f>
        <v>54</v>
      </c>
      <c r="C1231">
        <f>IF(OR(B1231=0,'Input and Summary Results'!D813=0,'Input and Summary Results'!D813=""),FALSE,'Input and Summary Results'!$D813)</f>
        <v>0.41301605000000002</v>
      </c>
      <c r="D1231">
        <f>IF(OR(B1231=0,'Input and Summary Results'!E813=0),FALSE,'Input and Summary Results'!$E813)</f>
        <v>2.8740169999999999E-2</v>
      </c>
      <c r="E1231">
        <f t="shared" si="86"/>
        <v>-0.38403307112569157</v>
      </c>
      <c r="F1231">
        <f t="shared" si="87"/>
        <v>3.0200360930283457E-2</v>
      </c>
      <c r="G1231">
        <f>IF('Input and Summary Results'!$J$4="yes",IF(C1231=FALSE,FALSE,IF('Data Transformation'!E1231&lt;$R$10,E1231,$R$10)),IF(C1231=FALSE,FALSE,IF(C1231&lt;$R$10,C1231,$R$10)))</f>
        <v>0.41301605000000002</v>
      </c>
      <c r="H1231">
        <f>IF('Input and Summary Results'!$J$4="yes",'Data Transformation'!F1231,'Data Transformation'!D1231)</f>
        <v>2.8740169999999999E-2</v>
      </c>
      <c r="I1231">
        <f t="shared" si="88"/>
        <v>54</v>
      </c>
    </row>
    <row r="1232" spans="2:9" x14ac:dyDescent="0.25">
      <c r="B1232">
        <f>IF('Input and Summary Results'!D814=0,FALSE,'Input and Summary Results'!$B814)</f>
        <v>54</v>
      </c>
      <c r="C1232">
        <f>IF(OR(B1232=0,'Input and Summary Results'!D814=0,'Input and Summary Results'!D814=""),FALSE,'Input and Summary Results'!$D814)</f>
        <v>0.44683866</v>
      </c>
      <c r="D1232">
        <f>IF(OR(B1232=0,'Input and Summary Results'!E814=0),FALSE,'Input and Summary Results'!$E814)</f>
        <v>6.7050760000000001E-2</v>
      </c>
      <c r="E1232">
        <f t="shared" si="86"/>
        <v>-0.34984925923966342</v>
      </c>
      <c r="F1232">
        <f t="shared" si="87"/>
        <v>6.512424381542993E-2</v>
      </c>
      <c r="G1232">
        <f>IF('Input and Summary Results'!$J$4="yes",IF(C1232=FALSE,FALSE,IF('Data Transformation'!E1232&lt;$R$10,E1232,$R$10)),IF(C1232=FALSE,FALSE,IF(C1232&lt;$R$10,C1232,$R$10)))</f>
        <v>0.44683866</v>
      </c>
      <c r="H1232">
        <f>IF('Input and Summary Results'!$J$4="yes",'Data Transformation'!F1232,'Data Transformation'!D1232)</f>
        <v>6.7050760000000001E-2</v>
      </c>
      <c r="I1232">
        <f t="shared" si="88"/>
        <v>54</v>
      </c>
    </row>
    <row r="1233" spans="2:9" x14ac:dyDescent="0.25">
      <c r="B1233">
        <f>IF('Input and Summary Results'!D815=0,FALSE,'Input and Summary Results'!$B815)</f>
        <v>54</v>
      </c>
      <c r="C1233">
        <f>IF(OR(B1233=0,'Input and Summary Results'!D815=0,'Input and Summary Results'!D815=""),FALSE,'Input and Summary Results'!$D815)</f>
        <v>0.49614940000000002</v>
      </c>
      <c r="D1233">
        <f>IF(OR(B1233=0,'Input and Summary Results'!E815=0),FALSE,'Input and Summary Results'!$E815)</f>
        <v>4.5243119999999998E-2</v>
      </c>
      <c r="E1233">
        <f t="shared" si="86"/>
        <v>-0.3043875295062245</v>
      </c>
      <c r="F1233">
        <f t="shared" si="87"/>
        <v>3.9575809383222069E-2</v>
      </c>
      <c r="G1233">
        <f>IF('Input and Summary Results'!$J$4="yes",IF(C1233=FALSE,FALSE,IF('Data Transformation'!E1233&lt;$R$10,E1233,$R$10)),IF(C1233=FALSE,FALSE,IF(C1233&lt;$R$10,C1233,$R$10)))</f>
        <v>0.49614940000000002</v>
      </c>
      <c r="H1233">
        <f>IF('Input and Summary Results'!$J$4="yes",'Data Transformation'!F1233,'Data Transformation'!D1233)</f>
        <v>4.5243119999999998E-2</v>
      </c>
      <c r="I1233">
        <f t="shared" si="88"/>
        <v>54</v>
      </c>
    </row>
    <row r="1234" spans="2:9" x14ac:dyDescent="0.25">
      <c r="B1234">
        <f>IF('Input and Summary Results'!D816=0,FALSE,'Input and Summary Results'!$B816)</f>
        <v>54</v>
      </c>
      <c r="C1234">
        <f>IF(OR(B1234=0,'Input and Summary Results'!D816=0,'Input and Summary Results'!D816=""),FALSE,'Input and Summary Results'!$D816)</f>
        <v>0.58160882999999997</v>
      </c>
      <c r="D1234">
        <f>IF(OR(B1234=0,'Input and Summary Results'!E816=0),FALSE,'Input and Summary Results'!$E816)</f>
        <v>3.7852150000000001E-2</v>
      </c>
      <c r="E1234">
        <f t="shared" si="86"/>
        <v>-0.23536900862913399</v>
      </c>
      <c r="F1234">
        <f t="shared" si="87"/>
        <v>2.8245501534080907E-2</v>
      </c>
      <c r="G1234">
        <f>IF('Input and Summary Results'!$J$4="yes",IF(C1234=FALSE,FALSE,IF('Data Transformation'!E1234&lt;$R$10,E1234,$R$10)),IF(C1234=FALSE,FALSE,IF(C1234&lt;$R$10,C1234,$R$10)))</f>
        <v>0.58160882999999997</v>
      </c>
      <c r="H1234">
        <f>IF('Input and Summary Results'!$J$4="yes",'Data Transformation'!F1234,'Data Transformation'!D1234)</f>
        <v>3.7852150000000001E-2</v>
      </c>
      <c r="I1234">
        <f t="shared" si="88"/>
        <v>54</v>
      </c>
    </row>
    <row r="1235" spans="2:9" x14ac:dyDescent="0.25">
      <c r="B1235">
        <f>IF('Input and Summary Results'!D817=0,FALSE,'Input and Summary Results'!$B817)</f>
        <v>54</v>
      </c>
      <c r="C1235">
        <f>IF(OR(B1235=0,'Input and Summary Results'!D817=0,'Input and Summary Results'!D817=""),FALSE,'Input and Summary Results'!$D817)</f>
        <v>0.58354618000000003</v>
      </c>
      <c r="D1235">
        <f>IF(OR(B1235=0,'Input and Summary Results'!E817=0),FALSE,'Input and Summary Results'!$E817)</f>
        <v>4.4896749999999999E-2</v>
      </c>
      <c r="E1235">
        <f t="shared" si="86"/>
        <v>-0.2339247695662027</v>
      </c>
      <c r="F1235">
        <f t="shared" si="87"/>
        <v>3.3390998292543016E-2</v>
      </c>
      <c r="G1235">
        <f>IF('Input and Summary Results'!$J$4="yes",IF(C1235=FALSE,FALSE,IF('Data Transformation'!E1235&lt;$R$10,E1235,$R$10)),IF(C1235=FALSE,FALSE,IF(C1235&lt;$R$10,C1235,$R$10)))</f>
        <v>0.58354618000000003</v>
      </c>
      <c r="H1235">
        <f>IF('Input and Summary Results'!$J$4="yes",'Data Transformation'!F1235,'Data Transformation'!D1235)</f>
        <v>4.4896749999999999E-2</v>
      </c>
      <c r="I1235">
        <f t="shared" si="88"/>
        <v>54</v>
      </c>
    </row>
    <row r="1236" spans="2:9" x14ac:dyDescent="0.25">
      <c r="B1236">
        <f>IF('Input and Summary Results'!D818=0,FALSE,'Input and Summary Results'!$B818)</f>
        <v>54</v>
      </c>
      <c r="C1236">
        <f>IF(OR(B1236=0,'Input and Summary Results'!D818=0,'Input and Summary Results'!D818=""),FALSE,'Input and Summary Results'!$D818)</f>
        <v>0.67428350999999997</v>
      </c>
      <c r="D1236">
        <f>IF(OR(B1236=0,'Input and Summary Results'!E818=0),FALSE,'Input and Summary Results'!$E818)</f>
        <v>4.5037439999999998E-2</v>
      </c>
      <c r="E1236">
        <f t="shared" si="86"/>
        <v>-0.17115746112059471</v>
      </c>
      <c r="F1236">
        <f t="shared" si="87"/>
        <v>2.8988175849057912E-2</v>
      </c>
      <c r="G1236">
        <f>IF('Input and Summary Results'!$J$4="yes",IF(C1236=FALSE,FALSE,IF('Data Transformation'!E1236&lt;$R$10,E1236,$R$10)),IF(C1236=FALSE,FALSE,IF(C1236&lt;$R$10,C1236,$R$10)))</f>
        <v>0.67428350999999997</v>
      </c>
      <c r="H1236">
        <f>IF('Input and Summary Results'!$J$4="yes",'Data Transformation'!F1236,'Data Transformation'!D1236)</f>
        <v>4.5037439999999998E-2</v>
      </c>
      <c r="I1236">
        <f t="shared" si="88"/>
        <v>54</v>
      </c>
    </row>
    <row r="1237" spans="2:9" x14ac:dyDescent="0.25">
      <c r="B1237">
        <f>IF('Input and Summary Results'!D819=0,FALSE,'Input and Summary Results'!$B819)</f>
        <v>54</v>
      </c>
      <c r="C1237">
        <f>IF(OR(B1237=0,'Input and Summary Results'!D819=0,'Input and Summary Results'!D819=""),FALSE,'Input and Summary Results'!$D819)</f>
        <v>0.73682435999999996</v>
      </c>
      <c r="D1237">
        <f>IF(OR(B1237=0,'Input and Summary Results'!E819=0),FALSE,'Input and Summary Results'!$E819)</f>
        <v>6.8509470000000003E-2</v>
      </c>
      <c r="E1237">
        <f t="shared" si="86"/>
        <v>-0.13263602445250053</v>
      </c>
      <c r="F1237">
        <f t="shared" si="87"/>
        <v>4.0353049646729929E-2</v>
      </c>
      <c r="G1237">
        <f>IF('Input and Summary Results'!$J$4="yes",IF(C1237=FALSE,FALSE,IF('Data Transformation'!E1237&lt;$R$10,E1237,$R$10)),IF(C1237=FALSE,FALSE,IF(C1237&lt;$R$10,C1237,$R$10)))</f>
        <v>0.73682435999999996</v>
      </c>
      <c r="H1237">
        <f>IF('Input and Summary Results'!$J$4="yes",'Data Transformation'!F1237,'Data Transformation'!D1237)</f>
        <v>6.8509470000000003E-2</v>
      </c>
      <c r="I1237">
        <f t="shared" si="88"/>
        <v>54</v>
      </c>
    </row>
    <row r="1238" spans="2:9" x14ac:dyDescent="0.25">
      <c r="B1238">
        <f>IF('Input and Summary Results'!D820=0,FALSE,'Input and Summary Results'!$B820)</f>
        <v>54</v>
      </c>
      <c r="C1238">
        <f>IF(OR(B1238=0,'Input and Summary Results'!D820=0,'Input and Summary Results'!D820=""),FALSE,'Input and Summary Results'!$D820)</f>
        <v>0.78352763999999997</v>
      </c>
      <c r="D1238">
        <f>IF(OR(B1238=0,'Input and Summary Results'!E820=0),FALSE,'Input and Summary Results'!$E820)</f>
        <v>5.9809399999999999E-2</v>
      </c>
      <c r="E1238">
        <f t="shared" si="86"/>
        <v>-0.10594567859838994</v>
      </c>
      <c r="F1238">
        <f t="shared" si="87"/>
        <v>3.3128735062875385E-2</v>
      </c>
      <c r="G1238">
        <f>IF('Input and Summary Results'!$J$4="yes",IF(C1238=FALSE,FALSE,IF('Data Transformation'!E1238&lt;$R$10,E1238,$R$10)),IF(C1238=FALSE,FALSE,IF(C1238&lt;$R$10,C1238,$R$10)))</f>
        <v>0.78352763999999997</v>
      </c>
      <c r="H1238">
        <f>IF('Input and Summary Results'!$J$4="yes",'Data Transformation'!F1238,'Data Transformation'!D1238)</f>
        <v>5.9809399999999999E-2</v>
      </c>
      <c r="I1238">
        <f t="shared" si="88"/>
        <v>54</v>
      </c>
    </row>
    <row r="1239" spans="2:9" x14ac:dyDescent="0.25">
      <c r="B1239">
        <f>IF('Input and Summary Results'!D821=0,FALSE,'Input and Summary Results'!$B821)</f>
        <v>54</v>
      </c>
      <c r="C1239">
        <f>IF(OR(B1239=0,'Input and Summary Results'!D821=0,'Input and Summary Results'!D821=""),FALSE,'Input and Summary Results'!$D821)</f>
        <v>0.78971022999999996</v>
      </c>
      <c r="D1239">
        <f>IF(OR(B1239=0,'Input and Summary Results'!E821=0),FALSE,'Input and Summary Results'!$E821)</f>
        <v>4.3079029999999997E-2</v>
      </c>
      <c r="E1239">
        <f t="shared" si="86"/>
        <v>-0.10253223604825991</v>
      </c>
      <c r="F1239">
        <f t="shared" si="87"/>
        <v>2.3674885179086509E-2</v>
      </c>
      <c r="G1239">
        <f>IF('Input and Summary Results'!$J$4="yes",IF(C1239=FALSE,FALSE,IF('Data Transformation'!E1239&lt;$R$10,E1239,$R$10)),IF(C1239=FALSE,FALSE,IF(C1239&lt;$R$10,C1239,$R$10)))</f>
        <v>0.78971022999999996</v>
      </c>
      <c r="H1239">
        <f>IF('Input and Summary Results'!$J$4="yes",'Data Transformation'!F1239,'Data Transformation'!D1239)</f>
        <v>4.3079029999999997E-2</v>
      </c>
      <c r="I1239">
        <f t="shared" si="88"/>
        <v>54</v>
      </c>
    </row>
    <row r="1240" spans="2:9" x14ac:dyDescent="0.25">
      <c r="B1240">
        <f>IF('Input and Summary Results'!D822=0,FALSE,'Input and Summary Results'!$B822)</f>
        <v>54</v>
      </c>
      <c r="C1240">
        <f>IF(OR(B1240=0,'Input and Summary Results'!D822=0,'Input and Summary Results'!D822=""),FALSE,'Input and Summary Results'!$D822)</f>
        <v>0.81553732999999995</v>
      </c>
      <c r="D1240">
        <f>IF(OR(B1240=0,'Input and Summary Results'!E822=0),FALSE,'Input and Summary Results'!$E822)</f>
        <v>7.985014E-2</v>
      </c>
      <c r="E1240">
        <f t="shared" si="86"/>
        <v>-8.8556154989175809E-2</v>
      </c>
      <c r="F1240">
        <f t="shared" si="87"/>
        <v>4.2493408315226973E-2</v>
      </c>
      <c r="G1240">
        <f>IF('Input and Summary Results'!$J$4="yes",IF(C1240=FALSE,FALSE,IF('Data Transformation'!E1240&lt;$R$10,E1240,$R$10)),IF(C1240=FALSE,FALSE,IF(C1240&lt;$R$10,C1240,$R$10)))</f>
        <v>0.81553732999999995</v>
      </c>
      <c r="H1240">
        <f>IF('Input and Summary Results'!$J$4="yes",'Data Transformation'!F1240,'Data Transformation'!D1240)</f>
        <v>7.985014E-2</v>
      </c>
      <c r="I1240">
        <f t="shared" si="88"/>
        <v>54</v>
      </c>
    </row>
    <row r="1241" spans="2:9" x14ac:dyDescent="0.25">
      <c r="B1241">
        <f>IF('Input and Summary Results'!D823=0,FALSE,'Input and Summary Results'!$B823)</f>
        <v>54</v>
      </c>
      <c r="C1241">
        <f>IF(OR(B1241=0,'Input and Summary Results'!D823=0,'Input and Summary Results'!D823=""),FALSE,'Input and Summary Results'!$D823)</f>
        <v>0.87097051999999997</v>
      </c>
      <c r="D1241">
        <f>IF(OR(B1241=0,'Input and Summary Results'!E823=0),FALSE,'Input and Summary Results'!$E823)</f>
        <v>2.959353E-2</v>
      </c>
      <c r="E1241">
        <f t="shared" si="86"/>
        <v>-5.9996544438947114E-2</v>
      </c>
      <c r="F1241">
        <f t="shared" si="87"/>
        <v>1.4746299358099972E-2</v>
      </c>
      <c r="G1241">
        <f>IF('Input and Summary Results'!$J$4="yes",IF(C1241=FALSE,FALSE,IF('Data Transformation'!E1241&lt;$R$10,E1241,$R$10)),IF(C1241=FALSE,FALSE,IF(C1241&lt;$R$10,C1241,$R$10)))</f>
        <v>0.87097051999999997</v>
      </c>
      <c r="H1241">
        <f>IF('Input and Summary Results'!$J$4="yes",'Data Transformation'!F1241,'Data Transformation'!D1241)</f>
        <v>2.959353E-2</v>
      </c>
      <c r="I1241">
        <f t="shared" si="88"/>
        <v>54</v>
      </c>
    </row>
    <row r="1242" spans="2:9" x14ac:dyDescent="0.25">
      <c r="B1242">
        <f>IF('Input and Summary Results'!D824=0,FALSE,'Input and Summary Results'!$B824)</f>
        <v>54</v>
      </c>
      <c r="C1242">
        <f>IF(OR(B1242=0,'Input and Summary Results'!D824=0,'Input and Summary Results'!D824=""),FALSE,'Input and Summary Results'!$D824)</f>
        <v>0.93228670999999996</v>
      </c>
      <c r="D1242">
        <f>IF(OR(B1242=0,'Input and Summary Results'!E824=0),FALSE,'Input and Summary Results'!$E824)</f>
        <v>3.8580999999999997E-2</v>
      </c>
      <c r="E1242">
        <f t="shared" si="86"/>
        <v>-3.0450506720702555E-2</v>
      </c>
      <c r="F1242">
        <f t="shared" si="87"/>
        <v>1.7960305365717376E-2</v>
      </c>
      <c r="G1242">
        <f>IF('Input and Summary Results'!$J$4="yes",IF(C1242=FALSE,FALSE,IF('Data Transformation'!E1242&lt;$R$10,E1242,$R$10)),IF(C1242=FALSE,FALSE,IF(C1242&lt;$R$10,C1242,$R$10)))</f>
        <v>0.93228670999999996</v>
      </c>
      <c r="H1242">
        <f>IF('Input and Summary Results'!$J$4="yes",'Data Transformation'!F1242,'Data Transformation'!D1242)</f>
        <v>3.8580999999999997E-2</v>
      </c>
      <c r="I1242">
        <f t="shared" si="88"/>
        <v>54</v>
      </c>
    </row>
    <row r="1243" spans="2:9" x14ac:dyDescent="0.25">
      <c r="B1243">
        <f>IF('Input and Summary Results'!D825=0,FALSE,'Input and Summary Results'!$B825)</f>
        <v>54</v>
      </c>
      <c r="C1243">
        <f>IF(OR(B1243=0,'Input and Summary Results'!D825=0,'Input and Summary Results'!D825=""),FALSE,'Input and Summary Results'!$D825)</f>
        <v>0.94074915999999997</v>
      </c>
      <c r="D1243">
        <f>IF(OR(B1243=0,'Input and Summary Results'!E825=0),FALSE,'Input and Summary Results'!$E825)</f>
        <v>2.474494E-2</v>
      </c>
      <c r="E1243">
        <f t="shared" si="86"/>
        <v>-2.6526160791810714E-2</v>
      </c>
      <c r="F1243">
        <f t="shared" si="87"/>
        <v>1.1415693382070094E-2</v>
      </c>
      <c r="G1243">
        <f>IF('Input and Summary Results'!$J$4="yes",IF(C1243=FALSE,FALSE,IF('Data Transformation'!E1243&lt;$R$10,E1243,$R$10)),IF(C1243=FALSE,FALSE,IF(C1243&lt;$R$10,C1243,$R$10)))</f>
        <v>0.94074915999999997</v>
      </c>
      <c r="H1243">
        <f>IF('Input and Summary Results'!$J$4="yes",'Data Transformation'!F1243,'Data Transformation'!D1243)</f>
        <v>2.474494E-2</v>
      </c>
      <c r="I1243">
        <f t="shared" si="88"/>
        <v>54</v>
      </c>
    </row>
    <row r="1244" spans="2:9" x14ac:dyDescent="0.25">
      <c r="B1244">
        <f>IF('Input and Summary Results'!D826=0,FALSE,'Input and Summary Results'!$B826)</f>
        <v>54</v>
      </c>
      <c r="C1244">
        <f>IF(OR(B1244=0,'Input and Summary Results'!D826=0,'Input and Summary Results'!D826=""),FALSE,'Input and Summary Results'!$D826)</f>
        <v>0.94199540000000004</v>
      </c>
      <c r="D1244">
        <f>IF(OR(B1244=0,'Input and Summary Results'!E826=0),FALSE,'Input and Summary Results'!$E826)</f>
        <v>3.6687640000000001E-2</v>
      </c>
      <c r="E1244">
        <f t="shared" si="86"/>
        <v>-2.5951217970917217E-2</v>
      </c>
      <c r="F1244">
        <f t="shared" si="87"/>
        <v>1.690288058731497E-2</v>
      </c>
      <c r="G1244">
        <f>IF('Input and Summary Results'!$J$4="yes",IF(C1244=FALSE,FALSE,IF('Data Transformation'!E1244&lt;$R$10,E1244,$R$10)),IF(C1244=FALSE,FALSE,IF(C1244&lt;$R$10,C1244,$R$10)))</f>
        <v>0.94199540000000004</v>
      </c>
      <c r="H1244">
        <f>IF('Input and Summary Results'!$J$4="yes",'Data Transformation'!F1244,'Data Transformation'!D1244)</f>
        <v>3.6687640000000001E-2</v>
      </c>
      <c r="I1244">
        <f t="shared" si="88"/>
        <v>54</v>
      </c>
    </row>
    <row r="1245" spans="2:9" x14ac:dyDescent="0.25">
      <c r="B1245">
        <f>IF('Input and Summary Results'!D827=0,FALSE,'Input and Summary Results'!$B827)</f>
        <v>54</v>
      </c>
      <c r="C1245">
        <f>IF(OR(B1245=0,'Input and Summary Results'!D827=0,'Input and Summary Results'!D827=""),FALSE,'Input and Summary Results'!$D827)</f>
        <v>0.95485293000000004</v>
      </c>
      <c r="D1245">
        <f>IF(OR(B1245=0,'Input and Summary Results'!E827=0),FALSE,'Input and Summary Results'!$E827)</f>
        <v>9.2287019999999997E-2</v>
      </c>
      <c r="E1245">
        <f t="shared" si="86"/>
        <v>-2.0063514916859485E-2</v>
      </c>
      <c r="F1245">
        <f t="shared" si="87"/>
        <v>4.1946320131205958E-2</v>
      </c>
      <c r="G1245">
        <f>IF('Input and Summary Results'!$J$4="yes",IF(C1245=FALSE,FALSE,IF('Data Transformation'!E1245&lt;$R$10,E1245,$R$10)),IF(C1245=FALSE,FALSE,IF(C1245&lt;$R$10,C1245,$R$10)))</f>
        <v>0.95485293000000004</v>
      </c>
      <c r="H1245">
        <f>IF('Input and Summary Results'!$J$4="yes",'Data Transformation'!F1245,'Data Transformation'!D1245)</f>
        <v>9.2287019999999997E-2</v>
      </c>
      <c r="I1245">
        <f t="shared" si="88"/>
        <v>54</v>
      </c>
    </row>
    <row r="1246" spans="2:9" x14ac:dyDescent="0.25">
      <c r="B1246">
        <f>IF('Input and Summary Results'!D828=0,FALSE,'Input and Summary Results'!$B828)</f>
        <v>55</v>
      </c>
      <c r="C1246">
        <f>IF(OR(B1246=0,'Input and Summary Results'!D828=0,'Input and Summary Results'!D828=""),FALSE,'Input and Summary Results'!$D828)</f>
        <v>8.4426360000000006E-2</v>
      </c>
      <c r="D1246">
        <f>IF(OR(B1246=0,'Input and Summary Results'!E828=0),FALSE,'Input and Summary Results'!$E828)</f>
        <v>8.7581129999999993E-2</v>
      </c>
      <c r="E1246">
        <f t="shared" si="86"/>
        <v>-1.073521934711051</v>
      </c>
      <c r="F1246">
        <f t="shared" si="87"/>
        <v>0.45021733046408718</v>
      </c>
      <c r="G1246">
        <f>IF('Input and Summary Results'!$J$4="yes",IF(C1246=FALSE,FALSE,IF('Data Transformation'!E1246&lt;$R$10,E1246,$R$10)),IF(C1246=FALSE,FALSE,IF(C1246&lt;$R$10,C1246,$R$10)))</f>
        <v>8.4426360000000006E-2</v>
      </c>
      <c r="H1246">
        <f>IF('Input and Summary Results'!$J$4="yes",'Data Transformation'!F1246,'Data Transformation'!D1246)</f>
        <v>8.7581129999999993E-2</v>
      </c>
      <c r="I1246">
        <f t="shared" si="88"/>
        <v>55</v>
      </c>
    </row>
    <row r="1247" spans="2:9" x14ac:dyDescent="0.25">
      <c r="B1247">
        <f>IF('Input and Summary Results'!D829=0,FALSE,'Input and Summary Results'!$B829)</f>
        <v>55</v>
      </c>
      <c r="C1247">
        <f>IF(OR(B1247=0,'Input and Summary Results'!D829=0,'Input and Summary Results'!D829=""),FALSE,'Input and Summary Results'!$D829)</f>
        <v>0.13249021999999999</v>
      </c>
      <c r="D1247">
        <f>IF(OR(B1247=0,'Input and Summary Results'!E829=0),FALSE,'Input and Summary Results'!$E829)</f>
        <v>5.7020050000000003E-2</v>
      </c>
      <c r="E1247">
        <f t="shared" si="86"/>
        <v>-0.87781617875957962</v>
      </c>
      <c r="F1247">
        <f t="shared" si="87"/>
        <v>0.18678134657788328</v>
      </c>
      <c r="G1247">
        <f>IF('Input and Summary Results'!$J$4="yes",IF(C1247=FALSE,FALSE,IF('Data Transformation'!E1247&lt;$R$10,E1247,$R$10)),IF(C1247=FALSE,FALSE,IF(C1247&lt;$R$10,C1247,$R$10)))</f>
        <v>0.13249021999999999</v>
      </c>
      <c r="H1247">
        <f>IF('Input and Summary Results'!$J$4="yes",'Data Transformation'!F1247,'Data Transformation'!D1247)</f>
        <v>5.7020050000000003E-2</v>
      </c>
      <c r="I1247">
        <f t="shared" si="88"/>
        <v>55</v>
      </c>
    </row>
    <row r="1248" spans="2:9" x14ac:dyDescent="0.25">
      <c r="B1248">
        <f>IF('Input and Summary Results'!D830=0,FALSE,'Input and Summary Results'!$B830)</f>
        <v>55</v>
      </c>
      <c r="C1248">
        <f>IF(OR(B1248=0,'Input and Summary Results'!D830=0,'Input and Summary Results'!D830=""),FALSE,'Input and Summary Results'!$D830)</f>
        <v>0.14798900000000001</v>
      </c>
      <c r="D1248">
        <f>IF(OR(B1248=0,'Input and Summary Results'!E830=0),FALSE,'Input and Summary Results'!$E830)</f>
        <v>8.4743780000000005E-2</v>
      </c>
      <c r="E1248">
        <f t="shared" si="86"/>
        <v>-0.82977056444857145</v>
      </c>
      <c r="F1248">
        <f t="shared" si="87"/>
        <v>0.24852388028839981</v>
      </c>
      <c r="G1248">
        <f>IF('Input and Summary Results'!$J$4="yes",IF(C1248=FALSE,FALSE,IF('Data Transformation'!E1248&lt;$R$10,E1248,$R$10)),IF(C1248=FALSE,FALSE,IF(C1248&lt;$R$10,C1248,$R$10)))</f>
        <v>0.14798900000000001</v>
      </c>
      <c r="H1248">
        <f>IF('Input and Summary Results'!$J$4="yes",'Data Transformation'!F1248,'Data Transformation'!D1248)</f>
        <v>8.4743780000000005E-2</v>
      </c>
      <c r="I1248">
        <f t="shared" si="88"/>
        <v>55</v>
      </c>
    </row>
    <row r="1249" spans="2:9" x14ac:dyDescent="0.25">
      <c r="B1249">
        <f>IF('Input and Summary Results'!D831=0,FALSE,'Input and Summary Results'!$B831)</f>
        <v>55</v>
      </c>
      <c r="C1249">
        <f>IF(OR(B1249=0,'Input and Summary Results'!D831=0,'Input and Summary Results'!D831=""),FALSE,'Input and Summary Results'!$D831)</f>
        <v>0.15317560999999999</v>
      </c>
      <c r="D1249">
        <f>IF(OR(B1249=0,'Input and Summary Results'!E831=0),FALSE,'Input and Summary Results'!$E831)</f>
        <v>3.1532709999999999E-2</v>
      </c>
      <c r="E1249">
        <f t="shared" si="86"/>
        <v>-0.81481038147678886</v>
      </c>
      <c r="F1249">
        <f t="shared" si="87"/>
        <v>8.9343180288297866E-2</v>
      </c>
      <c r="G1249">
        <f>IF('Input and Summary Results'!$J$4="yes",IF(C1249=FALSE,FALSE,IF('Data Transformation'!E1249&lt;$R$10,E1249,$R$10)),IF(C1249=FALSE,FALSE,IF(C1249&lt;$R$10,C1249,$R$10)))</f>
        <v>0.15317560999999999</v>
      </c>
      <c r="H1249">
        <f>IF('Input and Summary Results'!$J$4="yes",'Data Transformation'!F1249,'Data Transformation'!D1249)</f>
        <v>3.1532709999999999E-2</v>
      </c>
      <c r="I1249">
        <f t="shared" si="88"/>
        <v>55</v>
      </c>
    </row>
    <row r="1250" spans="2:9" x14ac:dyDescent="0.25">
      <c r="B1250">
        <f>IF('Input and Summary Results'!D832=0,FALSE,'Input and Summary Results'!$B832)</f>
        <v>55</v>
      </c>
      <c r="C1250">
        <f>IF(OR(B1250=0,'Input and Summary Results'!D832=0,'Input and Summary Results'!D832=""),FALSE,'Input and Summary Results'!$D832)</f>
        <v>0.17732742000000001</v>
      </c>
      <c r="D1250">
        <f>IF(OR(B1250=0,'Input and Summary Results'!E832=0),FALSE,'Input and Summary Results'!$E832)</f>
        <v>3.7217430000000003E-2</v>
      </c>
      <c r="E1250">
        <f t="shared" si="86"/>
        <v>-0.75122410459109257</v>
      </c>
      <c r="F1250">
        <f t="shared" si="87"/>
        <v>9.1087800296197854E-2</v>
      </c>
      <c r="G1250">
        <f>IF('Input and Summary Results'!$J$4="yes",IF(C1250=FALSE,FALSE,IF('Data Transformation'!E1250&lt;$R$10,E1250,$R$10)),IF(C1250=FALSE,FALSE,IF(C1250&lt;$R$10,C1250,$R$10)))</f>
        <v>0.17732742000000001</v>
      </c>
      <c r="H1250">
        <f>IF('Input and Summary Results'!$J$4="yes",'Data Transformation'!F1250,'Data Transformation'!D1250)</f>
        <v>3.7217430000000003E-2</v>
      </c>
      <c r="I1250">
        <f t="shared" si="88"/>
        <v>55</v>
      </c>
    </row>
    <row r="1251" spans="2:9" x14ac:dyDescent="0.25">
      <c r="B1251">
        <f>IF('Input and Summary Results'!D833=0,FALSE,'Input and Summary Results'!$B833)</f>
        <v>55</v>
      </c>
      <c r="C1251">
        <f>IF(OR(B1251=0,'Input and Summary Results'!D833=0,'Input and Summary Results'!D833=""),FALSE,'Input and Summary Results'!$D833)</f>
        <v>0.19393358999999999</v>
      </c>
      <c r="D1251">
        <f>IF(OR(B1251=0,'Input and Summary Results'!E833=0),FALSE,'Input and Summary Results'!$E833)</f>
        <v>5.8313139999999999E-2</v>
      </c>
      <c r="E1251">
        <f t="shared" si="86"/>
        <v>-0.71234696302943723</v>
      </c>
      <c r="F1251">
        <f t="shared" si="87"/>
        <v>0.13049777895618805</v>
      </c>
      <c r="G1251">
        <f>IF('Input and Summary Results'!$J$4="yes",IF(C1251=FALSE,FALSE,IF('Data Transformation'!E1251&lt;$R$10,E1251,$R$10)),IF(C1251=FALSE,FALSE,IF(C1251&lt;$R$10,C1251,$R$10)))</f>
        <v>0.19393358999999999</v>
      </c>
      <c r="H1251">
        <f>IF('Input and Summary Results'!$J$4="yes",'Data Transformation'!F1251,'Data Transformation'!D1251)</f>
        <v>5.8313139999999999E-2</v>
      </c>
      <c r="I1251">
        <f t="shared" si="88"/>
        <v>55</v>
      </c>
    </row>
    <row r="1252" spans="2:9" x14ac:dyDescent="0.25">
      <c r="B1252">
        <f>IF('Input and Summary Results'!D834=0,FALSE,'Input and Summary Results'!$B834)</f>
        <v>55</v>
      </c>
      <c r="C1252">
        <f>IF(OR(B1252=0,'Input and Summary Results'!D834=0,'Input and Summary Results'!D834=""),FALSE,'Input and Summary Results'!$D834)</f>
        <v>0.20666551999999999</v>
      </c>
      <c r="D1252">
        <f>IF(OR(B1252=0,'Input and Summary Results'!E834=0),FALSE,'Input and Summary Results'!$E834)</f>
        <v>8.6503839999999999E-2</v>
      </c>
      <c r="E1252">
        <f t="shared" si="86"/>
        <v>-0.684731974861993</v>
      </c>
      <c r="F1252">
        <f t="shared" si="87"/>
        <v>0.18165907191485064</v>
      </c>
      <c r="G1252">
        <f>IF('Input and Summary Results'!$J$4="yes",IF(C1252=FALSE,FALSE,IF('Data Transformation'!E1252&lt;$R$10,E1252,$R$10)),IF(C1252=FALSE,FALSE,IF(C1252&lt;$R$10,C1252,$R$10)))</f>
        <v>0.20666551999999999</v>
      </c>
      <c r="H1252">
        <f>IF('Input and Summary Results'!$J$4="yes",'Data Transformation'!F1252,'Data Transformation'!D1252)</f>
        <v>8.6503839999999999E-2</v>
      </c>
      <c r="I1252">
        <f t="shared" si="88"/>
        <v>55</v>
      </c>
    </row>
    <row r="1253" spans="2:9" x14ac:dyDescent="0.25">
      <c r="B1253">
        <f>IF('Input and Summary Results'!D835=0,FALSE,'Input and Summary Results'!$B835)</f>
        <v>55</v>
      </c>
      <c r="C1253">
        <f>IF(OR(B1253=0,'Input and Summary Results'!D835=0,'Input and Summary Results'!D835=""),FALSE,'Input and Summary Results'!$D835)</f>
        <v>0.20812024000000001</v>
      </c>
      <c r="D1253">
        <f>IF(OR(B1253=0,'Input and Summary Results'!E835=0),FALSE,'Input and Summary Results'!$E835)</f>
        <v>2.9963549999999999E-2</v>
      </c>
      <c r="E1253">
        <f t="shared" si="86"/>
        <v>-0.68168568195620682</v>
      </c>
      <c r="F1253">
        <f t="shared" si="87"/>
        <v>6.2483978972924493E-2</v>
      </c>
      <c r="G1253">
        <f>IF('Input and Summary Results'!$J$4="yes",IF(C1253=FALSE,FALSE,IF('Data Transformation'!E1253&lt;$R$10,E1253,$R$10)),IF(C1253=FALSE,FALSE,IF(C1253&lt;$R$10,C1253,$R$10)))</f>
        <v>0.20812024000000001</v>
      </c>
      <c r="H1253">
        <f>IF('Input and Summary Results'!$J$4="yes",'Data Transformation'!F1253,'Data Transformation'!D1253)</f>
        <v>2.9963549999999999E-2</v>
      </c>
      <c r="I1253">
        <f t="shared" si="88"/>
        <v>55</v>
      </c>
    </row>
    <row r="1254" spans="2:9" x14ac:dyDescent="0.25">
      <c r="B1254">
        <f>IF('Input and Summary Results'!D836=0,FALSE,'Input and Summary Results'!$B836)</f>
        <v>55</v>
      </c>
      <c r="C1254">
        <f>IF(OR(B1254=0,'Input and Summary Results'!D836=0,'Input and Summary Results'!D836=""),FALSE,'Input and Summary Results'!$D836)</f>
        <v>0.23628573999999999</v>
      </c>
      <c r="D1254">
        <f>IF(OR(B1254=0,'Input and Summary Results'!E836=0),FALSE,'Input and Summary Results'!$E836)</f>
        <v>4.9994070000000002E-2</v>
      </c>
      <c r="E1254">
        <f t="shared" si="86"/>
        <v>-0.62656248753472865</v>
      </c>
      <c r="F1254">
        <f t="shared" si="87"/>
        <v>9.1827066584720687E-2</v>
      </c>
      <c r="G1254">
        <f>IF('Input and Summary Results'!$J$4="yes",IF(C1254=FALSE,FALSE,IF('Data Transformation'!E1254&lt;$R$10,E1254,$R$10)),IF(C1254=FALSE,FALSE,IF(C1254&lt;$R$10,C1254,$R$10)))</f>
        <v>0.23628573999999999</v>
      </c>
      <c r="H1254">
        <f>IF('Input and Summary Results'!$J$4="yes",'Data Transformation'!F1254,'Data Transformation'!D1254)</f>
        <v>4.9994070000000002E-2</v>
      </c>
      <c r="I1254">
        <f t="shared" si="88"/>
        <v>55</v>
      </c>
    </row>
    <row r="1255" spans="2:9" x14ac:dyDescent="0.25">
      <c r="B1255">
        <f>IF('Input and Summary Results'!D837=0,FALSE,'Input and Summary Results'!$B837)</f>
        <v>55</v>
      </c>
      <c r="C1255">
        <f>IF(OR(B1255=0,'Input and Summary Results'!D837=0,'Input and Summary Results'!D837=""),FALSE,'Input and Summary Results'!$D837)</f>
        <v>0.24049797000000001</v>
      </c>
      <c r="D1255">
        <f>IF(OR(B1255=0,'Input and Summary Results'!E837=0),FALSE,'Input and Summary Results'!$E837)</f>
        <v>6.9200070000000002E-2</v>
      </c>
      <c r="E1255">
        <f t="shared" si="86"/>
        <v>-0.61888858507609135</v>
      </c>
      <c r="F1255">
        <f t="shared" si="87"/>
        <v>0.12487768765782098</v>
      </c>
      <c r="G1255">
        <f>IF('Input and Summary Results'!$J$4="yes",IF(C1255=FALSE,FALSE,IF('Data Transformation'!E1255&lt;$R$10,E1255,$R$10)),IF(C1255=FALSE,FALSE,IF(C1255&lt;$R$10,C1255,$R$10)))</f>
        <v>0.24049797000000001</v>
      </c>
      <c r="H1255">
        <f>IF('Input and Summary Results'!$J$4="yes",'Data Transformation'!F1255,'Data Transformation'!D1255)</f>
        <v>6.9200070000000002E-2</v>
      </c>
      <c r="I1255">
        <f t="shared" si="88"/>
        <v>55</v>
      </c>
    </row>
    <row r="1256" spans="2:9" x14ac:dyDescent="0.25">
      <c r="B1256">
        <f>IF('Input and Summary Results'!D838=0,FALSE,'Input and Summary Results'!$B838)</f>
        <v>55</v>
      </c>
      <c r="C1256">
        <f>IF(OR(B1256=0,'Input and Summary Results'!D838=0,'Input and Summary Results'!D838=""),FALSE,'Input and Summary Results'!$D838)</f>
        <v>0.24414552</v>
      </c>
      <c r="D1256">
        <f>IF(OR(B1256=0,'Input and Summary Results'!E838=0),FALSE,'Input and Summary Results'!$E838)</f>
        <v>5.6182009999999998E-2</v>
      </c>
      <c r="E1256">
        <f t="shared" si="86"/>
        <v>-0.61235124048544765</v>
      </c>
      <c r="F1256">
        <f t="shared" si="87"/>
        <v>9.9870734224408453E-2</v>
      </c>
      <c r="G1256">
        <f>IF('Input and Summary Results'!$J$4="yes",IF(C1256=FALSE,FALSE,IF('Data Transformation'!E1256&lt;$R$10,E1256,$R$10)),IF(C1256=FALSE,FALSE,IF(C1256&lt;$R$10,C1256,$R$10)))</f>
        <v>0.24414552</v>
      </c>
      <c r="H1256">
        <f>IF('Input and Summary Results'!$J$4="yes",'Data Transformation'!F1256,'Data Transformation'!D1256)</f>
        <v>5.6182009999999998E-2</v>
      </c>
      <c r="I1256">
        <f t="shared" si="88"/>
        <v>55</v>
      </c>
    </row>
    <row r="1257" spans="2:9" x14ac:dyDescent="0.25">
      <c r="B1257">
        <f>IF('Input and Summary Results'!D839=0,FALSE,'Input and Summary Results'!$B839)</f>
        <v>55</v>
      </c>
      <c r="C1257">
        <f>IF(OR(B1257=0,'Input and Summary Results'!D839=0,'Input and Summary Results'!D839=""),FALSE,'Input and Summary Results'!$D839)</f>
        <v>0.24472952000000001</v>
      </c>
      <c r="D1257">
        <f>IF(OR(B1257=0,'Input and Summary Results'!E839=0),FALSE,'Input and Summary Results'!$E839)</f>
        <v>5.6904749999999997E-2</v>
      </c>
      <c r="E1257">
        <f t="shared" si="86"/>
        <v>-0.61131364160097335</v>
      </c>
      <c r="F1257">
        <f t="shared" si="87"/>
        <v>0.10091410917653088</v>
      </c>
      <c r="G1257">
        <f>IF('Input and Summary Results'!$J$4="yes",IF(C1257=FALSE,FALSE,IF('Data Transformation'!E1257&lt;$R$10,E1257,$R$10)),IF(C1257=FALSE,FALSE,IF(C1257&lt;$R$10,C1257,$R$10)))</f>
        <v>0.24472952000000001</v>
      </c>
      <c r="H1257">
        <f>IF('Input and Summary Results'!$J$4="yes",'Data Transformation'!F1257,'Data Transformation'!D1257)</f>
        <v>5.6904749999999997E-2</v>
      </c>
      <c r="I1257">
        <f t="shared" si="88"/>
        <v>55</v>
      </c>
    </row>
    <row r="1258" spans="2:9" x14ac:dyDescent="0.25">
      <c r="B1258">
        <f>IF('Input and Summary Results'!D840=0,FALSE,'Input and Summary Results'!$B840)</f>
        <v>55</v>
      </c>
      <c r="C1258">
        <f>IF(OR(B1258=0,'Input and Summary Results'!D840=0,'Input and Summary Results'!D840=""),FALSE,'Input and Summary Results'!$D840)</f>
        <v>0.34838448</v>
      </c>
      <c r="D1258">
        <f>IF(OR(B1258=0,'Input and Summary Results'!E840=0),FALSE,'Input and Summary Results'!$E840)</f>
        <v>3.6386710000000003E-2</v>
      </c>
      <c r="E1258">
        <f t="shared" ref="E1258:E1321" si="89">IF(C1258=FALSE,FALSE,LOG10(C1258))</f>
        <v>-0.4579412003936823</v>
      </c>
      <c r="F1258">
        <f t="shared" ref="F1258:F1321" si="90">IF(D1258=FALSE, FALSE,0.434*D1258/C1258)</f>
        <v>4.5328747537777804E-2</v>
      </c>
      <c r="G1258">
        <f>IF('Input and Summary Results'!$J$4="yes",IF(C1258=FALSE,FALSE,IF('Data Transformation'!E1258&lt;$R$10,E1258,$R$10)),IF(C1258=FALSE,FALSE,IF(C1258&lt;$R$10,C1258,$R$10)))</f>
        <v>0.34838448</v>
      </c>
      <c r="H1258">
        <f>IF('Input and Summary Results'!$J$4="yes",'Data Transformation'!F1258,'Data Transformation'!D1258)</f>
        <v>3.6386710000000003E-2</v>
      </c>
      <c r="I1258">
        <f t="shared" si="88"/>
        <v>55</v>
      </c>
    </row>
    <row r="1259" spans="2:9" x14ac:dyDescent="0.25">
      <c r="B1259">
        <f>IF('Input and Summary Results'!D841=0,FALSE,'Input and Summary Results'!$B841)</f>
        <v>55</v>
      </c>
      <c r="C1259">
        <f>IF(OR(B1259=0,'Input and Summary Results'!D841=0,'Input and Summary Results'!D841=""),FALSE,'Input and Summary Results'!$D841)</f>
        <v>0.38544108999999999</v>
      </c>
      <c r="D1259">
        <f>IF(OR(B1259=0,'Input and Summary Results'!E841=0),FALSE,'Input and Summary Results'!$E841)</f>
        <v>9.4745579999999996E-2</v>
      </c>
      <c r="E1259">
        <f t="shared" si="89"/>
        <v>-0.41404198919007618</v>
      </c>
      <c r="F1259">
        <f t="shared" si="90"/>
        <v>0.10668188417586719</v>
      </c>
      <c r="G1259">
        <f>IF('Input and Summary Results'!$J$4="yes",IF(C1259=FALSE,FALSE,IF('Data Transformation'!E1259&lt;$R$10,E1259,$R$10)),IF(C1259=FALSE,FALSE,IF(C1259&lt;$R$10,C1259,$R$10)))</f>
        <v>0.38544108999999999</v>
      </c>
      <c r="H1259">
        <f>IF('Input and Summary Results'!$J$4="yes",'Data Transformation'!F1259,'Data Transformation'!D1259)</f>
        <v>9.4745579999999996E-2</v>
      </c>
      <c r="I1259">
        <f t="shared" si="88"/>
        <v>55</v>
      </c>
    </row>
    <row r="1260" spans="2:9" x14ac:dyDescent="0.25">
      <c r="B1260">
        <f>IF('Input and Summary Results'!D842=0,FALSE,'Input and Summary Results'!$B842)</f>
        <v>55</v>
      </c>
      <c r="C1260">
        <f>IF(OR(B1260=0,'Input and Summary Results'!D842=0,'Input and Summary Results'!D842=""),FALSE,'Input and Summary Results'!$D842)</f>
        <v>0.69012357000000002</v>
      </c>
      <c r="D1260">
        <f>IF(OR(B1260=0,'Input and Summary Results'!E842=0),FALSE,'Input and Summary Results'!$E842)</f>
        <v>8.4947949999999994E-2</v>
      </c>
      <c r="E1260">
        <f t="shared" si="89"/>
        <v>-0.16107313974929133</v>
      </c>
      <c r="F1260">
        <f t="shared" si="90"/>
        <v>5.3421462333187661E-2</v>
      </c>
      <c r="G1260">
        <f>IF('Input and Summary Results'!$J$4="yes",IF(C1260=FALSE,FALSE,IF('Data Transformation'!E1260&lt;$R$10,E1260,$R$10)),IF(C1260=FALSE,FALSE,IF(C1260&lt;$R$10,C1260,$R$10)))</f>
        <v>0.69012357000000002</v>
      </c>
      <c r="H1260">
        <f>IF('Input and Summary Results'!$J$4="yes",'Data Transformation'!F1260,'Data Transformation'!D1260)</f>
        <v>8.4947949999999994E-2</v>
      </c>
      <c r="I1260">
        <f t="shared" si="88"/>
        <v>55</v>
      </c>
    </row>
    <row r="1261" spans="2:9" x14ac:dyDescent="0.25">
      <c r="B1261">
        <f>IF('Input and Summary Results'!D843=0,FALSE,'Input and Summary Results'!$B843)</f>
        <v>55</v>
      </c>
      <c r="C1261">
        <f>IF(OR(B1261=0,'Input and Summary Results'!D843=0,'Input and Summary Results'!D843=""),FALSE,'Input and Summary Results'!$D843)</f>
        <v>0.71200518999999995</v>
      </c>
      <c r="D1261">
        <f>IF(OR(B1261=0,'Input and Summary Results'!E843=0),FALSE,'Input and Summary Results'!$E843)</f>
        <v>3.3389460000000003E-2</v>
      </c>
      <c r="E1261">
        <f t="shared" si="89"/>
        <v>-0.14751684066069129</v>
      </c>
      <c r="F1261">
        <f t="shared" si="90"/>
        <v>2.035241574573354E-2</v>
      </c>
      <c r="G1261">
        <f>IF('Input and Summary Results'!$J$4="yes",IF(C1261=FALSE,FALSE,IF('Data Transformation'!E1261&lt;$R$10,E1261,$R$10)),IF(C1261=FALSE,FALSE,IF(C1261&lt;$R$10,C1261,$R$10)))</f>
        <v>0.71200518999999995</v>
      </c>
      <c r="H1261">
        <f>IF('Input and Summary Results'!$J$4="yes",'Data Transformation'!F1261,'Data Transformation'!D1261)</f>
        <v>3.3389460000000003E-2</v>
      </c>
      <c r="I1261">
        <f t="shared" si="88"/>
        <v>55</v>
      </c>
    </row>
    <row r="1262" spans="2:9" x14ac:dyDescent="0.25">
      <c r="B1262">
        <f>IF('Input and Summary Results'!D844=0,FALSE,'Input and Summary Results'!$B844)</f>
        <v>55</v>
      </c>
      <c r="C1262">
        <f>IF(OR(B1262=0,'Input and Summary Results'!D844=0,'Input and Summary Results'!D844=""),FALSE,'Input and Summary Results'!$D844)</f>
        <v>0.75936128999999997</v>
      </c>
      <c r="D1262">
        <f>IF(OR(B1262=0,'Input and Summary Results'!E844=0),FALSE,'Input and Summary Results'!$E844)</f>
        <v>6.7010459999999994E-2</v>
      </c>
      <c r="E1262">
        <f t="shared" si="89"/>
        <v>-0.1195515456843551</v>
      </c>
      <c r="F1262">
        <f t="shared" si="90"/>
        <v>3.8298686044425573E-2</v>
      </c>
      <c r="G1262">
        <f>IF('Input and Summary Results'!$J$4="yes",IF(C1262=FALSE,FALSE,IF('Data Transformation'!E1262&lt;$R$10,E1262,$R$10)),IF(C1262=FALSE,FALSE,IF(C1262&lt;$R$10,C1262,$R$10)))</f>
        <v>0.75936128999999997</v>
      </c>
      <c r="H1262">
        <f>IF('Input and Summary Results'!$J$4="yes",'Data Transformation'!F1262,'Data Transformation'!D1262)</f>
        <v>6.7010459999999994E-2</v>
      </c>
      <c r="I1262">
        <f t="shared" si="88"/>
        <v>55</v>
      </c>
    </row>
    <row r="1263" spans="2:9" x14ac:dyDescent="0.25">
      <c r="B1263">
        <f>IF('Input and Summary Results'!D845=0,FALSE,'Input and Summary Results'!$B845)</f>
        <v>55</v>
      </c>
      <c r="C1263">
        <f>IF(OR(B1263=0,'Input and Summary Results'!D845=0,'Input and Summary Results'!D845=""),FALSE,'Input and Summary Results'!$D845)</f>
        <v>0.84887959000000002</v>
      </c>
      <c r="D1263">
        <f>IF(OR(B1263=0,'Input and Summary Results'!E845=0),FALSE,'Input and Summary Results'!$E845)</f>
        <v>4.5560860000000002E-2</v>
      </c>
      <c r="E1263">
        <f t="shared" si="89"/>
        <v>-7.1153908233302865E-2</v>
      </c>
      <c r="F1263">
        <f t="shared" si="90"/>
        <v>2.3293543010028075E-2</v>
      </c>
      <c r="G1263">
        <f>IF('Input and Summary Results'!$J$4="yes",IF(C1263=FALSE,FALSE,IF('Data Transformation'!E1263&lt;$R$10,E1263,$R$10)),IF(C1263=FALSE,FALSE,IF(C1263&lt;$R$10,C1263,$R$10)))</f>
        <v>0.84887959000000002</v>
      </c>
      <c r="H1263">
        <f>IF('Input and Summary Results'!$J$4="yes",'Data Transformation'!F1263,'Data Transformation'!D1263)</f>
        <v>4.5560860000000002E-2</v>
      </c>
      <c r="I1263">
        <f t="shared" si="88"/>
        <v>55</v>
      </c>
    </row>
    <row r="1264" spans="2:9" x14ac:dyDescent="0.25">
      <c r="B1264">
        <f>IF('Input and Summary Results'!D846=0,FALSE,'Input and Summary Results'!$B846)</f>
        <v>55</v>
      </c>
      <c r="C1264">
        <f>IF(OR(B1264=0,'Input and Summary Results'!D846=0,'Input and Summary Results'!D846=""),FALSE,'Input and Summary Results'!$D846)</f>
        <v>0.86336139999999995</v>
      </c>
      <c r="D1264">
        <f>IF(OR(B1264=0,'Input and Summary Results'!E846=0),FALSE,'Input and Summary Results'!$E846)</f>
        <v>2.8952180000000001E-2</v>
      </c>
      <c r="E1264">
        <f t="shared" si="89"/>
        <v>-6.3807372105210161E-2</v>
      </c>
      <c r="F1264">
        <f t="shared" si="90"/>
        <v>1.4553865994008999E-2</v>
      </c>
      <c r="G1264">
        <f>IF('Input and Summary Results'!$J$4="yes",IF(C1264=FALSE,FALSE,IF('Data Transformation'!E1264&lt;$R$10,E1264,$R$10)),IF(C1264=FALSE,FALSE,IF(C1264&lt;$R$10,C1264,$R$10)))</f>
        <v>0.86336139999999995</v>
      </c>
      <c r="H1264">
        <f>IF('Input and Summary Results'!$J$4="yes",'Data Transformation'!F1264,'Data Transformation'!D1264)</f>
        <v>2.8952180000000001E-2</v>
      </c>
      <c r="I1264">
        <f t="shared" si="88"/>
        <v>55</v>
      </c>
    </row>
    <row r="1265" spans="2:9" x14ac:dyDescent="0.25">
      <c r="B1265">
        <f>IF('Input and Summary Results'!D847=0,FALSE,'Input and Summary Results'!$B847)</f>
        <v>56</v>
      </c>
      <c r="C1265">
        <f>IF(OR(B1265=0,'Input and Summary Results'!D847=0,'Input and Summary Results'!D847=""),FALSE,'Input and Summary Results'!$D847)</f>
        <v>0.19889014999999999</v>
      </c>
      <c r="D1265">
        <f>IF(OR(B1265=0,'Input and Summary Results'!E847=0),FALSE,'Input and Summary Results'!$E847)</f>
        <v>4.0393779999999997E-2</v>
      </c>
      <c r="E1265">
        <f t="shared" si="89"/>
        <v>-0.70138672470147523</v>
      </c>
      <c r="F1265">
        <f t="shared" si="90"/>
        <v>8.8143633659082676E-2</v>
      </c>
      <c r="G1265">
        <f>IF('Input and Summary Results'!$J$4="yes",IF(C1265=FALSE,FALSE,IF('Data Transformation'!E1265&lt;$R$10,E1265,$R$10)),IF(C1265=FALSE,FALSE,IF(C1265&lt;$R$10,C1265,$R$10)))</f>
        <v>0.19889014999999999</v>
      </c>
      <c r="H1265">
        <f>IF('Input and Summary Results'!$J$4="yes",'Data Transformation'!F1265,'Data Transformation'!D1265)</f>
        <v>4.0393779999999997E-2</v>
      </c>
      <c r="I1265">
        <f t="shared" si="88"/>
        <v>56</v>
      </c>
    </row>
    <row r="1266" spans="2:9" x14ac:dyDescent="0.25">
      <c r="B1266">
        <f>IF('Input and Summary Results'!D848=0,FALSE,'Input and Summary Results'!$B848)</f>
        <v>56</v>
      </c>
      <c r="C1266">
        <f>IF(OR(B1266=0,'Input and Summary Results'!D848=0,'Input and Summary Results'!D848=""),FALSE,'Input and Summary Results'!$D848)</f>
        <v>0.27060468999999998</v>
      </c>
      <c r="D1266">
        <f>IF(OR(B1266=0,'Input and Summary Results'!E848=0),FALSE,'Input and Summary Results'!$E848)</f>
        <v>7.0336399999999993E-2</v>
      </c>
      <c r="E1266">
        <f t="shared" si="89"/>
        <v>-0.56766468067457765</v>
      </c>
      <c r="F1266">
        <f t="shared" si="90"/>
        <v>0.11280660952328653</v>
      </c>
      <c r="G1266">
        <f>IF('Input and Summary Results'!$J$4="yes",IF(C1266=FALSE,FALSE,IF('Data Transformation'!E1266&lt;$R$10,E1266,$R$10)),IF(C1266=FALSE,FALSE,IF(C1266&lt;$R$10,C1266,$R$10)))</f>
        <v>0.27060468999999998</v>
      </c>
      <c r="H1266">
        <f>IF('Input and Summary Results'!$J$4="yes",'Data Transformation'!F1266,'Data Transformation'!D1266)</f>
        <v>7.0336399999999993E-2</v>
      </c>
      <c r="I1266">
        <f t="shared" si="88"/>
        <v>56</v>
      </c>
    </row>
    <row r="1267" spans="2:9" x14ac:dyDescent="0.25">
      <c r="B1267">
        <f>IF('Input and Summary Results'!D849=0,FALSE,'Input and Summary Results'!$B849)</f>
        <v>56</v>
      </c>
      <c r="C1267">
        <f>IF(OR(B1267=0,'Input and Summary Results'!D849=0,'Input and Summary Results'!D849=""),FALSE,'Input and Summary Results'!$D849)</f>
        <v>0.28605944999999999</v>
      </c>
      <c r="D1267">
        <f>IF(OR(B1267=0,'Input and Summary Results'!E849=0),FALSE,'Input and Summary Results'!$E849)</f>
        <v>7.0466150000000005E-2</v>
      </c>
      <c r="E1267">
        <f t="shared" si="89"/>
        <v>-0.54354370070354352</v>
      </c>
      <c r="F1267">
        <f t="shared" si="90"/>
        <v>0.10690892784699126</v>
      </c>
      <c r="G1267">
        <f>IF('Input and Summary Results'!$J$4="yes",IF(C1267=FALSE,FALSE,IF('Data Transformation'!E1267&lt;$R$10,E1267,$R$10)),IF(C1267=FALSE,FALSE,IF(C1267&lt;$R$10,C1267,$R$10)))</f>
        <v>0.28605944999999999</v>
      </c>
      <c r="H1267">
        <f>IF('Input and Summary Results'!$J$4="yes",'Data Transformation'!F1267,'Data Transformation'!D1267)</f>
        <v>7.0466150000000005E-2</v>
      </c>
      <c r="I1267">
        <f t="shared" si="88"/>
        <v>56</v>
      </c>
    </row>
    <row r="1268" spans="2:9" x14ac:dyDescent="0.25">
      <c r="B1268">
        <f>IF('Input and Summary Results'!D850=0,FALSE,'Input and Summary Results'!$B850)</f>
        <v>56</v>
      </c>
      <c r="C1268">
        <f>IF(OR(B1268=0,'Input and Summary Results'!D850=0,'Input and Summary Results'!D850=""),FALSE,'Input and Summary Results'!$D850)</f>
        <v>0.28678216000000001</v>
      </c>
      <c r="D1268">
        <f>IF(OR(B1268=0,'Input and Summary Results'!E850=0),FALSE,'Input and Summary Results'!$E850)</f>
        <v>3.8752340000000003E-2</v>
      </c>
      <c r="E1268">
        <f t="shared" si="89"/>
        <v>-0.54244786853610005</v>
      </c>
      <c r="F1268">
        <f t="shared" si="90"/>
        <v>5.8645612962814703E-2</v>
      </c>
      <c r="G1268">
        <f>IF('Input and Summary Results'!$J$4="yes",IF(C1268=FALSE,FALSE,IF('Data Transformation'!E1268&lt;$R$10,E1268,$R$10)),IF(C1268=FALSE,FALSE,IF(C1268&lt;$R$10,C1268,$R$10)))</f>
        <v>0.28678216000000001</v>
      </c>
      <c r="H1268">
        <f>IF('Input and Summary Results'!$J$4="yes",'Data Transformation'!F1268,'Data Transformation'!D1268)</f>
        <v>3.8752340000000003E-2</v>
      </c>
      <c r="I1268">
        <f t="shared" si="88"/>
        <v>56</v>
      </c>
    </row>
    <row r="1269" spans="2:9" x14ac:dyDescent="0.25">
      <c r="B1269">
        <f>IF('Input and Summary Results'!D851=0,FALSE,'Input and Summary Results'!$B851)</f>
        <v>56</v>
      </c>
      <c r="C1269">
        <f>IF(OR(B1269=0,'Input and Summary Results'!D851=0,'Input and Summary Results'!D851=""),FALSE,'Input and Summary Results'!$D851)</f>
        <v>0.31273340999999999</v>
      </c>
      <c r="D1269">
        <f>IF(OR(B1269=0,'Input and Summary Results'!E851=0),FALSE,'Input and Summary Results'!$E851)</f>
        <v>5.3306869999999999E-2</v>
      </c>
      <c r="E1269">
        <f t="shared" si="89"/>
        <v>-0.50482571964111878</v>
      </c>
      <c r="F1269">
        <f t="shared" si="90"/>
        <v>7.3977326503106913E-2</v>
      </c>
      <c r="G1269">
        <f>IF('Input and Summary Results'!$J$4="yes",IF(C1269=FALSE,FALSE,IF('Data Transformation'!E1269&lt;$R$10,E1269,$R$10)),IF(C1269=FALSE,FALSE,IF(C1269&lt;$R$10,C1269,$R$10)))</f>
        <v>0.31273340999999999</v>
      </c>
      <c r="H1269">
        <f>IF('Input and Summary Results'!$J$4="yes",'Data Transformation'!F1269,'Data Transformation'!D1269)</f>
        <v>5.3306869999999999E-2</v>
      </c>
      <c r="I1269">
        <f t="shared" si="88"/>
        <v>56</v>
      </c>
    </row>
    <row r="1270" spans="2:9" x14ac:dyDescent="0.25">
      <c r="B1270">
        <f>IF('Input and Summary Results'!D852=0,FALSE,'Input and Summary Results'!$B852)</f>
        <v>56</v>
      </c>
      <c r="C1270">
        <f>IF(OR(B1270=0,'Input and Summary Results'!D852=0,'Input and Summary Results'!D852=""),FALSE,'Input and Summary Results'!$D852)</f>
        <v>0.37494335000000001</v>
      </c>
      <c r="D1270">
        <f>IF(OR(B1270=0,'Input and Summary Results'!E852=0),FALSE,'Input and Summary Results'!$E852)</f>
        <v>5.950308E-2</v>
      </c>
      <c r="E1270">
        <f t="shared" si="89"/>
        <v>-0.42603434464806023</v>
      </c>
      <c r="F1270">
        <f t="shared" si="90"/>
        <v>6.8875302682391892E-2</v>
      </c>
      <c r="G1270">
        <f>IF('Input and Summary Results'!$J$4="yes",IF(C1270=FALSE,FALSE,IF('Data Transformation'!E1270&lt;$R$10,E1270,$R$10)),IF(C1270=FALSE,FALSE,IF(C1270&lt;$R$10,C1270,$R$10)))</f>
        <v>0.37494335000000001</v>
      </c>
      <c r="H1270">
        <f>IF('Input and Summary Results'!$J$4="yes",'Data Transformation'!F1270,'Data Transformation'!D1270)</f>
        <v>5.950308E-2</v>
      </c>
      <c r="I1270">
        <f t="shared" si="88"/>
        <v>56</v>
      </c>
    </row>
    <row r="1271" spans="2:9" x14ac:dyDescent="0.25">
      <c r="B1271">
        <f>IF('Input and Summary Results'!D853=0,FALSE,'Input and Summary Results'!$B853)</f>
        <v>56</v>
      </c>
      <c r="C1271">
        <f>IF(OR(B1271=0,'Input and Summary Results'!D853=0,'Input and Summary Results'!D853=""),FALSE,'Input and Summary Results'!$D853)</f>
        <v>0.52167079000000005</v>
      </c>
      <c r="D1271">
        <f>IF(OR(B1271=0,'Input and Summary Results'!E853=0),FALSE,'Input and Summary Results'!$E853)</f>
        <v>3.2014389999999997E-2</v>
      </c>
      <c r="E1271">
        <f t="shared" si="89"/>
        <v>-0.2826034801205754</v>
      </c>
      <c r="F1271">
        <f t="shared" si="90"/>
        <v>2.6634125441449382E-2</v>
      </c>
      <c r="G1271">
        <f>IF('Input and Summary Results'!$J$4="yes",IF(C1271=FALSE,FALSE,IF('Data Transformation'!E1271&lt;$R$10,E1271,$R$10)),IF(C1271=FALSE,FALSE,IF(C1271&lt;$R$10,C1271,$R$10)))</f>
        <v>0.52167079000000005</v>
      </c>
      <c r="H1271">
        <f>IF('Input and Summary Results'!$J$4="yes",'Data Transformation'!F1271,'Data Transformation'!D1271)</f>
        <v>3.2014389999999997E-2</v>
      </c>
      <c r="I1271">
        <f t="shared" si="88"/>
        <v>56</v>
      </c>
    </row>
    <row r="1272" spans="2:9" x14ac:dyDescent="0.25">
      <c r="B1272">
        <f>IF('Input and Summary Results'!D854=0,FALSE,'Input and Summary Results'!$B854)</f>
        <v>56</v>
      </c>
      <c r="C1272">
        <f>IF(OR(B1272=0,'Input and Summary Results'!D854=0,'Input and Summary Results'!D854=""),FALSE,'Input and Summary Results'!$D854)</f>
        <v>0.54216273000000004</v>
      </c>
      <c r="D1272">
        <f>IF(OR(B1272=0,'Input and Summary Results'!E854=0),FALSE,'Input and Summary Results'!$E854)</f>
        <v>2.7090920000000001E-2</v>
      </c>
      <c r="E1272">
        <f t="shared" si="89"/>
        <v>-0.2658703405210659</v>
      </c>
      <c r="F1272">
        <f t="shared" si="90"/>
        <v>2.168621823193195E-2</v>
      </c>
      <c r="G1272">
        <f>IF('Input and Summary Results'!$J$4="yes",IF(C1272=FALSE,FALSE,IF('Data Transformation'!E1272&lt;$R$10,E1272,$R$10)),IF(C1272=FALSE,FALSE,IF(C1272&lt;$R$10,C1272,$R$10)))</f>
        <v>0.54216273000000004</v>
      </c>
      <c r="H1272">
        <f>IF('Input and Summary Results'!$J$4="yes",'Data Transformation'!F1272,'Data Transformation'!D1272)</f>
        <v>2.7090920000000001E-2</v>
      </c>
      <c r="I1272">
        <f t="shared" si="88"/>
        <v>56</v>
      </c>
    </row>
    <row r="1273" spans="2:9" x14ac:dyDescent="0.25">
      <c r="B1273">
        <f>IF('Input and Summary Results'!D855=0,FALSE,'Input and Summary Results'!$B855)</f>
        <v>56</v>
      </c>
      <c r="C1273">
        <f>IF(OR(B1273=0,'Input and Summary Results'!D855=0,'Input and Summary Results'!D855=""),FALSE,'Input and Summary Results'!$D855)</f>
        <v>0.59174965000000002</v>
      </c>
      <c r="D1273">
        <f>IF(OR(B1273=0,'Input and Summary Results'!E855=0),FALSE,'Input and Summary Results'!$E855)</f>
        <v>3.7889340000000001E-2</v>
      </c>
      <c r="E1273">
        <f t="shared" si="89"/>
        <v>-0.22786199026937159</v>
      </c>
      <c r="F1273">
        <f t="shared" si="90"/>
        <v>2.7788733901236779E-2</v>
      </c>
      <c r="G1273">
        <f>IF('Input and Summary Results'!$J$4="yes",IF(C1273=FALSE,FALSE,IF('Data Transformation'!E1273&lt;$R$10,E1273,$R$10)),IF(C1273=FALSE,FALSE,IF(C1273&lt;$R$10,C1273,$R$10)))</f>
        <v>0.59174965000000002</v>
      </c>
      <c r="H1273">
        <f>IF('Input and Summary Results'!$J$4="yes",'Data Transformation'!F1273,'Data Transformation'!D1273)</f>
        <v>3.7889340000000001E-2</v>
      </c>
      <c r="I1273">
        <f t="shared" si="88"/>
        <v>56</v>
      </c>
    </row>
    <row r="1274" spans="2:9" x14ac:dyDescent="0.25">
      <c r="B1274">
        <f>IF('Input and Summary Results'!D856=0,FALSE,'Input and Summary Results'!$B856)</f>
        <v>56</v>
      </c>
      <c r="C1274">
        <f>IF(OR(B1274=0,'Input and Summary Results'!D856=0,'Input and Summary Results'!D856=""),FALSE,'Input and Summary Results'!$D856)</f>
        <v>0.66816509999999996</v>
      </c>
      <c r="D1274">
        <f>IF(OR(B1274=0,'Input and Summary Results'!E856=0),FALSE,'Input and Summary Results'!$E856)</f>
        <v>4.7979430000000003E-2</v>
      </c>
      <c r="E1274">
        <f t="shared" si="89"/>
        <v>-0.17511621243517139</v>
      </c>
      <c r="F1274">
        <f t="shared" si="90"/>
        <v>3.1164561902439984E-2</v>
      </c>
      <c r="G1274">
        <f>IF('Input and Summary Results'!$J$4="yes",IF(C1274=FALSE,FALSE,IF('Data Transformation'!E1274&lt;$R$10,E1274,$R$10)),IF(C1274=FALSE,FALSE,IF(C1274&lt;$R$10,C1274,$R$10)))</f>
        <v>0.66816509999999996</v>
      </c>
      <c r="H1274">
        <f>IF('Input and Summary Results'!$J$4="yes",'Data Transformation'!F1274,'Data Transformation'!D1274)</f>
        <v>4.7979430000000003E-2</v>
      </c>
      <c r="I1274">
        <f t="shared" si="88"/>
        <v>56</v>
      </c>
    </row>
    <row r="1275" spans="2:9" x14ac:dyDescent="0.25">
      <c r="B1275">
        <f>IF('Input and Summary Results'!D857=0,FALSE,'Input and Summary Results'!$B857)</f>
        <v>56</v>
      </c>
      <c r="C1275">
        <f>IF(OR(B1275=0,'Input and Summary Results'!D857=0,'Input and Summary Results'!D857=""),FALSE,'Input and Summary Results'!$D857)</f>
        <v>0.74149922000000001</v>
      </c>
      <c r="D1275">
        <f>IF(OR(B1275=0,'Input and Summary Results'!E857=0),FALSE,'Input and Summary Results'!$E857)</f>
        <v>2.753717E-2</v>
      </c>
      <c r="E1275">
        <f t="shared" si="89"/>
        <v>-0.12988930147966396</v>
      </c>
      <c r="F1275">
        <f t="shared" si="90"/>
        <v>1.6117524412230671E-2</v>
      </c>
      <c r="G1275">
        <f>IF('Input and Summary Results'!$J$4="yes",IF(C1275=FALSE,FALSE,IF('Data Transformation'!E1275&lt;$R$10,E1275,$R$10)),IF(C1275=FALSE,FALSE,IF(C1275&lt;$R$10,C1275,$R$10)))</f>
        <v>0.74149922000000001</v>
      </c>
      <c r="H1275">
        <f>IF('Input and Summary Results'!$J$4="yes",'Data Transformation'!F1275,'Data Transformation'!D1275)</f>
        <v>2.753717E-2</v>
      </c>
      <c r="I1275">
        <f t="shared" si="88"/>
        <v>56</v>
      </c>
    </row>
    <row r="1276" spans="2:9" x14ac:dyDescent="0.25">
      <c r="B1276">
        <f>IF('Input and Summary Results'!D858=0,FALSE,'Input and Summary Results'!$B858)</f>
        <v>56</v>
      </c>
      <c r="C1276">
        <f>IF(OR(B1276=0,'Input and Summary Results'!D858=0,'Input and Summary Results'!D858=""),FALSE,'Input and Summary Results'!$D858)</f>
        <v>0.75206377999999996</v>
      </c>
      <c r="D1276">
        <f>IF(OR(B1276=0,'Input and Summary Results'!E858=0),FALSE,'Input and Summary Results'!$E858)</f>
        <v>3.5165630000000003E-2</v>
      </c>
      <c r="E1276">
        <f t="shared" si="89"/>
        <v>-0.12374532679202765</v>
      </c>
      <c r="F1276">
        <f t="shared" si="90"/>
        <v>2.0293336583766874E-2</v>
      </c>
      <c r="G1276">
        <f>IF('Input and Summary Results'!$J$4="yes",IF(C1276=FALSE,FALSE,IF('Data Transformation'!E1276&lt;$R$10,E1276,$R$10)),IF(C1276=FALSE,FALSE,IF(C1276&lt;$R$10,C1276,$R$10)))</f>
        <v>0.75206377999999996</v>
      </c>
      <c r="H1276">
        <f>IF('Input and Summary Results'!$J$4="yes",'Data Transformation'!F1276,'Data Transformation'!D1276)</f>
        <v>3.5165630000000003E-2</v>
      </c>
      <c r="I1276">
        <f t="shared" si="88"/>
        <v>56</v>
      </c>
    </row>
    <row r="1277" spans="2:9" x14ac:dyDescent="0.25">
      <c r="B1277">
        <f>IF('Input and Summary Results'!D859=0,FALSE,'Input and Summary Results'!$B859)</f>
        <v>56</v>
      </c>
      <c r="C1277">
        <f>IF(OR(B1277=0,'Input and Summary Results'!D859=0,'Input and Summary Results'!D859=""),FALSE,'Input and Summary Results'!$D859)</f>
        <v>0.82480379000000004</v>
      </c>
      <c r="D1277">
        <f>IF(OR(B1277=0,'Input and Summary Results'!E859=0),FALSE,'Input and Summary Results'!$E859)</f>
        <v>4.2923540000000003E-2</v>
      </c>
      <c r="E1277">
        <f t="shared" si="89"/>
        <v>-8.3649352122812465E-2</v>
      </c>
      <c r="F1277">
        <f t="shared" si="90"/>
        <v>2.2585755043632864E-2</v>
      </c>
      <c r="G1277">
        <f>IF('Input and Summary Results'!$J$4="yes",IF(C1277=FALSE,FALSE,IF('Data Transformation'!E1277&lt;$R$10,E1277,$R$10)),IF(C1277=FALSE,FALSE,IF(C1277&lt;$R$10,C1277,$R$10)))</f>
        <v>0.82480379000000004</v>
      </c>
      <c r="H1277">
        <f>IF('Input and Summary Results'!$J$4="yes",'Data Transformation'!F1277,'Data Transformation'!D1277)</f>
        <v>4.2923540000000003E-2</v>
      </c>
      <c r="I1277">
        <f t="shared" si="88"/>
        <v>56</v>
      </c>
    </row>
    <row r="1278" spans="2:9" x14ac:dyDescent="0.25">
      <c r="B1278">
        <f>IF('Input and Summary Results'!D860=0,FALSE,'Input and Summary Results'!$B860)</f>
        <v>56</v>
      </c>
      <c r="C1278">
        <f>IF(OR(B1278=0,'Input and Summary Results'!D860=0,'Input and Summary Results'!D860=""),FALSE,'Input and Summary Results'!$D860)</f>
        <v>0.84020247999999997</v>
      </c>
      <c r="D1278">
        <f>IF(OR(B1278=0,'Input and Summary Results'!E860=0),FALSE,'Input and Summary Results'!$E860)</f>
        <v>3.1627089999999997E-2</v>
      </c>
      <c r="E1278">
        <f t="shared" si="89"/>
        <v>-7.5616040902376308E-2</v>
      </c>
      <c r="F1278">
        <f t="shared" si="90"/>
        <v>1.6336725237945025E-2</v>
      </c>
      <c r="G1278">
        <f>IF('Input and Summary Results'!$J$4="yes",IF(C1278=FALSE,FALSE,IF('Data Transformation'!E1278&lt;$R$10,E1278,$R$10)),IF(C1278=FALSE,FALSE,IF(C1278&lt;$R$10,C1278,$R$10)))</f>
        <v>0.84020247999999997</v>
      </c>
      <c r="H1278">
        <f>IF('Input and Summary Results'!$J$4="yes",'Data Transformation'!F1278,'Data Transformation'!D1278)</f>
        <v>3.1627089999999997E-2</v>
      </c>
      <c r="I1278">
        <f t="shared" si="88"/>
        <v>56</v>
      </c>
    </row>
    <row r="1279" spans="2:9" x14ac:dyDescent="0.25">
      <c r="B1279">
        <f>IF('Input and Summary Results'!D861=0,FALSE,'Input and Summary Results'!$B861)</f>
        <v>56</v>
      </c>
      <c r="C1279">
        <f>IF(OR(B1279=0,'Input and Summary Results'!D861=0,'Input and Summary Results'!D861=""),FALSE,'Input and Summary Results'!$D861)</f>
        <v>0.87693009</v>
      </c>
      <c r="D1279">
        <f>IF(OR(B1279=0,'Input and Summary Results'!E861=0),FALSE,'Input and Summary Results'!$E861)</f>
        <v>4.1490239999999998E-2</v>
      </c>
      <c r="E1279">
        <f t="shared" si="89"/>
        <v>-5.7035027771277377E-2</v>
      </c>
      <c r="F1279">
        <f t="shared" si="90"/>
        <v>2.0533865088378934E-2</v>
      </c>
      <c r="G1279">
        <f>IF('Input and Summary Results'!$J$4="yes",IF(C1279=FALSE,FALSE,IF('Data Transformation'!E1279&lt;$R$10,E1279,$R$10)),IF(C1279=FALSE,FALSE,IF(C1279&lt;$R$10,C1279,$R$10)))</f>
        <v>0.87693009</v>
      </c>
      <c r="H1279">
        <f>IF('Input and Summary Results'!$J$4="yes",'Data Transformation'!F1279,'Data Transformation'!D1279)</f>
        <v>4.1490239999999998E-2</v>
      </c>
      <c r="I1279">
        <f t="shared" si="88"/>
        <v>56</v>
      </c>
    </row>
    <row r="1280" spans="2:9" x14ac:dyDescent="0.25">
      <c r="B1280">
        <f>IF('Input and Summary Results'!D862=0,FALSE,'Input and Summary Results'!$B862)</f>
        <v>56</v>
      </c>
      <c r="C1280">
        <f>IF(OR(B1280=0,'Input and Summary Results'!D862=0,'Input and Summary Results'!D862=""),FALSE,'Input and Summary Results'!$D862)</f>
        <v>0.89939431999999997</v>
      </c>
      <c r="D1280">
        <f>IF(OR(B1280=0,'Input and Summary Results'!E862=0),FALSE,'Input and Summary Results'!$E862)</f>
        <v>8.4441100000000005E-2</v>
      </c>
      <c r="E1280">
        <f t="shared" si="89"/>
        <v>-4.6049859485940536E-2</v>
      </c>
      <c r="F1280">
        <f t="shared" si="90"/>
        <v>4.0746796577501181E-2</v>
      </c>
      <c r="G1280">
        <f>IF('Input and Summary Results'!$J$4="yes",IF(C1280=FALSE,FALSE,IF('Data Transformation'!E1280&lt;$R$10,E1280,$R$10)),IF(C1280=FALSE,FALSE,IF(C1280&lt;$R$10,C1280,$R$10)))</f>
        <v>0.89939431999999997</v>
      </c>
      <c r="H1280">
        <f>IF('Input and Summary Results'!$J$4="yes",'Data Transformation'!F1280,'Data Transformation'!D1280)</f>
        <v>8.4441100000000005E-2</v>
      </c>
      <c r="I1280">
        <f t="shared" si="88"/>
        <v>56</v>
      </c>
    </row>
    <row r="1281" spans="2:9" x14ac:dyDescent="0.25">
      <c r="B1281">
        <f>IF('Input and Summary Results'!D863=0,FALSE,'Input and Summary Results'!$B863)</f>
        <v>56</v>
      </c>
      <c r="C1281">
        <f>IF(OR(B1281=0,'Input and Summary Results'!D863=0,'Input and Summary Results'!D863=""),FALSE,'Input and Summary Results'!$D863)</f>
        <v>0.94136246000000001</v>
      </c>
      <c r="D1281">
        <f>IF(OR(B1281=0,'Input and Summary Results'!E863=0),FALSE,'Input and Summary Results'!$E863)</f>
        <v>5.094344E-2</v>
      </c>
      <c r="E1281">
        <f t="shared" si="89"/>
        <v>-2.6243124639918014E-2</v>
      </c>
      <c r="F1281">
        <f t="shared" si="90"/>
        <v>2.3486652484527588E-2</v>
      </c>
      <c r="G1281">
        <f>IF('Input and Summary Results'!$J$4="yes",IF(C1281=FALSE,FALSE,IF('Data Transformation'!E1281&lt;$R$10,E1281,$R$10)),IF(C1281=FALSE,FALSE,IF(C1281&lt;$R$10,C1281,$R$10)))</f>
        <v>0.94136246000000001</v>
      </c>
      <c r="H1281">
        <f>IF('Input and Summary Results'!$J$4="yes",'Data Transformation'!F1281,'Data Transformation'!D1281)</f>
        <v>5.094344E-2</v>
      </c>
      <c r="I1281">
        <f t="shared" si="88"/>
        <v>56</v>
      </c>
    </row>
    <row r="1282" spans="2:9" x14ac:dyDescent="0.25">
      <c r="B1282">
        <f>IF('Input and Summary Results'!D864=0,FALSE,'Input and Summary Results'!$B864)</f>
        <v>56</v>
      </c>
      <c r="C1282">
        <f>IF(OR(B1282=0,'Input and Summary Results'!D864=0,'Input and Summary Results'!D864=""),FALSE,'Input and Summary Results'!$D864)</f>
        <v>1.0050550899999999</v>
      </c>
      <c r="D1282">
        <f>IF(OR(B1282=0,'Input and Summary Results'!E864=0),FALSE,'Input and Summary Results'!$E864)</f>
        <v>8.4406830000000002E-2</v>
      </c>
      <c r="E1282">
        <f t="shared" si="89"/>
        <v>2.1898673557999918E-3</v>
      </c>
      <c r="F1282">
        <f t="shared" si="90"/>
        <v>3.6448314708798703E-2</v>
      </c>
      <c r="G1282">
        <f>IF('Input and Summary Results'!$J$4="yes",IF(C1282=FALSE,FALSE,IF('Data Transformation'!E1282&lt;$R$10,E1282,$R$10)),IF(C1282=FALSE,FALSE,IF(C1282&lt;$R$10,C1282,$R$10)))</f>
        <v>1.0050550899999999</v>
      </c>
      <c r="H1282">
        <f>IF('Input and Summary Results'!$J$4="yes",'Data Transformation'!F1282,'Data Transformation'!D1282)</f>
        <v>8.4406830000000002E-2</v>
      </c>
      <c r="I1282">
        <f t="shared" si="88"/>
        <v>56</v>
      </c>
    </row>
    <row r="1283" spans="2:9" x14ac:dyDescent="0.25">
      <c r="B1283">
        <f>IF('Input and Summary Results'!D865=0,FALSE,'Input and Summary Results'!$B865)</f>
        <v>56</v>
      </c>
      <c r="C1283">
        <f>IF(OR(B1283=0,'Input and Summary Results'!D865=0,'Input and Summary Results'!D865=""),FALSE,'Input and Summary Results'!$D865)</f>
        <v>1.04506656</v>
      </c>
      <c r="D1283">
        <f>IF(OR(B1283=0,'Input and Summary Results'!E865=0),FALSE,'Input and Summary Results'!$E865)</f>
        <v>4.5113849999999997E-2</v>
      </c>
      <c r="E1283">
        <f t="shared" si="89"/>
        <v>1.9143951423310084E-2</v>
      </c>
      <c r="F1283">
        <f t="shared" si="90"/>
        <v>1.8735085064821137E-2</v>
      </c>
      <c r="G1283">
        <f>IF('Input and Summary Results'!$J$4="yes",IF(C1283=FALSE,FALSE,IF('Data Transformation'!E1283&lt;$R$10,E1283,$R$10)),IF(C1283=FALSE,FALSE,IF(C1283&lt;$R$10,C1283,$R$10)))</f>
        <v>1.04506656</v>
      </c>
      <c r="H1283">
        <f>IF('Input and Summary Results'!$J$4="yes",'Data Transformation'!F1283,'Data Transformation'!D1283)</f>
        <v>4.5113849999999997E-2</v>
      </c>
      <c r="I1283">
        <f t="shared" si="88"/>
        <v>56</v>
      </c>
    </row>
    <row r="1284" spans="2:9" x14ac:dyDescent="0.25">
      <c r="B1284">
        <f>IF('Input and Summary Results'!D866=0,FALSE,'Input and Summary Results'!$B866)</f>
        <v>57</v>
      </c>
      <c r="C1284">
        <f>IF(OR(B1284=0,'Input and Summary Results'!D866=0,'Input and Summary Results'!D866=""),FALSE,'Input and Summary Results'!$D866)</f>
        <v>0.21785260000000001</v>
      </c>
      <c r="D1284">
        <f>IF(OR(B1284=0,'Input and Summary Results'!E866=0),FALSE,'Input and Summary Results'!$E866)</f>
        <v>5.2186900000000001E-2</v>
      </c>
      <c r="E1284">
        <f t="shared" si="89"/>
        <v>-0.66183725253375947</v>
      </c>
      <c r="F1284">
        <f t="shared" si="90"/>
        <v>0.10396531691611667</v>
      </c>
      <c r="G1284">
        <f>IF('Input and Summary Results'!$J$4="yes",IF(C1284=FALSE,FALSE,IF('Data Transformation'!E1284&lt;$R$10,E1284,$R$10)),IF(C1284=FALSE,FALSE,IF(C1284&lt;$R$10,C1284,$R$10)))</f>
        <v>0.21785260000000001</v>
      </c>
      <c r="H1284">
        <f>IF('Input and Summary Results'!$J$4="yes",'Data Transformation'!F1284,'Data Transformation'!D1284)</f>
        <v>5.2186900000000001E-2</v>
      </c>
      <c r="I1284">
        <f t="shared" si="88"/>
        <v>57</v>
      </c>
    </row>
    <row r="1285" spans="2:9" x14ac:dyDescent="0.25">
      <c r="B1285">
        <f>IF('Input and Summary Results'!D867=0,FALSE,'Input and Summary Results'!$B867)</f>
        <v>57</v>
      </c>
      <c r="C1285">
        <f>IF(OR(B1285=0,'Input and Summary Results'!D867=0,'Input and Summary Results'!D867=""),FALSE,'Input and Summary Results'!$D867)</f>
        <v>0.22093955000000001</v>
      </c>
      <c r="D1285">
        <f>IF(OR(B1285=0,'Input and Summary Results'!E867=0),FALSE,'Input and Summary Results'!$E867)</f>
        <v>3.3237879999999997E-2</v>
      </c>
      <c r="E1285">
        <f t="shared" si="89"/>
        <v>-0.6557265348786161</v>
      </c>
      <c r="F1285">
        <f t="shared" si="90"/>
        <v>6.529043767854148E-2</v>
      </c>
      <c r="G1285">
        <f>IF('Input and Summary Results'!$J$4="yes",IF(C1285=FALSE,FALSE,IF('Data Transformation'!E1285&lt;$R$10,E1285,$R$10)),IF(C1285=FALSE,FALSE,IF(C1285&lt;$R$10,C1285,$R$10)))</f>
        <v>0.22093955000000001</v>
      </c>
      <c r="H1285">
        <f>IF('Input and Summary Results'!$J$4="yes",'Data Transformation'!F1285,'Data Transformation'!D1285)</f>
        <v>3.3237879999999997E-2</v>
      </c>
      <c r="I1285">
        <f t="shared" ref="I1285:I1348" si="91">IF(G1285=FALSE,"",B1285)</f>
        <v>57</v>
      </c>
    </row>
    <row r="1286" spans="2:9" x14ac:dyDescent="0.25">
      <c r="B1286">
        <f>IF('Input and Summary Results'!D868=0,FALSE,'Input and Summary Results'!$B868)</f>
        <v>57</v>
      </c>
      <c r="C1286">
        <f>IF(OR(B1286=0,'Input and Summary Results'!D868=0,'Input and Summary Results'!D868=""),FALSE,'Input and Summary Results'!$D868)</f>
        <v>0.24746834000000001</v>
      </c>
      <c r="D1286">
        <f>IF(OR(B1286=0,'Input and Summary Results'!E868=0),FALSE,'Input and Summary Results'!$E868)</f>
        <v>8.2392519999999997E-2</v>
      </c>
      <c r="E1286">
        <f t="shared" si="89"/>
        <v>-0.60648035488314522</v>
      </c>
      <c r="F1286">
        <f t="shared" si="90"/>
        <v>0.14449668058548418</v>
      </c>
      <c r="G1286">
        <f>IF('Input and Summary Results'!$J$4="yes",IF(C1286=FALSE,FALSE,IF('Data Transformation'!E1286&lt;$R$10,E1286,$R$10)),IF(C1286=FALSE,FALSE,IF(C1286&lt;$R$10,C1286,$R$10)))</f>
        <v>0.24746834000000001</v>
      </c>
      <c r="H1286">
        <f>IF('Input and Summary Results'!$J$4="yes",'Data Transformation'!F1286,'Data Transformation'!D1286)</f>
        <v>8.2392519999999997E-2</v>
      </c>
      <c r="I1286">
        <f t="shared" si="91"/>
        <v>57</v>
      </c>
    </row>
    <row r="1287" spans="2:9" x14ac:dyDescent="0.25">
      <c r="B1287">
        <f>IF('Input and Summary Results'!D869=0,FALSE,'Input and Summary Results'!$B869)</f>
        <v>57</v>
      </c>
      <c r="C1287">
        <f>IF(OR(B1287=0,'Input and Summary Results'!D869=0,'Input and Summary Results'!D869=""),FALSE,'Input and Summary Results'!$D869)</f>
        <v>0.26247994000000002</v>
      </c>
      <c r="D1287">
        <f>IF(OR(B1287=0,'Input and Summary Results'!E869=0),FALSE,'Input and Summary Results'!$E869)</f>
        <v>6.4770330000000001E-2</v>
      </c>
      <c r="E1287">
        <f t="shared" si="89"/>
        <v>-0.58090388189689401</v>
      </c>
      <c r="F1287">
        <f t="shared" si="90"/>
        <v>0.1070951297078169</v>
      </c>
      <c r="G1287">
        <f>IF('Input and Summary Results'!$J$4="yes",IF(C1287=FALSE,FALSE,IF('Data Transformation'!E1287&lt;$R$10,E1287,$R$10)),IF(C1287=FALSE,FALSE,IF(C1287&lt;$R$10,C1287,$R$10)))</f>
        <v>0.26247994000000002</v>
      </c>
      <c r="H1287">
        <f>IF('Input and Summary Results'!$J$4="yes",'Data Transformation'!F1287,'Data Transformation'!D1287)</f>
        <v>6.4770330000000001E-2</v>
      </c>
      <c r="I1287">
        <f t="shared" si="91"/>
        <v>57</v>
      </c>
    </row>
    <row r="1288" spans="2:9" x14ac:dyDescent="0.25">
      <c r="B1288">
        <f>IF('Input and Summary Results'!D870=0,FALSE,'Input and Summary Results'!$B870)</f>
        <v>57</v>
      </c>
      <c r="C1288">
        <f>IF(OR(B1288=0,'Input and Summary Results'!D870=0,'Input and Summary Results'!D870=""),FALSE,'Input and Summary Results'!$D870)</f>
        <v>0.28573654999999998</v>
      </c>
      <c r="D1288">
        <f>IF(OR(B1288=0,'Input and Summary Results'!E870=0),FALSE,'Input and Summary Results'!$E870)</f>
        <v>4.653202E-2</v>
      </c>
      <c r="E1288">
        <f t="shared" si="89"/>
        <v>-0.54403420327128926</v>
      </c>
      <c r="F1288">
        <f t="shared" si="90"/>
        <v>7.0676630903536847E-2</v>
      </c>
      <c r="G1288">
        <f>IF('Input and Summary Results'!$J$4="yes",IF(C1288=FALSE,FALSE,IF('Data Transformation'!E1288&lt;$R$10,E1288,$R$10)),IF(C1288=FALSE,FALSE,IF(C1288&lt;$R$10,C1288,$R$10)))</f>
        <v>0.28573654999999998</v>
      </c>
      <c r="H1288">
        <f>IF('Input and Summary Results'!$J$4="yes",'Data Transformation'!F1288,'Data Transformation'!D1288)</f>
        <v>4.653202E-2</v>
      </c>
      <c r="I1288">
        <f t="shared" si="91"/>
        <v>57</v>
      </c>
    </row>
    <row r="1289" spans="2:9" x14ac:dyDescent="0.25">
      <c r="B1289">
        <f>IF('Input and Summary Results'!D871=0,FALSE,'Input and Summary Results'!$B871)</f>
        <v>57</v>
      </c>
      <c r="C1289">
        <f>IF(OR(B1289=0,'Input and Summary Results'!D871=0,'Input and Summary Results'!D871=""),FALSE,'Input and Summary Results'!$D871)</f>
        <v>0.29703352</v>
      </c>
      <c r="D1289">
        <f>IF(OR(B1289=0,'Input and Summary Results'!E871=0),FALSE,'Input and Summary Results'!$E871)</f>
        <v>7.2999410000000001E-2</v>
      </c>
      <c r="E1289">
        <f t="shared" si="89"/>
        <v>-0.52719453812521733</v>
      </c>
      <c r="F1289">
        <f t="shared" si="90"/>
        <v>0.10666050060612688</v>
      </c>
      <c r="G1289">
        <f>IF('Input and Summary Results'!$J$4="yes",IF(C1289=FALSE,FALSE,IF('Data Transformation'!E1289&lt;$R$10,E1289,$R$10)),IF(C1289=FALSE,FALSE,IF(C1289&lt;$R$10,C1289,$R$10)))</f>
        <v>0.29703352</v>
      </c>
      <c r="H1289">
        <f>IF('Input and Summary Results'!$J$4="yes",'Data Transformation'!F1289,'Data Transformation'!D1289)</f>
        <v>7.2999410000000001E-2</v>
      </c>
      <c r="I1289">
        <f t="shared" si="91"/>
        <v>57</v>
      </c>
    </row>
    <row r="1290" spans="2:9" x14ac:dyDescent="0.25">
      <c r="B1290">
        <f>IF('Input and Summary Results'!D872=0,FALSE,'Input and Summary Results'!$B872)</f>
        <v>57</v>
      </c>
      <c r="C1290">
        <f>IF(OR(B1290=0,'Input and Summary Results'!D872=0,'Input and Summary Results'!D872=""),FALSE,'Input and Summary Results'!$D872)</f>
        <v>0.46855633000000002</v>
      </c>
      <c r="D1290">
        <f>IF(OR(B1290=0,'Input and Summary Results'!E872=0),FALSE,'Input and Summary Results'!$E872)</f>
        <v>5.3094580000000002E-2</v>
      </c>
      <c r="E1290">
        <f t="shared" si="89"/>
        <v>-0.32923819060846965</v>
      </c>
      <c r="F1290">
        <f t="shared" si="90"/>
        <v>4.9178820655352153E-2</v>
      </c>
      <c r="G1290">
        <f>IF('Input and Summary Results'!$J$4="yes",IF(C1290=FALSE,FALSE,IF('Data Transformation'!E1290&lt;$R$10,E1290,$R$10)),IF(C1290=FALSE,FALSE,IF(C1290&lt;$R$10,C1290,$R$10)))</f>
        <v>0.46855633000000002</v>
      </c>
      <c r="H1290">
        <f>IF('Input and Summary Results'!$J$4="yes",'Data Transformation'!F1290,'Data Transformation'!D1290)</f>
        <v>5.3094580000000002E-2</v>
      </c>
      <c r="I1290">
        <f t="shared" si="91"/>
        <v>57</v>
      </c>
    </row>
    <row r="1291" spans="2:9" x14ac:dyDescent="0.25">
      <c r="B1291">
        <f>IF('Input and Summary Results'!D873=0,FALSE,'Input and Summary Results'!$B873)</f>
        <v>57</v>
      </c>
      <c r="C1291">
        <f>IF(OR(B1291=0,'Input and Summary Results'!D873=0,'Input and Summary Results'!D873=""),FALSE,'Input and Summary Results'!$D873)</f>
        <v>0.47040481000000001</v>
      </c>
      <c r="D1291">
        <f>IF(OR(B1291=0,'Input and Summary Results'!E873=0),FALSE,'Input and Summary Results'!$E873)</f>
        <v>4.0860599999999997E-2</v>
      </c>
      <c r="E1291">
        <f t="shared" si="89"/>
        <v>-0.32752824614582549</v>
      </c>
      <c r="F1291">
        <f t="shared" si="90"/>
        <v>3.7698382378360457E-2</v>
      </c>
      <c r="G1291">
        <f>IF('Input and Summary Results'!$J$4="yes",IF(C1291=FALSE,FALSE,IF('Data Transformation'!E1291&lt;$R$10,E1291,$R$10)),IF(C1291=FALSE,FALSE,IF(C1291&lt;$R$10,C1291,$R$10)))</f>
        <v>0.47040481000000001</v>
      </c>
      <c r="H1291">
        <f>IF('Input and Summary Results'!$J$4="yes",'Data Transformation'!F1291,'Data Transformation'!D1291)</f>
        <v>4.0860599999999997E-2</v>
      </c>
      <c r="I1291">
        <f t="shared" si="91"/>
        <v>57</v>
      </c>
    </row>
    <row r="1292" spans="2:9" x14ac:dyDescent="0.25">
      <c r="B1292">
        <f>IF('Input and Summary Results'!D874=0,FALSE,'Input and Summary Results'!$B874)</f>
        <v>57</v>
      </c>
      <c r="C1292">
        <f>IF(OR(B1292=0,'Input and Summary Results'!D874=0,'Input and Summary Results'!D874=""),FALSE,'Input and Summary Results'!$D874)</f>
        <v>0.47276484000000002</v>
      </c>
      <c r="D1292">
        <f>IF(OR(B1292=0,'Input and Summary Results'!E874=0),FALSE,'Input and Summary Results'!$E874)</f>
        <v>3.7111980000000003E-2</v>
      </c>
      <c r="E1292">
        <f t="shared" si="89"/>
        <v>-0.32535482984631175</v>
      </c>
      <c r="F1292">
        <f t="shared" si="90"/>
        <v>3.4068944974842037E-2</v>
      </c>
      <c r="G1292">
        <f>IF('Input and Summary Results'!$J$4="yes",IF(C1292=FALSE,FALSE,IF('Data Transformation'!E1292&lt;$R$10,E1292,$R$10)),IF(C1292=FALSE,FALSE,IF(C1292&lt;$R$10,C1292,$R$10)))</f>
        <v>0.47276484000000002</v>
      </c>
      <c r="H1292">
        <f>IF('Input and Summary Results'!$J$4="yes",'Data Transformation'!F1292,'Data Transformation'!D1292)</f>
        <v>3.7111980000000003E-2</v>
      </c>
      <c r="I1292">
        <f t="shared" si="91"/>
        <v>57</v>
      </c>
    </row>
    <row r="1293" spans="2:9" x14ac:dyDescent="0.25">
      <c r="B1293">
        <f>IF('Input and Summary Results'!D875=0,FALSE,'Input and Summary Results'!$B875)</f>
        <v>57</v>
      </c>
      <c r="C1293">
        <f>IF(OR(B1293=0,'Input and Summary Results'!D875=0,'Input and Summary Results'!D875=""),FALSE,'Input and Summary Results'!$D875)</f>
        <v>0.52696648999999995</v>
      </c>
      <c r="D1293">
        <f>IF(OR(B1293=0,'Input and Summary Results'!E875=0),FALSE,'Input and Summary Results'!$E875)</f>
        <v>4.333795E-2</v>
      </c>
      <c r="E1293">
        <f t="shared" si="89"/>
        <v>-0.2782170008610792</v>
      </c>
      <c r="F1293">
        <f t="shared" si="90"/>
        <v>3.5692346016157499E-2</v>
      </c>
      <c r="G1293">
        <f>IF('Input and Summary Results'!$J$4="yes",IF(C1293=FALSE,FALSE,IF('Data Transformation'!E1293&lt;$R$10,E1293,$R$10)),IF(C1293=FALSE,FALSE,IF(C1293&lt;$R$10,C1293,$R$10)))</f>
        <v>0.52696648999999995</v>
      </c>
      <c r="H1293">
        <f>IF('Input and Summary Results'!$J$4="yes",'Data Transformation'!F1293,'Data Transformation'!D1293)</f>
        <v>4.333795E-2</v>
      </c>
      <c r="I1293">
        <f t="shared" si="91"/>
        <v>57</v>
      </c>
    </row>
    <row r="1294" spans="2:9" x14ac:dyDescent="0.25">
      <c r="B1294">
        <f>IF('Input and Summary Results'!D876=0,FALSE,'Input and Summary Results'!$B876)</f>
        <v>57</v>
      </c>
      <c r="C1294">
        <f>IF(OR(B1294=0,'Input and Summary Results'!D876=0,'Input and Summary Results'!D876=""),FALSE,'Input and Summary Results'!$D876)</f>
        <v>0.55601414999999998</v>
      </c>
      <c r="D1294">
        <f>IF(OR(B1294=0,'Input and Summary Results'!E876=0),FALSE,'Input and Summary Results'!$E876)</f>
        <v>3.4375059999999999E-2</v>
      </c>
      <c r="E1294">
        <f t="shared" si="89"/>
        <v>-0.25491415592023958</v>
      </c>
      <c r="F1294">
        <f t="shared" si="90"/>
        <v>2.6831648151400465E-2</v>
      </c>
      <c r="G1294">
        <f>IF('Input and Summary Results'!$J$4="yes",IF(C1294=FALSE,FALSE,IF('Data Transformation'!E1294&lt;$R$10,E1294,$R$10)),IF(C1294=FALSE,FALSE,IF(C1294&lt;$R$10,C1294,$R$10)))</f>
        <v>0.55601414999999998</v>
      </c>
      <c r="H1294">
        <f>IF('Input and Summary Results'!$J$4="yes",'Data Transformation'!F1294,'Data Transformation'!D1294)</f>
        <v>3.4375059999999999E-2</v>
      </c>
      <c r="I1294">
        <f t="shared" si="91"/>
        <v>57</v>
      </c>
    </row>
    <row r="1295" spans="2:9" x14ac:dyDescent="0.25">
      <c r="B1295">
        <f>IF('Input and Summary Results'!D877=0,FALSE,'Input and Summary Results'!$B877)</f>
        <v>57</v>
      </c>
      <c r="C1295">
        <f>IF(OR(B1295=0,'Input and Summary Results'!D877=0,'Input and Summary Results'!D877=""),FALSE,'Input and Summary Results'!$D877)</f>
        <v>0.59395350000000002</v>
      </c>
      <c r="D1295">
        <f>IF(OR(B1295=0,'Input and Summary Results'!E877=0),FALSE,'Input and Summary Results'!$E877)</f>
        <v>8.8705980000000004E-2</v>
      </c>
      <c r="E1295">
        <f t="shared" si="89"/>
        <v>-0.22624755414994888</v>
      </c>
      <c r="F1295">
        <f t="shared" si="90"/>
        <v>6.4817187406084817E-2</v>
      </c>
      <c r="G1295">
        <f>IF('Input and Summary Results'!$J$4="yes",IF(C1295=FALSE,FALSE,IF('Data Transformation'!E1295&lt;$R$10,E1295,$R$10)),IF(C1295=FALSE,FALSE,IF(C1295&lt;$R$10,C1295,$R$10)))</f>
        <v>0.59395350000000002</v>
      </c>
      <c r="H1295">
        <f>IF('Input and Summary Results'!$J$4="yes",'Data Transformation'!F1295,'Data Transformation'!D1295)</f>
        <v>8.8705980000000004E-2</v>
      </c>
      <c r="I1295">
        <f t="shared" si="91"/>
        <v>57</v>
      </c>
    </row>
    <row r="1296" spans="2:9" x14ac:dyDescent="0.25">
      <c r="B1296">
        <f>IF('Input and Summary Results'!D878=0,FALSE,'Input and Summary Results'!$B878)</f>
        <v>57</v>
      </c>
      <c r="C1296">
        <f>IF(OR(B1296=0,'Input and Summary Results'!D878=0,'Input and Summary Results'!D878=""),FALSE,'Input and Summary Results'!$D878)</f>
        <v>0.64786283</v>
      </c>
      <c r="D1296">
        <f>IF(OR(B1296=0,'Input and Summary Results'!E878=0),FALSE,'Input and Summary Results'!$E878)</f>
        <v>4.0587970000000001E-2</v>
      </c>
      <c r="E1296">
        <f t="shared" si="89"/>
        <v>-0.18851693622840979</v>
      </c>
      <c r="F1296">
        <f t="shared" si="90"/>
        <v>2.7189673746215691E-2</v>
      </c>
      <c r="G1296">
        <f>IF('Input and Summary Results'!$J$4="yes",IF(C1296=FALSE,FALSE,IF('Data Transformation'!E1296&lt;$R$10,E1296,$R$10)),IF(C1296=FALSE,FALSE,IF(C1296&lt;$R$10,C1296,$R$10)))</f>
        <v>0.64786283</v>
      </c>
      <c r="H1296">
        <f>IF('Input and Summary Results'!$J$4="yes",'Data Transformation'!F1296,'Data Transformation'!D1296)</f>
        <v>4.0587970000000001E-2</v>
      </c>
      <c r="I1296">
        <f t="shared" si="91"/>
        <v>57</v>
      </c>
    </row>
    <row r="1297" spans="2:9" x14ac:dyDescent="0.25">
      <c r="B1297">
        <f>IF('Input and Summary Results'!D879=0,FALSE,'Input and Summary Results'!$B879)</f>
        <v>57</v>
      </c>
      <c r="C1297">
        <f>IF(OR(B1297=0,'Input and Summary Results'!D879=0,'Input and Summary Results'!D879=""),FALSE,'Input and Summary Results'!$D879)</f>
        <v>0.69357727999999996</v>
      </c>
      <c r="D1297">
        <f>IF(OR(B1297=0,'Input and Summary Results'!E879=0),FALSE,'Input and Summary Results'!$E879)</f>
        <v>3.985201E-2</v>
      </c>
      <c r="E1297">
        <f t="shared" si="89"/>
        <v>-0.15890514178940093</v>
      </c>
      <c r="F1297">
        <f t="shared" si="90"/>
        <v>2.4937051484731451E-2</v>
      </c>
      <c r="G1297">
        <f>IF('Input and Summary Results'!$J$4="yes",IF(C1297=FALSE,FALSE,IF('Data Transformation'!E1297&lt;$R$10,E1297,$R$10)),IF(C1297=FALSE,FALSE,IF(C1297&lt;$R$10,C1297,$R$10)))</f>
        <v>0.69357727999999996</v>
      </c>
      <c r="H1297">
        <f>IF('Input and Summary Results'!$J$4="yes",'Data Transformation'!F1297,'Data Transformation'!D1297)</f>
        <v>3.985201E-2</v>
      </c>
      <c r="I1297">
        <f t="shared" si="91"/>
        <v>57</v>
      </c>
    </row>
    <row r="1298" spans="2:9" x14ac:dyDescent="0.25">
      <c r="B1298">
        <f>IF('Input and Summary Results'!D880=0,FALSE,'Input and Summary Results'!$B880)</f>
        <v>57</v>
      </c>
      <c r="C1298">
        <f>IF(OR(B1298=0,'Input and Summary Results'!D880=0,'Input and Summary Results'!D880=""),FALSE,'Input and Summary Results'!$D880)</f>
        <v>0.83694917000000002</v>
      </c>
      <c r="D1298">
        <f>IF(OR(B1298=0,'Input and Summary Results'!E880=0),FALSE,'Input and Summary Results'!$E880)</f>
        <v>3.2276260000000001E-2</v>
      </c>
      <c r="E1298">
        <f t="shared" si="89"/>
        <v>-7.7300916987435409E-2</v>
      </c>
      <c r="F1298">
        <f t="shared" si="90"/>
        <v>1.6736854927522062E-2</v>
      </c>
      <c r="G1298">
        <f>IF('Input and Summary Results'!$J$4="yes",IF(C1298=FALSE,FALSE,IF('Data Transformation'!E1298&lt;$R$10,E1298,$R$10)),IF(C1298=FALSE,FALSE,IF(C1298&lt;$R$10,C1298,$R$10)))</f>
        <v>0.83694917000000002</v>
      </c>
      <c r="H1298">
        <f>IF('Input and Summary Results'!$J$4="yes",'Data Transformation'!F1298,'Data Transformation'!D1298)</f>
        <v>3.2276260000000001E-2</v>
      </c>
      <c r="I1298">
        <f t="shared" si="91"/>
        <v>57</v>
      </c>
    </row>
    <row r="1299" spans="2:9" x14ac:dyDescent="0.25">
      <c r="B1299">
        <f>IF('Input and Summary Results'!D881=0,FALSE,'Input and Summary Results'!$B881)</f>
        <v>58</v>
      </c>
      <c r="C1299">
        <f>IF(OR(B1299=0,'Input and Summary Results'!D881=0,'Input and Summary Results'!D881=""),FALSE,'Input and Summary Results'!$D881)</f>
        <v>0.65486115</v>
      </c>
      <c r="D1299">
        <f>IF(OR(B1299=0,'Input and Summary Results'!E881=0),FALSE,'Input and Summary Results'!$E881)</f>
        <v>4.5346249999999998E-2</v>
      </c>
      <c r="E1299">
        <f t="shared" si="89"/>
        <v>-0.18385077356736956</v>
      </c>
      <c r="F1299">
        <f t="shared" si="90"/>
        <v>3.0052588247142159E-2</v>
      </c>
      <c r="G1299">
        <f>IF('Input and Summary Results'!$J$4="yes",IF(C1299=FALSE,FALSE,IF('Data Transformation'!E1299&lt;$R$10,E1299,$R$10)),IF(C1299=FALSE,FALSE,IF(C1299&lt;$R$10,C1299,$R$10)))</f>
        <v>0.65486115</v>
      </c>
      <c r="H1299">
        <f>IF('Input and Summary Results'!$J$4="yes",'Data Transformation'!F1299,'Data Transformation'!D1299)</f>
        <v>4.5346249999999998E-2</v>
      </c>
      <c r="I1299">
        <f t="shared" si="91"/>
        <v>58</v>
      </c>
    </row>
    <row r="1300" spans="2:9" x14ac:dyDescent="0.25">
      <c r="B1300">
        <f>IF('Input and Summary Results'!D882=0,FALSE,'Input and Summary Results'!$B882)</f>
        <v>58</v>
      </c>
      <c r="C1300">
        <f>IF(OR(B1300=0,'Input and Summary Results'!D882=0,'Input and Summary Results'!D882=""),FALSE,'Input and Summary Results'!$D882)</f>
        <v>0.66052058000000002</v>
      </c>
      <c r="D1300">
        <f>IF(OR(B1300=0,'Input and Summary Results'!E882=0),FALSE,'Input and Summary Results'!$E882)</f>
        <v>5.917998E-2</v>
      </c>
      <c r="E1300">
        <f t="shared" si="89"/>
        <v>-0.18011364642008557</v>
      </c>
      <c r="F1300">
        <f t="shared" si="90"/>
        <v>3.8884649619849845E-2</v>
      </c>
      <c r="G1300">
        <f>IF('Input and Summary Results'!$J$4="yes",IF(C1300=FALSE,FALSE,IF('Data Transformation'!E1300&lt;$R$10,E1300,$R$10)),IF(C1300=FALSE,FALSE,IF(C1300&lt;$R$10,C1300,$R$10)))</f>
        <v>0.66052058000000002</v>
      </c>
      <c r="H1300">
        <f>IF('Input and Summary Results'!$J$4="yes",'Data Transformation'!F1300,'Data Transformation'!D1300)</f>
        <v>5.917998E-2</v>
      </c>
      <c r="I1300">
        <f t="shared" si="91"/>
        <v>58</v>
      </c>
    </row>
    <row r="1301" spans="2:9" x14ac:dyDescent="0.25">
      <c r="B1301">
        <f>IF('Input and Summary Results'!D883=0,FALSE,'Input and Summary Results'!$B883)</f>
        <v>58</v>
      </c>
      <c r="C1301">
        <f>IF(OR(B1301=0,'Input and Summary Results'!D883=0,'Input and Summary Results'!D883=""),FALSE,'Input and Summary Results'!$D883)</f>
        <v>0.74127683</v>
      </c>
      <c r="D1301">
        <f>IF(OR(B1301=0,'Input and Summary Results'!E883=0),FALSE,'Input and Summary Results'!$E883)</f>
        <v>5.3320939999999997E-2</v>
      </c>
      <c r="E1301">
        <f t="shared" si="89"/>
        <v>-0.13001957435607664</v>
      </c>
      <c r="F1301">
        <f t="shared" si="90"/>
        <v>3.1218145534104985E-2</v>
      </c>
      <c r="G1301">
        <f>IF('Input and Summary Results'!$J$4="yes",IF(C1301=FALSE,FALSE,IF('Data Transformation'!E1301&lt;$R$10,E1301,$R$10)),IF(C1301=FALSE,FALSE,IF(C1301&lt;$R$10,C1301,$R$10)))</f>
        <v>0.74127683</v>
      </c>
      <c r="H1301">
        <f>IF('Input and Summary Results'!$J$4="yes",'Data Transformation'!F1301,'Data Transformation'!D1301)</f>
        <v>5.3320939999999997E-2</v>
      </c>
      <c r="I1301">
        <f t="shared" si="91"/>
        <v>58</v>
      </c>
    </row>
    <row r="1302" spans="2:9" x14ac:dyDescent="0.25">
      <c r="B1302">
        <f>IF('Input and Summary Results'!D884=0,FALSE,'Input and Summary Results'!$B884)</f>
        <v>58</v>
      </c>
      <c r="C1302">
        <f>IF(OR(B1302=0,'Input and Summary Results'!D884=0,'Input and Summary Results'!D884=""),FALSE,'Input and Summary Results'!$D884)</f>
        <v>0.84544679</v>
      </c>
      <c r="D1302">
        <f>IF(OR(B1302=0,'Input and Summary Results'!E884=0),FALSE,'Input and Summary Results'!$E884)</f>
        <v>7.6279360000000004E-2</v>
      </c>
      <c r="E1302">
        <f t="shared" si="89"/>
        <v>-7.2913720457212797E-2</v>
      </c>
      <c r="F1302">
        <f t="shared" si="90"/>
        <v>3.9157097326018589E-2</v>
      </c>
      <c r="G1302">
        <f>IF('Input and Summary Results'!$J$4="yes",IF(C1302=FALSE,FALSE,IF('Data Transformation'!E1302&lt;$R$10,E1302,$R$10)),IF(C1302=FALSE,FALSE,IF(C1302&lt;$R$10,C1302,$R$10)))</f>
        <v>0.84544679</v>
      </c>
      <c r="H1302">
        <f>IF('Input and Summary Results'!$J$4="yes",'Data Transformation'!F1302,'Data Transformation'!D1302)</f>
        <v>7.6279360000000004E-2</v>
      </c>
      <c r="I1302">
        <f t="shared" si="91"/>
        <v>58</v>
      </c>
    </row>
    <row r="1303" spans="2:9" x14ac:dyDescent="0.25">
      <c r="B1303">
        <f>IF('Input and Summary Results'!D885=0,FALSE,'Input and Summary Results'!$B885)</f>
        <v>58</v>
      </c>
      <c r="C1303">
        <f>IF(OR(B1303=0,'Input and Summary Results'!D885=0,'Input and Summary Results'!D885=""),FALSE,'Input and Summary Results'!$D885)</f>
        <v>0.85536248000000004</v>
      </c>
      <c r="D1303">
        <f>IF(OR(B1303=0,'Input and Summary Results'!E885=0),FALSE,'Input and Summary Results'!$E885)</f>
        <v>8.572776E-2</v>
      </c>
      <c r="E1303">
        <f t="shared" si="89"/>
        <v>-6.7849803747591406E-2</v>
      </c>
      <c r="F1303">
        <f t="shared" si="90"/>
        <v>4.3497170743332113E-2</v>
      </c>
      <c r="G1303">
        <f>IF('Input and Summary Results'!$J$4="yes",IF(C1303=FALSE,FALSE,IF('Data Transformation'!E1303&lt;$R$10,E1303,$R$10)),IF(C1303=FALSE,FALSE,IF(C1303&lt;$R$10,C1303,$R$10)))</f>
        <v>0.85536248000000004</v>
      </c>
      <c r="H1303">
        <f>IF('Input and Summary Results'!$J$4="yes",'Data Transformation'!F1303,'Data Transformation'!D1303)</f>
        <v>8.572776E-2</v>
      </c>
      <c r="I1303">
        <f t="shared" si="91"/>
        <v>58</v>
      </c>
    </row>
    <row r="1304" spans="2:9" x14ac:dyDescent="0.25">
      <c r="B1304">
        <f>IF('Input and Summary Results'!D886=0,FALSE,'Input and Summary Results'!$B886)</f>
        <v>58</v>
      </c>
      <c r="C1304">
        <f>IF(OR(B1304=0,'Input and Summary Results'!D886=0,'Input and Summary Results'!D886=""),FALSE,'Input and Summary Results'!$D886)</f>
        <v>0.88840275000000002</v>
      </c>
      <c r="D1304">
        <f>IF(OR(B1304=0,'Input and Summary Results'!E886=0),FALSE,'Input and Summary Results'!$E886)</f>
        <v>7.0346580000000006E-2</v>
      </c>
      <c r="E1304">
        <f t="shared" si="89"/>
        <v>-5.1390105787705052E-2</v>
      </c>
      <c r="F1304">
        <f t="shared" si="90"/>
        <v>3.4365512398515201E-2</v>
      </c>
      <c r="G1304">
        <f>IF('Input and Summary Results'!$J$4="yes",IF(C1304=FALSE,FALSE,IF('Data Transformation'!E1304&lt;$R$10,E1304,$R$10)),IF(C1304=FALSE,FALSE,IF(C1304&lt;$R$10,C1304,$R$10)))</f>
        <v>0.88840275000000002</v>
      </c>
      <c r="H1304">
        <f>IF('Input and Summary Results'!$J$4="yes",'Data Transformation'!F1304,'Data Transformation'!D1304)</f>
        <v>7.0346580000000006E-2</v>
      </c>
      <c r="I1304">
        <f t="shared" si="91"/>
        <v>58</v>
      </c>
    </row>
    <row r="1305" spans="2:9" x14ac:dyDescent="0.25">
      <c r="B1305">
        <f>IF('Input and Summary Results'!D887=0,FALSE,'Input and Summary Results'!$B887)</f>
        <v>58</v>
      </c>
      <c r="C1305">
        <f>IF(OR(B1305=0,'Input and Summary Results'!D887=0,'Input and Summary Results'!D887=""),FALSE,'Input and Summary Results'!$D887)</f>
        <v>0.91304947000000003</v>
      </c>
      <c r="D1305">
        <f>IF(OR(B1305=0,'Input and Summary Results'!E887=0),FALSE,'Input and Summary Results'!$E887)</f>
        <v>9.2031429999999997E-2</v>
      </c>
      <c r="E1305">
        <f t="shared" si="89"/>
        <v>-3.9505691287189199E-2</v>
      </c>
      <c r="F1305">
        <f t="shared" si="90"/>
        <v>4.3745319319883069E-2</v>
      </c>
      <c r="G1305">
        <f>IF('Input and Summary Results'!$J$4="yes",IF(C1305=FALSE,FALSE,IF('Data Transformation'!E1305&lt;$R$10,E1305,$R$10)),IF(C1305=FALSE,FALSE,IF(C1305&lt;$R$10,C1305,$R$10)))</f>
        <v>0.91304947000000003</v>
      </c>
      <c r="H1305">
        <f>IF('Input and Summary Results'!$J$4="yes",'Data Transformation'!F1305,'Data Transformation'!D1305)</f>
        <v>9.2031429999999997E-2</v>
      </c>
      <c r="I1305">
        <f t="shared" si="91"/>
        <v>58</v>
      </c>
    </row>
    <row r="1306" spans="2:9" x14ac:dyDescent="0.25">
      <c r="B1306">
        <f>IF('Input and Summary Results'!D888=0,FALSE,'Input and Summary Results'!$B888)</f>
        <v>58</v>
      </c>
      <c r="C1306">
        <f>IF(OR(B1306=0,'Input and Summary Results'!D888=0,'Input and Summary Results'!D888=""),FALSE,'Input and Summary Results'!$D888)</f>
        <v>0.93886988999999998</v>
      </c>
      <c r="D1306">
        <f>IF(OR(B1306=0,'Input and Summary Results'!E888=0),FALSE,'Input and Summary Results'!$E888)</f>
        <v>5.0571049999999999E-2</v>
      </c>
      <c r="E1306">
        <f t="shared" si="89"/>
        <v>-2.7394588745823678E-2</v>
      </c>
      <c r="F1306">
        <f t="shared" si="90"/>
        <v>2.3376866095897484E-2</v>
      </c>
      <c r="G1306">
        <f>IF('Input and Summary Results'!$J$4="yes",IF(C1306=FALSE,FALSE,IF('Data Transformation'!E1306&lt;$R$10,E1306,$R$10)),IF(C1306=FALSE,FALSE,IF(C1306&lt;$R$10,C1306,$R$10)))</f>
        <v>0.93886988999999998</v>
      </c>
      <c r="H1306">
        <f>IF('Input and Summary Results'!$J$4="yes",'Data Transformation'!F1306,'Data Transformation'!D1306)</f>
        <v>5.0571049999999999E-2</v>
      </c>
      <c r="I1306">
        <f t="shared" si="91"/>
        <v>58</v>
      </c>
    </row>
    <row r="1307" spans="2:9" x14ac:dyDescent="0.25">
      <c r="B1307">
        <f>IF('Input and Summary Results'!D889=0,FALSE,'Input and Summary Results'!$B889)</f>
        <v>58</v>
      </c>
      <c r="C1307">
        <f>IF(OR(B1307=0,'Input and Summary Results'!D889=0,'Input and Summary Results'!D889=""),FALSE,'Input and Summary Results'!$D889)</f>
        <v>0.96101705999999998</v>
      </c>
      <c r="D1307">
        <f>IF(OR(B1307=0,'Input and Summary Results'!E889=0),FALSE,'Input and Summary Results'!$E889)</f>
        <v>2.89693E-2</v>
      </c>
      <c r="E1307">
        <f t="shared" si="89"/>
        <v>-1.7268902656014554E-2</v>
      </c>
      <c r="F1307">
        <f t="shared" si="90"/>
        <v>1.3082677429264368E-2</v>
      </c>
      <c r="G1307">
        <f>IF('Input and Summary Results'!$J$4="yes",IF(C1307=FALSE,FALSE,IF('Data Transformation'!E1307&lt;$R$10,E1307,$R$10)),IF(C1307=FALSE,FALSE,IF(C1307&lt;$R$10,C1307,$R$10)))</f>
        <v>0.96101705999999998</v>
      </c>
      <c r="H1307">
        <f>IF('Input and Summary Results'!$J$4="yes",'Data Transformation'!F1307,'Data Transformation'!D1307)</f>
        <v>2.89693E-2</v>
      </c>
      <c r="I1307">
        <f t="shared" si="91"/>
        <v>58</v>
      </c>
    </row>
    <row r="1308" spans="2:9" x14ac:dyDescent="0.25">
      <c r="B1308">
        <f>IF('Input and Summary Results'!D890=0,FALSE,'Input and Summary Results'!$B890)</f>
        <v>58</v>
      </c>
      <c r="C1308">
        <f>IF(OR(B1308=0,'Input and Summary Results'!D890=0,'Input and Summary Results'!D890=""),FALSE,'Input and Summary Results'!$D890)</f>
        <v>1.01154031</v>
      </c>
      <c r="D1308">
        <f>IF(OR(B1308=0,'Input and Summary Results'!E890=0),FALSE,'Input and Summary Results'!$E890)</f>
        <v>4.9889999999999997E-2</v>
      </c>
      <c r="E1308">
        <f t="shared" si="89"/>
        <v>4.983194137712893E-3</v>
      </c>
      <c r="F1308">
        <f t="shared" si="90"/>
        <v>2.1405236930202021E-2</v>
      </c>
      <c r="G1308">
        <f>IF('Input and Summary Results'!$J$4="yes",IF(C1308=FALSE,FALSE,IF('Data Transformation'!E1308&lt;$R$10,E1308,$R$10)),IF(C1308=FALSE,FALSE,IF(C1308&lt;$R$10,C1308,$R$10)))</f>
        <v>1.01154031</v>
      </c>
      <c r="H1308">
        <f>IF('Input and Summary Results'!$J$4="yes",'Data Transformation'!F1308,'Data Transformation'!D1308)</f>
        <v>4.9889999999999997E-2</v>
      </c>
      <c r="I1308">
        <f t="shared" si="91"/>
        <v>58</v>
      </c>
    </row>
    <row r="1309" spans="2:9" x14ac:dyDescent="0.25">
      <c r="B1309">
        <f>IF('Input and Summary Results'!D891=0,FALSE,'Input and Summary Results'!$B891)</f>
        <v>58</v>
      </c>
      <c r="C1309">
        <f>IF(OR(B1309=0,'Input and Summary Results'!D891=0,'Input and Summary Results'!D891=""),FALSE,'Input and Summary Results'!$D891)</f>
        <v>1.02203753</v>
      </c>
      <c r="D1309">
        <f>IF(OR(B1309=0,'Input and Summary Results'!E891=0),FALSE,'Input and Summary Results'!$E891)</f>
        <v>0.10175597</v>
      </c>
      <c r="E1309">
        <f t="shared" si="89"/>
        <v>9.4668437171332217E-3</v>
      </c>
      <c r="F1309">
        <f t="shared" si="90"/>
        <v>4.3209852557958416E-2</v>
      </c>
      <c r="G1309">
        <f>IF('Input and Summary Results'!$J$4="yes",IF(C1309=FALSE,FALSE,IF('Data Transformation'!E1309&lt;$R$10,E1309,$R$10)),IF(C1309=FALSE,FALSE,IF(C1309&lt;$R$10,C1309,$R$10)))</f>
        <v>1.02203753</v>
      </c>
      <c r="H1309">
        <f>IF('Input and Summary Results'!$J$4="yes",'Data Transformation'!F1309,'Data Transformation'!D1309)</f>
        <v>0.10175597</v>
      </c>
      <c r="I1309">
        <f t="shared" si="91"/>
        <v>58</v>
      </c>
    </row>
    <row r="1310" spans="2:9" x14ac:dyDescent="0.25">
      <c r="B1310">
        <f>IF('Input and Summary Results'!D892=0,FALSE,'Input and Summary Results'!$B892)</f>
        <v>58</v>
      </c>
      <c r="C1310">
        <f>IF(OR(B1310=0,'Input and Summary Results'!D892=0,'Input and Summary Results'!D892=""),FALSE,'Input and Summary Results'!$D892)</f>
        <v>1.0293439200000001</v>
      </c>
      <c r="D1310">
        <f>IF(OR(B1310=0,'Input and Summary Results'!E892=0),FALSE,'Input and Summary Results'!$E892)</f>
        <v>7.263E-2</v>
      </c>
      <c r="E1310">
        <f t="shared" si="89"/>
        <v>1.2560503628561532E-2</v>
      </c>
      <c r="F1310">
        <f t="shared" si="90"/>
        <v>3.0622826236735335E-2</v>
      </c>
      <c r="G1310">
        <f>IF('Input and Summary Results'!$J$4="yes",IF(C1310=FALSE,FALSE,IF('Data Transformation'!E1310&lt;$R$10,E1310,$R$10)),IF(C1310=FALSE,FALSE,IF(C1310&lt;$R$10,C1310,$R$10)))</f>
        <v>1.0293439200000001</v>
      </c>
      <c r="H1310">
        <f>IF('Input and Summary Results'!$J$4="yes",'Data Transformation'!F1310,'Data Transformation'!D1310)</f>
        <v>7.263E-2</v>
      </c>
      <c r="I1310">
        <f t="shared" si="91"/>
        <v>58</v>
      </c>
    </row>
    <row r="1311" spans="2:9" x14ac:dyDescent="0.25">
      <c r="B1311">
        <f>IF('Input and Summary Results'!D893=0,FALSE,'Input and Summary Results'!$B893)</f>
        <v>58</v>
      </c>
      <c r="C1311">
        <f>IF(OR(B1311=0,'Input and Summary Results'!D893=0,'Input and Summary Results'!D893=""),FALSE,'Input and Summary Results'!$D893)</f>
        <v>1.0798239999999999</v>
      </c>
      <c r="D1311">
        <f>IF(OR(B1311=0,'Input and Summary Results'!E893=0),FALSE,'Input and Summary Results'!$E893)</f>
        <v>4.1708269999999999E-2</v>
      </c>
      <c r="E1311">
        <f t="shared" si="89"/>
        <v>3.3352975803990159E-2</v>
      </c>
      <c r="F1311">
        <f t="shared" si="90"/>
        <v>1.6763277330379769E-2</v>
      </c>
      <c r="G1311">
        <f>IF('Input and Summary Results'!$J$4="yes",IF(C1311=FALSE,FALSE,IF('Data Transformation'!E1311&lt;$R$10,E1311,$R$10)),IF(C1311=FALSE,FALSE,IF(C1311&lt;$R$10,C1311,$R$10)))</f>
        <v>1.0798239999999999</v>
      </c>
      <c r="H1311">
        <f>IF('Input and Summary Results'!$J$4="yes",'Data Transformation'!F1311,'Data Transformation'!D1311)</f>
        <v>4.1708269999999999E-2</v>
      </c>
      <c r="I1311">
        <f t="shared" si="91"/>
        <v>58</v>
      </c>
    </row>
    <row r="1312" spans="2:9" x14ac:dyDescent="0.25">
      <c r="B1312">
        <f>IF('Input and Summary Results'!D894=0,FALSE,'Input and Summary Results'!$B894)</f>
        <v>58</v>
      </c>
      <c r="C1312">
        <f>IF(OR(B1312=0,'Input and Summary Results'!D894=0,'Input and Summary Results'!D894=""),FALSE,'Input and Summary Results'!$D894)</f>
        <v>1.10480109</v>
      </c>
      <c r="D1312">
        <f>IF(OR(B1312=0,'Input and Summary Results'!E894=0),FALSE,'Input and Summary Results'!$E894)</f>
        <v>0.11926381</v>
      </c>
      <c r="E1312">
        <f t="shared" si="89"/>
        <v>4.3284094046997547E-2</v>
      </c>
      <c r="F1312">
        <f t="shared" si="90"/>
        <v>4.68505091174376E-2</v>
      </c>
      <c r="G1312">
        <f>IF('Input and Summary Results'!$J$4="yes",IF(C1312=FALSE,FALSE,IF('Data Transformation'!E1312&lt;$R$10,E1312,$R$10)),IF(C1312=FALSE,FALSE,IF(C1312&lt;$R$10,C1312,$R$10)))</f>
        <v>1.10480109</v>
      </c>
      <c r="H1312">
        <f>IF('Input and Summary Results'!$J$4="yes",'Data Transformation'!F1312,'Data Transformation'!D1312)</f>
        <v>0.11926381</v>
      </c>
      <c r="I1312">
        <f t="shared" si="91"/>
        <v>58</v>
      </c>
    </row>
    <row r="1313" spans="2:9" x14ac:dyDescent="0.25">
      <c r="B1313">
        <f>IF('Input and Summary Results'!D895=0,FALSE,'Input and Summary Results'!$B895)</f>
        <v>59</v>
      </c>
      <c r="C1313">
        <f>IF(OR(B1313=0,'Input and Summary Results'!D895=0,'Input and Summary Results'!D895=""),FALSE,'Input and Summary Results'!$D895)</f>
        <v>0.19097907</v>
      </c>
      <c r="D1313">
        <f>IF(OR(B1313=0,'Input and Summary Results'!E895=0),FALSE,'Input and Summary Results'!$E895)</f>
        <v>5.4148300000000003E-2</v>
      </c>
      <c r="E1313">
        <f t="shared" si="89"/>
        <v>-0.71901422584953478</v>
      </c>
      <c r="F1313">
        <f t="shared" si="90"/>
        <v>0.12305202973289169</v>
      </c>
      <c r="G1313">
        <f>IF('Input and Summary Results'!$J$4="yes",IF(C1313=FALSE,FALSE,IF('Data Transformation'!E1313&lt;$R$10,E1313,$R$10)),IF(C1313=FALSE,FALSE,IF(C1313&lt;$R$10,C1313,$R$10)))</f>
        <v>0.19097907</v>
      </c>
      <c r="H1313">
        <f>IF('Input and Summary Results'!$J$4="yes",'Data Transformation'!F1313,'Data Transformation'!D1313)</f>
        <v>5.4148300000000003E-2</v>
      </c>
      <c r="I1313">
        <f t="shared" si="91"/>
        <v>59</v>
      </c>
    </row>
    <row r="1314" spans="2:9" x14ac:dyDescent="0.25">
      <c r="B1314">
        <f>IF('Input and Summary Results'!D896=0,FALSE,'Input and Summary Results'!$B896)</f>
        <v>59</v>
      </c>
      <c r="C1314">
        <f>IF(OR(B1314=0,'Input and Summary Results'!D896=0,'Input and Summary Results'!D896=""),FALSE,'Input and Summary Results'!$D896)</f>
        <v>0.35788864999999997</v>
      </c>
      <c r="D1314">
        <f>IF(OR(B1314=0,'Input and Summary Results'!E896=0),FALSE,'Input and Summary Results'!$E896)</f>
        <v>5.9094760000000003E-2</v>
      </c>
      <c r="E1314">
        <f t="shared" si="89"/>
        <v>-0.44625207450893739</v>
      </c>
      <c r="F1314">
        <f t="shared" si="90"/>
        <v>7.1662305692007836E-2</v>
      </c>
      <c r="G1314">
        <f>IF('Input and Summary Results'!$J$4="yes",IF(C1314=FALSE,FALSE,IF('Data Transformation'!E1314&lt;$R$10,E1314,$R$10)),IF(C1314=FALSE,FALSE,IF(C1314&lt;$R$10,C1314,$R$10)))</f>
        <v>0.35788864999999997</v>
      </c>
      <c r="H1314">
        <f>IF('Input and Summary Results'!$J$4="yes",'Data Transformation'!F1314,'Data Transformation'!D1314)</f>
        <v>5.9094760000000003E-2</v>
      </c>
      <c r="I1314">
        <f t="shared" si="91"/>
        <v>59</v>
      </c>
    </row>
    <row r="1315" spans="2:9" x14ac:dyDescent="0.25">
      <c r="B1315">
        <f>IF('Input and Summary Results'!D897=0,FALSE,'Input and Summary Results'!$B897)</f>
        <v>59</v>
      </c>
      <c r="C1315">
        <f>IF(OR(B1315=0,'Input and Summary Results'!D897=0,'Input and Summary Results'!D897=""),FALSE,'Input and Summary Results'!$D897)</f>
        <v>0.36645136</v>
      </c>
      <c r="D1315">
        <f>IF(OR(B1315=0,'Input and Summary Results'!E897=0),FALSE,'Input and Summary Results'!$E897)</f>
        <v>8.3882970000000001E-2</v>
      </c>
      <c r="E1315">
        <f t="shared" si="89"/>
        <v>-0.4359836621837368</v>
      </c>
      <c r="F1315">
        <f t="shared" si="90"/>
        <v>9.9345269123847696E-2</v>
      </c>
      <c r="G1315">
        <f>IF('Input and Summary Results'!$J$4="yes",IF(C1315=FALSE,FALSE,IF('Data Transformation'!E1315&lt;$R$10,E1315,$R$10)),IF(C1315=FALSE,FALSE,IF(C1315&lt;$R$10,C1315,$R$10)))</f>
        <v>0.36645136</v>
      </c>
      <c r="H1315">
        <f>IF('Input and Summary Results'!$J$4="yes",'Data Transformation'!F1315,'Data Transformation'!D1315)</f>
        <v>8.3882970000000001E-2</v>
      </c>
      <c r="I1315">
        <f t="shared" si="91"/>
        <v>59</v>
      </c>
    </row>
    <row r="1316" spans="2:9" x14ac:dyDescent="0.25">
      <c r="B1316">
        <f>IF('Input and Summary Results'!D898=0,FALSE,'Input and Summary Results'!$B898)</f>
        <v>59</v>
      </c>
      <c r="C1316">
        <f>IF(OR(B1316=0,'Input and Summary Results'!D898=0,'Input and Summary Results'!D898=""),FALSE,'Input and Summary Results'!$D898)</f>
        <v>0.40662251999999999</v>
      </c>
      <c r="D1316">
        <f>IF(OR(B1316=0,'Input and Summary Results'!E898=0),FALSE,'Input and Summary Results'!$E898)</f>
        <v>5.855076E-2</v>
      </c>
      <c r="E1316">
        <f t="shared" si="89"/>
        <v>-0.39080857247393774</v>
      </c>
      <c r="F1316">
        <f t="shared" si="90"/>
        <v>6.249292301862671E-2</v>
      </c>
      <c r="G1316">
        <f>IF('Input and Summary Results'!$J$4="yes",IF(C1316=FALSE,FALSE,IF('Data Transformation'!E1316&lt;$R$10,E1316,$R$10)),IF(C1316=FALSE,FALSE,IF(C1316&lt;$R$10,C1316,$R$10)))</f>
        <v>0.40662251999999999</v>
      </c>
      <c r="H1316">
        <f>IF('Input and Summary Results'!$J$4="yes",'Data Transformation'!F1316,'Data Transformation'!D1316)</f>
        <v>5.855076E-2</v>
      </c>
      <c r="I1316">
        <f t="shared" si="91"/>
        <v>59</v>
      </c>
    </row>
    <row r="1317" spans="2:9" x14ac:dyDescent="0.25">
      <c r="B1317">
        <f>IF('Input and Summary Results'!D899=0,FALSE,'Input and Summary Results'!$B899)</f>
        <v>59</v>
      </c>
      <c r="C1317">
        <f>IF(OR(B1317=0,'Input and Summary Results'!D899=0,'Input and Summary Results'!D899=""),FALSE,'Input and Summary Results'!$D899)</f>
        <v>0.44196216999999999</v>
      </c>
      <c r="D1317">
        <f>IF(OR(B1317=0,'Input and Summary Results'!E899=0),FALSE,'Input and Summary Results'!$E899)</f>
        <v>6.6268179999999996E-2</v>
      </c>
      <c r="E1317">
        <f t="shared" si="89"/>
        <v>-0.35461490273998164</v>
      </c>
      <c r="F1317">
        <f t="shared" si="90"/>
        <v>6.5074325524286394E-2</v>
      </c>
      <c r="G1317">
        <f>IF('Input and Summary Results'!$J$4="yes",IF(C1317=FALSE,FALSE,IF('Data Transformation'!E1317&lt;$R$10,E1317,$R$10)),IF(C1317=FALSE,FALSE,IF(C1317&lt;$R$10,C1317,$R$10)))</f>
        <v>0.44196216999999999</v>
      </c>
      <c r="H1317">
        <f>IF('Input and Summary Results'!$J$4="yes",'Data Transformation'!F1317,'Data Transformation'!D1317)</f>
        <v>6.6268179999999996E-2</v>
      </c>
      <c r="I1317">
        <f t="shared" si="91"/>
        <v>59</v>
      </c>
    </row>
    <row r="1318" spans="2:9" x14ac:dyDescent="0.25">
      <c r="B1318">
        <f>IF('Input and Summary Results'!D900=0,FALSE,'Input and Summary Results'!$B900)</f>
        <v>59</v>
      </c>
      <c r="C1318">
        <f>IF(OR(B1318=0,'Input and Summary Results'!D900=0,'Input and Summary Results'!D900=""),FALSE,'Input and Summary Results'!$D900)</f>
        <v>0.44387219</v>
      </c>
      <c r="D1318">
        <f>IF(OR(B1318=0,'Input and Summary Results'!E900=0),FALSE,'Input and Summary Results'!$E900)</f>
        <v>8.0039700000000005E-2</v>
      </c>
      <c r="E1318">
        <f t="shared" si="89"/>
        <v>-0.35274206404849651</v>
      </c>
      <c r="F1318">
        <f t="shared" si="90"/>
        <v>7.8259531871100116E-2</v>
      </c>
      <c r="G1318">
        <f>IF('Input and Summary Results'!$J$4="yes",IF(C1318=FALSE,FALSE,IF('Data Transformation'!E1318&lt;$R$10,E1318,$R$10)),IF(C1318=FALSE,FALSE,IF(C1318&lt;$R$10,C1318,$R$10)))</f>
        <v>0.44387219</v>
      </c>
      <c r="H1318">
        <f>IF('Input and Summary Results'!$J$4="yes",'Data Transformation'!F1318,'Data Transformation'!D1318)</f>
        <v>8.0039700000000005E-2</v>
      </c>
      <c r="I1318">
        <f t="shared" si="91"/>
        <v>59</v>
      </c>
    </row>
    <row r="1319" spans="2:9" x14ac:dyDescent="0.25">
      <c r="B1319">
        <f>IF('Input and Summary Results'!D901=0,FALSE,'Input and Summary Results'!$B901)</f>
        <v>59</v>
      </c>
      <c r="C1319">
        <f>IF(OR(B1319=0,'Input and Summary Results'!D901=0,'Input and Summary Results'!D901=""),FALSE,'Input and Summary Results'!$D901)</f>
        <v>0.44716051000000001</v>
      </c>
      <c r="D1319">
        <f>IF(OR(B1319=0,'Input and Summary Results'!E901=0),FALSE,'Input and Summary Results'!$E901)</f>
        <v>5.5627500000000003E-2</v>
      </c>
      <c r="E1319">
        <f t="shared" si="89"/>
        <v>-0.34953655719310706</v>
      </c>
      <c r="F1319">
        <f t="shared" si="90"/>
        <v>5.3990310995932982E-2</v>
      </c>
      <c r="G1319">
        <f>IF('Input and Summary Results'!$J$4="yes",IF(C1319=FALSE,FALSE,IF('Data Transformation'!E1319&lt;$R$10,E1319,$R$10)),IF(C1319=FALSE,FALSE,IF(C1319&lt;$R$10,C1319,$R$10)))</f>
        <v>0.44716051000000001</v>
      </c>
      <c r="H1319">
        <f>IF('Input and Summary Results'!$J$4="yes",'Data Transformation'!F1319,'Data Transformation'!D1319)</f>
        <v>5.5627500000000003E-2</v>
      </c>
      <c r="I1319">
        <f t="shared" si="91"/>
        <v>59</v>
      </c>
    </row>
    <row r="1320" spans="2:9" x14ac:dyDescent="0.25">
      <c r="B1320">
        <f>IF('Input and Summary Results'!D902=0,FALSE,'Input and Summary Results'!$B902)</f>
        <v>59</v>
      </c>
      <c r="C1320">
        <f>IF(OR(B1320=0,'Input and Summary Results'!D902=0,'Input and Summary Results'!D902=""),FALSE,'Input and Summary Results'!$D902)</f>
        <v>0.45379700000000001</v>
      </c>
      <c r="D1320">
        <f>IF(OR(B1320=0,'Input and Summary Results'!E902=0),FALSE,'Input and Summary Results'!$E902)</f>
        <v>7.5861639999999994E-2</v>
      </c>
      <c r="E1320">
        <f t="shared" si="89"/>
        <v>-0.34313837951267889</v>
      </c>
      <c r="F1320">
        <f t="shared" si="90"/>
        <v>7.2552158255783969E-2</v>
      </c>
      <c r="G1320">
        <f>IF('Input and Summary Results'!$J$4="yes",IF(C1320=FALSE,FALSE,IF('Data Transformation'!E1320&lt;$R$10,E1320,$R$10)),IF(C1320=FALSE,FALSE,IF(C1320&lt;$R$10,C1320,$R$10)))</f>
        <v>0.45379700000000001</v>
      </c>
      <c r="H1320">
        <f>IF('Input and Summary Results'!$J$4="yes",'Data Transformation'!F1320,'Data Transformation'!D1320)</f>
        <v>7.5861639999999994E-2</v>
      </c>
      <c r="I1320">
        <f t="shared" si="91"/>
        <v>59</v>
      </c>
    </row>
    <row r="1321" spans="2:9" x14ac:dyDescent="0.25">
      <c r="B1321">
        <f>IF('Input and Summary Results'!D903=0,FALSE,'Input and Summary Results'!$B903)</f>
        <v>59</v>
      </c>
      <c r="C1321">
        <f>IF(OR(B1321=0,'Input and Summary Results'!D903=0,'Input and Summary Results'!D903=""),FALSE,'Input and Summary Results'!$D903)</f>
        <v>0.45631318999999998</v>
      </c>
      <c r="D1321">
        <f>IF(OR(B1321=0,'Input and Summary Results'!E903=0),FALSE,'Input and Summary Results'!$E903)</f>
        <v>4.4983799999999997E-2</v>
      </c>
      <c r="E1321">
        <f t="shared" si="89"/>
        <v>-0.34073697750955495</v>
      </c>
      <c r="F1321">
        <f t="shared" si="90"/>
        <v>4.27841439341256E-2</v>
      </c>
      <c r="G1321">
        <f>IF('Input and Summary Results'!$J$4="yes",IF(C1321=FALSE,FALSE,IF('Data Transformation'!E1321&lt;$R$10,E1321,$R$10)),IF(C1321=FALSE,FALSE,IF(C1321&lt;$R$10,C1321,$R$10)))</f>
        <v>0.45631318999999998</v>
      </c>
      <c r="H1321">
        <f>IF('Input and Summary Results'!$J$4="yes",'Data Transformation'!F1321,'Data Transformation'!D1321)</f>
        <v>4.4983799999999997E-2</v>
      </c>
      <c r="I1321">
        <f t="shared" si="91"/>
        <v>59</v>
      </c>
    </row>
    <row r="1322" spans="2:9" x14ac:dyDescent="0.25">
      <c r="B1322">
        <f>IF('Input and Summary Results'!D904=0,FALSE,'Input and Summary Results'!$B904)</f>
        <v>59</v>
      </c>
      <c r="C1322">
        <f>IF(OR(B1322=0,'Input and Summary Results'!D904=0,'Input and Summary Results'!D904=""),FALSE,'Input and Summary Results'!$D904)</f>
        <v>0.46432203999999999</v>
      </c>
      <c r="D1322">
        <f>IF(OR(B1322=0,'Input and Summary Results'!E904=0),FALSE,'Input and Summary Results'!$E904)</f>
        <v>8.7711720000000007E-2</v>
      </c>
      <c r="E1322">
        <f t="shared" ref="E1322:E1385" si="92">IF(C1322=FALSE,FALSE,LOG10(C1322))</f>
        <v>-0.33318070116431531</v>
      </c>
      <c r="F1322">
        <f t="shared" ref="F1322:F1385" si="93">IF(D1322=FALSE, FALSE,0.434*D1322/C1322)</f>
        <v>8.1983802621129087E-2</v>
      </c>
      <c r="G1322">
        <f>IF('Input and Summary Results'!$J$4="yes",IF(C1322=FALSE,FALSE,IF('Data Transformation'!E1322&lt;$R$10,E1322,$R$10)),IF(C1322=FALSE,FALSE,IF(C1322&lt;$R$10,C1322,$R$10)))</f>
        <v>0.46432203999999999</v>
      </c>
      <c r="H1322">
        <f>IF('Input and Summary Results'!$J$4="yes",'Data Transformation'!F1322,'Data Transformation'!D1322)</f>
        <v>8.7711720000000007E-2</v>
      </c>
      <c r="I1322">
        <f t="shared" si="91"/>
        <v>59</v>
      </c>
    </row>
    <row r="1323" spans="2:9" x14ac:dyDescent="0.25">
      <c r="B1323">
        <f>IF('Input and Summary Results'!D905=0,FALSE,'Input and Summary Results'!$B905)</f>
        <v>59</v>
      </c>
      <c r="C1323">
        <f>IF(OR(B1323=0,'Input and Summary Results'!D905=0,'Input and Summary Results'!D905=""),FALSE,'Input and Summary Results'!$D905)</f>
        <v>0.46831297999999999</v>
      </c>
      <c r="D1323">
        <f>IF(OR(B1323=0,'Input and Summary Results'!E905=0),FALSE,'Input and Summary Results'!$E905)</f>
        <v>9.9171510000000004E-2</v>
      </c>
      <c r="E1323">
        <f t="shared" si="92"/>
        <v>-0.3294638049250449</v>
      </c>
      <c r="F1323">
        <f t="shared" si="93"/>
        <v>9.1905279541899532E-2</v>
      </c>
      <c r="G1323">
        <f>IF('Input and Summary Results'!$J$4="yes",IF(C1323=FALSE,FALSE,IF('Data Transformation'!E1323&lt;$R$10,E1323,$R$10)),IF(C1323=FALSE,FALSE,IF(C1323&lt;$R$10,C1323,$R$10)))</f>
        <v>0.46831297999999999</v>
      </c>
      <c r="H1323">
        <f>IF('Input and Summary Results'!$J$4="yes",'Data Transformation'!F1323,'Data Transformation'!D1323)</f>
        <v>9.9171510000000004E-2</v>
      </c>
      <c r="I1323">
        <f t="shared" si="91"/>
        <v>59</v>
      </c>
    </row>
    <row r="1324" spans="2:9" x14ac:dyDescent="0.25">
      <c r="B1324">
        <f>IF('Input and Summary Results'!D906=0,FALSE,'Input and Summary Results'!$B906)</f>
        <v>59</v>
      </c>
      <c r="C1324">
        <f>IF(OR(B1324=0,'Input and Summary Results'!D906=0,'Input and Summary Results'!D906=""),FALSE,'Input and Summary Results'!$D906)</f>
        <v>0.50364525999999998</v>
      </c>
      <c r="D1324">
        <f>IF(OR(B1324=0,'Input and Summary Results'!E906=0),FALSE,'Input and Summary Results'!$E906)</f>
        <v>3.1166929999999999E-2</v>
      </c>
      <c r="E1324">
        <f t="shared" si="92"/>
        <v>-0.29787524900693657</v>
      </c>
      <c r="F1324">
        <f t="shared" si="93"/>
        <v>2.6857093065861475E-2</v>
      </c>
      <c r="G1324">
        <f>IF('Input and Summary Results'!$J$4="yes",IF(C1324=FALSE,FALSE,IF('Data Transformation'!E1324&lt;$R$10,E1324,$R$10)),IF(C1324=FALSE,FALSE,IF(C1324&lt;$R$10,C1324,$R$10)))</f>
        <v>0.50364525999999998</v>
      </c>
      <c r="H1324">
        <f>IF('Input and Summary Results'!$J$4="yes",'Data Transformation'!F1324,'Data Transformation'!D1324)</f>
        <v>3.1166929999999999E-2</v>
      </c>
      <c r="I1324">
        <f t="shared" si="91"/>
        <v>59</v>
      </c>
    </row>
    <row r="1325" spans="2:9" x14ac:dyDescent="0.25">
      <c r="B1325">
        <f>IF('Input and Summary Results'!D907=0,FALSE,'Input and Summary Results'!$B907)</f>
        <v>60</v>
      </c>
      <c r="C1325">
        <f>IF(OR(B1325=0,'Input and Summary Results'!D907=0,'Input and Summary Results'!D907=""),FALSE,'Input and Summary Results'!$D907)</f>
        <v>0.40957305999999999</v>
      </c>
      <c r="D1325">
        <f>IF(OR(B1325=0,'Input and Summary Results'!E907=0),FALSE,'Input and Summary Results'!$E907)</f>
        <v>6.2029609999999999E-2</v>
      </c>
      <c r="E1325">
        <f t="shared" si="92"/>
        <v>-0.38766861716435219</v>
      </c>
      <c r="F1325">
        <f t="shared" si="93"/>
        <v>6.5729056349555795E-2</v>
      </c>
      <c r="G1325">
        <f>IF('Input and Summary Results'!$J$4="yes",IF(C1325=FALSE,FALSE,IF('Data Transformation'!E1325&lt;$R$10,E1325,$R$10)),IF(C1325=FALSE,FALSE,IF(C1325&lt;$R$10,C1325,$R$10)))</f>
        <v>0.40957305999999999</v>
      </c>
      <c r="H1325">
        <f>IF('Input and Summary Results'!$J$4="yes",'Data Transformation'!F1325,'Data Transformation'!D1325)</f>
        <v>6.2029609999999999E-2</v>
      </c>
      <c r="I1325">
        <f t="shared" si="91"/>
        <v>60</v>
      </c>
    </row>
    <row r="1326" spans="2:9" x14ac:dyDescent="0.25">
      <c r="B1326">
        <f>IF('Input and Summary Results'!D908=0,FALSE,'Input and Summary Results'!$B908)</f>
        <v>60</v>
      </c>
      <c r="C1326">
        <f>IF(OR(B1326=0,'Input and Summary Results'!D908=0,'Input and Summary Results'!D908=""),FALSE,'Input and Summary Results'!$D908)</f>
        <v>0.78543830999999997</v>
      </c>
      <c r="D1326">
        <f>IF(OR(B1326=0,'Input and Summary Results'!E908=0),FALSE,'Input and Summary Results'!$E908)</f>
        <v>3.3193500000000001E-2</v>
      </c>
      <c r="E1326">
        <f t="shared" si="92"/>
        <v>-0.10488791969936984</v>
      </c>
      <c r="F1326">
        <f t="shared" si="93"/>
        <v>1.8341324603838079E-2</v>
      </c>
      <c r="G1326">
        <f>IF('Input and Summary Results'!$J$4="yes",IF(C1326=FALSE,FALSE,IF('Data Transformation'!E1326&lt;$R$10,E1326,$R$10)),IF(C1326=FALSE,FALSE,IF(C1326&lt;$R$10,C1326,$R$10)))</f>
        <v>0.78543830999999997</v>
      </c>
      <c r="H1326">
        <f>IF('Input and Summary Results'!$J$4="yes",'Data Transformation'!F1326,'Data Transformation'!D1326)</f>
        <v>3.3193500000000001E-2</v>
      </c>
      <c r="I1326">
        <f t="shared" si="91"/>
        <v>60</v>
      </c>
    </row>
    <row r="1327" spans="2:9" x14ac:dyDescent="0.25">
      <c r="B1327">
        <f>IF('Input and Summary Results'!D909=0,FALSE,'Input and Summary Results'!$B909)</f>
        <v>60</v>
      </c>
      <c r="C1327">
        <f>IF(OR(B1327=0,'Input and Summary Results'!D909=0,'Input and Summary Results'!D909=""),FALSE,'Input and Summary Results'!$D909)</f>
        <v>0.80743474000000004</v>
      </c>
      <c r="D1327">
        <f>IF(OR(B1327=0,'Input and Summary Results'!E909=0),FALSE,'Input and Summary Results'!$E909)</f>
        <v>8.9247430000000003E-2</v>
      </c>
      <c r="E1327">
        <f t="shared" si="92"/>
        <v>-9.2892568938922074E-2</v>
      </c>
      <c r="F1327">
        <f t="shared" si="93"/>
        <v>4.7970916658849727E-2</v>
      </c>
      <c r="G1327">
        <f>IF('Input and Summary Results'!$J$4="yes",IF(C1327=FALSE,FALSE,IF('Data Transformation'!E1327&lt;$R$10,E1327,$R$10)),IF(C1327=FALSE,FALSE,IF(C1327&lt;$R$10,C1327,$R$10)))</f>
        <v>0.80743474000000004</v>
      </c>
      <c r="H1327">
        <f>IF('Input and Summary Results'!$J$4="yes",'Data Transformation'!F1327,'Data Transformation'!D1327)</f>
        <v>8.9247430000000003E-2</v>
      </c>
      <c r="I1327">
        <f t="shared" si="91"/>
        <v>60</v>
      </c>
    </row>
    <row r="1328" spans="2:9" x14ac:dyDescent="0.25">
      <c r="B1328">
        <f>IF('Input and Summary Results'!D910=0,FALSE,'Input and Summary Results'!$B910)</f>
        <v>60</v>
      </c>
      <c r="C1328">
        <f>IF(OR(B1328=0,'Input and Summary Results'!D910=0,'Input and Summary Results'!D910=""),FALSE,'Input and Summary Results'!$D910)</f>
        <v>0.88803748000000005</v>
      </c>
      <c r="D1328">
        <f>IF(OR(B1328=0,'Input and Summary Results'!E910=0),FALSE,'Input and Summary Results'!$E910)</f>
        <v>4.7971140000000002E-2</v>
      </c>
      <c r="E1328">
        <f t="shared" si="92"/>
        <v>-5.1568704251038031E-2</v>
      </c>
      <c r="F1328">
        <f t="shared" si="93"/>
        <v>2.344436493829067E-2</v>
      </c>
      <c r="G1328">
        <f>IF('Input and Summary Results'!$J$4="yes",IF(C1328=FALSE,FALSE,IF('Data Transformation'!E1328&lt;$R$10,E1328,$R$10)),IF(C1328=FALSE,FALSE,IF(C1328&lt;$R$10,C1328,$R$10)))</f>
        <v>0.88803748000000005</v>
      </c>
      <c r="H1328">
        <f>IF('Input and Summary Results'!$J$4="yes",'Data Transformation'!F1328,'Data Transformation'!D1328)</f>
        <v>4.7971140000000002E-2</v>
      </c>
      <c r="I1328">
        <f t="shared" si="91"/>
        <v>60</v>
      </c>
    </row>
    <row r="1329" spans="2:9" x14ac:dyDescent="0.25">
      <c r="B1329">
        <f>IF('Input and Summary Results'!D911=0,FALSE,'Input and Summary Results'!$B911)</f>
        <v>60</v>
      </c>
      <c r="C1329">
        <f>IF(OR(B1329=0,'Input and Summary Results'!D911=0,'Input and Summary Results'!D911=""),FALSE,'Input and Summary Results'!$D911)</f>
        <v>0.91409509</v>
      </c>
      <c r="D1329">
        <f>IF(OR(B1329=0,'Input and Summary Results'!E911=0),FALSE,'Input and Summary Results'!$E911)</f>
        <v>3.800452E-2</v>
      </c>
      <c r="E1329">
        <f t="shared" si="92"/>
        <v>-3.9008623834858057E-2</v>
      </c>
      <c r="F1329">
        <f t="shared" si="93"/>
        <v>1.8044032683733155E-2</v>
      </c>
      <c r="G1329">
        <f>IF('Input and Summary Results'!$J$4="yes",IF(C1329=FALSE,FALSE,IF('Data Transformation'!E1329&lt;$R$10,E1329,$R$10)),IF(C1329=FALSE,FALSE,IF(C1329&lt;$R$10,C1329,$R$10)))</f>
        <v>0.91409509</v>
      </c>
      <c r="H1329">
        <f>IF('Input and Summary Results'!$J$4="yes",'Data Transformation'!F1329,'Data Transformation'!D1329)</f>
        <v>3.800452E-2</v>
      </c>
      <c r="I1329">
        <f t="shared" si="91"/>
        <v>60</v>
      </c>
    </row>
    <row r="1330" spans="2:9" x14ac:dyDescent="0.25">
      <c r="B1330">
        <f>IF('Input and Summary Results'!D912=0,FALSE,'Input and Summary Results'!$B912)</f>
        <v>60</v>
      </c>
      <c r="C1330">
        <f>IF(OR(B1330=0,'Input and Summary Results'!D912=0,'Input and Summary Results'!D912=""),FALSE,'Input and Summary Results'!$D912)</f>
        <v>0.92021445000000002</v>
      </c>
      <c r="D1330">
        <f>IF(OR(B1330=0,'Input and Summary Results'!E912=0),FALSE,'Input and Summary Results'!$E912)</f>
        <v>3.7513530000000003E-2</v>
      </c>
      <c r="E1330">
        <f t="shared" si="92"/>
        <v>-3.6110951351606073E-2</v>
      </c>
      <c r="F1330">
        <f t="shared" si="93"/>
        <v>1.7692475944058473E-2</v>
      </c>
      <c r="G1330">
        <f>IF('Input and Summary Results'!$J$4="yes",IF(C1330=FALSE,FALSE,IF('Data Transformation'!E1330&lt;$R$10,E1330,$R$10)),IF(C1330=FALSE,FALSE,IF(C1330&lt;$R$10,C1330,$R$10)))</f>
        <v>0.92021445000000002</v>
      </c>
      <c r="H1330">
        <f>IF('Input and Summary Results'!$J$4="yes",'Data Transformation'!F1330,'Data Transformation'!D1330)</f>
        <v>3.7513530000000003E-2</v>
      </c>
      <c r="I1330">
        <f t="shared" si="91"/>
        <v>60</v>
      </c>
    </row>
    <row r="1331" spans="2:9" x14ac:dyDescent="0.25">
      <c r="B1331">
        <f>IF('Input and Summary Results'!D913=0,FALSE,'Input and Summary Results'!$B913)</f>
        <v>60</v>
      </c>
      <c r="C1331">
        <f>IF(OR(B1331=0,'Input and Summary Results'!D913=0,'Input and Summary Results'!D913=""),FALSE,'Input and Summary Results'!$D913)</f>
        <v>0.95721257999999998</v>
      </c>
      <c r="D1331">
        <f>IF(OR(B1331=0,'Input and Summary Results'!E913=0),FALSE,'Input and Summary Results'!$E913)</f>
        <v>6.3469040000000004E-2</v>
      </c>
      <c r="E1331">
        <f t="shared" si="92"/>
        <v>-1.8991602381332056E-2</v>
      </c>
      <c r="F1331">
        <f t="shared" si="93"/>
        <v>2.8776850550794059E-2</v>
      </c>
      <c r="G1331">
        <f>IF('Input and Summary Results'!$J$4="yes",IF(C1331=FALSE,FALSE,IF('Data Transformation'!E1331&lt;$R$10,E1331,$R$10)),IF(C1331=FALSE,FALSE,IF(C1331&lt;$R$10,C1331,$R$10)))</f>
        <v>0.95721257999999998</v>
      </c>
      <c r="H1331">
        <f>IF('Input and Summary Results'!$J$4="yes",'Data Transformation'!F1331,'Data Transformation'!D1331)</f>
        <v>6.3469040000000004E-2</v>
      </c>
      <c r="I1331">
        <f t="shared" si="91"/>
        <v>60</v>
      </c>
    </row>
    <row r="1332" spans="2:9" x14ac:dyDescent="0.25">
      <c r="B1332">
        <f>IF('Input and Summary Results'!D914=0,FALSE,'Input and Summary Results'!$B914)</f>
        <v>60</v>
      </c>
      <c r="C1332">
        <f>IF(OR(B1332=0,'Input and Summary Results'!D914=0,'Input and Summary Results'!D914=""),FALSE,'Input and Summary Results'!$D914)</f>
        <v>0.96758502999999996</v>
      </c>
      <c r="D1332">
        <f>IF(OR(B1332=0,'Input and Summary Results'!E914=0),FALSE,'Input and Summary Results'!$E914)</f>
        <v>5.0292459999999997E-2</v>
      </c>
      <c r="E1332">
        <f t="shared" si="92"/>
        <v>-1.4310859448941506E-2</v>
      </c>
      <c r="F1332">
        <f t="shared" si="93"/>
        <v>2.2558149375254386E-2</v>
      </c>
      <c r="G1332">
        <f>IF('Input and Summary Results'!$J$4="yes",IF(C1332=FALSE,FALSE,IF('Data Transformation'!E1332&lt;$R$10,E1332,$R$10)),IF(C1332=FALSE,FALSE,IF(C1332&lt;$R$10,C1332,$R$10)))</f>
        <v>0.96758502999999996</v>
      </c>
      <c r="H1332">
        <f>IF('Input and Summary Results'!$J$4="yes",'Data Transformation'!F1332,'Data Transformation'!D1332)</f>
        <v>5.0292459999999997E-2</v>
      </c>
      <c r="I1332">
        <f t="shared" si="91"/>
        <v>60</v>
      </c>
    </row>
    <row r="1333" spans="2:9" x14ac:dyDescent="0.25">
      <c r="B1333">
        <f>IF('Input and Summary Results'!D915=0,FALSE,'Input and Summary Results'!$B915)</f>
        <v>60</v>
      </c>
      <c r="C1333">
        <f>IF(OR(B1333=0,'Input and Summary Results'!D915=0,'Input and Summary Results'!D915=""),FALSE,'Input and Summary Results'!$D915)</f>
        <v>0.97440245999999997</v>
      </c>
      <c r="D1333">
        <f>IF(OR(B1333=0,'Input and Summary Results'!E915=0),FALSE,'Input and Summary Results'!$E915)</f>
        <v>8.2313460000000005E-2</v>
      </c>
      <c r="E1333">
        <f t="shared" si="92"/>
        <v>-1.1261628279470739E-2</v>
      </c>
      <c r="F1333">
        <f t="shared" si="93"/>
        <v>3.666251175104792E-2</v>
      </c>
      <c r="G1333">
        <f>IF('Input and Summary Results'!$J$4="yes",IF(C1333=FALSE,FALSE,IF('Data Transformation'!E1333&lt;$R$10,E1333,$R$10)),IF(C1333=FALSE,FALSE,IF(C1333&lt;$R$10,C1333,$R$10)))</f>
        <v>0.97440245999999997</v>
      </c>
      <c r="H1333">
        <f>IF('Input and Summary Results'!$J$4="yes",'Data Transformation'!F1333,'Data Transformation'!D1333)</f>
        <v>8.2313460000000005E-2</v>
      </c>
      <c r="I1333">
        <f t="shared" si="91"/>
        <v>60</v>
      </c>
    </row>
    <row r="1334" spans="2:9" x14ac:dyDescent="0.25">
      <c r="B1334">
        <f>IF('Input and Summary Results'!D916=0,FALSE,'Input and Summary Results'!$B916)</f>
        <v>60</v>
      </c>
      <c r="C1334">
        <f>IF(OR(B1334=0,'Input and Summary Results'!D916=0,'Input and Summary Results'!D916=""),FALSE,'Input and Summary Results'!$D916)</f>
        <v>1.00730677</v>
      </c>
      <c r="D1334">
        <f>IF(OR(B1334=0,'Input and Summary Results'!E916=0),FALSE,'Input and Summary Results'!$E916)</f>
        <v>3.8339199999999997E-2</v>
      </c>
      <c r="E1334">
        <f t="shared" si="92"/>
        <v>3.1617528069745799E-3</v>
      </c>
      <c r="F1334">
        <f t="shared" si="93"/>
        <v>1.6518515804276782E-2</v>
      </c>
      <c r="G1334">
        <f>IF('Input and Summary Results'!$J$4="yes",IF(C1334=FALSE,FALSE,IF('Data Transformation'!E1334&lt;$R$10,E1334,$R$10)),IF(C1334=FALSE,FALSE,IF(C1334&lt;$R$10,C1334,$R$10)))</f>
        <v>1.00730677</v>
      </c>
      <c r="H1334">
        <f>IF('Input and Summary Results'!$J$4="yes",'Data Transformation'!F1334,'Data Transformation'!D1334)</f>
        <v>3.8339199999999997E-2</v>
      </c>
      <c r="I1334">
        <f t="shared" si="91"/>
        <v>60</v>
      </c>
    </row>
    <row r="1335" spans="2:9" x14ac:dyDescent="0.25">
      <c r="B1335">
        <f>IF('Input and Summary Results'!D917=0,FALSE,'Input and Summary Results'!$B917)</f>
        <v>60</v>
      </c>
      <c r="C1335">
        <f>IF(OR(B1335=0,'Input and Summary Results'!D917=0,'Input and Summary Results'!D917=""),FALSE,'Input and Summary Results'!$D917)</f>
        <v>1.0086765</v>
      </c>
      <c r="D1335">
        <f>IF(OR(B1335=0,'Input and Summary Results'!E917=0),FALSE,'Input and Summary Results'!$E917)</f>
        <v>4.2259680000000001E-2</v>
      </c>
      <c r="E1335">
        <f t="shared" si="92"/>
        <v>3.7519028157430635E-3</v>
      </c>
      <c r="F1335">
        <f t="shared" si="93"/>
        <v>1.8182936868262521E-2</v>
      </c>
      <c r="G1335">
        <f>IF('Input and Summary Results'!$J$4="yes",IF(C1335=FALSE,FALSE,IF('Data Transformation'!E1335&lt;$R$10,E1335,$R$10)),IF(C1335=FALSE,FALSE,IF(C1335&lt;$R$10,C1335,$R$10)))</f>
        <v>1.0086765</v>
      </c>
      <c r="H1335">
        <f>IF('Input and Summary Results'!$J$4="yes",'Data Transformation'!F1335,'Data Transformation'!D1335)</f>
        <v>4.2259680000000001E-2</v>
      </c>
      <c r="I1335">
        <f t="shared" si="91"/>
        <v>60</v>
      </c>
    </row>
    <row r="1336" spans="2:9" x14ac:dyDescent="0.25">
      <c r="B1336">
        <f>IF('Input and Summary Results'!D918=0,FALSE,'Input and Summary Results'!$B918)</f>
        <v>60</v>
      </c>
      <c r="C1336">
        <f>IF(OR(B1336=0,'Input and Summary Results'!D918=0,'Input and Summary Results'!D918=""),FALSE,'Input and Summary Results'!$D918)</f>
        <v>1.03300199</v>
      </c>
      <c r="D1336">
        <f>IF(OR(B1336=0,'Input and Summary Results'!E918=0),FALSE,'Input and Summary Results'!$E918)</f>
        <v>8.0105590000000004E-2</v>
      </c>
      <c r="E1336">
        <f t="shared" si="92"/>
        <v>1.4101158155812787E-2</v>
      </c>
      <c r="F1336">
        <f t="shared" si="93"/>
        <v>3.3655139483322778E-2</v>
      </c>
      <c r="G1336">
        <f>IF('Input and Summary Results'!$J$4="yes",IF(C1336=FALSE,FALSE,IF('Data Transformation'!E1336&lt;$R$10,E1336,$R$10)),IF(C1336=FALSE,FALSE,IF(C1336&lt;$R$10,C1336,$R$10)))</f>
        <v>1.03300199</v>
      </c>
      <c r="H1336">
        <f>IF('Input and Summary Results'!$J$4="yes",'Data Transformation'!F1336,'Data Transformation'!D1336)</f>
        <v>8.0105590000000004E-2</v>
      </c>
      <c r="I1336">
        <f t="shared" si="91"/>
        <v>60</v>
      </c>
    </row>
    <row r="1337" spans="2:9" x14ac:dyDescent="0.25">
      <c r="B1337">
        <f>IF('Input and Summary Results'!D919=0,FALSE,'Input and Summary Results'!$B919)</f>
        <v>60</v>
      </c>
      <c r="C1337">
        <f>IF(OR(B1337=0,'Input and Summary Results'!D919=0,'Input and Summary Results'!D919=""),FALSE,'Input and Summary Results'!$D919)</f>
        <v>1.0395273899999999</v>
      </c>
      <c r="D1337">
        <f>IF(OR(B1337=0,'Input and Summary Results'!E919=0),FALSE,'Input and Summary Results'!$E919)</f>
        <v>3.718291E-2</v>
      </c>
      <c r="E1337">
        <f t="shared" si="92"/>
        <v>1.6835936831649467E-2</v>
      </c>
      <c r="F1337">
        <f t="shared" si="93"/>
        <v>1.552376887346855E-2</v>
      </c>
      <c r="G1337">
        <f>IF('Input and Summary Results'!$J$4="yes",IF(C1337=FALSE,FALSE,IF('Data Transformation'!E1337&lt;$R$10,E1337,$R$10)),IF(C1337=FALSE,FALSE,IF(C1337&lt;$R$10,C1337,$R$10)))</f>
        <v>1.0395273899999999</v>
      </c>
      <c r="H1337">
        <f>IF('Input and Summary Results'!$J$4="yes",'Data Transformation'!F1337,'Data Transformation'!D1337)</f>
        <v>3.718291E-2</v>
      </c>
      <c r="I1337">
        <f t="shared" si="91"/>
        <v>60</v>
      </c>
    </row>
    <row r="1338" spans="2:9" x14ac:dyDescent="0.25">
      <c r="B1338">
        <f>IF('Input and Summary Results'!D920=0,FALSE,'Input and Summary Results'!$B920)</f>
        <v>60</v>
      </c>
      <c r="C1338">
        <f>IF(OR(B1338=0,'Input and Summary Results'!D920=0,'Input and Summary Results'!D920=""),FALSE,'Input and Summary Results'!$D920)</f>
        <v>1.04090368</v>
      </c>
      <c r="D1338">
        <f>IF(OR(B1338=0,'Input and Summary Results'!E920=0),FALSE,'Input and Summary Results'!$E920)</f>
        <v>4.350847E-2</v>
      </c>
      <c r="E1338">
        <f t="shared" si="92"/>
        <v>1.7410543939101103E-2</v>
      </c>
      <c r="F1338">
        <f t="shared" si="93"/>
        <v>1.8140656376582315E-2</v>
      </c>
      <c r="G1338">
        <f>IF('Input and Summary Results'!$J$4="yes",IF(C1338=FALSE,FALSE,IF('Data Transformation'!E1338&lt;$R$10,E1338,$R$10)),IF(C1338=FALSE,FALSE,IF(C1338&lt;$R$10,C1338,$R$10)))</f>
        <v>1.04090368</v>
      </c>
      <c r="H1338">
        <f>IF('Input and Summary Results'!$J$4="yes",'Data Transformation'!F1338,'Data Transformation'!D1338)</f>
        <v>4.350847E-2</v>
      </c>
      <c r="I1338">
        <f t="shared" si="91"/>
        <v>60</v>
      </c>
    </row>
    <row r="1339" spans="2:9" x14ac:dyDescent="0.25">
      <c r="B1339">
        <f>IF('Input and Summary Results'!D921=0,FALSE,'Input and Summary Results'!$B921)</f>
        <v>60</v>
      </c>
      <c r="C1339">
        <f>IF(OR(B1339=0,'Input and Summary Results'!D921=0,'Input and Summary Results'!D921=""),FALSE,'Input and Summary Results'!$D921)</f>
        <v>1.0525311900000001</v>
      </c>
      <c r="D1339">
        <f>IF(OR(B1339=0,'Input and Summary Results'!E921=0),FALSE,'Input and Summary Results'!$E921)</f>
        <v>0.11842117000000001</v>
      </c>
      <c r="E1339">
        <f t="shared" si="92"/>
        <v>2.2234974288406487E-2</v>
      </c>
      <c r="F1339">
        <f t="shared" si="93"/>
        <v>4.8829705255575367E-2</v>
      </c>
      <c r="G1339">
        <f>IF('Input and Summary Results'!$J$4="yes",IF(C1339=FALSE,FALSE,IF('Data Transformation'!E1339&lt;$R$10,E1339,$R$10)),IF(C1339=FALSE,FALSE,IF(C1339&lt;$R$10,C1339,$R$10)))</f>
        <v>1.0525311900000001</v>
      </c>
      <c r="H1339">
        <f>IF('Input and Summary Results'!$J$4="yes",'Data Transformation'!F1339,'Data Transformation'!D1339)</f>
        <v>0.11842117000000001</v>
      </c>
      <c r="I1339">
        <f t="shared" si="91"/>
        <v>60</v>
      </c>
    </row>
    <row r="1340" spans="2:9" x14ac:dyDescent="0.25">
      <c r="B1340">
        <f>IF('Input and Summary Results'!D922=0,FALSE,'Input and Summary Results'!$B922)</f>
        <v>60</v>
      </c>
      <c r="C1340">
        <f>IF(OR(B1340=0,'Input and Summary Results'!D922=0,'Input and Summary Results'!D922=""),FALSE,'Input and Summary Results'!$D922)</f>
        <v>1.06224308</v>
      </c>
      <c r="D1340">
        <f>IF(OR(B1340=0,'Input and Summary Results'!E922=0),FALSE,'Input and Summary Results'!$E922)</f>
        <v>5.2284959999999998E-2</v>
      </c>
      <c r="E1340">
        <f t="shared" si="92"/>
        <v>2.6223910552228565E-2</v>
      </c>
      <c r="F1340">
        <f t="shared" si="93"/>
        <v>2.1362033857636426E-2</v>
      </c>
      <c r="G1340">
        <f>IF('Input and Summary Results'!$J$4="yes",IF(C1340=FALSE,FALSE,IF('Data Transformation'!E1340&lt;$R$10,E1340,$R$10)),IF(C1340=FALSE,FALSE,IF(C1340&lt;$R$10,C1340,$R$10)))</f>
        <v>1.06224308</v>
      </c>
      <c r="H1340">
        <f>IF('Input and Summary Results'!$J$4="yes",'Data Transformation'!F1340,'Data Transformation'!D1340)</f>
        <v>5.2284959999999998E-2</v>
      </c>
      <c r="I1340">
        <f t="shared" si="91"/>
        <v>60</v>
      </c>
    </row>
    <row r="1341" spans="2:9" x14ac:dyDescent="0.25">
      <c r="B1341">
        <f>IF('Input and Summary Results'!D923=0,FALSE,'Input and Summary Results'!$B923)</f>
        <v>60</v>
      </c>
      <c r="C1341">
        <f>IF(OR(B1341=0,'Input and Summary Results'!D923=0,'Input and Summary Results'!D923=""),FALSE,'Input and Summary Results'!$D923)</f>
        <v>1.16133022</v>
      </c>
      <c r="D1341">
        <f>IF(OR(B1341=0,'Input and Summary Results'!E923=0),FALSE,'Input and Summary Results'!$E923)</f>
        <v>0.10153398</v>
      </c>
      <c r="E1341">
        <f t="shared" si="92"/>
        <v>6.4955727346187569E-2</v>
      </c>
      <c r="F1341">
        <f t="shared" si="93"/>
        <v>3.7944201021480349E-2</v>
      </c>
      <c r="G1341">
        <f>IF('Input and Summary Results'!$J$4="yes",IF(C1341=FALSE,FALSE,IF('Data Transformation'!E1341&lt;$R$10,E1341,$R$10)),IF(C1341=FALSE,FALSE,IF(C1341&lt;$R$10,C1341,$R$10)))</f>
        <v>1.16133022</v>
      </c>
      <c r="H1341">
        <f>IF('Input and Summary Results'!$J$4="yes",'Data Transformation'!F1341,'Data Transformation'!D1341)</f>
        <v>0.10153398</v>
      </c>
      <c r="I1341">
        <f t="shared" si="91"/>
        <v>60</v>
      </c>
    </row>
    <row r="1342" spans="2:9" x14ac:dyDescent="0.25">
      <c r="B1342">
        <f>IF('Input and Summary Results'!D924=0,FALSE,'Input and Summary Results'!$B924)</f>
        <v>61</v>
      </c>
      <c r="C1342">
        <f>IF(OR(B1342=0,'Input and Summary Results'!D924=0,'Input and Summary Results'!D924=""),FALSE,'Input and Summary Results'!$D924)</f>
        <v>0.36357885000000001</v>
      </c>
      <c r="D1342">
        <f>IF(OR(B1342=0,'Input and Summary Results'!E924=0),FALSE,'Input and Summary Results'!$E924)</f>
        <v>5.6077370000000001E-2</v>
      </c>
      <c r="E1342">
        <f t="shared" si="92"/>
        <v>-0.43940138836384945</v>
      </c>
      <c r="F1342">
        <f t="shared" si="93"/>
        <v>6.6938928323250935E-2</v>
      </c>
      <c r="G1342">
        <f>IF('Input and Summary Results'!$J$4="yes",IF(C1342=FALSE,FALSE,IF('Data Transformation'!E1342&lt;$R$10,E1342,$R$10)),IF(C1342=FALSE,FALSE,IF(C1342&lt;$R$10,C1342,$R$10)))</f>
        <v>0.36357885000000001</v>
      </c>
      <c r="H1342">
        <f>IF('Input and Summary Results'!$J$4="yes",'Data Transformation'!F1342,'Data Transformation'!D1342)</f>
        <v>5.6077370000000001E-2</v>
      </c>
      <c r="I1342">
        <f t="shared" si="91"/>
        <v>61</v>
      </c>
    </row>
    <row r="1343" spans="2:9" x14ac:dyDescent="0.25">
      <c r="B1343">
        <f>IF('Input and Summary Results'!D925=0,FALSE,'Input and Summary Results'!$B925)</f>
        <v>61</v>
      </c>
      <c r="C1343">
        <f>IF(OR(B1343=0,'Input and Summary Results'!D925=0,'Input and Summary Results'!D925=""),FALSE,'Input and Summary Results'!$D925)</f>
        <v>0.36393297000000002</v>
      </c>
      <c r="D1343">
        <f>IF(OR(B1343=0,'Input and Summary Results'!E925=0),FALSE,'Input and Summary Results'!$E925)</f>
        <v>3.0569450000000001E-2</v>
      </c>
      <c r="E1343">
        <f t="shared" si="92"/>
        <v>-0.43897859832841712</v>
      </c>
      <c r="F1343">
        <f t="shared" si="93"/>
        <v>3.6454903495003486E-2</v>
      </c>
      <c r="G1343">
        <f>IF('Input and Summary Results'!$J$4="yes",IF(C1343=FALSE,FALSE,IF('Data Transformation'!E1343&lt;$R$10,E1343,$R$10)),IF(C1343=FALSE,FALSE,IF(C1343&lt;$R$10,C1343,$R$10)))</f>
        <v>0.36393297000000002</v>
      </c>
      <c r="H1343">
        <f>IF('Input and Summary Results'!$J$4="yes",'Data Transformation'!F1343,'Data Transformation'!D1343)</f>
        <v>3.0569450000000001E-2</v>
      </c>
      <c r="I1343">
        <f t="shared" si="91"/>
        <v>61</v>
      </c>
    </row>
    <row r="1344" spans="2:9" x14ac:dyDescent="0.25">
      <c r="B1344">
        <f>IF('Input and Summary Results'!D926=0,FALSE,'Input and Summary Results'!$B926)</f>
        <v>61</v>
      </c>
      <c r="C1344">
        <f>IF(OR(B1344=0,'Input and Summary Results'!D926=0,'Input and Summary Results'!D926=""),FALSE,'Input and Summary Results'!$D926)</f>
        <v>0.36726589999999998</v>
      </c>
      <c r="D1344">
        <f>IF(OR(B1344=0,'Input and Summary Results'!E926=0),FALSE,'Input and Summary Results'!$E926)</f>
        <v>7.5072429999999996E-2</v>
      </c>
      <c r="E1344">
        <f t="shared" si="92"/>
        <v>-0.43501939327008082</v>
      </c>
      <c r="F1344">
        <f t="shared" si="93"/>
        <v>8.8713476040111525E-2</v>
      </c>
      <c r="G1344">
        <f>IF('Input and Summary Results'!$J$4="yes",IF(C1344=FALSE,FALSE,IF('Data Transformation'!E1344&lt;$R$10,E1344,$R$10)),IF(C1344=FALSE,FALSE,IF(C1344&lt;$R$10,C1344,$R$10)))</f>
        <v>0.36726589999999998</v>
      </c>
      <c r="H1344">
        <f>IF('Input and Summary Results'!$J$4="yes",'Data Transformation'!F1344,'Data Transformation'!D1344)</f>
        <v>7.5072429999999996E-2</v>
      </c>
      <c r="I1344">
        <f t="shared" si="91"/>
        <v>61</v>
      </c>
    </row>
    <row r="1345" spans="2:9" x14ac:dyDescent="0.25">
      <c r="B1345">
        <f>IF('Input and Summary Results'!D927=0,FALSE,'Input and Summary Results'!$B927)</f>
        <v>61</v>
      </c>
      <c r="C1345">
        <f>IF(OR(B1345=0,'Input and Summary Results'!D927=0,'Input and Summary Results'!D927=""),FALSE,'Input and Summary Results'!$D927)</f>
        <v>0.38533036999999998</v>
      </c>
      <c r="D1345">
        <f>IF(OR(B1345=0,'Input and Summary Results'!E927=0),FALSE,'Input and Summary Results'!$E927)</f>
        <v>6.3191849999999994E-2</v>
      </c>
      <c r="E1345">
        <f t="shared" si="92"/>
        <v>-0.41416676050780782</v>
      </c>
      <c r="F1345">
        <f t="shared" si="93"/>
        <v>7.1173374940573714E-2</v>
      </c>
      <c r="G1345">
        <f>IF('Input and Summary Results'!$J$4="yes",IF(C1345=FALSE,FALSE,IF('Data Transformation'!E1345&lt;$R$10,E1345,$R$10)),IF(C1345=FALSE,FALSE,IF(C1345&lt;$R$10,C1345,$R$10)))</f>
        <v>0.38533036999999998</v>
      </c>
      <c r="H1345">
        <f>IF('Input and Summary Results'!$J$4="yes",'Data Transformation'!F1345,'Data Transformation'!D1345)</f>
        <v>6.3191849999999994E-2</v>
      </c>
      <c r="I1345">
        <f t="shared" si="91"/>
        <v>61</v>
      </c>
    </row>
    <row r="1346" spans="2:9" x14ac:dyDescent="0.25">
      <c r="B1346">
        <f>IF('Input and Summary Results'!D928=0,FALSE,'Input and Summary Results'!$B928)</f>
        <v>61</v>
      </c>
      <c r="C1346">
        <f>IF(OR(B1346=0,'Input and Summary Results'!D928=0,'Input and Summary Results'!D928=""),FALSE,'Input and Summary Results'!$D928)</f>
        <v>0.41525434999999999</v>
      </c>
      <c r="D1346">
        <f>IF(OR(B1346=0,'Input and Summary Results'!E928=0),FALSE,'Input and Summary Results'!$E928)</f>
        <v>4.3753180000000003E-2</v>
      </c>
      <c r="E1346">
        <f t="shared" si="92"/>
        <v>-0.38168580939769692</v>
      </c>
      <c r="F1346">
        <f t="shared" si="93"/>
        <v>4.5728311142315556E-2</v>
      </c>
      <c r="G1346">
        <f>IF('Input and Summary Results'!$J$4="yes",IF(C1346=FALSE,FALSE,IF('Data Transformation'!E1346&lt;$R$10,E1346,$R$10)),IF(C1346=FALSE,FALSE,IF(C1346&lt;$R$10,C1346,$R$10)))</f>
        <v>0.41525434999999999</v>
      </c>
      <c r="H1346">
        <f>IF('Input and Summary Results'!$J$4="yes",'Data Transformation'!F1346,'Data Transformation'!D1346)</f>
        <v>4.3753180000000003E-2</v>
      </c>
      <c r="I1346">
        <f t="shared" si="91"/>
        <v>61</v>
      </c>
    </row>
    <row r="1347" spans="2:9" x14ac:dyDescent="0.25">
      <c r="B1347">
        <f>IF('Input and Summary Results'!D929=0,FALSE,'Input and Summary Results'!$B929)</f>
        <v>61</v>
      </c>
      <c r="C1347">
        <f>IF(OR(B1347=0,'Input and Summary Results'!D929=0,'Input and Summary Results'!D929=""),FALSE,'Input and Summary Results'!$D929)</f>
        <v>0.42650317999999998</v>
      </c>
      <c r="D1347">
        <f>IF(OR(B1347=0,'Input and Summary Results'!E929=0),FALSE,'Input and Summary Results'!$E929)</f>
        <v>8.8077069999999993E-2</v>
      </c>
      <c r="E1347">
        <f t="shared" si="92"/>
        <v>-0.37007772639258041</v>
      </c>
      <c r="F1347">
        <f t="shared" si="93"/>
        <v>8.9625236510546061E-2</v>
      </c>
      <c r="G1347">
        <f>IF('Input and Summary Results'!$J$4="yes",IF(C1347=FALSE,FALSE,IF('Data Transformation'!E1347&lt;$R$10,E1347,$R$10)),IF(C1347=FALSE,FALSE,IF(C1347&lt;$R$10,C1347,$R$10)))</f>
        <v>0.42650317999999998</v>
      </c>
      <c r="H1347">
        <f>IF('Input and Summary Results'!$J$4="yes",'Data Transformation'!F1347,'Data Transformation'!D1347)</f>
        <v>8.8077069999999993E-2</v>
      </c>
      <c r="I1347">
        <f t="shared" si="91"/>
        <v>61</v>
      </c>
    </row>
    <row r="1348" spans="2:9" x14ac:dyDescent="0.25">
      <c r="B1348">
        <f>IF('Input and Summary Results'!D930=0,FALSE,'Input and Summary Results'!$B930)</f>
        <v>61</v>
      </c>
      <c r="C1348">
        <f>IF(OR(B1348=0,'Input and Summary Results'!D930=0,'Input and Summary Results'!D930=""),FALSE,'Input and Summary Results'!$D930)</f>
        <v>0.51491830999999999</v>
      </c>
      <c r="D1348">
        <f>IF(OR(B1348=0,'Input and Summary Results'!E930=0),FALSE,'Input and Summary Results'!$E930)</f>
        <v>4.3535249999999998E-2</v>
      </c>
      <c r="E1348">
        <f t="shared" si="92"/>
        <v>-0.28826166480399384</v>
      </c>
      <c r="F1348">
        <f t="shared" si="93"/>
        <v>3.6693778669474778E-2</v>
      </c>
      <c r="G1348">
        <f>IF('Input and Summary Results'!$J$4="yes",IF(C1348=FALSE,FALSE,IF('Data Transformation'!E1348&lt;$R$10,E1348,$R$10)),IF(C1348=FALSE,FALSE,IF(C1348&lt;$R$10,C1348,$R$10)))</f>
        <v>0.51491830999999999</v>
      </c>
      <c r="H1348">
        <f>IF('Input and Summary Results'!$J$4="yes",'Data Transformation'!F1348,'Data Transformation'!D1348)</f>
        <v>4.3535249999999998E-2</v>
      </c>
      <c r="I1348">
        <f t="shared" si="91"/>
        <v>61</v>
      </c>
    </row>
    <row r="1349" spans="2:9" x14ac:dyDescent="0.25">
      <c r="B1349">
        <f>IF('Input and Summary Results'!D931=0,FALSE,'Input and Summary Results'!$B931)</f>
        <v>61</v>
      </c>
      <c r="C1349">
        <f>IF(OR(B1349=0,'Input and Summary Results'!D931=0,'Input and Summary Results'!D931=""),FALSE,'Input and Summary Results'!$D931)</f>
        <v>0.53401403999999997</v>
      </c>
      <c r="D1349">
        <f>IF(OR(B1349=0,'Input and Summary Results'!E931=0),FALSE,'Input and Summary Results'!$E931)</f>
        <v>3.5915919999999997E-2</v>
      </c>
      <c r="E1349">
        <f t="shared" si="92"/>
        <v>-0.27244732459247495</v>
      </c>
      <c r="F1349">
        <f t="shared" si="93"/>
        <v>2.9189324834979994E-2</v>
      </c>
      <c r="G1349">
        <f>IF('Input and Summary Results'!$J$4="yes",IF(C1349=FALSE,FALSE,IF('Data Transformation'!E1349&lt;$R$10,E1349,$R$10)),IF(C1349=FALSE,FALSE,IF(C1349&lt;$R$10,C1349,$R$10)))</f>
        <v>0.53401403999999997</v>
      </c>
      <c r="H1349">
        <f>IF('Input and Summary Results'!$J$4="yes",'Data Transformation'!F1349,'Data Transformation'!D1349)</f>
        <v>3.5915919999999997E-2</v>
      </c>
      <c r="I1349">
        <f t="shared" ref="I1349:I1412" si="94">IF(G1349=FALSE,"",B1349)</f>
        <v>61</v>
      </c>
    </row>
    <row r="1350" spans="2:9" x14ac:dyDescent="0.25">
      <c r="B1350">
        <f>IF('Input and Summary Results'!D932=0,FALSE,'Input and Summary Results'!$B932)</f>
        <v>61</v>
      </c>
      <c r="C1350">
        <f>IF(OR(B1350=0,'Input and Summary Results'!D932=0,'Input and Summary Results'!D932=""),FALSE,'Input and Summary Results'!$D932)</f>
        <v>0.60108521000000004</v>
      </c>
      <c r="D1350">
        <f>IF(OR(B1350=0,'Input and Summary Results'!E932=0),FALSE,'Input and Summary Results'!$E932)</f>
        <v>3.8908329999999998E-2</v>
      </c>
      <c r="E1350">
        <f t="shared" si="92"/>
        <v>-0.22106395793124997</v>
      </c>
      <c r="F1350">
        <f t="shared" si="93"/>
        <v>2.8092880907849987E-2</v>
      </c>
      <c r="G1350">
        <f>IF('Input and Summary Results'!$J$4="yes",IF(C1350=FALSE,FALSE,IF('Data Transformation'!E1350&lt;$R$10,E1350,$R$10)),IF(C1350=FALSE,FALSE,IF(C1350&lt;$R$10,C1350,$R$10)))</f>
        <v>0.60108521000000004</v>
      </c>
      <c r="H1350">
        <f>IF('Input and Summary Results'!$J$4="yes",'Data Transformation'!F1350,'Data Transformation'!D1350)</f>
        <v>3.8908329999999998E-2</v>
      </c>
      <c r="I1350">
        <f t="shared" si="94"/>
        <v>61</v>
      </c>
    </row>
    <row r="1351" spans="2:9" x14ac:dyDescent="0.25">
      <c r="B1351">
        <f>IF('Input and Summary Results'!D933=0,FALSE,'Input and Summary Results'!$B933)</f>
        <v>61</v>
      </c>
      <c r="C1351">
        <f>IF(OR(B1351=0,'Input and Summary Results'!D933=0,'Input and Summary Results'!D933=""),FALSE,'Input and Summary Results'!$D933)</f>
        <v>0.61331789000000003</v>
      </c>
      <c r="D1351">
        <f>IF(OR(B1351=0,'Input and Summary Results'!E933=0),FALSE,'Input and Summary Results'!$E933)</f>
        <v>4.3532040000000001E-2</v>
      </c>
      <c r="E1351">
        <f t="shared" si="92"/>
        <v>-0.21231436709961832</v>
      </c>
      <c r="F1351">
        <f t="shared" si="93"/>
        <v>3.0804425678827008E-2</v>
      </c>
      <c r="G1351">
        <f>IF('Input and Summary Results'!$J$4="yes",IF(C1351=FALSE,FALSE,IF('Data Transformation'!E1351&lt;$R$10,E1351,$R$10)),IF(C1351=FALSE,FALSE,IF(C1351&lt;$R$10,C1351,$R$10)))</f>
        <v>0.61331789000000003</v>
      </c>
      <c r="H1351">
        <f>IF('Input and Summary Results'!$J$4="yes",'Data Transformation'!F1351,'Data Transformation'!D1351)</f>
        <v>4.3532040000000001E-2</v>
      </c>
      <c r="I1351">
        <f t="shared" si="94"/>
        <v>61</v>
      </c>
    </row>
    <row r="1352" spans="2:9" x14ac:dyDescent="0.25">
      <c r="B1352">
        <f>IF('Input and Summary Results'!D934=0,FALSE,'Input and Summary Results'!$B934)</f>
        <v>61</v>
      </c>
      <c r="C1352">
        <f>IF(OR(B1352=0,'Input and Summary Results'!D934=0,'Input and Summary Results'!D934=""),FALSE,'Input and Summary Results'!$D934)</f>
        <v>0.61351802</v>
      </c>
      <c r="D1352">
        <f>IF(OR(B1352=0,'Input and Summary Results'!E934=0),FALSE,'Input and Summary Results'!$E934)</f>
        <v>4.0296180000000001E-2</v>
      </c>
      <c r="E1352">
        <f t="shared" si="92"/>
        <v>-0.21217267682999744</v>
      </c>
      <c r="F1352">
        <f t="shared" si="93"/>
        <v>2.8505343852817881E-2</v>
      </c>
      <c r="G1352">
        <f>IF('Input and Summary Results'!$J$4="yes",IF(C1352=FALSE,FALSE,IF('Data Transformation'!E1352&lt;$R$10,E1352,$R$10)),IF(C1352=FALSE,FALSE,IF(C1352&lt;$R$10,C1352,$R$10)))</f>
        <v>0.61351802</v>
      </c>
      <c r="H1352">
        <f>IF('Input and Summary Results'!$J$4="yes",'Data Transformation'!F1352,'Data Transformation'!D1352)</f>
        <v>4.0296180000000001E-2</v>
      </c>
      <c r="I1352">
        <f t="shared" si="94"/>
        <v>61</v>
      </c>
    </row>
    <row r="1353" spans="2:9" x14ac:dyDescent="0.25">
      <c r="B1353">
        <f>IF('Input and Summary Results'!D935=0,FALSE,'Input and Summary Results'!$B935)</f>
        <v>61</v>
      </c>
      <c r="C1353">
        <f>IF(OR(B1353=0,'Input and Summary Results'!D935=0,'Input and Summary Results'!D935=""),FALSE,'Input and Summary Results'!$D935)</f>
        <v>0.62711479000000003</v>
      </c>
      <c r="D1353">
        <f>IF(OR(B1353=0,'Input and Summary Results'!E935=0),FALSE,'Input and Summary Results'!$E935)</f>
        <v>4.4764110000000003E-2</v>
      </c>
      <c r="E1353">
        <f t="shared" si="92"/>
        <v>-0.20265295661638422</v>
      </c>
      <c r="F1353">
        <f t="shared" si="93"/>
        <v>3.0979374190808033E-2</v>
      </c>
      <c r="G1353">
        <f>IF('Input and Summary Results'!$J$4="yes",IF(C1353=FALSE,FALSE,IF('Data Transformation'!E1353&lt;$R$10,E1353,$R$10)),IF(C1353=FALSE,FALSE,IF(C1353&lt;$R$10,C1353,$R$10)))</f>
        <v>0.62711479000000003</v>
      </c>
      <c r="H1353">
        <f>IF('Input and Summary Results'!$J$4="yes",'Data Transformation'!F1353,'Data Transformation'!D1353)</f>
        <v>4.4764110000000003E-2</v>
      </c>
      <c r="I1353">
        <f t="shared" si="94"/>
        <v>61</v>
      </c>
    </row>
    <row r="1354" spans="2:9" x14ac:dyDescent="0.25">
      <c r="B1354">
        <f>IF('Input and Summary Results'!D936=0,FALSE,'Input and Summary Results'!$B936)</f>
        <v>61</v>
      </c>
      <c r="C1354">
        <f>IF(OR(B1354=0,'Input and Summary Results'!D936=0,'Input and Summary Results'!D936=""),FALSE,'Input and Summary Results'!$D936)</f>
        <v>0.67498864999999997</v>
      </c>
      <c r="D1354">
        <f>IF(OR(B1354=0,'Input and Summary Results'!E936=0),FALSE,'Input and Summary Results'!$E936)</f>
        <v>8.0767530000000004E-2</v>
      </c>
      <c r="E1354">
        <f t="shared" si="92"/>
        <v>-0.17070352981165987</v>
      </c>
      <c r="F1354">
        <f t="shared" si="93"/>
        <v>5.1931403616934893E-2</v>
      </c>
      <c r="G1354">
        <f>IF('Input and Summary Results'!$J$4="yes",IF(C1354=FALSE,FALSE,IF('Data Transformation'!E1354&lt;$R$10,E1354,$R$10)),IF(C1354=FALSE,FALSE,IF(C1354&lt;$R$10,C1354,$R$10)))</f>
        <v>0.67498864999999997</v>
      </c>
      <c r="H1354">
        <f>IF('Input and Summary Results'!$J$4="yes",'Data Transformation'!F1354,'Data Transformation'!D1354)</f>
        <v>8.0767530000000004E-2</v>
      </c>
      <c r="I1354">
        <f t="shared" si="94"/>
        <v>61</v>
      </c>
    </row>
    <row r="1355" spans="2:9" x14ac:dyDescent="0.25">
      <c r="B1355">
        <f>IF('Input and Summary Results'!D937=0,FALSE,'Input and Summary Results'!$B937)</f>
        <v>61</v>
      </c>
      <c r="C1355">
        <f>IF(OR(B1355=0,'Input and Summary Results'!D937=0,'Input and Summary Results'!D937=""),FALSE,'Input and Summary Results'!$D937)</f>
        <v>0.71389820999999998</v>
      </c>
      <c r="D1355">
        <f>IF(OR(B1355=0,'Input and Summary Results'!E937=0),FALSE,'Input and Summary Results'!$E937)</f>
        <v>8.1286280000000002E-2</v>
      </c>
      <c r="E1355">
        <f t="shared" si="92"/>
        <v>-0.14636370697276477</v>
      </c>
      <c r="F1355">
        <f t="shared" si="93"/>
        <v>4.9416352395672769E-2</v>
      </c>
      <c r="G1355">
        <f>IF('Input and Summary Results'!$J$4="yes",IF(C1355=FALSE,FALSE,IF('Data Transformation'!E1355&lt;$R$10,E1355,$R$10)),IF(C1355=FALSE,FALSE,IF(C1355&lt;$R$10,C1355,$R$10)))</f>
        <v>0.71389820999999998</v>
      </c>
      <c r="H1355">
        <f>IF('Input and Summary Results'!$J$4="yes",'Data Transformation'!F1355,'Data Transformation'!D1355)</f>
        <v>8.1286280000000002E-2</v>
      </c>
      <c r="I1355">
        <f t="shared" si="94"/>
        <v>61</v>
      </c>
    </row>
    <row r="1356" spans="2:9" x14ac:dyDescent="0.25">
      <c r="B1356">
        <f>IF('Input and Summary Results'!D938=0,FALSE,'Input and Summary Results'!$B938)</f>
        <v>61</v>
      </c>
      <c r="C1356">
        <f>IF(OR(B1356=0,'Input and Summary Results'!D938=0,'Input and Summary Results'!D938=""),FALSE,'Input and Summary Results'!$D938)</f>
        <v>0.76999267000000005</v>
      </c>
      <c r="D1356">
        <f>IF(OR(B1356=0,'Input and Summary Results'!E938=0),FALSE,'Input and Summary Results'!$E938)</f>
        <v>5.6306189999999999E-2</v>
      </c>
      <c r="E1356">
        <f t="shared" si="92"/>
        <v>-0.11351340910505642</v>
      </c>
      <c r="F1356">
        <f t="shared" si="93"/>
        <v>3.1736518296985865E-2</v>
      </c>
      <c r="G1356">
        <f>IF('Input and Summary Results'!$J$4="yes",IF(C1356=FALSE,FALSE,IF('Data Transformation'!E1356&lt;$R$10,E1356,$R$10)),IF(C1356=FALSE,FALSE,IF(C1356&lt;$R$10,C1356,$R$10)))</f>
        <v>0.76999267000000005</v>
      </c>
      <c r="H1356">
        <f>IF('Input and Summary Results'!$J$4="yes",'Data Transformation'!F1356,'Data Transformation'!D1356)</f>
        <v>5.6306189999999999E-2</v>
      </c>
      <c r="I1356">
        <f t="shared" si="94"/>
        <v>61</v>
      </c>
    </row>
    <row r="1357" spans="2:9" x14ac:dyDescent="0.25">
      <c r="B1357">
        <f>IF('Input and Summary Results'!D939=0,FALSE,'Input and Summary Results'!$B939)</f>
        <v>61</v>
      </c>
      <c r="C1357">
        <f>IF(OR(B1357=0,'Input and Summary Results'!D939=0,'Input and Summary Results'!D939=""),FALSE,'Input and Summary Results'!$D939)</f>
        <v>0.90439581999999996</v>
      </c>
      <c r="D1357">
        <f>IF(OR(B1357=0,'Input and Summary Results'!E939=0),FALSE,'Input and Summary Results'!$E939)</f>
        <v>3.99324E-2</v>
      </c>
      <c r="E1357">
        <f t="shared" si="92"/>
        <v>-4.3641453574720261E-2</v>
      </c>
      <c r="F1357">
        <f t="shared" si="93"/>
        <v>1.916269537822499E-2</v>
      </c>
      <c r="G1357">
        <f>IF('Input and Summary Results'!$J$4="yes",IF(C1357=FALSE,FALSE,IF('Data Transformation'!E1357&lt;$R$10,E1357,$R$10)),IF(C1357=FALSE,FALSE,IF(C1357&lt;$R$10,C1357,$R$10)))</f>
        <v>0.90439581999999996</v>
      </c>
      <c r="H1357">
        <f>IF('Input and Summary Results'!$J$4="yes",'Data Transformation'!F1357,'Data Transformation'!D1357)</f>
        <v>3.99324E-2</v>
      </c>
      <c r="I1357">
        <f t="shared" si="94"/>
        <v>61</v>
      </c>
    </row>
    <row r="1358" spans="2:9" x14ac:dyDescent="0.25">
      <c r="B1358">
        <f>IF('Input and Summary Results'!D940=0,FALSE,'Input and Summary Results'!$B940)</f>
        <v>61</v>
      </c>
      <c r="C1358">
        <f>IF(OR(B1358=0,'Input and Summary Results'!D940=0,'Input and Summary Results'!D940=""),FALSE,'Input and Summary Results'!$D940)</f>
        <v>1.11596608</v>
      </c>
      <c r="D1358">
        <f>IF(OR(B1358=0,'Input and Summary Results'!E940=0),FALSE,'Input and Summary Results'!$E940)</f>
        <v>3.4008330000000003E-2</v>
      </c>
      <c r="E1358">
        <f t="shared" si="92"/>
        <v>4.7650994339280599E-2</v>
      </c>
      <c r="F1358">
        <f t="shared" si="93"/>
        <v>1.3225863657074597E-2</v>
      </c>
      <c r="G1358">
        <f>IF('Input and Summary Results'!$J$4="yes",IF(C1358=FALSE,FALSE,IF('Data Transformation'!E1358&lt;$R$10,E1358,$R$10)),IF(C1358=FALSE,FALSE,IF(C1358&lt;$R$10,C1358,$R$10)))</f>
        <v>1.11596608</v>
      </c>
      <c r="H1358">
        <f>IF('Input and Summary Results'!$J$4="yes",'Data Transformation'!F1358,'Data Transformation'!D1358)</f>
        <v>3.4008330000000003E-2</v>
      </c>
      <c r="I1358">
        <f t="shared" si="94"/>
        <v>61</v>
      </c>
    </row>
    <row r="1359" spans="2:9" x14ac:dyDescent="0.25">
      <c r="B1359">
        <f>IF('Input and Summary Results'!D941=0,FALSE,'Input and Summary Results'!$B941)</f>
        <v>61</v>
      </c>
      <c r="C1359">
        <f>IF(OR(B1359=0,'Input and Summary Results'!D941=0,'Input and Summary Results'!D941=""),FALSE,'Input and Summary Results'!$D941)</f>
        <v>1.1310306299999999</v>
      </c>
      <c r="D1359">
        <f>IF(OR(B1359=0,'Input and Summary Results'!E941=0),FALSE,'Input and Summary Results'!$E941)</f>
        <v>8.2629279999999999E-2</v>
      </c>
      <c r="E1359">
        <f t="shared" si="92"/>
        <v>5.3474366428420864E-2</v>
      </c>
      <c r="F1359">
        <f t="shared" si="93"/>
        <v>3.170657501998863E-2</v>
      </c>
      <c r="G1359">
        <f>IF('Input and Summary Results'!$J$4="yes",IF(C1359=FALSE,FALSE,IF('Data Transformation'!E1359&lt;$R$10,E1359,$R$10)),IF(C1359=FALSE,FALSE,IF(C1359&lt;$R$10,C1359,$R$10)))</f>
        <v>1.1310306299999999</v>
      </c>
      <c r="H1359">
        <f>IF('Input and Summary Results'!$J$4="yes",'Data Transformation'!F1359,'Data Transformation'!D1359)</f>
        <v>8.2629279999999999E-2</v>
      </c>
      <c r="I1359">
        <f t="shared" si="94"/>
        <v>61</v>
      </c>
    </row>
    <row r="1360" spans="2:9" x14ac:dyDescent="0.25">
      <c r="B1360">
        <f>IF('Input and Summary Results'!D942=0,FALSE,'Input and Summary Results'!$B942)</f>
        <v>62</v>
      </c>
      <c r="C1360">
        <f>IF(OR(B1360=0,'Input and Summary Results'!D942=0,'Input and Summary Results'!D942=""),FALSE,'Input and Summary Results'!$D942)</f>
        <v>0.3704826</v>
      </c>
      <c r="D1360">
        <f>IF(OR(B1360=0,'Input and Summary Results'!E942=0),FALSE,'Input and Summary Results'!$E942)</f>
        <v>6.7553760000000004E-2</v>
      </c>
      <c r="E1360">
        <f t="shared" si="92"/>
        <v>-0.43123218417975701</v>
      </c>
      <c r="F1360">
        <f t="shared" si="93"/>
        <v>7.9135516323843552E-2</v>
      </c>
      <c r="G1360">
        <f>IF('Input and Summary Results'!$J$4="yes",IF(C1360=FALSE,FALSE,IF('Data Transformation'!E1360&lt;$R$10,E1360,$R$10)),IF(C1360=FALSE,FALSE,IF(C1360&lt;$R$10,C1360,$R$10)))</f>
        <v>0.3704826</v>
      </c>
      <c r="H1360">
        <f>IF('Input and Summary Results'!$J$4="yes",'Data Transformation'!F1360,'Data Transformation'!D1360)</f>
        <v>6.7553760000000004E-2</v>
      </c>
      <c r="I1360">
        <f t="shared" si="94"/>
        <v>62</v>
      </c>
    </row>
    <row r="1361" spans="2:9" x14ac:dyDescent="0.25">
      <c r="B1361">
        <f>IF('Input and Summary Results'!D943=0,FALSE,'Input and Summary Results'!$B943)</f>
        <v>62</v>
      </c>
      <c r="C1361">
        <f>IF(OR(B1361=0,'Input and Summary Results'!D943=0,'Input and Summary Results'!D943=""),FALSE,'Input and Summary Results'!$D943)</f>
        <v>0.47887064000000001</v>
      </c>
      <c r="D1361">
        <f>IF(OR(B1361=0,'Input and Summary Results'!E943=0),FALSE,'Input and Summary Results'!$E943)</f>
        <v>9.0895149999999994E-2</v>
      </c>
      <c r="E1361">
        <f t="shared" si="92"/>
        <v>-0.31978178913585331</v>
      </c>
      <c r="F1361">
        <f t="shared" si="93"/>
        <v>8.2378186935828837E-2</v>
      </c>
      <c r="G1361">
        <f>IF('Input and Summary Results'!$J$4="yes",IF(C1361=FALSE,FALSE,IF('Data Transformation'!E1361&lt;$R$10,E1361,$R$10)),IF(C1361=FALSE,FALSE,IF(C1361&lt;$R$10,C1361,$R$10)))</f>
        <v>0.47887064000000001</v>
      </c>
      <c r="H1361">
        <f>IF('Input and Summary Results'!$J$4="yes",'Data Transformation'!F1361,'Data Transformation'!D1361)</f>
        <v>9.0895149999999994E-2</v>
      </c>
      <c r="I1361">
        <f t="shared" si="94"/>
        <v>62</v>
      </c>
    </row>
    <row r="1362" spans="2:9" x14ac:dyDescent="0.25">
      <c r="B1362">
        <f>IF('Input and Summary Results'!D944=0,FALSE,'Input and Summary Results'!$B944)</f>
        <v>62</v>
      </c>
      <c r="C1362">
        <f>IF(OR(B1362=0,'Input and Summary Results'!D944=0,'Input and Summary Results'!D944=""),FALSE,'Input and Summary Results'!$D944)</f>
        <v>0.50532491000000002</v>
      </c>
      <c r="D1362">
        <f>IF(OR(B1362=0,'Input and Summary Results'!E944=0),FALSE,'Input and Summary Results'!$E944)</f>
        <v>9.471425E-2</v>
      </c>
      <c r="E1362">
        <f t="shared" si="92"/>
        <v>-0.2964292926802411</v>
      </c>
      <c r="F1362">
        <f t="shared" si="93"/>
        <v>8.1345652443692115E-2</v>
      </c>
      <c r="G1362">
        <f>IF('Input and Summary Results'!$J$4="yes",IF(C1362=FALSE,FALSE,IF('Data Transformation'!E1362&lt;$R$10,E1362,$R$10)),IF(C1362=FALSE,FALSE,IF(C1362&lt;$R$10,C1362,$R$10)))</f>
        <v>0.50532491000000002</v>
      </c>
      <c r="H1362">
        <f>IF('Input and Summary Results'!$J$4="yes",'Data Transformation'!F1362,'Data Transformation'!D1362)</f>
        <v>9.471425E-2</v>
      </c>
      <c r="I1362">
        <f t="shared" si="94"/>
        <v>62</v>
      </c>
    </row>
    <row r="1363" spans="2:9" x14ac:dyDescent="0.25">
      <c r="B1363">
        <f>IF('Input and Summary Results'!D945=0,FALSE,'Input and Summary Results'!$B945)</f>
        <v>62</v>
      </c>
      <c r="C1363">
        <f>IF(OR(B1363=0,'Input and Summary Results'!D945=0,'Input and Summary Results'!D945=""),FALSE,'Input and Summary Results'!$D945)</f>
        <v>0.51614497000000004</v>
      </c>
      <c r="D1363">
        <f>IF(OR(B1363=0,'Input and Summary Results'!E945=0),FALSE,'Input and Summary Results'!$E945)</f>
        <v>5.6469699999999998E-2</v>
      </c>
      <c r="E1363">
        <f t="shared" si="92"/>
        <v>-0.28722830064323418</v>
      </c>
      <c r="F1363">
        <f t="shared" si="93"/>
        <v>4.7482492757800192E-2</v>
      </c>
      <c r="G1363">
        <f>IF('Input and Summary Results'!$J$4="yes",IF(C1363=FALSE,FALSE,IF('Data Transformation'!E1363&lt;$R$10,E1363,$R$10)),IF(C1363=FALSE,FALSE,IF(C1363&lt;$R$10,C1363,$R$10)))</f>
        <v>0.51614497000000004</v>
      </c>
      <c r="H1363">
        <f>IF('Input and Summary Results'!$J$4="yes",'Data Transformation'!F1363,'Data Transformation'!D1363)</f>
        <v>5.6469699999999998E-2</v>
      </c>
      <c r="I1363">
        <f t="shared" si="94"/>
        <v>62</v>
      </c>
    </row>
    <row r="1364" spans="2:9" x14ac:dyDescent="0.25">
      <c r="B1364">
        <f>IF('Input and Summary Results'!D946=0,FALSE,'Input and Summary Results'!$B946)</f>
        <v>62</v>
      </c>
      <c r="C1364">
        <f>IF(OR(B1364=0,'Input and Summary Results'!D946=0,'Input and Summary Results'!D946=""),FALSE,'Input and Summary Results'!$D946)</f>
        <v>0.56643966999999995</v>
      </c>
      <c r="D1364">
        <f>IF(OR(B1364=0,'Input and Summary Results'!E946=0),FALSE,'Input and Summary Results'!$E946)</f>
        <v>5.6863110000000001E-2</v>
      </c>
      <c r="E1364">
        <f t="shared" si="92"/>
        <v>-0.24684633890092425</v>
      </c>
      <c r="F1364">
        <f t="shared" si="93"/>
        <v>4.3567905016257076E-2</v>
      </c>
      <c r="G1364">
        <f>IF('Input and Summary Results'!$J$4="yes",IF(C1364=FALSE,FALSE,IF('Data Transformation'!E1364&lt;$R$10,E1364,$R$10)),IF(C1364=FALSE,FALSE,IF(C1364&lt;$R$10,C1364,$R$10)))</f>
        <v>0.56643966999999995</v>
      </c>
      <c r="H1364">
        <f>IF('Input and Summary Results'!$J$4="yes",'Data Transformation'!F1364,'Data Transformation'!D1364)</f>
        <v>5.6863110000000001E-2</v>
      </c>
      <c r="I1364">
        <f t="shared" si="94"/>
        <v>62</v>
      </c>
    </row>
    <row r="1365" spans="2:9" x14ac:dyDescent="0.25">
      <c r="B1365">
        <f>IF('Input and Summary Results'!D947=0,FALSE,'Input and Summary Results'!$B947)</f>
        <v>62</v>
      </c>
      <c r="C1365">
        <f>IF(OR(B1365=0,'Input and Summary Results'!D947=0,'Input and Summary Results'!D947=""),FALSE,'Input and Summary Results'!$D947)</f>
        <v>0.58158379999999998</v>
      </c>
      <c r="D1365">
        <f>IF(OR(B1365=0,'Input and Summary Results'!E947=0),FALSE,'Input and Summary Results'!$E947)</f>
        <v>5.1454550000000002E-2</v>
      </c>
      <c r="E1365">
        <f t="shared" si="92"/>
        <v>-0.23538769924082351</v>
      </c>
      <c r="F1365">
        <f t="shared" si="93"/>
        <v>3.8397346521687852E-2</v>
      </c>
      <c r="G1365">
        <f>IF('Input and Summary Results'!$J$4="yes",IF(C1365=FALSE,FALSE,IF('Data Transformation'!E1365&lt;$R$10,E1365,$R$10)),IF(C1365=FALSE,FALSE,IF(C1365&lt;$R$10,C1365,$R$10)))</f>
        <v>0.58158379999999998</v>
      </c>
      <c r="H1365">
        <f>IF('Input and Summary Results'!$J$4="yes",'Data Transformation'!F1365,'Data Transformation'!D1365)</f>
        <v>5.1454550000000002E-2</v>
      </c>
      <c r="I1365">
        <f t="shared" si="94"/>
        <v>62</v>
      </c>
    </row>
    <row r="1366" spans="2:9" x14ac:dyDescent="0.25">
      <c r="B1366">
        <f>IF('Input and Summary Results'!D948=0,FALSE,'Input and Summary Results'!$B948)</f>
        <v>62</v>
      </c>
      <c r="C1366">
        <f>IF(OR(B1366=0,'Input and Summary Results'!D948=0,'Input and Summary Results'!D948=""),FALSE,'Input and Summary Results'!$D948)</f>
        <v>0.61138462999999998</v>
      </c>
      <c r="D1366">
        <f>IF(OR(B1366=0,'Input and Summary Results'!E948=0),FALSE,'Input and Summary Results'!$E948)</f>
        <v>5.0029030000000002E-2</v>
      </c>
      <c r="E1366">
        <f t="shared" si="92"/>
        <v>-0.21368548348708258</v>
      </c>
      <c r="F1366">
        <f t="shared" si="93"/>
        <v>3.5513812344284808E-2</v>
      </c>
      <c r="G1366">
        <f>IF('Input and Summary Results'!$J$4="yes",IF(C1366=FALSE,FALSE,IF('Data Transformation'!E1366&lt;$R$10,E1366,$R$10)),IF(C1366=FALSE,FALSE,IF(C1366&lt;$R$10,C1366,$R$10)))</f>
        <v>0.61138462999999998</v>
      </c>
      <c r="H1366">
        <f>IF('Input and Summary Results'!$J$4="yes",'Data Transformation'!F1366,'Data Transformation'!D1366)</f>
        <v>5.0029030000000002E-2</v>
      </c>
      <c r="I1366">
        <f t="shared" si="94"/>
        <v>62</v>
      </c>
    </row>
    <row r="1367" spans="2:9" x14ac:dyDescent="0.25">
      <c r="B1367">
        <f>IF('Input and Summary Results'!D949=0,FALSE,'Input and Summary Results'!$B949)</f>
        <v>62</v>
      </c>
      <c r="C1367">
        <f>IF(OR(B1367=0,'Input and Summary Results'!D949=0,'Input and Summary Results'!D949=""),FALSE,'Input and Summary Results'!$D949)</f>
        <v>0.63752779000000004</v>
      </c>
      <c r="D1367">
        <f>IF(OR(B1367=0,'Input and Summary Results'!E949=0),FALSE,'Input and Summary Results'!$E949)</f>
        <v>7.6007820000000004E-2</v>
      </c>
      <c r="E1367">
        <f t="shared" si="92"/>
        <v>-0.19550087947345518</v>
      </c>
      <c r="F1367">
        <f t="shared" si="93"/>
        <v>5.1742676001621822E-2</v>
      </c>
      <c r="G1367">
        <f>IF('Input and Summary Results'!$J$4="yes",IF(C1367=FALSE,FALSE,IF('Data Transformation'!E1367&lt;$R$10,E1367,$R$10)),IF(C1367=FALSE,FALSE,IF(C1367&lt;$R$10,C1367,$R$10)))</f>
        <v>0.63752779000000004</v>
      </c>
      <c r="H1367">
        <f>IF('Input and Summary Results'!$J$4="yes",'Data Transformation'!F1367,'Data Transformation'!D1367)</f>
        <v>7.6007820000000004E-2</v>
      </c>
      <c r="I1367">
        <f t="shared" si="94"/>
        <v>62</v>
      </c>
    </row>
    <row r="1368" spans="2:9" x14ac:dyDescent="0.25">
      <c r="B1368">
        <f>IF('Input and Summary Results'!D950=0,FALSE,'Input and Summary Results'!$B950)</f>
        <v>62</v>
      </c>
      <c r="C1368">
        <f>IF(OR(B1368=0,'Input and Summary Results'!D950=0,'Input and Summary Results'!D950=""),FALSE,'Input and Summary Results'!$D950)</f>
        <v>0.65922742000000001</v>
      </c>
      <c r="D1368">
        <f>IF(OR(B1368=0,'Input and Summary Results'!E950=0),FALSE,'Input and Summary Results'!$E950)</f>
        <v>0.11642168</v>
      </c>
      <c r="E1368">
        <f t="shared" si="92"/>
        <v>-0.18096473682818662</v>
      </c>
      <c r="F1368">
        <f t="shared" si="93"/>
        <v>7.6645794132774392E-2</v>
      </c>
      <c r="G1368">
        <f>IF('Input and Summary Results'!$J$4="yes",IF(C1368=FALSE,FALSE,IF('Data Transformation'!E1368&lt;$R$10,E1368,$R$10)),IF(C1368=FALSE,FALSE,IF(C1368&lt;$R$10,C1368,$R$10)))</f>
        <v>0.65922742000000001</v>
      </c>
      <c r="H1368">
        <f>IF('Input and Summary Results'!$J$4="yes",'Data Transformation'!F1368,'Data Transformation'!D1368)</f>
        <v>0.11642168</v>
      </c>
      <c r="I1368">
        <f t="shared" si="94"/>
        <v>62</v>
      </c>
    </row>
    <row r="1369" spans="2:9" x14ac:dyDescent="0.25">
      <c r="B1369">
        <f>IF('Input and Summary Results'!D951=0,FALSE,'Input and Summary Results'!$B951)</f>
        <v>62</v>
      </c>
      <c r="C1369">
        <f>IF(OR(B1369=0,'Input and Summary Results'!D951=0,'Input and Summary Results'!D951=""),FALSE,'Input and Summary Results'!$D951)</f>
        <v>0.67031110000000005</v>
      </c>
      <c r="D1369">
        <f>IF(OR(B1369=0,'Input and Summary Results'!E951=0),FALSE,'Input and Summary Results'!$E951)</f>
        <v>6.8815169999999995E-2</v>
      </c>
      <c r="E1369">
        <f t="shared" si="92"/>
        <v>-0.17372358885804901</v>
      </c>
      <c r="F1369">
        <f t="shared" si="93"/>
        <v>4.4555108486193942E-2</v>
      </c>
      <c r="G1369">
        <f>IF('Input and Summary Results'!$J$4="yes",IF(C1369=FALSE,FALSE,IF('Data Transformation'!E1369&lt;$R$10,E1369,$R$10)),IF(C1369=FALSE,FALSE,IF(C1369&lt;$R$10,C1369,$R$10)))</f>
        <v>0.67031110000000005</v>
      </c>
      <c r="H1369">
        <f>IF('Input and Summary Results'!$J$4="yes",'Data Transformation'!F1369,'Data Transformation'!D1369)</f>
        <v>6.8815169999999995E-2</v>
      </c>
      <c r="I1369">
        <f t="shared" si="94"/>
        <v>62</v>
      </c>
    </row>
    <row r="1370" spans="2:9" x14ac:dyDescent="0.25">
      <c r="B1370">
        <f>IF('Input and Summary Results'!D952=0,FALSE,'Input and Summary Results'!$B952)</f>
        <v>62</v>
      </c>
      <c r="C1370">
        <f>IF(OR(B1370=0,'Input and Summary Results'!D952=0,'Input and Summary Results'!D952=""),FALSE,'Input and Summary Results'!$D952)</f>
        <v>0.67458090999999998</v>
      </c>
      <c r="D1370">
        <f>IF(OR(B1370=0,'Input and Summary Results'!E952=0),FALSE,'Input and Summary Results'!$E952)</f>
        <v>8.6956309999999995E-2</v>
      </c>
      <c r="E1370">
        <f t="shared" si="92"/>
        <v>-0.1709659530948868</v>
      </c>
      <c r="F1370">
        <f t="shared" si="93"/>
        <v>5.594442116661736E-2</v>
      </c>
      <c r="G1370">
        <f>IF('Input and Summary Results'!$J$4="yes",IF(C1370=FALSE,FALSE,IF('Data Transformation'!E1370&lt;$R$10,E1370,$R$10)),IF(C1370=FALSE,FALSE,IF(C1370&lt;$R$10,C1370,$R$10)))</f>
        <v>0.67458090999999998</v>
      </c>
      <c r="H1370">
        <f>IF('Input and Summary Results'!$J$4="yes",'Data Transformation'!F1370,'Data Transformation'!D1370)</f>
        <v>8.6956309999999995E-2</v>
      </c>
      <c r="I1370">
        <f t="shared" si="94"/>
        <v>62</v>
      </c>
    </row>
    <row r="1371" spans="2:9" x14ac:dyDescent="0.25">
      <c r="B1371">
        <f>IF('Input and Summary Results'!D953=0,FALSE,'Input and Summary Results'!$B953)</f>
        <v>62</v>
      </c>
      <c r="C1371">
        <f>IF(OR(B1371=0,'Input and Summary Results'!D953=0,'Input and Summary Results'!D953=""),FALSE,'Input and Summary Results'!$D953)</f>
        <v>0.67696476000000005</v>
      </c>
      <c r="D1371">
        <f>IF(OR(B1371=0,'Input and Summary Results'!E953=0),FALSE,'Input and Summary Results'!$E953)</f>
        <v>0.10852001999999999</v>
      </c>
      <c r="E1371">
        <f t="shared" si="92"/>
        <v>-0.16943393831024853</v>
      </c>
      <c r="F1371">
        <f t="shared" si="93"/>
        <v>6.9571846959951056E-2</v>
      </c>
      <c r="G1371">
        <f>IF('Input and Summary Results'!$J$4="yes",IF(C1371=FALSE,FALSE,IF('Data Transformation'!E1371&lt;$R$10,E1371,$R$10)),IF(C1371=FALSE,FALSE,IF(C1371&lt;$R$10,C1371,$R$10)))</f>
        <v>0.67696476000000005</v>
      </c>
      <c r="H1371">
        <f>IF('Input and Summary Results'!$J$4="yes",'Data Transformation'!F1371,'Data Transformation'!D1371)</f>
        <v>0.10852001999999999</v>
      </c>
      <c r="I1371">
        <f t="shared" si="94"/>
        <v>62</v>
      </c>
    </row>
    <row r="1372" spans="2:9" x14ac:dyDescent="0.25">
      <c r="B1372">
        <f>IF('Input and Summary Results'!D954=0,FALSE,'Input and Summary Results'!$B954)</f>
        <v>62</v>
      </c>
      <c r="C1372">
        <f>IF(OR(B1372=0,'Input and Summary Results'!D954=0,'Input and Summary Results'!D954=""),FALSE,'Input and Summary Results'!$D954)</f>
        <v>0.71257672000000005</v>
      </c>
      <c r="D1372">
        <f>IF(OR(B1372=0,'Input and Summary Results'!E954=0),FALSE,'Input and Summary Results'!$E954)</f>
        <v>9.3526869999999998E-2</v>
      </c>
      <c r="E1372">
        <f t="shared" si="92"/>
        <v>-0.14716837022621951</v>
      </c>
      <c r="F1372">
        <f t="shared" si="93"/>
        <v>5.6963215946768508E-2</v>
      </c>
      <c r="G1372">
        <f>IF('Input and Summary Results'!$J$4="yes",IF(C1372=FALSE,FALSE,IF('Data Transformation'!E1372&lt;$R$10,E1372,$R$10)),IF(C1372=FALSE,FALSE,IF(C1372&lt;$R$10,C1372,$R$10)))</f>
        <v>0.71257672000000005</v>
      </c>
      <c r="H1372">
        <f>IF('Input and Summary Results'!$J$4="yes",'Data Transformation'!F1372,'Data Transformation'!D1372)</f>
        <v>9.3526869999999998E-2</v>
      </c>
      <c r="I1372">
        <f t="shared" si="94"/>
        <v>62</v>
      </c>
    </row>
    <row r="1373" spans="2:9" x14ac:dyDescent="0.25">
      <c r="B1373">
        <f>IF('Input and Summary Results'!D955=0,FALSE,'Input and Summary Results'!$B955)</f>
        <v>62</v>
      </c>
      <c r="C1373">
        <f>IF(OR(B1373=0,'Input and Summary Results'!D955=0,'Input and Summary Results'!D955=""),FALSE,'Input and Summary Results'!$D955)</f>
        <v>0.72725991000000001</v>
      </c>
      <c r="D1373">
        <f>IF(OR(B1373=0,'Input and Summary Results'!E955=0),FALSE,'Input and Summary Results'!$E955)</f>
        <v>5.1075629999999997E-2</v>
      </c>
      <c r="E1373">
        <f t="shared" si="92"/>
        <v>-0.13831035213110288</v>
      </c>
      <c r="F1373">
        <f t="shared" si="93"/>
        <v>3.0479919372979048E-2</v>
      </c>
      <c r="G1373">
        <f>IF('Input and Summary Results'!$J$4="yes",IF(C1373=FALSE,FALSE,IF('Data Transformation'!E1373&lt;$R$10,E1373,$R$10)),IF(C1373=FALSE,FALSE,IF(C1373&lt;$R$10,C1373,$R$10)))</f>
        <v>0.72725991000000001</v>
      </c>
      <c r="H1373">
        <f>IF('Input and Summary Results'!$J$4="yes",'Data Transformation'!F1373,'Data Transformation'!D1373)</f>
        <v>5.1075629999999997E-2</v>
      </c>
      <c r="I1373">
        <f t="shared" si="94"/>
        <v>62</v>
      </c>
    </row>
    <row r="1374" spans="2:9" x14ac:dyDescent="0.25">
      <c r="B1374">
        <f>IF('Input and Summary Results'!D956=0,FALSE,'Input and Summary Results'!$B956)</f>
        <v>62</v>
      </c>
      <c r="C1374">
        <f>IF(OR(B1374=0,'Input and Summary Results'!D956=0,'Input and Summary Results'!D956=""),FALSE,'Input and Summary Results'!$D956)</f>
        <v>0.75495911999999998</v>
      </c>
      <c r="D1374">
        <f>IF(OR(B1374=0,'Input and Summary Results'!E956=0),FALSE,'Input and Summary Results'!$E956)</f>
        <v>9.5621510000000007E-2</v>
      </c>
      <c r="E1374">
        <f t="shared" si="92"/>
        <v>-0.12207656418417305</v>
      </c>
      <c r="F1374">
        <f t="shared" si="93"/>
        <v>5.4969513236690228E-2</v>
      </c>
      <c r="G1374">
        <f>IF('Input and Summary Results'!$J$4="yes",IF(C1374=FALSE,FALSE,IF('Data Transformation'!E1374&lt;$R$10,E1374,$R$10)),IF(C1374=FALSE,FALSE,IF(C1374&lt;$R$10,C1374,$R$10)))</f>
        <v>0.75495911999999998</v>
      </c>
      <c r="H1374">
        <f>IF('Input and Summary Results'!$J$4="yes",'Data Transformation'!F1374,'Data Transformation'!D1374)</f>
        <v>9.5621510000000007E-2</v>
      </c>
      <c r="I1374">
        <f t="shared" si="94"/>
        <v>62</v>
      </c>
    </row>
    <row r="1375" spans="2:9" x14ac:dyDescent="0.25">
      <c r="B1375">
        <f>IF('Input and Summary Results'!D957=0,FALSE,'Input and Summary Results'!$B957)</f>
        <v>62</v>
      </c>
      <c r="C1375">
        <f>IF(OR(B1375=0,'Input and Summary Results'!D957=0,'Input and Summary Results'!D957=""),FALSE,'Input and Summary Results'!$D957)</f>
        <v>0.83808687999999998</v>
      </c>
      <c r="D1375">
        <f>IF(OR(B1375=0,'Input and Summary Results'!E957=0),FALSE,'Input and Summary Results'!$E957)</f>
        <v>8.9022989999999996E-2</v>
      </c>
      <c r="E1375">
        <f t="shared" si="92"/>
        <v>-7.6710958041790109E-2</v>
      </c>
      <c r="F1375">
        <f t="shared" si="93"/>
        <v>4.6100205816370733E-2</v>
      </c>
      <c r="G1375">
        <f>IF('Input and Summary Results'!$J$4="yes",IF(C1375=FALSE,FALSE,IF('Data Transformation'!E1375&lt;$R$10,E1375,$R$10)),IF(C1375=FALSE,FALSE,IF(C1375&lt;$R$10,C1375,$R$10)))</f>
        <v>0.83808687999999998</v>
      </c>
      <c r="H1375">
        <f>IF('Input and Summary Results'!$J$4="yes",'Data Transformation'!F1375,'Data Transformation'!D1375)</f>
        <v>8.9022989999999996E-2</v>
      </c>
      <c r="I1375">
        <f t="shared" si="94"/>
        <v>62</v>
      </c>
    </row>
    <row r="1376" spans="2:9" x14ac:dyDescent="0.25">
      <c r="B1376">
        <f>IF('Input and Summary Results'!D958=0,FALSE,'Input and Summary Results'!$B958)</f>
        <v>62</v>
      </c>
      <c r="C1376">
        <f>IF(OR(B1376=0,'Input and Summary Results'!D958=0,'Input and Summary Results'!D958=""),FALSE,'Input and Summary Results'!$D958)</f>
        <v>0.85569097999999999</v>
      </c>
      <c r="D1376">
        <f>IF(OR(B1376=0,'Input and Summary Results'!E958=0),FALSE,'Input and Summary Results'!$E958)</f>
        <v>9.1364940000000006E-2</v>
      </c>
      <c r="E1376">
        <f t="shared" si="92"/>
        <v>-6.7683045966618227E-2</v>
      </c>
      <c r="F1376">
        <f t="shared" si="93"/>
        <v>4.6339607272709596E-2</v>
      </c>
      <c r="G1376">
        <f>IF('Input and Summary Results'!$J$4="yes",IF(C1376=FALSE,FALSE,IF('Data Transformation'!E1376&lt;$R$10,E1376,$R$10)),IF(C1376=FALSE,FALSE,IF(C1376&lt;$R$10,C1376,$R$10)))</f>
        <v>0.85569097999999999</v>
      </c>
      <c r="H1376">
        <f>IF('Input and Summary Results'!$J$4="yes",'Data Transformation'!F1376,'Data Transformation'!D1376)</f>
        <v>9.1364940000000006E-2</v>
      </c>
      <c r="I1376">
        <f t="shared" si="94"/>
        <v>62</v>
      </c>
    </row>
    <row r="1377" spans="2:9" x14ac:dyDescent="0.25">
      <c r="B1377">
        <f>IF('Input and Summary Results'!D959=0,FALSE,'Input and Summary Results'!$B959)</f>
        <v>62</v>
      </c>
      <c r="C1377">
        <f>IF(OR(B1377=0,'Input and Summary Results'!D959=0,'Input and Summary Results'!D959=""),FALSE,'Input and Summary Results'!$D959)</f>
        <v>1.01327335</v>
      </c>
      <c r="D1377">
        <f>IF(OR(B1377=0,'Input and Summary Results'!E959=0),FALSE,'Input and Summary Results'!$E959)</f>
        <v>6.8442929999999999E-2</v>
      </c>
      <c r="E1377">
        <f t="shared" si="92"/>
        <v>5.7266204663423909E-3</v>
      </c>
      <c r="F1377">
        <f t="shared" si="93"/>
        <v>2.9315121748736413E-2</v>
      </c>
      <c r="G1377">
        <f>IF('Input and Summary Results'!$J$4="yes",IF(C1377=FALSE,FALSE,IF('Data Transformation'!E1377&lt;$R$10,E1377,$R$10)),IF(C1377=FALSE,FALSE,IF(C1377&lt;$R$10,C1377,$R$10)))</f>
        <v>1.01327335</v>
      </c>
      <c r="H1377">
        <f>IF('Input and Summary Results'!$J$4="yes",'Data Transformation'!F1377,'Data Transformation'!D1377)</f>
        <v>6.8442929999999999E-2</v>
      </c>
      <c r="I1377">
        <f t="shared" si="94"/>
        <v>62</v>
      </c>
    </row>
    <row r="1378" spans="2:9" x14ac:dyDescent="0.25">
      <c r="B1378">
        <f>IF('Input and Summary Results'!D960=0,FALSE,'Input and Summary Results'!$B960)</f>
        <v>63</v>
      </c>
      <c r="C1378">
        <f>IF(OR(B1378=0,'Input and Summary Results'!D960=0,'Input and Summary Results'!D960=""),FALSE,'Input and Summary Results'!$D960)</f>
        <v>0.54555030000000004</v>
      </c>
      <c r="D1378">
        <f>IF(OR(B1378=0,'Input and Summary Results'!E960=0),FALSE,'Input and Summary Results'!$E960)</f>
        <v>5.7282220000000002E-2</v>
      </c>
      <c r="E1378">
        <f t="shared" si="92"/>
        <v>-0.26316520106950098</v>
      </c>
      <c r="F1378">
        <f t="shared" si="93"/>
        <v>4.5569553311582814E-2</v>
      </c>
      <c r="G1378">
        <f>IF('Input and Summary Results'!$J$4="yes",IF(C1378=FALSE,FALSE,IF('Data Transformation'!E1378&lt;$R$10,E1378,$R$10)),IF(C1378=FALSE,FALSE,IF(C1378&lt;$R$10,C1378,$R$10)))</f>
        <v>0.54555030000000004</v>
      </c>
      <c r="H1378">
        <f>IF('Input and Summary Results'!$J$4="yes",'Data Transformation'!F1378,'Data Transformation'!D1378)</f>
        <v>5.7282220000000002E-2</v>
      </c>
      <c r="I1378">
        <f t="shared" si="94"/>
        <v>63</v>
      </c>
    </row>
    <row r="1379" spans="2:9" x14ac:dyDescent="0.25">
      <c r="B1379">
        <f>IF('Input and Summary Results'!D961=0,FALSE,'Input and Summary Results'!$B961)</f>
        <v>63</v>
      </c>
      <c r="C1379">
        <f>IF(OR(B1379=0,'Input and Summary Results'!D961=0,'Input and Summary Results'!D961=""),FALSE,'Input and Summary Results'!$D961)</f>
        <v>0.72842079999999998</v>
      </c>
      <c r="D1379">
        <f>IF(OR(B1379=0,'Input and Summary Results'!E961=0),FALSE,'Input and Summary Results'!$E961)</f>
        <v>3.4189030000000002E-2</v>
      </c>
      <c r="E1379">
        <f t="shared" si="92"/>
        <v>-0.13761766145447976</v>
      </c>
      <c r="F1379">
        <f t="shared" si="93"/>
        <v>2.0370147337912373E-2</v>
      </c>
      <c r="G1379">
        <f>IF('Input and Summary Results'!$J$4="yes",IF(C1379=FALSE,FALSE,IF('Data Transformation'!E1379&lt;$R$10,E1379,$R$10)),IF(C1379=FALSE,FALSE,IF(C1379&lt;$R$10,C1379,$R$10)))</f>
        <v>0.72842079999999998</v>
      </c>
      <c r="H1379">
        <f>IF('Input and Summary Results'!$J$4="yes",'Data Transformation'!F1379,'Data Transformation'!D1379)</f>
        <v>3.4189030000000002E-2</v>
      </c>
      <c r="I1379">
        <f t="shared" si="94"/>
        <v>63</v>
      </c>
    </row>
    <row r="1380" spans="2:9" x14ac:dyDescent="0.25">
      <c r="B1380">
        <f>IF('Input and Summary Results'!D962=0,FALSE,'Input and Summary Results'!$B962)</f>
        <v>63</v>
      </c>
      <c r="C1380">
        <f>IF(OR(B1380=0,'Input and Summary Results'!D962=0,'Input and Summary Results'!D962=""),FALSE,'Input and Summary Results'!$D962)</f>
        <v>0.74597941000000001</v>
      </c>
      <c r="D1380">
        <f>IF(OR(B1380=0,'Input and Summary Results'!E962=0),FALSE,'Input and Summary Results'!$E962)</f>
        <v>4.4033559999999999E-2</v>
      </c>
      <c r="E1380">
        <f t="shared" si="92"/>
        <v>-0.12727315945332096</v>
      </c>
      <c r="F1380">
        <f t="shared" si="93"/>
        <v>2.5618086483110841E-2</v>
      </c>
      <c r="G1380">
        <f>IF('Input and Summary Results'!$J$4="yes",IF(C1380=FALSE,FALSE,IF('Data Transformation'!E1380&lt;$R$10,E1380,$R$10)),IF(C1380=FALSE,FALSE,IF(C1380&lt;$R$10,C1380,$R$10)))</f>
        <v>0.74597941000000001</v>
      </c>
      <c r="H1380">
        <f>IF('Input and Summary Results'!$J$4="yes",'Data Transformation'!F1380,'Data Transformation'!D1380)</f>
        <v>4.4033559999999999E-2</v>
      </c>
      <c r="I1380">
        <f t="shared" si="94"/>
        <v>63</v>
      </c>
    </row>
    <row r="1381" spans="2:9" x14ac:dyDescent="0.25">
      <c r="B1381">
        <f>IF('Input and Summary Results'!D963=0,FALSE,'Input and Summary Results'!$B963)</f>
        <v>63</v>
      </c>
      <c r="C1381">
        <f>IF(OR(B1381=0,'Input and Summary Results'!D963=0,'Input and Summary Results'!D963=""),FALSE,'Input and Summary Results'!$D963)</f>
        <v>0.75300955999999997</v>
      </c>
      <c r="D1381">
        <f>IF(OR(B1381=0,'Input and Summary Results'!E963=0),FALSE,'Input and Summary Results'!$E963)</f>
        <v>4.8240129999999999E-2</v>
      </c>
      <c r="E1381">
        <f t="shared" si="92"/>
        <v>-0.12319951008231209</v>
      </c>
      <c r="F1381">
        <f t="shared" si="93"/>
        <v>2.780338727704865E-2</v>
      </c>
      <c r="G1381">
        <f>IF('Input and Summary Results'!$J$4="yes",IF(C1381=FALSE,FALSE,IF('Data Transformation'!E1381&lt;$R$10,E1381,$R$10)),IF(C1381=FALSE,FALSE,IF(C1381&lt;$R$10,C1381,$R$10)))</f>
        <v>0.75300955999999997</v>
      </c>
      <c r="H1381">
        <f>IF('Input and Summary Results'!$J$4="yes",'Data Transformation'!F1381,'Data Transformation'!D1381)</f>
        <v>4.8240129999999999E-2</v>
      </c>
      <c r="I1381">
        <f t="shared" si="94"/>
        <v>63</v>
      </c>
    </row>
    <row r="1382" spans="2:9" x14ac:dyDescent="0.25">
      <c r="B1382">
        <f>IF('Input and Summary Results'!D964=0,FALSE,'Input and Summary Results'!$B964)</f>
        <v>63</v>
      </c>
      <c r="C1382">
        <f>IF(OR(B1382=0,'Input and Summary Results'!D964=0,'Input and Summary Results'!D964=""),FALSE,'Input and Summary Results'!$D964)</f>
        <v>0.83763522999999995</v>
      </c>
      <c r="D1382">
        <f>IF(OR(B1382=0,'Input and Summary Results'!E964=0),FALSE,'Input and Summary Results'!$E964)</f>
        <v>2.7557600000000002E-2</v>
      </c>
      <c r="E1382">
        <f t="shared" si="92"/>
        <v>-7.6945065005386004E-2</v>
      </c>
      <c r="F1382">
        <f t="shared" si="93"/>
        <v>1.4278289608234365E-2</v>
      </c>
      <c r="G1382">
        <f>IF('Input and Summary Results'!$J$4="yes",IF(C1382=FALSE,FALSE,IF('Data Transformation'!E1382&lt;$R$10,E1382,$R$10)),IF(C1382=FALSE,FALSE,IF(C1382&lt;$R$10,C1382,$R$10)))</f>
        <v>0.83763522999999995</v>
      </c>
      <c r="H1382">
        <f>IF('Input and Summary Results'!$J$4="yes",'Data Transformation'!F1382,'Data Transformation'!D1382)</f>
        <v>2.7557600000000002E-2</v>
      </c>
      <c r="I1382">
        <f t="shared" si="94"/>
        <v>63</v>
      </c>
    </row>
    <row r="1383" spans="2:9" x14ac:dyDescent="0.25">
      <c r="B1383">
        <f>IF('Input and Summary Results'!D965=0,FALSE,'Input and Summary Results'!$B965)</f>
        <v>63</v>
      </c>
      <c r="C1383">
        <f>IF(OR(B1383=0,'Input and Summary Results'!D965=0,'Input and Summary Results'!D965=""),FALSE,'Input and Summary Results'!$D965)</f>
        <v>0.86643358999999998</v>
      </c>
      <c r="D1383">
        <f>IF(OR(B1383=0,'Input and Summary Results'!E965=0),FALSE,'Input and Summary Results'!$E965)</f>
        <v>6.8539680000000006E-2</v>
      </c>
      <c r="E1383">
        <f t="shared" si="92"/>
        <v>-6.2264719276469031E-2</v>
      </c>
      <c r="F1383">
        <f t="shared" si="93"/>
        <v>3.433179583907868E-2</v>
      </c>
      <c r="G1383">
        <f>IF('Input and Summary Results'!$J$4="yes",IF(C1383=FALSE,FALSE,IF('Data Transformation'!E1383&lt;$R$10,E1383,$R$10)),IF(C1383=FALSE,FALSE,IF(C1383&lt;$R$10,C1383,$R$10)))</f>
        <v>0.86643358999999998</v>
      </c>
      <c r="H1383">
        <f>IF('Input and Summary Results'!$J$4="yes",'Data Transformation'!F1383,'Data Transformation'!D1383)</f>
        <v>6.8539680000000006E-2</v>
      </c>
      <c r="I1383">
        <f t="shared" si="94"/>
        <v>63</v>
      </c>
    </row>
    <row r="1384" spans="2:9" x14ac:dyDescent="0.25">
      <c r="B1384">
        <f>IF('Input and Summary Results'!D966=0,FALSE,'Input and Summary Results'!$B966)</f>
        <v>63</v>
      </c>
      <c r="C1384">
        <f>IF(OR(B1384=0,'Input and Summary Results'!D966=0,'Input and Summary Results'!D966=""),FALSE,'Input and Summary Results'!$D966)</f>
        <v>0.86865950000000003</v>
      </c>
      <c r="D1384">
        <f>IF(OR(B1384=0,'Input and Summary Results'!E966=0),FALSE,'Input and Summary Results'!$E966)</f>
        <v>4.1096199999999999E-2</v>
      </c>
      <c r="E1384">
        <f t="shared" si="92"/>
        <v>-6.1150426370678468E-2</v>
      </c>
      <c r="F1384">
        <f t="shared" si="93"/>
        <v>2.0532499558227363E-2</v>
      </c>
      <c r="G1384">
        <f>IF('Input and Summary Results'!$J$4="yes",IF(C1384=FALSE,FALSE,IF('Data Transformation'!E1384&lt;$R$10,E1384,$R$10)),IF(C1384=FALSE,FALSE,IF(C1384&lt;$R$10,C1384,$R$10)))</f>
        <v>0.86865950000000003</v>
      </c>
      <c r="H1384">
        <f>IF('Input and Summary Results'!$J$4="yes",'Data Transformation'!F1384,'Data Transformation'!D1384)</f>
        <v>4.1096199999999999E-2</v>
      </c>
      <c r="I1384">
        <f t="shared" si="94"/>
        <v>63</v>
      </c>
    </row>
    <row r="1385" spans="2:9" x14ac:dyDescent="0.25">
      <c r="B1385">
        <f>IF('Input and Summary Results'!D967=0,FALSE,'Input and Summary Results'!$B967)</f>
        <v>63</v>
      </c>
      <c r="C1385">
        <f>IF(OR(B1385=0,'Input and Summary Results'!D967=0,'Input and Summary Results'!D967=""),FALSE,'Input and Summary Results'!$D967)</f>
        <v>0.90399235</v>
      </c>
      <c r="D1385">
        <f>IF(OR(B1385=0,'Input and Summary Results'!E967=0),FALSE,'Input and Summary Results'!$E967)</f>
        <v>3.5680099999999999E-2</v>
      </c>
      <c r="E1385">
        <f t="shared" si="92"/>
        <v>-4.3835244709198813E-2</v>
      </c>
      <c r="F1385">
        <f t="shared" si="93"/>
        <v>1.7129750489592085E-2</v>
      </c>
      <c r="G1385">
        <f>IF('Input and Summary Results'!$J$4="yes",IF(C1385=FALSE,FALSE,IF('Data Transformation'!E1385&lt;$R$10,E1385,$R$10)),IF(C1385=FALSE,FALSE,IF(C1385&lt;$R$10,C1385,$R$10)))</f>
        <v>0.90399235</v>
      </c>
      <c r="H1385">
        <f>IF('Input and Summary Results'!$J$4="yes",'Data Transformation'!F1385,'Data Transformation'!D1385)</f>
        <v>3.5680099999999999E-2</v>
      </c>
      <c r="I1385">
        <f t="shared" si="94"/>
        <v>63</v>
      </c>
    </row>
    <row r="1386" spans="2:9" x14ac:dyDescent="0.25">
      <c r="B1386">
        <f>IF('Input and Summary Results'!D968=0,FALSE,'Input and Summary Results'!$B968)</f>
        <v>63</v>
      </c>
      <c r="C1386">
        <f>IF(OR(B1386=0,'Input and Summary Results'!D968=0,'Input and Summary Results'!D968=""),FALSE,'Input and Summary Results'!$D968)</f>
        <v>0.92004865999999996</v>
      </c>
      <c r="D1386">
        <f>IF(OR(B1386=0,'Input and Summary Results'!E968=0),FALSE,'Input and Summary Results'!$E968)</f>
        <v>3.1895270000000003E-2</v>
      </c>
      <c r="E1386">
        <f t="shared" ref="E1386:E1449" si="95">IF(C1386=FALSE,FALSE,LOG10(C1386))</f>
        <v>-3.6189202860271656E-2</v>
      </c>
      <c r="F1386">
        <f t="shared" ref="F1386:F1449" si="96">IF(D1386=FALSE, FALSE,0.434*D1386/C1386)</f>
        <v>1.5045451161246191E-2</v>
      </c>
      <c r="G1386">
        <f>IF('Input and Summary Results'!$J$4="yes",IF(C1386=FALSE,FALSE,IF('Data Transformation'!E1386&lt;$R$10,E1386,$R$10)),IF(C1386=FALSE,FALSE,IF(C1386&lt;$R$10,C1386,$R$10)))</f>
        <v>0.92004865999999996</v>
      </c>
      <c r="H1386">
        <f>IF('Input and Summary Results'!$J$4="yes",'Data Transformation'!F1386,'Data Transformation'!D1386)</f>
        <v>3.1895270000000003E-2</v>
      </c>
      <c r="I1386">
        <f t="shared" si="94"/>
        <v>63</v>
      </c>
    </row>
    <row r="1387" spans="2:9" x14ac:dyDescent="0.25">
      <c r="B1387">
        <f>IF('Input and Summary Results'!D969=0,FALSE,'Input and Summary Results'!$B969)</f>
        <v>63</v>
      </c>
      <c r="C1387">
        <f>IF(OR(B1387=0,'Input and Summary Results'!D969=0,'Input and Summary Results'!D969=""),FALSE,'Input and Summary Results'!$D969)</f>
        <v>0.92465328999999996</v>
      </c>
      <c r="D1387">
        <f>IF(OR(B1387=0,'Input and Summary Results'!E969=0),FALSE,'Input and Summary Results'!$E969)</f>
        <v>5.2518549999999997E-2</v>
      </c>
      <c r="E1387">
        <f t="shared" si="95"/>
        <v>-3.4021080737847938E-2</v>
      </c>
      <c r="F1387">
        <f t="shared" si="96"/>
        <v>2.465037538556749E-2</v>
      </c>
      <c r="G1387">
        <f>IF('Input and Summary Results'!$J$4="yes",IF(C1387=FALSE,FALSE,IF('Data Transformation'!E1387&lt;$R$10,E1387,$R$10)),IF(C1387=FALSE,FALSE,IF(C1387&lt;$R$10,C1387,$R$10)))</f>
        <v>0.92465328999999996</v>
      </c>
      <c r="H1387">
        <f>IF('Input and Summary Results'!$J$4="yes",'Data Transformation'!F1387,'Data Transformation'!D1387)</f>
        <v>5.2518549999999997E-2</v>
      </c>
      <c r="I1387">
        <f t="shared" si="94"/>
        <v>63</v>
      </c>
    </row>
    <row r="1388" spans="2:9" x14ac:dyDescent="0.25">
      <c r="B1388">
        <f>IF('Input and Summary Results'!D970=0,FALSE,'Input and Summary Results'!$B970)</f>
        <v>63</v>
      </c>
      <c r="C1388">
        <f>IF(OR(B1388=0,'Input and Summary Results'!D970=0,'Input and Summary Results'!D970=""),FALSE,'Input and Summary Results'!$D970)</f>
        <v>1.00582441</v>
      </c>
      <c r="D1388">
        <f>IF(OR(B1388=0,'Input and Summary Results'!E970=0),FALSE,'Input and Summary Results'!$E970)</f>
        <v>4.772113E-2</v>
      </c>
      <c r="E1388">
        <f t="shared" si="95"/>
        <v>2.5221711533361048E-3</v>
      </c>
      <c r="F1388">
        <f t="shared" si="96"/>
        <v>2.0591039762099229E-2</v>
      </c>
      <c r="G1388">
        <f>IF('Input and Summary Results'!$J$4="yes",IF(C1388=FALSE,FALSE,IF('Data Transformation'!E1388&lt;$R$10,E1388,$R$10)),IF(C1388=FALSE,FALSE,IF(C1388&lt;$R$10,C1388,$R$10)))</f>
        <v>1.00582441</v>
      </c>
      <c r="H1388">
        <f>IF('Input and Summary Results'!$J$4="yes",'Data Transformation'!F1388,'Data Transformation'!D1388)</f>
        <v>4.772113E-2</v>
      </c>
      <c r="I1388">
        <f t="shared" si="94"/>
        <v>63</v>
      </c>
    </row>
    <row r="1389" spans="2:9" x14ac:dyDescent="0.25">
      <c r="B1389">
        <f>IF('Input and Summary Results'!D971=0,FALSE,'Input and Summary Results'!$B971)</f>
        <v>63</v>
      </c>
      <c r="C1389">
        <f>IF(OR(B1389=0,'Input and Summary Results'!D971=0,'Input and Summary Results'!D971=""),FALSE,'Input and Summary Results'!$D971)</f>
        <v>1.0183859900000001</v>
      </c>
      <c r="D1389">
        <f>IF(OR(B1389=0,'Input and Summary Results'!E971=0),FALSE,'Input and Summary Results'!$E971)</f>
        <v>5.3928240000000002E-2</v>
      </c>
      <c r="E1389">
        <f t="shared" si="95"/>
        <v>7.9124160702421197E-3</v>
      </c>
      <c r="F1389">
        <f t="shared" si="96"/>
        <v>2.298230375302001E-2</v>
      </c>
      <c r="G1389">
        <f>IF('Input and Summary Results'!$J$4="yes",IF(C1389=FALSE,FALSE,IF('Data Transformation'!E1389&lt;$R$10,E1389,$R$10)),IF(C1389=FALSE,FALSE,IF(C1389&lt;$R$10,C1389,$R$10)))</f>
        <v>1.0183859900000001</v>
      </c>
      <c r="H1389">
        <f>IF('Input and Summary Results'!$J$4="yes",'Data Transformation'!F1389,'Data Transformation'!D1389)</f>
        <v>5.3928240000000002E-2</v>
      </c>
      <c r="I1389">
        <f t="shared" si="94"/>
        <v>63</v>
      </c>
    </row>
    <row r="1390" spans="2:9" x14ac:dyDescent="0.25">
      <c r="B1390">
        <f>IF('Input and Summary Results'!D972=0,FALSE,'Input and Summary Results'!$B972)</f>
        <v>63</v>
      </c>
      <c r="C1390">
        <f>IF(OR(B1390=0,'Input and Summary Results'!D972=0,'Input and Summary Results'!D972=""),FALSE,'Input and Summary Results'!$D972)</f>
        <v>1.0281559499999999</v>
      </c>
      <c r="D1390">
        <f>IF(OR(B1390=0,'Input and Summary Results'!E972=0),FALSE,'Input and Summary Results'!$E972)</f>
        <v>3.09673E-2</v>
      </c>
      <c r="E1390">
        <f t="shared" si="95"/>
        <v>1.2058993149244666E-2</v>
      </c>
      <c r="F1390">
        <f t="shared" si="96"/>
        <v>1.3071760368648357E-2</v>
      </c>
      <c r="G1390">
        <f>IF('Input and Summary Results'!$J$4="yes",IF(C1390=FALSE,FALSE,IF('Data Transformation'!E1390&lt;$R$10,E1390,$R$10)),IF(C1390=FALSE,FALSE,IF(C1390&lt;$R$10,C1390,$R$10)))</f>
        <v>1.0281559499999999</v>
      </c>
      <c r="H1390">
        <f>IF('Input and Summary Results'!$J$4="yes",'Data Transformation'!F1390,'Data Transformation'!D1390)</f>
        <v>3.09673E-2</v>
      </c>
      <c r="I1390">
        <f t="shared" si="94"/>
        <v>63</v>
      </c>
    </row>
    <row r="1391" spans="2:9" x14ac:dyDescent="0.25">
      <c r="B1391">
        <f>IF('Input and Summary Results'!D973=0,FALSE,'Input and Summary Results'!$B973)</f>
        <v>63</v>
      </c>
      <c r="C1391">
        <f>IF(OR(B1391=0,'Input and Summary Results'!D973=0,'Input and Summary Results'!D973=""),FALSE,'Input and Summary Results'!$D973)</f>
        <v>1.0690902499999999</v>
      </c>
      <c r="D1391">
        <f>IF(OR(B1391=0,'Input and Summary Results'!E973=0),FALSE,'Input and Summary Results'!$E973)</f>
        <v>6.8468219999999996E-2</v>
      </c>
      <c r="E1391">
        <f t="shared" si="95"/>
        <v>2.9014368840741173E-2</v>
      </c>
      <c r="F1391">
        <f t="shared" si="96"/>
        <v>2.7794854064004421E-2</v>
      </c>
      <c r="G1391">
        <f>IF('Input and Summary Results'!$J$4="yes",IF(C1391=FALSE,FALSE,IF('Data Transformation'!E1391&lt;$R$10,E1391,$R$10)),IF(C1391=FALSE,FALSE,IF(C1391&lt;$R$10,C1391,$R$10)))</f>
        <v>1.0690902499999999</v>
      </c>
      <c r="H1391">
        <f>IF('Input and Summary Results'!$J$4="yes",'Data Transformation'!F1391,'Data Transformation'!D1391)</f>
        <v>6.8468219999999996E-2</v>
      </c>
      <c r="I1391">
        <f t="shared" si="94"/>
        <v>63</v>
      </c>
    </row>
    <row r="1392" spans="2:9" x14ac:dyDescent="0.25">
      <c r="B1392">
        <f>IF('Input and Summary Results'!D974=0,FALSE,'Input and Summary Results'!$B974)</f>
        <v>63</v>
      </c>
      <c r="C1392">
        <f>IF(OR(B1392=0,'Input and Summary Results'!D974=0,'Input and Summary Results'!D974=""),FALSE,'Input and Summary Results'!$D974)</f>
        <v>1.12946306</v>
      </c>
      <c r="D1392">
        <f>IF(OR(B1392=0,'Input and Summary Results'!E974=0),FALSE,'Input and Summary Results'!$E974)</f>
        <v>0.10605423999999999</v>
      </c>
      <c r="E1392">
        <f t="shared" si="95"/>
        <v>5.2872031537474655E-2</v>
      </c>
      <c r="F1392">
        <f t="shared" si="96"/>
        <v>4.0751700334493456E-2</v>
      </c>
      <c r="G1392">
        <f>IF('Input and Summary Results'!$J$4="yes",IF(C1392=FALSE,FALSE,IF('Data Transformation'!E1392&lt;$R$10,E1392,$R$10)),IF(C1392=FALSE,FALSE,IF(C1392&lt;$R$10,C1392,$R$10)))</f>
        <v>1.12946306</v>
      </c>
      <c r="H1392">
        <f>IF('Input and Summary Results'!$J$4="yes",'Data Transformation'!F1392,'Data Transformation'!D1392)</f>
        <v>0.10605423999999999</v>
      </c>
      <c r="I1392">
        <f t="shared" si="94"/>
        <v>63</v>
      </c>
    </row>
    <row r="1393" spans="2:9" x14ac:dyDescent="0.25">
      <c r="B1393">
        <f>IF('Input and Summary Results'!D975=0,FALSE,'Input and Summary Results'!$B975)</f>
        <v>63</v>
      </c>
      <c r="C1393">
        <f>IF(OR(B1393=0,'Input and Summary Results'!D975=0,'Input and Summary Results'!D975=""),FALSE,'Input and Summary Results'!$D975)</f>
        <v>1.2057111</v>
      </c>
      <c r="D1393">
        <f>IF(OR(B1393=0,'Input and Summary Results'!E975=0),FALSE,'Input and Summary Results'!$E975)</f>
        <v>7.7660859999999998E-2</v>
      </c>
      <c r="E1393">
        <f t="shared" si="95"/>
        <v>8.1243259125646949E-2</v>
      </c>
      <c r="F1393">
        <f t="shared" si="96"/>
        <v>2.795430285082388E-2</v>
      </c>
      <c r="G1393">
        <f>IF('Input and Summary Results'!$J$4="yes",IF(C1393=FALSE,FALSE,IF('Data Transformation'!E1393&lt;$R$10,E1393,$R$10)),IF(C1393=FALSE,FALSE,IF(C1393&lt;$R$10,C1393,$R$10)))</f>
        <v>1.2057111</v>
      </c>
      <c r="H1393">
        <f>IF('Input and Summary Results'!$J$4="yes",'Data Transformation'!F1393,'Data Transformation'!D1393)</f>
        <v>7.7660859999999998E-2</v>
      </c>
      <c r="I1393">
        <f t="shared" si="94"/>
        <v>63</v>
      </c>
    </row>
    <row r="1394" spans="2:9" x14ac:dyDescent="0.25">
      <c r="B1394">
        <f>IF('Input and Summary Results'!D976=0,FALSE,'Input and Summary Results'!$B976)</f>
        <v>64</v>
      </c>
      <c r="C1394">
        <f>IF(OR(B1394=0,'Input and Summary Results'!D976=0,'Input and Summary Results'!D976=""),FALSE,'Input and Summary Results'!$D976)</f>
        <v>0.24112343</v>
      </c>
      <c r="D1394">
        <f>IF(OR(B1394=0,'Input and Summary Results'!E976=0),FALSE,'Input and Summary Results'!$E976)</f>
        <v>5.758253E-2</v>
      </c>
      <c r="E1394">
        <f t="shared" si="95"/>
        <v>-0.61776058711190096</v>
      </c>
      <c r="F1394">
        <f t="shared" si="96"/>
        <v>0.10364325864143521</v>
      </c>
      <c r="G1394">
        <f>IF('Input and Summary Results'!$J$4="yes",IF(C1394=FALSE,FALSE,IF('Data Transformation'!E1394&lt;$R$10,E1394,$R$10)),IF(C1394=FALSE,FALSE,IF(C1394&lt;$R$10,C1394,$R$10)))</f>
        <v>0.24112343</v>
      </c>
      <c r="H1394">
        <f>IF('Input and Summary Results'!$J$4="yes",'Data Transformation'!F1394,'Data Transformation'!D1394)</f>
        <v>5.758253E-2</v>
      </c>
      <c r="I1394">
        <f t="shared" si="94"/>
        <v>64</v>
      </c>
    </row>
    <row r="1395" spans="2:9" x14ac:dyDescent="0.25">
      <c r="B1395">
        <f>IF('Input and Summary Results'!D977=0,FALSE,'Input and Summary Results'!$B977)</f>
        <v>64</v>
      </c>
      <c r="C1395">
        <f>IF(OR(B1395=0,'Input and Summary Results'!D977=0,'Input and Summary Results'!D977=""),FALSE,'Input and Summary Results'!$D977)</f>
        <v>0.42140734000000002</v>
      </c>
      <c r="D1395">
        <f>IF(OR(B1395=0,'Input and Summary Results'!E977=0),FALSE,'Input and Summary Results'!$E977)</f>
        <v>5.1198880000000002E-2</v>
      </c>
      <c r="E1395">
        <f t="shared" si="95"/>
        <v>-0.37529790419603576</v>
      </c>
      <c r="F1395">
        <f t="shared" si="96"/>
        <v>5.2728825084062375E-2</v>
      </c>
      <c r="G1395">
        <f>IF('Input and Summary Results'!$J$4="yes",IF(C1395=FALSE,FALSE,IF('Data Transformation'!E1395&lt;$R$10,E1395,$R$10)),IF(C1395=FALSE,FALSE,IF(C1395&lt;$R$10,C1395,$R$10)))</f>
        <v>0.42140734000000002</v>
      </c>
      <c r="H1395">
        <f>IF('Input and Summary Results'!$J$4="yes",'Data Transformation'!F1395,'Data Transformation'!D1395)</f>
        <v>5.1198880000000002E-2</v>
      </c>
      <c r="I1395">
        <f t="shared" si="94"/>
        <v>64</v>
      </c>
    </row>
    <row r="1396" spans="2:9" x14ac:dyDescent="0.25">
      <c r="B1396">
        <f>IF('Input and Summary Results'!D978=0,FALSE,'Input and Summary Results'!$B978)</f>
        <v>64</v>
      </c>
      <c r="C1396">
        <f>IF(OR(B1396=0,'Input and Summary Results'!D978=0,'Input and Summary Results'!D978=""),FALSE,'Input and Summary Results'!$D978)</f>
        <v>0.43222970999999999</v>
      </c>
      <c r="D1396">
        <f>IF(OR(B1396=0,'Input and Summary Results'!E978=0),FALSE,'Input and Summary Results'!$E978)</f>
        <v>7.3725100000000002E-2</v>
      </c>
      <c r="E1396">
        <f t="shared" si="95"/>
        <v>-0.36428538450137343</v>
      </c>
      <c r="F1396">
        <f t="shared" si="96"/>
        <v>7.4027057047975714E-2</v>
      </c>
      <c r="G1396">
        <f>IF('Input and Summary Results'!$J$4="yes",IF(C1396=FALSE,FALSE,IF('Data Transformation'!E1396&lt;$R$10,E1396,$R$10)),IF(C1396=FALSE,FALSE,IF(C1396&lt;$R$10,C1396,$R$10)))</f>
        <v>0.43222970999999999</v>
      </c>
      <c r="H1396">
        <f>IF('Input and Summary Results'!$J$4="yes",'Data Transformation'!F1396,'Data Transformation'!D1396)</f>
        <v>7.3725100000000002E-2</v>
      </c>
      <c r="I1396">
        <f t="shared" si="94"/>
        <v>64</v>
      </c>
    </row>
    <row r="1397" spans="2:9" x14ac:dyDescent="0.25">
      <c r="B1397">
        <f>IF('Input and Summary Results'!D979=0,FALSE,'Input and Summary Results'!$B979)</f>
        <v>64</v>
      </c>
      <c r="C1397">
        <f>IF(OR(B1397=0,'Input and Summary Results'!D979=0,'Input and Summary Results'!D979=""),FALSE,'Input and Summary Results'!$D979)</f>
        <v>0.48510059</v>
      </c>
      <c r="D1397">
        <f>IF(OR(B1397=0,'Input and Summary Results'!E979=0),FALSE,'Input and Summary Results'!$E979)</f>
        <v>0.10276080999999999</v>
      </c>
      <c r="E1397">
        <f t="shared" si="95"/>
        <v>-0.3141681971661679</v>
      </c>
      <c r="F1397">
        <f t="shared" si="96"/>
        <v>9.1935966394103952E-2</v>
      </c>
      <c r="G1397">
        <f>IF('Input and Summary Results'!$J$4="yes",IF(C1397=FALSE,FALSE,IF('Data Transformation'!E1397&lt;$R$10,E1397,$R$10)),IF(C1397=FALSE,FALSE,IF(C1397&lt;$R$10,C1397,$R$10)))</f>
        <v>0.48510059</v>
      </c>
      <c r="H1397">
        <f>IF('Input and Summary Results'!$J$4="yes",'Data Transformation'!F1397,'Data Transformation'!D1397)</f>
        <v>0.10276080999999999</v>
      </c>
      <c r="I1397">
        <f t="shared" si="94"/>
        <v>64</v>
      </c>
    </row>
    <row r="1398" spans="2:9" x14ac:dyDescent="0.25">
      <c r="B1398">
        <f>IF('Input and Summary Results'!D980=0,FALSE,'Input and Summary Results'!$B980)</f>
        <v>64</v>
      </c>
      <c r="C1398">
        <f>IF(OR(B1398=0,'Input and Summary Results'!D980=0,'Input and Summary Results'!D980=""),FALSE,'Input and Summary Results'!$D980)</f>
        <v>0.48891287999999999</v>
      </c>
      <c r="D1398">
        <f>IF(OR(B1398=0,'Input and Summary Results'!E980=0),FALSE,'Input and Summary Results'!$E980)</f>
        <v>5.155858E-2</v>
      </c>
      <c r="E1398">
        <f t="shared" si="95"/>
        <v>-0.31076852146137318</v>
      </c>
      <c r="F1398">
        <f t="shared" si="96"/>
        <v>4.576771166265859E-2</v>
      </c>
      <c r="G1398">
        <f>IF('Input and Summary Results'!$J$4="yes",IF(C1398=FALSE,FALSE,IF('Data Transformation'!E1398&lt;$R$10,E1398,$R$10)),IF(C1398=FALSE,FALSE,IF(C1398&lt;$R$10,C1398,$R$10)))</f>
        <v>0.48891287999999999</v>
      </c>
      <c r="H1398">
        <f>IF('Input and Summary Results'!$J$4="yes",'Data Transformation'!F1398,'Data Transformation'!D1398)</f>
        <v>5.155858E-2</v>
      </c>
      <c r="I1398">
        <f t="shared" si="94"/>
        <v>64</v>
      </c>
    </row>
    <row r="1399" spans="2:9" x14ac:dyDescent="0.25">
      <c r="B1399">
        <f>IF('Input and Summary Results'!D981=0,FALSE,'Input and Summary Results'!$B981)</f>
        <v>64</v>
      </c>
      <c r="C1399">
        <f>IF(OR(B1399=0,'Input and Summary Results'!D981=0,'Input and Summary Results'!D981=""),FALSE,'Input and Summary Results'!$D981)</f>
        <v>0.52720312000000003</v>
      </c>
      <c r="D1399">
        <f>IF(OR(B1399=0,'Input and Summary Results'!E981=0),FALSE,'Input and Summary Results'!$E981)</f>
        <v>8.7494580000000002E-2</v>
      </c>
      <c r="E1399">
        <f t="shared" si="95"/>
        <v>-0.27802202824186506</v>
      </c>
      <c r="F1399">
        <f t="shared" si="96"/>
        <v>7.2026599007987663E-2</v>
      </c>
      <c r="G1399">
        <f>IF('Input and Summary Results'!$J$4="yes",IF(C1399=FALSE,FALSE,IF('Data Transformation'!E1399&lt;$R$10,E1399,$R$10)),IF(C1399=FALSE,FALSE,IF(C1399&lt;$R$10,C1399,$R$10)))</f>
        <v>0.52720312000000003</v>
      </c>
      <c r="H1399">
        <f>IF('Input and Summary Results'!$J$4="yes",'Data Transformation'!F1399,'Data Transformation'!D1399)</f>
        <v>8.7494580000000002E-2</v>
      </c>
      <c r="I1399">
        <f t="shared" si="94"/>
        <v>64</v>
      </c>
    </row>
    <row r="1400" spans="2:9" x14ac:dyDescent="0.25">
      <c r="B1400">
        <f>IF('Input and Summary Results'!D982=0,FALSE,'Input and Summary Results'!$B982)</f>
        <v>64</v>
      </c>
      <c r="C1400">
        <f>IF(OR(B1400=0,'Input and Summary Results'!D982=0,'Input and Summary Results'!D982=""),FALSE,'Input and Summary Results'!$D982)</f>
        <v>0.59110722000000004</v>
      </c>
      <c r="D1400">
        <f>IF(OR(B1400=0,'Input and Summary Results'!E982=0),FALSE,'Input and Summary Results'!$E982)</f>
        <v>7.6154669999999994E-2</v>
      </c>
      <c r="E1400">
        <f t="shared" si="95"/>
        <v>-0.22833373598691098</v>
      </c>
      <c r="F1400">
        <f t="shared" si="96"/>
        <v>5.591392840710014E-2</v>
      </c>
      <c r="G1400">
        <f>IF('Input and Summary Results'!$J$4="yes",IF(C1400=FALSE,FALSE,IF('Data Transformation'!E1400&lt;$R$10,E1400,$R$10)),IF(C1400=FALSE,FALSE,IF(C1400&lt;$R$10,C1400,$R$10)))</f>
        <v>0.59110722000000004</v>
      </c>
      <c r="H1400">
        <f>IF('Input and Summary Results'!$J$4="yes",'Data Transformation'!F1400,'Data Transformation'!D1400)</f>
        <v>7.6154669999999994E-2</v>
      </c>
      <c r="I1400">
        <f t="shared" si="94"/>
        <v>64</v>
      </c>
    </row>
    <row r="1401" spans="2:9" x14ac:dyDescent="0.25">
      <c r="B1401">
        <f>IF('Input and Summary Results'!D983=0,FALSE,'Input and Summary Results'!$B983)</f>
        <v>64</v>
      </c>
      <c r="C1401">
        <f>IF(OR(B1401=0,'Input and Summary Results'!D983=0,'Input and Summary Results'!D983=""),FALSE,'Input and Summary Results'!$D983)</f>
        <v>0.60588167999999998</v>
      </c>
      <c r="D1401">
        <f>IF(OR(B1401=0,'Input and Summary Results'!E983=0),FALSE,'Input and Summary Results'!$E983)</f>
        <v>6.9437449999999998E-2</v>
      </c>
      <c r="E1401">
        <f t="shared" si="95"/>
        <v>-0.21761217903539612</v>
      </c>
      <c r="F1401">
        <f t="shared" si="96"/>
        <v>4.9738842243917988E-2</v>
      </c>
      <c r="G1401">
        <f>IF('Input and Summary Results'!$J$4="yes",IF(C1401=FALSE,FALSE,IF('Data Transformation'!E1401&lt;$R$10,E1401,$R$10)),IF(C1401=FALSE,FALSE,IF(C1401&lt;$R$10,C1401,$R$10)))</f>
        <v>0.60588167999999998</v>
      </c>
      <c r="H1401">
        <f>IF('Input and Summary Results'!$J$4="yes",'Data Transformation'!F1401,'Data Transformation'!D1401)</f>
        <v>6.9437449999999998E-2</v>
      </c>
      <c r="I1401">
        <f t="shared" si="94"/>
        <v>64</v>
      </c>
    </row>
    <row r="1402" spans="2:9" x14ac:dyDescent="0.25">
      <c r="B1402">
        <f>IF('Input and Summary Results'!D984=0,FALSE,'Input and Summary Results'!$B984)</f>
        <v>64</v>
      </c>
      <c r="C1402">
        <f>IF(OR(B1402=0,'Input and Summary Results'!D984=0,'Input and Summary Results'!D984=""),FALSE,'Input and Summary Results'!$D984)</f>
        <v>0.62723728999999995</v>
      </c>
      <c r="D1402">
        <f>IF(OR(B1402=0,'Input and Summary Results'!E984=0),FALSE,'Input and Summary Results'!$E984)</f>
        <v>8.0433660000000004E-2</v>
      </c>
      <c r="E1402">
        <f t="shared" si="95"/>
        <v>-0.20256813023462028</v>
      </c>
      <c r="F1402">
        <f t="shared" si="96"/>
        <v>5.5653911201612401E-2</v>
      </c>
      <c r="G1402">
        <f>IF('Input and Summary Results'!$J$4="yes",IF(C1402=FALSE,FALSE,IF('Data Transformation'!E1402&lt;$R$10,E1402,$R$10)),IF(C1402=FALSE,FALSE,IF(C1402&lt;$R$10,C1402,$R$10)))</f>
        <v>0.62723728999999995</v>
      </c>
      <c r="H1402">
        <f>IF('Input and Summary Results'!$J$4="yes",'Data Transformation'!F1402,'Data Transformation'!D1402)</f>
        <v>8.0433660000000004E-2</v>
      </c>
      <c r="I1402">
        <f t="shared" si="94"/>
        <v>64</v>
      </c>
    </row>
    <row r="1403" spans="2:9" x14ac:dyDescent="0.25">
      <c r="B1403">
        <f>IF('Input and Summary Results'!D985=0,FALSE,'Input and Summary Results'!$B985)</f>
        <v>64</v>
      </c>
      <c r="C1403">
        <f>IF(OR(B1403=0,'Input and Summary Results'!D985=0,'Input and Summary Results'!D985=""),FALSE,'Input and Summary Results'!$D985)</f>
        <v>0.62906443000000001</v>
      </c>
      <c r="D1403">
        <f>IF(OR(B1403=0,'Input and Summary Results'!E985=0),FALSE,'Input and Summary Results'!$E985)</f>
        <v>5.5861790000000001E-2</v>
      </c>
      <c r="E1403">
        <f t="shared" si="95"/>
        <v>-0.20130487099279856</v>
      </c>
      <c r="F1403">
        <f t="shared" si="96"/>
        <v>3.8539799269845861E-2</v>
      </c>
      <c r="G1403">
        <f>IF('Input and Summary Results'!$J$4="yes",IF(C1403=FALSE,FALSE,IF('Data Transformation'!E1403&lt;$R$10,E1403,$R$10)),IF(C1403=FALSE,FALSE,IF(C1403&lt;$R$10,C1403,$R$10)))</f>
        <v>0.62906443000000001</v>
      </c>
      <c r="H1403">
        <f>IF('Input and Summary Results'!$J$4="yes",'Data Transformation'!F1403,'Data Transformation'!D1403)</f>
        <v>5.5861790000000001E-2</v>
      </c>
      <c r="I1403">
        <f t="shared" si="94"/>
        <v>64</v>
      </c>
    </row>
    <row r="1404" spans="2:9" x14ac:dyDescent="0.25">
      <c r="B1404">
        <f>IF('Input and Summary Results'!D986=0,FALSE,'Input and Summary Results'!$B986)</f>
        <v>64</v>
      </c>
      <c r="C1404">
        <f>IF(OR(B1404=0,'Input and Summary Results'!D986=0,'Input and Summary Results'!D986=""),FALSE,'Input and Summary Results'!$D986)</f>
        <v>0.70158606999999995</v>
      </c>
      <c r="D1404">
        <f>IF(OR(B1404=0,'Input and Summary Results'!E986=0),FALSE,'Input and Summary Results'!$E986)</f>
        <v>3.8039480000000001E-2</v>
      </c>
      <c r="E1404">
        <f t="shared" si="95"/>
        <v>-0.15391904247866239</v>
      </c>
      <c r="F1404">
        <f t="shared" si="96"/>
        <v>2.3531160360695306E-2</v>
      </c>
      <c r="G1404">
        <f>IF('Input and Summary Results'!$J$4="yes",IF(C1404=FALSE,FALSE,IF('Data Transformation'!E1404&lt;$R$10,E1404,$R$10)),IF(C1404=FALSE,FALSE,IF(C1404&lt;$R$10,C1404,$R$10)))</f>
        <v>0.70158606999999995</v>
      </c>
      <c r="H1404">
        <f>IF('Input and Summary Results'!$J$4="yes",'Data Transformation'!F1404,'Data Transformation'!D1404)</f>
        <v>3.8039480000000001E-2</v>
      </c>
      <c r="I1404">
        <f t="shared" si="94"/>
        <v>64</v>
      </c>
    </row>
    <row r="1405" spans="2:9" x14ac:dyDescent="0.25">
      <c r="B1405">
        <f>IF('Input and Summary Results'!D987=0,FALSE,'Input and Summary Results'!$B987)</f>
        <v>64</v>
      </c>
      <c r="C1405">
        <f>IF(OR(B1405=0,'Input and Summary Results'!D987=0,'Input and Summary Results'!D987=""),FALSE,'Input and Summary Results'!$D987)</f>
        <v>0.72149578000000003</v>
      </c>
      <c r="D1405">
        <f>IF(OR(B1405=0,'Input and Summary Results'!E987=0),FALSE,'Input and Summary Results'!$E987)</f>
        <v>6.4987829999999996E-2</v>
      </c>
      <c r="E1405">
        <f t="shared" si="95"/>
        <v>-0.14176620473413684</v>
      </c>
      <c r="F1405">
        <f t="shared" si="96"/>
        <v>3.9092007190949886E-2</v>
      </c>
      <c r="G1405">
        <f>IF('Input and Summary Results'!$J$4="yes",IF(C1405=FALSE,FALSE,IF('Data Transformation'!E1405&lt;$R$10,E1405,$R$10)),IF(C1405=FALSE,FALSE,IF(C1405&lt;$R$10,C1405,$R$10)))</f>
        <v>0.72149578000000003</v>
      </c>
      <c r="H1405">
        <f>IF('Input and Summary Results'!$J$4="yes",'Data Transformation'!F1405,'Data Transformation'!D1405)</f>
        <v>6.4987829999999996E-2</v>
      </c>
      <c r="I1405">
        <f t="shared" si="94"/>
        <v>64</v>
      </c>
    </row>
    <row r="1406" spans="2:9" x14ac:dyDescent="0.25">
      <c r="B1406">
        <f>IF('Input and Summary Results'!D988=0,FALSE,'Input and Summary Results'!$B988)</f>
        <v>64</v>
      </c>
      <c r="C1406">
        <f>IF(OR(B1406=0,'Input and Summary Results'!D988=0,'Input and Summary Results'!D988=""),FALSE,'Input and Summary Results'!$D988)</f>
        <v>0.73370723000000004</v>
      </c>
      <c r="D1406">
        <f>IF(OR(B1406=0,'Input and Summary Results'!E988=0),FALSE,'Input and Summary Results'!$E988)</f>
        <v>4.1052079999999998E-2</v>
      </c>
      <c r="E1406">
        <f t="shared" si="95"/>
        <v>-0.1344772013373379</v>
      </c>
      <c r="F1406">
        <f t="shared" si="96"/>
        <v>2.4282986444061613E-2</v>
      </c>
      <c r="G1406">
        <f>IF('Input and Summary Results'!$J$4="yes",IF(C1406=FALSE,FALSE,IF('Data Transformation'!E1406&lt;$R$10,E1406,$R$10)),IF(C1406=FALSE,FALSE,IF(C1406&lt;$R$10,C1406,$R$10)))</f>
        <v>0.73370723000000004</v>
      </c>
      <c r="H1406">
        <f>IF('Input and Summary Results'!$J$4="yes",'Data Transformation'!F1406,'Data Transformation'!D1406)</f>
        <v>4.1052079999999998E-2</v>
      </c>
      <c r="I1406">
        <f t="shared" si="94"/>
        <v>64</v>
      </c>
    </row>
    <row r="1407" spans="2:9" x14ac:dyDescent="0.25">
      <c r="B1407">
        <f>IF('Input and Summary Results'!D989=0,FALSE,'Input and Summary Results'!$B989)</f>
        <v>64</v>
      </c>
      <c r="C1407">
        <f>IF(OR(B1407=0,'Input and Summary Results'!D989=0,'Input and Summary Results'!D989=""),FALSE,'Input and Summary Results'!$D989)</f>
        <v>0.79217822000000004</v>
      </c>
      <c r="D1407">
        <f>IF(OR(B1407=0,'Input and Summary Results'!E989=0),FALSE,'Input and Summary Results'!$E989)</f>
        <v>3.4888009999999997E-2</v>
      </c>
      <c r="E1407">
        <f t="shared" si="95"/>
        <v>-0.10117710217894342</v>
      </c>
      <c r="F1407">
        <f t="shared" si="96"/>
        <v>1.9113623623734564E-2</v>
      </c>
      <c r="G1407">
        <f>IF('Input and Summary Results'!$J$4="yes",IF(C1407=FALSE,FALSE,IF('Data Transformation'!E1407&lt;$R$10,E1407,$R$10)),IF(C1407=FALSE,FALSE,IF(C1407&lt;$R$10,C1407,$R$10)))</f>
        <v>0.79217822000000004</v>
      </c>
      <c r="H1407">
        <f>IF('Input and Summary Results'!$J$4="yes",'Data Transformation'!F1407,'Data Transformation'!D1407)</f>
        <v>3.4888009999999997E-2</v>
      </c>
      <c r="I1407">
        <f t="shared" si="94"/>
        <v>64</v>
      </c>
    </row>
    <row r="1408" spans="2:9" x14ac:dyDescent="0.25">
      <c r="B1408">
        <f>IF('Input and Summary Results'!D990=0,FALSE,'Input and Summary Results'!$B990)</f>
        <v>64</v>
      </c>
      <c r="C1408">
        <f>IF(OR(B1408=0,'Input and Summary Results'!D990=0,'Input and Summary Results'!D990=""),FALSE,'Input and Summary Results'!$D990)</f>
        <v>0.81123350000000005</v>
      </c>
      <c r="D1408">
        <f>IF(OR(B1408=0,'Input and Summary Results'!E990=0),FALSE,'Input and Summary Results'!$E990)</f>
        <v>7.4812760000000006E-2</v>
      </c>
      <c r="E1408">
        <f t="shared" si="95"/>
        <v>-9.0854123389510266E-2</v>
      </c>
      <c r="F1408">
        <f t="shared" si="96"/>
        <v>4.0023911537183814E-2</v>
      </c>
      <c r="G1408">
        <f>IF('Input and Summary Results'!$J$4="yes",IF(C1408=FALSE,FALSE,IF('Data Transformation'!E1408&lt;$R$10,E1408,$R$10)),IF(C1408=FALSE,FALSE,IF(C1408&lt;$R$10,C1408,$R$10)))</f>
        <v>0.81123350000000005</v>
      </c>
      <c r="H1408">
        <f>IF('Input and Summary Results'!$J$4="yes",'Data Transformation'!F1408,'Data Transformation'!D1408)</f>
        <v>7.4812760000000006E-2</v>
      </c>
      <c r="I1408">
        <f t="shared" si="94"/>
        <v>64</v>
      </c>
    </row>
    <row r="1409" spans="2:9" x14ac:dyDescent="0.25">
      <c r="B1409">
        <f>IF('Input and Summary Results'!D991=0,FALSE,'Input and Summary Results'!$B991)</f>
        <v>64</v>
      </c>
      <c r="C1409">
        <f>IF(OR(B1409=0,'Input and Summary Results'!D991=0,'Input and Summary Results'!D991=""),FALSE,'Input and Summary Results'!$D991)</f>
        <v>0.87668024</v>
      </c>
      <c r="D1409">
        <f>IF(OR(B1409=0,'Input and Summary Results'!E991=0),FALSE,'Input and Summary Results'!$E991)</f>
        <v>7.503891E-2</v>
      </c>
      <c r="E1409">
        <f t="shared" si="95"/>
        <v>-5.7158782148383221E-2</v>
      </c>
      <c r="F1409">
        <f t="shared" si="96"/>
        <v>3.7147965077894307E-2</v>
      </c>
      <c r="G1409">
        <f>IF('Input and Summary Results'!$J$4="yes",IF(C1409=FALSE,FALSE,IF('Data Transformation'!E1409&lt;$R$10,E1409,$R$10)),IF(C1409=FALSE,FALSE,IF(C1409&lt;$R$10,C1409,$R$10)))</f>
        <v>0.87668024</v>
      </c>
      <c r="H1409">
        <f>IF('Input and Summary Results'!$J$4="yes",'Data Transformation'!F1409,'Data Transformation'!D1409)</f>
        <v>7.503891E-2</v>
      </c>
      <c r="I1409">
        <f t="shared" si="94"/>
        <v>64</v>
      </c>
    </row>
    <row r="1410" spans="2:9" x14ac:dyDescent="0.25">
      <c r="B1410">
        <f>IF('Input and Summary Results'!D992=0,FALSE,'Input and Summary Results'!$B992)</f>
        <v>64</v>
      </c>
      <c r="C1410">
        <f>IF(OR(B1410=0,'Input and Summary Results'!D992=0,'Input and Summary Results'!D992=""),FALSE,'Input and Summary Results'!$D992)</f>
        <v>0.88375044000000003</v>
      </c>
      <c r="D1410">
        <f>IF(OR(B1410=0,'Input and Summary Results'!E992=0),FALSE,'Input and Summary Results'!$E992)</f>
        <v>2.7973649999999999E-2</v>
      </c>
      <c r="E1410">
        <f t="shared" si="95"/>
        <v>-5.3670356969273907E-2</v>
      </c>
      <c r="F1410">
        <f t="shared" si="96"/>
        <v>1.3737548011857283E-2</v>
      </c>
      <c r="G1410">
        <f>IF('Input and Summary Results'!$J$4="yes",IF(C1410=FALSE,FALSE,IF('Data Transformation'!E1410&lt;$R$10,E1410,$R$10)),IF(C1410=FALSE,FALSE,IF(C1410&lt;$R$10,C1410,$R$10)))</f>
        <v>0.88375044000000003</v>
      </c>
      <c r="H1410">
        <f>IF('Input and Summary Results'!$J$4="yes",'Data Transformation'!F1410,'Data Transformation'!D1410)</f>
        <v>2.7973649999999999E-2</v>
      </c>
      <c r="I1410">
        <f t="shared" si="94"/>
        <v>64</v>
      </c>
    </row>
    <row r="1411" spans="2:9" x14ac:dyDescent="0.25">
      <c r="B1411">
        <f>IF('Input and Summary Results'!D993=0,FALSE,'Input and Summary Results'!$B993)</f>
        <v>64</v>
      </c>
      <c r="C1411">
        <f>IF(OR(B1411=0,'Input and Summary Results'!D993=0,'Input and Summary Results'!D993=""),FALSE,'Input and Summary Results'!$D993)</f>
        <v>1.0203742200000001</v>
      </c>
      <c r="D1411">
        <f>IF(OR(B1411=0,'Input and Summary Results'!E993=0),FALSE,'Input and Summary Results'!$E993)</f>
        <v>4.7174029999999999E-2</v>
      </c>
      <c r="E1411">
        <f t="shared" si="95"/>
        <v>8.7594775218582076E-3</v>
      </c>
      <c r="F1411">
        <f t="shared" si="96"/>
        <v>2.0064725880667583E-2</v>
      </c>
      <c r="G1411">
        <f>IF('Input and Summary Results'!$J$4="yes",IF(C1411=FALSE,FALSE,IF('Data Transformation'!E1411&lt;$R$10,E1411,$R$10)),IF(C1411=FALSE,FALSE,IF(C1411&lt;$R$10,C1411,$R$10)))</f>
        <v>1.0203742200000001</v>
      </c>
      <c r="H1411">
        <f>IF('Input and Summary Results'!$J$4="yes",'Data Transformation'!F1411,'Data Transformation'!D1411)</f>
        <v>4.7174029999999999E-2</v>
      </c>
      <c r="I1411">
        <f t="shared" si="94"/>
        <v>64</v>
      </c>
    </row>
    <row r="1412" spans="2:9" x14ac:dyDescent="0.25">
      <c r="B1412">
        <f>IF('Input and Summary Results'!D994=0,FALSE,'Input and Summary Results'!$B994)</f>
        <v>65</v>
      </c>
      <c r="C1412">
        <f>IF(OR(B1412=0,'Input and Summary Results'!D994=0,'Input and Summary Results'!D994=""),FALSE,'Input and Summary Results'!$D994)</f>
        <v>0.43710188</v>
      </c>
      <c r="D1412">
        <f>IF(OR(B1412=0,'Input and Summary Results'!E994=0),FALSE,'Input and Summary Results'!$E994)</f>
        <v>4.5606319999999999E-2</v>
      </c>
      <c r="E1412">
        <f t="shared" si="95"/>
        <v>-0.35941732558110895</v>
      </c>
      <c r="F1412">
        <f t="shared" si="96"/>
        <v>4.5282676157787284E-2</v>
      </c>
      <c r="G1412">
        <f>IF('Input and Summary Results'!$J$4="yes",IF(C1412=FALSE,FALSE,IF('Data Transformation'!E1412&lt;$R$10,E1412,$R$10)),IF(C1412=FALSE,FALSE,IF(C1412&lt;$R$10,C1412,$R$10)))</f>
        <v>0.43710188</v>
      </c>
      <c r="H1412">
        <f>IF('Input and Summary Results'!$J$4="yes",'Data Transformation'!F1412,'Data Transformation'!D1412)</f>
        <v>4.5606319999999999E-2</v>
      </c>
      <c r="I1412">
        <f t="shared" si="94"/>
        <v>65</v>
      </c>
    </row>
    <row r="1413" spans="2:9" x14ac:dyDescent="0.25">
      <c r="B1413">
        <f>IF('Input and Summary Results'!D995=0,FALSE,'Input and Summary Results'!$B995)</f>
        <v>65</v>
      </c>
      <c r="C1413">
        <f>IF(OR(B1413=0,'Input and Summary Results'!D995=0,'Input and Summary Results'!D995=""),FALSE,'Input and Summary Results'!$D995)</f>
        <v>0.58941244999999998</v>
      </c>
      <c r="D1413">
        <f>IF(OR(B1413=0,'Input and Summary Results'!E995=0),FALSE,'Input and Summary Results'!$E995)</f>
        <v>4.6620010000000003E-2</v>
      </c>
      <c r="E1413">
        <f t="shared" si="95"/>
        <v>-0.22958069490415553</v>
      </c>
      <c r="F1413">
        <f t="shared" si="96"/>
        <v>3.4327548289826593E-2</v>
      </c>
      <c r="G1413">
        <f>IF('Input and Summary Results'!$J$4="yes",IF(C1413=FALSE,FALSE,IF('Data Transformation'!E1413&lt;$R$10,E1413,$R$10)),IF(C1413=FALSE,FALSE,IF(C1413&lt;$R$10,C1413,$R$10)))</f>
        <v>0.58941244999999998</v>
      </c>
      <c r="H1413">
        <f>IF('Input and Summary Results'!$J$4="yes",'Data Transformation'!F1413,'Data Transformation'!D1413)</f>
        <v>4.6620010000000003E-2</v>
      </c>
      <c r="I1413">
        <f t="shared" ref="I1413:I1476" si="97">IF(G1413=FALSE,"",B1413)</f>
        <v>65</v>
      </c>
    </row>
    <row r="1414" spans="2:9" x14ac:dyDescent="0.25">
      <c r="B1414">
        <f>IF('Input and Summary Results'!D996=0,FALSE,'Input and Summary Results'!$B996)</f>
        <v>65</v>
      </c>
      <c r="C1414">
        <f>IF(OR(B1414=0,'Input and Summary Results'!D996=0,'Input and Summary Results'!D996=""),FALSE,'Input and Summary Results'!$D996)</f>
        <v>0.68356532000000003</v>
      </c>
      <c r="D1414">
        <f>IF(OR(B1414=0,'Input and Summary Results'!E996=0),FALSE,'Input and Summary Results'!$E996)</f>
        <v>4.0253560000000001E-2</v>
      </c>
      <c r="E1414">
        <f t="shared" si="95"/>
        <v>-0.16521997888676995</v>
      </c>
      <c r="F1414">
        <f t="shared" si="96"/>
        <v>2.5557243073712398E-2</v>
      </c>
      <c r="G1414">
        <f>IF('Input and Summary Results'!$J$4="yes",IF(C1414=FALSE,FALSE,IF('Data Transformation'!E1414&lt;$R$10,E1414,$R$10)),IF(C1414=FALSE,FALSE,IF(C1414&lt;$R$10,C1414,$R$10)))</f>
        <v>0.68356532000000003</v>
      </c>
      <c r="H1414">
        <f>IF('Input and Summary Results'!$J$4="yes",'Data Transformation'!F1414,'Data Transformation'!D1414)</f>
        <v>4.0253560000000001E-2</v>
      </c>
      <c r="I1414">
        <f t="shared" si="97"/>
        <v>65</v>
      </c>
    </row>
    <row r="1415" spans="2:9" x14ac:dyDescent="0.25">
      <c r="B1415">
        <f>IF('Input and Summary Results'!D997=0,FALSE,'Input and Summary Results'!$B997)</f>
        <v>65</v>
      </c>
      <c r="C1415">
        <f>IF(OR(B1415=0,'Input and Summary Results'!D997=0,'Input and Summary Results'!D997=""),FALSE,'Input and Summary Results'!$D997)</f>
        <v>0.74432487999999997</v>
      </c>
      <c r="D1415">
        <f>IF(OR(B1415=0,'Input and Summary Results'!E997=0),FALSE,'Input and Summary Results'!$E997)</f>
        <v>4.5658440000000002E-2</v>
      </c>
      <c r="E1415">
        <f t="shared" si="95"/>
        <v>-0.12823746392346069</v>
      </c>
      <c r="F1415">
        <f t="shared" si="96"/>
        <v>2.6622464857012439E-2</v>
      </c>
      <c r="G1415">
        <f>IF('Input and Summary Results'!$J$4="yes",IF(C1415=FALSE,FALSE,IF('Data Transformation'!E1415&lt;$R$10,E1415,$R$10)),IF(C1415=FALSE,FALSE,IF(C1415&lt;$R$10,C1415,$R$10)))</f>
        <v>0.74432487999999997</v>
      </c>
      <c r="H1415">
        <f>IF('Input and Summary Results'!$J$4="yes",'Data Transformation'!F1415,'Data Transformation'!D1415)</f>
        <v>4.5658440000000002E-2</v>
      </c>
      <c r="I1415">
        <f t="shared" si="97"/>
        <v>65</v>
      </c>
    </row>
    <row r="1416" spans="2:9" x14ac:dyDescent="0.25">
      <c r="B1416">
        <f>IF('Input and Summary Results'!D998=0,FALSE,'Input and Summary Results'!$B998)</f>
        <v>65</v>
      </c>
      <c r="C1416">
        <f>IF(OR(B1416=0,'Input and Summary Results'!D998=0,'Input and Summary Results'!D998=""),FALSE,'Input and Summary Results'!$D998)</f>
        <v>0.75877899000000004</v>
      </c>
      <c r="D1416">
        <f>IF(OR(B1416=0,'Input and Summary Results'!E998=0),FALSE,'Input and Summary Results'!$E998)</f>
        <v>6.7669930000000003E-2</v>
      </c>
      <c r="E1416">
        <f t="shared" si="95"/>
        <v>-0.11988470289327111</v>
      </c>
      <c r="F1416">
        <f t="shared" si="96"/>
        <v>3.8705275194823197E-2</v>
      </c>
      <c r="G1416">
        <f>IF('Input and Summary Results'!$J$4="yes",IF(C1416=FALSE,FALSE,IF('Data Transformation'!E1416&lt;$R$10,E1416,$R$10)),IF(C1416=FALSE,FALSE,IF(C1416&lt;$R$10,C1416,$R$10)))</f>
        <v>0.75877899000000004</v>
      </c>
      <c r="H1416">
        <f>IF('Input and Summary Results'!$J$4="yes",'Data Transformation'!F1416,'Data Transformation'!D1416)</f>
        <v>6.7669930000000003E-2</v>
      </c>
      <c r="I1416">
        <f t="shared" si="97"/>
        <v>65</v>
      </c>
    </row>
    <row r="1417" spans="2:9" x14ac:dyDescent="0.25">
      <c r="B1417">
        <f>IF('Input and Summary Results'!D999=0,FALSE,'Input and Summary Results'!$B999)</f>
        <v>65</v>
      </c>
      <c r="C1417">
        <f>IF(OR(B1417=0,'Input and Summary Results'!D999=0,'Input and Summary Results'!D999=""),FALSE,'Input and Summary Results'!$D999)</f>
        <v>0.77861612999999996</v>
      </c>
      <c r="D1417">
        <f>IF(OR(B1417=0,'Input and Summary Results'!E999=0),FALSE,'Input and Summary Results'!$E999)</f>
        <v>6.6205929999999996E-2</v>
      </c>
      <c r="E1417">
        <f t="shared" si="95"/>
        <v>-0.1086766035751749</v>
      </c>
      <c r="F1417">
        <f t="shared" si="96"/>
        <v>3.6903131739641715E-2</v>
      </c>
      <c r="G1417">
        <f>IF('Input and Summary Results'!$J$4="yes",IF(C1417=FALSE,FALSE,IF('Data Transformation'!E1417&lt;$R$10,E1417,$R$10)),IF(C1417=FALSE,FALSE,IF(C1417&lt;$R$10,C1417,$R$10)))</f>
        <v>0.77861612999999996</v>
      </c>
      <c r="H1417">
        <f>IF('Input and Summary Results'!$J$4="yes",'Data Transformation'!F1417,'Data Transformation'!D1417)</f>
        <v>6.6205929999999996E-2</v>
      </c>
      <c r="I1417">
        <f t="shared" si="97"/>
        <v>65</v>
      </c>
    </row>
    <row r="1418" spans="2:9" x14ac:dyDescent="0.25">
      <c r="B1418">
        <f>IF('Input and Summary Results'!D1000=0,FALSE,'Input and Summary Results'!$B1000)</f>
        <v>65</v>
      </c>
      <c r="C1418">
        <f>IF(OR(B1418=0,'Input and Summary Results'!D1000=0,'Input and Summary Results'!D1000=""),FALSE,'Input and Summary Results'!$D1000)</f>
        <v>0.80726058999999994</v>
      </c>
      <c r="D1418">
        <f>IF(OR(B1418=0,'Input and Summary Results'!E1000=0),FALSE,'Input and Summary Results'!$E1000)</f>
        <v>4.2158099999999997E-2</v>
      </c>
      <c r="E1418">
        <f t="shared" si="95"/>
        <v>-9.2986249007120145E-2</v>
      </c>
      <c r="F1418">
        <f t="shared" si="96"/>
        <v>2.2665067051024997E-2</v>
      </c>
      <c r="G1418">
        <f>IF('Input and Summary Results'!$J$4="yes",IF(C1418=FALSE,FALSE,IF('Data Transformation'!E1418&lt;$R$10,E1418,$R$10)),IF(C1418=FALSE,FALSE,IF(C1418&lt;$R$10,C1418,$R$10)))</f>
        <v>0.80726058999999994</v>
      </c>
      <c r="H1418">
        <f>IF('Input and Summary Results'!$J$4="yes",'Data Transformation'!F1418,'Data Transformation'!D1418)</f>
        <v>4.2158099999999997E-2</v>
      </c>
      <c r="I1418">
        <f t="shared" si="97"/>
        <v>65</v>
      </c>
    </row>
    <row r="1419" spans="2:9" x14ac:dyDescent="0.25">
      <c r="B1419">
        <f>IF('Input and Summary Results'!D1001=0,FALSE,'Input and Summary Results'!$B1001)</f>
        <v>65</v>
      </c>
      <c r="C1419">
        <f>IF(OR(B1419=0,'Input and Summary Results'!D1001=0,'Input and Summary Results'!D1001=""),FALSE,'Input and Summary Results'!$D1001)</f>
        <v>0.82023838999999998</v>
      </c>
      <c r="D1419">
        <f>IF(OR(B1419=0,'Input and Summary Results'!E1001=0),FALSE,'Input and Summary Results'!$E1001)</f>
        <v>5.4424790000000001E-2</v>
      </c>
      <c r="E1419">
        <f t="shared" si="95"/>
        <v>-8.605990808561377E-2</v>
      </c>
      <c r="F1419">
        <f t="shared" si="96"/>
        <v>2.8796943849458204E-2</v>
      </c>
      <c r="G1419">
        <f>IF('Input and Summary Results'!$J$4="yes",IF(C1419=FALSE,FALSE,IF('Data Transformation'!E1419&lt;$R$10,E1419,$R$10)),IF(C1419=FALSE,FALSE,IF(C1419&lt;$R$10,C1419,$R$10)))</f>
        <v>0.82023838999999998</v>
      </c>
      <c r="H1419">
        <f>IF('Input and Summary Results'!$J$4="yes",'Data Transformation'!F1419,'Data Transformation'!D1419)</f>
        <v>5.4424790000000001E-2</v>
      </c>
      <c r="I1419">
        <f t="shared" si="97"/>
        <v>65</v>
      </c>
    </row>
    <row r="1420" spans="2:9" x14ac:dyDescent="0.25">
      <c r="B1420">
        <f>IF('Input and Summary Results'!D1002=0,FALSE,'Input and Summary Results'!$B1002)</f>
        <v>65</v>
      </c>
      <c r="C1420">
        <f>IF(OR(B1420=0,'Input and Summary Results'!D1002=0,'Input and Summary Results'!D1002=""),FALSE,'Input and Summary Results'!$D1002)</f>
        <v>0.86902495999999996</v>
      </c>
      <c r="D1420">
        <f>IF(OR(B1420=0,'Input and Summary Results'!E1002=0),FALSE,'Input and Summary Results'!$E1002)</f>
        <v>6.0056239999999997E-2</v>
      </c>
      <c r="E1420">
        <f t="shared" si="95"/>
        <v>-6.0967749633503224E-2</v>
      </c>
      <c r="F1420">
        <f t="shared" si="96"/>
        <v>2.9992703730857169E-2</v>
      </c>
      <c r="G1420">
        <f>IF('Input and Summary Results'!$J$4="yes",IF(C1420=FALSE,FALSE,IF('Data Transformation'!E1420&lt;$R$10,E1420,$R$10)),IF(C1420=FALSE,FALSE,IF(C1420&lt;$R$10,C1420,$R$10)))</f>
        <v>0.86902495999999996</v>
      </c>
      <c r="H1420">
        <f>IF('Input and Summary Results'!$J$4="yes",'Data Transformation'!F1420,'Data Transformation'!D1420)</f>
        <v>6.0056239999999997E-2</v>
      </c>
      <c r="I1420">
        <f t="shared" si="97"/>
        <v>65</v>
      </c>
    </row>
    <row r="1421" spans="2:9" x14ac:dyDescent="0.25">
      <c r="B1421">
        <f>IF('Input and Summary Results'!D1003=0,FALSE,'Input and Summary Results'!$B1003)</f>
        <v>65</v>
      </c>
      <c r="C1421">
        <f>IF(OR(B1421=0,'Input and Summary Results'!D1003=0,'Input and Summary Results'!D1003=""),FALSE,'Input and Summary Results'!$D1003)</f>
        <v>0.87676259000000001</v>
      </c>
      <c r="D1421">
        <f>IF(OR(B1421=0,'Input and Summary Results'!E1003=0),FALSE,'Input and Summary Results'!$E1003)</f>
        <v>3.1814660000000002E-2</v>
      </c>
      <c r="E1421">
        <f t="shared" si="95"/>
        <v>-5.7117989086871164E-2</v>
      </c>
      <c r="F1421">
        <f t="shared" si="96"/>
        <v>1.5748348067633679E-2</v>
      </c>
      <c r="G1421">
        <f>IF('Input and Summary Results'!$J$4="yes",IF(C1421=FALSE,FALSE,IF('Data Transformation'!E1421&lt;$R$10,E1421,$R$10)),IF(C1421=FALSE,FALSE,IF(C1421&lt;$R$10,C1421,$R$10)))</f>
        <v>0.87676259000000001</v>
      </c>
      <c r="H1421">
        <f>IF('Input and Summary Results'!$J$4="yes",'Data Transformation'!F1421,'Data Transformation'!D1421)</f>
        <v>3.1814660000000002E-2</v>
      </c>
      <c r="I1421">
        <f t="shared" si="97"/>
        <v>65</v>
      </c>
    </row>
    <row r="1422" spans="2:9" x14ac:dyDescent="0.25">
      <c r="B1422">
        <f>IF('Input and Summary Results'!D1004=0,FALSE,'Input and Summary Results'!$B1004)</f>
        <v>65</v>
      </c>
      <c r="C1422">
        <f>IF(OR(B1422=0,'Input and Summary Results'!D1004=0,'Input and Summary Results'!D1004=""),FALSE,'Input and Summary Results'!$D1004)</f>
        <v>0.93477213000000003</v>
      </c>
      <c r="D1422">
        <f>IF(OR(B1422=0,'Input and Summary Results'!E1004=0),FALSE,'Input and Summary Results'!$E1004)</f>
        <v>5.5253410000000003E-2</v>
      </c>
      <c r="E1422">
        <f t="shared" si="95"/>
        <v>-2.9294244469417634E-2</v>
      </c>
      <c r="F1422">
        <f t="shared" si="96"/>
        <v>2.5653289363686955E-2</v>
      </c>
      <c r="G1422">
        <f>IF('Input and Summary Results'!$J$4="yes",IF(C1422=FALSE,FALSE,IF('Data Transformation'!E1422&lt;$R$10,E1422,$R$10)),IF(C1422=FALSE,FALSE,IF(C1422&lt;$R$10,C1422,$R$10)))</f>
        <v>0.93477213000000003</v>
      </c>
      <c r="H1422">
        <f>IF('Input and Summary Results'!$J$4="yes",'Data Transformation'!F1422,'Data Transformation'!D1422)</f>
        <v>5.5253410000000003E-2</v>
      </c>
      <c r="I1422">
        <f t="shared" si="97"/>
        <v>65</v>
      </c>
    </row>
    <row r="1423" spans="2:9" x14ac:dyDescent="0.25">
      <c r="B1423">
        <f>IF('Input and Summary Results'!D1005=0,FALSE,'Input and Summary Results'!$B1005)</f>
        <v>65</v>
      </c>
      <c r="C1423">
        <f>IF(OR(B1423=0,'Input and Summary Results'!D1005=0,'Input and Summary Results'!D1005=""),FALSE,'Input and Summary Results'!$D1005)</f>
        <v>0.94298154000000001</v>
      </c>
      <c r="D1423">
        <f>IF(OR(B1423=0,'Input and Summary Results'!E1005=0),FALSE,'Input and Summary Results'!$E1005)</f>
        <v>2.5018680000000001E-2</v>
      </c>
      <c r="E1423">
        <f t="shared" si="95"/>
        <v>-2.5496809017292392E-2</v>
      </c>
      <c r="F1423">
        <f t="shared" si="96"/>
        <v>1.1514655016470417E-2</v>
      </c>
      <c r="G1423">
        <f>IF('Input and Summary Results'!$J$4="yes",IF(C1423=FALSE,FALSE,IF('Data Transformation'!E1423&lt;$R$10,E1423,$R$10)),IF(C1423=FALSE,FALSE,IF(C1423&lt;$R$10,C1423,$R$10)))</f>
        <v>0.94298154000000001</v>
      </c>
      <c r="H1423">
        <f>IF('Input and Summary Results'!$J$4="yes",'Data Transformation'!F1423,'Data Transformation'!D1423)</f>
        <v>2.5018680000000001E-2</v>
      </c>
      <c r="I1423">
        <f t="shared" si="97"/>
        <v>65</v>
      </c>
    </row>
    <row r="1424" spans="2:9" x14ac:dyDescent="0.25">
      <c r="B1424">
        <f>IF('Input and Summary Results'!D1006=0,FALSE,'Input and Summary Results'!$B1006)</f>
        <v>65</v>
      </c>
      <c r="C1424">
        <f>IF(OR(B1424=0,'Input and Summary Results'!D1006=0,'Input and Summary Results'!D1006=""),FALSE,'Input and Summary Results'!$D1006)</f>
        <v>0.96866825999999995</v>
      </c>
      <c r="D1424">
        <f>IF(OR(B1424=0,'Input and Summary Results'!E1006=0),FALSE,'Input and Summary Results'!$E1006)</f>
        <v>6.5478120000000001E-2</v>
      </c>
      <c r="E1424">
        <f t="shared" si="95"/>
        <v>-1.3824930399120101E-2</v>
      </c>
      <c r="F1424">
        <f t="shared" si="96"/>
        <v>2.9336673093841231E-2</v>
      </c>
      <c r="G1424">
        <f>IF('Input and Summary Results'!$J$4="yes",IF(C1424=FALSE,FALSE,IF('Data Transformation'!E1424&lt;$R$10,E1424,$R$10)),IF(C1424=FALSE,FALSE,IF(C1424&lt;$R$10,C1424,$R$10)))</f>
        <v>0.96866825999999995</v>
      </c>
      <c r="H1424">
        <f>IF('Input and Summary Results'!$J$4="yes",'Data Transformation'!F1424,'Data Transformation'!D1424)</f>
        <v>6.5478120000000001E-2</v>
      </c>
      <c r="I1424">
        <f t="shared" si="97"/>
        <v>65</v>
      </c>
    </row>
    <row r="1425" spans="2:9" x14ac:dyDescent="0.25">
      <c r="B1425">
        <f>IF('Input and Summary Results'!D1007=0,FALSE,'Input and Summary Results'!$B1007)</f>
        <v>65</v>
      </c>
      <c r="C1425">
        <f>IF(OR(B1425=0,'Input and Summary Results'!D1007=0,'Input and Summary Results'!D1007=""),FALSE,'Input and Summary Results'!$D1007)</f>
        <v>0.98648734999999999</v>
      </c>
      <c r="D1425">
        <f>IF(OR(B1425=0,'Input and Summary Results'!E1007=0),FALSE,'Input and Summary Results'!$E1007)</f>
        <v>3.6388469999999999E-2</v>
      </c>
      <c r="E1425">
        <f t="shared" si="95"/>
        <v>-5.9084794542840283E-3</v>
      </c>
      <c r="F1425">
        <f t="shared" si="96"/>
        <v>1.6008918897946336E-2</v>
      </c>
      <c r="G1425">
        <f>IF('Input and Summary Results'!$J$4="yes",IF(C1425=FALSE,FALSE,IF('Data Transformation'!E1425&lt;$R$10,E1425,$R$10)),IF(C1425=FALSE,FALSE,IF(C1425&lt;$R$10,C1425,$R$10)))</f>
        <v>0.98648734999999999</v>
      </c>
      <c r="H1425">
        <f>IF('Input and Summary Results'!$J$4="yes",'Data Transformation'!F1425,'Data Transformation'!D1425)</f>
        <v>3.6388469999999999E-2</v>
      </c>
      <c r="I1425">
        <f t="shared" si="97"/>
        <v>65</v>
      </c>
    </row>
    <row r="1426" spans="2:9" x14ac:dyDescent="0.25">
      <c r="B1426">
        <f>IF('Input and Summary Results'!D1008=0,FALSE,'Input and Summary Results'!$B1008)</f>
        <v>65</v>
      </c>
      <c r="C1426">
        <f>IF(OR(B1426=0,'Input and Summary Results'!D1008=0,'Input and Summary Results'!D1008=""),FALSE,'Input and Summary Results'!$D1008)</f>
        <v>0.98856522000000002</v>
      </c>
      <c r="D1426">
        <f>IF(OR(B1426=0,'Input and Summary Results'!E1008=0),FALSE,'Input and Summary Results'!$E1008)</f>
        <v>4.7098500000000001E-2</v>
      </c>
      <c r="E1426">
        <f t="shared" si="95"/>
        <v>-4.9946730860326539E-3</v>
      </c>
      <c r="F1426">
        <f t="shared" si="96"/>
        <v>2.0677188096906749E-2</v>
      </c>
      <c r="G1426">
        <f>IF('Input and Summary Results'!$J$4="yes",IF(C1426=FALSE,FALSE,IF('Data Transformation'!E1426&lt;$R$10,E1426,$R$10)),IF(C1426=FALSE,FALSE,IF(C1426&lt;$R$10,C1426,$R$10)))</f>
        <v>0.98856522000000002</v>
      </c>
      <c r="H1426">
        <f>IF('Input and Summary Results'!$J$4="yes",'Data Transformation'!F1426,'Data Transformation'!D1426)</f>
        <v>4.7098500000000001E-2</v>
      </c>
      <c r="I1426">
        <f t="shared" si="97"/>
        <v>65</v>
      </c>
    </row>
    <row r="1427" spans="2:9" x14ac:dyDescent="0.25">
      <c r="B1427">
        <f>IF('Input and Summary Results'!D1009=0,FALSE,'Input and Summary Results'!$B1009)</f>
        <v>65</v>
      </c>
      <c r="C1427">
        <f>IF(OR(B1427=0,'Input and Summary Results'!D1009=0,'Input and Summary Results'!D1009=""),FALSE,'Input and Summary Results'!$D1009)</f>
        <v>0.99158584000000005</v>
      </c>
      <c r="D1427">
        <f>IF(OR(B1427=0,'Input and Summary Results'!E1009=0),FALSE,'Input and Summary Results'!$E1009)</f>
        <v>3.2107940000000001E-2</v>
      </c>
      <c r="E1427">
        <f t="shared" si="95"/>
        <v>-3.6696836526754475E-3</v>
      </c>
      <c r="F1427">
        <f t="shared" si="96"/>
        <v>1.4053090915457204E-2</v>
      </c>
      <c r="G1427">
        <f>IF('Input and Summary Results'!$J$4="yes",IF(C1427=FALSE,FALSE,IF('Data Transformation'!E1427&lt;$R$10,E1427,$R$10)),IF(C1427=FALSE,FALSE,IF(C1427&lt;$R$10,C1427,$R$10)))</f>
        <v>0.99158584000000005</v>
      </c>
      <c r="H1427">
        <f>IF('Input and Summary Results'!$J$4="yes",'Data Transformation'!F1427,'Data Transformation'!D1427)</f>
        <v>3.2107940000000001E-2</v>
      </c>
      <c r="I1427">
        <f t="shared" si="97"/>
        <v>65</v>
      </c>
    </row>
    <row r="1428" spans="2:9" x14ac:dyDescent="0.25">
      <c r="B1428">
        <f>IF('Input and Summary Results'!D1010=0,FALSE,'Input and Summary Results'!$B1010)</f>
        <v>65</v>
      </c>
      <c r="C1428">
        <f>IF(OR(B1428=0,'Input and Summary Results'!D1010=0,'Input and Summary Results'!D1010=""),FALSE,'Input and Summary Results'!$D1010)</f>
        <v>1.0291525800000001</v>
      </c>
      <c r="D1428">
        <f>IF(OR(B1428=0,'Input and Summary Results'!E1010=0),FALSE,'Input and Summary Results'!$E1010)</f>
        <v>9.5161380000000004E-2</v>
      </c>
      <c r="E1428">
        <f t="shared" si="95"/>
        <v>1.2479767123635065E-2</v>
      </c>
      <c r="F1428">
        <f t="shared" si="96"/>
        <v>4.013014175215885E-2</v>
      </c>
      <c r="G1428">
        <f>IF('Input and Summary Results'!$J$4="yes",IF(C1428=FALSE,FALSE,IF('Data Transformation'!E1428&lt;$R$10,E1428,$R$10)),IF(C1428=FALSE,FALSE,IF(C1428&lt;$R$10,C1428,$R$10)))</f>
        <v>1.0291525800000001</v>
      </c>
      <c r="H1428">
        <f>IF('Input and Summary Results'!$J$4="yes",'Data Transformation'!F1428,'Data Transformation'!D1428)</f>
        <v>9.5161380000000004E-2</v>
      </c>
      <c r="I1428">
        <f t="shared" si="97"/>
        <v>65</v>
      </c>
    </row>
    <row r="1429" spans="2:9" x14ac:dyDescent="0.25">
      <c r="B1429">
        <f>IF('Input and Summary Results'!D1011=0,FALSE,'Input and Summary Results'!$B1011)</f>
        <v>66</v>
      </c>
      <c r="C1429">
        <f>IF(OR(B1429=0,'Input and Summary Results'!D1011=0,'Input and Summary Results'!D1011=""),FALSE,'Input and Summary Results'!$D1011)</f>
        <v>0.52362679000000001</v>
      </c>
      <c r="D1429">
        <f>IF(OR(B1429=0,'Input and Summary Results'!E1011=0),FALSE,'Input and Summary Results'!$E1011)</f>
        <v>4.2316680000000002E-2</v>
      </c>
      <c r="E1429">
        <f t="shared" si="95"/>
        <v>-0.28097814200757992</v>
      </c>
      <c r="F1429">
        <f t="shared" si="96"/>
        <v>3.5073528457166984E-2</v>
      </c>
      <c r="G1429">
        <f>IF('Input and Summary Results'!$J$4="yes",IF(C1429=FALSE,FALSE,IF('Data Transformation'!E1429&lt;$R$10,E1429,$R$10)),IF(C1429=FALSE,FALSE,IF(C1429&lt;$R$10,C1429,$R$10)))</f>
        <v>0.52362679000000001</v>
      </c>
      <c r="H1429">
        <f>IF('Input and Summary Results'!$J$4="yes",'Data Transformation'!F1429,'Data Transformation'!D1429)</f>
        <v>4.2316680000000002E-2</v>
      </c>
      <c r="I1429">
        <f t="shared" si="97"/>
        <v>66</v>
      </c>
    </row>
    <row r="1430" spans="2:9" x14ac:dyDescent="0.25">
      <c r="B1430">
        <f>IF('Input and Summary Results'!D1012=0,FALSE,'Input and Summary Results'!$B1012)</f>
        <v>66</v>
      </c>
      <c r="C1430">
        <f>IF(OR(B1430=0,'Input and Summary Results'!D1012=0,'Input and Summary Results'!D1012=""),FALSE,'Input and Summary Results'!$D1012)</f>
        <v>0.92965801000000003</v>
      </c>
      <c r="D1430">
        <f>IF(OR(B1430=0,'Input and Summary Results'!E1012=0),FALSE,'Input and Summary Results'!$E1012)</f>
        <v>3.9527640000000003E-2</v>
      </c>
      <c r="E1430">
        <f t="shared" si="95"/>
        <v>-3.167678444077867E-2</v>
      </c>
      <c r="F1430">
        <f t="shared" si="96"/>
        <v>1.8453017750043373E-2</v>
      </c>
      <c r="G1430">
        <f>IF('Input and Summary Results'!$J$4="yes",IF(C1430=FALSE,FALSE,IF('Data Transformation'!E1430&lt;$R$10,E1430,$R$10)),IF(C1430=FALSE,FALSE,IF(C1430&lt;$R$10,C1430,$R$10)))</f>
        <v>0.92965801000000003</v>
      </c>
      <c r="H1430">
        <f>IF('Input and Summary Results'!$J$4="yes",'Data Transformation'!F1430,'Data Transformation'!D1430)</f>
        <v>3.9527640000000003E-2</v>
      </c>
      <c r="I1430">
        <f t="shared" si="97"/>
        <v>66</v>
      </c>
    </row>
    <row r="1431" spans="2:9" x14ac:dyDescent="0.25">
      <c r="B1431">
        <f>IF('Input and Summary Results'!D1013=0,FALSE,'Input and Summary Results'!$B1013)</f>
        <v>66</v>
      </c>
      <c r="C1431">
        <f>IF(OR(B1431=0,'Input and Summary Results'!D1013=0,'Input and Summary Results'!D1013=""),FALSE,'Input and Summary Results'!$D1013)</f>
        <v>0.96875739000000005</v>
      </c>
      <c r="D1431">
        <f>IF(OR(B1431=0,'Input and Summary Results'!E1013=0),FALSE,'Input and Summary Results'!$E1013)</f>
        <v>6.4780290000000004E-2</v>
      </c>
      <c r="E1431">
        <f t="shared" si="95"/>
        <v>-1.3784971531847554E-2</v>
      </c>
      <c r="F1431">
        <f t="shared" si="96"/>
        <v>2.9021348533919314E-2</v>
      </c>
      <c r="G1431">
        <f>IF('Input and Summary Results'!$J$4="yes",IF(C1431=FALSE,FALSE,IF('Data Transformation'!E1431&lt;$R$10,E1431,$R$10)),IF(C1431=FALSE,FALSE,IF(C1431&lt;$R$10,C1431,$R$10)))</f>
        <v>0.96875739000000005</v>
      </c>
      <c r="H1431">
        <f>IF('Input and Summary Results'!$J$4="yes",'Data Transformation'!F1431,'Data Transformation'!D1431)</f>
        <v>6.4780290000000004E-2</v>
      </c>
      <c r="I1431">
        <f t="shared" si="97"/>
        <v>66</v>
      </c>
    </row>
    <row r="1432" spans="2:9" x14ac:dyDescent="0.25">
      <c r="B1432">
        <f>IF('Input and Summary Results'!D1014=0,FALSE,'Input and Summary Results'!$B1014)</f>
        <v>66</v>
      </c>
      <c r="C1432">
        <f>IF(OR(B1432=0,'Input and Summary Results'!D1014=0,'Input and Summary Results'!D1014=""),FALSE,'Input and Summary Results'!$D1014)</f>
        <v>0.97312222999999998</v>
      </c>
      <c r="D1432">
        <f>IF(OR(B1432=0,'Input and Summary Results'!E1014=0),FALSE,'Input and Summary Results'!$E1014)</f>
        <v>5.1500669999999998E-2</v>
      </c>
      <c r="E1432">
        <f t="shared" si="95"/>
        <v>-1.1832606308667226E-2</v>
      </c>
      <c r="F1432">
        <f t="shared" si="96"/>
        <v>2.2968636509310858E-2</v>
      </c>
      <c r="G1432">
        <f>IF('Input and Summary Results'!$J$4="yes",IF(C1432=FALSE,FALSE,IF('Data Transformation'!E1432&lt;$R$10,E1432,$R$10)),IF(C1432=FALSE,FALSE,IF(C1432&lt;$R$10,C1432,$R$10)))</f>
        <v>0.97312222999999998</v>
      </c>
      <c r="H1432">
        <f>IF('Input and Summary Results'!$J$4="yes",'Data Transformation'!F1432,'Data Transformation'!D1432)</f>
        <v>5.1500669999999998E-2</v>
      </c>
      <c r="I1432">
        <f t="shared" si="97"/>
        <v>66</v>
      </c>
    </row>
    <row r="1433" spans="2:9" x14ac:dyDescent="0.25">
      <c r="B1433">
        <f>IF('Input and Summary Results'!D1015=0,FALSE,'Input and Summary Results'!$B1015)</f>
        <v>66</v>
      </c>
      <c r="C1433">
        <f>IF(OR(B1433=0,'Input and Summary Results'!D1015=0,'Input and Summary Results'!D1015=""),FALSE,'Input and Summary Results'!$D1015)</f>
        <v>1.0010398899999999</v>
      </c>
      <c r="D1433">
        <f>IF(OR(B1433=0,'Input and Summary Results'!E1015=0),FALSE,'Input and Summary Results'!$E1015)</f>
        <v>3.5789830000000002E-2</v>
      </c>
      <c r="E1433">
        <f t="shared" si="95"/>
        <v>4.5138383467341212E-4</v>
      </c>
      <c r="F1433">
        <f t="shared" si="96"/>
        <v>1.5516650610196964E-2</v>
      </c>
      <c r="G1433">
        <f>IF('Input and Summary Results'!$J$4="yes",IF(C1433=FALSE,FALSE,IF('Data Transformation'!E1433&lt;$R$10,E1433,$R$10)),IF(C1433=FALSE,FALSE,IF(C1433&lt;$R$10,C1433,$R$10)))</f>
        <v>1.0010398899999999</v>
      </c>
      <c r="H1433">
        <f>IF('Input and Summary Results'!$J$4="yes",'Data Transformation'!F1433,'Data Transformation'!D1433)</f>
        <v>3.5789830000000002E-2</v>
      </c>
      <c r="I1433">
        <f t="shared" si="97"/>
        <v>66</v>
      </c>
    </row>
    <row r="1434" spans="2:9" x14ac:dyDescent="0.25">
      <c r="B1434">
        <f>IF('Input and Summary Results'!D1016=0,FALSE,'Input and Summary Results'!$B1016)</f>
        <v>66</v>
      </c>
      <c r="C1434">
        <f>IF(OR(B1434=0,'Input and Summary Results'!D1016=0,'Input and Summary Results'!D1016=""),FALSE,'Input and Summary Results'!$D1016)</f>
        <v>1.00855202</v>
      </c>
      <c r="D1434">
        <f>IF(OR(B1434=0,'Input and Summary Results'!E1016=0),FALSE,'Input and Summary Results'!$E1016)</f>
        <v>5.4637079999999998E-2</v>
      </c>
      <c r="E1434">
        <f t="shared" si="95"/>
        <v>3.6983035565218729E-3</v>
      </c>
      <c r="F1434">
        <f t="shared" si="96"/>
        <v>2.3511422564004184E-2</v>
      </c>
      <c r="G1434">
        <f>IF('Input and Summary Results'!$J$4="yes",IF(C1434=FALSE,FALSE,IF('Data Transformation'!E1434&lt;$R$10,E1434,$R$10)),IF(C1434=FALSE,FALSE,IF(C1434&lt;$R$10,C1434,$R$10)))</f>
        <v>1.00855202</v>
      </c>
      <c r="H1434">
        <f>IF('Input and Summary Results'!$J$4="yes",'Data Transformation'!F1434,'Data Transformation'!D1434)</f>
        <v>5.4637079999999998E-2</v>
      </c>
      <c r="I1434">
        <f t="shared" si="97"/>
        <v>66</v>
      </c>
    </row>
    <row r="1435" spans="2:9" x14ac:dyDescent="0.25">
      <c r="B1435">
        <f>IF('Input and Summary Results'!D1017=0,FALSE,'Input and Summary Results'!$B1017)</f>
        <v>66</v>
      </c>
      <c r="C1435">
        <f>IF(OR(B1435=0,'Input and Summary Results'!D1017=0,'Input and Summary Results'!D1017=""),FALSE,'Input and Summary Results'!$D1017)</f>
        <v>1.0104009700000001</v>
      </c>
      <c r="D1435">
        <f>IF(OR(B1435=0,'Input and Summary Results'!E1017=0),FALSE,'Input and Summary Results'!$E1017)</f>
        <v>3.5455929999999997E-2</v>
      </c>
      <c r="E1435">
        <f t="shared" si="95"/>
        <v>4.4937544766540452E-3</v>
      </c>
      <c r="F1435">
        <f t="shared" si="96"/>
        <v>1.5229472335126518E-2</v>
      </c>
      <c r="G1435">
        <f>IF('Input and Summary Results'!$J$4="yes",IF(C1435=FALSE,FALSE,IF('Data Transformation'!E1435&lt;$R$10,E1435,$R$10)),IF(C1435=FALSE,FALSE,IF(C1435&lt;$R$10,C1435,$R$10)))</f>
        <v>1.0104009700000001</v>
      </c>
      <c r="H1435">
        <f>IF('Input and Summary Results'!$J$4="yes",'Data Transformation'!F1435,'Data Transformation'!D1435)</f>
        <v>3.5455929999999997E-2</v>
      </c>
      <c r="I1435">
        <f t="shared" si="97"/>
        <v>66</v>
      </c>
    </row>
    <row r="1436" spans="2:9" x14ac:dyDescent="0.25">
      <c r="B1436">
        <f>IF('Input and Summary Results'!D1018=0,FALSE,'Input and Summary Results'!$B1018)</f>
        <v>66</v>
      </c>
      <c r="C1436">
        <f>IF(OR(B1436=0,'Input and Summary Results'!D1018=0,'Input and Summary Results'!D1018=""),FALSE,'Input and Summary Results'!$D1018)</f>
        <v>1.02780117</v>
      </c>
      <c r="D1436">
        <f>IF(OR(B1436=0,'Input and Summary Results'!E1018=0),FALSE,'Input and Summary Results'!$E1018)</f>
        <v>4.0156329999999997E-2</v>
      </c>
      <c r="E1436">
        <f t="shared" si="95"/>
        <v>1.1909107729631482E-2</v>
      </c>
      <c r="F1436">
        <f t="shared" si="96"/>
        <v>1.6956438393624321E-2</v>
      </c>
      <c r="G1436">
        <f>IF('Input and Summary Results'!$J$4="yes",IF(C1436=FALSE,FALSE,IF('Data Transformation'!E1436&lt;$R$10,E1436,$R$10)),IF(C1436=FALSE,FALSE,IF(C1436&lt;$R$10,C1436,$R$10)))</f>
        <v>1.02780117</v>
      </c>
      <c r="H1436">
        <f>IF('Input and Summary Results'!$J$4="yes",'Data Transformation'!F1436,'Data Transformation'!D1436)</f>
        <v>4.0156329999999997E-2</v>
      </c>
      <c r="I1436">
        <f t="shared" si="97"/>
        <v>66</v>
      </c>
    </row>
    <row r="1437" spans="2:9" x14ac:dyDescent="0.25">
      <c r="B1437">
        <f>IF('Input and Summary Results'!D1019=0,FALSE,'Input and Summary Results'!$B1019)</f>
        <v>66</v>
      </c>
      <c r="C1437">
        <f>IF(OR(B1437=0,'Input and Summary Results'!D1019=0,'Input and Summary Results'!D1019=""),FALSE,'Input and Summary Results'!$D1019)</f>
        <v>1.03953275</v>
      </c>
      <c r="D1437">
        <f>IF(OR(B1437=0,'Input and Summary Results'!E1019=0),FALSE,'Input and Summary Results'!$E1019)</f>
        <v>3.9150079999999997E-2</v>
      </c>
      <c r="E1437">
        <f t="shared" si="95"/>
        <v>1.683817613043477E-2</v>
      </c>
      <c r="F1437">
        <f t="shared" si="96"/>
        <v>1.6344972989066481E-2</v>
      </c>
      <c r="G1437">
        <f>IF('Input and Summary Results'!$J$4="yes",IF(C1437=FALSE,FALSE,IF('Data Transformation'!E1437&lt;$R$10,E1437,$R$10)),IF(C1437=FALSE,FALSE,IF(C1437&lt;$R$10,C1437,$R$10)))</f>
        <v>1.03953275</v>
      </c>
      <c r="H1437">
        <f>IF('Input and Summary Results'!$J$4="yes",'Data Transformation'!F1437,'Data Transformation'!D1437)</f>
        <v>3.9150079999999997E-2</v>
      </c>
      <c r="I1437">
        <f t="shared" si="97"/>
        <v>66</v>
      </c>
    </row>
    <row r="1438" spans="2:9" x14ac:dyDescent="0.25">
      <c r="B1438">
        <f>IF('Input and Summary Results'!D1020=0,FALSE,'Input and Summary Results'!$B1020)</f>
        <v>66</v>
      </c>
      <c r="C1438">
        <f>IF(OR(B1438=0,'Input and Summary Results'!D1020=0,'Input and Summary Results'!D1020=""),FALSE,'Input and Summary Results'!$D1020)</f>
        <v>1.05344273</v>
      </c>
      <c r="D1438">
        <f>IF(OR(B1438=0,'Input and Summary Results'!E1020=0),FALSE,'Input and Summary Results'!$E1020)</f>
        <v>6.6704929999999996E-2</v>
      </c>
      <c r="E1438">
        <f t="shared" si="95"/>
        <v>2.2610930337051287E-2</v>
      </c>
      <c r="F1438">
        <f t="shared" si="96"/>
        <v>2.748126575423801E-2</v>
      </c>
      <c r="G1438">
        <f>IF('Input and Summary Results'!$J$4="yes",IF(C1438=FALSE,FALSE,IF('Data Transformation'!E1438&lt;$R$10,E1438,$R$10)),IF(C1438=FALSE,FALSE,IF(C1438&lt;$R$10,C1438,$R$10)))</f>
        <v>1.05344273</v>
      </c>
      <c r="H1438">
        <f>IF('Input and Summary Results'!$J$4="yes",'Data Transformation'!F1438,'Data Transformation'!D1438)</f>
        <v>6.6704929999999996E-2</v>
      </c>
      <c r="I1438">
        <f t="shared" si="97"/>
        <v>66</v>
      </c>
    </row>
    <row r="1439" spans="2:9" x14ac:dyDescent="0.25">
      <c r="B1439">
        <f>IF('Input and Summary Results'!D1021=0,FALSE,'Input and Summary Results'!$B1021)</f>
        <v>66</v>
      </c>
      <c r="C1439">
        <f>IF(OR(B1439=0,'Input and Summary Results'!D1021=0,'Input and Summary Results'!D1021=""),FALSE,'Input and Summary Results'!$D1021)</f>
        <v>1.0721561100000001</v>
      </c>
      <c r="D1439">
        <f>IF(OR(B1439=0,'Input and Summary Results'!E1021=0),FALSE,'Input and Summary Results'!$E1021)</f>
        <v>9.79328E-2</v>
      </c>
      <c r="E1439">
        <f t="shared" si="95"/>
        <v>3.0258024886161933E-2</v>
      </c>
      <c r="F1439">
        <f t="shared" si="96"/>
        <v>3.9642394240517825E-2</v>
      </c>
      <c r="G1439">
        <f>IF('Input and Summary Results'!$J$4="yes",IF(C1439=FALSE,FALSE,IF('Data Transformation'!E1439&lt;$R$10,E1439,$R$10)),IF(C1439=FALSE,FALSE,IF(C1439&lt;$R$10,C1439,$R$10)))</f>
        <v>1.0721561100000001</v>
      </c>
      <c r="H1439">
        <f>IF('Input and Summary Results'!$J$4="yes",'Data Transformation'!F1439,'Data Transformation'!D1439)</f>
        <v>9.79328E-2</v>
      </c>
      <c r="I1439">
        <f t="shared" si="97"/>
        <v>66</v>
      </c>
    </row>
    <row r="1440" spans="2:9" x14ac:dyDescent="0.25">
      <c r="B1440">
        <f>IF('Input and Summary Results'!D1022=0,FALSE,'Input and Summary Results'!$B1022)</f>
        <v>66</v>
      </c>
      <c r="C1440">
        <f>IF(OR(B1440=0,'Input and Summary Results'!D1022=0,'Input and Summary Results'!D1022=""),FALSE,'Input and Summary Results'!$D1022)</f>
        <v>1.1536493000000001</v>
      </c>
      <c r="D1440">
        <f>IF(OR(B1440=0,'Input and Summary Results'!E1022=0),FALSE,'Input and Summary Results'!$E1022)</f>
        <v>6.6606410000000005E-2</v>
      </c>
      <c r="E1440">
        <f t="shared" si="95"/>
        <v>6.2073806893790884E-2</v>
      </c>
      <c r="F1440">
        <f t="shared" si="96"/>
        <v>2.5057165934222816E-2</v>
      </c>
      <c r="G1440">
        <f>IF('Input and Summary Results'!$J$4="yes",IF(C1440=FALSE,FALSE,IF('Data Transformation'!E1440&lt;$R$10,E1440,$R$10)),IF(C1440=FALSE,FALSE,IF(C1440&lt;$R$10,C1440,$R$10)))</f>
        <v>1.1536493000000001</v>
      </c>
      <c r="H1440">
        <f>IF('Input and Summary Results'!$J$4="yes",'Data Transformation'!F1440,'Data Transformation'!D1440)</f>
        <v>6.6606410000000005E-2</v>
      </c>
      <c r="I1440">
        <f t="shared" si="97"/>
        <v>66</v>
      </c>
    </row>
    <row r="1441" spans="2:9" x14ac:dyDescent="0.25">
      <c r="B1441">
        <f>IF('Input and Summary Results'!D1023=0,FALSE,'Input and Summary Results'!$B1023)</f>
        <v>66</v>
      </c>
      <c r="C1441">
        <f>IF(OR(B1441=0,'Input and Summary Results'!D1023=0,'Input and Summary Results'!D1023=""),FALSE,'Input and Summary Results'!$D1023)</f>
        <v>1.18705284</v>
      </c>
      <c r="D1441">
        <f>IF(OR(B1441=0,'Input and Summary Results'!E1023=0),FALSE,'Input and Summary Results'!$E1023)</f>
        <v>3.097128E-2</v>
      </c>
      <c r="E1441">
        <f t="shared" si="95"/>
        <v>7.4470051397442449E-2</v>
      </c>
      <c r="F1441">
        <f t="shared" si="96"/>
        <v>1.1323451717616884E-2</v>
      </c>
      <c r="G1441">
        <f>IF('Input and Summary Results'!$J$4="yes",IF(C1441=FALSE,FALSE,IF('Data Transformation'!E1441&lt;$R$10,E1441,$R$10)),IF(C1441=FALSE,FALSE,IF(C1441&lt;$R$10,C1441,$R$10)))</f>
        <v>1.18705284</v>
      </c>
      <c r="H1441">
        <f>IF('Input and Summary Results'!$J$4="yes",'Data Transformation'!F1441,'Data Transformation'!D1441)</f>
        <v>3.097128E-2</v>
      </c>
      <c r="I1441">
        <f t="shared" si="97"/>
        <v>66</v>
      </c>
    </row>
    <row r="1442" spans="2:9" x14ac:dyDescent="0.25">
      <c r="B1442">
        <f>IF('Input and Summary Results'!D1024=0,FALSE,'Input and Summary Results'!$B1024)</f>
        <v>67</v>
      </c>
      <c r="C1442">
        <f>IF(OR(B1442=0,'Input and Summary Results'!D1024=0,'Input and Summary Results'!D1024=""),FALSE,'Input and Summary Results'!$D1024)</f>
        <v>0.1164541</v>
      </c>
      <c r="D1442">
        <f>IF(OR(B1442=0,'Input and Summary Results'!E1024=0),FALSE,'Input and Summary Results'!$E1024)</f>
        <v>6.3875509999999996E-2</v>
      </c>
      <c r="E1442">
        <f t="shared" si="95"/>
        <v>-0.93384521665243914</v>
      </c>
      <c r="F1442">
        <f t="shared" si="96"/>
        <v>0.23805062543955083</v>
      </c>
      <c r="G1442">
        <f>IF('Input and Summary Results'!$J$4="yes",IF(C1442=FALSE,FALSE,IF('Data Transformation'!E1442&lt;$R$10,E1442,$R$10)),IF(C1442=FALSE,FALSE,IF(C1442&lt;$R$10,C1442,$R$10)))</f>
        <v>0.1164541</v>
      </c>
      <c r="H1442">
        <f>IF('Input and Summary Results'!$J$4="yes",'Data Transformation'!F1442,'Data Transformation'!D1442)</f>
        <v>6.3875509999999996E-2</v>
      </c>
      <c r="I1442">
        <f t="shared" si="97"/>
        <v>67</v>
      </c>
    </row>
    <row r="1443" spans="2:9" x14ac:dyDescent="0.25">
      <c r="B1443">
        <f>IF('Input and Summary Results'!D1025=0,FALSE,'Input and Summary Results'!$B1025)</f>
        <v>67</v>
      </c>
      <c r="C1443">
        <f>IF(OR(B1443=0,'Input and Summary Results'!D1025=0,'Input and Summary Results'!D1025=""),FALSE,'Input and Summary Results'!$D1025)</f>
        <v>0.20267946000000001</v>
      </c>
      <c r="D1443">
        <f>IF(OR(B1443=0,'Input and Summary Results'!E1025=0),FALSE,'Input and Summary Results'!$E1025)</f>
        <v>5.0516619999999998E-2</v>
      </c>
      <c r="E1443">
        <f t="shared" si="95"/>
        <v>-0.69319026147300178</v>
      </c>
      <c r="F1443">
        <f t="shared" si="96"/>
        <v>0.10817185461220391</v>
      </c>
      <c r="G1443">
        <f>IF('Input and Summary Results'!$J$4="yes",IF(C1443=FALSE,FALSE,IF('Data Transformation'!E1443&lt;$R$10,E1443,$R$10)),IF(C1443=FALSE,FALSE,IF(C1443&lt;$R$10,C1443,$R$10)))</f>
        <v>0.20267946000000001</v>
      </c>
      <c r="H1443">
        <f>IF('Input and Summary Results'!$J$4="yes",'Data Transformation'!F1443,'Data Transformation'!D1443)</f>
        <v>5.0516619999999998E-2</v>
      </c>
      <c r="I1443">
        <f t="shared" si="97"/>
        <v>67</v>
      </c>
    </row>
    <row r="1444" spans="2:9" x14ac:dyDescent="0.25">
      <c r="B1444">
        <f>IF('Input and Summary Results'!D1026=0,FALSE,'Input and Summary Results'!$B1026)</f>
        <v>67</v>
      </c>
      <c r="C1444">
        <f>IF(OR(B1444=0,'Input and Summary Results'!D1026=0,'Input and Summary Results'!D1026=""),FALSE,'Input and Summary Results'!$D1026)</f>
        <v>0.26711956999999997</v>
      </c>
      <c r="D1444">
        <f>IF(OR(B1444=0,'Input and Summary Results'!E1026=0),FALSE,'Input and Summary Results'!$E1026)</f>
        <v>5.051427E-2</v>
      </c>
      <c r="E1444">
        <f t="shared" si="95"/>
        <v>-0.57329429306561119</v>
      </c>
      <c r="F1444">
        <f t="shared" si="96"/>
        <v>8.2072583375302696E-2</v>
      </c>
      <c r="G1444">
        <f>IF('Input and Summary Results'!$J$4="yes",IF(C1444=FALSE,FALSE,IF('Data Transformation'!E1444&lt;$R$10,E1444,$R$10)),IF(C1444=FALSE,FALSE,IF(C1444&lt;$R$10,C1444,$R$10)))</f>
        <v>0.26711956999999997</v>
      </c>
      <c r="H1444">
        <f>IF('Input and Summary Results'!$J$4="yes",'Data Transformation'!F1444,'Data Transformation'!D1444)</f>
        <v>5.051427E-2</v>
      </c>
      <c r="I1444">
        <f t="shared" si="97"/>
        <v>67</v>
      </c>
    </row>
    <row r="1445" spans="2:9" x14ac:dyDescent="0.25">
      <c r="B1445">
        <f>IF('Input and Summary Results'!D1027=0,FALSE,'Input and Summary Results'!$B1027)</f>
        <v>67</v>
      </c>
      <c r="C1445">
        <f>IF(OR(B1445=0,'Input and Summary Results'!D1027=0,'Input and Summary Results'!D1027=""),FALSE,'Input and Summary Results'!$D1027)</f>
        <v>0.26778148000000002</v>
      </c>
      <c r="D1445">
        <f>IF(OR(B1445=0,'Input and Summary Results'!E1027=0),FALSE,'Input and Summary Results'!$E1027)</f>
        <v>3.9959290000000001E-2</v>
      </c>
      <c r="E1445">
        <f t="shared" si="95"/>
        <v>-0.57221946246939259</v>
      </c>
      <c r="F1445">
        <f t="shared" si="96"/>
        <v>6.4762999517367664E-2</v>
      </c>
      <c r="G1445">
        <f>IF('Input and Summary Results'!$J$4="yes",IF(C1445=FALSE,FALSE,IF('Data Transformation'!E1445&lt;$R$10,E1445,$R$10)),IF(C1445=FALSE,FALSE,IF(C1445&lt;$R$10,C1445,$R$10)))</f>
        <v>0.26778148000000002</v>
      </c>
      <c r="H1445">
        <f>IF('Input and Summary Results'!$J$4="yes",'Data Transformation'!F1445,'Data Transformation'!D1445)</f>
        <v>3.9959290000000001E-2</v>
      </c>
      <c r="I1445">
        <f t="shared" si="97"/>
        <v>67</v>
      </c>
    </row>
    <row r="1446" spans="2:9" x14ac:dyDescent="0.25">
      <c r="B1446">
        <f>IF('Input and Summary Results'!D1028=0,FALSE,'Input and Summary Results'!$B1028)</f>
        <v>67</v>
      </c>
      <c r="C1446">
        <f>IF(OR(B1446=0,'Input and Summary Results'!D1028=0,'Input and Summary Results'!D1028=""),FALSE,'Input and Summary Results'!$D1028)</f>
        <v>0.28473769999999998</v>
      </c>
      <c r="D1446">
        <f>IF(OR(B1446=0,'Input and Summary Results'!E1028=0),FALSE,'Input and Summary Results'!$E1028)</f>
        <v>6.2210509999999997E-2</v>
      </c>
      <c r="E1446">
        <f t="shared" si="95"/>
        <v>-0.54555502734544792</v>
      </c>
      <c r="F1446">
        <f t="shared" si="96"/>
        <v>9.4821870584752221E-2</v>
      </c>
      <c r="G1446">
        <f>IF('Input and Summary Results'!$J$4="yes",IF(C1446=FALSE,FALSE,IF('Data Transformation'!E1446&lt;$R$10,E1446,$R$10)),IF(C1446=FALSE,FALSE,IF(C1446&lt;$R$10,C1446,$R$10)))</f>
        <v>0.28473769999999998</v>
      </c>
      <c r="H1446">
        <f>IF('Input and Summary Results'!$J$4="yes",'Data Transformation'!F1446,'Data Transformation'!D1446)</f>
        <v>6.2210509999999997E-2</v>
      </c>
      <c r="I1446">
        <f t="shared" si="97"/>
        <v>67</v>
      </c>
    </row>
    <row r="1447" spans="2:9" x14ac:dyDescent="0.25">
      <c r="B1447">
        <f>IF('Input and Summary Results'!D1029=0,FALSE,'Input and Summary Results'!$B1029)</f>
        <v>67</v>
      </c>
      <c r="C1447">
        <f>IF(OR(B1447=0,'Input and Summary Results'!D1029=0,'Input and Summary Results'!D1029=""),FALSE,'Input and Summary Results'!$D1029)</f>
        <v>0.30543512</v>
      </c>
      <c r="D1447">
        <f>IF(OR(B1447=0,'Input and Summary Results'!E1029=0),FALSE,'Input and Summary Results'!$E1029)</f>
        <v>3.66615E-2</v>
      </c>
      <c r="E1447">
        <f t="shared" si="95"/>
        <v>-0.51508102770761865</v>
      </c>
      <c r="F1447">
        <f t="shared" si="96"/>
        <v>5.2093194129083774E-2</v>
      </c>
      <c r="G1447">
        <f>IF('Input and Summary Results'!$J$4="yes",IF(C1447=FALSE,FALSE,IF('Data Transformation'!E1447&lt;$R$10,E1447,$R$10)),IF(C1447=FALSE,FALSE,IF(C1447&lt;$R$10,C1447,$R$10)))</f>
        <v>0.30543512</v>
      </c>
      <c r="H1447">
        <f>IF('Input and Summary Results'!$J$4="yes",'Data Transformation'!F1447,'Data Transformation'!D1447)</f>
        <v>3.66615E-2</v>
      </c>
      <c r="I1447">
        <f t="shared" si="97"/>
        <v>67</v>
      </c>
    </row>
    <row r="1448" spans="2:9" x14ac:dyDescent="0.25">
      <c r="B1448">
        <f>IF('Input and Summary Results'!D1030=0,FALSE,'Input and Summary Results'!$B1030)</f>
        <v>67</v>
      </c>
      <c r="C1448">
        <f>IF(OR(B1448=0,'Input and Summary Results'!D1030=0,'Input and Summary Results'!D1030=""),FALSE,'Input and Summary Results'!$D1030)</f>
        <v>0.30779361</v>
      </c>
      <c r="D1448">
        <f>IF(OR(B1448=0,'Input and Summary Results'!E1030=0),FALSE,'Input and Summary Results'!$E1030)</f>
        <v>5.1895660000000003E-2</v>
      </c>
      <c r="E1448">
        <f t="shared" si="95"/>
        <v>-0.51174040065316273</v>
      </c>
      <c r="F1448">
        <f t="shared" si="96"/>
        <v>7.3174736928424217E-2</v>
      </c>
      <c r="G1448">
        <f>IF('Input and Summary Results'!$J$4="yes",IF(C1448=FALSE,FALSE,IF('Data Transformation'!E1448&lt;$R$10,E1448,$R$10)),IF(C1448=FALSE,FALSE,IF(C1448&lt;$R$10,C1448,$R$10)))</f>
        <v>0.30779361</v>
      </c>
      <c r="H1448">
        <f>IF('Input and Summary Results'!$J$4="yes",'Data Transformation'!F1448,'Data Transformation'!D1448)</f>
        <v>5.1895660000000003E-2</v>
      </c>
      <c r="I1448">
        <f t="shared" si="97"/>
        <v>67</v>
      </c>
    </row>
    <row r="1449" spans="2:9" x14ac:dyDescent="0.25">
      <c r="B1449">
        <f>IF('Input and Summary Results'!D1031=0,FALSE,'Input and Summary Results'!$B1031)</f>
        <v>67</v>
      </c>
      <c r="C1449">
        <f>IF(OR(B1449=0,'Input and Summary Results'!D1031=0,'Input and Summary Results'!D1031=""),FALSE,'Input and Summary Results'!$D1031)</f>
        <v>0.31387883999999999</v>
      </c>
      <c r="D1449">
        <f>IF(OR(B1449=0,'Input and Summary Results'!E1031=0),FALSE,'Input and Summary Results'!$E1031)</f>
        <v>4.8356080000000003E-2</v>
      </c>
      <c r="E1449">
        <f t="shared" si="95"/>
        <v>-0.5032379610791512</v>
      </c>
      <c r="F1449">
        <f t="shared" si="96"/>
        <v>6.6861909901285474E-2</v>
      </c>
      <c r="G1449">
        <f>IF('Input and Summary Results'!$J$4="yes",IF(C1449=FALSE,FALSE,IF('Data Transformation'!E1449&lt;$R$10,E1449,$R$10)),IF(C1449=FALSE,FALSE,IF(C1449&lt;$R$10,C1449,$R$10)))</f>
        <v>0.31387883999999999</v>
      </c>
      <c r="H1449">
        <f>IF('Input and Summary Results'!$J$4="yes",'Data Transformation'!F1449,'Data Transformation'!D1449)</f>
        <v>4.8356080000000003E-2</v>
      </c>
      <c r="I1449">
        <f t="shared" si="97"/>
        <v>67</v>
      </c>
    </row>
    <row r="1450" spans="2:9" x14ac:dyDescent="0.25">
      <c r="B1450">
        <f>IF('Input and Summary Results'!D1032=0,FALSE,'Input and Summary Results'!$B1032)</f>
        <v>67</v>
      </c>
      <c r="C1450">
        <f>IF(OR(B1450=0,'Input and Summary Results'!D1032=0,'Input and Summary Results'!D1032=""),FALSE,'Input and Summary Results'!$D1032)</f>
        <v>0.38064983000000002</v>
      </c>
      <c r="D1450">
        <f>IF(OR(B1450=0,'Input and Summary Results'!E1032=0),FALSE,'Input and Summary Results'!$E1032)</f>
        <v>7.1323079999999997E-2</v>
      </c>
      <c r="E1450">
        <f t="shared" ref="E1450:E1513" si="98">IF(C1450=FALSE,FALSE,LOG10(C1450))</f>
        <v>-0.41947435982857945</v>
      </c>
      <c r="F1450">
        <f t="shared" ref="F1450:F1513" si="99">IF(D1450=FALSE, FALSE,0.434*D1450/C1450)</f>
        <v>8.1319402454481576E-2</v>
      </c>
      <c r="G1450">
        <f>IF('Input and Summary Results'!$J$4="yes",IF(C1450=FALSE,FALSE,IF('Data Transformation'!E1450&lt;$R$10,E1450,$R$10)),IF(C1450=FALSE,FALSE,IF(C1450&lt;$R$10,C1450,$R$10)))</f>
        <v>0.38064983000000002</v>
      </c>
      <c r="H1450">
        <f>IF('Input and Summary Results'!$J$4="yes",'Data Transformation'!F1450,'Data Transformation'!D1450)</f>
        <v>7.1323079999999997E-2</v>
      </c>
      <c r="I1450">
        <f t="shared" si="97"/>
        <v>67</v>
      </c>
    </row>
    <row r="1451" spans="2:9" x14ac:dyDescent="0.25">
      <c r="B1451">
        <f>IF('Input and Summary Results'!D1033=0,FALSE,'Input and Summary Results'!$B1033)</f>
        <v>67</v>
      </c>
      <c r="C1451">
        <f>IF(OR(B1451=0,'Input and Summary Results'!D1033=0,'Input and Summary Results'!D1033=""),FALSE,'Input and Summary Results'!$D1033)</f>
        <v>0.43000072</v>
      </c>
      <c r="D1451">
        <f>IF(OR(B1451=0,'Input and Summary Results'!E1033=0),FALSE,'Input and Summary Results'!$E1033)</f>
        <v>3.1158229999999999E-2</v>
      </c>
      <c r="E1451">
        <f t="shared" si="98"/>
        <v>-0.36653081723026187</v>
      </c>
      <c r="F1451">
        <f t="shared" si="99"/>
        <v>3.1448021342847979E-2</v>
      </c>
      <c r="G1451">
        <f>IF('Input and Summary Results'!$J$4="yes",IF(C1451=FALSE,FALSE,IF('Data Transformation'!E1451&lt;$R$10,E1451,$R$10)),IF(C1451=FALSE,FALSE,IF(C1451&lt;$R$10,C1451,$R$10)))</f>
        <v>0.43000072</v>
      </c>
      <c r="H1451">
        <f>IF('Input and Summary Results'!$J$4="yes",'Data Transformation'!F1451,'Data Transformation'!D1451)</f>
        <v>3.1158229999999999E-2</v>
      </c>
      <c r="I1451">
        <f t="shared" si="97"/>
        <v>67</v>
      </c>
    </row>
    <row r="1452" spans="2:9" x14ac:dyDescent="0.25">
      <c r="B1452">
        <f>IF('Input and Summary Results'!D1034=0,FALSE,'Input and Summary Results'!$B1034)</f>
        <v>67</v>
      </c>
      <c r="C1452">
        <f>IF(OR(B1452=0,'Input and Summary Results'!D1034=0,'Input and Summary Results'!D1034=""),FALSE,'Input and Summary Results'!$D1034)</f>
        <v>0.48320917000000002</v>
      </c>
      <c r="D1452">
        <f>IF(OR(B1452=0,'Input and Summary Results'!E1034=0),FALSE,'Input and Summary Results'!$E1034)</f>
        <v>5.9228459999999997E-2</v>
      </c>
      <c r="E1452">
        <f t="shared" si="98"/>
        <v>-0.31586483257688636</v>
      </c>
      <c r="F1452">
        <f t="shared" si="99"/>
        <v>5.3196738050314732E-2</v>
      </c>
      <c r="G1452">
        <f>IF('Input and Summary Results'!$J$4="yes",IF(C1452=FALSE,FALSE,IF('Data Transformation'!E1452&lt;$R$10,E1452,$R$10)),IF(C1452=FALSE,FALSE,IF(C1452&lt;$R$10,C1452,$R$10)))</f>
        <v>0.48320917000000002</v>
      </c>
      <c r="H1452">
        <f>IF('Input and Summary Results'!$J$4="yes",'Data Transformation'!F1452,'Data Transformation'!D1452)</f>
        <v>5.9228459999999997E-2</v>
      </c>
      <c r="I1452">
        <f t="shared" si="97"/>
        <v>67</v>
      </c>
    </row>
    <row r="1453" spans="2:9" x14ac:dyDescent="0.25">
      <c r="B1453">
        <f>IF('Input and Summary Results'!D1035=0,FALSE,'Input and Summary Results'!$B1035)</f>
        <v>67</v>
      </c>
      <c r="C1453">
        <f>IF(OR(B1453=0,'Input and Summary Results'!D1035=0,'Input and Summary Results'!D1035=""),FALSE,'Input and Summary Results'!$D1035)</f>
        <v>0.51062534999999998</v>
      </c>
      <c r="D1453">
        <f>IF(OR(B1453=0,'Input and Summary Results'!E1035=0),FALSE,'Input and Summary Results'!$E1035)</f>
        <v>3.7597529999999997E-2</v>
      </c>
      <c r="E1453">
        <f t="shared" si="98"/>
        <v>-0.29189762844318312</v>
      </c>
      <c r="F1453">
        <f t="shared" si="99"/>
        <v>3.1955577646115688E-2</v>
      </c>
      <c r="G1453">
        <f>IF('Input and Summary Results'!$J$4="yes",IF(C1453=FALSE,FALSE,IF('Data Transformation'!E1453&lt;$R$10,E1453,$R$10)),IF(C1453=FALSE,FALSE,IF(C1453&lt;$R$10,C1453,$R$10)))</f>
        <v>0.51062534999999998</v>
      </c>
      <c r="H1453">
        <f>IF('Input and Summary Results'!$J$4="yes",'Data Transformation'!F1453,'Data Transformation'!D1453)</f>
        <v>3.7597529999999997E-2</v>
      </c>
      <c r="I1453">
        <f t="shared" si="97"/>
        <v>67</v>
      </c>
    </row>
    <row r="1454" spans="2:9" x14ac:dyDescent="0.25">
      <c r="B1454">
        <f>IF('Input and Summary Results'!D1036=0,FALSE,'Input and Summary Results'!$B1036)</f>
        <v>67</v>
      </c>
      <c r="C1454">
        <f>IF(OR(B1454=0,'Input and Summary Results'!D1036=0,'Input and Summary Results'!D1036=""),FALSE,'Input and Summary Results'!$D1036)</f>
        <v>0.53566767999999998</v>
      </c>
      <c r="D1454">
        <f>IF(OR(B1454=0,'Input and Summary Results'!E1036=0),FALSE,'Input and Summary Results'!$E1036)</f>
        <v>5.5106879999999997E-2</v>
      </c>
      <c r="E1454">
        <f t="shared" si="98"/>
        <v>-0.27110455639192699</v>
      </c>
      <c r="F1454">
        <f t="shared" si="99"/>
        <v>4.4647804623941467E-2</v>
      </c>
      <c r="G1454">
        <f>IF('Input and Summary Results'!$J$4="yes",IF(C1454=FALSE,FALSE,IF('Data Transformation'!E1454&lt;$R$10,E1454,$R$10)),IF(C1454=FALSE,FALSE,IF(C1454&lt;$R$10,C1454,$R$10)))</f>
        <v>0.53566767999999998</v>
      </c>
      <c r="H1454">
        <f>IF('Input and Summary Results'!$J$4="yes",'Data Transformation'!F1454,'Data Transformation'!D1454)</f>
        <v>5.5106879999999997E-2</v>
      </c>
      <c r="I1454">
        <f t="shared" si="97"/>
        <v>67</v>
      </c>
    </row>
    <row r="1455" spans="2:9" x14ac:dyDescent="0.25">
      <c r="B1455">
        <f>IF('Input and Summary Results'!D1037=0,FALSE,'Input and Summary Results'!$B1037)</f>
        <v>67</v>
      </c>
      <c r="C1455">
        <f>IF(OR(B1455=0,'Input and Summary Results'!D1037=0,'Input and Summary Results'!D1037=""),FALSE,'Input and Summary Results'!$D1037)</f>
        <v>0.54139097999999997</v>
      </c>
      <c r="D1455">
        <f>IF(OR(B1455=0,'Input and Summary Results'!E1037=0),FALSE,'Input and Summary Results'!$E1037)</f>
        <v>4.727083E-2</v>
      </c>
      <c r="E1455">
        <f t="shared" si="98"/>
        <v>-0.26648898419325445</v>
      </c>
      <c r="F1455">
        <f t="shared" si="99"/>
        <v>3.7894130079522199E-2</v>
      </c>
      <c r="G1455">
        <f>IF('Input and Summary Results'!$J$4="yes",IF(C1455=FALSE,FALSE,IF('Data Transformation'!E1455&lt;$R$10,E1455,$R$10)),IF(C1455=FALSE,FALSE,IF(C1455&lt;$R$10,C1455,$R$10)))</f>
        <v>0.54139097999999997</v>
      </c>
      <c r="H1455">
        <f>IF('Input and Summary Results'!$J$4="yes",'Data Transformation'!F1455,'Data Transformation'!D1455)</f>
        <v>4.727083E-2</v>
      </c>
      <c r="I1455">
        <f t="shared" si="97"/>
        <v>67</v>
      </c>
    </row>
    <row r="1456" spans="2:9" x14ac:dyDescent="0.25">
      <c r="B1456">
        <f>IF('Input and Summary Results'!D1038=0,FALSE,'Input and Summary Results'!$B1038)</f>
        <v>67</v>
      </c>
      <c r="C1456">
        <f>IF(OR(B1456=0,'Input and Summary Results'!D1038=0,'Input and Summary Results'!D1038=""),FALSE,'Input and Summary Results'!$D1038)</f>
        <v>0.63472057000000004</v>
      </c>
      <c r="D1456">
        <f>IF(OR(B1456=0,'Input and Summary Results'!E1038=0),FALSE,'Input and Summary Results'!$E1038)</f>
        <v>5.6086730000000001E-2</v>
      </c>
      <c r="E1456">
        <f t="shared" si="98"/>
        <v>-0.19741742685898514</v>
      </c>
      <c r="F1456">
        <f t="shared" si="99"/>
        <v>3.8350168515887233E-2</v>
      </c>
      <c r="G1456">
        <f>IF('Input and Summary Results'!$J$4="yes",IF(C1456=FALSE,FALSE,IF('Data Transformation'!E1456&lt;$R$10,E1456,$R$10)),IF(C1456=FALSE,FALSE,IF(C1456&lt;$R$10,C1456,$R$10)))</f>
        <v>0.63472057000000004</v>
      </c>
      <c r="H1456">
        <f>IF('Input and Summary Results'!$J$4="yes",'Data Transformation'!F1456,'Data Transformation'!D1456)</f>
        <v>5.6086730000000001E-2</v>
      </c>
      <c r="I1456">
        <f t="shared" si="97"/>
        <v>67</v>
      </c>
    </row>
    <row r="1457" spans="2:9" x14ac:dyDescent="0.25">
      <c r="B1457">
        <f>IF('Input and Summary Results'!D1039=0,FALSE,'Input and Summary Results'!$B1039)</f>
        <v>67</v>
      </c>
      <c r="C1457">
        <f>IF(OR(B1457=0,'Input and Summary Results'!D1039=0,'Input and Summary Results'!D1039=""),FALSE,'Input and Summary Results'!$D1039)</f>
        <v>0.69698497000000004</v>
      </c>
      <c r="D1457">
        <f>IF(OR(B1457=0,'Input and Summary Results'!E1039=0),FALSE,'Input and Summary Results'!$E1039)</f>
        <v>4.6058870000000002E-2</v>
      </c>
      <c r="E1457">
        <f t="shared" si="98"/>
        <v>-0.15677658706187927</v>
      </c>
      <c r="F1457">
        <f t="shared" si="99"/>
        <v>2.8680029613838014E-2</v>
      </c>
      <c r="G1457">
        <f>IF('Input and Summary Results'!$J$4="yes",IF(C1457=FALSE,FALSE,IF('Data Transformation'!E1457&lt;$R$10,E1457,$R$10)),IF(C1457=FALSE,FALSE,IF(C1457&lt;$R$10,C1457,$R$10)))</f>
        <v>0.69698497000000004</v>
      </c>
      <c r="H1457">
        <f>IF('Input and Summary Results'!$J$4="yes",'Data Transformation'!F1457,'Data Transformation'!D1457)</f>
        <v>4.6058870000000002E-2</v>
      </c>
      <c r="I1457">
        <f t="shared" si="97"/>
        <v>67</v>
      </c>
    </row>
    <row r="1458" spans="2:9" x14ac:dyDescent="0.25">
      <c r="B1458">
        <f>IF('Input and Summary Results'!D1040=0,FALSE,'Input and Summary Results'!$B1040)</f>
        <v>68</v>
      </c>
      <c r="C1458">
        <f>IF(OR(B1458=0,'Input and Summary Results'!D1040=0,'Input and Summary Results'!D1040=""),FALSE,'Input and Summary Results'!$D1040)</f>
        <v>0.24603573000000001</v>
      </c>
      <c r="D1458">
        <f>IF(OR(B1458=0,'Input and Summary Results'!E1040=0),FALSE,'Input and Summary Results'!$E1040)</f>
        <v>6.1087000000000002E-2</v>
      </c>
      <c r="E1458">
        <f t="shared" si="98"/>
        <v>-0.60900181885171079</v>
      </c>
      <c r="F1458">
        <f t="shared" si="99"/>
        <v>0.10775572312200346</v>
      </c>
      <c r="G1458">
        <f>IF('Input and Summary Results'!$J$4="yes",IF(C1458=FALSE,FALSE,IF('Data Transformation'!E1458&lt;$R$10,E1458,$R$10)),IF(C1458=FALSE,FALSE,IF(C1458&lt;$R$10,C1458,$R$10)))</f>
        <v>0.24603573000000001</v>
      </c>
      <c r="H1458">
        <f>IF('Input and Summary Results'!$J$4="yes",'Data Transformation'!F1458,'Data Transformation'!D1458)</f>
        <v>6.1087000000000002E-2</v>
      </c>
      <c r="I1458">
        <f t="shared" si="97"/>
        <v>68</v>
      </c>
    </row>
    <row r="1459" spans="2:9" x14ac:dyDescent="0.25">
      <c r="B1459">
        <f>IF('Input and Summary Results'!D1041=0,FALSE,'Input and Summary Results'!$B1041)</f>
        <v>68</v>
      </c>
      <c r="C1459">
        <f>IF(OR(B1459=0,'Input and Summary Results'!D1041=0,'Input and Summary Results'!D1041=""),FALSE,'Input and Summary Results'!$D1041)</f>
        <v>0.28247176000000002</v>
      </c>
      <c r="D1459">
        <f>IF(OR(B1459=0,'Input and Summary Results'!E1041=0),FALSE,'Input and Summary Results'!$E1041)</f>
        <v>3.9233469999999999E-2</v>
      </c>
      <c r="E1459">
        <f t="shared" si="98"/>
        <v>-0.54902496408955692</v>
      </c>
      <c r="F1459">
        <f t="shared" si="99"/>
        <v>6.0279746124001915E-2</v>
      </c>
      <c r="G1459">
        <f>IF('Input and Summary Results'!$J$4="yes",IF(C1459=FALSE,FALSE,IF('Data Transformation'!E1459&lt;$R$10,E1459,$R$10)),IF(C1459=FALSE,FALSE,IF(C1459&lt;$R$10,C1459,$R$10)))</f>
        <v>0.28247176000000002</v>
      </c>
      <c r="H1459">
        <f>IF('Input and Summary Results'!$J$4="yes",'Data Transformation'!F1459,'Data Transformation'!D1459)</f>
        <v>3.9233469999999999E-2</v>
      </c>
      <c r="I1459">
        <f t="shared" si="97"/>
        <v>68</v>
      </c>
    </row>
    <row r="1460" spans="2:9" x14ac:dyDescent="0.25">
      <c r="B1460">
        <f>IF('Input and Summary Results'!D1042=0,FALSE,'Input and Summary Results'!$B1042)</f>
        <v>68</v>
      </c>
      <c r="C1460">
        <f>IF(OR(B1460=0,'Input and Summary Results'!D1042=0,'Input and Summary Results'!D1042=""),FALSE,'Input and Summary Results'!$D1042)</f>
        <v>0.32230198999999998</v>
      </c>
      <c r="D1460">
        <f>IF(OR(B1460=0,'Input and Summary Results'!E1042=0),FALSE,'Input and Summary Results'!$E1042)</f>
        <v>3.8591199999999999E-2</v>
      </c>
      <c r="E1460">
        <f t="shared" si="98"/>
        <v>-0.49173701300038375</v>
      </c>
      <c r="F1460">
        <f t="shared" si="99"/>
        <v>5.1965489881089469E-2</v>
      </c>
      <c r="G1460">
        <f>IF('Input and Summary Results'!$J$4="yes",IF(C1460=FALSE,FALSE,IF('Data Transformation'!E1460&lt;$R$10,E1460,$R$10)),IF(C1460=FALSE,FALSE,IF(C1460&lt;$R$10,C1460,$R$10)))</f>
        <v>0.32230198999999998</v>
      </c>
      <c r="H1460">
        <f>IF('Input and Summary Results'!$J$4="yes",'Data Transformation'!F1460,'Data Transformation'!D1460)</f>
        <v>3.8591199999999999E-2</v>
      </c>
      <c r="I1460">
        <f t="shared" si="97"/>
        <v>68</v>
      </c>
    </row>
    <row r="1461" spans="2:9" x14ac:dyDescent="0.25">
      <c r="B1461">
        <f>IF('Input and Summary Results'!D1043=0,FALSE,'Input and Summary Results'!$B1043)</f>
        <v>68</v>
      </c>
      <c r="C1461">
        <f>IF(OR(B1461=0,'Input and Summary Results'!D1043=0,'Input and Summary Results'!D1043=""),FALSE,'Input and Summary Results'!$D1043)</f>
        <v>0.64946908999999997</v>
      </c>
      <c r="D1461">
        <f>IF(OR(B1461=0,'Input and Summary Results'!E1043=0),FALSE,'Input and Summary Results'!$E1043)</f>
        <v>4.0419900000000002E-2</v>
      </c>
      <c r="E1461">
        <f t="shared" si="98"/>
        <v>-0.18744151335442355</v>
      </c>
      <c r="F1461">
        <f t="shared" si="99"/>
        <v>2.7010117756335411E-2</v>
      </c>
      <c r="G1461">
        <f>IF('Input and Summary Results'!$J$4="yes",IF(C1461=FALSE,FALSE,IF('Data Transformation'!E1461&lt;$R$10,E1461,$R$10)),IF(C1461=FALSE,FALSE,IF(C1461&lt;$R$10,C1461,$R$10)))</f>
        <v>0.64946908999999997</v>
      </c>
      <c r="H1461">
        <f>IF('Input and Summary Results'!$J$4="yes",'Data Transformation'!F1461,'Data Transformation'!D1461)</f>
        <v>4.0419900000000002E-2</v>
      </c>
      <c r="I1461">
        <f t="shared" si="97"/>
        <v>68</v>
      </c>
    </row>
    <row r="1462" spans="2:9" x14ac:dyDescent="0.25">
      <c r="B1462">
        <f>IF('Input and Summary Results'!D1044=0,FALSE,'Input and Summary Results'!$B1044)</f>
        <v>68</v>
      </c>
      <c r="C1462">
        <f>IF(OR(B1462=0,'Input and Summary Results'!D1044=0,'Input and Summary Results'!D1044=""),FALSE,'Input and Summary Results'!$D1044)</f>
        <v>0.65857197999999995</v>
      </c>
      <c r="D1462">
        <f>IF(OR(B1462=0,'Input and Summary Results'!E1044=0),FALSE,'Input and Summary Results'!$E1044)</f>
        <v>4.508322E-2</v>
      </c>
      <c r="E1462">
        <f t="shared" si="98"/>
        <v>-0.18139675098556354</v>
      </c>
      <c r="F1462">
        <f t="shared" si="99"/>
        <v>2.970991489798883E-2</v>
      </c>
      <c r="G1462">
        <f>IF('Input and Summary Results'!$J$4="yes",IF(C1462=FALSE,FALSE,IF('Data Transformation'!E1462&lt;$R$10,E1462,$R$10)),IF(C1462=FALSE,FALSE,IF(C1462&lt;$R$10,C1462,$R$10)))</f>
        <v>0.65857197999999995</v>
      </c>
      <c r="H1462">
        <f>IF('Input and Summary Results'!$J$4="yes",'Data Transformation'!F1462,'Data Transformation'!D1462)</f>
        <v>4.508322E-2</v>
      </c>
      <c r="I1462">
        <f t="shared" si="97"/>
        <v>68</v>
      </c>
    </row>
    <row r="1463" spans="2:9" x14ac:dyDescent="0.25">
      <c r="B1463">
        <f>IF('Input and Summary Results'!D1045=0,FALSE,'Input and Summary Results'!$B1045)</f>
        <v>68</v>
      </c>
      <c r="C1463">
        <f>IF(OR(B1463=0,'Input and Summary Results'!D1045=0,'Input and Summary Results'!D1045=""),FALSE,'Input and Summary Results'!$D1045)</f>
        <v>0.67097207000000003</v>
      </c>
      <c r="D1463">
        <f>IF(OR(B1463=0,'Input and Summary Results'!E1045=0),FALSE,'Input and Summary Results'!$E1045)</f>
        <v>4.3410669999999998E-2</v>
      </c>
      <c r="E1463">
        <f t="shared" si="98"/>
        <v>-0.1732955574723426</v>
      </c>
      <c r="F1463">
        <f t="shared" si="99"/>
        <v>2.8079008981700234E-2</v>
      </c>
      <c r="G1463">
        <f>IF('Input and Summary Results'!$J$4="yes",IF(C1463=FALSE,FALSE,IF('Data Transformation'!E1463&lt;$R$10,E1463,$R$10)),IF(C1463=FALSE,FALSE,IF(C1463&lt;$R$10,C1463,$R$10)))</f>
        <v>0.67097207000000003</v>
      </c>
      <c r="H1463">
        <f>IF('Input and Summary Results'!$J$4="yes",'Data Transformation'!F1463,'Data Transformation'!D1463)</f>
        <v>4.3410669999999998E-2</v>
      </c>
      <c r="I1463">
        <f t="shared" si="97"/>
        <v>68</v>
      </c>
    </row>
    <row r="1464" spans="2:9" x14ac:dyDescent="0.25">
      <c r="B1464">
        <f>IF('Input and Summary Results'!D1046=0,FALSE,'Input and Summary Results'!$B1046)</f>
        <v>68</v>
      </c>
      <c r="C1464">
        <f>IF(OR(B1464=0,'Input and Summary Results'!D1046=0,'Input and Summary Results'!D1046=""),FALSE,'Input and Summary Results'!$D1046)</f>
        <v>0.7884198</v>
      </c>
      <c r="D1464">
        <f>IF(OR(B1464=0,'Input and Summary Results'!E1046=0),FALSE,'Input and Summary Results'!$E1046)</f>
        <v>5.1110589999999997E-2</v>
      </c>
      <c r="E1464">
        <f t="shared" si="98"/>
        <v>-0.10324247759050816</v>
      </c>
      <c r="F1464">
        <f t="shared" si="99"/>
        <v>2.8134752653345332E-2</v>
      </c>
      <c r="G1464">
        <f>IF('Input and Summary Results'!$J$4="yes",IF(C1464=FALSE,FALSE,IF('Data Transformation'!E1464&lt;$R$10,E1464,$R$10)),IF(C1464=FALSE,FALSE,IF(C1464&lt;$R$10,C1464,$R$10)))</f>
        <v>0.7884198</v>
      </c>
      <c r="H1464">
        <f>IF('Input and Summary Results'!$J$4="yes",'Data Transformation'!F1464,'Data Transformation'!D1464)</f>
        <v>5.1110589999999997E-2</v>
      </c>
      <c r="I1464">
        <f t="shared" si="97"/>
        <v>68</v>
      </c>
    </row>
    <row r="1465" spans="2:9" x14ac:dyDescent="0.25">
      <c r="B1465">
        <f>IF('Input and Summary Results'!D1047=0,FALSE,'Input and Summary Results'!$B1047)</f>
        <v>68</v>
      </c>
      <c r="C1465">
        <f>IF(OR(B1465=0,'Input and Summary Results'!D1047=0,'Input and Summary Results'!D1047=""),FALSE,'Input and Summary Results'!$D1047)</f>
        <v>0.78877885999999997</v>
      </c>
      <c r="D1465">
        <f>IF(OR(B1465=0,'Input and Summary Results'!E1047=0),FALSE,'Input and Summary Results'!$E1047)</f>
        <v>5.9387200000000001E-2</v>
      </c>
      <c r="E1465">
        <f t="shared" si="98"/>
        <v>-0.10304473740302139</v>
      </c>
      <c r="F1465">
        <f t="shared" si="99"/>
        <v>3.2675881805453055E-2</v>
      </c>
      <c r="G1465">
        <f>IF('Input and Summary Results'!$J$4="yes",IF(C1465=FALSE,FALSE,IF('Data Transformation'!E1465&lt;$R$10,E1465,$R$10)),IF(C1465=FALSE,FALSE,IF(C1465&lt;$R$10,C1465,$R$10)))</f>
        <v>0.78877885999999997</v>
      </c>
      <c r="H1465">
        <f>IF('Input and Summary Results'!$J$4="yes",'Data Transformation'!F1465,'Data Transformation'!D1465)</f>
        <v>5.9387200000000001E-2</v>
      </c>
      <c r="I1465">
        <f t="shared" si="97"/>
        <v>68</v>
      </c>
    </row>
    <row r="1466" spans="2:9" x14ac:dyDescent="0.25">
      <c r="B1466">
        <f>IF('Input and Summary Results'!D1048=0,FALSE,'Input and Summary Results'!$B1048)</f>
        <v>68</v>
      </c>
      <c r="C1466">
        <f>IF(OR(B1466=0,'Input and Summary Results'!D1048=0,'Input and Summary Results'!D1048=""),FALSE,'Input and Summary Results'!$D1048)</f>
        <v>0.87124762</v>
      </c>
      <c r="D1466">
        <f>IF(OR(B1466=0,'Input and Summary Results'!E1048=0),FALSE,'Input and Summary Results'!$E1048)</f>
        <v>5.9534789999999997E-2</v>
      </c>
      <c r="E1466">
        <f t="shared" si="98"/>
        <v>-5.9858395260968547E-2</v>
      </c>
      <c r="F1466">
        <f t="shared" si="99"/>
        <v>2.9656435514853974E-2</v>
      </c>
      <c r="G1466">
        <f>IF('Input and Summary Results'!$J$4="yes",IF(C1466=FALSE,FALSE,IF('Data Transformation'!E1466&lt;$R$10,E1466,$R$10)),IF(C1466=FALSE,FALSE,IF(C1466&lt;$R$10,C1466,$R$10)))</f>
        <v>0.87124762</v>
      </c>
      <c r="H1466">
        <f>IF('Input and Summary Results'!$J$4="yes",'Data Transformation'!F1466,'Data Transformation'!D1466)</f>
        <v>5.9534789999999997E-2</v>
      </c>
      <c r="I1466">
        <f t="shared" si="97"/>
        <v>68</v>
      </c>
    </row>
    <row r="1467" spans="2:9" x14ac:dyDescent="0.25">
      <c r="B1467">
        <f>IF('Input and Summary Results'!D1049=0,FALSE,'Input and Summary Results'!$B1049)</f>
        <v>68</v>
      </c>
      <c r="C1467">
        <f>IF(OR(B1467=0,'Input and Summary Results'!D1049=0,'Input and Summary Results'!D1049=""),FALSE,'Input and Summary Results'!$D1049)</f>
        <v>0.87297336000000003</v>
      </c>
      <c r="D1467">
        <f>IF(OR(B1467=0,'Input and Summary Results'!E1049=0),FALSE,'Input and Summary Results'!$E1049)</f>
        <v>4.2927310000000003E-2</v>
      </c>
      <c r="E1467">
        <f t="shared" si="98"/>
        <v>-5.899900919423258E-2</v>
      </c>
      <c r="F1467">
        <f t="shared" si="99"/>
        <v>2.1341375800975188E-2</v>
      </c>
      <c r="G1467">
        <f>IF('Input and Summary Results'!$J$4="yes",IF(C1467=FALSE,FALSE,IF('Data Transformation'!E1467&lt;$R$10,E1467,$R$10)),IF(C1467=FALSE,FALSE,IF(C1467&lt;$R$10,C1467,$R$10)))</f>
        <v>0.87297336000000003</v>
      </c>
      <c r="H1467">
        <f>IF('Input and Summary Results'!$J$4="yes",'Data Transformation'!F1467,'Data Transformation'!D1467)</f>
        <v>4.2927310000000003E-2</v>
      </c>
      <c r="I1467">
        <f t="shared" si="97"/>
        <v>68</v>
      </c>
    </row>
    <row r="1468" spans="2:9" x14ac:dyDescent="0.25">
      <c r="B1468">
        <f>IF('Input and Summary Results'!D1050=0,FALSE,'Input and Summary Results'!$B1050)</f>
        <v>68</v>
      </c>
      <c r="C1468">
        <f>IF(OR(B1468=0,'Input and Summary Results'!D1050=0,'Input and Summary Results'!D1050=""),FALSE,'Input and Summary Results'!$D1050)</f>
        <v>0.92566937999999999</v>
      </c>
      <c r="D1468">
        <f>IF(OR(B1468=0,'Input and Summary Results'!E1050=0),FALSE,'Input and Summary Results'!$E1050)</f>
        <v>2.828027E-2</v>
      </c>
      <c r="E1468">
        <f t="shared" si="98"/>
        <v>-3.3544101958277187E-2</v>
      </c>
      <c r="F1468">
        <f t="shared" si="99"/>
        <v>1.3259201876160146E-2</v>
      </c>
      <c r="G1468">
        <f>IF('Input and Summary Results'!$J$4="yes",IF(C1468=FALSE,FALSE,IF('Data Transformation'!E1468&lt;$R$10,E1468,$R$10)),IF(C1468=FALSE,FALSE,IF(C1468&lt;$R$10,C1468,$R$10)))</f>
        <v>0.92566937999999999</v>
      </c>
      <c r="H1468">
        <f>IF('Input and Summary Results'!$J$4="yes",'Data Transformation'!F1468,'Data Transformation'!D1468)</f>
        <v>2.828027E-2</v>
      </c>
      <c r="I1468">
        <f t="shared" si="97"/>
        <v>68</v>
      </c>
    </row>
    <row r="1469" spans="2:9" x14ac:dyDescent="0.25">
      <c r="B1469">
        <f>IF('Input and Summary Results'!D1051=0,FALSE,'Input and Summary Results'!$B1051)</f>
        <v>68</v>
      </c>
      <c r="C1469">
        <f>IF(OR(B1469=0,'Input and Summary Results'!D1051=0,'Input and Summary Results'!D1051=""),FALSE,'Input and Summary Results'!$D1051)</f>
        <v>1.1429471499999999</v>
      </c>
      <c r="D1469">
        <f>IF(OR(B1469=0,'Input and Summary Results'!E1051=0),FALSE,'Input and Summary Results'!$E1051)</f>
        <v>5.98104E-2</v>
      </c>
      <c r="E1469">
        <f t="shared" si="98"/>
        <v>5.802614903568188E-2</v>
      </c>
      <c r="F1469">
        <f t="shared" si="99"/>
        <v>2.2711210750208356E-2</v>
      </c>
      <c r="G1469">
        <f>IF('Input and Summary Results'!$J$4="yes",IF(C1469=FALSE,FALSE,IF('Data Transformation'!E1469&lt;$R$10,E1469,$R$10)),IF(C1469=FALSE,FALSE,IF(C1469&lt;$R$10,C1469,$R$10)))</f>
        <v>1.1429471499999999</v>
      </c>
      <c r="H1469">
        <f>IF('Input and Summary Results'!$J$4="yes",'Data Transformation'!F1469,'Data Transformation'!D1469)</f>
        <v>5.98104E-2</v>
      </c>
      <c r="I1469">
        <f t="shared" si="97"/>
        <v>68</v>
      </c>
    </row>
    <row r="1470" spans="2:9" x14ac:dyDescent="0.25">
      <c r="B1470">
        <f>IF('Input and Summary Results'!D1052=0,FALSE,'Input and Summary Results'!$B1052)</f>
        <v>69</v>
      </c>
      <c r="C1470">
        <f>IF(OR(B1470=0,'Input and Summary Results'!D1052=0,'Input and Summary Results'!D1052=""),FALSE,'Input and Summary Results'!$D1052)</f>
        <v>0.20722036999999999</v>
      </c>
      <c r="D1470">
        <f>IF(OR(B1470=0,'Input and Summary Results'!E1052=0),FALSE,'Input and Summary Results'!$E1052)</f>
        <v>7.8745049999999997E-2</v>
      </c>
      <c r="E1470">
        <f t="shared" si="98"/>
        <v>-0.68356755518275192</v>
      </c>
      <c r="F1470">
        <f t="shared" si="99"/>
        <v>0.1649227423925553</v>
      </c>
      <c r="G1470">
        <f>IF('Input and Summary Results'!$J$4="yes",IF(C1470=FALSE,FALSE,IF('Data Transformation'!E1470&lt;$R$10,E1470,$R$10)),IF(C1470=FALSE,FALSE,IF(C1470&lt;$R$10,C1470,$R$10)))</f>
        <v>0.20722036999999999</v>
      </c>
      <c r="H1470">
        <f>IF('Input and Summary Results'!$J$4="yes",'Data Transformation'!F1470,'Data Transformation'!D1470)</f>
        <v>7.8745049999999997E-2</v>
      </c>
      <c r="I1470">
        <f t="shared" si="97"/>
        <v>69</v>
      </c>
    </row>
    <row r="1471" spans="2:9" x14ac:dyDescent="0.25">
      <c r="B1471">
        <f>IF('Input and Summary Results'!D1053=0,FALSE,'Input and Summary Results'!$B1053)</f>
        <v>69</v>
      </c>
      <c r="C1471">
        <f>IF(OR(B1471=0,'Input and Summary Results'!D1053=0,'Input and Summary Results'!D1053=""),FALSE,'Input and Summary Results'!$D1053)</f>
        <v>0.46120636999999998</v>
      </c>
      <c r="D1471">
        <f>IF(OR(B1471=0,'Input and Summary Results'!E1053=0),FALSE,'Input and Summary Results'!$E1053)</f>
        <v>7.7205949999999995E-2</v>
      </c>
      <c r="E1471">
        <f t="shared" si="98"/>
        <v>-0.3361047030322713</v>
      </c>
      <c r="F1471">
        <f t="shared" si="99"/>
        <v>7.2651603445980165E-2</v>
      </c>
      <c r="G1471">
        <f>IF('Input and Summary Results'!$J$4="yes",IF(C1471=FALSE,FALSE,IF('Data Transformation'!E1471&lt;$R$10,E1471,$R$10)),IF(C1471=FALSE,FALSE,IF(C1471&lt;$R$10,C1471,$R$10)))</f>
        <v>0.46120636999999998</v>
      </c>
      <c r="H1471">
        <f>IF('Input and Summary Results'!$J$4="yes",'Data Transformation'!F1471,'Data Transformation'!D1471)</f>
        <v>7.7205949999999995E-2</v>
      </c>
      <c r="I1471">
        <f t="shared" si="97"/>
        <v>69</v>
      </c>
    </row>
    <row r="1472" spans="2:9" x14ac:dyDescent="0.25">
      <c r="B1472">
        <f>IF('Input and Summary Results'!D1054=0,FALSE,'Input and Summary Results'!$B1054)</f>
        <v>69</v>
      </c>
      <c r="C1472">
        <f>IF(OR(B1472=0,'Input and Summary Results'!D1054=0,'Input and Summary Results'!D1054=""),FALSE,'Input and Summary Results'!$D1054)</f>
        <v>0.54856059999999995</v>
      </c>
      <c r="D1472">
        <f>IF(OR(B1472=0,'Input and Summary Results'!E1054=0),FALSE,'Input and Summary Results'!$E1054)</f>
        <v>6.7370819999999998E-2</v>
      </c>
      <c r="E1472">
        <f t="shared" si="98"/>
        <v>-0.26077538852345561</v>
      </c>
      <c r="F1472">
        <f t="shared" si="99"/>
        <v>5.3301195674643795E-2</v>
      </c>
      <c r="G1472">
        <f>IF('Input and Summary Results'!$J$4="yes",IF(C1472=FALSE,FALSE,IF('Data Transformation'!E1472&lt;$R$10,E1472,$R$10)),IF(C1472=FALSE,FALSE,IF(C1472&lt;$R$10,C1472,$R$10)))</f>
        <v>0.54856059999999995</v>
      </c>
      <c r="H1472">
        <f>IF('Input and Summary Results'!$J$4="yes",'Data Transformation'!F1472,'Data Transformation'!D1472)</f>
        <v>6.7370819999999998E-2</v>
      </c>
      <c r="I1472">
        <f t="shared" si="97"/>
        <v>69</v>
      </c>
    </row>
    <row r="1473" spans="2:9" x14ac:dyDescent="0.25">
      <c r="B1473">
        <f>IF('Input and Summary Results'!D1055=0,FALSE,'Input and Summary Results'!$B1055)</f>
        <v>69</v>
      </c>
      <c r="C1473">
        <f>IF(OR(B1473=0,'Input and Summary Results'!D1055=0,'Input and Summary Results'!D1055=""),FALSE,'Input and Summary Results'!$D1055)</f>
        <v>0.60582144999999998</v>
      </c>
      <c r="D1473">
        <f>IF(OR(B1473=0,'Input and Summary Results'!E1055=0),FALSE,'Input and Summary Results'!$E1055)</f>
        <v>0.10411806</v>
      </c>
      <c r="E1473">
        <f t="shared" si="98"/>
        <v>-0.21765535389567162</v>
      </c>
      <c r="F1473">
        <f t="shared" si="99"/>
        <v>7.4588375898542392E-2</v>
      </c>
      <c r="G1473">
        <f>IF('Input and Summary Results'!$J$4="yes",IF(C1473=FALSE,FALSE,IF('Data Transformation'!E1473&lt;$R$10,E1473,$R$10)),IF(C1473=FALSE,FALSE,IF(C1473&lt;$R$10,C1473,$R$10)))</f>
        <v>0.60582144999999998</v>
      </c>
      <c r="H1473">
        <f>IF('Input and Summary Results'!$J$4="yes",'Data Transformation'!F1473,'Data Transformation'!D1473)</f>
        <v>0.10411806</v>
      </c>
      <c r="I1473">
        <f t="shared" si="97"/>
        <v>69</v>
      </c>
    </row>
    <row r="1474" spans="2:9" x14ac:dyDescent="0.25">
      <c r="B1474">
        <f>IF('Input and Summary Results'!D1056=0,FALSE,'Input and Summary Results'!$B1056)</f>
        <v>69</v>
      </c>
      <c r="C1474">
        <f>IF(OR(B1474=0,'Input and Summary Results'!D1056=0,'Input and Summary Results'!D1056=""),FALSE,'Input and Summary Results'!$D1056)</f>
        <v>0.65566338999999996</v>
      </c>
      <c r="D1474">
        <f>IF(OR(B1474=0,'Input and Summary Results'!E1056=0),FALSE,'Input and Summary Results'!$E1056)</f>
        <v>6.4395889999999997E-2</v>
      </c>
      <c r="E1474">
        <f t="shared" si="98"/>
        <v>-0.18331906517420704</v>
      </c>
      <c r="F1474">
        <f t="shared" si="99"/>
        <v>4.2625250526798511E-2</v>
      </c>
      <c r="G1474">
        <f>IF('Input and Summary Results'!$J$4="yes",IF(C1474=FALSE,FALSE,IF('Data Transformation'!E1474&lt;$R$10,E1474,$R$10)),IF(C1474=FALSE,FALSE,IF(C1474&lt;$R$10,C1474,$R$10)))</f>
        <v>0.65566338999999996</v>
      </c>
      <c r="H1474">
        <f>IF('Input and Summary Results'!$J$4="yes",'Data Transformation'!F1474,'Data Transformation'!D1474)</f>
        <v>6.4395889999999997E-2</v>
      </c>
      <c r="I1474">
        <f t="shared" si="97"/>
        <v>69</v>
      </c>
    </row>
    <row r="1475" spans="2:9" x14ac:dyDescent="0.25">
      <c r="B1475">
        <f>IF('Input and Summary Results'!D1057=0,FALSE,'Input and Summary Results'!$B1057)</f>
        <v>69</v>
      </c>
      <c r="C1475">
        <f>IF(OR(B1475=0,'Input and Summary Results'!D1057=0,'Input and Summary Results'!D1057=""),FALSE,'Input and Summary Results'!$D1057)</f>
        <v>0.66009046999999998</v>
      </c>
      <c r="D1475">
        <f>IF(OR(B1475=0,'Input and Summary Results'!E1057=0),FALSE,'Input and Summary Results'!$E1057)</f>
        <v>5.8001659999999997E-2</v>
      </c>
      <c r="E1475">
        <f t="shared" si="98"/>
        <v>-0.18039653729278593</v>
      </c>
      <c r="F1475">
        <f t="shared" si="99"/>
        <v>3.8135258095757692E-2</v>
      </c>
      <c r="G1475">
        <f>IF('Input and Summary Results'!$J$4="yes",IF(C1475=FALSE,FALSE,IF('Data Transformation'!E1475&lt;$R$10,E1475,$R$10)),IF(C1475=FALSE,FALSE,IF(C1475&lt;$R$10,C1475,$R$10)))</f>
        <v>0.66009046999999998</v>
      </c>
      <c r="H1475">
        <f>IF('Input and Summary Results'!$J$4="yes",'Data Transformation'!F1475,'Data Transformation'!D1475)</f>
        <v>5.8001659999999997E-2</v>
      </c>
      <c r="I1475">
        <f t="shared" si="97"/>
        <v>69</v>
      </c>
    </row>
    <row r="1476" spans="2:9" x14ac:dyDescent="0.25">
      <c r="B1476">
        <f>IF('Input and Summary Results'!D1058=0,FALSE,'Input and Summary Results'!$B1058)</f>
        <v>69</v>
      </c>
      <c r="C1476">
        <f>IF(OR(B1476=0,'Input and Summary Results'!D1058=0,'Input and Summary Results'!D1058=""),FALSE,'Input and Summary Results'!$D1058)</f>
        <v>0.66751855999999998</v>
      </c>
      <c r="D1476">
        <f>IF(OR(B1476=0,'Input and Summary Results'!E1058=0),FALSE,'Input and Summary Results'!$E1058)</f>
        <v>9.3941609999999995E-2</v>
      </c>
      <c r="E1476">
        <f t="shared" si="98"/>
        <v>-0.17553665446747102</v>
      </c>
      <c r="F1476">
        <f t="shared" si="99"/>
        <v>6.107794027479925E-2</v>
      </c>
      <c r="G1476">
        <f>IF('Input and Summary Results'!$J$4="yes",IF(C1476=FALSE,FALSE,IF('Data Transformation'!E1476&lt;$R$10,E1476,$R$10)),IF(C1476=FALSE,FALSE,IF(C1476&lt;$R$10,C1476,$R$10)))</f>
        <v>0.66751855999999998</v>
      </c>
      <c r="H1476">
        <f>IF('Input and Summary Results'!$J$4="yes",'Data Transformation'!F1476,'Data Transformation'!D1476)</f>
        <v>9.3941609999999995E-2</v>
      </c>
      <c r="I1476">
        <f t="shared" si="97"/>
        <v>69</v>
      </c>
    </row>
    <row r="1477" spans="2:9" x14ac:dyDescent="0.25">
      <c r="B1477">
        <f>IF('Input and Summary Results'!D1059=0,FALSE,'Input and Summary Results'!$B1059)</f>
        <v>69</v>
      </c>
      <c r="C1477">
        <f>IF(OR(B1477=0,'Input and Summary Results'!D1059=0,'Input and Summary Results'!D1059=""),FALSE,'Input and Summary Results'!$D1059)</f>
        <v>0.71474375000000001</v>
      </c>
      <c r="D1477">
        <f>IF(OR(B1477=0,'Input and Summary Results'!E1059=0),FALSE,'Input and Summary Results'!$E1059)</f>
        <v>8.3270810000000001E-2</v>
      </c>
      <c r="E1477">
        <f t="shared" si="98"/>
        <v>-0.14584963359484865</v>
      </c>
      <c r="F1477">
        <f t="shared" si="99"/>
        <v>5.0562920683111953E-2</v>
      </c>
      <c r="G1477">
        <f>IF('Input and Summary Results'!$J$4="yes",IF(C1477=FALSE,FALSE,IF('Data Transformation'!E1477&lt;$R$10,E1477,$R$10)),IF(C1477=FALSE,FALSE,IF(C1477&lt;$R$10,C1477,$R$10)))</f>
        <v>0.71474375000000001</v>
      </c>
      <c r="H1477">
        <f>IF('Input and Summary Results'!$J$4="yes",'Data Transformation'!F1477,'Data Transformation'!D1477)</f>
        <v>8.3270810000000001E-2</v>
      </c>
      <c r="I1477">
        <f t="shared" ref="I1477:I1540" si="100">IF(G1477=FALSE,"",B1477)</f>
        <v>69</v>
      </c>
    </row>
    <row r="1478" spans="2:9" x14ac:dyDescent="0.25">
      <c r="B1478">
        <f>IF('Input and Summary Results'!D1060=0,FALSE,'Input and Summary Results'!$B1060)</f>
        <v>69</v>
      </c>
      <c r="C1478">
        <f>IF(OR(B1478=0,'Input and Summary Results'!D1060=0,'Input and Summary Results'!D1060=""),FALSE,'Input and Summary Results'!$D1060)</f>
        <v>0.73728241000000005</v>
      </c>
      <c r="D1478">
        <f>IF(OR(B1478=0,'Input and Summary Results'!E1060=0),FALSE,'Input and Summary Results'!$E1060)</f>
        <v>7.1315169999999997E-2</v>
      </c>
      <c r="E1478">
        <f t="shared" si="98"/>
        <v>-0.13236612732172723</v>
      </c>
      <c r="F1478">
        <f t="shared" si="99"/>
        <v>4.1979549980040887E-2</v>
      </c>
      <c r="G1478">
        <f>IF('Input and Summary Results'!$J$4="yes",IF(C1478=FALSE,FALSE,IF('Data Transformation'!E1478&lt;$R$10,E1478,$R$10)),IF(C1478=FALSE,FALSE,IF(C1478&lt;$R$10,C1478,$R$10)))</f>
        <v>0.73728241000000005</v>
      </c>
      <c r="H1478">
        <f>IF('Input and Summary Results'!$J$4="yes",'Data Transformation'!F1478,'Data Transformation'!D1478)</f>
        <v>7.1315169999999997E-2</v>
      </c>
      <c r="I1478">
        <f t="shared" si="100"/>
        <v>69</v>
      </c>
    </row>
    <row r="1479" spans="2:9" x14ac:dyDescent="0.25">
      <c r="B1479">
        <f>IF('Input and Summary Results'!D1061=0,FALSE,'Input and Summary Results'!$B1061)</f>
        <v>69</v>
      </c>
      <c r="C1479">
        <f>IF(OR(B1479=0,'Input and Summary Results'!D1061=0,'Input and Summary Results'!D1061=""),FALSE,'Input and Summary Results'!$D1061)</f>
        <v>0.76174914000000005</v>
      </c>
      <c r="D1479">
        <f>IF(OR(B1479=0,'Input and Summary Results'!E1061=0),FALSE,'Input and Summary Results'!$E1061)</f>
        <v>8.446099E-2</v>
      </c>
      <c r="E1479">
        <f t="shared" si="98"/>
        <v>-0.1181880274150561</v>
      </c>
      <c r="F1479">
        <f t="shared" si="99"/>
        <v>4.8120920307176185E-2</v>
      </c>
      <c r="G1479">
        <f>IF('Input and Summary Results'!$J$4="yes",IF(C1479=FALSE,FALSE,IF('Data Transformation'!E1479&lt;$R$10,E1479,$R$10)),IF(C1479=FALSE,FALSE,IF(C1479&lt;$R$10,C1479,$R$10)))</f>
        <v>0.76174914000000005</v>
      </c>
      <c r="H1479">
        <f>IF('Input and Summary Results'!$J$4="yes",'Data Transformation'!F1479,'Data Transformation'!D1479)</f>
        <v>8.446099E-2</v>
      </c>
      <c r="I1479">
        <f t="shared" si="100"/>
        <v>69</v>
      </c>
    </row>
    <row r="1480" spans="2:9" x14ac:dyDescent="0.25">
      <c r="B1480">
        <f>IF('Input and Summary Results'!D1062=0,FALSE,'Input and Summary Results'!$B1062)</f>
        <v>69</v>
      </c>
      <c r="C1480">
        <f>IF(OR(B1480=0,'Input and Summary Results'!D1062=0,'Input and Summary Results'!D1062=""),FALSE,'Input and Summary Results'!$D1062)</f>
        <v>0.78744122999999999</v>
      </c>
      <c r="D1480">
        <f>IF(OR(B1480=0,'Input and Summary Results'!E1062=0),FALSE,'Input and Summary Results'!$E1062)</f>
        <v>8.9564749999999999E-2</v>
      </c>
      <c r="E1480">
        <f t="shared" si="98"/>
        <v>-0.1037818495245708</v>
      </c>
      <c r="F1480">
        <f t="shared" si="99"/>
        <v>4.9363812839721383E-2</v>
      </c>
      <c r="G1480">
        <f>IF('Input and Summary Results'!$J$4="yes",IF(C1480=FALSE,FALSE,IF('Data Transformation'!E1480&lt;$R$10,E1480,$R$10)),IF(C1480=FALSE,FALSE,IF(C1480&lt;$R$10,C1480,$R$10)))</f>
        <v>0.78744122999999999</v>
      </c>
      <c r="H1480">
        <f>IF('Input and Summary Results'!$J$4="yes",'Data Transformation'!F1480,'Data Transformation'!D1480)</f>
        <v>8.9564749999999999E-2</v>
      </c>
      <c r="I1480">
        <f t="shared" si="100"/>
        <v>69</v>
      </c>
    </row>
    <row r="1481" spans="2:9" x14ac:dyDescent="0.25">
      <c r="B1481">
        <f>IF('Input and Summary Results'!D1063=0,FALSE,'Input and Summary Results'!$B1063)</f>
        <v>69</v>
      </c>
      <c r="C1481">
        <f>IF(OR(B1481=0,'Input and Summary Results'!D1063=0,'Input and Summary Results'!D1063=""),FALSE,'Input and Summary Results'!$D1063)</f>
        <v>0.80272663</v>
      </c>
      <c r="D1481">
        <f>IF(OR(B1481=0,'Input and Summary Results'!E1063=0),FALSE,'Input and Summary Results'!$E1063)</f>
        <v>7.3168780000000003E-2</v>
      </c>
      <c r="E1481">
        <f t="shared" si="98"/>
        <v>-9.5432329311485029E-2</v>
      </c>
      <c r="F1481">
        <f t="shared" si="99"/>
        <v>3.9559233907563274E-2</v>
      </c>
      <c r="G1481">
        <f>IF('Input and Summary Results'!$J$4="yes",IF(C1481=FALSE,FALSE,IF('Data Transformation'!E1481&lt;$R$10,E1481,$R$10)),IF(C1481=FALSE,FALSE,IF(C1481&lt;$R$10,C1481,$R$10)))</f>
        <v>0.80272663</v>
      </c>
      <c r="H1481">
        <f>IF('Input and Summary Results'!$J$4="yes",'Data Transformation'!F1481,'Data Transformation'!D1481)</f>
        <v>7.3168780000000003E-2</v>
      </c>
      <c r="I1481">
        <f t="shared" si="100"/>
        <v>69</v>
      </c>
    </row>
    <row r="1482" spans="2:9" x14ac:dyDescent="0.25">
      <c r="B1482">
        <f>IF('Input and Summary Results'!D1064=0,FALSE,'Input and Summary Results'!$B1064)</f>
        <v>69</v>
      </c>
      <c r="C1482">
        <f>IF(OR(B1482=0,'Input and Summary Results'!D1064=0,'Input and Summary Results'!D1064=""),FALSE,'Input and Summary Results'!$D1064)</f>
        <v>0.84680949000000005</v>
      </c>
      <c r="D1482">
        <f>IF(OR(B1482=0,'Input and Summary Results'!E1064=0),FALSE,'Input and Summary Results'!$E1064)</f>
        <v>4.036414E-2</v>
      </c>
      <c r="E1482">
        <f t="shared" si="98"/>
        <v>-7.2214283586566216E-2</v>
      </c>
      <c r="F1482">
        <f t="shared" si="99"/>
        <v>2.0687104911873391E-2</v>
      </c>
      <c r="G1482">
        <f>IF('Input and Summary Results'!$J$4="yes",IF(C1482=FALSE,FALSE,IF('Data Transformation'!E1482&lt;$R$10,E1482,$R$10)),IF(C1482=FALSE,FALSE,IF(C1482&lt;$R$10,C1482,$R$10)))</f>
        <v>0.84680949000000005</v>
      </c>
      <c r="H1482">
        <f>IF('Input and Summary Results'!$J$4="yes",'Data Transformation'!F1482,'Data Transformation'!D1482)</f>
        <v>4.036414E-2</v>
      </c>
      <c r="I1482">
        <f t="shared" si="100"/>
        <v>69</v>
      </c>
    </row>
    <row r="1483" spans="2:9" x14ac:dyDescent="0.25">
      <c r="B1483">
        <f>IF('Input and Summary Results'!D1065=0,FALSE,'Input and Summary Results'!$B1065)</f>
        <v>69</v>
      </c>
      <c r="C1483">
        <f>IF(OR(B1483=0,'Input and Summary Results'!D1065=0,'Input and Summary Results'!D1065=""),FALSE,'Input and Summary Results'!$D1065)</f>
        <v>0.84865478999999999</v>
      </c>
      <c r="D1483">
        <f>IF(OR(B1483=0,'Input and Summary Results'!E1065=0),FALSE,'Input and Summary Results'!$E1065)</f>
        <v>8.8575909999999994E-2</v>
      </c>
      <c r="E1483">
        <f t="shared" si="98"/>
        <v>-7.1268933179192417E-2</v>
      </c>
      <c r="F1483">
        <f t="shared" si="99"/>
        <v>4.5297505408530128E-2</v>
      </c>
      <c r="G1483">
        <f>IF('Input and Summary Results'!$J$4="yes",IF(C1483=FALSE,FALSE,IF('Data Transformation'!E1483&lt;$R$10,E1483,$R$10)),IF(C1483=FALSE,FALSE,IF(C1483&lt;$R$10,C1483,$R$10)))</f>
        <v>0.84865478999999999</v>
      </c>
      <c r="H1483">
        <f>IF('Input and Summary Results'!$J$4="yes",'Data Transformation'!F1483,'Data Transformation'!D1483)</f>
        <v>8.8575909999999994E-2</v>
      </c>
      <c r="I1483">
        <f t="shared" si="100"/>
        <v>69</v>
      </c>
    </row>
    <row r="1484" spans="2:9" x14ac:dyDescent="0.25">
      <c r="B1484">
        <f>IF('Input and Summary Results'!D1066=0,FALSE,'Input and Summary Results'!$B1066)</f>
        <v>69</v>
      </c>
      <c r="C1484">
        <f>IF(OR(B1484=0,'Input and Summary Results'!D1066=0,'Input and Summary Results'!D1066=""),FALSE,'Input and Summary Results'!$D1066)</f>
        <v>0.85854386000000005</v>
      </c>
      <c r="D1484">
        <f>IF(OR(B1484=0,'Input and Summary Results'!E1066=0),FALSE,'Input and Summary Results'!$E1066)</f>
        <v>8.1915760000000004E-2</v>
      </c>
      <c r="E1484">
        <f t="shared" si="98"/>
        <v>-6.6237513351735389E-2</v>
      </c>
      <c r="F1484">
        <f t="shared" si="99"/>
        <v>4.1408996670245828E-2</v>
      </c>
      <c r="G1484">
        <f>IF('Input and Summary Results'!$J$4="yes",IF(C1484=FALSE,FALSE,IF('Data Transformation'!E1484&lt;$R$10,E1484,$R$10)),IF(C1484=FALSE,FALSE,IF(C1484&lt;$R$10,C1484,$R$10)))</f>
        <v>0.85854386000000005</v>
      </c>
      <c r="H1484">
        <f>IF('Input and Summary Results'!$J$4="yes",'Data Transformation'!F1484,'Data Transformation'!D1484)</f>
        <v>8.1915760000000004E-2</v>
      </c>
      <c r="I1484">
        <f t="shared" si="100"/>
        <v>69</v>
      </c>
    </row>
    <row r="1485" spans="2:9" x14ac:dyDescent="0.25">
      <c r="B1485">
        <f>IF('Input and Summary Results'!D1067=0,FALSE,'Input and Summary Results'!$B1067)</f>
        <v>69</v>
      </c>
      <c r="C1485">
        <f>IF(OR(B1485=0,'Input and Summary Results'!D1067=0,'Input and Summary Results'!D1067=""),FALSE,'Input and Summary Results'!$D1067)</f>
        <v>0.87663926000000003</v>
      </c>
      <c r="D1485">
        <f>IF(OR(B1485=0,'Input and Summary Results'!E1067=0),FALSE,'Input and Summary Results'!$E1067)</f>
        <v>9.5211480000000001E-2</v>
      </c>
      <c r="E1485">
        <f t="shared" si="98"/>
        <v>-5.7179083511450957E-2</v>
      </c>
      <c r="F1485">
        <f t="shared" si="99"/>
        <v>4.7136586513362402E-2</v>
      </c>
      <c r="G1485">
        <f>IF('Input and Summary Results'!$J$4="yes",IF(C1485=FALSE,FALSE,IF('Data Transformation'!E1485&lt;$R$10,E1485,$R$10)),IF(C1485=FALSE,FALSE,IF(C1485&lt;$R$10,C1485,$R$10)))</f>
        <v>0.87663926000000003</v>
      </c>
      <c r="H1485">
        <f>IF('Input and Summary Results'!$J$4="yes",'Data Transformation'!F1485,'Data Transformation'!D1485)</f>
        <v>9.5211480000000001E-2</v>
      </c>
      <c r="I1485">
        <f t="shared" si="100"/>
        <v>69</v>
      </c>
    </row>
    <row r="1486" spans="2:9" x14ac:dyDescent="0.25">
      <c r="B1486">
        <f>IF('Input and Summary Results'!D1068=0,FALSE,'Input and Summary Results'!$B1068)</f>
        <v>69</v>
      </c>
      <c r="C1486">
        <f>IF(OR(B1486=0,'Input and Summary Results'!D1068=0,'Input and Summary Results'!D1068=""),FALSE,'Input and Summary Results'!$D1068)</f>
        <v>1.0292508600000001</v>
      </c>
      <c r="D1486">
        <f>IF(OR(B1486=0,'Input and Summary Results'!E1068=0),FALSE,'Input and Summary Results'!$E1068)</f>
        <v>8.2227010000000003E-2</v>
      </c>
      <c r="E1486">
        <f t="shared" si="98"/>
        <v>1.2521238548414542E-2</v>
      </c>
      <c r="F1486">
        <f t="shared" si="99"/>
        <v>3.4672326958269432E-2</v>
      </c>
      <c r="G1486">
        <f>IF('Input and Summary Results'!$J$4="yes",IF(C1486=FALSE,FALSE,IF('Data Transformation'!E1486&lt;$R$10,E1486,$R$10)),IF(C1486=FALSE,FALSE,IF(C1486&lt;$R$10,C1486,$R$10)))</f>
        <v>1.0292508600000001</v>
      </c>
      <c r="H1486">
        <f>IF('Input and Summary Results'!$J$4="yes",'Data Transformation'!F1486,'Data Transformation'!D1486)</f>
        <v>8.2227010000000003E-2</v>
      </c>
      <c r="I1486">
        <f t="shared" si="100"/>
        <v>69</v>
      </c>
    </row>
    <row r="1487" spans="2:9" x14ac:dyDescent="0.25">
      <c r="B1487">
        <f>IF('Input and Summary Results'!D1069=0,FALSE,'Input and Summary Results'!$B1069)</f>
        <v>69</v>
      </c>
      <c r="C1487">
        <f>IF(OR(B1487=0,'Input and Summary Results'!D1069=0,'Input and Summary Results'!D1069=""),FALSE,'Input and Summary Results'!$D1069)</f>
        <v>1.0774836699999999</v>
      </c>
      <c r="D1487">
        <f>IF(OR(B1487=0,'Input and Summary Results'!E1069=0),FALSE,'Input and Summary Results'!$E1069)</f>
        <v>4.8898369999999997E-2</v>
      </c>
      <c r="E1487">
        <f t="shared" si="98"/>
        <v>3.241069685352882E-2</v>
      </c>
      <c r="F1487">
        <f t="shared" si="99"/>
        <v>1.9695790452211679E-2</v>
      </c>
      <c r="G1487">
        <f>IF('Input and Summary Results'!$J$4="yes",IF(C1487=FALSE,FALSE,IF('Data Transformation'!E1487&lt;$R$10,E1487,$R$10)),IF(C1487=FALSE,FALSE,IF(C1487&lt;$R$10,C1487,$R$10)))</f>
        <v>1.0774836699999999</v>
      </c>
      <c r="H1487">
        <f>IF('Input and Summary Results'!$J$4="yes",'Data Transformation'!F1487,'Data Transformation'!D1487)</f>
        <v>4.8898369999999997E-2</v>
      </c>
      <c r="I1487">
        <f t="shared" si="100"/>
        <v>69</v>
      </c>
    </row>
    <row r="1488" spans="2:9" x14ac:dyDescent="0.25">
      <c r="B1488">
        <f>IF('Input and Summary Results'!D1070=0,FALSE,'Input and Summary Results'!$B1070)</f>
        <v>70</v>
      </c>
      <c r="C1488">
        <f>IF(OR(B1488=0,'Input and Summary Results'!D1070=0,'Input and Summary Results'!D1070=""),FALSE,'Input and Summary Results'!$D1070)</f>
        <v>9.5351270000000002E-2</v>
      </c>
      <c r="D1488">
        <f>IF(OR(B1488=0,'Input and Summary Results'!E1070=0),FALSE,'Input and Summary Results'!$E1070)</f>
        <v>0.10362150000000001</v>
      </c>
      <c r="E1488">
        <f t="shared" si="98"/>
        <v>-1.0206735181363933</v>
      </c>
      <c r="F1488">
        <f t="shared" si="99"/>
        <v>0.47164270596500707</v>
      </c>
      <c r="G1488">
        <f>IF('Input and Summary Results'!$J$4="yes",IF(C1488=FALSE,FALSE,IF('Data Transformation'!E1488&lt;$R$10,E1488,$R$10)),IF(C1488=FALSE,FALSE,IF(C1488&lt;$R$10,C1488,$R$10)))</f>
        <v>9.5351270000000002E-2</v>
      </c>
      <c r="H1488">
        <f>IF('Input and Summary Results'!$J$4="yes",'Data Transformation'!F1488,'Data Transformation'!D1488)</f>
        <v>0.10362150000000001</v>
      </c>
      <c r="I1488">
        <f t="shared" si="100"/>
        <v>70</v>
      </c>
    </row>
    <row r="1489" spans="2:9" x14ac:dyDescent="0.25">
      <c r="B1489">
        <f>IF('Input and Summary Results'!D1071=0,FALSE,'Input and Summary Results'!$B1071)</f>
        <v>70</v>
      </c>
      <c r="C1489">
        <f>IF(OR(B1489=0,'Input and Summary Results'!D1071=0,'Input and Summary Results'!D1071=""),FALSE,'Input and Summary Results'!$D1071)</f>
        <v>0.27086082</v>
      </c>
      <c r="D1489">
        <f>IF(OR(B1489=0,'Input and Summary Results'!E1071=0),FALSE,'Input and Summary Results'!$E1071)</f>
        <v>8.445474E-2</v>
      </c>
      <c r="E1489">
        <f t="shared" si="98"/>
        <v>-0.56725381109233397</v>
      </c>
      <c r="F1489">
        <f t="shared" si="99"/>
        <v>0.13532173889158275</v>
      </c>
      <c r="G1489">
        <f>IF('Input and Summary Results'!$J$4="yes",IF(C1489=FALSE,FALSE,IF('Data Transformation'!E1489&lt;$R$10,E1489,$R$10)),IF(C1489=FALSE,FALSE,IF(C1489&lt;$R$10,C1489,$R$10)))</f>
        <v>0.27086082</v>
      </c>
      <c r="H1489">
        <f>IF('Input and Summary Results'!$J$4="yes",'Data Transformation'!F1489,'Data Transformation'!D1489)</f>
        <v>8.445474E-2</v>
      </c>
      <c r="I1489">
        <f t="shared" si="100"/>
        <v>70</v>
      </c>
    </row>
    <row r="1490" spans="2:9" x14ac:dyDescent="0.25">
      <c r="B1490">
        <f>IF('Input and Summary Results'!D1072=0,FALSE,'Input and Summary Results'!$B1072)</f>
        <v>70</v>
      </c>
      <c r="C1490">
        <f>IF(OR(B1490=0,'Input and Summary Results'!D1072=0,'Input and Summary Results'!D1072=""),FALSE,'Input and Summary Results'!$D1072)</f>
        <v>0.32303416000000001</v>
      </c>
      <c r="D1490">
        <f>IF(OR(B1490=0,'Input and Summary Results'!E1072=0),FALSE,'Input and Summary Results'!$E1072)</f>
        <v>7.7417319999999998E-2</v>
      </c>
      <c r="E1490">
        <f t="shared" si="98"/>
        <v>-0.49075154975847313</v>
      </c>
      <c r="F1490">
        <f t="shared" si="99"/>
        <v>0.10401103363186111</v>
      </c>
      <c r="G1490">
        <f>IF('Input and Summary Results'!$J$4="yes",IF(C1490=FALSE,FALSE,IF('Data Transformation'!E1490&lt;$R$10,E1490,$R$10)),IF(C1490=FALSE,FALSE,IF(C1490&lt;$R$10,C1490,$R$10)))</f>
        <v>0.32303416000000001</v>
      </c>
      <c r="H1490">
        <f>IF('Input and Summary Results'!$J$4="yes",'Data Transformation'!F1490,'Data Transformation'!D1490)</f>
        <v>7.7417319999999998E-2</v>
      </c>
      <c r="I1490">
        <f t="shared" si="100"/>
        <v>70</v>
      </c>
    </row>
    <row r="1491" spans="2:9" x14ac:dyDescent="0.25">
      <c r="B1491">
        <f>IF('Input and Summary Results'!D1073=0,FALSE,'Input and Summary Results'!$B1073)</f>
        <v>70</v>
      </c>
      <c r="C1491">
        <f>IF(OR(B1491=0,'Input and Summary Results'!D1073=0,'Input and Summary Results'!D1073=""),FALSE,'Input and Summary Results'!$D1073)</f>
        <v>0.42059750000000001</v>
      </c>
      <c r="D1491">
        <f>IF(OR(B1491=0,'Input and Summary Results'!E1073=0),FALSE,'Input and Summary Results'!$E1073)</f>
        <v>7.4536409999999997E-2</v>
      </c>
      <c r="E1491">
        <f t="shared" si="98"/>
        <v>-0.37613331305585918</v>
      </c>
      <c r="F1491">
        <f t="shared" si="99"/>
        <v>7.6911541176540504E-2</v>
      </c>
      <c r="G1491">
        <f>IF('Input and Summary Results'!$J$4="yes",IF(C1491=FALSE,FALSE,IF('Data Transformation'!E1491&lt;$R$10,E1491,$R$10)),IF(C1491=FALSE,FALSE,IF(C1491&lt;$R$10,C1491,$R$10)))</f>
        <v>0.42059750000000001</v>
      </c>
      <c r="H1491">
        <f>IF('Input and Summary Results'!$J$4="yes",'Data Transformation'!F1491,'Data Transformation'!D1491)</f>
        <v>7.4536409999999997E-2</v>
      </c>
      <c r="I1491">
        <f t="shared" si="100"/>
        <v>70</v>
      </c>
    </row>
    <row r="1492" spans="2:9" x14ac:dyDescent="0.25">
      <c r="B1492">
        <f>IF('Input and Summary Results'!D1074=0,FALSE,'Input and Summary Results'!$B1074)</f>
        <v>70</v>
      </c>
      <c r="C1492">
        <f>IF(OR(B1492=0,'Input and Summary Results'!D1074=0,'Input and Summary Results'!D1074=""),FALSE,'Input and Summary Results'!$D1074)</f>
        <v>0.45441713</v>
      </c>
      <c r="D1492">
        <f>IF(OR(B1492=0,'Input and Summary Results'!E1074=0),FALSE,'Input and Summary Results'!$E1074)</f>
        <v>6.0555690000000002E-2</v>
      </c>
      <c r="E1492">
        <f t="shared" si="98"/>
        <v>-0.34254530554472279</v>
      </c>
      <c r="F1492">
        <f t="shared" si="99"/>
        <v>5.7834900414075498E-2</v>
      </c>
      <c r="G1492">
        <f>IF('Input and Summary Results'!$J$4="yes",IF(C1492=FALSE,FALSE,IF('Data Transformation'!E1492&lt;$R$10,E1492,$R$10)),IF(C1492=FALSE,FALSE,IF(C1492&lt;$R$10,C1492,$R$10)))</f>
        <v>0.45441713</v>
      </c>
      <c r="H1492">
        <f>IF('Input and Summary Results'!$J$4="yes",'Data Transformation'!F1492,'Data Transformation'!D1492)</f>
        <v>6.0555690000000002E-2</v>
      </c>
      <c r="I1492">
        <f t="shared" si="100"/>
        <v>70</v>
      </c>
    </row>
    <row r="1493" spans="2:9" x14ac:dyDescent="0.25">
      <c r="B1493">
        <f>IF('Input and Summary Results'!D1075=0,FALSE,'Input and Summary Results'!$B1075)</f>
        <v>70</v>
      </c>
      <c r="C1493">
        <f>IF(OR(B1493=0,'Input and Summary Results'!D1075=0,'Input and Summary Results'!D1075=""),FALSE,'Input and Summary Results'!$D1075)</f>
        <v>0.50660066999999998</v>
      </c>
      <c r="D1493">
        <f>IF(OR(B1493=0,'Input and Summary Results'!E1075=0),FALSE,'Input and Summary Results'!$E1075)</f>
        <v>0.11443496</v>
      </c>
      <c r="E1493">
        <f t="shared" si="98"/>
        <v>-0.295334240172967</v>
      </c>
      <c r="F1493">
        <f t="shared" si="99"/>
        <v>9.8035347327906225E-2</v>
      </c>
      <c r="G1493">
        <f>IF('Input and Summary Results'!$J$4="yes",IF(C1493=FALSE,FALSE,IF('Data Transformation'!E1493&lt;$R$10,E1493,$R$10)),IF(C1493=FALSE,FALSE,IF(C1493&lt;$R$10,C1493,$R$10)))</f>
        <v>0.50660066999999998</v>
      </c>
      <c r="H1493">
        <f>IF('Input and Summary Results'!$J$4="yes",'Data Transformation'!F1493,'Data Transformation'!D1493)</f>
        <v>0.11443496</v>
      </c>
      <c r="I1493">
        <f t="shared" si="100"/>
        <v>70</v>
      </c>
    </row>
    <row r="1494" spans="2:9" x14ac:dyDescent="0.25">
      <c r="B1494">
        <f>IF('Input and Summary Results'!D1076=0,FALSE,'Input and Summary Results'!$B1076)</f>
        <v>70</v>
      </c>
      <c r="C1494">
        <f>IF(OR(B1494=0,'Input and Summary Results'!D1076=0,'Input and Summary Results'!D1076=""),FALSE,'Input and Summary Results'!$D1076)</f>
        <v>0.56453969999999998</v>
      </c>
      <c r="D1494">
        <f>IF(OR(B1494=0,'Input and Summary Results'!E1076=0),FALSE,'Input and Summary Results'!$E1076)</f>
        <v>6.9203700000000007E-2</v>
      </c>
      <c r="E1494">
        <f t="shared" si="98"/>
        <v>-0.24830551187066513</v>
      </c>
      <c r="F1494">
        <f t="shared" si="99"/>
        <v>5.3201583165896051E-2</v>
      </c>
      <c r="G1494">
        <f>IF('Input and Summary Results'!$J$4="yes",IF(C1494=FALSE,FALSE,IF('Data Transformation'!E1494&lt;$R$10,E1494,$R$10)),IF(C1494=FALSE,FALSE,IF(C1494&lt;$R$10,C1494,$R$10)))</f>
        <v>0.56453969999999998</v>
      </c>
      <c r="H1494">
        <f>IF('Input and Summary Results'!$J$4="yes",'Data Transformation'!F1494,'Data Transformation'!D1494)</f>
        <v>6.9203700000000007E-2</v>
      </c>
      <c r="I1494">
        <f t="shared" si="100"/>
        <v>70</v>
      </c>
    </row>
    <row r="1495" spans="2:9" x14ac:dyDescent="0.25">
      <c r="B1495">
        <f>IF('Input and Summary Results'!D1077=0,FALSE,'Input and Summary Results'!$B1077)</f>
        <v>70</v>
      </c>
      <c r="C1495">
        <f>IF(OR(B1495=0,'Input and Summary Results'!D1077=0,'Input and Summary Results'!D1077=""),FALSE,'Input and Summary Results'!$D1077)</f>
        <v>0.61114462999999997</v>
      </c>
      <c r="D1495">
        <f>IF(OR(B1495=0,'Input and Summary Results'!E1077=0),FALSE,'Input and Summary Results'!$E1077)</f>
        <v>5.9921429999999998E-2</v>
      </c>
      <c r="E1495">
        <f t="shared" si="98"/>
        <v>-0.21385599994080864</v>
      </c>
      <c r="F1495">
        <f t="shared" si="99"/>
        <v>4.2552776124368467E-2</v>
      </c>
      <c r="G1495">
        <f>IF('Input and Summary Results'!$J$4="yes",IF(C1495=FALSE,FALSE,IF('Data Transformation'!E1495&lt;$R$10,E1495,$R$10)),IF(C1495=FALSE,FALSE,IF(C1495&lt;$R$10,C1495,$R$10)))</f>
        <v>0.61114462999999997</v>
      </c>
      <c r="H1495">
        <f>IF('Input and Summary Results'!$J$4="yes",'Data Transformation'!F1495,'Data Transformation'!D1495)</f>
        <v>5.9921429999999998E-2</v>
      </c>
      <c r="I1495">
        <f t="shared" si="100"/>
        <v>70</v>
      </c>
    </row>
    <row r="1496" spans="2:9" x14ac:dyDescent="0.25">
      <c r="B1496">
        <f>IF('Input and Summary Results'!D1078=0,FALSE,'Input and Summary Results'!$B1078)</f>
        <v>70</v>
      </c>
      <c r="C1496">
        <f>IF(OR(B1496=0,'Input and Summary Results'!D1078=0,'Input and Summary Results'!D1078=""),FALSE,'Input and Summary Results'!$D1078)</f>
        <v>0.63954776999999996</v>
      </c>
      <c r="D1496">
        <f>IF(OR(B1496=0,'Input and Summary Results'!E1078=0),FALSE,'Input and Summary Results'!$E1078)</f>
        <v>7.5525369999999994E-2</v>
      </c>
      <c r="E1496">
        <f t="shared" si="98"/>
        <v>-0.19412701104056215</v>
      </c>
      <c r="F1496">
        <f t="shared" si="99"/>
        <v>5.1251856573591048E-2</v>
      </c>
      <c r="G1496">
        <f>IF('Input and Summary Results'!$J$4="yes",IF(C1496=FALSE,FALSE,IF('Data Transformation'!E1496&lt;$R$10,E1496,$R$10)),IF(C1496=FALSE,FALSE,IF(C1496&lt;$R$10,C1496,$R$10)))</f>
        <v>0.63954776999999996</v>
      </c>
      <c r="H1496">
        <f>IF('Input and Summary Results'!$J$4="yes",'Data Transformation'!F1496,'Data Transformation'!D1496)</f>
        <v>7.5525369999999994E-2</v>
      </c>
      <c r="I1496">
        <f t="shared" si="100"/>
        <v>70</v>
      </c>
    </row>
    <row r="1497" spans="2:9" x14ac:dyDescent="0.25">
      <c r="B1497">
        <f>IF('Input and Summary Results'!D1079=0,FALSE,'Input and Summary Results'!$B1079)</f>
        <v>70</v>
      </c>
      <c r="C1497">
        <f>IF(OR(B1497=0,'Input and Summary Results'!D1079=0,'Input and Summary Results'!D1079=""),FALSE,'Input and Summary Results'!$D1079)</f>
        <v>0.6751066</v>
      </c>
      <c r="D1497">
        <f>IF(OR(B1497=0,'Input and Summary Results'!E1079=0),FALSE,'Input and Summary Results'!$E1079)</f>
        <v>9.9417359999999996E-2</v>
      </c>
      <c r="E1497">
        <f t="shared" si="98"/>
        <v>-0.17062764622600793</v>
      </c>
      <c r="F1497">
        <f t="shared" si="99"/>
        <v>6.3911587058991859E-2</v>
      </c>
      <c r="G1497">
        <f>IF('Input and Summary Results'!$J$4="yes",IF(C1497=FALSE,FALSE,IF('Data Transformation'!E1497&lt;$R$10,E1497,$R$10)),IF(C1497=FALSE,FALSE,IF(C1497&lt;$R$10,C1497,$R$10)))</f>
        <v>0.6751066</v>
      </c>
      <c r="H1497">
        <f>IF('Input and Summary Results'!$J$4="yes",'Data Transformation'!F1497,'Data Transformation'!D1497)</f>
        <v>9.9417359999999996E-2</v>
      </c>
      <c r="I1497">
        <f t="shared" si="100"/>
        <v>70</v>
      </c>
    </row>
    <row r="1498" spans="2:9" x14ac:dyDescent="0.25">
      <c r="B1498">
        <f>IF('Input and Summary Results'!D1080=0,FALSE,'Input and Summary Results'!$B1080)</f>
        <v>70</v>
      </c>
      <c r="C1498">
        <f>IF(OR(B1498=0,'Input and Summary Results'!D1080=0,'Input and Summary Results'!D1080=""),FALSE,'Input and Summary Results'!$D1080)</f>
        <v>0.72681673999999996</v>
      </c>
      <c r="D1498">
        <f>IF(OR(B1498=0,'Input and Summary Results'!E1080=0),FALSE,'Input and Summary Results'!$E1080)</f>
        <v>8.3105239999999997E-2</v>
      </c>
      <c r="E1498">
        <f t="shared" si="98"/>
        <v>-0.13857507860409099</v>
      </c>
      <c r="F1498">
        <f t="shared" si="99"/>
        <v>4.9624165453316334E-2</v>
      </c>
      <c r="G1498">
        <f>IF('Input and Summary Results'!$J$4="yes",IF(C1498=FALSE,FALSE,IF('Data Transformation'!E1498&lt;$R$10,E1498,$R$10)),IF(C1498=FALSE,FALSE,IF(C1498&lt;$R$10,C1498,$R$10)))</f>
        <v>0.72681673999999996</v>
      </c>
      <c r="H1498">
        <f>IF('Input and Summary Results'!$J$4="yes",'Data Transformation'!F1498,'Data Transformation'!D1498)</f>
        <v>8.3105239999999997E-2</v>
      </c>
      <c r="I1498">
        <f t="shared" si="100"/>
        <v>70</v>
      </c>
    </row>
    <row r="1499" spans="2:9" x14ac:dyDescent="0.25">
      <c r="B1499">
        <f>IF('Input and Summary Results'!D1081=0,FALSE,'Input and Summary Results'!$B1081)</f>
        <v>70</v>
      </c>
      <c r="C1499">
        <f>IF(OR(B1499=0,'Input and Summary Results'!D1081=0,'Input and Summary Results'!D1081=""),FALSE,'Input and Summary Results'!$D1081)</f>
        <v>0.75009170999999997</v>
      </c>
      <c r="D1499">
        <f>IF(OR(B1499=0,'Input and Summary Results'!E1081=0),FALSE,'Input and Summary Results'!$E1081)</f>
        <v>6.8033579999999996E-2</v>
      </c>
      <c r="E1499">
        <f t="shared" si="98"/>
        <v>-0.12488563432566024</v>
      </c>
      <c r="F1499">
        <f t="shared" si="99"/>
        <v>3.9363951536006178E-2</v>
      </c>
      <c r="G1499">
        <f>IF('Input and Summary Results'!$J$4="yes",IF(C1499=FALSE,FALSE,IF('Data Transformation'!E1499&lt;$R$10,E1499,$R$10)),IF(C1499=FALSE,FALSE,IF(C1499&lt;$R$10,C1499,$R$10)))</f>
        <v>0.75009170999999997</v>
      </c>
      <c r="H1499">
        <f>IF('Input and Summary Results'!$J$4="yes",'Data Transformation'!F1499,'Data Transformation'!D1499)</f>
        <v>6.8033579999999996E-2</v>
      </c>
      <c r="I1499">
        <f t="shared" si="100"/>
        <v>70</v>
      </c>
    </row>
    <row r="1500" spans="2:9" x14ac:dyDescent="0.25">
      <c r="B1500">
        <f>IF('Input and Summary Results'!D1082=0,FALSE,'Input and Summary Results'!$B1082)</f>
        <v>70</v>
      </c>
      <c r="C1500">
        <f>IF(OR(B1500=0,'Input and Summary Results'!D1082=0,'Input and Summary Results'!D1082=""),FALSE,'Input and Summary Results'!$D1082)</f>
        <v>0.80747785999999999</v>
      </c>
      <c r="D1500">
        <f>IF(OR(B1500=0,'Input and Summary Results'!E1082=0),FALSE,'Input and Summary Results'!$E1082)</f>
        <v>6.9618470000000002E-2</v>
      </c>
      <c r="E1500">
        <f t="shared" si="98"/>
        <v>-9.2869376627382608E-2</v>
      </c>
      <c r="F1500">
        <f t="shared" si="99"/>
        <v>3.7418259343977557E-2</v>
      </c>
      <c r="G1500">
        <f>IF('Input and Summary Results'!$J$4="yes",IF(C1500=FALSE,FALSE,IF('Data Transformation'!E1500&lt;$R$10,E1500,$R$10)),IF(C1500=FALSE,FALSE,IF(C1500&lt;$R$10,C1500,$R$10)))</f>
        <v>0.80747785999999999</v>
      </c>
      <c r="H1500">
        <f>IF('Input and Summary Results'!$J$4="yes",'Data Transformation'!F1500,'Data Transformation'!D1500)</f>
        <v>6.9618470000000002E-2</v>
      </c>
      <c r="I1500">
        <f t="shared" si="100"/>
        <v>70</v>
      </c>
    </row>
    <row r="1501" spans="2:9" x14ac:dyDescent="0.25">
      <c r="B1501">
        <f>IF('Input and Summary Results'!D1083=0,FALSE,'Input and Summary Results'!$B1083)</f>
        <v>70</v>
      </c>
      <c r="C1501">
        <f>IF(OR(B1501=0,'Input and Summary Results'!D1083=0,'Input and Summary Results'!D1083=""),FALSE,'Input and Summary Results'!$D1083)</f>
        <v>0.81906650000000003</v>
      </c>
      <c r="D1501">
        <f>IF(OR(B1501=0,'Input and Summary Results'!E1083=0),FALSE,'Input and Summary Results'!$E1083)</f>
        <v>4.331078E-2</v>
      </c>
      <c r="E1501">
        <f t="shared" si="98"/>
        <v>-8.6680836443967679E-2</v>
      </c>
      <c r="F1501">
        <f t="shared" si="99"/>
        <v>2.2949148231553848E-2</v>
      </c>
      <c r="G1501">
        <f>IF('Input and Summary Results'!$J$4="yes",IF(C1501=FALSE,FALSE,IF('Data Transformation'!E1501&lt;$R$10,E1501,$R$10)),IF(C1501=FALSE,FALSE,IF(C1501&lt;$R$10,C1501,$R$10)))</f>
        <v>0.81906650000000003</v>
      </c>
      <c r="H1501">
        <f>IF('Input and Summary Results'!$J$4="yes",'Data Transformation'!F1501,'Data Transformation'!D1501)</f>
        <v>4.331078E-2</v>
      </c>
      <c r="I1501">
        <f t="shared" si="100"/>
        <v>70</v>
      </c>
    </row>
    <row r="1502" spans="2:9" x14ac:dyDescent="0.25">
      <c r="B1502">
        <f>IF('Input and Summary Results'!D1084=0,FALSE,'Input and Summary Results'!$B1084)</f>
        <v>70</v>
      </c>
      <c r="C1502">
        <f>IF(OR(B1502=0,'Input and Summary Results'!D1084=0,'Input and Summary Results'!D1084=""),FALSE,'Input and Summary Results'!$D1084)</f>
        <v>0.89962105999999997</v>
      </c>
      <c r="D1502">
        <f>IF(OR(B1502=0,'Input and Summary Results'!E1084=0),FALSE,'Input and Summary Results'!$E1084)</f>
        <v>8.2056149999999994E-2</v>
      </c>
      <c r="E1502">
        <f t="shared" si="98"/>
        <v>-4.5940386345863039E-2</v>
      </c>
      <c r="F1502">
        <f t="shared" si="99"/>
        <v>3.9585966451252265E-2</v>
      </c>
      <c r="G1502">
        <f>IF('Input and Summary Results'!$J$4="yes",IF(C1502=FALSE,FALSE,IF('Data Transformation'!E1502&lt;$R$10,E1502,$R$10)),IF(C1502=FALSE,FALSE,IF(C1502&lt;$R$10,C1502,$R$10)))</f>
        <v>0.89962105999999997</v>
      </c>
      <c r="H1502">
        <f>IF('Input and Summary Results'!$J$4="yes",'Data Transformation'!F1502,'Data Transformation'!D1502)</f>
        <v>8.2056149999999994E-2</v>
      </c>
      <c r="I1502">
        <f t="shared" si="100"/>
        <v>70</v>
      </c>
    </row>
    <row r="1503" spans="2:9" x14ac:dyDescent="0.25">
      <c r="B1503">
        <f>IF('Input and Summary Results'!D1085=0,FALSE,'Input and Summary Results'!$B1085)</f>
        <v>70</v>
      </c>
      <c r="C1503">
        <f>IF(OR(B1503=0,'Input and Summary Results'!D1085=0,'Input and Summary Results'!D1085=""),FALSE,'Input and Summary Results'!$D1085)</f>
        <v>1.05555021</v>
      </c>
      <c r="D1503">
        <f>IF(OR(B1503=0,'Input and Summary Results'!E1085=0),FALSE,'Input and Summary Results'!$E1085)</f>
        <v>4.714351E-2</v>
      </c>
      <c r="E1503">
        <f t="shared" si="98"/>
        <v>2.3478896485267107E-2</v>
      </c>
      <c r="F1503">
        <f t="shared" si="99"/>
        <v>1.9383524484353994E-2</v>
      </c>
      <c r="G1503">
        <f>IF('Input and Summary Results'!$J$4="yes",IF(C1503=FALSE,FALSE,IF('Data Transformation'!E1503&lt;$R$10,E1503,$R$10)),IF(C1503=FALSE,FALSE,IF(C1503&lt;$R$10,C1503,$R$10)))</f>
        <v>1.05555021</v>
      </c>
      <c r="H1503">
        <f>IF('Input and Summary Results'!$J$4="yes",'Data Transformation'!F1503,'Data Transformation'!D1503)</f>
        <v>4.714351E-2</v>
      </c>
      <c r="I1503">
        <f t="shared" si="100"/>
        <v>70</v>
      </c>
    </row>
    <row r="1504" spans="2:9" x14ac:dyDescent="0.25">
      <c r="B1504">
        <f>IF('Input and Summary Results'!D1086=0,FALSE,'Input and Summary Results'!$B1086)</f>
        <v>71</v>
      </c>
      <c r="C1504">
        <f>IF(OR(B1504=0,'Input and Summary Results'!D1086=0,'Input and Summary Results'!D1086=""),FALSE,'Input and Summary Results'!$D1086)</f>
        <v>0.23520098</v>
      </c>
      <c r="D1504">
        <f>IF(OR(B1504=0,'Input and Summary Results'!E1086=0),FALSE,'Input and Summary Results'!$E1086)</f>
        <v>2.9445880000000001E-2</v>
      </c>
      <c r="E1504">
        <f t="shared" si="98"/>
        <v>-0.62856087303932773</v>
      </c>
      <c r="F1504">
        <f t="shared" si="99"/>
        <v>5.4334433130338144E-2</v>
      </c>
      <c r="G1504">
        <f>IF('Input and Summary Results'!$J$4="yes",IF(C1504=FALSE,FALSE,IF('Data Transformation'!E1504&lt;$R$10,E1504,$R$10)),IF(C1504=FALSE,FALSE,IF(C1504&lt;$R$10,C1504,$R$10)))</f>
        <v>0.23520098</v>
      </c>
      <c r="H1504">
        <f>IF('Input and Summary Results'!$J$4="yes",'Data Transformation'!F1504,'Data Transformation'!D1504)</f>
        <v>2.9445880000000001E-2</v>
      </c>
      <c r="I1504">
        <f t="shared" si="100"/>
        <v>71</v>
      </c>
    </row>
    <row r="1505" spans="2:9" x14ac:dyDescent="0.25">
      <c r="B1505">
        <f>IF('Input and Summary Results'!D1087=0,FALSE,'Input and Summary Results'!$B1087)</f>
        <v>71</v>
      </c>
      <c r="C1505">
        <f>IF(OR(B1505=0,'Input and Summary Results'!D1087=0,'Input and Summary Results'!D1087=""),FALSE,'Input and Summary Results'!$D1087)</f>
        <v>0.31548691000000001</v>
      </c>
      <c r="D1505">
        <f>IF(OR(B1505=0,'Input and Summary Results'!E1087=0),FALSE,'Input and Summary Results'!$E1087)</f>
        <v>3.1862410000000001E-2</v>
      </c>
      <c r="E1505">
        <f t="shared" si="98"/>
        <v>-0.5010186555409375</v>
      </c>
      <c r="F1505">
        <f t="shared" si="99"/>
        <v>4.3831567972186229E-2</v>
      </c>
      <c r="G1505">
        <f>IF('Input and Summary Results'!$J$4="yes",IF(C1505=FALSE,FALSE,IF('Data Transformation'!E1505&lt;$R$10,E1505,$R$10)),IF(C1505=FALSE,FALSE,IF(C1505&lt;$R$10,C1505,$R$10)))</f>
        <v>0.31548691000000001</v>
      </c>
      <c r="H1505">
        <f>IF('Input and Summary Results'!$J$4="yes",'Data Transformation'!F1505,'Data Transformation'!D1505)</f>
        <v>3.1862410000000001E-2</v>
      </c>
      <c r="I1505">
        <f t="shared" si="100"/>
        <v>71</v>
      </c>
    </row>
    <row r="1506" spans="2:9" x14ac:dyDescent="0.25">
      <c r="B1506">
        <f>IF('Input and Summary Results'!D1088=0,FALSE,'Input and Summary Results'!$B1088)</f>
        <v>71</v>
      </c>
      <c r="C1506">
        <f>IF(OR(B1506=0,'Input and Summary Results'!D1088=0,'Input and Summary Results'!D1088=""),FALSE,'Input and Summary Results'!$D1088)</f>
        <v>0.31776105999999998</v>
      </c>
      <c r="D1506">
        <f>IF(OR(B1506=0,'Input and Summary Results'!E1088=0),FALSE,'Input and Summary Results'!$E1088)</f>
        <v>6.4698480000000003E-2</v>
      </c>
      <c r="E1506">
        <f t="shared" si="98"/>
        <v>-0.49789932444546631</v>
      </c>
      <c r="F1506">
        <f t="shared" si="99"/>
        <v>8.836557984795243E-2</v>
      </c>
      <c r="G1506">
        <f>IF('Input and Summary Results'!$J$4="yes",IF(C1506=FALSE,FALSE,IF('Data Transformation'!E1506&lt;$R$10,E1506,$R$10)),IF(C1506=FALSE,FALSE,IF(C1506&lt;$R$10,C1506,$R$10)))</f>
        <v>0.31776105999999998</v>
      </c>
      <c r="H1506">
        <f>IF('Input and Summary Results'!$J$4="yes",'Data Transformation'!F1506,'Data Transformation'!D1506)</f>
        <v>6.4698480000000003E-2</v>
      </c>
      <c r="I1506">
        <f t="shared" si="100"/>
        <v>71</v>
      </c>
    </row>
    <row r="1507" spans="2:9" x14ac:dyDescent="0.25">
      <c r="B1507">
        <f>IF('Input and Summary Results'!D1089=0,FALSE,'Input and Summary Results'!$B1089)</f>
        <v>71</v>
      </c>
      <c r="C1507">
        <f>IF(OR(B1507=0,'Input and Summary Results'!D1089=0,'Input and Summary Results'!D1089=""),FALSE,'Input and Summary Results'!$D1089)</f>
        <v>0.39721696000000001</v>
      </c>
      <c r="D1507">
        <f>IF(OR(B1507=0,'Input and Summary Results'!E1089=0),FALSE,'Input and Summary Results'!$E1089)</f>
        <v>3.6655420000000001E-2</v>
      </c>
      <c r="E1507">
        <f t="shared" si="98"/>
        <v>-0.40097221667926131</v>
      </c>
      <c r="F1507">
        <f t="shared" si="99"/>
        <v>4.0049781056679952E-2</v>
      </c>
      <c r="G1507">
        <f>IF('Input and Summary Results'!$J$4="yes",IF(C1507=FALSE,FALSE,IF('Data Transformation'!E1507&lt;$R$10,E1507,$R$10)),IF(C1507=FALSE,FALSE,IF(C1507&lt;$R$10,C1507,$R$10)))</f>
        <v>0.39721696000000001</v>
      </c>
      <c r="H1507">
        <f>IF('Input and Summary Results'!$J$4="yes",'Data Transformation'!F1507,'Data Transformation'!D1507)</f>
        <v>3.6655420000000001E-2</v>
      </c>
      <c r="I1507">
        <f t="shared" si="100"/>
        <v>71</v>
      </c>
    </row>
    <row r="1508" spans="2:9" x14ac:dyDescent="0.25">
      <c r="B1508">
        <f>IF('Input and Summary Results'!D1090=0,FALSE,'Input and Summary Results'!$B1090)</f>
        <v>71</v>
      </c>
      <c r="C1508">
        <f>IF(OR(B1508=0,'Input and Summary Results'!D1090=0,'Input and Summary Results'!D1090=""),FALSE,'Input and Summary Results'!$D1090)</f>
        <v>0.42342618999999998</v>
      </c>
      <c r="D1508">
        <f>IF(OR(B1508=0,'Input and Summary Results'!E1090=0),FALSE,'Input and Summary Results'!$E1090)</f>
        <v>4.501194E-2</v>
      </c>
      <c r="E1508">
        <f t="shared" si="98"/>
        <v>-0.37322228325398787</v>
      </c>
      <c r="F1508">
        <f t="shared" si="99"/>
        <v>4.6135979354512767E-2</v>
      </c>
      <c r="G1508">
        <f>IF('Input and Summary Results'!$J$4="yes",IF(C1508=FALSE,FALSE,IF('Data Transformation'!E1508&lt;$R$10,E1508,$R$10)),IF(C1508=FALSE,FALSE,IF(C1508&lt;$R$10,C1508,$R$10)))</f>
        <v>0.42342618999999998</v>
      </c>
      <c r="H1508">
        <f>IF('Input and Summary Results'!$J$4="yes",'Data Transformation'!F1508,'Data Transformation'!D1508)</f>
        <v>4.501194E-2</v>
      </c>
      <c r="I1508">
        <f t="shared" si="100"/>
        <v>71</v>
      </c>
    </row>
    <row r="1509" spans="2:9" x14ac:dyDescent="0.25">
      <c r="B1509">
        <f>IF('Input and Summary Results'!D1091=0,FALSE,'Input and Summary Results'!$B1091)</f>
        <v>71</v>
      </c>
      <c r="C1509">
        <f>IF(OR(B1509=0,'Input and Summary Results'!D1091=0,'Input and Summary Results'!D1091=""),FALSE,'Input and Summary Results'!$D1091)</f>
        <v>0.44258766999999999</v>
      </c>
      <c r="D1509">
        <f>IF(OR(B1509=0,'Input and Summary Results'!E1091=0),FALSE,'Input and Summary Results'!$E1091)</f>
        <v>3.5122109999999998E-2</v>
      </c>
      <c r="E1509">
        <f t="shared" si="98"/>
        <v>-0.35400068920124</v>
      </c>
      <c r="F1509">
        <f t="shared" si="99"/>
        <v>3.4440624475598244E-2</v>
      </c>
      <c r="G1509">
        <f>IF('Input and Summary Results'!$J$4="yes",IF(C1509=FALSE,FALSE,IF('Data Transformation'!E1509&lt;$R$10,E1509,$R$10)),IF(C1509=FALSE,FALSE,IF(C1509&lt;$R$10,C1509,$R$10)))</f>
        <v>0.44258766999999999</v>
      </c>
      <c r="H1509">
        <f>IF('Input and Summary Results'!$J$4="yes",'Data Transformation'!F1509,'Data Transformation'!D1509)</f>
        <v>3.5122109999999998E-2</v>
      </c>
      <c r="I1509">
        <f t="shared" si="100"/>
        <v>71</v>
      </c>
    </row>
    <row r="1510" spans="2:9" x14ac:dyDescent="0.25">
      <c r="B1510">
        <f>IF('Input and Summary Results'!D1092=0,FALSE,'Input and Summary Results'!$B1092)</f>
        <v>71</v>
      </c>
      <c r="C1510">
        <f>IF(OR(B1510=0,'Input and Summary Results'!D1092=0,'Input and Summary Results'!D1092=""),FALSE,'Input and Summary Results'!$D1092)</f>
        <v>0.47069635999999998</v>
      </c>
      <c r="D1510">
        <f>IF(OR(B1510=0,'Input and Summary Results'!E1092=0),FALSE,'Input and Summary Results'!$E1092)</f>
        <v>5.7749370000000001E-2</v>
      </c>
      <c r="E1510">
        <f t="shared" si="98"/>
        <v>-0.32725916017656764</v>
      </c>
      <c r="F1510">
        <f t="shared" si="99"/>
        <v>5.324712215747749E-2</v>
      </c>
      <c r="G1510">
        <f>IF('Input and Summary Results'!$J$4="yes",IF(C1510=FALSE,FALSE,IF('Data Transformation'!E1510&lt;$R$10,E1510,$R$10)),IF(C1510=FALSE,FALSE,IF(C1510&lt;$R$10,C1510,$R$10)))</f>
        <v>0.47069635999999998</v>
      </c>
      <c r="H1510">
        <f>IF('Input and Summary Results'!$J$4="yes",'Data Transformation'!F1510,'Data Transformation'!D1510)</f>
        <v>5.7749370000000001E-2</v>
      </c>
      <c r="I1510">
        <f t="shared" si="100"/>
        <v>71</v>
      </c>
    </row>
    <row r="1511" spans="2:9" x14ac:dyDescent="0.25">
      <c r="B1511">
        <f>IF('Input and Summary Results'!D1093=0,FALSE,'Input and Summary Results'!$B1093)</f>
        <v>71</v>
      </c>
      <c r="C1511">
        <f>IF(OR(B1511=0,'Input and Summary Results'!D1093=0,'Input and Summary Results'!D1093=""),FALSE,'Input and Summary Results'!$D1093)</f>
        <v>0.51834011000000002</v>
      </c>
      <c r="D1511">
        <f>IF(OR(B1511=0,'Input and Summary Results'!E1093=0),FALSE,'Input and Summary Results'!$E1093)</f>
        <v>5.2636620000000002E-2</v>
      </c>
      <c r="E1511">
        <f t="shared" si="98"/>
        <v>-0.2853851834474162</v>
      </c>
      <c r="F1511">
        <f t="shared" si="99"/>
        <v>4.4072014955585825E-2</v>
      </c>
      <c r="G1511">
        <f>IF('Input and Summary Results'!$J$4="yes",IF(C1511=FALSE,FALSE,IF('Data Transformation'!E1511&lt;$R$10,E1511,$R$10)),IF(C1511=FALSE,FALSE,IF(C1511&lt;$R$10,C1511,$R$10)))</f>
        <v>0.51834011000000002</v>
      </c>
      <c r="H1511">
        <f>IF('Input and Summary Results'!$J$4="yes",'Data Transformation'!F1511,'Data Transformation'!D1511)</f>
        <v>5.2636620000000002E-2</v>
      </c>
      <c r="I1511">
        <f t="shared" si="100"/>
        <v>71</v>
      </c>
    </row>
    <row r="1512" spans="2:9" x14ac:dyDescent="0.25">
      <c r="B1512">
        <f>IF('Input and Summary Results'!D1094=0,FALSE,'Input and Summary Results'!$B1094)</f>
        <v>71</v>
      </c>
      <c r="C1512">
        <f>IF(OR(B1512=0,'Input and Summary Results'!D1094=0,'Input and Summary Results'!D1094=""),FALSE,'Input and Summary Results'!$D1094)</f>
        <v>0.58098137999999999</v>
      </c>
      <c r="D1512">
        <f>IF(OR(B1512=0,'Input and Summary Results'!E1094=0),FALSE,'Input and Summary Results'!$E1094)</f>
        <v>2.5089110000000001E-2</v>
      </c>
      <c r="E1512">
        <f t="shared" si="98"/>
        <v>-0.23583778618597853</v>
      </c>
      <c r="F1512">
        <f t="shared" si="99"/>
        <v>1.8741863534421706E-2</v>
      </c>
      <c r="G1512">
        <f>IF('Input and Summary Results'!$J$4="yes",IF(C1512=FALSE,FALSE,IF('Data Transformation'!E1512&lt;$R$10,E1512,$R$10)),IF(C1512=FALSE,FALSE,IF(C1512&lt;$R$10,C1512,$R$10)))</f>
        <v>0.58098137999999999</v>
      </c>
      <c r="H1512">
        <f>IF('Input and Summary Results'!$J$4="yes",'Data Transformation'!F1512,'Data Transformation'!D1512)</f>
        <v>2.5089110000000001E-2</v>
      </c>
      <c r="I1512">
        <f t="shared" si="100"/>
        <v>71</v>
      </c>
    </row>
    <row r="1513" spans="2:9" x14ac:dyDescent="0.25">
      <c r="B1513">
        <f>IF('Input and Summary Results'!D1095=0,FALSE,'Input and Summary Results'!$B1095)</f>
        <v>71</v>
      </c>
      <c r="C1513">
        <f>IF(OR(B1513=0,'Input and Summary Results'!D1095=0,'Input and Summary Results'!D1095=""),FALSE,'Input and Summary Results'!$D1095)</f>
        <v>0.64109722999999996</v>
      </c>
      <c r="D1513">
        <f>IF(OR(B1513=0,'Input and Summary Results'!E1095=0),FALSE,'Input and Summary Results'!$E1095)</f>
        <v>4.7730099999999998E-2</v>
      </c>
      <c r="E1513">
        <f t="shared" si="98"/>
        <v>-0.19307609957596833</v>
      </c>
      <c r="F1513">
        <f t="shared" si="99"/>
        <v>3.2311578385699778E-2</v>
      </c>
      <c r="G1513">
        <f>IF('Input and Summary Results'!$J$4="yes",IF(C1513=FALSE,FALSE,IF('Data Transformation'!E1513&lt;$R$10,E1513,$R$10)),IF(C1513=FALSE,FALSE,IF(C1513&lt;$R$10,C1513,$R$10)))</f>
        <v>0.64109722999999996</v>
      </c>
      <c r="H1513">
        <f>IF('Input and Summary Results'!$J$4="yes",'Data Transformation'!F1513,'Data Transformation'!D1513)</f>
        <v>4.7730099999999998E-2</v>
      </c>
      <c r="I1513">
        <f t="shared" si="100"/>
        <v>71</v>
      </c>
    </row>
    <row r="1514" spans="2:9" x14ac:dyDescent="0.25">
      <c r="B1514">
        <f>IF('Input and Summary Results'!D1096=0,FALSE,'Input and Summary Results'!$B1096)</f>
        <v>71</v>
      </c>
      <c r="C1514">
        <f>IF(OR(B1514=0,'Input and Summary Results'!D1096=0,'Input and Summary Results'!D1096=""),FALSE,'Input and Summary Results'!$D1096)</f>
        <v>0.68561004000000003</v>
      </c>
      <c r="D1514">
        <f>IF(OR(B1514=0,'Input and Summary Results'!E1096=0),FALSE,'Input and Summary Results'!$E1096)</f>
        <v>4.2410570000000002E-2</v>
      </c>
      <c r="E1514">
        <f t="shared" ref="E1514:E1577" si="101">IF(C1514=FALSE,FALSE,LOG10(C1514))</f>
        <v>-0.16392283127640994</v>
      </c>
      <c r="F1514">
        <f t="shared" ref="F1514:F1577" si="102">IF(D1514=FALSE, FALSE,0.434*D1514/C1514)</f>
        <v>2.6846437925558967E-2</v>
      </c>
      <c r="G1514">
        <f>IF('Input and Summary Results'!$J$4="yes",IF(C1514=FALSE,FALSE,IF('Data Transformation'!E1514&lt;$R$10,E1514,$R$10)),IF(C1514=FALSE,FALSE,IF(C1514&lt;$R$10,C1514,$R$10)))</f>
        <v>0.68561004000000003</v>
      </c>
      <c r="H1514">
        <f>IF('Input and Summary Results'!$J$4="yes",'Data Transformation'!F1514,'Data Transformation'!D1514)</f>
        <v>4.2410570000000002E-2</v>
      </c>
      <c r="I1514">
        <f t="shared" si="100"/>
        <v>71</v>
      </c>
    </row>
    <row r="1515" spans="2:9" x14ac:dyDescent="0.25">
      <c r="B1515">
        <f>IF('Input and Summary Results'!D1097=0,FALSE,'Input and Summary Results'!$B1097)</f>
        <v>71</v>
      </c>
      <c r="C1515">
        <f>IF(OR(B1515=0,'Input and Summary Results'!D1097=0,'Input and Summary Results'!D1097=""),FALSE,'Input and Summary Results'!$D1097)</f>
        <v>0.70761063000000002</v>
      </c>
      <c r="D1515">
        <f>IF(OR(B1515=0,'Input and Summary Results'!E1097=0),FALSE,'Input and Summary Results'!$E1097)</f>
        <v>2.5953049999999998E-2</v>
      </c>
      <c r="E1515">
        <f t="shared" si="101"/>
        <v>-0.15020565157397833</v>
      </c>
      <c r="F1515">
        <f t="shared" si="102"/>
        <v>1.5917827153048843E-2</v>
      </c>
      <c r="G1515">
        <f>IF('Input and Summary Results'!$J$4="yes",IF(C1515=FALSE,FALSE,IF('Data Transformation'!E1515&lt;$R$10,E1515,$R$10)),IF(C1515=FALSE,FALSE,IF(C1515&lt;$R$10,C1515,$R$10)))</f>
        <v>0.70761063000000002</v>
      </c>
      <c r="H1515">
        <f>IF('Input and Summary Results'!$J$4="yes",'Data Transformation'!F1515,'Data Transformation'!D1515)</f>
        <v>2.5953049999999998E-2</v>
      </c>
      <c r="I1515">
        <f t="shared" si="100"/>
        <v>71</v>
      </c>
    </row>
    <row r="1516" spans="2:9" x14ac:dyDescent="0.25">
      <c r="B1516">
        <f>IF('Input and Summary Results'!D1098=0,FALSE,'Input and Summary Results'!$B1098)</f>
        <v>71</v>
      </c>
      <c r="C1516">
        <f>IF(OR(B1516=0,'Input and Summary Results'!D1098=0,'Input and Summary Results'!D1098=""),FALSE,'Input and Summary Results'!$D1098)</f>
        <v>0.71090624999999996</v>
      </c>
      <c r="D1516">
        <f>IF(OR(B1516=0,'Input and Summary Results'!E1098=0),FALSE,'Input and Summary Results'!$E1098)</f>
        <v>4.8461200000000003E-2</v>
      </c>
      <c r="E1516">
        <f t="shared" si="101"/>
        <v>-0.14818766761368102</v>
      </c>
      <c r="F1516">
        <f t="shared" si="102"/>
        <v>2.9584999147215265E-2</v>
      </c>
      <c r="G1516">
        <f>IF('Input and Summary Results'!$J$4="yes",IF(C1516=FALSE,FALSE,IF('Data Transformation'!E1516&lt;$R$10,E1516,$R$10)),IF(C1516=FALSE,FALSE,IF(C1516&lt;$R$10,C1516,$R$10)))</f>
        <v>0.71090624999999996</v>
      </c>
      <c r="H1516">
        <f>IF('Input and Summary Results'!$J$4="yes",'Data Transformation'!F1516,'Data Transformation'!D1516)</f>
        <v>4.8461200000000003E-2</v>
      </c>
      <c r="I1516">
        <f t="shared" si="100"/>
        <v>71</v>
      </c>
    </row>
    <row r="1517" spans="2:9" x14ac:dyDescent="0.25">
      <c r="B1517">
        <f>IF('Input and Summary Results'!D1099=0,FALSE,'Input and Summary Results'!$B1099)</f>
        <v>71</v>
      </c>
      <c r="C1517">
        <f>IF(OR(B1517=0,'Input and Summary Results'!D1099=0,'Input and Summary Results'!D1099=""),FALSE,'Input and Summary Results'!$D1099)</f>
        <v>0.74169735000000003</v>
      </c>
      <c r="D1517">
        <f>IF(OR(B1517=0,'Input and Summary Results'!E1099=0),FALSE,'Input and Summary Results'!$E1099)</f>
        <v>2.9893039999999999E-2</v>
      </c>
      <c r="E1517">
        <f t="shared" si="101"/>
        <v>-0.12977327267006211</v>
      </c>
      <c r="F1517">
        <f t="shared" si="102"/>
        <v>1.749174290564743E-2</v>
      </c>
      <c r="G1517">
        <f>IF('Input and Summary Results'!$J$4="yes",IF(C1517=FALSE,FALSE,IF('Data Transformation'!E1517&lt;$R$10,E1517,$R$10)),IF(C1517=FALSE,FALSE,IF(C1517&lt;$R$10,C1517,$R$10)))</f>
        <v>0.74169735000000003</v>
      </c>
      <c r="H1517">
        <f>IF('Input and Summary Results'!$J$4="yes",'Data Transformation'!F1517,'Data Transformation'!D1517)</f>
        <v>2.9893039999999999E-2</v>
      </c>
      <c r="I1517">
        <f t="shared" si="100"/>
        <v>71</v>
      </c>
    </row>
    <row r="1518" spans="2:9" x14ac:dyDescent="0.25">
      <c r="B1518">
        <f>IF('Input and Summary Results'!D1100=0,FALSE,'Input and Summary Results'!$B1100)</f>
        <v>71</v>
      </c>
      <c r="C1518">
        <f>IF(OR(B1518=0,'Input and Summary Results'!D1100=0,'Input and Summary Results'!D1100=""),FALSE,'Input and Summary Results'!$D1100)</f>
        <v>0.75944045999999998</v>
      </c>
      <c r="D1518">
        <f>IF(OR(B1518=0,'Input and Summary Results'!E1100=0),FALSE,'Input and Summary Results'!$E1100)</f>
        <v>5.0721509999999997E-2</v>
      </c>
      <c r="E1518">
        <f t="shared" si="101"/>
        <v>-0.11950626907842093</v>
      </c>
      <c r="F1518">
        <f t="shared" si="102"/>
        <v>2.8985992318607833E-2</v>
      </c>
      <c r="G1518">
        <f>IF('Input and Summary Results'!$J$4="yes",IF(C1518=FALSE,FALSE,IF('Data Transformation'!E1518&lt;$R$10,E1518,$R$10)),IF(C1518=FALSE,FALSE,IF(C1518&lt;$R$10,C1518,$R$10)))</f>
        <v>0.75944045999999998</v>
      </c>
      <c r="H1518">
        <f>IF('Input and Summary Results'!$J$4="yes",'Data Transformation'!F1518,'Data Transformation'!D1518)</f>
        <v>5.0721509999999997E-2</v>
      </c>
      <c r="I1518">
        <f t="shared" si="100"/>
        <v>71</v>
      </c>
    </row>
    <row r="1519" spans="2:9" x14ac:dyDescent="0.25">
      <c r="B1519">
        <f>IF('Input and Summary Results'!D1101=0,FALSE,'Input and Summary Results'!$B1101)</f>
        <v>71</v>
      </c>
      <c r="C1519">
        <f>IF(OR(B1519=0,'Input and Summary Results'!D1101=0,'Input and Summary Results'!D1101=""),FALSE,'Input and Summary Results'!$D1101)</f>
        <v>0.77545377999999998</v>
      </c>
      <c r="D1519">
        <f>IF(OR(B1519=0,'Input and Summary Results'!E1101=0),FALSE,'Input and Summary Results'!$E1101)</f>
        <v>7.0589460000000007E-2</v>
      </c>
      <c r="E1519">
        <f t="shared" si="101"/>
        <v>-0.1104440826848805</v>
      </c>
      <c r="F1519">
        <f t="shared" si="102"/>
        <v>3.950696537967744E-2</v>
      </c>
      <c r="G1519">
        <f>IF('Input and Summary Results'!$J$4="yes",IF(C1519=FALSE,FALSE,IF('Data Transformation'!E1519&lt;$R$10,E1519,$R$10)),IF(C1519=FALSE,FALSE,IF(C1519&lt;$R$10,C1519,$R$10)))</f>
        <v>0.77545377999999998</v>
      </c>
      <c r="H1519">
        <f>IF('Input and Summary Results'!$J$4="yes",'Data Transformation'!F1519,'Data Transformation'!D1519)</f>
        <v>7.0589460000000007E-2</v>
      </c>
      <c r="I1519">
        <f t="shared" si="100"/>
        <v>71</v>
      </c>
    </row>
    <row r="1520" spans="2:9" x14ac:dyDescent="0.25">
      <c r="B1520">
        <f>IF('Input and Summary Results'!D1102=0,FALSE,'Input and Summary Results'!$B1102)</f>
        <v>71</v>
      </c>
      <c r="C1520">
        <f>IF(OR(B1520=0,'Input and Summary Results'!D1102=0,'Input and Summary Results'!D1102=""),FALSE,'Input and Summary Results'!$D1102)</f>
        <v>0.78908732999999998</v>
      </c>
      <c r="D1520">
        <f>IF(OR(B1520=0,'Input and Summary Results'!E1102=0),FALSE,'Input and Summary Results'!$E1102)</f>
        <v>4.1505569999999999E-2</v>
      </c>
      <c r="E1520">
        <f t="shared" si="101"/>
        <v>-0.10287492982188624</v>
      </c>
      <c r="F1520">
        <f t="shared" si="102"/>
        <v>2.2828167042043372E-2</v>
      </c>
      <c r="G1520">
        <f>IF('Input and Summary Results'!$J$4="yes",IF(C1520=FALSE,FALSE,IF('Data Transformation'!E1520&lt;$R$10,E1520,$R$10)),IF(C1520=FALSE,FALSE,IF(C1520&lt;$R$10,C1520,$R$10)))</f>
        <v>0.78908732999999998</v>
      </c>
      <c r="H1520">
        <f>IF('Input and Summary Results'!$J$4="yes",'Data Transformation'!F1520,'Data Transformation'!D1520)</f>
        <v>4.1505569999999999E-2</v>
      </c>
      <c r="I1520">
        <f t="shared" si="100"/>
        <v>71</v>
      </c>
    </row>
    <row r="1521" spans="2:9" x14ac:dyDescent="0.25">
      <c r="B1521">
        <f>IF('Input and Summary Results'!D1103=0,FALSE,'Input and Summary Results'!$B1103)</f>
        <v>71</v>
      </c>
      <c r="C1521">
        <f>IF(OR(B1521=0,'Input and Summary Results'!D1103=0,'Input and Summary Results'!D1103=""),FALSE,'Input and Summary Results'!$D1103)</f>
        <v>0.94916524999999996</v>
      </c>
      <c r="D1521">
        <f>IF(OR(B1521=0,'Input and Summary Results'!E1103=0),FALSE,'Input and Summary Results'!$E1103)</f>
        <v>3.4449540000000001E-2</v>
      </c>
      <c r="E1521">
        <f t="shared" si="101"/>
        <v>-2.2658170169727473E-2</v>
      </c>
      <c r="F1521">
        <f t="shared" si="102"/>
        <v>1.5751841273160812E-2</v>
      </c>
      <c r="G1521">
        <f>IF('Input and Summary Results'!$J$4="yes",IF(C1521=FALSE,FALSE,IF('Data Transformation'!E1521&lt;$R$10,E1521,$R$10)),IF(C1521=FALSE,FALSE,IF(C1521&lt;$R$10,C1521,$R$10)))</f>
        <v>0.94916524999999996</v>
      </c>
      <c r="H1521">
        <f>IF('Input and Summary Results'!$J$4="yes",'Data Transformation'!F1521,'Data Transformation'!D1521)</f>
        <v>3.4449540000000001E-2</v>
      </c>
      <c r="I1521">
        <f t="shared" si="100"/>
        <v>71</v>
      </c>
    </row>
    <row r="1522" spans="2:9" x14ac:dyDescent="0.25">
      <c r="B1522">
        <f>IF('Input and Summary Results'!D1104=0,FALSE,'Input and Summary Results'!$B1104)</f>
        <v>71</v>
      </c>
      <c r="C1522">
        <f>IF(OR(B1522=0,'Input and Summary Results'!D1104=0,'Input and Summary Results'!D1104=""),FALSE,'Input and Summary Results'!$D1104)</f>
        <v>0.97840324999999995</v>
      </c>
      <c r="D1522">
        <f>IF(OR(B1522=0,'Input and Summary Results'!E1104=0),FALSE,'Input and Summary Results'!$E1104)</f>
        <v>6.0123610000000001E-2</v>
      </c>
      <c r="E1522">
        <f t="shared" si="101"/>
        <v>-9.4821133565604915E-3</v>
      </c>
      <c r="F1522">
        <f t="shared" si="102"/>
        <v>2.6669623940844434E-2</v>
      </c>
      <c r="G1522">
        <f>IF('Input and Summary Results'!$J$4="yes",IF(C1522=FALSE,FALSE,IF('Data Transformation'!E1522&lt;$R$10,E1522,$R$10)),IF(C1522=FALSE,FALSE,IF(C1522&lt;$R$10,C1522,$R$10)))</f>
        <v>0.97840324999999995</v>
      </c>
      <c r="H1522">
        <f>IF('Input and Summary Results'!$J$4="yes",'Data Transformation'!F1522,'Data Transformation'!D1522)</f>
        <v>6.0123610000000001E-2</v>
      </c>
      <c r="I1522">
        <f t="shared" si="100"/>
        <v>71</v>
      </c>
    </row>
    <row r="1523" spans="2:9" x14ac:dyDescent="0.25">
      <c r="B1523">
        <f>IF('Input and Summary Results'!D1105=0,FALSE,'Input and Summary Results'!$B1105)</f>
        <v>72</v>
      </c>
      <c r="C1523">
        <f>IF(OR(B1523=0,'Input and Summary Results'!D1105=0,'Input and Summary Results'!D1105=""),FALSE,'Input and Summary Results'!$D1105)</f>
        <v>0.10009199000000001</v>
      </c>
      <c r="D1523">
        <f>IF(OR(B1523=0,'Input and Summary Results'!E1105=0),FALSE,'Input and Summary Results'!$E1105)</f>
        <v>5.9000940000000002E-2</v>
      </c>
      <c r="E1523">
        <f t="shared" si="101"/>
        <v>-0.9996006761469568</v>
      </c>
      <c r="F1523">
        <f t="shared" si="102"/>
        <v>0.25582874273955386</v>
      </c>
      <c r="G1523">
        <f>IF('Input and Summary Results'!$J$4="yes",IF(C1523=FALSE,FALSE,IF('Data Transformation'!E1523&lt;$R$10,E1523,$R$10)),IF(C1523=FALSE,FALSE,IF(C1523&lt;$R$10,C1523,$R$10)))</f>
        <v>0.10009199000000001</v>
      </c>
      <c r="H1523">
        <f>IF('Input and Summary Results'!$J$4="yes",'Data Transformation'!F1523,'Data Transformation'!D1523)</f>
        <v>5.9000940000000002E-2</v>
      </c>
      <c r="I1523">
        <f t="shared" si="100"/>
        <v>72</v>
      </c>
    </row>
    <row r="1524" spans="2:9" x14ac:dyDescent="0.25">
      <c r="B1524">
        <f>IF('Input and Summary Results'!D1106=0,FALSE,'Input and Summary Results'!$B1106)</f>
        <v>72</v>
      </c>
      <c r="C1524">
        <f>IF(OR(B1524=0,'Input and Summary Results'!D1106=0,'Input and Summary Results'!D1106=""),FALSE,'Input and Summary Results'!$D1106)</f>
        <v>0.11343219</v>
      </c>
      <c r="D1524">
        <f>IF(OR(B1524=0,'Input and Summary Results'!E1106=0),FALSE,'Input and Summary Results'!$E1106)</f>
        <v>5.3326850000000002E-2</v>
      </c>
      <c r="E1524">
        <f t="shared" si="101"/>
        <v>-0.94526368304842023</v>
      </c>
      <c r="F1524">
        <f t="shared" si="102"/>
        <v>0.20403249641922633</v>
      </c>
      <c r="G1524">
        <f>IF('Input and Summary Results'!$J$4="yes",IF(C1524=FALSE,FALSE,IF('Data Transformation'!E1524&lt;$R$10,E1524,$R$10)),IF(C1524=FALSE,FALSE,IF(C1524&lt;$R$10,C1524,$R$10)))</f>
        <v>0.11343219</v>
      </c>
      <c r="H1524">
        <f>IF('Input and Summary Results'!$J$4="yes",'Data Transformation'!F1524,'Data Transformation'!D1524)</f>
        <v>5.3326850000000002E-2</v>
      </c>
      <c r="I1524">
        <f t="shared" si="100"/>
        <v>72</v>
      </c>
    </row>
    <row r="1525" spans="2:9" x14ac:dyDescent="0.25">
      <c r="B1525">
        <f>IF('Input and Summary Results'!D1107=0,FALSE,'Input and Summary Results'!$B1107)</f>
        <v>72</v>
      </c>
      <c r="C1525">
        <f>IF(OR(B1525=0,'Input and Summary Results'!D1107=0,'Input and Summary Results'!D1107=""),FALSE,'Input and Summary Results'!$D1107)</f>
        <v>0.12820437000000001</v>
      </c>
      <c r="D1525">
        <f>IF(OR(B1525=0,'Input and Summary Results'!E1107=0),FALSE,'Input and Summary Results'!$E1107)</f>
        <v>5.0992540000000003E-2</v>
      </c>
      <c r="E1525">
        <f t="shared" si="101"/>
        <v>-0.89209717111564113</v>
      </c>
      <c r="F1525">
        <f t="shared" si="102"/>
        <v>0.17262096728840054</v>
      </c>
      <c r="G1525">
        <f>IF('Input and Summary Results'!$J$4="yes",IF(C1525=FALSE,FALSE,IF('Data Transformation'!E1525&lt;$R$10,E1525,$R$10)),IF(C1525=FALSE,FALSE,IF(C1525&lt;$R$10,C1525,$R$10)))</f>
        <v>0.12820437000000001</v>
      </c>
      <c r="H1525">
        <f>IF('Input and Summary Results'!$J$4="yes",'Data Transformation'!F1525,'Data Transformation'!D1525)</f>
        <v>5.0992540000000003E-2</v>
      </c>
      <c r="I1525">
        <f t="shared" si="100"/>
        <v>72</v>
      </c>
    </row>
    <row r="1526" spans="2:9" x14ac:dyDescent="0.25">
      <c r="B1526">
        <f>IF('Input and Summary Results'!D1108=0,FALSE,'Input and Summary Results'!$B1108)</f>
        <v>72</v>
      </c>
      <c r="C1526">
        <f>IF(OR(B1526=0,'Input and Summary Results'!D1108=0,'Input and Summary Results'!D1108=""),FALSE,'Input and Summary Results'!$D1108)</f>
        <v>0.12995565000000001</v>
      </c>
      <c r="D1526">
        <f>IF(OR(B1526=0,'Input and Summary Results'!E1108=0),FALSE,'Input and Summary Results'!$E1108)</f>
        <v>3.8527810000000003E-2</v>
      </c>
      <c r="E1526">
        <f t="shared" si="101"/>
        <v>-0.88620483420466456</v>
      </c>
      <c r="F1526">
        <f t="shared" si="102"/>
        <v>0.12866750726113102</v>
      </c>
      <c r="G1526">
        <f>IF('Input and Summary Results'!$J$4="yes",IF(C1526=FALSE,FALSE,IF('Data Transformation'!E1526&lt;$R$10,E1526,$R$10)),IF(C1526=FALSE,FALSE,IF(C1526&lt;$R$10,C1526,$R$10)))</f>
        <v>0.12995565000000001</v>
      </c>
      <c r="H1526">
        <f>IF('Input and Summary Results'!$J$4="yes",'Data Transformation'!F1526,'Data Transformation'!D1526)</f>
        <v>3.8527810000000003E-2</v>
      </c>
      <c r="I1526">
        <f t="shared" si="100"/>
        <v>72</v>
      </c>
    </row>
    <row r="1527" spans="2:9" x14ac:dyDescent="0.25">
      <c r="B1527">
        <f>IF('Input and Summary Results'!D1109=0,FALSE,'Input and Summary Results'!$B1109)</f>
        <v>72</v>
      </c>
      <c r="C1527">
        <f>IF(OR(B1527=0,'Input and Summary Results'!D1109=0,'Input and Summary Results'!D1109=""),FALSE,'Input and Summary Results'!$D1109)</f>
        <v>0.13279162999999999</v>
      </c>
      <c r="D1527">
        <f>IF(OR(B1527=0,'Input and Summary Results'!E1109=0),FALSE,'Input and Summary Results'!$E1109)</f>
        <v>4.6439479999999998E-2</v>
      </c>
      <c r="E1527">
        <f t="shared" si="101"/>
        <v>-0.87682929815603994</v>
      </c>
      <c r="F1527">
        <f t="shared" si="102"/>
        <v>0.15177714378534249</v>
      </c>
      <c r="G1527">
        <f>IF('Input and Summary Results'!$J$4="yes",IF(C1527=FALSE,FALSE,IF('Data Transformation'!E1527&lt;$R$10,E1527,$R$10)),IF(C1527=FALSE,FALSE,IF(C1527&lt;$R$10,C1527,$R$10)))</f>
        <v>0.13279162999999999</v>
      </c>
      <c r="H1527">
        <f>IF('Input and Summary Results'!$J$4="yes",'Data Transformation'!F1527,'Data Transformation'!D1527)</f>
        <v>4.6439479999999998E-2</v>
      </c>
      <c r="I1527">
        <f t="shared" si="100"/>
        <v>72</v>
      </c>
    </row>
    <row r="1528" spans="2:9" x14ac:dyDescent="0.25">
      <c r="B1528">
        <f>IF('Input and Summary Results'!D1110=0,FALSE,'Input and Summary Results'!$B1110)</f>
        <v>72</v>
      </c>
      <c r="C1528">
        <f>IF(OR(B1528=0,'Input and Summary Results'!D1110=0,'Input and Summary Results'!D1110=""),FALSE,'Input and Summary Results'!$D1110)</f>
        <v>0.14071766999999999</v>
      </c>
      <c r="D1528">
        <f>IF(OR(B1528=0,'Input and Summary Results'!E1110=0),FALSE,'Input and Summary Results'!$E1110)</f>
        <v>3.8988950000000001E-2</v>
      </c>
      <c r="E1528">
        <f t="shared" si="101"/>
        <v>-0.8516513645292787</v>
      </c>
      <c r="F1528">
        <f t="shared" si="102"/>
        <v>0.12024932121175685</v>
      </c>
      <c r="G1528">
        <f>IF('Input and Summary Results'!$J$4="yes",IF(C1528=FALSE,FALSE,IF('Data Transformation'!E1528&lt;$R$10,E1528,$R$10)),IF(C1528=FALSE,FALSE,IF(C1528&lt;$R$10,C1528,$R$10)))</f>
        <v>0.14071766999999999</v>
      </c>
      <c r="H1528">
        <f>IF('Input and Summary Results'!$J$4="yes",'Data Transformation'!F1528,'Data Transformation'!D1528)</f>
        <v>3.8988950000000001E-2</v>
      </c>
      <c r="I1528">
        <f t="shared" si="100"/>
        <v>72</v>
      </c>
    </row>
    <row r="1529" spans="2:9" x14ac:dyDescent="0.25">
      <c r="B1529">
        <f>IF('Input and Summary Results'!D1111=0,FALSE,'Input and Summary Results'!$B1111)</f>
        <v>72</v>
      </c>
      <c r="C1529">
        <f>IF(OR(B1529=0,'Input and Summary Results'!D1111=0,'Input and Summary Results'!D1111=""),FALSE,'Input and Summary Results'!$D1111)</f>
        <v>0.15415496000000001</v>
      </c>
      <c r="D1529">
        <f>IF(OR(B1529=0,'Input and Summary Results'!E1111=0),FALSE,'Input and Summary Results'!$E1111)</f>
        <v>5.9246E-2</v>
      </c>
      <c r="E1529">
        <f t="shared" si="101"/>
        <v>-0.81204249710694854</v>
      </c>
      <c r="F1529">
        <f t="shared" si="102"/>
        <v>0.16679816205719231</v>
      </c>
      <c r="G1529">
        <f>IF('Input and Summary Results'!$J$4="yes",IF(C1529=FALSE,FALSE,IF('Data Transformation'!E1529&lt;$R$10,E1529,$R$10)),IF(C1529=FALSE,FALSE,IF(C1529&lt;$R$10,C1529,$R$10)))</f>
        <v>0.15415496000000001</v>
      </c>
      <c r="H1529">
        <f>IF('Input and Summary Results'!$J$4="yes",'Data Transformation'!F1529,'Data Transformation'!D1529)</f>
        <v>5.9246E-2</v>
      </c>
      <c r="I1529">
        <f t="shared" si="100"/>
        <v>72</v>
      </c>
    </row>
    <row r="1530" spans="2:9" x14ac:dyDescent="0.25">
      <c r="B1530">
        <f>IF('Input and Summary Results'!D1112=0,FALSE,'Input and Summary Results'!$B1112)</f>
        <v>72</v>
      </c>
      <c r="C1530">
        <f>IF(OR(B1530=0,'Input and Summary Results'!D1112=0,'Input and Summary Results'!D1112=""),FALSE,'Input and Summary Results'!$D1112)</f>
        <v>0.15779074000000001</v>
      </c>
      <c r="D1530">
        <f>IF(OR(B1530=0,'Input and Summary Results'!E1112=0),FALSE,'Input and Summary Results'!$E1112)</f>
        <v>4.9692819999999999E-2</v>
      </c>
      <c r="E1530">
        <f t="shared" si="101"/>
        <v>-0.80191848708923208</v>
      </c>
      <c r="F1530">
        <f t="shared" si="102"/>
        <v>0.13667902108830973</v>
      </c>
      <c r="G1530">
        <f>IF('Input and Summary Results'!$J$4="yes",IF(C1530=FALSE,FALSE,IF('Data Transformation'!E1530&lt;$R$10,E1530,$R$10)),IF(C1530=FALSE,FALSE,IF(C1530&lt;$R$10,C1530,$R$10)))</f>
        <v>0.15779074000000001</v>
      </c>
      <c r="H1530">
        <f>IF('Input and Summary Results'!$J$4="yes",'Data Transformation'!F1530,'Data Transformation'!D1530)</f>
        <v>4.9692819999999999E-2</v>
      </c>
      <c r="I1530">
        <f t="shared" si="100"/>
        <v>72</v>
      </c>
    </row>
    <row r="1531" spans="2:9" x14ac:dyDescent="0.25">
      <c r="B1531">
        <f>IF('Input and Summary Results'!D1113=0,FALSE,'Input and Summary Results'!$B1113)</f>
        <v>72</v>
      </c>
      <c r="C1531">
        <f>IF(OR(B1531=0,'Input and Summary Results'!D1113=0,'Input and Summary Results'!D1113=""),FALSE,'Input and Summary Results'!$D1113)</f>
        <v>0.15867634</v>
      </c>
      <c r="D1531">
        <f>IF(OR(B1531=0,'Input and Summary Results'!E1113=0),FALSE,'Input and Summary Results'!$E1113)</f>
        <v>4.139673E-2</v>
      </c>
      <c r="E1531">
        <f t="shared" si="101"/>
        <v>-0.79948782544098884</v>
      </c>
      <c r="F1531">
        <f t="shared" si="102"/>
        <v>0.11322532911964064</v>
      </c>
      <c r="G1531">
        <f>IF('Input and Summary Results'!$J$4="yes",IF(C1531=FALSE,FALSE,IF('Data Transformation'!E1531&lt;$R$10,E1531,$R$10)),IF(C1531=FALSE,FALSE,IF(C1531&lt;$R$10,C1531,$R$10)))</f>
        <v>0.15867634</v>
      </c>
      <c r="H1531">
        <f>IF('Input and Summary Results'!$J$4="yes",'Data Transformation'!F1531,'Data Transformation'!D1531)</f>
        <v>4.139673E-2</v>
      </c>
      <c r="I1531">
        <f t="shared" si="100"/>
        <v>72</v>
      </c>
    </row>
    <row r="1532" spans="2:9" x14ac:dyDescent="0.25">
      <c r="B1532">
        <f>IF('Input and Summary Results'!D1114=0,FALSE,'Input and Summary Results'!$B1114)</f>
        <v>72</v>
      </c>
      <c r="C1532">
        <f>IF(OR(B1532=0,'Input and Summary Results'!D1114=0,'Input and Summary Results'!D1114=""),FALSE,'Input and Summary Results'!$D1114)</f>
        <v>0.16286598999999999</v>
      </c>
      <c r="D1532">
        <f>IF(OR(B1532=0,'Input and Summary Results'!E1114=0),FALSE,'Input and Summary Results'!$E1114)</f>
        <v>8.1491129999999995E-2</v>
      </c>
      <c r="E1532">
        <f t="shared" si="101"/>
        <v>-0.78816959646134754</v>
      </c>
      <c r="F1532">
        <f t="shared" si="102"/>
        <v>0.21715491625968075</v>
      </c>
      <c r="G1532">
        <f>IF('Input and Summary Results'!$J$4="yes",IF(C1532=FALSE,FALSE,IF('Data Transformation'!E1532&lt;$R$10,E1532,$R$10)),IF(C1532=FALSE,FALSE,IF(C1532&lt;$R$10,C1532,$R$10)))</f>
        <v>0.16286598999999999</v>
      </c>
      <c r="H1532">
        <f>IF('Input and Summary Results'!$J$4="yes",'Data Transformation'!F1532,'Data Transformation'!D1532)</f>
        <v>8.1491129999999995E-2</v>
      </c>
      <c r="I1532">
        <f t="shared" si="100"/>
        <v>72</v>
      </c>
    </row>
    <row r="1533" spans="2:9" x14ac:dyDescent="0.25">
      <c r="B1533">
        <f>IF('Input and Summary Results'!D1115=0,FALSE,'Input and Summary Results'!$B1115)</f>
        <v>72</v>
      </c>
      <c r="C1533">
        <f>IF(OR(B1533=0,'Input and Summary Results'!D1115=0,'Input and Summary Results'!D1115=""),FALSE,'Input and Summary Results'!$D1115)</f>
        <v>0.17640458000000001</v>
      </c>
      <c r="D1533">
        <f>IF(OR(B1533=0,'Input and Summary Results'!E1115=0),FALSE,'Input and Summary Results'!$E1115)</f>
        <v>3.9428159999999997E-2</v>
      </c>
      <c r="E1533">
        <f t="shared" si="101"/>
        <v>-0.75349014345076504</v>
      </c>
      <c r="F1533">
        <f t="shared" si="102"/>
        <v>9.7003271910513875E-2</v>
      </c>
      <c r="G1533">
        <f>IF('Input and Summary Results'!$J$4="yes",IF(C1533=FALSE,FALSE,IF('Data Transformation'!E1533&lt;$R$10,E1533,$R$10)),IF(C1533=FALSE,FALSE,IF(C1533&lt;$R$10,C1533,$R$10)))</f>
        <v>0.17640458000000001</v>
      </c>
      <c r="H1533">
        <f>IF('Input and Summary Results'!$J$4="yes",'Data Transformation'!F1533,'Data Transformation'!D1533)</f>
        <v>3.9428159999999997E-2</v>
      </c>
      <c r="I1533">
        <f t="shared" si="100"/>
        <v>72</v>
      </c>
    </row>
    <row r="1534" spans="2:9" x14ac:dyDescent="0.25">
      <c r="B1534">
        <f>IF('Input and Summary Results'!D1116=0,FALSE,'Input and Summary Results'!$B1116)</f>
        <v>72</v>
      </c>
      <c r="C1534">
        <f>IF(OR(B1534=0,'Input and Summary Results'!D1116=0,'Input and Summary Results'!D1116=""),FALSE,'Input and Summary Results'!$D1116)</f>
        <v>0.19346926</v>
      </c>
      <c r="D1534">
        <f>IF(OR(B1534=0,'Input and Summary Results'!E1116=0),FALSE,'Input and Summary Results'!$E1116)</f>
        <v>3.444991E-2</v>
      </c>
      <c r="E1534">
        <f t="shared" si="101"/>
        <v>-0.71338802947149749</v>
      </c>
      <c r="F1534">
        <f t="shared" si="102"/>
        <v>7.7279775298670195E-2</v>
      </c>
      <c r="G1534">
        <f>IF('Input and Summary Results'!$J$4="yes",IF(C1534=FALSE,FALSE,IF('Data Transformation'!E1534&lt;$R$10,E1534,$R$10)),IF(C1534=FALSE,FALSE,IF(C1534&lt;$R$10,C1534,$R$10)))</f>
        <v>0.19346926</v>
      </c>
      <c r="H1534">
        <f>IF('Input and Summary Results'!$J$4="yes",'Data Transformation'!F1534,'Data Transformation'!D1534)</f>
        <v>3.444991E-2</v>
      </c>
      <c r="I1534">
        <f t="shared" si="100"/>
        <v>72</v>
      </c>
    </row>
    <row r="1535" spans="2:9" x14ac:dyDescent="0.25">
      <c r="B1535">
        <f>IF('Input and Summary Results'!D1117=0,FALSE,'Input and Summary Results'!$B1117)</f>
        <v>72</v>
      </c>
      <c r="C1535">
        <f>IF(OR(B1535=0,'Input and Summary Results'!D1117=0,'Input and Summary Results'!D1117=""),FALSE,'Input and Summary Results'!$D1117)</f>
        <v>0.19381292</v>
      </c>
      <c r="D1535">
        <f>IF(OR(B1535=0,'Input and Summary Results'!E1117=0),FALSE,'Input and Summary Results'!$E1117)</f>
        <v>4.6277730000000003E-2</v>
      </c>
      <c r="E1535">
        <f t="shared" si="101"/>
        <v>-0.71261727528484919</v>
      </c>
      <c r="F1535">
        <f t="shared" si="102"/>
        <v>0.10362846202410035</v>
      </c>
      <c r="G1535">
        <f>IF('Input and Summary Results'!$J$4="yes",IF(C1535=FALSE,FALSE,IF('Data Transformation'!E1535&lt;$R$10,E1535,$R$10)),IF(C1535=FALSE,FALSE,IF(C1535&lt;$R$10,C1535,$R$10)))</f>
        <v>0.19381292</v>
      </c>
      <c r="H1535">
        <f>IF('Input and Summary Results'!$J$4="yes",'Data Transformation'!F1535,'Data Transformation'!D1535)</f>
        <v>4.6277730000000003E-2</v>
      </c>
      <c r="I1535">
        <f t="shared" si="100"/>
        <v>72</v>
      </c>
    </row>
    <row r="1536" spans="2:9" x14ac:dyDescent="0.25">
      <c r="B1536">
        <f>IF('Input and Summary Results'!D1118=0,FALSE,'Input and Summary Results'!$B1118)</f>
        <v>72</v>
      </c>
      <c r="C1536">
        <f>IF(OR(B1536=0,'Input and Summary Results'!D1118=0,'Input and Summary Results'!D1118=""),FALSE,'Input and Summary Results'!$D1118)</f>
        <v>0.20871776</v>
      </c>
      <c r="D1536">
        <f>IF(OR(B1536=0,'Input and Summary Results'!E1118=0),FALSE,'Input and Summary Results'!$E1118)</f>
        <v>5.9429460000000003E-2</v>
      </c>
      <c r="E1536">
        <f t="shared" si="101"/>
        <v>-0.68044059481651564</v>
      </c>
      <c r="F1536">
        <f t="shared" si="102"/>
        <v>0.12357542376844213</v>
      </c>
      <c r="G1536">
        <f>IF('Input and Summary Results'!$J$4="yes",IF(C1536=FALSE,FALSE,IF('Data Transformation'!E1536&lt;$R$10,E1536,$R$10)),IF(C1536=FALSE,FALSE,IF(C1536&lt;$R$10,C1536,$R$10)))</f>
        <v>0.20871776</v>
      </c>
      <c r="H1536">
        <f>IF('Input and Summary Results'!$J$4="yes",'Data Transformation'!F1536,'Data Transformation'!D1536)</f>
        <v>5.9429460000000003E-2</v>
      </c>
      <c r="I1536">
        <f t="shared" si="100"/>
        <v>72</v>
      </c>
    </row>
    <row r="1537" spans="2:9" x14ac:dyDescent="0.25">
      <c r="B1537">
        <f>IF('Input and Summary Results'!D1119=0,FALSE,'Input and Summary Results'!$B1119)</f>
        <v>72</v>
      </c>
      <c r="C1537">
        <f>IF(OR(B1537=0,'Input and Summary Results'!D1119=0,'Input and Summary Results'!D1119=""),FALSE,'Input and Summary Results'!$D1119)</f>
        <v>0.20971491</v>
      </c>
      <c r="D1537">
        <f>IF(OR(B1537=0,'Input and Summary Results'!E1119=0),FALSE,'Input and Summary Results'!$E1119)</f>
        <v>6.0454399999999998E-2</v>
      </c>
      <c r="E1537">
        <f t="shared" si="101"/>
        <v>-0.67837069161127517</v>
      </c>
      <c r="F1537">
        <f t="shared" si="102"/>
        <v>0.12510893765254935</v>
      </c>
      <c r="G1537">
        <f>IF('Input and Summary Results'!$J$4="yes",IF(C1537=FALSE,FALSE,IF('Data Transformation'!E1537&lt;$R$10,E1537,$R$10)),IF(C1537=FALSE,FALSE,IF(C1537&lt;$R$10,C1537,$R$10)))</f>
        <v>0.20971491</v>
      </c>
      <c r="H1537">
        <f>IF('Input and Summary Results'!$J$4="yes",'Data Transformation'!F1537,'Data Transformation'!D1537)</f>
        <v>6.0454399999999998E-2</v>
      </c>
      <c r="I1537">
        <f t="shared" si="100"/>
        <v>72</v>
      </c>
    </row>
    <row r="1538" spans="2:9" x14ac:dyDescent="0.25">
      <c r="B1538">
        <f>IF('Input and Summary Results'!D1120=0,FALSE,'Input and Summary Results'!$B1120)</f>
        <v>72</v>
      </c>
      <c r="C1538">
        <f>IF(OR(B1538=0,'Input and Summary Results'!D1120=0,'Input and Summary Results'!D1120=""),FALSE,'Input and Summary Results'!$D1120)</f>
        <v>0.23271679000000001</v>
      </c>
      <c r="D1538">
        <f>IF(OR(B1538=0,'Input and Summary Results'!E1120=0),FALSE,'Input and Summary Results'!$E1120)</f>
        <v>4.7186100000000002E-2</v>
      </c>
      <c r="E1538">
        <f t="shared" si="101"/>
        <v>-0.63317228219972865</v>
      </c>
      <c r="F1538">
        <f t="shared" si="102"/>
        <v>8.799866739310043E-2</v>
      </c>
      <c r="G1538">
        <f>IF('Input and Summary Results'!$J$4="yes",IF(C1538=FALSE,FALSE,IF('Data Transformation'!E1538&lt;$R$10,E1538,$R$10)),IF(C1538=FALSE,FALSE,IF(C1538&lt;$R$10,C1538,$R$10)))</f>
        <v>0.23271679000000001</v>
      </c>
      <c r="H1538">
        <f>IF('Input and Summary Results'!$J$4="yes",'Data Transformation'!F1538,'Data Transformation'!D1538)</f>
        <v>4.7186100000000002E-2</v>
      </c>
      <c r="I1538">
        <f t="shared" si="100"/>
        <v>72</v>
      </c>
    </row>
    <row r="1539" spans="2:9" x14ac:dyDescent="0.25">
      <c r="B1539">
        <f>IF('Input and Summary Results'!D1121=0,FALSE,'Input and Summary Results'!$B1121)</f>
        <v>72</v>
      </c>
      <c r="C1539">
        <f>IF(OR(B1539=0,'Input and Summary Results'!D1121=0,'Input and Summary Results'!D1121=""),FALSE,'Input and Summary Results'!$D1121)</f>
        <v>0.26402407</v>
      </c>
      <c r="D1539">
        <f>IF(OR(B1539=0,'Input and Summary Results'!E1121=0),FALSE,'Input and Summary Results'!$E1121)</f>
        <v>8.6534159999999999E-2</v>
      </c>
      <c r="E1539">
        <f t="shared" si="101"/>
        <v>-0.57835647846477178</v>
      </c>
      <c r="F1539">
        <f t="shared" si="102"/>
        <v>0.14224394556147851</v>
      </c>
      <c r="G1539">
        <f>IF('Input and Summary Results'!$J$4="yes",IF(C1539=FALSE,FALSE,IF('Data Transformation'!E1539&lt;$R$10,E1539,$R$10)),IF(C1539=FALSE,FALSE,IF(C1539&lt;$R$10,C1539,$R$10)))</f>
        <v>0.26402407</v>
      </c>
      <c r="H1539">
        <f>IF('Input and Summary Results'!$J$4="yes",'Data Transformation'!F1539,'Data Transformation'!D1539)</f>
        <v>8.6534159999999999E-2</v>
      </c>
      <c r="I1539">
        <f t="shared" si="100"/>
        <v>72</v>
      </c>
    </row>
    <row r="1540" spans="2:9" x14ac:dyDescent="0.25">
      <c r="B1540">
        <f>IF('Input and Summary Results'!D1122=0,FALSE,'Input and Summary Results'!$B1122)</f>
        <v>72</v>
      </c>
      <c r="C1540">
        <f>IF(OR(B1540=0,'Input and Summary Results'!D1122=0,'Input and Summary Results'!D1122=""),FALSE,'Input and Summary Results'!$D1122)</f>
        <v>0.29609031000000002</v>
      </c>
      <c r="D1540">
        <f>IF(OR(B1540=0,'Input and Summary Results'!E1122=0),FALSE,'Input and Summary Results'!$E1122)</f>
        <v>7.3341530000000002E-2</v>
      </c>
      <c r="E1540">
        <f t="shared" si="101"/>
        <v>-0.52857580531718706</v>
      </c>
      <c r="F1540">
        <f t="shared" si="102"/>
        <v>0.10750174168144846</v>
      </c>
      <c r="G1540">
        <f>IF('Input and Summary Results'!$J$4="yes",IF(C1540=FALSE,FALSE,IF('Data Transformation'!E1540&lt;$R$10,E1540,$R$10)),IF(C1540=FALSE,FALSE,IF(C1540&lt;$R$10,C1540,$R$10)))</f>
        <v>0.29609031000000002</v>
      </c>
      <c r="H1540">
        <f>IF('Input and Summary Results'!$J$4="yes",'Data Transformation'!F1540,'Data Transformation'!D1540)</f>
        <v>7.3341530000000002E-2</v>
      </c>
      <c r="I1540">
        <f t="shared" si="100"/>
        <v>72</v>
      </c>
    </row>
    <row r="1541" spans="2:9" x14ac:dyDescent="0.25">
      <c r="B1541">
        <f>IF('Input and Summary Results'!D1123=0,FALSE,'Input and Summary Results'!$B1123)</f>
        <v>72</v>
      </c>
      <c r="C1541">
        <f>IF(OR(B1541=0,'Input and Summary Results'!D1123=0,'Input and Summary Results'!D1123=""),FALSE,'Input and Summary Results'!$D1123)</f>
        <v>0.75323342000000004</v>
      </c>
      <c r="D1541">
        <f>IF(OR(B1541=0,'Input and Summary Results'!E1123=0),FALSE,'Input and Summary Results'!$E1123)</f>
        <v>5.7481839999999999E-2</v>
      </c>
      <c r="E1541">
        <f t="shared" si="101"/>
        <v>-0.12307041913918322</v>
      </c>
      <c r="F1541">
        <f t="shared" si="102"/>
        <v>3.3120036760981741E-2</v>
      </c>
      <c r="G1541">
        <f>IF('Input and Summary Results'!$J$4="yes",IF(C1541=FALSE,FALSE,IF('Data Transformation'!E1541&lt;$R$10,E1541,$R$10)),IF(C1541=FALSE,FALSE,IF(C1541&lt;$R$10,C1541,$R$10)))</f>
        <v>0.75323342000000004</v>
      </c>
      <c r="H1541">
        <f>IF('Input and Summary Results'!$J$4="yes",'Data Transformation'!F1541,'Data Transformation'!D1541)</f>
        <v>5.7481839999999999E-2</v>
      </c>
      <c r="I1541">
        <f t="shared" ref="I1541:I1604" si="103">IF(G1541=FALSE,"",B1541)</f>
        <v>72</v>
      </c>
    </row>
    <row r="1542" spans="2:9" x14ac:dyDescent="0.25">
      <c r="B1542">
        <f>IF('Input and Summary Results'!D1124=0,FALSE,'Input and Summary Results'!$B1124)</f>
        <v>73</v>
      </c>
      <c r="C1542">
        <f>IF(OR(B1542=0,'Input and Summary Results'!D1124=0,'Input and Summary Results'!D1124=""),FALSE,'Input and Summary Results'!$D1124)</f>
        <v>8.4778439999999997E-2</v>
      </c>
      <c r="D1542">
        <f>IF(OR(B1542=0,'Input and Summary Results'!E1124=0),FALSE,'Input and Summary Results'!$E1124)</f>
        <v>0.10157051</v>
      </c>
      <c r="E1542">
        <f t="shared" si="101"/>
        <v>-1.0717145791056726</v>
      </c>
      <c r="F1542">
        <f t="shared" si="102"/>
        <v>0.51996240246930703</v>
      </c>
      <c r="G1542">
        <f>IF('Input and Summary Results'!$J$4="yes",IF(C1542=FALSE,FALSE,IF('Data Transformation'!E1542&lt;$R$10,E1542,$R$10)),IF(C1542=FALSE,FALSE,IF(C1542&lt;$R$10,C1542,$R$10)))</f>
        <v>8.4778439999999997E-2</v>
      </c>
      <c r="H1542">
        <f>IF('Input and Summary Results'!$J$4="yes",'Data Transformation'!F1542,'Data Transformation'!D1542)</f>
        <v>0.10157051</v>
      </c>
      <c r="I1542">
        <f t="shared" si="103"/>
        <v>73</v>
      </c>
    </row>
    <row r="1543" spans="2:9" x14ac:dyDescent="0.25">
      <c r="B1543">
        <f>IF('Input and Summary Results'!D1125=0,FALSE,'Input and Summary Results'!$B1125)</f>
        <v>73</v>
      </c>
      <c r="C1543">
        <f>IF(OR(B1543=0,'Input and Summary Results'!D1125=0,'Input and Summary Results'!D1125=""),FALSE,'Input and Summary Results'!$D1125)</f>
        <v>0.16336866</v>
      </c>
      <c r="D1543">
        <f>IF(OR(B1543=0,'Input and Summary Results'!E1125=0),FALSE,'Input and Summary Results'!$E1125)</f>
        <v>5.6080789999999998E-2</v>
      </c>
      <c r="E1543">
        <f t="shared" si="101"/>
        <v>-0.78683125315549707</v>
      </c>
      <c r="F1543">
        <f t="shared" si="102"/>
        <v>0.14898244779629091</v>
      </c>
      <c r="G1543">
        <f>IF('Input and Summary Results'!$J$4="yes",IF(C1543=FALSE,FALSE,IF('Data Transformation'!E1543&lt;$R$10,E1543,$R$10)),IF(C1543=FALSE,FALSE,IF(C1543&lt;$R$10,C1543,$R$10)))</f>
        <v>0.16336866</v>
      </c>
      <c r="H1543">
        <f>IF('Input and Summary Results'!$J$4="yes",'Data Transformation'!F1543,'Data Transformation'!D1543)</f>
        <v>5.6080789999999998E-2</v>
      </c>
      <c r="I1543">
        <f t="shared" si="103"/>
        <v>73</v>
      </c>
    </row>
    <row r="1544" spans="2:9" x14ac:dyDescent="0.25">
      <c r="B1544">
        <f>IF('Input and Summary Results'!D1126=0,FALSE,'Input and Summary Results'!$B1126)</f>
        <v>73</v>
      </c>
      <c r="C1544">
        <f>IF(OR(B1544=0,'Input and Summary Results'!D1126=0,'Input and Summary Results'!D1126=""),FALSE,'Input and Summary Results'!$D1126)</f>
        <v>0.24550678000000001</v>
      </c>
      <c r="D1544">
        <f>IF(OR(B1544=0,'Input and Summary Results'!E1126=0),FALSE,'Input and Summary Results'!$E1126)</f>
        <v>8.4367429999999993E-2</v>
      </c>
      <c r="E1544">
        <f t="shared" si="101"/>
        <v>-0.60993650974904312</v>
      </c>
      <c r="F1544">
        <f t="shared" si="102"/>
        <v>0.14914237651603754</v>
      </c>
      <c r="G1544">
        <f>IF('Input and Summary Results'!$J$4="yes",IF(C1544=FALSE,FALSE,IF('Data Transformation'!E1544&lt;$R$10,E1544,$R$10)),IF(C1544=FALSE,FALSE,IF(C1544&lt;$R$10,C1544,$R$10)))</f>
        <v>0.24550678000000001</v>
      </c>
      <c r="H1544">
        <f>IF('Input and Summary Results'!$J$4="yes",'Data Transformation'!F1544,'Data Transformation'!D1544)</f>
        <v>8.4367429999999993E-2</v>
      </c>
      <c r="I1544">
        <f t="shared" si="103"/>
        <v>73</v>
      </c>
    </row>
    <row r="1545" spans="2:9" x14ac:dyDescent="0.25">
      <c r="B1545">
        <f>IF('Input and Summary Results'!D1127=0,FALSE,'Input and Summary Results'!$B1127)</f>
        <v>73</v>
      </c>
      <c r="C1545">
        <f>IF(OR(B1545=0,'Input and Summary Results'!D1127=0,'Input and Summary Results'!D1127=""),FALSE,'Input and Summary Results'!$D1127)</f>
        <v>0.25454950999999998</v>
      </c>
      <c r="D1545">
        <f>IF(OR(B1545=0,'Input and Summary Results'!E1127=0),FALSE,'Input and Summary Results'!$E1127)</f>
        <v>6.6067249999999994E-2</v>
      </c>
      <c r="E1545">
        <f t="shared" si="101"/>
        <v>-0.59422773462939671</v>
      </c>
      <c r="F1545">
        <f t="shared" si="102"/>
        <v>0.11264286660775737</v>
      </c>
      <c r="G1545">
        <f>IF('Input and Summary Results'!$J$4="yes",IF(C1545=FALSE,FALSE,IF('Data Transformation'!E1545&lt;$R$10,E1545,$R$10)),IF(C1545=FALSE,FALSE,IF(C1545&lt;$R$10,C1545,$R$10)))</f>
        <v>0.25454950999999998</v>
      </c>
      <c r="H1545">
        <f>IF('Input and Summary Results'!$J$4="yes",'Data Transformation'!F1545,'Data Transformation'!D1545)</f>
        <v>6.6067249999999994E-2</v>
      </c>
      <c r="I1545">
        <f t="shared" si="103"/>
        <v>73</v>
      </c>
    </row>
    <row r="1546" spans="2:9" x14ac:dyDescent="0.25">
      <c r="B1546">
        <f>IF('Input and Summary Results'!D1128=0,FALSE,'Input and Summary Results'!$B1128)</f>
        <v>73</v>
      </c>
      <c r="C1546">
        <f>IF(OR(B1546=0,'Input and Summary Results'!D1128=0,'Input and Summary Results'!D1128=""),FALSE,'Input and Summary Results'!$D1128)</f>
        <v>0.26644948000000002</v>
      </c>
      <c r="D1546">
        <f>IF(OR(B1546=0,'Input and Summary Results'!E1128=0),FALSE,'Input and Summary Results'!$E1128)</f>
        <v>6.2401529999999997E-2</v>
      </c>
      <c r="E1546">
        <f t="shared" si="101"/>
        <v>-0.57438512298678102</v>
      </c>
      <c r="F1546">
        <f t="shared" si="102"/>
        <v>0.10164127180882469</v>
      </c>
      <c r="G1546">
        <f>IF('Input and Summary Results'!$J$4="yes",IF(C1546=FALSE,FALSE,IF('Data Transformation'!E1546&lt;$R$10,E1546,$R$10)),IF(C1546=FALSE,FALSE,IF(C1546&lt;$R$10,C1546,$R$10)))</f>
        <v>0.26644948000000002</v>
      </c>
      <c r="H1546">
        <f>IF('Input and Summary Results'!$J$4="yes",'Data Transformation'!F1546,'Data Transformation'!D1546)</f>
        <v>6.2401529999999997E-2</v>
      </c>
      <c r="I1546">
        <f t="shared" si="103"/>
        <v>73</v>
      </c>
    </row>
    <row r="1547" spans="2:9" x14ac:dyDescent="0.25">
      <c r="B1547">
        <f>IF('Input and Summary Results'!D1129=0,FALSE,'Input and Summary Results'!$B1129)</f>
        <v>73</v>
      </c>
      <c r="C1547">
        <f>IF(OR(B1547=0,'Input and Summary Results'!D1129=0,'Input and Summary Results'!D1129=""),FALSE,'Input and Summary Results'!$D1129)</f>
        <v>0.35068877999999998</v>
      </c>
      <c r="D1547">
        <f>IF(OR(B1547=0,'Input and Summary Results'!E1129=0),FALSE,'Input and Summary Results'!$E1129)</f>
        <v>7.6672240000000003E-2</v>
      </c>
      <c r="E1547">
        <f t="shared" si="101"/>
        <v>-0.45507812879211162</v>
      </c>
      <c r="F1547">
        <f t="shared" si="102"/>
        <v>9.4886845709748688E-2</v>
      </c>
      <c r="G1547">
        <f>IF('Input and Summary Results'!$J$4="yes",IF(C1547=FALSE,FALSE,IF('Data Transformation'!E1547&lt;$R$10,E1547,$R$10)),IF(C1547=FALSE,FALSE,IF(C1547&lt;$R$10,C1547,$R$10)))</f>
        <v>0.35068877999999998</v>
      </c>
      <c r="H1547">
        <f>IF('Input and Summary Results'!$J$4="yes",'Data Transformation'!F1547,'Data Transformation'!D1547)</f>
        <v>7.6672240000000003E-2</v>
      </c>
      <c r="I1547">
        <f t="shared" si="103"/>
        <v>73</v>
      </c>
    </row>
    <row r="1548" spans="2:9" x14ac:dyDescent="0.25">
      <c r="B1548">
        <f>IF('Input and Summary Results'!D1130=0,FALSE,'Input and Summary Results'!$B1130)</f>
        <v>73</v>
      </c>
      <c r="C1548">
        <f>IF(OR(B1548=0,'Input and Summary Results'!D1130=0,'Input and Summary Results'!D1130=""),FALSE,'Input and Summary Results'!$D1130)</f>
        <v>0.40195737999999998</v>
      </c>
      <c r="D1548">
        <f>IF(OR(B1548=0,'Input and Summary Results'!E1130=0),FALSE,'Input and Summary Results'!$E1130)</f>
        <v>8.1894300000000003E-2</v>
      </c>
      <c r="E1548">
        <f t="shared" si="101"/>
        <v>-0.3958199932142431</v>
      </c>
      <c r="F1548">
        <f t="shared" si="102"/>
        <v>8.8422623811509587E-2</v>
      </c>
      <c r="G1548">
        <f>IF('Input and Summary Results'!$J$4="yes",IF(C1548=FALSE,FALSE,IF('Data Transformation'!E1548&lt;$R$10,E1548,$R$10)),IF(C1548=FALSE,FALSE,IF(C1548&lt;$R$10,C1548,$R$10)))</f>
        <v>0.40195737999999998</v>
      </c>
      <c r="H1548">
        <f>IF('Input and Summary Results'!$J$4="yes",'Data Transformation'!F1548,'Data Transformation'!D1548)</f>
        <v>8.1894300000000003E-2</v>
      </c>
      <c r="I1548">
        <f t="shared" si="103"/>
        <v>73</v>
      </c>
    </row>
    <row r="1549" spans="2:9" x14ac:dyDescent="0.25">
      <c r="B1549">
        <f>IF('Input and Summary Results'!D1131=0,FALSE,'Input and Summary Results'!$B1131)</f>
        <v>73</v>
      </c>
      <c r="C1549">
        <f>IF(OR(B1549=0,'Input and Summary Results'!D1131=0,'Input and Summary Results'!D1131=""),FALSE,'Input and Summary Results'!$D1131)</f>
        <v>0.40727491999999998</v>
      </c>
      <c r="D1549">
        <f>IF(OR(B1549=0,'Input and Summary Results'!E1131=0),FALSE,'Input and Summary Results'!$E1131)</f>
        <v>4.2901740000000001E-2</v>
      </c>
      <c r="E1549">
        <f t="shared" si="101"/>
        <v>-0.39011233295590586</v>
      </c>
      <c r="F1549">
        <f t="shared" si="102"/>
        <v>4.571692055086525E-2</v>
      </c>
      <c r="G1549">
        <f>IF('Input and Summary Results'!$J$4="yes",IF(C1549=FALSE,FALSE,IF('Data Transformation'!E1549&lt;$R$10,E1549,$R$10)),IF(C1549=FALSE,FALSE,IF(C1549&lt;$R$10,C1549,$R$10)))</f>
        <v>0.40727491999999998</v>
      </c>
      <c r="H1549">
        <f>IF('Input and Summary Results'!$J$4="yes",'Data Transformation'!F1549,'Data Transformation'!D1549)</f>
        <v>4.2901740000000001E-2</v>
      </c>
      <c r="I1549">
        <f t="shared" si="103"/>
        <v>73</v>
      </c>
    </row>
    <row r="1550" spans="2:9" x14ac:dyDescent="0.25">
      <c r="B1550">
        <f>IF('Input and Summary Results'!D1132=0,FALSE,'Input and Summary Results'!$B1132)</f>
        <v>73</v>
      </c>
      <c r="C1550">
        <f>IF(OR(B1550=0,'Input and Summary Results'!D1132=0,'Input and Summary Results'!D1132=""),FALSE,'Input and Summary Results'!$D1132)</f>
        <v>0.43108953999999999</v>
      </c>
      <c r="D1550">
        <f>IF(OR(B1550=0,'Input and Summary Results'!E1132=0),FALSE,'Input and Summary Results'!$E1132)</f>
        <v>9.4295480000000001E-2</v>
      </c>
      <c r="E1550">
        <f t="shared" si="101"/>
        <v>-0.3654325147833023</v>
      </c>
      <c r="F1550">
        <f t="shared" si="102"/>
        <v>9.4932106958568283E-2</v>
      </c>
      <c r="G1550">
        <f>IF('Input and Summary Results'!$J$4="yes",IF(C1550=FALSE,FALSE,IF('Data Transformation'!E1550&lt;$R$10,E1550,$R$10)),IF(C1550=FALSE,FALSE,IF(C1550&lt;$R$10,C1550,$R$10)))</f>
        <v>0.43108953999999999</v>
      </c>
      <c r="H1550">
        <f>IF('Input and Summary Results'!$J$4="yes",'Data Transformation'!F1550,'Data Transformation'!D1550)</f>
        <v>9.4295480000000001E-2</v>
      </c>
      <c r="I1550">
        <f t="shared" si="103"/>
        <v>73</v>
      </c>
    </row>
    <row r="1551" spans="2:9" x14ac:dyDescent="0.25">
      <c r="B1551">
        <f>IF('Input and Summary Results'!D1133=0,FALSE,'Input and Summary Results'!$B1133)</f>
        <v>73</v>
      </c>
      <c r="C1551">
        <f>IF(OR(B1551=0,'Input and Summary Results'!D1133=0,'Input and Summary Results'!D1133=""),FALSE,'Input and Summary Results'!$D1133)</f>
        <v>0.46674689000000003</v>
      </c>
      <c r="D1551">
        <f>IF(OR(B1551=0,'Input and Summary Results'!E1133=0),FALSE,'Input and Summary Results'!$E1133)</f>
        <v>5.4732929999999999E-2</v>
      </c>
      <c r="E1551">
        <f t="shared" si="101"/>
        <v>-0.33091856713429596</v>
      </c>
      <c r="F1551">
        <f t="shared" si="102"/>
        <v>5.0892876051086271E-2</v>
      </c>
      <c r="G1551">
        <f>IF('Input and Summary Results'!$J$4="yes",IF(C1551=FALSE,FALSE,IF('Data Transformation'!E1551&lt;$R$10,E1551,$R$10)),IF(C1551=FALSE,FALSE,IF(C1551&lt;$R$10,C1551,$R$10)))</f>
        <v>0.46674689000000003</v>
      </c>
      <c r="H1551">
        <f>IF('Input and Summary Results'!$J$4="yes",'Data Transformation'!F1551,'Data Transformation'!D1551)</f>
        <v>5.4732929999999999E-2</v>
      </c>
      <c r="I1551">
        <f t="shared" si="103"/>
        <v>73</v>
      </c>
    </row>
    <row r="1552" spans="2:9" x14ac:dyDescent="0.25">
      <c r="B1552">
        <f>IF('Input and Summary Results'!D1134=0,FALSE,'Input and Summary Results'!$B1134)</f>
        <v>73</v>
      </c>
      <c r="C1552">
        <f>IF(OR(B1552=0,'Input and Summary Results'!D1134=0,'Input and Summary Results'!D1134=""),FALSE,'Input and Summary Results'!$D1134)</f>
        <v>0.62864914000000005</v>
      </c>
      <c r="D1552">
        <f>IF(OR(B1552=0,'Input and Summary Results'!E1134=0),FALSE,'Input and Summary Results'!$E1134)</f>
        <v>9.5408919999999994E-2</v>
      </c>
      <c r="E1552">
        <f t="shared" si="101"/>
        <v>-0.2015916742304297</v>
      </c>
      <c r="F1552">
        <f t="shared" si="102"/>
        <v>6.5867379187061315E-2</v>
      </c>
      <c r="G1552">
        <f>IF('Input and Summary Results'!$J$4="yes",IF(C1552=FALSE,FALSE,IF('Data Transformation'!E1552&lt;$R$10,E1552,$R$10)),IF(C1552=FALSE,FALSE,IF(C1552&lt;$R$10,C1552,$R$10)))</f>
        <v>0.62864914000000005</v>
      </c>
      <c r="H1552">
        <f>IF('Input and Summary Results'!$J$4="yes",'Data Transformation'!F1552,'Data Transformation'!D1552)</f>
        <v>9.5408919999999994E-2</v>
      </c>
      <c r="I1552">
        <f t="shared" si="103"/>
        <v>73</v>
      </c>
    </row>
    <row r="1553" spans="2:9" x14ac:dyDescent="0.25">
      <c r="B1553">
        <f>IF('Input and Summary Results'!D1135=0,FALSE,'Input and Summary Results'!$B1135)</f>
        <v>73</v>
      </c>
      <c r="C1553">
        <f>IF(OR(B1553=0,'Input and Summary Results'!D1135=0,'Input and Summary Results'!D1135=""),FALSE,'Input and Summary Results'!$D1135)</f>
        <v>0.63835142</v>
      </c>
      <c r="D1553">
        <f>IF(OR(B1553=0,'Input and Summary Results'!E1135=0),FALSE,'Input and Summary Results'!$E1135)</f>
        <v>5.1245489999999998E-2</v>
      </c>
      <c r="E1553">
        <f t="shared" si="101"/>
        <v>-0.19494017120105264</v>
      </c>
      <c r="F1553">
        <f t="shared" si="102"/>
        <v>3.4840594010114363E-2</v>
      </c>
      <c r="G1553">
        <f>IF('Input and Summary Results'!$J$4="yes",IF(C1553=FALSE,FALSE,IF('Data Transformation'!E1553&lt;$R$10,E1553,$R$10)),IF(C1553=FALSE,FALSE,IF(C1553&lt;$R$10,C1553,$R$10)))</f>
        <v>0.63835142</v>
      </c>
      <c r="H1553">
        <f>IF('Input and Summary Results'!$J$4="yes",'Data Transformation'!F1553,'Data Transformation'!D1553)</f>
        <v>5.1245489999999998E-2</v>
      </c>
      <c r="I1553">
        <f t="shared" si="103"/>
        <v>73</v>
      </c>
    </row>
    <row r="1554" spans="2:9" x14ac:dyDescent="0.25">
      <c r="B1554">
        <f>IF('Input and Summary Results'!D1136=0,FALSE,'Input and Summary Results'!$B1136)</f>
        <v>73</v>
      </c>
      <c r="C1554">
        <f>IF(OR(B1554=0,'Input and Summary Results'!D1136=0,'Input and Summary Results'!D1136=""),FALSE,'Input and Summary Results'!$D1136)</f>
        <v>0.77917515999999998</v>
      </c>
      <c r="D1554">
        <f>IF(OR(B1554=0,'Input and Summary Results'!E1136=0),FALSE,'Input and Summary Results'!$E1136)</f>
        <v>6.4063679999999998E-2</v>
      </c>
      <c r="E1554">
        <f t="shared" si="101"/>
        <v>-0.10836490115881289</v>
      </c>
      <c r="F1554">
        <f t="shared" si="102"/>
        <v>3.5683423378127195E-2</v>
      </c>
      <c r="G1554">
        <f>IF('Input and Summary Results'!$J$4="yes",IF(C1554=FALSE,FALSE,IF('Data Transformation'!E1554&lt;$R$10,E1554,$R$10)),IF(C1554=FALSE,FALSE,IF(C1554&lt;$R$10,C1554,$R$10)))</f>
        <v>0.77917515999999998</v>
      </c>
      <c r="H1554">
        <f>IF('Input and Summary Results'!$J$4="yes",'Data Transformation'!F1554,'Data Transformation'!D1554)</f>
        <v>6.4063679999999998E-2</v>
      </c>
      <c r="I1554">
        <f t="shared" si="103"/>
        <v>73</v>
      </c>
    </row>
    <row r="1555" spans="2:9" x14ac:dyDescent="0.25">
      <c r="B1555">
        <f>IF('Input and Summary Results'!D1137=0,FALSE,'Input and Summary Results'!$B1137)</f>
        <v>73</v>
      </c>
      <c r="C1555">
        <f>IF(OR(B1555=0,'Input and Summary Results'!D1137=0,'Input and Summary Results'!D1137=""),FALSE,'Input and Summary Results'!$D1137)</f>
        <v>0.79124726000000001</v>
      </c>
      <c r="D1555">
        <f>IF(OR(B1555=0,'Input and Summary Results'!E1137=0),FALSE,'Input and Summary Results'!$E1137)</f>
        <v>7.2741689999999998E-2</v>
      </c>
      <c r="E1555">
        <f t="shared" si="101"/>
        <v>-0.10168778088478218</v>
      </c>
      <c r="F1555">
        <f t="shared" si="102"/>
        <v>3.9898897672012157E-2</v>
      </c>
      <c r="G1555">
        <f>IF('Input and Summary Results'!$J$4="yes",IF(C1555=FALSE,FALSE,IF('Data Transformation'!E1555&lt;$R$10,E1555,$R$10)),IF(C1555=FALSE,FALSE,IF(C1555&lt;$R$10,C1555,$R$10)))</f>
        <v>0.79124726000000001</v>
      </c>
      <c r="H1555">
        <f>IF('Input and Summary Results'!$J$4="yes",'Data Transformation'!F1555,'Data Transformation'!D1555)</f>
        <v>7.2741689999999998E-2</v>
      </c>
      <c r="I1555">
        <f t="shared" si="103"/>
        <v>73</v>
      </c>
    </row>
    <row r="1556" spans="2:9" x14ac:dyDescent="0.25">
      <c r="B1556">
        <f>IF('Input and Summary Results'!D1138=0,FALSE,'Input and Summary Results'!$B1138)</f>
        <v>73</v>
      </c>
      <c r="C1556">
        <f>IF(OR(B1556=0,'Input and Summary Results'!D1138=0,'Input and Summary Results'!D1138=""),FALSE,'Input and Summary Results'!$D1138)</f>
        <v>0.85164951</v>
      </c>
      <c r="D1556">
        <f>IF(OR(B1556=0,'Input and Summary Results'!E1138=0),FALSE,'Input and Summary Results'!$E1138)</f>
        <v>7.0326390000000003E-2</v>
      </c>
      <c r="E1556">
        <f t="shared" si="101"/>
        <v>-6.9739099118651643E-2</v>
      </c>
      <c r="F1556">
        <f t="shared" si="102"/>
        <v>3.5838279599315452E-2</v>
      </c>
      <c r="G1556">
        <f>IF('Input and Summary Results'!$J$4="yes",IF(C1556=FALSE,FALSE,IF('Data Transformation'!E1556&lt;$R$10,E1556,$R$10)),IF(C1556=FALSE,FALSE,IF(C1556&lt;$R$10,C1556,$R$10)))</f>
        <v>0.85164951</v>
      </c>
      <c r="H1556">
        <f>IF('Input and Summary Results'!$J$4="yes",'Data Transformation'!F1556,'Data Transformation'!D1556)</f>
        <v>7.0326390000000003E-2</v>
      </c>
      <c r="I1556">
        <f t="shared" si="103"/>
        <v>73</v>
      </c>
    </row>
    <row r="1557" spans="2:9" x14ac:dyDescent="0.25">
      <c r="B1557">
        <f>IF('Input and Summary Results'!D1139=0,FALSE,'Input and Summary Results'!$B1139)</f>
        <v>73</v>
      </c>
      <c r="C1557">
        <f>IF(OR(B1557=0,'Input and Summary Results'!D1139=0,'Input and Summary Results'!D1139=""),FALSE,'Input and Summary Results'!$D1139)</f>
        <v>1.13937412</v>
      </c>
      <c r="D1557">
        <f>IF(OR(B1557=0,'Input and Summary Results'!E1139=0),FALSE,'Input and Summary Results'!$E1139)</f>
        <v>6.6521800000000006E-2</v>
      </c>
      <c r="E1557">
        <f t="shared" si="101"/>
        <v>5.6666350570161436E-2</v>
      </c>
      <c r="F1557">
        <f t="shared" si="102"/>
        <v>2.5338877453175784E-2</v>
      </c>
      <c r="G1557">
        <f>IF('Input and Summary Results'!$J$4="yes",IF(C1557=FALSE,FALSE,IF('Data Transformation'!E1557&lt;$R$10,E1557,$R$10)),IF(C1557=FALSE,FALSE,IF(C1557&lt;$R$10,C1557,$R$10)))</f>
        <v>1.13937412</v>
      </c>
      <c r="H1557">
        <f>IF('Input and Summary Results'!$J$4="yes",'Data Transformation'!F1557,'Data Transformation'!D1557)</f>
        <v>6.6521800000000006E-2</v>
      </c>
      <c r="I1557">
        <f t="shared" si="103"/>
        <v>73</v>
      </c>
    </row>
    <row r="1558" spans="2:9" x14ac:dyDescent="0.25">
      <c r="B1558">
        <f>IF('Input and Summary Results'!D1140=0,FALSE,'Input and Summary Results'!$B1140)</f>
        <v>74</v>
      </c>
      <c r="C1558">
        <f>IF(OR(B1558=0,'Input and Summary Results'!D1140=0,'Input and Summary Results'!D1140=""),FALSE,'Input and Summary Results'!$D1140)</f>
        <v>0.20358499999999999</v>
      </c>
      <c r="D1558">
        <f>IF(OR(B1558=0,'Input and Summary Results'!E1140=0),FALSE,'Input and Summary Results'!$E1140)</f>
        <v>5.0686910000000002E-2</v>
      </c>
      <c r="E1558">
        <f t="shared" si="101"/>
        <v>-0.69125422366932354</v>
      </c>
      <c r="F1558">
        <f t="shared" si="102"/>
        <v>0.10805373156175554</v>
      </c>
      <c r="G1558">
        <f>IF('Input and Summary Results'!$J$4="yes",IF(C1558=FALSE,FALSE,IF('Data Transformation'!E1558&lt;$R$10,E1558,$R$10)),IF(C1558=FALSE,FALSE,IF(C1558&lt;$R$10,C1558,$R$10)))</f>
        <v>0.20358499999999999</v>
      </c>
      <c r="H1558">
        <f>IF('Input and Summary Results'!$J$4="yes",'Data Transformation'!F1558,'Data Transformation'!D1558)</f>
        <v>5.0686910000000002E-2</v>
      </c>
      <c r="I1558">
        <f t="shared" si="103"/>
        <v>74</v>
      </c>
    </row>
    <row r="1559" spans="2:9" x14ac:dyDescent="0.25">
      <c r="B1559">
        <f>IF('Input and Summary Results'!D1141=0,FALSE,'Input and Summary Results'!$B1141)</f>
        <v>74</v>
      </c>
      <c r="C1559">
        <f>IF(OR(B1559=0,'Input and Summary Results'!D1141=0,'Input and Summary Results'!D1141=""),FALSE,'Input and Summary Results'!$D1141)</f>
        <v>0.21558600999999999</v>
      </c>
      <c r="D1559">
        <f>IF(OR(B1559=0,'Input and Summary Results'!E1141=0),FALSE,'Input and Summary Results'!$E1141)</f>
        <v>4.9685130000000001E-2</v>
      </c>
      <c r="E1559">
        <f t="shared" si="101"/>
        <v>-0.6663794251965004</v>
      </c>
      <c r="F1559">
        <f t="shared" si="102"/>
        <v>0.10002201172515787</v>
      </c>
      <c r="G1559">
        <f>IF('Input and Summary Results'!$J$4="yes",IF(C1559=FALSE,FALSE,IF('Data Transformation'!E1559&lt;$R$10,E1559,$R$10)),IF(C1559=FALSE,FALSE,IF(C1559&lt;$R$10,C1559,$R$10)))</f>
        <v>0.21558600999999999</v>
      </c>
      <c r="H1559">
        <f>IF('Input and Summary Results'!$J$4="yes",'Data Transformation'!F1559,'Data Transformation'!D1559)</f>
        <v>4.9685130000000001E-2</v>
      </c>
      <c r="I1559">
        <f t="shared" si="103"/>
        <v>74</v>
      </c>
    </row>
    <row r="1560" spans="2:9" x14ac:dyDescent="0.25">
      <c r="B1560">
        <f>IF('Input and Summary Results'!D1142=0,FALSE,'Input and Summary Results'!$B1142)</f>
        <v>74</v>
      </c>
      <c r="C1560">
        <f>IF(OR(B1560=0,'Input and Summary Results'!D1142=0,'Input and Summary Results'!D1142=""),FALSE,'Input and Summary Results'!$D1142)</f>
        <v>0.21778854</v>
      </c>
      <c r="D1560">
        <f>IF(OR(B1560=0,'Input and Summary Results'!E1142=0),FALSE,'Input and Summary Results'!$E1142)</f>
        <v>4.5603779999999997E-2</v>
      </c>
      <c r="E1560">
        <f t="shared" si="101"/>
        <v>-0.66196497648889951</v>
      </c>
      <c r="F1560">
        <f t="shared" si="102"/>
        <v>9.0877327705121663E-2</v>
      </c>
      <c r="G1560">
        <f>IF('Input and Summary Results'!$J$4="yes",IF(C1560=FALSE,FALSE,IF('Data Transformation'!E1560&lt;$R$10,E1560,$R$10)),IF(C1560=FALSE,FALSE,IF(C1560&lt;$R$10,C1560,$R$10)))</f>
        <v>0.21778854</v>
      </c>
      <c r="H1560">
        <f>IF('Input and Summary Results'!$J$4="yes",'Data Transformation'!F1560,'Data Transformation'!D1560)</f>
        <v>4.5603779999999997E-2</v>
      </c>
      <c r="I1560">
        <f t="shared" si="103"/>
        <v>74</v>
      </c>
    </row>
    <row r="1561" spans="2:9" x14ac:dyDescent="0.25">
      <c r="B1561">
        <f>IF('Input and Summary Results'!D1143=0,FALSE,'Input and Summary Results'!$B1143)</f>
        <v>74</v>
      </c>
      <c r="C1561">
        <f>IF(OR(B1561=0,'Input and Summary Results'!D1143=0,'Input and Summary Results'!D1143=""),FALSE,'Input and Summary Results'!$D1143)</f>
        <v>0.29491408000000002</v>
      </c>
      <c r="D1561">
        <f>IF(OR(B1561=0,'Input and Summary Results'!E1143=0),FALSE,'Input and Summary Results'!$E1143)</f>
        <v>6.8814180000000003E-2</v>
      </c>
      <c r="E1561">
        <f t="shared" si="101"/>
        <v>-0.53030449255388956</v>
      </c>
      <c r="F1561">
        <f t="shared" si="102"/>
        <v>0.10126798327160236</v>
      </c>
      <c r="G1561">
        <f>IF('Input and Summary Results'!$J$4="yes",IF(C1561=FALSE,FALSE,IF('Data Transformation'!E1561&lt;$R$10,E1561,$R$10)),IF(C1561=FALSE,FALSE,IF(C1561&lt;$R$10,C1561,$R$10)))</f>
        <v>0.29491408000000002</v>
      </c>
      <c r="H1561">
        <f>IF('Input and Summary Results'!$J$4="yes",'Data Transformation'!F1561,'Data Transformation'!D1561)</f>
        <v>6.8814180000000003E-2</v>
      </c>
      <c r="I1561">
        <f t="shared" si="103"/>
        <v>74</v>
      </c>
    </row>
    <row r="1562" spans="2:9" x14ac:dyDescent="0.25">
      <c r="B1562">
        <f>IF('Input and Summary Results'!D1144=0,FALSE,'Input and Summary Results'!$B1144)</f>
        <v>74</v>
      </c>
      <c r="C1562">
        <f>IF(OR(B1562=0,'Input and Summary Results'!D1144=0,'Input and Summary Results'!D1144=""),FALSE,'Input and Summary Results'!$D1144)</f>
        <v>0.47515738000000002</v>
      </c>
      <c r="D1562">
        <f>IF(OR(B1562=0,'Input and Summary Results'!E1144=0),FALSE,'Input and Summary Results'!$E1144)</f>
        <v>7.1859729999999997E-2</v>
      </c>
      <c r="E1562">
        <f t="shared" si="101"/>
        <v>-0.32316252101701298</v>
      </c>
      <c r="F1562">
        <f t="shared" si="102"/>
        <v>6.5635353953673203E-2</v>
      </c>
      <c r="G1562">
        <f>IF('Input and Summary Results'!$J$4="yes",IF(C1562=FALSE,FALSE,IF('Data Transformation'!E1562&lt;$R$10,E1562,$R$10)),IF(C1562=FALSE,FALSE,IF(C1562&lt;$R$10,C1562,$R$10)))</f>
        <v>0.47515738000000002</v>
      </c>
      <c r="H1562">
        <f>IF('Input and Summary Results'!$J$4="yes",'Data Transformation'!F1562,'Data Transformation'!D1562)</f>
        <v>7.1859729999999997E-2</v>
      </c>
      <c r="I1562">
        <f t="shared" si="103"/>
        <v>74</v>
      </c>
    </row>
    <row r="1563" spans="2:9" x14ac:dyDescent="0.25">
      <c r="B1563">
        <f>IF('Input and Summary Results'!D1145=0,FALSE,'Input and Summary Results'!$B1145)</f>
        <v>74</v>
      </c>
      <c r="C1563">
        <f>IF(OR(B1563=0,'Input and Summary Results'!D1145=0,'Input and Summary Results'!D1145=""),FALSE,'Input and Summary Results'!$D1145)</f>
        <v>0.57922578000000002</v>
      </c>
      <c r="D1563">
        <f>IF(OR(B1563=0,'Input and Summary Results'!E1145=0),FALSE,'Input and Summary Results'!$E1145)</f>
        <v>9.1766159999999999E-2</v>
      </c>
      <c r="E1563">
        <f t="shared" si="101"/>
        <v>-0.23715211693766494</v>
      </c>
      <c r="F1563">
        <f t="shared" si="102"/>
        <v>6.875818517608108E-2</v>
      </c>
      <c r="G1563">
        <f>IF('Input and Summary Results'!$J$4="yes",IF(C1563=FALSE,FALSE,IF('Data Transformation'!E1563&lt;$R$10,E1563,$R$10)),IF(C1563=FALSE,FALSE,IF(C1563&lt;$R$10,C1563,$R$10)))</f>
        <v>0.57922578000000002</v>
      </c>
      <c r="H1563">
        <f>IF('Input and Summary Results'!$J$4="yes",'Data Transformation'!F1563,'Data Transformation'!D1563)</f>
        <v>9.1766159999999999E-2</v>
      </c>
      <c r="I1563">
        <f t="shared" si="103"/>
        <v>74</v>
      </c>
    </row>
    <row r="1564" spans="2:9" x14ac:dyDescent="0.25">
      <c r="B1564">
        <f>IF('Input and Summary Results'!D1146=0,FALSE,'Input and Summary Results'!$B1146)</f>
        <v>74</v>
      </c>
      <c r="C1564">
        <f>IF(OR(B1564=0,'Input and Summary Results'!D1146=0,'Input and Summary Results'!D1146=""),FALSE,'Input and Summary Results'!$D1146)</f>
        <v>0.70189831999999996</v>
      </c>
      <c r="D1564">
        <f>IF(OR(B1564=0,'Input and Summary Results'!E1146=0),FALSE,'Input and Summary Results'!$E1146)</f>
        <v>8.3382849999999994E-2</v>
      </c>
      <c r="E1564">
        <f t="shared" si="101"/>
        <v>-0.15372579707432732</v>
      </c>
      <c r="F1564">
        <f t="shared" si="102"/>
        <v>5.1557548819891746E-2</v>
      </c>
      <c r="G1564">
        <f>IF('Input and Summary Results'!$J$4="yes",IF(C1564=FALSE,FALSE,IF('Data Transformation'!E1564&lt;$R$10,E1564,$R$10)),IF(C1564=FALSE,FALSE,IF(C1564&lt;$R$10,C1564,$R$10)))</f>
        <v>0.70189831999999996</v>
      </c>
      <c r="H1564">
        <f>IF('Input and Summary Results'!$J$4="yes",'Data Transformation'!F1564,'Data Transformation'!D1564)</f>
        <v>8.3382849999999994E-2</v>
      </c>
      <c r="I1564">
        <f t="shared" si="103"/>
        <v>74</v>
      </c>
    </row>
    <row r="1565" spans="2:9" x14ac:dyDescent="0.25">
      <c r="B1565">
        <f>IF('Input and Summary Results'!D1147=0,FALSE,'Input and Summary Results'!$B1147)</f>
        <v>74</v>
      </c>
      <c r="C1565">
        <f>IF(OR(B1565=0,'Input and Summary Results'!D1147=0,'Input and Summary Results'!D1147=""),FALSE,'Input and Summary Results'!$D1147)</f>
        <v>0.70640997999999999</v>
      </c>
      <c r="D1565">
        <f>IF(OR(B1565=0,'Input and Summary Results'!E1147=0),FALSE,'Input and Summary Results'!$E1147)</f>
        <v>7.0069339999999994E-2</v>
      </c>
      <c r="E1565">
        <f t="shared" si="101"/>
        <v>-0.15094317377319375</v>
      </c>
      <c r="F1565">
        <f t="shared" si="102"/>
        <v>4.3048788127257202E-2</v>
      </c>
      <c r="G1565">
        <f>IF('Input and Summary Results'!$J$4="yes",IF(C1565=FALSE,FALSE,IF('Data Transformation'!E1565&lt;$R$10,E1565,$R$10)),IF(C1565=FALSE,FALSE,IF(C1565&lt;$R$10,C1565,$R$10)))</f>
        <v>0.70640997999999999</v>
      </c>
      <c r="H1565">
        <f>IF('Input and Summary Results'!$J$4="yes",'Data Transformation'!F1565,'Data Transformation'!D1565)</f>
        <v>7.0069339999999994E-2</v>
      </c>
      <c r="I1565">
        <f t="shared" si="103"/>
        <v>74</v>
      </c>
    </row>
    <row r="1566" spans="2:9" x14ac:dyDescent="0.25">
      <c r="B1566">
        <f>IF('Input and Summary Results'!D1148=0,FALSE,'Input and Summary Results'!$B1148)</f>
        <v>74</v>
      </c>
      <c r="C1566">
        <f>IF(OR(B1566=0,'Input and Summary Results'!D1148=0,'Input and Summary Results'!D1148=""),FALSE,'Input and Summary Results'!$D1148)</f>
        <v>0.72449081999999998</v>
      </c>
      <c r="D1566">
        <f>IF(OR(B1566=0,'Input and Summary Results'!E1148=0),FALSE,'Input and Summary Results'!$E1148)</f>
        <v>7.7845049999999999E-2</v>
      </c>
      <c r="E1566">
        <f t="shared" si="101"/>
        <v>-0.13996711308942805</v>
      </c>
      <c r="F1566">
        <f t="shared" si="102"/>
        <v>4.6632408261570515E-2</v>
      </c>
      <c r="G1566">
        <f>IF('Input and Summary Results'!$J$4="yes",IF(C1566=FALSE,FALSE,IF('Data Transformation'!E1566&lt;$R$10,E1566,$R$10)),IF(C1566=FALSE,FALSE,IF(C1566&lt;$R$10,C1566,$R$10)))</f>
        <v>0.72449081999999998</v>
      </c>
      <c r="H1566">
        <f>IF('Input and Summary Results'!$J$4="yes",'Data Transformation'!F1566,'Data Transformation'!D1566)</f>
        <v>7.7845049999999999E-2</v>
      </c>
      <c r="I1566">
        <f t="shared" si="103"/>
        <v>74</v>
      </c>
    </row>
    <row r="1567" spans="2:9" x14ac:dyDescent="0.25">
      <c r="B1567">
        <f>IF('Input and Summary Results'!D1149=0,FALSE,'Input and Summary Results'!$B1149)</f>
        <v>74</v>
      </c>
      <c r="C1567">
        <f>IF(OR(B1567=0,'Input and Summary Results'!D1149=0,'Input and Summary Results'!D1149=""),FALSE,'Input and Summary Results'!$D1149)</f>
        <v>0.73490089999999997</v>
      </c>
      <c r="D1567">
        <f>IF(OR(B1567=0,'Input and Summary Results'!E1149=0),FALSE,'Input and Summary Results'!$E1149)</f>
        <v>9.8450090000000004E-2</v>
      </c>
      <c r="E1567">
        <f t="shared" si="101"/>
        <v>-0.13377122075915485</v>
      </c>
      <c r="F1567">
        <f t="shared" si="102"/>
        <v>5.8140273144311028E-2</v>
      </c>
      <c r="G1567">
        <f>IF('Input and Summary Results'!$J$4="yes",IF(C1567=FALSE,FALSE,IF('Data Transformation'!E1567&lt;$R$10,E1567,$R$10)),IF(C1567=FALSE,FALSE,IF(C1567&lt;$R$10,C1567,$R$10)))</f>
        <v>0.73490089999999997</v>
      </c>
      <c r="H1567">
        <f>IF('Input and Summary Results'!$J$4="yes",'Data Transformation'!F1567,'Data Transformation'!D1567)</f>
        <v>9.8450090000000004E-2</v>
      </c>
      <c r="I1567">
        <f t="shared" si="103"/>
        <v>74</v>
      </c>
    </row>
    <row r="1568" spans="2:9" x14ac:dyDescent="0.25">
      <c r="B1568">
        <f>IF('Input and Summary Results'!D1150=0,FALSE,'Input and Summary Results'!$B1150)</f>
        <v>74</v>
      </c>
      <c r="C1568">
        <f>IF(OR(B1568=0,'Input and Summary Results'!D1150=0,'Input and Summary Results'!D1150=""),FALSE,'Input and Summary Results'!$D1150)</f>
        <v>0.74551913999999997</v>
      </c>
      <c r="D1568">
        <f>IF(OR(B1568=0,'Input and Summary Results'!E1150=0),FALSE,'Input and Summary Results'!$E1150)</f>
        <v>7.2210419999999997E-2</v>
      </c>
      <c r="E1568">
        <f t="shared" si="101"/>
        <v>-0.12754120225836554</v>
      </c>
      <c r="F1568">
        <f t="shared" si="102"/>
        <v>4.2036911728382989E-2</v>
      </c>
      <c r="G1568">
        <f>IF('Input and Summary Results'!$J$4="yes",IF(C1568=FALSE,FALSE,IF('Data Transformation'!E1568&lt;$R$10,E1568,$R$10)),IF(C1568=FALSE,FALSE,IF(C1568&lt;$R$10,C1568,$R$10)))</f>
        <v>0.74551913999999997</v>
      </c>
      <c r="H1568">
        <f>IF('Input and Summary Results'!$J$4="yes",'Data Transformation'!F1568,'Data Transformation'!D1568)</f>
        <v>7.2210419999999997E-2</v>
      </c>
      <c r="I1568">
        <f t="shared" si="103"/>
        <v>74</v>
      </c>
    </row>
    <row r="1569" spans="2:9" x14ac:dyDescent="0.25">
      <c r="B1569">
        <f>IF('Input and Summary Results'!D1151=0,FALSE,'Input and Summary Results'!$B1151)</f>
        <v>74</v>
      </c>
      <c r="C1569">
        <f>IF(OR(B1569=0,'Input and Summary Results'!D1151=0,'Input and Summary Results'!D1151=""),FALSE,'Input and Summary Results'!$D1151)</f>
        <v>0.77612667000000002</v>
      </c>
      <c r="D1569">
        <f>IF(OR(B1569=0,'Input and Summary Results'!E1151=0),FALSE,'Input and Summary Results'!$E1151)</f>
        <v>5.0269059999999997E-2</v>
      </c>
      <c r="E1569">
        <f t="shared" si="101"/>
        <v>-0.11006739266890513</v>
      </c>
      <c r="F1569">
        <f t="shared" si="102"/>
        <v>2.8109808467218368E-2</v>
      </c>
      <c r="G1569">
        <f>IF('Input and Summary Results'!$J$4="yes",IF(C1569=FALSE,FALSE,IF('Data Transformation'!E1569&lt;$R$10,E1569,$R$10)),IF(C1569=FALSE,FALSE,IF(C1569&lt;$R$10,C1569,$R$10)))</f>
        <v>0.77612667000000002</v>
      </c>
      <c r="H1569">
        <f>IF('Input and Summary Results'!$J$4="yes",'Data Transformation'!F1569,'Data Transformation'!D1569)</f>
        <v>5.0269059999999997E-2</v>
      </c>
      <c r="I1569">
        <f t="shared" si="103"/>
        <v>74</v>
      </c>
    </row>
    <row r="1570" spans="2:9" x14ac:dyDescent="0.25">
      <c r="B1570">
        <f>IF('Input and Summary Results'!D1152=0,FALSE,'Input and Summary Results'!$B1152)</f>
        <v>74</v>
      </c>
      <c r="C1570">
        <f>IF(OR(B1570=0,'Input and Summary Results'!D1152=0,'Input and Summary Results'!D1152=""),FALSE,'Input and Summary Results'!$D1152)</f>
        <v>0.78521828000000005</v>
      </c>
      <c r="D1570">
        <f>IF(OR(B1570=0,'Input and Summary Results'!E1152=0),FALSE,'Input and Summary Results'!$E1152)</f>
        <v>7.1772139999999998E-2</v>
      </c>
      <c r="E1570">
        <f t="shared" si="101"/>
        <v>-0.10500959851329597</v>
      </c>
      <c r="F1570">
        <f t="shared" si="102"/>
        <v>3.9669362715294906E-2</v>
      </c>
      <c r="G1570">
        <f>IF('Input and Summary Results'!$J$4="yes",IF(C1570=FALSE,FALSE,IF('Data Transformation'!E1570&lt;$R$10,E1570,$R$10)),IF(C1570=FALSE,FALSE,IF(C1570&lt;$R$10,C1570,$R$10)))</f>
        <v>0.78521828000000005</v>
      </c>
      <c r="H1570">
        <f>IF('Input and Summary Results'!$J$4="yes",'Data Transformation'!F1570,'Data Transformation'!D1570)</f>
        <v>7.1772139999999998E-2</v>
      </c>
      <c r="I1570">
        <f t="shared" si="103"/>
        <v>74</v>
      </c>
    </row>
    <row r="1571" spans="2:9" x14ac:dyDescent="0.25">
      <c r="B1571">
        <f>IF('Input and Summary Results'!D1153=0,FALSE,'Input and Summary Results'!$B1153)</f>
        <v>74</v>
      </c>
      <c r="C1571">
        <f>IF(OR(B1571=0,'Input and Summary Results'!D1153=0,'Input and Summary Results'!D1153=""),FALSE,'Input and Summary Results'!$D1153)</f>
        <v>0.78981407000000003</v>
      </c>
      <c r="D1571">
        <f>IF(OR(B1571=0,'Input and Summary Results'!E1153=0),FALSE,'Input and Summary Results'!$E1153)</f>
        <v>8.5036210000000001E-2</v>
      </c>
      <c r="E1571">
        <f t="shared" si="101"/>
        <v>-0.10247513387000809</v>
      </c>
      <c r="F1571">
        <f t="shared" si="102"/>
        <v>4.6727092542172617E-2</v>
      </c>
      <c r="G1571">
        <f>IF('Input and Summary Results'!$J$4="yes",IF(C1571=FALSE,FALSE,IF('Data Transformation'!E1571&lt;$R$10,E1571,$R$10)),IF(C1571=FALSE,FALSE,IF(C1571&lt;$R$10,C1571,$R$10)))</f>
        <v>0.78981407000000003</v>
      </c>
      <c r="H1571">
        <f>IF('Input and Summary Results'!$J$4="yes",'Data Transformation'!F1571,'Data Transformation'!D1571)</f>
        <v>8.5036210000000001E-2</v>
      </c>
      <c r="I1571">
        <f t="shared" si="103"/>
        <v>74</v>
      </c>
    </row>
    <row r="1572" spans="2:9" x14ac:dyDescent="0.25">
      <c r="B1572">
        <f>IF('Input and Summary Results'!D1154=0,FALSE,'Input and Summary Results'!$B1154)</f>
        <v>74</v>
      </c>
      <c r="C1572">
        <f>IF(OR(B1572=0,'Input and Summary Results'!D1154=0,'Input and Summary Results'!D1154=""),FALSE,'Input and Summary Results'!$D1154)</f>
        <v>0.95049258999999997</v>
      </c>
      <c r="D1572">
        <f>IF(OR(B1572=0,'Input and Summary Results'!E1154=0),FALSE,'Input and Summary Results'!$E1154)</f>
        <v>6.5291589999999997E-2</v>
      </c>
      <c r="E1572">
        <f t="shared" si="101"/>
        <v>-2.2051264526739063E-2</v>
      </c>
      <c r="F1572">
        <f t="shared" si="102"/>
        <v>2.9812489185212902E-2</v>
      </c>
      <c r="G1572">
        <f>IF('Input and Summary Results'!$J$4="yes",IF(C1572=FALSE,FALSE,IF('Data Transformation'!E1572&lt;$R$10,E1572,$R$10)),IF(C1572=FALSE,FALSE,IF(C1572&lt;$R$10,C1572,$R$10)))</f>
        <v>0.95049258999999997</v>
      </c>
      <c r="H1572">
        <f>IF('Input and Summary Results'!$J$4="yes",'Data Transformation'!F1572,'Data Transformation'!D1572)</f>
        <v>6.5291589999999997E-2</v>
      </c>
      <c r="I1572">
        <f t="shared" si="103"/>
        <v>74</v>
      </c>
    </row>
    <row r="1573" spans="2:9" x14ac:dyDescent="0.25">
      <c r="B1573">
        <f>IF('Input and Summary Results'!D1155=0,FALSE,'Input and Summary Results'!$B1155)</f>
        <v>74</v>
      </c>
      <c r="C1573">
        <f>IF(OR(B1573=0,'Input and Summary Results'!D1155=0,'Input and Summary Results'!D1155=""),FALSE,'Input and Summary Results'!$D1155)</f>
        <v>1.01229301</v>
      </c>
      <c r="D1573">
        <f>IF(OR(B1573=0,'Input and Summary Results'!E1155=0),FALSE,'Input and Summary Results'!$E1155)</f>
        <v>6.0929499999999998E-2</v>
      </c>
      <c r="E1573">
        <f t="shared" si="101"/>
        <v>5.3062380053777395E-3</v>
      </c>
      <c r="F1573">
        <f t="shared" si="102"/>
        <v>2.6122281531905468E-2</v>
      </c>
      <c r="G1573">
        <f>IF('Input and Summary Results'!$J$4="yes",IF(C1573=FALSE,FALSE,IF('Data Transformation'!E1573&lt;$R$10,E1573,$R$10)),IF(C1573=FALSE,FALSE,IF(C1573&lt;$R$10,C1573,$R$10)))</f>
        <v>1.01229301</v>
      </c>
      <c r="H1573">
        <f>IF('Input and Summary Results'!$J$4="yes",'Data Transformation'!F1573,'Data Transformation'!D1573)</f>
        <v>6.0929499999999998E-2</v>
      </c>
      <c r="I1573">
        <f t="shared" si="103"/>
        <v>74</v>
      </c>
    </row>
    <row r="1574" spans="2:9" x14ac:dyDescent="0.25">
      <c r="B1574">
        <f>IF('Input and Summary Results'!D1156=0,FALSE,'Input and Summary Results'!$B1156)</f>
        <v>75</v>
      </c>
      <c r="C1574">
        <f>IF(OR(B1574=0,'Input and Summary Results'!D1156=0,'Input and Summary Results'!D1156=""),FALSE,'Input and Summary Results'!$D1156)</f>
        <v>0.69825577999999999</v>
      </c>
      <c r="D1574">
        <f>IF(OR(B1574=0,'Input and Summary Results'!E1156=0),FALSE,'Input and Summary Results'!$E1156)</f>
        <v>5.1404270000000002E-2</v>
      </c>
      <c r="E1574">
        <f t="shared" si="101"/>
        <v>-0.15598546062270979</v>
      </c>
      <c r="F1574">
        <f t="shared" si="102"/>
        <v>3.1950259230220768E-2</v>
      </c>
      <c r="G1574">
        <f>IF('Input and Summary Results'!$J$4="yes",IF(C1574=FALSE,FALSE,IF('Data Transformation'!E1574&lt;$R$10,E1574,$R$10)),IF(C1574=FALSE,FALSE,IF(C1574&lt;$R$10,C1574,$R$10)))</f>
        <v>0.69825577999999999</v>
      </c>
      <c r="H1574">
        <f>IF('Input and Summary Results'!$J$4="yes",'Data Transformation'!F1574,'Data Transformation'!D1574)</f>
        <v>5.1404270000000002E-2</v>
      </c>
      <c r="I1574">
        <f t="shared" si="103"/>
        <v>75</v>
      </c>
    </row>
    <row r="1575" spans="2:9" x14ac:dyDescent="0.25">
      <c r="B1575">
        <f>IF('Input and Summary Results'!D1157=0,FALSE,'Input and Summary Results'!$B1157)</f>
        <v>75</v>
      </c>
      <c r="C1575">
        <f>IF(OR(B1575=0,'Input and Summary Results'!D1157=0,'Input and Summary Results'!D1157=""),FALSE,'Input and Summary Results'!$D1157)</f>
        <v>0.70778898000000001</v>
      </c>
      <c r="D1575">
        <f>IF(OR(B1575=0,'Input and Summary Results'!E1157=0),FALSE,'Input and Summary Results'!$E1157)</f>
        <v>6.8259349999999996E-2</v>
      </c>
      <c r="E1575">
        <f t="shared" si="101"/>
        <v>-0.15009620344256705</v>
      </c>
      <c r="F1575">
        <f t="shared" si="102"/>
        <v>4.1855070843290036E-2</v>
      </c>
      <c r="G1575">
        <f>IF('Input and Summary Results'!$J$4="yes",IF(C1575=FALSE,FALSE,IF('Data Transformation'!E1575&lt;$R$10,E1575,$R$10)),IF(C1575=FALSE,FALSE,IF(C1575&lt;$R$10,C1575,$R$10)))</f>
        <v>0.70778898000000001</v>
      </c>
      <c r="H1575">
        <f>IF('Input and Summary Results'!$J$4="yes",'Data Transformation'!F1575,'Data Transformation'!D1575)</f>
        <v>6.8259349999999996E-2</v>
      </c>
      <c r="I1575">
        <f t="shared" si="103"/>
        <v>75</v>
      </c>
    </row>
    <row r="1576" spans="2:9" x14ac:dyDescent="0.25">
      <c r="B1576">
        <f>IF('Input and Summary Results'!D1158=0,FALSE,'Input and Summary Results'!$B1158)</f>
        <v>75</v>
      </c>
      <c r="C1576">
        <f>IF(OR(B1576=0,'Input and Summary Results'!D1158=0,'Input and Summary Results'!D1158=""),FALSE,'Input and Summary Results'!$D1158)</f>
        <v>0.74312381000000005</v>
      </c>
      <c r="D1576">
        <f>IF(OR(B1576=0,'Input and Summary Results'!E1158=0),FALSE,'Input and Summary Results'!$E1158)</f>
        <v>6.5701469999999998E-2</v>
      </c>
      <c r="E1576">
        <f t="shared" si="101"/>
        <v>-0.12893882349337751</v>
      </c>
      <c r="F1576">
        <f t="shared" si="102"/>
        <v>3.837104611141446E-2</v>
      </c>
      <c r="G1576">
        <f>IF('Input and Summary Results'!$J$4="yes",IF(C1576=FALSE,FALSE,IF('Data Transformation'!E1576&lt;$R$10,E1576,$R$10)),IF(C1576=FALSE,FALSE,IF(C1576&lt;$R$10,C1576,$R$10)))</f>
        <v>0.74312381000000005</v>
      </c>
      <c r="H1576">
        <f>IF('Input and Summary Results'!$J$4="yes",'Data Transformation'!F1576,'Data Transformation'!D1576)</f>
        <v>6.5701469999999998E-2</v>
      </c>
      <c r="I1576">
        <f t="shared" si="103"/>
        <v>75</v>
      </c>
    </row>
    <row r="1577" spans="2:9" x14ac:dyDescent="0.25">
      <c r="B1577">
        <f>IF('Input and Summary Results'!D1159=0,FALSE,'Input and Summary Results'!$B1159)</f>
        <v>75</v>
      </c>
      <c r="C1577">
        <f>IF(OR(B1577=0,'Input and Summary Results'!D1159=0,'Input and Summary Results'!D1159=""),FALSE,'Input and Summary Results'!$D1159)</f>
        <v>0.77891246999999997</v>
      </c>
      <c r="D1577">
        <f>IF(OR(B1577=0,'Input and Summary Results'!E1159=0),FALSE,'Input and Summary Results'!$E1159)</f>
        <v>4.4830120000000001E-2</v>
      </c>
      <c r="E1577">
        <f t="shared" si="101"/>
        <v>-0.10851134326686317</v>
      </c>
      <c r="F1577">
        <f t="shared" si="102"/>
        <v>2.4978765688524668E-2</v>
      </c>
      <c r="G1577">
        <f>IF('Input and Summary Results'!$J$4="yes",IF(C1577=FALSE,FALSE,IF('Data Transformation'!E1577&lt;$R$10,E1577,$R$10)),IF(C1577=FALSE,FALSE,IF(C1577&lt;$R$10,C1577,$R$10)))</f>
        <v>0.77891246999999997</v>
      </c>
      <c r="H1577">
        <f>IF('Input and Summary Results'!$J$4="yes",'Data Transformation'!F1577,'Data Transformation'!D1577)</f>
        <v>4.4830120000000001E-2</v>
      </c>
      <c r="I1577">
        <f t="shared" si="103"/>
        <v>75</v>
      </c>
    </row>
    <row r="1578" spans="2:9" x14ac:dyDescent="0.25">
      <c r="B1578">
        <f>IF('Input and Summary Results'!D1160=0,FALSE,'Input and Summary Results'!$B1160)</f>
        <v>75</v>
      </c>
      <c r="C1578">
        <f>IF(OR(B1578=0,'Input and Summary Results'!D1160=0,'Input and Summary Results'!D1160=""),FALSE,'Input and Summary Results'!$D1160)</f>
        <v>0.79474374000000003</v>
      </c>
      <c r="D1578">
        <f>IF(OR(B1578=0,'Input and Summary Results'!E1160=0),FALSE,'Input and Summary Results'!$E1160)</f>
        <v>6.0629599999999999E-2</v>
      </c>
      <c r="E1578">
        <f t="shared" ref="E1578:E1641" si="104">IF(C1578=FALSE,FALSE,LOG10(C1578))</f>
        <v>-9.9772884230004688E-2</v>
      </c>
      <c r="F1578">
        <f t="shared" ref="F1578:F1641" si="105">IF(D1578=FALSE, FALSE,0.434*D1578/C1578)</f>
        <v>3.3109095518009363E-2</v>
      </c>
      <c r="G1578">
        <f>IF('Input and Summary Results'!$J$4="yes",IF(C1578=FALSE,FALSE,IF('Data Transformation'!E1578&lt;$R$10,E1578,$R$10)),IF(C1578=FALSE,FALSE,IF(C1578&lt;$R$10,C1578,$R$10)))</f>
        <v>0.79474374000000003</v>
      </c>
      <c r="H1578">
        <f>IF('Input and Summary Results'!$J$4="yes",'Data Transformation'!F1578,'Data Transformation'!D1578)</f>
        <v>6.0629599999999999E-2</v>
      </c>
      <c r="I1578">
        <f t="shared" si="103"/>
        <v>75</v>
      </c>
    </row>
    <row r="1579" spans="2:9" x14ac:dyDescent="0.25">
      <c r="B1579">
        <f>IF('Input and Summary Results'!D1161=0,FALSE,'Input and Summary Results'!$B1161)</f>
        <v>75</v>
      </c>
      <c r="C1579">
        <f>IF(OR(B1579=0,'Input and Summary Results'!D1161=0,'Input and Summary Results'!D1161=""),FALSE,'Input and Summary Results'!$D1161)</f>
        <v>0.85729443000000005</v>
      </c>
      <c r="D1579">
        <f>IF(OR(B1579=0,'Input and Summary Results'!E1161=0),FALSE,'Input and Summary Results'!$E1161)</f>
        <v>5.2418060000000002E-2</v>
      </c>
      <c r="E1579">
        <f t="shared" si="104"/>
        <v>-6.6869997955433663E-2</v>
      </c>
      <c r="F1579">
        <f t="shared" si="105"/>
        <v>2.6536318496785286E-2</v>
      </c>
      <c r="G1579">
        <f>IF('Input and Summary Results'!$J$4="yes",IF(C1579=FALSE,FALSE,IF('Data Transformation'!E1579&lt;$R$10,E1579,$R$10)),IF(C1579=FALSE,FALSE,IF(C1579&lt;$R$10,C1579,$R$10)))</f>
        <v>0.85729443000000005</v>
      </c>
      <c r="H1579">
        <f>IF('Input and Summary Results'!$J$4="yes",'Data Transformation'!F1579,'Data Transformation'!D1579)</f>
        <v>5.2418060000000002E-2</v>
      </c>
      <c r="I1579">
        <f t="shared" si="103"/>
        <v>75</v>
      </c>
    </row>
    <row r="1580" spans="2:9" x14ac:dyDescent="0.25">
      <c r="B1580">
        <f>IF('Input and Summary Results'!D1162=0,FALSE,'Input and Summary Results'!$B1162)</f>
        <v>75</v>
      </c>
      <c r="C1580">
        <f>IF(OR(B1580=0,'Input and Summary Results'!D1162=0,'Input and Summary Results'!D1162=""),FALSE,'Input and Summary Results'!$D1162)</f>
        <v>0.86528691999999996</v>
      </c>
      <c r="D1580">
        <f>IF(OR(B1580=0,'Input and Summary Results'!E1162=0),FALSE,'Input and Summary Results'!$E1162)</f>
        <v>7.5671939999999993E-2</v>
      </c>
      <c r="E1580">
        <f t="shared" si="104"/>
        <v>-6.2839861192811902E-2</v>
      </c>
      <c r="F1580">
        <f t="shared" si="105"/>
        <v>3.7954603497300059E-2</v>
      </c>
      <c r="G1580">
        <f>IF('Input and Summary Results'!$J$4="yes",IF(C1580=FALSE,FALSE,IF('Data Transformation'!E1580&lt;$R$10,E1580,$R$10)),IF(C1580=FALSE,FALSE,IF(C1580&lt;$R$10,C1580,$R$10)))</f>
        <v>0.86528691999999996</v>
      </c>
      <c r="H1580">
        <f>IF('Input and Summary Results'!$J$4="yes",'Data Transformation'!F1580,'Data Transformation'!D1580)</f>
        <v>7.5671939999999993E-2</v>
      </c>
      <c r="I1580">
        <f t="shared" si="103"/>
        <v>75</v>
      </c>
    </row>
    <row r="1581" spans="2:9" x14ac:dyDescent="0.25">
      <c r="B1581">
        <f>IF('Input and Summary Results'!D1163=0,FALSE,'Input and Summary Results'!$B1163)</f>
        <v>75</v>
      </c>
      <c r="C1581">
        <f>IF(OR(B1581=0,'Input and Summary Results'!D1163=0,'Input and Summary Results'!D1163=""),FALSE,'Input and Summary Results'!$D1163)</f>
        <v>0.96573414000000002</v>
      </c>
      <c r="D1581">
        <f>IF(OR(B1581=0,'Input and Summary Results'!E1163=0),FALSE,'Input and Summary Results'!$E1163)</f>
        <v>5.0845170000000002E-2</v>
      </c>
      <c r="E1581">
        <f t="shared" si="104"/>
        <v>-1.5142415429625977E-2</v>
      </c>
      <c r="F1581">
        <f t="shared" si="105"/>
        <v>2.2849770828232294E-2</v>
      </c>
      <c r="G1581">
        <f>IF('Input and Summary Results'!$J$4="yes",IF(C1581=FALSE,FALSE,IF('Data Transformation'!E1581&lt;$R$10,E1581,$R$10)),IF(C1581=FALSE,FALSE,IF(C1581&lt;$R$10,C1581,$R$10)))</f>
        <v>0.96573414000000002</v>
      </c>
      <c r="H1581">
        <f>IF('Input and Summary Results'!$J$4="yes",'Data Transformation'!F1581,'Data Transformation'!D1581)</f>
        <v>5.0845170000000002E-2</v>
      </c>
      <c r="I1581">
        <f t="shared" si="103"/>
        <v>75</v>
      </c>
    </row>
    <row r="1582" spans="2:9" x14ac:dyDescent="0.25">
      <c r="B1582">
        <f>IF('Input and Summary Results'!D1164=0,FALSE,'Input and Summary Results'!$B1164)</f>
        <v>75</v>
      </c>
      <c r="C1582">
        <f>IF(OR(B1582=0,'Input and Summary Results'!D1164=0,'Input and Summary Results'!D1164=""),FALSE,'Input and Summary Results'!$D1164)</f>
        <v>0.97272265999999996</v>
      </c>
      <c r="D1582">
        <f>IF(OR(B1582=0,'Input and Summary Results'!E1164=0),FALSE,'Input and Summary Results'!$E1164)</f>
        <v>5.289083E-2</v>
      </c>
      <c r="E1582">
        <f t="shared" si="104"/>
        <v>-1.201096692668459E-2</v>
      </c>
      <c r="F1582">
        <f t="shared" si="105"/>
        <v>2.3598319607358587E-2</v>
      </c>
      <c r="G1582">
        <f>IF('Input and Summary Results'!$J$4="yes",IF(C1582=FALSE,FALSE,IF('Data Transformation'!E1582&lt;$R$10,E1582,$R$10)),IF(C1582=FALSE,FALSE,IF(C1582&lt;$R$10,C1582,$R$10)))</f>
        <v>0.97272265999999996</v>
      </c>
      <c r="H1582">
        <f>IF('Input and Summary Results'!$J$4="yes",'Data Transformation'!F1582,'Data Transformation'!D1582)</f>
        <v>5.289083E-2</v>
      </c>
      <c r="I1582">
        <f t="shared" si="103"/>
        <v>75</v>
      </c>
    </row>
    <row r="1583" spans="2:9" x14ac:dyDescent="0.25">
      <c r="B1583">
        <f>IF('Input and Summary Results'!D1165=0,FALSE,'Input and Summary Results'!$B1165)</f>
        <v>75</v>
      </c>
      <c r="C1583">
        <f>IF(OR(B1583=0,'Input and Summary Results'!D1165=0,'Input and Summary Results'!D1165=""),FALSE,'Input and Summary Results'!$D1165)</f>
        <v>0.97570257000000005</v>
      </c>
      <c r="D1583">
        <f>IF(OR(B1583=0,'Input and Summary Results'!E1165=0),FALSE,'Input and Summary Results'!$E1165)</f>
        <v>3.909928E-2</v>
      </c>
      <c r="E1583">
        <f t="shared" si="104"/>
        <v>-1.0682551077130089E-2</v>
      </c>
      <c r="F1583">
        <f t="shared" si="105"/>
        <v>1.7391660165453904E-2</v>
      </c>
      <c r="G1583">
        <f>IF('Input and Summary Results'!$J$4="yes",IF(C1583=FALSE,FALSE,IF('Data Transformation'!E1583&lt;$R$10,E1583,$R$10)),IF(C1583=FALSE,FALSE,IF(C1583&lt;$R$10,C1583,$R$10)))</f>
        <v>0.97570257000000005</v>
      </c>
      <c r="H1583">
        <f>IF('Input and Summary Results'!$J$4="yes",'Data Transformation'!F1583,'Data Transformation'!D1583)</f>
        <v>3.909928E-2</v>
      </c>
      <c r="I1583">
        <f t="shared" si="103"/>
        <v>75</v>
      </c>
    </row>
    <row r="1584" spans="2:9" x14ac:dyDescent="0.25">
      <c r="B1584">
        <f>IF('Input and Summary Results'!D1166=0,FALSE,'Input and Summary Results'!$B1166)</f>
        <v>75</v>
      </c>
      <c r="C1584">
        <f>IF(OR(B1584=0,'Input and Summary Results'!D1166=0,'Input and Summary Results'!D1166=""),FALSE,'Input and Summary Results'!$D1166)</f>
        <v>1.0121372200000001</v>
      </c>
      <c r="D1584">
        <f>IF(OR(B1584=0,'Input and Summary Results'!E1166=0),FALSE,'Input and Summary Results'!$E1166)</f>
        <v>3.6670920000000003E-2</v>
      </c>
      <c r="E1584">
        <f t="shared" si="104"/>
        <v>5.2393957536995845E-3</v>
      </c>
      <c r="F1584">
        <f t="shared" si="105"/>
        <v>1.5724329631905048E-2</v>
      </c>
      <c r="G1584">
        <f>IF('Input and Summary Results'!$J$4="yes",IF(C1584=FALSE,FALSE,IF('Data Transformation'!E1584&lt;$R$10,E1584,$R$10)),IF(C1584=FALSE,FALSE,IF(C1584&lt;$R$10,C1584,$R$10)))</f>
        <v>1.0121372200000001</v>
      </c>
      <c r="H1584">
        <f>IF('Input and Summary Results'!$J$4="yes",'Data Transformation'!F1584,'Data Transformation'!D1584)</f>
        <v>3.6670920000000003E-2</v>
      </c>
      <c r="I1584">
        <f t="shared" si="103"/>
        <v>75</v>
      </c>
    </row>
    <row r="1585" spans="2:9" x14ac:dyDescent="0.25">
      <c r="B1585">
        <f>IF('Input and Summary Results'!D1167=0,FALSE,'Input and Summary Results'!$B1167)</f>
        <v>75</v>
      </c>
      <c r="C1585">
        <f>IF(OR(B1585=0,'Input and Summary Results'!D1167=0,'Input and Summary Results'!D1167=""),FALSE,'Input and Summary Results'!$D1167)</f>
        <v>1.01908442</v>
      </c>
      <c r="D1585">
        <f>IF(OR(B1585=0,'Input and Summary Results'!E1167=0),FALSE,'Input and Summary Results'!$E1167)</f>
        <v>4.2064879999999999E-2</v>
      </c>
      <c r="E1585">
        <f t="shared" si="104"/>
        <v>8.2101620452391701E-3</v>
      </c>
      <c r="F1585">
        <f t="shared" si="105"/>
        <v>1.791427438366686E-2</v>
      </c>
      <c r="G1585">
        <f>IF('Input and Summary Results'!$J$4="yes",IF(C1585=FALSE,FALSE,IF('Data Transformation'!E1585&lt;$R$10,E1585,$R$10)),IF(C1585=FALSE,FALSE,IF(C1585&lt;$R$10,C1585,$R$10)))</f>
        <v>1.01908442</v>
      </c>
      <c r="H1585">
        <f>IF('Input and Summary Results'!$J$4="yes",'Data Transformation'!F1585,'Data Transformation'!D1585)</f>
        <v>4.2064879999999999E-2</v>
      </c>
      <c r="I1585">
        <f t="shared" si="103"/>
        <v>75</v>
      </c>
    </row>
    <row r="1586" spans="2:9" x14ac:dyDescent="0.25">
      <c r="B1586">
        <f>IF('Input and Summary Results'!D1168=0,FALSE,'Input and Summary Results'!$B1168)</f>
        <v>75</v>
      </c>
      <c r="C1586">
        <f>IF(OR(B1586=0,'Input and Summary Results'!D1168=0,'Input and Summary Results'!D1168=""),FALSE,'Input and Summary Results'!$D1168)</f>
        <v>1.0330157900000001</v>
      </c>
      <c r="D1586">
        <f>IF(OR(B1586=0,'Input and Summary Results'!E1168=0),FALSE,'Input and Summary Results'!$E1168)</f>
        <v>6.7004889999999998E-2</v>
      </c>
      <c r="E1586">
        <f t="shared" si="104"/>
        <v>1.4106959910191088E-2</v>
      </c>
      <c r="F1586">
        <f t="shared" si="105"/>
        <v>2.8150704511496379E-2</v>
      </c>
      <c r="G1586">
        <f>IF('Input and Summary Results'!$J$4="yes",IF(C1586=FALSE,FALSE,IF('Data Transformation'!E1586&lt;$R$10,E1586,$R$10)),IF(C1586=FALSE,FALSE,IF(C1586&lt;$R$10,C1586,$R$10)))</f>
        <v>1.0330157900000001</v>
      </c>
      <c r="H1586">
        <f>IF('Input and Summary Results'!$J$4="yes",'Data Transformation'!F1586,'Data Transformation'!D1586)</f>
        <v>6.7004889999999998E-2</v>
      </c>
      <c r="I1586">
        <f t="shared" si="103"/>
        <v>75</v>
      </c>
    </row>
    <row r="1587" spans="2:9" x14ac:dyDescent="0.25">
      <c r="B1587">
        <f>IF('Input and Summary Results'!D1169=0,FALSE,'Input and Summary Results'!$B1169)</f>
        <v>75</v>
      </c>
      <c r="C1587">
        <f>IF(OR(B1587=0,'Input and Summary Results'!D1169=0,'Input and Summary Results'!D1169=""),FALSE,'Input and Summary Results'!$D1169)</f>
        <v>1.0478409900000001</v>
      </c>
      <c r="D1587">
        <f>IF(OR(B1587=0,'Input and Summary Results'!E1169=0),FALSE,'Input and Summary Results'!$E1169)</f>
        <v>3.5804540000000003E-2</v>
      </c>
      <c r="E1587">
        <f t="shared" si="104"/>
        <v>2.0295383406277415E-2</v>
      </c>
      <c r="F1587">
        <f t="shared" si="105"/>
        <v>1.4829702701361205E-2</v>
      </c>
      <c r="G1587">
        <f>IF('Input and Summary Results'!$J$4="yes",IF(C1587=FALSE,FALSE,IF('Data Transformation'!E1587&lt;$R$10,E1587,$R$10)),IF(C1587=FALSE,FALSE,IF(C1587&lt;$R$10,C1587,$R$10)))</f>
        <v>1.0478409900000001</v>
      </c>
      <c r="H1587">
        <f>IF('Input and Summary Results'!$J$4="yes",'Data Transformation'!F1587,'Data Transformation'!D1587)</f>
        <v>3.5804540000000003E-2</v>
      </c>
      <c r="I1587">
        <f t="shared" si="103"/>
        <v>75</v>
      </c>
    </row>
    <row r="1588" spans="2:9" x14ac:dyDescent="0.25">
      <c r="B1588">
        <f>IF('Input and Summary Results'!D1170=0,FALSE,'Input and Summary Results'!$B1170)</f>
        <v>75</v>
      </c>
      <c r="C1588">
        <f>IF(OR(B1588=0,'Input and Summary Results'!D1170=0,'Input and Summary Results'!D1170=""),FALSE,'Input and Summary Results'!$D1170)</f>
        <v>1.07568844</v>
      </c>
      <c r="D1588">
        <f>IF(OR(B1588=0,'Input and Summary Results'!E1170=0),FALSE,'Input and Summary Results'!$E1170)</f>
        <v>3.6141439999999997E-2</v>
      </c>
      <c r="E1588">
        <f t="shared" si="104"/>
        <v>3.1686501458476242E-2</v>
      </c>
      <c r="F1588">
        <f t="shared" si="105"/>
        <v>1.4581717509207406E-2</v>
      </c>
      <c r="G1588">
        <f>IF('Input and Summary Results'!$J$4="yes",IF(C1588=FALSE,FALSE,IF('Data Transformation'!E1588&lt;$R$10,E1588,$R$10)),IF(C1588=FALSE,FALSE,IF(C1588&lt;$R$10,C1588,$R$10)))</f>
        <v>1.07568844</v>
      </c>
      <c r="H1588">
        <f>IF('Input and Summary Results'!$J$4="yes",'Data Transformation'!F1588,'Data Transformation'!D1588)</f>
        <v>3.6141439999999997E-2</v>
      </c>
      <c r="I1588">
        <f t="shared" si="103"/>
        <v>75</v>
      </c>
    </row>
    <row r="1589" spans="2:9" x14ac:dyDescent="0.25">
      <c r="B1589">
        <f>IF('Input and Summary Results'!D1171=0,FALSE,'Input and Summary Results'!$B1171)</f>
        <v>75</v>
      </c>
      <c r="C1589">
        <f>IF(OR(B1589=0,'Input and Summary Results'!D1171=0,'Input and Summary Results'!D1171=""),FALSE,'Input and Summary Results'!$D1171)</f>
        <v>1.07692674</v>
      </c>
      <c r="D1589">
        <f>IF(OR(B1589=0,'Input and Summary Results'!E1171=0),FALSE,'Input and Summary Results'!$E1171)</f>
        <v>5.2801290000000001E-2</v>
      </c>
      <c r="E1589">
        <f t="shared" si="104"/>
        <v>3.2186160590548088E-2</v>
      </c>
      <c r="F1589">
        <f t="shared" si="105"/>
        <v>2.1278847491520175E-2</v>
      </c>
      <c r="G1589">
        <f>IF('Input and Summary Results'!$J$4="yes",IF(C1589=FALSE,FALSE,IF('Data Transformation'!E1589&lt;$R$10,E1589,$R$10)),IF(C1589=FALSE,FALSE,IF(C1589&lt;$R$10,C1589,$R$10)))</f>
        <v>1.07692674</v>
      </c>
      <c r="H1589">
        <f>IF('Input and Summary Results'!$J$4="yes",'Data Transformation'!F1589,'Data Transformation'!D1589)</f>
        <v>5.2801290000000001E-2</v>
      </c>
      <c r="I1589">
        <f t="shared" si="103"/>
        <v>75</v>
      </c>
    </row>
    <row r="1590" spans="2:9" x14ac:dyDescent="0.25">
      <c r="B1590">
        <f>IF('Input and Summary Results'!D1172=0,FALSE,'Input and Summary Results'!$B1172)</f>
        <v>75</v>
      </c>
      <c r="C1590">
        <f>IF(OR(B1590=0,'Input and Summary Results'!D1172=0,'Input and Summary Results'!D1172=""),FALSE,'Input and Summary Results'!$D1172)</f>
        <v>1.11074969</v>
      </c>
      <c r="D1590">
        <f>IF(OR(B1590=0,'Input and Summary Results'!E1172=0),FALSE,'Input and Summary Results'!$E1172)</f>
        <v>4.3975819999999999E-2</v>
      </c>
      <c r="E1590">
        <f t="shared" si="104"/>
        <v>4.5616200705338714E-2</v>
      </c>
      <c r="F1590">
        <f t="shared" si="105"/>
        <v>1.718254441286407E-2</v>
      </c>
      <c r="G1590">
        <f>IF('Input and Summary Results'!$J$4="yes",IF(C1590=FALSE,FALSE,IF('Data Transformation'!E1590&lt;$R$10,E1590,$R$10)),IF(C1590=FALSE,FALSE,IF(C1590&lt;$R$10,C1590,$R$10)))</f>
        <v>1.11074969</v>
      </c>
      <c r="H1590">
        <f>IF('Input and Summary Results'!$J$4="yes",'Data Transformation'!F1590,'Data Transformation'!D1590)</f>
        <v>4.3975819999999999E-2</v>
      </c>
      <c r="I1590">
        <f t="shared" si="103"/>
        <v>75</v>
      </c>
    </row>
    <row r="1591" spans="2:9" x14ac:dyDescent="0.25">
      <c r="B1591">
        <f>IF('Input and Summary Results'!D1173=0,FALSE,'Input and Summary Results'!$B1173)</f>
        <v>75</v>
      </c>
      <c r="C1591">
        <f>IF(OR(B1591=0,'Input and Summary Results'!D1173=0,'Input and Summary Results'!D1173=""),FALSE,'Input and Summary Results'!$D1173)</f>
        <v>1.20031416</v>
      </c>
      <c r="D1591">
        <f>IF(OR(B1591=0,'Input and Summary Results'!E1173=0),FALSE,'Input and Summary Results'!$E1173)</f>
        <v>9.7506270000000006E-2</v>
      </c>
      <c r="E1591">
        <f t="shared" si="104"/>
        <v>7.9294929462477334E-2</v>
      </c>
      <c r="F1591">
        <f t="shared" si="105"/>
        <v>3.5255537750216996E-2</v>
      </c>
      <c r="G1591">
        <f>IF('Input and Summary Results'!$J$4="yes",IF(C1591=FALSE,FALSE,IF('Data Transformation'!E1591&lt;$R$10,E1591,$R$10)),IF(C1591=FALSE,FALSE,IF(C1591&lt;$R$10,C1591,$R$10)))</f>
        <v>1.20031416</v>
      </c>
      <c r="H1591">
        <f>IF('Input and Summary Results'!$J$4="yes",'Data Transformation'!F1591,'Data Transformation'!D1591)</f>
        <v>9.7506270000000006E-2</v>
      </c>
      <c r="I1591">
        <f t="shared" si="103"/>
        <v>75</v>
      </c>
    </row>
    <row r="1592" spans="2:9" x14ac:dyDescent="0.25">
      <c r="B1592">
        <f>IF('Input and Summary Results'!D1174=0,FALSE,'Input and Summary Results'!$B1174)</f>
        <v>76</v>
      </c>
      <c r="C1592">
        <f>IF(OR(B1592=0,'Input and Summary Results'!D1174=0,'Input and Summary Results'!D1174=""),FALSE,'Input and Summary Results'!$D1174)</f>
        <v>0.13136410000000001</v>
      </c>
      <c r="D1592">
        <f>IF(OR(B1592=0,'Input and Summary Results'!E1174=0),FALSE,'Input and Summary Results'!$E1174)</f>
        <v>6.0271379999999999E-2</v>
      </c>
      <c r="E1592">
        <f t="shared" si="104"/>
        <v>-0.88152330526430955</v>
      </c>
      <c r="F1592">
        <f t="shared" si="105"/>
        <v>0.1991242578451799</v>
      </c>
      <c r="G1592">
        <f>IF('Input and Summary Results'!$J$4="yes",IF(C1592=FALSE,FALSE,IF('Data Transformation'!E1592&lt;$R$10,E1592,$R$10)),IF(C1592=FALSE,FALSE,IF(C1592&lt;$R$10,C1592,$R$10)))</f>
        <v>0.13136410000000001</v>
      </c>
      <c r="H1592">
        <f>IF('Input and Summary Results'!$J$4="yes",'Data Transformation'!F1592,'Data Transformation'!D1592)</f>
        <v>6.0271379999999999E-2</v>
      </c>
      <c r="I1592">
        <f t="shared" si="103"/>
        <v>76</v>
      </c>
    </row>
    <row r="1593" spans="2:9" x14ac:dyDescent="0.25">
      <c r="B1593">
        <f>IF('Input and Summary Results'!D1175=0,FALSE,'Input and Summary Results'!$B1175)</f>
        <v>76</v>
      </c>
      <c r="C1593">
        <f>IF(OR(B1593=0,'Input and Summary Results'!D1175=0,'Input and Summary Results'!D1175=""),FALSE,'Input and Summary Results'!$D1175)</f>
        <v>0.15509197999999999</v>
      </c>
      <c r="D1593">
        <f>IF(OR(B1593=0,'Input and Summary Results'!E1175=0),FALSE,'Input and Summary Results'!$E1175)</f>
        <v>6.3731369999999996E-2</v>
      </c>
      <c r="E1593">
        <f t="shared" si="104"/>
        <v>-0.80941065951585689</v>
      </c>
      <c r="F1593">
        <f t="shared" si="105"/>
        <v>0.17834200440280662</v>
      </c>
      <c r="G1593">
        <f>IF('Input and Summary Results'!$J$4="yes",IF(C1593=FALSE,FALSE,IF('Data Transformation'!E1593&lt;$R$10,E1593,$R$10)),IF(C1593=FALSE,FALSE,IF(C1593&lt;$R$10,C1593,$R$10)))</f>
        <v>0.15509197999999999</v>
      </c>
      <c r="H1593">
        <f>IF('Input and Summary Results'!$J$4="yes",'Data Transformation'!F1593,'Data Transformation'!D1593)</f>
        <v>6.3731369999999996E-2</v>
      </c>
      <c r="I1593">
        <f t="shared" si="103"/>
        <v>76</v>
      </c>
    </row>
    <row r="1594" spans="2:9" x14ac:dyDescent="0.25">
      <c r="B1594">
        <f>IF('Input and Summary Results'!D1176=0,FALSE,'Input and Summary Results'!$B1176)</f>
        <v>76</v>
      </c>
      <c r="C1594">
        <f>IF(OR(B1594=0,'Input and Summary Results'!D1176=0,'Input and Summary Results'!D1176=""),FALSE,'Input and Summary Results'!$D1176)</f>
        <v>0.19156229</v>
      </c>
      <c r="D1594">
        <f>IF(OR(B1594=0,'Input and Summary Results'!E1176=0),FALSE,'Input and Summary Results'!$E1176)</f>
        <v>4.1071660000000003E-2</v>
      </c>
      <c r="E1594">
        <f t="shared" si="104"/>
        <v>-0.7176899798961921</v>
      </c>
      <c r="F1594">
        <f t="shared" si="105"/>
        <v>9.3051197289403892E-2</v>
      </c>
      <c r="G1594">
        <f>IF('Input and Summary Results'!$J$4="yes",IF(C1594=FALSE,FALSE,IF('Data Transformation'!E1594&lt;$R$10,E1594,$R$10)),IF(C1594=FALSE,FALSE,IF(C1594&lt;$R$10,C1594,$R$10)))</f>
        <v>0.19156229</v>
      </c>
      <c r="H1594">
        <f>IF('Input and Summary Results'!$J$4="yes",'Data Transformation'!F1594,'Data Transformation'!D1594)</f>
        <v>4.1071660000000003E-2</v>
      </c>
      <c r="I1594">
        <f t="shared" si="103"/>
        <v>76</v>
      </c>
    </row>
    <row r="1595" spans="2:9" x14ac:dyDescent="0.25">
      <c r="B1595">
        <f>IF('Input and Summary Results'!D1177=0,FALSE,'Input and Summary Results'!$B1177)</f>
        <v>76</v>
      </c>
      <c r="C1595">
        <f>IF(OR(B1595=0,'Input and Summary Results'!D1177=0,'Input and Summary Results'!D1177=""),FALSE,'Input and Summary Results'!$D1177)</f>
        <v>0.20881242</v>
      </c>
      <c r="D1595">
        <f>IF(OR(B1595=0,'Input and Summary Results'!E1177=0),FALSE,'Input and Summary Results'!$E1177)</f>
        <v>4.3207990000000002E-2</v>
      </c>
      <c r="E1595">
        <f t="shared" si="104"/>
        <v>-0.68024367340421765</v>
      </c>
      <c r="F1595">
        <f t="shared" si="105"/>
        <v>8.9804369203709253E-2</v>
      </c>
      <c r="G1595">
        <f>IF('Input and Summary Results'!$J$4="yes",IF(C1595=FALSE,FALSE,IF('Data Transformation'!E1595&lt;$R$10,E1595,$R$10)),IF(C1595=FALSE,FALSE,IF(C1595&lt;$R$10,C1595,$R$10)))</f>
        <v>0.20881242</v>
      </c>
      <c r="H1595">
        <f>IF('Input and Summary Results'!$J$4="yes",'Data Transformation'!F1595,'Data Transformation'!D1595)</f>
        <v>4.3207990000000002E-2</v>
      </c>
      <c r="I1595">
        <f t="shared" si="103"/>
        <v>76</v>
      </c>
    </row>
    <row r="1596" spans="2:9" x14ac:dyDescent="0.25">
      <c r="B1596">
        <f>IF('Input and Summary Results'!D1178=0,FALSE,'Input and Summary Results'!$B1178)</f>
        <v>76</v>
      </c>
      <c r="C1596">
        <f>IF(OR(B1596=0,'Input and Summary Results'!D1178=0,'Input and Summary Results'!D1178=""),FALSE,'Input and Summary Results'!$D1178)</f>
        <v>0.21031468</v>
      </c>
      <c r="D1596">
        <f>IF(OR(B1596=0,'Input and Summary Results'!E1178=0),FALSE,'Input and Summary Results'!$E1178)</f>
        <v>4.1770719999999997E-2</v>
      </c>
      <c r="E1596">
        <f t="shared" si="104"/>
        <v>-0.67713041242786975</v>
      </c>
      <c r="F1596">
        <f t="shared" si="105"/>
        <v>8.6196990528668749E-2</v>
      </c>
      <c r="G1596">
        <f>IF('Input and Summary Results'!$J$4="yes",IF(C1596=FALSE,FALSE,IF('Data Transformation'!E1596&lt;$R$10,E1596,$R$10)),IF(C1596=FALSE,FALSE,IF(C1596&lt;$R$10,C1596,$R$10)))</f>
        <v>0.21031468</v>
      </c>
      <c r="H1596">
        <f>IF('Input and Summary Results'!$J$4="yes",'Data Transformation'!F1596,'Data Transformation'!D1596)</f>
        <v>4.1770719999999997E-2</v>
      </c>
      <c r="I1596">
        <f t="shared" si="103"/>
        <v>76</v>
      </c>
    </row>
    <row r="1597" spans="2:9" x14ac:dyDescent="0.25">
      <c r="B1597">
        <f>IF('Input and Summary Results'!D1179=0,FALSE,'Input and Summary Results'!$B1179)</f>
        <v>76</v>
      </c>
      <c r="C1597">
        <f>IF(OR(B1597=0,'Input and Summary Results'!D1179=0,'Input and Summary Results'!D1179=""),FALSE,'Input and Summary Results'!$D1179)</f>
        <v>0.22653281</v>
      </c>
      <c r="D1597">
        <f>IF(OR(B1597=0,'Input and Summary Results'!E1179=0),FALSE,'Input and Summary Results'!$E1179)</f>
        <v>3.632498E-2</v>
      </c>
      <c r="E1597">
        <f t="shared" si="104"/>
        <v>-0.64486888782330798</v>
      </c>
      <c r="F1597">
        <f t="shared" si="105"/>
        <v>6.959275047177492E-2</v>
      </c>
      <c r="G1597">
        <f>IF('Input and Summary Results'!$J$4="yes",IF(C1597=FALSE,FALSE,IF('Data Transformation'!E1597&lt;$R$10,E1597,$R$10)),IF(C1597=FALSE,FALSE,IF(C1597&lt;$R$10,C1597,$R$10)))</f>
        <v>0.22653281</v>
      </c>
      <c r="H1597">
        <f>IF('Input and Summary Results'!$J$4="yes",'Data Transformation'!F1597,'Data Transformation'!D1597)</f>
        <v>3.632498E-2</v>
      </c>
      <c r="I1597">
        <f t="shared" si="103"/>
        <v>76</v>
      </c>
    </row>
    <row r="1598" spans="2:9" x14ac:dyDescent="0.25">
      <c r="B1598">
        <f>IF('Input and Summary Results'!D1180=0,FALSE,'Input and Summary Results'!$B1180)</f>
        <v>76</v>
      </c>
      <c r="C1598">
        <f>IF(OR(B1598=0,'Input and Summary Results'!D1180=0,'Input and Summary Results'!D1180=""),FALSE,'Input and Summary Results'!$D1180)</f>
        <v>0.23140447</v>
      </c>
      <c r="D1598">
        <f>IF(OR(B1598=0,'Input and Summary Results'!E1180=0),FALSE,'Input and Summary Results'!$E1180)</f>
        <v>6.6821370000000005E-2</v>
      </c>
      <c r="E1598">
        <f t="shared" si="104"/>
        <v>-0.63562825611208196</v>
      </c>
      <c r="F1598">
        <f t="shared" si="105"/>
        <v>0.12532374409189243</v>
      </c>
      <c r="G1598">
        <f>IF('Input and Summary Results'!$J$4="yes",IF(C1598=FALSE,FALSE,IF('Data Transformation'!E1598&lt;$R$10,E1598,$R$10)),IF(C1598=FALSE,FALSE,IF(C1598&lt;$R$10,C1598,$R$10)))</f>
        <v>0.23140447</v>
      </c>
      <c r="H1598">
        <f>IF('Input and Summary Results'!$J$4="yes",'Data Transformation'!F1598,'Data Transformation'!D1598)</f>
        <v>6.6821370000000005E-2</v>
      </c>
      <c r="I1598">
        <f t="shared" si="103"/>
        <v>76</v>
      </c>
    </row>
    <row r="1599" spans="2:9" x14ac:dyDescent="0.25">
      <c r="B1599">
        <f>IF('Input and Summary Results'!D1181=0,FALSE,'Input and Summary Results'!$B1181)</f>
        <v>76</v>
      </c>
      <c r="C1599">
        <f>IF(OR(B1599=0,'Input and Summary Results'!D1181=0,'Input and Summary Results'!D1181=""),FALSE,'Input and Summary Results'!$D1181)</f>
        <v>0.23653113000000001</v>
      </c>
      <c r="D1599">
        <f>IF(OR(B1599=0,'Input and Summary Results'!E1181=0),FALSE,'Input and Summary Results'!$E1181)</f>
        <v>4.8859699999999999E-2</v>
      </c>
      <c r="E1599">
        <f t="shared" si="104"/>
        <v>-0.62611169341444772</v>
      </c>
      <c r="F1599">
        <f t="shared" si="105"/>
        <v>8.9650397391666789E-2</v>
      </c>
      <c r="G1599">
        <f>IF('Input and Summary Results'!$J$4="yes",IF(C1599=FALSE,FALSE,IF('Data Transformation'!E1599&lt;$R$10,E1599,$R$10)),IF(C1599=FALSE,FALSE,IF(C1599&lt;$R$10,C1599,$R$10)))</f>
        <v>0.23653113000000001</v>
      </c>
      <c r="H1599">
        <f>IF('Input and Summary Results'!$J$4="yes",'Data Transformation'!F1599,'Data Transformation'!D1599)</f>
        <v>4.8859699999999999E-2</v>
      </c>
      <c r="I1599">
        <f t="shared" si="103"/>
        <v>76</v>
      </c>
    </row>
    <row r="1600" spans="2:9" x14ac:dyDescent="0.25">
      <c r="B1600">
        <f>IF('Input and Summary Results'!D1182=0,FALSE,'Input and Summary Results'!$B1182)</f>
        <v>76</v>
      </c>
      <c r="C1600">
        <f>IF(OR(B1600=0,'Input and Summary Results'!D1182=0,'Input and Summary Results'!D1182=""),FALSE,'Input and Summary Results'!$D1182)</f>
        <v>0.25542636000000002</v>
      </c>
      <c r="D1600">
        <f>IF(OR(B1600=0,'Input and Summary Results'!E1182=0),FALSE,'Input and Summary Results'!$E1182)</f>
        <v>3.3314429999999999E-2</v>
      </c>
      <c r="E1600">
        <f t="shared" si="104"/>
        <v>-0.59273428556984031</v>
      </c>
      <c r="F1600">
        <f t="shared" si="105"/>
        <v>5.6605209501478231E-2</v>
      </c>
      <c r="G1600">
        <f>IF('Input and Summary Results'!$J$4="yes",IF(C1600=FALSE,FALSE,IF('Data Transformation'!E1600&lt;$R$10,E1600,$R$10)),IF(C1600=FALSE,FALSE,IF(C1600&lt;$R$10,C1600,$R$10)))</f>
        <v>0.25542636000000002</v>
      </c>
      <c r="H1600">
        <f>IF('Input and Summary Results'!$J$4="yes",'Data Transformation'!F1600,'Data Transformation'!D1600)</f>
        <v>3.3314429999999999E-2</v>
      </c>
      <c r="I1600">
        <f t="shared" si="103"/>
        <v>76</v>
      </c>
    </row>
    <row r="1601" spans="2:9" x14ac:dyDescent="0.25">
      <c r="B1601">
        <f>IF('Input and Summary Results'!D1183=0,FALSE,'Input and Summary Results'!$B1183)</f>
        <v>76</v>
      </c>
      <c r="C1601">
        <f>IF(OR(B1601=0,'Input and Summary Results'!D1183=0,'Input and Summary Results'!D1183=""),FALSE,'Input and Summary Results'!$D1183)</f>
        <v>0.25898558999999999</v>
      </c>
      <c r="D1601">
        <f>IF(OR(B1601=0,'Input and Summary Results'!E1183=0),FALSE,'Input and Summary Results'!$E1183)</f>
        <v>7.8926140000000006E-2</v>
      </c>
      <c r="E1601">
        <f t="shared" si="104"/>
        <v>-0.5867243994615442</v>
      </c>
      <c r="F1601">
        <f t="shared" si="105"/>
        <v>0.13226197164097045</v>
      </c>
      <c r="G1601">
        <f>IF('Input and Summary Results'!$J$4="yes",IF(C1601=FALSE,FALSE,IF('Data Transformation'!E1601&lt;$R$10,E1601,$R$10)),IF(C1601=FALSE,FALSE,IF(C1601&lt;$R$10,C1601,$R$10)))</f>
        <v>0.25898558999999999</v>
      </c>
      <c r="H1601">
        <f>IF('Input and Summary Results'!$J$4="yes",'Data Transformation'!F1601,'Data Transformation'!D1601)</f>
        <v>7.8926140000000006E-2</v>
      </c>
      <c r="I1601">
        <f t="shared" si="103"/>
        <v>76</v>
      </c>
    </row>
    <row r="1602" spans="2:9" x14ac:dyDescent="0.25">
      <c r="B1602">
        <f>IF('Input and Summary Results'!D1184=0,FALSE,'Input and Summary Results'!$B1184)</f>
        <v>76</v>
      </c>
      <c r="C1602">
        <f>IF(OR(B1602=0,'Input and Summary Results'!D1184=0,'Input and Summary Results'!D1184=""),FALSE,'Input and Summary Results'!$D1184)</f>
        <v>0.29089985000000002</v>
      </c>
      <c r="D1602">
        <f>IF(OR(B1602=0,'Input and Summary Results'!E1184=0),FALSE,'Input and Summary Results'!$E1184)</f>
        <v>5.7227809999999997E-2</v>
      </c>
      <c r="E1602">
        <f t="shared" si="104"/>
        <v>-0.53625650269308889</v>
      </c>
      <c r="F1602">
        <f t="shared" si="105"/>
        <v>8.5379451175378734E-2</v>
      </c>
      <c r="G1602">
        <f>IF('Input and Summary Results'!$J$4="yes",IF(C1602=FALSE,FALSE,IF('Data Transformation'!E1602&lt;$R$10,E1602,$R$10)),IF(C1602=FALSE,FALSE,IF(C1602&lt;$R$10,C1602,$R$10)))</f>
        <v>0.29089985000000002</v>
      </c>
      <c r="H1602">
        <f>IF('Input and Summary Results'!$J$4="yes",'Data Transformation'!F1602,'Data Transformation'!D1602)</f>
        <v>5.7227809999999997E-2</v>
      </c>
      <c r="I1602">
        <f t="shared" si="103"/>
        <v>76</v>
      </c>
    </row>
    <row r="1603" spans="2:9" x14ac:dyDescent="0.25">
      <c r="B1603">
        <f>IF('Input and Summary Results'!D1185=0,FALSE,'Input and Summary Results'!$B1185)</f>
        <v>76</v>
      </c>
      <c r="C1603">
        <f>IF(OR(B1603=0,'Input and Summary Results'!D1185=0,'Input and Summary Results'!D1185=""),FALSE,'Input and Summary Results'!$D1185)</f>
        <v>0.30109005</v>
      </c>
      <c r="D1603">
        <f>IF(OR(B1603=0,'Input and Summary Results'!E1185=0),FALSE,'Input and Summary Results'!$E1185)</f>
        <v>4.4136309999999998E-2</v>
      </c>
      <c r="E1603">
        <f t="shared" si="104"/>
        <v>-0.52130359620260136</v>
      </c>
      <c r="F1603">
        <f t="shared" si="105"/>
        <v>6.3619367494874041E-2</v>
      </c>
      <c r="G1603">
        <f>IF('Input and Summary Results'!$J$4="yes",IF(C1603=FALSE,FALSE,IF('Data Transformation'!E1603&lt;$R$10,E1603,$R$10)),IF(C1603=FALSE,FALSE,IF(C1603&lt;$R$10,C1603,$R$10)))</f>
        <v>0.30109005</v>
      </c>
      <c r="H1603">
        <f>IF('Input and Summary Results'!$J$4="yes",'Data Transformation'!F1603,'Data Transformation'!D1603)</f>
        <v>4.4136309999999998E-2</v>
      </c>
      <c r="I1603">
        <f t="shared" si="103"/>
        <v>76</v>
      </c>
    </row>
    <row r="1604" spans="2:9" x14ac:dyDescent="0.25">
      <c r="B1604">
        <f>IF('Input and Summary Results'!D1186=0,FALSE,'Input and Summary Results'!$B1186)</f>
        <v>76</v>
      </c>
      <c r="C1604">
        <f>IF(OR(B1604=0,'Input and Summary Results'!D1186=0,'Input and Summary Results'!D1186=""),FALSE,'Input and Summary Results'!$D1186)</f>
        <v>0.30710837000000002</v>
      </c>
      <c r="D1604">
        <f>IF(OR(B1604=0,'Input and Summary Results'!E1186=0),FALSE,'Input and Summary Results'!$E1186)</f>
        <v>7.5761060000000005E-2</v>
      </c>
      <c r="E1604">
        <f t="shared" si="104"/>
        <v>-0.51270834703697687</v>
      </c>
      <c r="F1604">
        <f t="shared" si="105"/>
        <v>0.10706416122751719</v>
      </c>
      <c r="G1604">
        <f>IF('Input and Summary Results'!$J$4="yes",IF(C1604=FALSE,FALSE,IF('Data Transformation'!E1604&lt;$R$10,E1604,$R$10)),IF(C1604=FALSE,FALSE,IF(C1604&lt;$R$10,C1604,$R$10)))</f>
        <v>0.30710837000000002</v>
      </c>
      <c r="H1604">
        <f>IF('Input and Summary Results'!$J$4="yes",'Data Transformation'!F1604,'Data Transformation'!D1604)</f>
        <v>7.5761060000000005E-2</v>
      </c>
      <c r="I1604">
        <f t="shared" si="103"/>
        <v>76</v>
      </c>
    </row>
    <row r="1605" spans="2:9" x14ac:dyDescent="0.25">
      <c r="B1605">
        <f>IF('Input and Summary Results'!D1187=0,FALSE,'Input and Summary Results'!$B1187)</f>
        <v>76</v>
      </c>
      <c r="C1605">
        <f>IF(OR(B1605=0,'Input and Summary Results'!D1187=0,'Input and Summary Results'!D1187=""),FALSE,'Input and Summary Results'!$D1187)</f>
        <v>0.49620585</v>
      </c>
      <c r="D1605">
        <f>IF(OR(B1605=0,'Input and Summary Results'!E1187=0),FALSE,'Input and Summary Results'!$E1187)</f>
        <v>3.5001360000000002E-2</v>
      </c>
      <c r="E1605">
        <f t="shared" si="104"/>
        <v>-0.30433811993534782</v>
      </c>
      <c r="F1605">
        <f t="shared" si="105"/>
        <v>3.0613484786606207E-2</v>
      </c>
      <c r="G1605">
        <f>IF('Input and Summary Results'!$J$4="yes",IF(C1605=FALSE,FALSE,IF('Data Transformation'!E1605&lt;$R$10,E1605,$R$10)),IF(C1605=FALSE,FALSE,IF(C1605&lt;$R$10,C1605,$R$10)))</f>
        <v>0.49620585</v>
      </c>
      <c r="H1605">
        <f>IF('Input and Summary Results'!$J$4="yes",'Data Transformation'!F1605,'Data Transformation'!D1605)</f>
        <v>3.5001360000000002E-2</v>
      </c>
      <c r="I1605">
        <f t="shared" ref="I1605:I1668" si="106">IF(G1605=FALSE,"",B1605)</f>
        <v>76</v>
      </c>
    </row>
    <row r="1606" spans="2:9" x14ac:dyDescent="0.25">
      <c r="B1606">
        <f>IF('Input and Summary Results'!D1188=0,FALSE,'Input and Summary Results'!$B1188)</f>
        <v>76</v>
      </c>
      <c r="C1606">
        <f>IF(OR(B1606=0,'Input and Summary Results'!D1188=0,'Input and Summary Results'!D1188=""),FALSE,'Input and Summary Results'!$D1188)</f>
        <v>0.52658426999999997</v>
      </c>
      <c r="D1606">
        <f>IF(OR(B1606=0,'Input and Summary Results'!E1188=0),FALSE,'Input and Summary Results'!$E1188)</f>
        <v>4.8808499999999998E-2</v>
      </c>
      <c r="E1606">
        <f t="shared" si="104"/>
        <v>-0.27853211817760182</v>
      </c>
      <c r="F1606">
        <f t="shared" si="105"/>
        <v>4.0226968800264391E-2</v>
      </c>
      <c r="G1606">
        <f>IF('Input and Summary Results'!$J$4="yes",IF(C1606=FALSE,FALSE,IF('Data Transformation'!E1606&lt;$R$10,E1606,$R$10)),IF(C1606=FALSE,FALSE,IF(C1606&lt;$R$10,C1606,$R$10)))</f>
        <v>0.52658426999999997</v>
      </c>
      <c r="H1606">
        <f>IF('Input and Summary Results'!$J$4="yes",'Data Transformation'!F1606,'Data Transformation'!D1606)</f>
        <v>4.8808499999999998E-2</v>
      </c>
      <c r="I1606">
        <f t="shared" si="106"/>
        <v>76</v>
      </c>
    </row>
    <row r="1607" spans="2:9" x14ac:dyDescent="0.25">
      <c r="B1607">
        <f>IF('Input and Summary Results'!D1189=0,FALSE,'Input and Summary Results'!$B1189)</f>
        <v>76</v>
      </c>
      <c r="C1607">
        <f>IF(OR(B1607=0,'Input and Summary Results'!D1189=0,'Input and Summary Results'!D1189=""),FALSE,'Input and Summary Results'!$D1189)</f>
        <v>0.66497212000000006</v>
      </c>
      <c r="D1607">
        <f>IF(OR(B1607=0,'Input and Summary Results'!E1189=0),FALSE,'Input and Summary Results'!$E1189)</f>
        <v>6.9628300000000004E-2</v>
      </c>
      <c r="E1607">
        <f t="shared" si="104"/>
        <v>-0.17719656279310303</v>
      </c>
      <c r="F1607">
        <f t="shared" si="105"/>
        <v>4.5443532579982453E-2</v>
      </c>
      <c r="G1607">
        <f>IF('Input and Summary Results'!$J$4="yes",IF(C1607=FALSE,FALSE,IF('Data Transformation'!E1607&lt;$R$10,E1607,$R$10)),IF(C1607=FALSE,FALSE,IF(C1607&lt;$R$10,C1607,$R$10)))</f>
        <v>0.66497212000000006</v>
      </c>
      <c r="H1607">
        <f>IF('Input and Summary Results'!$J$4="yes",'Data Transformation'!F1607,'Data Transformation'!D1607)</f>
        <v>6.9628300000000004E-2</v>
      </c>
      <c r="I1607">
        <f t="shared" si="106"/>
        <v>76</v>
      </c>
    </row>
    <row r="1608" spans="2:9" x14ac:dyDescent="0.25">
      <c r="B1608">
        <f>IF('Input and Summary Results'!D1190=0,FALSE,'Input and Summary Results'!$B1190)</f>
        <v>76</v>
      </c>
      <c r="C1608">
        <f>IF(OR(B1608=0,'Input and Summary Results'!D1190=0,'Input and Summary Results'!D1190=""),FALSE,'Input and Summary Results'!$D1190)</f>
        <v>0.81739455000000005</v>
      </c>
      <c r="D1608">
        <f>IF(OR(B1608=0,'Input and Summary Results'!E1190=0),FALSE,'Input and Summary Results'!$E1190)</f>
        <v>3.474903E-2</v>
      </c>
      <c r="E1608">
        <f t="shared" si="104"/>
        <v>-8.7568262284832762E-2</v>
      </c>
      <c r="F1608">
        <f t="shared" si="105"/>
        <v>1.8450182986906385E-2</v>
      </c>
      <c r="G1608">
        <f>IF('Input and Summary Results'!$J$4="yes",IF(C1608=FALSE,FALSE,IF('Data Transformation'!E1608&lt;$R$10,E1608,$R$10)),IF(C1608=FALSE,FALSE,IF(C1608&lt;$R$10,C1608,$R$10)))</f>
        <v>0.81739455000000005</v>
      </c>
      <c r="H1608">
        <f>IF('Input and Summary Results'!$J$4="yes",'Data Transformation'!F1608,'Data Transformation'!D1608)</f>
        <v>3.474903E-2</v>
      </c>
      <c r="I1608">
        <f t="shared" si="106"/>
        <v>76</v>
      </c>
    </row>
    <row r="1609" spans="2:9" x14ac:dyDescent="0.25">
      <c r="B1609">
        <f>IF('Input and Summary Results'!D1191=0,FALSE,'Input and Summary Results'!$B1191)</f>
        <v>76</v>
      </c>
      <c r="C1609">
        <f>IF(OR(B1609=0,'Input and Summary Results'!D1191=0,'Input and Summary Results'!D1191=""),FALSE,'Input and Summary Results'!$D1191)</f>
        <v>0.94189202999999999</v>
      </c>
      <c r="D1609">
        <f>IF(OR(B1609=0,'Input and Summary Results'!E1191=0),FALSE,'Input and Summary Results'!$E1191)</f>
        <v>5.860655E-2</v>
      </c>
      <c r="E1609">
        <f t="shared" si="104"/>
        <v>-2.5998877953063191E-2</v>
      </c>
      <c r="F1609">
        <f t="shared" si="105"/>
        <v>2.7004414401935219E-2</v>
      </c>
      <c r="G1609">
        <f>IF('Input and Summary Results'!$J$4="yes",IF(C1609=FALSE,FALSE,IF('Data Transformation'!E1609&lt;$R$10,E1609,$R$10)),IF(C1609=FALSE,FALSE,IF(C1609&lt;$R$10,C1609,$R$10)))</f>
        <v>0.94189202999999999</v>
      </c>
      <c r="H1609">
        <f>IF('Input and Summary Results'!$J$4="yes",'Data Transformation'!F1609,'Data Transformation'!D1609)</f>
        <v>5.860655E-2</v>
      </c>
      <c r="I1609">
        <f t="shared" si="106"/>
        <v>76</v>
      </c>
    </row>
    <row r="1610" spans="2:9" x14ac:dyDescent="0.25">
      <c r="B1610">
        <f>IF('Input and Summary Results'!D1192=0,FALSE,'Input and Summary Results'!$B1192)</f>
        <v>76</v>
      </c>
      <c r="C1610">
        <f>IF(OR(B1610=0,'Input and Summary Results'!D1192=0,'Input and Summary Results'!D1192=""),FALSE,'Input and Summary Results'!$D1192)</f>
        <v>0.95279581000000002</v>
      </c>
      <c r="D1610">
        <f>IF(OR(B1610=0,'Input and Summary Results'!E1192=0),FALSE,'Input and Summary Results'!$E1192)</f>
        <v>6.7751210000000006E-2</v>
      </c>
      <c r="E1610">
        <f t="shared" si="104"/>
        <v>-2.100016136772254E-2</v>
      </c>
      <c r="F1610">
        <f t="shared" si="105"/>
        <v>3.0860783424309979E-2</v>
      </c>
      <c r="G1610">
        <f>IF('Input and Summary Results'!$J$4="yes",IF(C1610=FALSE,FALSE,IF('Data Transformation'!E1610&lt;$R$10,E1610,$R$10)),IF(C1610=FALSE,FALSE,IF(C1610&lt;$R$10,C1610,$R$10)))</f>
        <v>0.95279581000000002</v>
      </c>
      <c r="H1610">
        <f>IF('Input and Summary Results'!$J$4="yes",'Data Transformation'!F1610,'Data Transformation'!D1610)</f>
        <v>6.7751210000000006E-2</v>
      </c>
      <c r="I1610">
        <f t="shared" si="106"/>
        <v>76</v>
      </c>
    </row>
    <row r="1611" spans="2:9" x14ac:dyDescent="0.25">
      <c r="B1611">
        <f>IF('Input and Summary Results'!D1193=0,FALSE,'Input and Summary Results'!$B1193)</f>
        <v>77</v>
      </c>
      <c r="C1611">
        <f>IF(OR(B1611=0,'Input and Summary Results'!D1193=0,'Input and Summary Results'!D1193=""),FALSE,'Input and Summary Results'!$D1193)</f>
        <v>0.65835935000000001</v>
      </c>
      <c r="D1611">
        <f>IF(OR(B1611=0,'Input and Summary Results'!E1193=0),FALSE,'Input and Summary Results'!$E1193)</f>
        <v>4.8515309999999999E-2</v>
      </c>
      <c r="E1611">
        <f t="shared" si="104"/>
        <v>-0.18153699221817129</v>
      </c>
      <c r="F1611">
        <f t="shared" si="105"/>
        <v>3.1981993633112368E-2</v>
      </c>
      <c r="G1611">
        <f>IF('Input and Summary Results'!$J$4="yes",IF(C1611=FALSE,FALSE,IF('Data Transformation'!E1611&lt;$R$10,E1611,$R$10)),IF(C1611=FALSE,FALSE,IF(C1611&lt;$R$10,C1611,$R$10)))</f>
        <v>0.65835935000000001</v>
      </c>
      <c r="H1611">
        <f>IF('Input and Summary Results'!$J$4="yes",'Data Transformation'!F1611,'Data Transformation'!D1611)</f>
        <v>4.8515309999999999E-2</v>
      </c>
      <c r="I1611">
        <f t="shared" si="106"/>
        <v>77</v>
      </c>
    </row>
    <row r="1612" spans="2:9" x14ac:dyDescent="0.25">
      <c r="B1612">
        <f>IF('Input and Summary Results'!D1194=0,FALSE,'Input and Summary Results'!$B1194)</f>
        <v>77</v>
      </c>
      <c r="C1612">
        <f>IF(OR(B1612=0,'Input and Summary Results'!D1194=0,'Input and Summary Results'!D1194=""),FALSE,'Input and Summary Results'!$D1194)</f>
        <v>0.67889949999999999</v>
      </c>
      <c r="D1612">
        <f>IF(OR(B1612=0,'Input and Summary Results'!E1194=0),FALSE,'Input and Summary Results'!$E1194)</f>
        <v>6.4273830000000004E-2</v>
      </c>
      <c r="E1612">
        <f t="shared" si="104"/>
        <v>-0.16819451117731163</v>
      </c>
      <c r="F1612">
        <f t="shared" si="105"/>
        <v>4.1088323411638983E-2</v>
      </c>
      <c r="G1612">
        <f>IF('Input and Summary Results'!$J$4="yes",IF(C1612=FALSE,FALSE,IF('Data Transformation'!E1612&lt;$R$10,E1612,$R$10)),IF(C1612=FALSE,FALSE,IF(C1612&lt;$R$10,C1612,$R$10)))</f>
        <v>0.67889949999999999</v>
      </c>
      <c r="H1612">
        <f>IF('Input and Summary Results'!$J$4="yes",'Data Transformation'!F1612,'Data Transformation'!D1612)</f>
        <v>6.4273830000000004E-2</v>
      </c>
      <c r="I1612">
        <f t="shared" si="106"/>
        <v>77</v>
      </c>
    </row>
    <row r="1613" spans="2:9" x14ac:dyDescent="0.25">
      <c r="B1613">
        <f>IF('Input and Summary Results'!D1195=0,FALSE,'Input and Summary Results'!$B1195)</f>
        <v>77</v>
      </c>
      <c r="C1613">
        <f>IF(OR(B1613=0,'Input and Summary Results'!D1195=0,'Input and Summary Results'!D1195=""),FALSE,'Input and Summary Results'!$D1195)</f>
        <v>0.68330964999999999</v>
      </c>
      <c r="D1613">
        <f>IF(OR(B1613=0,'Input and Summary Results'!E1195=0),FALSE,'Input and Summary Results'!$E1195)</f>
        <v>5.4982370000000003E-2</v>
      </c>
      <c r="E1613">
        <f t="shared" si="104"/>
        <v>-0.16538244593594437</v>
      </c>
      <c r="F1613">
        <f t="shared" si="105"/>
        <v>3.4921720452799107E-2</v>
      </c>
      <c r="G1613">
        <f>IF('Input and Summary Results'!$J$4="yes",IF(C1613=FALSE,FALSE,IF('Data Transformation'!E1613&lt;$R$10,E1613,$R$10)),IF(C1613=FALSE,FALSE,IF(C1613&lt;$R$10,C1613,$R$10)))</f>
        <v>0.68330964999999999</v>
      </c>
      <c r="H1613">
        <f>IF('Input and Summary Results'!$J$4="yes",'Data Transformation'!F1613,'Data Transformation'!D1613)</f>
        <v>5.4982370000000003E-2</v>
      </c>
      <c r="I1613">
        <f t="shared" si="106"/>
        <v>77</v>
      </c>
    </row>
    <row r="1614" spans="2:9" x14ac:dyDescent="0.25">
      <c r="B1614">
        <f>IF('Input and Summary Results'!D1196=0,FALSE,'Input and Summary Results'!$B1196)</f>
        <v>77</v>
      </c>
      <c r="C1614">
        <f>IF(OR(B1614=0,'Input and Summary Results'!D1196=0,'Input and Summary Results'!D1196=""),FALSE,'Input and Summary Results'!$D1196)</f>
        <v>0.68806780999999995</v>
      </c>
      <c r="D1614">
        <f>IF(OR(B1614=0,'Input and Summary Results'!E1196=0),FALSE,'Input and Summary Results'!$E1196)</f>
        <v>8.3015270000000002E-2</v>
      </c>
      <c r="E1614">
        <f t="shared" si="104"/>
        <v>-0.16236875935514861</v>
      </c>
      <c r="F1614">
        <f t="shared" si="105"/>
        <v>5.2362029812148901E-2</v>
      </c>
      <c r="G1614">
        <f>IF('Input and Summary Results'!$J$4="yes",IF(C1614=FALSE,FALSE,IF('Data Transformation'!E1614&lt;$R$10,E1614,$R$10)),IF(C1614=FALSE,FALSE,IF(C1614&lt;$R$10,C1614,$R$10)))</f>
        <v>0.68806780999999995</v>
      </c>
      <c r="H1614">
        <f>IF('Input and Summary Results'!$J$4="yes",'Data Transformation'!F1614,'Data Transformation'!D1614)</f>
        <v>8.3015270000000002E-2</v>
      </c>
      <c r="I1614">
        <f t="shared" si="106"/>
        <v>77</v>
      </c>
    </row>
    <row r="1615" spans="2:9" x14ac:dyDescent="0.25">
      <c r="B1615">
        <f>IF('Input and Summary Results'!D1197=0,FALSE,'Input and Summary Results'!$B1197)</f>
        <v>77</v>
      </c>
      <c r="C1615">
        <f>IF(OR(B1615=0,'Input and Summary Results'!D1197=0,'Input and Summary Results'!D1197=""),FALSE,'Input and Summary Results'!$D1197)</f>
        <v>0.69664932999999996</v>
      </c>
      <c r="D1615">
        <f>IF(OR(B1615=0,'Input and Summary Results'!E1197=0),FALSE,'Input and Summary Results'!$E1197)</f>
        <v>8.5771970000000003E-2</v>
      </c>
      <c r="E1615">
        <f t="shared" si="104"/>
        <v>-0.15698577623399471</v>
      </c>
      <c r="F1615">
        <f t="shared" si="105"/>
        <v>5.3434394288443522E-2</v>
      </c>
      <c r="G1615">
        <f>IF('Input and Summary Results'!$J$4="yes",IF(C1615=FALSE,FALSE,IF('Data Transformation'!E1615&lt;$R$10,E1615,$R$10)),IF(C1615=FALSE,FALSE,IF(C1615&lt;$R$10,C1615,$R$10)))</f>
        <v>0.69664932999999996</v>
      </c>
      <c r="H1615">
        <f>IF('Input and Summary Results'!$J$4="yes",'Data Transformation'!F1615,'Data Transformation'!D1615)</f>
        <v>8.5771970000000003E-2</v>
      </c>
      <c r="I1615">
        <f t="shared" si="106"/>
        <v>77</v>
      </c>
    </row>
    <row r="1616" spans="2:9" x14ac:dyDescent="0.25">
      <c r="B1616">
        <f>IF('Input and Summary Results'!D1198=0,FALSE,'Input and Summary Results'!$B1198)</f>
        <v>77</v>
      </c>
      <c r="C1616">
        <f>IF(OR(B1616=0,'Input and Summary Results'!D1198=0,'Input and Summary Results'!D1198=""),FALSE,'Input and Summary Results'!$D1198)</f>
        <v>0.73808156000000003</v>
      </c>
      <c r="D1616">
        <f>IF(OR(B1616=0,'Input and Summary Results'!E1198=0),FALSE,'Input and Summary Results'!$E1198)</f>
        <v>5.8572609999999997E-2</v>
      </c>
      <c r="E1616">
        <f t="shared" si="104"/>
        <v>-0.13189564481542618</v>
      </c>
      <c r="F1616">
        <f t="shared" si="105"/>
        <v>3.4441332933449788E-2</v>
      </c>
      <c r="G1616">
        <f>IF('Input and Summary Results'!$J$4="yes",IF(C1616=FALSE,FALSE,IF('Data Transformation'!E1616&lt;$R$10,E1616,$R$10)),IF(C1616=FALSE,FALSE,IF(C1616&lt;$R$10,C1616,$R$10)))</f>
        <v>0.73808156000000003</v>
      </c>
      <c r="H1616">
        <f>IF('Input and Summary Results'!$J$4="yes",'Data Transformation'!F1616,'Data Transformation'!D1616)</f>
        <v>5.8572609999999997E-2</v>
      </c>
      <c r="I1616">
        <f t="shared" si="106"/>
        <v>77</v>
      </c>
    </row>
    <row r="1617" spans="2:9" x14ac:dyDescent="0.25">
      <c r="B1617">
        <f>IF('Input and Summary Results'!D1199=0,FALSE,'Input and Summary Results'!$B1199)</f>
        <v>77</v>
      </c>
      <c r="C1617">
        <f>IF(OR(B1617=0,'Input and Summary Results'!D1199=0,'Input and Summary Results'!D1199=""),FALSE,'Input and Summary Results'!$D1199)</f>
        <v>0.75381564000000001</v>
      </c>
      <c r="D1617">
        <f>IF(OR(B1617=0,'Input and Summary Results'!E1199=0),FALSE,'Input and Summary Results'!$E1199)</f>
        <v>5.6954339999999999E-2</v>
      </c>
      <c r="E1617">
        <f t="shared" si="104"/>
        <v>-0.12273485614718165</v>
      </c>
      <c r="F1617">
        <f t="shared" si="105"/>
        <v>3.2790754460865254E-2</v>
      </c>
      <c r="G1617">
        <f>IF('Input and Summary Results'!$J$4="yes",IF(C1617=FALSE,FALSE,IF('Data Transformation'!E1617&lt;$R$10,E1617,$R$10)),IF(C1617=FALSE,FALSE,IF(C1617&lt;$R$10,C1617,$R$10)))</f>
        <v>0.75381564000000001</v>
      </c>
      <c r="H1617">
        <f>IF('Input and Summary Results'!$J$4="yes",'Data Transformation'!F1617,'Data Transformation'!D1617)</f>
        <v>5.6954339999999999E-2</v>
      </c>
      <c r="I1617">
        <f t="shared" si="106"/>
        <v>77</v>
      </c>
    </row>
    <row r="1618" spans="2:9" x14ac:dyDescent="0.25">
      <c r="B1618">
        <f>IF('Input and Summary Results'!D1200=0,FALSE,'Input and Summary Results'!$B1200)</f>
        <v>77</v>
      </c>
      <c r="C1618">
        <f>IF(OR(B1618=0,'Input and Summary Results'!D1200=0,'Input and Summary Results'!D1200=""),FALSE,'Input and Summary Results'!$D1200)</f>
        <v>0.76342107999999997</v>
      </c>
      <c r="D1618">
        <f>IF(OR(B1618=0,'Input and Summary Results'!E1200=0),FALSE,'Input and Summary Results'!$E1200)</f>
        <v>4.6762159999999997E-2</v>
      </c>
      <c r="E1618">
        <f t="shared" si="104"/>
        <v>-0.11723585224481642</v>
      </c>
      <c r="F1618">
        <f t="shared" si="105"/>
        <v>2.6583988799470926E-2</v>
      </c>
      <c r="G1618">
        <f>IF('Input and Summary Results'!$J$4="yes",IF(C1618=FALSE,FALSE,IF('Data Transformation'!E1618&lt;$R$10,E1618,$R$10)),IF(C1618=FALSE,FALSE,IF(C1618&lt;$R$10,C1618,$R$10)))</f>
        <v>0.76342107999999997</v>
      </c>
      <c r="H1618">
        <f>IF('Input and Summary Results'!$J$4="yes",'Data Transformation'!F1618,'Data Transformation'!D1618)</f>
        <v>4.6762159999999997E-2</v>
      </c>
      <c r="I1618">
        <f t="shared" si="106"/>
        <v>77</v>
      </c>
    </row>
    <row r="1619" spans="2:9" x14ac:dyDescent="0.25">
      <c r="B1619">
        <f>IF('Input and Summary Results'!D1201=0,FALSE,'Input and Summary Results'!$B1201)</f>
        <v>77</v>
      </c>
      <c r="C1619">
        <f>IF(OR(B1619=0,'Input and Summary Results'!D1201=0,'Input and Summary Results'!D1201=""),FALSE,'Input and Summary Results'!$D1201)</f>
        <v>0.80294078000000002</v>
      </c>
      <c r="D1619">
        <f>IF(OR(B1619=0,'Input and Summary Results'!E1201=0),FALSE,'Input and Summary Results'!$E1201)</f>
        <v>6.8202520000000003E-2</v>
      </c>
      <c r="E1619">
        <f t="shared" si="104"/>
        <v>-9.5316484444395097E-2</v>
      </c>
      <c r="F1619">
        <f t="shared" si="105"/>
        <v>3.6864354653901123E-2</v>
      </c>
      <c r="G1619">
        <f>IF('Input and Summary Results'!$J$4="yes",IF(C1619=FALSE,FALSE,IF('Data Transformation'!E1619&lt;$R$10,E1619,$R$10)),IF(C1619=FALSE,FALSE,IF(C1619&lt;$R$10,C1619,$R$10)))</f>
        <v>0.80294078000000002</v>
      </c>
      <c r="H1619">
        <f>IF('Input and Summary Results'!$J$4="yes",'Data Transformation'!F1619,'Data Transformation'!D1619)</f>
        <v>6.8202520000000003E-2</v>
      </c>
      <c r="I1619">
        <f t="shared" si="106"/>
        <v>77</v>
      </c>
    </row>
    <row r="1620" spans="2:9" x14ac:dyDescent="0.25">
      <c r="B1620">
        <f>IF('Input and Summary Results'!D1202=0,FALSE,'Input and Summary Results'!$B1202)</f>
        <v>77</v>
      </c>
      <c r="C1620">
        <f>IF(OR(B1620=0,'Input and Summary Results'!D1202=0,'Input and Summary Results'!D1202=""),FALSE,'Input and Summary Results'!$D1202)</f>
        <v>0.80559804000000002</v>
      </c>
      <c r="D1620">
        <f>IF(OR(B1620=0,'Input and Summary Results'!E1202=0),FALSE,'Input and Summary Results'!$E1202)</f>
        <v>9.5514020000000005E-2</v>
      </c>
      <c r="E1620">
        <f t="shared" si="104"/>
        <v>-9.3881599080828701E-2</v>
      </c>
      <c r="F1620">
        <f t="shared" si="105"/>
        <v>5.1456287902587251E-2</v>
      </c>
      <c r="G1620">
        <f>IF('Input and Summary Results'!$J$4="yes",IF(C1620=FALSE,FALSE,IF('Data Transformation'!E1620&lt;$R$10,E1620,$R$10)),IF(C1620=FALSE,FALSE,IF(C1620&lt;$R$10,C1620,$R$10)))</f>
        <v>0.80559804000000002</v>
      </c>
      <c r="H1620">
        <f>IF('Input and Summary Results'!$J$4="yes",'Data Transformation'!F1620,'Data Transformation'!D1620)</f>
        <v>9.5514020000000005E-2</v>
      </c>
      <c r="I1620">
        <f t="shared" si="106"/>
        <v>77</v>
      </c>
    </row>
    <row r="1621" spans="2:9" x14ac:dyDescent="0.25">
      <c r="B1621">
        <f>IF('Input and Summary Results'!D1203=0,FALSE,'Input and Summary Results'!$B1203)</f>
        <v>77</v>
      </c>
      <c r="C1621">
        <f>IF(OR(B1621=0,'Input and Summary Results'!D1203=0,'Input and Summary Results'!D1203=""),FALSE,'Input and Summary Results'!$D1203)</f>
        <v>0.83110625000000005</v>
      </c>
      <c r="D1621">
        <f>IF(OR(B1621=0,'Input and Summary Results'!E1203=0),FALSE,'Input and Summary Results'!$E1203)</f>
        <v>7.1564160000000002E-2</v>
      </c>
      <c r="E1621">
        <f t="shared" si="104"/>
        <v>-8.0343451740525179E-2</v>
      </c>
      <c r="F1621">
        <f t="shared" si="105"/>
        <v>3.7370487154921528E-2</v>
      </c>
      <c r="G1621">
        <f>IF('Input and Summary Results'!$J$4="yes",IF(C1621=FALSE,FALSE,IF('Data Transformation'!E1621&lt;$R$10,E1621,$R$10)),IF(C1621=FALSE,FALSE,IF(C1621&lt;$R$10,C1621,$R$10)))</f>
        <v>0.83110625000000005</v>
      </c>
      <c r="H1621">
        <f>IF('Input and Summary Results'!$J$4="yes",'Data Transformation'!F1621,'Data Transformation'!D1621)</f>
        <v>7.1564160000000002E-2</v>
      </c>
      <c r="I1621">
        <f t="shared" si="106"/>
        <v>77</v>
      </c>
    </row>
    <row r="1622" spans="2:9" x14ac:dyDescent="0.25">
      <c r="B1622">
        <f>IF('Input and Summary Results'!D1204=0,FALSE,'Input and Summary Results'!$B1204)</f>
        <v>77</v>
      </c>
      <c r="C1622">
        <f>IF(OR(B1622=0,'Input and Summary Results'!D1204=0,'Input and Summary Results'!D1204=""),FALSE,'Input and Summary Results'!$D1204)</f>
        <v>0.83568357999999998</v>
      </c>
      <c r="D1622">
        <f>IF(OR(B1622=0,'Input and Summary Results'!E1204=0),FALSE,'Input and Summary Results'!$E1204)</f>
        <v>7.7310649999999995E-2</v>
      </c>
      <c r="E1622">
        <f t="shared" si="104"/>
        <v>-7.795813102111214E-2</v>
      </c>
      <c r="F1622">
        <f t="shared" si="105"/>
        <v>4.0150151209145453E-2</v>
      </c>
      <c r="G1622">
        <f>IF('Input and Summary Results'!$J$4="yes",IF(C1622=FALSE,FALSE,IF('Data Transformation'!E1622&lt;$R$10,E1622,$R$10)),IF(C1622=FALSE,FALSE,IF(C1622&lt;$R$10,C1622,$R$10)))</f>
        <v>0.83568357999999998</v>
      </c>
      <c r="H1622">
        <f>IF('Input and Summary Results'!$J$4="yes",'Data Transformation'!F1622,'Data Transformation'!D1622)</f>
        <v>7.7310649999999995E-2</v>
      </c>
      <c r="I1622">
        <f t="shared" si="106"/>
        <v>77</v>
      </c>
    </row>
    <row r="1623" spans="2:9" x14ac:dyDescent="0.25">
      <c r="B1623">
        <f>IF('Input and Summary Results'!D1205=0,FALSE,'Input and Summary Results'!$B1205)</f>
        <v>77</v>
      </c>
      <c r="C1623">
        <f>IF(OR(B1623=0,'Input and Summary Results'!D1205=0,'Input and Summary Results'!D1205=""),FALSE,'Input and Summary Results'!$D1205)</f>
        <v>0.87442209000000004</v>
      </c>
      <c r="D1623">
        <f>IF(OR(B1623=0,'Input and Summary Results'!E1205=0),FALSE,'Input and Summary Results'!$E1205)</f>
        <v>7.231638E-2</v>
      </c>
      <c r="E1623">
        <f t="shared" si="104"/>
        <v>-5.827887959915188E-2</v>
      </c>
      <c r="F1623">
        <f t="shared" si="105"/>
        <v>3.5892630434347789E-2</v>
      </c>
      <c r="G1623">
        <f>IF('Input and Summary Results'!$J$4="yes",IF(C1623=FALSE,FALSE,IF('Data Transformation'!E1623&lt;$R$10,E1623,$R$10)),IF(C1623=FALSE,FALSE,IF(C1623&lt;$R$10,C1623,$R$10)))</f>
        <v>0.87442209000000004</v>
      </c>
      <c r="H1623">
        <f>IF('Input and Summary Results'!$J$4="yes",'Data Transformation'!F1623,'Data Transformation'!D1623)</f>
        <v>7.231638E-2</v>
      </c>
      <c r="I1623">
        <f t="shared" si="106"/>
        <v>77</v>
      </c>
    </row>
    <row r="1624" spans="2:9" x14ac:dyDescent="0.25">
      <c r="B1624">
        <f>IF('Input and Summary Results'!D1206=0,FALSE,'Input and Summary Results'!$B1206)</f>
        <v>77</v>
      </c>
      <c r="C1624">
        <f>IF(OR(B1624=0,'Input and Summary Results'!D1206=0,'Input and Summary Results'!D1206=""),FALSE,'Input and Summary Results'!$D1206)</f>
        <v>0.88533306000000001</v>
      </c>
      <c r="D1624">
        <f>IF(OR(B1624=0,'Input and Summary Results'!E1206=0),FALSE,'Input and Summary Results'!$E1206)</f>
        <v>8.2330310000000004E-2</v>
      </c>
      <c r="E1624">
        <f t="shared" si="104"/>
        <v>-5.289331810558396E-2</v>
      </c>
      <c r="F1624">
        <f t="shared" si="105"/>
        <v>4.0359223160603537E-2</v>
      </c>
      <c r="G1624">
        <f>IF('Input and Summary Results'!$J$4="yes",IF(C1624=FALSE,FALSE,IF('Data Transformation'!E1624&lt;$R$10,E1624,$R$10)),IF(C1624=FALSE,FALSE,IF(C1624&lt;$R$10,C1624,$R$10)))</f>
        <v>0.88533306000000001</v>
      </c>
      <c r="H1624">
        <f>IF('Input and Summary Results'!$J$4="yes",'Data Transformation'!F1624,'Data Transformation'!D1624)</f>
        <v>8.2330310000000004E-2</v>
      </c>
      <c r="I1624">
        <f t="shared" si="106"/>
        <v>77</v>
      </c>
    </row>
    <row r="1625" spans="2:9" x14ac:dyDescent="0.25">
      <c r="B1625">
        <f>IF('Input and Summary Results'!D1207=0,FALSE,'Input and Summary Results'!$B1207)</f>
        <v>77</v>
      </c>
      <c r="C1625">
        <f>IF(OR(B1625=0,'Input and Summary Results'!D1207=0,'Input and Summary Results'!D1207=""),FALSE,'Input and Summary Results'!$D1207)</f>
        <v>0.98735435000000005</v>
      </c>
      <c r="D1625">
        <f>IF(OR(B1625=0,'Input and Summary Results'!E1207=0),FALSE,'Input and Summary Results'!$E1207)</f>
        <v>8.9920940000000005E-2</v>
      </c>
      <c r="E1625">
        <f t="shared" si="104"/>
        <v>-5.5269561132523992E-3</v>
      </c>
      <c r="F1625">
        <f t="shared" si="105"/>
        <v>3.9525513773246652E-2</v>
      </c>
      <c r="G1625">
        <f>IF('Input and Summary Results'!$J$4="yes",IF(C1625=FALSE,FALSE,IF('Data Transformation'!E1625&lt;$R$10,E1625,$R$10)),IF(C1625=FALSE,FALSE,IF(C1625&lt;$R$10,C1625,$R$10)))</f>
        <v>0.98735435000000005</v>
      </c>
      <c r="H1625">
        <f>IF('Input and Summary Results'!$J$4="yes",'Data Transformation'!F1625,'Data Transformation'!D1625)</f>
        <v>8.9920940000000005E-2</v>
      </c>
      <c r="I1625">
        <f t="shared" si="106"/>
        <v>77</v>
      </c>
    </row>
    <row r="1626" spans="2:9" x14ac:dyDescent="0.25">
      <c r="B1626">
        <f>IF('Input and Summary Results'!D1208=0,FALSE,'Input and Summary Results'!$B1208)</f>
        <v>77</v>
      </c>
      <c r="C1626">
        <f>IF(OR(B1626=0,'Input and Summary Results'!D1208=0,'Input and Summary Results'!D1208=""),FALSE,'Input and Summary Results'!$D1208)</f>
        <v>1.06281034</v>
      </c>
      <c r="D1626">
        <f>IF(OR(B1626=0,'Input and Summary Results'!E1208=0),FALSE,'Input and Summary Results'!$E1208)</f>
        <v>6.9612380000000001E-2</v>
      </c>
      <c r="E1626">
        <f t="shared" si="104"/>
        <v>2.6455770976382943E-2</v>
      </c>
      <c r="F1626">
        <f t="shared" si="105"/>
        <v>2.8426306917563489E-2</v>
      </c>
      <c r="G1626">
        <f>IF('Input and Summary Results'!$J$4="yes",IF(C1626=FALSE,FALSE,IF('Data Transformation'!E1626&lt;$R$10,E1626,$R$10)),IF(C1626=FALSE,FALSE,IF(C1626&lt;$R$10,C1626,$R$10)))</f>
        <v>1.06281034</v>
      </c>
      <c r="H1626">
        <f>IF('Input and Summary Results'!$J$4="yes",'Data Transformation'!F1626,'Data Transformation'!D1626)</f>
        <v>6.9612380000000001E-2</v>
      </c>
      <c r="I1626">
        <f t="shared" si="106"/>
        <v>77</v>
      </c>
    </row>
    <row r="1627" spans="2:9" x14ac:dyDescent="0.25">
      <c r="B1627">
        <f>IF('Input and Summary Results'!D1209=0,FALSE,'Input and Summary Results'!$B1209)</f>
        <v>77</v>
      </c>
      <c r="C1627">
        <f>IF(OR(B1627=0,'Input and Summary Results'!D1209=0,'Input and Summary Results'!D1209=""),FALSE,'Input and Summary Results'!$D1209)</f>
        <v>1.1979441200000001</v>
      </c>
      <c r="D1627">
        <f>IF(OR(B1627=0,'Input and Summary Results'!E1209=0),FALSE,'Input and Summary Results'!$E1209)</f>
        <v>8.8267899999999996E-2</v>
      </c>
      <c r="E1627">
        <f t="shared" si="104"/>
        <v>7.8436560172108663E-2</v>
      </c>
      <c r="F1627">
        <f t="shared" si="105"/>
        <v>3.1978343530748327E-2</v>
      </c>
      <c r="G1627">
        <f>IF('Input and Summary Results'!$J$4="yes",IF(C1627=FALSE,FALSE,IF('Data Transformation'!E1627&lt;$R$10,E1627,$R$10)),IF(C1627=FALSE,FALSE,IF(C1627&lt;$R$10,C1627,$R$10)))</f>
        <v>1.1979441200000001</v>
      </c>
      <c r="H1627">
        <f>IF('Input and Summary Results'!$J$4="yes",'Data Transformation'!F1627,'Data Transformation'!D1627)</f>
        <v>8.8267899999999996E-2</v>
      </c>
      <c r="I1627">
        <f t="shared" si="106"/>
        <v>77</v>
      </c>
    </row>
    <row r="1628" spans="2:9" x14ac:dyDescent="0.25">
      <c r="B1628">
        <f>IF('Input and Summary Results'!D1210=0,FALSE,'Input and Summary Results'!$B1210)</f>
        <v>78</v>
      </c>
      <c r="C1628">
        <f>IF(OR(B1628=0,'Input and Summary Results'!D1210=0,'Input and Summary Results'!D1210=""),FALSE,'Input and Summary Results'!$D1210)</f>
        <v>0.70741306000000004</v>
      </c>
      <c r="D1628">
        <f>IF(OR(B1628=0,'Input and Summary Results'!E1210=0),FALSE,'Input and Summary Results'!$E1210)</f>
        <v>5.1008680000000001E-2</v>
      </c>
      <c r="E1628">
        <f t="shared" si="104"/>
        <v>-0.15032692666209674</v>
      </c>
      <c r="F1628">
        <f t="shared" si="105"/>
        <v>3.1293975714839078E-2</v>
      </c>
      <c r="G1628">
        <f>IF('Input and Summary Results'!$J$4="yes",IF(C1628=FALSE,FALSE,IF('Data Transformation'!E1628&lt;$R$10,E1628,$R$10)),IF(C1628=FALSE,FALSE,IF(C1628&lt;$R$10,C1628,$R$10)))</f>
        <v>0.70741306000000004</v>
      </c>
      <c r="H1628">
        <f>IF('Input and Summary Results'!$J$4="yes",'Data Transformation'!F1628,'Data Transformation'!D1628)</f>
        <v>5.1008680000000001E-2</v>
      </c>
      <c r="I1628">
        <f t="shared" si="106"/>
        <v>78</v>
      </c>
    </row>
    <row r="1629" spans="2:9" x14ac:dyDescent="0.25">
      <c r="B1629">
        <f>IF('Input and Summary Results'!D1211=0,FALSE,'Input and Summary Results'!$B1211)</f>
        <v>78</v>
      </c>
      <c r="C1629">
        <f>IF(OR(B1629=0,'Input and Summary Results'!D1211=0,'Input and Summary Results'!D1211=""),FALSE,'Input and Summary Results'!$D1211)</f>
        <v>0.83229715999999998</v>
      </c>
      <c r="D1629">
        <f>IF(OR(B1629=0,'Input and Summary Results'!E1211=0),FALSE,'Input and Summary Results'!$E1211)</f>
        <v>9.9912020000000004E-2</v>
      </c>
      <c r="E1629">
        <f t="shared" si="104"/>
        <v>-7.9721587282746573E-2</v>
      </c>
      <c r="F1629">
        <f t="shared" si="105"/>
        <v>5.2098960280003839E-2</v>
      </c>
      <c r="G1629">
        <f>IF('Input and Summary Results'!$J$4="yes",IF(C1629=FALSE,FALSE,IF('Data Transformation'!E1629&lt;$R$10,E1629,$R$10)),IF(C1629=FALSE,FALSE,IF(C1629&lt;$R$10,C1629,$R$10)))</f>
        <v>0.83229715999999998</v>
      </c>
      <c r="H1629">
        <f>IF('Input and Summary Results'!$J$4="yes",'Data Transformation'!F1629,'Data Transformation'!D1629)</f>
        <v>9.9912020000000004E-2</v>
      </c>
      <c r="I1629">
        <f t="shared" si="106"/>
        <v>78</v>
      </c>
    </row>
    <row r="1630" spans="2:9" x14ac:dyDescent="0.25">
      <c r="B1630">
        <f>IF('Input and Summary Results'!D1212=0,FALSE,'Input and Summary Results'!$B1212)</f>
        <v>78</v>
      </c>
      <c r="C1630">
        <f>IF(OR(B1630=0,'Input and Summary Results'!D1212=0,'Input and Summary Results'!D1212=""),FALSE,'Input and Summary Results'!$D1212)</f>
        <v>0.88764949000000004</v>
      </c>
      <c r="D1630">
        <f>IF(OR(B1630=0,'Input and Summary Results'!E1212=0),FALSE,'Input and Summary Results'!$E1212)</f>
        <v>5.1980739999999998E-2</v>
      </c>
      <c r="E1630">
        <f t="shared" si="104"/>
        <v>-5.1758492115185316E-2</v>
      </c>
      <c r="F1630">
        <f t="shared" si="105"/>
        <v>2.5415033089243363E-2</v>
      </c>
      <c r="G1630">
        <f>IF('Input and Summary Results'!$J$4="yes",IF(C1630=FALSE,FALSE,IF('Data Transformation'!E1630&lt;$R$10,E1630,$R$10)),IF(C1630=FALSE,FALSE,IF(C1630&lt;$R$10,C1630,$R$10)))</f>
        <v>0.88764949000000004</v>
      </c>
      <c r="H1630">
        <f>IF('Input and Summary Results'!$J$4="yes",'Data Transformation'!F1630,'Data Transformation'!D1630)</f>
        <v>5.1980739999999998E-2</v>
      </c>
      <c r="I1630">
        <f t="shared" si="106"/>
        <v>78</v>
      </c>
    </row>
    <row r="1631" spans="2:9" x14ac:dyDescent="0.25">
      <c r="B1631">
        <f>IF('Input and Summary Results'!D1213=0,FALSE,'Input and Summary Results'!$B1213)</f>
        <v>78</v>
      </c>
      <c r="C1631">
        <f>IF(OR(B1631=0,'Input and Summary Results'!D1213=0,'Input and Summary Results'!D1213=""),FALSE,'Input and Summary Results'!$D1213)</f>
        <v>0.95423365999999998</v>
      </c>
      <c r="D1631">
        <f>IF(OR(B1631=0,'Input and Summary Results'!E1213=0),FALSE,'Input and Summary Results'!$E1213)</f>
        <v>9.22457E-2</v>
      </c>
      <c r="E1631">
        <f t="shared" si="104"/>
        <v>-2.034526803864041E-2</v>
      </c>
      <c r="F1631">
        <f t="shared" si="105"/>
        <v>4.1954749112497247E-2</v>
      </c>
      <c r="G1631">
        <f>IF('Input and Summary Results'!$J$4="yes",IF(C1631=FALSE,FALSE,IF('Data Transformation'!E1631&lt;$R$10,E1631,$R$10)),IF(C1631=FALSE,FALSE,IF(C1631&lt;$R$10,C1631,$R$10)))</f>
        <v>0.95423365999999998</v>
      </c>
      <c r="H1631">
        <f>IF('Input and Summary Results'!$J$4="yes",'Data Transformation'!F1631,'Data Transformation'!D1631)</f>
        <v>9.22457E-2</v>
      </c>
      <c r="I1631">
        <f t="shared" si="106"/>
        <v>78</v>
      </c>
    </row>
    <row r="1632" spans="2:9" x14ac:dyDescent="0.25">
      <c r="B1632">
        <f>IF('Input and Summary Results'!D1214=0,FALSE,'Input and Summary Results'!$B1214)</f>
        <v>78</v>
      </c>
      <c r="C1632">
        <f>IF(OR(B1632=0,'Input and Summary Results'!D1214=0,'Input and Summary Results'!D1214=""),FALSE,'Input and Summary Results'!$D1214)</f>
        <v>0.95639209000000003</v>
      </c>
      <c r="D1632">
        <f>IF(OR(B1632=0,'Input and Summary Results'!E1214=0),FALSE,'Input and Summary Results'!$E1214)</f>
        <v>4.198971E-2</v>
      </c>
      <c r="E1632">
        <f t="shared" si="104"/>
        <v>-1.9364024446222868E-2</v>
      </c>
      <c r="F1632">
        <f t="shared" si="105"/>
        <v>1.9054459285626255E-2</v>
      </c>
      <c r="G1632">
        <f>IF('Input and Summary Results'!$J$4="yes",IF(C1632=FALSE,FALSE,IF('Data Transformation'!E1632&lt;$R$10,E1632,$R$10)),IF(C1632=FALSE,FALSE,IF(C1632&lt;$R$10,C1632,$R$10)))</f>
        <v>0.95639209000000003</v>
      </c>
      <c r="H1632">
        <f>IF('Input and Summary Results'!$J$4="yes",'Data Transformation'!F1632,'Data Transformation'!D1632)</f>
        <v>4.198971E-2</v>
      </c>
      <c r="I1632">
        <f t="shared" si="106"/>
        <v>78</v>
      </c>
    </row>
    <row r="1633" spans="2:9" x14ac:dyDescent="0.25">
      <c r="B1633">
        <f>IF('Input and Summary Results'!D1215=0,FALSE,'Input and Summary Results'!$B1215)</f>
        <v>78</v>
      </c>
      <c r="C1633">
        <f>IF(OR(B1633=0,'Input and Summary Results'!D1215=0,'Input and Summary Results'!D1215=""),FALSE,'Input and Summary Results'!$D1215)</f>
        <v>0.99056564000000003</v>
      </c>
      <c r="D1633">
        <f>IF(OR(B1633=0,'Input and Summary Results'!E1215=0),FALSE,'Input and Summary Results'!$E1215)</f>
        <v>4.1887649999999998E-2</v>
      </c>
      <c r="E1633">
        <f t="shared" si="104"/>
        <v>-4.1167405744419946E-3</v>
      </c>
      <c r="F1633">
        <f t="shared" si="105"/>
        <v>1.8352383088918772E-2</v>
      </c>
      <c r="G1633">
        <f>IF('Input and Summary Results'!$J$4="yes",IF(C1633=FALSE,FALSE,IF('Data Transformation'!E1633&lt;$R$10,E1633,$R$10)),IF(C1633=FALSE,FALSE,IF(C1633&lt;$R$10,C1633,$R$10)))</f>
        <v>0.99056564000000003</v>
      </c>
      <c r="H1633">
        <f>IF('Input and Summary Results'!$J$4="yes",'Data Transformation'!F1633,'Data Transformation'!D1633)</f>
        <v>4.1887649999999998E-2</v>
      </c>
      <c r="I1633">
        <f t="shared" si="106"/>
        <v>78</v>
      </c>
    </row>
    <row r="1634" spans="2:9" x14ac:dyDescent="0.25">
      <c r="B1634">
        <f>IF('Input and Summary Results'!D1216=0,FALSE,'Input and Summary Results'!$B1216)</f>
        <v>78</v>
      </c>
      <c r="C1634">
        <f>IF(OR(B1634=0,'Input and Summary Results'!D1216=0,'Input and Summary Results'!D1216=""),FALSE,'Input and Summary Results'!$D1216)</f>
        <v>1.0067612100000001</v>
      </c>
      <c r="D1634">
        <f>IF(OR(B1634=0,'Input and Summary Results'!E1216=0),FALSE,'Input and Summary Results'!$E1216)</f>
        <v>3.9732730000000001E-2</v>
      </c>
      <c r="E1634">
        <f t="shared" si="104"/>
        <v>2.9264740520420214E-3</v>
      </c>
      <c r="F1634">
        <f t="shared" si="105"/>
        <v>1.7128197479916809E-2</v>
      </c>
      <c r="G1634">
        <f>IF('Input and Summary Results'!$J$4="yes",IF(C1634=FALSE,FALSE,IF('Data Transformation'!E1634&lt;$R$10,E1634,$R$10)),IF(C1634=FALSE,FALSE,IF(C1634&lt;$R$10,C1634,$R$10)))</f>
        <v>1.0067612100000001</v>
      </c>
      <c r="H1634">
        <f>IF('Input and Summary Results'!$J$4="yes",'Data Transformation'!F1634,'Data Transformation'!D1634)</f>
        <v>3.9732730000000001E-2</v>
      </c>
      <c r="I1634">
        <f t="shared" si="106"/>
        <v>78</v>
      </c>
    </row>
    <row r="1635" spans="2:9" x14ac:dyDescent="0.25">
      <c r="B1635">
        <f>IF('Input and Summary Results'!D1217=0,FALSE,'Input and Summary Results'!$B1217)</f>
        <v>78</v>
      </c>
      <c r="C1635">
        <f>IF(OR(B1635=0,'Input and Summary Results'!D1217=0,'Input and Summary Results'!D1217=""),FALSE,'Input and Summary Results'!$D1217)</f>
        <v>1.06100335</v>
      </c>
      <c r="D1635">
        <f>IF(OR(B1635=0,'Input and Summary Results'!E1217=0),FALSE,'Input and Summary Results'!$E1217)</f>
        <v>6.9458199999999998E-2</v>
      </c>
      <c r="E1635">
        <f t="shared" si="104"/>
        <v>2.5716755140000006E-2</v>
      </c>
      <c r="F1635">
        <f t="shared" si="105"/>
        <v>2.8411652800153741E-2</v>
      </c>
      <c r="G1635">
        <f>IF('Input and Summary Results'!$J$4="yes",IF(C1635=FALSE,FALSE,IF('Data Transformation'!E1635&lt;$R$10,E1635,$R$10)),IF(C1635=FALSE,FALSE,IF(C1635&lt;$R$10,C1635,$R$10)))</f>
        <v>1.06100335</v>
      </c>
      <c r="H1635">
        <f>IF('Input and Summary Results'!$J$4="yes",'Data Transformation'!F1635,'Data Transformation'!D1635)</f>
        <v>6.9458199999999998E-2</v>
      </c>
      <c r="I1635">
        <f t="shared" si="106"/>
        <v>78</v>
      </c>
    </row>
    <row r="1636" spans="2:9" x14ac:dyDescent="0.25">
      <c r="B1636">
        <f>IF('Input and Summary Results'!D1218=0,FALSE,'Input and Summary Results'!$B1218)</f>
        <v>78</v>
      </c>
      <c r="C1636">
        <f>IF(OR(B1636=0,'Input and Summary Results'!D1218=0,'Input and Summary Results'!D1218=""),FALSE,'Input and Summary Results'!$D1218)</f>
        <v>1.0865875599999999</v>
      </c>
      <c r="D1636">
        <f>IF(OR(B1636=0,'Input and Summary Results'!E1218=0),FALSE,'Input and Summary Results'!$E1218)</f>
        <v>6.5123399999999998E-2</v>
      </c>
      <c r="E1636">
        <f t="shared" si="104"/>
        <v>3.6064728624923395E-2</v>
      </c>
      <c r="F1636">
        <f t="shared" si="105"/>
        <v>2.6011300552713858E-2</v>
      </c>
      <c r="G1636">
        <f>IF('Input and Summary Results'!$J$4="yes",IF(C1636=FALSE,FALSE,IF('Data Transformation'!E1636&lt;$R$10,E1636,$R$10)),IF(C1636=FALSE,FALSE,IF(C1636&lt;$R$10,C1636,$R$10)))</f>
        <v>1.0865875599999999</v>
      </c>
      <c r="H1636">
        <f>IF('Input and Summary Results'!$J$4="yes",'Data Transformation'!F1636,'Data Transformation'!D1636)</f>
        <v>6.5123399999999998E-2</v>
      </c>
      <c r="I1636">
        <f t="shared" si="106"/>
        <v>78</v>
      </c>
    </row>
    <row r="1637" spans="2:9" x14ac:dyDescent="0.25">
      <c r="B1637">
        <f>IF('Input and Summary Results'!D1219=0,FALSE,'Input and Summary Results'!$B1219)</f>
        <v>78</v>
      </c>
      <c r="C1637">
        <f>IF(OR(B1637=0,'Input and Summary Results'!D1219=0,'Input and Summary Results'!D1219=""),FALSE,'Input and Summary Results'!$D1219)</f>
        <v>1.1035447300000001</v>
      </c>
      <c r="D1637">
        <f>IF(OR(B1637=0,'Input and Summary Results'!E1219=0),FALSE,'Input and Summary Results'!$E1219)</f>
        <v>4.9657369999999999E-2</v>
      </c>
      <c r="E1637">
        <f t="shared" si="104"/>
        <v>4.2789941121120327E-2</v>
      </c>
      <c r="F1637">
        <f t="shared" si="105"/>
        <v>1.9529157263974247E-2</v>
      </c>
      <c r="G1637">
        <f>IF('Input and Summary Results'!$J$4="yes",IF(C1637=FALSE,FALSE,IF('Data Transformation'!E1637&lt;$R$10,E1637,$R$10)),IF(C1637=FALSE,FALSE,IF(C1637&lt;$R$10,C1637,$R$10)))</f>
        <v>1.1035447300000001</v>
      </c>
      <c r="H1637">
        <f>IF('Input and Summary Results'!$J$4="yes",'Data Transformation'!F1637,'Data Transformation'!D1637)</f>
        <v>4.9657369999999999E-2</v>
      </c>
      <c r="I1637">
        <f t="shared" si="106"/>
        <v>78</v>
      </c>
    </row>
    <row r="1638" spans="2:9" x14ac:dyDescent="0.25">
      <c r="B1638">
        <f>IF('Input and Summary Results'!D1220=0,FALSE,'Input and Summary Results'!$B1220)</f>
        <v>79</v>
      </c>
      <c r="C1638">
        <f>IF(OR(B1638=0,'Input and Summary Results'!D1220=0,'Input and Summary Results'!D1220=""),FALSE,'Input and Summary Results'!$D1220)</f>
        <v>0.11120125</v>
      </c>
      <c r="D1638">
        <f>IF(OR(B1638=0,'Input and Summary Results'!E1220=0),FALSE,'Input and Summary Results'!$E1220)</f>
        <v>3.502508E-2</v>
      </c>
      <c r="E1638">
        <f t="shared" si="104"/>
        <v>-0.95389033087400443</v>
      </c>
      <c r="F1638">
        <f t="shared" si="105"/>
        <v>0.13669706698440889</v>
      </c>
      <c r="G1638">
        <f>IF('Input and Summary Results'!$J$4="yes",IF(C1638=FALSE,FALSE,IF('Data Transformation'!E1638&lt;$R$10,E1638,$R$10)),IF(C1638=FALSE,FALSE,IF(C1638&lt;$R$10,C1638,$R$10)))</f>
        <v>0.11120125</v>
      </c>
      <c r="H1638">
        <f>IF('Input and Summary Results'!$J$4="yes",'Data Transformation'!F1638,'Data Transformation'!D1638)</f>
        <v>3.502508E-2</v>
      </c>
      <c r="I1638">
        <f t="shared" si="106"/>
        <v>79</v>
      </c>
    </row>
    <row r="1639" spans="2:9" x14ac:dyDescent="0.25">
      <c r="B1639">
        <f>IF('Input and Summary Results'!D1221=0,FALSE,'Input and Summary Results'!$B1221)</f>
        <v>79</v>
      </c>
      <c r="C1639">
        <f>IF(OR(B1639=0,'Input and Summary Results'!D1221=0,'Input and Summary Results'!D1221=""),FALSE,'Input and Summary Results'!$D1221)</f>
        <v>0.11535977</v>
      </c>
      <c r="D1639">
        <f>IF(OR(B1639=0,'Input and Summary Results'!E1221=0),FALSE,'Input and Summary Results'!$E1221)</f>
        <v>4.9670529999999997E-2</v>
      </c>
      <c r="E1639">
        <f t="shared" si="104"/>
        <v>-0.93794561850389735</v>
      </c>
      <c r="F1639">
        <f t="shared" si="105"/>
        <v>0.18686765776318728</v>
      </c>
      <c r="G1639">
        <f>IF('Input and Summary Results'!$J$4="yes",IF(C1639=FALSE,FALSE,IF('Data Transformation'!E1639&lt;$R$10,E1639,$R$10)),IF(C1639=FALSE,FALSE,IF(C1639&lt;$R$10,C1639,$R$10)))</f>
        <v>0.11535977</v>
      </c>
      <c r="H1639">
        <f>IF('Input and Summary Results'!$J$4="yes",'Data Transformation'!F1639,'Data Transformation'!D1639)</f>
        <v>4.9670529999999997E-2</v>
      </c>
      <c r="I1639">
        <f t="shared" si="106"/>
        <v>79</v>
      </c>
    </row>
    <row r="1640" spans="2:9" x14ac:dyDescent="0.25">
      <c r="B1640">
        <f>IF('Input and Summary Results'!D1222=0,FALSE,'Input and Summary Results'!$B1222)</f>
        <v>79</v>
      </c>
      <c r="C1640">
        <f>IF(OR(B1640=0,'Input and Summary Results'!D1222=0,'Input and Summary Results'!D1222=""),FALSE,'Input and Summary Results'!$D1222)</f>
        <v>0.12839139999999999</v>
      </c>
      <c r="D1640">
        <f>IF(OR(B1640=0,'Input and Summary Results'!E1222=0),FALSE,'Input and Summary Results'!$E1222)</f>
        <v>5.0609130000000002E-2</v>
      </c>
      <c r="E1640">
        <f t="shared" si="104"/>
        <v>-0.89146406550103996</v>
      </c>
      <c r="F1640">
        <f t="shared" si="105"/>
        <v>0.17107347080879251</v>
      </c>
      <c r="G1640">
        <f>IF('Input and Summary Results'!$J$4="yes",IF(C1640=FALSE,FALSE,IF('Data Transformation'!E1640&lt;$R$10,E1640,$R$10)),IF(C1640=FALSE,FALSE,IF(C1640&lt;$R$10,C1640,$R$10)))</f>
        <v>0.12839139999999999</v>
      </c>
      <c r="H1640">
        <f>IF('Input and Summary Results'!$J$4="yes",'Data Transformation'!F1640,'Data Transformation'!D1640)</f>
        <v>5.0609130000000002E-2</v>
      </c>
      <c r="I1640">
        <f t="shared" si="106"/>
        <v>79</v>
      </c>
    </row>
    <row r="1641" spans="2:9" x14ac:dyDescent="0.25">
      <c r="B1641">
        <f>IF('Input and Summary Results'!D1223=0,FALSE,'Input and Summary Results'!$B1223)</f>
        <v>79</v>
      </c>
      <c r="C1641">
        <f>IF(OR(B1641=0,'Input and Summary Results'!D1223=0,'Input and Summary Results'!D1223=""),FALSE,'Input and Summary Results'!$D1223)</f>
        <v>0.13745416999999999</v>
      </c>
      <c r="D1641">
        <f>IF(OR(B1641=0,'Input and Summary Results'!E1223=0),FALSE,'Input and Summary Results'!$E1223)</f>
        <v>5.3470810000000001E-2</v>
      </c>
      <c r="E1641">
        <f t="shared" si="104"/>
        <v>-0.86184208026199227</v>
      </c>
      <c r="F1641">
        <f t="shared" si="105"/>
        <v>0.16882959272898015</v>
      </c>
      <c r="G1641">
        <f>IF('Input and Summary Results'!$J$4="yes",IF(C1641=FALSE,FALSE,IF('Data Transformation'!E1641&lt;$R$10,E1641,$R$10)),IF(C1641=FALSE,FALSE,IF(C1641&lt;$R$10,C1641,$R$10)))</f>
        <v>0.13745416999999999</v>
      </c>
      <c r="H1641">
        <f>IF('Input and Summary Results'!$J$4="yes",'Data Transformation'!F1641,'Data Transformation'!D1641)</f>
        <v>5.3470810000000001E-2</v>
      </c>
      <c r="I1641">
        <f t="shared" si="106"/>
        <v>79</v>
      </c>
    </row>
    <row r="1642" spans="2:9" x14ac:dyDescent="0.25">
      <c r="B1642">
        <f>IF('Input and Summary Results'!D1224=0,FALSE,'Input and Summary Results'!$B1224)</f>
        <v>79</v>
      </c>
      <c r="C1642">
        <f>IF(OR(B1642=0,'Input and Summary Results'!D1224=0,'Input and Summary Results'!D1224=""),FALSE,'Input and Summary Results'!$D1224)</f>
        <v>0.13968153999999999</v>
      </c>
      <c r="D1642">
        <f>IF(OR(B1642=0,'Input and Summary Results'!E1224=0),FALSE,'Input and Summary Results'!$E1224)</f>
        <v>5.9797839999999998E-2</v>
      </c>
      <c r="E1642">
        <f t="shared" ref="E1642:E1705" si="107">IF(C1642=FALSE,FALSE,LOG10(C1642))</f>
        <v>-0.85486098548117984</v>
      </c>
      <c r="F1642">
        <f t="shared" ref="F1642:F1705" si="108">IF(D1642=FALSE, FALSE,0.434*D1642/C1642)</f>
        <v>0.18579593667137403</v>
      </c>
      <c r="G1642">
        <f>IF('Input and Summary Results'!$J$4="yes",IF(C1642=FALSE,FALSE,IF('Data Transformation'!E1642&lt;$R$10,E1642,$R$10)),IF(C1642=FALSE,FALSE,IF(C1642&lt;$R$10,C1642,$R$10)))</f>
        <v>0.13968153999999999</v>
      </c>
      <c r="H1642">
        <f>IF('Input and Summary Results'!$J$4="yes",'Data Transformation'!F1642,'Data Transformation'!D1642)</f>
        <v>5.9797839999999998E-2</v>
      </c>
      <c r="I1642">
        <f t="shared" si="106"/>
        <v>79</v>
      </c>
    </row>
    <row r="1643" spans="2:9" x14ac:dyDescent="0.25">
      <c r="B1643">
        <f>IF('Input and Summary Results'!D1225=0,FALSE,'Input and Summary Results'!$B1225)</f>
        <v>79</v>
      </c>
      <c r="C1643">
        <f>IF(OR(B1643=0,'Input and Summary Results'!D1225=0,'Input and Summary Results'!D1225=""),FALSE,'Input and Summary Results'!$D1225)</f>
        <v>0.16992500999999999</v>
      </c>
      <c r="D1643">
        <f>IF(OR(B1643=0,'Input and Summary Results'!E1225=0),FALSE,'Input and Summary Results'!$E1225)</f>
        <v>5.6101640000000001E-2</v>
      </c>
      <c r="E1643">
        <f t="shared" si="107"/>
        <v>-0.76974269584769162</v>
      </c>
      <c r="F1643">
        <f t="shared" si="108"/>
        <v>0.14328739342136865</v>
      </c>
      <c r="G1643">
        <f>IF('Input and Summary Results'!$J$4="yes",IF(C1643=FALSE,FALSE,IF('Data Transformation'!E1643&lt;$R$10,E1643,$R$10)),IF(C1643=FALSE,FALSE,IF(C1643&lt;$R$10,C1643,$R$10)))</f>
        <v>0.16992500999999999</v>
      </c>
      <c r="H1643">
        <f>IF('Input and Summary Results'!$J$4="yes",'Data Transformation'!F1643,'Data Transformation'!D1643)</f>
        <v>5.6101640000000001E-2</v>
      </c>
      <c r="I1643">
        <f t="shared" si="106"/>
        <v>79</v>
      </c>
    </row>
    <row r="1644" spans="2:9" x14ac:dyDescent="0.25">
      <c r="B1644">
        <f>IF('Input and Summary Results'!D1226=0,FALSE,'Input and Summary Results'!$B1226)</f>
        <v>79</v>
      </c>
      <c r="C1644">
        <f>IF(OR(B1644=0,'Input and Summary Results'!D1226=0,'Input and Summary Results'!D1226=""),FALSE,'Input and Summary Results'!$D1226)</f>
        <v>0.17592616</v>
      </c>
      <c r="D1644">
        <f>IF(OR(B1644=0,'Input and Summary Results'!E1226=0),FALSE,'Input and Summary Results'!$E1226)</f>
        <v>4.6432580000000001E-2</v>
      </c>
      <c r="E1644">
        <f t="shared" si="107"/>
        <v>-0.75466957669426815</v>
      </c>
      <c r="F1644">
        <f t="shared" si="108"/>
        <v>0.11454657863276274</v>
      </c>
      <c r="G1644">
        <f>IF('Input and Summary Results'!$J$4="yes",IF(C1644=FALSE,FALSE,IF('Data Transformation'!E1644&lt;$R$10,E1644,$R$10)),IF(C1644=FALSE,FALSE,IF(C1644&lt;$R$10,C1644,$R$10)))</f>
        <v>0.17592616</v>
      </c>
      <c r="H1644">
        <f>IF('Input and Summary Results'!$J$4="yes",'Data Transformation'!F1644,'Data Transformation'!D1644)</f>
        <v>4.6432580000000001E-2</v>
      </c>
      <c r="I1644">
        <f t="shared" si="106"/>
        <v>79</v>
      </c>
    </row>
    <row r="1645" spans="2:9" x14ac:dyDescent="0.25">
      <c r="B1645">
        <f>IF('Input and Summary Results'!D1227=0,FALSE,'Input and Summary Results'!$B1227)</f>
        <v>79</v>
      </c>
      <c r="C1645">
        <f>IF(OR(B1645=0,'Input and Summary Results'!D1227=0,'Input and Summary Results'!D1227=""),FALSE,'Input and Summary Results'!$D1227)</f>
        <v>0.17683774999999999</v>
      </c>
      <c r="D1645">
        <f>IF(OR(B1645=0,'Input and Summary Results'!E1227=0),FALSE,'Input and Summary Results'!$E1227)</f>
        <v>6.9208919999999993E-2</v>
      </c>
      <c r="E1645">
        <f t="shared" si="107"/>
        <v>-0.75242501948885498</v>
      </c>
      <c r="F1645">
        <f t="shared" si="108"/>
        <v>0.16985440767030793</v>
      </c>
      <c r="G1645">
        <f>IF('Input and Summary Results'!$J$4="yes",IF(C1645=FALSE,FALSE,IF('Data Transformation'!E1645&lt;$R$10,E1645,$R$10)),IF(C1645=FALSE,FALSE,IF(C1645&lt;$R$10,C1645,$R$10)))</f>
        <v>0.17683774999999999</v>
      </c>
      <c r="H1645">
        <f>IF('Input and Summary Results'!$J$4="yes",'Data Transformation'!F1645,'Data Transformation'!D1645)</f>
        <v>6.9208919999999993E-2</v>
      </c>
      <c r="I1645">
        <f t="shared" si="106"/>
        <v>79</v>
      </c>
    </row>
    <row r="1646" spans="2:9" x14ac:dyDescent="0.25">
      <c r="B1646">
        <f>IF('Input and Summary Results'!D1228=0,FALSE,'Input and Summary Results'!$B1228)</f>
        <v>79</v>
      </c>
      <c r="C1646">
        <f>IF(OR(B1646=0,'Input and Summary Results'!D1228=0,'Input and Summary Results'!D1228=""),FALSE,'Input and Summary Results'!$D1228)</f>
        <v>0.17760922000000001</v>
      </c>
      <c r="D1646">
        <f>IF(OR(B1646=0,'Input and Summary Results'!E1228=0),FALSE,'Input and Summary Results'!$E1228)</f>
        <v>3.2230719999999997E-2</v>
      </c>
      <c r="E1646">
        <f t="shared" si="107"/>
        <v>-0.75053449299892105</v>
      </c>
      <c r="F1646">
        <f t="shared" si="108"/>
        <v>7.8757918535985905E-2</v>
      </c>
      <c r="G1646">
        <f>IF('Input and Summary Results'!$J$4="yes",IF(C1646=FALSE,FALSE,IF('Data Transformation'!E1646&lt;$R$10,E1646,$R$10)),IF(C1646=FALSE,FALSE,IF(C1646&lt;$R$10,C1646,$R$10)))</f>
        <v>0.17760922000000001</v>
      </c>
      <c r="H1646">
        <f>IF('Input and Summary Results'!$J$4="yes",'Data Transformation'!F1646,'Data Transformation'!D1646)</f>
        <v>3.2230719999999997E-2</v>
      </c>
      <c r="I1646">
        <f t="shared" si="106"/>
        <v>79</v>
      </c>
    </row>
    <row r="1647" spans="2:9" x14ac:dyDescent="0.25">
      <c r="B1647">
        <f>IF('Input and Summary Results'!D1229=0,FALSE,'Input and Summary Results'!$B1229)</f>
        <v>79</v>
      </c>
      <c r="C1647">
        <f>IF(OR(B1647=0,'Input and Summary Results'!D1229=0,'Input and Summary Results'!D1229=""),FALSE,'Input and Summary Results'!$D1229)</f>
        <v>0.18639923999999999</v>
      </c>
      <c r="D1647">
        <f>IF(OR(B1647=0,'Input and Summary Results'!E1229=0),FALSE,'Input and Summary Results'!$E1229)</f>
        <v>4.39154E-2</v>
      </c>
      <c r="E1647">
        <f t="shared" si="107"/>
        <v>-0.72955586271422157</v>
      </c>
      <c r="F1647">
        <f t="shared" si="108"/>
        <v>0.10224979243477603</v>
      </c>
      <c r="G1647">
        <f>IF('Input and Summary Results'!$J$4="yes",IF(C1647=FALSE,FALSE,IF('Data Transformation'!E1647&lt;$R$10,E1647,$R$10)),IF(C1647=FALSE,FALSE,IF(C1647&lt;$R$10,C1647,$R$10)))</f>
        <v>0.18639923999999999</v>
      </c>
      <c r="H1647">
        <f>IF('Input and Summary Results'!$J$4="yes",'Data Transformation'!F1647,'Data Transformation'!D1647)</f>
        <v>4.39154E-2</v>
      </c>
      <c r="I1647">
        <f t="shared" si="106"/>
        <v>79</v>
      </c>
    </row>
    <row r="1648" spans="2:9" x14ac:dyDescent="0.25">
      <c r="B1648">
        <f>IF('Input and Summary Results'!D1230=0,FALSE,'Input and Summary Results'!$B1230)</f>
        <v>79</v>
      </c>
      <c r="C1648">
        <f>IF(OR(B1648=0,'Input and Summary Results'!D1230=0,'Input and Summary Results'!D1230=""),FALSE,'Input and Summary Results'!$D1230)</f>
        <v>0.18658182000000001</v>
      </c>
      <c r="D1648">
        <f>IF(OR(B1648=0,'Input and Summary Results'!E1230=0),FALSE,'Input and Summary Results'!$E1230)</f>
        <v>8.2230129999999999E-2</v>
      </c>
      <c r="E1648">
        <f t="shared" si="107"/>
        <v>-0.72913067494281314</v>
      </c>
      <c r="F1648">
        <f t="shared" si="108"/>
        <v>0.19127199220159818</v>
      </c>
      <c r="G1648">
        <f>IF('Input and Summary Results'!$J$4="yes",IF(C1648=FALSE,FALSE,IF('Data Transformation'!E1648&lt;$R$10,E1648,$R$10)),IF(C1648=FALSE,FALSE,IF(C1648&lt;$R$10,C1648,$R$10)))</f>
        <v>0.18658182000000001</v>
      </c>
      <c r="H1648">
        <f>IF('Input and Summary Results'!$J$4="yes",'Data Transformation'!F1648,'Data Transformation'!D1648)</f>
        <v>8.2230129999999999E-2</v>
      </c>
      <c r="I1648">
        <f t="shared" si="106"/>
        <v>79</v>
      </c>
    </row>
    <row r="1649" spans="2:9" x14ac:dyDescent="0.25">
      <c r="B1649">
        <f>IF('Input and Summary Results'!D1231=0,FALSE,'Input and Summary Results'!$B1231)</f>
        <v>79</v>
      </c>
      <c r="C1649">
        <f>IF(OR(B1649=0,'Input and Summary Results'!D1231=0,'Input and Summary Results'!D1231=""),FALSE,'Input and Summary Results'!$D1231)</f>
        <v>0.18888321</v>
      </c>
      <c r="D1649">
        <f>IF(OR(B1649=0,'Input and Summary Results'!E1231=0),FALSE,'Input and Summary Results'!$E1231)</f>
        <v>5.0429090000000003E-2</v>
      </c>
      <c r="E1649">
        <f t="shared" si="107"/>
        <v>-0.72380664519319615</v>
      </c>
      <c r="F1649">
        <f t="shared" si="108"/>
        <v>0.11587173396724887</v>
      </c>
      <c r="G1649">
        <f>IF('Input and Summary Results'!$J$4="yes",IF(C1649=FALSE,FALSE,IF('Data Transformation'!E1649&lt;$R$10,E1649,$R$10)),IF(C1649=FALSE,FALSE,IF(C1649&lt;$R$10,C1649,$R$10)))</f>
        <v>0.18888321</v>
      </c>
      <c r="H1649">
        <f>IF('Input and Summary Results'!$J$4="yes",'Data Transformation'!F1649,'Data Transformation'!D1649)</f>
        <v>5.0429090000000003E-2</v>
      </c>
      <c r="I1649">
        <f t="shared" si="106"/>
        <v>79</v>
      </c>
    </row>
    <row r="1650" spans="2:9" x14ac:dyDescent="0.25">
      <c r="B1650">
        <f>IF('Input and Summary Results'!D1232=0,FALSE,'Input and Summary Results'!$B1232)</f>
        <v>79</v>
      </c>
      <c r="C1650">
        <f>IF(OR(B1650=0,'Input and Summary Results'!D1232=0,'Input and Summary Results'!D1232=""),FALSE,'Input and Summary Results'!$D1232)</f>
        <v>0.19382935000000001</v>
      </c>
      <c r="D1650">
        <f>IF(OR(B1650=0,'Input and Summary Results'!E1232=0),FALSE,'Input and Summary Results'!$E1232)</f>
        <v>6.4557229999999993E-2</v>
      </c>
      <c r="E1650">
        <f t="shared" si="107"/>
        <v>-0.71258046062920322</v>
      </c>
      <c r="F1650">
        <f t="shared" si="108"/>
        <v>0.14454899539208069</v>
      </c>
      <c r="G1650">
        <f>IF('Input and Summary Results'!$J$4="yes",IF(C1650=FALSE,FALSE,IF('Data Transformation'!E1650&lt;$R$10,E1650,$R$10)),IF(C1650=FALSE,FALSE,IF(C1650&lt;$R$10,C1650,$R$10)))</f>
        <v>0.19382935000000001</v>
      </c>
      <c r="H1650">
        <f>IF('Input and Summary Results'!$J$4="yes",'Data Transformation'!F1650,'Data Transformation'!D1650)</f>
        <v>6.4557229999999993E-2</v>
      </c>
      <c r="I1650">
        <f t="shared" si="106"/>
        <v>79</v>
      </c>
    </row>
    <row r="1651" spans="2:9" x14ac:dyDescent="0.25">
      <c r="B1651">
        <f>IF('Input and Summary Results'!D1233=0,FALSE,'Input and Summary Results'!$B1233)</f>
        <v>79</v>
      </c>
      <c r="C1651">
        <f>IF(OR(B1651=0,'Input and Summary Results'!D1233=0,'Input and Summary Results'!D1233=""),FALSE,'Input and Summary Results'!$D1233)</f>
        <v>0.19645193</v>
      </c>
      <c r="D1651">
        <f>IF(OR(B1651=0,'Input and Summary Results'!E1233=0),FALSE,'Input and Summary Results'!$E1233)</f>
        <v>5.7749200000000001E-2</v>
      </c>
      <c r="E1651">
        <f t="shared" si="107"/>
        <v>-0.70674370019789789</v>
      </c>
      <c r="F1651">
        <f t="shared" si="108"/>
        <v>0.12757906119832979</v>
      </c>
      <c r="G1651">
        <f>IF('Input and Summary Results'!$J$4="yes",IF(C1651=FALSE,FALSE,IF('Data Transformation'!E1651&lt;$R$10,E1651,$R$10)),IF(C1651=FALSE,FALSE,IF(C1651&lt;$R$10,C1651,$R$10)))</f>
        <v>0.19645193</v>
      </c>
      <c r="H1651">
        <f>IF('Input and Summary Results'!$J$4="yes",'Data Transformation'!F1651,'Data Transformation'!D1651)</f>
        <v>5.7749200000000001E-2</v>
      </c>
      <c r="I1651">
        <f t="shared" si="106"/>
        <v>79</v>
      </c>
    </row>
    <row r="1652" spans="2:9" x14ac:dyDescent="0.25">
      <c r="B1652">
        <f>IF('Input and Summary Results'!D1234=0,FALSE,'Input and Summary Results'!$B1234)</f>
        <v>79</v>
      </c>
      <c r="C1652">
        <f>IF(OR(B1652=0,'Input and Summary Results'!D1234=0,'Input and Summary Results'!D1234=""),FALSE,'Input and Summary Results'!$D1234)</f>
        <v>0.20122979999999999</v>
      </c>
      <c r="D1652">
        <f>IF(OR(B1652=0,'Input and Summary Results'!E1234=0),FALSE,'Input and Summary Results'!$E1234)</f>
        <v>5.9566750000000002E-2</v>
      </c>
      <c r="E1652">
        <f t="shared" si="107"/>
        <v>-0.69630770444499335</v>
      </c>
      <c r="F1652">
        <f t="shared" si="108"/>
        <v>0.12846988616994104</v>
      </c>
      <c r="G1652">
        <f>IF('Input and Summary Results'!$J$4="yes",IF(C1652=FALSE,FALSE,IF('Data Transformation'!E1652&lt;$R$10,E1652,$R$10)),IF(C1652=FALSE,FALSE,IF(C1652&lt;$R$10,C1652,$R$10)))</f>
        <v>0.20122979999999999</v>
      </c>
      <c r="H1652">
        <f>IF('Input and Summary Results'!$J$4="yes",'Data Transformation'!F1652,'Data Transformation'!D1652)</f>
        <v>5.9566750000000002E-2</v>
      </c>
      <c r="I1652">
        <f t="shared" si="106"/>
        <v>79</v>
      </c>
    </row>
    <row r="1653" spans="2:9" x14ac:dyDescent="0.25">
      <c r="B1653">
        <f>IF('Input and Summary Results'!D1235=0,FALSE,'Input and Summary Results'!$B1235)</f>
        <v>79</v>
      </c>
      <c r="C1653">
        <f>IF(OR(B1653=0,'Input and Summary Results'!D1235=0,'Input and Summary Results'!D1235=""),FALSE,'Input and Summary Results'!$D1235)</f>
        <v>0.20718141000000001</v>
      </c>
      <c r="D1653">
        <f>IF(OR(B1653=0,'Input and Summary Results'!E1235=0),FALSE,'Input and Summary Results'!$E1235)</f>
        <v>8.5530129999999996E-2</v>
      </c>
      <c r="E1653">
        <f t="shared" si="107"/>
        <v>-0.68364921560933023</v>
      </c>
      <c r="F1653">
        <f t="shared" si="108"/>
        <v>0.17916702285209851</v>
      </c>
      <c r="G1653">
        <f>IF('Input and Summary Results'!$J$4="yes",IF(C1653=FALSE,FALSE,IF('Data Transformation'!E1653&lt;$R$10,E1653,$R$10)),IF(C1653=FALSE,FALSE,IF(C1653&lt;$R$10,C1653,$R$10)))</f>
        <v>0.20718141000000001</v>
      </c>
      <c r="H1653">
        <f>IF('Input and Summary Results'!$J$4="yes",'Data Transformation'!F1653,'Data Transformation'!D1653)</f>
        <v>8.5530129999999996E-2</v>
      </c>
      <c r="I1653">
        <f t="shared" si="106"/>
        <v>79</v>
      </c>
    </row>
    <row r="1654" spans="2:9" x14ac:dyDescent="0.25">
      <c r="B1654">
        <f>IF('Input and Summary Results'!D1236=0,FALSE,'Input and Summary Results'!$B1236)</f>
        <v>79</v>
      </c>
      <c r="C1654">
        <f>IF(OR(B1654=0,'Input and Summary Results'!D1236=0,'Input and Summary Results'!D1236=""),FALSE,'Input and Summary Results'!$D1236)</f>
        <v>0.20814711999999999</v>
      </c>
      <c r="D1654">
        <f>IF(OR(B1654=0,'Input and Summary Results'!E1236=0),FALSE,'Input and Summary Results'!$E1236)</f>
        <v>3.6140360000000003E-2</v>
      </c>
      <c r="E1654">
        <f t="shared" si="107"/>
        <v>-0.68162959379359045</v>
      </c>
      <c r="F1654">
        <f t="shared" si="108"/>
        <v>7.5354952016631324E-2</v>
      </c>
      <c r="G1654">
        <f>IF('Input and Summary Results'!$J$4="yes",IF(C1654=FALSE,FALSE,IF('Data Transformation'!E1654&lt;$R$10,E1654,$R$10)),IF(C1654=FALSE,FALSE,IF(C1654&lt;$R$10,C1654,$R$10)))</f>
        <v>0.20814711999999999</v>
      </c>
      <c r="H1654">
        <f>IF('Input and Summary Results'!$J$4="yes",'Data Transformation'!F1654,'Data Transformation'!D1654)</f>
        <v>3.6140360000000003E-2</v>
      </c>
      <c r="I1654">
        <f t="shared" si="106"/>
        <v>79</v>
      </c>
    </row>
    <row r="1655" spans="2:9" x14ac:dyDescent="0.25">
      <c r="B1655">
        <f>IF('Input and Summary Results'!D1237=0,FALSE,'Input and Summary Results'!$B1237)</f>
        <v>79</v>
      </c>
      <c r="C1655">
        <f>IF(OR(B1655=0,'Input and Summary Results'!D1237=0,'Input and Summary Results'!D1237=""),FALSE,'Input and Summary Results'!$D1237)</f>
        <v>0.21115001</v>
      </c>
      <c r="D1655">
        <f>IF(OR(B1655=0,'Input and Summary Results'!E1237=0),FALSE,'Input and Summary Results'!$E1237)</f>
        <v>7.8145270000000003E-2</v>
      </c>
      <c r="E1655">
        <f t="shared" si="107"/>
        <v>-0.67540889367101897</v>
      </c>
      <c r="F1655">
        <f t="shared" si="108"/>
        <v>0.16062062786546871</v>
      </c>
      <c r="G1655">
        <f>IF('Input and Summary Results'!$J$4="yes",IF(C1655=FALSE,FALSE,IF('Data Transformation'!E1655&lt;$R$10,E1655,$R$10)),IF(C1655=FALSE,FALSE,IF(C1655&lt;$R$10,C1655,$R$10)))</f>
        <v>0.21115001</v>
      </c>
      <c r="H1655">
        <f>IF('Input and Summary Results'!$J$4="yes",'Data Transformation'!F1655,'Data Transformation'!D1655)</f>
        <v>7.8145270000000003E-2</v>
      </c>
      <c r="I1655">
        <f t="shared" si="106"/>
        <v>79</v>
      </c>
    </row>
    <row r="1656" spans="2:9" x14ac:dyDescent="0.25">
      <c r="B1656">
        <f>IF('Input and Summary Results'!D1238=0,FALSE,'Input and Summary Results'!$B1238)</f>
        <v>79</v>
      </c>
      <c r="C1656">
        <f>IF(OR(B1656=0,'Input and Summary Results'!D1238=0,'Input and Summary Results'!D1238=""),FALSE,'Input and Summary Results'!$D1238)</f>
        <v>0.34713699999999997</v>
      </c>
      <c r="D1656">
        <f>IF(OR(B1656=0,'Input and Summary Results'!E1238=0),FALSE,'Input and Summary Results'!$E1238)</f>
        <v>4.0306990000000001E-2</v>
      </c>
      <c r="E1656">
        <f t="shared" si="107"/>
        <v>-0.45949909408013218</v>
      </c>
      <c r="F1656">
        <f t="shared" si="108"/>
        <v>5.0392881369603355E-2</v>
      </c>
      <c r="G1656">
        <f>IF('Input and Summary Results'!$J$4="yes",IF(C1656=FALSE,FALSE,IF('Data Transformation'!E1656&lt;$R$10,E1656,$R$10)),IF(C1656=FALSE,FALSE,IF(C1656&lt;$R$10,C1656,$R$10)))</f>
        <v>0.34713699999999997</v>
      </c>
      <c r="H1656">
        <f>IF('Input and Summary Results'!$J$4="yes",'Data Transformation'!F1656,'Data Transformation'!D1656)</f>
        <v>4.0306990000000001E-2</v>
      </c>
      <c r="I1656">
        <f t="shared" si="106"/>
        <v>79</v>
      </c>
    </row>
    <row r="1657" spans="2:9" x14ac:dyDescent="0.25">
      <c r="B1657">
        <f>IF('Input and Summary Results'!D1239=0,FALSE,'Input and Summary Results'!$B1239)</f>
        <v>80</v>
      </c>
      <c r="C1657">
        <f>IF(OR(B1657=0,'Input and Summary Results'!D1239=0,'Input and Summary Results'!D1239=""),FALSE,'Input and Summary Results'!$D1239)</f>
        <v>0.23026788000000001</v>
      </c>
      <c r="D1657">
        <f>IF(OR(B1657=0,'Input and Summary Results'!E1239=0),FALSE,'Input and Summary Results'!$E1239)</f>
        <v>6.3389089999999995E-2</v>
      </c>
      <c r="E1657">
        <f t="shared" si="107"/>
        <v>-0.6377666374227513</v>
      </c>
      <c r="F1657">
        <f t="shared" si="108"/>
        <v>0.11947330674169579</v>
      </c>
      <c r="G1657">
        <f>IF('Input and Summary Results'!$J$4="yes",IF(C1657=FALSE,FALSE,IF('Data Transformation'!E1657&lt;$R$10,E1657,$R$10)),IF(C1657=FALSE,FALSE,IF(C1657&lt;$R$10,C1657,$R$10)))</f>
        <v>0.23026788000000001</v>
      </c>
      <c r="H1657">
        <f>IF('Input and Summary Results'!$J$4="yes",'Data Transformation'!F1657,'Data Transformation'!D1657)</f>
        <v>6.3389089999999995E-2</v>
      </c>
      <c r="I1657">
        <f t="shared" si="106"/>
        <v>80</v>
      </c>
    </row>
    <row r="1658" spans="2:9" x14ac:dyDescent="0.25">
      <c r="B1658">
        <f>IF('Input and Summary Results'!D1240=0,FALSE,'Input and Summary Results'!$B1240)</f>
        <v>80</v>
      </c>
      <c r="C1658">
        <f>IF(OR(B1658=0,'Input and Summary Results'!D1240=0,'Input and Summary Results'!D1240=""),FALSE,'Input and Summary Results'!$D1240)</f>
        <v>0.26027226999999997</v>
      </c>
      <c r="D1658">
        <f>IF(OR(B1658=0,'Input and Summary Results'!E1240=0),FALSE,'Input and Summary Results'!$E1240)</f>
        <v>5.6031699999999997E-2</v>
      </c>
      <c r="E1658">
        <f t="shared" si="107"/>
        <v>-0.58457210014855898</v>
      </c>
      <c r="F1658">
        <f t="shared" si="108"/>
        <v>9.3431996424359773E-2</v>
      </c>
      <c r="G1658">
        <f>IF('Input and Summary Results'!$J$4="yes",IF(C1658=FALSE,FALSE,IF('Data Transformation'!E1658&lt;$R$10,E1658,$R$10)),IF(C1658=FALSE,FALSE,IF(C1658&lt;$R$10,C1658,$R$10)))</f>
        <v>0.26027226999999997</v>
      </c>
      <c r="H1658">
        <f>IF('Input and Summary Results'!$J$4="yes",'Data Transformation'!F1658,'Data Transformation'!D1658)</f>
        <v>5.6031699999999997E-2</v>
      </c>
      <c r="I1658">
        <f t="shared" si="106"/>
        <v>80</v>
      </c>
    </row>
    <row r="1659" spans="2:9" x14ac:dyDescent="0.25">
      <c r="B1659">
        <f>IF('Input and Summary Results'!D1241=0,FALSE,'Input and Summary Results'!$B1241)</f>
        <v>80</v>
      </c>
      <c r="C1659">
        <f>IF(OR(B1659=0,'Input and Summary Results'!D1241=0,'Input and Summary Results'!D1241=""),FALSE,'Input and Summary Results'!$D1241)</f>
        <v>0.27379305999999998</v>
      </c>
      <c r="D1659">
        <f>IF(OR(B1659=0,'Input and Summary Results'!E1241=0),FALSE,'Input and Summary Results'!$E1241)</f>
        <v>6.8166069999999995E-2</v>
      </c>
      <c r="E1659">
        <f t="shared" si="107"/>
        <v>-0.56257756439013329</v>
      </c>
      <c r="F1659">
        <f t="shared" si="108"/>
        <v>0.1080526817589898</v>
      </c>
      <c r="G1659">
        <f>IF('Input and Summary Results'!$J$4="yes",IF(C1659=FALSE,FALSE,IF('Data Transformation'!E1659&lt;$R$10,E1659,$R$10)),IF(C1659=FALSE,FALSE,IF(C1659&lt;$R$10,C1659,$R$10)))</f>
        <v>0.27379305999999998</v>
      </c>
      <c r="H1659">
        <f>IF('Input and Summary Results'!$J$4="yes",'Data Transformation'!F1659,'Data Transformation'!D1659)</f>
        <v>6.8166069999999995E-2</v>
      </c>
      <c r="I1659">
        <f t="shared" si="106"/>
        <v>80</v>
      </c>
    </row>
    <row r="1660" spans="2:9" x14ac:dyDescent="0.25">
      <c r="B1660">
        <f>IF('Input and Summary Results'!D1242=0,FALSE,'Input and Summary Results'!$B1242)</f>
        <v>80</v>
      </c>
      <c r="C1660">
        <f>IF(OR(B1660=0,'Input and Summary Results'!D1242=0,'Input and Summary Results'!D1242=""),FALSE,'Input and Summary Results'!$D1242)</f>
        <v>0.2842848</v>
      </c>
      <c r="D1660">
        <f>IF(OR(B1660=0,'Input and Summary Results'!E1242=0),FALSE,'Input and Summary Results'!$E1242)</f>
        <v>0.10153624</v>
      </c>
      <c r="E1660">
        <f t="shared" si="107"/>
        <v>-0.54624636033276808</v>
      </c>
      <c r="F1660">
        <f t="shared" si="108"/>
        <v>0.15500909003928454</v>
      </c>
      <c r="G1660">
        <f>IF('Input and Summary Results'!$J$4="yes",IF(C1660=FALSE,FALSE,IF('Data Transformation'!E1660&lt;$R$10,E1660,$R$10)),IF(C1660=FALSE,FALSE,IF(C1660&lt;$R$10,C1660,$R$10)))</f>
        <v>0.2842848</v>
      </c>
      <c r="H1660">
        <f>IF('Input and Summary Results'!$J$4="yes",'Data Transformation'!F1660,'Data Transformation'!D1660)</f>
        <v>0.10153624</v>
      </c>
      <c r="I1660">
        <f t="shared" si="106"/>
        <v>80</v>
      </c>
    </row>
    <row r="1661" spans="2:9" x14ac:dyDescent="0.25">
      <c r="B1661">
        <f>IF('Input and Summary Results'!D1243=0,FALSE,'Input and Summary Results'!$B1243)</f>
        <v>80</v>
      </c>
      <c r="C1661">
        <f>IF(OR(B1661=0,'Input and Summary Results'!D1243=0,'Input and Summary Results'!D1243=""),FALSE,'Input and Summary Results'!$D1243)</f>
        <v>0.29780669999999998</v>
      </c>
      <c r="D1661">
        <f>IF(OR(B1661=0,'Input and Summary Results'!E1243=0),FALSE,'Input and Summary Results'!$E1243)</f>
        <v>6.7636130000000003E-2</v>
      </c>
      <c r="E1661">
        <f t="shared" si="107"/>
        <v>-0.52606553579708404</v>
      </c>
      <c r="F1661">
        <f t="shared" si="108"/>
        <v>9.8567562180434498E-2</v>
      </c>
      <c r="G1661">
        <f>IF('Input and Summary Results'!$J$4="yes",IF(C1661=FALSE,FALSE,IF('Data Transformation'!E1661&lt;$R$10,E1661,$R$10)),IF(C1661=FALSE,FALSE,IF(C1661&lt;$R$10,C1661,$R$10)))</f>
        <v>0.29780669999999998</v>
      </c>
      <c r="H1661">
        <f>IF('Input and Summary Results'!$J$4="yes",'Data Transformation'!F1661,'Data Transformation'!D1661)</f>
        <v>6.7636130000000003E-2</v>
      </c>
      <c r="I1661">
        <f t="shared" si="106"/>
        <v>80</v>
      </c>
    </row>
    <row r="1662" spans="2:9" x14ac:dyDescent="0.25">
      <c r="B1662">
        <f>IF('Input and Summary Results'!D1244=0,FALSE,'Input and Summary Results'!$B1244)</f>
        <v>80</v>
      </c>
      <c r="C1662">
        <f>IF(OR(B1662=0,'Input and Summary Results'!D1244=0,'Input and Summary Results'!D1244=""),FALSE,'Input and Summary Results'!$D1244)</f>
        <v>0.42801518</v>
      </c>
      <c r="D1662">
        <f>IF(OR(B1662=0,'Input and Summary Results'!E1244=0),FALSE,'Input and Summary Results'!$E1244)</f>
        <v>5.1607989999999999E-2</v>
      </c>
      <c r="E1662">
        <f t="shared" si="107"/>
        <v>-0.36854082801176397</v>
      </c>
      <c r="F1662">
        <f t="shared" si="108"/>
        <v>5.2329610505870379E-2</v>
      </c>
      <c r="G1662">
        <f>IF('Input and Summary Results'!$J$4="yes",IF(C1662=FALSE,FALSE,IF('Data Transformation'!E1662&lt;$R$10,E1662,$R$10)),IF(C1662=FALSE,FALSE,IF(C1662&lt;$R$10,C1662,$R$10)))</f>
        <v>0.42801518</v>
      </c>
      <c r="H1662">
        <f>IF('Input and Summary Results'!$J$4="yes",'Data Transformation'!F1662,'Data Transformation'!D1662)</f>
        <v>5.1607989999999999E-2</v>
      </c>
      <c r="I1662">
        <f t="shared" si="106"/>
        <v>80</v>
      </c>
    </row>
    <row r="1663" spans="2:9" x14ac:dyDescent="0.25">
      <c r="B1663">
        <f>IF('Input and Summary Results'!D1245=0,FALSE,'Input and Summary Results'!$B1245)</f>
        <v>80</v>
      </c>
      <c r="C1663">
        <f>IF(OR(B1663=0,'Input and Summary Results'!D1245=0,'Input and Summary Results'!D1245=""),FALSE,'Input and Summary Results'!$D1245)</f>
        <v>0.46033362</v>
      </c>
      <c r="D1663">
        <f>IF(OR(B1663=0,'Input and Summary Results'!E1245=0),FALSE,'Input and Summary Results'!$E1245)</f>
        <v>5.9366019999999999E-2</v>
      </c>
      <c r="E1663">
        <f t="shared" si="107"/>
        <v>-0.33692730568980872</v>
      </c>
      <c r="F1663">
        <f t="shared" si="108"/>
        <v>5.5969956485037956E-2</v>
      </c>
      <c r="G1663">
        <f>IF('Input and Summary Results'!$J$4="yes",IF(C1663=FALSE,FALSE,IF('Data Transformation'!E1663&lt;$R$10,E1663,$R$10)),IF(C1663=FALSE,FALSE,IF(C1663&lt;$R$10,C1663,$R$10)))</f>
        <v>0.46033362</v>
      </c>
      <c r="H1663">
        <f>IF('Input and Summary Results'!$J$4="yes",'Data Transformation'!F1663,'Data Transformation'!D1663)</f>
        <v>5.9366019999999999E-2</v>
      </c>
      <c r="I1663">
        <f t="shared" si="106"/>
        <v>80</v>
      </c>
    </row>
    <row r="1664" spans="2:9" x14ac:dyDescent="0.25">
      <c r="B1664">
        <f>IF('Input and Summary Results'!D1246=0,FALSE,'Input and Summary Results'!$B1246)</f>
        <v>80</v>
      </c>
      <c r="C1664">
        <f>IF(OR(B1664=0,'Input and Summary Results'!D1246=0,'Input and Summary Results'!D1246=""),FALSE,'Input and Summary Results'!$D1246)</f>
        <v>0.47028677000000002</v>
      </c>
      <c r="D1664">
        <f>IF(OR(B1664=0,'Input and Summary Results'!E1246=0),FALSE,'Input and Summary Results'!$E1246)</f>
        <v>6.0186480000000001E-2</v>
      </c>
      <c r="E1664">
        <f t="shared" si="107"/>
        <v>-0.32763723855524607</v>
      </c>
      <c r="F1664">
        <f t="shared" si="108"/>
        <v>5.5542562509253664E-2</v>
      </c>
      <c r="G1664">
        <f>IF('Input and Summary Results'!$J$4="yes",IF(C1664=FALSE,FALSE,IF('Data Transformation'!E1664&lt;$R$10,E1664,$R$10)),IF(C1664=FALSE,FALSE,IF(C1664&lt;$R$10,C1664,$R$10)))</f>
        <v>0.47028677000000002</v>
      </c>
      <c r="H1664">
        <f>IF('Input and Summary Results'!$J$4="yes",'Data Transformation'!F1664,'Data Transformation'!D1664)</f>
        <v>6.0186480000000001E-2</v>
      </c>
      <c r="I1664">
        <f t="shared" si="106"/>
        <v>80</v>
      </c>
    </row>
    <row r="1665" spans="2:9" x14ac:dyDescent="0.25">
      <c r="B1665">
        <f>IF('Input and Summary Results'!D1247=0,FALSE,'Input and Summary Results'!$B1247)</f>
        <v>80</v>
      </c>
      <c r="C1665">
        <f>IF(OR(B1665=0,'Input and Summary Results'!D1247=0,'Input and Summary Results'!D1247=""),FALSE,'Input and Summary Results'!$D1247)</f>
        <v>0.62511532000000003</v>
      </c>
      <c r="D1665">
        <f>IF(OR(B1665=0,'Input and Summary Results'!E1247=0),FALSE,'Input and Summary Results'!$E1247)</f>
        <v>5.8871960000000001E-2</v>
      </c>
      <c r="E1665">
        <f t="shared" si="107"/>
        <v>-0.20403985750427853</v>
      </c>
      <c r="F1665">
        <f t="shared" si="108"/>
        <v>4.0873147437819952E-2</v>
      </c>
      <c r="G1665">
        <f>IF('Input and Summary Results'!$J$4="yes",IF(C1665=FALSE,FALSE,IF('Data Transformation'!E1665&lt;$R$10,E1665,$R$10)),IF(C1665=FALSE,FALSE,IF(C1665&lt;$R$10,C1665,$R$10)))</f>
        <v>0.62511532000000003</v>
      </c>
      <c r="H1665">
        <f>IF('Input and Summary Results'!$J$4="yes",'Data Transformation'!F1665,'Data Transformation'!D1665)</f>
        <v>5.8871960000000001E-2</v>
      </c>
      <c r="I1665">
        <f t="shared" si="106"/>
        <v>80</v>
      </c>
    </row>
    <row r="1666" spans="2:9" x14ac:dyDescent="0.25">
      <c r="B1666">
        <f>IF('Input and Summary Results'!D1248=0,FALSE,'Input and Summary Results'!$B1248)</f>
        <v>80</v>
      </c>
      <c r="C1666">
        <f>IF(OR(B1666=0,'Input and Summary Results'!D1248=0,'Input and Summary Results'!D1248=""),FALSE,'Input and Summary Results'!$D1248)</f>
        <v>0.62771390000000005</v>
      </c>
      <c r="D1666">
        <f>IF(OR(B1666=0,'Input and Summary Results'!E1248=0),FALSE,'Input and Summary Results'!$E1248)</f>
        <v>9.7091010000000005E-2</v>
      </c>
      <c r="E1666">
        <f t="shared" si="107"/>
        <v>-0.20223825429263773</v>
      </c>
      <c r="F1666">
        <f t="shared" si="108"/>
        <v>6.7128509246011603E-2</v>
      </c>
      <c r="G1666">
        <f>IF('Input and Summary Results'!$J$4="yes",IF(C1666=FALSE,FALSE,IF('Data Transformation'!E1666&lt;$R$10,E1666,$R$10)),IF(C1666=FALSE,FALSE,IF(C1666&lt;$R$10,C1666,$R$10)))</f>
        <v>0.62771390000000005</v>
      </c>
      <c r="H1666">
        <f>IF('Input and Summary Results'!$J$4="yes",'Data Transformation'!F1666,'Data Transformation'!D1666)</f>
        <v>9.7091010000000005E-2</v>
      </c>
      <c r="I1666">
        <f t="shared" si="106"/>
        <v>80</v>
      </c>
    </row>
    <row r="1667" spans="2:9" x14ac:dyDescent="0.25">
      <c r="B1667">
        <f>IF('Input and Summary Results'!D1249=0,FALSE,'Input and Summary Results'!$B1249)</f>
        <v>80</v>
      </c>
      <c r="C1667">
        <f>IF(OR(B1667=0,'Input and Summary Results'!D1249=0,'Input and Summary Results'!D1249=""),FALSE,'Input and Summary Results'!$D1249)</f>
        <v>0.63875316000000004</v>
      </c>
      <c r="D1667">
        <f>IF(OR(B1667=0,'Input and Summary Results'!E1249=0),FALSE,'Input and Summary Results'!$E1249)</f>
        <v>6.0590989999999997E-2</v>
      </c>
      <c r="E1667">
        <f t="shared" si="107"/>
        <v>-0.19466693833720239</v>
      </c>
      <c r="F1667">
        <f t="shared" si="108"/>
        <v>4.1168468990431292E-2</v>
      </c>
      <c r="G1667">
        <f>IF('Input and Summary Results'!$J$4="yes",IF(C1667=FALSE,FALSE,IF('Data Transformation'!E1667&lt;$R$10,E1667,$R$10)),IF(C1667=FALSE,FALSE,IF(C1667&lt;$R$10,C1667,$R$10)))</f>
        <v>0.63875316000000004</v>
      </c>
      <c r="H1667">
        <f>IF('Input and Summary Results'!$J$4="yes",'Data Transformation'!F1667,'Data Transformation'!D1667)</f>
        <v>6.0590989999999997E-2</v>
      </c>
      <c r="I1667">
        <f t="shared" si="106"/>
        <v>80</v>
      </c>
    </row>
    <row r="1668" spans="2:9" x14ac:dyDescent="0.25">
      <c r="B1668">
        <f>IF('Input and Summary Results'!D1250=0,FALSE,'Input and Summary Results'!$B1250)</f>
        <v>80</v>
      </c>
      <c r="C1668">
        <f>IF(OR(B1668=0,'Input and Summary Results'!D1250=0,'Input and Summary Results'!D1250=""),FALSE,'Input and Summary Results'!$D1250)</f>
        <v>0.67223657000000003</v>
      </c>
      <c r="D1668">
        <f>IF(OR(B1668=0,'Input and Summary Results'!E1250=0),FALSE,'Input and Summary Results'!$E1250)</f>
        <v>7.5034840000000005E-2</v>
      </c>
      <c r="E1668">
        <f t="shared" si="107"/>
        <v>-0.172477865390497</v>
      </c>
      <c r="F1668">
        <f t="shared" si="108"/>
        <v>4.8442947041693968E-2</v>
      </c>
      <c r="G1668">
        <f>IF('Input and Summary Results'!$J$4="yes",IF(C1668=FALSE,FALSE,IF('Data Transformation'!E1668&lt;$R$10,E1668,$R$10)),IF(C1668=FALSE,FALSE,IF(C1668&lt;$R$10,C1668,$R$10)))</f>
        <v>0.67223657000000003</v>
      </c>
      <c r="H1668">
        <f>IF('Input and Summary Results'!$J$4="yes",'Data Transformation'!F1668,'Data Transformation'!D1668)</f>
        <v>7.5034840000000005E-2</v>
      </c>
      <c r="I1668">
        <f t="shared" si="106"/>
        <v>80</v>
      </c>
    </row>
    <row r="1669" spans="2:9" x14ac:dyDescent="0.25">
      <c r="B1669">
        <f>IF('Input and Summary Results'!D1251=0,FALSE,'Input and Summary Results'!$B1251)</f>
        <v>80</v>
      </c>
      <c r="C1669">
        <f>IF(OR(B1669=0,'Input and Summary Results'!D1251=0,'Input and Summary Results'!D1251=""),FALSE,'Input and Summary Results'!$D1251)</f>
        <v>0.74823035000000004</v>
      </c>
      <c r="D1669">
        <f>IF(OR(B1669=0,'Input and Summary Results'!E1251=0),FALSE,'Input and Summary Results'!$E1251)</f>
        <v>5.3838530000000002E-2</v>
      </c>
      <c r="E1669">
        <f t="shared" si="107"/>
        <v>-0.12596467976491996</v>
      </c>
      <c r="F1669">
        <f t="shared" si="108"/>
        <v>3.1228246782558342E-2</v>
      </c>
      <c r="G1669">
        <f>IF('Input and Summary Results'!$J$4="yes",IF(C1669=FALSE,FALSE,IF('Data Transformation'!E1669&lt;$R$10,E1669,$R$10)),IF(C1669=FALSE,FALSE,IF(C1669&lt;$R$10,C1669,$R$10)))</f>
        <v>0.74823035000000004</v>
      </c>
      <c r="H1669">
        <f>IF('Input and Summary Results'!$J$4="yes",'Data Transformation'!F1669,'Data Transformation'!D1669)</f>
        <v>5.3838530000000002E-2</v>
      </c>
      <c r="I1669">
        <f t="shared" ref="I1669:I1732" si="109">IF(G1669=FALSE,"",B1669)</f>
        <v>80</v>
      </c>
    </row>
    <row r="1670" spans="2:9" x14ac:dyDescent="0.25">
      <c r="B1670">
        <f>IF('Input and Summary Results'!D1252=0,FALSE,'Input and Summary Results'!$B1252)</f>
        <v>80</v>
      </c>
      <c r="C1670">
        <f>IF(OR(B1670=0,'Input and Summary Results'!D1252=0,'Input and Summary Results'!D1252=""),FALSE,'Input and Summary Results'!$D1252)</f>
        <v>0.87156286000000005</v>
      </c>
      <c r="D1670">
        <f>IF(OR(B1670=0,'Input and Summary Results'!E1252=0),FALSE,'Input and Summary Results'!$E1252)</f>
        <v>4.4939840000000002E-2</v>
      </c>
      <c r="E1670">
        <f t="shared" si="107"/>
        <v>-5.9701284668004596E-2</v>
      </c>
      <c r="F1670">
        <f t="shared" si="108"/>
        <v>2.2378065260835002E-2</v>
      </c>
      <c r="G1670">
        <f>IF('Input and Summary Results'!$J$4="yes",IF(C1670=FALSE,FALSE,IF('Data Transformation'!E1670&lt;$R$10,E1670,$R$10)),IF(C1670=FALSE,FALSE,IF(C1670&lt;$R$10,C1670,$R$10)))</f>
        <v>0.87156286000000005</v>
      </c>
      <c r="H1670">
        <f>IF('Input and Summary Results'!$J$4="yes",'Data Transformation'!F1670,'Data Transformation'!D1670)</f>
        <v>4.4939840000000002E-2</v>
      </c>
      <c r="I1670">
        <f t="shared" si="109"/>
        <v>80</v>
      </c>
    </row>
    <row r="1671" spans="2:9" x14ac:dyDescent="0.25">
      <c r="B1671">
        <f>IF('Input and Summary Results'!D1253=0,FALSE,'Input and Summary Results'!$B1253)</f>
        <v>80</v>
      </c>
      <c r="C1671">
        <f>IF(OR(B1671=0,'Input and Summary Results'!D1253=0,'Input and Summary Results'!D1253=""),FALSE,'Input and Summary Results'!$D1253)</f>
        <v>1.0224930000000001</v>
      </c>
      <c r="D1671">
        <f>IF(OR(B1671=0,'Input and Summary Results'!E1253=0),FALSE,'Input and Summary Results'!$E1253)</f>
        <v>9.1464299999999998E-2</v>
      </c>
      <c r="E1671">
        <f t="shared" si="107"/>
        <v>9.6603435040450297E-3</v>
      </c>
      <c r="F1671">
        <f t="shared" si="108"/>
        <v>3.8822276729522841E-2</v>
      </c>
      <c r="G1671">
        <f>IF('Input and Summary Results'!$J$4="yes",IF(C1671=FALSE,FALSE,IF('Data Transformation'!E1671&lt;$R$10,E1671,$R$10)),IF(C1671=FALSE,FALSE,IF(C1671&lt;$R$10,C1671,$R$10)))</f>
        <v>1.0224930000000001</v>
      </c>
      <c r="H1671">
        <f>IF('Input and Summary Results'!$J$4="yes",'Data Transformation'!F1671,'Data Transformation'!D1671)</f>
        <v>9.1464299999999998E-2</v>
      </c>
      <c r="I1671">
        <f t="shared" si="109"/>
        <v>80</v>
      </c>
    </row>
    <row r="1672" spans="2:9" x14ac:dyDescent="0.25">
      <c r="B1672">
        <f>IF('Input and Summary Results'!D1254=0,FALSE,'Input and Summary Results'!$B1254)</f>
        <v>80</v>
      </c>
      <c r="C1672">
        <f>IF(OR(B1672=0,'Input and Summary Results'!D1254=0,'Input and Summary Results'!D1254=""),FALSE,'Input and Summary Results'!$D1254)</f>
        <v>1.0268945</v>
      </c>
      <c r="D1672">
        <f>IF(OR(B1672=0,'Input and Summary Results'!E1254=0),FALSE,'Input and Summary Results'!$E1254)</f>
        <v>4.9038520000000002E-2</v>
      </c>
      <c r="E1672">
        <f t="shared" si="107"/>
        <v>1.1525827802376296E-2</v>
      </c>
      <c r="F1672">
        <f t="shared" si="108"/>
        <v>2.0725320546560528E-2</v>
      </c>
      <c r="G1672">
        <f>IF('Input and Summary Results'!$J$4="yes",IF(C1672=FALSE,FALSE,IF('Data Transformation'!E1672&lt;$R$10,E1672,$R$10)),IF(C1672=FALSE,FALSE,IF(C1672&lt;$R$10,C1672,$R$10)))</f>
        <v>1.0268945</v>
      </c>
      <c r="H1672">
        <f>IF('Input and Summary Results'!$J$4="yes",'Data Transformation'!F1672,'Data Transformation'!D1672)</f>
        <v>4.9038520000000002E-2</v>
      </c>
      <c r="I1672">
        <f t="shared" si="109"/>
        <v>80</v>
      </c>
    </row>
    <row r="1673" spans="2:9" x14ac:dyDescent="0.25">
      <c r="B1673">
        <f>IF('Input and Summary Results'!D1255=0,FALSE,'Input and Summary Results'!$B1255)</f>
        <v>80</v>
      </c>
      <c r="C1673">
        <f>IF(OR(B1673=0,'Input and Summary Results'!D1255=0,'Input and Summary Results'!D1255=""),FALSE,'Input and Summary Results'!$D1255)</f>
        <v>1.0855331399999999</v>
      </c>
      <c r="D1673">
        <f>IF(OR(B1673=0,'Input and Summary Results'!E1255=0),FALSE,'Input and Summary Results'!$E1255)</f>
        <v>5.5069989999999999E-2</v>
      </c>
      <c r="E1673">
        <f t="shared" si="107"/>
        <v>3.564308647255307E-2</v>
      </c>
      <c r="F1673">
        <f t="shared" si="108"/>
        <v>2.2017177347528977E-2</v>
      </c>
      <c r="G1673">
        <f>IF('Input and Summary Results'!$J$4="yes",IF(C1673=FALSE,FALSE,IF('Data Transformation'!E1673&lt;$R$10,E1673,$R$10)),IF(C1673=FALSE,FALSE,IF(C1673&lt;$R$10,C1673,$R$10)))</f>
        <v>1.0855331399999999</v>
      </c>
      <c r="H1673">
        <f>IF('Input and Summary Results'!$J$4="yes",'Data Transformation'!F1673,'Data Transformation'!D1673)</f>
        <v>5.5069989999999999E-2</v>
      </c>
      <c r="I1673">
        <f t="shared" si="109"/>
        <v>80</v>
      </c>
    </row>
    <row r="1674" spans="2:9" x14ac:dyDescent="0.25">
      <c r="B1674">
        <f>IF('Input and Summary Results'!D1256=0,FALSE,'Input and Summary Results'!$B1256)</f>
        <v>81</v>
      </c>
      <c r="C1674">
        <f>IF(OR(B1674=0,'Input and Summary Results'!D1256=0,'Input and Summary Results'!D1256=""),FALSE,'Input and Summary Results'!$D1256)</f>
        <v>0.58662965</v>
      </c>
      <c r="D1674">
        <f>IF(OR(B1674=0,'Input and Summary Results'!E1256=0),FALSE,'Input and Summary Results'!$E1256)</f>
        <v>6.0643919999999997E-2</v>
      </c>
      <c r="E1674">
        <f t="shared" si="107"/>
        <v>-0.23163599027130991</v>
      </c>
      <c r="F1674">
        <f t="shared" si="108"/>
        <v>4.4865548954097355E-2</v>
      </c>
      <c r="G1674">
        <f>IF('Input and Summary Results'!$J$4="yes",IF(C1674=FALSE,FALSE,IF('Data Transformation'!E1674&lt;$R$10,E1674,$R$10)),IF(C1674=FALSE,FALSE,IF(C1674&lt;$R$10,C1674,$R$10)))</f>
        <v>0.58662965</v>
      </c>
      <c r="H1674">
        <f>IF('Input and Summary Results'!$J$4="yes",'Data Transformation'!F1674,'Data Transformation'!D1674)</f>
        <v>6.0643919999999997E-2</v>
      </c>
      <c r="I1674">
        <f t="shared" si="109"/>
        <v>81</v>
      </c>
    </row>
    <row r="1675" spans="2:9" x14ac:dyDescent="0.25">
      <c r="B1675">
        <f>IF('Input and Summary Results'!D1257=0,FALSE,'Input and Summary Results'!$B1257)</f>
        <v>81</v>
      </c>
      <c r="C1675">
        <f>IF(OR(B1675=0,'Input and Summary Results'!D1257=0,'Input and Summary Results'!D1257=""),FALSE,'Input and Summary Results'!$D1257)</f>
        <v>0.81936807</v>
      </c>
      <c r="D1675">
        <f>IF(OR(B1675=0,'Input and Summary Results'!E1257=0),FALSE,'Input and Summary Results'!$E1257)</f>
        <v>6.716714E-2</v>
      </c>
      <c r="E1675">
        <f t="shared" si="107"/>
        <v>-8.6520964099005435E-2</v>
      </c>
      <c r="F1675">
        <f t="shared" si="108"/>
        <v>3.5576854685098969E-2</v>
      </c>
      <c r="G1675">
        <f>IF('Input and Summary Results'!$J$4="yes",IF(C1675=FALSE,FALSE,IF('Data Transformation'!E1675&lt;$R$10,E1675,$R$10)),IF(C1675=FALSE,FALSE,IF(C1675&lt;$R$10,C1675,$R$10)))</f>
        <v>0.81936807</v>
      </c>
      <c r="H1675">
        <f>IF('Input and Summary Results'!$J$4="yes",'Data Transformation'!F1675,'Data Transformation'!D1675)</f>
        <v>6.716714E-2</v>
      </c>
      <c r="I1675">
        <f t="shared" si="109"/>
        <v>81</v>
      </c>
    </row>
    <row r="1676" spans="2:9" x14ac:dyDescent="0.25">
      <c r="B1676">
        <f>IF('Input and Summary Results'!D1258=0,FALSE,'Input and Summary Results'!$B1258)</f>
        <v>81</v>
      </c>
      <c r="C1676">
        <f>IF(OR(B1676=0,'Input and Summary Results'!D1258=0,'Input and Summary Results'!D1258=""),FALSE,'Input and Summary Results'!$D1258)</f>
        <v>0.96365332999999997</v>
      </c>
      <c r="D1676">
        <f>IF(OR(B1676=0,'Input and Summary Results'!E1258=0),FALSE,'Input and Summary Results'!$E1258)</f>
        <v>6.0796070000000001E-2</v>
      </c>
      <c r="E1676">
        <f t="shared" si="107"/>
        <v>-1.6079173509904111E-2</v>
      </c>
      <c r="F1676">
        <f t="shared" si="108"/>
        <v>2.7380691332224212E-2</v>
      </c>
      <c r="G1676">
        <f>IF('Input and Summary Results'!$J$4="yes",IF(C1676=FALSE,FALSE,IF('Data Transformation'!E1676&lt;$R$10,E1676,$R$10)),IF(C1676=FALSE,FALSE,IF(C1676&lt;$R$10,C1676,$R$10)))</f>
        <v>0.96365332999999997</v>
      </c>
      <c r="H1676">
        <f>IF('Input and Summary Results'!$J$4="yes",'Data Transformation'!F1676,'Data Transformation'!D1676)</f>
        <v>6.0796070000000001E-2</v>
      </c>
      <c r="I1676">
        <f t="shared" si="109"/>
        <v>81</v>
      </c>
    </row>
    <row r="1677" spans="2:9" x14ac:dyDescent="0.25">
      <c r="B1677">
        <f>IF('Input and Summary Results'!D1259=0,FALSE,'Input and Summary Results'!$B1259)</f>
        <v>81</v>
      </c>
      <c r="C1677">
        <f>IF(OR(B1677=0,'Input and Summary Results'!D1259=0,'Input and Summary Results'!D1259=""),FALSE,'Input and Summary Results'!$D1259)</f>
        <v>0.96972132</v>
      </c>
      <c r="D1677">
        <f>IF(OR(B1677=0,'Input and Summary Results'!E1259=0),FALSE,'Input and Summary Results'!$E1259)</f>
        <v>6.2665869999999999E-2</v>
      </c>
      <c r="E1677">
        <f t="shared" si="107"/>
        <v>-1.3353056017598113E-2</v>
      </c>
      <c r="F1677">
        <f t="shared" si="108"/>
        <v>2.8046189167007279E-2</v>
      </c>
      <c r="G1677">
        <f>IF('Input and Summary Results'!$J$4="yes",IF(C1677=FALSE,FALSE,IF('Data Transformation'!E1677&lt;$R$10,E1677,$R$10)),IF(C1677=FALSE,FALSE,IF(C1677&lt;$R$10,C1677,$R$10)))</f>
        <v>0.96972132</v>
      </c>
      <c r="H1677">
        <f>IF('Input and Summary Results'!$J$4="yes",'Data Transformation'!F1677,'Data Transformation'!D1677)</f>
        <v>6.2665869999999999E-2</v>
      </c>
      <c r="I1677">
        <f t="shared" si="109"/>
        <v>81</v>
      </c>
    </row>
    <row r="1678" spans="2:9" x14ac:dyDescent="0.25">
      <c r="B1678">
        <f>IF('Input and Summary Results'!D1260=0,FALSE,'Input and Summary Results'!$B1260)</f>
        <v>81</v>
      </c>
      <c r="C1678">
        <f>IF(OR(B1678=0,'Input and Summary Results'!D1260=0,'Input and Summary Results'!D1260=""),FALSE,'Input and Summary Results'!$D1260)</f>
        <v>0.97553696999999995</v>
      </c>
      <c r="D1678">
        <f>IF(OR(B1678=0,'Input and Summary Results'!E1260=0),FALSE,'Input and Summary Results'!$E1260)</f>
        <v>5.5623329999999999E-2</v>
      </c>
      <c r="E1678">
        <f t="shared" si="107"/>
        <v>-1.0756267466021936E-2</v>
      </c>
      <c r="F1678">
        <f t="shared" si="108"/>
        <v>2.4745884535775208E-2</v>
      </c>
      <c r="G1678">
        <f>IF('Input and Summary Results'!$J$4="yes",IF(C1678=FALSE,FALSE,IF('Data Transformation'!E1678&lt;$R$10,E1678,$R$10)),IF(C1678=FALSE,FALSE,IF(C1678&lt;$R$10,C1678,$R$10)))</f>
        <v>0.97553696999999995</v>
      </c>
      <c r="H1678">
        <f>IF('Input and Summary Results'!$J$4="yes",'Data Transformation'!F1678,'Data Transformation'!D1678)</f>
        <v>5.5623329999999999E-2</v>
      </c>
      <c r="I1678">
        <f t="shared" si="109"/>
        <v>81</v>
      </c>
    </row>
    <row r="1679" spans="2:9" x14ac:dyDescent="0.25">
      <c r="B1679">
        <f>IF('Input and Summary Results'!D1261=0,FALSE,'Input and Summary Results'!$B1261)</f>
        <v>81</v>
      </c>
      <c r="C1679">
        <f>IF(OR(B1679=0,'Input and Summary Results'!D1261=0,'Input and Summary Results'!D1261=""),FALSE,'Input and Summary Results'!$D1261)</f>
        <v>0.97919778999999996</v>
      </c>
      <c r="D1679">
        <f>IF(OR(B1679=0,'Input and Summary Results'!E1261=0),FALSE,'Input and Summary Results'!$E1261)</f>
        <v>6.7354460000000005E-2</v>
      </c>
      <c r="E1679">
        <f t="shared" si="107"/>
        <v>-9.1295753781383358E-3</v>
      </c>
      <c r="F1679">
        <f t="shared" si="108"/>
        <v>2.9852840701366373E-2</v>
      </c>
      <c r="G1679">
        <f>IF('Input and Summary Results'!$J$4="yes",IF(C1679=FALSE,FALSE,IF('Data Transformation'!E1679&lt;$R$10,E1679,$R$10)),IF(C1679=FALSE,FALSE,IF(C1679&lt;$R$10,C1679,$R$10)))</f>
        <v>0.97919778999999996</v>
      </c>
      <c r="H1679">
        <f>IF('Input and Summary Results'!$J$4="yes",'Data Transformation'!F1679,'Data Transformation'!D1679)</f>
        <v>6.7354460000000005E-2</v>
      </c>
      <c r="I1679">
        <f t="shared" si="109"/>
        <v>81</v>
      </c>
    </row>
    <row r="1680" spans="2:9" x14ac:dyDescent="0.25">
      <c r="B1680">
        <f>IF('Input and Summary Results'!D1262=0,FALSE,'Input and Summary Results'!$B1262)</f>
        <v>81</v>
      </c>
      <c r="C1680">
        <f>IF(OR(B1680=0,'Input and Summary Results'!D1262=0,'Input and Summary Results'!D1262=""),FALSE,'Input and Summary Results'!$D1262)</f>
        <v>1.00275877</v>
      </c>
      <c r="D1680">
        <f>IF(OR(B1680=0,'Input and Summary Results'!E1262=0),FALSE,'Input and Summary Results'!$E1262)</f>
        <v>3.9330950000000003E-2</v>
      </c>
      <c r="E1680">
        <f t="shared" si="107"/>
        <v>1.196468954308476E-3</v>
      </c>
      <c r="F1680">
        <f t="shared" si="108"/>
        <v>1.7022670666844431E-2</v>
      </c>
      <c r="G1680">
        <f>IF('Input and Summary Results'!$J$4="yes",IF(C1680=FALSE,FALSE,IF('Data Transformation'!E1680&lt;$R$10,E1680,$R$10)),IF(C1680=FALSE,FALSE,IF(C1680&lt;$R$10,C1680,$R$10)))</f>
        <v>1.00275877</v>
      </c>
      <c r="H1680">
        <f>IF('Input and Summary Results'!$J$4="yes",'Data Transformation'!F1680,'Data Transformation'!D1680)</f>
        <v>3.9330950000000003E-2</v>
      </c>
      <c r="I1680">
        <f t="shared" si="109"/>
        <v>81</v>
      </c>
    </row>
    <row r="1681" spans="2:9" x14ac:dyDescent="0.25">
      <c r="B1681">
        <f>IF('Input and Summary Results'!D1263=0,FALSE,'Input and Summary Results'!$B1263)</f>
        <v>81</v>
      </c>
      <c r="C1681">
        <f>IF(OR(B1681=0,'Input and Summary Results'!D1263=0,'Input and Summary Results'!D1263=""),FALSE,'Input and Summary Results'!$D1263)</f>
        <v>1.0655472699999999</v>
      </c>
      <c r="D1681">
        <f>IF(OR(B1681=0,'Input and Summary Results'!E1263=0),FALSE,'Input and Summary Results'!$E1263)</f>
        <v>5.1808559999999997E-2</v>
      </c>
      <c r="E1681">
        <f t="shared" si="107"/>
        <v>2.7572720727644509E-2</v>
      </c>
      <c r="F1681">
        <f t="shared" si="108"/>
        <v>2.1101752754713547E-2</v>
      </c>
      <c r="G1681">
        <f>IF('Input and Summary Results'!$J$4="yes",IF(C1681=FALSE,FALSE,IF('Data Transformation'!E1681&lt;$R$10,E1681,$R$10)),IF(C1681=FALSE,FALSE,IF(C1681&lt;$R$10,C1681,$R$10)))</f>
        <v>1.0655472699999999</v>
      </c>
      <c r="H1681">
        <f>IF('Input and Summary Results'!$J$4="yes",'Data Transformation'!F1681,'Data Transformation'!D1681)</f>
        <v>5.1808559999999997E-2</v>
      </c>
      <c r="I1681">
        <f t="shared" si="109"/>
        <v>81</v>
      </c>
    </row>
    <row r="1682" spans="2:9" x14ac:dyDescent="0.25">
      <c r="B1682">
        <f>IF('Input and Summary Results'!D1264=0,FALSE,'Input and Summary Results'!$B1264)</f>
        <v>81</v>
      </c>
      <c r="C1682">
        <f>IF(OR(B1682=0,'Input and Summary Results'!D1264=0,'Input and Summary Results'!D1264=""),FALSE,'Input and Summary Results'!$D1264)</f>
        <v>1.07203823</v>
      </c>
      <c r="D1682">
        <f>IF(OR(B1682=0,'Input and Summary Results'!E1264=0),FALSE,'Input and Summary Results'!$E1264)</f>
        <v>3.8964159999999998E-2</v>
      </c>
      <c r="E1682">
        <f t="shared" si="107"/>
        <v>3.0210273026525566E-2</v>
      </c>
      <c r="F1682">
        <f t="shared" si="108"/>
        <v>1.5774106712593633E-2</v>
      </c>
      <c r="G1682">
        <f>IF('Input and Summary Results'!$J$4="yes",IF(C1682=FALSE,FALSE,IF('Data Transformation'!E1682&lt;$R$10,E1682,$R$10)),IF(C1682=FALSE,FALSE,IF(C1682&lt;$R$10,C1682,$R$10)))</f>
        <v>1.07203823</v>
      </c>
      <c r="H1682">
        <f>IF('Input and Summary Results'!$J$4="yes",'Data Transformation'!F1682,'Data Transformation'!D1682)</f>
        <v>3.8964159999999998E-2</v>
      </c>
      <c r="I1682">
        <f t="shared" si="109"/>
        <v>81</v>
      </c>
    </row>
    <row r="1683" spans="2:9" x14ac:dyDescent="0.25">
      <c r="B1683">
        <f>IF('Input and Summary Results'!D1265=0,FALSE,'Input and Summary Results'!$B1265)</f>
        <v>81</v>
      </c>
      <c r="C1683">
        <f>IF(OR(B1683=0,'Input and Summary Results'!D1265=0,'Input and Summary Results'!D1265=""),FALSE,'Input and Summary Results'!$D1265)</f>
        <v>1.07508607</v>
      </c>
      <c r="D1683">
        <f>IF(OR(B1683=0,'Input and Summary Results'!E1265=0),FALSE,'Input and Summary Results'!$E1265)</f>
        <v>5.0611570000000002E-2</v>
      </c>
      <c r="E1683">
        <f t="shared" si="107"/>
        <v>3.1443234697885743E-2</v>
      </c>
      <c r="F1683">
        <f t="shared" si="108"/>
        <v>2.0431314285376239E-2</v>
      </c>
      <c r="G1683">
        <f>IF('Input and Summary Results'!$J$4="yes",IF(C1683=FALSE,FALSE,IF('Data Transformation'!E1683&lt;$R$10,E1683,$R$10)),IF(C1683=FALSE,FALSE,IF(C1683&lt;$R$10,C1683,$R$10)))</f>
        <v>1.07508607</v>
      </c>
      <c r="H1683">
        <f>IF('Input and Summary Results'!$J$4="yes",'Data Transformation'!F1683,'Data Transformation'!D1683)</f>
        <v>5.0611570000000002E-2</v>
      </c>
      <c r="I1683">
        <f t="shared" si="109"/>
        <v>81</v>
      </c>
    </row>
    <row r="1684" spans="2:9" x14ac:dyDescent="0.25">
      <c r="B1684">
        <f>IF('Input and Summary Results'!D1266=0,FALSE,'Input and Summary Results'!$B1266)</f>
        <v>81</v>
      </c>
      <c r="C1684">
        <f>IF(OR(B1684=0,'Input and Summary Results'!D1266=0,'Input and Summary Results'!D1266=""),FALSE,'Input and Summary Results'!$D1266)</f>
        <v>1.0859446100000001</v>
      </c>
      <c r="D1684">
        <f>IF(OR(B1684=0,'Input and Summary Results'!E1266=0),FALSE,'Input and Summary Results'!$E1266)</f>
        <v>4.3183689999999997E-2</v>
      </c>
      <c r="E1684">
        <f t="shared" si="107"/>
        <v>3.5807674069738997E-2</v>
      </c>
      <c r="F1684">
        <f t="shared" si="108"/>
        <v>1.7258450649706707E-2</v>
      </c>
      <c r="G1684">
        <f>IF('Input and Summary Results'!$J$4="yes",IF(C1684=FALSE,FALSE,IF('Data Transformation'!E1684&lt;$R$10,E1684,$R$10)),IF(C1684=FALSE,FALSE,IF(C1684&lt;$R$10,C1684,$R$10)))</f>
        <v>1.0859446100000001</v>
      </c>
      <c r="H1684">
        <f>IF('Input and Summary Results'!$J$4="yes",'Data Transformation'!F1684,'Data Transformation'!D1684)</f>
        <v>4.3183689999999997E-2</v>
      </c>
      <c r="I1684">
        <f t="shared" si="109"/>
        <v>81</v>
      </c>
    </row>
    <row r="1685" spans="2:9" x14ac:dyDescent="0.25">
      <c r="B1685">
        <f>IF('Input and Summary Results'!D1267=0,FALSE,'Input and Summary Results'!$B1267)</f>
        <v>81</v>
      </c>
      <c r="C1685">
        <f>IF(OR(B1685=0,'Input and Summary Results'!D1267=0,'Input and Summary Results'!D1267=""),FALSE,'Input and Summary Results'!$D1267)</f>
        <v>1.0913520000000001</v>
      </c>
      <c r="D1685">
        <f>IF(OR(B1685=0,'Input and Summary Results'!E1267=0),FALSE,'Input and Summary Results'!$E1267)</f>
        <v>3.1712450000000003E-2</v>
      </c>
      <c r="E1685">
        <f t="shared" si="107"/>
        <v>3.7964848665055145E-2</v>
      </c>
      <c r="F1685">
        <f t="shared" si="108"/>
        <v>1.2611149564943299E-2</v>
      </c>
      <c r="G1685">
        <f>IF('Input and Summary Results'!$J$4="yes",IF(C1685=FALSE,FALSE,IF('Data Transformation'!E1685&lt;$R$10,E1685,$R$10)),IF(C1685=FALSE,FALSE,IF(C1685&lt;$R$10,C1685,$R$10)))</f>
        <v>1.0913520000000001</v>
      </c>
      <c r="H1685">
        <f>IF('Input and Summary Results'!$J$4="yes",'Data Transformation'!F1685,'Data Transformation'!D1685)</f>
        <v>3.1712450000000003E-2</v>
      </c>
      <c r="I1685">
        <f t="shared" si="109"/>
        <v>81</v>
      </c>
    </row>
    <row r="1686" spans="2:9" x14ac:dyDescent="0.25">
      <c r="B1686">
        <f>IF('Input and Summary Results'!D1268=0,FALSE,'Input and Summary Results'!$B1268)</f>
        <v>81</v>
      </c>
      <c r="C1686">
        <f>IF(OR(B1686=0,'Input and Summary Results'!D1268=0,'Input and Summary Results'!D1268=""),FALSE,'Input and Summary Results'!$D1268)</f>
        <v>1.1535062300000001</v>
      </c>
      <c r="D1686">
        <f>IF(OR(B1686=0,'Input and Summary Results'!E1268=0),FALSE,'Input and Summary Results'!$E1268)</f>
        <v>8.5621080000000002E-2</v>
      </c>
      <c r="E1686">
        <f t="shared" si="107"/>
        <v>6.2019944455132009E-2</v>
      </c>
      <c r="F1686">
        <f t="shared" si="108"/>
        <v>3.2214432617325352E-2</v>
      </c>
      <c r="G1686">
        <f>IF('Input and Summary Results'!$J$4="yes",IF(C1686=FALSE,FALSE,IF('Data Transformation'!E1686&lt;$R$10,E1686,$R$10)),IF(C1686=FALSE,FALSE,IF(C1686&lt;$R$10,C1686,$R$10)))</f>
        <v>1.1535062300000001</v>
      </c>
      <c r="H1686">
        <f>IF('Input and Summary Results'!$J$4="yes",'Data Transformation'!F1686,'Data Transformation'!D1686)</f>
        <v>8.5621080000000002E-2</v>
      </c>
      <c r="I1686">
        <f t="shared" si="109"/>
        <v>81</v>
      </c>
    </row>
    <row r="1687" spans="2:9" x14ac:dyDescent="0.25">
      <c r="B1687">
        <f>IF('Input and Summary Results'!D1269=0,FALSE,'Input and Summary Results'!$B1269)</f>
        <v>81</v>
      </c>
      <c r="C1687">
        <f>IF(OR(B1687=0,'Input and Summary Results'!D1269=0,'Input and Summary Results'!D1269=""),FALSE,'Input and Summary Results'!$D1269)</f>
        <v>1.35623501</v>
      </c>
      <c r="D1687">
        <f>IF(OR(B1687=0,'Input and Summary Results'!E1269=0),FALSE,'Input and Summary Results'!$E1269)</f>
        <v>8.6373829999999999E-2</v>
      </c>
      <c r="E1687">
        <f t="shared" si="107"/>
        <v>0.13233495111130675</v>
      </c>
      <c r="F1687">
        <f t="shared" si="108"/>
        <v>2.7639931091293684E-2</v>
      </c>
      <c r="G1687">
        <f>IF('Input and Summary Results'!$J$4="yes",IF(C1687=FALSE,FALSE,IF('Data Transformation'!E1687&lt;$R$10,E1687,$R$10)),IF(C1687=FALSE,FALSE,IF(C1687&lt;$R$10,C1687,$R$10)))</f>
        <v>1.35623501</v>
      </c>
      <c r="H1687">
        <f>IF('Input and Summary Results'!$J$4="yes",'Data Transformation'!F1687,'Data Transformation'!D1687)</f>
        <v>8.6373829999999999E-2</v>
      </c>
      <c r="I1687">
        <f t="shared" si="109"/>
        <v>81</v>
      </c>
    </row>
    <row r="1688" spans="2:9" x14ac:dyDescent="0.25">
      <c r="B1688">
        <f>IF('Input and Summary Results'!D1270=0,FALSE,'Input and Summary Results'!$B1270)</f>
        <v>82</v>
      </c>
      <c r="C1688">
        <f>IF(OR(B1688=0,'Input and Summary Results'!D1270=0,'Input and Summary Results'!D1270=""),FALSE,'Input and Summary Results'!$D1270)</f>
        <v>0.13177839</v>
      </c>
      <c r="D1688">
        <f>IF(OR(B1688=0,'Input and Summary Results'!E1270=0),FALSE,'Input and Summary Results'!$E1270)</f>
        <v>0.10114132000000001</v>
      </c>
      <c r="E1688">
        <f t="shared" si="107"/>
        <v>-0.8801558027407298</v>
      </c>
      <c r="F1688">
        <f t="shared" si="108"/>
        <v>0.33309962946124938</v>
      </c>
      <c r="G1688">
        <f>IF('Input and Summary Results'!$J$4="yes",IF(C1688=FALSE,FALSE,IF('Data Transformation'!E1688&lt;$R$10,E1688,$R$10)),IF(C1688=FALSE,FALSE,IF(C1688&lt;$R$10,C1688,$R$10)))</f>
        <v>0.13177839</v>
      </c>
      <c r="H1688">
        <f>IF('Input and Summary Results'!$J$4="yes",'Data Transformation'!F1688,'Data Transformation'!D1688)</f>
        <v>0.10114132000000001</v>
      </c>
      <c r="I1688">
        <f t="shared" si="109"/>
        <v>82</v>
      </c>
    </row>
    <row r="1689" spans="2:9" x14ac:dyDescent="0.25">
      <c r="B1689">
        <f>IF('Input and Summary Results'!D1271=0,FALSE,'Input and Summary Results'!$B1271)</f>
        <v>82</v>
      </c>
      <c r="C1689">
        <f>IF(OR(B1689=0,'Input and Summary Results'!D1271=0,'Input and Summary Results'!D1271=""),FALSE,'Input and Summary Results'!$D1271)</f>
        <v>0.15806439</v>
      </c>
      <c r="D1689">
        <f>IF(OR(B1689=0,'Input and Summary Results'!E1271=0),FALSE,'Input and Summary Results'!$E1271)</f>
        <v>5.494483E-2</v>
      </c>
      <c r="E1689">
        <f t="shared" si="107"/>
        <v>-0.80116596035516752</v>
      </c>
      <c r="F1689">
        <f t="shared" si="108"/>
        <v>0.15086292503959936</v>
      </c>
      <c r="G1689">
        <f>IF('Input and Summary Results'!$J$4="yes",IF(C1689=FALSE,FALSE,IF('Data Transformation'!E1689&lt;$R$10,E1689,$R$10)),IF(C1689=FALSE,FALSE,IF(C1689&lt;$R$10,C1689,$R$10)))</f>
        <v>0.15806439</v>
      </c>
      <c r="H1689">
        <f>IF('Input and Summary Results'!$J$4="yes",'Data Transformation'!F1689,'Data Transformation'!D1689)</f>
        <v>5.494483E-2</v>
      </c>
      <c r="I1689">
        <f t="shared" si="109"/>
        <v>82</v>
      </c>
    </row>
    <row r="1690" spans="2:9" x14ac:dyDescent="0.25">
      <c r="B1690">
        <f>IF('Input and Summary Results'!D1272=0,FALSE,'Input and Summary Results'!$B1272)</f>
        <v>82</v>
      </c>
      <c r="C1690">
        <f>IF(OR(B1690=0,'Input and Summary Results'!D1272=0,'Input and Summary Results'!D1272=""),FALSE,'Input and Summary Results'!$D1272)</f>
        <v>0.17391479000000001</v>
      </c>
      <c r="D1690">
        <f>IF(OR(B1690=0,'Input and Summary Results'!E1272=0),FALSE,'Input and Summary Results'!$E1272)</f>
        <v>4.351613E-2</v>
      </c>
      <c r="E1690">
        <f t="shared" si="107"/>
        <v>-0.75966348330919553</v>
      </c>
      <c r="F1690">
        <f t="shared" si="108"/>
        <v>0.10859341186566134</v>
      </c>
      <c r="G1690">
        <f>IF('Input and Summary Results'!$J$4="yes",IF(C1690=FALSE,FALSE,IF('Data Transformation'!E1690&lt;$R$10,E1690,$R$10)),IF(C1690=FALSE,FALSE,IF(C1690&lt;$R$10,C1690,$R$10)))</f>
        <v>0.17391479000000001</v>
      </c>
      <c r="H1690">
        <f>IF('Input and Summary Results'!$J$4="yes",'Data Transformation'!F1690,'Data Transformation'!D1690)</f>
        <v>4.351613E-2</v>
      </c>
      <c r="I1690">
        <f t="shared" si="109"/>
        <v>82</v>
      </c>
    </row>
    <row r="1691" spans="2:9" x14ac:dyDescent="0.25">
      <c r="B1691">
        <f>IF('Input and Summary Results'!D1273=0,FALSE,'Input and Summary Results'!$B1273)</f>
        <v>82</v>
      </c>
      <c r="C1691">
        <f>IF(OR(B1691=0,'Input and Summary Results'!D1273=0,'Input and Summary Results'!D1273=""),FALSE,'Input and Summary Results'!$D1273)</f>
        <v>0.21996250000000001</v>
      </c>
      <c r="D1691">
        <f>IF(OR(B1691=0,'Input and Summary Results'!E1273=0),FALSE,'Input and Summary Results'!$E1273)</f>
        <v>5.3867779999999997E-2</v>
      </c>
      <c r="E1691">
        <f t="shared" si="107"/>
        <v>-0.65765135295617627</v>
      </c>
      <c r="F1691">
        <f t="shared" si="108"/>
        <v>0.10628455541285446</v>
      </c>
      <c r="G1691">
        <f>IF('Input and Summary Results'!$J$4="yes",IF(C1691=FALSE,FALSE,IF('Data Transformation'!E1691&lt;$R$10,E1691,$R$10)),IF(C1691=FALSE,FALSE,IF(C1691&lt;$R$10,C1691,$R$10)))</f>
        <v>0.21996250000000001</v>
      </c>
      <c r="H1691">
        <f>IF('Input and Summary Results'!$J$4="yes",'Data Transformation'!F1691,'Data Transformation'!D1691)</f>
        <v>5.3867779999999997E-2</v>
      </c>
      <c r="I1691">
        <f t="shared" si="109"/>
        <v>82</v>
      </c>
    </row>
    <row r="1692" spans="2:9" x14ac:dyDescent="0.25">
      <c r="B1692">
        <f>IF('Input and Summary Results'!D1274=0,FALSE,'Input and Summary Results'!$B1274)</f>
        <v>82</v>
      </c>
      <c r="C1692">
        <f>IF(OR(B1692=0,'Input and Summary Results'!D1274=0,'Input and Summary Results'!D1274=""),FALSE,'Input and Summary Results'!$D1274)</f>
        <v>0.23621075</v>
      </c>
      <c r="D1692">
        <f>IF(OR(B1692=0,'Input and Summary Results'!E1274=0),FALSE,'Input and Summary Results'!$E1274)</f>
        <v>3.7085930000000003E-2</v>
      </c>
      <c r="E1692">
        <f t="shared" si="107"/>
        <v>-0.62670034144120479</v>
      </c>
      <c r="F1692">
        <f t="shared" si="108"/>
        <v>6.8139547501542594E-2</v>
      </c>
      <c r="G1692">
        <f>IF('Input and Summary Results'!$J$4="yes",IF(C1692=FALSE,FALSE,IF('Data Transformation'!E1692&lt;$R$10,E1692,$R$10)),IF(C1692=FALSE,FALSE,IF(C1692&lt;$R$10,C1692,$R$10)))</f>
        <v>0.23621075</v>
      </c>
      <c r="H1692">
        <f>IF('Input and Summary Results'!$J$4="yes",'Data Transformation'!F1692,'Data Transformation'!D1692)</f>
        <v>3.7085930000000003E-2</v>
      </c>
      <c r="I1692">
        <f t="shared" si="109"/>
        <v>82</v>
      </c>
    </row>
    <row r="1693" spans="2:9" x14ac:dyDescent="0.25">
      <c r="B1693">
        <f>IF('Input and Summary Results'!D1275=0,FALSE,'Input and Summary Results'!$B1275)</f>
        <v>82</v>
      </c>
      <c r="C1693">
        <f>IF(OR(B1693=0,'Input and Summary Results'!D1275=0,'Input and Summary Results'!D1275=""),FALSE,'Input and Summary Results'!$D1275)</f>
        <v>0.27395425000000001</v>
      </c>
      <c r="D1693">
        <f>IF(OR(B1693=0,'Input and Summary Results'!E1275=0),FALSE,'Input and Summary Results'!$E1275)</f>
        <v>4.8095930000000002E-2</v>
      </c>
      <c r="E1693">
        <f t="shared" si="107"/>
        <v>-0.56232195773253502</v>
      </c>
      <c r="F1693">
        <f t="shared" si="108"/>
        <v>7.6193866749648897E-2</v>
      </c>
      <c r="G1693">
        <f>IF('Input and Summary Results'!$J$4="yes",IF(C1693=FALSE,FALSE,IF('Data Transformation'!E1693&lt;$R$10,E1693,$R$10)),IF(C1693=FALSE,FALSE,IF(C1693&lt;$R$10,C1693,$R$10)))</f>
        <v>0.27395425000000001</v>
      </c>
      <c r="H1693">
        <f>IF('Input and Summary Results'!$J$4="yes",'Data Transformation'!F1693,'Data Transformation'!D1693)</f>
        <v>4.8095930000000002E-2</v>
      </c>
      <c r="I1693">
        <f t="shared" si="109"/>
        <v>82</v>
      </c>
    </row>
    <row r="1694" spans="2:9" x14ac:dyDescent="0.25">
      <c r="B1694">
        <f>IF('Input and Summary Results'!D1276=0,FALSE,'Input and Summary Results'!$B1276)</f>
        <v>82</v>
      </c>
      <c r="C1694">
        <f>IF(OR(B1694=0,'Input and Summary Results'!D1276=0,'Input and Summary Results'!D1276=""),FALSE,'Input and Summary Results'!$D1276)</f>
        <v>0.28700161000000002</v>
      </c>
      <c r="D1694">
        <f>IF(OR(B1694=0,'Input and Summary Results'!E1276=0),FALSE,'Input and Summary Results'!$E1276)</f>
        <v>4.55121E-2</v>
      </c>
      <c r="E1694">
        <f t="shared" si="107"/>
        <v>-0.54211566698672309</v>
      </c>
      <c r="F1694">
        <f t="shared" si="108"/>
        <v>6.8822789530692874E-2</v>
      </c>
      <c r="G1694">
        <f>IF('Input and Summary Results'!$J$4="yes",IF(C1694=FALSE,FALSE,IF('Data Transformation'!E1694&lt;$R$10,E1694,$R$10)),IF(C1694=FALSE,FALSE,IF(C1694&lt;$R$10,C1694,$R$10)))</f>
        <v>0.28700161000000002</v>
      </c>
      <c r="H1694">
        <f>IF('Input and Summary Results'!$J$4="yes",'Data Transformation'!F1694,'Data Transformation'!D1694)</f>
        <v>4.55121E-2</v>
      </c>
      <c r="I1694">
        <f t="shared" si="109"/>
        <v>82</v>
      </c>
    </row>
    <row r="1695" spans="2:9" x14ac:dyDescent="0.25">
      <c r="B1695">
        <f>IF('Input and Summary Results'!D1277=0,FALSE,'Input and Summary Results'!$B1277)</f>
        <v>82</v>
      </c>
      <c r="C1695">
        <f>IF(OR(B1695=0,'Input and Summary Results'!D1277=0,'Input and Summary Results'!D1277=""),FALSE,'Input and Summary Results'!$D1277)</f>
        <v>0.29802641000000002</v>
      </c>
      <c r="D1695">
        <f>IF(OR(B1695=0,'Input and Summary Results'!E1277=0),FALSE,'Input and Summary Results'!$E1277)</f>
        <v>6.2181189999999997E-2</v>
      </c>
      <c r="E1695">
        <f t="shared" si="107"/>
        <v>-0.52574524864505323</v>
      </c>
      <c r="F1695">
        <f t="shared" si="108"/>
        <v>9.0551157731289633E-2</v>
      </c>
      <c r="G1695">
        <f>IF('Input and Summary Results'!$J$4="yes",IF(C1695=FALSE,FALSE,IF('Data Transformation'!E1695&lt;$R$10,E1695,$R$10)),IF(C1695=FALSE,FALSE,IF(C1695&lt;$R$10,C1695,$R$10)))</f>
        <v>0.29802641000000002</v>
      </c>
      <c r="H1695">
        <f>IF('Input and Summary Results'!$J$4="yes",'Data Transformation'!F1695,'Data Transformation'!D1695)</f>
        <v>6.2181189999999997E-2</v>
      </c>
      <c r="I1695">
        <f t="shared" si="109"/>
        <v>82</v>
      </c>
    </row>
    <row r="1696" spans="2:9" x14ac:dyDescent="0.25">
      <c r="B1696">
        <f>IF('Input and Summary Results'!D1278=0,FALSE,'Input and Summary Results'!$B1278)</f>
        <v>82</v>
      </c>
      <c r="C1696">
        <f>IF(OR(B1696=0,'Input and Summary Results'!D1278=0,'Input and Summary Results'!D1278=""),FALSE,'Input and Summary Results'!$D1278)</f>
        <v>0.35510377999999998</v>
      </c>
      <c r="D1696">
        <f>IF(OR(B1696=0,'Input and Summary Results'!E1278=0),FALSE,'Input and Summary Results'!$E1278)</f>
        <v>4.0038999999999998E-2</v>
      </c>
      <c r="E1696">
        <f t="shared" si="107"/>
        <v>-0.44964470470653956</v>
      </c>
      <c r="F1696">
        <f t="shared" si="108"/>
        <v>4.8934781826315672E-2</v>
      </c>
      <c r="G1696">
        <f>IF('Input and Summary Results'!$J$4="yes",IF(C1696=FALSE,FALSE,IF('Data Transformation'!E1696&lt;$R$10,E1696,$R$10)),IF(C1696=FALSE,FALSE,IF(C1696&lt;$R$10,C1696,$R$10)))</f>
        <v>0.35510377999999998</v>
      </c>
      <c r="H1696">
        <f>IF('Input and Summary Results'!$J$4="yes",'Data Transformation'!F1696,'Data Transformation'!D1696)</f>
        <v>4.0038999999999998E-2</v>
      </c>
      <c r="I1696">
        <f t="shared" si="109"/>
        <v>82</v>
      </c>
    </row>
    <row r="1697" spans="2:9" x14ac:dyDescent="0.25">
      <c r="B1697">
        <f>IF('Input and Summary Results'!D1279=0,FALSE,'Input and Summary Results'!$B1279)</f>
        <v>82</v>
      </c>
      <c r="C1697">
        <f>IF(OR(B1697=0,'Input and Summary Results'!D1279=0,'Input and Summary Results'!D1279=""),FALSE,'Input and Summary Results'!$D1279)</f>
        <v>0.52405634999999995</v>
      </c>
      <c r="D1697">
        <f>IF(OR(B1697=0,'Input and Summary Results'!E1279=0),FALSE,'Input and Summary Results'!$E1279)</f>
        <v>5.1486190000000001E-2</v>
      </c>
      <c r="E1697">
        <f t="shared" si="107"/>
        <v>-0.28062201229435357</v>
      </c>
      <c r="F1697">
        <f t="shared" si="108"/>
        <v>4.2638556826951918E-2</v>
      </c>
      <c r="G1697">
        <f>IF('Input and Summary Results'!$J$4="yes",IF(C1697=FALSE,FALSE,IF('Data Transformation'!E1697&lt;$R$10,E1697,$R$10)),IF(C1697=FALSE,FALSE,IF(C1697&lt;$R$10,C1697,$R$10)))</f>
        <v>0.52405634999999995</v>
      </c>
      <c r="H1697">
        <f>IF('Input and Summary Results'!$J$4="yes",'Data Transformation'!F1697,'Data Transformation'!D1697)</f>
        <v>5.1486190000000001E-2</v>
      </c>
      <c r="I1697">
        <f t="shared" si="109"/>
        <v>82</v>
      </c>
    </row>
    <row r="1698" spans="2:9" x14ac:dyDescent="0.25">
      <c r="B1698">
        <f>IF('Input and Summary Results'!D1280=0,FALSE,'Input and Summary Results'!$B1280)</f>
        <v>82</v>
      </c>
      <c r="C1698">
        <f>IF(OR(B1698=0,'Input and Summary Results'!D1280=0,'Input and Summary Results'!D1280=""),FALSE,'Input and Summary Results'!$D1280)</f>
        <v>0.56020797</v>
      </c>
      <c r="D1698">
        <f>IF(OR(B1698=0,'Input and Summary Results'!E1280=0),FALSE,'Input and Summary Results'!$E1280)</f>
        <v>4.2175879999999999E-2</v>
      </c>
      <c r="E1698">
        <f t="shared" si="107"/>
        <v>-0.25165071682198514</v>
      </c>
      <c r="F1698">
        <f t="shared" si="108"/>
        <v>3.2674172629139853E-2</v>
      </c>
      <c r="G1698">
        <f>IF('Input and Summary Results'!$J$4="yes",IF(C1698=FALSE,FALSE,IF('Data Transformation'!E1698&lt;$R$10,E1698,$R$10)),IF(C1698=FALSE,FALSE,IF(C1698&lt;$R$10,C1698,$R$10)))</f>
        <v>0.56020797</v>
      </c>
      <c r="H1698">
        <f>IF('Input and Summary Results'!$J$4="yes",'Data Transformation'!F1698,'Data Transformation'!D1698)</f>
        <v>4.2175879999999999E-2</v>
      </c>
      <c r="I1698">
        <f t="shared" si="109"/>
        <v>82</v>
      </c>
    </row>
    <row r="1699" spans="2:9" x14ac:dyDescent="0.25">
      <c r="B1699">
        <f>IF('Input and Summary Results'!D1281=0,FALSE,'Input and Summary Results'!$B1281)</f>
        <v>82</v>
      </c>
      <c r="C1699">
        <f>IF(OR(B1699=0,'Input and Summary Results'!D1281=0,'Input and Summary Results'!D1281=""),FALSE,'Input and Summary Results'!$D1281)</f>
        <v>0.57101203</v>
      </c>
      <c r="D1699">
        <f>IF(OR(B1699=0,'Input and Summary Results'!E1281=0),FALSE,'Input and Summary Results'!$E1281)</f>
        <v>2.948535E-2</v>
      </c>
      <c r="E1699">
        <f t="shared" si="107"/>
        <v>-0.24335474200357096</v>
      </c>
      <c r="F1699">
        <f t="shared" si="108"/>
        <v>2.2410459373334045E-2</v>
      </c>
      <c r="G1699">
        <f>IF('Input and Summary Results'!$J$4="yes",IF(C1699=FALSE,FALSE,IF('Data Transformation'!E1699&lt;$R$10,E1699,$R$10)),IF(C1699=FALSE,FALSE,IF(C1699&lt;$R$10,C1699,$R$10)))</f>
        <v>0.57101203</v>
      </c>
      <c r="H1699">
        <f>IF('Input and Summary Results'!$J$4="yes",'Data Transformation'!F1699,'Data Transformation'!D1699)</f>
        <v>2.948535E-2</v>
      </c>
      <c r="I1699">
        <f t="shared" si="109"/>
        <v>82</v>
      </c>
    </row>
    <row r="1700" spans="2:9" x14ac:dyDescent="0.25">
      <c r="B1700">
        <f>IF('Input and Summary Results'!D1282=0,FALSE,'Input and Summary Results'!$B1282)</f>
        <v>82</v>
      </c>
      <c r="C1700">
        <f>IF(OR(B1700=0,'Input and Summary Results'!D1282=0,'Input and Summary Results'!D1282=""),FALSE,'Input and Summary Results'!$D1282)</f>
        <v>0.61791987000000004</v>
      </c>
      <c r="D1700">
        <f>IF(OR(B1700=0,'Input and Summary Results'!E1282=0),FALSE,'Input and Summary Results'!$E1282)</f>
        <v>7.2096250000000001E-2</v>
      </c>
      <c r="E1700">
        <f t="shared" si="107"/>
        <v>-0.20906783926898093</v>
      </c>
      <c r="F1700">
        <f t="shared" si="108"/>
        <v>5.0637265475861781E-2</v>
      </c>
      <c r="G1700">
        <f>IF('Input and Summary Results'!$J$4="yes",IF(C1700=FALSE,FALSE,IF('Data Transformation'!E1700&lt;$R$10,E1700,$R$10)),IF(C1700=FALSE,FALSE,IF(C1700&lt;$R$10,C1700,$R$10)))</f>
        <v>0.61791987000000004</v>
      </c>
      <c r="H1700">
        <f>IF('Input and Summary Results'!$J$4="yes",'Data Transformation'!F1700,'Data Transformation'!D1700)</f>
        <v>7.2096250000000001E-2</v>
      </c>
      <c r="I1700">
        <f t="shared" si="109"/>
        <v>82</v>
      </c>
    </row>
    <row r="1701" spans="2:9" x14ac:dyDescent="0.25">
      <c r="B1701">
        <f>IF('Input and Summary Results'!D1283=0,FALSE,'Input and Summary Results'!$B1283)</f>
        <v>82</v>
      </c>
      <c r="C1701">
        <f>IF(OR(B1701=0,'Input and Summary Results'!D1283=0,'Input and Summary Results'!D1283=""),FALSE,'Input and Summary Results'!$D1283)</f>
        <v>0.63670967999999994</v>
      </c>
      <c r="D1701">
        <f>IF(OR(B1701=0,'Input and Summary Results'!E1283=0),FALSE,'Input and Summary Results'!$E1283)</f>
        <v>5.0436729999999999E-2</v>
      </c>
      <c r="E1701">
        <f t="shared" si="107"/>
        <v>-0.19605854743688414</v>
      </c>
      <c r="F1701">
        <f t="shared" si="108"/>
        <v>3.4379155064832689E-2</v>
      </c>
      <c r="G1701">
        <f>IF('Input and Summary Results'!$J$4="yes",IF(C1701=FALSE,FALSE,IF('Data Transformation'!E1701&lt;$R$10,E1701,$R$10)),IF(C1701=FALSE,FALSE,IF(C1701&lt;$R$10,C1701,$R$10)))</f>
        <v>0.63670967999999994</v>
      </c>
      <c r="H1701">
        <f>IF('Input and Summary Results'!$J$4="yes",'Data Transformation'!F1701,'Data Transformation'!D1701)</f>
        <v>5.0436729999999999E-2</v>
      </c>
      <c r="I1701">
        <f t="shared" si="109"/>
        <v>82</v>
      </c>
    </row>
    <row r="1702" spans="2:9" x14ac:dyDescent="0.25">
      <c r="B1702">
        <f>IF('Input and Summary Results'!D1284=0,FALSE,'Input and Summary Results'!$B1284)</f>
        <v>82</v>
      </c>
      <c r="C1702">
        <f>IF(OR(B1702=0,'Input and Summary Results'!D1284=0,'Input and Summary Results'!D1284=""),FALSE,'Input and Summary Results'!$D1284)</f>
        <v>0.74407477</v>
      </c>
      <c r="D1702">
        <f>IF(OR(B1702=0,'Input and Summary Results'!E1284=0),FALSE,'Input and Summary Results'!$E1284)</f>
        <v>3.5849840000000001E-2</v>
      </c>
      <c r="E1702">
        <f t="shared" si="107"/>
        <v>-0.12838342121912547</v>
      </c>
      <c r="F1702">
        <f t="shared" si="108"/>
        <v>2.0910305237200826E-2</v>
      </c>
      <c r="G1702">
        <f>IF('Input and Summary Results'!$J$4="yes",IF(C1702=FALSE,FALSE,IF('Data Transformation'!E1702&lt;$R$10,E1702,$R$10)),IF(C1702=FALSE,FALSE,IF(C1702&lt;$R$10,C1702,$R$10)))</f>
        <v>0.74407477</v>
      </c>
      <c r="H1702">
        <f>IF('Input and Summary Results'!$J$4="yes",'Data Transformation'!F1702,'Data Transformation'!D1702)</f>
        <v>3.5849840000000001E-2</v>
      </c>
      <c r="I1702">
        <f t="shared" si="109"/>
        <v>82</v>
      </c>
    </row>
    <row r="1703" spans="2:9" x14ac:dyDescent="0.25">
      <c r="B1703">
        <f>IF('Input and Summary Results'!D1285=0,FALSE,'Input and Summary Results'!$B1285)</f>
        <v>82</v>
      </c>
      <c r="C1703">
        <f>IF(OR(B1703=0,'Input and Summary Results'!D1285=0,'Input and Summary Results'!D1285=""),FALSE,'Input and Summary Results'!$D1285)</f>
        <v>0.78043607000000004</v>
      </c>
      <c r="D1703">
        <f>IF(OR(B1703=0,'Input and Summary Results'!E1285=0),FALSE,'Input and Summary Results'!$E1285)</f>
        <v>6.2378429999999999E-2</v>
      </c>
      <c r="E1703">
        <f t="shared" si="107"/>
        <v>-0.10766266669941074</v>
      </c>
      <c r="F1703">
        <f t="shared" si="108"/>
        <v>3.4688605076902704E-2</v>
      </c>
      <c r="G1703">
        <f>IF('Input and Summary Results'!$J$4="yes",IF(C1703=FALSE,FALSE,IF('Data Transformation'!E1703&lt;$R$10,E1703,$R$10)),IF(C1703=FALSE,FALSE,IF(C1703&lt;$R$10,C1703,$R$10)))</f>
        <v>0.78043607000000004</v>
      </c>
      <c r="H1703">
        <f>IF('Input and Summary Results'!$J$4="yes",'Data Transformation'!F1703,'Data Transformation'!D1703)</f>
        <v>6.2378429999999999E-2</v>
      </c>
      <c r="I1703">
        <f t="shared" si="109"/>
        <v>82</v>
      </c>
    </row>
    <row r="1704" spans="2:9" x14ac:dyDescent="0.25">
      <c r="B1704">
        <f>IF('Input and Summary Results'!D1286=0,FALSE,'Input and Summary Results'!$B1286)</f>
        <v>82</v>
      </c>
      <c r="C1704">
        <f>IF(OR(B1704=0,'Input and Summary Results'!D1286=0,'Input and Summary Results'!D1286=""),FALSE,'Input and Summary Results'!$D1286)</f>
        <v>0.81594100999999997</v>
      </c>
      <c r="D1704">
        <f>IF(OR(B1704=0,'Input and Summary Results'!E1286=0),FALSE,'Input and Summary Results'!$E1286)</f>
        <v>3.2265439999999999E-2</v>
      </c>
      <c r="E1704">
        <f t="shared" si="107"/>
        <v>-8.8341238252944446E-2</v>
      </c>
      <c r="F1704">
        <f t="shared" si="108"/>
        <v>1.7162026161670684E-2</v>
      </c>
      <c r="G1704">
        <f>IF('Input and Summary Results'!$J$4="yes",IF(C1704=FALSE,FALSE,IF('Data Transformation'!E1704&lt;$R$10,E1704,$R$10)),IF(C1704=FALSE,FALSE,IF(C1704&lt;$R$10,C1704,$R$10)))</f>
        <v>0.81594100999999997</v>
      </c>
      <c r="H1704">
        <f>IF('Input and Summary Results'!$J$4="yes",'Data Transformation'!F1704,'Data Transformation'!D1704)</f>
        <v>3.2265439999999999E-2</v>
      </c>
      <c r="I1704">
        <f t="shared" si="109"/>
        <v>82</v>
      </c>
    </row>
    <row r="1705" spans="2:9" x14ac:dyDescent="0.25">
      <c r="B1705">
        <f>IF('Input and Summary Results'!D1287=0,FALSE,'Input and Summary Results'!$B1287)</f>
        <v>82</v>
      </c>
      <c r="C1705">
        <f>IF(OR(B1705=0,'Input and Summary Results'!D1287=0,'Input and Summary Results'!D1287=""),FALSE,'Input and Summary Results'!$D1287)</f>
        <v>0.98563484999999995</v>
      </c>
      <c r="D1705">
        <f>IF(OR(B1705=0,'Input and Summary Results'!E1287=0),FALSE,'Input and Summary Results'!$E1287)</f>
        <v>6.261593E-2</v>
      </c>
      <c r="E1705">
        <f t="shared" si="107"/>
        <v>-6.2839491578181835E-3</v>
      </c>
      <c r="F1705">
        <f t="shared" si="108"/>
        <v>2.7571380638580303E-2</v>
      </c>
      <c r="G1705">
        <f>IF('Input and Summary Results'!$J$4="yes",IF(C1705=FALSE,FALSE,IF('Data Transformation'!E1705&lt;$R$10,E1705,$R$10)),IF(C1705=FALSE,FALSE,IF(C1705&lt;$R$10,C1705,$R$10)))</f>
        <v>0.98563484999999995</v>
      </c>
      <c r="H1705">
        <f>IF('Input and Summary Results'!$J$4="yes",'Data Transformation'!F1705,'Data Transformation'!D1705)</f>
        <v>6.261593E-2</v>
      </c>
      <c r="I1705">
        <f t="shared" si="109"/>
        <v>82</v>
      </c>
    </row>
    <row r="1706" spans="2:9" x14ac:dyDescent="0.25">
      <c r="B1706">
        <f>IF('Input and Summary Results'!D1288=0,FALSE,'Input and Summary Results'!$B1288)</f>
        <v>83</v>
      </c>
      <c r="C1706">
        <f>IF(OR(B1706=0,'Input and Summary Results'!D1288=0,'Input and Summary Results'!D1288=""),FALSE,'Input and Summary Results'!$D1288)</f>
        <v>1.840955E-2</v>
      </c>
      <c r="D1706">
        <f>IF(OR(B1706=0,'Input and Summary Results'!E1288=0),FALSE,'Input and Summary Results'!$E1288)</f>
        <v>9.8524500000000001E-2</v>
      </c>
      <c r="E1706">
        <f t="shared" ref="E1706:E1769" si="110">IF(C1706=FALSE,FALSE,LOG10(C1706))</f>
        <v>-1.7349568271888369</v>
      </c>
      <c r="F1706">
        <f t="shared" ref="F1706:F1769" si="111">IF(D1706=FALSE, FALSE,0.434*D1706/C1706)</f>
        <v>2.32268757248276</v>
      </c>
      <c r="G1706">
        <f>IF('Input and Summary Results'!$J$4="yes",IF(C1706=FALSE,FALSE,IF('Data Transformation'!E1706&lt;$R$10,E1706,$R$10)),IF(C1706=FALSE,FALSE,IF(C1706&lt;$R$10,C1706,$R$10)))</f>
        <v>1.840955E-2</v>
      </c>
      <c r="H1706">
        <f>IF('Input and Summary Results'!$J$4="yes",'Data Transformation'!F1706,'Data Transformation'!D1706)</f>
        <v>9.8524500000000001E-2</v>
      </c>
      <c r="I1706">
        <f t="shared" si="109"/>
        <v>83</v>
      </c>
    </row>
    <row r="1707" spans="2:9" x14ac:dyDescent="0.25">
      <c r="B1707">
        <f>IF('Input and Summary Results'!D1289=0,FALSE,'Input and Summary Results'!$B1289)</f>
        <v>83</v>
      </c>
      <c r="C1707">
        <f>IF(OR(B1707=0,'Input and Summary Results'!D1289=0,'Input and Summary Results'!D1289=""),FALSE,'Input and Summary Results'!$D1289)</f>
        <v>4.7691259999999999E-2</v>
      </c>
      <c r="D1707">
        <f>IF(OR(B1707=0,'Input and Summary Results'!E1289=0),FALSE,'Input and Summary Results'!$E1289)</f>
        <v>5.9337279999999999E-2</v>
      </c>
      <c r="E1707">
        <f t="shared" si="110"/>
        <v>-1.3215612033824782</v>
      </c>
      <c r="F1707">
        <f t="shared" si="111"/>
        <v>0.53998111016567818</v>
      </c>
      <c r="G1707">
        <f>IF('Input and Summary Results'!$J$4="yes",IF(C1707=FALSE,FALSE,IF('Data Transformation'!E1707&lt;$R$10,E1707,$R$10)),IF(C1707=FALSE,FALSE,IF(C1707&lt;$R$10,C1707,$R$10)))</f>
        <v>4.7691259999999999E-2</v>
      </c>
      <c r="H1707">
        <f>IF('Input and Summary Results'!$J$4="yes",'Data Transformation'!F1707,'Data Transformation'!D1707)</f>
        <v>5.9337279999999999E-2</v>
      </c>
      <c r="I1707">
        <f t="shared" si="109"/>
        <v>83</v>
      </c>
    </row>
    <row r="1708" spans="2:9" x14ac:dyDescent="0.25">
      <c r="B1708">
        <f>IF('Input and Summary Results'!D1290=0,FALSE,'Input and Summary Results'!$B1290)</f>
        <v>83</v>
      </c>
      <c r="C1708">
        <f>IF(OR(B1708=0,'Input and Summary Results'!D1290=0,'Input and Summary Results'!D1290=""),FALSE,'Input and Summary Results'!$D1290)</f>
        <v>0.13753614</v>
      </c>
      <c r="D1708">
        <f>IF(OR(B1708=0,'Input and Summary Results'!E1290=0),FALSE,'Input and Summary Results'!$E1290)</f>
        <v>9.5131140000000003E-2</v>
      </c>
      <c r="E1708">
        <f t="shared" si="110"/>
        <v>-0.86158316844989258</v>
      </c>
      <c r="F1708">
        <f t="shared" si="111"/>
        <v>0.30018957024677295</v>
      </c>
      <c r="G1708">
        <f>IF('Input and Summary Results'!$J$4="yes",IF(C1708=FALSE,FALSE,IF('Data Transformation'!E1708&lt;$R$10,E1708,$R$10)),IF(C1708=FALSE,FALSE,IF(C1708&lt;$R$10,C1708,$R$10)))</f>
        <v>0.13753614</v>
      </c>
      <c r="H1708">
        <f>IF('Input and Summary Results'!$J$4="yes",'Data Transformation'!F1708,'Data Transformation'!D1708)</f>
        <v>9.5131140000000003E-2</v>
      </c>
      <c r="I1708">
        <f t="shared" si="109"/>
        <v>83</v>
      </c>
    </row>
    <row r="1709" spans="2:9" x14ac:dyDescent="0.25">
      <c r="B1709">
        <f>IF('Input and Summary Results'!D1291=0,FALSE,'Input and Summary Results'!$B1291)</f>
        <v>83</v>
      </c>
      <c r="C1709">
        <f>IF(OR(B1709=0,'Input and Summary Results'!D1291=0,'Input and Summary Results'!D1291=""),FALSE,'Input and Summary Results'!$D1291)</f>
        <v>0.14061418000000001</v>
      </c>
      <c r="D1709">
        <f>IF(OR(B1709=0,'Input and Summary Results'!E1291=0),FALSE,'Input and Summary Results'!$E1291)</f>
        <v>5.7255069999999998E-2</v>
      </c>
      <c r="E1709">
        <f t="shared" si="110"/>
        <v>-0.85197088141269928</v>
      </c>
      <c r="F1709">
        <f t="shared" si="111"/>
        <v>0.17671546624956314</v>
      </c>
      <c r="G1709">
        <f>IF('Input and Summary Results'!$J$4="yes",IF(C1709=FALSE,FALSE,IF('Data Transformation'!E1709&lt;$R$10,E1709,$R$10)),IF(C1709=FALSE,FALSE,IF(C1709&lt;$R$10,C1709,$R$10)))</f>
        <v>0.14061418000000001</v>
      </c>
      <c r="H1709">
        <f>IF('Input and Summary Results'!$J$4="yes",'Data Transformation'!F1709,'Data Transformation'!D1709)</f>
        <v>5.7255069999999998E-2</v>
      </c>
      <c r="I1709">
        <f t="shared" si="109"/>
        <v>83</v>
      </c>
    </row>
    <row r="1710" spans="2:9" x14ac:dyDescent="0.25">
      <c r="B1710">
        <f>IF('Input and Summary Results'!D1292=0,FALSE,'Input and Summary Results'!$B1292)</f>
        <v>83</v>
      </c>
      <c r="C1710">
        <f>IF(OR(B1710=0,'Input and Summary Results'!D1292=0,'Input and Summary Results'!D1292=""),FALSE,'Input and Summary Results'!$D1292)</f>
        <v>0.14168678000000001</v>
      </c>
      <c r="D1710">
        <f>IF(OR(B1710=0,'Input and Summary Results'!E1292=0),FALSE,'Input and Summary Results'!$E1292)</f>
        <v>7.4330110000000005E-2</v>
      </c>
      <c r="E1710">
        <f t="shared" si="110"/>
        <v>-0.84867066944830605</v>
      </c>
      <c r="F1710">
        <f t="shared" si="111"/>
        <v>0.22768015294016844</v>
      </c>
      <c r="G1710">
        <f>IF('Input and Summary Results'!$J$4="yes",IF(C1710=FALSE,FALSE,IF('Data Transformation'!E1710&lt;$R$10,E1710,$R$10)),IF(C1710=FALSE,FALSE,IF(C1710&lt;$R$10,C1710,$R$10)))</f>
        <v>0.14168678000000001</v>
      </c>
      <c r="H1710">
        <f>IF('Input and Summary Results'!$J$4="yes",'Data Transformation'!F1710,'Data Transformation'!D1710)</f>
        <v>7.4330110000000005E-2</v>
      </c>
      <c r="I1710">
        <f t="shared" si="109"/>
        <v>83</v>
      </c>
    </row>
    <row r="1711" spans="2:9" x14ac:dyDescent="0.25">
      <c r="B1711">
        <f>IF('Input and Summary Results'!D1293=0,FALSE,'Input and Summary Results'!$B1293)</f>
        <v>83</v>
      </c>
      <c r="C1711">
        <f>IF(OR(B1711=0,'Input and Summary Results'!D1293=0,'Input and Summary Results'!D1293=""),FALSE,'Input and Summary Results'!$D1293)</f>
        <v>0.14716911999999999</v>
      </c>
      <c r="D1711">
        <f>IF(OR(B1711=0,'Input and Summary Results'!E1293=0),FALSE,'Input and Summary Results'!$E1293)</f>
        <v>4.0383960000000003E-2</v>
      </c>
      <c r="E1711">
        <f t="shared" si="110"/>
        <v>-0.83218330698558962</v>
      </c>
      <c r="F1711">
        <f t="shared" si="111"/>
        <v>0.11909182198004584</v>
      </c>
      <c r="G1711">
        <f>IF('Input and Summary Results'!$J$4="yes",IF(C1711=FALSE,FALSE,IF('Data Transformation'!E1711&lt;$R$10,E1711,$R$10)),IF(C1711=FALSE,FALSE,IF(C1711&lt;$R$10,C1711,$R$10)))</f>
        <v>0.14716911999999999</v>
      </c>
      <c r="H1711">
        <f>IF('Input and Summary Results'!$J$4="yes",'Data Transformation'!F1711,'Data Transformation'!D1711)</f>
        <v>4.0383960000000003E-2</v>
      </c>
      <c r="I1711">
        <f t="shared" si="109"/>
        <v>83</v>
      </c>
    </row>
    <row r="1712" spans="2:9" x14ac:dyDescent="0.25">
      <c r="B1712">
        <f>IF('Input and Summary Results'!D1294=0,FALSE,'Input and Summary Results'!$B1294)</f>
        <v>83</v>
      </c>
      <c r="C1712">
        <f>IF(OR(B1712=0,'Input and Summary Results'!D1294=0,'Input and Summary Results'!D1294=""),FALSE,'Input and Summary Results'!$D1294)</f>
        <v>0.15627171000000001</v>
      </c>
      <c r="D1712">
        <f>IF(OR(B1712=0,'Input and Summary Results'!E1294=0),FALSE,'Input and Summary Results'!$E1294)</f>
        <v>6.654301E-2</v>
      </c>
      <c r="E1712">
        <f t="shared" si="110"/>
        <v>-0.80611963556312727</v>
      </c>
      <c r="F1712">
        <f t="shared" si="111"/>
        <v>0.18480418714302158</v>
      </c>
      <c r="G1712">
        <f>IF('Input and Summary Results'!$J$4="yes",IF(C1712=FALSE,FALSE,IF('Data Transformation'!E1712&lt;$R$10,E1712,$R$10)),IF(C1712=FALSE,FALSE,IF(C1712&lt;$R$10,C1712,$R$10)))</f>
        <v>0.15627171000000001</v>
      </c>
      <c r="H1712">
        <f>IF('Input and Summary Results'!$J$4="yes",'Data Transformation'!F1712,'Data Transformation'!D1712)</f>
        <v>6.654301E-2</v>
      </c>
      <c r="I1712">
        <f t="shared" si="109"/>
        <v>83</v>
      </c>
    </row>
    <row r="1713" spans="2:9" x14ac:dyDescent="0.25">
      <c r="B1713">
        <f>IF('Input and Summary Results'!D1295=0,FALSE,'Input and Summary Results'!$B1295)</f>
        <v>83</v>
      </c>
      <c r="C1713">
        <f>IF(OR(B1713=0,'Input and Summary Results'!D1295=0,'Input and Summary Results'!D1295=""),FALSE,'Input and Summary Results'!$D1295)</f>
        <v>0.15872976999999999</v>
      </c>
      <c r="D1713">
        <f>IF(OR(B1713=0,'Input and Summary Results'!E1295=0),FALSE,'Input and Summary Results'!$E1295)</f>
        <v>8.0138070000000006E-2</v>
      </c>
      <c r="E1713">
        <f t="shared" si="110"/>
        <v>-0.7993416130420703</v>
      </c>
      <c r="F1713">
        <f t="shared" si="111"/>
        <v>0.21911404760430261</v>
      </c>
      <c r="G1713">
        <f>IF('Input and Summary Results'!$J$4="yes",IF(C1713=FALSE,FALSE,IF('Data Transformation'!E1713&lt;$R$10,E1713,$R$10)),IF(C1713=FALSE,FALSE,IF(C1713&lt;$R$10,C1713,$R$10)))</f>
        <v>0.15872976999999999</v>
      </c>
      <c r="H1713">
        <f>IF('Input and Summary Results'!$J$4="yes",'Data Transformation'!F1713,'Data Transformation'!D1713)</f>
        <v>8.0138070000000006E-2</v>
      </c>
      <c r="I1713">
        <f t="shared" si="109"/>
        <v>83</v>
      </c>
    </row>
    <row r="1714" spans="2:9" x14ac:dyDescent="0.25">
      <c r="B1714">
        <f>IF('Input and Summary Results'!D1296=0,FALSE,'Input and Summary Results'!$B1296)</f>
        <v>83</v>
      </c>
      <c r="C1714">
        <f>IF(OR(B1714=0,'Input and Summary Results'!D1296=0,'Input and Summary Results'!D1296=""),FALSE,'Input and Summary Results'!$D1296)</f>
        <v>0.16742559000000001</v>
      </c>
      <c r="D1714">
        <f>IF(OR(B1714=0,'Input and Summary Results'!E1296=0),FALSE,'Input and Summary Results'!$E1296)</f>
        <v>5.7345380000000001E-2</v>
      </c>
      <c r="E1714">
        <f t="shared" si="110"/>
        <v>-0.77617816195551081</v>
      </c>
      <c r="F1714">
        <f t="shared" si="111"/>
        <v>0.14865048359692207</v>
      </c>
      <c r="G1714">
        <f>IF('Input and Summary Results'!$J$4="yes",IF(C1714=FALSE,FALSE,IF('Data Transformation'!E1714&lt;$R$10,E1714,$R$10)),IF(C1714=FALSE,FALSE,IF(C1714&lt;$R$10,C1714,$R$10)))</f>
        <v>0.16742559000000001</v>
      </c>
      <c r="H1714">
        <f>IF('Input and Summary Results'!$J$4="yes",'Data Transformation'!F1714,'Data Transformation'!D1714)</f>
        <v>5.7345380000000001E-2</v>
      </c>
      <c r="I1714">
        <f t="shared" si="109"/>
        <v>83</v>
      </c>
    </row>
    <row r="1715" spans="2:9" x14ac:dyDescent="0.25">
      <c r="B1715">
        <f>IF('Input and Summary Results'!D1297=0,FALSE,'Input and Summary Results'!$B1297)</f>
        <v>83</v>
      </c>
      <c r="C1715">
        <f>IF(OR(B1715=0,'Input and Summary Results'!D1297=0,'Input and Summary Results'!D1297=""),FALSE,'Input and Summary Results'!$D1297)</f>
        <v>0.19334788</v>
      </c>
      <c r="D1715">
        <f>IF(OR(B1715=0,'Input and Summary Results'!E1297=0),FALSE,'Input and Summary Results'!$E1297)</f>
        <v>6.0848100000000002E-2</v>
      </c>
      <c r="E1715">
        <f t="shared" si="110"/>
        <v>-0.71366058547014632</v>
      </c>
      <c r="F1715">
        <f t="shared" si="111"/>
        <v>0.13658321673865781</v>
      </c>
      <c r="G1715">
        <f>IF('Input and Summary Results'!$J$4="yes",IF(C1715=FALSE,FALSE,IF('Data Transformation'!E1715&lt;$R$10,E1715,$R$10)),IF(C1715=FALSE,FALSE,IF(C1715&lt;$R$10,C1715,$R$10)))</f>
        <v>0.19334788</v>
      </c>
      <c r="H1715">
        <f>IF('Input and Summary Results'!$J$4="yes",'Data Transformation'!F1715,'Data Transformation'!D1715)</f>
        <v>6.0848100000000002E-2</v>
      </c>
      <c r="I1715">
        <f t="shared" si="109"/>
        <v>83</v>
      </c>
    </row>
    <row r="1716" spans="2:9" x14ac:dyDescent="0.25">
      <c r="B1716">
        <f>IF('Input and Summary Results'!D1298=0,FALSE,'Input and Summary Results'!$B1298)</f>
        <v>83</v>
      </c>
      <c r="C1716">
        <f>IF(OR(B1716=0,'Input and Summary Results'!D1298=0,'Input and Summary Results'!D1298=""),FALSE,'Input and Summary Results'!$D1298)</f>
        <v>0.20406663</v>
      </c>
      <c r="D1716">
        <f>IF(OR(B1716=0,'Input and Summary Results'!E1298=0),FALSE,'Input and Summary Results'!$E1298)</f>
        <v>0.11413980999999999</v>
      </c>
      <c r="E1716">
        <f t="shared" si="110"/>
        <v>-0.69022800749231805</v>
      </c>
      <c r="F1716">
        <f t="shared" si="111"/>
        <v>0.24274756504774933</v>
      </c>
      <c r="G1716">
        <f>IF('Input and Summary Results'!$J$4="yes",IF(C1716=FALSE,FALSE,IF('Data Transformation'!E1716&lt;$R$10,E1716,$R$10)),IF(C1716=FALSE,FALSE,IF(C1716&lt;$R$10,C1716,$R$10)))</f>
        <v>0.20406663</v>
      </c>
      <c r="H1716">
        <f>IF('Input and Summary Results'!$J$4="yes",'Data Transformation'!F1716,'Data Transformation'!D1716)</f>
        <v>0.11413980999999999</v>
      </c>
      <c r="I1716">
        <f t="shared" si="109"/>
        <v>83</v>
      </c>
    </row>
    <row r="1717" spans="2:9" x14ac:dyDescent="0.25">
      <c r="B1717">
        <f>IF('Input and Summary Results'!D1299=0,FALSE,'Input and Summary Results'!$B1299)</f>
        <v>83</v>
      </c>
      <c r="C1717">
        <f>IF(OR(B1717=0,'Input and Summary Results'!D1299=0,'Input and Summary Results'!D1299=""),FALSE,'Input and Summary Results'!$D1299)</f>
        <v>0.21135440999999999</v>
      </c>
      <c r="D1717">
        <f>IF(OR(B1717=0,'Input and Summary Results'!E1299=0),FALSE,'Input and Summary Results'!$E1299)</f>
        <v>6.0378979999999999E-2</v>
      </c>
      <c r="E1717">
        <f t="shared" si="110"/>
        <v>-0.67498868600064055</v>
      </c>
      <c r="F1717">
        <f t="shared" si="111"/>
        <v>0.12398358435009707</v>
      </c>
      <c r="G1717">
        <f>IF('Input and Summary Results'!$J$4="yes",IF(C1717=FALSE,FALSE,IF('Data Transformation'!E1717&lt;$R$10,E1717,$R$10)),IF(C1717=FALSE,FALSE,IF(C1717&lt;$R$10,C1717,$R$10)))</f>
        <v>0.21135440999999999</v>
      </c>
      <c r="H1717">
        <f>IF('Input and Summary Results'!$J$4="yes",'Data Transformation'!F1717,'Data Transformation'!D1717)</f>
        <v>6.0378979999999999E-2</v>
      </c>
      <c r="I1717">
        <f t="shared" si="109"/>
        <v>83</v>
      </c>
    </row>
    <row r="1718" spans="2:9" x14ac:dyDescent="0.25">
      <c r="B1718">
        <f>IF('Input and Summary Results'!D1300=0,FALSE,'Input and Summary Results'!$B1300)</f>
        <v>83</v>
      </c>
      <c r="C1718">
        <f>IF(OR(B1718=0,'Input and Summary Results'!D1300=0,'Input and Summary Results'!D1300=""),FALSE,'Input and Summary Results'!$D1300)</f>
        <v>0.24369526</v>
      </c>
      <c r="D1718">
        <f>IF(OR(B1718=0,'Input and Summary Results'!E1300=0),FALSE,'Input and Summary Results'!$E1300)</f>
        <v>9.1051350000000003E-2</v>
      </c>
      <c r="E1718">
        <f t="shared" si="110"/>
        <v>-0.6131529179874714</v>
      </c>
      <c r="F1718">
        <f t="shared" si="111"/>
        <v>0.16215451174553006</v>
      </c>
      <c r="G1718">
        <f>IF('Input and Summary Results'!$J$4="yes",IF(C1718=FALSE,FALSE,IF('Data Transformation'!E1718&lt;$R$10,E1718,$R$10)),IF(C1718=FALSE,FALSE,IF(C1718&lt;$R$10,C1718,$R$10)))</f>
        <v>0.24369526</v>
      </c>
      <c r="H1718">
        <f>IF('Input and Summary Results'!$J$4="yes",'Data Transformation'!F1718,'Data Transformation'!D1718)</f>
        <v>9.1051350000000003E-2</v>
      </c>
      <c r="I1718">
        <f t="shared" si="109"/>
        <v>83</v>
      </c>
    </row>
    <row r="1719" spans="2:9" x14ac:dyDescent="0.25">
      <c r="B1719">
        <f>IF('Input and Summary Results'!D1301=0,FALSE,'Input and Summary Results'!$B1301)</f>
        <v>83</v>
      </c>
      <c r="C1719">
        <f>IF(OR(B1719=0,'Input and Summary Results'!D1301=0,'Input and Summary Results'!D1301=""),FALSE,'Input and Summary Results'!$D1301)</f>
        <v>0.29889830000000001</v>
      </c>
      <c r="D1719">
        <f>IF(OR(B1719=0,'Input and Summary Results'!E1301=0),FALSE,'Input and Summary Results'!$E1301)</f>
        <v>5.8294800000000001E-2</v>
      </c>
      <c r="E1719">
        <f t="shared" si="110"/>
        <v>-0.52447655502669055</v>
      </c>
      <c r="F1719">
        <f t="shared" si="111"/>
        <v>8.4643984927314744E-2</v>
      </c>
      <c r="G1719">
        <f>IF('Input and Summary Results'!$J$4="yes",IF(C1719=FALSE,FALSE,IF('Data Transformation'!E1719&lt;$R$10,E1719,$R$10)),IF(C1719=FALSE,FALSE,IF(C1719&lt;$R$10,C1719,$R$10)))</f>
        <v>0.29889830000000001</v>
      </c>
      <c r="H1719">
        <f>IF('Input and Summary Results'!$J$4="yes",'Data Transformation'!F1719,'Data Transformation'!D1719)</f>
        <v>5.8294800000000001E-2</v>
      </c>
      <c r="I1719">
        <f t="shared" si="109"/>
        <v>83</v>
      </c>
    </row>
    <row r="1720" spans="2:9" x14ac:dyDescent="0.25">
      <c r="B1720">
        <f>IF('Input and Summary Results'!D1302=0,FALSE,'Input and Summary Results'!$B1302)</f>
        <v>83</v>
      </c>
      <c r="C1720">
        <f>IF(OR(B1720=0,'Input and Summary Results'!D1302=0,'Input and Summary Results'!D1302=""),FALSE,'Input and Summary Results'!$D1302)</f>
        <v>0.33516124000000003</v>
      </c>
      <c r="D1720">
        <f>IF(OR(B1720=0,'Input and Summary Results'!E1302=0),FALSE,'Input and Summary Results'!$E1302)</f>
        <v>5.1418190000000003E-2</v>
      </c>
      <c r="E1720">
        <f t="shared" si="110"/>
        <v>-0.47474621148397134</v>
      </c>
      <c r="F1720">
        <f t="shared" si="111"/>
        <v>6.6581369790850511E-2</v>
      </c>
      <c r="G1720">
        <f>IF('Input and Summary Results'!$J$4="yes",IF(C1720=FALSE,FALSE,IF('Data Transformation'!E1720&lt;$R$10,E1720,$R$10)),IF(C1720=FALSE,FALSE,IF(C1720&lt;$R$10,C1720,$R$10)))</f>
        <v>0.33516124000000003</v>
      </c>
      <c r="H1720">
        <f>IF('Input and Summary Results'!$J$4="yes",'Data Transformation'!F1720,'Data Transformation'!D1720)</f>
        <v>5.1418190000000003E-2</v>
      </c>
      <c r="I1720">
        <f t="shared" si="109"/>
        <v>83</v>
      </c>
    </row>
    <row r="1721" spans="2:9" x14ac:dyDescent="0.25">
      <c r="B1721">
        <f>IF('Input and Summary Results'!D1303=0,FALSE,'Input and Summary Results'!$B1303)</f>
        <v>84</v>
      </c>
      <c r="C1721">
        <f>IF(OR(B1721=0,'Input and Summary Results'!D1303=0,'Input and Summary Results'!D1303=""),FALSE,'Input and Summary Results'!$D1303)</f>
        <v>0.16575212</v>
      </c>
      <c r="D1721">
        <f>IF(OR(B1721=0,'Input and Summary Results'!E1303=0),FALSE,'Input and Summary Results'!$E1303)</f>
        <v>8.5500419999999994E-2</v>
      </c>
      <c r="E1721">
        <f t="shared" si="110"/>
        <v>-0.78054090818162891</v>
      </c>
      <c r="F1721">
        <f t="shared" si="111"/>
        <v>0.22387153950127453</v>
      </c>
      <c r="G1721">
        <f>IF('Input and Summary Results'!$J$4="yes",IF(C1721=FALSE,FALSE,IF('Data Transformation'!E1721&lt;$R$10,E1721,$R$10)),IF(C1721=FALSE,FALSE,IF(C1721&lt;$R$10,C1721,$R$10)))</f>
        <v>0.16575212</v>
      </c>
      <c r="H1721">
        <f>IF('Input and Summary Results'!$J$4="yes",'Data Transformation'!F1721,'Data Transformation'!D1721)</f>
        <v>8.5500419999999994E-2</v>
      </c>
      <c r="I1721">
        <f t="shared" si="109"/>
        <v>84</v>
      </c>
    </row>
    <row r="1722" spans="2:9" x14ac:dyDescent="0.25">
      <c r="B1722">
        <f>IF('Input and Summary Results'!D1304=0,FALSE,'Input and Summary Results'!$B1304)</f>
        <v>84</v>
      </c>
      <c r="C1722">
        <f>IF(OR(B1722=0,'Input and Summary Results'!D1304=0,'Input and Summary Results'!D1304=""),FALSE,'Input and Summary Results'!$D1304)</f>
        <v>0.25460513000000001</v>
      </c>
      <c r="D1722">
        <f>IF(OR(B1722=0,'Input and Summary Results'!E1304=0),FALSE,'Input and Summary Results'!$E1304)</f>
        <v>5.4979630000000002E-2</v>
      </c>
      <c r="E1722">
        <f t="shared" si="110"/>
        <v>-0.5941328500608124</v>
      </c>
      <c r="F1722">
        <f t="shared" si="111"/>
        <v>9.3718297899182151E-2</v>
      </c>
      <c r="G1722">
        <f>IF('Input and Summary Results'!$J$4="yes",IF(C1722=FALSE,FALSE,IF('Data Transformation'!E1722&lt;$R$10,E1722,$R$10)),IF(C1722=FALSE,FALSE,IF(C1722&lt;$R$10,C1722,$R$10)))</f>
        <v>0.25460513000000001</v>
      </c>
      <c r="H1722">
        <f>IF('Input and Summary Results'!$J$4="yes",'Data Transformation'!F1722,'Data Transformation'!D1722)</f>
        <v>5.4979630000000002E-2</v>
      </c>
      <c r="I1722">
        <f t="shared" si="109"/>
        <v>84</v>
      </c>
    </row>
    <row r="1723" spans="2:9" x14ac:dyDescent="0.25">
      <c r="B1723">
        <f>IF('Input and Summary Results'!D1305=0,FALSE,'Input and Summary Results'!$B1305)</f>
        <v>84</v>
      </c>
      <c r="C1723">
        <f>IF(OR(B1723=0,'Input and Summary Results'!D1305=0,'Input and Summary Results'!D1305=""),FALSE,'Input and Summary Results'!$D1305)</f>
        <v>0.28534557999999999</v>
      </c>
      <c r="D1723">
        <f>IF(OR(B1723=0,'Input and Summary Results'!E1305=0),FALSE,'Input and Summary Results'!$E1305)</f>
        <v>6.421367E-2</v>
      </c>
      <c r="E1723">
        <f t="shared" si="110"/>
        <v>-0.54462885027982799</v>
      </c>
      <c r="F1723">
        <f t="shared" si="111"/>
        <v>9.7666600548009186E-2</v>
      </c>
      <c r="G1723">
        <f>IF('Input and Summary Results'!$J$4="yes",IF(C1723=FALSE,FALSE,IF('Data Transformation'!E1723&lt;$R$10,E1723,$R$10)),IF(C1723=FALSE,FALSE,IF(C1723&lt;$R$10,C1723,$R$10)))</f>
        <v>0.28534557999999999</v>
      </c>
      <c r="H1723">
        <f>IF('Input and Summary Results'!$J$4="yes",'Data Transformation'!F1723,'Data Transformation'!D1723)</f>
        <v>6.421367E-2</v>
      </c>
      <c r="I1723">
        <f t="shared" si="109"/>
        <v>84</v>
      </c>
    </row>
    <row r="1724" spans="2:9" x14ac:dyDescent="0.25">
      <c r="B1724">
        <f>IF('Input and Summary Results'!D1306=0,FALSE,'Input and Summary Results'!$B1306)</f>
        <v>84</v>
      </c>
      <c r="C1724">
        <f>IF(OR(B1724=0,'Input and Summary Results'!D1306=0,'Input and Summary Results'!D1306=""),FALSE,'Input and Summary Results'!$D1306)</f>
        <v>0.29697751</v>
      </c>
      <c r="D1724">
        <f>IF(OR(B1724=0,'Input and Summary Results'!E1306=0),FALSE,'Input and Summary Results'!$E1306)</f>
        <v>7.1403880000000003E-2</v>
      </c>
      <c r="E1724">
        <f t="shared" si="110"/>
        <v>-0.52727643840240068</v>
      </c>
      <c r="F1724">
        <f t="shared" si="111"/>
        <v>0.10434892500782299</v>
      </c>
      <c r="G1724">
        <f>IF('Input and Summary Results'!$J$4="yes",IF(C1724=FALSE,FALSE,IF('Data Transformation'!E1724&lt;$R$10,E1724,$R$10)),IF(C1724=FALSE,FALSE,IF(C1724&lt;$R$10,C1724,$R$10)))</f>
        <v>0.29697751</v>
      </c>
      <c r="H1724">
        <f>IF('Input and Summary Results'!$J$4="yes",'Data Transformation'!F1724,'Data Transformation'!D1724)</f>
        <v>7.1403880000000003E-2</v>
      </c>
      <c r="I1724">
        <f t="shared" si="109"/>
        <v>84</v>
      </c>
    </row>
    <row r="1725" spans="2:9" x14ac:dyDescent="0.25">
      <c r="B1725">
        <f>IF('Input and Summary Results'!D1307=0,FALSE,'Input and Summary Results'!$B1307)</f>
        <v>84</v>
      </c>
      <c r="C1725">
        <f>IF(OR(B1725=0,'Input and Summary Results'!D1307=0,'Input and Summary Results'!D1307=""),FALSE,'Input and Summary Results'!$D1307)</f>
        <v>0.42285600000000001</v>
      </c>
      <c r="D1725">
        <f>IF(OR(B1725=0,'Input and Summary Results'!E1307=0),FALSE,'Input and Summary Results'!$E1307)</f>
        <v>3.718138E-2</v>
      </c>
      <c r="E1725">
        <f t="shared" si="110"/>
        <v>-0.3738075027257744</v>
      </c>
      <c r="F1725">
        <f t="shared" si="111"/>
        <v>3.8161262746656072E-2</v>
      </c>
      <c r="G1725">
        <f>IF('Input and Summary Results'!$J$4="yes",IF(C1725=FALSE,FALSE,IF('Data Transformation'!E1725&lt;$R$10,E1725,$R$10)),IF(C1725=FALSE,FALSE,IF(C1725&lt;$R$10,C1725,$R$10)))</f>
        <v>0.42285600000000001</v>
      </c>
      <c r="H1725">
        <f>IF('Input and Summary Results'!$J$4="yes",'Data Transformation'!F1725,'Data Transformation'!D1725)</f>
        <v>3.718138E-2</v>
      </c>
      <c r="I1725">
        <f t="shared" si="109"/>
        <v>84</v>
      </c>
    </row>
    <row r="1726" spans="2:9" x14ac:dyDescent="0.25">
      <c r="B1726">
        <f>IF('Input and Summary Results'!D1308=0,FALSE,'Input and Summary Results'!$B1308)</f>
        <v>84</v>
      </c>
      <c r="C1726">
        <f>IF(OR(B1726=0,'Input and Summary Results'!D1308=0,'Input and Summary Results'!D1308=""),FALSE,'Input and Summary Results'!$D1308)</f>
        <v>0.45198279000000002</v>
      </c>
      <c r="D1726">
        <f>IF(OR(B1726=0,'Input and Summary Results'!E1308=0),FALSE,'Input and Summary Results'!$E1308)</f>
        <v>8.1648769999999996E-2</v>
      </c>
      <c r="E1726">
        <f t="shared" si="110"/>
        <v>-0.34487810136191038</v>
      </c>
      <c r="F1726">
        <f t="shared" si="111"/>
        <v>7.840025541680469E-2</v>
      </c>
      <c r="G1726">
        <f>IF('Input and Summary Results'!$J$4="yes",IF(C1726=FALSE,FALSE,IF('Data Transformation'!E1726&lt;$R$10,E1726,$R$10)),IF(C1726=FALSE,FALSE,IF(C1726&lt;$R$10,C1726,$R$10)))</f>
        <v>0.45198279000000002</v>
      </c>
      <c r="H1726">
        <f>IF('Input and Summary Results'!$J$4="yes",'Data Transformation'!F1726,'Data Transformation'!D1726)</f>
        <v>8.1648769999999996E-2</v>
      </c>
      <c r="I1726">
        <f t="shared" si="109"/>
        <v>84</v>
      </c>
    </row>
    <row r="1727" spans="2:9" x14ac:dyDescent="0.25">
      <c r="B1727">
        <f>IF('Input and Summary Results'!D1309=0,FALSE,'Input and Summary Results'!$B1309)</f>
        <v>84</v>
      </c>
      <c r="C1727">
        <f>IF(OR(B1727=0,'Input and Summary Results'!D1309=0,'Input and Summary Results'!D1309=""),FALSE,'Input and Summary Results'!$D1309)</f>
        <v>0.50087227999999995</v>
      </c>
      <c r="D1727">
        <f>IF(OR(B1727=0,'Input and Summary Results'!E1309=0),FALSE,'Input and Summary Results'!$E1309)</f>
        <v>6.8573309999999998E-2</v>
      </c>
      <c r="E1727">
        <f t="shared" si="110"/>
        <v>-0.30027300300036841</v>
      </c>
      <c r="F1727">
        <f t="shared" si="111"/>
        <v>5.9417974857782108E-2</v>
      </c>
      <c r="G1727">
        <f>IF('Input and Summary Results'!$J$4="yes",IF(C1727=FALSE,FALSE,IF('Data Transformation'!E1727&lt;$R$10,E1727,$R$10)),IF(C1727=FALSE,FALSE,IF(C1727&lt;$R$10,C1727,$R$10)))</f>
        <v>0.50087227999999995</v>
      </c>
      <c r="H1727">
        <f>IF('Input and Summary Results'!$J$4="yes",'Data Transformation'!F1727,'Data Transformation'!D1727)</f>
        <v>6.8573309999999998E-2</v>
      </c>
      <c r="I1727">
        <f t="shared" si="109"/>
        <v>84</v>
      </c>
    </row>
    <row r="1728" spans="2:9" x14ac:dyDescent="0.25">
      <c r="B1728">
        <f>IF('Input and Summary Results'!D1310=0,FALSE,'Input and Summary Results'!$B1310)</f>
        <v>84</v>
      </c>
      <c r="C1728">
        <f>IF(OR(B1728=0,'Input and Summary Results'!D1310=0,'Input and Summary Results'!D1310=""),FALSE,'Input and Summary Results'!$D1310)</f>
        <v>0.83712202999999996</v>
      </c>
      <c r="D1728">
        <f>IF(OR(B1728=0,'Input and Summary Results'!E1310=0),FALSE,'Input and Summary Results'!$E1310)</f>
        <v>6.7806649999999996E-2</v>
      </c>
      <c r="E1728">
        <f t="shared" si="110"/>
        <v>-7.7211228873323448E-2</v>
      </c>
      <c r="F1728">
        <f t="shared" si="111"/>
        <v>3.5153878461423357E-2</v>
      </c>
      <c r="G1728">
        <f>IF('Input and Summary Results'!$J$4="yes",IF(C1728=FALSE,FALSE,IF('Data Transformation'!E1728&lt;$R$10,E1728,$R$10)),IF(C1728=FALSE,FALSE,IF(C1728&lt;$R$10,C1728,$R$10)))</f>
        <v>0.83712202999999996</v>
      </c>
      <c r="H1728">
        <f>IF('Input and Summary Results'!$J$4="yes",'Data Transformation'!F1728,'Data Transformation'!D1728)</f>
        <v>6.7806649999999996E-2</v>
      </c>
      <c r="I1728">
        <f t="shared" si="109"/>
        <v>84</v>
      </c>
    </row>
    <row r="1729" spans="2:9" x14ac:dyDescent="0.25">
      <c r="B1729">
        <f>IF('Input and Summary Results'!D1311=0,FALSE,'Input and Summary Results'!$B1311)</f>
        <v>84</v>
      </c>
      <c r="C1729">
        <f>IF(OR(B1729=0,'Input and Summary Results'!D1311=0,'Input and Summary Results'!D1311=""),FALSE,'Input and Summary Results'!$D1311)</f>
        <v>0.84963637000000003</v>
      </c>
      <c r="D1729">
        <f>IF(OR(B1729=0,'Input and Summary Results'!E1311=0),FALSE,'Input and Summary Results'!$E1311)</f>
        <v>8.6550219999999997E-2</v>
      </c>
      <c r="E1729">
        <f t="shared" si="110"/>
        <v>-7.0766905217136425E-2</v>
      </c>
      <c r="F1729">
        <f t="shared" si="111"/>
        <v>4.4210437319202801E-2</v>
      </c>
      <c r="G1729">
        <f>IF('Input and Summary Results'!$J$4="yes",IF(C1729=FALSE,FALSE,IF('Data Transformation'!E1729&lt;$R$10,E1729,$R$10)),IF(C1729=FALSE,FALSE,IF(C1729&lt;$R$10,C1729,$R$10)))</f>
        <v>0.84963637000000003</v>
      </c>
      <c r="H1729">
        <f>IF('Input and Summary Results'!$J$4="yes",'Data Transformation'!F1729,'Data Transformation'!D1729)</f>
        <v>8.6550219999999997E-2</v>
      </c>
      <c r="I1729">
        <f t="shared" si="109"/>
        <v>84</v>
      </c>
    </row>
    <row r="1730" spans="2:9" x14ac:dyDescent="0.25">
      <c r="B1730">
        <f>IF('Input and Summary Results'!D1312=0,FALSE,'Input and Summary Results'!$B1312)</f>
        <v>84</v>
      </c>
      <c r="C1730">
        <f>IF(OR(B1730=0,'Input and Summary Results'!D1312=0,'Input and Summary Results'!D1312=""),FALSE,'Input and Summary Results'!$D1312)</f>
        <v>0.93441377999999997</v>
      </c>
      <c r="D1730">
        <f>IF(OR(B1730=0,'Input and Summary Results'!E1312=0),FALSE,'Input and Summary Results'!$E1312)</f>
        <v>4.978001E-2</v>
      </c>
      <c r="E1730">
        <f t="shared" si="110"/>
        <v>-2.9460765550776254E-2</v>
      </c>
      <c r="F1730">
        <f t="shared" si="111"/>
        <v>2.3120939355153775E-2</v>
      </c>
      <c r="G1730">
        <f>IF('Input and Summary Results'!$J$4="yes",IF(C1730=FALSE,FALSE,IF('Data Transformation'!E1730&lt;$R$10,E1730,$R$10)),IF(C1730=FALSE,FALSE,IF(C1730&lt;$R$10,C1730,$R$10)))</f>
        <v>0.93441377999999997</v>
      </c>
      <c r="H1730">
        <f>IF('Input and Summary Results'!$J$4="yes",'Data Transformation'!F1730,'Data Transformation'!D1730)</f>
        <v>4.978001E-2</v>
      </c>
      <c r="I1730">
        <f t="shared" si="109"/>
        <v>84</v>
      </c>
    </row>
    <row r="1731" spans="2:9" x14ac:dyDescent="0.25">
      <c r="B1731">
        <f>IF('Input and Summary Results'!D1313=0,FALSE,'Input and Summary Results'!$B1313)</f>
        <v>85</v>
      </c>
      <c r="C1731">
        <f>IF(OR(B1731=0,'Input and Summary Results'!D1313=0,'Input and Summary Results'!D1313=""),FALSE,'Input and Summary Results'!$D1313)</f>
        <v>0.22957493000000001</v>
      </c>
      <c r="D1731">
        <f>IF(OR(B1731=0,'Input and Summary Results'!E1313=0),FALSE,'Input and Summary Results'!$E1313)</f>
        <v>5.0347929999999999E-2</v>
      </c>
      <c r="E1731">
        <f t="shared" si="110"/>
        <v>-0.63907553943225837</v>
      </c>
      <c r="F1731">
        <f t="shared" si="111"/>
        <v>9.5180260405611367E-2</v>
      </c>
      <c r="G1731">
        <f>IF('Input and Summary Results'!$J$4="yes",IF(C1731=FALSE,FALSE,IF('Data Transformation'!E1731&lt;$R$10,E1731,$R$10)),IF(C1731=FALSE,FALSE,IF(C1731&lt;$R$10,C1731,$R$10)))</f>
        <v>0.22957493000000001</v>
      </c>
      <c r="H1731">
        <f>IF('Input and Summary Results'!$J$4="yes",'Data Transformation'!F1731,'Data Transformation'!D1731)</f>
        <v>5.0347929999999999E-2</v>
      </c>
      <c r="I1731">
        <f t="shared" si="109"/>
        <v>85</v>
      </c>
    </row>
    <row r="1732" spans="2:9" x14ac:dyDescent="0.25">
      <c r="B1732">
        <f>IF('Input and Summary Results'!D1314=0,FALSE,'Input and Summary Results'!$B1314)</f>
        <v>85</v>
      </c>
      <c r="C1732">
        <f>IF(OR(B1732=0,'Input and Summary Results'!D1314=0,'Input and Summary Results'!D1314=""),FALSE,'Input and Summary Results'!$D1314)</f>
        <v>0.41771904999999998</v>
      </c>
      <c r="D1732">
        <f>IF(OR(B1732=0,'Input and Summary Results'!E1314=0),FALSE,'Input and Summary Results'!$E1314)</f>
        <v>5.7114419999999999E-2</v>
      </c>
      <c r="E1732">
        <f t="shared" si="110"/>
        <v>-0.37911571836373692</v>
      </c>
      <c r="F1732">
        <f t="shared" si="111"/>
        <v>5.9340502378333E-2</v>
      </c>
      <c r="G1732">
        <f>IF('Input and Summary Results'!$J$4="yes",IF(C1732=FALSE,FALSE,IF('Data Transformation'!E1732&lt;$R$10,E1732,$R$10)),IF(C1732=FALSE,FALSE,IF(C1732&lt;$R$10,C1732,$R$10)))</f>
        <v>0.41771904999999998</v>
      </c>
      <c r="H1732">
        <f>IF('Input and Summary Results'!$J$4="yes",'Data Transformation'!F1732,'Data Transformation'!D1732)</f>
        <v>5.7114419999999999E-2</v>
      </c>
      <c r="I1732">
        <f t="shared" si="109"/>
        <v>85</v>
      </c>
    </row>
    <row r="1733" spans="2:9" x14ac:dyDescent="0.25">
      <c r="B1733">
        <f>IF('Input and Summary Results'!D1315=0,FALSE,'Input and Summary Results'!$B1315)</f>
        <v>85</v>
      </c>
      <c r="C1733">
        <f>IF(OR(B1733=0,'Input and Summary Results'!D1315=0,'Input and Summary Results'!D1315=""),FALSE,'Input and Summary Results'!$D1315)</f>
        <v>0.50666034000000004</v>
      </c>
      <c r="D1733">
        <f>IF(OR(B1733=0,'Input and Summary Results'!E1315=0),FALSE,'Input and Summary Results'!$E1315)</f>
        <v>6.2201819999999998E-2</v>
      </c>
      <c r="E1733">
        <f t="shared" si="110"/>
        <v>-0.29528308977537071</v>
      </c>
      <c r="F1733">
        <f t="shared" si="111"/>
        <v>5.3281434816863697E-2</v>
      </c>
      <c r="G1733">
        <f>IF('Input and Summary Results'!$J$4="yes",IF(C1733=FALSE,FALSE,IF('Data Transformation'!E1733&lt;$R$10,E1733,$R$10)),IF(C1733=FALSE,FALSE,IF(C1733&lt;$R$10,C1733,$R$10)))</f>
        <v>0.50666034000000004</v>
      </c>
      <c r="H1733">
        <f>IF('Input and Summary Results'!$J$4="yes",'Data Transformation'!F1733,'Data Transformation'!D1733)</f>
        <v>6.2201819999999998E-2</v>
      </c>
      <c r="I1733">
        <f t="shared" ref="I1733:I1796" si="112">IF(G1733=FALSE,"",B1733)</f>
        <v>85</v>
      </c>
    </row>
    <row r="1734" spans="2:9" x14ac:dyDescent="0.25">
      <c r="B1734">
        <f>IF('Input and Summary Results'!D1316=0,FALSE,'Input and Summary Results'!$B1316)</f>
        <v>85</v>
      </c>
      <c r="C1734">
        <f>IF(OR(B1734=0,'Input and Summary Results'!D1316=0,'Input and Summary Results'!D1316=""),FALSE,'Input and Summary Results'!$D1316)</f>
        <v>0.63515779999999999</v>
      </c>
      <c r="D1734">
        <f>IF(OR(B1734=0,'Input and Summary Results'!E1316=0),FALSE,'Input and Summary Results'!$E1316)</f>
        <v>4.7830600000000001E-2</v>
      </c>
      <c r="E1734">
        <f t="shared" si="110"/>
        <v>-0.197118364226985</v>
      </c>
      <c r="F1734">
        <f t="shared" si="111"/>
        <v>3.2682398610235128E-2</v>
      </c>
      <c r="G1734">
        <f>IF('Input and Summary Results'!$J$4="yes",IF(C1734=FALSE,FALSE,IF('Data Transformation'!E1734&lt;$R$10,E1734,$R$10)),IF(C1734=FALSE,FALSE,IF(C1734&lt;$R$10,C1734,$R$10)))</f>
        <v>0.63515779999999999</v>
      </c>
      <c r="H1734">
        <f>IF('Input and Summary Results'!$J$4="yes",'Data Transformation'!F1734,'Data Transformation'!D1734)</f>
        <v>4.7830600000000001E-2</v>
      </c>
      <c r="I1734">
        <f t="shared" si="112"/>
        <v>85</v>
      </c>
    </row>
    <row r="1735" spans="2:9" x14ac:dyDescent="0.25">
      <c r="B1735">
        <f>IF('Input and Summary Results'!D1317=0,FALSE,'Input and Summary Results'!$B1317)</f>
        <v>85</v>
      </c>
      <c r="C1735">
        <f>IF(OR(B1735=0,'Input and Summary Results'!D1317=0,'Input and Summary Results'!D1317=""),FALSE,'Input and Summary Results'!$D1317)</f>
        <v>0.83462537999999997</v>
      </c>
      <c r="D1735">
        <f>IF(OR(B1735=0,'Input and Summary Results'!E1317=0),FALSE,'Input and Summary Results'!$E1317)</f>
        <v>7.9546829999999999E-2</v>
      </c>
      <c r="E1735">
        <f t="shared" si="110"/>
        <v>-7.8508413026706539E-2</v>
      </c>
      <c r="F1735">
        <f t="shared" si="111"/>
        <v>4.1363856224932917E-2</v>
      </c>
      <c r="G1735">
        <f>IF('Input and Summary Results'!$J$4="yes",IF(C1735=FALSE,FALSE,IF('Data Transformation'!E1735&lt;$R$10,E1735,$R$10)),IF(C1735=FALSE,FALSE,IF(C1735&lt;$R$10,C1735,$R$10)))</f>
        <v>0.83462537999999997</v>
      </c>
      <c r="H1735">
        <f>IF('Input and Summary Results'!$J$4="yes",'Data Transformation'!F1735,'Data Transformation'!D1735)</f>
        <v>7.9546829999999999E-2</v>
      </c>
      <c r="I1735">
        <f t="shared" si="112"/>
        <v>85</v>
      </c>
    </row>
    <row r="1736" spans="2:9" x14ac:dyDescent="0.25">
      <c r="B1736">
        <f>IF('Input and Summary Results'!D1318=0,FALSE,'Input and Summary Results'!$B1318)</f>
        <v>85</v>
      </c>
      <c r="C1736">
        <f>IF(OR(B1736=0,'Input and Summary Results'!D1318=0,'Input and Summary Results'!D1318=""),FALSE,'Input and Summary Results'!$D1318)</f>
        <v>0.90082386999999997</v>
      </c>
      <c r="D1736">
        <f>IF(OR(B1736=0,'Input and Summary Results'!E1318=0),FALSE,'Input and Summary Results'!$E1318)</f>
        <v>3.8271380000000001E-2</v>
      </c>
      <c r="E1736">
        <f t="shared" si="110"/>
        <v>-4.536011441997724E-2</v>
      </c>
      <c r="F1736">
        <f t="shared" si="111"/>
        <v>1.8438431166349977E-2</v>
      </c>
      <c r="G1736">
        <f>IF('Input and Summary Results'!$J$4="yes",IF(C1736=FALSE,FALSE,IF('Data Transformation'!E1736&lt;$R$10,E1736,$R$10)),IF(C1736=FALSE,FALSE,IF(C1736&lt;$R$10,C1736,$R$10)))</f>
        <v>0.90082386999999997</v>
      </c>
      <c r="H1736">
        <f>IF('Input and Summary Results'!$J$4="yes",'Data Transformation'!F1736,'Data Transformation'!D1736)</f>
        <v>3.8271380000000001E-2</v>
      </c>
      <c r="I1736">
        <f t="shared" si="112"/>
        <v>85</v>
      </c>
    </row>
    <row r="1737" spans="2:9" x14ac:dyDescent="0.25">
      <c r="B1737">
        <f>IF('Input and Summary Results'!D1319=0,FALSE,'Input and Summary Results'!$B1319)</f>
        <v>85</v>
      </c>
      <c r="C1737">
        <f>IF(OR(B1737=0,'Input and Summary Results'!D1319=0,'Input and Summary Results'!D1319=""),FALSE,'Input and Summary Results'!$D1319)</f>
        <v>0.91610625000000001</v>
      </c>
      <c r="D1737">
        <f>IF(OR(B1737=0,'Input and Summary Results'!E1319=0),FALSE,'Input and Summary Results'!$E1319)</f>
        <v>4.6480590000000002E-2</v>
      </c>
      <c r="E1737">
        <f t="shared" si="110"/>
        <v>-3.8054153938349905E-2</v>
      </c>
      <c r="F1737">
        <f t="shared" si="111"/>
        <v>2.2019908782414704E-2</v>
      </c>
      <c r="G1737">
        <f>IF('Input and Summary Results'!$J$4="yes",IF(C1737=FALSE,FALSE,IF('Data Transformation'!E1737&lt;$R$10,E1737,$R$10)),IF(C1737=FALSE,FALSE,IF(C1737&lt;$R$10,C1737,$R$10)))</f>
        <v>0.91610625000000001</v>
      </c>
      <c r="H1737">
        <f>IF('Input and Summary Results'!$J$4="yes",'Data Transformation'!F1737,'Data Transformation'!D1737)</f>
        <v>4.6480590000000002E-2</v>
      </c>
      <c r="I1737">
        <f t="shared" si="112"/>
        <v>85</v>
      </c>
    </row>
    <row r="1738" spans="2:9" x14ac:dyDescent="0.25">
      <c r="B1738">
        <f>IF('Input and Summary Results'!D1320=0,FALSE,'Input and Summary Results'!$B1320)</f>
        <v>85</v>
      </c>
      <c r="C1738">
        <f>IF(OR(B1738=0,'Input and Summary Results'!D1320=0,'Input and Summary Results'!D1320=""),FALSE,'Input and Summary Results'!$D1320)</f>
        <v>0.91708283000000002</v>
      </c>
      <c r="D1738">
        <f>IF(OR(B1738=0,'Input and Summary Results'!E1320=0),FALSE,'Input and Summary Results'!$E1320)</f>
        <v>5.8959150000000002E-2</v>
      </c>
      <c r="E1738">
        <f t="shared" si="110"/>
        <v>-3.7591437517130427E-2</v>
      </c>
      <c r="F1738">
        <f t="shared" si="111"/>
        <v>2.7901810243247057E-2</v>
      </c>
      <c r="G1738">
        <f>IF('Input and Summary Results'!$J$4="yes",IF(C1738=FALSE,FALSE,IF('Data Transformation'!E1738&lt;$R$10,E1738,$R$10)),IF(C1738=FALSE,FALSE,IF(C1738&lt;$R$10,C1738,$R$10)))</f>
        <v>0.91708283000000002</v>
      </c>
      <c r="H1738">
        <f>IF('Input and Summary Results'!$J$4="yes",'Data Transformation'!F1738,'Data Transformation'!D1738)</f>
        <v>5.8959150000000002E-2</v>
      </c>
      <c r="I1738">
        <f t="shared" si="112"/>
        <v>85</v>
      </c>
    </row>
    <row r="1739" spans="2:9" x14ac:dyDescent="0.25">
      <c r="B1739">
        <f>IF('Input and Summary Results'!D1321=0,FALSE,'Input and Summary Results'!$B1321)</f>
        <v>85</v>
      </c>
      <c r="C1739">
        <f>IF(OR(B1739=0,'Input and Summary Results'!D1321=0,'Input and Summary Results'!D1321=""),FALSE,'Input and Summary Results'!$D1321)</f>
        <v>0.92772138000000004</v>
      </c>
      <c r="D1739">
        <f>IF(OR(B1739=0,'Input and Summary Results'!E1321=0),FALSE,'Input and Summary Results'!$E1321)</f>
        <v>4.1541139999999997E-2</v>
      </c>
      <c r="E1739">
        <f t="shared" si="110"/>
        <v>-3.2582434661522469E-2</v>
      </c>
      <c r="F1739">
        <f t="shared" si="111"/>
        <v>1.943347986655217E-2</v>
      </c>
      <c r="G1739">
        <f>IF('Input and Summary Results'!$J$4="yes",IF(C1739=FALSE,FALSE,IF('Data Transformation'!E1739&lt;$R$10,E1739,$R$10)),IF(C1739=FALSE,FALSE,IF(C1739&lt;$R$10,C1739,$R$10)))</f>
        <v>0.92772138000000004</v>
      </c>
      <c r="H1739">
        <f>IF('Input and Summary Results'!$J$4="yes",'Data Transformation'!F1739,'Data Transformation'!D1739)</f>
        <v>4.1541139999999997E-2</v>
      </c>
      <c r="I1739">
        <f t="shared" si="112"/>
        <v>85</v>
      </c>
    </row>
    <row r="1740" spans="2:9" x14ac:dyDescent="0.25">
      <c r="B1740">
        <f>IF('Input and Summary Results'!D1322=0,FALSE,'Input and Summary Results'!$B1322)</f>
        <v>85</v>
      </c>
      <c r="C1740">
        <f>IF(OR(B1740=0,'Input and Summary Results'!D1322=0,'Input and Summary Results'!D1322=""),FALSE,'Input and Summary Results'!$D1322)</f>
        <v>0.97369817999999997</v>
      </c>
      <c r="D1740">
        <f>IF(OR(B1740=0,'Input and Summary Results'!E1322=0),FALSE,'Input and Summary Results'!$E1322)</f>
        <v>4.4124370000000003E-2</v>
      </c>
      <c r="E1740">
        <f t="shared" si="110"/>
        <v>-1.1575641759842168E-2</v>
      </c>
      <c r="F1740">
        <f t="shared" si="111"/>
        <v>1.9667261347864493E-2</v>
      </c>
      <c r="G1740">
        <f>IF('Input and Summary Results'!$J$4="yes",IF(C1740=FALSE,FALSE,IF('Data Transformation'!E1740&lt;$R$10,E1740,$R$10)),IF(C1740=FALSE,FALSE,IF(C1740&lt;$R$10,C1740,$R$10)))</f>
        <v>0.97369817999999997</v>
      </c>
      <c r="H1740">
        <f>IF('Input and Summary Results'!$J$4="yes",'Data Transformation'!F1740,'Data Transformation'!D1740)</f>
        <v>4.4124370000000003E-2</v>
      </c>
      <c r="I1740">
        <f t="shared" si="112"/>
        <v>85</v>
      </c>
    </row>
    <row r="1741" spans="2:9" x14ac:dyDescent="0.25">
      <c r="B1741">
        <f>IF('Input and Summary Results'!D1323=0,FALSE,'Input and Summary Results'!$B1323)</f>
        <v>85</v>
      </c>
      <c r="C1741">
        <f>IF(OR(B1741=0,'Input and Summary Results'!D1323=0,'Input and Summary Results'!D1323=""),FALSE,'Input and Summary Results'!$D1323)</f>
        <v>1.0177722499999999</v>
      </c>
      <c r="D1741">
        <f>IF(OR(B1741=0,'Input and Summary Results'!E1323=0),FALSE,'Input and Summary Results'!$E1323)</f>
        <v>7.0654439999999999E-2</v>
      </c>
      <c r="E1741">
        <f t="shared" si="110"/>
        <v>7.6506054720681888E-3</v>
      </c>
      <c r="F1741">
        <f t="shared" si="111"/>
        <v>3.0128574403556398E-2</v>
      </c>
      <c r="G1741">
        <f>IF('Input and Summary Results'!$J$4="yes",IF(C1741=FALSE,FALSE,IF('Data Transformation'!E1741&lt;$R$10,E1741,$R$10)),IF(C1741=FALSE,FALSE,IF(C1741&lt;$R$10,C1741,$R$10)))</f>
        <v>1.0177722499999999</v>
      </c>
      <c r="H1741">
        <f>IF('Input and Summary Results'!$J$4="yes",'Data Transformation'!F1741,'Data Transformation'!D1741)</f>
        <v>7.0654439999999999E-2</v>
      </c>
      <c r="I1741">
        <f t="shared" si="112"/>
        <v>85</v>
      </c>
    </row>
    <row r="1742" spans="2:9" x14ac:dyDescent="0.25">
      <c r="B1742">
        <f>IF('Input and Summary Results'!D1324=0,FALSE,'Input and Summary Results'!$B1324)</f>
        <v>85</v>
      </c>
      <c r="C1742">
        <f>IF(OR(B1742=0,'Input and Summary Results'!D1324=0,'Input and Summary Results'!D1324=""),FALSE,'Input and Summary Results'!$D1324)</f>
        <v>1.01815696</v>
      </c>
      <c r="D1742">
        <f>IF(OR(B1742=0,'Input and Summary Results'!E1324=0),FALSE,'Input and Summary Results'!$E1324)</f>
        <v>3.8571050000000003E-2</v>
      </c>
      <c r="E1742">
        <f t="shared" si="110"/>
        <v>7.8147343929569311E-3</v>
      </c>
      <c r="F1742">
        <f t="shared" si="111"/>
        <v>1.6441311465375634E-2</v>
      </c>
      <c r="G1742">
        <f>IF('Input and Summary Results'!$J$4="yes",IF(C1742=FALSE,FALSE,IF('Data Transformation'!E1742&lt;$R$10,E1742,$R$10)),IF(C1742=FALSE,FALSE,IF(C1742&lt;$R$10,C1742,$R$10)))</f>
        <v>1.01815696</v>
      </c>
      <c r="H1742">
        <f>IF('Input and Summary Results'!$J$4="yes",'Data Transformation'!F1742,'Data Transformation'!D1742)</f>
        <v>3.8571050000000003E-2</v>
      </c>
      <c r="I1742">
        <f t="shared" si="112"/>
        <v>85</v>
      </c>
    </row>
    <row r="1743" spans="2:9" x14ac:dyDescent="0.25">
      <c r="B1743">
        <f>IF('Input and Summary Results'!D1325=0,FALSE,'Input and Summary Results'!$B1325)</f>
        <v>85</v>
      </c>
      <c r="C1743">
        <f>IF(OR(B1743=0,'Input and Summary Results'!D1325=0,'Input and Summary Results'!D1325=""),FALSE,'Input and Summary Results'!$D1325)</f>
        <v>1.0615004800000001</v>
      </c>
      <c r="D1743">
        <f>IF(OR(B1743=0,'Input and Summary Results'!E1325=0),FALSE,'Input and Summary Results'!$E1325)</f>
        <v>6.2762890000000002E-2</v>
      </c>
      <c r="E1743">
        <f t="shared" si="110"/>
        <v>2.5920194885723887E-2</v>
      </c>
      <c r="F1743">
        <f t="shared" si="111"/>
        <v>2.5660934472681536E-2</v>
      </c>
      <c r="G1743">
        <f>IF('Input and Summary Results'!$J$4="yes",IF(C1743=FALSE,FALSE,IF('Data Transformation'!E1743&lt;$R$10,E1743,$R$10)),IF(C1743=FALSE,FALSE,IF(C1743&lt;$R$10,C1743,$R$10)))</f>
        <v>1.0615004800000001</v>
      </c>
      <c r="H1743">
        <f>IF('Input and Summary Results'!$J$4="yes",'Data Transformation'!F1743,'Data Transformation'!D1743)</f>
        <v>6.2762890000000002E-2</v>
      </c>
      <c r="I1743">
        <f t="shared" si="112"/>
        <v>85</v>
      </c>
    </row>
    <row r="1744" spans="2:9" x14ac:dyDescent="0.25">
      <c r="B1744">
        <f>IF('Input and Summary Results'!D1326=0,FALSE,'Input and Summary Results'!$B1326)</f>
        <v>85</v>
      </c>
      <c r="C1744">
        <f>IF(OR(B1744=0,'Input and Summary Results'!D1326=0,'Input and Summary Results'!D1326=""),FALSE,'Input and Summary Results'!$D1326)</f>
        <v>1.0714502699999999</v>
      </c>
      <c r="D1744">
        <f>IF(OR(B1744=0,'Input and Summary Results'!E1326=0),FALSE,'Input and Summary Results'!$E1326)</f>
        <v>8.2537749999999993E-2</v>
      </c>
      <c r="E1744">
        <f t="shared" si="110"/>
        <v>2.9972018620230363E-2</v>
      </c>
      <c r="F1744">
        <f t="shared" si="111"/>
        <v>3.3432614189364107E-2</v>
      </c>
      <c r="G1744">
        <f>IF('Input and Summary Results'!$J$4="yes",IF(C1744=FALSE,FALSE,IF('Data Transformation'!E1744&lt;$R$10,E1744,$R$10)),IF(C1744=FALSE,FALSE,IF(C1744&lt;$R$10,C1744,$R$10)))</f>
        <v>1.0714502699999999</v>
      </c>
      <c r="H1744">
        <f>IF('Input and Summary Results'!$J$4="yes",'Data Transformation'!F1744,'Data Transformation'!D1744)</f>
        <v>8.2537749999999993E-2</v>
      </c>
      <c r="I1744">
        <f t="shared" si="112"/>
        <v>85</v>
      </c>
    </row>
    <row r="1745" spans="2:9" x14ac:dyDescent="0.25">
      <c r="B1745">
        <f>IF('Input and Summary Results'!D1327=0,FALSE,'Input and Summary Results'!$B1327)</f>
        <v>85</v>
      </c>
      <c r="C1745">
        <f>IF(OR(B1745=0,'Input and Summary Results'!D1327=0,'Input and Summary Results'!D1327=""),FALSE,'Input and Summary Results'!$D1327)</f>
        <v>1.1356515899999999</v>
      </c>
      <c r="D1745">
        <f>IF(OR(B1745=0,'Input and Summary Results'!E1327=0),FALSE,'Input and Summary Results'!$E1327)</f>
        <v>7.4044239999999997E-2</v>
      </c>
      <c r="E1745">
        <f t="shared" si="110"/>
        <v>5.5245113286194115E-2</v>
      </c>
      <c r="F1745">
        <f t="shared" si="111"/>
        <v>2.8296706879968356E-2</v>
      </c>
      <c r="G1745">
        <f>IF('Input and Summary Results'!$J$4="yes",IF(C1745=FALSE,FALSE,IF('Data Transformation'!E1745&lt;$R$10,E1745,$R$10)),IF(C1745=FALSE,FALSE,IF(C1745&lt;$R$10,C1745,$R$10)))</f>
        <v>1.1356515899999999</v>
      </c>
      <c r="H1745">
        <f>IF('Input and Summary Results'!$J$4="yes",'Data Transformation'!F1745,'Data Transformation'!D1745)</f>
        <v>7.4044239999999997E-2</v>
      </c>
      <c r="I1745">
        <f t="shared" si="112"/>
        <v>85</v>
      </c>
    </row>
    <row r="1746" spans="2:9" x14ac:dyDescent="0.25">
      <c r="B1746">
        <f>IF('Input and Summary Results'!D1328=0,FALSE,'Input and Summary Results'!$B1328)</f>
        <v>85</v>
      </c>
      <c r="C1746">
        <f>IF(OR(B1746=0,'Input and Summary Results'!D1328=0,'Input and Summary Results'!D1328=""),FALSE,'Input and Summary Results'!$D1328)</f>
        <v>1.1411073</v>
      </c>
      <c r="D1746">
        <f>IF(OR(B1746=0,'Input and Summary Results'!E1328=0),FALSE,'Input and Summary Results'!$E1328)</f>
        <v>6.6291089999999997E-2</v>
      </c>
      <c r="E1746">
        <f t="shared" si="110"/>
        <v>5.7326483688079452E-2</v>
      </c>
      <c r="F1746">
        <f t="shared" si="111"/>
        <v>2.5212644823146779E-2</v>
      </c>
      <c r="G1746">
        <f>IF('Input and Summary Results'!$J$4="yes",IF(C1746=FALSE,FALSE,IF('Data Transformation'!E1746&lt;$R$10,E1746,$R$10)),IF(C1746=FALSE,FALSE,IF(C1746&lt;$R$10,C1746,$R$10)))</f>
        <v>1.1411073</v>
      </c>
      <c r="H1746">
        <f>IF('Input and Summary Results'!$J$4="yes",'Data Transformation'!F1746,'Data Transformation'!D1746)</f>
        <v>6.6291089999999997E-2</v>
      </c>
      <c r="I1746">
        <f t="shared" si="112"/>
        <v>85</v>
      </c>
    </row>
    <row r="1747" spans="2:9" x14ac:dyDescent="0.25">
      <c r="B1747">
        <f>IF('Input and Summary Results'!D1329=0,FALSE,'Input and Summary Results'!$B1329)</f>
        <v>85</v>
      </c>
      <c r="C1747">
        <f>IF(OR(B1747=0,'Input and Summary Results'!D1329=0,'Input and Summary Results'!D1329=""),FALSE,'Input and Summary Results'!$D1329)</f>
        <v>1.14830527</v>
      </c>
      <c r="D1747">
        <f>IF(OR(B1747=0,'Input and Summary Results'!E1329=0),FALSE,'Input and Summary Results'!$E1329)</f>
        <v>5.9598819999999997E-2</v>
      </c>
      <c r="E1747">
        <f t="shared" si="110"/>
        <v>6.0057357968333176E-2</v>
      </c>
      <c r="F1747">
        <f t="shared" si="111"/>
        <v>2.2525271420203441E-2</v>
      </c>
      <c r="G1747">
        <f>IF('Input and Summary Results'!$J$4="yes",IF(C1747=FALSE,FALSE,IF('Data Transformation'!E1747&lt;$R$10,E1747,$R$10)),IF(C1747=FALSE,FALSE,IF(C1747&lt;$R$10,C1747,$R$10)))</f>
        <v>1.14830527</v>
      </c>
      <c r="H1747">
        <f>IF('Input and Summary Results'!$J$4="yes",'Data Transformation'!F1747,'Data Transformation'!D1747)</f>
        <v>5.9598819999999997E-2</v>
      </c>
      <c r="I1747">
        <f t="shared" si="112"/>
        <v>85</v>
      </c>
    </row>
    <row r="1748" spans="2:9" x14ac:dyDescent="0.25">
      <c r="B1748">
        <f>IF('Input and Summary Results'!D1330=0,FALSE,'Input and Summary Results'!$B1330)</f>
        <v>86</v>
      </c>
      <c r="C1748">
        <f>IF(OR(B1748=0,'Input and Summary Results'!D1330=0,'Input and Summary Results'!D1330=""),FALSE,'Input and Summary Results'!$D1330)</f>
        <v>0.16235331</v>
      </c>
      <c r="D1748">
        <f>IF(OR(B1748=0,'Input and Summary Results'!E1330=0),FALSE,'Input and Summary Results'!$E1330)</f>
        <v>4.376414E-2</v>
      </c>
      <c r="E1748">
        <f t="shared" si="110"/>
        <v>-0.78953885271040825</v>
      </c>
      <c r="F1748">
        <f t="shared" si="111"/>
        <v>0.11698952586799738</v>
      </c>
      <c r="G1748">
        <f>IF('Input and Summary Results'!$J$4="yes",IF(C1748=FALSE,FALSE,IF('Data Transformation'!E1748&lt;$R$10,E1748,$R$10)),IF(C1748=FALSE,FALSE,IF(C1748&lt;$R$10,C1748,$R$10)))</f>
        <v>0.16235331</v>
      </c>
      <c r="H1748">
        <f>IF('Input and Summary Results'!$J$4="yes",'Data Transformation'!F1748,'Data Transformation'!D1748)</f>
        <v>4.376414E-2</v>
      </c>
      <c r="I1748">
        <f t="shared" si="112"/>
        <v>86</v>
      </c>
    </row>
    <row r="1749" spans="2:9" x14ac:dyDescent="0.25">
      <c r="B1749">
        <f>IF('Input and Summary Results'!D1331=0,FALSE,'Input and Summary Results'!$B1331)</f>
        <v>86</v>
      </c>
      <c r="C1749">
        <f>IF(OR(B1749=0,'Input and Summary Results'!D1331=0,'Input and Summary Results'!D1331=""),FALSE,'Input and Summary Results'!$D1331)</f>
        <v>0.27846997000000001</v>
      </c>
      <c r="D1749">
        <f>IF(OR(B1749=0,'Input and Summary Results'!E1331=0),FALSE,'Input and Summary Results'!$E1331)</f>
        <v>8.5638519999999996E-2</v>
      </c>
      <c r="E1749">
        <f t="shared" si="110"/>
        <v>-0.55522163196773455</v>
      </c>
      <c r="F1749">
        <f t="shared" si="111"/>
        <v>0.13346903323184184</v>
      </c>
      <c r="G1749">
        <f>IF('Input and Summary Results'!$J$4="yes",IF(C1749=FALSE,FALSE,IF('Data Transformation'!E1749&lt;$R$10,E1749,$R$10)),IF(C1749=FALSE,FALSE,IF(C1749&lt;$R$10,C1749,$R$10)))</f>
        <v>0.27846997000000001</v>
      </c>
      <c r="H1749">
        <f>IF('Input and Summary Results'!$J$4="yes",'Data Transformation'!F1749,'Data Transformation'!D1749)</f>
        <v>8.5638519999999996E-2</v>
      </c>
      <c r="I1749">
        <f t="shared" si="112"/>
        <v>86</v>
      </c>
    </row>
    <row r="1750" spans="2:9" x14ac:dyDescent="0.25">
      <c r="B1750">
        <f>IF('Input and Summary Results'!D1332=0,FALSE,'Input and Summary Results'!$B1332)</f>
        <v>86</v>
      </c>
      <c r="C1750">
        <f>IF(OR(B1750=0,'Input and Summary Results'!D1332=0,'Input and Summary Results'!D1332=""),FALSE,'Input and Summary Results'!$D1332)</f>
        <v>0.28545155999999999</v>
      </c>
      <c r="D1750">
        <f>IF(OR(B1750=0,'Input and Summary Results'!E1332=0),FALSE,'Input and Summary Results'!$E1332)</f>
        <v>4.5232599999999998E-2</v>
      </c>
      <c r="E1750">
        <f t="shared" si="110"/>
        <v>-0.5444675792204775</v>
      </c>
      <c r="F1750">
        <f t="shared" si="111"/>
        <v>6.877155759807374E-2</v>
      </c>
      <c r="G1750">
        <f>IF('Input and Summary Results'!$J$4="yes",IF(C1750=FALSE,FALSE,IF('Data Transformation'!E1750&lt;$R$10,E1750,$R$10)),IF(C1750=FALSE,FALSE,IF(C1750&lt;$R$10,C1750,$R$10)))</f>
        <v>0.28545155999999999</v>
      </c>
      <c r="H1750">
        <f>IF('Input and Summary Results'!$J$4="yes",'Data Transformation'!F1750,'Data Transformation'!D1750)</f>
        <v>4.5232599999999998E-2</v>
      </c>
      <c r="I1750">
        <f t="shared" si="112"/>
        <v>86</v>
      </c>
    </row>
    <row r="1751" spans="2:9" x14ac:dyDescent="0.25">
      <c r="B1751">
        <f>IF('Input and Summary Results'!D1333=0,FALSE,'Input and Summary Results'!$B1333)</f>
        <v>86</v>
      </c>
      <c r="C1751">
        <f>IF(OR(B1751=0,'Input and Summary Results'!D1333=0,'Input and Summary Results'!D1333=""),FALSE,'Input and Summary Results'!$D1333)</f>
        <v>0.35429397000000001</v>
      </c>
      <c r="D1751">
        <f>IF(OR(B1751=0,'Input and Summary Results'!E1333=0),FALSE,'Input and Summary Results'!$E1333)</f>
        <v>7.7545840000000005E-2</v>
      </c>
      <c r="E1751">
        <f t="shared" si="110"/>
        <v>-0.45063623919380946</v>
      </c>
      <c r="F1751">
        <f t="shared" si="111"/>
        <v>9.4991440469619062E-2</v>
      </c>
      <c r="G1751">
        <f>IF('Input and Summary Results'!$J$4="yes",IF(C1751=FALSE,FALSE,IF('Data Transformation'!E1751&lt;$R$10,E1751,$R$10)),IF(C1751=FALSE,FALSE,IF(C1751&lt;$R$10,C1751,$R$10)))</f>
        <v>0.35429397000000001</v>
      </c>
      <c r="H1751">
        <f>IF('Input and Summary Results'!$J$4="yes",'Data Transformation'!F1751,'Data Transformation'!D1751)</f>
        <v>7.7545840000000005E-2</v>
      </c>
      <c r="I1751">
        <f t="shared" si="112"/>
        <v>86</v>
      </c>
    </row>
    <row r="1752" spans="2:9" x14ac:dyDescent="0.25">
      <c r="B1752">
        <f>IF('Input and Summary Results'!D1334=0,FALSE,'Input and Summary Results'!$B1334)</f>
        <v>86</v>
      </c>
      <c r="C1752">
        <f>IF(OR(B1752=0,'Input and Summary Results'!D1334=0,'Input and Summary Results'!D1334=""),FALSE,'Input and Summary Results'!$D1334)</f>
        <v>0.50186849</v>
      </c>
      <c r="D1752">
        <f>IF(OR(B1752=0,'Input and Summary Results'!E1334=0),FALSE,'Input and Summary Results'!$E1334)</f>
        <v>5.484849E-2</v>
      </c>
      <c r="E1752">
        <f t="shared" si="110"/>
        <v>-0.29941007080272636</v>
      </c>
      <c r="F1752">
        <f t="shared" si="111"/>
        <v>4.7431239725769597E-2</v>
      </c>
      <c r="G1752">
        <f>IF('Input and Summary Results'!$J$4="yes",IF(C1752=FALSE,FALSE,IF('Data Transformation'!E1752&lt;$R$10,E1752,$R$10)),IF(C1752=FALSE,FALSE,IF(C1752&lt;$R$10,C1752,$R$10)))</f>
        <v>0.50186849</v>
      </c>
      <c r="H1752">
        <f>IF('Input and Summary Results'!$J$4="yes",'Data Transformation'!F1752,'Data Transformation'!D1752)</f>
        <v>5.484849E-2</v>
      </c>
      <c r="I1752">
        <f t="shared" si="112"/>
        <v>86</v>
      </c>
    </row>
    <row r="1753" spans="2:9" x14ac:dyDescent="0.25">
      <c r="B1753">
        <f>IF('Input and Summary Results'!D1335=0,FALSE,'Input and Summary Results'!$B1335)</f>
        <v>86</v>
      </c>
      <c r="C1753">
        <f>IF(OR(B1753=0,'Input and Summary Results'!D1335=0,'Input and Summary Results'!D1335=""),FALSE,'Input and Summary Results'!$D1335)</f>
        <v>0.50394150000000004</v>
      </c>
      <c r="D1753">
        <f>IF(OR(B1753=0,'Input and Summary Results'!E1335=0),FALSE,'Input and Summary Results'!$E1335)</f>
        <v>4.3708070000000002E-2</v>
      </c>
      <c r="E1753">
        <f t="shared" si="110"/>
        <v>-0.2976198756611691</v>
      </c>
      <c r="F1753">
        <f t="shared" si="111"/>
        <v>3.7641873868296219E-2</v>
      </c>
      <c r="G1753">
        <f>IF('Input and Summary Results'!$J$4="yes",IF(C1753=FALSE,FALSE,IF('Data Transformation'!E1753&lt;$R$10,E1753,$R$10)),IF(C1753=FALSE,FALSE,IF(C1753&lt;$R$10,C1753,$R$10)))</f>
        <v>0.50394150000000004</v>
      </c>
      <c r="H1753">
        <f>IF('Input and Summary Results'!$J$4="yes",'Data Transformation'!F1753,'Data Transformation'!D1753)</f>
        <v>4.3708070000000002E-2</v>
      </c>
      <c r="I1753">
        <f t="shared" si="112"/>
        <v>86</v>
      </c>
    </row>
    <row r="1754" spans="2:9" x14ac:dyDescent="0.25">
      <c r="B1754">
        <f>IF('Input and Summary Results'!D1336=0,FALSE,'Input and Summary Results'!$B1336)</f>
        <v>86</v>
      </c>
      <c r="C1754">
        <f>IF(OR(B1754=0,'Input and Summary Results'!D1336=0,'Input and Summary Results'!D1336=""),FALSE,'Input and Summary Results'!$D1336)</f>
        <v>0.61692712999999999</v>
      </c>
      <c r="D1754">
        <f>IF(OR(B1754=0,'Input and Summary Results'!E1336=0),FALSE,'Input and Summary Results'!$E1336)</f>
        <v>4.6311860000000003E-2</v>
      </c>
      <c r="E1754">
        <f t="shared" si="110"/>
        <v>-0.20976613079311177</v>
      </c>
      <c r="F1754">
        <f t="shared" si="111"/>
        <v>3.2579775248334442E-2</v>
      </c>
      <c r="G1754">
        <f>IF('Input and Summary Results'!$J$4="yes",IF(C1754=FALSE,FALSE,IF('Data Transformation'!E1754&lt;$R$10,E1754,$R$10)),IF(C1754=FALSE,FALSE,IF(C1754&lt;$R$10,C1754,$R$10)))</f>
        <v>0.61692712999999999</v>
      </c>
      <c r="H1754">
        <f>IF('Input and Summary Results'!$J$4="yes",'Data Transformation'!F1754,'Data Transformation'!D1754)</f>
        <v>4.6311860000000003E-2</v>
      </c>
      <c r="I1754">
        <f t="shared" si="112"/>
        <v>86</v>
      </c>
    </row>
    <row r="1755" spans="2:9" x14ac:dyDescent="0.25">
      <c r="B1755">
        <f>IF('Input and Summary Results'!D1337=0,FALSE,'Input and Summary Results'!$B1337)</f>
        <v>87</v>
      </c>
      <c r="C1755">
        <f>IF(OR(B1755=0,'Input and Summary Results'!D1337=0,'Input and Summary Results'!D1337=""),FALSE,'Input and Summary Results'!$D1337)</f>
        <v>0.14574641999999999</v>
      </c>
      <c r="D1755">
        <f>IF(OR(B1755=0,'Input and Summary Results'!E1337=0),FALSE,'Input and Summary Results'!$E1337)</f>
        <v>9.4588820000000004E-2</v>
      </c>
      <c r="E1755">
        <f t="shared" si="110"/>
        <v>-0.83640210410473004</v>
      </c>
      <c r="F1755">
        <f t="shared" si="111"/>
        <v>0.28166419374143126</v>
      </c>
      <c r="G1755">
        <f>IF('Input and Summary Results'!$J$4="yes",IF(C1755=FALSE,FALSE,IF('Data Transformation'!E1755&lt;$R$10,E1755,$R$10)),IF(C1755=FALSE,FALSE,IF(C1755&lt;$R$10,C1755,$R$10)))</f>
        <v>0.14574641999999999</v>
      </c>
      <c r="H1755">
        <f>IF('Input and Summary Results'!$J$4="yes",'Data Transformation'!F1755,'Data Transformation'!D1755)</f>
        <v>9.4588820000000004E-2</v>
      </c>
      <c r="I1755">
        <f t="shared" si="112"/>
        <v>87</v>
      </c>
    </row>
    <row r="1756" spans="2:9" x14ac:dyDescent="0.25">
      <c r="B1756">
        <f>IF('Input and Summary Results'!D1338=0,FALSE,'Input and Summary Results'!$B1338)</f>
        <v>87</v>
      </c>
      <c r="C1756">
        <f>IF(OR(B1756=0,'Input and Summary Results'!D1338=0,'Input and Summary Results'!D1338=""),FALSE,'Input and Summary Results'!$D1338)</f>
        <v>0.15043496000000001</v>
      </c>
      <c r="D1756">
        <f>IF(OR(B1756=0,'Input and Summary Results'!E1338=0),FALSE,'Input and Summary Results'!$E1338)</f>
        <v>6.6000550000000005E-2</v>
      </c>
      <c r="E1756">
        <f t="shared" si="110"/>
        <v>-0.82265122510908173</v>
      </c>
      <c r="F1756">
        <f t="shared" si="111"/>
        <v>0.19040945469058523</v>
      </c>
      <c r="G1756">
        <f>IF('Input and Summary Results'!$J$4="yes",IF(C1756=FALSE,FALSE,IF('Data Transformation'!E1756&lt;$R$10,E1756,$R$10)),IF(C1756=FALSE,FALSE,IF(C1756&lt;$R$10,C1756,$R$10)))</f>
        <v>0.15043496000000001</v>
      </c>
      <c r="H1756">
        <f>IF('Input and Summary Results'!$J$4="yes",'Data Transformation'!F1756,'Data Transformation'!D1756)</f>
        <v>6.6000550000000005E-2</v>
      </c>
      <c r="I1756">
        <f t="shared" si="112"/>
        <v>87</v>
      </c>
    </row>
    <row r="1757" spans="2:9" x14ac:dyDescent="0.25">
      <c r="B1757">
        <f>IF('Input and Summary Results'!D1339=0,FALSE,'Input and Summary Results'!$B1339)</f>
        <v>87</v>
      </c>
      <c r="C1757">
        <f>IF(OR(B1757=0,'Input and Summary Results'!D1339=0,'Input and Summary Results'!D1339=""),FALSE,'Input and Summary Results'!$D1339)</f>
        <v>0.17165883000000001</v>
      </c>
      <c r="D1757">
        <f>IF(OR(B1757=0,'Input and Summary Results'!E1339=0),FALSE,'Input and Summary Results'!$E1339)</f>
        <v>5.3908159999999997E-2</v>
      </c>
      <c r="E1757">
        <f t="shared" si="110"/>
        <v>-0.7653338518849343</v>
      </c>
      <c r="F1757">
        <f t="shared" si="111"/>
        <v>0.13629442446974616</v>
      </c>
      <c r="G1757">
        <f>IF('Input and Summary Results'!$J$4="yes",IF(C1757=FALSE,FALSE,IF('Data Transformation'!E1757&lt;$R$10,E1757,$R$10)),IF(C1757=FALSE,FALSE,IF(C1757&lt;$R$10,C1757,$R$10)))</f>
        <v>0.17165883000000001</v>
      </c>
      <c r="H1757">
        <f>IF('Input and Summary Results'!$J$4="yes",'Data Transformation'!F1757,'Data Transformation'!D1757)</f>
        <v>5.3908159999999997E-2</v>
      </c>
      <c r="I1757">
        <f t="shared" si="112"/>
        <v>87</v>
      </c>
    </row>
    <row r="1758" spans="2:9" x14ac:dyDescent="0.25">
      <c r="B1758">
        <f>IF('Input and Summary Results'!D1340=0,FALSE,'Input and Summary Results'!$B1340)</f>
        <v>87</v>
      </c>
      <c r="C1758">
        <f>IF(OR(B1758=0,'Input and Summary Results'!D1340=0,'Input and Summary Results'!D1340=""),FALSE,'Input and Summary Results'!$D1340)</f>
        <v>0.18353038999999999</v>
      </c>
      <c r="D1758">
        <f>IF(OR(B1758=0,'Input and Summary Results'!E1340=0),FALSE,'Input and Summary Results'!$E1340)</f>
        <v>4.385729E-2</v>
      </c>
      <c r="E1758">
        <f t="shared" si="110"/>
        <v>-0.73629201252073306</v>
      </c>
      <c r="F1758">
        <f t="shared" si="111"/>
        <v>0.10371069259973784</v>
      </c>
      <c r="G1758">
        <f>IF('Input and Summary Results'!$J$4="yes",IF(C1758=FALSE,FALSE,IF('Data Transformation'!E1758&lt;$R$10,E1758,$R$10)),IF(C1758=FALSE,FALSE,IF(C1758&lt;$R$10,C1758,$R$10)))</f>
        <v>0.18353038999999999</v>
      </c>
      <c r="H1758">
        <f>IF('Input and Summary Results'!$J$4="yes",'Data Transformation'!F1758,'Data Transformation'!D1758)</f>
        <v>4.385729E-2</v>
      </c>
      <c r="I1758">
        <f t="shared" si="112"/>
        <v>87</v>
      </c>
    </row>
    <row r="1759" spans="2:9" x14ac:dyDescent="0.25">
      <c r="B1759">
        <f>IF('Input and Summary Results'!D1341=0,FALSE,'Input and Summary Results'!$B1341)</f>
        <v>87</v>
      </c>
      <c r="C1759">
        <f>IF(OR(B1759=0,'Input and Summary Results'!D1341=0,'Input and Summary Results'!D1341=""),FALSE,'Input and Summary Results'!$D1341)</f>
        <v>0.23561134</v>
      </c>
      <c r="D1759">
        <f>IF(OR(B1759=0,'Input and Summary Results'!E1341=0),FALSE,'Input and Summary Results'!$E1341)</f>
        <v>7.1476369999999997E-2</v>
      </c>
      <c r="E1759">
        <f t="shared" si="110"/>
        <v>-0.62780381074017833</v>
      </c>
      <c r="F1759">
        <f t="shared" si="111"/>
        <v>0.13166066022119308</v>
      </c>
      <c r="G1759">
        <f>IF('Input and Summary Results'!$J$4="yes",IF(C1759=FALSE,FALSE,IF('Data Transformation'!E1759&lt;$R$10,E1759,$R$10)),IF(C1759=FALSE,FALSE,IF(C1759&lt;$R$10,C1759,$R$10)))</f>
        <v>0.23561134</v>
      </c>
      <c r="H1759">
        <f>IF('Input and Summary Results'!$J$4="yes",'Data Transformation'!F1759,'Data Transformation'!D1759)</f>
        <v>7.1476369999999997E-2</v>
      </c>
      <c r="I1759">
        <f t="shared" si="112"/>
        <v>87</v>
      </c>
    </row>
    <row r="1760" spans="2:9" x14ac:dyDescent="0.25">
      <c r="B1760">
        <f>IF('Input and Summary Results'!D1342=0,FALSE,'Input and Summary Results'!$B1342)</f>
        <v>87</v>
      </c>
      <c r="C1760">
        <f>IF(OR(B1760=0,'Input and Summary Results'!D1342=0,'Input and Summary Results'!D1342=""),FALSE,'Input and Summary Results'!$D1342)</f>
        <v>0.24776328</v>
      </c>
      <c r="D1760">
        <f>IF(OR(B1760=0,'Input and Summary Results'!E1342=0),FALSE,'Input and Summary Results'!$E1342)</f>
        <v>5.9847129999999998E-2</v>
      </c>
      <c r="E1760">
        <f t="shared" si="110"/>
        <v>-0.60596305823057373</v>
      </c>
      <c r="F1760">
        <f t="shared" si="111"/>
        <v>0.10483254185204523</v>
      </c>
      <c r="G1760">
        <f>IF('Input and Summary Results'!$J$4="yes",IF(C1760=FALSE,FALSE,IF('Data Transformation'!E1760&lt;$R$10,E1760,$R$10)),IF(C1760=FALSE,FALSE,IF(C1760&lt;$R$10,C1760,$R$10)))</f>
        <v>0.24776328</v>
      </c>
      <c r="H1760">
        <f>IF('Input and Summary Results'!$J$4="yes",'Data Transformation'!F1760,'Data Transformation'!D1760)</f>
        <v>5.9847129999999998E-2</v>
      </c>
      <c r="I1760">
        <f t="shared" si="112"/>
        <v>87</v>
      </c>
    </row>
    <row r="1761" spans="2:9" x14ac:dyDescent="0.25">
      <c r="B1761">
        <f>IF('Input and Summary Results'!D1343=0,FALSE,'Input and Summary Results'!$B1343)</f>
        <v>87</v>
      </c>
      <c r="C1761">
        <f>IF(OR(B1761=0,'Input and Summary Results'!D1343=0,'Input and Summary Results'!D1343=""),FALSE,'Input and Summary Results'!$D1343)</f>
        <v>0.271538</v>
      </c>
      <c r="D1761">
        <f>IF(OR(B1761=0,'Input and Summary Results'!E1343=0),FALSE,'Input and Summary Results'!$E1343)</f>
        <v>6.4493510000000004E-2</v>
      </c>
      <c r="E1761">
        <f t="shared" si="110"/>
        <v>-0.56616938509723114</v>
      </c>
      <c r="F1761">
        <f t="shared" si="111"/>
        <v>0.10308017051020484</v>
      </c>
      <c r="G1761">
        <f>IF('Input and Summary Results'!$J$4="yes",IF(C1761=FALSE,FALSE,IF('Data Transformation'!E1761&lt;$R$10,E1761,$R$10)),IF(C1761=FALSE,FALSE,IF(C1761&lt;$R$10,C1761,$R$10)))</f>
        <v>0.271538</v>
      </c>
      <c r="H1761">
        <f>IF('Input and Summary Results'!$J$4="yes",'Data Transformation'!F1761,'Data Transformation'!D1761)</f>
        <v>6.4493510000000004E-2</v>
      </c>
      <c r="I1761">
        <f t="shared" si="112"/>
        <v>87</v>
      </c>
    </row>
    <row r="1762" spans="2:9" x14ac:dyDescent="0.25">
      <c r="B1762">
        <f>IF('Input and Summary Results'!D1344=0,FALSE,'Input and Summary Results'!$B1344)</f>
        <v>87</v>
      </c>
      <c r="C1762">
        <f>IF(OR(B1762=0,'Input and Summary Results'!D1344=0,'Input and Summary Results'!D1344=""),FALSE,'Input and Summary Results'!$D1344)</f>
        <v>0.28603012</v>
      </c>
      <c r="D1762">
        <f>IF(OR(B1762=0,'Input and Summary Results'!E1344=0),FALSE,'Input and Summary Results'!$E1344)</f>
        <v>7.7231910000000001E-2</v>
      </c>
      <c r="E1762">
        <f t="shared" si="110"/>
        <v>-0.54358823169251214</v>
      </c>
      <c r="F1762">
        <f t="shared" si="111"/>
        <v>0.1171857318383113</v>
      </c>
      <c r="G1762">
        <f>IF('Input and Summary Results'!$J$4="yes",IF(C1762=FALSE,FALSE,IF('Data Transformation'!E1762&lt;$R$10,E1762,$R$10)),IF(C1762=FALSE,FALSE,IF(C1762&lt;$R$10,C1762,$R$10)))</f>
        <v>0.28603012</v>
      </c>
      <c r="H1762">
        <f>IF('Input and Summary Results'!$J$4="yes",'Data Transformation'!F1762,'Data Transformation'!D1762)</f>
        <v>7.7231910000000001E-2</v>
      </c>
      <c r="I1762">
        <f t="shared" si="112"/>
        <v>87</v>
      </c>
    </row>
    <row r="1763" spans="2:9" x14ac:dyDescent="0.25">
      <c r="B1763">
        <f>IF('Input and Summary Results'!D1345=0,FALSE,'Input and Summary Results'!$B1345)</f>
        <v>87</v>
      </c>
      <c r="C1763">
        <f>IF(OR(B1763=0,'Input and Summary Results'!D1345=0,'Input and Summary Results'!D1345=""),FALSE,'Input and Summary Results'!$D1345)</f>
        <v>0.36060742000000001</v>
      </c>
      <c r="D1763">
        <f>IF(OR(B1763=0,'Input and Summary Results'!E1345=0),FALSE,'Input and Summary Results'!$E1345)</f>
        <v>7.0665549999999994E-2</v>
      </c>
      <c r="E1763">
        <f t="shared" si="110"/>
        <v>-0.4429653413077318</v>
      </c>
      <c r="F1763">
        <f t="shared" si="111"/>
        <v>8.5047747214963013E-2</v>
      </c>
      <c r="G1763">
        <f>IF('Input and Summary Results'!$J$4="yes",IF(C1763=FALSE,FALSE,IF('Data Transformation'!E1763&lt;$R$10,E1763,$R$10)),IF(C1763=FALSE,FALSE,IF(C1763&lt;$R$10,C1763,$R$10)))</f>
        <v>0.36060742000000001</v>
      </c>
      <c r="H1763">
        <f>IF('Input and Summary Results'!$J$4="yes",'Data Transformation'!F1763,'Data Transformation'!D1763)</f>
        <v>7.0665549999999994E-2</v>
      </c>
      <c r="I1763">
        <f t="shared" si="112"/>
        <v>87</v>
      </c>
    </row>
    <row r="1764" spans="2:9" x14ac:dyDescent="0.25">
      <c r="B1764">
        <f>IF('Input and Summary Results'!D1346=0,FALSE,'Input and Summary Results'!$B1346)</f>
        <v>87</v>
      </c>
      <c r="C1764">
        <f>IF(OR(B1764=0,'Input and Summary Results'!D1346=0,'Input and Summary Results'!D1346=""),FALSE,'Input and Summary Results'!$D1346)</f>
        <v>0.36856473000000001</v>
      </c>
      <c r="D1764">
        <f>IF(OR(B1764=0,'Input and Summary Results'!E1346=0),FALSE,'Input and Summary Results'!$E1346)</f>
        <v>6.6183400000000003E-2</v>
      </c>
      <c r="E1764">
        <f t="shared" si="110"/>
        <v>-0.4334862271724651</v>
      </c>
      <c r="F1764">
        <f t="shared" si="111"/>
        <v>7.7933652522855348E-2</v>
      </c>
      <c r="G1764">
        <f>IF('Input and Summary Results'!$J$4="yes",IF(C1764=FALSE,FALSE,IF('Data Transformation'!E1764&lt;$R$10,E1764,$R$10)),IF(C1764=FALSE,FALSE,IF(C1764&lt;$R$10,C1764,$R$10)))</f>
        <v>0.36856473000000001</v>
      </c>
      <c r="H1764">
        <f>IF('Input and Summary Results'!$J$4="yes",'Data Transformation'!F1764,'Data Transformation'!D1764)</f>
        <v>6.6183400000000003E-2</v>
      </c>
      <c r="I1764">
        <f t="shared" si="112"/>
        <v>87</v>
      </c>
    </row>
    <row r="1765" spans="2:9" x14ac:dyDescent="0.25">
      <c r="B1765">
        <f>IF('Input and Summary Results'!D1347=0,FALSE,'Input and Summary Results'!$B1347)</f>
        <v>87</v>
      </c>
      <c r="C1765">
        <f>IF(OR(B1765=0,'Input and Summary Results'!D1347=0,'Input and Summary Results'!D1347=""),FALSE,'Input and Summary Results'!$D1347)</f>
        <v>0.51782797000000003</v>
      </c>
      <c r="D1765">
        <f>IF(OR(B1765=0,'Input and Summary Results'!E1347=0),FALSE,'Input and Summary Results'!$E1347)</f>
        <v>6.4895670000000003E-2</v>
      </c>
      <c r="E1765">
        <f t="shared" si="110"/>
        <v>-0.28581449525187563</v>
      </c>
      <c r="F1765">
        <f t="shared" si="111"/>
        <v>5.4390111024709614E-2</v>
      </c>
      <c r="G1765">
        <f>IF('Input and Summary Results'!$J$4="yes",IF(C1765=FALSE,FALSE,IF('Data Transformation'!E1765&lt;$R$10,E1765,$R$10)),IF(C1765=FALSE,FALSE,IF(C1765&lt;$R$10,C1765,$R$10)))</f>
        <v>0.51782797000000003</v>
      </c>
      <c r="H1765">
        <f>IF('Input and Summary Results'!$J$4="yes",'Data Transformation'!F1765,'Data Transformation'!D1765)</f>
        <v>6.4895670000000003E-2</v>
      </c>
      <c r="I1765">
        <f t="shared" si="112"/>
        <v>87</v>
      </c>
    </row>
    <row r="1766" spans="2:9" x14ac:dyDescent="0.25">
      <c r="B1766">
        <f>IF('Input and Summary Results'!D1348=0,FALSE,'Input and Summary Results'!$B1348)</f>
        <v>87</v>
      </c>
      <c r="C1766">
        <f>IF(OR(B1766=0,'Input and Summary Results'!D1348=0,'Input and Summary Results'!D1348=""),FALSE,'Input and Summary Results'!$D1348)</f>
        <v>0.81564910000000002</v>
      </c>
      <c r="D1766">
        <f>IF(OR(B1766=0,'Input and Summary Results'!E1348=0),FALSE,'Input and Summary Results'!$E1348)</f>
        <v>5.9253750000000001E-2</v>
      </c>
      <c r="E1766">
        <f t="shared" si="110"/>
        <v>-8.8496638684447446E-2</v>
      </c>
      <c r="F1766">
        <f t="shared" si="111"/>
        <v>3.1528420125762416E-2</v>
      </c>
      <c r="G1766">
        <f>IF('Input and Summary Results'!$J$4="yes",IF(C1766=FALSE,FALSE,IF('Data Transformation'!E1766&lt;$R$10,E1766,$R$10)),IF(C1766=FALSE,FALSE,IF(C1766&lt;$R$10,C1766,$R$10)))</f>
        <v>0.81564910000000002</v>
      </c>
      <c r="H1766">
        <f>IF('Input and Summary Results'!$J$4="yes",'Data Transformation'!F1766,'Data Transformation'!D1766)</f>
        <v>5.9253750000000001E-2</v>
      </c>
      <c r="I1766">
        <f t="shared" si="112"/>
        <v>87</v>
      </c>
    </row>
    <row r="1767" spans="2:9" x14ac:dyDescent="0.25">
      <c r="B1767">
        <f>IF('Input and Summary Results'!D1349=0,FALSE,'Input and Summary Results'!$B1349)</f>
        <v>87</v>
      </c>
      <c r="C1767">
        <f>IF(OR(B1767=0,'Input and Summary Results'!D1349=0,'Input and Summary Results'!D1349=""),FALSE,'Input and Summary Results'!$D1349)</f>
        <v>1.16267578</v>
      </c>
      <c r="D1767">
        <f>IF(OR(B1767=0,'Input and Summary Results'!E1349=0),FALSE,'Input and Summary Results'!$E1349)</f>
        <v>6.7163349999999997E-2</v>
      </c>
      <c r="E1767">
        <f t="shared" si="110"/>
        <v>6.5458625659158762E-2</v>
      </c>
      <c r="F1767">
        <f t="shared" si="111"/>
        <v>2.5070526454073032E-2</v>
      </c>
      <c r="G1767">
        <f>IF('Input and Summary Results'!$J$4="yes",IF(C1767=FALSE,FALSE,IF('Data Transformation'!E1767&lt;$R$10,E1767,$R$10)),IF(C1767=FALSE,FALSE,IF(C1767&lt;$R$10,C1767,$R$10)))</f>
        <v>1.16267578</v>
      </c>
      <c r="H1767">
        <f>IF('Input and Summary Results'!$J$4="yes",'Data Transformation'!F1767,'Data Transformation'!D1767)</f>
        <v>6.7163349999999997E-2</v>
      </c>
      <c r="I1767">
        <f t="shared" si="112"/>
        <v>87</v>
      </c>
    </row>
    <row r="1768" spans="2:9" x14ac:dyDescent="0.25">
      <c r="B1768">
        <f>IF('Input and Summary Results'!D1350=0,FALSE,'Input and Summary Results'!$B1350)</f>
        <v>88</v>
      </c>
      <c r="C1768">
        <f>IF(OR(B1768=0,'Input and Summary Results'!D1350=0,'Input and Summary Results'!D1350=""),FALSE,'Input and Summary Results'!$D1350)</f>
        <v>0.46502157</v>
      </c>
      <c r="D1768">
        <f>IF(OR(B1768=0,'Input and Summary Results'!E1350=0),FALSE,'Input and Summary Results'!$E1350)</f>
        <v>4.5452619999999999E-2</v>
      </c>
      <c r="E1768">
        <f t="shared" si="110"/>
        <v>-0.33252690191712042</v>
      </c>
      <c r="F1768">
        <f t="shared" si="111"/>
        <v>4.2420477570535062E-2</v>
      </c>
      <c r="G1768">
        <f>IF('Input and Summary Results'!$J$4="yes",IF(C1768=FALSE,FALSE,IF('Data Transformation'!E1768&lt;$R$10,E1768,$R$10)),IF(C1768=FALSE,FALSE,IF(C1768&lt;$R$10,C1768,$R$10)))</f>
        <v>0.46502157</v>
      </c>
      <c r="H1768">
        <f>IF('Input and Summary Results'!$J$4="yes",'Data Transformation'!F1768,'Data Transformation'!D1768)</f>
        <v>4.5452619999999999E-2</v>
      </c>
      <c r="I1768">
        <f t="shared" si="112"/>
        <v>88</v>
      </c>
    </row>
    <row r="1769" spans="2:9" x14ac:dyDescent="0.25">
      <c r="B1769">
        <f>IF('Input and Summary Results'!D1351=0,FALSE,'Input and Summary Results'!$B1351)</f>
        <v>88</v>
      </c>
      <c r="C1769">
        <f>IF(OR(B1769=0,'Input and Summary Results'!D1351=0,'Input and Summary Results'!D1351=""),FALSE,'Input and Summary Results'!$D1351)</f>
        <v>0.65546844999999998</v>
      </c>
      <c r="D1769">
        <f>IF(OR(B1769=0,'Input and Summary Results'!E1351=0),FALSE,'Input and Summary Results'!$E1351)</f>
        <v>6.856872E-2</v>
      </c>
      <c r="E1769">
        <f t="shared" si="110"/>
        <v>-0.18344820759046634</v>
      </c>
      <c r="F1769">
        <f t="shared" si="111"/>
        <v>4.5400849545084894E-2</v>
      </c>
      <c r="G1769">
        <f>IF('Input and Summary Results'!$J$4="yes",IF(C1769=FALSE,FALSE,IF('Data Transformation'!E1769&lt;$R$10,E1769,$R$10)),IF(C1769=FALSE,FALSE,IF(C1769&lt;$R$10,C1769,$R$10)))</f>
        <v>0.65546844999999998</v>
      </c>
      <c r="H1769">
        <f>IF('Input and Summary Results'!$J$4="yes",'Data Transformation'!F1769,'Data Transformation'!D1769)</f>
        <v>6.856872E-2</v>
      </c>
      <c r="I1769">
        <f t="shared" si="112"/>
        <v>88</v>
      </c>
    </row>
    <row r="1770" spans="2:9" x14ac:dyDescent="0.25">
      <c r="B1770">
        <f>IF('Input and Summary Results'!D1352=0,FALSE,'Input and Summary Results'!$B1352)</f>
        <v>88</v>
      </c>
      <c r="C1770">
        <f>IF(OR(B1770=0,'Input and Summary Results'!D1352=0,'Input and Summary Results'!D1352=""),FALSE,'Input and Summary Results'!$D1352)</f>
        <v>0.85259180000000001</v>
      </c>
      <c r="D1770">
        <f>IF(OR(B1770=0,'Input and Summary Results'!E1352=0),FALSE,'Input and Summary Results'!$E1352)</f>
        <v>6.5014730000000007E-2</v>
      </c>
      <c r="E1770">
        <f t="shared" ref="E1770:E1833" si="113">IF(C1770=FALSE,FALSE,LOG10(C1770))</f>
        <v>-6.9258848597022846E-2</v>
      </c>
      <c r="F1770">
        <f t="shared" ref="F1770:F1833" si="114">IF(D1770=FALSE, FALSE,0.434*D1770/C1770)</f>
        <v>3.3094844238473795E-2</v>
      </c>
      <c r="G1770">
        <f>IF('Input and Summary Results'!$J$4="yes",IF(C1770=FALSE,FALSE,IF('Data Transformation'!E1770&lt;$R$10,E1770,$R$10)),IF(C1770=FALSE,FALSE,IF(C1770&lt;$R$10,C1770,$R$10)))</f>
        <v>0.85259180000000001</v>
      </c>
      <c r="H1770">
        <f>IF('Input and Summary Results'!$J$4="yes",'Data Transformation'!F1770,'Data Transformation'!D1770)</f>
        <v>6.5014730000000007E-2</v>
      </c>
      <c r="I1770">
        <f t="shared" si="112"/>
        <v>88</v>
      </c>
    </row>
    <row r="1771" spans="2:9" x14ac:dyDescent="0.25">
      <c r="B1771">
        <f>IF('Input and Summary Results'!D1353=0,FALSE,'Input and Summary Results'!$B1353)</f>
        <v>88</v>
      </c>
      <c r="C1771">
        <f>IF(OR(B1771=0,'Input and Summary Results'!D1353=0,'Input and Summary Results'!D1353=""),FALSE,'Input and Summary Results'!$D1353)</f>
        <v>0.87272103000000001</v>
      </c>
      <c r="D1771">
        <f>IF(OR(B1771=0,'Input and Summary Results'!E1353=0),FALSE,'Input and Summary Results'!$E1353)</f>
        <v>4.7793120000000001E-2</v>
      </c>
      <c r="E1771">
        <f t="shared" si="113"/>
        <v>-5.9124558692483356E-2</v>
      </c>
      <c r="F1771">
        <f t="shared" si="114"/>
        <v>2.3767290310398502E-2</v>
      </c>
      <c r="G1771">
        <f>IF('Input and Summary Results'!$J$4="yes",IF(C1771=FALSE,FALSE,IF('Data Transformation'!E1771&lt;$R$10,E1771,$R$10)),IF(C1771=FALSE,FALSE,IF(C1771&lt;$R$10,C1771,$R$10)))</f>
        <v>0.87272103000000001</v>
      </c>
      <c r="H1771">
        <f>IF('Input and Summary Results'!$J$4="yes",'Data Transformation'!F1771,'Data Transformation'!D1771)</f>
        <v>4.7793120000000001E-2</v>
      </c>
      <c r="I1771">
        <f t="shared" si="112"/>
        <v>88</v>
      </c>
    </row>
    <row r="1772" spans="2:9" x14ac:dyDescent="0.25">
      <c r="B1772">
        <f>IF('Input and Summary Results'!D1354=0,FALSE,'Input and Summary Results'!$B1354)</f>
        <v>88</v>
      </c>
      <c r="C1772">
        <f>IF(OR(B1772=0,'Input and Summary Results'!D1354=0,'Input and Summary Results'!D1354=""),FALSE,'Input and Summary Results'!$D1354)</f>
        <v>0.92553770999999996</v>
      </c>
      <c r="D1772">
        <f>IF(OR(B1772=0,'Input and Summary Results'!E1354=0),FALSE,'Input and Summary Results'!$E1354)</f>
        <v>4.4784209999999998E-2</v>
      </c>
      <c r="E1772">
        <f t="shared" si="113"/>
        <v>-3.3605881707109764E-2</v>
      </c>
      <c r="F1772">
        <f t="shared" si="114"/>
        <v>2.1000059673419464E-2</v>
      </c>
      <c r="G1772">
        <f>IF('Input and Summary Results'!$J$4="yes",IF(C1772=FALSE,FALSE,IF('Data Transformation'!E1772&lt;$R$10,E1772,$R$10)),IF(C1772=FALSE,FALSE,IF(C1772&lt;$R$10,C1772,$R$10)))</f>
        <v>0.92553770999999996</v>
      </c>
      <c r="H1772">
        <f>IF('Input and Summary Results'!$J$4="yes",'Data Transformation'!F1772,'Data Transformation'!D1772)</f>
        <v>4.4784209999999998E-2</v>
      </c>
      <c r="I1772">
        <f t="shared" si="112"/>
        <v>88</v>
      </c>
    </row>
    <row r="1773" spans="2:9" x14ac:dyDescent="0.25">
      <c r="B1773">
        <f>IF('Input and Summary Results'!D1355=0,FALSE,'Input and Summary Results'!$B1355)</f>
        <v>88</v>
      </c>
      <c r="C1773">
        <f>IF(OR(B1773=0,'Input and Summary Results'!D1355=0,'Input and Summary Results'!D1355=""),FALSE,'Input and Summary Results'!$D1355)</f>
        <v>0.93078346999999995</v>
      </c>
      <c r="D1773">
        <f>IF(OR(B1773=0,'Input and Summary Results'!E1355=0),FALSE,'Input and Summary Results'!$E1355)</f>
        <v>7.2810529999999998E-2</v>
      </c>
      <c r="E1773">
        <f t="shared" si="113"/>
        <v>-3.115133805347621E-2</v>
      </c>
      <c r="F1773">
        <f t="shared" si="114"/>
        <v>3.394964676370972E-2</v>
      </c>
      <c r="G1773">
        <f>IF('Input and Summary Results'!$J$4="yes",IF(C1773=FALSE,FALSE,IF('Data Transformation'!E1773&lt;$R$10,E1773,$R$10)),IF(C1773=FALSE,FALSE,IF(C1773&lt;$R$10,C1773,$R$10)))</f>
        <v>0.93078346999999995</v>
      </c>
      <c r="H1773">
        <f>IF('Input and Summary Results'!$J$4="yes",'Data Transformation'!F1773,'Data Transformation'!D1773)</f>
        <v>7.2810529999999998E-2</v>
      </c>
      <c r="I1773">
        <f t="shared" si="112"/>
        <v>88</v>
      </c>
    </row>
    <row r="1774" spans="2:9" x14ac:dyDescent="0.25">
      <c r="B1774">
        <f>IF('Input and Summary Results'!D1356=0,FALSE,'Input and Summary Results'!$B1356)</f>
        <v>88</v>
      </c>
      <c r="C1774">
        <f>IF(OR(B1774=0,'Input and Summary Results'!D1356=0,'Input and Summary Results'!D1356=""),FALSE,'Input and Summary Results'!$D1356)</f>
        <v>0.93087112999999999</v>
      </c>
      <c r="D1774">
        <f>IF(OR(B1774=0,'Input and Summary Results'!E1356=0),FALSE,'Input and Summary Results'!$E1356)</f>
        <v>5.5173470000000002E-2</v>
      </c>
      <c r="E1774">
        <f t="shared" si="113"/>
        <v>-3.111043867900385E-2</v>
      </c>
      <c r="F1774">
        <f t="shared" si="114"/>
        <v>2.5723524135934907E-2</v>
      </c>
      <c r="G1774">
        <f>IF('Input and Summary Results'!$J$4="yes",IF(C1774=FALSE,FALSE,IF('Data Transformation'!E1774&lt;$R$10,E1774,$R$10)),IF(C1774=FALSE,FALSE,IF(C1774&lt;$R$10,C1774,$R$10)))</f>
        <v>0.93087112999999999</v>
      </c>
      <c r="H1774">
        <f>IF('Input and Summary Results'!$J$4="yes",'Data Transformation'!F1774,'Data Transformation'!D1774)</f>
        <v>5.5173470000000002E-2</v>
      </c>
      <c r="I1774">
        <f t="shared" si="112"/>
        <v>88</v>
      </c>
    </row>
    <row r="1775" spans="2:9" x14ac:dyDescent="0.25">
      <c r="B1775">
        <f>IF('Input and Summary Results'!D1357=0,FALSE,'Input and Summary Results'!$B1357)</f>
        <v>88</v>
      </c>
      <c r="C1775">
        <f>IF(OR(B1775=0,'Input and Summary Results'!D1357=0,'Input and Summary Results'!D1357=""),FALSE,'Input and Summary Results'!$D1357)</f>
        <v>0.94031171000000002</v>
      </c>
      <c r="D1775">
        <f>IF(OR(B1775=0,'Input and Summary Results'!E1357=0),FALSE,'Input and Summary Results'!$E1357)</f>
        <v>6.5116209999999994E-2</v>
      </c>
      <c r="E1775">
        <f t="shared" si="113"/>
        <v>-2.6728155450849486E-2</v>
      </c>
      <c r="F1775">
        <f t="shared" si="114"/>
        <v>3.0054326495625582E-2</v>
      </c>
      <c r="G1775">
        <f>IF('Input and Summary Results'!$J$4="yes",IF(C1775=FALSE,FALSE,IF('Data Transformation'!E1775&lt;$R$10,E1775,$R$10)),IF(C1775=FALSE,FALSE,IF(C1775&lt;$R$10,C1775,$R$10)))</f>
        <v>0.94031171000000002</v>
      </c>
      <c r="H1775">
        <f>IF('Input and Summary Results'!$J$4="yes",'Data Transformation'!F1775,'Data Transformation'!D1775)</f>
        <v>6.5116209999999994E-2</v>
      </c>
      <c r="I1775">
        <f t="shared" si="112"/>
        <v>88</v>
      </c>
    </row>
    <row r="1776" spans="2:9" x14ac:dyDescent="0.25">
      <c r="B1776">
        <f>IF('Input and Summary Results'!D1358=0,FALSE,'Input and Summary Results'!$B1358)</f>
        <v>88</v>
      </c>
      <c r="C1776">
        <f>IF(OR(B1776=0,'Input and Summary Results'!D1358=0,'Input and Summary Results'!D1358=""),FALSE,'Input and Summary Results'!$D1358)</f>
        <v>0.94120935999999999</v>
      </c>
      <c r="D1776">
        <f>IF(OR(B1776=0,'Input and Summary Results'!E1358=0),FALSE,'Input and Summary Results'!$E1358)</f>
        <v>4.8801799999999999E-2</v>
      </c>
      <c r="E1776">
        <f t="shared" si="113"/>
        <v>-2.6313762566842872E-2</v>
      </c>
      <c r="F1776">
        <f t="shared" si="114"/>
        <v>2.2502943659633814E-2</v>
      </c>
      <c r="G1776">
        <f>IF('Input and Summary Results'!$J$4="yes",IF(C1776=FALSE,FALSE,IF('Data Transformation'!E1776&lt;$R$10,E1776,$R$10)),IF(C1776=FALSE,FALSE,IF(C1776&lt;$R$10,C1776,$R$10)))</f>
        <v>0.94120935999999999</v>
      </c>
      <c r="H1776">
        <f>IF('Input and Summary Results'!$J$4="yes",'Data Transformation'!F1776,'Data Transformation'!D1776)</f>
        <v>4.8801799999999999E-2</v>
      </c>
      <c r="I1776">
        <f t="shared" si="112"/>
        <v>88</v>
      </c>
    </row>
    <row r="1777" spans="2:9" x14ac:dyDescent="0.25">
      <c r="B1777">
        <f>IF('Input and Summary Results'!D1359=0,FALSE,'Input and Summary Results'!$B1359)</f>
        <v>88</v>
      </c>
      <c r="C1777">
        <f>IF(OR(B1777=0,'Input and Summary Results'!D1359=0,'Input and Summary Results'!D1359=""),FALSE,'Input and Summary Results'!$D1359)</f>
        <v>0.99763115000000002</v>
      </c>
      <c r="D1777">
        <f>IF(OR(B1777=0,'Input and Summary Results'!E1359=0),FALSE,'Input and Summary Results'!$E1359)</f>
        <v>8.3393400000000006E-2</v>
      </c>
      <c r="E1777">
        <f t="shared" si="113"/>
        <v>-1.0299989221501926E-3</v>
      </c>
      <c r="F1777">
        <f t="shared" si="114"/>
        <v>3.6278674337704875E-2</v>
      </c>
      <c r="G1777">
        <f>IF('Input and Summary Results'!$J$4="yes",IF(C1777=FALSE,FALSE,IF('Data Transformation'!E1777&lt;$R$10,E1777,$R$10)),IF(C1777=FALSE,FALSE,IF(C1777&lt;$R$10,C1777,$R$10)))</f>
        <v>0.99763115000000002</v>
      </c>
      <c r="H1777">
        <f>IF('Input and Summary Results'!$J$4="yes",'Data Transformation'!F1777,'Data Transformation'!D1777)</f>
        <v>8.3393400000000006E-2</v>
      </c>
      <c r="I1777">
        <f t="shared" si="112"/>
        <v>88</v>
      </c>
    </row>
    <row r="1778" spans="2:9" x14ac:dyDescent="0.25">
      <c r="B1778">
        <f>IF('Input and Summary Results'!D1360=0,FALSE,'Input and Summary Results'!$B1360)</f>
        <v>88</v>
      </c>
      <c r="C1778">
        <f>IF(OR(B1778=0,'Input and Summary Results'!D1360=0,'Input and Summary Results'!D1360=""),FALSE,'Input and Summary Results'!$D1360)</f>
        <v>1.01863836</v>
      </c>
      <c r="D1778">
        <f>IF(OR(B1778=0,'Input and Summary Results'!E1360=0),FALSE,'Input and Summary Results'!$E1360)</f>
        <v>4.2693200000000001E-2</v>
      </c>
      <c r="E1778">
        <f t="shared" si="113"/>
        <v>8.0200268594392589E-3</v>
      </c>
      <c r="F1778">
        <f t="shared" si="114"/>
        <v>1.8189820379432797E-2</v>
      </c>
      <c r="G1778">
        <f>IF('Input and Summary Results'!$J$4="yes",IF(C1778=FALSE,FALSE,IF('Data Transformation'!E1778&lt;$R$10,E1778,$R$10)),IF(C1778=FALSE,FALSE,IF(C1778&lt;$R$10,C1778,$R$10)))</f>
        <v>1.01863836</v>
      </c>
      <c r="H1778">
        <f>IF('Input and Summary Results'!$J$4="yes",'Data Transformation'!F1778,'Data Transformation'!D1778)</f>
        <v>4.2693200000000001E-2</v>
      </c>
      <c r="I1778">
        <f t="shared" si="112"/>
        <v>88</v>
      </c>
    </row>
    <row r="1779" spans="2:9" x14ac:dyDescent="0.25">
      <c r="B1779">
        <f>IF('Input and Summary Results'!D1361=0,FALSE,'Input and Summary Results'!$B1361)</f>
        <v>88</v>
      </c>
      <c r="C1779">
        <f>IF(OR(B1779=0,'Input and Summary Results'!D1361=0,'Input and Summary Results'!D1361=""),FALSE,'Input and Summary Results'!$D1361)</f>
        <v>1.05520905</v>
      </c>
      <c r="D1779">
        <f>IF(OR(B1779=0,'Input and Summary Results'!E1361=0),FALSE,'Input and Summary Results'!$E1361)</f>
        <v>7.5398430000000002E-2</v>
      </c>
      <c r="E1779">
        <f t="shared" si="113"/>
        <v>2.3338507280733806E-2</v>
      </c>
      <c r="F1779">
        <f t="shared" si="114"/>
        <v>3.1010839624622248E-2</v>
      </c>
      <c r="G1779">
        <f>IF('Input and Summary Results'!$J$4="yes",IF(C1779=FALSE,FALSE,IF('Data Transformation'!E1779&lt;$R$10,E1779,$R$10)),IF(C1779=FALSE,FALSE,IF(C1779&lt;$R$10,C1779,$R$10)))</f>
        <v>1.05520905</v>
      </c>
      <c r="H1779">
        <f>IF('Input and Summary Results'!$J$4="yes",'Data Transformation'!F1779,'Data Transformation'!D1779)</f>
        <v>7.5398430000000002E-2</v>
      </c>
      <c r="I1779">
        <f t="shared" si="112"/>
        <v>88</v>
      </c>
    </row>
    <row r="1780" spans="2:9" x14ac:dyDescent="0.25">
      <c r="B1780">
        <f>IF('Input and Summary Results'!D1362=0,FALSE,'Input and Summary Results'!$B1362)</f>
        <v>88</v>
      </c>
      <c r="C1780">
        <f>IF(OR(B1780=0,'Input and Summary Results'!D1362=0,'Input and Summary Results'!D1362=""),FALSE,'Input and Summary Results'!$D1362)</f>
        <v>1.08842208</v>
      </c>
      <c r="D1780">
        <f>IF(OR(B1780=0,'Input and Summary Results'!E1362=0),FALSE,'Input and Summary Results'!$E1362)</f>
        <v>4.5582459999999998E-2</v>
      </c>
      <c r="E1780">
        <f t="shared" si="113"/>
        <v>3.6797343402552023E-2</v>
      </c>
      <c r="F1780">
        <f t="shared" si="114"/>
        <v>1.8175658141738545E-2</v>
      </c>
      <c r="G1780">
        <f>IF('Input and Summary Results'!$J$4="yes",IF(C1780=FALSE,FALSE,IF('Data Transformation'!E1780&lt;$R$10,E1780,$R$10)),IF(C1780=FALSE,FALSE,IF(C1780&lt;$R$10,C1780,$R$10)))</f>
        <v>1.08842208</v>
      </c>
      <c r="H1780">
        <f>IF('Input and Summary Results'!$J$4="yes",'Data Transformation'!F1780,'Data Transformation'!D1780)</f>
        <v>4.5582459999999998E-2</v>
      </c>
      <c r="I1780">
        <f t="shared" si="112"/>
        <v>88</v>
      </c>
    </row>
    <row r="1781" spans="2:9" x14ac:dyDescent="0.25">
      <c r="B1781">
        <f>IF('Input and Summary Results'!D1363=0,FALSE,'Input and Summary Results'!$B1363)</f>
        <v>88</v>
      </c>
      <c r="C1781">
        <f>IF(OR(B1781=0,'Input and Summary Results'!D1363=0,'Input and Summary Results'!D1363=""),FALSE,'Input and Summary Results'!$D1363)</f>
        <v>1.12185227</v>
      </c>
      <c r="D1781">
        <f>IF(OR(B1781=0,'Input and Summary Results'!E1363=0),FALSE,'Input and Summary Results'!$E1363)</f>
        <v>5.0875219999999999E-2</v>
      </c>
      <c r="E1781">
        <f t="shared" si="113"/>
        <v>4.99356710485395E-2</v>
      </c>
      <c r="F1781">
        <f t="shared" si="114"/>
        <v>1.9681598077080149E-2</v>
      </c>
      <c r="G1781">
        <f>IF('Input and Summary Results'!$J$4="yes",IF(C1781=FALSE,FALSE,IF('Data Transformation'!E1781&lt;$R$10,E1781,$R$10)),IF(C1781=FALSE,FALSE,IF(C1781&lt;$R$10,C1781,$R$10)))</f>
        <v>1.12185227</v>
      </c>
      <c r="H1781">
        <f>IF('Input and Summary Results'!$J$4="yes",'Data Transformation'!F1781,'Data Transformation'!D1781)</f>
        <v>5.0875219999999999E-2</v>
      </c>
      <c r="I1781">
        <f t="shared" si="112"/>
        <v>88</v>
      </c>
    </row>
    <row r="1782" spans="2:9" x14ac:dyDescent="0.25">
      <c r="B1782">
        <f>IF('Input and Summary Results'!D1364=0,FALSE,'Input and Summary Results'!$B1364)</f>
        <v>89</v>
      </c>
      <c r="C1782">
        <f>IF(OR(B1782=0,'Input and Summary Results'!D1364=0,'Input and Summary Results'!D1364=""),FALSE,'Input and Summary Results'!$D1364)</f>
        <v>0.16626114</v>
      </c>
      <c r="D1782">
        <f>IF(OR(B1782=0,'Input and Summary Results'!E1364=0),FALSE,'Input and Summary Results'!$E1364)</f>
        <v>4.7957260000000002E-2</v>
      </c>
      <c r="E1782">
        <f t="shared" si="113"/>
        <v>-0.77920924600414743</v>
      </c>
      <c r="F1782">
        <f t="shared" si="114"/>
        <v>0.12518530090675428</v>
      </c>
      <c r="G1782">
        <f>IF('Input and Summary Results'!$J$4="yes",IF(C1782=FALSE,FALSE,IF('Data Transformation'!E1782&lt;$R$10,E1782,$R$10)),IF(C1782=FALSE,FALSE,IF(C1782&lt;$R$10,C1782,$R$10)))</f>
        <v>0.16626114</v>
      </c>
      <c r="H1782">
        <f>IF('Input and Summary Results'!$J$4="yes",'Data Transformation'!F1782,'Data Transformation'!D1782)</f>
        <v>4.7957260000000002E-2</v>
      </c>
      <c r="I1782">
        <f t="shared" si="112"/>
        <v>89</v>
      </c>
    </row>
    <row r="1783" spans="2:9" x14ac:dyDescent="0.25">
      <c r="B1783">
        <f>IF('Input and Summary Results'!D1365=0,FALSE,'Input and Summary Results'!$B1365)</f>
        <v>89</v>
      </c>
      <c r="C1783">
        <f>IF(OR(B1783=0,'Input and Summary Results'!D1365=0,'Input and Summary Results'!D1365=""),FALSE,'Input and Summary Results'!$D1365)</f>
        <v>0.64621673999999996</v>
      </c>
      <c r="D1783">
        <f>IF(OR(B1783=0,'Input and Summary Results'!E1365=0),FALSE,'Input and Summary Results'!$E1365)</f>
        <v>3.8449480000000001E-2</v>
      </c>
      <c r="E1783">
        <f t="shared" si="113"/>
        <v>-0.1896217959385206</v>
      </c>
      <c r="F1783">
        <f t="shared" si="114"/>
        <v>2.5822720593712881E-2</v>
      </c>
      <c r="G1783">
        <f>IF('Input and Summary Results'!$J$4="yes",IF(C1783=FALSE,FALSE,IF('Data Transformation'!E1783&lt;$R$10,E1783,$R$10)),IF(C1783=FALSE,FALSE,IF(C1783&lt;$R$10,C1783,$R$10)))</f>
        <v>0.64621673999999996</v>
      </c>
      <c r="H1783">
        <f>IF('Input and Summary Results'!$J$4="yes",'Data Transformation'!F1783,'Data Transformation'!D1783)</f>
        <v>3.8449480000000001E-2</v>
      </c>
      <c r="I1783">
        <f t="shared" si="112"/>
        <v>89</v>
      </c>
    </row>
    <row r="1784" spans="2:9" x14ac:dyDescent="0.25">
      <c r="B1784">
        <f>IF('Input and Summary Results'!D1366=0,FALSE,'Input and Summary Results'!$B1366)</f>
        <v>89</v>
      </c>
      <c r="C1784">
        <f>IF(OR(B1784=0,'Input and Summary Results'!D1366=0,'Input and Summary Results'!D1366=""),FALSE,'Input and Summary Results'!$D1366)</f>
        <v>0.66062226999999996</v>
      </c>
      <c r="D1784">
        <f>IF(OR(B1784=0,'Input and Summary Results'!E1366=0),FALSE,'Input and Summary Results'!$E1366)</f>
        <v>4.9291479999999999E-2</v>
      </c>
      <c r="E1784">
        <f t="shared" si="113"/>
        <v>-0.18004679005258237</v>
      </c>
      <c r="F1784">
        <f t="shared" si="114"/>
        <v>3.2382351142961015E-2</v>
      </c>
      <c r="G1784">
        <f>IF('Input and Summary Results'!$J$4="yes",IF(C1784=FALSE,FALSE,IF('Data Transformation'!E1784&lt;$R$10,E1784,$R$10)),IF(C1784=FALSE,FALSE,IF(C1784&lt;$R$10,C1784,$R$10)))</f>
        <v>0.66062226999999996</v>
      </c>
      <c r="H1784">
        <f>IF('Input and Summary Results'!$J$4="yes",'Data Transformation'!F1784,'Data Transformation'!D1784)</f>
        <v>4.9291479999999999E-2</v>
      </c>
      <c r="I1784">
        <f t="shared" si="112"/>
        <v>89</v>
      </c>
    </row>
    <row r="1785" spans="2:9" x14ac:dyDescent="0.25">
      <c r="B1785">
        <f>IF('Input and Summary Results'!D1367=0,FALSE,'Input and Summary Results'!$B1367)</f>
        <v>89</v>
      </c>
      <c r="C1785">
        <f>IF(OR(B1785=0,'Input and Summary Results'!D1367=0,'Input and Summary Results'!D1367=""),FALSE,'Input and Summary Results'!$D1367)</f>
        <v>0.75664841999999999</v>
      </c>
      <c r="D1785">
        <f>IF(OR(B1785=0,'Input and Summary Results'!E1367=0),FALSE,'Input and Summary Results'!$E1367)</f>
        <v>5.0527429999999998E-2</v>
      </c>
      <c r="E1785">
        <f t="shared" si="113"/>
        <v>-0.12110587046336123</v>
      </c>
      <c r="F1785">
        <f t="shared" si="114"/>
        <v>2.8981630094463157E-2</v>
      </c>
      <c r="G1785">
        <f>IF('Input and Summary Results'!$J$4="yes",IF(C1785=FALSE,FALSE,IF('Data Transformation'!E1785&lt;$R$10,E1785,$R$10)),IF(C1785=FALSE,FALSE,IF(C1785&lt;$R$10,C1785,$R$10)))</f>
        <v>0.75664841999999999</v>
      </c>
      <c r="H1785">
        <f>IF('Input and Summary Results'!$J$4="yes",'Data Transformation'!F1785,'Data Transformation'!D1785)</f>
        <v>5.0527429999999998E-2</v>
      </c>
      <c r="I1785">
        <f t="shared" si="112"/>
        <v>89</v>
      </c>
    </row>
    <row r="1786" spans="2:9" x14ac:dyDescent="0.25">
      <c r="B1786">
        <f>IF('Input and Summary Results'!D1368=0,FALSE,'Input and Summary Results'!$B1368)</f>
        <v>89</v>
      </c>
      <c r="C1786">
        <f>IF(OR(B1786=0,'Input and Summary Results'!D1368=0,'Input and Summary Results'!D1368=""),FALSE,'Input and Summary Results'!$D1368)</f>
        <v>0.86867169</v>
      </c>
      <c r="D1786">
        <f>IF(OR(B1786=0,'Input and Summary Results'!E1368=0),FALSE,'Input and Summary Results'!$E1368)</f>
        <v>6.1464159999999997E-2</v>
      </c>
      <c r="E1786">
        <f t="shared" si="113"/>
        <v>-6.1144331908361847E-2</v>
      </c>
      <c r="F1786">
        <f t="shared" si="114"/>
        <v>3.0708316786518041E-2</v>
      </c>
      <c r="G1786">
        <f>IF('Input and Summary Results'!$J$4="yes",IF(C1786=FALSE,FALSE,IF('Data Transformation'!E1786&lt;$R$10,E1786,$R$10)),IF(C1786=FALSE,FALSE,IF(C1786&lt;$R$10,C1786,$R$10)))</f>
        <v>0.86867169</v>
      </c>
      <c r="H1786">
        <f>IF('Input and Summary Results'!$J$4="yes",'Data Transformation'!F1786,'Data Transformation'!D1786)</f>
        <v>6.1464159999999997E-2</v>
      </c>
      <c r="I1786">
        <f t="shared" si="112"/>
        <v>89</v>
      </c>
    </row>
    <row r="1787" spans="2:9" x14ac:dyDescent="0.25">
      <c r="B1787">
        <f>IF('Input and Summary Results'!D1369=0,FALSE,'Input and Summary Results'!$B1369)</f>
        <v>89</v>
      </c>
      <c r="C1787">
        <f>IF(OR(B1787=0,'Input and Summary Results'!D1369=0,'Input and Summary Results'!D1369=""),FALSE,'Input and Summary Results'!$D1369)</f>
        <v>0.88972620999999996</v>
      </c>
      <c r="D1787">
        <f>IF(OR(B1787=0,'Input and Summary Results'!E1369=0),FALSE,'Input and Summary Results'!$E1369)</f>
        <v>4.1073619999999998E-2</v>
      </c>
      <c r="E1787">
        <f t="shared" si="113"/>
        <v>-5.0743615579078985E-2</v>
      </c>
      <c r="F1787">
        <f t="shared" si="114"/>
        <v>2.0035321967192581E-2</v>
      </c>
      <c r="G1787">
        <f>IF('Input and Summary Results'!$J$4="yes",IF(C1787=FALSE,FALSE,IF('Data Transformation'!E1787&lt;$R$10,E1787,$R$10)),IF(C1787=FALSE,FALSE,IF(C1787&lt;$R$10,C1787,$R$10)))</f>
        <v>0.88972620999999996</v>
      </c>
      <c r="H1787">
        <f>IF('Input and Summary Results'!$J$4="yes",'Data Transformation'!F1787,'Data Transformation'!D1787)</f>
        <v>4.1073619999999998E-2</v>
      </c>
      <c r="I1787">
        <f t="shared" si="112"/>
        <v>89</v>
      </c>
    </row>
    <row r="1788" spans="2:9" x14ac:dyDescent="0.25">
      <c r="B1788">
        <f>IF('Input and Summary Results'!D1370=0,FALSE,'Input and Summary Results'!$B1370)</f>
        <v>89</v>
      </c>
      <c r="C1788">
        <f>IF(OR(B1788=0,'Input and Summary Results'!D1370=0,'Input and Summary Results'!D1370=""),FALSE,'Input and Summary Results'!$D1370)</f>
        <v>0.89155508000000006</v>
      </c>
      <c r="D1788">
        <f>IF(OR(B1788=0,'Input and Summary Results'!E1370=0),FALSE,'Input and Summary Results'!$E1370)</f>
        <v>3.5065039999999999E-2</v>
      </c>
      <c r="E1788">
        <f t="shared" si="113"/>
        <v>-4.9851821079614972E-2</v>
      </c>
      <c r="F1788">
        <f t="shared" si="114"/>
        <v>1.7069306991105922E-2</v>
      </c>
      <c r="G1788">
        <f>IF('Input and Summary Results'!$J$4="yes",IF(C1788=FALSE,FALSE,IF('Data Transformation'!E1788&lt;$R$10,E1788,$R$10)),IF(C1788=FALSE,FALSE,IF(C1788&lt;$R$10,C1788,$R$10)))</f>
        <v>0.89155508000000006</v>
      </c>
      <c r="H1788">
        <f>IF('Input and Summary Results'!$J$4="yes",'Data Transformation'!F1788,'Data Transformation'!D1788)</f>
        <v>3.5065039999999999E-2</v>
      </c>
      <c r="I1788">
        <f t="shared" si="112"/>
        <v>89</v>
      </c>
    </row>
    <row r="1789" spans="2:9" x14ac:dyDescent="0.25">
      <c r="B1789">
        <f>IF('Input and Summary Results'!D1371=0,FALSE,'Input and Summary Results'!$B1371)</f>
        <v>89</v>
      </c>
      <c r="C1789">
        <f>IF(OR(B1789=0,'Input and Summary Results'!D1371=0,'Input and Summary Results'!D1371=""),FALSE,'Input and Summary Results'!$D1371)</f>
        <v>0.89908376000000001</v>
      </c>
      <c r="D1789">
        <f>IF(OR(B1789=0,'Input and Summary Results'!E1371=0),FALSE,'Input and Summary Results'!$E1371)</f>
        <v>3.2312849999999997E-2</v>
      </c>
      <c r="E1789">
        <f t="shared" si="113"/>
        <v>-4.6199846852637186E-2</v>
      </c>
      <c r="F1789">
        <f t="shared" si="114"/>
        <v>1.5597853641578398E-2</v>
      </c>
      <c r="G1789">
        <f>IF('Input and Summary Results'!$J$4="yes",IF(C1789=FALSE,FALSE,IF('Data Transformation'!E1789&lt;$R$10,E1789,$R$10)),IF(C1789=FALSE,FALSE,IF(C1789&lt;$R$10,C1789,$R$10)))</f>
        <v>0.89908376000000001</v>
      </c>
      <c r="H1789">
        <f>IF('Input and Summary Results'!$J$4="yes",'Data Transformation'!F1789,'Data Transformation'!D1789)</f>
        <v>3.2312849999999997E-2</v>
      </c>
      <c r="I1789">
        <f t="shared" si="112"/>
        <v>89</v>
      </c>
    </row>
    <row r="1790" spans="2:9" x14ac:dyDescent="0.25">
      <c r="B1790">
        <f>IF('Input and Summary Results'!D1372=0,FALSE,'Input and Summary Results'!$B1372)</f>
        <v>89</v>
      </c>
      <c r="C1790">
        <f>IF(OR(B1790=0,'Input and Summary Results'!D1372=0,'Input and Summary Results'!D1372=""),FALSE,'Input and Summary Results'!$D1372)</f>
        <v>0.90775549</v>
      </c>
      <c r="D1790">
        <f>IF(OR(B1790=0,'Input and Summary Results'!E1372=0),FALSE,'Input and Summary Results'!$E1372)</f>
        <v>4.9856940000000002E-2</v>
      </c>
      <c r="E1790">
        <f t="shared" si="113"/>
        <v>-4.2031115844433094E-2</v>
      </c>
      <c r="F1790">
        <f t="shared" si="114"/>
        <v>2.3836718365647123E-2</v>
      </c>
      <c r="G1790">
        <f>IF('Input and Summary Results'!$J$4="yes",IF(C1790=FALSE,FALSE,IF('Data Transformation'!E1790&lt;$R$10,E1790,$R$10)),IF(C1790=FALSE,FALSE,IF(C1790&lt;$R$10,C1790,$R$10)))</f>
        <v>0.90775549</v>
      </c>
      <c r="H1790">
        <f>IF('Input and Summary Results'!$J$4="yes",'Data Transformation'!F1790,'Data Transformation'!D1790)</f>
        <v>4.9856940000000002E-2</v>
      </c>
      <c r="I1790">
        <f t="shared" si="112"/>
        <v>89</v>
      </c>
    </row>
    <row r="1791" spans="2:9" x14ac:dyDescent="0.25">
      <c r="B1791">
        <f>IF('Input and Summary Results'!D1373=0,FALSE,'Input and Summary Results'!$B1373)</f>
        <v>89</v>
      </c>
      <c r="C1791">
        <f>IF(OR(B1791=0,'Input and Summary Results'!D1373=0,'Input and Summary Results'!D1373=""),FALSE,'Input and Summary Results'!$D1373)</f>
        <v>0.92165518999999996</v>
      </c>
      <c r="D1791">
        <f>IF(OR(B1791=0,'Input and Summary Results'!E1373=0),FALSE,'Input and Summary Results'!$E1373)</f>
        <v>3.4411949999999997E-2</v>
      </c>
      <c r="E1791">
        <f t="shared" si="113"/>
        <v>-3.5431526982059022E-2</v>
      </c>
      <c r="F1791">
        <f t="shared" si="114"/>
        <v>1.6204309878621745E-2</v>
      </c>
      <c r="G1791">
        <f>IF('Input and Summary Results'!$J$4="yes",IF(C1791=FALSE,FALSE,IF('Data Transformation'!E1791&lt;$R$10,E1791,$R$10)),IF(C1791=FALSE,FALSE,IF(C1791&lt;$R$10,C1791,$R$10)))</f>
        <v>0.92165518999999996</v>
      </c>
      <c r="H1791">
        <f>IF('Input and Summary Results'!$J$4="yes",'Data Transformation'!F1791,'Data Transformation'!D1791)</f>
        <v>3.4411949999999997E-2</v>
      </c>
      <c r="I1791">
        <f t="shared" si="112"/>
        <v>89</v>
      </c>
    </row>
    <row r="1792" spans="2:9" x14ac:dyDescent="0.25">
      <c r="B1792">
        <f>IF('Input and Summary Results'!D1374=0,FALSE,'Input and Summary Results'!$B1374)</f>
        <v>89</v>
      </c>
      <c r="C1792">
        <f>IF(OR(B1792=0,'Input and Summary Results'!D1374=0,'Input and Summary Results'!D1374=""),FALSE,'Input and Summary Results'!$D1374)</f>
        <v>0.92506807999999996</v>
      </c>
      <c r="D1792">
        <f>IF(OR(B1792=0,'Input and Summary Results'!E1374=0),FALSE,'Input and Summary Results'!$E1374)</f>
        <v>2.9697359999999999E-2</v>
      </c>
      <c r="E1792">
        <f t="shared" si="113"/>
        <v>-3.3826304363319536E-2</v>
      </c>
      <c r="F1792">
        <f t="shared" si="114"/>
        <v>1.3932654816064998E-2</v>
      </c>
      <c r="G1792">
        <f>IF('Input and Summary Results'!$J$4="yes",IF(C1792=FALSE,FALSE,IF('Data Transformation'!E1792&lt;$R$10,E1792,$R$10)),IF(C1792=FALSE,FALSE,IF(C1792&lt;$R$10,C1792,$R$10)))</f>
        <v>0.92506807999999996</v>
      </c>
      <c r="H1792">
        <f>IF('Input and Summary Results'!$J$4="yes",'Data Transformation'!F1792,'Data Transformation'!D1792)</f>
        <v>2.9697359999999999E-2</v>
      </c>
      <c r="I1792">
        <f t="shared" si="112"/>
        <v>89</v>
      </c>
    </row>
    <row r="1793" spans="2:9" x14ac:dyDescent="0.25">
      <c r="B1793">
        <f>IF('Input and Summary Results'!D1375=0,FALSE,'Input and Summary Results'!$B1375)</f>
        <v>89</v>
      </c>
      <c r="C1793">
        <f>IF(OR(B1793=0,'Input and Summary Results'!D1375=0,'Input and Summary Results'!D1375=""),FALSE,'Input and Summary Results'!$D1375)</f>
        <v>0.93604438999999995</v>
      </c>
      <c r="D1793">
        <f>IF(OR(B1793=0,'Input and Summary Results'!E1375=0),FALSE,'Input and Summary Results'!$E1375)</f>
        <v>6.0391390000000003E-2</v>
      </c>
      <c r="E1793">
        <f t="shared" si="113"/>
        <v>-2.8703555241674037E-2</v>
      </c>
      <c r="F1793">
        <f t="shared" si="114"/>
        <v>2.8000662724980384E-2</v>
      </c>
      <c r="G1793">
        <f>IF('Input and Summary Results'!$J$4="yes",IF(C1793=FALSE,FALSE,IF('Data Transformation'!E1793&lt;$R$10,E1793,$R$10)),IF(C1793=FALSE,FALSE,IF(C1793&lt;$R$10,C1793,$R$10)))</f>
        <v>0.93604438999999995</v>
      </c>
      <c r="H1793">
        <f>IF('Input and Summary Results'!$J$4="yes",'Data Transformation'!F1793,'Data Transformation'!D1793)</f>
        <v>6.0391390000000003E-2</v>
      </c>
      <c r="I1793">
        <f t="shared" si="112"/>
        <v>89</v>
      </c>
    </row>
    <row r="1794" spans="2:9" x14ac:dyDescent="0.25">
      <c r="B1794">
        <f>IF('Input and Summary Results'!D1376=0,FALSE,'Input and Summary Results'!$B1376)</f>
        <v>89</v>
      </c>
      <c r="C1794">
        <f>IF(OR(B1794=0,'Input and Summary Results'!D1376=0,'Input and Summary Results'!D1376=""),FALSE,'Input and Summary Results'!$D1376)</f>
        <v>0.94704080999999996</v>
      </c>
      <c r="D1794">
        <f>IF(OR(B1794=0,'Input and Summary Results'!E1376=0),FALSE,'Input and Summary Results'!$E1376)</f>
        <v>5.243341E-2</v>
      </c>
      <c r="E1794">
        <f t="shared" si="113"/>
        <v>-2.3631305921828914E-2</v>
      </c>
      <c r="F1794">
        <f t="shared" si="114"/>
        <v>2.4028637097486857E-2</v>
      </c>
      <c r="G1794">
        <f>IF('Input and Summary Results'!$J$4="yes",IF(C1794=FALSE,FALSE,IF('Data Transformation'!E1794&lt;$R$10,E1794,$R$10)),IF(C1794=FALSE,FALSE,IF(C1794&lt;$R$10,C1794,$R$10)))</f>
        <v>0.94704080999999996</v>
      </c>
      <c r="H1794">
        <f>IF('Input and Summary Results'!$J$4="yes",'Data Transformation'!F1794,'Data Transformation'!D1794)</f>
        <v>5.243341E-2</v>
      </c>
      <c r="I1794">
        <f t="shared" si="112"/>
        <v>89</v>
      </c>
    </row>
    <row r="1795" spans="2:9" x14ac:dyDescent="0.25">
      <c r="B1795">
        <f>IF('Input and Summary Results'!D1377=0,FALSE,'Input and Summary Results'!$B1377)</f>
        <v>89</v>
      </c>
      <c r="C1795">
        <f>IF(OR(B1795=0,'Input and Summary Results'!D1377=0,'Input and Summary Results'!D1377=""),FALSE,'Input and Summary Results'!$D1377)</f>
        <v>0.94773105000000002</v>
      </c>
      <c r="D1795">
        <f>IF(OR(B1795=0,'Input and Summary Results'!E1377=0),FALSE,'Input and Summary Results'!$E1377)</f>
        <v>4.8255949999999999E-2</v>
      </c>
      <c r="E1795">
        <f t="shared" si="113"/>
        <v>-2.3314890586793154E-2</v>
      </c>
      <c r="F1795">
        <f t="shared" si="114"/>
        <v>2.2098128261177047E-2</v>
      </c>
      <c r="G1795">
        <f>IF('Input and Summary Results'!$J$4="yes",IF(C1795=FALSE,FALSE,IF('Data Transformation'!E1795&lt;$R$10,E1795,$R$10)),IF(C1795=FALSE,FALSE,IF(C1795&lt;$R$10,C1795,$R$10)))</f>
        <v>0.94773105000000002</v>
      </c>
      <c r="H1795">
        <f>IF('Input and Summary Results'!$J$4="yes",'Data Transformation'!F1795,'Data Transformation'!D1795)</f>
        <v>4.8255949999999999E-2</v>
      </c>
      <c r="I1795">
        <f t="shared" si="112"/>
        <v>89</v>
      </c>
    </row>
    <row r="1796" spans="2:9" x14ac:dyDescent="0.25">
      <c r="B1796">
        <f>IF('Input and Summary Results'!D1378=0,FALSE,'Input and Summary Results'!$B1378)</f>
        <v>89</v>
      </c>
      <c r="C1796">
        <f>IF(OR(B1796=0,'Input and Summary Results'!D1378=0,'Input and Summary Results'!D1378=""),FALSE,'Input and Summary Results'!$D1378)</f>
        <v>0.95938975000000004</v>
      </c>
      <c r="D1796">
        <f>IF(OR(B1796=0,'Input and Summary Results'!E1378=0),FALSE,'Input and Summary Results'!$E1378)</f>
        <v>3.6671090000000003E-2</v>
      </c>
      <c r="E1796">
        <f t="shared" si="113"/>
        <v>-1.8004925793218537E-2</v>
      </c>
      <c r="F1796">
        <f t="shared" si="114"/>
        <v>1.6588933809226127E-2</v>
      </c>
      <c r="G1796">
        <f>IF('Input and Summary Results'!$J$4="yes",IF(C1796=FALSE,FALSE,IF('Data Transformation'!E1796&lt;$R$10,E1796,$R$10)),IF(C1796=FALSE,FALSE,IF(C1796&lt;$R$10,C1796,$R$10)))</f>
        <v>0.95938975000000004</v>
      </c>
      <c r="H1796">
        <f>IF('Input and Summary Results'!$J$4="yes",'Data Transformation'!F1796,'Data Transformation'!D1796)</f>
        <v>3.6671090000000003E-2</v>
      </c>
      <c r="I1796">
        <f t="shared" si="112"/>
        <v>89</v>
      </c>
    </row>
    <row r="1797" spans="2:9" x14ac:dyDescent="0.25">
      <c r="B1797">
        <f>IF('Input and Summary Results'!D1379=0,FALSE,'Input and Summary Results'!$B1379)</f>
        <v>89</v>
      </c>
      <c r="C1797">
        <f>IF(OR(B1797=0,'Input and Summary Results'!D1379=0,'Input and Summary Results'!D1379=""),FALSE,'Input and Summary Results'!$D1379)</f>
        <v>0.96057570000000003</v>
      </c>
      <c r="D1797">
        <f>IF(OR(B1797=0,'Input and Summary Results'!E1379=0),FALSE,'Input and Summary Results'!$E1379)</f>
        <v>4.1726300000000001E-2</v>
      </c>
      <c r="E1797">
        <f t="shared" si="113"/>
        <v>-1.7468404048706615E-2</v>
      </c>
      <c r="F1797">
        <f t="shared" si="114"/>
        <v>1.8852459207535647E-2</v>
      </c>
      <c r="G1797">
        <f>IF('Input and Summary Results'!$J$4="yes",IF(C1797=FALSE,FALSE,IF('Data Transformation'!E1797&lt;$R$10,E1797,$R$10)),IF(C1797=FALSE,FALSE,IF(C1797&lt;$R$10,C1797,$R$10)))</f>
        <v>0.96057570000000003</v>
      </c>
      <c r="H1797">
        <f>IF('Input and Summary Results'!$J$4="yes",'Data Transformation'!F1797,'Data Transformation'!D1797)</f>
        <v>4.1726300000000001E-2</v>
      </c>
      <c r="I1797">
        <f t="shared" ref="I1797:I1860" si="115">IF(G1797=FALSE,"",B1797)</f>
        <v>89</v>
      </c>
    </row>
    <row r="1798" spans="2:9" x14ac:dyDescent="0.25">
      <c r="B1798">
        <f>IF('Input and Summary Results'!D1380=0,FALSE,'Input and Summary Results'!$B1380)</f>
        <v>89</v>
      </c>
      <c r="C1798">
        <f>IF(OR(B1798=0,'Input and Summary Results'!D1380=0,'Input and Summary Results'!D1380=""),FALSE,'Input and Summary Results'!$D1380)</f>
        <v>0.96159981999999999</v>
      </c>
      <c r="D1798">
        <f>IF(OR(B1798=0,'Input and Summary Results'!E1380=0),FALSE,'Input and Summary Results'!$E1380)</f>
        <v>5.4978140000000002E-2</v>
      </c>
      <c r="E1798">
        <f t="shared" si="113"/>
        <v>-1.7005626636067459E-2</v>
      </c>
      <c r="F1798">
        <f t="shared" si="114"/>
        <v>2.4813349861067986E-2</v>
      </c>
      <c r="G1798">
        <f>IF('Input and Summary Results'!$J$4="yes",IF(C1798=FALSE,FALSE,IF('Data Transformation'!E1798&lt;$R$10,E1798,$R$10)),IF(C1798=FALSE,FALSE,IF(C1798&lt;$R$10,C1798,$R$10)))</f>
        <v>0.96159981999999999</v>
      </c>
      <c r="H1798">
        <f>IF('Input and Summary Results'!$J$4="yes",'Data Transformation'!F1798,'Data Transformation'!D1798)</f>
        <v>5.4978140000000002E-2</v>
      </c>
      <c r="I1798">
        <f t="shared" si="115"/>
        <v>89</v>
      </c>
    </row>
    <row r="1799" spans="2:9" x14ac:dyDescent="0.25">
      <c r="B1799">
        <f>IF('Input and Summary Results'!D1381=0,FALSE,'Input and Summary Results'!$B1381)</f>
        <v>89</v>
      </c>
      <c r="C1799">
        <f>IF(OR(B1799=0,'Input and Summary Results'!D1381=0,'Input and Summary Results'!D1381=""),FALSE,'Input and Summary Results'!$D1381)</f>
        <v>0.99658862999999998</v>
      </c>
      <c r="D1799">
        <f>IF(OR(B1799=0,'Input and Summary Results'!E1381=0),FALSE,'Input and Summary Results'!$E1381)</f>
        <v>7.0598789999999995E-2</v>
      </c>
      <c r="E1799">
        <f t="shared" si="113"/>
        <v>-1.4840719677186207E-3</v>
      </c>
      <c r="F1799">
        <f t="shared" si="114"/>
        <v>3.0744756600323643E-2</v>
      </c>
      <c r="G1799">
        <f>IF('Input and Summary Results'!$J$4="yes",IF(C1799=FALSE,FALSE,IF('Data Transformation'!E1799&lt;$R$10,E1799,$R$10)),IF(C1799=FALSE,FALSE,IF(C1799&lt;$R$10,C1799,$R$10)))</f>
        <v>0.99658862999999998</v>
      </c>
      <c r="H1799">
        <f>IF('Input and Summary Results'!$J$4="yes",'Data Transformation'!F1799,'Data Transformation'!D1799)</f>
        <v>7.0598789999999995E-2</v>
      </c>
      <c r="I1799">
        <f t="shared" si="115"/>
        <v>89</v>
      </c>
    </row>
    <row r="1800" spans="2:9" x14ac:dyDescent="0.25">
      <c r="B1800">
        <f>IF('Input and Summary Results'!D1382=0,FALSE,'Input and Summary Results'!$B1382)</f>
        <v>89</v>
      </c>
      <c r="C1800">
        <f>IF(OR(B1800=0,'Input and Summary Results'!D1382=0,'Input and Summary Results'!D1382=""),FALSE,'Input and Summary Results'!$D1382)</f>
        <v>1.0383349900000001</v>
      </c>
      <c r="D1800">
        <f>IF(OR(B1800=0,'Input and Summary Results'!E1382=0),FALSE,'Input and Summary Results'!$E1382)</f>
        <v>7.2032620000000006E-2</v>
      </c>
      <c r="E1800">
        <f t="shared" si="113"/>
        <v>1.6337489194258967E-2</v>
      </c>
      <c r="F1800">
        <f t="shared" si="114"/>
        <v>3.010796841200546E-2</v>
      </c>
      <c r="G1800">
        <f>IF('Input and Summary Results'!$J$4="yes",IF(C1800=FALSE,FALSE,IF('Data Transformation'!E1800&lt;$R$10,E1800,$R$10)),IF(C1800=FALSE,FALSE,IF(C1800&lt;$R$10,C1800,$R$10)))</f>
        <v>1.0383349900000001</v>
      </c>
      <c r="H1800">
        <f>IF('Input and Summary Results'!$J$4="yes",'Data Transformation'!F1800,'Data Transformation'!D1800)</f>
        <v>7.2032620000000006E-2</v>
      </c>
      <c r="I1800">
        <f t="shared" si="115"/>
        <v>89</v>
      </c>
    </row>
    <row r="1801" spans="2:9" x14ac:dyDescent="0.25">
      <c r="B1801">
        <f>IF('Input and Summary Results'!D1383=0,FALSE,'Input and Summary Results'!$B1383)</f>
        <v>90</v>
      </c>
      <c r="C1801">
        <f>IF(OR(B1801=0,'Input and Summary Results'!D1383=0,'Input and Summary Results'!D1383=""),FALSE,'Input and Summary Results'!$D1383)</f>
        <v>7.4687130000000004E-2</v>
      </c>
      <c r="D1801">
        <f>IF(OR(B1801=0,'Input and Summary Results'!E1383=0),FALSE,'Input and Summary Results'!$E1383)</f>
        <v>6.7436750000000004E-2</v>
      </c>
      <c r="E1801">
        <f t="shared" si="113"/>
        <v>-1.1267542288610581</v>
      </c>
      <c r="F1801">
        <f t="shared" si="114"/>
        <v>0.39186871285588293</v>
      </c>
      <c r="G1801">
        <f>IF('Input and Summary Results'!$J$4="yes",IF(C1801=FALSE,FALSE,IF('Data Transformation'!E1801&lt;$R$10,E1801,$R$10)),IF(C1801=FALSE,FALSE,IF(C1801&lt;$R$10,C1801,$R$10)))</f>
        <v>7.4687130000000004E-2</v>
      </c>
      <c r="H1801">
        <f>IF('Input and Summary Results'!$J$4="yes",'Data Transformation'!F1801,'Data Transformation'!D1801)</f>
        <v>6.7436750000000004E-2</v>
      </c>
      <c r="I1801">
        <f t="shared" si="115"/>
        <v>90</v>
      </c>
    </row>
    <row r="1802" spans="2:9" x14ac:dyDescent="0.25">
      <c r="B1802">
        <f>IF('Input and Summary Results'!D1384=0,FALSE,'Input and Summary Results'!$B1384)</f>
        <v>90</v>
      </c>
      <c r="C1802">
        <f>IF(OR(B1802=0,'Input and Summary Results'!D1384=0,'Input and Summary Results'!D1384=""),FALSE,'Input and Summary Results'!$D1384)</f>
        <v>9.6889699999999995E-2</v>
      </c>
      <c r="D1802">
        <f>IF(OR(B1802=0,'Input and Summary Results'!E1384=0),FALSE,'Input and Summary Results'!$E1384)</f>
        <v>5.6402929999999997E-2</v>
      </c>
      <c r="E1802">
        <f t="shared" si="113"/>
        <v>-1.0137223887998223</v>
      </c>
      <c r="F1802">
        <f t="shared" si="114"/>
        <v>0.25264678928719975</v>
      </c>
      <c r="G1802">
        <f>IF('Input and Summary Results'!$J$4="yes",IF(C1802=FALSE,FALSE,IF('Data Transformation'!E1802&lt;$R$10,E1802,$R$10)),IF(C1802=FALSE,FALSE,IF(C1802&lt;$R$10,C1802,$R$10)))</f>
        <v>9.6889699999999995E-2</v>
      </c>
      <c r="H1802">
        <f>IF('Input and Summary Results'!$J$4="yes",'Data Transformation'!F1802,'Data Transformation'!D1802)</f>
        <v>5.6402929999999997E-2</v>
      </c>
      <c r="I1802">
        <f t="shared" si="115"/>
        <v>90</v>
      </c>
    </row>
    <row r="1803" spans="2:9" x14ac:dyDescent="0.25">
      <c r="B1803">
        <f>IF('Input and Summary Results'!D1385=0,FALSE,'Input and Summary Results'!$B1385)</f>
        <v>90</v>
      </c>
      <c r="C1803">
        <f>IF(OR(B1803=0,'Input and Summary Results'!D1385=0,'Input and Summary Results'!D1385=""),FALSE,'Input and Summary Results'!$D1385)</f>
        <v>0.1133894</v>
      </c>
      <c r="D1803">
        <f>IF(OR(B1803=0,'Input and Summary Results'!E1385=0),FALSE,'Input and Summary Results'!$E1385)</f>
        <v>4.5563939999999997E-2</v>
      </c>
      <c r="E1803">
        <f t="shared" si="113"/>
        <v>-0.94542754276830931</v>
      </c>
      <c r="F1803">
        <f t="shared" si="114"/>
        <v>0.1743968127532203</v>
      </c>
      <c r="G1803">
        <f>IF('Input and Summary Results'!$J$4="yes",IF(C1803=FALSE,FALSE,IF('Data Transformation'!E1803&lt;$R$10,E1803,$R$10)),IF(C1803=FALSE,FALSE,IF(C1803&lt;$R$10,C1803,$R$10)))</f>
        <v>0.1133894</v>
      </c>
      <c r="H1803">
        <f>IF('Input and Summary Results'!$J$4="yes",'Data Transformation'!F1803,'Data Transformation'!D1803)</f>
        <v>4.5563939999999997E-2</v>
      </c>
      <c r="I1803">
        <f t="shared" si="115"/>
        <v>90</v>
      </c>
    </row>
    <row r="1804" spans="2:9" x14ac:dyDescent="0.25">
      <c r="B1804">
        <f>IF('Input and Summary Results'!D1386=0,FALSE,'Input and Summary Results'!$B1386)</f>
        <v>90</v>
      </c>
      <c r="C1804">
        <f>IF(OR(B1804=0,'Input and Summary Results'!D1386=0,'Input and Summary Results'!D1386=""),FALSE,'Input and Summary Results'!$D1386)</f>
        <v>0.13615029000000001</v>
      </c>
      <c r="D1804">
        <f>IF(OR(B1804=0,'Input and Summary Results'!E1386=0),FALSE,'Input and Summary Results'!$E1386)</f>
        <v>6.3789730000000003E-2</v>
      </c>
      <c r="E1804">
        <f t="shared" si="113"/>
        <v>-0.8659814292761604</v>
      </c>
      <c r="F1804">
        <f t="shared" si="114"/>
        <v>0.20333958025355656</v>
      </c>
      <c r="G1804">
        <f>IF('Input and Summary Results'!$J$4="yes",IF(C1804=FALSE,FALSE,IF('Data Transformation'!E1804&lt;$R$10,E1804,$R$10)),IF(C1804=FALSE,FALSE,IF(C1804&lt;$R$10,C1804,$R$10)))</f>
        <v>0.13615029000000001</v>
      </c>
      <c r="H1804">
        <f>IF('Input and Summary Results'!$J$4="yes",'Data Transformation'!F1804,'Data Transformation'!D1804)</f>
        <v>6.3789730000000003E-2</v>
      </c>
      <c r="I1804">
        <f t="shared" si="115"/>
        <v>90</v>
      </c>
    </row>
    <row r="1805" spans="2:9" x14ac:dyDescent="0.25">
      <c r="B1805">
        <f>IF('Input and Summary Results'!D1387=0,FALSE,'Input and Summary Results'!$B1387)</f>
        <v>90</v>
      </c>
      <c r="C1805">
        <f>IF(OR(B1805=0,'Input and Summary Results'!D1387=0,'Input and Summary Results'!D1387=""),FALSE,'Input and Summary Results'!$D1387)</f>
        <v>0.15408078</v>
      </c>
      <c r="D1805">
        <f>IF(OR(B1805=0,'Input and Summary Results'!E1387=0),FALSE,'Input and Summary Results'!$E1387)</f>
        <v>3.6016260000000001E-2</v>
      </c>
      <c r="E1805">
        <f t="shared" si="113"/>
        <v>-0.81225153169384978</v>
      </c>
      <c r="F1805">
        <f t="shared" si="114"/>
        <v>0.101447155446643</v>
      </c>
      <c r="G1805">
        <f>IF('Input and Summary Results'!$J$4="yes",IF(C1805=FALSE,FALSE,IF('Data Transformation'!E1805&lt;$R$10,E1805,$R$10)),IF(C1805=FALSE,FALSE,IF(C1805&lt;$R$10,C1805,$R$10)))</f>
        <v>0.15408078</v>
      </c>
      <c r="H1805">
        <f>IF('Input and Summary Results'!$J$4="yes",'Data Transformation'!F1805,'Data Transformation'!D1805)</f>
        <v>3.6016260000000001E-2</v>
      </c>
      <c r="I1805">
        <f t="shared" si="115"/>
        <v>90</v>
      </c>
    </row>
    <row r="1806" spans="2:9" x14ac:dyDescent="0.25">
      <c r="B1806">
        <f>IF('Input and Summary Results'!D1388=0,FALSE,'Input and Summary Results'!$B1388)</f>
        <v>90</v>
      </c>
      <c r="C1806">
        <f>IF(OR(B1806=0,'Input and Summary Results'!D1388=0,'Input and Summary Results'!D1388=""),FALSE,'Input and Summary Results'!$D1388)</f>
        <v>0.16231298999999999</v>
      </c>
      <c r="D1806">
        <f>IF(OR(B1806=0,'Input and Summary Results'!E1388=0),FALSE,'Input and Summary Results'!$E1388)</f>
        <v>6.2852019999999995E-2</v>
      </c>
      <c r="E1806">
        <f t="shared" si="113"/>
        <v>-0.78964672195091989</v>
      </c>
      <c r="F1806">
        <f t="shared" si="114"/>
        <v>0.16805664586672944</v>
      </c>
      <c r="G1806">
        <f>IF('Input and Summary Results'!$J$4="yes",IF(C1806=FALSE,FALSE,IF('Data Transformation'!E1806&lt;$R$10,E1806,$R$10)),IF(C1806=FALSE,FALSE,IF(C1806&lt;$R$10,C1806,$R$10)))</f>
        <v>0.16231298999999999</v>
      </c>
      <c r="H1806">
        <f>IF('Input and Summary Results'!$J$4="yes",'Data Transformation'!F1806,'Data Transformation'!D1806)</f>
        <v>6.2852019999999995E-2</v>
      </c>
      <c r="I1806">
        <f t="shared" si="115"/>
        <v>90</v>
      </c>
    </row>
    <row r="1807" spans="2:9" x14ac:dyDescent="0.25">
      <c r="B1807">
        <f>IF('Input and Summary Results'!D1389=0,FALSE,'Input and Summary Results'!$B1389)</f>
        <v>90</v>
      </c>
      <c r="C1807">
        <f>IF(OR(B1807=0,'Input and Summary Results'!D1389=0,'Input and Summary Results'!D1389=""),FALSE,'Input and Summary Results'!$D1389)</f>
        <v>0.16374345000000001</v>
      </c>
      <c r="D1807">
        <f>IF(OR(B1807=0,'Input and Summary Results'!E1389=0),FALSE,'Input and Summary Results'!$E1389)</f>
        <v>3.8796079999999997E-2</v>
      </c>
      <c r="E1807">
        <f t="shared" si="113"/>
        <v>-0.78583606346290025</v>
      </c>
      <c r="F1807">
        <f t="shared" si="114"/>
        <v>0.10282853280543434</v>
      </c>
      <c r="G1807">
        <f>IF('Input and Summary Results'!$J$4="yes",IF(C1807=FALSE,FALSE,IF('Data Transformation'!E1807&lt;$R$10,E1807,$R$10)),IF(C1807=FALSE,FALSE,IF(C1807&lt;$R$10,C1807,$R$10)))</f>
        <v>0.16374345000000001</v>
      </c>
      <c r="H1807">
        <f>IF('Input and Summary Results'!$J$4="yes",'Data Transformation'!F1807,'Data Transformation'!D1807)</f>
        <v>3.8796079999999997E-2</v>
      </c>
      <c r="I1807">
        <f t="shared" si="115"/>
        <v>90</v>
      </c>
    </row>
    <row r="1808" spans="2:9" x14ac:dyDescent="0.25">
      <c r="B1808">
        <f>IF('Input and Summary Results'!D1390=0,FALSE,'Input and Summary Results'!$B1390)</f>
        <v>90</v>
      </c>
      <c r="C1808">
        <f>IF(OR(B1808=0,'Input and Summary Results'!D1390=0,'Input and Summary Results'!D1390=""),FALSE,'Input and Summary Results'!$D1390)</f>
        <v>0.16618980999999999</v>
      </c>
      <c r="D1808">
        <f>IF(OR(B1808=0,'Input and Summary Results'!E1390=0),FALSE,'Input and Summary Results'!$E1390)</f>
        <v>6.2404220000000003E-2</v>
      </c>
      <c r="E1808">
        <f t="shared" si="113"/>
        <v>-0.77939560868934665</v>
      </c>
      <c r="F1808">
        <f t="shared" si="114"/>
        <v>0.1629668598814813</v>
      </c>
      <c r="G1808">
        <f>IF('Input and Summary Results'!$J$4="yes",IF(C1808=FALSE,FALSE,IF('Data Transformation'!E1808&lt;$R$10,E1808,$R$10)),IF(C1808=FALSE,FALSE,IF(C1808&lt;$R$10,C1808,$R$10)))</f>
        <v>0.16618980999999999</v>
      </c>
      <c r="H1808">
        <f>IF('Input and Summary Results'!$J$4="yes",'Data Transformation'!F1808,'Data Transformation'!D1808)</f>
        <v>6.2404220000000003E-2</v>
      </c>
      <c r="I1808">
        <f t="shared" si="115"/>
        <v>90</v>
      </c>
    </row>
    <row r="1809" spans="2:9" x14ac:dyDescent="0.25">
      <c r="B1809">
        <f>IF('Input and Summary Results'!D1391=0,FALSE,'Input and Summary Results'!$B1391)</f>
        <v>90</v>
      </c>
      <c r="C1809">
        <f>IF(OR(B1809=0,'Input and Summary Results'!D1391=0,'Input and Summary Results'!D1391=""),FALSE,'Input and Summary Results'!$D1391)</f>
        <v>0.17252049999999999</v>
      </c>
      <c r="D1809">
        <f>IF(OR(B1809=0,'Input and Summary Results'!E1391=0),FALSE,'Input and Summary Results'!$E1391)</f>
        <v>7.0384310000000005E-2</v>
      </c>
      <c r="E1809">
        <f t="shared" si="113"/>
        <v>-0.76315929184925846</v>
      </c>
      <c r="F1809">
        <f t="shared" si="114"/>
        <v>0.17706180158300031</v>
      </c>
      <c r="G1809">
        <f>IF('Input and Summary Results'!$J$4="yes",IF(C1809=FALSE,FALSE,IF('Data Transformation'!E1809&lt;$R$10,E1809,$R$10)),IF(C1809=FALSE,FALSE,IF(C1809&lt;$R$10,C1809,$R$10)))</f>
        <v>0.17252049999999999</v>
      </c>
      <c r="H1809">
        <f>IF('Input and Summary Results'!$J$4="yes",'Data Transformation'!F1809,'Data Transformation'!D1809)</f>
        <v>7.0384310000000005E-2</v>
      </c>
      <c r="I1809">
        <f t="shared" si="115"/>
        <v>90</v>
      </c>
    </row>
    <row r="1810" spans="2:9" x14ac:dyDescent="0.25">
      <c r="B1810">
        <f>IF('Input and Summary Results'!D1392=0,FALSE,'Input and Summary Results'!$B1392)</f>
        <v>90</v>
      </c>
      <c r="C1810">
        <f>IF(OR(B1810=0,'Input and Summary Results'!D1392=0,'Input and Summary Results'!D1392=""),FALSE,'Input and Summary Results'!$D1392)</f>
        <v>0.19049334000000001</v>
      </c>
      <c r="D1810">
        <f>IF(OR(B1810=0,'Input and Summary Results'!E1392=0),FALSE,'Input and Summary Results'!$E1392)</f>
        <v>6.124661E-2</v>
      </c>
      <c r="E1810">
        <f t="shared" si="113"/>
        <v>-0.72012020346243399</v>
      </c>
      <c r="F1810">
        <f t="shared" si="114"/>
        <v>0.13953783759579205</v>
      </c>
      <c r="G1810">
        <f>IF('Input and Summary Results'!$J$4="yes",IF(C1810=FALSE,FALSE,IF('Data Transformation'!E1810&lt;$R$10,E1810,$R$10)),IF(C1810=FALSE,FALSE,IF(C1810&lt;$R$10,C1810,$R$10)))</f>
        <v>0.19049334000000001</v>
      </c>
      <c r="H1810">
        <f>IF('Input and Summary Results'!$J$4="yes",'Data Transformation'!F1810,'Data Transformation'!D1810)</f>
        <v>6.124661E-2</v>
      </c>
      <c r="I1810">
        <f t="shared" si="115"/>
        <v>90</v>
      </c>
    </row>
    <row r="1811" spans="2:9" x14ac:dyDescent="0.25">
      <c r="B1811">
        <f>IF('Input and Summary Results'!D1393=0,FALSE,'Input and Summary Results'!$B1393)</f>
        <v>90</v>
      </c>
      <c r="C1811">
        <f>IF(OR(B1811=0,'Input and Summary Results'!D1393=0,'Input and Summary Results'!D1393=""),FALSE,'Input and Summary Results'!$D1393)</f>
        <v>0.19202781999999999</v>
      </c>
      <c r="D1811">
        <f>IF(OR(B1811=0,'Input and Summary Results'!E1393=0),FALSE,'Input and Summary Results'!$E1393)</f>
        <v>5.0594710000000001E-2</v>
      </c>
      <c r="E1811">
        <f t="shared" si="113"/>
        <v>-0.7166358483941061</v>
      </c>
      <c r="F1811">
        <f t="shared" si="114"/>
        <v>0.11434855709969526</v>
      </c>
      <c r="G1811">
        <f>IF('Input and Summary Results'!$J$4="yes",IF(C1811=FALSE,FALSE,IF('Data Transformation'!E1811&lt;$R$10,E1811,$R$10)),IF(C1811=FALSE,FALSE,IF(C1811&lt;$R$10,C1811,$R$10)))</f>
        <v>0.19202781999999999</v>
      </c>
      <c r="H1811">
        <f>IF('Input and Summary Results'!$J$4="yes",'Data Transformation'!F1811,'Data Transformation'!D1811)</f>
        <v>5.0594710000000001E-2</v>
      </c>
      <c r="I1811">
        <f t="shared" si="115"/>
        <v>90</v>
      </c>
    </row>
    <row r="1812" spans="2:9" x14ac:dyDescent="0.25">
      <c r="B1812">
        <f>IF('Input and Summary Results'!D1394=0,FALSE,'Input and Summary Results'!$B1394)</f>
        <v>90</v>
      </c>
      <c r="C1812">
        <f>IF(OR(B1812=0,'Input and Summary Results'!D1394=0,'Input and Summary Results'!D1394=""),FALSE,'Input and Summary Results'!$D1394)</f>
        <v>0.19416865</v>
      </c>
      <c r="D1812">
        <f>IF(OR(B1812=0,'Input and Summary Results'!E1394=0),FALSE,'Input and Summary Results'!$E1394)</f>
        <v>4.3457559999999999E-2</v>
      </c>
      <c r="E1812">
        <f t="shared" si="113"/>
        <v>-0.71182088890320261</v>
      </c>
      <c r="F1812">
        <f t="shared" si="114"/>
        <v>9.7135047496081373E-2</v>
      </c>
      <c r="G1812">
        <f>IF('Input and Summary Results'!$J$4="yes",IF(C1812=FALSE,FALSE,IF('Data Transformation'!E1812&lt;$R$10,E1812,$R$10)),IF(C1812=FALSE,FALSE,IF(C1812&lt;$R$10,C1812,$R$10)))</f>
        <v>0.19416865</v>
      </c>
      <c r="H1812">
        <f>IF('Input and Summary Results'!$J$4="yes",'Data Transformation'!F1812,'Data Transformation'!D1812)</f>
        <v>4.3457559999999999E-2</v>
      </c>
      <c r="I1812">
        <f t="shared" si="115"/>
        <v>90</v>
      </c>
    </row>
    <row r="1813" spans="2:9" x14ac:dyDescent="0.25">
      <c r="B1813">
        <f>IF('Input and Summary Results'!D1395=0,FALSE,'Input and Summary Results'!$B1395)</f>
        <v>90</v>
      </c>
      <c r="C1813">
        <f>IF(OR(B1813=0,'Input and Summary Results'!D1395=0,'Input and Summary Results'!D1395=""),FALSE,'Input and Summary Results'!$D1395)</f>
        <v>0.22553065999999999</v>
      </c>
      <c r="D1813">
        <f>IF(OR(B1813=0,'Input and Summary Results'!E1395=0),FALSE,'Input and Summary Results'!$E1395)</f>
        <v>3.7002029999999998E-2</v>
      </c>
      <c r="E1813">
        <f t="shared" si="113"/>
        <v>-0.64679440915772124</v>
      </c>
      <c r="F1813">
        <f t="shared" si="114"/>
        <v>7.1204868641806834E-2</v>
      </c>
      <c r="G1813">
        <f>IF('Input and Summary Results'!$J$4="yes",IF(C1813=FALSE,FALSE,IF('Data Transformation'!E1813&lt;$R$10,E1813,$R$10)),IF(C1813=FALSE,FALSE,IF(C1813&lt;$R$10,C1813,$R$10)))</f>
        <v>0.22553065999999999</v>
      </c>
      <c r="H1813">
        <f>IF('Input and Summary Results'!$J$4="yes",'Data Transformation'!F1813,'Data Transformation'!D1813)</f>
        <v>3.7002029999999998E-2</v>
      </c>
      <c r="I1813">
        <f t="shared" si="115"/>
        <v>90</v>
      </c>
    </row>
    <row r="1814" spans="2:9" x14ac:dyDescent="0.25">
      <c r="B1814">
        <f>IF('Input and Summary Results'!D1396=0,FALSE,'Input and Summary Results'!$B1396)</f>
        <v>90</v>
      </c>
      <c r="C1814">
        <f>IF(OR(B1814=0,'Input and Summary Results'!D1396=0,'Input and Summary Results'!D1396=""),FALSE,'Input and Summary Results'!$D1396)</f>
        <v>0.22788611</v>
      </c>
      <c r="D1814">
        <f>IF(OR(B1814=0,'Input and Summary Results'!E1396=0),FALSE,'Input and Summary Results'!$E1396)</f>
        <v>3.2706859999999997E-2</v>
      </c>
      <c r="E1814">
        <f t="shared" si="113"/>
        <v>-0.64228214491260516</v>
      </c>
      <c r="F1814">
        <f t="shared" si="114"/>
        <v>6.2288909315271562E-2</v>
      </c>
      <c r="G1814">
        <f>IF('Input and Summary Results'!$J$4="yes",IF(C1814=FALSE,FALSE,IF('Data Transformation'!E1814&lt;$R$10,E1814,$R$10)),IF(C1814=FALSE,FALSE,IF(C1814&lt;$R$10,C1814,$R$10)))</f>
        <v>0.22788611</v>
      </c>
      <c r="H1814">
        <f>IF('Input and Summary Results'!$J$4="yes",'Data Transformation'!F1814,'Data Transformation'!D1814)</f>
        <v>3.2706859999999997E-2</v>
      </c>
      <c r="I1814">
        <f t="shared" si="115"/>
        <v>90</v>
      </c>
    </row>
    <row r="1815" spans="2:9" x14ac:dyDescent="0.25">
      <c r="B1815">
        <f>IF('Input and Summary Results'!D1397=0,FALSE,'Input and Summary Results'!$B1397)</f>
        <v>90</v>
      </c>
      <c r="C1815">
        <f>IF(OR(B1815=0,'Input and Summary Results'!D1397=0,'Input and Summary Results'!D1397=""),FALSE,'Input and Summary Results'!$D1397)</f>
        <v>0.25153489000000001</v>
      </c>
      <c r="D1815">
        <f>IF(OR(B1815=0,'Input and Summary Results'!E1397=0),FALSE,'Input and Summary Results'!$E1397)</f>
        <v>7.3369569999999995E-2</v>
      </c>
      <c r="E1815">
        <f t="shared" si="113"/>
        <v>-0.59940176614072505</v>
      </c>
      <c r="F1815">
        <f t="shared" si="114"/>
        <v>0.12659235217826043</v>
      </c>
      <c r="G1815">
        <f>IF('Input and Summary Results'!$J$4="yes",IF(C1815=FALSE,FALSE,IF('Data Transformation'!E1815&lt;$R$10,E1815,$R$10)),IF(C1815=FALSE,FALSE,IF(C1815&lt;$R$10,C1815,$R$10)))</f>
        <v>0.25153489000000001</v>
      </c>
      <c r="H1815">
        <f>IF('Input and Summary Results'!$J$4="yes",'Data Transformation'!F1815,'Data Transformation'!D1815)</f>
        <v>7.3369569999999995E-2</v>
      </c>
      <c r="I1815">
        <f t="shared" si="115"/>
        <v>90</v>
      </c>
    </row>
    <row r="1816" spans="2:9" x14ac:dyDescent="0.25">
      <c r="B1816">
        <f>IF('Input and Summary Results'!D1398=0,FALSE,'Input and Summary Results'!$B1398)</f>
        <v>90</v>
      </c>
      <c r="C1816">
        <f>IF(OR(B1816=0,'Input and Summary Results'!D1398=0,'Input and Summary Results'!D1398=""),FALSE,'Input and Summary Results'!$D1398)</f>
        <v>0.3586222</v>
      </c>
      <c r="D1816">
        <f>IF(OR(B1816=0,'Input and Summary Results'!E1398=0),FALSE,'Input and Summary Results'!$E1398)</f>
        <v>4.474061E-2</v>
      </c>
      <c r="E1816">
        <f t="shared" si="113"/>
        <v>-0.44536282955611312</v>
      </c>
      <c r="F1816">
        <f t="shared" si="114"/>
        <v>5.4144514031758219E-2</v>
      </c>
      <c r="G1816">
        <f>IF('Input and Summary Results'!$J$4="yes",IF(C1816=FALSE,FALSE,IF('Data Transformation'!E1816&lt;$R$10,E1816,$R$10)),IF(C1816=FALSE,FALSE,IF(C1816&lt;$R$10,C1816,$R$10)))</f>
        <v>0.3586222</v>
      </c>
      <c r="H1816">
        <f>IF('Input and Summary Results'!$J$4="yes",'Data Transformation'!F1816,'Data Transformation'!D1816)</f>
        <v>4.474061E-2</v>
      </c>
      <c r="I1816">
        <f t="shared" si="115"/>
        <v>90</v>
      </c>
    </row>
    <row r="1817" spans="2:9" x14ac:dyDescent="0.25">
      <c r="B1817">
        <f>IF('Input and Summary Results'!D1399=0,FALSE,'Input and Summary Results'!$B1399)</f>
        <v>90</v>
      </c>
      <c r="C1817">
        <f>IF(OR(B1817=0,'Input and Summary Results'!D1399=0,'Input and Summary Results'!D1399=""),FALSE,'Input and Summary Results'!$D1399)</f>
        <v>0.41634209</v>
      </c>
      <c r="D1817">
        <f>IF(OR(B1817=0,'Input and Summary Results'!E1399=0),FALSE,'Input and Summary Results'!$E1399)</f>
        <v>7.3015679999999999E-2</v>
      </c>
      <c r="E1817">
        <f t="shared" si="113"/>
        <v>-0.38054968200120315</v>
      </c>
      <c r="F1817">
        <f t="shared" si="114"/>
        <v>7.6112422647443584E-2</v>
      </c>
      <c r="G1817">
        <f>IF('Input and Summary Results'!$J$4="yes",IF(C1817=FALSE,FALSE,IF('Data Transformation'!E1817&lt;$R$10,E1817,$R$10)),IF(C1817=FALSE,FALSE,IF(C1817&lt;$R$10,C1817,$R$10)))</f>
        <v>0.41634209</v>
      </c>
      <c r="H1817">
        <f>IF('Input and Summary Results'!$J$4="yes",'Data Transformation'!F1817,'Data Transformation'!D1817)</f>
        <v>7.3015679999999999E-2</v>
      </c>
      <c r="I1817">
        <f t="shared" si="115"/>
        <v>90</v>
      </c>
    </row>
    <row r="1818" spans="2:9" x14ac:dyDescent="0.25">
      <c r="B1818">
        <f>IF('Input and Summary Results'!D1400=0,FALSE,'Input and Summary Results'!$B1400)</f>
        <v>90</v>
      </c>
      <c r="C1818">
        <f>IF(OR(B1818=0,'Input and Summary Results'!D1400=0,'Input and Summary Results'!D1400=""),FALSE,'Input and Summary Results'!$D1400)</f>
        <v>0.58335791000000004</v>
      </c>
      <c r="D1818">
        <f>IF(OR(B1818=0,'Input and Summary Results'!E1400=0),FALSE,'Input and Summary Results'!$E1400)</f>
        <v>4.1342480000000001E-2</v>
      </c>
      <c r="E1818">
        <f t="shared" si="113"/>
        <v>-0.23406490897186266</v>
      </c>
      <c r="F1818">
        <f t="shared" si="114"/>
        <v>3.0757509262195483E-2</v>
      </c>
      <c r="G1818">
        <f>IF('Input and Summary Results'!$J$4="yes",IF(C1818=FALSE,FALSE,IF('Data Transformation'!E1818&lt;$R$10,E1818,$R$10)),IF(C1818=FALSE,FALSE,IF(C1818&lt;$R$10,C1818,$R$10)))</f>
        <v>0.58335791000000004</v>
      </c>
      <c r="H1818">
        <f>IF('Input and Summary Results'!$J$4="yes",'Data Transformation'!F1818,'Data Transformation'!D1818)</f>
        <v>4.1342480000000001E-2</v>
      </c>
      <c r="I1818">
        <f t="shared" si="115"/>
        <v>90</v>
      </c>
    </row>
    <row r="1819" spans="2:9" x14ac:dyDescent="0.25">
      <c r="B1819">
        <f>IF('Input and Summary Results'!D1401=0,FALSE,'Input and Summary Results'!$B1401)</f>
        <v>90</v>
      </c>
      <c r="C1819">
        <f>IF(OR(B1819=0,'Input and Summary Results'!D1401=0,'Input and Summary Results'!D1401=""),FALSE,'Input and Summary Results'!$D1401)</f>
        <v>0.71690774000000002</v>
      </c>
      <c r="D1819">
        <f>IF(OR(B1819=0,'Input and Summary Results'!E1401=0),FALSE,'Input and Summary Results'!$E1401)</f>
        <v>5.9202749999999998E-2</v>
      </c>
      <c r="E1819">
        <f t="shared" si="113"/>
        <v>-0.1445367307854743</v>
      </c>
      <c r="F1819">
        <f t="shared" si="114"/>
        <v>3.5840028034848662E-2</v>
      </c>
      <c r="G1819">
        <f>IF('Input and Summary Results'!$J$4="yes",IF(C1819=FALSE,FALSE,IF('Data Transformation'!E1819&lt;$R$10,E1819,$R$10)),IF(C1819=FALSE,FALSE,IF(C1819&lt;$R$10,C1819,$R$10)))</f>
        <v>0.71690774000000002</v>
      </c>
      <c r="H1819">
        <f>IF('Input and Summary Results'!$J$4="yes",'Data Transformation'!F1819,'Data Transformation'!D1819)</f>
        <v>5.9202749999999998E-2</v>
      </c>
      <c r="I1819">
        <f t="shared" si="115"/>
        <v>90</v>
      </c>
    </row>
    <row r="1820" spans="2:9" x14ac:dyDescent="0.25">
      <c r="B1820">
        <f>IF('Input and Summary Results'!D1402=0,FALSE,'Input and Summary Results'!$B1402)</f>
        <v>91</v>
      </c>
      <c r="C1820">
        <f>IF(OR(B1820=0,'Input and Summary Results'!D1402=0,'Input and Summary Results'!D1402=""),FALSE,'Input and Summary Results'!$D1402)</f>
        <v>0.15316087</v>
      </c>
      <c r="D1820">
        <f>IF(OR(B1820=0,'Input and Summary Results'!E1402=0),FALSE,'Input and Summary Results'!$E1402)</f>
        <v>7.8252550000000004E-2</v>
      </c>
      <c r="E1820">
        <f t="shared" si="113"/>
        <v>-0.81485217539351851</v>
      </c>
      <c r="F1820">
        <f t="shared" si="114"/>
        <v>0.2217381417329374</v>
      </c>
      <c r="G1820">
        <f>IF('Input and Summary Results'!$J$4="yes",IF(C1820=FALSE,FALSE,IF('Data Transformation'!E1820&lt;$R$10,E1820,$R$10)),IF(C1820=FALSE,FALSE,IF(C1820&lt;$R$10,C1820,$R$10)))</f>
        <v>0.15316087</v>
      </c>
      <c r="H1820">
        <f>IF('Input and Summary Results'!$J$4="yes",'Data Transformation'!F1820,'Data Transformation'!D1820)</f>
        <v>7.8252550000000004E-2</v>
      </c>
      <c r="I1820">
        <f t="shared" si="115"/>
        <v>91</v>
      </c>
    </row>
    <row r="1821" spans="2:9" x14ac:dyDescent="0.25">
      <c r="B1821">
        <f>IF('Input and Summary Results'!D1403=0,FALSE,'Input and Summary Results'!$B1403)</f>
        <v>91</v>
      </c>
      <c r="C1821">
        <f>IF(OR(B1821=0,'Input and Summary Results'!D1403=0,'Input and Summary Results'!D1403=""),FALSE,'Input and Summary Results'!$D1403)</f>
        <v>0.25574915999999998</v>
      </c>
      <c r="D1821">
        <f>IF(OR(B1821=0,'Input and Summary Results'!E1403=0),FALSE,'Input and Summary Results'!$E1403)</f>
        <v>4.3839259999999998E-2</v>
      </c>
      <c r="E1821">
        <f t="shared" si="113"/>
        <v>-0.59218578403990352</v>
      </c>
      <c r="F1821">
        <f t="shared" si="114"/>
        <v>7.4394140101965531E-2</v>
      </c>
      <c r="G1821">
        <f>IF('Input and Summary Results'!$J$4="yes",IF(C1821=FALSE,FALSE,IF('Data Transformation'!E1821&lt;$R$10,E1821,$R$10)),IF(C1821=FALSE,FALSE,IF(C1821&lt;$R$10,C1821,$R$10)))</f>
        <v>0.25574915999999998</v>
      </c>
      <c r="H1821">
        <f>IF('Input and Summary Results'!$J$4="yes",'Data Transformation'!F1821,'Data Transformation'!D1821)</f>
        <v>4.3839259999999998E-2</v>
      </c>
      <c r="I1821">
        <f t="shared" si="115"/>
        <v>91</v>
      </c>
    </row>
    <row r="1822" spans="2:9" x14ac:dyDescent="0.25">
      <c r="B1822">
        <f>IF('Input and Summary Results'!D1404=0,FALSE,'Input and Summary Results'!$B1404)</f>
        <v>91</v>
      </c>
      <c r="C1822">
        <f>IF(OR(B1822=0,'Input and Summary Results'!D1404=0,'Input and Summary Results'!D1404=""),FALSE,'Input and Summary Results'!$D1404)</f>
        <v>0.31239365000000002</v>
      </c>
      <c r="D1822">
        <f>IF(OR(B1822=0,'Input and Summary Results'!E1404=0),FALSE,'Input and Summary Results'!$E1404)</f>
        <v>6.8062620000000004E-2</v>
      </c>
      <c r="E1822">
        <f t="shared" si="113"/>
        <v>-0.50529780257318913</v>
      </c>
      <c r="F1822">
        <f t="shared" si="114"/>
        <v>9.4557546480218149E-2</v>
      </c>
      <c r="G1822">
        <f>IF('Input and Summary Results'!$J$4="yes",IF(C1822=FALSE,FALSE,IF('Data Transformation'!E1822&lt;$R$10,E1822,$R$10)),IF(C1822=FALSE,FALSE,IF(C1822&lt;$R$10,C1822,$R$10)))</f>
        <v>0.31239365000000002</v>
      </c>
      <c r="H1822">
        <f>IF('Input and Summary Results'!$J$4="yes",'Data Transformation'!F1822,'Data Transformation'!D1822)</f>
        <v>6.8062620000000004E-2</v>
      </c>
      <c r="I1822">
        <f t="shared" si="115"/>
        <v>91</v>
      </c>
    </row>
    <row r="1823" spans="2:9" x14ac:dyDescent="0.25">
      <c r="B1823">
        <f>IF('Input and Summary Results'!D1405=0,FALSE,'Input and Summary Results'!$B1405)</f>
        <v>91</v>
      </c>
      <c r="C1823">
        <f>IF(OR(B1823=0,'Input and Summary Results'!D1405=0,'Input and Summary Results'!D1405=""),FALSE,'Input and Summary Results'!$D1405)</f>
        <v>0.32221528999999999</v>
      </c>
      <c r="D1823">
        <f>IF(OR(B1823=0,'Input and Summary Results'!E1405=0),FALSE,'Input and Summary Results'!$E1405)</f>
        <v>6.3101820000000003E-2</v>
      </c>
      <c r="E1823">
        <f t="shared" si="113"/>
        <v>-0.491853854962505</v>
      </c>
      <c r="F1823">
        <f t="shared" si="114"/>
        <v>8.499345229706512E-2</v>
      </c>
      <c r="G1823">
        <f>IF('Input and Summary Results'!$J$4="yes",IF(C1823=FALSE,FALSE,IF('Data Transformation'!E1823&lt;$R$10,E1823,$R$10)),IF(C1823=FALSE,FALSE,IF(C1823&lt;$R$10,C1823,$R$10)))</f>
        <v>0.32221528999999999</v>
      </c>
      <c r="H1823">
        <f>IF('Input and Summary Results'!$J$4="yes",'Data Transformation'!F1823,'Data Transformation'!D1823)</f>
        <v>6.3101820000000003E-2</v>
      </c>
      <c r="I1823">
        <f t="shared" si="115"/>
        <v>91</v>
      </c>
    </row>
    <row r="1824" spans="2:9" x14ac:dyDescent="0.25">
      <c r="B1824">
        <f>IF('Input and Summary Results'!D1406=0,FALSE,'Input and Summary Results'!$B1406)</f>
        <v>91</v>
      </c>
      <c r="C1824">
        <f>IF(OR(B1824=0,'Input and Summary Results'!D1406=0,'Input and Summary Results'!D1406=""),FALSE,'Input and Summary Results'!$D1406)</f>
        <v>0.45308111000000001</v>
      </c>
      <c r="D1824">
        <f>IF(OR(B1824=0,'Input and Summary Results'!E1406=0),FALSE,'Input and Summary Results'!$E1406)</f>
        <v>7.5537229999999997E-2</v>
      </c>
      <c r="E1824">
        <f t="shared" si="113"/>
        <v>-0.34382404418536716</v>
      </c>
      <c r="F1824">
        <f t="shared" si="114"/>
        <v>7.235604640414163E-2</v>
      </c>
      <c r="G1824">
        <f>IF('Input and Summary Results'!$J$4="yes",IF(C1824=FALSE,FALSE,IF('Data Transformation'!E1824&lt;$R$10,E1824,$R$10)),IF(C1824=FALSE,FALSE,IF(C1824&lt;$R$10,C1824,$R$10)))</f>
        <v>0.45308111000000001</v>
      </c>
      <c r="H1824">
        <f>IF('Input and Summary Results'!$J$4="yes",'Data Transformation'!F1824,'Data Transformation'!D1824)</f>
        <v>7.5537229999999997E-2</v>
      </c>
      <c r="I1824">
        <f t="shared" si="115"/>
        <v>91</v>
      </c>
    </row>
    <row r="1825" spans="2:9" x14ac:dyDescent="0.25">
      <c r="B1825">
        <f>IF('Input and Summary Results'!D1407=0,FALSE,'Input and Summary Results'!$B1407)</f>
        <v>91</v>
      </c>
      <c r="C1825">
        <f>IF(OR(B1825=0,'Input and Summary Results'!D1407=0,'Input and Summary Results'!D1407=""),FALSE,'Input and Summary Results'!$D1407)</f>
        <v>0.71407430000000005</v>
      </c>
      <c r="D1825">
        <f>IF(OR(B1825=0,'Input and Summary Results'!E1407=0),FALSE,'Input and Summary Results'!$E1407)</f>
        <v>5.317098E-2</v>
      </c>
      <c r="E1825">
        <f t="shared" si="113"/>
        <v>-0.14625659718574791</v>
      </c>
      <c r="F1825">
        <f t="shared" si="114"/>
        <v>3.2316252412389015E-2</v>
      </c>
      <c r="G1825">
        <f>IF('Input and Summary Results'!$J$4="yes",IF(C1825=FALSE,FALSE,IF('Data Transformation'!E1825&lt;$R$10,E1825,$R$10)),IF(C1825=FALSE,FALSE,IF(C1825&lt;$R$10,C1825,$R$10)))</f>
        <v>0.71407430000000005</v>
      </c>
      <c r="H1825">
        <f>IF('Input and Summary Results'!$J$4="yes",'Data Transformation'!F1825,'Data Transformation'!D1825)</f>
        <v>5.317098E-2</v>
      </c>
      <c r="I1825">
        <f t="shared" si="115"/>
        <v>91</v>
      </c>
    </row>
    <row r="1826" spans="2:9" x14ac:dyDescent="0.25">
      <c r="B1826">
        <f>IF('Input and Summary Results'!D1408=0,FALSE,'Input and Summary Results'!$B1408)</f>
        <v>91</v>
      </c>
      <c r="C1826">
        <f>IF(OR(B1826=0,'Input and Summary Results'!D1408=0,'Input and Summary Results'!D1408=""),FALSE,'Input and Summary Results'!$D1408)</f>
        <v>0.71427967999999997</v>
      </c>
      <c r="D1826">
        <f>IF(OR(B1826=0,'Input and Summary Results'!E1408=0),FALSE,'Input and Summary Results'!$E1408)</f>
        <v>4.672101E-2</v>
      </c>
      <c r="E1826">
        <f t="shared" si="113"/>
        <v>-0.14613170461351876</v>
      </c>
      <c r="F1826">
        <f t="shared" si="114"/>
        <v>2.8387925497194599E-2</v>
      </c>
      <c r="G1826">
        <f>IF('Input and Summary Results'!$J$4="yes",IF(C1826=FALSE,FALSE,IF('Data Transformation'!E1826&lt;$R$10,E1826,$R$10)),IF(C1826=FALSE,FALSE,IF(C1826&lt;$R$10,C1826,$R$10)))</f>
        <v>0.71427967999999997</v>
      </c>
      <c r="H1826">
        <f>IF('Input and Summary Results'!$J$4="yes",'Data Transformation'!F1826,'Data Transformation'!D1826)</f>
        <v>4.672101E-2</v>
      </c>
      <c r="I1826">
        <f t="shared" si="115"/>
        <v>91</v>
      </c>
    </row>
    <row r="1827" spans="2:9" x14ac:dyDescent="0.25">
      <c r="B1827">
        <f>IF('Input and Summary Results'!D1409=0,FALSE,'Input and Summary Results'!$B1409)</f>
        <v>91</v>
      </c>
      <c r="C1827">
        <f>IF(OR(B1827=0,'Input and Summary Results'!D1409=0,'Input and Summary Results'!D1409=""),FALSE,'Input and Summary Results'!$D1409)</f>
        <v>0.74664284999999997</v>
      </c>
      <c r="D1827">
        <f>IF(OR(B1827=0,'Input and Summary Results'!E1409=0),FALSE,'Input and Summary Results'!$E1409)</f>
        <v>5.2811629999999998E-2</v>
      </c>
      <c r="E1827">
        <f t="shared" si="113"/>
        <v>-0.12688708943712237</v>
      </c>
      <c r="F1827">
        <f t="shared" si="114"/>
        <v>3.0697739113151622E-2</v>
      </c>
      <c r="G1827">
        <f>IF('Input and Summary Results'!$J$4="yes",IF(C1827=FALSE,FALSE,IF('Data Transformation'!E1827&lt;$R$10,E1827,$R$10)),IF(C1827=FALSE,FALSE,IF(C1827&lt;$R$10,C1827,$R$10)))</f>
        <v>0.74664284999999997</v>
      </c>
      <c r="H1827">
        <f>IF('Input and Summary Results'!$J$4="yes",'Data Transformation'!F1827,'Data Transformation'!D1827)</f>
        <v>5.2811629999999998E-2</v>
      </c>
      <c r="I1827">
        <f t="shared" si="115"/>
        <v>91</v>
      </c>
    </row>
    <row r="1828" spans="2:9" x14ac:dyDescent="0.25">
      <c r="B1828">
        <f>IF('Input and Summary Results'!D1410=0,FALSE,'Input and Summary Results'!$B1410)</f>
        <v>91</v>
      </c>
      <c r="C1828">
        <f>IF(OR(B1828=0,'Input and Summary Results'!D1410=0,'Input and Summary Results'!D1410=""),FALSE,'Input and Summary Results'!$D1410)</f>
        <v>0.8107145</v>
      </c>
      <c r="D1828">
        <f>IF(OR(B1828=0,'Input and Summary Results'!E1410=0),FALSE,'Input and Summary Results'!$E1410)</f>
        <v>4.5636049999999997E-2</v>
      </c>
      <c r="E1828">
        <f t="shared" si="113"/>
        <v>-9.1132059357618658E-2</v>
      </c>
      <c r="F1828">
        <f t="shared" si="114"/>
        <v>2.4430358282724683E-2</v>
      </c>
      <c r="G1828">
        <f>IF('Input and Summary Results'!$J$4="yes",IF(C1828=FALSE,FALSE,IF('Data Transformation'!E1828&lt;$R$10,E1828,$R$10)),IF(C1828=FALSE,FALSE,IF(C1828&lt;$R$10,C1828,$R$10)))</f>
        <v>0.8107145</v>
      </c>
      <c r="H1828">
        <f>IF('Input and Summary Results'!$J$4="yes",'Data Transformation'!F1828,'Data Transformation'!D1828)</f>
        <v>4.5636049999999997E-2</v>
      </c>
      <c r="I1828">
        <f t="shared" si="115"/>
        <v>91</v>
      </c>
    </row>
    <row r="1829" spans="2:9" x14ac:dyDescent="0.25">
      <c r="B1829">
        <f>IF('Input and Summary Results'!D1411=0,FALSE,'Input and Summary Results'!$B1411)</f>
        <v>91</v>
      </c>
      <c r="C1829">
        <f>IF(OR(B1829=0,'Input and Summary Results'!D1411=0,'Input and Summary Results'!D1411=""),FALSE,'Input and Summary Results'!$D1411)</f>
        <v>0.82703742000000002</v>
      </c>
      <c r="D1829">
        <f>IF(OR(B1829=0,'Input and Summary Results'!E1411=0),FALSE,'Input and Summary Results'!$E1411)</f>
        <v>4.9489810000000002E-2</v>
      </c>
      <c r="E1829">
        <f t="shared" si="113"/>
        <v>-8.2474839985717585E-2</v>
      </c>
      <c r="F1829">
        <f t="shared" si="114"/>
        <v>2.5970502688983529E-2</v>
      </c>
      <c r="G1829">
        <f>IF('Input and Summary Results'!$J$4="yes",IF(C1829=FALSE,FALSE,IF('Data Transformation'!E1829&lt;$R$10,E1829,$R$10)),IF(C1829=FALSE,FALSE,IF(C1829&lt;$R$10,C1829,$R$10)))</f>
        <v>0.82703742000000002</v>
      </c>
      <c r="H1829">
        <f>IF('Input and Summary Results'!$J$4="yes",'Data Transformation'!F1829,'Data Transformation'!D1829)</f>
        <v>4.9489810000000002E-2</v>
      </c>
      <c r="I1829">
        <f t="shared" si="115"/>
        <v>91</v>
      </c>
    </row>
    <row r="1830" spans="2:9" x14ac:dyDescent="0.25">
      <c r="B1830">
        <f>IF('Input and Summary Results'!D1412=0,FALSE,'Input and Summary Results'!$B1412)</f>
        <v>91</v>
      </c>
      <c r="C1830">
        <f>IF(OR(B1830=0,'Input and Summary Results'!D1412=0,'Input and Summary Results'!D1412=""),FALSE,'Input and Summary Results'!$D1412)</f>
        <v>0.83069479000000002</v>
      </c>
      <c r="D1830">
        <f>IF(OR(B1830=0,'Input and Summary Results'!E1412=0),FALSE,'Input and Summary Results'!$E1412)</f>
        <v>6.155352E-2</v>
      </c>
      <c r="E1830">
        <f t="shared" si="113"/>
        <v>-8.0558513359665296E-2</v>
      </c>
      <c r="F1830">
        <f t="shared" si="114"/>
        <v>3.2158896385999967E-2</v>
      </c>
      <c r="G1830">
        <f>IF('Input and Summary Results'!$J$4="yes",IF(C1830=FALSE,FALSE,IF('Data Transformation'!E1830&lt;$R$10,E1830,$R$10)),IF(C1830=FALSE,FALSE,IF(C1830&lt;$R$10,C1830,$R$10)))</f>
        <v>0.83069479000000002</v>
      </c>
      <c r="H1830">
        <f>IF('Input and Summary Results'!$J$4="yes",'Data Transformation'!F1830,'Data Transformation'!D1830)</f>
        <v>6.155352E-2</v>
      </c>
      <c r="I1830">
        <f t="shared" si="115"/>
        <v>91</v>
      </c>
    </row>
    <row r="1831" spans="2:9" x14ac:dyDescent="0.25">
      <c r="B1831">
        <f>IF('Input and Summary Results'!D1413=0,FALSE,'Input and Summary Results'!$B1413)</f>
        <v>91</v>
      </c>
      <c r="C1831">
        <f>IF(OR(B1831=0,'Input and Summary Results'!D1413=0,'Input and Summary Results'!D1413=""),FALSE,'Input and Summary Results'!$D1413)</f>
        <v>0.84741208000000001</v>
      </c>
      <c r="D1831">
        <f>IF(OR(B1831=0,'Input and Summary Results'!E1413=0),FALSE,'Input and Summary Results'!$E1413)</f>
        <v>6.8733050000000004E-2</v>
      </c>
      <c r="E1831">
        <f t="shared" si="113"/>
        <v>-7.1905349350903675E-2</v>
      </c>
      <c r="F1831">
        <f t="shared" si="114"/>
        <v>3.5201461489668642E-2</v>
      </c>
      <c r="G1831">
        <f>IF('Input and Summary Results'!$J$4="yes",IF(C1831=FALSE,FALSE,IF('Data Transformation'!E1831&lt;$R$10,E1831,$R$10)),IF(C1831=FALSE,FALSE,IF(C1831&lt;$R$10,C1831,$R$10)))</f>
        <v>0.84741208000000001</v>
      </c>
      <c r="H1831">
        <f>IF('Input and Summary Results'!$J$4="yes",'Data Transformation'!F1831,'Data Transformation'!D1831)</f>
        <v>6.8733050000000004E-2</v>
      </c>
      <c r="I1831">
        <f t="shared" si="115"/>
        <v>91</v>
      </c>
    </row>
    <row r="1832" spans="2:9" x14ac:dyDescent="0.25">
      <c r="B1832">
        <f>IF('Input and Summary Results'!D1414=0,FALSE,'Input and Summary Results'!$B1414)</f>
        <v>91</v>
      </c>
      <c r="C1832">
        <f>IF(OR(B1832=0,'Input and Summary Results'!D1414=0,'Input and Summary Results'!D1414=""),FALSE,'Input and Summary Results'!$D1414)</f>
        <v>0.85204475999999996</v>
      </c>
      <c r="D1832">
        <f>IF(OR(B1832=0,'Input and Summary Results'!E1414=0),FALSE,'Input and Summary Results'!$E1414)</f>
        <v>4.7077870000000001E-2</v>
      </c>
      <c r="E1832">
        <f t="shared" si="113"/>
        <v>-6.9537590080234968E-2</v>
      </c>
      <c r="F1832">
        <f t="shared" si="114"/>
        <v>2.3979720947993388E-2</v>
      </c>
      <c r="G1832">
        <f>IF('Input and Summary Results'!$J$4="yes",IF(C1832=FALSE,FALSE,IF('Data Transformation'!E1832&lt;$R$10,E1832,$R$10)),IF(C1832=FALSE,FALSE,IF(C1832&lt;$R$10,C1832,$R$10)))</f>
        <v>0.85204475999999996</v>
      </c>
      <c r="H1832">
        <f>IF('Input and Summary Results'!$J$4="yes",'Data Transformation'!F1832,'Data Transformation'!D1832)</f>
        <v>4.7077870000000001E-2</v>
      </c>
      <c r="I1832">
        <f t="shared" si="115"/>
        <v>91</v>
      </c>
    </row>
    <row r="1833" spans="2:9" x14ac:dyDescent="0.25">
      <c r="B1833">
        <f>IF('Input and Summary Results'!D1415=0,FALSE,'Input and Summary Results'!$B1415)</f>
        <v>91</v>
      </c>
      <c r="C1833">
        <f>IF(OR(B1833=0,'Input and Summary Results'!D1415=0,'Input and Summary Results'!D1415=""),FALSE,'Input and Summary Results'!$D1415)</f>
        <v>0.86505757999999999</v>
      </c>
      <c r="D1833">
        <f>IF(OR(B1833=0,'Input and Summary Results'!E1415=0),FALSE,'Input and Summary Results'!$E1415)</f>
        <v>4.701731E-2</v>
      </c>
      <c r="E1833">
        <f t="shared" si="113"/>
        <v>-6.2954984045010307E-2</v>
      </c>
      <c r="F1833">
        <f t="shared" si="114"/>
        <v>2.3588617696408139E-2</v>
      </c>
      <c r="G1833">
        <f>IF('Input and Summary Results'!$J$4="yes",IF(C1833=FALSE,FALSE,IF('Data Transformation'!E1833&lt;$R$10,E1833,$R$10)),IF(C1833=FALSE,FALSE,IF(C1833&lt;$R$10,C1833,$R$10)))</f>
        <v>0.86505757999999999</v>
      </c>
      <c r="H1833">
        <f>IF('Input and Summary Results'!$J$4="yes",'Data Transformation'!F1833,'Data Transformation'!D1833)</f>
        <v>4.701731E-2</v>
      </c>
      <c r="I1833">
        <f t="shared" si="115"/>
        <v>91</v>
      </c>
    </row>
    <row r="1834" spans="2:9" x14ac:dyDescent="0.25">
      <c r="B1834">
        <f>IF('Input and Summary Results'!D1416=0,FALSE,'Input and Summary Results'!$B1416)</f>
        <v>91</v>
      </c>
      <c r="C1834">
        <f>IF(OR(B1834=0,'Input and Summary Results'!D1416=0,'Input and Summary Results'!D1416=""),FALSE,'Input and Summary Results'!$D1416)</f>
        <v>1.0478984</v>
      </c>
      <c r="D1834">
        <f>IF(OR(B1834=0,'Input and Summary Results'!E1416=0),FALSE,'Input and Summary Results'!$E1416)</f>
        <v>4.1693010000000003E-2</v>
      </c>
      <c r="E1834">
        <f t="shared" ref="E1834:E1897" si="116">IF(C1834=FALSE,FALSE,LOG10(C1834))</f>
        <v>2.0319177248518717E-2</v>
      </c>
      <c r="F1834">
        <f t="shared" ref="F1834:F1897" si="117">IF(D1834=FALSE, FALSE,0.434*D1834/C1834)</f>
        <v>1.7267672457558864E-2</v>
      </c>
      <c r="G1834">
        <f>IF('Input and Summary Results'!$J$4="yes",IF(C1834=FALSE,FALSE,IF('Data Transformation'!E1834&lt;$R$10,E1834,$R$10)),IF(C1834=FALSE,FALSE,IF(C1834&lt;$R$10,C1834,$R$10)))</f>
        <v>1.0478984</v>
      </c>
      <c r="H1834">
        <f>IF('Input and Summary Results'!$J$4="yes",'Data Transformation'!F1834,'Data Transformation'!D1834)</f>
        <v>4.1693010000000003E-2</v>
      </c>
      <c r="I1834">
        <f t="shared" si="115"/>
        <v>91</v>
      </c>
    </row>
    <row r="1835" spans="2:9" x14ac:dyDescent="0.25">
      <c r="B1835">
        <f>IF('Input and Summary Results'!D1417=0,FALSE,'Input and Summary Results'!$B1417)</f>
        <v>92</v>
      </c>
      <c r="C1835">
        <f>IF(OR(B1835=0,'Input and Summary Results'!D1417=0,'Input and Summary Results'!D1417=""),FALSE,'Input and Summary Results'!$D1417)</f>
        <v>0.24715566999999999</v>
      </c>
      <c r="D1835">
        <f>IF(OR(B1835=0,'Input and Summary Results'!E1417=0),FALSE,'Input and Summary Results'!$E1417)</f>
        <v>6.8196629999999994E-2</v>
      </c>
      <c r="E1835">
        <f t="shared" si="116"/>
        <v>-0.60702942193609277</v>
      </c>
      <c r="F1835">
        <f t="shared" si="117"/>
        <v>0.11975180427784642</v>
      </c>
      <c r="G1835">
        <f>IF('Input and Summary Results'!$J$4="yes",IF(C1835=FALSE,FALSE,IF('Data Transformation'!E1835&lt;$R$10,E1835,$R$10)),IF(C1835=FALSE,FALSE,IF(C1835&lt;$R$10,C1835,$R$10)))</f>
        <v>0.24715566999999999</v>
      </c>
      <c r="H1835">
        <f>IF('Input and Summary Results'!$J$4="yes",'Data Transformation'!F1835,'Data Transformation'!D1835)</f>
        <v>6.8196629999999994E-2</v>
      </c>
      <c r="I1835">
        <f t="shared" si="115"/>
        <v>92</v>
      </c>
    </row>
    <row r="1836" spans="2:9" x14ac:dyDescent="0.25">
      <c r="B1836">
        <f>IF('Input and Summary Results'!D1418=0,FALSE,'Input and Summary Results'!$B1418)</f>
        <v>92</v>
      </c>
      <c r="C1836">
        <f>IF(OR(B1836=0,'Input and Summary Results'!D1418=0,'Input and Summary Results'!D1418=""),FALSE,'Input and Summary Results'!$D1418)</f>
        <v>0.61138817000000001</v>
      </c>
      <c r="D1836">
        <f>IF(OR(B1836=0,'Input and Summary Results'!E1418=0),FALSE,'Input and Summary Results'!$E1418)</f>
        <v>7.4457449999999994E-2</v>
      </c>
      <c r="E1836">
        <f t="shared" si="116"/>
        <v>-0.21368296887035909</v>
      </c>
      <c r="F1836">
        <f t="shared" si="117"/>
        <v>5.2854364682914941E-2</v>
      </c>
      <c r="G1836">
        <f>IF('Input and Summary Results'!$J$4="yes",IF(C1836=FALSE,FALSE,IF('Data Transformation'!E1836&lt;$R$10,E1836,$R$10)),IF(C1836=FALSE,FALSE,IF(C1836&lt;$R$10,C1836,$R$10)))</f>
        <v>0.61138817000000001</v>
      </c>
      <c r="H1836">
        <f>IF('Input and Summary Results'!$J$4="yes",'Data Transformation'!F1836,'Data Transformation'!D1836)</f>
        <v>7.4457449999999994E-2</v>
      </c>
      <c r="I1836">
        <f t="shared" si="115"/>
        <v>92</v>
      </c>
    </row>
    <row r="1837" spans="2:9" x14ac:dyDescent="0.25">
      <c r="B1837">
        <f>IF('Input and Summary Results'!D1419=0,FALSE,'Input and Summary Results'!$B1419)</f>
        <v>92</v>
      </c>
      <c r="C1837">
        <f>IF(OR(B1837=0,'Input and Summary Results'!D1419=0,'Input and Summary Results'!D1419=""),FALSE,'Input and Summary Results'!$D1419)</f>
        <v>0.73125224</v>
      </c>
      <c r="D1837">
        <f>IF(OR(B1837=0,'Input and Summary Results'!E1419=0),FALSE,'Input and Summary Results'!$E1419)</f>
        <v>6.2911339999999996E-2</v>
      </c>
      <c r="E1837">
        <f t="shared" si="116"/>
        <v>-0.13593279056015703</v>
      </c>
      <c r="F1837">
        <f t="shared" si="117"/>
        <v>3.7338034766225124E-2</v>
      </c>
      <c r="G1837">
        <f>IF('Input and Summary Results'!$J$4="yes",IF(C1837=FALSE,FALSE,IF('Data Transformation'!E1837&lt;$R$10,E1837,$R$10)),IF(C1837=FALSE,FALSE,IF(C1837&lt;$R$10,C1837,$R$10)))</f>
        <v>0.73125224</v>
      </c>
      <c r="H1837">
        <f>IF('Input and Summary Results'!$J$4="yes",'Data Transformation'!F1837,'Data Transformation'!D1837)</f>
        <v>6.2911339999999996E-2</v>
      </c>
      <c r="I1837">
        <f t="shared" si="115"/>
        <v>92</v>
      </c>
    </row>
    <row r="1838" spans="2:9" x14ac:dyDescent="0.25">
      <c r="B1838">
        <f>IF('Input and Summary Results'!D1420=0,FALSE,'Input and Summary Results'!$B1420)</f>
        <v>92</v>
      </c>
      <c r="C1838">
        <f>IF(OR(B1838=0,'Input and Summary Results'!D1420=0,'Input and Summary Results'!D1420=""),FALSE,'Input and Summary Results'!$D1420)</f>
        <v>0.78278928999999997</v>
      </c>
      <c r="D1838">
        <f>IF(OR(B1838=0,'Input and Summary Results'!E1420=0),FALSE,'Input and Summary Results'!$E1420)</f>
        <v>5.4797369999999998E-2</v>
      </c>
      <c r="E1838">
        <f t="shared" si="116"/>
        <v>-0.10635512492221245</v>
      </c>
      <c r="F1838">
        <f t="shared" si="117"/>
        <v>3.0381175220217944E-2</v>
      </c>
      <c r="G1838">
        <f>IF('Input and Summary Results'!$J$4="yes",IF(C1838=FALSE,FALSE,IF('Data Transformation'!E1838&lt;$R$10,E1838,$R$10)),IF(C1838=FALSE,FALSE,IF(C1838&lt;$R$10,C1838,$R$10)))</f>
        <v>0.78278928999999997</v>
      </c>
      <c r="H1838">
        <f>IF('Input and Summary Results'!$J$4="yes",'Data Transformation'!F1838,'Data Transformation'!D1838)</f>
        <v>5.4797369999999998E-2</v>
      </c>
      <c r="I1838">
        <f t="shared" si="115"/>
        <v>92</v>
      </c>
    </row>
    <row r="1839" spans="2:9" x14ac:dyDescent="0.25">
      <c r="B1839">
        <f>IF('Input and Summary Results'!D1421=0,FALSE,'Input and Summary Results'!$B1421)</f>
        <v>92</v>
      </c>
      <c r="C1839">
        <f>IF(OR(B1839=0,'Input and Summary Results'!D1421=0,'Input and Summary Results'!D1421=""),FALSE,'Input and Summary Results'!$D1421)</f>
        <v>0.78506973000000002</v>
      </c>
      <c r="D1839">
        <f>IF(OR(B1839=0,'Input and Summary Results'!E1421=0),FALSE,'Input and Summary Results'!$E1421)</f>
        <v>4.8893150000000003E-2</v>
      </c>
      <c r="E1839">
        <f t="shared" si="116"/>
        <v>-0.10509176744672519</v>
      </c>
      <c r="F1839">
        <f t="shared" si="117"/>
        <v>2.7028971171770947E-2</v>
      </c>
      <c r="G1839">
        <f>IF('Input and Summary Results'!$J$4="yes",IF(C1839=FALSE,FALSE,IF('Data Transformation'!E1839&lt;$R$10,E1839,$R$10)),IF(C1839=FALSE,FALSE,IF(C1839&lt;$R$10,C1839,$R$10)))</f>
        <v>0.78506973000000002</v>
      </c>
      <c r="H1839">
        <f>IF('Input and Summary Results'!$J$4="yes",'Data Transformation'!F1839,'Data Transformation'!D1839)</f>
        <v>4.8893150000000003E-2</v>
      </c>
      <c r="I1839">
        <f t="shared" si="115"/>
        <v>92</v>
      </c>
    </row>
    <row r="1840" spans="2:9" x14ac:dyDescent="0.25">
      <c r="B1840">
        <f>IF('Input and Summary Results'!D1422=0,FALSE,'Input and Summary Results'!$B1422)</f>
        <v>92</v>
      </c>
      <c r="C1840">
        <f>IF(OR(B1840=0,'Input and Summary Results'!D1422=0,'Input and Summary Results'!D1422=""),FALSE,'Input and Summary Results'!$D1422)</f>
        <v>0.80824151</v>
      </c>
      <c r="D1840">
        <f>IF(OR(B1840=0,'Input and Summary Results'!E1422=0),FALSE,'Input and Summary Results'!$E1422)</f>
        <v>4.8865499999999999E-2</v>
      </c>
      <c r="E1840">
        <f t="shared" si="116"/>
        <v>-9.245884864590434E-2</v>
      </c>
      <c r="F1840">
        <f t="shared" si="117"/>
        <v>2.6239220254846846E-2</v>
      </c>
      <c r="G1840">
        <f>IF('Input and Summary Results'!$J$4="yes",IF(C1840=FALSE,FALSE,IF('Data Transformation'!E1840&lt;$R$10,E1840,$R$10)),IF(C1840=FALSE,FALSE,IF(C1840&lt;$R$10,C1840,$R$10)))</f>
        <v>0.80824151</v>
      </c>
      <c r="H1840">
        <f>IF('Input and Summary Results'!$J$4="yes",'Data Transformation'!F1840,'Data Transformation'!D1840)</f>
        <v>4.8865499999999999E-2</v>
      </c>
      <c r="I1840">
        <f t="shared" si="115"/>
        <v>92</v>
      </c>
    </row>
    <row r="1841" spans="2:9" x14ac:dyDescent="0.25">
      <c r="B1841">
        <f>IF('Input and Summary Results'!D1423=0,FALSE,'Input and Summary Results'!$B1423)</f>
        <v>92</v>
      </c>
      <c r="C1841">
        <f>IF(OR(B1841=0,'Input and Summary Results'!D1423=0,'Input and Summary Results'!D1423=""),FALSE,'Input and Summary Results'!$D1423)</f>
        <v>0.83437654999999999</v>
      </c>
      <c r="D1841">
        <f>IF(OR(B1841=0,'Input and Summary Results'!E1423=0),FALSE,'Input and Summary Results'!$E1423)</f>
        <v>8.2580769999999998E-2</v>
      </c>
      <c r="E1841">
        <f t="shared" si="116"/>
        <v>-7.8637910176817857E-2</v>
      </c>
      <c r="F1841">
        <f t="shared" si="117"/>
        <v>4.2954292255696781E-2</v>
      </c>
      <c r="G1841">
        <f>IF('Input and Summary Results'!$J$4="yes",IF(C1841=FALSE,FALSE,IF('Data Transformation'!E1841&lt;$R$10,E1841,$R$10)),IF(C1841=FALSE,FALSE,IF(C1841&lt;$R$10,C1841,$R$10)))</f>
        <v>0.83437654999999999</v>
      </c>
      <c r="H1841">
        <f>IF('Input and Summary Results'!$J$4="yes",'Data Transformation'!F1841,'Data Transformation'!D1841)</f>
        <v>8.2580769999999998E-2</v>
      </c>
      <c r="I1841">
        <f t="shared" si="115"/>
        <v>92</v>
      </c>
    </row>
    <row r="1842" spans="2:9" x14ac:dyDescent="0.25">
      <c r="B1842">
        <f>IF('Input and Summary Results'!D1424=0,FALSE,'Input and Summary Results'!$B1424)</f>
        <v>92</v>
      </c>
      <c r="C1842">
        <f>IF(OR(B1842=0,'Input and Summary Results'!D1424=0,'Input and Summary Results'!D1424=""),FALSE,'Input and Summary Results'!$D1424)</f>
        <v>0.85063246999999997</v>
      </c>
      <c r="D1842">
        <f>IF(OR(B1842=0,'Input and Summary Results'!E1424=0),FALSE,'Input and Summary Results'!$E1424)</f>
        <v>3.6496180000000003E-2</v>
      </c>
      <c r="E1842">
        <f t="shared" si="116"/>
        <v>-7.0258043591564304E-2</v>
      </c>
      <c r="F1842">
        <f t="shared" si="117"/>
        <v>1.862066483307415E-2</v>
      </c>
      <c r="G1842">
        <f>IF('Input and Summary Results'!$J$4="yes",IF(C1842=FALSE,FALSE,IF('Data Transformation'!E1842&lt;$R$10,E1842,$R$10)),IF(C1842=FALSE,FALSE,IF(C1842&lt;$R$10,C1842,$R$10)))</f>
        <v>0.85063246999999997</v>
      </c>
      <c r="H1842">
        <f>IF('Input and Summary Results'!$J$4="yes",'Data Transformation'!F1842,'Data Transformation'!D1842)</f>
        <v>3.6496180000000003E-2</v>
      </c>
      <c r="I1842">
        <f t="shared" si="115"/>
        <v>92</v>
      </c>
    </row>
    <row r="1843" spans="2:9" x14ac:dyDescent="0.25">
      <c r="B1843">
        <f>IF('Input and Summary Results'!D1425=0,FALSE,'Input and Summary Results'!$B1425)</f>
        <v>92</v>
      </c>
      <c r="C1843">
        <f>IF(OR(B1843=0,'Input and Summary Results'!D1425=0,'Input and Summary Results'!D1425=""),FALSE,'Input and Summary Results'!$D1425)</f>
        <v>0.85197248999999997</v>
      </c>
      <c r="D1843">
        <f>IF(OR(B1843=0,'Input and Summary Results'!E1425=0),FALSE,'Input and Summary Results'!$E1425)</f>
        <v>3.6529300000000001E-2</v>
      </c>
      <c r="E1843">
        <f t="shared" si="116"/>
        <v>-6.9574428278000811E-2</v>
      </c>
      <c r="F1843">
        <f t="shared" si="117"/>
        <v>1.8608248958836688E-2</v>
      </c>
      <c r="G1843">
        <f>IF('Input and Summary Results'!$J$4="yes",IF(C1843=FALSE,FALSE,IF('Data Transformation'!E1843&lt;$R$10,E1843,$R$10)),IF(C1843=FALSE,FALSE,IF(C1843&lt;$R$10,C1843,$R$10)))</f>
        <v>0.85197248999999997</v>
      </c>
      <c r="H1843">
        <f>IF('Input and Summary Results'!$J$4="yes",'Data Transformation'!F1843,'Data Transformation'!D1843)</f>
        <v>3.6529300000000001E-2</v>
      </c>
      <c r="I1843">
        <f t="shared" si="115"/>
        <v>92</v>
      </c>
    </row>
    <row r="1844" spans="2:9" x14ac:dyDescent="0.25">
      <c r="B1844">
        <f>IF('Input and Summary Results'!D1426=0,FALSE,'Input and Summary Results'!$B1426)</f>
        <v>92</v>
      </c>
      <c r="C1844">
        <f>IF(OR(B1844=0,'Input and Summary Results'!D1426=0,'Input and Summary Results'!D1426=""),FALSE,'Input and Summary Results'!$D1426)</f>
        <v>0.87715761999999997</v>
      </c>
      <c r="D1844">
        <f>IF(OR(B1844=0,'Input and Summary Results'!E1426=0),FALSE,'Input and Summary Results'!$E1426)</f>
        <v>4.4126220000000001E-2</v>
      </c>
      <c r="E1844">
        <f t="shared" si="116"/>
        <v>-5.6922359489687685E-2</v>
      </c>
      <c r="F1844">
        <f t="shared" si="117"/>
        <v>2.1832768755973415E-2</v>
      </c>
      <c r="G1844">
        <f>IF('Input and Summary Results'!$J$4="yes",IF(C1844=FALSE,FALSE,IF('Data Transformation'!E1844&lt;$R$10,E1844,$R$10)),IF(C1844=FALSE,FALSE,IF(C1844&lt;$R$10,C1844,$R$10)))</f>
        <v>0.87715761999999997</v>
      </c>
      <c r="H1844">
        <f>IF('Input and Summary Results'!$J$4="yes",'Data Transformation'!F1844,'Data Transformation'!D1844)</f>
        <v>4.4126220000000001E-2</v>
      </c>
      <c r="I1844">
        <f t="shared" si="115"/>
        <v>92</v>
      </c>
    </row>
    <row r="1845" spans="2:9" x14ac:dyDescent="0.25">
      <c r="B1845">
        <f>IF('Input and Summary Results'!D1427=0,FALSE,'Input and Summary Results'!$B1427)</f>
        <v>92</v>
      </c>
      <c r="C1845">
        <f>IF(OR(B1845=0,'Input and Summary Results'!D1427=0,'Input and Summary Results'!D1427=""),FALSE,'Input and Summary Results'!$D1427)</f>
        <v>0.95607569000000003</v>
      </c>
      <c r="D1845">
        <f>IF(OR(B1845=0,'Input and Summary Results'!E1427=0),FALSE,'Input and Summary Results'!$E1427)</f>
        <v>8.5191299999999998E-2</v>
      </c>
      <c r="E1845">
        <f t="shared" si="116"/>
        <v>-1.9507724409971131E-2</v>
      </c>
      <c r="F1845">
        <f t="shared" si="117"/>
        <v>3.8671649730995662E-2</v>
      </c>
      <c r="G1845">
        <f>IF('Input and Summary Results'!$J$4="yes",IF(C1845=FALSE,FALSE,IF('Data Transformation'!E1845&lt;$R$10,E1845,$R$10)),IF(C1845=FALSE,FALSE,IF(C1845&lt;$R$10,C1845,$R$10)))</f>
        <v>0.95607569000000003</v>
      </c>
      <c r="H1845">
        <f>IF('Input and Summary Results'!$J$4="yes",'Data Transformation'!F1845,'Data Transformation'!D1845)</f>
        <v>8.5191299999999998E-2</v>
      </c>
      <c r="I1845">
        <f t="shared" si="115"/>
        <v>92</v>
      </c>
    </row>
    <row r="1846" spans="2:9" x14ac:dyDescent="0.25">
      <c r="B1846">
        <f>IF('Input and Summary Results'!D1428=0,FALSE,'Input and Summary Results'!$B1428)</f>
        <v>92</v>
      </c>
      <c r="C1846">
        <f>IF(OR(B1846=0,'Input and Summary Results'!D1428=0,'Input and Summary Results'!D1428=""),FALSE,'Input and Summary Results'!$D1428)</f>
        <v>0.95792838000000002</v>
      </c>
      <c r="D1846">
        <f>IF(OR(B1846=0,'Input and Summary Results'!E1428=0),FALSE,'Input and Summary Results'!$E1428)</f>
        <v>4.8655690000000001E-2</v>
      </c>
      <c r="E1846">
        <f t="shared" si="116"/>
        <v>-1.8666959954362117E-2</v>
      </c>
      <c r="F1846">
        <f t="shared" si="117"/>
        <v>2.2043996086638543E-2</v>
      </c>
      <c r="G1846">
        <f>IF('Input and Summary Results'!$J$4="yes",IF(C1846=FALSE,FALSE,IF('Data Transformation'!E1846&lt;$R$10,E1846,$R$10)),IF(C1846=FALSE,FALSE,IF(C1846&lt;$R$10,C1846,$R$10)))</f>
        <v>0.95792838000000002</v>
      </c>
      <c r="H1846">
        <f>IF('Input and Summary Results'!$J$4="yes",'Data Transformation'!F1846,'Data Transformation'!D1846)</f>
        <v>4.8655690000000001E-2</v>
      </c>
      <c r="I1846">
        <f t="shared" si="115"/>
        <v>92</v>
      </c>
    </row>
    <row r="1847" spans="2:9" x14ac:dyDescent="0.25">
      <c r="B1847">
        <f>IF('Input and Summary Results'!D1429=0,FALSE,'Input and Summary Results'!$B1429)</f>
        <v>92</v>
      </c>
      <c r="C1847">
        <f>IF(OR(B1847=0,'Input and Summary Results'!D1429=0,'Input and Summary Results'!D1429=""),FALSE,'Input and Summary Results'!$D1429)</f>
        <v>0.98896013999999999</v>
      </c>
      <c r="D1847">
        <f>IF(OR(B1847=0,'Input and Summary Results'!E1429=0),FALSE,'Input and Summary Results'!$E1429)</f>
        <v>5.9979419999999999E-2</v>
      </c>
      <c r="E1847">
        <f t="shared" si="116"/>
        <v>-4.8212122722878659E-3</v>
      </c>
      <c r="F1847">
        <f t="shared" si="117"/>
        <v>2.6321655673604803E-2</v>
      </c>
      <c r="G1847">
        <f>IF('Input and Summary Results'!$J$4="yes",IF(C1847=FALSE,FALSE,IF('Data Transformation'!E1847&lt;$R$10,E1847,$R$10)),IF(C1847=FALSE,FALSE,IF(C1847&lt;$R$10,C1847,$R$10)))</f>
        <v>0.98896013999999999</v>
      </c>
      <c r="H1847">
        <f>IF('Input and Summary Results'!$J$4="yes",'Data Transformation'!F1847,'Data Transformation'!D1847)</f>
        <v>5.9979419999999999E-2</v>
      </c>
      <c r="I1847">
        <f t="shared" si="115"/>
        <v>92</v>
      </c>
    </row>
    <row r="1848" spans="2:9" x14ac:dyDescent="0.25">
      <c r="B1848">
        <f>IF('Input and Summary Results'!D1430=0,FALSE,'Input and Summary Results'!$B1430)</f>
        <v>92</v>
      </c>
      <c r="C1848">
        <f>IF(OR(B1848=0,'Input and Summary Results'!D1430=0,'Input and Summary Results'!D1430=""),FALSE,'Input and Summary Results'!$D1430)</f>
        <v>1.0113389399999999</v>
      </c>
      <c r="D1848">
        <f>IF(OR(B1848=0,'Input and Summary Results'!E1430=0),FALSE,'Input and Summary Results'!$E1430)</f>
        <v>5.2209060000000002E-2</v>
      </c>
      <c r="E1848">
        <f t="shared" si="116"/>
        <v>4.8967293819843737E-3</v>
      </c>
      <c r="F1848">
        <f t="shared" si="117"/>
        <v>2.2404686642442544E-2</v>
      </c>
      <c r="G1848">
        <f>IF('Input and Summary Results'!$J$4="yes",IF(C1848=FALSE,FALSE,IF('Data Transformation'!E1848&lt;$R$10,E1848,$R$10)),IF(C1848=FALSE,FALSE,IF(C1848&lt;$R$10,C1848,$R$10)))</f>
        <v>1.0113389399999999</v>
      </c>
      <c r="H1848">
        <f>IF('Input and Summary Results'!$J$4="yes",'Data Transformation'!F1848,'Data Transformation'!D1848)</f>
        <v>5.2209060000000002E-2</v>
      </c>
      <c r="I1848">
        <f t="shared" si="115"/>
        <v>92</v>
      </c>
    </row>
    <row r="1849" spans="2:9" x14ac:dyDescent="0.25">
      <c r="B1849">
        <f>IF('Input and Summary Results'!D1431=0,FALSE,'Input and Summary Results'!$B1431)</f>
        <v>93</v>
      </c>
      <c r="C1849">
        <f>IF(OR(B1849=0,'Input and Summary Results'!D1431=0,'Input and Summary Results'!D1431=""),FALSE,'Input and Summary Results'!$D1431)</f>
        <v>5.1291699999999997E-3</v>
      </c>
      <c r="D1849">
        <f>IF(OR(B1849=0,'Input and Summary Results'!E1431=0),FALSE,'Input and Summary Results'!$E1431)</f>
        <v>8.9350520000000003E-2</v>
      </c>
      <c r="E1849">
        <f t="shared" si="116"/>
        <v>-2.2899529065418878</v>
      </c>
      <c r="F1849">
        <f t="shared" si="117"/>
        <v>7.5603120348906367</v>
      </c>
      <c r="G1849">
        <f>IF('Input and Summary Results'!$J$4="yes",IF(C1849=FALSE,FALSE,IF('Data Transformation'!E1849&lt;$R$10,E1849,$R$10)),IF(C1849=FALSE,FALSE,IF(C1849&lt;$R$10,C1849,$R$10)))</f>
        <v>5.1291699999999997E-3</v>
      </c>
      <c r="H1849">
        <f>IF('Input and Summary Results'!$J$4="yes",'Data Transformation'!F1849,'Data Transformation'!D1849)</f>
        <v>8.9350520000000003E-2</v>
      </c>
      <c r="I1849">
        <f t="shared" si="115"/>
        <v>93</v>
      </c>
    </row>
    <row r="1850" spans="2:9" x14ac:dyDescent="0.25">
      <c r="B1850">
        <f>IF('Input and Summary Results'!D1432=0,FALSE,'Input and Summary Results'!$B1432)</f>
        <v>93</v>
      </c>
      <c r="C1850">
        <f>IF(OR(B1850=0,'Input and Summary Results'!D1432=0,'Input and Summary Results'!D1432=""),FALSE,'Input and Summary Results'!$D1432)</f>
        <v>8.6257810000000004E-2</v>
      </c>
      <c r="D1850">
        <f>IF(OR(B1850=0,'Input and Summary Results'!E1432=0),FALSE,'Input and Summary Results'!$E1432)</f>
        <v>9.8182119999999998E-2</v>
      </c>
      <c r="E1850">
        <f t="shared" si="116"/>
        <v>-1.0642015723550227</v>
      </c>
      <c r="F1850">
        <f t="shared" si="117"/>
        <v>0.49399631268171534</v>
      </c>
      <c r="G1850">
        <f>IF('Input and Summary Results'!$J$4="yes",IF(C1850=FALSE,FALSE,IF('Data Transformation'!E1850&lt;$R$10,E1850,$R$10)),IF(C1850=FALSE,FALSE,IF(C1850&lt;$R$10,C1850,$R$10)))</f>
        <v>8.6257810000000004E-2</v>
      </c>
      <c r="H1850">
        <f>IF('Input and Summary Results'!$J$4="yes",'Data Transformation'!F1850,'Data Transformation'!D1850)</f>
        <v>9.8182119999999998E-2</v>
      </c>
      <c r="I1850">
        <f t="shared" si="115"/>
        <v>93</v>
      </c>
    </row>
    <row r="1851" spans="2:9" x14ac:dyDescent="0.25">
      <c r="B1851">
        <f>IF('Input and Summary Results'!D1433=0,FALSE,'Input and Summary Results'!$B1433)</f>
        <v>93</v>
      </c>
      <c r="C1851">
        <f>IF(OR(B1851=0,'Input and Summary Results'!D1433=0,'Input and Summary Results'!D1433=""),FALSE,'Input and Summary Results'!$D1433)</f>
        <v>0.11970908</v>
      </c>
      <c r="D1851">
        <f>IF(OR(B1851=0,'Input and Summary Results'!E1433=0),FALSE,'Input and Summary Results'!$E1433)</f>
        <v>7.3163839999999994E-2</v>
      </c>
      <c r="E1851">
        <f t="shared" si="116"/>
        <v>-0.92187290686729362</v>
      </c>
      <c r="F1851">
        <f t="shared" si="117"/>
        <v>0.26525228128058453</v>
      </c>
      <c r="G1851">
        <f>IF('Input and Summary Results'!$J$4="yes",IF(C1851=FALSE,FALSE,IF('Data Transformation'!E1851&lt;$R$10,E1851,$R$10)),IF(C1851=FALSE,FALSE,IF(C1851&lt;$R$10,C1851,$R$10)))</f>
        <v>0.11970908</v>
      </c>
      <c r="H1851">
        <f>IF('Input and Summary Results'!$J$4="yes",'Data Transformation'!F1851,'Data Transformation'!D1851)</f>
        <v>7.3163839999999994E-2</v>
      </c>
      <c r="I1851">
        <f t="shared" si="115"/>
        <v>93</v>
      </c>
    </row>
    <row r="1852" spans="2:9" x14ac:dyDescent="0.25">
      <c r="B1852">
        <f>IF('Input and Summary Results'!D1434=0,FALSE,'Input and Summary Results'!$B1434)</f>
        <v>93</v>
      </c>
      <c r="C1852">
        <f>IF(OR(B1852=0,'Input and Summary Results'!D1434=0,'Input and Summary Results'!D1434=""),FALSE,'Input and Summary Results'!$D1434)</f>
        <v>0.12630644999999999</v>
      </c>
      <c r="D1852">
        <f>IF(OR(B1852=0,'Input and Summary Results'!E1434=0),FALSE,'Input and Summary Results'!$E1434)</f>
        <v>6.7897689999999997E-2</v>
      </c>
      <c r="E1852">
        <f t="shared" si="116"/>
        <v>-0.8985744710766278</v>
      </c>
      <c r="F1852">
        <f t="shared" si="117"/>
        <v>0.23330239635426378</v>
      </c>
      <c r="G1852">
        <f>IF('Input and Summary Results'!$J$4="yes",IF(C1852=FALSE,FALSE,IF('Data Transformation'!E1852&lt;$R$10,E1852,$R$10)),IF(C1852=FALSE,FALSE,IF(C1852&lt;$R$10,C1852,$R$10)))</f>
        <v>0.12630644999999999</v>
      </c>
      <c r="H1852">
        <f>IF('Input and Summary Results'!$J$4="yes",'Data Transformation'!F1852,'Data Transformation'!D1852)</f>
        <v>6.7897689999999997E-2</v>
      </c>
      <c r="I1852">
        <f t="shared" si="115"/>
        <v>93</v>
      </c>
    </row>
    <row r="1853" spans="2:9" x14ac:dyDescent="0.25">
      <c r="B1853">
        <f>IF('Input and Summary Results'!D1435=0,FALSE,'Input and Summary Results'!$B1435)</f>
        <v>93</v>
      </c>
      <c r="C1853">
        <f>IF(OR(B1853=0,'Input and Summary Results'!D1435=0,'Input and Summary Results'!D1435=""),FALSE,'Input and Summary Results'!$D1435)</f>
        <v>0.14381244000000001</v>
      </c>
      <c r="D1853">
        <f>IF(OR(B1853=0,'Input and Summary Results'!E1435=0),FALSE,'Input and Summary Results'!$E1435)</f>
        <v>5.1507509999999999E-2</v>
      </c>
      <c r="E1853">
        <f t="shared" si="116"/>
        <v>-0.84220354517928031</v>
      </c>
      <c r="F1853">
        <f t="shared" si="117"/>
        <v>0.15544037316938644</v>
      </c>
      <c r="G1853">
        <f>IF('Input and Summary Results'!$J$4="yes",IF(C1853=FALSE,FALSE,IF('Data Transformation'!E1853&lt;$R$10,E1853,$R$10)),IF(C1853=FALSE,FALSE,IF(C1853&lt;$R$10,C1853,$R$10)))</f>
        <v>0.14381244000000001</v>
      </c>
      <c r="H1853">
        <f>IF('Input and Summary Results'!$J$4="yes",'Data Transformation'!F1853,'Data Transformation'!D1853)</f>
        <v>5.1507509999999999E-2</v>
      </c>
      <c r="I1853">
        <f t="shared" si="115"/>
        <v>93</v>
      </c>
    </row>
    <row r="1854" spans="2:9" x14ac:dyDescent="0.25">
      <c r="B1854">
        <f>IF('Input and Summary Results'!D1436=0,FALSE,'Input and Summary Results'!$B1436)</f>
        <v>93</v>
      </c>
      <c r="C1854">
        <f>IF(OR(B1854=0,'Input and Summary Results'!D1436=0,'Input and Summary Results'!D1436=""),FALSE,'Input and Summary Results'!$D1436)</f>
        <v>0.14431146</v>
      </c>
      <c r="D1854">
        <f>IF(OR(B1854=0,'Input and Summary Results'!E1436=0),FALSE,'Input and Summary Results'!$E1436)</f>
        <v>9.2840300000000001E-2</v>
      </c>
      <c r="E1854">
        <f t="shared" si="116"/>
        <v>-0.84069917952922857</v>
      </c>
      <c r="F1854">
        <f t="shared" si="117"/>
        <v>0.27920644833057612</v>
      </c>
      <c r="G1854">
        <f>IF('Input and Summary Results'!$J$4="yes",IF(C1854=FALSE,FALSE,IF('Data Transformation'!E1854&lt;$R$10,E1854,$R$10)),IF(C1854=FALSE,FALSE,IF(C1854&lt;$R$10,C1854,$R$10)))</f>
        <v>0.14431146</v>
      </c>
      <c r="H1854">
        <f>IF('Input and Summary Results'!$J$4="yes",'Data Transformation'!F1854,'Data Transformation'!D1854)</f>
        <v>9.2840300000000001E-2</v>
      </c>
      <c r="I1854">
        <f t="shared" si="115"/>
        <v>93</v>
      </c>
    </row>
    <row r="1855" spans="2:9" x14ac:dyDescent="0.25">
      <c r="B1855">
        <f>IF('Input and Summary Results'!D1437=0,FALSE,'Input and Summary Results'!$B1437)</f>
        <v>93</v>
      </c>
      <c r="C1855">
        <f>IF(OR(B1855=0,'Input and Summary Results'!D1437=0,'Input and Summary Results'!D1437=""),FALSE,'Input and Summary Results'!$D1437)</f>
        <v>0.14844031999999999</v>
      </c>
      <c r="D1855">
        <f>IF(OR(B1855=0,'Input and Summary Results'!E1437=0),FALSE,'Input and Summary Results'!$E1437)</f>
        <v>4.9295039999999998E-2</v>
      </c>
      <c r="E1855">
        <f t="shared" si="116"/>
        <v>-0.82844811809255925</v>
      </c>
      <c r="F1855">
        <f t="shared" si="117"/>
        <v>0.14412558097422587</v>
      </c>
      <c r="G1855">
        <f>IF('Input and Summary Results'!$J$4="yes",IF(C1855=FALSE,FALSE,IF('Data Transformation'!E1855&lt;$R$10,E1855,$R$10)),IF(C1855=FALSE,FALSE,IF(C1855&lt;$R$10,C1855,$R$10)))</f>
        <v>0.14844031999999999</v>
      </c>
      <c r="H1855">
        <f>IF('Input and Summary Results'!$J$4="yes",'Data Transformation'!F1855,'Data Transformation'!D1855)</f>
        <v>4.9295039999999998E-2</v>
      </c>
      <c r="I1855">
        <f t="shared" si="115"/>
        <v>93</v>
      </c>
    </row>
    <row r="1856" spans="2:9" x14ac:dyDescent="0.25">
      <c r="B1856">
        <f>IF('Input and Summary Results'!D1438=0,FALSE,'Input and Summary Results'!$B1438)</f>
        <v>93</v>
      </c>
      <c r="C1856">
        <f>IF(OR(B1856=0,'Input and Summary Results'!D1438=0,'Input and Summary Results'!D1438=""),FALSE,'Input and Summary Results'!$D1438)</f>
        <v>0.14864638999999999</v>
      </c>
      <c r="D1856">
        <f>IF(OR(B1856=0,'Input and Summary Results'!E1438=0),FALSE,'Input and Summary Results'!$E1438)</f>
        <v>7.3942160000000007E-2</v>
      </c>
      <c r="E1856">
        <f t="shared" si="116"/>
        <v>-0.8278456335301313</v>
      </c>
      <c r="F1856">
        <f t="shared" si="117"/>
        <v>0.21588749945424174</v>
      </c>
      <c r="G1856">
        <f>IF('Input and Summary Results'!$J$4="yes",IF(C1856=FALSE,FALSE,IF('Data Transformation'!E1856&lt;$R$10,E1856,$R$10)),IF(C1856=FALSE,FALSE,IF(C1856&lt;$R$10,C1856,$R$10)))</f>
        <v>0.14864638999999999</v>
      </c>
      <c r="H1856">
        <f>IF('Input and Summary Results'!$J$4="yes",'Data Transformation'!F1856,'Data Transformation'!D1856)</f>
        <v>7.3942160000000007E-2</v>
      </c>
      <c r="I1856">
        <f t="shared" si="115"/>
        <v>93</v>
      </c>
    </row>
    <row r="1857" spans="2:9" x14ac:dyDescent="0.25">
      <c r="B1857">
        <f>IF('Input and Summary Results'!D1439=0,FALSE,'Input and Summary Results'!$B1439)</f>
        <v>93</v>
      </c>
      <c r="C1857">
        <f>IF(OR(B1857=0,'Input and Summary Results'!D1439=0,'Input and Summary Results'!D1439=""),FALSE,'Input and Summary Results'!$D1439)</f>
        <v>0.17611168999999999</v>
      </c>
      <c r="D1857">
        <f>IF(OR(B1857=0,'Input and Summary Results'!E1439=0),FALSE,'Input and Summary Results'!$E1439)</f>
        <v>0.1115425</v>
      </c>
      <c r="E1857">
        <f t="shared" si="116"/>
        <v>-0.7542118153331685</v>
      </c>
      <c r="F1857">
        <f t="shared" si="117"/>
        <v>0.27487922579131463</v>
      </c>
      <c r="G1857">
        <f>IF('Input and Summary Results'!$J$4="yes",IF(C1857=FALSE,FALSE,IF('Data Transformation'!E1857&lt;$R$10,E1857,$R$10)),IF(C1857=FALSE,FALSE,IF(C1857&lt;$R$10,C1857,$R$10)))</f>
        <v>0.17611168999999999</v>
      </c>
      <c r="H1857">
        <f>IF('Input and Summary Results'!$J$4="yes",'Data Transformation'!F1857,'Data Transformation'!D1857)</f>
        <v>0.1115425</v>
      </c>
      <c r="I1857">
        <f t="shared" si="115"/>
        <v>93</v>
      </c>
    </row>
    <row r="1858" spans="2:9" x14ac:dyDescent="0.25">
      <c r="B1858">
        <f>IF('Input and Summary Results'!D1440=0,FALSE,'Input and Summary Results'!$B1440)</f>
        <v>93</v>
      </c>
      <c r="C1858">
        <f>IF(OR(B1858=0,'Input and Summary Results'!D1440=0,'Input and Summary Results'!D1440=""),FALSE,'Input and Summary Results'!$D1440)</f>
        <v>0.17997608000000001</v>
      </c>
      <c r="D1858">
        <f>IF(OR(B1858=0,'Input and Summary Results'!E1440=0),FALSE,'Input and Summary Results'!$E1440)</f>
        <v>9.3564480000000005E-2</v>
      </c>
      <c r="E1858">
        <f t="shared" si="116"/>
        <v>-0.74478521164288669</v>
      </c>
      <c r="F1858">
        <f t="shared" si="117"/>
        <v>0.22562434030122228</v>
      </c>
      <c r="G1858">
        <f>IF('Input and Summary Results'!$J$4="yes",IF(C1858=FALSE,FALSE,IF('Data Transformation'!E1858&lt;$R$10,E1858,$R$10)),IF(C1858=FALSE,FALSE,IF(C1858&lt;$R$10,C1858,$R$10)))</f>
        <v>0.17997608000000001</v>
      </c>
      <c r="H1858">
        <f>IF('Input and Summary Results'!$J$4="yes",'Data Transformation'!F1858,'Data Transformation'!D1858)</f>
        <v>9.3564480000000005E-2</v>
      </c>
      <c r="I1858">
        <f t="shared" si="115"/>
        <v>93</v>
      </c>
    </row>
    <row r="1859" spans="2:9" x14ac:dyDescent="0.25">
      <c r="B1859">
        <f>IF('Input and Summary Results'!D1441=0,FALSE,'Input and Summary Results'!$B1441)</f>
        <v>93</v>
      </c>
      <c r="C1859">
        <f>IF(OR(B1859=0,'Input and Summary Results'!D1441=0,'Input and Summary Results'!D1441=""),FALSE,'Input and Summary Results'!$D1441)</f>
        <v>0.18860853</v>
      </c>
      <c r="D1859">
        <f>IF(OR(B1859=0,'Input and Summary Results'!E1441=0),FALSE,'Input and Summary Results'!$E1441)</f>
        <v>8.2174059999999993E-2</v>
      </c>
      <c r="E1859">
        <f t="shared" si="116"/>
        <v>-0.72443866977388194</v>
      </c>
      <c r="F1859">
        <f t="shared" si="117"/>
        <v>0.18908764115811727</v>
      </c>
      <c r="G1859">
        <f>IF('Input and Summary Results'!$J$4="yes",IF(C1859=FALSE,FALSE,IF('Data Transformation'!E1859&lt;$R$10,E1859,$R$10)),IF(C1859=FALSE,FALSE,IF(C1859&lt;$R$10,C1859,$R$10)))</f>
        <v>0.18860853</v>
      </c>
      <c r="H1859">
        <f>IF('Input and Summary Results'!$J$4="yes",'Data Transformation'!F1859,'Data Transformation'!D1859)</f>
        <v>8.2174059999999993E-2</v>
      </c>
      <c r="I1859">
        <f t="shared" si="115"/>
        <v>93</v>
      </c>
    </row>
    <row r="1860" spans="2:9" x14ac:dyDescent="0.25">
      <c r="B1860">
        <f>IF('Input and Summary Results'!D1442=0,FALSE,'Input and Summary Results'!$B1442)</f>
        <v>93</v>
      </c>
      <c r="C1860">
        <f>IF(OR(B1860=0,'Input and Summary Results'!D1442=0,'Input and Summary Results'!D1442=""),FALSE,'Input and Summary Results'!$D1442)</f>
        <v>0.19978483999999999</v>
      </c>
      <c r="D1860">
        <f>IF(OR(B1860=0,'Input and Summary Results'!E1442=0),FALSE,'Input and Summary Results'!$E1442)</f>
        <v>0.10892937</v>
      </c>
      <c r="E1860">
        <f t="shared" si="116"/>
        <v>-0.6994374698344511</v>
      </c>
      <c r="F1860">
        <f t="shared" si="117"/>
        <v>0.23663130085345813</v>
      </c>
      <c r="G1860">
        <f>IF('Input and Summary Results'!$J$4="yes",IF(C1860=FALSE,FALSE,IF('Data Transformation'!E1860&lt;$R$10,E1860,$R$10)),IF(C1860=FALSE,FALSE,IF(C1860&lt;$R$10,C1860,$R$10)))</f>
        <v>0.19978483999999999</v>
      </c>
      <c r="H1860">
        <f>IF('Input and Summary Results'!$J$4="yes",'Data Transformation'!F1860,'Data Transformation'!D1860)</f>
        <v>0.10892937</v>
      </c>
      <c r="I1860">
        <f t="shared" si="115"/>
        <v>93</v>
      </c>
    </row>
    <row r="1861" spans="2:9" x14ac:dyDescent="0.25">
      <c r="B1861">
        <f>IF('Input and Summary Results'!D1443=0,FALSE,'Input and Summary Results'!$B1443)</f>
        <v>93</v>
      </c>
      <c r="C1861">
        <f>IF(OR(B1861=0,'Input and Summary Results'!D1443=0,'Input and Summary Results'!D1443=""),FALSE,'Input and Summary Results'!$D1443)</f>
        <v>0.20922186000000001</v>
      </c>
      <c r="D1861">
        <f>IF(OR(B1861=0,'Input and Summary Results'!E1443=0),FALSE,'Input and Summary Results'!$E1443)</f>
        <v>8.7589760000000003E-2</v>
      </c>
      <c r="E1861">
        <f t="shared" si="116"/>
        <v>-0.67939294130860617</v>
      </c>
      <c r="F1861">
        <f t="shared" si="117"/>
        <v>0.18169208437397508</v>
      </c>
      <c r="G1861">
        <f>IF('Input and Summary Results'!$J$4="yes",IF(C1861=FALSE,FALSE,IF('Data Transformation'!E1861&lt;$R$10,E1861,$R$10)),IF(C1861=FALSE,FALSE,IF(C1861&lt;$R$10,C1861,$R$10)))</f>
        <v>0.20922186000000001</v>
      </c>
      <c r="H1861">
        <f>IF('Input and Summary Results'!$J$4="yes",'Data Transformation'!F1861,'Data Transformation'!D1861)</f>
        <v>8.7589760000000003E-2</v>
      </c>
      <c r="I1861">
        <f t="shared" ref="I1861:I1924" si="118">IF(G1861=FALSE,"",B1861)</f>
        <v>93</v>
      </c>
    </row>
    <row r="1862" spans="2:9" x14ac:dyDescent="0.25">
      <c r="B1862">
        <f>IF('Input and Summary Results'!D1444=0,FALSE,'Input and Summary Results'!$B1444)</f>
        <v>93</v>
      </c>
      <c r="C1862">
        <f>IF(OR(B1862=0,'Input and Summary Results'!D1444=0,'Input and Summary Results'!D1444=""),FALSE,'Input and Summary Results'!$D1444)</f>
        <v>0.23328029</v>
      </c>
      <c r="D1862">
        <f>IF(OR(B1862=0,'Input and Summary Results'!E1444=0),FALSE,'Input and Summary Results'!$E1444)</f>
        <v>8.1214259999999996E-2</v>
      </c>
      <c r="E1862">
        <f t="shared" si="116"/>
        <v>-0.63212195347305278</v>
      </c>
      <c r="F1862">
        <f t="shared" si="117"/>
        <v>0.15109287132659172</v>
      </c>
      <c r="G1862">
        <f>IF('Input and Summary Results'!$J$4="yes",IF(C1862=FALSE,FALSE,IF('Data Transformation'!E1862&lt;$R$10,E1862,$R$10)),IF(C1862=FALSE,FALSE,IF(C1862&lt;$R$10,C1862,$R$10)))</f>
        <v>0.23328029</v>
      </c>
      <c r="H1862">
        <f>IF('Input and Summary Results'!$J$4="yes",'Data Transformation'!F1862,'Data Transformation'!D1862)</f>
        <v>8.1214259999999996E-2</v>
      </c>
      <c r="I1862">
        <f t="shared" si="118"/>
        <v>93</v>
      </c>
    </row>
    <row r="1863" spans="2:9" x14ac:dyDescent="0.25">
      <c r="B1863">
        <f>IF('Input and Summary Results'!D1445=0,FALSE,'Input and Summary Results'!$B1445)</f>
        <v>93</v>
      </c>
      <c r="C1863">
        <f>IF(OR(B1863=0,'Input and Summary Results'!D1445=0,'Input and Summary Results'!D1445=""),FALSE,'Input and Summary Results'!$D1445)</f>
        <v>0.24584568000000001</v>
      </c>
      <c r="D1863">
        <f>IF(OR(B1863=0,'Input and Summary Results'!E1445=0),FALSE,'Input and Summary Results'!$E1445)</f>
        <v>6.0518950000000002E-2</v>
      </c>
      <c r="E1863">
        <f t="shared" si="116"/>
        <v>-0.60933741872889635</v>
      </c>
      <c r="F1863">
        <f t="shared" si="117"/>
        <v>0.1068362246593066</v>
      </c>
      <c r="G1863">
        <f>IF('Input and Summary Results'!$J$4="yes",IF(C1863=FALSE,FALSE,IF('Data Transformation'!E1863&lt;$R$10,E1863,$R$10)),IF(C1863=FALSE,FALSE,IF(C1863&lt;$R$10,C1863,$R$10)))</f>
        <v>0.24584568000000001</v>
      </c>
      <c r="H1863">
        <f>IF('Input and Summary Results'!$J$4="yes",'Data Transformation'!F1863,'Data Transformation'!D1863)</f>
        <v>6.0518950000000002E-2</v>
      </c>
      <c r="I1863">
        <f t="shared" si="118"/>
        <v>93</v>
      </c>
    </row>
    <row r="1864" spans="2:9" x14ac:dyDescent="0.25">
      <c r="B1864">
        <f>IF('Input and Summary Results'!D1446=0,FALSE,'Input and Summary Results'!$B1446)</f>
        <v>93</v>
      </c>
      <c r="C1864">
        <f>IF(OR(B1864=0,'Input and Summary Results'!D1446=0,'Input and Summary Results'!D1446=""),FALSE,'Input and Summary Results'!$D1446)</f>
        <v>0.35674285</v>
      </c>
      <c r="D1864">
        <f>IF(OR(B1864=0,'Input and Summary Results'!E1446=0),FALSE,'Input and Summary Results'!$E1446)</f>
        <v>7.6204460000000002E-2</v>
      </c>
      <c r="E1864">
        <f t="shared" si="116"/>
        <v>-0.44764472245063391</v>
      </c>
      <c r="F1864">
        <f t="shared" si="117"/>
        <v>9.2707494039474106E-2</v>
      </c>
      <c r="G1864">
        <f>IF('Input and Summary Results'!$J$4="yes",IF(C1864=FALSE,FALSE,IF('Data Transformation'!E1864&lt;$R$10,E1864,$R$10)),IF(C1864=FALSE,FALSE,IF(C1864&lt;$R$10,C1864,$R$10)))</f>
        <v>0.35674285</v>
      </c>
      <c r="H1864">
        <f>IF('Input and Summary Results'!$J$4="yes",'Data Transformation'!F1864,'Data Transformation'!D1864)</f>
        <v>7.6204460000000002E-2</v>
      </c>
      <c r="I1864">
        <f t="shared" si="118"/>
        <v>93</v>
      </c>
    </row>
    <row r="1865" spans="2:9" x14ac:dyDescent="0.25">
      <c r="B1865">
        <f>IF('Input and Summary Results'!D1447=0,FALSE,'Input and Summary Results'!$B1447)</f>
        <v>94</v>
      </c>
      <c r="C1865">
        <f>IF(OR(B1865=0,'Input and Summary Results'!D1447=0,'Input and Summary Results'!D1447=""),FALSE,'Input and Summary Results'!$D1447)</f>
        <v>0.24509597999999999</v>
      </c>
      <c r="D1865">
        <f>IF(OR(B1865=0,'Input and Summary Results'!E1447=0),FALSE,'Input and Summary Results'!$E1447)</f>
        <v>8.4445839999999994E-2</v>
      </c>
      <c r="E1865">
        <f t="shared" si="116"/>
        <v>-0.61066381187372698</v>
      </c>
      <c r="F1865">
        <f t="shared" si="117"/>
        <v>0.1495311941060804</v>
      </c>
      <c r="G1865">
        <f>IF('Input and Summary Results'!$J$4="yes",IF(C1865=FALSE,FALSE,IF('Data Transformation'!E1865&lt;$R$10,E1865,$R$10)),IF(C1865=FALSE,FALSE,IF(C1865&lt;$R$10,C1865,$R$10)))</f>
        <v>0.24509597999999999</v>
      </c>
      <c r="H1865">
        <f>IF('Input and Summary Results'!$J$4="yes",'Data Transformation'!F1865,'Data Transformation'!D1865)</f>
        <v>8.4445839999999994E-2</v>
      </c>
      <c r="I1865">
        <f t="shared" si="118"/>
        <v>94</v>
      </c>
    </row>
    <row r="1866" spans="2:9" x14ac:dyDescent="0.25">
      <c r="B1866">
        <f>IF('Input and Summary Results'!D1448=0,FALSE,'Input and Summary Results'!$B1448)</f>
        <v>94</v>
      </c>
      <c r="C1866">
        <f>IF(OR(B1866=0,'Input and Summary Results'!D1448=0,'Input and Summary Results'!D1448=""),FALSE,'Input and Summary Results'!$D1448)</f>
        <v>0.73532169000000003</v>
      </c>
      <c r="D1866">
        <f>IF(OR(B1866=0,'Input and Summary Results'!E1448=0),FALSE,'Input and Summary Results'!$E1448)</f>
        <v>4.9251089999999997E-2</v>
      </c>
      <c r="E1866">
        <f t="shared" si="116"/>
        <v>-0.13352262332734691</v>
      </c>
      <c r="F1866">
        <f t="shared" si="117"/>
        <v>2.9068873325360494E-2</v>
      </c>
      <c r="G1866">
        <f>IF('Input and Summary Results'!$J$4="yes",IF(C1866=FALSE,FALSE,IF('Data Transformation'!E1866&lt;$R$10,E1866,$R$10)),IF(C1866=FALSE,FALSE,IF(C1866&lt;$R$10,C1866,$R$10)))</f>
        <v>0.73532169000000003</v>
      </c>
      <c r="H1866">
        <f>IF('Input and Summary Results'!$J$4="yes",'Data Transformation'!F1866,'Data Transformation'!D1866)</f>
        <v>4.9251089999999997E-2</v>
      </c>
      <c r="I1866">
        <f t="shared" si="118"/>
        <v>94</v>
      </c>
    </row>
    <row r="1867" spans="2:9" x14ac:dyDescent="0.25">
      <c r="B1867">
        <f>IF('Input and Summary Results'!D1449=0,FALSE,'Input and Summary Results'!$B1449)</f>
        <v>94</v>
      </c>
      <c r="C1867">
        <f>IF(OR(B1867=0,'Input and Summary Results'!D1449=0,'Input and Summary Results'!D1449=""),FALSE,'Input and Summary Results'!$D1449)</f>
        <v>0.78639601000000003</v>
      </c>
      <c r="D1867">
        <f>IF(OR(B1867=0,'Input and Summary Results'!E1449=0),FALSE,'Input and Summary Results'!$E1449)</f>
        <v>5.9882190000000002E-2</v>
      </c>
      <c r="E1867">
        <f t="shared" si="116"/>
        <v>-0.10435869868479514</v>
      </c>
      <c r="F1867">
        <f t="shared" si="117"/>
        <v>3.3048070093844958E-2</v>
      </c>
      <c r="G1867">
        <f>IF('Input and Summary Results'!$J$4="yes",IF(C1867=FALSE,FALSE,IF('Data Transformation'!E1867&lt;$R$10,E1867,$R$10)),IF(C1867=FALSE,FALSE,IF(C1867&lt;$R$10,C1867,$R$10)))</f>
        <v>0.78639601000000003</v>
      </c>
      <c r="H1867">
        <f>IF('Input and Summary Results'!$J$4="yes",'Data Transformation'!F1867,'Data Transformation'!D1867)</f>
        <v>5.9882190000000002E-2</v>
      </c>
      <c r="I1867">
        <f t="shared" si="118"/>
        <v>94</v>
      </c>
    </row>
    <row r="1868" spans="2:9" x14ac:dyDescent="0.25">
      <c r="B1868">
        <f>IF('Input and Summary Results'!D1450=0,FALSE,'Input and Summary Results'!$B1450)</f>
        <v>94</v>
      </c>
      <c r="C1868">
        <f>IF(OR(B1868=0,'Input and Summary Results'!D1450=0,'Input and Summary Results'!D1450=""),FALSE,'Input and Summary Results'!$D1450)</f>
        <v>0.79342237999999998</v>
      </c>
      <c r="D1868">
        <f>IF(OR(B1868=0,'Input and Summary Results'!E1450=0),FALSE,'Input and Summary Results'!$E1450)</f>
        <v>4.442372E-2</v>
      </c>
      <c r="E1868">
        <f t="shared" si="116"/>
        <v>-0.10049555358026382</v>
      </c>
      <c r="F1868">
        <f t="shared" si="117"/>
        <v>2.429966051625617E-2</v>
      </c>
      <c r="G1868">
        <f>IF('Input and Summary Results'!$J$4="yes",IF(C1868=FALSE,FALSE,IF('Data Transformation'!E1868&lt;$R$10,E1868,$R$10)),IF(C1868=FALSE,FALSE,IF(C1868&lt;$R$10,C1868,$R$10)))</f>
        <v>0.79342237999999998</v>
      </c>
      <c r="H1868">
        <f>IF('Input and Summary Results'!$J$4="yes",'Data Transformation'!F1868,'Data Transformation'!D1868)</f>
        <v>4.442372E-2</v>
      </c>
      <c r="I1868">
        <f t="shared" si="118"/>
        <v>94</v>
      </c>
    </row>
    <row r="1869" spans="2:9" x14ac:dyDescent="0.25">
      <c r="B1869">
        <f>IF('Input and Summary Results'!D1451=0,FALSE,'Input and Summary Results'!$B1451)</f>
        <v>94</v>
      </c>
      <c r="C1869">
        <f>IF(OR(B1869=0,'Input and Summary Results'!D1451=0,'Input and Summary Results'!D1451=""),FALSE,'Input and Summary Results'!$D1451)</f>
        <v>0.87832060000000001</v>
      </c>
      <c r="D1869">
        <f>IF(OR(B1869=0,'Input and Summary Results'!E1451=0),FALSE,'Input and Summary Results'!$E1451)</f>
        <v>5.8786409999999997E-2</v>
      </c>
      <c r="E1869">
        <f t="shared" si="116"/>
        <v>-5.6346931250590045E-2</v>
      </c>
      <c r="F1869">
        <f t="shared" si="117"/>
        <v>2.9047823699000115E-2</v>
      </c>
      <c r="G1869">
        <f>IF('Input and Summary Results'!$J$4="yes",IF(C1869=FALSE,FALSE,IF('Data Transformation'!E1869&lt;$R$10,E1869,$R$10)),IF(C1869=FALSE,FALSE,IF(C1869&lt;$R$10,C1869,$R$10)))</f>
        <v>0.87832060000000001</v>
      </c>
      <c r="H1869">
        <f>IF('Input and Summary Results'!$J$4="yes",'Data Transformation'!F1869,'Data Transformation'!D1869)</f>
        <v>5.8786409999999997E-2</v>
      </c>
      <c r="I1869">
        <f t="shared" si="118"/>
        <v>94</v>
      </c>
    </row>
    <row r="1870" spans="2:9" x14ac:dyDescent="0.25">
      <c r="B1870">
        <f>IF('Input and Summary Results'!D1452=0,FALSE,'Input and Summary Results'!$B1452)</f>
        <v>94</v>
      </c>
      <c r="C1870">
        <f>IF(OR(B1870=0,'Input and Summary Results'!D1452=0,'Input and Summary Results'!D1452=""),FALSE,'Input and Summary Results'!$D1452)</f>
        <v>0.99436247</v>
      </c>
      <c r="D1870">
        <f>IF(OR(B1870=0,'Input and Summary Results'!E1452=0),FALSE,'Input and Summary Results'!$E1452)</f>
        <v>9.0386900000000006E-2</v>
      </c>
      <c r="E1870">
        <f t="shared" si="116"/>
        <v>-2.4552755364519469E-3</v>
      </c>
      <c r="F1870">
        <f t="shared" si="117"/>
        <v>3.9450316945288576E-2</v>
      </c>
      <c r="G1870">
        <f>IF('Input and Summary Results'!$J$4="yes",IF(C1870=FALSE,FALSE,IF('Data Transformation'!E1870&lt;$R$10,E1870,$R$10)),IF(C1870=FALSE,FALSE,IF(C1870&lt;$R$10,C1870,$R$10)))</f>
        <v>0.99436247</v>
      </c>
      <c r="H1870">
        <f>IF('Input and Summary Results'!$J$4="yes",'Data Transformation'!F1870,'Data Transformation'!D1870)</f>
        <v>9.0386900000000006E-2</v>
      </c>
      <c r="I1870">
        <f t="shared" si="118"/>
        <v>94</v>
      </c>
    </row>
    <row r="1871" spans="2:9" x14ac:dyDescent="0.25">
      <c r="B1871">
        <f>IF('Input and Summary Results'!D1453=0,FALSE,'Input and Summary Results'!$B1453)</f>
        <v>94</v>
      </c>
      <c r="C1871">
        <f>IF(OR(B1871=0,'Input and Summary Results'!D1453=0,'Input and Summary Results'!D1453=""),FALSE,'Input and Summary Results'!$D1453)</f>
        <v>1.02838805</v>
      </c>
      <c r="D1871">
        <f>IF(OR(B1871=0,'Input and Summary Results'!E1453=0),FALSE,'Input and Summary Results'!$E1453)</f>
        <v>7.1226310000000001E-2</v>
      </c>
      <c r="E1871">
        <f t="shared" si="116"/>
        <v>1.215702144300132E-2</v>
      </c>
      <c r="F1871">
        <f t="shared" si="117"/>
        <v>3.0058904846278604E-2</v>
      </c>
      <c r="G1871">
        <f>IF('Input and Summary Results'!$J$4="yes",IF(C1871=FALSE,FALSE,IF('Data Transformation'!E1871&lt;$R$10,E1871,$R$10)),IF(C1871=FALSE,FALSE,IF(C1871&lt;$R$10,C1871,$R$10)))</f>
        <v>1.02838805</v>
      </c>
      <c r="H1871">
        <f>IF('Input and Summary Results'!$J$4="yes",'Data Transformation'!F1871,'Data Transformation'!D1871)</f>
        <v>7.1226310000000001E-2</v>
      </c>
      <c r="I1871">
        <f t="shared" si="118"/>
        <v>94</v>
      </c>
    </row>
    <row r="1872" spans="2:9" x14ac:dyDescent="0.25">
      <c r="B1872">
        <f>IF('Input and Summary Results'!D1454=0,FALSE,'Input and Summary Results'!$B1454)</f>
        <v>94</v>
      </c>
      <c r="C1872">
        <f>IF(OR(B1872=0,'Input and Summary Results'!D1454=0,'Input and Summary Results'!D1454=""),FALSE,'Input and Summary Results'!$D1454)</f>
        <v>1.0330884300000001</v>
      </c>
      <c r="D1872">
        <f>IF(OR(B1872=0,'Input and Summary Results'!E1454=0),FALSE,'Input and Summary Results'!$E1454)</f>
        <v>0.10175027</v>
      </c>
      <c r="E1872">
        <f t="shared" si="116"/>
        <v>1.4137497722246312E-2</v>
      </c>
      <c r="F1872">
        <f t="shared" si="117"/>
        <v>4.2745244160753981E-2</v>
      </c>
      <c r="G1872">
        <f>IF('Input and Summary Results'!$J$4="yes",IF(C1872=FALSE,FALSE,IF('Data Transformation'!E1872&lt;$R$10,E1872,$R$10)),IF(C1872=FALSE,FALSE,IF(C1872&lt;$R$10,C1872,$R$10)))</f>
        <v>1.0330884300000001</v>
      </c>
      <c r="H1872">
        <f>IF('Input and Summary Results'!$J$4="yes",'Data Transformation'!F1872,'Data Transformation'!D1872)</f>
        <v>0.10175027</v>
      </c>
      <c r="I1872">
        <f t="shared" si="118"/>
        <v>94</v>
      </c>
    </row>
    <row r="1873" spans="2:9" x14ac:dyDescent="0.25">
      <c r="B1873">
        <f>IF('Input and Summary Results'!D1455=0,FALSE,'Input and Summary Results'!$B1455)</f>
        <v>94</v>
      </c>
      <c r="C1873">
        <f>IF(OR(B1873=0,'Input and Summary Results'!D1455=0,'Input and Summary Results'!D1455=""),FALSE,'Input and Summary Results'!$D1455)</f>
        <v>1.0496944399999999</v>
      </c>
      <c r="D1873">
        <f>IF(OR(B1873=0,'Input and Summary Results'!E1455=0),FALSE,'Input and Summary Results'!$E1455)</f>
        <v>5.300796E-2</v>
      </c>
      <c r="E1873">
        <f t="shared" si="116"/>
        <v>2.1062896846548666E-2</v>
      </c>
      <c r="F1873">
        <f t="shared" si="117"/>
        <v>2.1916334662113672E-2</v>
      </c>
      <c r="G1873">
        <f>IF('Input and Summary Results'!$J$4="yes",IF(C1873=FALSE,FALSE,IF('Data Transformation'!E1873&lt;$R$10,E1873,$R$10)),IF(C1873=FALSE,FALSE,IF(C1873&lt;$R$10,C1873,$R$10)))</f>
        <v>1.0496944399999999</v>
      </c>
      <c r="H1873">
        <f>IF('Input and Summary Results'!$J$4="yes",'Data Transformation'!F1873,'Data Transformation'!D1873)</f>
        <v>5.300796E-2</v>
      </c>
      <c r="I1873">
        <f t="shared" si="118"/>
        <v>94</v>
      </c>
    </row>
    <row r="1874" spans="2:9" x14ac:dyDescent="0.25">
      <c r="B1874">
        <f>IF('Input and Summary Results'!D1456=0,FALSE,'Input and Summary Results'!$B1456)</f>
        <v>94</v>
      </c>
      <c r="C1874">
        <f>IF(OR(B1874=0,'Input and Summary Results'!D1456=0,'Input and Summary Results'!D1456=""),FALSE,'Input and Summary Results'!$D1456)</f>
        <v>1.0679713200000001</v>
      </c>
      <c r="D1874">
        <f>IF(OR(B1874=0,'Input and Summary Results'!E1456=0),FALSE,'Input and Summary Results'!$E1456)</f>
        <v>4.0686130000000001E-2</v>
      </c>
      <c r="E1874">
        <f t="shared" si="116"/>
        <v>2.8559590021203889E-2</v>
      </c>
      <c r="F1874">
        <f t="shared" si="117"/>
        <v>1.6533946267396019E-2</v>
      </c>
      <c r="G1874">
        <f>IF('Input and Summary Results'!$J$4="yes",IF(C1874=FALSE,FALSE,IF('Data Transformation'!E1874&lt;$R$10,E1874,$R$10)),IF(C1874=FALSE,FALSE,IF(C1874&lt;$R$10,C1874,$R$10)))</f>
        <v>1.0679713200000001</v>
      </c>
      <c r="H1874">
        <f>IF('Input and Summary Results'!$J$4="yes",'Data Transformation'!F1874,'Data Transformation'!D1874)</f>
        <v>4.0686130000000001E-2</v>
      </c>
      <c r="I1874">
        <f t="shared" si="118"/>
        <v>94</v>
      </c>
    </row>
    <row r="1875" spans="2:9" x14ac:dyDescent="0.25">
      <c r="B1875">
        <f>IF('Input and Summary Results'!D1457=0,FALSE,'Input and Summary Results'!$B1457)</f>
        <v>94</v>
      </c>
      <c r="C1875">
        <f>IF(OR(B1875=0,'Input and Summary Results'!D1457=0,'Input and Summary Results'!D1457=""),FALSE,'Input and Summary Results'!$D1457)</f>
        <v>1.13848492</v>
      </c>
      <c r="D1875">
        <f>IF(OR(B1875=0,'Input and Summary Results'!E1457=0),FALSE,'Input and Summary Results'!$E1457)</f>
        <v>6.4377229999999994E-2</v>
      </c>
      <c r="E1875">
        <f t="shared" si="116"/>
        <v>5.632728246617176E-2</v>
      </c>
      <c r="F1875">
        <f t="shared" si="117"/>
        <v>2.4541140009127216E-2</v>
      </c>
      <c r="G1875">
        <f>IF('Input and Summary Results'!$J$4="yes",IF(C1875=FALSE,FALSE,IF('Data Transformation'!E1875&lt;$R$10,E1875,$R$10)),IF(C1875=FALSE,FALSE,IF(C1875&lt;$R$10,C1875,$R$10)))</f>
        <v>1.13848492</v>
      </c>
      <c r="H1875">
        <f>IF('Input and Summary Results'!$J$4="yes",'Data Transformation'!F1875,'Data Transformation'!D1875)</f>
        <v>6.4377229999999994E-2</v>
      </c>
      <c r="I1875">
        <f t="shared" si="118"/>
        <v>94</v>
      </c>
    </row>
    <row r="1876" spans="2:9" x14ac:dyDescent="0.25">
      <c r="B1876">
        <f>IF('Input and Summary Results'!D1458=0,FALSE,'Input and Summary Results'!$B1458)</f>
        <v>95</v>
      </c>
      <c r="C1876">
        <f>IF(OR(B1876=0,'Input and Summary Results'!D1458=0,'Input and Summary Results'!D1458=""),FALSE,'Input and Summary Results'!$D1458)</f>
        <v>7.7231850000000005E-2</v>
      </c>
      <c r="D1876">
        <f>IF(OR(B1876=0,'Input and Summary Results'!E1458=0),FALSE,'Input and Summary Results'!$E1458)</f>
        <v>7.5900780000000001E-2</v>
      </c>
      <c r="E1876">
        <f t="shared" si="116"/>
        <v>-1.1122035620129991</v>
      </c>
      <c r="F1876">
        <f t="shared" si="117"/>
        <v>0.42652012764163999</v>
      </c>
      <c r="G1876">
        <f>IF('Input and Summary Results'!$J$4="yes",IF(C1876=FALSE,FALSE,IF('Data Transformation'!E1876&lt;$R$10,E1876,$R$10)),IF(C1876=FALSE,FALSE,IF(C1876&lt;$R$10,C1876,$R$10)))</f>
        <v>7.7231850000000005E-2</v>
      </c>
      <c r="H1876">
        <f>IF('Input and Summary Results'!$J$4="yes",'Data Transformation'!F1876,'Data Transformation'!D1876)</f>
        <v>7.5900780000000001E-2</v>
      </c>
      <c r="I1876">
        <f t="shared" si="118"/>
        <v>95</v>
      </c>
    </row>
    <row r="1877" spans="2:9" x14ac:dyDescent="0.25">
      <c r="B1877">
        <f>IF('Input and Summary Results'!D1459=0,FALSE,'Input and Summary Results'!$B1459)</f>
        <v>95</v>
      </c>
      <c r="C1877">
        <f>IF(OR(B1877=0,'Input and Summary Results'!D1459=0,'Input and Summary Results'!D1459=""),FALSE,'Input and Summary Results'!$D1459)</f>
        <v>9.9919530000000006E-2</v>
      </c>
      <c r="D1877">
        <f>IF(OR(B1877=0,'Input and Summary Results'!E1459=0),FALSE,'Input and Summary Results'!$E1459)</f>
        <v>8.0740129999999993E-2</v>
      </c>
      <c r="E1877">
        <f t="shared" si="116"/>
        <v>-1.000349617457045</v>
      </c>
      <c r="F1877">
        <f t="shared" si="117"/>
        <v>0.35069436795789571</v>
      </c>
      <c r="G1877">
        <f>IF('Input and Summary Results'!$J$4="yes",IF(C1877=FALSE,FALSE,IF('Data Transformation'!E1877&lt;$R$10,E1877,$R$10)),IF(C1877=FALSE,FALSE,IF(C1877&lt;$R$10,C1877,$R$10)))</f>
        <v>9.9919530000000006E-2</v>
      </c>
      <c r="H1877">
        <f>IF('Input and Summary Results'!$J$4="yes",'Data Transformation'!F1877,'Data Transformation'!D1877)</f>
        <v>8.0740129999999993E-2</v>
      </c>
      <c r="I1877">
        <f t="shared" si="118"/>
        <v>95</v>
      </c>
    </row>
    <row r="1878" spans="2:9" x14ac:dyDescent="0.25">
      <c r="B1878">
        <f>IF('Input and Summary Results'!D1460=0,FALSE,'Input and Summary Results'!$B1460)</f>
        <v>95</v>
      </c>
      <c r="C1878">
        <f>IF(OR(B1878=0,'Input and Summary Results'!D1460=0,'Input and Summary Results'!D1460=""),FALSE,'Input and Summary Results'!$D1460)</f>
        <v>0.13348489999999999</v>
      </c>
      <c r="D1878">
        <f>IF(OR(B1878=0,'Input and Summary Results'!E1460=0),FALSE,'Input and Summary Results'!$E1460)</f>
        <v>7.0170060000000006E-2</v>
      </c>
      <c r="E1878">
        <f t="shared" si="116"/>
        <v>-0.87456785952471827</v>
      </c>
      <c r="F1878">
        <f t="shared" si="117"/>
        <v>0.22814420237794691</v>
      </c>
      <c r="G1878">
        <f>IF('Input and Summary Results'!$J$4="yes",IF(C1878=FALSE,FALSE,IF('Data Transformation'!E1878&lt;$R$10,E1878,$R$10)),IF(C1878=FALSE,FALSE,IF(C1878&lt;$R$10,C1878,$R$10)))</f>
        <v>0.13348489999999999</v>
      </c>
      <c r="H1878">
        <f>IF('Input and Summary Results'!$J$4="yes",'Data Transformation'!F1878,'Data Transformation'!D1878)</f>
        <v>7.0170060000000006E-2</v>
      </c>
      <c r="I1878">
        <f t="shared" si="118"/>
        <v>95</v>
      </c>
    </row>
    <row r="1879" spans="2:9" x14ac:dyDescent="0.25">
      <c r="B1879">
        <f>IF('Input and Summary Results'!D1461=0,FALSE,'Input and Summary Results'!$B1461)</f>
        <v>95</v>
      </c>
      <c r="C1879">
        <f>IF(OR(B1879=0,'Input and Summary Results'!D1461=0,'Input and Summary Results'!D1461=""),FALSE,'Input and Summary Results'!$D1461)</f>
        <v>0.1341435</v>
      </c>
      <c r="D1879">
        <f>IF(OR(B1879=0,'Input and Summary Results'!E1461=0),FALSE,'Input and Summary Results'!$E1461)</f>
        <v>5.302523E-2</v>
      </c>
      <c r="E1879">
        <f t="shared" si="116"/>
        <v>-0.87243036646967342</v>
      </c>
      <c r="F1879">
        <f t="shared" si="117"/>
        <v>0.17155471431713054</v>
      </c>
      <c r="G1879">
        <f>IF('Input and Summary Results'!$J$4="yes",IF(C1879=FALSE,FALSE,IF('Data Transformation'!E1879&lt;$R$10,E1879,$R$10)),IF(C1879=FALSE,FALSE,IF(C1879&lt;$R$10,C1879,$R$10)))</f>
        <v>0.1341435</v>
      </c>
      <c r="H1879">
        <f>IF('Input and Summary Results'!$J$4="yes",'Data Transformation'!F1879,'Data Transformation'!D1879)</f>
        <v>5.302523E-2</v>
      </c>
      <c r="I1879">
        <f t="shared" si="118"/>
        <v>95</v>
      </c>
    </row>
    <row r="1880" spans="2:9" x14ac:dyDescent="0.25">
      <c r="B1880">
        <f>IF('Input and Summary Results'!D1462=0,FALSE,'Input and Summary Results'!$B1462)</f>
        <v>95</v>
      </c>
      <c r="C1880">
        <f>IF(OR(B1880=0,'Input and Summary Results'!D1462=0,'Input and Summary Results'!D1462=""),FALSE,'Input and Summary Results'!$D1462)</f>
        <v>0.14179728</v>
      </c>
      <c r="D1880">
        <f>IF(OR(B1880=0,'Input and Summary Results'!E1462=0),FALSE,'Input and Summary Results'!$E1462)</f>
        <v>8.4569329999999998E-2</v>
      </c>
      <c r="E1880">
        <f t="shared" si="116"/>
        <v>-0.84833209984632718</v>
      </c>
      <c r="F1880">
        <f t="shared" si="117"/>
        <v>0.25884198356978355</v>
      </c>
      <c r="G1880">
        <f>IF('Input and Summary Results'!$J$4="yes",IF(C1880=FALSE,FALSE,IF('Data Transformation'!E1880&lt;$R$10,E1880,$R$10)),IF(C1880=FALSE,FALSE,IF(C1880&lt;$R$10,C1880,$R$10)))</f>
        <v>0.14179728</v>
      </c>
      <c r="H1880">
        <f>IF('Input and Summary Results'!$J$4="yes",'Data Transformation'!F1880,'Data Transformation'!D1880)</f>
        <v>8.4569329999999998E-2</v>
      </c>
      <c r="I1880">
        <f t="shared" si="118"/>
        <v>95</v>
      </c>
    </row>
    <row r="1881" spans="2:9" x14ac:dyDescent="0.25">
      <c r="B1881">
        <f>IF('Input and Summary Results'!D1463=0,FALSE,'Input and Summary Results'!$B1463)</f>
        <v>95</v>
      </c>
      <c r="C1881">
        <f>IF(OR(B1881=0,'Input and Summary Results'!D1463=0,'Input and Summary Results'!D1463=""),FALSE,'Input and Summary Results'!$D1463)</f>
        <v>0.14580657</v>
      </c>
      <c r="D1881">
        <f>IF(OR(B1881=0,'Input and Summary Results'!E1463=0),FALSE,'Input and Summary Results'!$E1463)</f>
        <v>4.6885049999999998E-2</v>
      </c>
      <c r="E1881">
        <f t="shared" si="116"/>
        <v>-0.83622290639897434</v>
      </c>
      <c r="F1881">
        <f t="shared" si="117"/>
        <v>0.13955552002903571</v>
      </c>
      <c r="G1881">
        <f>IF('Input and Summary Results'!$J$4="yes",IF(C1881=FALSE,FALSE,IF('Data Transformation'!E1881&lt;$R$10,E1881,$R$10)),IF(C1881=FALSE,FALSE,IF(C1881&lt;$R$10,C1881,$R$10)))</f>
        <v>0.14580657</v>
      </c>
      <c r="H1881">
        <f>IF('Input and Summary Results'!$J$4="yes",'Data Transformation'!F1881,'Data Transformation'!D1881)</f>
        <v>4.6885049999999998E-2</v>
      </c>
      <c r="I1881">
        <f t="shared" si="118"/>
        <v>95</v>
      </c>
    </row>
    <row r="1882" spans="2:9" x14ac:dyDescent="0.25">
      <c r="B1882">
        <f>IF('Input and Summary Results'!D1464=0,FALSE,'Input and Summary Results'!$B1464)</f>
        <v>95</v>
      </c>
      <c r="C1882">
        <f>IF(OR(B1882=0,'Input and Summary Results'!D1464=0,'Input and Summary Results'!D1464=""),FALSE,'Input and Summary Results'!$D1464)</f>
        <v>0.15347347</v>
      </c>
      <c r="D1882">
        <f>IF(OR(B1882=0,'Input and Summary Results'!E1464=0),FALSE,'Input and Summary Results'!$E1464)</f>
        <v>8.6750270000000004E-2</v>
      </c>
      <c r="E1882">
        <f t="shared" si="116"/>
        <v>-0.81396668747279555</v>
      </c>
      <c r="F1882">
        <f t="shared" si="117"/>
        <v>0.24531677807245778</v>
      </c>
      <c r="G1882">
        <f>IF('Input and Summary Results'!$J$4="yes",IF(C1882=FALSE,FALSE,IF('Data Transformation'!E1882&lt;$R$10,E1882,$R$10)),IF(C1882=FALSE,FALSE,IF(C1882&lt;$R$10,C1882,$R$10)))</f>
        <v>0.15347347</v>
      </c>
      <c r="H1882">
        <f>IF('Input and Summary Results'!$J$4="yes",'Data Transformation'!F1882,'Data Transformation'!D1882)</f>
        <v>8.6750270000000004E-2</v>
      </c>
      <c r="I1882">
        <f t="shared" si="118"/>
        <v>95</v>
      </c>
    </row>
    <row r="1883" spans="2:9" x14ac:dyDescent="0.25">
      <c r="B1883">
        <f>IF('Input and Summary Results'!D1465=0,FALSE,'Input and Summary Results'!$B1465)</f>
        <v>95</v>
      </c>
      <c r="C1883">
        <f>IF(OR(B1883=0,'Input and Summary Results'!D1465=0,'Input and Summary Results'!D1465=""),FALSE,'Input and Summary Results'!$D1465)</f>
        <v>0.15927556000000001</v>
      </c>
      <c r="D1883">
        <f>IF(OR(B1883=0,'Input and Summary Results'!E1465=0),FALSE,'Input and Summary Results'!$E1465)</f>
        <v>6.2425080000000001E-2</v>
      </c>
      <c r="E1883">
        <f t="shared" si="116"/>
        <v>-0.79785085929892785</v>
      </c>
      <c r="F1883">
        <f t="shared" si="117"/>
        <v>0.17009819158695785</v>
      </c>
      <c r="G1883">
        <f>IF('Input and Summary Results'!$J$4="yes",IF(C1883=FALSE,FALSE,IF('Data Transformation'!E1883&lt;$R$10,E1883,$R$10)),IF(C1883=FALSE,FALSE,IF(C1883&lt;$R$10,C1883,$R$10)))</f>
        <v>0.15927556000000001</v>
      </c>
      <c r="H1883">
        <f>IF('Input and Summary Results'!$J$4="yes",'Data Transformation'!F1883,'Data Transformation'!D1883)</f>
        <v>6.2425080000000001E-2</v>
      </c>
      <c r="I1883">
        <f t="shared" si="118"/>
        <v>95</v>
      </c>
    </row>
    <row r="1884" spans="2:9" x14ac:dyDescent="0.25">
      <c r="B1884">
        <f>IF('Input and Summary Results'!D1466=0,FALSE,'Input and Summary Results'!$B1466)</f>
        <v>95</v>
      </c>
      <c r="C1884">
        <f>IF(OR(B1884=0,'Input and Summary Results'!D1466=0,'Input and Summary Results'!D1466=""),FALSE,'Input and Summary Results'!$D1466)</f>
        <v>0.18184559</v>
      </c>
      <c r="D1884">
        <f>IF(OR(B1884=0,'Input and Summary Results'!E1466=0),FALSE,'Input and Summary Results'!$E1466)</f>
        <v>6.7668790000000006E-2</v>
      </c>
      <c r="E1884">
        <f t="shared" si="116"/>
        <v>-0.7402972267065393</v>
      </c>
      <c r="F1884">
        <f t="shared" si="117"/>
        <v>0.1615010562532751</v>
      </c>
      <c r="G1884">
        <f>IF('Input and Summary Results'!$J$4="yes",IF(C1884=FALSE,FALSE,IF('Data Transformation'!E1884&lt;$R$10,E1884,$R$10)),IF(C1884=FALSE,FALSE,IF(C1884&lt;$R$10,C1884,$R$10)))</f>
        <v>0.18184559</v>
      </c>
      <c r="H1884">
        <f>IF('Input and Summary Results'!$J$4="yes",'Data Transformation'!F1884,'Data Transformation'!D1884)</f>
        <v>6.7668790000000006E-2</v>
      </c>
      <c r="I1884">
        <f t="shared" si="118"/>
        <v>95</v>
      </c>
    </row>
    <row r="1885" spans="2:9" x14ac:dyDescent="0.25">
      <c r="B1885">
        <f>IF('Input and Summary Results'!D1467=0,FALSE,'Input and Summary Results'!$B1467)</f>
        <v>95</v>
      </c>
      <c r="C1885">
        <f>IF(OR(B1885=0,'Input and Summary Results'!D1467=0,'Input and Summary Results'!D1467=""),FALSE,'Input and Summary Results'!$D1467)</f>
        <v>0.18453020000000001</v>
      </c>
      <c r="D1885">
        <f>IF(OR(B1885=0,'Input and Summary Results'!E1467=0),FALSE,'Input and Summary Results'!$E1467)</f>
        <v>6.4881339999999996E-2</v>
      </c>
      <c r="E1885">
        <f t="shared" si="116"/>
        <v>-0.73393254755345583</v>
      </c>
      <c r="F1885">
        <f t="shared" si="117"/>
        <v>0.15259562694886797</v>
      </c>
      <c r="G1885">
        <f>IF('Input and Summary Results'!$J$4="yes",IF(C1885=FALSE,FALSE,IF('Data Transformation'!E1885&lt;$R$10,E1885,$R$10)),IF(C1885=FALSE,FALSE,IF(C1885&lt;$R$10,C1885,$R$10)))</f>
        <v>0.18453020000000001</v>
      </c>
      <c r="H1885">
        <f>IF('Input and Summary Results'!$J$4="yes",'Data Transformation'!F1885,'Data Transformation'!D1885)</f>
        <v>6.4881339999999996E-2</v>
      </c>
      <c r="I1885">
        <f t="shared" si="118"/>
        <v>95</v>
      </c>
    </row>
    <row r="1886" spans="2:9" x14ac:dyDescent="0.25">
      <c r="B1886">
        <f>IF('Input and Summary Results'!D1468=0,FALSE,'Input and Summary Results'!$B1468)</f>
        <v>95</v>
      </c>
      <c r="C1886">
        <f>IF(OR(B1886=0,'Input and Summary Results'!D1468=0,'Input and Summary Results'!D1468=""),FALSE,'Input and Summary Results'!$D1468)</f>
        <v>0.19395132000000001</v>
      </c>
      <c r="D1886">
        <f>IF(OR(B1886=0,'Input and Summary Results'!E1468=0),FALSE,'Input and Summary Results'!$E1468)</f>
        <v>5.4570479999999998E-2</v>
      </c>
      <c r="E1886">
        <f t="shared" si="116"/>
        <v>-0.71230726031880831</v>
      </c>
      <c r="F1886">
        <f t="shared" si="117"/>
        <v>0.12211099321211114</v>
      </c>
      <c r="G1886">
        <f>IF('Input and Summary Results'!$J$4="yes",IF(C1886=FALSE,FALSE,IF('Data Transformation'!E1886&lt;$R$10,E1886,$R$10)),IF(C1886=FALSE,FALSE,IF(C1886&lt;$R$10,C1886,$R$10)))</f>
        <v>0.19395132000000001</v>
      </c>
      <c r="H1886">
        <f>IF('Input and Summary Results'!$J$4="yes",'Data Transformation'!F1886,'Data Transformation'!D1886)</f>
        <v>5.4570479999999998E-2</v>
      </c>
      <c r="I1886">
        <f t="shared" si="118"/>
        <v>95</v>
      </c>
    </row>
    <row r="1887" spans="2:9" x14ac:dyDescent="0.25">
      <c r="B1887">
        <f>IF('Input and Summary Results'!D1469=0,FALSE,'Input and Summary Results'!$B1469)</f>
        <v>95</v>
      </c>
      <c r="C1887">
        <f>IF(OR(B1887=0,'Input and Summary Results'!D1469=0,'Input and Summary Results'!D1469=""),FALSE,'Input and Summary Results'!$D1469)</f>
        <v>0.19525099000000001</v>
      </c>
      <c r="D1887">
        <f>IF(OR(B1887=0,'Input and Summary Results'!E1469=0),FALSE,'Input and Summary Results'!$E1469)</f>
        <v>5.6827040000000002E-2</v>
      </c>
      <c r="E1887">
        <f t="shared" si="116"/>
        <v>-0.70940675539971676</v>
      </c>
      <c r="F1887">
        <f t="shared" si="117"/>
        <v>0.12631400926571487</v>
      </c>
      <c r="G1887">
        <f>IF('Input and Summary Results'!$J$4="yes",IF(C1887=FALSE,FALSE,IF('Data Transformation'!E1887&lt;$R$10,E1887,$R$10)),IF(C1887=FALSE,FALSE,IF(C1887&lt;$R$10,C1887,$R$10)))</f>
        <v>0.19525099000000001</v>
      </c>
      <c r="H1887">
        <f>IF('Input and Summary Results'!$J$4="yes",'Data Transformation'!F1887,'Data Transformation'!D1887)</f>
        <v>5.6827040000000002E-2</v>
      </c>
      <c r="I1887">
        <f t="shared" si="118"/>
        <v>95</v>
      </c>
    </row>
    <row r="1888" spans="2:9" x14ac:dyDescent="0.25">
      <c r="B1888">
        <f>IF('Input and Summary Results'!D1470=0,FALSE,'Input and Summary Results'!$B1470)</f>
        <v>95</v>
      </c>
      <c r="C1888">
        <f>IF(OR(B1888=0,'Input and Summary Results'!D1470=0,'Input and Summary Results'!D1470=""),FALSE,'Input and Summary Results'!$D1470)</f>
        <v>0.23483682</v>
      </c>
      <c r="D1888">
        <f>IF(OR(B1888=0,'Input and Summary Results'!E1470=0),FALSE,'Input and Summary Results'!$E1470)</f>
        <v>0.10190831</v>
      </c>
      <c r="E1888">
        <f t="shared" si="116"/>
        <v>-0.62923380917413496</v>
      </c>
      <c r="F1888">
        <f t="shared" si="117"/>
        <v>0.18833591146396891</v>
      </c>
      <c r="G1888">
        <f>IF('Input and Summary Results'!$J$4="yes",IF(C1888=FALSE,FALSE,IF('Data Transformation'!E1888&lt;$R$10,E1888,$R$10)),IF(C1888=FALSE,FALSE,IF(C1888&lt;$R$10,C1888,$R$10)))</f>
        <v>0.23483682</v>
      </c>
      <c r="H1888">
        <f>IF('Input and Summary Results'!$J$4="yes",'Data Transformation'!F1888,'Data Transformation'!D1888)</f>
        <v>0.10190831</v>
      </c>
      <c r="I1888">
        <f t="shared" si="118"/>
        <v>95</v>
      </c>
    </row>
    <row r="1889" spans="2:9" x14ac:dyDescent="0.25">
      <c r="B1889">
        <f>IF('Input and Summary Results'!D1471=0,FALSE,'Input and Summary Results'!$B1471)</f>
        <v>95</v>
      </c>
      <c r="C1889">
        <f>IF(OR(B1889=0,'Input and Summary Results'!D1471=0,'Input and Summary Results'!D1471=""),FALSE,'Input and Summary Results'!$D1471)</f>
        <v>0.24532809</v>
      </c>
      <c r="D1889">
        <f>IF(OR(B1889=0,'Input and Summary Results'!E1471=0),FALSE,'Input and Summary Results'!$E1471)</f>
        <v>9.0753340000000002E-2</v>
      </c>
      <c r="E1889">
        <f t="shared" si="116"/>
        <v>-0.61025272234575489</v>
      </c>
      <c r="F1889">
        <f t="shared" si="117"/>
        <v>0.16054806263726262</v>
      </c>
      <c r="G1889">
        <f>IF('Input and Summary Results'!$J$4="yes",IF(C1889=FALSE,FALSE,IF('Data Transformation'!E1889&lt;$R$10,E1889,$R$10)),IF(C1889=FALSE,FALSE,IF(C1889&lt;$R$10,C1889,$R$10)))</f>
        <v>0.24532809</v>
      </c>
      <c r="H1889">
        <f>IF('Input and Summary Results'!$J$4="yes",'Data Transformation'!F1889,'Data Transformation'!D1889)</f>
        <v>9.0753340000000002E-2</v>
      </c>
      <c r="I1889">
        <f t="shared" si="118"/>
        <v>95</v>
      </c>
    </row>
    <row r="1890" spans="2:9" x14ac:dyDescent="0.25">
      <c r="B1890">
        <f>IF('Input and Summary Results'!D1472=0,FALSE,'Input and Summary Results'!$B1472)</f>
        <v>95</v>
      </c>
      <c r="C1890">
        <f>IF(OR(B1890=0,'Input and Summary Results'!D1472=0,'Input and Summary Results'!D1472=""),FALSE,'Input and Summary Results'!$D1472)</f>
        <v>0.25642659000000001</v>
      </c>
      <c r="D1890">
        <f>IF(OR(B1890=0,'Input and Summary Results'!E1472=0),FALSE,'Input and Summary Results'!$E1472)</f>
        <v>7.4365700000000007E-2</v>
      </c>
      <c r="E1890">
        <f t="shared" si="116"/>
        <v>-0.5910369429148139</v>
      </c>
      <c r="F1890">
        <f t="shared" si="117"/>
        <v>0.12586336619770983</v>
      </c>
      <c r="G1890">
        <f>IF('Input and Summary Results'!$J$4="yes",IF(C1890=FALSE,FALSE,IF('Data Transformation'!E1890&lt;$R$10,E1890,$R$10)),IF(C1890=FALSE,FALSE,IF(C1890&lt;$R$10,C1890,$R$10)))</f>
        <v>0.25642659000000001</v>
      </c>
      <c r="H1890">
        <f>IF('Input and Summary Results'!$J$4="yes",'Data Transformation'!F1890,'Data Transformation'!D1890)</f>
        <v>7.4365700000000007E-2</v>
      </c>
      <c r="I1890">
        <f t="shared" si="118"/>
        <v>95</v>
      </c>
    </row>
    <row r="1891" spans="2:9" x14ac:dyDescent="0.25">
      <c r="B1891">
        <f>IF('Input and Summary Results'!D1473=0,FALSE,'Input and Summary Results'!$B1473)</f>
        <v>95</v>
      </c>
      <c r="C1891">
        <f>IF(OR(B1891=0,'Input and Summary Results'!D1473=0,'Input and Summary Results'!D1473=""),FALSE,'Input and Summary Results'!$D1473)</f>
        <v>0.25713807999999999</v>
      </c>
      <c r="D1891">
        <f>IF(OR(B1891=0,'Input and Summary Results'!E1473=0),FALSE,'Input and Summary Results'!$E1473)</f>
        <v>7.6934459999999996E-2</v>
      </c>
      <c r="E1891">
        <f t="shared" si="116"/>
        <v>-0.58983360321227152</v>
      </c>
      <c r="F1891">
        <f t="shared" si="117"/>
        <v>0.12985068427049001</v>
      </c>
      <c r="G1891">
        <f>IF('Input and Summary Results'!$J$4="yes",IF(C1891=FALSE,FALSE,IF('Data Transformation'!E1891&lt;$R$10,E1891,$R$10)),IF(C1891=FALSE,FALSE,IF(C1891&lt;$R$10,C1891,$R$10)))</f>
        <v>0.25713807999999999</v>
      </c>
      <c r="H1891">
        <f>IF('Input and Summary Results'!$J$4="yes",'Data Transformation'!F1891,'Data Transformation'!D1891)</f>
        <v>7.6934459999999996E-2</v>
      </c>
      <c r="I1891">
        <f t="shared" si="118"/>
        <v>95</v>
      </c>
    </row>
    <row r="1892" spans="2:9" x14ac:dyDescent="0.25">
      <c r="B1892">
        <f>IF('Input and Summary Results'!D1474=0,FALSE,'Input and Summary Results'!$B1474)</f>
        <v>95</v>
      </c>
      <c r="C1892">
        <f>IF(OR(B1892=0,'Input and Summary Results'!D1474=0,'Input and Summary Results'!D1474=""),FALSE,'Input and Summary Results'!$D1474)</f>
        <v>0.31461824999999999</v>
      </c>
      <c r="D1892">
        <f>IF(OR(B1892=0,'Input and Summary Results'!E1474=0),FALSE,'Input and Summary Results'!$E1474)</f>
        <v>9.6472569999999994E-2</v>
      </c>
      <c r="E1892">
        <f t="shared" si="116"/>
        <v>-0.50221608894600289</v>
      </c>
      <c r="F1892">
        <f t="shared" si="117"/>
        <v>0.13307904223610678</v>
      </c>
      <c r="G1892">
        <f>IF('Input and Summary Results'!$J$4="yes",IF(C1892=FALSE,FALSE,IF('Data Transformation'!E1892&lt;$R$10,E1892,$R$10)),IF(C1892=FALSE,FALSE,IF(C1892&lt;$R$10,C1892,$R$10)))</f>
        <v>0.31461824999999999</v>
      </c>
      <c r="H1892">
        <f>IF('Input and Summary Results'!$J$4="yes",'Data Transformation'!F1892,'Data Transformation'!D1892)</f>
        <v>9.6472569999999994E-2</v>
      </c>
      <c r="I1892">
        <f t="shared" si="118"/>
        <v>95</v>
      </c>
    </row>
    <row r="1893" spans="2:9" x14ac:dyDescent="0.25">
      <c r="B1893">
        <f>IF('Input and Summary Results'!D1475=0,FALSE,'Input and Summary Results'!$B1475)</f>
        <v>96</v>
      </c>
      <c r="C1893">
        <f>IF(OR(B1893=0,'Input and Summary Results'!D1475=0,'Input and Summary Results'!D1475=""),FALSE,'Input and Summary Results'!$D1475)</f>
        <v>0.41249775</v>
      </c>
      <c r="D1893">
        <f>IF(OR(B1893=0,'Input and Summary Results'!E1475=0),FALSE,'Input and Summary Results'!$E1475)</f>
        <v>8.0420409999999998E-2</v>
      </c>
      <c r="E1893">
        <f t="shared" si="116"/>
        <v>-0.38457841599950893</v>
      </c>
      <c r="F1893">
        <f t="shared" si="117"/>
        <v>8.4612480771107237E-2</v>
      </c>
      <c r="G1893">
        <f>IF('Input and Summary Results'!$J$4="yes",IF(C1893=FALSE,FALSE,IF('Data Transformation'!E1893&lt;$R$10,E1893,$R$10)),IF(C1893=FALSE,FALSE,IF(C1893&lt;$R$10,C1893,$R$10)))</f>
        <v>0.41249775</v>
      </c>
      <c r="H1893">
        <f>IF('Input and Summary Results'!$J$4="yes",'Data Transformation'!F1893,'Data Transformation'!D1893)</f>
        <v>8.0420409999999998E-2</v>
      </c>
      <c r="I1893">
        <f t="shared" si="118"/>
        <v>96</v>
      </c>
    </row>
    <row r="1894" spans="2:9" x14ac:dyDescent="0.25">
      <c r="B1894">
        <f>IF('Input and Summary Results'!D1476=0,FALSE,'Input and Summary Results'!$B1476)</f>
        <v>96</v>
      </c>
      <c r="C1894">
        <f>IF(OR(B1894=0,'Input and Summary Results'!D1476=0,'Input and Summary Results'!D1476=""),FALSE,'Input and Summary Results'!$D1476)</f>
        <v>0.72841507999999999</v>
      </c>
      <c r="D1894">
        <f>IF(OR(B1894=0,'Input and Summary Results'!E1476=0),FALSE,'Input and Summary Results'!$E1476)</f>
        <v>5.416754E-2</v>
      </c>
      <c r="E1894">
        <f t="shared" si="116"/>
        <v>-0.13762107181040331</v>
      </c>
      <c r="F1894">
        <f t="shared" si="117"/>
        <v>3.2273785929857468E-2</v>
      </c>
      <c r="G1894">
        <f>IF('Input and Summary Results'!$J$4="yes",IF(C1894=FALSE,FALSE,IF('Data Transformation'!E1894&lt;$R$10,E1894,$R$10)),IF(C1894=FALSE,FALSE,IF(C1894&lt;$R$10,C1894,$R$10)))</f>
        <v>0.72841507999999999</v>
      </c>
      <c r="H1894">
        <f>IF('Input and Summary Results'!$J$4="yes",'Data Transformation'!F1894,'Data Transformation'!D1894)</f>
        <v>5.416754E-2</v>
      </c>
      <c r="I1894">
        <f t="shared" si="118"/>
        <v>96</v>
      </c>
    </row>
    <row r="1895" spans="2:9" x14ac:dyDescent="0.25">
      <c r="B1895">
        <f>IF('Input and Summary Results'!D1477=0,FALSE,'Input and Summary Results'!$B1477)</f>
        <v>96</v>
      </c>
      <c r="C1895">
        <f>IF(OR(B1895=0,'Input and Summary Results'!D1477=0,'Input and Summary Results'!D1477=""),FALSE,'Input and Summary Results'!$D1477)</f>
        <v>0.73222124</v>
      </c>
      <c r="D1895">
        <f>IF(OR(B1895=0,'Input and Summary Results'!E1477=0),FALSE,'Input and Summary Results'!$E1477)</f>
        <v>5.0415670000000003E-2</v>
      </c>
      <c r="E1895">
        <f t="shared" si="116"/>
        <v>-0.13535767741979074</v>
      </c>
      <c r="F1895">
        <f t="shared" si="117"/>
        <v>2.9882226279041017E-2</v>
      </c>
      <c r="G1895">
        <f>IF('Input and Summary Results'!$J$4="yes",IF(C1895=FALSE,FALSE,IF('Data Transformation'!E1895&lt;$R$10,E1895,$R$10)),IF(C1895=FALSE,FALSE,IF(C1895&lt;$R$10,C1895,$R$10)))</f>
        <v>0.73222124</v>
      </c>
      <c r="H1895">
        <f>IF('Input and Summary Results'!$J$4="yes",'Data Transformation'!F1895,'Data Transformation'!D1895)</f>
        <v>5.0415670000000003E-2</v>
      </c>
      <c r="I1895">
        <f t="shared" si="118"/>
        <v>96</v>
      </c>
    </row>
    <row r="1896" spans="2:9" x14ac:dyDescent="0.25">
      <c r="B1896">
        <f>IF('Input and Summary Results'!D1478=0,FALSE,'Input and Summary Results'!$B1478)</f>
        <v>96</v>
      </c>
      <c r="C1896">
        <f>IF(OR(B1896=0,'Input and Summary Results'!D1478=0,'Input and Summary Results'!D1478=""),FALSE,'Input and Summary Results'!$D1478)</f>
        <v>0.80482463000000004</v>
      </c>
      <c r="D1896">
        <f>IF(OR(B1896=0,'Input and Summary Results'!E1478=0),FALSE,'Input and Summary Results'!$E1478)</f>
        <v>0.10268885</v>
      </c>
      <c r="E1896">
        <f t="shared" si="116"/>
        <v>-9.4298741396730321E-2</v>
      </c>
      <c r="F1896">
        <f t="shared" si="117"/>
        <v>5.5374747788223128E-2</v>
      </c>
      <c r="G1896">
        <f>IF('Input and Summary Results'!$J$4="yes",IF(C1896=FALSE,FALSE,IF('Data Transformation'!E1896&lt;$R$10,E1896,$R$10)),IF(C1896=FALSE,FALSE,IF(C1896&lt;$R$10,C1896,$R$10)))</f>
        <v>0.80482463000000004</v>
      </c>
      <c r="H1896">
        <f>IF('Input and Summary Results'!$J$4="yes",'Data Transformation'!F1896,'Data Transformation'!D1896)</f>
        <v>0.10268885</v>
      </c>
      <c r="I1896">
        <f t="shared" si="118"/>
        <v>96</v>
      </c>
    </row>
    <row r="1897" spans="2:9" x14ac:dyDescent="0.25">
      <c r="B1897">
        <f>IF('Input and Summary Results'!D1479=0,FALSE,'Input and Summary Results'!$B1479)</f>
        <v>96</v>
      </c>
      <c r="C1897">
        <f>IF(OR(B1897=0,'Input and Summary Results'!D1479=0,'Input and Summary Results'!D1479=""),FALSE,'Input and Summary Results'!$D1479)</f>
        <v>0.94781780000000004</v>
      </c>
      <c r="D1897">
        <f>IF(OR(B1897=0,'Input and Summary Results'!E1479=0),FALSE,'Input and Summary Results'!$E1479)</f>
        <v>6.3305029999999998E-2</v>
      </c>
      <c r="E1897">
        <f t="shared" si="116"/>
        <v>-2.3275139518039195E-2</v>
      </c>
      <c r="F1897">
        <f t="shared" si="117"/>
        <v>2.8986987815590715E-2</v>
      </c>
      <c r="G1897">
        <f>IF('Input and Summary Results'!$J$4="yes",IF(C1897=FALSE,FALSE,IF('Data Transformation'!E1897&lt;$R$10,E1897,$R$10)),IF(C1897=FALSE,FALSE,IF(C1897&lt;$R$10,C1897,$R$10)))</f>
        <v>0.94781780000000004</v>
      </c>
      <c r="H1897">
        <f>IF('Input and Summary Results'!$J$4="yes",'Data Transformation'!F1897,'Data Transformation'!D1897)</f>
        <v>6.3305029999999998E-2</v>
      </c>
      <c r="I1897">
        <f t="shared" si="118"/>
        <v>96</v>
      </c>
    </row>
    <row r="1898" spans="2:9" x14ac:dyDescent="0.25">
      <c r="B1898">
        <f>IF('Input and Summary Results'!D1480=0,FALSE,'Input and Summary Results'!$B1480)</f>
        <v>96</v>
      </c>
      <c r="C1898">
        <f>IF(OR(B1898=0,'Input and Summary Results'!D1480=0,'Input and Summary Results'!D1480=""),FALSE,'Input and Summary Results'!$D1480)</f>
        <v>0.97360440999999998</v>
      </c>
      <c r="D1898">
        <f>IF(OR(B1898=0,'Input and Summary Results'!E1480=0),FALSE,'Input and Summary Results'!$E1480)</f>
        <v>5.1582820000000001E-2</v>
      </c>
      <c r="E1898">
        <f t="shared" ref="E1898:E1961" si="119">IF(C1898=FALSE,FALSE,LOG10(C1898))</f>
        <v>-1.16174676104405E-2</v>
      </c>
      <c r="F1898">
        <f t="shared" ref="F1898:F1961" si="120">IF(D1898=FALSE, FALSE,0.434*D1898/C1898)</f>
        <v>2.2993880933632995E-2</v>
      </c>
      <c r="G1898">
        <f>IF('Input and Summary Results'!$J$4="yes",IF(C1898=FALSE,FALSE,IF('Data Transformation'!E1898&lt;$R$10,E1898,$R$10)),IF(C1898=FALSE,FALSE,IF(C1898&lt;$R$10,C1898,$R$10)))</f>
        <v>0.97360440999999998</v>
      </c>
      <c r="H1898">
        <f>IF('Input and Summary Results'!$J$4="yes",'Data Transformation'!F1898,'Data Transformation'!D1898)</f>
        <v>5.1582820000000001E-2</v>
      </c>
      <c r="I1898">
        <f t="shared" si="118"/>
        <v>96</v>
      </c>
    </row>
    <row r="1899" spans="2:9" x14ac:dyDescent="0.25">
      <c r="B1899">
        <f>IF('Input and Summary Results'!D1481=0,FALSE,'Input and Summary Results'!$B1481)</f>
        <v>96</v>
      </c>
      <c r="C1899">
        <f>IF(OR(B1899=0,'Input and Summary Results'!D1481=0,'Input and Summary Results'!D1481=""),FALSE,'Input and Summary Results'!$D1481)</f>
        <v>1.02469432</v>
      </c>
      <c r="D1899">
        <f>IF(OR(B1899=0,'Input and Summary Results'!E1481=0),FALSE,'Input and Summary Results'!$E1481)</f>
        <v>8.1188250000000003E-2</v>
      </c>
      <c r="E1899">
        <f t="shared" si="119"/>
        <v>1.0594328868285669E-2</v>
      </c>
      <c r="F1899">
        <f t="shared" si="120"/>
        <v>3.4386548078064884E-2</v>
      </c>
      <c r="G1899">
        <f>IF('Input and Summary Results'!$J$4="yes",IF(C1899=FALSE,FALSE,IF('Data Transformation'!E1899&lt;$R$10,E1899,$R$10)),IF(C1899=FALSE,FALSE,IF(C1899&lt;$R$10,C1899,$R$10)))</f>
        <v>1.02469432</v>
      </c>
      <c r="H1899">
        <f>IF('Input and Summary Results'!$J$4="yes",'Data Transformation'!F1899,'Data Transformation'!D1899)</f>
        <v>8.1188250000000003E-2</v>
      </c>
      <c r="I1899">
        <f t="shared" si="118"/>
        <v>96</v>
      </c>
    </row>
    <row r="1900" spans="2:9" x14ac:dyDescent="0.25">
      <c r="B1900">
        <f>IF('Input and Summary Results'!D1482=0,FALSE,'Input and Summary Results'!$B1482)</f>
        <v>97</v>
      </c>
      <c r="C1900">
        <f>IF(OR(B1900=0,'Input and Summary Results'!D1482=0,'Input and Summary Results'!D1482=""),FALSE,'Input and Summary Results'!$D1482)</f>
        <v>0.37972034999999998</v>
      </c>
      <c r="D1900">
        <f>IF(OR(B1900=0,'Input and Summary Results'!E1482=0),FALSE,'Input and Summary Results'!$E1482)</f>
        <v>7.5207720000000006E-2</v>
      </c>
      <c r="E1900">
        <f t="shared" si="119"/>
        <v>-0.42053612749575192</v>
      </c>
      <c r="F1900">
        <f t="shared" si="120"/>
        <v>8.5958391432010436E-2</v>
      </c>
      <c r="G1900">
        <f>IF('Input and Summary Results'!$J$4="yes",IF(C1900=FALSE,FALSE,IF('Data Transformation'!E1900&lt;$R$10,E1900,$R$10)),IF(C1900=FALSE,FALSE,IF(C1900&lt;$R$10,C1900,$R$10)))</f>
        <v>0.37972034999999998</v>
      </c>
      <c r="H1900">
        <f>IF('Input and Summary Results'!$J$4="yes",'Data Transformation'!F1900,'Data Transformation'!D1900)</f>
        <v>7.5207720000000006E-2</v>
      </c>
      <c r="I1900">
        <f t="shared" si="118"/>
        <v>97</v>
      </c>
    </row>
    <row r="1901" spans="2:9" x14ac:dyDescent="0.25">
      <c r="B1901">
        <f>IF('Input and Summary Results'!D1483=0,FALSE,'Input and Summary Results'!$B1483)</f>
        <v>97</v>
      </c>
      <c r="C1901">
        <f>IF(OR(B1901=0,'Input and Summary Results'!D1483=0,'Input and Summary Results'!D1483=""),FALSE,'Input and Summary Results'!$D1483)</f>
        <v>0.39006999999999997</v>
      </c>
      <c r="D1901">
        <f>IF(OR(B1901=0,'Input and Summary Results'!E1483=0),FALSE,'Input and Summary Results'!$E1483)</f>
        <v>5.7572390000000001E-2</v>
      </c>
      <c r="E1901">
        <f t="shared" si="119"/>
        <v>-0.40885744967657922</v>
      </c>
      <c r="F1901">
        <f t="shared" si="120"/>
        <v>6.4056239290383787E-2</v>
      </c>
      <c r="G1901">
        <f>IF('Input and Summary Results'!$J$4="yes",IF(C1901=FALSE,FALSE,IF('Data Transformation'!E1901&lt;$R$10,E1901,$R$10)),IF(C1901=FALSE,FALSE,IF(C1901&lt;$R$10,C1901,$R$10)))</f>
        <v>0.39006999999999997</v>
      </c>
      <c r="H1901">
        <f>IF('Input and Summary Results'!$J$4="yes",'Data Transformation'!F1901,'Data Transformation'!D1901)</f>
        <v>5.7572390000000001E-2</v>
      </c>
      <c r="I1901">
        <f t="shared" si="118"/>
        <v>97</v>
      </c>
    </row>
    <row r="1902" spans="2:9" x14ac:dyDescent="0.25">
      <c r="B1902">
        <f>IF('Input and Summary Results'!D1484=0,FALSE,'Input and Summary Results'!$B1484)</f>
        <v>97</v>
      </c>
      <c r="C1902">
        <f>IF(OR(B1902=0,'Input and Summary Results'!D1484=0,'Input and Summary Results'!D1484=""),FALSE,'Input and Summary Results'!$D1484)</f>
        <v>0.67261232999999998</v>
      </c>
      <c r="D1902">
        <f>IF(OR(B1902=0,'Input and Summary Results'!E1484=0),FALSE,'Input and Summary Results'!$E1484)</f>
        <v>5.4024410000000002E-2</v>
      </c>
      <c r="E1902">
        <f t="shared" si="119"/>
        <v>-0.17223517567454957</v>
      </c>
      <c r="F1902">
        <f t="shared" si="120"/>
        <v>3.4859001083135069E-2</v>
      </c>
      <c r="G1902">
        <f>IF('Input and Summary Results'!$J$4="yes",IF(C1902=FALSE,FALSE,IF('Data Transformation'!E1902&lt;$R$10,E1902,$R$10)),IF(C1902=FALSE,FALSE,IF(C1902&lt;$R$10,C1902,$R$10)))</f>
        <v>0.67261232999999998</v>
      </c>
      <c r="H1902">
        <f>IF('Input and Summary Results'!$J$4="yes",'Data Transformation'!F1902,'Data Transformation'!D1902)</f>
        <v>5.4024410000000002E-2</v>
      </c>
      <c r="I1902">
        <f t="shared" si="118"/>
        <v>97</v>
      </c>
    </row>
    <row r="1903" spans="2:9" x14ac:dyDescent="0.25">
      <c r="B1903">
        <f>IF('Input and Summary Results'!D1485=0,FALSE,'Input and Summary Results'!$B1485)</f>
        <v>97</v>
      </c>
      <c r="C1903">
        <f>IF(OR(B1903=0,'Input and Summary Results'!D1485=0,'Input and Summary Results'!D1485=""),FALSE,'Input and Summary Results'!$D1485)</f>
        <v>0.82290638000000005</v>
      </c>
      <c r="D1903">
        <f>IF(OR(B1903=0,'Input and Summary Results'!E1485=0),FALSE,'Input and Summary Results'!$E1485)</f>
        <v>8.9299459999999997E-2</v>
      </c>
      <c r="E1903">
        <f t="shared" si="119"/>
        <v>-8.4649570574029637E-2</v>
      </c>
      <c r="F1903">
        <f t="shared" si="120"/>
        <v>4.7096445697747534E-2</v>
      </c>
      <c r="G1903">
        <f>IF('Input and Summary Results'!$J$4="yes",IF(C1903=FALSE,FALSE,IF('Data Transformation'!E1903&lt;$R$10,E1903,$R$10)),IF(C1903=FALSE,FALSE,IF(C1903&lt;$R$10,C1903,$R$10)))</f>
        <v>0.82290638000000005</v>
      </c>
      <c r="H1903">
        <f>IF('Input and Summary Results'!$J$4="yes",'Data Transformation'!F1903,'Data Transformation'!D1903)</f>
        <v>8.9299459999999997E-2</v>
      </c>
      <c r="I1903">
        <f t="shared" si="118"/>
        <v>97</v>
      </c>
    </row>
    <row r="1904" spans="2:9" x14ac:dyDescent="0.25">
      <c r="B1904">
        <f>IF('Input and Summary Results'!D1486=0,FALSE,'Input and Summary Results'!$B1486)</f>
        <v>97</v>
      </c>
      <c r="C1904">
        <f>IF(OR(B1904=0,'Input and Summary Results'!D1486=0,'Input and Summary Results'!D1486=""),FALSE,'Input and Summary Results'!$D1486)</f>
        <v>0.84762941000000003</v>
      </c>
      <c r="D1904">
        <f>IF(OR(B1904=0,'Input and Summary Results'!E1486=0),FALSE,'Input and Summary Results'!$E1486)</f>
        <v>5.5806580000000001E-2</v>
      </c>
      <c r="E1904">
        <f t="shared" si="119"/>
        <v>-7.1793983085445198E-2</v>
      </c>
      <c r="F1904">
        <f t="shared" si="120"/>
        <v>2.8573873716816883E-2</v>
      </c>
      <c r="G1904">
        <f>IF('Input and Summary Results'!$J$4="yes",IF(C1904=FALSE,FALSE,IF('Data Transformation'!E1904&lt;$R$10,E1904,$R$10)),IF(C1904=FALSE,FALSE,IF(C1904&lt;$R$10,C1904,$R$10)))</f>
        <v>0.84762941000000003</v>
      </c>
      <c r="H1904">
        <f>IF('Input and Summary Results'!$J$4="yes",'Data Transformation'!F1904,'Data Transformation'!D1904)</f>
        <v>5.5806580000000001E-2</v>
      </c>
      <c r="I1904">
        <f t="shared" si="118"/>
        <v>97</v>
      </c>
    </row>
    <row r="1905" spans="2:9" x14ac:dyDescent="0.25">
      <c r="B1905">
        <f>IF('Input and Summary Results'!D1487=0,FALSE,'Input and Summary Results'!$B1487)</f>
        <v>97</v>
      </c>
      <c r="C1905">
        <f>IF(OR(B1905=0,'Input and Summary Results'!D1487=0,'Input and Summary Results'!D1487=""),FALSE,'Input and Summary Results'!$D1487)</f>
        <v>0.89231090999999996</v>
      </c>
      <c r="D1905">
        <f>IF(OR(B1905=0,'Input and Summary Results'!E1487=0),FALSE,'Input and Summary Results'!$E1487)</f>
        <v>0.10656213</v>
      </c>
      <c r="E1905">
        <f t="shared" si="119"/>
        <v>-4.948379700186456E-2</v>
      </c>
      <c r="F1905">
        <f t="shared" si="120"/>
        <v>5.1829428399569839E-2</v>
      </c>
      <c r="G1905">
        <f>IF('Input and Summary Results'!$J$4="yes",IF(C1905=FALSE,FALSE,IF('Data Transformation'!E1905&lt;$R$10,E1905,$R$10)),IF(C1905=FALSE,FALSE,IF(C1905&lt;$R$10,C1905,$R$10)))</f>
        <v>0.89231090999999996</v>
      </c>
      <c r="H1905">
        <f>IF('Input and Summary Results'!$J$4="yes",'Data Transformation'!F1905,'Data Transformation'!D1905)</f>
        <v>0.10656213</v>
      </c>
      <c r="I1905">
        <f t="shared" si="118"/>
        <v>97</v>
      </c>
    </row>
    <row r="1906" spans="2:9" x14ac:dyDescent="0.25">
      <c r="B1906">
        <f>IF('Input and Summary Results'!D1488=0,FALSE,'Input and Summary Results'!$B1488)</f>
        <v>97</v>
      </c>
      <c r="C1906">
        <f>IF(OR(B1906=0,'Input and Summary Results'!D1488=0,'Input and Summary Results'!D1488=""),FALSE,'Input and Summary Results'!$D1488)</f>
        <v>0.94685816</v>
      </c>
      <c r="D1906">
        <f>IF(OR(B1906=0,'Input and Summary Results'!E1488=0),FALSE,'Input and Summary Results'!$E1488)</f>
        <v>6.5512020000000004E-2</v>
      </c>
      <c r="E1906">
        <f t="shared" si="119"/>
        <v>-2.3715073734813717E-2</v>
      </c>
      <c r="F1906">
        <f t="shared" si="120"/>
        <v>3.0027957598210909E-2</v>
      </c>
      <c r="G1906">
        <f>IF('Input and Summary Results'!$J$4="yes",IF(C1906=FALSE,FALSE,IF('Data Transformation'!E1906&lt;$R$10,E1906,$R$10)),IF(C1906=FALSE,FALSE,IF(C1906&lt;$R$10,C1906,$R$10)))</f>
        <v>0.94685816</v>
      </c>
      <c r="H1906">
        <f>IF('Input and Summary Results'!$J$4="yes",'Data Transformation'!F1906,'Data Transformation'!D1906)</f>
        <v>6.5512020000000004E-2</v>
      </c>
      <c r="I1906">
        <f t="shared" si="118"/>
        <v>97</v>
      </c>
    </row>
    <row r="1907" spans="2:9" x14ac:dyDescent="0.25">
      <c r="B1907">
        <f>IF('Input and Summary Results'!D1489=0,FALSE,'Input and Summary Results'!$B1489)</f>
        <v>97</v>
      </c>
      <c r="C1907">
        <f>IF(OR(B1907=0,'Input and Summary Results'!D1489=0,'Input and Summary Results'!D1489=""),FALSE,'Input and Summary Results'!$D1489)</f>
        <v>1.0058044100000001</v>
      </c>
      <c r="D1907">
        <f>IF(OR(B1907=0,'Input and Summary Results'!E1489=0),FALSE,'Input and Summary Results'!$E1489)</f>
        <v>8.0311099999999996E-2</v>
      </c>
      <c r="E1907">
        <f t="shared" si="119"/>
        <v>2.5135354750718494E-3</v>
      </c>
      <c r="F1907">
        <f t="shared" si="120"/>
        <v>3.4653872118138751E-2</v>
      </c>
      <c r="G1907">
        <f>IF('Input and Summary Results'!$J$4="yes",IF(C1907=FALSE,FALSE,IF('Data Transformation'!E1907&lt;$R$10,E1907,$R$10)),IF(C1907=FALSE,FALSE,IF(C1907&lt;$R$10,C1907,$R$10)))</f>
        <v>1.0058044100000001</v>
      </c>
      <c r="H1907">
        <f>IF('Input and Summary Results'!$J$4="yes",'Data Transformation'!F1907,'Data Transformation'!D1907)</f>
        <v>8.0311099999999996E-2</v>
      </c>
      <c r="I1907">
        <f t="shared" si="118"/>
        <v>97</v>
      </c>
    </row>
    <row r="1908" spans="2:9" x14ac:dyDescent="0.25">
      <c r="B1908">
        <f>IF('Input and Summary Results'!D1490=0,FALSE,'Input and Summary Results'!$B1490)</f>
        <v>97</v>
      </c>
      <c r="C1908">
        <f>IF(OR(B1908=0,'Input and Summary Results'!D1490=0,'Input and Summary Results'!D1490=""),FALSE,'Input and Summary Results'!$D1490)</f>
        <v>1.0072603899999999</v>
      </c>
      <c r="D1908">
        <f>IF(OR(B1908=0,'Input and Summary Results'!E1490=0),FALSE,'Input and Summary Results'!$E1490)</f>
        <v>6.0868430000000001E-2</v>
      </c>
      <c r="E1908">
        <f t="shared" si="119"/>
        <v>3.141755878131279E-3</v>
      </c>
      <c r="F1908">
        <f t="shared" si="120"/>
        <v>2.6226484116981908E-2</v>
      </c>
      <c r="G1908">
        <f>IF('Input and Summary Results'!$J$4="yes",IF(C1908=FALSE,FALSE,IF('Data Transformation'!E1908&lt;$R$10,E1908,$R$10)),IF(C1908=FALSE,FALSE,IF(C1908&lt;$R$10,C1908,$R$10)))</f>
        <v>1.0072603899999999</v>
      </c>
      <c r="H1908">
        <f>IF('Input and Summary Results'!$J$4="yes",'Data Transformation'!F1908,'Data Transformation'!D1908)</f>
        <v>6.0868430000000001E-2</v>
      </c>
      <c r="I1908">
        <f t="shared" si="118"/>
        <v>97</v>
      </c>
    </row>
    <row r="1909" spans="2:9" x14ac:dyDescent="0.25">
      <c r="B1909">
        <f>IF('Input and Summary Results'!D1491=0,FALSE,'Input and Summary Results'!$B1491)</f>
        <v>97</v>
      </c>
      <c r="C1909">
        <f>IF(OR(B1909=0,'Input and Summary Results'!D1491=0,'Input and Summary Results'!D1491=""),FALSE,'Input and Summary Results'!$D1491)</f>
        <v>1.0507699500000001</v>
      </c>
      <c r="D1909">
        <f>IF(OR(B1909=0,'Input and Summary Results'!E1491=0),FALSE,'Input and Summary Results'!$E1491)</f>
        <v>6.4068479999999997E-2</v>
      </c>
      <c r="E1909">
        <f t="shared" si="119"/>
        <v>2.1507644304563991E-2</v>
      </c>
      <c r="F1909">
        <f t="shared" si="120"/>
        <v>2.6462234021823707E-2</v>
      </c>
      <c r="G1909">
        <f>IF('Input and Summary Results'!$J$4="yes",IF(C1909=FALSE,FALSE,IF('Data Transformation'!E1909&lt;$R$10,E1909,$R$10)),IF(C1909=FALSE,FALSE,IF(C1909&lt;$R$10,C1909,$R$10)))</f>
        <v>1.0507699500000001</v>
      </c>
      <c r="H1909">
        <f>IF('Input and Summary Results'!$J$4="yes",'Data Transformation'!F1909,'Data Transformation'!D1909)</f>
        <v>6.4068479999999997E-2</v>
      </c>
      <c r="I1909">
        <f t="shared" si="118"/>
        <v>97</v>
      </c>
    </row>
    <row r="1910" spans="2:9" x14ac:dyDescent="0.25">
      <c r="B1910">
        <f>IF('Input and Summary Results'!D1492=0,FALSE,'Input and Summary Results'!$B1492)</f>
        <v>97</v>
      </c>
      <c r="C1910">
        <f>IF(OR(B1910=0,'Input and Summary Results'!D1492=0,'Input and Summary Results'!D1492=""),FALSE,'Input and Summary Results'!$D1492)</f>
        <v>1.0661262199999999</v>
      </c>
      <c r="D1910">
        <f>IF(OR(B1910=0,'Input and Summary Results'!E1492=0),FALSE,'Input and Summary Results'!$E1492)</f>
        <v>7.5454179999999996E-2</v>
      </c>
      <c r="E1910">
        <f t="shared" si="119"/>
        <v>2.7808624394561245E-2</v>
      </c>
      <c r="F1910">
        <f t="shared" si="120"/>
        <v>3.0715982315865E-2</v>
      </c>
      <c r="G1910">
        <f>IF('Input and Summary Results'!$J$4="yes",IF(C1910=FALSE,FALSE,IF('Data Transformation'!E1910&lt;$R$10,E1910,$R$10)),IF(C1910=FALSE,FALSE,IF(C1910&lt;$R$10,C1910,$R$10)))</f>
        <v>1.0661262199999999</v>
      </c>
      <c r="H1910">
        <f>IF('Input and Summary Results'!$J$4="yes",'Data Transformation'!F1910,'Data Transformation'!D1910)</f>
        <v>7.5454179999999996E-2</v>
      </c>
      <c r="I1910">
        <f t="shared" si="118"/>
        <v>97</v>
      </c>
    </row>
    <row r="1911" spans="2:9" x14ac:dyDescent="0.25">
      <c r="B1911">
        <f>IF('Input and Summary Results'!D1493=0,FALSE,'Input and Summary Results'!$B1493)</f>
        <v>98</v>
      </c>
      <c r="C1911">
        <f>IF(OR(B1911=0,'Input and Summary Results'!D1493=0,'Input and Summary Results'!D1493=""),FALSE,'Input and Summary Results'!$D1493)</f>
        <v>0.46200136000000003</v>
      </c>
      <c r="D1911">
        <f>IF(OR(B1911=0,'Input and Summary Results'!E1493=0),FALSE,'Input and Summary Results'!$E1493)</f>
        <v>7.7345179999999999E-2</v>
      </c>
      <c r="E1911">
        <f t="shared" si="119"/>
        <v>-0.33535674600312543</v>
      </c>
      <c r="F1911">
        <f t="shared" si="120"/>
        <v>7.2657379450138407E-2</v>
      </c>
      <c r="G1911">
        <f>IF('Input and Summary Results'!$J$4="yes",IF(C1911=FALSE,FALSE,IF('Data Transformation'!E1911&lt;$R$10,E1911,$R$10)),IF(C1911=FALSE,FALSE,IF(C1911&lt;$R$10,C1911,$R$10)))</f>
        <v>0.46200136000000003</v>
      </c>
      <c r="H1911">
        <f>IF('Input and Summary Results'!$J$4="yes",'Data Transformation'!F1911,'Data Transformation'!D1911)</f>
        <v>7.7345179999999999E-2</v>
      </c>
      <c r="I1911">
        <f t="shared" si="118"/>
        <v>98</v>
      </c>
    </row>
    <row r="1912" spans="2:9" x14ac:dyDescent="0.25">
      <c r="B1912">
        <f>IF('Input and Summary Results'!D1494=0,FALSE,'Input and Summary Results'!$B1494)</f>
        <v>98</v>
      </c>
      <c r="C1912">
        <f>IF(OR(B1912=0,'Input and Summary Results'!D1494=0,'Input and Summary Results'!D1494=""),FALSE,'Input and Summary Results'!$D1494)</f>
        <v>0.57301438999999998</v>
      </c>
      <c r="D1912">
        <f>IF(OR(B1912=0,'Input and Summary Results'!E1494=0),FALSE,'Input and Summary Results'!$E1494)</f>
        <v>9.0189169999999999E-2</v>
      </c>
      <c r="E1912">
        <f t="shared" si="119"/>
        <v>-0.24183447154199447</v>
      </c>
      <c r="F1912">
        <f t="shared" si="120"/>
        <v>6.8309104383923069E-2</v>
      </c>
      <c r="G1912">
        <f>IF('Input and Summary Results'!$J$4="yes",IF(C1912=FALSE,FALSE,IF('Data Transformation'!E1912&lt;$R$10,E1912,$R$10)),IF(C1912=FALSE,FALSE,IF(C1912&lt;$R$10,C1912,$R$10)))</f>
        <v>0.57301438999999998</v>
      </c>
      <c r="H1912">
        <f>IF('Input and Summary Results'!$J$4="yes",'Data Transformation'!F1912,'Data Transformation'!D1912)</f>
        <v>9.0189169999999999E-2</v>
      </c>
      <c r="I1912">
        <f t="shared" si="118"/>
        <v>98</v>
      </c>
    </row>
    <row r="1913" spans="2:9" x14ac:dyDescent="0.25">
      <c r="B1913">
        <f>IF('Input and Summary Results'!D1495=0,FALSE,'Input and Summary Results'!$B1495)</f>
        <v>98</v>
      </c>
      <c r="C1913">
        <f>IF(OR(B1913=0,'Input and Summary Results'!D1495=0,'Input and Summary Results'!D1495=""),FALSE,'Input and Summary Results'!$D1495)</f>
        <v>0.67462646999999998</v>
      </c>
      <c r="D1913">
        <f>IF(OR(B1913=0,'Input and Summary Results'!E1495=0),FALSE,'Input and Summary Results'!$E1495)</f>
        <v>5.7028910000000002E-2</v>
      </c>
      <c r="E1913">
        <f t="shared" si="119"/>
        <v>-0.17093662260515433</v>
      </c>
      <c r="F1913">
        <f t="shared" si="120"/>
        <v>3.6687779149845695E-2</v>
      </c>
      <c r="G1913">
        <f>IF('Input and Summary Results'!$J$4="yes",IF(C1913=FALSE,FALSE,IF('Data Transformation'!E1913&lt;$R$10,E1913,$R$10)),IF(C1913=FALSE,FALSE,IF(C1913&lt;$R$10,C1913,$R$10)))</f>
        <v>0.67462646999999998</v>
      </c>
      <c r="H1913">
        <f>IF('Input and Summary Results'!$J$4="yes",'Data Transformation'!F1913,'Data Transformation'!D1913)</f>
        <v>5.7028910000000002E-2</v>
      </c>
      <c r="I1913">
        <f t="shared" si="118"/>
        <v>98</v>
      </c>
    </row>
    <row r="1914" spans="2:9" x14ac:dyDescent="0.25">
      <c r="B1914">
        <f>IF('Input and Summary Results'!D1496=0,FALSE,'Input and Summary Results'!$B1496)</f>
        <v>98</v>
      </c>
      <c r="C1914">
        <f>IF(OR(B1914=0,'Input and Summary Results'!D1496=0,'Input and Summary Results'!D1496=""),FALSE,'Input and Summary Results'!$D1496)</f>
        <v>0.75024141</v>
      </c>
      <c r="D1914">
        <f>IF(OR(B1914=0,'Input and Summary Results'!E1496=0),FALSE,'Input and Summary Results'!$E1496)</f>
        <v>8.1727690000000006E-2</v>
      </c>
      <c r="E1914">
        <f t="shared" si="119"/>
        <v>-0.12479896839355487</v>
      </c>
      <c r="F1914">
        <f t="shared" si="120"/>
        <v>4.7277872145180581E-2</v>
      </c>
      <c r="G1914">
        <f>IF('Input and Summary Results'!$J$4="yes",IF(C1914=FALSE,FALSE,IF('Data Transformation'!E1914&lt;$R$10,E1914,$R$10)),IF(C1914=FALSE,FALSE,IF(C1914&lt;$R$10,C1914,$R$10)))</f>
        <v>0.75024141</v>
      </c>
      <c r="H1914">
        <f>IF('Input and Summary Results'!$J$4="yes",'Data Transformation'!F1914,'Data Transformation'!D1914)</f>
        <v>8.1727690000000006E-2</v>
      </c>
      <c r="I1914">
        <f t="shared" si="118"/>
        <v>98</v>
      </c>
    </row>
    <row r="1915" spans="2:9" x14ac:dyDescent="0.25">
      <c r="B1915">
        <f>IF('Input and Summary Results'!D1497=0,FALSE,'Input and Summary Results'!$B1497)</f>
        <v>98</v>
      </c>
      <c r="C1915">
        <f>IF(OR(B1915=0,'Input and Summary Results'!D1497=0,'Input and Summary Results'!D1497=""),FALSE,'Input and Summary Results'!$D1497)</f>
        <v>0.82440683000000003</v>
      </c>
      <c r="D1915">
        <f>IF(OR(B1915=0,'Input and Summary Results'!E1497=0),FALSE,'Input and Summary Results'!$E1497)</f>
        <v>7.3695179999999999E-2</v>
      </c>
      <c r="E1915">
        <f t="shared" si="119"/>
        <v>-8.3858418859073955E-2</v>
      </c>
      <c r="F1915">
        <f t="shared" si="120"/>
        <v>3.8796025161509158E-2</v>
      </c>
      <c r="G1915">
        <f>IF('Input and Summary Results'!$J$4="yes",IF(C1915=FALSE,FALSE,IF('Data Transformation'!E1915&lt;$R$10,E1915,$R$10)),IF(C1915=FALSE,FALSE,IF(C1915&lt;$R$10,C1915,$R$10)))</f>
        <v>0.82440683000000003</v>
      </c>
      <c r="H1915">
        <f>IF('Input and Summary Results'!$J$4="yes",'Data Transformation'!F1915,'Data Transformation'!D1915)</f>
        <v>7.3695179999999999E-2</v>
      </c>
      <c r="I1915">
        <f t="shared" si="118"/>
        <v>98</v>
      </c>
    </row>
    <row r="1916" spans="2:9" x14ac:dyDescent="0.25">
      <c r="B1916">
        <f>IF('Input and Summary Results'!D1498=0,FALSE,'Input and Summary Results'!$B1498)</f>
        <v>98</v>
      </c>
      <c r="C1916">
        <f>IF(OR(B1916=0,'Input and Summary Results'!D1498=0,'Input and Summary Results'!D1498=""),FALSE,'Input and Summary Results'!$D1498)</f>
        <v>0.92848147999999997</v>
      </c>
      <c r="D1916">
        <f>IF(OR(B1916=0,'Input and Summary Results'!E1498=0),FALSE,'Input and Summary Results'!$E1498)</f>
        <v>6.944881E-2</v>
      </c>
      <c r="E1916">
        <f t="shared" si="119"/>
        <v>-3.2226754513345321E-2</v>
      </c>
      <c r="F1916">
        <f t="shared" si="120"/>
        <v>3.2462449913378995E-2</v>
      </c>
      <c r="G1916">
        <f>IF('Input and Summary Results'!$J$4="yes",IF(C1916=FALSE,FALSE,IF('Data Transformation'!E1916&lt;$R$10,E1916,$R$10)),IF(C1916=FALSE,FALSE,IF(C1916&lt;$R$10,C1916,$R$10)))</f>
        <v>0.92848147999999997</v>
      </c>
      <c r="H1916">
        <f>IF('Input and Summary Results'!$J$4="yes",'Data Transformation'!F1916,'Data Transformation'!D1916)</f>
        <v>6.944881E-2</v>
      </c>
      <c r="I1916">
        <f t="shared" si="118"/>
        <v>98</v>
      </c>
    </row>
    <row r="1917" spans="2:9" x14ac:dyDescent="0.25">
      <c r="B1917">
        <f>IF('Input and Summary Results'!D1499=0,FALSE,'Input and Summary Results'!$B1499)</f>
        <v>98</v>
      </c>
      <c r="C1917">
        <f>IF(OR(B1917=0,'Input and Summary Results'!D1499=0,'Input and Summary Results'!D1499=""),FALSE,'Input and Summary Results'!$D1499)</f>
        <v>0.95221549999999999</v>
      </c>
      <c r="D1917">
        <f>IF(OR(B1917=0,'Input and Summary Results'!E1499=0),FALSE,'Input and Summary Results'!$E1499)</f>
        <v>5.6297710000000001E-2</v>
      </c>
      <c r="E1917">
        <f t="shared" si="119"/>
        <v>-2.126475343315113E-2</v>
      </c>
      <c r="F1917">
        <f t="shared" si="120"/>
        <v>2.5659324113081545E-2</v>
      </c>
      <c r="G1917">
        <f>IF('Input and Summary Results'!$J$4="yes",IF(C1917=FALSE,FALSE,IF('Data Transformation'!E1917&lt;$R$10,E1917,$R$10)),IF(C1917=FALSE,FALSE,IF(C1917&lt;$R$10,C1917,$R$10)))</f>
        <v>0.95221549999999999</v>
      </c>
      <c r="H1917">
        <f>IF('Input and Summary Results'!$J$4="yes",'Data Transformation'!F1917,'Data Transformation'!D1917)</f>
        <v>5.6297710000000001E-2</v>
      </c>
      <c r="I1917">
        <f t="shared" si="118"/>
        <v>98</v>
      </c>
    </row>
    <row r="1918" spans="2:9" x14ac:dyDescent="0.25">
      <c r="B1918">
        <f>IF('Input and Summary Results'!D1500=0,FALSE,'Input and Summary Results'!$B1500)</f>
        <v>98</v>
      </c>
      <c r="C1918">
        <f>IF(OR(B1918=0,'Input and Summary Results'!D1500=0,'Input and Summary Results'!D1500=""),FALSE,'Input and Summary Results'!$D1500)</f>
        <v>0.96361116999999996</v>
      </c>
      <c r="D1918">
        <f>IF(OR(B1918=0,'Input and Summary Results'!E1500=0),FALSE,'Input and Summary Results'!$E1500)</f>
        <v>5.1771440000000002E-2</v>
      </c>
      <c r="E1918">
        <f t="shared" si="119"/>
        <v>-1.6098174384314413E-2</v>
      </c>
      <c r="F1918">
        <f t="shared" si="120"/>
        <v>2.3317294007706452E-2</v>
      </c>
      <c r="G1918">
        <f>IF('Input and Summary Results'!$J$4="yes",IF(C1918=FALSE,FALSE,IF('Data Transformation'!E1918&lt;$R$10,E1918,$R$10)),IF(C1918=FALSE,FALSE,IF(C1918&lt;$R$10,C1918,$R$10)))</f>
        <v>0.96361116999999996</v>
      </c>
      <c r="H1918">
        <f>IF('Input and Summary Results'!$J$4="yes",'Data Transformation'!F1918,'Data Transformation'!D1918)</f>
        <v>5.1771440000000002E-2</v>
      </c>
      <c r="I1918">
        <f t="shared" si="118"/>
        <v>98</v>
      </c>
    </row>
    <row r="1919" spans="2:9" x14ac:dyDescent="0.25">
      <c r="B1919">
        <f>IF('Input and Summary Results'!D1501=0,FALSE,'Input and Summary Results'!$B1501)</f>
        <v>98</v>
      </c>
      <c r="C1919">
        <f>IF(OR(B1919=0,'Input and Summary Results'!D1501=0,'Input and Summary Results'!D1501=""),FALSE,'Input and Summary Results'!$D1501)</f>
        <v>1.0008510399999999</v>
      </c>
      <c r="D1919">
        <f>IF(OR(B1919=0,'Input and Summary Results'!E1501=0),FALSE,'Input and Summary Results'!$E1501)</f>
        <v>4.8512199999999998E-2</v>
      </c>
      <c r="E1919">
        <f t="shared" si="119"/>
        <v>3.6944479201964276E-4</v>
      </c>
      <c r="F1919">
        <f t="shared" si="120"/>
        <v>2.1036391988961713E-2</v>
      </c>
      <c r="G1919">
        <f>IF('Input and Summary Results'!$J$4="yes",IF(C1919=FALSE,FALSE,IF('Data Transformation'!E1919&lt;$R$10,E1919,$R$10)),IF(C1919=FALSE,FALSE,IF(C1919&lt;$R$10,C1919,$R$10)))</f>
        <v>1.0008510399999999</v>
      </c>
      <c r="H1919">
        <f>IF('Input and Summary Results'!$J$4="yes",'Data Transformation'!F1919,'Data Transformation'!D1919)</f>
        <v>4.8512199999999998E-2</v>
      </c>
      <c r="I1919">
        <f t="shared" si="118"/>
        <v>98</v>
      </c>
    </row>
    <row r="1920" spans="2:9" x14ac:dyDescent="0.25">
      <c r="B1920">
        <f>IF('Input and Summary Results'!D1502=0,FALSE,'Input and Summary Results'!$B1502)</f>
        <v>98</v>
      </c>
      <c r="C1920">
        <f>IF(OR(B1920=0,'Input and Summary Results'!D1502=0,'Input and Summary Results'!D1502=""),FALSE,'Input and Summary Results'!$D1502)</f>
        <v>1.03886966</v>
      </c>
      <c r="D1920">
        <f>IF(OR(B1920=0,'Input and Summary Results'!E1502=0),FALSE,'Input and Summary Results'!$E1502)</f>
        <v>5.4884259999999997E-2</v>
      </c>
      <c r="E1920">
        <f t="shared" si="119"/>
        <v>1.6561062962753427E-2</v>
      </c>
      <c r="F1920">
        <f t="shared" si="120"/>
        <v>2.2928544125545063E-2</v>
      </c>
      <c r="G1920">
        <f>IF('Input and Summary Results'!$J$4="yes",IF(C1920=FALSE,FALSE,IF('Data Transformation'!E1920&lt;$R$10,E1920,$R$10)),IF(C1920=FALSE,FALSE,IF(C1920&lt;$R$10,C1920,$R$10)))</f>
        <v>1.03886966</v>
      </c>
      <c r="H1920">
        <f>IF('Input and Summary Results'!$J$4="yes",'Data Transformation'!F1920,'Data Transformation'!D1920)</f>
        <v>5.4884259999999997E-2</v>
      </c>
      <c r="I1920">
        <f t="shared" si="118"/>
        <v>98</v>
      </c>
    </row>
    <row r="1921" spans="2:9" x14ac:dyDescent="0.25">
      <c r="B1921">
        <f>IF('Input and Summary Results'!D1503=0,FALSE,'Input and Summary Results'!$B1503)</f>
        <v>99</v>
      </c>
      <c r="C1921">
        <f>IF(OR(B1921=0,'Input and Summary Results'!D1503=0,'Input and Summary Results'!D1503=""),FALSE,'Input and Summary Results'!$D1503)</f>
        <v>0.17775384999999999</v>
      </c>
      <c r="D1921">
        <f>IF(OR(B1921=0,'Input and Summary Results'!E1503=0),FALSE,'Input and Summary Results'!$E1503)</f>
        <v>5.992024E-2</v>
      </c>
      <c r="E1921">
        <f t="shared" si="119"/>
        <v>-0.75018098404040279</v>
      </c>
      <c r="F1921">
        <f t="shared" si="120"/>
        <v>0.14629997696252431</v>
      </c>
      <c r="G1921">
        <f>IF('Input and Summary Results'!$J$4="yes",IF(C1921=FALSE,FALSE,IF('Data Transformation'!E1921&lt;$R$10,E1921,$R$10)),IF(C1921=FALSE,FALSE,IF(C1921&lt;$R$10,C1921,$R$10)))</f>
        <v>0.17775384999999999</v>
      </c>
      <c r="H1921">
        <f>IF('Input and Summary Results'!$J$4="yes",'Data Transformation'!F1921,'Data Transformation'!D1921)</f>
        <v>5.992024E-2</v>
      </c>
      <c r="I1921">
        <f t="shared" si="118"/>
        <v>99</v>
      </c>
    </row>
    <row r="1922" spans="2:9" x14ac:dyDescent="0.25">
      <c r="B1922">
        <f>IF('Input and Summary Results'!D1504=0,FALSE,'Input and Summary Results'!$B1504)</f>
        <v>99</v>
      </c>
      <c r="C1922">
        <f>IF(OR(B1922=0,'Input and Summary Results'!D1504=0,'Input and Summary Results'!D1504=""),FALSE,'Input and Summary Results'!$D1504)</f>
        <v>0.32348060000000001</v>
      </c>
      <c r="D1922">
        <f>IF(OR(B1922=0,'Input and Summary Results'!E1504=0),FALSE,'Input and Summary Results'!$E1504)</f>
        <v>5.381383E-2</v>
      </c>
      <c r="E1922">
        <f t="shared" si="119"/>
        <v>-0.49015176002028293</v>
      </c>
      <c r="F1922">
        <f t="shared" si="120"/>
        <v>7.2199699827439415E-2</v>
      </c>
      <c r="G1922">
        <f>IF('Input and Summary Results'!$J$4="yes",IF(C1922=FALSE,FALSE,IF('Data Transformation'!E1922&lt;$R$10,E1922,$R$10)),IF(C1922=FALSE,FALSE,IF(C1922&lt;$R$10,C1922,$R$10)))</f>
        <v>0.32348060000000001</v>
      </c>
      <c r="H1922">
        <f>IF('Input and Summary Results'!$J$4="yes",'Data Transformation'!F1922,'Data Transformation'!D1922)</f>
        <v>5.381383E-2</v>
      </c>
      <c r="I1922">
        <f t="shared" si="118"/>
        <v>99</v>
      </c>
    </row>
    <row r="1923" spans="2:9" x14ac:dyDescent="0.25">
      <c r="B1923">
        <f>IF('Input and Summary Results'!D1505=0,FALSE,'Input and Summary Results'!$B1505)</f>
        <v>99</v>
      </c>
      <c r="C1923">
        <f>IF(OR(B1923=0,'Input and Summary Results'!D1505=0,'Input and Summary Results'!D1505=""),FALSE,'Input and Summary Results'!$D1505)</f>
        <v>0.41356874999999998</v>
      </c>
      <c r="D1923">
        <f>IF(OR(B1923=0,'Input and Summary Results'!E1505=0),FALSE,'Input and Summary Results'!$E1505)</f>
        <v>7.7616409999999997E-2</v>
      </c>
      <c r="E1923">
        <f t="shared" si="119"/>
        <v>-0.38345228474800586</v>
      </c>
      <c r="F1923">
        <f t="shared" si="120"/>
        <v>8.1450839648788742E-2</v>
      </c>
      <c r="G1923">
        <f>IF('Input and Summary Results'!$J$4="yes",IF(C1923=FALSE,FALSE,IF('Data Transformation'!E1923&lt;$R$10,E1923,$R$10)),IF(C1923=FALSE,FALSE,IF(C1923&lt;$R$10,C1923,$R$10)))</f>
        <v>0.41356874999999998</v>
      </c>
      <c r="H1923">
        <f>IF('Input and Summary Results'!$J$4="yes",'Data Transformation'!F1923,'Data Transformation'!D1923)</f>
        <v>7.7616409999999997E-2</v>
      </c>
      <c r="I1923">
        <f t="shared" si="118"/>
        <v>99</v>
      </c>
    </row>
    <row r="1924" spans="2:9" x14ac:dyDescent="0.25">
      <c r="B1924">
        <f>IF('Input and Summary Results'!D1506=0,FALSE,'Input and Summary Results'!$B1506)</f>
        <v>99</v>
      </c>
      <c r="C1924">
        <f>IF(OR(B1924=0,'Input and Summary Results'!D1506=0,'Input and Summary Results'!D1506=""),FALSE,'Input and Summary Results'!$D1506)</f>
        <v>0.50137226999999995</v>
      </c>
      <c r="D1924">
        <f>IF(OR(B1924=0,'Input and Summary Results'!E1506=0),FALSE,'Input and Summary Results'!$E1506)</f>
        <v>0.1121013</v>
      </c>
      <c r="E1924">
        <f t="shared" si="119"/>
        <v>-0.29983968976155784</v>
      </c>
      <c r="F1924">
        <f t="shared" si="120"/>
        <v>9.7037604812089048E-2</v>
      </c>
      <c r="G1924">
        <f>IF('Input and Summary Results'!$J$4="yes",IF(C1924=FALSE,FALSE,IF('Data Transformation'!E1924&lt;$R$10,E1924,$R$10)),IF(C1924=FALSE,FALSE,IF(C1924&lt;$R$10,C1924,$R$10)))</f>
        <v>0.50137226999999995</v>
      </c>
      <c r="H1924">
        <f>IF('Input and Summary Results'!$J$4="yes",'Data Transformation'!F1924,'Data Transformation'!D1924)</f>
        <v>0.1121013</v>
      </c>
      <c r="I1924">
        <f t="shared" si="118"/>
        <v>99</v>
      </c>
    </row>
    <row r="1925" spans="2:9" x14ac:dyDescent="0.25">
      <c r="B1925">
        <f>IF('Input and Summary Results'!D1507=0,FALSE,'Input and Summary Results'!$B1507)</f>
        <v>99</v>
      </c>
      <c r="C1925">
        <f>IF(OR(B1925=0,'Input and Summary Results'!D1507=0,'Input and Summary Results'!D1507=""),FALSE,'Input and Summary Results'!$D1507)</f>
        <v>0.53119883000000001</v>
      </c>
      <c r="D1925">
        <f>IF(OR(B1925=0,'Input and Summary Results'!E1507=0),FALSE,'Input and Summary Results'!$E1507)</f>
        <v>6.6875980000000002E-2</v>
      </c>
      <c r="E1925">
        <f t="shared" si="119"/>
        <v>-0.27474289020085108</v>
      </c>
      <c r="F1925">
        <f t="shared" si="120"/>
        <v>5.463900460774735E-2</v>
      </c>
      <c r="G1925">
        <f>IF('Input and Summary Results'!$J$4="yes",IF(C1925=FALSE,FALSE,IF('Data Transformation'!E1925&lt;$R$10,E1925,$R$10)),IF(C1925=FALSE,FALSE,IF(C1925&lt;$R$10,C1925,$R$10)))</f>
        <v>0.53119883000000001</v>
      </c>
      <c r="H1925">
        <f>IF('Input and Summary Results'!$J$4="yes",'Data Transformation'!F1925,'Data Transformation'!D1925)</f>
        <v>6.6875980000000002E-2</v>
      </c>
      <c r="I1925">
        <f t="shared" ref="I1925:I1988" si="121">IF(G1925=FALSE,"",B1925)</f>
        <v>99</v>
      </c>
    </row>
    <row r="1926" spans="2:9" x14ac:dyDescent="0.25">
      <c r="B1926">
        <f>IF('Input and Summary Results'!D1508=0,FALSE,'Input and Summary Results'!$B1508)</f>
        <v>99</v>
      </c>
      <c r="C1926">
        <f>IF(OR(B1926=0,'Input and Summary Results'!D1508=0,'Input and Summary Results'!D1508=""),FALSE,'Input and Summary Results'!$D1508)</f>
        <v>0.60387844999999996</v>
      </c>
      <c r="D1926">
        <f>IF(OR(B1926=0,'Input and Summary Results'!E1508=0),FALSE,'Input and Summary Results'!$E1508)</f>
        <v>4.3507289999999997E-2</v>
      </c>
      <c r="E1926">
        <f t="shared" si="119"/>
        <v>-0.21905046834345729</v>
      </c>
      <c r="F1926">
        <f t="shared" si="120"/>
        <v>3.1268153152343818E-2</v>
      </c>
      <c r="G1926">
        <f>IF('Input and Summary Results'!$J$4="yes",IF(C1926=FALSE,FALSE,IF('Data Transformation'!E1926&lt;$R$10,E1926,$R$10)),IF(C1926=FALSE,FALSE,IF(C1926&lt;$R$10,C1926,$R$10)))</f>
        <v>0.60387844999999996</v>
      </c>
      <c r="H1926">
        <f>IF('Input and Summary Results'!$J$4="yes",'Data Transformation'!F1926,'Data Transformation'!D1926)</f>
        <v>4.3507289999999997E-2</v>
      </c>
      <c r="I1926">
        <f t="shared" si="121"/>
        <v>99</v>
      </c>
    </row>
    <row r="1927" spans="2:9" x14ac:dyDescent="0.25">
      <c r="B1927">
        <f>IF('Input and Summary Results'!D1509=0,FALSE,'Input and Summary Results'!$B1509)</f>
        <v>99</v>
      </c>
      <c r="C1927">
        <f>IF(OR(B1927=0,'Input and Summary Results'!D1509=0,'Input and Summary Results'!D1509=""),FALSE,'Input and Summary Results'!$D1509)</f>
        <v>0.72353646999999999</v>
      </c>
      <c r="D1927">
        <f>IF(OR(B1927=0,'Input and Summary Results'!E1509=0),FALSE,'Input and Summary Results'!$E1509)</f>
        <v>6.2976119999999997E-2</v>
      </c>
      <c r="E1927">
        <f t="shared" si="119"/>
        <v>-0.14053957329329012</v>
      </c>
      <c r="F1927">
        <f t="shared" si="120"/>
        <v>3.7775063473994612E-2</v>
      </c>
      <c r="G1927">
        <f>IF('Input and Summary Results'!$J$4="yes",IF(C1927=FALSE,FALSE,IF('Data Transformation'!E1927&lt;$R$10,E1927,$R$10)),IF(C1927=FALSE,FALSE,IF(C1927&lt;$R$10,C1927,$R$10)))</f>
        <v>0.72353646999999999</v>
      </c>
      <c r="H1927">
        <f>IF('Input and Summary Results'!$J$4="yes",'Data Transformation'!F1927,'Data Transformation'!D1927)</f>
        <v>6.2976119999999997E-2</v>
      </c>
      <c r="I1927">
        <f t="shared" si="121"/>
        <v>99</v>
      </c>
    </row>
    <row r="1928" spans="2:9" x14ac:dyDescent="0.25">
      <c r="B1928">
        <f>IF('Input and Summary Results'!D1510=0,FALSE,'Input and Summary Results'!$B1510)</f>
        <v>99</v>
      </c>
      <c r="C1928">
        <f>IF(OR(B1928=0,'Input and Summary Results'!D1510=0,'Input and Summary Results'!D1510=""),FALSE,'Input and Summary Results'!$D1510)</f>
        <v>0.76417058000000004</v>
      </c>
      <c r="D1928">
        <f>IF(OR(B1928=0,'Input and Summary Results'!E1510=0),FALSE,'Input and Summary Results'!$E1510)</f>
        <v>8.8603570000000006E-2</v>
      </c>
      <c r="E1928">
        <f t="shared" si="119"/>
        <v>-0.11680968634089163</v>
      </c>
      <c r="F1928">
        <f t="shared" si="120"/>
        <v>5.0321159157946126E-2</v>
      </c>
      <c r="G1928">
        <f>IF('Input and Summary Results'!$J$4="yes",IF(C1928=FALSE,FALSE,IF('Data Transformation'!E1928&lt;$R$10,E1928,$R$10)),IF(C1928=FALSE,FALSE,IF(C1928&lt;$R$10,C1928,$R$10)))</f>
        <v>0.76417058000000004</v>
      </c>
      <c r="H1928">
        <f>IF('Input and Summary Results'!$J$4="yes",'Data Transformation'!F1928,'Data Transformation'!D1928)</f>
        <v>8.8603570000000006E-2</v>
      </c>
      <c r="I1928">
        <f t="shared" si="121"/>
        <v>99</v>
      </c>
    </row>
    <row r="1929" spans="2:9" x14ac:dyDescent="0.25">
      <c r="B1929">
        <f>IF('Input and Summary Results'!D1511=0,FALSE,'Input and Summary Results'!$B1511)</f>
        <v>99</v>
      </c>
      <c r="C1929">
        <f>IF(OR(B1929=0,'Input and Summary Results'!D1511=0,'Input and Summary Results'!D1511=""),FALSE,'Input and Summary Results'!$D1511)</f>
        <v>0.96469115000000005</v>
      </c>
      <c r="D1929">
        <f>IF(OR(B1929=0,'Input and Summary Results'!E1511=0),FALSE,'Input and Summary Results'!$E1511)</f>
        <v>6.4545439999999996E-2</v>
      </c>
      <c r="E1929">
        <f t="shared" si="119"/>
        <v>-1.5611705640547105E-2</v>
      </c>
      <c r="F1929">
        <f t="shared" si="120"/>
        <v>2.9038020054397717E-2</v>
      </c>
      <c r="G1929">
        <f>IF('Input and Summary Results'!$J$4="yes",IF(C1929=FALSE,FALSE,IF('Data Transformation'!E1929&lt;$R$10,E1929,$R$10)),IF(C1929=FALSE,FALSE,IF(C1929&lt;$R$10,C1929,$R$10)))</f>
        <v>0.96469115000000005</v>
      </c>
      <c r="H1929">
        <f>IF('Input and Summary Results'!$J$4="yes",'Data Transformation'!F1929,'Data Transformation'!D1929)</f>
        <v>6.4545439999999996E-2</v>
      </c>
      <c r="I1929">
        <f t="shared" si="121"/>
        <v>99</v>
      </c>
    </row>
    <row r="1930" spans="2:9" x14ac:dyDescent="0.25">
      <c r="B1930">
        <f>IF('Input and Summary Results'!D1512=0,FALSE,'Input and Summary Results'!$B1512)</f>
        <v>99</v>
      </c>
      <c r="C1930">
        <f>IF(OR(B1930=0,'Input and Summary Results'!D1512=0,'Input and Summary Results'!D1512=""),FALSE,'Input and Summary Results'!$D1512)</f>
        <v>0.96494210000000002</v>
      </c>
      <c r="D1930">
        <f>IF(OR(B1930=0,'Input and Summary Results'!E1512=0),FALSE,'Input and Summary Results'!$E1512)</f>
        <v>0.11036907999999999</v>
      </c>
      <c r="E1930">
        <f t="shared" si="119"/>
        <v>-1.5498745106882957E-2</v>
      </c>
      <c r="F1930">
        <f t="shared" si="120"/>
        <v>4.9640471402377401E-2</v>
      </c>
      <c r="G1930">
        <f>IF('Input and Summary Results'!$J$4="yes",IF(C1930=FALSE,FALSE,IF('Data Transformation'!E1930&lt;$R$10,E1930,$R$10)),IF(C1930=FALSE,FALSE,IF(C1930&lt;$R$10,C1930,$R$10)))</f>
        <v>0.96494210000000002</v>
      </c>
      <c r="H1930">
        <f>IF('Input and Summary Results'!$J$4="yes",'Data Transformation'!F1930,'Data Transformation'!D1930)</f>
        <v>0.11036907999999999</v>
      </c>
      <c r="I1930">
        <f t="shared" si="121"/>
        <v>99</v>
      </c>
    </row>
    <row r="1931" spans="2:9" x14ac:dyDescent="0.25">
      <c r="B1931">
        <f>IF('Input and Summary Results'!D1513=0,FALSE,'Input and Summary Results'!$B1513)</f>
        <v>99</v>
      </c>
      <c r="C1931">
        <f>IF(OR(B1931=0,'Input and Summary Results'!D1513=0,'Input and Summary Results'!D1513=""),FALSE,'Input and Summary Results'!$D1513)</f>
        <v>1.00904112</v>
      </c>
      <c r="D1931">
        <f>IF(OR(B1931=0,'Input and Summary Results'!E1513=0),FALSE,'Input and Summary Results'!$E1513)</f>
        <v>6.5021490000000001E-2</v>
      </c>
      <c r="E1931">
        <f t="shared" si="119"/>
        <v>3.9088647752815722E-3</v>
      </c>
      <c r="F1931">
        <f t="shared" si="120"/>
        <v>2.7966478373051835E-2</v>
      </c>
      <c r="G1931">
        <f>IF('Input and Summary Results'!$J$4="yes",IF(C1931=FALSE,FALSE,IF('Data Transformation'!E1931&lt;$R$10,E1931,$R$10)),IF(C1931=FALSE,FALSE,IF(C1931&lt;$R$10,C1931,$R$10)))</f>
        <v>1.00904112</v>
      </c>
      <c r="H1931">
        <f>IF('Input and Summary Results'!$J$4="yes",'Data Transformation'!F1931,'Data Transformation'!D1931)</f>
        <v>6.5021490000000001E-2</v>
      </c>
      <c r="I1931">
        <f t="shared" si="121"/>
        <v>99</v>
      </c>
    </row>
    <row r="1932" spans="2:9" x14ac:dyDescent="0.25">
      <c r="B1932">
        <f>IF('Input and Summary Results'!D1514=0,FALSE,'Input and Summary Results'!$B1514)</f>
        <v>99</v>
      </c>
      <c r="C1932">
        <f>IF(OR(B1932=0,'Input and Summary Results'!D1514=0,'Input and Summary Results'!D1514=""),FALSE,'Input and Summary Results'!$D1514)</f>
        <v>1.0234162</v>
      </c>
      <c r="D1932">
        <f>IF(OR(B1932=0,'Input and Summary Results'!E1514=0),FALSE,'Input and Summary Results'!$E1514)</f>
        <v>8.4946510000000003E-2</v>
      </c>
      <c r="E1932">
        <f t="shared" si="119"/>
        <v>1.0052287284253971E-2</v>
      </c>
      <c r="F1932">
        <f t="shared" si="120"/>
        <v>3.6023257536865257E-2</v>
      </c>
      <c r="G1932">
        <f>IF('Input and Summary Results'!$J$4="yes",IF(C1932=FALSE,FALSE,IF('Data Transformation'!E1932&lt;$R$10,E1932,$R$10)),IF(C1932=FALSE,FALSE,IF(C1932&lt;$R$10,C1932,$R$10)))</f>
        <v>1.0234162</v>
      </c>
      <c r="H1932">
        <f>IF('Input and Summary Results'!$J$4="yes",'Data Transformation'!F1932,'Data Transformation'!D1932)</f>
        <v>8.4946510000000003E-2</v>
      </c>
      <c r="I1932">
        <f t="shared" si="121"/>
        <v>99</v>
      </c>
    </row>
    <row r="1933" spans="2:9" x14ac:dyDescent="0.25">
      <c r="B1933">
        <f>IF('Input and Summary Results'!D1515=0,FALSE,'Input and Summary Results'!$B1515)</f>
        <v>99</v>
      </c>
      <c r="C1933">
        <f>IF(OR(B1933=0,'Input and Summary Results'!D1515=0,'Input and Summary Results'!D1515=""),FALSE,'Input and Summary Results'!$D1515)</f>
        <v>1.07278159</v>
      </c>
      <c r="D1933">
        <f>IF(OR(B1933=0,'Input and Summary Results'!E1515=0),FALSE,'Input and Summary Results'!$E1515)</f>
        <v>6.7432480000000003E-2</v>
      </c>
      <c r="E1933">
        <f t="shared" si="119"/>
        <v>3.0511311981857518E-2</v>
      </c>
      <c r="F1933">
        <f t="shared" si="120"/>
        <v>2.7280199989263426E-2</v>
      </c>
      <c r="G1933">
        <f>IF('Input and Summary Results'!$J$4="yes",IF(C1933=FALSE,FALSE,IF('Data Transformation'!E1933&lt;$R$10,E1933,$R$10)),IF(C1933=FALSE,FALSE,IF(C1933&lt;$R$10,C1933,$R$10)))</f>
        <v>1.07278159</v>
      </c>
      <c r="H1933">
        <f>IF('Input and Summary Results'!$J$4="yes",'Data Transformation'!F1933,'Data Transformation'!D1933)</f>
        <v>6.7432480000000003E-2</v>
      </c>
      <c r="I1933">
        <f t="shared" si="121"/>
        <v>99</v>
      </c>
    </row>
    <row r="1934" spans="2:9" x14ac:dyDescent="0.25">
      <c r="B1934">
        <f>IF('Input and Summary Results'!D1516=0,FALSE,'Input and Summary Results'!$B1516)</f>
        <v>100</v>
      </c>
      <c r="C1934">
        <f>IF(OR(B1934=0,'Input and Summary Results'!D1516=0,'Input and Summary Results'!D1516=""),FALSE,'Input and Summary Results'!$D1516)</f>
        <v>9.1520859999999996E-2</v>
      </c>
      <c r="D1934">
        <f>IF(OR(B1934=0,'Input and Summary Results'!E1516=0),FALSE,'Input and Summary Results'!$E1516)</f>
        <v>9.8252160000000005E-2</v>
      </c>
      <c r="E1934">
        <f t="shared" si="119"/>
        <v>-1.0384799075687563</v>
      </c>
      <c r="F1934">
        <f t="shared" si="120"/>
        <v>0.46592041901704156</v>
      </c>
      <c r="G1934">
        <f>IF('Input and Summary Results'!$J$4="yes",IF(C1934=FALSE,FALSE,IF('Data Transformation'!E1934&lt;$R$10,E1934,$R$10)),IF(C1934=FALSE,FALSE,IF(C1934&lt;$R$10,C1934,$R$10)))</f>
        <v>9.1520859999999996E-2</v>
      </c>
      <c r="H1934">
        <f>IF('Input and Summary Results'!$J$4="yes",'Data Transformation'!F1934,'Data Transformation'!D1934)</f>
        <v>9.8252160000000005E-2</v>
      </c>
      <c r="I1934">
        <f t="shared" si="121"/>
        <v>100</v>
      </c>
    </row>
    <row r="1935" spans="2:9" x14ac:dyDescent="0.25">
      <c r="B1935">
        <f>IF('Input and Summary Results'!D1517=0,FALSE,'Input and Summary Results'!$B1517)</f>
        <v>100</v>
      </c>
      <c r="C1935">
        <f>IF(OR(B1935=0,'Input and Summary Results'!D1517=0,'Input and Summary Results'!D1517=""),FALSE,'Input and Summary Results'!$D1517)</f>
        <v>0.13782864</v>
      </c>
      <c r="D1935">
        <f>IF(OR(B1935=0,'Input and Summary Results'!E1517=0),FALSE,'Input and Summary Results'!$E1517)</f>
        <v>5.9691050000000002E-2</v>
      </c>
      <c r="E1935">
        <f t="shared" si="119"/>
        <v>-0.86066052915132807</v>
      </c>
      <c r="F1935">
        <f t="shared" si="120"/>
        <v>0.18795742089597633</v>
      </c>
      <c r="G1935">
        <f>IF('Input and Summary Results'!$J$4="yes",IF(C1935=FALSE,FALSE,IF('Data Transformation'!E1935&lt;$R$10,E1935,$R$10)),IF(C1935=FALSE,FALSE,IF(C1935&lt;$R$10,C1935,$R$10)))</f>
        <v>0.13782864</v>
      </c>
      <c r="H1935">
        <f>IF('Input and Summary Results'!$J$4="yes",'Data Transformation'!F1935,'Data Transformation'!D1935)</f>
        <v>5.9691050000000002E-2</v>
      </c>
      <c r="I1935">
        <f t="shared" si="121"/>
        <v>100</v>
      </c>
    </row>
    <row r="1936" spans="2:9" x14ac:dyDescent="0.25">
      <c r="B1936">
        <f>IF('Input and Summary Results'!D1518=0,FALSE,'Input and Summary Results'!$B1518)</f>
        <v>100</v>
      </c>
      <c r="C1936">
        <f>IF(OR(B1936=0,'Input and Summary Results'!D1518=0,'Input and Summary Results'!D1518=""),FALSE,'Input and Summary Results'!$D1518)</f>
        <v>0.18002212000000001</v>
      </c>
      <c r="D1936">
        <f>IF(OR(B1936=0,'Input and Summary Results'!E1518=0),FALSE,'Input and Summary Results'!$E1518)</f>
        <v>5.3118760000000001E-2</v>
      </c>
      <c r="E1936">
        <f t="shared" si="119"/>
        <v>-0.7446741282093815</v>
      </c>
      <c r="F1936">
        <f t="shared" si="120"/>
        <v>0.12805949535534855</v>
      </c>
      <c r="G1936">
        <f>IF('Input and Summary Results'!$J$4="yes",IF(C1936=FALSE,FALSE,IF('Data Transformation'!E1936&lt;$R$10,E1936,$R$10)),IF(C1936=FALSE,FALSE,IF(C1936&lt;$R$10,C1936,$R$10)))</f>
        <v>0.18002212000000001</v>
      </c>
      <c r="H1936">
        <f>IF('Input and Summary Results'!$J$4="yes",'Data Transformation'!F1936,'Data Transformation'!D1936)</f>
        <v>5.3118760000000001E-2</v>
      </c>
      <c r="I1936">
        <f t="shared" si="121"/>
        <v>100</v>
      </c>
    </row>
    <row r="1937" spans="2:9" x14ac:dyDescent="0.25">
      <c r="B1937">
        <f>IF('Input and Summary Results'!D1519=0,FALSE,'Input and Summary Results'!$B1519)</f>
        <v>100</v>
      </c>
      <c r="C1937">
        <f>IF(OR(B1937=0,'Input and Summary Results'!D1519=0,'Input and Summary Results'!D1519=""),FALSE,'Input and Summary Results'!$D1519)</f>
        <v>0.21075585999999999</v>
      </c>
      <c r="D1937">
        <f>IF(OR(B1937=0,'Input and Summary Results'!E1519=0),FALSE,'Input and Summary Results'!$E1519)</f>
        <v>4.9482390000000001E-2</v>
      </c>
      <c r="E1937">
        <f t="shared" si="119"/>
        <v>-0.67622034111469032</v>
      </c>
      <c r="F1937">
        <f t="shared" si="120"/>
        <v>0.10189684528819271</v>
      </c>
      <c r="G1937">
        <f>IF('Input and Summary Results'!$J$4="yes",IF(C1937=FALSE,FALSE,IF('Data Transformation'!E1937&lt;$R$10,E1937,$R$10)),IF(C1937=FALSE,FALSE,IF(C1937&lt;$R$10,C1937,$R$10)))</f>
        <v>0.21075585999999999</v>
      </c>
      <c r="H1937">
        <f>IF('Input and Summary Results'!$J$4="yes",'Data Transformation'!F1937,'Data Transformation'!D1937)</f>
        <v>4.9482390000000001E-2</v>
      </c>
      <c r="I1937">
        <f t="shared" si="121"/>
        <v>100</v>
      </c>
    </row>
    <row r="1938" spans="2:9" x14ac:dyDescent="0.25">
      <c r="B1938">
        <f>IF('Input and Summary Results'!D1520=0,FALSE,'Input and Summary Results'!$B1520)</f>
        <v>100</v>
      </c>
      <c r="C1938">
        <f>IF(OR(B1938=0,'Input and Summary Results'!D1520=0,'Input and Summary Results'!D1520=""),FALSE,'Input and Summary Results'!$D1520)</f>
        <v>0.21701285000000001</v>
      </c>
      <c r="D1938">
        <f>IF(OR(B1938=0,'Input and Summary Results'!E1520=0),FALSE,'Input and Summary Results'!$E1520)</f>
        <v>6.445903E-2</v>
      </c>
      <c r="E1938">
        <f t="shared" si="119"/>
        <v>-0.66351454947467581</v>
      </c>
      <c r="F1938">
        <f t="shared" si="120"/>
        <v>0.12891042636415309</v>
      </c>
      <c r="G1938">
        <f>IF('Input and Summary Results'!$J$4="yes",IF(C1938=FALSE,FALSE,IF('Data Transformation'!E1938&lt;$R$10,E1938,$R$10)),IF(C1938=FALSE,FALSE,IF(C1938&lt;$R$10,C1938,$R$10)))</f>
        <v>0.21701285000000001</v>
      </c>
      <c r="H1938">
        <f>IF('Input and Summary Results'!$J$4="yes",'Data Transformation'!F1938,'Data Transformation'!D1938)</f>
        <v>6.445903E-2</v>
      </c>
      <c r="I1938">
        <f t="shared" si="121"/>
        <v>100</v>
      </c>
    </row>
    <row r="1939" spans="2:9" x14ac:dyDescent="0.25">
      <c r="B1939">
        <f>IF('Input and Summary Results'!D1521=0,FALSE,'Input and Summary Results'!$B1521)</f>
        <v>100</v>
      </c>
      <c r="C1939">
        <f>IF(OR(B1939=0,'Input and Summary Results'!D1521=0,'Input and Summary Results'!D1521=""),FALSE,'Input and Summary Results'!$D1521)</f>
        <v>0.24333492000000001</v>
      </c>
      <c r="D1939">
        <f>IF(OR(B1939=0,'Input and Summary Results'!E1521=0),FALSE,'Input and Summary Results'!$E1521)</f>
        <v>5.4673289999999999E-2</v>
      </c>
      <c r="E1939">
        <f t="shared" si="119"/>
        <v>-0.61379556277044744</v>
      </c>
      <c r="F1939">
        <f t="shared" si="120"/>
        <v>9.7512547151062404E-2</v>
      </c>
      <c r="G1939">
        <f>IF('Input and Summary Results'!$J$4="yes",IF(C1939=FALSE,FALSE,IF('Data Transformation'!E1939&lt;$R$10,E1939,$R$10)),IF(C1939=FALSE,FALSE,IF(C1939&lt;$R$10,C1939,$R$10)))</f>
        <v>0.24333492000000001</v>
      </c>
      <c r="H1939">
        <f>IF('Input and Summary Results'!$J$4="yes",'Data Transformation'!F1939,'Data Transformation'!D1939)</f>
        <v>5.4673289999999999E-2</v>
      </c>
      <c r="I1939">
        <f t="shared" si="121"/>
        <v>100</v>
      </c>
    </row>
    <row r="1940" spans="2:9" x14ac:dyDescent="0.25">
      <c r="B1940">
        <f>IF('Input and Summary Results'!D1522=0,FALSE,'Input and Summary Results'!$B1522)</f>
        <v>100</v>
      </c>
      <c r="C1940">
        <f>IF(OR(B1940=0,'Input and Summary Results'!D1522=0,'Input and Summary Results'!D1522=""),FALSE,'Input and Summary Results'!$D1522)</f>
        <v>0.25646915999999997</v>
      </c>
      <c r="D1940">
        <f>IF(OR(B1940=0,'Input and Summary Results'!E1522=0),FALSE,'Input and Summary Results'!$E1522)</f>
        <v>0.10138508</v>
      </c>
      <c r="E1940">
        <f t="shared" si="119"/>
        <v>-0.59096485061872039</v>
      </c>
      <c r="F1940">
        <f t="shared" si="120"/>
        <v>0.17156497381595512</v>
      </c>
      <c r="G1940">
        <f>IF('Input and Summary Results'!$J$4="yes",IF(C1940=FALSE,FALSE,IF('Data Transformation'!E1940&lt;$R$10,E1940,$R$10)),IF(C1940=FALSE,FALSE,IF(C1940&lt;$R$10,C1940,$R$10)))</f>
        <v>0.25646915999999997</v>
      </c>
      <c r="H1940">
        <f>IF('Input and Summary Results'!$J$4="yes",'Data Transformation'!F1940,'Data Transformation'!D1940)</f>
        <v>0.10138508</v>
      </c>
      <c r="I1940">
        <f t="shared" si="121"/>
        <v>100</v>
      </c>
    </row>
    <row r="1941" spans="2:9" x14ac:dyDescent="0.25">
      <c r="B1941">
        <f>IF('Input and Summary Results'!D1523=0,FALSE,'Input and Summary Results'!$B1523)</f>
        <v>100</v>
      </c>
      <c r="C1941">
        <f>IF(OR(B1941=0,'Input and Summary Results'!D1523=0,'Input and Summary Results'!D1523=""),FALSE,'Input and Summary Results'!$D1523)</f>
        <v>0.26012719000000001</v>
      </c>
      <c r="D1941">
        <f>IF(OR(B1941=0,'Input and Summary Results'!E1523=0),FALSE,'Input and Summary Results'!$E1523)</f>
        <v>4.8922519999999997E-2</v>
      </c>
      <c r="E1941">
        <f t="shared" si="119"/>
        <v>-0.58481425045773439</v>
      </c>
      <c r="F1941">
        <f t="shared" si="120"/>
        <v>8.1623046325914633E-2</v>
      </c>
      <c r="G1941">
        <f>IF('Input and Summary Results'!$J$4="yes",IF(C1941=FALSE,FALSE,IF('Data Transformation'!E1941&lt;$R$10,E1941,$R$10)),IF(C1941=FALSE,FALSE,IF(C1941&lt;$R$10,C1941,$R$10)))</f>
        <v>0.26012719000000001</v>
      </c>
      <c r="H1941">
        <f>IF('Input and Summary Results'!$J$4="yes",'Data Transformation'!F1941,'Data Transformation'!D1941)</f>
        <v>4.8922519999999997E-2</v>
      </c>
      <c r="I1941">
        <f t="shared" si="121"/>
        <v>100</v>
      </c>
    </row>
    <row r="1942" spans="2:9" x14ac:dyDescent="0.25">
      <c r="B1942">
        <f>IF('Input and Summary Results'!D1524=0,FALSE,'Input and Summary Results'!$B1524)</f>
        <v>100</v>
      </c>
      <c r="C1942">
        <f>IF(OR(B1942=0,'Input and Summary Results'!D1524=0,'Input and Summary Results'!D1524=""),FALSE,'Input and Summary Results'!$D1524)</f>
        <v>0.31493675999999998</v>
      </c>
      <c r="D1942">
        <f>IF(OR(B1942=0,'Input and Summary Results'!E1524=0),FALSE,'Input and Summary Results'!$E1524)</f>
        <v>9.3059340000000004E-2</v>
      </c>
      <c r="E1942">
        <f t="shared" si="119"/>
        <v>-0.50177664475117945</v>
      </c>
      <c r="F1942">
        <f t="shared" si="120"/>
        <v>0.12824083654127896</v>
      </c>
      <c r="G1942">
        <f>IF('Input and Summary Results'!$J$4="yes",IF(C1942=FALSE,FALSE,IF('Data Transformation'!E1942&lt;$R$10,E1942,$R$10)),IF(C1942=FALSE,FALSE,IF(C1942&lt;$R$10,C1942,$R$10)))</f>
        <v>0.31493675999999998</v>
      </c>
      <c r="H1942">
        <f>IF('Input and Summary Results'!$J$4="yes",'Data Transformation'!F1942,'Data Transformation'!D1942)</f>
        <v>9.3059340000000004E-2</v>
      </c>
      <c r="I1942">
        <f t="shared" si="121"/>
        <v>100</v>
      </c>
    </row>
    <row r="1943" spans="2:9" x14ac:dyDescent="0.25">
      <c r="B1943">
        <f>IF('Input and Summary Results'!D1525=0,FALSE,'Input and Summary Results'!$B1525)</f>
        <v>100</v>
      </c>
      <c r="C1943">
        <f>IF(OR(B1943=0,'Input and Summary Results'!D1525=0,'Input and Summary Results'!D1525=""),FALSE,'Input and Summary Results'!$D1525)</f>
        <v>0.37579676000000001</v>
      </c>
      <c r="D1943">
        <f>IF(OR(B1943=0,'Input and Summary Results'!E1525=0),FALSE,'Input and Summary Results'!$E1525)</f>
        <v>5.7547769999999998E-2</v>
      </c>
      <c r="E1943">
        <f t="shared" si="119"/>
        <v>-0.42504696856808283</v>
      </c>
      <c r="F1943">
        <f t="shared" si="120"/>
        <v>6.6460743780760639E-2</v>
      </c>
      <c r="G1943">
        <f>IF('Input and Summary Results'!$J$4="yes",IF(C1943=FALSE,FALSE,IF('Data Transformation'!E1943&lt;$R$10,E1943,$R$10)),IF(C1943=FALSE,FALSE,IF(C1943&lt;$R$10,C1943,$R$10)))</f>
        <v>0.37579676000000001</v>
      </c>
      <c r="H1943">
        <f>IF('Input and Summary Results'!$J$4="yes",'Data Transformation'!F1943,'Data Transformation'!D1943)</f>
        <v>5.7547769999999998E-2</v>
      </c>
      <c r="I1943">
        <f t="shared" si="121"/>
        <v>100</v>
      </c>
    </row>
    <row r="1944" spans="2:9" x14ac:dyDescent="0.25">
      <c r="B1944">
        <f>IF('Input and Summary Results'!D1526=0,FALSE,'Input and Summary Results'!$B1526)</f>
        <v>101</v>
      </c>
      <c r="C1944">
        <f>IF(OR(B1944=0,'Input and Summary Results'!D1526=0,'Input and Summary Results'!D1526=""),FALSE,'Input and Summary Results'!$D1526)</f>
        <v>0.22787574999999999</v>
      </c>
      <c r="D1944">
        <f>IF(OR(B1944=0,'Input and Summary Results'!E1526=0),FALSE,'Input and Summary Results'!$E1526)</f>
        <v>8.2719760000000003E-2</v>
      </c>
      <c r="E1944">
        <f t="shared" si="119"/>
        <v>-0.64230188895539664</v>
      </c>
      <c r="F1944">
        <f t="shared" si="120"/>
        <v>0.15754364314763639</v>
      </c>
      <c r="G1944">
        <f>IF('Input and Summary Results'!$J$4="yes",IF(C1944=FALSE,FALSE,IF('Data Transformation'!E1944&lt;$R$10,E1944,$R$10)),IF(C1944=FALSE,FALSE,IF(C1944&lt;$R$10,C1944,$R$10)))</f>
        <v>0.22787574999999999</v>
      </c>
      <c r="H1944">
        <f>IF('Input and Summary Results'!$J$4="yes",'Data Transformation'!F1944,'Data Transformation'!D1944)</f>
        <v>8.2719760000000003E-2</v>
      </c>
      <c r="I1944">
        <f t="shared" si="121"/>
        <v>101</v>
      </c>
    </row>
    <row r="1945" spans="2:9" x14ac:dyDescent="0.25">
      <c r="B1945">
        <f>IF('Input and Summary Results'!D1527=0,FALSE,'Input and Summary Results'!$B1527)</f>
        <v>101</v>
      </c>
      <c r="C1945">
        <f>IF(OR(B1945=0,'Input and Summary Results'!D1527=0,'Input and Summary Results'!D1527=""),FALSE,'Input and Summary Results'!$D1527)</f>
        <v>0.24493722000000001</v>
      </c>
      <c r="D1945">
        <f>IF(OR(B1945=0,'Input and Summary Results'!E1527=0),FALSE,'Input and Summary Results'!$E1527)</f>
        <v>5.944435E-2</v>
      </c>
      <c r="E1945">
        <f t="shared" si="119"/>
        <v>-0.61094521564130544</v>
      </c>
      <c r="F1945">
        <f t="shared" si="120"/>
        <v>0.10532840986763874</v>
      </c>
      <c r="G1945">
        <f>IF('Input and Summary Results'!$J$4="yes",IF(C1945=FALSE,FALSE,IF('Data Transformation'!E1945&lt;$R$10,E1945,$R$10)),IF(C1945=FALSE,FALSE,IF(C1945&lt;$R$10,C1945,$R$10)))</f>
        <v>0.24493722000000001</v>
      </c>
      <c r="H1945">
        <f>IF('Input and Summary Results'!$J$4="yes",'Data Transformation'!F1945,'Data Transformation'!D1945)</f>
        <v>5.944435E-2</v>
      </c>
      <c r="I1945">
        <f t="shared" si="121"/>
        <v>101</v>
      </c>
    </row>
    <row r="1946" spans="2:9" x14ac:dyDescent="0.25">
      <c r="B1946">
        <f>IF('Input and Summary Results'!D1528=0,FALSE,'Input and Summary Results'!$B1528)</f>
        <v>101</v>
      </c>
      <c r="C1946">
        <f>IF(OR(B1946=0,'Input and Summary Results'!D1528=0,'Input and Summary Results'!D1528=""),FALSE,'Input and Summary Results'!$D1528)</f>
        <v>0.24575669999999999</v>
      </c>
      <c r="D1946">
        <f>IF(OR(B1946=0,'Input and Summary Results'!E1528=0),FALSE,'Input and Summary Results'!$E1528)</f>
        <v>9.0825539999999996E-2</v>
      </c>
      <c r="E1946">
        <f t="shared" si="119"/>
        <v>-0.60949463327867848</v>
      </c>
      <c r="F1946">
        <f t="shared" si="120"/>
        <v>0.16039556341698924</v>
      </c>
      <c r="G1946">
        <f>IF('Input and Summary Results'!$J$4="yes",IF(C1946=FALSE,FALSE,IF('Data Transformation'!E1946&lt;$R$10,E1946,$R$10)),IF(C1946=FALSE,FALSE,IF(C1946&lt;$R$10,C1946,$R$10)))</f>
        <v>0.24575669999999999</v>
      </c>
      <c r="H1946">
        <f>IF('Input and Summary Results'!$J$4="yes",'Data Transformation'!F1946,'Data Transformation'!D1946)</f>
        <v>9.0825539999999996E-2</v>
      </c>
      <c r="I1946">
        <f t="shared" si="121"/>
        <v>101</v>
      </c>
    </row>
    <row r="1947" spans="2:9" x14ac:dyDescent="0.25">
      <c r="B1947">
        <f>IF('Input and Summary Results'!D1529=0,FALSE,'Input and Summary Results'!$B1529)</f>
        <v>101</v>
      </c>
      <c r="C1947">
        <f>IF(OR(B1947=0,'Input and Summary Results'!D1529=0,'Input and Summary Results'!D1529=""),FALSE,'Input and Summary Results'!$D1529)</f>
        <v>0.28200607</v>
      </c>
      <c r="D1947">
        <f>IF(OR(B1947=0,'Input and Summary Results'!E1529=0),FALSE,'Input and Summary Results'!$E1529)</f>
        <v>9.4730990000000001E-2</v>
      </c>
      <c r="E1947">
        <f t="shared" si="119"/>
        <v>-0.54974154366952532</v>
      </c>
      <c r="F1947">
        <f t="shared" si="120"/>
        <v>0.14578852738878992</v>
      </c>
      <c r="G1947">
        <f>IF('Input and Summary Results'!$J$4="yes",IF(C1947=FALSE,FALSE,IF('Data Transformation'!E1947&lt;$R$10,E1947,$R$10)),IF(C1947=FALSE,FALSE,IF(C1947&lt;$R$10,C1947,$R$10)))</f>
        <v>0.28200607</v>
      </c>
      <c r="H1947">
        <f>IF('Input and Summary Results'!$J$4="yes",'Data Transformation'!F1947,'Data Transformation'!D1947)</f>
        <v>9.4730990000000001E-2</v>
      </c>
      <c r="I1947">
        <f t="shared" si="121"/>
        <v>101</v>
      </c>
    </row>
    <row r="1948" spans="2:9" x14ac:dyDescent="0.25">
      <c r="B1948">
        <f>IF('Input and Summary Results'!D1530=0,FALSE,'Input and Summary Results'!$B1530)</f>
        <v>101</v>
      </c>
      <c r="C1948">
        <f>IF(OR(B1948=0,'Input and Summary Results'!D1530=0,'Input and Summary Results'!D1530=""),FALSE,'Input and Summary Results'!$D1530)</f>
        <v>0.29072692</v>
      </c>
      <c r="D1948">
        <f>IF(OR(B1948=0,'Input and Summary Results'!E1530=0),FALSE,'Input and Summary Results'!$E1530)</f>
        <v>6.0434349999999998E-2</v>
      </c>
      <c r="E1948">
        <f t="shared" si="119"/>
        <v>-0.53651475265970772</v>
      </c>
      <c r="F1948">
        <f t="shared" si="120"/>
        <v>9.0216990913672523E-2</v>
      </c>
      <c r="G1948">
        <f>IF('Input and Summary Results'!$J$4="yes",IF(C1948=FALSE,FALSE,IF('Data Transformation'!E1948&lt;$R$10,E1948,$R$10)),IF(C1948=FALSE,FALSE,IF(C1948&lt;$R$10,C1948,$R$10)))</f>
        <v>0.29072692</v>
      </c>
      <c r="H1948">
        <f>IF('Input and Summary Results'!$J$4="yes",'Data Transformation'!F1948,'Data Transformation'!D1948)</f>
        <v>6.0434349999999998E-2</v>
      </c>
      <c r="I1948">
        <f t="shared" si="121"/>
        <v>101</v>
      </c>
    </row>
    <row r="1949" spans="2:9" x14ac:dyDescent="0.25">
      <c r="B1949">
        <f>IF('Input and Summary Results'!D1531=0,FALSE,'Input and Summary Results'!$B1531)</f>
        <v>101</v>
      </c>
      <c r="C1949">
        <f>IF(OR(B1949=0,'Input and Summary Results'!D1531=0,'Input and Summary Results'!D1531=""),FALSE,'Input and Summary Results'!$D1531)</f>
        <v>0.49491896000000002</v>
      </c>
      <c r="D1949">
        <f>IF(OR(B1949=0,'Input and Summary Results'!E1531=0),FALSE,'Input and Summary Results'!$E1531)</f>
        <v>6.8849960000000002E-2</v>
      </c>
      <c r="E1949">
        <f t="shared" si="119"/>
        <v>-0.30546590835160148</v>
      </c>
      <c r="F1949">
        <f t="shared" si="120"/>
        <v>6.0375303948751534E-2</v>
      </c>
      <c r="G1949">
        <f>IF('Input and Summary Results'!$J$4="yes",IF(C1949=FALSE,FALSE,IF('Data Transformation'!E1949&lt;$R$10,E1949,$R$10)),IF(C1949=FALSE,FALSE,IF(C1949&lt;$R$10,C1949,$R$10)))</f>
        <v>0.49491896000000002</v>
      </c>
      <c r="H1949">
        <f>IF('Input and Summary Results'!$J$4="yes",'Data Transformation'!F1949,'Data Transformation'!D1949)</f>
        <v>6.8849960000000002E-2</v>
      </c>
      <c r="I1949">
        <f t="shared" si="121"/>
        <v>101</v>
      </c>
    </row>
    <row r="1950" spans="2:9" x14ac:dyDescent="0.25">
      <c r="B1950">
        <f>IF('Input and Summary Results'!D1532=0,FALSE,'Input and Summary Results'!$B1532)</f>
        <v>101</v>
      </c>
      <c r="C1950">
        <f>IF(OR(B1950=0,'Input and Summary Results'!D1532=0,'Input and Summary Results'!D1532=""),FALSE,'Input and Summary Results'!$D1532)</f>
        <v>0.60537448999999999</v>
      </c>
      <c r="D1950">
        <f>IF(OR(B1950=0,'Input and Summary Results'!E1532=0),FALSE,'Input and Summary Results'!$E1532)</f>
        <v>7.0674870000000001E-2</v>
      </c>
      <c r="E1950">
        <f t="shared" si="119"/>
        <v>-0.21797588381825836</v>
      </c>
      <c r="F1950">
        <f t="shared" si="120"/>
        <v>5.0667634805688623E-2</v>
      </c>
      <c r="G1950">
        <f>IF('Input and Summary Results'!$J$4="yes",IF(C1950=FALSE,FALSE,IF('Data Transformation'!E1950&lt;$R$10,E1950,$R$10)),IF(C1950=FALSE,FALSE,IF(C1950&lt;$R$10,C1950,$R$10)))</f>
        <v>0.60537448999999999</v>
      </c>
      <c r="H1950">
        <f>IF('Input and Summary Results'!$J$4="yes",'Data Transformation'!F1950,'Data Transformation'!D1950)</f>
        <v>7.0674870000000001E-2</v>
      </c>
      <c r="I1950">
        <f t="shared" si="121"/>
        <v>101</v>
      </c>
    </row>
    <row r="1951" spans="2:9" x14ac:dyDescent="0.25">
      <c r="B1951">
        <f>IF('Input and Summary Results'!D1533=0,FALSE,'Input and Summary Results'!$B1533)</f>
        <v>101</v>
      </c>
      <c r="C1951">
        <f>IF(OR(B1951=0,'Input and Summary Results'!D1533=0,'Input and Summary Results'!D1533=""),FALSE,'Input and Summary Results'!$D1533)</f>
        <v>0.64623657000000001</v>
      </c>
      <c r="D1951">
        <f>IF(OR(B1951=0,'Input and Summary Results'!E1533=0),FALSE,'Input and Summary Results'!$E1533)</f>
        <v>4.8127919999999998E-2</v>
      </c>
      <c r="E1951">
        <f t="shared" si="119"/>
        <v>-0.18960846925273597</v>
      </c>
      <c r="F1951">
        <f t="shared" si="120"/>
        <v>3.2321781603910159E-2</v>
      </c>
      <c r="G1951">
        <f>IF('Input and Summary Results'!$J$4="yes",IF(C1951=FALSE,FALSE,IF('Data Transformation'!E1951&lt;$R$10,E1951,$R$10)),IF(C1951=FALSE,FALSE,IF(C1951&lt;$R$10,C1951,$R$10)))</f>
        <v>0.64623657000000001</v>
      </c>
      <c r="H1951">
        <f>IF('Input and Summary Results'!$J$4="yes",'Data Transformation'!F1951,'Data Transformation'!D1951)</f>
        <v>4.8127919999999998E-2</v>
      </c>
      <c r="I1951">
        <f t="shared" si="121"/>
        <v>101</v>
      </c>
    </row>
    <row r="1952" spans="2:9" x14ac:dyDescent="0.25">
      <c r="B1952">
        <f>IF('Input and Summary Results'!D1534=0,FALSE,'Input and Summary Results'!$B1534)</f>
        <v>101</v>
      </c>
      <c r="C1952">
        <f>IF(OR(B1952=0,'Input and Summary Results'!D1534=0,'Input and Summary Results'!D1534=""),FALSE,'Input and Summary Results'!$D1534)</f>
        <v>0.70439585000000005</v>
      </c>
      <c r="D1952">
        <f>IF(OR(B1952=0,'Input and Summary Results'!E1534=0),FALSE,'Input and Summary Results'!$E1534)</f>
        <v>5.0733399999999998E-2</v>
      </c>
      <c r="E1952">
        <f t="shared" si="119"/>
        <v>-0.15218321137513141</v>
      </c>
      <c r="F1952">
        <f t="shared" si="120"/>
        <v>3.125841187167698E-2</v>
      </c>
      <c r="G1952">
        <f>IF('Input and Summary Results'!$J$4="yes",IF(C1952=FALSE,FALSE,IF('Data Transformation'!E1952&lt;$R$10,E1952,$R$10)),IF(C1952=FALSE,FALSE,IF(C1952&lt;$R$10,C1952,$R$10)))</f>
        <v>0.70439585000000005</v>
      </c>
      <c r="H1952">
        <f>IF('Input and Summary Results'!$J$4="yes",'Data Transformation'!F1952,'Data Transformation'!D1952)</f>
        <v>5.0733399999999998E-2</v>
      </c>
      <c r="I1952">
        <f t="shared" si="121"/>
        <v>101</v>
      </c>
    </row>
    <row r="1953" spans="2:9" x14ac:dyDescent="0.25">
      <c r="B1953">
        <f>IF('Input and Summary Results'!D1535=0,FALSE,'Input and Summary Results'!$B1535)</f>
        <v>102</v>
      </c>
      <c r="C1953">
        <f>IF(OR(B1953=0,'Input and Summary Results'!D1535=0,'Input and Summary Results'!D1535=""),FALSE,'Input and Summary Results'!$D1535)</f>
        <v>8.5573449999999995E-2</v>
      </c>
      <c r="D1953">
        <f>IF(OR(B1953=0,'Input and Summary Results'!E1535=0),FALSE,'Input and Summary Results'!$E1535)</f>
        <v>6.9331450000000003E-2</v>
      </c>
      <c r="E1953">
        <f t="shared" si="119"/>
        <v>-1.0676609585359034</v>
      </c>
      <c r="F1953">
        <f t="shared" si="120"/>
        <v>0.35162599264140926</v>
      </c>
      <c r="G1953">
        <f>IF('Input and Summary Results'!$J$4="yes",IF(C1953=FALSE,FALSE,IF('Data Transformation'!E1953&lt;$R$10,E1953,$R$10)),IF(C1953=FALSE,FALSE,IF(C1953&lt;$R$10,C1953,$R$10)))</f>
        <v>8.5573449999999995E-2</v>
      </c>
      <c r="H1953">
        <f>IF('Input and Summary Results'!$J$4="yes",'Data Transformation'!F1953,'Data Transformation'!D1953)</f>
        <v>6.9331450000000003E-2</v>
      </c>
      <c r="I1953">
        <f t="shared" si="121"/>
        <v>102</v>
      </c>
    </row>
    <row r="1954" spans="2:9" x14ac:dyDescent="0.25">
      <c r="B1954">
        <f>IF('Input and Summary Results'!D1536=0,FALSE,'Input and Summary Results'!$B1536)</f>
        <v>102</v>
      </c>
      <c r="C1954">
        <f>IF(OR(B1954=0,'Input and Summary Results'!D1536=0,'Input and Summary Results'!D1536=""),FALSE,'Input and Summary Results'!$D1536)</f>
        <v>0.10894469</v>
      </c>
      <c r="D1954">
        <f>IF(OR(B1954=0,'Input and Summary Results'!E1536=0),FALSE,'Input and Summary Results'!$E1536)</f>
        <v>7.2272400000000001E-2</v>
      </c>
      <c r="E1954">
        <f t="shared" si="119"/>
        <v>-0.96279393255768075</v>
      </c>
      <c r="F1954">
        <f t="shared" si="120"/>
        <v>0.2879095952267155</v>
      </c>
      <c r="G1954">
        <f>IF('Input and Summary Results'!$J$4="yes",IF(C1954=FALSE,FALSE,IF('Data Transformation'!E1954&lt;$R$10,E1954,$R$10)),IF(C1954=FALSE,FALSE,IF(C1954&lt;$R$10,C1954,$R$10)))</f>
        <v>0.10894469</v>
      </c>
      <c r="H1954">
        <f>IF('Input and Summary Results'!$J$4="yes",'Data Transformation'!F1954,'Data Transformation'!D1954)</f>
        <v>7.2272400000000001E-2</v>
      </c>
      <c r="I1954">
        <f t="shared" si="121"/>
        <v>102</v>
      </c>
    </row>
    <row r="1955" spans="2:9" x14ac:dyDescent="0.25">
      <c r="B1955">
        <f>IF('Input and Summary Results'!D1537=0,FALSE,'Input and Summary Results'!$B1537)</f>
        <v>102</v>
      </c>
      <c r="C1955">
        <f>IF(OR(B1955=0,'Input and Summary Results'!D1537=0,'Input and Summary Results'!D1537=""),FALSE,'Input and Summary Results'!$D1537)</f>
        <v>0.13018787000000001</v>
      </c>
      <c r="D1955">
        <f>IF(OR(B1955=0,'Input and Summary Results'!E1537=0),FALSE,'Input and Summary Results'!$E1537)</f>
        <v>7.6394279999999995E-2</v>
      </c>
      <c r="E1955">
        <f t="shared" si="119"/>
        <v>-0.88542947842124686</v>
      </c>
      <c r="F1955">
        <f t="shared" si="120"/>
        <v>0.25467132629176586</v>
      </c>
      <c r="G1955">
        <f>IF('Input and Summary Results'!$J$4="yes",IF(C1955=FALSE,FALSE,IF('Data Transformation'!E1955&lt;$R$10,E1955,$R$10)),IF(C1955=FALSE,FALSE,IF(C1955&lt;$R$10,C1955,$R$10)))</f>
        <v>0.13018787000000001</v>
      </c>
      <c r="H1955">
        <f>IF('Input and Summary Results'!$J$4="yes",'Data Transformation'!F1955,'Data Transformation'!D1955)</f>
        <v>7.6394279999999995E-2</v>
      </c>
      <c r="I1955">
        <f t="shared" si="121"/>
        <v>102</v>
      </c>
    </row>
    <row r="1956" spans="2:9" x14ac:dyDescent="0.25">
      <c r="B1956">
        <f>IF('Input and Summary Results'!D1538=0,FALSE,'Input and Summary Results'!$B1538)</f>
        <v>102</v>
      </c>
      <c r="C1956">
        <f>IF(OR(B1956=0,'Input and Summary Results'!D1538=0,'Input and Summary Results'!D1538=""),FALSE,'Input and Summary Results'!$D1538)</f>
        <v>0.15025756000000001</v>
      </c>
      <c r="D1956">
        <f>IF(OR(B1956=0,'Input and Summary Results'!E1538=0),FALSE,'Input and Summary Results'!$E1538)</f>
        <v>7.6567280000000001E-2</v>
      </c>
      <c r="E1956">
        <f t="shared" si="119"/>
        <v>-0.82316366785310757</v>
      </c>
      <c r="F1956">
        <f t="shared" si="120"/>
        <v>0.22115492571555134</v>
      </c>
      <c r="G1956">
        <f>IF('Input and Summary Results'!$J$4="yes",IF(C1956=FALSE,FALSE,IF('Data Transformation'!E1956&lt;$R$10,E1956,$R$10)),IF(C1956=FALSE,FALSE,IF(C1956&lt;$R$10,C1956,$R$10)))</f>
        <v>0.15025756000000001</v>
      </c>
      <c r="H1956">
        <f>IF('Input and Summary Results'!$J$4="yes",'Data Transformation'!F1956,'Data Transformation'!D1956)</f>
        <v>7.6567280000000001E-2</v>
      </c>
      <c r="I1956">
        <f t="shared" si="121"/>
        <v>102</v>
      </c>
    </row>
    <row r="1957" spans="2:9" x14ac:dyDescent="0.25">
      <c r="B1957">
        <f>IF('Input and Summary Results'!D1539=0,FALSE,'Input and Summary Results'!$B1539)</f>
        <v>102</v>
      </c>
      <c r="C1957">
        <f>IF(OR(B1957=0,'Input and Summary Results'!D1539=0,'Input and Summary Results'!D1539=""),FALSE,'Input and Summary Results'!$D1539)</f>
        <v>0.15625389000000001</v>
      </c>
      <c r="D1957">
        <f>IF(OR(B1957=0,'Input and Summary Results'!E1539=0),FALSE,'Input and Summary Results'!$E1539)</f>
        <v>3.387474E-2</v>
      </c>
      <c r="E1957">
        <f t="shared" si="119"/>
        <v>-0.80616916192305366</v>
      </c>
      <c r="F1957">
        <f t="shared" si="120"/>
        <v>9.4088135405780926E-2</v>
      </c>
      <c r="G1957">
        <f>IF('Input and Summary Results'!$J$4="yes",IF(C1957=FALSE,FALSE,IF('Data Transformation'!E1957&lt;$R$10,E1957,$R$10)),IF(C1957=FALSE,FALSE,IF(C1957&lt;$R$10,C1957,$R$10)))</f>
        <v>0.15625389000000001</v>
      </c>
      <c r="H1957">
        <f>IF('Input and Summary Results'!$J$4="yes",'Data Transformation'!F1957,'Data Transformation'!D1957)</f>
        <v>3.387474E-2</v>
      </c>
      <c r="I1957">
        <f t="shared" si="121"/>
        <v>102</v>
      </c>
    </row>
    <row r="1958" spans="2:9" x14ac:dyDescent="0.25">
      <c r="B1958">
        <f>IF('Input and Summary Results'!D1540=0,FALSE,'Input and Summary Results'!$B1540)</f>
        <v>102</v>
      </c>
      <c r="C1958">
        <f>IF(OR(B1958=0,'Input and Summary Results'!D1540=0,'Input and Summary Results'!D1540=""),FALSE,'Input and Summary Results'!$D1540)</f>
        <v>0.18869625000000001</v>
      </c>
      <c r="D1958">
        <f>IF(OR(B1958=0,'Input and Summary Results'!E1540=0),FALSE,'Input and Summary Results'!$E1540)</f>
        <v>4.2278620000000003E-2</v>
      </c>
      <c r="E1958">
        <f t="shared" si="119"/>
        <v>-0.72423673057428339</v>
      </c>
      <c r="F1958">
        <f t="shared" si="120"/>
        <v>9.7240517922322245E-2</v>
      </c>
      <c r="G1958">
        <f>IF('Input and Summary Results'!$J$4="yes",IF(C1958=FALSE,FALSE,IF('Data Transformation'!E1958&lt;$R$10,E1958,$R$10)),IF(C1958=FALSE,FALSE,IF(C1958&lt;$R$10,C1958,$R$10)))</f>
        <v>0.18869625000000001</v>
      </c>
      <c r="H1958">
        <f>IF('Input and Summary Results'!$J$4="yes",'Data Transformation'!F1958,'Data Transformation'!D1958)</f>
        <v>4.2278620000000003E-2</v>
      </c>
      <c r="I1958">
        <f t="shared" si="121"/>
        <v>102</v>
      </c>
    </row>
    <row r="1959" spans="2:9" x14ac:dyDescent="0.25">
      <c r="B1959">
        <f>IF('Input and Summary Results'!D1541=0,FALSE,'Input and Summary Results'!$B1541)</f>
        <v>102</v>
      </c>
      <c r="C1959">
        <f>IF(OR(B1959=0,'Input and Summary Results'!D1541=0,'Input and Summary Results'!D1541=""),FALSE,'Input and Summary Results'!$D1541)</f>
        <v>0.20341577999999999</v>
      </c>
      <c r="D1959">
        <f>IF(OR(B1959=0,'Input and Summary Results'!E1541=0),FALSE,'Input and Summary Results'!$E1541)</f>
        <v>3.7171139999999998E-2</v>
      </c>
      <c r="E1959">
        <f t="shared" si="119"/>
        <v>-0.69161535966745324</v>
      </c>
      <c r="F1959">
        <f t="shared" si="120"/>
        <v>7.930689919926566E-2</v>
      </c>
      <c r="G1959">
        <f>IF('Input and Summary Results'!$J$4="yes",IF(C1959=FALSE,FALSE,IF('Data Transformation'!E1959&lt;$R$10,E1959,$R$10)),IF(C1959=FALSE,FALSE,IF(C1959&lt;$R$10,C1959,$R$10)))</f>
        <v>0.20341577999999999</v>
      </c>
      <c r="H1959">
        <f>IF('Input and Summary Results'!$J$4="yes",'Data Transformation'!F1959,'Data Transformation'!D1959)</f>
        <v>3.7171139999999998E-2</v>
      </c>
      <c r="I1959">
        <f t="shared" si="121"/>
        <v>102</v>
      </c>
    </row>
    <row r="1960" spans="2:9" x14ac:dyDescent="0.25">
      <c r="B1960">
        <f>IF('Input and Summary Results'!D1542=0,FALSE,'Input and Summary Results'!$B1542)</f>
        <v>102</v>
      </c>
      <c r="C1960">
        <f>IF(OR(B1960=0,'Input and Summary Results'!D1542=0,'Input and Summary Results'!D1542=""),FALSE,'Input and Summary Results'!$D1542)</f>
        <v>0.20750175000000001</v>
      </c>
      <c r="D1960">
        <f>IF(OR(B1960=0,'Input and Summary Results'!E1542=0),FALSE,'Input and Summary Results'!$E1542)</f>
        <v>5.677306E-2</v>
      </c>
      <c r="E1960">
        <f t="shared" si="119"/>
        <v>-0.68297823624278742</v>
      </c>
      <c r="F1960">
        <f t="shared" si="120"/>
        <v>0.11874361560806114</v>
      </c>
      <c r="G1960">
        <f>IF('Input and Summary Results'!$J$4="yes",IF(C1960=FALSE,FALSE,IF('Data Transformation'!E1960&lt;$R$10,E1960,$R$10)),IF(C1960=FALSE,FALSE,IF(C1960&lt;$R$10,C1960,$R$10)))</f>
        <v>0.20750175000000001</v>
      </c>
      <c r="H1960">
        <f>IF('Input and Summary Results'!$J$4="yes",'Data Transformation'!F1960,'Data Transformation'!D1960)</f>
        <v>5.677306E-2</v>
      </c>
      <c r="I1960">
        <f t="shared" si="121"/>
        <v>102</v>
      </c>
    </row>
    <row r="1961" spans="2:9" x14ac:dyDescent="0.25">
      <c r="B1961">
        <f>IF('Input and Summary Results'!D1543=0,FALSE,'Input and Summary Results'!$B1543)</f>
        <v>102</v>
      </c>
      <c r="C1961">
        <f>IF(OR(B1961=0,'Input and Summary Results'!D1543=0,'Input and Summary Results'!D1543=""),FALSE,'Input and Summary Results'!$D1543)</f>
        <v>0.26530924</v>
      </c>
      <c r="D1961">
        <f>IF(OR(B1961=0,'Input and Summary Results'!E1543=0),FALSE,'Input and Summary Results'!$E1543)</f>
        <v>5.215094E-2</v>
      </c>
      <c r="E1961">
        <f t="shared" si="119"/>
        <v>-0.57624762445742539</v>
      </c>
      <c r="F1961">
        <f t="shared" si="120"/>
        <v>8.5309912161370627E-2</v>
      </c>
      <c r="G1961">
        <f>IF('Input and Summary Results'!$J$4="yes",IF(C1961=FALSE,FALSE,IF('Data Transformation'!E1961&lt;$R$10,E1961,$R$10)),IF(C1961=FALSE,FALSE,IF(C1961&lt;$R$10,C1961,$R$10)))</f>
        <v>0.26530924</v>
      </c>
      <c r="H1961">
        <f>IF('Input and Summary Results'!$J$4="yes",'Data Transformation'!F1961,'Data Transformation'!D1961)</f>
        <v>5.215094E-2</v>
      </c>
      <c r="I1961">
        <f t="shared" si="121"/>
        <v>102</v>
      </c>
    </row>
    <row r="1962" spans="2:9" x14ac:dyDescent="0.25">
      <c r="B1962">
        <f>IF('Input and Summary Results'!D1544=0,FALSE,'Input and Summary Results'!$B1544)</f>
        <v>102</v>
      </c>
      <c r="C1962">
        <f>IF(OR(B1962=0,'Input and Summary Results'!D1544=0,'Input and Summary Results'!D1544=""),FALSE,'Input and Summary Results'!$D1544)</f>
        <v>0.31271096999999998</v>
      </c>
      <c r="D1962">
        <f>IF(OR(B1962=0,'Input and Summary Results'!E1544=0),FALSE,'Input and Summary Results'!$E1544)</f>
        <v>8.0464690000000005E-2</v>
      </c>
      <c r="E1962">
        <f t="shared" ref="E1962:E2025" si="122">IF(C1962=FALSE,FALSE,LOG10(C1962))</f>
        <v>-0.50485688330167666</v>
      </c>
      <c r="F1962">
        <f t="shared" ref="F1962:F2025" si="123">IF(D1962=FALSE, FALSE,0.434*D1962/C1962)</f>
        <v>0.11167396992820561</v>
      </c>
      <c r="G1962">
        <f>IF('Input and Summary Results'!$J$4="yes",IF(C1962=FALSE,FALSE,IF('Data Transformation'!E1962&lt;$R$10,E1962,$R$10)),IF(C1962=FALSE,FALSE,IF(C1962&lt;$R$10,C1962,$R$10)))</f>
        <v>0.31271096999999998</v>
      </c>
      <c r="H1962">
        <f>IF('Input and Summary Results'!$J$4="yes",'Data Transformation'!F1962,'Data Transformation'!D1962)</f>
        <v>8.0464690000000005E-2</v>
      </c>
      <c r="I1962">
        <f t="shared" si="121"/>
        <v>102</v>
      </c>
    </row>
    <row r="1963" spans="2:9" x14ac:dyDescent="0.25">
      <c r="B1963">
        <f>IF('Input and Summary Results'!D1545=0,FALSE,'Input and Summary Results'!$B1545)</f>
        <v>102</v>
      </c>
      <c r="C1963">
        <f>IF(OR(B1963=0,'Input and Summary Results'!D1545=0,'Input and Summary Results'!D1545=""),FALSE,'Input and Summary Results'!$D1545)</f>
        <v>0.31545711999999998</v>
      </c>
      <c r="D1963">
        <f>IF(OR(B1963=0,'Input and Summary Results'!E1545=0),FALSE,'Input and Summary Results'!$E1545)</f>
        <v>4.621401E-2</v>
      </c>
      <c r="E1963">
        <f t="shared" si="122"/>
        <v>-0.50105966593808959</v>
      </c>
      <c r="F1963">
        <f t="shared" si="123"/>
        <v>6.3580369782111748E-2</v>
      </c>
      <c r="G1963">
        <f>IF('Input and Summary Results'!$J$4="yes",IF(C1963=FALSE,FALSE,IF('Data Transformation'!E1963&lt;$R$10,E1963,$R$10)),IF(C1963=FALSE,FALSE,IF(C1963&lt;$R$10,C1963,$R$10)))</f>
        <v>0.31545711999999998</v>
      </c>
      <c r="H1963">
        <f>IF('Input and Summary Results'!$J$4="yes",'Data Transformation'!F1963,'Data Transformation'!D1963)</f>
        <v>4.621401E-2</v>
      </c>
      <c r="I1963">
        <f t="shared" si="121"/>
        <v>102</v>
      </c>
    </row>
    <row r="1964" spans="2:9" x14ac:dyDescent="0.25">
      <c r="B1964">
        <f>IF('Input and Summary Results'!D1546=0,FALSE,'Input and Summary Results'!$B1546)</f>
        <v>102</v>
      </c>
      <c r="C1964">
        <f>IF(OR(B1964=0,'Input and Summary Results'!D1546=0,'Input and Summary Results'!D1546=""),FALSE,'Input and Summary Results'!$D1546)</f>
        <v>0.32537348999999999</v>
      </c>
      <c r="D1964">
        <f>IF(OR(B1964=0,'Input and Summary Results'!E1546=0),FALSE,'Input and Summary Results'!$E1546)</f>
        <v>3.9204250000000003E-2</v>
      </c>
      <c r="E1964">
        <f t="shared" si="122"/>
        <v>-0.48761783436081579</v>
      </c>
      <c r="F1964">
        <f t="shared" si="123"/>
        <v>5.2292657585594954E-2</v>
      </c>
      <c r="G1964">
        <f>IF('Input and Summary Results'!$J$4="yes",IF(C1964=FALSE,FALSE,IF('Data Transformation'!E1964&lt;$R$10,E1964,$R$10)),IF(C1964=FALSE,FALSE,IF(C1964&lt;$R$10,C1964,$R$10)))</f>
        <v>0.32537348999999999</v>
      </c>
      <c r="H1964">
        <f>IF('Input and Summary Results'!$J$4="yes",'Data Transformation'!F1964,'Data Transformation'!D1964)</f>
        <v>3.9204250000000003E-2</v>
      </c>
      <c r="I1964">
        <f t="shared" si="121"/>
        <v>102</v>
      </c>
    </row>
    <row r="1965" spans="2:9" x14ac:dyDescent="0.25">
      <c r="B1965">
        <f>IF('Input and Summary Results'!D1547=0,FALSE,'Input and Summary Results'!$B1547)</f>
        <v>102</v>
      </c>
      <c r="C1965">
        <f>IF(OR(B1965=0,'Input and Summary Results'!D1547=0,'Input and Summary Results'!D1547=""),FALSE,'Input and Summary Results'!$D1547)</f>
        <v>0.32603554000000001</v>
      </c>
      <c r="D1965">
        <f>IF(OR(B1965=0,'Input and Summary Results'!E1547=0),FALSE,'Input and Summary Results'!$E1547)</f>
        <v>3.06816E-2</v>
      </c>
      <c r="E1965">
        <f t="shared" si="122"/>
        <v>-0.48673505642099368</v>
      </c>
      <c r="F1965">
        <f t="shared" si="123"/>
        <v>4.0841603955200714E-2</v>
      </c>
      <c r="G1965">
        <f>IF('Input and Summary Results'!$J$4="yes",IF(C1965=FALSE,FALSE,IF('Data Transformation'!E1965&lt;$R$10,E1965,$R$10)),IF(C1965=FALSE,FALSE,IF(C1965&lt;$R$10,C1965,$R$10)))</f>
        <v>0.32603554000000001</v>
      </c>
      <c r="H1965">
        <f>IF('Input and Summary Results'!$J$4="yes",'Data Transformation'!F1965,'Data Transformation'!D1965)</f>
        <v>3.06816E-2</v>
      </c>
      <c r="I1965">
        <f t="shared" si="121"/>
        <v>102</v>
      </c>
    </row>
    <row r="1966" spans="2:9" x14ac:dyDescent="0.25">
      <c r="B1966">
        <f>IF('Input and Summary Results'!D1548=0,FALSE,'Input and Summary Results'!$B1548)</f>
        <v>102</v>
      </c>
      <c r="C1966">
        <f>IF(OR(B1966=0,'Input and Summary Results'!D1548=0,'Input and Summary Results'!D1548=""),FALSE,'Input and Summary Results'!$D1548)</f>
        <v>0.60714363000000005</v>
      </c>
      <c r="D1966">
        <f>IF(OR(B1966=0,'Input and Summary Results'!E1548=0),FALSE,'Input and Summary Results'!$E1548)</f>
        <v>5.260368E-2</v>
      </c>
      <c r="E1966">
        <f t="shared" si="122"/>
        <v>-0.21670855713296838</v>
      </c>
      <c r="F1966">
        <f t="shared" si="123"/>
        <v>3.7602300332130634E-2</v>
      </c>
      <c r="G1966">
        <f>IF('Input and Summary Results'!$J$4="yes",IF(C1966=FALSE,FALSE,IF('Data Transformation'!E1966&lt;$R$10,E1966,$R$10)),IF(C1966=FALSE,FALSE,IF(C1966&lt;$R$10,C1966,$R$10)))</f>
        <v>0.60714363000000005</v>
      </c>
      <c r="H1966">
        <f>IF('Input and Summary Results'!$J$4="yes",'Data Transformation'!F1966,'Data Transformation'!D1966)</f>
        <v>5.260368E-2</v>
      </c>
      <c r="I1966">
        <f t="shared" si="121"/>
        <v>102</v>
      </c>
    </row>
    <row r="1967" spans="2:9" x14ac:dyDescent="0.25">
      <c r="B1967">
        <f>IF('Input and Summary Results'!D1549=0,FALSE,'Input and Summary Results'!$B1549)</f>
        <v>102</v>
      </c>
      <c r="C1967">
        <f>IF(OR(B1967=0,'Input and Summary Results'!D1549=0,'Input and Summary Results'!D1549=""),FALSE,'Input and Summary Results'!$D1549)</f>
        <v>0.68983691000000003</v>
      </c>
      <c r="D1967">
        <f>IF(OR(B1967=0,'Input and Summary Results'!E1549=0),FALSE,'Input and Summary Results'!$E1549)</f>
        <v>4.774312E-2</v>
      </c>
      <c r="E1967">
        <f t="shared" si="122"/>
        <v>-0.16125357224685549</v>
      </c>
      <c r="F1967">
        <f t="shared" si="123"/>
        <v>3.0036830125543729E-2</v>
      </c>
      <c r="G1967">
        <f>IF('Input and Summary Results'!$J$4="yes",IF(C1967=FALSE,FALSE,IF('Data Transformation'!E1967&lt;$R$10,E1967,$R$10)),IF(C1967=FALSE,FALSE,IF(C1967&lt;$R$10,C1967,$R$10)))</f>
        <v>0.68983691000000003</v>
      </c>
      <c r="H1967">
        <f>IF('Input and Summary Results'!$J$4="yes",'Data Transformation'!F1967,'Data Transformation'!D1967)</f>
        <v>4.774312E-2</v>
      </c>
      <c r="I1967">
        <f t="shared" si="121"/>
        <v>102</v>
      </c>
    </row>
    <row r="1968" spans="2:9" x14ac:dyDescent="0.25">
      <c r="B1968">
        <f>IF('Input and Summary Results'!D1550=0,FALSE,'Input and Summary Results'!$B1550)</f>
        <v>102</v>
      </c>
      <c r="C1968">
        <f>IF(OR(B1968=0,'Input and Summary Results'!D1550=0,'Input and Summary Results'!D1550=""),FALSE,'Input and Summary Results'!$D1550)</f>
        <v>0.7534961</v>
      </c>
      <c r="D1968">
        <f>IF(OR(B1968=0,'Input and Summary Results'!E1550=0),FALSE,'Input and Summary Results'!$E1550)</f>
        <v>7.1541809999999997E-2</v>
      </c>
      <c r="E1968">
        <f t="shared" si="122"/>
        <v>-0.1229189911965461</v>
      </c>
      <c r="F1968">
        <f t="shared" si="123"/>
        <v>4.1206776703953743E-2</v>
      </c>
      <c r="G1968">
        <f>IF('Input and Summary Results'!$J$4="yes",IF(C1968=FALSE,FALSE,IF('Data Transformation'!E1968&lt;$R$10,E1968,$R$10)),IF(C1968=FALSE,FALSE,IF(C1968&lt;$R$10,C1968,$R$10)))</f>
        <v>0.7534961</v>
      </c>
      <c r="H1968">
        <f>IF('Input and Summary Results'!$J$4="yes",'Data Transformation'!F1968,'Data Transformation'!D1968)</f>
        <v>7.1541809999999997E-2</v>
      </c>
      <c r="I1968">
        <f t="shared" si="121"/>
        <v>102</v>
      </c>
    </row>
    <row r="1969" spans="2:9" x14ac:dyDescent="0.25">
      <c r="B1969">
        <f>IF('Input and Summary Results'!D1551=0,FALSE,'Input and Summary Results'!$B1551)</f>
        <v>102</v>
      </c>
      <c r="C1969">
        <f>IF(OR(B1969=0,'Input and Summary Results'!D1551=0,'Input and Summary Results'!D1551=""),FALSE,'Input and Summary Results'!$D1551)</f>
        <v>0.80730776999999998</v>
      </c>
      <c r="D1969">
        <f>IF(OR(B1969=0,'Input and Summary Results'!E1551=0),FALSE,'Input and Summary Results'!$E1551)</f>
        <v>4.9650899999999998E-2</v>
      </c>
      <c r="E1969">
        <f t="shared" si="122"/>
        <v>-9.2960867593524191E-2</v>
      </c>
      <c r="F1969">
        <f t="shared" si="123"/>
        <v>2.6691791409365475E-2</v>
      </c>
      <c r="G1969">
        <f>IF('Input and Summary Results'!$J$4="yes",IF(C1969=FALSE,FALSE,IF('Data Transformation'!E1969&lt;$R$10,E1969,$R$10)),IF(C1969=FALSE,FALSE,IF(C1969&lt;$R$10,C1969,$R$10)))</f>
        <v>0.80730776999999998</v>
      </c>
      <c r="H1969">
        <f>IF('Input and Summary Results'!$J$4="yes",'Data Transformation'!F1969,'Data Transformation'!D1969)</f>
        <v>4.9650899999999998E-2</v>
      </c>
      <c r="I1969">
        <f t="shared" si="121"/>
        <v>102</v>
      </c>
    </row>
    <row r="1970" spans="2:9" x14ac:dyDescent="0.25">
      <c r="B1970">
        <f>IF('Input and Summary Results'!D1552=0,FALSE,'Input and Summary Results'!$B1552)</f>
        <v>102</v>
      </c>
      <c r="C1970">
        <f>IF(OR(B1970=0,'Input and Summary Results'!D1552=0,'Input and Summary Results'!D1552=""),FALSE,'Input and Summary Results'!$D1552)</f>
        <v>0.91140628999999995</v>
      </c>
      <c r="D1970">
        <f>IF(OR(B1970=0,'Input and Summary Results'!E1552=0),FALSE,'Input and Summary Results'!$E1552)</f>
        <v>6.9862460000000001E-2</v>
      </c>
      <c r="E1970">
        <f t="shared" si="122"/>
        <v>-4.0287978493459449E-2</v>
      </c>
      <c r="F1970">
        <f t="shared" si="123"/>
        <v>3.3267608499827225E-2</v>
      </c>
      <c r="G1970">
        <f>IF('Input and Summary Results'!$J$4="yes",IF(C1970=FALSE,FALSE,IF('Data Transformation'!E1970&lt;$R$10,E1970,$R$10)),IF(C1970=FALSE,FALSE,IF(C1970&lt;$R$10,C1970,$R$10)))</f>
        <v>0.91140628999999995</v>
      </c>
      <c r="H1970">
        <f>IF('Input and Summary Results'!$J$4="yes",'Data Transformation'!F1970,'Data Transformation'!D1970)</f>
        <v>6.9862460000000001E-2</v>
      </c>
      <c r="I1970">
        <f t="shared" si="121"/>
        <v>102</v>
      </c>
    </row>
    <row r="1971" spans="2:9" x14ac:dyDescent="0.25">
      <c r="B1971">
        <f>IF('Input and Summary Results'!D1553=0,FALSE,'Input and Summary Results'!$B1553)</f>
        <v>102</v>
      </c>
      <c r="C1971">
        <f>IF(OR(B1971=0,'Input and Summary Results'!D1553=0,'Input and Summary Results'!D1553=""),FALSE,'Input and Summary Results'!$D1553)</f>
        <v>0.94967789000000002</v>
      </c>
      <c r="D1971">
        <f>IF(OR(B1971=0,'Input and Summary Results'!E1553=0),FALSE,'Input and Summary Results'!$E1553)</f>
        <v>5.0669159999999998E-2</v>
      </c>
      <c r="E1971">
        <f t="shared" si="122"/>
        <v>-2.2423672939364384E-2</v>
      </c>
      <c r="F1971">
        <f t="shared" si="123"/>
        <v>2.3155656956486581E-2</v>
      </c>
      <c r="G1971">
        <f>IF('Input and Summary Results'!$J$4="yes",IF(C1971=FALSE,FALSE,IF('Data Transformation'!E1971&lt;$R$10,E1971,$R$10)),IF(C1971=FALSE,FALSE,IF(C1971&lt;$R$10,C1971,$R$10)))</f>
        <v>0.94967789000000002</v>
      </c>
      <c r="H1971">
        <f>IF('Input and Summary Results'!$J$4="yes",'Data Transformation'!F1971,'Data Transformation'!D1971)</f>
        <v>5.0669159999999998E-2</v>
      </c>
      <c r="I1971">
        <f t="shared" si="121"/>
        <v>102</v>
      </c>
    </row>
    <row r="1972" spans="2:9" x14ac:dyDescent="0.25">
      <c r="B1972">
        <f>IF('Input and Summary Results'!D1554=0,FALSE,'Input and Summary Results'!$B1554)</f>
        <v>103</v>
      </c>
      <c r="C1972">
        <f>IF(OR(B1972=0,'Input and Summary Results'!D1554=0,'Input and Summary Results'!D1554=""),FALSE,'Input and Summary Results'!$D1554)</f>
        <v>3.3571959999999998E-2</v>
      </c>
      <c r="D1972">
        <f>IF(OR(B1972=0,'Input and Summary Results'!E1554=0),FALSE,'Input and Summary Results'!$E1554)</f>
        <v>8.3701090000000006E-2</v>
      </c>
      <c r="E1972">
        <f t="shared" si="122"/>
        <v>-1.4740233030076877</v>
      </c>
      <c r="F1972">
        <f t="shared" si="123"/>
        <v>1.0820420690361841</v>
      </c>
      <c r="G1972">
        <f>IF('Input and Summary Results'!$J$4="yes",IF(C1972=FALSE,FALSE,IF('Data Transformation'!E1972&lt;$R$10,E1972,$R$10)),IF(C1972=FALSE,FALSE,IF(C1972&lt;$R$10,C1972,$R$10)))</f>
        <v>3.3571959999999998E-2</v>
      </c>
      <c r="H1972">
        <f>IF('Input and Summary Results'!$J$4="yes",'Data Transformation'!F1972,'Data Transformation'!D1972)</f>
        <v>8.3701090000000006E-2</v>
      </c>
      <c r="I1972">
        <f t="shared" si="121"/>
        <v>103</v>
      </c>
    </row>
    <row r="1973" spans="2:9" x14ac:dyDescent="0.25">
      <c r="B1973">
        <f>IF('Input and Summary Results'!D1555=0,FALSE,'Input and Summary Results'!$B1555)</f>
        <v>103</v>
      </c>
      <c r="C1973">
        <f>IF(OR(B1973=0,'Input and Summary Results'!D1555=0,'Input and Summary Results'!D1555=""),FALSE,'Input and Summary Results'!$D1555)</f>
        <v>8.8314080000000003E-2</v>
      </c>
      <c r="D1973">
        <f>IF(OR(B1973=0,'Input and Summary Results'!E1555=0),FALSE,'Input and Summary Results'!$E1555)</f>
        <v>5.0317489999999999E-2</v>
      </c>
      <c r="E1973">
        <f t="shared" si="122"/>
        <v>-1.0539700509090708</v>
      </c>
      <c r="F1973">
        <f t="shared" si="123"/>
        <v>0.24727416806017791</v>
      </c>
      <c r="G1973">
        <f>IF('Input and Summary Results'!$J$4="yes",IF(C1973=FALSE,FALSE,IF('Data Transformation'!E1973&lt;$R$10,E1973,$R$10)),IF(C1973=FALSE,FALSE,IF(C1973&lt;$R$10,C1973,$R$10)))</f>
        <v>8.8314080000000003E-2</v>
      </c>
      <c r="H1973">
        <f>IF('Input and Summary Results'!$J$4="yes",'Data Transformation'!F1973,'Data Transformation'!D1973)</f>
        <v>5.0317489999999999E-2</v>
      </c>
      <c r="I1973">
        <f t="shared" si="121"/>
        <v>103</v>
      </c>
    </row>
    <row r="1974" spans="2:9" x14ac:dyDescent="0.25">
      <c r="B1974">
        <f>IF('Input and Summary Results'!D1556=0,FALSE,'Input and Summary Results'!$B1556)</f>
        <v>103</v>
      </c>
      <c r="C1974">
        <f>IF(OR(B1974=0,'Input and Summary Results'!D1556=0,'Input and Summary Results'!D1556=""),FALSE,'Input and Summary Results'!$D1556)</f>
        <v>0.14866517000000001</v>
      </c>
      <c r="D1974">
        <f>IF(OR(B1974=0,'Input and Summary Results'!E1556=0),FALSE,'Input and Summary Results'!$E1556)</f>
        <v>4.2553189999999998E-2</v>
      </c>
      <c r="E1974">
        <f t="shared" si="122"/>
        <v>-0.82779076818698083</v>
      </c>
      <c r="F1974">
        <f t="shared" si="123"/>
        <v>0.12422603397957974</v>
      </c>
      <c r="G1974">
        <f>IF('Input and Summary Results'!$J$4="yes",IF(C1974=FALSE,FALSE,IF('Data Transformation'!E1974&lt;$R$10,E1974,$R$10)),IF(C1974=FALSE,FALSE,IF(C1974&lt;$R$10,C1974,$R$10)))</f>
        <v>0.14866517000000001</v>
      </c>
      <c r="H1974">
        <f>IF('Input and Summary Results'!$J$4="yes",'Data Transformation'!F1974,'Data Transformation'!D1974)</f>
        <v>4.2553189999999998E-2</v>
      </c>
      <c r="I1974">
        <f t="shared" si="121"/>
        <v>103</v>
      </c>
    </row>
    <row r="1975" spans="2:9" x14ac:dyDescent="0.25">
      <c r="B1975">
        <f>IF('Input and Summary Results'!D1557=0,FALSE,'Input and Summary Results'!$B1557)</f>
        <v>103</v>
      </c>
      <c r="C1975">
        <f>IF(OR(B1975=0,'Input and Summary Results'!D1557=0,'Input and Summary Results'!D1557=""),FALSE,'Input and Summary Results'!$D1557)</f>
        <v>0.15017249999999999</v>
      </c>
      <c r="D1975">
        <f>IF(OR(B1975=0,'Input and Summary Results'!E1557=0),FALSE,'Input and Summary Results'!$E1557)</f>
        <v>5.7281239999999997E-2</v>
      </c>
      <c r="E1975">
        <f t="shared" si="122"/>
        <v>-0.82340958924737673</v>
      </c>
      <c r="F1975">
        <f t="shared" si="123"/>
        <v>0.16554334621851538</v>
      </c>
      <c r="G1975">
        <f>IF('Input and Summary Results'!$J$4="yes",IF(C1975=FALSE,FALSE,IF('Data Transformation'!E1975&lt;$R$10,E1975,$R$10)),IF(C1975=FALSE,FALSE,IF(C1975&lt;$R$10,C1975,$R$10)))</f>
        <v>0.15017249999999999</v>
      </c>
      <c r="H1975">
        <f>IF('Input and Summary Results'!$J$4="yes",'Data Transformation'!F1975,'Data Transformation'!D1975)</f>
        <v>5.7281239999999997E-2</v>
      </c>
      <c r="I1975">
        <f t="shared" si="121"/>
        <v>103</v>
      </c>
    </row>
    <row r="1976" spans="2:9" x14ac:dyDescent="0.25">
      <c r="B1976">
        <f>IF('Input and Summary Results'!D1558=0,FALSE,'Input and Summary Results'!$B1558)</f>
        <v>103</v>
      </c>
      <c r="C1976">
        <f>IF(OR(B1976=0,'Input and Summary Results'!D1558=0,'Input and Summary Results'!D1558=""),FALSE,'Input and Summary Results'!$D1558)</f>
        <v>0.23961868</v>
      </c>
      <c r="D1976">
        <f>IF(OR(B1976=0,'Input and Summary Results'!E1558=0),FALSE,'Input and Summary Results'!$E1558)</f>
        <v>5.2101170000000002E-2</v>
      </c>
      <c r="E1976">
        <f t="shared" si="122"/>
        <v>-0.62047932858366461</v>
      </c>
      <c r="F1976">
        <f t="shared" si="123"/>
        <v>9.4366214603969933E-2</v>
      </c>
      <c r="G1976">
        <f>IF('Input and Summary Results'!$J$4="yes",IF(C1976=FALSE,FALSE,IF('Data Transformation'!E1976&lt;$R$10,E1976,$R$10)),IF(C1976=FALSE,FALSE,IF(C1976&lt;$R$10,C1976,$R$10)))</f>
        <v>0.23961868</v>
      </c>
      <c r="H1976">
        <f>IF('Input and Summary Results'!$J$4="yes",'Data Transformation'!F1976,'Data Transformation'!D1976)</f>
        <v>5.2101170000000002E-2</v>
      </c>
      <c r="I1976">
        <f t="shared" si="121"/>
        <v>103</v>
      </c>
    </row>
    <row r="1977" spans="2:9" x14ac:dyDescent="0.25">
      <c r="B1977">
        <f>IF('Input and Summary Results'!D1559=0,FALSE,'Input and Summary Results'!$B1559)</f>
        <v>103</v>
      </c>
      <c r="C1977">
        <f>IF(OR(B1977=0,'Input and Summary Results'!D1559=0,'Input and Summary Results'!D1559=""),FALSE,'Input and Summary Results'!$D1559)</f>
        <v>0.28399871999999998</v>
      </c>
      <c r="D1977">
        <f>IF(OR(B1977=0,'Input and Summary Results'!E1559=0),FALSE,'Input and Summary Results'!$E1559)</f>
        <v>9.0762839999999997E-2</v>
      </c>
      <c r="E1977">
        <f t="shared" si="122"/>
        <v>-0.54668361734095383</v>
      </c>
      <c r="F1977">
        <f t="shared" si="123"/>
        <v>0.13870158485221343</v>
      </c>
      <c r="G1977">
        <f>IF('Input and Summary Results'!$J$4="yes",IF(C1977=FALSE,FALSE,IF('Data Transformation'!E1977&lt;$R$10,E1977,$R$10)),IF(C1977=FALSE,FALSE,IF(C1977&lt;$R$10,C1977,$R$10)))</f>
        <v>0.28399871999999998</v>
      </c>
      <c r="H1977">
        <f>IF('Input and Summary Results'!$J$4="yes",'Data Transformation'!F1977,'Data Transformation'!D1977)</f>
        <v>9.0762839999999997E-2</v>
      </c>
      <c r="I1977">
        <f t="shared" si="121"/>
        <v>103</v>
      </c>
    </row>
    <row r="1978" spans="2:9" x14ac:dyDescent="0.25">
      <c r="B1978">
        <f>IF('Input and Summary Results'!D1560=0,FALSE,'Input and Summary Results'!$B1560)</f>
        <v>103</v>
      </c>
      <c r="C1978">
        <f>IF(OR(B1978=0,'Input and Summary Results'!D1560=0,'Input and Summary Results'!D1560=""),FALSE,'Input and Summary Results'!$D1560)</f>
        <v>0.48257043999999999</v>
      </c>
      <c r="D1978">
        <f>IF(OR(B1978=0,'Input and Summary Results'!E1560=0),FALSE,'Input and Summary Results'!$E1560)</f>
        <v>4.4900049999999997E-2</v>
      </c>
      <c r="E1978">
        <f t="shared" si="122"/>
        <v>-0.31643928445389485</v>
      </c>
      <c r="F1978">
        <f t="shared" si="123"/>
        <v>4.0380885534555322E-2</v>
      </c>
      <c r="G1978">
        <f>IF('Input and Summary Results'!$J$4="yes",IF(C1978=FALSE,FALSE,IF('Data Transformation'!E1978&lt;$R$10,E1978,$R$10)),IF(C1978=FALSE,FALSE,IF(C1978&lt;$R$10,C1978,$R$10)))</f>
        <v>0.48257043999999999</v>
      </c>
      <c r="H1978">
        <f>IF('Input and Summary Results'!$J$4="yes",'Data Transformation'!F1978,'Data Transformation'!D1978)</f>
        <v>4.4900049999999997E-2</v>
      </c>
      <c r="I1978">
        <f t="shared" si="121"/>
        <v>103</v>
      </c>
    </row>
    <row r="1979" spans="2:9" x14ac:dyDescent="0.25">
      <c r="B1979">
        <f>IF('Input and Summary Results'!D1561=0,FALSE,'Input and Summary Results'!$B1561)</f>
        <v>103</v>
      </c>
      <c r="C1979">
        <f>IF(OR(B1979=0,'Input and Summary Results'!D1561=0,'Input and Summary Results'!D1561=""),FALSE,'Input and Summary Results'!$D1561)</f>
        <v>0.83451425000000001</v>
      </c>
      <c r="D1979">
        <f>IF(OR(B1979=0,'Input and Summary Results'!E1561=0),FALSE,'Input and Summary Results'!$E1561)</f>
        <v>9.4902689999999998E-2</v>
      </c>
      <c r="E1979">
        <f t="shared" si="122"/>
        <v>-7.8566242994886251E-2</v>
      </c>
      <c r="F1979">
        <f t="shared" si="123"/>
        <v>4.9355379443790197E-2</v>
      </c>
      <c r="G1979">
        <f>IF('Input and Summary Results'!$J$4="yes",IF(C1979=FALSE,FALSE,IF('Data Transformation'!E1979&lt;$R$10,E1979,$R$10)),IF(C1979=FALSE,FALSE,IF(C1979&lt;$R$10,C1979,$R$10)))</f>
        <v>0.83451425000000001</v>
      </c>
      <c r="H1979">
        <f>IF('Input and Summary Results'!$J$4="yes",'Data Transformation'!F1979,'Data Transformation'!D1979)</f>
        <v>9.4902689999999998E-2</v>
      </c>
      <c r="I1979">
        <f t="shared" si="121"/>
        <v>103</v>
      </c>
    </row>
    <row r="1980" spans="2:9" x14ac:dyDescent="0.25">
      <c r="B1980">
        <f>IF('Input and Summary Results'!D1562=0,FALSE,'Input and Summary Results'!$B1562)</f>
        <v>104</v>
      </c>
      <c r="C1980">
        <f>IF(OR(B1980=0,'Input and Summary Results'!D1562=0,'Input and Summary Results'!D1562=""),FALSE,'Input and Summary Results'!$D1562)</f>
        <v>4.420528E-2</v>
      </c>
      <c r="D1980">
        <f>IF(OR(B1980=0,'Input and Summary Results'!E1562=0),FALSE,'Input and Summary Results'!$E1562)</f>
        <v>9.4288150000000001E-2</v>
      </c>
      <c r="E1980">
        <f t="shared" si="122"/>
        <v>-1.3545258542275276</v>
      </c>
      <c r="F1980">
        <f t="shared" si="123"/>
        <v>0.92570518951582248</v>
      </c>
      <c r="G1980">
        <f>IF('Input and Summary Results'!$J$4="yes",IF(C1980=FALSE,FALSE,IF('Data Transformation'!E1980&lt;$R$10,E1980,$R$10)),IF(C1980=FALSE,FALSE,IF(C1980&lt;$R$10,C1980,$R$10)))</f>
        <v>4.420528E-2</v>
      </c>
      <c r="H1980">
        <f>IF('Input and Summary Results'!$J$4="yes",'Data Transformation'!F1980,'Data Transformation'!D1980)</f>
        <v>9.4288150000000001E-2</v>
      </c>
      <c r="I1980">
        <f t="shared" si="121"/>
        <v>104</v>
      </c>
    </row>
    <row r="1981" spans="2:9" x14ac:dyDescent="0.25">
      <c r="B1981">
        <f>IF('Input and Summary Results'!D1563=0,FALSE,'Input and Summary Results'!$B1563)</f>
        <v>104</v>
      </c>
      <c r="C1981">
        <f>IF(OR(B1981=0,'Input and Summary Results'!D1563=0,'Input and Summary Results'!D1563=""),FALSE,'Input and Summary Results'!$D1563)</f>
        <v>6.9055560000000002E-2</v>
      </c>
      <c r="D1981">
        <f>IF(OR(B1981=0,'Input and Summary Results'!E1563=0),FALSE,'Input and Summary Results'!$E1563)</f>
        <v>6.2743430000000003E-2</v>
      </c>
      <c r="E1981">
        <f t="shared" si="122"/>
        <v>-1.1608013485102877</v>
      </c>
      <c r="F1981">
        <f t="shared" si="123"/>
        <v>0.39432956042931233</v>
      </c>
      <c r="G1981">
        <f>IF('Input and Summary Results'!$J$4="yes",IF(C1981=FALSE,FALSE,IF('Data Transformation'!E1981&lt;$R$10,E1981,$R$10)),IF(C1981=FALSE,FALSE,IF(C1981&lt;$R$10,C1981,$R$10)))</f>
        <v>6.9055560000000002E-2</v>
      </c>
      <c r="H1981">
        <f>IF('Input and Summary Results'!$J$4="yes",'Data Transformation'!F1981,'Data Transformation'!D1981)</f>
        <v>6.2743430000000003E-2</v>
      </c>
      <c r="I1981">
        <f t="shared" si="121"/>
        <v>104</v>
      </c>
    </row>
    <row r="1982" spans="2:9" x14ac:dyDescent="0.25">
      <c r="B1982">
        <f>IF('Input and Summary Results'!D1564=0,FALSE,'Input and Summary Results'!$B1564)</f>
        <v>104</v>
      </c>
      <c r="C1982">
        <f>IF(OR(B1982=0,'Input and Summary Results'!D1564=0,'Input and Summary Results'!D1564=""),FALSE,'Input and Summary Results'!$D1564)</f>
        <v>0.10447645999999999</v>
      </c>
      <c r="D1982">
        <f>IF(OR(B1982=0,'Input and Summary Results'!E1564=0),FALSE,'Input and Summary Results'!$E1564)</f>
        <v>6.3247429999999993E-2</v>
      </c>
      <c r="E1982">
        <f t="shared" si="122"/>
        <v>-0.98098155111984098</v>
      </c>
      <c r="F1982">
        <f t="shared" si="123"/>
        <v>0.26273272103591561</v>
      </c>
      <c r="G1982">
        <f>IF('Input and Summary Results'!$J$4="yes",IF(C1982=FALSE,FALSE,IF('Data Transformation'!E1982&lt;$R$10,E1982,$R$10)),IF(C1982=FALSE,FALSE,IF(C1982&lt;$R$10,C1982,$R$10)))</f>
        <v>0.10447645999999999</v>
      </c>
      <c r="H1982">
        <f>IF('Input and Summary Results'!$J$4="yes",'Data Transformation'!F1982,'Data Transformation'!D1982)</f>
        <v>6.3247429999999993E-2</v>
      </c>
      <c r="I1982">
        <f t="shared" si="121"/>
        <v>104</v>
      </c>
    </row>
    <row r="1983" spans="2:9" x14ac:dyDescent="0.25">
      <c r="B1983">
        <f>IF('Input and Summary Results'!D1565=0,FALSE,'Input and Summary Results'!$B1565)</f>
        <v>104</v>
      </c>
      <c r="C1983">
        <f>IF(OR(B1983=0,'Input and Summary Results'!D1565=0,'Input and Summary Results'!D1565=""),FALSE,'Input and Summary Results'!$D1565)</f>
        <v>0.12630947000000001</v>
      </c>
      <c r="D1983">
        <f>IF(OR(B1983=0,'Input and Summary Results'!E1565=0),FALSE,'Input and Summary Results'!$E1565)</f>
        <v>4.774598E-2</v>
      </c>
      <c r="E1983">
        <f t="shared" si="122"/>
        <v>-0.8985640871757602</v>
      </c>
      <c r="F1983">
        <f t="shared" si="123"/>
        <v>0.16405543717347559</v>
      </c>
      <c r="G1983">
        <f>IF('Input and Summary Results'!$J$4="yes",IF(C1983=FALSE,FALSE,IF('Data Transformation'!E1983&lt;$R$10,E1983,$R$10)),IF(C1983=FALSE,FALSE,IF(C1983&lt;$R$10,C1983,$R$10)))</f>
        <v>0.12630947000000001</v>
      </c>
      <c r="H1983">
        <f>IF('Input and Summary Results'!$J$4="yes",'Data Transformation'!F1983,'Data Transformation'!D1983)</f>
        <v>4.774598E-2</v>
      </c>
      <c r="I1983">
        <f t="shared" si="121"/>
        <v>104</v>
      </c>
    </row>
    <row r="1984" spans="2:9" x14ac:dyDescent="0.25">
      <c r="B1984">
        <f>IF('Input and Summary Results'!D1566=0,FALSE,'Input and Summary Results'!$B1566)</f>
        <v>104</v>
      </c>
      <c r="C1984">
        <f>IF(OR(B1984=0,'Input and Summary Results'!D1566=0,'Input and Summary Results'!D1566=""),FALSE,'Input and Summary Results'!$D1566)</f>
        <v>0.15236738999999999</v>
      </c>
      <c r="D1984">
        <f>IF(OR(B1984=0,'Input and Summary Results'!E1566=0),FALSE,'Input and Summary Results'!$E1566)</f>
        <v>7.7444399999999997E-2</v>
      </c>
      <c r="E1984">
        <f t="shared" si="122"/>
        <v>-0.81710797170031912</v>
      </c>
      <c r="F1984">
        <f t="shared" si="123"/>
        <v>0.2205909650352349</v>
      </c>
      <c r="G1984">
        <f>IF('Input and Summary Results'!$J$4="yes",IF(C1984=FALSE,FALSE,IF('Data Transformation'!E1984&lt;$R$10,E1984,$R$10)),IF(C1984=FALSE,FALSE,IF(C1984&lt;$R$10,C1984,$R$10)))</f>
        <v>0.15236738999999999</v>
      </c>
      <c r="H1984">
        <f>IF('Input and Summary Results'!$J$4="yes",'Data Transformation'!F1984,'Data Transformation'!D1984)</f>
        <v>7.7444399999999997E-2</v>
      </c>
      <c r="I1984">
        <f t="shared" si="121"/>
        <v>104</v>
      </c>
    </row>
    <row r="1985" spans="2:9" x14ac:dyDescent="0.25">
      <c r="B1985">
        <f>IF('Input and Summary Results'!D1567=0,FALSE,'Input and Summary Results'!$B1567)</f>
        <v>104</v>
      </c>
      <c r="C1985">
        <f>IF(OR(B1985=0,'Input and Summary Results'!D1567=0,'Input and Summary Results'!D1567=""),FALSE,'Input and Summary Results'!$D1567)</f>
        <v>0.16298261999999999</v>
      </c>
      <c r="D1985">
        <f>IF(OR(B1985=0,'Input and Summary Results'!E1567=0),FALSE,'Input and Summary Results'!$E1567)</f>
        <v>5.7523459999999998E-2</v>
      </c>
      <c r="E1985">
        <f t="shared" si="122"/>
        <v>-0.78785870504715727</v>
      </c>
      <c r="F1985">
        <f t="shared" si="123"/>
        <v>0.1531769561687007</v>
      </c>
      <c r="G1985">
        <f>IF('Input and Summary Results'!$J$4="yes",IF(C1985=FALSE,FALSE,IF('Data Transformation'!E1985&lt;$R$10,E1985,$R$10)),IF(C1985=FALSE,FALSE,IF(C1985&lt;$R$10,C1985,$R$10)))</f>
        <v>0.16298261999999999</v>
      </c>
      <c r="H1985">
        <f>IF('Input and Summary Results'!$J$4="yes",'Data Transformation'!F1985,'Data Transformation'!D1985)</f>
        <v>5.7523459999999998E-2</v>
      </c>
      <c r="I1985">
        <f t="shared" si="121"/>
        <v>104</v>
      </c>
    </row>
    <row r="1986" spans="2:9" x14ac:dyDescent="0.25">
      <c r="B1986">
        <f>IF('Input and Summary Results'!D1568=0,FALSE,'Input and Summary Results'!$B1568)</f>
        <v>104</v>
      </c>
      <c r="C1986">
        <f>IF(OR(B1986=0,'Input and Summary Results'!D1568=0,'Input and Summary Results'!D1568=""),FALSE,'Input and Summary Results'!$D1568)</f>
        <v>0.16795982000000001</v>
      </c>
      <c r="D1986">
        <f>IF(OR(B1986=0,'Input and Summary Results'!E1568=0),FALSE,'Input and Summary Results'!$E1568)</f>
        <v>4.9997699999999999E-2</v>
      </c>
      <c r="E1986">
        <f t="shared" si="122"/>
        <v>-0.77479459946067941</v>
      </c>
      <c r="F1986">
        <f t="shared" si="123"/>
        <v>0.12919162332991305</v>
      </c>
      <c r="G1986">
        <f>IF('Input and Summary Results'!$J$4="yes",IF(C1986=FALSE,FALSE,IF('Data Transformation'!E1986&lt;$R$10,E1986,$R$10)),IF(C1986=FALSE,FALSE,IF(C1986&lt;$R$10,C1986,$R$10)))</f>
        <v>0.16795982000000001</v>
      </c>
      <c r="H1986">
        <f>IF('Input and Summary Results'!$J$4="yes",'Data Transformation'!F1986,'Data Transformation'!D1986)</f>
        <v>4.9997699999999999E-2</v>
      </c>
      <c r="I1986">
        <f t="shared" si="121"/>
        <v>104</v>
      </c>
    </row>
    <row r="1987" spans="2:9" x14ac:dyDescent="0.25">
      <c r="B1987">
        <f>IF('Input and Summary Results'!D1569=0,FALSE,'Input and Summary Results'!$B1569)</f>
        <v>104</v>
      </c>
      <c r="C1987">
        <f>IF(OR(B1987=0,'Input and Summary Results'!D1569=0,'Input and Summary Results'!D1569=""),FALSE,'Input and Summary Results'!$D1569)</f>
        <v>0.19273127000000001</v>
      </c>
      <c r="D1987">
        <f>IF(OR(B1987=0,'Input and Summary Results'!E1569=0),FALSE,'Input and Summary Results'!$E1569)</f>
        <v>8.0677960000000007E-2</v>
      </c>
      <c r="E1987">
        <f t="shared" si="122"/>
        <v>-0.71504781680950102</v>
      </c>
      <c r="F1987">
        <f t="shared" si="123"/>
        <v>0.18167386454725276</v>
      </c>
      <c r="G1987">
        <f>IF('Input and Summary Results'!$J$4="yes",IF(C1987=FALSE,FALSE,IF('Data Transformation'!E1987&lt;$R$10,E1987,$R$10)),IF(C1987=FALSE,FALSE,IF(C1987&lt;$R$10,C1987,$R$10)))</f>
        <v>0.19273127000000001</v>
      </c>
      <c r="H1987">
        <f>IF('Input and Summary Results'!$J$4="yes",'Data Transformation'!F1987,'Data Transformation'!D1987)</f>
        <v>8.0677960000000007E-2</v>
      </c>
      <c r="I1987">
        <f t="shared" si="121"/>
        <v>104</v>
      </c>
    </row>
    <row r="1988" spans="2:9" x14ac:dyDescent="0.25">
      <c r="B1988">
        <f>IF('Input and Summary Results'!D1570=0,FALSE,'Input and Summary Results'!$B1570)</f>
        <v>104</v>
      </c>
      <c r="C1988">
        <f>IF(OR(B1988=0,'Input and Summary Results'!D1570=0,'Input and Summary Results'!D1570=""),FALSE,'Input and Summary Results'!$D1570)</f>
        <v>0.19694054</v>
      </c>
      <c r="D1988">
        <f>IF(OR(B1988=0,'Input and Summary Results'!E1570=0),FALSE,'Input and Summary Results'!$E1570)</f>
        <v>8.6574929999999994E-2</v>
      </c>
      <c r="E1988">
        <f t="shared" si="122"/>
        <v>-0.70566487560361291</v>
      </c>
      <c r="F1988">
        <f t="shared" si="123"/>
        <v>0.19078611046765687</v>
      </c>
      <c r="G1988">
        <f>IF('Input and Summary Results'!$J$4="yes",IF(C1988=FALSE,FALSE,IF('Data Transformation'!E1988&lt;$R$10,E1988,$R$10)),IF(C1988=FALSE,FALSE,IF(C1988&lt;$R$10,C1988,$R$10)))</f>
        <v>0.19694054</v>
      </c>
      <c r="H1988">
        <f>IF('Input and Summary Results'!$J$4="yes",'Data Transformation'!F1988,'Data Transformation'!D1988)</f>
        <v>8.6574929999999994E-2</v>
      </c>
      <c r="I1988">
        <f t="shared" si="121"/>
        <v>104</v>
      </c>
    </row>
    <row r="1989" spans="2:9" x14ac:dyDescent="0.25">
      <c r="B1989">
        <f>IF('Input and Summary Results'!D1571=0,FALSE,'Input and Summary Results'!$B1571)</f>
        <v>104</v>
      </c>
      <c r="C1989">
        <f>IF(OR(B1989=0,'Input and Summary Results'!D1571=0,'Input and Summary Results'!D1571=""),FALSE,'Input and Summary Results'!$D1571)</f>
        <v>0.20614540000000001</v>
      </c>
      <c r="D1989">
        <f>IF(OR(B1989=0,'Input and Summary Results'!E1571=0),FALSE,'Input and Summary Results'!$E1571)</f>
        <v>8.9349219999999993E-2</v>
      </c>
      <c r="E1989">
        <f t="shared" si="122"/>
        <v>-0.68582635175229467</v>
      </c>
      <c r="F1989">
        <f t="shared" si="123"/>
        <v>0.18810781846211461</v>
      </c>
      <c r="G1989">
        <f>IF('Input and Summary Results'!$J$4="yes",IF(C1989=FALSE,FALSE,IF('Data Transformation'!E1989&lt;$R$10,E1989,$R$10)),IF(C1989=FALSE,FALSE,IF(C1989&lt;$R$10,C1989,$R$10)))</f>
        <v>0.20614540000000001</v>
      </c>
      <c r="H1989">
        <f>IF('Input and Summary Results'!$J$4="yes",'Data Transformation'!F1989,'Data Transformation'!D1989)</f>
        <v>8.9349219999999993E-2</v>
      </c>
      <c r="I1989">
        <f t="shared" ref="I1989:I2052" si="124">IF(G1989=FALSE,"",B1989)</f>
        <v>104</v>
      </c>
    </row>
    <row r="1990" spans="2:9" x14ac:dyDescent="0.25">
      <c r="B1990">
        <f>IF('Input and Summary Results'!D1572=0,FALSE,'Input and Summary Results'!$B1572)</f>
        <v>104</v>
      </c>
      <c r="C1990">
        <f>IF(OR(B1990=0,'Input and Summary Results'!D1572=0,'Input and Summary Results'!D1572=""),FALSE,'Input and Summary Results'!$D1572)</f>
        <v>0.21397826</v>
      </c>
      <c r="D1990">
        <f>IF(OR(B1990=0,'Input and Summary Results'!E1572=0),FALSE,'Input and Summary Results'!$E1572)</f>
        <v>6.062799E-2</v>
      </c>
      <c r="E1990">
        <f t="shared" si="122"/>
        <v>-0.66963034834075064</v>
      </c>
      <c r="F1990">
        <f t="shared" si="123"/>
        <v>0.12296832238938667</v>
      </c>
      <c r="G1990">
        <f>IF('Input and Summary Results'!$J$4="yes",IF(C1990=FALSE,FALSE,IF('Data Transformation'!E1990&lt;$R$10,E1990,$R$10)),IF(C1990=FALSE,FALSE,IF(C1990&lt;$R$10,C1990,$R$10)))</f>
        <v>0.21397826</v>
      </c>
      <c r="H1990">
        <f>IF('Input and Summary Results'!$J$4="yes",'Data Transformation'!F1990,'Data Transformation'!D1990)</f>
        <v>6.062799E-2</v>
      </c>
      <c r="I1990">
        <f t="shared" si="124"/>
        <v>104</v>
      </c>
    </row>
    <row r="1991" spans="2:9" x14ac:dyDescent="0.25">
      <c r="B1991">
        <f>IF('Input and Summary Results'!D1573=0,FALSE,'Input and Summary Results'!$B1573)</f>
        <v>104</v>
      </c>
      <c r="C1991">
        <f>IF(OR(B1991=0,'Input and Summary Results'!D1573=0,'Input and Summary Results'!D1573=""),FALSE,'Input and Summary Results'!$D1573)</f>
        <v>0.23080081</v>
      </c>
      <c r="D1991">
        <f>IF(OR(B1991=0,'Input and Summary Results'!E1573=0),FALSE,'Input and Summary Results'!$E1573)</f>
        <v>8.5543149999999998E-2</v>
      </c>
      <c r="E1991">
        <f t="shared" si="122"/>
        <v>-0.63676267134857201</v>
      </c>
      <c r="F1991">
        <f t="shared" si="123"/>
        <v>0.16085613867646303</v>
      </c>
      <c r="G1991">
        <f>IF('Input and Summary Results'!$J$4="yes",IF(C1991=FALSE,FALSE,IF('Data Transformation'!E1991&lt;$R$10,E1991,$R$10)),IF(C1991=FALSE,FALSE,IF(C1991&lt;$R$10,C1991,$R$10)))</f>
        <v>0.23080081</v>
      </c>
      <c r="H1991">
        <f>IF('Input and Summary Results'!$J$4="yes",'Data Transformation'!F1991,'Data Transformation'!D1991)</f>
        <v>8.5543149999999998E-2</v>
      </c>
      <c r="I1991">
        <f t="shared" si="124"/>
        <v>104</v>
      </c>
    </row>
    <row r="1992" spans="2:9" x14ac:dyDescent="0.25">
      <c r="B1992">
        <f>IF('Input and Summary Results'!D1574=0,FALSE,'Input and Summary Results'!$B1574)</f>
        <v>104</v>
      </c>
      <c r="C1992">
        <f>IF(OR(B1992=0,'Input and Summary Results'!D1574=0,'Input and Summary Results'!D1574=""),FALSE,'Input and Summary Results'!$D1574)</f>
        <v>0.23622594999999999</v>
      </c>
      <c r="D1992">
        <f>IF(OR(B1992=0,'Input and Summary Results'!E1574=0),FALSE,'Input and Summary Results'!$E1574)</f>
        <v>9.8329490000000006E-2</v>
      </c>
      <c r="E1992">
        <f t="shared" si="122"/>
        <v>-0.62667239578784129</v>
      </c>
      <c r="F1992">
        <f t="shared" si="123"/>
        <v>0.18065330527827281</v>
      </c>
      <c r="G1992">
        <f>IF('Input and Summary Results'!$J$4="yes",IF(C1992=FALSE,FALSE,IF('Data Transformation'!E1992&lt;$R$10,E1992,$R$10)),IF(C1992=FALSE,FALSE,IF(C1992&lt;$R$10,C1992,$R$10)))</f>
        <v>0.23622594999999999</v>
      </c>
      <c r="H1992">
        <f>IF('Input and Summary Results'!$J$4="yes",'Data Transformation'!F1992,'Data Transformation'!D1992)</f>
        <v>9.8329490000000006E-2</v>
      </c>
      <c r="I1992">
        <f t="shared" si="124"/>
        <v>104</v>
      </c>
    </row>
    <row r="1993" spans="2:9" x14ac:dyDescent="0.25">
      <c r="B1993">
        <f>IF('Input and Summary Results'!D1575=0,FALSE,'Input and Summary Results'!$B1575)</f>
        <v>104</v>
      </c>
      <c r="C1993">
        <f>IF(OR(B1993=0,'Input and Summary Results'!D1575=0,'Input and Summary Results'!D1575=""),FALSE,'Input and Summary Results'!$D1575)</f>
        <v>0.28385821999999999</v>
      </c>
      <c r="D1993">
        <f>IF(OR(B1993=0,'Input and Summary Results'!E1575=0),FALSE,'Input and Summary Results'!$E1575)</f>
        <v>8.8103000000000001E-2</v>
      </c>
      <c r="E1993">
        <f t="shared" si="122"/>
        <v>-0.54689852490535729</v>
      </c>
      <c r="F1993">
        <f t="shared" si="123"/>
        <v>0.1347035220611191</v>
      </c>
      <c r="G1993">
        <f>IF('Input and Summary Results'!$J$4="yes",IF(C1993=FALSE,FALSE,IF('Data Transformation'!E1993&lt;$R$10,E1993,$R$10)),IF(C1993=FALSE,FALSE,IF(C1993&lt;$R$10,C1993,$R$10)))</f>
        <v>0.28385821999999999</v>
      </c>
      <c r="H1993">
        <f>IF('Input and Summary Results'!$J$4="yes",'Data Transformation'!F1993,'Data Transformation'!D1993)</f>
        <v>8.8103000000000001E-2</v>
      </c>
      <c r="I1993">
        <f t="shared" si="124"/>
        <v>104</v>
      </c>
    </row>
    <row r="1994" spans="2:9" x14ac:dyDescent="0.25">
      <c r="B1994">
        <f>IF('Input and Summary Results'!D1576=0,FALSE,'Input and Summary Results'!$B1576)</f>
        <v>104</v>
      </c>
      <c r="C1994">
        <f>IF(OR(B1994=0,'Input and Summary Results'!D1576=0,'Input and Summary Results'!D1576=""),FALSE,'Input and Summary Results'!$D1576)</f>
        <v>0.30238428000000001</v>
      </c>
      <c r="D1994">
        <f>IF(OR(B1994=0,'Input and Summary Results'!E1576=0),FALSE,'Input and Summary Results'!$E1576)</f>
        <v>6.5893450000000006E-2</v>
      </c>
      <c r="E1994">
        <f t="shared" si="122"/>
        <v>-0.51944079017715494</v>
      </c>
      <c r="F1994">
        <f t="shared" si="123"/>
        <v>9.457421959898181E-2</v>
      </c>
      <c r="G1994">
        <f>IF('Input and Summary Results'!$J$4="yes",IF(C1994=FALSE,FALSE,IF('Data Transformation'!E1994&lt;$R$10,E1994,$R$10)),IF(C1994=FALSE,FALSE,IF(C1994&lt;$R$10,C1994,$R$10)))</f>
        <v>0.30238428000000001</v>
      </c>
      <c r="H1994">
        <f>IF('Input and Summary Results'!$J$4="yes",'Data Transformation'!F1994,'Data Transformation'!D1994)</f>
        <v>6.5893450000000006E-2</v>
      </c>
      <c r="I1994">
        <f t="shared" si="124"/>
        <v>104</v>
      </c>
    </row>
    <row r="1995" spans="2:9" x14ac:dyDescent="0.25">
      <c r="B1995">
        <f>IF('Input and Summary Results'!D1577=0,FALSE,'Input and Summary Results'!$B1577)</f>
        <v>104</v>
      </c>
      <c r="C1995">
        <f>IF(OR(B1995=0,'Input and Summary Results'!D1577=0,'Input and Summary Results'!D1577=""),FALSE,'Input and Summary Results'!$D1577)</f>
        <v>0.39615039000000002</v>
      </c>
      <c r="D1995">
        <f>IF(OR(B1995=0,'Input and Summary Results'!E1577=0),FALSE,'Input and Summary Results'!$E1577)</f>
        <v>6.0936419999999998E-2</v>
      </c>
      <c r="E1995">
        <f t="shared" si="122"/>
        <v>-0.40213991218529432</v>
      </c>
      <c r="F1995">
        <f t="shared" si="123"/>
        <v>6.6758501184360802E-2</v>
      </c>
      <c r="G1995">
        <f>IF('Input and Summary Results'!$J$4="yes",IF(C1995=FALSE,FALSE,IF('Data Transformation'!E1995&lt;$R$10,E1995,$R$10)),IF(C1995=FALSE,FALSE,IF(C1995&lt;$R$10,C1995,$R$10)))</f>
        <v>0.39615039000000002</v>
      </c>
      <c r="H1995">
        <f>IF('Input and Summary Results'!$J$4="yes",'Data Transformation'!F1995,'Data Transformation'!D1995)</f>
        <v>6.0936419999999998E-2</v>
      </c>
      <c r="I1995">
        <f t="shared" si="124"/>
        <v>104</v>
      </c>
    </row>
    <row r="1996" spans="2:9" x14ac:dyDescent="0.25">
      <c r="B1996">
        <f>IF('Input and Summary Results'!D1578=0,FALSE,'Input and Summary Results'!$B1578)</f>
        <v>104</v>
      </c>
      <c r="C1996">
        <f>IF(OR(B1996=0,'Input and Summary Results'!D1578=0,'Input and Summary Results'!D1578=""),FALSE,'Input and Summary Results'!$D1578)</f>
        <v>0.40662568999999998</v>
      </c>
      <c r="D1996">
        <f>IF(OR(B1996=0,'Input and Summary Results'!E1578=0),FALSE,'Input and Summary Results'!$E1578)</f>
        <v>9.5184279999999996E-2</v>
      </c>
      <c r="E1996">
        <f t="shared" si="122"/>
        <v>-0.39080518675850501</v>
      </c>
      <c r="F1996">
        <f t="shared" si="123"/>
        <v>0.10159214859248072</v>
      </c>
      <c r="G1996">
        <f>IF('Input and Summary Results'!$J$4="yes",IF(C1996=FALSE,FALSE,IF('Data Transformation'!E1996&lt;$R$10,E1996,$R$10)),IF(C1996=FALSE,FALSE,IF(C1996&lt;$R$10,C1996,$R$10)))</f>
        <v>0.40662568999999998</v>
      </c>
      <c r="H1996">
        <f>IF('Input and Summary Results'!$J$4="yes",'Data Transformation'!F1996,'Data Transformation'!D1996)</f>
        <v>9.5184279999999996E-2</v>
      </c>
      <c r="I1996">
        <f t="shared" si="124"/>
        <v>104</v>
      </c>
    </row>
    <row r="1997" spans="2:9" x14ac:dyDescent="0.25">
      <c r="B1997">
        <f>IF('Input and Summary Results'!D1579=0,FALSE,'Input and Summary Results'!$B1579)</f>
        <v>104</v>
      </c>
      <c r="C1997">
        <f>IF(OR(B1997=0,'Input and Summary Results'!D1579=0,'Input and Summary Results'!D1579=""),FALSE,'Input and Summary Results'!$D1579)</f>
        <v>0.46293374999999998</v>
      </c>
      <c r="D1997">
        <f>IF(OR(B1997=0,'Input and Summary Results'!E1579=0),FALSE,'Input and Summary Results'!$E1579)</f>
        <v>0.11307794</v>
      </c>
      <c r="E1997">
        <f t="shared" si="122"/>
        <v>-0.33448115599737099</v>
      </c>
      <c r="F1997">
        <f t="shared" si="123"/>
        <v>0.10601047333446741</v>
      </c>
      <c r="G1997">
        <f>IF('Input and Summary Results'!$J$4="yes",IF(C1997=FALSE,FALSE,IF('Data Transformation'!E1997&lt;$R$10,E1997,$R$10)),IF(C1997=FALSE,FALSE,IF(C1997&lt;$R$10,C1997,$R$10)))</f>
        <v>0.46293374999999998</v>
      </c>
      <c r="H1997">
        <f>IF('Input and Summary Results'!$J$4="yes",'Data Transformation'!F1997,'Data Transformation'!D1997)</f>
        <v>0.11307794</v>
      </c>
      <c r="I1997">
        <f t="shared" si="124"/>
        <v>104</v>
      </c>
    </row>
    <row r="1998" spans="2:9" x14ac:dyDescent="0.25">
      <c r="B1998">
        <f>IF('Input and Summary Results'!D1580=0,FALSE,'Input and Summary Results'!$B1580)</f>
        <v>105</v>
      </c>
      <c r="C1998">
        <f>IF(OR(B1998=0,'Input and Summary Results'!D1580=0,'Input and Summary Results'!D1580=""),FALSE,'Input and Summary Results'!$D1580)</f>
        <v>0.84696028000000001</v>
      </c>
      <c r="D1998">
        <f>IF(OR(B1998=0,'Input and Summary Results'!E1580=0),FALSE,'Input and Summary Results'!$E1580)</f>
        <v>5.8745579999999999E-2</v>
      </c>
      <c r="E1998">
        <f t="shared" si="122"/>
        <v>-7.2136956353244325E-2</v>
      </c>
      <c r="F1998">
        <f t="shared" si="123"/>
        <v>3.0102452643942169E-2</v>
      </c>
      <c r="G1998">
        <f>IF('Input and Summary Results'!$J$4="yes",IF(C1998=FALSE,FALSE,IF('Data Transformation'!E1998&lt;$R$10,E1998,$R$10)),IF(C1998=FALSE,FALSE,IF(C1998&lt;$R$10,C1998,$R$10)))</f>
        <v>0.84696028000000001</v>
      </c>
      <c r="H1998">
        <f>IF('Input and Summary Results'!$J$4="yes",'Data Transformation'!F1998,'Data Transformation'!D1998)</f>
        <v>5.8745579999999999E-2</v>
      </c>
      <c r="I1998">
        <f t="shared" si="124"/>
        <v>105</v>
      </c>
    </row>
    <row r="1999" spans="2:9" x14ac:dyDescent="0.25">
      <c r="B1999">
        <f>IF('Input and Summary Results'!D1581=0,FALSE,'Input and Summary Results'!$B1581)</f>
        <v>105</v>
      </c>
      <c r="C1999">
        <f>IF(OR(B1999=0,'Input and Summary Results'!D1581=0,'Input and Summary Results'!D1581=""),FALSE,'Input and Summary Results'!$D1581)</f>
        <v>0.86952644000000001</v>
      </c>
      <c r="D1999">
        <f>IF(OR(B1999=0,'Input and Summary Results'!E1581=0),FALSE,'Input and Summary Results'!$E1581)</f>
        <v>7.5203249999999999E-2</v>
      </c>
      <c r="E1999">
        <f t="shared" si="122"/>
        <v>-6.0717207713574903E-2</v>
      </c>
      <c r="F1999">
        <f t="shared" si="123"/>
        <v>3.7535615938257154E-2</v>
      </c>
      <c r="G1999">
        <f>IF('Input and Summary Results'!$J$4="yes",IF(C1999=FALSE,FALSE,IF('Data Transformation'!E1999&lt;$R$10,E1999,$R$10)),IF(C1999=FALSE,FALSE,IF(C1999&lt;$R$10,C1999,$R$10)))</f>
        <v>0.86952644000000001</v>
      </c>
      <c r="H1999">
        <f>IF('Input and Summary Results'!$J$4="yes",'Data Transformation'!F1999,'Data Transformation'!D1999)</f>
        <v>7.5203249999999999E-2</v>
      </c>
      <c r="I1999">
        <f t="shared" si="124"/>
        <v>105</v>
      </c>
    </row>
    <row r="2000" spans="2:9" x14ac:dyDescent="0.25">
      <c r="B2000">
        <f>IF('Input and Summary Results'!D1582=0,FALSE,'Input and Summary Results'!$B1582)</f>
        <v>105</v>
      </c>
      <c r="C2000">
        <f>IF(OR(B2000=0,'Input and Summary Results'!D1582=0,'Input and Summary Results'!D1582=""),FALSE,'Input and Summary Results'!$D1582)</f>
        <v>0.92508250999999997</v>
      </c>
      <c r="D2000">
        <f>IF(OR(B2000=0,'Input and Summary Results'!E1582=0),FALSE,'Input and Summary Results'!$E1582)</f>
        <v>7.0420280000000002E-2</v>
      </c>
      <c r="E2000">
        <f t="shared" si="122"/>
        <v>-3.3819529920841321E-2</v>
      </c>
      <c r="F2000">
        <f t="shared" si="123"/>
        <v>3.3037487131823522E-2</v>
      </c>
      <c r="G2000">
        <f>IF('Input and Summary Results'!$J$4="yes",IF(C2000=FALSE,FALSE,IF('Data Transformation'!E2000&lt;$R$10,E2000,$R$10)),IF(C2000=FALSE,FALSE,IF(C2000&lt;$R$10,C2000,$R$10)))</f>
        <v>0.92508250999999997</v>
      </c>
      <c r="H2000">
        <f>IF('Input and Summary Results'!$J$4="yes",'Data Transformation'!F2000,'Data Transformation'!D2000)</f>
        <v>7.0420280000000002E-2</v>
      </c>
      <c r="I2000">
        <f t="shared" si="124"/>
        <v>105</v>
      </c>
    </row>
    <row r="2001" spans="2:9" x14ac:dyDescent="0.25">
      <c r="B2001">
        <f>IF('Input and Summary Results'!D1583=0,FALSE,'Input and Summary Results'!$B1583)</f>
        <v>106</v>
      </c>
      <c r="C2001">
        <f>IF(OR(B2001=0,'Input and Summary Results'!D1583=0,'Input and Summary Results'!D1583=""),FALSE,'Input and Summary Results'!$D1583)</f>
        <v>9.459041E-2</v>
      </c>
      <c r="D2001">
        <f>IF(OR(B2001=0,'Input and Summary Results'!E1583=0),FALSE,'Input and Summary Results'!$E1583)</f>
        <v>8.0307299999999998E-2</v>
      </c>
      <c r="E2001">
        <f t="shared" si="122"/>
        <v>-1.0241528920887106</v>
      </c>
      <c r="F2001">
        <f t="shared" si="123"/>
        <v>0.36846619229158639</v>
      </c>
      <c r="G2001">
        <f>IF('Input and Summary Results'!$J$4="yes",IF(C2001=FALSE,FALSE,IF('Data Transformation'!E2001&lt;$R$10,E2001,$R$10)),IF(C2001=FALSE,FALSE,IF(C2001&lt;$R$10,C2001,$R$10)))</f>
        <v>9.459041E-2</v>
      </c>
      <c r="H2001">
        <f>IF('Input and Summary Results'!$J$4="yes",'Data Transformation'!F2001,'Data Transformation'!D2001)</f>
        <v>8.0307299999999998E-2</v>
      </c>
      <c r="I2001">
        <f t="shared" si="124"/>
        <v>106</v>
      </c>
    </row>
    <row r="2002" spans="2:9" x14ac:dyDescent="0.25">
      <c r="B2002">
        <f>IF('Input and Summary Results'!D1584=0,FALSE,'Input and Summary Results'!$B1584)</f>
        <v>106</v>
      </c>
      <c r="C2002">
        <f>IF(OR(B2002=0,'Input and Summary Results'!D1584=0,'Input and Summary Results'!D1584=""),FALSE,'Input and Summary Results'!$D1584)</f>
        <v>0.11038644</v>
      </c>
      <c r="D2002">
        <f>IF(OR(B2002=0,'Input and Summary Results'!E1584=0),FALSE,'Input and Summary Results'!$E1584)</f>
        <v>8.0689860000000002E-2</v>
      </c>
      <c r="E2002">
        <f t="shared" si="122"/>
        <v>-0.9570842725748242</v>
      </c>
      <c r="F2002">
        <f t="shared" si="123"/>
        <v>0.31724366905935186</v>
      </c>
      <c r="G2002">
        <f>IF('Input and Summary Results'!$J$4="yes",IF(C2002=FALSE,FALSE,IF('Data Transformation'!E2002&lt;$R$10,E2002,$R$10)),IF(C2002=FALSE,FALSE,IF(C2002&lt;$R$10,C2002,$R$10)))</f>
        <v>0.11038644</v>
      </c>
      <c r="H2002">
        <f>IF('Input and Summary Results'!$J$4="yes",'Data Transformation'!F2002,'Data Transformation'!D2002)</f>
        <v>8.0689860000000002E-2</v>
      </c>
      <c r="I2002">
        <f t="shared" si="124"/>
        <v>106</v>
      </c>
    </row>
    <row r="2003" spans="2:9" x14ac:dyDescent="0.25">
      <c r="B2003">
        <f>IF('Input and Summary Results'!D1585=0,FALSE,'Input and Summary Results'!$B1585)</f>
        <v>106</v>
      </c>
      <c r="C2003">
        <f>IF(OR(B2003=0,'Input and Summary Results'!D1585=0,'Input and Summary Results'!D1585=""),FALSE,'Input and Summary Results'!$D1585)</f>
        <v>0.14511146</v>
      </c>
      <c r="D2003">
        <f>IF(OR(B2003=0,'Input and Summary Results'!E1585=0),FALSE,'Input and Summary Results'!$E1585)</f>
        <v>8.6373909999999998E-2</v>
      </c>
      <c r="E2003">
        <f t="shared" si="122"/>
        <v>-0.83829828833255626</v>
      </c>
      <c r="F2003">
        <f t="shared" si="123"/>
        <v>0.2583274742050008</v>
      </c>
      <c r="G2003">
        <f>IF('Input and Summary Results'!$J$4="yes",IF(C2003=FALSE,FALSE,IF('Data Transformation'!E2003&lt;$R$10,E2003,$R$10)),IF(C2003=FALSE,FALSE,IF(C2003&lt;$R$10,C2003,$R$10)))</f>
        <v>0.14511146</v>
      </c>
      <c r="H2003">
        <f>IF('Input and Summary Results'!$J$4="yes",'Data Transformation'!F2003,'Data Transformation'!D2003)</f>
        <v>8.6373909999999998E-2</v>
      </c>
      <c r="I2003">
        <f t="shared" si="124"/>
        <v>106</v>
      </c>
    </row>
    <row r="2004" spans="2:9" x14ac:dyDescent="0.25">
      <c r="B2004">
        <f>IF('Input and Summary Results'!D1586=0,FALSE,'Input and Summary Results'!$B1586)</f>
        <v>106</v>
      </c>
      <c r="C2004">
        <f>IF(OR(B2004=0,'Input and Summary Results'!D1586=0,'Input and Summary Results'!D1586=""),FALSE,'Input and Summary Results'!$D1586)</f>
        <v>0.15361106999999999</v>
      </c>
      <c r="D2004">
        <f>IF(OR(B2004=0,'Input and Summary Results'!E1586=0),FALSE,'Input and Summary Results'!$E1586)</f>
        <v>5.9218590000000002E-2</v>
      </c>
      <c r="E2004">
        <f t="shared" si="122"/>
        <v>-0.81357748569331589</v>
      </c>
      <c r="F2004">
        <f t="shared" si="123"/>
        <v>0.1673113015878348</v>
      </c>
      <c r="G2004">
        <f>IF('Input and Summary Results'!$J$4="yes",IF(C2004=FALSE,FALSE,IF('Data Transformation'!E2004&lt;$R$10,E2004,$R$10)),IF(C2004=FALSE,FALSE,IF(C2004&lt;$R$10,C2004,$R$10)))</f>
        <v>0.15361106999999999</v>
      </c>
      <c r="H2004">
        <f>IF('Input and Summary Results'!$J$4="yes",'Data Transformation'!F2004,'Data Transformation'!D2004)</f>
        <v>5.9218590000000002E-2</v>
      </c>
      <c r="I2004">
        <f t="shared" si="124"/>
        <v>106</v>
      </c>
    </row>
    <row r="2005" spans="2:9" x14ac:dyDescent="0.25">
      <c r="B2005">
        <f>IF('Input and Summary Results'!D1587=0,FALSE,'Input and Summary Results'!$B1587)</f>
        <v>106</v>
      </c>
      <c r="C2005">
        <f>IF(OR(B2005=0,'Input and Summary Results'!D1587=0,'Input and Summary Results'!D1587=""),FALSE,'Input and Summary Results'!$D1587)</f>
        <v>0.16079383999999999</v>
      </c>
      <c r="D2005">
        <f>IF(OR(B2005=0,'Input and Summary Results'!E1587=0),FALSE,'Input and Summary Results'!$E1587)</f>
        <v>3.68502E-2</v>
      </c>
      <c r="E2005">
        <f t="shared" si="122"/>
        <v>-0.79373059305804183</v>
      </c>
      <c r="F2005">
        <f t="shared" si="123"/>
        <v>9.9462683396329118E-2</v>
      </c>
      <c r="G2005">
        <f>IF('Input and Summary Results'!$J$4="yes",IF(C2005=FALSE,FALSE,IF('Data Transformation'!E2005&lt;$R$10,E2005,$R$10)),IF(C2005=FALSE,FALSE,IF(C2005&lt;$R$10,C2005,$R$10)))</f>
        <v>0.16079383999999999</v>
      </c>
      <c r="H2005">
        <f>IF('Input and Summary Results'!$J$4="yes",'Data Transformation'!F2005,'Data Transformation'!D2005)</f>
        <v>3.68502E-2</v>
      </c>
      <c r="I2005">
        <f t="shared" si="124"/>
        <v>106</v>
      </c>
    </row>
    <row r="2006" spans="2:9" x14ac:dyDescent="0.25">
      <c r="B2006">
        <f>IF('Input and Summary Results'!D1588=0,FALSE,'Input and Summary Results'!$B1588)</f>
        <v>106</v>
      </c>
      <c r="C2006">
        <f>IF(OR(B2006=0,'Input and Summary Results'!D1588=0,'Input and Summary Results'!D1588=""),FALSE,'Input and Summary Results'!$D1588)</f>
        <v>0.16132666000000001</v>
      </c>
      <c r="D2006">
        <f>IF(OR(B2006=0,'Input and Summary Results'!E1588=0),FALSE,'Input and Summary Results'!$E1588)</f>
        <v>6.1606590000000003E-2</v>
      </c>
      <c r="E2006">
        <f t="shared" si="122"/>
        <v>-0.79229385744581249</v>
      </c>
      <c r="F2006">
        <f t="shared" si="123"/>
        <v>0.16573367390113947</v>
      </c>
      <c r="G2006">
        <f>IF('Input and Summary Results'!$J$4="yes",IF(C2006=FALSE,FALSE,IF('Data Transformation'!E2006&lt;$R$10,E2006,$R$10)),IF(C2006=FALSE,FALSE,IF(C2006&lt;$R$10,C2006,$R$10)))</f>
        <v>0.16132666000000001</v>
      </c>
      <c r="H2006">
        <f>IF('Input and Summary Results'!$J$4="yes",'Data Transformation'!F2006,'Data Transformation'!D2006)</f>
        <v>6.1606590000000003E-2</v>
      </c>
      <c r="I2006">
        <f t="shared" si="124"/>
        <v>106</v>
      </c>
    </row>
    <row r="2007" spans="2:9" x14ac:dyDescent="0.25">
      <c r="B2007">
        <f>IF('Input and Summary Results'!D1589=0,FALSE,'Input and Summary Results'!$B1589)</f>
        <v>106</v>
      </c>
      <c r="C2007">
        <f>IF(OR(B2007=0,'Input and Summary Results'!D1589=0,'Input and Summary Results'!D1589=""),FALSE,'Input and Summary Results'!$D1589)</f>
        <v>0.16472481</v>
      </c>
      <c r="D2007">
        <f>IF(OR(B2007=0,'Input and Summary Results'!E1589=0),FALSE,'Input and Summary Results'!$E1589)</f>
        <v>5.8161730000000002E-2</v>
      </c>
      <c r="E2007">
        <f t="shared" si="122"/>
        <v>-0.78324098471227699</v>
      </c>
      <c r="F2007">
        <f t="shared" si="123"/>
        <v>0.15323854870435122</v>
      </c>
      <c r="G2007">
        <f>IF('Input and Summary Results'!$J$4="yes",IF(C2007=FALSE,FALSE,IF('Data Transformation'!E2007&lt;$R$10,E2007,$R$10)),IF(C2007=FALSE,FALSE,IF(C2007&lt;$R$10,C2007,$R$10)))</f>
        <v>0.16472481</v>
      </c>
      <c r="H2007">
        <f>IF('Input and Summary Results'!$J$4="yes",'Data Transformation'!F2007,'Data Transformation'!D2007)</f>
        <v>5.8161730000000002E-2</v>
      </c>
      <c r="I2007">
        <f t="shared" si="124"/>
        <v>106</v>
      </c>
    </row>
    <row r="2008" spans="2:9" x14ac:dyDescent="0.25">
      <c r="B2008">
        <f>IF('Input and Summary Results'!D1590=0,FALSE,'Input and Summary Results'!$B1590)</f>
        <v>106</v>
      </c>
      <c r="C2008">
        <f>IF(OR(B2008=0,'Input and Summary Results'!D1590=0,'Input and Summary Results'!D1590=""),FALSE,'Input and Summary Results'!$D1590)</f>
        <v>0.20130598999999999</v>
      </c>
      <c r="D2008">
        <f>IF(OR(B2008=0,'Input and Summary Results'!E1590=0),FALSE,'Input and Summary Results'!$E1590)</f>
        <v>7.0554339999999993E-2</v>
      </c>
      <c r="E2008">
        <f t="shared" si="122"/>
        <v>-0.6961433021841591</v>
      </c>
      <c r="F2008">
        <f t="shared" si="123"/>
        <v>0.15210964939493354</v>
      </c>
      <c r="G2008">
        <f>IF('Input and Summary Results'!$J$4="yes",IF(C2008=FALSE,FALSE,IF('Data Transformation'!E2008&lt;$R$10,E2008,$R$10)),IF(C2008=FALSE,FALSE,IF(C2008&lt;$R$10,C2008,$R$10)))</f>
        <v>0.20130598999999999</v>
      </c>
      <c r="H2008">
        <f>IF('Input and Summary Results'!$J$4="yes",'Data Transformation'!F2008,'Data Transformation'!D2008)</f>
        <v>7.0554339999999993E-2</v>
      </c>
      <c r="I2008">
        <f t="shared" si="124"/>
        <v>106</v>
      </c>
    </row>
    <row r="2009" spans="2:9" x14ac:dyDescent="0.25">
      <c r="B2009">
        <f>IF('Input and Summary Results'!D1591=0,FALSE,'Input and Summary Results'!$B1591)</f>
        <v>106</v>
      </c>
      <c r="C2009">
        <f>IF(OR(B2009=0,'Input and Summary Results'!D1591=0,'Input and Summary Results'!D1591=""),FALSE,'Input and Summary Results'!$D1591)</f>
        <v>0.20421286</v>
      </c>
      <c r="D2009">
        <f>IF(OR(B2009=0,'Input and Summary Results'!E1591=0),FALSE,'Input and Summary Results'!$E1591)</f>
        <v>6.3359730000000003E-2</v>
      </c>
      <c r="E2009">
        <f t="shared" si="122"/>
        <v>-0.68991691234127694</v>
      </c>
      <c r="F2009">
        <f t="shared" si="123"/>
        <v>0.13465421727113563</v>
      </c>
      <c r="G2009">
        <f>IF('Input and Summary Results'!$J$4="yes",IF(C2009=FALSE,FALSE,IF('Data Transformation'!E2009&lt;$R$10,E2009,$R$10)),IF(C2009=FALSE,FALSE,IF(C2009&lt;$R$10,C2009,$R$10)))</f>
        <v>0.20421286</v>
      </c>
      <c r="H2009">
        <f>IF('Input and Summary Results'!$J$4="yes",'Data Transformation'!F2009,'Data Transformation'!D2009)</f>
        <v>6.3359730000000003E-2</v>
      </c>
      <c r="I2009">
        <f t="shared" si="124"/>
        <v>106</v>
      </c>
    </row>
    <row r="2010" spans="2:9" x14ac:dyDescent="0.25">
      <c r="B2010">
        <f>IF('Input and Summary Results'!D1592=0,FALSE,'Input and Summary Results'!$B1592)</f>
        <v>106</v>
      </c>
      <c r="C2010">
        <f>IF(OR(B2010=0,'Input and Summary Results'!D1592=0,'Input and Summary Results'!D1592=""),FALSE,'Input and Summary Results'!$D1592)</f>
        <v>0.21135701000000001</v>
      </c>
      <c r="D2010">
        <f>IF(OR(B2010=0,'Input and Summary Results'!E1592=0),FALSE,'Input and Summary Results'!$E1592)</f>
        <v>5.2016069999999998E-2</v>
      </c>
      <c r="E2010">
        <f t="shared" si="122"/>
        <v>-0.67498334351118061</v>
      </c>
      <c r="F2010">
        <f t="shared" si="123"/>
        <v>0.10680967894085934</v>
      </c>
      <c r="G2010">
        <f>IF('Input and Summary Results'!$J$4="yes",IF(C2010=FALSE,FALSE,IF('Data Transformation'!E2010&lt;$R$10,E2010,$R$10)),IF(C2010=FALSE,FALSE,IF(C2010&lt;$R$10,C2010,$R$10)))</f>
        <v>0.21135701000000001</v>
      </c>
      <c r="H2010">
        <f>IF('Input and Summary Results'!$J$4="yes",'Data Transformation'!F2010,'Data Transformation'!D2010)</f>
        <v>5.2016069999999998E-2</v>
      </c>
      <c r="I2010">
        <f t="shared" si="124"/>
        <v>106</v>
      </c>
    </row>
    <row r="2011" spans="2:9" x14ac:dyDescent="0.25">
      <c r="B2011">
        <f>IF('Input and Summary Results'!D1593=0,FALSE,'Input and Summary Results'!$B1593)</f>
        <v>106</v>
      </c>
      <c r="C2011">
        <f>IF(OR(B2011=0,'Input and Summary Results'!D1593=0,'Input and Summary Results'!D1593=""),FALSE,'Input and Summary Results'!$D1593)</f>
        <v>0.21195591999999999</v>
      </c>
      <c r="D2011">
        <f>IF(OR(B2011=0,'Input and Summary Results'!E1593=0),FALSE,'Input and Summary Results'!$E1593)</f>
        <v>8.4582190000000002E-2</v>
      </c>
      <c r="E2011">
        <f t="shared" si="122"/>
        <v>-0.67375444893568581</v>
      </c>
      <c r="F2011">
        <f t="shared" si="123"/>
        <v>0.17319011641665871</v>
      </c>
      <c r="G2011">
        <f>IF('Input and Summary Results'!$J$4="yes",IF(C2011=FALSE,FALSE,IF('Data Transformation'!E2011&lt;$R$10,E2011,$R$10)),IF(C2011=FALSE,FALSE,IF(C2011&lt;$R$10,C2011,$R$10)))</f>
        <v>0.21195591999999999</v>
      </c>
      <c r="H2011">
        <f>IF('Input and Summary Results'!$J$4="yes",'Data Transformation'!F2011,'Data Transformation'!D2011)</f>
        <v>8.4582190000000002E-2</v>
      </c>
      <c r="I2011">
        <f t="shared" si="124"/>
        <v>106</v>
      </c>
    </row>
    <row r="2012" spans="2:9" x14ac:dyDescent="0.25">
      <c r="B2012">
        <f>IF('Input and Summary Results'!D1594=0,FALSE,'Input and Summary Results'!$B1594)</f>
        <v>106</v>
      </c>
      <c r="C2012">
        <f>IF(OR(B2012=0,'Input and Summary Results'!D1594=0,'Input and Summary Results'!D1594=""),FALSE,'Input and Summary Results'!$D1594)</f>
        <v>0.21512173000000001</v>
      </c>
      <c r="D2012">
        <f>IF(OR(B2012=0,'Input and Summary Results'!E1594=0),FALSE,'Input and Summary Results'!$E1594)</f>
        <v>6.2982850000000007E-2</v>
      </c>
      <c r="E2012">
        <f t="shared" si="122"/>
        <v>-0.66731571819256152</v>
      </c>
      <c r="F2012">
        <f t="shared" si="123"/>
        <v>0.12706553122271749</v>
      </c>
      <c r="G2012">
        <f>IF('Input and Summary Results'!$J$4="yes",IF(C2012=FALSE,FALSE,IF('Data Transformation'!E2012&lt;$R$10,E2012,$R$10)),IF(C2012=FALSE,FALSE,IF(C2012&lt;$R$10,C2012,$R$10)))</f>
        <v>0.21512173000000001</v>
      </c>
      <c r="H2012">
        <f>IF('Input and Summary Results'!$J$4="yes",'Data Transformation'!F2012,'Data Transformation'!D2012)</f>
        <v>6.2982850000000007E-2</v>
      </c>
      <c r="I2012">
        <f t="shared" si="124"/>
        <v>106</v>
      </c>
    </row>
    <row r="2013" spans="2:9" x14ac:dyDescent="0.25">
      <c r="B2013">
        <f>IF('Input and Summary Results'!D1595=0,FALSE,'Input and Summary Results'!$B1595)</f>
        <v>106</v>
      </c>
      <c r="C2013">
        <f>IF(OR(B2013=0,'Input and Summary Results'!D1595=0,'Input and Summary Results'!D1595=""),FALSE,'Input and Summary Results'!$D1595)</f>
        <v>0.21687087999999999</v>
      </c>
      <c r="D2013">
        <f>IF(OR(B2013=0,'Input and Summary Results'!E1595=0),FALSE,'Input and Summary Results'!$E1595)</f>
        <v>7.4008180000000007E-2</v>
      </c>
      <c r="E2013">
        <f t="shared" si="122"/>
        <v>-0.66379875828700552</v>
      </c>
      <c r="F2013">
        <f t="shared" si="123"/>
        <v>0.14810448558146674</v>
      </c>
      <c r="G2013">
        <f>IF('Input and Summary Results'!$J$4="yes",IF(C2013=FALSE,FALSE,IF('Data Transformation'!E2013&lt;$R$10,E2013,$R$10)),IF(C2013=FALSE,FALSE,IF(C2013&lt;$R$10,C2013,$R$10)))</f>
        <v>0.21687087999999999</v>
      </c>
      <c r="H2013">
        <f>IF('Input and Summary Results'!$J$4="yes",'Data Transformation'!F2013,'Data Transformation'!D2013)</f>
        <v>7.4008180000000007E-2</v>
      </c>
      <c r="I2013">
        <f t="shared" si="124"/>
        <v>106</v>
      </c>
    </row>
    <row r="2014" spans="2:9" x14ac:dyDescent="0.25">
      <c r="B2014">
        <f>IF('Input and Summary Results'!D1596=0,FALSE,'Input and Summary Results'!$B1596)</f>
        <v>106</v>
      </c>
      <c r="C2014">
        <f>IF(OR(B2014=0,'Input and Summary Results'!D1596=0,'Input and Summary Results'!D1596=""),FALSE,'Input and Summary Results'!$D1596)</f>
        <v>0.22024247999999999</v>
      </c>
      <c r="D2014">
        <f>IF(OR(B2014=0,'Input and Summary Results'!E1596=0),FALSE,'Input and Summary Results'!$E1596)</f>
        <v>7.9511979999999996E-2</v>
      </c>
      <c r="E2014">
        <f t="shared" si="122"/>
        <v>-0.65709891129393461</v>
      </c>
      <c r="F2014">
        <f t="shared" si="123"/>
        <v>0.1566827585668305</v>
      </c>
      <c r="G2014">
        <f>IF('Input and Summary Results'!$J$4="yes",IF(C2014=FALSE,FALSE,IF('Data Transformation'!E2014&lt;$R$10,E2014,$R$10)),IF(C2014=FALSE,FALSE,IF(C2014&lt;$R$10,C2014,$R$10)))</f>
        <v>0.22024247999999999</v>
      </c>
      <c r="H2014">
        <f>IF('Input and Summary Results'!$J$4="yes",'Data Transformation'!F2014,'Data Transformation'!D2014)</f>
        <v>7.9511979999999996E-2</v>
      </c>
      <c r="I2014">
        <f t="shared" si="124"/>
        <v>106</v>
      </c>
    </row>
    <row r="2015" spans="2:9" x14ac:dyDescent="0.25">
      <c r="B2015">
        <f>IF('Input and Summary Results'!D1597=0,FALSE,'Input and Summary Results'!$B1597)</f>
        <v>106</v>
      </c>
      <c r="C2015">
        <f>IF(OR(B2015=0,'Input and Summary Results'!D1597=0,'Input and Summary Results'!D1597=""),FALSE,'Input and Summary Results'!$D1597)</f>
        <v>0.28764071000000002</v>
      </c>
      <c r="D2015">
        <f>IF(OR(B2015=0,'Input and Summary Results'!E1597=0),FALSE,'Input and Summary Results'!$E1597)</f>
        <v>4.5928429999999999E-2</v>
      </c>
      <c r="E2015">
        <f t="shared" si="122"/>
        <v>-0.54114964792351339</v>
      </c>
      <c r="F2015">
        <f t="shared" si="123"/>
        <v>6.9298044146810789E-2</v>
      </c>
      <c r="G2015">
        <f>IF('Input and Summary Results'!$J$4="yes",IF(C2015=FALSE,FALSE,IF('Data Transformation'!E2015&lt;$R$10,E2015,$R$10)),IF(C2015=FALSE,FALSE,IF(C2015&lt;$R$10,C2015,$R$10)))</f>
        <v>0.28764071000000002</v>
      </c>
      <c r="H2015">
        <f>IF('Input and Summary Results'!$J$4="yes",'Data Transformation'!F2015,'Data Transformation'!D2015)</f>
        <v>4.5928429999999999E-2</v>
      </c>
      <c r="I2015">
        <f t="shared" si="124"/>
        <v>106</v>
      </c>
    </row>
    <row r="2016" spans="2:9" x14ac:dyDescent="0.25">
      <c r="B2016">
        <f>IF('Input and Summary Results'!D1598=0,FALSE,'Input and Summary Results'!$B1598)</f>
        <v>106</v>
      </c>
      <c r="C2016">
        <f>IF(OR(B2016=0,'Input and Summary Results'!D1598=0,'Input and Summary Results'!D1598=""),FALSE,'Input and Summary Results'!$D1598)</f>
        <v>0.39875639000000002</v>
      </c>
      <c r="D2016">
        <f>IF(OR(B2016=0,'Input and Summary Results'!E1598=0),FALSE,'Input and Summary Results'!$E1598)</f>
        <v>8.7481359999999994E-2</v>
      </c>
      <c r="E2016">
        <f t="shared" si="122"/>
        <v>-0.39929234438741784</v>
      </c>
      <c r="F2016">
        <f t="shared" si="123"/>
        <v>9.5213296117963142E-2</v>
      </c>
      <c r="G2016">
        <f>IF('Input and Summary Results'!$J$4="yes",IF(C2016=FALSE,FALSE,IF('Data Transformation'!E2016&lt;$R$10,E2016,$R$10)),IF(C2016=FALSE,FALSE,IF(C2016&lt;$R$10,C2016,$R$10)))</f>
        <v>0.39875639000000002</v>
      </c>
      <c r="H2016">
        <f>IF('Input and Summary Results'!$J$4="yes",'Data Transformation'!F2016,'Data Transformation'!D2016)</f>
        <v>8.7481359999999994E-2</v>
      </c>
      <c r="I2016">
        <f t="shared" si="124"/>
        <v>106</v>
      </c>
    </row>
    <row r="2017" spans="2:9" x14ac:dyDescent="0.25">
      <c r="B2017">
        <f>IF('Input and Summary Results'!D1599=0,FALSE,'Input and Summary Results'!$B1599)</f>
        <v>107</v>
      </c>
      <c r="C2017">
        <f>IF(OR(B2017=0,'Input and Summary Results'!D1599=0,'Input and Summary Results'!D1599=""),FALSE,'Input and Summary Results'!$D1599)</f>
        <v>7.8920669999999998E-2</v>
      </c>
      <c r="D2017">
        <f>IF(OR(B2017=0,'Input and Summary Results'!E1599=0),FALSE,'Input and Summary Results'!$E1599)</f>
        <v>7.83919E-2</v>
      </c>
      <c r="E2017">
        <f t="shared" si="122"/>
        <v>-1.102809236444837</v>
      </c>
      <c r="F2017">
        <f t="shared" si="123"/>
        <v>0.43109219169071933</v>
      </c>
      <c r="G2017">
        <f>IF('Input and Summary Results'!$J$4="yes",IF(C2017=FALSE,FALSE,IF('Data Transformation'!E2017&lt;$R$10,E2017,$R$10)),IF(C2017=FALSE,FALSE,IF(C2017&lt;$R$10,C2017,$R$10)))</f>
        <v>7.8920669999999998E-2</v>
      </c>
      <c r="H2017">
        <f>IF('Input and Summary Results'!$J$4="yes",'Data Transformation'!F2017,'Data Transformation'!D2017)</f>
        <v>7.83919E-2</v>
      </c>
      <c r="I2017">
        <f t="shared" si="124"/>
        <v>107</v>
      </c>
    </row>
    <row r="2018" spans="2:9" x14ac:dyDescent="0.25">
      <c r="B2018">
        <f>IF('Input and Summary Results'!D1600=0,FALSE,'Input and Summary Results'!$B1600)</f>
        <v>107</v>
      </c>
      <c r="C2018">
        <f>IF(OR(B2018=0,'Input and Summary Results'!D1600=0,'Input and Summary Results'!D1600=""),FALSE,'Input and Summary Results'!$D1600)</f>
        <v>0.12697163</v>
      </c>
      <c r="D2018">
        <f>IF(OR(B2018=0,'Input and Summary Results'!E1600=0),FALSE,'Input and Summary Results'!$E1600)</f>
        <v>0.10618637</v>
      </c>
      <c r="E2018">
        <f t="shared" si="122"/>
        <v>-0.89629330511347338</v>
      </c>
      <c r="F2018">
        <f t="shared" si="123"/>
        <v>0.36295418574999783</v>
      </c>
      <c r="G2018">
        <f>IF('Input and Summary Results'!$J$4="yes",IF(C2018=FALSE,FALSE,IF('Data Transformation'!E2018&lt;$R$10,E2018,$R$10)),IF(C2018=FALSE,FALSE,IF(C2018&lt;$R$10,C2018,$R$10)))</f>
        <v>0.12697163</v>
      </c>
      <c r="H2018">
        <f>IF('Input and Summary Results'!$J$4="yes",'Data Transformation'!F2018,'Data Transformation'!D2018)</f>
        <v>0.10618637</v>
      </c>
      <c r="I2018">
        <f t="shared" si="124"/>
        <v>107</v>
      </c>
    </row>
    <row r="2019" spans="2:9" x14ac:dyDescent="0.25">
      <c r="B2019">
        <f>IF('Input and Summary Results'!D1601=0,FALSE,'Input and Summary Results'!$B1601)</f>
        <v>107</v>
      </c>
      <c r="C2019">
        <f>IF(OR(B2019=0,'Input and Summary Results'!D1601=0,'Input and Summary Results'!D1601=""),FALSE,'Input and Summary Results'!$D1601)</f>
        <v>0.20134113000000001</v>
      </c>
      <c r="D2019">
        <f>IF(OR(B2019=0,'Input and Summary Results'!E1601=0),FALSE,'Input and Summary Results'!$E1601)</f>
        <v>7.264806E-2</v>
      </c>
      <c r="E2019">
        <f t="shared" si="122"/>
        <v>-0.69606749829844983</v>
      </c>
      <c r="F2019">
        <f t="shared" si="123"/>
        <v>0.15659621081892208</v>
      </c>
      <c r="G2019">
        <f>IF('Input and Summary Results'!$J$4="yes",IF(C2019=FALSE,FALSE,IF('Data Transformation'!E2019&lt;$R$10,E2019,$R$10)),IF(C2019=FALSE,FALSE,IF(C2019&lt;$R$10,C2019,$R$10)))</f>
        <v>0.20134113000000001</v>
      </c>
      <c r="H2019">
        <f>IF('Input and Summary Results'!$J$4="yes",'Data Transformation'!F2019,'Data Transformation'!D2019)</f>
        <v>7.264806E-2</v>
      </c>
      <c r="I2019">
        <f t="shared" si="124"/>
        <v>107</v>
      </c>
    </row>
    <row r="2020" spans="2:9" x14ac:dyDescent="0.25">
      <c r="B2020">
        <f>IF('Input and Summary Results'!D1602=0,FALSE,'Input and Summary Results'!$B1602)</f>
        <v>107</v>
      </c>
      <c r="C2020">
        <f>IF(OR(B2020=0,'Input and Summary Results'!D1602=0,'Input and Summary Results'!D1602=""),FALSE,'Input and Summary Results'!$D1602)</f>
        <v>0.20641625999999999</v>
      </c>
      <c r="D2020">
        <f>IF(OR(B2020=0,'Input and Summary Results'!E1602=0),FALSE,'Input and Summary Results'!$E1602)</f>
        <v>7.5330709999999995E-2</v>
      </c>
      <c r="E2020">
        <f t="shared" si="122"/>
        <v>-0.6852560950771126</v>
      </c>
      <c r="F2020">
        <f t="shared" si="123"/>
        <v>0.1583863991141008</v>
      </c>
      <c r="G2020">
        <f>IF('Input and Summary Results'!$J$4="yes",IF(C2020=FALSE,FALSE,IF('Data Transformation'!E2020&lt;$R$10,E2020,$R$10)),IF(C2020=FALSE,FALSE,IF(C2020&lt;$R$10,C2020,$R$10)))</f>
        <v>0.20641625999999999</v>
      </c>
      <c r="H2020">
        <f>IF('Input and Summary Results'!$J$4="yes",'Data Transformation'!F2020,'Data Transformation'!D2020)</f>
        <v>7.5330709999999995E-2</v>
      </c>
      <c r="I2020">
        <f t="shared" si="124"/>
        <v>107</v>
      </c>
    </row>
    <row r="2021" spans="2:9" x14ac:dyDescent="0.25">
      <c r="B2021">
        <f>IF('Input and Summary Results'!D1603=0,FALSE,'Input and Summary Results'!$B1603)</f>
        <v>107</v>
      </c>
      <c r="C2021">
        <f>IF(OR(B2021=0,'Input and Summary Results'!D1603=0,'Input and Summary Results'!D1603=""),FALSE,'Input and Summary Results'!$D1603)</f>
        <v>0.21139400999999999</v>
      </c>
      <c r="D2021">
        <f>IF(OR(B2021=0,'Input and Summary Results'!E1603=0),FALSE,'Input and Summary Results'!$E1603)</f>
        <v>7.7066659999999995E-2</v>
      </c>
      <c r="E2021">
        <f t="shared" si="122"/>
        <v>-0.67490732289804789</v>
      </c>
      <c r="F2021">
        <f t="shared" si="123"/>
        <v>0.15822080502659464</v>
      </c>
      <c r="G2021">
        <f>IF('Input and Summary Results'!$J$4="yes",IF(C2021=FALSE,FALSE,IF('Data Transformation'!E2021&lt;$R$10,E2021,$R$10)),IF(C2021=FALSE,FALSE,IF(C2021&lt;$R$10,C2021,$R$10)))</f>
        <v>0.21139400999999999</v>
      </c>
      <c r="H2021">
        <f>IF('Input and Summary Results'!$J$4="yes",'Data Transformation'!F2021,'Data Transformation'!D2021)</f>
        <v>7.7066659999999995E-2</v>
      </c>
      <c r="I2021">
        <f t="shared" si="124"/>
        <v>107</v>
      </c>
    </row>
    <row r="2022" spans="2:9" x14ac:dyDescent="0.25">
      <c r="B2022">
        <f>IF('Input and Summary Results'!D1604=0,FALSE,'Input and Summary Results'!$B1604)</f>
        <v>107</v>
      </c>
      <c r="C2022">
        <f>IF(OR(B2022=0,'Input and Summary Results'!D1604=0,'Input and Summary Results'!D1604=""),FALSE,'Input and Summary Results'!$D1604)</f>
        <v>0.39008030999999999</v>
      </c>
      <c r="D2022">
        <f>IF(OR(B2022=0,'Input and Summary Results'!E1604=0),FALSE,'Input and Summary Results'!$E1604)</f>
        <v>4.241818E-2</v>
      </c>
      <c r="E2022">
        <f t="shared" si="122"/>
        <v>-0.40884597092421238</v>
      </c>
      <c r="F2022">
        <f t="shared" si="123"/>
        <v>4.7194102465720457E-2</v>
      </c>
      <c r="G2022">
        <f>IF('Input and Summary Results'!$J$4="yes",IF(C2022=FALSE,FALSE,IF('Data Transformation'!E2022&lt;$R$10,E2022,$R$10)),IF(C2022=FALSE,FALSE,IF(C2022&lt;$R$10,C2022,$R$10)))</f>
        <v>0.39008030999999999</v>
      </c>
      <c r="H2022">
        <f>IF('Input and Summary Results'!$J$4="yes",'Data Transformation'!F2022,'Data Transformation'!D2022)</f>
        <v>4.241818E-2</v>
      </c>
      <c r="I2022">
        <f t="shared" si="124"/>
        <v>107</v>
      </c>
    </row>
    <row r="2023" spans="2:9" x14ac:dyDescent="0.25">
      <c r="B2023">
        <f>IF('Input and Summary Results'!D1605=0,FALSE,'Input and Summary Results'!$B1605)</f>
        <v>107</v>
      </c>
      <c r="C2023">
        <f>IF(OR(B2023=0,'Input and Summary Results'!D1605=0,'Input and Summary Results'!D1605=""),FALSE,'Input and Summary Results'!$D1605)</f>
        <v>0.42655737999999999</v>
      </c>
      <c r="D2023">
        <f>IF(OR(B2023=0,'Input and Summary Results'!E1605=0),FALSE,'Input and Summary Results'!$E1605)</f>
        <v>5.3649929999999998E-2</v>
      </c>
      <c r="E2023">
        <f t="shared" si="122"/>
        <v>-0.37002253978085653</v>
      </c>
      <c r="F2023">
        <f t="shared" si="123"/>
        <v>5.4586019869120539E-2</v>
      </c>
      <c r="G2023">
        <f>IF('Input and Summary Results'!$J$4="yes",IF(C2023=FALSE,FALSE,IF('Data Transformation'!E2023&lt;$R$10,E2023,$R$10)),IF(C2023=FALSE,FALSE,IF(C2023&lt;$R$10,C2023,$R$10)))</f>
        <v>0.42655737999999999</v>
      </c>
      <c r="H2023">
        <f>IF('Input and Summary Results'!$J$4="yes",'Data Transformation'!F2023,'Data Transformation'!D2023)</f>
        <v>5.3649929999999998E-2</v>
      </c>
      <c r="I2023">
        <f t="shared" si="124"/>
        <v>107</v>
      </c>
    </row>
    <row r="2024" spans="2:9" x14ac:dyDescent="0.25">
      <c r="B2024">
        <f>IF('Input and Summary Results'!D1606=0,FALSE,'Input and Summary Results'!$B1606)</f>
        <v>107</v>
      </c>
      <c r="C2024">
        <f>IF(OR(B2024=0,'Input and Summary Results'!D1606=0,'Input and Summary Results'!D1606=""),FALSE,'Input and Summary Results'!$D1606)</f>
        <v>0.51557819999999999</v>
      </c>
      <c r="D2024">
        <f>IF(OR(B2024=0,'Input and Summary Results'!E1606=0),FALSE,'Input and Summary Results'!$E1606)</f>
        <v>4.8444870000000001E-2</v>
      </c>
      <c r="E2024">
        <f t="shared" si="122"/>
        <v>-0.2877054540414053</v>
      </c>
      <c r="F2024">
        <f t="shared" si="123"/>
        <v>4.0779601581292617E-2</v>
      </c>
      <c r="G2024">
        <f>IF('Input and Summary Results'!$J$4="yes",IF(C2024=FALSE,FALSE,IF('Data Transformation'!E2024&lt;$R$10,E2024,$R$10)),IF(C2024=FALSE,FALSE,IF(C2024&lt;$R$10,C2024,$R$10)))</f>
        <v>0.51557819999999999</v>
      </c>
      <c r="H2024">
        <f>IF('Input and Summary Results'!$J$4="yes",'Data Transformation'!F2024,'Data Transformation'!D2024)</f>
        <v>4.8444870000000001E-2</v>
      </c>
      <c r="I2024">
        <f t="shared" si="124"/>
        <v>107</v>
      </c>
    </row>
    <row r="2025" spans="2:9" x14ac:dyDescent="0.25">
      <c r="B2025">
        <f>IF('Input and Summary Results'!D1607=0,FALSE,'Input and Summary Results'!$B1607)</f>
        <v>107</v>
      </c>
      <c r="C2025">
        <f>IF(OR(B2025=0,'Input and Summary Results'!D1607=0,'Input and Summary Results'!D1607=""),FALSE,'Input and Summary Results'!$D1607)</f>
        <v>0.53430661999999995</v>
      </c>
      <c r="D2025">
        <f>IF(OR(B2025=0,'Input and Summary Results'!E1607=0),FALSE,'Input and Summary Results'!$E1607)</f>
        <v>8.2539829999999995E-2</v>
      </c>
      <c r="E2025">
        <f t="shared" si="122"/>
        <v>-0.27220944492310289</v>
      </c>
      <c r="F2025">
        <f t="shared" si="123"/>
        <v>6.704443643239906E-2</v>
      </c>
      <c r="G2025">
        <f>IF('Input and Summary Results'!$J$4="yes",IF(C2025=FALSE,FALSE,IF('Data Transformation'!E2025&lt;$R$10,E2025,$R$10)),IF(C2025=FALSE,FALSE,IF(C2025&lt;$R$10,C2025,$R$10)))</f>
        <v>0.53430661999999995</v>
      </c>
      <c r="H2025">
        <f>IF('Input and Summary Results'!$J$4="yes",'Data Transformation'!F2025,'Data Transformation'!D2025)</f>
        <v>8.2539829999999995E-2</v>
      </c>
      <c r="I2025">
        <f t="shared" si="124"/>
        <v>107</v>
      </c>
    </row>
    <row r="2026" spans="2:9" x14ac:dyDescent="0.25">
      <c r="B2026">
        <f>IF('Input and Summary Results'!D1608=0,FALSE,'Input and Summary Results'!$B1608)</f>
        <v>107</v>
      </c>
      <c r="C2026">
        <f>IF(OR(B2026=0,'Input and Summary Results'!D1608=0,'Input and Summary Results'!D1608=""),FALSE,'Input and Summary Results'!$D1608)</f>
        <v>0.57425252000000004</v>
      </c>
      <c r="D2026">
        <f>IF(OR(B2026=0,'Input and Summary Results'!E1608=0),FALSE,'Input and Summary Results'!$E1608)</f>
        <v>8.6459869999999994E-2</v>
      </c>
      <c r="E2026">
        <f t="shared" ref="E2026:E2089" si="125">IF(C2026=FALSE,FALSE,LOG10(C2026))</f>
        <v>-0.24089709030848167</v>
      </c>
      <c r="F2026">
        <f t="shared" ref="F2026:F2089" si="126">IF(D2026=FALSE, FALSE,0.434*D2026/C2026)</f>
        <v>6.5343350308676038E-2</v>
      </c>
      <c r="G2026">
        <f>IF('Input and Summary Results'!$J$4="yes",IF(C2026=FALSE,FALSE,IF('Data Transformation'!E2026&lt;$R$10,E2026,$R$10)),IF(C2026=FALSE,FALSE,IF(C2026&lt;$R$10,C2026,$R$10)))</f>
        <v>0.57425252000000004</v>
      </c>
      <c r="H2026">
        <f>IF('Input and Summary Results'!$J$4="yes",'Data Transformation'!F2026,'Data Transformation'!D2026)</f>
        <v>8.6459869999999994E-2</v>
      </c>
      <c r="I2026">
        <f t="shared" si="124"/>
        <v>107</v>
      </c>
    </row>
    <row r="2027" spans="2:9" x14ac:dyDescent="0.25">
      <c r="B2027">
        <f>IF('Input and Summary Results'!D1609=0,FALSE,'Input and Summary Results'!$B1609)</f>
        <v>107</v>
      </c>
      <c r="C2027">
        <f>IF(OR(B2027=0,'Input and Summary Results'!D1609=0,'Input and Summary Results'!D1609=""),FALSE,'Input and Summary Results'!$D1609)</f>
        <v>0.59704917000000002</v>
      </c>
      <c r="D2027">
        <f>IF(OR(B2027=0,'Input and Summary Results'!E1609=0),FALSE,'Input and Summary Results'!$E1609)</f>
        <v>6.5343319999999996E-2</v>
      </c>
      <c r="E2027">
        <f t="shared" si="125"/>
        <v>-0.22398990106437339</v>
      </c>
      <c r="F2027">
        <f t="shared" si="126"/>
        <v>4.7498601966065875E-2</v>
      </c>
      <c r="G2027">
        <f>IF('Input and Summary Results'!$J$4="yes",IF(C2027=FALSE,FALSE,IF('Data Transformation'!E2027&lt;$R$10,E2027,$R$10)),IF(C2027=FALSE,FALSE,IF(C2027&lt;$R$10,C2027,$R$10)))</f>
        <v>0.59704917000000002</v>
      </c>
      <c r="H2027">
        <f>IF('Input and Summary Results'!$J$4="yes",'Data Transformation'!F2027,'Data Transformation'!D2027)</f>
        <v>6.5343319999999996E-2</v>
      </c>
      <c r="I2027">
        <f t="shared" si="124"/>
        <v>107</v>
      </c>
    </row>
    <row r="2028" spans="2:9" x14ac:dyDescent="0.25">
      <c r="B2028">
        <f>IF('Input and Summary Results'!D1610=0,FALSE,'Input and Summary Results'!$B1610)</f>
        <v>107</v>
      </c>
      <c r="C2028">
        <f>IF(OR(B2028=0,'Input and Summary Results'!D1610=0,'Input and Summary Results'!D1610=""),FALSE,'Input and Summary Results'!$D1610)</f>
        <v>0.61309062000000003</v>
      </c>
      <c r="D2028">
        <f>IF(OR(B2028=0,'Input and Summary Results'!E1610=0),FALSE,'Input and Summary Results'!$E1610)</f>
        <v>7.3682209999999998E-2</v>
      </c>
      <c r="E2028">
        <f t="shared" si="125"/>
        <v>-0.21247532832457261</v>
      </c>
      <c r="F2028">
        <f t="shared" si="126"/>
        <v>5.2158813227317025E-2</v>
      </c>
      <c r="G2028">
        <f>IF('Input and Summary Results'!$J$4="yes",IF(C2028=FALSE,FALSE,IF('Data Transformation'!E2028&lt;$R$10,E2028,$R$10)),IF(C2028=FALSE,FALSE,IF(C2028&lt;$R$10,C2028,$R$10)))</f>
        <v>0.61309062000000003</v>
      </c>
      <c r="H2028">
        <f>IF('Input and Summary Results'!$J$4="yes",'Data Transformation'!F2028,'Data Transformation'!D2028)</f>
        <v>7.3682209999999998E-2</v>
      </c>
      <c r="I2028">
        <f t="shared" si="124"/>
        <v>107</v>
      </c>
    </row>
    <row r="2029" spans="2:9" x14ac:dyDescent="0.25">
      <c r="B2029">
        <f>IF('Input and Summary Results'!D1611=0,FALSE,'Input and Summary Results'!$B1611)</f>
        <v>107</v>
      </c>
      <c r="C2029">
        <f>IF(OR(B2029=0,'Input and Summary Results'!D1611=0,'Input and Summary Results'!D1611=""),FALSE,'Input and Summary Results'!$D1611)</f>
        <v>0.74979963000000005</v>
      </c>
      <c r="D2029">
        <f>IF(OR(B2029=0,'Input and Summary Results'!E1611=0),FALSE,'Input and Summary Results'!$E1611)</f>
        <v>6.9411180000000003E-2</v>
      </c>
      <c r="E2029">
        <f t="shared" si="125"/>
        <v>-0.12505477822361447</v>
      </c>
      <c r="F2029">
        <f t="shared" si="126"/>
        <v>4.0176669759092842E-2</v>
      </c>
      <c r="G2029">
        <f>IF('Input and Summary Results'!$J$4="yes",IF(C2029=FALSE,FALSE,IF('Data Transformation'!E2029&lt;$R$10,E2029,$R$10)),IF(C2029=FALSE,FALSE,IF(C2029&lt;$R$10,C2029,$R$10)))</f>
        <v>0.74979963000000005</v>
      </c>
      <c r="H2029">
        <f>IF('Input and Summary Results'!$J$4="yes",'Data Transformation'!F2029,'Data Transformation'!D2029)</f>
        <v>6.9411180000000003E-2</v>
      </c>
      <c r="I2029">
        <f t="shared" si="124"/>
        <v>107</v>
      </c>
    </row>
    <row r="2030" spans="2:9" x14ac:dyDescent="0.25">
      <c r="B2030">
        <f>IF('Input and Summary Results'!D1612=0,FALSE,'Input and Summary Results'!$B1612)</f>
        <v>107</v>
      </c>
      <c r="C2030">
        <f>IF(OR(B2030=0,'Input and Summary Results'!D1612=0,'Input and Summary Results'!D1612=""),FALSE,'Input and Summary Results'!$D1612)</f>
        <v>1.00572371</v>
      </c>
      <c r="D2030">
        <f>IF(OR(B2030=0,'Input and Summary Results'!E1612=0),FALSE,'Input and Summary Results'!$E1612)</f>
        <v>0.11187535</v>
      </c>
      <c r="E2030">
        <f t="shared" si="125"/>
        <v>2.4786887688687913E-3</v>
      </c>
      <c r="F2030">
        <f t="shared" si="126"/>
        <v>4.8277575060848468E-2</v>
      </c>
      <c r="G2030">
        <f>IF('Input and Summary Results'!$J$4="yes",IF(C2030=FALSE,FALSE,IF('Data Transformation'!E2030&lt;$R$10,E2030,$R$10)),IF(C2030=FALSE,FALSE,IF(C2030&lt;$R$10,C2030,$R$10)))</f>
        <v>1.00572371</v>
      </c>
      <c r="H2030">
        <f>IF('Input and Summary Results'!$J$4="yes",'Data Transformation'!F2030,'Data Transformation'!D2030)</f>
        <v>0.11187535</v>
      </c>
      <c r="I2030">
        <f t="shared" si="124"/>
        <v>107</v>
      </c>
    </row>
    <row r="2031" spans="2:9" x14ac:dyDescent="0.25">
      <c r="B2031">
        <f>IF('Input and Summary Results'!D1613=0,FALSE,'Input and Summary Results'!$B1613)</f>
        <v>108</v>
      </c>
      <c r="C2031">
        <f>IF(OR(B2031=0,'Input and Summary Results'!D1613=0,'Input and Summary Results'!D1613=""),FALSE,'Input and Summary Results'!$D1613)</f>
        <v>7.7560959999999998E-2</v>
      </c>
      <c r="D2031">
        <f>IF(OR(B2031=0,'Input and Summary Results'!E1613=0),FALSE,'Input and Summary Results'!$E1613)</f>
        <v>9.1729930000000001E-2</v>
      </c>
      <c r="E2031">
        <f t="shared" si="125"/>
        <v>-1.1103568241404904</v>
      </c>
      <c r="F2031">
        <f t="shared" si="126"/>
        <v>0.51328386884329436</v>
      </c>
      <c r="G2031">
        <f>IF('Input and Summary Results'!$J$4="yes",IF(C2031=FALSE,FALSE,IF('Data Transformation'!E2031&lt;$R$10,E2031,$R$10)),IF(C2031=FALSE,FALSE,IF(C2031&lt;$R$10,C2031,$R$10)))</f>
        <v>7.7560959999999998E-2</v>
      </c>
      <c r="H2031">
        <f>IF('Input and Summary Results'!$J$4="yes",'Data Transformation'!F2031,'Data Transformation'!D2031)</f>
        <v>9.1729930000000001E-2</v>
      </c>
      <c r="I2031">
        <f t="shared" si="124"/>
        <v>108</v>
      </c>
    </row>
    <row r="2032" spans="2:9" x14ac:dyDescent="0.25">
      <c r="B2032">
        <f>IF('Input and Summary Results'!D1614=0,FALSE,'Input and Summary Results'!$B1614)</f>
        <v>108</v>
      </c>
      <c r="C2032">
        <f>IF(OR(B2032=0,'Input and Summary Results'!D1614=0,'Input and Summary Results'!D1614=""),FALSE,'Input and Summary Results'!$D1614)</f>
        <v>0.12303103999999999</v>
      </c>
      <c r="D2032">
        <f>IF(OR(B2032=0,'Input and Summary Results'!E1614=0),FALSE,'Input and Summary Results'!$E1614)</f>
        <v>5.0545220000000002E-2</v>
      </c>
      <c r="E2032">
        <f t="shared" si="125"/>
        <v>-0.909985304820357</v>
      </c>
      <c r="F2032">
        <f t="shared" si="126"/>
        <v>0.1783015528439002</v>
      </c>
      <c r="G2032">
        <f>IF('Input and Summary Results'!$J$4="yes",IF(C2032=FALSE,FALSE,IF('Data Transformation'!E2032&lt;$R$10,E2032,$R$10)),IF(C2032=FALSE,FALSE,IF(C2032&lt;$R$10,C2032,$R$10)))</f>
        <v>0.12303103999999999</v>
      </c>
      <c r="H2032">
        <f>IF('Input and Summary Results'!$J$4="yes",'Data Transformation'!F2032,'Data Transformation'!D2032)</f>
        <v>5.0545220000000002E-2</v>
      </c>
      <c r="I2032">
        <f t="shared" si="124"/>
        <v>108</v>
      </c>
    </row>
    <row r="2033" spans="2:9" x14ac:dyDescent="0.25">
      <c r="B2033">
        <f>IF('Input and Summary Results'!D1615=0,FALSE,'Input and Summary Results'!$B1615)</f>
        <v>108</v>
      </c>
      <c r="C2033">
        <f>IF(OR(B2033=0,'Input and Summary Results'!D1615=0,'Input and Summary Results'!D1615=""),FALSE,'Input and Summary Results'!$D1615)</f>
        <v>0.14429386999999999</v>
      </c>
      <c r="D2033">
        <f>IF(OR(B2033=0,'Input and Summary Results'!E1615=0),FALSE,'Input and Summary Results'!$E1615)</f>
        <v>7.6749929999999994E-2</v>
      </c>
      <c r="E2033">
        <f t="shared" si="125"/>
        <v>-0.84075211853729293</v>
      </c>
      <c r="F2033">
        <f t="shared" si="126"/>
        <v>0.23084466180025526</v>
      </c>
      <c r="G2033">
        <f>IF('Input and Summary Results'!$J$4="yes",IF(C2033=FALSE,FALSE,IF('Data Transformation'!E2033&lt;$R$10,E2033,$R$10)),IF(C2033=FALSE,FALSE,IF(C2033&lt;$R$10,C2033,$R$10)))</f>
        <v>0.14429386999999999</v>
      </c>
      <c r="H2033">
        <f>IF('Input and Summary Results'!$J$4="yes",'Data Transformation'!F2033,'Data Transformation'!D2033)</f>
        <v>7.6749929999999994E-2</v>
      </c>
      <c r="I2033">
        <f t="shared" si="124"/>
        <v>108</v>
      </c>
    </row>
    <row r="2034" spans="2:9" x14ac:dyDescent="0.25">
      <c r="B2034">
        <f>IF('Input and Summary Results'!D1616=0,FALSE,'Input and Summary Results'!$B1616)</f>
        <v>108</v>
      </c>
      <c r="C2034">
        <f>IF(OR(B2034=0,'Input and Summary Results'!D1616=0,'Input and Summary Results'!D1616=""),FALSE,'Input and Summary Results'!$D1616)</f>
        <v>0.14840754</v>
      </c>
      <c r="D2034">
        <f>IF(OR(B2034=0,'Input and Summary Results'!E1616=0),FALSE,'Input and Summary Results'!$E1616)</f>
        <v>4.1437149999999999E-2</v>
      </c>
      <c r="E2034">
        <f t="shared" si="125"/>
        <v>-0.82854403371192498</v>
      </c>
      <c r="F2034">
        <f t="shared" si="126"/>
        <v>0.12117796103890677</v>
      </c>
      <c r="G2034">
        <f>IF('Input and Summary Results'!$J$4="yes",IF(C2034=FALSE,FALSE,IF('Data Transformation'!E2034&lt;$R$10,E2034,$R$10)),IF(C2034=FALSE,FALSE,IF(C2034&lt;$R$10,C2034,$R$10)))</f>
        <v>0.14840754</v>
      </c>
      <c r="H2034">
        <f>IF('Input and Summary Results'!$J$4="yes",'Data Transformation'!F2034,'Data Transformation'!D2034)</f>
        <v>4.1437149999999999E-2</v>
      </c>
      <c r="I2034">
        <f t="shared" si="124"/>
        <v>108</v>
      </c>
    </row>
    <row r="2035" spans="2:9" x14ac:dyDescent="0.25">
      <c r="B2035">
        <f>IF('Input and Summary Results'!D1617=0,FALSE,'Input and Summary Results'!$B1617)</f>
        <v>108</v>
      </c>
      <c r="C2035">
        <f>IF(OR(B2035=0,'Input and Summary Results'!D1617=0,'Input and Summary Results'!D1617=""),FALSE,'Input and Summary Results'!$D1617)</f>
        <v>0.14929771</v>
      </c>
      <c r="D2035">
        <f>IF(OR(B2035=0,'Input and Summary Results'!E1617=0),FALSE,'Input and Summary Results'!$E1617)</f>
        <v>5.2770190000000002E-2</v>
      </c>
      <c r="E2035">
        <f t="shared" si="125"/>
        <v>-0.82594685364128972</v>
      </c>
      <c r="F2035">
        <f t="shared" si="126"/>
        <v>0.15339995811054302</v>
      </c>
      <c r="G2035">
        <f>IF('Input and Summary Results'!$J$4="yes",IF(C2035=FALSE,FALSE,IF('Data Transformation'!E2035&lt;$R$10,E2035,$R$10)),IF(C2035=FALSE,FALSE,IF(C2035&lt;$R$10,C2035,$R$10)))</f>
        <v>0.14929771</v>
      </c>
      <c r="H2035">
        <f>IF('Input and Summary Results'!$J$4="yes",'Data Transformation'!F2035,'Data Transformation'!D2035)</f>
        <v>5.2770190000000002E-2</v>
      </c>
      <c r="I2035">
        <f t="shared" si="124"/>
        <v>108</v>
      </c>
    </row>
    <row r="2036" spans="2:9" x14ac:dyDescent="0.25">
      <c r="B2036">
        <f>IF('Input and Summary Results'!D1618=0,FALSE,'Input and Summary Results'!$B1618)</f>
        <v>108</v>
      </c>
      <c r="C2036">
        <f>IF(OR(B2036=0,'Input and Summary Results'!D1618=0,'Input and Summary Results'!D1618=""),FALSE,'Input and Summary Results'!$D1618)</f>
        <v>0.16131988999999999</v>
      </c>
      <c r="D2036">
        <f>IF(OR(B2036=0,'Input and Summary Results'!E1618=0),FALSE,'Input and Summary Results'!$E1618)</f>
        <v>4.2260449999999998E-2</v>
      </c>
      <c r="E2036">
        <f t="shared" si="125"/>
        <v>-0.79231208279886789</v>
      </c>
      <c r="F2036">
        <f t="shared" si="126"/>
        <v>0.11369357678089168</v>
      </c>
      <c r="G2036">
        <f>IF('Input and Summary Results'!$J$4="yes",IF(C2036=FALSE,FALSE,IF('Data Transformation'!E2036&lt;$R$10,E2036,$R$10)),IF(C2036=FALSE,FALSE,IF(C2036&lt;$R$10,C2036,$R$10)))</f>
        <v>0.16131988999999999</v>
      </c>
      <c r="H2036">
        <f>IF('Input and Summary Results'!$J$4="yes",'Data Transformation'!F2036,'Data Transformation'!D2036)</f>
        <v>4.2260449999999998E-2</v>
      </c>
      <c r="I2036">
        <f t="shared" si="124"/>
        <v>108</v>
      </c>
    </row>
    <row r="2037" spans="2:9" x14ac:dyDescent="0.25">
      <c r="B2037">
        <f>IF('Input and Summary Results'!D1619=0,FALSE,'Input and Summary Results'!$B1619)</f>
        <v>108</v>
      </c>
      <c r="C2037">
        <f>IF(OR(B2037=0,'Input and Summary Results'!D1619=0,'Input and Summary Results'!D1619=""),FALSE,'Input and Summary Results'!$D1619)</f>
        <v>0.19589635</v>
      </c>
      <c r="D2037">
        <f>IF(OR(B2037=0,'Input and Summary Results'!E1619=0),FALSE,'Input and Summary Results'!$E1619)</f>
        <v>7.8775860000000003E-2</v>
      </c>
      <c r="E2037">
        <f t="shared" si="125"/>
        <v>-0.70797365583592509</v>
      </c>
      <c r="F2037">
        <f t="shared" si="126"/>
        <v>0.17452455464331013</v>
      </c>
      <c r="G2037">
        <f>IF('Input and Summary Results'!$J$4="yes",IF(C2037=FALSE,FALSE,IF('Data Transformation'!E2037&lt;$R$10,E2037,$R$10)),IF(C2037=FALSE,FALSE,IF(C2037&lt;$R$10,C2037,$R$10)))</f>
        <v>0.19589635</v>
      </c>
      <c r="H2037">
        <f>IF('Input and Summary Results'!$J$4="yes",'Data Transformation'!F2037,'Data Transformation'!D2037)</f>
        <v>7.8775860000000003E-2</v>
      </c>
      <c r="I2037">
        <f t="shared" si="124"/>
        <v>108</v>
      </c>
    </row>
    <row r="2038" spans="2:9" x14ac:dyDescent="0.25">
      <c r="B2038">
        <f>IF('Input and Summary Results'!D1620=0,FALSE,'Input and Summary Results'!$B1620)</f>
        <v>108</v>
      </c>
      <c r="C2038">
        <f>IF(OR(B2038=0,'Input and Summary Results'!D1620=0,'Input and Summary Results'!D1620=""),FALSE,'Input and Summary Results'!$D1620)</f>
        <v>0.19648117000000001</v>
      </c>
      <c r="D2038">
        <f>IF(OR(B2038=0,'Input and Summary Results'!E1620=0),FALSE,'Input and Summary Results'!$E1620)</f>
        <v>7.1480730000000006E-2</v>
      </c>
      <c r="E2038">
        <f t="shared" si="125"/>
        <v>-0.70667906440786499</v>
      </c>
      <c r="F2038">
        <f t="shared" si="126"/>
        <v>0.15789114458143749</v>
      </c>
      <c r="G2038">
        <f>IF('Input and Summary Results'!$J$4="yes",IF(C2038=FALSE,FALSE,IF('Data Transformation'!E2038&lt;$R$10,E2038,$R$10)),IF(C2038=FALSE,FALSE,IF(C2038&lt;$R$10,C2038,$R$10)))</f>
        <v>0.19648117000000001</v>
      </c>
      <c r="H2038">
        <f>IF('Input and Summary Results'!$J$4="yes",'Data Transformation'!F2038,'Data Transformation'!D2038)</f>
        <v>7.1480730000000006E-2</v>
      </c>
      <c r="I2038">
        <f t="shared" si="124"/>
        <v>108</v>
      </c>
    </row>
    <row r="2039" spans="2:9" x14ac:dyDescent="0.25">
      <c r="B2039">
        <f>IF('Input and Summary Results'!D1621=0,FALSE,'Input and Summary Results'!$B1621)</f>
        <v>108</v>
      </c>
      <c r="C2039">
        <f>IF(OR(B2039=0,'Input and Summary Results'!D1621=0,'Input and Summary Results'!D1621=""),FALSE,'Input and Summary Results'!$D1621)</f>
        <v>0.20644905999999999</v>
      </c>
      <c r="D2039">
        <f>IF(OR(B2039=0,'Input and Summary Results'!E1621=0),FALSE,'Input and Summary Results'!$E1621)</f>
        <v>7.0616819999999997E-2</v>
      </c>
      <c r="E2039">
        <f t="shared" si="125"/>
        <v>-0.68518709020629232</v>
      </c>
      <c r="F2039">
        <f t="shared" si="126"/>
        <v>0.14845163199096184</v>
      </c>
      <c r="G2039">
        <f>IF('Input and Summary Results'!$J$4="yes",IF(C2039=FALSE,FALSE,IF('Data Transformation'!E2039&lt;$R$10,E2039,$R$10)),IF(C2039=FALSE,FALSE,IF(C2039&lt;$R$10,C2039,$R$10)))</f>
        <v>0.20644905999999999</v>
      </c>
      <c r="H2039">
        <f>IF('Input and Summary Results'!$J$4="yes",'Data Transformation'!F2039,'Data Transformation'!D2039)</f>
        <v>7.0616819999999997E-2</v>
      </c>
      <c r="I2039">
        <f t="shared" si="124"/>
        <v>108</v>
      </c>
    </row>
    <row r="2040" spans="2:9" x14ac:dyDescent="0.25">
      <c r="B2040">
        <f>IF('Input and Summary Results'!D1622=0,FALSE,'Input and Summary Results'!$B1622)</f>
        <v>108</v>
      </c>
      <c r="C2040">
        <f>IF(OR(B2040=0,'Input and Summary Results'!D1622=0,'Input and Summary Results'!D1622=""),FALSE,'Input and Summary Results'!$D1622)</f>
        <v>0.21087652000000001</v>
      </c>
      <c r="D2040">
        <f>IF(OR(B2040=0,'Input and Summary Results'!E1622=0),FALSE,'Input and Summary Results'!$E1622)</f>
        <v>8.4410100000000002E-2</v>
      </c>
      <c r="E2040">
        <f t="shared" si="125"/>
        <v>-0.67597177399270147</v>
      </c>
      <c r="F2040">
        <f t="shared" si="126"/>
        <v>0.1737224390842565</v>
      </c>
      <c r="G2040">
        <f>IF('Input and Summary Results'!$J$4="yes",IF(C2040=FALSE,FALSE,IF('Data Transformation'!E2040&lt;$R$10,E2040,$R$10)),IF(C2040=FALSE,FALSE,IF(C2040&lt;$R$10,C2040,$R$10)))</f>
        <v>0.21087652000000001</v>
      </c>
      <c r="H2040">
        <f>IF('Input and Summary Results'!$J$4="yes",'Data Transformation'!F2040,'Data Transformation'!D2040)</f>
        <v>8.4410100000000002E-2</v>
      </c>
      <c r="I2040">
        <f t="shared" si="124"/>
        <v>108</v>
      </c>
    </row>
    <row r="2041" spans="2:9" x14ac:dyDescent="0.25">
      <c r="B2041">
        <f>IF('Input and Summary Results'!D1623=0,FALSE,'Input and Summary Results'!$B1623)</f>
        <v>108</v>
      </c>
      <c r="C2041">
        <f>IF(OR(B2041=0,'Input and Summary Results'!D1623=0,'Input and Summary Results'!D1623=""),FALSE,'Input and Summary Results'!$D1623)</f>
        <v>0.23409553999999999</v>
      </c>
      <c r="D2041">
        <f>IF(OR(B2041=0,'Input and Summary Results'!E1623=0),FALSE,'Input and Summary Results'!$E1623)</f>
        <v>7.5611289999999998E-2</v>
      </c>
      <c r="E2041">
        <f t="shared" si="125"/>
        <v>-0.63060686042486491</v>
      </c>
      <c r="F2041">
        <f t="shared" si="126"/>
        <v>0.14017909038335374</v>
      </c>
      <c r="G2041">
        <f>IF('Input and Summary Results'!$J$4="yes",IF(C2041=FALSE,FALSE,IF('Data Transformation'!E2041&lt;$R$10,E2041,$R$10)),IF(C2041=FALSE,FALSE,IF(C2041&lt;$R$10,C2041,$R$10)))</f>
        <v>0.23409553999999999</v>
      </c>
      <c r="H2041">
        <f>IF('Input and Summary Results'!$J$4="yes",'Data Transformation'!F2041,'Data Transformation'!D2041)</f>
        <v>7.5611289999999998E-2</v>
      </c>
      <c r="I2041">
        <f t="shared" si="124"/>
        <v>108</v>
      </c>
    </row>
    <row r="2042" spans="2:9" x14ac:dyDescent="0.25">
      <c r="B2042">
        <f>IF('Input and Summary Results'!D1624=0,FALSE,'Input and Summary Results'!$B1624)</f>
        <v>108</v>
      </c>
      <c r="C2042">
        <f>IF(OR(B2042=0,'Input and Summary Results'!D1624=0,'Input and Summary Results'!D1624=""),FALSE,'Input and Summary Results'!$D1624)</f>
        <v>0.34733287000000002</v>
      </c>
      <c r="D2042">
        <f>IF(OR(B2042=0,'Input and Summary Results'!E1624=0),FALSE,'Input and Summary Results'!$E1624)</f>
        <v>5.3006379999999999E-2</v>
      </c>
      <c r="E2042">
        <f t="shared" si="125"/>
        <v>-0.45925411509371189</v>
      </c>
      <c r="F2042">
        <f t="shared" si="126"/>
        <v>6.6232628429321982E-2</v>
      </c>
      <c r="G2042">
        <f>IF('Input and Summary Results'!$J$4="yes",IF(C2042=FALSE,FALSE,IF('Data Transformation'!E2042&lt;$R$10,E2042,$R$10)),IF(C2042=FALSE,FALSE,IF(C2042&lt;$R$10,C2042,$R$10)))</f>
        <v>0.34733287000000002</v>
      </c>
      <c r="H2042">
        <f>IF('Input and Summary Results'!$J$4="yes",'Data Transformation'!F2042,'Data Transformation'!D2042)</f>
        <v>5.3006379999999999E-2</v>
      </c>
      <c r="I2042">
        <f t="shared" si="124"/>
        <v>108</v>
      </c>
    </row>
    <row r="2043" spans="2:9" x14ac:dyDescent="0.25">
      <c r="B2043">
        <f>IF('Input and Summary Results'!D1625=0,FALSE,'Input and Summary Results'!$B1625)</f>
        <v>108</v>
      </c>
      <c r="C2043">
        <f>IF(OR(B2043=0,'Input and Summary Results'!D1625=0,'Input and Summary Results'!D1625=""),FALSE,'Input and Summary Results'!$D1625)</f>
        <v>0.37239683000000001</v>
      </c>
      <c r="D2043">
        <f>IF(OR(B2043=0,'Input and Summary Results'!E1625=0),FALSE,'Input and Summary Results'!$E1625)</f>
        <v>4.7328580000000002E-2</v>
      </c>
      <c r="E2043">
        <f t="shared" si="125"/>
        <v>-0.42899402457406555</v>
      </c>
      <c r="F2043">
        <f t="shared" si="126"/>
        <v>5.5157837192115734E-2</v>
      </c>
      <c r="G2043">
        <f>IF('Input and Summary Results'!$J$4="yes",IF(C2043=FALSE,FALSE,IF('Data Transformation'!E2043&lt;$R$10,E2043,$R$10)),IF(C2043=FALSE,FALSE,IF(C2043&lt;$R$10,C2043,$R$10)))</f>
        <v>0.37239683000000001</v>
      </c>
      <c r="H2043">
        <f>IF('Input and Summary Results'!$J$4="yes",'Data Transformation'!F2043,'Data Transformation'!D2043)</f>
        <v>4.7328580000000002E-2</v>
      </c>
      <c r="I2043">
        <f t="shared" si="124"/>
        <v>108</v>
      </c>
    </row>
    <row r="2044" spans="2:9" x14ac:dyDescent="0.25">
      <c r="B2044">
        <f>IF('Input and Summary Results'!D1626=0,FALSE,'Input and Summary Results'!$B1626)</f>
        <v>108</v>
      </c>
      <c r="C2044">
        <f>IF(OR(B2044=0,'Input and Summary Results'!D1626=0,'Input and Summary Results'!D1626=""),FALSE,'Input and Summary Results'!$D1626)</f>
        <v>0.43110080000000001</v>
      </c>
      <c r="D2044">
        <f>IF(OR(B2044=0,'Input and Summary Results'!E1626=0),FALSE,'Input and Summary Results'!$E1626)</f>
        <v>7.2953950000000004E-2</v>
      </c>
      <c r="E2044">
        <f t="shared" si="125"/>
        <v>-0.36542117121880235</v>
      </c>
      <c r="F2044">
        <f t="shared" si="126"/>
        <v>7.344457328773224E-2</v>
      </c>
      <c r="G2044">
        <f>IF('Input and Summary Results'!$J$4="yes",IF(C2044=FALSE,FALSE,IF('Data Transformation'!E2044&lt;$R$10,E2044,$R$10)),IF(C2044=FALSE,FALSE,IF(C2044&lt;$R$10,C2044,$R$10)))</f>
        <v>0.43110080000000001</v>
      </c>
      <c r="H2044">
        <f>IF('Input and Summary Results'!$J$4="yes",'Data Transformation'!F2044,'Data Transformation'!D2044)</f>
        <v>7.2953950000000004E-2</v>
      </c>
      <c r="I2044">
        <f t="shared" si="124"/>
        <v>108</v>
      </c>
    </row>
    <row r="2045" spans="2:9" x14ac:dyDescent="0.25">
      <c r="B2045">
        <f>IF('Input and Summary Results'!D1627=0,FALSE,'Input and Summary Results'!$B1627)</f>
        <v>108</v>
      </c>
      <c r="C2045">
        <f>IF(OR(B2045=0,'Input and Summary Results'!D1627=0,'Input and Summary Results'!D1627=""),FALSE,'Input and Summary Results'!$D1627)</f>
        <v>0.68546593</v>
      </c>
      <c r="D2045">
        <f>IF(OR(B2045=0,'Input and Summary Results'!E1627=0),FALSE,'Input and Summary Results'!$E1627)</f>
        <v>9.8649299999999995E-2</v>
      </c>
      <c r="E2045">
        <f t="shared" si="125"/>
        <v>-0.16401412625843426</v>
      </c>
      <c r="F2045">
        <f t="shared" si="126"/>
        <v>6.245940801171547E-2</v>
      </c>
      <c r="G2045">
        <f>IF('Input and Summary Results'!$J$4="yes",IF(C2045=FALSE,FALSE,IF('Data Transformation'!E2045&lt;$R$10,E2045,$R$10)),IF(C2045=FALSE,FALSE,IF(C2045&lt;$R$10,C2045,$R$10)))</f>
        <v>0.68546593</v>
      </c>
      <c r="H2045">
        <f>IF('Input and Summary Results'!$J$4="yes",'Data Transformation'!F2045,'Data Transformation'!D2045)</f>
        <v>9.8649299999999995E-2</v>
      </c>
      <c r="I2045">
        <f t="shared" si="124"/>
        <v>108</v>
      </c>
    </row>
    <row r="2046" spans="2:9" x14ac:dyDescent="0.25">
      <c r="B2046">
        <f>IF('Input and Summary Results'!D1628=0,FALSE,'Input and Summary Results'!$B1628)</f>
        <v>108</v>
      </c>
      <c r="C2046">
        <f>IF(OR(B2046=0,'Input and Summary Results'!D1628=0,'Input and Summary Results'!D1628=""),FALSE,'Input and Summary Results'!$D1628)</f>
        <v>0.85040486999999998</v>
      </c>
      <c r="D2046">
        <f>IF(OR(B2046=0,'Input and Summary Results'!E1628=0),FALSE,'Input and Summary Results'!$E1628)</f>
        <v>6.2051219999999997E-2</v>
      </c>
      <c r="E2046">
        <f t="shared" si="125"/>
        <v>-7.0374261410358394E-2</v>
      </c>
      <c r="F2046">
        <f t="shared" si="126"/>
        <v>3.1667539109930073E-2</v>
      </c>
      <c r="G2046">
        <f>IF('Input and Summary Results'!$J$4="yes",IF(C2046=FALSE,FALSE,IF('Data Transformation'!E2046&lt;$R$10,E2046,$R$10)),IF(C2046=FALSE,FALSE,IF(C2046&lt;$R$10,C2046,$R$10)))</f>
        <v>0.85040486999999998</v>
      </c>
      <c r="H2046">
        <f>IF('Input and Summary Results'!$J$4="yes",'Data Transformation'!F2046,'Data Transformation'!D2046)</f>
        <v>6.2051219999999997E-2</v>
      </c>
      <c r="I2046">
        <f t="shared" si="124"/>
        <v>108</v>
      </c>
    </row>
    <row r="2047" spans="2:9" x14ac:dyDescent="0.25">
      <c r="B2047">
        <f>IF('Input and Summary Results'!D1629=0,FALSE,'Input and Summary Results'!$B1629)</f>
        <v>108</v>
      </c>
      <c r="C2047">
        <f>IF(OR(B2047=0,'Input and Summary Results'!D1629=0,'Input and Summary Results'!D1629=""),FALSE,'Input and Summary Results'!$D1629)</f>
        <v>0.98810365</v>
      </c>
      <c r="D2047">
        <f>IF(OR(B2047=0,'Input and Summary Results'!E1629=0),FALSE,'Input and Summary Results'!$E1629)</f>
        <v>0.11499527</v>
      </c>
      <c r="E2047">
        <f t="shared" si="125"/>
        <v>-5.1974964427393367E-3</v>
      </c>
      <c r="F2047">
        <f t="shared" si="126"/>
        <v>5.0508817754088851E-2</v>
      </c>
      <c r="G2047">
        <f>IF('Input and Summary Results'!$J$4="yes",IF(C2047=FALSE,FALSE,IF('Data Transformation'!E2047&lt;$R$10,E2047,$R$10)),IF(C2047=FALSE,FALSE,IF(C2047&lt;$R$10,C2047,$R$10)))</f>
        <v>0.98810365</v>
      </c>
      <c r="H2047">
        <f>IF('Input and Summary Results'!$J$4="yes",'Data Transformation'!F2047,'Data Transformation'!D2047)</f>
        <v>0.11499527</v>
      </c>
      <c r="I2047">
        <f t="shared" si="124"/>
        <v>108</v>
      </c>
    </row>
    <row r="2048" spans="2:9" x14ac:dyDescent="0.25">
      <c r="B2048">
        <f>IF('Input and Summary Results'!D1630=0,FALSE,'Input and Summary Results'!$B1630)</f>
        <v>109</v>
      </c>
      <c r="C2048">
        <f>IF(OR(B2048=0,'Input and Summary Results'!D1630=0,'Input and Summary Results'!D1630=""),FALSE,'Input and Summary Results'!$D1630)</f>
        <v>-3.3072000000000002E-3</v>
      </c>
      <c r="D2048">
        <f>IF(OR(B2048=0,'Input and Summary Results'!E1630=0),FALSE,'Input and Summary Results'!$E1630)</f>
        <v>0.10101693</v>
      </c>
      <c r="E2048" t="e">
        <f t="shared" si="125"/>
        <v>#NUM!</v>
      </c>
      <c r="F2048">
        <f t="shared" si="126"/>
        <v>-13.256333944121915</v>
      </c>
      <c r="G2048">
        <f>IF('Input and Summary Results'!$J$4="yes",IF(C2048=FALSE,FALSE,IF('Data Transformation'!E2048&lt;$R$10,E2048,$R$10)),IF(C2048=FALSE,FALSE,IF(C2048&lt;$R$10,C2048,$R$10)))</f>
        <v>-3.3072000000000002E-3</v>
      </c>
      <c r="H2048">
        <f>IF('Input and Summary Results'!$J$4="yes",'Data Transformation'!F2048,'Data Transformation'!D2048)</f>
        <v>0.10101693</v>
      </c>
      <c r="I2048">
        <f t="shared" si="124"/>
        <v>109</v>
      </c>
    </row>
    <row r="2049" spans="2:9" x14ac:dyDescent="0.25">
      <c r="B2049">
        <f>IF('Input and Summary Results'!D1631=0,FALSE,'Input and Summary Results'!$B1631)</f>
        <v>109</v>
      </c>
      <c r="C2049">
        <f>IF(OR(B2049=0,'Input and Summary Results'!D1631=0,'Input and Summary Results'!D1631=""),FALSE,'Input and Summary Results'!$D1631)</f>
        <v>3.4677199999999998E-2</v>
      </c>
      <c r="D2049">
        <f>IF(OR(B2049=0,'Input and Summary Results'!E1631=0),FALSE,'Input and Summary Results'!$E1631)</f>
        <v>8.5754499999999997E-2</v>
      </c>
      <c r="E2049">
        <f t="shared" si="125"/>
        <v>-1.4599559767564321</v>
      </c>
      <c r="F2049">
        <f t="shared" si="126"/>
        <v>1.0732542708177131</v>
      </c>
      <c r="G2049">
        <f>IF('Input and Summary Results'!$J$4="yes",IF(C2049=FALSE,FALSE,IF('Data Transformation'!E2049&lt;$R$10,E2049,$R$10)),IF(C2049=FALSE,FALSE,IF(C2049&lt;$R$10,C2049,$R$10)))</f>
        <v>3.4677199999999998E-2</v>
      </c>
      <c r="H2049">
        <f>IF('Input and Summary Results'!$J$4="yes",'Data Transformation'!F2049,'Data Transformation'!D2049)</f>
        <v>8.5754499999999997E-2</v>
      </c>
      <c r="I2049">
        <f t="shared" si="124"/>
        <v>109</v>
      </c>
    </row>
    <row r="2050" spans="2:9" x14ac:dyDescent="0.25">
      <c r="B2050">
        <f>IF('Input and Summary Results'!D1632=0,FALSE,'Input and Summary Results'!$B1632)</f>
        <v>109</v>
      </c>
      <c r="C2050">
        <f>IF(OR(B2050=0,'Input and Summary Results'!D1632=0,'Input and Summary Results'!D1632=""),FALSE,'Input and Summary Results'!$D1632)</f>
        <v>3.6254889999999998E-2</v>
      </c>
      <c r="D2050">
        <f>IF(OR(B2050=0,'Input and Summary Results'!E1632=0),FALSE,'Input and Summary Results'!$E1632)</f>
        <v>7.3319780000000001E-2</v>
      </c>
      <c r="E2050">
        <f t="shared" si="125"/>
        <v>-1.4406334082160364</v>
      </c>
      <c r="F2050">
        <f t="shared" si="126"/>
        <v>0.87769634716861644</v>
      </c>
      <c r="G2050">
        <f>IF('Input and Summary Results'!$J$4="yes",IF(C2050=FALSE,FALSE,IF('Data Transformation'!E2050&lt;$R$10,E2050,$R$10)),IF(C2050=FALSE,FALSE,IF(C2050&lt;$R$10,C2050,$R$10)))</f>
        <v>3.6254889999999998E-2</v>
      </c>
      <c r="H2050">
        <f>IF('Input and Summary Results'!$J$4="yes",'Data Transformation'!F2050,'Data Transformation'!D2050)</f>
        <v>7.3319780000000001E-2</v>
      </c>
      <c r="I2050">
        <f t="shared" si="124"/>
        <v>109</v>
      </c>
    </row>
    <row r="2051" spans="2:9" x14ac:dyDescent="0.25">
      <c r="B2051">
        <f>IF('Input and Summary Results'!D1633=0,FALSE,'Input and Summary Results'!$B1633)</f>
        <v>109</v>
      </c>
      <c r="C2051">
        <f>IF(OR(B2051=0,'Input and Summary Results'!D1633=0,'Input and Summary Results'!D1633=""),FALSE,'Input and Summary Results'!$D1633)</f>
        <v>5.7820799999999999E-2</v>
      </c>
      <c r="D2051">
        <f>IF(OR(B2051=0,'Input and Summary Results'!E1633=0),FALSE,'Input and Summary Results'!$E1633)</f>
        <v>0.11316859</v>
      </c>
      <c r="E2051">
        <f t="shared" si="125"/>
        <v>-1.2379159037898511</v>
      </c>
      <c r="F2051">
        <f t="shared" si="126"/>
        <v>0.84943771203442364</v>
      </c>
      <c r="G2051">
        <f>IF('Input and Summary Results'!$J$4="yes",IF(C2051=FALSE,FALSE,IF('Data Transformation'!E2051&lt;$R$10,E2051,$R$10)),IF(C2051=FALSE,FALSE,IF(C2051&lt;$R$10,C2051,$R$10)))</f>
        <v>5.7820799999999999E-2</v>
      </c>
      <c r="H2051">
        <f>IF('Input and Summary Results'!$J$4="yes",'Data Transformation'!F2051,'Data Transformation'!D2051)</f>
        <v>0.11316859</v>
      </c>
      <c r="I2051">
        <f t="shared" si="124"/>
        <v>109</v>
      </c>
    </row>
    <row r="2052" spans="2:9" x14ac:dyDescent="0.25">
      <c r="B2052">
        <f>IF('Input and Summary Results'!D1634=0,FALSE,'Input and Summary Results'!$B1634)</f>
        <v>109</v>
      </c>
      <c r="C2052">
        <f>IF(OR(B2052=0,'Input and Summary Results'!D1634=0,'Input and Summary Results'!D1634=""),FALSE,'Input and Summary Results'!$D1634)</f>
        <v>8.927554E-2</v>
      </c>
      <c r="D2052">
        <f>IF(OR(B2052=0,'Input and Summary Results'!E1634=0),FALSE,'Input and Summary Results'!$E1634)</f>
        <v>9.1597659999999997E-2</v>
      </c>
      <c r="E2052">
        <f t="shared" si="125"/>
        <v>-1.0492675142148673</v>
      </c>
      <c r="F2052">
        <f t="shared" si="126"/>
        <v>0.44528864725993256</v>
      </c>
      <c r="G2052">
        <f>IF('Input and Summary Results'!$J$4="yes",IF(C2052=FALSE,FALSE,IF('Data Transformation'!E2052&lt;$R$10,E2052,$R$10)),IF(C2052=FALSE,FALSE,IF(C2052&lt;$R$10,C2052,$R$10)))</f>
        <v>8.927554E-2</v>
      </c>
      <c r="H2052">
        <f>IF('Input and Summary Results'!$J$4="yes",'Data Transformation'!F2052,'Data Transformation'!D2052)</f>
        <v>9.1597659999999997E-2</v>
      </c>
      <c r="I2052">
        <f t="shared" si="124"/>
        <v>109</v>
      </c>
    </row>
    <row r="2053" spans="2:9" x14ac:dyDescent="0.25">
      <c r="B2053">
        <f>IF('Input and Summary Results'!D1635=0,FALSE,'Input and Summary Results'!$B1635)</f>
        <v>109</v>
      </c>
      <c r="C2053">
        <f>IF(OR(B2053=0,'Input and Summary Results'!D1635=0,'Input and Summary Results'!D1635=""),FALSE,'Input and Summary Results'!$D1635)</f>
        <v>9.0363139999999995E-2</v>
      </c>
      <c r="D2053">
        <f>IF(OR(B2053=0,'Input and Summary Results'!E1635=0),FALSE,'Input and Summary Results'!$E1635)</f>
        <v>8.0778320000000001E-2</v>
      </c>
      <c r="E2053">
        <f t="shared" si="125"/>
        <v>-1.0440086863287024</v>
      </c>
      <c r="F2053">
        <f t="shared" si="126"/>
        <v>0.38796561164209215</v>
      </c>
      <c r="G2053">
        <f>IF('Input and Summary Results'!$J$4="yes",IF(C2053=FALSE,FALSE,IF('Data Transformation'!E2053&lt;$R$10,E2053,$R$10)),IF(C2053=FALSE,FALSE,IF(C2053&lt;$R$10,C2053,$R$10)))</f>
        <v>9.0363139999999995E-2</v>
      </c>
      <c r="H2053">
        <f>IF('Input and Summary Results'!$J$4="yes",'Data Transformation'!F2053,'Data Transformation'!D2053)</f>
        <v>8.0778320000000001E-2</v>
      </c>
      <c r="I2053">
        <f t="shared" ref="I2053:I2116" si="127">IF(G2053=FALSE,"",B2053)</f>
        <v>109</v>
      </c>
    </row>
    <row r="2054" spans="2:9" x14ac:dyDescent="0.25">
      <c r="B2054">
        <f>IF('Input and Summary Results'!D1636=0,FALSE,'Input and Summary Results'!$B1636)</f>
        <v>109</v>
      </c>
      <c r="C2054">
        <f>IF(OR(B2054=0,'Input and Summary Results'!D1636=0,'Input and Summary Results'!D1636=""),FALSE,'Input and Summary Results'!$D1636)</f>
        <v>0.12309633</v>
      </c>
      <c r="D2054">
        <f>IF(OR(B2054=0,'Input and Summary Results'!E1636=0),FALSE,'Input and Summary Results'!$E1636)</f>
        <v>6.9372089999999997E-2</v>
      </c>
      <c r="E2054">
        <f t="shared" si="125"/>
        <v>-0.90975489495258355</v>
      </c>
      <c r="F2054">
        <f t="shared" si="126"/>
        <v>0.24458476593087705</v>
      </c>
      <c r="G2054">
        <f>IF('Input and Summary Results'!$J$4="yes",IF(C2054=FALSE,FALSE,IF('Data Transformation'!E2054&lt;$R$10,E2054,$R$10)),IF(C2054=FALSE,FALSE,IF(C2054&lt;$R$10,C2054,$R$10)))</f>
        <v>0.12309633</v>
      </c>
      <c r="H2054">
        <f>IF('Input and Summary Results'!$J$4="yes",'Data Transformation'!F2054,'Data Transformation'!D2054)</f>
        <v>6.9372089999999997E-2</v>
      </c>
      <c r="I2054">
        <f t="shared" si="127"/>
        <v>109</v>
      </c>
    </row>
    <row r="2055" spans="2:9" x14ac:dyDescent="0.25">
      <c r="B2055">
        <f>IF('Input and Summary Results'!D1637=0,FALSE,'Input and Summary Results'!$B1637)</f>
        <v>109</v>
      </c>
      <c r="C2055">
        <f>IF(OR(B2055=0,'Input and Summary Results'!D1637=0,'Input and Summary Results'!D1637=""),FALSE,'Input and Summary Results'!$D1637)</f>
        <v>0.12965298</v>
      </c>
      <c r="D2055">
        <f>IF(OR(B2055=0,'Input and Summary Results'!E1637=0),FALSE,'Input and Summary Results'!$E1637)</f>
        <v>9.8394629999999997E-2</v>
      </c>
      <c r="E2055">
        <f t="shared" si="125"/>
        <v>-0.88721749676826822</v>
      </c>
      <c r="F2055">
        <f t="shared" si="126"/>
        <v>0.32936589209133482</v>
      </c>
      <c r="G2055">
        <f>IF('Input and Summary Results'!$J$4="yes",IF(C2055=FALSE,FALSE,IF('Data Transformation'!E2055&lt;$R$10,E2055,$R$10)),IF(C2055=FALSE,FALSE,IF(C2055&lt;$R$10,C2055,$R$10)))</f>
        <v>0.12965298</v>
      </c>
      <c r="H2055">
        <f>IF('Input and Summary Results'!$J$4="yes",'Data Transformation'!F2055,'Data Transformation'!D2055)</f>
        <v>9.8394629999999997E-2</v>
      </c>
      <c r="I2055">
        <f t="shared" si="127"/>
        <v>109</v>
      </c>
    </row>
    <row r="2056" spans="2:9" x14ac:dyDescent="0.25">
      <c r="B2056">
        <f>IF('Input and Summary Results'!D1638=0,FALSE,'Input and Summary Results'!$B1638)</f>
        <v>109</v>
      </c>
      <c r="C2056">
        <f>IF(OR(B2056=0,'Input and Summary Results'!D1638=0,'Input and Summary Results'!D1638=""),FALSE,'Input and Summary Results'!$D1638)</f>
        <v>0.13690341</v>
      </c>
      <c r="D2056">
        <f>IF(OR(B2056=0,'Input and Summary Results'!E1638=0),FALSE,'Input and Summary Results'!$E1638)</f>
        <v>7.9486080000000001E-2</v>
      </c>
      <c r="E2056">
        <f t="shared" si="125"/>
        <v>-0.86358573429304142</v>
      </c>
      <c r="F2056">
        <f t="shared" si="126"/>
        <v>0.25198027368346776</v>
      </c>
      <c r="G2056">
        <f>IF('Input and Summary Results'!$J$4="yes",IF(C2056=FALSE,FALSE,IF('Data Transformation'!E2056&lt;$R$10,E2056,$R$10)),IF(C2056=FALSE,FALSE,IF(C2056&lt;$R$10,C2056,$R$10)))</f>
        <v>0.13690341</v>
      </c>
      <c r="H2056">
        <f>IF('Input and Summary Results'!$J$4="yes",'Data Transformation'!F2056,'Data Transformation'!D2056)</f>
        <v>7.9486080000000001E-2</v>
      </c>
      <c r="I2056">
        <f t="shared" si="127"/>
        <v>109</v>
      </c>
    </row>
    <row r="2057" spans="2:9" x14ac:dyDescent="0.25">
      <c r="B2057">
        <f>IF('Input and Summary Results'!D1639=0,FALSE,'Input and Summary Results'!$B1639)</f>
        <v>109</v>
      </c>
      <c r="C2057">
        <f>IF(OR(B2057=0,'Input and Summary Results'!D1639=0,'Input and Summary Results'!D1639=""),FALSE,'Input and Summary Results'!$D1639)</f>
        <v>0.15379091</v>
      </c>
      <c r="D2057">
        <f>IF(OR(B2057=0,'Input and Summary Results'!E1639=0),FALSE,'Input and Summary Results'!$E1639)</f>
        <v>0.10931676999999999</v>
      </c>
      <c r="E2057">
        <f t="shared" si="125"/>
        <v>-0.81306933328300202</v>
      </c>
      <c r="F2057">
        <f t="shared" si="126"/>
        <v>0.30849338351662003</v>
      </c>
      <c r="G2057">
        <f>IF('Input and Summary Results'!$J$4="yes",IF(C2057=FALSE,FALSE,IF('Data Transformation'!E2057&lt;$R$10,E2057,$R$10)),IF(C2057=FALSE,FALSE,IF(C2057&lt;$R$10,C2057,$R$10)))</f>
        <v>0.15379091</v>
      </c>
      <c r="H2057">
        <f>IF('Input and Summary Results'!$J$4="yes",'Data Transformation'!F2057,'Data Transformation'!D2057)</f>
        <v>0.10931676999999999</v>
      </c>
      <c r="I2057">
        <f t="shared" si="127"/>
        <v>109</v>
      </c>
    </row>
    <row r="2058" spans="2:9" x14ac:dyDescent="0.25">
      <c r="B2058">
        <f>IF('Input and Summary Results'!D1640=0,FALSE,'Input and Summary Results'!$B1640)</f>
        <v>109</v>
      </c>
      <c r="C2058">
        <f>IF(OR(B2058=0,'Input and Summary Results'!D1640=0,'Input and Summary Results'!D1640=""),FALSE,'Input and Summary Results'!$D1640)</f>
        <v>0.15906813</v>
      </c>
      <c r="D2058">
        <f>IF(OR(B2058=0,'Input and Summary Results'!E1640=0),FALSE,'Input and Summary Results'!$E1640)</f>
        <v>7.5043009999999993E-2</v>
      </c>
      <c r="E2058">
        <f t="shared" si="125"/>
        <v>-0.79841682444892326</v>
      </c>
      <c r="F2058">
        <f t="shared" si="126"/>
        <v>0.20474664748997801</v>
      </c>
      <c r="G2058">
        <f>IF('Input and Summary Results'!$J$4="yes",IF(C2058=FALSE,FALSE,IF('Data Transformation'!E2058&lt;$R$10,E2058,$R$10)),IF(C2058=FALSE,FALSE,IF(C2058&lt;$R$10,C2058,$R$10)))</f>
        <v>0.15906813</v>
      </c>
      <c r="H2058">
        <f>IF('Input and Summary Results'!$J$4="yes",'Data Transformation'!F2058,'Data Transformation'!D2058)</f>
        <v>7.5043009999999993E-2</v>
      </c>
      <c r="I2058">
        <f t="shared" si="127"/>
        <v>109</v>
      </c>
    </row>
    <row r="2059" spans="2:9" x14ac:dyDescent="0.25">
      <c r="B2059">
        <f>IF('Input and Summary Results'!D1641=0,FALSE,'Input and Summary Results'!$B1641)</f>
        <v>109</v>
      </c>
      <c r="C2059">
        <f>IF(OR(B2059=0,'Input and Summary Results'!D1641=0,'Input and Summary Results'!D1641=""),FALSE,'Input and Summary Results'!$D1641)</f>
        <v>0.16730639999999999</v>
      </c>
      <c r="D2059">
        <f>IF(OR(B2059=0,'Input and Summary Results'!E1641=0),FALSE,'Input and Summary Results'!$E1641)</f>
        <v>0.10130747</v>
      </c>
      <c r="E2059">
        <f t="shared" si="125"/>
        <v>-0.77648744557961713</v>
      </c>
      <c r="F2059">
        <f t="shared" si="126"/>
        <v>0.26279593595941342</v>
      </c>
      <c r="G2059">
        <f>IF('Input and Summary Results'!$J$4="yes",IF(C2059=FALSE,FALSE,IF('Data Transformation'!E2059&lt;$R$10,E2059,$R$10)),IF(C2059=FALSE,FALSE,IF(C2059&lt;$R$10,C2059,$R$10)))</f>
        <v>0.16730639999999999</v>
      </c>
      <c r="H2059">
        <f>IF('Input and Summary Results'!$J$4="yes",'Data Transformation'!F2059,'Data Transformation'!D2059)</f>
        <v>0.10130747</v>
      </c>
      <c r="I2059">
        <f t="shared" si="127"/>
        <v>109</v>
      </c>
    </row>
    <row r="2060" spans="2:9" x14ac:dyDescent="0.25">
      <c r="B2060">
        <f>IF('Input and Summary Results'!D1642=0,FALSE,'Input and Summary Results'!$B1642)</f>
        <v>109</v>
      </c>
      <c r="C2060">
        <f>IF(OR(B2060=0,'Input and Summary Results'!D1642=0,'Input and Summary Results'!D1642=""),FALSE,'Input and Summary Results'!$D1642)</f>
        <v>0.17690388000000001</v>
      </c>
      <c r="D2060">
        <f>IF(OR(B2060=0,'Input and Summary Results'!E1642=0),FALSE,'Input and Summary Results'!$E1642)</f>
        <v>7.273085E-2</v>
      </c>
      <c r="E2060">
        <f t="shared" si="125"/>
        <v>-0.75226264168546864</v>
      </c>
      <c r="F2060">
        <f t="shared" si="126"/>
        <v>0.17843129783247264</v>
      </c>
      <c r="G2060">
        <f>IF('Input and Summary Results'!$J$4="yes",IF(C2060=FALSE,FALSE,IF('Data Transformation'!E2060&lt;$R$10,E2060,$R$10)),IF(C2060=FALSE,FALSE,IF(C2060&lt;$R$10,C2060,$R$10)))</f>
        <v>0.17690388000000001</v>
      </c>
      <c r="H2060">
        <f>IF('Input and Summary Results'!$J$4="yes",'Data Transformation'!F2060,'Data Transformation'!D2060)</f>
        <v>7.273085E-2</v>
      </c>
      <c r="I2060">
        <f t="shared" si="127"/>
        <v>109</v>
      </c>
    </row>
    <row r="2061" spans="2:9" x14ac:dyDescent="0.25">
      <c r="B2061">
        <f>IF('Input and Summary Results'!D1643=0,FALSE,'Input and Summary Results'!$B1643)</f>
        <v>109</v>
      </c>
      <c r="C2061">
        <f>IF(OR(B2061=0,'Input and Summary Results'!D1643=0,'Input and Summary Results'!D1643=""),FALSE,'Input and Summary Results'!$D1643)</f>
        <v>0.18873888999999999</v>
      </c>
      <c r="D2061">
        <f>IF(OR(B2061=0,'Input and Summary Results'!E1643=0),FALSE,'Input and Summary Results'!$E1643)</f>
        <v>8.6873080000000005E-2</v>
      </c>
      <c r="E2061">
        <f t="shared" si="125"/>
        <v>-0.72413860342699587</v>
      </c>
      <c r="F2061">
        <f t="shared" si="126"/>
        <v>0.19976231035373793</v>
      </c>
      <c r="G2061">
        <f>IF('Input and Summary Results'!$J$4="yes",IF(C2061=FALSE,FALSE,IF('Data Transformation'!E2061&lt;$R$10,E2061,$R$10)),IF(C2061=FALSE,FALSE,IF(C2061&lt;$R$10,C2061,$R$10)))</f>
        <v>0.18873888999999999</v>
      </c>
      <c r="H2061">
        <f>IF('Input and Summary Results'!$J$4="yes",'Data Transformation'!F2061,'Data Transformation'!D2061)</f>
        <v>8.6873080000000005E-2</v>
      </c>
      <c r="I2061">
        <f t="shared" si="127"/>
        <v>109</v>
      </c>
    </row>
    <row r="2062" spans="2:9" x14ac:dyDescent="0.25">
      <c r="B2062">
        <f>IF('Input and Summary Results'!D1644=0,FALSE,'Input and Summary Results'!$B1644)</f>
        <v>109</v>
      </c>
      <c r="C2062">
        <f>IF(OR(B2062=0,'Input and Summary Results'!D1644=0,'Input and Summary Results'!D1644=""),FALSE,'Input and Summary Results'!$D1644)</f>
        <v>0.20444804</v>
      </c>
      <c r="D2062">
        <f>IF(OR(B2062=0,'Input and Summary Results'!E1644=0),FALSE,'Input and Summary Results'!$E1644)</f>
        <v>4.7822419999999997E-2</v>
      </c>
      <c r="E2062">
        <f t="shared" si="125"/>
        <v>-0.68941704857878061</v>
      </c>
      <c r="F2062">
        <f t="shared" si="126"/>
        <v>0.10151689534416666</v>
      </c>
      <c r="G2062">
        <f>IF('Input and Summary Results'!$J$4="yes",IF(C2062=FALSE,FALSE,IF('Data Transformation'!E2062&lt;$R$10,E2062,$R$10)),IF(C2062=FALSE,FALSE,IF(C2062&lt;$R$10,C2062,$R$10)))</f>
        <v>0.20444804</v>
      </c>
      <c r="H2062">
        <f>IF('Input and Summary Results'!$J$4="yes",'Data Transformation'!F2062,'Data Transformation'!D2062)</f>
        <v>4.7822419999999997E-2</v>
      </c>
      <c r="I2062">
        <f t="shared" si="127"/>
        <v>109</v>
      </c>
    </row>
    <row r="2063" spans="2:9" x14ac:dyDescent="0.25">
      <c r="B2063">
        <f>IF('Input and Summary Results'!D1645=0,FALSE,'Input and Summary Results'!$B1645)</f>
        <v>109</v>
      </c>
      <c r="C2063">
        <f>IF(OR(B2063=0,'Input and Summary Results'!D1645=0,'Input and Summary Results'!D1645=""),FALSE,'Input and Summary Results'!$D1645)</f>
        <v>0.24053873000000001</v>
      </c>
      <c r="D2063">
        <f>IF(OR(B2063=0,'Input and Summary Results'!E1645=0),FALSE,'Input and Summary Results'!$E1645)</f>
        <v>8.0489260000000007E-2</v>
      </c>
      <c r="E2063">
        <f t="shared" si="125"/>
        <v>-0.61881498635431098</v>
      </c>
      <c r="F2063">
        <f t="shared" si="126"/>
        <v>0.14522542311585332</v>
      </c>
      <c r="G2063">
        <f>IF('Input and Summary Results'!$J$4="yes",IF(C2063=FALSE,FALSE,IF('Data Transformation'!E2063&lt;$R$10,E2063,$R$10)),IF(C2063=FALSE,FALSE,IF(C2063&lt;$R$10,C2063,$R$10)))</f>
        <v>0.24053873000000001</v>
      </c>
      <c r="H2063">
        <f>IF('Input and Summary Results'!$J$4="yes",'Data Transformation'!F2063,'Data Transformation'!D2063)</f>
        <v>8.0489260000000007E-2</v>
      </c>
      <c r="I2063">
        <f t="shared" si="127"/>
        <v>109</v>
      </c>
    </row>
    <row r="2064" spans="2:9" x14ac:dyDescent="0.25">
      <c r="B2064">
        <f>IF('Input and Summary Results'!D1646=0,FALSE,'Input and Summary Results'!$B1646)</f>
        <v>109</v>
      </c>
      <c r="C2064">
        <f>IF(OR(B2064=0,'Input and Summary Results'!D1646=0,'Input and Summary Results'!D1646=""),FALSE,'Input and Summary Results'!$D1646)</f>
        <v>0.24277916999999999</v>
      </c>
      <c r="D2064">
        <f>IF(OR(B2064=0,'Input and Summary Results'!E1646=0),FALSE,'Input and Summary Results'!$E1646)</f>
        <v>7.6216930000000002E-2</v>
      </c>
      <c r="E2064">
        <f t="shared" si="125"/>
        <v>-0.6147885776549642</v>
      </c>
      <c r="F2064">
        <f t="shared" si="126"/>
        <v>0.13624788164487092</v>
      </c>
      <c r="G2064">
        <f>IF('Input and Summary Results'!$J$4="yes",IF(C2064=FALSE,FALSE,IF('Data Transformation'!E2064&lt;$R$10,E2064,$R$10)),IF(C2064=FALSE,FALSE,IF(C2064&lt;$R$10,C2064,$R$10)))</f>
        <v>0.24277916999999999</v>
      </c>
      <c r="H2064">
        <f>IF('Input and Summary Results'!$J$4="yes",'Data Transformation'!F2064,'Data Transformation'!D2064)</f>
        <v>7.6216930000000002E-2</v>
      </c>
      <c r="I2064">
        <f t="shared" si="127"/>
        <v>109</v>
      </c>
    </row>
    <row r="2065" spans="2:9" x14ac:dyDescent="0.25">
      <c r="B2065">
        <f>IF('Input and Summary Results'!D1647=0,FALSE,'Input and Summary Results'!$B1647)</f>
        <v>109</v>
      </c>
      <c r="C2065">
        <f>IF(OR(B2065=0,'Input and Summary Results'!D1647=0,'Input and Summary Results'!D1647=""),FALSE,'Input and Summary Results'!$D1647)</f>
        <v>0.28426048999999998</v>
      </c>
      <c r="D2065">
        <f>IF(OR(B2065=0,'Input and Summary Results'!E1647=0),FALSE,'Input and Summary Results'!$E1647)</f>
        <v>8.224476E-2</v>
      </c>
      <c r="E2065">
        <f t="shared" si="125"/>
        <v>-0.54628349967433765</v>
      </c>
      <c r="F2065">
        <f t="shared" si="126"/>
        <v>0.12556871987380311</v>
      </c>
      <c r="G2065">
        <f>IF('Input and Summary Results'!$J$4="yes",IF(C2065=FALSE,FALSE,IF('Data Transformation'!E2065&lt;$R$10,E2065,$R$10)),IF(C2065=FALSE,FALSE,IF(C2065&lt;$R$10,C2065,$R$10)))</f>
        <v>0.28426048999999998</v>
      </c>
      <c r="H2065">
        <f>IF('Input and Summary Results'!$J$4="yes",'Data Transformation'!F2065,'Data Transformation'!D2065)</f>
        <v>8.224476E-2</v>
      </c>
      <c r="I2065">
        <f t="shared" si="127"/>
        <v>109</v>
      </c>
    </row>
    <row r="2066" spans="2:9" x14ac:dyDescent="0.25">
      <c r="B2066">
        <f>IF('Input and Summary Results'!D1648=0,FALSE,'Input and Summary Results'!$B1648)</f>
        <v>109</v>
      </c>
      <c r="C2066">
        <f>IF(OR(B2066=0,'Input and Summary Results'!D1648=0,'Input and Summary Results'!D1648=""),FALSE,'Input and Summary Results'!$D1648)</f>
        <v>0.30138152000000001</v>
      </c>
      <c r="D2066">
        <f>IF(OR(B2066=0,'Input and Summary Results'!E1648=0),FALSE,'Input and Summary Results'!$E1648)</f>
        <v>8.8337100000000002E-2</v>
      </c>
      <c r="E2066">
        <f t="shared" si="125"/>
        <v>-0.52088338111256449</v>
      </c>
      <c r="F2066">
        <f t="shared" si="126"/>
        <v>0.12720853421935094</v>
      </c>
      <c r="G2066">
        <f>IF('Input and Summary Results'!$J$4="yes",IF(C2066=FALSE,FALSE,IF('Data Transformation'!E2066&lt;$R$10,E2066,$R$10)),IF(C2066=FALSE,FALSE,IF(C2066&lt;$R$10,C2066,$R$10)))</f>
        <v>0.30138152000000001</v>
      </c>
      <c r="H2066">
        <f>IF('Input and Summary Results'!$J$4="yes",'Data Transformation'!F2066,'Data Transformation'!D2066)</f>
        <v>8.8337100000000002E-2</v>
      </c>
      <c r="I2066">
        <f t="shared" si="127"/>
        <v>109</v>
      </c>
    </row>
    <row r="2067" spans="2:9" x14ac:dyDescent="0.25">
      <c r="B2067">
        <f>IF('Input and Summary Results'!D1649=0,FALSE,'Input and Summary Results'!$B1649)</f>
        <v>110</v>
      </c>
      <c r="C2067">
        <f>IF(OR(B2067=0,'Input and Summary Results'!D1649=0,'Input and Summary Results'!D1649=""),FALSE,'Input and Summary Results'!$D1649)</f>
        <v>-2.6327099999999999E-2</v>
      </c>
      <c r="D2067">
        <f>IF(OR(B2067=0,'Input and Summary Results'!E1649=0),FALSE,'Input and Summary Results'!$E1649)</f>
        <v>8.768695E-2</v>
      </c>
      <c r="E2067" t="e">
        <f t="shared" si="125"/>
        <v>#NUM!</v>
      </c>
      <c r="F2067">
        <f t="shared" si="126"/>
        <v>-1.4455118983860737</v>
      </c>
      <c r="G2067">
        <f>IF('Input and Summary Results'!$J$4="yes",IF(C2067=FALSE,FALSE,IF('Data Transformation'!E2067&lt;$R$10,E2067,$R$10)),IF(C2067=FALSE,FALSE,IF(C2067&lt;$R$10,C2067,$R$10)))</f>
        <v>-2.6327099999999999E-2</v>
      </c>
      <c r="H2067">
        <f>IF('Input and Summary Results'!$J$4="yes",'Data Transformation'!F2067,'Data Transformation'!D2067)</f>
        <v>8.768695E-2</v>
      </c>
      <c r="I2067">
        <f t="shared" si="127"/>
        <v>110</v>
      </c>
    </row>
    <row r="2068" spans="2:9" x14ac:dyDescent="0.25">
      <c r="B2068">
        <f>IF('Input and Summary Results'!D1650=0,FALSE,'Input and Summary Results'!$B1650)</f>
        <v>110</v>
      </c>
      <c r="C2068">
        <f>IF(OR(B2068=0,'Input and Summary Results'!D1650=0,'Input and Summary Results'!D1650=""),FALSE,'Input and Summary Results'!$D1650)</f>
        <v>-1.47273E-2</v>
      </c>
      <c r="D2068">
        <f>IF(OR(B2068=0,'Input and Summary Results'!E1650=0),FALSE,'Input and Summary Results'!$E1650)</f>
        <v>0.11971444000000001</v>
      </c>
      <c r="E2068" t="e">
        <f t="shared" si="125"/>
        <v>#NUM!</v>
      </c>
      <c r="F2068">
        <f t="shared" si="126"/>
        <v>-3.5278745567755125</v>
      </c>
      <c r="G2068">
        <f>IF('Input and Summary Results'!$J$4="yes",IF(C2068=FALSE,FALSE,IF('Data Transformation'!E2068&lt;$R$10,E2068,$R$10)),IF(C2068=FALSE,FALSE,IF(C2068&lt;$R$10,C2068,$R$10)))</f>
        <v>-1.47273E-2</v>
      </c>
      <c r="H2068">
        <f>IF('Input and Summary Results'!$J$4="yes",'Data Transformation'!F2068,'Data Transformation'!D2068)</f>
        <v>0.11971444000000001</v>
      </c>
      <c r="I2068">
        <f t="shared" si="127"/>
        <v>110</v>
      </c>
    </row>
    <row r="2069" spans="2:9" x14ac:dyDescent="0.25">
      <c r="B2069">
        <f>IF('Input and Summary Results'!D1651=0,FALSE,'Input and Summary Results'!$B1651)</f>
        <v>110</v>
      </c>
      <c r="C2069">
        <f>IF(OR(B2069=0,'Input and Summary Results'!D1651=0,'Input and Summary Results'!D1651=""),FALSE,'Input and Summary Results'!$D1651)</f>
        <v>5.327693E-2</v>
      </c>
      <c r="D2069">
        <f>IF(OR(B2069=0,'Input and Summary Results'!E1651=0),FALSE,'Input and Summary Results'!$E1651)</f>
        <v>7.5571150000000004E-2</v>
      </c>
      <c r="E2069">
        <f t="shared" si="125"/>
        <v>-1.2734608086589436</v>
      </c>
      <c r="F2069">
        <f t="shared" si="126"/>
        <v>0.61561128052986547</v>
      </c>
      <c r="G2069">
        <f>IF('Input and Summary Results'!$J$4="yes",IF(C2069=FALSE,FALSE,IF('Data Transformation'!E2069&lt;$R$10,E2069,$R$10)),IF(C2069=FALSE,FALSE,IF(C2069&lt;$R$10,C2069,$R$10)))</f>
        <v>5.327693E-2</v>
      </c>
      <c r="H2069">
        <f>IF('Input and Summary Results'!$J$4="yes",'Data Transformation'!F2069,'Data Transformation'!D2069)</f>
        <v>7.5571150000000004E-2</v>
      </c>
      <c r="I2069">
        <f t="shared" si="127"/>
        <v>110</v>
      </c>
    </row>
    <row r="2070" spans="2:9" x14ac:dyDescent="0.25">
      <c r="B2070">
        <f>IF('Input and Summary Results'!D1652=0,FALSE,'Input and Summary Results'!$B1652)</f>
        <v>110</v>
      </c>
      <c r="C2070">
        <f>IF(OR(B2070=0,'Input and Summary Results'!D1652=0,'Input and Summary Results'!D1652=""),FALSE,'Input and Summary Results'!$D1652)</f>
        <v>6.4781770000000002E-2</v>
      </c>
      <c r="D2070">
        <f>IF(OR(B2070=0,'Input and Summary Results'!E1652=0),FALSE,'Input and Summary Results'!$E1652)</f>
        <v>7.3412309999999995E-2</v>
      </c>
      <c r="E2070">
        <f t="shared" si="125"/>
        <v>-1.1885471901521547</v>
      </c>
      <c r="F2070">
        <f t="shared" si="126"/>
        <v>0.4918195742413336</v>
      </c>
      <c r="G2070">
        <f>IF('Input and Summary Results'!$J$4="yes",IF(C2070=FALSE,FALSE,IF('Data Transformation'!E2070&lt;$R$10,E2070,$R$10)),IF(C2070=FALSE,FALSE,IF(C2070&lt;$R$10,C2070,$R$10)))</f>
        <v>6.4781770000000002E-2</v>
      </c>
      <c r="H2070">
        <f>IF('Input and Summary Results'!$J$4="yes",'Data Transformation'!F2070,'Data Transformation'!D2070)</f>
        <v>7.3412309999999995E-2</v>
      </c>
      <c r="I2070">
        <f t="shared" si="127"/>
        <v>110</v>
      </c>
    </row>
    <row r="2071" spans="2:9" x14ac:dyDescent="0.25">
      <c r="B2071">
        <f>IF('Input and Summary Results'!D1653=0,FALSE,'Input and Summary Results'!$B1653)</f>
        <v>110</v>
      </c>
      <c r="C2071">
        <f>IF(OR(B2071=0,'Input and Summary Results'!D1653=0,'Input and Summary Results'!D1653=""),FALSE,'Input and Summary Results'!$D1653)</f>
        <v>8.8551190000000002E-2</v>
      </c>
      <c r="D2071">
        <f>IF(OR(B2071=0,'Input and Summary Results'!E1653=0),FALSE,'Input and Summary Results'!$E1653)</f>
        <v>6.068167E-2</v>
      </c>
      <c r="E2071">
        <f t="shared" si="125"/>
        <v>-1.0528055981445912</v>
      </c>
      <c r="F2071">
        <f t="shared" si="126"/>
        <v>0.2974081407601637</v>
      </c>
      <c r="G2071">
        <f>IF('Input and Summary Results'!$J$4="yes",IF(C2071=FALSE,FALSE,IF('Data Transformation'!E2071&lt;$R$10,E2071,$R$10)),IF(C2071=FALSE,FALSE,IF(C2071&lt;$R$10,C2071,$R$10)))</f>
        <v>8.8551190000000002E-2</v>
      </c>
      <c r="H2071">
        <f>IF('Input and Summary Results'!$J$4="yes",'Data Transformation'!F2071,'Data Transformation'!D2071)</f>
        <v>6.068167E-2</v>
      </c>
      <c r="I2071">
        <f t="shared" si="127"/>
        <v>110</v>
      </c>
    </row>
    <row r="2072" spans="2:9" x14ac:dyDescent="0.25">
      <c r="B2072">
        <f>IF('Input and Summary Results'!D1654=0,FALSE,'Input and Summary Results'!$B1654)</f>
        <v>110</v>
      </c>
      <c r="C2072">
        <f>IF(OR(B2072=0,'Input and Summary Results'!D1654=0,'Input and Summary Results'!D1654=""),FALSE,'Input and Summary Results'!$D1654)</f>
        <v>0.12191088999999999</v>
      </c>
      <c r="D2072">
        <f>IF(OR(B2072=0,'Input and Summary Results'!E1654=0),FALSE,'Input and Summary Results'!$E1654)</f>
        <v>8.4826609999999997E-2</v>
      </c>
      <c r="E2072">
        <f t="shared" si="125"/>
        <v>-0.91395749819075822</v>
      </c>
      <c r="F2072">
        <f t="shared" si="126"/>
        <v>0.30198080532428234</v>
      </c>
      <c r="G2072">
        <f>IF('Input and Summary Results'!$J$4="yes",IF(C2072=FALSE,FALSE,IF('Data Transformation'!E2072&lt;$R$10,E2072,$R$10)),IF(C2072=FALSE,FALSE,IF(C2072&lt;$R$10,C2072,$R$10)))</f>
        <v>0.12191088999999999</v>
      </c>
      <c r="H2072">
        <f>IF('Input and Summary Results'!$J$4="yes",'Data Transformation'!F2072,'Data Transformation'!D2072)</f>
        <v>8.4826609999999997E-2</v>
      </c>
      <c r="I2072">
        <f t="shared" si="127"/>
        <v>110</v>
      </c>
    </row>
    <row r="2073" spans="2:9" x14ac:dyDescent="0.25">
      <c r="B2073">
        <f>IF('Input and Summary Results'!D1655=0,FALSE,'Input and Summary Results'!$B1655)</f>
        <v>110</v>
      </c>
      <c r="C2073">
        <f>IF(OR(B2073=0,'Input and Summary Results'!D1655=0,'Input and Summary Results'!D1655=""),FALSE,'Input and Summary Results'!$D1655)</f>
        <v>0.12528017999999999</v>
      </c>
      <c r="D2073">
        <f>IF(OR(B2073=0,'Input and Summary Results'!E1655=0),FALSE,'Input and Summary Results'!$E1655)</f>
        <v>6.9681090000000001E-2</v>
      </c>
      <c r="E2073">
        <f t="shared" si="125"/>
        <v>-0.90211763130025557</v>
      </c>
      <c r="F2073">
        <f t="shared" si="126"/>
        <v>0.24139167951387044</v>
      </c>
      <c r="G2073">
        <f>IF('Input and Summary Results'!$J$4="yes",IF(C2073=FALSE,FALSE,IF('Data Transformation'!E2073&lt;$R$10,E2073,$R$10)),IF(C2073=FALSE,FALSE,IF(C2073&lt;$R$10,C2073,$R$10)))</f>
        <v>0.12528017999999999</v>
      </c>
      <c r="H2073">
        <f>IF('Input and Summary Results'!$J$4="yes",'Data Transformation'!F2073,'Data Transformation'!D2073)</f>
        <v>6.9681090000000001E-2</v>
      </c>
      <c r="I2073">
        <f t="shared" si="127"/>
        <v>110</v>
      </c>
    </row>
    <row r="2074" spans="2:9" x14ac:dyDescent="0.25">
      <c r="B2074">
        <f>IF('Input and Summary Results'!D1656=0,FALSE,'Input and Summary Results'!$B1656)</f>
        <v>110</v>
      </c>
      <c r="C2074">
        <f>IF(OR(B2074=0,'Input and Summary Results'!D1656=0,'Input and Summary Results'!D1656=""),FALSE,'Input and Summary Results'!$D1656)</f>
        <v>0.13077646000000001</v>
      </c>
      <c r="D2074">
        <f>IF(OR(B2074=0,'Input and Summary Results'!E1656=0),FALSE,'Input and Summary Results'!$E1656)</f>
        <v>8.3583160000000004E-2</v>
      </c>
      <c r="E2074">
        <f t="shared" si="125"/>
        <v>-0.88347042277134147</v>
      </c>
      <c r="F2074">
        <f t="shared" si="126"/>
        <v>0.27738242371754063</v>
      </c>
      <c r="G2074">
        <f>IF('Input and Summary Results'!$J$4="yes",IF(C2074=FALSE,FALSE,IF('Data Transformation'!E2074&lt;$R$10,E2074,$R$10)),IF(C2074=FALSE,FALSE,IF(C2074&lt;$R$10,C2074,$R$10)))</f>
        <v>0.13077646000000001</v>
      </c>
      <c r="H2074">
        <f>IF('Input and Summary Results'!$J$4="yes",'Data Transformation'!F2074,'Data Transformation'!D2074)</f>
        <v>8.3583160000000004E-2</v>
      </c>
      <c r="I2074">
        <f t="shared" si="127"/>
        <v>110</v>
      </c>
    </row>
    <row r="2075" spans="2:9" x14ac:dyDescent="0.25">
      <c r="B2075">
        <f>IF('Input and Summary Results'!D1657=0,FALSE,'Input and Summary Results'!$B1657)</f>
        <v>110</v>
      </c>
      <c r="C2075">
        <f>IF(OR(B2075=0,'Input and Summary Results'!D1657=0,'Input and Summary Results'!D1657=""),FALSE,'Input and Summary Results'!$D1657)</f>
        <v>0.13313552000000001</v>
      </c>
      <c r="D2075">
        <f>IF(OR(B2075=0,'Input and Summary Results'!E1657=0),FALSE,'Input and Summary Results'!$E1657)</f>
        <v>8.6784310000000003E-2</v>
      </c>
      <c r="E2075">
        <f t="shared" si="125"/>
        <v>-0.87570606111436056</v>
      </c>
      <c r="F2075">
        <f t="shared" si="126"/>
        <v>0.28290264341176569</v>
      </c>
      <c r="G2075">
        <f>IF('Input and Summary Results'!$J$4="yes",IF(C2075=FALSE,FALSE,IF('Data Transformation'!E2075&lt;$R$10,E2075,$R$10)),IF(C2075=FALSE,FALSE,IF(C2075&lt;$R$10,C2075,$R$10)))</f>
        <v>0.13313552000000001</v>
      </c>
      <c r="H2075">
        <f>IF('Input and Summary Results'!$J$4="yes",'Data Transformation'!F2075,'Data Transformation'!D2075)</f>
        <v>8.6784310000000003E-2</v>
      </c>
      <c r="I2075">
        <f t="shared" si="127"/>
        <v>110</v>
      </c>
    </row>
    <row r="2076" spans="2:9" x14ac:dyDescent="0.25">
      <c r="B2076">
        <f>IF('Input and Summary Results'!D1658=0,FALSE,'Input and Summary Results'!$B1658)</f>
        <v>110</v>
      </c>
      <c r="C2076">
        <f>IF(OR(B2076=0,'Input and Summary Results'!D1658=0,'Input and Summary Results'!D1658=""),FALSE,'Input and Summary Results'!$D1658)</f>
        <v>0.14934</v>
      </c>
      <c r="D2076">
        <f>IF(OR(B2076=0,'Input and Summary Results'!E1658=0),FALSE,'Input and Summary Results'!$E1658)</f>
        <v>9.2149439999999999E-2</v>
      </c>
      <c r="E2076">
        <f t="shared" si="125"/>
        <v>-0.82582385300776318</v>
      </c>
      <c r="F2076">
        <f t="shared" si="126"/>
        <v>0.26779735476094813</v>
      </c>
      <c r="G2076">
        <f>IF('Input and Summary Results'!$J$4="yes",IF(C2076=FALSE,FALSE,IF('Data Transformation'!E2076&lt;$R$10,E2076,$R$10)),IF(C2076=FALSE,FALSE,IF(C2076&lt;$R$10,C2076,$R$10)))</f>
        <v>0.14934</v>
      </c>
      <c r="H2076">
        <f>IF('Input and Summary Results'!$J$4="yes",'Data Transformation'!F2076,'Data Transformation'!D2076)</f>
        <v>9.2149439999999999E-2</v>
      </c>
      <c r="I2076">
        <f t="shared" si="127"/>
        <v>110</v>
      </c>
    </row>
    <row r="2077" spans="2:9" x14ac:dyDescent="0.25">
      <c r="B2077">
        <f>IF('Input and Summary Results'!D1659=0,FALSE,'Input and Summary Results'!$B1659)</f>
        <v>110</v>
      </c>
      <c r="C2077">
        <f>IF(OR(B2077=0,'Input and Summary Results'!D1659=0,'Input and Summary Results'!D1659=""),FALSE,'Input and Summary Results'!$D1659)</f>
        <v>0.15739729999999999</v>
      </c>
      <c r="D2077">
        <f>IF(OR(B2077=0,'Input and Summary Results'!E1659=0),FALSE,'Input and Summary Results'!$E1659)</f>
        <v>9.2114130000000002E-2</v>
      </c>
      <c r="E2077">
        <f t="shared" si="125"/>
        <v>-0.80300272181913002</v>
      </c>
      <c r="F2077">
        <f t="shared" si="126"/>
        <v>0.25399122106923055</v>
      </c>
      <c r="G2077">
        <f>IF('Input and Summary Results'!$J$4="yes",IF(C2077=FALSE,FALSE,IF('Data Transformation'!E2077&lt;$R$10,E2077,$R$10)),IF(C2077=FALSE,FALSE,IF(C2077&lt;$R$10,C2077,$R$10)))</f>
        <v>0.15739729999999999</v>
      </c>
      <c r="H2077">
        <f>IF('Input and Summary Results'!$J$4="yes",'Data Transformation'!F2077,'Data Transformation'!D2077)</f>
        <v>9.2114130000000002E-2</v>
      </c>
      <c r="I2077">
        <f t="shared" si="127"/>
        <v>110</v>
      </c>
    </row>
    <row r="2078" spans="2:9" x14ac:dyDescent="0.25">
      <c r="B2078">
        <f>IF('Input and Summary Results'!D1660=0,FALSE,'Input and Summary Results'!$B1660)</f>
        <v>110</v>
      </c>
      <c r="C2078">
        <f>IF(OR(B2078=0,'Input and Summary Results'!D1660=0,'Input and Summary Results'!D1660=""),FALSE,'Input and Summary Results'!$D1660)</f>
        <v>0.16162307000000001</v>
      </c>
      <c r="D2078">
        <f>IF(OR(B2078=0,'Input and Summary Results'!E1660=0),FALSE,'Input and Summary Results'!$E1660)</f>
        <v>7.8551019999999999E-2</v>
      </c>
      <c r="E2078">
        <f t="shared" si="125"/>
        <v>-0.79149664814931975</v>
      </c>
      <c r="F2078">
        <f t="shared" si="126"/>
        <v>0.21092992900085364</v>
      </c>
      <c r="G2078">
        <f>IF('Input and Summary Results'!$J$4="yes",IF(C2078=FALSE,FALSE,IF('Data Transformation'!E2078&lt;$R$10,E2078,$R$10)),IF(C2078=FALSE,FALSE,IF(C2078&lt;$R$10,C2078,$R$10)))</f>
        <v>0.16162307000000001</v>
      </c>
      <c r="H2078">
        <f>IF('Input and Summary Results'!$J$4="yes",'Data Transformation'!F2078,'Data Transformation'!D2078)</f>
        <v>7.8551019999999999E-2</v>
      </c>
      <c r="I2078">
        <f t="shared" si="127"/>
        <v>110</v>
      </c>
    </row>
    <row r="2079" spans="2:9" x14ac:dyDescent="0.25">
      <c r="B2079">
        <f>IF('Input and Summary Results'!D1661=0,FALSE,'Input and Summary Results'!$B1661)</f>
        <v>110</v>
      </c>
      <c r="C2079">
        <f>IF(OR(B2079=0,'Input and Summary Results'!D1661=0,'Input and Summary Results'!D1661=""),FALSE,'Input and Summary Results'!$D1661)</f>
        <v>0.20159531999999999</v>
      </c>
      <c r="D2079">
        <f>IF(OR(B2079=0,'Input and Summary Results'!E1661=0),FALSE,'Input and Summary Results'!$E1661)</f>
        <v>9.1324279999999994E-2</v>
      </c>
      <c r="E2079">
        <f t="shared" si="125"/>
        <v>-0.69551955417972244</v>
      </c>
      <c r="F2079">
        <f t="shared" si="126"/>
        <v>0.19660544461051971</v>
      </c>
      <c r="G2079">
        <f>IF('Input and Summary Results'!$J$4="yes",IF(C2079=FALSE,FALSE,IF('Data Transformation'!E2079&lt;$R$10,E2079,$R$10)),IF(C2079=FALSE,FALSE,IF(C2079&lt;$R$10,C2079,$R$10)))</f>
        <v>0.20159531999999999</v>
      </c>
      <c r="H2079">
        <f>IF('Input and Summary Results'!$J$4="yes",'Data Transformation'!F2079,'Data Transformation'!D2079)</f>
        <v>9.1324279999999994E-2</v>
      </c>
      <c r="I2079">
        <f t="shared" si="127"/>
        <v>110</v>
      </c>
    </row>
    <row r="2080" spans="2:9" x14ac:dyDescent="0.25">
      <c r="B2080">
        <f>IF('Input and Summary Results'!D1662=0,FALSE,'Input and Summary Results'!$B1662)</f>
        <v>110</v>
      </c>
      <c r="C2080">
        <f>IF(OR(B2080=0,'Input and Summary Results'!D1662=0,'Input and Summary Results'!D1662=""),FALSE,'Input and Summary Results'!$D1662)</f>
        <v>0.21955374999999999</v>
      </c>
      <c r="D2080">
        <f>IF(OR(B2080=0,'Input and Summary Results'!E1662=0),FALSE,'Input and Summary Results'!$E1662)</f>
        <v>6.7075510000000005E-2</v>
      </c>
      <c r="E2080">
        <f t="shared" si="125"/>
        <v>-0.65845914070307465</v>
      </c>
      <c r="F2080">
        <f t="shared" si="126"/>
        <v>0.13259063596044249</v>
      </c>
      <c r="G2080">
        <f>IF('Input and Summary Results'!$J$4="yes",IF(C2080=FALSE,FALSE,IF('Data Transformation'!E2080&lt;$R$10,E2080,$R$10)),IF(C2080=FALSE,FALSE,IF(C2080&lt;$R$10,C2080,$R$10)))</f>
        <v>0.21955374999999999</v>
      </c>
      <c r="H2080">
        <f>IF('Input and Summary Results'!$J$4="yes",'Data Transformation'!F2080,'Data Transformation'!D2080)</f>
        <v>6.7075510000000005E-2</v>
      </c>
      <c r="I2080">
        <f t="shared" si="127"/>
        <v>110</v>
      </c>
    </row>
    <row r="2081" spans="2:9" x14ac:dyDescent="0.25">
      <c r="B2081">
        <f>IF('Input and Summary Results'!D1663=0,FALSE,'Input and Summary Results'!$B1663)</f>
        <v>110</v>
      </c>
      <c r="C2081">
        <f>IF(OR(B2081=0,'Input and Summary Results'!D1663=0,'Input and Summary Results'!D1663=""),FALSE,'Input and Summary Results'!$D1663)</f>
        <v>0.22131049</v>
      </c>
      <c r="D2081">
        <f>IF(OR(B2081=0,'Input and Summary Results'!E1663=0),FALSE,'Input and Summary Results'!$E1663)</f>
        <v>8.2796079999999994E-2</v>
      </c>
      <c r="E2081">
        <f t="shared" si="125"/>
        <v>-0.65499800025645916</v>
      </c>
      <c r="F2081">
        <f t="shared" si="126"/>
        <v>0.1623669023551482</v>
      </c>
      <c r="G2081">
        <f>IF('Input and Summary Results'!$J$4="yes",IF(C2081=FALSE,FALSE,IF('Data Transformation'!E2081&lt;$R$10,E2081,$R$10)),IF(C2081=FALSE,FALSE,IF(C2081&lt;$R$10,C2081,$R$10)))</f>
        <v>0.22131049</v>
      </c>
      <c r="H2081">
        <f>IF('Input and Summary Results'!$J$4="yes",'Data Transformation'!F2081,'Data Transformation'!D2081)</f>
        <v>8.2796079999999994E-2</v>
      </c>
      <c r="I2081">
        <f t="shared" si="127"/>
        <v>110</v>
      </c>
    </row>
    <row r="2082" spans="2:9" x14ac:dyDescent="0.25">
      <c r="B2082">
        <f>IF('Input and Summary Results'!D1664=0,FALSE,'Input and Summary Results'!$B1664)</f>
        <v>110</v>
      </c>
      <c r="C2082">
        <f>IF(OR(B2082=0,'Input and Summary Results'!D1664=0,'Input and Summary Results'!D1664=""),FALSE,'Input and Summary Results'!$D1664)</f>
        <v>0.24037022999999999</v>
      </c>
      <c r="D2082">
        <f>IF(OR(B2082=0,'Input and Summary Results'!E1664=0),FALSE,'Input and Summary Results'!$E1664)</f>
        <v>7.2296280000000004E-2</v>
      </c>
      <c r="E2082">
        <f t="shared" si="125"/>
        <v>-0.61911932097596278</v>
      </c>
      <c r="F2082">
        <f t="shared" si="126"/>
        <v>0.13053440735984653</v>
      </c>
      <c r="G2082">
        <f>IF('Input and Summary Results'!$J$4="yes",IF(C2082=FALSE,FALSE,IF('Data Transformation'!E2082&lt;$R$10,E2082,$R$10)),IF(C2082=FALSE,FALSE,IF(C2082&lt;$R$10,C2082,$R$10)))</f>
        <v>0.24037022999999999</v>
      </c>
      <c r="H2082">
        <f>IF('Input and Summary Results'!$J$4="yes",'Data Transformation'!F2082,'Data Transformation'!D2082)</f>
        <v>7.2296280000000004E-2</v>
      </c>
      <c r="I2082">
        <f t="shared" si="127"/>
        <v>110</v>
      </c>
    </row>
    <row r="2083" spans="2:9" x14ac:dyDescent="0.25">
      <c r="B2083">
        <f>IF('Input and Summary Results'!D1665=0,FALSE,'Input and Summary Results'!$B1665)</f>
        <v>111</v>
      </c>
      <c r="C2083">
        <f>IF(OR(B2083=0,'Input and Summary Results'!D1665=0,'Input and Summary Results'!D1665=""),FALSE,'Input and Summary Results'!$D1665)</f>
        <v>2.858664E-2</v>
      </c>
      <c r="D2083">
        <f>IF(OR(B2083=0,'Input and Summary Results'!E1665=0),FALSE,'Input and Summary Results'!$E1665)</f>
        <v>7.9283350000000002E-2</v>
      </c>
      <c r="E2083">
        <f t="shared" si="125"/>
        <v>-1.5438368874966062</v>
      </c>
      <c r="F2083">
        <f t="shared" si="126"/>
        <v>1.2036732508612416</v>
      </c>
      <c r="G2083">
        <f>IF('Input and Summary Results'!$J$4="yes",IF(C2083=FALSE,FALSE,IF('Data Transformation'!E2083&lt;$R$10,E2083,$R$10)),IF(C2083=FALSE,FALSE,IF(C2083&lt;$R$10,C2083,$R$10)))</f>
        <v>2.858664E-2</v>
      </c>
      <c r="H2083">
        <f>IF('Input and Summary Results'!$J$4="yes",'Data Transformation'!F2083,'Data Transformation'!D2083)</f>
        <v>7.9283350000000002E-2</v>
      </c>
      <c r="I2083">
        <f t="shared" si="127"/>
        <v>111</v>
      </c>
    </row>
    <row r="2084" spans="2:9" x14ac:dyDescent="0.25">
      <c r="B2084">
        <f>IF('Input and Summary Results'!D1666=0,FALSE,'Input and Summary Results'!$B1666)</f>
        <v>111</v>
      </c>
      <c r="C2084">
        <f>IF(OR(B2084=0,'Input and Summary Results'!D1666=0,'Input and Summary Results'!D1666=""),FALSE,'Input and Summary Results'!$D1666)</f>
        <v>4.8777969999999997E-2</v>
      </c>
      <c r="D2084">
        <f>IF(OR(B2084=0,'Input and Summary Results'!E1666=0),FALSE,'Input and Summary Results'!$E1666)</f>
        <v>6.9784209999999999E-2</v>
      </c>
      <c r="E2084">
        <f t="shared" si="125"/>
        <v>-1.3117762777439614</v>
      </c>
      <c r="F2084">
        <f t="shared" si="126"/>
        <v>0.62090216423520705</v>
      </c>
      <c r="G2084">
        <f>IF('Input and Summary Results'!$J$4="yes",IF(C2084=FALSE,FALSE,IF('Data Transformation'!E2084&lt;$R$10,E2084,$R$10)),IF(C2084=FALSE,FALSE,IF(C2084&lt;$R$10,C2084,$R$10)))</f>
        <v>4.8777969999999997E-2</v>
      </c>
      <c r="H2084">
        <f>IF('Input and Summary Results'!$J$4="yes",'Data Transformation'!F2084,'Data Transformation'!D2084)</f>
        <v>6.9784209999999999E-2</v>
      </c>
      <c r="I2084">
        <f t="shared" si="127"/>
        <v>111</v>
      </c>
    </row>
    <row r="2085" spans="2:9" x14ac:dyDescent="0.25">
      <c r="B2085">
        <f>IF('Input and Summary Results'!D1667=0,FALSE,'Input and Summary Results'!$B1667)</f>
        <v>111</v>
      </c>
      <c r="C2085">
        <f>IF(OR(B2085=0,'Input and Summary Results'!D1667=0,'Input and Summary Results'!D1667=""),FALSE,'Input and Summary Results'!$D1667)</f>
        <v>5.8024779999999998E-2</v>
      </c>
      <c r="D2085">
        <f>IF(OR(B2085=0,'Input and Summary Results'!E1667=0),FALSE,'Input and Summary Results'!$E1667)</f>
        <v>4.7533810000000003E-2</v>
      </c>
      <c r="E2085">
        <f t="shared" si="125"/>
        <v>-1.2363864974893157</v>
      </c>
      <c r="F2085">
        <f t="shared" si="126"/>
        <v>0.35553212851474836</v>
      </c>
      <c r="G2085">
        <f>IF('Input and Summary Results'!$J$4="yes",IF(C2085=FALSE,FALSE,IF('Data Transformation'!E2085&lt;$R$10,E2085,$R$10)),IF(C2085=FALSE,FALSE,IF(C2085&lt;$R$10,C2085,$R$10)))</f>
        <v>5.8024779999999998E-2</v>
      </c>
      <c r="H2085">
        <f>IF('Input and Summary Results'!$J$4="yes",'Data Transformation'!F2085,'Data Transformation'!D2085)</f>
        <v>4.7533810000000003E-2</v>
      </c>
      <c r="I2085">
        <f t="shared" si="127"/>
        <v>111</v>
      </c>
    </row>
    <row r="2086" spans="2:9" x14ac:dyDescent="0.25">
      <c r="B2086">
        <f>IF('Input and Summary Results'!D1668=0,FALSE,'Input and Summary Results'!$B1668)</f>
        <v>111</v>
      </c>
      <c r="C2086">
        <f>IF(OR(B2086=0,'Input and Summary Results'!D1668=0,'Input and Summary Results'!D1668=""),FALSE,'Input and Summary Results'!$D1668)</f>
        <v>6.4007469999999997E-2</v>
      </c>
      <c r="D2086">
        <f>IF(OR(B2086=0,'Input and Summary Results'!E1668=0),FALSE,'Input and Summary Results'!$E1668)</f>
        <v>7.7613500000000002E-2</v>
      </c>
      <c r="E2086">
        <f t="shared" si="125"/>
        <v>-1.1937693386650778</v>
      </c>
      <c r="F2086">
        <f t="shared" si="126"/>
        <v>0.52625512303485833</v>
      </c>
      <c r="G2086">
        <f>IF('Input and Summary Results'!$J$4="yes",IF(C2086=FALSE,FALSE,IF('Data Transformation'!E2086&lt;$R$10,E2086,$R$10)),IF(C2086=FALSE,FALSE,IF(C2086&lt;$R$10,C2086,$R$10)))</f>
        <v>6.4007469999999997E-2</v>
      </c>
      <c r="H2086">
        <f>IF('Input and Summary Results'!$J$4="yes",'Data Transformation'!F2086,'Data Transformation'!D2086)</f>
        <v>7.7613500000000002E-2</v>
      </c>
      <c r="I2086">
        <f t="shared" si="127"/>
        <v>111</v>
      </c>
    </row>
    <row r="2087" spans="2:9" x14ac:dyDescent="0.25">
      <c r="B2087">
        <f>IF('Input and Summary Results'!D1669=0,FALSE,'Input and Summary Results'!$B1669)</f>
        <v>111</v>
      </c>
      <c r="C2087">
        <f>IF(OR(B2087=0,'Input and Summary Results'!D1669=0,'Input and Summary Results'!D1669=""),FALSE,'Input and Summary Results'!$D1669)</f>
        <v>8.5907159999999996E-2</v>
      </c>
      <c r="D2087">
        <f>IF(OR(B2087=0,'Input and Summary Results'!E1669=0),FALSE,'Input and Summary Results'!$E1669)</f>
        <v>7.6578400000000005E-2</v>
      </c>
      <c r="E2087">
        <f t="shared" si="125"/>
        <v>-1.06597063804416</v>
      </c>
      <c r="F2087">
        <f t="shared" si="126"/>
        <v>0.38687142724774054</v>
      </c>
      <c r="G2087">
        <f>IF('Input and Summary Results'!$J$4="yes",IF(C2087=FALSE,FALSE,IF('Data Transformation'!E2087&lt;$R$10,E2087,$R$10)),IF(C2087=FALSE,FALSE,IF(C2087&lt;$R$10,C2087,$R$10)))</f>
        <v>8.5907159999999996E-2</v>
      </c>
      <c r="H2087">
        <f>IF('Input and Summary Results'!$J$4="yes",'Data Transformation'!F2087,'Data Transformation'!D2087)</f>
        <v>7.6578400000000005E-2</v>
      </c>
      <c r="I2087">
        <f t="shared" si="127"/>
        <v>111</v>
      </c>
    </row>
    <row r="2088" spans="2:9" x14ac:dyDescent="0.25">
      <c r="B2088">
        <f>IF('Input and Summary Results'!D1670=0,FALSE,'Input and Summary Results'!$B1670)</f>
        <v>111</v>
      </c>
      <c r="C2088">
        <f>IF(OR(B2088=0,'Input and Summary Results'!D1670=0,'Input and Summary Results'!D1670=""),FALSE,'Input and Summary Results'!$D1670)</f>
        <v>9.1592279999999998E-2</v>
      </c>
      <c r="D2088">
        <f>IF(OR(B2088=0,'Input and Summary Results'!E1670=0),FALSE,'Input and Summary Results'!$E1670)</f>
        <v>9.2857510000000004E-2</v>
      </c>
      <c r="E2088">
        <f t="shared" si="125"/>
        <v>-1.0381411299859966</v>
      </c>
      <c r="F2088">
        <f t="shared" si="126"/>
        <v>0.43999515395839039</v>
      </c>
      <c r="G2088">
        <f>IF('Input and Summary Results'!$J$4="yes",IF(C2088=FALSE,FALSE,IF('Data Transformation'!E2088&lt;$R$10,E2088,$R$10)),IF(C2088=FALSE,FALSE,IF(C2088&lt;$R$10,C2088,$R$10)))</f>
        <v>9.1592279999999998E-2</v>
      </c>
      <c r="H2088">
        <f>IF('Input and Summary Results'!$J$4="yes",'Data Transformation'!F2088,'Data Transformation'!D2088)</f>
        <v>9.2857510000000004E-2</v>
      </c>
      <c r="I2088">
        <f t="shared" si="127"/>
        <v>111</v>
      </c>
    </row>
    <row r="2089" spans="2:9" x14ac:dyDescent="0.25">
      <c r="B2089">
        <f>IF('Input and Summary Results'!D1671=0,FALSE,'Input and Summary Results'!$B1671)</f>
        <v>111</v>
      </c>
      <c r="C2089">
        <f>IF(OR(B2089=0,'Input and Summary Results'!D1671=0,'Input and Summary Results'!D1671=""),FALSE,'Input and Summary Results'!$D1671)</f>
        <v>0.12424304999999999</v>
      </c>
      <c r="D2089">
        <f>IF(OR(B2089=0,'Input and Summary Results'!E1671=0),FALSE,'Input and Summary Results'!$E1671)</f>
        <v>5.7515440000000001E-2</v>
      </c>
      <c r="E2089">
        <f t="shared" si="125"/>
        <v>-0.90572789580242841</v>
      </c>
      <c r="F2089">
        <f t="shared" si="126"/>
        <v>0.20091023972769503</v>
      </c>
      <c r="G2089">
        <f>IF('Input and Summary Results'!$J$4="yes",IF(C2089=FALSE,FALSE,IF('Data Transformation'!E2089&lt;$R$10,E2089,$R$10)),IF(C2089=FALSE,FALSE,IF(C2089&lt;$R$10,C2089,$R$10)))</f>
        <v>0.12424304999999999</v>
      </c>
      <c r="H2089">
        <f>IF('Input and Summary Results'!$J$4="yes",'Data Transformation'!F2089,'Data Transformation'!D2089)</f>
        <v>5.7515440000000001E-2</v>
      </c>
      <c r="I2089">
        <f t="shared" si="127"/>
        <v>111</v>
      </c>
    </row>
    <row r="2090" spans="2:9" x14ac:dyDescent="0.25">
      <c r="B2090">
        <f>IF('Input and Summary Results'!D1672=0,FALSE,'Input and Summary Results'!$B1672)</f>
        <v>111</v>
      </c>
      <c r="C2090">
        <f>IF(OR(B2090=0,'Input and Summary Results'!D1672=0,'Input and Summary Results'!D1672=""),FALSE,'Input and Summary Results'!$D1672)</f>
        <v>0.12785911</v>
      </c>
      <c r="D2090">
        <f>IF(OR(B2090=0,'Input and Summary Results'!E1672=0),FALSE,'Input and Summary Results'!$E1672)</f>
        <v>9.4078609999999993E-2</v>
      </c>
      <c r="E2090">
        <f t="shared" ref="E2090:E2153" si="128">IF(C2090=FALSE,FALSE,LOG10(C2090))</f>
        <v>-0.89326832292291258</v>
      </c>
      <c r="F2090">
        <f t="shared" ref="F2090:F2153" si="129">IF(D2090=FALSE, FALSE,0.434*D2090/C2090)</f>
        <v>0.31933678202515253</v>
      </c>
      <c r="G2090">
        <f>IF('Input and Summary Results'!$J$4="yes",IF(C2090=FALSE,FALSE,IF('Data Transformation'!E2090&lt;$R$10,E2090,$R$10)),IF(C2090=FALSE,FALSE,IF(C2090&lt;$R$10,C2090,$R$10)))</f>
        <v>0.12785911</v>
      </c>
      <c r="H2090">
        <f>IF('Input and Summary Results'!$J$4="yes",'Data Transformation'!F2090,'Data Transformation'!D2090)</f>
        <v>9.4078609999999993E-2</v>
      </c>
      <c r="I2090">
        <f t="shared" si="127"/>
        <v>111</v>
      </c>
    </row>
    <row r="2091" spans="2:9" x14ac:dyDescent="0.25">
      <c r="B2091">
        <f>IF('Input and Summary Results'!D1673=0,FALSE,'Input and Summary Results'!$B1673)</f>
        <v>111</v>
      </c>
      <c r="C2091">
        <f>IF(OR(B2091=0,'Input and Summary Results'!D1673=0,'Input and Summary Results'!D1673=""),FALSE,'Input and Summary Results'!$D1673)</f>
        <v>0.14703047999999999</v>
      </c>
      <c r="D2091">
        <f>IF(OR(B2091=0,'Input and Summary Results'!E1673=0),FALSE,'Input and Summary Results'!$E1673)</f>
        <v>5.6529200000000002E-2</v>
      </c>
      <c r="E2091">
        <f t="shared" si="128"/>
        <v>-0.83259262495494157</v>
      </c>
      <c r="F2091">
        <f t="shared" si="129"/>
        <v>0.16686113518775156</v>
      </c>
      <c r="G2091">
        <f>IF('Input and Summary Results'!$J$4="yes",IF(C2091=FALSE,FALSE,IF('Data Transformation'!E2091&lt;$R$10,E2091,$R$10)),IF(C2091=FALSE,FALSE,IF(C2091&lt;$R$10,C2091,$R$10)))</f>
        <v>0.14703047999999999</v>
      </c>
      <c r="H2091">
        <f>IF('Input and Summary Results'!$J$4="yes",'Data Transformation'!F2091,'Data Transformation'!D2091)</f>
        <v>5.6529200000000002E-2</v>
      </c>
      <c r="I2091">
        <f t="shared" si="127"/>
        <v>111</v>
      </c>
    </row>
    <row r="2092" spans="2:9" x14ac:dyDescent="0.25">
      <c r="B2092">
        <f>IF('Input and Summary Results'!D1674=0,FALSE,'Input and Summary Results'!$B1674)</f>
        <v>111</v>
      </c>
      <c r="C2092">
        <f>IF(OR(B2092=0,'Input and Summary Results'!D1674=0,'Input and Summary Results'!D1674=""),FALSE,'Input and Summary Results'!$D1674)</f>
        <v>0.14860771</v>
      </c>
      <c r="D2092">
        <f>IF(OR(B2092=0,'Input and Summary Results'!E1674=0),FALSE,'Input and Summary Results'!$E1674)</f>
        <v>6.3603359999999998E-2</v>
      </c>
      <c r="E2092">
        <f t="shared" si="128"/>
        <v>-0.82795865811519054</v>
      </c>
      <c r="F2092">
        <f t="shared" si="129"/>
        <v>0.18574983922435787</v>
      </c>
      <c r="G2092">
        <f>IF('Input and Summary Results'!$J$4="yes",IF(C2092=FALSE,FALSE,IF('Data Transformation'!E2092&lt;$R$10,E2092,$R$10)),IF(C2092=FALSE,FALSE,IF(C2092&lt;$R$10,C2092,$R$10)))</f>
        <v>0.14860771</v>
      </c>
      <c r="H2092">
        <f>IF('Input and Summary Results'!$J$4="yes",'Data Transformation'!F2092,'Data Transformation'!D2092)</f>
        <v>6.3603359999999998E-2</v>
      </c>
      <c r="I2092">
        <f t="shared" si="127"/>
        <v>111</v>
      </c>
    </row>
    <row r="2093" spans="2:9" x14ac:dyDescent="0.25">
      <c r="B2093">
        <f>IF('Input and Summary Results'!D1675=0,FALSE,'Input and Summary Results'!$B1675)</f>
        <v>111</v>
      </c>
      <c r="C2093">
        <f>IF(OR(B2093=0,'Input and Summary Results'!D1675=0,'Input and Summary Results'!D1675=""),FALSE,'Input and Summary Results'!$D1675)</f>
        <v>0.15167650999999999</v>
      </c>
      <c r="D2093">
        <f>IF(OR(B2093=0,'Input and Summary Results'!E1675=0),FALSE,'Input and Summary Results'!$E1675)</f>
        <v>0.10791410999999999</v>
      </c>
      <c r="E2093">
        <f t="shared" si="128"/>
        <v>-0.81908167278804567</v>
      </c>
      <c r="F2093">
        <f t="shared" si="129"/>
        <v>0.30878033612455874</v>
      </c>
      <c r="G2093">
        <f>IF('Input and Summary Results'!$J$4="yes",IF(C2093=FALSE,FALSE,IF('Data Transformation'!E2093&lt;$R$10,E2093,$R$10)),IF(C2093=FALSE,FALSE,IF(C2093&lt;$R$10,C2093,$R$10)))</f>
        <v>0.15167650999999999</v>
      </c>
      <c r="H2093">
        <f>IF('Input and Summary Results'!$J$4="yes",'Data Transformation'!F2093,'Data Transformation'!D2093)</f>
        <v>0.10791410999999999</v>
      </c>
      <c r="I2093">
        <f t="shared" si="127"/>
        <v>111</v>
      </c>
    </row>
    <row r="2094" spans="2:9" x14ac:dyDescent="0.25">
      <c r="B2094">
        <f>IF('Input and Summary Results'!D1676=0,FALSE,'Input and Summary Results'!$B1676)</f>
        <v>111</v>
      </c>
      <c r="C2094">
        <f>IF(OR(B2094=0,'Input and Summary Results'!D1676=0,'Input and Summary Results'!D1676=""),FALSE,'Input and Summary Results'!$D1676)</f>
        <v>0.1604305</v>
      </c>
      <c r="D2094">
        <f>IF(OR(B2094=0,'Input and Summary Results'!E1676=0),FALSE,'Input and Summary Results'!$E1676)</f>
        <v>6.5717789999999998E-2</v>
      </c>
      <c r="E2094">
        <f t="shared" si="128"/>
        <v>-0.79471306296894728</v>
      </c>
      <c r="F2094">
        <f t="shared" si="129"/>
        <v>0.17778116293348209</v>
      </c>
      <c r="G2094">
        <f>IF('Input and Summary Results'!$J$4="yes",IF(C2094=FALSE,FALSE,IF('Data Transformation'!E2094&lt;$R$10,E2094,$R$10)),IF(C2094=FALSE,FALSE,IF(C2094&lt;$R$10,C2094,$R$10)))</f>
        <v>0.1604305</v>
      </c>
      <c r="H2094">
        <f>IF('Input and Summary Results'!$J$4="yes",'Data Transformation'!F2094,'Data Transformation'!D2094)</f>
        <v>6.5717789999999998E-2</v>
      </c>
      <c r="I2094">
        <f t="shared" si="127"/>
        <v>111</v>
      </c>
    </row>
    <row r="2095" spans="2:9" x14ac:dyDescent="0.25">
      <c r="B2095">
        <f>IF('Input and Summary Results'!D1677=0,FALSE,'Input and Summary Results'!$B1677)</f>
        <v>111</v>
      </c>
      <c r="C2095">
        <f>IF(OR(B2095=0,'Input and Summary Results'!D1677=0,'Input and Summary Results'!D1677=""),FALSE,'Input and Summary Results'!$D1677)</f>
        <v>0.17907250999999999</v>
      </c>
      <c r="D2095">
        <f>IF(OR(B2095=0,'Input and Summary Results'!E1677=0),FALSE,'Input and Summary Results'!$E1677)</f>
        <v>4.6436770000000002E-2</v>
      </c>
      <c r="E2095">
        <f t="shared" si="128"/>
        <v>-0.74697107898424098</v>
      </c>
      <c r="F2095">
        <f t="shared" si="129"/>
        <v>0.11254412070283708</v>
      </c>
      <c r="G2095">
        <f>IF('Input and Summary Results'!$J$4="yes",IF(C2095=FALSE,FALSE,IF('Data Transformation'!E2095&lt;$R$10,E2095,$R$10)),IF(C2095=FALSE,FALSE,IF(C2095&lt;$R$10,C2095,$R$10)))</f>
        <v>0.17907250999999999</v>
      </c>
      <c r="H2095">
        <f>IF('Input and Summary Results'!$J$4="yes",'Data Transformation'!F2095,'Data Transformation'!D2095)</f>
        <v>4.6436770000000002E-2</v>
      </c>
      <c r="I2095">
        <f t="shared" si="127"/>
        <v>111</v>
      </c>
    </row>
    <row r="2096" spans="2:9" x14ac:dyDescent="0.25">
      <c r="B2096">
        <f>IF('Input and Summary Results'!D1678=0,FALSE,'Input and Summary Results'!$B1678)</f>
        <v>111</v>
      </c>
      <c r="C2096">
        <f>IF(OR(B2096=0,'Input and Summary Results'!D1678=0,'Input and Summary Results'!D1678=""),FALSE,'Input and Summary Results'!$D1678)</f>
        <v>0.17925631</v>
      </c>
      <c r="D2096">
        <f>IF(OR(B2096=0,'Input and Summary Results'!E1678=0),FALSE,'Input and Summary Results'!$E1678)</f>
        <v>7.6813030000000004E-2</v>
      </c>
      <c r="E2096">
        <f t="shared" si="128"/>
        <v>-0.74652554779434421</v>
      </c>
      <c r="F2096">
        <f t="shared" si="129"/>
        <v>0.18597311871476099</v>
      </c>
      <c r="G2096">
        <f>IF('Input and Summary Results'!$J$4="yes",IF(C2096=FALSE,FALSE,IF('Data Transformation'!E2096&lt;$R$10,E2096,$R$10)),IF(C2096=FALSE,FALSE,IF(C2096&lt;$R$10,C2096,$R$10)))</f>
        <v>0.17925631</v>
      </c>
      <c r="H2096">
        <f>IF('Input and Summary Results'!$J$4="yes",'Data Transformation'!F2096,'Data Transformation'!D2096)</f>
        <v>7.6813030000000004E-2</v>
      </c>
      <c r="I2096">
        <f t="shared" si="127"/>
        <v>111</v>
      </c>
    </row>
    <row r="2097" spans="2:9" x14ac:dyDescent="0.25">
      <c r="B2097">
        <f>IF('Input and Summary Results'!D1679=0,FALSE,'Input and Summary Results'!$B1679)</f>
        <v>111</v>
      </c>
      <c r="C2097">
        <f>IF(OR(B2097=0,'Input and Summary Results'!D1679=0,'Input and Summary Results'!D1679=""),FALSE,'Input and Summary Results'!$D1679)</f>
        <v>0.18513804</v>
      </c>
      <c r="D2097">
        <f>IF(OR(B2097=0,'Input and Summary Results'!E1679=0),FALSE,'Input and Summary Results'!$E1679)</f>
        <v>7.6713100000000006E-2</v>
      </c>
      <c r="E2097">
        <f t="shared" si="128"/>
        <v>-0.7325043383257055</v>
      </c>
      <c r="F2097">
        <f t="shared" si="129"/>
        <v>0.17983060315427343</v>
      </c>
      <c r="G2097">
        <f>IF('Input and Summary Results'!$J$4="yes",IF(C2097=FALSE,FALSE,IF('Data Transformation'!E2097&lt;$R$10,E2097,$R$10)),IF(C2097=FALSE,FALSE,IF(C2097&lt;$R$10,C2097,$R$10)))</f>
        <v>0.18513804</v>
      </c>
      <c r="H2097">
        <f>IF('Input and Summary Results'!$J$4="yes",'Data Transformation'!F2097,'Data Transformation'!D2097)</f>
        <v>7.6713100000000006E-2</v>
      </c>
      <c r="I2097">
        <f t="shared" si="127"/>
        <v>111</v>
      </c>
    </row>
    <row r="2098" spans="2:9" x14ac:dyDescent="0.25">
      <c r="B2098">
        <f>IF('Input and Summary Results'!D1680=0,FALSE,'Input and Summary Results'!$B1680)</f>
        <v>111</v>
      </c>
      <c r="C2098">
        <f>IF(OR(B2098=0,'Input and Summary Results'!D1680=0,'Input and Summary Results'!D1680=""),FALSE,'Input and Summary Results'!$D1680)</f>
        <v>0.19806624</v>
      </c>
      <c r="D2098">
        <f>IF(OR(B2098=0,'Input and Summary Results'!E1680=0),FALSE,'Input and Summary Results'!$E1680)</f>
        <v>5.8293419999999999E-2</v>
      </c>
      <c r="E2098">
        <f t="shared" si="128"/>
        <v>-0.70318954279145773</v>
      </c>
      <c r="F2098">
        <f t="shared" si="129"/>
        <v>0.12773173398959864</v>
      </c>
      <c r="G2098">
        <f>IF('Input and Summary Results'!$J$4="yes",IF(C2098=FALSE,FALSE,IF('Data Transformation'!E2098&lt;$R$10,E2098,$R$10)),IF(C2098=FALSE,FALSE,IF(C2098&lt;$R$10,C2098,$R$10)))</f>
        <v>0.19806624</v>
      </c>
      <c r="H2098">
        <f>IF('Input and Summary Results'!$J$4="yes",'Data Transformation'!F2098,'Data Transformation'!D2098)</f>
        <v>5.8293419999999999E-2</v>
      </c>
      <c r="I2098">
        <f t="shared" si="127"/>
        <v>111</v>
      </c>
    </row>
    <row r="2099" spans="2:9" x14ac:dyDescent="0.25">
      <c r="B2099">
        <f>IF('Input and Summary Results'!D1681=0,FALSE,'Input and Summary Results'!$B1681)</f>
        <v>111</v>
      </c>
      <c r="C2099">
        <f>IF(OR(B2099=0,'Input and Summary Results'!D1681=0,'Input and Summary Results'!D1681=""),FALSE,'Input and Summary Results'!$D1681)</f>
        <v>0.23581427999999999</v>
      </c>
      <c r="D2099">
        <f>IF(OR(B2099=0,'Input and Summary Results'!E1681=0),FALSE,'Input and Summary Results'!$E1681)</f>
        <v>8.8098850000000006E-2</v>
      </c>
      <c r="E2099">
        <f t="shared" si="128"/>
        <v>-0.62742989925186454</v>
      </c>
      <c r="F2099">
        <f t="shared" si="129"/>
        <v>0.16213988779644728</v>
      </c>
      <c r="G2099">
        <f>IF('Input and Summary Results'!$J$4="yes",IF(C2099=FALSE,FALSE,IF('Data Transformation'!E2099&lt;$R$10,E2099,$R$10)),IF(C2099=FALSE,FALSE,IF(C2099&lt;$R$10,C2099,$R$10)))</f>
        <v>0.23581427999999999</v>
      </c>
      <c r="H2099">
        <f>IF('Input and Summary Results'!$J$4="yes",'Data Transformation'!F2099,'Data Transformation'!D2099)</f>
        <v>8.8098850000000006E-2</v>
      </c>
      <c r="I2099">
        <f t="shared" si="127"/>
        <v>111</v>
      </c>
    </row>
    <row r="2100" spans="2:9" x14ac:dyDescent="0.25">
      <c r="B2100">
        <f>IF('Input and Summary Results'!D1682=0,FALSE,'Input and Summary Results'!$B1682)</f>
        <v>111</v>
      </c>
      <c r="C2100">
        <f>IF(OR(B2100=0,'Input and Summary Results'!D1682=0,'Input and Summary Results'!D1682=""),FALSE,'Input and Summary Results'!$D1682)</f>
        <v>0.37550612999999999</v>
      </c>
      <c r="D2100">
        <f>IF(OR(B2100=0,'Input and Summary Results'!E1682=0),FALSE,'Input and Summary Results'!$E1682)</f>
        <v>0.11021470999999999</v>
      </c>
      <c r="E2100">
        <f t="shared" si="128"/>
        <v>-0.42538296890363697</v>
      </c>
      <c r="F2100">
        <f t="shared" si="129"/>
        <v>0.12738323110730576</v>
      </c>
      <c r="G2100">
        <f>IF('Input and Summary Results'!$J$4="yes",IF(C2100=FALSE,FALSE,IF('Data Transformation'!E2100&lt;$R$10,E2100,$R$10)),IF(C2100=FALSE,FALSE,IF(C2100&lt;$R$10,C2100,$R$10)))</f>
        <v>0.37550612999999999</v>
      </c>
      <c r="H2100">
        <f>IF('Input and Summary Results'!$J$4="yes",'Data Transformation'!F2100,'Data Transformation'!D2100)</f>
        <v>0.11021470999999999</v>
      </c>
      <c r="I2100">
        <f t="shared" si="127"/>
        <v>111</v>
      </c>
    </row>
    <row r="2101" spans="2:9" x14ac:dyDescent="0.25">
      <c r="B2101">
        <f>IF('Input and Summary Results'!D1683=0,FALSE,'Input and Summary Results'!$B1683)</f>
        <v>112</v>
      </c>
      <c r="C2101">
        <f>IF(OR(B2101=0,'Input and Summary Results'!D1683=0,'Input and Summary Results'!D1683=""),FALSE,'Input and Summary Results'!$D1683)</f>
        <v>2.0496360000000002E-2</v>
      </c>
      <c r="D2101">
        <f>IF(OR(B2101=0,'Input and Summary Results'!E1683=0),FALSE,'Input and Summary Results'!$E1683)</f>
        <v>8.8778759999999998E-2</v>
      </c>
      <c r="E2101">
        <f t="shared" si="128"/>
        <v>-1.6883232595431614</v>
      </c>
      <c r="F2101">
        <f t="shared" si="129"/>
        <v>1.8798450963976041</v>
      </c>
      <c r="G2101">
        <f>IF('Input and Summary Results'!$J$4="yes",IF(C2101=FALSE,FALSE,IF('Data Transformation'!E2101&lt;$R$10,E2101,$R$10)),IF(C2101=FALSE,FALSE,IF(C2101&lt;$R$10,C2101,$R$10)))</f>
        <v>2.0496360000000002E-2</v>
      </c>
      <c r="H2101">
        <f>IF('Input and Summary Results'!$J$4="yes",'Data Transformation'!F2101,'Data Transformation'!D2101)</f>
        <v>8.8778759999999998E-2</v>
      </c>
      <c r="I2101">
        <f t="shared" si="127"/>
        <v>112</v>
      </c>
    </row>
    <row r="2102" spans="2:9" x14ac:dyDescent="0.25">
      <c r="B2102">
        <f>IF('Input and Summary Results'!D1684=0,FALSE,'Input and Summary Results'!$B1684)</f>
        <v>112</v>
      </c>
      <c r="C2102">
        <f>IF(OR(B2102=0,'Input and Summary Results'!D1684=0,'Input and Summary Results'!D1684=""),FALSE,'Input and Summary Results'!$D1684)</f>
        <v>4.6993750000000001E-2</v>
      </c>
      <c r="D2102">
        <f>IF(OR(B2102=0,'Input and Summary Results'!E1684=0),FALSE,'Input and Summary Results'!$E1684)</f>
        <v>9.4660090000000002E-2</v>
      </c>
      <c r="E2102">
        <f t="shared" si="128"/>
        <v>-1.3279598978302967</v>
      </c>
      <c r="F2102">
        <f t="shared" si="129"/>
        <v>0.8742115506849315</v>
      </c>
      <c r="G2102">
        <f>IF('Input and Summary Results'!$J$4="yes",IF(C2102=FALSE,FALSE,IF('Data Transformation'!E2102&lt;$R$10,E2102,$R$10)),IF(C2102=FALSE,FALSE,IF(C2102&lt;$R$10,C2102,$R$10)))</f>
        <v>4.6993750000000001E-2</v>
      </c>
      <c r="H2102">
        <f>IF('Input and Summary Results'!$J$4="yes",'Data Transformation'!F2102,'Data Transformation'!D2102)</f>
        <v>9.4660090000000002E-2</v>
      </c>
      <c r="I2102">
        <f t="shared" si="127"/>
        <v>112</v>
      </c>
    </row>
    <row r="2103" spans="2:9" x14ac:dyDescent="0.25">
      <c r="B2103">
        <f>IF('Input and Summary Results'!D1685=0,FALSE,'Input and Summary Results'!$B1685)</f>
        <v>112</v>
      </c>
      <c r="C2103">
        <f>IF(OR(B2103=0,'Input and Summary Results'!D1685=0,'Input and Summary Results'!D1685=""),FALSE,'Input and Summary Results'!$D1685)</f>
        <v>6.4917489999999994E-2</v>
      </c>
      <c r="D2103">
        <f>IF(OR(B2103=0,'Input and Summary Results'!E1685=0),FALSE,'Input and Summary Results'!$E1685)</f>
        <v>6.3154210000000002E-2</v>
      </c>
      <c r="E2103">
        <f t="shared" si="128"/>
        <v>-1.1876382802848533</v>
      </c>
      <c r="F2103">
        <f t="shared" si="129"/>
        <v>0.42221175125532429</v>
      </c>
      <c r="G2103">
        <f>IF('Input and Summary Results'!$J$4="yes",IF(C2103=FALSE,FALSE,IF('Data Transformation'!E2103&lt;$R$10,E2103,$R$10)),IF(C2103=FALSE,FALSE,IF(C2103&lt;$R$10,C2103,$R$10)))</f>
        <v>6.4917489999999994E-2</v>
      </c>
      <c r="H2103">
        <f>IF('Input and Summary Results'!$J$4="yes",'Data Transformation'!F2103,'Data Transformation'!D2103)</f>
        <v>6.3154210000000002E-2</v>
      </c>
      <c r="I2103">
        <f t="shared" si="127"/>
        <v>112</v>
      </c>
    </row>
    <row r="2104" spans="2:9" x14ac:dyDescent="0.25">
      <c r="B2104">
        <f>IF('Input and Summary Results'!D1686=0,FALSE,'Input and Summary Results'!$B1686)</f>
        <v>112</v>
      </c>
      <c r="C2104">
        <f>IF(OR(B2104=0,'Input and Summary Results'!D1686=0,'Input and Summary Results'!D1686=""),FALSE,'Input and Summary Results'!$D1686)</f>
        <v>0.10140372</v>
      </c>
      <c r="D2104">
        <f>IF(OR(B2104=0,'Input and Summary Results'!E1686=0),FALSE,'Input and Summary Results'!$E1686)</f>
        <v>9.5894789999999994E-2</v>
      </c>
      <c r="E2104">
        <f t="shared" si="128"/>
        <v>-0.99394611259796306</v>
      </c>
      <c r="F2104">
        <f t="shared" si="129"/>
        <v>0.41042220995442769</v>
      </c>
      <c r="G2104">
        <f>IF('Input and Summary Results'!$J$4="yes",IF(C2104=FALSE,FALSE,IF('Data Transformation'!E2104&lt;$R$10,E2104,$R$10)),IF(C2104=FALSE,FALSE,IF(C2104&lt;$R$10,C2104,$R$10)))</f>
        <v>0.10140372</v>
      </c>
      <c r="H2104">
        <f>IF('Input and Summary Results'!$J$4="yes",'Data Transformation'!F2104,'Data Transformation'!D2104)</f>
        <v>9.5894789999999994E-2</v>
      </c>
      <c r="I2104">
        <f t="shared" si="127"/>
        <v>112</v>
      </c>
    </row>
    <row r="2105" spans="2:9" x14ac:dyDescent="0.25">
      <c r="B2105">
        <f>IF('Input and Summary Results'!D1687=0,FALSE,'Input and Summary Results'!$B1687)</f>
        <v>112</v>
      </c>
      <c r="C2105">
        <f>IF(OR(B2105=0,'Input and Summary Results'!D1687=0,'Input and Summary Results'!D1687=""),FALSE,'Input and Summary Results'!$D1687)</f>
        <v>0.10573339</v>
      </c>
      <c r="D2105">
        <f>IF(OR(B2105=0,'Input and Summary Results'!E1687=0),FALSE,'Input and Summary Results'!$E1687)</f>
        <v>5.2788309999999998E-2</v>
      </c>
      <c r="E2105">
        <f t="shared" si="128"/>
        <v>-0.97578784331860402</v>
      </c>
      <c r="F2105">
        <f t="shared" si="129"/>
        <v>0.21667825594166612</v>
      </c>
      <c r="G2105">
        <f>IF('Input and Summary Results'!$J$4="yes",IF(C2105=FALSE,FALSE,IF('Data Transformation'!E2105&lt;$R$10,E2105,$R$10)),IF(C2105=FALSE,FALSE,IF(C2105&lt;$R$10,C2105,$R$10)))</f>
        <v>0.10573339</v>
      </c>
      <c r="H2105">
        <f>IF('Input and Summary Results'!$J$4="yes",'Data Transformation'!F2105,'Data Transformation'!D2105)</f>
        <v>5.2788309999999998E-2</v>
      </c>
      <c r="I2105">
        <f t="shared" si="127"/>
        <v>112</v>
      </c>
    </row>
    <row r="2106" spans="2:9" x14ac:dyDescent="0.25">
      <c r="B2106">
        <f>IF('Input and Summary Results'!D1688=0,FALSE,'Input and Summary Results'!$B1688)</f>
        <v>112</v>
      </c>
      <c r="C2106">
        <f>IF(OR(B2106=0,'Input and Summary Results'!D1688=0,'Input and Summary Results'!D1688=""),FALSE,'Input and Summary Results'!$D1688)</f>
        <v>0.11501698</v>
      </c>
      <c r="D2106">
        <f>IF(OR(B2106=0,'Input and Summary Results'!E1688=0),FALSE,'Input and Summary Results'!$E1688)</f>
        <v>5.9372269999999998E-2</v>
      </c>
      <c r="E2106">
        <f t="shared" si="128"/>
        <v>-0.9392380398556136</v>
      </c>
      <c r="F2106">
        <f t="shared" si="129"/>
        <v>0.22403270525795407</v>
      </c>
      <c r="G2106">
        <f>IF('Input and Summary Results'!$J$4="yes",IF(C2106=FALSE,FALSE,IF('Data Transformation'!E2106&lt;$R$10,E2106,$R$10)),IF(C2106=FALSE,FALSE,IF(C2106&lt;$R$10,C2106,$R$10)))</f>
        <v>0.11501698</v>
      </c>
      <c r="H2106">
        <f>IF('Input and Summary Results'!$J$4="yes",'Data Transformation'!F2106,'Data Transformation'!D2106)</f>
        <v>5.9372269999999998E-2</v>
      </c>
      <c r="I2106">
        <f t="shared" si="127"/>
        <v>112</v>
      </c>
    </row>
    <row r="2107" spans="2:9" x14ac:dyDescent="0.25">
      <c r="B2107">
        <f>IF('Input and Summary Results'!D1689=0,FALSE,'Input and Summary Results'!$B1689)</f>
        <v>112</v>
      </c>
      <c r="C2107">
        <f>IF(OR(B2107=0,'Input and Summary Results'!D1689=0,'Input and Summary Results'!D1689=""),FALSE,'Input and Summary Results'!$D1689)</f>
        <v>0.15887483999999999</v>
      </c>
      <c r="D2107">
        <f>IF(OR(B2107=0,'Input and Summary Results'!E1689=0),FALSE,'Input and Summary Results'!$E1689)</f>
        <v>7.9514000000000001E-2</v>
      </c>
      <c r="E2107">
        <f t="shared" si="128"/>
        <v>-0.79894487380789359</v>
      </c>
      <c r="F2107">
        <f t="shared" si="129"/>
        <v>0.21720919435701713</v>
      </c>
      <c r="G2107">
        <f>IF('Input and Summary Results'!$J$4="yes",IF(C2107=FALSE,FALSE,IF('Data Transformation'!E2107&lt;$R$10,E2107,$R$10)),IF(C2107=FALSE,FALSE,IF(C2107&lt;$R$10,C2107,$R$10)))</f>
        <v>0.15887483999999999</v>
      </c>
      <c r="H2107">
        <f>IF('Input and Summary Results'!$J$4="yes",'Data Transformation'!F2107,'Data Transformation'!D2107)</f>
        <v>7.9514000000000001E-2</v>
      </c>
      <c r="I2107">
        <f t="shared" si="127"/>
        <v>112</v>
      </c>
    </row>
    <row r="2108" spans="2:9" x14ac:dyDescent="0.25">
      <c r="B2108">
        <f>IF('Input and Summary Results'!D1690=0,FALSE,'Input and Summary Results'!$B1690)</f>
        <v>112</v>
      </c>
      <c r="C2108">
        <f>IF(OR(B2108=0,'Input and Summary Results'!D1690=0,'Input and Summary Results'!D1690=""),FALSE,'Input and Summary Results'!$D1690)</f>
        <v>0.18879661</v>
      </c>
      <c r="D2108">
        <f>IF(OR(B2108=0,'Input and Summary Results'!E1690=0),FALSE,'Input and Summary Results'!$E1690)</f>
        <v>8.6782899999999996E-2</v>
      </c>
      <c r="E2108">
        <f t="shared" si="128"/>
        <v>-0.72400580808620929</v>
      </c>
      <c r="F2108">
        <f t="shared" si="129"/>
        <v>0.19949393476927363</v>
      </c>
      <c r="G2108">
        <f>IF('Input and Summary Results'!$J$4="yes",IF(C2108=FALSE,FALSE,IF('Data Transformation'!E2108&lt;$R$10,E2108,$R$10)),IF(C2108=FALSE,FALSE,IF(C2108&lt;$R$10,C2108,$R$10)))</f>
        <v>0.18879661</v>
      </c>
      <c r="H2108">
        <f>IF('Input and Summary Results'!$J$4="yes",'Data Transformation'!F2108,'Data Transformation'!D2108)</f>
        <v>8.6782899999999996E-2</v>
      </c>
      <c r="I2108">
        <f t="shared" si="127"/>
        <v>112</v>
      </c>
    </row>
    <row r="2109" spans="2:9" x14ac:dyDescent="0.25">
      <c r="B2109">
        <f>IF('Input and Summary Results'!D1691=0,FALSE,'Input and Summary Results'!$B1691)</f>
        <v>112</v>
      </c>
      <c r="C2109">
        <f>IF(OR(B2109=0,'Input and Summary Results'!D1691=0,'Input and Summary Results'!D1691=""),FALSE,'Input and Summary Results'!$D1691)</f>
        <v>0.21811294000000001</v>
      </c>
      <c r="D2109">
        <f>IF(OR(B2109=0,'Input and Summary Results'!E1691=0),FALSE,'Input and Summary Results'!$E1691)</f>
        <v>5.1234719999999997E-2</v>
      </c>
      <c r="E2109">
        <f t="shared" si="128"/>
        <v>-0.66131856824115165</v>
      </c>
      <c r="F2109">
        <f t="shared" si="129"/>
        <v>0.10194658088603088</v>
      </c>
      <c r="G2109">
        <f>IF('Input and Summary Results'!$J$4="yes",IF(C2109=FALSE,FALSE,IF('Data Transformation'!E2109&lt;$R$10,E2109,$R$10)),IF(C2109=FALSE,FALSE,IF(C2109&lt;$R$10,C2109,$R$10)))</f>
        <v>0.21811294000000001</v>
      </c>
      <c r="H2109">
        <f>IF('Input and Summary Results'!$J$4="yes",'Data Transformation'!F2109,'Data Transformation'!D2109)</f>
        <v>5.1234719999999997E-2</v>
      </c>
      <c r="I2109">
        <f t="shared" si="127"/>
        <v>112</v>
      </c>
    </row>
    <row r="2110" spans="2:9" x14ac:dyDescent="0.25">
      <c r="B2110">
        <f>IF('Input and Summary Results'!D1692=0,FALSE,'Input and Summary Results'!$B1692)</f>
        <v>112</v>
      </c>
      <c r="C2110">
        <f>IF(OR(B2110=0,'Input and Summary Results'!D1692=0,'Input and Summary Results'!D1692=""),FALSE,'Input and Summary Results'!$D1692)</f>
        <v>0.25437775000000001</v>
      </c>
      <c r="D2110">
        <f>IF(OR(B2110=0,'Input and Summary Results'!E1692=0),FALSE,'Input and Summary Results'!$E1692)</f>
        <v>8.0364710000000006E-2</v>
      </c>
      <c r="E2110">
        <f t="shared" si="128"/>
        <v>-0.5945208783806033</v>
      </c>
      <c r="F2110">
        <f t="shared" si="129"/>
        <v>0.13711216543113539</v>
      </c>
      <c r="G2110">
        <f>IF('Input and Summary Results'!$J$4="yes",IF(C2110=FALSE,FALSE,IF('Data Transformation'!E2110&lt;$R$10,E2110,$R$10)),IF(C2110=FALSE,FALSE,IF(C2110&lt;$R$10,C2110,$R$10)))</f>
        <v>0.25437775000000001</v>
      </c>
      <c r="H2110">
        <f>IF('Input and Summary Results'!$J$4="yes",'Data Transformation'!F2110,'Data Transformation'!D2110)</f>
        <v>8.0364710000000006E-2</v>
      </c>
      <c r="I2110">
        <f t="shared" si="127"/>
        <v>112</v>
      </c>
    </row>
    <row r="2111" spans="2:9" x14ac:dyDescent="0.25">
      <c r="B2111">
        <f>IF('Input and Summary Results'!D1693=0,FALSE,'Input and Summary Results'!$B1693)</f>
        <v>112</v>
      </c>
      <c r="C2111">
        <f>IF(OR(B2111=0,'Input and Summary Results'!D1693=0,'Input and Summary Results'!D1693=""),FALSE,'Input and Summary Results'!$D1693)</f>
        <v>0.25616703000000002</v>
      </c>
      <c r="D2111">
        <f>IF(OR(B2111=0,'Input and Summary Results'!E1693=0),FALSE,'Input and Summary Results'!$E1693)</f>
        <v>8.6122770000000001E-2</v>
      </c>
      <c r="E2111">
        <f t="shared" si="128"/>
        <v>-0.59147676690387296</v>
      </c>
      <c r="F2111">
        <f t="shared" si="129"/>
        <v>0.14590980806546414</v>
      </c>
      <c r="G2111">
        <f>IF('Input and Summary Results'!$J$4="yes",IF(C2111=FALSE,FALSE,IF('Data Transformation'!E2111&lt;$R$10,E2111,$R$10)),IF(C2111=FALSE,FALSE,IF(C2111&lt;$R$10,C2111,$R$10)))</f>
        <v>0.25616703000000002</v>
      </c>
      <c r="H2111">
        <f>IF('Input and Summary Results'!$J$4="yes",'Data Transformation'!F2111,'Data Transformation'!D2111)</f>
        <v>8.6122770000000001E-2</v>
      </c>
      <c r="I2111">
        <f t="shared" si="127"/>
        <v>112</v>
      </c>
    </row>
    <row r="2112" spans="2:9" x14ac:dyDescent="0.25">
      <c r="B2112">
        <f>IF('Input and Summary Results'!D1694=0,FALSE,'Input and Summary Results'!$B1694)</f>
        <v>112</v>
      </c>
      <c r="C2112">
        <f>IF(OR(B2112=0,'Input and Summary Results'!D1694=0,'Input and Summary Results'!D1694=""),FALSE,'Input and Summary Results'!$D1694)</f>
        <v>0.41938205000000001</v>
      </c>
      <c r="D2112">
        <f>IF(OR(B2112=0,'Input and Summary Results'!E1694=0),FALSE,'Input and Summary Results'!$E1694)</f>
        <v>5.1775880000000003E-2</v>
      </c>
      <c r="E2112">
        <f t="shared" si="128"/>
        <v>-0.37739016174091217</v>
      </c>
      <c r="F2112">
        <f t="shared" si="129"/>
        <v>5.3580576278836924E-2</v>
      </c>
      <c r="G2112">
        <f>IF('Input and Summary Results'!$J$4="yes",IF(C2112=FALSE,FALSE,IF('Data Transformation'!E2112&lt;$R$10,E2112,$R$10)),IF(C2112=FALSE,FALSE,IF(C2112&lt;$R$10,C2112,$R$10)))</f>
        <v>0.41938205000000001</v>
      </c>
      <c r="H2112">
        <f>IF('Input and Summary Results'!$J$4="yes",'Data Transformation'!F2112,'Data Transformation'!D2112)</f>
        <v>5.1775880000000003E-2</v>
      </c>
      <c r="I2112">
        <f t="shared" si="127"/>
        <v>112</v>
      </c>
    </row>
    <row r="2113" spans="2:9" x14ac:dyDescent="0.25">
      <c r="B2113">
        <f>IF('Input and Summary Results'!D1695=0,FALSE,'Input and Summary Results'!$B1695)</f>
        <v>112</v>
      </c>
      <c r="C2113">
        <f>IF(OR(B2113=0,'Input and Summary Results'!D1695=0,'Input and Summary Results'!D1695=""),FALSE,'Input and Summary Results'!$D1695)</f>
        <v>0.45101268999999999</v>
      </c>
      <c r="D2113">
        <f>IF(OR(B2113=0,'Input and Summary Results'!E1695=0),FALSE,'Input and Summary Results'!$E1695)</f>
        <v>6.8288370000000001E-2</v>
      </c>
      <c r="E2113">
        <f t="shared" si="128"/>
        <v>-0.34581123834500793</v>
      </c>
      <c r="F2113">
        <f t="shared" si="129"/>
        <v>6.5712458290253434E-2</v>
      </c>
      <c r="G2113">
        <f>IF('Input and Summary Results'!$J$4="yes",IF(C2113=FALSE,FALSE,IF('Data Transformation'!E2113&lt;$R$10,E2113,$R$10)),IF(C2113=FALSE,FALSE,IF(C2113&lt;$R$10,C2113,$R$10)))</f>
        <v>0.45101268999999999</v>
      </c>
      <c r="H2113">
        <f>IF('Input and Summary Results'!$J$4="yes",'Data Transformation'!F2113,'Data Transformation'!D2113)</f>
        <v>6.8288370000000001E-2</v>
      </c>
      <c r="I2113">
        <f t="shared" si="127"/>
        <v>112</v>
      </c>
    </row>
    <row r="2114" spans="2:9" x14ac:dyDescent="0.25">
      <c r="B2114">
        <f>IF('Input and Summary Results'!D1696=0,FALSE,'Input and Summary Results'!$B1696)</f>
        <v>112</v>
      </c>
      <c r="C2114">
        <f>IF(OR(B2114=0,'Input and Summary Results'!D1696=0,'Input and Summary Results'!D1696=""),FALSE,'Input and Summary Results'!$D1696)</f>
        <v>0.60963836000000005</v>
      </c>
      <c r="D2114">
        <f>IF(OR(B2114=0,'Input and Summary Results'!E1696=0),FALSE,'Input and Summary Results'!$E1696)</f>
        <v>8.8927140000000002E-2</v>
      </c>
      <c r="E2114">
        <f t="shared" si="128"/>
        <v>-0.21492771389256257</v>
      </c>
      <c r="F2114">
        <f t="shared" si="129"/>
        <v>6.3307005090690149E-2</v>
      </c>
      <c r="G2114">
        <f>IF('Input and Summary Results'!$J$4="yes",IF(C2114=FALSE,FALSE,IF('Data Transformation'!E2114&lt;$R$10,E2114,$R$10)),IF(C2114=FALSE,FALSE,IF(C2114&lt;$R$10,C2114,$R$10)))</f>
        <v>0.60963836000000005</v>
      </c>
      <c r="H2114">
        <f>IF('Input and Summary Results'!$J$4="yes",'Data Transformation'!F2114,'Data Transformation'!D2114)</f>
        <v>8.8927140000000002E-2</v>
      </c>
      <c r="I2114">
        <f t="shared" si="127"/>
        <v>112</v>
      </c>
    </row>
    <row r="2115" spans="2:9" x14ac:dyDescent="0.25">
      <c r="B2115">
        <f>IF('Input and Summary Results'!D1697=0,FALSE,'Input and Summary Results'!$B1697)</f>
        <v>112</v>
      </c>
      <c r="C2115">
        <f>IF(OR(B2115=0,'Input and Summary Results'!D1697=0,'Input and Summary Results'!D1697=""),FALSE,'Input and Summary Results'!$D1697)</f>
        <v>0.62431866999999996</v>
      </c>
      <c r="D2115">
        <f>IF(OR(B2115=0,'Input and Summary Results'!E1697=0),FALSE,'Input and Summary Results'!$E1697)</f>
        <v>8.3741209999999996E-2</v>
      </c>
      <c r="E2115">
        <f t="shared" si="128"/>
        <v>-0.2045936774718205</v>
      </c>
      <c r="F2115">
        <f t="shared" si="129"/>
        <v>5.8213356233604227E-2</v>
      </c>
      <c r="G2115">
        <f>IF('Input and Summary Results'!$J$4="yes",IF(C2115=FALSE,FALSE,IF('Data Transformation'!E2115&lt;$R$10,E2115,$R$10)),IF(C2115=FALSE,FALSE,IF(C2115&lt;$R$10,C2115,$R$10)))</f>
        <v>0.62431866999999996</v>
      </c>
      <c r="H2115">
        <f>IF('Input and Summary Results'!$J$4="yes",'Data Transformation'!F2115,'Data Transformation'!D2115)</f>
        <v>8.3741209999999996E-2</v>
      </c>
      <c r="I2115">
        <f t="shared" si="127"/>
        <v>112</v>
      </c>
    </row>
    <row r="2116" spans="2:9" x14ac:dyDescent="0.25">
      <c r="B2116">
        <f>IF('Input and Summary Results'!D1698=0,FALSE,'Input and Summary Results'!$B1698)</f>
        <v>113</v>
      </c>
      <c r="C2116">
        <f>IF(OR(B2116=0,'Input and Summary Results'!D1698=0,'Input and Summary Results'!D1698=""),FALSE,'Input and Summary Results'!$D1698)</f>
        <v>9.6431240000000001E-2</v>
      </c>
      <c r="D2116">
        <f>IF(OR(B2116=0,'Input and Summary Results'!E1698=0),FALSE,'Input and Summary Results'!$E1698)</f>
        <v>7.780774E-2</v>
      </c>
      <c r="E2116">
        <f t="shared" si="128"/>
        <v>-1.0157822486518699</v>
      </c>
      <c r="F2116">
        <f t="shared" si="129"/>
        <v>0.35018277437892537</v>
      </c>
      <c r="G2116">
        <f>IF('Input and Summary Results'!$J$4="yes",IF(C2116=FALSE,FALSE,IF('Data Transformation'!E2116&lt;$R$10,E2116,$R$10)),IF(C2116=FALSE,FALSE,IF(C2116&lt;$R$10,C2116,$R$10)))</f>
        <v>9.6431240000000001E-2</v>
      </c>
      <c r="H2116">
        <f>IF('Input and Summary Results'!$J$4="yes",'Data Transformation'!F2116,'Data Transformation'!D2116)</f>
        <v>7.780774E-2</v>
      </c>
      <c r="I2116">
        <f t="shared" si="127"/>
        <v>113</v>
      </c>
    </row>
    <row r="2117" spans="2:9" x14ac:dyDescent="0.25">
      <c r="B2117">
        <f>IF('Input and Summary Results'!D1699=0,FALSE,'Input and Summary Results'!$B1699)</f>
        <v>113</v>
      </c>
      <c r="C2117">
        <f>IF(OR(B2117=0,'Input and Summary Results'!D1699=0,'Input and Summary Results'!D1699=""),FALSE,'Input and Summary Results'!$D1699)</f>
        <v>9.7122490000000006E-2</v>
      </c>
      <c r="D2117">
        <f>IF(OR(B2117=0,'Input and Summary Results'!E1699=0),FALSE,'Input and Summary Results'!$E1699)</f>
        <v>5.1244379999999999E-2</v>
      </c>
      <c r="E2117">
        <f t="shared" si="128"/>
        <v>-1.0126801918022033</v>
      </c>
      <c r="F2117">
        <f t="shared" si="129"/>
        <v>0.22898981399673748</v>
      </c>
      <c r="G2117">
        <f>IF('Input and Summary Results'!$J$4="yes",IF(C2117=FALSE,FALSE,IF('Data Transformation'!E2117&lt;$R$10,E2117,$R$10)),IF(C2117=FALSE,FALSE,IF(C2117&lt;$R$10,C2117,$R$10)))</f>
        <v>9.7122490000000006E-2</v>
      </c>
      <c r="H2117">
        <f>IF('Input and Summary Results'!$J$4="yes",'Data Transformation'!F2117,'Data Transformation'!D2117)</f>
        <v>5.1244379999999999E-2</v>
      </c>
      <c r="I2117">
        <f t="shared" ref="I2117:I2180" si="130">IF(G2117=FALSE,"",B2117)</f>
        <v>113</v>
      </c>
    </row>
    <row r="2118" spans="2:9" x14ac:dyDescent="0.25">
      <c r="B2118">
        <f>IF('Input and Summary Results'!D1700=0,FALSE,'Input and Summary Results'!$B1700)</f>
        <v>113</v>
      </c>
      <c r="C2118">
        <f>IF(OR(B2118=0,'Input and Summary Results'!D1700=0,'Input and Summary Results'!D1700=""),FALSE,'Input and Summary Results'!$D1700)</f>
        <v>0.10223160000000001</v>
      </c>
      <c r="D2118">
        <f>IF(OR(B2118=0,'Input and Summary Results'!E1700=0),FALSE,'Input and Summary Results'!$E1700)</f>
        <v>5.4385269999999999E-2</v>
      </c>
      <c r="E2118">
        <f t="shared" si="128"/>
        <v>-0.9904148421230613</v>
      </c>
      <c r="F2118">
        <f t="shared" si="129"/>
        <v>0.23087975909601333</v>
      </c>
      <c r="G2118">
        <f>IF('Input and Summary Results'!$J$4="yes",IF(C2118=FALSE,FALSE,IF('Data Transformation'!E2118&lt;$R$10,E2118,$R$10)),IF(C2118=FALSE,FALSE,IF(C2118&lt;$R$10,C2118,$R$10)))</f>
        <v>0.10223160000000001</v>
      </c>
      <c r="H2118">
        <f>IF('Input and Summary Results'!$J$4="yes",'Data Transformation'!F2118,'Data Transformation'!D2118)</f>
        <v>5.4385269999999999E-2</v>
      </c>
      <c r="I2118">
        <f t="shared" si="130"/>
        <v>113</v>
      </c>
    </row>
    <row r="2119" spans="2:9" x14ac:dyDescent="0.25">
      <c r="B2119">
        <f>IF('Input and Summary Results'!D1701=0,FALSE,'Input and Summary Results'!$B1701)</f>
        <v>113</v>
      </c>
      <c r="C2119">
        <f>IF(OR(B2119=0,'Input and Summary Results'!D1701=0,'Input and Summary Results'!D1701=""),FALSE,'Input and Summary Results'!$D1701)</f>
        <v>0.12477431</v>
      </c>
      <c r="D2119">
        <f>IF(OR(B2119=0,'Input and Summary Results'!E1701=0),FALSE,'Input and Summary Results'!$E1701)</f>
        <v>7.4223300000000006E-2</v>
      </c>
      <c r="E2119">
        <f t="shared" si="128"/>
        <v>-0.90387482309695188</v>
      </c>
      <c r="F2119">
        <f t="shared" si="129"/>
        <v>0.25816942766503775</v>
      </c>
      <c r="G2119">
        <f>IF('Input and Summary Results'!$J$4="yes",IF(C2119=FALSE,FALSE,IF('Data Transformation'!E2119&lt;$R$10,E2119,$R$10)),IF(C2119=FALSE,FALSE,IF(C2119&lt;$R$10,C2119,$R$10)))</f>
        <v>0.12477431</v>
      </c>
      <c r="H2119">
        <f>IF('Input and Summary Results'!$J$4="yes",'Data Transformation'!F2119,'Data Transformation'!D2119)</f>
        <v>7.4223300000000006E-2</v>
      </c>
      <c r="I2119">
        <f t="shared" si="130"/>
        <v>113</v>
      </c>
    </row>
    <row r="2120" spans="2:9" x14ac:dyDescent="0.25">
      <c r="B2120">
        <f>IF('Input and Summary Results'!D1702=0,FALSE,'Input and Summary Results'!$B1702)</f>
        <v>113</v>
      </c>
      <c r="C2120">
        <f>IF(OR(B2120=0,'Input and Summary Results'!D1702=0,'Input and Summary Results'!D1702=""),FALSE,'Input and Summary Results'!$D1702)</f>
        <v>0.12551594999999999</v>
      </c>
      <c r="D2120">
        <f>IF(OR(B2120=0,'Input and Summary Results'!E1702=0),FALSE,'Input and Summary Results'!$E1702)</f>
        <v>9.3348940000000005E-2</v>
      </c>
      <c r="E2120">
        <f t="shared" si="128"/>
        <v>-0.90130108249495933</v>
      </c>
      <c r="F2120">
        <f t="shared" si="129"/>
        <v>0.32277523262979729</v>
      </c>
      <c r="G2120">
        <f>IF('Input and Summary Results'!$J$4="yes",IF(C2120=FALSE,FALSE,IF('Data Transformation'!E2120&lt;$R$10,E2120,$R$10)),IF(C2120=FALSE,FALSE,IF(C2120&lt;$R$10,C2120,$R$10)))</f>
        <v>0.12551594999999999</v>
      </c>
      <c r="H2120">
        <f>IF('Input and Summary Results'!$J$4="yes",'Data Transformation'!F2120,'Data Transformation'!D2120)</f>
        <v>9.3348940000000005E-2</v>
      </c>
      <c r="I2120">
        <f t="shared" si="130"/>
        <v>113</v>
      </c>
    </row>
    <row r="2121" spans="2:9" x14ac:dyDescent="0.25">
      <c r="B2121">
        <f>IF('Input and Summary Results'!D1703=0,FALSE,'Input and Summary Results'!$B1703)</f>
        <v>113</v>
      </c>
      <c r="C2121">
        <f>IF(OR(B2121=0,'Input and Summary Results'!D1703=0,'Input and Summary Results'!D1703=""),FALSE,'Input and Summary Results'!$D1703)</f>
        <v>0.13549786999999999</v>
      </c>
      <c r="D2121">
        <f>IF(OR(B2121=0,'Input and Summary Results'!E1703=0),FALSE,'Input and Summary Results'!$E1703)</f>
        <v>8.5681140000000003E-2</v>
      </c>
      <c r="E2121">
        <f t="shared" si="128"/>
        <v>-0.86806753176018214</v>
      </c>
      <c r="F2121">
        <f t="shared" si="129"/>
        <v>0.2744368952810845</v>
      </c>
      <c r="G2121">
        <f>IF('Input and Summary Results'!$J$4="yes",IF(C2121=FALSE,FALSE,IF('Data Transformation'!E2121&lt;$R$10,E2121,$R$10)),IF(C2121=FALSE,FALSE,IF(C2121&lt;$R$10,C2121,$R$10)))</f>
        <v>0.13549786999999999</v>
      </c>
      <c r="H2121">
        <f>IF('Input and Summary Results'!$J$4="yes",'Data Transformation'!F2121,'Data Transformation'!D2121)</f>
        <v>8.5681140000000003E-2</v>
      </c>
      <c r="I2121">
        <f t="shared" si="130"/>
        <v>113</v>
      </c>
    </row>
    <row r="2122" spans="2:9" x14ac:dyDescent="0.25">
      <c r="B2122">
        <f>IF('Input and Summary Results'!D1704=0,FALSE,'Input and Summary Results'!$B1704)</f>
        <v>113</v>
      </c>
      <c r="C2122">
        <f>IF(OR(B2122=0,'Input and Summary Results'!D1704=0,'Input and Summary Results'!D1704=""),FALSE,'Input and Summary Results'!$D1704)</f>
        <v>0.15375369</v>
      </c>
      <c r="D2122">
        <f>IF(OR(B2122=0,'Input and Summary Results'!E1704=0),FALSE,'Input and Summary Results'!$E1704)</f>
        <v>6.5202969999999999E-2</v>
      </c>
      <c r="E2122">
        <f t="shared" si="128"/>
        <v>-0.81317445261005483</v>
      </c>
      <c r="F2122">
        <f t="shared" si="129"/>
        <v>0.18404819409537423</v>
      </c>
      <c r="G2122">
        <f>IF('Input and Summary Results'!$J$4="yes",IF(C2122=FALSE,FALSE,IF('Data Transformation'!E2122&lt;$R$10,E2122,$R$10)),IF(C2122=FALSE,FALSE,IF(C2122&lt;$R$10,C2122,$R$10)))</f>
        <v>0.15375369</v>
      </c>
      <c r="H2122">
        <f>IF('Input and Summary Results'!$J$4="yes",'Data Transformation'!F2122,'Data Transformation'!D2122)</f>
        <v>6.5202969999999999E-2</v>
      </c>
      <c r="I2122">
        <f t="shared" si="130"/>
        <v>113</v>
      </c>
    </row>
    <row r="2123" spans="2:9" x14ac:dyDescent="0.25">
      <c r="B2123">
        <f>IF('Input and Summary Results'!D1705=0,FALSE,'Input and Summary Results'!$B1705)</f>
        <v>113</v>
      </c>
      <c r="C2123">
        <f>IF(OR(B2123=0,'Input and Summary Results'!D1705=0,'Input and Summary Results'!D1705=""),FALSE,'Input and Summary Results'!$D1705)</f>
        <v>0.15398122</v>
      </c>
      <c r="D2123">
        <f>IF(OR(B2123=0,'Input and Summary Results'!E1705=0),FALSE,'Input and Summary Results'!$E1705)</f>
        <v>7.8904920000000003E-2</v>
      </c>
      <c r="E2123">
        <f t="shared" si="128"/>
        <v>-0.81253224375910704</v>
      </c>
      <c r="F2123">
        <f t="shared" si="129"/>
        <v>0.22239553161093281</v>
      </c>
      <c r="G2123">
        <f>IF('Input and Summary Results'!$J$4="yes",IF(C2123=FALSE,FALSE,IF('Data Transformation'!E2123&lt;$R$10,E2123,$R$10)),IF(C2123=FALSE,FALSE,IF(C2123&lt;$R$10,C2123,$R$10)))</f>
        <v>0.15398122</v>
      </c>
      <c r="H2123">
        <f>IF('Input and Summary Results'!$J$4="yes",'Data Transformation'!F2123,'Data Transformation'!D2123)</f>
        <v>7.8904920000000003E-2</v>
      </c>
      <c r="I2123">
        <f t="shared" si="130"/>
        <v>113</v>
      </c>
    </row>
    <row r="2124" spans="2:9" x14ac:dyDescent="0.25">
      <c r="B2124">
        <f>IF('Input and Summary Results'!D1706=0,FALSE,'Input and Summary Results'!$B1706)</f>
        <v>113</v>
      </c>
      <c r="C2124">
        <f>IF(OR(B2124=0,'Input and Summary Results'!D1706=0,'Input and Summary Results'!D1706=""),FALSE,'Input and Summary Results'!$D1706)</f>
        <v>0.17139233000000001</v>
      </c>
      <c r="D2124">
        <f>IF(OR(B2124=0,'Input and Summary Results'!E1706=0),FALSE,'Input and Summary Results'!$E1706)</f>
        <v>7.6399729999999999E-2</v>
      </c>
      <c r="E2124">
        <f t="shared" si="128"/>
        <v>-0.76600861714566171</v>
      </c>
      <c r="F2124">
        <f t="shared" si="129"/>
        <v>0.19345954874410073</v>
      </c>
      <c r="G2124">
        <f>IF('Input and Summary Results'!$J$4="yes",IF(C2124=FALSE,FALSE,IF('Data Transformation'!E2124&lt;$R$10,E2124,$R$10)),IF(C2124=FALSE,FALSE,IF(C2124&lt;$R$10,C2124,$R$10)))</f>
        <v>0.17139233000000001</v>
      </c>
      <c r="H2124">
        <f>IF('Input and Summary Results'!$J$4="yes",'Data Transformation'!F2124,'Data Transformation'!D2124)</f>
        <v>7.6399729999999999E-2</v>
      </c>
      <c r="I2124">
        <f t="shared" si="130"/>
        <v>113</v>
      </c>
    </row>
    <row r="2125" spans="2:9" x14ac:dyDescent="0.25">
      <c r="B2125">
        <f>IF('Input and Summary Results'!D1707=0,FALSE,'Input and Summary Results'!$B1707)</f>
        <v>113</v>
      </c>
      <c r="C2125">
        <f>IF(OR(B2125=0,'Input and Summary Results'!D1707=0,'Input and Summary Results'!D1707=""),FALSE,'Input and Summary Results'!$D1707)</f>
        <v>0.17754597999999999</v>
      </c>
      <c r="D2125">
        <f>IF(OR(B2125=0,'Input and Summary Results'!E1707=0),FALSE,'Input and Summary Results'!$E1707)</f>
        <v>0.12042218</v>
      </c>
      <c r="E2125">
        <f t="shared" si="128"/>
        <v>-0.75068915655629442</v>
      </c>
      <c r="F2125">
        <f t="shared" si="129"/>
        <v>0.29436445770273145</v>
      </c>
      <c r="G2125">
        <f>IF('Input and Summary Results'!$J$4="yes",IF(C2125=FALSE,FALSE,IF('Data Transformation'!E2125&lt;$R$10,E2125,$R$10)),IF(C2125=FALSE,FALSE,IF(C2125&lt;$R$10,C2125,$R$10)))</f>
        <v>0.17754597999999999</v>
      </c>
      <c r="H2125">
        <f>IF('Input and Summary Results'!$J$4="yes",'Data Transformation'!F2125,'Data Transformation'!D2125)</f>
        <v>0.12042218</v>
      </c>
      <c r="I2125">
        <f t="shared" si="130"/>
        <v>113</v>
      </c>
    </row>
    <row r="2126" spans="2:9" x14ac:dyDescent="0.25">
      <c r="B2126">
        <f>IF('Input and Summary Results'!D1708=0,FALSE,'Input and Summary Results'!$B1708)</f>
        <v>113</v>
      </c>
      <c r="C2126">
        <f>IF(OR(B2126=0,'Input and Summary Results'!D1708=0,'Input and Summary Results'!D1708=""),FALSE,'Input and Summary Results'!$D1708)</f>
        <v>0.19395712000000001</v>
      </c>
      <c r="D2126">
        <f>IF(OR(B2126=0,'Input and Summary Results'!E1708=0),FALSE,'Input and Summary Results'!$E1708)</f>
        <v>7.2249740000000007E-2</v>
      </c>
      <c r="E2126">
        <f t="shared" si="128"/>
        <v>-0.71229427319228311</v>
      </c>
      <c r="F2126">
        <f t="shared" si="129"/>
        <v>0.16166659496697003</v>
      </c>
      <c r="G2126">
        <f>IF('Input and Summary Results'!$J$4="yes",IF(C2126=FALSE,FALSE,IF('Data Transformation'!E2126&lt;$R$10,E2126,$R$10)),IF(C2126=FALSE,FALSE,IF(C2126&lt;$R$10,C2126,$R$10)))</f>
        <v>0.19395712000000001</v>
      </c>
      <c r="H2126">
        <f>IF('Input and Summary Results'!$J$4="yes",'Data Transformation'!F2126,'Data Transformation'!D2126)</f>
        <v>7.2249740000000007E-2</v>
      </c>
      <c r="I2126">
        <f t="shared" si="130"/>
        <v>113</v>
      </c>
    </row>
    <row r="2127" spans="2:9" x14ac:dyDescent="0.25">
      <c r="B2127">
        <f>IF('Input and Summary Results'!D1709=0,FALSE,'Input and Summary Results'!$B1709)</f>
        <v>113</v>
      </c>
      <c r="C2127">
        <f>IF(OR(B2127=0,'Input and Summary Results'!D1709=0,'Input and Summary Results'!D1709=""),FALSE,'Input and Summary Results'!$D1709)</f>
        <v>0.20193712</v>
      </c>
      <c r="D2127">
        <f>IF(OR(B2127=0,'Input and Summary Results'!E1709=0),FALSE,'Input and Summary Results'!$E1709)</f>
        <v>0.11083564</v>
      </c>
      <c r="E2127">
        <f t="shared" si="128"/>
        <v>-0.69478384188152875</v>
      </c>
      <c r="F2127">
        <f t="shared" si="129"/>
        <v>0.23820616912829104</v>
      </c>
      <c r="G2127">
        <f>IF('Input and Summary Results'!$J$4="yes",IF(C2127=FALSE,FALSE,IF('Data Transformation'!E2127&lt;$R$10,E2127,$R$10)),IF(C2127=FALSE,FALSE,IF(C2127&lt;$R$10,C2127,$R$10)))</f>
        <v>0.20193712</v>
      </c>
      <c r="H2127">
        <f>IF('Input and Summary Results'!$J$4="yes",'Data Transformation'!F2127,'Data Transformation'!D2127)</f>
        <v>0.11083564</v>
      </c>
      <c r="I2127">
        <f t="shared" si="130"/>
        <v>113</v>
      </c>
    </row>
    <row r="2128" spans="2:9" x14ac:dyDescent="0.25">
      <c r="B2128">
        <f>IF('Input and Summary Results'!D1710=0,FALSE,'Input and Summary Results'!$B1710)</f>
        <v>113</v>
      </c>
      <c r="C2128">
        <f>IF(OR(B2128=0,'Input and Summary Results'!D1710=0,'Input and Summary Results'!D1710=""),FALSE,'Input and Summary Results'!$D1710)</f>
        <v>0.21945297</v>
      </c>
      <c r="D2128">
        <f>IF(OR(B2128=0,'Input and Summary Results'!E1710=0),FALSE,'Input and Summary Results'!$E1710)</f>
        <v>6.4330520000000002E-2</v>
      </c>
      <c r="E2128">
        <f t="shared" si="128"/>
        <v>-0.65865853718910139</v>
      </c>
      <c r="F2128">
        <f t="shared" si="129"/>
        <v>0.12722291104103081</v>
      </c>
      <c r="G2128">
        <f>IF('Input and Summary Results'!$J$4="yes",IF(C2128=FALSE,FALSE,IF('Data Transformation'!E2128&lt;$R$10,E2128,$R$10)),IF(C2128=FALSE,FALSE,IF(C2128&lt;$R$10,C2128,$R$10)))</f>
        <v>0.21945297</v>
      </c>
      <c r="H2128">
        <f>IF('Input and Summary Results'!$J$4="yes",'Data Transformation'!F2128,'Data Transformation'!D2128)</f>
        <v>6.4330520000000002E-2</v>
      </c>
      <c r="I2128">
        <f t="shared" si="130"/>
        <v>113</v>
      </c>
    </row>
    <row r="2129" spans="2:9" x14ac:dyDescent="0.25">
      <c r="B2129">
        <f>IF('Input and Summary Results'!D1711=0,FALSE,'Input and Summary Results'!$B1711)</f>
        <v>113</v>
      </c>
      <c r="C2129">
        <f>IF(OR(B2129=0,'Input and Summary Results'!D1711=0,'Input and Summary Results'!D1711=""),FALSE,'Input and Summary Results'!$D1711)</f>
        <v>0.22048253000000001</v>
      </c>
      <c r="D2129">
        <f>IF(OR(B2129=0,'Input and Summary Results'!E1711=0),FALSE,'Input and Summary Results'!$E1711)</f>
        <v>8.1507839999999998E-2</v>
      </c>
      <c r="E2129">
        <f t="shared" si="128"/>
        <v>-0.65662581628763905</v>
      </c>
      <c r="F2129">
        <f t="shared" si="129"/>
        <v>0.16044084109521056</v>
      </c>
      <c r="G2129">
        <f>IF('Input and Summary Results'!$J$4="yes",IF(C2129=FALSE,FALSE,IF('Data Transformation'!E2129&lt;$R$10,E2129,$R$10)),IF(C2129=FALSE,FALSE,IF(C2129&lt;$R$10,C2129,$R$10)))</f>
        <v>0.22048253000000001</v>
      </c>
      <c r="H2129">
        <f>IF('Input and Summary Results'!$J$4="yes",'Data Transformation'!F2129,'Data Transformation'!D2129)</f>
        <v>8.1507839999999998E-2</v>
      </c>
      <c r="I2129">
        <f t="shared" si="130"/>
        <v>113</v>
      </c>
    </row>
    <row r="2130" spans="2:9" x14ac:dyDescent="0.25">
      <c r="B2130">
        <f>IF('Input and Summary Results'!D1712=0,FALSE,'Input and Summary Results'!$B1712)</f>
        <v>113</v>
      </c>
      <c r="C2130">
        <f>IF(OR(B2130=0,'Input and Summary Results'!D1712=0,'Input and Summary Results'!D1712=""),FALSE,'Input and Summary Results'!$D1712)</f>
        <v>0.25354714</v>
      </c>
      <c r="D2130">
        <f>IF(OR(B2130=0,'Input and Summary Results'!E1712=0),FALSE,'Input and Summary Results'!$E1712)</f>
        <v>4.6212120000000002E-2</v>
      </c>
      <c r="E2130">
        <f t="shared" si="128"/>
        <v>-0.59594128391012702</v>
      </c>
      <c r="F2130">
        <f t="shared" si="129"/>
        <v>7.910189828999846E-2</v>
      </c>
      <c r="G2130">
        <f>IF('Input and Summary Results'!$J$4="yes",IF(C2130=FALSE,FALSE,IF('Data Transformation'!E2130&lt;$R$10,E2130,$R$10)),IF(C2130=FALSE,FALSE,IF(C2130&lt;$R$10,C2130,$R$10)))</f>
        <v>0.25354714</v>
      </c>
      <c r="H2130">
        <f>IF('Input and Summary Results'!$J$4="yes",'Data Transformation'!F2130,'Data Transformation'!D2130)</f>
        <v>4.6212120000000002E-2</v>
      </c>
      <c r="I2130">
        <f t="shared" si="130"/>
        <v>113</v>
      </c>
    </row>
    <row r="2131" spans="2:9" x14ac:dyDescent="0.25">
      <c r="B2131">
        <f>IF('Input and Summary Results'!D1713=0,FALSE,'Input and Summary Results'!$B1713)</f>
        <v>113</v>
      </c>
      <c r="C2131">
        <f>IF(OR(B2131=0,'Input and Summary Results'!D1713=0,'Input and Summary Results'!D1713=""),FALSE,'Input and Summary Results'!$D1713)</f>
        <v>0.65920513000000003</v>
      </c>
      <c r="D2131">
        <f>IF(OR(B2131=0,'Input and Summary Results'!E1713=0),FALSE,'Input and Summary Results'!$E1713)</f>
        <v>9.5047129999999994E-2</v>
      </c>
      <c r="E2131">
        <f t="shared" si="128"/>
        <v>-0.1809794215748618</v>
      </c>
      <c r="F2131">
        <f t="shared" si="129"/>
        <v>6.2576051888431142E-2</v>
      </c>
      <c r="G2131">
        <f>IF('Input and Summary Results'!$J$4="yes",IF(C2131=FALSE,FALSE,IF('Data Transformation'!E2131&lt;$R$10,E2131,$R$10)),IF(C2131=FALSE,FALSE,IF(C2131&lt;$R$10,C2131,$R$10)))</f>
        <v>0.65920513000000003</v>
      </c>
      <c r="H2131">
        <f>IF('Input and Summary Results'!$J$4="yes",'Data Transformation'!F2131,'Data Transformation'!D2131)</f>
        <v>9.5047129999999994E-2</v>
      </c>
      <c r="I2131">
        <f t="shared" si="130"/>
        <v>113</v>
      </c>
    </row>
    <row r="2132" spans="2:9" x14ac:dyDescent="0.25">
      <c r="B2132">
        <f>IF('Input and Summary Results'!D1714=0,FALSE,'Input and Summary Results'!$B1714)</f>
        <v>113</v>
      </c>
      <c r="C2132">
        <f>IF(OR(B2132=0,'Input and Summary Results'!D1714=0,'Input and Summary Results'!D1714=""),FALSE,'Input and Summary Results'!$D1714)</f>
        <v>0.86879996000000004</v>
      </c>
      <c r="D2132">
        <f>IF(OR(B2132=0,'Input and Summary Results'!E1714=0),FALSE,'Input and Summary Results'!$E1714)</f>
        <v>7.0561620000000005E-2</v>
      </c>
      <c r="E2132">
        <f t="shared" si="128"/>
        <v>-6.1080207750370603E-2</v>
      </c>
      <c r="F2132">
        <f t="shared" si="129"/>
        <v>3.5248324689149388E-2</v>
      </c>
      <c r="G2132">
        <f>IF('Input and Summary Results'!$J$4="yes",IF(C2132=FALSE,FALSE,IF('Data Transformation'!E2132&lt;$R$10,E2132,$R$10)),IF(C2132=FALSE,FALSE,IF(C2132&lt;$R$10,C2132,$R$10)))</f>
        <v>0.86879996000000004</v>
      </c>
      <c r="H2132">
        <f>IF('Input and Summary Results'!$J$4="yes",'Data Transformation'!F2132,'Data Transformation'!D2132)</f>
        <v>7.0561620000000005E-2</v>
      </c>
      <c r="I2132">
        <f t="shared" si="130"/>
        <v>113</v>
      </c>
    </row>
    <row r="2133" spans="2:9" x14ac:dyDescent="0.25">
      <c r="B2133">
        <f>IF('Input and Summary Results'!D1715=0,FALSE,'Input and Summary Results'!$B1715)</f>
        <v>114</v>
      </c>
      <c r="C2133">
        <f>IF(OR(B2133=0,'Input and Summary Results'!D1715=0,'Input and Summary Results'!D1715=""),FALSE,'Input and Summary Results'!$D1715)</f>
        <v>4.5017059999999998E-2</v>
      </c>
      <c r="D2133">
        <f>IF(OR(B2133=0,'Input and Summary Results'!E1715=0),FALSE,'Input and Summary Results'!$E1715)</f>
        <v>6.7080580000000001E-2</v>
      </c>
      <c r="E2133">
        <f t="shared" si="128"/>
        <v>-1.3466228715627251</v>
      </c>
      <c r="F2133">
        <f t="shared" si="129"/>
        <v>0.64670975225836602</v>
      </c>
      <c r="G2133">
        <f>IF('Input and Summary Results'!$J$4="yes",IF(C2133=FALSE,FALSE,IF('Data Transformation'!E2133&lt;$R$10,E2133,$R$10)),IF(C2133=FALSE,FALSE,IF(C2133&lt;$R$10,C2133,$R$10)))</f>
        <v>4.5017059999999998E-2</v>
      </c>
      <c r="H2133">
        <f>IF('Input and Summary Results'!$J$4="yes",'Data Transformation'!F2133,'Data Transformation'!D2133)</f>
        <v>6.7080580000000001E-2</v>
      </c>
      <c r="I2133">
        <f t="shared" si="130"/>
        <v>114</v>
      </c>
    </row>
    <row r="2134" spans="2:9" x14ac:dyDescent="0.25">
      <c r="B2134">
        <f>IF('Input and Summary Results'!D1716=0,FALSE,'Input and Summary Results'!$B1716)</f>
        <v>114</v>
      </c>
      <c r="C2134">
        <f>IF(OR(B2134=0,'Input and Summary Results'!D1716=0,'Input and Summary Results'!D1716=""),FALSE,'Input and Summary Results'!$D1716)</f>
        <v>6.9083829999999999E-2</v>
      </c>
      <c r="D2134">
        <f>IF(OR(B2134=0,'Input and Summary Results'!E1716=0),FALSE,'Input and Summary Results'!$E1716)</f>
        <v>9.8434549999999996E-2</v>
      </c>
      <c r="E2134">
        <f t="shared" si="128"/>
        <v>-1.1606235931984277</v>
      </c>
      <c r="F2134">
        <f t="shared" si="129"/>
        <v>0.61838775730876527</v>
      </c>
      <c r="G2134">
        <f>IF('Input and Summary Results'!$J$4="yes",IF(C2134=FALSE,FALSE,IF('Data Transformation'!E2134&lt;$R$10,E2134,$R$10)),IF(C2134=FALSE,FALSE,IF(C2134&lt;$R$10,C2134,$R$10)))</f>
        <v>6.9083829999999999E-2</v>
      </c>
      <c r="H2134">
        <f>IF('Input and Summary Results'!$J$4="yes",'Data Transformation'!F2134,'Data Transformation'!D2134)</f>
        <v>9.8434549999999996E-2</v>
      </c>
      <c r="I2134">
        <f t="shared" si="130"/>
        <v>114</v>
      </c>
    </row>
    <row r="2135" spans="2:9" x14ac:dyDescent="0.25">
      <c r="B2135">
        <f>IF('Input and Summary Results'!D1717=0,FALSE,'Input and Summary Results'!$B1717)</f>
        <v>114</v>
      </c>
      <c r="C2135">
        <f>IF(OR(B2135=0,'Input and Summary Results'!D1717=0,'Input and Summary Results'!D1717=""),FALSE,'Input and Summary Results'!$D1717)</f>
        <v>8.21992E-2</v>
      </c>
      <c r="D2135">
        <f>IF(OR(B2135=0,'Input and Summary Results'!E1717=0),FALSE,'Input and Summary Results'!$E1717)</f>
        <v>8.9520039999999995E-2</v>
      </c>
      <c r="E2135">
        <f t="shared" si="128"/>
        <v>-1.0851324091908039</v>
      </c>
      <c r="F2135">
        <f t="shared" si="129"/>
        <v>0.47265298640376063</v>
      </c>
      <c r="G2135">
        <f>IF('Input and Summary Results'!$J$4="yes",IF(C2135=FALSE,FALSE,IF('Data Transformation'!E2135&lt;$R$10,E2135,$R$10)),IF(C2135=FALSE,FALSE,IF(C2135&lt;$R$10,C2135,$R$10)))</f>
        <v>8.21992E-2</v>
      </c>
      <c r="H2135">
        <f>IF('Input and Summary Results'!$J$4="yes",'Data Transformation'!F2135,'Data Transformation'!D2135)</f>
        <v>8.9520039999999995E-2</v>
      </c>
      <c r="I2135">
        <f t="shared" si="130"/>
        <v>114</v>
      </c>
    </row>
    <row r="2136" spans="2:9" x14ac:dyDescent="0.25">
      <c r="B2136">
        <f>IF('Input and Summary Results'!D1718=0,FALSE,'Input and Summary Results'!$B1718)</f>
        <v>114</v>
      </c>
      <c r="C2136">
        <f>IF(OR(B2136=0,'Input and Summary Results'!D1718=0,'Input and Summary Results'!D1718=""),FALSE,'Input and Summary Results'!$D1718)</f>
        <v>0.13282770999999999</v>
      </c>
      <c r="D2136">
        <f>IF(OR(B2136=0,'Input and Summary Results'!E1718=0),FALSE,'Input and Summary Results'!$E1718)</f>
        <v>7.5296890000000005E-2</v>
      </c>
      <c r="E2136">
        <f t="shared" si="128"/>
        <v>-0.8767113146914064</v>
      </c>
      <c r="F2136">
        <f t="shared" si="129"/>
        <v>0.24602434431791384</v>
      </c>
      <c r="G2136">
        <f>IF('Input and Summary Results'!$J$4="yes",IF(C2136=FALSE,FALSE,IF('Data Transformation'!E2136&lt;$R$10,E2136,$R$10)),IF(C2136=FALSE,FALSE,IF(C2136&lt;$R$10,C2136,$R$10)))</f>
        <v>0.13282770999999999</v>
      </c>
      <c r="H2136">
        <f>IF('Input and Summary Results'!$J$4="yes",'Data Transformation'!F2136,'Data Transformation'!D2136)</f>
        <v>7.5296890000000005E-2</v>
      </c>
      <c r="I2136">
        <f t="shared" si="130"/>
        <v>114</v>
      </c>
    </row>
    <row r="2137" spans="2:9" x14ac:dyDescent="0.25">
      <c r="B2137">
        <f>IF('Input and Summary Results'!D1719=0,FALSE,'Input and Summary Results'!$B1719)</f>
        <v>114</v>
      </c>
      <c r="C2137">
        <f>IF(OR(B2137=0,'Input and Summary Results'!D1719=0,'Input and Summary Results'!D1719=""),FALSE,'Input and Summary Results'!$D1719)</f>
        <v>0.15433319000000001</v>
      </c>
      <c r="D2137">
        <f>IF(OR(B2137=0,'Input and Summary Results'!E1719=0),FALSE,'Input and Summary Results'!$E1719)</f>
        <v>7.3699089999999995E-2</v>
      </c>
      <c r="E2137">
        <f t="shared" si="128"/>
        <v>-0.81154066704234418</v>
      </c>
      <c r="F2137">
        <f t="shared" si="129"/>
        <v>0.20724903735871719</v>
      </c>
      <c r="G2137">
        <f>IF('Input and Summary Results'!$J$4="yes",IF(C2137=FALSE,FALSE,IF('Data Transformation'!E2137&lt;$R$10,E2137,$R$10)),IF(C2137=FALSE,FALSE,IF(C2137&lt;$R$10,C2137,$R$10)))</f>
        <v>0.15433319000000001</v>
      </c>
      <c r="H2137">
        <f>IF('Input and Summary Results'!$J$4="yes",'Data Transformation'!F2137,'Data Transformation'!D2137)</f>
        <v>7.3699089999999995E-2</v>
      </c>
      <c r="I2137">
        <f t="shared" si="130"/>
        <v>114</v>
      </c>
    </row>
    <row r="2138" spans="2:9" x14ac:dyDescent="0.25">
      <c r="B2138">
        <f>IF('Input and Summary Results'!D1720=0,FALSE,'Input and Summary Results'!$B1720)</f>
        <v>114</v>
      </c>
      <c r="C2138">
        <f>IF(OR(B2138=0,'Input and Summary Results'!D1720=0,'Input and Summary Results'!D1720=""),FALSE,'Input and Summary Results'!$D1720)</f>
        <v>0.16279948</v>
      </c>
      <c r="D2138">
        <f>IF(OR(B2138=0,'Input and Summary Results'!E1720=0),FALSE,'Input and Summary Results'!$E1720)</f>
        <v>5.4056479999999997E-2</v>
      </c>
      <c r="E2138">
        <f t="shared" si="128"/>
        <v>-0.7883469866304248</v>
      </c>
      <c r="F2138">
        <f t="shared" si="129"/>
        <v>0.14410680132393541</v>
      </c>
      <c r="G2138">
        <f>IF('Input and Summary Results'!$J$4="yes",IF(C2138=FALSE,FALSE,IF('Data Transformation'!E2138&lt;$R$10,E2138,$R$10)),IF(C2138=FALSE,FALSE,IF(C2138&lt;$R$10,C2138,$R$10)))</f>
        <v>0.16279948</v>
      </c>
      <c r="H2138">
        <f>IF('Input and Summary Results'!$J$4="yes",'Data Transformation'!F2138,'Data Transformation'!D2138)</f>
        <v>5.4056479999999997E-2</v>
      </c>
      <c r="I2138">
        <f t="shared" si="130"/>
        <v>114</v>
      </c>
    </row>
    <row r="2139" spans="2:9" x14ac:dyDescent="0.25">
      <c r="B2139">
        <f>IF('Input and Summary Results'!D1721=0,FALSE,'Input and Summary Results'!$B1721)</f>
        <v>114</v>
      </c>
      <c r="C2139">
        <f>IF(OR(B2139=0,'Input and Summary Results'!D1721=0,'Input and Summary Results'!D1721=""),FALSE,'Input and Summary Results'!$D1721)</f>
        <v>0.22287921999999999</v>
      </c>
      <c r="D2139">
        <f>IF(OR(B2139=0,'Input and Summary Results'!E1721=0),FALSE,'Input and Summary Results'!$E1721)</f>
        <v>6.6914420000000002E-2</v>
      </c>
      <c r="E2139">
        <f t="shared" si="128"/>
        <v>-0.65193042079757335</v>
      </c>
      <c r="F2139">
        <f t="shared" si="129"/>
        <v>0.13029863564669691</v>
      </c>
      <c r="G2139">
        <f>IF('Input and Summary Results'!$J$4="yes",IF(C2139=FALSE,FALSE,IF('Data Transformation'!E2139&lt;$R$10,E2139,$R$10)),IF(C2139=FALSE,FALSE,IF(C2139&lt;$R$10,C2139,$R$10)))</f>
        <v>0.22287921999999999</v>
      </c>
      <c r="H2139">
        <f>IF('Input and Summary Results'!$J$4="yes",'Data Transformation'!F2139,'Data Transformation'!D2139)</f>
        <v>6.6914420000000002E-2</v>
      </c>
      <c r="I2139">
        <f t="shared" si="130"/>
        <v>114</v>
      </c>
    </row>
    <row r="2140" spans="2:9" x14ac:dyDescent="0.25">
      <c r="B2140">
        <f>IF('Input and Summary Results'!D1722=0,FALSE,'Input and Summary Results'!$B1722)</f>
        <v>114</v>
      </c>
      <c r="C2140">
        <f>IF(OR(B2140=0,'Input and Summary Results'!D1722=0,'Input and Summary Results'!D1722=""),FALSE,'Input and Summary Results'!$D1722)</f>
        <v>0.23767726</v>
      </c>
      <c r="D2140">
        <f>IF(OR(B2140=0,'Input and Summary Results'!E1722=0),FALSE,'Input and Summary Results'!$E1722)</f>
        <v>8.7526090000000001E-2</v>
      </c>
      <c r="E2140">
        <f t="shared" si="128"/>
        <v>-0.62401236782564573</v>
      </c>
      <c r="F2140">
        <f t="shared" si="129"/>
        <v>0.15982312763114148</v>
      </c>
      <c r="G2140">
        <f>IF('Input and Summary Results'!$J$4="yes",IF(C2140=FALSE,FALSE,IF('Data Transformation'!E2140&lt;$R$10,E2140,$R$10)),IF(C2140=FALSE,FALSE,IF(C2140&lt;$R$10,C2140,$R$10)))</f>
        <v>0.23767726</v>
      </c>
      <c r="H2140">
        <f>IF('Input and Summary Results'!$J$4="yes",'Data Transformation'!F2140,'Data Transformation'!D2140)</f>
        <v>8.7526090000000001E-2</v>
      </c>
      <c r="I2140">
        <f t="shared" si="130"/>
        <v>114</v>
      </c>
    </row>
    <row r="2141" spans="2:9" x14ac:dyDescent="0.25">
      <c r="B2141">
        <f>IF('Input and Summary Results'!D1723=0,FALSE,'Input and Summary Results'!$B1723)</f>
        <v>114</v>
      </c>
      <c r="C2141">
        <f>IF(OR(B2141=0,'Input and Summary Results'!D1723=0,'Input and Summary Results'!D1723=""),FALSE,'Input and Summary Results'!$D1723)</f>
        <v>0.24017399</v>
      </c>
      <c r="D2141">
        <f>IF(OR(B2141=0,'Input and Summary Results'!E1723=0),FALSE,'Input and Summary Results'!$E1723)</f>
        <v>5.7962199999999998E-2</v>
      </c>
      <c r="E2141">
        <f t="shared" si="128"/>
        <v>-0.61947402695438991</v>
      </c>
      <c r="F2141">
        <f t="shared" si="129"/>
        <v>0.10473904688846615</v>
      </c>
      <c r="G2141">
        <f>IF('Input and Summary Results'!$J$4="yes",IF(C2141=FALSE,FALSE,IF('Data Transformation'!E2141&lt;$R$10,E2141,$R$10)),IF(C2141=FALSE,FALSE,IF(C2141&lt;$R$10,C2141,$R$10)))</f>
        <v>0.24017399</v>
      </c>
      <c r="H2141">
        <f>IF('Input and Summary Results'!$J$4="yes",'Data Transformation'!F2141,'Data Transformation'!D2141)</f>
        <v>5.7962199999999998E-2</v>
      </c>
      <c r="I2141">
        <f t="shared" si="130"/>
        <v>114</v>
      </c>
    </row>
    <row r="2142" spans="2:9" x14ac:dyDescent="0.25">
      <c r="B2142">
        <f>IF('Input and Summary Results'!D1724=0,FALSE,'Input and Summary Results'!$B1724)</f>
        <v>114</v>
      </c>
      <c r="C2142">
        <f>IF(OR(B2142=0,'Input and Summary Results'!D1724=0,'Input and Summary Results'!D1724=""),FALSE,'Input and Summary Results'!$D1724)</f>
        <v>0.24884213999999999</v>
      </c>
      <c r="D2142">
        <f>IF(OR(B2142=0,'Input and Summary Results'!E1724=0),FALSE,'Input and Summary Results'!$E1724)</f>
        <v>6.3301369999999996E-2</v>
      </c>
      <c r="E2142">
        <f t="shared" si="128"/>
        <v>-0.60407607245477002</v>
      </c>
      <c r="F2142">
        <f t="shared" si="129"/>
        <v>0.1104025008786695</v>
      </c>
      <c r="G2142">
        <f>IF('Input and Summary Results'!$J$4="yes",IF(C2142=FALSE,FALSE,IF('Data Transformation'!E2142&lt;$R$10,E2142,$R$10)),IF(C2142=FALSE,FALSE,IF(C2142&lt;$R$10,C2142,$R$10)))</f>
        <v>0.24884213999999999</v>
      </c>
      <c r="H2142">
        <f>IF('Input and Summary Results'!$J$4="yes",'Data Transformation'!F2142,'Data Transformation'!D2142)</f>
        <v>6.3301369999999996E-2</v>
      </c>
      <c r="I2142">
        <f t="shared" si="130"/>
        <v>114</v>
      </c>
    </row>
    <row r="2143" spans="2:9" x14ac:dyDescent="0.25">
      <c r="B2143">
        <f>IF('Input and Summary Results'!D1725=0,FALSE,'Input and Summary Results'!$B1725)</f>
        <v>114</v>
      </c>
      <c r="C2143">
        <f>IF(OR(B2143=0,'Input and Summary Results'!D1725=0,'Input and Summary Results'!D1725=""),FALSE,'Input and Summary Results'!$D1725)</f>
        <v>0.40729630999999999</v>
      </c>
      <c r="D2143">
        <f>IF(OR(B2143=0,'Input and Summary Results'!E1725=0),FALSE,'Input and Summary Results'!$E1725)</f>
        <v>7.2167819999999994E-2</v>
      </c>
      <c r="E2143">
        <f t="shared" si="128"/>
        <v>-0.39008952449268519</v>
      </c>
      <c r="F2143">
        <f t="shared" si="129"/>
        <v>7.6899380404403847E-2</v>
      </c>
      <c r="G2143">
        <f>IF('Input and Summary Results'!$J$4="yes",IF(C2143=FALSE,FALSE,IF('Data Transformation'!E2143&lt;$R$10,E2143,$R$10)),IF(C2143=FALSE,FALSE,IF(C2143&lt;$R$10,C2143,$R$10)))</f>
        <v>0.40729630999999999</v>
      </c>
      <c r="H2143">
        <f>IF('Input and Summary Results'!$J$4="yes",'Data Transformation'!F2143,'Data Transformation'!D2143)</f>
        <v>7.2167819999999994E-2</v>
      </c>
      <c r="I2143">
        <f t="shared" si="130"/>
        <v>114</v>
      </c>
    </row>
    <row r="2144" spans="2:9" x14ac:dyDescent="0.25">
      <c r="B2144">
        <f>IF('Input and Summary Results'!D1726=0,FALSE,'Input and Summary Results'!$B1726)</f>
        <v>114</v>
      </c>
      <c r="C2144">
        <f>IF(OR(B2144=0,'Input and Summary Results'!D1726=0,'Input and Summary Results'!D1726=""),FALSE,'Input and Summary Results'!$D1726)</f>
        <v>0.45662691999999999</v>
      </c>
      <c r="D2144">
        <f>IF(OR(B2144=0,'Input and Summary Results'!E1726=0),FALSE,'Input and Summary Results'!$E1726)</f>
        <v>7.9464309999999996E-2</v>
      </c>
      <c r="E2144">
        <f t="shared" si="128"/>
        <v>-0.34043848867840698</v>
      </c>
      <c r="F2144">
        <f t="shared" si="129"/>
        <v>7.5526669649700007E-2</v>
      </c>
      <c r="G2144">
        <f>IF('Input and Summary Results'!$J$4="yes",IF(C2144=FALSE,FALSE,IF('Data Transformation'!E2144&lt;$R$10,E2144,$R$10)),IF(C2144=FALSE,FALSE,IF(C2144&lt;$R$10,C2144,$R$10)))</f>
        <v>0.45662691999999999</v>
      </c>
      <c r="H2144">
        <f>IF('Input and Summary Results'!$J$4="yes",'Data Transformation'!F2144,'Data Transformation'!D2144)</f>
        <v>7.9464309999999996E-2</v>
      </c>
      <c r="I2144">
        <f t="shared" si="130"/>
        <v>114</v>
      </c>
    </row>
    <row r="2145" spans="2:9" x14ac:dyDescent="0.25">
      <c r="B2145">
        <f>IF('Input and Summary Results'!D1727=0,FALSE,'Input and Summary Results'!$B1727)</f>
        <v>114</v>
      </c>
      <c r="C2145">
        <f>IF(OR(B2145=0,'Input and Summary Results'!D1727=0,'Input and Summary Results'!D1727=""),FALSE,'Input and Summary Results'!$D1727)</f>
        <v>0.76718299999999995</v>
      </c>
      <c r="D2145">
        <f>IF(OR(B2145=0,'Input and Summary Results'!E1727=0),FALSE,'Input and Summary Results'!$E1727)</f>
        <v>6.6800659999999998E-2</v>
      </c>
      <c r="E2145">
        <f t="shared" si="128"/>
        <v>-0.11510102925761147</v>
      </c>
      <c r="F2145">
        <f t="shared" si="129"/>
        <v>3.7789531884830606E-2</v>
      </c>
      <c r="G2145">
        <f>IF('Input and Summary Results'!$J$4="yes",IF(C2145=FALSE,FALSE,IF('Data Transformation'!E2145&lt;$R$10,E2145,$R$10)),IF(C2145=FALSE,FALSE,IF(C2145&lt;$R$10,C2145,$R$10)))</f>
        <v>0.76718299999999995</v>
      </c>
      <c r="H2145">
        <f>IF('Input and Summary Results'!$J$4="yes",'Data Transformation'!F2145,'Data Transformation'!D2145)</f>
        <v>6.6800659999999998E-2</v>
      </c>
      <c r="I2145">
        <f t="shared" si="130"/>
        <v>114</v>
      </c>
    </row>
    <row r="2146" spans="2:9" x14ac:dyDescent="0.25">
      <c r="B2146">
        <f>IF('Input and Summary Results'!D1728=0,FALSE,'Input and Summary Results'!$B1728)</f>
        <v>114</v>
      </c>
      <c r="C2146">
        <f>IF(OR(B2146=0,'Input and Summary Results'!D1728=0,'Input and Summary Results'!D1728=""),FALSE,'Input and Summary Results'!$D1728)</f>
        <v>0.8377848</v>
      </c>
      <c r="D2146">
        <f>IF(OR(B2146=0,'Input and Summary Results'!E1728=0),FALSE,'Input and Summary Results'!$E1728)</f>
        <v>8.8449219999999995E-2</v>
      </c>
      <c r="E2146">
        <f t="shared" si="128"/>
        <v>-7.6867523344587255E-2</v>
      </c>
      <c r="F2146">
        <f t="shared" si="129"/>
        <v>4.5819596488262851E-2</v>
      </c>
      <c r="G2146">
        <f>IF('Input and Summary Results'!$J$4="yes",IF(C2146=FALSE,FALSE,IF('Data Transformation'!E2146&lt;$R$10,E2146,$R$10)),IF(C2146=FALSE,FALSE,IF(C2146&lt;$R$10,C2146,$R$10)))</f>
        <v>0.8377848</v>
      </c>
      <c r="H2146">
        <f>IF('Input and Summary Results'!$J$4="yes",'Data Transformation'!F2146,'Data Transformation'!D2146)</f>
        <v>8.8449219999999995E-2</v>
      </c>
      <c r="I2146">
        <f t="shared" si="130"/>
        <v>114</v>
      </c>
    </row>
    <row r="2147" spans="2:9" x14ac:dyDescent="0.25">
      <c r="B2147">
        <f>IF('Input and Summary Results'!D1729=0,FALSE,'Input and Summary Results'!$B1729)</f>
        <v>114</v>
      </c>
      <c r="C2147">
        <f>IF(OR(B2147=0,'Input and Summary Results'!D1729=0,'Input and Summary Results'!D1729=""),FALSE,'Input and Summary Results'!$D1729)</f>
        <v>0.95590849</v>
      </c>
      <c r="D2147">
        <f>IF(OR(B2147=0,'Input and Summary Results'!E1729=0),FALSE,'Input and Summary Results'!$E1729)</f>
        <v>9.5721870000000001E-2</v>
      </c>
      <c r="E2147">
        <f t="shared" si="128"/>
        <v>-1.9583681144675222E-2</v>
      </c>
      <c r="F2147">
        <f t="shared" si="129"/>
        <v>4.3459485938868482E-2</v>
      </c>
      <c r="G2147">
        <f>IF('Input and Summary Results'!$J$4="yes",IF(C2147=FALSE,FALSE,IF('Data Transformation'!E2147&lt;$R$10,E2147,$R$10)),IF(C2147=FALSE,FALSE,IF(C2147&lt;$R$10,C2147,$R$10)))</f>
        <v>0.95590849</v>
      </c>
      <c r="H2147">
        <f>IF('Input and Summary Results'!$J$4="yes",'Data Transformation'!F2147,'Data Transformation'!D2147)</f>
        <v>9.5721870000000001E-2</v>
      </c>
      <c r="I2147">
        <f t="shared" si="130"/>
        <v>114</v>
      </c>
    </row>
    <row r="2148" spans="2:9" x14ac:dyDescent="0.25">
      <c r="B2148">
        <f>IF('Input and Summary Results'!D1730=0,FALSE,'Input and Summary Results'!$B1730)</f>
        <v>114</v>
      </c>
      <c r="C2148">
        <f>IF(OR(B2148=0,'Input and Summary Results'!D1730=0,'Input and Summary Results'!D1730=""),FALSE,'Input and Summary Results'!$D1730)</f>
        <v>1.03458557</v>
      </c>
      <c r="D2148">
        <f>IF(OR(B2148=0,'Input and Summary Results'!E1730=0),FALSE,'Input and Summary Results'!$E1730)</f>
        <v>4.8222059999999997E-2</v>
      </c>
      <c r="E2148">
        <f t="shared" si="128"/>
        <v>1.4766416743586074E-2</v>
      </c>
      <c r="F2148">
        <f t="shared" si="129"/>
        <v>2.0228751151052687E-2</v>
      </c>
      <c r="G2148">
        <f>IF('Input and Summary Results'!$J$4="yes",IF(C2148=FALSE,FALSE,IF('Data Transformation'!E2148&lt;$R$10,E2148,$R$10)),IF(C2148=FALSE,FALSE,IF(C2148&lt;$R$10,C2148,$R$10)))</f>
        <v>1.03458557</v>
      </c>
      <c r="H2148">
        <f>IF('Input and Summary Results'!$J$4="yes",'Data Transformation'!F2148,'Data Transformation'!D2148)</f>
        <v>4.8222059999999997E-2</v>
      </c>
      <c r="I2148">
        <f t="shared" si="130"/>
        <v>114</v>
      </c>
    </row>
    <row r="2149" spans="2:9" x14ac:dyDescent="0.25">
      <c r="B2149">
        <f>IF('Input and Summary Results'!D1731=0,FALSE,'Input and Summary Results'!$B1731)</f>
        <v>115</v>
      </c>
      <c r="C2149">
        <f>IF(OR(B2149=0,'Input and Summary Results'!D1731=0,'Input and Summary Results'!D1731=""),FALSE,'Input and Summary Results'!$D1731)</f>
        <v>2.5684329999999998E-2</v>
      </c>
      <c r="D2149">
        <f>IF(OR(B2149=0,'Input and Summary Results'!E1731=0),FALSE,'Input and Summary Results'!$E1731)</f>
        <v>7.8396679999999996E-2</v>
      </c>
      <c r="E2149">
        <f t="shared" si="128"/>
        <v>-1.590331758773518</v>
      </c>
      <c r="F2149">
        <f t="shared" si="129"/>
        <v>1.3247049512290179</v>
      </c>
      <c r="G2149">
        <f>IF('Input and Summary Results'!$J$4="yes",IF(C2149=FALSE,FALSE,IF('Data Transformation'!E2149&lt;$R$10,E2149,$R$10)),IF(C2149=FALSE,FALSE,IF(C2149&lt;$R$10,C2149,$R$10)))</f>
        <v>2.5684329999999998E-2</v>
      </c>
      <c r="H2149">
        <f>IF('Input and Summary Results'!$J$4="yes",'Data Transformation'!F2149,'Data Transformation'!D2149)</f>
        <v>7.8396679999999996E-2</v>
      </c>
      <c r="I2149">
        <f t="shared" si="130"/>
        <v>115</v>
      </c>
    </row>
    <row r="2150" spans="2:9" x14ac:dyDescent="0.25">
      <c r="B2150">
        <f>IF('Input and Summary Results'!D1732=0,FALSE,'Input and Summary Results'!$B1732)</f>
        <v>115</v>
      </c>
      <c r="C2150">
        <f>IF(OR(B2150=0,'Input and Summary Results'!D1732=0,'Input and Summary Results'!D1732=""),FALSE,'Input and Summary Results'!$D1732)</f>
        <v>8.3583989999999997E-2</v>
      </c>
      <c r="D2150">
        <f>IF(OR(B2150=0,'Input and Summary Results'!E1732=0),FALSE,'Input and Summary Results'!$E1732)</f>
        <v>5.4537019999999999E-2</v>
      </c>
      <c r="E2150">
        <f t="shared" si="128"/>
        <v>-1.0778769010361058</v>
      </c>
      <c r="F2150">
        <f t="shared" si="129"/>
        <v>0.28317703761210733</v>
      </c>
      <c r="G2150">
        <f>IF('Input and Summary Results'!$J$4="yes",IF(C2150=FALSE,FALSE,IF('Data Transformation'!E2150&lt;$R$10,E2150,$R$10)),IF(C2150=FALSE,FALSE,IF(C2150&lt;$R$10,C2150,$R$10)))</f>
        <v>8.3583989999999997E-2</v>
      </c>
      <c r="H2150">
        <f>IF('Input and Summary Results'!$J$4="yes",'Data Transformation'!F2150,'Data Transformation'!D2150)</f>
        <v>5.4537019999999999E-2</v>
      </c>
      <c r="I2150">
        <f t="shared" si="130"/>
        <v>115</v>
      </c>
    </row>
    <row r="2151" spans="2:9" x14ac:dyDescent="0.25">
      <c r="B2151">
        <f>IF('Input and Summary Results'!D1733=0,FALSE,'Input and Summary Results'!$B1733)</f>
        <v>115</v>
      </c>
      <c r="C2151">
        <f>IF(OR(B2151=0,'Input and Summary Results'!D1733=0,'Input and Summary Results'!D1733=""),FALSE,'Input and Summary Results'!$D1733)</f>
        <v>0.11382403000000001</v>
      </c>
      <c r="D2151">
        <f>IF(OR(B2151=0,'Input and Summary Results'!E1733=0),FALSE,'Input and Summary Results'!$E1733)</f>
        <v>8.0210950000000003E-2</v>
      </c>
      <c r="E2151">
        <f t="shared" si="128"/>
        <v>-0.94376604202958969</v>
      </c>
      <c r="F2151">
        <f t="shared" si="129"/>
        <v>0.30583658213472142</v>
      </c>
      <c r="G2151">
        <f>IF('Input and Summary Results'!$J$4="yes",IF(C2151=FALSE,FALSE,IF('Data Transformation'!E2151&lt;$R$10,E2151,$R$10)),IF(C2151=FALSE,FALSE,IF(C2151&lt;$R$10,C2151,$R$10)))</f>
        <v>0.11382403000000001</v>
      </c>
      <c r="H2151">
        <f>IF('Input and Summary Results'!$J$4="yes",'Data Transformation'!F2151,'Data Transformation'!D2151)</f>
        <v>8.0210950000000003E-2</v>
      </c>
      <c r="I2151">
        <f t="shared" si="130"/>
        <v>115</v>
      </c>
    </row>
    <row r="2152" spans="2:9" x14ac:dyDescent="0.25">
      <c r="B2152">
        <f>IF('Input and Summary Results'!D1734=0,FALSE,'Input and Summary Results'!$B1734)</f>
        <v>115</v>
      </c>
      <c r="C2152">
        <f>IF(OR(B2152=0,'Input and Summary Results'!D1734=0,'Input and Summary Results'!D1734=""),FALSE,'Input and Summary Results'!$D1734)</f>
        <v>0.13262407000000001</v>
      </c>
      <c r="D2152">
        <f>IF(OR(B2152=0,'Input and Summary Results'!E1734=0),FALSE,'Input and Summary Results'!$E1734)</f>
        <v>8.2596630000000004E-2</v>
      </c>
      <c r="E2152">
        <f t="shared" si="128"/>
        <v>-0.87737764848388677</v>
      </c>
      <c r="F2152">
        <f t="shared" si="129"/>
        <v>0.27028983064688034</v>
      </c>
      <c r="G2152">
        <f>IF('Input and Summary Results'!$J$4="yes",IF(C2152=FALSE,FALSE,IF('Data Transformation'!E2152&lt;$R$10,E2152,$R$10)),IF(C2152=FALSE,FALSE,IF(C2152&lt;$R$10,C2152,$R$10)))</f>
        <v>0.13262407000000001</v>
      </c>
      <c r="H2152">
        <f>IF('Input and Summary Results'!$J$4="yes",'Data Transformation'!F2152,'Data Transformation'!D2152)</f>
        <v>8.2596630000000004E-2</v>
      </c>
      <c r="I2152">
        <f t="shared" si="130"/>
        <v>115</v>
      </c>
    </row>
    <row r="2153" spans="2:9" x14ac:dyDescent="0.25">
      <c r="B2153">
        <f>IF('Input and Summary Results'!D1735=0,FALSE,'Input and Summary Results'!$B1735)</f>
        <v>115</v>
      </c>
      <c r="C2153">
        <f>IF(OR(B2153=0,'Input and Summary Results'!D1735=0,'Input and Summary Results'!D1735=""),FALSE,'Input and Summary Results'!$D1735)</f>
        <v>0.17918798999999999</v>
      </c>
      <c r="D2153">
        <f>IF(OR(B2153=0,'Input and Summary Results'!E1735=0),FALSE,'Input and Summary Results'!$E1735)</f>
        <v>4.425432E-2</v>
      </c>
      <c r="E2153">
        <f t="shared" si="128"/>
        <v>-0.74669110210424927</v>
      </c>
      <c r="F2153">
        <f t="shared" si="129"/>
        <v>0.10718561483947668</v>
      </c>
      <c r="G2153">
        <f>IF('Input and Summary Results'!$J$4="yes",IF(C2153=FALSE,FALSE,IF('Data Transformation'!E2153&lt;$R$10,E2153,$R$10)),IF(C2153=FALSE,FALSE,IF(C2153&lt;$R$10,C2153,$R$10)))</f>
        <v>0.17918798999999999</v>
      </c>
      <c r="H2153">
        <f>IF('Input and Summary Results'!$J$4="yes",'Data Transformation'!F2153,'Data Transformation'!D2153)</f>
        <v>4.425432E-2</v>
      </c>
      <c r="I2153">
        <f t="shared" si="130"/>
        <v>115</v>
      </c>
    </row>
    <row r="2154" spans="2:9" x14ac:dyDescent="0.25">
      <c r="B2154">
        <f>IF('Input and Summary Results'!D1736=0,FALSE,'Input and Summary Results'!$B1736)</f>
        <v>115</v>
      </c>
      <c r="C2154">
        <f>IF(OR(B2154=0,'Input and Summary Results'!D1736=0,'Input and Summary Results'!D1736=""),FALSE,'Input and Summary Results'!$D1736)</f>
        <v>0.18921806999999999</v>
      </c>
      <c r="D2154">
        <f>IF(OR(B2154=0,'Input and Summary Results'!E1736=0),FALSE,'Input and Summary Results'!$E1736)</f>
        <v>7.3648480000000002E-2</v>
      </c>
      <c r="E2154">
        <f t="shared" ref="E2154:E2217" si="131">IF(C2154=FALSE,FALSE,LOG10(C2154))</f>
        <v>-0.72303739157822666</v>
      </c>
      <c r="F2154">
        <f t="shared" ref="F2154:F2217" si="132">IF(D2154=FALSE, FALSE,0.434*D2154/C2154)</f>
        <v>0.1689238259326924</v>
      </c>
      <c r="G2154">
        <f>IF('Input and Summary Results'!$J$4="yes",IF(C2154=FALSE,FALSE,IF('Data Transformation'!E2154&lt;$R$10,E2154,$R$10)),IF(C2154=FALSE,FALSE,IF(C2154&lt;$R$10,C2154,$R$10)))</f>
        <v>0.18921806999999999</v>
      </c>
      <c r="H2154">
        <f>IF('Input and Summary Results'!$J$4="yes",'Data Transformation'!F2154,'Data Transformation'!D2154)</f>
        <v>7.3648480000000002E-2</v>
      </c>
      <c r="I2154">
        <f t="shared" si="130"/>
        <v>115</v>
      </c>
    </row>
    <row r="2155" spans="2:9" x14ac:dyDescent="0.25">
      <c r="B2155">
        <f>IF('Input and Summary Results'!D1737=0,FALSE,'Input and Summary Results'!$B1737)</f>
        <v>115</v>
      </c>
      <c r="C2155">
        <f>IF(OR(B2155=0,'Input and Summary Results'!D1737=0,'Input and Summary Results'!D1737=""),FALSE,'Input and Summary Results'!$D1737)</f>
        <v>0.19378198999999999</v>
      </c>
      <c r="D2155">
        <f>IF(OR(B2155=0,'Input and Summary Results'!E1737=0),FALSE,'Input and Summary Results'!$E1737)</f>
        <v>7.6441490000000001E-2</v>
      </c>
      <c r="E2155">
        <f t="shared" si="131"/>
        <v>-0.71268658851888411</v>
      </c>
      <c r="F2155">
        <f t="shared" si="132"/>
        <v>0.17120067071248471</v>
      </c>
      <c r="G2155">
        <f>IF('Input and Summary Results'!$J$4="yes",IF(C2155=FALSE,FALSE,IF('Data Transformation'!E2155&lt;$R$10,E2155,$R$10)),IF(C2155=FALSE,FALSE,IF(C2155&lt;$R$10,C2155,$R$10)))</f>
        <v>0.19378198999999999</v>
      </c>
      <c r="H2155">
        <f>IF('Input and Summary Results'!$J$4="yes",'Data Transformation'!F2155,'Data Transformation'!D2155)</f>
        <v>7.6441490000000001E-2</v>
      </c>
      <c r="I2155">
        <f t="shared" si="130"/>
        <v>115</v>
      </c>
    </row>
    <row r="2156" spans="2:9" x14ac:dyDescent="0.25">
      <c r="B2156">
        <f>IF('Input and Summary Results'!D1738=0,FALSE,'Input and Summary Results'!$B1738)</f>
        <v>115</v>
      </c>
      <c r="C2156">
        <f>IF(OR(B2156=0,'Input and Summary Results'!D1738=0,'Input and Summary Results'!D1738=""),FALSE,'Input and Summary Results'!$D1738)</f>
        <v>0.23379188000000001</v>
      </c>
      <c r="D2156">
        <f>IF(OR(B2156=0,'Input and Summary Results'!E1738=0),FALSE,'Input and Summary Results'!$E1738)</f>
        <v>8.2377569999999997E-2</v>
      </c>
      <c r="E2156">
        <f t="shared" si="131"/>
        <v>-0.63117057671751742</v>
      </c>
      <c r="F2156">
        <f t="shared" si="132"/>
        <v>0.15292175836046998</v>
      </c>
      <c r="G2156">
        <f>IF('Input and Summary Results'!$J$4="yes",IF(C2156=FALSE,FALSE,IF('Data Transformation'!E2156&lt;$R$10,E2156,$R$10)),IF(C2156=FALSE,FALSE,IF(C2156&lt;$R$10,C2156,$R$10)))</f>
        <v>0.23379188000000001</v>
      </c>
      <c r="H2156">
        <f>IF('Input and Summary Results'!$J$4="yes",'Data Transformation'!F2156,'Data Transformation'!D2156)</f>
        <v>8.2377569999999997E-2</v>
      </c>
      <c r="I2156">
        <f t="shared" si="130"/>
        <v>115</v>
      </c>
    </row>
    <row r="2157" spans="2:9" x14ac:dyDescent="0.25">
      <c r="B2157">
        <f>IF('Input and Summary Results'!D1739=0,FALSE,'Input and Summary Results'!$B1739)</f>
        <v>115</v>
      </c>
      <c r="C2157">
        <f>IF(OR(B2157=0,'Input and Summary Results'!D1739=0,'Input and Summary Results'!D1739=""),FALSE,'Input and Summary Results'!$D1739)</f>
        <v>0.29114666</v>
      </c>
      <c r="D2157">
        <f>IF(OR(B2157=0,'Input and Summary Results'!E1739=0),FALSE,'Input and Summary Results'!$E1739)</f>
        <v>7.0599099999999998E-2</v>
      </c>
      <c r="E2157">
        <f t="shared" si="131"/>
        <v>-0.53588818770223712</v>
      </c>
      <c r="F2157">
        <f t="shared" si="132"/>
        <v>0.10523908946783039</v>
      </c>
      <c r="G2157">
        <f>IF('Input and Summary Results'!$J$4="yes",IF(C2157=FALSE,FALSE,IF('Data Transformation'!E2157&lt;$R$10,E2157,$R$10)),IF(C2157=FALSE,FALSE,IF(C2157&lt;$R$10,C2157,$R$10)))</f>
        <v>0.29114666</v>
      </c>
      <c r="H2157">
        <f>IF('Input and Summary Results'!$J$4="yes",'Data Transformation'!F2157,'Data Transformation'!D2157)</f>
        <v>7.0599099999999998E-2</v>
      </c>
      <c r="I2157">
        <f t="shared" si="130"/>
        <v>115</v>
      </c>
    </row>
    <row r="2158" spans="2:9" x14ac:dyDescent="0.25">
      <c r="B2158">
        <f>IF('Input and Summary Results'!D1740=0,FALSE,'Input and Summary Results'!$B1740)</f>
        <v>115</v>
      </c>
      <c r="C2158">
        <f>IF(OR(B2158=0,'Input and Summary Results'!D1740=0,'Input and Summary Results'!D1740=""),FALSE,'Input and Summary Results'!$D1740)</f>
        <v>0.30746546000000002</v>
      </c>
      <c r="D2158">
        <f>IF(OR(B2158=0,'Input and Summary Results'!E1740=0),FALSE,'Input and Summary Results'!$E1740)</f>
        <v>6.5478220000000004E-2</v>
      </c>
      <c r="E2158">
        <f t="shared" si="131"/>
        <v>-0.51220366484445679</v>
      </c>
      <c r="F2158">
        <f t="shared" si="132"/>
        <v>9.2425170228877099E-2</v>
      </c>
      <c r="G2158">
        <f>IF('Input and Summary Results'!$J$4="yes",IF(C2158=FALSE,FALSE,IF('Data Transformation'!E2158&lt;$R$10,E2158,$R$10)),IF(C2158=FALSE,FALSE,IF(C2158&lt;$R$10,C2158,$R$10)))</f>
        <v>0.30746546000000002</v>
      </c>
      <c r="H2158">
        <f>IF('Input and Summary Results'!$J$4="yes",'Data Transformation'!F2158,'Data Transformation'!D2158)</f>
        <v>6.5478220000000004E-2</v>
      </c>
      <c r="I2158">
        <f t="shared" si="130"/>
        <v>115</v>
      </c>
    </row>
    <row r="2159" spans="2:9" x14ac:dyDescent="0.25">
      <c r="B2159">
        <f>IF('Input and Summary Results'!D1741=0,FALSE,'Input and Summary Results'!$B1741)</f>
        <v>115</v>
      </c>
      <c r="C2159">
        <f>IF(OR(B2159=0,'Input and Summary Results'!D1741=0,'Input and Summary Results'!D1741=""),FALSE,'Input and Summary Results'!$D1741)</f>
        <v>0.36045881000000002</v>
      </c>
      <c r="D2159">
        <f>IF(OR(B2159=0,'Input and Summary Results'!E1741=0),FALSE,'Input and Summary Results'!$E1741)</f>
        <v>6.4611370000000001E-2</v>
      </c>
      <c r="E2159">
        <f t="shared" si="131"/>
        <v>-0.44314435538767133</v>
      </c>
      <c r="F2159">
        <f t="shared" si="132"/>
        <v>7.7793450463868527E-2</v>
      </c>
      <c r="G2159">
        <f>IF('Input and Summary Results'!$J$4="yes",IF(C2159=FALSE,FALSE,IF('Data Transformation'!E2159&lt;$R$10,E2159,$R$10)),IF(C2159=FALSE,FALSE,IF(C2159&lt;$R$10,C2159,$R$10)))</f>
        <v>0.36045881000000002</v>
      </c>
      <c r="H2159">
        <f>IF('Input and Summary Results'!$J$4="yes",'Data Transformation'!F2159,'Data Transformation'!D2159)</f>
        <v>6.4611370000000001E-2</v>
      </c>
      <c r="I2159">
        <f t="shared" si="130"/>
        <v>115</v>
      </c>
    </row>
    <row r="2160" spans="2:9" x14ac:dyDescent="0.25">
      <c r="B2160">
        <f>IF('Input and Summary Results'!D1742=0,FALSE,'Input and Summary Results'!$B1742)</f>
        <v>115</v>
      </c>
      <c r="C2160">
        <f>IF(OR(B2160=0,'Input and Summary Results'!D1742=0,'Input and Summary Results'!D1742=""),FALSE,'Input and Summary Results'!$D1742)</f>
        <v>0.38315639000000001</v>
      </c>
      <c r="D2160">
        <f>IF(OR(B2160=0,'Input and Summary Results'!E1742=0),FALSE,'Input and Summary Results'!$E1742)</f>
        <v>7.9437170000000001E-2</v>
      </c>
      <c r="E2160">
        <f t="shared" si="131"/>
        <v>-0.41662392720347563</v>
      </c>
      <c r="F2160">
        <f t="shared" si="132"/>
        <v>8.9978224766132694E-2</v>
      </c>
      <c r="G2160">
        <f>IF('Input and Summary Results'!$J$4="yes",IF(C2160=FALSE,FALSE,IF('Data Transformation'!E2160&lt;$R$10,E2160,$R$10)),IF(C2160=FALSE,FALSE,IF(C2160&lt;$R$10,C2160,$R$10)))</f>
        <v>0.38315639000000001</v>
      </c>
      <c r="H2160">
        <f>IF('Input and Summary Results'!$J$4="yes",'Data Transformation'!F2160,'Data Transformation'!D2160)</f>
        <v>7.9437170000000001E-2</v>
      </c>
      <c r="I2160">
        <f t="shared" si="130"/>
        <v>115</v>
      </c>
    </row>
    <row r="2161" spans="2:9" x14ac:dyDescent="0.25">
      <c r="B2161">
        <f>IF('Input and Summary Results'!D1743=0,FALSE,'Input and Summary Results'!$B1743)</f>
        <v>115</v>
      </c>
      <c r="C2161">
        <f>IF(OR(B2161=0,'Input and Summary Results'!D1743=0,'Input and Summary Results'!D1743=""),FALSE,'Input and Summary Results'!$D1743)</f>
        <v>0.43516208000000001</v>
      </c>
      <c r="D2161">
        <f>IF(OR(B2161=0,'Input and Summary Results'!E1743=0),FALSE,'Input and Summary Results'!$E1743)</f>
        <v>7.8046710000000005E-2</v>
      </c>
      <c r="E2161">
        <f t="shared" si="131"/>
        <v>-0.36134895605864192</v>
      </c>
      <c r="F2161">
        <f t="shared" si="132"/>
        <v>7.7838289907980945E-2</v>
      </c>
      <c r="G2161">
        <f>IF('Input and Summary Results'!$J$4="yes",IF(C2161=FALSE,FALSE,IF('Data Transformation'!E2161&lt;$R$10,E2161,$R$10)),IF(C2161=FALSE,FALSE,IF(C2161&lt;$R$10,C2161,$R$10)))</f>
        <v>0.43516208000000001</v>
      </c>
      <c r="H2161">
        <f>IF('Input and Summary Results'!$J$4="yes",'Data Transformation'!F2161,'Data Transformation'!D2161)</f>
        <v>7.8046710000000005E-2</v>
      </c>
      <c r="I2161">
        <f t="shared" si="130"/>
        <v>115</v>
      </c>
    </row>
    <row r="2162" spans="2:9" x14ac:dyDescent="0.25">
      <c r="B2162">
        <f>IF('Input and Summary Results'!D1744=0,FALSE,'Input and Summary Results'!$B1744)</f>
        <v>115</v>
      </c>
      <c r="C2162">
        <f>IF(OR(B2162=0,'Input and Summary Results'!D1744=0,'Input and Summary Results'!D1744=""),FALSE,'Input and Summary Results'!$D1744)</f>
        <v>0.63022573000000004</v>
      </c>
      <c r="D2162">
        <f>IF(OR(B2162=0,'Input and Summary Results'!E1744=0),FALSE,'Input and Summary Results'!$E1744)</f>
        <v>7.1563139999999997E-2</v>
      </c>
      <c r="E2162">
        <f t="shared" si="131"/>
        <v>-0.20050387001490755</v>
      </c>
      <c r="F2162">
        <f t="shared" si="132"/>
        <v>4.9281394398162696E-2</v>
      </c>
      <c r="G2162">
        <f>IF('Input and Summary Results'!$J$4="yes",IF(C2162=FALSE,FALSE,IF('Data Transformation'!E2162&lt;$R$10,E2162,$R$10)),IF(C2162=FALSE,FALSE,IF(C2162&lt;$R$10,C2162,$R$10)))</f>
        <v>0.63022573000000004</v>
      </c>
      <c r="H2162">
        <f>IF('Input and Summary Results'!$J$4="yes",'Data Transformation'!F2162,'Data Transformation'!D2162)</f>
        <v>7.1563139999999997E-2</v>
      </c>
      <c r="I2162">
        <f t="shared" si="130"/>
        <v>115</v>
      </c>
    </row>
    <row r="2163" spans="2:9" x14ac:dyDescent="0.25">
      <c r="B2163">
        <f>IF('Input and Summary Results'!D1745=0,FALSE,'Input and Summary Results'!$B1745)</f>
        <v>115</v>
      </c>
      <c r="C2163">
        <f>IF(OR(B2163=0,'Input and Summary Results'!D1745=0,'Input and Summary Results'!D1745=""),FALSE,'Input and Summary Results'!$D1745)</f>
        <v>0.68099049</v>
      </c>
      <c r="D2163">
        <f>IF(OR(B2163=0,'Input and Summary Results'!E1745=0),FALSE,'Input and Summary Results'!$E1745)</f>
        <v>0.11343689</v>
      </c>
      <c r="E2163">
        <f t="shared" si="131"/>
        <v>-0.16685895294677633</v>
      </c>
      <c r="F2163">
        <f t="shared" si="132"/>
        <v>7.2294123020719414E-2</v>
      </c>
      <c r="G2163">
        <f>IF('Input and Summary Results'!$J$4="yes",IF(C2163=FALSE,FALSE,IF('Data Transformation'!E2163&lt;$R$10,E2163,$R$10)),IF(C2163=FALSE,FALSE,IF(C2163&lt;$R$10,C2163,$R$10)))</f>
        <v>0.68099049</v>
      </c>
      <c r="H2163">
        <f>IF('Input and Summary Results'!$J$4="yes",'Data Transformation'!F2163,'Data Transformation'!D2163)</f>
        <v>0.11343689</v>
      </c>
      <c r="I2163">
        <f t="shared" si="130"/>
        <v>115</v>
      </c>
    </row>
    <row r="2164" spans="2:9" x14ac:dyDescent="0.25">
      <c r="B2164">
        <f>IF('Input and Summary Results'!D1746=0,FALSE,'Input and Summary Results'!$B1746)</f>
        <v>115</v>
      </c>
      <c r="C2164">
        <f>IF(OR(B2164=0,'Input and Summary Results'!D1746=0,'Input and Summary Results'!D1746=""),FALSE,'Input and Summary Results'!$D1746)</f>
        <v>0.90221779000000002</v>
      </c>
      <c r="D2164">
        <f>IF(OR(B2164=0,'Input and Summary Results'!E1746=0),FALSE,'Input and Summary Results'!$E1746)</f>
        <v>6.2928890000000001E-2</v>
      </c>
      <c r="E2164">
        <f t="shared" si="131"/>
        <v>-4.4688613701774668E-2</v>
      </c>
      <c r="F2164">
        <f t="shared" si="132"/>
        <v>3.0271114760439383E-2</v>
      </c>
      <c r="G2164">
        <f>IF('Input and Summary Results'!$J$4="yes",IF(C2164=FALSE,FALSE,IF('Data Transformation'!E2164&lt;$R$10,E2164,$R$10)),IF(C2164=FALSE,FALSE,IF(C2164&lt;$R$10,C2164,$R$10)))</f>
        <v>0.90221779000000002</v>
      </c>
      <c r="H2164">
        <f>IF('Input and Summary Results'!$J$4="yes",'Data Transformation'!F2164,'Data Transformation'!D2164)</f>
        <v>6.2928890000000001E-2</v>
      </c>
      <c r="I2164">
        <f t="shared" si="130"/>
        <v>115</v>
      </c>
    </row>
    <row r="2165" spans="2:9" x14ac:dyDescent="0.25">
      <c r="B2165">
        <f>IF('Input and Summary Results'!D1747=0,FALSE,'Input and Summary Results'!$B1747)</f>
        <v>115</v>
      </c>
      <c r="C2165">
        <f>IF(OR(B2165=0,'Input and Summary Results'!D1747=0,'Input and Summary Results'!D1747=""),FALSE,'Input and Summary Results'!$D1747)</f>
        <v>0.97017089000000001</v>
      </c>
      <c r="D2165">
        <f>IF(OR(B2165=0,'Input and Summary Results'!E1747=0),FALSE,'Input and Summary Results'!$E1747)</f>
        <v>7.5823500000000002E-2</v>
      </c>
      <c r="E2165">
        <f t="shared" si="131"/>
        <v>-1.3151760530438367E-2</v>
      </c>
      <c r="F2165">
        <f t="shared" si="132"/>
        <v>3.3919177888340889E-2</v>
      </c>
      <c r="G2165">
        <f>IF('Input and Summary Results'!$J$4="yes",IF(C2165=FALSE,FALSE,IF('Data Transformation'!E2165&lt;$R$10,E2165,$R$10)),IF(C2165=FALSE,FALSE,IF(C2165&lt;$R$10,C2165,$R$10)))</f>
        <v>0.97017089000000001</v>
      </c>
      <c r="H2165">
        <f>IF('Input and Summary Results'!$J$4="yes",'Data Transformation'!F2165,'Data Transformation'!D2165)</f>
        <v>7.5823500000000002E-2</v>
      </c>
      <c r="I2165">
        <f t="shared" si="130"/>
        <v>115</v>
      </c>
    </row>
    <row r="2166" spans="2:9" x14ac:dyDescent="0.25">
      <c r="B2166">
        <f>IF('Input and Summary Results'!D1748=0,FALSE,'Input and Summary Results'!$B1748)</f>
        <v>115</v>
      </c>
      <c r="C2166">
        <f>IF(OR(B2166=0,'Input and Summary Results'!D1748=0,'Input and Summary Results'!D1748=""),FALSE,'Input and Summary Results'!$D1748)</f>
        <v>0.97287752000000005</v>
      </c>
      <c r="D2166">
        <f>IF(OR(B2166=0,'Input and Summary Results'!E1748=0),FALSE,'Input and Summary Results'!$E1748)</f>
        <v>4.9565449999999997E-2</v>
      </c>
      <c r="E2166">
        <f t="shared" si="131"/>
        <v>-1.1941831608646529E-2</v>
      </c>
      <c r="F2166">
        <f t="shared" si="132"/>
        <v>2.2111113534620471E-2</v>
      </c>
      <c r="G2166">
        <f>IF('Input and Summary Results'!$J$4="yes",IF(C2166=FALSE,FALSE,IF('Data Transformation'!E2166&lt;$R$10,E2166,$R$10)),IF(C2166=FALSE,FALSE,IF(C2166&lt;$R$10,C2166,$R$10)))</f>
        <v>0.97287752000000005</v>
      </c>
      <c r="H2166">
        <f>IF('Input and Summary Results'!$J$4="yes",'Data Transformation'!F2166,'Data Transformation'!D2166)</f>
        <v>4.9565449999999997E-2</v>
      </c>
      <c r="I2166">
        <f t="shared" si="130"/>
        <v>115</v>
      </c>
    </row>
    <row r="2167" spans="2:9" x14ac:dyDescent="0.25">
      <c r="B2167">
        <f>IF('Input and Summary Results'!D1749=0,FALSE,'Input and Summary Results'!$B1749)</f>
        <v>116</v>
      </c>
      <c r="C2167">
        <f>IF(OR(B2167=0,'Input and Summary Results'!D1749=0,'Input and Summary Results'!D1749=""),FALSE,'Input and Summary Results'!$D1749)</f>
        <v>1.1066350000000001E-2</v>
      </c>
      <c r="D2167">
        <f>IF(OR(B2167=0,'Input and Summary Results'!E1749=0),FALSE,'Input and Summary Results'!$E1749)</f>
        <v>0.10025539999999999</v>
      </c>
      <c r="E2167">
        <f t="shared" si="131"/>
        <v>-1.9559955982945656</v>
      </c>
      <c r="F2167">
        <f t="shared" si="132"/>
        <v>3.9318152417011927</v>
      </c>
      <c r="G2167">
        <f>IF('Input and Summary Results'!$J$4="yes",IF(C2167=FALSE,FALSE,IF('Data Transformation'!E2167&lt;$R$10,E2167,$R$10)),IF(C2167=FALSE,FALSE,IF(C2167&lt;$R$10,C2167,$R$10)))</f>
        <v>1.1066350000000001E-2</v>
      </c>
      <c r="H2167">
        <f>IF('Input and Summary Results'!$J$4="yes",'Data Transformation'!F2167,'Data Transformation'!D2167)</f>
        <v>0.10025539999999999</v>
      </c>
      <c r="I2167">
        <f t="shared" si="130"/>
        <v>116</v>
      </c>
    </row>
    <row r="2168" spans="2:9" x14ac:dyDescent="0.25">
      <c r="B2168">
        <f>IF('Input and Summary Results'!D1750=0,FALSE,'Input and Summary Results'!$B1750)</f>
        <v>116</v>
      </c>
      <c r="C2168">
        <f>IF(OR(B2168=0,'Input and Summary Results'!D1750=0,'Input and Summary Results'!D1750=""),FALSE,'Input and Summary Results'!$D1750)</f>
        <v>5.222425E-2</v>
      </c>
      <c r="D2168">
        <f>IF(OR(B2168=0,'Input and Summary Results'!E1750=0),FALSE,'Input and Summary Results'!$E1750)</f>
        <v>0.10272046999999999</v>
      </c>
      <c r="E2168">
        <f t="shared" si="131"/>
        <v>-1.2821277882686739</v>
      </c>
      <c r="F2168">
        <f t="shared" si="132"/>
        <v>0.85363952531630405</v>
      </c>
      <c r="G2168">
        <f>IF('Input and Summary Results'!$J$4="yes",IF(C2168=FALSE,FALSE,IF('Data Transformation'!E2168&lt;$R$10,E2168,$R$10)),IF(C2168=FALSE,FALSE,IF(C2168&lt;$R$10,C2168,$R$10)))</f>
        <v>5.222425E-2</v>
      </c>
      <c r="H2168">
        <f>IF('Input and Summary Results'!$J$4="yes",'Data Transformation'!F2168,'Data Transformation'!D2168)</f>
        <v>0.10272046999999999</v>
      </c>
      <c r="I2168">
        <f t="shared" si="130"/>
        <v>116</v>
      </c>
    </row>
    <row r="2169" spans="2:9" x14ac:dyDescent="0.25">
      <c r="B2169">
        <f>IF('Input and Summary Results'!D1751=0,FALSE,'Input and Summary Results'!$B1751)</f>
        <v>116</v>
      </c>
      <c r="C2169">
        <f>IF(OR(B2169=0,'Input and Summary Results'!D1751=0,'Input and Summary Results'!D1751=""),FALSE,'Input and Summary Results'!$D1751)</f>
        <v>9.5255880000000001E-2</v>
      </c>
      <c r="D2169">
        <f>IF(OR(B2169=0,'Input and Summary Results'!E1751=0),FALSE,'Input and Summary Results'!$E1751)</f>
        <v>8.1863809999999995E-2</v>
      </c>
      <c r="E2169">
        <f t="shared" si="131"/>
        <v>-1.0211082064897661</v>
      </c>
      <c r="F2169">
        <f t="shared" si="132"/>
        <v>0.3729837311880379</v>
      </c>
      <c r="G2169">
        <f>IF('Input and Summary Results'!$J$4="yes",IF(C2169=FALSE,FALSE,IF('Data Transformation'!E2169&lt;$R$10,E2169,$R$10)),IF(C2169=FALSE,FALSE,IF(C2169&lt;$R$10,C2169,$R$10)))</f>
        <v>9.5255880000000001E-2</v>
      </c>
      <c r="H2169">
        <f>IF('Input and Summary Results'!$J$4="yes",'Data Transformation'!F2169,'Data Transformation'!D2169)</f>
        <v>8.1863809999999995E-2</v>
      </c>
      <c r="I2169">
        <f t="shared" si="130"/>
        <v>116</v>
      </c>
    </row>
    <row r="2170" spans="2:9" x14ac:dyDescent="0.25">
      <c r="B2170">
        <f>IF('Input and Summary Results'!D1752=0,FALSE,'Input and Summary Results'!$B1752)</f>
        <v>116</v>
      </c>
      <c r="C2170">
        <f>IF(OR(B2170=0,'Input and Summary Results'!D1752=0,'Input and Summary Results'!D1752=""),FALSE,'Input and Summary Results'!$D1752)</f>
        <v>0.10912674</v>
      </c>
      <c r="D2170">
        <f>IF(OR(B2170=0,'Input and Summary Results'!E1752=0),FALSE,'Input and Summary Results'!$E1752)</f>
        <v>5.1278850000000001E-2</v>
      </c>
      <c r="E2170">
        <f t="shared" si="131"/>
        <v>-0.96206881850860548</v>
      </c>
      <c r="F2170">
        <f t="shared" si="132"/>
        <v>0.20393737501917494</v>
      </c>
      <c r="G2170">
        <f>IF('Input and Summary Results'!$J$4="yes",IF(C2170=FALSE,FALSE,IF('Data Transformation'!E2170&lt;$R$10,E2170,$R$10)),IF(C2170=FALSE,FALSE,IF(C2170&lt;$R$10,C2170,$R$10)))</f>
        <v>0.10912674</v>
      </c>
      <c r="H2170">
        <f>IF('Input and Summary Results'!$J$4="yes",'Data Transformation'!F2170,'Data Transformation'!D2170)</f>
        <v>5.1278850000000001E-2</v>
      </c>
      <c r="I2170">
        <f t="shared" si="130"/>
        <v>116</v>
      </c>
    </row>
    <row r="2171" spans="2:9" x14ac:dyDescent="0.25">
      <c r="B2171">
        <f>IF('Input and Summary Results'!D1753=0,FALSE,'Input and Summary Results'!$B1753)</f>
        <v>116</v>
      </c>
      <c r="C2171">
        <f>IF(OR(B2171=0,'Input and Summary Results'!D1753=0,'Input and Summary Results'!D1753=""),FALSE,'Input and Summary Results'!$D1753)</f>
        <v>0.11081795</v>
      </c>
      <c r="D2171">
        <f>IF(OR(B2171=0,'Input and Summary Results'!E1753=0),FALSE,'Input and Summary Results'!$E1753)</f>
        <v>3.8783400000000003E-2</v>
      </c>
      <c r="E2171">
        <f t="shared" si="131"/>
        <v>-0.95538988803212133</v>
      </c>
      <c r="F2171">
        <f t="shared" si="132"/>
        <v>0.15188871116998645</v>
      </c>
      <c r="G2171">
        <f>IF('Input and Summary Results'!$J$4="yes",IF(C2171=FALSE,FALSE,IF('Data Transformation'!E2171&lt;$R$10,E2171,$R$10)),IF(C2171=FALSE,FALSE,IF(C2171&lt;$R$10,C2171,$R$10)))</f>
        <v>0.11081795</v>
      </c>
      <c r="H2171">
        <f>IF('Input and Summary Results'!$J$4="yes",'Data Transformation'!F2171,'Data Transformation'!D2171)</f>
        <v>3.8783400000000003E-2</v>
      </c>
      <c r="I2171">
        <f t="shared" si="130"/>
        <v>116</v>
      </c>
    </row>
    <row r="2172" spans="2:9" x14ac:dyDescent="0.25">
      <c r="B2172">
        <f>IF('Input and Summary Results'!D1754=0,FALSE,'Input and Summary Results'!$B1754)</f>
        <v>116</v>
      </c>
      <c r="C2172">
        <f>IF(OR(B2172=0,'Input and Summary Results'!D1754=0,'Input and Summary Results'!D1754=""),FALSE,'Input and Summary Results'!$D1754)</f>
        <v>0.11459307000000001</v>
      </c>
      <c r="D2172">
        <f>IF(OR(B2172=0,'Input and Summary Results'!E1754=0),FALSE,'Input and Summary Results'!$E1754)</f>
        <v>7.1437290000000001E-2</v>
      </c>
      <c r="E2172">
        <f t="shared" si="131"/>
        <v>-0.94084164547301063</v>
      </c>
      <c r="F2172">
        <f t="shared" si="132"/>
        <v>0.27055548699410881</v>
      </c>
      <c r="G2172">
        <f>IF('Input and Summary Results'!$J$4="yes",IF(C2172=FALSE,FALSE,IF('Data Transformation'!E2172&lt;$R$10,E2172,$R$10)),IF(C2172=FALSE,FALSE,IF(C2172&lt;$R$10,C2172,$R$10)))</f>
        <v>0.11459307000000001</v>
      </c>
      <c r="H2172">
        <f>IF('Input and Summary Results'!$J$4="yes",'Data Transformation'!F2172,'Data Transformation'!D2172)</f>
        <v>7.1437290000000001E-2</v>
      </c>
      <c r="I2172">
        <f t="shared" si="130"/>
        <v>116</v>
      </c>
    </row>
    <row r="2173" spans="2:9" x14ac:dyDescent="0.25">
      <c r="B2173">
        <f>IF('Input and Summary Results'!D1755=0,FALSE,'Input and Summary Results'!$B1755)</f>
        <v>116</v>
      </c>
      <c r="C2173">
        <f>IF(OR(B2173=0,'Input and Summary Results'!D1755=0,'Input and Summary Results'!D1755=""),FALSE,'Input and Summary Results'!$D1755)</f>
        <v>0.11784996</v>
      </c>
      <c r="D2173">
        <f>IF(OR(B2173=0,'Input and Summary Results'!E1755=0),FALSE,'Input and Summary Results'!$E1755)</f>
        <v>8.8529750000000004E-2</v>
      </c>
      <c r="E2173">
        <f t="shared" si="131"/>
        <v>-0.92867056054553121</v>
      </c>
      <c r="F2173">
        <f t="shared" si="132"/>
        <v>0.32602396725463462</v>
      </c>
      <c r="G2173">
        <f>IF('Input and Summary Results'!$J$4="yes",IF(C2173=FALSE,FALSE,IF('Data Transformation'!E2173&lt;$R$10,E2173,$R$10)),IF(C2173=FALSE,FALSE,IF(C2173&lt;$R$10,C2173,$R$10)))</f>
        <v>0.11784996</v>
      </c>
      <c r="H2173">
        <f>IF('Input and Summary Results'!$J$4="yes",'Data Transformation'!F2173,'Data Transformation'!D2173)</f>
        <v>8.8529750000000004E-2</v>
      </c>
      <c r="I2173">
        <f t="shared" si="130"/>
        <v>116</v>
      </c>
    </row>
    <row r="2174" spans="2:9" x14ac:dyDescent="0.25">
      <c r="B2174">
        <f>IF('Input and Summary Results'!D1756=0,FALSE,'Input and Summary Results'!$B1756)</f>
        <v>116</v>
      </c>
      <c r="C2174">
        <f>IF(OR(B2174=0,'Input and Summary Results'!D1756=0,'Input and Summary Results'!D1756=""),FALSE,'Input and Summary Results'!$D1756)</f>
        <v>0.12288847</v>
      </c>
      <c r="D2174">
        <f>IF(OR(B2174=0,'Input and Summary Results'!E1756=0),FALSE,'Input and Summary Results'!$E1756)</f>
        <v>6.538832E-2</v>
      </c>
      <c r="E2174">
        <f t="shared" si="131"/>
        <v>-0.91048886284405162</v>
      </c>
      <c r="F2174">
        <f t="shared" si="132"/>
        <v>0.23092915779649628</v>
      </c>
      <c r="G2174">
        <f>IF('Input and Summary Results'!$J$4="yes",IF(C2174=FALSE,FALSE,IF('Data Transformation'!E2174&lt;$R$10,E2174,$R$10)),IF(C2174=FALSE,FALSE,IF(C2174&lt;$R$10,C2174,$R$10)))</f>
        <v>0.12288847</v>
      </c>
      <c r="H2174">
        <f>IF('Input and Summary Results'!$J$4="yes",'Data Transformation'!F2174,'Data Transformation'!D2174)</f>
        <v>6.538832E-2</v>
      </c>
      <c r="I2174">
        <f t="shared" si="130"/>
        <v>116</v>
      </c>
    </row>
    <row r="2175" spans="2:9" x14ac:dyDescent="0.25">
      <c r="B2175">
        <f>IF('Input and Summary Results'!D1757=0,FALSE,'Input and Summary Results'!$B1757)</f>
        <v>116</v>
      </c>
      <c r="C2175">
        <f>IF(OR(B2175=0,'Input and Summary Results'!D1757=0,'Input and Summary Results'!D1757=""),FALSE,'Input and Summary Results'!$D1757)</f>
        <v>0.13179827999999999</v>
      </c>
      <c r="D2175">
        <f>IF(OR(B2175=0,'Input and Summary Results'!E1757=0),FALSE,'Input and Summary Results'!$E1757)</f>
        <v>8.5836519999999999E-2</v>
      </c>
      <c r="E2175">
        <f t="shared" si="131"/>
        <v>-0.88009025735493029</v>
      </c>
      <c r="F2175">
        <f t="shared" si="132"/>
        <v>0.28265201700659526</v>
      </c>
      <c r="G2175">
        <f>IF('Input and Summary Results'!$J$4="yes",IF(C2175=FALSE,FALSE,IF('Data Transformation'!E2175&lt;$R$10,E2175,$R$10)),IF(C2175=FALSE,FALSE,IF(C2175&lt;$R$10,C2175,$R$10)))</f>
        <v>0.13179827999999999</v>
      </c>
      <c r="H2175">
        <f>IF('Input and Summary Results'!$J$4="yes",'Data Transformation'!F2175,'Data Transformation'!D2175)</f>
        <v>8.5836519999999999E-2</v>
      </c>
      <c r="I2175">
        <f t="shared" si="130"/>
        <v>116</v>
      </c>
    </row>
    <row r="2176" spans="2:9" x14ac:dyDescent="0.25">
      <c r="B2176">
        <f>IF('Input and Summary Results'!D1758=0,FALSE,'Input and Summary Results'!$B1758)</f>
        <v>116</v>
      </c>
      <c r="C2176">
        <f>IF(OR(B2176=0,'Input and Summary Results'!D1758=0,'Input and Summary Results'!D1758=""),FALSE,'Input and Summary Results'!$D1758)</f>
        <v>0.14651528999999999</v>
      </c>
      <c r="D2176">
        <f>IF(OR(B2176=0,'Input and Summary Results'!E1758=0),FALSE,'Input and Summary Results'!$E1758)</f>
        <v>8.3675459999999993E-2</v>
      </c>
      <c r="E2176">
        <f t="shared" si="131"/>
        <v>-0.83411705096768929</v>
      </c>
      <c r="F2176">
        <f t="shared" si="132"/>
        <v>0.2478591117691539</v>
      </c>
      <c r="G2176">
        <f>IF('Input and Summary Results'!$J$4="yes",IF(C2176=FALSE,FALSE,IF('Data Transformation'!E2176&lt;$R$10,E2176,$R$10)),IF(C2176=FALSE,FALSE,IF(C2176&lt;$R$10,C2176,$R$10)))</f>
        <v>0.14651528999999999</v>
      </c>
      <c r="H2176">
        <f>IF('Input and Summary Results'!$J$4="yes",'Data Transformation'!F2176,'Data Transformation'!D2176)</f>
        <v>8.3675459999999993E-2</v>
      </c>
      <c r="I2176">
        <f t="shared" si="130"/>
        <v>116</v>
      </c>
    </row>
    <row r="2177" spans="2:9" x14ac:dyDescent="0.25">
      <c r="B2177">
        <f>IF('Input and Summary Results'!D1759=0,FALSE,'Input and Summary Results'!$B1759)</f>
        <v>116</v>
      </c>
      <c r="C2177">
        <f>IF(OR(B2177=0,'Input and Summary Results'!D1759=0,'Input and Summary Results'!D1759=""),FALSE,'Input and Summary Results'!$D1759)</f>
        <v>0.20911752</v>
      </c>
      <c r="D2177">
        <f>IF(OR(B2177=0,'Input and Summary Results'!E1759=0),FALSE,'Input and Summary Results'!$E1759)</f>
        <v>7.9716270000000006E-2</v>
      </c>
      <c r="E2177">
        <f t="shared" si="131"/>
        <v>-0.67960958018769724</v>
      </c>
      <c r="F2177">
        <f t="shared" si="132"/>
        <v>0.16544219336572086</v>
      </c>
      <c r="G2177">
        <f>IF('Input and Summary Results'!$J$4="yes",IF(C2177=FALSE,FALSE,IF('Data Transformation'!E2177&lt;$R$10,E2177,$R$10)),IF(C2177=FALSE,FALSE,IF(C2177&lt;$R$10,C2177,$R$10)))</f>
        <v>0.20911752</v>
      </c>
      <c r="H2177">
        <f>IF('Input and Summary Results'!$J$4="yes",'Data Transformation'!F2177,'Data Transformation'!D2177)</f>
        <v>7.9716270000000006E-2</v>
      </c>
      <c r="I2177">
        <f t="shared" si="130"/>
        <v>116</v>
      </c>
    </row>
    <row r="2178" spans="2:9" x14ac:dyDescent="0.25">
      <c r="B2178">
        <f>IF('Input and Summary Results'!D1760=0,FALSE,'Input and Summary Results'!$B1760)</f>
        <v>116</v>
      </c>
      <c r="C2178">
        <f>IF(OR(B2178=0,'Input and Summary Results'!D1760=0,'Input and Summary Results'!D1760=""),FALSE,'Input and Summary Results'!$D1760)</f>
        <v>0.21018655999999999</v>
      </c>
      <c r="D2178">
        <f>IF(OR(B2178=0,'Input and Summary Results'!E1760=0),FALSE,'Input and Summary Results'!$E1760)</f>
        <v>6.5195639999999999E-2</v>
      </c>
      <c r="E2178">
        <f t="shared" si="131"/>
        <v>-0.6773950575963037</v>
      </c>
      <c r="F2178">
        <f t="shared" si="132"/>
        <v>0.13461806387620598</v>
      </c>
      <c r="G2178">
        <f>IF('Input and Summary Results'!$J$4="yes",IF(C2178=FALSE,FALSE,IF('Data Transformation'!E2178&lt;$R$10,E2178,$R$10)),IF(C2178=FALSE,FALSE,IF(C2178&lt;$R$10,C2178,$R$10)))</f>
        <v>0.21018655999999999</v>
      </c>
      <c r="H2178">
        <f>IF('Input and Summary Results'!$J$4="yes",'Data Transformation'!F2178,'Data Transformation'!D2178)</f>
        <v>6.5195639999999999E-2</v>
      </c>
      <c r="I2178">
        <f t="shared" si="130"/>
        <v>116</v>
      </c>
    </row>
    <row r="2179" spans="2:9" x14ac:dyDescent="0.25">
      <c r="B2179">
        <f>IF('Input and Summary Results'!D1761=0,FALSE,'Input and Summary Results'!$B1761)</f>
        <v>116</v>
      </c>
      <c r="C2179">
        <f>IF(OR(B2179=0,'Input and Summary Results'!D1761=0,'Input and Summary Results'!D1761=""),FALSE,'Input and Summary Results'!$D1761)</f>
        <v>0.25851349000000001</v>
      </c>
      <c r="D2179">
        <f>IF(OR(B2179=0,'Input and Summary Results'!E1761=0),FALSE,'Input and Summary Results'!$E1761)</f>
        <v>9.3011839999999998E-2</v>
      </c>
      <c r="E2179">
        <f t="shared" si="131"/>
        <v>-0.5875167892056371</v>
      </c>
      <c r="F2179">
        <f t="shared" si="132"/>
        <v>0.15615099451869996</v>
      </c>
      <c r="G2179">
        <f>IF('Input and Summary Results'!$J$4="yes",IF(C2179=FALSE,FALSE,IF('Data Transformation'!E2179&lt;$R$10,E2179,$R$10)),IF(C2179=FALSE,FALSE,IF(C2179&lt;$R$10,C2179,$R$10)))</f>
        <v>0.25851349000000001</v>
      </c>
      <c r="H2179">
        <f>IF('Input and Summary Results'!$J$4="yes",'Data Transformation'!F2179,'Data Transformation'!D2179)</f>
        <v>9.3011839999999998E-2</v>
      </c>
      <c r="I2179">
        <f t="shared" si="130"/>
        <v>116</v>
      </c>
    </row>
    <row r="2180" spans="2:9" x14ac:dyDescent="0.25">
      <c r="B2180">
        <f>IF('Input and Summary Results'!D1762=0,FALSE,'Input and Summary Results'!$B1762)</f>
        <v>116</v>
      </c>
      <c r="C2180">
        <f>IF(OR(B2180=0,'Input and Summary Results'!D1762=0,'Input and Summary Results'!D1762=""),FALSE,'Input and Summary Results'!$D1762)</f>
        <v>0.36378178999999999</v>
      </c>
      <c r="D2180">
        <f>IF(OR(B2180=0,'Input and Summary Results'!E1762=0),FALSE,'Input and Summary Results'!$E1762)</f>
        <v>7.1297189999999996E-2</v>
      </c>
      <c r="E2180">
        <f t="shared" si="131"/>
        <v>-0.43915904441616366</v>
      </c>
      <c r="F2180">
        <f t="shared" si="132"/>
        <v>8.5059179185412212E-2</v>
      </c>
      <c r="G2180">
        <f>IF('Input and Summary Results'!$J$4="yes",IF(C2180=FALSE,FALSE,IF('Data Transformation'!E2180&lt;$R$10,E2180,$R$10)),IF(C2180=FALSE,FALSE,IF(C2180&lt;$R$10,C2180,$R$10)))</f>
        <v>0.36378178999999999</v>
      </c>
      <c r="H2180">
        <f>IF('Input and Summary Results'!$J$4="yes",'Data Transformation'!F2180,'Data Transformation'!D2180)</f>
        <v>7.1297189999999996E-2</v>
      </c>
      <c r="I2180">
        <f t="shared" si="130"/>
        <v>116</v>
      </c>
    </row>
    <row r="2181" spans="2:9" x14ac:dyDescent="0.25">
      <c r="B2181">
        <f>IF('Input and Summary Results'!D1763=0,FALSE,'Input and Summary Results'!$B1763)</f>
        <v>116</v>
      </c>
      <c r="C2181">
        <f>IF(OR(B2181=0,'Input and Summary Results'!D1763=0,'Input and Summary Results'!D1763=""),FALSE,'Input and Summary Results'!$D1763)</f>
        <v>0.70231831</v>
      </c>
      <c r="D2181">
        <f>IF(OR(B2181=0,'Input and Summary Results'!E1763=0),FALSE,'Input and Summary Results'!$E1763)</f>
        <v>8.0597340000000003E-2</v>
      </c>
      <c r="E2181">
        <f t="shared" si="131"/>
        <v>-0.15346600903166119</v>
      </c>
      <c r="F2181">
        <f t="shared" si="132"/>
        <v>4.9805401713077943E-2</v>
      </c>
      <c r="G2181">
        <f>IF('Input and Summary Results'!$J$4="yes",IF(C2181=FALSE,FALSE,IF('Data Transformation'!E2181&lt;$R$10,E2181,$R$10)),IF(C2181=FALSE,FALSE,IF(C2181&lt;$R$10,C2181,$R$10)))</f>
        <v>0.70231831</v>
      </c>
      <c r="H2181">
        <f>IF('Input and Summary Results'!$J$4="yes",'Data Transformation'!F2181,'Data Transformation'!D2181)</f>
        <v>8.0597340000000003E-2</v>
      </c>
      <c r="I2181">
        <f t="shared" ref="I2181:I2244" si="133">IF(G2181=FALSE,"",B2181)</f>
        <v>116</v>
      </c>
    </row>
    <row r="2182" spans="2:9" x14ac:dyDescent="0.25">
      <c r="B2182">
        <f>IF('Input and Summary Results'!D1764=0,FALSE,'Input and Summary Results'!$B1764)</f>
        <v>116</v>
      </c>
      <c r="C2182">
        <f>IF(OR(B2182=0,'Input and Summary Results'!D1764=0,'Input and Summary Results'!D1764=""),FALSE,'Input and Summary Results'!$D1764)</f>
        <v>0.75885913000000005</v>
      </c>
      <c r="D2182">
        <f>IF(OR(B2182=0,'Input and Summary Results'!E1764=0),FALSE,'Input and Summary Results'!$E1764)</f>
        <v>9.0202920000000006E-2</v>
      </c>
      <c r="E2182">
        <f t="shared" si="131"/>
        <v>-0.11983883641251603</v>
      </c>
      <c r="F2182">
        <f t="shared" si="132"/>
        <v>5.1588055980824797E-2</v>
      </c>
      <c r="G2182">
        <f>IF('Input and Summary Results'!$J$4="yes",IF(C2182=FALSE,FALSE,IF('Data Transformation'!E2182&lt;$R$10,E2182,$R$10)),IF(C2182=FALSE,FALSE,IF(C2182&lt;$R$10,C2182,$R$10)))</f>
        <v>0.75885913000000005</v>
      </c>
      <c r="H2182">
        <f>IF('Input and Summary Results'!$J$4="yes",'Data Transformation'!F2182,'Data Transformation'!D2182)</f>
        <v>9.0202920000000006E-2</v>
      </c>
      <c r="I2182">
        <f t="shared" si="133"/>
        <v>116</v>
      </c>
    </row>
    <row r="2183" spans="2:9" x14ac:dyDescent="0.25">
      <c r="B2183">
        <f>IF('Input and Summary Results'!D1765=0,FALSE,'Input and Summary Results'!$B1765)</f>
        <v>116</v>
      </c>
      <c r="C2183">
        <f>IF(OR(B2183=0,'Input and Summary Results'!D1765=0,'Input and Summary Results'!D1765=""),FALSE,'Input and Summary Results'!$D1765)</f>
        <v>0.76467722999999999</v>
      </c>
      <c r="D2183">
        <f>IF(OR(B2183=0,'Input and Summary Results'!E1765=0),FALSE,'Input and Summary Results'!$E1765)</f>
        <v>6.638811E-2</v>
      </c>
      <c r="E2183">
        <f t="shared" si="131"/>
        <v>-0.11652184172238622</v>
      </c>
      <c r="F2183">
        <f t="shared" si="132"/>
        <v>3.7679217596161454E-2</v>
      </c>
      <c r="G2183">
        <f>IF('Input and Summary Results'!$J$4="yes",IF(C2183=FALSE,FALSE,IF('Data Transformation'!E2183&lt;$R$10,E2183,$R$10)),IF(C2183=FALSE,FALSE,IF(C2183&lt;$R$10,C2183,$R$10)))</f>
        <v>0.76467722999999999</v>
      </c>
      <c r="H2183">
        <f>IF('Input and Summary Results'!$J$4="yes",'Data Transformation'!F2183,'Data Transformation'!D2183)</f>
        <v>6.638811E-2</v>
      </c>
      <c r="I2183">
        <f t="shared" si="133"/>
        <v>116</v>
      </c>
    </row>
    <row r="2184" spans="2:9" x14ac:dyDescent="0.25">
      <c r="B2184">
        <f>IF('Input and Summary Results'!D1766=0,FALSE,'Input and Summary Results'!$B1766)</f>
        <v>116</v>
      </c>
      <c r="C2184">
        <f>IF(OR(B2184=0,'Input and Summary Results'!D1766=0,'Input and Summary Results'!D1766=""),FALSE,'Input and Summary Results'!$D1766)</f>
        <v>0.92021763000000001</v>
      </c>
      <c r="D2184">
        <f>IF(OR(B2184=0,'Input and Summary Results'!E1766=0),FALSE,'Input and Summary Results'!$E1766)</f>
        <v>5.8720330000000001E-2</v>
      </c>
      <c r="E2184">
        <f t="shared" si="131"/>
        <v>-3.6109450555714219E-2</v>
      </c>
      <c r="F2184">
        <f t="shared" si="132"/>
        <v>2.7694126247070489E-2</v>
      </c>
      <c r="G2184">
        <f>IF('Input and Summary Results'!$J$4="yes",IF(C2184=FALSE,FALSE,IF('Data Transformation'!E2184&lt;$R$10,E2184,$R$10)),IF(C2184=FALSE,FALSE,IF(C2184&lt;$R$10,C2184,$R$10)))</f>
        <v>0.92021763000000001</v>
      </c>
      <c r="H2184">
        <f>IF('Input and Summary Results'!$J$4="yes",'Data Transformation'!F2184,'Data Transformation'!D2184)</f>
        <v>5.8720330000000001E-2</v>
      </c>
      <c r="I2184">
        <f t="shared" si="133"/>
        <v>116</v>
      </c>
    </row>
    <row r="2185" spans="2:9" x14ac:dyDescent="0.25">
      <c r="B2185">
        <f>IF('Input and Summary Results'!D1767=0,FALSE,'Input and Summary Results'!$B1767)</f>
        <v>117</v>
      </c>
      <c r="C2185">
        <f>IF(OR(B2185=0,'Input and Summary Results'!D1767=0,'Input and Summary Results'!D1767=""),FALSE,'Input and Summary Results'!$D1767)</f>
        <v>0.10995422000000001</v>
      </c>
      <c r="D2185">
        <f>IF(OR(B2185=0,'Input and Summary Results'!E1767=0),FALSE,'Input and Summary Results'!$E1767)</f>
        <v>0.10563446</v>
      </c>
      <c r="E2185">
        <f t="shared" si="131"/>
        <v>-0.9587880979308071</v>
      </c>
      <c r="F2185">
        <f t="shared" si="132"/>
        <v>0.41694948715929231</v>
      </c>
      <c r="G2185">
        <f>IF('Input and Summary Results'!$J$4="yes",IF(C2185=FALSE,FALSE,IF('Data Transformation'!E2185&lt;$R$10,E2185,$R$10)),IF(C2185=FALSE,FALSE,IF(C2185&lt;$R$10,C2185,$R$10)))</f>
        <v>0.10995422000000001</v>
      </c>
      <c r="H2185">
        <f>IF('Input and Summary Results'!$J$4="yes",'Data Transformation'!F2185,'Data Transformation'!D2185)</f>
        <v>0.10563446</v>
      </c>
      <c r="I2185">
        <f t="shared" si="133"/>
        <v>117</v>
      </c>
    </row>
    <row r="2186" spans="2:9" x14ac:dyDescent="0.25">
      <c r="B2186">
        <f>IF('Input and Summary Results'!D1768=0,FALSE,'Input and Summary Results'!$B1768)</f>
        <v>117</v>
      </c>
      <c r="C2186">
        <f>IF(OR(B2186=0,'Input and Summary Results'!D1768=0,'Input and Summary Results'!D1768=""),FALSE,'Input and Summary Results'!$D1768)</f>
        <v>0.11439359</v>
      </c>
      <c r="D2186">
        <f>IF(OR(B2186=0,'Input and Summary Results'!E1768=0),FALSE,'Input and Summary Results'!$E1768)</f>
        <v>6.2531989999999996E-2</v>
      </c>
      <c r="E2186">
        <f t="shared" si="131"/>
        <v>-0.94159831038235553</v>
      </c>
      <c r="F2186">
        <f t="shared" si="132"/>
        <v>0.23724129699924618</v>
      </c>
      <c r="G2186">
        <f>IF('Input and Summary Results'!$J$4="yes",IF(C2186=FALSE,FALSE,IF('Data Transformation'!E2186&lt;$R$10,E2186,$R$10)),IF(C2186=FALSE,FALSE,IF(C2186&lt;$R$10,C2186,$R$10)))</f>
        <v>0.11439359</v>
      </c>
      <c r="H2186">
        <f>IF('Input and Summary Results'!$J$4="yes",'Data Transformation'!F2186,'Data Transformation'!D2186)</f>
        <v>6.2531989999999996E-2</v>
      </c>
      <c r="I2186">
        <f t="shared" si="133"/>
        <v>117</v>
      </c>
    </row>
    <row r="2187" spans="2:9" x14ac:dyDescent="0.25">
      <c r="B2187">
        <f>IF('Input and Summary Results'!D1769=0,FALSE,'Input and Summary Results'!$B1769)</f>
        <v>117</v>
      </c>
      <c r="C2187">
        <f>IF(OR(B2187=0,'Input and Summary Results'!D1769=0,'Input and Summary Results'!D1769=""),FALSE,'Input and Summary Results'!$D1769)</f>
        <v>0.13252620000000001</v>
      </c>
      <c r="D2187">
        <f>IF(OR(B2187=0,'Input and Summary Results'!E1769=0),FALSE,'Input and Summary Results'!$E1769)</f>
        <v>8.5780739999999994E-2</v>
      </c>
      <c r="E2187">
        <f t="shared" si="131"/>
        <v>-0.87769825462827566</v>
      </c>
      <c r="F2187">
        <f t="shared" si="132"/>
        <v>0.28091683878357632</v>
      </c>
      <c r="G2187">
        <f>IF('Input and Summary Results'!$J$4="yes",IF(C2187=FALSE,FALSE,IF('Data Transformation'!E2187&lt;$R$10,E2187,$R$10)),IF(C2187=FALSE,FALSE,IF(C2187&lt;$R$10,C2187,$R$10)))</f>
        <v>0.13252620000000001</v>
      </c>
      <c r="H2187">
        <f>IF('Input and Summary Results'!$J$4="yes",'Data Transformation'!F2187,'Data Transformation'!D2187)</f>
        <v>8.5780739999999994E-2</v>
      </c>
      <c r="I2187">
        <f t="shared" si="133"/>
        <v>117</v>
      </c>
    </row>
    <row r="2188" spans="2:9" x14ac:dyDescent="0.25">
      <c r="B2188">
        <f>IF('Input and Summary Results'!D1770=0,FALSE,'Input and Summary Results'!$B1770)</f>
        <v>117</v>
      </c>
      <c r="C2188">
        <f>IF(OR(B2188=0,'Input and Summary Results'!D1770=0,'Input and Summary Results'!D1770=""),FALSE,'Input and Summary Results'!$D1770)</f>
        <v>0.13842093</v>
      </c>
      <c r="D2188">
        <f>IF(OR(B2188=0,'Input and Summary Results'!E1770=0),FALSE,'Input and Summary Results'!$E1770)</f>
        <v>8.9109079999999993E-2</v>
      </c>
      <c r="E2188">
        <f t="shared" si="131"/>
        <v>-0.85879823721842896</v>
      </c>
      <c r="F2188">
        <f t="shared" si="132"/>
        <v>0.27938940101038184</v>
      </c>
      <c r="G2188">
        <f>IF('Input and Summary Results'!$J$4="yes",IF(C2188=FALSE,FALSE,IF('Data Transformation'!E2188&lt;$R$10,E2188,$R$10)),IF(C2188=FALSE,FALSE,IF(C2188&lt;$R$10,C2188,$R$10)))</f>
        <v>0.13842093</v>
      </c>
      <c r="H2188">
        <f>IF('Input and Summary Results'!$J$4="yes",'Data Transformation'!F2188,'Data Transformation'!D2188)</f>
        <v>8.9109079999999993E-2</v>
      </c>
      <c r="I2188">
        <f t="shared" si="133"/>
        <v>117</v>
      </c>
    </row>
    <row r="2189" spans="2:9" x14ac:dyDescent="0.25">
      <c r="B2189">
        <f>IF('Input and Summary Results'!D1771=0,FALSE,'Input and Summary Results'!$B1771)</f>
        <v>117</v>
      </c>
      <c r="C2189">
        <f>IF(OR(B2189=0,'Input and Summary Results'!D1771=0,'Input and Summary Results'!D1771=""),FALSE,'Input and Summary Results'!$D1771)</f>
        <v>0.16438063</v>
      </c>
      <c r="D2189">
        <f>IF(OR(B2189=0,'Input and Summary Results'!E1771=0),FALSE,'Input and Summary Results'!$E1771)</f>
        <v>6.1489479999999999E-2</v>
      </c>
      <c r="E2189">
        <f t="shared" si="131"/>
        <v>-0.78414935942206987</v>
      </c>
      <c r="F2189">
        <f t="shared" si="132"/>
        <v>0.16234537074106603</v>
      </c>
      <c r="G2189">
        <f>IF('Input and Summary Results'!$J$4="yes",IF(C2189=FALSE,FALSE,IF('Data Transformation'!E2189&lt;$R$10,E2189,$R$10)),IF(C2189=FALSE,FALSE,IF(C2189&lt;$R$10,C2189,$R$10)))</f>
        <v>0.16438063</v>
      </c>
      <c r="H2189">
        <f>IF('Input and Summary Results'!$J$4="yes",'Data Transformation'!F2189,'Data Transformation'!D2189)</f>
        <v>6.1489479999999999E-2</v>
      </c>
      <c r="I2189">
        <f t="shared" si="133"/>
        <v>117</v>
      </c>
    </row>
    <row r="2190" spans="2:9" x14ac:dyDescent="0.25">
      <c r="B2190">
        <f>IF('Input and Summary Results'!D1772=0,FALSE,'Input and Summary Results'!$B1772)</f>
        <v>117</v>
      </c>
      <c r="C2190">
        <f>IF(OR(B2190=0,'Input and Summary Results'!D1772=0,'Input and Summary Results'!D1772=""),FALSE,'Input and Summary Results'!$D1772)</f>
        <v>0.18624304999999999</v>
      </c>
      <c r="D2190">
        <f>IF(OR(B2190=0,'Input and Summary Results'!E1772=0),FALSE,'Input and Summary Results'!$E1772)</f>
        <v>7.9453899999999994E-2</v>
      </c>
      <c r="E2190">
        <f t="shared" si="131"/>
        <v>-0.72991992477009149</v>
      </c>
      <c r="F2190">
        <f t="shared" si="132"/>
        <v>0.18515049340096179</v>
      </c>
      <c r="G2190">
        <f>IF('Input and Summary Results'!$J$4="yes",IF(C2190=FALSE,FALSE,IF('Data Transformation'!E2190&lt;$R$10,E2190,$R$10)),IF(C2190=FALSE,FALSE,IF(C2190&lt;$R$10,C2190,$R$10)))</f>
        <v>0.18624304999999999</v>
      </c>
      <c r="H2190">
        <f>IF('Input and Summary Results'!$J$4="yes",'Data Transformation'!F2190,'Data Transformation'!D2190)</f>
        <v>7.9453899999999994E-2</v>
      </c>
      <c r="I2190">
        <f t="shared" si="133"/>
        <v>117</v>
      </c>
    </row>
    <row r="2191" spans="2:9" x14ac:dyDescent="0.25">
      <c r="B2191">
        <f>IF('Input and Summary Results'!D1773=0,FALSE,'Input and Summary Results'!$B1773)</f>
        <v>117</v>
      </c>
      <c r="C2191">
        <f>IF(OR(B2191=0,'Input and Summary Results'!D1773=0,'Input and Summary Results'!D1773=""),FALSE,'Input and Summary Results'!$D1773)</f>
        <v>0.18711692999999999</v>
      </c>
      <c r="D2191">
        <f>IF(OR(B2191=0,'Input and Summary Results'!E1773=0),FALSE,'Input and Summary Results'!$E1773)</f>
        <v>7.5191209999999994E-2</v>
      </c>
      <c r="E2191">
        <f t="shared" si="131"/>
        <v>-0.72788691654625737</v>
      </c>
      <c r="F2191">
        <f t="shared" si="132"/>
        <v>0.17439889132426445</v>
      </c>
      <c r="G2191">
        <f>IF('Input and Summary Results'!$J$4="yes",IF(C2191=FALSE,FALSE,IF('Data Transformation'!E2191&lt;$R$10,E2191,$R$10)),IF(C2191=FALSE,FALSE,IF(C2191&lt;$R$10,C2191,$R$10)))</f>
        <v>0.18711692999999999</v>
      </c>
      <c r="H2191">
        <f>IF('Input and Summary Results'!$J$4="yes",'Data Transformation'!F2191,'Data Transformation'!D2191)</f>
        <v>7.5191209999999994E-2</v>
      </c>
      <c r="I2191">
        <f t="shared" si="133"/>
        <v>117</v>
      </c>
    </row>
    <row r="2192" spans="2:9" x14ac:dyDescent="0.25">
      <c r="B2192">
        <f>IF('Input and Summary Results'!D1774=0,FALSE,'Input and Summary Results'!$B1774)</f>
        <v>117</v>
      </c>
      <c r="C2192">
        <f>IF(OR(B2192=0,'Input and Summary Results'!D1774=0,'Input and Summary Results'!D1774=""),FALSE,'Input and Summary Results'!$D1774)</f>
        <v>0.22383615000000001</v>
      </c>
      <c r="D2192">
        <f>IF(OR(B2192=0,'Input and Summary Results'!E1774=0),FALSE,'Input and Summary Results'!$E1774)</f>
        <v>7.1031479999999994E-2</v>
      </c>
      <c r="E2192">
        <f t="shared" si="131"/>
        <v>-0.65006977268844668</v>
      </c>
      <c r="F2192">
        <f t="shared" si="132"/>
        <v>0.13772423408819351</v>
      </c>
      <c r="G2192">
        <f>IF('Input and Summary Results'!$J$4="yes",IF(C2192=FALSE,FALSE,IF('Data Transformation'!E2192&lt;$R$10,E2192,$R$10)),IF(C2192=FALSE,FALSE,IF(C2192&lt;$R$10,C2192,$R$10)))</f>
        <v>0.22383615000000001</v>
      </c>
      <c r="H2192">
        <f>IF('Input and Summary Results'!$J$4="yes",'Data Transformation'!F2192,'Data Transformation'!D2192)</f>
        <v>7.1031479999999994E-2</v>
      </c>
      <c r="I2192">
        <f t="shared" si="133"/>
        <v>117</v>
      </c>
    </row>
    <row r="2193" spans="2:9" x14ac:dyDescent="0.25">
      <c r="B2193">
        <f>IF('Input and Summary Results'!D1775=0,FALSE,'Input and Summary Results'!$B1775)</f>
        <v>117</v>
      </c>
      <c r="C2193">
        <f>IF(OR(B2193=0,'Input and Summary Results'!D1775=0,'Input and Summary Results'!D1775=""),FALSE,'Input and Summary Results'!$D1775)</f>
        <v>0.23472989999999999</v>
      </c>
      <c r="D2193">
        <f>IF(OR(B2193=0,'Input and Summary Results'!E1775=0),FALSE,'Input and Summary Results'!$E1775)</f>
        <v>7.3827130000000005E-2</v>
      </c>
      <c r="E2193">
        <f t="shared" si="131"/>
        <v>-0.62943158625172513</v>
      </c>
      <c r="F2193">
        <f t="shared" si="132"/>
        <v>0.13650146155219253</v>
      </c>
      <c r="G2193">
        <f>IF('Input and Summary Results'!$J$4="yes",IF(C2193=FALSE,FALSE,IF('Data Transformation'!E2193&lt;$R$10,E2193,$R$10)),IF(C2193=FALSE,FALSE,IF(C2193&lt;$R$10,C2193,$R$10)))</f>
        <v>0.23472989999999999</v>
      </c>
      <c r="H2193">
        <f>IF('Input and Summary Results'!$J$4="yes",'Data Transformation'!F2193,'Data Transformation'!D2193)</f>
        <v>7.3827130000000005E-2</v>
      </c>
      <c r="I2193">
        <f t="shared" si="133"/>
        <v>117</v>
      </c>
    </row>
    <row r="2194" spans="2:9" x14ac:dyDescent="0.25">
      <c r="B2194">
        <f>IF('Input and Summary Results'!D1776=0,FALSE,'Input and Summary Results'!$B1776)</f>
        <v>117</v>
      </c>
      <c r="C2194">
        <f>IF(OR(B2194=0,'Input and Summary Results'!D1776=0,'Input and Summary Results'!D1776=""),FALSE,'Input and Summary Results'!$D1776)</f>
        <v>0.27011041000000002</v>
      </c>
      <c r="D2194">
        <f>IF(OR(B2194=0,'Input and Summary Results'!E1776=0),FALSE,'Input and Summary Results'!$E1776)</f>
        <v>7.7249010000000007E-2</v>
      </c>
      <c r="E2194">
        <f t="shared" si="131"/>
        <v>-0.56845867786943105</v>
      </c>
      <c r="F2194">
        <f t="shared" si="132"/>
        <v>0.12411987505405661</v>
      </c>
      <c r="G2194">
        <f>IF('Input and Summary Results'!$J$4="yes",IF(C2194=FALSE,FALSE,IF('Data Transformation'!E2194&lt;$R$10,E2194,$R$10)),IF(C2194=FALSE,FALSE,IF(C2194&lt;$R$10,C2194,$R$10)))</f>
        <v>0.27011041000000002</v>
      </c>
      <c r="H2194">
        <f>IF('Input and Summary Results'!$J$4="yes",'Data Transformation'!F2194,'Data Transformation'!D2194)</f>
        <v>7.7249010000000007E-2</v>
      </c>
      <c r="I2194">
        <f t="shared" si="133"/>
        <v>117</v>
      </c>
    </row>
    <row r="2195" spans="2:9" x14ac:dyDescent="0.25">
      <c r="B2195">
        <f>IF('Input and Summary Results'!D1777=0,FALSE,'Input and Summary Results'!$B1777)</f>
        <v>117</v>
      </c>
      <c r="C2195">
        <f>IF(OR(B2195=0,'Input and Summary Results'!D1777=0,'Input and Summary Results'!D1777=""),FALSE,'Input and Summary Results'!$D1777)</f>
        <v>0.28932303999999998</v>
      </c>
      <c r="D2195">
        <f>IF(OR(B2195=0,'Input and Summary Results'!E1777=0),FALSE,'Input and Summary Results'!$E1777)</f>
        <v>8.2570160000000004E-2</v>
      </c>
      <c r="E2195">
        <f t="shared" si="131"/>
        <v>-0.53861698029450955</v>
      </c>
      <c r="F2195">
        <f t="shared" si="132"/>
        <v>0.12385964643534784</v>
      </c>
      <c r="G2195">
        <f>IF('Input and Summary Results'!$J$4="yes",IF(C2195=FALSE,FALSE,IF('Data Transformation'!E2195&lt;$R$10,E2195,$R$10)),IF(C2195=FALSE,FALSE,IF(C2195&lt;$R$10,C2195,$R$10)))</f>
        <v>0.28932303999999998</v>
      </c>
      <c r="H2195">
        <f>IF('Input and Summary Results'!$J$4="yes",'Data Transformation'!F2195,'Data Transformation'!D2195)</f>
        <v>8.2570160000000004E-2</v>
      </c>
      <c r="I2195">
        <f t="shared" si="133"/>
        <v>117</v>
      </c>
    </row>
    <row r="2196" spans="2:9" x14ac:dyDescent="0.25">
      <c r="B2196">
        <f>IF('Input and Summary Results'!D1778=0,FALSE,'Input and Summary Results'!$B1778)</f>
        <v>117</v>
      </c>
      <c r="C2196">
        <f>IF(OR(B2196=0,'Input and Summary Results'!D1778=0,'Input and Summary Results'!D1778=""),FALSE,'Input and Summary Results'!$D1778)</f>
        <v>0.63803019000000005</v>
      </c>
      <c r="D2196">
        <f>IF(OR(B2196=0,'Input and Summary Results'!E1778=0),FALSE,'Input and Summary Results'!$E1778)</f>
        <v>5.225892E-2</v>
      </c>
      <c r="E2196">
        <f t="shared" si="131"/>
        <v>-0.19515877105907975</v>
      </c>
      <c r="F2196">
        <f t="shared" si="132"/>
        <v>3.554748918699286E-2</v>
      </c>
      <c r="G2196">
        <f>IF('Input and Summary Results'!$J$4="yes",IF(C2196=FALSE,FALSE,IF('Data Transformation'!E2196&lt;$R$10,E2196,$R$10)),IF(C2196=FALSE,FALSE,IF(C2196&lt;$R$10,C2196,$R$10)))</f>
        <v>0.63803019000000005</v>
      </c>
      <c r="H2196">
        <f>IF('Input and Summary Results'!$J$4="yes",'Data Transformation'!F2196,'Data Transformation'!D2196)</f>
        <v>5.225892E-2</v>
      </c>
      <c r="I2196">
        <f t="shared" si="133"/>
        <v>117</v>
      </c>
    </row>
    <row r="2197" spans="2:9" x14ac:dyDescent="0.25">
      <c r="B2197">
        <f>IF('Input and Summary Results'!D1779=0,FALSE,'Input and Summary Results'!$B1779)</f>
        <v>117</v>
      </c>
      <c r="C2197">
        <f>IF(OR(B2197=0,'Input and Summary Results'!D1779=0,'Input and Summary Results'!D1779=""),FALSE,'Input and Summary Results'!$D1779)</f>
        <v>0.66956013999999997</v>
      </c>
      <c r="D2197">
        <f>IF(OR(B2197=0,'Input and Summary Results'!E1779=0),FALSE,'Input and Summary Results'!$E1779)</f>
        <v>5.70313E-2</v>
      </c>
      <c r="E2197">
        <f t="shared" si="131"/>
        <v>-0.17421040849943462</v>
      </c>
      <c r="F2197">
        <f t="shared" si="132"/>
        <v>3.6966932051839284E-2</v>
      </c>
      <c r="G2197">
        <f>IF('Input and Summary Results'!$J$4="yes",IF(C2197=FALSE,FALSE,IF('Data Transformation'!E2197&lt;$R$10,E2197,$R$10)),IF(C2197=FALSE,FALSE,IF(C2197&lt;$R$10,C2197,$R$10)))</f>
        <v>0.66956013999999997</v>
      </c>
      <c r="H2197">
        <f>IF('Input and Summary Results'!$J$4="yes",'Data Transformation'!F2197,'Data Transformation'!D2197)</f>
        <v>5.70313E-2</v>
      </c>
      <c r="I2197">
        <f t="shared" si="133"/>
        <v>117</v>
      </c>
    </row>
    <row r="2198" spans="2:9" x14ac:dyDescent="0.25">
      <c r="B2198">
        <f>IF('Input and Summary Results'!D1780=0,FALSE,'Input and Summary Results'!$B1780)</f>
        <v>117</v>
      </c>
      <c r="C2198">
        <f>IF(OR(B2198=0,'Input and Summary Results'!D1780=0,'Input and Summary Results'!D1780=""),FALSE,'Input and Summary Results'!$D1780)</f>
        <v>0.76342191000000004</v>
      </c>
      <c r="D2198">
        <f>IF(OR(B2198=0,'Input and Summary Results'!E1780=0),FALSE,'Input and Summary Results'!$E1780)</f>
        <v>4.6552719999999999E-2</v>
      </c>
      <c r="E2198">
        <f t="shared" si="131"/>
        <v>-0.11723538007521893</v>
      </c>
      <c r="F2198">
        <f t="shared" si="132"/>
        <v>2.6464894726429843E-2</v>
      </c>
      <c r="G2198">
        <f>IF('Input and Summary Results'!$J$4="yes",IF(C2198=FALSE,FALSE,IF('Data Transformation'!E2198&lt;$R$10,E2198,$R$10)),IF(C2198=FALSE,FALSE,IF(C2198&lt;$R$10,C2198,$R$10)))</f>
        <v>0.76342191000000004</v>
      </c>
      <c r="H2198">
        <f>IF('Input and Summary Results'!$J$4="yes",'Data Transformation'!F2198,'Data Transformation'!D2198)</f>
        <v>4.6552719999999999E-2</v>
      </c>
      <c r="I2198">
        <f t="shared" si="133"/>
        <v>117</v>
      </c>
    </row>
    <row r="2199" spans="2:9" x14ac:dyDescent="0.25">
      <c r="B2199">
        <f>IF('Input and Summary Results'!D1781=0,FALSE,'Input and Summary Results'!$B1781)</f>
        <v>117</v>
      </c>
      <c r="C2199">
        <f>IF(OR(B2199=0,'Input and Summary Results'!D1781=0,'Input and Summary Results'!D1781=""),FALSE,'Input and Summary Results'!$D1781)</f>
        <v>0.84008563000000003</v>
      </c>
      <c r="D2199">
        <f>IF(OR(B2199=0,'Input and Summary Results'!E1781=0),FALSE,'Input and Summary Results'!$E1781)</f>
        <v>6.0636519999999999E-2</v>
      </c>
      <c r="E2199">
        <f t="shared" si="131"/>
        <v>-7.567644400823674E-2</v>
      </c>
      <c r="F2199">
        <f t="shared" si="132"/>
        <v>3.1325675312408333E-2</v>
      </c>
      <c r="G2199">
        <f>IF('Input and Summary Results'!$J$4="yes",IF(C2199=FALSE,FALSE,IF('Data Transformation'!E2199&lt;$R$10,E2199,$R$10)),IF(C2199=FALSE,FALSE,IF(C2199&lt;$R$10,C2199,$R$10)))</f>
        <v>0.84008563000000003</v>
      </c>
      <c r="H2199">
        <f>IF('Input and Summary Results'!$J$4="yes",'Data Transformation'!F2199,'Data Transformation'!D2199)</f>
        <v>6.0636519999999999E-2</v>
      </c>
      <c r="I2199">
        <f t="shared" si="133"/>
        <v>117</v>
      </c>
    </row>
    <row r="2200" spans="2:9" x14ac:dyDescent="0.25">
      <c r="B2200">
        <f>IF('Input and Summary Results'!D1782=0,FALSE,'Input and Summary Results'!$B1782)</f>
        <v>118</v>
      </c>
      <c r="C2200">
        <f>IF(OR(B2200=0,'Input and Summary Results'!D1782=0,'Input and Summary Results'!D1782=""),FALSE,'Input and Summary Results'!$D1782)</f>
        <v>5.0668350000000001E-2</v>
      </c>
      <c r="D2200">
        <f>IF(OR(B2200=0,'Input and Summary Results'!E1782=0),FALSE,'Input and Summary Results'!$E1782)</f>
        <v>4.7912660000000003E-2</v>
      </c>
      <c r="E2200">
        <f t="shared" si="131"/>
        <v>-1.2952632381518534</v>
      </c>
      <c r="F2200">
        <f t="shared" si="132"/>
        <v>0.41039612381299173</v>
      </c>
      <c r="G2200">
        <f>IF('Input and Summary Results'!$J$4="yes",IF(C2200=FALSE,FALSE,IF('Data Transformation'!E2200&lt;$R$10,E2200,$R$10)),IF(C2200=FALSE,FALSE,IF(C2200&lt;$R$10,C2200,$R$10)))</f>
        <v>5.0668350000000001E-2</v>
      </c>
      <c r="H2200">
        <f>IF('Input and Summary Results'!$J$4="yes",'Data Transformation'!F2200,'Data Transformation'!D2200)</f>
        <v>4.7912660000000003E-2</v>
      </c>
      <c r="I2200">
        <f t="shared" si="133"/>
        <v>118</v>
      </c>
    </row>
    <row r="2201" spans="2:9" x14ac:dyDescent="0.25">
      <c r="B2201">
        <f>IF('Input and Summary Results'!D1783=0,FALSE,'Input and Summary Results'!$B1783)</f>
        <v>118</v>
      </c>
      <c r="C2201">
        <f>IF(OR(B2201=0,'Input and Summary Results'!D1783=0,'Input and Summary Results'!D1783=""),FALSE,'Input and Summary Results'!$D1783)</f>
        <v>7.6222090000000006E-2</v>
      </c>
      <c r="D2201">
        <f>IF(OR(B2201=0,'Input and Summary Results'!E1783=0),FALSE,'Input and Summary Results'!$E1783)</f>
        <v>6.8329920000000002E-2</v>
      </c>
      <c r="E2201">
        <f t="shared" si="131"/>
        <v>-1.1179191471012053</v>
      </c>
      <c r="F2201">
        <f t="shared" si="132"/>
        <v>0.38906287245600318</v>
      </c>
      <c r="G2201">
        <f>IF('Input and Summary Results'!$J$4="yes",IF(C2201=FALSE,FALSE,IF('Data Transformation'!E2201&lt;$R$10,E2201,$R$10)),IF(C2201=FALSE,FALSE,IF(C2201&lt;$R$10,C2201,$R$10)))</f>
        <v>7.6222090000000006E-2</v>
      </c>
      <c r="H2201">
        <f>IF('Input and Summary Results'!$J$4="yes",'Data Transformation'!F2201,'Data Transformation'!D2201)</f>
        <v>6.8329920000000002E-2</v>
      </c>
      <c r="I2201">
        <f t="shared" si="133"/>
        <v>118</v>
      </c>
    </row>
    <row r="2202" spans="2:9" x14ac:dyDescent="0.25">
      <c r="B2202">
        <f>IF('Input and Summary Results'!D1784=0,FALSE,'Input and Summary Results'!$B1784)</f>
        <v>118</v>
      </c>
      <c r="C2202">
        <f>IF(OR(B2202=0,'Input and Summary Results'!D1784=0,'Input and Summary Results'!D1784=""),FALSE,'Input and Summary Results'!$D1784)</f>
        <v>8.0076830000000002E-2</v>
      </c>
      <c r="D2202">
        <f>IF(OR(B2202=0,'Input and Summary Results'!E1784=0),FALSE,'Input and Summary Results'!$E1784)</f>
        <v>7.0961410000000003E-2</v>
      </c>
      <c r="E2202">
        <f t="shared" si="131"/>
        <v>-1.0964931275961358</v>
      </c>
      <c r="F2202">
        <f t="shared" si="132"/>
        <v>0.38459629258550815</v>
      </c>
      <c r="G2202">
        <f>IF('Input and Summary Results'!$J$4="yes",IF(C2202=FALSE,FALSE,IF('Data Transformation'!E2202&lt;$R$10,E2202,$R$10)),IF(C2202=FALSE,FALSE,IF(C2202&lt;$R$10,C2202,$R$10)))</f>
        <v>8.0076830000000002E-2</v>
      </c>
      <c r="H2202">
        <f>IF('Input and Summary Results'!$J$4="yes",'Data Transformation'!F2202,'Data Transformation'!D2202)</f>
        <v>7.0961410000000003E-2</v>
      </c>
      <c r="I2202">
        <f t="shared" si="133"/>
        <v>118</v>
      </c>
    </row>
    <row r="2203" spans="2:9" x14ac:dyDescent="0.25">
      <c r="B2203">
        <f>IF('Input and Summary Results'!D1785=0,FALSE,'Input and Summary Results'!$B1785)</f>
        <v>118</v>
      </c>
      <c r="C2203">
        <f>IF(OR(B2203=0,'Input and Summary Results'!D1785=0,'Input and Summary Results'!D1785=""),FALSE,'Input and Summary Results'!$D1785)</f>
        <v>8.899514E-2</v>
      </c>
      <c r="D2203">
        <f>IF(OR(B2203=0,'Input and Summary Results'!E1785=0),FALSE,'Input and Summary Results'!$E1785)</f>
        <v>7.2355230000000006E-2</v>
      </c>
      <c r="E2203">
        <f t="shared" si="131"/>
        <v>-1.0506337094091611</v>
      </c>
      <c r="F2203">
        <f t="shared" si="132"/>
        <v>0.35285263689680141</v>
      </c>
      <c r="G2203">
        <f>IF('Input and Summary Results'!$J$4="yes",IF(C2203=FALSE,FALSE,IF('Data Transformation'!E2203&lt;$R$10,E2203,$R$10)),IF(C2203=FALSE,FALSE,IF(C2203&lt;$R$10,C2203,$R$10)))</f>
        <v>8.899514E-2</v>
      </c>
      <c r="H2203">
        <f>IF('Input and Summary Results'!$J$4="yes",'Data Transformation'!F2203,'Data Transformation'!D2203)</f>
        <v>7.2355230000000006E-2</v>
      </c>
      <c r="I2203">
        <f t="shared" si="133"/>
        <v>118</v>
      </c>
    </row>
    <row r="2204" spans="2:9" x14ac:dyDescent="0.25">
      <c r="B2204">
        <f>IF('Input and Summary Results'!D1786=0,FALSE,'Input and Summary Results'!$B1786)</f>
        <v>118</v>
      </c>
      <c r="C2204">
        <f>IF(OR(B2204=0,'Input and Summary Results'!D1786=0,'Input and Summary Results'!D1786=""),FALSE,'Input and Summary Results'!$D1786)</f>
        <v>8.9049100000000006E-2</v>
      </c>
      <c r="D2204">
        <f>IF(OR(B2204=0,'Input and Summary Results'!E1786=0),FALSE,'Input and Summary Results'!$E1786)</f>
        <v>0.10318811999999999</v>
      </c>
      <c r="E2204">
        <f t="shared" si="131"/>
        <v>-1.0503704654989847</v>
      </c>
      <c r="F2204">
        <f t="shared" si="132"/>
        <v>0.50290956427409139</v>
      </c>
      <c r="G2204">
        <f>IF('Input and Summary Results'!$J$4="yes",IF(C2204=FALSE,FALSE,IF('Data Transformation'!E2204&lt;$R$10,E2204,$R$10)),IF(C2204=FALSE,FALSE,IF(C2204&lt;$R$10,C2204,$R$10)))</f>
        <v>8.9049100000000006E-2</v>
      </c>
      <c r="H2204">
        <f>IF('Input and Summary Results'!$J$4="yes",'Data Transformation'!F2204,'Data Transformation'!D2204)</f>
        <v>0.10318811999999999</v>
      </c>
      <c r="I2204">
        <f t="shared" si="133"/>
        <v>118</v>
      </c>
    </row>
    <row r="2205" spans="2:9" x14ac:dyDescent="0.25">
      <c r="B2205">
        <f>IF('Input and Summary Results'!D1787=0,FALSE,'Input and Summary Results'!$B1787)</f>
        <v>118</v>
      </c>
      <c r="C2205">
        <f>IF(OR(B2205=0,'Input and Summary Results'!D1787=0,'Input and Summary Results'!D1787=""),FALSE,'Input and Summary Results'!$D1787)</f>
        <v>9.2000180000000001E-2</v>
      </c>
      <c r="D2205">
        <f>IF(OR(B2205=0,'Input and Summary Results'!E1787=0),FALSE,'Input and Summary Results'!$E1787)</f>
        <v>0.10952317</v>
      </c>
      <c r="E2205">
        <f t="shared" si="131"/>
        <v>-1.0362113229486809</v>
      </c>
      <c r="F2205">
        <f t="shared" si="132"/>
        <v>0.51666263892092379</v>
      </c>
      <c r="G2205">
        <f>IF('Input and Summary Results'!$J$4="yes",IF(C2205=FALSE,FALSE,IF('Data Transformation'!E2205&lt;$R$10,E2205,$R$10)),IF(C2205=FALSE,FALSE,IF(C2205&lt;$R$10,C2205,$R$10)))</f>
        <v>9.2000180000000001E-2</v>
      </c>
      <c r="H2205">
        <f>IF('Input and Summary Results'!$J$4="yes",'Data Transformation'!F2205,'Data Transformation'!D2205)</f>
        <v>0.10952317</v>
      </c>
      <c r="I2205">
        <f t="shared" si="133"/>
        <v>118</v>
      </c>
    </row>
    <row r="2206" spans="2:9" x14ac:dyDescent="0.25">
      <c r="B2206">
        <f>IF('Input and Summary Results'!D1788=0,FALSE,'Input and Summary Results'!$B1788)</f>
        <v>118</v>
      </c>
      <c r="C2206">
        <f>IF(OR(B2206=0,'Input and Summary Results'!D1788=0,'Input and Summary Results'!D1788=""),FALSE,'Input and Summary Results'!$D1788)</f>
        <v>9.4470399999999996E-2</v>
      </c>
      <c r="D2206">
        <f>IF(OR(B2206=0,'Input and Summary Results'!E1788=0),FALSE,'Input and Summary Results'!$E1788)</f>
        <v>6.6279060000000001E-2</v>
      </c>
      <c r="E2206">
        <f t="shared" si="131"/>
        <v>-1.0247042457803981</v>
      </c>
      <c r="F2206">
        <f t="shared" si="132"/>
        <v>0.30448809404850619</v>
      </c>
      <c r="G2206">
        <f>IF('Input and Summary Results'!$J$4="yes",IF(C2206=FALSE,FALSE,IF('Data Transformation'!E2206&lt;$R$10,E2206,$R$10)),IF(C2206=FALSE,FALSE,IF(C2206&lt;$R$10,C2206,$R$10)))</f>
        <v>9.4470399999999996E-2</v>
      </c>
      <c r="H2206">
        <f>IF('Input and Summary Results'!$J$4="yes",'Data Transformation'!F2206,'Data Transformation'!D2206)</f>
        <v>6.6279060000000001E-2</v>
      </c>
      <c r="I2206">
        <f t="shared" si="133"/>
        <v>118</v>
      </c>
    </row>
    <row r="2207" spans="2:9" x14ac:dyDescent="0.25">
      <c r="B2207">
        <f>IF('Input and Summary Results'!D1789=0,FALSE,'Input and Summary Results'!$B1789)</f>
        <v>118</v>
      </c>
      <c r="C2207">
        <f>IF(OR(B2207=0,'Input and Summary Results'!D1789=0,'Input and Summary Results'!D1789=""),FALSE,'Input and Summary Results'!$D1789)</f>
        <v>0.10078602</v>
      </c>
      <c r="D2207">
        <f>IF(OR(B2207=0,'Input and Summary Results'!E1789=0),FALSE,'Input and Summary Results'!$E1789)</f>
        <v>5.066089E-2</v>
      </c>
      <c r="E2207">
        <f t="shared" si="131"/>
        <v>-0.99659970457621938</v>
      </c>
      <c r="F2207">
        <f t="shared" si="132"/>
        <v>0.21815353220615316</v>
      </c>
      <c r="G2207">
        <f>IF('Input and Summary Results'!$J$4="yes",IF(C2207=FALSE,FALSE,IF('Data Transformation'!E2207&lt;$R$10,E2207,$R$10)),IF(C2207=FALSE,FALSE,IF(C2207&lt;$R$10,C2207,$R$10)))</f>
        <v>0.10078602</v>
      </c>
      <c r="H2207">
        <f>IF('Input and Summary Results'!$J$4="yes",'Data Transformation'!F2207,'Data Transformation'!D2207)</f>
        <v>5.066089E-2</v>
      </c>
      <c r="I2207">
        <f t="shared" si="133"/>
        <v>118</v>
      </c>
    </row>
    <row r="2208" spans="2:9" x14ac:dyDescent="0.25">
      <c r="B2208">
        <f>IF('Input and Summary Results'!D1790=0,FALSE,'Input and Summary Results'!$B1790)</f>
        <v>118</v>
      </c>
      <c r="C2208">
        <f>IF(OR(B2208=0,'Input and Summary Results'!D1790=0,'Input and Summary Results'!D1790=""),FALSE,'Input and Summary Results'!$D1790)</f>
        <v>0.11049568999999999</v>
      </c>
      <c r="D2208">
        <f>IF(OR(B2208=0,'Input and Summary Results'!E1790=0),FALSE,'Input and Summary Results'!$E1790)</f>
        <v>7.3427919999999994E-2</v>
      </c>
      <c r="E2208">
        <f t="shared" si="131"/>
        <v>-0.95665466175916436</v>
      </c>
      <c r="F2208">
        <f t="shared" si="132"/>
        <v>0.28840688066656717</v>
      </c>
      <c r="G2208">
        <f>IF('Input and Summary Results'!$J$4="yes",IF(C2208=FALSE,FALSE,IF('Data Transformation'!E2208&lt;$R$10,E2208,$R$10)),IF(C2208=FALSE,FALSE,IF(C2208&lt;$R$10,C2208,$R$10)))</f>
        <v>0.11049568999999999</v>
      </c>
      <c r="H2208">
        <f>IF('Input and Summary Results'!$J$4="yes",'Data Transformation'!F2208,'Data Transformation'!D2208)</f>
        <v>7.3427919999999994E-2</v>
      </c>
      <c r="I2208">
        <f t="shared" si="133"/>
        <v>118</v>
      </c>
    </row>
    <row r="2209" spans="2:9" x14ac:dyDescent="0.25">
      <c r="B2209">
        <f>IF('Input and Summary Results'!D1791=0,FALSE,'Input and Summary Results'!$B1791)</f>
        <v>118</v>
      </c>
      <c r="C2209">
        <f>IF(OR(B2209=0,'Input and Summary Results'!D1791=0,'Input and Summary Results'!D1791=""),FALSE,'Input and Summary Results'!$D1791)</f>
        <v>0.20511691000000001</v>
      </c>
      <c r="D2209">
        <f>IF(OR(B2209=0,'Input and Summary Results'!E1791=0),FALSE,'Input and Summary Results'!$E1791)</f>
        <v>7.8148469999999998E-2</v>
      </c>
      <c r="E2209">
        <f t="shared" si="131"/>
        <v>-0.68799853457575166</v>
      </c>
      <c r="F2209">
        <f t="shared" si="132"/>
        <v>0.16535173028883868</v>
      </c>
      <c r="G2209">
        <f>IF('Input and Summary Results'!$J$4="yes",IF(C2209=FALSE,FALSE,IF('Data Transformation'!E2209&lt;$R$10,E2209,$R$10)),IF(C2209=FALSE,FALSE,IF(C2209&lt;$R$10,C2209,$R$10)))</f>
        <v>0.20511691000000001</v>
      </c>
      <c r="H2209">
        <f>IF('Input and Summary Results'!$J$4="yes",'Data Transformation'!F2209,'Data Transformation'!D2209)</f>
        <v>7.8148469999999998E-2</v>
      </c>
      <c r="I2209">
        <f t="shared" si="133"/>
        <v>118</v>
      </c>
    </row>
    <row r="2210" spans="2:9" x14ac:dyDescent="0.25">
      <c r="B2210">
        <f>IF('Input and Summary Results'!D1792=0,FALSE,'Input and Summary Results'!$B1792)</f>
        <v>118</v>
      </c>
      <c r="C2210">
        <f>IF(OR(B2210=0,'Input and Summary Results'!D1792=0,'Input and Summary Results'!D1792=""),FALSE,'Input and Summary Results'!$D1792)</f>
        <v>0.23292305999999999</v>
      </c>
      <c r="D2210">
        <f>IF(OR(B2210=0,'Input and Summary Results'!E1792=0),FALSE,'Input and Summary Results'!$E1792)</f>
        <v>0.10836322</v>
      </c>
      <c r="E2210">
        <f t="shared" si="131"/>
        <v>-0.63278751303256309</v>
      </c>
      <c r="F2210">
        <f t="shared" si="132"/>
        <v>0.20191061151266002</v>
      </c>
      <c r="G2210">
        <f>IF('Input and Summary Results'!$J$4="yes",IF(C2210=FALSE,FALSE,IF('Data Transformation'!E2210&lt;$R$10,E2210,$R$10)),IF(C2210=FALSE,FALSE,IF(C2210&lt;$R$10,C2210,$R$10)))</f>
        <v>0.23292305999999999</v>
      </c>
      <c r="H2210">
        <f>IF('Input and Summary Results'!$J$4="yes",'Data Transformation'!F2210,'Data Transformation'!D2210)</f>
        <v>0.10836322</v>
      </c>
      <c r="I2210">
        <f t="shared" si="133"/>
        <v>118</v>
      </c>
    </row>
    <row r="2211" spans="2:9" x14ac:dyDescent="0.25">
      <c r="B2211">
        <f>IF('Input and Summary Results'!D1793=0,FALSE,'Input and Summary Results'!$B1793)</f>
        <v>118</v>
      </c>
      <c r="C2211">
        <f>IF(OR(B2211=0,'Input and Summary Results'!D1793=0,'Input and Summary Results'!D1793=""),FALSE,'Input and Summary Results'!$D1793)</f>
        <v>0.23532004000000001</v>
      </c>
      <c r="D2211">
        <f>IF(OR(B2211=0,'Input and Summary Results'!E1793=0),FALSE,'Input and Summary Results'!$E1793)</f>
        <v>8.6367609999999997E-2</v>
      </c>
      <c r="E2211">
        <f t="shared" si="131"/>
        <v>-0.62834108646265585</v>
      </c>
      <c r="F2211">
        <f t="shared" si="132"/>
        <v>0.15928750794025021</v>
      </c>
      <c r="G2211">
        <f>IF('Input and Summary Results'!$J$4="yes",IF(C2211=FALSE,FALSE,IF('Data Transformation'!E2211&lt;$R$10,E2211,$R$10)),IF(C2211=FALSE,FALSE,IF(C2211&lt;$R$10,C2211,$R$10)))</f>
        <v>0.23532004000000001</v>
      </c>
      <c r="H2211">
        <f>IF('Input and Summary Results'!$J$4="yes",'Data Transformation'!F2211,'Data Transformation'!D2211)</f>
        <v>8.6367609999999997E-2</v>
      </c>
      <c r="I2211">
        <f t="shared" si="133"/>
        <v>118</v>
      </c>
    </row>
    <row r="2212" spans="2:9" x14ac:dyDescent="0.25">
      <c r="B2212">
        <f>IF('Input and Summary Results'!D1794=0,FALSE,'Input and Summary Results'!$B1794)</f>
        <v>118</v>
      </c>
      <c r="C2212">
        <f>IF(OR(B2212=0,'Input and Summary Results'!D1794=0,'Input and Summary Results'!D1794=""),FALSE,'Input and Summary Results'!$D1794)</f>
        <v>0.30954148999999997</v>
      </c>
      <c r="D2212">
        <f>IF(OR(B2212=0,'Input and Summary Results'!E1794=0),FALSE,'Input and Summary Results'!$E1794)</f>
        <v>8.4242170000000005E-2</v>
      </c>
      <c r="E2212">
        <f t="shared" si="131"/>
        <v>-0.50928113123060836</v>
      </c>
      <c r="F2212">
        <f t="shared" si="132"/>
        <v>0.1181137358355418</v>
      </c>
      <c r="G2212">
        <f>IF('Input and Summary Results'!$J$4="yes",IF(C2212=FALSE,FALSE,IF('Data Transformation'!E2212&lt;$R$10,E2212,$R$10)),IF(C2212=FALSE,FALSE,IF(C2212&lt;$R$10,C2212,$R$10)))</f>
        <v>0.30954148999999997</v>
      </c>
      <c r="H2212">
        <f>IF('Input and Summary Results'!$J$4="yes",'Data Transformation'!F2212,'Data Transformation'!D2212)</f>
        <v>8.4242170000000005E-2</v>
      </c>
      <c r="I2212">
        <f t="shared" si="133"/>
        <v>118</v>
      </c>
    </row>
    <row r="2213" spans="2:9" x14ac:dyDescent="0.25">
      <c r="B2213">
        <f>IF('Input and Summary Results'!D1795=0,FALSE,'Input and Summary Results'!$B1795)</f>
        <v>118</v>
      </c>
      <c r="C2213">
        <f>IF(OR(B2213=0,'Input and Summary Results'!D1795=0,'Input and Summary Results'!D1795=""),FALSE,'Input and Summary Results'!$D1795)</f>
        <v>0.34976485000000002</v>
      </c>
      <c r="D2213">
        <f>IF(OR(B2213=0,'Input and Summary Results'!E1795=0),FALSE,'Input and Summary Results'!$E1795)</f>
        <v>7.4641200000000005E-2</v>
      </c>
      <c r="E2213">
        <f t="shared" si="131"/>
        <v>-0.4562238375619514</v>
      </c>
      <c r="F2213">
        <f t="shared" si="132"/>
        <v>9.2617313603696877E-2</v>
      </c>
      <c r="G2213">
        <f>IF('Input and Summary Results'!$J$4="yes",IF(C2213=FALSE,FALSE,IF('Data Transformation'!E2213&lt;$R$10,E2213,$R$10)),IF(C2213=FALSE,FALSE,IF(C2213&lt;$R$10,C2213,$R$10)))</f>
        <v>0.34976485000000002</v>
      </c>
      <c r="H2213">
        <f>IF('Input and Summary Results'!$J$4="yes",'Data Transformation'!F2213,'Data Transformation'!D2213)</f>
        <v>7.4641200000000005E-2</v>
      </c>
      <c r="I2213">
        <f t="shared" si="133"/>
        <v>118</v>
      </c>
    </row>
    <row r="2214" spans="2:9" x14ac:dyDescent="0.25">
      <c r="B2214">
        <f>IF('Input and Summary Results'!D1796=0,FALSE,'Input and Summary Results'!$B1796)</f>
        <v>118</v>
      </c>
      <c r="C2214">
        <f>IF(OR(B2214=0,'Input and Summary Results'!D1796=0,'Input and Summary Results'!D1796=""),FALSE,'Input and Summary Results'!$D1796)</f>
        <v>0.55692640999999998</v>
      </c>
      <c r="D2214">
        <f>IF(OR(B2214=0,'Input and Summary Results'!E1796=0),FALSE,'Input and Summary Results'!$E1796)</f>
        <v>6.5414159999999999E-2</v>
      </c>
      <c r="E2214">
        <f t="shared" si="131"/>
        <v>-0.25420218694897301</v>
      </c>
      <c r="F2214">
        <f t="shared" si="132"/>
        <v>5.0975757174094152E-2</v>
      </c>
      <c r="G2214">
        <f>IF('Input and Summary Results'!$J$4="yes",IF(C2214=FALSE,FALSE,IF('Data Transformation'!E2214&lt;$R$10,E2214,$R$10)),IF(C2214=FALSE,FALSE,IF(C2214&lt;$R$10,C2214,$R$10)))</f>
        <v>0.55692640999999998</v>
      </c>
      <c r="H2214">
        <f>IF('Input and Summary Results'!$J$4="yes",'Data Transformation'!F2214,'Data Transformation'!D2214)</f>
        <v>6.5414159999999999E-2</v>
      </c>
      <c r="I2214">
        <f t="shared" si="133"/>
        <v>118</v>
      </c>
    </row>
    <row r="2215" spans="2:9" x14ac:dyDescent="0.25">
      <c r="B2215">
        <f>IF('Input and Summary Results'!D1797=0,FALSE,'Input and Summary Results'!$B1797)</f>
        <v>119</v>
      </c>
      <c r="C2215">
        <f>IF(OR(B2215=0,'Input and Summary Results'!D1797=0,'Input and Summary Results'!D1797=""),FALSE,'Input and Summary Results'!$D1797)</f>
        <v>6.7101850000000005E-2</v>
      </c>
      <c r="D2215">
        <f>IF(OR(B2215=0,'Input and Summary Results'!E1797=0),FALSE,'Input and Summary Results'!$E1797)</f>
        <v>6.3304920000000001E-2</v>
      </c>
      <c r="E2215">
        <f t="shared" si="131"/>
        <v>-1.1732655061541686</v>
      </c>
      <c r="F2215">
        <f t="shared" si="132"/>
        <v>0.40944229227659146</v>
      </c>
      <c r="G2215">
        <f>IF('Input and Summary Results'!$J$4="yes",IF(C2215=FALSE,FALSE,IF('Data Transformation'!E2215&lt;$R$10,E2215,$R$10)),IF(C2215=FALSE,FALSE,IF(C2215&lt;$R$10,C2215,$R$10)))</f>
        <v>6.7101850000000005E-2</v>
      </c>
      <c r="H2215">
        <f>IF('Input and Summary Results'!$J$4="yes",'Data Transformation'!F2215,'Data Transformation'!D2215)</f>
        <v>6.3304920000000001E-2</v>
      </c>
      <c r="I2215">
        <f t="shared" si="133"/>
        <v>119</v>
      </c>
    </row>
    <row r="2216" spans="2:9" x14ac:dyDescent="0.25">
      <c r="B2216">
        <f>IF('Input and Summary Results'!D1798=0,FALSE,'Input and Summary Results'!$B1798)</f>
        <v>119</v>
      </c>
      <c r="C2216">
        <f>IF(OR(B2216=0,'Input and Summary Results'!D1798=0,'Input and Summary Results'!D1798=""),FALSE,'Input and Summary Results'!$D1798)</f>
        <v>9.7679150000000006E-2</v>
      </c>
      <c r="D2216">
        <f>IF(OR(B2216=0,'Input and Summary Results'!E1798=0),FALSE,'Input and Summary Results'!$E1798)</f>
        <v>0.11660888</v>
      </c>
      <c r="E2216">
        <f t="shared" si="131"/>
        <v>-1.0101981282596908</v>
      </c>
      <c r="F2216">
        <f t="shared" si="132"/>
        <v>0.518107026115604</v>
      </c>
      <c r="G2216">
        <f>IF('Input and Summary Results'!$J$4="yes",IF(C2216=FALSE,FALSE,IF('Data Transformation'!E2216&lt;$R$10,E2216,$R$10)),IF(C2216=FALSE,FALSE,IF(C2216&lt;$R$10,C2216,$R$10)))</f>
        <v>9.7679150000000006E-2</v>
      </c>
      <c r="H2216">
        <f>IF('Input and Summary Results'!$J$4="yes",'Data Transformation'!F2216,'Data Transformation'!D2216)</f>
        <v>0.11660888</v>
      </c>
      <c r="I2216">
        <f t="shared" si="133"/>
        <v>119</v>
      </c>
    </row>
    <row r="2217" spans="2:9" x14ac:dyDescent="0.25">
      <c r="B2217">
        <f>IF('Input and Summary Results'!D1799=0,FALSE,'Input and Summary Results'!$B1799)</f>
        <v>119</v>
      </c>
      <c r="C2217">
        <f>IF(OR(B2217=0,'Input and Summary Results'!D1799=0,'Input and Summary Results'!D1799=""),FALSE,'Input and Summary Results'!$D1799)</f>
        <v>0.12961233</v>
      </c>
      <c r="D2217">
        <f>IF(OR(B2217=0,'Input and Summary Results'!E1799=0),FALSE,'Input and Summary Results'!$E1799)</f>
        <v>5.8058709999999999E-2</v>
      </c>
      <c r="E2217">
        <f t="shared" si="131"/>
        <v>-0.88735368213633026</v>
      </c>
      <c r="F2217">
        <f t="shared" si="132"/>
        <v>0.19440650546132454</v>
      </c>
      <c r="G2217">
        <f>IF('Input and Summary Results'!$J$4="yes",IF(C2217=FALSE,FALSE,IF('Data Transformation'!E2217&lt;$R$10,E2217,$R$10)),IF(C2217=FALSE,FALSE,IF(C2217&lt;$R$10,C2217,$R$10)))</f>
        <v>0.12961233</v>
      </c>
      <c r="H2217">
        <f>IF('Input and Summary Results'!$J$4="yes",'Data Transformation'!F2217,'Data Transformation'!D2217)</f>
        <v>5.8058709999999999E-2</v>
      </c>
      <c r="I2217">
        <f t="shared" si="133"/>
        <v>119</v>
      </c>
    </row>
    <row r="2218" spans="2:9" x14ac:dyDescent="0.25">
      <c r="B2218">
        <f>IF('Input and Summary Results'!D1800=0,FALSE,'Input and Summary Results'!$B1800)</f>
        <v>119</v>
      </c>
      <c r="C2218">
        <f>IF(OR(B2218=0,'Input and Summary Results'!D1800=0,'Input and Summary Results'!D1800=""),FALSE,'Input and Summary Results'!$D1800)</f>
        <v>0.14845439999999999</v>
      </c>
      <c r="D2218">
        <f>IF(OR(B2218=0,'Input and Summary Results'!E1800=0),FALSE,'Input and Summary Results'!$E1800)</f>
        <v>4.2864960000000001E-2</v>
      </c>
      <c r="E2218">
        <f t="shared" ref="E2218:E2281" si="134">IF(C2218=FALSE,FALSE,LOG10(C2218))</f>
        <v>-0.82840692593993503</v>
      </c>
      <c r="F2218">
        <f t="shared" ref="F2218:F2281" si="135">IF(D2218=FALSE, FALSE,0.434*D2218/C2218)</f>
        <v>0.1253138515261252</v>
      </c>
      <c r="G2218">
        <f>IF('Input and Summary Results'!$J$4="yes",IF(C2218=FALSE,FALSE,IF('Data Transformation'!E2218&lt;$R$10,E2218,$R$10)),IF(C2218=FALSE,FALSE,IF(C2218&lt;$R$10,C2218,$R$10)))</f>
        <v>0.14845439999999999</v>
      </c>
      <c r="H2218">
        <f>IF('Input and Summary Results'!$J$4="yes",'Data Transformation'!F2218,'Data Transformation'!D2218)</f>
        <v>4.2864960000000001E-2</v>
      </c>
      <c r="I2218">
        <f t="shared" si="133"/>
        <v>119</v>
      </c>
    </row>
    <row r="2219" spans="2:9" x14ac:dyDescent="0.25">
      <c r="B2219">
        <f>IF('Input and Summary Results'!D1801=0,FALSE,'Input and Summary Results'!$B1801)</f>
        <v>119</v>
      </c>
      <c r="C2219">
        <f>IF(OR(B2219=0,'Input and Summary Results'!D1801=0,'Input and Summary Results'!D1801=""),FALSE,'Input and Summary Results'!$D1801)</f>
        <v>0.16212715999999999</v>
      </c>
      <c r="D2219">
        <f>IF(OR(B2219=0,'Input and Summary Results'!E1801=0),FALSE,'Input and Summary Results'!$E1801)</f>
        <v>8.9095289999999994E-2</v>
      </c>
      <c r="E2219">
        <f t="shared" si="134"/>
        <v>-0.7901442248179209</v>
      </c>
      <c r="F2219">
        <f t="shared" si="135"/>
        <v>0.23850017393754383</v>
      </c>
      <c r="G2219">
        <f>IF('Input and Summary Results'!$J$4="yes",IF(C2219=FALSE,FALSE,IF('Data Transformation'!E2219&lt;$R$10,E2219,$R$10)),IF(C2219=FALSE,FALSE,IF(C2219&lt;$R$10,C2219,$R$10)))</f>
        <v>0.16212715999999999</v>
      </c>
      <c r="H2219">
        <f>IF('Input and Summary Results'!$J$4="yes",'Data Transformation'!F2219,'Data Transformation'!D2219)</f>
        <v>8.9095289999999994E-2</v>
      </c>
      <c r="I2219">
        <f t="shared" si="133"/>
        <v>119</v>
      </c>
    </row>
    <row r="2220" spans="2:9" x14ac:dyDescent="0.25">
      <c r="B2220">
        <f>IF('Input and Summary Results'!D1802=0,FALSE,'Input and Summary Results'!$B1802)</f>
        <v>119</v>
      </c>
      <c r="C2220">
        <f>IF(OR(B2220=0,'Input and Summary Results'!D1802=0,'Input and Summary Results'!D1802=""),FALSE,'Input and Summary Results'!$D1802)</f>
        <v>0.16884183999999999</v>
      </c>
      <c r="D2220">
        <f>IF(OR(B2220=0,'Input and Summary Results'!E1802=0),FALSE,'Input and Summary Results'!$E1802)</f>
        <v>4.1261800000000001E-2</v>
      </c>
      <c r="E2220">
        <f t="shared" si="134"/>
        <v>-0.77251992364927802</v>
      </c>
      <c r="F2220">
        <f t="shared" si="135"/>
        <v>0.10606151413654342</v>
      </c>
      <c r="G2220">
        <f>IF('Input and Summary Results'!$J$4="yes",IF(C2220=FALSE,FALSE,IF('Data Transformation'!E2220&lt;$R$10,E2220,$R$10)),IF(C2220=FALSE,FALSE,IF(C2220&lt;$R$10,C2220,$R$10)))</f>
        <v>0.16884183999999999</v>
      </c>
      <c r="H2220">
        <f>IF('Input and Summary Results'!$J$4="yes",'Data Transformation'!F2220,'Data Transformation'!D2220)</f>
        <v>4.1261800000000001E-2</v>
      </c>
      <c r="I2220">
        <f t="shared" si="133"/>
        <v>119</v>
      </c>
    </row>
    <row r="2221" spans="2:9" x14ac:dyDescent="0.25">
      <c r="B2221">
        <f>IF('Input and Summary Results'!D1803=0,FALSE,'Input and Summary Results'!$B1803)</f>
        <v>119</v>
      </c>
      <c r="C2221">
        <f>IF(OR(B2221=0,'Input and Summary Results'!D1803=0,'Input and Summary Results'!D1803=""),FALSE,'Input and Summary Results'!$D1803)</f>
        <v>0.18578969000000001</v>
      </c>
      <c r="D2221">
        <f>IF(OR(B2221=0,'Input and Summary Results'!E1803=0),FALSE,'Input and Summary Results'!$E1803)</f>
        <v>6.4050540000000003E-2</v>
      </c>
      <c r="E2221">
        <f t="shared" si="134"/>
        <v>-0.73097838991365183</v>
      </c>
      <c r="F2221">
        <f t="shared" si="135"/>
        <v>0.14962043566572505</v>
      </c>
      <c r="G2221">
        <f>IF('Input and Summary Results'!$J$4="yes",IF(C2221=FALSE,FALSE,IF('Data Transformation'!E2221&lt;$R$10,E2221,$R$10)),IF(C2221=FALSE,FALSE,IF(C2221&lt;$R$10,C2221,$R$10)))</f>
        <v>0.18578969000000001</v>
      </c>
      <c r="H2221">
        <f>IF('Input and Summary Results'!$J$4="yes",'Data Transformation'!F2221,'Data Transformation'!D2221)</f>
        <v>6.4050540000000003E-2</v>
      </c>
      <c r="I2221">
        <f t="shared" si="133"/>
        <v>119</v>
      </c>
    </row>
    <row r="2222" spans="2:9" x14ac:dyDescent="0.25">
      <c r="B2222">
        <f>IF('Input and Summary Results'!D1804=0,FALSE,'Input and Summary Results'!$B1804)</f>
        <v>119</v>
      </c>
      <c r="C2222">
        <f>IF(OR(B2222=0,'Input and Summary Results'!D1804=0,'Input and Summary Results'!D1804=""),FALSE,'Input and Summary Results'!$D1804)</f>
        <v>0.21661609000000001</v>
      </c>
      <c r="D2222">
        <f>IF(OR(B2222=0,'Input and Summary Results'!E1804=0),FALSE,'Input and Summary Results'!$E1804)</f>
        <v>6.3355739999999994E-2</v>
      </c>
      <c r="E2222">
        <f t="shared" si="134"/>
        <v>-0.66430928760596852</v>
      </c>
      <c r="F2222">
        <f t="shared" si="135"/>
        <v>0.12693605151861062</v>
      </c>
      <c r="G2222">
        <f>IF('Input and Summary Results'!$J$4="yes",IF(C2222=FALSE,FALSE,IF('Data Transformation'!E2222&lt;$R$10,E2222,$R$10)),IF(C2222=FALSE,FALSE,IF(C2222&lt;$R$10,C2222,$R$10)))</f>
        <v>0.21661609000000001</v>
      </c>
      <c r="H2222">
        <f>IF('Input and Summary Results'!$J$4="yes",'Data Transformation'!F2222,'Data Transformation'!D2222)</f>
        <v>6.3355739999999994E-2</v>
      </c>
      <c r="I2222">
        <f t="shared" si="133"/>
        <v>119</v>
      </c>
    </row>
    <row r="2223" spans="2:9" x14ac:dyDescent="0.25">
      <c r="B2223">
        <f>IF('Input and Summary Results'!D1805=0,FALSE,'Input and Summary Results'!$B1805)</f>
        <v>119</v>
      </c>
      <c r="C2223">
        <f>IF(OR(B2223=0,'Input and Summary Results'!D1805=0,'Input and Summary Results'!D1805=""),FALSE,'Input and Summary Results'!$D1805)</f>
        <v>0.72781755000000004</v>
      </c>
      <c r="D2223">
        <f>IF(OR(B2223=0,'Input and Summary Results'!E1805=0),FALSE,'Input and Summary Results'!$E1805)</f>
        <v>7.7112479999999997E-2</v>
      </c>
      <c r="E2223">
        <f t="shared" si="134"/>
        <v>-0.13797747639987556</v>
      </c>
      <c r="F2223">
        <f t="shared" si="135"/>
        <v>4.5982425568056158E-2</v>
      </c>
      <c r="G2223">
        <f>IF('Input and Summary Results'!$J$4="yes",IF(C2223=FALSE,FALSE,IF('Data Transformation'!E2223&lt;$R$10,E2223,$R$10)),IF(C2223=FALSE,FALSE,IF(C2223&lt;$R$10,C2223,$R$10)))</f>
        <v>0.72781755000000004</v>
      </c>
      <c r="H2223">
        <f>IF('Input and Summary Results'!$J$4="yes",'Data Transformation'!F2223,'Data Transformation'!D2223)</f>
        <v>7.7112479999999997E-2</v>
      </c>
      <c r="I2223">
        <f t="shared" si="133"/>
        <v>119</v>
      </c>
    </row>
    <row r="2224" spans="2:9" x14ac:dyDescent="0.25">
      <c r="B2224">
        <f>IF('Input and Summary Results'!D1806=0,FALSE,'Input and Summary Results'!$B1806)</f>
        <v>119</v>
      </c>
      <c r="C2224">
        <f>IF(OR(B2224=0,'Input and Summary Results'!D1806=0,'Input and Summary Results'!D1806=""),FALSE,'Input and Summary Results'!$D1806)</f>
        <v>0.83383969000000002</v>
      </c>
      <c r="D2224">
        <f>IF(OR(B2224=0,'Input and Summary Results'!E1806=0),FALSE,'Input and Summary Results'!$E1806)</f>
        <v>5.7919999999999999E-2</v>
      </c>
      <c r="E2224">
        <f t="shared" si="134"/>
        <v>-7.8917436701033405E-2</v>
      </c>
      <c r="F2224">
        <f t="shared" si="135"/>
        <v>3.0146418192206703E-2</v>
      </c>
      <c r="G2224">
        <f>IF('Input and Summary Results'!$J$4="yes",IF(C2224=FALSE,FALSE,IF('Data Transformation'!E2224&lt;$R$10,E2224,$R$10)),IF(C2224=FALSE,FALSE,IF(C2224&lt;$R$10,C2224,$R$10)))</f>
        <v>0.83383969000000002</v>
      </c>
      <c r="H2224">
        <f>IF('Input and Summary Results'!$J$4="yes",'Data Transformation'!F2224,'Data Transformation'!D2224)</f>
        <v>5.7919999999999999E-2</v>
      </c>
      <c r="I2224">
        <f t="shared" si="133"/>
        <v>119</v>
      </c>
    </row>
    <row r="2225" spans="2:9" x14ac:dyDescent="0.25">
      <c r="B2225">
        <f>IF('Input and Summary Results'!D1807=0,FALSE,'Input and Summary Results'!$B1807)</f>
        <v>119</v>
      </c>
      <c r="C2225">
        <f>IF(OR(B2225=0,'Input and Summary Results'!D1807=0,'Input and Summary Results'!D1807=""),FALSE,'Input and Summary Results'!$D1807)</f>
        <v>0.89571612</v>
      </c>
      <c r="D2225">
        <f>IF(OR(B2225=0,'Input and Summary Results'!E1807=0),FALSE,'Input and Summary Results'!$E1807)</f>
        <v>4.493262E-2</v>
      </c>
      <c r="E2225">
        <f t="shared" si="134"/>
        <v>-4.7829609815846941E-2</v>
      </c>
      <c r="F2225">
        <f t="shared" si="135"/>
        <v>2.177113556915778E-2</v>
      </c>
      <c r="G2225">
        <f>IF('Input and Summary Results'!$J$4="yes",IF(C2225=FALSE,FALSE,IF('Data Transformation'!E2225&lt;$R$10,E2225,$R$10)),IF(C2225=FALSE,FALSE,IF(C2225&lt;$R$10,C2225,$R$10)))</f>
        <v>0.89571612</v>
      </c>
      <c r="H2225">
        <f>IF('Input and Summary Results'!$J$4="yes",'Data Transformation'!F2225,'Data Transformation'!D2225)</f>
        <v>4.493262E-2</v>
      </c>
      <c r="I2225">
        <f t="shared" si="133"/>
        <v>119</v>
      </c>
    </row>
    <row r="2226" spans="2:9" x14ac:dyDescent="0.25">
      <c r="B2226">
        <f>IF('Input and Summary Results'!D1808=0,FALSE,'Input and Summary Results'!$B1808)</f>
        <v>119</v>
      </c>
      <c r="C2226">
        <f>IF(OR(B2226=0,'Input and Summary Results'!D1808=0,'Input and Summary Results'!D1808=""),FALSE,'Input and Summary Results'!$D1808)</f>
        <v>0.97920695000000002</v>
      </c>
      <c r="D2226">
        <f>IF(OR(B2226=0,'Input and Summary Results'!E1808=0),FALSE,'Input and Summary Results'!$E1808)</f>
        <v>4.883444E-2</v>
      </c>
      <c r="E2226">
        <f t="shared" si="134"/>
        <v>-9.1255127475972243E-3</v>
      </c>
      <c r="F2226">
        <f t="shared" si="135"/>
        <v>2.164419580559554E-2</v>
      </c>
      <c r="G2226">
        <f>IF('Input and Summary Results'!$J$4="yes",IF(C2226=FALSE,FALSE,IF('Data Transformation'!E2226&lt;$R$10,E2226,$R$10)),IF(C2226=FALSE,FALSE,IF(C2226&lt;$R$10,C2226,$R$10)))</f>
        <v>0.97920695000000002</v>
      </c>
      <c r="H2226">
        <f>IF('Input and Summary Results'!$J$4="yes",'Data Transformation'!F2226,'Data Transformation'!D2226)</f>
        <v>4.883444E-2</v>
      </c>
      <c r="I2226">
        <f t="shared" si="133"/>
        <v>119</v>
      </c>
    </row>
    <row r="2227" spans="2:9" x14ac:dyDescent="0.25">
      <c r="B2227">
        <f>IF('Input and Summary Results'!D1809=0,FALSE,'Input and Summary Results'!$B1809)</f>
        <v>119</v>
      </c>
      <c r="C2227">
        <f>IF(OR(B2227=0,'Input and Summary Results'!D1809=0,'Input and Summary Results'!D1809=""),FALSE,'Input and Summary Results'!$D1809)</f>
        <v>1.0428197699999999</v>
      </c>
      <c r="D2227">
        <f>IF(OR(B2227=0,'Input and Summary Results'!E1809=0),FALSE,'Input and Summary Results'!$E1809)</f>
        <v>6.5077339999999997E-2</v>
      </c>
      <c r="E2227">
        <f t="shared" si="134"/>
        <v>1.8209256021913707E-2</v>
      </c>
      <c r="F2227">
        <f t="shared" si="135"/>
        <v>2.7083841688195078E-2</v>
      </c>
      <c r="G2227">
        <f>IF('Input and Summary Results'!$J$4="yes",IF(C2227=FALSE,FALSE,IF('Data Transformation'!E2227&lt;$R$10,E2227,$R$10)),IF(C2227=FALSE,FALSE,IF(C2227&lt;$R$10,C2227,$R$10)))</f>
        <v>1.0428197699999999</v>
      </c>
      <c r="H2227">
        <f>IF('Input and Summary Results'!$J$4="yes",'Data Transformation'!F2227,'Data Transformation'!D2227)</f>
        <v>6.5077339999999997E-2</v>
      </c>
      <c r="I2227">
        <f t="shared" si="133"/>
        <v>119</v>
      </c>
    </row>
    <row r="2228" spans="2:9" x14ac:dyDescent="0.25">
      <c r="B2228">
        <f>IF('Input and Summary Results'!D1810=0,FALSE,'Input and Summary Results'!$B1810)</f>
        <v>119</v>
      </c>
      <c r="C2228">
        <f>IF(OR(B2228=0,'Input and Summary Results'!D1810=0,'Input and Summary Results'!D1810=""),FALSE,'Input and Summary Results'!$D1810)</f>
        <v>1.0535638199999999</v>
      </c>
      <c r="D2228">
        <f>IF(OR(B2228=0,'Input and Summary Results'!E1810=0),FALSE,'Input and Summary Results'!$E1810)</f>
        <v>4.4739099999999997E-2</v>
      </c>
      <c r="E2228">
        <f t="shared" si="134"/>
        <v>2.2660848282367151E-2</v>
      </c>
      <c r="F2228">
        <f t="shared" si="135"/>
        <v>1.8429609133692536E-2</v>
      </c>
      <c r="G2228">
        <f>IF('Input and Summary Results'!$J$4="yes",IF(C2228=FALSE,FALSE,IF('Data Transformation'!E2228&lt;$R$10,E2228,$R$10)),IF(C2228=FALSE,FALSE,IF(C2228&lt;$R$10,C2228,$R$10)))</f>
        <v>1.0535638199999999</v>
      </c>
      <c r="H2228">
        <f>IF('Input and Summary Results'!$J$4="yes",'Data Transformation'!F2228,'Data Transformation'!D2228)</f>
        <v>4.4739099999999997E-2</v>
      </c>
      <c r="I2228">
        <f t="shared" si="133"/>
        <v>119</v>
      </c>
    </row>
    <row r="2229" spans="2:9" x14ac:dyDescent="0.25">
      <c r="B2229">
        <f>IF('Input and Summary Results'!D1811=0,FALSE,'Input and Summary Results'!$B1811)</f>
        <v>120</v>
      </c>
      <c r="C2229">
        <f>IF(OR(B2229=0,'Input and Summary Results'!D1811=0,'Input and Summary Results'!D1811=""),FALSE,'Input and Summary Results'!$D1811)</f>
        <v>5.8019220000000003E-2</v>
      </c>
      <c r="D2229">
        <f>IF(OR(B2229=0,'Input and Summary Results'!E1811=0),FALSE,'Input and Summary Results'!$E1811)</f>
        <v>4.413276E-2</v>
      </c>
      <c r="E2229">
        <f t="shared" si="134"/>
        <v>-1.2364281140713229</v>
      </c>
      <c r="F2229">
        <f t="shared" si="135"/>
        <v>0.33012539361956261</v>
      </c>
      <c r="G2229">
        <f>IF('Input and Summary Results'!$J$4="yes",IF(C2229=FALSE,FALSE,IF('Data Transformation'!E2229&lt;$R$10,E2229,$R$10)),IF(C2229=FALSE,FALSE,IF(C2229&lt;$R$10,C2229,$R$10)))</f>
        <v>5.8019220000000003E-2</v>
      </c>
      <c r="H2229">
        <f>IF('Input and Summary Results'!$J$4="yes",'Data Transformation'!F2229,'Data Transformation'!D2229)</f>
        <v>4.413276E-2</v>
      </c>
      <c r="I2229">
        <f t="shared" si="133"/>
        <v>120</v>
      </c>
    </row>
    <row r="2230" spans="2:9" x14ac:dyDescent="0.25">
      <c r="B2230">
        <f>IF('Input and Summary Results'!D1812=0,FALSE,'Input and Summary Results'!$B1812)</f>
        <v>120</v>
      </c>
      <c r="C2230">
        <f>IF(OR(B2230=0,'Input and Summary Results'!D1812=0,'Input and Summary Results'!D1812=""),FALSE,'Input and Summary Results'!$D1812)</f>
        <v>0.10217822</v>
      </c>
      <c r="D2230">
        <f>IF(OR(B2230=0,'Input and Summary Results'!E1812=0),FALSE,'Input and Summary Results'!$E1812)</f>
        <v>4.612894E-2</v>
      </c>
      <c r="E2230">
        <f t="shared" si="134"/>
        <v>-0.99064166723323444</v>
      </c>
      <c r="F2230">
        <f t="shared" si="135"/>
        <v>0.19593177450145441</v>
      </c>
      <c r="G2230">
        <f>IF('Input and Summary Results'!$J$4="yes",IF(C2230=FALSE,FALSE,IF('Data Transformation'!E2230&lt;$R$10,E2230,$R$10)),IF(C2230=FALSE,FALSE,IF(C2230&lt;$R$10,C2230,$R$10)))</f>
        <v>0.10217822</v>
      </c>
      <c r="H2230">
        <f>IF('Input and Summary Results'!$J$4="yes",'Data Transformation'!F2230,'Data Transformation'!D2230)</f>
        <v>4.612894E-2</v>
      </c>
      <c r="I2230">
        <f t="shared" si="133"/>
        <v>120</v>
      </c>
    </row>
    <row r="2231" spans="2:9" x14ac:dyDescent="0.25">
      <c r="B2231">
        <f>IF('Input and Summary Results'!D1813=0,FALSE,'Input and Summary Results'!$B1813)</f>
        <v>120</v>
      </c>
      <c r="C2231">
        <f>IF(OR(B2231=0,'Input and Summary Results'!D1813=0,'Input and Summary Results'!D1813=""),FALSE,'Input and Summary Results'!$D1813)</f>
        <v>0.13524588000000001</v>
      </c>
      <c r="D2231">
        <f>IF(OR(B2231=0,'Input and Summary Results'!E1813=0),FALSE,'Input and Summary Results'!$E1813)</f>
        <v>4.5338419999999997E-2</v>
      </c>
      <c r="E2231">
        <f t="shared" si="134"/>
        <v>-0.86887595594796452</v>
      </c>
      <c r="F2231">
        <f t="shared" si="135"/>
        <v>0.14548963916682708</v>
      </c>
      <c r="G2231">
        <f>IF('Input and Summary Results'!$J$4="yes",IF(C2231=FALSE,FALSE,IF('Data Transformation'!E2231&lt;$R$10,E2231,$R$10)),IF(C2231=FALSE,FALSE,IF(C2231&lt;$R$10,C2231,$R$10)))</f>
        <v>0.13524588000000001</v>
      </c>
      <c r="H2231">
        <f>IF('Input and Summary Results'!$J$4="yes",'Data Transformation'!F2231,'Data Transformation'!D2231)</f>
        <v>4.5338419999999997E-2</v>
      </c>
      <c r="I2231">
        <f t="shared" si="133"/>
        <v>120</v>
      </c>
    </row>
    <row r="2232" spans="2:9" x14ac:dyDescent="0.25">
      <c r="B2232">
        <f>IF('Input and Summary Results'!D1814=0,FALSE,'Input and Summary Results'!$B1814)</f>
        <v>120</v>
      </c>
      <c r="C2232">
        <f>IF(OR(B2232=0,'Input and Summary Results'!D1814=0,'Input and Summary Results'!D1814=""),FALSE,'Input and Summary Results'!$D1814)</f>
        <v>0.13654716</v>
      </c>
      <c r="D2232">
        <f>IF(OR(B2232=0,'Input and Summary Results'!E1814=0),FALSE,'Input and Summary Results'!$E1814)</f>
        <v>4.5479650000000003E-2</v>
      </c>
      <c r="E2232">
        <f t="shared" si="134"/>
        <v>-0.8647173281800884</v>
      </c>
      <c r="F2232">
        <f t="shared" si="135"/>
        <v>0.14455202217314517</v>
      </c>
      <c r="G2232">
        <f>IF('Input and Summary Results'!$J$4="yes",IF(C2232=FALSE,FALSE,IF('Data Transformation'!E2232&lt;$R$10,E2232,$R$10)),IF(C2232=FALSE,FALSE,IF(C2232&lt;$R$10,C2232,$R$10)))</f>
        <v>0.13654716</v>
      </c>
      <c r="H2232">
        <f>IF('Input and Summary Results'!$J$4="yes",'Data Transformation'!F2232,'Data Transformation'!D2232)</f>
        <v>4.5479650000000003E-2</v>
      </c>
      <c r="I2232">
        <f t="shared" si="133"/>
        <v>120</v>
      </c>
    </row>
    <row r="2233" spans="2:9" x14ac:dyDescent="0.25">
      <c r="B2233">
        <f>IF('Input and Summary Results'!D1815=0,FALSE,'Input and Summary Results'!$B1815)</f>
        <v>120</v>
      </c>
      <c r="C2233">
        <f>IF(OR(B2233=0,'Input and Summary Results'!D1815=0,'Input and Summary Results'!D1815=""),FALSE,'Input and Summary Results'!$D1815)</f>
        <v>0.14037342999999999</v>
      </c>
      <c r="D2233">
        <f>IF(OR(B2233=0,'Input and Summary Results'!E1815=0),FALSE,'Input and Summary Results'!$E1815)</f>
        <v>4.8809520000000002E-2</v>
      </c>
      <c r="E2233">
        <f t="shared" si="134"/>
        <v>-0.85271508804944995</v>
      </c>
      <c r="F2233">
        <f t="shared" si="135"/>
        <v>0.1509069891645449</v>
      </c>
      <c r="G2233">
        <f>IF('Input and Summary Results'!$J$4="yes",IF(C2233=FALSE,FALSE,IF('Data Transformation'!E2233&lt;$R$10,E2233,$R$10)),IF(C2233=FALSE,FALSE,IF(C2233&lt;$R$10,C2233,$R$10)))</f>
        <v>0.14037342999999999</v>
      </c>
      <c r="H2233">
        <f>IF('Input and Summary Results'!$J$4="yes",'Data Transformation'!F2233,'Data Transformation'!D2233)</f>
        <v>4.8809520000000002E-2</v>
      </c>
      <c r="I2233">
        <f t="shared" si="133"/>
        <v>120</v>
      </c>
    </row>
    <row r="2234" spans="2:9" x14ac:dyDescent="0.25">
      <c r="B2234">
        <f>IF('Input and Summary Results'!D1816=0,FALSE,'Input and Summary Results'!$B1816)</f>
        <v>120</v>
      </c>
      <c r="C2234">
        <f>IF(OR(B2234=0,'Input and Summary Results'!D1816=0,'Input and Summary Results'!D1816=""),FALSE,'Input and Summary Results'!$D1816)</f>
        <v>0.14888760000000001</v>
      </c>
      <c r="D2234">
        <f>IF(OR(B2234=0,'Input and Summary Results'!E1816=0),FALSE,'Input and Summary Results'!$E1816)</f>
        <v>5.9537729999999997E-2</v>
      </c>
      <c r="E2234">
        <f t="shared" si="134"/>
        <v>-0.8271414706549618</v>
      </c>
      <c r="F2234">
        <f t="shared" si="135"/>
        <v>0.17354954220499222</v>
      </c>
      <c r="G2234">
        <f>IF('Input and Summary Results'!$J$4="yes",IF(C2234=FALSE,FALSE,IF('Data Transformation'!E2234&lt;$R$10,E2234,$R$10)),IF(C2234=FALSE,FALSE,IF(C2234&lt;$R$10,C2234,$R$10)))</f>
        <v>0.14888760000000001</v>
      </c>
      <c r="H2234">
        <f>IF('Input and Summary Results'!$J$4="yes",'Data Transformation'!F2234,'Data Transformation'!D2234)</f>
        <v>5.9537729999999997E-2</v>
      </c>
      <c r="I2234">
        <f t="shared" si="133"/>
        <v>120</v>
      </c>
    </row>
    <row r="2235" spans="2:9" x14ac:dyDescent="0.25">
      <c r="B2235">
        <f>IF('Input and Summary Results'!D1817=0,FALSE,'Input and Summary Results'!$B1817)</f>
        <v>120</v>
      </c>
      <c r="C2235">
        <f>IF(OR(B2235=0,'Input and Summary Results'!D1817=0,'Input and Summary Results'!D1817=""),FALSE,'Input and Summary Results'!$D1817)</f>
        <v>0.19403152000000001</v>
      </c>
      <c r="D2235">
        <f>IF(OR(B2235=0,'Input and Summary Results'!E1817=0),FALSE,'Input and Summary Results'!$E1817)</f>
        <v>4.2788680000000003E-2</v>
      </c>
      <c r="E2235">
        <f t="shared" si="134"/>
        <v>-0.71212771414122622</v>
      </c>
      <c r="F2235">
        <f t="shared" si="135"/>
        <v>9.5707579469562473E-2</v>
      </c>
      <c r="G2235">
        <f>IF('Input and Summary Results'!$J$4="yes",IF(C2235=FALSE,FALSE,IF('Data Transformation'!E2235&lt;$R$10,E2235,$R$10)),IF(C2235=FALSE,FALSE,IF(C2235&lt;$R$10,C2235,$R$10)))</f>
        <v>0.19403152000000001</v>
      </c>
      <c r="H2235">
        <f>IF('Input and Summary Results'!$J$4="yes",'Data Transformation'!F2235,'Data Transformation'!D2235)</f>
        <v>4.2788680000000003E-2</v>
      </c>
      <c r="I2235">
        <f t="shared" si="133"/>
        <v>120</v>
      </c>
    </row>
    <row r="2236" spans="2:9" x14ac:dyDescent="0.25">
      <c r="B2236">
        <f>IF('Input and Summary Results'!D1818=0,FALSE,'Input and Summary Results'!$B1818)</f>
        <v>120</v>
      </c>
      <c r="C2236">
        <f>IF(OR(B2236=0,'Input and Summary Results'!D1818=0,'Input and Summary Results'!D1818=""),FALSE,'Input and Summary Results'!$D1818)</f>
        <v>0.22741507999999999</v>
      </c>
      <c r="D2236">
        <f>IF(OR(B2236=0,'Input and Summary Results'!E1818=0),FALSE,'Input and Summary Results'!$E1818)</f>
        <v>6.8749340000000006E-2</v>
      </c>
      <c r="E2236">
        <f t="shared" si="134"/>
        <v>-0.64318074042381901</v>
      </c>
      <c r="F2236">
        <f t="shared" si="135"/>
        <v>0.13120156130367433</v>
      </c>
      <c r="G2236">
        <f>IF('Input and Summary Results'!$J$4="yes",IF(C2236=FALSE,FALSE,IF('Data Transformation'!E2236&lt;$R$10,E2236,$R$10)),IF(C2236=FALSE,FALSE,IF(C2236&lt;$R$10,C2236,$R$10)))</f>
        <v>0.22741507999999999</v>
      </c>
      <c r="H2236">
        <f>IF('Input and Summary Results'!$J$4="yes",'Data Transformation'!F2236,'Data Transformation'!D2236)</f>
        <v>6.8749340000000006E-2</v>
      </c>
      <c r="I2236">
        <f t="shared" si="133"/>
        <v>120</v>
      </c>
    </row>
    <row r="2237" spans="2:9" x14ac:dyDescent="0.25">
      <c r="B2237">
        <f>IF('Input and Summary Results'!D1819=0,FALSE,'Input and Summary Results'!$B1819)</f>
        <v>120</v>
      </c>
      <c r="C2237">
        <f>IF(OR(B2237=0,'Input and Summary Results'!D1819=0,'Input and Summary Results'!D1819=""),FALSE,'Input and Summary Results'!$D1819)</f>
        <v>0.52713703999999995</v>
      </c>
      <c r="D2237">
        <f>IF(OR(B2237=0,'Input and Summary Results'!E1819=0),FALSE,'Input and Summary Results'!$E1819)</f>
        <v>4.0791910000000001E-2</v>
      </c>
      <c r="E2237">
        <f t="shared" si="134"/>
        <v>-0.27807646642128864</v>
      </c>
      <c r="F2237">
        <f t="shared" si="135"/>
        <v>3.3584604375363189E-2</v>
      </c>
      <c r="G2237">
        <f>IF('Input and Summary Results'!$J$4="yes",IF(C2237=FALSE,FALSE,IF('Data Transformation'!E2237&lt;$R$10,E2237,$R$10)),IF(C2237=FALSE,FALSE,IF(C2237&lt;$R$10,C2237,$R$10)))</f>
        <v>0.52713703999999995</v>
      </c>
      <c r="H2237">
        <f>IF('Input and Summary Results'!$J$4="yes",'Data Transformation'!F2237,'Data Transformation'!D2237)</f>
        <v>4.0791910000000001E-2</v>
      </c>
      <c r="I2237">
        <f t="shared" si="133"/>
        <v>120</v>
      </c>
    </row>
    <row r="2238" spans="2:9" x14ac:dyDescent="0.25">
      <c r="B2238">
        <f>IF('Input and Summary Results'!D1820=0,FALSE,'Input and Summary Results'!$B1820)</f>
        <v>120</v>
      </c>
      <c r="C2238">
        <f>IF(OR(B2238=0,'Input and Summary Results'!D1820=0,'Input and Summary Results'!D1820=""),FALSE,'Input and Summary Results'!$D1820)</f>
        <v>0.58638902000000004</v>
      </c>
      <c r="D2238">
        <f>IF(OR(B2238=0,'Input and Summary Results'!E1820=0),FALSE,'Input and Summary Results'!$E1820)</f>
        <v>5.2366299999999998E-2</v>
      </c>
      <c r="E2238">
        <f t="shared" si="134"/>
        <v>-0.23181417035542784</v>
      </c>
      <c r="F2238">
        <f t="shared" si="135"/>
        <v>3.8757502996901269E-2</v>
      </c>
      <c r="G2238">
        <f>IF('Input and Summary Results'!$J$4="yes",IF(C2238=FALSE,FALSE,IF('Data Transformation'!E2238&lt;$R$10,E2238,$R$10)),IF(C2238=FALSE,FALSE,IF(C2238&lt;$R$10,C2238,$R$10)))</f>
        <v>0.58638902000000004</v>
      </c>
      <c r="H2238">
        <f>IF('Input and Summary Results'!$J$4="yes",'Data Transformation'!F2238,'Data Transformation'!D2238)</f>
        <v>5.2366299999999998E-2</v>
      </c>
      <c r="I2238">
        <f t="shared" si="133"/>
        <v>120</v>
      </c>
    </row>
    <row r="2239" spans="2:9" x14ac:dyDescent="0.25">
      <c r="B2239">
        <f>IF('Input and Summary Results'!D1821=0,FALSE,'Input and Summary Results'!$B1821)</f>
        <v>120</v>
      </c>
      <c r="C2239">
        <f>IF(OR(B2239=0,'Input and Summary Results'!D1821=0,'Input and Summary Results'!D1821=""),FALSE,'Input and Summary Results'!$D1821)</f>
        <v>0.68891511999999999</v>
      </c>
      <c r="D2239">
        <f>IF(OR(B2239=0,'Input and Summary Results'!E1821=0),FALSE,'Input and Summary Results'!$E1821)</f>
        <v>3.3998630000000002E-2</v>
      </c>
      <c r="E2239">
        <f t="shared" si="134"/>
        <v>-0.16183428344279169</v>
      </c>
      <c r="F2239">
        <f t="shared" si="135"/>
        <v>2.141832134559625E-2</v>
      </c>
      <c r="G2239">
        <f>IF('Input and Summary Results'!$J$4="yes",IF(C2239=FALSE,FALSE,IF('Data Transformation'!E2239&lt;$R$10,E2239,$R$10)),IF(C2239=FALSE,FALSE,IF(C2239&lt;$R$10,C2239,$R$10)))</f>
        <v>0.68891511999999999</v>
      </c>
      <c r="H2239">
        <f>IF('Input and Summary Results'!$J$4="yes",'Data Transformation'!F2239,'Data Transformation'!D2239)</f>
        <v>3.3998630000000002E-2</v>
      </c>
      <c r="I2239">
        <f t="shared" si="133"/>
        <v>120</v>
      </c>
    </row>
    <row r="2240" spans="2:9" x14ac:dyDescent="0.25">
      <c r="B2240">
        <f>IF('Input and Summary Results'!D1822=0,FALSE,'Input and Summary Results'!$B1822)</f>
        <v>120</v>
      </c>
      <c r="C2240">
        <f>IF(OR(B2240=0,'Input and Summary Results'!D1822=0,'Input and Summary Results'!D1822=""),FALSE,'Input and Summary Results'!$D1822)</f>
        <v>0.77671608999999997</v>
      </c>
      <c r="D2240">
        <f>IF(OR(B2240=0,'Input and Summary Results'!E1822=0),FALSE,'Input and Summary Results'!$E1822)</f>
        <v>3.3629310000000003E-2</v>
      </c>
      <c r="E2240">
        <f t="shared" si="134"/>
        <v>-0.1097376981596979</v>
      </c>
      <c r="F2240">
        <f t="shared" si="135"/>
        <v>1.8790804938777567E-2</v>
      </c>
      <c r="G2240">
        <f>IF('Input and Summary Results'!$J$4="yes",IF(C2240=FALSE,FALSE,IF('Data Transformation'!E2240&lt;$R$10,E2240,$R$10)),IF(C2240=FALSE,FALSE,IF(C2240&lt;$R$10,C2240,$R$10)))</f>
        <v>0.77671608999999997</v>
      </c>
      <c r="H2240">
        <f>IF('Input and Summary Results'!$J$4="yes",'Data Transformation'!F2240,'Data Transformation'!D2240)</f>
        <v>3.3629310000000003E-2</v>
      </c>
      <c r="I2240">
        <f t="shared" si="133"/>
        <v>120</v>
      </c>
    </row>
    <row r="2241" spans="2:9" x14ac:dyDescent="0.25">
      <c r="B2241">
        <f>IF('Input and Summary Results'!D1823=0,FALSE,'Input and Summary Results'!$B1823)</f>
        <v>120</v>
      </c>
      <c r="C2241">
        <f>IF(OR(B2241=0,'Input and Summary Results'!D1823=0,'Input and Summary Results'!D1823=""),FALSE,'Input and Summary Results'!$D1823)</f>
        <v>0.86605748999999999</v>
      </c>
      <c r="D2241">
        <f>IF(OR(B2241=0,'Input and Summary Results'!E1823=0),FALSE,'Input and Summary Results'!$E1823)</f>
        <v>3.2099099999999998E-2</v>
      </c>
      <c r="E2241">
        <f t="shared" si="134"/>
        <v>-6.245327800452858E-2</v>
      </c>
      <c r="F2241">
        <f t="shared" si="135"/>
        <v>1.6085548085266257E-2</v>
      </c>
      <c r="G2241">
        <f>IF('Input and Summary Results'!$J$4="yes",IF(C2241=FALSE,FALSE,IF('Data Transformation'!E2241&lt;$R$10,E2241,$R$10)),IF(C2241=FALSE,FALSE,IF(C2241&lt;$R$10,C2241,$R$10)))</f>
        <v>0.86605748999999999</v>
      </c>
      <c r="H2241">
        <f>IF('Input and Summary Results'!$J$4="yes",'Data Transformation'!F2241,'Data Transformation'!D2241)</f>
        <v>3.2099099999999998E-2</v>
      </c>
      <c r="I2241">
        <f t="shared" si="133"/>
        <v>120</v>
      </c>
    </row>
    <row r="2242" spans="2:9" x14ac:dyDescent="0.25">
      <c r="B2242">
        <f>IF('Input and Summary Results'!D1824=0,FALSE,'Input and Summary Results'!$B1824)</f>
        <v>120</v>
      </c>
      <c r="C2242">
        <f>IF(OR(B2242=0,'Input and Summary Results'!D1824=0,'Input and Summary Results'!D1824=""),FALSE,'Input and Summary Results'!$D1824)</f>
        <v>1.01266699</v>
      </c>
      <c r="D2242">
        <f>IF(OR(B2242=0,'Input and Summary Results'!E1824=0),FALSE,'Input and Summary Results'!$E1824)</f>
        <v>4.95057E-2</v>
      </c>
      <c r="E2242">
        <f t="shared" si="134"/>
        <v>5.4666534725363869E-3</v>
      </c>
      <c r="F2242">
        <f t="shared" si="135"/>
        <v>2.1216721797162556E-2</v>
      </c>
      <c r="G2242">
        <f>IF('Input and Summary Results'!$J$4="yes",IF(C2242=FALSE,FALSE,IF('Data Transformation'!E2242&lt;$R$10,E2242,$R$10)),IF(C2242=FALSE,FALSE,IF(C2242&lt;$R$10,C2242,$R$10)))</f>
        <v>1.01266699</v>
      </c>
      <c r="H2242">
        <f>IF('Input and Summary Results'!$J$4="yes",'Data Transformation'!F2242,'Data Transformation'!D2242)</f>
        <v>4.95057E-2</v>
      </c>
      <c r="I2242">
        <f t="shared" si="133"/>
        <v>120</v>
      </c>
    </row>
    <row r="2243" spans="2:9" x14ac:dyDescent="0.25">
      <c r="B2243">
        <f>IF('Input and Summary Results'!D1825=0,FALSE,'Input and Summary Results'!$B1825)</f>
        <v>121</v>
      </c>
      <c r="C2243">
        <f>IF(OR(B2243=0,'Input and Summary Results'!D1825=0,'Input and Summary Results'!D1825=""),FALSE,'Input and Summary Results'!$D1825)</f>
        <v>7.2957320000000006E-2</v>
      </c>
      <c r="D2243">
        <f>IF(OR(B2243=0,'Input and Summary Results'!E1825=0),FALSE,'Input and Summary Results'!$E1825)</f>
        <v>4.0888559999999997E-2</v>
      </c>
      <c r="E2243">
        <f t="shared" si="134"/>
        <v>-1.1369311276756469</v>
      </c>
      <c r="F2243">
        <f t="shared" si="135"/>
        <v>0.24323309902282592</v>
      </c>
      <c r="G2243">
        <f>IF('Input and Summary Results'!$J$4="yes",IF(C2243=FALSE,FALSE,IF('Data Transformation'!E2243&lt;$R$10,E2243,$R$10)),IF(C2243=FALSE,FALSE,IF(C2243&lt;$R$10,C2243,$R$10)))</f>
        <v>7.2957320000000006E-2</v>
      </c>
      <c r="H2243">
        <f>IF('Input and Summary Results'!$J$4="yes",'Data Transformation'!F2243,'Data Transformation'!D2243)</f>
        <v>4.0888559999999997E-2</v>
      </c>
      <c r="I2243">
        <f t="shared" si="133"/>
        <v>121</v>
      </c>
    </row>
    <row r="2244" spans="2:9" x14ac:dyDescent="0.25">
      <c r="B2244">
        <f>IF('Input and Summary Results'!D1826=0,FALSE,'Input and Summary Results'!$B1826)</f>
        <v>121</v>
      </c>
      <c r="C2244">
        <f>IF(OR(B2244=0,'Input and Summary Results'!D1826=0,'Input and Summary Results'!D1826=""),FALSE,'Input and Summary Results'!$D1826)</f>
        <v>0.10283131</v>
      </c>
      <c r="D2244">
        <f>IF(OR(B2244=0,'Input and Summary Results'!E1826=0),FALSE,'Input and Summary Results'!$E1826)</f>
        <v>3.3394970000000003E-2</v>
      </c>
      <c r="E2244">
        <f t="shared" si="134"/>
        <v>-0.9878746315479382</v>
      </c>
      <c r="F2244">
        <f t="shared" si="135"/>
        <v>0.14094361902031591</v>
      </c>
      <c r="G2244">
        <f>IF('Input and Summary Results'!$J$4="yes",IF(C2244=FALSE,FALSE,IF('Data Transformation'!E2244&lt;$R$10,E2244,$R$10)),IF(C2244=FALSE,FALSE,IF(C2244&lt;$R$10,C2244,$R$10)))</f>
        <v>0.10283131</v>
      </c>
      <c r="H2244">
        <f>IF('Input and Summary Results'!$J$4="yes",'Data Transformation'!F2244,'Data Transformation'!D2244)</f>
        <v>3.3394970000000003E-2</v>
      </c>
      <c r="I2244">
        <f t="shared" si="133"/>
        <v>121</v>
      </c>
    </row>
    <row r="2245" spans="2:9" x14ac:dyDescent="0.25">
      <c r="B2245">
        <f>IF('Input and Summary Results'!D1827=0,FALSE,'Input and Summary Results'!$B1827)</f>
        <v>121</v>
      </c>
      <c r="C2245">
        <f>IF(OR(B2245=0,'Input and Summary Results'!D1827=0,'Input and Summary Results'!D1827=""),FALSE,'Input and Summary Results'!$D1827)</f>
        <v>0.11043044</v>
      </c>
      <c r="D2245">
        <f>IF(OR(B2245=0,'Input and Summary Results'!E1827=0),FALSE,'Input and Summary Results'!$E1827)</f>
        <v>5.6086959999999998E-2</v>
      </c>
      <c r="E2245">
        <f t="shared" si="134"/>
        <v>-0.95691119742353459</v>
      </c>
      <c r="F2245">
        <f t="shared" si="135"/>
        <v>0.22042600427925485</v>
      </c>
      <c r="G2245">
        <f>IF('Input and Summary Results'!$J$4="yes",IF(C2245=FALSE,FALSE,IF('Data Transformation'!E2245&lt;$R$10,E2245,$R$10)),IF(C2245=FALSE,FALSE,IF(C2245&lt;$R$10,C2245,$R$10)))</f>
        <v>0.11043044</v>
      </c>
      <c r="H2245">
        <f>IF('Input and Summary Results'!$J$4="yes",'Data Transformation'!F2245,'Data Transformation'!D2245)</f>
        <v>5.6086959999999998E-2</v>
      </c>
      <c r="I2245">
        <f t="shared" ref="I2245:I2308" si="136">IF(G2245=FALSE,"",B2245)</f>
        <v>121</v>
      </c>
    </row>
    <row r="2246" spans="2:9" x14ac:dyDescent="0.25">
      <c r="B2246">
        <f>IF('Input and Summary Results'!D1828=0,FALSE,'Input and Summary Results'!$B1828)</f>
        <v>121</v>
      </c>
      <c r="C2246">
        <f>IF(OR(B2246=0,'Input and Summary Results'!D1828=0,'Input and Summary Results'!D1828=""),FALSE,'Input and Summary Results'!$D1828)</f>
        <v>0.12571127000000001</v>
      </c>
      <c r="D2246">
        <f>IF(OR(B2246=0,'Input and Summary Results'!E1828=0),FALSE,'Input and Summary Results'!$E1828)</f>
        <v>4.8267770000000002E-2</v>
      </c>
      <c r="E2246">
        <f t="shared" si="134"/>
        <v>-0.90062578612144961</v>
      </c>
      <c r="F2246">
        <f t="shared" si="135"/>
        <v>0.16663750338374594</v>
      </c>
      <c r="G2246">
        <f>IF('Input and Summary Results'!$J$4="yes",IF(C2246=FALSE,FALSE,IF('Data Transformation'!E2246&lt;$R$10,E2246,$R$10)),IF(C2246=FALSE,FALSE,IF(C2246&lt;$R$10,C2246,$R$10)))</f>
        <v>0.12571127000000001</v>
      </c>
      <c r="H2246">
        <f>IF('Input and Summary Results'!$J$4="yes",'Data Transformation'!F2246,'Data Transformation'!D2246)</f>
        <v>4.8267770000000002E-2</v>
      </c>
      <c r="I2246">
        <f t="shared" si="136"/>
        <v>121</v>
      </c>
    </row>
    <row r="2247" spans="2:9" x14ac:dyDescent="0.25">
      <c r="B2247">
        <f>IF('Input and Summary Results'!D1829=0,FALSE,'Input and Summary Results'!$B1829)</f>
        <v>121</v>
      </c>
      <c r="C2247">
        <f>IF(OR(B2247=0,'Input and Summary Results'!D1829=0,'Input and Summary Results'!D1829=""),FALSE,'Input and Summary Results'!$D1829)</f>
        <v>0.12897351000000001</v>
      </c>
      <c r="D2247">
        <f>IF(OR(B2247=0,'Input and Summary Results'!E1829=0),FALSE,'Input and Summary Results'!$E1829)</f>
        <v>2.829605E-2</v>
      </c>
      <c r="E2247">
        <f t="shared" si="134"/>
        <v>-0.88949948072556628</v>
      </c>
      <c r="F2247">
        <f t="shared" si="135"/>
        <v>9.5217116290004039E-2</v>
      </c>
      <c r="G2247">
        <f>IF('Input and Summary Results'!$J$4="yes",IF(C2247=FALSE,FALSE,IF('Data Transformation'!E2247&lt;$R$10,E2247,$R$10)),IF(C2247=FALSE,FALSE,IF(C2247&lt;$R$10,C2247,$R$10)))</f>
        <v>0.12897351000000001</v>
      </c>
      <c r="H2247">
        <f>IF('Input and Summary Results'!$J$4="yes",'Data Transformation'!F2247,'Data Transformation'!D2247)</f>
        <v>2.829605E-2</v>
      </c>
      <c r="I2247">
        <f t="shared" si="136"/>
        <v>121</v>
      </c>
    </row>
    <row r="2248" spans="2:9" x14ac:dyDescent="0.25">
      <c r="B2248">
        <f>IF('Input and Summary Results'!D1830=0,FALSE,'Input and Summary Results'!$B1830)</f>
        <v>121</v>
      </c>
      <c r="C2248">
        <f>IF(OR(B2248=0,'Input and Summary Results'!D1830=0,'Input and Summary Results'!D1830=""),FALSE,'Input and Summary Results'!$D1830)</f>
        <v>0.14243905000000001</v>
      </c>
      <c r="D2248">
        <f>IF(OR(B2248=0,'Input and Summary Results'!E1830=0),FALSE,'Input and Summary Results'!$E1830)</f>
        <v>3.5890699999999998E-2</v>
      </c>
      <c r="E2248">
        <f t="shared" si="134"/>
        <v>-0.84637093152357479</v>
      </c>
      <c r="F2248">
        <f t="shared" si="135"/>
        <v>0.10935599331784365</v>
      </c>
      <c r="G2248">
        <f>IF('Input and Summary Results'!$J$4="yes",IF(C2248=FALSE,FALSE,IF('Data Transformation'!E2248&lt;$R$10,E2248,$R$10)),IF(C2248=FALSE,FALSE,IF(C2248&lt;$R$10,C2248,$R$10)))</f>
        <v>0.14243905000000001</v>
      </c>
      <c r="H2248">
        <f>IF('Input and Summary Results'!$J$4="yes",'Data Transformation'!F2248,'Data Transformation'!D2248)</f>
        <v>3.5890699999999998E-2</v>
      </c>
      <c r="I2248">
        <f t="shared" si="136"/>
        <v>121</v>
      </c>
    </row>
    <row r="2249" spans="2:9" x14ac:dyDescent="0.25">
      <c r="B2249">
        <f>IF('Input and Summary Results'!D1831=0,FALSE,'Input and Summary Results'!$B1831)</f>
        <v>121</v>
      </c>
      <c r="C2249">
        <f>IF(OR(B2249=0,'Input and Summary Results'!D1831=0,'Input and Summary Results'!D1831=""),FALSE,'Input and Summary Results'!$D1831)</f>
        <v>0.14431868</v>
      </c>
      <c r="D2249">
        <f>IF(OR(B2249=0,'Input and Summary Results'!E1831=0),FALSE,'Input and Summary Results'!$E1831)</f>
        <v>3.623854E-2</v>
      </c>
      <c r="E2249">
        <f t="shared" si="134"/>
        <v>-0.84067745202592636</v>
      </c>
      <c r="F2249">
        <f t="shared" si="135"/>
        <v>0.10897775922008156</v>
      </c>
      <c r="G2249">
        <f>IF('Input and Summary Results'!$J$4="yes",IF(C2249=FALSE,FALSE,IF('Data Transformation'!E2249&lt;$R$10,E2249,$R$10)),IF(C2249=FALSE,FALSE,IF(C2249&lt;$R$10,C2249,$R$10)))</f>
        <v>0.14431868</v>
      </c>
      <c r="H2249">
        <f>IF('Input and Summary Results'!$J$4="yes",'Data Transformation'!F2249,'Data Transformation'!D2249)</f>
        <v>3.623854E-2</v>
      </c>
      <c r="I2249">
        <f t="shared" si="136"/>
        <v>121</v>
      </c>
    </row>
    <row r="2250" spans="2:9" x14ac:dyDescent="0.25">
      <c r="B2250">
        <f>IF('Input and Summary Results'!D1832=0,FALSE,'Input and Summary Results'!$B1832)</f>
        <v>121</v>
      </c>
      <c r="C2250">
        <f>IF(OR(B2250=0,'Input and Summary Results'!D1832=0,'Input and Summary Results'!D1832=""),FALSE,'Input and Summary Results'!$D1832)</f>
        <v>0.14814358</v>
      </c>
      <c r="D2250">
        <f>IF(OR(B2250=0,'Input and Summary Results'!E1832=0),FALSE,'Input and Summary Results'!$E1832)</f>
        <v>4.7909069999999998E-2</v>
      </c>
      <c r="E2250">
        <f t="shared" si="134"/>
        <v>-0.82931716450784165</v>
      </c>
      <c r="F2250">
        <f t="shared" si="135"/>
        <v>0.14035394837899828</v>
      </c>
      <c r="G2250">
        <f>IF('Input and Summary Results'!$J$4="yes",IF(C2250=FALSE,FALSE,IF('Data Transformation'!E2250&lt;$R$10,E2250,$R$10)),IF(C2250=FALSE,FALSE,IF(C2250&lt;$R$10,C2250,$R$10)))</f>
        <v>0.14814358</v>
      </c>
      <c r="H2250">
        <f>IF('Input and Summary Results'!$J$4="yes",'Data Transformation'!F2250,'Data Transformation'!D2250)</f>
        <v>4.7909069999999998E-2</v>
      </c>
      <c r="I2250">
        <f t="shared" si="136"/>
        <v>121</v>
      </c>
    </row>
    <row r="2251" spans="2:9" x14ac:dyDescent="0.25">
      <c r="B2251">
        <f>IF('Input and Summary Results'!D1833=0,FALSE,'Input and Summary Results'!$B1833)</f>
        <v>121</v>
      </c>
      <c r="C2251">
        <f>IF(OR(B2251=0,'Input and Summary Results'!D1833=0,'Input and Summary Results'!D1833=""),FALSE,'Input and Summary Results'!$D1833)</f>
        <v>0.15786106</v>
      </c>
      <c r="D2251">
        <f>IF(OR(B2251=0,'Input and Summary Results'!E1833=0),FALSE,'Input and Summary Results'!$E1833)</f>
        <v>3.2190400000000001E-2</v>
      </c>
      <c r="E2251">
        <f t="shared" si="134"/>
        <v>-0.80172498533525727</v>
      </c>
      <c r="F2251">
        <f t="shared" si="135"/>
        <v>8.849955524180568E-2</v>
      </c>
      <c r="G2251">
        <f>IF('Input and Summary Results'!$J$4="yes",IF(C2251=FALSE,FALSE,IF('Data Transformation'!E2251&lt;$R$10,E2251,$R$10)),IF(C2251=FALSE,FALSE,IF(C2251&lt;$R$10,C2251,$R$10)))</f>
        <v>0.15786106</v>
      </c>
      <c r="H2251">
        <f>IF('Input and Summary Results'!$J$4="yes",'Data Transformation'!F2251,'Data Transformation'!D2251)</f>
        <v>3.2190400000000001E-2</v>
      </c>
      <c r="I2251">
        <f t="shared" si="136"/>
        <v>121</v>
      </c>
    </row>
    <row r="2252" spans="2:9" x14ac:dyDescent="0.25">
      <c r="B2252">
        <f>IF('Input and Summary Results'!D1834=0,FALSE,'Input and Summary Results'!$B1834)</f>
        <v>121</v>
      </c>
      <c r="C2252">
        <f>IF(OR(B2252=0,'Input and Summary Results'!D1834=0,'Input and Summary Results'!D1834=""),FALSE,'Input and Summary Results'!$D1834)</f>
        <v>0.15852703000000001</v>
      </c>
      <c r="D2252">
        <f>IF(OR(B2252=0,'Input and Summary Results'!E1834=0),FALSE,'Input and Summary Results'!$E1834)</f>
        <v>4.7357379999999998E-2</v>
      </c>
      <c r="E2252">
        <f t="shared" si="134"/>
        <v>-0.79989667679639576</v>
      </c>
      <c r="F2252">
        <f t="shared" si="135"/>
        <v>0.12965046352032206</v>
      </c>
      <c r="G2252">
        <f>IF('Input and Summary Results'!$J$4="yes",IF(C2252=FALSE,FALSE,IF('Data Transformation'!E2252&lt;$R$10,E2252,$R$10)),IF(C2252=FALSE,FALSE,IF(C2252&lt;$R$10,C2252,$R$10)))</f>
        <v>0.15852703000000001</v>
      </c>
      <c r="H2252">
        <f>IF('Input and Summary Results'!$J$4="yes",'Data Transformation'!F2252,'Data Transformation'!D2252)</f>
        <v>4.7357379999999998E-2</v>
      </c>
      <c r="I2252">
        <f t="shared" si="136"/>
        <v>121</v>
      </c>
    </row>
    <row r="2253" spans="2:9" x14ac:dyDescent="0.25">
      <c r="B2253">
        <f>IF('Input and Summary Results'!D1835=0,FALSE,'Input and Summary Results'!$B1835)</f>
        <v>121</v>
      </c>
      <c r="C2253">
        <f>IF(OR(B2253=0,'Input and Summary Results'!D1835=0,'Input and Summary Results'!D1835=""),FALSE,'Input and Summary Results'!$D1835)</f>
        <v>0.16639930999999999</v>
      </c>
      <c r="D2253">
        <f>IF(OR(B2253=0,'Input and Summary Results'!E1835=0),FALSE,'Input and Summary Results'!$E1835)</f>
        <v>3.1079229999999999E-2</v>
      </c>
      <c r="E2253">
        <f t="shared" si="134"/>
        <v>-0.77884847890956055</v>
      </c>
      <c r="F2253">
        <f t="shared" si="135"/>
        <v>8.1060347065141064E-2</v>
      </c>
      <c r="G2253">
        <f>IF('Input and Summary Results'!$J$4="yes",IF(C2253=FALSE,FALSE,IF('Data Transformation'!E2253&lt;$R$10,E2253,$R$10)),IF(C2253=FALSE,FALSE,IF(C2253&lt;$R$10,C2253,$R$10)))</f>
        <v>0.16639930999999999</v>
      </c>
      <c r="H2253">
        <f>IF('Input and Summary Results'!$J$4="yes",'Data Transformation'!F2253,'Data Transformation'!D2253)</f>
        <v>3.1079229999999999E-2</v>
      </c>
      <c r="I2253">
        <f t="shared" si="136"/>
        <v>121</v>
      </c>
    </row>
    <row r="2254" spans="2:9" x14ac:dyDescent="0.25">
      <c r="B2254">
        <f>IF('Input and Summary Results'!D1836=0,FALSE,'Input and Summary Results'!$B1836)</f>
        <v>121</v>
      </c>
      <c r="C2254">
        <f>IF(OR(B2254=0,'Input and Summary Results'!D1836=0,'Input and Summary Results'!D1836=""),FALSE,'Input and Summary Results'!$D1836)</f>
        <v>0.17094830999999999</v>
      </c>
      <c r="D2254">
        <f>IF(OR(B2254=0,'Input and Summary Results'!E1836=0),FALSE,'Input and Summary Results'!$E1836)</f>
        <v>5.3336550000000003E-2</v>
      </c>
      <c r="E2254">
        <f t="shared" si="134"/>
        <v>-0.76713518829413341</v>
      </c>
      <c r="F2254">
        <f t="shared" si="135"/>
        <v>0.13540971946432231</v>
      </c>
      <c r="G2254">
        <f>IF('Input and Summary Results'!$J$4="yes",IF(C2254=FALSE,FALSE,IF('Data Transformation'!E2254&lt;$R$10,E2254,$R$10)),IF(C2254=FALSE,FALSE,IF(C2254&lt;$R$10,C2254,$R$10)))</f>
        <v>0.17094830999999999</v>
      </c>
      <c r="H2254">
        <f>IF('Input and Summary Results'!$J$4="yes",'Data Transformation'!F2254,'Data Transformation'!D2254)</f>
        <v>5.3336550000000003E-2</v>
      </c>
      <c r="I2254">
        <f t="shared" si="136"/>
        <v>121</v>
      </c>
    </row>
    <row r="2255" spans="2:9" x14ac:dyDescent="0.25">
      <c r="B2255">
        <f>IF('Input and Summary Results'!D1837=0,FALSE,'Input and Summary Results'!$B1837)</f>
        <v>121</v>
      </c>
      <c r="C2255">
        <f>IF(OR(B2255=0,'Input and Summary Results'!D1837=0,'Input and Summary Results'!D1837=""),FALSE,'Input and Summary Results'!$D1837)</f>
        <v>0.18428401999999999</v>
      </c>
      <c r="D2255">
        <f>IF(OR(B2255=0,'Input and Summary Results'!E1837=0),FALSE,'Input and Summary Results'!$E1837)</f>
        <v>5.0102769999999998E-2</v>
      </c>
      <c r="E2255">
        <f t="shared" si="134"/>
        <v>-0.73451232254929699</v>
      </c>
      <c r="F2255">
        <f t="shared" si="135"/>
        <v>0.1179950501405385</v>
      </c>
      <c r="G2255">
        <f>IF('Input and Summary Results'!$J$4="yes",IF(C2255=FALSE,FALSE,IF('Data Transformation'!E2255&lt;$R$10,E2255,$R$10)),IF(C2255=FALSE,FALSE,IF(C2255&lt;$R$10,C2255,$R$10)))</f>
        <v>0.18428401999999999</v>
      </c>
      <c r="H2255">
        <f>IF('Input and Summary Results'!$J$4="yes",'Data Transformation'!F2255,'Data Transformation'!D2255)</f>
        <v>5.0102769999999998E-2</v>
      </c>
      <c r="I2255">
        <f t="shared" si="136"/>
        <v>121</v>
      </c>
    </row>
    <row r="2256" spans="2:9" x14ac:dyDescent="0.25">
      <c r="B2256">
        <f>IF('Input and Summary Results'!D1838=0,FALSE,'Input and Summary Results'!$B1838)</f>
        <v>121</v>
      </c>
      <c r="C2256">
        <f>IF(OR(B2256=0,'Input and Summary Results'!D1838=0,'Input and Summary Results'!D1838=""),FALSE,'Input and Summary Results'!$D1838)</f>
        <v>0.19598513000000001</v>
      </c>
      <c r="D2256">
        <f>IF(OR(B2256=0,'Input and Summary Results'!E1838=0),FALSE,'Input and Summary Results'!$E1838)</f>
        <v>3.2529210000000003E-2</v>
      </c>
      <c r="E2256">
        <f t="shared" si="134"/>
        <v>-0.70777687866358718</v>
      </c>
      <c r="F2256">
        <f t="shared" si="135"/>
        <v>7.2034430061096985E-2</v>
      </c>
      <c r="G2256">
        <f>IF('Input and Summary Results'!$J$4="yes",IF(C2256=FALSE,FALSE,IF('Data Transformation'!E2256&lt;$R$10,E2256,$R$10)),IF(C2256=FALSE,FALSE,IF(C2256&lt;$R$10,C2256,$R$10)))</f>
        <v>0.19598513000000001</v>
      </c>
      <c r="H2256">
        <f>IF('Input and Summary Results'!$J$4="yes",'Data Transformation'!F2256,'Data Transformation'!D2256)</f>
        <v>3.2529210000000003E-2</v>
      </c>
      <c r="I2256">
        <f t="shared" si="136"/>
        <v>121</v>
      </c>
    </row>
    <row r="2257" spans="2:9" x14ac:dyDescent="0.25">
      <c r="B2257">
        <f>IF('Input and Summary Results'!D1839=0,FALSE,'Input and Summary Results'!$B1839)</f>
        <v>121</v>
      </c>
      <c r="C2257">
        <f>IF(OR(B2257=0,'Input and Summary Results'!D1839=0,'Input and Summary Results'!D1839=""),FALSE,'Input and Summary Results'!$D1839)</f>
        <v>0.19907606999999999</v>
      </c>
      <c r="D2257">
        <f>IF(OR(B2257=0,'Input and Summary Results'!E1839=0),FALSE,'Input and Summary Results'!$E1839)</f>
        <v>2.7857239999999998E-2</v>
      </c>
      <c r="E2257">
        <f t="shared" si="134"/>
        <v>-0.70098094133649691</v>
      </c>
      <c r="F2257">
        <f t="shared" si="135"/>
        <v>6.0730765681681384E-2</v>
      </c>
      <c r="G2257">
        <f>IF('Input and Summary Results'!$J$4="yes",IF(C2257=FALSE,FALSE,IF('Data Transformation'!E2257&lt;$R$10,E2257,$R$10)),IF(C2257=FALSE,FALSE,IF(C2257&lt;$R$10,C2257,$R$10)))</f>
        <v>0.19907606999999999</v>
      </c>
      <c r="H2257">
        <f>IF('Input and Summary Results'!$J$4="yes",'Data Transformation'!F2257,'Data Transformation'!D2257)</f>
        <v>2.7857239999999998E-2</v>
      </c>
      <c r="I2257">
        <f t="shared" si="136"/>
        <v>121</v>
      </c>
    </row>
    <row r="2258" spans="2:9" x14ac:dyDescent="0.25">
      <c r="B2258">
        <f>IF('Input and Summary Results'!D1840=0,FALSE,'Input and Summary Results'!$B1840)</f>
        <v>121</v>
      </c>
      <c r="C2258">
        <f>IF(OR(B2258=0,'Input and Summary Results'!D1840=0,'Input and Summary Results'!D1840=""),FALSE,'Input and Summary Results'!$D1840)</f>
        <v>0.22304387000000001</v>
      </c>
      <c r="D2258">
        <f>IF(OR(B2258=0,'Input and Summary Results'!E1840=0),FALSE,'Input and Summary Results'!$E1840)</f>
        <v>9.4446879999999997E-2</v>
      </c>
      <c r="E2258">
        <f t="shared" si="134"/>
        <v>-0.65160970813972485</v>
      </c>
      <c r="F2258">
        <f t="shared" si="135"/>
        <v>0.18377526322512247</v>
      </c>
      <c r="G2258">
        <f>IF('Input and Summary Results'!$J$4="yes",IF(C2258=FALSE,FALSE,IF('Data Transformation'!E2258&lt;$R$10,E2258,$R$10)),IF(C2258=FALSE,FALSE,IF(C2258&lt;$R$10,C2258,$R$10)))</f>
        <v>0.22304387000000001</v>
      </c>
      <c r="H2258">
        <f>IF('Input and Summary Results'!$J$4="yes",'Data Transformation'!F2258,'Data Transformation'!D2258)</f>
        <v>9.4446879999999997E-2</v>
      </c>
      <c r="I2258">
        <f t="shared" si="136"/>
        <v>121</v>
      </c>
    </row>
    <row r="2259" spans="2:9" x14ac:dyDescent="0.25">
      <c r="B2259">
        <f>IF('Input and Summary Results'!D1841=0,FALSE,'Input and Summary Results'!$B1841)</f>
        <v>121</v>
      </c>
      <c r="C2259">
        <f>IF(OR(B2259=0,'Input and Summary Results'!D1841=0,'Input and Summary Results'!D1841=""),FALSE,'Input and Summary Results'!$D1841)</f>
        <v>0.24103047</v>
      </c>
      <c r="D2259">
        <f>IF(OR(B2259=0,'Input and Summary Results'!E1841=0),FALSE,'Input and Summary Results'!$E1841)</f>
        <v>4.4867450000000003E-2</v>
      </c>
      <c r="E2259">
        <f t="shared" si="134"/>
        <v>-0.61792805237781701</v>
      </c>
      <c r="F2259">
        <f t="shared" si="135"/>
        <v>8.0788430193078908E-2</v>
      </c>
      <c r="G2259">
        <f>IF('Input and Summary Results'!$J$4="yes",IF(C2259=FALSE,FALSE,IF('Data Transformation'!E2259&lt;$R$10,E2259,$R$10)),IF(C2259=FALSE,FALSE,IF(C2259&lt;$R$10,C2259,$R$10)))</f>
        <v>0.24103047</v>
      </c>
      <c r="H2259">
        <f>IF('Input and Summary Results'!$J$4="yes",'Data Transformation'!F2259,'Data Transformation'!D2259)</f>
        <v>4.4867450000000003E-2</v>
      </c>
      <c r="I2259">
        <f t="shared" si="136"/>
        <v>121</v>
      </c>
    </row>
    <row r="2260" spans="2:9" x14ac:dyDescent="0.25">
      <c r="B2260">
        <f>IF('Input and Summary Results'!D1842=0,FALSE,'Input and Summary Results'!$B1842)</f>
        <v>121</v>
      </c>
      <c r="C2260">
        <f>IF(OR(B2260=0,'Input and Summary Results'!D1842=0,'Input and Summary Results'!D1842=""),FALSE,'Input and Summary Results'!$D1842)</f>
        <v>0.25710380999999999</v>
      </c>
      <c r="D2260">
        <f>IF(OR(B2260=0,'Input and Summary Results'!E1842=0),FALSE,'Input and Summary Results'!$E1842)</f>
        <v>4.2109630000000002E-2</v>
      </c>
      <c r="E2260">
        <f t="shared" si="134"/>
        <v>-0.58989148753560761</v>
      </c>
      <c r="F2260">
        <f t="shared" si="135"/>
        <v>7.1082491620797064E-2</v>
      </c>
      <c r="G2260">
        <f>IF('Input and Summary Results'!$J$4="yes",IF(C2260=FALSE,FALSE,IF('Data Transformation'!E2260&lt;$R$10,E2260,$R$10)),IF(C2260=FALSE,FALSE,IF(C2260&lt;$R$10,C2260,$R$10)))</f>
        <v>0.25710380999999999</v>
      </c>
      <c r="H2260">
        <f>IF('Input and Summary Results'!$J$4="yes",'Data Transformation'!F2260,'Data Transformation'!D2260)</f>
        <v>4.2109630000000002E-2</v>
      </c>
      <c r="I2260">
        <f t="shared" si="136"/>
        <v>121</v>
      </c>
    </row>
    <row r="2261" spans="2:9" x14ac:dyDescent="0.25">
      <c r="B2261">
        <f>IF('Input and Summary Results'!D1843=0,FALSE,'Input and Summary Results'!$B1843)</f>
        <v>122</v>
      </c>
      <c r="C2261">
        <f>IF(OR(B2261=0,'Input and Summary Results'!D1843=0,'Input and Summary Results'!D1843=""),FALSE,'Input and Summary Results'!$D1843)</f>
        <v>8.6982100000000007E-2</v>
      </c>
      <c r="D2261">
        <f>IF(OR(B2261=0,'Input and Summary Results'!E1843=0),FALSE,'Input and Summary Results'!$E1843)</f>
        <v>3.7680470000000001E-2</v>
      </c>
      <c r="E2261">
        <f t="shared" si="134"/>
        <v>-1.0605701114165724</v>
      </c>
      <c r="F2261">
        <f t="shared" si="135"/>
        <v>0.18800792323937912</v>
      </c>
      <c r="G2261">
        <f>IF('Input and Summary Results'!$J$4="yes",IF(C2261=FALSE,FALSE,IF('Data Transformation'!E2261&lt;$R$10,E2261,$R$10)),IF(C2261=FALSE,FALSE,IF(C2261&lt;$R$10,C2261,$R$10)))</f>
        <v>8.6982100000000007E-2</v>
      </c>
      <c r="H2261">
        <f>IF('Input and Summary Results'!$J$4="yes",'Data Transformation'!F2261,'Data Transformation'!D2261)</f>
        <v>3.7680470000000001E-2</v>
      </c>
      <c r="I2261">
        <f t="shared" si="136"/>
        <v>122</v>
      </c>
    </row>
    <row r="2262" spans="2:9" x14ac:dyDescent="0.25">
      <c r="B2262">
        <f>IF('Input and Summary Results'!D1844=0,FALSE,'Input and Summary Results'!$B1844)</f>
        <v>122</v>
      </c>
      <c r="C2262">
        <f>IF(OR(B2262=0,'Input and Summary Results'!D1844=0,'Input and Summary Results'!D1844=""),FALSE,'Input and Summary Results'!$D1844)</f>
        <v>0.15466047999999999</v>
      </c>
      <c r="D2262">
        <f>IF(OR(B2262=0,'Input and Summary Results'!E1844=0),FALSE,'Input and Summary Results'!$E1844)</f>
        <v>3.1655059999999999E-2</v>
      </c>
      <c r="E2262">
        <f t="shared" si="134"/>
        <v>-0.81062064629150254</v>
      </c>
      <c r="F2262">
        <f t="shared" si="135"/>
        <v>8.8828743063515639E-2</v>
      </c>
      <c r="G2262">
        <f>IF('Input and Summary Results'!$J$4="yes",IF(C2262=FALSE,FALSE,IF('Data Transformation'!E2262&lt;$R$10,E2262,$R$10)),IF(C2262=FALSE,FALSE,IF(C2262&lt;$R$10,C2262,$R$10)))</f>
        <v>0.15466047999999999</v>
      </c>
      <c r="H2262">
        <f>IF('Input and Summary Results'!$J$4="yes",'Data Transformation'!F2262,'Data Transformation'!D2262)</f>
        <v>3.1655059999999999E-2</v>
      </c>
      <c r="I2262">
        <f t="shared" si="136"/>
        <v>122</v>
      </c>
    </row>
    <row r="2263" spans="2:9" x14ac:dyDescent="0.25">
      <c r="B2263">
        <f>IF('Input and Summary Results'!D1845=0,FALSE,'Input and Summary Results'!$B1845)</f>
        <v>122</v>
      </c>
      <c r="C2263">
        <f>IF(OR(B2263=0,'Input and Summary Results'!D1845=0,'Input and Summary Results'!D1845=""),FALSE,'Input and Summary Results'!$D1845)</f>
        <v>0.18363193999999999</v>
      </c>
      <c r="D2263">
        <f>IF(OR(B2263=0,'Input and Summary Results'!E1845=0),FALSE,'Input and Summary Results'!$E1845)</f>
        <v>5.6143999999999999E-2</v>
      </c>
      <c r="E2263">
        <f t="shared" si="134"/>
        <v>-0.73605177760468465</v>
      </c>
      <c r="F2263">
        <f t="shared" si="135"/>
        <v>0.13269203603686808</v>
      </c>
      <c r="G2263">
        <f>IF('Input and Summary Results'!$J$4="yes",IF(C2263=FALSE,FALSE,IF('Data Transformation'!E2263&lt;$R$10,E2263,$R$10)),IF(C2263=FALSE,FALSE,IF(C2263&lt;$R$10,C2263,$R$10)))</f>
        <v>0.18363193999999999</v>
      </c>
      <c r="H2263">
        <f>IF('Input and Summary Results'!$J$4="yes",'Data Transformation'!F2263,'Data Transformation'!D2263)</f>
        <v>5.6143999999999999E-2</v>
      </c>
      <c r="I2263">
        <f t="shared" si="136"/>
        <v>122</v>
      </c>
    </row>
    <row r="2264" spans="2:9" x14ac:dyDescent="0.25">
      <c r="B2264">
        <f>IF('Input and Summary Results'!D1846=0,FALSE,'Input and Summary Results'!$B1846)</f>
        <v>122</v>
      </c>
      <c r="C2264">
        <f>IF(OR(B2264=0,'Input and Summary Results'!D1846=0,'Input and Summary Results'!D1846=""),FALSE,'Input and Summary Results'!$D1846)</f>
        <v>0.21859381999999999</v>
      </c>
      <c r="D2264">
        <f>IF(OR(B2264=0,'Input and Summary Results'!E1846=0),FALSE,'Input and Summary Results'!$E1846)</f>
        <v>5.1479190000000001E-2</v>
      </c>
      <c r="E2264">
        <f t="shared" si="134"/>
        <v>-0.66036212041850939</v>
      </c>
      <c r="F2264">
        <f t="shared" si="135"/>
        <v>0.10220768574335724</v>
      </c>
      <c r="G2264">
        <f>IF('Input and Summary Results'!$J$4="yes",IF(C2264=FALSE,FALSE,IF('Data Transformation'!E2264&lt;$R$10,E2264,$R$10)),IF(C2264=FALSE,FALSE,IF(C2264&lt;$R$10,C2264,$R$10)))</f>
        <v>0.21859381999999999</v>
      </c>
      <c r="H2264">
        <f>IF('Input and Summary Results'!$J$4="yes",'Data Transformation'!F2264,'Data Transformation'!D2264)</f>
        <v>5.1479190000000001E-2</v>
      </c>
      <c r="I2264">
        <f t="shared" si="136"/>
        <v>122</v>
      </c>
    </row>
    <row r="2265" spans="2:9" x14ac:dyDescent="0.25">
      <c r="B2265">
        <f>IF('Input and Summary Results'!D1847=0,FALSE,'Input and Summary Results'!$B1847)</f>
        <v>122</v>
      </c>
      <c r="C2265">
        <f>IF(OR(B2265=0,'Input and Summary Results'!D1847=0,'Input and Summary Results'!D1847=""),FALSE,'Input and Summary Results'!$D1847)</f>
        <v>0.22292911000000001</v>
      </c>
      <c r="D2265">
        <f>IF(OR(B2265=0,'Input and Summary Results'!E1847=0),FALSE,'Input and Summary Results'!$E1847)</f>
        <v>6.6457840000000004E-2</v>
      </c>
      <c r="E2265">
        <f t="shared" si="134"/>
        <v>-0.65183321780545955</v>
      </c>
      <c r="F2265">
        <f t="shared" si="135"/>
        <v>0.12938060247044453</v>
      </c>
      <c r="G2265">
        <f>IF('Input and Summary Results'!$J$4="yes",IF(C2265=FALSE,FALSE,IF('Data Transformation'!E2265&lt;$R$10,E2265,$R$10)),IF(C2265=FALSE,FALSE,IF(C2265&lt;$R$10,C2265,$R$10)))</f>
        <v>0.22292911000000001</v>
      </c>
      <c r="H2265">
        <f>IF('Input and Summary Results'!$J$4="yes",'Data Transformation'!F2265,'Data Transformation'!D2265)</f>
        <v>6.6457840000000004E-2</v>
      </c>
      <c r="I2265">
        <f t="shared" si="136"/>
        <v>122</v>
      </c>
    </row>
    <row r="2266" spans="2:9" x14ac:dyDescent="0.25">
      <c r="B2266">
        <f>IF('Input and Summary Results'!D1848=0,FALSE,'Input and Summary Results'!$B1848)</f>
        <v>122</v>
      </c>
      <c r="C2266">
        <f>IF(OR(B2266=0,'Input and Summary Results'!D1848=0,'Input and Summary Results'!D1848=""),FALSE,'Input and Summary Results'!$D1848)</f>
        <v>0.22764208999999999</v>
      </c>
      <c r="D2266">
        <f>IF(OR(B2266=0,'Input and Summary Results'!E1848=0),FALSE,'Input and Summary Results'!$E1848)</f>
        <v>3.7157120000000002E-2</v>
      </c>
      <c r="E2266">
        <f t="shared" si="134"/>
        <v>-0.64274743575348403</v>
      </c>
      <c r="F2266">
        <f t="shared" si="135"/>
        <v>7.0840107292987869E-2</v>
      </c>
      <c r="G2266">
        <f>IF('Input and Summary Results'!$J$4="yes",IF(C2266=FALSE,FALSE,IF('Data Transformation'!E2266&lt;$R$10,E2266,$R$10)),IF(C2266=FALSE,FALSE,IF(C2266&lt;$R$10,C2266,$R$10)))</f>
        <v>0.22764208999999999</v>
      </c>
      <c r="H2266">
        <f>IF('Input and Summary Results'!$J$4="yes",'Data Transformation'!F2266,'Data Transformation'!D2266)</f>
        <v>3.7157120000000002E-2</v>
      </c>
      <c r="I2266">
        <f t="shared" si="136"/>
        <v>122</v>
      </c>
    </row>
    <row r="2267" spans="2:9" x14ac:dyDescent="0.25">
      <c r="B2267">
        <f>IF('Input and Summary Results'!D1849=0,FALSE,'Input and Summary Results'!$B1849)</f>
        <v>122</v>
      </c>
      <c r="C2267">
        <f>IF(OR(B2267=0,'Input and Summary Results'!D1849=0,'Input and Summary Results'!D1849=""),FALSE,'Input and Summary Results'!$D1849)</f>
        <v>0.26936732000000002</v>
      </c>
      <c r="D2267">
        <f>IF(OR(B2267=0,'Input and Summary Results'!E1849=0),FALSE,'Input and Summary Results'!$E1849)</f>
        <v>2.8527589999999999E-2</v>
      </c>
      <c r="E2267">
        <f t="shared" si="134"/>
        <v>-0.56965509459883501</v>
      </c>
      <c r="F2267">
        <f t="shared" si="135"/>
        <v>4.5963163088974558E-2</v>
      </c>
      <c r="G2267">
        <f>IF('Input and Summary Results'!$J$4="yes",IF(C2267=FALSE,FALSE,IF('Data Transformation'!E2267&lt;$R$10,E2267,$R$10)),IF(C2267=FALSE,FALSE,IF(C2267&lt;$R$10,C2267,$R$10)))</f>
        <v>0.26936732000000002</v>
      </c>
      <c r="H2267">
        <f>IF('Input and Summary Results'!$J$4="yes",'Data Transformation'!F2267,'Data Transformation'!D2267)</f>
        <v>2.8527589999999999E-2</v>
      </c>
      <c r="I2267">
        <f t="shared" si="136"/>
        <v>122</v>
      </c>
    </row>
    <row r="2268" spans="2:9" x14ac:dyDescent="0.25">
      <c r="B2268">
        <f>IF('Input and Summary Results'!D1850=0,FALSE,'Input and Summary Results'!$B1850)</f>
        <v>122</v>
      </c>
      <c r="C2268">
        <f>IF(OR(B2268=0,'Input and Summary Results'!D1850=0,'Input and Summary Results'!D1850=""),FALSE,'Input and Summary Results'!$D1850)</f>
        <v>0.37877527999999999</v>
      </c>
      <c r="D2268">
        <f>IF(OR(B2268=0,'Input and Summary Results'!E1850=0),FALSE,'Input and Summary Results'!$E1850)</f>
        <v>3.1843400000000001E-2</v>
      </c>
      <c r="E2268">
        <f t="shared" si="134"/>
        <v>-0.4216183720919659</v>
      </c>
      <c r="F2268">
        <f t="shared" si="135"/>
        <v>3.6486107541125704E-2</v>
      </c>
      <c r="G2268">
        <f>IF('Input and Summary Results'!$J$4="yes",IF(C2268=FALSE,FALSE,IF('Data Transformation'!E2268&lt;$R$10,E2268,$R$10)),IF(C2268=FALSE,FALSE,IF(C2268&lt;$R$10,C2268,$R$10)))</f>
        <v>0.37877527999999999</v>
      </c>
      <c r="H2268">
        <f>IF('Input and Summary Results'!$J$4="yes",'Data Transformation'!F2268,'Data Transformation'!D2268)</f>
        <v>3.1843400000000001E-2</v>
      </c>
      <c r="I2268">
        <f t="shared" si="136"/>
        <v>122</v>
      </c>
    </row>
    <row r="2269" spans="2:9" x14ac:dyDescent="0.25">
      <c r="B2269">
        <f>IF('Input and Summary Results'!D1851=0,FALSE,'Input and Summary Results'!$B1851)</f>
        <v>122</v>
      </c>
      <c r="C2269">
        <f>IF(OR(B2269=0,'Input and Summary Results'!D1851=0,'Input and Summary Results'!D1851=""),FALSE,'Input and Summary Results'!$D1851)</f>
        <v>0.39391989999999999</v>
      </c>
      <c r="D2269">
        <f>IF(OR(B2269=0,'Input and Summary Results'!E1851=0),FALSE,'Input and Summary Results'!$E1851)</f>
        <v>2.9296889999999999E-2</v>
      </c>
      <c r="E2269">
        <f t="shared" si="134"/>
        <v>-0.40459207899820326</v>
      </c>
      <c r="F2269">
        <f t="shared" si="135"/>
        <v>3.2277755604629262E-2</v>
      </c>
      <c r="G2269">
        <f>IF('Input and Summary Results'!$J$4="yes",IF(C2269=FALSE,FALSE,IF('Data Transformation'!E2269&lt;$R$10,E2269,$R$10)),IF(C2269=FALSE,FALSE,IF(C2269&lt;$R$10,C2269,$R$10)))</f>
        <v>0.39391989999999999</v>
      </c>
      <c r="H2269">
        <f>IF('Input and Summary Results'!$J$4="yes",'Data Transformation'!F2269,'Data Transformation'!D2269)</f>
        <v>2.9296889999999999E-2</v>
      </c>
      <c r="I2269">
        <f t="shared" si="136"/>
        <v>122</v>
      </c>
    </row>
    <row r="2270" spans="2:9" x14ac:dyDescent="0.25">
      <c r="B2270">
        <f>IF('Input and Summary Results'!D1852=0,FALSE,'Input and Summary Results'!$B1852)</f>
        <v>122</v>
      </c>
      <c r="C2270">
        <f>IF(OR(B2270=0,'Input and Summary Results'!D1852=0,'Input and Summary Results'!D1852=""),FALSE,'Input and Summary Results'!$D1852)</f>
        <v>0.41268517999999998</v>
      </c>
      <c r="D2270">
        <f>IF(OR(B2270=0,'Input and Summary Results'!E1852=0),FALSE,'Input and Summary Results'!$E1852)</f>
        <v>5.3916730000000003E-2</v>
      </c>
      <c r="E2270">
        <f t="shared" si="134"/>
        <v>-0.38438112685746867</v>
      </c>
      <c r="F2270">
        <f t="shared" si="135"/>
        <v>5.6701480823711674E-2</v>
      </c>
      <c r="G2270">
        <f>IF('Input and Summary Results'!$J$4="yes",IF(C2270=FALSE,FALSE,IF('Data Transformation'!E2270&lt;$R$10,E2270,$R$10)),IF(C2270=FALSE,FALSE,IF(C2270&lt;$R$10,C2270,$R$10)))</f>
        <v>0.41268517999999998</v>
      </c>
      <c r="H2270">
        <f>IF('Input and Summary Results'!$J$4="yes",'Data Transformation'!F2270,'Data Transformation'!D2270)</f>
        <v>5.3916730000000003E-2</v>
      </c>
      <c r="I2270">
        <f t="shared" si="136"/>
        <v>122</v>
      </c>
    </row>
    <row r="2271" spans="2:9" x14ac:dyDescent="0.25">
      <c r="B2271">
        <f>IF('Input and Summary Results'!D1853=0,FALSE,'Input and Summary Results'!$B1853)</f>
        <v>122</v>
      </c>
      <c r="C2271">
        <f>IF(OR(B2271=0,'Input and Summary Results'!D1853=0,'Input and Summary Results'!D1853=""),FALSE,'Input and Summary Results'!$D1853)</f>
        <v>0.44500327000000001</v>
      </c>
      <c r="D2271">
        <f>IF(OR(B2271=0,'Input and Summary Results'!E1853=0),FALSE,'Input and Summary Results'!$E1853)</f>
        <v>3.489329E-2</v>
      </c>
      <c r="E2271">
        <f t="shared" si="134"/>
        <v>-0.3516367976983088</v>
      </c>
      <c r="F2271">
        <f t="shared" si="135"/>
        <v>3.4030509169067455E-2</v>
      </c>
      <c r="G2271">
        <f>IF('Input and Summary Results'!$J$4="yes",IF(C2271=FALSE,FALSE,IF('Data Transformation'!E2271&lt;$R$10,E2271,$R$10)),IF(C2271=FALSE,FALSE,IF(C2271&lt;$R$10,C2271,$R$10)))</f>
        <v>0.44500327000000001</v>
      </c>
      <c r="H2271">
        <f>IF('Input and Summary Results'!$J$4="yes",'Data Transformation'!F2271,'Data Transformation'!D2271)</f>
        <v>3.489329E-2</v>
      </c>
      <c r="I2271">
        <f t="shared" si="136"/>
        <v>122</v>
      </c>
    </row>
    <row r="2272" spans="2:9" x14ac:dyDescent="0.25">
      <c r="B2272">
        <f>IF('Input and Summary Results'!D1854=0,FALSE,'Input and Summary Results'!$B1854)</f>
        <v>122</v>
      </c>
      <c r="C2272">
        <f>IF(OR(B2272=0,'Input and Summary Results'!D1854=0,'Input and Summary Results'!D1854=""),FALSE,'Input and Summary Results'!$D1854)</f>
        <v>0.58352782999999997</v>
      </c>
      <c r="D2272">
        <f>IF(OR(B2272=0,'Input and Summary Results'!E1854=0),FALSE,'Input and Summary Results'!$E1854)</f>
        <v>7.0241360000000003E-2</v>
      </c>
      <c r="E2272">
        <f t="shared" si="134"/>
        <v>-0.23393842646143867</v>
      </c>
      <c r="F2272">
        <f t="shared" si="135"/>
        <v>5.2242153112046087E-2</v>
      </c>
      <c r="G2272">
        <f>IF('Input and Summary Results'!$J$4="yes",IF(C2272=FALSE,FALSE,IF('Data Transformation'!E2272&lt;$R$10,E2272,$R$10)),IF(C2272=FALSE,FALSE,IF(C2272&lt;$R$10,C2272,$R$10)))</f>
        <v>0.58352782999999997</v>
      </c>
      <c r="H2272">
        <f>IF('Input and Summary Results'!$J$4="yes",'Data Transformation'!F2272,'Data Transformation'!D2272)</f>
        <v>7.0241360000000003E-2</v>
      </c>
      <c r="I2272">
        <f t="shared" si="136"/>
        <v>122</v>
      </c>
    </row>
    <row r="2273" spans="2:9" x14ac:dyDescent="0.25">
      <c r="B2273">
        <f>IF('Input and Summary Results'!D1855=0,FALSE,'Input and Summary Results'!$B1855)</f>
        <v>122</v>
      </c>
      <c r="C2273">
        <f>IF(OR(B2273=0,'Input and Summary Results'!D1855=0,'Input and Summary Results'!D1855=""),FALSE,'Input and Summary Results'!$D1855)</f>
        <v>0.63509835000000003</v>
      </c>
      <c r="D2273">
        <f>IF(OR(B2273=0,'Input and Summary Results'!E1855=0),FALSE,'Input and Summary Results'!$E1855)</f>
        <v>2.677736E-2</v>
      </c>
      <c r="E2273">
        <f t="shared" si="134"/>
        <v>-0.19715901556643017</v>
      </c>
      <c r="F2273">
        <f t="shared" si="135"/>
        <v>1.8298542643041031E-2</v>
      </c>
      <c r="G2273">
        <f>IF('Input and Summary Results'!$J$4="yes",IF(C2273=FALSE,FALSE,IF('Data Transformation'!E2273&lt;$R$10,E2273,$R$10)),IF(C2273=FALSE,FALSE,IF(C2273&lt;$R$10,C2273,$R$10)))</f>
        <v>0.63509835000000003</v>
      </c>
      <c r="H2273">
        <f>IF('Input and Summary Results'!$J$4="yes",'Data Transformation'!F2273,'Data Transformation'!D2273)</f>
        <v>2.677736E-2</v>
      </c>
      <c r="I2273">
        <f t="shared" si="136"/>
        <v>122</v>
      </c>
    </row>
    <row r="2274" spans="2:9" x14ac:dyDescent="0.25">
      <c r="B2274">
        <f>IF('Input and Summary Results'!D1856=0,FALSE,'Input and Summary Results'!$B1856)</f>
        <v>122</v>
      </c>
      <c r="C2274">
        <f>IF(OR(B2274=0,'Input and Summary Results'!D1856=0,'Input and Summary Results'!D1856=""),FALSE,'Input and Summary Results'!$D1856)</f>
        <v>0.70231138000000004</v>
      </c>
      <c r="D2274">
        <f>IF(OR(B2274=0,'Input and Summary Results'!E1856=0),FALSE,'Input and Summary Results'!$E1856)</f>
        <v>4.8451639999999997E-2</v>
      </c>
      <c r="E2274">
        <f t="shared" si="134"/>
        <v>-0.15347029437573589</v>
      </c>
      <c r="F2274">
        <f t="shared" si="135"/>
        <v>2.9941151971651092E-2</v>
      </c>
      <c r="G2274">
        <f>IF('Input and Summary Results'!$J$4="yes",IF(C2274=FALSE,FALSE,IF('Data Transformation'!E2274&lt;$R$10,E2274,$R$10)),IF(C2274=FALSE,FALSE,IF(C2274&lt;$R$10,C2274,$R$10)))</f>
        <v>0.70231138000000004</v>
      </c>
      <c r="H2274">
        <f>IF('Input and Summary Results'!$J$4="yes",'Data Transformation'!F2274,'Data Transformation'!D2274)</f>
        <v>4.8451639999999997E-2</v>
      </c>
      <c r="I2274">
        <f t="shared" si="136"/>
        <v>122</v>
      </c>
    </row>
    <row r="2275" spans="2:9" x14ac:dyDescent="0.25">
      <c r="B2275">
        <f>IF('Input and Summary Results'!D1857=0,FALSE,'Input and Summary Results'!$B1857)</f>
        <v>122</v>
      </c>
      <c r="C2275">
        <f>IF(OR(B2275=0,'Input and Summary Results'!D1857=0,'Input and Summary Results'!D1857=""),FALSE,'Input and Summary Results'!$D1857)</f>
        <v>0.81857093000000003</v>
      </c>
      <c r="D2275">
        <f>IF(OR(B2275=0,'Input and Summary Results'!E1857=0),FALSE,'Input and Summary Results'!$E1857)</f>
        <v>3.770652E-2</v>
      </c>
      <c r="E2275">
        <f t="shared" si="134"/>
        <v>-8.6943682564877903E-2</v>
      </c>
      <c r="F2275">
        <f t="shared" si="135"/>
        <v>1.9991706375402311E-2</v>
      </c>
      <c r="G2275">
        <f>IF('Input and Summary Results'!$J$4="yes",IF(C2275=FALSE,FALSE,IF('Data Transformation'!E2275&lt;$R$10,E2275,$R$10)),IF(C2275=FALSE,FALSE,IF(C2275&lt;$R$10,C2275,$R$10)))</f>
        <v>0.81857093000000003</v>
      </c>
      <c r="H2275">
        <f>IF('Input and Summary Results'!$J$4="yes",'Data Transformation'!F2275,'Data Transformation'!D2275)</f>
        <v>3.770652E-2</v>
      </c>
      <c r="I2275">
        <f t="shared" si="136"/>
        <v>122</v>
      </c>
    </row>
    <row r="2276" spans="2:9" x14ac:dyDescent="0.25">
      <c r="B2276">
        <f>IF('Input and Summary Results'!D1858=0,FALSE,'Input and Summary Results'!$B1858)</f>
        <v>123</v>
      </c>
      <c r="C2276">
        <f>IF(OR(B2276=0,'Input and Summary Results'!D1858=0,'Input and Summary Results'!D1858=""),FALSE,'Input and Summary Results'!$D1858)</f>
        <v>0.10590446000000001</v>
      </c>
      <c r="D2276">
        <f>IF(OR(B2276=0,'Input and Summary Results'!E1858=0),FALSE,'Input and Summary Results'!$E1858)</f>
        <v>4.2913199999999999E-2</v>
      </c>
      <c r="E2276">
        <f t="shared" si="134"/>
        <v>-0.9750857498773795</v>
      </c>
      <c r="F2276">
        <f t="shared" si="135"/>
        <v>0.17585972111089559</v>
      </c>
      <c r="G2276">
        <f>IF('Input and Summary Results'!$J$4="yes",IF(C2276=FALSE,FALSE,IF('Data Transformation'!E2276&lt;$R$10,E2276,$R$10)),IF(C2276=FALSE,FALSE,IF(C2276&lt;$R$10,C2276,$R$10)))</f>
        <v>0.10590446000000001</v>
      </c>
      <c r="H2276">
        <f>IF('Input and Summary Results'!$J$4="yes",'Data Transformation'!F2276,'Data Transformation'!D2276)</f>
        <v>4.2913199999999999E-2</v>
      </c>
      <c r="I2276">
        <f t="shared" si="136"/>
        <v>123</v>
      </c>
    </row>
    <row r="2277" spans="2:9" x14ac:dyDescent="0.25">
      <c r="B2277">
        <f>IF('Input and Summary Results'!D1859=0,FALSE,'Input and Summary Results'!$B1859)</f>
        <v>123</v>
      </c>
      <c r="C2277">
        <f>IF(OR(B2277=0,'Input and Summary Results'!D1859=0,'Input and Summary Results'!D1859=""),FALSE,'Input and Summary Results'!$D1859)</f>
        <v>0.11009579999999999</v>
      </c>
      <c r="D2277">
        <f>IF(OR(B2277=0,'Input and Summary Results'!E1859=0),FALSE,'Input and Summary Results'!$E1859)</f>
        <v>5.0676239999999997E-2</v>
      </c>
      <c r="E2277">
        <f t="shared" si="134"/>
        <v>-0.95822924843620261</v>
      </c>
      <c r="F2277">
        <f t="shared" si="135"/>
        <v>0.19976682271258303</v>
      </c>
      <c r="G2277">
        <f>IF('Input and Summary Results'!$J$4="yes",IF(C2277=FALSE,FALSE,IF('Data Transformation'!E2277&lt;$R$10,E2277,$R$10)),IF(C2277=FALSE,FALSE,IF(C2277&lt;$R$10,C2277,$R$10)))</f>
        <v>0.11009579999999999</v>
      </c>
      <c r="H2277">
        <f>IF('Input and Summary Results'!$J$4="yes",'Data Transformation'!F2277,'Data Transformation'!D2277)</f>
        <v>5.0676239999999997E-2</v>
      </c>
      <c r="I2277">
        <f t="shared" si="136"/>
        <v>123</v>
      </c>
    </row>
    <row r="2278" spans="2:9" x14ac:dyDescent="0.25">
      <c r="B2278">
        <f>IF('Input and Summary Results'!D1860=0,FALSE,'Input and Summary Results'!$B1860)</f>
        <v>123</v>
      </c>
      <c r="C2278">
        <f>IF(OR(B2278=0,'Input and Summary Results'!D1860=0,'Input and Summary Results'!D1860=""),FALSE,'Input and Summary Results'!$D1860)</f>
        <v>0.11232549999999999</v>
      </c>
      <c r="D2278">
        <f>IF(OR(B2278=0,'Input and Summary Results'!E1860=0),FALSE,'Input and Summary Results'!$E1860)</f>
        <v>3.380205E-2</v>
      </c>
      <c r="E2278">
        <f t="shared" si="134"/>
        <v>-0.94952163953433477</v>
      </c>
      <c r="F2278">
        <f t="shared" si="135"/>
        <v>0.13060337768360702</v>
      </c>
      <c r="G2278">
        <f>IF('Input and Summary Results'!$J$4="yes",IF(C2278=FALSE,FALSE,IF('Data Transformation'!E2278&lt;$R$10,E2278,$R$10)),IF(C2278=FALSE,FALSE,IF(C2278&lt;$R$10,C2278,$R$10)))</f>
        <v>0.11232549999999999</v>
      </c>
      <c r="H2278">
        <f>IF('Input and Summary Results'!$J$4="yes",'Data Transformation'!F2278,'Data Transformation'!D2278)</f>
        <v>3.380205E-2</v>
      </c>
      <c r="I2278">
        <f t="shared" si="136"/>
        <v>123</v>
      </c>
    </row>
    <row r="2279" spans="2:9" x14ac:dyDescent="0.25">
      <c r="B2279">
        <f>IF('Input and Summary Results'!D1861=0,FALSE,'Input and Summary Results'!$B1861)</f>
        <v>123</v>
      </c>
      <c r="C2279">
        <f>IF(OR(B2279=0,'Input and Summary Results'!D1861=0,'Input and Summary Results'!D1861=""),FALSE,'Input and Summary Results'!$D1861)</f>
        <v>0.15277025999999999</v>
      </c>
      <c r="D2279">
        <f>IF(OR(B2279=0,'Input and Summary Results'!E1861=0),FALSE,'Input and Summary Results'!$E1861)</f>
        <v>5.2165789999999997E-2</v>
      </c>
      <c r="E2279">
        <f t="shared" si="134"/>
        <v>-0.81596118224586633</v>
      </c>
      <c r="F2279">
        <f t="shared" si="135"/>
        <v>0.14819607468102758</v>
      </c>
      <c r="G2279">
        <f>IF('Input and Summary Results'!$J$4="yes",IF(C2279=FALSE,FALSE,IF('Data Transformation'!E2279&lt;$R$10,E2279,$R$10)),IF(C2279=FALSE,FALSE,IF(C2279&lt;$R$10,C2279,$R$10)))</f>
        <v>0.15277025999999999</v>
      </c>
      <c r="H2279">
        <f>IF('Input and Summary Results'!$J$4="yes",'Data Transformation'!F2279,'Data Transformation'!D2279)</f>
        <v>5.2165789999999997E-2</v>
      </c>
      <c r="I2279">
        <f t="shared" si="136"/>
        <v>123</v>
      </c>
    </row>
    <row r="2280" spans="2:9" x14ac:dyDescent="0.25">
      <c r="B2280">
        <f>IF('Input and Summary Results'!D1862=0,FALSE,'Input and Summary Results'!$B1862)</f>
        <v>123</v>
      </c>
      <c r="C2280">
        <f>IF(OR(B2280=0,'Input and Summary Results'!D1862=0,'Input and Summary Results'!D1862=""),FALSE,'Input and Summary Results'!$D1862)</f>
        <v>0.15743487</v>
      </c>
      <c r="D2280">
        <f>IF(OR(B2280=0,'Input and Summary Results'!E1862=0),FALSE,'Input and Summary Results'!$E1862)</f>
        <v>3.8444739999999998E-2</v>
      </c>
      <c r="E2280">
        <f t="shared" si="134"/>
        <v>-0.80289907012583217</v>
      </c>
      <c r="F2280">
        <f t="shared" si="135"/>
        <v>0.10598044232513419</v>
      </c>
      <c r="G2280">
        <f>IF('Input and Summary Results'!$J$4="yes",IF(C2280=FALSE,FALSE,IF('Data Transformation'!E2280&lt;$R$10,E2280,$R$10)),IF(C2280=FALSE,FALSE,IF(C2280&lt;$R$10,C2280,$R$10)))</f>
        <v>0.15743487</v>
      </c>
      <c r="H2280">
        <f>IF('Input and Summary Results'!$J$4="yes",'Data Transformation'!F2280,'Data Transformation'!D2280)</f>
        <v>3.8444739999999998E-2</v>
      </c>
      <c r="I2280">
        <f t="shared" si="136"/>
        <v>123</v>
      </c>
    </row>
    <row r="2281" spans="2:9" x14ac:dyDescent="0.25">
      <c r="B2281">
        <f>IF('Input and Summary Results'!D1863=0,FALSE,'Input and Summary Results'!$B1863)</f>
        <v>123</v>
      </c>
      <c r="C2281">
        <f>IF(OR(B2281=0,'Input and Summary Results'!D1863=0,'Input and Summary Results'!D1863=""),FALSE,'Input and Summary Results'!$D1863)</f>
        <v>0.18783941000000001</v>
      </c>
      <c r="D2281">
        <f>IF(OR(B2281=0,'Input and Summary Results'!E1863=0),FALSE,'Input and Summary Results'!$E1863)</f>
        <v>4.805802E-2</v>
      </c>
      <c r="E2281">
        <f t="shared" si="134"/>
        <v>-0.72621328454101197</v>
      </c>
      <c r="F2281">
        <f t="shared" si="135"/>
        <v>0.11103729872235012</v>
      </c>
      <c r="G2281">
        <f>IF('Input and Summary Results'!$J$4="yes",IF(C2281=FALSE,FALSE,IF('Data Transformation'!E2281&lt;$R$10,E2281,$R$10)),IF(C2281=FALSE,FALSE,IF(C2281&lt;$R$10,C2281,$R$10)))</f>
        <v>0.18783941000000001</v>
      </c>
      <c r="H2281">
        <f>IF('Input and Summary Results'!$J$4="yes",'Data Transformation'!F2281,'Data Transformation'!D2281)</f>
        <v>4.805802E-2</v>
      </c>
      <c r="I2281">
        <f t="shared" si="136"/>
        <v>123</v>
      </c>
    </row>
    <row r="2282" spans="2:9" x14ac:dyDescent="0.25">
      <c r="B2282">
        <f>IF('Input and Summary Results'!D1864=0,FALSE,'Input and Summary Results'!$B1864)</f>
        <v>123</v>
      </c>
      <c r="C2282">
        <f>IF(OR(B2282=0,'Input and Summary Results'!D1864=0,'Input and Summary Results'!D1864=""),FALSE,'Input and Summary Results'!$D1864)</f>
        <v>0.30380708000000001</v>
      </c>
      <c r="D2282">
        <f>IF(OR(B2282=0,'Input and Summary Results'!E1864=0),FALSE,'Input and Summary Results'!$E1864)</f>
        <v>5.9433710000000001E-2</v>
      </c>
      <c r="E2282">
        <f t="shared" ref="E2282:E2345" si="137">IF(C2282=FALSE,FALSE,LOG10(C2282))</f>
        <v>-0.51740210944260845</v>
      </c>
      <c r="F2282">
        <f t="shared" ref="F2282:F2345" si="138">IF(D2282=FALSE, FALSE,0.434*D2282/C2282)</f>
        <v>8.4903321344584851E-2</v>
      </c>
      <c r="G2282">
        <f>IF('Input and Summary Results'!$J$4="yes",IF(C2282=FALSE,FALSE,IF('Data Transformation'!E2282&lt;$R$10,E2282,$R$10)),IF(C2282=FALSE,FALSE,IF(C2282&lt;$R$10,C2282,$R$10)))</f>
        <v>0.30380708000000001</v>
      </c>
      <c r="H2282">
        <f>IF('Input and Summary Results'!$J$4="yes",'Data Transformation'!F2282,'Data Transformation'!D2282)</f>
        <v>5.9433710000000001E-2</v>
      </c>
      <c r="I2282">
        <f t="shared" si="136"/>
        <v>123</v>
      </c>
    </row>
    <row r="2283" spans="2:9" x14ac:dyDescent="0.25">
      <c r="B2283">
        <f>IF('Input and Summary Results'!D1865=0,FALSE,'Input and Summary Results'!$B1865)</f>
        <v>123</v>
      </c>
      <c r="C2283">
        <f>IF(OR(B2283=0,'Input and Summary Results'!D1865=0,'Input and Summary Results'!D1865=""),FALSE,'Input and Summary Results'!$D1865)</f>
        <v>0.34944120000000001</v>
      </c>
      <c r="D2283">
        <f>IF(OR(B2283=0,'Input and Summary Results'!E1865=0),FALSE,'Input and Summary Results'!$E1865)</f>
        <v>4.6623629999999999E-2</v>
      </c>
      <c r="E2283">
        <f t="shared" si="137"/>
        <v>-0.4566258919180507</v>
      </c>
      <c r="F2283">
        <f t="shared" si="138"/>
        <v>5.7905751868983966E-2</v>
      </c>
      <c r="G2283">
        <f>IF('Input and Summary Results'!$J$4="yes",IF(C2283=FALSE,FALSE,IF('Data Transformation'!E2283&lt;$R$10,E2283,$R$10)),IF(C2283=FALSE,FALSE,IF(C2283&lt;$R$10,C2283,$R$10)))</f>
        <v>0.34944120000000001</v>
      </c>
      <c r="H2283">
        <f>IF('Input and Summary Results'!$J$4="yes",'Data Transformation'!F2283,'Data Transformation'!D2283)</f>
        <v>4.6623629999999999E-2</v>
      </c>
      <c r="I2283">
        <f t="shared" si="136"/>
        <v>123</v>
      </c>
    </row>
    <row r="2284" spans="2:9" x14ac:dyDescent="0.25">
      <c r="B2284">
        <f>IF('Input and Summary Results'!D1866=0,FALSE,'Input and Summary Results'!$B1866)</f>
        <v>123</v>
      </c>
      <c r="C2284">
        <f>IF(OR(B2284=0,'Input and Summary Results'!D1866=0,'Input and Summary Results'!D1866=""),FALSE,'Input and Summary Results'!$D1866)</f>
        <v>1.18071861</v>
      </c>
      <c r="D2284">
        <f>IF(OR(B2284=0,'Input and Summary Results'!E1866=0),FALSE,'Input and Summary Results'!$E1866)</f>
        <v>4.3981569999999998E-2</v>
      </c>
      <c r="E2284">
        <f t="shared" si="137"/>
        <v>7.2146408464279513E-2</v>
      </c>
      <c r="F2284">
        <f t="shared" si="138"/>
        <v>1.6166427138808288E-2</v>
      </c>
      <c r="G2284">
        <f>IF('Input and Summary Results'!$J$4="yes",IF(C2284=FALSE,FALSE,IF('Data Transformation'!E2284&lt;$R$10,E2284,$R$10)),IF(C2284=FALSE,FALSE,IF(C2284&lt;$R$10,C2284,$R$10)))</f>
        <v>1.18071861</v>
      </c>
      <c r="H2284">
        <f>IF('Input and Summary Results'!$J$4="yes",'Data Transformation'!F2284,'Data Transformation'!D2284)</f>
        <v>4.3981569999999998E-2</v>
      </c>
      <c r="I2284">
        <f t="shared" si="136"/>
        <v>123</v>
      </c>
    </row>
    <row r="2285" spans="2:9" x14ac:dyDescent="0.25">
      <c r="B2285">
        <f>IF('Input and Summary Results'!D1867=0,FALSE,'Input and Summary Results'!$B1867)</f>
        <v>124</v>
      </c>
      <c r="C2285">
        <f>IF(OR(B2285=0,'Input and Summary Results'!D1867=0,'Input and Summary Results'!D1867=""),FALSE,'Input and Summary Results'!$D1867)</f>
        <v>0.15416023000000001</v>
      </c>
      <c r="D2285">
        <f>IF(OR(B2285=0,'Input and Summary Results'!E1867=0),FALSE,'Input and Summary Results'!$E1867)</f>
        <v>3.482735E-2</v>
      </c>
      <c r="E2285">
        <f t="shared" si="137"/>
        <v>-0.81202765040465119</v>
      </c>
      <c r="F2285">
        <f t="shared" si="138"/>
        <v>9.8047790276389699E-2</v>
      </c>
      <c r="G2285">
        <f>IF('Input and Summary Results'!$J$4="yes",IF(C2285=FALSE,FALSE,IF('Data Transformation'!E2285&lt;$R$10,E2285,$R$10)),IF(C2285=FALSE,FALSE,IF(C2285&lt;$R$10,C2285,$R$10)))</f>
        <v>0.15416023000000001</v>
      </c>
      <c r="H2285">
        <f>IF('Input and Summary Results'!$J$4="yes",'Data Transformation'!F2285,'Data Transformation'!D2285)</f>
        <v>3.482735E-2</v>
      </c>
      <c r="I2285">
        <f t="shared" si="136"/>
        <v>124</v>
      </c>
    </row>
    <row r="2286" spans="2:9" x14ac:dyDescent="0.25">
      <c r="B2286">
        <f>IF('Input and Summary Results'!D1868=0,FALSE,'Input and Summary Results'!$B1868)</f>
        <v>124</v>
      </c>
      <c r="C2286">
        <f>IF(OR(B2286=0,'Input and Summary Results'!D1868=0,'Input and Summary Results'!D1868=""),FALSE,'Input and Summary Results'!$D1868)</f>
        <v>0.23660133</v>
      </c>
      <c r="D2286">
        <f>IF(OR(B2286=0,'Input and Summary Results'!E1868=0),FALSE,'Input and Summary Results'!$E1868)</f>
        <v>4.8077729999999999E-2</v>
      </c>
      <c r="E2286">
        <f t="shared" si="137"/>
        <v>-0.62598281841460801</v>
      </c>
      <c r="F2286">
        <f t="shared" si="138"/>
        <v>8.8189423195550079E-2</v>
      </c>
      <c r="G2286">
        <f>IF('Input and Summary Results'!$J$4="yes",IF(C2286=FALSE,FALSE,IF('Data Transformation'!E2286&lt;$R$10,E2286,$R$10)),IF(C2286=FALSE,FALSE,IF(C2286&lt;$R$10,C2286,$R$10)))</f>
        <v>0.23660133</v>
      </c>
      <c r="H2286">
        <f>IF('Input and Summary Results'!$J$4="yes",'Data Transformation'!F2286,'Data Transformation'!D2286)</f>
        <v>4.8077729999999999E-2</v>
      </c>
      <c r="I2286">
        <f t="shared" si="136"/>
        <v>124</v>
      </c>
    </row>
    <row r="2287" spans="2:9" x14ac:dyDescent="0.25">
      <c r="B2287">
        <f>IF('Input and Summary Results'!D1869=0,FALSE,'Input and Summary Results'!$B1869)</f>
        <v>124</v>
      </c>
      <c r="C2287">
        <f>IF(OR(B2287=0,'Input and Summary Results'!D1869=0,'Input and Summary Results'!D1869=""),FALSE,'Input and Summary Results'!$D1869)</f>
        <v>0.33820853000000001</v>
      </c>
      <c r="D2287">
        <f>IF(OR(B2287=0,'Input and Summary Results'!E1869=0),FALSE,'Input and Summary Results'!$E1869)</f>
        <v>6.6701830000000004E-2</v>
      </c>
      <c r="E2287">
        <f t="shared" si="137"/>
        <v>-0.47081544320423208</v>
      </c>
      <c r="F2287">
        <f t="shared" si="138"/>
        <v>8.5593921064025205E-2</v>
      </c>
      <c r="G2287">
        <f>IF('Input and Summary Results'!$J$4="yes",IF(C2287=FALSE,FALSE,IF('Data Transformation'!E2287&lt;$R$10,E2287,$R$10)),IF(C2287=FALSE,FALSE,IF(C2287&lt;$R$10,C2287,$R$10)))</f>
        <v>0.33820853000000001</v>
      </c>
      <c r="H2287">
        <f>IF('Input and Summary Results'!$J$4="yes",'Data Transformation'!F2287,'Data Transformation'!D2287)</f>
        <v>6.6701830000000004E-2</v>
      </c>
      <c r="I2287">
        <f t="shared" si="136"/>
        <v>124</v>
      </c>
    </row>
    <row r="2288" spans="2:9" x14ac:dyDescent="0.25">
      <c r="B2288">
        <f>IF('Input and Summary Results'!D1870=0,FALSE,'Input and Summary Results'!$B1870)</f>
        <v>124</v>
      </c>
      <c r="C2288">
        <f>IF(OR(B2288=0,'Input and Summary Results'!D1870=0,'Input and Summary Results'!D1870=""),FALSE,'Input and Summary Results'!$D1870)</f>
        <v>0.47560754999999999</v>
      </c>
      <c r="D2288">
        <f>IF(OR(B2288=0,'Input and Summary Results'!E1870=0),FALSE,'Input and Summary Results'!$E1870)</f>
        <v>4.0214470000000002E-2</v>
      </c>
      <c r="E2288">
        <f t="shared" si="137"/>
        <v>-0.32275125982014019</v>
      </c>
      <c r="F2288">
        <f t="shared" si="138"/>
        <v>3.6696389659920246E-2</v>
      </c>
      <c r="G2288">
        <f>IF('Input and Summary Results'!$J$4="yes",IF(C2288=FALSE,FALSE,IF('Data Transformation'!E2288&lt;$R$10,E2288,$R$10)),IF(C2288=FALSE,FALSE,IF(C2288&lt;$R$10,C2288,$R$10)))</f>
        <v>0.47560754999999999</v>
      </c>
      <c r="H2288">
        <f>IF('Input and Summary Results'!$J$4="yes",'Data Transformation'!F2288,'Data Transformation'!D2288)</f>
        <v>4.0214470000000002E-2</v>
      </c>
      <c r="I2288">
        <f t="shared" si="136"/>
        <v>124</v>
      </c>
    </row>
    <row r="2289" spans="2:9" x14ac:dyDescent="0.25">
      <c r="B2289">
        <f>IF('Input and Summary Results'!D1871=0,FALSE,'Input and Summary Results'!$B1871)</f>
        <v>124</v>
      </c>
      <c r="C2289">
        <f>IF(OR(B2289=0,'Input and Summary Results'!D1871=0,'Input and Summary Results'!D1871=""),FALSE,'Input and Summary Results'!$D1871)</f>
        <v>0.56853273999999998</v>
      </c>
      <c r="D2289">
        <f>IF(OR(B2289=0,'Input and Summary Results'!E1871=0),FALSE,'Input and Summary Results'!$E1871)</f>
        <v>7.8316129999999998E-2</v>
      </c>
      <c r="E2289">
        <f t="shared" si="137"/>
        <v>-0.24524452061226792</v>
      </c>
      <c r="F2289">
        <f t="shared" si="138"/>
        <v>5.9784068759171194E-2</v>
      </c>
      <c r="G2289">
        <f>IF('Input and Summary Results'!$J$4="yes",IF(C2289=FALSE,FALSE,IF('Data Transformation'!E2289&lt;$R$10,E2289,$R$10)),IF(C2289=FALSE,FALSE,IF(C2289&lt;$R$10,C2289,$R$10)))</f>
        <v>0.56853273999999998</v>
      </c>
      <c r="H2289">
        <f>IF('Input and Summary Results'!$J$4="yes",'Data Transformation'!F2289,'Data Transformation'!D2289)</f>
        <v>7.8316129999999998E-2</v>
      </c>
      <c r="I2289">
        <f t="shared" si="136"/>
        <v>124</v>
      </c>
    </row>
    <row r="2290" spans="2:9" x14ac:dyDescent="0.25">
      <c r="B2290">
        <f>IF('Input and Summary Results'!D1872=0,FALSE,'Input and Summary Results'!$B1872)</f>
        <v>124</v>
      </c>
      <c r="C2290">
        <f>IF(OR(B2290=0,'Input and Summary Results'!D1872=0,'Input and Summary Results'!D1872=""),FALSE,'Input and Summary Results'!$D1872)</f>
        <v>0.64365030000000001</v>
      </c>
      <c r="D2290">
        <f>IF(OR(B2290=0,'Input and Summary Results'!E1872=0),FALSE,'Input and Summary Results'!$E1872)</f>
        <v>4.9270399999999999E-2</v>
      </c>
      <c r="E2290">
        <f t="shared" si="137"/>
        <v>-0.19135002399058854</v>
      </c>
      <c r="F2290">
        <f t="shared" si="138"/>
        <v>3.3222005178899158E-2</v>
      </c>
      <c r="G2290">
        <f>IF('Input and Summary Results'!$J$4="yes",IF(C2290=FALSE,FALSE,IF('Data Transformation'!E2290&lt;$R$10,E2290,$R$10)),IF(C2290=FALSE,FALSE,IF(C2290&lt;$R$10,C2290,$R$10)))</f>
        <v>0.64365030000000001</v>
      </c>
      <c r="H2290">
        <f>IF('Input and Summary Results'!$J$4="yes",'Data Transformation'!F2290,'Data Transformation'!D2290)</f>
        <v>4.9270399999999999E-2</v>
      </c>
      <c r="I2290">
        <f t="shared" si="136"/>
        <v>124</v>
      </c>
    </row>
    <row r="2291" spans="2:9" x14ac:dyDescent="0.25">
      <c r="B2291">
        <f>IF('Input and Summary Results'!D1873=0,FALSE,'Input and Summary Results'!$B1873)</f>
        <v>124</v>
      </c>
      <c r="C2291">
        <f>IF(OR(B2291=0,'Input and Summary Results'!D1873=0,'Input and Summary Results'!D1873=""),FALSE,'Input and Summary Results'!$D1873)</f>
        <v>0.68363417000000004</v>
      </c>
      <c r="D2291">
        <f>IF(OR(B2291=0,'Input and Summary Results'!E1873=0),FALSE,'Input and Summary Results'!$E1873)</f>
        <v>3.9274000000000003E-2</v>
      </c>
      <c r="E2291">
        <f t="shared" si="137"/>
        <v>-0.16517623812278776</v>
      </c>
      <c r="F2291">
        <f t="shared" si="138"/>
        <v>2.4932802876134759E-2</v>
      </c>
      <c r="G2291">
        <f>IF('Input and Summary Results'!$J$4="yes",IF(C2291=FALSE,FALSE,IF('Data Transformation'!E2291&lt;$R$10,E2291,$R$10)),IF(C2291=FALSE,FALSE,IF(C2291&lt;$R$10,C2291,$R$10)))</f>
        <v>0.68363417000000004</v>
      </c>
      <c r="H2291">
        <f>IF('Input and Summary Results'!$J$4="yes",'Data Transformation'!F2291,'Data Transformation'!D2291)</f>
        <v>3.9274000000000003E-2</v>
      </c>
      <c r="I2291">
        <f t="shared" si="136"/>
        <v>124</v>
      </c>
    </row>
    <row r="2292" spans="2:9" x14ac:dyDescent="0.25">
      <c r="B2292">
        <f>IF('Input and Summary Results'!D1874=0,FALSE,'Input and Summary Results'!$B1874)</f>
        <v>124</v>
      </c>
      <c r="C2292">
        <f>IF(OR(B2292=0,'Input and Summary Results'!D1874=0,'Input and Summary Results'!D1874=""),FALSE,'Input and Summary Results'!$D1874)</f>
        <v>0.70858620000000005</v>
      </c>
      <c r="D2292">
        <f>IF(OR(B2292=0,'Input and Summary Results'!E1874=0),FALSE,'Input and Summary Results'!$E1874)</f>
        <v>6.0024550000000003E-2</v>
      </c>
      <c r="E2292">
        <f t="shared" si="137"/>
        <v>-0.14960730997942986</v>
      </c>
      <c r="F2292">
        <f t="shared" si="138"/>
        <v>3.6764270458555362E-2</v>
      </c>
      <c r="G2292">
        <f>IF('Input and Summary Results'!$J$4="yes",IF(C2292=FALSE,FALSE,IF('Data Transformation'!E2292&lt;$R$10,E2292,$R$10)),IF(C2292=FALSE,FALSE,IF(C2292&lt;$R$10,C2292,$R$10)))</f>
        <v>0.70858620000000005</v>
      </c>
      <c r="H2292">
        <f>IF('Input and Summary Results'!$J$4="yes",'Data Transformation'!F2292,'Data Transformation'!D2292)</f>
        <v>6.0024550000000003E-2</v>
      </c>
      <c r="I2292">
        <f t="shared" si="136"/>
        <v>124</v>
      </c>
    </row>
    <row r="2293" spans="2:9" x14ac:dyDescent="0.25">
      <c r="B2293">
        <f>IF('Input and Summary Results'!D1875=0,FALSE,'Input and Summary Results'!$B1875)</f>
        <v>124</v>
      </c>
      <c r="C2293">
        <f>IF(OR(B2293=0,'Input and Summary Results'!D1875=0,'Input and Summary Results'!D1875=""),FALSE,'Input and Summary Results'!$D1875)</f>
        <v>0.88284684999999996</v>
      </c>
      <c r="D2293">
        <f>IF(OR(B2293=0,'Input and Summary Results'!E1875=0),FALSE,'Input and Summary Results'!$E1875)</f>
        <v>4.3163170000000001E-2</v>
      </c>
      <c r="E2293">
        <f t="shared" si="137"/>
        <v>-5.4114628210202555E-2</v>
      </c>
      <c r="F2293">
        <f t="shared" si="138"/>
        <v>2.1218647130020342E-2</v>
      </c>
      <c r="G2293">
        <f>IF('Input and Summary Results'!$J$4="yes",IF(C2293=FALSE,FALSE,IF('Data Transformation'!E2293&lt;$R$10,E2293,$R$10)),IF(C2293=FALSE,FALSE,IF(C2293&lt;$R$10,C2293,$R$10)))</f>
        <v>0.88284684999999996</v>
      </c>
      <c r="H2293">
        <f>IF('Input and Summary Results'!$J$4="yes",'Data Transformation'!F2293,'Data Transformation'!D2293)</f>
        <v>4.3163170000000001E-2</v>
      </c>
      <c r="I2293">
        <f t="shared" si="136"/>
        <v>124</v>
      </c>
    </row>
    <row r="2294" spans="2:9" x14ac:dyDescent="0.25">
      <c r="B2294">
        <f>IF('Input and Summary Results'!D1876=0,FALSE,'Input and Summary Results'!$B1876)</f>
        <v>125</v>
      </c>
      <c r="C2294">
        <f>IF(OR(B2294=0,'Input and Summary Results'!D1876=0,'Input and Summary Results'!D1876=""),FALSE,'Input and Summary Results'!$D1876)</f>
        <v>0.14830452</v>
      </c>
      <c r="D2294">
        <f>IF(OR(B2294=0,'Input and Summary Results'!E1876=0),FALSE,'Input and Summary Results'!$E1876)</f>
        <v>5.1906769999999998E-2</v>
      </c>
      <c r="E2294">
        <f t="shared" si="137"/>
        <v>-0.82884561241636689</v>
      </c>
      <c r="F2294">
        <f t="shared" si="138"/>
        <v>0.15190055016529502</v>
      </c>
      <c r="G2294">
        <f>IF('Input and Summary Results'!$J$4="yes",IF(C2294=FALSE,FALSE,IF('Data Transformation'!E2294&lt;$R$10,E2294,$R$10)),IF(C2294=FALSE,FALSE,IF(C2294&lt;$R$10,C2294,$R$10)))</f>
        <v>0.14830452</v>
      </c>
      <c r="H2294">
        <f>IF('Input and Summary Results'!$J$4="yes",'Data Transformation'!F2294,'Data Transformation'!D2294)</f>
        <v>5.1906769999999998E-2</v>
      </c>
      <c r="I2294">
        <f t="shared" si="136"/>
        <v>125</v>
      </c>
    </row>
    <row r="2295" spans="2:9" x14ac:dyDescent="0.25">
      <c r="B2295">
        <f>IF('Input and Summary Results'!D1877=0,FALSE,'Input and Summary Results'!$B1877)</f>
        <v>125</v>
      </c>
      <c r="C2295">
        <f>IF(OR(B2295=0,'Input and Summary Results'!D1877=0,'Input and Summary Results'!D1877=""),FALSE,'Input and Summary Results'!$D1877)</f>
        <v>0.15601698999999999</v>
      </c>
      <c r="D2295">
        <f>IF(OR(B2295=0,'Input and Summary Results'!E1877=0),FALSE,'Input and Summary Results'!$E1877)</f>
        <v>4.6150040000000003E-2</v>
      </c>
      <c r="E2295">
        <f t="shared" si="137"/>
        <v>-0.80682810509764957</v>
      </c>
      <c r="F2295">
        <f t="shared" si="138"/>
        <v>0.12837779629000662</v>
      </c>
      <c r="G2295">
        <f>IF('Input and Summary Results'!$J$4="yes",IF(C2295=FALSE,FALSE,IF('Data Transformation'!E2295&lt;$R$10,E2295,$R$10)),IF(C2295=FALSE,FALSE,IF(C2295&lt;$R$10,C2295,$R$10)))</f>
        <v>0.15601698999999999</v>
      </c>
      <c r="H2295">
        <f>IF('Input and Summary Results'!$J$4="yes",'Data Transformation'!F2295,'Data Transformation'!D2295)</f>
        <v>4.6150040000000003E-2</v>
      </c>
      <c r="I2295">
        <f t="shared" si="136"/>
        <v>125</v>
      </c>
    </row>
    <row r="2296" spans="2:9" x14ac:dyDescent="0.25">
      <c r="B2296">
        <f>IF('Input and Summary Results'!D1878=0,FALSE,'Input and Summary Results'!$B1878)</f>
        <v>125</v>
      </c>
      <c r="C2296">
        <f>IF(OR(B2296=0,'Input and Summary Results'!D1878=0,'Input and Summary Results'!D1878=""),FALSE,'Input and Summary Results'!$D1878)</f>
        <v>0.15914486</v>
      </c>
      <c r="D2296">
        <f>IF(OR(B2296=0,'Input and Summary Results'!E1878=0),FALSE,'Input and Summary Results'!$E1878)</f>
        <v>3.858615E-2</v>
      </c>
      <c r="E2296">
        <f t="shared" si="137"/>
        <v>-0.79820738349403153</v>
      </c>
      <c r="F2296">
        <f t="shared" si="138"/>
        <v>0.10522733250700021</v>
      </c>
      <c r="G2296">
        <f>IF('Input and Summary Results'!$J$4="yes",IF(C2296=FALSE,FALSE,IF('Data Transformation'!E2296&lt;$R$10,E2296,$R$10)),IF(C2296=FALSE,FALSE,IF(C2296&lt;$R$10,C2296,$R$10)))</f>
        <v>0.15914486</v>
      </c>
      <c r="H2296">
        <f>IF('Input and Summary Results'!$J$4="yes",'Data Transformation'!F2296,'Data Transformation'!D2296)</f>
        <v>3.858615E-2</v>
      </c>
      <c r="I2296">
        <f t="shared" si="136"/>
        <v>125</v>
      </c>
    </row>
    <row r="2297" spans="2:9" x14ac:dyDescent="0.25">
      <c r="B2297">
        <f>IF('Input and Summary Results'!D1879=0,FALSE,'Input and Summary Results'!$B1879)</f>
        <v>125</v>
      </c>
      <c r="C2297">
        <f>IF(OR(B2297=0,'Input and Summary Results'!D1879=0,'Input and Summary Results'!D1879=""),FALSE,'Input and Summary Results'!$D1879)</f>
        <v>0.26848440000000001</v>
      </c>
      <c r="D2297">
        <f>IF(OR(B2297=0,'Input and Summary Results'!E1879=0),FALSE,'Input and Summary Results'!$E1879)</f>
        <v>6.9288489999999994E-2</v>
      </c>
      <c r="E2297">
        <f t="shared" si="137"/>
        <v>-0.57108094344949367</v>
      </c>
      <c r="F2297">
        <f t="shared" si="138"/>
        <v>0.11200354530840524</v>
      </c>
      <c r="G2297">
        <f>IF('Input and Summary Results'!$J$4="yes",IF(C2297=FALSE,FALSE,IF('Data Transformation'!E2297&lt;$R$10,E2297,$R$10)),IF(C2297=FALSE,FALSE,IF(C2297&lt;$R$10,C2297,$R$10)))</f>
        <v>0.26848440000000001</v>
      </c>
      <c r="H2297">
        <f>IF('Input and Summary Results'!$J$4="yes",'Data Transformation'!F2297,'Data Transformation'!D2297)</f>
        <v>6.9288489999999994E-2</v>
      </c>
      <c r="I2297">
        <f t="shared" si="136"/>
        <v>125</v>
      </c>
    </row>
    <row r="2298" spans="2:9" x14ac:dyDescent="0.25">
      <c r="B2298">
        <f>IF('Input and Summary Results'!D1880=0,FALSE,'Input and Summary Results'!$B1880)</f>
        <v>125</v>
      </c>
      <c r="C2298">
        <f>IF(OR(B2298=0,'Input and Summary Results'!D1880=0,'Input and Summary Results'!D1880=""),FALSE,'Input and Summary Results'!$D1880)</f>
        <v>0.63111676999999999</v>
      </c>
      <c r="D2298">
        <f>IF(OR(B2298=0,'Input and Summary Results'!E1880=0),FALSE,'Input and Summary Results'!$E1880)</f>
        <v>4.3789059999999998E-2</v>
      </c>
      <c r="E2298">
        <f t="shared" si="137"/>
        <v>-0.19989027962288344</v>
      </c>
      <c r="F2298">
        <f t="shared" si="138"/>
        <v>3.0112418087068101E-2</v>
      </c>
      <c r="G2298">
        <f>IF('Input and Summary Results'!$J$4="yes",IF(C2298=FALSE,FALSE,IF('Data Transformation'!E2298&lt;$R$10,E2298,$R$10)),IF(C2298=FALSE,FALSE,IF(C2298&lt;$R$10,C2298,$R$10)))</f>
        <v>0.63111676999999999</v>
      </c>
      <c r="H2298">
        <f>IF('Input and Summary Results'!$J$4="yes",'Data Transformation'!F2298,'Data Transformation'!D2298)</f>
        <v>4.3789059999999998E-2</v>
      </c>
      <c r="I2298">
        <f t="shared" si="136"/>
        <v>125</v>
      </c>
    </row>
    <row r="2299" spans="2:9" x14ac:dyDescent="0.25">
      <c r="B2299">
        <f>IF('Input and Summary Results'!D1881=0,FALSE,'Input and Summary Results'!$B1881)</f>
        <v>126</v>
      </c>
      <c r="C2299">
        <f>IF(OR(B2299=0,'Input and Summary Results'!D1881=0,'Input and Summary Results'!D1881=""),FALSE,'Input and Summary Results'!$D1881)</f>
        <v>0.37926288000000002</v>
      </c>
      <c r="D2299">
        <f>IF(OR(B2299=0,'Input and Summary Results'!E1881=0),FALSE,'Input and Summary Results'!$E1881)</f>
        <v>5.3777459999999999E-2</v>
      </c>
      <c r="E2299">
        <f t="shared" si="137"/>
        <v>-0.42105966138383472</v>
      </c>
      <c r="F2299">
        <f t="shared" si="138"/>
        <v>6.1538892601353437E-2</v>
      </c>
      <c r="G2299">
        <f>IF('Input and Summary Results'!$J$4="yes",IF(C2299=FALSE,FALSE,IF('Data Transformation'!E2299&lt;$R$10,E2299,$R$10)),IF(C2299=FALSE,FALSE,IF(C2299&lt;$R$10,C2299,$R$10)))</f>
        <v>0.37926288000000002</v>
      </c>
      <c r="H2299">
        <f>IF('Input and Summary Results'!$J$4="yes",'Data Transformation'!F2299,'Data Transformation'!D2299)</f>
        <v>5.3777459999999999E-2</v>
      </c>
      <c r="I2299">
        <f t="shared" si="136"/>
        <v>126</v>
      </c>
    </row>
    <row r="2300" spans="2:9" x14ac:dyDescent="0.25">
      <c r="B2300">
        <f>IF('Input and Summary Results'!D1882=0,FALSE,'Input and Summary Results'!$B1882)</f>
        <v>126</v>
      </c>
      <c r="C2300">
        <f>IF(OR(B2300=0,'Input and Summary Results'!D1882=0,'Input and Summary Results'!D1882=""),FALSE,'Input and Summary Results'!$D1882)</f>
        <v>0.48916722000000001</v>
      </c>
      <c r="D2300">
        <f>IF(OR(B2300=0,'Input and Summary Results'!E1882=0),FALSE,'Input and Summary Results'!$E1882)</f>
        <v>3.7086750000000002E-2</v>
      </c>
      <c r="E2300">
        <f t="shared" si="137"/>
        <v>-0.31054265353702415</v>
      </c>
      <c r="F2300">
        <f t="shared" si="138"/>
        <v>3.2904186629676452E-2</v>
      </c>
      <c r="G2300">
        <f>IF('Input and Summary Results'!$J$4="yes",IF(C2300=FALSE,FALSE,IF('Data Transformation'!E2300&lt;$R$10,E2300,$R$10)),IF(C2300=FALSE,FALSE,IF(C2300&lt;$R$10,C2300,$R$10)))</f>
        <v>0.48916722000000001</v>
      </c>
      <c r="H2300">
        <f>IF('Input and Summary Results'!$J$4="yes",'Data Transformation'!F2300,'Data Transformation'!D2300)</f>
        <v>3.7086750000000002E-2</v>
      </c>
      <c r="I2300">
        <f t="shared" si="136"/>
        <v>126</v>
      </c>
    </row>
    <row r="2301" spans="2:9" x14ac:dyDescent="0.25">
      <c r="B2301">
        <f>IF('Input and Summary Results'!D1883=0,FALSE,'Input and Summary Results'!$B1883)</f>
        <v>126</v>
      </c>
      <c r="C2301">
        <f>IF(OR(B2301=0,'Input and Summary Results'!D1883=0,'Input and Summary Results'!D1883=""),FALSE,'Input and Summary Results'!$D1883)</f>
        <v>0.55780169000000002</v>
      </c>
      <c r="D2301">
        <f>IF(OR(B2301=0,'Input and Summary Results'!E1883=0),FALSE,'Input and Summary Results'!$E1883)</f>
        <v>4.3664189999999999E-2</v>
      </c>
      <c r="E2301">
        <f t="shared" si="137"/>
        <v>-0.25352017426401241</v>
      </c>
      <c r="F2301">
        <f t="shared" si="138"/>
        <v>3.3973110515315937E-2</v>
      </c>
      <c r="G2301">
        <f>IF('Input and Summary Results'!$J$4="yes",IF(C2301=FALSE,FALSE,IF('Data Transformation'!E2301&lt;$R$10,E2301,$R$10)),IF(C2301=FALSE,FALSE,IF(C2301&lt;$R$10,C2301,$R$10)))</f>
        <v>0.55780169000000002</v>
      </c>
      <c r="H2301">
        <f>IF('Input and Summary Results'!$J$4="yes",'Data Transformation'!F2301,'Data Transformation'!D2301)</f>
        <v>4.3664189999999999E-2</v>
      </c>
      <c r="I2301">
        <f t="shared" si="136"/>
        <v>126</v>
      </c>
    </row>
    <row r="2302" spans="2:9" x14ac:dyDescent="0.25">
      <c r="B2302">
        <f>IF('Input and Summary Results'!D1884=0,FALSE,'Input and Summary Results'!$B1884)</f>
        <v>126</v>
      </c>
      <c r="C2302">
        <f>IF(OR(B2302=0,'Input and Summary Results'!D1884=0,'Input and Summary Results'!D1884=""),FALSE,'Input and Summary Results'!$D1884)</f>
        <v>0.66686723999999997</v>
      </c>
      <c r="D2302">
        <f>IF(OR(B2302=0,'Input and Summary Results'!E1884=0),FALSE,'Input and Summary Results'!$E1884)</f>
        <v>6.4019259999999995E-2</v>
      </c>
      <c r="E2302">
        <f t="shared" si="137"/>
        <v>-0.17596061686937464</v>
      </c>
      <c r="F2302">
        <f t="shared" si="138"/>
        <v>4.1664003227988827E-2</v>
      </c>
      <c r="G2302">
        <f>IF('Input and Summary Results'!$J$4="yes",IF(C2302=FALSE,FALSE,IF('Data Transformation'!E2302&lt;$R$10,E2302,$R$10)),IF(C2302=FALSE,FALSE,IF(C2302&lt;$R$10,C2302,$R$10)))</f>
        <v>0.66686723999999997</v>
      </c>
      <c r="H2302">
        <f>IF('Input and Summary Results'!$J$4="yes",'Data Transformation'!F2302,'Data Transformation'!D2302)</f>
        <v>6.4019259999999995E-2</v>
      </c>
      <c r="I2302">
        <f t="shared" si="136"/>
        <v>126</v>
      </c>
    </row>
    <row r="2303" spans="2:9" x14ac:dyDescent="0.25">
      <c r="B2303">
        <f>IF('Input and Summary Results'!D1885=0,FALSE,'Input and Summary Results'!$B1885)</f>
        <v>126</v>
      </c>
      <c r="C2303">
        <f>IF(OR(B2303=0,'Input and Summary Results'!D1885=0,'Input and Summary Results'!D1885=""),FALSE,'Input and Summary Results'!$D1885)</f>
        <v>0.72535327000000005</v>
      </c>
      <c r="D2303">
        <f>IF(OR(B2303=0,'Input and Summary Results'!E1885=0),FALSE,'Input and Summary Results'!$E1885)</f>
        <v>4.918343E-2</v>
      </c>
      <c r="E2303">
        <f t="shared" si="137"/>
        <v>-0.13945042674683358</v>
      </c>
      <c r="F2303">
        <f t="shared" si="138"/>
        <v>2.9427879493808581E-2</v>
      </c>
      <c r="G2303">
        <f>IF('Input and Summary Results'!$J$4="yes",IF(C2303=FALSE,FALSE,IF('Data Transformation'!E2303&lt;$R$10,E2303,$R$10)),IF(C2303=FALSE,FALSE,IF(C2303&lt;$R$10,C2303,$R$10)))</f>
        <v>0.72535327000000005</v>
      </c>
      <c r="H2303">
        <f>IF('Input and Summary Results'!$J$4="yes",'Data Transformation'!F2303,'Data Transformation'!D2303)</f>
        <v>4.918343E-2</v>
      </c>
      <c r="I2303">
        <f t="shared" si="136"/>
        <v>126</v>
      </c>
    </row>
    <row r="2304" spans="2:9" x14ac:dyDescent="0.25">
      <c r="B2304">
        <f>IF('Input and Summary Results'!D1886=0,FALSE,'Input and Summary Results'!$B1886)</f>
        <v>126</v>
      </c>
      <c r="C2304">
        <f>IF(OR(B2304=0,'Input and Summary Results'!D1886=0,'Input and Summary Results'!D1886=""),FALSE,'Input and Summary Results'!$D1886)</f>
        <v>0.78766689999999995</v>
      </c>
      <c r="D2304">
        <f>IF(OR(B2304=0,'Input and Summary Results'!E1886=0),FALSE,'Input and Summary Results'!$E1886)</f>
        <v>4.9022990000000002E-2</v>
      </c>
      <c r="E2304">
        <f t="shared" si="137"/>
        <v>-0.10365740443469409</v>
      </c>
      <c r="F2304">
        <f t="shared" si="138"/>
        <v>2.7011389789262444E-2</v>
      </c>
      <c r="G2304">
        <f>IF('Input and Summary Results'!$J$4="yes",IF(C2304=FALSE,FALSE,IF('Data Transformation'!E2304&lt;$R$10,E2304,$R$10)),IF(C2304=FALSE,FALSE,IF(C2304&lt;$R$10,C2304,$R$10)))</f>
        <v>0.78766689999999995</v>
      </c>
      <c r="H2304">
        <f>IF('Input and Summary Results'!$J$4="yes",'Data Transformation'!F2304,'Data Transformation'!D2304)</f>
        <v>4.9022990000000002E-2</v>
      </c>
      <c r="I2304">
        <f t="shared" si="136"/>
        <v>126</v>
      </c>
    </row>
    <row r="2305" spans="2:9" x14ac:dyDescent="0.25">
      <c r="B2305">
        <f>IF('Input and Summary Results'!D1887=0,FALSE,'Input and Summary Results'!$B1887)</f>
        <v>126</v>
      </c>
      <c r="C2305">
        <f>IF(OR(B2305=0,'Input and Summary Results'!D1887=0,'Input and Summary Results'!D1887=""),FALSE,'Input and Summary Results'!$D1887)</f>
        <v>0.84287409000000002</v>
      </c>
      <c r="D2305">
        <f>IF(OR(B2305=0,'Input and Summary Results'!E1887=0),FALSE,'Input and Summary Results'!$E1887)</f>
        <v>4.5025469999999998E-2</v>
      </c>
      <c r="E2305">
        <f t="shared" si="137"/>
        <v>-7.4237296196444674E-2</v>
      </c>
      <c r="F2305">
        <f t="shared" si="138"/>
        <v>2.3183835179937731E-2</v>
      </c>
      <c r="G2305">
        <f>IF('Input and Summary Results'!$J$4="yes",IF(C2305=FALSE,FALSE,IF('Data Transformation'!E2305&lt;$R$10,E2305,$R$10)),IF(C2305=FALSE,FALSE,IF(C2305&lt;$R$10,C2305,$R$10)))</f>
        <v>0.84287409000000002</v>
      </c>
      <c r="H2305">
        <f>IF('Input and Summary Results'!$J$4="yes",'Data Transformation'!F2305,'Data Transformation'!D2305)</f>
        <v>4.5025469999999998E-2</v>
      </c>
      <c r="I2305">
        <f t="shared" si="136"/>
        <v>126</v>
      </c>
    </row>
    <row r="2306" spans="2:9" x14ac:dyDescent="0.25">
      <c r="B2306">
        <f>IF('Input and Summary Results'!D1888=0,FALSE,'Input and Summary Results'!$B1888)</f>
        <v>126</v>
      </c>
      <c r="C2306">
        <f>IF(OR(B2306=0,'Input and Summary Results'!D1888=0,'Input and Summary Results'!D1888=""),FALSE,'Input and Summary Results'!$D1888)</f>
        <v>0.85765314999999998</v>
      </c>
      <c r="D2306">
        <f>IF(OR(B2306=0,'Input and Summary Results'!E1888=0),FALSE,'Input and Summary Results'!$E1888)</f>
        <v>4.7783770000000003E-2</v>
      </c>
      <c r="E2306">
        <f t="shared" si="137"/>
        <v>-6.6688312963265675E-2</v>
      </c>
      <c r="F2306">
        <f t="shared" si="138"/>
        <v>2.4180120110326653E-2</v>
      </c>
      <c r="G2306">
        <f>IF('Input and Summary Results'!$J$4="yes",IF(C2306=FALSE,FALSE,IF('Data Transformation'!E2306&lt;$R$10,E2306,$R$10)),IF(C2306=FALSE,FALSE,IF(C2306&lt;$R$10,C2306,$R$10)))</f>
        <v>0.85765314999999998</v>
      </c>
      <c r="H2306">
        <f>IF('Input and Summary Results'!$J$4="yes",'Data Transformation'!F2306,'Data Transformation'!D2306)</f>
        <v>4.7783770000000003E-2</v>
      </c>
      <c r="I2306">
        <f t="shared" si="136"/>
        <v>126</v>
      </c>
    </row>
    <row r="2307" spans="2:9" x14ac:dyDescent="0.25">
      <c r="B2307">
        <f>IF('Input and Summary Results'!D1889=0,FALSE,'Input and Summary Results'!$B1889)</f>
        <v>126</v>
      </c>
      <c r="C2307">
        <f>IF(OR(B2307=0,'Input and Summary Results'!D1889=0,'Input and Summary Results'!D1889=""),FALSE,'Input and Summary Results'!$D1889)</f>
        <v>0.93435875000000002</v>
      </c>
      <c r="D2307">
        <f>IF(OR(B2307=0,'Input and Summary Results'!E1889=0),FALSE,'Input and Summary Results'!$E1889)</f>
        <v>4.8653340000000003E-2</v>
      </c>
      <c r="E2307">
        <f t="shared" si="137"/>
        <v>-2.9486343008666246E-2</v>
      </c>
      <c r="F2307">
        <f t="shared" si="138"/>
        <v>2.2598974494539705E-2</v>
      </c>
      <c r="G2307">
        <f>IF('Input and Summary Results'!$J$4="yes",IF(C2307=FALSE,FALSE,IF('Data Transformation'!E2307&lt;$R$10,E2307,$R$10)),IF(C2307=FALSE,FALSE,IF(C2307&lt;$R$10,C2307,$R$10)))</f>
        <v>0.93435875000000002</v>
      </c>
      <c r="H2307">
        <f>IF('Input and Summary Results'!$J$4="yes",'Data Transformation'!F2307,'Data Transformation'!D2307)</f>
        <v>4.8653340000000003E-2</v>
      </c>
      <c r="I2307">
        <f t="shared" si="136"/>
        <v>126</v>
      </c>
    </row>
    <row r="2308" spans="2:9" x14ac:dyDescent="0.25">
      <c r="B2308">
        <f>IF('Input and Summary Results'!D1890=0,FALSE,'Input and Summary Results'!$B1890)</f>
        <v>126</v>
      </c>
      <c r="C2308">
        <f>IF(OR(B2308=0,'Input and Summary Results'!D1890=0,'Input and Summary Results'!D1890=""),FALSE,'Input and Summary Results'!$D1890)</f>
        <v>0.96241902000000001</v>
      </c>
      <c r="D2308">
        <f>IF(OR(B2308=0,'Input and Summary Results'!E1890=0),FALSE,'Input and Summary Results'!$E1890)</f>
        <v>3.1042799999999999E-2</v>
      </c>
      <c r="E2308">
        <f t="shared" si="137"/>
        <v>-1.6635802751105964E-2</v>
      </c>
      <c r="F2308">
        <f t="shared" si="138"/>
        <v>1.3998658505315075E-2</v>
      </c>
      <c r="G2308">
        <f>IF('Input and Summary Results'!$J$4="yes",IF(C2308=FALSE,FALSE,IF('Data Transformation'!E2308&lt;$R$10,E2308,$R$10)),IF(C2308=FALSE,FALSE,IF(C2308&lt;$R$10,C2308,$R$10)))</f>
        <v>0.96241902000000001</v>
      </c>
      <c r="H2308">
        <f>IF('Input and Summary Results'!$J$4="yes",'Data Transformation'!F2308,'Data Transformation'!D2308)</f>
        <v>3.1042799999999999E-2</v>
      </c>
      <c r="I2308">
        <f t="shared" si="136"/>
        <v>126</v>
      </c>
    </row>
    <row r="2309" spans="2:9" x14ac:dyDescent="0.25">
      <c r="B2309">
        <f>IF('Input and Summary Results'!D1891=0,FALSE,'Input and Summary Results'!$B1891)</f>
        <v>126</v>
      </c>
      <c r="C2309">
        <f>IF(OR(B2309=0,'Input and Summary Results'!D1891=0,'Input and Summary Results'!D1891=""),FALSE,'Input and Summary Results'!$D1891)</f>
        <v>0.99617787999999996</v>
      </c>
      <c r="D2309">
        <f>IF(OR(B2309=0,'Input and Summary Results'!E1891=0),FALSE,'Input and Summary Results'!$E1891)</f>
        <v>2.7716299999999999E-2</v>
      </c>
      <c r="E2309">
        <f t="shared" si="137"/>
        <v>-1.6631059489431003E-3</v>
      </c>
      <c r="F2309">
        <f t="shared" si="138"/>
        <v>1.2075026399903599E-2</v>
      </c>
      <c r="G2309">
        <f>IF('Input and Summary Results'!$J$4="yes",IF(C2309=FALSE,FALSE,IF('Data Transformation'!E2309&lt;$R$10,E2309,$R$10)),IF(C2309=FALSE,FALSE,IF(C2309&lt;$R$10,C2309,$R$10)))</f>
        <v>0.99617787999999996</v>
      </c>
      <c r="H2309">
        <f>IF('Input and Summary Results'!$J$4="yes",'Data Transformation'!F2309,'Data Transformation'!D2309)</f>
        <v>2.7716299999999999E-2</v>
      </c>
      <c r="I2309">
        <f t="shared" ref="I2309:I2372" si="139">IF(G2309=FALSE,"",B2309)</f>
        <v>126</v>
      </c>
    </row>
    <row r="2310" spans="2:9" x14ac:dyDescent="0.25">
      <c r="B2310">
        <f>IF('Input and Summary Results'!D1892=0,FALSE,'Input and Summary Results'!$B1892)</f>
        <v>126</v>
      </c>
      <c r="C2310">
        <f>IF(OR(B2310=0,'Input and Summary Results'!D1892=0,'Input and Summary Results'!D1892=""),FALSE,'Input and Summary Results'!$D1892)</f>
        <v>1.00542843</v>
      </c>
      <c r="D2310">
        <f>IF(OR(B2310=0,'Input and Summary Results'!E1892=0),FALSE,'Input and Summary Results'!$E1892)</f>
        <v>3.6010729999999998E-2</v>
      </c>
      <c r="E2310">
        <f t="shared" si="137"/>
        <v>2.351161394895131E-3</v>
      </c>
      <c r="F2310">
        <f t="shared" si="138"/>
        <v>1.5544275806881648E-2</v>
      </c>
      <c r="G2310">
        <f>IF('Input and Summary Results'!$J$4="yes",IF(C2310=FALSE,FALSE,IF('Data Transformation'!E2310&lt;$R$10,E2310,$R$10)),IF(C2310=FALSE,FALSE,IF(C2310&lt;$R$10,C2310,$R$10)))</f>
        <v>1.00542843</v>
      </c>
      <c r="H2310">
        <f>IF('Input and Summary Results'!$J$4="yes",'Data Transformation'!F2310,'Data Transformation'!D2310)</f>
        <v>3.6010729999999998E-2</v>
      </c>
      <c r="I2310">
        <f t="shared" si="139"/>
        <v>126</v>
      </c>
    </row>
    <row r="2311" spans="2:9" x14ac:dyDescent="0.25">
      <c r="B2311">
        <f>IF('Input and Summary Results'!D1893=0,FALSE,'Input and Summary Results'!$B1893)</f>
        <v>127</v>
      </c>
      <c r="C2311">
        <f>IF(OR(B2311=0,'Input and Summary Results'!D1893=0,'Input and Summary Results'!D1893=""),FALSE,'Input and Summary Results'!$D1893)</f>
        <v>5.7047580000000001E-2</v>
      </c>
      <c r="D2311">
        <f>IF(OR(B2311=0,'Input and Summary Results'!E1893=0),FALSE,'Input and Summary Results'!$E1893)</f>
        <v>5.6495610000000002E-2</v>
      </c>
      <c r="E2311">
        <f t="shared" si="137"/>
        <v>-1.2437627739440633</v>
      </c>
      <c r="F2311">
        <f t="shared" si="138"/>
        <v>0.42980078629102236</v>
      </c>
      <c r="G2311">
        <f>IF('Input and Summary Results'!$J$4="yes",IF(C2311=FALSE,FALSE,IF('Data Transformation'!E2311&lt;$R$10,E2311,$R$10)),IF(C2311=FALSE,FALSE,IF(C2311&lt;$R$10,C2311,$R$10)))</f>
        <v>5.7047580000000001E-2</v>
      </c>
      <c r="H2311">
        <f>IF('Input and Summary Results'!$J$4="yes",'Data Transformation'!F2311,'Data Transformation'!D2311)</f>
        <v>5.6495610000000002E-2</v>
      </c>
      <c r="I2311">
        <f t="shared" si="139"/>
        <v>127</v>
      </c>
    </row>
    <row r="2312" spans="2:9" x14ac:dyDescent="0.25">
      <c r="B2312">
        <f>IF('Input and Summary Results'!D1894=0,FALSE,'Input and Summary Results'!$B1894)</f>
        <v>127</v>
      </c>
      <c r="C2312">
        <f>IF(OR(B2312=0,'Input and Summary Results'!D1894=0,'Input and Summary Results'!D1894=""),FALSE,'Input and Summary Results'!$D1894)</f>
        <v>7.7343949999999995E-2</v>
      </c>
      <c r="D2312">
        <f>IF(OR(B2312=0,'Input and Summary Results'!E1894=0),FALSE,'Input and Summary Results'!$E1894)</f>
        <v>4.9971979999999999E-2</v>
      </c>
      <c r="E2312">
        <f t="shared" si="137"/>
        <v>-1.1115736520276556</v>
      </c>
      <c r="F2312">
        <f t="shared" si="138"/>
        <v>0.28040770247705221</v>
      </c>
      <c r="G2312">
        <f>IF('Input and Summary Results'!$J$4="yes",IF(C2312=FALSE,FALSE,IF('Data Transformation'!E2312&lt;$R$10,E2312,$R$10)),IF(C2312=FALSE,FALSE,IF(C2312&lt;$R$10,C2312,$R$10)))</f>
        <v>7.7343949999999995E-2</v>
      </c>
      <c r="H2312">
        <f>IF('Input and Summary Results'!$J$4="yes",'Data Transformation'!F2312,'Data Transformation'!D2312)</f>
        <v>4.9971979999999999E-2</v>
      </c>
      <c r="I2312">
        <f t="shared" si="139"/>
        <v>127</v>
      </c>
    </row>
    <row r="2313" spans="2:9" x14ac:dyDescent="0.25">
      <c r="B2313">
        <f>IF('Input and Summary Results'!D1895=0,FALSE,'Input and Summary Results'!$B1895)</f>
        <v>127</v>
      </c>
      <c r="C2313">
        <f>IF(OR(B2313=0,'Input and Summary Results'!D1895=0,'Input and Summary Results'!D1895=""),FALSE,'Input and Summary Results'!$D1895)</f>
        <v>0.10629613</v>
      </c>
      <c r="D2313">
        <f>IF(OR(B2313=0,'Input and Summary Results'!E1895=0),FALSE,'Input and Summary Results'!$E1895)</f>
        <v>3.9650919999999999E-2</v>
      </c>
      <c r="E2313">
        <f t="shared" si="137"/>
        <v>-0.97348254686184132</v>
      </c>
      <c r="F2313">
        <f t="shared" si="138"/>
        <v>0.16189205834680906</v>
      </c>
      <c r="G2313">
        <f>IF('Input and Summary Results'!$J$4="yes",IF(C2313=FALSE,FALSE,IF('Data Transformation'!E2313&lt;$R$10,E2313,$R$10)),IF(C2313=FALSE,FALSE,IF(C2313&lt;$R$10,C2313,$R$10)))</f>
        <v>0.10629613</v>
      </c>
      <c r="H2313">
        <f>IF('Input and Summary Results'!$J$4="yes",'Data Transformation'!F2313,'Data Transformation'!D2313)</f>
        <v>3.9650919999999999E-2</v>
      </c>
      <c r="I2313">
        <f t="shared" si="139"/>
        <v>127</v>
      </c>
    </row>
    <row r="2314" spans="2:9" x14ac:dyDescent="0.25">
      <c r="B2314">
        <f>IF('Input and Summary Results'!D1896=0,FALSE,'Input and Summary Results'!$B1896)</f>
        <v>127</v>
      </c>
      <c r="C2314">
        <f>IF(OR(B2314=0,'Input and Summary Results'!D1896=0,'Input and Summary Results'!D1896=""),FALSE,'Input and Summary Results'!$D1896)</f>
        <v>0.13071019</v>
      </c>
      <c r="D2314">
        <f>IF(OR(B2314=0,'Input and Summary Results'!E1896=0),FALSE,'Input and Summary Results'!$E1896)</f>
        <v>3.0618960000000001E-2</v>
      </c>
      <c r="E2314">
        <f t="shared" si="137"/>
        <v>-0.88369055405476959</v>
      </c>
      <c r="F2314">
        <f t="shared" si="138"/>
        <v>0.10166482536671394</v>
      </c>
      <c r="G2314">
        <f>IF('Input and Summary Results'!$J$4="yes",IF(C2314=FALSE,FALSE,IF('Data Transformation'!E2314&lt;$R$10,E2314,$R$10)),IF(C2314=FALSE,FALSE,IF(C2314&lt;$R$10,C2314,$R$10)))</f>
        <v>0.13071019</v>
      </c>
      <c r="H2314">
        <f>IF('Input and Summary Results'!$J$4="yes",'Data Transformation'!F2314,'Data Transformation'!D2314)</f>
        <v>3.0618960000000001E-2</v>
      </c>
      <c r="I2314">
        <f t="shared" si="139"/>
        <v>127</v>
      </c>
    </row>
    <row r="2315" spans="2:9" x14ac:dyDescent="0.25">
      <c r="B2315">
        <f>IF('Input and Summary Results'!D1897=0,FALSE,'Input and Summary Results'!$B1897)</f>
        <v>127</v>
      </c>
      <c r="C2315">
        <f>IF(OR(B2315=0,'Input and Summary Results'!D1897=0,'Input and Summary Results'!D1897=""),FALSE,'Input and Summary Results'!$D1897)</f>
        <v>0.13792720999999999</v>
      </c>
      <c r="D2315">
        <f>IF(OR(B2315=0,'Input and Summary Results'!E1897=0),FALSE,'Input and Summary Results'!$E1897)</f>
        <v>3.8242100000000001E-2</v>
      </c>
      <c r="E2315">
        <f t="shared" si="137"/>
        <v>-0.86035004863818965</v>
      </c>
      <c r="F2315">
        <f t="shared" si="138"/>
        <v>0.12033210415841805</v>
      </c>
      <c r="G2315">
        <f>IF('Input and Summary Results'!$J$4="yes",IF(C2315=FALSE,FALSE,IF('Data Transformation'!E2315&lt;$R$10,E2315,$R$10)),IF(C2315=FALSE,FALSE,IF(C2315&lt;$R$10,C2315,$R$10)))</f>
        <v>0.13792720999999999</v>
      </c>
      <c r="H2315">
        <f>IF('Input and Summary Results'!$J$4="yes",'Data Transformation'!F2315,'Data Transformation'!D2315)</f>
        <v>3.8242100000000001E-2</v>
      </c>
      <c r="I2315">
        <f t="shared" si="139"/>
        <v>127</v>
      </c>
    </row>
    <row r="2316" spans="2:9" x14ac:dyDescent="0.25">
      <c r="B2316">
        <f>IF('Input and Summary Results'!D1898=0,FALSE,'Input and Summary Results'!$B1898)</f>
        <v>127</v>
      </c>
      <c r="C2316">
        <f>IF(OR(B2316=0,'Input and Summary Results'!D1898=0,'Input and Summary Results'!D1898=""),FALSE,'Input and Summary Results'!$D1898)</f>
        <v>0.14151130000000001</v>
      </c>
      <c r="D2316">
        <f>IF(OR(B2316=0,'Input and Summary Results'!E1898=0),FALSE,'Input and Summary Results'!$E1898)</f>
        <v>3.8525770000000001E-2</v>
      </c>
      <c r="E2316">
        <f t="shared" si="137"/>
        <v>-0.84920887935028</v>
      </c>
      <c r="F2316">
        <f t="shared" si="138"/>
        <v>0.11815441014251159</v>
      </c>
      <c r="G2316">
        <f>IF('Input and Summary Results'!$J$4="yes",IF(C2316=FALSE,FALSE,IF('Data Transformation'!E2316&lt;$R$10,E2316,$R$10)),IF(C2316=FALSE,FALSE,IF(C2316&lt;$R$10,C2316,$R$10)))</f>
        <v>0.14151130000000001</v>
      </c>
      <c r="H2316">
        <f>IF('Input and Summary Results'!$J$4="yes",'Data Transformation'!F2316,'Data Transformation'!D2316)</f>
        <v>3.8525770000000001E-2</v>
      </c>
      <c r="I2316">
        <f t="shared" si="139"/>
        <v>127</v>
      </c>
    </row>
    <row r="2317" spans="2:9" x14ac:dyDescent="0.25">
      <c r="B2317">
        <f>IF('Input and Summary Results'!D1899=0,FALSE,'Input and Summary Results'!$B1899)</f>
        <v>127</v>
      </c>
      <c r="C2317">
        <f>IF(OR(B2317=0,'Input and Summary Results'!D1899=0,'Input and Summary Results'!D1899=""),FALSE,'Input and Summary Results'!$D1899)</f>
        <v>0.14865317</v>
      </c>
      <c r="D2317">
        <f>IF(OR(B2317=0,'Input and Summary Results'!E1899=0),FALSE,'Input and Summary Results'!$E1899)</f>
        <v>6.4643249999999999E-2</v>
      </c>
      <c r="E2317">
        <f t="shared" si="137"/>
        <v>-0.82782582511475511</v>
      </c>
      <c r="F2317">
        <f t="shared" si="138"/>
        <v>0.18872904291243839</v>
      </c>
      <c r="G2317">
        <f>IF('Input and Summary Results'!$J$4="yes",IF(C2317=FALSE,FALSE,IF('Data Transformation'!E2317&lt;$R$10,E2317,$R$10)),IF(C2317=FALSE,FALSE,IF(C2317&lt;$R$10,C2317,$R$10)))</f>
        <v>0.14865317</v>
      </c>
      <c r="H2317">
        <f>IF('Input and Summary Results'!$J$4="yes",'Data Transformation'!F2317,'Data Transformation'!D2317)</f>
        <v>6.4643249999999999E-2</v>
      </c>
      <c r="I2317">
        <f t="shared" si="139"/>
        <v>127</v>
      </c>
    </row>
    <row r="2318" spans="2:9" x14ac:dyDescent="0.25">
      <c r="B2318">
        <f>IF('Input and Summary Results'!D1900=0,FALSE,'Input and Summary Results'!$B1900)</f>
        <v>127</v>
      </c>
      <c r="C2318">
        <f>IF(OR(B2318=0,'Input and Summary Results'!D1900=0,'Input and Summary Results'!D1900=""),FALSE,'Input and Summary Results'!$D1900)</f>
        <v>0.28359388000000002</v>
      </c>
      <c r="D2318">
        <f>IF(OR(B2318=0,'Input and Summary Results'!E1900=0),FALSE,'Input and Summary Results'!$E1900)</f>
        <v>7.7900529999999996E-2</v>
      </c>
      <c r="E2318">
        <f t="shared" si="137"/>
        <v>-0.54730314553025383</v>
      </c>
      <c r="F2318">
        <f t="shared" si="138"/>
        <v>0.11921565451271374</v>
      </c>
      <c r="G2318">
        <f>IF('Input and Summary Results'!$J$4="yes",IF(C2318=FALSE,FALSE,IF('Data Transformation'!E2318&lt;$R$10,E2318,$R$10)),IF(C2318=FALSE,FALSE,IF(C2318&lt;$R$10,C2318,$R$10)))</f>
        <v>0.28359388000000002</v>
      </c>
      <c r="H2318">
        <f>IF('Input and Summary Results'!$J$4="yes",'Data Transformation'!F2318,'Data Transformation'!D2318)</f>
        <v>7.7900529999999996E-2</v>
      </c>
      <c r="I2318">
        <f t="shared" si="139"/>
        <v>127</v>
      </c>
    </row>
    <row r="2319" spans="2:9" x14ac:dyDescent="0.25">
      <c r="B2319">
        <f>IF('Input and Summary Results'!D1901=0,FALSE,'Input and Summary Results'!$B1901)</f>
        <v>127</v>
      </c>
      <c r="C2319">
        <f>IF(OR(B2319=0,'Input and Summary Results'!D1901=0,'Input and Summary Results'!D1901=""),FALSE,'Input and Summary Results'!$D1901)</f>
        <v>0.29699055000000002</v>
      </c>
      <c r="D2319">
        <f>IF(OR(B2319=0,'Input and Summary Results'!E1901=0),FALSE,'Input and Summary Results'!$E1901)</f>
        <v>3.3386979999999997E-2</v>
      </c>
      <c r="E2319">
        <f t="shared" si="137"/>
        <v>-0.52725736936341927</v>
      </c>
      <c r="F2319">
        <f t="shared" si="138"/>
        <v>4.8789260533710577E-2</v>
      </c>
      <c r="G2319">
        <f>IF('Input and Summary Results'!$J$4="yes",IF(C2319=FALSE,FALSE,IF('Data Transformation'!E2319&lt;$R$10,E2319,$R$10)),IF(C2319=FALSE,FALSE,IF(C2319&lt;$R$10,C2319,$R$10)))</f>
        <v>0.29699055000000002</v>
      </c>
      <c r="H2319">
        <f>IF('Input and Summary Results'!$J$4="yes",'Data Transformation'!F2319,'Data Transformation'!D2319)</f>
        <v>3.3386979999999997E-2</v>
      </c>
      <c r="I2319">
        <f t="shared" si="139"/>
        <v>127</v>
      </c>
    </row>
    <row r="2320" spans="2:9" x14ac:dyDescent="0.25">
      <c r="B2320">
        <f>IF('Input and Summary Results'!D1902=0,FALSE,'Input and Summary Results'!$B1902)</f>
        <v>127</v>
      </c>
      <c r="C2320">
        <f>IF(OR(B2320=0,'Input and Summary Results'!D1902=0,'Input and Summary Results'!D1902=""),FALSE,'Input and Summary Results'!$D1902)</f>
        <v>0.64055461999999996</v>
      </c>
      <c r="D2320">
        <f>IF(OR(B2320=0,'Input and Summary Results'!E1902=0),FALSE,'Input and Summary Results'!$E1902)</f>
        <v>4.4276759999999998E-2</v>
      </c>
      <c r="E2320">
        <f t="shared" si="137"/>
        <v>-0.19344383211254601</v>
      </c>
      <c r="F2320">
        <f t="shared" si="138"/>
        <v>2.9999180772437486E-2</v>
      </c>
      <c r="G2320">
        <f>IF('Input and Summary Results'!$J$4="yes",IF(C2320=FALSE,FALSE,IF('Data Transformation'!E2320&lt;$R$10,E2320,$R$10)),IF(C2320=FALSE,FALSE,IF(C2320&lt;$R$10,C2320,$R$10)))</f>
        <v>0.64055461999999996</v>
      </c>
      <c r="H2320">
        <f>IF('Input and Summary Results'!$J$4="yes",'Data Transformation'!F2320,'Data Transformation'!D2320)</f>
        <v>4.4276759999999998E-2</v>
      </c>
      <c r="I2320">
        <f t="shared" si="139"/>
        <v>127</v>
      </c>
    </row>
    <row r="2321" spans="2:9" x14ac:dyDescent="0.25">
      <c r="B2321">
        <f>IF('Input and Summary Results'!D1903=0,FALSE,'Input and Summary Results'!$B1903)</f>
        <v>128</v>
      </c>
      <c r="C2321">
        <f>IF(OR(B2321=0,'Input and Summary Results'!D1903=0,'Input and Summary Results'!D1903=""),FALSE,'Input and Summary Results'!$D1903)</f>
        <v>0.18985684999999999</v>
      </c>
      <c r="D2321">
        <f>IF(OR(B2321=0,'Input and Summary Results'!E1903=0),FALSE,'Input and Summary Results'!$E1903)</f>
        <v>3.6806989999999998E-2</v>
      </c>
      <c r="E2321">
        <f t="shared" si="137"/>
        <v>-0.72157372897699856</v>
      </c>
      <c r="F2321">
        <f t="shared" si="138"/>
        <v>8.413830557074975E-2</v>
      </c>
      <c r="G2321">
        <f>IF('Input and Summary Results'!$J$4="yes",IF(C2321=FALSE,FALSE,IF('Data Transformation'!E2321&lt;$R$10,E2321,$R$10)),IF(C2321=FALSE,FALSE,IF(C2321&lt;$R$10,C2321,$R$10)))</f>
        <v>0.18985684999999999</v>
      </c>
      <c r="H2321">
        <f>IF('Input and Summary Results'!$J$4="yes",'Data Transformation'!F2321,'Data Transformation'!D2321)</f>
        <v>3.6806989999999998E-2</v>
      </c>
      <c r="I2321">
        <f t="shared" si="139"/>
        <v>128</v>
      </c>
    </row>
    <row r="2322" spans="2:9" x14ac:dyDescent="0.25">
      <c r="B2322">
        <f>IF('Input and Summary Results'!D1904=0,FALSE,'Input and Summary Results'!$B1904)</f>
        <v>128</v>
      </c>
      <c r="C2322">
        <f>IF(OR(B2322=0,'Input and Summary Results'!D1904=0,'Input and Summary Results'!D1904=""),FALSE,'Input and Summary Results'!$D1904)</f>
        <v>0.20252903999999999</v>
      </c>
      <c r="D2322">
        <f>IF(OR(B2322=0,'Input and Summary Results'!E1904=0),FALSE,'Input and Summary Results'!$E1904)</f>
        <v>5.7819330000000002E-2</v>
      </c>
      <c r="E2322">
        <f t="shared" si="137"/>
        <v>-0.69351269586896636</v>
      </c>
      <c r="F2322">
        <f t="shared" si="138"/>
        <v>0.12390119076256917</v>
      </c>
      <c r="G2322">
        <f>IF('Input and Summary Results'!$J$4="yes",IF(C2322=FALSE,FALSE,IF('Data Transformation'!E2322&lt;$R$10,E2322,$R$10)),IF(C2322=FALSE,FALSE,IF(C2322&lt;$R$10,C2322,$R$10)))</f>
        <v>0.20252903999999999</v>
      </c>
      <c r="H2322">
        <f>IF('Input and Summary Results'!$J$4="yes",'Data Transformation'!F2322,'Data Transformation'!D2322)</f>
        <v>5.7819330000000002E-2</v>
      </c>
      <c r="I2322">
        <f t="shared" si="139"/>
        <v>128</v>
      </c>
    </row>
    <row r="2323" spans="2:9" x14ac:dyDescent="0.25">
      <c r="B2323">
        <f>IF('Input and Summary Results'!D1905=0,FALSE,'Input and Summary Results'!$B1905)</f>
        <v>128</v>
      </c>
      <c r="C2323">
        <f>IF(OR(B2323=0,'Input and Summary Results'!D1905=0,'Input and Summary Results'!D1905=""),FALSE,'Input and Summary Results'!$D1905)</f>
        <v>0.42719412000000001</v>
      </c>
      <c r="D2323">
        <f>IF(OR(B2323=0,'Input and Summary Results'!E1905=0),FALSE,'Input and Summary Results'!$E1905)</f>
        <v>5.4628990000000002E-2</v>
      </c>
      <c r="E2323">
        <f t="shared" si="137"/>
        <v>-0.36937473366940643</v>
      </c>
      <c r="F2323">
        <f t="shared" si="138"/>
        <v>5.5499316469992607E-2</v>
      </c>
      <c r="G2323">
        <f>IF('Input and Summary Results'!$J$4="yes",IF(C2323=FALSE,FALSE,IF('Data Transformation'!E2323&lt;$R$10,E2323,$R$10)),IF(C2323=FALSE,FALSE,IF(C2323&lt;$R$10,C2323,$R$10)))</f>
        <v>0.42719412000000001</v>
      </c>
      <c r="H2323">
        <f>IF('Input and Summary Results'!$J$4="yes",'Data Transformation'!F2323,'Data Transformation'!D2323)</f>
        <v>5.4628990000000002E-2</v>
      </c>
      <c r="I2323">
        <f t="shared" si="139"/>
        <v>128</v>
      </c>
    </row>
    <row r="2324" spans="2:9" x14ac:dyDescent="0.25">
      <c r="B2324">
        <f>IF('Input and Summary Results'!D1906=0,FALSE,'Input and Summary Results'!$B1906)</f>
        <v>128</v>
      </c>
      <c r="C2324">
        <f>IF(OR(B2324=0,'Input and Summary Results'!D1906=0,'Input and Summary Results'!D1906=""),FALSE,'Input and Summary Results'!$D1906)</f>
        <v>0.48350278000000002</v>
      </c>
      <c r="D2324">
        <f>IF(OR(B2324=0,'Input and Summary Results'!E1906=0),FALSE,'Input and Summary Results'!$E1906)</f>
        <v>2.7063090000000001E-2</v>
      </c>
      <c r="E2324">
        <f t="shared" si="137"/>
        <v>-0.31560102450716615</v>
      </c>
      <c r="F2324">
        <f t="shared" si="138"/>
        <v>2.4292272032024304E-2</v>
      </c>
      <c r="G2324">
        <f>IF('Input and Summary Results'!$J$4="yes",IF(C2324=FALSE,FALSE,IF('Data Transformation'!E2324&lt;$R$10,E2324,$R$10)),IF(C2324=FALSE,FALSE,IF(C2324&lt;$R$10,C2324,$R$10)))</f>
        <v>0.48350278000000002</v>
      </c>
      <c r="H2324">
        <f>IF('Input and Summary Results'!$J$4="yes",'Data Transformation'!F2324,'Data Transformation'!D2324)</f>
        <v>2.7063090000000001E-2</v>
      </c>
      <c r="I2324">
        <f t="shared" si="139"/>
        <v>128</v>
      </c>
    </row>
    <row r="2325" spans="2:9" x14ac:dyDescent="0.25">
      <c r="B2325">
        <f>IF('Input and Summary Results'!D1907=0,FALSE,'Input and Summary Results'!$B1907)</f>
        <v>128</v>
      </c>
      <c r="C2325">
        <f>IF(OR(B2325=0,'Input and Summary Results'!D1907=0,'Input and Summary Results'!D1907=""),FALSE,'Input and Summary Results'!$D1907)</f>
        <v>0.52486248000000002</v>
      </c>
      <c r="D2325">
        <f>IF(OR(B2325=0,'Input and Summary Results'!E1907=0),FALSE,'Input and Summary Results'!$E1907)</f>
        <v>4.0806120000000001E-2</v>
      </c>
      <c r="E2325">
        <f t="shared" si="137"/>
        <v>-0.27995447183343047</v>
      </c>
      <c r="F2325">
        <f t="shared" si="138"/>
        <v>3.374189764907562E-2</v>
      </c>
      <c r="G2325">
        <f>IF('Input and Summary Results'!$J$4="yes",IF(C2325=FALSE,FALSE,IF('Data Transformation'!E2325&lt;$R$10,E2325,$R$10)),IF(C2325=FALSE,FALSE,IF(C2325&lt;$R$10,C2325,$R$10)))</f>
        <v>0.52486248000000002</v>
      </c>
      <c r="H2325">
        <f>IF('Input and Summary Results'!$J$4="yes",'Data Transformation'!F2325,'Data Transformation'!D2325)</f>
        <v>4.0806120000000001E-2</v>
      </c>
      <c r="I2325">
        <f t="shared" si="139"/>
        <v>128</v>
      </c>
    </row>
    <row r="2326" spans="2:9" x14ac:dyDescent="0.25">
      <c r="B2326">
        <f>IF('Input and Summary Results'!D1908=0,FALSE,'Input and Summary Results'!$B1908)</f>
        <v>128</v>
      </c>
      <c r="C2326">
        <f>IF(OR(B2326=0,'Input and Summary Results'!D1908=0,'Input and Summary Results'!D1908=""),FALSE,'Input and Summary Results'!$D1908)</f>
        <v>0.56993046999999997</v>
      </c>
      <c r="D2326">
        <f>IF(OR(B2326=0,'Input and Summary Results'!E1908=0),FALSE,'Input and Summary Results'!$E1908)</f>
        <v>3.9707319999999997E-2</v>
      </c>
      <c r="E2326">
        <f t="shared" si="137"/>
        <v>-0.24417812386645224</v>
      </c>
      <c r="F2326">
        <f t="shared" si="138"/>
        <v>3.0236981153157153E-2</v>
      </c>
      <c r="G2326">
        <f>IF('Input and Summary Results'!$J$4="yes",IF(C2326=FALSE,FALSE,IF('Data Transformation'!E2326&lt;$R$10,E2326,$R$10)),IF(C2326=FALSE,FALSE,IF(C2326&lt;$R$10,C2326,$R$10)))</f>
        <v>0.56993046999999997</v>
      </c>
      <c r="H2326">
        <f>IF('Input and Summary Results'!$J$4="yes",'Data Transformation'!F2326,'Data Transformation'!D2326)</f>
        <v>3.9707319999999997E-2</v>
      </c>
      <c r="I2326">
        <f t="shared" si="139"/>
        <v>128</v>
      </c>
    </row>
    <row r="2327" spans="2:9" x14ac:dyDescent="0.25">
      <c r="B2327">
        <f>IF('Input and Summary Results'!D1909=0,FALSE,'Input and Summary Results'!$B1909)</f>
        <v>128</v>
      </c>
      <c r="C2327">
        <f>IF(OR(B2327=0,'Input and Summary Results'!D1909=0,'Input and Summary Results'!D1909=""),FALSE,'Input and Summary Results'!$D1909)</f>
        <v>0.60131926999999996</v>
      </c>
      <c r="D2327">
        <f>IF(OR(B2327=0,'Input and Summary Results'!E1909=0),FALSE,'Input and Summary Results'!$E1909)</f>
        <v>3.971744E-2</v>
      </c>
      <c r="E2327">
        <f t="shared" si="137"/>
        <v>-0.22089487844192843</v>
      </c>
      <c r="F2327">
        <f t="shared" si="138"/>
        <v>2.8665918123661663E-2</v>
      </c>
      <c r="G2327">
        <f>IF('Input and Summary Results'!$J$4="yes",IF(C2327=FALSE,FALSE,IF('Data Transformation'!E2327&lt;$R$10,E2327,$R$10)),IF(C2327=FALSE,FALSE,IF(C2327&lt;$R$10,C2327,$R$10)))</f>
        <v>0.60131926999999996</v>
      </c>
      <c r="H2327">
        <f>IF('Input and Summary Results'!$J$4="yes",'Data Transformation'!F2327,'Data Transformation'!D2327)</f>
        <v>3.971744E-2</v>
      </c>
      <c r="I2327">
        <f t="shared" si="139"/>
        <v>128</v>
      </c>
    </row>
    <row r="2328" spans="2:9" x14ac:dyDescent="0.25">
      <c r="B2328">
        <f>IF('Input and Summary Results'!D1910=0,FALSE,'Input and Summary Results'!$B1910)</f>
        <v>128</v>
      </c>
      <c r="C2328">
        <f>IF(OR(B2328=0,'Input and Summary Results'!D1910=0,'Input and Summary Results'!D1910=""),FALSE,'Input and Summary Results'!$D1910)</f>
        <v>0.65104459000000003</v>
      </c>
      <c r="D2328">
        <f>IF(OR(B2328=0,'Input and Summary Results'!E1910=0),FALSE,'Input and Summary Results'!$E1910)</f>
        <v>3.2348420000000003E-2</v>
      </c>
      <c r="E2328">
        <f t="shared" si="137"/>
        <v>-0.18638926561341693</v>
      </c>
      <c r="F2328">
        <f t="shared" si="138"/>
        <v>2.1564136305932596E-2</v>
      </c>
      <c r="G2328">
        <f>IF('Input and Summary Results'!$J$4="yes",IF(C2328=FALSE,FALSE,IF('Data Transformation'!E2328&lt;$R$10,E2328,$R$10)),IF(C2328=FALSE,FALSE,IF(C2328&lt;$R$10,C2328,$R$10)))</f>
        <v>0.65104459000000003</v>
      </c>
      <c r="H2328">
        <f>IF('Input and Summary Results'!$J$4="yes",'Data Transformation'!F2328,'Data Transformation'!D2328)</f>
        <v>3.2348420000000003E-2</v>
      </c>
      <c r="I2328">
        <f t="shared" si="139"/>
        <v>128</v>
      </c>
    </row>
    <row r="2329" spans="2:9" x14ac:dyDescent="0.25">
      <c r="B2329">
        <f>IF('Input and Summary Results'!D1911=0,FALSE,'Input and Summary Results'!$B1911)</f>
        <v>128</v>
      </c>
      <c r="C2329">
        <f>IF(OR(B2329=0,'Input and Summary Results'!D1911=0,'Input and Summary Results'!D1911=""),FALSE,'Input and Summary Results'!$D1911)</f>
        <v>0.67337776999999999</v>
      </c>
      <c r="D2329">
        <f>IF(OR(B2329=0,'Input and Summary Results'!E1911=0),FALSE,'Input and Summary Results'!$E1911)</f>
        <v>5.2161979999999997E-2</v>
      </c>
      <c r="E2329">
        <f t="shared" si="137"/>
        <v>-0.17174122493291563</v>
      </c>
      <c r="F2329">
        <f t="shared" si="138"/>
        <v>3.3619017925109108E-2</v>
      </c>
      <c r="G2329">
        <f>IF('Input and Summary Results'!$J$4="yes",IF(C2329=FALSE,FALSE,IF('Data Transformation'!E2329&lt;$R$10,E2329,$R$10)),IF(C2329=FALSE,FALSE,IF(C2329&lt;$R$10,C2329,$R$10)))</f>
        <v>0.67337776999999999</v>
      </c>
      <c r="H2329">
        <f>IF('Input and Summary Results'!$J$4="yes",'Data Transformation'!F2329,'Data Transformation'!D2329)</f>
        <v>5.2161979999999997E-2</v>
      </c>
      <c r="I2329">
        <f t="shared" si="139"/>
        <v>128</v>
      </c>
    </row>
    <row r="2330" spans="2:9" x14ac:dyDescent="0.25">
      <c r="B2330">
        <f>IF('Input and Summary Results'!D1912=0,FALSE,'Input and Summary Results'!$B1912)</f>
        <v>128</v>
      </c>
      <c r="C2330">
        <f>IF(OR(B2330=0,'Input and Summary Results'!D1912=0,'Input and Summary Results'!D1912=""),FALSE,'Input and Summary Results'!$D1912)</f>
        <v>0.71403216999999997</v>
      </c>
      <c r="D2330">
        <f>IF(OR(B2330=0,'Input and Summary Results'!E1912=0),FALSE,'Input and Summary Results'!$E1912)</f>
        <v>3.9761749999999998E-2</v>
      </c>
      <c r="E2330">
        <f t="shared" si="137"/>
        <v>-0.14628222108272237</v>
      </c>
      <c r="F2330">
        <f t="shared" si="138"/>
        <v>2.4167817956997652E-2</v>
      </c>
      <c r="G2330">
        <f>IF('Input and Summary Results'!$J$4="yes",IF(C2330=FALSE,FALSE,IF('Data Transformation'!E2330&lt;$R$10,E2330,$R$10)),IF(C2330=FALSE,FALSE,IF(C2330&lt;$R$10,C2330,$R$10)))</f>
        <v>0.71403216999999997</v>
      </c>
      <c r="H2330">
        <f>IF('Input and Summary Results'!$J$4="yes",'Data Transformation'!F2330,'Data Transformation'!D2330)</f>
        <v>3.9761749999999998E-2</v>
      </c>
      <c r="I2330">
        <f t="shared" si="139"/>
        <v>128</v>
      </c>
    </row>
    <row r="2331" spans="2:9" x14ac:dyDescent="0.25">
      <c r="B2331">
        <f>IF('Input and Summary Results'!D1913=0,FALSE,'Input and Summary Results'!$B1913)</f>
        <v>128</v>
      </c>
      <c r="C2331">
        <f>IF(OR(B2331=0,'Input and Summary Results'!D1913=0,'Input and Summary Results'!D1913=""),FALSE,'Input and Summary Results'!$D1913)</f>
        <v>0.76486796999999995</v>
      </c>
      <c r="D2331">
        <f>IF(OR(B2331=0,'Input and Summary Results'!E1913=0),FALSE,'Input and Summary Results'!$E1913)</f>
        <v>3.9224429999999998E-2</v>
      </c>
      <c r="E2331">
        <f t="shared" si="137"/>
        <v>-0.11641352543345589</v>
      </c>
      <c r="F2331">
        <f t="shared" si="138"/>
        <v>2.225665511918351E-2</v>
      </c>
      <c r="G2331">
        <f>IF('Input and Summary Results'!$J$4="yes",IF(C2331=FALSE,FALSE,IF('Data Transformation'!E2331&lt;$R$10,E2331,$R$10)),IF(C2331=FALSE,FALSE,IF(C2331&lt;$R$10,C2331,$R$10)))</f>
        <v>0.76486796999999995</v>
      </c>
      <c r="H2331">
        <f>IF('Input and Summary Results'!$J$4="yes",'Data Transformation'!F2331,'Data Transformation'!D2331)</f>
        <v>3.9224429999999998E-2</v>
      </c>
      <c r="I2331">
        <f t="shared" si="139"/>
        <v>128</v>
      </c>
    </row>
    <row r="2332" spans="2:9" x14ac:dyDescent="0.25">
      <c r="B2332">
        <f>IF('Input and Summary Results'!D1914=0,FALSE,'Input and Summary Results'!$B1914)</f>
        <v>128</v>
      </c>
      <c r="C2332">
        <f>IF(OR(B2332=0,'Input and Summary Results'!D1914=0,'Input and Summary Results'!D1914=""),FALSE,'Input and Summary Results'!$D1914)</f>
        <v>0.85536255999999999</v>
      </c>
      <c r="D2332">
        <f>IF(OR(B2332=0,'Input and Summary Results'!E1914=0),FALSE,'Input and Summary Results'!$E1914)</f>
        <v>7.5137389999999998E-2</v>
      </c>
      <c r="E2332">
        <f t="shared" si="137"/>
        <v>-6.7849763129072677E-2</v>
      </c>
      <c r="F2332">
        <f t="shared" si="138"/>
        <v>3.8123748670972922E-2</v>
      </c>
      <c r="G2332">
        <f>IF('Input and Summary Results'!$J$4="yes",IF(C2332=FALSE,FALSE,IF('Data Transformation'!E2332&lt;$R$10,E2332,$R$10)),IF(C2332=FALSE,FALSE,IF(C2332&lt;$R$10,C2332,$R$10)))</f>
        <v>0.85536255999999999</v>
      </c>
      <c r="H2332">
        <f>IF('Input and Summary Results'!$J$4="yes",'Data Transformation'!F2332,'Data Transformation'!D2332)</f>
        <v>7.5137389999999998E-2</v>
      </c>
      <c r="I2332">
        <f t="shared" si="139"/>
        <v>128</v>
      </c>
    </row>
    <row r="2333" spans="2:9" x14ac:dyDescent="0.25">
      <c r="B2333">
        <f>IF('Input and Summary Results'!D1915=0,FALSE,'Input and Summary Results'!$B1915)</f>
        <v>128</v>
      </c>
      <c r="C2333">
        <f>IF(OR(B2333=0,'Input and Summary Results'!D1915=0,'Input and Summary Results'!D1915=""),FALSE,'Input and Summary Results'!$D1915)</f>
        <v>0.91404531</v>
      </c>
      <c r="D2333">
        <f>IF(OR(B2333=0,'Input and Summary Results'!E1915=0),FALSE,'Input and Summary Results'!$E1915)</f>
        <v>8.1526539999999995E-2</v>
      </c>
      <c r="E2333">
        <f t="shared" si="137"/>
        <v>-3.9032275387347666E-2</v>
      </c>
      <c r="F2333">
        <f t="shared" si="138"/>
        <v>3.8709807897816355E-2</v>
      </c>
      <c r="G2333">
        <f>IF('Input and Summary Results'!$J$4="yes",IF(C2333=FALSE,FALSE,IF('Data Transformation'!E2333&lt;$R$10,E2333,$R$10)),IF(C2333=FALSE,FALSE,IF(C2333&lt;$R$10,C2333,$R$10)))</f>
        <v>0.91404531</v>
      </c>
      <c r="H2333">
        <f>IF('Input and Summary Results'!$J$4="yes",'Data Transformation'!F2333,'Data Transformation'!D2333)</f>
        <v>8.1526539999999995E-2</v>
      </c>
      <c r="I2333">
        <f t="shared" si="139"/>
        <v>128</v>
      </c>
    </row>
    <row r="2334" spans="2:9" x14ac:dyDescent="0.25">
      <c r="B2334">
        <f>IF('Input and Summary Results'!D1916=0,FALSE,'Input and Summary Results'!$B1916)</f>
        <v>128</v>
      </c>
      <c r="C2334">
        <f>IF(OR(B2334=0,'Input and Summary Results'!D1916=0,'Input and Summary Results'!D1916=""),FALSE,'Input and Summary Results'!$D1916)</f>
        <v>0.98840594999999998</v>
      </c>
      <c r="D2334">
        <f>IF(OR(B2334=0,'Input and Summary Results'!E1916=0),FALSE,'Input and Summary Results'!$E1916)</f>
        <v>4.5668630000000002E-2</v>
      </c>
      <c r="E2334">
        <f t="shared" si="137"/>
        <v>-5.0646488988639517E-3</v>
      </c>
      <c r="F2334">
        <f t="shared" si="138"/>
        <v>2.0052677161645983E-2</v>
      </c>
      <c r="G2334">
        <f>IF('Input and Summary Results'!$J$4="yes",IF(C2334=FALSE,FALSE,IF('Data Transformation'!E2334&lt;$R$10,E2334,$R$10)),IF(C2334=FALSE,FALSE,IF(C2334&lt;$R$10,C2334,$R$10)))</f>
        <v>0.98840594999999998</v>
      </c>
      <c r="H2334">
        <f>IF('Input and Summary Results'!$J$4="yes",'Data Transformation'!F2334,'Data Transformation'!D2334)</f>
        <v>4.5668630000000002E-2</v>
      </c>
      <c r="I2334">
        <f t="shared" si="139"/>
        <v>128</v>
      </c>
    </row>
    <row r="2335" spans="2:9" x14ac:dyDescent="0.25">
      <c r="B2335">
        <f>IF('Input and Summary Results'!D1917=0,FALSE,'Input and Summary Results'!$B1917)</f>
        <v>128</v>
      </c>
      <c r="C2335">
        <f>IF(OR(B2335=0,'Input and Summary Results'!D1917=0,'Input and Summary Results'!D1917=""),FALSE,'Input and Summary Results'!$D1917)</f>
        <v>1.1199137400000001</v>
      </c>
      <c r="D2335">
        <f>IF(OR(B2335=0,'Input and Summary Results'!E1917=0),FALSE,'Input and Summary Results'!$E1917)</f>
        <v>3.5050570000000003E-2</v>
      </c>
      <c r="E2335">
        <f t="shared" si="137"/>
        <v>4.9184572951687142E-2</v>
      </c>
      <c r="F2335">
        <f t="shared" si="138"/>
        <v>1.3583142019491609E-2</v>
      </c>
      <c r="G2335">
        <f>IF('Input and Summary Results'!$J$4="yes",IF(C2335=FALSE,FALSE,IF('Data Transformation'!E2335&lt;$R$10,E2335,$R$10)),IF(C2335=FALSE,FALSE,IF(C2335&lt;$R$10,C2335,$R$10)))</f>
        <v>1.1199137400000001</v>
      </c>
      <c r="H2335">
        <f>IF('Input and Summary Results'!$J$4="yes",'Data Transformation'!F2335,'Data Transformation'!D2335)</f>
        <v>3.5050570000000003E-2</v>
      </c>
      <c r="I2335">
        <f t="shared" si="139"/>
        <v>128</v>
      </c>
    </row>
    <row r="2336" spans="2:9" x14ac:dyDescent="0.25">
      <c r="B2336">
        <f>IF('Input and Summary Results'!D1918=0,FALSE,'Input and Summary Results'!$B1918)</f>
        <v>129</v>
      </c>
      <c r="C2336">
        <f>IF(OR(B2336=0,'Input and Summary Results'!D1918=0,'Input and Summary Results'!D1918=""),FALSE,'Input and Summary Results'!$D1918)</f>
        <v>-1.3269E-3</v>
      </c>
      <c r="D2336">
        <f>IF(OR(B2336=0,'Input and Summary Results'!E1918=0),FALSE,'Input and Summary Results'!$E1918)</f>
        <v>6.2426019999999999E-2</v>
      </c>
      <c r="E2336" t="e">
        <f t="shared" si="137"/>
        <v>#NUM!</v>
      </c>
      <c r="F2336">
        <f t="shared" si="138"/>
        <v>-20.41818726354661</v>
      </c>
      <c r="G2336">
        <f>IF('Input and Summary Results'!$J$4="yes",IF(C2336=FALSE,FALSE,IF('Data Transformation'!E2336&lt;$R$10,E2336,$R$10)),IF(C2336=FALSE,FALSE,IF(C2336&lt;$R$10,C2336,$R$10)))</f>
        <v>-1.3269E-3</v>
      </c>
      <c r="H2336">
        <f>IF('Input and Summary Results'!$J$4="yes",'Data Transformation'!F2336,'Data Transformation'!D2336)</f>
        <v>6.2426019999999999E-2</v>
      </c>
      <c r="I2336">
        <f t="shared" si="139"/>
        <v>129</v>
      </c>
    </row>
    <row r="2337" spans="2:9" x14ac:dyDescent="0.25">
      <c r="B2337">
        <f>IF('Input and Summary Results'!D1919=0,FALSE,'Input and Summary Results'!$B1919)</f>
        <v>129</v>
      </c>
      <c r="C2337">
        <f>IF(OR(B2337=0,'Input and Summary Results'!D1919=0,'Input and Summary Results'!D1919=""),FALSE,'Input and Summary Results'!$D1919)</f>
        <v>7.0298529999999998E-2</v>
      </c>
      <c r="D2337">
        <f>IF(OR(B2337=0,'Input and Summary Results'!E1919=0),FALSE,'Input and Summary Results'!$E1919)</f>
        <v>7.4740989999999993E-2</v>
      </c>
      <c r="E2337">
        <f t="shared" si="137"/>
        <v>-1.1530537563395391</v>
      </c>
      <c r="F2337">
        <f t="shared" si="138"/>
        <v>0.4614262867232074</v>
      </c>
      <c r="G2337">
        <f>IF('Input and Summary Results'!$J$4="yes",IF(C2337=FALSE,FALSE,IF('Data Transformation'!E2337&lt;$R$10,E2337,$R$10)),IF(C2337=FALSE,FALSE,IF(C2337&lt;$R$10,C2337,$R$10)))</f>
        <v>7.0298529999999998E-2</v>
      </c>
      <c r="H2337">
        <f>IF('Input and Summary Results'!$J$4="yes",'Data Transformation'!F2337,'Data Transformation'!D2337)</f>
        <v>7.4740989999999993E-2</v>
      </c>
      <c r="I2337">
        <f t="shared" si="139"/>
        <v>129</v>
      </c>
    </row>
    <row r="2338" spans="2:9" x14ac:dyDescent="0.25">
      <c r="B2338">
        <f>IF('Input and Summary Results'!D1920=0,FALSE,'Input and Summary Results'!$B1920)</f>
        <v>129</v>
      </c>
      <c r="C2338">
        <f>IF(OR(B2338=0,'Input and Summary Results'!D1920=0,'Input and Summary Results'!D1920=""),FALSE,'Input and Summary Results'!$D1920)</f>
        <v>7.6000780000000004E-2</v>
      </c>
      <c r="D2338">
        <f>IF(OR(B2338=0,'Input and Summary Results'!E1920=0),FALSE,'Input and Summary Results'!$E1920)</f>
        <v>5.8601130000000001E-2</v>
      </c>
      <c r="E2338">
        <f t="shared" si="137"/>
        <v>-1.1191819505092406</v>
      </c>
      <c r="F2338">
        <f t="shared" si="138"/>
        <v>0.33463986053827338</v>
      </c>
      <c r="G2338">
        <f>IF('Input and Summary Results'!$J$4="yes",IF(C2338=FALSE,FALSE,IF('Data Transformation'!E2338&lt;$R$10,E2338,$R$10)),IF(C2338=FALSE,FALSE,IF(C2338&lt;$R$10,C2338,$R$10)))</f>
        <v>7.6000780000000004E-2</v>
      </c>
      <c r="H2338">
        <f>IF('Input and Summary Results'!$J$4="yes",'Data Transformation'!F2338,'Data Transformation'!D2338)</f>
        <v>5.8601130000000001E-2</v>
      </c>
      <c r="I2338">
        <f t="shared" si="139"/>
        <v>129</v>
      </c>
    </row>
    <row r="2339" spans="2:9" x14ac:dyDescent="0.25">
      <c r="B2339">
        <f>IF('Input and Summary Results'!D1921=0,FALSE,'Input and Summary Results'!$B1921)</f>
        <v>129</v>
      </c>
      <c r="C2339">
        <f>IF(OR(B2339=0,'Input and Summary Results'!D1921=0,'Input and Summary Results'!D1921=""),FALSE,'Input and Summary Results'!$D1921)</f>
        <v>0.12000435</v>
      </c>
      <c r="D2339">
        <f>IF(OR(B2339=0,'Input and Summary Results'!E1921=0),FALSE,'Input and Summary Results'!$E1921)</f>
        <v>5.2635639999999997E-2</v>
      </c>
      <c r="E2339">
        <f t="shared" si="137"/>
        <v>-0.92080301106274431</v>
      </c>
      <c r="F2339">
        <f t="shared" si="138"/>
        <v>0.19035866416509067</v>
      </c>
      <c r="G2339">
        <f>IF('Input and Summary Results'!$J$4="yes",IF(C2339=FALSE,FALSE,IF('Data Transformation'!E2339&lt;$R$10,E2339,$R$10)),IF(C2339=FALSE,FALSE,IF(C2339&lt;$R$10,C2339,$R$10)))</f>
        <v>0.12000435</v>
      </c>
      <c r="H2339">
        <f>IF('Input and Summary Results'!$J$4="yes",'Data Transformation'!F2339,'Data Transformation'!D2339)</f>
        <v>5.2635639999999997E-2</v>
      </c>
      <c r="I2339">
        <f t="shared" si="139"/>
        <v>129</v>
      </c>
    </row>
    <row r="2340" spans="2:9" x14ac:dyDescent="0.25">
      <c r="B2340">
        <f>IF('Input and Summary Results'!D1922=0,FALSE,'Input and Summary Results'!$B1922)</f>
        <v>129</v>
      </c>
      <c r="C2340">
        <f>IF(OR(B2340=0,'Input and Summary Results'!D1922=0,'Input and Summary Results'!D1922=""),FALSE,'Input and Summary Results'!$D1922)</f>
        <v>0.14012279999999999</v>
      </c>
      <c r="D2340">
        <f>IF(OR(B2340=0,'Input and Summary Results'!E1922=0),FALSE,'Input and Summary Results'!$E1922)</f>
        <v>3.5456920000000003E-2</v>
      </c>
      <c r="E2340">
        <f t="shared" si="137"/>
        <v>-0.85349119299008847</v>
      </c>
      <c r="F2340">
        <f t="shared" si="138"/>
        <v>0.10982012406260795</v>
      </c>
      <c r="G2340">
        <f>IF('Input and Summary Results'!$J$4="yes",IF(C2340=FALSE,FALSE,IF('Data Transformation'!E2340&lt;$R$10,E2340,$R$10)),IF(C2340=FALSE,FALSE,IF(C2340&lt;$R$10,C2340,$R$10)))</f>
        <v>0.14012279999999999</v>
      </c>
      <c r="H2340">
        <f>IF('Input and Summary Results'!$J$4="yes",'Data Transformation'!F2340,'Data Transformation'!D2340)</f>
        <v>3.5456920000000003E-2</v>
      </c>
      <c r="I2340">
        <f t="shared" si="139"/>
        <v>129</v>
      </c>
    </row>
    <row r="2341" spans="2:9" x14ac:dyDescent="0.25">
      <c r="B2341">
        <f>IF('Input and Summary Results'!D1923=0,FALSE,'Input and Summary Results'!$B1923)</f>
        <v>129</v>
      </c>
      <c r="C2341">
        <f>IF(OR(B2341=0,'Input and Summary Results'!D1923=0,'Input and Summary Results'!D1923=""),FALSE,'Input and Summary Results'!$D1923)</f>
        <v>0.16086494000000001</v>
      </c>
      <c r="D2341">
        <f>IF(OR(B2341=0,'Input and Summary Results'!E1923=0),FALSE,'Input and Summary Results'!$E1923)</f>
        <v>3.4886750000000001E-2</v>
      </c>
      <c r="E2341">
        <f t="shared" si="137"/>
        <v>-0.79353859868334309</v>
      </c>
      <c r="F2341">
        <f t="shared" si="138"/>
        <v>9.41215003095143E-2</v>
      </c>
      <c r="G2341">
        <f>IF('Input and Summary Results'!$J$4="yes",IF(C2341=FALSE,FALSE,IF('Data Transformation'!E2341&lt;$R$10,E2341,$R$10)),IF(C2341=FALSE,FALSE,IF(C2341&lt;$R$10,C2341,$R$10)))</f>
        <v>0.16086494000000001</v>
      </c>
      <c r="H2341">
        <f>IF('Input and Summary Results'!$J$4="yes",'Data Transformation'!F2341,'Data Transformation'!D2341)</f>
        <v>3.4886750000000001E-2</v>
      </c>
      <c r="I2341">
        <f t="shared" si="139"/>
        <v>129</v>
      </c>
    </row>
    <row r="2342" spans="2:9" x14ac:dyDescent="0.25">
      <c r="B2342">
        <f>IF('Input and Summary Results'!D1924=0,FALSE,'Input and Summary Results'!$B1924)</f>
        <v>129</v>
      </c>
      <c r="C2342">
        <f>IF(OR(B2342=0,'Input and Summary Results'!D1924=0,'Input and Summary Results'!D1924=""),FALSE,'Input and Summary Results'!$D1924)</f>
        <v>0.1634178</v>
      </c>
      <c r="D2342">
        <f>IF(OR(B2342=0,'Input and Summary Results'!E1924=0),FALSE,'Input and Summary Results'!$E1924)</f>
        <v>3.2543740000000002E-2</v>
      </c>
      <c r="E2342">
        <f t="shared" si="137"/>
        <v>-0.78670064045507138</v>
      </c>
      <c r="F2342">
        <f t="shared" si="138"/>
        <v>8.6428670316207906E-2</v>
      </c>
      <c r="G2342">
        <f>IF('Input and Summary Results'!$J$4="yes",IF(C2342=FALSE,FALSE,IF('Data Transformation'!E2342&lt;$R$10,E2342,$R$10)),IF(C2342=FALSE,FALSE,IF(C2342&lt;$R$10,C2342,$R$10)))</f>
        <v>0.1634178</v>
      </c>
      <c r="H2342">
        <f>IF('Input and Summary Results'!$J$4="yes",'Data Transformation'!F2342,'Data Transformation'!D2342)</f>
        <v>3.2543740000000002E-2</v>
      </c>
      <c r="I2342">
        <f t="shared" si="139"/>
        <v>129</v>
      </c>
    </row>
    <row r="2343" spans="2:9" x14ac:dyDescent="0.25">
      <c r="B2343">
        <f>IF('Input and Summary Results'!D1925=0,FALSE,'Input and Summary Results'!$B1925)</f>
        <v>129</v>
      </c>
      <c r="C2343">
        <f>IF(OR(B2343=0,'Input and Summary Results'!D1925=0,'Input and Summary Results'!D1925=""),FALSE,'Input and Summary Results'!$D1925)</f>
        <v>0.16669091999999999</v>
      </c>
      <c r="D2343">
        <f>IF(OR(B2343=0,'Input and Summary Results'!E1925=0),FALSE,'Input and Summary Results'!$E1925)</f>
        <v>3.804387E-2</v>
      </c>
      <c r="E2343">
        <f t="shared" si="137"/>
        <v>-0.77808805644851631</v>
      </c>
      <c r="F2343">
        <f t="shared" si="138"/>
        <v>9.9051823458650309E-2</v>
      </c>
      <c r="G2343">
        <f>IF('Input and Summary Results'!$J$4="yes",IF(C2343=FALSE,FALSE,IF('Data Transformation'!E2343&lt;$R$10,E2343,$R$10)),IF(C2343=FALSE,FALSE,IF(C2343&lt;$R$10,C2343,$R$10)))</f>
        <v>0.16669091999999999</v>
      </c>
      <c r="H2343">
        <f>IF('Input and Summary Results'!$J$4="yes",'Data Transformation'!F2343,'Data Transformation'!D2343)</f>
        <v>3.804387E-2</v>
      </c>
      <c r="I2343">
        <f t="shared" si="139"/>
        <v>129</v>
      </c>
    </row>
    <row r="2344" spans="2:9" x14ac:dyDescent="0.25">
      <c r="B2344">
        <f>IF('Input and Summary Results'!D1926=0,FALSE,'Input and Summary Results'!$B1926)</f>
        <v>129</v>
      </c>
      <c r="C2344">
        <f>IF(OR(B2344=0,'Input and Summary Results'!D1926=0,'Input and Summary Results'!D1926=""),FALSE,'Input and Summary Results'!$D1926)</f>
        <v>0.17746292</v>
      </c>
      <c r="D2344">
        <f>IF(OR(B2344=0,'Input and Summary Results'!E1926=0),FALSE,'Input and Summary Results'!$E1926)</f>
        <v>3.8365639999999999E-2</v>
      </c>
      <c r="E2344">
        <f t="shared" si="137"/>
        <v>-0.75089237681542087</v>
      </c>
      <c r="F2344">
        <f t="shared" si="138"/>
        <v>9.38262920501928E-2</v>
      </c>
      <c r="G2344">
        <f>IF('Input and Summary Results'!$J$4="yes",IF(C2344=FALSE,FALSE,IF('Data Transformation'!E2344&lt;$R$10,E2344,$R$10)),IF(C2344=FALSE,FALSE,IF(C2344&lt;$R$10,C2344,$R$10)))</f>
        <v>0.17746292</v>
      </c>
      <c r="H2344">
        <f>IF('Input and Summary Results'!$J$4="yes",'Data Transformation'!F2344,'Data Transformation'!D2344)</f>
        <v>3.8365639999999999E-2</v>
      </c>
      <c r="I2344">
        <f t="shared" si="139"/>
        <v>129</v>
      </c>
    </row>
    <row r="2345" spans="2:9" x14ac:dyDescent="0.25">
      <c r="B2345">
        <f>IF('Input and Summary Results'!D1927=0,FALSE,'Input and Summary Results'!$B1927)</f>
        <v>129</v>
      </c>
      <c r="C2345">
        <f>IF(OR(B2345=0,'Input and Summary Results'!D1927=0,'Input and Summary Results'!D1927=""),FALSE,'Input and Summary Results'!$D1927)</f>
        <v>0.23505980000000001</v>
      </c>
      <c r="D2345">
        <f>IF(OR(B2345=0,'Input and Summary Results'!E1927=0),FALSE,'Input and Summary Results'!$E1927)</f>
        <v>3.7872650000000001E-2</v>
      </c>
      <c r="E2345">
        <f t="shared" si="137"/>
        <v>-0.6288216377018504</v>
      </c>
      <c r="F2345">
        <f t="shared" si="138"/>
        <v>6.9925738471657006E-2</v>
      </c>
      <c r="G2345">
        <f>IF('Input and Summary Results'!$J$4="yes",IF(C2345=FALSE,FALSE,IF('Data Transformation'!E2345&lt;$R$10,E2345,$R$10)),IF(C2345=FALSE,FALSE,IF(C2345&lt;$R$10,C2345,$R$10)))</f>
        <v>0.23505980000000001</v>
      </c>
      <c r="H2345">
        <f>IF('Input and Summary Results'!$J$4="yes",'Data Transformation'!F2345,'Data Transformation'!D2345)</f>
        <v>3.7872650000000001E-2</v>
      </c>
      <c r="I2345">
        <f t="shared" si="139"/>
        <v>129</v>
      </c>
    </row>
    <row r="2346" spans="2:9" x14ac:dyDescent="0.25">
      <c r="B2346">
        <f>IF('Input and Summary Results'!D1928=0,FALSE,'Input and Summary Results'!$B1928)</f>
        <v>129</v>
      </c>
      <c r="C2346">
        <f>IF(OR(B2346=0,'Input and Summary Results'!D1928=0,'Input and Summary Results'!D1928=""),FALSE,'Input and Summary Results'!$D1928)</f>
        <v>0.41340574000000002</v>
      </c>
      <c r="D2346">
        <f>IF(OR(B2346=0,'Input and Summary Results'!E1928=0),FALSE,'Input and Summary Results'!$E1928)</f>
        <v>2.9332509999999999E-2</v>
      </c>
      <c r="E2346">
        <f t="shared" ref="E2346:E2409" si="140">IF(C2346=FALSE,FALSE,LOG10(C2346))</f>
        <v>-0.38362349763369463</v>
      </c>
      <c r="F2346">
        <f t="shared" ref="F2346:F2409" si="141">IF(D2346=FALSE, FALSE,0.434*D2346/C2346)</f>
        <v>3.079374113189623E-2</v>
      </c>
      <c r="G2346">
        <f>IF('Input and Summary Results'!$J$4="yes",IF(C2346=FALSE,FALSE,IF('Data Transformation'!E2346&lt;$R$10,E2346,$R$10)),IF(C2346=FALSE,FALSE,IF(C2346&lt;$R$10,C2346,$R$10)))</f>
        <v>0.41340574000000002</v>
      </c>
      <c r="H2346">
        <f>IF('Input and Summary Results'!$J$4="yes",'Data Transformation'!F2346,'Data Transformation'!D2346)</f>
        <v>2.9332509999999999E-2</v>
      </c>
      <c r="I2346">
        <f t="shared" si="139"/>
        <v>129</v>
      </c>
    </row>
    <row r="2347" spans="2:9" x14ac:dyDescent="0.25">
      <c r="B2347">
        <f>IF('Input and Summary Results'!D1929=0,FALSE,'Input and Summary Results'!$B1929)</f>
        <v>129</v>
      </c>
      <c r="C2347">
        <f>IF(OR(B2347=0,'Input and Summary Results'!D1929=0,'Input and Summary Results'!D1929=""),FALSE,'Input and Summary Results'!$D1929)</f>
        <v>0.58016657999999999</v>
      </c>
      <c r="D2347">
        <f>IF(OR(B2347=0,'Input and Summary Results'!E1929=0),FALSE,'Input and Summary Results'!$E1929)</f>
        <v>4.0559020000000001E-2</v>
      </c>
      <c r="E2347">
        <f t="shared" si="140"/>
        <v>-0.23644729197529535</v>
      </c>
      <c r="F2347">
        <f t="shared" si="141"/>
        <v>3.0340621619397656E-2</v>
      </c>
      <c r="G2347">
        <f>IF('Input and Summary Results'!$J$4="yes",IF(C2347=FALSE,FALSE,IF('Data Transformation'!E2347&lt;$R$10,E2347,$R$10)),IF(C2347=FALSE,FALSE,IF(C2347&lt;$R$10,C2347,$R$10)))</f>
        <v>0.58016657999999999</v>
      </c>
      <c r="H2347">
        <f>IF('Input and Summary Results'!$J$4="yes",'Data Transformation'!F2347,'Data Transformation'!D2347)</f>
        <v>4.0559020000000001E-2</v>
      </c>
      <c r="I2347">
        <f t="shared" si="139"/>
        <v>129</v>
      </c>
    </row>
    <row r="2348" spans="2:9" x14ac:dyDescent="0.25">
      <c r="B2348">
        <f>IF('Input and Summary Results'!D1930=0,FALSE,'Input and Summary Results'!$B1930)</f>
        <v>129</v>
      </c>
      <c r="C2348">
        <f>IF(OR(B2348=0,'Input and Summary Results'!D1930=0,'Input and Summary Results'!D1930=""),FALSE,'Input and Summary Results'!$D1930)</f>
        <v>0.69994002</v>
      </c>
      <c r="D2348">
        <f>IF(OR(B2348=0,'Input and Summary Results'!E1930=0),FALSE,'Input and Summary Results'!$E1930)</f>
        <v>3.0947300000000001E-2</v>
      </c>
      <c r="E2348">
        <f t="shared" si="140"/>
        <v>-0.15493917441303057</v>
      </c>
      <c r="F2348">
        <f t="shared" si="141"/>
        <v>1.9188970220619762E-2</v>
      </c>
      <c r="G2348">
        <f>IF('Input and Summary Results'!$J$4="yes",IF(C2348=FALSE,FALSE,IF('Data Transformation'!E2348&lt;$R$10,E2348,$R$10)),IF(C2348=FALSE,FALSE,IF(C2348&lt;$R$10,C2348,$R$10)))</f>
        <v>0.69994002</v>
      </c>
      <c r="H2348">
        <f>IF('Input and Summary Results'!$J$4="yes",'Data Transformation'!F2348,'Data Transformation'!D2348)</f>
        <v>3.0947300000000001E-2</v>
      </c>
      <c r="I2348">
        <f t="shared" si="139"/>
        <v>129</v>
      </c>
    </row>
    <row r="2349" spans="2:9" x14ac:dyDescent="0.25">
      <c r="B2349">
        <f>IF('Input and Summary Results'!D1931=0,FALSE,'Input and Summary Results'!$B1931)</f>
        <v>129</v>
      </c>
      <c r="C2349">
        <f>IF(OR(B2349=0,'Input and Summary Results'!D1931=0,'Input and Summary Results'!D1931=""),FALSE,'Input and Summary Results'!$D1931)</f>
        <v>0.84199849999999998</v>
      </c>
      <c r="D2349">
        <f>IF(OR(B2349=0,'Input and Summary Results'!E1931=0),FALSE,'Input and Summary Results'!$E1931)</f>
        <v>3.1928060000000001E-2</v>
      </c>
      <c r="E2349">
        <f t="shared" si="140"/>
        <v>-7.4688682184796018E-2</v>
      </c>
      <c r="F2349">
        <f t="shared" si="141"/>
        <v>1.6457010362845064E-2</v>
      </c>
      <c r="G2349">
        <f>IF('Input and Summary Results'!$J$4="yes",IF(C2349=FALSE,FALSE,IF('Data Transformation'!E2349&lt;$R$10,E2349,$R$10)),IF(C2349=FALSE,FALSE,IF(C2349&lt;$R$10,C2349,$R$10)))</f>
        <v>0.84199849999999998</v>
      </c>
      <c r="H2349">
        <f>IF('Input and Summary Results'!$J$4="yes",'Data Transformation'!F2349,'Data Transformation'!D2349)</f>
        <v>3.1928060000000001E-2</v>
      </c>
      <c r="I2349">
        <f t="shared" si="139"/>
        <v>129</v>
      </c>
    </row>
    <row r="2350" spans="2:9" x14ac:dyDescent="0.25">
      <c r="B2350">
        <f>IF('Input and Summary Results'!D1932=0,FALSE,'Input and Summary Results'!$B1932)</f>
        <v>130</v>
      </c>
      <c r="C2350">
        <f>IF(OR(B2350=0,'Input and Summary Results'!D1932=0,'Input and Summary Results'!D1932=""),FALSE,'Input and Summary Results'!$D1932)</f>
        <v>0.11335473</v>
      </c>
      <c r="D2350">
        <f>IF(OR(B2350=0,'Input and Summary Results'!E1932=0),FALSE,'Input and Summary Results'!$E1932)</f>
        <v>4.1950099999999997E-2</v>
      </c>
      <c r="E2350">
        <f t="shared" si="140"/>
        <v>-0.94556035317275</v>
      </c>
      <c r="F2350">
        <f t="shared" si="141"/>
        <v>0.1606138835141683</v>
      </c>
      <c r="G2350">
        <f>IF('Input and Summary Results'!$J$4="yes",IF(C2350=FALSE,FALSE,IF('Data Transformation'!E2350&lt;$R$10,E2350,$R$10)),IF(C2350=FALSE,FALSE,IF(C2350&lt;$R$10,C2350,$R$10)))</f>
        <v>0.11335473</v>
      </c>
      <c r="H2350">
        <f>IF('Input and Summary Results'!$J$4="yes",'Data Transformation'!F2350,'Data Transformation'!D2350)</f>
        <v>4.1950099999999997E-2</v>
      </c>
      <c r="I2350">
        <f t="shared" si="139"/>
        <v>130</v>
      </c>
    </row>
    <row r="2351" spans="2:9" x14ac:dyDescent="0.25">
      <c r="B2351">
        <f>IF('Input and Summary Results'!D1933=0,FALSE,'Input and Summary Results'!$B1933)</f>
        <v>130</v>
      </c>
      <c r="C2351">
        <f>IF(OR(B2351=0,'Input and Summary Results'!D1933=0,'Input and Summary Results'!D1933=""),FALSE,'Input and Summary Results'!$D1933)</f>
        <v>0.14962544999999999</v>
      </c>
      <c r="D2351">
        <f>IF(OR(B2351=0,'Input and Summary Results'!E1933=0),FALSE,'Input and Summary Results'!$E1933)</f>
        <v>6.0333890000000001E-2</v>
      </c>
      <c r="E2351">
        <f t="shared" si="140"/>
        <v>-0.82499453043867932</v>
      </c>
      <c r="F2351">
        <f t="shared" si="141"/>
        <v>0.17500303765168293</v>
      </c>
      <c r="G2351">
        <f>IF('Input and Summary Results'!$J$4="yes",IF(C2351=FALSE,FALSE,IF('Data Transformation'!E2351&lt;$R$10,E2351,$R$10)),IF(C2351=FALSE,FALSE,IF(C2351&lt;$R$10,C2351,$R$10)))</f>
        <v>0.14962544999999999</v>
      </c>
      <c r="H2351">
        <f>IF('Input and Summary Results'!$J$4="yes",'Data Transformation'!F2351,'Data Transformation'!D2351)</f>
        <v>6.0333890000000001E-2</v>
      </c>
      <c r="I2351">
        <f t="shared" si="139"/>
        <v>130</v>
      </c>
    </row>
    <row r="2352" spans="2:9" x14ac:dyDescent="0.25">
      <c r="B2352">
        <f>IF('Input and Summary Results'!D1934=0,FALSE,'Input and Summary Results'!$B1934)</f>
        <v>130</v>
      </c>
      <c r="C2352">
        <f>IF(OR(B2352=0,'Input and Summary Results'!D1934=0,'Input and Summary Results'!D1934=""),FALSE,'Input and Summary Results'!$D1934)</f>
        <v>0.15271628000000001</v>
      </c>
      <c r="D2352">
        <f>IF(OR(B2352=0,'Input and Summary Results'!E1934=0),FALSE,'Input and Summary Results'!$E1934)</f>
        <v>3.4795039999999999E-2</v>
      </c>
      <c r="E2352">
        <f t="shared" si="140"/>
        <v>-0.81611466341971528</v>
      </c>
      <c r="F2352">
        <f t="shared" si="141"/>
        <v>9.8883022556599726E-2</v>
      </c>
      <c r="G2352">
        <f>IF('Input and Summary Results'!$J$4="yes",IF(C2352=FALSE,FALSE,IF('Data Transformation'!E2352&lt;$R$10,E2352,$R$10)),IF(C2352=FALSE,FALSE,IF(C2352&lt;$R$10,C2352,$R$10)))</f>
        <v>0.15271628000000001</v>
      </c>
      <c r="H2352">
        <f>IF('Input and Summary Results'!$J$4="yes",'Data Transformation'!F2352,'Data Transformation'!D2352)</f>
        <v>3.4795039999999999E-2</v>
      </c>
      <c r="I2352">
        <f t="shared" si="139"/>
        <v>130</v>
      </c>
    </row>
    <row r="2353" spans="2:9" x14ac:dyDescent="0.25">
      <c r="B2353">
        <f>IF('Input and Summary Results'!D1935=0,FALSE,'Input and Summary Results'!$B1935)</f>
        <v>130</v>
      </c>
      <c r="C2353">
        <f>IF(OR(B2353=0,'Input and Summary Results'!D1935=0,'Input and Summary Results'!D1935=""),FALSE,'Input and Summary Results'!$D1935)</f>
        <v>0.16132270000000001</v>
      </c>
      <c r="D2353">
        <f>IF(OR(B2353=0,'Input and Summary Results'!E1935=0),FALSE,'Input and Summary Results'!$E1935)</f>
        <v>5.7594020000000003E-2</v>
      </c>
      <c r="E2353">
        <f t="shared" si="140"/>
        <v>-0.79230451797306989</v>
      </c>
      <c r="F2353">
        <f t="shared" si="141"/>
        <v>0.15494288578110829</v>
      </c>
      <c r="G2353">
        <f>IF('Input and Summary Results'!$J$4="yes",IF(C2353=FALSE,FALSE,IF('Data Transformation'!E2353&lt;$R$10,E2353,$R$10)),IF(C2353=FALSE,FALSE,IF(C2353&lt;$R$10,C2353,$R$10)))</f>
        <v>0.16132270000000001</v>
      </c>
      <c r="H2353">
        <f>IF('Input and Summary Results'!$J$4="yes",'Data Transformation'!F2353,'Data Transformation'!D2353)</f>
        <v>5.7594020000000003E-2</v>
      </c>
      <c r="I2353">
        <f t="shared" si="139"/>
        <v>130</v>
      </c>
    </row>
    <row r="2354" spans="2:9" x14ac:dyDescent="0.25">
      <c r="B2354">
        <f>IF('Input and Summary Results'!D1936=0,FALSE,'Input and Summary Results'!$B1936)</f>
        <v>130</v>
      </c>
      <c r="C2354">
        <f>IF(OR(B2354=0,'Input and Summary Results'!D1936=0,'Input and Summary Results'!D1936=""),FALSE,'Input and Summary Results'!$D1936)</f>
        <v>0.18310865000000001</v>
      </c>
      <c r="D2354">
        <f>IF(OR(B2354=0,'Input and Summary Results'!E1936=0),FALSE,'Input and Summary Results'!$E1936)</f>
        <v>4.0124649999999998E-2</v>
      </c>
      <c r="E2354">
        <f t="shared" si="140"/>
        <v>-0.73729113926719703</v>
      </c>
      <c r="F2354">
        <f t="shared" si="141"/>
        <v>9.5102542124580108E-2</v>
      </c>
      <c r="G2354">
        <f>IF('Input and Summary Results'!$J$4="yes",IF(C2354=FALSE,FALSE,IF('Data Transformation'!E2354&lt;$R$10,E2354,$R$10)),IF(C2354=FALSE,FALSE,IF(C2354&lt;$R$10,C2354,$R$10)))</f>
        <v>0.18310865000000001</v>
      </c>
      <c r="H2354">
        <f>IF('Input and Summary Results'!$J$4="yes",'Data Transformation'!F2354,'Data Transformation'!D2354)</f>
        <v>4.0124649999999998E-2</v>
      </c>
      <c r="I2354">
        <f t="shared" si="139"/>
        <v>130</v>
      </c>
    </row>
    <row r="2355" spans="2:9" x14ac:dyDescent="0.25">
      <c r="B2355">
        <f>IF('Input and Summary Results'!D1937=0,FALSE,'Input and Summary Results'!$B1937)</f>
        <v>130</v>
      </c>
      <c r="C2355">
        <f>IF(OR(B2355=0,'Input and Summary Results'!D1937=0,'Input and Summary Results'!D1937=""),FALSE,'Input and Summary Results'!$D1937)</f>
        <v>0.20716017</v>
      </c>
      <c r="D2355">
        <f>IF(OR(B2355=0,'Input and Summary Results'!E1937=0),FALSE,'Input and Summary Results'!$E1937)</f>
        <v>3.0381519999999999E-2</v>
      </c>
      <c r="E2355">
        <f t="shared" si="140"/>
        <v>-0.6836937412627957</v>
      </c>
      <c r="F2355">
        <f t="shared" si="141"/>
        <v>6.3649202836626367E-2</v>
      </c>
      <c r="G2355">
        <f>IF('Input and Summary Results'!$J$4="yes",IF(C2355=FALSE,FALSE,IF('Data Transformation'!E2355&lt;$R$10,E2355,$R$10)),IF(C2355=FALSE,FALSE,IF(C2355&lt;$R$10,C2355,$R$10)))</f>
        <v>0.20716017</v>
      </c>
      <c r="H2355">
        <f>IF('Input and Summary Results'!$J$4="yes",'Data Transformation'!F2355,'Data Transformation'!D2355)</f>
        <v>3.0381519999999999E-2</v>
      </c>
      <c r="I2355">
        <f t="shared" si="139"/>
        <v>130</v>
      </c>
    </row>
    <row r="2356" spans="2:9" x14ac:dyDescent="0.25">
      <c r="B2356">
        <f>IF('Input and Summary Results'!D1938=0,FALSE,'Input and Summary Results'!$B1938)</f>
        <v>130</v>
      </c>
      <c r="C2356">
        <f>IF(OR(B2356=0,'Input and Summary Results'!D1938=0,'Input and Summary Results'!D1938=""),FALSE,'Input and Summary Results'!$D1938)</f>
        <v>0.26644588000000002</v>
      </c>
      <c r="D2356">
        <f>IF(OR(B2356=0,'Input and Summary Results'!E1938=0),FALSE,'Input and Summary Results'!$E1938)</f>
        <v>4.5853820000000003E-2</v>
      </c>
      <c r="E2356">
        <f t="shared" si="140"/>
        <v>-0.57439099078091926</v>
      </c>
      <c r="F2356">
        <f t="shared" si="141"/>
        <v>7.4688930750214641E-2</v>
      </c>
      <c r="G2356">
        <f>IF('Input and Summary Results'!$J$4="yes",IF(C2356=FALSE,FALSE,IF('Data Transformation'!E2356&lt;$R$10,E2356,$R$10)),IF(C2356=FALSE,FALSE,IF(C2356&lt;$R$10,C2356,$R$10)))</f>
        <v>0.26644588000000002</v>
      </c>
      <c r="H2356">
        <f>IF('Input and Summary Results'!$J$4="yes",'Data Transformation'!F2356,'Data Transformation'!D2356)</f>
        <v>4.5853820000000003E-2</v>
      </c>
      <c r="I2356">
        <f t="shared" si="139"/>
        <v>130</v>
      </c>
    </row>
    <row r="2357" spans="2:9" x14ac:dyDescent="0.25">
      <c r="B2357">
        <f>IF('Input and Summary Results'!D1939=0,FALSE,'Input and Summary Results'!$B1939)</f>
        <v>130</v>
      </c>
      <c r="C2357">
        <f>IF(OR(B2357=0,'Input and Summary Results'!D1939=0,'Input and Summary Results'!D1939=""),FALSE,'Input and Summary Results'!$D1939)</f>
        <v>0.43259292999999999</v>
      </c>
      <c r="D2357">
        <f>IF(OR(B2357=0,'Input and Summary Results'!E1939=0),FALSE,'Input and Summary Results'!$E1939)</f>
        <v>3.4814199999999997E-2</v>
      </c>
      <c r="E2357">
        <f t="shared" si="140"/>
        <v>-0.36392058264791594</v>
      </c>
      <c r="F2357">
        <f t="shared" si="141"/>
        <v>3.4927438134506723E-2</v>
      </c>
      <c r="G2357">
        <f>IF('Input and Summary Results'!$J$4="yes",IF(C2357=FALSE,FALSE,IF('Data Transformation'!E2357&lt;$R$10,E2357,$R$10)),IF(C2357=FALSE,FALSE,IF(C2357&lt;$R$10,C2357,$R$10)))</f>
        <v>0.43259292999999999</v>
      </c>
      <c r="H2357">
        <f>IF('Input and Summary Results'!$J$4="yes",'Data Transformation'!F2357,'Data Transformation'!D2357)</f>
        <v>3.4814199999999997E-2</v>
      </c>
      <c r="I2357">
        <f t="shared" si="139"/>
        <v>130</v>
      </c>
    </row>
    <row r="2358" spans="2:9" x14ac:dyDescent="0.25">
      <c r="B2358">
        <f>IF('Input and Summary Results'!D1940=0,FALSE,'Input and Summary Results'!$B1940)</f>
        <v>131</v>
      </c>
      <c r="C2358">
        <f>IF(OR(B2358=0,'Input and Summary Results'!D1940=0,'Input and Summary Results'!D1940=""),FALSE,'Input and Summary Results'!$D1940)</f>
        <v>0.15286332</v>
      </c>
      <c r="D2358">
        <f>IF(OR(B2358=0,'Input and Summary Results'!E1940=0),FALSE,'Input and Summary Results'!$E1940)</f>
        <v>4.1015509999999998E-2</v>
      </c>
      <c r="E2358">
        <f t="shared" si="140"/>
        <v>-0.81569671231599228</v>
      </c>
      <c r="F2358">
        <f t="shared" si="141"/>
        <v>0.11644867676562305</v>
      </c>
      <c r="G2358">
        <f>IF('Input and Summary Results'!$J$4="yes",IF(C2358=FALSE,FALSE,IF('Data Transformation'!E2358&lt;$R$10,E2358,$R$10)),IF(C2358=FALSE,FALSE,IF(C2358&lt;$R$10,C2358,$R$10)))</f>
        <v>0.15286332</v>
      </c>
      <c r="H2358">
        <f>IF('Input and Summary Results'!$J$4="yes",'Data Transformation'!F2358,'Data Transformation'!D2358)</f>
        <v>4.1015509999999998E-2</v>
      </c>
      <c r="I2358">
        <f t="shared" si="139"/>
        <v>131</v>
      </c>
    </row>
    <row r="2359" spans="2:9" x14ac:dyDescent="0.25">
      <c r="B2359">
        <f>IF('Input and Summary Results'!D1941=0,FALSE,'Input and Summary Results'!$B1941)</f>
        <v>131</v>
      </c>
      <c r="C2359">
        <f>IF(OR(B2359=0,'Input and Summary Results'!D1941=0,'Input and Summary Results'!D1941=""),FALSE,'Input and Summary Results'!$D1941)</f>
        <v>0.15854955000000001</v>
      </c>
      <c r="D2359">
        <f>IF(OR(B2359=0,'Input and Summary Results'!E1941=0),FALSE,'Input and Summary Results'!$E1941)</f>
        <v>5.0520460000000003E-2</v>
      </c>
      <c r="E2359">
        <f t="shared" si="140"/>
        <v>-0.79983498626252603</v>
      </c>
      <c r="F2359">
        <f t="shared" si="141"/>
        <v>0.13829039338175353</v>
      </c>
      <c r="G2359">
        <f>IF('Input and Summary Results'!$J$4="yes",IF(C2359=FALSE,FALSE,IF('Data Transformation'!E2359&lt;$R$10,E2359,$R$10)),IF(C2359=FALSE,FALSE,IF(C2359&lt;$R$10,C2359,$R$10)))</f>
        <v>0.15854955000000001</v>
      </c>
      <c r="H2359">
        <f>IF('Input and Summary Results'!$J$4="yes",'Data Transformation'!F2359,'Data Transformation'!D2359)</f>
        <v>5.0520460000000003E-2</v>
      </c>
      <c r="I2359">
        <f t="shared" si="139"/>
        <v>131</v>
      </c>
    </row>
    <row r="2360" spans="2:9" x14ac:dyDescent="0.25">
      <c r="B2360">
        <f>IF('Input and Summary Results'!D1942=0,FALSE,'Input and Summary Results'!$B1942)</f>
        <v>131</v>
      </c>
      <c r="C2360">
        <f>IF(OR(B2360=0,'Input and Summary Results'!D1942=0,'Input and Summary Results'!D1942=""),FALSE,'Input and Summary Results'!$D1942)</f>
        <v>0.17777994</v>
      </c>
      <c r="D2360">
        <f>IF(OR(B2360=0,'Input and Summary Results'!E1942=0),FALSE,'Input and Summary Results'!$E1942)</f>
        <v>4.5907870000000003E-2</v>
      </c>
      <c r="E2360">
        <f t="shared" si="140"/>
        <v>-0.75011724470888552</v>
      </c>
      <c r="F2360">
        <f t="shared" si="141"/>
        <v>0.11207122457123117</v>
      </c>
      <c r="G2360">
        <f>IF('Input and Summary Results'!$J$4="yes",IF(C2360=FALSE,FALSE,IF('Data Transformation'!E2360&lt;$R$10,E2360,$R$10)),IF(C2360=FALSE,FALSE,IF(C2360&lt;$R$10,C2360,$R$10)))</f>
        <v>0.17777994</v>
      </c>
      <c r="H2360">
        <f>IF('Input and Summary Results'!$J$4="yes",'Data Transformation'!F2360,'Data Transformation'!D2360)</f>
        <v>4.5907870000000003E-2</v>
      </c>
      <c r="I2360">
        <f t="shared" si="139"/>
        <v>131</v>
      </c>
    </row>
    <row r="2361" spans="2:9" x14ac:dyDescent="0.25">
      <c r="B2361">
        <f>IF('Input and Summary Results'!D1943=0,FALSE,'Input and Summary Results'!$B1943)</f>
        <v>131</v>
      </c>
      <c r="C2361">
        <f>IF(OR(B2361=0,'Input and Summary Results'!D1943=0,'Input and Summary Results'!D1943=""),FALSE,'Input and Summary Results'!$D1943)</f>
        <v>0.18962638000000001</v>
      </c>
      <c r="D2361">
        <f>IF(OR(B2361=0,'Input and Summary Results'!E1943=0),FALSE,'Input and Summary Results'!$E1943)</f>
        <v>4.4208339999999999E-2</v>
      </c>
      <c r="E2361">
        <f t="shared" si="140"/>
        <v>-0.72210124562931732</v>
      </c>
      <c r="F2361">
        <f t="shared" si="141"/>
        <v>0.10118011829366778</v>
      </c>
      <c r="G2361">
        <f>IF('Input and Summary Results'!$J$4="yes",IF(C2361=FALSE,FALSE,IF('Data Transformation'!E2361&lt;$R$10,E2361,$R$10)),IF(C2361=FALSE,FALSE,IF(C2361&lt;$R$10,C2361,$R$10)))</f>
        <v>0.18962638000000001</v>
      </c>
      <c r="H2361">
        <f>IF('Input and Summary Results'!$J$4="yes",'Data Transformation'!F2361,'Data Transformation'!D2361)</f>
        <v>4.4208339999999999E-2</v>
      </c>
      <c r="I2361">
        <f t="shared" si="139"/>
        <v>131</v>
      </c>
    </row>
    <row r="2362" spans="2:9" x14ac:dyDescent="0.25">
      <c r="B2362">
        <f>IF('Input and Summary Results'!D1944=0,FALSE,'Input and Summary Results'!$B1944)</f>
        <v>131</v>
      </c>
      <c r="C2362">
        <f>IF(OR(B2362=0,'Input and Summary Results'!D1944=0,'Input and Summary Results'!D1944=""),FALSE,'Input and Summary Results'!$D1944)</f>
        <v>0.20058168000000001</v>
      </c>
      <c r="D2362">
        <f>IF(OR(B2362=0,'Input and Summary Results'!E1944=0),FALSE,'Input and Summary Results'!$E1944)</f>
        <v>6.4155779999999996E-2</v>
      </c>
      <c r="E2362">
        <f t="shared" si="140"/>
        <v>-0.69770873551419521</v>
      </c>
      <c r="F2362">
        <f t="shared" si="141"/>
        <v>0.13881431504611985</v>
      </c>
      <c r="G2362">
        <f>IF('Input and Summary Results'!$J$4="yes",IF(C2362=FALSE,FALSE,IF('Data Transformation'!E2362&lt;$R$10,E2362,$R$10)),IF(C2362=FALSE,FALSE,IF(C2362&lt;$R$10,C2362,$R$10)))</f>
        <v>0.20058168000000001</v>
      </c>
      <c r="H2362">
        <f>IF('Input and Summary Results'!$J$4="yes",'Data Transformation'!F2362,'Data Transformation'!D2362)</f>
        <v>6.4155779999999996E-2</v>
      </c>
      <c r="I2362">
        <f t="shared" si="139"/>
        <v>131</v>
      </c>
    </row>
    <row r="2363" spans="2:9" x14ac:dyDescent="0.25">
      <c r="B2363">
        <f>IF('Input and Summary Results'!D1945=0,FALSE,'Input and Summary Results'!$B1945)</f>
        <v>131</v>
      </c>
      <c r="C2363">
        <f>IF(OR(B2363=0,'Input and Summary Results'!D1945=0,'Input and Summary Results'!D1945=""),FALSE,'Input and Summary Results'!$D1945)</f>
        <v>0.22340909</v>
      </c>
      <c r="D2363">
        <f>IF(OR(B2363=0,'Input and Summary Results'!E1945=0),FALSE,'Input and Summary Results'!$E1945)</f>
        <v>5.8049400000000001E-2</v>
      </c>
      <c r="E2363">
        <f t="shared" si="140"/>
        <v>-0.65089916042127249</v>
      </c>
      <c r="F2363">
        <f t="shared" si="141"/>
        <v>0.1127681939888838</v>
      </c>
      <c r="G2363">
        <f>IF('Input and Summary Results'!$J$4="yes",IF(C2363=FALSE,FALSE,IF('Data Transformation'!E2363&lt;$R$10,E2363,$R$10)),IF(C2363=FALSE,FALSE,IF(C2363&lt;$R$10,C2363,$R$10)))</f>
        <v>0.22340909</v>
      </c>
      <c r="H2363">
        <f>IF('Input and Summary Results'!$J$4="yes",'Data Transformation'!F2363,'Data Transformation'!D2363)</f>
        <v>5.8049400000000001E-2</v>
      </c>
      <c r="I2363">
        <f t="shared" si="139"/>
        <v>131</v>
      </c>
    </row>
    <row r="2364" spans="2:9" x14ac:dyDescent="0.25">
      <c r="B2364">
        <f>IF('Input and Summary Results'!D1946=0,FALSE,'Input and Summary Results'!$B1946)</f>
        <v>131</v>
      </c>
      <c r="C2364">
        <f>IF(OR(B2364=0,'Input and Summary Results'!D1946=0,'Input and Summary Results'!D1946=""),FALSE,'Input and Summary Results'!$D1946)</f>
        <v>0.43307880999999998</v>
      </c>
      <c r="D2364">
        <f>IF(OR(B2364=0,'Input and Summary Results'!E1946=0),FALSE,'Input and Summary Results'!$E1946)</f>
        <v>7.4929090000000004E-2</v>
      </c>
      <c r="E2364">
        <f t="shared" si="140"/>
        <v>-0.36343306523161256</v>
      </c>
      <c r="F2364">
        <f t="shared" si="141"/>
        <v>7.508846960210315E-2</v>
      </c>
      <c r="G2364">
        <f>IF('Input and Summary Results'!$J$4="yes",IF(C2364=FALSE,FALSE,IF('Data Transformation'!E2364&lt;$R$10,E2364,$R$10)),IF(C2364=FALSE,FALSE,IF(C2364&lt;$R$10,C2364,$R$10)))</f>
        <v>0.43307880999999998</v>
      </c>
      <c r="H2364">
        <f>IF('Input and Summary Results'!$J$4="yes",'Data Transformation'!F2364,'Data Transformation'!D2364)</f>
        <v>7.4929090000000004E-2</v>
      </c>
      <c r="I2364">
        <f t="shared" si="139"/>
        <v>131</v>
      </c>
    </row>
    <row r="2365" spans="2:9" x14ac:dyDescent="0.25">
      <c r="B2365">
        <f>IF('Input and Summary Results'!D1947=0,FALSE,'Input and Summary Results'!$B1947)</f>
        <v>131</v>
      </c>
      <c r="C2365">
        <f>IF(OR(B2365=0,'Input and Summary Results'!D1947=0,'Input and Summary Results'!D1947=""),FALSE,'Input and Summary Results'!$D1947)</f>
        <v>0.48305758999999998</v>
      </c>
      <c r="D2365">
        <f>IF(OR(B2365=0,'Input and Summary Results'!E1947=0),FALSE,'Input and Summary Results'!$E1947)</f>
        <v>2.6251699999999999E-2</v>
      </c>
      <c r="E2365">
        <f t="shared" si="140"/>
        <v>-0.31600108968689378</v>
      </c>
      <c r="F2365">
        <f t="shared" si="141"/>
        <v>2.3585671845048537E-2</v>
      </c>
      <c r="G2365">
        <f>IF('Input and Summary Results'!$J$4="yes",IF(C2365=FALSE,FALSE,IF('Data Transformation'!E2365&lt;$R$10,E2365,$R$10)),IF(C2365=FALSE,FALSE,IF(C2365&lt;$R$10,C2365,$R$10)))</f>
        <v>0.48305758999999998</v>
      </c>
      <c r="H2365">
        <f>IF('Input and Summary Results'!$J$4="yes",'Data Transformation'!F2365,'Data Transformation'!D2365)</f>
        <v>2.6251699999999999E-2</v>
      </c>
      <c r="I2365">
        <f t="shared" si="139"/>
        <v>131</v>
      </c>
    </row>
    <row r="2366" spans="2:9" x14ac:dyDescent="0.25">
      <c r="B2366">
        <f>IF('Input and Summary Results'!D1948=0,FALSE,'Input and Summary Results'!$B1948)</f>
        <v>131</v>
      </c>
      <c r="C2366">
        <f>IF(OR(B2366=0,'Input and Summary Results'!D1948=0,'Input and Summary Results'!D1948=""),FALSE,'Input and Summary Results'!$D1948)</f>
        <v>0.54953019999999997</v>
      </c>
      <c r="D2366">
        <f>IF(OR(B2366=0,'Input and Summary Results'!E1948=0),FALSE,'Input and Summary Results'!$E1948)</f>
        <v>3.8327390000000003E-2</v>
      </c>
      <c r="E2366">
        <f t="shared" si="140"/>
        <v>-0.26000843548261326</v>
      </c>
      <c r="F2366">
        <f t="shared" si="141"/>
        <v>3.0269650803540916E-2</v>
      </c>
      <c r="G2366">
        <f>IF('Input and Summary Results'!$J$4="yes",IF(C2366=FALSE,FALSE,IF('Data Transformation'!E2366&lt;$R$10,E2366,$R$10)),IF(C2366=FALSE,FALSE,IF(C2366&lt;$R$10,C2366,$R$10)))</f>
        <v>0.54953019999999997</v>
      </c>
      <c r="H2366">
        <f>IF('Input and Summary Results'!$J$4="yes",'Data Transformation'!F2366,'Data Transformation'!D2366)</f>
        <v>3.8327390000000003E-2</v>
      </c>
      <c r="I2366">
        <f t="shared" si="139"/>
        <v>131</v>
      </c>
    </row>
    <row r="2367" spans="2:9" x14ac:dyDescent="0.25">
      <c r="B2367">
        <f>IF('Input and Summary Results'!D1949=0,FALSE,'Input and Summary Results'!$B1949)</f>
        <v>132</v>
      </c>
      <c r="C2367">
        <f>IF(OR(B2367=0,'Input and Summary Results'!D1949=0,'Input and Summary Results'!D1949=""),FALSE,'Input and Summary Results'!$D1949)</f>
        <v>4.4283919999999997E-2</v>
      </c>
      <c r="D2367">
        <f>IF(OR(B2367=0,'Input and Summary Results'!E1949=0),FALSE,'Input and Summary Results'!$E1949)</f>
        <v>5.1786190000000003E-2</v>
      </c>
      <c r="E2367">
        <f t="shared" si="140"/>
        <v>-1.3537539424677201</v>
      </c>
      <c r="F2367">
        <f t="shared" si="141"/>
        <v>0.50752522495750152</v>
      </c>
      <c r="G2367">
        <f>IF('Input and Summary Results'!$J$4="yes",IF(C2367=FALSE,FALSE,IF('Data Transformation'!E2367&lt;$R$10,E2367,$R$10)),IF(C2367=FALSE,FALSE,IF(C2367&lt;$R$10,C2367,$R$10)))</f>
        <v>4.4283919999999997E-2</v>
      </c>
      <c r="H2367">
        <f>IF('Input and Summary Results'!$J$4="yes",'Data Transformation'!F2367,'Data Transformation'!D2367)</f>
        <v>5.1786190000000003E-2</v>
      </c>
      <c r="I2367">
        <f t="shared" si="139"/>
        <v>132</v>
      </c>
    </row>
    <row r="2368" spans="2:9" x14ac:dyDescent="0.25">
      <c r="B2368">
        <f>IF('Input and Summary Results'!D1950=0,FALSE,'Input and Summary Results'!$B1950)</f>
        <v>132</v>
      </c>
      <c r="C2368">
        <f>IF(OR(B2368=0,'Input and Summary Results'!D1950=0,'Input and Summary Results'!D1950=""),FALSE,'Input and Summary Results'!$D1950)</f>
        <v>7.4086979999999997E-2</v>
      </c>
      <c r="D2368">
        <f>IF(OR(B2368=0,'Input and Summary Results'!E1950=0),FALSE,'Input and Summary Results'!$E1950)</f>
        <v>5.4650410000000003E-2</v>
      </c>
      <c r="E2368">
        <f t="shared" si="140"/>
        <v>-1.1302581079584004</v>
      </c>
      <c r="F2368">
        <f t="shared" si="141"/>
        <v>0.3201409740280951</v>
      </c>
      <c r="G2368">
        <f>IF('Input and Summary Results'!$J$4="yes",IF(C2368=FALSE,FALSE,IF('Data Transformation'!E2368&lt;$R$10,E2368,$R$10)),IF(C2368=FALSE,FALSE,IF(C2368&lt;$R$10,C2368,$R$10)))</f>
        <v>7.4086979999999997E-2</v>
      </c>
      <c r="H2368">
        <f>IF('Input and Summary Results'!$J$4="yes",'Data Transformation'!F2368,'Data Transformation'!D2368)</f>
        <v>5.4650410000000003E-2</v>
      </c>
      <c r="I2368">
        <f t="shared" si="139"/>
        <v>132</v>
      </c>
    </row>
    <row r="2369" spans="2:9" x14ac:dyDescent="0.25">
      <c r="B2369">
        <f>IF('Input and Summary Results'!D1951=0,FALSE,'Input and Summary Results'!$B1951)</f>
        <v>132</v>
      </c>
      <c r="C2369">
        <f>IF(OR(B2369=0,'Input and Summary Results'!D1951=0,'Input and Summary Results'!D1951=""),FALSE,'Input and Summary Results'!$D1951)</f>
        <v>7.8769629999999993E-2</v>
      </c>
      <c r="D2369">
        <f>IF(OR(B2369=0,'Input and Summary Results'!E1951=0),FALSE,'Input and Summary Results'!$E1951)</f>
        <v>6.3228000000000006E-2</v>
      </c>
      <c r="E2369">
        <f t="shared" si="140"/>
        <v>-1.1036411945120941</v>
      </c>
      <c r="F2369">
        <f t="shared" si="141"/>
        <v>0.34836969527468903</v>
      </c>
      <c r="G2369">
        <f>IF('Input and Summary Results'!$J$4="yes",IF(C2369=FALSE,FALSE,IF('Data Transformation'!E2369&lt;$R$10,E2369,$R$10)),IF(C2369=FALSE,FALSE,IF(C2369&lt;$R$10,C2369,$R$10)))</f>
        <v>7.8769629999999993E-2</v>
      </c>
      <c r="H2369">
        <f>IF('Input and Summary Results'!$J$4="yes",'Data Transformation'!F2369,'Data Transformation'!D2369)</f>
        <v>6.3228000000000006E-2</v>
      </c>
      <c r="I2369">
        <f t="shared" si="139"/>
        <v>132</v>
      </c>
    </row>
    <row r="2370" spans="2:9" x14ac:dyDescent="0.25">
      <c r="B2370">
        <f>IF('Input and Summary Results'!D1952=0,FALSE,'Input and Summary Results'!$B1952)</f>
        <v>132</v>
      </c>
      <c r="C2370">
        <f>IF(OR(B2370=0,'Input and Summary Results'!D1952=0,'Input and Summary Results'!D1952=""),FALSE,'Input and Summary Results'!$D1952)</f>
        <v>0.10800477</v>
      </c>
      <c r="D2370">
        <f>IF(OR(B2370=0,'Input and Summary Results'!E1952=0),FALSE,'Input and Summary Results'!$E1952)</f>
        <v>6.4976939999999997E-2</v>
      </c>
      <c r="E2370">
        <f t="shared" si="140"/>
        <v>-0.96655706359700833</v>
      </c>
      <c r="F2370">
        <f t="shared" si="141"/>
        <v>0.26109950477187255</v>
      </c>
      <c r="G2370">
        <f>IF('Input and Summary Results'!$J$4="yes",IF(C2370=FALSE,FALSE,IF('Data Transformation'!E2370&lt;$R$10,E2370,$R$10)),IF(C2370=FALSE,FALSE,IF(C2370&lt;$R$10,C2370,$R$10)))</f>
        <v>0.10800477</v>
      </c>
      <c r="H2370">
        <f>IF('Input and Summary Results'!$J$4="yes",'Data Transformation'!F2370,'Data Transformation'!D2370)</f>
        <v>6.4976939999999997E-2</v>
      </c>
      <c r="I2370">
        <f t="shared" si="139"/>
        <v>132</v>
      </c>
    </row>
    <row r="2371" spans="2:9" x14ac:dyDescent="0.25">
      <c r="B2371">
        <f>IF('Input and Summary Results'!D1953=0,FALSE,'Input and Summary Results'!$B1953)</f>
        <v>132</v>
      </c>
      <c r="C2371">
        <f>IF(OR(B2371=0,'Input and Summary Results'!D1953=0,'Input and Summary Results'!D1953=""),FALSE,'Input and Summary Results'!$D1953)</f>
        <v>0.11704618999999999</v>
      </c>
      <c r="D2371">
        <f>IF(OR(B2371=0,'Input and Summary Results'!E1953=0),FALSE,'Input and Summary Results'!$E1953)</f>
        <v>4.1831729999999998E-2</v>
      </c>
      <c r="E2371">
        <f t="shared" si="140"/>
        <v>-0.9316427185663011</v>
      </c>
      <c r="F2371">
        <f t="shared" si="141"/>
        <v>0.15510945567728432</v>
      </c>
      <c r="G2371">
        <f>IF('Input and Summary Results'!$J$4="yes",IF(C2371=FALSE,FALSE,IF('Data Transformation'!E2371&lt;$R$10,E2371,$R$10)),IF(C2371=FALSE,FALSE,IF(C2371&lt;$R$10,C2371,$R$10)))</f>
        <v>0.11704618999999999</v>
      </c>
      <c r="H2371">
        <f>IF('Input and Summary Results'!$J$4="yes",'Data Transformation'!F2371,'Data Transformation'!D2371)</f>
        <v>4.1831729999999998E-2</v>
      </c>
      <c r="I2371">
        <f t="shared" si="139"/>
        <v>132</v>
      </c>
    </row>
    <row r="2372" spans="2:9" x14ac:dyDescent="0.25">
      <c r="B2372">
        <f>IF('Input and Summary Results'!D1954=0,FALSE,'Input and Summary Results'!$B1954)</f>
        <v>132</v>
      </c>
      <c r="C2372">
        <f>IF(OR(B2372=0,'Input and Summary Results'!D1954=0,'Input and Summary Results'!D1954=""),FALSE,'Input and Summary Results'!$D1954)</f>
        <v>0.15220977999999999</v>
      </c>
      <c r="D2372">
        <f>IF(OR(B2372=0,'Input and Summary Results'!E1954=0),FALSE,'Input and Summary Results'!$E1954)</f>
        <v>6.0246750000000002E-2</v>
      </c>
      <c r="E2372">
        <f t="shared" si="140"/>
        <v>-0.8175574417600906</v>
      </c>
      <c r="F2372">
        <f t="shared" si="141"/>
        <v>0.17178324218062732</v>
      </c>
      <c r="G2372">
        <f>IF('Input and Summary Results'!$J$4="yes",IF(C2372=FALSE,FALSE,IF('Data Transformation'!E2372&lt;$R$10,E2372,$R$10)),IF(C2372=FALSE,FALSE,IF(C2372&lt;$R$10,C2372,$R$10)))</f>
        <v>0.15220977999999999</v>
      </c>
      <c r="H2372">
        <f>IF('Input and Summary Results'!$J$4="yes",'Data Transformation'!F2372,'Data Transformation'!D2372)</f>
        <v>6.0246750000000002E-2</v>
      </c>
      <c r="I2372">
        <f t="shared" si="139"/>
        <v>132</v>
      </c>
    </row>
    <row r="2373" spans="2:9" x14ac:dyDescent="0.25">
      <c r="B2373">
        <f>IF('Input and Summary Results'!D1955=0,FALSE,'Input and Summary Results'!$B1955)</f>
        <v>132</v>
      </c>
      <c r="C2373">
        <f>IF(OR(B2373=0,'Input and Summary Results'!D1955=0,'Input and Summary Results'!D1955=""),FALSE,'Input and Summary Results'!$D1955)</f>
        <v>0.15771718000000001</v>
      </c>
      <c r="D2373">
        <f>IF(OR(B2373=0,'Input and Summary Results'!E1955=0),FALSE,'Input and Summary Results'!$E1955)</f>
        <v>3.4032760000000002E-2</v>
      </c>
      <c r="E2373">
        <f t="shared" si="140"/>
        <v>-0.80212099676105053</v>
      </c>
      <c r="F2373">
        <f t="shared" si="141"/>
        <v>9.3650024937042359E-2</v>
      </c>
      <c r="G2373">
        <f>IF('Input and Summary Results'!$J$4="yes",IF(C2373=FALSE,FALSE,IF('Data Transformation'!E2373&lt;$R$10,E2373,$R$10)),IF(C2373=FALSE,FALSE,IF(C2373&lt;$R$10,C2373,$R$10)))</f>
        <v>0.15771718000000001</v>
      </c>
      <c r="H2373">
        <f>IF('Input and Summary Results'!$J$4="yes",'Data Transformation'!F2373,'Data Transformation'!D2373)</f>
        <v>3.4032760000000002E-2</v>
      </c>
      <c r="I2373">
        <f t="shared" ref="I2373:I2436" si="142">IF(G2373=FALSE,"",B2373)</f>
        <v>132</v>
      </c>
    </row>
    <row r="2374" spans="2:9" x14ac:dyDescent="0.25">
      <c r="B2374">
        <f>IF('Input and Summary Results'!D1956=0,FALSE,'Input and Summary Results'!$B1956)</f>
        <v>132</v>
      </c>
      <c r="C2374">
        <f>IF(OR(B2374=0,'Input and Summary Results'!D1956=0,'Input and Summary Results'!D1956=""),FALSE,'Input and Summary Results'!$D1956)</f>
        <v>0.16208566999999999</v>
      </c>
      <c r="D2374">
        <f>IF(OR(B2374=0,'Input and Summary Results'!E1956=0),FALSE,'Input and Summary Results'!$E1956)</f>
        <v>4.7134370000000002E-2</v>
      </c>
      <c r="E2374">
        <f t="shared" si="140"/>
        <v>-0.79025537944528423</v>
      </c>
      <c r="F2374">
        <f t="shared" si="141"/>
        <v>0.12620681754284635</v>
      </c>
      <c r="G2374">
        <f>IF('Input and Summary Results'!$J$4="yes",IF(C2374=FALSE,FALSE,IF('Data Transformation'!E2374&lt;$R$10,E2374,$R$10)),IF(C2374=FALSE,FALSE,IF(C2374&lt;$R$10,C2374,$R$10)))</f>
        <v>0.16208566999999999</v>
      </c>
      <c r="H2374">
        <f>IF('Input and Summary Results'!$J$4="yes",'Data Transformation'!F2374,'Data Transformation'!D2374)</f>
        <v>4.7134370000000002E-2</v>
      </c>
      <c r="I2374">
        <f t="shared" si="142"/>
        <v>132</v>
      </c>
    </row>
    <row r="2375" spans="2:9" x14ac:dyDescent="0.25">
      <c r="B2375">
        <f>IF('Input and Summary Results'!D1957=0,FALSE,'Input and Summary Results'!$B1957)</f>
        <v>132</v>
      </c>
      <c r="C2375">
        <f>IF(OR(B2375=0,'Input and Summary Results'!D1957=0,'Input and Summary Results'!D1957=""),FALSE,'Input and Summary Results'!$D1957)</f>
        <v>0.1739899</v>
      </c>
      <c r="D2375">
        <f>IF(OR(B2375=0,'Input and Summary Results'!E1957=0),FALSE,'Input and Summary Results'!$E1957)</f>
        <v>4.2121980000000003E-2</v>
      </c>
      <c r="E2375">
        <f t="shared" si="140"/>
        <v>-0.75947596149658325</v>
      </c>
      <c r="F2375">
        <f t="shared" si="141"/>
        <v>0.10506896848610178</v>
      </c>
      <c r="G2375">
        <f>IF('Input and Summary Results'!$J$4="yes",IF(C2375=FALSE,FALSE,IF('Data Transformation'!E2375&lt;$R$10,E2375,$R$10)),IF(C2375=FALSE,FALSE,IF(C2375&lt;$R$10,C2375,$R$10)))</f>
        <v>0.1739899</v>
      </c>
      <c r="H2375">
        <f>IF('Input and Summary Results'!$J$4="yes",'Data Transformation'!F2375,'Data Transformation'!D2375)</f>
        <v>4.2121980000000003E-2</v>
      </c>
      <c r="I2375">
        <f t="shared" si="142"/>
        <v>132</v>
      </c>
    </row>
    <row r="2376" spans="2:9" x14ac:dyDescent="0.25">
      <c r="B2376">
        <f>IF('Input and Summary Results'!D1958=0,FALSE,'Input and Summary Results'!$B1958)</f>
        <v>132</v>
      </c>
      <c r="C2376">
        <f>IF(OR(B2376=0,'Input and Summary Results'!D1958=0,'Input and Summary Results'!D1958=""),FALSE,'Input and Summary Results'!$D1958)</f>
        <v>0.17448679</v>
      </c>
      <c r="D2376">
        <f>IF(OR(B2376=0,'Input and Summary Results'!E1958=0),FALSE,'Input and Summary Results'!$E1958)</f>
        <v>6.4119899999999994E-2</v>
      </c>
      <c r="E2376">
        <f t="shared" si="140"/>
        <v>-0.75823744691264794</v>
      </c>
      <c r="F2376">
        <f t="shared" si="141"/>
        <v>0.15948506245085944</v>
      </c>
      <c r="G2376">
        <f>IF('Input and Summary Results'!$J$4="yes",IF(C2376=FALSE,FALSE,IF('Data Transformation'!E2376&lt;$R$10,E2376,$R$10)),IF(C2376=FALSE,FALSE,IF(C2376&lt;$R$10,C2376,$R$10)))</f>
        <v>0.17448679</v>
      </c>
      <c r="H2376">
        <f>IF('Input and Summary Results'!$J$4="yes",'Data Transformation'!F2376,'Data Transformation'!D2376)</f>
        <v>6.4119899999999994E-2</v>
      </c>
      <c r="I2376">
        <f t="shared" si="142"/>
        <v>132</v>
      </c>
    </row>
    <row r="2377" spans="2:9" x14ac:dyDescent="0.25">
      <c r="B2377">
        <f>IF('Input and Summary Results'!D1959=0,FALSE,'Input and Summary Results'!$B1959)</f>
        <v>132</v>
      </c>
      <c r="C2377">
        <f>IF(OR(B2377=0,'Input and Summary Results'!D1959=0,'Input and Summary Results'!D1959=""),FALSE,'Input and Summary Results'!$D1959)</f>
        <v>0.18996963</v>
      </c>
      <c r="D2377">
        <f>IF(OR(B2377=0,'Input and Summary Results'!E1959=0),FALSE,'Input and Summary Results'!$E1959)</f>
        <v>4.5188239999999998E-2</v>
      </c>
      <c r="E2377">
        <f t="shared" si="140"/>
        <v>-0.72131582314005704</v>
      </c>
      <c r="F2377">
        <f t="shared" si="141"/>
        <v>0.10323595492605843</v>
      </c>
      <c r="G2377">
        <f>IF('Input and Summary Results'!$J$4="yes",IF(C2377=FALSE,FALSE,IF('Data Transformation'!E2377&lt;$R$10,E2377,$R$10)),IF(C2377=FALSE,FALSE,IF(C2377&lt;$R$10,C2377,$R$10)))</f>
        <v>0.18996963</v>
      </c>
      <c r="H2377">
        <f>IF('Input and Summary Results'!$J$4="yes",'Data Transformation'!F2377,'Data Transformation'!D2377)</f>
        <v>4.5188239999999998E-2</v>
      </c>
      <c r="I2377">
        <f t="shared" si="142"/>
        <v>132</v>
      </c>
    </row>
    <row r="2378" spans="2:9" x14ac:dyDescent="0.25">
      <c r="B2378">
        <f>IF('Input and Summary Results'!D1960=0,FALSE,'Input and Summary Results'!$B1960)</f>
        <v>132</v>
      </c>
      <c r="C2378">
        <f>IF(OR(B2378=0,'Input and Summary Results'!D1960=0,'Input and Summary Results'!D1960=""),FALSE,'Input and Summary Results'!$D1960)</f>
        <v>0.42966824999999997</v>
      </c>
      <c r="D2378">
        <f>IF(OR(B2378=0,'Input and Summary Results'!E1960=0),FALSE,'Input and Summary Results'!$E1960)</f>
        <v>5.2262210000000003E-2</v>
      </c>
      <c r="E2378">
        <f t="shared" si="140"/>
        <v>-0.36686673698225003</v>
      </c>
      <c r="F2378">
        <f t="shared" si="141"/>
        <v>5.2789097495567802E-2</v>
      </c>
      <c r="G2378">
        <f>IF('Input and Summary Results'!$J$4="yes",IF(C2378=FALSE,FALSE,IF('Data Transformation'!E2378&lt;$R$10,E2378,$R$10)),IF(C2378=FALSE,FALSE,IF(C2378&lt;$R$10,C2378,$R$10)))</f>
        <v>0.42966824999999997</v>
      </c>
      <c r="H2378">
        <f>IF('Input and Summary Results'!$J$4="yes",'Data Transformation'!F2378,'Data Transformation'!D2378)</f>
        <v>5.2262210000000003E-2</v>
      </c>
      <c r="I2378">
        <f t="shared" si="142"/>
        <v>132</v>
      </c>
    </row>
    <row r="2379" spans="2:9" x14ac:dyDescent="0.25">
      <c r="B2379">
        <f>IF('Input and Summary Results'!D1961=0,FALSE,'Input and Summary Results'!$B1961)</f>
        <v>133</v>
      </c>
      <c r="C2379">
        <f>IF(OR(B2379=0,'Input and Summary Results'!D1961=0,'Input and Summary Results'!D1961=""),FALSE,'Input and Summary Results'!$D1961)</f>
        <v>0.10918721000000001</v>
      </c>
      <c r="D2379">
        <f>IF(OR(B2379=0,'Input and Summary Results'!E1961=0),FALSE,'Input and Summary Results'!$E1961)</f>
        <v>4.697366E-2</v>
      </c>
      <c r="E2379">
        <f t="shared" si="140"/>
        <v>-0.96182823115271454</v>
      </c>
      <c r="F2379">
        <f t="shared" si="141"/>
        <v>0.18671205574352526</v>
      </c>
      <c r="G2379">
        <f>IF('Input and Summary Results'!$J$4="yes",IF(C2379=FALSE,FALSE,IF('Data Transformation'!E2379&lt;$R$10,E2379,$R$10)),IF(C2379=FALSE,FALSE,IF(C2379&lt;$R$10,C2379,$R$10)))</f>
        <v>0.10918721000000001</v>
      </c>
      <c r="H2379">
        <f>IF('Input and Summary Results'!$J$4="yes",'Data Transformation'!F2379,'Data Transformation'!D2379)</f>
        <v>4.697366E-2</v>
      </c>
      <c r="I2379">
        <f t="shared" si="142"/>
        <v>133</v>
      </c>
    </row>
    <row r="2380" spans="2:9" x14ac:dyDescent="0.25">
      <c r="B2380">
        <f>IF('Input and Summary Results'!D1962=0,FALSE,'Input and Summary Results'!$B1962)</f>
        <v>133</v>
      </c>
      <c r="C2380">
        <f>IF(OR(B2380=0,'Input and Summary Results'!D1962=0,'Input and Summary Results'!D1962=""),FALSE,'Input and Summary Results'!$D1962)</f>
        <v>0.19170884999999999</v>
      </c>
      <c r="D2380">
        <f>IF(OR(B2380=0,'Input and Summary Results'!E1962=0),FALSE,'Input and Summary Results'!$E1962)</f>
        <v>5.2496540000000001E-2</v>
      </c>
      <c r="E2380">
        <f t="shared" si="140"/>
        <v>-0.71735783799596897</v>
      </c>
      <c r="F2380">
        <f t="shared" si="141"/>
        <v>0.11884427015236909</v>
      </c>
      <c r="G2380">
        <f>IF('Input and Summary Results'!$J$4="yes",IF(C2380=FALSE,FALSE,IF('Data Transformation'!E2380&lt;$R$10,E2380,$R$10)),IF(C2380=FALSE,FALSE,IF(C2380&lt;$R$10,C2380,$R$10)))</f>
        <v>0.19170884999999999</v>
      </c>
      <c r="H2380">
        <f>IF('Input and Summary Results'!$J$4="yes",'Data Transformation'!F2380,'Data Transformation'!D2380)</f>
        <v>5.2496540000000001E-2</v>
      </c>
      <c r="I2380">
        <f t="shared" si="142"/>
        <v>133</v>
      </c>
    </row>
    <row r="2381" spans="2:9" x14ac:dyDescent="0.25">
      <c r="B2381">
        <f>IF('Input and Summary Results'!D1963=0,FALSE,'Input and Summary Results'!$B1963)</f>
        <v>133</v>
      </c>
      <c r="C2381">
        <f>IF(OR(B2381=0,'Input and Summary Results'!D1963=0,'Input and Summary Results'!D1963=""),FALSE,'Input and Summary Results'!$D1963)</f>
        <v>0.27739113999999998</v>
      </c>
      <c r="D2381">
        <f>IF(OR(B2381=0,'Input and Summary Results'!E1963=0),FALSE,'Input and Summary Results'!$E1963)</f>
        <v>7.1203730000000007E-2</v>
      </c>
      <c r="E2381">
        <f t="shared" si="140"/>
        <v>-0.55690741460577664</v>
      </c>
      <c r="F2381">
        <f t="shared" si="141"/>
        <v>0.11140377021414601</v>
      </c>
      <c r="G2381">
        <f>IF('Input and Summary Results'!$J$4="yes",IF(C2381=FALSE,FALSE,IF('Data Transformation'!E2381&lt;$R$10,E2381,$R$10)),IF(C2381=FALSE,FALSE,IF(C2381&lt;$R$10,C2381,$R$10)))</f>
        <v>0.27739113999999998</v>
      </c>
      <c r="H2381">
        <f>IF('Input and Summary Results'!$J$4="yes",'Data Transformation'!F2381,'Data Transformation'!D2381)</f>
        <v>7.1203730000000007E-2</v>
      </c>
      <c r="I2381">
        <f t="shared" si="142"/>
        <v>133</v>
      </c>
    </row>
    <row r="2382" spans="2:9" x14ac:dyDescent="0.25">
      <c r="B2382">
        <f>IF('Input and Summary Results'!D1964=0,FALSE,'Input and Summary Results'!$B1964)</f>
        <v>133</v>
      </c>
      <c r="C2382">
        <f>IF(OR(B2382=0,'Input and Summary Results'!D1964=0,'Input and Summary Results'!D1964=""),FALSE,'Input and Summary Results'!$D1964)</f>
        <v>0.34183953</v>
      </c>
      <c r="D2382">
        <f>IF(OR(B2382=0,'Input and Summary Results'!E1964=0),FALSE,'Input and Summary Results'!$E1964)</f>
        <v>3.2190459999999997E-2</v>
      </c>
      <c r="E2382">
        <f t="shared" si="140"/>
        <v>-0.46617771730806917</v>
      </c>
      <c r="F2382">
        <f t="shared" si="141"/>
        <v>4.0869058180603039E-2</v>
      </c>
      <c r="G2382">
        <f>IF('Input and Summary Results'!$J$4="yes",IF(C2382=FALSE,FALSE,IF('Data Transformation'!E2382&lt;$R$10,E2382,$R$10)),IF(C2382=FALSE,FALSE,IF(C2382&lt;$R$10,C2382,$R$10)))</f>
        <v>0.34183953</v>
      </c>
      <c r="H2382">
        <f>IF('Input and Summary Results'!$J$4="yes",'Data Transformation'!F2382,'Data Transformation'!D2382)</f>
        <v>3.2190459999999997E-2</v>
      </c>
      <c r="I2382">
        <f t="shared" si="142"/>
        <v>133</v>
      </c>
    </row>
    <row r="2383" spans="2:9" x14ac:dyDescent="0.25">
      <c r="B2383">
        <f>IF('Input and Summary Results'!D1965=0,FALSE,'Input and Summary Results'!$B1965)</f>
        <v>133</v>
      </c>
      <c r="C2383">
        <f>IF(OR(B2383=0,'Input and Summary Results'!D1965=0,'Input and Summary Results'!D1965=""),FALSE,'Input and Summary Results'!$D1965)</f>
        <v>0.34392146000000001</v>
      </c>
      <c r="D2383">
        <f>IF(OR(B2383=0,'Input and Summary Results'!E1965=0),FALSE,'Input and Summary Results'!$E1965)</f>
        <v>4.3415519999999999E-2</v>
      </c>
      <c r="E2383">
        <f t="shared" si="140"/>
        <v>-0.46354072423962556</v>
      </c>
      <c r="F2383">
        <f t="shared" si="141"/>
        <v>5.478674020516195E-2</v>
      </c>
      <c r="G2383">
        <f>IF('Input and Summary Results'!$J$4="yes",IF(C2383=FALSE,FALSE,IF('Data Transformation'!E2383&lt;$R$10,E2383,$R$10)),IF(C2383=FALSE,FALSE,IF(C2383&lt;$R$10,C2383,$R$10)))</f>
        <v>0.34392146000000001</v>
      </c>
      <c r="H2383">
        <f>IF('Input and Summary Results'!$J$4="yes",'Data Transformation'!F2383,'Data Transformation'!D2383)</f>
        <v>4.3415519999999999E-2</v>
      </c>
      <c r="I2383">
        <f t="shared" si="142"/>
        <v>133</v>
      </c>
    </row>
    <row r="2384" spans="2:9" x14ac:dyDescent="0.25">
      <c r="B2384">
        <f>IF('Input and Summary Results'!D1966=0,FALSE,'Input and Summary Results'!$B1966)</f>
        <v>133</v>
      </c>
      <c r="C2384">
        <f>IF(OR(B2384=0,'Input and Summary Results'!D1966=0,'Input and Summary Results'!D1966=""),FALSE,'Input and Summary Results'!$D1966)</f>
        <v>0.39094259999999997</v>
      </c>
      <c r="D2384">
        <f>IF(OR(B2384=0,'Input and Summary Results'!E1966=0),FALSE,'Input and Summary Results'!$E1966)</f>
        <v>3.4479049999999997E-2</v>
      </c>
      <c r="E2384">
        <f t="shared" si="140"/>
        <v>-0.40788700304717856</v>
      </c>
      <c r="F2384">
        <f t="shared" si="141"/>
        <v>3.827648278801031E-2</v>
      </c>
      <c r="G2384">
        <f>IF('Input and Summary Results'!$J$4="yes",IF(C2384=FALSE,FALSE,IF('Data Transformation'!E2384&lt;$R$10,E2384,$R$10)),IF(C2384=FALSE,FALSE,IF(C2384&lt;$R$10,C2384,$R$10)))</f>
        <v>0.39094259999999997</v>
      </c>
      <c r="H2384">
        <f>IF('Input and Summary Results'!$J$4="yes",'Data Transformation'!F2384,'Data Transformation'!D2384)</f>
        <v>3.4479049999999997E-2</v>
      </c>
      <c r="I2384">
        <f t="shared" si="142"/>
        <v>133</v>
      </c>
    </row>
    <row r="2385" spans="2:9" x14ac:dyDescent="0.25">
      <c r="B2385">
        <f>IF('Input and Summary Results'!D1967=0,FALSE,'Input and Summary Results'!$B1967)</f>
        <v>133</v>
      </c>
      <c r="C2385">
        <f>IF(OR(B2385=0,'Input and Summary Results'!D1967=0,'Input and Summary Results'!D1967=""),FALSE,'Input and Summary Results'!$D1967)</f>
        <v>0.69760803999999998</v>
      </c>
      <c r="D2385">
        <f>IF(OR(B2385=0,'Input and Summary Results'!E1967=0),FALSE,'Input and Summary Results'!$E1967)</f>
        <v>4.6756899999999997E-2</v>
      </c>
      <c r="E2385">
        <f t="shared" si="140"/>
        <v>-0.15638852276082008</v>
      </c>
      <c r="F2385">
        <f t="shared" si="141"/>
        <v>2.9088676500918766E-2</v>
      </c>
      <c r="G2385">
        <f>IF('Input and Summary Results'!$J$4="yes",IF(C2385=FALSE,FALSE,IF('Data Transformation'!E2385&lt;$R$10,E2385,$R$10)),IF(C2385=FALSE,FALSE,IF(C2385&lt;$R$10,C2385,$R$10)))</f>
        <v>0.69760803999999998</v>
      </c>
      <c r="H2385">
        <f>IF('Input and Summary Results'!$J$4="yes",'Data Transformation'!F2385,'Data Transformation'!D2385)</f>
        <v>4.6756899999999997E-2</v>
      </c>
      <c r="I2385">
        <f t="shared" si="142"/>
        <v>133</v>
      </c>
    </row>
    <row r="2386" spans="2:9" x14ac:dyDescent="0.25">
      <c r="B2386">
        <f>IF('Input and Summary Results'!D1968=0,FALSE,'Input and Summary Results'!$B1968)</f>
        <v>133</v>
      </c>
      <c r="C2386">
        <f>IF(OR(B2386=0,'Input and Summary Results'!D1968=0,'Input and Summary Results'!D1968=""),FALSE,'Input and Summary Results'!$D1968)</f>
        <v>0.75441621000000003</v>
      </c>
      <c r="D2386">
        <f>IF(OR(B2386=0,'Input and Summary Results'!E1968=0),FALSE,'Input and Summary Results'!$E1968)</f>
        <v>3.124627E-2</v>
      </c>
      <c r="E2386">
        <f t="shared" si="140"/>
        <v>-0.12238898856617016</v>
      </c>
      <c r="F2386">
        <f t="shared" si="141"/>
        <v>1.7975331123916333E-2</v>
      </c>
      <c r="G2386">
        <f>IF('Input and Summary Results'!$J$4="yes",IF(C2386=FALSE,FALSE,IF('Data Transformation'!E2386&lt;$R$10,E2386,$R$10)),IF(C2386=FALSE,FALSE,IF(C2386&lt;$R$10,C2386,$R$10)))</f>
        <v>0.75441621000000003</v>
      </c>
      <c r="H2386">
        <f>IF('Input and Summary Results'!$J$4="yes",'Data Transformation'!F2386,'Data Transformation'!D2386)</f>
        <v>3.124627E-2</v>
      </c>
      <c r="I2386">
        <f t="shared" si="142"/>
        <v>133</v>
      </c>
    </row>
    <row r="2387" spans="2:9" x14ac:dyDescent="0.25">
      <c r="B2387">
        <f>IF('Input and Summary Results'!D1969=0,FALSE,'Input and Summary Results'!$B1969)</f>
        <v>133</v>
      </c>
      <c r="C2387">
        <f>IF(OR(B2387=0,'Input and Summary Results'!D1969=0,'Input and Summary Results'!D1969=""),FALSE,'Input and Summary Results'!$D1969)</f>
        <v>0.75820763999999996</v>
      </c>
      <c r="D2387">
        <f>IF(OR(B2387=0,'Input and Summary Results'!E1969=0),FALSE,'Input and Summary Results'!$E1969)</f>
        <v>5.6306250000000002E-2</v>
      </c>
      <c r="E2387">
        <f t="shared" si="140"/>
        <v>-0.12021184376460282</v>
      </c>
      <c r="F2387">
        <f t="shared" si="141"/>
        <v>3.2229842078615831E-2</v>
      </c>
      <c r="G2387">
        <f>IF('Input and Summary Results'!$J$4="yes",IF(C2387=FALSE,FALSE,IF('Data Transformation'!E2387&lt;$R$10,E2387,$R$10)),IF(C2387=FALSE,FALSE,IF(C2387&lt;$R$10,C2387,$R$10)))</f>
        <v>0.75820763999999996</v>
      </c>
      <c r="H2387">
        <f>IF('Input and Summary Results'!$J$4="yes",'Data Transformation'!F2387,'Data Transformation'!D2387)</f>
        <v>5.6306250000000002E-2</v>
      </c>
      <c r="I2387">
        <f t="shared" si="142"/>
        <v>133</v>
      </c>
    </row>
    <row r="2388" spans="2:9" x14ac:dyDescent="0.25">
      <c r="B2388">
        <f>IF('Input and Summary Results'!D1970=0,FALSE,'Input and Summary Results'!$B1970)</f>
        <v>133</v>
      </c>
      <c r="C2388">
        <f>IF(OR(B2388=0,'Input and Summary Results'!D1970=0,'Input and Summary Results'!D1970=""),FALSE,'Input and Summary Results'!$D1970)</f>
        <v>0.79161939000000003</v>
      </c>
      <c r="D2388">
        <f>IF(OR(B2388=0,'Input and Summary Results'!E1970=0),FALSE,'Input and Summary Results'!$E1970)</f>
        <v>6.221136E-2</v>
      </c>
      <c r="E2388">
        <f t="shared" si="140"/>
        <v>-0.1014835766853593</v>
      </c>
      <c r="F2388">
        <f t="shared" si="141"/>
        <v>3.4106959204220598E-2</v>
      </c>
      <c r="G2388">
        <f>IF('Input and Summary Results'!$J$4="yes",IF(C2388=FALSE,FALSE,IF('Data Transformation'!E2388&lt;$R$10,E2388,$R$10)),IF(C2388=FALSE,FALSE,IF(C2388&lt;$R$10,C2388,$R$10)))</f>
        <v>0.79161939000000003</v>
      </c>
      <c r="H2388">
        <f>IF('Input and Summary Results'!$J$4="yes",'Data Transformation'!F2388,'Data Transformation'!D2388)</f>
        <v>6.221136E-2</v>
      </c>
      <c r="I2388">
        <f t="shared" si="142"/>
        <v>133</v>
      </c>
    </row>
    <row r="2389" spans="2:9" x14ac:dyDescent="0.25">
      <c r="B2389">
        <f>IF('Input and Summary Results'!D1971=0,FALSE,'Input and Summary Results'!$B1971)</f>
        <v>133</v>
      </c>
      <c r="C2389">
        <f>IF(OR(B2389=0,'Input and Summary Results'!D1971=0,'Input and Summary Results'!D1971=""),FALSE,'Input and Summary Results'!$D1971)</f>
        <v>0.83122063999999996</v>
      </c>
      <c r="D2389">
        <f>IF(OR(B2389=0,'Input and Summary Results'!E1971=0),FALSE,'Input and Summary Results'!$E1971)</f>
        <v>2.500173E-2</v>
      </c>
      <c r="E2389">
        <f t="shared" si="140"/>
        <v>-8.0283681371457416E-2</v>
      </c>
      <c r="F2389">
        <f t="shared" si="141"/>
        <v>1.3053995892113555E-2</v>
      </c>
      <c r="G2389">
        <f>IF('Input and Summary Results'!$J$4="yes",IF(C2389=FALSE,FALSE,IF('Data Transformation'!E2389&lt;$R$10,E2389,$R$10)),IF(C2389=FALSE,FALSE,IF(C2389&lt;$R$10,C2389,$R$10)))</f>
        <v>0.83122063999999996</v>
      </c>
      <c r="H2389">
        <f>IF('Input and Summary Results'!$J$4="yes",'Data Transformation'!F2389,'Data Transformation'!D2389)</f>
        <v>2.500173E-2</v>
      </c>
      <c r="I2389">
        <f t="shared" si="142"/>
        <v>133</v>
      </c>
    </row>
    <row r="2390" spans="2:9" x14ac:dyDescent="0.25">
      <c r="B2390">
        <f>IF('Input and Summary Results'!D1972=0,FALSE,'Input and Summary Results'!$B1972)</f>
        <v>133</v>
      </c>
      <c r="C2390">
        <f>IF(OR(B2390=0,'Input and Summary Results'!D1972=0,'Input and Summary Results'!D1972=""),FALSE,'Input and Summary Results'!$D1972)</f>
        <v>0.85384088999999996</v>
      </c>
      <c r="D2390">
        <f>IF(OR(B2390=0,'Input and Summary Results'!E1972=0),FALSE,'Input and Summary Results'!$E1972)</f>
        <v>3.662083E-2</v>
      </c>
      <c r="E2390">
        <f t="shared" si="140"/>
        <v>-6.8623050895224677E-2</v>
      </c>
      <c r="F2390">
        <f t="shared" si="141"/>
        <v>1.8614053749522349E-2</v>
      </c>
      <c r="G2390">
        <f>IF('Input and Summary Results'!$J$4="yes",IF(C2390=FALSE,FALSE,IF('Data Transformation'!E2390&lt;$R$10,E2390,$R$10)),IF(C2390=FALSE,FALSE,IF(C2390&lt;$R$10,C2390,$R$10)))</f>
        <v>0.85384088999999996</v>
      </c>
      <c r="H2390">
        <f>IF('Input and Summary Results'!$J$4="yes",'Data Transformation'!F2390,'Data Transformation'!D2390)</f>
        <v>3.662083E-2</v>
      </c>
      <c r="I2390">
        <f t="shared" si="142"/>
        <v>133</v>
      </c>
    </row>
    <row r="2391" spans="2:9" x14ac:dyDescent="0.25">
      <c r="B2391">
        <f>IF('Input and Summary Results'!D1973=0,FALSE,'Input and Summary Results'!$B1973)</f>
        <v>133</v>
      </c>
      <c r="C2391">
        <f>IF(OR(B2391=0,'Input and Summary Results'!D1973=0,'Input and Summary Results'!D1973=""),FALSE,'Input and Summary Results'!$D1973)</f>
        <v>0.85975462000000002</v>
      </c>
      <c r="D2391">
        <f>IF(OR(B2391=0,'Input and Summary Results'!E1973=0),FALSE,'Input and Summary Results'!$E1973)</f>
        <v>4.2738619999999998E-2</v>
      </c>
      <c r="E2391">
        <f t="shared" si="140"/>
        <v>-6.5625481763447652E-2</v>
      </c>
      <c r="F2391">
        <f t="shared" si="141"/>
        <v>2.1574249964484048E-2</v>
      </c>
      <c r="G2391">
        <f>IF('Input and Summary Results'!$J$4="yes",IF(C2391=FALSE,FALSE,IF('Data Transformation'!E2391&lt;$R$10,E2391,$R$10)),IF(C2391=FALSE,FALSE,IF(C2391&lt;$R$10,C2391,$R$10)))</f>
        <v>0.85975462000000002</v>
      </c>
      <c r="H2391">
        <f>IF('Input and Summary Results'!$J$4="yes",'Data Transformation'!F2391,'Data Transformation'!D2391)</f>
        <v>4.2738619999999998E-2</v>
      </c>
      <c r="I2391">
        <f t="shared" si="142"/>
        <v>133</v>
      </c>
    </row>
    <row r="2392" spans="2:9" x14ac:dyDescent="0.25">
      <c r="B2392">
        <f>IF('Input and Summary Results'!D1974=0,FALSE,'Input and Summary Results'!$B1974)</f>
        <v>133</v>
      </c>
      <c r="C2392">
        <f>IF(OR(B2392=0,'Input and Summary Results'!D1974=0,'Input and Summary Results'!D1974=""),FALSE,'Input and Summary Results'!$D1974)</f>
        <v>0.91303935999999997</v>
      </c>
      <c r="D2392">
        <f>IF(OR(B2392=0,'Input and Summary Results'!E1974=0),FALSE,'Input and Summary Results'!$E1974)</f>
        <v>3.8791649999999997E-2</v>
      </c>
      <c r="E2392">
        <f t="shared" si="140"/>
        <v>-3.951050016301165E-2</v>
      </c>
      <c r="F2392">
        <f t="shared" si="141"/>
        <v>1.8439047468884584E-2</v>
      </c>
      <c r="G2392">
        <f>IF('Input and Summary Results'!$J$4="yes",IF(C2392=FALSE,FALSE,IF('Data Transformation'!E2392&lt;$R$10,E2392,$R$10)),IF(C2392=FALSE,FALSE,IF(C2392&lt;$R$10,C2392,$R$10)))</f>
        <v>0.91303935999999997</v>
      </c>
      <c r="H2392">
        <f>IF('Input and Summary Results'!$J$4="yes",'Data Transformation'!F2392,'Data Transformation'!D2392)</f>
        <v>3.8791649999999997E-2</v>
      </c>
      <c r="I2392">
        <f t="shared" si="142"/>
        <v>133</v>
      </c>
    </row>
    <row r="2393" spans="2:9" x14ac:dyDescent="0.25">
      <c r="B2393">
        <f>IF('Input and Summary Results'!D1975=0,FALSE,'Input and Summary Results'!$B1975)</f>
        <v>133</v>
      </c>
      <c r="C2393">
        <f>IF(OR(B2393=0,'Input and Summary Results'!D1975=0,'Input and Summary Results'!D1975=""),FALSE,'Input and Summary Results'!$D1975)</f>
        <v>0.94343962999999997</v>
      </c>
      <c r="D2393">
        <f>IF(OR(B2393=0,'Input and Summary Results'!E1975=0),FALSE,'Input and Summary Results'!$E1975)</f>
        <v>3.6912510000000003E-2</v>
      </c>
      <c r="E2393">
        <f t="shared" si="140"/>
        <v>-2.5285884790731048E-2</v>
      </c>
      <c r="F2393">
        <f t="shared" si="141"/>
        <v>1.69804498672586E-2</v>
      </c>
      <c r="G2393">
        <f>IF('Input and Summary Results'!$J$4="yes",IF(C2393=FALSE,FALSE,IF('Data Transformation'!E2393&lt;$R$10,E2393,$R$10)),IF(C2393=FALSE,FALSE,IF(C2393&lt;$R$10,C2393,$R$10)))</f>
        <v>0.94343962999999997</v>
      </c>
      <c r="H2393">
        <f>IF('Input and Summary Results'!$J$4="yes",'Data Transformation'!F2393,'Data Transformation'!D2393)</f>
        <v>3.6912510000000003E-2</v>
      </c>
      <c r="I2393">
        <f t="shared" si="142"/>
        <v>133</v>
      </c>
    </row>
    <row r="2394" spans="2:9" x14ac:dyDescent="0.25">
      <c r="B2394">
        <f>IF('Input and Summary Results'!D1976=0,FALSE,'Input and Summary Results'!$B1976)</f>
        <v>133</v>
      </c>
      <c r="C2394">
        <f>IF(OR(B2394=0,'Input and Summary Results'!D1976=0,'Input and Summary Results'!D1976=""),FALSE,'Input and Summary Results'!$D1976)</f>
        <v>0.99114809999999998</v>
      </c>
      <c r="D2394">
        <f>IF(OR(B2394=0,'Input and Summary Results'!E1976=0),FALSE,'Input and Summary Results'!$E1976)</f>
        <v>3.5719910000000001E-2</v>
      </c>
      <c r="E2394">
        <f t="shared" si="140"/>
        <v>-3.8614472229274535E-3</v>
      </c>
      <c r="F2394">
        <f t="shared" si="141"/>
        <v>1.564089255682375E-2</v>
      </c>
      <c r="G2394">
        <f>IF('Input and Summary Results'!$J$4="yes",IF(C2394=FALSE,FALSE,IF('Data Transformation'!E2394&lt;$R$10,E2394,$R$10)),IF(C2394=FALSE,FALSE,IF(C2394&lt;$R$10,C2394,$R$10)))</f>
        <v>0.99114809999999998</v>
      </c>
      <c r="H2394">
        <f>IF('Input and Summary Results'!$J$4="yes",'Data Transformation'!F2394,'Data Transformation'!D2394)</f>
        <v>3.5719910000000001E-2</v>
      </c>
      <c r="I2394">
        <f t="shared" si="142"/>
        <v>133</v>
      </c>
    </row>
    <row r="2395" spans="2:9" x14ac:dyDescent="0.25">
      <c r="B2395">
        <f>IF('Input and Summary Results'!D1977=0,FALSE,'Input and Summary Results'!$B1977)</f>
        <v>134</v>
      </c>
      <c r="C2395">
        <f>IF(OR(B2395=0,'Input and Summary Results'!D1977=0,'Input and Summary Results'!D1977=""),FALSE,'Input and Summary Results'!$D1977)</f>
        <v>0.14508402000000001</v>
      </c>
      <c r="D2395">
        <f>IF(OR(B2395=0,'Input and Summary Results'!E1977=0),FALSE,'Input and Summary Results'!$E1977)</f>
        <v>3.7191830000000002E-2</v>
      </c>
      <c r="E2395">
        <f t="shared" si="140"/>
        <v>-0.83838041945754094</v>
      </c>
      <c r="F2395">
        <f t="shared" si="141"/>
        <v>0.11125452837604032</v>
      </c>
      <c r="G2395">
        <f>IF('Input and Summary Results'!$J$4="yes",IF(C2395=FALSE,FALSE,IF('Data Transformation'!E2395&lt;$R$10,E2395,$R$10)),IF(C2395=FALSE,FALSE,IF(C2395&lt;$R$10,C2395,$R$10)))</f>
        <v>0.14508402000000001</v>
      </c>
      <c r="H2395">
        <f>IF('Input and Summary Results'!$J$4="yes",'Data Transformation'!F2395,'Data Transformation'!D2395)</f>
        <v>3.7191830000000002E-2</v>
      </c>
      <c r="I2395">
        <f t="shared" si="142"/>
        <v>134</v>
      </c>
    </row>
    <row r="2396" spans="2:9" x14ac:dyDescent="0.25">
      <c r="B2396">
        <f>IF('Input and Summary Results'!D1978=0,FALSE,'Input and Summary Results'!$B1978)</f>
        <v>134</v>
      </c>
      <c r="C2396">
        <f>IF(OR(B2396=0,'Input and Summary Results'!D1978=0,'Input and Summary Results'!D1978=""),FALSE,'Input and Summary Results'!$D1978)</f>
        <v>0.42734949</v>
      </c>
      <c r="D2396">
        <f>IF(OR(B2396=0,'Input and Summary Results'!E1978=0),FALSE,'Input and Summary Results'!$E1978)</f>
        <v>4.8995589999999999E-2</v>
      </c>
      <c r="E2396">
        <f t="shared" si="140"/>
        <v>-0.36921680999270412</v>
      </c>
      <c r="F2396">
        <f t="shared" si="141"/>
        <v>4.9758070519751875E-2</v>
      </c>
      <c r="G2396">
        <f>IF('Input and Summary Results'!$J$4="yes",IF(C2396=FALSE,FALSE,IF('Data Transformation'!E2396&lt;$R$10,E2396,$R$10)),IF(C2396=FALSE,FALSE,IF(C2396&lt;$R$10,C2396,$R$10)))</f>
        <v>0.42734949</v>
      </c>
      <c r="H2396">
        <f>IF('Input and Summary Results'!$J$4="yes",'Data Transformation'!F2396,'Data Transformation'!D2396)</f>
        <v>4.8995589999999999E-2</v>
      </c>
      <c r="I2396">
        <f t="shared" si="142"/>
        <v>134</v>
      </c>
    </row>
    <row r="2397" spans="2:9" x14ac:dyDescent="0.25">
      <c r="B2397">
        <f>IF('Input and Summary Results'!D1979=0,FALSE,'Input and Summary Results'!$B1979)</f>
        <v>134</v>
      </c>
      <c r="C2397">
        <f>IF(OR(B2397=0,'Input and Summary Results'!D1979=0,'Input and Summary Results'!D1979=""),FALSE,'Input and Summary Results'!$D1979)</f>
        <v>0.52731108999999998</v>
      </c>
      <c r="D2397">
        <f>IF(OR(B2397=0,'Input and Summary Results'!E1979=0),FALSE,'Input and Summary Results'!$E1979)</f>
        <v>5.4866739999999997E-2</v>
      </c>
      <c r="E2397">
        <f t="shared" si="140"/>
        <v>-0.27793309482602246</v>
      </c>
      <c r="F2397">
        <f t="shared" si="141"/>
        <v>4.5157717354285115E-2</v>
      </c>
      <c r="G2397">
        <f>IF('Input and Summary Results'!$J$4="yes",IF(C2397=FALSE,FALSE,IF('Data Transformation'!E2397&lt;$R$10,E2397,$R$10)),IF(C2397=FALSE,FALSE,IF(C2397&lt;$R$10,C2397,$R$10)))</f>
        <v>0.52731108999999998</v>
      </c>
      <c r="H2397">
        <f>IF('Input and Summary Results'!$J$4="yes",'Data Transformation'!F2397,'Data Transformation'!D2397)</f>
        <v>5.4866739999999997E-2</v>
      </c>
      <c r="I2397">
        <f t="shared" si="142"/>
        <v>134</v>
      </c>
    </row>
    <row r="2398" spans="2:9" x14ac:dyDescent="0.25">
      <c r="B2398">
        <f>IF('Input and Summary Results'!D1980=0,FALSE,'Input and Summary Results'!$B1980)</f>
        <v>134</v>
      </c>
      <c r="C2398">
        <f>IF(OR(B2398=0,'Input and Summary Results'!D1980=0,'Input and Summary Results'!D1980=""),FALSE,'Input and Summary Results'!$D1980)</f>
        <v>0.59610761999999995</v>
      </c>
      <c r="D2398">
        <f>IF(OR(B2398=0,'Input and Summary Results'!E1980=0),FALSE,'Input and Summary Results'!$E1980)</f>
        <v>2.8531560000000001E-2</v>
      </c>
      <c r="E2398">
        <f t="shared" si="140"/>
        <v>-0.22467532658051978</v>
      </c>
      <c r="F2398">
        <f t="shared" si="141"/>
        <v>2.0772586399751106E-2</v>
      </c>
      <c r="G2398">
        <f>IF('Input and Summary Results'!$J$4="yes",IF(C2398=FALSE,FALSE,IF('Data Transformation'!E2398&lt;$R$10,E2398,$R$10)),IF(C2398=FALSE,FALSE,IF(C2398&lt;$R$10,C2398,$R$10)))</f>
        <v>0.59610761999999995</v>
      </c>
      <c r="H2398">
        <f>IF('Input and Summary Results'!$J$4="yes",'Data Transformation'!F2398,'Data Transformation'!D2398)</f>
        <v>2.8531560000000001E-2</v>
      </c>
      <c r="I2398">
        <f t="shared" si="142"/>
        <v>134</v>
      </c>
    </row>
    <row r="2399" spans="2:9" x14ac:dyDescent="0.25">
      <c r="B2399">
        <f>IF('Input and Summary Results'!D1981=0,FALSE,'Input and Summary Results'!$B1981)</f>
        <v>134</v>
      </c>
      <c r="C2399">
        <f>IF(OR(B2399=0,'Input and Summary Results'!D1981=0,'Input and Summary Results'!D1981=""),FALSE,'Input and Summary Results'!$D1981)</f>
        <v>0.59803307000000006</v>
      </c>
      <c r="D2399">
        <f>IF(OR(B2399=0,'Input and Summary Results'!E1981=0),FALSE,'Input and Summary Results'!$E1981)</f>
        <v>3.6367289999999997E-2</v>
      </c>
      <c r="E2399">
        <f t="shared" si="140"/>
        <v>-0.22327479975504833</v>
      </c>
      <c r="F2399">
        <f t="shared" si="141"/>
        <v>2.639219242507776E-2</v>
      </c>
      <c r="G2399">
        <f>IF('Input and Summary Results'!$J$4="yes",IF(C2399=FALSE,FALSE,IF('Data Transformation'!E2399&lt;$R$10,E2399,$R$10)),IF(C2399=FALSE,FALSE,IF(C2399&lt;$R$10,C2399,$R$10)))</f>
        <v>0.59803307000000006</v>
      </c>
      <c r="H2399">
        <f>IF('Input and Summary Results'!$J$4="yes",'Data Transformation'!F2399,'Data Transformation'!D2399)</f>
        <v>3.6367289999999997E-2</v>
      </c>
      <c r="I2399">
        <f t="shared" si="142"/>
        <v>134</v>
      </c>
    </row>
    <row r="2400" spans="2:9" x14ac:dyDescent="0.25">
      <c r="B2400">
        <f>IF('Input and Summary Results'!D1982=0,FALSE,'Input and Summary Results'!$B1982)</f>
        <v>134</v>
      </c>
      <c r="C2400">
        <f>IF(OR(B2400=0,'Input and Summary Results'!D1982=0,'Input and Summary Results'!D1982=""),FALSE,'Input and Summary Results'!$D1982)</f>
        <v>0.61526210000000003</v>
      </c>
      <c r="D2400">
        <f>IF(OR(B2400=0,'Input and Summary Results'!E1982=0),FALSE,'Input and Summary Results'!$E1982)</f>
        <v>3.5038229999999997E-2</v>
      </c>
      <c r="E2400">
        <f t="shared" si="140"/>
        <v>-0.21093983652551329</v>
      </c>
      <c r="F2400">
        <f t="shared" si="141"/>
        <v>2.4715632280941729E-2</v>
      </c>
      <c r="G2400">
        <f>IF('Input and Summary Results'!$J$4="yes",IF(C2400=FALSE,FALSE,IF('Data Transformation'!E2400&lt;$R$10,E2400,$R$10)),IF(C2400=FALSE,FALSE,IF(C2400&lt;$R$10,C2400,$R$10)))</f>
        <v>0.61526210000000003</v>
      </c>
      <c r="H2400">
        <f>IF('Input and Summary Results'!$J$4="yes",'Data Transformation'!F2400,'Data Transformation'!D2400)</f>
        <v>3.5038229999999997E-2</v>
      </c>
      <c r="I2400">
        <f t="shared" si="142"/>
        <v>134</v>
      </c>
    </row>
    <row r="2401" spans="2:9" x14ac:dyDescent="0.25">
      <c r="B2401">
        <f>IF('Input and Summary Results'!D1983=0,FALSE,'Input and Summary Results'!$B1983)</f>
        <v>134</v>
      </c>
      <c r="C2401">
        <f>IF(OR(B2401=0,'Input and Summary Results'!D1983=0,'Input and Summary Results'!D1983=""),FALSE,'Input and Summary Results'!$D1983)</f>
        <v>0.64311399999999996</v>
      </c>
      <c r="D2401">
        <f>IF(OR(B2401=0,'Input and Summary Results'!E1983=0),FALSE,'Input and Summary Results'!$E1983)</f>
        <v>4.203668E-2</v>
      </c>
      <c r="E2401">
        <f t="shared" si="140"/>
        <v>-0.19171203612308382</v>
      </c>
      <c r="F2401">
        <f t="shared" si="141"/>
        <v>2.8368095112219608E-2</v>
      </c>
      <c r="G2401">
        <f>IF('Input and Summary Results'!$J$4="yes",IF(C2401=FALSE,FALSE,IF('Data Transformation'!E2401&lt;$R$10,E2401,$R$10)),IF(C2401=FALSE,FALSE,IF(C2401&lt;$R$10,C2401,$R$10)))</f>
        <v>0.64311399999999996</v>
      </c>
      <c r="H2401">
        <f>IF('Input and Summary Results'!$J$4="yes",'Data Transformation'!F2401,'Data Transformation'!D2401)</f>
        <v>4.203668E-2</v>
      </c>
      <c r="I2401">
        <f t="shared" si="142"/>
        <v>134</v>
      </c>
    </row>
    <row r="2402" spans="2:9" x14ac:dyDescent="0.25">
      <c r="B2402">
        <f>IF('Input and Summary Results'!D1984=0,FALSE,'Input and Summary Results'!$B1984)</f>
        <v>134</v>
      </c>
      <c r="C2402">
        <f>IF(OR(B2402=0,'Input and Summary Results'!D1984=0,'Input and Summary Results'!D1984=""),FALSE,'Input and Summary Results'!$D1984)</f>
        <v>0.64352463999999998</v>
      </c>
      <c r="D2402">
        <f>IF(OR(B2402=0,'Input and Summary Results'!E1984=0),FALSE,'Input and Summary Results'!$E1984)</f>
        <v>3.1337509999999999E-2</v>
      </c>
      <c r="E2402">
        <f t="shared" si="140"/>
        <v>-0.19143481968241477</v>
      </c>
      <c r="F2402">
        <f t="shared" si="141"/>
        <v>2.1134356782360347E-2</v>
      </c>
      <c r="G2402">
        <f>IF('Input and Summary Results'!$J$4="yes",IF(C2402=FALSE,FALSE,IF('Data Transformation'!E2402&lt;$R$10,E2402,$R$10)),IF(C2402=FALSE,FALSE,IF(C2402&lt;$R$10,C2402,$R$10)))</f>
        <v>0.64352463999999998</v>
      </c>
      <c r="H2402">
        <f>IF('Input and Summary Results'!$J$4="yes",'Data Transformation'!F2402,'Data Transformation'!D2402)</f>
        <v>3.1337509999999999E-2</v>
      </c>
      <c r="I2402">
        <f t="shared" si="142"/>
        <v>134</v>
      </c>
    </row>
    <row r="2403" spans="2:9" x14ac:dyDescent="0.25">
      <c r="B2403">
        <f>IF('Input and Summary Results'!D1985=0,FALSE,'Input and Summary Results'!$B1985)</f>
        <v>134</v>
      </c>
      <c r="C2403">
        <f>IF(OR(B2403=0,'Input and Summary Results'!D1985=0,'Input and Summary Results'!D1985=""),FALSE,'Input and Summary Results'!$D1985)</f>
        <v>0.64684891</v>
      </c>
      <c r="D2403">
        <f>IF(OR(B2403=0,'Input and Summary Results'!E1985=0),FALSE,'Input and Summary Results'!$E1985)</f>
        <v>4.5240589999999997E-2</v>
      </c>
      <c r="E2403">
        <f t="shared" si="140"/>
        <v>-0.18919714934072634</v>
      </c>
      <c r="F2403">
        <f t="shared" si="141"/>
        <v>3.0353944725670171E-2</v>
      </c>
      <c r="G2403">
        <f>IF('Input and Summary Results'!$J$4="yes",IF(C2403=FALSE,FALSE,IF('Data Transformation'!E2403&lt;$R$10,E2403,$R$10)),IF(C2403=FALSE,FALSE,IF(C2403&lt;$R$10,C2403,$R$10)))</f>
        <v>0.64684891</v>
      </c>
      <c r="H2403">
        <f>IF('Input and Summary Results'!$J$4="yes",'Data Transformation'!F2403,'Data Transformation'!D2403)</f>
        <v>4.5240589999999997E-2</v>
      </c>
      <c r="I2403">
        <f t="shared" si="142"/>
        <v>134</v>
      </c>
    </row>
    <row r="2404" spans="2:9" x14ac:dyDescent="0.25">
      <c r="B2404">
        <f>IF('Input and Summary Results'!D1986=0,FALSE,'Input and Summary Results'!$B1986)</f>
        <v>134</v>
      </c>
      <c r="C2404">
        <f>IF(OR(B2404=0,'Input and Summary Results'!D1986=0,'Input and Summary Results'!D1986=""),FALSE,'Input and Summary Results'!$D1986)</f>
        <v>0.65811324000000004</v>
      </c>
      <c r="D2404">
        <f>IF(OR(B2404=0,'Input and Summary Results'!E1986=0),FALSE,'Input and Summary Results'!$E1986)</f>
        <v>2.379272E-2</v>
      </c>
      <c r="E2404">
        <f t="shared" si="140"/>
        <v>-0.18169937192436231</v>
      </c>
      <c r="F2404">
        <f t="shared" si="141"/>
        <v>1.569037036847944E-2</v>
      </c>
      <c r="G2404">
        <f>IF('Input and Summary Results'!$J$4="yes",IF(C2404=FALSE,FALSE,IF('Data Transformation'!E2404&lt;$R$10,E2404,$R$10)),IF(C2404=FALSE,FALSE,IF(C2404&lt;$R$10,C2404,$R$10)))</f>
        <v>0.65811324000000004</v>
      </c>
      <c r="H2404">
        <f>IF('Input and Summary Results'!$J$4="yes",'Data Transformation'!F2404,'Data Transformation'!D2404)</f>
        <v>2.379272E-2</v>
      </c>
      <c r="I2404">
        <f t="shared" si="142"/>
        <v>134</v>
      </c>
    </row>
    <row r="2405" spans="2:9" x14ac:dyDescent="0.25">
      <c r="B2405">
        <f>IF('Input and Summary Results'!D1987=0,FALSE,'Input and Summary Results'!$B1987)</f>
        <v>134</v>
      </c>
      <c r="C2405">
        <f>IF(OR(B2405=0,'Input and Summary Results'!D1987=0,'Input and Summary Results'!D1987=""),FALSE,'Input and Summary Results'!$D1987)</f>
        <v>0.67874559000000001</v>
      </c>
      <c r="D2405">
        <f>IF(OR(B2405=0,'Input and Summary Results'!E1987=0),FALSE,'Input and Summary Results'!$E1987)</f>
        <v>2.3924620000000001E-2</v>
      </c>
      <c r="E2405">
        <f t="shared" si="140"/>
        <v>-0.1682929791266872</v>
      </c>
      <c r="F2405">
        <f t="shared" si="141"/>
        <v>1.5297756969588561E-2</v>
      </c>
      <c r="G2405">
        <f>IF('Input and Summary Results'!$J$4="yes",IF(C2405=FALSE,FALSE,IF('Data Transformation'!E2405&lt;$R$10,E2405,$R$10)),IF(C2405=FALSE,FALSE,IF(C2405&lt;$R$10,C2405,$R$10)))</f>
        <v>0.67874559000000001</v>
      </c>
      <c r="H2405">
        <f>IF('Input and Summary Results'!$J$4="yes",'Data Transformation'!F2405,'Data Transformation'!D2405)</f>
        <v>2.3924620000000001E-2</v>
      </c>
      <c r="I2405">
        <f t="shared" si="142"/>
        <v>134</v>
      </c>
    </row>
    <row r="2406" spans="2:9" x14ac:dyDescent="0.25">
      <c r="B2406">
        <f>IF('Input and Summary Results'!D1988=0,FALSE,'Input and Summary Results'!$B1988)</f>
        <v>134</v>
      </c>
      <c r="C2406">
        <f>IF(OR(B2406=0,'Input and Summary Results'!D1988=0,'Input and Summary Results'!D1988=""),FALSE,'Input and Summary Results'!$D1988)</f>
        <v>0.73109376000000004</v>
      </c>
      <c r="D2406">
        <f>IF(OR(B2406=0,'Input and Summary Results'!E1988=0),FALSE,'Input and Summary Results'!$E1988)</f>
        <v>3.2402779999999999E-2</v>
      </c>
      <c r="E2406">
        <f t="shared" si="140"/>
        <v>-0.1360269228513678</v>
      </c>
      <c r="F2406">
        <f t="shared" si="141"/>
        <v>1.9235298246834988E-2</v>
      </c>
      <c r="G2406">
        <f>IF('Input and Summary Results'!$J$4="yes",IF(C2406=FALSE,FALSE,IF('Data Transformation'!E2406&lt;$R$10,E2406,$R$10)),IF(C2406=FALSE,FALSE,IF(C2406&lt;$R$10,C2406,$R$10)))</f>
        <v>0.73109376000000004</v>
      </c>
      <c r="H2406">
        <f>IF('Input and Summary Results'!$J$4="yes",'Data Transformation'!F2406,'Data Transformation'!D2406)</f>
        <v>3.2402779999999999E-2</v>
      </c>
      <c r="I2406">
        <f t="shared" si="142"/>
        <v>134</v>
      </c>
    </row>
    <row r="2407" spans="2:9" x14ac:dyDescent="0.25">
      <c r="B2407">
        <f>IF('Input and Summary Results'!D1989=0,FALSE,'Input and Summary Results'!$B1989)</f>
        <v>134</v>
      </c>
      <c r="C2407">
        <f>IF(OR(B2407=0,'Input and Summary Results'!D1989=0,'Input and Summary Results'!D1989=""),FALSE,'Input and Summary Results'!$D1989)</f>
        <v>0.73671229999999999</v>
      </c>
      <c r="D2407">
        <f>IF(OR(B2407=0,'Input and Summary Results'!E1989=0),FALSE,'Input and Summary Results'!$E1989)</f>
        <v>3.2137289999999999E-2</v>
      </c>
      <c r="E2407">
        <f t="shared" si="140"/>
        <v>-0.13270207919149274</v>
      </c>
      <c r="F2407">
        <f t="shared" si="141"/>
        <v>1.8932198987311601E-2</v>
      </c>
      <c r="G2407">
        <f>IF('Input and Summary Results'!$J$4="yes",IF(C2407=FALSE,FALSE,IF('Data Transformation'!E2407&lt;$R$10,E2407,$R$10)),IF(C2407=FALSE,FALSE,IF(C2407&lt;$R$10,C2407,$R$10)))</f>
        <v>0.73671229999999999</v>
      </c>
      <c r="H2407">
        <f>IF('Input and Summary Results'!$J$4="yes",'Data Transformation'!F2407,'Data Transformation'!D2407)</f>
        <v>3.2137289999999999E-2</v>
      </c>
      <c r="I2407">
        <f t="shared" si="142"/>
        <v>134</v>
      </c>
    </row>
    <row r="2408" spans="2:9" x14ac:dyDescent="0.25">
      <c r="B2408">
        <f>IF('Input and Summary Results'!D1990=0,FALSE,'Input and Summary Results'!$B1990)</f>
        <v>134</v>
      </c>
      <c r="C2408">
        <f>IF(OR(B2408=0,'Input and Summary Results'!D1990=0,'Input and Summary Results'!D1990=""),FALSE,'Input and Summary Results'!$D1990)</f>
        <v>0.76039774000000004</v>
      </c>
      <c r="D2408">
        <f>IF(OR(B2408=0,'Input and Summary Results'!E1990=0),FALSE,'Input and Summary Results'!$E1990)</f>
        <v>6.6922209999999996E-2</v>
      </c>
      <c r="E2408">
        <f t="shared" si="140"/>
        <v>-0.11895918258380075</v>
      </c>
      <c r="F2408">
        <f t="shared" si="141"/>
        <v>3.8196114496605413E-2</v>
      </c>
      <c r="G2408">
        <f>IF('Input and Summary Results'!$J$4="yes",IF(C2408=FALSE,FALSE,IF('Data Transformation'!E2408&lt;$R$10,E2408,$R$10)),IF(C2408=FALSE,FALSE,IF(C2408&lt;$R$10,C2408,$R$10)))</f>
        <v>0.76039774000000004</v>
      </c>
      <c r="H2408">
        <f>IF('Input and Summary Results'!$J$4="yes",'Data Transformation'!F2408,'Data Transformation'!D2408)</f>
        <v>6.6922209999999996E-2</v>
      </c>
      <c r="I2408">
        <f t="shared" si="142"/>
        <v>134</v>
      </c>
    </row>
    <row r="2409" spans="2:9" x14ac:dyDescent="0.25">
      <c r="B2409">
        <f>IF('Input and Summary Results'!D1991=0,FALSE,'Input and Summary Results'!$B1991)</f>
        <v>134</v>
      </c>
      <c r="C2409">
        <f>IF(OR(B2409=0,'Input and Summary Results'!D1991=0,'Input and Summary Results'!D1991=""),FALSE,'Input and Summary Results'!$D1991)</f>
        <v>0.77967556999999998</v>
      </c>
      <c r="D2409">
        <f>IF(OR(B2409=0,'Input and Summary Results'!E1991=0),FALSE,'Input and Summary Results'!$E1991)</f>
        <v>4.767503E-2</v>
      </c>
      <c r="E2409">
        <f t="shared" si="140"/>
        <v>-0.10808607355207438</v>
      </c>
      <c r="F2409">
        <f t="shared" si="141"/>
        <v>2.6537913737633208E-2</v>
      </c>
      <c r="G2409">
        <f>IF('Input and Summary Results'!$J$4="yes",IF(C2409=FALSE,FALSE,IF('Data Transformation'!E2409&lt;$R$10,E2409,$R$10)),IF(C2409=FALSE,FALSE,IF(C2409&lt;$R$10,C2409,$R$10)))</f>
        <v>0.77967556999999998</v>
      </c>
      <c r="H2409">
        <f>IF('Input and Summary Results'!$J$4="yes",'Data Transformation'!F2409,'Data Transformation'!D2409)</f>
        <v>4.767503E-2</v>
      </c>
      <c r="I2409">
        <f t="shared" si="142"/>
        <v>134</v>
      </c>
    </row>
    <row r="2410" spans="2:9" x14ac:dyDescent="0.25">
      <c r="B2410">
        <f>IF('Input and Summary Results'!D1992=0,FALSE,'Input and Summary Results'!$B1992)</f>
        <v>134</v>
      </c>
      <c r="C2410">
        <f>IF(OR(B2410=0,'Input and Summary Results'!D1992=0,'Input and Summary Results'!D1992=""),FALSE,'Input and Summary Results'!$D1992)</f>
        <v>0.85353871000000003</v>
      </c>
      <c r="D2410">
        <f>IF(OR(B2410=0,'Input and Summary Results'!E1992=0),FALSE,'Input and Summary Results'!$E1992)</f>
        <v>5.0292049999999998E-2</v>
      </c>
      <c r="E2410">
        <f t="shared" ref="E2410:E2473" si="143">IF(C2410=FALSE,FALSE,LOG10(C2410))</f>
        <v>-6.8776777820287793E-2</v>
      </c>
      <c r="F2410">
        <f t="shared" ref="F2410:F2473" si="144">IF(D2410=FALSE, FALSE,0.434*D2410/C2410)</f>
        <v>2.557206772730905E-2</v>
      </c>
      <c r="G2410">
        <f>IF('Input and Summary Results'!$J$4="yes",IF(C2410=FALSE,FALSE,IF('Data Transformation'!E2410&lt;$R$10,E2410,$R$10)),IF(C2410=FALSE,FALSE,IF(C2410&lt;$R$10,C2410,$R$10)))</f>
        <v>0.85353871000000003</v>
      </c>
      <c r="H2410">
        <f>IF('Input and Summary Results'!$J$4="yes",'Data Transformation'!F2410,'Data Transformation'!D2410)</f>
        <v>5.0292049999999998E-2</v>
      </c>
      <c r="I2410">
        <f t="shared" si="142"/>
        <v>134</v>
      </c>
    </row>
    <row r="2411" spans="2:9" x14ac:dyDescent="0.25">
      <c r="B2411">
        <f>IF('Input and Summary Results'!D1993=0,FALSE,'Input and Summary Results'!$B1993)</f>
        <v>134</v>
      </c>
      <c r="C2411">
        <f>IF(OR(B2411=0,'Input and Summary Results'!D1993=0,'Input and Summary Results'!D1993=""),FALSE,'Input and Summary Results'!$D1993)</f>
        <v>0.87407365999999997</v>
      </c>
      <c r="D2411">
        <f>IF(OR(B2411=0,'Input and Summary Results'!E1993=0),FALSE,'Input and Summary Results'!$E1993)</f>
        <v>4.1996529999999997E-2</v>
      </c>
      <c r="E2411">
        <f t="shared" si="143"/>
        <v>-5.8451966926739124E-2</v>
      </c>
      <c r="F2411">
        <f t="shared" si="144"/>
        <v>2.0852354731751094E-2</v>
      </c>
      <c r="G2411">
        <f>IF('Input and Summary Results'!$J$4="yes",IF(C2411=FALSE,FALSE,IF('Data Transformation'!E2411&lt;$R$10,E2411,$R$10)),IF(C2411=FALSE,FALSE,IF(C2411&lt;$R$10,C2411,$R$10)))</f>
        <v>0.87407365999999997</v>
      </c>
      <c r="H2411">
        <f>IF('Input and Summary Results'!$J$4="yes",'Data Transformation'!F2411,'Data Transformation'!D2411)</f>
        <v>4.1996529999999997E-2</v>
      </c>
      <c r="I2411">
        <f t="shared" si="142"/>
        <v>134</v>
      </c>
    </row>
    <row r="2412" spans="2:9" x14ac:dyDescent="0.25">
      <c r="B2412">
        <f>IF('Input and Summary Results'!D1994=0,FALSE,'Input and Summary Results'!$B1994)</f>
        <v>135</v>
      </c>
      <c r="C2412">
        <f>IF(OR(B2412=0,'Input and Summary Results'!D1994=0,'Input and Summary Results'!D1994=""),FALSE,'Input and Summary Results'!$D1994)</f>
        <v>7.8039979999999995E-2</v>
      </c>
      <c r="D2412">
        <f>IF(OR(B2412=0,'Input and Summary Results'!E1994=0),FALSE,'Input and Summary Results'!$E1994)</f>
        <v>2.7831970000000001E-2</v>
      </c>
      <c r="E2412">
        <f t="shared" si="143"/>
        <v>-1.1076828505780161</v>
      </c>
      <c r="F2412">
        <f t="shared" si="144"/>
        <v>0.15478060066135332</v>
      </c>
      <c r="G2412">
        <f>IF('Input and Summary Results'!$J$4="yes",IF(C2412=FALSE,FALSE,IF('Data Transformation'!E2412&lt;$R$10,E2412,$R$10)),IF(C2412=FALSE,FALSE,IF(C2412&lt;$R$10,C2412,$R$10)))</f>
        <v>7.8039979999999995E-2</v>
      </c>
      <c r="H2412">
        <f>IF('Input and Summary Results'!$J$4="yes",'Data Transformation'!F2412,'Data Transformation'!D2412)</f>
        <v>2.7831970000000001E-2</v>
      </c>
      <c r="I2412">
        <f t="shared" si="142"/>
        <v>135</v>
      </c>
    </row>
    <row r="2413" spans="2:9" x14ac:dyDescent="0.25">
      <c r="B2413">
        <f>IF('Input and Summary Results'!D1995=0,FALSE,'Input and Summary Results'!$B1995)</f>
        <v>135</v>
      </c>
      <c r="C2413">
        <f>IF(OR(B2413=0,'Input and Summary Results'!D1995=0,'Input and Summary Results'!D1995=""),FALSE,'Input and Summary Results'!$D1995)</f>
        <v>8.7741970000000002E-2</v>
      </c>
      <c r="D2413">
        <f>IF(OR(B2413=0,'Input and Summary Results'!E1995=0),FALSE,'Input and Summary Results'!$E1995)</f>
        <v>2.7296500000000001E-2</v>
      </c>
      <c r="E2413">
        <f t="shared" si="143"/>
        <v>-1.0567926189563224</v>
      </c>
      <c r="F2413">
        <f t="shared" si="144"/>
        <v>0.13501726710717801</v>
      </c>
      <c r="G2413">
        <f>IF('Input and Summary Results'!$J$4="yes",IF(C2413=FALSE,FALSE,IF('Data Transformation'!E2413&lt;$R$10,E2413,$R$10)),IF(C2413=FALSE,FALSE,IF(C2413&lt;$R$10,C2413,$R$10)))</f>
        <v>8.7741970000000002E-2</v>
      </c>
      <c r="H2413">
        <f>IF('Input and Summary Results'!$J$4="yes",'Data Transformation'!F2413,'Data Transformation'!D2413)</f>
        <v>2.7296500000000001E-2</v>
      </c>
      <c r="I2413">
        <f t="shared" si="142"/>
        <v>135</v>
      </c>
    </row>
    <row r="2414" spans="2:9" x14ac:dyDescent="0.25">
      <c r="B2414">
        <f>IF('Input and Summary Results'!D1996=0,FALSE,'Input and Summary Results'!$B1996)</f>
        <v>135</v>
      </c>
      <c r="C2414">
        <f>IF(OR(B2414=0,'Input and Summary Results'!D1996=0,'Input and Summary Results'!D1996=""),FALSE,'Input and Summary Results'!$D1996)</f>
        <v>0.10730515</v>
      </c>
      <c r="D2414">
        <f>IF(OR(B2414=0,'Input and Summary Results'!E1996=0),FALSE,'Input and Summary Results'!$E1996)</f>
        <v>2.698733E-2</v>
      </c>
      <c r="E2414">
        <f t="shared" si="143"/>
        <v>-0.96937943401812265</v>
      </c>
      <c r="F2414">
        <f t="shared" si="144"/>
        <v>0.1091513428759011</v>
      </c>
      <c r="G2414">
        <f>IF('Input and Summary Results'!$J$4="yes",IF(C2414=FALSE,FALSE,IF('Data Transformation'!E2414&lt;$R$10,E2414,$R$10)),IF(C2414=FALSE,FALSE,IF(C2414&lt;$R$10,C2414,$R$10)))</f>
        <v>0.10730515</v>
      </c>
      <c r="H2414">
        <f>IF('Input and Summary Results'!$J$4="yes",'Data Transformation'!F2414,'Data Transformation'!D2414)</f>
        <v>2.698733E-2</v>
      </c>
      <c r="I2414">
        <f t="shared" si="142"/>
        <v>135</v>
      </c>
    </row>
    <row r="2415" spans="2:9" x14ac:dyDescent="0.25">
      <c r="B2415">
        <f>IF('Input and Summary Results'!D1997=0,FALSE,'Input and Summary Results'!$B1997)</f>
        <v>135</v>
      </c>
      <c r="C2415">
        <f>IF(OR(B2415=0,'Input and Summary Results'!D1997=0,'Input and Summary Results'!D1997=""),FALSE,'Input and Summary Results'!$D1997)</f>
        <v>0.1184878</v>
      </c>
      <c r="D2415">
        <f>IF(OR(B2415=0,'Input and Summary Results'!E1997=0),FALSE,'Input and Summary Results'!$E1997)</f>
        <v>3.4655409999999998E-2</v>
      </c>
      <c r="E2415">
        <f t="shared" si="143"/>
        <v>-0.92632636413018288</v>
      </c>
      <c r="F2415">
        <f t="shared" si="144"/>
        <v>0.12693667989447013</v>
      </c>
      <c r="G2415">
        <f>IF('Input and Summary Results'!$J$4="yes",IF(C2415=FALSE,FALSE,IF('Data Transformation'!E2415&lt;$R$10,E2415,$R$10)),IF(C2415=FALSE,FALSE,IF(C2415&lt;$R$10,C2415,$R$10)))</f>
        <v>0.1184878</v>
      </c>
      <c r="H2415">
        <f>IF('Input and Summary Results'!$J$4="yes",'Data Transformation'!F2415,'Data Transformation'!D2415)</f>
        <v>3.4655409999999998E-2</v>
      </c>
      <c r="I2415">
        <f t="shared" si="142"/>
        <v>135</v>
      </c>
    </row>
    <row r="2416" spans="2:9" x14ac:dyDescent="0.25">
      <c r="B2416">
        <f>IF('Input and Summary Results'!D1998=0,FALSE,'Input and Summary Results'!$B1998)</f>
        <v>135</v>
      </c>
      <c r="C2416">
        <f>IF(OR(B2416=0,'Input and Summary Results'!D1998=0,'Input and Summary Results'!D1998=""),FALSE,'Input and Summary Results'!$D1998)</f>
        <v>0.13999497999999999</v>
      </c>
      <c r="D2416">
        <f>IF(OR(B2416=0,'Input and Summary Results'!E1998=0),FALSE,'Input and Summary Results'!$E1998)</f>
        <v>3.8964650000000003E-2</v>
      </c>
      <c r="E2416">
        <f t="shared" si="143"/>
        <v>-0.85388753716024213</v>
      </c>
      <c r="F2416">
        <f t="shared" si="144"/>
        <v>0.12079474635447643</v>
      </c>
      <c r="G2416">
        <f>IF('Input and Summary Results'!$J$4="yes",IF(C2416=FALSE,FALSE,IF('Data Transformation'!E2416&lt;$R$10,E2416,$R$10)),IF(C2416=FALSE,FALSE,IF(C2416&lt;$R$10,C2416,$R$10)))</f>
        <v>0.13999497999999999</v>
      </c>
      <c r="H2416">
        <f>IF('Input and Summary Results'!$J$4="yes",'Data Transformation'!F2416,'Data Transformation'!D2416)</f>
        <v>3.8964650000000003E-2</v>
      </c>
      <c r="I2416">
        <f t="shared" si="142"/>
        <v>135</v>
      </c>
    </row>
    <row r="2417" spans="2:9" x14ac:dyDescent="0.25">
      <c r="B2417">
        <f>IF('Input and Summary Results'!D1999=0,FALSE,'Input and Summary Results'!$B1999)</f>
        <v>135</v>
      </c>
      <c r="C2417">
        <f>IF(OR(B2417=0,'Input and Summary Results'!D1999=0,'Input and Summary Results'!D1999=""),FALSE,'Input and Summary Results'!$D1999)</f>
        <v>0.14663525999999999</v>
      </c>
      <c r="D2417">
        <f>IF(OR(B2417=0,'Input and Summary Results'!E1999=0),FALSE,'Input and Summary Results'!$E1999)</f>
        <v>2.204652E-2</v>
      </c>
      <c r="E2417">
        <f t="shared" si="143"/>
        <v>-0.83376158643315146</v>
      </c>
      <c r="F2417">
        <f t="shared" si="144"/>
        <v>6.525162965578675E-2</v>
      </c>
      <c r="G2417">
        <f>IF('Input and Summary Results'!$J$4="yes",IF(C2417=FALSE,FALSE,IF('Data Transformation'!E2417&lt;$R$10,E2417,$R$10)),IF(C2417=FALSE,FALSE,IF(C2417&lt;$R$10,C2417,$R$10)))</f>
        <v>0.14663525999999999</v>
      </c>
      <c r="H2417">
        <f>IF('Input and Summary Results'!$J$4="yes",'Data Transformation'!F2417,'Data Transformation'!D2417)</f>
        <v>2.204652E-2</v>
      </c>
      <c r="I2417">
        <f t="shared" si="142"/>
        <v>135</v>
      </c>
    </row>
    <row r="2418" spans="2:9" x14ac:dyDescent="0.25">
      <c r="B2418">
        <f>IF('Input and Summary Results'!D2000=0,FALSE,'Input and Summary Results'!$B2000)</f>
        <v>135</v>
      </c>
      <c r="C2418">
        <f>IF(OR(B2418=0,'Input and Summary Results'!D2000=0,'Input and Summary Results'!D2000=""),FALSE,'Input and Summary Results'!$D2000)</f>
        <v>0.17458029</v>
      </c>
      <c r="D2418">
        <f>IF(OR(B2418=0,'Input and Summary Results'!E2000=0),FALSE,'Input and Summary Results'!$E2000)</f>
        <v>3.9814059999999998E-2</v>
      </c>
      <c r="E2418">
        <f t="shared" si="143"/>
        <v>-0.75800478942441341</v>
      </c>
      <c r="F2418">
        <f t="shared" si="144"/>
        <v>9.8976247776882492E-2</v>
      </c>
      <c r="G2418">
        <f>IF('Input and Summary Results'!$J$4="yes",IF(C2418=FALSE,FALSE,IF('Data Transformation'!E2418&lt;$R$10,E2418,$R$10)),IF(C2418=FALSE,FALSE,IF(C2418&lt;$R$10,C2418,$R$10)))</f>
        <v>0.17458029</v>
      </c>
      <c r="H2418">
        <f>IF('Input and Summary Results'!$J$4="yes",'Data Transformation'!F2418,'Data Transformation'!D2418)</f>
        <v>3.9814059999999998E-2</v>
      </c>
      <c r="I2418">
        <f t="shared" si="142"/>
        <v>135</v>
      </c>
    </row>
    <row r="2419" spans="2:9" x14ac:dyDescent="0.25">
      <c r="B2419">
        <f>IF('Input and Summary Results'!D2001=0,FALSE,'Input and Summary Results'!$B2001)</f>
        <v>135</v>
      </c>
      <c r="C2419">
        <f>IF(OR(B2419=0,'Input and Summary Results'!D2001=0,'Input and Summary Results'!D2001=""),FALSE,'Input and Summary Results'!$D2001)</f>
        <v>0.31112575999999997</v>
      </c>
      <c r="D2419">
        <f>IF(OR(B2419=0,'Input and Summary Results'!E2001=0),FALSE,'Input and Summary Results'!$E2001)</f>
        <v>3.413762E-2</v>
      </c>
      <c r="E2419">
        <f t="shared" si="143"/>
        <v>-0.5070640295126293</v>
      </c>
      <c r="F2419">
        <f t="shared" si="144"/>
        <v>4.7619737690636744E-2</v>
      </c>
      <c r="G2419">
        <f>IF('Input and Summary Results'!$J$4="yes",IF(C2419=FALSE,FALSE,IF('Data Transformation'!E2419&lt;$R$10,E2419,$R$10)),IF(C2419=FALSE,FALSE,IF(C2419&lt;$R$10,C2419,$R$10)))</f>
        <v>0.31112575999999997</v>
      </c>
      <c r="H2419">
        <f>IF('Input and Summary Results'!$J$4="yes",'Data Transformation'!F2419,'Data Transformation'!D2419)</f>
        <v>3.413762E-2</v>
      </c>
      <c r="I2419">
        <f t="shared" si="142"/>
        <v>135</v>
      </c>
    </row>
    <row r="2420" spans="2:9" x14ac:dyDescent="0.25">
      <c r="B2420">
        <f>IF('Input and Summary Results'!D2002=0,FALSE,'Input and Summary Results'!$B2002)</f>
        <v>135</v>
      </c>
      <c r="C2420">
        <f>IF(OR(B2420=0,'Input and Summary Results'!D2002=0,'Input and Summary Results'!D2002=""),FALSE,'Input and Summary Results'!$D2002)</f>
        <v>0.50464215999999995</v>
      </c>
      <c r="D2420">
        <f>IF(OR(B2420=0,'Input and Summary Results'!E2002=0),FALSE,'Input and Summary Results'!$E2002)</f>
        <v>4.0015530000000001E-2</v>
      </c>
      <c r="E2420">
        <f t="shared" si="143"/>
        <v>-0.2970164694536141</v>
      </c>
      <c r="F2420">
        <f t="shared" si="144"/>
        <v>3.4413969732532856E-2</v>
      </c>
      <c r="G2420">
        <f>IF('Input and Summary Results'!$J$4="yes",IF(C2420=FALSE,FALSE,IF('Data Transformation'!E2420&lt;$R$10,E2420,$R$10)),IF(C2420=FALSE,FALSE,IF(C2420&lt;$R$10,C2420,$R$10)))</f>
        <v>0.50464215999999995</v>
      </c>
      <c r="H2420">
        <f>IF('Input and Summary Results'!$J$4="yes",'Data Transformation'!F2420,'Data Transformation'!D2420)</f>
        <v>4.0015530000000001E-2</v>
      </c>
      <c r="I2420">
        <f t="shared" si="142"/>
        <v>135</v>
      </c>
    </row>
    <row r="2421" spans="2:9" x14ac:dyDescent="0.25">
      <c r="B2421">
        <f>IF('Input and Summary Results'!D2003=0,FALSE,'Input and Summary Results'!$B2003)</f>
        <v>135</v>
      </c>
      <c r="C2421">
        <f>IF(OR(B2421=0,'Input and Summary Results'!D2003=0,'Input and Summary Results'!D2003=""),FALSE,'Input and Summary Results'!$D2003)</f>
        <v>0.57660314999999995</v>
      </c>
      <c r="D2421">
        <f>IF(OR(B2421=0,'Input and Summary Results'!E2003=0),FALSE,'Input and Summary Results'!$E2003)</f>
        <v>3.6791839999999999E-2</v>
      </c>
      <c r="E2421">
        <f t="shared" si="143"/>
        <v>-0.23912298937777773</v>
      </c>
      <c r="F2421">
        <f t="shared" si="144"/>
        <v>2.7692631509210454E-2</v>
      </c>
      <c r="G2421">
        <f>IF('Input and Summary Results'!$J$4="yes",IF(C2421=FALSE,FALSE,IF('Data Transformation'!E2421&lt;$R$10,E2421,$R$10)),IF(C2421=FALSE,FALSE,IF(C2421&lt;$R$10,C2421,$R$10)))</f>
        <v>0.57660314999999995</v>
      </c>
      <c r="H2421">
        <f>IF('Input and Summary Results'!$J$4="yes",'Data Transformation'!F2421,'Data Transformation'!D2421)</f>
        <v>3.6791839999999999E-2</v>
      </c>
      <c r="I2421">
        <f t="shared" si="142"/>
        <v>135</v>
      </c>
    </row>
    <row r="2422" spans="2:9" x14ac:dyDescent="0.25">
      <c r="B2422">
        <f>IF('Input and Summary Results'!D2004=0,FALSE,'Input and Summary Results'!$B2004)</f>
        <v>135</v>
      </c>
      <c r="C2422">
        <f>IF(OR(B2422=0,'Input and Summary Results'!D2004=0,'Input and Summary Results'!D2004=""),FALSE,'Input and Summary Results'!$D2004)</f>
        <v>0.59584119000000002</v>
      </c>
      <c r="D2422">
        <f>IF(OR(B2422=0,'Input and Summary Results'!E2004=0),FALSE,'Input and Summary Results'!$E2004)</f>
        <v>2.940183E-2</v>
      </c>
      <c r="E2422">
        <f t="shared" si="143"/>
        <v>-0.22486947767118703</v>
      </c>
      <c r="F2422">
        <f t="shared" si="144"/>
        <v>2.1415763854794934E-2</v>
      </c>
      <c r="G2422">
        <f>IF('Input and Summary Results'!$J$4="yes",IF(C2422=FALSE,FALSE,IF('Data Transformation'!E2422&lt;$R$10,E2422,$R$10)),IF(C2422=FALSE,FALSE,IF(C2422&lt;$R$10,C2422,$R$10)))</f>
        <v>0.59584119000000002</v>
      </c>
      <c r="H2422">
        <f>IF('Input and Summary Results'!$J$4="yes",'Data Transformation'!F2422,'Data Transformation'!D2422)</f>
        <v>2.940183E-2</v>
      </c>
      <c r="I2422">
        <f t="shared" si="142"/>
        <v>135</v>
      </c>
    </row>
    <row r="2423" spans="2:9" x14ac:dyDescent="0.25">
      <c r="B2423">
        <f>IF('Input and Summary Results'!D2005=0,FALSE,'Input and Summary Results'!$B2005)</f>
        <v>135</v>
      </c>
      <c r="C2423">
        <f>IF(OR(B2423=0,'Input and Summary Results'!D2005=0,'Input and Summary Results'!D2005=""),FALSE,'Input and Summary Results'!$D2005)</f>
        <v>0.67439141000000002</v>
      </c>
      <c r="D2423">
        <f>IF(OR(B2423=0,'Input and Summary Results'!E2005=0),FALSE,'Input and Summary Results'!$E2005)</f>
        <v>4.4786640000000003E-2</v>
      </c>
      <c r="E2423">
        <f t="shared" si="143"/>
        <v>-0.17108797013503185</v>
      </c>
      <c r="F2423">
        <f t="shared" si="144"/>
        <v>2.8822137221469056E-2</v>
      </c>
      <c r="G2423">
        <f>IF('Input and Summary Results'!$J$4="yes",IF(C2423=FALSE,FALSE,IF('Data Transformation'!E2423&lt;$R$10,E2423,$R$10)),IF(C2423=FALSE,FALSE,IF(C2423&lt;$R$10,C2423,$R$10)))</f>
        <v>0.67439141000000002</v>
      </c>
      <c r="H2423">
        <f>IF('Input and Summary Results'!$J$4="yes",'Data Transformation'!F2423,'Data Transformation'!D2423)</f>
        <v>4.4786640000000003E-2</v>
      </c>
      <c r="I2423">
        <f t="shared" si="142"/>
        <v>135</v>
      </c>
    </row>
    <row r="2424" spans="2:9" x14ac:dyDescent="0.25">
      <c r="B2424">
        <f>IF('Input and Summary Results'!D2006=0,FALSE,'Input and Summary Results'!$B2006)</f>
        <v>135</v>
      </c>
      <c r="C2424">
        <f>IF(OR(B2424=0,'Input and Summary Results'!D2006=0,'Input and Summary Results'!D2006=""),FALSE,'Input and Summary Results'!$D2006)</f>
        <v>0.68398875000000003</v>
      </c>
      <c r="D2424">
        <f>IF(OR(B2424=0,'Input and Summary Results'!E2006=0),FALSE,'Input and Summary Results'!$E2006)</f>
        <v>2.659021E-2</v>
      </c>
      <c r="E2424">
        <f t="shared" si="143"/>
        <v>-0.16495104133997326</v>
      </c>
      <c r="F2424">
        <f t="shared" si="144"/>
        <v>1.6871843491577894E-2</v>
      </c>
      <c r="G2424">
        <f>IF('Input and Summary Results'!$J$4="yes",IF(C2424=FALSE,FALSE,IF('Data Transformation'!E2424&lt;$R$10,E2424,$R$10)),IF(C2424=FALSE,FALSE,IF(C2424&lt;$R$10,C2424,$R$10)))</f>
        <v>0.68398875000000003</v>
      </c>
      <c r="H2424">
        <f>IF('Input and Summary Results'!$J$4="yes",'Data Transformation'!F2424,'Data Transformation'!D2424)</f>
        <v>2.659021E-2</v>
      </c>
      <c r="I2424">
        <f t="shared" si="142"/>
        <v>135</v>
      </c>
    </row>
    <row r="2425" spans="2:9" x14ac:dyDescent="0.25">
      <c r="B2425">
        <f>IF('Input and Summary Results'!D2007=0,FALSE,'Input and Summary Results'!$B2007)</f>
        <v>135</v>
      </c>
      <c r="C2425">
        <f>IF(OR(B2425=0,'Input and Summary Results'!D2007=0,'Input and Summary Results'!D2007=""),FALSE,'Input and Summary Results'!$D2007)</f>
        <v>0.71132830000000002</v>
      </c>
      <c r="D2425">
        <f>IF(OR(B2425=0,'Input and Summary Results'!E2007=0),FALSE,'Input and Summary Results'!$E2007)</f>
        <v>3.558803E-2</v>
      </c>
      <c r="E2425">
        <f t="shared" si="143"/>
        <v>-0.14792991267239139</v>
      </c>
      <c r="F2425">
        <f t="shared" si="144"/>
        <v>2.1713187876821433E-2</v>
      </c>
      <c r="G2425">
        <f>IF('Input and Summary Results'!$J$4="yes",IF(C2425=FALSE,FALSE,IF('Data Transformation'!E2425&lt;$R$10,E2425,$R$10)),IF(C2425=FALSE,FALSE,IF(C2425&lt;$R$10,C2425,$R$10)))</f>
        <v>0.71132830000000002</v>
      </c>
      <c r="H2425">
        <f>IF('Input and Summary Results'!$J$4="yes",'Data Transformation'!F2425,'Data Transformation'!D2425)</f>
        <v>3.558803E-2</v>
      </c>
      <c r="I2425">
        <f t="shared" si="142"/>
        <v>135</v>
      </c>
    </row>
    <row r="2426" spans="2:9" x14ac:dyDescent="0.25">
      <c r="B2426">
        <f>IF('Input and Summary Results'!D2008=0,FALSE,'Input and Summary Results'!$B2008)</f>
        <v>135</v>
      </c>
      <c r="C2426">
        <f>IF(OR(B2426=0,'Input and Summary Results'!D2008=0,'Input and Summary Results'!D2008=""),FALSE,'Input and Summary Results'!$D2008)</f>
        <v>0.76905973000000005</v>
      </c>
      <c r="D2426">
        <f>IF(OR(B2426=0,'Input and Summary Results'!E2008=0),FALSE,'Input and Summary Results'!$E2008)</f>
        <v>3.595839E-2</v>
      </c>
      <c r="E2426">
        <f t="shared" si="143"/>
        <v>-0.11403992885652654</v>
      </c>
      <c r="F2426">
        <f t="shared" si="144"/>
        <v>2.0292235636886098E-2</v>
      </c>
      <c r="G2426">
        <f>IF('Input and Summary Results'!$J$4="yes",IF(C2426=FALSE,FALSE,IF('Data Transformation'!E2426&lt;$R$10,E2426,$R$10)),IF(C2426=FALSE,FALSE,IF(C2426&lt;$R$10,C2426,$R$10)))</f>
        <v>0.76905973000000005</v>
      </c>
      <c r="H2426">
        <f>IF('Input and Summary Results'!$J$4="yes",'Data Transformation'!F2426,'Data Transformation'!D2426)</f>
        <v>3.595839E-2</v>
      </c>
      <c r="I2426">
        <f t="shared" si="142"/>
        <v>135</v>
      </c>
    </row>
    <row r="2427" spans="2:9" x14ac:dyDescent="0.25">
      <c r="B2427">
        <f>IF('Input and Summary Results'!D2009=0,FALSE,'Input and Summary Results'!$B2009)</f>
        <v>135</v>
      </c>
      <c r="C2427">
        <f>IF(OR(B2427=0,'Input and Summary Results'!D2009=0,'Input and Summary Results'!D2009=""),FALSE,'Input and Summary Results'!$D2009)</f>
        <v>0.79169931000000004</v>
      </c>
      <c r="D2427">
        <f>IF(OR(B2427=0,'Input and Summary Results'!E2009=0),FALSE,'Input and Summary Results'!$E2009)</f>
        <v>2.51662E-2</v>
      </c>
      <c r="E2427">
        <f t="shared" si="143"/>
        <v>-0.10143973356644308</v>
      </c>
      <c r="F2427">
        <f t="shared" si="144"/>
        <v>1.3795806895423464E-2</v>
      </c>
      <c r="G2427">
        <f>IF('Input and Summary Results'!$J$4="yes",IF(C2427=FALSE,FALSE,IF('Data Transformation'!E2427&lt;$R$10,E2427,$R$10)),IF(C2427=FALSE,FALSE,IF(C2427&lt;$R$10,C2427,$R$10)))</f>
        <v>0.79169931000000004</v>
      </c>
      <c r="H2427">
        <f>IF('Input and Summary Results'!$J$4="yes",'Data Transformation'!F2427,'Data Transformation'!D2427)</f>
        <v>2.51662E-2</v>
      </c>
      <c r="I2427">
        <f t="shared" si="142"/>
        <v>135</v>
      </c>
    </row>
    <row r="2428" spans="2:9" x14ac:dyDescent="0.25">
      <c r="B2428">
        <f>IF('Input and Summary Results'!D2010=0,FALSE,'Input and Summary Results'!$B2010)</f>
        <v>135</v>
      </c>
      <c r="C2428">
        <f>IF(OR(B2428=0,'Input and Summary Results'!D2010=0,'Input and Summary Results'!D2010=""),FALSE,'Input and Summary Results'!$D2010)</f>
        <v>0.79643671999999999</v>
      </c>
      <c r="D2428">
        <f>IF(OR(B2428=0,'Input and Summary Results'!E2010=0),FALSE,'Input and Summary Results'!$E2010)</f>
        <v>3.7933260000000003E-2</v>
      </c>
      <c r="E2428">
        <f t="shared" si="143"/>
        <v>-9.8848724880512037E-2</v>
      </c>
      <c r="F2428">
        <f t="shared" si="144"/>
        <v>2.0670863643755654E-2</v>
      </c>
      <c r="G2428">
        <f>IF('Input and Summary Results'!$J$4="yes",IF(C2428=FALSE,FALSE,IF('Data Transformation'!E2428&lt;$R$10,E2428,$R$10)),IF(C2428=FALSE,FALSE,IF(C2428&lt;$R$10,C2428,$R$10)))</f>
        <v>0.79643671999999999</v>
      </c>
      <c r="H2428">
        <f>IF('Input and Summary Results'!$J$4="yes",'Data Transformation'!F2428,'Data Transformation'!D2428)</f>
        <v>3.7933260000000003E-2</v>
      </c>
      <c r="I2428">
        <f t="shared" si="142"/>
        <v>135</v>
      </c>
    </row>
    <row r="2429" spans="2:9" x14ac:dyDescent="0.25">
      <c r="B2429">
        <f>IF('Input and Summary Results'!D2011=0,FALSE,'Input and Summary Results'!$B2011)</f>
        <v>135</v>
      </c>
      <c r="C2429">
        <f>IF(OR(B2429=0,'Input and Summary Results'!D2011=0,'Input and Summary Results'!D2011=""),FALSE,'Input and Summary Results'!$D2011)</f>
        <v>0.92561972000000003</v>
      </c>
      <c r="D2429">
        <f>IF(OR(B2429=0,'Input and Summary Results'!E2011=0),FALSE,'Input and Summary Results'!$E2011)</f>
        <v>4.2387429999999997E-2</v>
      </c>
      <c r="E2429">
        <f t="shared" si="143"/>
        <v>-3.356740146776651E-2</v>
      </c>
      <c r="F2429">
        <f t="shared" si="144"/>
        <v>1.9874408704257076E-2</v>
      </c>
      <c r="G2429">
        <f>IF('Input and Summary Results'!$J$4="yes",IF(C2429=FALSE,FALSE,IF('Data Transformation'!E2429&lt;$R$10,E2429,$R$10)),IF(C2429=FALSE,FALSE,IF(C2429&lt;$R$10,C2429,$R$10)))</f>
        <v>0.92561972000000003</v>
      </c>
      <c r="H2429">
        <f>IF('Input and Summary Results'!$J$4="yes",'Data Transformation'!F2429,'Data Transformation'!D2429)</f>
        <v>4.2387429999999997E-2</v>
      </c>
      <c r="I2429">
        <f t="shared" si="142"/>
        <v>135</v>
      </c>
    </row>
    <row r="2430" spans="2:9" x14ac:dyDescent="0.25">
      <c r="B2430">
        <f>IF('Input and Summary Results'!D2012=0,FALSE,'Input and Summary Results'!$B2012)</f>
        <v>135</v>
      </c>
      <c r="C2430">
        <f>IF(OR(B2430=0,'Input and Summary Results'!D2012=0,'Input and Summary Results'!D2012=""),FALSE,'Input and Summary Results'!$D2012)</f>
        <v>1.0424863499999999</v>
      </c>
      <c r="D2430">
        <f>IF(OR(B2430=0,'Input and Summary Results'!E2012=0),FALSE,'Input and Summary Results'!$E2012)</f>
        <v>4.7887260000000001E-2</v>
      </c>
      <c r="E2430">
        <f t="shared" si="143"/>
        <v>1.8070377162832676E-2</v>
      </c>
      <c r="F2430">
        <f t="shared" si="144"/>
        <v>1.9936060400215314E-2</v>
      </c>
      <c r="G2430">
        <f>IF('Input and Summary Results'!$J$4="yes",IF(C2430=FALSE,FALSE,IF('Data Transformation'!E2430&lt;$R$10,E2430,$R$10)),IF(C2430=FALSE,FALSE,IF(C2430&lt;$R$10,C2430,$R$10)))</f>
        <v>1.0424863499999999</v>
      </c>
      <c r="H2430">
        <f>IF('Input and Summary Results'!$J$4="yes",'Data Transformation'!F2430,'Data Transformation'!D2430)</f>
        <v>4.7887260000000001E-2</v>
      </c>
      <c r="I2430">
        <f t="shared" si="142"/>
        <v>135</v>
      </c>
    </row>
    <row r="2431" spans="2:9" x14ac:dyDescent="0.25">
      <c r="B2431">
        <f>IF('Input and Summary Results'!D2013=0,FALSE,'Input and Summary Results'!$B2013)</f>
        <v>136</v>
      </c>
      <c r="C2431">
        <f>IF(OR(B2431=0,'Input and Summary Results'!D2013=0,'Input and Summary Results'!D2013=""),FALSE,'Input and Summary Results'!$D2013)</f>
        <v>0.10360446</v>
      </c>
      <c r="D2431">
        <f>IF(OR(B2431=0,'Input and Summary Results'!E2013=0),FALSE,'Input and Summary Results'!$E2013)</f>
        <v>3.7610350000000001E-2</v>
      </c>
      <c r="E2431">
        <f t="shared" si="143"/>
        <v>-0.98462154853193085</v>
      </c>
      <c r="F2431">
        <f t="shared" si="144"/>
        <v>0.15755008905987253</v>
      </c>
      <c r="G2431">
        <f>IF('Input and Summary Results'!$J$4="yes",IF(C2431=FALSE,FALSE,IF('Data Transformation'!E2431&lt;$R$10,E2431,$R$10)),IF(C2431=FALSE,FALSE,IF(C2431&lt;$R$10,C2431,$R$10)))</f>
        <v>0.10360446</v>
      </c>
      <c r="H2431">
        <f>IF('Input and Summary Results'!$J$4="yes",'Data Transformation'!F2431,'Data Transformation'!D2431)</f>
        <v>3.7610350000000001E-2</v>
      </c>
      <c r="I2431">
        <f t="shared" si="142"/>
        <v>136</v>
      </c>
    </row>
    <row r="2432" spans="2:9" x14ac:dyDescent="0.25">
      <c r="B2432">
        <f>IF('Input and Summary Results'!D2014=0,FALSE,'Input and Summary Results'!$B2014)</f>
        <v>136</v>
      </c>
      <c r="C2432">
        <f>IF(OR(B2432=0,'Input and Summary Results'!D2014=0,'Input and Summary Results'!D2014=""),FALSE,'Input and Summary Results'!$D2014)</f>
        <v>0.12143937</v>
      </c>
      <c r="D2432">
        <f>IF(OR(B2432=0,'Input and Summary Results'!E2014=0),FALSE,'Input and Summary Results'!$E2014)</f>
        <v>5.2231199999999998E-2</v>
      </c>
      <c r="E2432">
        <f t="shared" si="143"/>
        <v>-0.91564049446434992</v>
      </c>
      <c r="F2432">
        <f t="shared" si="144"/>
        <v>0.18666385374034794</v>
      </c>
      <c r="G2432">
        <f>IF('Input and Summary Results'!$J$4="yes",IF(C2432=FALSE,FALSE,IF('Data Transformation'!E2432&lt;$R$10,E2432,$R$10)),IF(C2432=FALSE,FALSE,IF(C2432&lt;$R$10,C2432,$R$10)))</f>
        <v>0.12143937</v>
      </c>
      <c r="H2432">
        <f>IF('Input and Summary Results'!$J$4="yes",'Data Transformation'!F2432,'Data Transformation'!D2432)</f>
        <v>5.2231199999999998E-2</v>
      </c>
      <c r="I2432">
        <f t="shared" si="142"/>
        <v>136</v>
      </c>
    </row>
    <row r="2433" spans="2:9" x14ac:dyDescent="0.25">
      <c r="B2433">
        <f>IF('Input and Summary Results'!D2015=0,FALSE,'Input and Summary Results'!$B2015)</f>
        <v>136</v>
      </c>
      <c r="C2433">
        <f>IF(OR(B2433=0,'Input and Summary Results'!D2015=0,'Input and Summary Results'!D2015=""),FALSE,'Input and Summary Results'!$D2015)</f>
        <v>0.12425203</v>
      </c>
      <c r="D2433">
        <f>IF(OR(B2433=0,'Input and Summary Results'!E2015=0),FALSE,'Input and Summary Results'!$E2015)</f>
        <v>5.9375589999999999E-2</v>
      </c>
      <c r="E2433">
        <f t="shared" si="143"/>
        <v>-0.90569650713711403</v>
      </c>
      <c r="F2433">
        <f t="shared" si="144"/>
        <v>0.20739303864894601</v>
      </c>
      <c r="G2433">
        <f>IF('Input and Summary Results'!$J$4="yes",IF(C2433=FALSE,FALSE,IF('Data Transformation'!E2433&lt;$R$10,E2433,$R$10)),IF(C2433=FALSE,FALSE,IF(C2433&lt;$R$10,C2433,$R$10)))</f>
        <v>0.12425203</v>
      </c>
      <c r="H2433">
        <f>IF('Input and Summary Results'!$J$4="yes",'Data Transformation'!F2433,'Data Transformation'!D2433)</f>
        <v>5.9375589999999999E-2</v>
      </c>
      <c r="I2433">
        <f t="shared" si="142"/>
        <v>136</v>
      </c>
    </row>
    <row r="2434" spans="2:9" x14ac:dyDescent="0.25">
      <c r="B2434">
        <f>IF('Input and Summary Results'!D2016=0,FALSE,'Input and Summary Results'!$B2016)</f>
        <v>136</v>
      </c>
      <c r="C2434">
        <f>IF(OR(B2434=0,'Input and Summary Results'!D2016=0,'Input and Summary Results'!D2016=""),FALSE,'Input and Summary Results'!$D2016)</f>
        <v>0.12662435</v>
      </c>
      <c r="D2434">
        <f>IF(OR(B2434=0,'Input and Summary Results'!E2016=0),FALSE,'Input and Summary Results'!$E2016)</f>
        <v>4.6314550000000003E-2</v>
      </c>
      <c r="E2434">
        <f t="shared" si="143"/>
        <v>-0.89748277098714413</v>
      </c>
      <c r="F2434">
        <f t="shared" si="144"/>
        <v>0.15874130607580614</v>
      </c>
      <c r="G2434">
        <f>IF('Input and Summary Results'!$J$4="yes",IF(C2434=FALSE,FALSE,IF('Data Transformation'!E2434&lt;$R$10,E2434,$R$10)),IF(C2434=FALSE,FALSE,IF(C2434&lt;$R$10,C2434,$R$10)))</f>
        <v>0.12662435</v>
      </c>
      <c r="H2434">
        <f>IF('Input and Summary Results'!$J$4="yes",'Data Transformation'!F2434,'Data Transformation'!D2434)</f>
        <v>4.6314550000000003E-2</v>
      </c>
      <c r="I2434">
        <f t="shared" si="142"/>
        <v>136</v>
      </c>
    </row>
    <row r="2435" spans="2:9" x14ac:dyDescent="0.25">
      <c r="B2435">
        <f>IF('Input and Summary Results'!D2017=0,FALSE,'Input and Summary Results'!$B2017)</f>
        <v>136</v>
      </c>
      <c r="C2435">
        <f>IF(OR(B2435=0,'Input and Summary Results'!D2017=0,'Input and Summary Results'!D2017=""),FALSE,'Input and Summary Results'!$D2017)</f>
        <v>0.13712009999999999</v>
      </c>
      <c r="D2435">
        <f>IF(OR(B2435=0,'Input and Summary Results'!E2017=0),FALSE,'Input and Summary Results'!$E2017)</f>
        <v>2.797554E-2</v>
      </c>
      <c r="E2435">
        <f t="shared" si="143"/>
        <v>-0.86289887869514525</v>
      </c>
      <c r="F2435">
        <f t="shared" si="144"/>
        <v>8.8545620663928931E-2</v>
      </c>
      <c r="G2435">
        <f>IF('Input and Summary Results'!$J$4="yes",IF(C2435=FALSE,FALSE,IF('Data Transformation'!E2435&lt;$R$10,E2435,$R$10)),IF(C2435=FALSE,FALSE,IF(C2435&lt;$R$10,C2435,$R$10)))</f>
        <v>0.13712009999999999</v>
      </c>
      <c r="H2435">
        <f>IF('Input and Summary Results'!$J$4="yes",'Data Transformation'!F2435,'Data Transformation'!D2435)</f>
        <v>2.797554E-2</v>
      </c>
      <c r="I2435">
        <f t="shared" si="142"/>
        <v>136</v>
      </c>
    </row>
    <row r="2436" spans="2:9" x14ac:dyDescent="0.25">
      <c r="B2436">
        <f>IF('Input and Summary Results'!D2018=0,FALSE,'Input and Summary Results'!$B2018)</f>
        <v>136</v>
      </c>
      <c r="C2436">
        <f>IF(OR(B2436=0,'Input and Summary Results'!D2018=0,'Input and Summary Results'!D2018=""),FALSE,'Input and Summary Results'!$D2018)</f>
        <v>0.14299876</v>
      </c>
      <c r="D2436">
        <f>IF(OR(B2436=0,'Input and Summary Results'!E2018=0),FALSE,'Input and Summary Results'!$E2018)</f>
        <v>4.276025E-2</v>
      </c>
      <c r="E2436">
        <f t="shared" si="143"/>
        <v>-0.84466772846145877</v>
      </c>
      <c r="F2436">
        <f t="shared" si="144"/>
        <v>0.12977698897528903</v>
      </c>
      <c r="G2436">
        <f>IF('Input and Summary Results'!$J$4="yes",IF(C2436=FALSE,FALSE,IF('Data Transformation'!E2436&lt;$R$10,E2436,$R$10)),IF(C2436=FALSE,FALSE,IF(C2436&lt;$R$10,C2436,$R$10)))</f>
        <v>0.14299876</v>
      </c>
      <c r="H2436">
        <f>IF('Input and Summary Results'!$J$4="yes",'Data Transformation'!F2436,'Data Transformation'!D2436)</f>
        <v>4.276025E-2</v>
      </c>
      <c r="I2436">
        <f t="shared" si="142"/>
        <v>136</v>
      </c>
    </row>
    <row r="2437" spans="2:9" x14ac:dyDescent="0.25">
      <c r="B2437">
        <f>IF('Input and Summary Results'!D2019=0,FALSE,'Input and Summary Results'!$B2019)</f>
        <v>136</v>
      </c>
      <c r="C2437">
        <f>IF(OR(B2437=0,'Input and Summary Results'!D2019=0,'Input and Summary Results'!D2019=""),FALSE,'Input and Summary Results'!$D2019)</f>
        <v>0.16884646</v>
      </c>
      <c r="D2437">
        <f>IF(OR(B2437=0,'Input and Summary Results'!E2019=0),FALSE,'Input and Summary Results'!$E2019)</f>
        <v>4.9868820000000001E-2</v>
      </c>
      <c r="E2437">
        <f t="shared" si="143"/>
        <v>-0.77250804026151165</v>
      </c>
      <c r="F2437">
        <f t="shared" si="144"/>
        <v>0.12818194636713143</v>
      </c>
      <c r="G2437">
        <f>IF('Input and Summary Results'!$J$4="yes",IF(C2437=FALSE,FALSE,IF('Data Transformation'!E2437&lt;$R$10,E2437,$R$10)),IF(C2437=FALSE,FALSE,IF(C2437&lt;$R$10,C2437,$R$10)))</f>
        <v>0.16884646</v>
      </c>
      <c r="H2437">
        <f>IF('Input and Summary Results'!$J$4="yes",'Data Transformation'!F2437,'Data Transformation'!D2437)</f>
        <v>4.9868820000000001E-2</v>
      </c>
      <c r="I2437">
        <f t="shared" ref="I2437:I2500" si="145">IF(G2437=FALSE,"",B2437)</f>
        <v>136</v>
      </c>
    </row>
    <row r="2438" spans="2:9" x14ac:dyDescent="0.25">
      <c r="B2438">
        <f>IF('Input and Summary Results'!D2020=0,FALSE,'Input and Summary Results'!$B2020)</f>
        <v>136</v>
      </c>
      <c r="C2438">
        <f>IF(OR(B2438=0,'Input and Summary Results'!D2020=0,'Input and Summary Results'!D2020=""),FALSE,'Input and Summary Results'!$D2020)</f>
        <v>0.27983795</v>
      </c>
      <c r="D2438">
        <f>IF(OR(B2438=0,'Input and Summary Results'!E2020=0),FALSE,'Input and Summary Results'!$E2020)</f>
        <v>7.0193450000000004E-2</v>
      </c>
      <c r="E2438">
        <f t="shared" si="143"/>
        <v>-0.55309338935106522</v>
      </c>
      <c r="F2438">
        <f t="shared" si="144"/>
        <v>0.10886285187552296</v>
      </c>
      <c r="G2438">
        <f>IF('Input and Summary Results'!$J$4="yes",IF(C2438=FALSE,FALSE,IF('Data Transformation'!E2438&lt;$R$10,E2438,$R$10)),IF(C2438=FALSE,FALSE,IF(C2438&lt;$R$10,C2438,$R$10)))</f>
        <v>0.27983795</v>
      </c>
      <c r="H2438">
        <f>IF('Input and Summary Results'!$J$4="yes",'Data Transformation'!F2438,'Data Transformation'!D2438)</f>
        <v>7.0193450000000004E-2</v>
      </c>
      <c r="I2438">
        <f t="shared" si="145"/>
        <v>136</v>
      </c>
    </row>
    <row r="2439" spans="2:9" x14ac:dyDescent="0.25">
      <c r="B2439">
        <f>IF('Input and Summary Results'!D2021=0,FALSE,'Input and Summary Results'!$B2021)</f>
        <v>136</v>
      </c>
      <c r="C2439">
        <f>IF(OR(B2439=0,'Input and Summary Results'!D2021=0,'Input and Summary Results'!D2021=""),FALSE,'Input and Summary Results'!$D2021)</f>
        <v>0.45127412</v>
      </c>
      <c r="D2439">
        <f>IF(OR(B2439=0,'Input and Summary Results'!E2021=0),FALSE,'Input and Summary Results'!$E2021)</f>
        <v>3.3069710000000002E-2</v>
      </c>
      <c r="E2439">
        <f t="shared" si="143"/>
        <v>-0.34555957200494219</v>
      </c>
      <c r="F2439">
        <f t="shared" si="144"/>
        <v>3.1803849376516431E-2</v>
      </c>
      <c r="G2439">
        <f>IF('Input and Summary Results'!$J$4="yes",IF(C2439=FALSE,FALSE,IF('Data Transformation'!E2439&lt;$R$10,E2439,$R$10)),IF(C2439=FALSE,FALSE,IF(C2439&lt;$R$10,C2439,$R$10)))</f>
        <v>0.45127412</v>
      </c>
      <c r="H2439">
        <f>IF('Input and Summary Results'!$J$4="yes",'Data Transformation'!F2439,'Data Transformation'!D2439)</f>
        <v>3.3069710000000002E-2</v>
      </c>
      <c r="I2439">
        <f t="shared" si="145"/>
        <v>136</v>
      </c>
    </row>
    <row r="2440" spans="2:9" x14ac:dyDescent="0.25">
      <c r="B2440">
        <f>IF('Input and Summary Results'!D2022=0,FALSE,'Input and Summary Results'!$B2022)</f>
        <v>136</v>
      </c>
      <c r="C2440">
        <f>IF(OR(B2440=0,'Input and Summary Results'!D2022=0,'Input and Summary Results'!D2022=""),FALSE,'Input and Summary Results'!$D2022)</f>
        <v>0.46569359999999999</v>
      </c>
      <c r="D2440">
        <f>IF(OR(B2440=0,'Input and Summary Results'!E2022=0),FALSE,'Input and Summary Results'!$E2022)</f>
        <v>4.7685470000000001E-2</v>
      </c>
      <c r="E2440">
        <f t="shared" si="143"/>
        <v>-0.33189973051000704</v>
      </c>
      <c r="F2440">
        <f t="shared" si="144"/>
        <v>4.4440151163769481E-2</v>
      </c>
      <c r="G2440">
        <f>IF('Input and Summary Results'!$J$4="yes",IF(C2440=FALSE,FALSE,IF('Data Transformation'!E2440&lt;$R$10,E2440,$R$10)),IF(C2440=FALSE,FALSE,IF(C2440&lt;$R$10,C2440,$R$10)))</f>
        <v>0.46569359999999999</v>
      </c>
      <c r="H2440">
        <f>IF('Input and Summary Results'!$J$4="yes",'Data Transformation'!F2440,'Data Transformation'!D2440)</f>
        <v>4.7685470000000001E-2</v>
      </c>
      <c r="I2440">
        <f t="shared" si="145"/>
        <v>136</v>
      </c>
    </row>
    <row r="2441" spans="2:9" x14ac:dyDescent="0.25">
      <c r="B2441">
        <f>IF('Input and Summary Results'!D2023=0,FALSE,'Input and Summary Results'!$B2023)</f>
        <v>136</v>
      </c>
      <c r="C2441">
        <f>IF(OR(B2441=0,'Input and Summary Results'!D2023=0,'Input and Summary Results'!D2023=""),FALSE,'Input and Summary Results'!$D2023)</f>
        <v>0.49739180999999999</v>
      </c>
      <c r="D2441">
        <f>IF(OR(B2441=0,'Input and Summary Results'!E2023=0),FALSE,'Input and Summary Results'!$E2023)</f>
        <v>4.2625620000000003E-2</v>
      </c>
      <c r="E2441">
        <f t="shared" si="143"/>
        <v>-0.30330137005339719</v>
      </c>
      <c r="F2441">
        <f t="shared" si="144"/>
        <v>3.7193051248672553E-2</v>
      </c>
      <c r="G2441">
        <f>IF('Input and Summary Results'!$J$4="yes",IF(C2441=FALSE,FALSE,IF('Data Transformation'!E2441&lt;$R$10,E2441,$R$10)),IF(C2441=FALSE,FALSE,IF(C2441&lt;$R$10,C2441,$R$10)))</f>
        <v>0.49739180999999999</v>
      </c>
      <c r="H2441">
        <f>IF('Input and Summary Results'!$J$4="yes",'Data Transformation'!F2441,'Data Transformation'!D2441)</f>
        <v>4.2625620000000003E-2</v>
      </c>
      <c r="I2441">
        <f t="shared" si="145"/>
        <v>136</v>
      </c>
    </row>
    <row r="2442" spans="2:9" x14ac:dyDescent="0.25">
      <c r="B2442">
        <f>IF('Input and Summary Results'!D2024=0,FALSE,'Input and Summary Results'!$B2024)</f>
        <v>136</v>
      </c>
      <c r="C2442">
        <f>IF(OR(B2442=0,'Input and Summary Results'!D2024=0,'Input and Summary Results'!D2024=""),FALSE,'Input and Summary Results'!$D2024)</f>
        <v>0.49991068</v>
      </c>
      <c r="D2442">
        <f>IF(OR(B2442=0,'Input and Summary Results'!E2024=0),FALSE,'Input and Summary Results'!$E2024)</f>
        <v>2.413997E-2</v>
      </c>
      <c r="E2442">
        <f t="shared" si="143"/>
        <v>-0.30110758496071072</v>
      </c>
      <c r="F2442">
        <f t="shared" si="144"/>
        <v>2.0957237760953616E-2</v>
      </c>
      <c r="G2442">
        <f>IF('Input and Summary Results'!$J$4="yes",IF(C2442=FALSE,FALSE,IF('Data Transformation'!E2442&lt;$R$10,E2442,$R$10)),IF(C2442=FALSE,FALSE,IF(C2442&lt;$R$10,C2442,$R$10)))</f>
        <v>0.49991068</v>
      </c>
      <c r="H2442">
        <f>IF('Input and Summary Results'!$J$4="yes",'Data Transformation'!F2442,'Data Transformation'!D2442)</f>
        <v>2.413997E-2</v>
      </c>
      <c r="I2442">
        <f t="shared" si="145"/>
        <v>136</v>
      </c>
    </row>
    <row r="2443" spans="2:9" x14ac:dyDescent="0.25">
      <c r="B2443">
        <f>IF('Input and Summary Results'!D2025=0,FALSE,'Input and Summary Results'!$B2025)</f>
        <v>136</v>
      </c>
      <c r="C2443">
        <f>IF(OR(B2443=0,'Input and Summary Results'!D2025=0,'Input and Summary Results'!D2025=""),FALSE,'Input and Summary Results'!$D2025)</f>
        <v>0.53964221000000001</v>
      </c>
      <c r="D2443">
        <f>IF(OR(B2443=0,'Input and Summary Results'!E2025=0),FALSE,'Input and Summary Results'!$E2025)</f>
        <v>5.5662139999999999E-2</v>
      </c>
      <c r="E2443">
        <f t="shared" si="143"/>
        <v>-0.26789408781197815</v>
      </c>
      <c r="F2443">
        <f t="shared" si="144"/>
        <v>4.4765528552705318E-2</v>
      </c>
      <c r="G2443">
        <f>IF('Input and Summary Results'!$J$4="yes",IF(C2443=FALSE,FALSE,IF('Data Transformation'!E2443&lt;$R$10,E2443,$R$10)),IF(C2443=FALSE,FALSE,IF(C2443&lt;$R$10,C2443,$R$10)))</f>
        <v>0.53964221000000001</v>
      </c>
      <c r="H2443">
        <f>IF('Input and Summary Results'!$J$4="yes",'Data Transformation'!F2443,'Data Transformation'!D2443)</f>
        <v>5.5662139999999999E-2</v>
      </c>
      <c r="I2443">
        <f t="shared" si="145"/>
        <v>136</v>
      </c>
    </row>
    <row r="2444" spans="2:9" x14ac:dyDescent="0.25">
      <c r="B2444">
        <f>IF('Input and Summary Results'!D2026=0,FALSE,'Input and Summary Results'!$B2026)</f>
        <v>136</v>
      </c>
      <c r="C2444">
        <f>IF(OR(B2444=0,'Input and Summary Results'!D2026=0,'Input and Summary Results'!D2026=""),FALSE,'Input and Summary Results'!$D2026)</f>
        <v>0.60690272999999995</v>
      </c>
      <c r="D2444">
        <f>IF(OR(B2444=0,'Input and Summary Results'!E2026=0),FALSE,'Input and Summary Results'!$E2026)</f>
        <v>4.906083E-2</v>
      </c>
      <c r="E2444">
        <f t="shared" si="143"/>
        <v>-0.21688090894013273</v>
      </c>
      <c r="F2444">
        <f t="shared" si="144"/>
        <v>3.5083711388149467E-2</v>
      </c>
      <c r="G2444">
        <f>IF('Input and Summary Results'!$J$4="yes",IF(C2444=FALSE,FALSE,IF('Data Transformation'!E2444&lt;$R$10,E2444,$R$10)),IF(C2444=FALSE,FALSE,IF(C2444&lt;$R$10,C2444,$R$10)))</f>
        <v>0.60690272999999995</v>
      </c>
      <c r="H2444">
        <f>IF('Input and Summary Results'!$J$4="yes",'Data Transformation'!F2444,'Data Transformation'!D2444)</f>
        <v>4.906083E-2</v>
      </c>
      <c r="I2444">
        <f t="shared" si="145"/>
        <v>136</v>
      </c>
    </row>
    <row r="2445" spans="2:9" x14ac:dyDescent="0.25">
      <c r="B2445">
        <f>IF('Input and Summary Results'!D2027=0,FALSE,'Input and Summary Results'!$B2027)</f>
        <v>136</v>
      </c>
      <c r="C2445">
        <f>IF(OR(B2445=0,'Input and Summary Results'!D2027=0,'Input and Summary Results'!D2027=""),FALSE,'Input and Summary Results'!$D2027)</f>
        <v>0.63690181999999995</v>
      </c>
      <c r="D2445">
        <f>IF(OR(B2445=0,'Input and Summary Results'!E2027=0),FALSE,'Input and Summary Results'!$E2027)</f>
        <v>3.5659900000000001E-2</v>
      </c>
      <c r="E2445">
        <f t="shared" si="143"/>
        <v>-0.19592751007990997</v>
      </c>
      <c r="F2445">
        <f t="shared" si="144"/>
        <v>2.4299501295191782E-2</v>
      </c>
      <c r="G2445">
        <f>IF('Input and Summary Results'!$J$4="yes",IF(C2445=FALSE,FALSE,IF('Data Transformation'!E2445&lt;$R$10,E2445,$R$10)),IF(C2445=FALSE,FALSE,IF(C2445&lt;$R$10,C2445,$R$10)))</f>
        <v>0.63690181999999995</v>
      </c>
      <c r="H2445">
        <f>IF('Input and Summary Results'!$J$4="yes",'Data Transformation'!F2445,'Data Transformation'!D2445)</f>
        <v>3.5659900000000001E-2</v>
      </c>
      <c r="I2445">
        <f t="shared" si="145"/>
        <v>136</v>
      </c>
    </row>
    <row r="2446" spans="2:9" x14ac:dyDescent="0.25">
      <c r="B2446">
        <f>IF('Input and Summary Results'!D2028=0,FALSE,'Input and Summary Results'!$B2028)</f>
        <v>136</v>
      </c>
      <c r="C2446">
        <f>IF(OR(B2446=0,'Input and Summary Results'!D2028=0,'Input and Summary Results'!D2028=""),FALSE,'Input and Summary Results'!$D2028)</f>
        <v>0.67429271999999996</v>
      </c>
      <c r="D2446">
        <f>IF(OR(B2446=0,'Input and Summary Results'!E2028=0),FALSE,'Input and Summary Results'!$E2028)</f>
        <v>4.6517049999999997E-2</v>
      </c>
      <c r="E2446">
        <f t="shared" si="143"/>
        <v>-0.17115152915755191</v>
      </c>
      <c r="F2446">
        <f t="shared" si="144"/>
        <v>2.9940112211207025E-2</v>
      </c>
      <c r="G2446">
        <f>IF('Input and Summary Results'!$J$4="yes",IF(C2446=FALSE,FALSE,IF('Data Transformation'!E2446&lt;$R$10,E2446,$R$10)),IF(C2446=FALSE,FALSE,IF(C2446&lt;$R$10,C2446,$R$10)))</f>
        <v>0.67429271999999996</v>
      </c>
      <c r="H2446">
        <f>IF('Input and Summary Results'!$J$4="yes",'Data Transformation'!F2446,'Data Transformation'!D2446)</f>
        <v>4.6517049999999997E-2</v>
      </c>
      <c r="I2446">
        <f t="shared" si="145"/>
        <v>136</v>
      </c>
    </row>
    <row r="2447" spans="2:9" x14ac:dyDescent="0.25">
      <c r="B2447">
        <f>IF('Input and Summary Results'!D2029=0,FALSE,'Input and Summary Results'!$B2029)</f>
        <v>136</v>
      </c>
      <c r="C2447">
        <f>IF(OR(B2447=0,'Input and Summary Results'!D2029=0,'Input and Summary Results'!D2029=""),FALSE,'Input and Summary Results'!$D2029)</f>
        <v>0.95374312999999999</v>
      </c>
      <c r="D2447">
        <f>IF(OR(B2447=0,'Input and Summary Results'!E2029=0),FALSE,'Input and Summary Results'!$E2029)</f>
        <v>2.8486419999999998E-2</v>
      </c>
      <c r="E2447">
        <f t="shared" si="143"/>
        <v>-2.0568577334663531E-2</v>
      </c>
      <c r="F2447">
        <f t="shared" si="144"/>
        <v>1.2962721188880279E-2</v>
      </c>
      <c r="G2447">
        <f>IF('Input and Summary Results'!$J$4="yes",IF(C2447=FALSE,FALSE,IF('Data Transformation'!E2447&lt;$R$10,E2447,$R$10)),IF(C2447=FALSE,FALSE,IF(C2447&lt;$R$10,C2447,$R$10)))</f>
        <v>0.95374312999999999</v>
      </c>
      <c r="H2447">
        <f>IF('Input and Summary Results'!$J$4="yes",'Data Transformation'!F2447,'Data Transformation'!D2447)</f>
        <v>2.8486419999999998E-2</v>
      </c>
      <c r="I2447">
        <f t="shared" si="145"/>
        <v>136</v>
      </c>
    </row>
    <row r="2448" spans="2:9" x14ac:dyDescent="0.25">
      <c r="B2448">
        <f>IF('Input and Summary Results'!D2030=0,FALSE,'Input and Summary Results'!$B2030)</f>
        <v>137</v>
      </c>
      <c r="C2448">
        <f>IF(OR(B2448=0,'Input and Summary Results'!D2030=0,'Input and Summary Results'!D2030=""),FALSE,'Input and Summary Results'!$D2030)</f>
        <v>0.61550075999999998</v>
      </c>
      <c r="D2448">
        <f>IF(OR(B2448=0,'Input and Summary Results'!E2030=0),FALSE,'Input and Summary Results'!$E2030)</f>
        <v>6.3854620000000001E-2</v>
      </c>
      <c r="E2448">
        <f t="shared" si="143"/>
        <v>-0.21077140647985829</v>
      </c>
      <c r="F2448">
        <f t="shared" si="144"/>
        <v>4.5024972966727125E-2</v>
      </c>
      <c r="G2448">
        <f>IF('Input and Summary Results'!$J$4="yes",IF(C2448=FALSE,FALSE,IF('Data Transformation'!E2448&lt;$R$10,E2448,$R$10)),IF(C2448=FALSE,FALSE,IF(C2448&lt;$R$10,C2448,$R$10)))</f>
        <v>0.61550075999999998</v>
      </c>
      <c r="H2448">
        <f>IF('Input and Summary Results'!$J$4="yes",'Data Transformation'!F2448,'Data Transformation'!D2448)</f>
        <v>6.3854620000000001E-2</v>
      </c>
      <c r="I2448">
        <f t="shared" si="145"/>
        <v>137</v>
      </c>
    </row>
    <row r="2449" spans="2:9" x14ac:dyDescent="0.25">
      <c r="B2449">
        <f>IF('Input and Summary Results'!D2031=0,FALSE,'Input and Summary Results'!$B2031)</f>
        <v>137</v>
      </c>
      <c r="C2449">
        <f>IF(OR(B2449=0,'Input and Summary Results'!D2031=0,'Input and Summary Results'!D2031=""),FALSE,'Input and Summary Results'!$D2031)</f>
        <v>0.98911965000000002</v>
      </c>
      <c r="D2449">
        <f>IF(OR(B2449=0,'Input and Summary Results'!E2031=0),FALSE,'Input and Summary Results'!$E2031)</f>
        <v>3.3209879999999997E-2</v>
      </c>
      <c r="E2449">
        <f t="shared" si="143"/>
        <v>-4.7511702918695171E-3</v>
      </c>
      <c r="F2449">
        <f t="shared" si="144"/>
        <v>1.4571632380369754E-2</v>
      </c>
      <c r="G2449">
        <f>IF('Input and Summary Results'!$J$4="yes",IF(C2449=FALSE,FALSE,IF('Data Transformation'!E2449&lt;$R$10,E2449,$R$10)),IF(C2449=FALSE,FALSE,IF(C2449&lt;$R$10,C2449,$R$10)))</f>
        <v>0.98911965000000002</v>
      </c>
      <c r="H2449">
        <f>IF('Input and Summary Results'!$J$4="yes",'Data Transformation'!F2449,'Data Transformation'!D2449)</f>
        <v>3.3209879999999997E-2</v>
      </c>
      <c r="I2449">
        <f t="shared" si="145"/>
        <v>137</v>
      </c>
    </row>
    <row r="2450" spans="2:9" x14ac:dyDescent="0.25">
      <c r="B2450">
        <f>IF('Input and Summary Results'!D2032=0,FALSE,'Input and Summary Results'!$B2032)</f>
        <v>137</v>
      </c>
      <c r="C2450">
        <f>IF(OR(B2450=0,'Input and Summary Results'!D2032=0,'Input and Summary Results'!D2032=""),FALSE,'Input and Summary Results'!$D2032)</f>
        <v>1.0183295000000001</v>
      </c>
      <c r="D2450">
        <f>IF(OR(B2450=0,'Input and Summary Results'!E2032=0),FALSE,'Input and Summary Results'!$E2032)</f>
        <v>3.6549860000000003E-2</v>
      </c>
      <c r="E2450">
        <f t="shared" si="143"/>
        <v>7.8883250320883405E-3</v>
      </c>
      <c r="F2450">
        <f t="shared" si="144"/>
        <v>1.557711844741805E-2</v>
      </c>
      <c r="G2450">
        <f>IF('Input and Summary Results'!$J$4="yes",IF(C2450=FALSE,FALSE,IF('Data Transformation'!E2450&lt;$R$10,E2450,$R$10)),IF(C2450=FALSE,FALSE,IF(C2450&lt;$R$10,C2450,$R$10)))</f>
        <v>1.0183295000000001</v>
      </c>
      <c r="H2450">
        <f>IF('Input and Summary Results'!$J$4="yes",'Data Transformation'!F2450,'Data Transformation'!D2450)</f>
        <v>3.6549860000000003E-2</v>
      </c>
      <c r="I2450">
        <f t="shared" si="145"/>
        <v>137</v>
      </c>
    </row>
    <row r="2451" spans="2:9" x14ac:dyDescent="0.25">
      <c r="B2451">
        <f>IF('Input and Summary Results'!D2033=0,FALSE,'Input and Summary Results'!$B2033)</f>
        <v>137</v>
      </c>
      <c r="C2451">
        <f>IF(OR(B2451=0,'Input and Summary Results'!D2033=0,'Input and Summary Results'!D2033=""),FALSE,'Input and Summary Results'!$D2033)</f>
        <v>1.01909279</v>
      </c>
      <c r="D2451">
        <f>IF(OR(B2451=0,'Input and Summary Results'!E2033=0),FALSE,'Input and Summary Results'!$E2033)</f>
        <v>3.9546770000000002E-2</v>
      </c>
      <c r="E2451">
        <f t="shared" si="143"/>
        <v>8.2137290018273485E-3</v>
      </c>
      <c r="F2451">
        <f t="shared" si="144"/>
        <v>1.6841742330450597E-2</v>
      </c>
      <c r="G2451">
        <f>IF('Input and Summary Results'!$J$4="yes",IF(C2451=FALSE,FALSE,IF('Data Transformation'!E2451&lt;$R$10,E2451,$R$10)),IF(C2451=FALSE,FALSE,IF(C2451&lt;$R$10,C2451,$R$10)))</f>
        <v>1.01909279</v>
      </c>
      <c r="H2451">
        <f>IF('Input and Summary Results'!$J$4="yes",'Data Transformation'!F2451,'Data Transformation'!D2451)</f>
        <v>3.9546770000000002E-2</v>
      </c>
      <c r="I2451">
        <f t="shared" si="145"/>
        <v>137</v>
      </c>
    </row>
    <row r="2452" spans="2:9" x14ac:dyDescent="0.25">
      <c r="B2452">
        <f>IF('Input and Summary Results'!D2034=0,FALSE,'Input and Summary Results'!$B2034)</f>
        <v>137</v>
      </c>
      <c r="C2452">
        <f>IF(OR(B2452=0,'Input and Summary Results'!D2034=0,'Input and Summary Results'!D2034=""),FALSE,'Input and Summary Results'!$D2034)</f>
        <v>1.0198883700000001</v>
      </c>
      <c r="D2452">
        <f>IF(OR(B2452=0,'Input and Summary Results'!E2034=0),FALSE,'Input and Summary Results'!$E2034)</f>
        <v>4.5928610000000002E-2</v>
      </c>
      <c r="E2452">
        <f t="shared" si="143"/>
        <v>8.5526394618405614E-3</v>
      </c>
      <c r="F2452">
        <f t="shared" si="144"/>
        <v>1.9544312227033237E-2</v>
      </c>
      <c r="G2452">
        <f>IF('Input and Summary Results'!$J$4="yes",IF(C2452=FALSE,FALSE,IF('Data Transformation'!E2452&lt;$R$10,E2452,$R$10)),IF(C2452=FALSE,FALSE,IF(C2452&lt;$R$10,C2452,$R$10)))</f>
        <v>1.0198883700000001</v>
      </c>
      <c r="H2452">
        <f>IF('Input and Summary Results'!$J$4="yes",'Data Transformation'!F2452,'Data Transformation'!D2452)</f>
        <v>4.5928610000000002E-2</v>
      </c>
      <c r="I2452">
        <f t="shared" si="145"/>
        <v>137</v>
      </c>
    </row>
    <row r="2453" spans="2:9" x14ac:dyDescent="0.25">
      <c r="B2453">
        <f>IF('Input and Summary Results'!D2035=0,FALSE,'Input and Summary Results'!$B2035)</f>
        <v>137</v>
      </c>
      <c r="C2453">
        <f>IF(OR(B2453=0,'Input and Summary Results'!D2035=0,'Input and Summary Results'!D2035=""),FALSE,'Input and Summary Results'!$D2035)</f>
        <v>1.0238823800000001</v>
      </c>
      <c r="D2453">
        <f>IF(OR(B2453=0,'Input and Summary Results'!E2035=0),FALSE,'Input and Summary Results'!$E2035)</f>
        <v>3.51128E-2</v>
      </c>
      <c r="E2453">
        <f t="shared" si="143"/>
        <v>1.0250069285424353E-2</v>
      </c>
      <c r="F2453">
        <f t="shared" si="144"/>
        <v>1.4883501755348107E-2</v>
      </c>
      <c r="G2453">
        <f>IF('Input and Summary Results'!$J$4="yes",IF(C2453=FALSE,FALSE,IF('Data Transformation'!E2453&lt;$R$10,E2453,$R$10)),IF(C2453=FALSE,FALSE,IF(C2453&lt;$R$10,C2453,$R$10)))</f>
        <v>1.0238823800000001</v>
      </c>
      <c r="H2453">
        <f>IF('Input and Summary Results'!$J$4="yes",'Data Transformation'!F2453,'Data Transformation'!D2453)</f>
        <v>3.51128E-2</v>
      </c>
      <c r="I2453">
        <f t="shared" si="145"/>
        <v>137</v>
      </c>
    </row>
    <row r="2454" spans="2:9" x14ac:dyDescent="0.25">
      <c r="B2454">
        <f>IF('Input and Summary Results'!D2036=0,FALSE,'Input and Summary Results'!$B2036)</f>
        <v>137</v>
      </c>
      <c r="C2454">
        <f>IF(OR(B2454=0,'Input and Summary Results'!D2036=0,'Input and Summary Results'!D2036=""),FALSE,'Input and Summary Results'!$D2036)</f>
        <v>1.0524650900000001</v>
      </c>
      <c r="D2454">
        <f>IF(OR(B2454=0,'Input and Summary Results'!E2036=0),FALSE,'Input and Summary Results'!$E2036)</f>
        <v>3.4809529999999998E-2</v>
      </c>
      <c r="E2454">
        <f t="shared" si="143"/>
        <v>2.2207699308839091E-2</v>
      </c>
      <c r="F2454">
        <f t="shared" si="144"/>
        <v>1.4354239550121323E-2</v>
      </c>
      <c r="G2454">
        <f>IF('Input and Summary Results'!$J$4="yes",IF(C2454=FALSE,FALSE,IF('Data Transformation'!E2454&lt;$R$10,E2454,$R$10)),IF(C2454=FALSE,FALSE,IF(C2454&lt;$R$10,C2454,$R$10)))</f>
        <v>1.0524650900000001</v>
      </c>
      <c r="H2454">
        <f>IF('Input and Summary Results'!$J$4="yes",'Data Transformation'!F2454,'Data Transformation'!D2454)</f>
        <v>3.4809529999999998E-2</v>
      </c>
      <c r="I2454">
        <f t="shared" si="145"/>
        <v>137</v>
      </c>
    </row>
    <row r="2455" spans="2:9" x14ac:dyDescent="0.25">
      <c r="B2455">
        <f>IF('Input and Summary Results'!D2037=0,FALSE,'Input and Summary Results'!$B2037)</f>
        <v>137</v>
      </c>
      <c r="C2455">
        <f>IF(OR(B2455=0,'Input and Summary Results'!D2037=0,'Input and Summary Results'!D2037=""),FALSE,'Input and Summary Results'!$D2037)</f>
        <v>1.06452035</v>
      </c>
      <c r="D2455">
        <f>IF(OR(B2455=0,'Input and Summary Results'!E2037=0),FALSE,'Input and Summary Results'!$E2037)</f>
        <v>4.2536930000000001E-2</v>
      </c>
      <c r="E2455">
        <f t="shared" si="143"/>
        <v>2.7153968083623668E-2</v>
      </c>
      <c r="F2455">
        <f t="shared" si="144"/>
        <v>1.7342108697123545E-2</v>
      </c>
      <c r="G2455">
        <f>IF('Input and Summary Results'!$J$4="yes",IF(C2455=FALSE,FALSE,IF('Data Transformation'!E2455&lt;$R$10,E2455,$R$10)),IF(C2455=FALSE,FALSE,IF(C2455&lt;$R$10,C2455,$R$10)))</f>
        <v>1.06452035</v>
      </c>
      <c r="H2455">
        <f>IF('Input and Summary Results'!$J$4="yes",'Data Transformation'!F2455,'Data Transformation'!D2455)</f>
        <v>4.2536930000000001E-2</v>
      </c>
      <c r="I2455">
        <f t="shared" si="145"/>
        <v>137</v>
      </c>
    </row>
    <row r="2456" spans="2:9" x14ac:dyDescent="0.25">
      <c r="B2456">
        <f>IF('Input and Summary Results'!D2038=0,FALSE,'Input and Summary Results'!$B2038)</f>
        <v>137</v>
      </c>
      <c r="C2456">
        <f>IF(OR(B2456=0,'Input and Summary Results'!D2038=0,'Input and Summary Results'!D2038=""),FALSE,'Input and Summary Results'!$D2038)</f>
        <v>1.07269736</v>
      </c>
      <c r="D2456">
        <f>IF(OR(B2456=0,'Input and Summary Results'!E2038=0),FALSE,'Input and Summary Results'!$E2038)</f>
        <v>5.0867549999999997E-2</v>
      </c>
      <c r="E2456">
        <f t="shared" si="143"/>
        <v>3.0477211787838403E-2</v>
      </c>
      <c r="F2456">
        <f t="shared" si="144"/>
        <v>2.0580377581986404E-2</v>
      </c>
      <c r="G2456">
        <f>IF('Input and Summary Results'!$J$4="yes",IF(C2456=FALSE,FALSE,IF('Data Transformation'!E2456&lt;$R$10,E2456,$R$10)),IF(C2456=FALSE,FALSE,IF(C2456&lt;$R$10,C2456,$R$10)))</f>
        <v>1.07269736</v>
      </c>
      <c r="H2456">
        <f>IF('Input and Summary Results'!$J$4="yes",'Data Transformation'!F2456,'Data Transformation'!D2456)</f>
        <v>5.0867549999999997E-2</v>
      </c>
      <c r="I2456">
        <f t="shared" si="145"/>
        <v>137</v>
      </c>
    </row>
    <row r="2457" spans="2:9" x14ac:dyDescent="0.25">
      <c r="B2457">
        <f>IF('Input and Summary Results'!D2039=0,FALSE,'Input and Summary Results'!$B2039)</f>
        <v>137</v>
      </c>
      <c r="C2457">
        <f>IF(OR(B2457=0,'Input and Summary Results'!D2039=0,'Input and Summary Results'!D2039=""),FALSE,'Input and Summary Results'!$D2039)</f>
        <v>1.0743367699999999</v>
      </c>
      <c r="D2457">
        <f>IF(OR(B2457=0,'Input and Summary Results'!E2039=0),FALSE,'Input and Summary Results'!$E2039)</f>
        <v>5.6530030000000002E-2</v>
      </c>
      <c r="E2457">
        <f t="shared" si="143"/>
        <v>3.1140440047697421E-2</v>
      </c>
      <c r="F2457">
        <f t="shared" si="144"/>
        <v>2.2836445428559615E-2</v>
      </c>
      <c r="G2457">
        <f>IF('Input and Summary Results'!$J$4="yes",IF(C2457=FALSE,FALSE,IF('Data Transformation'!E2457&lt;$R$10,E2457,$R$10)),IF(C2457=FALSE,FALSE,IF(C2457&lt;$R$10,C2457,$R$10)))</f>
        <v>1.0743367699999999</v>
      </c>
      <c r="H2457">
        <f>IF('Input and Summary Results'!$J$4="yes",'Data Transformation'!F2457,'Data Transformation'!D2457)</f>
        <v>5.6530030000000002E-2</v>
      </c>
      <c r="I2457">
        <f t="shared" si="145"/>
        <v>137</v>
      </c>
    </row>
    <row r="2458" spans="2:9" x14ac:dyDescent="0.25">
      <c r="B2458">
        <f>IF('Input and Summary Results'!D2040=0,FALSE,'Input and Summary Results'!$B2040)</f>
        <v>137</v>
      </c>
      <c r="C2458">
        <f>IF(OR(B2458=0,'Input and Summary Results'!D2040=0,'Input and Summary Results'!D2040=""),FALSE,'Input and Summary Results'!$D2040)</f>
        <v>1.07437396</v>
      </c>
      <c r="D2458">
        <f>IF(OR(B2458=0,'Input and Summary Results'!E2040=0),FALSE,'Input and Summary Results'!$E2040)</f>
        <v>3.9198999999999998E-2</v>
      </c>
      <c r="E2458">
        <f t="shared" si="143"/>
        <v>3.115547363184451E-2</v>
      </c>
      <c r="F2458">
        <f t="shared" si="144"/>
        <v>1.5834678271614101E-2</v>
      </c>
      <c r="G2458">
        <f>IF('Input and Summary Results'!$J$4="yes",IF(C2458=FALSE,FALSE,IF('Data Transformation'!E2458&lt;$R$10,E2458,$R$10)),IF(C2458=FALSE,FALSE,IF(C2458&lt;$R$10,C2458,$R$10)))</f>
        <v>1.07437396</v>
      </c>
      <c r="H2458">
        <f>IF('Input and Summary Results'!$J$4="yes",'Data Transformation'!F2458,'Data Transformation'!D2458)</f>
        <v>3.9198999999999998E-2</v>
      </c>
      <c r="I2458">
        <f t="shared" si="145"/>
        <v>137</v>
      </c>
    </row>
    <row r="2459" spans="2:9" x14ac:dyDescent="0.25">
      <c r="B2459">
        <f>IF('Input and Summary Results'!D2041=0,FALSE,'Input and Summary Results'!$B2041)</f>
        <v>137</v>
      </c>
      <c r="C2459">
        <f>IF(OR(B2459=0,'Input and Summary Results'!D2041=0,'Input and Summary Results'!D2041=""),FALSE,'Input and Summary Results'!$D2041)</f>
        <v>1.0782312700000001</v>
      </c>
      <c r="D2459">
        <f>IF(OR(B2459=0,'Input and Summary Results'!E2041=0),FALSE,'Input and Summary Results'!$E2041)</f>
        <v>4.6150379999999998E-2</v>
      </c>
      <c r="E2459">
        <f t="shared" si="143"/>
        <v>3.2711922736100539E-2</v>
      </c>
      <c r="F2459">
        <f t="shared" si="144"/>
        <v>1.8576037884710947E-2</v>
      </c>
      <c r="G2459">
        <f>IF('Input and Summary Results'!$J$4="yes",IF(C2459=FALSE,FALSE,IF('Data Transformation'!E2459&lt;$R$10,E2459,$R$10)),IF(C2459=FALSE,FALSE,IF(C2459&lt;$R$10,C2459,$R$10)))</f>
        <v>1.0782312700000001</v>
      </c>
      <c r="H2459">
        <f>IF('Input and Summary Results'!$J$4="yes",'Data Transformation'!F2459,'Data Transformation'!D2459)</f>
        <v>4.6150379999999998E-2</v>
      </c>
      <c r="I2459">
        <f t="shared" si="145"/>
        <v>137</v>
      </c>
    </row>
    <row r="2460" spans="2:9" x14ac:dyDescent="0.25">
      <c r="B2460">
        <f>IF('Input and Summary Results'!D2042=0,FALSE,'Input and Summary Results'!$B2042)</f>
        <v>137</v>
      </c>
      <c r="C2460">
        <f>IF(OR(B2460=0,'Input and Summary Results'!D2042=0,'Input and Summary Results'!D2042=""),FALSE,'Input and Summary Results'!$D2042)</f>
        <v>1.0799785799999999</v>
      </c>
      <c r="D2460">
        <f>IF(OR(B2460=0,'Input and Summary Results'!E2042=0),FALSE,'Input and Summary Results'!$E2042)</f>
        <v>3.082141E-2</v>
      </c>
      <c r="E2460">
        <f t="shared" si="143"/>
        <v>3.3415141894306839E-2</v>
      </c>
      <c r="F2460">
        <f t="shared" si="144"/>
        <v>1.2385886338597569E-2</v>
      </c>
      <c r="G2460">
        <f>IF('Input and Summary Results'!$J$4="yes",IF(C2460=FALSE,FALSE,IF('Data Transformation'!E2460&lt;$R$10,E2460,$R$10)),IF(C2460=FALSE,FALSE,IF(C2460&lt;$R$10,C2460,$R$10)))</f>
        <v>1.0799785799999999</v>
      </c>
      <c r="H2460">
        <f>IF('Input and Summary Results'!$J$4="yes",'Data Transformation'!F2460,'Data Transformation'!D2460)</f>
        <v>3.082141E-2</v>
      </c>
      <c r="I2460">
        <f t="shared" si="145"/>
        <v>137</v>
      </c>
    </row>
    <row r="2461" spans="2:9" x14ac:dyDescent="0.25">
      <c r="B2461">
        <f>IF('Input and Summary Results'!D2043=0,FALSE,'Input and Summary Results'!$B2043)</f>
        <v>137</v>
      </c>
      <c r="C2461">
        <f>IF(OR(B2461=0,'Input and Summary Results'!D2043=0,'Input and Summary Results'!D2043=""),FALSE,'Input and Summary Results'!$D2043)</f>
        <v>1.1085548199999999</v>
      </c>
      <c r="D2461">
        <f>IF(OR(B2461=0,'Input and Summary Results'!E2043=0),FALSE,'Input and Summary Results'!$E2043)</f>
        <v>5.470978E-2</v>
      </c>
      <c r="E2461">
        <f t="shared" si="143"/>
        <v>4.4757174613171601E-2</v>
      </c>
      <c r="F2461">
        <f t="shared" si="144"/>
        <v>2.1418917758167341E-2</v>
      </c>
      <c r="G2461">
        <f>IF('Input and Summary Results'!$J$4="yes",IF(C2461=FALSE,FALSE,IF('Data Transformation'!E2461&lt;$R$10,E2461,$R$10)),IF(C2461=FALSE,FALSE,IF(C2461&lt;$R$10,C2461,$R$10)))</f>
        <v>1.1085548199999999</v>
      </c>
      <c r="H2461">
        <f>IF('Input and Summary Results'!$J$4="yes",'Data Transformation'!F2461,'Data Transformation'!D2461)</f>
        <v>5.470978E-2</v>
      </c>
      <c r="I2461">
        <f t="shared" si="145"/>
        <v>137</v>
      </c>
    </row>
    <row r="2462" spans="2:9" x14ac:dyDescent="0.25">
      <c r="B2462">
        <f>IF('Input and Summary Results'!D2044=0,FALSE,'Input and Summary Results'!$B2044)</f>
        <v>137</v>
      </c>
      <c r="C2462">
        <f>IF(OR(B2462=0,'Input and Summary Results'!D2044=0,'Input and Summary Results'!D2044=""),FALSE,'Input and Summary Results'!$D2044)</f>
        <v>1.1188138000000001</v>
      </c>
      <c r="D2462">
        <f>IF(OR(B2462=0,'Input and Summary Results'!E2044=0),FALSE,'Input and Summary Results'!$E2044)</f>
        <v>5.3379320000000001E-2</v>
      </c>
      <c r="E2462">
        <f t="shared" si="143"/>
        <v>4.87578145343915E-2</v>
      </c>
      <c r="F2462">
        <f t="shared" si="144"/>
        <v>2.0706416813950631E-2</v>
      </c>
      <c r="G2462">
        <f>IF('Input and Summary Results'!$J$4="yes",IF(C2462=FALSE,FALSE,IF('Data Transformation'!E2462&lt;$R$10,E2462,$R$10)),IF(C2462=FALSE,FALSE,IF(C2462&lt;$R$10,C2462,$R$10)))</f>
        <v>1.1188138000000001</v>
      </c>
      <c r="H2462">
        <f>IF('Input and Summary Results'!$J$4="yes",'Data Transformation'!F2462,'Data Transformation'!D2462)</f>
        <v>5.3379320000000001E-2</v>
      </c>
      <c r="I2462">
        <f t="shared" si="145"/>
        <v>137</v>
      </c>
    </row>
    <row r="2463" spans="2:9" x14ac:dyDescent="0.25">
      <c r="B2463">
        <f>IF('Input and Summary Results'!D2045=0,FALSE,'Input and Summary Results'!$B2045)</f>
        <v>137</v>
      </c>
      <c r="C2463">
        <f>IF(OR(B2463=0,'Input and Summary Results'!D2045=0,'Input and Summary Results'!D2045=""),FALSE,'Input and Summary Results'!$D2045)</f>
        <v>1.1191499300000001</v>
      </c>
      <c r="D2463">
        <f>IF(OR(B2463=0,'Input and Summary Results'!E2045=0),FALSE,'Input and Summary Results'!$E2045)</f>
        <v>3.8592269999999998E-2</v>
      </c>
      <c r="E2463">
        <f t="shared" si="143"/>
        <v>4.8888271881258175E-2</v>
      </c>
      <c r="F2463">
        <f t="shared" si="144"/>
        <v>1.4965863581834828E-2</v>
      </c>
      <c r="G2463">
        <f>IF('Input and Summary Results'!$J$4="yes",IF(C2463=FALSE,FALSE,IF('Data Transformation'!E2463&lt;$R$10,E2463,$R$10)),IF(C2463=FALSE,FALSE,IF(C2463&lt;$R$10,C2463,$R$10)))</f>
        <v>1.1191499300000001</v>
      </c>
      <c r="H2463">
        <f>IF('Input and Summary Results'!$J$4="yes",'Data Transformation'!F2463,'Data Transformation'!D2463)</f>
        <v>3.8592269999999998E-2</v>
      </c>
      <c r="I2463">
        <f t="shared" si="145"/>
        <v>137</v>
      </c>
    </row>
    <row r="2464" spans="2:9" x14ac:dyDescent="0.25">
      <c r="B2464">
        <f>IF('Input and Summary Results'!D2046=0,FALSE,'Input and Summary Results'!$B2046)</f>
        <v>138</v>
      </c>
      <c r="C2464">
        <f>IF(OR(B2464=0,'Input and Summary Results'!D2046=0,'Input and Summary Results'!D2046=""),FALSE,'Input and Summary Results'!$D2046)</f>
        <v>0.22186043999999999</v>
      </c>
      <c r="D2464">
        <f>IF(OR(B2464=0,'Input and Summary Results'!E2046=0),FALSE,'Input and Summary Results'!$E2046)</f>
        <v>3.6962229999999999E-2</v>
      </c>
      <c r="E2464">
        <f t="shared" si="143"/>
        <v>-0.65392013004090721</v>
      </c>
      <c r="F2464">
        <f t="shared" si="144"/>
        <v>7.2304949093222742E-2</v>
      </c>
      <c r="G2464">
        <f>IF('Input and Summary Results'!$J$4="yes",IF(C2464=FALSE,FALSE,IF('Data Transformation'!E2464&lt;$R$10,E2464,$R$10)),IF(C2464=FALSE,FALSE,IF(C2464&lt;$R$10,C2464,$R$10)))</f>
        <v>0.22186043999999999</v>
      </c>
      <c r="H2464">
        <f>IF('Input and Summary Results'!$J$4="yes",'Data Transformation'!F2464,'Data Transformation'!D2464)</f>
        <v>3.6962229999999999E-2</v>
      </c>
      <c r="I2464">
        <f t="shared" si="145"/>
        <v>138</v>
      </c>
    </row>
    <row r="2465" spans="2:9" x14ac:dyDescent="0.25">
      <c r="B2465">
        <f>IF('Input and Summary Results'!D2047=0,FALSE,'Input and Summary Results'!$B2047)</f>
        <v>138</v>
      </c>
      <c r="C2465">
        <f>IF(OR(B2465=0,'Input and Summary Results'!D2047=0,'Input and Summary Results'!D2047=""),FALSE,'Input and Summary Results'!$D2047)</f>
        <v>0.53567246999999996</v>
      </c>
      <c r="D2465">
        <f>IF(OR(B2465=0,'Input and Summary Results'!E2047=0),FALSE,'Input and Summary Results'!$E2047)</f>
        <v>2.934223E-2</v>
      </c>
      <c r="E2465">
        <f t="shared" si="143"/>
        <v>-0.2711006728997078</v>
      </c>
      <c r="F2465">
        <f t="shared" si="144"/>
        <v>2.3772974220609099E-2</v>
      </c>
      <c r="G2465">
        <f>IF('Input and Summary Results'!$J$4="yes",IF(C2465=FALSE,FALSE,IF('Data Transformation'!E2465&lt;$R$10,E2465,$R$10)),IF(C2465=FALSE,FALSE,IF(C2465&lt;$R$10,C2465,$R$10)))</f>
        <v>0.53567246999999996</v>
      </c>
      <c r="H2465">
        <f>IF('Input and Summary Results'!$J$4="yes",'Data Transformation'!F2465,'Data Transformation'!D2465)</f>
        <v>2.934223E-2</v>
      </c>
      <c r="I2465">
        <f t="shared" si="145"/>
        <v>138</v>
      </c>
    </row>
    <row r="2466" spans="2:9" x14ac:dyDescent="0.25">
      <c r="B2466">
        <f>IF('Input and Summary Results'!D2048=0,FALSE,'Input and Summary Results'!$B2048)</f>
        <v>138</v>
      </c>
      <c r="C2466">
        <f>IF(OR(B2466=0,'Input and Summary Results'!D2048=0,'Input and Summary Results'!D2048=""),FALSE,'Input and Summary Results'!$D2048)</f>
        <v>0.59598446999999999</v>
      </c>
      <c r="D2466">
        <f>IF(OR(B2466=0,'Input and Summary Results'!E2048=0),FALSE,'Input and Summary Results'!$E2048)</f>
        <v>6.3633949999999995E-2</v>
      </c>
      <c r="E2466">
        <f t="shared" si="143"/>
        <v>-0.22476505683892059</v>
      </c>
      <c r="F2466">
        <f t="shared" si="144"/>
        <v>4.6338681106908704E-2</v>
      </c>
      <c r="G2466">
        <f>IF('Input and Summary Results'!$J$4="yes",IF(C2466=FALSE,FALSE,IF('Data Transformation'!E2466&lt;$R$10,E2466,$R$10)),IF(C2466=FALSE,FALSE,IF(C2466&lt;$R$10,C2466,$R$10)))</f>
        <v>0.59598446999999999</v>
      </c>
      <c r="H2466">
        <f>IF('Input and Summary Results'!$J$4="yes",'Data Transformation'!F2466,'Data Transformation'!D2466)</f>
        <v>6.3633949999999995E-2</v>
      </c>
      <c r="I2466">
        <f t="shared" si="145"/>
        <v>138</v>
      </c>
    </row>
    <row r="2467" spans="2:9" x14ac:dyDescent="0.25">
      <c r="B2467">
        <f>IF('Input and Summary Results'!D2049=0,FALSE,'Input and Summary Results'!$B2049)</f>
        <v>138</v>
      </c>
      <c r="C2467">
        <f>IF(OR(B2467=0,'Input and Summary Results'!D2049=0,'Input and Summary Results'!D2049=""),FALSE,'Input and Summary Results'!$D2049)</f>
        <v>0.63857962000000001</v>
      </c>
      <c r="D2467">
        <f>IF(OR(B2467=0,'Input and Summary Results'!E2049=0),FALSE,'Input and Summary Results'!$E2049)</f>
        <v>4.3292589999999999E-2</v>
      </c>
      <c r="E2467">
        <f t="shared" si="143"/>
        <v>-0.19478494590114079</v>
      </c>
      <c r="F2467">
        <f t="shared" si="144"/>
        <v>2.9423087539185794E-2</v>
      </c>
      <c r="G2467">
        <f>IF('Input and Summary Results'!$J$4="yes",IF(C2467=FALSE,FALSE,IF('Data Transformation'!E2467&lt;$R$10,E2467,$R$10)),IF(C2467=FALSE,FALSE,IF(C2467&lt;$R$10,C2467,$R$10)))</f>
        <v>0.63857962000000001</v>
      </c>
      <c r="H2467">
        <f>IF('Input and Summary Results'!$J$4="yes",'Data Transformation'!F2467,'Data Transformation'!D2467)</f>
        <v>4.3292589999999999E-2</v>
      </c>
      <c r="I2467">
        <f t="shared" si="145"/>
        <v>138</v>
      </c>
    </row>
    <row r="2468" spans="2:9" x14ac:dyDescent="0.25">
      <c r="B2468">
        <f>IF('Input and Summary Results'!D2050=0,FALSE,'Input and Summary Results'!$B2050)</f>
        <v>138</v>
      </c>
      <c r="C2468">
        <f>IF(OR(B2468=0,'Input and Summary Results'!D2050=0,'Input and Summary Results'!D2050=""),FALSE,'Input and Summary Results'!$D2050)</f>
        <v>0.72195975999999995</v>
      </c>
      <c r="D2468">
        <f>IF(OR(B2468=0,'Input and Summary Results'!E2050=0),FALSE,'Input and Summary Results'!$E2050)</f>
        <v>3.4498750000000002E-2</v>
      </c>
      <c r="E2468">
        <f t="shared" si="143"/>
        <v>-0.1414870081048408</v>
      </c>
      <c r="F2468">
        <f t="shared" si="144"/>
        <v>2.0738631610160659E-2</v>
      </c>
      <c r="G2468">
        <f>IF('Input and Summary Results'!$J$4="yes",IF(C2468=FALSE,FALSE,IF('Data Transformation'!E2468&lt;$R$10,E2468,$R$10)),IF(C2468=FALSE,FALSE,IF(C2468&lt;$R$10,C2468,$R$10)))</f>
        <v>0.72195975999999995</v>
      </c>
      <c r="H2468">
        <f>IF('Input and Summary Results'!$J$4="yes",'Data Transformation'!F2468,'Data Transformation'!D2468)</f>
        <v>3.4498750000000002E-2</v>
      </c>
      <c r="I2468">
        <f t="shared" si="145"/>
        <v>138</v>
      </c>
    </row>
    <row r="2469" spans="2:9" x14ac:dyDescent="0.25">
      <c r="B2469">
        <f>IF('Input and Summary Results'!D2051=0,FALSE,'Input and Summary Results'!$B2051)</f>
        <v>138</v>
      </c>
      <c r="C2469">
        <f>IF(OR(B2469=0,'Input and Summary Results'!D2051=0,'Input and Summary Results'!D2051=""),FALSE,'Input and Summary Results'!$D2051)</f>
        <v>0.73459828000000005</v>
      </c>
      <c r="D2469">
        <f>IF(OR(B2469=0,'Input and Summary Results'!E2051=0),FALSE,'Input and Summary Results'!$E2051)</f>
        <v>3.1643110000000002E-2</v>
      </c>
      <c r="E2469">
        <f t="shared" si="143"/>
        <v>-0.13395009285348486</v>
      </c>
      <c r="F2469">
        <f t="shared" si="144"/>
        <v>1.8694720793519963E-2</v>
      </c>
      <c r="G2469">
        <f>IF('Input and Summary Results'!$J$4="yes",IF(C2469=FALSE,FALSE,IF('Data Transformation'!E2469&lt;$R$10,E2469,$R$10)),IF(C2469=FALSE,FALSE,IF(C2469&lt;$R$10,C2469,$R$10)))</f>
        <v>0.73459828000000005</v>
      </c>
      <c r="H2469">
        <f>IF('Input and Summary Results'!$J$4="yes",'Data Transformation'!F2469,'Data Transformation'!D2469)</f>
        <v>3.1643110000000002E-2</v>
      </c>
      <c r="I2469">
        <f t="shared" si="145"/>
        <v>138</v>
      </c>
    </row>
    <row r="2470" spans="2:9" x14ac:dyDescent="0.25">
      <c r="B2470">
        <f>IF('Input and Summary Results'!D2052=0,FALSE,'Input and Summary Results'!$B2052)</f>
        <v>138</v>
      </c>
      <c r="C2470">
        <f>IF(OR(B2470=0,'Input and Summary Results'!D2052=0,'Input and Summary Results'!D2052=""),FALSE,'Input and Summary Results'!$D2052)</f>
        <v>0.81311743000000003</v>
      </c>
      <c r="D2470">
        <f>IF(OR(B2470=0,'Input and Summary Results'!E2052=0),FALSE,'Input and Summary Results'!$E2052)</f>
        <v>4.4054049999999997E-2</v>
      </c>
      <c r="E2470">
        <f t="shared" si="143"/>
        <v>-8.9846729291302732E-2</v>
      </c>
      <c r="F2470">
        <f t="shared" si="144"/>
        <v>2.3513771805383631E-2</v>
      </c>
      <c r="G2470">
        <f>IF('Input and Summary Results'!$J$4="yes",IF(C2470=FALSE,FALSE,IF('Data Transformation'!E2470&lt;$R$10,E2470,$R$10)),IF(C2470=FALSE,FALSE,IF(C2470&lt;$R$10,C2470,$R$10)))</f>
        <v>0.81311743000000003</v>
      </c>
      <c r="H2470">
        <f>IF('Input and Summary Results'!$J$4="yes",'Data Transformation'!F2470,'Data Transformation'!D2470)</f>
        <v>4.4054049999999997E-2</v>
      </c>
      <c r="I2470">
        <f t="shared" si="145"/>
        <v>138</v>
      </c>
    </row>
    <row r="2471" spans="2:9" x14ac:dyDescent="0.25">
      <c r="B2471">
        <f>IF('Input and Summary Results'!D2053=0,FALSE,'Input and Summary Results'!$B2053)</f>
        <v>138</v>
      </c>
      <c r="C2471">
        <f>IF(OR(B2471=0,'Input and Summary Results'!D2053=0,'Input and Summary Results'!D2053=""),FALSE,'Input and Summary Results'!$D2053)</f>
        <v>0.84110571000000001</v>
      </c>
      <c r="D2471">
        <f>IF(OR(B2471=0,'Input and Summary Results'!E2053=0),FALSE,'Input and Summary Results'!$E2053)</f>
        <v>4.447744E-2</v>
      </c>
      <c r="E2471">
        <f t="shared" si="143"/>
        <v>-7.5149418726906919E-2</v>
      </c>
      <c r="F2471">
        <f t="shared" si="144"/>
        <v>2.2949801351366404E-2</v>
      </c>
      <c r="G2471">
        <f>IF('Input and Summary Results'!$J$4="yes",IF(C2471=FALSE,FALSE,IF('Data Transformation'!E2471&lt;$R$10,E2471,$R$10)),IF(C2471=FALSE,FALSE,IF(C2471&lt;$R$10,C2471,$R$10)))</f>
        <v>0.84110571000000001</v>
      </c>
      <c r="H2471">
        <f>IF('Input and Summary Results'!$J$4="yes",'Data Transformation'!F2471,'Data Transformation'!D2471)</f>
        <v>4.447744E-2</v>
      </c>
      <c r="I2471">
        <f t="shared" si="145"/>
        <v>138</v>
      </c>
    </row>
    <row r="2472" spans="2:9" x14ac:dyDescent="0.25">
      <c r="B2472">
        <f>IF('Input and Summary Results'!D2054=0,FALSE,'Input and Summary Results'!$B2054)</f>
        <v>138</v>
      </c>
      <c r="C2472">
        <f>IF(OR(B2472=0,'Input and Summary Results'!D2054=0,'Input and Summary Results'!D2054=""),FALSE,'Input and Summary Results'!$D2054)</f>
        <v>0.85196903000000002</v>
      </c>
      <c r="D2472">
        <f>IF(OR(B2472=0,'Input and Summary Results'!E2054=0),FALSE,'Input and Summary Results'!$E2054)</f>
        <v>3.7252639999999997E-2</v>
      </c>
      <c r="E2472">
        <f t="shared" si="143"/>
        <v>-6.9576192022694786E-2</v>
      </c>
      <c r="F2472">
        <f t="shared" si="144"/>
        <v>1.8976799849168224E-2</v>
      </c>
      <c r="G2472">
        <f>IF('Input and Summary Results'!$J$4="yes",IF(C2472=FALSE,FALSE,IF('Data Transformation'!E2472&lt;$R$10,E2472,$R$10)),IF(C2472=FALSE,FALSE,IF(C2472&lt;$R$10,C2472,$R$10)))</f>
        <v>0.85196903000000002</v>
      </c>
      <c r="H2472">
        <f>IF('Input and Summary Results'!$J$4="yes",'Data Transformation'!F2472,'Data Transformation'!D2472)</f>
        <v>3.7252639999999997E-2</v>
      </c>
      <c r="I2472">
        <f t="shared" si="145"/>
        <v>138</v>
      </c>
    </row>
    <row r="2473" spans="2:9" x14ac:dyDescent="0.25">
      <c r="B2473">
        <f>IF('Input and Summary Results'!D2055=0,FALSE,'Input and Summary Results'!$B2055)</f>
        <v>138</v>
      </c>
      <c r="C2473">
        <f>IF(OR(B2473=0,'Input and Summary Results'!D2055=0,'Input and Summary Results'!D2055=""),FALSE,'Input and Summary Results'!$D2055)</f>
        <v>0.85372667999999996</v>
      </c>
      <c r="D2473">
        <f>IF(OR(B2473=0,'Input and Summary Results'!E2055=0),FALSE,'Input and Summary Results'!$E2055)</f>
        <v>2.1411320000000001E-2</v>
      </c>
      <c r="E2473">
        <f t="shared" si="143"/>
        <v>-6.8681146134000073E-2</v>
      </c>
      <c r="F2473">
        <f t="shared" si="144"/>
        <v>1.0884646219560576E-2</v>
      </c>
      <c r="G2473">
        <f>IF('Input and Summary Results'!$J$4="yes",IF(C2473=FALSE,FALSE,IF('Data Transformation'!E2473&lt;$R$10,E2473,$R$10)),IF(C2473=FALSE,FALSE,IF(C2473&lt;$R$10,C2473,$R$10)))</f>
        <v>0.85372667999999996</v>
      </c>
      <c r="H2473">
        <f>IF('Input and Summary Results'!$J$4="yes",'Data Transformation'!F2473,'Data Transformation'!D2473)</f>
        <v>2.1411320000000001E-2</v>
      </c>
      <c r="I2473">
        <f t="shared" si="145"/>
        <v>138</v>
      </c>
    </row>
    <row r="2474" spans="2:9" x14ac:dyDescent="0.25">
      <c r="B2474">
        <f>IF('Input and Summary Results'!D2056=0,FALSE,'Input and Summary Results'!$B2056)</f>
        <v>138</v>
      </c>
      <c r="C2474">
        <f>IF(OR(B2474=0,'Input and Summary Results'!D2056=0,'Input and Summary Results'!D2056=""),FALSE,'Input and Summary Results'!$D2056)</f>
        <v>0.86436047000000005</v>
      </c>
      <c r="D2474">
        <f>IF(OR(B2474=0,'Input and Summary Results'!E2056=0),FALSE,'Input and Summary Results'!$E2056)</f>
        <v>4.3883329999999998E-2</v>
      </c>
      <c r="E2474">
        <f t="shared" ref="E2474:E2537" si="146">IF(C2474=FALSE,FALSE,LOG10(C2474))</f>
        <v>-6.3305103025989656E-2</v>
      </c>
      <c r="F2474">
        <f t="shared" ref="F2474:F2537" si="147">IF(D2474=FALSE, FALSE,0.434*D2474/C2474)</f>
        <v>2.2034053940481566E-2</v>
      </c>
      <c r="G2474">
        <f>IF('Input and Summary Results'!$J$4="yes",IF(C2474=FALSE,FALSE,IF('Data Transformation'!E2474&lt;$R$10,E2474,$R$10)),IF(C2474=FALSE,FALSE,IF(C2474&lt;$R$10,C2474,$R$10)))</f>
        <v>0.86436047000000005</v>
      </c>
      <c r="H2474">
        <f>IF('Input and Summary Results'!$J$4="yes",'Data Transformation'!F2474,'Data Transformation'!D2474)</f>
        <v>4.3883329999999998E-2</v>
      </c>
      <c r="I2474">
        <f t="shared" si="145"/>
        <v>138</v>
      </c>
    </row>
    <row r="2475" spans="2:9" x14ac:dyDescent="0.25">
      <c r="B2475">
        <f>IF('Input and Summary Results'!D2057=0,FALSE,'Input and Summary Results'!$B2057)</f>
        <v>138</v>
      </c>
      <c r="C2475">
        <f>IF(OR(B2475=0,'Input and Summary Results'!D2057=0,'Input and Summary Results'!D2057=""),FALSE,'Input and Summary Results'!$D2057)</f>
        <v>0.90158033999999998</v>
      </c>
      <c r="D2475">
        <f>IF(OR(B2475=0,'Input and Summary Results'!E2057=0),FALSE,'Input and Summary Results'!$E2057)</f>
        <v>3.299357E-2</v>
      </c>
      <c r="E2475">
        <f t="shared" si="146"/>
        <v>-4.499556715117628E-2</v>
      </c>
      <c r="F2475">
        <f t="shared" si="147"/>
        <v>1.5882344306664894E-2</v>
      </c>
      <c r="G2475">
        <f>IF('Input and Summary Results'!$J$4="yes",IF(C2475=FALSE,FALSE,IF('Data Transformation'!E2475&lt;$R$10,E2475,$R$10)),IF(C2475=FALSE,FALSE,IF(C2475&lt;$R$10,C2475,$R$10)))</f>
        <v>0.90158033999999998</v>
      </c>
      <c r="H2475">
        <f>IF('Input and Summary Results'!$J$4="yes",'Data Transformation'!F2475,'Data Transformation'!D2475)</f>
        <v>3.299357E-2</v>
      </c>
      <c r="I2475">
        <f t="shared" si="145"/>
        <v>138</v>
      </c>
    </row>
    <row r="2476" spans="2:9" x14ac:dyDescent="0.25">
      <c r="B2476">
        <f>IF('Input and Summary Results'!D2058=0,FALSE,'Input and Summary Results'!$B2058)</f>
        <v>138</v>
      </c>
      <c r="C2476">
        <f>IF(OR(B2476=0,'Input and Summary Results'!D2058=0,'Input and Summary Results'!D2058=""),FALSE,'Input and Summary Results'!$D2058)</f>
        <v>0.90757215000000002</v>
      </c>
      <c r="D2476">
        <f>IF(OR(B2476=0,'Input and Summary Results'!E2058=0),FALSE,'Input and Summary Results'!$E2058)</f>
        <v>4.8491739999999998E-2</v>
      </c>
      <c r="E2476">
        <f t="shared" si="146"/>
        <v>-4.2118839458428037E-2</v>
      </c>
      <c r="F2476">
        <f t="shared" si="147"/>
        <v>2.3188696524017401E-2</v>
      </c>
      <c r="G2476">
        <f>IF('Input and Summary Results'!$J$4="yes",IF(C2476=FALSE,FALSE,IF('Data Transformation'!E2476&lt;$R$10,E2476,$R$10)),IF(C2476=FALSE,FALSE,IF(C2476&lt;$R$10,C2476,$R$10)))</f>
        <v>0.90757215000000002</v>
      </c>
      <c r="H2476">
        <f>IF('Input and Summary Results'!$J$4="yes",'Data Transformation'!F2476,'Data Transformation'!D2476)</f>
        <v>4.8491739999999998E-2</v>
      </c>
      <c r="I2476">
        <f t="shared" si="145"/>
        <v>138</v>
      </c>
    </row>
    <row r="2477" spans="2:9" x14ac:dyDescent="0.25">
      <c r="B2477">
        <f>IF('Input and Summary Results'!D2059=0,FALSE,'Input and Summary Results'!$B2059)</f>
        <v>138</v>
      </c>
      <c r="C2477">
        <f>IF(OR(B2477=0,'Input and Summary Results'!D2059=0,'Input and Summary Results'!D2059=""),FALSE,'Input and Summary Results'!$D2059)</f>
        <v>0.96895239</v>
      </c>
      <c r="D2477">
        <f>IF(OR(B2477=0,'Input and Summary Results'!E2059=0),FALSE,'Input and Summary Results'!$E2059)</f>
        <v>4.6641740000000001E-2</v>
      </c>
      <c r="E2477">
        <f t="shared" si="146"/>
        <v>-1.3697561719365734E-2</v>
      </c>
      <c r="F2477">
        <f t="shared" si="147"/>
        <v>2.0891134971038155E-2</v>
      </c>
      <c r="G2477">
        <f>IF('Input and Summary Results'!$J$4="yes",IF(C2477=FALSE,FALSE,IF('Data Transformation'!E2477&lt;$R$10,E2477,$R$10)),IF(C2477=FALSE,FALSE,IF(C2477&lt;$R$10,C2477,$R$10)))</f>
        <v>0.96895239</v>
      </c>
      <c r="H2477">
        <f>IF('Input and Summary Results'!$J$4="yes",'Data Transformation'!F2477,'Data Transformation'!D2477)</f>
        <v>4.6641740000000001E-2</v>
      </c>
      <c r="I2477">
        <f t="shared" si="145"/>
        <v>138</v>
      </c>
    </row>
    <row r="2478" spans="2:9" x14ac:dyDescent="0.25">
      <c r="B2478">
        <f>IF('Input and Summary Results'!D2060=0,FALSE,'Input and Summary Results'!$B2060)</f>
        <v>138</v>
      </c>
      <c r="C2478">
        <f>IF(OR(B2478=0,'Input and Summary Results'!D2060=0,'Input and Summary Results'!D2060=""),FALSE,'Input and Summary Results'!$D2060)</f>
        <v>0.97669251999999995</v>
      </c>
      <c r="D2478">
        <f>IF(OR(B2478=0,'Input and Summary Results'!E2060=0),FALSE,'Input and Summary Results'!$E2060)</f>
        <v>4.6204839999999997E-2</v>
      </c>
      <c r="E2478">
        <f t="shared" si="146"/>
        <v>-1.0242138312924516E-2</v>
      </c>
      <c r="F2478">
        <f t="shared" si="147"/>
        <v>2.0531436608114906E-2</v>
      </c>
      <c r="G2478">
        <f>IF('Input and Summary Results'!$J$4="yes",IF(C2478=FALSE,FALSE,IF('Data Transformation'!E2478&lt;$R$10,E2478,$R$10)),IF(C2478=FALSE,FALSE,IF(C2478&lt;$R$10,C2478,$R$10)))</f>
        <v>0.97669251999999995</v>
      </c>
      <c r="H2478">
        <f>IF('Input and Summary Results'!$J$4="yes",'Data Transformation'!F2478,'Data Transformation'!D2478)</f>
        <v>4.6204839999999997E-2</v>
      </c>
      <c r="I2478">
        <f t="shared" si="145"/>
        <v>138</v>
      </c>
    </row>
    <row r="2479" spans="2:9" x14ac:dyDescent="0.25">
      <c r="B2479">
        <f>IF('Input and Summary Results'!D2061=0,FALSE,'Input and Summary Results'!$B2061)</f>
        <v>138</v>
      </c>
      <c r="C2479">
        <f>IF(OR(B2479=0,'Input and Summary Results'!D2061=0,'Input and Summary Results'!D2061=""),FALSE,'Input and Summary Results'!$D2061)</f>
        <v>0.97817233000000003</v>
      </c>
      <c r="D2479">
        <f>IF(OR(B2479=0,'Input and Summary Results'!E2061=0),FALSE,'Input and Summary Results'!$E2061)</f>
        <v>3.0682729999999998E-2</v>
      </c>
      <c r="E2479">
        <f t="shared" si="146"/>
        <v>-9.5846264240359684E-3</v>
      </c>
      <c r="F2479">
        <f t="shared" si="147"/>
        <v>1.3613454819356829E-2</v>
      </c>
      <c r="G2479">
        <f>IF('Input and Summary Results'!$J$4="yes",IF(C2479=FALSE,FALSE,IF('Data Transformation'!E2479&lt;$R$10,E2479,$R$10)),IF(C2479=FALSE,FALSE,IF(C2479&lt;$R$10,C2479,$R$10)))</f>
        <v>0.97817233000000003</v>
      </c>
      <c r="H2479">
        <f>IF('Input and Summary Results'!$J$4="yes",'Data Transformation'!F2479,'Data Transformation'!D2479)</f>
        <v>3.0682729999999998E-2</v>
      </c>
      <c r="I2479">
        <f t="shared" si="145"/>
        <v>138</v>
      </c>
    </row>
    <row r="2480" spans="2:9" x14ac:dyDescent="0.25">
      <c r="B2480">
        <f>IF('Input and Summary Results'!D2062=0,FALSE,'Input and Summary Results'!$B2062)</f>
        <v>138</v>
      </c>
      <c r="C2480">
        <f>IF(OR(B2480=0,'Input and Summary Results'!D2062=0,'Input and Summary Results'!D2062=""),FALSE,'Input and Summary Results'!$D2062)</f>
        <v>0.98480387999999996</v>
      </c>
      <c r="D2480">
        <f>IF(OR(B2480=0,'Input and Summary Results'!E2062=0),FALSE,'Input and Summary Results'!$E2062)</f>
        <v>4.752634E-2</v>
      </c>
      <c r="E2480">
        <f t="shared" si="146"/>
        <v>-6.6502490092438631E-3</v>
      </c>
      <c r="F2480">
        <f t="shared" si="147"/>
        <v>2.0944709884774215E-2</v>
      </c>
      <c r="G2480">
        <f>IF('Input and Summary Results'!$J$4="yes",IF(C2480=FALSE,FALSE,IF('Data Transformation'!E2480&lt;$R$10,E2480,$R$10)),IF(C2480=FALSE,FALSE,IF(C2480&lt;$R$10,C2480,$R$10)))</f>
        <v>0.98480387999999996</v>
      </c>
      <c r="H2480">
        <f>IF('Input and Summary Results'!$J$4="yes",'Data Transformation'!F2480,'Data Transformation'!D2480)</f>
        <v>4.752634E-2</v>
      </c>
      <c r="I2480">
        <f t="shared" si="145"/>
        <v>138</v>
      </c>
    </row>
    <row r="2481" spans="2:9" x14ac:dyDescent="0.25">
      <c r="B2481">
        <f>IF('Input and Summary Results'!D2063=0,FALSE,'Input and Summary Results'!$B2063)</f>
        <v>138</v>
      </c>
      <c r="C2481">
        <f>IF(OR(B2481=0,'Input and Summary Results'!D2063=0,'Input and Summary Results'!D2063=""),FALSE,'Input and Summary Results'!$D2063)</f>
        <v>1.0069616299999999</v>
      </c>
      <c r="D2481">
        <f>IF(OR(B2481=0,'Input and Summary Results'!E2063=0),FALSE,'Input and Summary Results'!$E2063)</f>
        <v>3.7188690000000003E-2</v>
      </c>
      <c r="E2481">
        <f t="shared" si="146"/>
        <v>3.0129221953728012E-3</v>
      </c>
      <c r="F2481">
        <f t="shared" si="147"/>
        <v>1.6028308308033545E-2</v>
      </c>
      <c r="G2481">
        <f>IF('Input and Summary Results'!$J$4="yes",IF(C2481=FALSE,FALSE,IF('Data Transformation'!E2481&lt;$R$10,E2481,$R$10)),IF(C2481=FALSE,FALSE,IF(C2481&lt;$R$10,C2481,$R$10)))</f>
        <v>1.0069616299999999</v>
      </c>
      <c r="H2481">
        <f>IF('Input and Summary Results'!$J$4="yes",'Data Transformation'!F2481,'Data Transformation'!D2481)</f>
        <v>3.7188690000000003E-2</v>
      </c>
      <c r="I2481">
        <f t="shared" si="145"/>
        <v>138</v>
      </c>
    </row>
    <row r="2482" spans="2:9" x14ac:dyDescent="0.25">
      <c r="B2482">
        <f>IF('Input and Summary Results'!D2064=0,FALSE,'Input and Summary Results'!$B2064)</f>
        <v>138</v>
      </c>
      <c r="C2482">
        <f>IF(OR(B2482=0,'Input and Summary Results'!D2064=0,'Input and Summary Results'!D2064=""),FALSE,'Input and Summary Results'!$D2064)</f>
        <v>1.0457170600000001</v>
      </c>
      <c r="D2482">
        <f>IF(OR(B2482=0,'Input and Summary Results'!E2064=0),FALSE,'Input and Summary Results'!$E2064)</f>
        <v>4.9316819999999997E-2</v>
      </c>
      <c r="E2482">
        <f t="shared" si="146"/>
        <v>1.9414193228240374E-2</v>
      </c>
      <c r="F2482">
        <f t="shared" si="147"/>
        <v>2.0467773452983541E-2</v>
      </c>
      <c r="G2482">
        <f>IF('Input and Summary Results'!$J$4="yes",IF(C2482=FALSE,FALSE,IF('Data Transformation'!E2482&lt;$R$10,E2482,$R$10)),IF(C2482=FALSE,FALSE,IF(C2482&lt;$R$10,C2482,$R$10)))</f>
        <v>1.0457170600000001</v>
      </c>
      <c r="H2482">
        <f>IF('Input and Summary Results'!$J$4="yes",'Data Transformation'!F2482,'Data Transformation'!D2482)</f>
        <v>4.9316819999999997E-2</v>
      </c>
      <c r="I2482">
        <f t="shared" si="145"/>
        <v>138</v>
      </c>
    </row>
    <row r="2483" spans="2:9" x14ac:dyDescent="0.25">
      <c r="B2483">
        <f>IF('Input and Summary Results'!D2065=0,FALSE,'Input and Summary Results'!$B2065)</f>
        <v>139</v>
      </c>
      <c r="C2483">
        <f>IF(OR(B2483=0,'Input and Summary Results'!D2065=0,'Input and Summary Results'!D2065=""),FALSE,'Input and Summary Results'!$D2065)</f>
        <v>3.5353910000000002E-2</v>
      </c>
      <c r="D2483">
        <f>IF(OR(B2483=0,'Input and Summary Results'!E2065=0),FALSE,'Input and Summary Results'!$E2065)</f>
        <v>3.8116270000000001E-2</v>
      </c>
      <c r="E2483">
        <f t="shared" si="146"/>
        <v>-1.4515625479909928</v>
      </c>
      <c r="F2483">
        <f t="shared" si="147"/>
        <v>0.46791037200694346</v>
      </c>
      <c r="G2483">
        <f>IF('Input and Summary Results'!$J$4="yes",IF(C2483=FALSE,FALSE,IF('Data Transformation'!E2483&lt;$R$10,E2483,$R$10)),IF(C2483=FALSE,FALSE,IF(C2483&lt;$R$10,C2483,$R$10)))</f>
        <v>3.5353910000000002E-2</v>
      </c>
      <c r="H2483">
        <f>IF('Input and Summary Results'!$J$4="yes",'Data Transformation'!F2483,'Data Transformation'!D2483)</f>
        <v>3.8116270000000001E-2</v>
      </c>
      <c r="I2483">
        <f t="shared" si="145"/>
        <v>139</v>
      </c>
    </row>
    <row r="2484" spans="2:9" x14ac:dyDescent="0.25">
      <c r="B2484">
        <f>IF('Input and Summary Results'!D2066=0,FALSE,'Input and Summary Results'!$B2066)</f>
        <v>139</v>
      </c>
      <c r="C2484">
        <f>IF(OR(B2484=0,'Input and Summary Results'!D2066=0,'Input and Summary Results'!D2066=""),FALSE,'Input and Summary Results'!$D2066)</f>
        <v>7.2068779999999999E-2</v>
      </c>
      <c r="D2484">
        <f>IF(OR(B2484=0,'Input and Summary Results'!E2066=0),FALSE,'Input and Summary Results'!$E2066)</f>
        <v>0.10932298</v>
      </c>
      <c r="E2484">
        <f t="shared" si="146"/>
        <v>-1.1422528297339882</v>
      </c>
      <c r="F2484">
        <f t="shared" si="147"/>
        <v>0.65834572640191769</v>
      </c>
      <c r="G2484">
        <f>IF('Input and Summary Results'!$J$4="yes",IF(C2484=FALSE,FALSE,IF('Data Transformation'!E2484&lt;$R$10,E2484,$R$10)),IF(C2484=FALSE,FALSE,IF(C2484&lt;$R$10,C2484,$R$10)))</f>
        <v>7.2068779999999999E-2</v>
      </c>
      <c r="H2484">
        <f>IF('Input and Summary Results'!$J$4="yes",'Data Transformation'!F2484,'Data Transformation'!D2484)</f>
        <v>0.10932298</v>
      </c>
      <c r="I2484">
        <f t="shared" si="145"/>
        <v>139</v>
      </c>
    </row>
    <row r="2485" spans="2:9" x14ac:dyDescent="0.25">
      <c r="B2485">
        <f>IF('Input and Summary Results'!D2067=0,FALSE,'Input and Summary Results'!$B2067)</f>
        <v>139</v>
      </c>
      <c r="C2485">
        <f>IF(OR(B2485=0,'Input and Summary Results'!D2067=0,'Input and Summary Results'!D2067=""),FALSE,'Input and Summary Results'!$D2067)</f>
        <v>8.6247679999999993E-2</v>
      </c>
      <c r="D2485">
        <f>IF(OR(B2485=0,'Input and Summary Results'!E2067=0),FALSE,'Input and Summary Results'!$E2067)</f>
        <v>6.3681360000000006E-2</v>
      </c>
      <c r="E2485">
        <f t="shared" si="146"/>
        <v>-1.0642525783039549</v>
      </c>
      <c r="F2485">
        <f t="shared" si="147"/>
        <v>0.32044583970258683</v>
      </c>
      <c r="G2485">
        <f>IF('Input and Summary Results'!$J$4="yes",IF(C2485=FALSE,FALSE,IF('Data Transformation'!E2485&lt;$R$10,E2485,$R$10)),IF(C2485=FALSE,FALSE,IF(C2485&lt;$R$10,C2485,$R$10)))</f>
        <v>8.6247679999999993E-2</v>
      </c>
      <c r="H2485">
        <f>IF('Input and Summary Results'!$J$4="yes",'Data Transformation'!F2485,'Data Transformation'!D2485)</f>
        <v>6.3681360000000006E-2</v>
      </c>
      <c r="I2485">
        <f t="shared" si="145"/>
        <v>139</v>
      </c>
    </row>
    <row r="2486" spans="2:9" x14ac:dyDescent="0.25">
      <c r="B2486">
        <f>IF('Input and Summary Results'!D2068=0,FALSE,'Input and Summary Results'!$B2068)</f>
        <v>139</v>
      </c>
      <c r="C2486">
        <f>IF(OR(B2486=0,'Input and Summary Results'!D2068=0,'Input and Summary Results'!D2068=""),FALSE,'Input and Summary Results'!$D2068)</f>
        <v>0.14450998000000001</v>
      </c>
      <c r="D2486">
        <f>IF(OR(B2486=0,'Input and Summary Results'!E2068=0),FALSE,'Input and Summary Results'!$E2068)</f>
        <v>3.9345770000000002E-2</v>
      </c>
      <c r="E2486">
        <f t="shared" si="146"/>
        <v>-0.84010215907171093</v>
      </c>
      <c r="F2486">
        <f t="shared" si="147"/>
        <v>0.11816529335897769</v>
      </c>
      <c r="G2486">
        <f>IF('Input and Summary Results'!$J$4="yes",IF(C2486=FALSE,FALSE,IF('Data Transformation'!E2486&lt;$R$10,E2486,$R$10)),IF(C2486=FALSE,FALSE,IF(C2486&lt;$R$10,C2486,$R$10)))</f>
        <v>0.14450998000000001</v>
      </c>
      <c r="H2486">
        <f>IF('Input and Summary Results'!$J$4="yes",'Data Transformation'!F2486,'Data Transformation'!D2486)</f>
        <v>3.9345770000000002E-2</v>
      </c>
      <c r="I2486">
        <f t="shared" si="145"/>
        <v>139</v>
      </c>
    </row>
    <row r="2487" spans="2:9" x14ac:dyDescent="0.25">
      <c r="B2487">
        <f>IF('Input and Summary Results'!D2069=0,FALSE,'Input and Summary Results'!$B2069)</f>
        <v>139</v>
      </c>
      <c r="C2487">
        <f>IF(OR(B2487=0,'Input and Summary Results'!D2069=0,'Input and Summary Results'!D2069=""),FALSE,'Input and Summary Results'!$D2069)</f>
        <v>0.16161919999999999</v>
      </c>
      <c r="D2487">
        <f>IF(OR(B2487=0,'Input and Summary Results'!E2069=0),FALSE,'Input and Summary Results'!$E2069)</f>
        <v>4.6904439999999999E-2</v>
      </c>
      <c r="E2487">
        <f t="shared" si="146"/>
        <v>-0.79150704728211296</v>
      </c>
      <c r="F2487">
        <f t="shared" si="147"/>
        <v>0.12595364263651843</v>
      </c>
      <c r="G2487">
        <f>IF('Input and Summary Results'!$J$4="yes",IF(C2487=FALSE,FALSE,IF('Data Transformation'!E2487&lt;$R$10,E2487,$R$10)),IF(C2487=FALSE,FALSE,IF(C2487&lt;$R$10,C2487,$R$10)))</f>
        <v>0.16161919999999999</v>
      </c>
      <c r="H2487">
        <f>IF('Input and Summary Results'!$J$4="yes",'Data Transformation'!F2487,'Data Transformation'!D2487)</f>
        <v>4.6904439999999999E-2</v>
      </c>
      <c r="I2487">
        <f t="shared" si="145"/>
        <v>139</v>
      </c>
    </row>
    <row r="2488" spans="2:9" x14ac:dyDescent="0.25">
      <c r="B2488">
        <f>IF('Input and Summary Results'!D2070=0,FALSE,'Input and Summary Results'!$B2070)</f>
        <v>139</v>
      </c>
      <c r="C2488">
        <f>IF(OR(B2488=0,'Input and Summary Results'!D2070=0,'Input and Summary Results'!D2070=""),FALSE,'Input and Summary Results'!$D2070)</f>
        <v>0.51542783999999997</v>
      </c>
      <c r="D2488">
        <f>IF(OR(B2488=0,'Input and Summary Results'!E2070=0),FALSE,'Input and Summary Results'!$E2070)</f>
        <v>2.9894960000000002E-2</v>
      </c>
      <c r="E2488">
        <f t="shared" si="146"/>
        <v>-0.28783212743851155</v>
      </c>
      <c r="F2488">
        <f t="shared" si="147"/>
        <v>2.5172122328510623E-2</v>
      </c>
      <c r="G2488">
        <f>IF('Input and Summary Results'!$J$4="yes",IF(C2488=FALSE,FALSE,IF('Data Transformation'!E2488&lt;$R$10,E2488,$R$10)),IF(C2488=FALSE,FALSE,IF(C2488&lt;$R$10,C2488,$R$10)))</f>
        <v>0.51542783999999997</v>
      </c>
      <c r="H2488">
        <f>IF('Input and Summary Results'!$J$4="yes",'Data Transformation'!F2488,'Data Transformation'!D2488)</f>
        <v>2.9894960000000002E-2</v>
      </c>
      <c r="I2488">
        <f t="shared" si="145"/>
        <v>139</v>
      </c>
    </row>
    <row r="2489" spans="2:9" x14ac:dyDescent="0.25">
      <c r="B2489">
        <f>IF('Input and Summary Results'!D2071=0,FALSE,'Input and Summary Results'!$B2071)</f>
        <v>139</v>
      </c>
      <c r="C2489">
        <f>IF(OR(B2489=0,'Input and Summary Results'!D2071=0,'Input and Summary Results'!D2071=""),FALSE,'Input and Summary Results'!$D2071)</f>
        <v>0.72272826999999995</v>
      </c>
      <c r="D2489">
        <f>IF(OR(B2489=0,'Input and Summary Results'!E2071=0),FALSE,'Input and Summary Results'!$E2071)</f>
        <v>5.8273659999999998E-2</v>
      </c>
      <c r="E2489">
        <f t="shared" si="146"/>
        <v>-0.14102495723041145</v>
      </c>
      <c r="F2489">
        <f t="shared" si="147"/>
        <v>3.4993467793919285E-2</v>
      </c>
      <c r="G2489">
        <f>IF('Input and Summary Results'!$J$4="yes",IF(C2489=FALSE,FALSE,IF('Data Transformation'!E2489&lt;$R$10,E2489,$R$10)),IF(C2489=FALSE,FALSE,IF(C2489&lt;$R$10,C2489,$R$10)))</f>
        <v>0.72272826999999995</v>
      </c>
      <c r="H2489">
        <f>IF('Input and Summary Results'!$J$4="yes",'Data Transformation'!F2489,'Data Transformation'!D2489)</f>
        <v>5.8273659999999998E-2</v>
      </c>
      <c r="I2489">
        <f t="shared" si="145"/>
        <v>139</v>
      </c>
    </row>
    <row r="2490" spans="2:9" x14ac:dyDescent="0.25">
      <c r="B2490">
        <f>IF('Input and Summary Results'!D2072=0,FALSE,'Input and Summary Results'!$B2072)</f>
        <v>139</v>
      </c>
      <c r="C2490">
        <f>IF(OR(B2490=0,'Input and Summary Results'!D2072=0,'Input and Summary Results'!D2072=""),FALSE,'Input and Summary Results'!$D2072)</f>
        <v>0.77668797000000001</v>
      </c>
      <c r="D2490">
        <f>IF(OR(B2490=0,'Input and Summary Results'!E2072=0),FALSE,'Input and Summary Results'!$E2072)</f>
        <v>3.6041219999999999E-2</v>
      </c>
      <c r="E2490">
        <f t="shared" si="146"/>
        <v>-0.10975342151352052</v>
      </c>
      <c r="F2490">
        <f t="shared" si="147"/>
        <v>2.0139219460293688E-2</v>
      </c>
      <c r="G2490">
        <f>IF('Input and Summary Results'!$J$4="yes",IF(C2490=FALSE,FALSE,IF('Data Transformation'!E2490&lt;$R$10,E2490,$R$10)),IF(C2490=FALSE,FALSE,IF(C2490&lt;$R$10,C2490,$R$10)))</f>
        <v>0.77668797000000001</v>
      </c>
      <c r="H2490">
        <f>IF('Input and Summary Results'!$J$4="yes",'Data Transformation'!F2490,'Data Transformation'!D2490)</f>
        <v>3.6041219999999999E-2</v>
      </c>
      <c r="I2490">
        <f t="shared" si="145"/>
        <v>139</v>
      </c>
    </row>
    <row r="2491" spans="2:9" x14ac:dyDescent="0.25">
      <c r="B2491">
        <f>IF('Input and Summary Results'!D2073=0,FALSE,'Input and Summary Results'!$B2073)</f>
        <v>139</v>
      </c>
      <c r="C2491">
        <f>IF(OR(B2491=0,'Input and Summary Results'!D2073=0,'Input and Summary Results'!D2073=""),FALSE,'Input and Summary Results'!$D2073)</f>
        <v>0.94031801999999998</v>
      </c>
      <c r="D2491">
        <f>IF(OR(B2491=0,'Input and Summary Results'!E2073=0),FALSE,'Input and Summary Results'!$E2073)</f>
        <v>4.2485790000000002E-2</v>
      </c>
      <c r="E2491">
        <f t="shared" si="146"/>
        <v>-2.6725241109831599E-2</v>
      </c>
      <c r="F2491">
        <f t="shared" si="147"/>
        <v>1.9609145488884708E-2</v>
      </c>
      <c r="G2491">
        <f>IF('Input and Summary Results'!$J$4="yes",IF(C2491=FALSE,FALSE,IF('Data Transformation'!E2491&lt;$R$10,E2491,$R$10)),IF(C2491=FALSE,FALSE,IF(C2491&lt;$R$10,C2491,$R$10)))</f>
        <v>0.94031801999999998</v>
      </c>
      <c r="H2491">
        <f>IF('Input and Summary Results'!$J$4="yes",'Data Transformation'!F2491,'Data Transformation'!D2491)</f>
        <v>4.2485790000000002E-2</v>
      </c>
      <c r="I2491">
        <f t="shared" si="145"/>
        <v>139</v>
      </c>
    </row>
    <row r="2492" spans="2:9" x14ac:dyDescent="0.25">
      <c r="B2492">
        <f>IF('Input and Summary Results'!D2074=0,FALSE,'Input and Summary Results'!$B2074)</f>
        <v>139</v>
      </c>
      <c r="C2492">
        <f>IF(OR(B2492=0,'Input and Summary Results'!D2074=0,'Input and Summary Results'!D2074=""),FALSE,'Input and Summary Results'!$D2074)</f>
        <v>0.95344609999999996</v>
      </c>
      <c r="D2492">
        <f>IF(OR(B2492=0,'Input and Summary Results'!E2074=0),FALSE,'Input and Summary Results'!$E2074)</f>
        <v>3.5503880000000002E-2</v>
      </c>
      <c r="E2492">
        <f t="shared" si="146"/>
        <v>-2.0703853361786144E-2</v>
      </c>
      <c r="F2492">
        <f t="shared" si="147"/>
        <v>1.6161043524117413E-2</v>
      </c>
      <c r="G2492">
        <f>IF('Input and Summary Results'!$J$4="yes",IF(C2492=FALSE,FALSE,IF('Data Transformation'!E2492&lt;$R$10,E2492,$R$10)),IF(C2492=FALSE,FALSE,IF(C2492&lt;$R$10,C2492,$R$10)))</f>
        <v>0.95344609999999996</v>
      </c>
      <c r="H2492">
        <f>IF('Input and Summary Results'!$J$4="yes",'Data Transformation'!F2492,'Data Transformation'!D2492)</f>
        <v>3.5503880000000002E-2</v>
      </c>
      <c r="I2492">
        <f t="shared" si="145"/>
        <v>139</v>
      </c>
    </row>
    <row r="2493" spans="2:9" x14ac:dyDescent="0.25">
      <c r="B2493">
        <f>IF('Input and Summary Results'!D2075=0,FALSE,'Input and Summary Results'!$B2075)</f>
        <v>139</v>
      </c>
      <c r="C2493">
        <f>IF(OR(B2493=0,'Input and Summary Results'!D2075=0,'Input and Summary Results'!D2075=""),FALSE,'Input and Summary Results'!$D2075)</f>
        <v>0.98099851000000005</v>
      </c>
      <c r="D2493">
        <f>IF(OR(B2493=0,'Input and Summary Results'!E2075=0),FALSE,'Input and Summary Results'!$E2075)</f>
        <v>3.5077219999999999E-2</v>
      </c>
      <c r="E2493">
        <f t="shared" si="146"/>
        <v>-8.3316522523343064E-3</v>
      </c>
      <c r="F2493">
        <f t="shared" si="147"/>
        <v>1.5518385935163142E-2</v>
      </c>
      <c r="G2493">
        <f>IF('Input and Summary Results'!$J$4="yes",IF(C2493=FALSE,FALSE,IF('Data Transformation'!E2493&lt;$R$10,E2493,$R$10)),IF(C2493=FALSE,FALSE,IF(C2493&lt;$R$10,C2493,$R$10)))</f>
        <v>0.98099851000000005</v>
      </c>
      <c r="H2493">
        <f>IF('Input and Summary Results'!$J$4="yes",'Data Transformation'!F2493,'Data Transformation'!D2493)</f>
        <v>3.5077219999999999E-2</v>
      </c>
      <c r="I2493">
        <f t="shared" si="145"/>
        <v>139</v>
      </c>
    </row>
    <row r="2494" spans="2:9" x14ac:dyDescent="0.25">
      <c r="B2494">
        <f>IF('Input and Summary Results'!D2076=0,FALSE,'Input and Summary Results'!$B2076)</f>
        <v>139</v>
      </c>
      <c r="C2494">
        <f>IF(OR(B2494=0,'Input and Summary Results'!D2076=0,'Input and Summary Results'!D2076=""),FALSE,'Input and Summary Results'!$D2076)</f>
        <v>0.99749211999999998</v>
      </c>
      <c r="D2494">
        <f>IF(OR(B2494=0,'Input and Summary Results'!E2076=0),FALSE,'Input and Summary Results'!$E2076)</f>
        <v>4.2746039999999999E-2</v>
      </c>
      <c r="E2494">
        <f t="shared" si="146"/>
        <v>-1.0905264723268403E-3</v>
      </c>
      <c r="F2494">
        <f t="shared" si="147"/>
        <v>1.8598423975519727E-2</v>
      </c>
      <c r="G2494">
        <f>IF('Input and Summary Results'!$J$4="yes",IF(C2494=FALSE,FALSE,IF('Data Transformation'!E2494&lt;$R$10,E2494,$R$10)),IF(C2494=FALSE,FALSE,IF(C2494&lt;$R$10,C2494,$R$10)))</f>
        <v>0.99749211999999998</v>
      </c>
      <c r="H2494">
        <f>IF('Input and Summary Results'!$J$4="yes",'Data Transformation'!F2494,'Data Transformation'!D2494)</f>
        <v>4.2746039999999999E-2</v>
      </c>
      <c r="I2494">
        <f t="shared" si="145"/>
        <v>139</v>
      </c>
    </row>
    <row r="2495" spans="2:9" x14ac:dyDescent="0.25">
      <c r="B2495">
        <f>IF('Input and Summary Results'!D2077=0,FALSE,'Input and Summary Results'!$B2077)</f>
        <v>139</v>
      </c>
      <c r="C2495">
        <f>IF(OR(B2495=0,'Input and Summary Results'!D2077=0,'Input and Summary Results'!D2077=""),FALSE,'Input and Summary Results'!$D2077)</f>
        <v>1.0065873599999999</v>
      </c>
      <c r="D2495">
        <f>IF(OR(B2495=0,'Input and Summary Results'!E2077=0),FALSE,'Input and Summary Results'!$E2077)</f>
        <v>2.9148319999999998E-2</v>
      </c>
      <c r="E2495">
        <f t="shared" si="146"/>
        <v>2.8514725376578604E-3</v>
      </c>
      <c r="F2495">
        <f t="shared" si="147"/>
        <v>1.2567583681956825E-2</v>
      </c>
      <c r="G2495">
        <f>IF('Input and Summary Results'!$J$4="yes",IF(C2495=FALSE,FALSE,IF('Data Transformation'!E2495&lt;$R$10,E2495,$R$10)),IF(C2495=FALSE,FALSE,IF(C2495&lt;$R$10,C2495,$R$10)))</f>
        <v>1.0065873599999999</v>
      </c>
      <c r="H2495">
        <f>IF('Input and Summary Results'!$J$4="yes",'Data Transformation'!F2495,'Data Transformation'!D2495)</f>
        <v>2.9148319999999998E-2</v>
      </c>
      <c r="I2495">
        <f t="shared" si="145"/>
        <v>139</v>
      </c>
    </row>
    <row r="2496" spans="2:9" x14ac:dyDescent="0.25">
      <c r="B2496">
        <f>IF('Input and Summary Results'!D2078=0,FALSE,'Input and Summary Results'!$B2078)</f>
        <v>140</v>
      </c>
      <c r="C2496">
        <f>IF(OR(B2496=0,'Input and Summary Results'!D2078=0,'Input and Summary Results'!D2078=""),FALSE,'Input and Summary Results'!$D2078)</f>
        <v>0.17198782000000001</v>
      </c>
      <c r="D2496">
        <f>IF(OR(B2496=0,'Input and Summary Results'!E2078=0),FALSE,'Input and Summary Results'!$E2078)</f>
        <v>3.6185009999999997E-2</v>
      </c>
      <c r="E2496">
        <f t="shared" si="146"/>
        <v>-0.76450230829065424</v>
      </c>
      <c r="F2496">
        <f t="shared" si="147"/>
        <v>9.1310502918171749E-2</v>
      </c>
      <c r="G2496">
        <f>IF('Input and Summary Results'!$J$4="yes",IF(C2496=FALSE,FALSE,IF('Data Transformation'!E2496&lt;$R$10,E2496,$R$10)),IF(C2496=FALSE,FALSE,IF(C2496&lt;$R$10,C2496,$R$10)))</f>
        <v>0.17198782000000001</v>
      </c>
      <c r="H2496">
        <f>IF('Input and Summary Results'!$J$4="yes",'Data Transformation'!F2496,'Data Transformation'!D2496)</f>
        <v>3.6185009999999997E-2</v>
      </c>
      <c r="I2496">
        <f t="shared" si="145"/>
        <v>140</v>
      </c>
    </row>
    <row r="2497" spans="2:9" x14ac:dyDescent="0.25">
      <c r="B2497">
        <f>IF('Input and Summary Results'!D2079=0,FALSE,'Input and Summary Results'!$B2079)</f>
        <v>140</v>
      </c>
      <c r="C2497">
        <f>IF(OR(B2497=0,'Input and Summary Results'!D2079=0,'Input and Summary Results'!D2079=""),FALSE,'Input and Summary Results'!$D2079)</f>
        <v>0.18523611000000001</v>
      </c>
      <c r="D2497">
        <f>IF(OR(B2497=0,'Input and Summary Results'!E2079=0),FALSE,'Input and Summary Results'!$E2079)</f>
        <v>7.3410950000000003E-2</v>
      </c>
      <c r="E2497">
        <f t="shared" si="146"/>
        <v>-0.73227434786424561</v>
      </c>
      <c r="F2497">
        <f t="shared" si="147"/>
        <v>0.17199860383593674</v>
      </c>
      <c r="G2497">
        <f>IF('Input and Summary Results'!$J$4="yes",IF(C2497=FALSE,FALSE,IF('Data Transformation'!E2497&lt;$R$10,E2497,$R$10)),IF(C2497=FALSE,FALSE,IF(C2497&lt;$R$10,C2497,$R$10)))</f>
        <v>0.18523611000000001</v>
      </c>
      <c r="H2497">
        <f>IF('Input and Summary Results'!$J$4="yes",'Data Transformation'!F2497,'Data Transformation'!D2497)</f>
        <v>7.3410950000000003E-2</v>
      </c>
      <c r="I2497">
        <f t="shared" si="145"/>
        <v>140</v>
      </c>
    </row>
    <row r="2498" spans="2:9" x14ac:dyDescent="0.25">
      <c r="B2498">
        <f>IF('Input and Summary Results'!D2080=0,FALSE,'Input and Summary Results'!$B2080)</f>
        <v>140</v>
      </c>
      <c r="C2498">
        <f>IF(OR(B2498=0,'Input and Summary Results'!D2080=0,'Input and Summary Results'!D2080=""),FALSE,'Input and Summary Results'!$D2080)</f>
        <v>0.35197555000000003</v>
      </c>
      <c r="D2498">
        <f>IF(OR(B2498=0,'Input and Summary Results'!E2080=0),FALSE,'Input and Summary Results'!$E2080)</f>
        <v>5.543203E-2</v>
      </c>
      <c r="E2498">
        <f t="shared" si="146"/>
        <v>-0.45348750376300906</v>
      </c>
      <c r="F2498">
        <f t="shared" si="147"/>
        <v>6.8349920953316212E-2</v>
      </c>
      <c r="G2498">
        <f>IF('Input and Summary Results'!$J$4="yes",IF(C2498=FALSE,FALSE,IF('Data Transformation'!E2498&lt;$R$10,E2498,$R$10)),IF(C2498=FALSE,FALSE,IF(C2498&lt;$R$10,C2498,$R$10)))</f>
        <v>0.35197555000000003</v>
      </c>
      <c r="H2498">
        <f>IF('Input and Summary Results'!$J$4="yes",'Data Transformation'!F2498,'Data Transformation'!D2498)</f>
        <v>5.543203E-2</v>
      </c>
      <c r="I2498">
        <f t="shared" si="145"/>
        <v>140</v>
      </c>
    </row>
    <row r="2499" spans="2:9" x14ac:dyDescent="0.25">
      <c r="B2499">
        <f>IF('Input and Summary Results'!D2081=0,FALSE,'Input and Summary Results'!$B2081)</f>
        <v>140</v>
      </c>
      <c r="C2499">
        <f>IF(OR(B2499=0,'Input and Summary Results'!D2081=0,'Input and Summary Results'!D2081=""),FALSE,'Input and Summary Results'!$D2081)</f>
        <v>0.47088352999999999</v>
      </c>
      <c r="D2499">
        <f>IF(OR(B2499=0,'Input and Summary Results'!E2081=0),FALSE,'Input and Summary Results'!$E2081)</f>
        <v>4.1417500000000003E-2</v>
      </c>
      <c r="E2499">
        <f t="shared" si="146"/>
        <v>-0.32708649952373975</v>
      </c>
      <c r="F2499">
        <f t="shared" si="147"/>
        <v>3.8173335559219923E-2</v>
      </c>
      <c r="G2499">
        <f>IF('Input and Summary Results'!$J$4="yes",IF(C2499=FALSE,FALSE,IF('Data Transformation'!E2499&lt;$R$10,E2499,$R$10)),IF(C2499=FALSE,FALSE,IF(C2499&lt;$R$10,C2499,$R$10)))</f>
        <v>0.47088352999999999</v>
      </c>
      <c r="H2499">
        <f>IF('Input and Summary Results'!$J$4="yes",'Data Transformation'!F2499,'Data Transformation'!D2499)</f>
        <v>4.1417500000000003E-2</v>
      </c>
      <c r="I2499">
        <f t="shared" si="145"/>
        <v>140</v>
      </c>
    </row>
    <row r="2500" spans="2:9" x14ac:dyDescent="0.25">
      <c r="B2500">
        <f>IF('Input and Summary Results'!D2082=0,FALSE,'Input and Summary Results'!$B2082)</f>
        <v>140</v>
      </c>
      <c r="C2500">
        <f>IF(OR(B2500=0,'Input and Summary Results'!D2082=0,'Input and Summary Results'!D2082=""),FALSE,'Input and Summary Results'!$D2082)</f>
        <v>0.61753893000000004</v>
      </c>
      <c r="D2500">
        <f>IF(OR(B2500=0,'Input and Summary Results'!E2082=0),FALSE,'Input and Summary Results'!$E2082)</f>
        <v>5.9025759999999997E-2</v>
      </c>
      <c r="E2500">
        <f t="shared" si="146"/>
        <v>-0.20933565903792697</v>
      </c>
      <c r="F2500">
        <f t="shared" si="147"/>
        <v>4.14826962245117E-2</v>
      </c>
      <c r="G2500">
        <f>IF('Input and Summary Results'!$J$4="yes",IF(C2500=FALSE,FALSE,IF('Data Transformation'!E2500&lt;$R$10,E2500,$R$10)),IF(C2500=FALSE,FALSE,IF(C2500&lt;$R$10,C2500,$R$10)))</f>
        <v>0.61753893000000004</v>
      </c>
      <c r="H2500">
        <f>IF('Input and Summary Results'!$J$4="yes",'Data Transformation'!F2500,'Data Transformation'!D2500)</f>
        <v>5.9025759999999997E-2</v>
      </c>
      <c r="I2500">
        <f t="shared" si="145"/>
        <v>140</v>
      </c>
    </row>
    <row r="2501" spans="2:9" x14ac:dyDescent="0.25">
      <c r="B2501">
        <f>IF('Input and Summary Results'!D2083=0,FALSE,'Input and Summary Results'!$B2083)</f>
        <v>140</v>
      </c>
      <c r="C2501">
        <f>IF(OR(B2501=0,'Input and Summary Results'!D2083=0,'Input and Summary Results'!D2083=""),FALSE,'Input and Summary Results'!$D2083)</f>
        <v>0.68539008000000001</v>
      </c>
      <c r="D2501">
        <f>IF(OR(B2501=0,'Input and Summary Results'!E2083=0),FALSE,'Input and Summary Results'!$E2083)</f>
        <v>7.1998179999999995E-2</v>
      </c>
      <c r="E2501">
        <f t="shared" si="146"/>
        <v>-0.16406218562607852</v>
      </c>
      <c r="F2501">
        <f t="shared" si="147"/>
        <v>4.5590403234315846E-2</v>
      </c>
      <c r="G2501">
        <f>IF('Input and Summary Results'!$J$4="yes",IF(C2501=FALSE,FALSE,IF('Data Transformation'!E2501&lt;$R$10,E2501,$R$10)),IF(C2501=FALSE,FALSE,IF(C2501&lt;$R$10,C2501,$R$10)))</f>
        <v>0.68539008000000001</v>
      </c>
      <c r="H2501">
        <f>IF('Input and Summary Results'!$J$4="yes",'Data Transformation'!F2501,'Data Transformation'!D2501)</f>
        <v>7.1998179999999995E-2</v>
      </c>
      <c r="I2501">
        <f t="shared" ref="I2501:I2564" si="148">IF(G2501=FALSE,"",B2501)</f>
        <v>140</v>
      </c>
    </row>
    <row r="2502" spans="2:9" x14ac:dyDescent="0.25">
      <c r="B2502">
        <f>IF('Input and Summary Results'!D2084=0,FALSE,'Input and Summary Results'!$B2084)</f>
        <v>140</v>
      </c>
      <c r="C2502">
        <f>IF(OR(B2502=0,'Input and Summary Results'!D2084=0,'Input and Summary Results'!D2084=""),FALSE,'Input and Summary Results'!$D2084)</f>
        <v>0.77766634999999995</v>
      </c>
      <c r="D2502">
        <f>IF(OR(B2502=0,'Input and Summary Results'!E2084=0),FALSE,'Input and Summary Results'!$E2084)</f>
        <v>2.9593410000000001E-2</v>
      </c>
      <c r="E2502">
        <f t="shared" si="146"/>
        <v>-0.10920669277110565</v>
      </c>
      <c r="F2502">
        <f t="shared" si="147"/>
        <v>1.6515488859714711E-2</v>
      </c>
      <c r="G2502">
        <f>IF('Input and Summary Results'!$J$4="yes",IF(C2502=FALSE,FALSE,IF('Data Transformation'!E2502&lt;$R$10,E2502,$R$10)),IF(C2502=FALSE,FALSE,IF(C2502&lt;$R$10,C2502,$R$10)))</f>
        <v>0.77766634999999995</v>
      </c>
      <c r="H2502">
        <f>IF('Input and Summary Results'!$J$4="yes",'Data Transformation'!F2502,'Data Transformation'!D2502)</f>
        <v>2.9593410000000001E-2</v>
      </c>
      <c r="I2502">
        <f t="shared" si="148"/>
        <v>140</v>
      </c>
    </row>
    <row r="2503" spans="2:9" x14ac:dyDescent="0.25">
      <c r="B2503">
        <f>IF('Input and Summary Results'!D2085=0,FALSE,'Input and Summary Results'!$B2085)</f>
        <v>140</v>
      </c>
      <c r="C2503">
        <f>IF(OR(B2503=0,'Input and Summary Results'!D2085=0,'Input and Summary Results'!D2085=""),FALSE,'Input and Summary Results'!$D2085)</f>
        <v>0.81802786999999999</v>
      </c>
      <c r="D2503">
        <f>IF(OR(B2503=0,'Input and Summary Results'!E2085=0),FALSE,'Input and Summary Results'!$E2085)</f>
        <v>5.7250160000000001E-2</v>
      </c>
      <c r="E2503">
        <f t="shared" si="146"/>
        <v>-8.723189977486058E-2</v>
      </c>
      <c r="F2503">
        <f t="shared" si="147"/>
        <v>3.03737444055543E-2</v>
      </c>
      <c r="G2503">
        <f>IF('Input and Summary Results'!$J$4="yes",IF(C2503=FALSE,FALSE,IF('Data Transformation'!E2503&lt;$R$10,E2503,$R$10)),IF(C2503=FALSE,FALSE,IF(C2503&lt;$R$10,C2503,$R$10)))</f>
        <v>0.81802786999999999</v>
      </c>
      <c r="H2503">
        <f>IF('Input and Summary Results'!$J$4="yes",'Data Transformation'!F2503,'Data Transformation'!D2503)</f>
        <v>5.7250160000000001E-2</v>
      </c>
      <c r="I2503">
        <f t="shared" si="148"/>
        <v>140</v>
      </c>
    </row>
    <row r="2504" spans="2:9" x14ac:dyDescent="0.25">
      <c r="B2504">
        <f>IF('Input and Summary Results'!D2086=0,FALSE,'Input and Summary Results'!$B2086)</f>
        <v>140</v>
      </c>
      <c r="C2504">
        <f>IF(OR(B2504=0,'Input and Summary Results'!D2086=0,'Input and Summary Results'!D2086=""),FALSE,'Input and Summary Results'!$D2086)</f>
        <v>0.82041602999999996</v>
      </c>
      <c r="D2504">
        <f>IF(OR(B2504=0,'Input and Summary Results'!E2086=0),FALSE,'Input and Summary Results'!$E2086)</f>
        <v>2.6881780000000001E-2</v>
      </c>
      <c r="E2504">
        <f t="shared" si="146"/>
        <v>-8.5965862598488263E-2</v>
      </c>
      <c r="F2504">
        <f t="shared" si="147"/>
        <v>1.422045900297682E-2</v>
      </c>
      <c r="G2504">
        <f>IF('Input and Summary Results'!$J$4="yes",IF(C2504=FALSE,FALSE,IF('Data Transformation'!E2504&lt;$R$10,E2504,$R$10)),IF(C2504=FALSE,FALSE,IF(C2504&lt;$R$10,C2504,$R$10)))</f>
        <v>0.82041602999999996</v>
      </c>
      <c r="H2504">
        <f>IF('Input and Summary Results'!$J$4="yes",'Data Transformation'!F2504,'Data Transformation'!D2504)</f>
        <v>2.6881780000000001E-2</v>
      </c>
      <c r="I2504">
        <f t="shared" si="148"/>
        <v>140</v>
      </c>
    </row>
    <row r="2505" spans="2:9" x14ac:dyDescent="0.25">
      <c r="B2505">
        <f>IF('Input and Summary Results'!D2087=0,FALSE,'Input and Summary Results'!$B2087)</f>
        <v>140</v>
      </c>
      <c r="C2505">
        <f>IF(OR(B2505=0,'Input and Summary Results'!D2087=0,'Input and Summary Results'!D2087=""),FALSE,'Input and Summary Results'!$D2087)</f>
        <v>0.82742241000000005</v>
      </c>
      <c r="D2505">
        <f>IF(OR(B2505=0,'Input and Summary Results'!E2087=0),FALSE,'Input and Summary Results'!$E2087)</f>
        <v>3.7011280000000001E-2</v>
      </c>
      <c r="E2505">
        <f t="shared" si="146"/>
        <v>-8.2272720801469024E-2</v>
      </c>
      <c r="F2505">
        <f t="shared" si="147"/>
        <v>1.9413174366403729E-2</v>
      </c>
      <c r="G2505">
        <f>IF('Input and Summary Results'!$J$4="yes",IF(C2505=FALSE,FALSE,IF('Data Transformation'!E2505&lt;$R$10,E2505,$R$10)),IF(C2505=FALSE,FALSE,IF(C2505&lt;$R$10,C2505,$R$10)))</f>
        <v>0.82742241000000005</v>
      </c>
      <c r="H2505">
        <f>IF('Input and Summary Results'!$J$4="yes",'Data Transformation'!F2505,'Data Transformation'!D2505)</f>
        <v>3.7011280000000001E-2</v>
      </c>
      <c r="I2505">
        <f t="shared" si="148"/>
        <v>140</v>
      </c>
    </row>
    <row r="2506" spans="2:9" x14ac:dyDescent="0.25">
      <c r="B2506">
        <f>IF('Input and Summary Results'!D2088=0,FALSE,'Input and Summary Results'!$B2088)</f>
        <v>140</v>
      </c>
      <c r="C2506">
        <f>IF(OR(B2506=0,'Input and Summary Results'!D2088=0,'Input and Summary Results'!D2088=""),FALSE,'Input and Summary Results'!$D2088)</f>
        <v>0.82899257999999998</v>
      </c>
      <c r="D2506">
        <f>IF(OR(B2506=0,'Input and Summary Results'!E2088=0),FALSE,'Input and Summary Results'!$E2088)</f>
        <v>3.7698879999999997E-2</v>
      </c>
      <c r="E2506">
        <f t="shared" si="146"/>
        <v>-8.144935663848063E-2</v>
      </c>
      <c r="F2506">
        <f t="shared" si="147"/>
        <v>1.9736381621172049E-2</v>
      </c>
      <c r="G2506">
        <f>IF('Input and Summary Results'!$J$4="yes",IF(C2506=FALSE,FALSE,IF('Data Transformation'!E2506&lt;$R$10,E2506,$R$10)),IF(C2506=FALSE,FALSE,IF(C2506&lt;$R$10,C2506,$R$10)))</f>
        <v>0.82899257999999998</v>
      </c>
      <c r="H2506">
        <f>IF('Input and Summary Results'!$J$4="yes",'Data Transformation'!F2506,'Data Transformation'!D2506)</f>
        <v>3.7698879999999997E-2</v>
      </c>
      <c r="I2506">
        <f t="shared" si="148"/>
        <v>140</v>
      </c>
    </row>
    <row r="2507" spans="2:9" x14ac:dyDescent="0.25">
      <c r="B2507">
        <f>IF('Input and Summary Results'!D2089=0,FALSE,'Input and Summary Results'!$B2089)</f>
        <v>140</v>
      </c>
      <c r="C2507">
        <f>IF(OR(B2507=0,'Input and Summary Results'!D2089=0,'Input and Summary Results'!D2089=""),FALSE,'Input and Summary Results'!$D2089)</f>
        <v>0.96100169999999996</v>
      </c>
      <c r="D2507">
        <f>IF(OR(B2507=0,'Input and Summary Results'!E2089=0),FALSE,'Input and Summary Results'!$E2089)</f>
        <v>4.2323909999999999E-2</v>
      </c>
      <c r="E2507">
        <f t="shared" si="146"/>
        <v>-1.7275844069262969E-2</v>
      </c>
      <c r="F2507">
        <f t="shared" si="147"/>
        <v>1.9113990058498335E-2</v>
      </c>
      <c r="G2507">
        <f>IF('Input and Summary Results'!$J$4="yes",IF(C2507=FALSE,FALSE,IF('Data Transformation'!E2507&lt;$R$10,E2507,$R$10)),IF(C2507=FALSE,FALSE,IF(C2507&lt;$R$10,C2507,$R$10)))</f>
        <v>0.96100169999999996</v>
      </c>
      <c r="H2507">
        <f>IF('Input and Summary Results'!$J$4="yes",'Data Transformation'!F2507,'Data Transformation'!D2507)</f>
        <v>4.2323909999999999E-2</v>
      </c>
      <c r="I2507">
        <f t="shared" si="148"/>
        <v>140</v>
      </c>
    </row>
    <row r="2508" spans="2:9" x14ac:dyDescent="0.25">
      <c r="B2508">
        <f>IF('Input and Summary Results'!D2090=0,FALSE,'Input and Summary Results'!$B2090)</f>
        <v>141</v>
      </c>
      <c r="C2508">
        <f>IF(OR(B2508=0,'Input and Summary Results'!D2090=0,'Input and Summary Results'!D2090=""),FALSE,'Input and Summary Results'!$D2090)</f>
        <v>0.15982156</v>
      </c>
      <c r="D2508">
        <f>IF(OR(B2508=0,'Input and Summary Results'!E2090=0),FALSE,'Input and Summary Results'!$E2090)</f>
        <v>3.05081E-2</v>
      </c>
      <c r="E2508">
        <f t="shared" si="146"/>
        <v>-0.79636463454994511</v>
      </c>
      <c r="F2508">
        <f t="shared" si="147"/>
        <v>8.2845614821930161E-2</v>
      </c>
      <c r="G2508">
        <f>IF('Input and Summary Results'!$J$4="yes",IF(C2508=FALSE,FALSE,IF('Data Transformation'!E2508&lt;$R$10,E2508,$R$10)),IF(C2508=FALSE,FALSE,IF(C2508&lt;$R$10,C2508,$R$10)))</f>
        <v>0.15982156</v>
      </c>
      <c r="H2508">
        <f>IF('Input and Summary Results'!$J$4="yes",'Data Transformation'!F2508,'Data Transformation'!D2508)</f>
        <v>3.05081E-2</v>
      </c>
      <c r="I2508">
        <f t="shared" si="148"/>
        <v>141</v>
      </c>
    </row>
    <row r="2509" spans="2:9" x14ac:dyDescent="0.25">
      <c r="B2509">
        <f>IF('Input and Summary Results'!D2091=0,FALSE,'Input and Summary Results'!$B2091)</f>
        <v>141</v>
      </c>
      <c r="C2509">
        <f>IF(OR(B2509=0,'Input and Summary Results'!D2091=0,'Input and Summary Results'!D2091=""),FALSE,'Input and Summary Results'!$D2091)</f>
        <v>0.84785454000000005</v>
      </c>
      <c r="D2509">
        <f>IF(OR(B2509=0,'Input and Summary Results'!E2091=0),FALSE,'Input and Summary Results'!$E2091)</f>
        <v>4.9884539999999998E-2</v>
      </c>
      <c r="E2509">
        <f t="shared" si="146"/>
        <v>-7.167864997682391E-2</v>
      </c>
      <c r="F2509">
        <f t="shared" si="147"/>
        <v>2.5534911165304368E-2</v>
      </c>
      <c r="G2509">
        <f>IF('Input and Summary Results'!$J$4="yes",IF(C2509=FALSE,FALSE,IF('Data Transformation'!E2509&lt;$R$10,E2509,$R$10)),IF(C2509=FALSE,FALSE,IF(C2509&lt;$R$10,C2509,$R$10)))</f>
        <v>0.84785454000000005</v>
      </c>
      <c r="H2509">
        <f>IF('Input and Summary Results'!$J$4="yes",'Data Transformation'!F2509,'Data Transformation'!D2509)</f>
        <v>4.9884539999999998E-2</v>
      </c>
      <c r="I2509">
        <f t="shared" si="148"/>
        <v>141</v>
      </c>
    </row>
    <row r="2510" spans="2:9" x14ac:dyDescent="0.25">
      <c r="B2510">
        <f>IF('Input and Summary Results'!D2092=0,FALSE,'Input and Summary Results'!$B2092)</f>
        <v>141</v>
      </c>
      <c r="C2510">
        <f>IF(OR(B2510=0,'Input and Summary Results'!D2092=0,'Input and Summary Results'!D2092=""),FALSE,'Input and Summary Results'!$D2092)</f>
        <v>0.87671968</v>
      </c>
      <c r="D2510">
        <f>IF(OR(B2510=0,'Input and Summary Results'!E2092=0),FALSE,'Input and Summary Results'!$E2092)</f>
        <v>5.3087879999999997E-2</v>
      </c>
      <c r="E2510">
        <f t="shared" si="146"/>
        <v>-5.7139244592605123E-2</v>
      </c>
      <c r="F2510">
        <f t="shared" si="147"/>
        <v>2.6279939238959479E-2</v>
      </c>
      <c r="G2510">
        <f>IF('Input and Summary Results'!$J$4="yes",IF(C2510=FALSE,FALSE,IF('Data Transformation'!E2510&lt;$R$10,E2510,$R$10)),IF(C2510=FALSE,FALSE,IF(C2510&lt;$R$10,C2510,$R$10)))</f>
        <v>0.87671968</v>
      </c>
      <c r="H2510">
        <f>IF('Input and Summary Results'!$J$4="yes",'Data Transformation'!F2510,'Data Transformation'!D2510)</f>
        <v>5.3087879999999997E-2</v>
      </c>
      <c r="I2510">
        <f t="shared" si="148"/>
        <v>141</v>
      </c>
    </row>
    <row r="2511" spans="2:9" x14ac:dyDescent="0.25">
      <c r="B2511">
        <f>IF('Input and Summary Results'!D2093=0,FALSE,'Input and Summary Results'!$B2093)</f>
        <v>141</v>
      </c>
      <c r="C2511">
        <f>IF(OR(B2511=0,'Input and Summary Results'!D2093=0,'Input and Summary Results'!D2093=""),FALSE,'Input and Summary Results'!$D2093)</f>
        <v>0.89953201000000005</v>
      </c>
      <c r="D2511">
        <f>IF(OR(B2511=0,'Input and Summary Results'!E2093=0),FALSE,'Input and Summary Results'!$E2093)</f>
        <v>4.217166E-2</v>
      </c>
      <c r="E2511">
        <f t="shared" si="146"/>
        <v>-4.5983377600237005E-2</v>
      </c>
      <c r="F2511">
        <f t="shared" si="147"/>
        <v>2.0346691653585512E-2</v>
      </c>
      <c r="G2511">
        <f>IF('Input and Summary Results'!$J$4="yes",IF(C2511=FALSE,FALSE,IF('Data Transformation'!E2511&lt;$R$10,E2511,$R$10)),IF(C2511=FALSE,FALSE,IF(C2511&lt;$R$10,C2511,$R$10)))</f>
        <v>0.89953201000000005</v>
      </c>
      <c r="H2511">
        <f>IF('Input and Summary Results'!$J$4="yes",'Data Transformation'!F2511,'Data Transformation'!D2511)</f>
        <v>4.217166E-2</v>
      </c>
      <c r="I2511">
        <f t="shared" si="148"/>
        <v>141</v>
      </c>
    </row>
    <row r="2512" spans="2:9" x14ac:dyDescent="0.25">
      <c r="B2512">
        <f>IF('Input and Summary Results'!D2094=0,FALSE,'Input and Summary Results'!$B2094)</f>
        <v>141</v>
      </c>
      <c r="C2512">
        <f>IF(OR(B2512=0,'Input and Summary Results'!D2094=0,'Input and Summary Results'!D2094=""),FALSE,'Input and Summary Results'!$D2094)</f>
        <v>0.94320113999999999</v>
      </c>
      <c r="D2512">
        <f>IF(OR(B2512=0,'Input and Summary Results'!E2094=0),FALSE,'Input and Summary Results'!$E2094)</f>
        <v>6.5115290000000006E-2</v>
      </c>
      <c r="E2512">
        <f t="shared" si="146"/>
        <v>-2.5395683002651156E-2</v>
      </c>
      <c r="F2512">
        <f t="shared" si="147"/>
        <v>2.9961833867164327E-2</v>
      </c>
      <c r="G2512">
        <f>IF('Input and Summary Results'!$J$4="yes",IF(C2512=FALSE,FALSE,IF('Data Transformation'!E2512&lt;$R$10,E2512,$R$10)),IF(C2512=FALSE,FALSE,IF(C2512&lt;$R$10,C2512,$R$10)))</f>
        <v>0.94320113999999999</v>
      </c>
      <c r="H2512">
        <f>IF('Input and Summary Results'!$J$4="yes",'Data Transformation'!F2512,'Data Transformation'!D2512)</f>
        <v>6.5115290000000006E-2</v>
      </c>
      <c r="I2512">
        <f t="shared" si="148"/>
        <v>141</v>
      </c>
    </row>
    <row r="2513" spans="2:9" x14ac:dyDescent="0.25">
      <c r="B2513">
        <f>IF('Input and Summary Results'!D2095=0,FALSE,'Input and Summary Results'!$B2095)</f>
        <v>141</v>
      </c>
      <c r="C2513">
        <f>IF(OR(B2513=0,'Input and Summary Results'!D2095=0,'Input and Summary Results'!D2095=""),FALSE,'Input and Summary Results'!$D2095)</f>
        <v>0.97523576000000001</v>
      </c>
      <c r="D2513">
        <f>IF(OR(B2513=0,'Input and Summary Results'!E2095=0),FALSE,'Input and Summary Results'!$E2095)</f>
        <v>3.0044330000000001E-2</v>
      </c>
      <c r="E2513">
        <f t="shared" si="146"/>
        <v>-1.0890382363079813E-2</v>
      </c>
      <c r="F2513">
        <f t="shared" si="147"/>
        <v>1.337034566903084E-2</v>
      </c>
      <c r="G2513">
        <f>IF('Input and Summary Results'!$J$4="yes",IF(C2513=FALSE,FALSE,IF('Data Transformation'!E2513&lt;$R$10,E2513,$R$10)),IF(C2513=FALSE,FALSE,IF(C2513&lt;$R$10,C2513,$R$10)))</f>
        <v>0.97523576000000001</v>
      </c>
      <c r="H2513">
        <f>IF('Input and Summary Results'!$J$4="yes",'Data Transformation'!F2513,'Data Transformation'!D2513)</f>
        <v>3.0044330000000001E-2</v>
      </c>
      <c r="I2513">
        <f t="shared" si="148"/>
        <v>141</v>
      </c>
    </row>
    <row r="2514" spans="2:9" x14ac:dyDescent="0.25">
      <c r="B2514">
        <f>IF('Input and Summary Results'!D2096=0,FALSE,'Input and Summary Results'!$B2096)</f>
        <v>141</v>
      </c>
      <c r="C2514">
        <f>IF(OR(B2514=0,'Input and Summary Results'!D2096=0,'Input and Summary Results'!D2096=""),FALSE,'Input and Summary Results'!$D2096)</f>
        <v>0.99069096000000001</v>
      </c>
      <c r="D2514">
        <f>IF(OR(B2514=0,'Input and Summary Results'!E2096=0),FALSE,'Input and Summary Results'!$E2096)</f>
        <v>4.9917929999999999E-2</v>
      </c>
      <c r="E2514">
        <f t="shared" si="146"/>
        <v>-4.0617999024011361E-3</v>
      </c>
      <c r="F2514">
        <f t="shared" si="147"/>
        <v>2.1867951252931589E-2</v>
      </c>
      <c r="G2514">
        <f>IF('Input and Summary Results'!$J$4="yes",IF(C2514=FALSE,FALSE,IF('Data Transformation'!E2514&lt;$R$10,E2514,$R$10)),IF(C2514=FALSE,FALSE,IF(C2514&lt;$R$10,C2514,$R$10)))</f>
        <v>0.99069096000000001</v>
      </c>
      <c r="H2514">
        <f>IF('Input and Summary Results'!$J$4="yes",'Data Transformation'!F2514,'Data Transformation'!D2514)</f>
        <v>4.9917929999999999E-2</v>
      </c>
      <c r="I2514">
        <f t="shared" si="148"/>
        <v>141</v>
      </c>
    </row>
    <row r="2515" spans="2:9" x14ac:dyDescent="0.25">
      <c r="B2515">
        <f>IF('Input and Summary Results'!D2097=0,FALSE,'Input and Summary Results'!$B2097)</f>
        <v>141</v>
      </c>
      <c r="C2515">
        <f>IF(OR(B2515=0,'Input and Summary Results'!D2097=0,'Input and Summary Results'!D2097=""),FALSE,'Input and Summary Results'!$D2097)</f>
        <v>0.99219117000000001</v>
      </c>
      <c r="D2515">
        <f>IF(OR(B2515=0,'Input and Summary Results'!E2097=0),FALSE,'Input and Summary Results'!$E2097)</f>
        <v>4.2362909999999997E-2</v>
      </c>
      <c r="E2515">
        <f t="shared" si="146"/>
        <v>-3.4046422840492453E-3</v>
      </c>
      <c r="F2515">
        <f t="shared" si="147"/>
        <v>1.8530202138364121E-2</v>
      </c>
      <c r="G2515">
        <f>IF('Input and Summary Results'!$J$4="yes",IF(C2515=FALSE,FALSE,IF('Data Transformation'!E2515&lt;$R$10,E2515,$R$10)),IF(C2515=FALSE,FALSE,IF(C2515&lt;$R$10,C2515,$R$10)))</f>
        <v>0.99219117000000001</v>
      </c>
      <c r="H2515">
        <f>IF('Input and Summary Results'!$J$4="yes",'Data Transformation'!F2515,'Data Transformation'!D2515)</f>
        <v>4.2362909999999997E-2</v>
      </c>
      <c r="I2515">
        <f t="shared" si="148"/>
        <v>141</v>
      </c>
    </row>
    <row r="2516" spans="2:9" x14ac:dyDescent="0.25">
      <c r="B2516">
        <f>IF('Input and Summary Results'!D2098=0,FALSE,'Input and Summary Results'!$B2098)</f>
        <v>141</v>
      </c>
      <c r="C2516">
        <f>IF(OR(B2516=0,'Input and Summary Results'!D2098=0,'Input and Summary Results'!D2098=""),FALSE,'Input and Summary Results'!$D2098)</f>
        <v>0.99276847000000001</v>
      </c>
      <c r="D2516">
        <f>IF(OR(B2516=0,'Input and Summary Results'!E2098=0),FALSE,'Input and Summary Results'!$E2098)</f>
        <v>2.5200159999999999E-2</v>
      </c>
      <c r="E2516">
        <f t="shared" si="146"/>
        <v>-3.1520243401681768E-3</v>
      </c>
      <c r="F2516">
        <f t="shared" si="147"/>
        <v>1.1016535849491674E-2</v>
      </c>
      <c r="G2516">
        <f>IF('Input and Summary Results'!$J$4="yes",IF(C2516=FALSE,FALSE,IF('Data Transformation'!E2516&lt;$R$10,E2516,$R$10)),IF(C2516=FALSE,FALSE,IF(C2516&lt;$R$10,C2516,$R$10)))</f>
        <v>0.99276847000000001</v>
      </c>
      <c r="H2516">
        <f>IF('Input and Summary Results'!$J$4="yes",'Data Transformation'!F2516,'Data Transformation'!D2516)</f>
        <v>2.5200159999999999E-2</v>
      </c>
      <c r="I2516">
        <f t="shared" si="148"/>
        <v>141</v>
      </c>
    </row>
    <row r="2517" spans="2:9" x14ac:dyDescent="0.25">
      <c r="B2517">
        <f>IF('Input and Summary Results'!D2099=0,FALSE,'Input and Summary Results'!$B2099)</f>
        <v>141</v>
      </c>
      <c r="C2517">
        <f>IF(OR(B2517=0,'Input and Summary Results'!D2099=0,'Input and Summary Results'!D2099=""),FALSE,'Input and Summary Results'!$D2099)</f>
        <v>1.00234891</v>
      </c>
      <c r="D2517">
        <f>IF(OR(B2517=0,'Input and Summary Results'!E2099=0),FALSE,'Input and Summary Results'!$E2099)</f>
        <v>3.4893300000000002E-2</v>
      </c>
      <c r="E2517">
        <f t="shared" si="146"/>
        <v>1.0189224408644088E-3</v>
      </c>
      <c r="F2517">
        <f t="shared" si="147"/>
        <v>1.5108204387631849E-2</v>
      </c>
      <c r="G2517">
        <f>IF('Input and Summary Results'!$J$4="yes",IF(C2517=FALSE,FALSE,IF('Data Transformation'!E2517&lt;$R$10,E2517,$R$10)),IF(C2517=FALSE,FALSE,IF(C2517&lt;$R$10,C2517,$R$10)))</f>
        <v>1.00234891</v>
      </c>
      <c r="H2517">
        <f>IF('Input and Summary Results'!$J$4="yes",'Data Transformation'!F2517,'Data Transformation'!D2517)</f>
        <v>3.4893300000000002E-2</v>
      </c>
      <c r="I2517">
        <f t="shared" si="148"/>
        <v>141</v>
      </c>
    </row>
    <row r="2518" spans="2:9" x14ac:dyDescent="0.25">
      <c r="B2518">
        <f>IF('Input and Summary Results'!D2100=0,FALSE,'Input and Summary Results'!$B2100)</f>
        <v>141</v>
      </c>
      <c r="C2518">
        <f>IF(OR(B2518=0,'Input and Summary Results'!D2100=0,'Input and Summary Results'!D2100=""),FALSE,'Input and Summary Results'!$D2100)</f>
        <v>1.0070351799999999</v>
      </c>
      <c r="D2518">
        <f>IF(OR(B2518=0,'Input and Summary Results'!E2100=0),FALSE,'Input and Summary Results'!$E2100)</f>
        <v>4.1281720000000001E-2</v>
      </c>
      <c r="E2518">
        <f t="shared" si="146"/>
        <v>3.0446425625546883E-3</v>
      </c>
      <c r="F2518">
        <f t="shared" si="147"/>
        <v>1.7791102868918645E-2</v>
      </c>
      <c r="G2518">
        <f>IF('Input and Summary Results'!$J$4="yes",IF(C2518=FALSE,FALSE,IF('Data Transformation'!E2518&lt;$R$10,E2518,$R$10)),IF(C2518=FALSE,FALSE,IF(C2518&lt;$R$10,C2518,$R$10)))</f>
        <v>1.0070351799999999</v>
      </c>
      <c r="H2518">
        <f>IF('Input and Summary Results'!$J$4="yes",'Data Transformation'!F2518,'Data Transformation'!D2518)</f>
        <v>4.1281720000000001E-2</v>
      </c>
      <c r="I2518">
        <f t="shared" si="148"/>
        <v>141</v>
      </c>
    </row>
    <row r="2519" spans="2:9" x14ac:dyDescent="0.25">
      <c r="B2519">
        <f>IF('Input and Summary Results'!D2101=0,FALSE,'Input and Summary Results'!$B2101)</f>
        <v>141</v>
      </c>
      <c r="C2519">
        <f>IF(OR(B2519=0,'Input and Summary Results'!D2101=0,'Input and Summary Results'!D2101=""),FALSE,'Input and Summary Results'!$D2101)</f>
        <v>1.0272690499999999</v>
      </c>
      <c r="D2519">
        <f>IF(OR(B2519=0,'Input and Summary Results'!E2101=0),FALSE,'Input and Summary Results'!$E2101)</f>
        <v>4.447255E-2</v>
      </c>
      <c r="E2519">
        <f t="shared" si="146"/>
        <v>1.1684203701899487E-2</v>
      </c>
      <c r="F2519">
        <f t="shared" si="147"/>
        <v>1.8788735726049572E-2</v>
      </c>
      <c r="G2519">
        <f>IF('Input and Summary Results'!$J$4="yes",IF(C2519=FALSE,FALSE,IF('Data Transformation'!E2519&lt;$R$10,E2519,$R$10)),IF(C2519=FALSE,FALSE,IF(C2519&lt;$R$10,C2519,$R$10)))</f>
        <v>1.0272690499999999</v>
      </c>
      <c r="H2519">
        <f>IF('Input and Summary Results'!$J$4="yes",'Data Transformation'!F2519,'Data Transformation'!D2519)</f>
        <v>4.447255E-2</v>
      </c>
      <c r="I2519">
        <f t="shared" si="148"/>
        <v>141</v>
      </c>
    </row>
    <row r="2520" spans="2:9" x14ac:dyDescent="0.25">
      <c r="B2520">
        <f>IF('Input and Summary Results'!D2102=0,FALSE,'Input and Summary Results'!$B2102)</f>
        <v>141</v>
      </c>
      <c r="C2520">
        <f>IF(OR(B2520=0,'Input and Summary Results'!D2102=0,'Input and Summary Results'!D2102=""),FALSE,'Input and Summary Results'!$D2102)</f>
        <v>1.07412551</v>
      </c>
      <c r="D2520">
        <f>IF(OR(B2520=0,'Input and Summary Results'!E2102=0),FALSE,'Input and Summary Results'!$E2102)</f>
        <v>4.172617E-2</v>
      </c>
      <c r="E2520">
        <f t="shared" si="146"/>
        <v>3.1055031005708042E-2</v>
      </c>
      <c r="F2520">
        <f t="shared" si="147"/>
        <v>1.6859442971427052E-2</v>
      </c>
      <c r="G2520">
        <f>IF('Input and Summary Results'!$J$4="yes",IF(C2520=FALSE,FALSE,IF('Data Transformation'!E2520&lt;$R$10,E2520,$R$10)),IF(C2520=FALSE,FALSE,IF(C2520&lt;$R$10,C2520,$R$10)))</f>
        <v>1.07412551</v>
      </c>
      <c r="H2520">
        <f>IF('Input and Summary Results'!$J$4="yes",'Data Transformation'!F2520,'Data Transformation'!D2520)</f>
        <v>4.172617E-2</v>
      </c>
      <c r="I2520">
        <f t="shared" si="148"/>
        <v>141</v>
      </c>
    </row>
    <row r="2521" spans="2:9" x14ac:dyDescent="0.25">
      <c r="B2521">
        <f>IF('Input and Summary Results'!D2103=0,FALSE,'Input and Summary Results'!$B2103)</f>
        <v>141</v>
      </c>
      <c r="C2521">
        <f>IF(OR(B2521=0,'Input and Summary Results'!D2103=0,'Input and Summary Results'!D2103=""),FALSE,'Input and Summary Results'!$D2103)</f>
        <v>1.0831019200000001</v>
      </c>
      <c r="D2521">
        <f>IF(OR(B2521=0,'Input and Summary Results'!E2103=0),FALSE,'Input and Summary Results'!$E2103)</f>
        <v>3.568561E-2</v>
      </c>
      <c r="E2521">
        <f t="shared" si="146"/>
        <v>3.466932570282736E-2</v>
      </c>
      <c r="F2521">
        <f t="shared" si="147"/>
        <v>1.4299258873070781E-2</v>
      </c>
      <c r="G2521">
        <f>IF('Input and Summary Results'!$J$4="yes",IF(C2521=FALSE,FALSE,IF('Data Transformation'!E2521&lt;$R$10,E2521,$R$10)),IF(C2521=FALSE,FALSE,IF(C2521&lt;$R$10,C2521,$R$10)))</f>
        <v>1.0831019200000001</v>
      </c>
      <c r="H2521">
        <f>IF('Input and Summary Results'!$J$4="yes",'Data Transformation'!F2521,'Data Transformation'!D2521)</f>
        <v>3.568561E-2</v>
      </c>
      <c r="I2521">
        <f t="shared" si="148"/>
        <v>141</v>
      </c>
    </row>
    <row r="2522" spans="2:9" x14ac:dyDescent="0.25">
      <c r="B2522">
        <f>IF('Input and Summary Results'!D2104=0,FALSE,'Input and Summary Results'!$B2104)</f>
        <v>141</v>
      </c>
      <c r="C2522">
        <f>IF(OR(B2522=0,'Input and Summary Results'!D2104=0,'Input and Summary Results'!D2104=""),FALSE,'Input and Summary Results'!$D2104)</f>
        <v>1.09790622</v>
      </c>
      <c r="D2522">
        <f>IF(OR(B2522=0,'Input and Summary Results'!E2104=0),FALSE,'Input and Summary Results'!$E2104)</f>
        <v>4.9251059999999999E-2</v>
      </c>
      <c r="E2522">
        <f t="shared" si="146"/>
        <v>4.0565245509424981E-2</v>
      </c>
      <c r="F2522">
        <f t="shared" si="147"/>
        <v>1.9468839551705971E-2</v>
      </c>
      <c r="G2522">
        <f>IF('Input and Summary Results'!$J$4="yes",IF(C2522=FALSE,FALSE,IF('Data Transformation'!E2522&lt;$R$10,E2522,$R$10)),IF(C2522=FALSE,FALSE,IF(C2522&lt;$R$10,C2522,$R$10)))</f>
        <v>1.09790622</v>
      </c>
      <c r="H2522">
        <f>IF('Input and Summary Results'!$J$4="yes",'Data Transformation'!F2522,'Data Transformation'!D2522)</f>
        <v>4.9251059999999999E-2</v>
      </c>
      <c r="I2522">
        <f t="shared" si="148"/>
        <v>141</v>
      </c>
    </row>
    <row r="2523" spans="2:9" x14ac:dyDescent="0.25">
      <c r="B2523">
        <f>IF('Input and Summary Results'!D2105=0,FALSE,'Input and Summary Results'!$B2105)</f>
        <v>141</v>
      </c>
      <c r="C2523">
        <f>IF(OR(B2523=0,'Input and Summary Results'!D2105=0,'Input and Summary Results'!D2105=""),FALSE,'Input and Summary Results'!$D2105)</f>
        <v>1.10898501</v>
      </c>
      <c r="D2523">
        <f>IF(OR(B2523=0,'Input and Summary Results'!E2105=0),FALSE,'Input and Summary Results'!$E2105)</f>
        <v>3.8750890000000003E-2</v>
      </c>
      <c r="E2523">
        <f t="shared" si="146"/>
        <v>4.4925675889212903E-2</v>
      </c>
      <c r="F2523">
        <f t="shared" si="147"/>
        <v>1.5165115946878308E-2</v>
      </c>
      <c r="G2523">
        <f>IF('Input and Summary Results'!$J$4="yes",IF(C2523=FALSE,FALSE,IF('Data Transformation'!E2523&lt;$R$10,E2523,$R$10)),IF(C2523=FALSE,FALSE,IF(C2523&lt;$R$10,C2523,$R$10)))</f>
        <v>1.10898501</v>
      </c>
      <c r="H2523">
        <f>IF('Input and Summary Results'!$J$4="yes",'Data Transformation'!F2523,'Data Transformation'!D2523)</f>
        <v>3.8750890000000003E-2</v>
      </c>
      <c r="I2523">
        <f t="shared" si="148"/>
        <v>141</v>
      </c>
    </row>
    <row r="2524" spans="2:9" x14ac:dyDescent="0.25">
      <c r="B2524">
        <f>IF('Input and Summary Results'!D2106=0,FALSE,'Input and Summary Results'!$B2106)</f>
        <v>141</v>
      </c>
      <c r="C2524">
        <f>IF(OR(B2524=0,'Input and Summary Results'!D2106=0,'Input and Summary Results'!D2106=""),FALSE,'Input and Summary Results'!$D2106)</f>
        <v>1.1165888100000001</v>
      </c>
      <c r="D2524">
        <f>IF(OR(B2524=0,'Input and Summary Results'!E2106=0),FALSE,'Input and Summary Results'!$E2106)</f>
        <v>4.9633549999999999E-2</v>
      </c>
      <c r="E2524">
        <f t="shared" si="146"/>
        <v>4.7893271213135684E-2</v>
      </c>
      <c r="F2524">
        <f t="shared" si="147"/>
        <v>1.9291757634576329E-2</v>
      </c>
      <c r="G2524">
        <f>IF('Input and Summary Results'!$J$4="yes",IF(C2524=FALSE,FALSE,IF('Data Transformation'!E2524&lt;$R$10,E2524,$R$10)),IF(C2524=FALSE,FALSE,IF(C2524&lt;$R$10,C2524,$R$10)))</f>
        <v>1.1165888100000001</v>
      </c>
      <c r="H2524">
        <f>IF('Input and Summary Results'!$J$4="yes",'Data Transformation'!F2524,'Data Transformation'!D2524)</f>
        <v>4.9633549999999999E-2</v>
      </c>
      <c r="I2524">
        <f t="shared" si="148"/>
        <v>141</v>
      </c>
    </row>
    <row r="2525" spans="2:9" x14ac:dyDescent="0.25">
      <c r="B2525">
        <f>IF('Input and Summary Results'!D2107=0,FALSE,'Input and Summary Results'!$B2107)</f>
        <v>142</v>
      </c>
      <c r="C2525">
        <f>IF(OR(B2525=0,'Input and Summary Results'!D2107=0,'Input and Summary Results'!D2107=""),FALSE,'Input and Summary Results'!$D2107)</f>
        <v>1.916897E-2</v>
      </c>
      <c r="D2525">
        <f>IF(OR(B2525=0,'Input and Summary Results'!E2107=0),FALSE,'Input and Summary Results'!$E2107)</f>
        <v>6.3023190000000007E-2</v>
      </c>
      <c r="E2525">
        <f t="shared" si="146"/>
        <v>-1.7174012222984676</v>
      </c>
      <c r="F2525">
        <f t="shared" si="147"/>
        <v>1.4268927574095009</v>
      </c>
      <c r="G2525">
        <f>IF('Input and Summary Results'!$J$4="yes",IF(C2525=FALSE,FALSE,IF('Data Transformation'!E2525&lt;$R$10,E2525,$R$10)),IF(C2525=FALSE,FALSE,IF(C2525&lt;$R$10,C2525,$R$10)))</f>
        <v>1.916897E-2</v>
      </c>
      <c r="H2525">
        <f>IF('Input and Summary Results'!$J$4="yes",'Data Transformation'!F2525,'Data Transformation'!D2525)</f>
        <v>6.3023190000000007E-2</v>
      </c>
      <c r="I2525">
        <f t="shared" si="148"/>
        <v>142</v>
      </c>
    </row>
    <row r="2526" spans="2:9" x14ac:dyDescent="0.25">
      <c r="B2526">
        <f>IF('Input and Summary Results'!D2108=0,FALSE,'Input and Summary Results'!$B2108)</f>
        <v>142</v>
      </c>
      <c r="C2526">
        <f>IF(OR(B2526=0,'Input and Summary Results'!D2108=0,'Input and Summary Results'!D2108=""),FALSE,'Input and Summary Results'!$D2108)</f>
        <v>6.5863270000000002E-2</v>
      </c>
      <c r="D2526">
        <f>IF(OR(B2526=0,'Input and Summary Results'!E2108=0),FALSE,'Input and Summary Results'!$E2108)</f>
        <v>4.9042809999999999E-2</v>
      </c>
      <c r="E2526">
        <f t="shared" si="146"/>
        <v>-1.1813567111020735</v>
      </c>
      <c r="F2526">
        <f t="shared" si="147"/>
        <v>0.32316311564852457</v>
      </c>
      <c r="G2526">
        <f>IF('Input and Summary Results'!$J$4="yes",IF(C2526=FALSE,FALSE,IF('Data Transformation'!E2526&lt;$R$10,E2526,$R$10)),IF(C2526=FALSE,FALSE,IF(C2526&lt;$R$10,C2526,$R$10)))</f>
        <v>6.5863270000000002E-2</v>
      </c>
      <c r="H2526">
        <f>IF('Input and Summary Results'!$J$4="yes",'Data Transformation'!F2526,'Data Transformation'!D2526)</f>
        <v>4.9042809999999999E-2</v>
      </c>
      <c r="I2526">
        <f t="shared" si="148"/>
        <v>142</v>
      </c>
    </row>
    <row r="2527" spans="2:9" x14ac:dyDescent="0.25">
      <c r="B2527">
        <f>IF('Input and Summary Results'!D2109=0,FALSE,'Input and Summary Results'!$B2109)</f>
        <v>142</v>
      </c>
      <c r="C2527">
        <f>IF(OR(B2527=0,'Input and Summary Results'!D2109=0,'Input and Summary Results'!D2109=""),FALSE,'Input and Summary Results'!$D2109)</f>
        <v>8.1082029999999999E-2</v>
      </c>
      <c r="D2527">
        <f>IF(OR(B2527=0,'Input and Summary Results'!E2109=0),FALSE,'Input and Summary Results'!$E2109)</f>
        <v>5.5880470000000002E-2</v>
      </c>
      <c r="E2527">
        <f t="shared" si="146"/>
        <v>-1.091075386683988</v>
      </c>
      <c r="F2527">
        <f t="shared" si="147"/>
        <v>0.29910602854911256</v>
      </c>
      <c r="G2527">
        <f>IF('Input and Summary Results'!$J$4="yes",IF(C2527=FALSE,FALSE,IF('Data Transformation'!E2527&lt;$R$10,E2527,$R$10)),IF(C2527=FALSE,FALSE,IF(C2527&lt;$R$10,C2527,$R$10)))</f>
        <v>8.1082029999999999E-2</v>
      </c>
      <c r="H2527">
        <f>IF('Input and Summary Results'!$J$4="yes",'Data Transformation'!F2527,'Data Transformation'!D2527)</f>
        <v>5.5880470000000002E-2</v>
      </c>
      <c r="I2527">
        <f t="shared" si="148"/>
        <v>142</v>
      </c>
    </row>
    <row r="2528" spans="2:9" x14ac:dyDescent="0.25">
      <c r="B2528">
        <f>IF('Input and Summary Results'!D2110=0,FALSE,'Input and Summary Results'!$B2110)</f>
        <v>142</v>
      </c>
      <c r="C2528">
        <f>IF(OR(B2528=0,'Input and Summary Results'!D2110=0,'Input and Summary Results'!D2110=""),FALSE,'Input and Summary Results'!$D2110)</f>
        <v>0.10211994000000001</v>
      </c>
      <c r="D2528">
        <f>IF(OR(B2528=0,'Input and Summary Results'!E2110=0),FALSE,'Input and Summary Results'!$E2110)</f>
        <v>3.4074819999999999E-2</v>
      </c>
      <c r="E2528">
        <f t="shared" si="146"/>
        <v>-0.99088944903500786</v>
      </c>
      <c r="F2528">
        <f t="shared" si="147"/>
        <v>0.1448147333419898</v>
      </c>
      <c r="G2528">
        <f>IF('Input and Summary Results'!$J$4="yes",IF(C2528=FALSE,FALSE,IF('Data Transformation'!E2528&lt;$R$10,E2528,$R$10)),IF(C2528=FALSE,FALSE,IF(C2528&lt;$R$10,C2528,$R$10)))</f>
        <v>0.10211994000000001</v>
      </c>
      <c r="H2528">
        <f>IF('Input and Summary Results'!$J$4="yes",'Data Transformation'!F2528,'Data Transformation'!D2528)</f>
        <v>3.4074819999999999E-2</v>
      </c>
      <c r="I2528">
        <f t="shared" si="148"/>
        <v>142</v>
      </c>
    </row>
    <row r="2529" spans="2:9" x14ac:dyDescent="0.25">
      <c r="B2529">
        <f>IF('Input and Summary Results'!D2111=0,FALSE,'Input and Summary Results'!$B2111)</f>
        <v>142</v>
      </c>
      <c r="C2529">
        <f>IF(OR(B2529=0,'Input and Summary Results'!D2111=0,'Input and Summary Results'!D2111=""),FALSE,'Input and Summary Results'!$D2111)</f>
        <v>0.11078344</v>
      </c>
      <c r="D2529">
        <f>IF(OR(B2529=0,'Input and Summary Results'!E2111=0),FALSE,'Input and Summary Results'!$E2111)</f>
        <v>6.0530590000000002E-2</v>
      </c>
      <c r="E2529">
        <f t="shared" si="146"/>
        <v>-0.95552515345344058</v>
      </c>
      <c r="F2529">
        <f t="shared" si="147"/>
        <v>0.2371317956907639</v>
      </c>
      <c r="G2529">
        <f>IF('Input and Summary Results'!$J$4="yes",IF(C2529=FALSE,FALSE,IF('Data Transformation'!E2529&lt;$R$10,E2529,$R$10)),IF(C2529=FALSE,FALSE,IF(C2529&lt;$R$10,C2529,$R$10)))</f>
        <v>0.11078344</v>
      </c>
      <c r="H2529">
        <f>IF('Input and Summary Results'!$J$4="yes",'Data Transformation'!F2529,'Data Transformation'!D2529)</f>
        <v>6.0530590000000002E-2</v>
      </c>
      <c r="I2529">
        <f t="shared" si="148"/>
        <v>142</v>
      </c>
    </row>
    <row r="2530" spans="2:9" x14ac:dyDescent="0.25">
      <c r="B2530">
        <f>IF('Input and Summary Results'!D2112=0,FALSE,'Input and Summary Results'!$B2112)</f>
        <v>142</v>
      </c>
      <c r="C2530">
        <f>IF(OR(B2530=0,'Input and Summary Results'!D2112=0,'Input and Summary Results'!D2112=""),FALSE,'Input and Summary Results'!$D2112)</f>
        <v>0.11082042</v>
      </c>
      <c r="D2530">
        <f>IF(OR(B2530=0,'Input and Summary Results'!E2112=0),FALSE,'Input and Summary Results'!$E2112)</f>
        <v>3.2727020000000002E-2</v>
      </c>
      <c r="E2530">
        <f t="shared" si="146"/>
        <v>-0.95538020823371506</v>
      </c>
      <c r="F2530">
        <f t="shared" si="147"/>
        <v>0.12816705332825848</v>
      </c>
      <c r="G2530">
        <f>IF('Input and Summary Results'!$J$4="yes",IF(C2530=FALSE,FALSE,IF('Data Transformation'!E2530&lt;$R$10,E2530,$R$10)),IF(C2530=FALSE,FALSE,IF(C2530&lt;$R$10,C2530,$R$10)))</f>
        <v>0.11082042</v>
      </c>
      <c r="H2530">
        <f>IF('Input and Summary Results'!$J$4="yes",'Data Transformation'!F2530,'Data Transformation'!D2530)</f>
        <v>3.2727020000000002E-2</v>
      </c>
      <c r="I2530">
        <f t="shared" si="148"/>
        <v>142</v>
      </c>
    </row>
    <row r="2531" spans="2:9" x14ac:dyDescent="0.25">
      <c r="B2531">
        <f>IF('Input and Summary Results'!D2113=0,FALSE,'Input and Summary Results'!$B2113)</f>
        <v>142</v>
      </c>
      <c r="C2531">
        <f>IF(OR(B2531=0,'Input and Summary Results'!D2113=0,'Input and Summary Results'!D2113=""),FALSE,'Input and Summary Results'!$D2113)</f>
        <v>0.13016722</v>
      </c>
      <c r="D2531">
        <f>IF(OR(B2531=0,'Input and Summary Results'!E2113=0),FALSE,'Input and Summary Results'!$E2113)</f>
        <v>4.9800410000000003E-2</v>
      </c>
      <c r="E2531">
        <f t="shared" si="146"/>
        <v>-0.88549837034166301</v>
      </c>
      <c r="F2531">
        <f t="shared" si="147"/>
        <v>0.16604317077679004</v>
      </c>
      <c r="G2531">
        <f>IF('Input and Summary Results'!$J$4="yes",IF(C2531=FALSE,FALSE,IF('Data Transformation'!E2531&lt;$R$10,E2531,$R$10)),IF(C2531=FALSE,FALSE,IF(C2531&lt;$R$10,C2531,$R$10)))</f>
        <v>0.13016722</v>
      </c>
      <c r="H2531">
        <f>IF('Input and Summary Results'!$J$4="yes",'Data Transformation'!F2531,'Data Transformation'!D2531)</f>
        <v>4.9800410000000003E-2</v>
      </c>
      <c r="I2531">
        <f t="shared" si="148"/>
        <v>142</v>
      </c>
    </row>
    <row r="2532" spans="2:9" x14ac:dyDescent="0.25">
      <c r="B2532">
        <f>IF('Input and Summary Results'!D2114=0,FALSE,'Input and Summary Results'!$B2114)</f>
        <v>142</v>
      </c>
      <c r="C2532">
        <f>IF(OR(B2532=0,'Input and Summary Results'!D2114=0,'Input and Summary Results'!D2114=""),FALSE,'Input and Summary Results'!$D2114)</f>
        <v>0.13170815</v>
      </c>
      <c r="D2532">
        <f>IF(OR(B2532=0,'Input and Summary Results'!E2114=0),FALSE,'Input and Summary Results'!$E2114)</f>
        <v>3.5558970000000002E-2</v>
      </c>
      <c r="E2532">
        <f t="shared" si="146"/>
        <v>-0.88038735039497806</v>
      </c>
      <c r="F2532">
        <f t="shared" si="147"/>
        <v>0.11717265013592554</v>
      </c>
      <c r="G2532">
        <f>IF('Input and Summary Results'!$J$4="yes",IF(C2532=FALSE,FALSE,IF('Data Transformation'!E2532&lt;$R$10,E2532,$R$10)),IF(C2532=FALSE,FALSE,IF(C2532&lt;$R$10,C2532,$R$10)))</f>
        <v>0.13170815</v>
      </c>
      <c r="H2532">
        <f>IF('Input and Summary Results'!$J$4="yes",'Data Transformation'!F2532,'Data Transformation'!D2532)</f>
        <v>3.5558970000000002E-2</v>
      </c>
      <c r="I2532">
        <f t="shared" si="148"/>
        <v>142</v>
      </c>
    </row>
    <row r="2533" spans="2:9" x14ac:dyDescent="0.25">
      <c r="B2533">
        <f>IF('Input and Summary Results'!D2115=0,FALSE,'Input and Summary Results'!$B2115)</f>
        <v>142</v>
      </c>
      <c r="C2533">
        <f>IF(OR(B2533=0,'Input and Summary Results'!D2115=0,'Input and Summary Results'!D2115=""),FALSE,'Input and Summary Results'!$D2115)</f>
        <v>0.13694084000000001</v>
      </c>
      <c r="D2533">
        <f>IF(OR(B2533=0,'Input and Summary Results'!E2115=0),FALSE,'Input and Summary Results'!$E2115)</f>
        <v>4.3092270000000002E-2</v>
      </c>
      <c r="E2533">
        <f t="shared" si="146"/>
        <v>-0.86346701248267743</v>
      </c>
      <c r="F2533">
        <f t="shared" si="147"/>
        <v>0.13657025311075938</v>
      </c>
      <c r="G2533">
        <f>IF('Input and Summary Results'!$J$4="yes",IF(C2533=FALSE,FALSE,IF('Data Transformation'!E2533&lt;$R$10,E2533,$R$10)),IF(C2533=FALSE,FALSE,IF(C2533&lt;$R$10,C2533,$R$10)))</f>
        <v>0.13694084000000001</v>
      </c>
      <c r="H2533">
        <f>IF('Input and Summary Results'!$J$4="yes",'Data Transformation'!F2533,'Data Transformation'!D2533)</f>
        <v>4.3092270000000002E-2</v>
      </c>
      <c r="I2533">
        <f t="shared" si="148"/>
        <v>142</v>
      </c>
    </row>
    <row r="2534" spans="2:9" x14ac:dyDescent="0.25">
      <c r="B2534">
        <f>IF('Input and Summary Results'!D2116=0,FALSE,'Input and Summary Results'!$B2116)</f>
        <v>142</v>
      </c>
      <c r="C2534">
        <f>IF(OR(B2534=0,'Input and Summary Results'!D2116=0,'Input and Summary Results'!D2116=""),FALSE,'Input and Summary Results'!$D2116)</f>
        <v>0.14197043000000001</v>
      </c>
      <c r="D2534">
        <f>IF(OR(B2534=0,'Input and Summary Results'!E2116=0),FALSE,'Input and Summary Results'!$E2116)</f>
        <v>2.8735400000000001E-2</v>
      </c>
      <c r="E2534">
        <f t="shared" si="146"/>
        <v>-0.84780210227278929</v>
      </c>
      <c r="F2534">
        <f t="shared" si="147"/>
        <v>8.7843388232324141E-2</v>
      </c>
      <c r="G2534">
        <f>IF('Input and Summary Results'!$J$4="yes",IF(C2534=FALSE,FALSE,IF('Data Transformation'!E2534&lt;$R$10,E2534,$R$10)),IF(C2534=FALSE,FALSE,IF(C2534&lt;$R$10,C2534,$R$10)))</f>
        <v>0.14197043000000001</v>
      </c>
      <c r="H2534">
        <f>IF('Input and Summary Results'!$J$4="yes",'Data Transformation'!F2534,'Data Transformation'!D2534)</f>
        <v>2.8735400000000001E-2</v>
      </c>
      <c r="I2534">
        <f t="shared" si="148"/>
        <v>142</v>
      </c>
    </row>
    <row r="2535" spans="2:9" x14ac:dyDescent="0.25">
      <c r="B2535">
        <f>IF('Input and Summary Results'!D2117=0,FALSE,'Input and Summary Results'!$B2117)</f>
        <v>142</v>
      </c>
      <c r="C2535">
        <f>IF(OR(B2535=0,'Input and Summary Results'!D2117=0,'Input and Summary Results'!D2117=""),FALSE,'Input and Summary Results'!$D2117)</f>
        <v>0.14778575999999999</v>
      </c>
      <c r="D2535">
        <f>IF(OR(B2535=0,'Input and Summary Results'!E2117=0),FALSE,'Input and Summary Results'!$E2117)</f>
        <v>4.8945509999999998E-2</v>
      </c>
      <c r="E2535">
        <f t="shared" si="146"/>
        <v>-0.83036741067300346</v>
      </c>
      <c r="F2535">
        <f t="shared" si="147"/>
        <v>0.14373747064669831</v>
      </c>
      <c r="G2535">
        <f>IF('Input and Summary Results'!$J$4="yes",IF(C2535=FALSE,FALSE,IF('Data Transformation'!E2535&lt;$R$10,E2535,$R$10)),IF(C2535=FALSE,FALSE,IF(C2535&lt;$R$10,C2535,$R$10)))</f>
        <v>0.14778575999999999</v>
      </c>
      <c r="H2535">
        <f>IF('Input and Summary Results'!$J$4="yes",'Data Transformation'!F2535,'Data Transformation'!D2535)</f>
        <v>4.8945509999999998E-2</v>
      </c>
      <c r="I2535">
        <f t="shared" si="148"/>
        <v>142</v>
      </c>
    </row>
    <row r="2536" spans="2:9" x14ac:dyDescent="0.25">
      <c r="B2536">
        <f>IF('Input and Summary Results'!D2118=0,FALSE,'Input and Summary Results'!$B2118)</f>
        <v>142</v>
      </c>
      <c r="C2536">
        <f>IF(OR(B2536=0,'Input and Summary Results'!D2118=0,'Input and Summary Results'!D2118=""),FALSE,'Input and Summary Results'!$D2118)</f>
        <v>0.15032472999999999</v>
      </c>
      <c r="D2536">
        <f>IF(OR(B2536=0,'Input and Summary Results'!E2118=0),FALSE,'Input and Summary Results'!$E2118)</f>
        <v>5.1533389999999998E-2</v>
      </c>
      <c r="E2536">
        <f t="shared" si="146"/>
        <v>-0.82296956752314465</v>
      </c>
      <c r="F2536">
        <f t="shared" si="147"/>
        <v>0.14878118364157381</v>
      </c>
      <c r="G2536">
        <f>IF('Input and Summary Results'!$J$4="yes",IF(C2536=FALSE,FALSE,IF('Data Transformation'!E2536&lt;$R$10,E2536,$R$10)),IF(C2536=FALSE,FALSE,IF(C2536&lt;$R$10,C2536,$R$10)))</f>
        <v>0.15032472999999999</v>
      </c>
      <c r="H2536">
        <f>IF('Input and Summary Results'!$J$4="yes",'Data Transformation'!F2536,'Data Transformation'!D2536)</f>
        <v>5.1533389999999998E-2</v>
      </c>
      <c r="I2536">
        <f t="shared" si="148"/>
        <v>142</v>
      </c>
    </row>
    <row r="2537" spans="2:9" x14ac:dyDescent="0.25">
      <c r="B2537">
        <f>IF('Input and Summary Results'!D2119=0,FALSE,'Input and Summary Results'!$B2119)</f>
        <v>142</v>
      </c>
      <c r="C2537">
        <f>IF(OR(B2537=0,'Input and Summary Results'!D2119=0,'Input and Summary Results'!D2119=""),FALSE,'Input and Summary Results'!$D2119)</f>
        <v>0.15111989000000001</v>
      </c>
      <c r="D2537">
        <f>IF(OR(B2537=0,'Input and Summary Results'!E2119=0),FALSE,'Input and Summary Results'!$E2119)</f>
        <v>4.3125669999999998E-2</v>
      </c>
      <c r="E2537">
        <f t="shared" si="146"/>
        <v>-0.82067837120857856</v>
      </c>
      <c r="F2537">
        <f t="shared" si="147"/>
        <v>0.12385226577388322</v>
      </c>
      <c r="G2537">
        <f>IF('Input and Summary Results'!$J$4="yes",IF(C2537=FALSE,FALSE,IF('Data Transformation'!E2537&lt;$R$10,E2537,$R$10)),IF(C2537=FALSE,FALSE,IF(C2537&lt;$R$10,C2537,$R$10)))</f>
        <v>0.15111989000000001</v>
      </c>
      <c r="H2537">
        <f>IF('Input and Summary Results'!$J$4="yes",'Data Transformation'!F2537,'Data Transformation'!D2537)</f>
        <v>4.3125669999999998E-2</v>
      </c>
      <c r="I2537">
        <f t="shared" si="148"/>
        <v>142</v>
      </c>
    </row>
    <row r="2538" spans="2:9" x14ac:dyDescent="0.25">
      <c r="B2538">
        <f>IF('Input and Summary Results'!D2120=0,FALSE,'Input and Summary Results'!$B2120)</f>
        <v>142</v>
      </c>
      <c r="C2538">
        <f>IF(OR(B2538=0,'Input and Summary Results'!D2120=0,'Input and Summary Results'!D2120=""),FALSE,'Input and Summary Results'!$D2120)</f>
        <v>0.15478297999999999</v>
      </c>
      <c r="D2538">
        <f>IF(OR(B2538=0,'Input and Summary Results'!E2120=0),FALSE,'Input and Summary Results'!$E2120)</f>
        <v>2.7439419999999999E-2</v>
      </c>
      <c r="E2538">
        <f t="shared" ref="E2538:E2601" si="149">IF(C2538=FALSE,FALSE,LOG10(C2538))</f>
        <v>-0.81027679622718207</v>
      </c>
      <c r="F2538">
        <f t="shared" ref="F2538:F2601" si="150">IF(D2538=FALSE, FALSE,0.434*D2538/C2538)</f>
        <v>7.6938099266469745E-2</v>
      </c>
      <c r="G2538">
        <f>IF('Input and Summary Results'!$J$4="yes",IF(C2538=FALSE,FALSE,IF('Data Transformation'!E2538&lt;$R$10,E2538,$R$10)),IF(C2538=FALSE,FALSE,IF(C2538&lt;$R$10,C2538,$R$10)))</f>
        <v>0.15478297999999999</v>
      </c>
      <c r="H2538">
        <f>IF('Input and Summary Results'!$J$4="yes",'Data Transformation'!F2538,'Data Transformation'!D2538)</f>
        <v>2.7439419999999999E-2</v>
      </c>
      <c r="I2538">
        <f t="shared" si="148"/>
        <v>142</v>
      </c>
    </row>
    <row r="2539" spans="2:9" x14ac:dyDescent="0.25">
      <c r="B2539">
        <f>IF('Input and Summary Results'!D2121=0,FALSE,'Input and Summary Results'!$B2121)</f>
        <v>142</v>
      </c>
      <c r="C2539">
        <f>IF(OR(B2539=0,'Input and Summary Results'!D2121=0,'Input and Summary Results'!D2121=""),FALSE,'Input and Summary Results'!$D2121)</f>
        <v>0.17797905999999999</v>
      </c>
      <c r="D2539">
        <f>IF(OR(B2539=0,'Input and Summary Results'!E2121=0),FALSE,'Input and Summary Results'!$E2121)</f>
        <v>3.009156E-2</v>
      </c>
      <c r="E2539">
        <f t="shared" si="149"/>
        <v>-0.74963109129454186</v>
      </c>
      <c r="F2539">
        <f t="shared" si="150"/>
        <v>7.337794142749153E-2</v>
      </c>
      <c r="G2539">
        <f>IF('Input and Summary Results'!$J$4="yes",IF(C2539=FALSE,FALSE,IF('Data Transformation'!E2539&lt;$R$10,E2539,$R$10)),IF(C2539=FALSE,FALSE,IF(C2539&lt;$R$10,C2539,$R$10)))</f>
        <v>0.17797905999999999</v>
      </c>
      <c r="H2539">
        <f>IF('Input and Summary Results'!$J$4="yes",'Data Transformation'!F2539,'Data Transformation'!D2539)</f>
        <v>3.009156E-2</v>
      </c>
      <c r="I2539">
        <f t="shared" si="148"/>
        <v>142</v>
      </c>
    </row>
    <row r="2540" spans="2:9" x14ac:dyDescent="0.25">
      <c r="B2540">
        <f>IF('Input and Summary Results'!D2122=0,FALSE,'Input and Summary Results'!$B2122)</f>
        <v>142</v>
      </c>
      <c r="C2540">
        <f>IF(OR(B2540=0,'Input and Summary Results'!D2122=0,'Input and Summary Results'!D2122=""),FALSE,'Input and Summary Results'!$D2122)</f>
        <v>0.18740793</v>
      </c>
      <c r="D2540">
        <f>IF(OR(B2540=0,'Input and Summary Results'!E2122=0),FALSE,'Input and Summary Results'!$E2122)</f>
        <v>4.9730919999999998E-2</v>
      </c>
      <c r="E2540">
        <f t="shared" si="149"/>
        <v>-0.72721203627440645</v>
      </c>
      <c r="F2540">
        <f t="shared" si="150"/>
        <v>0.11516705445708728</v>
      </c>
      <c r="G2540">
        <f>IF('Input and Summary Results'!$J$4="yes",IF(C2540=FALSE,FALSE,IF('Data Transformation'!E2540&lt;$R$10,E2540,$R$10)),IF(C2540=FALSE,FALSE,IF(C2540&lt;$R$10,C2540,$R$10)))</f>
        <v>0.18740793</v>
      </c>
      <c r="H2540">
        <f>IF('Input and Summary Results'!$J$4="yes",'Data Transformation'!F2540,'Data Transformation'!D2540)</f>
        <v>4.9730919999999998E-2</v>
      </c>
      <c r="I2540">
        <f t="shared" si="148"/>
        <v>142</v>
      </c>
    </row>
    <row r="2541" spans="2:9" x14ac:dyDescent="0.25">
      <c r="B2541">
        <f>IF('Input and Summary Results'!D2123=0,FALSE,'Input and Summary Results'!$B2123)</f>
        <v>142</v>
      </c>
      <c r="C2541">
        <f>IF(OR(B2541=0,'Input and Summary Results'!D2123=0,'Input and Summary Results'!D2123=""),FALSE,'Input and Summary Results'!$D2123)</f>
        <v>0.22481456999999999</v>
      </c>
      <c r="D2541">
        <f>IF(OR(B2541=0,'Input and Summary Results'!E2123=0),FALSE,'Input and Summary Results'!$E2123)</f>
        <v>5.6136720000000001E-2</v>
      </c>
      <c r="E2541">
        <f t="shared" si="149"/>
        <v>-0.64817554601422211</v>
      </c>
      <c r="F2541">
        <f t="shared" si="150"/>
        <v>0.10837080746145591</v>
      </c>
      <c r="G2541">
        <f>IF('Input and Summary Results'!$J$4="yes",IF(C2541=FALSE,FALSE,IF('Data Transformation'!E2541&lt;$R$10,E2541,$R$10)),IF(C2541=FALSE,FALSE,IF(C2541&lt;$R$10,C2541,$R$10)))</f>
        <v>0.22481456999999999</v>
      </c>
      <c r="H2541">
        <f>IF('Input and Summary Results'!$J$4="yes",'Data Transformation'!F2541,'Data Transformation'!D2541)</f>
        <v>5.6136720000000001E-2</v>
      </c>
      <c r="I2541">
        <f t="shared" si="148"/>
        <v>142</v>
      </c>
    </row>
    <row r="2542" spans="2:9" x14ac:dyDescent="0.25">
      <c r="B2542">
        <f>IF('Input and Summary Results'!D2124=0,FALSE,'Input and Summary Results'!$B2124)</f>
        <v>143</v>
      </c>
      <c r="C2542">
        <f>IF(OR(B2542=0,'Input and Summary Results'!D2124=0,'Input and Summary Results'!D2124=""),FALSE,'Input and Summary Results'!$D2124)</f>
        <v>0.14678261000000001</v>
      </c>
      <c r="D2542">
        <f>IF(OR(B2542=0,'Input and Summary Results'!E2124=0),FALSE,'Input and Summary Results'!$E2124)</f>
        <v>4.8362660000000002E-2</v>
      </c>
      <c r="E2542">
        <f t="shared" si="149"/>
        <v>-0.83332539420472351</v>
      </c>
      <c r="F2542">
        <f t="shared" si="150"/>
        <v>0.14299646558948637</v>
      </c>
      <c r="G2542">
        <f>IF('Input and Summary Results'!$J$4="yes",IF(C2542=FALSE,FALSE,IF('Data Transformation'!E2542&lt;$R$10,E2542,$R$10)),IF(C2542=FALSE,FALSE,IF(C2542&lt;$R$10,C2542,$R$10)))</f>
        <v>0.14678261000000001</v>
      </c>
      <c r="H2542">
        <f>IF('Input and Summary Results'!$J$4="yes",'Data Transformation'!F2542,'Data Transformation'!D2542)</f>
        <v>4.8362660000000002E-2</v>
      </c>
      <c r="I2542">
        <f t="shared" si="148"/>
        <v>143</v>
      </c>
    </row>
    <row r="2543" spans="2:9" x14ac:dyDescent="0.25">
      <c r="B2543">
        <f>IF('Input and Summary Results'!D2125=0,FALSE,'Input and Summary Results'!$B2125)</f>
        <v>143</v>
      </c>
      <c r="C2543">
        <f>IF(OR(B2543=0,'Input and Summary Results'!D2125=0,'Input and Summary Results'!D2125=""),FALSE,'Input and Summary Results'!$D2125)</f>
        <v>0.38641481999999999</v>
      </c>
      <c r="D2543">
        <f>IF(OR(B2543=0,'Input and Summary Results'!E2125=0),FALSE,'Input and Summary Results'!$E2125)</f>
        <v>6.3991619999999999E-2</v>
      </c>
      <c r="E2543">
        <f t="shared" si="149"/>
        <v>-0.4129462256292229</v>
      </c>
      <c r="F2543">
        <f t="shared" si="150"/>
        <v>7.1871889075061882E-2</v>
      </c>
      <c r="G2543">
        <f>IF('Input and Summary Results'!$J$4="yes",IF(C2543=FALSE,FALSE,IF('Data Transformation'!E2543&lt;$R$10,E2543,$R$10)),IF(C2543=FALSE,FALSE,IF(C2543&lt;$R$10,C2543,$R$10)))</f>
        <v>0.38641481999999999</v>
      </c>
      <c r="H2543">
        <f>IF('Input and Summary Results'!$J$4="yes",'Data Transformation'!F2543,'Data Transformation'!D2543)</f>
        <v>6.3991619999999999E-2</v>
      </c>
      <c r="I2543">
        <f t="shared" si="148"/>
        <v>143</v>
      </c>
    </row>
    <row r="2544" spans="2:9" x14ac:dyDescent="0.25">
      <c r="B2544">
        <f>IF('Input and Summary Results'!D2126=0,FALSE,'Input and Summary Results'!$B2126)</f>
        <v>143</v>
      </c>
      <c r="C2544">
        <f>IF(OR(B2544=0,'Input and Summary Results'!D2126=0,'Input and Summary Results'!D2126=""),FALSE,'Input and Summary Results'!$D2126)</f>
        <v>0.42486426999999999</v>
      </c>
      <c r="D2544">
        <f>IF(OR(B2544=0,'Input and Summary Results'!E2126=0),FALSE,'Input and Summary Results'!$E2126)</f>
        <v>4.767188E-2</v>
      </c>
      <c r="E2544">
        <f t="shared" si="149"/>
        <v>-0.37174979043156003</v>
      </c>
      <c r="F2544">
        <f t="shared" si="150"/>
        <v>4.8696954253178319E-2</v>
      </c>
      <c r="G2544">
        <f>IF('Input and Summary Results'!$J$4="yes",IF(C2544=FALSE,FALSE,IF('Data Transformation'!E2544&lt;$R$10,E2544,$R$10)),IF(C2544=FALSE,FALSE,IF(C2544&lt;$R$10,C2544,$R$10)))</f>
        <v>0.42486426999999999</v>
      </c>
      <c r="H2544">
        <f>IF('Input and Summary Results'!$J$4="yes",'Data Transformation'!F2544,'Data Transformation'!D2544)</f>
        <v>4.767188E-2</v>
      </c>
      <c r="I2544">
        <f t="shared" si="148"/>
        <v>143</v>
      </c>
    </row>
    <row r="2545" spans="2:9" x14ac:dyDescent="0.25">
      <c r="B2545">
        <f>IF('Input and Summary Results'!D2127=0,FALSE,'Input and Summary Results'!$B2127)</f>
        <v>143</v>
      </c>
      <c r="C2545">
        <f>IF(OR(B2545=0,'Input and Summary Results'!D2127=0,'Input and Summary Results'!D2127=""),FALSE,'Input and Summary Results'!$D2127)</f>
        <v>0.43736127000000002</v>
      </c>
      <c r="D2545">
        <f>IF(OR(B2545=0,'Input and Summary Results'!E2127=0),FALSE,'Input and Summary Results'!$E2127)</f>
        <v>4.5127800000000003E-2</v>
      </c>
      <c r="E2545">
        <f t="shared" si="149"/>
        <v>-0.35915967801993981</v>
      </c>
      <c r="F2545">
        <f t="shared" si="150"/>
        <v>4.4780977520025952E-2</v>
      </c>
      <c r="G2545">
        <f>IF('Input and Summary Results'!$J$4="yes",IF(C2545=FALSE,FALSE,IF('Data Transformation'!E2545&lt;$R$10,E2545,$R$10)),IF(C2545=FALSE,FALSE,IF(C2545&lt;$R$10,C2545,$R$10)))</f>
        <v>0.43736127000000002</v>
      </c>
      <c r="H2545">
        <f>IF('Input and Summary Results'!$J$4="yes",'Data Transformation'!F2545,'Data Transformation'!D2545)</f>
        <v>4.5127800000000003E-2</v>
      </c>
      <c r="I2545">
        <f t="shared" si="148"/>
        <v>143</v>
      </c>
    </row>
    <row r="2546" spans="2:9" x14ac:dyDescent="0.25">
      <c r="B2546">
        <f>IF('Input and Summary Results'!D2128=0,FALSE,'Input and Summary Results'!$B2128)</f>
        <v>143</v>
      </c>
      <c r="C2546">
        <f>IF(OR(B2546=0,'Input and Summary Results'!D2128=0,'Input and Summary Results'!D2128=""),FALSE,'Input and Summary Results'!$D2128)</f>
        <v>0.47025013999999998</v>
      </c>
      <c r="D2546">
        <f>IF(OR(B2546=0,'Input and Summary Results'!E2128=0),FALSE,'Input and Summary Results'!$E2128)</f>
        <v>3.2118939999999999E-2</v>
      </c>
      <c r="E2546">
        <f t="shared" si="149"/>
        <v>-0.32767106648206323</v>
      </c>
      <c r="F2546">
        <f t="shared" si="150"/>
        <v>2.9642989494910094E-2</v>
      </c>
      <c r="G2546">
        <f>IF('Input and Summary Results'!$J$4="yes",IF(C2546=FALSE,FALSE,IF('Data Transformation'!E2546&lt;$R$10,E2546,$R$10)),IF(C2546=FALSE,FALSE,IF(C2546&lt;$R$10,C2546,$R$10)))</f>
        <v>0.47025013999999998</v>
      </c>
      <c r="H2546">
        <f>IF('Input and Summary Results'!$J$4="yes",'Data Transformation'!F2546,'Data Transformation'!D2546)</f>
        <v>3.2118939999999999E-2</v>
      </c>
      <c r="I2546">
        <f t="shared" si="148"/>
        <v>143</v>
      </c>
    </row>
    <row r="2547" spans="2:9" x14ac:dyDescent="0.25">
      <c r="B2547">
        <f>IF('Input and Summary Results'!D2129=0,FALSE,'Input and Summary Results'!$B2129)</f>
        <v>143</v>
      </c>
      <c r="C2547">
        <f>IF(OR(B2547=0,'Input and Summary Results'!D2129=0,'Input and Summary Results'!D2129=""),FALSE,'Input and Summary Results'!$D2129)</f>
        <v>0.52779732000000001</v>
      </c>
      <c r="D2547">
        <f>IF(OR(B2547=0,'Input and Summary Results'!E2129=0),FALSE,'Input and Summary Results'!$E2129)</f>
        <v>2.7017780000000002E-2</v>
      </c>
      <c r="E2547">
        <f t="shared" si="149"/>
        <v>-0.27753281933038082</v>
      </c>
      <c r="F2547">
        <f t="shared" si="150"/>
        <v>2.2216324478494889E-2</v>
      </c>
      <c r="G2547">
        <f>IF('Input and Summary Results'!$J$4="yes",IF(C2547=FALSE,FALSE,IF('Data Transformation'!E2547&lt;$R$10,E2547,$R$10)),IF(C2547=FALSE,FALSE,IF(C2547&lt;$R$10,C2547,$R$10)))</f>
        <v>0.52779732000000001</v>
      </c>
      <c r="H2547">
        <f>IF('Input and Summary Results'!$J$4="yes",'Data Transformation'!F2547,'Data Transformation'!D2547)</f>
        <v>2.7017780000000002E-2</v>
      </c>
      <c r="I2547">
        <f t="shared" si="148"/>
        <v>143</v>
      </c>
    </row>
    <row r="2548" spans="2:9" x14ac:dyDescent="0.25">
      <c r="B2548">
        <f>IF('Input and Summary Results'!D2130=0,FALSE,'Input and Summary Results'!$B2130)</f>
        <v>143</v>
      </c>
      <c r="C2548">
        <f>IF(OR(B2548=0,'Input and Summary Results'!D2130=0,'Input and Summary Results'!D2130=""),FALSE,'Input and Summary Results'!$D2130)</f>
        <v>0.55723701999999997</v>
      </c>
      <c r="D2548">
        <f>IF(OR(B2548=0,'Input and Summary Results'!E2130=0),FALSE,'Input and Summary Results'!$E2130)</f>
        <v>3.2144699999999998E-2</v>
      </c>
      <c r="E2548">
        <f t="shared" si="149"/>
        <v>-0.25396003896800995</v>
      </c>
      <c r="F2548">
        <f t="shared" si="150"/>
        <v>2.5035665792628062E-2</v>
      </c>
      <c r="G2548">
        <f>IF('Input and Summary Results'!$J$4="yes",IF(C2548=FALSE,FALSE,IF('Data Transformation'!E2548&lt;$R$10,E2548,$R$10)),IF(C2548=FALSE,FALSE,IF(C2548&lt;$R$10,C2548,$R$10)))</f>
        <v>0.55723701999999997</v>
      </c>
      <c r="H2548">
        <f>IF('Input and Summary Results'!$J$4="yes",'Data Transformation'!F2548,'Data Transformation'!D2548)</f>
        <v>3.2144699999999998E-2</v>
      </c>
      <c r="I2548">
        <f t="shared" si="148"/>
        <v>143</v>
      </c>
    </row>
    <row r="2549" spans="2:9" x14ac:dyDescent="0.25">
      <c r="B2549">
        <f>IF('Input and Summary Results'!D2131=0,FALSE,'Input and Summary Results'!$B2131)</f>
        <v>143</v>
      </c>
      <c r="C2549">
        <f>IF(OR(B2549=0,'Input and Summary Results'!D2131=0,'Input and Summary Results'!D2131=""),FALSE,'Input and Summary Results'!$D2131)</f>
        <v>0.59905701</v>
      </c>
      <c r="D2549">
        <f>IF(OR(B2549=0,'Input and Summary Results'!E2131=0),FALSE,'Input and Summary Results'!$E2131)</f>
        <v>3.4194990000000001E-2</v>
      </c>
      <c r="E2549">
        <f t="shared" si="149"/>
        <v>-0.22253184547336072</v>
      </c>
      <c r="F2549">
        <f t="shared" si="150"/>
        <v>2.4773311074350005E-2</v>
      </c>
      <c r="G2549">
        <f>IF('Input and Summary Results'!$J$4="yes",IF(C2549=FALSE,FALSE,IF('Data Transformation'!E2549&lt;$R$10,E2549,$R$10)),IF(C2549=FALSE,FALSE,IF(C2549&lt;$R$10,C2549,$R$10)))</f>
        <v>0.59905701</v>
      </c>
      <c r="H2549">
        <f>IF('Input and Summary Results'!$J$4="yes",'Data Transformation'!F2549,'Data Transformation'!D2549)</f>
        <v>3.4194990000000001E-2</v>
      </c>
      <c r="I2549">
        <f t="shared" si="148"/>
        <v>143</v>
      </c>
    </row>
    <row r="2550" spans="2:9" x14ac:dyDescent="0.25">
      <c r="B2550">
        <f>IF('Input and Summary Results'!D2132=0,FALSE,'Input and Summary Results'!$B2132)</f>
        <v>143</v>
      </c>
      <c r="C2550">
        <f>IF(OR(B2550=0,'Input and Summary Results'!D2132=0,'Input and Summary Results'!D2132=""),FALSE,'Input and Summary Results'!$D2132)</f>
        <v>0.64262498999999995</v>
      </c>
      <c r="D2550">
        <f>IF(OR(B2550=0,'Input and Summary Results'!E2132=0),FALSE,'Input and Summary Results'!$E2132)</f>
        <v>5.1115439999999998E-2</v>
      </c>
      <c r="E2550">
        <f t="shared" si="149"/>
        <v>-0.19204238988304215</v>
      </c>
      <c r="F2550">
        <f t="shared" si="150"/>
        <v>3.4521067971539671E-2</v>
      </c>
      <c r="G2550">
        <f>IF('Input and Summary Results'!$J$4="yes",IF(C2550=FALSE,FALSE,IF('Data Transformation'!E2550&lt;$R$10,E2550,$R$10)),IF(C2550=FALSE,FALSE,IF(C2550&lt;$R$10,C2550,$R$10)))</f>
        <v>0.64262498999999995</v>
      </c>
      <c r="H2550">
        <f>IF('Input and Summary Results'!$J$4="yes",'Data Transformation'!F2550,'Data Transformation'!D2550)</f>
        <v>5.1115439999999998E-2</v>
      </c>
      <c r="I2550">
        <f t="shared" si="148"/>
        <v>143</v>
      </c>
    </row>
    <row r="2551" spans="2:9" x14ac:dyDescent="0.25">
      <c r="B2551">
        <f>IF('Input and Summary Results'!D2133=0,FALSE,'Input and Summary Results'!$B2133)</f>
        <v>143</v>
      </c>
      <c r="C2551">
        <f>IF(OR(B2551=0,'Input and Summary Results'!D2133=0,'Input and Summary Results'!D2133=""),FALSE,'Input and Summary Results'!$D2133)</f>
        <v>0.64589854000000002</v>
      </c>
      <c r="D2551">
        <f>IF(OR(B2551=0,'Input and Summary Results'!E2133=0),FALSE,'Input and Summary Results'!$E2133)</f>
        <v>4.7467839999999997E-2</v>
      </c>
      <c r="E2551">
        <f t="shared" si="149"/>
        <v>-0.1898356971423438</v>
      </c>
      <c r="F2551">
        <f t="shared" si="150"/>
        <v>3.1895168179200399E-2</v>
      </c>
      <c r="G2551">
        <f>IF('Input and Summary Results'!$J$4="yes",IF(C2551=FALSE,FALSE,IF('Data Transformation'!E2551&lt;$R$10,E2551,$R$10)),IF(C2551=FALSE,FALSE,IF(C2551&lt;$R$10,C2551,$R$10)))</f>
        <v>0.64589854000000002</v>
      </c>
      <c r="H2551">
        <f>IF('Input and Summary Results'!$J$4="yes",'Data Transformation'!F2551,'Data Transformation'!D2551)</f>
        <v>4.7467839999999997E-2</v>
      </c>
      <c r="I2551">
        <f t="shared" si="148"/>
        <v>143</v>
      </c>
    </row>
    <row r="2552" spans="2:9" x14ac:dyDescent="0.25">
      <c r="B2552">
        <f>IF('Input and Summary Results'!D2134=0,FALSE,'Input and Summary Results'!$B2134)</f>
        <v>143</v>
      </c>
      <c r="C2552">
        <f>IF(OR(B2552=0,'Input and Summary Results'!D2134=0,'Input and Summary Results'!D2134=""),FALSE,'Input and Summary Results'!$D2134)</f>
        <v>0.77009072999999995</v>
      </c>
      <c r="D2552">
        <f>IF(OR(B2552=0,'Input and Summary Results'!E2134=0),FALSE,'Input and Summary Results'!$E2134)</f>
        <v>3.8556239999999999E-2</v>
      </c>
      <c r="E2552">
        <f t="shared" si="149"/>
        <v>-0.11345810441577409</v>
      </c>
      <c r="F2552">
        <f t="shared" si="150"/>
        <v>2.1729138539299128E-2</v>
      </c>
      <c r="G2552">
        <f>IF('Input and Summary Results'!$J$4="yes",IF(C2552=FALSE,FALSE,IF('Data Transformation'!E2552&lt;$R$10,E2552,$R$10)),IF(C2552=FALSE,FALSE,IF(C2552&lt;$R$10,C2552,$R$10)))</f>
        <v>0.77009072999999995</v>
      </c>
      <c r="H2552">
        <f>IF('Input and Summary Results'!$J$4="yes",'Data Transformation'!F2552,'Data Transformation'!D2552)</f>
        <v>3.8556239999999999E-2</v>
      </c>
      <c r="I2552">
        <f t="shared" si="148"/>
        <v>143</v>
      </c>
    </row>
    <row r="2553" spans="2:9" x14ac:dyDescent="0.25">
      <c r="B2553">
        <f>IF('Input and Summary Results'!D2135=0,FALSE,'Input and Summary Results'!$B2135)</f>
        <v>143</v>
      </c>
      <c r="C2553">
        <f>IF(OR(B2553=0,'Input and Summary Results'!D2135=0,'Input and Summary Results'!D2135=""),FALSE,'Input and Summary Results'!$D2135)</f>
        <v>0.83414675999999999</v>
      </c>
      <c r="D2553">
        <f>IF(OR(B2553=0,'Input and Summary Results'!E2135=0),FALSE,'Input and Summary Results'!$E2135)</f>
        <v>6.4786499999999997E-2</v>
      </c>
      <c r="E2553">
        <f t="shared" si="149"/>
        <v>-7.8757532754494042E-2</v>
      </c>
      <c r="F2553">
        <f t="shared" si="150"/>
        <v>3.3707906507962695E-2</v>
      </c>
      <c r="G2553">
        <f>IF('Input and Summary Results'!$J$4="yes",IF(C2553=FALSE,FALSE,IF('Data Transformation'!E2553&lt;$R$10,E2553,$R$10)),IF(C2553=FALSE,FALSE,IF(C2553&lt;$R$10,C2553,$R$10)))</f>
        <v>0.83414675999999999</v>
      </c>
      <c r="H2553">
        <f>IF('Input and Summary Results'!$J$4="yes",'Data Transformation'!F2553,'Data Transformation'!D2553)</f>
        <v>6.4786499999999997E-2</v>
      </c>
      <c r="I2553">
        <f t="shared" si="148"/>
        <v>143</v>
      </c>
    </row>
    <row r="2554" spans="2:9" x14ac:dyDescent="0.25">
      <c r="B2554">
        <f>IF('Input and Summary Results'!D2136=0,FALSE,'Input and Summary Results'!$B2136)</f>
        <v>143</v>
      </c>
      <c r="C2554">
        <f>IF(OR(B2554=0,'Input and Summary Results'!D2136=0,'Input and Summary Results'!D2136=""),FALSE,'Input and Summary Results'!$D2136)</f>
        <v>0.85922856000000003</v>
      </c>
      <c r="D2554">
        <f>IF(OR(B2554=0,'Input and Summary Results'!E2136=0),FALSE,'Input and Summary Results'!$E2136)</f>
        <v>5.5271319999999999E-2</v>
      </c>
      <c r="E2554">
        <f t="shared" si="149"/>
        <v>-6.5891295838815464E-2</v>
      </c>
      <c r="F2554">
        <f t="shared" si="150"/>
        <v>2.7917778803814436E-2</v>
      </c>
      <c r="G2554">
        <f>IF('Input and Summary Results'!$J$4="yes",IF(C2554=FALSE,FALSE,IF('Data Transformation'!E2554&lt;$R$10,E2554,$R$10)),IF(C2554=FALSE,FALSE,IF(C2554&lt;$R$10,C2554,$R$10)))</f>
        <v>0.85922856000000003</v>
      </c>
      <c r="H2554">
        <f>IF('Input and Summary Results'!$J$4="yes",'Data Transformation'!F2554,'Data Transformation'!D2554)</f>
        <v>5.5271319999999999E-2</v>
      </c>
      <c r="I2554">
        <f t="shared" si="148"/>
        <v>143</v>
      </c>
    </row>
    <row r="2555" spans="2:9" x14ac:dyDescent="0.25">
      <c r="B2555">
        <f>IF('Input and Summary Results'!D2137=0,FALSE,'Input and Summary Results'!$B2137)</f>
        <v>143</v>
      </c>
      <c r="C2555">
        <f>IF(OR(B2555=0,'Input and Summary Results'!D2137=0,'Input and Summary Results'!D2137=""),FALSE,'Input and Summary Results'!$D2137)</f>
        <v>0.88454600999999999</v>
      </c>
      <c r="D2555">
        <f>IF(OR(B2555=0,'Input and Summary Results'!E2137=0),FALSE,'Input and Summary Results'!$E2137)</f>
        <v>4.2683499999999999E-2</v>
      </c>
      <c r="E2555">
        <f t="shared" si="149"/>
        <v>-5.3279572172663339E-2</v>
      </c>
      <c r="F2555">
        <f t="shared" si="150"/>
        <v>2.094253864759392E-2</v>
      </c>
      <c r="G2555">
        <f>IF('Input and Summary Results'!$J$4="yes",IF(C2555=FALSE,FALSE,IF('Data Transformation'!E2555&lt;$R$10,E2555,$R$10)),IF(C2555=FALSE,FALSE,IF(C2555&lt;$R$10,C2555,$R$10)))</f>
        <v>0.88454600999999999</v>
      </c>
      <c r="H2555">
        <f>IF('Input and Summary Results'!$J$4="yes",'Data Transformation'!F2555,'Data Transformation'!D2555)</f>
        <v>4.2683499999999999E-2</v>
      </c>
      <c r="I2555">
        <f t="shared" si="148"/>
        <v>143</v>
      </c>
    </row>
    <row r="2556" spans="2:9" x14ac:dyDescent="0.25">
      <c r="B2556">
        <f>IF('Input and Summary Results'!D2138=0,FALSE,'Input and Summary Results'!$B2138)</f>
        <v>143</v>
      </c>
      <c r="C2556">
        <f>IF(OR(B2556=0,'Input and Summary Results'!D2138=0,'Input and Summary Results'!D2138=""),FALSE,'Input and Summary Results'!$D2138)</f>
        <v>0.88859259000000002</v>
      </c>
      <c r="D2556">
        <f>IF(OR(B2556=0,'Input and Summary Results'!E2138=0),FALSE,'Input and Summary Results'!$E2138)</f>
        <v>3.3622020000000002E-2</v>
      </c>
      <c r="E2556">
        <f t="shared" si="149"/>
        <v>-5.1297312674631196E-2</v>
      </c>
      <c r="F2556">
        <f t="shared" si="150"/>
        <v>1.6421425121269581E-2</v>
      </c>
      <c r="G2556">
        <f>IF('Input and Summary Results'!$J$4="yes",IF(C2556=FALSE,FALSE,IF('Data Transformation'!E2556&lt;$R$10,E2556,$R$10)),IF(C2556=FALSE,FALSE,IF(C2556&lt;$R$10,C2556,$R$10)))</f>
        <v>0.88859259000000002</v>
      </c>
      <c r="H2556">
        <f>IF('Input and Summary Results'!$J$4="yes",'Data Transformation'!F2556,'Data Transformation'!D2556)</f>
        <v>3.3622020000000002E-2</v>
      </c>
      <c r="I2556">
        <f t="shared" si="148"/>
        <v>143</v>
      </c>
    </row>
    <row r="2557" spans="2:9" x14ac:dyDescent="0.25">
      <c r="B2557">
        <f>IF('Input and Summary Results'!D2139=0,FALSE,'Input and Summary Results'!$B2139)</f>
        <v>143</v>
      </c>
      <c r="C2557">
        <f>IF(OR(B2557=0,'Input and Summary Results'!D2139=0,'Input and Summary Results'!D2139=""),FALSE,'Input and Summary Results'!$D2139)</f>
        <v>0.89312020999999997</v>
      </c>
      <c r="D2557">
        <f>IF(OR(B2557=0,'Input and Summary Results'!E2139=0),FALSE,'Input and Summary Results'!$E2139)</f>
        <v>5.349669E-2</v>
      </c>
      <c r="E2557">
        <f t="shared" si="149"/>
        <v>-4.9090083075475806E-2</v>
      </c>
      <c r="F2557">
        <f t="shared" si="150"/>
        <v>2.5996011735083233E-2</v>
      </c>
      <c r="G2557">
        <f>IF('Input and Summary Results'!$J$4="yes",IF(C2557=FALSE,FALSE,IF('Data Transformation'!E2557&lt;$R$10,E2557,$R$10)),IF(C2557=FALSE,FALSE,IF(C2557&lt;$R$10,C2557,$R$10)))</f>
        <v>0.89312020999999997</v>
      </c>
      <c r="H2557">
        <f>IF('Input and Summary Results'!$J$4="yes",'Data Transformation'!F2557,'Data Transformation'!D2557)</f>
        <v>5.349669E-2</v>
      </c>
      <c r="I2557">
        <f t="shared" si="148"/>
        <v>143</v>
      </c>
    </row>
    <row r="2558" spans="2:9" x14ac:dyDescent="0.25">
      <c r="B2558">
        <f>IF('Input and Summary Results'!D2140=0,FALSE,'Input and Summary Results'!$B2140)</f>
        <v>143</v>
      </c>
      <c r="C2558">
        <f>IF(OR(B2558=0,'Input and Summary Results'!D2140=0,'Input and Summary Results'!D2140=""),FALSE,'Input and Summary Results'!$D2140)</f>
        <v>0.90254239999999997</v>
      </c>
      <c r="D2558">
        <f>IF(OR(B2558=0,'Input and Summary Results'!E2140=0),FALSE,'Input and Summary Results'!$E2140)</f>
        <v>4.0212329999999998E-2</v>
      </c>
      <c r="E2558">
        <f t="shared" si="149"/>
        <v>-4.4532386482145199E-2</v>
      </c>
      <c r="F2558">
        <f t="shared" si="150"/>
        <v>1.9336655230823504E-2</v>
      </c>
      <c r="G2558">
        <f>IF('Input and Summary Results'!$J$4="yes",IF(C2558=FALSE,FALSE,IF('Data Transformation'!E2558&lt;$R$10,E2558,$R$10)),IF(C2558=FALSE,FALSE,IF(C2558&lt;$R$10,C2558,$R$10)))</f>
        <v>0.90254239999999997</v>
      </c>
      <c r="H2558">
        <f>IF('Input and Summary Results'!$J$4="yes",'Data Transformation'!F2558,'Data Transformation'!D2558)</f>
        <v>4.0212329999999998E-2</v>
      </c>
      <c r="I2558">
        <f t="shared" si="148"/>
        <v>143</v>
      </c>
    </row>
    <row r="2559" spans="2:9" x14ac:dyDescent="0.25">
      <c r="B2559">
        <f>IF('Input and Summary Results'!D2141=0,FALSE,'Input and Summary Results'!$B2141)</f>
        <v>143</v>
      </c>
      <c r="C2559">
        <f>IF(OR(B2559=0,'Input and Summary Results'!D2141=0,'Input and Summary Results'!D2141=""),FALSE,'Input and Summary Results'!$D2141)</f>
        <v>0.95992107000000004</v>
      </c>
      <c r="D2559">
        <f>IF(OR(B2559=0,'Input and Summary Results'!E2141=0),FALSE,'Input and Summary Results'!$E2141)</f>
        <v>4.4111039999999997E-2</v>
      </c>
      <c r="E2559">
        <f t="shared" si="149"/>
        <v>-1.7764475577844611E-2</v>
      </c>
      <c r="F2559">
        <f t="shared" si="150"/>
        <v>1.9943505730111746E-2</v>
      </c>
      <c r="G2559">
        <f>IF('Input and Summary Results'!$J$4="yes",IF(C2559=FALSE,FALSE,IF('Data Transformation'!E2559&lt;$R$10,E2559,$R$10)),IF(C2559=FALSE,FALSE,IF(C2559&lt;$R$10,C2559,$R$10)))</f>
        <v>0.95992107000000004</v>
      </c>
      <c r="H2559">
        <f>IF('Input and Summary Results'!$J$4="yes",'Data Transformation'!F2559,'Data Transformation'!D2559)</f>
        <v>4.4111039999999997E-2</v>
      </c>
      <c r="I2559">
        <f t="shared" si="148"/>
        <v>143</v>
      </c>
    </row>
    <row r="2560" spans="2:9" x14ac:dyDescent="0.25">
      <c r="B2560">
        <f>IF('Input and Summary Results'!D2142=0,FALSE,'Input and Summary Results'!$B2142)</f>
        <v>143</v>
      </c>
      <c r="C2560">
        <f>IF(OR(B2560=0,'Input and Summary Results'!D2142=0,'Input and Summary Results'!D2142=""),FALSE,'Input and Summary Results'!$D2142)</f>
        <v>1.09012508</v>
      </c>
      <c r="D2560">
        <f>IF(OR(B2560=0,'Input and Summary Results'!E2142=0),FALSE,'Input and Summary Results'!$E2142)</f>
        <v>4.3325290000000002E-2</v>
      </c>
      <c r="E2560">
        <f t="shared" si="149"/>
        <v>3.7476331369314844E-2</v>
      </c>
      <c r="F2560">
        <f t="shared" si="150"/>
        <v>1.7248640733960548E-2</v>
      </c>
      <c r="G2560">
        <f>IF('Input and Summary Results'!$J$4="yes",IF(C2560=FALSE,FALSE,IF('Data Transformation'!E2560&lt;$R$10,E2560,$R$10)),IF(C2560=FALSE,FALSE,IF(C2560&lt;$R$10,C2560,$R$10)))</f>
        <v>1.09012508</v>
      </c>
      <c r="H2560">
        <f>IF('Input and Summary Results'!$J$4="yes",'Data Transformation'!F2560,'Data Transformation'!D2560)</f>
        <v>4.3325290000000002E-2</v>
      </c>
      <c r="I2560">
        <f t="shared" si="148"/>
        <v>143</v>
      </c>
    </row>
    <row r="2561" spans="2:9" x14ac:dyDescent="0.25">
      <c r="B2561">
        <f>IF('Input and Summary Results'!D2143=0,FALSE,'Input and Summary Results'!$B2143)</f>
        <v>144</v>
      </c>
      <c r="C2561">
        <f>IF(OR(B2561=0,'Input and Summary Results'!D2143=0,'Input and Summary Results'!D2143=""),FALSE,'Input and Summary Results'!$D2143)</f>
        <v>5.7678809999999997E-2</v>
      </c>
      <c r="D2561">
        <f>IF(OR(B2561=0,'Input and Summary Results'!E2143=0),FALSE,'Input and Summary Results'!$E2143)</f>
        <v>5.7540130000000002E-2</v>
      </c>
      <c r="E2561">
        <f t="shared" si="149"/>
        <v>-1.2389837083400268</v>
      </c>
      <c r="F2561">
        <f t="shared" si="150"/>
        <v>0.43295651245232003</v>
      </c>
      <c r="G2561">
        <f>IF('Input and Summary Results'!$J$4="yes",IF(C2561=FALSE,FALSE,IF('Data Transformation'!E2561&lt;$R$10,E2561,$R$10)),IF(C2561=FALSE,FALSE,IF(C2561&lt;$R$10,C2561,$R$10)))</f>
        <v>5.7678809999999997E-2</v>
      </c>
      <c r="H2561">
        <f>IF('Input and Summary Results'!$J$4="yes",'Data Transformation'!F2561,'Data Transformation'!D2561)</f>
        <v>5.7540130000000002E-2</v>
      </c>
      <c r="I2561">
        <f t="shared" si="148"/>
        <v>144</v>
      </c>
    </row>
    <row r="2562" spans="2:9" x14ac:dyDescent="0.25">
      <c r="B2562">
        <f>IF('Input and Summary Results'!D2144=0,FALSE,'Input and Summary Results'!$B2144)</f>
        <v>144</v>
      </c>
      <c r="C2562">
        <f>IF(OR(B2562=0,'Input and Summary Results'!D2144=0,'Input and Summary Results'!D2144=""),FALSE,'Input and Summary Results'!$D2144)</f>
        <v>7.7584490000000006E-2</v>
      </c>
      <c r="D2562">
        <f>IF(OR(B2562=0,'Input and Summary Results'!E2144=0),FALSE,'Input and Summary Results'!$E2144)</f>
        <v>5.0141869999999998E-2</v>
      </c>
      <c r="E2562">
        <f t="shared" si="149"/>
        <v>-1.1102250903482647</v>
      </c>
      <c r="F2562">
        <f t="shared" si="150"/>
        <v>0.28048868504516816</v>
      </c>
      <c r="G2562">
        <f>IF('Input and Summary Results'!$J$4="yes",IF(C2562=FALSE,FALSE,IF('Data Transformation'!E2562&lt;$R$10,E2562,$R$10)),IF(C2562=FALSE,FALSE,IF(C2562&lt;$R$10,C2562,$R$10)))</f>
        <v>7.7584490000000006E-2</v>
      </c>
      <c r="H2562">
        <f>IF('Input and Summary Results'!$J$4="yes",'Data Transformation'!F2562,'Data Transformation'!D2562)</f>
        <v>5.0141869999999998E-2</v>
      </c>
      <c r="I2562">
        <f t="shared" si="148"/>
        <v>144</v>
      </c>
    </row>
    <row r="2563" spans="2:9" x14ac:dyDescent="0.25">
      <c r="B2563">
        <f>IF('Input and Summary Results'!D2145=0,FALSE,'Input and Summary Results'!$B2145)</f>
        <v>144</v>
      </c>
      <c r="C2563">
        <f>IF(OR(B2563=0,'Input and Summary Results'!D2145=0,'Input and Summary Results'!D2145=""),FALSE,'Input and Summary Results'!$D2145)</f>
        <v>8.6948650000000002E-2</v>
      </c>
      <c r="D2563">
        <f>IF(OR(B2563=0,'Input and Summary Results'!E2145=0),FALSE,'Input and Summary Results'!$E2145)</f>
        <v>2.434422E-2</v>
      </c>
      <c r="E2563">
        <f t="shared" si="149"/>
        <v>-1.0607371566411663</v>
      </c>
      <c r="F2563">
        <f t="shared" si="150"/>
        <v>0.12151300198450464</v>
      </c>
      <c r="G2563">
        <f>IF('Input and Summary Results'!$J$4="yes",IF(C2563=FALSE,FALSE,IF('Data Transformation'!E2563&lt;$R$10,E2563,$R$10)),IF(C2563=FALSE,FALSE,IF(C2563&lt;$R$10,C2563,$R$10)))</f>
        <v>8.6948650000000002E-2</v>
      </c>
      <c r="H2563">
        <f>IF('Input and Summary Results'!$J$4="yes",'Data Transformation'!F2563,'Data Transformation'!D2563)</f>
        <v>2.434422E-2</v>
      </c>
      <c r="I2563">
        <f t="shared" si="148"/>
        <v>144</v>
      </c>
    </row>
    <row r="2564" spans="2:9" x14ac:dyDescent="0.25">
      <c r="B2564">
        <f>IF('Input and Summary Results'!D2146=0,FALSE,'Input and Summary Results'!$B2146)</f>
        <v>144</v>
      </c>
      <c r="C2564">
        <f>IF(OR(B2564=0,'Input and Summary Results'!D2146=0,'Input and Summary Results'!D2146=""),FALSE,'Input and Summary Results'!$D2146)</f>
        <v>0.11556563</v>
      </c>
      <c r="D2564">
        <f>IF(OR(B2564=0,'Input and Summary Results'!E2146=0),FALSE,'Input and Summary Results'!$E2146)</f>
        <v>5.3113010000000002E-2</v>
      </c>
      <c r="E2564">
        <f t="shared" si="149"/>
        <v>-0.93717130882875943</v>
      </c>
      <c r="F2564">
        <f t="shared" si="150"/>
        <v>0.19946281900596224</v>
      </c>
      <c r="G2564">
        <f>IF('Input and Summary Results'!$J$4="yes",IF(C2564=FALSE,FALSE,IF('Data Transformation'!E2564&lt;$R$10,E2564,$R$10)),IF(C2564=FALSE,FALSE,IF(C2564&lt;$R$10,C2564,$R$10)))</f>
        <v>0.11556563</v>
      </c>
      <c r="H2564">
        <f>IF('Input and Summary Results'!$J$4="yes",'Data Transformation'!F2564,'Data Transformation'!D2564)</f>
        <v>5.3113010000000002E-2</v>
      </c>
      <c r="I2564">
        <f t="shared" si="148"/>
        <v>144</v>
      </c>
    </row>
    <row r="2565" spans="2:9" x14ac:dyDescent="0.25">
      <c r="B2565">
        <f>IF('Input and Summary Results'!D2147=0,FALSE,'Input and Summary Results'!$B2147)</f>
        <v>144</v>
      </c>
      <c r="C2565">
        <f>IF(OR(B2565=0,'Input and Summary Results'!D2147=0,'Input and Summary Results'!D2147=""),FALSE,'Input and Summary Results'!$D2147)</f>
        <v>0.11806134</v>
      </c>
      <c r="D2565">
        <f>IF(OR(B2565=0,'Input and Summary Results'!E2147=0),FALSE,'Input and Summary Results'!$E2147)</f>
        <v>3.7215390000000001E-2</v>
      </c>
      <c r="E2565">
        <f t="shared" si="149"/>
        <v>-0.92789229183053523</v>
      </c>
      <c r="F2565">
        <f t="shared" si="150"/>
        <v>0.1368058270387241</v>
      </c>
      <c r="G2565">
        <f>IF('Input and Summary Results'!$J$4="yes",IF(C2565=FALSE,FALSE,IF('Data Transformation'!E2565&lt;$R$10,E2565,$R$10)),IF(C2565=FALSE,FALSE,IF(C2565&lt;$R$10,C2565,$R$10)))</f>
        <v>0.11806134</v>
      </c>
      <c r="H2565">
        <f>IF('Input and Summary Results'!$J$4="yes",'Data Transformation'!F2565,'Data Transformation'!D2565)</f>
        <v>3.7215390000000001E-2</v>
      </c>
      <c r="I2565">
        <f t="shared" ref="I2565:I2628" si="151">IF(G2565=FALSE,"",B2565)</f>
        <v>144</v>
      </c>
    </row>
    <row r="2566" spans="2:9" x14ac:dyDescent="0.25">
      <c r="B2566">
        <f>IF('Input and Summary Results'!D2148=0,FALSE,'Input and Summary Results'!$B2148)</f>
        <v>144</v>
      </c>
      <c r="C2566">
        <f>IF(OR(B2566=0,'Input and Summary Results'!D2148=0,'Input and Summary Results'!D2148=""),FALSE,'Input and Summary Results'!$D2148)</f>
        <v>0.1188956</v>
      </c>
      <c r="D2566">
        <f>IF(OR(B2566=0,'Input and Summary Results'!E2148=0),FALSE,'Input and Summary Results'!$E2148)</f>
        <v>4.1375519999999999E-2</v>
      </c>
      <c r="E2566">
        <f t="shared" si="149"/>
        <v>-0.9248342171313374</v>
      </c>
      <c r="F2566">
        <f t="shared" si="150"/>
        <v>0.15103145684112784</v>
      </c>
      <c r="G2566">
        <f>IF('Input and Summary Results'!$J$4="yes",IF(C2566=FALSE,FALSE,IF('Data Transformation'!E2566&lt;$R$10,E2566,$R$10)),IF(C2566=FALSE,FALSE,IF(C2566&lt;$R$10,C2566,$R$10)))</f>
        <v>0.1188956</v>
      </c>
      <c r="H2566">
        <f>IF('Input and Summary Results'!$J$4="yes",'Data Transformation'!F2566,'Data Transformation'!D2566)</f>
        <v>4.1375519999999999E-2</v>
      </c>
      <c r="I2566">
        <f t="shared" si="151"/>
        <v>144</v>
      </c>
    </row>
    <row r="2567" spans="2:9" x14ac:dyDescent="0.25">
      <c r="B2567">
        <f>IF('Input and Summary Results'!D2149=0,FALSE,'Input and Summary Results'!$B2149)</f>
        <v>144</v>
      </c>
      <c r="C2567">
        <f>IF(OR(B2567=0,'Input and Summary Results'!D2149=0,'Input and Summary Results'!D2149=""),FALSE,'Input and Summary Results'!$D2149)</f>
        <v>0.1393171</v>
      </c>
      <c r="D2567">
        <f>IF(OR(B2567=0,'Input and Summary Results'!E2149=0),FALSE,'Input and Summary Results'!$E2149)</f>
        <v>6.5378710000000007E-2</v>
      </c>
      <c r="E2567">
        <f t="shared" si="149"/>
        <v>-0.85599557431648376</v>
      </c>
      <c r="F2567">
        <f t="shared" si="150"/>
        <v>0.20366746178322692</v>
      </c>
      <c r="G2567">
        <f>IF('Input and Summary Results'!$J$4="yes",IF(C2567=FALSE,FALSE,IF('Data Transformation'!E2567&lt;$R$10,E2567,$R$10)),IF(C2567=FALSE,FALSE,IF(C2567&lt;$R$10,C2567,$R$10)))</f>
        <v>0.1393171</v>
      </c>
      <c r="H2567">
        <f>IF('Input and Summary Results'!$J$4="yes",'Data Transformation'!F2567,'Data Transformation'!D2567)</f>
        <v>6.5378710000000007E-2</v>
      </c>
      <c r="I2567">
        <f t="shared" si="151"/>
        <v>144</v>
      </c>
    </row>
    <row r="2568" spans="2:9" x14ac:dyDescent="0.25">
      <c r="B2568">
        <f>IF('Input and Summary Results'!D2150=0,FALSE,'Input and Summary Results'!$B2150)</f>
        <v>144</v>
      </c>
      <c r="C2568">
        <f>IF(OR(B2568=0,'Input and Summary Results'!D2150=0,'Input and Summary Results'!D2150=""),FALSE,'Input and Summary Results'!$D2150)</f>
        <v>0.15225021</v>
      </c>
      <c r="D2568">
        <f>IF(OR(B2568=0,'Input and Summary Results'!E2150=0),FALSE,'Input and Summary Results'!$E2150)</f>
        <v>3.3463859999999998E-2</v>
      </c>
      <c r="E2568">
        <f t="shared" si="149"/>
        <v>-0.81744209966862857</v>
      </c>
      <c r="F2568">
        <f t="shared" si="150"/>
        <v>9.5391101529515132E-2</v>
      </c>
      <c r="G2568">
        <f>IF('Input and Summary Results'!$J$4="yes",IF(C2568=FALSE,FALSE,IF('Data Transformation'!E2568&lt;$R$10,E2568,$R$10)),IF(C2568=FALSE,FALSE,IF(C2568&lt;$R$10,C2568,$R$10)))</f>
        <v>0.15225021</v>
      </c>
      <c r="H2568">
        <f>IF('Input and Summary Results'!$J$4="yes",'Data Transformation'!F2568,'Data Transformation'!D2568)</f>
        <v>3.3463859999999998E-2</v>
      </c>
      <c r="I2568">
        <f t="shared" si="151"/>
        <v>144</v>
      </c>
    </row>
    <row r="2569" spans="2:9" x14ac:dyDescent="0.25">
      <c r="B2569">
        <f>IF('Input and Summary Results'!D2151=0,FALSE,'Input and Summary Results'!$B2151)</f>
        <v>144</v>
      </c>
      <c r="C2569">
        <f>IF(OR(B2569=0,'Input and Summary Results'!D2151=0,'Input and Summary Results'!D2151=""),FALSE,'Input and Summary Results'!$D2151)</f>
        <v>0.15261846000000001</v>
      </c>
      <c r="D2569">
        <f>IF(OR(B2569=0,'Input and Summary Results'!E2151=0),FALSE,'Input and Summary Results'!$E2151)</f>
        <v>4.5094820000000001E-2</v>
      </c>
      <c r="E2569">
        <f t="shared" si="149"/>
        <v>-0.81639293301768634</v>
      </c>
      <c r="F2569">
        <f t="shared" si="150"/>
        <v>0.12823581026829914</v>
      </c>
      <c r="G2569">
        <f>IF('Input and Summary Results'!$J$4="yes",IF(C2569=FALSE,FALSE,IF('Data Transformation'!E2569&lt;$R$10,E2569,$R$10)),IF(C2569=FALSE,FALSE,IF(C2569&lt;$R$10,C2569,$R$10)))</f>
        <v>0.15261846000000001</v>
      </c>
      <c r="H2569">
        <f>IF('Input and Summary Results'!$J$4="yes",'Data Transformation'!F2569,'Data Transformation'!D2569)</f>
        <v>4.5094820000000001E-2</v>
      </c>
      <c r="I2569">
        <f t="shared" si="151"/>
        <v>144</v>
      </c>
    </row>
    <row r="2570" spans="2:9" x14ac:dyDescent="0.25">
      <c r="B2570">
        <f>IF('Input and Summary Results'!D2152=0,FALSE,'Input and Summary Results'!$B2152)</f>
        <v>144</v>
      </c>
      <c r="C2570">
        <f>IF(OR(B2570=0,'Input and Summary Results'!D2152=0,'Input and Summary Results'!D2152=""),FALSE,'Input and Summary Results'!$D2152)</f>
        <v>0.17693744</v>
      </c>
      <c r="D2570">
        <f>IF(OR(B2570=0,'Input and Summary Results'!E2152=0),FALSE,'Input and Summary Results'!$E2152)</f>
        <v>2.7863840000000001E-2</v>
      </c>
      <c r="E2570">
        <f t="shared" si="149"/>
        <v>-0.75218026056131748</v>
      </c>
      <c r="F2570">
        <f t="shared" si="150"/>
        <v>6.8345662512128577E-2</v>
      </c>
      <c r="G2570">
        <f>IF('Input and Summary Results'!$J$4="yes",IF(C2570=FALSE,FALSE,IF('Data Transformation'!E2570&lt;$R$10,E2570,$R$10)),IF(C2570=FALSE,FALSE,IF(C2570&lt;$R$10,C2570,$R$10)))</f>
        <v>0.17693744</v>
      </c>
      <c r="H2570">
        <f>IF('Input and Summary Results'!$J$4="yes",'Data Transformation'!F2570,'Data Transformation'!D2570)</f>
        <v>2.7863840000000001E-2</v>
      </c>
      <c r="I2570">
        <f t="shared" si="151"/>
        <v>144</v>
      </c>
    </row>
    <row r="2571" spans="2:9" x14ac:dyDescent="0.25">
      <c r="B2571">
        <f>IF('Input and Summary Results'!D2153=0,FALSE,'Input and Summary Results'!$B2153)</f>
        <v>144</v>
      </c>
      <c r="C2571">
        <f>IF(OR(B2571=0,'Input and Summary Results'!D2153=0,'Input and Summary Results'!D2153=""),FALSE,'Input and Summary Results'!$D2153)</f>
        <v>0.17883479999999999</v>
      </c>
      <c r="D2571">
        <f>IF(OR(B2571=0,'Input and Summary Results'!E2153=0),FALSE,'Input and Summary Results'!$E2153)</f>
        <v>4.5280760000000003E-2</v>
      </c>
      <c r="E2571">
        <f t="shared" si="149"/>
        <v>-0.74754796665089951</v>
      </c>
      <c r="F2571">
        <f t="shared" si="150"/>
        <v>0.1098882870671704</v>
      </c>
      <c r="G2571">
        <f>IF('Input and Summary Results'!$J$4="yes",IF(C2571=FALSE,FALSE,IF('Data Transformation'!E2571&lt;$R$10,E2571,$R$10)),IF(C2571=FALSE,FALSE,IF(C2571&lt;$R$10,C2571,$R$10)))</f>
        <v>0.17883479999999999</v>
      </c>
      <c r="H2571">
        <f>IF('Input and Summary Results'!$J$4="yes",'Data Transformation'!F2571,'Data Transformation'!D2571)</f>
        <v>4.5280760000000003E-2</v>
      </c>
      <c r="I2571">
        <f t="shared" si="151"/>
        <v>144</v>
      </c>
    </row>
    <row r="2572" spans="2:9" x14ac:dyDescent="0.25">
      <c r="B2572">
        <f>IF('Input and Summary Results'!D2154=0,FALSE,'Input and Summary Results'!$B2154)</f>
        <v>144</v>
      </c>
      <c r="C2572">
        <f>IF(OR(B2572=0,'Input and Summary Results'!D2154=0,'Input and Summary Results'!D2154=""),FALSE,'Input and Summary Results'!$D2154)</f>
        <v>0.21006089</v>
      </c>
      <c r="D2572">
        <f>IF(OR(B2572=0,'Input and Summary Results'!E2154=0),FALSE,'Input and Summary Results'!$E2154)</f>
        <v>6.708095E-2</v>
      </c>
      <c r="E2572">
        <f t="shared" si="149"/>
        <v>-0.67765479879957624</v>
      </c>
      <c r="F2572">
        <f t="shared" si="150"/>
        <v>0.13859377773749315</v>
      </c>
      <c r="G2572">
        <f>IF('Input and Summary Results'!$J$4="yes",IF(C2572=FALSE,FALSE,IF('Data Transformation'!E2572&lt;$R$10,E2572,$R$10)),IF(C2572=FALSE,FALSE,IF(C2572&lt;$R$10,C2572,$R$10)))</f>
        <v>0.21006089</v>
      </c>
      <c r="H2572">
        <f>IF('Input and Summary Results'!$J$4="yes",'Data Transformation'!F2572,'Data Transformation'!D2572)</f>
        <v>6.708095E-2</v>
      </c>
      <c r="I2572">
        <f t="shared" si="151"/>
        <v>144</v>
      </c>
    </row>
    <row r="2573" spans="2:9" x14ac:dyDescent="0.25">
      <c r="B2573">
        <f>IF('Input and Summary Results'!D2155=0,FALSE,'Input and Summary Results'!$B2155)</f>
        <v>144</v>
      </c>
      <c r="C2573">
        <f>IF(OR(B2573=0,'Input and Summary Results'!D2155=0,'Input and Summary Results'!D2155=""),FALSE,'Input and Summary Results'!$D2155)</f>
        <v>0.48837065000000002</v>
      </c>
      <c r="D2573">
        <f>IF(OR(B2573=0,'Input and Summary Results'!E2155=0),FALSE,'Input and Summary Results'!$E2155)</f>
        <v>4.878934E-2</v>
      </c>
      <c r="E2573">
        <f t="shared" si="149"/>
        <v>-0.31125044408435365</v>
      </c>
      <c r="F2573">
        <f t="shared" si="150"/>
        <v>4.3357588258016735E-2</v>
      </c>
      <c r="G2573">
        <f>IF('Input and Summary Results'!$J$4="yes",IF(C2573=FALSE,FALSE,IF('Data Transformation'!E2573&lt;$R$10,E2573,$R$10)),IF(C2573=FALSE,FALSE,IF(C2573&lt;$R$10,C2573,$R$10)))</f>
        <v>0.48837065000000002</v>
      </c>
      <c r="H2573">
        <f>IF('Input and Summary Results'!$J$4="yes",'Data Transformation'!F2573,'Data Transformation'!D2573)</f>
        <v>4.878934E-2</v>
      </c>
      <c r="I2573">
        <f t="shared" si="151"/>
        <v>144</v>
      </c>
    </row>
    <row r="2574" spans="2:9" x14ac:dyDescent="0.25">
      <c r="B2574">
        <f>IF('Input and Summary Results'!D2156=0,FALSE,'Input and Summary Results'!$B2156)</f>
        <v>144</v>
      </c>
      <c r="C2574">
        <f>IF(OR(B2574=0,'Input and Summary Results'!D2156=0,'Input and Summary Results'!D2156=""),FALSE,'Input and Summary Results'!$D2156)</f>
        <v>0.69693360999999998</v>
      </c>
      <c r="D2574">
        <f>IF(OR(B2574=0,'Input and Summary Results'!E2156=0),FALSE,'Input and Summary Results'!$E2156)</f>
        <v>4.662678E-2</v>
      </c>
      <c r="E2574">
        <f t="shared" si="149"/>
        <v>-0.15680859088896174</v>
      </c>
      <c r="F2574">
        <f t="shared" si="150"/>
        <v>2.9035796566045942E-2</v>
      </c>
      <c r="G2574">
        <f>IF('Input and Summary Results'!$J$4="yes",IF(C2574=FALSE,FALSE,IF('Data Transformation'!E2574&lt;$R$10,E2574,$R$10)),IF(C2574=FALSE,FALSE,IF(C2574&lt;$R$10,C2574,$R$10)))</f>
        <v>0.69693360999999998</v>
      </c>
      <c r="H2574">
        <f>IF('Input and Summary Results'!$J$4="yes",'Data Transformation'!F2574,'Data Transformation'!D2574)</f>
        <v>4.662678E-2</v>
      </c>
      <c r="I2574">
        <f t="shared" si="151"/>
        <v>144</v>
      </c>
    </row>
    <row r="2575" spans="2:9" x14ac:dyDescent="0.25">
      <c r="B2575">
        <f>IF('Input and Summary Results'!D2157=0,FALSE,'Input and Summary Results'!$B2157)</f>
        <v>144</v>
      </c>
      <c r="C2575">
        <f>IF(OR(B2575=0,'Input and Summary Results'!D2157=0,'Input and Summary Results'!D2157=""),FALSE,'Input and Summary Results'!$D2157)</f>
        <v>0.81859106000000004</v>
      </c>
      <c r="D2575">
        <f>IF(OR(B2575=0,'Input and Summary Results'!E2157=0),FALSE,'Input and Summary Results'!$E2157)</f>
        <v>2.913688E-2</v>
      </c>
      <c r="E2575">
        <f t="shared" si="149"/>
        <v>-8.6933002683504471E-2</v>
      </c>
      <c r="F2575">
        <f t="shared" si="150"/>
        <v>1.5447769390493953E-2</v>
      </c>
      <c r="G2575">
        <f>IF('Input and Summary Results'!$J$4="yes",IF(C2575=FALSE,FALSE,IF('Data Transformation'!E2575&lt;$R$10,E2575,$R$10)),IF(C2575=FALSE,FALSE,IF(C2575&lt;$R$10,C2575,$R$10)))</f>
        <v>0.81859106000000004</v>
      </c>
      <c r="H2575">
        <f>IF('Input and Summary Results'!$J$4="yes",'Data Transformation'!F2575,'Data Transformation'!D2575)</f>
        <v>2.913688E-2</v>
      </c>
      <c r="I2575">
        <f t="shared" si="151"/>
        <v>144</v>
      </c>
    </row>
    <row r="2576" spans="2:9" x14ac:dyDescent="0.25">
      <c r="B2576">
        <f>IF('Input and Summary Results'!D2158=0,FALSE,'Input and Summary Results'!$B2158)</f>
        <v>144</v>
      </c>
      <c r="C2576">
        <f>IF(OR(B2576=0,'Input and Summary Results'!D2158=0,'Input and Summary Results'!D2158=""),FALSE,'Input and Summary Results'!$D2158)</f>
        <v>0.84857311999999996</v>
      </c>
      <c r="D2576">
        <f>IF(OR(B2576=0,'Input and Summary Results'!E2158=0),FALSE,'Input and Summary Results'!$E2158)</f>
        <v>4.8320979999999999E-2</v>
      </c>
      <c r="E2576">
        <f t="shared" si="149"/>
        <v>-7.1310729369504208E-2</v>
      </c>
      <c r="F2576">
        <f t="shared" si="150"/>
        <v>2.4713610207214673E-2</v>
      </c>
      <c r="G2576">
        <f>IF('Input and Summary Results'!$J$4="yes",IF(C2576=FALSE,FALSE,IF('Data Transformation'!E2576&lt;$R$10,E2576,$R$10)),IF(C2576=FALSE,FALSE,IF(C2576&lt;$R$10,C2576,$R$10)))</f>
        <v>0.84857311999999996</v>
      </c>
      <c r="H2576">
        <f>IF('Input and Summary Results'!$J$4="yes",'Data Transformation'!F2576,'Data Transformation'!D2576)</f>
        <v>4.8320979999999999E-2</v>
      </c>
      <c r="I2576">
        <f t="shared" si="151"/>
        <v>144</v>
      </c>
    </row>
    <row r="2577" spans="2:9" x14ac:dyDescent="0.25">
      <c r="B2577">
        <f>IF('Input and Summary Results'!D2159=0,FALSE,'Input and Summary Results'!$B2159)</f>
        <v>145</v>
      </c>
      <c r="C2577">
        <f>IF(OR(B2577=0,'Input and Summary Results'!D2159=0,'Input and Summary Results'!D2159=""),FALSE,'Input and Summary Results'!$D2159)</f>
        <v>9.6848459999999997E-2</v>
      </c>
      <c r="D2577">
        <f>IF(OR(B2577=0,'Input and Summary Results'!E2159=0),FALSE,'Input and Summary Results'!$E2159)</f>
        <v>5.9010989999999999E-2</v>
      </c>
      <c r="E2577">
        <f t="shared" si="149"/>
        <v>-1.013907280663193</v>
      </c>
      <c r="F2577">
        <f t="shared" si="150"/>
        <v>0.26444168198441154</v>
      </c>
      <c r="G2577">
        <f>IF('Input and Summary Results'!$J$4="yes",IF(C2577=FALSE,FALSE,IF('Data Transformation'!E2577&lt;$R$10,E2577,$R$10)),IF(C2577=FALSE,FALSE,IF(C2577&lt;$R$10,C2577,$R$10)))</f>
        <v>9.6848459999999997E-2</v>
      </c>
      <c r="H2577">
        <f>IF('Input and Summary Results'!$J$4="yes",'Data Transformation'!F2577,'Data Transformation'!D2577)</f>
        <v>5.9010989999999999E-2</v>
      </c>
      <c r="I2577">
        <f t="shared" si="151"/>
        <v>145</v>
      </c>
    </row>
    <row r="2578" spans="2:9" x14ac:dyDescent="0.25">
      <c r="B2578">
        <f>IF('Input and Summary Results'!D2160=0,FALSE,'Input and Summary Results'!$B2160)</f>
        <v>145</v>
      </c>
      <c r="C2578">
        <f>IF(OR(B2578=0,'Input and Summary Results'!D2160=0,'Input and Summary Results'!D2160=""),FALSE,'Input and Summary Results'!$D2160)</f>
        <v>0.11998979999999999</v>
      </c>
      <c r="D2578">
        <f>IF(OR(B2578=0,'Input and Summary Results'!E2160=0),FALSE,'Input and Summary Results'!$E2160)</f>
        <v>3.4719689999999997E-2</v>
      </c>
      <c r="E2578">
        <f t="shared" si="149"/>
        <v>-0.92085567055231465</v>
      </c>
      <c r="F2578">
        <f t="shared" si="150"/>
        <v>0.12558021981868459</v>
      </c>
      <c r="G2578">
        <f>IF('Input and Summary Results'!$J$4="yes",IF(C2578=FALSE,FALSE,IF('Data Transformation'!E2578&lt;$R$10,E2578,$R$10)),IF(C2578=FALSE,FALSE,IF(C2578&lt;$R$10,C2578,$R$10)))</f>
        <v>0.11998979999999999</v>
      </c>
      <c r="H2578">
        <f>IF('Input and Summary Results'!$J$4="yes",'Data Transformation'!F2578,'Data Transformation'!D2578)</f>
        <v>3.4719689999999997E-2</v>
      </c>
      <c r="I2578">
        <f t="shared" si="151"/>
        <v>145</v>
      </c>
    </row>
    <row r="2579" spans="2:9" x14ac:dyDescent="0.25">
      <c r="B2579">
        <f>IF('Input and Summary Results'!D2161=0,FALSE,'Input and Summary Results'!$B2161)</f>
        <v>145</v>
      </c>
      <c r="C2579">
        <f>IF(OR(B2579=0,'Input and Summary Results'!D2161=0,'Input and Summary Results'!D2161=""),FALSE,'Input and Summary Results'!$D2161)</f>
        <v>0.16436387</v>
      </c>
      <c r="D2579">
        <f>IF(OR(B2579=0,'Input and Summary Results'!E2161=0),FALSE,'Input and Summary Results'!$E2161)</f>
        <v>4.987287E-2</v>
      </c>
      <c r="E2579">
        <f t="shared" si="149"/>
        <v>-0.78419364168700822</v>
      </c>
      <c r="F2579">
        <f t="shared" si="150"/>
        <v>0.13168846401584483</v>
      </c>
      <c r="G2579">
        <f>IF('Input and Summary Results'!$J$4="yes",IF(C2579=FALSE,FALSE,IF('Data Transformation'!E2579&lt;$R$10,E2579,$R$10)),IF(C2579=FALSE,FALSE,IF(C2579&lt;$R$10,C2579,$R$10)))</f>
        <v>0.16436387</v>
      </c>
      <c r="H2579">
        <f>IF('Input and Summary Results'!$J$4="yes",'Data Transformation'!F2579,'Data Transformation'!D2579)</f>
        <v>4.987287E-2</v>
      </c>
      <c r="I2579">
        <f t="shared" si="151"/>
        <v>145</v>
      </c>
    </row>
    <row r="2580" spans="2:9" x14ac:dyDescent="0.25">
      <c r="B2580">
        <f>IF('Input and Summary Results'!D2162=0,FALSE,'Input and Summary Results'!$B2162)</f>
        <v>145</v>
      </c>
      <c r="C2580">
        <f>IF(OR(B2580=0,'Input and Summary Results'!D2162=0,'Input and Summary Results'!D2162=""),FALSE,'Input and Summary Results'!$D2162)</f>
        <v>0.21107502</v>
      </c>
      <c r="D2580">
        <f>IF(OR(B2580=0,'Input and Summary Results'!E2162=0),FALSE,'Input and Summary Results'!$E2162)</f>
        <v>5.2547000000000003E-2</v>
      </c>
      <c r="E2580">
        <f t="shared" si="149"/>
        <v>-0.67556316090401725</v>
      </c>
      <c r="F2580">
        <f t="shared" si="150"/>
        <v>0.10804404045537933</v>
      </c>
      <c r="G2580">
        <f>IF('Input and Summary Results'!$J$4="yes",IF(C2580=FALSE,FALSE,IF('Data Transformation'!E2580&lt;$R$10,E2580,$R$10)),IF(C2580=FALSE,FALSE,IF(C2580&lt;$R$10,C2580,$R$10)))</f>
        <v>0.21107502</v>
      </c>
      <c r="H2580">
        <f>IF('Input and Summary Results'!$J$4="yes",'Data Transformation'!F2580,'Data Transformation'!D2580)</f>
        <v>5.2547000000000003E-2</v>
      </c>
      <c r="I2580">
        <f t="shared" si="151"/>
        <v>145</v>
      </c>
    </row>
    <row r="2581" spans="2:9" x14ac:dyDescent="0.25">
      <c r="B2581">
        <f>IF('Input and Summary Results'!D2163=0,FALSE,'Input and Summary Results'!$B2163)</f>
        <v>145</v>
      </c>
      <c r="C2581">
        <f>IF(OR(B2581=0,'Input and Summary Results'!D2163=0,'Input and Summary Results'!D2163=""),FALSE,'Input and Summary Results'!$D2163)</f>
        <v>0.25042461999999999</v>
      </c>
      <c r="D2581">
        <f>IF(OR(B2581=0,'Input and Summary Results'!E2163=0),FALSE,'Input and Summary Results'!$E2163)</f>
        <v>5.6441440000000002E-2</v>
      </c>
      <c r="E2581">
        <f t="shared" si="149"/>
        <v>-0.60132297656172928</v>
      </c>
      <c r="F2581">
        <f t="shared" si="150"/>
        <v>9.7816200978961265E-2</v>
      </c>
      <c r="G2581">
        <f>IF('Input and Summary Results'!$J$4="yes",IF(C2581=FALSE,FALSE,IF('Data Transformation'!E2581&lt;$R$10,E2581,$R$10)),IF(C2581=FALSE,FALSE,IF(C2581&lt;$R$10,C2581,$R$10)))</f>
        <v>0.25042461999999999</v>
      </c>
      <c r="H2581">
        <f>IF('Input and Summary Results'!$J$4="yes",'Data Transformation'!F2581,'Data Transformation'!D2581)</f>
        <v>5.6441440000000002E-2</v>
      </c>
      <c r="I2581">
        <f t="shared" si="151"/>
        <v>145</v>
      </c>
    </row>
    <row r="2582" spans="2:9" x14ac:dyDescent="0.25">
      <c r="B2582">
        <f>IF('Input and Summary Results'!D2164=0,FALSE,'Input and Summary Results'!$B2164)</f>
        <v>145</v>
      </c>
      <c r="C2582">
        <f>IF(OR(B2582=0,'Input and Summary Results'!D2164=0,'Input and Summary Results'!D2164=""),FALSE,'Input and Summary Results'!$D2164)</f>
        <v>0.26138021</v>
      </c>
      <c r="D2582">
        <f>IF(OR(B2582=0,'Input and Summary Results'!E2164=0),FALSE,'Input and Summary Results'!$E2164)</f>
        <v>4.3869209999999999E-2</v>
      </c>
      <c r="E2582">
        <f t="shared" si="149"/>
        <v>-0.5827272974484945</v>
      </c>
      <c r="F2582">
        <f t="shared" si="150"/>
        <v>7.2841157867307549E-2</v>
      </c>
      <c r="G2582">
        <f>IF('Input and Summary Results'!$J$4="yes",IF(C2582=FALSE,FALSE,IF('Data Transformation'!E2582&lt;$R$10,E2582,$R$10)),IF(C2582=FALSE,FALSE,IF(C2582&lt;$R$10,C2582,$R$10)))</f>
        <v>0.26138021</v>
      </c>
      <c r="H2582">
        <f>IF('Input and Summary Results'!$J$4="yes",'Data Transformation'!F2582,'Data Transformation'!D2582)</f>
        <v>4.3869209999999999E-2</v>
      </c>
      <c r="I2582">
        <f t="shared" si="151"/>
        <v>145</v>
      </c>
    </row>
    <row r="2583" spans="2:9" x14ac:dyDescent="0.25">
      <c r="B2583">
        <f>IF('Input and Summary Results'!D2165=0,FALSE,'Input and Summary Results'!$B2165)</f>
        <v>145</v>
      </c>
      <c r="C2583">
        <f>IF(OR(B2583=0,'Input and Summary Results'!D2165=0,'Input and Summary Results'!D2165=""),FALSE,'Input and Summary Results'!$D2165)</f>
        <v>0.26636057000000002</v>
      </c>
      <c r="D2583">
        <f>IF(OR(B2583=0,'Input and Summary Results'!E2165=0),FALSE,'Input and Summary Results'!$E2165)</f>
        <v>3.507619E-2</v>
      </c>
      <c r="E2583">
        <f t="shared" si="149"/>
        <v>-0.57453006440725307</v>
      </c>
      <c r="F2583">
        <f t="shared" si="150"/>
        <v>5.7152101979658622E-2</v>
      </c>
      <c r="G2583">
        <f>IF('Input and Summary Results'!$J$4="yes",IF(C2583=FALSE,FALSE,IF('Data Transformation'!E2583&lt;$R$10,E2583,$R$10)),IF(C2583=FALSE,FALSE,IF(C2583&lt;$R$10,C2583,$R$10)))</f>
        <v>0.26636057000000002</v>
      </c>
      <c r="H2583">
        <f>IF('Input and Summary Results'!$J$4="yes",'Data Transformation'!F2583,'Data Transformation'!D2583)</f>
        <v>3.507619E-2</v>
      </c>
      <c r="I2583">
        <f t="shared" si="151"/>
        <v>145</v>
      </c>
    </row>
    <row r="2584" spans="2:9" x14ac:dyDescent="0.25">
      <c r="B2584">
        <f>IF('Input and Summary Results'!D2166=0,FALSE,'Input and Summary Results'!$B2166)</f>
        <v>145</v>
      </c>
      <c r="C2584">
        <f>IF(OR(B2584=0,'Input and Summary Results'!D2166=0,'Input and Summary Results'!D2166=""),FALSE,'Input and Summary Results'!$D2166)</f>
        <v>0.39644889999999999</v>
      </c>
      <c r="D2584">
        <f>IF(OR(B2584=0,'Input and Summary Results'!E2166=0),FALSE,'Input and Summary Results'!$E2166)</f>
        <v>5.9431049999999999E-2</v>
      </c>
      <c r="E2584">
        <f t="shared" si="149"/>
        <v>-0.40181278281851796</v>
      </c>
      <c r="F2584">
        <f t="shared" si="150"/>
        <v>6.5060278134205951E-2</v>
      </c>
      <c r="G2584">
        <f>IF('Input and Summary Results'!$J$4="yes",IF(C2584=FALSE,FALSE,IF('Data Transformation'!E2584&lt;$R$10,E2584,$R$10)),IF(C2584=FALSE,FALSE,IF(C2584&lt;$R$10,C2584,$R$10)))</f>
        <v>0.39644889999999999</v>
      </c>
      <c r="H2584">
        <f>IF('Input and Summary Results'!$J$4="yes",'Data Transformation'!F2584,'Data Transformation'!D2584)</f>
        <v>5.9431049999999999E-2</v>
      </c>
      <c r="I2584">
        <f t="shared" si="151"/>
        <v>145</v>
      </c>
    </row>
    <row r="2585" spans="2:9" x14ac:dyDescent="0.25">
      <c r="B2585">
        <f>IF('Input and Summary Results'!D2167=0,FALSE,'Input and Summary Results'!$B2167)</f>
        <v>145</v>
      </c>
      <c r="C2585">
        <f>IF(OR(B2585=0,'Input and Summary Results'!D2167=0,'Input and Summary Results'!D2167=""),FALSE,'Input and Summary Results'!$D2167)</f>
        <v>0.46531392999999999</v>
      </c>
      <c r="D2585">
        <f>IF(OR(B2585=0,'Input and Summary Results'!E2167=0),FALSE,'Input and Summary Results'!$E2167)</f>
        <v>5.9695749999999999E-2</v>
      </c>
      <c r="E2585">
        <f t="shared" si="149"/>
        <v>-0.33225394589446222</v>
      </c>
      <c r="F2585">
        <f t="shared" si="150"/>
        <v>5.5678443798147202E-2</v>
      </c>
      <c r="G2585">
        <f>IF('Input and Summary Results'!$J$4="yes",IF(C2585=FALSE,FALSE,IF('Data Transformation'!E2585&lt;$R$10,E2585,$R$10)),IF(C2585=FALSE,FALSE,IF(C2585&lt;$R$10,C2585,$R$10)))</f>
        <v>0.46531392999999999</v>
      </c>
      <c r="H2585">
        <f>IF('Input and Summary Results'!$J$4="yes",'Data Transformation'!F2585,'Data Transformation'!D2585)</f>
        <v>5.9695749999999999E-2</v>
      </c>
      <c r="I2585">
        <f t="shared" si="151"/>
        <v>145</v>
      </c>
    </row>
    <row r="2586" spans="2:9" x14ac:dyDescent="0.25">
      <c r="B2586">
        <f>IF('Input and Summary Results'!D2168=0,FALSE,'Input and Summary Results'!$B2168)</f>
        <v>145</v>
      </c>
      <c r="C2586">
        <f>IF(OR(B2586=0,'Input and Summary Results'!D2168=0,'Input and Summary Results'!D2168=""),FALSE,'Input and Summary Results'!$D2168)</f>
        <v>0.50390634000000001</v>
      </c>
      <c r="D2586">
        <f>IF(OR(B2586=0,'Input and Summary Results'!E2168=0),FALSE,'Input and Summary Results'!$E2168)</f>
        <v>5.4163259999999998E-2</v>
      </c>
      <c r="E2586">
        <f t="shared" si="149"/>
        <v>-0.29765017744559308</v>
      </c>
      <c r="F2586">
        <f t="shared" si="150"/>
        <v>4.6649253986365796E-2</v>
      </c>
      <c r="G2586">
        <f>IF('Input and Summary Results'!$J$4="yes",IF(C2586=FALSE,FALSE,IF('Data Transformation'!E2586&lt;$R$10,E2586,$R$10)),IF(C2586=FALSE,FALSE,IF(C2586&lt;$R$10,C2586,$R$10)))</f>
        <v>0.50390634000000001</v>
      </c>
      <c r="H2586">
        <f>IF('Input and Summary Results'!$J$4="yes",'Data Transformation'!F2586,'Data Transformation'!D2586)</f>
        <v>5.4163259999999998E-2</v>
      </c>
      <c r="I2586">
        <f t="shared" si="151"/>
        <v>145</v>
      </c>
    </row>
    <row r="2587" spans="2:9" x14ac:dyDescent="0.25">
      <c r="B2587">
        <f>IF('Input and Summary Results'!D2169=0,FALSE,'Input and Summary Results'!$B2169)</f>
        <v>145</v>
      </c>
      <c r="C2587">
        <f>IF(OR(B2587=0,'Input and Summary Results'!D2169=0,'Input and Summary Results'!D2169=""),FALSE,'Input and Summary Results'!$D2169)</f>
        <v>0.55473742999999998</v>
      </c>
      <c r="D2587">
        <f>IF(OR(B2587=0,'Input and Summary Results'!E2169=0),FALSE,'Input and Summary Results'!$E2169)</f>
        <v>6.0915610000000002E-2</v>
      </c>
      <c r="E2587">
        <f t="shared" si="149"/>
        <v>-0.25591252982328483</v>
      </c>
      <c r="F2587">
        <f t="shared" si="150"/>
        <v>4.765745614100711E-2</v>
      </c>
      <c r="G2587">
        <f>IF('Input and Summary Results'!$J$4="yes",IF(C2587=FALSE,FALSE,IF('Data Transformation'!E2587&lt;$R$10,E2587,$R$10)),IF(C2587=FALSE,FALSE,IF(C2587&lt;$R$10,C2587,$R$10)))</f>
        <v>0.55473742999999998</v>
      </c>
      <c r="H2587">
        <f>IF('Input and Summary Results'!$J$4="yes",'Data Transformation'!F2587,'Data Transformation'!D2587)</f>
        <v>6.0915610000000002E-2</v>
      </c>
      <c r="I2587">
        <f t="shared" si="151"/>
        <v>145</v>
      </c>
    </row>
    <row r="2588" spans="2:9" x14ac:dyDescent="0.25">
      <c r="B2588">
        <f>IF('Input and Summary Results'!D2170=0,FALSE,'Input and Summary Results'!$B2170)</f>
        <v>145</v>
      </c>
      <c r="C2588">
        <f>IF(OR(B2588=0,'Input and Summary Results'!D2170=0,'Input and Summary Results'!D2170=""),FALSE,'Input and Summary Results'!$D2170)</f>
        <v>0.57734958000000003</v>
      </c>
      <c r="D2588">
        <f>IF(OR(B2588=0,'Input and Summary Results'!E2170=0),FALSE,'Input and Summary Results'!$E2170)</f>
        <v>4.3993440000000002E-2</v>
      </c>
      <c r="E2588">
        <f t="shared" si="149"/>
        <v>-0.23856114578243542</v>
      </c>
      <c r="F2588">
        <f t="shared" si="150"/>
        <v>3.3070350479860053E-2</v>
      </c>
      <c r="G2588">
        <f>IF('Input and Summary Results'!$J$4="yes",IF(C2588=FALSE,FALSE,IF('Data Transformation'!E2588&lt;$R$10,E2588,$R$10)),IF(C2588=FALSE,FALSE,IF(C2588&lt;$R$10,C2588,$R$10)))</f>
        <v>0.57734958000000003</v>
      </c>
      <c r="H2588">
        <f>IF('Input and Summary Results'!$J$4="yes",'Data Transformation'!F2588,'Data Transformation'!D2588)</f>
        <v>4.3993440000000002E-2</v>
      </c>
      <c r="I2588">
        <f t="shared" si="151"/>
        <v>145</v>
      </c>
    </row>
    <row r="2589" spans="2:9" x14ac:dyDescent="0.25">
      <c r="B2589">
        <f>IF('Input and Summary Results'!D2171=0,FALSE,'Input and Summary Results'!$B2171)</f>
        <v>145</v>
      </c>
      <c r="C2589">
        <f>IF(OR(B2589=0,'Input and Summary Results'!D2171=0,'Input and Summary Results'!D2171=""),FALSE,'Input and Summary Results'!$D2171)</f>
        <v>0.59053794999999998</v>
      </c>
      <c r="D2589">
        <f>IF(OR(B2589=0,'Input and Summary Results'!E2171=0),FALSE,'Input and Summary Results'!$E2171)</f>
        <v>5.1305490000000002E-2</v>
      </c>
      <c r="E2589">
        <f t="shared" si="149"/>
        <v>-0.22875218789636187</v>
      </c>
      <c r="F2589">
        <f t="shared" si="150"/>
        <v>3.7705591418807208E-2</v>
      </c>
      <c r="G2589">
        <f>IF('Input and Summary Results'!$J$4="yes",IF(C2589=FALSE,FALSE,IF('Data Transformation'!E2589&lt;$R$10,E2589,$R$10)),IF(C2589=FALSE,FALSE,IF(C2589&lt;$R$10,C2589,$R$10)))</f>
        <v>0.59053794999999998</v>
      </c>
      <c r="H2589">
        <f>IF('Input and Summary Results'!$J$4="yes",'Data Transformation'!F2589,'Data Transformation'!D2589)</f>
        <v>5.1305490000000002E-2</v>
      </c>
      <c r="I2589">
        <f t="shared" si="151"/>
        <v>145</v>
      </c>
    </row>
    <row r="2590" spans="2:9" x14ac:dyDescent="0.25">
      <c r="B2590">
        <f>IF('Input and Summary Results'!D2172=0,FALSE,'Input and Summary Results'!$B2172)</f>
        <v>145</v>
      </c>
      <c r="C2590">
        <f>IF(OR(B2590=0,'Input and Summary Results'!D2172=0,'Input and Summary Results'!D2172=""),FALSE,'Input and Summary Results'!$D2172)</f>
        <v>0.75665872999999995</v>
      </c>
      <c r="D2590">
        <f>IF(OR(B2590=0,'Input and Summary Results'!E2172=0),FALSE,'Input and Summary Results'!$E2172)</f>
        <v>4.7376649999999999E-2</v>
      </c>
      <c r="E2590">
        <f t="shared" si="149"/>
        <v>-0.12109995285951131</v>
      </c>
      <c r="F2590">
        <f t="shared" si="150"/>
        <v>2.717402877252206E-2</v>
      </c>
      <c r="G2590">
        <f>IF('Input and Summary Results'!$J$4="yes",IF(C2590=FALSE,FALSE,IF('Data Transformation'!E2590&lt;$R$10,E2590,$R$10)),IF(C2590=FALSE,FALSE,IF(C2590&lt;$R$10,C2590,$R$10)))</f>
        <v>0.75665872999999995</v>
      </c>
      <c r="H2590">
        <f>IF('Input and Summary Results'!$J$4="yes",'Data Transformation'!F2590,'Data Transformation'!D2590)</f>
        <v>4.7376649999999999E-2</v>
      </c>
      <c r="I2590">
        <f t="shared" si="151"/>
        <v>145</v>
      </c>
    </row>
    <row r="2591" spans="2:9" x14ac:dyDescent="0.25">
      <c r="B2591">
        <f>IF('Input and Summary Results'!D2173=0,FALSE,'Input and Summary Results'!$B2173)</f>
        <v>145</v>
      </c>
      <c r="C2591">
        <f>IF(OR(B2591=0,'Input and Summary Results'!D2173=0,'Input and Summary Results'!D2173=""),FALSE,'Input and Summary Results'!$D2173)</f>
        <v>0.97746944000000002</v>
      </c>
      <c r="D2591">
        <f>IF(OR(B2591=0,'Input and Summary Results'!E2173=0),FALSE,'Input and Summary Results'!$E2173)</f>
        <v>4.5817379999999998E-2</v>
      </c>
      <c r="E2591">
        <f t="shared" si="149"/>
        <v>-9.8968116782193628E-3</v>
      </c>
      <c r="F2591">
        <f t="shared" si="150"/>
        <v>2.0343083994523656E-2</v>
      </c>
      <c r="G2591">
        <f>IF('Input and Summary Results'!$J$4="yes",IF(C2591=FALSE,FALSE,IF('Data Transformation'!E2591&lt;$R$10,E2591,$R$10)),IF(C2591=FALSE,FALSE,IF(C2591&lt;$R$10,C2591,$R$10)))</f>
        <v>0.97746944000000002</v>
      </c>
      <c r="H2591">
        <f>IF('Input and Summary Results'!$J$4="yes",'Data Transformation'!F2591,'Data Transformation'!D2591)</f>
        <v>4.5817379999999998E-2</v>
      </c>
      <c r="I2591">
        <f t="shared" si="151"/>
        <v>145</v>
      </c>
    </row>
    <row r="2592" spans="2:9" x14ac:dyDescent="0.25">
      <c r="B2592">
        <f>IF('Input and Summary Results'!D2174=0,FALSE,'Input and Summary Results'!$B2174)</f>
        <v>146</v>
      </c>
      <c r="C2592">
        <f>IF(OR(B2592=0,'Input and Summary Results'!D2174=0,'Input and Summary Results'!D2174=""),FALSE,'Input and Summary Results'!$D2174)</f>
        <v>0.21714994000000001</v>
      </c>
      <c r="D2592">
        <f>IF(OR(B2592=0,'Input and Summary Results'!E2174=0),FALSE,'Input and Summary Results'!$E2174)</f>
        <v>3.7430360000000003E-2</v>
      </c>
      <c r="E2592">
        <f t="shared" si="149"/>
        <v>-0.66324028630024401</v>
      </c>
      <c r="F2592">
        <f t="shared" si="150"/>
        <v>7.4809029373897135E-2</v>
      </c>
      <c r="G2592">
        <f>IF('Input and Summary Results'!$J$4="yes",IF(C2592=FALSE,FALSE,IF('Data Transformation'!E2592&lt;$R$10,E2592,$R$10)),IF(C2592=FALSE,FALSE,IF(C2592&lt;$R$10,C2592,$R$10)))</f>
        <v>0.21714994000000001</v>
      </c>
      <c r="H2592">
        <f>IF('Input and Summary Results'!$J$4="yes",'Data Transformation'!F2592,'Data Transformation'!D2592)</f>
        <v>3.7430360000000003E-2</v>
      </c>
      <c r="I2592">
        <f t="shared" si="151"/>
        <v>146</v>
      </c>
    </row>
    <row r="2593" spans="2:9" x14ac:dyDescent="0.25">
      <c r="B2593">
        <f>IF('Input and Summary Results'!D2175=0,FALSE,'Input and Summary Results'!$B2175)</f>
        <v>146</v>
      </c>
      <c r="C2593">
        <f>IF(OR(B2593=0,'Input and Summary Results'!D2175=0,'Input and Summary Results'!D2175=""),FALSE,'Input and Summary Results'!$D2175)</f>
        <v>0.76445976999999998</v>
      </c>
      <c r="D2593">
        <f>IF(OR(B2593=0,'Input and Summary Results'!E2175=0),FALSE,'Input and Summary Results'!$E2175)</f>
        <v>2.6215800000000001E-2</v>
      </c>
      <c r="E2593">
        <f t="shared" si="149"/>
        <v>-0.11664536457046504</v>
      </c>
      <c r="F2593">
        <f t="shared" si="150"/>
        <v>1.4883264818500521E-2</v>
      </c>
      <c r="G2593">
        <f>IF('Input and Summary Results'!$J$4="yes",IF(C2593=FALSE,FALSE,IF('Data Transformation'!E2593&lt;$R$10,E2593,$R$10)),IF(C2593=FALSE,FALSE,IF(C2593&lt;$R$10,C2593,$R$10)))</f>
        <v>0.76445976999999998</v>
      </c>
      <c r="H2593">
        <f>IF('Input and Summary Results'!$J$4="yes",'Data Transformation'!F2593,'Data Transformation'!D2593)</f>
        <v>2.6215800000000001E-2</v>
      </c>
      <c r="I2593">
        <f t="shared" si="151"/>
        <v>146</v>
      </c>
    </row>
    <row r="2594" spans="2:9" x14ac:dyDescent="0.25">
      <c r="B2594">
        <f>IF('Input and Summary Results'!D2176=0,FALSE,'Input and Summary Results'!$B2176)</f>
        <v>146</v>
      </c>
      <c r="C2594">
        <f>IF(OR(B2594=0,'Input and Summary Results'!D2176=0,'Input and Summary Results'!D2176=""),FALSE,'Input and Summary Results'!$D2176)</f>
        <v>0.79909834000000002</v>
      </c>
      <c r="D2594">
        <f>IF(OR(B2594=0,'Input and Summary Results'!E2176=0),FALSE,'Input and Summary Results'!$E2176)</f>
        <v>3.0714390000000001E-2</v>
      </c>
      <c r="E2594">
        <f t="shared" si="149"/>
        <v>-9.7399771510403702E-2</v>
      </c>
      <c r="F2594">
        <f t="shared" si="150"/>
        <v>1.6681357716248041E-2</v>
      </c>
      <c r="G2594">
        <f>IF('Input and Summary Results'!$J$4="yes",IF(C2594=FALSE,FALSE,IF('Data Transformation'!E2594&lt;$R$10,E2594,$R$10)),IF(C2594=FALSE,FALSE,IF(C2594&lt;$R$10,C2594,$R$10)))</f>
        <v>0.79909834000000002</v>
      </c>
      <c r="H2594">
        <f>IF('Input and Summary Results'!$J$4="yes",'Data Transformation'!F2594,'Data Transformation'!D2594)</f>
        <v>3.0714390000000001E-2</v>
      </c>
      <c r="I2594">
        <f t="shared" si="151"/>
        <v>146</v>
      </c>
    </row>
    <row r="2595" spans="2:9" x14ac:dyDescent="0.25">
      <c r="B2595">
        <f>IF('Input and Summary Results'!D2177=0,FALSE,'Input and Summary Results'!$B2177)</f>
        <v>146</v>
      </c>
      <c r="C2595">
        <f>IF(OR(B2595=0,'Input and Summary Results'!D2177=0,'Input and Summary Results'!D2177=""),FALSE,'Input and Summary Results'!$D2177)</f>
        <v>0.81166864999999999</v>
      </c>
      <c r="D2595">
        <f>IF(OR(B2595=0,'Input and Summary Results'!E2177=0),FALSE,'Input and Summary Results'!$E2177)</f>
        <v>3.5557720000000001E-2</v>
      </c>
      <c r="E2595">
        <f t="shared" si="149"/>
        <v>-9.0621227957916814E-2</v>
      </c>
      <c r="F2595">
        <f t="shared" si="150"/>
        <v>1.9012746740926855E-2</v>
      </c>
      <c r="G2595">
        <f>IF('Input and Summary Results'!$J$4="yes",IF(C2595=FALSE,FALSE,IF('Data Transformation'!E2595&lt;$R$10,E2595,$R$10)),IF(C2595=FALSE,FALSE,IF(C2595&lt;$R$10,C2595,$R$10)))</f>
        <v>0.81166864999999999</v>
      </c>
      <c r="H2595">
        <f>IF('Input and Summary Results'!$J$4="yes",'Data Transformation'!F2595,'Data Transformation'!D2595)</f>
        <v>3.5557720000000001E-2</v>
      </c>
      <c r="I2595">
        <f t="shared" si="151"/>
        <v>146</v>
      </c>
    </row>
    <row r="2596" spans="2:9" x14ac:dyDescent="0.25">
      <c r="B2596">
        <f>IF('Input and Summary Results'!D2178=0,FALSE,'Input and Summary Results'!$B2178)</f>
        <v>146</v>
      </c>
      <c r="C2596">
        <f>IF(OR(B2596=0,'Input and Summary Results'!D2178=0,'Input and Summary Results'!D2178=""),FALSE,'Input and Summary Results'!$D2178)</f>
        <v>0.81337232000000004</v>
      </c>
      <c r="D2596">
        <f>IF(OR(B2596=0,'Input and Summary Results'!E2178=0),FALSE,'Input and Summary Results'!$E2178)</f>
        <v>3.4014700000000002E-2</v>
      </c>
      <c r="E2596">
        <f t="shared" si="149"/>
        <v>-8.9710611223053599E-2</v>
      </c>
      <c r="F2596">
        <f t="shared" si="150"/>
        <v>1.8149596976695742E-2</v>
      </c>
      <c r="G2596">
        <f>IF('Input and Summary Results'!$J$4="yes",IF(C2596=FALSE,FALSE,IF('Data Transformation'!E2596&lt;$R$10,E2596,$R$10)),IF(C2596=FALSE,FALSE,IF(C2596&lt;$R$10,C2596,$R$10)))</f>
        <v>0.81337232000000004</v>
      </c>
      <c r="H2596">
        <f>IF('Input and Summary Results'!$J$4="yes",'Data Transformation'!F2596,'Data Transformation'!D2596)</f>
        <v>3.4014700000000002E-2</v>
      </c>
      <c r="I2596">
        <f t="shared" si="151"/>
        <v>146</v>
      </c>
    </row>
    <row r="2597" spans="2:9" x14ac:dyDescent="0.25">
      <c r="B2597">
        <f>IF('Input and Summary Results'!D2179=0,FALSE,'Input and Summary Results'!$B2179)</f>
        <v>146</v>
      </c>
      <c r="C2597">
        <f>IF(OR(B2597=0,'Input and Summary Results'!D2179=0,'Input and Summary Results'!D2179=""),FALSE,'Input and Summary Results'!$D2179)</f>
        <v>0.81608851999999998</v>
      </c>
      <c r="D2597">
        <f>IF(OR(B2597=0,'Input and Summary Results'!E2179=0),FALSE,'Input and Summary Results'!$E2179)</f>
        <v>3.5966480000000002E-2</v>
      </c>
      <c r="E2597">
        <f t="shared" si="149"/>
        <v>-8.8262731365633396E-2</v>
      </c>
      <c r="F2597">
        <f t="shared" si="150"/>
        <v>1.9127155862944872E-2</v>
      </c>
      <c r="G2597">
        <f>IF('Input and Summary Results'!$J$4="yes",IF(C2597=FALSE,FALSE,IF('Data Transformation'!E2597&lt;$R$10,E2597,$R$10)),IF(C2597=FALSE,FALSE,IF(C2597&lt;$R$10,C2597,$R$10)))</f>
        <v>0.81608851999999998</v>
      </c>
      <c r="H2597">
        <f>IF('Input and Summary Results'!$J$4="yes",'Data Transformation'!F2597,'Data Transformation'!D2597)</f>
        <v>3.5966480000000002E-2</v>
      </c>
      <c r="I2597">
        <f t="shared" si="151"/>
        <v>146</v>
      </c>
    </row>
    <row r="2598" spans="2:9" x14ac:dyDescent="0.25">
      <c r="B2598">
        <f>IF('Input and Summary Results'!D2180=0,FALSE,'Input and Summary Results'!$B2180)</f>
        <v>146</v>
      </c>
      <c r="C2598">
        <f>IF(OR(B2598=0,'Input and Summary Results'!D2180=0,'Input and Summary Results'!D2180=""),FALSE,'Input and Summary Results'!$D2180)</f>
        <v>0.88181169000000004</v>
      </c>
      <c r="D2598">
        <f>IF(OR(B2598=0,'Input and Summary Results'!E2180=0),FALSE,'Input and Summary Results'!$E2180)</f>
        <v>4.4957980000000002E-2</v>
      </c>
      <c r="E2598">
        <f t="shared" si="149"/>
        <v>-5.4624148117043032E-2</v>
      </c>
      <c r="F2598">
        <f t="shared" si="150"/>
        <v>2.2126904804357944E-2</v>
      </c>
      <c r="G2598">
        <f>IF('Input and Summary Results'!$J$4="yes",IF(C2598=FALSE,FALSE,IF('Data Transformation'!E2598&lt;$R$10,E2598,$R$10)),IF(C2598=FALSE,FALSE,IF(C2598&lt;$R$10,C2598,$R$10)))</f>
        <v>0.88181169000000004</v>
      </c>
      <c r="H2598">
        <f>IF('Input and Summary Results'!$J$4="yes",'Data Transformation'!F2598,'Data Transformation'!D2598)</f>
        <v>4.4957980000000002E-2</v>
      </c>
      <c r="I2598">
        <f t="shared" si="151"/>
        <v>146</v>
      </c>
    </row>
    <row r="2599" spans="2:9" x14ac:dyDescent="0.25">
      <c r="B2599">
        <f>IF('Input and Summary Results'!D2181=0,FALSE,'Input and Summary Results'!$B2181)</f>
        <v>146</v>
      </c>
      <c r="C2599">
        <f>IF(OR(B2599=0,'Input and Summary Results'!D2181=0,'Input and Summary Results'!D2181=""),FALSE,'Input and Summary Results'!$D2181)</f>
        <v>0.95118035999999995</v>
      </c>
      <c r="D2599">
        <f>IF(OR(B2599=0,'Input and Summary Results'!E2181=0),FALSE,'Input and Summary Results'!$E2181)</f>
        <v>4.7389340000000002E-2</v>
      </c>
      <c r="E2599">
        <f t="shared" si="149"/>
        <v>-2.1737125622000589E-2</v>
      </c>
      <c r="F2599">
        <f t="shared" si="150"/>
        <v>2.1622580138219005E-2</v>
      </c>
      <c r="G2599">
        <f>IF('Input and Summary Results'!$J$4="yes",IF(C2599=FALSE,FALSE,IF('Data Transformation'!E2599&lt;$R$10,E2599,$R$10)),IF(C2599=FALSE,FALSE,IF(C2599&lt;$R$10,C2599,$R$10)))</f>
        <v>0.95118035999999995</v>
      </c>
      <c r="H2599">
        <f>IF('Input and Summary Results'!$J$4="yes",'Data Transformation'!F2599,'Data Transformation'!D2599)</f>
        <v>4.7389340000000002E-2</v>
      </c>
      <c r="I2599">
        <f t="shared" si="151"/>
        <v>146</v>
      </c>
    </row>
    <row r="2600" spans="2:9" x14ac:dyDescent="0.25">
      <c r="B2600">
        <f>IF('Input and Summary Results'!D2182=0,FALSE,'Input and Summary Results'!$B2182)</f>
        <v>146</v>
      </c>
      <c r="C2600">
        <f>IF(OR(B2600=0,'Input and Summary Results'!D2182=0,'Input and Summary Results'!D2182=""),FALSE,'Input and Summary Results'!$D2182)</f>
        <v>0.96211791000000002</v>
      </c>
      <c r="D2600">
        <f>IF(OR(B2600=0,'Input and Summary Results'!E2182=0),FALSE,'Input and Summary Results'!$E2182)</f>
        <v>4.1233699999999998E-2</v>
      </c>
      <c r="E2600">
        <f t="shared" si="149"/>
        <v>-1.6771700805827041E-2</v>
      </c>
      <c r="F2600">
        <f t="shared" si="150"/>
        <v>1.8600033960494509E-2</v>
      </c>
      <c r="G2600">
        <f>IF('Input and Summary Results'!$J$4="yes",IF(C2600=FALSE,FALSE,IF('Data Transformation'!E2600&lt;$R$10,E2600,$R$10)),IF(C2600=FALSE,FALSE,IF(C2600&lt;$R$10,C2600,$R$10)))</f>
        <v>0.96211791000000002</v>
      </c>
      <c r="H2600">
        <f>IF('Input and Summary Results'!$J$4="yes",'Data Transformation'!F2600,'Data Transformation'!D2600)</f>
        <v>4.1233699999999998E-2</v>
      </c>
      <c r="I2600">
        <f t="shared" si="151"/>
        <v>146</v>
      </c>
    </row>
    <row r="2601" spans="2:9" x14ac:dyDescent="0.25">
      <c r="B2601">
        <f>IF('Input and Summary Results'!D2183=0,FALSE,'Input and Summary Results'!$B2183)</f>
        <v>146</v>
      </c>
      <c r="C2601">
        <f>IF(OR(B2601=0,'Input and Summary Results'!D2183=0,'Input and Summary Results'!D2183=""),FALSE,'Input and Summary Results'!$D2183)</f>
        <v>0.99980442999999997</v>
      </c>
      <c r="D2601">
        <f>IF(OR(B2601=0,'Input and Summary Results'!E2183=0),FALSE,'Input and Summary Results'!$E2183)</f>
        <v>5.718181E-2</v>
      </c>
      <c r="E2601">
        <f t="shared" si="149"/>
        <v>-8.494327827506612E-5</v>
      </c>
      <c r="F2601">
        <f t="shared" si="150"/>
        <v>2.4821759931589821E-2</v>
      </c>
      <c r="G2601">
        <f>IF('Input and Summary Results'!$J$4="yes",IF(C2601=FALSE,FALSE,IF('Data Transformation'!E2601&lt;$R$10,E2601,$R$10)),IF(C2601=FALSE,FALSE,IF(C2601&lt;$R$10,C2601,$R$10)))</f>
        <v>0.99980442999999997</v>
      </c>
      <c r="H2601">
        <f>IF('Input and Summary Results'!$J$4="yes",'Data Transformation'!F2601,'Data Transformation'!D2601)</f>
        <v>5.718181E-2</v>
      </c>
      <c r="I2601">
        <f t="shared" si="151"/>
        <v>146</v>
      </c>
    </row>
    <row r="2602" spans="2:9" x14ac:dyDescent="0.25">
      <c r="B2602">
        <f>IF('Input and Summary Results'!D2184=0,FALSE,'Input and Summary Results'!$B2184)</f>
        <v>146</v>
      </c>
      <c r="C2602">
        <f>IF(OR(B2602=0,'Input and Summary Results'!D2184=0,'Input and Summary Results'!D2184=""),FALSE,'Input and Summary Results'!$D2184)</f>
        <v>1.01626141</v>
      </c>
      <c r="D2602">
        <f>IF(OR(B2602=0,'Input and Summary Results'!E2184=0),FALSE,'Input and Summary Results'!$E2184)</f>
        <v>3.9481019999999999E-2</v>
      </c>
      <c r="E2602">
        <f t="shared" ref="E2602:E2665" si="152">IF(C2602=FALSE,FALSE,LOG10(C2602))</f>
        <v>7.0054346387502077E-3</v>
      </c>
      <c r="F2602">
        <f t="shared" ref="F2602:F2665" si="153">IF(D2602=FALSE, FALSE,0.434*D2602/C2602)</f>
        <v>1.6860585781762586E-2</v>
      </c>
      <c r="G2602">
        <f>IF('Input and Summary Results'!$J$4="yes",IF(C2602=FALSE,FALSE,IF('Data Transformation'!E2602&lt;$R$10,E2602,$R$10)),IF(C2602=FALSE,FALSE,IF(C2602&lt;$R$10,C2602,$R$10)))</f>
        <v>1.01626141</v>
      </c>
      <c r="H2602">
        <f>IF('Input and Summary Results'!$J$4="yes",'Data Transformation'!F2602,'Data Transformation'!D2602)</f>
        <v>3.9481019999999999E-2</v>
      </c>
      <c r="I2602">
        <f t="shared" si="151"/>
        <v>146</v>
      </c>
    </row>
    <row r="2603" spans="2:9" x14ac:dyDescent="0.25">
      <c r="B2603">
        <f>IF('Input and Summary Results'!D2185=0,FALSE,'Input and Summary Results'!$B2185)</f>
        <v>146</v>
      </c>
      <c r="C2603">
        <f>IF(OR(B2603=0,'Input and Summary Results'!D2185=0,'Input and Summary Results'!D2185=""),FALSE,'Input and Summary Results'!$D2185)</f>
        <v>1.04910462</v>
      </c>
      <c r="D2603">
        <f>IF(OR(B2603=0,'Input and Summary Results'!E2185=0),FALSE,'Input and Summary Results'!$E2185)</f>
        <v>5.1614109999999998E-2</v>
      </c>
      <c r="E2603">
        <f t="shared" si="152"/>
        <v>2.0818799559732148E-2</v>
      </c>
      <c r="F2603">
        <f t="shared" si="153"/>
        <v>2.1352039932871516E-2</v>
      </c>
      <c r="G2603">
        <f>IF('Input and Summary Results'!$J$4="yes",IF(C2603=FALSE,FALSE,IF('Data Transformation'!E2603&lt;$R$10,E2603,$R$10)),IF(C2603=FALSE,FALSE,IF(C2603&lt;$R$10,C2603,$R$10)))</f>
        <v>1.04910462</v>
      </c>
      <c r="H2603">
        <f>IF('Input and Summary Results'!$J$4="yes",'Data Transformation'!F2603,'Data Transformation'!D2603)</f>
        <v>5.1614109999999998E-2</v>
      </c>
      <c r="I2603">
        <f t="shared" si="151"/>
        <v>146</v>
      </c>
    </row>
    <row r="2604" spans="2:9" x14ac:dyDescent="0.25">
      <c r="B2604">
        <f>IF('Input and Summary Results'!D2186=0,FALSE,'Input and Summary Results'!$B2186)</f>
        <v>147</v>
      </c>
      <c r="C2604">
        <f>IF(OR(B2604=0,'Input and Summary Results'!D2186=0,'Input and Summary Results'!D2186=""),FALSE,'Input and Summary Results'!$D2186)</f>
        <v>3.2178159999999997E-2</v>
      </c>
      <c r="D2604">
        <f>IF(OR(B2604=0,'Input and Summary Results'!E2186=0),FALSE,'Input and Summary Results'!$E2186)</f>
        <v>6.1069199999999997E-2</v>
      </c>
      <c r="E2604">
        <f t="shared" si="152"/>
        <v>-1.4924387931982461</v>
      </c>
      <c r="F2604">
        <f t="shared" si="153"/>
        <v>0.82366526861697498</v>
      </c>
      <c r="G2604">
        <f>IF('Input and Summary Results'!$J$4="yes",IF(C2604=FALSE,FALSE,IF('Data Transformation'!E2604&lt;$R$10,E2604,$R$10)),IF(C2604=FALSE,FALSE,IF(C2604&lt;$R$10,C2604,$R$10)))</f>
        <v>3.2178159999999997E-2</v>
      </c>
      <c r="H2604">
        <f>IF('Input and Summary Results'!$J$4="yes",'Data Transformation'!F2604,'Data Transformation'!D2604)</f>
        <v>6.1069199999999997E-2</v>
      </c>
      <c r="I2604">
        <f t="shared" si="151"/>
        <v>147</v>
      </c>
    </row>
    <row r="2605" spans="2:9" x14ac:dyDescent="0.25">
      <c r="B2605">
        <f>IF('Input and Summary Results'!D2187=0,FALSE,'Input and Summary Results'!$B2187)</f>
        <v>147</v>
      </c>
      <c r="C2605">
        <f>IF(OR(B2605=0,'Input and Summary Results'!D2187=0,'Input and Summary Results'!D2187=""),FALSE,'Input and Summary Results'!$D2187)</f>
        <v>6.8033860000000002E-2</v>
      </c>
      <c r="D2605">
        <f>IF(OR(B2605=0,'Input and Summary Results'!E2187=0),FALSE,'Input and Summary Results'!$E2187)</f>
        <v>5.7789149999999997E-2</v>
      </c>
      <c r="E2605">
        <f t="shared" si="152"/>
        <v>-1.1672748880113066</v>
      </c>
      <c r="F2605">
        <f t="shared" si="153"/>
        <v>0.3686471868566622</v>
      </c>
      <c r="G2605">
        <f>IF('Input and Summary Results'!$J$4="yes",IF(C2605=FALSE,FALSE,IF('Data Transformation'!E2605&lt;$R$10,E2605,$R$10)),IF(C2605=FALSE,FALSE,IF(C2605&lt;$R$10,C2605,$R$10)))</f>
        <v>6.8033860000000002E-2</v>
      </c>
      <c r="H2605">
        <f>IF('Input and Summary Results'!$J$4="yes",'Data Transformation'!F2605,'Data Transformation'!D2605)</f>
        <v>5.7789149999999997E-2</v>
      </c>
      <c r="I2605">
        <f t="shared" si="151"/>
        <v>147</v>
      </c>
    </row>
    <row r="2606" spans="2:9" x14ac:dyDescent="0.25">
      <c r="B2606">
        <f>IF('Input and Summary Results'!D2188=0,FALSE,'Input and Summary Results'!$B2188)</f>
        <v>147</v>
      </c>
      <c r="C2606">
        <f>IF(OR(B2606=0,'Input and Summary Results'!D2188=0,'Input and Summary Results'!D2188=""),FALSE,'Input and Summary Results'!$D2188)</f>
        <v>7.6011599999999999E-2</v>
      </c>
      <c r="D2606">
        <f>IF(OR(B2606=0,'Input and Summary Results'!E2188=0),FALSE,'Input and Summary Results'!$E2188)</f>
        <v>4.0072469999999999E-2</v>
      </c>
      <c r="E2606">
        <f t="shared" si="152"/>
        <v>-1.1191201257249417</v>
      </c>
      <c r="F2606">
        <f t="shared" si="153"/>
        <v>0.22879997237263786</v>
      </c>
      <c r="G2606">
        <f>IF('Input and Summary Results'!$J$4="yes",IF(C2606=FALSE,FALSE,IF('Data Transformation'!E2606&lt;$R$10,E2606,$R$10)),IF(C2606=FALSE,FALSE,IF(C2606&lt;$R$10,C2606,$R$10)))</f>
        <v>7.6011599999999999E-2</v>
      </c>
      <c r="H2606">
        <f>IF('Input and Summary Results'!$J$4="yes",'Data Transformation'!F2606,'Data Transformation'!D2606)</f>
        <v>4.0072469999999999E-2</v>
      </c>
      <c r="I2606">
        <f t="shared" si="151"/>
        <v>147</v>
      </c>
    </row>
    <row r="2607" spans="2:9" x14ac:dyDescent="0.25">
      <c r="B2607">
        <f>IF('Input and Summary Results'!D2189=0,FALSE,'Input and Summary Results'!$B2189)</f>
        <v>147</v>
      </c>
      <c r="C2607">
        <f>IF(OR(B2607=0,'Input and Summary Results'!D2189=0,'Input and Summary Results'!D2189=""),FALSE,'Input and Summary Results'!$D2189)</f>
        <v>8.8239049999999999E-2</v>
      </c>
      <c r="D2607">
        <f>IF(OR(B2607=0,'Input and Summary Results'!E2189=0),FALSE,'Input and Summary Results'!$E2189)</f>
        <v>6.5986390000000006E-2</v>
      </c>
      <c r="E2607">
        <f t="shared" si="152"/>
        <v>-1.0543391762475889</v>
      </c>
      <c r="F2607">
        <f t="shared" si="153"/>
        <v>0.32455124188213724</v>
      </c>
      <c r="G2607">
        <f>IF('Input and Summary Results'!$J$4="yes",IF(C2607=FALSE,FALSE,IF('Data Transformation'!E2607&lt;$R$10,E2607,$R$10)),IF(C2607=FALSE,FALSE,IF(C2607&lt;$R$10,C2607,$R$10)))</f>
        <v>8.8239049999999999E-2</v>
      </c>
      <c r="H2607">
        <f>IF('Input and Summary Results'!$J$4="yes",'Data Transformation'!F2607,'Data Transformation'!D2607)</f>
        <v>6.5986390000000006E-2</v>
      </c>
      <c r="I2607">
        <f t="shared" si="151"/>
        <v>147</v>
      </c>
    </row>
    <row r="2608" spans="2:9" x14ac:dyDescent="0.25">
      <c r="B2608">
        <f>IF('Input and Summary Results'!D2190=0,FALSE,'Input and Summary Results'!$B2190)</f>
        <v>147</v>
      </c>
      <c r="C2608">
        <f>IF(OR(B2608=0,'Input and Summary Results'!D2190=0,'Input and Summary Results'!D2190=""),FALSE,'Input and Summary Results'!$D2190)</f>
        <v>9.2715569999999997E-2</v>
      </c>
      <c r="D2608">
        <f>IF(OR(B2608=0,'Input and Summary Results'!E2190=0),FALSE,'Input and Summary Results'!$E2190)</f>
        <v>4.7563979999999999E-2</v>
      </c>
      <c r="E2608">
        <f t="shared" si="152"/>
        <v>-1.032847327373593</v>
      </c>
      <c r="F2608">
        <f t="shared" si="153"/>
        <v>0.22264617819854851</v>
      </c>
      <c r="G2608">
        <f>IF('Input and Summary Results'!$J$4="yes",IF(C2608=FALSE,FALSE,IF('Data Transformation'!E2608&lt;$R$10,E2608,$R$10)),IF(C2608=FALSE,FALSE,IF(C2608&lt;$R$10,C2608,$R$10)))</f>
        <v>9.2715569999999997E-2</v>
      </c>
      <c r="H2608">
        <f>IF('Input and Summary Results'!$J$4="yes",'Data Transformation'!F2608,'Data Transformation'!D2608)</f>
        <v>4.7563979999999999E-2</v>
      </c>
      <c r="I2608">
        <f t="shared" si="151"/>
        <v>147</v>
      </c>
    </row>
    <row r="2609" spans="2:9" x14ac:dyDescent="0.25">
      <c r="B2609">
        <f>IF('Input and Summary Results'!D2191=0,FALSE,'Input and Summary Results'!$B2191)</f>
        <v>147</v>
      </c>
      <c r="C2609">
        <f>IF(OR(B2609=0,'Input and Summary Results'!D2191=0,'Input and Summary Results'!D2191=""),FALSE,'Input and Summary Results'!$D2191)</f>
        <v>9.3016520000000005E-2</v>
      </c>
      <c r="D2609">
        <f>IF(OR(B2609=0,'Input and Summary Results'!E2191=0),FALSE,'Input and Summary Results'!$E2191)</f>
        <v>4.2114239999999997E-2</v>
      </c>
      <c r="E2609">
        <f t="shared" si="152"/>
        <v>-1.031439912653662</v>
      </c>
      <c r="F2609">
        <f t="shared" si="153"/>
        <v>0.19649821515575938</v>
      </c>
      <c r="G2609">
        <f>IF('Input and Summary Results'!$J$4="yes",IF(C2609=FALSE,FALSE,IF('Data Transformation'!E2609&lt;$R$10,E2609,$R$10)),IF(C2609=FALSE,FALSE,IF(C2609&lt;$R$10,C2609,$R$10)))</f>
        <v>9.3016520000000005E-2</v>
      </c>
      <c r="H2609">
        <f>IF('Input and Summary Results'!$J$4="yes",'Data Transformation'!F2609,'Data Transformation'!D2609)</f>
        <v>4.2114239999999997E-2</v>
      </c>
      <c r="I2609">
        <f t="shared" si="151"/>
        <v>147</v>
      </c>
    </row>
    <row r="2610" spans="2:9" x14ac:dyDescent="0.25">
      <c r="B2610">
        <f>IF('Input and Summary Results'!D2192=0,FALSE,'Input and Summary Results'!$B2192)</f>
        <v>147</v>
      </c>
      <c r="C2610">
        <f>IF(OR(B2610=0,'Input and Summary Results'!D2192=0,'Input and Summary Results'!D2192=""),FALSE,'Input and Summary Results'!$D2192)</f>
        <v>0.10105098</v>
      </c>
      <c r="D2610">
        <f>IF(OR(B2610=0,'Input and Summary Results'!E2192=0),FALSE,'Input and Summary Results'!$E2192)</f>
        <v>3.7388230000000001E-2</v>
      </c>
      <c r="E2610">
        <f t="shared" si="152"/>
        <v>-0.99545947030772253</v>
      </c>
      <c r="F2610">
        <f t="shared" si="153"/>
        <v>0.16057728307038685</v>
      </c>
      <c r="G2610">
        <f>IF('Input and Summary Results'!$J$4="yes",IF(C2610=FALSE,FALSE,IF('Data Transformation'!E2610&lt;$R$10,E2610,$R$10)),IF(C2610=FALSE,FALSE,IF(C2610&lt;$R$10,C2610,$R$10)))</f>
        <v>0.10105098</v>
      </c>
      <c r="H2610">
        <f>IF('Input and Summary Results'!$J$4="yes",'Data Transformation'!F2610,'Data Transformation'!D2610)</f>
        <v>3.7388230000000001E-2</v>
      </c>
      <c r="I2610">
        <f t="shared" si="151"/>
        <v>147</v>
      </c>
    </row>
    <row r="2611" spans="2:9" x14ac:dyDescent="0.25">
      <c r="B2611">
        <f>IF('Input and Summary Results'!D2193=0,FALSE,'Input and Summary Results'!$B2193)</f>
        <v>147</v>
      </c>
      <c r="C2611">
        <f>IF(OR(B2611=0,'Input and Summary Results'!D2193=0,'Input and Summary Results'!D2193=""),FALSE,'Input and Summary Results'!$D2193)</f>
        <v>0.10623197</v>
      </c>
      <c r="D2611">
        <f>IF(OR(B2611=0,'Input and Summary Results'!E2193=0),FALSE,'Input and Summary Results'!$E2193)</f>
        <v>5.3894009999999999E-2</v>
      </c>
      <c r="E2611">
        <f t="shared" si="152"/>
        <v>-0.97374476475025618</v>
      </c>
      <c r="F2611">
        <f t="shared" si="153"/>
        <v>0.22017854267411213</v>
      </c>
      <c r="G2611">
        <f>IF('Input and Summary Results'!$J$4="yes",IF(C2611=FALSE,FALSE,IF('Data Transformation'!E2611&lt;$R$10,E2611,$R$10)),IF(C2611=FALSE,FALSE,IF(C2611&lt;$R$10,C2611,$R$10)))</f>
        <v>0.10623197</v>
      </c>
      <c r="H2611">
        <f>IF('Input and Summary Results'!$J$4="yes",'Data Transformation'!F2611,'Data Transformation'!D2611)</f>
        <v>5.3894009999999999E-2</v>
      </c>
      <c r="I2611">
        <f t="shared" si="151"/>
        <v>147</v>
      </c>
    </row>
    <row r="2612" spans="2:9" x14ac:dyDescent="0.25">
      <c r="B2612">
        <f>IF('Input and Summary Results'!D2194=0,FALSE,'Input and Summary Results'!$B2194)</f>
        <v>147</v>
      </c>
      <c r="C2612">
        <f>IF(OR(B2612=0,'Input and Summary Results'!D2194=0,'Input and Summary Results'!D2194=""),FALSE,'Input and Summary Results'!$D2194)</f>
        <v>0.13518019000000001</v>
      </c>
      <c r="D2612">
        <f>IF(OR(B2612=0,'Input and Summary Results'!E2194=0),FALSE,'Input and Summary Results'!$E2194)</f>
        <v>4.9363039999999997E-2</v>
      </c>
      <c r="E2612">
        <f t="shared" si="152"/>
        <v>-0.86908694747757087</v>
      </c>
      <c r="F2612">
        <f t="shared" si="153"/>
        <v>0.15848150058081731</v>
      </c>
      <c r="G2612">
        <f>IF('Input and Summary Results'!$J$4="yes",IF(C2612=FALSE,FALSE,IF('Data Transformation'!E2612&lt;$R$10,E2612,$R$10)),IF(C2612=FALSE,FALSE,IF(C2612&lt;$R$10,C2612,$R$10)))</f>
        <v>0.13518019000000001</v>
      </c>
      <c r="H2612">
        <f>IF('Input and Summary Results'!$J$4="yes",'Data Transformation'!F2612,'Data Transformation'!D2612)</f>
        <v>4.9363039999999997E-2</v>
      </c>
      <c r="I2612">
        <f t="shared" si="151"/>
        <v>147</v>
      </c>
    </row>
    <row r="2613" spans="2:9" x14ac:dyDescent="0.25">
      <c r="B2613">
        <f>IF('Input and Summary Results'!D2195=0,FALSE,'Input and Summary Results'!$B2195)</f>
        <v>147</v>
      </c>
      <c r="C2613">
        <f>IF(OR(B2613=0,'Input and Summary Results'!D2195=0,'Input and Summary Results'!D2195=""),FALSE,'Input and Summary Results'!$D2195)</f>
        <v>0.17093502999999999</v>
      </c>
      <c r="D2613">
        <f>IF(OR(B2613=0,'Input and Summary Results'!E2195=0),FALSE,'Input and Summary Results'!$E2195)</f>
        <v>6.5248920000000002E-2</v>
      </c>
      <c r="E2613">
        <f t="shared" si="152"/>
        <v>-0.76716892746798482</v>
      </c>
      <c r="F2613">
        <f t="shared" si="153"/>
        <v>0.165665465294036</v>
      </c>
      <c r="G2613">
        <f>IF('Input and Summary Results'!$J$4="yes",IF(C2613=FALSE,FALSE,IF('Data Transformation'!E2613&lt;$R$10,E2613,$R$10)),IF(C2613=FALSE,FALSE,IF(C2613&lt;$R$10,C2613,$R$10)))</f>
        <v>0.17093502999999999</v>
      </c>
      <c r="H2613">
        <f>IF('Input and Summary Results'!$J$4="yes",'Data Transformation'!F2613,'Data Transformation'!D2613)</f>
        <v>6.5248920000000002E-2</v>
      </c>
      <c r="I2613">
        <f t="shared" si="151"/>
        <v>147</v>
      </c>
    </row>
    <row r="2614" spans="2:9" x14ac:dyDescent="0.25">
      <c r="B2614">
        <f>IF('Input and Summary Results'!D2196=0,FALSE,'Input and Summary Results'!$B2196)</f>
        <v>147</v>
      </c>
      <c r="C2614">
        <f>IF(OR(B2614=0,'Input and Summary Results'!D2196=0,'Input and Summary Results'!D2196=""),FALSE,'Input and Summary Results'!$D2196)</f>
        <v>0.19726953</v>
      </c>
      <c r="D2614">
        <f>IF(OR(B2614=0,'Input and Summary Results'!E2196=0),FALSE,'Input and Summary Results'!$E2196)</f>
        <v>4.6623980000000002E-2</v>
      </c>
      <c r="E2614">
        <f t="shared" si="152"/>
        <v>-0.70493999013951425</v>
      </c>
      <c r="F2614">
        <f t="shared" si="153"/>
        <v>0.10257441846188815</v>
      </c>
      <c r="G2614">
        <f>IF('Input and Summary Results'!$J$4="yes",IF(C2614=FALSE,FALSE,IF('Data Transformation'!E2614&lt;$R$10,E2614,$R$10)),IF(C2614=FALSE,FALSE,IF(C2614&lt;$R$10,C2614,$R$10)))</f>
        <v>0.19726953</v>
      </c>
      <c r="H2614">
        <f>IF('Input and Summary Results'!$J$4="yes",'Data Transformation'!F2614,'Data Transformation'!D2614)</f>
        <v>4.6623980000000002E-2</v>
      </c>
      <c r="I2614">
        <f t="shared" si="151"/>
        <v>147</v>
      </c>
    </row>
    <row r="2615" spans="2:9" x14ac:dyDescent="0.25">
      <c r="B2615">
        <f>IF('Input and Summary Results'!D2197=0,FALSE,'Input and Summary Results'!$B2197)</f>
        <v>147</v>
      </c>
      <c r="C2615">
        <f>IF(OR(B2615=0,'Input and Summary Results'!D2197=0,'Input and Summary Results'!D2197=""),FALSE,'Input and Summary Results'!$D2197)</f>
        <v>0.22685906</v>
      </c>
      <c r="D2615">
        <f>IF(OR(B2615=0,'Input and Summary Results'!E2197=0),FALSE,'Input and Summary Results'!$E2197)</f>
        <v>5.8155659999999998E-2</v>
      </c>
      <c r="E2615">
        <f t="shared" si="152"/>
        <v>-0.64424387176743603</v>
      </c>
      <c r="F2615">
        <f t="shared" si="153"/>
        <v>0.11125655038859809</v>
      </c>
      <c r="G2615">
        <f>IF('Input and Summary Results'!$J$4="yes",IF(C2615=FALSE,FALSE,IF('Data Transformation'!E2615&lt;$R$10,E2615,$R$10)),IF(C2615=FALSE,FALSE,IF(C2615&lt;$R$10,C2615,$R$10)))</f>
        <v>0.22685906</v>
      </c>
      <c r="H2615">
        <f>IF('Input and Summary Results'!$J$4="yes",'Data Transformation'!F2615,'Data Transformation'!D2615)</f>
        <v>5.8155659999999998E-2</v>
      </c>
      <c r="I2615">
        <f t="shared" si="151"/>
        <v>147</v>
      </c>
    </row>
    <row r="2616" spans="2:9" x14ac:dyDescent="0.25">
      <c r="B2616">
        <f>IF('Input and Summary Results'!D2198=0,FALSE,'Input and Summary Results'!$B2198)</f>
        <v>147</v>
      </c>
      <c r="C2616">
        <f>IF(OR(B2616=0,'Input and Summary Results'!D2198=0,'Input and Summary Results'!D2198=""),FALSE,'Input and Summary Results'!$D2198)</f>
        <v>0.60806676999999998</v>
      </c>
      <c r="D2616">
        <f>IF(OR(B2616=0,'Input and Summary Results'!E2198=0),FALSE,'Input and Summary Results'!$E2198)</f>
        <v>5.7708570000000001E-2</v>
      </c>
      <c r="E2616">
        <f t="shared" si="152"/>
        <v>-0.21604872952592452</v>
      </c>
      <c r="F2616">
        <f t="shared" si="153"/>
        <v>4.1188765141696525E-2</v>
      </c>
      <c r="G2616">
        <f>IF('Input and Summary Results'!$J$4="yes",IF(C2616=FALSE,FALSE,IF('Data Transformation'!E2616&lt;$R$10,E2616,$R$10)),IF(C2616=FALSE,FALSE,IF(C2616&lt;$R$10,C2616,$R$10)))</f>
        <v>0.60806676999999998</v>
      </c>
      <c r="H2616">
        <f>IF('Input and Summary Results'!$J$4="yes",'Data Transformation'!F2616,'Data Transformation'!D2616)</f>
        <v>5.7708570000000001E-2</v>
      </c>
      <c r="I2616">
        <f t="shared" si="151"/>
        <v>147</v>
      </c>
    </row>
    <row r="2617" spans="2:9" x14ac:dyDescent="0.25">
      <c r="B2617">
        <f>IF('Input and Summary Results'!D2199=0,FALSE,'Input and Summary Results'!$B2199)</f>
        <v>147</v>
      </c>
      <c r="C2617">
        <f>IF(OR(B2617=0,'Input and Summary Results'!D2199=0,'Input and Summary Results'!D2199=""),FALSE,'Input and Summary Results'!$D2199)</f>
        <v>0.94988466000000005</v>
      </c>
      <c r="D2617">
        <f>IF(OR(B2617=0,'Input and Summary Results'!E2199=0),FALSE,'Input and Summary Results'!$E2199)</f>
        <v>2.8487829999999999E-2</v>
      </c>
      <c r="E2617">
        <f t="shared" si="152"/>
        <v>-2.2329125833897588E-2</v>
      </c>
      <c r="F2617">
        <f t="shared" si="153"/>
        <v>1.3016020513480026E-2</v>
      </c>
      <c r="G2617">
        <f>IF('Input and Summary Results'!$J$4="yes",IF(C2617=FALSE,FALSE,IF('Data Transformation'!E2617&lt;$R$10,E2617,$R$10)),IF(C2617=FALSE,FALSE,IF(C2617&lt;$R$10,C2617,$R$10)))</f>
        <v>0.94988466000000005</v>
      </c>
      <c r="H2617">
        <f>IF('Input and Summary Results'!$J$4="yes",'Data Transformation'!F2617,'Data Transformation'!D2617)</f>
        <v>2.8487829999999999E-2</v>
      </c>
      <c r="I2617">
        <f t="shared" si="151"/>
        <v>147</v>
      </c>
    </row>
    <row r="2618" spans="2:9" x14ac:dyDescent="0.25">
      <c r="B2618">
        <f>IF('Input and Summary Results'!D2200=0,FALSE,'Input and Summary Results'!$B2200)</f>
        <v>147</v>
      </c>
      <c r="C2618">
        <f>IF(OR(B2618=0,'Input and Summary Results'!D2200=0,'Input and Summary Results'!D2200=""),FALSE,'Input and Summary Results'!$D2200)</f>
        <v>0.96755053000000002</v>
      </c>
      <c r="D2618">
        <f>IF(OR(B2618=0,'Input and Summary Results'!E2200=0),FALSE,'Input and Summary Results'!$E2200)</f>
        <v>4.561436E-2</v>
      </c>
      <c r="E2618">
        <f t="shared" si="152"/>
        <v>-1.4326344833983186E-2</v>
      </c>
      <c r="F2618">
        <f t="shared" si="153"/>
        <v>2.0460566788175909E-2</v>
      </c>
      <c r="G2618">
        <f>IF('Input and Summary Results'!$J$4="yes",IF(C2618=FALSE,FALSE,IF('Data Transformation'!E2618&lt;$R$10,E2618,$R$10)),IF(C2618=FALSE,FALSE,IF(C2618&lt;$R$10,C2618,$R$10)))</f>
        <v>0.96755053000000002</v>
      </c>
      <c r="H2618">
        <f>IF('Input and Summary Results'!$J$4="yes",'Data Transformation'!F2618,'Data Transformation'!D2618)</f>
        <v>4.561436E-2</v>
      </c>
      <c r="I2618">
        <f t="shared" si="151"/>
        <v>147</v>
      </c>
    </row>
    <row r="2619" spans="2:9" x14ac:dyDescent="0.25">
      <c r="B2619">
        <f>IF('Input and Summary Results'!D2201=0,FALSE,'Input and Summary Results'!$B2201)</f>
        <v>148</v>
      </c>
      <c r="C2619">
        <f>IF(OR(B2619=0,'Input and Summary Results'!D2201=0,'Input and Summary Results'!D2201=""),FALSE,'Input and Summary Results'!$D2201)</f>
        <v>3.6379469999999997E-2</v>
      </c>
      <c r="D2619">
        <f>IF(OR(B2619=0,'Input and Summary Results'!E2201=0),FALSE,'Input and Summary Results'!$E2201)</f>
        <v>5.8014879999999998E-2</v>
      </c>
      <c r="E2619">
        <f t="shared" si="152"/>
        <v>-1.4391436323135489</v>
      </c>
      <c r="F2619">
        <f t="shared" si="153"/>
        <v>0.69210623244373815</v>
      </c>
      <c r="G2619">
        <f>IF('Input and Summary Results'!$J$4="yes",IF(C2619=FALSE,FALSE,IF('Data Transformation'!E2619&lt;$R$10,E2619,$R$10)),IF(C2619=FALSE,FALSE,IF(C2619&lt;$R$10,C2619,$R$10)))</f>
        <v>3.6379469999999997E-2</v>
      </c>
      <c r="H2619">
        <f>IF('Input and Summary Results'!$J$4="yes",'Data Transformation'!F2619,'Data Transformation'!D2619)</f>
        <v>5.8014879999999998E-2</v>
      </c>
      <c r="I2619">
        <f t="shared" si="151"/>
        <v>148</v>
      </c>
    </row>
    <row r="2620" spans="2:9" x14ac:dyDescent="0.25">
      <c r="B2620">
        <f>IF('Input and Summary Results'!D2202=0,FALSE,'Input and Summary Results'!$B2202)</f>
        <v>148</v>
      </c>
      <c r="C2620">
        <f>IF(OR(B2620=0,'Input and Summary Results'!D2202=0,'Input and Summary Results'!D2202=""),FALSE,'Input and Summary Results'!$D2202)</f>
        <v>8.8312710000000003E-2</v>
      </c>
      <c r="D2620">
        <f>IF(OR(B2620=0,'Input and Summary Results'!E2202=0),FALSE,'Input and Summary Results'!$E2202)</f>
        <v>4.0542370000000001E-2</v>
      </c>
      <c r="E2620">
        <f t="shared" si="152"/>
        <v>-1.0539767880913546</v>
      </c>
      <c r="F2620">
        <f t="shared" si="153"/>
        <v>0.19923959507074349</v>
      </c>
      <c r="G2620">
        <f>IF('Input and Summary Results'!$J$4="yes",IF(C2620=FALSE,FALSE,IF('Data Transformation'!E2620&lt;$R$10,E2620,$R$10)),IF(C2620=FALSE,FALSE,IF(C2620&lt;$R$10,C2620,$R$10)))</f>
        <v>8.8312710000000003E-2</v>
      </c>
      <c r="H2620">
        <f>IF('Input and Summary Results'!$J$4="yes",'Data Transformation'!F2620,'Data Transformation'!D2620)</f>
        <v>4.0542370000000001E-2</v>
      </c>
      <c r="I2620">
        <f t="shared" si="151"/>
        <v>148</v>
      </c>
    </row>
    <row r="2621" spans="2:9" x14ac:dyDescent="0.25">
      <c r="B2621">
        <f>IF('Input and Summary Results'!D2203=0,FALSE,'Input and Summary Results'!$B2203)</f>
        <v>148</v>
      </c>
      <c r="C2621">
        <f>IF(OR(B2621=0,'Input and Summary Results'!D2203=0,'Input and Summary Results'!D2203=""),FALSE,'Input and Summary Results'!$D2203)</f>
        <v>0.13048572</v>
      </c>
      <c r="D2621">
        <f>IF(OR(B2621=0,'Input and Summary Results'!E2203=0),FALSE,'Input and Summary Results'!$E2203)</f>
        <v>4.7760829999999997E-2</v>
      </c>
      <c r="E2621">
        <f t="shared" si="152"/>
        <v>-0.88443701372446737</v>
      </c>
      <c r="F2621">
        <f t="shared" si="153"/>
        <v>0.15885416595777682</v>
      </c>
      <c r="G2621">
        <f>IF('Input and Summary Results'!$J$4="yes",IF(C2621=FALSE,FALSE,IF('Data Transformation'!E2621&lt;$R$10,E2621,$R$10)),IF(C2621=FALSE,FALSE,IF(C2621&lt;$R$10,C2621,$R$10)))</f>
        <v>0.13048572</v>
      </c>
      <c r="H2621">
        <f>IF('Input and Summary Results'!$J$4="yes",'Data Transformation'!F2621,'Data Transformation'!D2621)</f>
        <v>4.7760829999999997E-2</v>
      </c>
      <c r="I2621">
        <f t="shared" si="151"/>
        <v>148</v>
      </c>
    </row>
    <row r="2622" spans="2:9" x14ac:dyDescent="0.25">
      <c r="B2622">
        <f>IF('Input and Summary Results'!D2204=0,FALSE,'Input and Summary Results'!$B2204)</f>
        <v>148</v>
      </c>
      <c r="C2622">
        <f>IF(OR(B2622=0,'Input and Summary Results'!D2204=0,'Input and Summary Results'!D2204=""),FALSE,'Input and Summary Results'!$D2204)</f>
        <v>0.14096296</v>
      </c>
      <c r="D2622">
        <f>IF(OR(B2622=0,'Input and Summary Results'!E2204=0),FALSE,'Input and Summary Results'!$E2204)</f>
        <v>6.3583009999999995E-2</v>
      </c>
      <c r="E2622">
        <f t="shared" si="152"/>
        <v>-0.85089498933661389</v>
      </c>
      <c r="F2622">
        <f t="shared" si="153"/>
        <v>0.19576083206538794</v>
      </c>
      <c r="G2622">
        <f>IF('Input and Summary Results'!$J$4="yes",IF(C2622=FALSE,FALSE,IF('Data Transformation'!E2622&lt;$R$10,E2622,$R$10)),IF(C2622=FALSE,FALSE,IF(C2622&lt;$R$10,C2622,$R$10)))</f>
        <v>0.14096296</v>
      </c>
      <c r="H2622">
        <f>IF('Input and Summary Results'!$J$4="yes",'Data Transformation'!F2622,'Data Transformation'!D2622)</f>
        <v>6.3583009999999995E-2</v>
      </c>
      <c r="I2622">
        <f t="shared" si="151"/>
        <v>148</v>
      </c>
    </row>
    <row r="2623" spans="2:9" x14ac:dyDescent="0.25">
      <c r="B2623">
        <f>IF('Input and Summary Results'!D2205=0,FALSE,'Input and Summary Results'!$B2205)</f>
        <v>148</v>
      </c>
      <c r="C2623">
        <f>IF(OR(B2623=0,'Input and Summary Results'!D2205=0,'Input and Summary Results'!D2205=""),FALSE,'Input and Summary Results'!$D2205)</f>
        <v>0.14917238999999999</v>
      </c>
      <c r="D2623">
        <f>IF(OR(B2623=0,'Input and Summary Results'!E2205=0),FALSE,'Input and Summary Results'!$E2205)</f>
        <v>5.1334619999999997E-2</v>
      </c>
      <c r="E2623">
        <f t="shared" si="152"/>
        <v>-0.82631155206616003</v>
      </c>
      <c r="F2623">
        <f t="shared" si="153"/>
        <v>0.14935220304508093</v>
      </c>
      <c r="G2623">
        <f>IF('Input and Summary Results'!$J$4="yes",IF(C2623=FALSE,FALSE,IF('Data Transformation'!E2623&lt;$R$10,E2623,$R$10)),IF(C2623=FALSE,FALSE,IF(C2623&lt;$R$10,C2623,$R$10)))</f>
        <v>0.14917238999999999</v>
      </c>
      <c r="H2623">
        <f>IF('Input and Summary Results'!$J$4="yes",'Data Transformation'!F2623,'Data Transformation'!D2623)</f>
        <v>5.1334619999999997E-2</v>
      </c>
      <c r="I2623">
        <f t="shared" si="151"/>
        <v>148</v>
      </c>
    </row>
    <row r="2624" spans="2:9" x14ac:dyDescent="0.25">
      <c r="B2624">
        <f>IF('Input and Summary Results'!D2206=0,FALSE,'Input and Summary Results'!$B2206)</f>
        <v>148</v>
      </c>
      <c r="C2624">
        <f>IF(OR(B2624=0,'Input and Summary Results'!D2206=0,'Input and Summary Results'!D2206=""),FALSE,'Input and Summary Results'!$D2206)</f>
        <v>0.19637157</v>
      </c>
      <c r="D2624">
        <f>IF(OR(B2624=0,'Input and Summary Results'!E2206=0),FALSE,'Input and Summary Results'!$E2206)</f>
        <v>5.9767519999999998E-2</v>
      </c>
      <c r="E2624">
        <f t="shared" si="152"/>
        <v>-0.70692138765830992</v>
      </c>
      <c r="F2624">
        <f t="shared" si="153"/>
        <v>0.13209195037754193</v>
      </c>
      <c r="G2624">
        <f>IF('Input and Summary Results'!$J$4="yes",IF(C2624=FALSE,FALSE,IF('Data Transformation'!E2624&lt;$R$10,E2624,$R$10)),IF(C2624=FALSE,FALSE,IF(C2624&lt;$R$10,C2624,$R$10)))</f>
        <v>0.19637157</v>
      </c>
      <c r="H2624">
        <f>IF('Input and Summary Results'!$J$4="yes",'Data Transformation'!F2624,'Data Transformation'!D2624)</f>
        <v>5.9767519999999998E-2</v>
      </c>
      <c r="I2624">
        <f t="shared" si="151"/>
        <v>148</v>
      </c>
    </row>
    <row r="2625" spans="2:9" x14ac:dyDescent="0.25">
      <c r="B2625">
        <f>IF('Input and Summary Results'!D2207=0,FALSE,'Input and Summary Results'!$B2207)</f>
        <v>148</v>
      </c>
      <c r="C2625">
        <f>IF(OR(B2625=0,'Input and Summary Results'!D2207=0,'Input and Summary Results'!D2207=""),FALSE,'Input and Summary Results'!$D2207)</f>
        <v>0.21828892</v>
      </c>
      <c r="D2625">
        <f>IF(OR(B2625=0,'Input and Summary Results'!E2207=0),FALSE,'Input and Summary Results'!$E2207)</f>
        <v>4.9678020000000003E-2</v>
      </c>
      <c r="E2625">
        <f t="shared" si="152"/>
        <v>-0.66096830783177574</v>
      </c>
      <c r="F2625">
        <f t="shared" si="153"/>
        <v>9.8769377208884457E-2</v>
      </c>
      <c r="G2625">
        <f>IF('Input and Summary Results'!$J$4="yes",IF(C2625=FALSE,FALSE,IF('Data Transformation'!E2625&lt;$R$10,E2625,$R$10)),IF(C2625=FALSE,FALSE,IF(C2625&lt;$R$10,C2625,$R$10)))</f>
        <v>0.21828892</v>
      </c>
      <c r="H2625">
        <f>IF('Input and Summary Results'!$J$4="yes",'Data Transformation'!F2625,'Data Transformation'!D2625)</f>
        <v>4.9678020000000003E-2</v>
      </c>
      <c r="I2625">
        <f t="shared" si="151"/>
        <v>148</v>
      </c>
    </row>
    <row r="2626" spans="2:9" x14ac:dyDescent="0.25">
      <c r="B2626">
        <f>IF('Input and Summary Results'!D2208=0,FALSE,'Input and Summary Results'!$B2208)</f>
        <v>148</v>
      </c>
      <c r="C2626">
        <f>IF(OR(B2626=0,'Input and Summary Results'!D2208=0,'Input and Summary Results'!D2208=""),FALSE,'Input and Summary Results'!$D2208)</f>
        <v>0.36845529999999999</v>
      </c>
      <c r="D2626">
        <f>IF(OR(B2626=0,'Input and Summary Results'!E2208=0),FALSE,'Input and Summary Results'!$E2208)</f>
        <v>3.352989E-2</v>
      </c>
      <c r="E2626">
        <f t="shared" si="152"/>
        <v>-0.43361519204063542</v>
      </c>
      <c r="F2626">
        <f t="shared" si="153"/>
        <v>3.9494539120484902E-2</v>
      </c>
      <c r="G2626">
        <f>IF('Input and Summary Results'!$J$4="yes",IF(C2626=FALSE,FALSE,IF('Data Transformation'!E2626&lt;$R$10,E2626,$R$10)),IF(C2626=FALSE,FALSE,IF(C2626&lt;$R$10,C2626,$R$10)))</f>
        <v>0.36845529999999999</v>
      </c>
      <c r="H2626">
        <f>IF('Input and Summary Results'!$J$4="yes",'Data Transformation'!F2626,'Data Transformation'!D2626)</f>
        <v>3.352989E-2</v>
      </c>
      <c r="I2626">
        <f t="shared" si="151"/>
        <v>148</v>
      </c>
    </row>
    <row r="2627" spans="2:9" x14ac:dyDescent="0.25">
      <c r="B2627">
        <f>IF('Input and Summary Results'!D2209=0,FALSE,'Input and Summary Results'!$B2209)</f>
        <v>148</v>
      </c>
      <c r="C2627">
        <f>IF(OR(B2627=0,'Input and Summary Results'!D2209=0,'Input and Summary Results'!D2209=""),FALSE,'Input and Summary Results'!$D2209)</f>
        <v>0.72724126</v>
      </c>
      <c r="D2627">
        <f>IF(OR(B2627=0,'Input and Summary Results'!E2209=0),FALSE,'Input and Summary Results'!$E2209)</f>
        <v>3.2187920000000002E-2</v>
      </c>
      <c r="E2627">
        <f t="shared" si="152"/>
        <v>-0.13832148940930519</v>
      </c>
      <c r="F2627">
        <f t="shared" si="153"/>
        <v>1.9208972384212635E-2</v>
      </c>
      <c r="G2627">
        <f>IF('Input and Summary Results'!$J$4="yes",IF(C2627=FALSE,FALSE,IF('Data Transformation'!E2627&lt;$R$10,E2627,$R$10)),IF(C2627=FALSE,FALSE,IF(C2627&lt;$R$10,C2627,$R$10)))</f>
        <v>0.72724126</v>
      </c>
      <c r="H2627">
        <f>IF('Input and Summary Results'!$J$4="yes",'Data Transformation'!F2627,'Data Transformation'!D2627)</f>
        <v>3.2187920000000002E-2</v>
      </c>
      <c r="I2627">
        <f t="shared" si="151"/>
        <v>148</v>
      </c>
    </row>
    <row r="2628" spans="2:9" x14ac:dyDescent="0.25">
      <c r="B2628">
        <f>IF('Input and Summary Results'!D2210=0,FALSE,'Input and Summary Results'!$B2210)</f>
        <v>148</v>
      </c>
      <c r="C2628">
        <f>IF(OR(B2628=0,'Input and Summary Results'!D2210=0,'Input and Summary Results'!D2210=""),FALSE,'Input and Summary Results'!$D2210)</f>
        <v>0.81109215000000001</v>
      </c>
      <c r="D2628">
        <f>IF(OR(B2628=0,'Input and Summary Results'!E2210=0),FALSE,'Input and Summary Results'!$E2210)</f>
        <v>4.0128120000000003E-2</v>
      </c>
      <c r="E2628">
        <f t="shared" si="152"/>
        <v>-9.0929801814704836E-2</v>
      </c>
      <c r="F2628">
        <f t="shared" si="153"/>
        <v>2.1471794641336375E-2</v>
      </c>
      <c r="G2628">
        <f>IF('Input and Summary Results'!$J$4="yes",IF(C2628=FALSE,FALSE,IF('Data Transformation'!E2628&lt;$R$10,E2628,$R$10)),IF(C2628=FALSE,FALSE,IF(C2628&lt;$R$10,C2628,$R$10)))</f>
        <v>0.81109215000000001</v>
      </c>
      <c r="H2628">
        <f>IF('Input and Summary Results'!$J$4="yes",'Data Transformation'!F2628,'Data Transformation'!D2628)</f>
        <v>4.0128120000000003E-2</v>
      </c>
      <c r="I2628">
        <f t="shared" si="151"/>
        <v>148</v>
      </c>
    </row>
    <row r="2629" spans="2:9" x14ac:dyDescent="0.25">
      <c r="B2629">
        <f>IF('Input and Summary Results'!D2211=0,FALSE,'Input and Summary Results'!$B2211)</f>
        <v>148</v>
      </c>
      <c r="C2629">
        <f>IF(OR(B2629=0,'Input and Summary Results'!D2211=0,'Input and Summary Results'!D2211=""),FALSE,'Input and Summary Results'!$D2211)</f>
        <v>0.85394778999999998</v>
      </c>
      <c r="D2629">
        <f>IF(OR(B2629=0,'Input and Summary Results'!E2211=0),FALSE,'Input and Summary Results'!$E2211)</f>
        <v>4.3019849999999998E-2</v>
      </c>
      <c r="E2629">
        <f t="shared" si="152"/>
        <v>-6.8568681076851018E-2</v>
      </c>
      <c r="F2629">
        <f t="shared" si="153"/>
        <v>2.1863883387999633E-2</v>
      </c>
      <c r="G2629">
        <f>IF('Input and Summary Results'!$J$4="yes",IF(C2629=FALSE,FALSE,IF('Data Transformation'!E2629&lt;$R$10,E2629,$R$10)),IF(C2629=FALSE,FALSE,IF(C2629&lt;$R$10,C2629,$R$10)))</f>
        <v>0.85394778999999998</v>
      </c>
      <c r="H2629">
        <f>IF('Input and Summary Results'!$J$4="yes",'Data Transformation'!F2629,'Data Transformation'!D2629)</f>
        <v>4.3019849999999998E-2</v>
      </c>
      <c r="I2629">
        <f t="shared" ref="I2629:I2692" si="154">IF(G2629=FALSE,"",B2629)</f>
        <v>148</v>
      </c>
    </row>
    <row r="2630" spans="2:9" x14ac:dyDescent="0.25">
      <c r="B2630">
        <f>IF('Input and Summary Results'!D2212=0,FALSE,'Input and Summary Results'!$B2212)</f>
        <v>148</v>
      </c>
      <c r="C2630">
        <f>IF(OR(B2630=0,'Input and Summary Results'!D2212=0,'Input and Summary Results'!D2212=""),FALSE,'Input and Summary Results'!$D2212)</f>
        <v>1.00854976</v>
      </c>
      <c r="D2630">
        <f>IF(OR(B2630=0,'Input and Summary Results'!E2212=0),FALSE,'Input and Summary Results'!$E2212)</f>
        <v>4.5536380000000001E-2</v>
      </c>
      <c r="E2630">
        <f t="shared" si="152"/>
        <v>3.6973303725815806E-3</v>
      </c>
      <c r="F2630">
        <f t="shared" si="153"/>
        <v>1.9595254199455663E-2</v>
      </c>
      <c r="G2630">
        <f>IF('Input and Summary Results'!$J$4="yes",IF(C2630=FALSE,FALSE,IF('Data Transformation'!E2630&lt;$R$10,E2630,$R$10)),IF(C2630=FALSE,FALSE,IF(C2630&lt;$R$10,C2630,$R$10)))</f>
        <v>1.00854976</v>
      </c>
      <c r="H2630">
        <f>IF('Input and Summary Results'!$J$4="yes",'Data Transformation'!F2630,'Data Transformation'!D2630)</f>
        <v>4.5536380000000001E-2</v>
      </c>
      <c r="I2630">
        <f t="shared" si="154"/>
        <v>148</v>
      </c>
    </row>
    <row r="2631" spans="2:9" x14ac:dyDescent="0.25">
      <c r="B2631">
        <f>IF('Input and Summary Results'!D2213=0,FALSE,'Input and Summary Results'!$B2213)</f>
        <v>149</v>
      </c>
      <c r="C2631">
        <f>IF(OR(B2631=0,'Input and Summary Results'!D2213=0,'Input and Summary Results'!D2213=""),FALSE,'Input and Summary Results'!$D2213)</f>
        <v>6.4299339999999996E-2</v>
      </c>
      <c r="D2631">
        <f>IF(OR(B2631=0,'Input and Summary Results'!E2213=0),FALSE,'Input and Summary Results'!$E2213)</f>
        <v>6.252924E-2</v>
      </c>
      <c r="E2631">
        <f t="shared" si="152"/>
        <v>-1.1917934848647225</v>
      </c>
      <c r="F2631">
        <f t="shared" si="153"/>
        <v>0.42205239058441346</v>
      </c>
      <c r="G2631">
        <f>IF('Input and Summary Results'!$J$4="yes",IF(C2631=FALSE,FALSE,IF('Data Transformation'!E2631&lt;$R$10,E2631,$R$10)),IF(C2631=FALSE,FALSE,IF(C2631&lt;$R$10,C2631,$R$10)))</f>
        <v>6.4299339999999996E-2</v>
      </c>
      <c r="H2631">
        <f>IF('Input and Summary Results'!$J$4="yes",'Data Transformation'!F2631,'Data Transformation'!D2631)</f>
        <v>6.252924E-2</v>
      </c>
      <c r="I2631">
        <f t="shared" si="154"/>
        <v>149</v>
      </c>
    </row>
    <row r="2632" spans="2:9" x14ac:dyDescent="0.25">
      <c r="B2632">
        <f>IF('Input and Summary Results'!D2214=0,FALSE,'Input and Summary Results'!$B2214)</f>
        <v>149</v>
      </c>
      <c r="C2632">
        <f>IF(OR(B2632=0,'Input and Summary Results'!D2214=0,'Input and Summary Results'!D2214=""),FALSE,'Input and Summary Results'!$D2214)</f>
        <v>7.7985180000000001E-2</v>
      </c>
      <c r="D2632">
        <f>IF(OR(B2632=0,'Input and Summary Results'!E2214=0),FALSE,'Input and Summary Results'!$E2214)</f>
        <v>5.0400790000000001E-2</v>
      </c>
      <c r="E2632">
        <f t="shared" si="152"/>
        <v>-1.1079879211010897</v>
      </c>
      <c r="F2632">
        <f t="shared" si="153"/>
        <v>0.2804884576787538</v>
      </c>
      <c r="G2632">
        <f>IF('Input and Summary Results'!$J$4="yes",IF(C2632=FALSE,FALSE,IF('Data Transformation'!E2632&lt;$R$10,E2632,$R$10)),IF(C2632=FALSE,FALSE,IF(C2632&lt;$R$10,C2632,$R$10)))</f>
        <v>7.7985180000000001E-2</v>
      </c>
      <c r="H2632">
        <f>IF('Input and Summary Results'!$J$4="yes",'Data Transformation'!F2632,'Data Transformation'!D2632)</f>
        <v>5.0400790000000001E-2</v>
      </c>
      <c r="I2632">
        <f t="shared" si="154"/>
        <v>149</v>
      </c>
    </row>
    <row r="2633" spans="2:9" x14ac:dyDescent="0.25">
      <c r="B2633">
        <f>IF('Input and Summary Results'!D2215=0,FALSE,'Input and Summary Results'!$B2215)</f>
        <v>149</v>
      </c>
      <c r="C2633">
        <f>IF(OR(B2633=0,'Input and Summary Results'!D2215=0,'Input and Summary Results'!D2215=""),FALSE,'Input and Summary Results'!$D2215)</f>
        <v>7.9284590000000002E-2</v>
      </c>
      <c r="D2633">
        <f>IF(OR(B2633=0,'Input and Summary Results'!E2215=0),FALSE,'Input and Summary Results'!$E2215)</f>
        <v>4.550535E-2</v>
      </c>
      <c r="E2633">
        <f t="shared" si="152"/>
        <v>-1.1008112153092491</v>
      </c>
      <c r="F2633">
        <f t="shared" si="153"/>
        <v>0.24909407868540404</v>
      </c>
      <c r="G2633">
        <f>IF('Input and Summary Results'!$J$4="yes",IF(C2633=FALSE,FALSE,IF('Data Transformation'!E2633&lt;$R$10,E2633,$R$10)),IF(C2633=FALSE,FALSE,IF(C2633&lt;$R$10,C2633,$R$10)))</f>
        <v>7.9284590000000002E-2</v>
      </c>
      <c r="H2633">
        <f>IF('Input and Summary Results'!$J$4="yes",'Data Transformation'!F2633,'Data Transformation'!D2633)</f>
        <v>4.550535E-2</v>
      </c>
      <c r="I2633">
        <f t="shared" si="154"/>
        <v>149</v>
      </c>
    </row>
    <row r="2634" spans="2:9" x14ac:dyDescent="0.25">
      <c r="B2634">
        <f>IF('Input and Summary Results'!D2216=0,FALSE,'Input and Summary Results'!$B2216)</f>
        <v>149</v>
      </c>
      <c r="C2634">
        <f>IF(OR(B2634=0,'Input and Summary Results'!D2216=0,'Input and Summary Results'!D2216=""),FALSE,'Input and Summary Results'!$D2216)</f>
        <v>0.10433481</v>
      </c>
      <c r="D2634">
        <f>IF(OR(B2634=0,'Input and Summary Results'!E2216=0),FALSE,'Input and Summary Results'!$E2216)</f>
        <v>3.736859E-2</v>
      </c>
      <c r="E2634">
        <f t="shared" si="152"/>
        <v>-0.98157077049289454</v>
      </c>
      <c r="F2634">
        <f t="shared" si="153"/>
        <v>0.15544158330283059</v>
      </c>
      <c r="G2634">
        <f>IF('Input and Summary Results'!$J$4="yes",IF(C2634=FALSE,FALSE,IF('Data Transformation'!E2634&lt;$R$10,E2634,$R$10)),IF(C2634=FALSE,FALSE,IF(C2634&lt;$R$10,C2634,$R$10)))</f>
        <v>0.10433481</v>
      </c>
      <c r="H2634">
        <f>IF('Input and Summary Results'!$J$4="yes",'Data Transformation'!F2634,'Data Transformation'!D2634)</f>
        <v>3.736859E-2</v>
      </c>
      <c r="I2634">
        <f t="shared" si="154"/>
        <v>149</v>
      </c>
    </row>
    <row r="2635" spans="2:9" x14ac:dyDescent="0.25">
      <c r="B2635">
        <f>IF('Input and Summary Results'!D2217=0,FALSE,'Input and Summary Results'!$B2217)</f>
        <v>149</v>
      </c>
      <c r="C2635">
        <f>IF(OR(B2635=0,'Input and Summary Results'!D2217=0,'Input and Summary Results'!D2217=""),FALSE,'Input and Summary Results'!$D2217)</f>
        <v>0.10884383</v>
      </c>
      <c r="D2635">
        <f>IF(OR(B2635=0,'Input and Summary Results'!E2217=0),FALSE,'Input and Summary Results'!$E2217)</f>
        <v>4.2113089999999999E-2</v>
      </c>
      <c r="E2635">
        <f t="shared" si="152"/>
        <v>-0.96319618465596624</v>
      </c>
      <c r="F2635">
        <f t="shared" si="153"/>
        <v>0.16792023084817945</v>
      </c>
      <c r="G2635">
        <f>IF('Input and Summary Results'!$J$4="yes",IF(C2635=FALSE,FALSE,IF('Data Transformation'!E2635&lt;$R$10,E2635,$R$10)),IF(C2635=FALSE,FALSE,IF(C2635&lt;$R$10,C2635,$R$10)))</f>
        <v>0.10884383</v>
      </c>
      <c r="H2635">
        <f>IF('Input and Summary Results'!$J$4="yes",'Data Transformation'!F2635,'Data Transformation'!D2635)</f>
        <v>4.2113089999999999E-2</v>
      </c>
      <c r="I2635">
        <f t="shared" si="154"/>
        <v>149</v>
      </c>
    </row>
    <row r="2636" spans="2:9" x14ac:dyDescent="0.25">
      <c r="B2636">
        <f>IF('Input and Summary Results'!D2218=0,FALSE,'Input and Summary Results'!$B2218)</f>
        <v>149</v>
      </c>
      <c r="C2636">
        <f>IF(OR(B2636=0,'Input and Summary Results'!D2218=0,'Input and Summary Results'!D2218=""),FALSE,'Input and Summary Results'!$D2218)</f>
        <v>0.1128685</v>
      </c>
      <c r="D2636">
        <f>IF(OR(B2636=0,'Input and Summary Results'!E2218=0),FALSE,'Input and Summary Results'!$E2218)</f>
        <v>4.5811770000000002E-2</v>
      </c>
      <c r="E2636">
        <f t="shared" si="152"/>
        <v>-0.94742724660459865</v>
      </c>
      <c r="F2636">
        <f t="shared" si="153"/>
        <v>0.17615462400935603</v>
      </c>
      <c r="G2636">
        <f>IF('Input and Summary Results'!$J$4="yes",IF(C2636=FALSE,FALSE,IF('Data Transformation'!E2636&lt;$R$10,E2636,$R$10)),IF(C2636=FALSE,FALSE,IF(C2636&lt;$R$10,C2636,$R$10)))</f>
        <v>0.1128685</v>
      </c>
      <c r="H2636">
        <f>IF('Input and Summary Results'!$J$4="yes",'Data Transformation'!F2636,'Data Transformation'!D2636)</f>
        <v>4.5811770000000002E-2</v>
      </c>
      <c r="I2636">
        <f t="shared" si="154"/>
        <v>149</v>
      </c>
    </row>
    <row r="2637" spans="2:9" x14ac:dyDescent="0.25">
      <c r="B2637">
        <f>IF('Input and Summary Results'!D2219=0,FALSE,'Input and Summary Results'!$B2219)</f>
        <v>149</v>
      </c>
      <c r="C2637">
        <f>IF(OR(B2637=0,'Input and Summary Results'!D2219=0,'Input and Summary Results'!D2219=""),FALSE,'Input and Summary Results'!$D2219)</f>
        <v>0.11733888000000001</v>
      </c>
      <c r="D2637">
        <f>IF(OR(B2637=0,'Input and Summary Results'!E2219=0),FALSE,'Input and Summary Results'!$E2219)</f>
        <v>5.7263719999999997E-2</v>
      </c>
      <c r="E2637">
        <f t="shared" si="152"/>
        <v>-0.93055806144217834</v>
      </c>
      <c r="F2637">
        <f t="shared" si="153"/>
        <v>0.21180067919516529</v>
      </c>
      <c r="G2637">
        <f>IF('Input and Summary Results'!$J$4="yes",IF(C2637=FALSE,FALSE,IF('Data Transformation'!E2637&lt;$R$10,E2637,$R$10)),IF(C2637=FALSE,FALSE,IF(C2637&lt;$R$10,C2637,$R$10)))</f>
        <v>0.11733888000000001</v>
      </c>
      <c r="H2637">
        <f>IF('Input and Summary Results'!$J$4="yes",'Data Transformation'!F2637,'Data Transformation'!D2637)</f>
        <v>5.7263719999999997E-2</v>
      </c>
      <c r="I2637">
        <f t="shared" si="154"/>
        <v>149</v>
      </c>
    </row>
    <row r="2638" spans="2:9" x14ac:dyDescent="0.25">
      <c r="B2638">
        <f>IF('Input and Summary Results'!D2220=0,FALSE,'Input and Summary Results'!$B2220)</f>
        <v>149</v>
      </c>
      <c r="C2638">
        <f>IF(OR(B2638=0,'Input and Summary Results'!D2220=0,'Input and Summary Results'!D2220=""),FALSE,'Input and Summary Results'!$D2220)</f>
        <v>0.12385475999999999</v>
      </c>
      <c r="D2638">
        <f>IF(OR(B2638=0,'Input and Summary Results'!E2220=0),FALSE,'Input and Summary Results'!$E2220)</f>
        <v>5.2460100000000003E-2</v>
      </c>
      <c r="E2638">
        <f t="shared" si="152"/>
        <v>-0.90708729790326237</v>
      </c>
      <c r="F2638">
        <f t="shared" si="153"/>
        <v>0.18382566322037203</v>
      </c>
      <c r="G2638">
        <f>IF('Input and Summary Results'!$J$4="yes",IF(C2638=FALSE,FALSE,IF('Data Transformation'!E2638&lt;$R$10,E2638,$R$10)),IF(C2638=FALSE,FALSE,IF(C2638&lt;$R$10,C2638,$R$10)))</f>
        <v>0.12385475999999999</v>
      </c>
      <c r="H2638">
        <f>IF('Input and Summary Results'!$J$4="yes",'Data Transformation'!F2638,'Data Transformation'!D2638)</f>
        <v>5.2460100000000003E-2</v>
      </c>
      <c r="I2638">
        <f t="shared" si="154"/>
        <v>149</v>
      </c>
    </row>
    <row r="2639" spans="2:9" x14ac:dyDescent="0.25">
      <c r="B2639">
        <f>IF('Input and Summary Results'!D2221=0,FALSE,'Input and Summary Results'!$B2221)</f>
        <v>149</v>
      </c>
      <c r="C2639">
        <f>IF(OR(B2639=0,'Input and Summary Results'!D2221=0,'Input and Summary Results'!D2221=""),FALSE,'Input and Summary Results'!$D2221)</f>
        <v>0.18150400999999999</v>
      </c>
      <c r="D2639">
        <f>IF(OR(B2639=0,'Input and Summary Results'!E2221=0),FALSE,'Input and Summary Results'!$E2221)</f>
        <v>4.1595220000000002E-2</v>
      </c>
      <c r="E2639">
        <f t="shared" si="152"/>
        <v>-0.74111377557754132</v>
      </c>
      <c r="F2639">
        <f t="shared" si="153"/>
        <v>9.9459650946554845E-2</v>
      </c>
      <c r="G2639">
        <f>IF('Input and Summary Results'!$J$4="yes",IF(C2639=FALSE,FALSE,IF('Data Transformation'!E2639&lt;$R$10,E2639,$R$10)),IF(C2639=FALSE,FALSE,IF(C2639&lt;$R$10,C2639,$R$10)))</f>
        <v>0.18150400999999999</v>
      </c>
      <c r="H2639">
        <f>IF('Input and Summary Results'!$J$4="yes",'Data Transformation'!F2639,'Data Transformation'!D2639)</f>
        <v>4.1595220000000002E-2</v>
      </c>
      <c r="I2639">
        <f t="shared" si="154"/>
        <v>149</v>
      </c>
    </row>
    <row r="2640" spans="2:9" x14ac:dyDescent="0.25">
      <c r="B2640">
        <f>IF('Input and Summary Results'!D2222=0,FALSE,'Input and Summary Results'!$B2222)</f>
        <v>149</v>
      </c>
      <c r="C2640">
        <f>IF(OR(B2640=0,'Input and Summary Results'!D2222=0,'Input and Summary Results'!D2222=""),FALSE,'Input and Summary Results'!$D2222)</f>
        <v>0.18577479999999999</v>
      </c>
      <c r="D2640">
        <f>IF(OR(B2640=0,'Input and Summary Results'!E2222=0),FALSE,'Input and Summary Results'!$E2222)</f>
        <v>3.3351329999999998E-2</v>
      </c>
      <c r="E2640">
        <f t="shared" si="152"/>
        <v>-0.73101319757161187</v>
      </c>
      <c r="F2640">
        <f t="shared" si="153"/>
        <v>7.7914104711726231E-2</v>
      </c>
      <c r="G2640">
        <f>IF('Input and Summary Results'!$J$4="yes",IF(C2640=FALSE,FALSE,IF('Data Transformation'!E2640&lt;$R$10,E2640,$R$10)),IF(C2640=FALSE,FALSE,IF(C2640&lt;$R$10,C2640,$R$10)))</f>
        <v>0.18577479999999999</v>
      </c>
      <c r="H2640">
        <f>IF('Input and Summary Results'!$J$4="yes",'Data Transformation'!F2640,'Data Transformation'!D2640)</f>
        <v>3.3351329999999998E-2</v>
      </c>
      <c r="I2640">
        <f t="shared" si="154"/>
        <v>149</v>
      </c>
    </row>
    <row r="2641" spans="2:9" x14ac:dyDescent="0.25">
      <c r="B2641">
        <f>IF('Input and Summary Results'!D2223=0,FALSE,'Input and Summary Results'!$B2223)</f>
        <v>150</v>
      </c>
      <c r="C2641">
        <f>IF(OR(B2641=0,'Input and Summary Results'!D2223=0,'Input and Summary Results'!D2223=""),FALSE,'Input and Summary Results'!$D2223)</f>
        <v>2.8541500000000001E-2</v>
      </c>
      <c r="D2641">
        <f>IF(OR(B2641=0,'Input and Summary Results'!E2223=0),FALSE,'Input and Summary Results'!$E2223)</f>
        <v>5.713174E-2</v>
      </c>
      <c r="E2641">
        <f t="shared" si="152"/>
        <v>-1.5445232062527565</v>
      </c>
      <c r="F2641">
        <f t="shared" si="153"/>
        <v>0.86874113694094557</v>
      </c>
      <c r="G2641">
        <f>IF('Input and Summary Results'!$J$4="yes",IF(C2641=FALSE,FALSE,IF('Data Transformation'!E2641&lt;$R$10,E2641,$R$10)),IF(C2641=FALSE,FALSE,IF(C2641&lt;$R$10,C2641,$R$10)))</f>
        <v>2.8541500000000001E-2</v>
      </c>
      <c r="H2641">
        <f>IF('Input and Summary Results'!$J$4="yes",'Data Transformation'!F2641,'Data Transformation'!D2641)</f>
        <v>5.713174E-2</v>
      </c>
      <c r="I2641">
        <f t="shared" si="154"/>
        <v>150</v>
      </c>
    </row>
    <row r="2642" spans="2:9" x14ac:dyDescent="0.25">
      <c r="B2642">
        <f>IF('Input and Summary Results'!D2224=0,FALSE,'Input and Summary Results'!$B2224)</f>
        <v>150</v>
      </c>
      <c r="C2642">
        <f>IF(OR(B2642=0,'Input and Summary Results'!D2224=0,'Input and Summary Results'!D2224=""),FALSE,'Input and Summary Results'!$D2224)</f>
        <v>7.2396470000000004E-2</v>
      </c>
      <c r="D2642">
        <f>IF(OR(B2642=0,'Input and Summary Results'!E2224=0),FALSE,'Input and Summary Results'!$E2224)</f>
        <v>5.2745529999999999E-2</v>
      </c>
      <c r="E2642">
        <f t="shared" si="152"/>
        <v>-1.1402826091743441</v>
      </c>
      <c r="F2642">
        <f t="shared" si="153"/>
        <v>0.31619718502849653</v>
      </c>
      <c r="G2642">
        <f>IF('Input and Summary Results'!$J$4="yes",IF(C2642=FALSE,FALSE,IF('Data Transformation'!E2642&lt;$R$10,E2642,$R$10)),IF(C2642=FALSE,FALSE,IF(C2642&lt;$R$10,C2642,$R$10)))</f>
        <v>7.2396470000000004E-2</v>
      </c>
      <c r="H2642">
        <f>IF('Input and Summary Results'!$J$4="yes",'Data Transformation'!F2642,'Data Transformation'!D2642)</f>
        <v>5.2745529999999999E-2</v>
      </c>
      <c r="I2642">
        <f t="shared" si="154"/>
        <v>150</v>
      </c>
    </row>
    <row r="2643" spans="2:9" x14ac:dyDescent="0.25">
      <c r="B2643">
        <f>IF('Input and Summary Results'!D2225=0,FALSE,'Input and Summary Results'!$B2225)</f>
        <v>150</v>
      </c>
      <c r="C2643">
        <f>IF(OR(B2643=0,'Input and Summary Results'!D2225=0,'Input and Summary Results'!D2225=""),FALSE,'Input and Summary Results'!$D2225)</f>
        <v>8.0106540000000004E-2</v>
      </c>
      <c r="D2643">
        <f>IF(OR(B2643=0,'Input and Summary Results'!E2225=0),FALSE,'Input and Summary Results'!$E2225)</f>
        <v>4.4413559999999998E-2</v>
      </c>
      <c r="E2643">
        <f t="shared" si="152"/>
        <v>-1.0963320261134375</v>
      </c>
      <c r="F2643">
        <f t="shared" si="153"/>
        <v>0.24062311316903709</v>
      </c>
      <c r="G2643">
        <f>IF('Input and Summary Results'!$J$4="yes",IF(C2643=FALSE,FALSE,IF('Data Transformation'!E2643&lt;$R$10,E2643,$R$10)),IF(C2643=FALSE,FALSE,IF(C2643&lt;$R$10,C2643,$R$10)))</f>
        <v>8.0106540000000004E-2</v>
      </c>
      <c r="H2643">
        <f>IF('Input and Summary Results'!$J$4="yes",'Data Transformation'!F2643,'Data Transformation'!D2643)</f>
        <v>4.4413559999999998E-2</v>
      </c>
      <c r="I2643">
        <f t="shared" si="154"/>
        <v>150</v>
      </c>
    </row>
    <row r="2644" spans="2:9" x14ac:dyDescent="0.25">
      <c r="B2644">
        <f>IF('Input and Summary Results'!D2226=0,FALSE,'Input and Summary Results'!$B2226)</f>
        <v>150</v>
      </c>
      <c r="C2644">
        <f>IF(OR(B2644=0,'Input and Summary Results'!D2226=0,'Input and Summary Results'!D2226=""),FALSE,'Input and Summary Results'!$D2226)</f>
        <v>9.4915390000000002E-2</v>
      </c>
      <c r="D2644">
        <f>IF(OR(B2644=0,'Input and Summary Results'!E2226=0),FALSE,'Input and Summary Results'!$E2226)</f>
        <v>4.071222E-2</v>
      </c>
      <c r="E2644">
        <f t="shared" si="152"/>
        <v>-1.0226633634401738</v>
      </c>
      <c r="F2644">
        <f t="shared" si="153"/>
        <v>0.18615635967992125</v>
      </c>
      <c r="G2644">
        <f>IF('Input and Summary Results'!$J$4="yes",IF(C2644=FALSE,FALSE,IF('Data Transformation'!E2644&lt;$R$10,E2644,$R$10)),IF(C2644=FALSE,FALSE,IF(C2644&lt;$R$10,C2644,$R$10)))</f>
        <v>9.4915390000000002E-2</v>
      </c>
      <c r="H2644">
        <f>IF('Input and Summary Results'!$J$4="yes",'Data Transformation'!F2644,'Data Transformation'!D2644)</f>
        <v>4.071222E-2</v>
      </c>
      <c r="I2644">
        <f t="shared" si="154"/>
        <v>150</v>
      </c>
    </row>
    <row r="2645" spans="2:9" x14ac:dyDescent="0.25">
      <c r="B2645">
        <f>IF('Input and Summary Results'!D2227=0,FALSE,'Input and Summary Results'!$B2227)</f>
        <v>150</v>
      </c>
      <c r="C2645">
        <f>IF(OR(B2645=0,'Input and Summary Results'!D2227=0,'Input and Summary Results'!D2227=""),FALSE,'Input and Summary Results'!$D2227)</f>
        <v>9.6649520000000003E-2</v>
      </c>
      <c r="D2645">
        <f>IF(OR(B2645=0,'Input and Summary Results'!E2227=0),FALSE,'Input and Summary Results'!$E2227)</f>
        <v>3.3239560000000001E-2</v>
      </c>
      <c r="E2645">
        <f t="shared" si="152"/>
        <v>-1.0148002985093958</v>
      </c>
      <c r="F2645">
        <f t="shared" si="153"/>
        <v>0.14926063823182981</v>
      </c>
      <c r="G2645">
        <f>IF('Input and Summary Results'!$J$4="yes",IF(C2645=FALSE,FALSE,IF('Data Transformation'!E2645&lt;$R$10,E2645,$R$10)),IF(C2645=FALSE,FALSE,IF(C2645&lt;$R$10,C2645,$R$10)))</f>
        <v>9.6649520000000003E-2</v>
      </c>
      <c r="H2645">
        <f>IF('Input and Summary Results'!$J$4="yes",'Data Transformation'!F2645,'Data Transformation'!D2645)</f>
        <v>3.3239560000000001E-2</v>
      </c>
      <c r="I2645">
        <f t="shared" si="154"/>
        <v>150</v>
      </c>
    </row>
    <row r="2646" spans="2:9" x14ac:dyDescent="0.25">
      <c r="B2646">
        <f>IF('Input and Summary Results'!D2228=0,FALSE,'Input and Summary Results'!$B2228)</f>
        <v>150</v>
      </c>
      <c r="C2646">
        <f>IF(OR(B2646=0,'Input and Summary Results'!D2228=0,'Input and Summary Results'!D2228=""),FALSE,'Input and Summary Results'!$D2228)</f>
        <v>9.9116940000000001E-2</v>
      </c>
      <c r="D2646">
        <f>IF(OR(B2646=0,'Input and Summary Results'!E2228=0),FALSE,'Input and Summary Results'!$E2228)</f>
        <v>5.2328979999999997E-2</v>
      </c>
      <c r="E2646">
        <f t="shared" si="152"/>
        <v>-1.0038521142351846</v>
      </c>
      <c r="F2646">
        <f t="shared" si="153"/>
        <v>0.2291311386328109</v>
      </c>
      <c r="G2646">
        <f>IF('Input and Summary Results'!$J$4="yes",IF(C2646=FALSE,FALSE,IF('Data Transformation'!E2646&lt;$R$10,E2646,$R$10)),IF(C2646=FALSE,FALSE,IF(C2646&lt;$R$10,C2646,$R$10)))</f>
        <v>9.9116940000000001E-2</v>
      </c>
      <c r="H2646">
        <f>IF('Input and Summary Results'!$J$4="yes",'Data Transformation'!F2646,'Data Transformation'!D2646)</f>
        <v>5.2328979999999997E-2</v>
      </c>
      <c r="I2646">
        <f t="shared" si="154"/>
        <v>150</v>
      </c>
    </row>
    <row r="2647" spans="2:9" x14ac:dyDescent="0.25">
      <c r="B2647">
        <f>IF('Input and Summary Results'!D2229=0,FALSE,'Input and Summary Results'!$B2229)</f>
        <v>150</v>
      </c>
      <c r="C2647">
        <f>IF(OR(B2647=0,'Input and Summary Results'!D2229=0,'Input and Summary Results'!D2229=""),FALSE,'Input and Summary Results'!$D2229)</f>
        <v>0.1124588</v>
      </c>
      <c r="D2647">
        <f>IF(OR(B2647=0,'Input and Summary Results'!E2229=0),FALSE,'Input and Summary Results'!$E2229)</f>
        <v>5.5357160000000002E-2</v>
      </c>
      <c r="E2647">
        <f t="shared" si="152"/>
        <v>-0.94900655497350173</v>
      </c>
      <c r="F2647">
        <f t="shared" si="153"/>
        <v>0.21363385915553074</v>
      </c>
      <c r="G2647">
        <f>IF('Input and Summary Results'!$J$4="yes",IF(C2647=FALSE,FALSE,IF('Data Transformation'!E2647&lt;$R$10,E2647,$R$10)),IF(C2647=FALSE,FALSE,IF(C2647&lt;$R$10,C2647,$R$10)))</f>
        <v>0.1124588</v>
      </c>
      <c r="H2647">
        <f>IF('Input and Summary Results'!$J$4="yes",'Data Transformation'!F2647,'Data Transformation'!D2647)</f>
        <v>5.5357160000000002E-2</v>
      </c>
      <c r="I2647">
        <f t="shared" si="154"/>
        <v>150</v>
      </c>
    </row>
    <row r="2648" spans="2:9" x14ac:dyDescent="0.25">
      <c r="B2648">
        <f>IF('Input and Summary Results'!D2230=0,FALSE,'Input and Summary Results'!$B2230)</f>
        <v>150</v>
      </c>
      <c r="C2648">
        <f>IF(OR(B2648=0,'Input and Summary Results'!D2230=0,'Input and Summary Results'!D2230=""),FALSE,'Input and Summary Results'!$D2230)</f>
        <v>0.11370311</v>
      </c>
      <c r="D2648">
        <f>IF(OR(B2648=0,'Input and Summary Results'!E2230=0),FALSE,'Input and Summary Results'!$E2230)</f>
        <v>4.2967520000000002E-2</v>
      </c>
      <c r="E2648">
        <f t="shared" si="152"/>
        <v>-0.94422765635565109</v>
      </c>
      <c r="F2648">
        <f t="shared" si="153"/>
        <v>0.16400522096537204</v>
      </c>
      <c r="G2648">
        <f>IF('Input and Summary Results'!$J$4="yes",IF(C2648=FALSE,FALSE,IF('Data Transformation'!E2648&lt;$R$10,E2648,$R$10)),IF(C2648=FALSE,FALSE,IF(C2648&lt;$R$10,C2648,$R$10)))</f>
        <v>0.11370311</v>
      </c>
      <c r="H2648">
        <f>IF('Input and Summary Results'!$J$4="yes",'Data Transformation'!F2648,'Data Transformation'!D2648)</f>
        <v>4.2967520000000002E-2</v>
      </c>
      <c r="I2648">
        <f t="shared" si="154"/>
        <v>150</v>
      </c>
    </row>
    <row r="2649" spans="2:9" x14ac:dyDescent="0.25">
      <c r="B2649">
        <f>IF('Input and Summary Results'!D2231=0,FALSE,'Input and Summary Results'!$B2231)</f>
        <v>150</v>
      </c>
      <c r="C2649">
        <f>IF(OR(B2649=0,'Input and Summary Results'!D2231=0,'Input and Summary Results'!D2231=""),FALSE,'Input and Summary Results'!$D2231)</f>
        <v>0.12145996000000001</v>
      </c>
      <c r="D2649">
        <f>IF(OR(B2649=0,'Input and Summary Results'!E2231=0),FALSE,'Input and Summary Results'!$E2231)</f>
        <v>5.7886050000000001E-2</v>
      </c>
      <c r="E2649">
        <f t="shared" si="152"/>
        <v>-0.91556686623817241</v>
      </c>
      <c r="F2649">
        <f t="shared" si="153"/>
        <v>0.20683808639489096</v>
      </c>
      <c r="G2649">
        <f>IF('Input and Summary Results'!$J$4="yes",IF(C2649=FALSE,FALSE,IF('Data Transformation'!E2649&lt;$R$10,E2649,$R$10)),IF(C2649=FALSE,FALSE,IF(C2649&lt;$R$10,C2649,$R$10)))</f>
        <v>0.12145996000000001</v>
      </c>
      <c r="H2649">
        <f>IF('Input and Summary Results'!$J$4="yes",'Data Transformation'!F2649,'Data Transformation'!D2649)</f>
        <v>5.7886050000000001E-2</v>
      </c>
      <c r="I2649">
        <f t="shared" si="154"/>
        <v>150</v>
      </c>
    </row>
    <row r="2650" spans="2:9" x14ac:dyDescent="0.25">
      <c r="B2650">
        <f>IF('Input and Summary Results'!D2232=0,FALSE,'Input and Summary Results'!$B2232)</f>
        <v>150</v>
      </c>
      <c r="C2650">
        <f>IF(OR(B2650=0,'Input and Summary Results'!D2232=0,'Input and Summary Results'!D2232=""),FALSE,'Input and Summary Results'!$D2232)</f>
        <v>0.15803175</v>
      </c>
      <c r="D2650">
        <f>IF(OR(B2650=0,'Input and Summary Results'!E2232=0),FALSE,'Input and Summary Results'!$E2232)</f>
        <v>4.9227519999999997E-2</v>
      </c>
      <c r="E2650">
        <f t="shared" si="152"/>
        <v>-0.80125565061168069</v>
      </c>
      <c r="F2650">
        <f t="shared" si="153"/>
        <v>0.13519272981536937</v>
      </c>
      <c r="G2650">
        <f>IF('Input and Summary Results'!$J$4="yes",IF(C2650=FALSE,FALSE,IF('Data Transformation'!E2650&lt;$R$10,E2650,$R$10)),IF(C2650=FALSE,FALSE,IF(C2650&lt;$R$10,C2650,$R$10)))</f>
        <v>0.15803175</v>
      </c>
      <c r="H2650">
        <f>IF('Input and Summary Results'!$J$4="yes",'Data Transformation'!F2650,'Data Transformation'!D2650)</f>
        <v>4.9227519999999997E-2</v>
      </c>
      <c r="I2650">
        <f t="shared" si="154"/>
        <v>150</v>
      </c>
    </row>
    <row r="2651" spans="2:9" x14ac:dyDescent="0.25">
      <c r="B2651">
        <f>IF('Input and Summary Results'!D2233=0,FALSE,'Input and Summary Results'!$B2233)</f>
        <v>150</v>
      </c>
      <c r="C2651">
        <f>IF(OR(B2651=0,'Input and Summary Results'!D2233=0,'Input and Summary Results'!D2233=""),FALSE,'Input and Summary Results'!$D2233)</f>
        <v>0.1716723</v>
      </c>
      <c r="D2651">
        <f>IF(OR(B2651=0,'Input and Summary Results'!E2233=0),FALSE,'Input and Summary Results'!$E2233)</f>
        <v>4.1775529999999998E-2</v>
      </c>
      <c r="E2651">
        <f t="shared" si="152"/>
        <v>-0.76529977430697482</v>
      </c>
      <c r="F2651">
        <f t="shared" si="153"/>
        <v>0.10561156354286626</v>
      </c>
      <c r="G2651">
        <f>IF('Input and Summary Results'!$J$4="yes",IF(C2651=FALSE,FALSE,IF('Data Transformation'!E2651&lt;$R$10,E2651,$R$10)),IF(C2651=FALSE,FALSE,IF(C2651&lt;$R$10,C2651,$R$10)))</f>
        <v>0.1716723</v>
      </c>
      <c r="H2651">
        <f>IF('Input and Summary Results'!$J$4="yes",'Data Transformation'!F2651,'Data Transformation'!D2651)</f>
        <v>4.1775529999999998E-2</v>
      </c>
      <c r="I2651">
        <f t="shared" si="154"/>
        <v>150</v>
      </c>
    </row>
    <row r="2652" spans="2:9" x14ac:dyDescent="0.25">
      <c r="B2652">
        <f>IF('Input and Summary Results'!D2234=0,FALSE,'Input and Summary Results'!$B2234)</f>
        <v>150</v>
      </c>
      <c r="C2652">
        <f>IF(OR(B2652=0,'Input and Summary Results'!D2234=0,'Input and Summary Results'!D2234=""),FALSE,'Input and Summary Results'!$D2234)</f>
        <v>0.22404293</v>
      </c>
      <c r="D2652">
        <f>IF(OR(B2652=0,'Input and Summary Results'!E2234=0),FALSE,'Input and Summary Results'!$E2234)</f>
        <v>5.2866700000000003E-2</v>
      </c>
      <c r="E2652">
        <f t="shared" si="152"/>
        <v>-0.64966875632774224</v>
      </c>
      <c r="F2652">
        <f t="shared" si="153"/>
        <v>0.10240960426646804</v>
      </c>
      <c r="G2652">
        <f>IF('Input and Summary Results'!$J$4="yes",IF(C2652=FALSE,FALSE,IF('Data Transformation'!E2652&lt;$R$10,E2652,$R$10)),IF(C2652=FALSE,FALSE,IF(C2652&lt;$R$10,C2652,$R$10)))</f>
        <v>0.22404293</v>
      </c>
      <c r="H2652">
        <f>IF('Input and Summary Results'!$J$4="yes",'Data Transformation'!F2652,'Data Transformation'!D2652)</f>
        <v>5.2866700000000003E-2</v>
      </c>
      <c r="I2652">
        <f t="shared" si="154"/>
        <v>150</v>
      </c>
    </row>
    <row r="2653" spans="2:9" x14ac:dyDescent="0.25">
      <c r="B2653">
        <f>IF('Input and Summary Results'!D2235=0,FALSE,'Input and Summary Results'!$B2235)</f>
        <v>150</v>
      </c>
      <c r="C2653">
        <f>IF(OR(B2653=0,'Input and Summary Results'!D2235=0,'Input and Summary Results'!D2235=""),FALSE,'Input and Summary Results'!$D2235)</f>
        <v>0.30339126</v>
      </c>
      <c r="D2653">
        <f>IF(OR(B2653=0,'Input and Summary Results'!E2235=0),FALSE,'Input and Summary Results'!$E2235)</f>
        <v>7.2477349999999996E-2</v>
      </c>
      <c r="E2653">
        <f t="shared" si="152"/>
        <v>-0.51799693438793193</v>
      </c>
      <c r="F2653">
        <f t="shared" si="153"/>
        <v>0.10367856312011096</v>
      </c>
      <c r="G2653">
        <f>IF('Input and Summary Results'!$J$4="yes",IF(C2653=FALSE,FALSE,IF('Data Transformation'!E2653&lt;$R$10,E2653,$R$10)),IF(C2653=FALSE,FALSE,IF(C2653&lt;$R$10,C2653,$R$10)))</f>
        <v>0.30339126</v>
      </c>
      <c r="H2653">
        <f>IF('Input and Summary Results'!$J$4="yes",'Data Transformation'!F2653,'Data Transformation'!D2653)</f>
        <v>7.2477349999999996E-2</v>
      </c>
      <c r="I2653">
        <f t="shared" si="154"/>
        <v>150</v>
      </c>
    </row>
    <row r="2654" spans="2:9" x14ac:dyDescent="0.25">
      <c r="B2654">
        <f>IF('Input and Summary Results'!D2236=0,FALSE,'Input and Summary Results'!$B2236)</f>
        <v>150</v>
      </c>
      <c r="C2654">
        <f>IF(OR(B2654=0,'Input and Summary Results'!D2236=0,'Input and Summary Results'!D2236=""),FALSE,'Input and Summary Results'!$D2236)</f>
        <v>0.51468919000000002</v>
      </c>
      <c r="D2654">
        <f>IF(OR(B2654=0,'Input and Summary Results'!E2236=0),FALSE,'Input and Summary Results'!$E2236)</f>
        <v>5.0578360000000003E-2</v>
      </c>
      <c r="E2654">
        <f t="shared" si="152"/>
        <v>-0.28845495312665304</v>
      </c>
      <c r="F2654">
        <f t="shared" si="153"/>
        <v>4.2649056297452061E-2</v>
      </c>
      <c r="G2654">
        <f>IF('Input and Summary Results'!$J$4="yes",IF(C2654=FALSE,FALSE,IF('Data Transformation'!E2654&lt;$R$10,E2654,$R$10)),IF(C2654=FALSE,FALSE,IF(C2654&lt;$R$10,C2654,$R$10)))</f>
        <v>0.51468919000000002</v>
      </c>
      <c r="H2654">
        <f>IF('Input and Summary Results'!$J$4="yes",'Data Transformation'!F2654,'Data Transformation'!D2654)</f>
        <v>5.0578360000000003E-2</v>
      </c>
      <c r="I2654">
        <f t="shared" si="154"/>
        <v>150</v>
      </c>
    </row>
    <row r="2655" spans="2:9" x14ac:dyDescent="0.25">
      <c r="B2655">
        <f>IF('Input and Summary Results'!D2237=0,FALSE,'Input and Summary Results'!$B2237)</f>
        <v>151</v>
      </c>
      <c r="C2655">
        <f>IF(OR(B2655=0,'Input and Summary Results'!D2237=0,'Input and Summary Results'!D2237=""),FALSE,'Input and Summary Results'!$D2237)</f>
        <v>-7.0993600000000004E-2</v>
      </c>
      <c r="D2655">
        <f>IF(OR(B2655=0,'Input and Summary Results'!E2237=0),FALSE,'Input and Summary Results'!$E2237)</f>
        <v>8.7488819999999995E-2</v>
      </c>
      <c r="E2655" t="e">
        <f t="shared" si="152"/>
        <v>#NUM!</v>
      </c>
      <c r="F2655">
        <f t="shared" si="153"/>
        <v>-0.53483902605305267</v>
      </c>
      <c r="G2655">
        <f>IF('Input and Summary Results'!$J$4="yes",IF(C2655=FALSE,FALSE,IF('Data Transformation'!E2655&lt;$R$10,E2655,$R$10)),IF(C2655=FALSE,FALSE,IF(C2655&lt;$R$10,C2655,$R$10)))</f>
        <v>-7.0993600000000004E-2</v>
      </c>
      <c r="H2655">
        <f>IF('Input and Summary Results'!$J$4="yes",'Data Transformation'!F2655,'Data Transformation'!D2655)</f>
        <v>8.7488819999999995E-2</v>
      </c>
      <c r="I2655">
        <f t="shared" si="154"/>
        <v>151</v>
      </c>
    </row>
    <row r="2656" spans="2:9" x14ac:dyDescent="0.25">
      <c r="B2656">
        <f>IF('Input and Summary Results'!D2238=0,FALSE,'Input and Summary Results'!$B2238)</f>
        <v>151</v>
      </c>
      <c r="C2656">
        <f>IF(OR(B2656=0,'Input and Summary Results'!D2238=0,'Input and Summary Results'!D2238=""),FALSE,'Input and Summary Results'!$D2238)</f>
        <v>-4.9577400000000001E-2</v>
      </c>
      <c r="D2656">
        <f>IF(OR(B2656=0,'Input and Summary Results'!E2238=0),FALSE,'Input and Summary Results'!$E2238)</f>
        <v>8.7465660000000001E-2</v>
      </c>
      <c r="E2656" t="e">
        <f t="shared" si="152"/>
        <v>#NUM!</v>
      </c>
      <c r="F2656">
        <f t="shared" si="153"/>
        <v>-0.76567340038001186</v>
      </c>
      <c r="G2656">
        <f>IF('Input and Summary Results'!$J$4="yes",IF(C2656=FALSE,FALSE,IF('Data Transformation'!E2656&lt;$R$10,E2656,$R$10)),IF(C2656=FALSE,FALSE,IF(C2656&lt;$R$10,C2656,$R$10)))</f>
        <v>-4.9577400000000001E-2</v>
      </c>
      <c r="H2656">
        <f>IF('Input and Summary Results'!$J$4="yes",'Data Transformation'!F2656,'Data Transformation'!D2656)</f>
        <v>8.7465660000000001E-2</v>
      </c>
      <c r="I2656">
        <f t="shared" si="154"/>
        <v>151</v>
      </c>
    </row>
    <row r="2657" spans="2:9" x14ac:dyDescent="0.25">
      <c r="B2657">
        <f>IF('Input and Summary Results'!D2239=0,FALSE,'Input and Summary Results'!$B2239)</f>
        <v>151</v>
      </c>
      <c r="C2657">
        <f>IF(OR(B2657=0,'Input and Summary Results'!D2239=0,'Input and Summary Results'!D2239=""),FALSE,'Input and Summary Results'!$D2239)</f>
        <v>-2.2171300000000001E-2</v>
      </c>
      <c r="D2657">
        <f>IF(OR(B2657=0,'Input and Summary Results'!E2239=0),FALSE,'Input and Summary Results'!$E2239)</f>
        <v>0.119724</v>
      </c>
      <c r="E2657" t="e">
        <f t="shared" si="152"/>
        <v>#NUM!</v>
      </c>
      <c r="F2657">
        <f t="shared" si="153"/>
        <v>-2.3435800336471022</v>
      </c>
      <c r="G2657">
        <f>IF('Input and Summary Results'!$J$4="yes",IF(C2657=FALSE,FALSE,IF('Data Transformation'!E2657&lt;$R$10,E2657,$R$10)),IF(C2657=FALSE,FALSE,IF(C2657&lt;$R$10,C2657,$R$10)))</f>
        <v>-2.2171300000000001E-2</v>
      </c>
      <c r="H2657">
        <f>IF('Input and Summary Results'!$J$4="yes",'Data Transformation'!F2657,'Data Transformation'!D2657)</f>
        <v>0.119724</v>
      </c>
      <c r="I2657">
        <f t="shared" si="154"/>
        <v>151</v>
      </c>
    </row>
    <row r="2658" spans="2:9" x14ac:dyDescent="0.25">
      <c r="B2658">
        <f>IF('Input and Summary Results'!D2240=0,FALSE,'Input and Summary Results'!$B2240)</f>
        <v>151</v>
      </c>
      <c r="C2658">
        <f>IF(OR(B2658=0,'Input and Summary Results'!D2240=0,'Input and Summary Results'!D2240=""),FALSE,'Input and Summary Results'!$D2240)</f>
        <v>7.2616159999999999E-2</v>
      </c>
      <c r="D2658">
        <f>IF(OR(B2658=0,'Input and Summary Results'!E2240=0),FALSE,'Input and Summary Results'!$E2240)</f>
        <v>7.4613280000000004E-2</v>
      </c>
      <c r="E2658">
        <f t="shared" si="152"/>
        <v>-1.1389667206517706</v>
      </c>
      <c r="F2658">
        <f t="shared" si="153"/>
        <v>0.44593604949642063</v>
      </c>
      <c r="G2658">
        <f>IF('Input and Summary Results'!$J$4="yes",IF(C2658=FALSE,FALSE,IF('Data Transformation'!E2658&lt;$R$10,E2658,$R$10)),IF(C2658=FALSE,FALSE,IF(C2658&lt;$R$10,C2658,$R$10)))</f>
        <v>7.2616159999999999E-2</v>
      </c>
      <c r="H2658">
        <f>IF('Input and Summary Results'!$J$4="yes",'Data Transformation'!F2658,'Data Transformation'!D2658)</f>
        <v>7.4613280000000004E-2</v>
      </c>
      <c r="I2658">
        <f t="shared" si="154"/>
        <v>151</v>
      </c>
    </row>
    <row r="2659" spans="2:9" x14ac:dyDescent="0.25">
      <c r="B2659">
        <f>IF('Input and Summary Results'!D2241=0,FALSE,'Input and Summary Results'!$B2241)</f>
        <v>151</v>
      </c>
      <c r="C2659">
        <f>IF(OR(B2659=0,'Input and Summary Results'!D2241=0,'Input and Summary Results'!D2241=""),FALSE,'Input and Summary Results'!$D2241)</f>
        <v>9.7521689999999994E-2</v>
      </c>
      <c r="D2659">
        <f>IF(OR(B2659=0,'Input and Summary Results'!E2241=0),FALSE,'Input and Summary Results'!$E2241)</f>
        <v>9.3434729999999994E-2</v>
      </c>
      <c r="E2659">
        <f t="shared" si="152"/>
        <v>-1.0108987812277095</v>
      </c>
      <c r="F2659">
        <f t="shared" si="153"/>
        <v>0.41581183447497677</v>
      </c>
      <c r="G2659">
        <f>IF('Input and Summary Results'!$J$4="yes",IF(C2659=FALSE,FALSE,IF('Data Transformation'!E2659&lt;$R$10,E2659,$R$10)),IF(C2659=FALSE,FALSE,IF(C2659&lt;$R$10,C2659,$R$10)))</f>
        <v>9.7521689999999994E-2</v>
      </c>
      <c r="H2659">
        <f>IF('Input and Summary Results'!$J$4="yes",'Data Transformation'!F2659,'Data Transformation'!D2659)</f>
        <v>9.3434729999999994E-2</v>
      </c>
      <c r="I2659">
        <f t="shared" si="154"/>
        <v>151</v>
      </c>
    </row>
    <row r="2660" spans="2:9" x14ac:dyDescent="0.25">
      <c r="B2660">
        <f>IF('Input and Summary Results'!D2242=0,FALSE,'Input and Summary Results'!$B2242)</f>
        <v>151</v>
      </c>
      <c r="C2660">
        <f>IF(OR(B2660=0,'Input and Summary Results'!D2242=0,'Input and Summary Results'!D2242=""),FALSE,'Input and Summary Results'!$D2242)</f>
        <v>0.10084208</v>
      </c>
      <c r="D2660">
        <f>IF(OR(B2660=0,'Input and Summary Results'!E2242=0),FALSE,'Input and Summary Results'!$E2242)</f>
        <v>6.7145789999999997E-2</v>
      </c>
      <c r="E2660">
        <f t="shared" si="152"/>
        <v>-0.99635820501060468</v>
      </c>
      <c r="F2660">
        <f t="shared" si="153"/>
        <v>0.28897929177978082</v>
      </c>
      <c r="G2660">
        <f>IF('Input and Summary Results'!$J$4="yes",IF(C2660=FALSE,FALSE,IF('Data Transformation'!E2660&lt;$R$10,E2660,$R$10)),IF(C2660=FALSE,FALSE,IF(C2660&lt;$R$10,C2660,$R$10)))</f>
        <v>0.10084208</v>
      </c>
      <c r="H2660">
        <f>IF('Input and Summary Results'!$J$4="yes",'Data Transformation'!F2660,'Data Transformation'!D2660)</f>
        <v>6.7145789999999997E-2</v>
      </c>
      <c r="I2660">
        <f t="shared" si="154"/>
        <v>151</v>
      </c>
    </row>
    <row r="2661" spans="2:9" x14ac:dyDescent="0.25">
      <c r="B2661">
        <f>IF('Input and Summary Results'!D2243=0,FALSE,'Input and Summary Results'!$B2243)</f>
        <v>151</v>
      </c>
      <c r="C2661">
        <f>IF(OR(B2661=0,'Input and Summary Results'!D2243=0,'Input and Summary Results'!D2243=""),FALSE,'Input and Summary Results'!$D2243)</f>
        <v>0.11049885</v>
      </c>
      <c r="D2661">
        <f>IF(OR(B2661=0,'Input and Summary Results'!E2243=0),FALSE,'Input and Summary Results'!$E2243)</f>
        <v>9.8475019999999996E-2</v>
      </c>
      <c r="E2661">
        <f t="shared" si="152"/>
        <v>-0.95664224180921531</v>
      </c>
      <c r="F2661">
        <f t="shared" si="153"/>
        <v>0.38677469204430637</v>
      </c>
      <c r="G2661">
        <f>IF('Input and Summary Results'!$J$4="yes",IF(C2661=FALSE,FALSE,IF('Data Transformation'!E2661&lt;$R$10,E2661,$R$10)),IF(C2661=FALSE,FALSE,IF(C2661&lt;$R$10,C2661,$R$10)))</f>
        <v>0.11049885</v>
      </c>
      <c r="H2661">
        <f>IF('Input and Summary Results'!$J$4="yes",'Data Transformation'!F2661,'Data Transformation'!D2661)</f>
        <v>9.8475019999999996E-2</v>
      </c>
      <c r="I2661">
        <f t="shared" si="154"/>
        <v>151</v>
      </c>
    </row>
    <row r="2662" spans="2:9" x14ac:dyDescent="0.25">
      <c r="B2662">
        <f>IF('Input and Summary Results'!D2244=0,FALSE,'Input and Summary Results'!$B2244)</f>
        <v>151</v>
      </c>
      <c r="C2662">
        <f>IF(OR(B2662=0,'Input and Summary Results'!D2244=0,'Input and Summary Results'!D2244=""),FALSE,'Input and Summary Results'!$D2244)</f>
        <v>0.11106675000000001</v>
      </c>
      <c r="D2662">
        <f>IF(OR(B2662=0,'Input and Summary Results'!E2244=0),FALSE,'Input and Summary Results'!$E2244)</f>
        <v>5.1951619999999997E-2</v>
      </c>
      <c r="E2662">
        <f t="shared" si="152"/>
        <v>-0.9544159361338328</v>
      </c>
      <c r="F2662">
        <f t="shared" si="153"/>
        <v>0.20300407709778126</v>
      </c>
      <c r="G2662">
        <f>IF('Input and Summary Results'!$J$4="yes",IF(C2662=FALSE,FALSE,IF('Data Transformation'!E2662&lt;$R$10,E2662,$R$10)),IF(C2662=FALSE,FALSE,IF(C2662&lt;$R$10,C2662,$R$10)))</f>
        <v>0.11106675000000001</v>
      </c>
      <c r="H2662">
        <f>IF('Input and Summary Results'!$J$4="yes",'Data Transformation'!F2662,'Data Transformation'!D2662)</f>
        <v>5.1951619999999997E-2</v>
      </c>
      <c r="I2662">
        <f t="shared" si="154"/>
        <v>151</v>
      </c>
    </row>
    <row r="2663" spans="2:9" x14ac:dyDescent="0.25">
      <c r="B2663">
        <f>IF('Input and Summary Results'!D2245=0,FALSE,'Input and Summary Results'!$B2245)</f>
        <v>151</v>
      </c>
      <c r="C2663">
        <f>IF(OR(B2663=0,'Input and Summary Results'!D2245=0,'Input and Summary Results'!D2245=""),FALSE,'Input and Summary Results'!$D2245)</f>
        <v>0.12334334</v>
      </c>
      <c r="D2663">
        <f>IF(OR(B2663=0,'Input and Summary Results'!E2245=0),FALSE,'Input and Summary Results'!$E2245)</f>
        <v>6.5087549999999994E-2</v>
      </c>
      <c r="E2663">
        <f t="shared" si="152"/>
        <v>-0.90888429554057326</v>
      </c>
      <c r="F2663">
        <f t="shared" si="153"/>
        <v>0.22901922957494095</v>
      </c>
      <c r="G2663">
        <f>IF('Input and Summary Results'!$J$4="yes",IF(C2663=FALSE,FALSE,IF('Data Transformation'!E2663&lt;$R$10,E2663,$R$10)),IF(C2663=FALSE,FALSE,IF(C2663&lt;$R$10,C2663,$R$10)))</f>
        <v>0.12334334</v>
      </c>
      <c r="H2663">
        <f>IF('Input and Summary Results'!$J$4="yes",'Data Transformation'!F2663,'Data Transformation'!D2663)</f>
        <v>6.5087549999999994E-2</v>
      </c>
      <c r="I2663">
        <f t="shared" si="154"/>
        <v>151</v>
      </c>
    </row>
    <row r="2664" spans="2:9" x14ac:dyDescent="0.25">
      <c r="B2664">
        <f>IF('Input and Summary Results'!D2246=0,FALSE,'Input and Summary Results'!$B2246)</f>
        <v>151</v>
      </c>
      <c r="C2664">
        <f>IF(OR(B2664=0,'Input and Summary Results'!D2246=0,'Input and Summary Results'!D2246=""),FALSE,'Input and Summary Results'!$D2246)</f>
        <v>0.12390684</v>
      </c>
      <c r="D2664">
        <f>IF(OR(B2664=0,'Input and Summary Results'!E2246=0),FALSE,'Input and Summary Results'!$E2246)</f>
        <v>7.3525859999999998E-2</v>
      </c>
      <c r="E2664">
        <f t="shared" si="152"/>
        <v>-0.90690471870656164</v>
      </c>
      <c r="F2664">
        <f t="shared" si="153"/>
        <v>0.25753399279652356</v>
      </c>
      <c r="G2664">
        <f>IF('Input and Summary Results'!$J$4="yes",IF(C2664=FALSE,FALSE,IF('Data Transformation'!E2664&lt;$R$10,E2664,$R$10)),IF(C2664=FALSE,FALSE,IF(C2664&lt;$R$10,C2664,$R$10)))</f>
        <v>0.12390684</v>
      </c>
      <c r="H2664">
        <f>IF('Input and Summary Results'!$J$4="yes",'Data Transformation'!F2664,'Data Transformation'!D2664)</f>
        <v>7.3525859999999998E-2</v>
      </c>
      <c r="I2664">
        <f t="shared" si="154"/>
        <v>151</v>
      </c>
    </row>
    <row r="2665" spans="2:9" x14ac:dyDescent="0.25">
      <c r="B2665">
        <f>IF('Input and Summary Results'!D2247=0,FALSE,'Input and Summary Results'!$B2247)</f>
        <v>151</v>
      </c>
      <c r="C2665">
        <f>IF(OR(B2665=0,'Input and Summary Results'!D2247=0,'Input and Summary Results'!D2247=""),FALSE,'Input and Summary Results'!$D2247)</f>
        <v>0.12979731</v>
      </c>
      <c r="D2665">
        <f>IF(OR(B2665=0,'Input and Summary Results'!E2247=0),FALSE,'Input and Summary Results'!$E2247)</f>
        <v>4.7810640000000001E-2</v>
      </c>
      <c r="E2665">
        <f t="shared" si="152"/>
        <v>-0.8867343080307345</v>
      </c>
      <c r="F2665">
        <f t="shared" si="153"/>
        <v>0.15986323414560749</v>
      </c>
      <c r="G2665">
        <f>IF('Input and Summary Results'!$J$4="yes",IF(C2665=FALSE,FALSE,IF('Data Transformation'!E2665&lt;$R$10,E2665,$R$10)),IF(C2665=FALSE,FALSE,IF(C2665&lt;$R$10,C2665,$R$10)))</f>
        <v>0.12979731</v>
      </c>
      <c r="H2665">
        <f>IF('Input and Summary Results'!$J$4="yes",'Data Transformation'!F2665,'Data Transformation'!D2665)</f>
        <v>4.7810640000000001E-2</v>
      </c>
      <c r="I2665">
        <f t="shared" si="154"/>
        <v>151</v>
      </c>
    </row>
    <row r="2666" spans="2:9" x14ac:dyDescent="0.25">
      <c r="B2666">
        <f>IF('Input and Summary Results'!D2248=0,FALSE,'Input and Summary Results'!$B2248)</f>
        <v>151</v>
      </c>
      <c r="C2666">
        <f>IF(OR(B2666=0,'Input and Summary Results'!D2248=0,'Input and Summary Results'!D2248=""),FALSE,'Input and Summary Results'!$D2248)</f>
        <v>0.14469505999999999</v>
      </c>
      <c r="D2666">
        <f>IF(OR(B2666=0,'Input and Summary Results'!E2248=0),FALSE,'Input and Summary Results'!$E2248)</f>
        <v>5.5270130000000001E-2</v>
      </c>
      <c r="E2666">
        <f t="shared" ref="E2666:E2729" si="155">IF(C2666=FALSE,FALSE,LOG10(C2666))</f>
        <v>-0.8395462957735903</v>
      </c>
      <c r="F2666">
        <f t="shared" ref="F2666:F2729" si="156">IF(D2666=FALSE, FALSE,0.434*D2666/C2666)</f>
        <v>0.16577785323147867</v>
      </c>
      <c r="G2666">
        <f>IF('Input and Summary Results'!$J$4="yes",IF(C2666=FALSE,FALSE,IF('Data Transformation'!E2666&lt;$R$10,E2666,$R$10)),IF(C2666=FALSE,FALSE,IF(C2666&lt;$R$10,C2666,$R$10)))</f>
        <v>0.14469505999999999</v>
      </c>
      <c r="H2666">
        <f>IF('Input and Summary Results'!$J$4="yes",'Data Transformation'!F2666,'Data Transformation'!D2666)</f>
        <v>5.5270130000000001E-2</v>
      </c>
      <c r="I2666">
        <f t="shared" si="154"/>
        <v>151</v>
      </c>
    </row>
    <row r="2667" spans="2:9" x14ac:dyDescent="0.25">
      <c r="B2667">
        <f>IF('Input and Summary Results'!D2249=0,FALSE,'Input and Summary Results'!$B2249)</f>
        <v>151</v>
      </c>
      <c r="C2667">
        <f>IF(OR(B2667=0,'Input and Summary Results'!D2249=0,'Input and Summary Results'!D2249=""),FALSE,'Input and Summary Results'!$D2249)</f>
        <v>0.17832650999999999</v>
      </c>
      <c r="D2667">
        <f>IF(OR(B2667=0,'Input and Summary Results'!E2249=0),FALSE,'Input and Summary Results'!$E2249)</f>
        <v>6.7067199999999993E-2</v>
      </c>
      <c r="E2667">
        <f t="shared" si="155"/>
        <v>-0.74878408985380263</v>
      </c>
      <c r="F2667">
        <f t="shared" si="156"/>
        <v>0.16322399176656346</v>
      </c>
      <c r="G2667">
        <f>IF('Input and Summary Results'!$J$4="yes",IF(C2667=FALSE,FALSE,IF('Data Transformation'!E2667&lt;$R$10,E2667,$R$10)),IF(C2667=FALSE,FALSE,IF(C2667&lt;$R$10,C2667,$R$10)))</f>
        <v>0.17832650999999999</v>
      </c>
      <c r="H2667">
        <f>IF('Input and Summary Results'!$J$4="yes",'Data Transformation'!F2667,'Data Transformation'!D2667)</f>
        <v>6.7067199999999993E-2</v>
      </c>
      <c r="I2667">
        <f t="shared" si="154"/>
        <v>151</v>
      </c>
    </row>
    <row r="2668" spans="2:9" x14ac:dyDescent="0.25">
      <c r="B2668">
        <f>IF('Input and Summary Results'!D2250=0,FALSE,'Input and Summary Results'!$B2250)</f>
        <v>151</v>
      </c>
      <c r="C2668">
        <f>IF(OR(B2668=0,'Input and Summary Results'!D2250=0,'Input and Summary Results'!D2250=""),FALSE,'Input and Summary Results'!$D2250)</f>
        <v>0.47905466000000002</v>
      </c>
      <c r="D2668">
        <f>IF(OR(B2668=0,'Input and Summary Results'!E2250=0),FALSE,'Input and Summary Results'!$E2250)</f>
        <v>7.7366359999999995E-2</v>
      </c>
      <c r="E2668">
        <f t="shared" si="155"/>
        <v>-0.319614930881785</v>
      </c>
      <c r="F2668">
        <f t="shared" si="156"/>
        <v>7.0090123410969415E-2</v>
      </c>
      <c r="G2668">
        <f>IF('Input and Summary Results'!$J$4="yes",IF(C2668=FALSE,FALSE,IF('Data Transformation'!E2668&lt;$R$10,E2668,$R$10)),IF(C2668=FALSE,FALSE,IF(C2668&lt;$R$10,C2668,$R$10)))</f>
        <v>0.47905466000000002</v>
      </c>
      <c r="H2668">
        <f>IF('Input and Summary Results'!$J$4="yes",'Data Transformation'!F2668,'Data Transformation'!D2668)</f>
        <v>7.7366359999999995E-2</v>
      </c>
      <c r="I2668">
        <f t="shared" si="154"/>
        <v>151</v>
      </c>
    </row>
    <row r="2669" spans="2:9" x14ac:dyDescent="0.25">
      <c r="B2669">
        <f>IF('Input and Summary Results'!D2251=0,FALSE,'Input and Summary Results'!$B2251)</f>
        <v>151</v>
      </c>
      <c r="C2669">
        <f>IF(OR(B2669=0,'Input and Summary Results'!D2251=0,'Input and Summary Results'!D2251=""),FALSE,'Input and Summary Results'!$D2251)</f>
        <v>0.70017304000000002</v>
      </c>
      <c r="D2669">
        <f>IF(OR(B2669=0,'Input and Summary Results'!E2251=0),FALSE,'Input and Summary Results'!$E2251)</f>
        <v>7.7856560000000005E-2</v>
      </c>
      <c r="E2669">
        <f t="shared" si="155"/>
        <v>-0.15479461565702912</v>
      </c>
      <c r="F2669">
        <f t="shared" si="156"/>
        <v>4.8259137541199822E-2</v>
      </c>
      <c r="G2669">
        <f>IF('Input and Summary Results'!$J$4="yes",IF(C2669=FALSE,FALSE,IF('Data Transformation'!E2669&lt;$R$10,E2669,$R$10)),IF(C2669=FALSE,FALSE,IF(C2669&lt;$R$10,C2669,$R$10)))</f>
        <v>0.70017304000000002</v>
      </c>
      <c r="H2669">
        <f>IF('Input and Summary Results'!$J$4="yes",'Data Transformation'!F2669,'Data Transformation'!D2669)</f>
        <v>7.7856560000000005E-2</v>
      </c>
      <c r="I2669">
        <f t="shared" si="154"/>
        <v>151</v>
      </c>
    </row>
    <row r="2670" spans="2:9" x14ac:dyDescent="0.25">
      <c r="B2670">
        <f>IF('Input and Summary Results'!D2252=0,FALSE,'Input and Summary Results'!$B2252)</f>
        <v>151</v>
      </c>
      <c r="C2670">
        <f>IF(OR(B2670=0,'Input and Summary Results'!D2252=0,'Input and Summary Results'!D2252=""),FALSE,'Input and Summary Results'!$D2252)</f>
        <v>0.75267384000000004</v>
      </c>
      <c r="D2670">
        <f>IF(OR(B2670=0,'Input and Summary Results'!E2252=0),FALSE,'Input and Summary Results'!$E2252)</f>
        <v>6.8459889999999995E-2</v>
      </c>
      <c r="E2670">
        <f t="shared" si="155"/>
        <v>-0.12339317808168127</v>
      </c>
      <c r="F2670">
        <f t="shared" si="156"/>
        <v>3.9474724217863078E-2</v>
      </c>
      <c r="G2670">
        <f>IF('Input and Summary Results'!$J$4="yes",IF(C2670=FALSE,FALSE,IF('Data Transformation'!E2670&lt;$R$10,E2670,$R$10)),IF(C2670=FALSE,FALSE,IF(C2670&lt;$R$10,C2670,$R$10)))</f>
        <v>0.75267384000000004</v>
      </c>
      <c r="H2670">
        <f>IF('Input and Summary Results'!$J$4="yes",'Data Transformation'!F2670,'Data Transformation'!D2670)</f>
        <v>6.8459889999999995E-2</v>
      </c>
      <c r="I2670">
        <f t="shared" si="154"/>
        <v>151</v>
      </c>
    </row>
    <row r="2671" spans="2:9" x14ac:dyDescent="0.25">
      <c r="B2671">
        <f>IF('Input and Summary Results'!D2253=0,FALSE,'Input and Summary Results'!$B2253)</f>
        <v>151</v>
      </c>
      <c r="C2671">
        <f>IF(OR(B2671=0,'Input and Summary Results'!D2253=0,'Input and Summary Results'!D2253=""),FALSE,'Input and Summary Results'!$D2253)</f>
        <v>0.80730550999999995</v>
      </c>
      <c r="D2671">
        <f>IF(OR(B2671=0,'Input and Summary Results'!E2253=0),FALSE,'Input and Summary Results'!$E2253)</f>
        <v>6.7585290000000006E-2</v>
      </c>
      <c r="E2671">
        <f t="shared" si="155"/>
        <v>-9.2962083371371781E-2</v>
      </c>
      <c r="F2671">
        <f t="shared" si="156"/>
        <v>3.6333228866479557E-2</v>
      </c>
      <c r="G2671">
        <f>IF('Input and Summary Results'!$J$4="yes",IF(C2671=FALSE,FALSE,IF('Data Transformation'!E2671&lt;$R$10,E2671,$R$10)),IF(C2671=FALSE,FALSE,IF(C2671&lt;$R$10,C2671,$R$10)))</f>
        <v>0.80730550999999995</v>
      </c>
      <c r="H2671">
        <f>IF('Input and Summary Results'!$J$4="yes",'Data Transformation'!F2671,'Data Transformation'!D2671)</f>
        <v>6.7585290000000006E-2</v>
      </c>
      <c r="I2671">
        <f t="shared" si="154"/>
        <v>151</v>
      </c>
    </row>
    <row r="2672" spans="2:9" x14ac:dyDescent="0.25">
      <c r="B2672">
        <f>IF('Input and Summary Results'!D2254=0,FALSE,'Input and Summary Results'!$B2254)</f>
        <v>151</v>
      </c>
      <c r="C2672">
        <f>IF(OR(B2672=0,'Input and Summary Results'!D2254=0,'Input and Summary Results'!D2254=""),FALSE,'Input and Summary Results'!$D2254)</f>
        <v>0.83366494999999996</v>
      </c>
      <c r="D2672">
        <f>IF(OR(B2672=0,'Input and Summary Results'!E2254=0),FALSE,'Input and Summary Results'!$E2254)</f>
        <v>5.0123000000000001E-2</v>
      </c>
      <c r="E2672">
        <f t="shared" si="155"/>
        <v>-7.9008457278997829E-2</v>
      </c>
      <c r="F2672">
        <f t="shared" si="156"/>
        <v>2.6093674683096611E-2</v>
      </c>
      <c r="G2672">
        <f>IF('Input and Summary Results'!$J$4="yes",IF(C2672=FALSE,FALSE,IF('Data Transformation'!E2672&lt;$R$10,E2672,$R$10)),IF(C2672=FALSE,FALSE,IF(C2672&lt;$R$10,C2672,$R$10)))</f>
        <v>0.83366494999999996</v>
      </c>
      <c r="H2672">
        <f>IF('Input and Summary Results'!$J$4="yes",'Data Transformation'!F2672,'Data Transformation'!D2672)</f>
        <v>5.0123000000000001E-2</v>
      </c>
      <c r="I2672">
        <f t="shared" si="154"/>
        <v>151</v>
      </c>
    </row>
    <row r="2673" spans="2:9" x14ac:dyDescent="0.25">
      <c r="B2673">
        <f>IF('Input and Summary Results'!D2255=0,FALSE,'Input and Summary Results'!$B2255)</f>
        <v>152</v>
      </c>
      <c r="C2673">
        <f>IF(OR(B2673=0,'Input and Summary Results'!D2255=0,'Input and Summary Results'!D2255=""),FALSE,'Input and Summary Results'!$D2255)</f>
        <v>1.5152500000000001E-3</v>
      </c>
      <c r="D2673">
        <f>IF(OR(B2673=0,'Input and Summary Results'!E2255=0),FALSE,'Input and Summary Results'!$E2255)</f>
        <v>0.10946288</v>
      </c>
      <c r="E2673">
        <f t="shared" si="155"/>
        <v>-2.8195157073179522</v>
      </c>
      <c r="F2673">
        <f t="shared" si="156"/>
        <v>31.35250943408678</v>
      </c>
      <c r="G2673">
        <f>IF('Input and Summary Results'!$J$4="yes",IF(C2673=FALSE,FALSE,IF('Data Transformation'!E2673&lt;$R$10,E2673,$R$10)),IF(C2673=FALSE,FALSE,IF(C2673&lt;$R$10,C2673,$R$10)))</f>
        <v>1.5152500000000001E-3</v>
      </c>
      <c r="H2673">
        <f>IF('Input and Summary Results'!$J$4="yes",'Data Transformation'!F2673,'Data Transformation'!D2673)</f>
        <v>0.10946288</v>
      </c>
      <c r="I2673">
        <f t="shared" si="154"/>
        <v>152</v>
      </c>
    </row>
    <row r="2674" spans="2:9" x14ac:dyDescent="0.25">
      <c r="B2674">
        <f>IF('Input and Summary Results'!D2256=0,FALSE,'Input and Summary Results'!$B2256)</f>
        <v>152</v>
      </c>
      <c r="C2674">
        <f>IF(OR(B2674=0,'Input and Summary Results'!D2256=0,'Input and Summary Results'!D2256=""),FALSE,'Input and Summary Results'!$D2256)</f>
        <v>7.9216599999999998E-2</v>
      </c>
      <c r="D2674">
        <f>IF(OR(B2674=0,'Input and Summary Results'!E2256=0),FALSE,'Input and Summary Results'!$E2256)</f>
        <v>4.9287610000000003E-2</v>
      </c>
      <c r="E2674">
        <f t="shared" si="155"/>
        <v>-1.1011838015798716</v>
      </c>
      <c r="F2674">
        <f t="shared" si="156"/>
        <v>0.27002954860471168</v>
      </c>
      <c r="G2674">
        <f>IF('Input and Summary Results'!$J$4="yes",IF(C2674=FALSE,FALSE,IF('Data Transformation'!E2674&lt;$R$10,E2674,$R$10)),IF(C2674=FALSE,FALSE,IF(C2674&lt;$R$10,C2674,$R$10)))</f>
        <v>7.9216599999999998E-2</v>
      </c>
      <c r="H2674">
        <f>IF('Input and Summary Results'!$J$4="yes",'Data Transformation'!F2674,'Data Transformation'!D2674)</f>
        <v>4.9287610000000003E-2</v>
      </c>
      <c r="I2674">
        <f t="shared" si="154"/>
        <v>152</v>
      </c>
    </row>
    <row r="2675" spans="2:9" x14ac:dyDescent="0.25">
      <c r="B2675">
        <f>IF('Input and Summary Results'!D2257=0,FALSE,'Input and Summary Results'!$B2257)</f>
        <v>152</v>
      </c>
      <c r="C2675">
        <f>IF(OR(B2675=0,'Input and Summary Results'!D2257=0,'Input and Summary Results'!D2257=""),FALSE,'Input and Summary Results'!$D2257)</f>
        <v>0.12046958000000001</v>
      </c>
      <c r="D2675">
        <f>IF(OR(B2675=0,'Input and Summary Results'!E2257=0),FALSE,'Input and Summary Results'!$E2257)</f>
        <v>4.3649569999999999E-2</v>
      </c>
      <c r="E2675">
        <f t="shared" si="155"/>
        <v>-0.91912260376128208</v>
      </c>
      <c r="F2675">
        <f t="shared" si="156"/>
        <v>0.1572505970386881</v>
      </c>
      <c r="G2675">
        <f>IF('Input and Summary Results'!$J$4="yes",IF(C2675=FALSE,FALSE,IF('Data Transformation'!E2675&lt;$R$10,E2675,$R$10)),IF(C2675=FALSE,FALSE,IF(C2675&lt;$R$10,C2675,$R$10)))</f>
        <v>0.12046958000000001</v>
      </c>
      <c r="H2675">
        <f>IF('Input and Summary Results'!$J$4="yes",'Data Transformation'!F2675,'Data Transformation'!D2675)</f>
        <v>4.3649569999999999E-2</v>
      </c>
      <c r="I2675">
        <f t="shared" si="154"/>
        <v>152</v>
      </c>
    </row>
    <row r="2676" spans="2:9" x14ac:dyDescent="0.25">
      <c r="B2676">
        <f>IF('Input and Summary Results'!D2258=0,FALSE,'Input and Summary Results'!$B2258)</f>
        <v>152</v>
      </c>
      <c r="C2676">
        <f>IF(OR(B2676=0,'Input and Summary Results'!D2258=0,'Input and Summary Results'!D2258=""),FALSE,'Input and Summary Results'!$D2258)</f>
        <v>0.12854117000000001</v>
      </c>
      <c r="D2676">
        <f>IF(OR(B2676=0,'Input and Summary Results'!E2258=0),FALSE,'Input and Summary Results'!$E2258)</f>
        <v>5.9033080000000002E-2</v>
      </c>
      <c r="E2676">
        <f t="shared" si="155"/>
        <v>-0.89095775139752398</v>
      </c>
      <c r="F2676">
        <f t="shared" si="156"/>
        <v>0.19931634915101518</v>
      </c>
      <c r="G2676">
        <f>IF('Input and Summary Results'!$J$4="yes",IF(C2676=FALSE,FALSE,IF('Data Transformation'!E2676&lt;$R$10,E2676,$R$10)),IF(C2676=FALSE,FALSE,IF(C2676&lt;$R$10,C2676,$R$10)))</f>
        <v>0.12854117000000001</v>
      </c>
      <c r="H2676">
        <f>IF('Input and Summary Results'!$J$4="yes",'Data Transformation'!F2676,'Data Transformation'!D2676)</f>
        <v>5.9033080000000002E-2</v>
      </c>
      <c r="I2676">
        <f t="shared" si="154"/>
        <v>152</v>
      </c>
    </row>
    <row r="2677" spans="2:9" x14ac:dyDescent="0.25">
      <c r="B2677">
        <f>IF('Input and Summary Results'!D2259=0,FALSE,'Input and Summary Results'!$B2259)</f>
        <v>152</v>
      </c>
      <c r="C2677">
        <f>IF(OR(B2677=0,'Input and Summary Results'!D2259=0,'Input and Summary Results'!D2259=""),FALSE,'Input and Summary Results'!$D2259)</f>
        <v>0.13498181000000001</v>
      </c>
      <c r="D2677">
        <f>IF(OR(B2677=0,'Input and Summary Results'!E2259=0),FALSE,'Input and Summary Results'!$E2259)</f>
        <v>7.9405890000000007E-2</v>
      </c>
      <c r="E2677">
        <f t="shared" si="155"/>
        <v>-0.86972475260786208</v>
      </c>
      <c r="F2677">
        <f t="shared" si="156"/>
        <v>0.25530963216451164</v>
      </c>
      <c r="G2677">
        <f>IF('Input and Summary Results'!$J$4="yes",IF(C2677=FALSE,FALSE,IF('Data Transformation'!E2677&lt;$R$10,E2677,$R$10)),IF(C2677=FALSE,FALSE,IF(C2677&lt;$R$10,C2677,$R$10)))</f>
        <v>0.13498181000000001</v>
      </c>
      <c r="H2677">
        <f>IF('Input and Summary Results'!$J$4="yes",'Data Transformation'!F2677,'Data Transformation'!D2677)</f>
        <v>7.9405890000000007E-2</v>
      </c>
      <c r="I2677">
        <f t="shared" si="154"/>
        <v>152</v>
      </c>
    </row>
    <row r="2678" spans="2:9" x14ac:dyDescent="0.25">
      <c r="B2678">
        <f>IF('Input and Summary Results'!D2260=0,FALSE,'Input and Summary Results'!$B2260)</f>
        <v>152</v>
      </c>
      <c r="C2678">
        <f>IF(OR(B2678=0,'Input and Summary Results'!D2260=0,'Input and Summary Results'!D2260=""),FALSE,'Input and Summary Results'!$D2260)</f>
        <v>0.14139507000000001</v>
      </c>
      <c r="D2678">
        <f>IF(OR(B2678=0,'Input and Summary Results'!E2260=0),FALSE,'Input and Summary Results'!$E2260)</f>
        <v>7.5328640000000002E-2</v>
      </c>
      <c r="E2678">
        <f t="shared" si="155"/>
        <v>-0.84956573275355751</v>
      </c>
      <c r="F2678">
        <f t="shared" si="156"/>
        <v>0.23121477828045914</v>
      </c>
      <c r="G2678">
        <f>IF('Input and Summary Results'!$J$4="yes",IF(C2678=FALSE,FALSE,IF('Data Transformation'!E2678&lt;$R$10,E2678,$R$10)),IF(C2678=FALSE,FALSE,IF(C2678&lt;$R$10,C2678,$R$10)))</f>
        <v>0.14139507000000001</v>
      </c>
      <c r="H2678">
        <f>IF('Input and Summary Results'!$J$4="yes",'Data Transformation'!F2678,'Data Transformation'!D2678)</f>
        <v>7.5328640000000002E-2</v>
      </c>
      <c r="I2678">
        <f t="shared" si="154"/>
        <v>152</v>
      </c>
    </row>
    <row r="2679" spans="2:9" x14ac:dyDescent="0.25">
      <c r="B2679">
        <f>IF('Input and Summary Results'!D2261=0,FALSE,'Input and Summary Results'!$B2261)</f>
        <v>152</v>
      </c>
      <c r="C2679">
        <f>IF(OR(B2679=0,'Input and Summary Results'!D2261=0,'Input and Summary Results'!D2261=""),FALSE,'Input and Summary Results'!$D2261)</f>
        <v>0.14299265</v>
      </c>
      <c r="D2679">
        <f>IF(OR(B2679=0,'Input and Summary Results'!E2261=0),FALSE,'Input and Summary Results'!$E2261)</f>
        <v>0.10114513999999999</v>
      </c>
      <c r="E2679">
        <f t="shared" si="155"/>
        <v>-0.84468628523758593</v>
      </c>
      <c r="F2679">
        <f t="shared" si="156"/>
        <v>0.30698774209723367</v>
      </c>
      <c r="G2679">
        <f>IF('Input and Summary Results'!$J$4="yes",IF(C2679=FALSE,FALSE,IF('Data Transformation'!E2679&lt;$R$10,E2679,$R$10)),IF(C2679=FALSE,FALSE,IF(C2679&lt;$R$10,C2679,$R$10)))</f>
        <v>0.14299265</v>
      </c>
      <c r="H2679">
        <f>IF('Input and Summary Results'!$J$4="yes",'Data Transformation'!F2679,'Data Transformation'!D2679)</f>
        <v>0.10114513999999999</v>
      </c>
      <c r="I2679">
        <f t="shared" si="154"/>
        <v>152</v>
      </c>
    </row>
    <row r="2680" spans="2:9" x14ac:dyDescent="0.25">
      <c r="B2680">
        <f>IF('Input and Summary Results'!D2262=0,FALSE,'Input and Summary Results'!$B2262)</f>
        <v>152</v>
      </c>
      <c r="C2680">
        <f>IF(OR(B2680=0,'Input and Summary Results'!D2262=0,'Input and Summary Results'!D2262=""),FALSE,'Input and Summary Results'!$D2262)</f>
        <v>0.18210520999999999</v>
      </c>
      <c r="D2680">
        <f>IF(OR(B2680=0,'Input and Summary Results'!E2262=0),FALSE,'Input and Summary Results'!$E2262)</f>
        <v>4.8907409999999998E-2</v>
      </c>
      <c r="E2680">
        <f t="shared" si="155"/>
        <v>-0.73967762893389366</v>
      </c>
      <c r="F2680">
        <f t="shared" si="156"/>
        <v>0.11655798282761927</v>
      </c>
      <c r="G2680">
        <f>IF('Input and Summary Results'!$J$4="yes",IF(C2680=FALSE,FALSE,IF('Data Transformation'!E2680&lt;$R$10,E2680,$R$10)),IF(C2680=FALSE,FALSE,IF(C2680&lt;$R$10,C2680,$R$10)))</f>
        <v>0.18210520999999999</v>
      </c>
      <c r="H2680">
        <f>IF('Input and Summary Results'!$J$4="yes",'Data Transformation'!F2680,'Data Transformation'!D2680)</f>
        <v>4.8907409999999998E-2</v>
      </c>
      <c r="I2680">
        <f t="shared" si="154"/>
        <v>152</v>
      </c>
    </row>
    <row r="2681" spans="2:9" x14ac:dyDescent="0.25">
      <c r="B2681">
        <f>IF('Input and Summary Results'!D2263=0,FALSE,'Input and Summary Results'!$B2263)</f>
        <v>152</v>
      </c>
      <c r="C2681">
        <f>IF(OR(B2681=0,'Input and Summary Results'!D2263=0,'Input and Summary Results'!D2263=""),FALSE,'Input and Summary Results'!$D2263)</f>
        <v>0.24742537000000001</v>
      </c>
      <c r="D2681">
        <f>IF(OR(B2681=0,'Input and Summary Results'!E2263=0),FALSE,'Input and Summary Results'!$E2263)</f>
        <v>9.2471899999999996E-2</v>
      </c>
      <c r="E2681">
        <f t="shared" si="155"/>
        <v>-0.60655577161832375</v>
      </c>
      <c r="F2681">
        <f t="shared" si="156"/>
        <v>0.1622016553920885</v>
      </c>
      <c r="G2681">
        <f>IF('Input and Summary Results'!$J$4="yes",IF(C2681=FALSE,FALSE,IF('Data Transformation'!E2681&lt;$R$10,E2681,$R$10)),IF(C2681=FALSE,FALSE,IF(C2681&lt;$R$10,C2681,$R$10)))</f>
        <v>0.24742537000000001</v>
      </c>
      <c r="H2681">
        <f>IF('Input and Summary Results'!$J$4="yes",'Data Transformation'!F2681,'Data Transformation'!D2681)</f>
        <v>9.2471899999999996E-2</v>
      </c>
      <c r="I2681">
        <f t="shared" si="154"/>
        <v>152</v>
      </c>
    </row>
    <row r="2682" spans="2:9" x14ac:dyDescent="0.25">
      <c r="B2682">
        <f>IF('Input and Summary Results'!D2264=0,FALSE,'Input and Summary Results'!$B2264)</f>
        <v>152</v>
      </c>
      <c r="C2682">
        <f>IF(OR(B2682=0,'Input and Summary Results'!D2264=0,'Input and Summary Results'!D2264=""),FALSE,'Input and Summary Results'!$D2264)</f>
        <v>0.33531475999999999</v>
      </c>
      <c r="D2682">
        <f>IF(OR(B2682=0,'Input and Summary Results'!E2264=0),FALSE,'Input and Summary Results'!$E2264)</f>
        <v>7.9219940000000003E-2</v>
      </c>
      <c r="E2682">
        <f t="shared" si="155"/>
        <v>-0.47454732922710624</v>
      </c>
      <c r="F2682">
        <f t="shared" si="156"/>
        <v>0.10253486592716647</v>
      </c>
      <c r="G2682">
        <f>IF('Input and Summary Results'!$J$4="yes",IF(C2682=FALSE,FALSE,IF('Data Transformation'!E2682&lt;$R$10,E2682,$R$10)),IF(C2682=FALSE,FALSE,IF(C2682&lt;$R$10,C2682,$R$10)))</f>
        <v>0.33531475999999999</v>
      </c>
      <c r="H2682">
        <f>IF('Input and Summary Results'!$J$4="yes",'Data Transformation'!F2682,'Data Transformation'!D2682)</f>
        <v>7.9219940000000003E-2</v>
      </c>
      <c r="I2682">
        <f t="shared" si="154"/>
        <v>152</v>
      </c>
    </row>
    <row r="2683" spans="2:9" x14ac:dyDescent="0.25">
      <c r="B2683">
        <f>IF('Input and Summary Results'!D2265=0,FALSE,'Input and Summary Results'!$B2265)</f>
        <v>152</v>
      </c>
      <c r="C2683">
        <f>IF(OR(B2683=0,'Input and Summary Results'!D2265=0,'Input and Summary Results'!D2265=""),FALSE,'Input and Summary Results'!$D2265)</f>
        <v>0.42145981999999999</v>
      </c>
      <c r="D2683">
        <f>IF(OR(B2683=0,'Input and Summary Results'!E2265=0),FALSE,'Input and Summary Results'!$E2265)</f>
        <v>7.1025099999999994E-2</v>
      </c>
      <c r="E2683">
        <f t="shared" si="155"/>
        <v>-0.37524382266214446</v>
      </c>
      <c r="F2683">
        <f t="shared" si="156"/>
        <v>7.3138391697694927E-2</v>
      </c>
      <c r="G2683">
        <f>IF('Input and Summary Results'!$J$4="yes",IF(C2683=FALSE,FALSE,IF('Data Transformation'!E2683&lt;$R$10,E2683,$R$10)),IF(C2683=FALSE,FALSE,IF(C2683&lt;$R$10,C2683,$R$10)))</f>
        <v>0.42145981999999999</v>
      </c>
      <c r="H2683">
        <f>IF('Input and Summary Results'!$J$4="yes",'Data Transformation'!F2683,'Data Transformation'!D2683)</f>
        <v>7.1025099999999994E-2</v>
      </c>
      <c r="I2683">
        <f t="shared" si="154"/>
        <v>152</v>
      </c>
    </row>
    <row r="2684" spans="2:9" x14ac:dyDescent="0.25">
      <c r="B2684">
        <f>IF('Input and Summary Results'!D2266=0,FALSE,'Input and Summary Results'!$B2266)</f>
        <v>152</v>
      </c>
      <c r="C2684">
        <f>IF(OR(B2684=0,'Input and Summary Results'!D2266=0,'Input and Summary Results'!D2266=""),FALSE,'Input and Summary Results'!$D2266)</f>
        <v>0.55306540999999998</v>
      </c>
      <c r="D2684">
        <f>IF(OR(B2684=0,'Input and Summary Results'!E2266=0),FALSE,'Input and Summary Results'!$E2266)</f>
        <v>6.5152639999999998E-2</v>
      </c>
      <c r="E2684">
        <f t="shared" si="155"/>
        <v>-0.2572235024707773</v>
      </c>
      <c r="F2684">
        <f t="shared" si="156"/>
        <v>5.11264043072229E-2</v>
      </c>
      <c r="G2684">
        <f>IF('Input and Summary Results'!$J$4="yes",IF(C2684=FALSE,FALSE,IF('Data Transformation'!E2684&lt;$R$10,E2684,$R$10)),IF(C2684=FALSE,FALSE,IF(C2684&lt;$R$10,C2684,$R$10)))</f>
        <v>0.55306540999999998</v>
      </c>
      <c r="H2684">
        <f>IF('Input and Summary Results'!$J$4="yes",'Data Transformation'!F2684,'Data Transformation'!D2684)</f>
        <v>6.5152639999999998E-2</v>
      </c>
      <c r="I2684">
        <f t="shared" si="154"/>
        <v>152</v>
      </c>
    </row>
    <row r="2685" spans="2:9" x14ac:dyDescent="0.25">
      <c r="B2685">
        <f>IF('Input and Summary Results'!D2267=0,FALSE,'Input and Summary Results'!$B2267)</f>
        <v>152</v>
      </c>
      <c r="C2685">
        <f>IF(OR(B2685=0,'Input and Summary Results'!D2267=0,'Input and Summary Results'!D2267=""),FALSE,'Input and Summary Results'!$D2267)</f>
        <v>0.6856833</v>
      </c>
      <c r="D2685">
        <f>IF(OR(B2685=0,'Input and Summary Results'!E2267=0),FALSE,'Input and Summary Results'!$E2267)</f>
        <v>5.6983369999999998E-2</v>
      </c>
      <c r="E2685">
        <f t="shared" si="155"/>
        <v>-0.16387642776397912</v>
      </c>
      <c r="F2685">
        <f t="shared" si="156"/>
        <v>3.6067354389409806E-2</v>
      </c>
      <c r="G2685">
        <f>IF('Input and Summary Results'!$J$4="yes",IF(C2685=FALSE,FALSE,IF('Data Transformation'!E2685&lt;$R$10,E2685,$R$10)),IF(C2685=FALSE,FALSE,IF(C2685&lt;$R$10,C2685,$R$10)))</f>
        <v>0.6856833</v>
      </c>
      <c r="H2685">
        <f>IF('Input and Summary Results'!$J$4="yes",'Data Transformation'!F2685,'Data Transformation'!D2685)</f>
        <v>5.6983369999999998E-2</v>
      </c>
      <c r="I2685">
        <f t="shared" si="154"/>
        <v>152</v>
      </c>
    </row>
    <row r="2686" spans="2:9" x14ac:dyDescent="0.25">
      <c r="B2686">
        <f>IF('Input and Summary Results'!D2268=0,FALSE,'Input and Summary Results'!$B2268)</f>
        <v>152</v>
      </c>
      <c r="C2686">
        <f>IF(OR(B2686=0,'Input and Summary Results'!D2268=0,'Input and Summary Results'!D2268=""),FALSE,'Input and Summary Results'!$D2268)</f>
        <v>0.76243448999999996</v>
      </c>
      <c r="D2686">
        <f>IF(OR(B2686=0,'Input and Summary Results'!E2268=0),FALSE,'Input and Summary Results'!$E2268)</f>
        <v>7.2238330000000003E-2</v>
      </c>
      <c r="E2686">
        <f t="shared" si="155"/>
        <v>-0.11779746588772608</v>
      </c>
      <c r="F2686">
        <f t="shared" si="156"/>
        <v>4.112016918332223E-2</v>
      </c>
      <c r="G2686">
        <f>IF('Input and Summary Results'!$J$4="yes",IF(C2686=FALSE,FALSE,IF('Data Transformation'!E2686&lt;$R$10,E2686,$R$10)),IF(C2686=FALSE,FALSE,IF(C2686&lt;$R$10,C2686,$R$10)))</f>
        <v>0.76243448999999996</v>
      </c>
      <c r="H2686">
        <f>IF('Input and Summary Results'!$J$4="yes",'Data Transformation'!F2686,'Data Transformation'!D2686)</f>
        <v>7.2238330000000003E-2</v>
      </c>
      <c r="I2686">
        <f t="shared" si="154"/>
        <v>152</v>
      </c>
    </row>
    <row r="2687" spans="2:9" x14ac:dyDescent="0.25">
      <c r="B2687">
        <f>IF('Input and Summary Results'!D2269=0,FALSE,'Input and Summary Results'!$B2269)</f>
        <v>152</v>
      </c>
      <c r="C2687">
        <f>IF(OR(B2687=0,'Input and Summary Results'!D2269=0,'Input and Summary Results'!D2269=""),FALSE,'Input and Summary Results'!$D2269)</f>
        <v>1.09224623</v>
      </c>
      <c r="D2687">
        <f>IF(OR(B2687=0,'Input and Summary Results'!E2269=0),FALSE,'Input and Summary Results'!$E2269)</f>
        <v>7.1167830000000001E-2</v>
      </c>
      <c r="E2687">
        <f t="shared" si="155"/>
        <v>3.8320554372201256E-2</v>
      </c>
      <c r="F2687">
        <f t="shared" si="156"/>
        <v>2.8278274048151215E-2</v>
      </c>
      <c r="G2687">
        <f>IF('Input and Summary Results'!$J$4="yes",IF(C2687=FALSE,FALSE,IF('Data Transformation'!E2687&lt;$R$10,E2687,$R$10)),IF(C2687=FALSE,FALSE,IF(C2687&lt;$R$10,C2687,$R$10)))</f>
        <v>1.09224623</v>
      </c>
      <c r="H2687">
        <f>IF('Input and Summary Results'!$J$4="yes",'Data Transformation'!F2687,'Data Transformation'!D2687)</f>
        <v>7.1167830000000001E-2</v>
      </c>
      <c r="I2687">
        <f t="shared" si="154"/>
        <v>152</v>
      </c>
    </row>
    <row r="2688" spans="2:9" x14ac:dyDescent="0.25">
      <c r="B2688">
        <f>IF('Input and Summary Results'!D2270=0,FALSE,'Input and Summary Results'!$B2270)</f>
        <v>153</v>
      </c>
      <c r="C2688">
        <f>IF(OR(B2688=0,'Input and Summary Results'!D2270=0,'Input and Summary Results'!D2270=""),FALSE,'Input and Summary Results'!$D2270)</f>
        <v>-5.0325500000000002E-2</v>
      </c>
      <c r="D2688">
        <f>IF(OR(B2688=0,'Input and Summary Results'!E2270=0),FALSE,'Input and Summary Results'!$E2270)</f>
        <v>4.9554239999999999E-2</v>
      </c>
      <c r="E2688" t="e">
        <f t="shared" si="155"/>
        <v>#NUM!</v>
      </c>
      <c r="F2688">
        <f t="shared" si="156"/>
        <v>-0.42734876275446843</v>
      </c>
      <c r="G2688">
        <f>IF('Input and Summary Results'!$J$4="yes",IF(C2688=FALSE,FALSE,IF('Data Transformation'!E2688&lt;$R$10,E2688,$R$10)),IF(C2688=FALSE,FALSE,IF(C2688&lt;$R$10,C2688,$R$10)))</f>
        <v>-5.0325500000000002E-2</v>
      </c>
      <c r="H2688">
        <f>IF('Input and Summary Results'!$J$4="yes",'Data Transformation'!F2688,'Data Transformation'!D2688)</f>
        <v>4.9554239999999999E-2</v>
      </c>
      <c r="I2688">
        <f t="shared" si="154"/>
        <v>153</v>
      </c>
    </row>
    <row r="2689" spans="2:9" x14ac:dyDescent="0.25">
      <c r="B2689">
        <f>IF('Input and Summary Results'!D2271=0,FALSE,'Input and Summary Results'!$B2271)</f>
        <v>153</v>
      </c>
      <c r="C2689">
        <f>IF(OR(B2689=0,'Input and Summary Results'!D2271=0,'Input and Summary Results'!D2271=""),FALSE,'Input and Summary Results'!$D2271)</f>
        <v>-1.36981E-2</v>
      </c>
      <c r="D2689">
        <f>IF(OR(B2689=0,'Input and Summary Results'!E2271=0),FALSE,'Input and Summary Results'!$E2271)</f>
        <v>0.10436346000000001</v>
      </c>
      <c r="E2689" t="e">
        <f t="shared" si="155"/>
        <v>#NUM!</v>
      </c>
      <c r="F2689">
        <f t="shared" si="156"/>
        <v>-3.3065711040217258</v>
      </c>
      <c r="G2689">
        <f>IF('Input and Summary Results'!$J$4="yes",IF(C2689=FALSE,FALSE,IF('Data Transformation'!E2689&lt;$R$10,E2689,$R$10)),IF(C2689=FALSE,FALSE,IF(C2689&lt;$R$10,C2689,$R$10)))</f>
        <v>-1.36981E-2</v>
      </c>
      <c r="H2689">
        <f>IF('Input and Summary Results'!$J$4="yes",'Data Transformation'!F2689,'Data Transformation'!D2689)</f>
        <v>0.10436346000000001</v>
      </c>
      <c r="I2689">
        <f t="shared" si="154"/>
        <v>153</v>
      </c>
    </row>
    <row r="2690" spans="2:9" x14ac:dyDescent="0.25">
      <c r="B2690">
        <f>IF('Input and Summary Results'!D2272=0,FALSE,'Input and Summary Results'!$B2272)</f>
        <v>153</v>
      </c>
      <c r="C2690">
        <f>IF(OR(B2690=0,'Input and Summary Results'!D2272=0,'Input and Summary Results'!D2272=""),FALSE,'Input and Summary Results'!$D2272)</f>
        <v>6.7545610000000006E-2</v>
      </c>
      <c r="D2690">
        <f>IF(OR(B2690=0,'Input and Summary Results'!E2272=0),FALSE,'Input and Summary Results'!$E2272)</f>
        <v>4.809314E-2</v>
      </c>
      <c r="E2690">
        <f t="shared" si="155"/>
        <v>-1.1704028718785253</v>
      </c>
      <c r="F2690">
        <f t="shared" si="156"/>
        <v>0.30901227718574154</v>
      </c>
      <c r="G2690">
        <f>IF('Input and Summary Results'!$J$4="yes",IF(C2690=FALSE,FALSE,IF('Data Transformation'!E2690&lt;$R$10,E2690,$R$10)),IF(C2690=FALSE,FALSE,IF(C2690&lt;$R$10,C2690,$R$10)))</f>
        <v>6.7545610000000006E-2</v>
      </c>
      <c r="H2690">
        <f>IF('Input and Summary Results'!$J$4="yes",'Data Transformation'!F2690,'Data Transformation'!D2690)</f>
        <v>4.809314E-2</v>
      </c>
      <c r="I2690">
        <f t="shared" si="154"/>
        <v>153</v>
      </c>
    </row>
    <row r="2691" spans="2:9" x14ac:dyDescent="0.25">
      <c r="B2691">
        <f>IF('Input and Summary Results'!D2273=0,FALSE,'Input and Summary Results'!$B2273)</f>
        <v>153</v>
      </c>
      <c r="C2691">
        <f>IF(OR(B2691=0,'Input and Summary Results'!D2273=0,'Input and Summary Results'!D2273=""),FALSE,'Input and Summary Results'!$D2273)</f>
        <v>8.1130729999999998E-2</v>
      </c>
      <c r="D2691">
        <f>IF(OR(B2691=0,'Input and Summary Results'!E2273=0),FALSE,'Input and Summary Results'!$E2273)</f>
        <v>6.7597630000000006E-2</v>
      </c>
      <c r="E2691">
        <f t="shared" si="155"/>
        <v>-1.0908146162994123</v>
      </c>
      <c r="F2691">
        <f t="shared" si="156"/>
        <v>0.36160615613837077</v>
      </c>
      <c r="G2691">
        <f>IF('Input and Summary Results'!$J$4="yes",IF(C2691=FALSE,FALSE,IF('Data Transformation'!E2691&lt;$R$10,E2691,$R$10)),IF(C2691=FALSE,FALSE,IF(C2691&lt;$R$10,C2691,$R$10)))</f>
        <v>8.1130729999999998E-2</v>
      </c>
      <c r="H2691">
        <f>IF('Input and Summary Results'!$J$4="yes",'Data Transformation'!F2691,'Data Transformation'!D2691)</f>
        <v>6.7597630000000006E-2</v>
      </c>
      <c r="I2691">
        <f t="shared" si="154"/>
        <v>153</v>
      </c>
    </row>
    <row r="2692" spans="2:9" x14ac:dyDescent="0.25">
      <c r="B2692">
        <f>IF('Input and Summary Results'!D2274=0,FALSE,'Input and Summary Results'!$B2274)</f>
        <v>153</v>
      </c>
      <c r="C2692">
        <f>IF(OR(B2692=0,'Input and Summary Results'!D2274=0,'Input and Summary Results'!D2274=""),FALSE,'Input and Summary Results'!$D2274)</f>
        <v>0.10873117</v>
      </c>
      <c r="D2692">
        <f>IF(OR(B2692=0,'Input and Summary Results'!E2274=0),FALSE,'Input and Summary Results'!$E2274)</f>
        <v>6.5620890000000001E-2</v>
      </c>
      <c r="E2692">
        <f t="shared" si="155"/>
        <v>-0.96364593872425508</v>
      </c>
      <c r="F2692">
        <f t="shared" si="156"/>
        <v>0.26192550176734047</v>
      </c>
      <c r="G2692">
        <f>IF('Input and Summary Results'!$J$4="yes",IF(C2692=FALSE,FALSE,IF('Data Transformation'!E2692&lt;$R$10,E2692,$R$10)),IF(C2692=FALSE,FALSE,IF(C2692&lt;$R$10,C2692,$R$10)))</f>
        <v>0.10873117</v>
      </c>
      <c r="H2692">
        <f>IF('Input and Summary Results'!$J$4="yes",'Data Transformation'!F2692,'Data Transformation'!D2692)</f>
        <v>6.5620890000000001E-2</v>
      </c>
      <c r="I2692">
        <f t="shared" si="154"/>
        <v>153</v>
      </c>
    </row>
    <row r="2693" spans="2:9" x14ac:dyDescent="0.25">
      <c r="B2693">
        <f>IF('Input and Summary Results'!D2275=0,FALSE,'Input and Summary Results'!$B2275)</f>
        <v>153</v>
      </c>
      <c r="C2693">
        <f>IF(OR(B2693=0,'Input and Summary Results'!D2275=0,'Input and Summary Results'!D2275=""),FALSE,'Input and Summary Results'!$D2275)</f>
        <v>0.11438676</v>
      </c>
      <c r="D2693">
        <f>IF(OR(B2693=0,'Input and Summary Results'!E2275=0),FALSE,'Input and Summary Results'!$E2275)</f>
        <v>8.6150930000000001E-2</v>
      </c>
      <c r="E2693">
        <f t="shared" si="155"/>
        <v>-0.94162424120475596</v>
      </c>
      <c r="F2693">
        <f t="shared" si="156"/>
        <v>0.32686915531133148</v>
      </c>
      <c r="G2693">
        <f>IF('Input and Summary Results'!$J$4="yes",IF(C2693=FALSE,FALSE,IF('Data Transformation'!E2693&lt;$R$10,E2693,$R$10)),IF(C2693=FALSE,FALSE,IF(C2693&lt;$R$10,C2693,$R$10)))</f>
        <v>0.11438676</v>
      </c>
      <c r="H2693">
        <f>IF('Input and Summary Results'!$J$4="yes",'Data Transformation'!F2693,'Data Transformation'!D2693)</f>
        <v>8.6150930000000001E-2</v>
      </c>
      <c r="I2693">
        <f t="shared" ref="I2693:I2756" si="157">IF(G2693=FALSE,"",B2693)</f>
        <v>153</v>
      </c>
    </row>
    <row r="2694" spans="2:9" x14ac:dyDescent="0.25">
      <c r="B2694">
        <f>IF('Input and Summary Results'!D2276=0,FALSE,'Input and Summary Results'!$B2276)</f>
        <v>153</v>
      </c>
      <c r="C2694">
        <f>IF(OR(B2694=0,'Input and Summary Results'!D2276=0,'Input and Summary Results'!D2276=""),FALSE,'Input and Summary Results'!$D2276)</f>
        <v>0.11468053</v>
      </c>
      <c r="D2694">
        <f>IF(OR(B2694=0,'Input and Summary Results'!E2276=0),FALSE,'Input and Summary Results'!$E2276)</f>
        <v>8.8472679999999998E-2</v>
      </c>
      <c r="E2694">
        <f t="shared" si="155"/>
        <v>-0.9405103086140818</v>
      </c>
      <c r="F2694">
        <f t="shared" si="156"/>
        <v>0.33481832635408987</v>
      </c>
      <c r="G2694">
        <f>IF('Input and Summary Results'!$J$4="yes",IF(C2694=FALSE,FALSE,IF('Data Transformation'!E2694&lt;$R$10,E2694,$R$10)),IF(C2694=FALSE,FALSE,IF(C2694&lt;$R$10,C2694,$R$10)))</f>
        <v>0.11468053</v>
      </c>
      <c r="H2694">
        <f>IF('Input and Summary Results'!$J$4="yes",'Data Transformation'!F2694,'Data Transformation'!D2694)</f>
        <v>8.8472679999999998E-2</v>
      </c>
      <c r="I2694">
        <f t="shared" si="157"/>
        <v>153</v>
      </c>
    </row>
    <row r="2695" spans="2:9" x14ac:dyDescent="0.25">
      <c r="B2695">
        <f>IF('Input and Summary Results'!D2277=0,FALSE,'Input and Summary Results'!$B2277)</f>
        <v>153</v>
      </c>
      <c r="C2695">
        <f>IF(OR(B2695=0,'Input and Summary Results'!D2277=0,'Input and Summary Results'!D2277=""),FALSE,'Input and Summary Results'!$D2277)</f>
        <v>0.11990141999999999</v>
      </c>
      <c r="D2695">
        <f>IF(OR(B2695=0,'Input and Summary Results'!E2277=0),FALSE,'Input and Summary Results'!$E2277)</f>
        <v>7.4545520000000004E-2</v>
      </c>
      <c r="E2695">
        <f t="shared" si="155"/>
        <v>-0.92117567349404128</v>
      </c>
      <c r="F2695">
        <f t="shared" si="156"/>
        <v>0.26982796100329759</v>
      </c>
      <c r="G2695">
        <f>IF('Input and Summary Results'!$J$4="yes",IF(C2695=FALSE,FALSE,IF('Data Transformation'!E2695&lt;$R$10,E2695,$R$10)),IF(C2695=FALSE,FALSE,IF(C2695&lt;$R$10,C2695,$R$10)))</f>
        <v>0.11990141999999999</v>
      </c>
      <c r="H2695">
        <f>IF('Input and Summary Results'!$J$4="yes",'Data Transformation'!F2695,'Data Transformation'!D2695)</f>
        <v>7.4545520000000004E-2</v>
      </c>
      <c r="I2695">
        <f t="shared" si="157"/>
        <v>153</v>
      </c>
    </row>
    <row r="2696" spans="2:9" x14ac:dyDescent="0.25">
      <c r="B2696">
        <f>IF('Input and Summary Results'!D2278=0,FALSE,'Input and Summary Results'!$B2278)</f>
        <v>153</v>
      </c>
      <c r="C2696">
        <f>IF(OR(B2696=0,'Input and Summary Results'!D2278=0,'Input and Summary Results'!D2278=""),FALSE,'Input and Summary Results'!$D2278)</f>
        <v>0.12252274</v>
      </c>
      <c r="D2696">
        <f>IF(OR(B2696=0,'Input and Summary Results'!E2278=0),FALSE,'Input and Summary Results'!$E2278)</f>
        <v>7.8067990000000004E-2</v>
      </c>
      <c r="E2696">
        <f t="shared" si="155"/>
        <v>-0.91178329954441872</v>
      </c>
      <c r="F2696">
        <f t="shared" si="156"/>
        <v>0.27653240255645606</v>
      </c>
      <c r="G2696">
        <f>IF('Input and Summary Results'!$J$4="yes",IF(C2696=FALSE,FALSE,IF('Data Transformation'!E2696&lt;$R$10,E2696,$R$10)),IF(C2696=FALSE,FALSE,IF(C2696&lt;$R$10,C2696,$R$10)))</f>
        <v>0.12252274</v>
      </c>
      <c r="H2696">
        <f>IF('Input and Summary Results'!$J$4="yes",'Data Transformation'!F2696,'Data Transformation'!D2696)</f>
        <v>7.8067990000000004E-2</v>
      </c>
      <c r="I2696">
        <f t="shared" si="157"/>
        <v>153</v>
      </c>
    </row>
    <row r="2697" spans="2:9" x14ac:dyDescent="0.25">
      <c r="B2697">
        <f>IF('Input and Summary Results'!D2279=0,FALSE,'Input and Summary Results'!$B2279)</f>
        <v>153</v>
      </c>
      <c r="C2697">
        <f>IF(OR(B2697=0,'Input and Summary Results'!D2279=0,'Input and Summary Results'!D2279=""),FALSE,'Input and Summary Results'!$D2279)</f>
        <v>0.13826466000000001</v>
      </c>
      <c r="D2697">
        <f>IF(OR(B2697=0,'Input and Summary Results'!E2279=0),FALSE,'Input and Summary Results'!$E2279)</f>
        <v>7.7502100000000004E-2</v>
      </c>
      <c r="E2697">
        <f t="shared" si="155"/>
        <v>-0.85928880997216972</v>
      </c>
      <c r="F2697">
        <f t="shared" si="156"/>
        <v>0.2432719351423567</v>
      </c>
      <c r="G2697">
        <f>IF('Input and Summary Results'!$J$4="yes",IF(C2697=FALSE,FALSE,IF('Data Transformation'!E2697&lt;$R$10,E2697,$R$10)),IF(C2697=FALSE,FALSE,IF(C2697&lt;$R$10,C2697,$R$10)))</f>
        <v>0.13826466000000001</v>
      </c>
      <c r="H2697">
        <f>IF('Input and Summary Results'!$J$4="yes",'Data Transformation'!F2697,'Data Transformation'!D2697)</f>
        <v>7.7502100000000004E-2</v>
      </c>
      <c r="I2697">
        <f t="shared" si="157"/>
        <v>153</v>
      </c>
    </row>
    <row r="2698" spans="2:9" x14ac:dyDescent="0.25">
      <c r="B2698">
        <f>IF('Input and Summary Results'!D2280=0,FALSE,'Input and Summary Results'!$B2280)</f>
        <v>153</v>
      </c>
      <c r="C2698">
        <f>IF(OR(B2698=0,'Input and Summary Results'!D2280=0,'Input and Summary Results'!D2280=""),FALSE,'Input and Summary Results'!$D2280)</f>
        <v>0.14066058000000001</v>
      </c>
      <c r="D2698">
        <f>IF(OR(B2698=0,'Input and Summary Results'!E2280=0),FALSE,'Input and Summary Results'!$E2280)</f>
        <v>6.700391E-2</v>
      </c>
      <c r="E2698">
        <f t="shared" si="155"/>
        <v>-0.8518275961485462</v>
      </c>
      <c r="F2698">
        <f t="shared" si="156"/>
        <v>0.20673664888912016</v>
      </c>
      <c r="G2698">
        <f>IF('Input and Summary Results'!$J$4="yes",IF(C2698=FALSE,FALSE,IF('Data Transformation'!E2698&lt;$R$10,E2698,$R$10)),IF(C2698=FALSE,FALSE,IF(C2698&lt;$R$10,C2698,$R$10)))</f>
        <v>0.14066058000000001</v>
      </c>
      <c r="H2698">
        <f>IF('Input and Summary Results'!$J$4="yes",'Data Transformation'!F2698,'Data Transformation'!D2698)</f>
        <v>6.700391E-2</v>
      </c>
      <c r="I2698">
        <f t="shared" si="157"/>
        <v>153</v>
      </c>
    </row>
    <row r="2699" spans="2:9" x14ac:dyDescent="0.25">
      <c r="B2699">
        <f>IF('Input and Summary Results'!D2281=0,FALSE,'Input and Summary Results'!$B2281)</f>
        <v>153</v>
      </c>
      <c r="C2699">
        <f>IF(OR(B2699=0,'Input and Summary Results'!D2281=0,'Input and Summary Results'!D2281=""),FALSE,'Input and Summary Results'!$D2281)</f>
        <v>0.16216742000000001</v>
      </c>
      <c r="D2699">
        <f>IF(OR(B2699=0,'Input and Summary Results'!E2281=0),FALSE,'Input and Summary Results'!$E2281)</f>
        <v>9.0949680000000005E-2</v>
      </c>
      <c r="E2699">
        <f t="shared" si="155"/>
        <v>-0.79003639263687575</v>
      </c>
      <c r="F2699">
        <f t="shared" si="156"/>
        <v>0.2434037682784865</v>
      </c>
      <c r="G2699">
        <f>IF('Input and Summary Results'!$J$4="yes",IF(C2699=FALSE,FALSE,IF('Data Transformation'!E2699&lt;$R$10,E2699,$R$10)),IF(C2699=FALSE,FALSE,IF(C2699&lt;$R$10,C2699,$R$10)))</f>
        <v>0.16216742000000001</v>
      </c>
      <c r="H2699">
        <f>IF('Input and Summary Results'!$J$4="yes",'Data Transformation'!F2699,'Data Transformation'!D2699)</f>
        <v>9.0949680000000005E-2</v>
      </c>
      <c r="I2699">
        <f t="shared" si="157"/>
        <v>153</v>
      </c>
    </row>
    <row r="2700" spans="2:9" x14ac:dyDescent="0.25">
      <c r="B2700">
        <f>IF('Input and Summary Results'!D2282=0,FALSE,'Input and Summary Results'!$B2282)</f>
        <v>153</v>
      </c>
      <c r="C2700">
        <f>IF(OR(B2700=0,'Input and Summary Results'!D2282=0,'Input and Summary Results'!D2282=""),FALSE,'Input and Summary Results'!$D2282)</f>
        <v>0.19058380999999999</v>
      </c>
      <c r="D2700">
        <f>IF(OR(B2700=0,'Input and Summary Results'!E2282=0),FALSE,'Input and Summary Results'!$E2282)</f>
        <v>4.1588239999999999E-2</v>
      </c>
      <c r="E2700">
        <f t="shared" si="155"/>
        <v>-0.71991399523128741</v>
      </c>
      <c r="F2700">
        <f t="shared" si="156"/>
        <v>9.4705296110934076E-2</v>
      </c>
      <c r="G2700">
        <f>IF('Input and Summary Results'!$J$4="yes",IF(C2700=FALSE,FALSE,IF('Data Transformation'!E2700&lt;$R$10,E2700,$R$10)),IF(C2700=FALSE,FALSE,IF(C2700&lt;$R$10,C2700,$R$10)))</f>
        <v>0.19058380999999999</v>
      </c>
      <c r="H2700">
        <f>IF('Input and Summary Results'!$J$4="yes",'Data Transformation'!F2700,'Data Transformation'!D2700)</f>
        <v>4.1588239999999999E-2</v>
      </c>
      <c r="I2700">
        <f t="shared" si="157"/>
        <v>153</v>
      </c>
    </row>
    <row r="2701" spans="2:9" x14ac:dyDescent="0.25">
      <c r="B2701">
        <f>IF('Input and Summary Results'!D2283=0,FALSE,'Input and Summary Results'!$B2283)</f>
        <v>153</v>
      </c>
      <c r="C2701">
        <f>IF(OR(B2701=0,'Input and Summary Results'!D2283=0,'Input and Summary Results'!D2283=""),FALSE,'Input and Summary Results'!$D2283)</f>
        <v>0.24953175999999999</v>
      </c>
      <c r="D2701">
        <f>IF(OR(B2701=0,'Input and Summary Results'!E2283=0),FALSE,'Input and Summary Results'!$E2283)</f>
        <v>6.5231269999999994E-2</v>
      </c>
      <c r="E2701">
        <f t="shared" si="155"/>
        <v>-0.60287417022127132</v>
      </c>
      <c r="F2701">
        <f t="shared" si="156"/>
        <v>0.11345397948541701</v>
      </c>
      <c r="G2701">
        <f>IF('Input and Summary Results'!$J$4="yes",IF(C2701=FALSE,FALSE,IF('Data Transformation'!E2701&lt;$R$10,E2701,$R$10)),IF(C2701=FALSE,FALSE,IF(C2701&lt;$R$10,C2701,$R$10)))</f>
        <v>0.24953175999999999</v>
      </c>
      <c r="H2701">
        <f>IF('Input and Summary Results'!$J$4="yes",'Data Transformation'!F2701,'Data Transformation'!D2701)</f>
        <v>6.5231269999999994E-2</v>
      </c>
      <c r="I2701">
        <f t="shared" si="157"/>
        <v>153</v>
      </c>
    </row>
    <row r="2702" spans="2:9" x14ac:dyDescent="0.25">
      <c r="B2702">
        <f>IF('Input and Summary Results'!D2284=0,FALSE,'Input and Summary Results'!$B2284)</f>
        <v>153</v>
      </c>
      <c r="C2702">
        <f>IF(OR(B2702=0,'Input and Summary Results'!D2284=0,'Input and Summary Results'!D2284=""),FALSE,'Input and Summary Results'!$D2284)</f>
        <v>0.33490814000000002</v>
      </c>
      <c r="D2702">
        <f>IF(OR(B2702=0,'Input and Summary Results'!E2284=0),FALSE,'Input and Summary Results'!$E2284)</f>
        <v>8.4800959999999995E-2</v>
      </c>
      <c r="E2702">
        <f t="shared" si="155"/>
        <v>-0.47507429672970303</v>
      </c>
      <c r="F2702">
        <f t="shared" si="156"/>
        <v>0.10989167549047925</v>
      </c>
      <c r="G2702">
        <f>IF('Input and Summary Results'!$J$4="yes",IF(C2702=FALSE,FALSE,IF('Data Transformation'!E2702&lt;$R$10,E2702,$R$10)),IF(C2702=FALSE,FALSE,IF(C2702&lt;$R$10,C2702,$R$10)))</f>
        <v>0.33490814000000002</v>
      </c>
      <c r="H2702">
        <f>IF('Input and Summary Results'!$J$4="yes",'Data Transformation'!F2702,'Data Transformation'!D2702)</f>
        <v>8.4800959999999995E-2</v>
      </c>
      <c r="I2702">
        <f t="shared" si="157"/>
        <v>153</v>
      </c>
    </row>
    <row r="2703" spans="2:9" x14ac:dyDescent="0.25">
      <c r="B2703">
        <f>IF('Input and Summary Results'!D2285=0,FALSE,'Input and Summary Results'!$B2285)</f>
        <v>153</v>
      </c>
      <c r="C2703">
        <f>IF(OR(B2703=0,'Input and Summary Results'!D2285=0,'Input and Summary Results'!D2285=""),FALSE,'Input and Summary Results'!$D2285)</f>
        <v>0.39396001000000003</v>
      </c>
      <c r="D2703">
        <f>IF(OR(B2703=0,'Input and Summary Results'!E2285=0),FALSE,'Input and Summary Results'!$E2285)</f>
        <v>6.2512559999999995E-2</v>
      </c>
      <c r="E2703">
        <f t="shared" si="155"/>
        <v>-0.4045478601992134</v>
      </c>
      <c r="F2703">
        <f t="shared" si="156"/>
        <v>6.8866002516346753E-2</v>
      </c>
      <c r="G2703">
        <f>IF('Input and Summary Results'!$J$4="yes",IF(C2703=FALSE,FALSE,IF('Data Transformation'!E2703&lt;$R$10,E2703,$R$10)),IF(C2703=FALSE,FALSE,IF(C2703&lt;$R$10,C2703,$R$10)))</f>
        <v>0.39396001000000003</v>
      </c>
      <c r="H2703">
        <f>IF('Input and Summary Results'!$J$4="yes",'Data Transformation'!F2703,'Data Transformation'!D2703)</f>
        <v>6.2512559999999995E-2</v>
      </c>
      <c r="I2703">
        <f t="shared" si="157"/>
        <v>153</v>
      </c>
    </row>
    <row r="2704" spans="2:9" x14ac:dyDescent="0.25">
      <c r="B2704">
        <f>IF('Input and Summary Results'!D2286=0,FALSE,'Input and Summary Results'!$B2286)</f>
        <v>153</v>
      </c>
      <c r="C2704">
        <f>IF(OR(B2704=0,'Input and Summary Results'!D2286=0,'Input and Summary Results'!D2286=""),FALSE,'Input and Summary Results'!$D2286)</f>
        <v>0.51060313000000002</v>
      </c>
      <c r="D2704">
        <f>IF(OR(B2704=0,'Input and Summary Results'!E2286=0),FALSE,'Input and Summary Results'!$E2286)</f>
        <v>8.1393229999999997E-2</v>
      </c>
      <c r="E2704">
        <f t="shared" si="155"/>
        <v>-0.29191652729604195</v>
      </c>
      <c r="F2704">
        <f t="shared" si="156"/>
        <v>6.9182227339656135E-2</v>
      </c>
      <c r="G2704">
        <f>IF('Input and Summary Results'!$J$4="yes",IF(C2704=FALSE,FALSE,IF('Data Transformation'!E2704&lt;$R$10,E2704,$R$10)),IF(C2704=FALSE,FALSE,IF(C2704&lt;$R$10,C2704,$R$10)))</f>
        <v>0.51060313000000002</v>
      </c>
      <c r="H2704">
        <f>IF('Input and Summary Results'!$J$4="yes",'Data Transformation'!F2704,'Data Transformation'!D2704)</f>
        <v>8.1393229999999997E-2</v>
      </c>
      <c r="I2704">
        <f t="shared" si="157"/>
        <v>153</v>
      </c>
    </row>
    <row r="2705" spans="2:9" x14ac:dyDescent="0.25">
      <c r="B2705">
        <f>IF('Input and Summary Results'!D2287=0,FALSE,'Input and Summary Results'!$B2287)</f>
        <v>153</v>
      </c>
      <c r="C2705">
        <f>IF(OR(B2705=0,'Input and Summary Results'!D2287=0,'Input and Summary Results'!D2287=""),FALSE,'Input and Summary Results'!$D2287)</f>
        <v>0.88073900999999999</v>
      </c>
      <c r="D2705">
        <f>IF(OR(B2705=0,'Input and Summary Results'!E2287=0),FALSE,'Input and Summary Results'!$E2287)</f>
        <v>7.0480260000000003E-2</v>
      </c>
      <c r="E2705">
        <f t="shared" si="155"/>
        <v>-5.5152767307814952E-2</v>
      </c>
      <c r="F2705">
        <f t="shared" si="156"/>
        <v>3.4730416721294087E-2</v>
      </c>
      <c r="G2705">
        <f>IF('Input and Summary Results'!$J$4="yes",IF(C2705=FALSE,FALSE,IF('Data Transformation'!E2705&lt;$R$10,E2705,$R$10)),IF(C2705=FALSE,FALSE,IF(C2705&lt;$R$10,C2705,$R$10)))</f>
        <v>0.88073900999999999</v>
      </c>
      <c r="H2705">
        <f>IF('Input and Summary Results'!$J$4="yes",'Data Transformation'!F2705,'Data Transformation'!D2705)</f>
        <v>7.0480260000000003E-2</v>
      </c>
      <c r="I2705">
        <f t="shared" si="157"/>
        <v>153</v>
      </c>
    </row>
    <row r="2706" spans="2:9" x14ac:dyDescent="0.25">
      <c r="B2706">
        <f>IF('Input and Summary Results'!D2288=0,FALSE,'Input and Summary Results'!$B2288)</f>
        <v>154</v>
      </c>
      <c r="C2706">
        <f>IF(OR(B2706=0,'Input and Summary Results'!D2288=0,'Input and Summary Results'!D2288=""),FALSE,'Input and Summary Results'!$D2288)</f>
        <v>-1.312E-2</v>
      </c>
      <c r="D2706">
        <f>IF(OR(B2706=0,'Input and Summary Results'!E2288=0),FALSE,'Input and Summary Results'!$E2288)</f>
        <v>8.2022170000000005E-2</v>
      </c>
      <c r="E2706" t="e">
        <f t="shared" si="155"/>
        <v>#NUM!</v>
      </c>
      <c r="F2706">
        <f t="shared" si="156"/>
        <v>-2.7132333673780491</v>
      </c>
      <c r="G2706">
        <f>IF('Input and Summary Results'!$J$4="yes",IF(C2706=FALSE,FALSE,IF('Data Transformation'!E2706&lt;$R$10,E2706,$R$10)),IF(C2706=FALSE,FALSE,IF(C2706&lt;$R$10,C2706,$R$10)))</f>
        <v>-1.312E-2</v>
      </c>
      <c r="H2706">
        <f>IF('Input and Summary Results'!$J$4="yes",'Data Transformation'!F2706,'Data Transformation'!D2706)</f>
        <v>8.2022170000000005E-2</v>
      </c>
      <c r="I2706">
        <f t="shared" si="157"/>
        <v>154</v>
      </c>
    </row>
    <row r="2707" spans="2:9" x14ac:dyDescent="0.25">
      <c r="B2707">
        <f>IF('Input and Summary Results'!D2289=0,FALSE,'Input and Summary Results'!$B2289)</f>
        <v>154</v>
      </c>
      <c r="C2707">
        <f>IF(OR(B2707=0,'Input and Summary Results'!D2289=0,'Input and Summary Results'!D2289=""),FALSE,'Input and Summary Results'!$D2289)</f>
        <v>-6.3068999999999998E-3</v>
      </c>
      <c r="D2707">
        <f>IF(OR(B2707=0,'Input and Summary Results'!E2289=0),FALSE,'Input and Summary Results'!$E2289)</f>
        <v>6.2983380000000005E-2</v>
      </c>
      <c r="E2707" t="e">
        <f t="shared" si="155"/>
        <v>#NUM!</v>
      </c>
      <c r="F2707">
        <f t="shared" si="156"/>
        <v>-4.3341081862721786</v>
      </c>
      <c r="G2707">
        <f>IF('Input and Summary Results'!$J$4="yes",IF(C2707=FALSE,FALSE,IF('Data Transformation'!E2707&lt;$R$10,E2707,$R$10)),IF(C2707=FALSE,FALSE,IF(C2707&lt;$R$10,C2707,$R$10)))</f>
        <v>-6.3068999999999998E-3</v>
      </c>
      <c r="H2707">
        <f>IF('Input and Summary Results'!$J$4="yes",'Data Transformation'!F2707,'Data Transformation'!D2707)</f>
        <v>6.2983380000000005E-2</v>
      </c>
      <c r="I2707">
        <f t="shared" si="157"/>
        <v>154</v>
      </c>
    </row>
    <row r="2708" spans="2:9" x14ac:dyDescent="0.25">
      <c r="B2708">
        <f>IF('Input and Summary Results'!D2290=0,FALSE,'Input and Summary Results'!$B2290)</f>
        <v>154</v>
      </c>
      <c r="C2708">
        <f>IF(OR(B2708=0,'Input and Summary Results'!D2290=0,'Input and Summary Results'!D2290=""),FALSE,'Input and Summary Results'!$D2290)</f>
        <v>1.431986E-2</v>
      </c>
      <c r="D2708">
        <f>IF(OR(B2708=0,'Input and Summary Results'!E2290=0),FALSE,'Input and Summary Results'!$E2290)</f>
        <v>0.10163569</v>
      </c>
      <c r="E2708">
        <f t="shared" si="155"/>
        <v>-1.8440612279446913</v>
      </c>
      <c r="F2708">
        <f t="shared" si="156"/>
        <v>3.0803296582508488</v>
      </c>
      <c r="G2708">
        <f>IF('Input and Summary Results'!$J$4="yes",IF(C2708=FALSE,FALSE,IF('Data Transformation'!E2708&lt;$R$10,E2708,$R$10)),IF(C2708=FALSE,FALSE,IF(C2708&lt;$R$10,C2708,$R$10)))</f>
        <v>1.431986E-2</v>
      </c>
      <c r="H2708">
        <f>IF('Input and Summary Results'!$J$4="yes",'Data Transformation'!F2708,'Data Transformation'!D2708)</f>
        <v>0.10163569</v>
      </c>
      <c r="I2708">
        <f t="shared" si="157"/>
        <v>154</v>
      </c>
    </row>
    <row r="2709" spans="2:9" x14ac:dyDescent="0.25">
      <c r="B2709">
        <f>IF('Input and Summary Results'!D2291=0,FALSE,'Input and Summary Results'!$B2291)</f>
        <v>154</v>
      </c>
      <c r="C2709">
        <f>IF(OR(B2709=0,'Input and Summary Results'!D2291=0,'Input and Summary Results'!D2291=""),FALSE,'Input and Summary Results'!$D2291)</f>
        <v>4.2060260000000002E-2</v>
      </c>
      <c r="D2709">
        <f>IF(OR(B2709=0,'Input and Summary Results'!E2291=0),FALSE,'Input and Summary Results'!$E2291)</f>
        <v>7.8836950000000003E-2</v>
      </c>
      <c r="E2709">
        <f t="shared" si="155"/>
        <v>-1.3761280470035662</v>
      </c>
      <c r="F2709">
        <f t="shared" si="156"/>
        <v>0.81348133130893618</v>
      </c>
      <c r="G2709">
        <f>IF('Input and Summary Results'!$J$4="yes",IF(C2709=FALSE,FALSE,IF('Data Transformation'!E2709&lt;$R$10,E2709,$R$10)),IF(C2709=FALSE,FALSE,IF(C2709&lt;$R$10,C2709,$R$10)))</f>
        <v>4.2060260000000002E-2</v>
      </c>
      <c r="H2709">
        <f>IF('Input and Summary Results'!$J$4="yes",'Data Transformation'!F2709,'Data Transformation'!D2709)</f>
        <v>7.8836950000000003E-2</v>
      </c>
      <c r="I2709">
        <f t="shared" si="157"/>
        <v>154</v>
      </c>
    </row>
    <row r="2710" spans="2:9" x14ac:dyDescent="0.25">
      <c r="B2710">
        <f>IF('Input and Summary Results'!D2292=0,FALSE,'Input and Summary Results'!$B2292)</f>
        <v>154</v>
      </c>
      <c r="C2710">
        <f>IF(OR(B2710=0,'Input and Summary Results'!D2292=0,'Input and Summary Results'!D2292=""),FALSE,'Input and Summary Results'!$D2292)</f>
        <v>6.7775180000000004E-2</v>
      </c>
      <c r="D2710">
        <f>IF(OR(B2710=0,'Input and Summary Results'!E2292=0),FALSE,'Input and Summary Results'!$E2292)</f>
        <v>4.9897080000000003E-2</v>
      </c>
      <c r="E2710">
        <f t="shared" si="155"/>
        <v>-1.1689293203295066</v>
      </c>
      <c r="F2710">
        <f t="shared" si="156"/>
        <v>0.31951715539523462</v>
      </c>
      <c r="G2710">
        <f>IF('Input and Summary Results'!$J$4="yes",IF(C2710=FALSE,FALSE,IF('Data Transformation'!E2710&lt;$R$10,E2710,$R$10)),IF(C2710=FALSE,FALSE,IF(C2710&lt;$R$10,C2710,$R$10)))</f>
        <v>6.7775180000000004E-2</v>
      </c>
      <c r="H2710">
        <f>IF('Input and Summary Results'!$J$4="yes",'Data Transformation'!F2710,'Data Transformation'!D2710)</f>
        <v>4.9897080000000003E-2</v>
      </c>
      <c r="I2710">
        <f t="shared" si="157"/>
        <v>154</v>
      </c>
    </row>
    <row r="2711" spans="2:9" x14ac:dyDescent="0.25">
      <c r="B2711">
        <f>IF('Input and Summary Results'!D2293=0,FALSE,'Input and Summary Results'!$B2293)</f>
        <v>154</v>
      </c>
      <c r="C2711">
        <f>IF(OR(B2711=0,'Input and Summary Results'!D2293=0,'Input and Summary Results'!D2293=""),FALSE,'Input and Summary Results'!$D2293)</f>
        <v>7.3321419999999998E-2</v>
      </c>
      <c r="D2711">
        <f>IF(OR(B2711=0,'Input and Summary Results'!E2293=0),FALSE,'Input and Summary Results'!$E2293)</f>
        <v>5.2512929999999999E-2</v>
      </c>
      <c r="E2711">
        <f t="shared" si="155"/>
        <v>-1.134769132741565</v>
      </c>
      <c r="F2711">
        <f t="shared" si="156"/>
        <v>0.31083156354582331</v>
      </c>
      <c r="G2711">
        <f>IF('Input and Summary Results'!$J$4="yes",IF(C2711=FALSE,FALSE,IF('Data Transformation'!E2711&lt;$R$10,E2711,$R$10)),IF(C2711=FALSE,FALSE,IF(C2711&lt;$R$10,C2711,$R$10)))</f>
        <v>7.3321419999999998E-2</v>
      </c>
      <c r="H2711">
        <f>IF('Input and Summary Results'!$J$4="yes",'Data Transformation'!F2711,'Data Transformation'!D2711)</f>
        <v>5.2512929999999999E-2</v>
      </c>
      <c r="I2711">
        <f t="shared" si="157"/>
        <v>154</v>
      </c>
    </row>
    <row r="2712" spans="2:9" x14ac:dyDescent="0.25">
      <c r="B2712">
        <f>IF('Input and Summary Results'!D2294=0,FALSE,'Input and Summary Results'!$B2294)</f>
        <v>154</v>
      </c>
      <c r="C2712">
        <f>IF(OR(B2712=0,'Input and Summary Results'!D2294=0,'Input and Summary Results'!D2294=""),FALSE,'Input and Summary Results'!$D2294)</f>
        <v>7.6764170000000007E-2</v>
      </c>
      <c r="D2712">
        <f>IF(OR(B2712=0,'Input and Summary Results'!E2294=0),FALSE,'Input and Summary Results'!$E2294)</f>
        <v>8.0545240000000004E-2</v>
      </c>
      <c r="E2712">
        <f t="shared" si="155"/>
        <v>-1.1148414414561119</v>
      </c>
      <c r="F2712">
        <f t="shared" si="156"/>
        <v>0.45537695724450611</v>
      </c>
      <c r="G2712">
        <f>IF('Input and Summary Results'!$J$4="yes",IF(C2712=FALSE,FALSE,IF('Data Transformation'!E2712&lt;$R$10,E2712,$R$10)),IF(C2712=FALSE,FALSE,IF(C2712&lt;$R$10,C2712,$R$10)))</f>
        <v>7.6764170000000007E-2</v>
      </c>
      <c r="H2712">
        <f>IF('Input and Summary Results'!$J$4="yes",'Data Transformation'!F2712,'Data Transformation'!D2712)</f>
        <v>8.0545240000000004E-2</v>
      </c>
      <c r="I2712">
        <f t="shared" si="157"/>
        <v>154</v>
      </c>
    </row>
    <row r="2713" spans="2:9" x14ac:dyDescent="0.25">
      <c r="B2713">
        <f>IF('Input and Summary Results'!D2295=0,FALSE,'Input and Summary Results'!$B2295)</f>
        <v>154</v>
      </c>
      <c r="C2713">
        <f>IF(OR(B2713=0,'Input and Summary Results'!D2295=0,'Input and Summary Results'!D2295=""),FALSE,'Input and Summary Results'!$D2295)</f>
        <v>8.5466479999999997E-2</v>
      </c>
      <c r="D2713">
        <f>IF(OR(B2713=0,'Input and Summary Results'!E2295=0),FALSE,'Input and Summary Results'!$E2295)</f>
        <v>9.0744839999999993E-2</v>
      </c>
      <c r="E2713">
        <f t="shared" si="155"/>
        <v>-1.0682041824110085</v>
      </c>
      <c r="F2713">
        <f t="shared" si="156"/>
        <v>0.46080358709051777</v>
      </c>
      <c r="G2713">
        <f>IF('Input and Summary Results'!$J$4="yes",IF(C2713=FALSE,FALSE,IF('Data Transformation'!E2713&lt;$R$10,E2713,$R$10)),IF(C2713=FALSE,FALSE,IF(C2713&lt;$R$10,C2713,$R$10)))</f>
        <v>8.5466479999999997E-2</v>
      </c>
      <c r="H2713">
        <f>IF('Input and Summary Results'!$J$4="yes",'Data Transformation'!F2713,'Data Transformation'!D2713)</f>
        <v>9.0744839999999993E-2</v>
      </c>
      <c r="I2713">
        <f t="shared" si="157"/>
        <v>154</v>
      </c>
    </row>
    <row r="2714" spans="2:9" x14ac:dyDescent="0.25">
      <c r="B2714">
        <f>IF('Input and Summary Results'!D2296=0,FALSE,'Input and Summary Results'!$B2296)</f>
        <v>154</v>
      </c>
      <c r="C2714">
        <f>IF(OR(B2714=0,'Input and Summary Results'!D2296=0,'Input and Summary Results'!D2296=""),FALSE,'Input and Summary Results'!$D2296)</f>
        <v>0.1141181</v>
      </c>
      <c r="D2714">
        <f>IF(OR(B2714=0,'Input and Summary Results'!E2296=0),FALSE,'Input and Summary Results'!$E2296)</f>
        <v>8.2844890000000004E-2</v>
      </c>
      <c r="E2714">
        <f t="shared" si="155"/>
        <v>-0.9426454677053292</v>
      </c>
      <c r="F2714">
        <f t="shared" si="156"/>
        <v>0.31506555279136267</v>
      </c>
      <c r="G2714">
        <f>IF('Input and Summary Results'!$J$4="yes",IF(C2714=FALSE,FALSE,IF('Data Transformation'!E2714&lt;$R$10,E2714,$R$10)),IF(C2714=FALSE,FALSE,IF(C2714&lt;$R$10,C2714,$R$10)))</f>
        <v>0.1141181</v>
      </c>
      <c r="H2714">
        <f>IF('Input and Summary Results'!$J$4="yes",'Data Transformation'!F2714,'Data Transformation'!D2714)</f>
        <v>8.2844890000000004E-2</v>
      </c>
      <c r="I2714">
        <f t="shared" si="157"/>
        <v>154</v>
      </c>
    </row>
    <row r="2715" spans="2:9" x14ac:dyDescent="0.25">
      <c r="B2715">
        <f>IF('Input and Summary Results'!D2297=0,FALSE,'Input and Summary Results'!$B2297)</f>
        <v>154</v>
      </c>
      <c r="C2715">
        <f>IF(OR(B2715=0,'Input and Summary Results'!D2297=0,'Input and Summary Results'!D2297=""),FALSE,'Input and Summary Results'!$D2297)</f>
        <v>0.12360322</v>
      </c>
      <c r="D2715">
        <f>IF(OR(B2715=0,'Input and Summary Results'!E2297=0),FALSE,'Input and Summary Results'!$E2297)</f>
        <v>7.1472789999999994E-2</v>
      </c>
      <c r="E2715">
        <f t="shared" si="155"/>
        <v>-0.90797021525030752</v>
      </c>
      <c r="F2715">
        <f t="shared" si="156"/>
        <v>0.25095778944917452</v>
      </c>
      <c r="G2715">
        <f>IF('Input and Summary Results'!$J$4="yes",IF(C2715=FALSE,FALSE,IF('Data Transformation'!E2715&lt;$R$10,E2715,$R$10)),IF(C2715=FALSE,FALSE,IF(C2715&lt;$R$10,C2715,$R$10)))</f>
        <v>0.12360322</v>
      </c>
      <c r="H2715">
        <f>IF('Input and Summary Results'!$J$4="yes",'Data Transformation'!F2715,'Data Transformation'!D2715)</f>
        <v>7.1472789999999994E-2</v>
      </c>
      <c r="I2715">
        <f t="shared" si="157"/>
        <v>154</v>
      </c>
    </row>
    <row r="2716" spans="2:9" x14ac:dyDescent="0.25">
      <c r="B2716">
        <f>IF('Input and Summary Results'!D2298=0,FALSE,'Input and Summary Results'!$B2298)</f>
        <v>154</v>
      </c>
      <c r="C2716">
        <f>IF(OR(B2716=0,'Input and Summary Results'!D2298=0,'Input and Summary Results'!D2298=""),FALSE,'Input and Summary Results'!$D2298)</f>
        <v>0.14374771</v>
      </c>
      <c r="D2716">
        <f>IF(OR(B2716=0,'Input and Summary Results'!E2298=0),FALSE,'Input and Summary Results'!$E2298)</f>
        <v>9.8163479999999997E-2</v>
      </c>
      <c r="E2716">
        <f t="shared" si="155"/>
        <v>-0.84239906519336027</v>
      </c>
      <c r="F2716">
        <f t="shared" si="156"/>
        <v>0.29637307140405922</v>
      </c>
      <c r="G2716">
        <f>IF('Input and Summary Results'!$J$4="yes",IF(C2716=FALSE,FALSE,IF('Data Transformation'!E2716&lt;$R$10,E2716,$R$10)),IF(C2716=FALSE,FALSE,IF(C2716&lt;$R$10,C2716,$R$10)))</f>
        <v>0.14374771</v>
      </c>
      <c r="H2716">
        <f>IF('Input and Summary Results'!$J$4="yes",'Data Transformation'!F2716,'Data Transformation'!D2716)</f>
        <v>9.8163479999999997E-2</v>
      </c>
      <c r="I2716">
        <f t="shared" si="157"/>
        <v>154</v>
      </c>
    </row>
    <row r="2717" spans="2:9" x14ac:dyDescent="0.25">
      <c r="B2717">
        <f>IF('Input and Summary Results'!D2299=0,FALSE,'Input and Summary Results'!$B2299)</f>
        <v>154</v>
      </c>
      <c r="C2717">
        <f>IF(OR(B2717=0,'Input and Summary Results'!D2299=0,'Input and Summary Results'!D2299=""),FALSE,'Input and Summary Results'!$D2299)</f>
        <v>0.15016093</v>
      </c>
      <c r="D2717">
        <f>IF(OR(B2717=0,'Input and Summary Results'!E2299=0),FALSE,'Input and Summary Results'!$E2299)</f>
        <v>9.0874640000000007E-2</v>
      </c>
      <c r="E2717">
        <f t="shared" si="155"/>
        <v>-0.82344305063832546</v>
      </c>
      <c r="F2717">
        <f t="shared" si="156"/>
        <v>0.26264883788346277</v>
      </c>
      <c r="G2717">
        <f>IF('Input and Summary Results'!$J$4="yes",IF(C2717=FALSE,FALSE,IF('Data Transformation'!E2717&lt;$R$10,E2717,$R$10)),IF(C2717=FALSE,FALSE,IF(C2717&lt;$R$10,C2717,$R$10)))</f>
        <v>0.15016093</v>
      </c>
      <c r="H2717">
        <f>IF('Input and Summary Results'!$J$4="yes",'Data Transformation'!F2717,'Data Transformation'!D2717)</f>
        <v>9.0874640000000007E-2</v>
      </c>
      <c r="I2717">
        <f t="shared" si="157"/>
        <v>154</v>
      </c>
    </row>
    <row r="2718" spans="2:9" x14ac:dyDescent="0.25">
      <c r="B2718">
        <f>IF('Input and Summary Results'!D2300=0,FALSE,'Input and Summary Results'!$B2300)</f>
        <v>154</v>
      </c>
      <c r="C2718">
        <f>IF(OR(B2718=0,'Input and Summary Results'!D2300=0,'Input and Summary Results'!D2300=""),FALSE,'Input and Summary Results'!$D2300)</f>
        <v>0.16103099000000001</v>
      </c>
      <c r="D2718">
        <f>IF(OR(B2718=0,'Input and Summary Results'!E2300=0),FALSE,'Input and Summary Results'!$E2300)</f>
        <v>8.4685659999999996E-2</v>
      </c>
      <c r="E2718">
        <f t="shared" si="155"/>
        <v>-0.79309053706841914</v>
      </c>
      <c r="F2718">
        <f t="shared" si="156"/>
        <v>0.22823915098578226</v>
      </c>
      <c r="G2718">
        <f>IF('Input and Summary Results'!$J$4="yes",IF(C2718=FALSE,FALSE,IF('Data Transformation'!E2718&lt;$R$10,E2718,$R$10)),IF(C2718=FALSE,FALSE,IF(C2718&lt;$R$10,C2718,$R$10)))</f>
        <v>0.16103099000000001</v>
      </c>
      <c r="H2718">
        <f>IF('Input and Summary Results'!$J$4="yes",'Data Transformation'!F2718,'Data Transformation'!D2718)</f>
        <v>8.4685659999999996E-2</v>
      </c>
      <c r="I2718">
        <f t="shared" si="157"/>
        <v>154</v>
      </c>
    </row>
    <row r="2719" spans="2:9" x14ac:dyDescent="0.25">
      <c r="B2719">
        <f>IF('Input and Summary Results'!D2301=0,FALSE,'Input and Summary Results'!$B2301)</f>
        <v>154</v>
      </c>
      <c r="C2719">
        <f>IF(OR(B2719=0,'Input and Summary Results'!D2301=0,'Input and Summary Results'!D2301=""),FALSE,'Input and Summary Results'!$D2301)</f>
        <v>0.21033180000000001</v>
      </c>
      <c r="D2719">
        <f>IF(OR(B2719=0,'Input and Summary Results'!E2301=0),FALSE,'Input and Summary Results'!$E2301)</f>
        <v>8.3872840000000004E-2</v>
      </c>
      <c r="E2719">
        <f t="shared" si="155"/>
        <v>-0.67709506150072396</v>
      </c>
      <c r="F2719">
        <f t="shared" si="156"/>
        <v>0.1730637619228286</v>
      </c>
      <c r="G2719">
        <f>IF('Input and Summary Results'!$J$4="yes",IF(C2719=FALSE,FALSE,IF('Data Transformation'!E2719&lt;$R$10,E2719,$R$10)),IF(C2719=FALSE,FALSE,IF(C2719&lt;$R$10,C2719,$R$10)))</f>
        <v>0.21033180000000001</v>
      </c>
      <c r="H2719">
        <f>IF('Input and Summary Results'!$J$4="yes",'Data Transformation'!F2719,'Data Transformation'!D2719)</f>
        <v>8.3872840000000004E-2</v>
      </c>
      <c r="I2719">
        <f t="shared" si="157"/>
        <v>154</v>
      </c>
    </row>
    <row r="2720" spans="2:9" x14ac:dyDescent="0.25">
      <c r="B2720">
        <f>IF('Input and Summary Results'!D2302=0,FALSE,'Input and Summary Results'!$B2302)</f>
        <v>154</v>
      </c>
      <c r="C2720">
        <f>IF(OR(B2720=0,'Input and Summary Results'!D2302=0,'Input and Summary Results'!D2302=""),FALSE,'Input and Summary Results'!$D2302)</f>
        <v>0.21076549</v>
      </c>
      <c r="D2720">
        <f>IF(OR(B2720=0,'Input and Summary Results'!E2302=0),FALSE,'Input and Summary Results'!$E2302)</f>
        <v>6.9459430000000003E-2</v>
      </c>
      <c r="E2720">
        <f t="shared" si="155"/>
        <v>-0.67620049748939615</v>
      </c>
      <c r="F2720">
        <f t="shared" si="156"/>
        <v>0.14302812391155686</v>
      </c>
      <c r="G2720">
        <f>IF('Input and Summary Results'!$J$4="yes",IF(C2720=FALSE,FALSE,IF('Data Transformation'!E2720&lt;$R$10,E2720,$R$10)),IF(C2720=FALSE,FALSE,IF(C2720&lt;$R$10,C2720,$R$10)))</f>
        <v>0.21076549</v>
      </c>
      <c r="H2720">
        <f>IF('Input and Summary Results'!$J$4="yes",'Data Transformation'!F2720,'Data Transformation'!D2720)</f>
        <v>6.9459430000000003E-2</v>
      </c>
      <c r="I2720">
        <f t="shared" si="157"/>
        <v>154</v>
      </c>
    </row>
    <row r="2721" spans="2:9" x14ac:dyDescent="0.25">
      <c r="B2721">
        <f>IF('Input and Summary Results'!D2303=0,FALSE,'Input and Summary Results'!$B2303)</f>
        <v>154</v>
      </c>
      <c r="C2721">
        <f>IF(OR(B2721=0,'Input and Summary Results'!D2303=0,'Input and Summary Results'!D2303=""),FALSE,'Input and Summary Results'!$D2303)</f>
        <v>0.23671639999999999</v>
      </c>
      <c r="D2721">
        <f>IF(OR(B2721=0,'Input and Summary Results'!E2303=0),FALSE,'Input and Summary Results'!$E2303)</f>
        <v>7.557651E-2</v>
      </c>
      <c r="E2721">
        <f t="shared" si="155"/>
        <v>-0.62577165257885037</v>
      </c>
      <c r="F2721">
        <f t="shared" si="156"/>
        <v>0.13856329912080448</v>
      </c>
      <c r="G2721">
        <f>IF('Input and Summary Results'!$J$4="yes",IF(C2721=FALSE,FALSE,IF('Data Transformation'!E2721&lt;$R$10,E2721,$R$10)),IF(C2721=FALSE,FALSE,IF(C2721&lt;$R$10,C2721,$R$10)))</f>
        <v>0.23671639999999999</v>
      </c>
      <c r="H2721">
        <f>IF('Input and Summary Results'!$J$4="yes",'Data Transformation'!F2721,'Data Transformation'!D2721)</f>
        <v>7.557651E-2</v>
      </c>
      <c r="I2721">
        <f t="shared" si="157"/>
        <v>154</v>
      </c>
    </row>
    <row r="2722" spans="2:9" x14ac:dyDescent="0.25">
      <c r="B2722">
        <f>IF('Input and Summary Results'!D2304=0,FALSE,'Input and Summary Results'!$B2304)</f>
        <v>154</v>
      </c>
      <c r="C2722">
        <f>IF(OR(B2722=0,'Input and Summary Results'!D2304=0,'Input and Summary Results'!D2304=""),FALSE,'Input and Summary Results'!$D2304)</f>
        <v>0.25778614</v>
      </c>
      <c r="D2722">
        <f>IF(OR(B2722=0,'Input and Summary Results'!E2304=0),FALSE,'Input and Summary Results'!$E2304)</f>
        <v>8.4498729999999994E-2</v>
      </c>
      <c r="E2722">
        <f t="shared" si="155"/>
        <v>-0.58874043641369489</v>
      </c>
      <c r="F2722">
        <f t="shared" si="156"/>
        <v>0.14225919523834754</v>
      </c>
      <c r="G2722">
        <f>IF('Input and Summary Results'!$J$4="yes",IF(C2722=FALSE,FALSE,IF('Data Transformation'!E2722&lt;$R$10,E2722,$R$10)),IF(C2722=FALSE,FALSE,IF(C2722&lt;$R$10,C2722,$R$10)))</f>
        <v>0.25778614</v>
      </c>
      <c r="H2722">
        <f>IF('Input and Summary Results'!$J$4="yes",'Data Transformation'!F2722,'Data Transformation'!D2722)</f>
        <v>8.4498729999999994E-2</v>
      </c>
      <c r="I2722">
        <f t="shared" si="157"/>
        <v>154</v>
      </c>
    </row>
    <row r="2723" spans="2:9" x14ac:dyDescent="0.25">
      <c r="B2723">
        <f>IF('Input and Summary Results'!D2305=0,FALSE,'Input and Summary Results'!$B2305)</f>
        <v>155</v>
      </c>
      <c r="C2723">
        <f>IF(OR(B2723=0,'Input and Summary Results'!D2305=0,'Input and Summary Results'!D2305=""),FALSE,'Input and Summary Results'!$D2305)</f>
        <v>-0.13485929999999999</v>
      </c>
      <c r="D2723">
        <f>IF(OR(B2723=0,'Input and Summary Results'!E2305=0),FALSE,'Input and Summary Results'!$E2305)</f>
        <v>0.10219159999999999</v>
      </c>
      <c r="E2723" t="e">
        <f t="shared" si="155"/>
        <v>#NUM!</v>
      </c>
      <c r="F2723">
        <f t="shared" si="156"/>
        <v>-0.32886982506953544</v>
      </c>
      <c r="G2723">
        <f>IF('Input and Summary Results'!$J$4="yes",IF(C2723=FALSE,FALSE,IF('Data Transformation'!E2723&lt;$R$10,E2723,$R$10)),IF(C2723=FALSE,FALSE,IF(C2723&lt;$R$10,C2723,$R$10)))</f>
        <v>-0.13485929999999999</v>
      </c>
      <c r="H2723">
        <f>IF('Input and Summary Results'!$J$4="yes",'Data Transformation'!F2723,'Data Transformation'!D2723)</f>
        <v>0.10219159999999999</v>
      </c>
      <c r="I2723">
        <f t="shared" si="157"/>
        <v>155</v>
      </c>
    </row>
    <row r="2724" spans="2:9" x14ac:dyDescent="0.25">
      <c r="B2724">
        <f>IF('Input and Summary Results'!D2306=0,FALSE,'Input and Summary Results'!$B2306)</f>
        <v>155</v>
      </c>
      <c r="C2724">
        <f>IF(OR(B2724=0,'Input and Summary Results'!D2306=0,'Input and Summary Results'!D2306=""),FALSE,'Input and Summary Results'!$D2306)</f>
        <v>-5.0078600000000001E-2</v>
      </c>
      <c r="D2724">
        <f>IF(OR(B2724=0,'Input and Summary Results'!E2306=0),FALSE,'Input and Summary Results'!$E2306)</f>
        <v>8.8644589999999995E-2</v>
      </c>
      <c r="E2724" t="e">
        <f t="shared" si="155"/>
        <v>#NUM!</v>
      </c>
      <c r="F2724">
        <f t="shared" si="156"/>
        <v>-0.76822738774646249</v>
      </c>
      <c r="G2724">
        <f>IF('Input and Summary Results'!$J$4="yes",IF(C2724=FALSE,FALSE,IF('Data Transformation'!E2724&lt;$R$10,E2724,$R$10)),IF(C2724=FALSE,FALSE,IF(C2724&lt;$R$10,C2724,$R$10)))</f>
        <v>-5.0078600000000001E-2</v>
      </c>
      <c r="H2724">
        <f>IF('Input and Summary Results'!$J$4="yes",'Data Transformation'!F2724,'Data Transformation'!D2724)</f>
        <v>8.8644589999999995E-2</v>
      </c>
      <c r="I2724">
        <f t="shared" si="157"/>
        <v>155</v>
      </c>
    </row>
    <row r="2725" spans="2:9" x14ac:dyDescent="0.25">
      <c r="B2725">
        <f>IF('Input and Summary Results'!D2307=0,FALSE,'Input and Summary Results'!$B2307)</f>
        <v>155</v>
      </c>
      <c r="C2725">
        <f>IF(OR(B2725=0,'Input and Summary Results'!D2307=0,'Input and Summary Results'!D2307=""),FALSE,'Input and Summary Results'!$D2307)</f>
        <v>-4.9303600000000003E-2</v>
      </c>
      <c r="D2725">
        <f>IF(OR(B2725=0,'Input and Summary Results'!E2307=0),FALSE,'Input and Summary Results'!$E2307)</f>
        <v>8.5252339999999996E-2</v>
      </c>
      <c r="E2725" t="e">
        <f t="shared" si="155"/>
        <v>#NUM!</v>
      </c>
      <c r="F2725">
        <f t="shared" si="156"/>
        <v>-0.75044247397755948</v>
      </c>
      <c r="G2725">
        <f>IF('Input and Summary Results'!$J$4="yes",IF(C2725=FALSE,FALSE,IF('Data Transformation'!E2725&lt;$R$10,E2725,$R$10)),IF(C2725=FALSE,FALSE,IF(C2725&lt;$R$10,C2725,$R$10)))</f>
        <v>-4.9303600000000003E-2</v>
      </c>
      <c r="H2725">
        <f>IF('Input and Summary Results'!$J$4="yes",'Data Transformation'!F2725,'Data Transformation'!D2725)</f>
        <v>8.5252339999999996E-2</v>
      </c>
      <c r="I2725">
        <f t="shared" si="157"/>
        <v>155</v>
      </c>
    </row>
    <row r="2726" spans="2:9" x14ac:dyDescent="0.25">
      <c r="B2726">
        <f>IF('Input and Summary Results'!D2308=0,FALSE,'Input and Summary Results'!$B2308)</f>
        <v>155</v>
      </c>
      <c r="C2726">
        <f>IF(OR(B2726=0,'Input and Summary Results'!D2308=0,'Input and Summary Results'!D2308=""),FALSE,'Input and Summary Results'!$D2308)</f>
        <v>0.10668246000000001</v>
      </c>
      <c r="D2726">
        <f>IF(OR(B2726=0,'Input and Summary Results'!E2308=0),FALSE,'Input and Summary Results'!$E2308)</f>
        <v>9.1675789999999993E-2</v>
      </c>
      <c r="E2726">
        <f t="shared" si="155"/>
        <v>-0.97190697843297102</v>
      </c>
      <c r="F2726">
        <f t="shared" si="156"/>
        <v>0.37295065055680188</v>
      </c>
      <c r="G2726">
        <f>IF('Input and Summary Results'!$J$4="yes",IF(C2726=FALSE,FALSE,IF('Data Transformation'!E2726&lt;$R$10,E2726,$R$10)),IF(C2726=FALSE,FALSE,IF(C2726&lt;$R$10,C2726,$R$10)))</f>
        <v>0.10668246000000001</v>
      </c>
      <c r="H2726">
        <f>IF('Input and Summary Results'!$J$4="yes",'Data Transformation'!F2726,'Data Transformation'!D2726)</f>
        <v>9.1675789999999993E-2</v>
      </c>
      <c r="I2726">
        <f t="shared" si="157"/>
        <v>155</v>
      </c>
    </row>
    <row r="2727" spans="2:9" x14ac:dyDescent="0.25">
      <c r="B2727">
        <f>IF('Input and Summary Results'!D2309=0,FALSE,'Input and Summary Results'!$B2309)</f>
        <v>155</v>
      </c>
      <c r="C2727">
        <f>IF(OR(B2727=0,'Input and Summary Results'!D2309=0,'Input and Summary Results'!D2309=""),FALSE,'Input and Summary Results'!$D2309)</f>
        <v>0.12878727000000001</v>
      </c>
      <c r="D2727">
        <f>IF(OR(B2727=0,'Input and Summary Results'!E2309=0),FALSE,'Input and Summary Results'!$E2309)</f>
        <v>6.8737770000000004E-2</v>
      </c>
      <c r="E2727">
        <f t="shared" si="155"/>
        <v>-0.89012706276799081</v>
      </c>
      <c r="F2727">
        <f t="shared" si="156"/>
        <v>0.23163929307609363</v>
      </c>
      <c r="G2727">
        <f>IF('Input and Summary Results'!$J$4="yes",IF(C2727=FALSE,FALSE,IF('Data Transformation'!E2727&lt;$R$10,E2727,$R$10)),IF(C2727=FALSE,FALSE,IF(C2727&lt;$R$10,C2727,$R$10)))</f>
        <v>0.12878727000000001</v>
      </c>
      <c r="H2727">
        <f>IF('Input and Summary Results'!$J$4="yes",'Data Transformation'!F2727,'Data Transformation'!D2727)</f>
        <v>6.8737770000000004E-2</v>
      </c>
      <c r="I2727">
        <f t="shared" si="157"/>
        <v>155</v>
      </c>
    </row>
    <row r="2728" spans="2:9" x14ac:dyDescent="0.25">
      <c r="B2728">
        <f>IF('Input and Summary Results'!D2310=0,FALSE,'Input and Summary Results'!$B2310)</f>
        <v>155</v>
      </c>
      <c r="C2728">
        <f>IF(OR(B2728=0,'Input and Summary Results'!D2310=0,'Input and Summary Results'!D2310=""),FALSE,'Input and Summary Results'!$D2310)</f>
        <v>0.12893961000000001</v>
      </c>
      <c r="D2728">
        <f>IF(OR(B2728=0,'Input and Summary Results'!E2310=0),FALSE,'Input and Summary Results'!$E2310)</f>
        <v>7.5637170000000004E-2</v>
      </c>
      <c r="E2728">
        <f t="shared" si="155"/>
        <v>-0.88961364772119111</v>
      </c>
      <c r="F2728">
        <f t="shared" si="156"/>
        <v>0.25458842150988359</v>
      </c>
      <c r="G2728">
        <f>IF('Input and Summary Results'!$J$4="yes",IF(C2728=FALSE,FALSE,IF('Data Transformation'!E2728&lt;$R$10,E2728,$R$10)),IF(C2728=FALSE,FALSE,IF(C2728&lt;$R$10,C2728,$R$10)))</f>
        <v>0.12893961000000001</v>
      </c>
      <c r="H2728">
        <f>IF('Input and Summary Results'!$J$4="yes",'Data Transformation'!F2728,'Data Transformation'!D2728)</f>
        <v>7.5637170000000004E-2</v>
      </c>
      <c r="I2728">
        <f t="shared" si="157"/>
        <v>155</v>
      </c>
    </row>
    <row r="2729" spans="2:9" x14ac:dyDescent="0.25">
      <c r="B2729">
        <f>IF('Input and Summary Results'!D2311=0,FALSE,'Input and Summary Results'!$B2311)</f>
        <v>155</v>
      </c>
      <c r="C2729">
        <f>IF(OR(B2729=0,'Input and Summary Results'!D2311=0,'Input and Summary Results'!D2311=""),FALSE,'Input and Summary Results'!$D2311)</f>
        <v>0.13533292</v>
      </c>
      <c r="D2729">
        <f>IF(OR(B2729=0,'Input and Summary Results'!E2311=0),FALSE,'Input and Summary Results'!$E2311)</f>
        <v>6.5618109999999993E-2</v>
      </c>
      <c r="E2729">
        <f t="shared" si="155"/>
        <v>-0.86859654756113813</v>
      </c>
      <c r="F2729">
        <f t="shared" si="156"/>
        <v>0.21043113338572758</v>
      </c>
      <c r="G2729">
        <f>IF('Input and Summary Results'!$J$4="yes",IF(C2729=FALSE,FALSE,IF('Data Transformation'!E2729&lt;$R$10,E2729,$R$10)),IF(C2729=FALSE,FALSE,IF(C2729&lt;$R$10,C2729,$R$10)))</f>
        <v>0.13533292</v>
      </c>
      <c r="H2729">
        <f>IF('Input and Summary Results'!$J$4="yes",'Data Transformation'!F2729,'Data Transformation'!D2729)</f>
        <v>6.5618109999999993E-2</v>
      </c>
      <c r="I2729">
        <f t="shared" si="157"/>
        <v>155</v>
      </c>
    </row>
    <row r="2730" spans="2:9" x14ac:dyDescent="0.25">
      <c r="B2730">
        <f>IF('Input and Summary Results'!D2312=0,FALSE,'Input and Summary Results'!$B2312)</f>
        <v>155</v>
      </c>
      <c r="C2730">
        <f>IF(OR(B2730=0,'Input and Summary Results'!D2312=0,'Input and Summary Results'!D2312=""),FALSE,'Input and Summary Results'!$D2312)</f>
        <v>0.15950501</v>
      </c>
      <c r="D2730">
        <f>IF(OR(B2730=0,'Input and Summary Results'!E2312=0),FALSE,'Input and Summary Results'!$E2312)</f>
        <v>8.716053E-2</v>
      </c>
      <c r="E2730">
        <f t="shared" ref="E2730:E2793" si="158">IF(C2730=FALSE,FALSE,LOG10(C2730))</f>
        <v>-0.79722567134546363</v>
      </c>
      <c r="F2730">
        <f t="shared" ref="F2730:F2793" si="159">IF(D2730=FALSE, FALSE,0.434*D2730/C2730)</f>
        <v>0.23715662611475341</v>
      </c>
      <c r="G2730">
        <f>IF('Input and Summary Results'!$J$4="yes",IF(C2730=FALSE,FALSE,IF('Data Transformation'!E2730&lt;$R$10,E2730,$R$10)),IF(C2730=FALSE,FALSE,IF(C2730&lt;$R$10,C2730,$R$10)))</f>
        <v>0.15950501</v>
      </c>
      <c r="H2730">
        <f>IF('Input and Summary Results'!$J$4="yes",'Data Transformation'!F2730,'Data Transformation'!D2730)</f>
        <v>8.716053E-2</v>
      </c>
      <c r="I2730">
        <f t="shared" si="157"/>
        <v>155</v>
      </c>
    </row>
    <row r="2731" spans="2:9" x14ac:dyDescent="0.25">
      <c r="B2731">
        <f>IF('Input and Summary Results'!D2313=0,FALSE,'Input and Summary Results'!$B2313)</f>
        <v>155</v>
      </c>
      <c r="C2731">
        <f>IF(OR(B2731=0,'Input and Summary Results'!D2313=0,'Input and Summary Results'!D2313=""),FALSE,'Input and Summary Results'!$D2313)</f>
        <v>0.29127282999999998</v>
      </c>
      <c r="D2731">
        <f>IF(OR(B2731=0,'Input and Summary Results'!E2313=0),FALSE,'Input and Summary Results'!$E2313)</f>
        <v>8.8019429999999996E-2</v>
      </c>
      <c r="E2731">
        <f t="shared" si="158"/>
        <v>-0.53570002457727406</v>
      </c>
      <c r="F2731">
        <f t="shared" si="159"/>
        <v>0.13115000331476162</v>
      </c>
      <c r="G2731">
        <f>IF('Input and Summary Results'!$J$4="yes",IF(C2731=FALSE,FALSE,IF('Data Transformation'!E2731&lt;$R$10,E2731,$R$10)),IF(C2731=FALSE,FALSE,IF(C2731&lt;$R$10,C2731,$R$10)))</f>
        <v>0.29127282999999998</v>
      </c>
      <c r="H2731">
        <f>IF('Input and Summary Results'!$J$4="yes",'Data Transformation'!F2731,'Data Transformation'!D2731)</f>
        <v>8.8019429999999996E-2</v>
      </c>
      <c r="I2731">
        <f t="shared" si="157"/>
        <v>155</v>
      </c>
    </row>
    <row r="2732" spans="2:9" x14ac:dyDescent="0.25">
      <c r="B2732">
        <f>IF('Input and Summary Results'!D2314=0,FALSE,'Input and Summary Results'!$B2314)</f>
        <v>155</v>
      </c>
      <c r="C2732">
        <f>IF(OR(B2732=0,'Input and Summary Results'!D2314=0,'Input and Summary Results'!D2314=""),FALSE,'Input and Summary Results'!$D2314)</f>
        <v>0.39415181999999999</v>
      </c>
      <c r="D2732">
        <f>IF(OR(B2732=0,'Input and Summary Results'!E2314=0),FALSE,'Input and Summary Results'!$E2314)</f>
        <v>7.0704799999999998E-2</v>
      </c>
      <c r="E2732">
        <f t="shared" si="158"/>
        <v>-0.40433646373732146</v>
      </c>
      <c r="F2732">
        <f t="shared" si="159"/>
        <v>7.7852953209755577E-2</v>
      </c>
      <c r="G2732">
        <f>IF('Input and Summary Results'!$J$4="yes",IF(C2732=FALSE,FALSE,IF('Data Transformation'!E2732&lt;$R$10,E2732,$R$10)),IF(C2732=FALSE,FALSE,IF(C2732&lt;$R$10,C2732,$R$10)))</f>
        <v>0.39415181999999999</v>
      </c>
      <c r="H2732">
        <f>IF('Input and Summary Results'!$J$4="yes",'Data Transformation'!F2732,'Data Transformation'!D2732)</f>
        <v>7.0704799999999998E-2</v>
      </c>
      <c r="I2732">
        <f t="shared" si="157"/>
        <v>155</v>
      </c>
    </row>
    <row r="2733" spans="2:9" x14ac:dyDescent="0.25">
      <c r="B2733">
        <f>IF('Input and Summary Results'!D2315=0,FALSE,'Input and Summary Results'!$B2315)</f>
        <v>155</v>
      </c>
      <c r="C2733">
        <f>IF(OR(B2733=0,'Input and Summary Results'!D2315=0,'Input and Summary Results'!D2315=""),FALSE,'Input and Summary Results'!$D2315)</f>
        <v>0.50173771</v>
      </c>
      <c r="D2733">
        <f>IF(OR(B2733=0,'Input and Summary Results'!E2315=0),FALSE,'Input and Summary Results'!$E2315)</f>
        <v>5.6702330000000002E-2</v>
      </c>
      <c r="E2733">
        <f t="shared" si="158"/>
        <v>-0.29952325669708368</v>
      </c>
      <c r="F2733">
        <f t="shared" si="159"/>
        <v>4.9047162948943984E-2</v>
      </c>
      <c r="G2733">
        <f>IF('Input and Summary Results'!$J$4="yes",IF(C2733=FALSE,FALSE,IF('Data Transformation'!E2733&lt;$R$10,E2733,$R$10)),IF(C2733=FALSE,FALSE,IF(C2733&lt;$R$10,C2733,$R$10)))</f>
        <v>0.50173771</v>
      </c>
      <c r="H2733">
        <f>IF('Input and Summary Results'!$J$4="yes",'Data Transformation'!F2733,'Data Transformation'!D2733)</f>
        <v>5.6702330000000002E-2</v>
      </c>
      <c r="I2733">
        <f t="shared" si="157"/>
        <v>155</v>
      </c>
    </row>
    <row r="2734" spans="2:9" x14ac:dyDescent="0.25">
      <c r="B2734">
        <f>IF('Input and Summary Results'!D2316=0,FALSE,'Input and Summary Results'!$B2316)</f>
        <v>155</v>
      </c>
      <c r="C2734">
        <f>IF(OR(B2734=0,'Input and Summary Results'!D2316=0,'Input and Summary Results'!D2316=""),FALSE,'Input and Summary Results'!$D2316)</f>
        <v>0.58606418999999998</v>
      </c>
      <c r="D2734">
        <f>IF(OR(B2734=0,'Input and Summary Results'!E2316=0),FALSE,'Input and Summary Results'!$E2316)</f>
        <v>4.602084E-2</v>
      </c>
      <c r="E2734">
        <f t="shared" si="158"/>
        <v>-0.2320548142957794</v>
      </c>
      <c r="F2734">
        <f t="shared" si="159"/>
        <v>3.4079960695090415E-2</v>
      </c>
      <c r="G2734">
        <f>IF('Input and Summary Results'!$J$4="yes",IF(C2734=FALSE,FALSE,IF('Data Transformation'!E2734&lt;$R$10,E2734,$R$10)),IF(C2734=FALSE,FALSE,IF(C2734&lt;$R$10,C2734,$R$10)))</f>
        <v>0.58606418999999998</v>
      </c>
      <c r="H2734">
        <f>IF('Input and Summary Results'!$J$4="yes",'Data Transformation'!F2734,'Data Transformation'!D2734)</f>
        <v>4.602084E-2</v>
      </c>
      <c r="I2734">
        <f t="shared" si="157"/>
        <v>155</v>
      </c>
    </row>
    <row r="2735" spans="2:9" x14ac:dyDescent="0.25">
      <c r="B2735">
        <f>IF('Input and Summary Results'!D2317=0,FALSE,'Input and Summary Results'!$B2317)</f>
        <v>155</v>
      </c>
      <c r="C2735">
        <f>IF(OR(B2735=0,'Input and Summary Results'!D2317=0,'Input and Summary Results'!D2317=""),FALSE,'Input and Summary Results'!$D2317)</f>
        <v>0.63832639000000002</v>
      </c>
      <c r="D2735">
        <f>IF(OR(B2735=0,'Input and Summary Results'!E2317=0),FALSE,'Input and Summary Results'!$E2317)</f>
        <v>4.4203100000000002E-2</v>
      </c>
      <c r="E2735">
        <f t="shared" si="158"/>
        <v>-0.19495720038539074</v>
      </c>
      <c r="F2735">
        <f t="shared" si="159"/>
        <v>3.0053818392186481E-2</v>
      </c>
      <c r="G2735">
        <f>IF('Input and Summary Results'!$J$4="yes",IF(C2735=FALSE,FALSE,IF('Data Transformation'!E2735&lt;$R$10,E2735,$R$10)),IF(C2735=FALSE,FALSE,IF(C2735&lt;$R$10,C2735,$R$10)))</f>
        <v>0.63832639000000002</v>
      </c>
      <c r="H2735">
        <f>IF('Input and Summary Results'!$J$4="yes",'Data Transformation'!F2735,'Data Transformation'!D2735)</f>
        <v>4.4203100000000002E-2</v>
      </c>
      <c r="I2735">
        <f t="shared" si="157"/>
        <v>155</v>
      </c>
    </row>
    <row r="2736" spans="2:9" x14ac:dyDescent="0.25">
      <c r="B2736">
        <f>IF('Input and Summary Results'!D2318=0,FALSE,'Input and Summary Results'!$B2318)</f>
        <v>155</v>
      </c>
      <c r="C2736">
        <f>IF(OR(B2736=0,'Input and Summary Results'!D2318=0,'Input and Summary Results'!D2318=""),FALSE,'Input and Summary Results'!$D2318)</f>
        <v>0.68004779999999998</v>
      </c>
      <c r="D2736">
        <f>IF(OR(B2736=0,'Input and Summary Results'!E2318=0),FALSE,'Input and Summary Results'!$E2318)</f>
        <v>6.3545480000000001E-2</v>
      </c>
      <c r="E2736">
        <f t="shared" si="158"/>
        <v>-0.16746056001929066</v>
      </c>
      <c r="F2736">
        <f t="shared" si="159"/>
        <v>4.0554117401747351E-2</v>
      </c>
      <c r="G2736">
        <f>IF('Input and Summary Results'!$J$4="yes",IF(C2736=FALSE,FALSE,IF('Data Transformation'!E2736&lt;$R$10,E2736,$R$10)),IF(C2736=FALSE,FALSE,IF(C2736&lt;$R$10,C2736,$R$10)))</f>
        <v>0.68004779999999998</v>
      </c>
      <c r="H2736">
        <f>IF('Input and Summary Results'!$J$4="yes",'Data Transformation'!F2736,'Data Transformation'!D2736)</f>
        <v>6.3545480000000001E-2</v>
      </c>
      <c r="I2736">
        <f t="shared" si="157"/>
        <v>155</v>
      </c>
    </row>
    <row r="2737" spans="2:9" x14ac:dyDescent="0.25">
      <c r="B2737">
        <f>IF('Input and Summary Results'!D2319=0,FALSE,'Input and Summary Results'!$B2319)</f>
        <v>155</v>
      </c>
      <c r="C2737">
        <f>IF(OR(B2737=0,'Input and Summary Results'!D2319=0,'Input and Summary Results'!D2319=""),FALSE,'Input and Summary Results'!$D2319)</f>
        <v>0.75491748000000003</v>
      </c>
      <c r="D2737">
        <f>IF(OR(B2737=0,'Input and Summary Results'!E2319=0),FALSE,'Input and Summary Results'!$E2319)</f>
        <v>6.521565E-2</v>
      </c>
      <c r="E2737">
        <f t="shared" si="158"/>
        <v>-0.12210051848908912</v>
      </c>
      <c r="F2737">
        <f t="shared" si="159"/>
        <v>3.749229929077811E-2</v>
      </c>
      <c r="G2737">
        <f>IF('Input and Summary Results'!$J$4="yes",IF(C2737=FALSE,FALSE,IF('Data Transformation'!E2737&lt;$R$10,E2737,$R$10)),IF(C2737=FALSE,FALSE,IF(C2737&lt;$R$10,C2737,$R$10)))</f>
        <v>0.75491748000000003</v>
      </c>
      <c r="H2737">
        <f>IF('Input and Summary Results'!$J$4="yes",'Data Transformation'!F2737,'Data Transformation'!D2737)</f>
        <v>6.521565E-2</v>
      </c>
      <c r="I2737">
        <f t="shared" si="157"/>
        <v>155</v>
      </c>
    </row>
    <row r="2738" spans="2:9" x14ac:dyDescent="0.25">
      <c r="B2738">
        <f>IF('Input and Summary Results'!D2320=0,FALSE,'Input and Summary Results'!$B2320)</f>
        <v>155</v>
      </c>
      <c r="C2738">
        <f>IF(OR(B2738=0,'Input and Summary Results'!D2320=0,'Input and Summary Results'!D2320=""),FALSE,'Input and Summary Results'!$D2320)</f>
        <v>0.80852064999999995</v>
      </c>
      <c r="D2738">
        <f>IF(OR(B2738=0,'Input and Summary Results'!E2320=0),FALSE,'Input and Summary Results'!$E2320)</f>
        <v>6.1718750000000003E-2</v>
      </c>
      <c r="E2738">
        <f t="shared" si="158"/>
        <v>-9.2308883529349364E-2</v>
      </c>
      <c r="F2738">
        <f t="shared" si="159"/>
        <v>3.31295650890302E-2</v>
      </c>
      <c r="G2738">
        <f>IF('Input and Summary Results'!$J$4="yes",IF(C2738=FALSE,FALSE,IF('Data Transformation'!E2738&lt;$R$10,E2738,$R$10)),IF(C2738=FALSE,FALSE,IF(C2738&lt;$R$10,C2738,$R$10)))</f>
        <v>0.80852064999999995</v>
      </c>
      <c r="H2738">
        <f>IF('Input and Summary Results'!$J$4="yes",'Data Transformation'!F2738,'Data Transformation'!D2738)</f>
        <v>6.1718750000000003E-2</v>
      </c>
      <c r="I2738">
        <f t="shared" si="157"/>
        <v>155</v>
      </c>
    </row>
    <row r="2739" spans="2:9" x14ac:dyDescent="0.25">
      <c r="B2739">
        <f>IF('Input and Summary Results'!D2321=0,FALSE,'Input and Summary Results'!$B2321)</f>
        <v>155</v>
      </c>
      <c r="C2739">
        <f>IF(OR(B2739=0,'Input and Summary Results'!D2321=0,'Input and Summary Results'!D2321=""),FALSE,'Input and Summary Results'!$D2321)</f>
        <v>1.01927257</v>
      </c>
      <c r="D2739">
        <f>IF(OR(B2739=0,'Input and Summary Results'!E2321=0),FALSE,'Input and Summary Results'!$E2321)</f>
        <v>6.7749299999999998E-2</v>
      </c>
      <c r="E2739">
        <f t="shared" si="158"/>
        <v>8.290336918829088E-3</v>
      </c>
      <c r="F2739">
        <f t="shared" si="159"/>
        <v>2.8847235828194609E-2</v>
      </c>
      <c r="G2739">
        <f>IF('Input and Summary Results'!$J$4="yes",IF(C2739=FALSE,FALSE,IF('Data Transformation'!E2739&lt;$R$10,E2739,$R$10)),IF(C2739=FALSE,FALSE,IF(C2739&lt;$R$10,C2739,$R$10)))</f>
        <v>1.01927257</v>
      </c>
      <c r="H2739">
        <f>IF('Input and Summary Results'!$J$4="yes",'Data Transformation'!F2739,'Data Transformation'!D2739)</f>
        <v>6.7749299999999998E-2</v>
      </c>
      <c r="I2739">
        <f t="shared" si="157"/>
        <v>155</v>
      </c>
    </row>
    <row r="2740" spans="2:9" x14ac:dyDescent="0.25">
      <c r="B2740">
        <f>IF('Input and Summary Results'!D2322=0,FALSE,'Input and Summary Results'!$B2322)</f>
        <v>156</v>
      </c>
      <c r="C2740">
        <f>IF(OR(B2740=0,'Input and Summary Results'!D2322=0,'Input and Summary Results'!D2322=""),FALSE,'Input and Summary Results'!$D2322)</f>
        <v>3.044407E-2</v>
      </c>
      <c r="D2740">
        <f>IF(OR(B2740=0,'Input and Summary Results'!E2322=0),FALSE,'Input and Summary Results'!$E2322)</f>
        <v>9.0744710000000006E-2</v>
      </c>
      <c r="E2740">
        <f t="shared" si="158"/>
        <v>-1.5164972881569097</v>
      </c>
      <c r="F2740">
        <f t="shared" si="159"/>
        <v>1.2936248057503481</v>
      </c>
      <c r="G2740">
        <f>IF('Input and Summary Results'!$J$4="yes",IF(C2740=FALSE,FALSE,IF('Data Transformation'!E2740&lt;$R$10,E2740,$R$10)),IF(C2740=FALSE,FALSE,IF(C2740&lt;$R$10,C2740,$R$10)))</f>
        <v>3.044407E-2</v>
      </c>
      <c r="H2740">
        <f>IF('Input and Summary Results'!$J$4="yes",'Data Transformation'!F2740,'Data Transformation'!D2740)</f>
        <v>9.0744710000000006E-2</v>
      </c>
      <c r="I2740">
        <f t="shared" si="157"/>
        <v>156</v>
      </c>
    </row>
    <row r="2741" spans="2:9" x14ac:dyDescent="0.25">
      <c r="B2741">
        <f>IF('Input and Summary Results'!D2323=0,FALSE,'Input and Summary Results'!$B2323)</f>
        <v>156</v>
      </c>
      <c r="C2741">
        <f>IF(OR(B2741=0,'Input and Summary Results'!D2323=0,'Input and Summary Results'!D2323=""),FALSE,'Input and Summary Results'!$D2323)</f>
        <v>0.10964821</v>
      </c>
      <c r="D2741">
        <f>IF(OR(B2741=0,'Input and Summary Results'!E2323=0),FALSE,'Input and Summary Results'!$E2323)</f>
        <v>5.5918540000000003E-2</v>
      </c>
      <c r="E2741">
        <f t="shared" si="158"/>
        <v>-0.95999845375816806</v>
      </c>
      <c r="F2741">
        <f t="shared" si="159"/>
        <v>0.22133189734697903</v>
      </c>
      <c r="G2741">
        <f>IF('Input and Summary Results'!$J$4="yes",IF(C2741=FALSE,FALSE,IF('Data Transformation'!E2741&lt;$R$10,E2741,$R$10)),IF(C2741=FALSE,FALSE,IF(C2741&lt;$R$10,C2741,$R$10)))</f>
        <v>0.10964821</v>
      </c>
      <c r="H2741">
        <f>IF('Input and Summary Results'!$J$4="yes",'Data Transformation'!F2741,'Data Transformation'!D2741)</f>
        <v>5.5918540000000003E-2</v>
      </c>
      <c r="I2741">
        <f t="shared" si="157"/>
        <v>156</v>
      </c>
    </row>
    <row r="2742" spans="2:9" x14ac:dyDescent="0.25">
      <c r="B2742">
        <f>IF('Input and Summary Results'!D2324=0,FALSE,'Input and Summary Results'!$B2324)</f>
        <v>156</v>
      </c>
      <c r="C2742">
        <f>IF(OR(B2742=0,'Input and Summary Results'!D2324=0,'Input and Summary Results'!D2324=""),FALSE,'Input and Summary Results'!$D2324)</f>
        <v>0.13888847000000001</v>
      </c>
      <c r="D2742">
        <f>IF(OR(B2742=0,'Input and Summary Results'!E2324=0),FALSE,'Input and Summary Results'!$E2324)</f>
        <v>6.8491570000000002E-2</v>
      </c>
      <c r="E2742">
        <f t="shared" si="158"/>
        <v>-0.85733380626540112</v>
      </c>
      <c r="F2742">
        <f t="shared" si="159"/>
        <v>0.21402310342967992</v>
      </c>
      <c r="G2742">
        <f>IF('Input and Summary Results'!$J$4="yes",IF(C2742=FALSE,FALSE,IF('Data Transformation'!E2742&lt;$R$10,E2742,$R$10)),IF(C2742=FALSE,FALSE,IF(C2742&lt;$R$10,C2742,$R$10)))</f>
        <v>0.13888847000000001</v>
      </c>
      <c r="H2742">
        <f>IF('Input and Summary Results'!$J$4="yes",'Data Transformation'!F2742,'Data Transformation'!D2742)</f>
        <v>6.8491570000000002E-2</v>
      </c>
      <c r="I2742">
        <f t="shared" si="157"/>
        <v>156</v>
      </c>
    </row>
    <row r="2743" spans="2:9" x14ac:dyDescent="0.25">
      <c r="B2743">
        <f>IF('Input and Summary Results'!D2325=0,FALSE,'Input and Summary Results'!$B2325)</f>
        <v>156</v>
      </c>
      <c r="C2743">
        <f>IF(OR(B2743=0,'Input and Summary Results'!D2325=0,'Input and Summary Results'!D2325=""),FALSE,'Input and Summary Results'!$D2325)</f>
        <v>0.14329813</v>
      </c>
      <c r="D2743">
        <f>IF(OR(B2743=0,'Input and Summary Results'!E2325=0),FALSE,'Input and Summary Results'!$E2325)</f>
        <v>7.7186939999999996E-2</v>
      </c>
      <c r="E2743">
        <f t="shared" si="158"/>
        <v>-0.84375947698562959</v>
      </c>
      <c r="F2743">
        <f t="shared" si="159"/>
        <v>0.23377228970119845</v>
      </c>
      <c r="G2743">
        <f>IF('Input and Summary Results'!$J$4="yes",IF(C2743=FALSE,FALSE,IF('Data Transformation'!E2743&lt;$R$10,E2743,$R$10)),IF(C2743=FALSE,FALSE,IF(C2743&lt;$R$10,C2743,$R$10)))</f>
        <v>0.14329813</v>
      </c>
      <c r="H2743">
        <f>IF('Input and Summary Results'!$J$4="yes",'Data Transformation'!F2743,'Data Transformation'!D2743)</f>
        <v>7.7186939999999996E-2</v>
      </c>
      <c r="I2743">
        <f t="shared" si="157"/>
        <v>156</v>
      </c>
    </row>
    <row r="2744" spans="2:9" x14ac:dyDescent="0.25">
      <c r="B2744">
        <f>IF('Input and Summary Results'!D2326=0,FALSE,'Input and Summary Results'!$B2326)</f>
        <v>156</v>
      </c>
      <c r="C2744">
        <f>IF(OR(B2744=0,'Input and Summary Results'!D2326=0,'Input and Summary Results'!D2326=""),FALSE,'Input and Summary Results'!$D2326)</f>
        <v>0.15524308000000001</v>
      </c>
      <c r="D2744">
        <f>IF(OR(B2744=0,'Input and Summary Results'!E2326=0),FALSE,'Input and Summary Results'!$E2326)</f>
        <v>6.3628909999999997E-2</v>
      </c>
      <c r="E2744">
        <f t="shared" si="158"/>
        <v>-0.80898774950755081</v>
      </c>
      <c r="F2744">
        <f t="shared" si="159"/>
        <v>0.1778819831454001</v>
      </c>
      <c r="G2744">
        <f>IF('Input and Summary Results'!$J$4="yes",IF(C2744=FALSE,FALSE,IF('Data Transformation'!E2744&lt;$R$10,E2744,$R$10)),IF(C2744=FALSE,FALSE,IF(C2744&lt;$R$10,C2744,$R$10)))</f>
        <v>0.15524308000000001</v>
      </c>
      <c r="H2744">
        <f>IF('Input and Summary Results'!$J$4="yes",'Data Transformation'!F2744,'Data Transformation'!D2744)</f>
        <v>6.3628909999999997E-2</v>
      </c>
      <c r="I2744">
        <f t="shared" si="157"/>
        <v>156</v>
      </c>
    </row>
    <row r="2745" spans="2:9" x14ac:dyDescent="0.25">
      <c r="B2745">
        <f>IF('Input and Summary Results'!D2327=0,FALSE,'Input and Summary Results'!$B2327)</f>
        <v>156</v>
      </c>
      <c r="C2745">
        <f>IF(OR(B2745=0,'Input and Summary Results'!D2327=0,'Input and Summary Results'!D2327=""),FALSE,'Input and Summary Results'!$D2327)</f>
        <v>0.18986575</v>
      </c>
      <c r="D2745">
        <f>IF(OR(B2745=0,'Input and Summary Results'!E2327=0),FALSE,'Input and Summary Results'!$E2327)</f>
        <v>6.3020770000000004E-2</v>
      </c>
      <c r="E2745">
        <f t="shared" si="158"/>
        <v>-0.72155337084772397</v>
      </c>
      <c r="F2745">
        <f t="shared" si="159"/>
        <v>0.14405449208190524</v>
      </c>
      <c r="G2745">
        <f>IF('Input and Summary Results'!$J$4="yes",IF(C2745=FALSE,FALSE,IF('Data Transformation'!E2745&lt;$R$10,E2745,$R$10)),IF(C2745=FALSE,FALSE,IF(C2745&lt;$R$10,C2745,$R$10)))</f>
        <v>0.18986575</v>
      </c>
      <c r="H2745">
        <f>IF('Input and Summary Results'!$J$4="yes",'Data Transformation'!F2745,'Data Transformation'!D2745)</f>
        <v>6.3020770000000004E-2</v>
      </c>
      <c r="I2745">
        <f t="shared" si="157"/>
        <v>156</v>
      </c>
    </row>
    <row r="2746" spans="2:9" x14ac:dyDescent="0.25">
      <c r="B2746">
        <f>IF('Input and Summary Results'!D2328=0,FALSE,'Input and Summary Results'!$B2328)</f>
        <v>156</v>
      </c>
      <c r="C2746">
        <f>IF(OR(B2746=0,'Input and Summary Results'!D2328=0,'Input and Summary Results'!D2328=""),FALSE,'Input and Summary Results'!$D2328)</f>
        <v>0.27701875999999998</v>
      </c>
      <c r="D2746">
        <f>IF(OR(B2746=0,'Input and Summary Results'!E2328=0),FALSE,'Input and Summary Results'!$E2328)</f>
        <v>4.1738860000000003E-2</v>
      </c>
      <c r="E2746">
        <f t="shared" si="158"/>
        <v>-0.55749081906334841</v>
      </c>
      <c r="F2746">
        <f t="shared" si="159"/>
        <v>6.5391474714564468E-2</v>
      </c>
      <c r="G2746">
        <f>IF('Input and Summary Results'!$J$4="yes",IF(C2746=FALSE,FALSE,IF('Data Transformation'!E2746&lt;$R$10,E2746,$R$10)),IF(C2746=FALSE,FALSE,IF(C2746&lt;$R$10,C2746,$R$10)))</f>
        <v>0.27701875999999998</v>
      </c>
      <c r="H2746">
        <f>IF('Input and Summary Results'!$J$4="yes",'Data Transformation'!F2746,'Data Transformation'!D2746)</f>
        <v>4.1738860000000003E-2</v>
      </c>
      <c r="I2746">
        <f t="shared" si="157"/>
        <v>156</v>
      </c>
    </row>
    <row r="2747" spans="2:9" x14ac:dyDescent="0.25">
      <c r="B2747">
        <f>IF('Input and Summary Results'!D2329=0,FALSE,'Input and Summary Results'!$B2329)</f>
        <v>156</v>
      </c>
      <c r="C2747">
        <f>IF(OR(B2747=0,'Input and Summary Results'!D2329=0,'Input and Summary Results'!D2329=""),FALSE,'Input and Summary Results'!$D2329)</f>
        <v>0.30502358000000002</v>
      </c>
      <c r="D2747">
        <f>IF(OR(B2747=0,'Input and Summary Results'!E2329=0),FALSE,'Input and Summary Results'!$E2329)</f>
        <v>6.2203630000000003E-2</v>
      </c>
      <c r="E2747">
        <f t="shared" si="158"/>
        <v>-0.51566658600389192</v>
      </c>
      <c r="F2747">
        <f t="shared" si="159"/>
        <v>8.8505863776171007E-2</v>
      </c>
      <c r="G2747">
        <f>IF('Input and Summary Results'!$J$4="yes",IF(C2747=FALSE,FALSE,IF('Data Transformation'!E2747&lt;$R$10,E2747,$R$10)),IF(C2747=FALSE,FALSE,IF(C2747&lt;$R$10,C2747,$R$10)))</f>
        <v>0.30502358000000002</v>
      </c>
      <c r="H2747">
        <f>IF('Input and Summary Results'!$J$4="yes",'Data Transformation'!F2747,'Data Transformation'!D2747)</f>
        <v>6.2203630000000003E-2</v>
      </c>
      <c r="I2747">
        <f t="shared" si="157"/>
        <v>156</v>
      </c>
    </row>
    <row r="2748" spans="2:9" x14ac:dyDescent="0.25">
      <c r="B2748">
        <f>IF('Input and Summary Results'!D2330=0,FALSE,'Input and Summary Results'!$B2330)</f>
        <v>156</v>
      </c>
      <c r="C2748">
        <f>IF(OR(B2748=0,'Input and Summary Results'!D2330=0,'Input and Summary Results'!D2330=""),FALSE,'Input and Summary Results'!$D2330)</f>
        <v>0.36100400999999999</v>
      </c>
      <c r="D2748">
        <f>IF(OR(B2748=0,'Input and Summary Results'!E2330=0),FALSE,'Input and Summary Results'!$E2330)</f>
        <v>6.7835329999999999E-2</v>
      </c>
      <c r="E2748">
        <f t="shared" si="158"/>
        <v>-0.44248797396359396</v>
      </c>
      <c r="F2748">
        <f t="shared" si="159"/>
        <v>8.1551817720805928E-2</v>
      </c>
      <c r="G2748">
        <f>IF('Input and Summary Results'!$J$4="yes",IF(C2748=FALSE,FALSE,IF('Data Transformation'!E2748&lt;$R$10,E2748,$R$10)),IF(C2748=FALSE,FALSE,IF(C2748&lt;$R$10,C2748,$R$10)))</f>
        <v>0.36100400999999999</v>
      </c>
      <c r="H2748">
        <f>IF('Input and Summary Results'!$J$4="yes",'Data Transformation'!F2748,'Data Transformation'!D2748)</f>
        <v>6.7835329999999999E-2</v>
      </c>
      <c r="I2748">
        <f t="shared" si="157"/>
        <v>156</v>
      </c>
    </row>
    <row r="2749" spans="2:9" x14ac:dyDescent="0.25">
      <c r="B2749">
        <f>IF('Input and Summary Results'!D2331=0,FALSE,'Input and Summary Results'!$B2331)</f>
        <v>156</v>
      </c>
      <c r="C2749">
        <f>IF(OR(B2749=0,'Input and Summary Results'!D2331=0,'Input and Summary Results'!D2331=""),FALSE,'Input and Summary Results'!$D2331)</f>
        <v>0.40946863</v>
      </c>
      <c r="D2749">
        <f>IF(OR(B2749=0,'Input and Summary Results'!E2331=0),FALSE,'Input and Summary Results'!$E2331)</f>
        <v>9.0671059999999998E-2</v>
      </c>
      <c r="E2749">
        <f t="shared" si="158"/>
        <v>-0.38777936457451373</v>
      </c>
      <c r="F2749">
        <f t="shared" si="159"/>
        <v>9.6103186317349876E-2</v>
      </c>
      <c r="G2749">
        <f>IF('Input and Summary Results'!$J$4="yes",IF(C2749=FALSE,FALSE,IF('Data Transformation'!E2749&lt;$R$10,E2749,$R$10)),IF(C2749=FALSE,FALSE,IF(C2749&lt;$R$10,C2749,$R$10)))</f>
        <v>0.40946863</v>
      </c>
      <c r="H2749">
        <f>IF('Input and Summary Results'!$J$4="yes",'Data Transformation'!F2749,'Data Transformation'!D2749)</f>
        <v>9.0671059999999998E-2</v>
      </c>
      <c r="I2749">
        <f t="shared" si="157"/>
        <v>156</v>
      </c>
    </row>
    <row r="2750" spans="2:9" x14ac:dyDescent="0.25">
      <c r="B2750">
        <f>IF('Input and Summary Results'!D2332=0,FALSE,'Input and Summary Results'!$B2332)</f>
        <v>156</v>
      </c>
      <c r="C2750">
        <f>IF(OR(B2750=0,'Input and Summary Results'!D2332=0,'Input and Summary Results'!D2332=""),FALSE,'Input and Summary Results'!$D2332)</f>
        <v>0.47137985999999998</v>
      </c>
      <c r="D2750">
        <f>IF(OR(B2750=0,'Input and Summary Results'!E2332=0),FALSE,'Input and Summary Results'!$E2332)</f>
        <v>6.9673509999999994E-2</v>
      </c>
      <c r="E2750">
        <f t="shared" si="158"/>
        <v>-0.32662897691928267</v>
      </c>
      <c r="F2750">
        <f t="shared" si="159"/>
        <v>6.4148483857583566E-2</v>
      </c>
      <c r="G2750">
        <f>IF('Input and Summary Results'!$J$4="yes",IF(C2750=FALSE,FALSE,IF('Data Transformation'!E2750&lt;$R$10,E2750,$R$10)),IF(C2750=FALSE,FALSE,IF(C2750&lt;$R$10,C2750,$R$10)))</f>
        <v>0.47137985999999998</v>
      </c>
      <c r="H2750">
        <f>IF('Input and Summary Results'!$J$4="yes",'Data Transformation'!F2750,'Data Transformation'!D2750)</f>
        <v>6.9673509999999994E-2</v>
      </c>
      <c r="I2750">
        <f t="shared" si="157"/>
        <v>156</v>
      </c>
    </row>
    <row r="2751" spans="2:9" x14ac:dyDescent="0.25">
      <c r="B2751">
        <f>IF('Input and Summary Results'!D2333=0,FALSE,'Input and Summary Results'!$B2333)</f>
        <v>156</v>
      </c>
      <c r="C2751">
        <f>IF(OR(B2751=0,'Input and Summary Results'!D2333=0,'Input and Summary Results'!D2333=""),FALSE,'Input and Summary Results'!$D2333)</f>
        <v>0.52958950000000005</v>
      </c>
      <c r="D2751">
        <f>IF(OR(B2751=0,'Input and Summary Results'!E2333=0),FALSE,'Input and Summary Results'!$E2333)</f>
        <v>4.1031230000000002E-2</v>
      </c>
      <c r="E2751">
        <f t="shared" si="158"/>
        <v>-0.27606063409944676</v>
      </c>
      <c r="F2751">
        <f t="shared" si="159"/>
        <v>3.3625201821410738E-2</v>
      </c>
      <c r="G2751">
        <f>IF('Input and Summary Results'!$J$4="yes",IF(C2751=FALSE,FALSE,IF('Data Transformation'!E2751&lt;$R$10,E2751,$R$10)),IF(C2751=FALSE,FALSE,IF(C2751&lt;$R$10,C2751,$R$10)))</f>
        <v>0.52958950000000005</v>
      </c>
      <c r="H2751">
        <f>IF('Input and Summary Results'!$J$4="yes",'Data Transformation'!F2751,'Data Transformation'!D2751)</f>
        <v>4.1031230000000002E-2</v>
      </c>
      <c r="I2751">
        <f t="shared" si="157"/>
        <v>156</v>
      </c>
    </row>
    <row r="2752" spans="2:9" x14ac:dyDescent="0.25">
      <c r="B2752">
        <f>IF('Input and Summary Results'!D2334=0,FALSE,'Input and Summary Results'!$B2334)</f>
        <v>156</v>
      </c>
      <c r="C2752">
        <f>IF(OR(B2752=0,'Input and Summary Results'!D2334=0,'Input and Summary Results'!D2334=""),FALSE,'Input and Summary Results'!$D2334)</f>
        <v>0.64219011999999998</v>
      </c>
      <c r="D2752">
        <f>IF(OR(B2752=0,'Input and Summary Results'!E2334=0),FALSE,'Input and Summary Results'!$E2334)</f>
        <v>4.4387929999999999E-2</v>
      </c>
      <c r="E2752">
        <f t="shared" si="158"/>
        <v>-0.19233638027448038</v>
      </c>
      <c r="F2752">
        <f t="shared" si="159"/>
        <v>2.9997910307308997E-2</v>
      </c>
      <c r="G2752">
        <f>IF('Input and Summary Results'!$J$4="yes",IF(C2752=FALSE,FALSE,IF('Data Transformation'!E2752&lt;$R$10,E2752,$R$10)),IF(C2752=FALSE,FALSE,IF(C2752&lt;$R$10,C2752,$R$10)))</f>
        <v>0.64219011999999998</v>
      </c>
      <c r="H2752">
        <f>IF('Input and Summary Results'!$J$4="yes",'Data Transformation'!F2752,'Data Transformation'!D2752)</f>
        <v>4.4387929999999999E-2</v>
      </c>
      <c r="I2752">
        <f t="shared" si="157"/>
        <v>156</v>
      </c>
    </row>
    <row r="2753" spans="2:9" x14ac:dyDescent="0.25">
      <c r="B2753">
        <f>IF('Input and Summary Results'!D2335=0,FALSE,'Input and Summary Results'!$B2335)</f>
        <v>156</v>
      </c>
      <c r="C2753">
        <f>IF(OR(B2753=0,'Input and Summary Results'!D2335=0,'Input and Summary Results'!D2335=""),FALSE,'Input and Summary Results'!$D2335)</f>
        <v>0.76335580000000003</v>
      </c>
      <c r="D2753">
        <f>IF(OR(B2753=0,'Input and Summary Results'!E2335=0),FALSE,'Input and Summary Results'!$E2335)</f>
        <v>6.030071E-2</v>
      </c>
      <c r="E2753">
        <f t="shared" si="158"/>
        <v>-0.11727299027613884</v>
      </c>
      <c r="F2753">
        <f t="shared" si="159"/>
        <v>3.4283499437614801E-2</v>
      </c>
      <c r="G2753">
        <f>IF('Input and Summary Results'!$J$4="yes",IF(C2753=FALSE,FALSE,IF('Data Transformation'!E2753&lt;$R$10,E2753,$R$10)),IF(C2753=FALSE,FALSE,IF(C2753&lt;$R$10,C2753,$R$10)))</f>
        <v>0.76335580000000003</v>
      </c>
      <c r="H2753">
        <f>IF('Input and Summary Results'!$J$4="yes",'Data Transformation'!F2753,'Data Transformation'!D2753)</f>
        <v>6.030071E-2</v>
      </c>
      <c r="I2753">
        <f t="shared" si="157"/>
        <v>156</v>
      </c>
    </row>
    <row r="2754" spans="2:9" x14ac:dyDescent="0.25">
      <c r="B2754">
        <f>IF('Input and Summary Results'!D2336=0,FALSE,'Input and Summary Results'!$B2336)</f>
        <v>156</v>
      </c>
      <c r="C2754">
        <f>IF(OR(B2754=0,'Input and Summary Results'!D2336=0,'Input and Summary Results'!D2336=""),FALSE,'Input and Summary Results'!$D2336)</f>
        <v>0.77937471000000003</v>
      </c>
      <c r="D2754">
        <f>IF(OR(B2754=0,'Input and Summary Results'!E2336=0),FALSE,'Input and Summary Results'!$E2336)</f>
        <v>6.4629939999999997E-2</v>
      </c>
      <c r="E2754">
        <f t="shared" si="158"/>
        <v>-0.10825369077535897</v>
      </c>
      <c r="F2754">
        <f t="shared" si="159"/>
        <v>3.5989612698620922E-2</v>
      </c>
      <c r="G2754">
        <f>IF('Input and Summary Results'!$J$4="yes",IF(C2754=FALSE,FALSE,IF('Data Transformation'!E2754&lt;$R$10,E2754,$R$10)),IF(C2754=FALSE,FALSE,IF(C2754&lt;$R$10,C2754,$R$10)))</f>
        <v>0.77937471000000003</v>
      </c>
      <c r="H2754">
        <f>IF('Input and Summary Results'!$J$4="yes",'Data Transformation'!F2754,'Data Transformation'!D2754)</f>
        <v>6.4629939999999997E-2</v>
      </c>
      <c r="I2754">
        <f t="shared" si="157"/>
        <v>156</v>
      </c>
    </row>
    <row r="2755" spans="2:9" x14ac:dyDescent="0.25">
      <c r="B2755">
        <f>IF('Input and Summary Results'!D2337=0,FALSE,'Input and Summary Results'!$B2337)</f>
        <v>156</v>
      </c>
      <c r="C2755">
        <f>IF(OR(B2755=0,'Input and Summary Results'!D2337=0,'Input and Summary Results'!D2337=""),FALSE,'Input and Summary Results'!$D2337)</f>
        <v>0.86666496999999998</v>
      </c>
      <c r="D2755">
        <f>IF(OR(B2755=0,'Input and Summary Results'!E2337=0),FALSE,'Input and Summary Results'!$E2337)</f>
        <v>6.1596749999999999E-2</v>
      </c>
      <c r="E2755">
        <f t="shared" si="158"/>
        <v>-6.2148756964643212E-2</v>
      </c>
      <c r="F2755">
        <f t="shared" si="159"/>
        <v>3.0845817502004262E-2</v>
      </c>
      <c r="G2755">
        <f>IF('Input and Summary Results'!$J$4="yes",IF(C2755=FALSE,FALSE,IF('Data Transformation'!E2755&lt;$R$10,E2755,$R$10)),IF(C2755=FALSE,FALSE,IF(C2755&lt;$R$10,C2755,$R$10)))</f>
        <v>0.86666496999999998</v>
      </c>
      <c r="H2755">
        <f>IF('Input and Summary Results'!$J$4="yes",'Data Transformation'!F2755,'Data Transformation'!D2755)</f>
        <v>6.1596749999999999E-2</v>
      </c>
      <c r="I2755">
        <f t="shared" si="157"/>
        <v>156</v>
      </c>
    </row>
    <row r="2756" spans="2:9" x14ac:dyDescent="0.25">
      <c r="B2756">
        <f>IF('Input and Summary Results'!D2338=0,FALSE,'Input and Summary Results'!$B2338)</f>
        <v>156</v>
      </c>
      <c r="C2756">
        <f>IF(OR(B2756=0,'Input and Summary Results'!D2338=0,'Input and Summary Results'!D2338=""),FALSE,'Input and Summary Results'!$D2338)</f>
        <v>0.89419676000000003</v>
      </c>
      <c r="D2756">
        <f>IF(OR(B2756=0,'Input and Summary Results'!E2338=0),FALSE,'Input and Summary Results'!$E2338)</f>
        <v>5.797604E-2</v>
      </c>
      <c r="E2756">
        <f t="shared" si="158"/>
        <v>-4.8566908071957696E-2</v>
      </c>
      <c r="F2756">
        <f t="shared" si="159"/>
        <v>2.8138774915713181E-2</v>
      </c>
      <c r="G2756">
        <f>IF('Input and Summary Results'!$J$4="yes",IF(C2756=FALSE,FALSE,IF('Data Transformation'!E2756&lt;$R$10,E2756,$R$10)),IF(C2756=FALSE,FALSE,IF(C2756&lt;$R$10,C2756,$R$10)))</f>
        <v>0.89419676000000003</v>
      </c>
      <c r="H2756">
        <f>IF('Input and Summary Results'!$J$4="yes",'Data Transformation'!F2756,'Data Transformation'!D2756)</f>
        <v>5.797604E-2</v>
      </c>
      <c r="I2756">
        <f t="shared" si="157"/>
        <v>156</v>
      </c>
    </row>
    <row r="2757" spans="2:9" x14ac:dyDescent="0.25">
      <c r="B2757">
        <f>IF('Input and Summary Results'!D2339=0,FALSE,'Input and Summary Results'!$B2339)</f>
        <v>156</v>
      </c>
      <c r="C2757">
        <f>IF(OR(B2757=0,'Input and Summary Results'!D2339=0,'Input and Summary Results'!D2339=""),FALSE,'Input and Summary Results'!$D2339)</f>
        <v>1.0610908699999999</v>
      </c>
      <c r="D2757">
        <f>IF(OR(B2757=0,'Input and Summary Results'!E2339=0),FALSE,'Input and Summary Results'!$E2339)</f>
        <v>5.4150820000000002E-2</v>
      </c>
      <c r="E2757">
        <f t="shared" si="158"/>
        <v>2.5752577727630139E-2</v>
      </c>
      <c r="F2757">
        <f t="shared" si="159"/>
        <v>2.2148391381409213E-2</v>
      </c>
      <c r="G2757">
        <f>IF('Input and Summary Results'!$J$4="yes",IF(C2757=FALSE,FALSE,IF('Data Transformation'!E2757&lt;$R$10,E2757,$R$10)),IF(C2757=FALSE,FALSE,IF(C2757&lt;$R$10,C2757,$R$10)))</f>
        <v>1.0610908699999999</v>
      </c>
      <c r="H2757">
        <f>IF('Input and Summary Results'!$J$4="yes",'Data Transformation'!F2757,'Data Transformation'!D2757)</f>
        <v>5.4150820000000002E-2</v>
      </c>
      <c r="I2757">
        <f t="shared" ref="I2757:I2820" si="160">IF(G2757=FALSE,"",B2757)</f>
        <v>156</v>
      </c>
    </row>
    <row r="2758" spans="2:9" x14ac:dyDescent="0.25">
      <c r="B2758">
        <f>IF('Input and Summary Results'!D2340=0,FALSE,'Input and Summary Results'!$B2340)</f>
        <v>157</v>
      </c>
      <c r="C2758">
        <f>IF(OR(B2758=0,'Input and Summary Results'!D2340=0,'Input and Summary Results'!D2340=""),FALSE,'Input and Summary Results'!$D2340)</f>
        <v>-2.34E-4</v>
      </c>
      <c r="D2758">
        <f>IF(OR(B2758=0,'Input and Summary Results'!E2340=0),FALSE,'Input and Summary Results'!$E2340)</f>
        <v>9.081612E-2</v>
      </c>
      <c r="E2758" t="e">
        <f t="shared" si="158"/>
        <v>#NUM!</v>
      </c>
      <c r="F2758">
        <f t="shared" si="159"/>
        <v>-168.43673538461539</v>
      </c>
      <c r="G2758">
        <f>IF('Input and Summary Results'!$J$4="yes",IF(C2758=FALSE,FALSE,IF('Data Transformation'!E2758&lt;$R$10,E2758,$R$10)),IF(C2758=FALSE,FALSE,IF(C2758&lt;$R$10,C2758,$R$10)))</f>
        <v>-2.34E-4</v>
      </c>
      <c r="H2758">
        <f>IF('Input and Summary Results'!$J$4="yes",'Data Transformation'!F2758,'Data Transformation'!D2758)</f>
        <v>9.081612E-2</v>
      </c>
      <c r="I2758">
        <f t="shared" si="160"/>
        <v>157</v>
      </c>
    </row>
    <row r="2759" spans="2:9" x14ac:dyDescent="0.25">
      <c r="B2759">
        <f>IF('Input and Summary Results'!D2341=0,FALSE,'Input and Summary Results'!$B2341)</f>
        <v>157</v>
      </c>
      <c r="C2759">
        <f>IF(OR(B2759=0,'Input and Summary Results'!D2341=0,'Input and Summary Results'!D2341=""),FALSE,'Input and Summary Results'!$D2341)</f>
        <v>4.4255660000000002E-2</v>
      </c>
      <c r="D2759">
        <f>IF(OR(B2759=0,'Input and Summary Results'!E2341=0),FALSE,'Input and Summary Results'!$E2341)</f>
        <v>7.0116789999999998E-2</v>
      </c>
      <c r="E2759">
        <f t="shared" si="158"/>
        <v>-1.3540311780831447</v>
      </c>
      <c r="F2759">
        <f t="shared" si="159"/>
        <v>0.68761118600423088</v>
      </c>
      <c r="G2759">
        <f>IF('Input and Summary Results'!$J$4="yes",IF(C2759=FALSE,FALSE,IF('Data Transformation'!E2759&lt;$R$10,E2759,$R$10)),IF(C2759=FALSE,FALSE,IF(C2759&lt;$R$10,C2759,$R$10)))</f>
        <v>4.4255660000000002E-2</v>
      </c>
      <c r="H2759">
        <f>IF('Input and Summary Results'!$J$4="yes",'Data Transformation'!F2759,'Data Transformation'!D2759)</f>
        <v>7.0116789999999998E-2</v>
      </c>
      <c r="I2759">
        <f t="shared" si="160"/>
        <v>157</v>
      </c>
    </row>
    <row r="2760" spans="2:9" x14ac:dyDescent="0.25">
      <c r="B2760">
        <f>IF('Input and Summary Results'!D2342=0,FALSE,'Input and Summary Results'!$B2342)</f>
        <v>157</v>
      </c>
      <c r="C2760">
        <f>IF(OR(B2760=0,'Input and Summary Results'!D2342=0,'Input and Summary Results'!D2342=""),FALSE,'Input and Summary Results'!$D2342)</f>
        <v>4.822282E-2</v>
      </c>
      <c r="D2760">
        <f>IF(OR(B2760=0,'Input and Summary Results'!E2342=0),FALSE,'Input and Summary Results'!$E2342)</f>
        <v>6.2250590000000001E-2</v>
      </c>
      <c r="E2760">
        <f t="shared" si="158"/>
        <v>-1.3167473963096927</v>
      </c>
      <c r="F2760">
        <f t="shared" si="159"/>
        <v>0.56024836498570596</v>
      </c>
      <c r="G2760">
        <f>IF('Input and Summary Results'!$J$4="yes",IF(C2760=FALSE,FALSE,IF('Data Transformation'!E2760&lt;$R$10,E2760,$R$10)),IF(C2760=FALSE,FALSE,IF(C2760&lt;$R$10,C2760,$R$10)))</f>
        <v>4.822282E-2</v>
      </c>
      <c r="H2760">
        <f>IF('Input and Summary Results'!$J$4="yes",'Data Transformation'!F2760,'Data Transformation'!D2760)</f>
        <v>6.2250590000000001E-2</v>
      </c>
      <c r="I2760">
        <f t="shared" si="160"/>
        <v>157</v>
      </c>
    </row>
    <row r="2761" spans="2:9" x14ac:dyDescent="0.25">
      <c r="B2761">
        <f>IF('Input and Summary Results'!D2343=0,FALSE,'Input and Summary Results'!$B2343)</f>
        <v>157</v>
      </c>
      <c r="C2761">
        <f>IF(OR(B2761=0,'Input and Summary Results'!D2343=0,'Input and Summary Results'!D2343=""),FALSE,'Input and Summary Results'!$D2343)</f>
        <v>6.9200449999999997E-2</v>
      </c>
      <c r="D2761">
        <f>IF(OR(B2761=0,'Input and Summary Results'!E2343=0),FALSE,'Input and Summary Results'!$E2343)</f>
        <v>4.2270410000000001E-2</v>
      </c>
      <c r="E2761">
        <f t="shared" si="158"/>
        <v>-1.159891081383106</v>
      </c>
      <c r="F2761">
        <f t="shared" si="159"/>
        <v>0.2651046046665882</v>
      </c>
      <c r="G2761">
        <f>IF('Input and Summary Results'!$J$4="yes",IF(C2761=FALSE,FALSE,IF('Data Transformation'!E2761&lt;$R$10,E2761,$R$10)),IF(C2761=FALSE,FALSE,IF(C2761&lt;$R$10,C2761,$R$10)))</f>
        <v>6.9200449999999997E-2</v>
      </c>
      <c r="H2761">
        <f>IF('Input and Summary Results'!$J$4="yes",'Data Transformation'!F2761,'Data Transformation'!D2761)</f>
        <v>4.2270410000000001E-2</v>
      </c>
      <c r="I2761">
        <f t="shared" si="160"/>
        <v>157</v>
      </c>
    </row>
    <row r="2762" spans="2:9" x14ac:dyDescent="0.25">
      <c r="B2762">
        <f>IF('Input and Summary Results'!D2344=0,FALSE,'Input and Summary Results'!$B2344)</f>
        <v>157</v>
      </c>
      <c r="C2762">
        <f>IF(OR(B2762=0,'Input and Summary Results'!D2344=0,'Input and Summary Results'!D2344=""),FALSE,'Input and Summary Results'!$D2344)</f>
        <v>7.8419340000000004E-2</v>
      </c>
      <c r="D2762">
        <f>IF(OR(B2762=0,'Input and Summary Results'!E2344=0),FALSE,'Input and Summary Results'!$E2344)</f>
        <v>6.1760349999999999E-2</v>
      </c>
      <c r="E2762">
        <f t="shared" si="158"/>
        <v>-1.1055768171692506</v>
      </c>
      <c r="F2762">
        <f t="shared" si="159"/>
        <v>0.34180333448355976</v>
      </c>
      <c r="G2762">
        <f>IF('Input and Summary Results'!$J$4="yes",IF(C2762=FALSE,FALSE,IF('Data Transformation'!E2762&lt;$R$10,E2762,$R$10)),IF(C2762=FALSE,FALSE,IF(C2762&lt;$R$10,C2762,$R$10)))</f>
        <v>7.8419340000000004E-2</v>
      </c>
      <c r="H2762">
        <f>IF('Input and Summary Results'!$J$4="yes",'Data Transformation'!F2762,'Data Transformation'!D2762)</f>
        <v>6.1760349999999999E-2</v>
      </c>
      <c r="I2762">
        <f t="shared" si="160"/>
        <v>157</v>
      </c>
    </row>
    <row r="2763" spans="2:9" x14ac:dyDescent="0.25">
      <c r="B2763">
        <f>IF('Input and Summary Results'!D2345=0,FALSE,'Input and Summary Results'!$B2345)</f>
        <v>157</v>
      </c>
      <c r="C2763">
        <f>IF(OR(B2763=0,'Input and Summary Results'!D2345=0,'Input and Summary Results'!D2345=""),FALSE,'Input and Summary Results'!$D2345)</f>
        <v>8.7480420000000003E-2</v>
      </c>
      <c r="D2763">
        <f>IF(OR(B2763=0,'Input and Summary Results'!E2345=0),FALSE,'Input and Summary Results'!$E2345)</f>
        <v>4.7591540000000002E-2</v>
      </c>
      <c r="E2763">
        <f t="shared" si="158"/>
        <v>-1.0580891405493007</v>
      </c>
      <c r="F2763">
        <f t="shared" si="159"/>
        <v>0.23610687237212621</v>
      </c>
      <c r="G2763">
        <f>IF('Input and Summary Results'!$J$4="yes",IF(C2763=FALSE,FALSE,IF('Data Transformation'!E2763&lt;$R$10,E2763,$R$10)),IF(C2763=FALSE,FALSE,IF(C2763&lt;$R$10,C2763,$R$10)))</f>
        <v>8.7480420000000003E-2</v>
      </c>
      <c r="H2763">
        <f>IF('Input and Summary Results'!$J$4="yes",'Data Transformation'!F2763,'Data Transformation'!D2763)</f>
        <v>4.7591540000000002E-2</v>
      </c>
      <c r="I2763">
        <f t="shared" si="160"/>
        <v>157</v>
      </c>
    </row>
    <row r="2764" spans="2:9" x14ac:dyDescent="0.25">
      <c r="B2764">
        <f>IF('Input and Summary Results'!D2346=0,FALSE,'Input and Summary Results'!$B2346)</f>
        <v>157</v>
      </c>
      <c r="C2764">
        <f>IF(OR(B2764=0,'Input and Summary Results'!D2346=0,'Input and Summary Results'!D2346=""),FALSE,'Input and Summary Results'!$D2346)</f>
        <v>0.11087028</v>
      </c>
      <c r="D2764">
        <f>IF(OR(B2764=0,'Input and Summary Results'!E2346=0),FALSE,'Input and Summary Results'!$E2346)</f>
        <v>8.9656669999999994E-2</v>
      </c>
      <c r="E2764">
        <f t="shared" si="158"/>
        <v>-0.95518485567059175</v>
      </c>
      <c r="F2764">
        <f t="shared" si="159"/>
        <v>0.35095965104444582</v>
      </c>
      <c r="G2764">
        <f>IF('Input and Summary Results'!$J$4="yes",IF(C2764=FALSE,FALSE,IF('Data Transformation'!E2764&lt;$R$10,E2764,$R$10)),IF(C2764=FALSE,FALSE,IF(C2764&lt;$R$10,C2764,$R$10)))</f>
        <v>0.11087028</v>
      </c>
      <c r="H2764">
        <f>IF('Input and Summary Results'!$J$4="yes",'Data Transformation'!F2764,'Data Transformation'!D2764)</f>
        <v>8.9656669999999994E-2</v>
      </c>
      <c r="I2764">
        <f t="shared" si="160"/>
        <v>157</v>
      </c>
    </row>
    <row r="2765" spans="2:9" x14ac:dyDescent="0.25">
      <c r="B2765">
        <f>IF('Input and Summary Results'!D2347=0,FALSE,'Input and Summary Results'!$B2347)</f>
        <v>157</v>
      </c>
      <c r="C2765">
        <f>IF(OR(B2765=0,'Input and Summary Results'!D2347=0,'Input and Summary Results'!D2347=""),FALSE,'Input and Summary Results'!$D2347)</f>
        <v>0.1178631</v>
      </c>
      <c r="D2765">
        <f>IF(OR(B2765=0,'Input and Summary Results'!E2347=0),FALSE,'Input and Summary Results'!$E2347)</f>
        <v>4.2410299999999998E-2</v>
      </c>
      <c r="E2765">
        <f t="shared" si="158"/>
        <v>-0.92862214040709579</v>
      </c>
      <c r="F2765">
        <f t="shared" si="159"/>
        <v>0.15616482342650073</v>
      </c>
      <c r="G2765">
        <f>IF('Input and Summary Results'!$J$4="yes",IF(C2765=FALSE,FALSE,IF('Data Transformation'!E2765&lt;$R$10,E2765,$R$10)),IF(C2765=FALSE,FALSE,IF(C2765&lt;$R$10,C2765,$R$10)))</f>
        <v>0.1178631</v>
      </c>
      <c r="H2765">
        <f>IF('Input and Summary Results'!$J$4="yes",'Data Transformation'!F2765,'Data Transformation'!D2765)</f>
        <v>4.2410299999999998E-2</v>
      </c>
      <c r="I2765">
        <f t="shared" si="160"/>
        <v>157</v>
      </c>
    </row>
    <row r="2766" spans="2:9" x14ac:dyDescent="0.25">
      <c r="B2766">
        <f>IF('Input and Summary Results'!D2348=0,FALSE,'Input and Summary Results'!$B2348)</f>
        <v>157</v>
      </c>
      <c r="C2766">
        <f>IF(OR(B2766=0,'Input and Summary Results'!D2348=0,'Input and Summary Results'!D2348=""),FALSE,'Input and Summary Results'!$D2348)</f>
        <v>0.12080136</v>
      </c>
      <c r="D2766">
        <f>IF(OR(B2766=0,'Input and Summary Results'!E2348=0),FALSE,'Input and Summary Results'!$E2348)</f>
        <v>5.2923520000000002E-2</v>
      </c>
      <c r="E2766">
        <f t="shared" si="158"/>
        <v>-0.91792817633433554</v>
      </c>
      <c r="F2766">
        <f t="shared" si="159"/>
        <v>0.19013699580865648</v>
      </c>
      <c r="G2766">
        <f>IF('Input and Summary Results'!$J$4="yes",IF(C2766=FALSE,FALSE,IF('Data Transformation'!E2766&lt;$R$10,E2766,$R$10)),IF(C2766=FALSE,FALSE,IF(C2766&lt;$R$10,C2766,$R$10)))</f>
        <v>0.12080136</v>
      </c>
      <c r="H2766">
        <f>IF('Input and Summary Results'!$J$4="yes",'Data Transformation'!F2766,'Data Transformation'!D2766)</f>
        <v>5.2923520000000002E-2</v>
      </c>
      <c r="I2766">
        <f t="shared" si="160"/>
        <v>157</v>
      </c>
    </row>
    <row r="2767" spans="2:9" x14ac:dyDescent="0.25">
      <c r="B2767">
        <f>IF('Input and Summary Results'!D2349=0,FALSE,'Input and Summary Results'!$B2349)</f>
        <v>157</v>
      </c>
      <c r="C2767">
        <f>IF(OR(B2767=0,'Input and Summary Results'!D2349=0,'Input and Summary Results'!D2349=""),FALSE,'Input and Summary Results'!$D2349)</f>
        <v>0.13067752999999999</v>
      </c>
      <c r="D2767">
        <f>IF(OR(B2767=0,'Input and Summary Results'!E2349=0),FALSE,'Input and Summary Results'!$E2349)</f>
        <v>5.2919140000000003E-2</v>
      </c>
      <c r="E2767">
        <f t="shared" si="158"/>
        <v>-0.88379908293174048</v>
      </c>
      <c r="F2767">
        <f t="shared" si="159"/>
        <v>0.17575253190047291</v>
      </c>
      <c r="G2767">
        <f>IF('Input and Summary Results'!$J$4="yes",IF(C2767=FALSE,FALSE,IF('Data Transformation'!E2767&lt;$R$10,E2767,$R$10)),IF(C2767=FALSE,FALSE,IF(C2767&lt;$R$10,C2767,$R$10)))</f>
        <v>0.13067752999999999</v>
      </c>
      <c r="H2767">
        <f>IF('Input and Summary Results'!$J$4="yes",'Data Transformation'!F2767,'Data Transformation'!D2767)</f>
        <v>5.2919140000000003E-2</v>
      </c>
      <c r="I2767">
        <f t="shared" si="160"/>
        <v>157</v>
      </c>
    </row>
    <row r="2768" spans="2:9" x14ac:dyDescent="0.25">
      <c r="B2768">
        <f>IF('Input and Summary Results'!D2350=0,FALSE,'Input and Summary Results'!$B2350)</f>
        <v>157</v>
      </c>
      <c r="C2768">
        <f>IF(OR(B2768=0,'Input and Summary Results'!D2350=0,'Input and Summary Results'!D2350=""),FALSE,'Input and Summary Results'!$D2350)</f>
        <v>0.13692739000000001</v>
      </c>
      <c r="D2768">
        <f>IF(OR(B2768=0,'Input and Summary Results'!E2350=0),FALSE,'Input and Summary Results'!$E2350)</f>
        <v>7.9856369999999996E-2</v>
      </c>
      <c r="E2768">
        <f t="shared" si="158"/>
        <v>-0.86350966993722267</v>
      </c>
      <c r="F2768">
        <f t="shared" si="159"/>
        <v>0.25310980206370687</v>
      </c>
      <c r="G2768">
        <f>IF('Input and Summary Results'!$J$4="yes",IF(C2768=FALSE,FALSE,IF('Data Transformation'!E2768&lt;$R$10,E2768,$R$10)),IF(C2768=FALSE,FALSE,IF(C2768&lt;$R$10,C2768,$R$10)))</f>
        <v>0.13692739000000001</v>
      </c>
      <c r="H2768">
        <f>IF('Input and Summary Results'!$J$4="yes",'Data Transformation'!F2768,'Data Transformation'!D2768)</f>
        <v>7.9856369999999996E-2</v>
      </c>
      <c r="I2768">
        <f t="shared" si="160"/>
        <v>157</v>
      </c>
    </row>
    <row r="2769" spans="2:9" x14ac:dyDescent="0.25">
      <c r="B2769">
        <f>IF('Input and Summary Results'!D2351=0,FALSE,'Input and Summary Results'!$B2351)</f>
        <v>157</v>
      </c>
      <c r="C2769">
        <f>IF(OR(B2769=0,'Input and Summary Results'!D2351=0,'Input and Summary Results'!D2351=""),FALSE,'Input and Summary Results'!$D2351)</f>
        <v>0.20077797999999999</v>
      </c>
      <c r="D2769">
        <f>IF(OR(B2769=0,'Input and Summary Results'!E2351=0),FALSE,'Input and Summary Results'!$E2351)</f>
        <v>5.2849350000000003E-2</v>
      </c>
      <c r="E2769">
        <f t="shared" si="158"/>
        <v>-0.69728391945971069</v>
      </c>
      <c r="F2769">
        <f t="shared" si="159"/>
        <v>0.11423871233289627</v>
      </c>
      <c r="G2769">
        <f>IF('Input and Summary Results'!$J$4="yes",IF(C2769=FALSE,FALSE,IF('Data Transformation'!E2769&lt;$R$10,E2769,$R$10)),IF(C2769=FALSE,FALSE,IF(C2769&lt;$R$10,C2769,$R$10)))</f>
        <v>0.20077797999999999</v>
      </c>
      <c r="H2769">
        <f>IF('Input and Summary Results'!$J$4="yes",'Data Transformation'!F2769,'Data Transformation'!D2769)</f>
        <v>5.2849350000000003E-2</v>
      </c>
      <c r="I2769">
        <f t="shared" si="160"/>
        <v>157</v>
      </c>
    </row>
    <row r="2770" spans="2:9" x14ac:dyDescent="0.25">
      <c r="B2770">
        <f>IF('Input and Summary Results'!D2352=0,FALSE,'Input and Summary Results'!$B2352)</f>
        <v>157</v>
      </c>
      <c r="C2770">
        <f>IF(OR(B2770=0,'Input and Summary Results'!D2352=0,'Input and Summary Results'!D2352=""),FALSE,'Input and Summary Results'!$D2352)</f>
        <v>0.22933445999999999</v>
      </c>
      <c r="D2770">
        <f>IF(OR(B2770=0,'Input and Summary Results'!E2352=0),FALSE,'Input and Summary Results'!$E2352)</f>
        <v>8.3896100000000001E-2</v>
      </c>
      <c r="E2770">
        <f t="shared" si="158"/>
        <v>-0.63953068289150139</v>
      </c>
      <c r="F2770">
        <f t="shared" si="159"/>
        <v>0.15876771157723091</v>
      </c>
      <c r="G2770">
        <f>IF('Input and Summary Results'!$J$4="yes",IF(C2770=FALSE,FALSE,IF('Data Transformation'!E2770&lt;$R$10,E2770,$R$10)),IF(C2770=FALSE,FALSE,IF(C2770&lt;$R$10,C2770,$R$10)))</f>
        <v>0.22933445999999999</v>
      </c>
      <c r="H2770">
        <f>IF('Input and Summary Results'!$J$4="yes",'Data Transformation'!F2770,'Data Transformation'!D2770)</f>
        <v>8.3896100000000001E-2</v>
      </c>
      <c r="I2770">
        <f t="shared" si="160"/>
        <v>157</v>
      </c>
    </row>
    <row r="2771" spans="2:9" x14ac:dyDescent="0.25">
      <c r="B2771">
        <f>IF('Input and Summary Results'!D2353=0,FALSE,'Input and Summary Results'!$B2353)</f>
        <v>157</v>
      </c>
      <c r="C2771">
        <f>IF(OR(B2771=0,'Input and Summary Results'!D2353=0,'Input and Summary Results'!D2353=""),FALSE,'Input and Summary Results'!$D2353)</f>
        <v>0.23560919</v>
      </c>
      <c r="D2771">
        <f>IF(OR(B2771=0,'Input and Summary Results'!E2353=0),FALSE,'Input and Summary Results'!$E2353)</f>
        <v>8.1403660000000003E-2</v>
      </c>
      <c r="E2771">
        <f t="shared" si="158"/>
        <v>-0.62780777378116082</v>
      </c>
      <c r="F2771">
        <f t="shared" si="159"/>
        <v>0.14994826152579194</v>
      </c>
      <c r="G2771">
        <f>IF('Input and Summary Results'!$J$4="yes",IF(C2771=FALSE,FALSE,IF('Data Transformation'!E2771&lt;$R$10,E2771,$R$10)),IF(C2771=FALSE,FALSE,IF(C2771&lt;$R$10,C2771,$R$10)))</f>
        <v>0.23560919</v>
      </c>
      <c r="H2771">
        <f>IF('Input and Summary Results'!$J$4="yes",'Data Transformation'!F2771,'Data Transformation'!D2771)</f>
        <v>8.1403660000000003E-2</v>
      </c>
      <c r="I2771">
        <f t="shared" si="160"/>
        <v>157</v>
      </c>
    </row>
    <row r="2772" spans="2:9" x14ac:dyDescent="0.25">
      <c r="B2772">
        <f>IF('Input and Summary Results'!D2354=0,FALSE,'Input and Summary Results'!$B2354)</f>
        <v>157</v>
      </c>
      <c r="C2772">
        <f>IF(OR(B2772=0,'Input and Summary Results'!D2354=0,'Input and Summary Results'!D2354=""),FALSE,'Input and Summary Results'!$D2354)</f>
        <v>0.23748891999999999</v>
      </c>
      <c r="D2772">
        <f>IF(OR(B2772=0,'Input and Summary Results'!E2354=0),FALSE,'Input and Summary Results'!$E2354)</f>
        <v>8.6357459999999997E-2</v>
      </c>
      <c r="E2772">
        <f t="shared" si="158"/>
        <v>-0.62435664749220432</v>
      </c>
      <c r="F2772">
        <f t="shared" si="159"/>
        <v>0.15781425777674177</v>
      </c>
      <c r="G2772">
        <f>IF('Input and Summary Results'!$J$4="yes",IF(C2772=FALSE,FALSE,IF('Data Transformation'!E2772&lt;$R$10,E2772,$R$10)),IF(C2772=FALSE,FALSE,IF(C2772&lt;$R$10,C2772,$R$10)))</f>
        <v>0.23748891999999999</v>
      </c>
      <c r="H2772">
        <f>IF('Input and Summary Results'!$J$4="yes",'Data Transformation'!F2772,'Data Transformation'!D2772)</f>
        <v>8.6357459999999997E-2</v>
      </c>
      <c r="I2772">
        <f t="shared" si="160"/>
        <v>157</v>
      </c>
    </row>
    <row r="2773" spans="2:9" x14ac:dyDescent="0.25">
      <c r="B2773">
        <f>IF('Input and Summary Results'!D2355=0,FALSE,'Input and Summary Results'!$B2355)</f>
        <v>157</v>
      </c>
      <c r="C2773">
        <f>IF(OR(B2773=0,'Input and Summary Results'!D2355=0,'Input and Summary Results'!D2355=""),FALSE,'Input and Summary Results'!$D2355)</f>
        <v>0.26319800999999998</v>
      </c>
      <c r="D2773">
        <f>IF(OR(B2773=0,'Input and Summary Results'!E2355=0),FALSE,'Input and Summary Results'!$E2355)</f>
        <v>7.7184900000000001E-2</v>
      </c>
      <c r="E2773">
        <f t="shared" si="158"/>
        <v>-0.57971739867999017</v>
      </c>
      <c r="F2773">
        <f t="shared" si="159"/>
        <v>0.12727393569579043</v>
      </c>
      <c r="G2773">
        <f>IF('Input and Summary Results'!$J$4="yes",IF(C2773=FALSE,FALSE,IF('Data Transformation'!E2773&lt;$R$10,E2773,$R$10)),IF(C2773=FALSE,FALSE,IF(C2773&lt;$R$10,C2773,$R$10)))</f>
        <v>0.26319800999999998</v>
      </c>
      <c r="H2773">
        <f>IF('Input and Summary Results'!$J$4="yes",'Data Transformation'!F2773,'Data Transformation'!D2773)</f>
        <v>7.7184900000000001E-2</v>
      </c>
      <c r="I2773">
        <f t="shared" si="160"/>
        <v>157</v>
      </c>
    </row>
    <row r="2774" spans="2:9" x14ac:dyDescent="0.25">
      <c r="B2774">
        <f>IF('Input and Summary Results'!D2356=0,FALSE,'Input and Summary Results'!$B2356)</f>
        <v>157</v>
      </c>
      <c r="C2774">
        <f>IF(OR(B2774=0,'Input and Summary Results'!D2356=0,'Input and Summary Results'!D2356=""),FALSE,'Input and Summary Results'!$D2356)</f>
        <v>0.36853197999999998</v>
      </c>
      <c r="D2774">
        <f>IF(OR(B2774=0,'Input and Summary Results'!E2356=0),FALSE,'Input and Summary Results'!$E2356)</f>
        <v>9.5606999999999998E-2</v>
      </c>
      <c r="E2774">
        <f t="shared" si="158"/>
        <v>-0.4335248195148233</v>
      </c>
      <c r="F2774">
        <f t="shared" si="159"/>
        <v>0.11259114609266746</v>
      </c>
      <c r="G2774">
        <f>IF('Input and Summary Results'!$J$4="yes",IF(C2774=FALSE,FALSE,IF('Data Transformation'!E2774&lt;$R$10,E2774,$R$10)),IF(C2774=FALSE,FALSE,IF(C2774&lt;$R$10,C2774,$R$10)))</f>
        <v>0.36853197999999998</v>
      </c>
      <c r="H2774">
        <f>IF('Input and Summary Results'!$J$4="yes",'Data Transformation'!F2774,'Data Transformation'!D2774)</f>
        <v>9.5606999999999998E-2</v>
      </c>
      <c r="I2774">
        <f t="shared" si="160"/>
        <v>157</v>
      </c>
    </row>
    <row r="2775" spans="2:9" x14ac:dyDescent="0.25">
      <c r="B2775">
        <f>IF('Input and Summary Results'!D2357=0,FALSE,'Input and Summary Results'!$B2357)</f>
        <v>157</v>
      </c>
      <c r="C2775">
        <f>IF(OR(B2775=0,'Input and Summary Results'!D2357=0,'Input and Summary Results'!D2357=""),FALSE,'Input and Summary Results'!$D2357)</f>
        <v>0.42627225000000002</v>
      </c>
      <c r="D2775">
        <f>IF(OR(B2775=0,'Input and Summary Results'!E2357=0),FALSE,'Input and Summary Results'!$E2357)</f>
        <v>7.7071459999999994E-2</v>
      </c>
      <c r="E2775">
        <f t="shared" si="158"/>
        <v>-0.37031293867386628</v>
      </c>
      <c r="F2775">
        <f t="shared" si="159"/>
        <v>7.8468663254528059E-2</v>
      </c>
      <c r="G2775">
        <f>IF('Input and Summary Results'!$J$4="yes",IF(C2775=FALSE,FALSE,IF('Data Transformation'!E2775&lt;$R$10,E2775,$R$10)),IF(C2775=FALSE,FALSE,IF(C2775&lt;$R$10,C2775,$R$10)))</f>
        <v>0.42627225000000002</v>
      </c>
      <c r="H2775">
        <f>IF('Input and Summary Results'!$J$4="yes",'Data Transformation'!F2775,'Data Transformation'!D2775)</f>
        <v>7.7071459999999994E-2</v>
      </c>
      <c r="I2775">
        <f t="shared" si="160"/>
        <v>157</v>
      </c>
    </row>
    <row r="2776" spans="2:9" x14ac:dyDescent="0.25">
      <c r="B2776">
        <f>IF('Input and Summary Results'!D2358=0,FALSE,'Input and Summary Results'!$B2358)</f>
        <v>158</v>
      </c>
      <c r="C2776">
        <f>IF(OR(B2776=0,'Input and Summary Results'!D2358=0,'Input and Summary Results'!D2358=""),FALSE,'Input and Summary Results'!$D2358)</f>
        <v>0.29430903000000003</v>
      </c>
      <c r="D2776">
        <f>IF(OR(B2776=0,'Input and Summary Results'!E2358=0),FALSE,'Input and Summary Results'!$E2358)</f>
        <v>7.0257249999999993E-2</v>
      </c>
      <c r="E2776">
        <f t="shared" si="158"/>
        <v>-0.53119641265741102</v>
      </c>
      <c r="F2776">
        <f t="shared" si="159"/>
        <v>0.10360418265114052</v>
      </c>
      <c r="G2776">
        <f>IF('Input and Summary Results'!$J$4="yes",IF(C2776=FALSE,FALSE,IF('Data Transformation'!E2776&lt;$R$10,E2776,$R$10)),IF(C2776=FALSE,FALSE,IF(C2776&lt;$R$10,C2776,$R$10)))</f>
        <v>0.29430903000000003</v>
      </c>
      <c r="H2776">
        <f>IF('Input and Summary Results'!$J$4="yes",'Data Transformation'!F2776,'Data Transformation'!D2776)</f>
        <v>7.0257249999999993E-2</v>
      </c>
      <c r="I2776">
        <f t="shared" si="160"/>
        <v>158</v>
      </c>
    </row>
    <row r="2777" spans="2:9" x14ac:dyDescent="0.25">
      <c r="B2777">
        <f>IF('Input and Summary Results'!D2359=0,FALSE,'Input and Summary Results'!$B2359)</f>
        <v>158</v>
      </c>
      <c r="C2777">
        <f>IF(OR(B2777=0,'Input and Summary Results'!D2359=0,'Input and Summary Results'!D2359=""),FALSE,'Input and Summary Results'!$D2359)</f>
        <v>0.63516234000000005</v>
      </c>
      <c r="D2777">
        <f>IF(OR(B2777=0,'Input and Summary Results'!E2359=0),FALSE,'Input and Summary Results'!$E2359)</f>
        <v>9.1968969999999997E-2</v>
      </c>
      <c r="E2777">
        <f t="shared" si="158"/>
        <v>-0.1971152599749374</v>
      </c>
      <c r="F2777">
        <f t="shared" si="159"/>
        <v>6.2841466608363455E-2</v>
      </c>
      <c r="G2777">
        <f>IF('Input and Summary Results'!$J$4="yes",IF(C2777=FALSE,FALSE,IF('Data Transformation'!E2777&lt;$R$10,E2777,$R$10)),IF(C2777=FALSE,FALSE,IF(C2777&lt;$R$10,C2777,$R$10)))</f>
        <v>0.63516234000000005</v>
      </c>
      <c r="H2777">
        <f>IF('Input and Summary Results'!$J$4="yes",'Data Transformation'!F2777,'Data Transformation'!D2777)</f>
        <v>9.1968969999999997E-2</v>
      </c>
      <c r="I2777">
        <f t="shared" si="160"/>
        <v>158</v>
      </c>
    </row>
    <row r="2778" spans="2:9" x14ac:dyDescent="0.25">
      <c r="B2778">
        <f>IF('Input and Summary Results'!D2360=0,FALSE,'Input and Summary Results'!$B2360)</f>
        <v>158</v>
      </c>
      <c r="C2778">
        <f>IF(OR(B2778=0,'Input and Summary Results'!D2360=0,'Input and Summary Results'!D2360=""),FALSE,'Input and Summary Results'!$D2360)</f>
        <v>0.68825378000000004</v>
      </c>
      <c r="D2778">
        <f>IF(OR(B2778=0,'Input and Summary Results'!E2360=0),FALSE,'Input and Summary Results'!$E2360)</f>
        <v>8.3690680000000003E-2</v>
      </c>
      <c r="E2778">
        <f t="shared" si="158"/>
        <v>-0.16225139471322489</v>
      </c>
      <c r="F2778">
        <f t="shared" si="159"/>
        <v>5.2773782252238409E-2</v>
      </c>
      <c r="G2778">
        <f>IF('Input and Summary Results'!$J$4="yes",IF(C2778=FALSE,FALSE,IF('Data Transformation'!E2778&lt;$R$10,E2778,$R$10)),IF(C2778=FALSE,FALSE,IF(C2778&lt;$R$10,C2778,$R$10)))</f>
        <v>0.68825378000000004</v>
      </c>
      <c r="H2778">
        <f>IF('Input and Summary Results'!$J$4="yes",'Data Transformation'!F2778,'Data Transformation'!D2778)</f>
        <v>8.3690680000000003E-2</v>
      </c>
      <c r="I2778">
        <f t="shared" si="160"/>
        <v>158</v>
      </c>
    </row>
    <row r="2779" spans="2:9" x14ac:dyDescent="0.25">
      <c r="B2779">
        <f>IF('Input and Summary Results'!D2361=0,FALSE,'Input and Summary Results'!$B2361)</f>
        <v>158</v>
      </c>
      <c r="C2779">
        <f>IF(OR(B2779=0,'Input and Summary Results'!D2361=0,'Input and Summary Results'!D2361=""),FALSE,'Input and Summary Results'!$D2361)</f>
        <v>0.71946743000000002</v>
      </c>
      <c r="D2779">
        <f>IF(OR(B2779=0,'Input and Summary Results'!E2361=0),FALSE,'Input and Summary Results'!$E2361)</f>
        <v>7.5820860000000004E-2</v>
      </c>
      <c r="E2779">
        <f t="shared" si="158"/>
        <v>-0.14298886161818811</v>
      </c>
      <c r="F2779">
        <f t="shared" si="159"/>
        <v>4.5736960240159864E-2</v>
      </c>
      <c r="G2779">
        <f>IF('Input and Summary Results'!$J$4="yes",IF(C2779=FALSE,FALSE,IF('Data Transformation'!E2779&lt;$R$10,E2779,$R$10)),IF(C2779=FALSE,FALSE,IF(C2779&lt;$R$10,C2779,$R$10)))</f>
        <v>0.71946743000000002</v>
      </c>
      <c r="H2779">
        <f>IF('Input and Summary Results'!$J$4="yes",'Data Transformation'!F2779,'Data Transformation'!D2779)</f>
        <v>7.5820860000000004E-2</v>
      </c>
      <c r="I2779">
        <f t="shared" si="160"/>
        <v>158</v>
      </c>
    </row>
    <row r="2780" spans="2:9" x14ac:dyDescent="0.25">
      <c r="B2780">
        <f>IF('Input and Summary Results'!D2362=0,FALSE,'Input and Summary Results'!$B2362)</f>
        <v>158</v>
      </c>
      <c r="C2780">
        <f>IF(OR(B2780=0,'Input and Summary Results'!D2362=0,'Input and Summary Results'!D2362=""),FALSE,'Input and Summary Results'!$D2362)</f>
        <v>0.72869397999999996</v>
      </c>
      <c r="D2780">
        <f>IF(OR(B2780=0,'Input and Summary Results'!E2362=0),FALSE,'Input and Summary Results'!$E2362)</f>
        <v>6.3735130000000001E-2</v>
      </c>
      <c r="E2780">
        <f t="shared" si="158"/>
        <v>-0.1374548183214819</v>
      </c>
      <c r="F2780">
        <f t="shared" si="159"/>
        <v>3.7959757016244329E-2</v>
      </c>
      <c r="G2780">
        <f>IF('Input and Summary Results'!$J$4="yes",IF(C2780=FALSE,FALSE,IF('Data Transformation'!E2780&lt;$R$10,E2780,$R$10)),IF(C2780=FALSE,FALSE,IF(C2780&lt;$R$10,C2780,$R$10)))</f>
        <v>0.72869397999999996</v>
      </c>
      <c r="H2780">
        <f>IF('Input and Summary Results'!$J$4="yes",'Data Transformation'!F2780,'Data Transformation'!D2780)</f>
        <v>6.3735130000000001E-2</v>
      </c>
      <c r="I2780">
        <f t="shared" si="160"/>
        <v>158</v>
      </c>
    </row>
    <row r="2781" spans="2:9" x14ac:dyDescent="0.25">
      <c r="B2781">
        <f>IF('Input and Summary Results'!D2363=0,FALSE,'Input and Summary Results'!$B2363)</f>
        <v>158</v>
      </c>
      <c r="C2781">
        <f>IF(OR(B2781=0,'Input and Summary Results'!D2363=0,'Input and Summary Results'!D2363=""),FALSE,'Input and Summary Results'!$D2363)</f>
        <v>0.78120977999999996</v>
      </c>
      <c r="D2781">
        <f>IF(OR(B2781=0,'Input and Summary Results'!E2363=0),FALSE,'Input and Summary Results'!$E2363)</f>
        <v>6.9986370000000006E-2</v>
      </c>
      <c r="E2781">
        <f t="shared" si="158"/>
        <v>-0.107232328398205</v>
      </c>
      <c r="F2781">
        <f t="shared" si="159"/>
        <v>3.8880829909733086E-2</v>
      </c>
      <c r="G2781">
        <f>IF('Input and Summary Results'!$J$4="yes",IF(C2781=FALSE,FALSE,IF('Data Transformation'!E2781&lt;$R$10,E2781,$R$10)),IF(C2781=FALSE,FALSE,IF(C2781&lt;$R$10,C2781,$R$10)))</f>
        <v>0.78120977999999996</v>
      </c>
      <c r="H2781">
        <f>IF('Input and Summary Results'!$J$4="yes",'Data Transformation'!F2781,'Data Transformation'!D2781)</f>
        <v>6.9986370000000006E-2</v>
      </c>
      <c r="I2781">
        <f t="shared" si="160"/>
        <v>158</v>
      </c>
    </row>
    <row r="2782" spans="2:9" x14ac:dyDescent="0.25">
      <c r="B2782">
        <f>IF('Input and Summary Results'!D2364=0,FALSE,'Input and Summary Results'!$B2364)</f>
        <v>158</v>
      </c>
      <c r="C2782">
        <f>IF(OR(B2782=0,'Input and Summary Results'!D2364=0,'Input and Summary Results'!D2364=""),FALSE,'Input and Summary Results'!$D2364)</f>
        <v>0.79811063999999998</v>
      </c>
      <c r="D2782">
        <f>IF(OR(B2782=0,'Input and Summary Results'!E2364=0),FALSE,'Input and Summary Results'!$E2364)</f>
        <v>5.4071500000000002E-2</v>
      </c>
      <c r="E2782">
        <f t="shared" si="158"/>
        <v>-9.7936899362582625E-2</v>
      </c>
      <c r="F2782">
        <f t="shared" si="159"/>
        <v>2.9403230359139179E-2</v>
      </c>
      <c r="G2782">
        <f>IF('Input and Summary Results'!$J$4="yes",IF(C2782=FALSE,FALSE,IF('Data Transformation'!E2782&lt;$R$10,E2782,$R$10)),IF(C2782=FALSE,FALSE,IF(C2782&lt;$R$10,C2782,$R$10)))</f>
        <v>0.79811063999999998</v>
      </c>
      <c r="H2782">
        <f>IF('Input and Summary Results'!$J$4="yes",'Data Transformation'!F2782,'Data Transformation'!D2782)</f>
        <v>5.4071500000000002E-2</v>
      </c>
      <c r="I2782">
        <f t="shared" si="160"/>
        <v>158</v>
      </c>
    </row>
    <row r="2783" spans="2:9" x14ac:dyDescent="0.25">
      <c r="B2783">
        <f>IF('Input and Summary Results'!D2365=0,FALSE,'Input and Summary Results'!$B2365)</f>
        <v>158</v>
      </c>
      <c r="C2783">
        <f>IF(OR(B2783=0,'Input and Summary Results'!D2365=0,'Input and Summary Results'!D2365=""),FALSE,'Input and Summary Results'!$D2365)</f>
        <v>0.83586466000000004</v>
      </c>
      <c r="D2783">
        <f>IF(OR(B2783=0,'Input and Summary Results'!E2365=0),FALSE,'Input and Summary Results'!$E2365)</f>
        <v>6.5111479999999999E-2</v>
      </c>
      <c r="E2783">
        <f t="shared" si="158"/>
        <v>-7.7864036165565892E-2</v>
      </c>
      <c r="F2783">
        <f t="shared" si="159"/>
        <v>3.380736580010453E-2</v>
      </c>
      <c r="G2783">
        <f>IF('Input and Summary Results'!$J$4="yes",IF(C2783=FALSE,FALSE,IF('Data Transformation'!E2783&lt;$R$10,E2783,$R$10)),IF(C2783=FALSE,FALSE,IF(C2783&lt;$R$10,C2783,$R$10)))</f>
        <v>0.83586466000000004</v>
      </c>
      <c r="H2783">
        <f>IF('Input and Summary Results'!$J$4="yes",'Data Transformation'!F2783,'Data Transformation'!D2783)</f>
        <v>6.5111479999999999E-2</v>
      </c>
      <c r="I2783">
        <f t="shared" si="160"/>
        <v>158</v>
      </c>
    </row>
    <row r="2784" spans="2:9" x14ac:dyDescent="0.25">
      <c r="B2784">
        <f>IF('Input and Summary Results'!D2366=0,FALSE,'Input and Summary Results'!$B2366)</f>
        <v>158</v>
      </c>
      <c r="C2784">
        <f>IF(OR(B2784=0,'Input and Summary Results'!D2366=0,'Input and Summary Results'!D2366=""),FALSE,'Input and Summary Results'!$D2366)</f>
        <v>0.93633774999999997</v>
      </c>
      <c r="D2784">
        <f>IF(OR(B2784=0,'Input and Summary Results'!E2366=0),FALSE,'Input and Summary Results'!$E2366)</f>
        <v>8.8895959999999996E-2</v>
      </c>
      <c r="E2784">
        <f t="shared" si="158"/>
        <v>-2.8567466964038949E-2</v>
      </c>
      <c r="F2784">
        <f t="shared" si="159"/>
        <v>4.1203985036382437E-2</v>
      </c>
      <c r="G2784">
        <f>IF('Input and Summary Results'!$J$4="yes",IF(C2784=FALSE,FALSE,IF('Data Transformation'!E2784&lt;$R$10,E2784,$R$10)),IF(C2784=FALSE,FALSE,IF(C2784&lt;$R$10,C2784,$R$10)))</f>
        <v>0.93633774999999997</v>
      </c>
      <c r="H2784">
        <f>IF('Input and Summary Results'!$J$4="yes",'Data Transformation'!F2784,'Data Transformation'!D2784)</f>
        <v>8.8895959999999996E-2</v>
      </c>
      <c r="I2784">
        <f t="shared" si="160"/>
        <v>158</v>
      </c>
    </row>
    <row r="2785" spans="2:9" x14ac:dyDescent="0.25">
      <c r="B2785">
        <f>IF('Input and Summary Results'!D2367=0,FALSE,'Input and Summary Results'!$B2367)</f>
        <v>158</v>
      </c>
      <c r="C2785">
        <f>IF(OR(B2785=0,'Input and Summary Results'!D2367=0,'Input and Summary Results'!D2367=""),FALSE,'Input and Summary Results'!$D2367)</f>
        <v>0.94282235000000003</v>
      </c>
      <c r="D2785">
        <f>IF(OR(B2785=0,'Input and Summary Results'!E2367=0),FALSE,'Input and Summary Results'!$E2367)</f>
        <v>6.8959110000000004E-2</v>
      </c>
      <c r="E2785">
        <f t="shared" si="158"/>
        <v>-2.5570130892493725E-2</v>
      </c>
      <c r="F2785">
        <f t="shared" si="159"/>
        <v>3.1743258674340927E-2</v>
      </c>
      <c r="G2785">
        <f>IF('Input and Summary Results'!$J$4="yes",IF(C2785=FALSE,FALSE,IF('Data Transformation'!E2785&lt;$R$10,E2785,$R$10)),IF(C2785=FALSE,FALSE,IF(C2785&lt;$R$10,C2785,$R$10)))</f>
        <v>0.94282235000000003</v>
      </c>
      <c r="H2785">
        <f>IF('Input and Summary Results'!$J$4="yes",'Data Transformation'!F2785,'Data Transformation'!D2785)</f>
        <v>6.8959110000000004E-2</v>
      </c>
      <c r="I2785">
        <f t="shared" si="160"/>
        <v>158</v>
      </c>
    </row>
    <row r="2786" spans="2:9" x14ac:dyDescent="0.25">
      <c r="B2786">
        <f>IF('Input and Summary Results'!D2368=0,FALSE,'Input and Summary Results'!$B2368)</f>
        <v>158</v>
      </c>
      <c r="C2786">
        <f>IF(OR(B2786=0,'Input and Summary Results'!D2368=0,'Input and Summary Results'!D2368=""),FALSE,'Input and Summary Results'!$D2368)</f>
        <v>0.98645243000000005</v>
      </c>
      <c r="D2786">
        <f>IF(OR(B2786=0,'Input and Summary Results'!E2368=0),FALSE,'Input and Summary Results'!$E2368)</f>
        <v>8.8202610000000001E-2</v>
      </c>
      <c r="E2786">
        <f t="shared" si="158"/>
        <v>-5.9238530236786491E-3</v>
      </c>
      <c r="F2786">
        <f t="shared" si="159"/>
        <v>3.8805655068435481E-2</v>
      </c>
      <c r="G2786">
        <f>IF('Input and Summary Results'!$J$4="yes",IF(C2786=FALSE,FALSE,IF('Data Transformation'!E2786&lt;$R$10,E2786,$R$10)),IF(C2786=FALSE,FALSE,IF(C2786&lt;$R$10,C2786,$R$10)))</f>
        <v>0.98645243000000005</v>
      </c>
      <c r="H2786">
        <f>IF('Input and Summary Results'!$J$4="yes",'Data Transformation'!F2786,'Data Transformation'!D2786)</f>
        <v>8.8202610000000001E-2</v>
      </c>
      <c r="I2786">
        <f t="shared" si="160"/>
        <v>158</v>
      </c>
    </row>
    <row r="2787" spans="2:9" x14ac:dyDescent="0.25">
      <c r="B2787">
        <f>IF('Input and Summary Results'!D2369=0,FALSE,'Input and Summary Results'!$B2369)</f>
        <v>158</v>
      </c>
      <c r="C2787">
        <f>IF(OR(B2787=0,'Input and Summary Results'!D2369=0,'Input and Summary Results'!D2369=""),FALSE,'Input and Summary Results'!$D2369)</f>
        <v>1.00676725</v>
      </c>
      <c r="D2787">
        <f>IF(OR(B2787=0,'Input and Summary Results'!E2369=0),FALSE,'Input and Summary Results'!$E2369)</f>
        <v>5.2087759999999997E-2</v>
      </c>
      <c r="E2787">
        <f t="shared" si="158"/>
        <v>2.9290795664142122E-3</v>
      </c>
      <c r="F2787">
        <f t="shared" si="159"/>
        <v>2.245413509428321E-2</v>
      </c>
      <c r="G2787">
        <f>IF('Input and Summary Results'!$J$4="yes",IF(C2787=FALSE,FALSE,IF('Data Transformation'!E2787&lt;$R$10,E2787,$R$10)),IF(C2787=FALSE,FALSE,IF(C2787&lt;$R$10,C2787,$R$10)))</f>
        <v>1.00676725</v>
      </c>
      <c r="H2787">
        <f>IF('Input and Summary Results'!$J$4="yes",'Data Transformation'!F2787,'Data Transformation'!D2787)</f>
        <v>5.2087759999999997E-2</v>
      </c>
      <c r="I2787">
        <f t="shared" si="160"/>
        <v>158</v>
      </c>
    </row>
    <row r="2788" spans="2:9" x14ac:dyDescent="0.25">
      <c r="B2788">
        <f>IF('Input and Summary Results'!D2370=0,FALSE,'Input and Summary Results'!$B2370)</f>
        <v>158</v>
      </c>
      <c r="C2788">
        <f>IF(OR(B2788=0,'Input and Summary Results'!D2370=0,'Input and Summary Results'!D2370=""),FALSE,'Input and Summary Results'!$D2370)</f>
        <v>1.03897072</v>
      </c>
      <c r="D2788">
        <f>IF(OR(B2788=0,'Input and Summary Results'!E2370=0),FALSE,'Input and Summary Results'!$E2370)</f>
        <v>4.9387439999999998E-2</v>
      </c>
      <c r="E2788">
        <f t="shared" si="158"/>
        <v>1.6603308556590375E-2</v>
      </c>
      <c r="F2788">
        <f t="shared" si="159"/>
        <v>2.0630176142018709E-2</v>
      </c>
      <c r="G2788">
        <f>IF('Input and Summary Results'!$J$4="yes",IF(C2788=FALSE,FALSE,IF('Data Transformation'!E2788&lt;$R$10,E2788,$R$10)),IF(C2788=FALSE,FALSE,IF(C2788&lt;$R$10,C2788,$R$10)))</f>
        <v>1.03897072</v>
      </c>
      <c r="H2788">
        <f>IF('Input and Summary Results'!$J$4="yes",'Data Transformation'!F2788,'Data Transformation'!D2788)</f>
        <v>4.9387439999999998E-2</v>
      </c>
      <c r="I2788">
        <f t="shared" si="160"/>
        <v>158</v>
      </c>
    </row>
    <row r="2789" spans="2:9" x14ac:dyDescent="0.25">
      <c r="B2789">
        <f>IF('Input and Summary Results'!D2371=0,FALSE,'Input and Summary Results'!$B2371)</f>
        <v>158</v>
      </c>
      <c r="C2789">
        <f>IF(OR(B2789=0,'Input and Summary Results'!D2371=0,'Input and Summary Results'!D2371=""),FALSE,'Input and Summary Results'!$D2371)</f>
        <v>1.0547904100000001</v>
      </c>
      <c r="D2789">
        <f>IF(OR(B2789=0,'Input and Summary Results'!E2371=0),FALSE,'Input and Summary Results'!$E2371)</f>
        <v>7.5777109999999995E-2</v>
      </c>
      <c r="E2789">
        <f t="shared" si="158"/>
        <v>2.3166172597492072E-2</v>
      </c>
      <c r="F2789">
        <f t="shared" si="159"/>
        <v>3.1178957855712772E-2</v>
      </c>
      <c r="G2789">
        <f>IF('Input and Summary Results'!$J$4="yes",IF(C2789=FALSE,FALSE,IF('Data Transformation'!E2789&lt;$R$10,E2789,$R$10)),IF(C2789=FALSE,FALSE,IF(C2789&lt;$R$10,C2789,$R$10)))</f>
        <v>1.0547904100000001</v>
      </c>
      <c r="H2789">
        <f>IF('Input and Summary Results'!$J$4="yes",'Data Transformation'!F2789,'Data Transformation'!D2789)</f>
        <v>7.5777109999999995E-2</v>
      </c>
      <c r="I2789">
        <f t="shared" si="160"/>
        <v>158</v>
      </c>
    </row>
    <row r="2790" spans="2:9" x14ac:dyDescent="0.25">
      <c r="B2790">
        <f>IF('Input and Summary Results'!D2372=0,FALSE,'Input and Summary Results'!$B2372)</f>
        <v>158</v>
      </c>
      <c r="C2790">
        <f>IF(OR(B2790=0,'Input and Summary Results'!D2372=0,'Input and Summary Results'!D2372=""),FALSE,'Input and Summary Results'!$D2372)</f>
        <v>1.07477668</v>
      </c>
      <c r="D2790">
        <f>IF(OR(B2790=0,'Input and Summary Results'!E2372=0),FALSE,'Input and Summary Results'!$E2372)</f>
        <v>4.7960910000000002E-2</v>
      </c>
      <c r="E2790">
        <f t="shared" si="158"/>
        <v>3.1318234745508662E-2</v>
      </c>
      <c r="F2790">
        <f t="shared" si="159"/>
        <v>1.9366846459675697E-2</v>
      </c>
      <c r="G2790">
        <f>IF('Input and Summary Results'!$J$4="yes",IF(C2790=FALSE,FALSE,IF('Data Transformation'!E2790&lt;$R$10,E2790,$R$10)),IF(C2790=FALSE,FALSE,IF(C2790&lt;$R$10,C2790,$R$10)))</f>
        <v>1.07477668</v>
      </c>
      <c r="H2790">
        <f>IF('Input and Summary Results'!$J$4="yes",'Data Transformation'!F2790,'Data Transformation'!D2790)</f>
        <v>4.7960910000000002E-2</v>
      </c>
      <c r="I2790">
        <f t="shared" si="160"/>
        <v>158</v>
      </c>
    </row>
    <row r="2791" spans="2:9" x14ac:dyDescent="0.25">
      <c r="B2791">
        <f>IF('Input and Summary Results'!D2373=0,FALSE,'Input and Summary Results'!$B2373)</f>
        <v>158</v>
      </c>
      <c r="C2791">
        <f>IF(OR(B2791=0,'Input and Summary Results'!D2373=0,'Input and Summary Results'!D2373=""),FALSE,'Input and Summary Results'!$D2373)</f>
        <v>1.1128265799999999</v>
      </c>
      <c r="D2791">
        <f>IF(OR(B2791=0,'Input and Summary Results'!E2373=0),FALSE,'Input and Summary Results'!$E2373)</f>
        <v>0.12367046</v>
      </c>
      <c r="E2791">
        <f t="shared" si="158"/>
        <v>4.6427490285093805E-2</v>
      </c>
      <c r="F2791">
        <f t="shared" si="159"/>
        <v>4.8231216439851753E-2</v>
      </c>
      <c r="G2791">
        <f>IF('Input and Summary Results'!$J$4="yes",IF(C2791=FALSE,FALSE,IF('Data Transformation'!E2791&lt;$R$10,E2791,$R$10)),IF(C2791=FALSE,FALSE,IF(C2791&lt;$R$10,C2791,$R$10)))</f>
        <v>1.1128265799999999</v>
      </c>
      <c r="H2791">
        <f>IF('Input and Summary Results'!$J$4="yes",'Data Transformation'!F2791,'Data Transformation'!D2791)</f>
        <v>0.12367046</v>
      </c>
      <c r="I2791">
        <f t="shared" si="160"/>
        <v>158</v>
      </c>
    </row>
    <row r="2792" spans="2:9" x14ac:dyDescent="0.25">
      <c r="B2792">
        <f>IF('Input and Summary Results'!D2374=0,FALSE,'Input and Summary Results'!$B2374)</f>
        <v>158</v>
      </c>
      <c r="C2792">
        <f>IF(OR(B2792=0,'Input and Summary Results'!D2374=0,'Input and Summary Results'!D2374=""),FALSE,'Input and Summary Results'!$D2374)</f>
        <v>1.13558318</v>
      </c>
      <c r="D2792">
        <f>IF(OR(B2792=0,'Input and Summary Results'!E2374=0),FALSE,'Input and Summary Results'!$E2374)</f>
        <v>7.0091539999999994E-2</v>
      </c>
      <c r="E2792">
        <f t="shared" si="158"/>
        <v>5.5218951230286577E-2</v>
      </c>
      <c r="F2792">
        <f t="shared" si="159"/>
        <v>2.6787758832426522E-2</v>
      </c>
      <c r="G2792">
        <f>IF('Input and Summary Results'!$J$4="yes",IF(C2792=FALSE,FALSE,IF('Data Transformation'!E2792&lt;$R$10,E2792,$R$10)),IF(C2792=FALSE,FALSE,IF(C2792&lt;$R$10,C2792,$R$10)))</f>
        <v>1.13558318</v>
      </c>
      <c r="H2792">
        <f>IF('Input and Summary Results'!$J$4="yes",'Data Transformation'!F2792,'Data Transformation'!D2792)</f>
        <v>7.0091539999999994E-2</v>
      </c>
      <c r="I2792">
        <f t="shared" si="160"/>
        <v>158</v>
      </c>
    </row>
    <row r="2793" spans="2:9" x14ac:dyDescent="0.25">
      <c r="B2793">
        <f>IF('Input and Summary Results'!D2375=0,FALSE,'Input and Summary Results'!$B2375)</f>
        <v>158</v>
      </c>
      <c r="C2793">
        <f>IF(OR(B2793=0,'Input and Summary Results'!D2375=0,'Input and Summary Results'!D2375=""),FALSE,'Input and Summary Results'!$D2375)</f>
        <v>1.1383071899999999</v>
      </c>
      <c r="D2793">
        <f>IF(OR(B2793=0,'Input and Summary Results'!E2375=0),FALSE,'Input and Summary Results'!$E2375)</f>
        <v>6.1903779999999999E-2</v>
      </c>
      <c r="E2793">
        <f t="shared" si="158"/>
        <v>5.6259479035119388E-2</v>
      </c>
      <c r="F2793">
        <f t="shared" si="159"/>
        <v>2.3601924643909172E-2</v>
      </c>
      <c r="G2793">
        <f>IF('Input and Summary Results'!$J$4="yes",IF(C2793=FALSE,FALSE,IF('Data Transformation'!E2793&lt;$R$10,E2793,$R$10)),IF(C2793=FALSE,FALSE,IF(C2793&lt;$R$10,C2793,$R$10)))</f>
        <v>1.1383071899999999</v>
      </c>
      <c r="H2793">
        <f>IF('Input and Summary Results'!$J$4="yes",'Data Transformation'!F2793,'Data Transformation'!D2793)</f>
        <v>6.1903779999999999E-2</v>
      </c>
      <c r="I2793">
        <f t="shared" si="160"/>
        <v>158</v>
      </c>
    </row>
    <row r="2794" spans="2:9" x14ac:dyDescent="0.25">
      <c r="B2794">
        <f>IF('Input and Summary Results'!D2376=0,FALSE,'Input and Summary Results'!$B2376)</f>
        <v>159</v>
      </c>
      <c r="C2794">
        <f>IF(OR(B2794=0,'Input and Summary Results'!D2376=0,'Input and Summary Results'!D2376=""),FALSE,'Input and Summary Results'!$D2376)</f>
        <v>3.6002199999999998E-2</v>
      </c>
      <c r="D2794">
        <f>IF(OR(B2794=0,'Input and Summary Results'!E2376=0),FALSE,'Input and Summary Results'!$E2376)</f>
        <v>4.8617790000000001E-2</v>
      </c>
      <c r="E2794">
        <f t="shared" ref="E2794:E2857" si="161">IF(C2794=FALSE,FALSE,LOG10(C2794))</f>
        <v>-1.4436709598252924</v>
      </c>
      <c r="F2794">
        <f t="shared" ref="F2794:F2857" si="162">IF(D2794=FALSE, FALSE,0.434*D2794/C2794)</f>
        <v>0.5860786524156858</v>
      </c>
      <c r="G2794">
        <f>IF('Input and Summary Results'!$J$4="yes",IF(C2794=FALSE,FALSE,IF('Data Transformation'!E2794&lt;$R$10,E2794,$R$10)),IF(C2794=FALSE,FALSE,IF(C2794&lt;$R$10,C2794,$R$10)))</f>
        <v>3.6002199999999998E-2</v>
      </c>
      <c r="H2794">
        <f>IF('Input and Summary Results'!$J$4="yes",'Data Transformation'!F2794,'Data Transformation'!D2794)</f>
        <v>4.8617790000000001E-2</v>
      </c>
      <c r="I2794">
        <f t="shared" si="160"/>
        <v>159</v>
      </c>
    </row>
    <row r="2795" spans="2:9" x14ac:dyDescent="0.25">
      <c r="B2795">
        <f>IF('Input and Summary Results'!D2377=0,FALSE,'Input and Summary Results'!$B2377)</f>
        <v>159</v>
      </c>
      <c r="C2795">
        <f>IF(OR(B2795=0,'Input and Summary Results'!D2377=0,'Input and Summary Results'!D2377=""),FALSE,'Input and Summary Results'!$D2377)</f>
        <v>5.1160740000000003E-2</v>
      </c>
      <c r="D2795">
        <f>IF(OR(B2795=0,'Input and Summary Results'!E2377=0),FALSE,'Input and Summary Results'!$E2377)</f>
        <v>5.2249129999999998E-2</v>
      </c>
      <c r="E2795">
        <f t="shared" si="161"/>
        <v>-1.2910631824187089</v>
      </c>
      <c r="F2795">
        <f t="shared" si="162"/>
        <v>0.44323288560720581</v>
      </c>
      <c r="G2795">
        <f>IF('Input and Summary Results'!$J$4="yes",IF(C2795=FALSE,FALSE,IF('Data Transformation'!E2795&lt;$R$10,E2795,$R$10)),IF(C2795=FALSE,FALSE,IF(C2795&lt;$R$10,C2795,$R$10)))</f>
        <v>5.1160740000000003E-2</v>
      </c>
      <c r="H2795">
        <f>IF('Input and Summary Results'!$J$4="yes",'Data Transformation'!F2795,'Data Transformation'!D2795)</f>
        <v>5.2249129999999998E-2</v>
      </c>
      <c r="I2795">
        <f t="shared" si="160"/>
        <v>159</v>
      </c>
    </row>
    <row r="2796" spans="2:9" x14ac:dyDescent="0.25">
      <c r="B2796">
        <f>IF('Input and Summary Results'!D2378=0,FALSE,'Input and Summary Results'!$B2378)</f>
        <v>159</v>
      </c>
      <c r="C2796">
        <f>IF(OR(B2796=0,'Input and Summary Results'!D2378=0,'Input and Summary Results'!D2378=""),FALSE,'Input and Summary Results'!$D2378)</f>
        <v>6.7216609999999996E-2</v>
      </c>
      <c r="D2796">
        <f>IF(OR(B2796=0,'Input and Summary Results'!E2378=0),FALSE,'Input and Summary Results'!$E2378)</f>
        <v>7.8310840000000007E-2</v>
      </c>
      <c r="E2796">
        <f t="shared" si="161"/>
        <v>-1.1725233945059186</v>
      </c>
      <c r="F2796">
        <f t="shared" si="162"/>
        <v>0.50563252981666296</v>
      </c>
      <c r="G2796">
        <f>IF('Input and Summary Results'!$J$4="yes",IF(C2796=FALSE,FALSE,IF('Data Transformation'!E2796&lt;$R$10,E2796,$R$10)),IF(C2796=FALSE,FALSE,IF(C2796&lt;$R$10,C2796,$R$10)))</f>
        <v>6.7216609999999996E-2</v>
      </c>
      <c r="H2796">
        <f>IF('Input and Summary Results'!$J$4="yes",'Data Transformation'!F2796,'Data Transformation'!D2796)</f>
        <v>7.8310840000000007E-2</v>
      </c>
      <c r="I2796">
        <f t="shared" si="160"/>
        <v>159</v>
      </c>
    </row>
    <row r="2797" spans="2:9" x14ac:dyDescent="0.25">
      <c r="B2797">
        <f>IF('Input and Summary Results'!D2379=0,FALSE,'Input and Summary Results'!$B2379)</f>
        <v>159</v>
      </c>
      <c r="C2797">
        <f>IF(OR(B2797=0,'Input and Summary Results'!D2379=0,'Input and Summary Results'!D2379=""),FALSE,'Input and Summary Results'!$D2379)</f>
        <v>9.5573050000000007E-2</v>
      </c>
      <c r="D2797">
        <f>IF(OR(B2797=0,'Input and Summary Results'!E2379=0),FALSE,'Input and Summary Results'!$E2379)</f>
        <v>9.1604649999999996E-2</v>
      </c>
      <c r="E2797">
        <f t="shared" si="161"/>
        <v>-1.019664554233644</v>
      </c>
      <c r="F2797">
        <f t="shared" si="162"/>
        <v>0.41597938017045594</v>
      </c>
      <c r="G2797">
        <f>IF('Input and Summary Results'!$J$4="yes",IF(C2797=FALSE,FALSE,IF('Data Transformation'!E2797&lt;$R$10,E2797,$R$10)),IF(C2797=FALSE,FALSE,IF(C2797&lt;$R$10,C2797,$R$10)))</f>
        <v>9.5573050000000007E-2</v>
      </c>
      <c r="H2797">
        <f>IF('Input and Summary Results'!$J$4="yes",'Data Transformation'!F2797,'Data Transformation'!D2797)</f>
        <v>9.1604649999999996E-2</v>
      </c>
      <c r="I2797">
        <f t="shared" si="160"/>
        <v>159</v>
      </c>
    </row>
    <row r="2798" spans="2:9" x14ac:dyDescent="0.25">
      <c r="B2798">
        <f>IF('Input and Summary Results'!D2380=0,FALSE,'Input and Summary Results'!$B2380)</f>
        <v>159</v>
      </c>
      <c r="C2798">
        <f>IF(OR(B2798=0,'Input and Summary Results'!D2380=0,'Input and Summary Results'!D2380=""),FALSE,'Input and Summary Results'!$D2380)</f>
        <v>0.11983911</v>
      </c>
      <c r="D2798">
        <f>IF(OR(B2798=0,'Input and Summary Results'!E2380=0),FALSE,'Input and Summary Results'!$E2380)</f>
        <v>7.4164179999999996E-2</v>
      </c>
      <c r="E2798">
        <f t="shared" si="161"/>
        <v>-0.92140142497441657</v>
      </c>
      <c r="F2798">
        <f t="shared" si="162"/>
        <v>0.26858722598991264</v>
      </c>
      <c r="G2798">
        <f>IF('Input and Summary Results'!$J$4="yes",IF(C2798=FALSE,FALSE,IF('Data Transformation'!E2798&lt;$R$10,E2798,$R$10)),IF(C2798=FALSE,FALSE,IF(C2798&lt;$R$10,C2798,$R$10)))</f>
        <v>0.11983911</v>
      </c>
      <c r="H2798">
        <f>IF('Input and Summary Results'!$J$4="yes",'Data Transformation'!F2798,'Data Transformation'!D2798)</f>
        <v>7.4164179999999996E-2</v>
      </c>
      <c r="I2798">
        <f t="shared" si="160"/>
        <v>159</v>
      </c>
    </row>
    <row r="2799" spans="2:9" x14ac:dyDescent="0.25">
      <c r="B2799">
        <f>IF('Input and Summary Results'!D2381=0,FALSE,'Input and Summary Results'!$B2381)</f>
        <v>159</v>
      </c>
      <c r="C2799">
        <f>IF(OR(B2799=0,'Input and Summary Results'!D2381=0,'Input and Summary Results'!D2381=""),FALSE,'Input and Summary Results'!$D2381)</f>
        <v>0.13889698</v>
      </c>
      <c r="D2799">
        <f>IF(OR(B2799=0,'Input and Summary Results'!E2381=0),FALSE,'Input and Summary Results'!$E2381)</f>
        <v>7.0639900000000005E-2</v>
      </c>
      <c r="E2799">
        <f t="shared" si="161"/>
        <v>-0.85730719690884805</v>
      </c>
      <c r="F2799">
        <f t="shared" si="162"/>
        <v>0.22072270109832484</v>
      </c>
      <c r="G2799">
        <f>IF('Input and Summary Results'!$J$4="yes",IF(C2799=FALSE,FALSE,IF('Data Transformation'!E2799&lt;$R$10,E2799,$R$10)),IF(C2799=FALSE,FALSE,IF(C2799&lt;$R$10,C2799,$R$10)))</f>
        <v>0.13889698</v>
      </c>
      <c r="H2799">
        <f>IF('Input and Summary Results'!$J$4="yes",'Data Transformation'!F2799,'Data Transformation'!D2799)</f>
        <v>7.0639900000000005E-2</v>
      </c>
      <c r="I2799">
        <f t="shared" si="160"/>
        <v>159</v>
      </c>
    </row>
    <row r="2800" spans="2:9" x14ac:dyDescent="0.25">
      <c r="B2800">
        <f>IF('Input and Summary Results'!D2382=0,FALSE,'Input and Summary Results'!$B2382)</f>
        <v>159</v>
      </c>
      <c r="C2800">
        <f>IF(OR(B2800=0,'Input and Summary Results'!D2382=0,'Input and Summary Results'!D2382=""),FALSE,'Input and Summary Results'!$D2382)</f>
        <v>0.14610678999999999</v>
      </c>
      <c r="D2800">
        <f>IF(OR(B2800=0,'Input and Summary Results'!E2382=0),FALSE,'Input and Summary Results'!$E2382)</f>
        <v>8.6945049999999996E-2</v>
      </c>
      <c r="E2800">
        <f t="shared" si="161"/>
        <v>-0.83532960069123308</v>
      </c>
      <c r="F2800">
        <f t="shared" si="162"/>
        <v>0.25826418950139141</v>
      </c>
      <c r="G2800">
        <f>IF('Input and Summary Results'!$J$4="yes",IF(C2800=FALSE,FALSE,IF('Data Transformation'!E2800&lt;$R$10,E2800,$R$10)),IF(C2800=FALSE,FALSE,IF(C2800&lt;$R$10,C2800,$R$10)))</f>
        <v>0.14610678999999999</v>
      </c>
      <c r="H2800">
        <f>IF('Input and Summary Results'!$J$4="yes",'Data Transformation'!F2800,'Data Transformation'!D2800)</f>
        <v>8.6945049999999996E-2</v>
      </c>
      <c r="I2800">
        <f t="shared" si="160"/>
        <v>159</v>
      </c>
    </row>
    <row r="2801" spans="2:9" x14ac:dyDescent="0.25">
      <c r="B2801">
        <f>IF('Input and Summary Results'!D2383=0,FALSE,'Input and Summary Results'!$B2383)</f>
        <v>159</v>
      </c>
      <c r="C2801">
        <f>IF(OR(B2801=0,'Input and Summary Results'!D2383=0,'Input and Summary Results'!D2383=""),FALSE,'Input and Summary Results'!$D2383)</f>
        <v>0.15039148999999999</v>
      </c>
      <c r="D2801">
        <f>IF(OR(B2801=0,'Input and Summary Results'!E2383=0),FALSE,'Input and Summary Results'!$E2383)</f>
        <v>4.874274E-2</v>
      </c>
      <c r="E2801">
        <f t="shared" si="161"/>
        <v>-0.82277673788403716</v>
      </c>
      <c r="F2801">
        <f t="shared" si="162"/>
        <v>0.14066187628036667</v>
      </c>
      <c r="G2801">
        <f>IF('Input and Summary Results'!$J$4="yes",IF(C2801=FALSE,FALSE,IF('Data Transformation'!E2801&lt;$R$10,E2801,$R$10)),IF(C2801=FALSE,FALSE,IF(C2801&lt;$R$10,C2801,$R$10)))</f>
        <v>0.15039148999999999</v>
      </c>
      <c r="H2801">
        <f>IF('Input and Summary Results'!$J$4="yes",'Data Transformation'!F2801,'Data Transformation'!D2801)</f>
        <v>4.874274E-2</v>
      </c>
      <c r="I2801">
        <f t="shared" si="160"/>
        <v>159</v>
      </c>
    </row>
    <row r="2802" spans="2:9" x14ac:dyDescent="0.25">
      <c r="B2802">
        <f>IF('Input and Summary Results'!D2384=0,FALSE,'Input and Summary Results'!$B2384)</f>
        <v>159</v>
      </c>
      <c r="C2802">
        <f>IF(OR(B2802=0,'Input and Summary Results'!D2384=0,'Input and Summary Results'!D2384=""),FALSE,'Input and Summary Results'!$D2384)</f>
        <v>0.15710542999999999</v>
      </c>
      <c r="D2802">
        <f>IF(OR(B2802=0,'Input and Summary Results'!E2384=0),FALSE,'Input and Summary Results'!$E2384)</f>
        <v>5.0959579999999997E-2</v>
      </c>
      <c r="E2802">
        <f t="shared" si="161"/>
        <v>-0.80380880427713064</v>
      </c>
      <c r="F2802">
        <f t="shared" si="162"/>
        <v>0.14077462325777029</v>
      </c>
      <c r="G2802">
        <f>IF('Input and Summary Results'!$J$4="yes",IF(C2802=FALSE,FALSE,IF('Data Transformation'!E2802&lt;$R$10,E2802,$R$10)),IF(C2802=FALSE,FALSE,IF(C2802&lt;$R$10,C2802,$R$10)))</f>
        <v>0.15710542999999999</v>
      </c>
      <c r="H2802">
        <f>IF('Input and Summary Results'!$J$4="yes",'Data Transformation'!F2802,'Data Transformation'!D2802)</f>
        <v>5.0959579999999997E-2</v>
      </c>
      <c r="I2802">
        <f t="shared" si="160"/>
        <v>159</v>
      </c>
    </row>
    <row r="2803" spans="2:9" x14ac:dyDescent="0.25">
      <c r="B2803">
        <f>IF('Input and Summary Results'!D2385=0,FALSE,'Input and Summary Results'!$B2385)</f>
        <v>159</v>
      </c>
      <c r="C2803">
        <f>IF(OR(B2803=0,'Input and Summary Results'!D2385=0,'Input and Summary Results'!D2385=""),FALSE,'Input and Summary Results'!$D2385)</f>
        <v>0.18992386999999999</v>
      </c>
      <c r="D2803">
        <f>IF(OR(B2803=0,'Input and Summary Results'!E2385=0),FALSE,'Input and Summary Results'!$E2385)</f>
        <v>8.9389969999999999E-2</v>
      </c>
      <c r="E2803">
        <f t="shared" si="161"/>
        <v>-0.72142044886062351</v>
      </c>
      <c r="F2803">
        <f t="shared" si="162"/>
        <v>0.20426735712577887</v>
      </c>
      <c r="G2803">
        <f>IF('Input and Summary Results'!$J$4="yes",IF(C2803=FALSE,FALSE,IF('Data Transformation'!E2803&lt;$R$10,E2803,$R$10)),IF(C2803=FALSE,FALSE,IF(C2803&lt;$R$10,C2803,$R$10)))</f>
        <v>0.18992386999999999</v>
      </c>
      <c r="H2803">
        <f>IF('Input and Summary Results'!$J$4="yes",'Data Transformation'!F2803,'Data Transformation'!D2803)</f>
        <v>8.9389969999999999E-2</v>
      </c>
      <c r="I2803">
        <f t="shared" si="160"/>
        <v>159</v>
      </c>
    </row>
    <row r="2804" spans="2:9" x14ac:dyDescent="0.25">
      <c r="B2804">
        <f>IF('Input and Summary Results'!D2386=0,FALSE,'Input and Summary Results'!$B2386)</f>
        <v>159</v>
      </c>
      <c r="C2804">
        <f>IF(OR(B2804=0,'Input and Summary Results'!D2386=0,'Input and Summary Results'!D2386=""),FALSE,'Input and Summary Results'!$D2386)</f>
        <v>0.19451071</v>
      </c>
      <c r="D2804">
        <f>IF(OR(B2804=0,'Input and Summary Results'!E2386=0),FALSE,'Input and Summary Results'!$E2386)</f>
        <v>6.7665929999999999E-2</v>
      </c>
      <c r="E2804">
        <f t="shared" si="161"/>
        <v>-0.7110564808891946</v>
      </c>
      <c r="F2804">
        <f t="shared" si="162"/>
        <v>0.1509789030125899</v>
      </c>
      <c r="G2804">
        <f>IF('Input and Summary Results'!$J$4="yes",IF(C2804=FALSE,FALSE,IF('Data Transformation'!E2804&lt;$R$10,E2804,$R$10)),IF(C2804=FALSE,FALSE,IF(C2804&lt;$R$10,C2804,$R$10)))</f>
        <v>0.19451071</v>
      </c>
      <c r="H2804">
        <f>IF('Input and Summary Results'!$J$4="yes",'Data Transformation'!F2804,'Data Transformation'!D2804)</f>
        <v>6.7665929999999999E-2</v>
      </c>
      <c r="I2804">
        <f t="shared" si="160"/>
        <v>159</v>
      </c>
    </row>
    <row r="2805" spans="2:9" x14ac:dyDescent="0.25">
      <c r="B2805">
        <f>IF('Input and Summary Results'!D2387=0,FALSE,'Input and Summary Results'!$B2387)</f>
        <v>159</v>
      </c>
      <c r="C2805">
        <f>IF(OR(B2805=0,'Input and Summary Results'!D2387=0,'Input and Summary Results'!D2387=""),FALSE,'Input and Summary Results'!$D2387)</f>
        <v>0.21981121000000001</v>
      </c>
      <c r="D2805">
        <f>IF(OR(B2805=0,'Input and Summary Results'!E2387=0),FALSE,'Input and Summary Results'!$E2387)</f>
        <v>9.7723679999999993E-2</v>
      </c>
      <c r="E2805">
        <f t="shared" si="161"/>
        <v>-0.65795016306357967</v>
      </c>
      <c r="F2805">
        <f t="shared" si="162"/>
        <v>0.19294774420285477</v>
      </c>
      <c r="G2805">
        <f>IF('Input and Summary Results'!$J$4="yes",IF(C2805=FALSE,FALSE,IF('Data Transformation'!E2805&lt;$R$10,E2805,$R$10)),IF(C2805=FALSE,FALSE,IF(C2805&lt;$R$10,C2805,$R$10)))</f>
        <v>0.21981121000000001</v>
      </c>
      <c r="H2805">
        <f>IF('Input and Summary Results'!$J$4="yes",'Data Transformation'!F2805,'Data Transformation'!D2805)</f>
        <v>9.7723679999999993E-2</v>
      </c>
      <c r="I2805">
        <f t="shared" si="160"/>
        <v>159</v>
      </c>
    </row>
    <row r="2806" spans="2:9" x14ac:dyDescent="0.25">
      <c r="B2806">
        <f>IF('Input and Summary Results'!D2388=0,FALSE,'Input and Summary Results'!$B2388)</f>
        <v>159</v>
      </c>
      <c r="C2806">
        <f>IF(OR(B2806=0,'Input and Summary Results'!D2388=0,'Input and Summary Results'!D2388=""),FALSE,'Input and Summary Results'!$D2388)</f>
        <v>0.22846947000000001</v>
      </c>
      <c r="D2806">
        <f>IF(OR(B2806=0,'Input and Summary Results'!E2388=0),FALSE,'Input and Summary Results'!$E2388)</f>
        <v>7.2995099999999993E-2</v>
      </c>
      <c r="E2806">
        <f t="shared" si="161"/>
        <v>-0.6411718257752379</v>
      </c>
      <c r="F2806">
        <f t="shared" si="162"/>
        <v>0.13866129859713858</v>
      </c>
      <c r="G2806">
        <f>IF('Input and Summary Results'!$J$4="yes",IF(C2806=FALSE,FALSE,IF('Data Transformation'!E2806&lt;$R$10,E2806,$R$10)),IF(C2806=FALSE,FALSE,IF(C2806&lt;$R$10,C2806,$R$10)))</f>
        <v>0.22846947000000001</v>
      </c>
      <c r="H2806">
        <f>IF('Input and Summary Results'!$J$4="yes",'Data Transformation'!F2806,'Data Transformation'!D2806)</f>
        <v>7.2995099999999993E-2</v>
      </c>
      <c r="I2806">
        <f t="shared" si="160"/>
        <v>159</v>
      </c>
    </row>
    <row r="2807" spans="2:9" x14ac:dyDescent="0.25">
      <c r="B2807">
        <f>IF('Input and Summary Results'!D2389=0,FALSE,'Input and Summary Results'!$B2389)</f>
        <v>159</v>
      </c>
      <c r="C2807">
        <f>IF(OR(B2807=0,'Input and Summary Results'!D2389=0,'Input and Summary Results'!D2389=""),FALSE,'Input and Summary Results'!$D2389)</f>
        <v>0.23335325000000001</v>
      </c>
      <c r="D2807">
        <f>IF(OR(B2807=0,'Input and Summary Results'!E2389=0),FALSE,'Input and Summary Results'!$E2389)</f>
        <v>8.3540450000000002E-2</v>
      </c>
      <c r="E2807">
        <f t="shared" si="161"/>
        <v>-0.63198614615128212</v>
      </c>
      <c r="F2807">
        <f t="shared" si="162"/>
        <v>0.15537197489214313</v>
      </c>
      <c r="G2807">
        <f>IF('Input and Summary Results'!$J$4="yes",IF(C2807=FALSE,FALSE,IF('Data Transformation'!E2807&lt;$R$10,E2807,$R$10)),IF(C2807=FALSE,FALSE,IF(C2807&lt;$R$10,C2807,$R$10)))</f>
        <v>0.23335325000000001</v>
      </c>
      <c r="H2807">
        <f>IF('Input and Summary Results'!$J$4="yes",'Data Transformation'!F2807,'Data Transformation'!D2807)</f>
        <v>8.3540450000000002E-2</v>
      </c>
      <c r="I2807">
        <f t="shared" si="160"/>
        <v>159</v>
      </c>
    </row>
    <row r="2808" spans="2:9" x14ac:dyDescent="0.25">
      <c r="B2808">
        <f>IF('Input and Summary Results'!D2390=0,FALSE,'Input and Summary Results'!$B2390)</f>
        <v>159</v>
      </c>
      <c r="C2808">
        <f>IF(OR(B2808=0,'Input and Summary Results'!D2390=0,'Input and Summary Results'!D2390=""),FALSE,'Input and Summary Results'!$D2390)</f>
        <v>0.45256795999999999</v>
      </c>
      <c r="D2808">
        <f>IF(OR(B2808=0,'Input and Summary Results'!E2390=0),FALSE,'Input and Summary Results'!$E2390)</f>
        <v>8.241424E-2</v>
      </c>
      <c r="E2808">
        <f t="shared" si="161"/>
        <v>-0.34431619560388071</v>
      </c>
      <c r="F2808">
        <f t="shared" si="162"/>
        <v>7.9032948244944251E-2</v>
      </c>
      <c r="G2808">
        <f>IF('Input and Summary Results'!$J$4="yes",IF(C2808=FALSE,FALSE,IF('Data Transformation'!E2808&lt;$R$10,E2808,$R$10)),IF(C2808=FALSE,FALSE,IF(C2808&lt;$R$10,C2808,$R$10)))</f>
        <v>0.45256795999999999</v>
      </c>
      <c r="H2808">
        <f>IF('Input and Summary Results'!$J$4="yes",'Data Transformation'!F2808,'Data Transformation'!D2808)</f>
        <v>8.241424E-2</v>
      </c>
      <c r="I2808">
        <f t="shared" si="160"/>
        <v>159</v>
      </c>
    </row>
    <row r="2809" spans="2:9" x14ac:dyDescent="0.25">
      <c r="B2809">
        <f>IF('Input and Summary Results'!D2391=0,FALSE,'Input and Summary Results'!$B2391)</f>
        <v>159</v>
      </c>
      <c r="C2809">
        <f>IF(OR(B2809=0,'Input and Summary Results'!D2391=0,'Input and Summary Results'!D2391=""),FALSE,'Input and Summary Results'!$D2391)</f>
        <v>0.56029857999999999</v>
      </c>
      <c r="D2809">
        <f>IF(OR(B2809=0,'Input and Summary Results'!E2391=0),FALSE,'Input and Summary Results'!$E2391)</f>
        <v>6.9344760000000005E-2</v>
      </c>
      <c r="E2809">
        <f t="shared" si="161"/>
        <v>-0.25158047819091062</v>
      </c>
      <c r="F2809">
        <f t="shared" si="162"/>
        <v>5.3713550086098738E-2</v>
      </c>
      <c r="G2809">
        <f>IF('Input and Summary Results'!$J$4="yes",IF(C2809=FALSE,FALSE,IF('Data Transformation'!E2809&lt;$R$10,E2809,$R$10)),IF(C2809=FALSE,FALSE,IF(C2809&lt;$R$10,C2809,$R$10)))</f>
        <v>0.56029857999999999</v>
      </c>
      <c r="H2809">
        <f>IF('Input and Summary Results'!$J$4="yes",'Data Transformation'!F2809,'Data Transformation'!D2809)</f>
        <v>6.9344760000000005E-2</v>
      </c>
      <c r="I2809">
        <f t="shared" si="160"/>
        <v>159</v>
      </c>
    </row>
    <row r="2810" spans="2:9" x14ac:dyDescent="0.25">
      <c r="B2810">
        <f>IF('Input and Summary Results'!D2392=0,FALSE,'Input and Summary Results'!$B2392)</f>
        <v>159</v>
      </c>
      <c r="C2810">
        <f>IF(OR(B2810=0,'Input and Summary Results'!D2392=0,'Input and Summary Results'!D2392=""),FALSE,'Input and Summary Results'!$D2392)</f>
        <v>0.63878745999999997</v>
      </c>
      <c r="D2810">
        <f>IF(OR(B2810=0,'Input and Summary Results'!E2392=0),FALSE,'Input and Summary Results'!$E2392)</f>
        <v>8.8181640000000006E-2</v>
      </c>
      <c r="E2810">
        <f t="shared" si="161"/>
        <v>-0.19464361805994526</v>
      </c>
      <c r="F2810">
        <f t="shared" si="162"/>
        <v>5.9911682925021741E-2</v>
      </c>
      <c r="G2810">
        <f>IF('Input and Summary Results'!$J$4="yes",IF(C2810=FALSE,FALSE,IF('Data Transformation'!E2810&lt;$R$10,E2810,$R$10)),IF(C2810=FALSE,FALSE,IF(C2810&lt;$R$10,C2810,$R$10)))</f>
        <v>0.63878745999999997</v>
      </c>
      <c r="H2810">
        <f>IF('Input and Summary Results'!$J$4="yes",'Data Transformation'!F2810,'Data Transformation'!D2810)</f>
        <v>8.8181640000000006E-2</v>
      </c>
      <c r="I2810">
        <f t="shared" si="160"/>
        <v>159</v>
      </c>
    </row>
    <row r="2811" spans="2:9" x14ac:dyDescent="0.25">
      <c r="B2811">
        <f>IF('Input and Summary Results'!D2393=0,FALSE,'Input and Summary Results'!$B2393)</f>
        <v>159</v>
      </c>
      <c r="C2811">
        <f>IF(OR(B2811=0,'Input and Summary Results'!D2393=0,'Input and Summary Results'!D2393=""),FALSE,'Input and Summary Results'!$D2393)</f>
        <v>0.71198605000000004</v>
      </c>
      <c r="D2811">
        <f>IF(OR(B2811=0,'Input and Summary Results'!E2393=0),FALSE,'Input and Summary Results'!$E2393)</f>
        <v>4.9857180000000001E-2</v>
      </c>
      <c r="E2811">
        <f t="shared" si="161"/>
        <v>-0.1475285154465335</v>
      </c>
      <c r="F2811">
        <f t="shared" si="162"/>
        <v>3.0391067521617871E-2</v>
      </c>
      <c r="G2811">
        <f>IF('Input and Summary Results'!$J$4="yes",IF(C2811=FALSE,FALSE,IF('Data Transformation'!E2811&lt;$R$10,E2811,$R$10)),IF(C2811=FALSE,FALSE,IF(C2811&lt;$R$10,C2811,$R$10)))</f>
        <v>0.71198605000000004</v>
      </c>
      <c r="H2811">
        <f>IF('Input and Summary Results'!$J$4="yes",'Data Transformation'!F2811,'Data Transformation'!D2811)</f>
        <v>4.9857180000000001E-2</v>
      </c>
      <c r="I2811">
        <f t="shared" si="160"/>
        <v>159</v>
      </c>
    </row>
    <row r="2812" spans="2:9" x14ac:dyDescent="0.25">
      <c r="B2812">
        <f>IF('Input and Summary Results'!D2394=0,FALSE,'Input and Summary Results'!$B2394)</f>
        <v>160</v>
      </c>
      <c r="C2812">
        <f>IF(OR(B2812=0,'Input and Summary Results'!D2394=0,'Input and Summary Results'!D2394=""),FALSE,'Input and Summary Results'!$D2394)</f>
        <v>8.1139169999999997E-2</v>
      </c>
      <c r="D2812">
        <f>IF(OR(B2812=0,'Input and Summary Results'!E2394=0),FALSE,'Input and Summary Results'!$E2394)</f>
        <v>4.6994319999999999E-2</v>
      </c>
      <c r="E2812">
        <f t="shared" si="161"/>
        <v>-1.0907694391540446</v>
      </c>
      <c r="F2812">
        <f t="shared" si="162"/>
        <v>0.25136484487085586</v>
      </c>
      <c r="G2812">
        <f>IF('Input and Summary Results'!$J$4="yes",IF(C2812=FALSE,FALSE,IF('Data Transformation'!E2812&lt;$R$10,E2812,$R$10)),IF(C2812=FALSE,FALSE,IF(C2812&lt;$R$10,C2812,$R$10)))</f>
        <v>8.1139169999999997E-2</v>
      </c>
      <c r="H2812">
        <f>IF('Input and Summary Results'!$J$4="yes",'Data Transformation'!F2812,'Data Transformation'!D2812)</f>
        <v>4.6994319999999999E-2</v>
      </c>
      <c r="I2812">
        <f t="shared" si="160"/>
        <v>160</v>
      </c>
    </row>
    <row r="2813" spans="2:9" x14ac:dyDescent="0.25">
      <c r="B2813">
        <f>IF('Input and Summary Results'!D2395=0,FALSE,'Input and Summary Results'!$B2395)</f>
        <v>160</v>
      </c>
      <c r="C2813">
        <f>IF(OR(B2813=0,'Input and Summary Results'!D2395=0,'Input and Summary Results'!D2395=""),FALSE,'Input and Summary Results'!$D2395)</f>
        <v>9.6056470000000005E-2</v>
      </c>
      <c r="D2813">
        <f>IF(OR(B2813=0,'Input and Summary Results'!E2395=0),FALSE,'Input and Summary Results'!$E2395)</f>
        <v>4.645349E-2</v>
      </c>
      <c r="E2813">
        <f t="shared" si="161"/>
        <v>-1.0174733773856901</v>
      </c>
      <c r="F2813">
        <f t="shared" si="162"/>
        <v>0.20988502554799274</v>
      </c>
      <c r="G2813">
        <f>IF('Input and Summary Results'!$J$4="yes",IF(C2813=FALSE,FALSE,IF('Data Transformation'!E2813&lt;$R$10,E2813,$R$10)),IF(C2813=FALSE,FALSE,IF(C2813&lt;$R$10,C2813,$R$10)))</f>
        <v>9.6056470000000005E-2</v>
      </c>
      <c r="H2813">
        <f>IF('Input and Summary Results'!$J$4="yes",'Data Transformation'!F2813,'Data Transformation'!D2813)</f>
        <v>4.645349E-2</v>
      </c>
      <c r="I2813">
        <f t="shared" si="160"/>
        <v>160</v>
      </c>
    </row>
    <row r="2814" spans="2:9" x14ac:dyDescent="0.25">
      <c r="B2814">
        <f>IF('Input and Summary Results'!D2396=0,FALSE,'Input and Summary Results'!$B2396)</f>
        <v>160</v>
      </c>
      <c r="C2814">
        <f>IF(OR(B2814=0,'Input and Summary Results'!D2396=0,'Input and Summary Results'!D2396=""),FALSE,'Input and Summary Results'!$D2396)</f>
        <v>0.10371092</v>
      </c>
      <c r="D2814">
        <f>IF(OR(B2814=0,'Input and Summary Results'!E2396=0),FALSE,'Input and Summary Results'!$E2396)</f>
        <v>6.0720669999999997E-2</v>
      </c>
      <c r="E2814">
        <f t="shared" si="161"/>
        <v>-0.98417551317644991</v>
      </c>
      <c r="F2814">
        <f t="shared" si="162"/>
        <v>0.2540983223367414</v>
      </c>
      <c r="G2814">
        <f>IF('Input and Summary Results'!$J$4="yes",IF(C2814=FALSE,FALSE,IF('Data Transformation'!E2814&lt;$R$10,E2814,$R$10)),IF(C2814=FALSE,FALSE,IF(C2814&lt;$R$10,C2814,$R$10)))</f>
        <v>0.10371092</v>
      </c>
      <c r="H2814">
        <f>IF('Input and Summary Results'!$J$4="yes",'Data Transformation'!F2814,'Data Transformation'!D2814)</f>
        <v>6.0720669999999997E-2</v>
      </c>
      <c r="I2814">
        <f t="shared" si="160"/>
        <v>160</v>
      </c>
    </row>
    <row r="2815" spans="2:9" x14ac:dyDescent="0.25">
      <c r="B2815">
        <f>IF('Input and Summary Results'!D2397=0,FALSE,'Input and Summary Results'!$B2397)</f>
        <v>160</v>
      </c>
      <c r="C2815">
        <f>IF(OR(B2815=0,'Input and Summary Results'!D2397=0,'Input and Summary Results'!D2397=""),FALSE,'Input and Summary Results'!$D2397)</f>
        <v>0.15470374000000001</v>
      </c>
      <c r="D2815">
        <f>IF(OR(B2815=0,'Input and Summary Results'!E2397=0),FALSE,'Input and Summary Results'!$E2397)</f>
        <v>7.9126290000000002E-2</v>
      </c>
      <c r="E2815">
        <f t="shared" si="161"/>
        <v>-0.81049918700051149</v>
      </c>
      <c r="F2815">
        <f t="shared" si="162"/>
        <v>0.22197789051512265</v>
      </c>
      <c r="G2815">
        <f>IF('Input and Summary Results'!$J$4="yes",IF(C2815=FALSE,FALSE,IF('Data Transformation'!E2815&lt;$R$10,E2815,$R$10)),IF(C2815=FALSE,FALSE,IF(C2815&lt;$R$10,C2815,$R$10)))</f>
        <v>0.15470374000000001</v>
      </c>
      <c r="H2815">
        <f>IF('Input and Summary Results'!$J$4="yes",'Data Transformation'!F2815,'Data Transformation'!D2815)</f>
        <v>7.9126290000000002E-2</v>
      </c>
      <c r="I2815">
        <f t="shared" si="160"/>
        <v>160</v>
      </c>
    </row>
    <row r="2816" spans="2:9" x14ac:dyDescent="0.25">
      <c r="B2816">
        <f>IF('Input and Summary Results'!D2398=0,FALSE,'Input and Summary Results'!$B2398)</f>
        <v>160</v>
      </c>
      <c r="C2816">
        <f>IF(OR(B2816=0,'Input and Summary Results'!D2398=0,'Input and Summary Results'!D2398=""),FALSE,'Input and Summary Results'!$D2398)</f>
        <v>0.15943884999999999</v>
      </c>
      <c r="D2816">
        <f>IF(OR(B2816=0,'Input and Summary Results'!E2398=0),FALSE,'Input and Summary Results'!$E2398)</f>
        <v>7.970737E-2</v>
      </c>
      <c r="E2816">
        <f t="shared" si="161"/>
        <v>-0.79740584677404747</v>
      </c>
      <c r="F2816">
        <f t="shared" si="162"/>
        <v>0.21696718572669083</v>
      </c>
      <c r="G2816">
        <f>IF('Input and Summary Results'!$J$4="yes",IF(C2816=FALSE,FALSE,IF('Data Transformation'!E2816&lt;$R$10,E2816,$R$10)),IF(C2816=FALSE,FALSE,IF(C2816&lt;$R$10,C2816,$R$10)))</f>
        <v>0.15943884999999999</v>
      </c>
      <c r="H2816">
        <f>IF('Input and Summary Results'!$J$4="yes",'Data Transformation'!F2816,'Data Transformation'!D2816)</f>
        <v>7.970737E-2</v>
      </c>
      <c r="I2816">
        <f t="shared" si="160"/>
        <v>160</v>
      </c>
    </row>
    <row r="2817" spans="2:9" x14ac:dyDescent="0.25">
      <c r="B2817">
        <f>IF('Input and Summary Results'!D2399=0,FALSE,'Input and Summary Results'!$B2399)</f>
        <v>160</v>
      </c>
      <c r="C2817">
        <f>IF(OR(B2817=0,'Input and Summary Results'!D2399=0,'Input and Summary Results'!D2399=""),FALSE,'Input and Summary Results'!$D2399)</f>
        <v>0.17522271</v>
      </c>
      <c r="D2817">
        <f>IF(OR(B2817=0,'Input and Summary Results'!E2399=0),FALSE,'Input and Summary Results'!$E2399)</f>
        <v>5.0341120000000003E-2</v>
      </c>
      <c r="E2817">
        <f t="shared" si="161"/>
        <v>-0.75640960713761174</v>
      </c>
      <c r="F2817">
        <f t="shared" si="162"/>
        <v>0.12468729698336478</v>
      </c>
      <c r="G2817">
        <f>IF('Input and Summary Results'!$J$4="yes",IF(C2817=FALSE,FALSE,IF('Data Transformation'!E2817&lt;$R$10,E2817,$R$10)),IF(C2817=FALSE,FALSE,IF(C2817&lt;$R$10,C2817,$R$10)))</f>
        <v>0.17522271</v>
      </c>
      <c r="H2817">
        <f>IF('Input and Summary Results'!$J$4="yes",'Data Transformation'!F2817,'Data Transformation'!D2817)</f>
        <v>5.0341120000000003E-2</v>
      </c>
      <c r="I2817">
        <f t="shared" si="160"/>
        <v>160</v>
      </c>
    </row>
    <row r="2818" spans="2:9" x14ac:dyDescent="0.25">
      <c r="B2818">
        <f>IF('Input and Summary Results'!D2400=0,FALSE,'Input and Summary Results'!$B2400)</f>
        <v>160</v>
      </c>
      <c r="C2818">
        <f>IF(OR(B2818=0,'Input and Summary Results'!D2400=0,'Input and Summary Results'!D2400=""),FALSE,'Input and Summary Results'!$D2400)</f>
        <v>0.18842576999999999</v>
      </c>
      <c r="D2818">
        <f>IF(OR(B2818=0,'Input and Summary Results'!E2400=0),FALSE,'Input and Summary Results'!$E2400)</f>
        <v>5.1567519999999999E-2</v>
      </c>
      <c r="E2818">
        <f t="shared" si="161"/>
        <v>-0.72485970131254629</v>
      </c>
      <c r="F2818">
        <f t="shared" si="162"/>
        <v>0.11877517432992313</v>
      </c>
      <c r="G2818">
        <f>IF('Input and Summary Results'!$J$4="yes",IF(C2818=FALSE,FALSE,IF('Data Transformation'!E2818&lt;$R$10,E2818,$R$10)),IF(C2818=FALSE,FALSE,IF(C2818&lt;$R$10,C2818,$R$10)))</f>
        <v>0.18842576999999999</v>
      </c>
      <c r="H2818">
        <f>IF('Input and Summary Results'!$J$4="yes",'Data Transformation'!F2818,'Data Transformation'!D2818)</f>
        <v>5.1567519999999999E-2</v>
      </c>
      <c r="I2818">
        <f t="shared" si="160"/>
        <v>160</v>
      </c>
    </row>
    <row r="2819" spans="2:9" x14ac:dyDescent="0.25">
      <c r="B2819">
        <f>IF('Input and Summary Results'!D2401=0,FALSE,'Input and Summary Results'!$B2401)</f>
        <v>160</v>
      </c>
      <c r="C2819">
        <f>IF(OR(B2819=0,'Input and Summary Results'!D2401=0,'Input and Summary Results'!D2401=""),FALSE,'Input and Summary Results'!$D2401)</f>
        <v>0.19992689999999999</v>
      </c>
      <c r="D2819">
        <f>IF(OR(B2819=0,'Input and Summary Results'!E2401=0),FALSE,'Input and Summary Results'!$E2401)</f>
        <v>6.689233E-2</v>
      </c>
      <c r="E2819">
        <f t="shared" si="161"/>
        <v>-0.69912876798497903</v>
      </c>
      <c r="F2819">
        <f t="shared" si="162"/>
        <v>0.14520943014671861</v>
      </c>
      <c r="G2819">
        <f>IF('Input and Summary Results'!$J$4="yes",IF(C2819=FALSE,FALSE,IF('Data Transformation'!E2819&lt;$R$10,E2819,$R$10)),IF(C2819=FALSE,FALSE,IF(C2819&lt;$R$10,C2819,$R$10)))</f>
        <v>0.19992689999999999</v>
      </c>
      <c r="H2819">
        <f>IF('Input and Summary Results'!$J$4="yes",'Data Transformation'!F2819,'Data Transformation'!D2819)</f>
        <v>6.689233E-2</v>
      </c>
      <c r="I2819">
        <f t="shared" si="160"/>
        <v>160</v>
      </c>
    </row>
    <row r="2820" spans="2:9" x14ac:dyDescent="0.25">
      <c r="B2820">
        <f>IF('Input and Summary Results'!D2402=0,FALSE,'Input and Summary Results'!$B2402)</f>
        <v>160</v>
      </c>
      <c r="C2820">
        <f>IF(OR(B2820=0,'Input and Summary Results'!D2402=0,'Input and Summary Results'!D2402=""),FALSE,'Input and Summary Results'!$D2402)</f>
        <v>0.2002591</v>
      </c>
      <c r="D2820">
        <f>IF(OR(B2820=0,'Input and Summary Results'!E2402=0),FALSE,'Input and Summary Results'!$E2402)</f>
        <v>8.2075629999999997E-2</v>
      </c>
      <c r="E2820">
        <f t="shared" si="161"/>
        <v>-0.69840773996287342</v>
      </c>
      <c r="F2820">
        <f t="shared" si="162"/>
        <v>0.17787368174529894</v>
      </c>
      <c r="G2820">
        <f>IF('Input and Summary Results'!$J$4="yes",IF(C2820=FALSE,FALSE,IF('Data Transformation'!E2820&lt;$R$10,E2820,$R$10)),IF(C2820=FALSE,FALSE,IF(C2820&lt;$R$10,C2820,$R$10)))</f>
        <v>0.2002591</v>
      </c>
      <c r="H2820">
        <f>IF('Input and Summary Results'!$J$4="yes",'Data Transformation'!F2820,'Data Transformation'!D2820)</f>
        <v>8.2075629999999997E-2</v>
      </c>
      <c r="I2820">
        <f t="shared" si="160"/>
        <v>160</v>
      </c>
    </row>
    <row r="2821" spans="2:9" x14ac:dyDescent="0.25">
      <c r="B2821">
        <f>IF('Input and Summary Results'!D2403=0,FALSE,'Input and Summary Results'!$B2403)</f>
        <v>160</v>
      </c>
      <c r="C2821">
        <f>IF(OR(B2821=0,'Input and Summary Results'!D2403=0,'Input and Summary Results'!D2403=""),FALSE,'Input and Summary Results'!$D2403)</f>
        <v>0.22629178999999999</v>
      </c>
      <c r="D2821">
        <f>IF(OR(B2821=0,'Input and Summary Results'!E2403=0),FALSE,'Input and Summary Results'!$E2403)</f>
        <v>7.965933E-2</v>
      </c>
      <c r="E2821">
        <f t="shared" si="161"/>
        <v>-0.64533120222015394</v>
      </c>
      <c r="F2821">
        <f t="shared" si="162"/>
        <v>0.15277686044199837</v>
      </c>
      <c r="G2821">
        <f>IF('Input and Summary Results'!$J$4="yes",IF(C2821=FALSE,FALSE,IF('Data Transformation'!E2821&lt;$R$10,E2821,$R$10)),IF(C2821=FALSE,FALSE,IF(C2821&lt;$R$10,C2821,$R$10)))</f>
        <v>0.22629178999999999</v>
      </c>
      <c r="H2821">
        <f>IF('Input and Summary Results'!$J$4="yes",'Data Transformation'!F2821,'Data Transformation'!D2821)</f>
        <v>7.965933E-2</v>
      </c>
      <c r="I2821">
        <f t="shared" ref="I2821:I2884" si="163">IF(G2821=FALSE,"",B2821)</f>
        <v>160</v>
      </c>
    </row>
    <row r="2822" spans="2:9" x14ac:dyDescent="0.25">
      <c r="B2822">
        <f>IF('Input and Summary Results'!D2404=0,FALSE,'Input and Summary Results'!$B2404)</f>
        <v>160</v>
      </c>
      <c r="C2822">
        <f>IF(OR(B2822=0,'Input and Summary Results'!D2404=0,'Input and Summary Results'!D2404=""),FALSE,'Input and Summary Results'!$D2404)</f>
        <v>0.24986644999999999</v>
      </c>
      <c r="D2822">
        <f>IF(OR(B2822=0,'Input and Summary Results'!E2404=0),FALSE,'Input and Summary Results'!$E2404)</f>
        <v>9.3638349999999995E-2</v>
      </c>
      <c r="E2822">
        <f t="shared" si="161"/>
        <v>-0.60229205342950254</v>
      </c>
      <c r="F2822">
        <f t="shared" si="162"/>
        <v>0.16264305952239685</v>
      </c>
      <c r="G2822">
        <f>IF('Input and Summary Results'!$J$4="yes",IF(C2822=FALSE,FALSE,IF('Data Transformation'!E2822&lt;$R$10,E2822,$R$10)),IF(C2822=FALSE,FALSE,IF(C2822&lt;$R$10,C2822,$R$10)))</f>
        <v>0.24986644999999999</v>
      </c>
      <c r="H2822">
        <f>IF('Input and Summary Results'!$J$4="yes",'Data Transformation'!F2822,'Data Transformation'!D2822)</f>
        <v>9.3638349999999995E-2</v>
      </c>
      <c r="I2822">
        <f t="shared" si="163"/>
        <v>160</v>
      </c>
    </row>
    <row r="2823" spans="2:9" x14ac:dyDescent="0.25">
      <c r="B2823">
        <f>IF('Input and Summary Results'!D2405=0,FALSE,'Input and Summary Results'!$B2405)</f>
        <v>160</v>
      </c>
      <c r="C2823">
        <f>IF(OR(B2823=0,'Input and Summary Results'!D2405=0,'Input and Summary Results'!D2405=""),FALSE,'Input and Summary Results'!$D2405)</f>
        <v>0.27424707999999998</v>
      </c>
      <c r="D2823">
        <f>IF(OR(B2823=0,'Input and Summary Results'!E2405=0),FALSE,'Input and Summary Results'!$E2405)</f>
        <v>7.0296880000000006E-2</v>
      </c>
      <c r="E2823">
        <f t="shared" si="161"/>
        <v>-0.56185798780662699</v>
      </c>
      <c r="F2823">
        <f t="shared" si="162"/>
        <v>0.11124583685631222</v>
      </c>
      <c r="G2823">
        <f>IF('Input and Summary Results'!$J$4="yes",IF(C2823=FALSE,FALSE,IF('Data Transformation'!E2823&lt;$R$10,E2823,$R$10)),IF(C2823=FALSE,FALSE,IF(C2823&lt;$R$10,C2823,$R$10)))</f>
        <v>0.27424707999999998</v>
      </c>
      <c r="H2823">
        <f>IF('Input and Summary Results'!$J$4="yes",'Data Transformation'!F2823,'Data Transformation'!D2823)</f>
        <v>7.0296880000000006E-2</v>
      </c>
      <c r="I2823">
        <f t="shared" si="163"/>
        <v>160</v>
      </c>
    </row>
    <row r="2824" spans="2:9" x14ac:dyDescent="0.25">
      <c r="B2824">
        <f>IF('Input and Summary Results'!D2406=0,FALSE,'Input and Summary Results'!$B2406)</f>
        <v>160</v>
      </c>
      <c r="C2824">
        <f>IF(OR(B2824=0,'Input and Summary Results'!D2406=0,'Input and Summary Results'!D2406=""),FALSE,'Input and Summary Results'!$D2406)</f>
        <v>0.28429322000000001</v>
      </c>
      <c r="D2824">
        <f>IF(OR(B2824=0,'Input and Summary Results'!E2406=0),FALSE,'Input and Summary Results'!$E2406)</f>
        <v>9.4313079999999994E-2</v>
      </c>
      <c r="E2824">
        <f t="shared" si="161"/>
        <v>-0.54623349750863748</v>
      </c>
      <c r="F2824">
        <f t="shared" si="162"/>
        <v>0.14397767459948568</v>
      </c>
      <c r="G2824">
        <f>IF('Input and Summary Results'!$J$4="yes",IF(C2824=FALSE,FALSE,IF('Data Transformation'!E2824&lt;$R$10,E2824,$R$10)),IF(C2824=FALSE,FALSE,IF(C2824&lt;$R$10,C2824,$R$10)))</f>
        <v>0.28429322000000001</v>
      </c>
      <c r="H2824">
        <f>IF('Input and Summary Results'!$J$4="yes",'Data Transformation'!F2824,'Data Transformation'!D2824)</f>
        <v>9.4313079999999994E-2</v>
      </c>
      <c r="I2824">
        <f t="shared" si="163"/>
        <v>160</v>
      </c>
    </row>
    <row r="2825" spans="2:9" x14ac:dyDescent="0.25">
      <c r="B2825">
        <f>IF('Input and Summary Results'!D2407=0,FALSE,'Input and Summary Results'!$B2407)</f>
        <v>160</v>
      </c>
      <c r="C2825">
        <f>IF(OR(B2825=0,'Input and Summary Results'!D2407=0,'Input and Summary Results'!D2407=""),FALSE,'Input and Summary Results'!$D2407)</f>
        <v>0.29138960000000003</v>
      </c>
      <c r="D2825">
        <f>IF(OR(B2825=0,'Input and Summary Results'!E2407=0),FALSE,'Input and Summary Results'!$E2407)</f>
        <v>5.5086139999999999E-2</v>
      </c>
      <c r="E2825">
        <f t="shared" si="161"/>
        <v>-0.53552595271432324</v>
      </c>
      <c r="F2825">
        <f t="shared" si="162"/>
        <v>8.2046115441319789E-2</v>
      </c>
      <c r="G2825">
        <f>IF('Input and Summary Results'!$J$4="yes",IF(C2825=FALSE,FALSE,IF('Data Transformation'!E2825&lt;$R$10,E2825,$R$10)),IF(C2825=FALSE,FALSE,IF(C2825&lt;$R$10,C2825,$R$10)))</f>
        <v>0.29138960000000003</v>
      </c>
      <c r="H2825">
        <f>IF('Input and Summary Results'!$J$4="yes",'Data Transformation'!F2825,'Data Transformation'!D2825)</f>
        <v>5.5086139999999999E-2</v>
      </c>
      <c r="I2825">
        <f t="shared" si="163"/>
        <v>160</v>
      </c>
    </row>
    <row r="2826" spans="2:9" x14ac:dyDescent="0.25">
      <c r="B2826">
        <f>IF('Input and Summary Results'!D2408=0,FALSE,'Input and Summary Results'!$B2408)</f>
        <v>160</v>
      </c>
      <c r="C2826">
        <f>IF(OR(B2826=0,'Input and Summary Results'!D2408=0,'Input and Summary Results'!D2408=""),FALSE,'Input and Summary Results'!$D2408)</f>
        <v>0.30360433999999997</v>
      </c>
      <c r="D2826">
        <f>IF(OR(B2826=0,'Input and Summary Results'!E2408=0),FALSE,'Input and Summary Results'!$E2408)</f>
        <v>7.2865150000000004E-2</v>
      </c>
      <c r="E2826">
        <f t="shared" si="161"/>
        <v>-0.51769202452695384</v>
      </c>
      <c r="F2826">
        <f t="shared" si="162"/>
        <v>0.10416015495694167</v>
      </c>
      <c r="G2826">
        <f>IF('Input and Summary Results'!$J$4="yes",IF(C2826=FALSE,FALSE,IF('Data Transformation'!E2826&lt;$R$10,E2826,$R$10)),IF(C2826=FALSE,FALSE,IF(C2826&lt;$R$10,C2826,$R$10)))</f>
        <v>0.30360433999999997</v>
      </c>
      <c r="H2826">
        <f>IF('Input and Summary Results'!$J$4="yes",'Data Transformation'!F2826,'Data Transformation'!D2826)</f>
        <v>7.2865150000000004E-2</v>
      </c>
      <c r="I2826">
        <f t="shared" si="163"/>
        <v>160</v>
      </c>
    </row>
    <row r="2827" spans="2:9" x14ac:dyDescent="0.25">
      <c r="B2827">
        <f>IF('Input and Summary Results'!D2409=0,FALSE,'Input and Summary Results'!$B2409)</f>
        <v>160</v>
      </c>
      <c r="C2827">
        <f>IF(OR(B2827=0,'Input and Summary Results'!D2409=0,'Input and Summary Results'!D2409=""),FALSE,'Input and Summary Results'!$D2409)</f>
        <v>0.70110558999999995</v>
      </c>
      <c r="D2827">
        <f>IF(OR(B2827=0,'Input and Summary Results'!E2409=0),FALSE,'Input and Summary Results'!$E2409)</f>
        <v>6.2734059999999994E-2</v>
      </c>
      <c r="E2827">
        <f t="shared" si="161"/>
        <v>-0.15421657019166851</v>
      </c>
      <c r="F2827">
        <f t="shared" si="162"/>
        <v>3.8833782569042137E-2</v>
      </c>
      <c r="G2827">
        <f>IF('Input and Summary Results'!$J$4="yes",IF(C2827=FALSE,FALSE,IF('Data Transformation'!E2827&lt;$R$10,E2827,$R$10)),IF(C2827=FALSE,FALSE,IF(C2827&lt;$R$10,C2827,$R$10)))</f>
        <v>0.70110558999999995</v>
      </c>
      <c r="H2827">
        <f>IF('Input and Summary Results'!$J$4="yes",'Data Transformation'!F2827,'Data Transformation'!D2827)</f>
        <v>6.2734059999999994E-2</v>
      </c>
      <c r="I2827">
        <f t="shared" si="163"/>
        <v>160</v>
      </c>
    </row>
    <row r="2828" spans="2:9" x14ac:dyDescent="0.25">
      <c r="B2828">
        <f>IF('Input and Summary Results'!D2410=0,FALSE,'Input and Summary Results'!$B2410)</f>
        <v>161</v>
      </c>
      <c r="C2828">
        <f>IF(OR(B2828=0,'Input and Summary Results'!D2410=0,'Input and Summary Results'!D2410=""),FALSE,'Input and Summary Results'!$D2410)</f>
        <v>-4.4197899999999998E-2</v>
      </c>
      <c r="D2828">
        <f>IF(OR(B2828=0,'Input and Summary Results'!E2410=0),FALSE,'Input and Summary Results'!$E2410)</f>
        <v>9.4091279999999999E-2</v>
      </c>
      <c r="E2828" t="e">
        <f t="shared" si="161"/>
        <v>#NUM!</v>
      </c>
      <c r="F2828">
        <f t="shared" si="162"/>
        <v>-0.92392660103760593</v>
      </c>
      <c r="G2828">
        <f>IF('Input and Summary Results'!$J$4="yes",IF(C2828=FALSE,FALSE,IF('Data Transformation'!E2828&lt;$R$10,E2828,$R$10)),IF(C2828=FALSE,FALSE,IF(C2828&lt;$R$10,C2828,$R$10)))</f>
        <v>-4.4197899999999998E-2</v>
      </c>
      <c r="H2828">
        <f>IF('Input and Summary Results'!$J$4="yes",'Data Transformation'!F2828,'Data Transformation'!D2828)</f>
        <v>9.4091279999999999E-2</v>
      </c>
      <c r="I2828">
        <f t="shared" si="163"/>
        <v>161</v>
      </c>
    </row>
    <row r="2829" spans="2:9" x14ac:dyDescent="0.25">
      <c r="B2829">
        <f>IF('Input and Summary Results'!D2411=0,FALSE,'Input and Summary Results'!$B2411)</f>
        <v>161</v>
      </c>
      <c r="C2829">
        <f>IF(OR(B2829=0,'Input and Summary Results'!D2411=0,'Input and Summary Results'!D2411=""),FALSE,'Input and Summary Results'!$D2411)</f>
        <v>-4.3063299999999999E-2</v>
      </c>
      <c r="D2829">
        <f>IF(OR(B2829=0,'Input and Summary Results'!E2411=0),FALSE,'Input and Summary Results'!$E2411)</f>
        <v>0.10249174</v>
      </c>
      <c r="E2829" t="e">
        <f t="shared" si="161"/>
        <v>#NUM!</v>
      </c>
      <c r="F2829">
        <f t="shared" si="162"/>
        <v>-1.0329309449113282</v>
      </c>
      <c r="G2829">
        <f>IF('Input and Summary Results'!$J$4="yes",IF(C2829=FALSE,FALSE,IF('Data Transformation'!E2829&lt;$R$10,E2829,$R$10)),IF(C2829=FALSE,FALSE,IF(C2829&lt;$R$10,C2829,$R$10)))</f>
        <v>-4.3063299999999999E-2</v>
      </c>
      <c r="H2829">
        <f>IF('Input and Summary Results'!$J$4="yes",'Data Transformation'!F2829,'Data Transformation'!D2829)</f>
        <v>0.10249174</v>
      </c>
      <c r="I2829">
        <f t="shared" si="163"/>
        <v>161</v>
      </c>
    </row>
    <row r="2830" spans="2:9" x14ac:dyDescent="0.25">
      <c r="B2830">
        <f>IF('Input and Summary Results'!D2412=0,FALSE,'Input and Summary Results'!$B2412)</f>
        <v>161</v>
      </c>
      <c r="C2830">
        <f>IF(OR(B2830=0,'Input and Summary Results'!D2412=0,'Input and Summary Results'!D2412=""),FALSE,'Input and Summary Results'!$D2412)</f>
        <v>4.2199720000000003E-2</v>
      </c>
      <c r="D2830">
        <f>IF(OR(B2830=0,'Input and Summary Results'!E2412=0),FALSE,'Input and Summary Results'!$E2412)</f>
        <v>7.5824299999999997E-2</v>
      </c>
      <c r="E2830">
        <f t="shared" si="161"/>
        <v>-1.3746904306226473</v>
      </c>
      <c r="F2830">
        <f t="shared" si="162"/>
        <v>0.7798095864143173</v>
      </c>
      <c r="G2830">
        <f>IF('Input and Summary Results'!$J$4="yes",IF(C2830=FALSE,FALSE,IF('Data Transformation'!E2830&lt;$R$10,E2830,$R$10)),IF(C2830=FALSE,FALSE,IF(C2830&lt;$R$10,C2830,$R$10)))</f>
        <v>4.2199720000000003E-2</v>
      </c>
      <c r="H2830">
        <f>IF('Input and Summary Results'!$J$4="yes",'Data Transformation'!F2830,'Data Transformation'!D2830)</f>
        <v>7.5824299999999997E-2</v>
      </c>
      <c r="I2830">
        <f t="shared" si="163"/>
        <v>161</v>
      </c>
    </row>
    <row r="2831" spans="2:9" x14ac:dyDescent="0.25">
      <c r="B2831">
        <f>IF('Input and Summary Results'!D2413=0,FALSE,'Input and Summary Results'!$B2413)</f>
        <v>161</v>
      </c>
      <c r="C2831">
        <f>IF(OR(B2831=0,'Input and Summary Results'!D2413=0,'Input and Summary Results'!D2413=""),FALSE,'Input and Summary Results'!$D2413)</f>
        <v>9.9963800000000005E-2</v>
      </c>
      <c r="D2831">
        <f>IF(OR(B2831=0,'Input and Summary Results'!E2413=0),FALSE,'Input and Summary Results'!$E2413)</f>
        <v>7.8480049999999996E-2</v>
      </c>
      <c r="E2831">
        <f t="shared" si="161"/>
        <v>-1.0001572430651613</v>
      </c>
      <c r="F2831">
        <f t="shared" si="162"/>
        <v>0.34072676008715147</v>
      </c>
      <c r="G2831">
        <f>IF('Input and Summary Results'!$J$4="yes",IF(C2831=FALSE,FALSE,IF('Data Transformation'!E2831&lt;$R$10,E2831,$R$10)),IF(C2831=FALSE,FALSE,IF(C2831&lt;$R$10,C2831,$R$10)))</f>
        <v>9.9963800000000005E-2</v>
      </c>
      <c r="H2831">
        <f>IF('Input and Summary Results'!$J$4="yes",'Data Transformation'!F2831,'Data Transformation'!D2831)</f>
        <v>7.8480049999999996E-2</v>
      </c>
      <c r="I2831">
        <f t="shared" si="163"/>
        <v>161</v>
      </c>
    </row>
    <row r="2832" spans="2:9" x14ac:dyDescent="0.25">
      <c r="B2832">
        <f>IF('Input and Summary Results'!D2414=0,FALSE,'Input and Summary Results'!$B2414)</f>
        <v>161</v>
      </c>
      <c r="C2832">
        <f>IF(OR(B2832=0,'Input and Summary Results'!D2414=0,'Input and Summary Results'!D2414=""),FALSE,'Input and Summary Results'!$D2414)</f>
        <v>0.1093727</v>
      </c>
      <c r="D2832">
        <f>IF(OR(B2832=0,'Input and Summary Results'!E2414=0),FALSE,'Input and Summary Results'!$E2414)</f>
        <v>5.6483569999999997E-2</v>
      </c>
      <c r="E2832">
        <f t="shared" si="161"/>
        <v>-0.96109106665818811</v>
      </c>
      <c r="F2832">
        <f t="shared" si="162"/>
        <v>0.22413151892565508</v>
      </c>
      <c r="G2832">
        <f>IF('Input and Summary Results'!$J$4="yes",IF(C2832=FALSE,FALSE,IF('Data Transformation'!E2832&lt;$R$10,E2832,$R$10)),IF(C2832=FALSE,FALSE,IF(C2832&lt;$R$10,C2832,$R$10)))</f>
        <v>0.1093727</v>
      </c>
      <c r="H2832">
        <f>IF('Input and Summary Results'!$J$4="yes",'Data Transformation'!F2832,'Data Transformation'!D2832)</f>
        <v>5.6483569999999997E-2</v>
      </c>
      <c r="I2832">
        <f t="shared" si="163"/>
        <v>161</v>
      </c>
    </row>
    <row r="2833" spans="2:9" x14ac:dyDescent="0.25">
      <c r="B2833">
        <f>IF('Input and Summary Results'!D2415=0,FALSE,'Input and Summary Results'!$B2415)</f>
        <v>161</v>
      </c>
      <c r="C2833">
        <f>IF(OR(B2833=0,'Input and Summary Results'!D2415=0,'Input and Summary Results'!D2415=""),FALSE,'Input and Summary Results'!$D2415)</f>
        <v>0.11755559</v>
      </c>
      <c r="D2833">
        <f>IF(OR(B2833=0,'Input and Summary Results'!E2415=0),FALSE,'Input and Summary Results'!$E2415)</f>
        <v>8.3680309999999994E-2</v>
      </c>
      <c r="E2833">
        <f t="shared" si="161"/>
        <v>-0.92975671448943042</v>
      </c>
      <c r="F2833">
        <f t="shared" si="162"/>
        <v>0.3089368573625465</v>
      </c>
      <c r="G2833">
        <f>IF('Input and Summary Results'!$J$4="yes",IF(C2833=FALSE,FALSE,IF('Data Transformation'!E2833&lt;$R$10,E2833,$R$10)),IF(C2833=FALSE,FALSE,IF(C2833&lt;$R$10,C2833,$R$10)))</f>
        <v>0.11755559</v>
      </c>
      <c r="H2833">
        <f>IF('Input and Summary Results'!$J$4="yes",'Data Transformation'!F2833,'Data Transformation'!D2833)</f>
        <v>8.3680309999999994E-2</v>
      </c>
      <c r="I2833">
        <f t="shared" si="163"/>
        <v>161</v>
      </c>
    </row>
    <row r="2834" spans="2:9" x14ac:dyDescent="0.25">
      <c r="B2834">
        <f>IF('Input and Summary Results'!D2416=0,FALSE,'Input and Summary Results'!$B2416)</f>
        <v>161</v>
      </c>
      <c r="C2834">
        <f>IF(OR(B2834=0,'Input and Summary Results'!D2416=0,'Input and Summary Results'!D2416=""),FALSE,'Input and Summary Results'!$D2416)</f>
        <v>0.12571697000000001</v>
      </c>
      <c r="D2834">
        <f>IF(OR(B2834=0,'Input and Summary Results'!E2416=0),FALSE,'Input and Summary Results'!$E2416)</f>
        <v>7.6453649999999998E-2</v>
      </c>
      <c r="E2834">
        <f t="shared" si="161"/>
        <v>-0.90060609478886688</v>
      </c>
      <c r="F2834">
        <f t="shared" si="162"/>
        <v>0.26393321522146135</v>
      </c>
      <c r="G2834">
        <f>IF('Input and Summary Results'!$J$4="yes",IF(C2834=FALSE,FALSE,IF('Data Transformation'!E2834&lt;$R$10,E2834,$R$10)),IF(C2834=FALSE,FALSE,IF(C2834&lt;$R$10,C2834,$R$10)))</f>
        <v>0.12571697000000001</v>
      </c>
      <c r="H2834">
        <f>IF('Input and Summary Results'!$J$4="yes",'Data Transformation'!F2834,'Data Transformation'!D2834)</f>
        <v>7.6453649999999998E-2</v>
      </c>
      <c r="I2834">
        <f t="shared" si="163"/>
        <v>161</v>
      </c>
    </row>
    <row r="2835" spans="2:9" x14ac:dyDescent="0.25">
      <c r="B2835">
        <f>IF('Input and Summary Results'!D2417=0,FALSE,'Input and Summary Results'!$B2417)</f>
        <v>161</v>
      </c>
      <c r="C2835">
        <f>IF(OR(B2835=0,'Input and Summary Results'!D2417=0,'Input and Summary Results'!D2417=""),FALSE,'Input and Summary Results'!$D2417)</f>
        <v>0.13827707</v>
      </c>
      <c r="D2835">
        <f>IF(OR(B2835=0,'Input and Summary Results'!E2417=0),FALSE,'Input and Summary Results'!$E2417)</f>
        <v>6.3428129999999999E-2</v>
      </c>
      <c r="E2835">
        <f t="shared" si="161"/>
        <v>-0.85924983144604261</v>
      </c>
      <c r="F2835">
        <f t="shared" si="162"/>
        <v>0.19907717468991787</v>
      </c>
      <c r="G2835">
        <f>IF('Input and Summary Results'!$J$4="yes",IF(C2835=FALSE,FALSE,IF('Data Transformation'!E2835&lt;$R$10,E2835,$R$10)),IF(C2835=FALSE,FALSE,IF(C2835&lt;$R$10,C2835,$R$10)))</f>
        <v>0.13827707</v>
      </c>
      <c r="H2835">
        <f>IF('Input and Summary Results'!$J$4="yes",'Data Transformation'!F2835,'Data Transformation'!D2835)</f>
        <v>6.3428129999999999E-2</v>
      </c>
      <c r="I2835">
        <f t="shared" si="163"/>
        <v>161</v>
      </c>
    </row>
    <row r="2836" spans="2:9" x14ac:dyDescent="0.25">
      <c r="B2836">
        <f>IF('Input and Summary Results'!D2418=0,FALSE,'Input and Summary Results'!$B2418)</f>
        <v>161</v>
      </c>
      <c r="C2836">
        <f>IF(OR(B2836=0,'Input and Summary Results'!D2418=0,'Input and Summary Results'!D2418=""),FALSE,'Input and Summary Results'!$D2418)</f>
        <v>0.18647581999999999</v>
      </c>
      <c r="D2836">
        <f>IF(OR(B2836=0,'Input and Summary Results'!E2418=0),FALSE,'Input and Summary Results'!$E2418)</f>
        <v>7.5291849999999994E-2</v>
      </c>
      <c r="E2836">
        <f t="shared" si="161"/>
        <v>-0.72937747442570611</v>
      </c>
      <c r="F2836">
        <f t="shared" si="162"/>
        <v>0.1752327079189141</v>
      </c>
      <c r="G2836">
        <f>IF('Input and Summary Results'!$J$4="yes",IF(C2836=FALSE,FALSE,IF('Data Transformation'!E2836&lt;$R$10,E2836,$R$10)),IF(C2836=FALSE,FALSE,IF(C2836&lt;$R$10,C2836,$R$10)))</f>
        <v>0.18647581999999999</v>
      </c>
      <c r="H2836">
        <f>IF('Input and Summary Results'!$J$4="yes",'Data Transformation'!F2836,'Data Transformation'!D2836)</f>
        <v>7.5291849999999994E-2</v>
      </c>
      <c r="I2836">
        <f t="shared" si="163"/>
        <v>161</v>
      </c>
    </row>
    <row r="2837" spans="2:9" x14ac:dyDescent="0.25">
      <c r="B2837">
        <f>IF('Input and Summary Results'!D2419=0,FALSE,'Input and Summary Results'!$B2419)</f>
        <v>161</v>
      </c>
      <c r="C2837">
        <f>IF(OR(B2837=0,'Input and Summary Results'!D2419=0,'Input and Summary Results'!D2419=""),FALSE,'Input and Summary Results'!$D2419)</f>
        <v>0.19050353</v>
      </c>
      <c r="D2837">
        <f>IF(OR(B2837=0,'Input and Summary Results'!E2419=0),FALSE,'Input and Summary Results'!$E2419)</f>
        <v>8.8598189999999993E-2</v>
      </c>
      <c r="E2837">
        <f t="shared" si="161"/>
        <v>-0.72009697250638105</v>
      </c>
      <c r="F2837">
        <f t="shared" si="162"/>
        <v>0.2018420050274134</v>
      </c>
      <c r="G2837">
        <f>IF('Input and Summary Results'!$J$4="yes",IF(C2837=FALSE,FALSE,IF('Data Transformation'!E2837&lt;$R$10,E2837,$R$10)),IF(C2837=FALSE,FALSE,IF(C2837&lt;$R$10,C2837,$R$10)))</f>
        <v>0.19050353</v>
      </c>
      <c r="H2837">
        <f>IF('Input and Summary Results'!$J$4="yes",'Data Transformation'!F2837,'Data Transformation'!D2837)</f>
        <v>8.8598189999999993E-2</v>
      </c>
      <c r="I2837">
        <f t="shared" si="163"/>
        <v>161</v>
      </c>
    </row>
    <row r="2838" spans="2:9" x14ac:dyDescent="0.25">
      <c r="B2838">
        <f>IF('Input and Summary Results'!D2420=0,FALSE,'Input and Summary Results'!$B2420)</f>
        <v>161</v>
      </c>
      <c r="C2838">
        <f>IF(OR(B2838=0,'Input and Summary Results'!D2420=0,'Input and Summary Results'!D2420=""),FALSE,'Input and Summary Results'!$D2420)</f>
        <v>0.20636925</v>
      </c>
      <c r="D2838">
        <f>IF(OR(B2838=0,'Input and Summary Results'!E2420=0),FALSE,'Input and Summary Results'!$E2420)</f>
        <v>7.6466870000000006E-2</v>
      </c>
      <c r="E2838">
        <f t="shared" si="161"/>
        <v>-0.68535501416796218</v>
      </c>
      <c r="F2838">
        <f t="shared" si="162"/>
        <v>0.16081185341323867</v>
      </c>
      <c r="G2838">
        <f>IF('Input and Summary Results'!$J$4="yes",IF(C2838=FALSE,FALSE,IF('Data Transformation'!E2838&lt;$R$10,E2838,$R$10)),IF(C2838=FALSE,FALSE,IF(C2838&lt;$R$10,C2838,$R$10)))</f>
        <v>0.20636925</v>
      </c>
      <c r="H2838">
        <f>IF('Input and Summary Results'!$J$4="yes",'Data Transformation'!F2838,'Data Transformation'!D2838)</f>
        <v>7.6466870000000006E-2</v>
      </c>
      <c r="I2838">
        <f t="shared" si="163"/>
        <v>161</v>
      </c>
    </row>
    <row r="2839" spans="2:9" x14ac:dyDescent="0.25">
      <c r="B2839">
        <f>IF('Input and Summary Results'!D2421=0,FALSE,'Input and Summary Results'!$B2421)</f>
        <v>161</v>
      </c>
      <c r="C2839">
        <f>IF(OR(B2839=0,'Input and Summary Results'!D2421=0,'Input and Summary Results'!D2421=""),FALSE,'Input and Summary Results'!$D2421)</f>
        <v>0.25235844000000002</v>
      </c>
      <c r="D2839">
        <f>IF(OR(B2839=0,'Input and Summary Results'!E2421=0),FALSE,'Input and Summary Results'!$E2421)</f>
        <v>9.4121170000000004E-2</v>
      </c>
      <c r="E2839">
        <f t="shared" si="161"/>
        <v>-0.59798216592878117</v>
      </c>
      <c r="F2839">
        <f t="shared" si="162"/>
        <v>0.16186733354351057</v>
      </c>
      <c r="G2839">
        <f>IF('Input and Summary Results'!$J$4="yes",IF(C2839=FALSE,FALSE,IF('Data Transformation'!E2839&lt;$R$10,E2839,$R$10)),IF(C2839=FALSE,FALSE,IF(C2839&lt;$R$10,C2839,$R$10)))</f>
        <v>0.25235844000000002</v>
      </c>
      <c r="H2839">
        <f>IF('Input and Summary Results'!$J$4="yes",'Data Transformation'!F2839,'Data Transformation'!D2839)</f>
        <v>9.4121170000000004E-2</v>
      </c>
      <c r="I2839">
        <f t="shared" si="163"/>
        <v>161</v>
      </c>
    </row>
    <row r="2840" spans="2:9" x14ac:dyDescent="0.25">
      <c r="B2840">
        <f>IF('Input and Summary Results'!D2422=0,FALSE,'Input and Summary Results'!$B2422)</f>
        <v>161</v>
      </c>
      <c r="C2840">
        <f>IF(OR(B2840=0,'Input and Summary Results'!D2422=0,'Input and Summary Results'!D2422=""),FALSE,'Input and Summary Results'!$D2422)</f>
        <v>0.54572321999999995</v>
      </c>
      <c r="D2840">
        <f>IF(OR(B2840=0,'Input and Summary Results'!E2422=0),FALSE,'Input and Summary Results'!$E2422)</f>
        <v>6.3122280000000003E-2</v>
      </c>
      <c r="E2840">
        <f t="shared" si="161"/>
        <v>-0.26302756700972973</v>
      </c>
      <c r="F2840">
        <f t="shared" si="162"/>
        <v>5.0199567319125629E-2</v>
      </c>
      <c r="G2840">
        <f>IF('Input and Summary Results'!$J$4="yes",IF(C2840=FALSE,FALSE,IF('Data Transformation'!E2840&lt;$R$10,E2840,$R$10)),IF(C2840=FALSE,FALSE,IF(C2840&lt;$R$10,C2840,$R$10)))</f>
        <v>0.54572321999999995</v>
      </c>
      <c r="H2840">
        <f>IF('Input and Summary Results'!$J$4="yes",'Data Transformation'!F2840,'Data Transformation'!D2840)</f>
        <v>6.3122280000000003E-2</v>
      </c>
      <c r="I2840">
        <f t="shared" si="163"/>
        <v>161</v>
      </c>
    </row>
    <row r="2841" spans="2:9" x14ac:dyDescent="0.25">
      <c r="B2841">
        <f>IF('Input and Summary Results'!D2423=0,FALSE,'Input and Summary Results'!$B2423)</f>
        <v>161</v>
      </c>
      <c r="C2841">
        <f>IF(OR(B2841=0,'Input and Summary Results'!D2423=0,'Input and Summary Results'!D2423=""),FALSE,'Input and Summary Results'!$D2423)</f>
        <v>0.58111734000000004</v>
      </c>
      <c r="D2841">
        <f>IF(OR(B2841=0,'Input and Summary Results'!E2423=0),FALSE,'Input and Summary Results'!$E2423)</f>
        <v>7.8073249999999997E-2</v>
      </c>
      <c r="E2841">
        <f t="shared" si="161"/>
        <v>-0.23573616542517259</v>
      </c>
      <c r="F2841">
        <f t="shared" si="162"/>
        <v>5.8308001100087624E-2</v>
      </c>
      <c r="G2841">
        <f>IF('Input and Summary Results'!$J$4="yes",IF(C2841=FALSE,FALSE,IF('Data Transformation'!E2841&lt;$R$10,E2841,$R$10)),IF(C2841=FALSE,FALSE,IF(C2841&lt;$R$10,C2841,$R$10)))</f>
        <v>0.58111734000000004</v>
      </c>
      <c r="H2841">
        <f>IF('Input and Summary Results'!$J$4="yes",'Data Transformation'!F2841,'Data Transformation'!D2841)</f>
        <v>7.8073249999999997E-2</v>
      </c>
      <c r="I2841">
        <f t="shared" si="163"/>
        <v>161</v>
      </c>
    </row>
    <row r="2842" spans="2:9" x14ac:dyDescent="0.25">
      <c r="B2842">
        <f>IF('Input and Summary Results'!D2424=0,FALSE,'Input and Summary Results'!$B2424)</f>
        <v>161</v>
      </c>
      <c r="C2842">
        <f>IF(OR(B2842=0,'Input and Summary Results'!D2424=0,'Input and Summary Results'!D2424=""),FALSE,'Input and Summary Results'!$D2424)</f>
        <v>0.72181459999999997</v>
      </c>
      <c r="D2842">
        <f>IF(OR(B2842=0,'Input and Summary Results'!E2424=0),FALSE,'Input and Summary Results'!$E2424)</f>
        <v>6.7646899999999996E-2</v>
      </c>
      <c r="E2842">
        <f t="shared" si="161"/>
        <v>-0.14157433779977388</v>
      </c>
      <c r="F2842">
        <f t="shared" si="162"/>
        <v>4.0673539437966477E-2</v>
      </c>
      <c r="G2842">
        <f>IF('Input and Summary Results'!$J$4="yes",IF(C2842=FALSE,FALSE,IF('Data Transformation'!E2842&lt;$R$10,E2842,$R$10)),IF(C2842=FALSE,FALSE,IF(C2842&lt;$R$10,C2842,$R$10)))</f>
        <v>0.72181459999999997</v>
      </c>
      <c r="H2842">
        <f>IF('Input and Summary Results'!$J$4="yes",'Data Transformation'!F2842,'Data Transformation'!D2842)</f>
        <v>6.7646899999999996E-2</v>
      </c>
      <c r="I2842">
        <f t="shared" si="163"/>
        <v>161</v>
      </c>
    </row>
    <row r="2843" spans="2:9" x14ac:dyDescent="0.25">
      <c r="B2843">
        <f>IF('Input and Summary Results'!D2425=0,FALSE,'Input and Summary Results'!$B2425)</f>
        <v>161</v>
      </c>
      <c r="C2843">
        <f>IF(OR(B2843=0,'Input and Summary Results'!D2425=0,'Input and Summary Results'!D2425=""),FALSE,'Input and Summary Results'!$D2425)</f>
        <v>0.8509622</v>
      </c>
      <c r="D2843">
        <f>IF(OR(B2843=0,'Input and Summary Results'!E2425=0),FALSE,'Input and Summary Results'!$E2425)</f>
        <v>6.6380579999999995E-2</v>
      </c>
      <c r="E2843">
        <f t="shared" si="161"/>
        <v>-7.0089730980065199E-2</v>
      </c>
      <c r="F2843">
        <f t="shared" si="162"/>
        <v>3.3854819544275876E-2</v>
      </c>
      <c r="G2843">
        <f>IF('Input and Summary Results'!$J$4="yes",IF(C2843=FALSE,FALSE,IF('Data Transformation'!E2843&lt;$R$10,E2843,$R$10)),IF(C2843=FALSE,FALSE,IF(C2843&lt;$R$10,C2843,$R$10)))</f>
        <v>0.8509622</v>
      </c>
      <c r="H2843">
        <f>IF('Input and Summary Results'!$J$4="yes",'Data Transformation'!F2843,'Data Transformation'!D2843)</f>
        <v>6.6380579999999995E-2</v>
      </c>
      <c r="I2843">
        <f t="shared" si="163"/>
        <v>161</v>
      </c>
    </row>
    <row r="2844" spans="2:9" x14ac:dyDescent="0.25">
      <c r="B2844">
        <f>IF('Input and Summary Results'!D2426=0,FALSE,'Input and Summary Results'!$B2426)</f>
        <v>161</v>
      </c>
      <c r="C2844">
        <f>IF(OR(B2844=0,'Input and Summary Results'!D2426=0,'Input and Summary Results'!D2426=""),FALSE,'Input and Summary Results'!$D2426)</f>
        <v>1.0002850000000001</v>
      </c>
      <c r="D2844">
        <f>IF(OR(B2844=0,'Input and Summary Results'!E2426=0),FALSE,'Input and Summary Results'!$E2426)</f>
        <v>7.5597739999999997E-2</v>
      </c>
      <c r="E2844">
        <f t="shared" si="161"/>
        <v>1.2375629290828279E-4</v>
      </c>
      <c r="F2844">
        <f t="shared" si="162"/>
        <v>3.2800071139725176E-2</v>
      </c>
      <c r="G2844">
        <f>IF('Input and Summary Results'!$J$4="yes",IF(C2844=FALSE,FALSE,IF('Data Transformation'!E2844&lt;$R$10,E2844,$R$10)),IF(C2844=FALSE,FALSE,IF(C2844&lt;$R$10,C2844,$R$10)))</f>
        <v>1.0002850000000001</v>
      </c>
      <c r="H2844">
        <f>IF('Input and Summary Results'!$J$4="yes",'Data Transformation'!F2844,'Data Transformation'!D2844)</f>
        <v>7.5597739999999997E-2</v>
      </c>
      <c r="I2844">
        <f t="shared" si="163"/>
        <v>161</v>
      </c>
    </row>
    <row r="2845" spans="2:9" x14ac:dyDescent="0.25">
      <c r="B2845">
        <f>IF('Input and Summary Results'!D2427=0,FALSE,'Input and Summary Results'!$B2427)</f>
        <v>162</v>
      </c>
      <c r="C2845">
        <f>IF(OR(B2845=0,'Input and Summary Results'!D2427=0,'Input and Summary Results'!D2427=""),FALSE,'Input and Summary Results'!$D2427)</f>
        <v>-6.08333E-2</v>
      </c>
      <c r="D2845">
        <f>IF(OR(B2845=0,'Input and Summary Results'!E2427=0),FALSE,'Input and Summary Results'!$E2427)</f>
        <v>0.11310135</v>
      </c>
      <c r="E2845" t="e">
        <f t="shared" si="161"/>
        <v>#NUM!</v>
      </c>
      <c r="F2845">
        <f t="shared" si="162"/>
        <v>-0.80689336103745812</v>
      </c>
      <c r="G2845">
        <f>IF('Input and Summary Results'!$J$4="yes",IF(C2845=FALSE,FALSE,IF('Data Transformation'!E2845&lt;$R$10,E2845,$R$10)),IF(C2845=FALSE,FALSE,IF(C2845&lt;$R$10,C2845,$R$10)))</f>
        <v>-6.08333E-2</v>
      </c>
      <c r="H2845">
        <f>IF('Input and Summary Results'!$J$4="yes",'Data Transformation'!F2845,'Data Transformation'!D2845)</f>
        <v>0.11310135</v>
      </c>
      <c r="I2845">
        <f t="shared" si="163"/>
        <v>162</v>
      </c>
    </row>
    <row r="2846" spans="2:9" x14ac:dyDescent="0.25">
      <c r="B2846">
        <f>IF('Input and Summary Results'!D2428=0,FALSE,'Input and Summary Results'!$B2428)</f>
        <v>162</v>
      </c>
      <c r="C2846">
        <f>IF(OR(B2846=0,'Input and Summary Results'!D2428=0,'Input and Summary Results'!D2428=""),FALSE,'Input and Summary Results'!$D2428)</f>
        <v>0.27383943999999999</v>
      </c>
      <c r="D2846">
        <f>IF(OR(B2846=0,'Input and Summary Results'!E2428=0),FALSE,'Input and Summary Results'!$E2428)</f>
        <v>9.2198329999999995E-2</v>
      </c>
      <c r="E2846">
        <f t="shared" si="161"/>
        <v>-0.5625040019988623</v>
      </c>
      <c r="F2846">
        <f t="shared" si="162"/>
        <v>0.14612239646706845</v>
      </c>
      <c r="G2846">
        <f>IF('Input and Summary Results'!$J$4="yes",IF(C2846=FALSE,FALSE,IF('Data Transformation'!E2846&lt;$R$10,E2846,$R$10)),IF(C2846=FALSE,FALSE,IF(C2846&lt;$R$10,C2846,$R$10)))</f>
        <v>0.27383943999999999</v>
      </c>
      <c r="H2846">
        <f>IF('Input and Summary Results'!$J$4="yes",'Data Transformation'!F2846,'Data Transformation'!D2846)</f>
        <v>9.2198329999999995E-2</v>
      </c>
      <c r="I2846">
        <f t="shared" si="163"/>
        <v>162</v>
      </c>
    </row>
    <row r="2847" spans="2:9" x14ac:dyDescent="0.25">
      <c r="B2847">
        <f>IF('Input and Summary Results'!D2429=0,FALSE,'Input and Summary Results'!$B2429)</f>
        <v>162</v>
      </c>
      <c r="C2847">
        <f>IF(OR(B2847=0,'Input and Summary Results'!D2429=0,'Input and Summary Results'!D2429=""),FALSE,'Input and Summary Results'!$D2429)</f>
        <v>0.59033173000000005</v>
      </c>
      <c r="D2847">
        <f>IF(OR(B2847=0,'Input and Summary Results'!E2429=0),FALSE,'Input and Summary Results'!$E2429)</f>
        <v>9.5516089999999998E-2</v>
      </c>
      <c r="E2847">
        <f t="shared" si="161"/>
        <v>-0.22890387306617418</v>
      </c>
      <c r="F2847">
        <f t="shared" si="162"/>
        <v>7.0221505898048195E-2</v>
      </c>
      <c r="G2847">
        <f>IF('Input and Summary Results'!$J$4="yes",IF(C2847=FALSE,FALSE,IF('Data Transformation'!E2847&lt;$R$10,E2847,$R$10)),IF(C2847=FALSE,FALSE,IF(C2847&lt;$R$10,C2847,$R$10)))</f>
        <v>0.59033173000000005</v>
      </c>
      <c r="H2847">
        <f>IF('Input and Summary Results'!$J$4="yes",'Data Transformation'!F2847,'Data Transformation'!D2847)</f>
        <v>9.5516089999999998E-2</v>
      </c>
      <c r="I2847">
        <f t="shared" si="163"/>
        <v>162</v>
      </c>
    </row>
    <row r="2848" spans="2:9" x14ac:dyDescent="0.25">
      <c r="B2848">
        <f>IF('Input and Summary Results'!D2430=0,FALSE,'Input and Summary Results'!$B2430)</f>
        <v>162</v>
      </c>
      <c r="C2848">
        <f>IF(OR(B2848=0,'Input and Summary Results'!D2430=0,'Input and Summary Results'!D2430=""),FALSE,'Input and Summary Results'!$D2430)</f>
        <v>0.62005858999999997</v>
      </c>
      <c r="D2848">
        <f>IF(OR(B2848=0,'Input and Summary Results'!E2430=0),FALSE,'Input and Summary Results'!$E2430)</f>
        <v>5.4431840000000002E-2</v>
      </c>
      <c r="E2848">
        <f t="shared" si="161"/>
        <v>-0.20756727161226329</v>
      </c>
      <c r="F2848">
        <f t="shared" si="162"/>
        <v>3.8098687674014808E-2</v>
      </c>
      <c r="G2848">
        <f>IF('Input and Summary Results'!$J$4="yes",IF(C2848=FALSE,FALSE,IF('Data Transformation'!E2848&lt;$R$10,E2848,$R$10)),IF(C2848=FALSE,FALSE,IF(C2848&lt;$R$10,C2848,$R$10)))</f>
        <v>0.62005858999999997</v>
      </c>
      <c r="H2848">
        <f>IF('Input and Summary Results'!$J$4="yes",'Data Transformation'!F2848,'Data Transformation'!D2848)</f>
        <v>5.4431840000000002E-2</v>
      </c>
      <c r="I2848">
        <f t="shared" si="163"/>
        <v>162</v>
      </c>
    </row>
    <row r="2849" spans="2:9" x14ac:dyDescent="0.25">
      <c r="B2849">
        <f>IF('Input and Summary Results'!D2431=0,FALSE,'Input and Summary Results'!$B2431)</f>
        <v>162</v>
      </c>
      <c r="C2849">
        <f>IF(OR(B2849=0,'Input and Summary Results'!D2431=0,'Input and Summary Results'!D2431=""),FALSE,'Input and Summary Results'!$D2431)</f>
        <v>0.85346252</v>
      </c>
      <c r="D2849">
        <f>IF(OR(B2849=0,'Input and Summary Results'!E2431=0),FALSE,'Input and Summary Results'!$E2431)</f>
        <v>5.6191940000000003E-2</v>
      </c>
      <c r="E2849">
        <f t="shared" si="161"/>
        <v>-6.8815546271085215E-2</v>
      </c>
      <c r="F2849">
        <f t="shared" si="162"/>
        <v>2.8574543566365396E-2</v>
      </c>
      <c r="G2849">
        <f>IF('Input and Summary Results'!$J$4="yes",IF(C2849=FALSE,FALSE,IF('Data Transformation'!E2849&lt;$R$10,E2849,$R$10)),IF(C2849=FALSE,FALSE,IF(C2849&lt;$R$10,C2849,$R$10)))</f>
        <v>0.85346252</v>
      </c>
      <c r="H2849">
        <f>IF('Input and Summary Results'!$J$4="yes",'Data Transformation'!F2849,'Data Transformation'!D2849)</f>
        <v>5.6191940000000003E-2</v>
      </c>
      <c r="I2849">
        <f t="shared" si="163"/>
        <v>162</v>
      </c>
    </row>
    <row r="2850" spans="2:9" x14ac:dyDescent="0.25">
      <c r="B2850">
        <f>IF('Input and Summary Results'!D2432=0,FALSE,'Input and Summary Results'!$B2432)</f>
        <v>162</v>
      </c>
      <c r="C2850">
        <f>IF(OR(B2850=0,'Input and Summary Results'!D2432=0,'Input and Summary Results'!D2432=""),FALSE,'Input and Summary Results'!$D2432)</f>
        <v>0.93512852000000002</v>
      </c>
      <c r="D2850">
        <f>IF(OR(B2850=0,'Input and Summary Results'!E2432=0),FALSE,'Input and Summary Results'!$E2432)</f>
        <v>6.5664899999999998E-2</v>
      </c>
      <c r="E2850">
        <f t="shared" si="161"/>
        <v>-2.9128697479229002E-2</v>
      </c>
      <c r="F2850">
        <f t="shared" si="162"/>
        <v>3.047556136989598E-2</v>
      </c>
      <c r="G2850">
        <f>IF('Input and Summary Results'!$J$4="yes",IF(C2850=FALSE,FALSE,IF('Data Transformation'!E2850&lt;$R$10,E2850,$R$10)),IF(C2850=FALSE,FALSE,IF(C2850&lt;$R$10,C2850,$R$10)))</f>
        <v>0.93512852000000002</v>
      </c>
      <c r="H2850">
        <f>IF('Input and Summary Results'!$J$4="yes",'Data Transformation'!F2850,'Data Transformation'!D2850)</f>
        <v>6.5664899999999998E-2</v>
      </c>
      <c r="I2850">
        <f t="shared" si="163"/>
        <v>162</v>
      </c>
    </row>
    <row r="2851" spans="2:9" x14ac:dyDescent="0.25">
      <c r="B2851">
        <f>IF('Input and Summary Results'!D2433=0,FALSE,'Input and Summary Results'!$B2433)</f>
        <v>162</v>
      </c>
      <c r="C2851">
        <f>IF(OR(B2851=0,'Input and Summary Results'!D2433=0,'Input and Summary Results'!D2433=""),FALSE,'Input and Summary Results'!$D2433)</f>
        <v>0.93996204999999999</v>
      </c>
      <c r="D2851">
        <f>IF(OR(B2851=0,'Input and Summary Results'!E2433=0),FALSE,'Input and Summary Results'!$E2433)</f>
        <v>8.8293689999999994E-2</v>
      </c>
      <c r="E2851">
        <f t="shared" si="161"/>
        <v>-2.6889680238913104E-2</v>
      </c>
      <c r="F2851">
        <f t="shared" si="162"/>
        <v>4.0767030392344028E-2</v>
      </c>
      <c r="G2851">
        <f>IF('Input and Summary Results'!$J$4="yes",IF(C2851=FALSE,FALSE,IF('Data Transformation'!E2851&lt;$R$10,E2851,$R$10)),IF(C2851=FALSE,FALSE,IF(C2851&lt;$R$10,C2851,$R$10)))</f>
        <v>0.93996204999999999</v>
      </c>
      <c r="H2851">
        <f>IF('Input and Summary Results'!$J$4="yes",'Data Transformation'!F2851,'Data Transformation'!D2851)</f>
        <v>8.8293689999999994E-2</v>
      </c>
      <c r="I2851">
        <f t="shared" si="163"/>
        <v>162</v>
      </c>
    </row>
    <row r="2852" spans="2:9" x14ac:dyDescent="0.25">
      <c r="B2852">
        <f>IF('Input and Summary Results'!D2434=0,FALSE,'Input and Summary Results'!$B2434)</f>
        <v>162</v>
      </c>
      <c r="C2852">
        <f>IF(OR(B2852=0,'Input and Summary Results'!D2434=0,'Input and Summary Results'!D2434=""),FALSE,'Input and Summary Results'!$D2434)</f>
        <v>0.95565392000000005</v>
      </c>
      <c r="D2852">
        <f>IF(OR(B2852=0,'Input and Summary Results'!E2434=0),FALSE,'Input and Summary Results'!$E2434)</f>
        <v>5.5805710000000001E-2</v>
      </c>
      <c r="E2852">
        <f t="shared" si="161"/>
        <v>-1.9699354424640676E-2</v>
      </c>
      <c r="F2852">
        <f t="shared" si="162"/>
        <v>2.5343565942783971E-2</v>
      </c>
      <c r="G2852">
        <f>IF('Input and Summary Results'!$J$4="yes",IF(C2852=FALSE,FALSE,IF('Data Transformation'!E2852&lt;$R$10,E2852,$R$10)),IF(C2852=FALSE,FALSE,IF(C2852&lt;$R$10,C2852,$R$10)))</f>
        <v>0.95565392000000005</v>
      </c>
      <c r="H2852">
        <f>IF('Input and Summary Results'!$J$4="yes",'Data Transformation'!F2852,'Data Transformation'!D2852)</f>
        <v>5.5805710000000001E-2</v>
      </c>
      <c r="I2852">
        <f t="shared" si="163"/>
        <v>162</v>
      </c>
    </row>
    <row r="2853" spans="2:9" x14ac:dyDescent="0.25">
      <c r="B2853">
        <f>IF('Input and Summary Results'!D2435=0,FALSE,'Input and Summary Results'!$B2435)</f>
        <v>162</v>
      </c>
      <c r="C2853">
        <f>IF(OR(B2853=0,'Input and Summary Results'!D2435=0,'Input and Summary Results'!D2435=""),FALSE,'Input and Summary Results'!$D2435)</f>
        <v>0.96777539999999995</v>
      </c>
      <c r="D2853">
        <f>IF(OR(B2853=0,'Input and Summary Results'!E2435=0),FALSE,'Input and Summary Results'!$E2435)</f>
        <v>6.4761020000000002E-2</v>
      </c>
      <c r="E2853">
        <f t="shared" si="161"/>
        <v>-1.422542147107961E-2</v>
      </c>
      <c r="F2853">
        <f t="shared" si="162"/>
        <v>2.9042154491631014E-2</v>
      </c>
      <c r="G2853">
        <f>IF('Input and Summary Results'!$J$4="yes",IF(C2853=FALSE,FALSE,IF('Data Transformation'!E2853&lt;$R$10,E2853,$R$10)),IF(C2853=FALSE,FALSE,IF(C2853&lt;$R$10,C2853,$R$10)))</f>
        <v>0.96777539999999995</v>
      </c>
      <c r="H2853">
        <f>IF('Input and Summary Results'!$J$4="yes",'Data Transformation'!F2853,'Data Transformation'!D2853)</f>
        <v>6.4761020000000002E-2</v>
      </c>
      <c r="I2853">
        <f t="shared" si="163"/>
        <v>162</v>
      </c>
    </row>
    <row r="2854" spans="2:9" x14ac:dyDescent="0.25">
      <c r="B2854">
        <f>IF('Input and Summary Results'!D2436=0,FALSE,'Input and Summary Results'!$B2436)</f>
        <v>162</v>
      </c>
      <c r="C2854">
        <f>IF(OR(B2854=0,'Input and Summary Results'!D2436=0,'Input and Summary Results'!D2436=""),FALSE,'Input and Summary Results'!$D2436)</f>
        <v>0.99891253999999996</v>
      </c>
      <c r="D2854">
        <f>IF(OR(B2854=0,'Input and Summary Results'!E2436=0),FALSE,'Input and Summary Results'!$E2436)</f>
        <v>7.5089790000000003E-2</v>
      </c>
      <c r="E2854">
        <f t="shared" si="161"/>
        <v>-4.7253485525981462E-4</v>
      </c>
      <c r="F2854">
        <f t="shared" si="162"/>
        <v>3.2624446640743952E-2</v>
      </c>
      <c r="G2854">
        <f>IF('Input and Summary Results'!$J$4="yes",IF(C2854=FALSE,FALSE,IF('Data Transformation'!E2854&lt;$R$10,E2854,$R$10)),IF(C2854=FALSE,FALSE,IF(C2854&lt;$R$10,C2854,$R$10)))</f>
        <v>0.99891253999999996</v>
      </c>
      <c r="H2854">
        <f>IF('Input and Summary Results'!$J$4="yes",'Data Transformation'!F2854,'Data Transformation'!D2854)</f>
        <v>7.5089790000000003E-2</v>
      </c>
      <c r="I2854">
        <f t="shared" si="163"/>
        <v>162</v>
      </c>
    </row>
    <row r="2855" spans="2:9" x14ac:dyDescent="0.25">
      <c r="B2855">
        <f>IF('Input and Summary Results'!D2437=0,FALSE,'Input and Summary Results'!$B2437)</f>
        <v>162</v>
      </c>
      <c r="C2855">
        <f>IF(OR(B2855=0,'Input and Summary Results'!D2437=0,'Input and Summary Results'!D2437=""),FALSE,'Input and Summary Results'!$D2437)</f>
        <v>1.0675313799999999</v>
      </c>
      <c r="D2855">
        <f>IF(OR(B2855=0,'Input and Summary Results'!E2437=0),FALSE,'Input and Summary Results'!$E2437)</f>
        <v>8.519844E-2</v>
      </c>
      <c r="E2855">
        <f t="shared" si="161"/>
        <v>2.8380649936443934E-2</v>
      </c>
      <c r="F2855">
        <f t="shared" si="162"/>
        <v>3.46370361122312E-2</v>
      </c>
      <c r="G2855">
        <f>IF('Input and Summary Results'!$J$4="yes",IF(C2855=FALSE,FALSE,IF('Data Transformation'!E2855&lt;$R$10,E2855,$R$10)),IF(C2855=FALSE,FALSE,IF(C2855&lt;$R$10,C2855,$R$10)))</f>
        <v>1.0675313799999999</v>
      </c>
      <c r="H2855">
        <f>IF('Input and Summary Results'!$J$4="yes",'Data Transformation'!F2855,'Data Transformation'!D2855)</f>
        <v>8.519844E-2</v>
      </c>
      <c r="I2855">
        <f t="shared" si="163"/>
        <v>162</v>
      </c>
    </row>
    <row r="2856" spans="2:9" x14ac:dyDescent="0.25">
      <c r="B2856">
        <f>IF('Input and Summary Results'!D2438=0,FALSE,'Input and Summary Results'!$B2438)</f>
        <v>162</v>
      </c>
      <c r="C2856">
        <f>IF(OR(B2856=0,'Input and Summary Results'!D2438=0,'Input and Summary Results'!D2438=""),FALSE,'Input and Summary Results'!$D2438)</f>
        <v>1.1032380799999999</v>
      </c>
      <c r="D2856">
        <f>IF(OR(B2856=0,'Input and Summary Results'!E2438=0),FALSE,'Input and Summary Results'!$E2438)</f>
        <v>7.7307100000000004E-2</v>
      </c>
      <c r="E2856">
        <f t="shared" si="161"/>
        <v>4.2669243784590957E-2</v>
      </c>
      <c r="F2856">
        <f t="shared" si="162"/>
        <v>3.0411641882412185E-2</v>
      </c>
      <c r="G2856">
        <f>IF('Input and Summary Results'!$J$4="yes",IF(C2856=FALSE,FALSE,IF('Data Transformation'!E2856&lt;$R$10,E2856,$R$10)),IF(C2856=FALSE,FALSE,IF(C2856&lt;$R$10,C2856,$R$10)))</f>
        <v>1.1032380799999999</v>
      </c>
      <c r="H2856">
        <f>IF('Input and Summary Results'!$J$4="yes",'Data Transformation'!F2856,'Data Transformation'!D2856)</f>
        <v>7.7307100000000004E-2</v>
      </c>
      <c r="I2856">
        <f t="shared" si="163"/>
        <v>162</v>
      </c>
    </row>
    <row r="2857" spans="2:9" x14ac:dyDescent="0.25">
      <c r="B2857">
        <f>IF('Input and Summary Results'!D2439=0,FALSE,'Input and Summary Results'!$B2439)</f>
        <v>162</v>
      </c>
      <c r="C2857">
        <f>IF(OR(B2857=0,'Input and Summary Results'!D2439=0,'Input and Summary Results'!D2439=""),FALSE,'Input and Summary Results'!$D2439)</f>
        <v>1.18049593</v>
      </c>
      <c r="D2857">
        <f>IF(OR(B2857=0,'Input and Summary Results'!E2439=0),FALSE,'Input and Summary Results'!$E2439)</f>
        <v>5.2884010000000002E-2</v>
      </c>
      <c r="E2857">
        <f t="shared" si="161"/>
        <v>7.2064494098703108E-2</v>
      </c>
      <c r="F2857">
        <f t="shared" si="162"/>
        <v>1.9442388369776083E-2</v>
      </c>
      <c r="G2857">
        <f>IF('Input and Summary Results'!$J$4="yes",IF(C2857=FALSE,FALSE,IF('Data Transformation'!E2857&lt;$R$10,E2857,$R$10)),IF(C2857=FALSE,FALSE,IF(C2857&lt;$R$10,C2857,$R$10)))</f>
        <v>1.18049593</v>
      </c>
      <c r="H2857">
        <f>IF('Input and Summary Results'!$J$4="yes",'Data Transformation'!F2857,'Data Transformation'!D2857)</f>
        <v>5.2884010000000002E-2</v>
      </c>
      <c r="I2857">
        <f t="shared" si="163"/>
        <v>162</v>
      </c>
    </row>
    <row r="2858" spans="2:9" x14ac:dyDescent="0.25">
      <c r="B2858">
        <f>IF('Input and Summary Results'!D2440=0,FALSE,'Input and Summary Results'!$B2440)</f>
        <v>162</v>
      </c>
      <c r="C2858">
        <f>IF(OR(B2858=0,'Input and Summary Results'!D2440=0,'Input and Summary Results'!D2440=""),FALSE,'Input and Summary Results'!$D2440)</f>
        <v>1.1937355599999999</v>
      </c>
      <c r="D2858">
        <f>IF(OR(B2858=0,'Input and Summary Results'!E2440=0),FALSE,'Input and Summary Results'!$E2440)</f>
        <v>4.8672939999999998E-2</v>
      </c>
      <c r="E2858">
        <f t="shared" ref="E2858:E2921" si="164">IF(C2858=FALSE,FALSE,LOG10(C2858))</f>
        <v>7.6908131188453341E-2</v>
      </c>
      <c r="F2858">
        <f t="shared" ref="F2858:F2921" si="165">IF(D2858=FALSE, FALSE,0.434*D2858/C2858)</f>
        <v>1.7695758313507892E-2</v>
      </c>
      <c r="G2858">
        <f>IF('Input and Summary Results'!$J$4="yes",IF(C2858=FALSE,FALSE,IF('Data Transformation'!E2858&lt;$R$10,E2858,$R$10)),IF(C2858=FALSE,FALSE,IF(C2858&lt;$R$10,C2858,$R$10)))</f>
        <v>1.1937355599999999</v>
      </c>
      <c r="H2858">
        <f>IF('Input and Summary Results'!$J$4="yes",'Data Transformation'!F2858,'Data Transformation'!D2858)</f>
        <v>4.8672939999999998E-2</v>
      </c>
      <c r="I2858">
        <f t="shared" si="163"/>
        <v>162</v>
      </c>
    </row>
    <row r="2859" spans="2:9" x14ac:dyDescent="0.25">
      <c r="B2859">
        <f>IF('Input and Summary Results'!D2441=0,FALSE,'Input and Summary Results'!$B2441)</f>
        <v>162</v>
      </c>
      <c r="C2859">
        <f>IF(OR(B2859=0,'Input and Summary Results'!D2441=0,'Input and Summary Results'!D2441=""),FALSE,'Input and Summary Results'!$D2441)</f>
        <v>1.28736081</v>
      </c>
      <c r="D2859">
        <f>IF(OR(B2859=0,'Input and Summary Results'!E2441=0),FALSE,'Input and Summary Results'!$E2441)</f>
        <v>5.9085100000000002E-2</v>
      </c>
      <c r="E2859">
        <f t="shared" si="164"/>
        <v>0.10970028414683759</v>
      </c>
      <c r="F2859">
        <f t="shared" si="165"/>
        <v>1.9918994893125572E-2</v>
      </c>
      <c r="G2859">
        <f>IF('Input and Summary Results'!$J$4="yes",IF(C2859=FALSE,FALSE,IF('Data Transformation'!E2859&lt;$R$10,E2859,$R$10)),IF(C2859=FALSE,FALSE,IF(C2859&lt;$R$10,C2859,$R$10)))</f>
        <v>1.28736081</v>
      </c>
      <c r="H2859">
        <f>IF('Input and Summary Results'!$J$4="yes",'Data Transformation'!F2859,'Data Transformation'!D2859)</f>
        <v>5.9085100000000002E-2</v>
      </c>
      <c r="I2859">
        <f t="shared" si="163"/>
        <v>162</v>
      </c>
    </row>
    <row r="2860" spans="2:9" x14ac:dyDescent="0.25">
      <c r="B2860">
        <f>IF('Input and Summary Results'!D2442=0,FALSE,'Input and Summary Results'!$B2442)</f>
        <v>162</v>
      </c>
      <c r="C2860">
        <f>IF(OR(B2860=0,'Input and Summary Results'!D2442=0,'Input and Summary Results'!D2442=""),FALSE,'Input and Summary Results'!$D2442)</f>
        <v>1.4198604399999999</v>
      </c>
      <c r="D2860">
        <f>IF(OR(B2860=0,'Input and Summary Results'!E2442=0),FALSE,'Input and Summary Results'!$E2442)</f>
        <v>7.5087799999999996E-2</v>
      </c>
      <c r="E2860">
        <f t="shared" si="164"/>
        <v>0.1522456590897304</v>
      </c>
      <c r="F2860">
        <f t="shared" si="165"/>
        <v>2.2951625583708776E-2</v>
      </c>
      <c r="G2860">
        <f>IF('Input and Summary Results'!$J$4="yes",IF(C2860=FALSE,FALSE,IF('Data Transformation'!E2860&lt;$R$10,E2860,$R$10)),IF(C2860=FALSE,FALSE,IF(C2860&lt;$R$10,C2860,$R$10)))</f>
        <v>1.4198604399999999</v>
      </c>
      <c r="H2860">
        <f>IF('Input and Summary Results'!$J$4="yes",'Data Transformation'!F2860,'Data Transformation'!D2860)</f>
        <v>7.5087799999999996E-2</v>
      </c>
      <c r="I2860">
        <f t="shared" si="163"/>
        <v>162</v>
      </c>
    </row>
    <row r="2861" spans="2:9" x14ac:dyDescent="0.25">
      <c r="B2861">
        <f>IF('Input and Summary Results'!D2443=0,FALSE,'Input and Summary Results'!$B2443)</f>
        <v>163</v>
      </c>
      <c r="C2861">
        <f>IF(OR(B2861=0,'Input and Summary Results'!D2443=0,'Input and Summary Results'!D2443=""),FALSE,'Input and Summary Results'!$D2443)</f>
        <v>3.8030799999999997E-2</v>
      </c>
      <c r="D2861">
        <f>IF(OR(B2861=0,'Input and Summary Results'!E2443=0),FALSE,'Input and Summary Results'!$E2443)</f>
        <v>7.5115070000000006E-2</v>
      </c>
      <c r="E2861">
        <f t="shared" si="164"/>
        <v>-1.4198645388552795</v>
      </c>
      <c r="F2861">
        <f t="shared" si="165"/>
        <v>0.85719838604499532</v>
      </c>
      <c r="G2861">
        <f>IF('Input and Summary Results'!$J$4="yes",IF(C2861=FALSE,FALSE,IF('Data Transformation'!E2861&lt;$R$10,E2861,$R$10)),IF(C2861=FALSE,FALSE,IF(C2861&lt;$R$10,C2861,$R$10)))</f>
        <v>3.8030799999999997E-2</v>
      </c>
      <c r="H2861">
        <f>IF('Input and Summary Results'!$J$4="yes",'Data Transformation'!F2861,'Data Transformation'!D2861)</f>
        <v>7.5115070000000006E-2</v>
      </c>
      <c r="I2861">
        <f t="shared" si="163"/>
        <v>163</v>
      </c>
    </row>
    <row r="2862" spans="2:9" x14ac:dyDescent="0.25">
      <c r="B2862">
        <f>IF('Input and Summary Results'!D2444=0,FALSE,'Input and Summary Results'!$B2444)</f>
        <v>163</v>
      </c>
      <c r="C2862">
        <f>IF(OR(B2862=0,'Input and Summary Results'!D2444=0,'Input and Summary Results'!D2444=""),FALSE,'Input and Summary Results'!$D2444)</f>
        <v>4.1047670000000001E-2</v>
      </c>
      <c r="D2862">
        <f>IF(OR(B2862=0,'Input and Summary Results'!E2444=0),FALSE,'Input and Summary Results'!$E2444)</f>
        <v>5.1235450000000002E-2</v>
      </c>
      <c r="E2862">
        <f t="shared" si="164"/>
        <v>-1.3867114898201029</v>
      </c>
      <c r="F2862">
        <f t="shared" si="165"/>
        <v>0.54171613882103409</v>
      </c>
      <c r="G2862">
        <f>IF('Input and Summary Results'!$J$4="yes",IF(C2862=FALSE,FALSE,IF('Data Transformation'!E2862&lt;$R$10,E2862,$R$10)),IF(C2862=FALSE,FALSE,IF(C2862&lt;$R$10,C2862,$R$10)))</f>
        <v>4.1047670000000001E-2</v>
      </c>
      <c r="H2862">
        <f>IF('Input and Summary Results'!$J$4="yes",'Data Transformation'!F2862,'Data Transformation'!D2862)</f>
        <v>5.1235450000000002E-2</v>
      </c>
      <c r="I2862">
        <f t="shared" si="163"/>
        <v>163</v>
      </c>
    </row>
    <row r="2863" spans="2:9" x14ac:dyDescent="0.25">
      <c r="B2863">
        <f>IF('Input and Summary Results'!D2445=0,FALSE,'Input and Summary Results'!$B2445)</f>
        <v>163</v>
      </c>
      <c r="C2863">
        <f>IF(OR(B2863=0,'Input and Summary Results'!D2445=0,'Input and Summary Results'!D2445=""),FALSE,'Input and Summary Results'!$D2445)</f>
        <v>4.926295E-2</v>
      </c>
      <c r="D2863">
        <f>IF(OR(B2863=0,'Input and Summary Results'!E2445=0),FALSE,'Input and Summary Results'!$E2445)</f>
        <v>6.5433099999999994E-2</v>
      </c>
      <c r="E2863">
        <f t="shared" si="164"/>
        <v>-1.3074795849784238</v>
      </c>
      <c r="F2863">
        <f t="shared" si="165"/>
        <v>0.57645685855191364</v>
      </c>
      <c r="G2863">
        <f>IF('Input and Summary Results'!$J$4="yes",IF(C2863=FALSE,FALSE,IF('Data Transformation'!E2863&lt;$R$10,E2863,$R$10)),IF(C2863=FALSE,FALSE,IF(C2863&lt;$R$10,C2863,$R$10)))</f>
        <v>4.926295E-2</v>
      </c>
      <c r="H2863">
        <f>IF('Input and Summary Results'!$J$4="yes",'Data Transformation'!F2863,'Data Transformation'!D2863)</f>
        <v>6.5433099999999994E-2</v>
      </c>
      <c r="I2863">
        <f t="shared" si="163"/>
        <v>163</v>
      </c>
    </row>
    <row r="2864" spans="2:9" x14ac:dyDescent="0.25">
      <c r="B2864">
        <f>IF('Input and Summary Results'!D2446=0,FALSE,'Input and Summary Results'!$B2446)</f>
        <v>163</v>
      </c>
      <c r="C2864">
        <f>IF(OR(B2864=0,'Input and Summary Results'!D2446=0,'Input and Summary Results'!D2446=""),FALSE,'Input and Summary Results'!$D2446)</f>
        <v>6.2130669999999999E-2</v>
      </c>
      <c r="D2864">
        <f>IF(OR(B2864=0,'Input and Summary Results'!E2446=0),FALSE,'Input and Summary Results'!$E2446)</f>
        <v>6.3754679999999994E-2</v>
      </c>
      <c r="E2864">
        <f t="shared" si="164"/>
        <v>-1.2066939630497859</v>
      </c>
      <c r="F2864">
        <f t="shared" si="165"/>
        <v>0.44534416126528165</v>
      </c>
      <c r="G2864">
        <f>IF('Input and Summary Results'!$J$4="yes",IF(C2864=FALSE,FALSE,IF('Data Transformation'!E2864&lt;$R$10,E2864,$R$10)),IF(C2864=FALSE,FALSE,IF(C2864&lt;$R$10,C2864,$R$10)))</f>
        <v>6.2130669999999999E-2</v>
      </c>
      <c r="H2864">
        <f>IF('Input and Summary Results'!$J$4="yes",'Data Transformation'!F2864,'Data Transformation'!D2864)</f>
        <v>6.3754679999999994E-2</v>
      </c>
      <c r="I2864">
        <f t="shared" si="163"/>
        <v>163</v>
      </c>
    </row>
    <row r="2865" spans="2:9" x14ac:dyDescent="0.25">
      <c r="B2865">
        <f>IF('Input and Summary Results'!D2447=0,FALSE,'Input and Summary Results'!$B2447)</f>
        <v>163</v>
      </c>
      <c r="C2865">
        <f>IF(OR(B2865=0,'Input and Summary Results'!D2447=0,'Input and Summary Results'!D2447=""),FALSE,'Input and Summary Results'!$D2447)</f>
        <v>6.2875E-2</v>
      </c>
      <c r="D2865">
        <f>IF(OR(B2865=0,'Input and Summary Results'!E2447=0),FALSE,'Input and Summary Results'!$E2447)</f>
        <v>9.203509E-2</v>
      </c>
      <c r="E2865">
        <f t="shared" si="164"/>
        <v>-1.2015220019360162</v>
      </c>
      <c r="F2865">
        <f t="shared" si="165"/>
        <v>0.63527998504970185</v>
      </c>
      <c r="G2865">
        <f>IF('Input and Summary Results'!$J$4="yes",IF(C2865=FALSE,FALSE,IF('Data Transformation'!E2865&lt;$R$10,E2865,$R$10)),IF(C2865=FALSE,FALSE,IF(C2865&lt;$R$10,C2865,$R$10)))</f>
        <v>6.2875E-2</v>
      </c>
      <c r="H2865">
        <f>IF('Input and Summary Results'!$J$4="yes",'Data Transformation'!F2865,'Data Transformation'!D2865)</f>
        <v>9.203509E-2</v>
      </c>
      <c r="I2865">
        <f t="shared" si="163"/>
        <v>163</v>
      </c>
    </row>
    <row r="2866" spans="2:9" x14ac:dyDescent="0.25">
      <c r="B2866">
        <f>IF('Input and Summary Results'!D2448=0,FALSE,'Input and Summary Results'!$B2448)</f>
        <v>163</v>
      </c>
      <c r="C2866">
        <f>IF(OR(B2866=0,'Input and Summary Results'!D2448=0,'Input and Summary Results'!D2448=""),FALSE,'Input and Summary Results'!$D2448)</f>
        <v>6.9579440000000006E-2</v>
      </c>
      <c r="D2866">
        <f>IF(OR(B2866=0,'Input and Summary Results'!E2448=0),FALSE,'Input and Summary Results'!$E2448)</f>
        <v>4.7406040000000003E-2</v>
      </c>
      <c r="E2866">
        <f t="shared" si="164"/>
        <v>-1.1575190709303178</v>
      </c>
      <c r="F2866">
        <f t="shared" si="165"/>
        <v>0.29569397741631726</v>
      </c>
      <c r="G2866">
        <f>IF('Input and Summary Results'!$J$4="yes",IF(C2866=FALSE,FALSE,IF('Data Transformation'!E2866&lt;$R$10,E2866,$R$10)),IF(C2866=FALSE,FALSE,IF(C2866&lt;$R$10,C2866,$R$10)))</f>
        <v>6.9579440000000006E-2</v>
      </c>
      <c r="H2866">
        <f>IF('Input and Summary Results'!$J$4="yes",'Data Transformation'!F2866,'Data Transformation'!D2866)</f>
        <v>4.7406040000000003E-2</v>
      </c>
      <c r="I2866">
        <f t="shared" si="163"/>
        <v>163</v>
      </c>
    </row>
    <row r="2867" spans="2:9" x14ac:dyDescent="0.25">
      <c r="B2867">
        <f>IF('Input and Summary Results'!D2449=0,FALSE,'Input and Summary Results'!$B2449)</f>
        <v>163</v>
      </c>
      <c r="C2867">
        <f>IF(OR(B2867=0,'Input and Summary Results'!D2449=0,'Input and Summary Results'!D2449=""),FALSE,'Input and Summary Results'!$D2449)</f>
        <v>9.3576960000000001E-2</v>
      </c>
      <c r="D2867">
        <f>IF(OR(B2867=0,'Input and Summary Results'!E2449=0),FALSE,'Input and Summary Results'!$E2449)</f>
        <v>5.8303130000000002E-2</v>
      </c>
      <c r="E2867">
        <f t="shared" si="164"/>
        <v>-1.0288310676784622</v>
      </c>
      <c r="F2867">
        <f t="shared" si="165"/>
        <v>0.2704037235233972</v>
      </c>
      <c r="G2867">
        <f>IF('Input and Summary Results'!$J$4="yes",IF(C2867=FALSE,FALSE,IF('Data Transformation'!E2867&lt;$R$10,E2867,$R$10)),IF(C2867=FALSE,FALSE,IF(C2867&lt;$R$10,C2867,$R$10)))</f>
        <v>9.3576960000000001E-2</v>
      </c>
      <c r="H2867">
        <f>IF('Input and Summary Results'!$J$4="yes",'Data Transformation'!F2867,'Data Transformation'!D2867)</f>
        <v>5.8303130000000002E-2</v>
      </c>
      <c r="I2867">
        <f t="shared" si="163"/>
        <v>163</v>
      </c>
    </row>
    <row r="2868" spans="2:9" x14ac:dyDescent="0.25">
      <c r="B2868">
        <f>IF('Input and Summary Results'!D2450=0,FALSE,'Input and Summary Results'!$B2450)</f>
        <v>163</v>
      </c>
      <c r="C2868">
        <f>IF(OR(B2868=0,'Input and Summary Results'!D2450=0,'Input and Summary Results'!D2450=""),FALSE,'Input and Summary Results'!$D2450)</f>
        <v>0.12222282</v>
      </c>
      <c r="D2868">
        <f>IF(OR(B2868=0,'Input and Summary Results'!E2450=0),FALSE,'Input and Summary Results'!$E2450)</f>
        <v>8.1900890000000004E-2</v>
      </c>
      <c r="E2868">
        <f t="shared" si="164"/>
        <v>-0.91284770019146455</v>
      </c>
      <c r="F2868">
        <f t="shared" si="165"/>
        <v>0.29082119247453136</v>
      </c>
      <c r="G2868">
        <f>IF('Input and Summary Results'!$J$4="yes",IF(C2868=FALSE,FALSE,IF('Data Transformation'!E2868&lt;$R$10,E2868,$R$10)),IF(C2868=FALSE,FALSE,IF(C2868&lt;$R$10,C2868,$R$10)))</f>
        <v>0.12222282</v>
      </c>
      <c r="H2868">
        <f>IF('Input and Summary Results'!$J$4="yes",'Data Transformation'!F2868,'Data Transformation'!D2868)</f>
        <v>8.1900890000000004E-2</v>
      </c>
      <c r="I2868">
        <f t="shared" si="163"/>
        <v>163</v>
      </c>
    </row>
    <row r="2869" spans="2:9" x14ac:dyDescent="0.25">
      <c r="B2869">
        <f>IF('Input and Summary Results'!D2451=0,FALSE,'Input and Summary Results'!$B2451)</f>
        <v>163</v>
      </c>
      <c r="C2869">
        <f>IF(OR(B2869=0,'Input and Summary Results'!D2451=0,'Input and Summary Results'!D2451=""),FALSE,'Input and Summary Results'!$D2451)</f>
        <v>0.13479901</v>
      </c>
      <c r="D2869">
        <f>IF(OR(B2869=0,'Input and Summary Results'!E2451=0),FALSE,'Input and Summary Results'!$E2451)</f>
        <v>7.3715729999999993E-2</v>
      </c>
      <c r="E2869">
        <f t="shared" si="164"/>
        <v>-0.87031329736387353</v>
      </c>
      <c r="F2869">
        <f t="shared" si="165"/>
        <v>0.23733576989920027</v>
      </c>
      <c r="G2869">
        <f>IF('Input and Summary Results'!$J$4="yes",IF(C2869=FALSE,FALSE,IF('Data Transformation'!E2869&lt;$R$10,E2869,$R$10)),IF(C2869=FALSE,FALSE,IF(C2869&lt;$R$10,C2869,$R$10)))</f>
        <v>0.13479901</v>
      </c>
      <c r="H2869">
        <f>IF('Input and Summary Results'!$J$4="yes",'Data Transformation'!F2869,'Data Transformation'!D2869)</f>
        <v>7.3715729999999993E-2</v>
      </c>
      <c r="I2869">
        <f t="shared" si="163"/>
        <v>163</v>
      </c>
    </row>
    <row r="2870" spans="2:9" x14ac:dyDescent="0.25">
      <c r="B2870">
        <f>IF('Input and Summary Results'!D2452=0,FALSE,'Input and Summary Results'!$B2452)</f>
        <v>163</v>
      </c>
      <c r="C2870">
        <f>IF(OR(B2870=0,'Input and Summary Results'!D2452=0,'Input and Summary Results'!D2452=""),FALSE,'Input and Summary Results'!$D2452)</f>
        <v>0.14925442</v>
      </c>
      <c r="D2870">
        <f>IF(OR(B2870=0,'Input and Summary Results'!E2452=0),FALSE,'Input and Summary Results'!$E2452)</f>
        <v>7.0522979999999999E-2</v>
      </c>
      <c r="E2870">
        <f t="shared" si="164"/>
        <v>-0.82607279887070972</v>
      </c>
      <c r="F2870">
        <f t="shared" si="165"/>
        <v>0.20506577507051382</v>
      </c>
      <c r="G2870">
        <f>IF('Input and Summary Results'!$J$4="yes",IF(C2870=FALSE,FALSE,IF('Data Transformation'!E2870&lt;$R$10,E2870,$R$10)),IF(C2870=FALSE,FALSE,IF(C2870&lt;$R$10,C2870,$R$10)))</f>
        <v>0.14925442</v>
      </c>
      <c r="H2870">
        <f>IF('Input and Summary Results'!$J$4="yes",'Data Transformation'!F2870,'Data Transformation'!D2870)</f>
        <v>7.0522979999999999E-2</v>
      </c>
      <c r="I2870">
        <f t="shared" si="163"/>
        <v>163</v>
      </c>
    </row>
    <row r="2871" spans="2:9" x14ac:dyDescent="0.25">
      <c r="B2871">
        <f>IF('Input and Summary Results'!D2453=0,FALSE,'Input and Summary Results'!$B2453)</f>
        <v>163</v>
      </c>
      <c r="C2871">
        <f>IF(OR(B2871=0,'Input and Summary Results'!D2453=0,'Input and Summary Results'!D2453=""),FALSE,'Input and Summary Results'!$D2453)</f>
        <v>0.15312484000000001</v>
      </c>
      <c r="D2871">
        <f>IF(OR(B2871=0,'Input and Summary Results'!E2453=0),FALSE,'Input and Summary Results'!$E2453)</f>
        <v>7.0939719999999998E-2</v>
      </c>
      <c r="E2871">
        <f t="shared" si="164"/>
        <v>-0.81495435208504718</v>
      </c>
      <c r="F2871">
        <f t="shared" si="165"/>
        <v>0.20106364506242094</v>
      </c>
      <c r="G2871">
        <f>IF('Input and Summary Results'!$J$4="yes",IF(C2871=FALSE,FALSE,IF('Data Transformation'!E2871&lt;$R$10,E2871,$R$10)),IF(C2871=FALSE,FALSE,IF(C2871&lt;$R$10,C2871,$R$10)))</f>
        <v>0.15312484000000001</v>
      </c>
      <c r="H2871">
        <f>IF('Input and Summary Results'!$J$4="yes",'Data Transformation'!F2871,'Data Transformation'!D2871)</f>
        <v>7.0939719999999998E-2</v>
      </c>
      <c r="I2871">
        <f t="shared" si="163"/>
        <v>163</v>
      </c>
    </row>
    <row r="2872" spans="2:9" x14ac:dyDescent="0.25">
      <c r="B2872">
        <f>IF('Input and Summary Results'!D2454=0,FALSE,'Input and Summary Results'!$B2454)</f>
        <v>163</v>
      </c>
      <c r="C2872">
        <f>IF(OR(B2872=0,'Input and Summary Results'!D2454=0,'Input and Summary Results'!D2454=""),FALSE,'Input and Summary Results'!$D2454)</f>
        <v>0.17610139</v>
      </c>
      <c r="D2872">
        <f>IF(OR(B2872=0,'Input and Summary Results'!E2454=0),FALSE,'Input and Summary Results'!$E2454)</f>
        <v>6.9537409999999994E-2</v>
      </c>
      <c r="E2872">
        <f t="shared" si="164"/>
        <v>-0.75423721605460037</v>
      </c>
      <c r="F2872">
        <f t="shared" si="165"/>
        <v>0.17137420630240338</v>
      </c>
      <c r="G2872">
        <f>IF('Input and Summary Results'!$J$4="yes",IF(C2872=FALSE,FALSE,IF('Data Transformation'!E2872&lt;$R$10,E2872,$R$10)),IF(C2872=FALSE,FALSE,IF(C2872&lt;$R$10,C2872,$R$10)))</f>
        <v>0.17610139</v>
      </c>
      <c r="H2872">
        <f>IF('Input and Summary Results'!$J$4="yes",'Data Transformation'!F2872,'Data Transformation'!D2872)</f>
        <v>6.9537409999999994E-2</v>
      </c>
      <c r="I2872">
        <f t="shared" si="163"/>
        <v>163</v>
      </c>
    </row>
    <row r="2873" spans="2:9" x14ac:dyDescent="0.25">
      <c r="B2873">
        <f>IF('Input and Summary Results'!D2455=0,FALSE,'Input and Summary Results'!$B2455)</f>
        <v>163</v>
      </c>
      <c r="C2873">
        <f>IF(OR(B2873=0,'Input and Summary Results'!D2455=0,'Input and Summary Results'!D2455=""),FALSE,'Input and Summary Results'!$D2455)</f>
        <v>0.18663308000000001</v>
      </c>
      <c r="D2873">
        <f>IF(OR(B2873=0,'Input and Summary Results'!E2455=0),FALSE,'Input and Summary Results'!$E2455)</f>
        <v>6.7365309999999998E-2</v>
      </c>
      <c r="E2873">
        <f t="shared" si="164"/>
        <v>-0.72901137673000149</v>
      </c>
      <c r="F2873">
        <f t="shared" si="165"/>
        <v>0.15665253201629636</v>
      </c>
      <c r="G2873">
        <f>IF('Input and Summary Results'!$J$4="yes",IF(C2873=FALSE,FALSE,IF('Data Transformation'!E2873&lt;$R$10,E2873,$R$10)),IF(C2873=FALSE,FALSE,IF(C2873&lt;$R$10,C2873,$R$10)))</f>
        <v>0.18663308000000001</v>
      </c>
      <c r="H2873">
        <f>IF('Input and Summary Results'!$J$4="yes",'Data Transformation'!F2873,'Data Transformation'!D2873)</f>
        <v>6.7365309999999998E-2</v>
      </c>
      <c r="I2873">
        <f t="shared" si="163"/>
        <v>163</v>
      </c>
    </row>
    <row r="2874" spans="2:9" x14ac:dyDescent="0.25">
      <c r="B2874">
        <f>IF('Input and Summary Results'!D2456=0,FALSE,'Input and Summary Results'!$B2456)</f>
        <v>163</v>
      </c>
      <c r="C2874">
        <f>IF(OR(B2874=0,'Input and Summary Results'!D2456=0,'Input and Summary Results'!D2456=""),FALSE,'Input and Summary Results'!$D2456)</f>
        <v>0.18791777000000001</v>
      </c>
      <c r="D2874">
        <f>IF(OR(B2874=0,'Input and Summary Results'!E2456=0),FALSE,'Input and Summary Results'!$E2456)</f>
        <v>4.699267E-2</v>
      </c>
      <c r="E2874">
        <f t="shared" si="164"/>
        <v>-0.72603214992585829</v>
      </c>
      <c r="F2874">
        <f t="shared" si="165"/>
        <v>0.10853054918648726</v>
      </c>
      <c r="G2874">
        <f>IF('Input and Summary Results'!$J$4="yes",IF(C2874=FALSE,FALSE,IF('Data Transformation'!E2874&lt;$R$10,E2874,$R$10)),IF(C2874=FALSE,FALSE,IF(C2874&lt;$R$10,C2874,$R$10)))</f>
        <v>0.18791777000000001</v>
      </c>
      <c r="H2874">
        <f>IF('Input and Summary Results'!$J$4="yes",'Data Transformation'!F2874,'Data Transformation'!D2874)</f>
        <v>4.699267E-2</v>
      </c>
      <c r="I2874">
        <f t="shared" si="163"/>
        <v>163</v>
      </c>
    </row>
    <row r="2875" spans="2:9" x14ac:dyDescent="0.25">
      <c r="B2875">
        <f>IF('Input and Summary Results'!D2457=0,FALSE,'Input and Summary Results'!$B2457)</f>
        <v>163</v>
      </c>
      <c r="C2875">
        <f>IF(OR(B2875=0,'Input and Summary Results'!D2457=0,'Input and Summary Results'!D2457=""),FALSE,'Input and Summary Results'!$D2457)</f>
        <v>0.21082107999999999</v>
      </c>
      <c r="D2875">
        <f>IF(OR(B2875=0,'Input and Summary Results'!E2457=0),FALSE,'Input and Summary Results'!$E2457)</f>
        <v>7.3055780000000001E-2</v>
      </c>
      <c r="E2875">
        <f t="shared" si="164"/>
        <v>-0.6760859661826284</v>
      </c>
      <c r="F2875">
        <f t="shared" si="165"/>
        <v>0.15039391943158625</v>
      </c>
      <c r="G2875">
        <f>IF('Input and Summary Results'!$J$4="yes",IF(C2875=FALSE,FALSE,IF('Data Transformation'!E2875&lt;$R$10,E2875,$R$10)),IF(C2875=FALSE,FALSE,IF(C2875&lt;$R$10,C2875,$R$10)))</f>
        <v>0.21082107999999999</v>
      </c>
      <c r="H2875">
        <f>IF('Input and Summary Results'!$J$4="yes",'Data Transformation'!F2875,'Data Transformation'!D2875)</f>
        <v>7.3055780000000001E-2</v>
      </c>
      <c r="I2875">
        <f t="shared" si="163"/>
        <v>163</v>
      </c>
    </row>
    <row r="2876" spans="2:9" x14ac:dyDescent="0.25">
      <c r="B2876">
        <f>IF('Input and Summary Results'!D2458=0,FALSE,'Input and Summary Results'!$B2458)</f>
        <v>163</v>
      </c>
      <c r="C2876">
        <f>IF(OR(B2876=0,'Input and Summary Results'!D2458=0,'Input and Summary Results'!D2458=""),FALSE,'Input and Summary Results'!$D2458)</f>
        <v>0.25983716000000001</v>
      </c>
      <c r="D2876">
        <f>IF(OR(B2876=0,'Input and Summary Results'!E2458=0),FALSE,'Input and Summary Results'!$E2458)</f>
        <v>8.4116990000000003E-2</v>
      </c>
      <c r="E2876">
        <f t="shared" si="164"/>
        <v>-0.58529873921797138</v>
      </c>
      <c r="F2876">
        <f t="shared" si="165"/>
        <v>0.1404986633166711</v>
      </c>
      <c r="G2876">
        <f>IF('Input and Summary Results'!$J$4="yes",IF(C2876=FALSE,FALSE,IF('Data Transformation'!E2876&lt;$R$10,E2876,$R$10)),IF(C2876=FALSE,FALSE,IF(C2876&lt;$R$10,C2876,$R$10)))</f>
        <v>0.25983716000000001</v>
      </c>
      <c r="H2876">
        <f>IF('Input and Summary Results'!$J$4="yes",'Data Transformation'!F2876,'Data Transformation'!D2876)</f>
        <v>8.4116990000000003E-2</v>
      </c>
      <c r="I2876">
        <f t="shared" si="163"/>
        <v>163</v>
      </c>
    </row>
    <row r="2877" spans="2:9" x14ac:dyDescent="0.25">
      <c r="B2877">
        <f>IF('Input and Summary Results'!D2459=0,FALSE,'Input and Summary Results'!$B2459)</f>
        <v>164</v>
      </c>
      <c r="C2877">
        <f>IF(OR(B2877=0,'Input and Summary Results'!D2459=0,'Input and Summary Results'!D2459=""),FALSE,'Input and Summary Results'!$D2459)</f>
        <v>-7.3525199999999999E-2</v>
      </c>
      <c r="D2877">
        <f>IF(OR(B2877=0,'Input and Summary Results'!E2459=0),FALSE,'Input and Summary Results'!$E2459)</f>
        <v>7.4237929999999994E-2</v>
      </c>
      <c r="E2877" t="e">
        <f t="shared" si="164"/>
        <v>#NUM!</v>
      </c>
      <c r="F2877">
        <f t="shared" si="165"/>
        <v>-0.43820705853231268</v>
      </c>
      <c r="G2877">
        <f>IF('Input and Summary Results'!$J$4="yes",IF(C2877=FALSE,FALSE,IF('Data Transformation'!E2877&lt;$R$10,E2877,$R$10)),IF(C2877=FALSE,FALSE,IF(C2877&lt;$R$10,C2877,$R$10)))</f>
        <v>-7.3525199999999999E-2</v>
      </c>
      <c r="H2877">
        <f>IF('Input and Summary Results'!$J$4="yes",'Data Transformation'!F2877,'Data Transformation'!D2877)</f>
        <v>7.4237929999999994E-2</v>
      </c>
      <c r="I2877">
        <f t="shared" si="163"/>
        <v>164</v>
      </c>
    </row>
    <row r="2878" spans="2:9" x14ac:dyDescent="0.25">
      <c r="B2878">
        <f>IF('Input and Summary Results'!D2460=0,FALSE,'Input and Summary Results'!$B2460)</f>
        <v>164</v>
      </c>
      <c r="C2878">
        <f>IF(OR(B2878=0,'Input and Summary Results'!D2460=0,'Input and Summary Results'!D2460=""),FALSE,'Input and Summary Results'!$D2460)</f>
        <v>9.7340399999999994E-3</v>
      </c>
      <c r="D2878">
        <f>IF(OR(B2878=0,'Input and Summary Results'!E2460=0),FALSE,'Input and Summary Results'!$E2460)</f>
        <v>8.4879070000000001E-2</v>
      </c>
      <c r="E2878">
        <f t="shared" si="164"/>
        <v>-2.0117068734465722</v>
      </c>
      <c r="F2878">
        <f t="shared" si="165"/>
        <v>3.7844015824878467</v>
      </c>
      <c r="G2878">
        <f>IF('Input and Summary Results'!$J$4="yes",IF(C2878=FALSE,FALSE,IF('Data Transformation'!E2878&lt;$R$10,E2878,$R$10)),IF(C2878=FALSE,FALSE,IF(C2878&lt;$R$10,C2878,$R$10)))</f>
        <v>9.7340399999999994E-3</v>
      </c>
      <c r="H2878">
        <f>IF('Input and Summary Results'!$J$4="yes",'Data Transformation'!F2878,'Data Transformation'!D2878)</f>
        <v>8.4879070000000001E-2</v>
      </c>
      <c r="I2878">
        <f t="shared" si="163"/>
        <v>164</v>
      </c>
    </row>
    <row r="2879" spans="2:9" x14ac:dyDescent="0.25">
      <c r="B2879">
        <f>IF('Input and Summary Results'!D2461=0,FALSE,'Input and Summary Results'!$B2461)</f>
        <v>164</v>
      </c>
      <c r="C2879">
        <f>IF(OR(B2879=0,'Input and Summary Results'!D2461=0,'Input and Summary Results'!D2461=""),FALSE,'Input and Summary Results'!$D2461)</f>
        <v>3.9788379999999998E-2</v>
      </c>
      <c r="D2879">
        <f>IF(OR(B2879=0,'Input and Summary Results'!E2461=0),FALSE,'Input and Summary Results'!$E2461)</f>
        <v>7.0571629999999996E-2</v>
      </c>
      <c r="E2879">
        <f t="shared" si="164"/>
        <v>-1.4002437429693015</v>
      </c>
      <c r="F2879">
        <f t="shared" si="165"/>
        <v>0.76977467843626701</v>
      </c>
      <c r="G2879">
        <f>IF('Input and Summary Results'!$J$4="yes",IF(C2879=FALSE,FALSE,IF('Data Transformation'!E2879&lt;$R$10,E2879,$R$10)),IF(C2879=FALSE,FALSE,IF(C2879&lt;$R$10,C2879,$R$10)))</f>
        <v>3.9788379999999998E-2</v>
      </c>
      <c r="H2879">
        <f>IF('Input and Summary Results'!$J$4="yes",'Data Transformation'!F2879,'Data Transformation'!D2879)</f>
        <v>7.0571629999999996E-2</v>
      </c>
      <c r="I2879">
        <f t="shared" si="163"/>
        <v>164</v>
      </c>
    </row>
    <row r="2880" spans="2:9" x14ac:dyDescent="0.25">
      <c r="B2880">
        <f>IF('Input and Summary Results'!D2462=0,FALSE,'Input and Summary Results'!$B2462)</f>
        <v>164</v>
      </c>
      <c r="C2880">
        <f>IF(OR(B2880=0,'Input and Summary Results'!D2462=0,'Input and Summary Results'!D2462=""),FALSE,'Input and Summary Results'!$D2462)</f>
        <v>4.9081699999999999E-2</v>
      </c>
      <c r="D2880">
        <f>IF(OR(B2880=0,'Input and Summary Results'!E2462=0),FALSE,'Input and Summary Results'!$E2462)</f>
        <v>9.7236920000000004E-2</v>
      </c>
      <c r="E2880">
        <f t="shared" si="164"/>
        <v>-1.3090804034056456</v>
      </c>
      <c r="F2880">
        <f t="shared" si="165"/>
        <v>0.85980769370254095</v>
      </c>
      <c r="G2880">
        <f>IF('Input and Summary Results'!$J$4="yes",IF(C2880=FALSE,FALSE,IF('Data Transformation'!E2880&lt;$R$10,E2880,$R$10)),IF(C2880=FALSE,FALSE,IF(C2880&lt;$R$10,C2880,$R$10)))</f>
        <v>4.9081699999999999E-2</v>
      </c>
      <c r="H2880">
        <f>IF('Input and Summary Results'!$J$4="yes",'Data Transformation'!F2880,'Data Transformation'!D2880)</f>
        <v>9.7236920000000004E-2</v>
      </c>
      <c r="I2880">
        <f t="shared" si="163"/>
        <v>164</v>
      </c>
    </row>
    <row r="2881" spans="2:9" x14ac:dyDescent="0.25">
      <c r="B2881">
        <f>IF('Input and Summary Results'!D2463=0,FALSE,'Input and Summary Results'!$B2463)</f>
        <v>164</v>
      </c>
      <c r="C2881">
        <f>IF(OR(B2881=0,'Input and Summary Results'!D2463=0,'Input and Summary Results'!D2463=""),FALSE,'Input and Summary Results'!$D2463)</f>
        <v>6.4662230000000001E-2</v>
      </c>
      <c r="D2881">
        <f>IF(OR(B2881=0,'Input and Summary Results'!E2463=0),FALSE,'Input and Summary Results'!$E2463)</f>
        <v>5.9159299999999998E-2</v>
      </c>
      <c r="E2881">
        <f t="shared" si="164"/>
        <v>-1.1893493219948839</v>
      </c>
      <c r="F2881">
        <f t="shared" si="165"/>
        <v>0.39706543062310101</v>
      </c>
      <c r="G2881">
        <f>IF('Input and Summary Results'!$J$4="yes",IF(C2881=FALSE,FALSE,IF('Data Transformation'!E2881&lt;$R$10,E2881,$R$10)),IF(C2881=FALSE,FALSE,IF(C2881&lt;$R$10,C2881,$R$10)))</f>
        <v>6.4662230000000001E-2</v>
      </c>
      <c r="H2881">
        <f>IF('Input and Summary Results'!$J$4="yes",'Data Transformation'!F2881,'Data Transformation'!D2881)</f>
        <v>5.9159299999999998E-2</v>
      </c>
      <c r="I2881">
        <f t="shared" si="163"/>
        <v>164</v>
      </c>
    </row>
    <row r="2882" spans="2:9" x14ac:dyDescent="0.25">
      <c r="B2882">
        <f>IF('Input and Summary Results'!D2464=0,FALSE,'Input and Summary Results'!$B2464)</f>
        <v>164</v>
      </c>
      <c r="C2882">
        <f>IF(OR(B2882=0,'Input and Summary Results'!D2464=0,'Input and Summary Results'!D2464=""),FALSE,'Input and Summary Results'!$D2464)</f>
        <v>0.10656396999999999</v>
      </c>
      <c r="D2882">
        <f>IF(OR(B2882=0,'Input and Summary Results'!E2464=0),FALSE,'Input and Summary Results'!$E2464)</f>
        <v>0.10178606</v>
      </c>
      <c r="E2882">
        <f t="shared" si="164"/>
        <v>-0.97238960839734312</v>
      </c>
      <c r="F2882">
        <f t="shared" si="165"/>
        <v>0.41454114406586018</v>
      </c>
      <c r="G2882">
        <f>IF('Input and Summary Results'!$J$4="yes",IF(C2882=FALSE,FALSE,IF('Data Transformation'!E2882&lt;$R$10,E2882,$R$10)),IF(C2882=FALSE,FALSE,IF(C2882&lt;$R$10,C2882,$R$10)))</f>
        <v>0.10656396999999999</v>
      </c>
      <c r="H2882">
        <f>IF('Input and Summary Results'!$J$4="yes",'Data Transformation'!F2882,'Data Transformation'!D2882)</f>
        <v>0.10178606</v>
      </c>
      <c r="I2882">
        <f t="shared" si="163"/>
        <v>164</v>
      </c>
    </row>
    <row r="2883" spans="2:9" x14ac:dyDescent="0.25">
      <c r="B2883">
        <f>IF('Input and Summary Results'!D2465=0,FALSE,'Input and Summary Results'!$B2465)</f>
        <v>164</v>
      </c>
      <c r="C2883">
        <f>IF(OR(B2883=0,'Input and Summary Results'!D2465=0,'Input and Summary Results'!D2465=""),FALSE,'Input and Summary Results'!$D2465)</f>
        <v>0.13036930999999999</v>
      </c>
      <c r="D2883">
        <f>IF(OR(B2883=0,'Input and Summary Results'!E2465=0),FALSE,'Input and Summary Results'!$E2465)</f>
        <v>5.637996E-2</v>
      </c>
      <c r="E2883">
        <f t="shared" si="164"/>
        <v>-0.88482463303926051</v>
      </c>
      <c r="F2883">
        <f t="shared" si="165"/>
        <v>0.18768913205109394</v>
      </c>
      <c r="G2883">
        <f>IF('Input and Summary Results'!$J$4="yes",IF(C2883=FALSE,FALSE,IF('Data Transformation'!E2883&lt;$R$10,E2883,$R$10)),IF(C2883=FALSE,FALSE,IF(C2883&lt;$R$10,C2883,$R$10)))</f>
        <v>0.13036930999999999</v>
      </c>
      <c r="H2883">
        <f>IF('Input and Summary Results'!$J$4="yes",'Data Transformation'!F2883,'Data Transformation'!D2883)</f>
        <v>5.637996E-2</v>
      </c>
      <c r="I2883">
        <f t="shared" si="163"/>
        <v>164</v>
      </c>
    </row>
    <row r="2884" spans="2:9" x14ac:dyDescent="0.25">
      <c r="B2884">
        <f>IF('Input and Summary Results'!D2466=0,FALSE,'Input and Summary Results'!$B2466)</f>
        <v>164</v>
      </c>
      <c r="C2884">
        <f>IF(OR(B2884=0,'Input and Summary Results'!D2466=0,'Input and Summary Results'!D2466=""),FALSE,'Input and Summary Results'!$D2466)</f>
        <v>0.14788687</v>
      </c>
      <c r="D2884">
        <f>IF(OR(B2884=0,'Input and Summary Results'!E2466=0),FALSE,'Input and Summary Results'!$E2466)</f>
        <v>7.2624569999999999E-2</v>
      </c>
      <c r="E2884">
        <f t="shared" si="164"/>
        <v>-0.8300703827284357</v>
      </c>
      <c r="F2884">
        <f t="shared" si="165"/>
        <v>0.21312955896625574</v>
      </c>
      <c r="G2884">
        <f>IF('Input and Summary Results'!$J$4="yes",IF(C2884=FALSE,FALSE,IF('Data Transformation'!E2884&lt;$R$10,E2884,$R$10)),IF(C2884=FALSE,FALSE,IF(C2884&lt;$R$10,C2884,$R$10)))</f>
        <v>0.14788687</v>
      </c>
      <c r="H2884">
        <f>IF('Input and Summary Results'!$J$4="yes",'Data Transformation'!F2884,'Data Transformation'!D2884)</f>
        <v>7.2624569999999999E-2</v>
      </c>
      <c r="I2884">
        <f t="shared" si="163"/>
        <v>164</v>
      </c>
    </row>
    <row r="2885" spans="2:9" x14ac:dyDescent="0.25">
      <c r="B2885">
        <f>IF('Input and Summary Results'!D2467=0,FALSE,'Input and Summary Results'!$B2467)</f>
        <v>164</v>
      </c>
      <c r="C2885">
        <f>IF(OR(B2885=0,'Input and Summary Results'!D2467=0,'Input and Summary Results'!D2467=""),FALSE,'Input and Summary Results'!$D2467)</f>
        <v>0.19996506999999999</v>
      </c>
      <c r="D2885">
        <f>IF(OR(B2885=0,'Input and Summary Results'!E2467=0),FALSE,'Input and Summary Results'!$E2467)</f>
        <v>3.7556899999999997E-2</v>
      </c>
      <c r="E2885">
        <f t="shared" si="164"/>
        <v>-0.69904586049161488</v>
      </c>
      <c r="F2885">
        <f t="shared" si="165"/>
        <v>8.1512709194660832E-2</v>
      </c>
      <c r="G2885">
        <f>IF('Input and Summary Results'!$J$4="yes",IF(C2885=FALSE,FALSE,IF('Data Transformation'!E2885&lt;$R$10,E2885,$R$10)),IF(C2885=FALSE,FALSE,IF(C2885&lt;$R$10,C2885,$R$10)))</f>
        <v>0.19996506999999999</v>
      </c>
      <c r="H2885">
        <f>IF('Input and Summary Results'!$J$4="yes",'Data Transformation'!F2885,'Data Transformation'!D2885)</f>
        <v>3.7556899999999997E-2</v>
      </c>
      <c r="I2885">
        <f t="shared" ref="I2885:I2948" si="166">IF(G2885=FALSE,"",B2885)</f>
        <v>164</v>
      </c>
    </row>
    <row r="2886" spans="2:9" x14ac:dyDescent="0.25">
      <c r="B2886">
        <f>IF('Input and Summary Results'!D2468=0,FALSE,'Input and Summary Results'!$B2468)</f>
        <v>164</v>
      </c>
      <c r="C2886">
        <f>IF(OR(B2886=0,'Input and Summary Results'!D2468=0,'Input and Summary Results'!D2468=""),FALSE,'Input and Summary Results'!$D2468)</f>
        <v>0.32196247</v>
      </c>
      <c r="D2886">
        <f>IF(OR(B2886=0,'Input and Summary Results'!E2468=0),FALSE,'Input and Summary Results'!$E2468)</f>
        <v>8.0286209999999997E-2</v>
      </c>
      <c r="E2886">
        <f t="shared" si="164"/>
        <v>-0.49219474948997916</v>
      </c>
      <c r="F2886">
        <f t="shared" si="165"/>
        <v>0.10822446212442088</v>
      </c>
      <c r="G2886">
        <f>IF('Input and Summary Results'!$J$4="yes",IF(C2886=FALSE,FALSE,IF('Data Transformation'!E2886&lt;$R$10,E2886,$R$10)),IF(C2886=FALSE,FALSE,IF(C2886&lt;$R$10,C2886,$R$10)))</f>
        <v>0.32196247</v>
      </c>
      <c r="H2886">
        <f>IF('Input and Summary Results'!$J$4="yes",'Data Transformation'!F2886,'Data Transformation'!D2886)</f>
        <v>8.0286209999999997E-2</v>
      </c>
      <c r="I2886">
        <f t="shared" si="166"/>
        <v>164</v>
      </c>
    </row>
    <row r="2887" spans="2:9" x14ac:dyDescent="0.25">
      <c r="B2887">
        <f>IF('Input and Summary Results'!D2469=0,FALSE,'Input and Summary Results'!$B2469)</f>
        <v>164</v>
      </c>
      <c r="C2887">
        <f>IF(OR(B2887=0,'Input and Summary Results'!D2469=0,'Input and Summary Results'!D2469=""),FALSE,'Input and Summary Results'!$D2469)</f>
        <v>0.39550489999999999</v>
      </c>
      <c r="D2887">
        <f>IF(OR(B2887=0,'Input and Summary Results'!E2469=0),FALSE,'Input and Summary Results'!$E2469)</f>
        <v>4.586411E-2</v>
      </c>
      <c r="E2887">
        <f t="shared" si="164"/>
        <v>-0.40284813156003696</v>
      </c>
      <c r="F2887">
        <f t="shared" si="165"/>
        <v>5.0328134341698423E-2</v>
      </c>
      <c r="G2887">
        <f>IF('Input and Summary Results'!$J$4="yes",IF(C2887=FALSE,FALSE,IF('Data Transformation'!E2887&lt;$R$10,E2887,$R$10)),IF(C2887=FALSE,FALSE,IF(C2887&lt;$R$10,C2887,$R$10)))</f>
        <v>0.39550489999999999</v>
      </c>
      <c r="H2887">
        <f>IF('Input and Summary Results'!$J$4="yes",'Data Transformation'!F2887,'Data Transformation'!D2887)</f>
        <v>4.586411E-2</v>
      </c>
      <c r="I2887">
        <f t="shared" si="166"/>
        <v>164</v>
      </c>
    </row>
    <row r="2888" spans="2:9" x14ac:dyDescent="0.25">
      <c r="B2888">
        <f>IF('Input and Summary Results'!D2470=0,FALSE,'Input and Summary Results'!$B2470)</f>
        <v>164</v>
      </c>
      <c r="C2888">
        <f>IF(OR(B2888=0,'Input and Summary Results'!D2470=0,'Input and Summary Results'!D2470=""),FALSE,'Input and Summary Results'!$D2470)</f>
        <v>0.47032579000000002</v>
      </c>
      <c r="D2888">
        <f>IF(OR(B2888=0,'Input and Summary Results'!E2470=0),FALSE,'Input and Summary Results'!$E2470)</f>
        <v>4.7048350000000003E-2</v>
      </c>
      <c r="E2888">
        <f t="shared" si="164"/>
        <v>-0.32760120635364842</v>
      </c>
      <c r="F2888">
        <f t="shared" si="165"/>
        <v>4.3414552920859391E-2</v>
      </c>
      <c r="G2888">
        <f>IF('Input and Summary Results'!$J$4="yes",IF(C2888=FALSE,FALSE,IF('Data Transformation'!E2888&lt;$R$10,E2888,$R$10)),IF(C2888=FALSE,FALSE,IF(C2888&lt;$R$10,C2888,$R$10)))</f>
        <v>0.47032579000000002</v>
      </c>
      <c r="H2888">
        <f>IF('Input and Summary Results'!$J$4="yes",'Data Transformation'!F2888,'Data Transformation'!D2888)</f>
        <v>4.7048350000000003E-2</v>
      </c>
      <c r="I2888">
        <f t="shared" si="166"/>
        <v>164</v>
      </c>
    </row>
    <row r="2889" spans="2:9" x14ac:dyDescent="0.25">
      <c r="B2889">
        <f>IF('Input and Summary Results'!D2471=0,FALSE,'Input and Summary Results'!$B2471)</f>
        <v>164</v>
      </c>
      <c r="C2889">
        <f>IF(OR(B2889=0,'Input and Summary Results'!D2471=0,'Input and Summary Results'!D2471=""),FALSE,'Input and Summary Results'!$D2471)</f>
        <v>0.54082494999999997</v>
      </c>
      <c r="D2889">
        <f>IF(OR(B2889=0,'Input and Summary Results'!E2471=0),FALSE,'Input and Summary Results'!$E2471)</f>
        <v>6.9250740000000005E-2</v>
      </c>
      <c r="E2889">
        <f t="shared" si="164"/>
        <v>-0.26694328119848793</v>
      </c>
      <c r="F2889">
        <f t="shared" si="165"/>
        <v>5.5572179427003141E-2</v>
      </c>
      <c r="G2889">
        <f>IF('Input and Summary Results'!$J$4="yes",IF(C2889=FALSE,FALSE,IF('Data Transformation'!E2889&lt;$R$10,E2889,$R$10)),IF(C2889=FALSE,FALSE,IF(C2889&lt;$R$10,C2889,$R$10)))</f>
        <v>0.54082494999999997</v>
      </c>
      <c r="H2889">
        <f>IF('Input and Summary Results'!$J$4="yes",'Data Transformation'!F2889,'Data Transformation'!D2889)</f>
        <v>6.9250740000000005E-2</v>
      </c>
      <c r="I2889">
        <f t="shared" si="166"/>
        <v>164</v>
      </c>
    </row>
    <row r="2890" spans="2:9" x14ac:dyDescent="0.25">
      <c r="B2890">
        <f>IF('Input and Summary Results'!D2472=0,FALSE,'Input and Summary Results'!$B2472)</f>
        <v>164</v>
      </c>
      <c r="C2890">
        <f>IF(OR(B2890=0,'Input and Summary Results'!D2472=0,'Input and Summary Results'!D2472=""),FALSE,'Input and Summary Results'!$D2472)</f>
        <v>1.0134871599999999</v>
      </c>
      <c r="D2890">
        <f>IF(OR(B2890=0,'Input and Summary Results'!E2472=0),FALSE,'Input and Summary Results'!$E2472)</f>
        <v>6.4174289999999995E-2</v>
      </c>
      <c r="E2890">
        <f t="shared" si="164"/>
        <v>5.8182509308812814E-3</v>
      </c>
      <c r="F2890">
        <f t="shared" si="165"/>
        <v>2.7481001199857334E-2</v>
      </c>
      <c r="G2890">
        <f>IF('Input and Summary Results'!$J$4="yes",IF(C2890=FALSE,FALSE,IF('Data Transformation'!E2890&lt;$R$10,E2890,$R$10)),IF(C2890=FALSE,FALSE,IF(C2890&lt;$R$10,C2890,$R$10)))</f>
        <v>1.0134871599999999</v>
      </c>
      <c r="H2890">
        <f>IF('Input and Summary Results'!$J$4="yes",'Data Transformation'!F2890,'Data Transformation'!D2890)</f>
        <v>6.4174289999999995E-2</v>
      </c>
      <c r="I2890">
        <f t="shared" si="166"/>
        <v>164</v>
      </c>
    </row>
    <row r="2891" spans="2:9" x14ac:dyDescent="0.25">
      <c r="B2891">
        <f>IF('Input and Summary Results'!D2473=0,FALSE,'Input and Summary Results'!$B2473)</f>
        <v>164</v>
      </c>
      <c r="C2891">
        <f>IF(OR(B2891=0,'Input and Summary Results'!D2473=0,'Input and Summary Results'!D2473=""),FALSE,'Input and Summary Results'!$D2473)</f>
        <v>1.1591553699999999</v>
      </c>
      <c r="D2891">
        <f>IF(OR(B2891=0,'Input and Summary Results'!E2473=0),FALSE,'Input and Summary Results'!$E2473)</f>
        <v>7.3458830000000003E-2</v>
      </c>
      <c r="E2891">
        <f t="shared" si="164"/>
        <v>6.4141651503958425E-2</v>
      </c>
      <c r="F2891">
        <f t="shared" si="165"/>
        <v>2.750376096691853E-2</v>
      </c>
      <c r="G2891">
        <f>IF('Input and Summary Results'!$J$4="yes",IF(C2891=FALSE,FALSE,IF('Data Transformation'!E2891&lt;$R$10,E2891,$R$10)),IF(C2891=FALSE,FALSE,IF(C2891&lt;$R$10,C2891,$R$10)))</f>
        <v>1.1591553699999999</v>
      </c>
      <c r="H2891">
        <f>IF('Input and Summary Results'!$J$4="yes",'Data Transformation'!F2891,'Data Transformation'!D2891)</f>
        <v>7.3458830000000003E-2</v>
      </c>
      <c r="I2891">
        <f t="shared" si="166"/>
        <v>164</v>
      </c>
    </row>
    <row r="2892" spans="2:9" x14ac:dyDescent="0.25">
      <c r="B2892">
        <f>IF('Input and Summary Results'!D2474=0,FALSE,'Input and Summary Results'!$B2474)</f>
        <v>164</v>
      </c>
      <c r="C2892">
        <f>IF(OR(B2892=0,'Input and Summary Results'!D2474=0,'Input and Summary Results'!D2474=""),FALSE,'Input and Summary Results'!$D2474)</f>
        <v>1.25887058</v>
      </c>
      <c r="D2892">
        <f>IF(OR(B2892=0,'Input and Summary Results'!E2474=0),FALSE,'Input and Summary Results'!$E2474)</f>
        <v>4.2200500000000002E-2</v>
      </c>
      <c r="E2892">
        <f t="shared" si="164"/>
        <v>9.9981084134122808E-2</v>
      </c>
      <c r="F2892">
        <f t="shared" si="165"/>
        <v>1.4548768786065364E-2</v>
      </c>
      <c r="G2892">
        <f>IF('Input and Summary Results'!$J$4="yes",IF(C2892=FALSE,FALSE,IF('Data Transformation'!E2892&lt;$R$10,E2892,$R$10)),IF(C2892=FALSE,FALSE,IF(C2892&lt;$R$10,C2892,$R$10)))</f>
        <v>1.25887058</v>
      </c>
      <c r="H2892">
        <f>IF('Input and Summary Results'!$J$4="yes",'Data Transformation'!F2892,'Data Transformation'!D2892)</f>
        <v>4.2200500000000002E-2</v>
      </c>
      <c r="I2892">
        <f t="shared" si="166"/>
        <v>164</v>
      </c>
    </row>
    <row r="2893" spans="2:9" x14ac:dyDescent="0.25">
      <c r="B2893">
        <f>IF('Input and Summary Results'!D2475=0,FALSE,'Input and Summary Results'!$B2475)</f>
        <v>164</v>
      </c>
      <c r="C2893">
        <f>IF(OR(B2893=0,'Input and Summary Results'!D2475=0,'Input and Summary Results'!D2475=""),FALSE,'Input and Summary Results'!$D2475)</f>
        <v>1.3989381599999999</v>
      </c>
      <c r="D2893">
        <f>IF(OR(B2893=0,'Input and Summary Results'!E2475=0),FALSE,'Input and Summary Results'!$E2475)</f>
        <v>8.6628830000000004E-2</v>
      </c>
      <c r="E2893">
        <f t="shared" si="164"/>
        <v>0.14579851694761506</v>
      </c>
      <c r="F2893">
        <f t="shared" si="165"/>
        <v>2.687532107923913E-2</v>
      </c>
      <c r="G2893">
        <f>IF('Input and Summary Results'!$J$4="yes",IF(C2893=FALSE,FALSE,IF('Data Transformation'!E2893&lt;$R$10,E2893,$R$10)),IF(C2893=FALSE,FALSE,IF(C2893&lt;$R$10,C2893,$R$10)))</f>
        <v>1.3989381599999999</v>
      </c>
      <c r="H2893">
        <f>IF('Input and Summary Results'!$J$4="yes",'Data Transformation'!F2893,'Data Transformation'!D2893)</f>
        <v>8.6628830000000004E-2</v>
      </c>
      <c r="I2893">
        <f t="shared" si="166"/>
        <v>164</v>
      </c>
    </row>
    <row r="2894" spans="2:9" x14ac:dyDescent="0.25">
      <c r="B2894">
        <f>IF('Input and Summary Results'!D2476=0,FALSE,'Input and Summary Results'!$B2476)</f>
        <v>165</v>
      </c>
      <c r="C2894">
        <f>IF(OR(B2894=0,'Input and Summary Results'!D2476=0,'Input and Summary Results'!D2476=""),FALSE,'Input and Summary Results'!$D2476)</f>
        <v>3.6797910000000003E-2</v>
      </c>
      <c r="D2894">
        <f>IF(OR(B2894=0,'Input and Summary Results'!E2476=0),FALSE,'Input and Summary Results'!$E2476)</f>
        <v>8.1871399999999997E-2</v>
      </c>
      <c r="E2894">
        <f t="shared" si="164"/>
        <v>-1.4341768471211338</v>
      </c>
      <c r="F2894">
        <f t="shared" si="165"/>
        <v>0.96560341606357525</v>
      </c>
      <c r="G2894">
        <f>IF('Input and Summary Results'!$J$4="yes",IF(C2894=FALSE,FALSE,IF('Data Transformation'!E2894&lt;$R$10,E2894,$R$10)),IF(C2894=FALSE,FALSE,IF(C2894&lt;$R$10,C2894,$R$10)))</f>
        <v>3.6797910000000003E-2</v>
      </c>
      <c r="H2894">
        <f>IF('Input and Summary Results'!$J$4="yes",'Data Transformation'!F2894,'Data Transformation'!D2894)</f>
        <v>8.1871399999999997E-2</v>
      </c>
      <c r="I2894">
        <f t="shared" si="166"/>
        <v>165</v>
      </c>
    </row>
    <row r="2895" spans="2:9" x14ac:dyDescent="0.25">
      <c r="B2895">
        <f>IF('Input and Summary Results'!D2477=0,FALSE,'Input and Summary Results'!$B2477)</f>
        <v>165</v>
      </c>
      <c r="C2895">
        <f>IF(OR(B2895=0,'Input and Summary Results'!D2477=0,'Input and Summary Results'!D2477=""),FALSE,'Input and Summary Results'!$D2477)</f>
        <v>4.3244659999999997E-2</v>
      </c>
      <c r="D2895">
        <f>IF(OR(B2895=0,'Input and Summary Results'!E2477=0),FALSE,'Input and Summary Results'!$E2477)</f>
        <v>6.093486E-2</v>
      </c>
      <c r="E2895">
        <f t="shared" si="164"/>
        <v>-1.3640675130711837</v>
      </c>
      <c r="F2895">
        <f t="shared" si="165"/>
        <v>0.61153745317919028</v>
      </c>
      <c r="G2895">
        <f>IF('Input and Summary Results'!$J$4="yes",IF(C2895=FALSE,FALSE,IF('Data Transformation'!E2895&lt;$R$10,E2895,$R$10)),IF(C2895=FALSE,FALSE,IF(C2895&lt;$R$10,C2895,$R$10)))</f>
        <v>4.3244659999999997E-2</v>
      </c>
      <c r="H2895">
        <f>IF('Input and Summary Results'!$J$4="yes",'Data Transformation'!F2895,'Data Transformation'!D2895)</f>
        <v>6.093486E-2</v>
      </c>
      <c r="I2895">
        <f t="shared" si="166"/>
        <v>165</v>
      </c>
    </row>
    <row r="2896" spans="2:9" x14ac:dyDescent="0.25">
      <c r="B2896">
        <f>IF('Input and Summary Results'!D2478=0,FALSE,'Input and Summary Results'!$B2478)</f>
        <v>165</v>
      </c>
      <c r="C2896">
        <f>IF(OR(B2896=0,'Input and Summary Results'!D2478=0,'Input and Summary Results'!D2478=""),FALSE,'Input and Summary Results'!$D2478)</f>
        <v>8.7151359999999997E-2</v>
      </c>
      <c r="D2896">
        <f>IF(OR(B2896=0,'Input and Summary Results'!E2478=0),FALSE,'Input and Summary Results'!$E2478)</f>
        <v>7.1217119999999995E-2</v>
      </c>
      <c r="E2896">
        <f t="shared" si="164"/>
        <v>-1.059725831320633</v>
      </c>
      <c r="F2896">
        <f t="shared" si="165"/>
        <v>0.35465000293741827</v>
      </c>
      <c r="G2896">
        <f>IF('Input and Summary Results'!$J$4="yes",IF(C2896=FALSE,FALSE,IF('Data Transformation'!E2896&lt;$R$10,E2896,$R$10)),IF(C2896=FALSE,FALSE,IF(C2896&lt;$R$10,C2896,$R$10)))</f>
        <v>8.7151359999999997E-2</v>
      </c>
      <c r="H2896">
        <f>IF('Input and Summary Results'!$J$4="yes",'Data Transformation'!F2896,'Data Transformation'!D2896)</f>
        <v>7.1217119999999995E-2</v>
      </c>
      <c r="I2896">
        <f t="shared" si="166"/>
        <v>165</v>
      </c>
    </row>
    <row r="2897" spans="2:9" x14ac:dyDescent="0.25">
      <c r="B2897">
        <f>IF('Input and Summary Results'!D2479=0,FALSE,'Input and Summary Results'!$B2479)</f>
        <v>165</v>
      </c>
      <c r="C2897">
        <f>IF(OR(B2897=0,'Input and Summary Results'!D2479=0,'Input and Summary Results'!D2479=""),FALSE,'Input and Summary Results'!$D2479)</f>
        <v>0.10201428</v>
      </c>
      <c r="D2897">
        <f>IF(OR(B2897=0,'Input and Summary Results'!E2479=0),FALSE,'Input and Summary Results'!$E2479)</f>
        <v>9.3132400000000004E-2</v>
      </c>
      <c r="E2897">
        <f t="shared" si="164"/>
        <v>-0.99133903126630474</v>
      </c>
      <c r="F2897">
        <f t="shared" si="165"/>
        <v>0.39621376144594667</v>
      </c>
      <c r="G2897">
        <f>IF('Input and Summary Results'!$J$4="yes",IF(C2897=FALSE,FALSE,IF('Data Transformation'!E2897&lt;$R$10,E2897,$R$10)),IF(C2897=FALSE,FALSE,IF(C2897&lt;$R$10,C2897,$R$10)))</f>
        <v>0.10201428</v>
      </c>
      <c r="H2897">
        <f>IF('Input and Summary Results'!$J$4="yes",'Data Transformation'!F2897,'Data Transformation'!D2897)</f>
        <v>9.3132400000000004E-2</v>
      </c>
      <c r="I2897">
        <f t="shared" si="166"/>
        <v>165</v>
      </c>
    </row>
    <row r="2898" spans="2:9" x14ac:dyDescent="0.25">
      <c r="B2898">
        <f>IF('Input and Summary Results'!D2480=0,FALSE,'Input and Summary Results'!$B2480)</f>
        <v>165</v>
      </c>
      <c r="C2898">
        <f>IF(OR(B2898=0,'Input and Summary Results'!D2480=0,'Input and Summary Results'!D2480=""),FALSE,'Input and Summary Results'!$D2480)</f>
        <v>0.11809662999999999</v>
      </c>
      <c r="D2898">
        <f>IF(OR(B2898=0,'Input and Summary Results'!E2480=0),FALSE,'Input and Summary Results'!$E2480)</f>
        <v>8.7302920000000006E-2</v>
      </c>
      <c r="E2898">
        <f t="shared" si="164"/>
        <v>-0.92776249521701892</v>
      </c>
      <c r="F2898">
        <f t="shared" si="165"/>
        <v>0.32083444955203216</v>
      </c>
      <c r="G2898">
        <f>IF('Input and Summary Results'!$J$4="yes",IF(C2898=FALSE,FALSE,IF('Data Transformation'!E2898&lt;$R$10,E2898,$R$10)),IF(C2898=FALSE,FALSE,IF(C2898&lt;$R$10,C2898,$R$10)))</f>
        <v>0.11809662999999999</v>
      </c>
      <c r="H2898">
        <f>IF('Input and Summary Results'!$J$4="yes",'Data Transformation'!F2898,'Data Transformation'!D2898)</f>
        <v>8.7302920000000006E-2</v>
      </c>
      <c r="I2898">
        <f t="shared" si="166"/>
        <v>165</v>
      </c>
    </row>
    <row r="2899" spans="2:9" x14ac:dyDescent="0.25">
      <c r="B2899">
        <f>IF('Input and Summary Results'!D2481=0,FALSE,'Input and Summary Results'!$B2481)</f>
        <v>165</v>
      </c>
      <c r="C2899">
        <f>IF(OR(B2899=0,'Input and Summary Results'!D2481=0,'Input and Summary Results'!D2481=""),FALSE,'Input and Summary Results'!$D2481)</f>
        <v>0.12602157</v>
      </c>
      <c r="D2899">
        <f>IF(OR(B2899=0,'Input and Summary Results'!E2481=0),FALSE,'Input and Summary Results'!$E2481)</f>
        <v>7.6440430000000004E-2</v>
      </c>
      <c r="E2899">
        <f t="shared" si="164"/>
        <v>-0.89955511416630296</v>
      </c>
      <c r="F2899">
        <f t="shared" si="165"/>
        <v>0.26324974859462552</v>
      </c>
      <c r="G2899">
        <f>IF('Input and Summary Results'!$J$4="yes",IF(C2899=FALSE,FALSE,IF('Data Transformation'!E2899&lt;$R$10,E2899,$R$10)),IF(C2899=FALSE,FALSE,IF(C2899&lt;$R$10,C2899,$R$10)))</f>
        <v>0.12602157</v>
      </c>
      <c r="H2899">
        <f>IF('Input and Summary Results'!$J$4="yes",'Data Transformation'!F2899,'Data Transformation'!D2899)</f>
        <v>7.6440430000000004E-2</v>
      </c>
      <c r="I2899">
        <f t="shared" si="166"/>
        <v>165</v>
      </c>
    </row>
    <row r="2900" spans="2:9" x14ac:dyDescent="0.25">
      <c r="B2900">
        <f>IF('Input and Summary Results'!D2482=0,FALSE,'Input and Summary Results'!$B2482)</f>
        <v>165</v>
      </c>
      <c r="C2900">
        <f>IF(OR(B2900=0,'Input and Summary Results'!D2482=0,'Input and Summary Results'!D2482=""),FALSE,'Input and Summary Results'!$D2482)</f>
        <v>0.14889389</v>
      </c>
      <c r="D2900">
        <f>IF(OR(B2900=0,'Input and Summary Results'!E2482=0),FALSE,'Input and Summary Results'!$E2482)</f>
        <v>5.9627859999999998E-2</v>
      </c>
      <c r="E2900">
        <f t="shared" si="164"/>
        <v>-0.82712312356232298</v>
      </c>
      <c r="F2900">
        <f t="shared" si="165"/>
        <v>0.1738049240301264</v>
      </c>
      <c r="G2900">
        <f>IF('Input and Summary Results'!$J$4="yes",IF(C2900=FALSE,FALSE,IF('Data Transformation'!E2900&lt;$R$10,E2900,$R$10)),IF(C2900=FALSE,FALSE,IF(C2900&lt;$R$10,C2900,$R$10)))</f>
        <v>0.14889389</v>
      </c>
      <c r="H2900">
        <f>IF('Input and Summary Results'!$J$4="yes",'Data Transformation'!F2900,'Data Transformation'!D2900)</f>
        <v>5.9627859999999998E-2</v>
      </c>
      <c r="I2900">
        <f t="shared" si="166"/>
        <v>165</v>
      </c>
    </row>
    <row r="2901" spans="2:9" x14ac:dyDescent="0.25">
      <c r="B2901">
        <f>IF('Input and Summary Results'!D2483=0,FALSE,'Input and Summary Results'!$B2483)</f>
        <v>165</v>
      </c>
      <c r="C2901">
        <f>IF(OR(B2901=0,'Input and Summary Results'!D2483=0,'Input and Summary Results'!D2483=""),FALSE,'Input and Summary Results'!$D2483)</f>
        <v>0.14917792999999999</v>
      </c>
      <c r="D2901">
        <f>IF(OR(B2901=0,'Input and Summary Results'!E2483=0),FALSE,'Input and Summary Results'!$E2483)</f>
        <v>8.0400860000000005E-2</v>
      </c>
      <c r="E2901">
        <f t="shared" si="164"/>
        <v>-0.82629542343301476</v>
      </c>
      <c r="F2901">
        <f t="shared" si="165"/>
        <v>0.23390841554109246</v>
      </c>
      <c r="G2901">
        <f>IF('Input and Summary Results'!$J$4="yes",IF(C2901=FALSE,FALSE,IF('Data Transformation'!E2901&lt;$R$10,E2901,$R$10)),IF(C2901=FALSE,FALSE,IF(C2901&lt;$R$10,C2901,$R$10)))</f>
        <v>0.14917792999999999</v>
      </c>
      <c r="H2901">
        <f>IF('Input and Summary Results'!$J$4="yes",'Data Transformation'!F2901,'Data Transformation'!D2901)</f>
        <v>8.0400860000000005E-2</v>
      </c>
      <c r="I2901">
        <f t="shared" si="166"/>
        <v>165</v>
      </c>
    </row>
    <row r="2902" spans="2:9" x14ac:dyDescent="0.25">
      <c r="B2902">
        <f>IF('Input and Summary Results'!D2484=0,FALSE,'Input and Summary Results'!$B2484)</f>
        <v>165</v>
      </c>
      <c r="C2902">
        <f>IF(OR(B2902=0,'Input and Summary Results'!D2484=0,'Input and Summary Results'!D2484=""),FALSE,'Input and Summary Results'!$D2484)</f>
        <v>0.20503168999999999</v>
      </c>
      <c r="D2902">
        <f>IF(OR(B2902=0,'Input and Summary Results'!E2484=0),FALSE,'Input and Summary Results'!$E2484)</f>
        <v>4.9831649999999998E-2</v>
      </c>
      <c r="E2902">
        <f t="shared" si="164"/>
        <v>-0.68817900856142622</v>
      </c>
      <c r="F2902">
        <f t="shared" si="165"/>
        <v>0.10548094345805764</v>
      </c>
      <c r="G2902">
        <f>IF('Input and Summary Results'!$J$4="yes",IF(C2902=FALSE,FALSE,IF('Data Transformation'!E2902&lt;$R$10,E2902,$R$10)),IF(C2902=FALSE,FALSE,IF(C2902&lt;$R$10,C2902,$R$10)))</f>
        <v>0.20503168999999999</v>
      </c>
      <c r="H2902">
        <f>IF('Input and Summary Results'!$J$4="yes",'Data Transformation'!F2902,'Data Transformation'!D2902)</f>
        <v>4.9831649999999998E-2</v>
      </c>
      <c r="I2902">
        <f t="shared" si="166"/>
        <v>165</v>
      </c>
    </row>
    <row r="2903" spans="2:9" x14ac:dyDescent="0.25">
      <c r="B2903">
        <f>IF('Input and Summary Results'!D2485=0,FALSE,'Input and Summary Results'!$B2485)</f>
        <v>165</v>
      </c>
      <c r="C2903">
        <f>IF(OR(B2903=0,'Input and Summary Results'!D2485=0,'Input and Summary Results'!D2485=""),FALSE,'Input and Summary Results'!$D2485)</f>
        <v>0.30266620999999999</v>
      </c>
      <c r="D2903">
        <f>IF(OR(B2903=0,'Input and Summary Results'!E2485=0),FALSE,'Input and Summary Results'!$E2485)</f>
        <v>6.6086110000000003E-2</v>
      </c>
      <c r="E2903">
        <f t="shared" si="164"/>
        <v>-0.51903606146717762</v>
      </c>
      <c r="F2903">
        <f t="shared" si="165"/>
        <v>9.4762384410205569E-2</v>
      </c>
      <c r="G2903">
        <f>IF('Input and Summary Results'!$J$4="yes",IF(C2903=FALSE,FALSE,IF('Data Transformation'!E2903&lt;$R$10,E2903,$R$10)),IF(C2903=FALSE,FALSE,IF(C2903&lt;$R$10,C2903,$R$10)))</f>
        <v>0.30266620999999999</v>
      </c>
      <c r="H2903">
        <f>IF('Input and Summary Results'!$J$4="yes",'Data Transformation'!F2903,'Data Transformation'!D2903)</f>
        <v>6.6086110000000003E-2</v>
      </c>
      <c r="I2903">
        <f t="shared" si="166"/>
        <v>165</v>
      </c>
    </row>
    <row r="2904" spans="2:9" x14ac:dyDescent="0.25">
      <c r="B2904">
        <f>IF('Input and Summary Results'!D2486=0,FALSE,'Input and Summary Results'!$B2486)</f>
        <v>165</v>
      </c>
      <c r="C2904">
        <f>IF(OR(B2904=0,'Input and Summary Results'!D2486=0,'Input and Summary Results'!D2486=""),FALSE,'Input and Summary Results'!$D2486)</f>
        <v>0.32916990000000002</v>
      </c>
      <c r="D2904">
        <f>IF(OR(B2904=0,'Input and Summary Results'!E2486=0),FALSE,'Input and Summary Results'!$E2486)</f>
        <v>5.3021169999999999E-2</v>
      </c>
      <c r="E2904">
        <f t="shared" si="164"/>
        <v>-0.48257988446087641</v>
      </c>
      <c r="F2904">
        <f t="shared" si="165"/>
        <v>6.9906719235264217E-2</v>
      </c>
      <c r="G2904">
        <f>IF('Input and Summary Results'!$J$4="yes",IF(C2904=FALSE,FALSE,IF('Data Transformation'!E2904&lt;$R$10,E2904,$R$10)),IF(C2904=FALSE,FALSE,IF(C2904&lt;$R$10,C2904,$R$10)))</f>
        <v>0.32916990000000002</v>
      </c>
      <c r="H2904">
        <f>IF('Input and Summary Results'!$J$4="yes",'Data Transformation'!F2904,'Data Transformation'!D2904)</f>
        <v>5.3021169999999999E-2</v>
      </c>
      <c r="I2904">
        <f t="shared" si="166"/>
        <v>165</v>
      </c>
    </row>
    <row r="2905" spans="2:9" x14ac:dyDescent="0.25">
      <c r="B2905">
        <f>IF('Input and Summary Results'!D2487=0,FALSE,'Input and Summary Results'!$B2487)</f>
        <v>165</v>
      </c>
      <c r="C2905">
        <f>IF(OR(B2905=0,'Input and Summary Results'!D2487=0,'Input and Summary Results'!D2487=""),FALSE,'Input and Summary Results'!$D2487)</f>
        <v>0.36431525999999997</v>
      </c>
      <c r="D2905">
        <f>IF(OR(B2905=0,'Input and Summary Results'!E2487=0),FALSE,'Input and Summary Results'!$E2487)</f>
        <v>7.1602860000000004E-2</v>
      </c>
      <c r="E2905">
        <f t="shared" si="164"/>
        <v>-0.43852263717149886</v>
      </c>
      <c r="F2905">
        <f t="shared" si="165"/>
        <v>8.529876360380842E-2</v>
      </c>
      <c r="G2905">
        <f>IF('Input and Summary Results'!$J$4="yes",IF(C2905=FALSE,FALSE,IF('Data Transformation'!E2905&lt;$R$10,E2905,$R$10)),IF(C2905=FALSE,FALSE,IF(C2905&lt;$R$10,C2905,$R$10)))</f>
        <v>0.36431525999999997</v>
      </c>
      <c r="H2905">
        <f>IF('Input and Summary Results'!$J$4="yes",'Data Transformation'!F2905,'Data Transformation'!D2905)</f>
        <v>7.1602860000000004E-2</v>
      </c>
      <c r="I2905">
        <f t="shared" si="166"/>
        <v>165</v>
      </c>
    </row>
    <row r="2906" spans="2:9" x14ac:dyDescent="0.25">
      <c r="B2906">
        <f>IF('Input and Summary Results'!D2488=0,FALSE,'Input and Summary Results'!$B2488)</f>
        <v>165</v>
      </c>
      <c r="C2906">
        <f>IF(OR(B2906=0,'Input and Summary Results'!D2488=0,'Input and Summary Results'!D2488=""),FALSE,'Input and Summary Results'!$D2488)</f>
        <v>0.49287793000000002</v>
      </c>
      <c r="D2906">
        <f>IF(OR(B2906=0,'Input and Summary Results'!E2488=0),FALSE,'Input and Summary Results'!$E2488)</f>
        <v>7.7854679999999996E-2</v>
      </c>
      <c r="E2906">
        <f t="shared" si="164"/>
        <v>-0.30726062817071181</v>
      </c>
      <c r="F2906">
        <f t="shared" si="165"/>
        <v>6.855436014349435E-2</v>
      </c>
      <c r="G2906">
        <f>IF('Input and Summary Results'!$J$4="yes",IF(C2906=FALSE,FALSE,IF('Data Transformation'!E2906&lt;$R$10,E2906,$R$10)),IF(C2906=FALSE,FALSE,IF(C2906&lt;$R$10,C2906,$R$10)))</f>
        <v>0.49287793000000002</v>
      </c>
      <c r="H2906">
        <f>IF('Input and Summary Results'!$J$4="yes",'Data Transformation'!F2906,'Data Transformation'!D2906)</f>
        <v>7.7854679999999996E-2</v>
      </c>
      <c r="I2906">
        <f t="shared" si="166"/>
        <v>165</v>
      </c>
    </row>
    <row r="2907" spans="2:9" x14ac:dyDescent="0.25">
      <c r="B2907">
        <f>IF('Input and Summary Results'!D2489=0,FALSE,'Input and Summary Results'!$B2489)</f>
        <v>165</v>
      </c>
      <c r="C2907">
        <f>IF(OR(B2907=0,'Input and Summary Results'!D2489=0,'Input and Summary Results'!D2489=""),FALSE,'Input and Summary Results'!$D2489)</f>
        <v>0.56910238000000002</v>
      </c>
      <c r="D2907">
        <f>IF(OR(B2907=0,'Input and Summary Results'!E2489=0),FALSE,'Input and Summary Results'!$E2489)</f>
        <v>6.0584279999999997E-2</v>
      </c>
      <c r="E2907">
        <f t="shared" si="164"/>
        <v>-0.24480959815778708</v>
      </c>
      <c r="F2907">
        <f t="shared" si="165"/>
        <v>4.6201840730309369E-2</v>
      </c>
      <c r="G2907">
        <f>IF('Input and Summary Results'!$J$4="yes",IF(C2907=FALSE,FALSE,IF('Data Transformation'!E2907&lt;$R$10,E2907,$R$10)),IF(C2907=FALSE,FALSE,IF(C2907&lt;$R$10,C2907,$R$10)))</f>
        <v>0.56910238000000002</v>
      </c>
      <c r="H2907">
        <f>IF('Input and Summary Results'!$J$4="yes",'Data Transformation'!F2907,'Data Transformation'!D2907)</f>
        <v>6.0584279999999997E-2</v>
      </c>
      <c r="I2907">
        <f t="shared" si="166"/>
        <v>165</v>
      </c>
    </row>
    <row r="2908" spans="2:9" x14ac:dyDescent="0.25">
      <c r="B2908">
        <f>IF('Input and Summary Results'!D2490=0,FALSE,'Input and Summary Results'!$B2490)</f>
        <v>165</v>
      </c>
      <c r="C2908">
        <f>IF(OR(B2908=0,'Input and Summary Results'!D2490=0,'Input and Summary Results'!D2490=""),FALSE,'Input and Summary Results'!$D2490)</f>
        <v>0.61286856000000001</v>
      </c>
      <c r="D2908">
        <f>IF(OR(B2908=0,'Input and Summary Results'!E2490=0),FALSE,'Input and Summary Results'!$E2490)</f>
        <v>7.7971029999999997E-2</v>
      </c>
      <c r="E2908">
        <f t="shared" si="164"/>
        <v>-0.21263265727202768</v>
      </c>
      <c r="F2908">
        <f t="shared" si="165"/>
        <v>5.5214819667042475E-2</v>
      </c>
      <c r="G2908">
        <f>IF('Input and Summary Results'!$J$4="yes",IF(C2908=FALSE,FALSE,IF('Data Transformation'!E2908&lt;$R$10,E2908,$R$10)),IF(C2908=FALSE,FALSE,IF(C2908&lt;$R$10,C2908,$R$10)))</f>
        <v>0.61286856000000001</v>
      </c>
      <c r="H2908">
        <f>IF('Input and Summary Results'!$J$4="yes",'Data Transformation'!F2908,'Data Transformation'!D2908)</f>
        <v>7.7971029999999997E-2</v>
      </c>
      <c r="I2908">
        <f t="shared" si="166"/>
        <v>165</v>
      </c>
    </row>
    <row r="2909" spans="2:9" x14ac:dyDescent="0.25">
      <c r="B2909">
        <f>IF('Input and Summary Results'!D2491=0,FALSE,'Input and Summary Results'!$B2491)</f>
        <v>165</v>
      </c>
      <c r="C2909">
        <f>IF(OR(B2909=0,'Input and Summary Results'!D2491=0,'Input and Summary Results'!D2491=""),FALSE,'Input and Summary Results'!$D2491)</f>
        <v>0.68004114999999998</v>
      </c>
      <c r="D2909">
        <f>IF(OR(B2909=0,'Input and Summary Results'!E2491=0),FALSE,'Input and Summary Results'!$E2491)</f>
        <v>8.0925670000000005E-2</v>
      </c>
      <c r="E2909">
        <f t="shared" si="164"/>
        <v>-0.16746480688609253</v>
      </c>
      <c r="F2909">
        <f t="shared" si="165"/>
        <v>5.164649342175838E-2</v>
      </c>
      <c r="G2909">
        <f>IF('Input and Summary Results'!$J$4="yes",IF(C2909=FALSE,FALSE,IF('Data Transformation'!E2909&lt;$R$10,E2909,$R$10)),IF(C2909=FALSE,FALSE,IF(C2909&lt;$R$10,C2909,$R$10)))</f>
        <v>0.68004114999999998</v>
      </c>
      <c r="H2909">
        <f>IF('Input and Summary Results'!$J$4="yes",'Data Transformation'!F2909,'Data Transformation'!D2909)</f>
        <v>8.0925670000000005E-2</v>
      </c>
      <c r="I2909">
        <f t="shared" si="166"/>
        <v>165</v>
      </c>
    </row>
    <row r="2910" spans="2:9" x14ac:dyDescent="0.25">
      <c r="B2910">
        <f>IF('Input and Summary Results'!D2492=0,FALSE,'Input and Summary Results'!$B2492)</f>
        <v>165</v>
      </c>
      <c r="C2910">
        <f>IF(OR(B2910=0,'Input and Summary Results'!D2492=0,'Input and Summary Results'!D2492=""),FALSE,'Input and Summary Results'!$D2492)</f>
        <v>0.92236152999999999</v>
      </c>
      <c r="D2910">
        <f>IF(OR(B2910=0,'Input and Summary Results'!E2492=0),FALSE,'Input and Summary Results'!$E2492)</f>
        <v>6.0939880000000002E-2</v>
      </c>
      <c r="E2910">
        <f t="shared" si="164"/>
        <v>-3.5098818958293983E-2</v>
      </c>
      <c r="F2910">
        <f t="shared" si="165"/>
        <v>2.8674122954802764E-2</v>
      </c>
      <c r="G2910">
        <f>IF('Input and Summary Results'!$J$4="yes",IF(C2910=FALSE,FALSE,IF('Data Transformation'!E2910&lt;$R$10,E2910,$R$10)),IF(C2910=FALSE,FALSE,IF(C2910&lt;$R$10,C2910,$R$10)))</f>
        <v>0.92236152999999999</v>
      </c>
      <c r="H2910">
        <f>IF('Input and Summary Results'!$J$4="yes",'Data Transformation'!F2910,'Data Transformation'!D2910)</f>
        <v>6.0939880000000002E-2</v>
      </c>
      <c r="I2910">
        <f t="shared" si="166"/>
        <v>165</v>
      </c>
    </row>
    <row r="2911" spans="2:9" x14ac:dyDescent="0.25">
      <c r="B2911">
        <f>IF('Input and Summary Results'!D2493=0,FALSE,'Input and Summary Results'!$B2493)</f>
        <v>166</v>
      </c>
      <c r="C2911">
        <f>IF(OR(B2911=0,'Input and Summary Results'!D2493=0,'Input and Summary Results'!D2493=""),FALSE,'Input and Summary Results'!$D2493)</f>
        <v>-6.9611800000000001E-2</v>
      </c>
      <c r="D2911">
        <f>IF(OR(B2911=0,'Input and Summary Results'!E2493=0),FALSE,'Input and Summary Results'!$E2493)</f>
        <v>0.10901028</v>
      </c>
      <c r="E2911" t="e">
        <f t="shared" si="164"/>
        <v>#NUM!</v>
      </c>
      <c r="F2911">
        <f t="shared" si="165"/>
        <v>-0.67963278524617954</v>
      </c>
      <c r="G2911">
        <f>IF('Input and Summary Results'!$J$4="yes",IF(C2911=FALSE,FALSE,IF('Data Transformation'!E2911&lt;$R$10,E2911,$R$10)),IF(C2911=FALSE,FALSE,IF(C2911&lt;$R$10,C2911,$R$10)))</f>
        <v>-6.9611800000000001E-2</v>
      </c>
      <c r="H2911">
        <f>IF('Input and Summary Results'!$J$4="yes",'Data Transformation'!F2911,'Data Transformation'!D2911)</f>
        <v>0.10901028</v>
      </c>
      <c r="I2911">
        <f t="shared" si="166"/>
        <v>166</v>
      </c>
    </row>
    <row r="2912" spans="2:9" x14ac:dyDescent="0.25">
      <c r="B2912">
        <f>IF('Input and Summary Results'!D2494=0,FALSE,'Input and Summary Results'!$B2494)</f>
        <v>166</v>
      </c>
      <c r="C2912">
        <f>IF(OR(B2912=0,'Input and Summary Results'!D2494=0,'Input and Summary Results'!D2494=""),FALSE,'Input and Summary Results'!$D2494)</f>
        <v>-6.2639899999999998E-2</v>
      </c>
      <c r="D2912">
        <f>IF(OR(B2912=0,'Input and Summary Results'!E2494=0),FALSE,'Input and Summary Results'!$E2494)</f>
        <v>9.9954890000000005E-2</v>
      </c>
      <c r="E2912" t="e">
        <f t="shared" si="164"/>
        <v>#NUM!</v>
      </c>
      <c r="F2912">
        <f t="shared" si="165"/>
        <v>-0.69253658227423742</v>
      </c>
      <c r="G2912">
        <f>IF('Input and Summary Results'!$J$4="yes",IF(C2912=FALSE,FALSE,IF('Data Transformation'!E2912&lt;$R$10,E2912,$R$10)),IF(C2912=FALSE,FALSE,IF(C2912&lt;$R$10,C2912,$R$10)))</f>
        <v>-6.2639899999999998E-2</v>
      </c>
      <c r="H2912">
        <f>IF('Input and Summary Results'!$J$4="yes",'Data Transformation'!F2912,'Data Transformation'!D2912)</f>
        <v>9.9954890000000005E-2</v>
      </c>
      <c r="I2912">
        <f t="shared" si="166"/>
        <v>166</v>
      </c>
    </row>
    <row r="2913" spans="2:9" x14ac:dyDescent="0.25">
      <c r="B2913">
        <f>IF('Input and Summary Results'!D2495=0,FALSE,'Input and Summary Results'!$B2495)</f>
        <v>166</v>
      </c>
      <c r="C2913">
        <f>IF(OR(B2913=0,'Input and Summary Results'!D2495=0,'Input and Summary Results'!D2495=""),FALSE,'Input and Summary Results'!$D2495)</f>
        <v>1.8306280000000001E-2</v>
      </c>
      <c r="D2913">
        <f>IF(OR(B2913=0,'Input and Summary Results'!E2495=0),FALSE,'Input and Summary Results'!$E2495)</f>
        <v>8.7708990000000001E-2</v>
      </c>
      <c r="E2913">
        <f t="shared" si="164"/>
        <v>-1.7373998992598143</v>
      </c>
      <c r="F2913">
        <f t="shared" si="165"/>
        <v>2.0793794075038727</v>
      </c>
      <c r="G2913">
        <f>IF('Input and Summary Results'!$J$4="yes",IF(C2913=FALSE,FALSE,IF('Data Transformation'!E2913&lt;$R$10,E2913,$R$10)),IF(C2913=FALSE,FALSE,IF(C2913&lt;$R$10,C2913,$R$10)))</f>
        <v>1.8306280000000001E-2</v>
      </c>
      <c r="H2913">
        <f>IF('Input and Summary Results'!$J$4="yes",'Data Transformation'!F2913,'Data Transformation'!D2913)</f>
        <v>8.7708990000000001E-2</v>
      </c>
      <c r="I2913">
        <f t="shared" si="166"/>
        <v>166</v>
      </c>
    </row>
    <row r="2914" spans="2:9" x14ac:dyDescent="0.25">
      <c r="B2914">
        <f>IF('Input and Summary Results'!D2496=0,FALSE,'Input and Summary Results'!$B2496)</f>
        <v>166</v>
      </c>
      <c r="C2914">
        <f>IF(OR(B2914=0,'Input and Summary Results'!D2496=0,'Input and Summary Results'!D2496=""),FALSE,'Input and Summary Results'!$D2496)</f>
        <v>4.5297110000000002E-2</v>
      </c>
      <c r="D2914">
        <f>IF(OR(B2914=0,'Input and Summary Results'!E2496=0),FALSE,'Input and Summary Results'!$E2496)</f>
        <v>9.2347780000000004E-2</v>
      </c>
      <c r="E2914">
        <f t="shared" si="164"/>
        <v>-1.3439295055167599</v>
      </c>
      <c r="F2914">
        <f t="shared" si="165"/>
        <v>0.8848011831218372</v>
      </c>
      <c r="G2914">
        <f>IF('Input and Summary Results'!$J$4="yes",IF(C2914=FALSE,FALSE,IF('Data Transformation'!E2914&lt;$R$10,E2914,$R$10)),IF(C2914=FALSE,FALSE,IF(C2914&lt;$R$10,C2914,$R$10)))</f>
        <v>4.5297110000000002E-2</v>
      </c>
      <c r="H2914">
        <f>IF('Input and Summary Results'!$J$4="yes",'Data Transformation'!F2914,'Data Transformation'!D2914)</f>
        <v>9.2347780000000004E-2</v>
      </c>
      <c r="I2914">
        <f t="shared" si="166"/>
        <v>166</v>
      </c>
    </row>
    <row r="2915" spans="2:9" x14ac:dyDescent="0.25">
      <c r="B2915">
        <f>IF('Input and Summary Results'!D2497=0,FALSE,'Input and Summary Results'!$B2497)</f>
        <v>166</v>
      </c>
      <c r="C2915">
        <f>IF(OR(B2915=0,'Input and Summary Results'!D2497=0,'Input and Summary Results'!D2497=""),FALSE,'Input and Summary Results'!$D2497)</f>
        <v>6.7156980000000005E-2</v>
      </c>
      <c r="D2915">
        <f>IF(OR(B2915=0,'Input and Summary Results'!E2497=0),FALSE,'Input and Summary Results'!$E2497)</f>
        <v>6.7577120000000004E-2</v>
      </c>
      <c r="E2915">
        <f t="shared" si="164"/>
        <v>-1.1729088419983287</v>
      </c>
      <c r="F2915">
        <f t="shared" si="165"/>
        <v>0.43671514234261277</v>
      </c>
      <c r="G2915">
        <f>IF('Input and Summary Results'!$J$4="yes",IF(C2915=FALSE,FALSE,IF('Data Transformation'!E2915&lt;$R$10,E2915,$R$10)),IF(C2915=FALSE,FALSE,IF(C2915&lt;$R$10,C2915,$R$10)))</f>
        <v>6.7156980000000005E-2</v>
      </c>
      <c r="H2915">
        <f>IF('Input and Summary Results'!$J$4="yes",'Data Transformation'!F2915,'Data Transformation'!D2915)</f>
        <v>6.7577120000000004E-2</v>
      </c>
      <c r="I2915">
        <f t="shared" si="166"/>
        <v>166</v>
      </c>
    </row>
    <row r="2916" spans="2:9" x14ac:dyDescent="0.25">
      <c r="B2916">
        <f>IF('Input and Summary Results'!D2498=0,FALSE,'Input and Summary Results'!$B2498)</f>
        <v>166</v>
      </c>
      <c r="C2916">
        <f>IF(OR(B2916=0,'Input and Summary Results'!D2498=0,'Input and Summary Results'!D2498=""),FALSE,'Input and Summary Results'!$D2498)</f>
        <v>8.1990729999999998E-2</v>
      </c>
      <c r="D2916">
        <f>IF(OR(B2916=0,'Input and Summary Results'!E2498=0),FALSE,'Input and Summary Results'!$E2498)</f>
        <v>6.098311E-2</v>
      </c>
      <c r="E2916">
        <f t="shared" si="164"/>
        <v>-1.0862352468531917</v>
      </c>
      <c r="F2916">
        <f t="shared" si="165"/>
        <v>0.32280075735391062</v>
      </c>
      <c r="G2916">
        <f>IF('Input and Summary Results'!$J$4="yes",IF(C2916=FALSE,FALSE,IF('Data Transformation'!E2916&lt;$R$10,E2916,$R$10)),IF(C2916=FALSE,FALSE,IF(C2916&lt;$R$10,C2916,$R$10)))</f>
        <v>8.1990729999999998E-2</v>
      </c>
      <c r="H2916">
        <f>IF('Input and Summary Results'!$J$4="yes",'Data Transformation'!F2916,'Data Transformation'!D2916)</f>
        <v>6.098311E-2</v>
      </c>
      <c r="I2916">
        <f t="shared" si="166"/>
        <v>166</v>
      </c>
    </row>
    <row r="2917" spans="2:9" x14ac:dyDescent="0.25">
      <c r="B2917">
        <f>IF('Input and Summary Results'!D2499=0,FALSE,'Input and Summary Results'!$B2499)</f>
        <v>166</v>
      </c>
      <c r="C2917">
        <f>IF(OR(B2917=0,'Input and Summary Results'!D2499=0,'Input and Summary Results'!D2499=""),FALSE,'Input and Summary Results'!$D2499)</f>
        <v>8.4638519999999995E-2</v>
      </c>
      <c r="D2917">
        <f>IF(OR(B2917=0,'Input and Summary Results'!E2499=0),FALSE,'Input and Summary Results'!$E2499)</f>
        <v>5.7922050000000003E-2</v>
      </c>
      <c r="E2917">
        <f t="shared" si="164"/>
        <v>-1.072431939371423</v>
      </c>
      <c r="F2917">
        <f t="shared" si="165"/>
        <v>0.29700625318117568</v>
      </c>
      <c r="G2917">
        <f>IF('Input and Summary Results'!$J$4="yes",IF(C2917=FALSE,FALSE,IF('Data Transformation'!E2917&lt;$R$10,E2917,$R$10)),IF(C2917=FALSE,FALSE,IF(C2917&lt;$R$10,C2917,$R$10)))</f>
        <v>8.4638519999999995E-2</v>
      </c>
      <c r="H2917">
        <f>IF('Input and Summary Results'!$J$4="yes",'Data Transformation'!F2917,'Data Transformation'!D2917)</f>
        <v>5.7922050000000003E-2</v>
      </c>
      <c r="I2917">
        <f t="shared" si="166"/>
        <v>166</v>
      </c>
    </row>
    <row r="2918" spans="2:9" x14ac:dyDescent="0.25">
      <c r="B2918">
        <f>IF('Input and Summary Results'!D2500=0,FALSE,'Input and Summary Results'!$B2500)</f>
        <v>166</v>
      </c>
      <c r="C2918">
        <f>IF(OR(B2918=0,'Input and Summary Results'!D2500=0,'Input and Summary Results'!D2500=""),FALSE,'Input and Summary Results'!$D2500)</f>
        <v>9.803241E-2</v>
      </c>
      <c r="D2918">
        <f>IF(OR(B2918=0,'Input and Summary Results'!E2500=0),FALSE,'Input and Summary Results'!$E2500)</f>
        <v>7.2901709999999995E-2</v>
      </c>
      <c r="E2918">
        <f t="shared" si="164"/>
        <v>-1.0086303206627125</v>
      </c>
      <c r="F2918">
        <f t="shared" si="165"/>
        <v>0.3227436940497535</v>
      </c>
      <c r="G2918">
        <f>IF('Input and Summary Results'!$J$4="yes",IF(C2918=FALSE,FALSE,IF('Data Transformation'!E2918&lt;$R$10,E2918,$R$10)),IF(C2918=FALSE,FALSE,IF(C2918&lt;$R$10,C2918,$R$10)))</f>
        <v>9.803241E-2</v>
      </c>
      <c r="H2918">
        <f>IF('Input and Summary Results'!$J$4="yes",'Data Transformation'!F2918,'Data Transformation'!D2918)</f>
        <v>7.2901709999999995E-2</v>
      </c>
      <c r="I2918">
        <f t="shared" si="166"/>
        <v>166</v>
      </c>
    </row>
    <row r="2919" spans="2:9" x14ac:dyDescent="0.25">
      <c r="B2919">
        <f>IF('Input and Summary Results'!D2501=0,FALSE,'Input and Summary Results'!$B2501)</f>
        <v>166</v>
      </c>
      <c r="C2919">
        <f>IF(OR(B2919=0,'Input and Summary Results'!D2501=0,'Input and Summary Results'!D2501=""),FALSE,'Input and Summary Results'!$D2501)</f>
        <v>0.10855476</v>
      </c>
      <c r="D2919">
        <f>IF(OR(B2919=0,'Input and Summary Results'!E2501=0),FALSE,'Input and Summary Results'!$E2501)</f>
        <v>0.10139405999999999</v>
      </c>
      <c r="E2919">
        <f t="shared" si="164"/>
        <v>-0.96435112848399573</v>
      </c>
      <c r="F2919">
        <f t="shared" si="165"/>
        <v>0.4053716487420726</v>
      </c>
      <c r="G2919">
        <f>IF('Input and Summary Results'!$J$4="yes",IF(C2919=FALSE,FALSE,IF('Data Transformation'!E2919&lt;$R$10,E2919,$R$10)),IF(C2919=FALSE,FALSE,IF(C2919&lt;$R$10,C2919,$R$10)))</f>
        <v>0.10855476</v>
      </c>
      <c r="H2919">
        <f>IF('Input and Summary Results'!$J$4="yes",'Data Transformation'!F2919,'Data Transformation'!D2919)</f>
        <v>0.10139405999999999</v>
      </c>
      <c r="I2919">
        <f t="shared" si="166"/>
        <v>166</v>
      </c>
    </row>
    <row r="2920" spans="2:9" x14ac:dyDescent="0.25">
      <c r="B2920">
        <f>IF('Input and Summary Results'!D2502=0,FALSE,'Input and Summary Results'!$B2502)</f>
        <v>166</v>
      </c>
      <c r="C2920">
        <f>IF(OR(B2920=0,'Input and Summary Results'!D2502=0,'Input and Summary Results'!D2502=""),FALSE,'Input and Summary Results'!$D2502)</f>
        <v>0.11870493999999999</v>
      </c>
      <c r="D2920">
        <f>IF(OR(B2920=0,'Input and Summary Results'!E2502=0),FALSE,'Input and Summary Results'!$E2502)</f>
        <v>8.2481280000000004E-2</v>
      </c>
      <c r="E2920">
        <f t="shared" si="164"/>
        <v>-0.92553120716083914</v>
      </c>
      <c r="F2920">
        <f t="shared" si="165"/>
        <v>0.30156180121905629</v>
      </c>
      <c r="G2920">
        <f>IF('Input and Summary Results'!$J$4="yes",IF(C2920=FALSE,FALSE,IF('Data Transformation'!E2920&lt;$R$10,E2920,$R$10)),IF(C2920=FALSE,FALSE,IF(C2920&lt;$R$10,C2920,$R$10)))</f>
        <v>0.11870493999999999</v>
      </c>
      <c r="H2920">
        <f>IF('Input and Summary Results'!$J$4="yes",'Data Transformation'!F2920,'Data Transformation'!D2920)</f>
        <v>8.2481280000000004E-2</v>
      </c>
      <c r="I2920">
        <f t="shared" si="166"/>
        <v>166</v>
      </c>
    </row>
    <row r="2921" spans="2:9" x14ac:dyDescent="0.25">
      <c r="B2921">
        <f>IF('Input and Summary Results'!D2503=0,FALSE,'Input and Summary Results'!$B2503)</f>
        <v>166</v>
      </c>
      <c r="C2921">
        <f>IF(OR(B2921=0,'Input and Summary Results'!D2503=0,'Input and Summary Results'!D2503=""),FALSE,'Input and Summary Results'!$D2503)</f>
        <v>0.12729115999999999</v>
      </c>
      <c r="D2921">
        <f>IF(OR(B2921=0,'Input and Summary Results'!E2503=0),FALSE,'Input and Summary Results'!$E2503)</f>
        <v>6.1221690000000002E-2</v>
      </c>
      <c r="E2921">
        <f t="shared" si="164"/>
        <v>-0.89520175578488581</v>
      </c>
      <c r="F2921">
        <f t="shared" si="165"/>
        <v>0.20873573200212808</v>
      </c>
      <c r="G2921">
        <f>IF('Input and Summary Results'!$J$4="yes",IF(C2921=FALSE,FALSE,IF('Data Transformation'!E2921&lt;$R$10,E2921,$R$10)),IF(C2921=FALSE,FALSE,IF(C2921&lt;$R$10,C2921,$R$10)))</f>
        <v>0.12729115999999999</v>
      </c>
      <c r="H2921">
        <f>IF('Input and Summary Results'!$J$4="yes",'Data Transformation'!F2921,'Data Transformation'!D2921)</f>
        <v>6.1221690000000002E-2</v>
      </c>
      <c r="I2921">
        <f t="shared" si="166"/>
        <v>166</v>
      </c>
    </row>
    <row r="2922" spans="2:9" x14ac:dyDescent="0.25">
      <c r="B2922">
        <f>IF('Input and Summary Results'!D2504=0,FALSE,'Input and Summary Results'!$B2504)</f>
        <v>166</v>
      </c>
      <c r="C2922">
        <f>IF(OR(B2922=0,'Input and Summary Results'!D2504=0,'Input and Summary Results'!D2504=""),FALSE,'Input and Summary Results'!$D2504)</f>
        <v>0.12824389999999999</v>
      </c>
      <c r="D2922">
        <f>IF(OR(B2922=0,'Input and Summary Results'!E2504=0),FALSE,'Input and Summary Results'!$E2504)</f>
        <v>7.1267949999999997E-2</v>
      </c>
      <c r="E2922">
        <f t="shared" ref="E2922:E2985" si="167">IF(C2922=FALSE,FALSE,LOG10(C2922))</f>
        <v>-0.89196328320908136</v>
      </c>
      <c r="F2922">
        <f t="shared" ref="F2922:F2985" si="168">IF(D2922=FALSE, FALSE,0.434*D2922/C2922)</f>
        <v>0.24118332567864828</v>
      </c>
      <c r="G2922">
        <f>IF('Input and Summary Results'!$J$4="yes",IF(C2922=FALSE,FALSE,IF('Data Transformation'!E2922&lt;$R$10,E2922,$R$10)),IF(C2922=FALSE,FALSE,IF(C2922&lt;$R$10,C2922,$R$10)))</f>
        <v>0.12824389999999999</v>
      </c>
      <c r="H2922">
        <f>IF('Input and Summary Results'!$J$4="yes",'Data Transformation'!F2922,'Data Transformation'!D2922)</f>
        <v>7.1267949999999997E-2</v>
      </c>
      <c r="I2922">
        <f t="shared" si="166"/>
        <v>166</v>
      </c>
    </row>
    <row r="2923" spans="2:9" x14ac:dyDescent="0.25">
      <c r="B2923">
        <f>IF('Input and Summary Results'!D2505=0,FALSE,'Input and Summary Results'!$B2505)</f>
        <v>166</v>
      </c>
      <c r="C2923">
        <f>IF(OR(B2923=0,'Input and Summary Results'!D2505=0,'Input and Summary Results'!D2505=""),FALSE,'Input and Summary Results'!$D2505)</f>
        <v>0.15820583999999999</v>
      </c>
      <c r="D2923">
        <f>IF(OR(B2923=0,'Input and Summary Results'!E2505=0),FALSE,'Input and Summary Results'!$E2505)</f>
        <v>7.8063830000000001E-2</v>
      </c>
      <c r="E2923">
        <f t="shared" si="167"/>
        <v>-0.80077748902442503</v>
      </c>
      <c r="F2923">
        <f t="shared" si="168"/>
        <v>0.21414950434193836</v>
      </c>
      <c r="G2923">
        <f>IF('Input and Summary Results'!$J$4="yes",IF(C2923=FALSE,FALSE,IF('Data Transformation'!E2923&lt;$R$10,E2923,$R$10)),IF(C2923=FALSE,FALSE,IF(C2923&lt;$R$10,C2923,$R$10)))</f>
        <v>0.15820583999999999</v>
      </c>
      <c r="H2923">
        <f>IF('Input and Summary Results'!$J$4="yes",'Data Transformation'!F2923,'Data Transformation'!D2923)</f>
        <v>7.8063830000000001E-2</v>
      </c>
      <c r="I2923">
        <f t="shared" si="166"/>
        <v>166</v>
      </c>
    </row>
    <row r="2924" spans="2:9" x14ac:dyDescent="0.25">
      <c r="B2924">
        <f>IF('Input and Summary Results'!D2506=0,FALSE,'Input and Summary Results'!$B2506)</f>
        <v>166</v>
      </c>
      <c r="C2924">
        <f>IF(OR(B2924=0,'Input and Summary Results'!D2506=0,'Input and Summary Results'!D2506=""),FALSE,'Input and Summary Results'!$D2506)</f>
        <v>0.18262977999999999</v>
      </c>
      <c r="D2924">
        <f>IF(OR(B2924=0,'Input and Summary Results'!E2506=0),FALSE,'Input and Summary Results'!$E2506)</f>
        <v>6.5437739999999994E-2</v>
      </c>
      <c r="E2924">
        <f t="shared" si="167"/>
        <v>-0.73842840404624943</v>
      </c>
      <c r="F2924">
        <f t="shared" si="168"/>
        <v>0.15550574041101073</v>
      </c>
      <c r="G2924">
        <f>IF('Input and Summary Results'!$J$4="yes",IF(C2924=FALSE,FALSE,IF('Data Transformation'!E2924&lt;$R$10,E2924,$R$10)),IF(C2924=FALSE,FALSE,IF(C2924&lt;$R$10,C2924,$R$10)))</f>
        <v>0.18262977999999999</v>
      </c>
      <c r="H2924">
        <f>IF('Input and Summary Results'!$J$4="yes",'Data Transformation'!F2924,'Data Transformation'!D2924)</f>
        <v>6.5437739999999994E-2</v>
      </c>
      <c r="I2924">
        <f t="shared" si="166"/>
        <v>166</v>
      </c>
    </row>
    <row r="2925" spans="2:9" x14ac:dyDescent="0.25">
      <c r="B2925">
        <f>IF('Input and Summary Results'!D2507=0,FALSE,'Input and Summary Results'!$B2507)</f>
        <v>166</v>
      </c>
      <c r="C2925">
        <f>IF(OR(B2925=0,'Input and Summary Results'!D2507=0,'Input and Summary Results'!D2507=""),FALSE,'Input and Summary Results'!$D2507)</f>
        <v>0.24505911</v>
      </c>
      <c r="D2925">
        <f>IF(OR(B2925=0,'Input and Summary Results'!E2507=0),FALSE,'Input and Summary Results'!$E2507)</f>
        <v>8.0701010000000004E-2</v>
      </c>
      <c r="E2925">
        <f t="shared" si="167"/>
        <v>-0.61072914808222367</v>
      </c>
      <c r="F2925">
        <f t="shared" si="168"/>
        <v>0.14292159283529593</v>
      </c>
      <c r="G2925">
        <f>IF('Input and Summary Results'!$J$4="yes",IF(C2925=FALSE,FALSE,IF('Data Transformation'!E2925&lt;$R$10,E2925,$R$10)),IF(C2925=FALSE,FALSE,IF(C2925&lt;$R$10,C2925,$R$10)))</f>
        <v>0.24505911</v>
      </c>
      <c r="H2925">
        <f>IF('Input and Summary Results'!$J$4="yes",'Data Transformation'!F2925,'Data Transformation'!D2925)</f>
        <v>8.0701010000000004E-2</v>
      </c>
      <c r="I2925">
        <f t="shared" si="166"/>
        <v>166</v>
      </c>
    </row>
    <row r="2926" spans="2:9" x14ac:dyDescent="0.25">
      <c r="B2926">
        <f>IF('Input and Summary Results'!D2508=0,FALSE,'Input and Summary Results'!$B2508)</f>
        <v>166</v>
      </c>
      <c r="C2926">
        <f>IF(OR(B2926=0,'Input and Summary Results'!D2508=0,'Input and Summary Results'!D2508=""),FALSE,'Input and Summary Results'!$D2508)</f>
        <v>0.24919053999999999</v>
      </c>
      <c r="D2926">
        <f>IF(OR(B2926=0,'Input and Summary Results'!E2508=0),FALSE,'Input and Summary Results'!$E2508)</f>
        <v>7.8132289999999993E-2</v>
      </c>
      <c r="E2926">
        <f t="shared" si="167"/>
        <v>-0.60346844878566785</v>
      </c>
      <c r="F2926">
        <f t="shared" si="168"/>
        <v>0.13607825505735488</v>
      </c>
      <c r="G2926">
        <f>IF('Input and Summary Results'!$J$4="yes",IF(C2926=FALSE,FALSE,IF('Data Transformation'!E2926&lt;$R$10,E2926,$R$10)),IF(C2926=FALSE,FALSE,IF(C2926&lt;$R$10,C2926,$R$10)))</f>
        <v>0.24919053999999999</v>
      </c>
      <c r="H2926">
        <f>IF('Input and Summary Results'!$J$4="yes",'Data Transformation'!F2926,'Data Transformation'!D2926)</f>
        <v>7.8132289999999993E-2</v>
      </c>
      <c r="I2926">
        <f t="shared" si="166"/>
        <v>166</v>
      </c>
    </row>
    <row r="2927" spans="2:9" x14ac:dyDescent="0.25">
      <c r="B2927">
        <f>IF('Input and Summary Results'!D2509=0,FALSE,'Input and Summary Results'!$B2509)</f>
        <v>166</v>
      </c>
      <c r="C2927">
        <f>IF(OR(B2927=0,'Input and Summary Results'!D2509=0,'Input and Summary Results'!D2509=""),FALSE,'Input and Summary Results'!$D2509)</f>
        <v>0.56284266999999999</v>
      </c>
      <c r="D2927">
        <f>IF(OR(B2927=0,'Input and Summary Results'!E2509=0),FALSE,'Input and Summary Results'!$E2509)</f>
        <v>7.5687309999999994E-2</v>
      </c>
      <c r="E2927">
        <f t="shared" si="167"/>
        <v>-0.24961298543224636</v>
      </c>
      <c r="F2927">
        <f t="shared" si="168"/>
        <v>5.8361411262582485E-2</v>
      </c>
      <c r="G2927">
        <f>IF('Input and Summary Results'!$J$4="yes",IF(C2927=FALSE,FALSE,IF('Data Transformation'!E2927&lt;$R$10,E2927,$R$10)),IF(C2927=FALSE,FALSE,IF(C2927&lt;$R$10,C2927,$R$10)))</f>
        <v>0.56284266999999999</v>
      </c>
      <c r="H2927">
        <f>IF('Input and Summary Results'!$J$4="yes",'Data Transformation'!F2927,'Data Transformation'!D2927)</f>
        <v>7.5687309999999994E-2</v>
      </c>
      <c r="I2927">
        <f t="shared" si="166"/>
        <v>166</v>
      </c>
    </row>
    <row r="2928" spans="2:9" x14ac:dyDescent="0.25">
      <c r="B2928">
        <f>IF('Input and Summary Results'!D2510=0,FALSE,'Input and Summary Results'!$B2510)</f>
        <v>167</v>
      </c>
      <c r="C2928">
        <f>IF(OR(B2928=0,'Input and Summary Results'!D2510=0,'Input and Summary Results'!D2510=""),FALSE,'Input and Summary Results'!$D2510)</f>
        <v>0.13185609000000001</v>
      </c>
      <c r="D2928">
        <f>IF(OR(B2928=0,'Input and Summary Results'!E2510=0),FALSE,'Input and Summary Results'!$E2510)</f>
        <v>6.9868250000000007E-2</v>
      </c>
      <c r="E2928">
        <f t="shared" si="167"/>
        <v>-0.87989980677069624</v>
      </c>
      <c r="F2928">
        <f t="shared" si="168"/>
        <v>0.22996905565757336</v>
      </c>
      <c r="G2928">
        <f>IF('Input and Summary Results'!$J$4="yes",IF(C2928=FALSE,FALSE,IF('Data Transformation'!E2928&lt;$R$10,E2928,$R$10)),IF(C2928=FALSE,FALSE,IF(C2928&lt;$R$10,C2928,$R$10)))</f>
        <v>0.13185609000000001</v>
      </c>
      <c r="H2928">
        <f>IF('Input and Summary Results'!$J$4="yes",'Data Transformation'!F2928,'Data Transformation'!D2928)</f>
        <v>6.9868250000000007E-2</v>
      </c>
      <c r="I2928">
        <f t="shared" si="166"/>
        <v>167</v>
      </c>
    </row>
    <row r="2929" spans="2:9" x14ac:dyDescent="0.25">
      <c r="B2929">
        <f>IF('Input and Summary Results'!D2511=0,FALSE,'Input and Summary Results'!$B2511)</f>
        <v>167</v>
      </c>
      <c r="C2929">
        <f>IF(OR(B2929=0,'Input and Summary Results'!D2511=0,'Input and Summary Results'!D2511=""),FALSE,'Input and Summary Results'!$D2511)</f>
        <v>0.22099173999999999</v>
      </c>
      <c r="D2929">
        <f>IF(OR(B2929=0,'Input and Summary Results'!E2511=0),FALSE,'Input and Summary Results'!$E2511)</f>
        <v>0.10211008000000001</v>
      </c>
      <c r="E2929">
        <f t="shared" si="167"/>
        <v>-0.65562395862013978</v>
      </c>
      <c r="F2929">
        <f t="shared" si="168"/>
        <v>0.20053136248440778</v>
      </c>
      <c r="G2929">
        <f>IF('Input and Summary Results'!$J$4="yes",IF(C2929=FALSE,FALSE,IF('Data Transformation'!E2929&lt;$R$10,E2929,$R$10)),IF(C2929=FALSE,FALSE,IF(C2929&lt;$R$10,C2929,$R$10)))</f>
        <v>0.22099173999999999</v>
      </c>
      <c r="H2929">
        <f>IF('Input and Summary Results'!$J$4="yes",'Data Transformation'!F2929,'Data Transformation'!D2929)</f>
        <v>0.10211008000000001</v>
      </c>
      <c r="I2929">
        <f t="shared" si="166"/>
        <v>167</v>
      </c>
    </row>
    <row r="2930" spans="2:9" x14ac:dyDescent="0.25">
      <c r="B2930">
        <f>IF('Input and Summary Results'!D2512=0,FALSE,'Input and Summary Results'!$B2512)</f>
        <v>167</v>
      </c>
      <c r="C2930">
        <f>IF(OR(B2930=0,'Input and Summary Results'!D2512=0,'Input and Summary Results'!D2512=""),FALSE,'Input and Summary Results'!$D2512)</f>
        <v>0.33711806</v>
      </c>
      <c r="D2930">
        <f>IF(OR(B2930=0,'Input and Summary Results'!E2512=0),FALSE,'Input and Summary Results'!$E2512)</f>
        <v>6.2018589999999998E-2</v>
      </c>
      <c r="E2930">
        <f t="shared" si="167"/>
        <v>-0.47221798094610534</v>
      </c>
      <c r="F2930">
        <f t="shared" si="168"/>
        <v>7.9841667515528542E-2</v>
      </c>
      <c r="G2930">
        <f>IF('Input and Summary Results'!$J$4="yes",IF(C2930=FALSE,FALSE,IF('Data Transformation'!E2930&lt;$R$10,E2930,$R$10)),IF(C2930=FALSE,FALSE,IF(C2930&lt;$R$10,C2930,$R$10)))</f>
        <v>0.33711806</v>
      </c>
      <c r="H2930">
        <f>IF('Input and Summary Results'!$J$4="yes",'Data Transformation'!F2930,'Data Transformation'!D2930)</f>
        <v>6.2018589999999998E-2</v>
      </c>
      <c r="I2930">
        <f t="shared" si="166"/>
        <v>167</v>
      </c>
    </row>
    <row r="2931" spans="2:9" x14ac:dyDescent="0.25">
      <c r="B2931">
        <f>IF('Input and Summary Results'!D2513=0,FALSE,'Input and Summary Results'!$B2513)</f>
        <v>167</v>
      </c>
      <c r="C2931">
        <f>IF(OR(B2931=0,'Input and Summary Results'!D2513=0,'Input and Summary Results'!D2513=""),FALSE,'Input and Summary Results'!$D2513)</f>
        <v>0.41876903999999998</v>
      </c>
      <c r="D2931">
        <f>IF(OR(B2931=0,'Input and Summary Results'!E2513=0),FALSE,'Input and Summary Results'!$E2513)</f>
        <v>8.0668299999999998E-2</v>
      </c>
      <c r="E2931">
        <f t="shared" si="167"/>
        <v>-0.37802543361730317</v>
      </c>
      <c r="F2931">
        <f t="shared" si="168"/>
        <v>8.3602269642474053E-2</v>
      </c>
      <c r="G2931">
        <f>IF('Input and Summary Results'!$J$4="yes",IF(C2931=FALSE,FALSE,IF('Data Transformation'!E2931&lt;$R$10,E2931,$R$10)),IF(C2931=FALSE,FALSE,IF(C2931&lt;$R$10,C2931,$R$10)))</f>
        <v>0.41876903999999998</v>
      </c>
      <c r="H2931">
        <f>IF('Input and Summary Results'!$J$4="yes",'Data Transformation'!F2931,'Data Transformation'!D2931)</f>
        <v>8.0668299999999998E-2</v>
      </c>
      <c r="I2931">
        <f t="shared" si="166"/>
        <v>167</v>
      </c>
    </row>
    <row r="2932" spans="2:9" x14ac:dyDescent="0.25">
      <c r="B2932">
        <f>IF('Input and Summary Results'!D2514=0,FALSE,'Input and Summary Results'!$B2514)</f>
        <v>167</v>
      </c>
      <c r="C2932">
        <f>IF(OR(B2932=0,'Input and Summary Results'!D2514=0,'Input and Summary Results'!D2514=""),FALSE,'Input and Summary Results'!$D2514)</f>
        <v>0.43331170000000002</v>
      </c>
      <c r="D2932">
        <f>IF(OR(B2932=0,'Input and Summary Results'!E2514=0),FALSE,'Input and Summary Results'!$E2514)</f>
        <v>6.7915710000000004E-2</v>
      </c>
      <c r="E2932">
        <f t="shared" si="167"/>
        <v>-0.36319958427087001</v>
      </c>
      <c r="F2932">
        <f t="shared" si="168"/>
        <v>6.8023591654691073E-2</v>
      </c>
      <c r="G2932">
        <f>IF('Input and Summary Results'!$J$4="yes",IF(C2932=FALSE,FALSE,IF('Data Transformation'!E2932&lt;$R$10,E2932,$R$10)),IF(C2932=FALSE,FALSE,IF(C2932&lt;$R$10,C2932,$R$10)))</f>
        <v>0.43331170000000002</v>
      </c>
      <c r="H2932">
        <f>IF('Input and Summary Results'!$J$4="yes",'Data Transformation'!F2932,'Data Transformation'!D2932)</f>
        <v>6.7915710000000004E-2</v>
      </c>
      <c r="I2932">
        <f t="shared" si="166"/>
        <v>167</v>
      </c>
    </row>
    <row r="2933" spans="2:9" x14ac:dyDescent="0.25">
      <c r="B2933">
        <f>IF('Input and Summary Results'!D2515=0,FALSE,'Input and Summary Results'!$B2515)</f>
        <v>167</v>
      </c>
      <c r="C2933">
        <f>IF(OR(B2933=0,'Input and Summary Results'!D2515=0,'Input and Summary Results'!D2515=""),FALSE,'Input and Summary Results'!$D2515)</f>
        <v>0.52526346000000002</v>
      </c>
      <c r="D2933">
        <f>IF(OR(B2933=0,'Input and Summary Results'!E2515=0),FALSE,'Input and Summary Results'!$E2515)</f>
        <v>6.7497650000000006E-2</v>
      </c>
      <c r="E2933">
        <f t="shared" si="167"/>
        <v>-0.27962280988092786</v>
      </c>
      <c r="F2933">
        <f t="shared" si="168"/>
        <v>5.5770070318616874E-2</v>
      </c>
      <c r="G2933">
        <f>IF('Input and Summary Results'!$J$4="yes",IF(C2933=FALSE,FALSE,IF('Data Transformation'!E2933&lt;$R$10,E2933,$R$10)),IF(C2933=FALSE,FALSE,IF(C2933&lt;$R$10,C2933,$R$10)))</f>
        <v>0.52526346000000002</v>
      </c>
      <c r="H2933">
        <f>IF('Input and Summary Results'!$J$4="yes",'Data Transformation'!F2933,'Data Transformation'!D2933)</f>
        <v>6.7497650000000006E-2</v>
      </c>
      <c r="I2933">
        <f t="shared" si="166"/>
        <v>167</v>
      </c>
    </row>
    <row r="2934" spans="2:9" x14ac:dyDescent="0.25">
      <c r="B2934">
        <f>IF('Input and Summary Results'!D2516=0,FALSE,'Input and Summary Results'!$B2516)</f>
        <v>167</v>
      </c>
      <c r="C2934">
        <f>IF(OR(B2934=0,'Input and Summary Results'!D2516=0,'Input and Summary Results'!D2516=""),FALSE,'Input and Summary Results'!$D2516)</f>
        <v>0.57073417000000004</v>
      </c>
      <c r="D2934">
        <f>IF(OR(B2934=0,'Input and Summary Results'!E2516=0),FALSE,'Input and Summary Results'!$E2516)</f>
        <v>7.49533E-2</v>
      </c>
      <c r="E2934">
        <f t="shared" si="167"/>
        <v>-0.24356612535150582</v>
      </c>
      <c r="F2934">
        <f t="shared" si="168"/>
        <v>5.6996293388216095E-2</v>
      </c>
      <c r="G2934">
        <f>IF('Input and Summary Results'!$J$4="yes",IF(C2934=FALSE,FALSE,IF('Data Transformation'!E2934&lt;$R$10,E2934,$R$10)),IF(C2934=FALSE,FALSE,IF(C2934&lt;$R$10,C2934,$R$10)))</f>
        <v>0.57073417000000004</v>
      </c>
      <c r="H2934">
        <f>IF('Input and Summary Results'!$J$4="yes",'Data Transformation'!F2934,'Data Transformation'!D2934)</f>
        <v>7.49533E-2</v>
      </c>
      <c r="I2934">
        <f t="shared" si="166"/>
        <v>167</v>
      </c>
    </row>
    <row r="2935" spans="2:9" x14ac:dyDescent="0.25">
      <c r="B2935">
        <f>IF('Input and Summary Results'!D2517=0,FALSE,'Input and Summary Results'!$B2517)</f>
        <v>167</v>
      </c>
      <c r="C2935">
        <f>IF(OR(B2935=0,'Input and Summary Results'!D2517=0,'Input and Summary Results'!D2517=""),FALSE,'Input and Summary Results'!$D2517)</f>
        <v>0.68188212000000004</v>
      </c>
      <c r="D2935">
        <f>IF(OR(B2935=0,'Input and Summary Results'!E2517=0),FALSE,'Input and Summary Results'!$E2517)</f>
        <v>6.5514939999999994E-2</v>
      </c>
      <c r="E2935">
        <f t="shared" si="167"/>
        <v>-0.16629069727665005</v>
      </c>
      <c r="F2935">
        <f t="shared" si="168"/>
        <v>4.1698532819719629E-2</v>
      </c>
      <c r="G2935">
        <f>IF('Input and Summary Results'!$J$4="yes",IF(C2935=FALSE,FALSE,IF('Data Transformation'!E2935&lt;$R$10,E2935,$R$10)),IF(C2935=FALSE,FALSE,IF(C2935&lt;$R$10,C2935,$R$10)))</f>
        <v>0.68188212000000004</v>
      </c>
      <c r="H2935">
        <f>IF('Input and Summary Results'!$J$4="yes",'Data Transformation'!F2935,'Data Transformation'!D2935)</f>
        <v>6.5514939999999994E-2</v>
      </c>
      <c r="I2935">
        <f t="shared" si="166"/>
        <v>167</v>
      </c>
    </row>
    <row r="2936" spans="2:9" x14ac:dyDescent="0.25">
      <c r="B2936">
        <f>IF('Input and Summary Results'!D2518=0,FALSE,'Input and Summary Results'!$B2518)</f>
        <v>167</v>
      </c>
      <c r="C2936">
        <f>IF(OR(B2936=0,'Input and Summary Results'!D2518=0,'Input and Summary Results'!D2518=""),FALSE,'Input and Summary Results'!$D2518)</f>
        <v>0.72021438999999998</v>
      </c>
      <c r="D2936">
        <f>IF(OR(B2936=0,'Input and Summary Results'!E2518=0),FALSE,'Input and Summary Results'!$E2518)</f>
        <v>5.0941809999999997E-2</v>
      </c>
      <c r="E2936">
        <f t="shared" si="167"/>
        <v>-0.14253820560405425</v>
      </c>
      <c r="F2936">
        <f t="shared" si="168"/>
        <v>3.0697450435557112E-2</v>
      </c>
      <c r="G2936">
        <f>IF('Input and Summary Results'!$J$4="yes",IF(C2936=FALSE,FALSE,IF('Data Transformation'!E2936&lt;$R$10,E2936,$R$10)),IF(C2936=FALSE,FALSE,IF(C2936&lt;$R$10,C2936,$R$10)))</f>
        <v>0.72021438999999998</v>
      </c>
      <c r="H2936">
        <f>IF('Input and Summary Results'!$J$4="yes",'Data Transformation'!F2936,'Data Transformation'!D2936)</f>
        <v>5.0941809999999997E-2</v>
      </c>
      <c r="I2936">
        <f t="shared" si="166"/>
        <v>167</v>
      </c>
    </row>
    <row r="2937" spans="2:9" x14ac:dyDescent="0.25">
      <c r="B2937">
        <f>IF('Input and Summary Results'!D2519=0,FALSE,'Input and Summary Results'!$B2519)</f>
        <v>167</v>
      </c>
      <c r="C2937">
        <f>IF(OR(B2937=0,'Input and Summary Results'!D2519=0,'Input and Summary Results'!D2519=""),FALSE,'Input and Summary Results'!$D2519)</f>
        <v>0.72965997000000005</v>
      </c>
      <c r="D2937">
        <f>IF(OR(B2937=0,'Input and Summary Results'!E2519=0),FALSE,'Input and Summary Results'!$E2519)</f>
        <v>7.5021980000000002E-2</v>
      </c>
      <c r="E2937">
        <f t="shared" si="167"/>
        <v>-0.13687947899740424</v>
      </c>
      <c r="F2937">
        <f t="shared" si="168"/>
        <v>4.4622893756937211E-2</v>
      </c>
      <c r="G2937">
        <f>IF('Input and Summary Results'!$J$4="yes",IF(C2937=FALSE,FALSE,IF('Data Transformation'!E2937&lt;$R$10,E2937,$R$10)),IF(C2937=FALSE,FALSE,IF(C2937&lt;$R$10,C2937,$R$10)))</f>
        <v>0.72965997000000005</v>
      </c>
      <c r="H2937">
        <f>IF('Input and Summary Results'!$J$4="yes",'Data Transformation'!F2937,'Data Transformation'!D2937)</f>
        <v>7.5021980000000002E-2</v>
      </c>
      <c r="I2937">
        <f t="shared" si="166"/>
        <v>167</v>
      </c>
    </row>
    <row r="2938" spans="2:9" x14ac:dyDescent="0.25">
      <c r="B2938">
        <f>IF('Input and Summary Results'!D2520=0,FALSE,'Input and Summary Results'!$B2520)</f>
        <v>167</v>
      </c>
      <c r="C2938">
        <f>IF(OR(B2938=0,'Input and Summary Results'!D2520=0,'Input and Summary Results'!D2520=""),FALSE,'Input and Summary Results'!$D2520)</f>
        <v>0.89367739999999996</v>
      </c>
      <c r="D2938">
        <f>IF(OR(B2938=0,'Input and Summary Results'!E2520=0),FALSE,'Input and Summary Results'!$E2520)</f>
        <v>8.2796599999999998E-2</v>
      </c>
      <c r="E2938">
        <f t="shared" si="167"/>
        <v>-4.8819224698610851E-2</v>
      </c>
      <c r="F2938">
        <f t="shared" si="168"/>
        <v>4.0208831956587469E-2</v>
      </c>
      <c r="G2938">
        <f>IF('Input and Summary Results'!$J$4="yes",IF(C2938=FALSE,FALSE,IF('Data Transformation'!E2938&lt;$R$10,E2938,$R$10)),IF(C2938=FALSE,FALSE,IF(C2938&lt;$R$10,C2938,$R$10)))</f>
        <v>0.89367739999999996</v>
      </c>
      <c r="H2938">
        <f>IF('Input and Summary Results'!$J$4="yes",'Data Transformation'!F2938,'Data Transformation'!D2938)</f>
        <v>8.2796599999999998E-2</v>
      </c>
      <c r="I2938">
        <f t="shared" si="166"/>
        <v>167</v>
      </c>
    </row>
    <row r="2939" spans="2:9" x14ac:dyDescent="0.25">
      <c r="B2939">
        <f>IF('Input and Summary Results'!D2521=0,FALSE,'Input and Summary Results'!$B2521)</f>
        <v>167</v>
      </c>
      <c r="C2939">
        <f>IF(OR(B2939=0,'Input and Summary Results'!D2521=0,'Input and Summary Results'!D2521=""),FALSE,'Input and Summary Results'!$D2521)</f>
        <v>0.89887841999999996</v>
      </c>
      <c r="D2939">
        <f>IF(OR(B2939=0,'Input and Summary Results'!E2521=0),FALSE,'Input and Summary Results'!$E2521)</f>
        <v>4.5774009999999997E-2</v>
      </c>
      <c r="E2939">
        <f t="shared" si="167"/>
        <v>-4.6299045857258921E-2</v>
      </c>
      <c r="F2939">
        <f t="shared" si="168"/>
        <v>2.2100786822760746E-2</v>
      </c>
      <c r="G2939">
        <f>IF('Input and Summary Results'!$J$4="yes",IF(C2939=FALSE,FALSE,IF('Data Transformation'!E2939&lt;$R$10,E2939,$R$10)),IF(C2939=FALSE,FALSE,IF(C2939&lt;$R$10,C2939,$R$10)))</f>
        <v>0.89887841999999996</v>
      </c>
      <c r="H2939">
        <f>IF('Input and Summary Results'!$J$4="yes",'Data Transformation'!F2939,'Data Transformation'!D2939)</f>
        <v>4.5774009999999997E-2</v>
      </c>
      <c r="I2939">
        <f t="shared" si="166"/>
        <v>167</v>
      </c>
    </row>
    <row r="2940" spans="2:9" x14ac:dyDescent="0.25">
      <c r="B2940">
        <f>IF('Input and Summary Results'!D2522=0,FALSE,'Input and Summary Results'!$B2522)</f>
        <v>167</v>
      </c>
      <c r="C2940">
        <f>IF(OR(B2940=0,'Input and Summary Results'!D2522=0,'Input and Summary Results'!D2522=""),FALSE,'Input and Summary Results'!$D2522)</f>
        <v>0.92987237</v>
      </c>
      <c r="D2940">
        <f>IF(OR(B2940=0,'Input and Summary Results'!E2522=0),FALSE,'Input and Summary Results'!$E2522)</f>
        <v>7.4800069999999996E-2</v>
      </c>
      <c r="E2940">
        <f t="shared" si="167"/>
        <v>-3.1576656616512482E-2</v>
      </c>
      <c r="F2940">
        <f t="shared" si="168"/>
        <v>3.4911490466159351E-2</v>
      </c>
      <c r="G2940">
        <f>IF('Input and Summary Results'!$J$4="yes",IF(C2940=FALSE,FALSE,IF('Data Transformation'!E2940&lt;$R$10,E2940,$R$10)),IF(C2940=FALSE,FALSE,IF(C2940&lt;$R$10,C2940,$R$10)))</f>
        <v>0.92987237</v>
      </c>
      <c r="H2940">
        <f>IF('Input and Summary Results'!$J$4="yes",'Data Transformation'!F2940,'Data Transformation'!D2940)</f>
        <v>7.4800069999999996E-2</v>
      </c>
      <c r="I2940">
        <f t="shared" si="166"/>
        <v>167</v>
      </c>
    </row>
    <row r="2941" spans="2:9" x14ac:dyDescent="0.25">
      <c r="B2941">
        <f>IF('Input and Summary Results'!D2523=0,FALSE,'Input and Summary Results'!$B2523)</f>
        <v>167</v>
      </c>
      <c r="C2941">
        <f>IF(OR(B2941=0,'Input and Summary Results'!D2523=0,'Input and Summary Results'!D2523=""),FALSE,'Input and Summary Results'!$D2523)</f>
        <v>0.95622132000000004</v>
      </c>
      <c r="D2941">
        <f>IF(OR(B2941=0,'Input and Summary Results'!E2523=0),FALSE,'Input and Summary Results'!$E2523)</f>
        <v>7.4878509999999995E-2</v>
      </c>
      <c r="E2941">
        <f t="shared" si="167"/>
        <v>-1.9441577461886076E-2</v>
      </c>
      <c r="F2941">
        <f t="shared" si="168"/>
        <v>3.3985095981754518E-2</v>
      </c>
      <c r="G2941">
        <f>IF('Input and Summary Results'!$J$4="yes",IF(C2941=FALSE,FALSE,IF('Data Transformation'!E2941&lt;$R$10,E2941,$R$10)),IF(C2941=FALSE,FALSE,IF(C2941&lt;$R$10,C2941,$R$10)))</f>
        <v>0.95622132000000004</v>
      </c>
      <c r="H2941">
        <f>IF('Input and Summary Results'!$J$4="yes",'Data Transformation'!F2941,'Data Transformation'!D2941)</f>
        <v>7.4878509999999995E-2</v>
      </c>
      <c r="I2941">
        <f t="shared" si="166"/>
        <v>167</v>
      </c>
    </row>
    <row r="2942" spans="2:9" x14ac:dyDescent="0.25">
      <c r="B2942">
        <f>IF('Input and Summary Results'!D2524=0,FALSE,'Input and Summary Results'!$B2524)</f>
        <v>167</v>
      </c>
      <c r="C2942">
        <f>IF(OR(B2942=0,'Input and Summary Results'!D2524=0,'Input and Summary Results'!D2524=""),FALSE,'Input and Summary Results'!$D2524)</f>
        <v>0.98207507999999999</v>
      </c>
      <c r="D2942">
        <f>IF(OR(B2942=0,'Input and Summary Results'!E2524=0),FALSE,'Input and Summary Results'!$E2524)</f>
        <v>4.3914010000000003E-2</v>
      </c>
      <c r="E2942">
        <f t="shared" si="167"/>
        <v>-7.8553089714337495E-3</v>
      </c>
      <c r="F2942">
        <f t="shared" si="168"/>
        <v>1.9406541035538752E-2</v>
      </c>
      <c r="G2942">
        <f>IF('Input and Summary Results'!$J$4="yes",IF(C2942=FALSE,FALSE,IF('Data Transformation'!E2942&lt;$R$10,E2942,$R$10)),IF(C2942=FALSE,FALSE,IF(C2942&lt;$R$10,C2942,$R$10)))</f>
        <v>0.98207507999999999</v>
      </c>
      <c r="H2942">
        <f>IF('Input and Summary Results'!$J$4="yes",'Data Transformation'!F2942,'Data Transformation'!D2942)</f>
        <v>4.3914010000000003E-2</v>
      </c>
      <c r="I2942">
        <f t="shared" si="166"/>
        <v>167</v>
      </c>
    </row>
    <row r="2943" spans="2:9" x14ac:dyDescent="0.25">
      <c r="B2943">
        <f>IF('Input and Summary Results'!D2525=0,FALSE,'Input and Summary Results'!$B2525)</f>
        <v>167</v>
      </c>
      <c r="C2943">
        <f>IF(OR(B2943=0,'Input and Summary Results'!D2525=0,'Input and Summary Results'!D2525=""),FALSE,'Input and Summary Results'!$D2525)</f>
        <v>1.0264606599999999</v>
      </c>
      <c r="D2943">
        <f>IF(OR(B2943=0,'Input and Summary Results'!E2525=0),FALSE,'Input and Summary Results'!$E2525)</f>
        <v>7.0631410000000006E-2</v>
      </c>
      <c r="E2943">
        <f t="shared" si="167"/>
        <v>1.1342309310784601E-2</v>
      </c>
      <c r="F2943">
        <f t="shared" si="168"/>
        <v>2.9863815667324264E-2</v>
      </c>
      <c r="G2943">
        <f>IF('Input and Summary Results'!$J$4="yes",IF(C2943=FALSE,FALSE,IF('Data Transformation'!E2943&lt;$R$10,E2943,$R$10)),IF(C2943=FALSE,FALSE,IF(C2943&lt;$R$10,C2943,$R$10)))</f>
        <v>1.0264606599999999</v>
      </c>
      <c r="H2943">
        <f>IF('Input and Summary Results'!$J$4="yes",'Data Transformation'!F2943,'Data Transformation'!D2943)</f>
        <v>7.0631410000000006E-2</v>
      </c>
      <c r="I2943">
        <f t="shared" si="166"/>
        <v>167</v>
      </c>
    </row>
    <row r="2944" spans="2:9" x14ac:dyDescent="0.25">
      <c r="B2944">
        <f>IF('Input and Summary Results'!D2526=0,FALSE,'Input and Summary Results'!$B2526)</f>
        <v>167</v>
      </c>
      <c r="C2944">
        <f>IF(OR(B2944=0,'Input and Summary Results'!D2526=0,'Input and Summary Results'!D2526=""),FALSE,'Input and Summary Results'!$D2526)</f>
        <v>1.0681397399999999</v>
      </c>
      <c r="D2944">
        <f>IF(OR(B2944=0,'Input and Summary Results'!E2526=0),FALSE,'Input and Summary Results'!$E2526)</f>
        <v>7.6384629999999995E-2</v>
      </c>
      <c r="E2944">
        <f t="shared" si="167"/>
        <v>2.8628073236485439E-2</v>
      </c>
      <c r="F2944">
        <f t="shared" si="168"/>
        <v>3.1036135234515289E-2</v>
      </c>
      <c r="G2944">
        <f>IF('Input and Summary Results'!$J$4="yes",IF(C2944=FALSE,FALSE,IF('Data Transformation'!E2944&lt;$R$10,E2944,$R$10)),IF(C2944=FALSE,FALSE,IF(C2944&lt;$R$10,C2944,$R$10)))</f>
        <v>1.0681397399999999</v>
      </c>
      <c r="H2944">
        <f>IF('Input and Summary Results'!$J$4="yes",'Data Transformation'!F2944,'Data Transformation'!D2944)</f>
        <v>7.6384629999999995E-2</v>
      </c>
      <c r="I2944">
        <f t="shared" si="166"/>
        <v>167</v>
      </c>
    </row>
    <row r="2945" spans="2:9" x14ac:dyDescent="0.25">
      <c r="B2945">
        <f>IF('Input and Summary Results'!D2527=0,FALSE,'Input and Summary Results'!$B2527)</f>
        <v>168</v>
      </c>
      <c r="C2945">
        <f>IF(OR(B2945=0,'Input and Summary Results'!D2527=0,'Input and Summary Results'!D2527=""),FALSE,'Input and Summary Results'!$D2527)</f>
        <v>6.8429299999999997E-3</v>
      </c>
      <c r="D2945">
        <f>IF(OR(B2945=0,'Input and Summary Results'!E2527=0),FALSE,'Input and Summary Results'!$E2527)</f>
        <v>4.7056929999999997E-2</v>
      </c>
      <c r="E2945">
        <f t="shared" si="167"/>
        <v>-2.1647579026120809</v>
      </c>
      <c r="F2945">
        <f t="shared" si="168"/>
        <v>2.9844975207988389</v>
      </c>
      <c r="G2945">
        <f>IF('Input and Summary Results'!$J$4="yes",IF(C2945=FALSE,FALSE,IF('Data Transformation'!E2945&lt;$R$10,E2945,$R$10)),IF(C2945=FALSE,FALSE,IF(C2945&lt;$R$10,C2945,$R$10)))</f>
        <v>6.8429299999999997E-3</v>
      </c>
      <c r="H2945">
        <f>IF('Input and Summary Results'!$J$4="yes",'Data Transformation'!F2945,'Data Transformation'!D2945)</f>
        <v>4.7056929999999997E-2</v>
      </c>
      <c r="I2945">
        <f t="shared" si="166"/>
        <v>168</v>
      </c>
    </row>
    <row r="2946" spans="2:9" x14ac:dyDescent="0.25">
      <c r="B2946">
        <f>IF('Input and Summary Results'!D2528=0,FALSE,'Input and Summary Results'!$B2528)</f>
        <v>168</v>
      </c>
      <c r="C2946">
        <f>IF(OR(B2946=0,'Input and Summary Results'!D2528=0,'Input and Summary Results'!D2528=""),FALSE,'Input and Summary Results'!$D2528)</f>
        <v>3.9766589999999997E-2</v>
      </c>
      <c r="D2946">
        <f>IF(OR(B2946=0,'Input and Summary Results'!E2528=0),FALSE,'Input and Summary Results'!$E2528)</f>
        <v>5.9347789999999997E-2</v>
      </c>
      <c r="E2946">
        <f t="shared" si="167"/>
        <v>-1.400481648332029</v>
      </c>
      <c r="F2946">
        <f t="shared" si="168"/>
        <v>0.64770303060936329</v>
      </c>
      <c r="G2946">
        <f>IF('Input and Summary Results'!$J$4="yes",IF(C2946=FALSE,FALSE,IF('Data Transformation'!E2946&lt;$R$10,E2946,$R$10)),IF(C2946=FALSE,FALSE,IF(C2946&lt;$R$10,C2946,$R$10)))</f>
        <v>3.9766589999999997E-2</v>
      </c>
      <c r="H2946">
        <f>IF('Input and Summary Results'!$J$4="yes",'Data Transformation'!F2946,'Data Transformation'!D2946)</f>
        <v>5.9347789999999997E-2</v>
      </c>
      <c r="I2946">
        <f t="shared" si="166"/>
        <v>168</v>
      </c>
    </row>
    <row r="2947" spans="2:9" x14ac:dyDescent="0.25">
      <c r="B2947">
        <f>IF('Input and Summary Results'!D2529=0,FALSE,'Input and Summary Results'!$B2529)</f>
        <v>168</v>
      </c>
      <c r="C2947">
        <f>IF(OR(B2947=0,'Input and Summary Results'!D2529=0,'Input and Summary Results'!D2529=""),FALSE,'Input and Summary Results'!$D2529)</f>
        <v>8.0579830000000005E-2</v>
      </c>
      <c r="D2947">
        <f>IF(OR(B2947=0,'Input and Summary Results'!E2529=0),FALSE,'Input and Summary Results'!$E2529)</f>
        <v>9.5086699999999996E-2</v>
      </c>
      <c r="E2947">
        <f t="shared" si="167"/>
        <v>-1.0937736531816917</v>
      </c>
      <c r="F2947">
        <f t="shared" si="168"/>
        <v>0.51213346813960758</v>
      </c>
      <c r="G2947">
        <f>IF('Input and Summary Results'!$J$4="yes",IF(C2947=FALSE,FALSE,IF('Data Transformation'!E2947&lt;$R$10,E2947,$R$10)),IF(C2947=FALSE,FALSE,IF(C2947&lt;$R$10,C2947,$R$10)))</f>
        <v>8.0579830000000005E-2</v>
      </c>
      <c r="H2947">
        <f>IF('Input and Summary Results'!$J$4="yes",'Data Transformation'!F2947,'Data Transformation'!D2947)</f>
        <v>9.5086699999999996E-2</v>
      </c>
      <c r="I2947">
        <f t="shared" si="166"/>
        <v>168</v>
      </c>
    </row>
    <row r="2948" spans="2:9" x14ac:dyDescent="0.25">
      <c r="B2948">
        <f>IF('Input and Summary Results'!D2530=0,FALSE,'Input and Summary Results'!$B2530)</f>
        <v>168</v>
      </c>
      <c r="C2948">
        <f>IF(OR(B2948=0,'Input and Summary Results'!D2530=0,'Input and Summary Results'!D2530=""),FALSE,'Input and Summary Results'!$D2530)</f>
        <v>0.10068721</v>
      </c>
      <c r="D2948">
        <f>IF(OR(B2948=0,'Input and Summary Results'!E2530=0),FALSE,'Input and Summary Results'!$E2530)</f>
        <v>8.0177449999999997E-2</v>
      </c>
      <c r="E2948">
        <f t="shared" si="167"/>
        <v>-0.9970256930928818</v>
      </c>
      <c r="F2948">
        <f t="shared" si="168"/>
        <v>0.34559516844294325</v>
      </c>
      <c r="G2948">
        <f>IF('Input and Summary Results'!$J$4="yes",IF(C2948=FALSE,FALSE,IF('Data Transformation'!E2948&lt;$R$10,E2948,$R$10)),IF(C2948=FALSE,FALSE,IF(C2948&lt;$R$10,C2948,$R$10)))</f>
        <v>0.10068721</v>
      </c>
      <c r="H2948">
        <f>IF('Input and Summary Results'!$J$4="yes",'Data Transformation'!F2948,'Data Transformation'!D2948)</f>
        <v>8.0177449999999997E-2</v>
      </c>
      <c r="I2948">
        <f t="shared" si="166"/>
        <v>168</v>
      </c>
    </row>
    <row r="2949" spans="2:9" x14ac:dyDescent="0.25">
      <c r="B2949">
        <f>IF('Input and Summary Results'!D2531=0,FALSE,'Input and Summary Results'!$B2531)</f>
        <v>168</v>
      </c>
      <c r="C2949">
        <f>IF(OR(B2949=0,'Input and Summary Results'!D2531=0,'Input and Summary Results'!D2531=""),FALSE,'Input and Summary Results'!$D2531)</f>
        <v>0.10948594</v>
      </c>
      <c r="D2949">
        <f>IF(OR(B2949=0,'Input and Summary Results'!E2531=0),FALSE,'Input and Summary Results'!$E2531)</f>
        <v>7.8898839999999998E-2</v>
      </c>
      <c r="E2949">
        <f t="shared" si="167"/>
        <v>-0.96064164860899048</v>
      </c>
      <c r="F2949">
        <f t="shared" si="168"/>
        <v>0.31275336869738707</v>
      </c>
      <c r="G2949">
        <f>IF('Input and Summary Results'!$J$4="yes",IF(C2949=FALSE,FALSE,IF('Data Transformation'!E2949&lt;$R$10,E2949,$R$10)),IF(C2949=FALSE,FALSE,IF(C2949&lt;$R$10,C2949,$R$10)))</f>
        <v>0.10948594</v>
      </c>
      <c r="H2949">
        <f>IF('Input and Summary Results'!$J$4="yes",'Data Transformation'!F2949,'Data Transformation'!D2949)</f>
        <v>7.8898839999999998E-2</v>
      </c>
      <c r="I2949">
        <f t="shared" ref="I2949:I3012" si="169">IF(G2949=FALSE,"",B2949)</f>
        <v>168</v>
      </c>
    </row>
    <row r="2950" spans="2:9" x14ac:dyDescent="0.25">
      <c r="B2950">
        <f>IF('Input and Summary Results'!D2532=0,FALSE,'Input and Summary Results'!$B2532)</f>
        <v>168</v>
      </c>
      <c r="C2950">
        <f>IF(OR(B2950=0,'Input and Summary Results'!D2532=0,'Input and Summary Results'!D2532=""),FALSE,'Input and Summary Results'!$D2532)</f>
        <v>0.11456004</v>
      </c>
      <c r="D2950">
        <f>IF(OR(B2950=0,'Input and Summary Results'!E2532=0),FALSE,'Input and Summary Results'!$E2532)</f>
        <v>7.3410939999999994E-2</v>
      </c>
      <c r="E2950">
        <f t="shared" si="167"/>
        <v>-0.94096684339711134</v>
      </c>
      <c r="F2950">
        <f t="shared" si="168"/>
        <v>0.27811048215416123</v>
      </c>
      <c r="G2950">
        <f>IF('Input and Summary Results'!$J$4="yes",IF(C2950=FALSE,FALSE,IF('Data Transformation'!E2950&lt;$R$10,E2950,$R$10)),IF(C2950=FALSE,FALSE,IF(C2950&lt;$R$10,C2950,$R$10)))</f>
        <v>0.11456004</v>
      </c>
      <c r="H2950">
        <f>IF('Input and Summary Results'!$J$4="yes",'Data Transformation'!F2950,'Data Transformation'!D2950)</f>
        <v>7.3410939999999994E-2</v>
      </c>
      <c r="I2950">
        <f t="shared" si="169"/>
        <v>168</v>
      </c>
    </row>
    <row r="2951" spans="2:9" x14ac:dyDescent="0.25">
      <c r="B2951">
        <f>IF('Input and Summary Results'!D2533=0,FALSE,'Input and Summary Results'!$B2533)</f>
        <v>168</v>
      </c>
      <c r="C2951">
        <f>IF(OR(B2951=0,'Input and Summary Results'!D2533=0,'Input and Summary Results'!D2533=""),FALSE,'Input and Summary Results'!$D2533)</f>
        <v>0.11692060999999999</v>
      </c>
      <c r="D2951">
        <f>IF(OR(B2951=0,'Input and Summary Results'!E2533=0),FALSE,'Input and Summary Results'!$E2533)</f>
        <v>8.6421250000000005E-2</v>
      </c>
      <c r="E2951">
        <f t="shared" si="167"/>
        <v>-0.93210892750085772</v>
      </c>
      <c r="F2951">
        <f t="shared" si="168"/>
        <v>0.32078880276112143</v>
      </c>
      <c r="G2951">
        <f>IF('Input and Summary Results'!$J$4="yes",IF(C2951=FALSE,FALSE,IF('Data Transformation'!E2951&lt;$R$10,E2951,$R$10)),IF(C2951=FALSE,FALSE,IF(C2951&lt;$R$10,C2951,$R$10)))</f>
        <v>0.11692060999999999</v>
      </c>
      <c r="H2951">
        <f>IF('Input and Summary Results'!$J$4="yes",'Data Transformation'!F2951,'Data Transformation'!D2951)</f>
        <v>8.6421250000000005E-2</v>
      </c>
      <c r="I2951">
        <f t="shared" si="169"/>
        <v>168</v>
      </c>
    </row>
    <row r="2952" spans="2:9" x14ac:dyDescent="0.25">
      <c r="B2952">
        <f>IF('Input and Summary Results'!D2534=0,FALSE,'Input and Summary Results'!$B2534)</f>
        <v>168</v>
      </c>
      <c r="C2952">
        <f>IF(OR(B2952=0,'Input and Summary Results'!D2534=0,'Input and Summary Results'!D2534=""),FALSE,'Input and Summary Results'!$D2534)</f>
        <v>0.12321695000000001</v>
      </c>
      <c r="D2952">
        <f>IF(OR(B2952=0,'Input and Summary Results'!E2534=0),FALSE,'Input and Summary Results'!$E2534)</f>
        <v>6.9955379999999998E-2</v>
      </c>
      <c r="E2952">
        <f t="shared" si="167"/>
        <v>-0.90932954553906764</v>
      </c>
      <c r="F2952">
        <f t="shared" si="168"/>
        <v>0.24639982502407337</v>
      </c>
      <c r="G2952">
        <f>IF('Input and Summary Results'!$J$4="yes",IF(C2952=FALSE,FALSE,IF('Data Transformation'!E2952&lt;$R$10,E2952,$R$10)),IF(C2952=FALSE,FALSE,IF(C2952&lt;$R$10,C2952,$R$10)))</f>
        <v>0.12321695000000001</v>
      </c>
      <c r="H2952">
        <f>IF('Input and Summary Results'!$J$4="yes",'Data Transformation'!F2952,'Data Transformation'!D2952)</f>
        <v>6.9955379999999998E-2</v>
      </c>
      <c r="I2952">
        <f t="shared" si="169"/>
        <v>168</v>
      </c>
    </row>
    <row r="2953" spans="2:9" x14ac:dyDescent="0.25">
      <c r="B2953">
        <f>IF('Input and Summary Results'!D2535=0,FALSE,'Input and Summary Results'!$B2535)</f>
        <v>168</v>
      </c>
      <c r="C2953">
        <f>IF(OR(B2953=0,'Input and Summary Results'!D2535=0,'Input and Summary Results'!D2535=""),FALSE,'Input and Summary Results'!$D2535)</f>
        <v>0.13296210999999999</v>
      </c>
      <c r="D2953">
        <f>IF(OR(B2953=0,'Input and Summary Results'!E2535=0),FALSE,'Input and Summary Results'!$E2535)</f>
        <v>8.2326079999999996E-2</v>
      </c>
      <c r="E2953">
        <f t="shared" si="167"/>
        <v>-0.87627210160685187</v>
      </c>
      <c r="F2953">
        <f t="shared" si="168"/>
        <v>0.2687195526605286</v>
      </c>
      <c r="G2953">
        <f>IF('Input and Summary Results'!$J$4="yes",IF(C2953=FALSE,FALSE,IF('Data Transformation'!E2953&lt;$R$10,E2953,$R$10)),IF(C2953=FALSE,FALSE,IF(C2953&lt;$R$10,C2953,$R$10)))</f>
        <v>0.13296210999999999</v>
      </c>
      <c r="H2953">
        <f>IF('Input and Summary Results'!$J$4="yes",'Data Transformation'!F2953,'Data Transformation'!D2953)</f>
        <v>8.2326079999999996E-2</v>
      </c>
      <c r="I2953">
        <f t="shared" si="169"/>
        <v>168</v>
      </c>
    </row>
    <row r="2954" spans="2:9" x14ac:dyDescent="0.25">
      <c r="B2954">
        <f>IF('Input and Summary Results'!D2536=0,FALSE,'Input and Summary Results'!$B2536)</f>
        <v>168</v>
      </c>
      <c r="C2954">
        <f>IF(OR(B2954=0,'Input and Summary Results'!D2536=0,'Input and Summary Results'!D2536=""),FALSE,'Input and Summary Results'!$D2536)</f>
        <v>0.15943330999999999</v>
      </c>
      <c r="D2954">
        <f>IF(OR(B2954=0,'Input and Summary Results'!E2536=0),FALSE,'Input and Summary Results'!$E2536)</f>
        <v>0.10041046000000001</v>
      </c>
      <c r="E2954">
        <f t="shared" si="167"/>
        <v>-0.79742093740742226</v>
      </c>
      <c r="F2954">
        <f t="shared" si="168"/>
        <v>0.27333146153711541</v>
      </c>
      <c r="G2954">
        <f>IF('Input and Summary Results'!$J$4="yes",IF(C2954=FALSE,FALSE,IF('Data Transformation'!E2954&lt;$R$10,E2954,$R$10)),IF(C2954=FALSE,FALSE,IF(C2954&lt;$R$10,C2954,$R$10)))</f>
        <v>0.15943330999999999</v>
      </c>
      <c r="H2954">
        <f>IF('Input and Summary Results'!$J$4="yes",'Data Transformation'!F2954,'Data Transformation'!D2954)</f>
        <v>0.10041046000000001</v>
      </c>
      <c r="I2954">
        <f t="shared" si="169"/>
        <v>168</v>
      </c>
    </row>
    <row r="2955" spans="2:9" x14ac:dyDescent="0.25">
      <c r="B2955">
        <f>IF('Input and Summary Results'!D2537=0,FALSE,'Input and Summary Results'!$B2537)</f>
        <v>168</v>
      </c>
      <c r="C2955">
        <f>IF(OR(B2955=0,'Input and Summary Results'!D2537=0,'Input and Summary Results'!D2537=""),FALSE,'Input and Summary Results'!$D2537)</f>
        <v>0.20620952000000001</v>
      </c>
      <c r="D2955">
        <f>IF(OR(B2955=0,'Input and Summary Results'!E2537=0),FALSE,'Input and Summary Results'!$E2537)</f>
        <v>7.4529670000000006E-2</v>
      </c>
      <c r="E2955">
        <f t="shared" si="167"/>
        <v>-0.68569128867408979</v>
      </c>
      <c r="F2955">
        <f t="shared" si="168"/>
        <v>0.15685927972675559</v>
      </c>
      <c r="G2955">
        <f>IF('Input and Summary Results'!$J$4="yes",IF(C2955=FALSE,FALSE,IF('Data Transformation'!E2955&lt;$R$10,E2955,$R$10)),IF(C2955=FALSE,FALSE,IF(C2955&lt;$R$10,C2955,$R$10)))</f>
        <v>0.20620952000000001</v>
      </c>
      <c r="H2955">
        <f>IF('Input and Summary Results'!$J$4="yes",'Data Transformation'!F2955,'Data Transformation'!D2955)</f>
        <v>7.4529670000000006E-2</v>
      </c>
      <c r="I2955">
        <f t="shared" si="169"/>
        <v>168</v>
      </c>
    </row>
    <row r="2956" spans="2:9" x14ac:dyDescent="0.25">
      <c r="B2956">
        <f>IF('Input and Summary Results'!D2538=0,FALSE,'Input and Summary Results'!$B2538)</f>
        <v>168</v>
      </c>
      <c r="C2956">
        <f>IF(OR(B2956=0,'Input and Summary Results'!D2538=0,'Input and Summary Results'!D2538=""),FALSE,'Input and Summary Results'!$D2538)</f>
        <v>0.39943762999999999</v>
      </c>
      <c r="D2956">
        <f>IF(OR(B2956=0,'Input and Summary Results'!E2538=0),FALSE,'Input and Summary Results'!$E2538)</f>
        <v>7.9805619999999994E-2</v>
      </c>
      <c r="E2956">
        <f t="shared" si="167"/>
        <v>-0.39855102376291973</v>
      </c>
      <c r="F2956">
        <f t="shared" si="168"/>
        <v>8.6711006872336988E-2</v>
      </c>
      <c r="G2956">
        <f>IF('Input and Summary Results'!$J$4="yes",IF(C2956=FALSE,FALSE,IF('Data Transformation'!E2956&lt;$R$10,E2956,$R$10)),IF(C2956=FALSE,FALSE,IF(C2956&lt;$R$10,C2956,$R$10)))</f>
        <v>0.39943762999999999</v>
      </c>
      <c r="H2956">
        <f>IF('Input and Summary Results'!$J$4="yes",'Data Transformation'!F2956,'Data Transformation'!D2956)</f>
        <v>7.9805619999999994E-2</v>
      </c>
      <c r="I2956">
        <f t="shared" si="169"/>
        <v>168</v>
      </c>
    </row>
    <row r="2957" spans="2:9" x14ac:dyDescent="0.25">
      <c r="B2957">
        <f>IF('Input and Summary Results'!D2539=0,FALSE,'Input and Summary Results'!$B2539)</f>
        <v>168</v>
      </c>
      <c r="C2957">
        <f>IF(OR(B2957=0,'Input and Summary Results'!D2539=0,'Input and Summary Results'!D2539=""),FALSE,'Input and Summary Results'!$D2539)</f>
        <v>0.43267053999999999</v>
      </c>
      <c r="D2957">
        <f>IF(OR(B2957=0,'Input and Summary Results'!E2539=0),FALSE,'Input and Summary Results'!$E2539)</f>
        <v>6.7304619999999996E-2</v>
      </c>
      <c r="E2957">
        <f t="shared" si="167"/>
        <v>-0.36384267436679807</v>
      </c>
      <c r="F2957">
        <f t="shared" si="168"/>
        <v>6.7511425853028953E-2</v>
      </c>
      <c r="G2957">
        <f>IF('Input and Summary Results'!$J$4="yes",IF(C2957=FALSE,FALSE,IF('Data Transformation'!E2957&lt;$R$10,E2957,$R$10)),IF(C2957=FALSE,FALSE,IF(C2957&lt;$R$10,C2957,$R$10)))</f>
        <v>0.43267053999999999</v>
      </c>
      <c r="H2957">
        <f>IF('Input and Summary Results'!$J$4="yes",'Data Transformation'!F2957,'Data Transformation'!D2957)</f>
        <v>6.7304619999999996E-2</v>
      </c>
      <c r="I2957">
        <f t="shared" si="169"/>
        <v>168</v>
      </c>
    </row>
    <row r="2958" spans="2:9" x14ac:dyDescent="0.25">
      <c r="B2958">
        <f>IF('Input and Summary Results'!D2540=0,FALSE,'Input and Summary Results'!$B2540)</f>
        <v>168</v>
      </c>
      <c r="C2958">
        <f>IF(OR(B2958=0,'Input and Summary Results'!D2540=0,'Input and Summary Results'!D2540=""),FALSE,'Input and Summary Results'!$D2540)</f>
        <v>0.63401923000000004</v>
      </c>
      <c r="D2958">
        <f>IF(OR(B2958=0,'Input and Summary Results'!E2540=0),FALSE,'Input and Summary Results'!$E2540)</f>
        <v>3.9763859999999998E-2</v>
      </c>
      <c r="E2958">
        <f t="shared" si="167"/>
        <v>-0.19789756963209348</v>
      </c>
      <c r="F2958">
        <f t="shared" si="168"/>
        <v>2.7219229990863208E-2</v>
      </c>
      <c r="G2958">
        <f>IF('Input and Summary Results'!$J$4="yes",IF(C2958=FALSE,FALSE,IF('Data Transformation'!E2958&lt;$R$10,E2958,$R$10)),IF(C2958=FALSE,FALSE,IF(C2958&lt;$R$10,C2958,$R$10)))</f>
        <v>0.63401923000000004</v>
      </c>
      <c r="H2958">
        <f>IF('Input and Summary Results'!$J$4="yes",'Data Transformation'!F2958,'Data Transformation'!D2958)</f>
        <v>3.9763859999999998E-2</v>
      </c>
      <c r="I2958">
        <f t="shared" si="169"/>
        <v>168</v>
      </c>
    </row>
    <row r="2959" spans="2:9" x14ac:dyDescent="0.25">
      <c r="B2959">
        <f>IF('Input and Summary Results'!D2541=0,FALSE,'Input and Summary Results'!$B2541)</f>
        <v>168</v>
      </c>
      <c r="C2959">
        <f>IF(OR(B2959=0,'Input and Summary Results'!D2541=0,'Input and Summary Results'!D2541=""),FALSE,'Input and Summary Results'!$D2541)</f>
        <v>0.71457453000000004</v>
      </c>
      <c r="D2959">
        <f>IF(OR(B2959=0,'Input and Summary Results'!E2541=0),FALSE,'Input and Summary Results'!$E2541)</f>
        <v>4.3397169999999999E-2</v>
      </c>
      <c r="E2959">
        <f t="shared" si="167"/>
        <v>-0.14595246767120432</v>
      </c>
      <c r="F2959">
        <f t="shared" si="168"/>
        <v>2.6357463062670308E-2</v>
      </c>
      <c r="G2959">
        <f>IF('Input and Summary Results'!$J$4="yes",IF(C2959=FALSE,FALSE,IF('Data Transformation'!E2959&lt;$R$10,E2959,$R$10)),IF(C2959=FALSE,FALSE,IF(C2959&lt;$R$10,C2959,$R$10)))</f>
        <v>0.71457453000000004</v>
      </c>
      <c r="H2959">
        <f>IF('Input and Summary Results'!$J$4="yes",'Data Transformation'!F2959,'Data Transformation'!D2959)</f>
        <v>4.3397169999999999E-2</v>
      </c>
      <c r="I2959">
        <f t="shared" si="169"/>
        <v>168</v>
      </c>
    </row>
    <row r="2960" spans="2:9" x14ac:dyDescent="0.25">
      <c r="B2960">
        <f>IF('Input and Summary Results'!D2542=0,FALSE,'Input and Summary Results'!$B2542)</f>
        <v>168</v>
      </c>
      <c r="C2960">
        <f>IF(OR(B2960=0,'Input and Summary Results'!D2542=0,'Input and Summary Results'!D2542=""),FALSE,'Input and Summary Results'!$D2542)</f>
        <v>0.78650111</v>
      </c>
      <c r="D2960">
        <f>IF(OR(B2960=0,'Input and Summary Results'!E2542=0),FALSE,'Input and Summary Results'!$E2542)</f>
        <v>4.2616979999999999E-2</v>
      </c>
      <c r="E2960">
        <f t="shared" si="167"/>
        <v>-0.10430066011439461</v>
      </c>
      <c r="F2960">
        <f t="shared" si="168"/>
        <v>2.3516520300905869E-2</v>
      </c>
      <c r="G2960">
        <f>IF('Input and Summary Results'!$J$4="yes",IF(C2960=FALSE,FALSE,IF('Data Transformation'!E2960&lt;$R$10,E2960,$R$10)),IF(C2960=FALSE,FALSE,IF(C2960&lt;$R$10,C2960,$R$10)))</f>
        <v>0.78650111</v>
      </c>
      <c r="H2960">
        <f>IF('Input and Summary Results'!$J$4="yes",'Data Transformation'!F2960,'Data Transformation'!D2960)</f>
        <v>4.2616979999999999E-2</v>
      </c>
      <c r="I2960">
        <f t="shared" si="169"/>
        <v>168</v>
      </c>
    </row>
    <row r="2961" spans="2:9" x14ac:dyDescent="0.25">
      <c r="B2961">
        <f>IF('Input and Summary Results'!D2543=0,FALSE,'Input and Summary Results'!$B2543)</f>
        <v>168</v>
      </c>
      <c r="C2961">
        <f>IF(OR(B2961=0,'Input and Summary Results'!D2543=0,'Input and Summary Results'!D2543=""),FALSE,'Input and Summary Results'!$D2543)</f>
        <v>0.90148806999999997</v>
      </c>
      <c r="D2961">
        <f>IF(OR(B2961=0,'Input and Summary Results'!E2543=0),FALSE,'Input and Summary Results'!$E2543)</f>
        <v>0.10820471</v>
      </c>
      <c r="E2961">
        <f t="shared" si="167"/>
        <v>-4.5040016215513436E-2</v>
      </c>
      <c r="F2961">
        <f t="shared" si="168"/>
        <v>5.2092585251849205E-2</v>
      </c>
      <c r="G2961">
        <f>IF('Input and Summary Results'!$J$4="yes",IF(C2961=FALSE,FALSE,IF('Data Transformation'!E2961&lt;$R$10,E2961,$R$10)),IF(C2961=FALSE,FALSE,IF(C2961&lt;$R$10,C2961,$R$10)))</f>
        <v>0.90148806999999997</v>
      </c>
      <c r="H2961">
        <f>IF('Input and Summary Results'!$J$4="yes",'Data Transformation'!F2961,'Data Transformation'!D2961)</f>
        <v>0.10820471</v>
      </c>
      <c r="I2961">
        <f t="shared" si="169"/>
        <v>168</v>
      </c>
    </row>
    <row r="2962" spans="2:9" x14ac:dyDescent="0.25">
      <c r="B2962">
        <f>IF('Input and Summary Results'!D2544=0,FALSE,'Input and Summary Results'!$B2544)</f>
        <v>169</v>
      </c>
      <c r="C2962">
        <f>IF(OR(B2962=0,'Input and Summary Results'!D2544=0,'Input and Summary Results'!D2544=""),FALSE,'Input and Summary Results'!$D2544)</f>
        <v>-1.1642700000000001E-2</v>
      </c>
      <c r="D2962">
        <f>IF(OR(B2962=0,'Input and Summary Results'!E2544=0),FALSE,'Input and Summary Results'!$E2544)</f>
        <v>7.2927569999999997E-2</v>
      </c>
      <c r="E2962" t="e">
        <f t="shared" si="167"/>
        <v>#NUM!</v>
      </c>
      <c r="F2962">
        <f t="shared" si="168"/>
        <v>-2.7184901594990847</v>
      </c>
      <c r="G2962">
        <f>IF('Input and Summary Results'!$J$4="yes",IF(C2962=FALSE,FALSE,IF('Data Transformation'!E2962&lt;$R$10,E2962,$R$10)),IF(C2962=FALSE,FALSE,IF(C2962&lt;$R$10,C2962,$R$10)))</f>
        <v>-1.1642700000000001E-2</v>
      </c>
      <c r="H2962">
        <f>IF('Input and Summary Results'!$J$4="yes",'Data Transformation'!F2962,'Data Transformation'!D2962)</f>
        <v>7.2927569999999997E-2</v>
      </c>
      <c r="I2962">
        <f t="shared" si="169"/>
        <v>169</v>
      </c>
    </row>
    <row r="2963" spans="2:9" x14ac:dyDescent="0.25">
      <c r="B2963">
        <f>IF('Input and Summary Results'!D2545=0,FALSE,'Input and Summary Results'!$B2545)</f>
        <v>169</v>
      </c>
      <c r="C2963">
        <f>IF(OR(B2963=0,'Input and Summary Results'!D2545=0,'Input and Summary Results'!D2545=""),FALSE,'Input and Summary Results'!$D2545)</f>
        <v>-4.7994999999999999E-3</v>
      </c>
      <c r="D2963">
        <f>IF(OR(B2963=0,'Input and Summary Results'!E2545=0),FALSE,'Input and Summary Results'!$E2545)</f>
        <v>7.8977569999999997E-2</v>
      </c>
      <c r="E2963" t="e">
        <f t="shared" si="167"/>
        <v>#NUM!</v>
      </c>
      <c r="F2963">
        <f t="shared" si="168"/>
        <v>-7.1416325408896757</v>
      </c>
      <c r="G2963">
        <f>IF('Input and Summary Results'!$J$4="yes",IF(C2963=FALSE,FALSE,IF('Data Transformation'!E2963&lt;$R$10,E2963,$R$10)),IF(C2963=FALSE,FALSE,IF(C2963&lt;$R$10,C2963,$R$10)))</f>
        <v>-4.7994999999999999E-3</v>
      </c>
      <c r="H2963">
        <f>IF('Input and Summary Results'!$J$4="yes",'Data Transformation'!F2963,'Data Transformation'!D2963)</f>
        <v>7.8977569999999997E-2</v>
      </c>
      <c r="I2963">
        <f t="shared" si="169"/>
        <v>169</v>
      </c>
    </row>
    <row r="2964" spans="2:9" x14ac:dyDescent="0.25">
      <c r="B2964">
        <f>IF('Input and Summary Results'!D2546=0,FALSE,'Input and Summary Results'!$B2546)</f>
        <v>169</v>
      </c>
      <c r="C2964">
        <f>IF(OR(B2964=0,'Input and Summary Results'!D2546=0,'Input and Summary Results'!D2546=""),FALSE,'Input and Summary Results'!$D2546)</f>
        <v>1.176578E-2</v>
      </c>
      <c r="D2964">
        <f>IF(OR(B2964=0,'Input and Summary Results'!E2546=0),FALSE,'Input and Summary Results'!$E2546)</f>
        <v>8.5123409999999997E-2</v>
      </c>
      <c r="E2964">
        <f t="shared" si="167"/>
        <v>-1.9293792764380568</v>
      </c>
      <c r="F2964">
        <f t="shared" si="168"/>
        <v>3.1399159205764509</v>
      </c>
      <c r="G2964">
        <f>IF('Input and Summary Results'!$J$4="yes",IF(C2964=FALSE,FALSE,IF('Data Transformation'!E2964&lt;$R$10,E2964,$R$10)),IF(C2964=FALSE,FALSE,IF(C2964&lt;$R$10,C2964,$R$10)))</f>
        <v>1.176578E-2</v>
      </c>
      <c r="H2964">
        <f>IF('Input and Summary Results'!$J$4="yes",'Data Transformation'!F2964,'Data Transformation'!D2964)</f>
        <v>8.5123409999999997E-2</v>
      </c>
      <c r="I2964">
        <f t="shared" si="169"/>
        <v>169</v>
      </c>
    </row>
    <row r="2965" spans="2:9" x14ac:dyDescent="0.25">
      <c r="B2965">
        <f>IF('Input and Summary Results'!D2547=0,FALSE,'Input and Summary Results'!$B2547)</f>
        <v>169</v>
      </c>
      <c r="C2965">
        <f>IF(OR(B2965=0,'Input and Summary Results'!D2547=0,'Input and Summary Results'!D2547=""),FALSE,'Input and Summary Results'!$D2547)</f>
        <v>5.9014360000000002E-2</v>
      </c>
      <c r="D2965">
        <f>IF(OR(B2965=0,'Input and Summary Results'!E2547=0),FALSE,'Input and Summary Results'!$E2547)</f>
        <v>5.5706609999999997E-2</v>
      </c>
      <c r="E2965">
        <f t="shared" si="167"/>
        <v>-1.2290422983589284</v>
      </c>
      <c r="F2965">
        <f t="shared" si="168"/>
        <v>0.40967433587350599</v>
      </c>
      <c r="G2965">
        <f>IF('Input and Summary Results'!$J$4="yes",IF(C2965=FALSE,FALSE,IF('Data Transformation'!E2965&lt;$R$10,E2965,$R$10)),IF(C2965=FALSE,FALSE,IF(C2965&lt;$R$10,C2965,$R$10)))</f>
        <v>5.9014360000000002E-2</v>
      </c>
      <c r="H2965">
        <f>IF('Input and Summary Results'!$J$4="yes",'Data Transformation'!F2965,'Data Transformation'!D2965)</f>
        <v>5.5706609999999997E-2</v>
      </c>
      <c r="I2965">
        <f t="shared" si="169"/>
        <v>169</v>
      </c>
    </row>
    <row r="2966" spans="2:9" x14ac:dyDescent="0.25">
      <c r="B2966">
        <f>IF('Input and Summary Results'!D2548=0,FALSE,'Input and Summary Results'!$B2548)</f>
        <v>169</v>
      </c>
      <c r="C2966">
        <f>IF(OR(B2966=0,'Input and Summary Results'!D2548=0,'Input and Summary Results'!D2548=""),FALSE,'Input and Summary Results'!$D2548)</f>
        <v>6.5608659999999999E-2</v>
      </c>
      <c r="D2966">
        <f>IF(OR(B2966=0,'Input and Summary Results'!E2548=0),FALSE,'Input and Summary Results'!$E2548)</f>
        <v>6.4308909999999997E-2</v>
      </c>
      <c r="E2966">
        <f t="shared" si="167"/>
        <v>-1.183038832240394</v>
      </c>
      <c r="F2966">
        <f t="shared" si="168"/>
        <v>0.4254021792245109</v>
      </c>
      <c r="G2966">
        <f>IF('Input and Summary Results'!$J$4="yes",IF(C2966=FALSE,FALSE,IF('Data Transformation'!E2966&lt;$R$10,E2966,$R$10)),IF(C2966=FALSE,FALSE,IF(C2966&lt;$R$10,C2966,$R$10)))</f>
        <v>6.5608659999999999E-2</v>
      </c>
      <c r="H2966">
        <f>IF('Input and Summary Results'!$J$4="yes",'Data Transformation'!F2966,'Data Transformation'!D2966)</f>
        <v>6.4308909999999997E-2</v>
      </c>
      <c r="I2966">
        <f t="shared" si="169"/>
        <v>169</v>
      </c>
    </row>
    <row r="2967" spans="2:9" x14ac:dyDescent="0.25">
      <c r="B2967">
        <f>IF('Input and Summary Results'!D2549=0,FALSE,'Input and Summary Results'!$B2549)</f>
        <v>169</v>
      </c>
      <c r="C2967">
        <f>IF(OR(B2967=0,'Input and Summary Results'!D2549=0,'Input and Summary Results'!D2549=""),FALSE,'Input and Summary Results'!$D2549)</f>
        <v>8.6192569999999996E-2</v>
      </c>
      <c r="D2967">
        <f>IF(OR(B2967=0,'Input and Summary Results'!E2549=0),FALSE,'Input and Summary Results'!$E2549)</f>
        <v>6.0057880000000001E-2</v>
      </c>
      <c r="E2967">
        <f t="shared" si="167"/>
        <v>-1.0645301697562122</v>
      </c>
      <c r="F2967">
        <f t="shared" si="168"/>
        <v>0.30240564726170716</v>
      </c>
      <c r="G2967">
        <f>IF('Input and Summary Results'!$J$4="yes",IF(C2967=FALSE,FALSE,IF('Data Transformation'!E2967&lt;$R$10,E2967,$R$10)),IF(C2967=FALSE,FALSE,IF(C2967&lt;$R$10,C2967,$R$10)))</f>
        <v>8.6192569999999996E-2</v>
      </c>
      <c r="H2967">
        <f>IF('Input and Summary Results'!$J$4="yes",'Data Transformation'!F2967,'Data Transformation'!D2967)</f>
        <v>6.0057880000000001E-2</v>
      </c>
      <c r="I2967">
        <f t="shared" si="169"/>
        <v>169</v>
      </c>
    </row>
    <row r="2968" spans="2:9" x14ac:dyDescent="0.25">
      <c r="B2968">
        <f>IF('Input and Summary Results'!D2550=0,FALSE,'Input and Summary Results'!$B2550)</f>
        <v>169</v>
      </c>
      <c r="C2968">
        <f>IF(OR(B2968=0,'Input and Summary Results'!D2550=0,'Input and Summary Results'!D2550=""),FALSE,'Input and Summary Results'!$D2550)</f>
        <v>9.9899009999999996E-2</v>
      </c>
      <c r="D2968">
        <f>IF(OR(B2968=0,'Input and Summary Results'!E2550=0),FALSE,'Input and Summary Results'!$E2550)</f>
        <v>5.7192449999999999E-2</v>
      </c>
      <c r="E2968">
        <f t="shared" si="167"/>
        <v>-1.0004388156145332</v>
      </c>
      <c r="F2968">
        <f t="shared" si="168"/>
        <v>0.24846615897394778</v>
      </c>
      <c r="G2968">
        <f>IF('Input and Summary Results'!$J$4="yes",IF(C2968=FALSE,FALSE,IF('Data Transformation'!E2968&lt;$R$10,E2968,$R$10)),IF(C2968=FALSE,FALSE,IF(C2968&lt;$R$10,C2968,$R$10)))</f>
        <v>9.9899009999999996E-2</v>
      </c>
      <c r="H2968">
        <f>IF('Input and Summary Results'!$J$4="yes",'Data Transformation'!F2968,'Data Transformation'!D2968)</f>
        <v>5.7192449999999999E-2</v>
      </c>
      <c r="I2968">
        <f t="shared" si="169"/>
        <v>169</v>
      </c>
    </row>
    <row r="2969" spans="2:9" x14ac:dyDescent="0.25">
      <c r="B2969">
        <f>IF('Input and Summary Results'!D2551=0,FALSE,'Input and Summary Results'!$B2551)</f>
        <v>169</v>
      </c>
      <c r="C2969">
        <f>IF(OR(B2969=0,'Input and Summary Results'!D2551=0,'Input and Summary Results'!D2551=""),FALSE,'Input and Summary Results'!$D2551)</f>
        <v>0.12225907</v>
      </c>
      <c r="D2969">
        <f>IF(OR(B2969=0,'Input and Summary Results'!E2551=0),FALSE,'Input and Summary Results'!$E2551)</f>
        <v>7.0619169999999995E-2</v>
      </c>
      <c r="E2969">
        <f t="shared" si="167"/>
        <v>-0.91271891212389544</v>
      </c>
      <c r="F2969">
        <f t="shared" si="168"/>
        <v>0.25068667527079991</v>
      </c>
      <c r="G2969">
        <f>IF('Input and Summary Results'!$J$4="yes",IF(C2969=FALSE,FALSE,IF('Data Transformation'!E2969&lt;$R$10,E2969,$R$10)),IF(C2969=FALSE,FALSE,IF(C2969&lt;$R$10,C2969,$R$10)))</f>
        <v>0.12225907</v>
      </c>
      <c r="H2969">
        <f>IF('Input and Summary Results'!$J$4="yes",'Data Transformation'!F2969,'Data Transformation'!D2969)</f>
        <v>7.0619169999999995E-2</v>
      </c>
      <c r="I2969">
        <f t="shared" si="169"/>
        <v>169</v>
      </c>
    </row>
    <row r="2970" spans="2:9" x14ac:dyDescent="0.25">
      <c r="B2970">
        <f>IF('Input and Summary Results'!D2552=0,FALSE,'Input and Summary Results'!$B2552)</f>
        <v>169</v>
      </c>
      <c r="C2970">
        <f>IF(OR(B2970=0,'Input and Summary Results'!D2552=0,'Input and Summary Results'!D2552=""),FALSE,'Input and Summary Results'!$D2552)</f>
        <v>0.12662282</v>
      </c>
      <c r="D2970">
        <f>IF(OR(B2970=0,'Input and Summary Results'!E2552=0),FALSE,'Input and Summary Results'!$E2552)</f>
        <v>6.6925139999999994E-2</v>
      </c>
      <c r="E2970">
        <f t="shared" si="167"/>
        <v>-0.89748801859214067</v>
      </c>
      <c r="F2970">
        <f t="shared" si="168"/>
        <v>0.2293860676930114</v>
      </c>
      <c r="G2970">
        <f>IF('Input and Summary Results'!$J$4="yes",IF(C2970=FALSE,FALSE,IF('Data Transformation'!E2970&lt;$R$10,E2970,$R$10)),IF(C2970=FALSE,FALSE,IF(C2970&lt;$R$10,C2970,$R$10)))</f>
        <v>0.12662282</v>
      </c>
      <c r="H2970">
        <f>IF('Input and Summary Results'!$J$4="yes",'Data Transformation'!F2970,'Data Transformation'!D2970)</f>
        <v>6.6925139999999994E-2</v>
      </c>
      <c r="I2970">
        <f t="shared" si="169"/>
        <v>169</v>
      </c>
    </row>
    <row r="2971" spans="2:9" x14ac:dyDescent="0.25">
      <c r="B2971">
        <f>IF('Input and Summary Results'!D2553=0,FALSE,'Input and Summary Results'!$B2553)</f>
        <v>169</v>
      </c>
      <c r="C2971">
        <f>IF(OR(B2971=0,'Input and Summary Results'!D2553=0,'Input and Summary Results'!D2553=""),FALSE,'Input and Summary Results'!$D2553)</f>
        <v>0.13090124</v>
      </c>
      <c r="D2971">
        <f>IF(OR(B2971=0,'Input and Summary Results'!E2553=0),FALSE,'Input and Summary Results'!$E2553)</f>
        <v>9.8774219999999996E-2</v>
      </c>
      <c r="E2971">
        <f t="shared" si="167"/>
        <v>-0.88305623944919165</v>
      </c>
      <c r="F2971">
        <f t="shared" si="168"/>
        <v>0.3274836165035564</v>
      </c>
      <c r="G2971">
        <f>IF('Input and Summary Results'!$J$4="yes",IF(C2971=FALSE,FALSE,IF('Data Transformation'!E2971&lt;$R$10,E2971,$R$10)),IF(C2971=FALSE,FALSE,IF(C2971&lt;$R$10,C2971,$R$10)))</f>
        <v>0.13090124</v>
      </c>
      <c r="H2971">
        <f>IF('Input and Summary Results'!$J$4="yes",'Data Transformation'!F2971,'Data Transformation'!D2971)</f>
        <v>9.8774219999999996E-2</v>
      </c>
      <c r="I2971">
        <f t="shared" si="169"/>
        <v>169</v>
      </c>
    </row>
    <row r="2972" spans="2:9" x14ac:dyDescent="0.25">
      <c r="B2972">
        <f>IF('Input and Summary Results'!D2554=0,FALSE,'Input and Summary Results'!$B2554)</f>
        <v>169</v>
      </c>
      <c r="C2972">
        <f>IF(OR(B2972=0,'Input and Summary Results'!D2554=0,'Input and Summary Results'!D2554=""),FALSE,'Input and Summary Results'!$D2554)</f>
        <v>0.16627032</v>
      </c>
      <c r="D2972">
        <f>IF(OR(B2972=0,'Input and Summary Results'!E2554=0),FALSE,'Input and Summary Results'!$E2554)</f>
        <v>8.3545939999999999E-2</v>
      </c>
      <c r="E2972">
        <f t="shared" si="167"/>
        <v>-0.77918526738062177</v>
      </c>
      <c r="F2972">
        <f t="shared" si="168"/>
        <v>0.21807222094719012</v>
      </c>
      <c r="G2972">
        <f>IF('Input and Summary Results'!$J$4="yes",IF(C2972=FALSE,FALSE,IF('Data Transformation'!E2972&lt;$R$10,E2972,$R$10)),IF(C2972=FALSE,FALSE,IF(C2972&lt;$R$10,C2972,$R$10)))</f>
        <v>0.16627032</v>
      </c>
      <c r="H2972">
        <f>IF('Input and Summary Results'!$J$4="yes",'Data Transformation'!F2972,'Data Transformation'!D2972)</f>
        <v>8.3545939999999999E-2</v>
      </c>
      <c r="I2972">
        <f t="shared" si="169"/>
        <v>169</v>
      </c>
    </row>
    <row r="2973" spans="2:9" x14ac:dyDescent="0.25">
      <c r="B2973">
        <f>IF('Input and Summary Results'!D2555=0,FALSE,'Input and Summary Results'!$B2555)</f>
        <v>169</v>
      </c>
      <c r="C2973">
        <f>IF(OR(B2973=0,'Input and Summary Results'!D2555=0,'Input and Summary Results'!D2555=""),FALSE,'Input and Summary Results'!$D2555)</f>
        <v>0.17513819999999999</v>
      </c>
      <c r="D2973">
        <f>IF(OR(B2973=0,'Input and Summary Results'!E2555=0),FALSE,'Input and Summary Results'!$E2555)</f>
        <v>7.2050039999999996E-2</v>
      </c>
      <c r="E2973">
        <f t="shared" si="167"/>
        <v>-0.75661911810946891</v>
      </c>
      <c r="F2973">
        <f t="shared" si="168"/>
        <v>0.17854310116239633</v>
      </c>
      <c r="G2973">
        <f>IF('Input and Summary Results'!$J$4="yes",IF(C2973=FALSE,FALSE,IF('Data Transformation'!E2973&lt;$R$10,E2973,$R$10)),IF(C2973=FALSE,FALSE,IF(C2973&lt;$R$10,C2973,$R$10)))</f>
        <v>0.17513819999999999</v>
      </c>
      <c r="H2973">
        <f>IF('Input and Summary Results'!$J$4="yes",'Data Transformation'!F2973,'Data Transformation'!D2973)</f>
        <v>7.2050039999999996E-2</v>
      </c>
      <c r="I2973">
        <f t="shared" si="169"/>
        <v>169</v>
      </c>
    </row>
    <row r="2974" spans="2:9" x14ac:dyDescent="0.25">
      <c r="B2974">
        <f>IF('Input and Summary Results'!D2556=0,FALSE,'Input and Summary Results'!$B2556)</f>
        <v>169</v>
      </c>
      <c r="C2974">
        <f>IF(OR(B2974=0,'Input and Summary Results'!D2556=0,'Input and Summary Results'!D2556=""),FALSE,'Input and Summary Results'!$D2556)</f>
        <v>0.22265963</v>
      </c>
      <c r="D2974">
        <f>IF(OR(B2974=0,'Input and Summary Results'!E2556=0),FALSE,'Input and Summary Results'!$E2556)</f>
        <v>6.8949960000000005E-2</v>
      </c>
      <c r="E2974">
        <f t="shared" si="167"/>
        <v>-0.65235851694677838</v>
      </c>
      <c r="F2974">
        <f t="shared" si="168"/>
        <v>0.1343947380133525</v>
      </c>
      <c r="G2974">
        <f>IF('Input and Summary Results'!$J$4="yes",IF(C2974=FALSE,FALSE,IF('Data Transformation'!E2974&lt;$R$10,E2974,$R$10)),IF(C2974=FALSE,FALSE,IF(C2974&lt;$R$10,C2974,$R$10)))</f>
        <v>0.22265963</v>
      </c>
      <c r="H2974">
        <f>IF('Input and Summary Results'!$J$4="yes",'Data Transformation'!F2974,'Data Transformation'!D2974)</f>
        <v>6.8949960000000005E-2</v>
      </c>
      <c r="I2974">
        <f t="shared" si="169"/>
        <v>169</v>
      </c>
    </row>
    <row r="2975" spans="2:9" x14ac:dyDescent="0.25">
      <c r="B2975">
        <f>IF('Input and Summary Results'!D2557=0,FALSE,'Input and Summary Results'!$B2557)</f>
        <v>169</v>
      </c>
      <c r="C2975">
        <f>IF(OR(B2975=0,'Input and Summary Results'!D2557=0,'Input and Summary Results'!D2557=""),FALSE,'Input and Summary Results'!$D2557)</f>
        <v>0.32607834000000002</v>
      </c>
      <c r="D2975">
        <f>IF(OR(B2975=0,'Input and Summary Results'!E2557=0),FALSE,'Input and Summary Results'!$E2557)</f>
        <v>6.8642549999999997E-2</v>
      </c>
      <c r="E2975">
        <f t="shared" si="167"/>
        <v>-0.48667804857490354</v>
      </c>
      <c r="F2975">
        <f t="shared" si="168"/>
        <v>9.1361072004966654E-2</v>
      </c>
      <c r="G2975">
        <f>IF('Input and Summary Results'!$J$4="yes",IF(C2975=FALSE,FALSE,IF('Data Transformation'!E2975&lt;$R$10,E2975,$R$10)),IF(C2975=FALSE,FALSE,IF(C2975&lt;$R$10,C2975,$R$10)))</f>
        <v>0.32607834000000002</v>
      </c>
      <c r="H2975">
        <f>IF('Input and Summary Results'!$J$4="yes",'Data Transformation'!F2975,'Data Transformation'!D2975)</f>
        <v>6.8642549999999997E-2</v>
      </c>
      <c r="I2975">
        <f t="shared" si="169"/>
        <v>169</v>
      </c>
    </row>
    <row r="2976" spans="2:9" x14ac:dyDescent="0.25">
      <c r="B2976">
        <f>IF('Input and Summary Results'!D2558=0,FALSE,'Input and Summary Results'!$B2558)</f>
        <v>169</v>
      </c>
      <c r="C2976">
        <f>IF(OR(B2976=0,'Input and Summary Results'!D2558=0,'Input and Summary Results'!D2558=""),FALSE,'Input and Summary Results'!$D2558)</f>
        <v>0.39015556000000001</v>
      </c>
      <c r="D2976">
        <f>IF(OR(B2976=0,'Input and Summary Results'!E2558=0),FALSE,'Input and Summary Results'!$E2558)</f>
        <v>4.5657330000000003E-2</v>
      </c>
      <c r="E2976">
        <f t="shared" si="167"/>
        <v>-0.40876219969266275</v>
      </c>
      <c r="F2976">
        <f t="shared" si="168"/>
        <v>5.0788155421904027E-2</v>
      </c>
      <c r="G2976">
        <f>IF('Input and Summary Results'!$J$4="yes",IF(C2976=FALSE,FALSE,IF('Data Transformation'!E2976&lt;$R$10,E2976,$R$10)),IF(C2976=FALSE,FALSE,IF(C2976&lt;$R$10,C2976,$R$10)))</f>
        <v>0.39015556000000001</v>
      </c>
      <c r="H2976">
        <f>IF('Input and Summary Results'!$J$4="yes",'Data Transformation'!F2976,'Data Transformation'!D2976)</f>
        <v>4.5657330000000003E-2</v>
      </c>
      <c r="I2976">
        <f t="shared" si="169"/>
        <v>169</v>
      </c>
    </row>
    <row r="2977" spans="2:9" x14ac:dyDescent="0.25">
      <c r="B2977">
        <f>IF('Input and Summary Results'!D2559=0,FALSE,'Input and Summary Results'!$B2559)</f>
        <v>169</v>
      </c>
      <c r="C2977">
        <f>IF(OR(B2977=0,'Input and Summary Results'!D2559=0,'Input and Summary Results'!D2559=""),FALSE,'Input and Summary Results'!$D2559)</f>
        <v>0.61353250999999998</v>
      </c>
      <c r="D2977">
        <f>IF(OR(B2977=0,'Input and Summary Results'!E2559=0),FALSE,'Input and Summary Results'!$E2559)</f>
        <v>5.6714170000000001E-2</v>
      </c>
      <c r="E2977">
        <f t="shared" si="167"/>
        <v>-0.21216241983260539</v>
      </c>
      <c r="F2977">
        <f t="shared" si="168"/>
        <v>4.0118411622556076E-2</v>
      </c>
      <c r="G2977">
        <f>IF('Input and Summary Results'!$J$4="yes",IF(C2977=FALSE,FALSE,IF('Data Transformation'!E2977&lt;$R$10,E2977,$R$10)),IF(C2977=FALSE,FALSE,IF(C2977&lt;$R$10,C2977,$R$10)))</f>
        <v>0.61353250999999998</v>
      </c>
      <c r="H2977">
        <f>IF('Input and Summary Results'!$J$4="yes",'Data Transformation'!F2977,'Data Transformation'!D2977)</f>
        <v>5.6714170000000001E-2</v>
      </c>
      <c r="I2977">
        <f t="shared" si="169"/>
        <v>169</v>
      </c>
    </row>
    <row r="2978" spans="2:9" x14ac:dyDescent="0.25">
      <c r="B2978">
        <f>IF('Input and Summary Results'!D2560=0,FALSE,'Input and Summary Results'!$B2560)</f>
        <v>169</v>
      </c>
      <c r="C2978">
        <f>IF(OR(B2978=0,'Input and Summary Results'!D2560=0,'Input and Summary Results'!D2560=""),FALSE,'Input and Summary Results'!$D2560)</f>
        <v>0.67356338999999998</v>
      </c>
      <c r="D2978">
        <f>IF(OR(B2978=0,'Input and Summary Results'!E2560=0),FALSE,'Input and Summary Results'!$E2560)</f>
        <v>4.6368850000000003E-2</v>
      </c>
      <c r="E2978">
        <f t="shared" si="167"/>
        <v>-0.17162152595179428</v>
      </c>
      <c r="F2978">
        <f t="shared" si="168"/>
        <v>2.9877040823136188E-2</v>
      </c>
      <c r="G2978">
        <f>IF('Input and Summary Results'!$J$4="yes",IF(C2978=FALSE,FALSE,IF('Data Transformation'!E2978&lt;$R$10,E2978,$R$10)),IF(C2978=FALSE,FALSE,IF(C2978&lt;$R$10,C2978,$R$10)))</f>
        <v>0.67356338999999998</v>
      </c>
      <c r="H2978">
        <f>IF('Input and Summary Results'!$J$4="yes",'Data Transformation'!F2978,'Data Transformation'!D2978)</f>
        <v>4.6368850000000003E-2</v>
      </c>
      <c r="I2978">
        <f t="shared" si="169"/>
        <v>169</v>
      </c>
    </row>
    <row r="2979" spans="2:9" x14ac:dyDescent="0.25">
      <c r="B2979">
        <f>IF('Input and Summary Results'!D2561=0,FALSE,'Input and Summary Results'!$B2561)</f>
        <v>169</v>
      </c>
      <c r="C2979">
        <f>IF(OR(B2979=0,'Input and Summary Results'!D2561=0,'Input and Summary Results'!D2561=""),FALSE,'Input and Summary Results'!$D2561)</f>
        <v>0.87823037000000004</v>
      </c>
      <c r="D2979">
        <f>IF(OR(B2979=0,'Input and Summary Results'!E2561=0),FALSE,'Input and Summary Results'!$E2561)</f>
        <v>5.9919559999999997E-2</v>
      </c>
      <c r="E2979">
        <f t="shared" si="167"/>
        <v>-5.6391548676222258E-2</v>
      </c>
      <c r="F2979">
        <f t="shared" si="168"/>
        <v>2.9610783147934177E-2</v>
      </c>
      <c r="G2979">
        <f>IF('Input and Summary Results'!$J$4="yes",IF(C2979=FALSE,FALSE,IF('Data Transformation'!E2979&lt;$R$10,E2979,$R$10)),IF(C2979=FALSE,FALSE,IF(C2979&lt;$R$10,C2979,$R$10)))</f>
        <v>0.87823037000000004</v>
      </c>
      <c r="H2979">
        <f>IF('Input and Summary Results'!$J$4="yes",'Data Transformation'!F2979,'Data Transformation'!D2979)</f>
        <v>5.9919559999999997E-2</v>
      </c>
      <c r="I2979">
        <f t="shared" si="169"/>
        <v>169</v>
      </c>
    </row>
    <row r="2980" spans="2:9" x14ac:dyDescent="0.25">
      <c r="B2980">
        <f>IF('Input and Summary Results'!D2562=0,FALSE,'Input and Summary Results'!$B2562)</f>
        <v>170</v>
      </c>
      <c r="C2980">
        <f>IF(OR(B2980=0,'Input and Summary Results'!D2562=0,'Input and Summary Results'!D2562=""),FALSE,'Input and Summary Results'!$D2562)</f>
        <v>0.28439766</v>
      </c>
      <c r="D2980">
        <f>IF(OR(B2980=0,'Input and Summary Results'!E2562=0),FALSE,'Input and Summary Results'!$E2562)</f>
        <v>7.5779970000000002E-2</v>
      </c>
      <c r="E2980">
        <f t="shared" si="167"/>
        <v>-0.54607398126600004</v>
      </c>
      <c r="F2980">
        <f t="shared" si="168"/>
        <v>0.11564267786169549</v>
      </c>
      <c r="G2980">
        <f>IF('Input and Summary Results'!$J$4="yes",IF(C2980=FALSE,FALSE,IF('Data Transformation'!E2980&lt;$R$10,E2980,$R$10)),IF(C2980=FALSE,FALSE,IF(C2980&lt;$R$10,C2980,$R$10)))</f>
        <v>0.28439766</v>
      </c>
      <c r="H2980">
        <f>IF('Input and Summary Results'!$J$4="yes",'Data Transformation'!F2980,'Data Transformation'!D2980)</f>
        <v>7.5779970000000002E-2</v>
      </c>
      <c r="I2980">
        <f t="shared" si="169"/>
        <v>170</v>
      </c>
    </row>
    <row r="2981" spans="2:9" x14ac:dyDescent="0.25">
      <c r="B2981">
        <f>IF('Input and Summary Results'!D2563=0,FALSE,'Input and Summary Results'!$B2563)</f>
        <v>170</v>
      </c>
      <c r="C2981">
        <f>IF(OR(B2981=0,'Input and Summary Results'!D2563=0,'Input and Summary Results'!D2563=""),FALSE,'Input and Summary Results'!$D2563)</f>
        <v>0.61634931000000004</v>
      </c>
      <c r="D2981">
        <f>IF(OR(B2981=0,'Input and Summary Results'!E2563=0),FALSE,'Input and Summary Results'!$E2563)</f>
        <v>5.3011500000000003E-2</v>
      </c>
      <c r="E2981">
        <f t="shared" si="167"/>
        <v>-0.21017308587269687</v>
      </c>
      <c r="F2981">
        <f t="shared" si="168"/>
        <v>3.7327844173298416E-2</v>
      </c>
      <c r="G2981">
        <f>IF('Input and Summary Results'!$J$4="yes",IF(C2981=FALSE,FALSE,IF('Data Transformation'!E2981&lt;$R$10,E2981,$R$10)),IF(C2981=FALSE,FALSE,IF(C2981&lt;$R$10,C2981,$R$10)))</f>
        <v>0.61634931000000004</v>
      </c>
      <c r="H2981">
        <f>IF('Input and Summary Results'!$J$4="yes",'Data Transformation'!F2981,'Data Transformation'!D2981)</f>
        <v>5.3011500000000003E-2</v>
      </c>
      <c r="I2981">
        <f t="shared" si="169"/>
        <v>170</v>
      </c>
    </row>
    <row r="2982" spans="2:9" x14ac:dyDescent="0.25">
      <c r="B2982">
        <f>IF('Input and Summary Results'!D2564=0,FALSE,'Input and Summary Results'!$B2564)</f>
        <v>170</v>
      </c>
      <c r="C2982">
        <f>IF(OR(B2982=0,'Input and Summary Results'!D2564=0,'Input and Summary Results'!D2564=""),FALSE,'Input and Summary Results'!$D2564)</f>
        <v>0.71166583999999999</v>
      </c>
      <c r="D2982">
        <f>IF(OR(B2982=0,'Input and Summary Results'!E2564=0),FALSE,'Input and Summary Results'!$E2564)</f>
        <v>8.3167759999999993E-2</v>
      </c>
      <c r="E2982">
        <f t="shared" si="167"/>
        <v>-0.14772387983212829</v>
      </c>
      <c r="F2982">
        <f t="shared" si="168"/>
        <v>5.0718758455513338E-2</v>
      </c>
      <c r="G2982">
        <f>IF('Input and Summary Results'!$J$4="yes",IF(C2982=FALSE,FALSE,IF('Data Transformation'!E2982&lt;$R$10,E2982,$R$10)),IF(C2982=FALSE,FALSE,IF(C2982&lt;$R$10,C2982,$R$10)))</f>
        <v>0.71166583999999999</v>
      </c>
      <c r="H2982">
        <f>IF('Input and Summary Results'!$J$4="yes",'Data Transformation'!F2982,'Data Transformation'!D2982)</f>
        <v>8.3167759999999993E-2</v>
      </c>
      <c r="I2982">
        <f t="shared" si="169"/>
        <v>170</v>
      </c>
    </row>
    <row r="2983" spans="2:9" x14ac:dyDescent="0.25">
      <c r="B2983">
        <f>IF('Input and Summary Results'!D2565=0,FALSE,'Input and Summary Results'!$B2565)</f>
        <v>170</v>
      </c>
      <c r="C2983">
        <f>IF(OR(B2983=0,'Input and Summary Results'!D2565=0,'Input and Summary Results'!D2565=""),FALSE,'Input and Summary Results'!$D2565)</f>
        <v>0.83121836000000004</v>
      </c>
      <c r="D2983">
        <f>IF(OR(B2983=0,'Input and Summary Results'!E2565=0),FALSE,'Input and Summary Results'!$E2565)</f>
        <v>8.498696E-2</v>
      </c>
      <c r="E2983">
        <f t="shared" si="167"/>
        <v>-8.0284872622888234E-2</v>
      </c>
      <c r="F2983">
        <f t="shared" si="168"/>
        <v>4.4373828123815739E-2</v>
      </c>
      <c r="G2983">
        <f>IF('Input and Summary Results'!$J$4="yes",IF(C2983=FALSE,FALSE,IF('Data Transformation'!E2983&lt;$R$10,E2983,$R$10)),IF(C2983=FALSE,FALSE,IF(C2983&lt;$R$10,C2983,$R$10)))</f>
        <v>0.83121836000000004</v>
      </c>
      <c r="H2983">
        <f>IF('Input and Summary Results'!$J$4="yes",'Data Transformation'!F2983,'Data Transformation'!D2983)</f>
        <v>8.498696E-2</v>
      </c>
      <c r="I2983">
        <f t="shared" si="169"/>
        <v>170</v>
      </c>
    </row>
    <row r="2984" spans="2:9" x14ac:dyDescent="0.25">
      <c r="B2984">
        <f>IF('Input and Summary Results'!D2566=0,FALSE,'Input and Summary Results'!$B2566)</f>
        <v>170</v>
      </c>
      <c r="C2984">
        <f>IF(OR(B2984=0,'Input and Summary Results'!D2566=0,'Input and Summary Results'!D2566=""),FALSE,'Input and Summary Results'!$D2566)</f>
        <v>0.83753674</v>
      </c>
      <c r="D2984">
        <f>IF(OR(B2984=0,'Input and Summary Results'!E2566=0),FALSE,'Input and Summary Results'!$E2566)</f>
        <v>4.8089300000000001E-2</v>
      </c>
      <c r="E2984">
        <f t="shared" si="167"/>
        <v>-7.6996132793455449E-2</v>
      </c>
      <c r="F2984">
        <f t="shared" si="168"/>
        <v>2.4919212738058513E-2</v>
      </c>
      <c r="G2984">
        <f>IF('Input and Summary Results'!$J$4="yes",IF(C2984=FALSE,FALSE,IF('Data Transformation'!E2984&lt;$R$10,E2984,$R$10)),IF(C2984=FALSE,FALSE,IF(C2984&lt;$R$10,C2984,$R$10)))</f>
        <v>0.83753674</v>
      </c>
      <c r="H2984">
        <f>IF('Input and Summary Results'!$J$4="yes",'Data Transformation'!F2984,'Data Transformation'!D2984)</f>
        <v>4.8089300000000001E-2</v>
      </c>
      <c r="I2984">
        <f t="shared" si="169"/>
        <v>170</v>
      </c>
    </row>
    <row r="2985" spans="2:9" x14ac:dyDescent="0.25">
      <c r="B2985">
        <f>IF('Input and Summary Results'!D2567=0,FALSE,'Input and Summary Results'!$B2567)</f>
        <v>170</v>
      </c>
      <c r="C2985">
        <f>IF(OR(B2985=0,'Input and Summary Results'!D2567=0,'Input and Summary Results'!D2567=""),FALSE,'Input and Summary Results'!$D2567)</f>
        <v>0.94525400999999998</v>
      </c>
      <c r="D2985">
        <f>IF(OR(B2985=0,'Input and Summary Results'!E2567=0),FALSE,'Input and Summary Results'!$E2567)</f>
        <v>6.2858960000000005E-2</v>
      </c>
      <c r="E2985">
        <f t="shared" si="167"/>
        <v>-2.4451471577509893E-2</v>
      </c>
      <c r="F2985">
        <f t="shared" si="168"/>
        <v>2.8860801807124841E-2</v>
      </c>
      <c r="G2985">
        <f>IF('Input and Summary Results'!$J$4="yes",IF(C2985=FALSE,FALSE,IF('Data Transformation'!E2985&lt;$R$10,E2985,$R$10)),IF(C2985=FALSE,FALSE,IF(C2985&lt;$R$10,C2985,$R$10)))</f>
        <v>0.94525400999999998</v>
      </c>
      <c r="H2985">
        <f>IF('Input and Summary Results'!$J$4="yes",'Data Transformation'!F2985,'Data Transformation'!D2985)</f>
        <v>6.2858960000000005E-2</v>
      </c>
      <c r="I2985">
        <f t="shared" si="169"/>
        <v>170</v>
      </c>
    </row>
    <row r="2986" spans="2:9" x14ac:dyDescent="0.25">
      <c r="B2986">
        <f>IF('Input and Summary Results'!D2568=0,FALSE,'Input and Summary Results'!$B2568)</f>
        <v>170</v>
      </c>
      <c r="C2986">
        <f>IF(OR(B2986=0,'Input and Summary Results'!D2568=0,'Input and Summary Results'!D2568=""),FALSE,'Input and Summary Results'!$D2568)</f>
        <v>0.95880074000000004</v>
      </c>
      <c r="D2986">
        <f>IF(OR(B2986=0,'Input and Summary Results'!E2568=0),FALSE,'Input and Summary Results'!$E2568)</f>
        <v>5.9633489999999997E-2</v>
      </c>
      <c r="E2986">
        <f t="shared" ref="E2986:E3049" si="170">IF(C2986=FALSE,FALSE,LOG10(C2986))</f>
        <v>-1.8271639450865417E-2</v>
      </c>
      <c r="F2986">
        <f t="shared" ref="F2986:F3049" si="171">IF(D2986=FALSE, FALSE,0.434*D2986/C2986)</f>
        <v>2.6993027414643003E-2</v>
      </c>
      <c r="G2986">
        <f>IF('Input and Summary Results'!$J$4="yes",IF(C2986=FALSE,FALSE,IF('Data Transformation'!E2986&lt;$R$10,E2986,$R$10)),IF(C2986=FALSE,FALSE,IF(C2986&lt;$R$10,C2986,$R$10)))</f>
        <v>0.95880074000000004</v>
      </c>
      <c r="H2986">
        <f>IF('Input and Summary Results'!$J$4="yes",'Data Transformation'!F2986,'Data Transformation'!D2986)</f>
        <v>5.9633489999999997E-2</v>
      </c>
      <c r="I2986">
        <f t="shared" si="169"/>
        <v>170</v>
      </c>
    </row>
    <row r="2987" spans="2:9" x14ac:dyDescent="0.25">
      <c r="B2987">
        <f>IF('Input and Summary Results'!D2569=0,FALSE,'Input and Summary Results'!$B2569)</f>
        <v>170</v>
      </c>
      <c r="C2987">
        <f>IF(OR(B2987=0,'Input and Summary Results'!D2569=0,'Input and Summary Results'!D2569=""),FALSE,'Input and Summary Results'!$D2569)</f>
        <v>0.97168365000000001</v>
      </c>
      <c r="D2987">
        <f>IF(OR(B2987=0,'Input and Summary Results'!E2569=0),FALSE,'Input and Summary Results'!$E2569)</f>
        <v>3.9843330000000003E-2</v>
      </c>
      <c r="E2987">
        <f t="shared" si="170"/>
        <v>-1.2475104849165209E-2</v>
      </c>
      <c r="F2987">
        <f t="shared" si="171"/>
        <v>1.7795920740253272E-2</v>
      </c>
      <c r="G2987">
        <f>IF('Input and Summary Results'!$J$4="yes",IF(C2987=FALSE,FALSE,IF('Data Transformation'!E2987&lt;$R$10,E2987,$R$10)),IF(C2987=FALSE,FALSE,IF(C2987&lt;$R$10,C2987,$R$10)))</f>
        <v>0.97168365000000001</v>
      </c>
      <c r="H2987">
        <f>IF('Input and Summary Results'!$J$4="yes",'Data Transformation'!F2987,'Data Transformation'!D2987)</f>
        <v>3.9843330000000003E-2</v>
      </c>
      <c r="I2987">
        <f t="shared" si="169"/>
        <v>170</v>
      </c>
    </row>
    <row r="2988" spans="2:9" x14ac:dyDescent="0.25">
      <c r="B2988">
        <f>IF('Input and Summary Results'!D2570=0,FALSE,'Input and Summary Results'!$B2570)</f>
        <v>170</v>
      </c>
      <c r="C2988">
        <f>IF(OR(B2988=0,'Input and Summary Results'!D2570=0,'Input and Summary Results'!D2570=""),FALSE,'Input and Summary Results'!$D2570)</f>
        <v>0.97440362999999997</v>
      </c>
      <c r="D2988">
        <f>IF(OR(B2988=0,'Input and Summary Results'!E2570=0),FALSE,'Input and Summary Results'!$E2570)</f>
        <v>4.7851119999999997E-2</v>
      </c>
      <c r="E2988">
        <f t="shared" si="170"/>
        <v>-1.1261106806814808E-2</v>
      </c>
      <c r="F2988">
        <f t="shared" si="171"/>
        <v>2.1312919452075522E-2</v>
      </c>
      <c r="G2988">
        <f>IF('Input and Summary Results'!$J$4="yes",IF(C2988=FALSE,FALSE,IF('Data Transformation'!E2988&lt;$R$10,E2988,$R$10)),IF(C2988=FALSE,FALSE,IF(C2988&lt;$R$10,C2988,$R$10)))</f>
        <v>0.97440362999999997</v>
      </c>
      <c r="H2988">
        <f>IF('Input and Summary Results'!$J$4="yes",'Data Transformation'!F2988,'Data Transformation'!D2988)</f>
        <v>4.7851119999999997E-2</v>
      </c>
      <c r="I2988">
        <f t="shared" si="169"/>
        <v>170</v>
      </c>
    </row>
    <row r="2989" spans="2:9" x14ac:dyDescent="0.25">
      <c r="B2989">
        <f>IF('Input and Summary Results'!D2571=0,FALSE,'Input and Summary Results'!$B2571)</f>
        <v>170</v>
      </c>
      <c r="C2989">
        <f>IF(OR(B2989=0,'Input and Summary Results'!D2571=0,'Input and Summary Results'!D2571=""),FALSE,'Input and Summary Results'!$D2571)</f>
        <v>0.98953166999999997</v>
      </c>
      <c r="D2989">
        <f>IF(OR(B2989=0,'Input and Summary Results'!E2571=0),FALSE,'Input and Summary Results'!$E2571)</f>
        <v>5.8061160000000001E-2</v>
      </c>
      <c r="E2989">
        <f t="shared" si="170"/>
        <v>-4.5703016231845644E-3</v>
      </c>
      <c r="F2989">
        <f t="shared" si="171"/>
        <v>2.5465120727262827E-2</v>
      </c>
      <c r="G2989">
        <f>IF('Input and Summary Results'!$J$4="yes",IF(C2989=FALSE,FALSE,IF('Data Transformation'!E2989&lt;$R$10,E2989,$R$10)),IF(C2989=FALSE,FALSE,IF(C2989&lt;$R$10,C2989,$R$10)))</f>
        <v>0.98953166999999997</v>
      </c>
      <c r="H2989">
        <f>IF('Input and Summary Results'!$J$4="yes",'Data Transformation'!F2989,'Data Transformation'!D2989)</f>
        <v>5.8061160000000001E-2</v>
      </c>
      <c r="I2989">
        <f t="shared" si="169"/>
        <v>170</v>
      </c>
    </row>
    <row r="2990" spans="2:9" x14ac:dyDescent="0.25">
      <c r="B2990">
        <f>IF('Input and Summary Results'!D2572=0,FALSE,'Input and Summary Results'!$B2572)</f>
        <v>170</v>
      </c>
      <c r="C2990">
        <f>IF(OR(B2990=0,'Input and Summary Results'!D2572=0,'Input and Summary Results'!D2572=""),FALSE,'Input and Summary Results'!$D2572)</f>
        <v>1.0131640399999999</v>
      </c>
      <c r="D2990">
        <f>IF(OR(B2990=0,'Input and Summary Results'!E2572=0),FALSE,'Input and Summary Results'!$E2572)</f>
        <v>5.3682399999999998E-2</v>
      </c>
      <c r="E2990">
        <f t="shared" si="170"/>
        <v>5.6797670771410588E-3</v>
      </c>
      <c r="F2990">
        <f t="shared" si="171"/>
        <v>2.2995448594879068E-2</v>
      </c>
      <c r="G2990">
        <f>IF('Input and Summary Results'!$J$4="yes",IF(C2990=FALSE,FALSE,IF('Data Transformation'!E2990&lt;$R$10,E2990,$R$10)),IF(C2990=FALSE,FALSE,IF(C2990&lt;$R$10,C2990,$R$10)))</f>
        <v>1.0131640399999999</v>
      </c>
      <c r="H2990">
        <f>IF('Input and Summary Results'!$J$4="yes",'Data Transformation'!F2990,'Data Transformation'!D2990)</f>
        <v>5.3682399999999998E-2</v>
      </c>
      <c r="I2990">
        <f t="shared" si="169"/>
        <v>170</v>
      </c>
    </row>
    <row r="2991" spans="2:9" x14ac:dyDescent="0.25">
      <c r="B2991">
        <f>IF('Input and Summary Results'!D2573=0,FALSE,'Input and Summary Results'!$B2573)</f>
        <v>170</v>
      </c>
      <c r="C2991">
        <f>IF(OR(B2991=0,'Input and Summary Results'!D2573=0,'Input and Summary Results'!D2573=""),FALSE,'Input and Summary Results'!$D2573)</f>
        <v>1.0402091200000001</v>
      </c>
      <c r="D2991">
        <f>IF(OR(B2991=0,'Input and Summary Results'!E2573=0),FALSE,'Input and Summary Results'!$E2573)</f>
        <v>8.5679539999999998E-2</v>
      </c>
      <c r="E2991">
        <f t="shared" si="170"/>
        <v>1.712065711840571E-2</v>
      </c>
      <c r="F2991">
        <f t="shared" si="171"/>
        <v>3.5747543109408614E-2</v>
      </c>
      <c r="G2991">
        <f>IF('Input and Summary Results'!$J$4="yes",IF(C2991=FALSE,FALSE,IF('Data Transformation'!E2991&lt;$R$10,E2991,$R$10)),IF(C2991=FALSE,FALSE,IF(C2991&lt;$R$10,C2991,$R$10)))</f>
        <v>1.0402091200000001</v>
      </c>
      <c r="H2991">
        <f>IF('Input and Summary Results'!$J$4="yes",'Data Transformation'!F2991,'Data Transformation'!D2991)</f>
        <v>8.5679539999999998E-2</v>
      </c>
      <c r="I2991">
        <f t="shared" si="169"/>
        <v>170</v>
      </c>
    </row>
    <row r="2992" spans="2:9" x14ac:dyDescent="0.25">
      <c r="B2992">
        <f>IF('Input and Summary Results'!D2574=0,FALSE,'Input and Summary Results'!$B2574)</f>
        <v>170</v>
      </c>
      <c r="C2992">
        <f>IF(OR(B2992=0,'Input and Summary Results'!D2574=0,'Input and Summary Results'!D2574=""),FALSE,'Input and Summary Results'!$D2574)</f>
        <v>1.08644652</v>
      </c>
      <c r="D2992">
        <f>IF(OR(B2992=0,'Input and Summary Results'!E2574=0),FALSE,'Input and Summary Results'!$E2574)</f>
        <v>7.1520570000000006E-2</v>
      </c>
      <c r="E2992">
        <f t="shared" si="170"/>
        <v>3.6008353168710018E-2</v>
      </c>
      <c r="F2992">
        <f t="shared" si="171"/>
        <v>2.8570138344223332E-2</v>
      </c>
      <c r="G2992">
        <f>IF('Input and Summary Results'!$J$4="yes",IF(C2992=FALSE,FALSE,IF('Data Transformation'!E2992&lt;$R$10,E2992,$R$10)),IF(C2992=FALSE,FALSE,IF(C2992&lt;$R$10,C2992,$R$10)))</f>
        <v>1.08644652</v>
      </c>
      <c r="H2992">
        <f>IF('Input and Summary Results'!$J$4="yes",'Data Transformation'!F2992,'Data Transformation'!D2992)</f>
        <v>7.1520570000000006E-2</v>
      </c>
      <c r="I2992">
        <f t="shared" si="169"/>
        <v>170</v>
      </c>
    </row>
    <row r="2993" spans="2:9" x14ac:dyDescent="0.25">
      <c r="B2993">
        <f>IF('Input and Summary Results'!D2575=0,FALSE,'Input and Summary Results'!$B2575)</f>
        <v>170</v>
      </c>
      <c r="C2993">
        <f>IF(OR(B2993=0,'Input and Summary Results'!D2575=0,'Input and Summary Results'!D2575=""),FALSE,'Input and Summary Results'!$D2575)</f>
        <v>1.1014630599999999</v>
      </c>
      <c r="D2993">
        <f>IF(OR(B2993=0,'Input and Summary Results'!E2575=0),FALSE,'Input and Summary Results'!$E2575)</f>
        <v>4.754369E-2</v>
      </c>
      <c r="E2993">
        <f t="shared" si="170"/>
        <v>4.1969936704966578E-2</v>
      </c>
      <c r="F2993">
        <f t="shared" si="171"/>
        <v>1.8733230563356341E-2</v>
      </c>
      <c r="G2993">
        <f>IF('Input and Summary Results'!$J$4="yes",IF(C2993=FALSE,FALSE,IF('Data Transformation'!E2993&lt;$R$10,E2993,$R$10)),IF(C2993=FALSE,FALSE,IF(C2993&lt;$R$10,C2993,$R$10)))</f>
        <v>1.1014630599999999</v>
      </c>
      <c r="H2993">
        <f>IF('Input and Summary Results'!$J$4="yes",'Data Transformation'!F2993,'Data Transformation'!D2993)</f>
        <v>4.754369E-2</v>
      </c>
      <c r="I2993">
        <f t="shared" si="169"/>
        <v>170</v>
      </c>
    </row>
    <row r="2994" spans="2:9" x14ac:dyDescent="0.25">
      <c r="B2994">
        <f>IF('Input and Summary Results'!D2576=0,FALSE,'Input and Summary Results'!$B2576)</f>
        <v>170</v>
      </c>
      <c r="C2994">
        <f>IF(OR(B2994=0,'Input and Summary Results'!D2576=0,'Input and Summary Results'!D2576=""),FALSE,'Input and Summary Results'!$D2576)</f>
        <v>1.1798607000000001</v>
      </c>
      <c r="D2994">
        <f>IF(OR(B2994=0,'Input and Summary Results'!E2576=0),FALSE,'Input and Summary Results'!$E2576)</f>
        <v>6.0122139999999998E-2</v>
      </c>
      <c r="E2994">
        <f t="shared" si="170"/>
        <v>7.1830735448087879E-2</v>
      </c>
      <c r="F2994">
        <f t="shared" si="171"/>
        <v>2.2115330021586443E-2</v>
      </c>
      <c r="G2994">
        <f>IF('Input and Summary Results'!$J$4="yes",IF(C2994=FALSE,FALSE,IF('Data Transformation'!E2994&lt;$R$10,E2994,$R$10)),IF(C2994=FALSE,FALSE,IF(C2994&lt;$R$10,C2994,$R$10)))</f>
        <v>1.1798607000000001</v>
      </c>
      <c r="H2994">
        <f>IF('Input and Summary Results'!$J$4="yes",'Data Transformation'!F2994,'Data Transformation'!D2994)</f>
        <v>6.0122139999999998E-2</v>
      </c>
      <c r="I2994">
        <f t="shared" si="169"/>
        <v>170</v>
      </c>
    </row>
    <row r="2995" spans="2:9" x14ac:dyDescent="0.25">
      <c r="B2995">
        <f>IF('Input and Summary Results'!D2577=0,FALSE,'Input and Summary Results'!$B2577)</f>
        <v>170</v>
      </c>
      <c r="C2995">
        <f>IF(OR(B2995=0,'Input and Summary Results'!D2577=0,'Input and Summary Results'!D2577=""),FALSE,'Input and Summary Results'!$D2577)</f>
        <v>1.2361748100000001</v>
      </c>
      <c r="D2995">
        <f>IF(OR(B2995=0,'Input and Summary Results'!E2577=0),FALSE,'Input and Summary Results'!$E2577)</f>
        <v>6.8424399999999996E-2</v>
      </c>
      <c r="E2995">
        <f t="shared" si="170"/>
        <v>9.2079889563635955E-2</v>
      </c>
      <c r="F2995">
        <f t="shared" si="171"/>
        <v>2.4022645793922947E-2</v>
      </c>
      <c r="G2995">
        <f>IF('Input and Summary Results'!$J$4="yes",IF(C2995=FALSE,FALSE,IF('Data Transformation'!E2995&lt;$R$10,E2995,$R$10)),IF(C2995=FALSE,FALSE,IF(C2995&lt;$R$10,C2995,$R$10)))</f>
        <v>1.2361748100000001</v>
      </c>
      <c r="H2995">
        <f>IF('Input and Summary Results'!$J$4="yes",'Data Transformation'!F2995,'Data Transformation'!D2995)</f>
        <v>6.8424399999999996E-2</v>
      </c>
      <c r="I2995">
        <f t="shared" si="169"/>
        <v>170</v>
      </c>
    </row>
    <row r="2996" spans="2:9" x14ac:dyDescent="0.25">
      <c r="B2996">
        <f>IF('Input and Summary Results'!D2578=0,FALSE,'Input and Summary Results'!$B2578)</f>
        <v>170</v>
      </c>
      <c r="C2996">
        <f>IF(OR(B2996=0,'Input and Summary Results'!D2578=0,'Input and Summary Results'!D2578=""),FALSE,'Input and Summary Results'!$D2578)</f>
        <v>1.27522885</v>
      </c>
      <c r="D2996">
        <f>IF(OR(B2996=0,'Input and Summary Results'!E2578=0),FALSE,'Input and Summary Results'!$E2578)</f>
        <v>6.9836629999999997E-2</v>
      </c>
      <c r="E2996">
        <f t="shared" si="170"/>
        <v>0.10558812937674943</v>
      </c>
      <c r="F2996">
        <f t="shared" si="171"/>
        <v>2.3767575067016402E-2</v>
      </c>
      <c r="G2996">
        <f>IF('Input and Summary Results'!$J$4="yes",IF(C2996=FALSE,FALSE,IF('Data Transformation'!E2996&lt;$R$10,E2996,$R$10)),IF(C2996=FALSE,FALSE,IF(C2996&lt;$R$10,C2996,$R$10)))</f>
        <v>1.27522885</v>
      </c>
      <c r="H2996">
        <f>IF('Input and Summary Results'!$J$4="yes",'Data Transformation'!F2996,'Data Transformation'!D2996)</f>
        <v>6.9836629999999997E-2</v>
      </c>
      <c r="I2996">
        <f t="shared" si="169"/>
        <v>170</v>
      </c>
    </row>
    <row r="2997" spans="2:9" x14ac:dyDescent="0.25">
      <c r="B2997">
        <f>IF('Input and Summary Results'!D2579=0,FALSE,'Input and Summary Results'!$B2579)</f>
        <v>170</v>
      </c>
      <c r="C2997">
        <f>IF(OR(B2997=0,'Input and Summary Results'!D2579=0,'Input and Summary Results'!D2579=""),FALSE,'Input and Summary Results'!$D2579)</f>
        <v>1.38692159</v>
      </c>
      <c r="D2997">
        <f>IF(OR(B2997=0,'Input and Summary Results'!E2579=0),FALSE,'Input and Summary Results'!$E2579)</f>
        <v>8.074858E-2</v>
      </c>
      <c r="E2997">
        <f t="shared" si="170"/>
        <v>0.14205190880731033</v>
      </c>
      <c r="F2997">
        <f t="shared" si="171"/>
        <v>2.5268107420549999E-2</v>
      </c>
      <c r="G2997">
        <f>IF('Input and Summary Results'!$J$4="yes",IF(C2997=FALSE,FALSE,IF('Data Transformation'!E2997&lt;$R$10,E2997,$R$10)),IF(C2997=FALSE,FALSE,IF(C2997&lt;$R$10,C2997,$R$10)))</f>
        <v>1.38692159</v>
      </c>
      <c r="H2997">
        <f>IF('Input and Summary Results'!$J$4="yes",'Data Transformation'!F2997,'Data Transformation'!D2997)</f>
        <v>8.074858E-2</v>
      </c>
      <c r="I2997">
        <f t="shared" si="169"/>
        <v>170</v>
      </c>
    </row>
    <row r="2998" spans="2:9" x14ac:dyDescent="0.25">
      <c r="B2998">
        <f>IF('Input and Summary Results'!D2580=0,FALSE,'Input and Summary Results'!$B2580)</f>
        <v>171</v>
      </c>
      <c r="C2998">
        <f>IF(OR(B2998=0,'Input and Summary Results'!D2580=0,'Input and Summary Results'!D2580=""),FALSE,'Input and Summary Results'!$D2580)</f>
        <v>2.9919080000000001E-2</v>
      </c>
      <c r="D2998">
        <f>IF(OR(B2998=0,'Input and Summary Results'!E2580=0),FALSE,'Input and Summary Results'!$E2580)</f>
        <v>7.8941830000000004E-2</v>
      </c>
      <c r="E2998">
        <f t="shared" si="170"/>
        <v>-1.5240517649875998</v>
      </c>
      <c r="F2998">
        <f t="shared" si="171"/>
        <v>1.1451138945448858</v>
      </c>
      <c r="G2998">
        <f>IF('Input and Summary Results'!$J$4="yes",IF(C2998=FALSE,FALSE,IF('Data Transformation'!E2998&lt;$R$10,E2998,$R$10)),IF(C2998=FALSE,FALSE,IF(C2998&lt;$R$10,C2998,$R$10)))</f>
        <v>2.9919080000000001E-2</v>
      </c>
      <c r="H2998">
        <f>IF('Input and Summary Results'!$J$4="yes",'Data Transformation'!F2998,'Data Transformation'!D2998)</f>
        <v>7.8941830000000004E-2</v>
      </c>
      <c r="I2998">
        <f t="shared" si="169"/>
        <v>171</v>
      </c>
    </row>
    <row r="2999" spans="2:9" x14ac:dyDescent="0.25">
      <c r="B2999">
        <f>IF('Input and Summary Results'!D2581=0,FALSE,'Input and Summary Results'!$B2581)</f>
        <v>171</v>
      </c>
      <c r="C2999">
        <f>IF(OR(B2999=0,'Input and Summary Results'!D2581=0,'Input and Summary Results'!D2581=""),FALSE,'Input and Summary Results'!$D2581)</f>
        <v>0.65622780999999997</v>
      </c>
      <c r="D2999">
        <f>IF(OR(B2999=0,'Input and Summary Results'!E2581=0),FALSE,'Input and Summary Results'!$E2581)</f>
        <v>7.2587059999999995E-2</v>
      </c>
      <c r="E2999">
        <f t="shared" si="170"/>
        <v>-0.18294536877834722</v>
      </c>
      <c r="F2999">
        <f t="shared" si="171"/>
        <v>4.8005865585001646E-2</v>
      </c>
      <c r="G2999">
        <f>IF('Input and Summary Results'!$J$4="yes",IF(C2999=FALSE,FALSE,IF('Data Transformation'!E2999&lt;$R$10,E2999,$R$10)),IF(C2999=FALSE,FALSE,IF(C2999&lt;$R$10,C2999,$R$10)))</f>
        <v>0.65622780999999997</v>
      </c>
      <c r="H2999">
        <f>IF('Input and Summary Results'!$J$4="yes",'Data Transformation'!F2999,'Data Transformation'!D2999)</f>
        <v>7.2587059999999995E-2</v>
      </c>
      <c r="I2999">
        <f t="shared" si="169"/>
        <v>171</v>
      </c>
    </row>
    <row r="3000" spans="2:9" x14ac:dyDescent="0.25">
      <c r="B3000">
        <f>IF('Input and Summary Results'!D2582=0,FALSE,'Input and Summary Results'!$B2582)</f>
        <v>171</v>
      </c>
      <c r="C3000">
        <f>IF(OR(B3000=0,'Input and Summary Results'!D2582=0,'Input and Summary Results'!D2582=""),FALSE,'Input and Summary Results'!$D2582)</f>
        <v>0.73140671999999995</v>
      </c>
      <c r="D3000">
        <f>IF(OR(B3000=0,'Input and Summary Results'!E2582=0),FALSE,'Input and Summary Results'!$E2582)</f>
        <v>6.1279729999999998E-2</v>
      </c>
      <c r="E3000">
        <f t="shared" si="170"/>
        <v>-0.13584105377988412</v>
      </c>
      <c r="F3000">
        <f t="shared" si="171"/>
        <v>3.6361988607378395E-2</v>
      </c>
      <c r="G3000">
        <f>IF('Input and Summary Results'!$J$4="yes",IF(C3000=FALSE,FALSE,IF('Data Transformation'!E3000&lt;$R$10,E3000,$R$10)),IF(C3000=FALSE,FALSE,IF(C3000&lt;$R$10,C3000,$R$10)))</f>
        <v>0.73140671999999995</v>
      </c>
      <c r="H3000">
        <f>IF('Input and Summary Results'!$J$4="yes",'Data Transformation'!F3000,'Data Transformation'!D3000)</f>
        <v>6.1279729999999998E-2</v>
      </c>
      <c r="I3000">
        <f t="shared" si="169"/>
        <v>171</v>
      </c>
    </row>
    <row r="3001" spans="2:9" x14ac:dyDescent="0.25">
      <c r="B3001">
        <f>IF('Input and Summary Results'!D2583=0,FALSE,'Input and Summary Results'!$B2583)</f>
        <v>171</v>
      </c>
      <c r="C3001">
        <f>IF(OR(B3001=0,'Input and Summary Results'!D2583=0,'Input and Summary Results'!D2583=""),FALSE,'Input and Summary Results'!$D2583)</f>
        <v>0.75413191000000002</v>
      </c>
      <c r="D3001">
        <f>IF(OR(B3001=0,'Input and Summary Results'!E2583=0),FALSE,'Input and Summary Results'!$E2583)</f>
        <v>8.1661700000000004E-2</v>
      </c>
      <c r="E3001">
        <f t="shared" si="170"/>
        <v>-0.12255268228071585</v>
      </c>
      <c r="F3001">
        <f t="shared" si="171"/>
        <v>4.6995992783278456E-2</v>
      </c>
      <c r="G3001">
        <f>IF('Input and Summary Results'!$J$4="yes",IF(C3001=FALSE,FALSE,IF('Data Transformation'!E3001&lt;$R$10,E3001,$R$10)),IF(C3001=FALSE,FALSE,IF(C3001&lt;$R$10,C3001,$R$10)))</f>
        <v>0.75413191000000002</v>
      </c>
      <c r="H3001">
        <f>IF('Input and Summary Results'!$J$4="yes",'Data Transformation'!F3001,'Data Transformation'!D3001)</f>
        <v>8.1661700000000004E-2</v>
      </c>
      <c r="I3001">
        <f t="shared" si="169"/>
        <v>171</v>
      </c>
    </row>
    <row r="3002" spans="2:9" x14ac:dyDescent="0.25">
      <c r="B3002">
        <f>IF('Input and Summary Results'!D2584=0,FALSE,'Input and Summary Results'!$B2584)</f>
        <v>171</v>
      </c>
      <c r="C3002">
        <f>IF(OR(B3002=0,'Input and Summary Results'!D2584=0,'Input and Summary Results'!D2584=""),FALSE,'Input and Summary Results'!$D2584)</f>
        <v>0.76450733000000004</v>
      </c>
      <c r="D3002">
        <f>IF(OR(B3002=0,'Input and Summary Results'!E2584=0),FALSE,'Input and Summary Results'!$E2584)</f>
        <v>6.4721349999999997E-2</v>
      </c>
      <c r="E3002">
        <f t="shared" si="170"/>
        <v>-0.11661834627090058</v>
      </c>
      <c r="F3002">
        <f t="shared" si="171"/>
        <v>3.6741395141365089E-2</v>
      </c>
      <c r="G3002">
        <f>IF('Input and Summary Results'!$J$4="yes",IF(C3002=FALSE,FALSE,IF('Data Transformation'!E3002&lt;$R$10,E3002,$R$10)),IF(C3002=FALSE,FALSE,IF(C3002&lt;$R$10,C3002,$R$10)))</f>
        <v>0.76450733000000004</v>
      </c>
      <c r="H3002">
        <f>IF('Input and Summary Results'!$J$4="yes",'Data Transformation'!F3002,'Data Transformation'!D3002)</f>
        <v>6.4721349999999997E-2</v>
      </c>
      <c r="I3002">
        <f t="shared" si="169"/>
        <v>171</v>
      </c>
    </row>
    <row r="3003" spans="2:9" x14ac:dyDescent="0.25">
      <c r="B3003">
        <f>IF('Input and Summary Results'!D2585=0,FALSE,'Input and Summary Results'!$B2585)</f>
        <v>171</v>
      </c>
      <c r="C3003">
        <f>IF(OR(B3003=0,'Input and Summary Results'!D2585=0,'Input and Summary Results'!D2585=""),FALSE,'Input and Summary Results'!$D2585)</f>
        <v>0.79791378999999996</v>
      </c>
      <c r="D3003">
        <f>IF(OR(B3003=0,'Input and Summary Results'!E2585=0),FALSE,'Input and Summary Results'!$E2585)</f>
        <v>5.9806379999999999E-2</v>
      </c>
      <c r="E3003">
        <f t="shared" si="170"/>
        <v>-9.8044029137778058E-2</v>
      </c>
      <c r="F3003">
        <f t="shared" si="171"/>
        <v>3.2529791119414043E-2</v>
      </c>
      <c r="G3003">
        <f>IF('Input and Summary Results'!$J$4="yes",IF(C3003=FALSE,FALSE,IF('Data Transformation'!E3003&lt;$R$10,E3003,$R$10)),IF(C3003=FALSE,FALSE,IF(C3003&lt;$R$10,C3003,$R$10)))</f>
        <v>0.79791378999999996</v>
      </c>
      <c r="H3003">
        <f>IF('Input and Summary Results'!$J$4="yes",'Data Transformation'!F3003,'Data Transformation'!D3003)</f>
        <v>5.9806379999999999E-2</v>
      </c>
      <c r="I3003">
        <f t="shared" si="169"/>
        <v>171</v>
      </c>
    </row>
    <row r="3004" spans="2:9" x14ac:dyDescent="0.25">
      <c r="B3004">
        <f>IF('Input and Summary Results'!D2586=0,FALSE,'Input and Summary Results'!$B2586)</f>
        <v>171</v>
      </c>
      <c r="C3004">
        <f>IF(OR(B3004=0,'Input and Summary Results'!D2586=0,'Input and Summary Results'!D2586=""),FALSE,'Input and Summary Results'!$D2586)</f>
        <v>0.81519785</v>
      </c>
      <c r="D3004">
        <f>IF(OR(B3004=0,'Input and Summary Results'!E2586=0),FALSE,'Input and Summary Results'!$E2586)</f>
        <v>7.1848999999999996E-2</v>
      </c>
      <c r="E3004">
        <f t="shared" si="170"/>
        <v>-8.8736974406889352E-2</v>
      </c>
      <c r="F3004">
        <f t="shared" si="171"/>
        <v>3.8251408538430273E-2</v>
      </c>
      <c r="G3004">
        <f>IF('Input and Summary Results'!$J$4="yes",IF(C3004=FALSE,FALSE,IF('Data Transformation'!E3004&lt;$R$10,E3004,$R$10)),IF(C3004=FALSE,FALSE,IF(C3004&lt;$R$10,C3004,$R$10)))</f>
        <v>0.81519785</v>
      </c>
      <c r="H3004">
        <f>IF('Input and Summary Results'!$J$4="yes",'Data Transformation'!F3004,'Data Transformation'!D3004)</f>
        <v>7.1848999999999996E-2</v>
      </c>
      <c r="I3004">
        <f t="shared" si="169"/>
        <v>171</v>
      </c>
    </row>
    <row r="3005" spans="2:9" x14ac:dyDescent="0.25">
      <c r="B3005">
        <f>IF('Input and Summary Results'!D2587=0,FALSE,'Input and Summary Results'!$B2587)</f>
        <v>171</v>
      </c>
      <c r="C3005">
        <f>IF(OR(B3005=0,'Input and Summary Results'!D2587=0,'Input and Summary Results'!D2587=""),FALSE,'Input and Summary Results'!$D2587)</f>
        <v>0.82242822999999998</v>
      </c>
      <c r="D3005">
        <f>IF(OR(B3005=0,'Input and Summary Results'!E2587=0),FALSE,'Input and Summary Results'!$E2587)</f>
        <v>6.3136349999999994E-2</v>
      </c>
      <c r="E3005">
        <f t="shared" si="170"/>
        <v>-8.4901990855115086E-2</v>
      </c>
      <c r="F3005">
        <f t="shared" si="171"/>
        <v>3.3317406796700061E-2</v>
      </c>
      <c r="G3005">
        <f>IF('Input and Summary Results'!$J$4="yes",IF(C3005=FALSE,FALSE,IF('Data Transformation'!E3005&lt;$R$10,E3005,$R$10)),IF(C3005=FALSE,FALSE,IF(C3005&lt;$R$10,C3005,$R$10)))</f>
        <v>0.82242822999999998</v>
      </c>
      <c r="H3005">
        <f>IF('Input and Summary Results'!$J$4="yes",'Data Transformation'!F3005,'Data Transformation'!D3005)</f>
        <v>6.3136349999999994E-2</v>
      </c>
      <c r="I3005">
        <f t="shared" si="169"/>
        <v>171</v>
      </c>
    </row>
    <row r="3006" spans="2:9" x14ac:dyDescent="0.25">
      <c r="B3006">
        <f>IF('Input and Summary Results'!D2588=0,FALSE,'Input and Summary Results'!$B2588)</f>
        <v>171</v>
      </c>
      <c r="C3006">
        <f>IF(OR(B3006=0,'Input and Summary Results'!D2588=0,'Input and Summary Results'!D2588=""),FALSE,'Input and Summary Results'!$D2588)</f>
        <v>0.83210660999999997</v>
      </c>
      <c r="D3006">
        <f>IF(OR(B3006=0,'Input and Summary Results'!E2588=0),FALSE,'Input and Summary Results'!$E2588)</f>
        <v>7.0472179999999995E-2</v>
      </c>
      <c r="E3006">
        <f t="shared" si="170"/>
        <v>-7.9821028073953415E-2</v>
      </c>
      <c r="F3006">
        <f t="shared" si="171"/>
        <v>3.6756018702939999E-2</v>
      </c>
      <c r="G3006">
        <f>IF('Input and Summary Results'!$J$4="yes",IF(C3006=FALSE,FALSE,IF('Data Transformation'!E3006&lt;$R$10,E3006,$R$10)),IF(C3006=FALSE,FALSE,IF(C3006&lt;$R$10,C3006,$R$10)))</f>
        <v>0.83210660999999997</v>
      </c>
      <c r="H3006">
        <f>IF('Input and Summary Results'!$J$4="yes",'Data Transformation'!F3006,'Data Transformation'!D3006)</f>
        <v>7.0472179999999995E-2</v>
      </c>
      <c r="I3006">
        <f t="shared" si="169"/>
        <v>171</v>
      </c>
    </row>
    <row r="3007" spans="2:9" x14ac:dyDescent="0.25">
      <c r="B3007">
        <f>IF('Input and Summary Results'!D2589=0,FALSE,'Input and Summary Results'!$B2589)</f>
        <v>171</v>
      </c>
      <c r="C3007">
        <f>IF(OR(B3007=0,'Input and Summary Results'!D2589=0,'Input and Summary Results'!D2589=""),FALSE,'Input and Summary Results'!$D2589)</f>
        <v>0.85292256</v>
      </c>
      <c r="D3007">
        <f>IF(OR(B3007=0,'Input and Summary Results'!E2589=0),FALSE,'Input and Summary Results'!$E2589)</f>
        <v>4.0834660000000002E-2</v>
      </c>
      <c r="E3007">
        <f t="shared" si="170"/>
        <v>-6.9090398247961912E-2</v>
      </c>
      <c r="F3007">
        <f t="shared" si="171"/>
        <v>2.0778254991871713E-2</v>
      </c>
      <c r="G3007">
        <f>IF('Input and Summary Results'!$J$4="yes",IF(C3007=FALSE,FALSE,IF('Data Transformation'!E3007&lt;$R$10,E3007,$R$10)),IF(C3007=FALSE,FALSE,IF(C3007&lt;$R$10,C3007,$R$10)))</f>
        <v>0.85292256</v>
      </c>
      <c r="H3007">
        <f>IF('Input and Summary Results'!$J$4="yes",'Data Transformation'!F3007,'Data Transformation'!D3007)</f>
        <v>4.0834660000000002E-2</v>
      </c>
      <c r="I3007">
        <f t="shared" si="169"/>
        <v>171</v>
      </c>
    </row>
    <row r="3008" spans="2:9" x14ac:dyDescent="0.25">
      <c r="B3008">
        <f>IF('Input and Summary Results'!D2590=0,FALSE,'Input and Summary Results'!$B2590)</f>
        <v>171</v>
      </c>
      <c r="C3008">
        <f>IF(OR(B3008=0,'Input and Summary Results'!D2590=0,'Input and Summary Results'!D2590=""),FALSE,'Input and Summary Results'!$D2590)</f>
        <v>0.91461751000000002</v>
      </c>
      <c r="D3008">
        <f>IF(OR(B3008=0,'Input and Summary Results'!E2590=0),FALSE,'Input and Summary Results'!$E2590)</f>
        <v>7.2534329999999994E-2</v>
      </c>
      <c r="E3008">
        <f t="shared" si="170"/>
        <v>-3.8760488475143268E-2</v>
      </c>
      <c r="F3008">
        <f t="shared" si="171"/>
        <v>3.4418649190304691E-2</v>
      </c>
      <c r="G3008">
        <f>IF('Input and Summary Results'!$J$4="yes",IF(C3008=FALSE,FALSE,IF('Data Transformation'!E3008&lt;$R$10,E3008,$R$10)),IF(C3008=FALSE,FALSE,IF(C3008&lt;$R$10,C3008,$R$10)))</f>
        <v>0.91461751000000002</v>
      </c>
      <c r="H3008">
        <f>IF('Input and Summary Results'!$J$4="yes",'Data Transformation'!F3008,'Data Transformation'!D3008)</f>
        <v>7.2534329999999994E-2</v>
      </c>
      <c r="I3008">
        <f t="shared" si="169"/>
        <v>171</v>
      </c>
    </row>
    <row r="3009" spans="2:9" x14ac:dyDescent="0.25">
      <c r="B3009">
        <f>IF('Input and Summary Results'!D2591=0,FALSE,'Input and Summary Results'!$B2591)</f>
        <v>171</v>
      </c>
      <c r="C3009">
        <f>IF(OR(B3009=0,'Input and Summary Results'!D2591=0,'Input and Summary Results'!D2591=""),FALSE,'Input and Summary Results'!$D2591)</f>
        <v>0.92036777999999997</v>
      </c>
      <c r="D3009">
        <f>IF(OR(B3009=0,'Input and Summary Results'!E2591=0),FALSE,'Input and Summary Results'!$E2591)</f>
        <v>6.1999800000000001E-2</v>
      </c>
      <c r="E3009">
        <f t="shared" si="170"/>
        <v>-3.6038593407495913E-2</v>
      </c>
      <c r="F3009">
        <f t="shared" si="171"/>
        <v>2.9236044312633373E-2</v>
      </c>
      <c r="G3009">
        <f>IF('Input and Summary Results'!$J$4="yes",IF(C3009=FALSE,FALSE,IF('Data Transformation'!E3009&lt;$R$10,E3009,$R$10)),IF(C3009=FALSE,FALSE,IF(C3009&lt;$R$10,C3009,$R$10)))</f>
        <v>0.92036777999999997</v>
      </c>
      <c r="H3009">
        <f>IF('Input and Summary Results'!$J$4="yes",'Data Transformation'!F3009,'Data Transformation'!D3009)</f>
        <v>6.1999800000000001E-2</v>
      </c>
      <c r="I3009">
        <f t="shared" si="169"/>
        <v>171</v>
      </c>
    </row>
    <row r="3010" spans="2:9" x14ac:dyDescent="0.25">
      <c r="B3010">
        <f>IF('Input and Summary Results'!D2592=0,FALSE,'Input and Summary Results'!$B2592)</f>
        <v>171</v>
      </c>
      <c r="C3010">
        <f>IF(OR(B3010=0,'Input and Summary Results'!D2592=0,'Input and Summary Results'!D2592=""),FALSE,'Input and Summary Results'!$D2592)</f>
        <v>0.93640909000000006</v>
      </c>
      <c r="D3010">
        <f>IF(OR(B3010=0,'Input and Summary Results'!E2592=0),FALSE,'Input and Summary Results'!$E2592)</f>
        <v>5.2529350000000002E-2</v>
      </c>
      <c r="E3010">
        <f t="shared" si="170"/>
        <v>-2.8534379129963094E-2</v>
      </c>
      <c r="F3010">
        <f t="shared" si="171"/>
        <v>2.4345916911165395E-2</v>
      </c>
      <c r="G3010">
        <f>IF('Input and Summary Results'!$J$4="yes",IF(C3010=FALSE,FALSE,IF('Data Transformation'!E3010&lt;$R$10,E3010,$R$10)),IF(C3010=FALSE,FALSE,IF(C3010&lt;$R$10,C3010,$R$10)))</f>
        <v>0.93640909000000006</v>
      </c>
      <c r="H3010">
        <f>IF('Input and Summary Results'!$J$4="yes",'Data Transformation'!F3010,'Data Transformation'!D3010)</f>
        <v>5.2529350000000002E-2</v>
      </c>
      <c r="I3010">
        <f t="shared" si="169"/>
        <v>171</v>
      </c>
    </row>
    <row r="3011" spans="2:9" x14ac:dyDescent="0.25">
      <c r="B3011">
        <f>IF('Input and Summary Results'!D2593=0,FALSE,'Input and Summary Results'!$B2593)</f>
        <v>171</v>
      </c>
      <c r="C3011">
        <f>IF(OR(B3011=0,'Input and Summary Results'!D2593=0,'Input and Summary Results'!D2593=""),FALSE,'Input and Summary Results'!$D2593)</f>
        <v>0.95736458000000002</v>
      </c>
      <c r="D3011">
        <f>IF(OR(B3011=0,'Input and Summary Results'!E2593=0),FALSE,'Input and Summary Results'!$E2593)</f>
        <v>7.7292710000000001E-2</v>
      </c>
      <c r="E3011">
        <f t="shared" si="170"/>
        <v>-1.8922644323367963E-2</v>
      </c>
      <c r="F3011">
        <f t="shared" si="171"/>
        <v>3.5038935887935184E-2</v>
      </c>
      <c r="G3011">
        <f>IF('Input and Summary Results'!$J$4="yes",IF(C3011=FALSE,FALSE,IF('Data Transformation'!E3011&lt;$R$10,E3011,$R$10)),IF(C3011=FALSE,FALSE,IF(C3011&lt;$R$10,C3011,$R$10)))</f>
        <v>0.95736458000000002</v>
      </c>
      <c r="H3011">
        <f>IF('Input and Summary Results'!$J$4="yes",'Data Transformation'!F3011,'Data Transformation'!D3011)</f>
        <v>7.7292710000000001E-2</v>
      </c>
      <c r="I3011">
        <f t="shared" si="169"/>
        <v>171</v>
      </c>
    </row>
    <row r="3012" spans="2:9" x14ac:dyDescent="0.25">
      <c r="B3012">
        <f>IF('Input and Summary Results'!D2594=0,FALSE,'Input and Summary Results'!$B2594)</f>
        <v>171</v>
      </c>
      <c r="C3012">
        <f>IF(OR(B3012=0,'Input and Summary Results'!D2594=0,'Input and Summary Results'!D2594=""),FALSE,'Input and Summary Results'!$D2594)</f>
        <v>0.96845155999999999</v>
      </c>
      <c r="D3012">
        <f>IF(OR(B3012=0,'Input and Summary Results'!E2594=0),FALSE,'Input and Summary Results'!$E2594)</f>
        <v>6.7874580000000004E-2</v>
      </c>
      <c r="E3012">
        <f t="shared" si="170"/>
        <v>-1.3922096938483676E-2</v>
      </c>
      <c r="F3012">
        <f t="shared" si="171"/>
        <v>3.0417182373065722E-2</v>
      </c>
      <c r="G3012">
        <f>IF('Input and Summary Results'!$J$4="yes",IF(C3012=FALSE,FALSE,IF('Data Transformation'!E3012&lt;$R$10,E3012,$R$10)),IF(C3012=FALSE,FALSE,IF(C3012&lt;$R$10,C3012,$R$10)))</f>
        <v>0.96845155999999999</v>
      </c>
      <c r="H3012">
        <f>IF('Input and Summary Results'!$J$4="yes",'Data Transformation'!F3012,'Data Transformation'!D3012)</f>
        <v>6.7874580000000004E-2</v>
      </c>
      <c r="I3012">
        <f t="shared" si="169"/>
        <v>171</v>
      </c>
    </row>
    <row r="3013" spans="2:9" x14ac:dyDescent="0.25">
      <c r="B3013">
        <f>IF('Input and Summary Results'!D2595=0,FALSE,'Input and Summary Results'!$B2595)</f>
        <v>171</v>
      </c>
      <c r="C3013">
        <f>IF(OR(B3013=0,'Input and Summary Results'!D2595=0,'Input and Summary Results'!D2595=""),FALSE,'Input and Summary Results'!$D2595)</f>
        <v>1.0661371100000001</v>
      </c>
      <c r="D3013">
        <f>IF(OR(B3013=0,'Input and Summary Results'!E2595=0),FALSE,'Input and Summary Results'!$E2595)</f>
        <v>6.7513020000000007E-2</v>
      </c>
      <c r="E3013">
        <f t="shared" si="170"/>
        <v>2.7813060494775995E-2</v>
      </c>
      <c r="F3013">
        <f t="shared" si="171"/>
        <v>2.7483004207592022E-2</v>
      </c>
      <c r="G3013">
        <f>IF('Input and Summary Results'!$J$4="yes",IF(C3013=FALSE,FALSE,IF('Data Transformation'!E3013&lt;$R$10,E3013,$R$10)),IF(C3013=FALSE,FALSE,IF(C3013&lt;$R$10,C3013,$R$10)))</f>
        <v>1.0661371100000001</v>
      </c>
      <c r="H3013">
        <f>IF('Input and Summary Results'!$J$4="yes",'Data Transformation'!F3013,'Data Transformation'!D3013)</f>
        <v>6.7513020000000007E-2</v>
      </c>
      <c r="I3013">
        <f t="shared" ref="I3013:I3076" si="172">IF(G3013=FALSE,"",B3013)</f>
        <v>171</v>
      </c>
    </row>
    <row r="3014" spans="2:9" x14ac:dyDescent="0.25">
      <c r="B3014">
        <f>IF('Input and Summary Results'!D2596=0,FALSE,'Input and Summary Results'!$B2596)</f>
        <v>172</v>
      </c>
      <c r="C3014">
        <f>IF(OR(B3014=0,'Input and Summary Results'!D2596=0,'Input and Summary Results'!D2596=""),FALSE,'Input and Summary Results'!$D2596)</f>
        <v>-4.9728500000000002E-2</v>
      </c>
      <c r="D3014">
        <f>IF(OR(B3014=0,'Input and Summary Results'!E2596=0),FALSE,'Input and Summary Results'!$E2596)</f>
        <v>0.10146321</v>
      </c>
      <c r="E3014" t="e">
        <f t="shared" si="170"/>
        <v>#NUM!</v>
      </c>
      <c r="F3014">
        <f t="shared" si="171"/>
        <v>-0.88550897654262639</v>
      </c>
      <c r="G3014">
        <f>IF('Input and Summary Results'!$J$4="yes",IF(C3014=FALSE,FALSE,IF('Data Transformation'!E3014&lt;$R$10,E3014,$R$10)),IF(C3014=FALSE,FALSE,IF(C3014&lt;$R$10,C3014,$R$10)))</f>
        <v>-4.9728500000000002E-2</v>
      </c>
      <c r="H3014">
        <f>IF('Input and Summary Results'!$J$4="yes",'Data Transformation'!F3014,'Data Transformation'!D3014)</f>
        <v>0.10146321</v>
      </c>
      <c r="I3014">
        <f t="shared" si="172"/>
        <v>172</v>
      </c>
    </row>
    <row r="3015" spans="2:9" x14ac:dyDescent="0.25">
      <c r="B3015">
        <f>IF('Input and Summary Results'!D2597=0,FALSE,'Input and Summary Results'!$B2597)</f>
        <v>172</v>
      </c>
      <c r="C3015">
        <f>IF(OR(B3015=0,'Input and Summary Results'!D2597=0,'Input and Summary Results'!D2597=""),FALSE,'Input and Summary Results'!$D2597)</f>
        <v>1.305983E-2</v>
      </c>
      <c r="D3015">
        <f>IF(OR(B3015=0,'Input and Summary Results'!E2597=0),FALSE,'Input and Summary Results'!$E2597)</f>
        <v>7.3649519999999996E-2</v>
      </c>
      <c r="E3015">
        <f t="shared" si="170"/>
        <v>-1.8840624762418365</v>
      </c>
      <c r="F3015">
        <f t="shared" si="171"/>
        <v>2.4474967652718296</v>
      </c>
      <c r="G3015">
        <f>IF('Input and Summary Results'!$J$4="yes",IF(C3015=FALSE,FALSE,IF('Data Transformation'!E3015&lt;$R$10,E3015,$R$10)),IF(C3015=FALSE,FALSE,IF(C3015&lt;$R$10,C3015,$R$10)))</f>
        <v>1.305983E-2</v>
      </c>
      <c r="H3015">
        <f>IF('Input and Summary Results'!$J$4="yes",'Data Transformation'!F3015,'Data Transformation'!D3015)</f>
        <v>7.3649519999999996E-2</v>
      </c>
      <c r="I3015">
        <f t="shared" si="172"/>
        <v>172</v>
      </c>
    </row>
    <row r="3016" spans="2:9" x14ac:dyDescent="0.25">
      <c r="B3016">
        <f>IF('Input and Summary Results'!D2598=0,FALSE,'Input and Summary Results'!$B2598)</f>
        <v>172</v>
      </c>
      <c r="C3016">
        <f>IF(OR(B3016=0,'Input and Summary Results'!D2598=0,'Input and Summary Results'!D2598=""),FALSE,'Input and Summary Results'!$D2598)</f>
        <v>4.1272400000000001E-2</v>
      </c>
      <c r="D3016">
        <f>IF(OR(B3016=0,'Input and Summary Results'!E2598=0),FALSE,'Input and Summary Results'!$E2598)</f>
        <v>7.5951320000000003E-2</v>
      </c>
      <c r="E3016">
        <f t="shared" si="170"/>
        <v>-1.3843402760595653</v>
      </c>
      <c r="F3016">
        <f t="shared" si="171"/>
        <v>0.7986662486310464</v>
      </c>
      <c r="G3016">
        <f>IF('Input and Summary Results'!$J$4="yes",IF(C3016=FALSE,FALSE,IF('Data Transformation'!E3016&lt;$R$10,E3016,$R$10)),IF(C3016=FALSE,FALSE,IF(C3016&lt;$R$10,C3016,$R$10)))</f>
        <v>4.1272400000000001E-2</v>
      </c>
      <c r="H3016">
        <f>IF('Input and Summary Results'!$J$4="yes",'Data Transformation'!F3016,'Data Transformation'!D3016)</f>
        <v>7.5951320000000003E-2</v>
      </c>
      <c r="I3016">
        <f t="shared" si="172"/>
        <v>172</v>
      </c>
    </row>
    <row r="3017" spans="2:9" x14ac:dyDescent="0.25">
      <c r="B3017">
        <f>IF('Input and Summary Results'!D2599=0,FALSE,'Input and Summary Results'!$B2599)</f>
        <v>172</v>
      </c>
      <c r="C3017">
        <f>IF(OR(B3017=0,'Input and Summary Results'!D2599=0,'Input and Summary Results'!D2599=""),FALSE,'Input and Summary Results'!$D2599)</f>
        <v>6.293282E-2</v>
      </c>
      <c r="D3017">
        <f>IF(OR(B3017=0,'Input and Summary Results'!E2599=0),FALSE,'Input and Summary Results'!$E2599)</f>
        <v>5.5045419999999998E-2</v>
      </c>
      <c r="E3017">
        <f t="shared" si="170"/>
        <v>-1.2011228072164566</v>
      </c>
      <c r="F3017">
        <f t="shared" si="171"/>
        <v>0.37960657539261705</v>
      </c>
      <c r="G3017">
        <f>IF('Input and Summary Results'!$J$4="yes",IF(C3017=FALSE,FALSE,IF('Data Transformation'!E3017&lt;$R$10,E3017,$R$10)),IF(C3017=FALSE,FALSE,IF(C3017&lt;$R$10,C3017,$R$10)))</f>
        <v>6.293282E-2</v>
      </c>
      <c r="H3017">
        <f>IF('Input and Summary Results'!$J$4="yes",'Data Transformation'!F3017,'Data Transformation'!D3017)</f>
        <v>5.5045419999999998E-2</v>
      </c>
      <c r="I3017">
        <f t="shared" si="172"/>
        <v>172</v>
      </c>
    </row>
    <row r="3018" spans="2:9" x14ac:dyDescent="0.25">
      <c r="B3018">
        <f>IF('Input and Summary Results'!D2600=0,FALSE,'Input and Summary Results'!$B2600)</f>
        <v>172</v>
      </c>
      <c r="C3018">
        <f>IF(OR(B3018=0,'Input and Summary Results'!D2600=0,'Input and Summary Results'!D2600=""),FALSE,'Input and Summary Results'!$D2600)</f>
        <v>9.3736819999999998E-2</v>
      </c>
      <c r="D3018">
        <f>IF(OR(B3018=0,'Input and Summary Results'!E2600=0),FALSE,'Input and Summary Results'!$E2600)</f>
        <v>0.11259375000000001</v>
      </c>
      <c r="E3018">
        <f t="shared" si="170"/>
        <v>-1.028089783906039</v>
      </c>
      <c r="F3018">
        <f t="shared" si="171"/>
        <v>0.52130728885404909</v>
      </c>
      <c r="G3018">
        <f>IF('Input and Summary Results'!$J$4="yes",IF(C3018=FALSE,FALSE,IF('Data Transformation'!E3018&lt;$R$10,E3018,$R$10)),IF(C3018=FALSE,FALSE,IF(C3018&lt;$R$10,C3018,$R$10)))</f>
        <v>9.3736819999999998E-2</v>
      </c>
      <c r="H3018">
        <f>IF('Input and Summary Results'!$J$4="yes",'Data Transformation'!F3018,'Data Transformation'!D3018)</f>
        <v>0.11259375000000001</v>
      </c>
      <c r="I3018">
        <f t="shared" si="172"/>
        <v>172</v>
      </c>
    </row>
    <row r="3019" spans="2:9" x14ac:dyDescent="0.25">
      <c r="B3019">
        <f>IF('Input and Summary Results'!D2601=0,FALSE,'Input and Summary Results'!$B2601)</f>
        <v>172</v>
      </c>
      <c r="C3019">
        <f>IF(OR(B3019=0,'Input and Summary Results'!D2601=0,'Input and Summary Results'!D2601=""),FALSE,'Input and Summary Results'!$D2601)</f>
        <v>0.10788207</v>
      </c>
      <c r="D3019">
        <f>IF(OR(B3019=0,'Input and Summary Results'!E2601=0),FALSE,'Input and Summary Results'!$E2601)</f>
        <v>0.10323743000000001</v>
      </c>
      <c r="E3019">
        <f t="shared" si="170"/>
        <v>-0.96705072906237266</v>
      </c>
      <c r="F3019">
        <f t="shared" si="171"/>
        <v>0.41531502519371388</v>
      </c>
      <c r="G3019">
        <f>IF('Input and Summary Results'!$J$4="yes",IF(C3019=FALSE,FALSE,IF('Data Transformation'!E3019&lt;$R$10,E3019,$R$10)),IF(C3019=FALSE,FALSE,IF(C3019&lt;$R$10,C3019,$R$10)))</f>
        <v>0.10788207</v>
      </c>
      <c r="H3019">
        <f>IF('Input and Summary Results'!$J$4="yes",'Data Transformation'!F3019,'Data Transformation'!D3019)</f>
        <v>0.10323743000000001</v>
      </c>
      <c r="I3019">
        <f t="shared" si="172"/>
        <v>172</v>
      </c>
    </row>
    <row r="3020" spans="2:9" x14ac:dyDescent="0.25">
      <c r="B3020">
        <f>IF('Input and Summary Results'!D2602=0,FALSE,'Input and Summary Results'!$B2602)</f>
        <v>172</v>
      </c>
      <c r="C3020">
        <f>IF(OR(B3020=0,'Input and Summary Results'!D2602=0,'Input and Summary Results'!D2602=""),FALSE,'Input and Summary Results'!$D2602)</f>
        <v>0.10938745</v>
      </c>
      <c r="D3020">
        <f>IF(OR(B3020=0,'Input and Summary Results'!E2602=0),FALSE,'Input and Summary Results'!$E2602)</f>
        <v>7.2239269999999994E-2</v>
      </c>
      <c r="E3020">
        <f t="shared" si="170"/>
        <v>-0.96103250166252707</v>
      </c>
      <c r="F3020">
        <f t="shared" si="171"/>
        <v>0.28661279863457828</v>
      </c>
      <c r="G3020">
        <f>IF('Input and Summary Results'!$J$4="yes",IF(C3020=FALSE,FALSE,IF('Data Transformation'!E3020&lt;$R$10,E3020,$R$10)),IF(C3020=FALSE,FALSE,IF(C3020&lt;$R$10,C3020,$R$10)))</f>
        <v>0.10938745</v>
      </c>
      <c r="H3020">
        <f>IF('Input and Summary Results'!$J$4="yes",'Data Transformation'!F3020,'Data Transformation'!D3020)</f>
        <v>7.2239269999999994E-2</v>
      </c>
      <c r="I3020">
        <f t="shared" si="172"/>
        <v>172</v>
      </c>
    </row>
    <row r="3021" spans="2:9" x14ac:dyDescent="0.25">
      <c r="B3021">
        <f>IF('Input and Summary Results'!D2603=0,FALSE,'Input and Summary Results'!$B2603)</f>
        <v>172</v>
      </c>
      <c r="C3021">
        <f>IF(OR(B3021=0,'Input and Summary Results'!D2603=0,'Input and Summary Results'!D2603=""),FALSE,'Input and Summary Results'!$D2603)</f>
        <v>0.11181445</v>
      </c>
      <c r="D3021">
        <f>IF(OR(B3021=0,'Input and Summary Results'!E2603=0),FALSE,'Input and Summary Results'!$E2603)</f>
        <v>7.6942679999999999E-2</v>
      </c>
      <c r="E3021">
        <f t="shared" si="170"/>
        <v>-0.95150206809767335</v>
      </c>
      <c r="F3021">
        <f t="shared" si="171"/>
        <v>0.29864765350095629</v>
      </c>
      <c r="G3021">
        <f>IF('Input and Summary Results'!$J$4="yes",IF(C3021=FALSE,FALSE,IF('Data Transformation'!E3021&lt;$R$10,E3021,$R$10)),IF(C3021=FALSE,FALSE,IF(C3021&lt;$R$10,C3021,$R$10)))</f>
        <v>0.11181445</v>
      </c>
      <c r="H3021">
        <f>IF('Input and Summary Results'!$J$4="yes",'Data Transformation'!F3021,'Data Transformation'!D3021)</f>
        <v>7.6942679999999999E-2</v>
      </c>
      <c r="I3021">
        <f t="shared" si="172"/>
        <v>172</v>
      </c>
    </row>
    <row r="3022" spans="2:9" x14ac:dyDescent="0.25">
      <c r="B3022">
        <f>IF('Input and Summary Results'!D2604=0,FALSE,'Input and Summary Results'!$B2604)</f>
        <v>172</v>
      </c>
      <c r="C3022">
        <f>IF(OR(B3022=0,'Input and Summary Results'!D2604=0,'Input and Summary Results'!D2604=""),FALSE,'Input and Summary Results'!$D2604)</f>
        <v>0.1144088</v>
      </c>
      <c r="D3022">
        <f>IF(OR(B3022=0,'Input and Summary Results'!E2604=0),FALSE,'Input and Summary Results'!$E2604)</f>
        <v>4.5356939999999998E-2</v>
      </c>
      <c r="E3022">
        <f t="shared" si="170"/>
        <v>-0.94154056955998489</v>
      </c>
      <c r="F3022">
        <f t="shared" si="171"/>
        <v>0.17205767353560214</v>
      </c>
      <c r="G3022">
        <f>IF('Input and Summary Results'!$J$4="yes",IF(C3022=FALSE,FALSE,IF('Data Transformation'!E3022&lt;$R$10,E3022,$R$10)),IF(C3022=FALSE,FALSE,IF(C3022&lt;$R$10,C3022,$R$10)))</f>
        <v>0.1144088</v>
      </c>
      <c r="H3022">
        <f>IF('Input and Summary Results'!$J$4="yes",'Data Transformation'!F3022,'Data Transformation'!D3022)</f>
        <v>4.5356939999999998E-2</v>
      </c>
      <c r="I3022">
        <f t="shared" si="172"/>
        <v>172</v>
      </c>
    </row>
    <row r="3023" spans="2:9" x14ac:dyDescent="0.25">
      <c r="B3023">
        <f>IF('Input and Summary Results'!D2605=0,FALSE,'Input and Summary Results'!$B2605)</f>
        <v>172</v>
      </c>
      <c r="C3023">
        <f>IF(OR(B3023=0,'Input and Summary Results'!D2605=0,'Input and Summary Results'!D2605=""),FALSE,'Input and Summary Results'!$D2605)</f>
        <v>0.12473923000000001</v>
      </c>
      <c r="D3023">
        <f>IF(OR(B3023=0,'Input and Summary Results'!E2605=0),FALSE,'Input and Summary Results'!$E2605)</f>
        <v>4.2841150000000001E-2</v>
      </c>
      <c r="E3023">
        <f t="shared" si="170"/>
        <v>-0.90399694112329654</v>
      </c>
      <c r="F3023">
        <f t="shared" si="171"/>
        <v>0.14905542626806337</v>
      </c>
      <c r="G3023">
        <f>IF('Input and Summary Results'!$J$4="yes",IF(C3023=FALSE,FALSE,IF('Data Transformation'!E3023&lt;$R$10,E3023,$R$10)),IF(C3023=FALSE,FALSE,IF(C3023&lt;$R$10,C3023,$R$10)))</f>
        <v>0.12473923000000001</v>
      </c>
      <c r="H3023">
        <f>IF('Input and Summary Results'!$J$4="yes",'Data Transformation'!F3023,'Data Transformation'!D3023)</f>
        <v>4.2841150000000001E-2</v>
      </c>
      <c r="I3023">
        <f t="shared" si="172"/>
        <v>172</v>
      </c>
    </row>
    <row r="3024" spans="2:9" x14ac:dyDescent="0.25">
      <c r="B3024">
        <f>IF('Input and Summary Results'!D2606=0,FALSE,'Input and Summary Results'!$B2606)</f>
        <v>172</v>
      </c>
      <c r="C3024">
        <f>IF(OR(B3024=0,'Input and Summary Results'!D2606=0,'Input and Summary Results'!D2606=""),FALSE,'Input and Summary Results'!$D2606)</f>
        <v>0.17082333</v>
      </c>
      <c r="D3024">
        <f>IF(OR(B3024=0,'Input and Summary Results'!E2606=0),FALSE,'Input and Summary Results'!$E2606)</f>
        <v>9.9103319999999995E-2</v>
      </c>
      <c r="E3024">
        <f t="shared" si="170"/>
        <v>-0.76745281632651019</v>
      </c>
      <c r="F3024">
        <f t="shared" si="171"/>
        <v>0.25178551946036881</v>
      </c>
      <c r="G3024">
        <f>IF('Input and Summary Results'!$J$4="yes",IF(C3024=FALSE,FALSE,IF('Data Transformation'!E3024&lt;$R$10,E3024,$R$10)),IF(C3024=FALSE,FALSE,IF(C3024&lt;$R$10,C3024,$R$10)))</f>
        <v>0.17082333</v>
      </c>
      <c r="H3024">
        <f>IF('Input and Summary Results'!$J$4="yes",'Data Transformation'!F3024,'Data Transformation'!D3024)</f>
        <v>9.9103319999999995E-2</v>
      </c>
      <c r="I3024">
        <f t="shared" si="172"/>
        <v>172</v>
      </c>
    </row>
    <row r="3025" spans="2:9" x14ac:dyDescent="0.25">
      <c r="B3025">
        <f>IF('Input and Summary Results'!D2607=0,FALSE,'Input and Summary Results'!$B2607)</f>
        <v>172</v>
      </c>
      <c r="C3025">
        <f>IF(OR(B3025=0,'Input and Summary Results'!D2607=0,'Input and Summary Results'!D2607=""),FALSE,'Input and Summary Results'!$D2607)</f>
        <v>0.17613152000000001</v>
      </c>
      <c r="D3025">
        <f>IF(OR(B3025=0,'Input and Summary Results'!E2607=0),FALSE,'Input and Summary Results'!$E2607)</f>
        <v>7.3314279999999996E-2</v>
      </c>
      <c r="E3025">
        <f t="shared" si="170"/>
        <v>-0.75416291696215232</v>
      </c>
      <c r="F3025">
        <f t="shared" si="171"/>
        <v>0.18065135371567789</v>
      </c>
      <c r="G3025">
        <f>IF('Input and Summary Results'!$J$4="yes",IF(C3025=FALSE,FALSE,IF('Data Transformation'!E3025&lt;$R$10,E3025,$R$10)),IF(C3025=FALSE,FALSE,IF(C3025&lt;$R$10,C3025,$R$10)))</f>
        <v>0.17613152000000001</v>
      </c>
      <c r="H3025">
        <f>IF('Input and Summary Results'!$J$4="yes",'Data Transformation'!F3025,'Data Transformation'!D3025)</f>
        <v>7.3314279999999996E-2</v>
      </c>
      <c r="I3025">
        <f t="shared" si="172"/>
        <v>172</v>
      </c>
    </row>
    <row r="3026" spans="2:9" x14ac:dyDescent="0.25">
      <c r="B3026">
        <f>IF('Input and Summary Results'!D2608=0,FALSE,'Input and Summary Results'!$B2608)</f>
        <v>172</v>
      </c>
      <c r="C3026">
        <f>IF(OR(B3026=0,'Input and Summary Results'!D2608=0,'Input and Summary Results'!D2608=""),FALSE,'Input and Summary Results'!$D2608)</f>
        <v>0.17860655</v>
      </c>
      <c r="D3026">
        <f>IF(OR(B3026=0,'Input and Summary Results'!E2608=0),FALSE,'Input and Summary Results'!$E2608)</f>
        <v>5.9676100000000003E-2</v>
      </c>
      <c r="E3026">
        <f t="shared" si="170"/>
        <v>-0.74810261836630998</v>
      </c>
      <c r="F3026">
        <f t="shared" si="171"/>
        <v>0.1450082732128245</v>
      </c>
      <c r="G3026">
        <f>IF('Input and Summary Results'!$J$4="yes",IF(C3026=FALSE,FALSE,IF('Data Transformation'!E3026&lt;$R$10,E3026,$R$10)),IF(C3026=FALSE,FALSE,IF(C3026&lt;$R$10,C3026,$R$10)))</f>
        <v>0.17860655</v>
      </c>
      <c r="H3026">
        <f>IF('Input and Summary Results'!$J$4="yes",'Data Transformation'!F3026,'Data Transformation'!D3026)</f>
        <v>5.9676100000000003E-2</v>
      </c>
      <c r="I3026">
        <f t="shared" si="172"/>
        <v>172</v>
      </c>
    </row>
    <row r="3027" spans="2:9" x14ac:dyDescent="0.25">
      <c r="B3027">
        <f>IF('Input and Summary Results'!D2609=0,FALSE,'Input and Summary Results'!$B2609)</f>
        <v>172</v>
      </c>
      <c r="C3027">
        <f>IF(OR(B3027=0,'Input and Summary Results'!D2609=0,'Input and Summary Results'!D2609=""),FALSE,'Input and Summary Results'!$D2609)</f>
        <v>0.18160602000000001</v>
      </c>
      <c r="D3027">
        <f>IF(OR(B3027=0,'Input and Summary Results'!E2609=0),FALSE,'Input and Summary Results'!$E2609)</f>
        <v>8.2161399999999996E-2</v>
      </c>
      <c r="E3027">
        <f t="shared" si="170"/>
        <v>-0.74086975928713772</v>
      </c>
      <c r="F3027">
        <f t="shared" si="171"/>
        <v>0.19634837875969088</v>
      </c>
      <c r="G3027">
        <f>IF('Input and Summary Results'!$J$4="yes",IF(C3027=FALSE,FALSE,IF('Data Transformation'!E3027&lt;$R$10,E3027,$R$10)),IF(C3027=FALSE,FALSE,IF(C3027&lt;$R$10,C3027,$R$10)))</f>
        <v>0.18160602000000001</v>
      </c>
      <c r="H3027">
        <f>IF('Input and Summary Results'!$J$4="yes",'Data Transformation'!F3027,'Data Transformation'!D3027)</f>
        <v>8.2161399999999996E-2</v>
      </c>
      <c r="I3027">
        <f t="shared" si="172"/>
        <v>172</v>
      </c>
    </row>
    <row r="3028" spans="2:9" x14ac:dyDescent="0.25">
      <c r="B3028">
        <f>IF('Input and Summary Results'!D2610=0,FALSE,'Input and Summary Results'!$B2610)</f>
        <v>172</v>
      </c>
      <c r="C3028">
        <f>IF(OR(B3028=0,'Input and Summary Results'!D2610=0,'Input and Summary Results'!D2610=""),FALSE,'Input and Summary Results'!$D2610)</f>
        <v>0.51238536999999995</v>
      </c>
      <c r="D3028">
        <f>IF(OR(B3028=0,'Input and Summary Results'!E2610=0),FALSE,'Input and Summary Results'!$E2610)</f>
        <v>7.1145E-2</v>
      </c>
      <c r="E3028">
        <f t="shared" si="170"/>
        <v>-0.29040327904245189</v>
      </c>
      <c r="F3028">
        <f t="shared" si="171"/>
        <v>6.0261146800502915E-2</v>
      </c>
      <c r="G3028">
        <f>IF('Input and Summary Results'!$J$4="yes",IF(C3028=FALSE,FALSE,IF('Data Transformation'!E3028&lt;$R$10,E3028,$R$10)),IF(C3028=FALSE,FALSE,IF(C3028&lt;$R$10,C3028,$R$10)))</f>
        <v>0.51238536999999995</v>
      </c>
      <c r="H3028">
        <f>IF('Input and Summary Results'!$J$4="yes",'Data Transformation'!F3028,'Data Transformation'!D3028)</f>
        <v>7.1145E-2</v>
      </c>
      <c r="I3028">
        <f t="shared" si="172"/>
        <v>172</v>
      </c>
    </row>
    <row r="3029" spans="2:9" x14ac:dyDescent="0.25">
      <c r="B3029">
        <f>IF('Input and Summary Results'!D2611=0,FALSE,'Input and Summary Results'!$B2611)</f>
        <v>172</v>
      </c>
      <c r="C3029">
        <f>IF(OR(B3029=0,'Input and Summary Results'!D2611=0,'Input and Summary Results'!D2611=""),FALSE,'Input and Summary Results'!$D2611)</f>
        <v>0.76380221999999998</v>
      </c>
      <c r="D3029">
        <f>IF(OR(B3029=0,'Input and Summary Results'!E2611=0),FALSE,'Input and Summary Results'!$E2611)</f>
        <v>7.0656300000000005E-2</v>
      </c>
      <c r="E3029">
        <f t="shared" si="170"/>
        <v>-0.11701908367892422</v>
      </c>
      <c r="F3029">
        <f t="shared" si="171"/>
        <v>4.0147610725719027E-2</v>
      </c>
      <c r="G3029">
        <f>IF('Input and Summary Results'!$J$4="yes",IF(C3029=FALSE,FALSE,IF('Data Transformation'!E3029&lt;$R$10,E3029,$R$10)),IF(C3029=FALSE,FALSE,IF(C3029&lt;$R$10,C3029,$R$10)))</f>
        <v>0.76380221999999998</v>
      </c>
      <c r="H3029">
        <f>IF('Input and Summary Results'!$J$4="yes",'Data Transformation'!F3029,'Data Transformation'!D3029)</f>
        <v>7.0656300000000005E-2</v>
      </c>
      <c r="I3029">
        <f t="shared" si="172"/>
        <v>172</v>
      </c>
    </row>
    <row r="3030" spans="2:9" x14ac:dyDescent="0.25">
      <c r="B3030">
        <f>IF('Input and Summary Results'!D2612=0,FALSE,'Input and Summary Results'!$B2612)</f>
        <v>172</v>
      </c>
      <c r="C3030">
        <f>IF(OR(B3030=0,'Input and Summary Results'!D2612=0,'Input and Summary Results'!D2612=""),FALSE,'Input and Summary Results'!$D2612)</f>
        <v>0.81827567999999995</v>
      </c>
      <c r="D3030">
        <f>IF(OR(B3030=0,'Input and Summary Results'!E2612=0),FALSE,'Input and Summary Results'!$E2612)</f>
        <v>7.5007900000000002E-2</v>
      </c>
      <c r="E3030">
        <f t="shared" si="170"/>
        <v>-8.7100356313522712E-2</v>
      </c>
      <c r="F3030">
        <f t="shared" si="171"/>
        <v>3.978295994327976E-2</v>
      </c>
      <c r="G3030">
        <f>IF('Input and Summary Results'!$J$4="yes",IF(C3030=FALSE,FALSE,IF('Data Transformation'!E3030&lt;$R$10,E3030,$R$10)),IF(C3030=FALSE,FALSE,IF(C3030&lt;$R$10,C3030,$R$10)))</f>
        <v>0.81827567999999995</v>
      </c>
      <c r="H3030">
        <f>IF('Input and Summary Results'!$J$4="yes",'Data Transformation'!F3030,'Data Transformation'!D3030)</f>
        <v>7.5007900000000002E-2</v>
      </c>
      <c r="I3030">
        <f t="shared" si="172"/>
        <v>172</v>
      </c>
    </row>
    <row r="3031" spans="2:9" x14ac:dyDescent="0.25">
      <c r="B3031">
        <f>IF('Input and Summary Results'!D2613=0,FALSE,'Input and Summary Results'!$B2613)</f>
        <v>172</v>
      </c>
      <c r="C3031">
        <f>IF(OR(B3031=0,'Input and Summary Results'!D2613=0,'Input and Summary Results'!D2613=""),FALSE,'Input and Summary Results'!$D2613)</f>
        <v>1.1354826</v>
      </c>
      <c r="D3031">
        <f>IF(OR(B3031=0,'Input and Summary Results'!E2613=0),FALSE,'Input and Summary Results'!$E2613)</f>
        <v>7.2412080000000004E-2</v>
      </c>
      <c r="E3031">
        <f t="shared" si="170"/>
        <v>5.5180483529876423E-2</v>
      </c>
      <c r="F3031">
        <f t="shared" si="171"/>
        <v>2.767707996582246E-2</v>
      </c>
      <c r="G3031">
        <f>IF('Input and Summary Results'!$J$4="yes",IF(C3031=FALSE,FALSE,IF('Data Transformation'!E3031&lt;$R$10,E3031,$R$10)),IF(C3031=FALSE,FALSE,IF(C3031&lt;$R$10,C3031,$R$10)))</f>
        <v>1.1354826</v>
      </c>
      <c r="H3031">
        <f>IF('Input and Summary Results'!$J$4="yes",'Data Transformation'!F3031,'Data Transformation'!D3031)</f>
        <v>7.2412080000000004E-2</v>
      </c>
      <c r="I3031">
        <f t="shared" si="172"/>
        <v>172</v>
      </c>
    </row>
    <row r="3032" spans="2:9" x14ac:dyDescent="0.25">
      <c r="B3032">
        <f>IF('Input and Summary Results'!D2614=0,FALSE,'Input and Summary Results'!$B2614)</f>
        <v>173</v>
      </c>
      <c r="C3032">
        <f>IF(OR(B3032=0,'Input and Summary Results'!D2614=0,'Input and Summary Results'!D2614=""),FALSE,'Input and Summary Results'!$D2614)</f>
        <v>-4.0121999999999996E-3</v>
      </c>
      <c r="D3032">
        <f>IF(OR(B3032=0,'Input and Summary Results'!E2614=0),FALSE,'Input and Summary Results'!$E2614)</f>
        <v>0.10400313999999999</v>
      </c>
      <c r="E3032" t="e">
        <f t="shared" si="170"/>
        <v>#NUM!</v>
      </c>
      <c r="F3032">
        <f t="shared" si="171"/>
        <v>-11.25002810428194</v>
      </c>
      <c r="G3032">
        <f>IF('Input and Summary Results'!$J$4="yes",IF(C3032=FALSE,FALSE,IF('Data Transformation'!E3032&lt;$R$10,E3032,$R$10)),IF(C3032=FALSE,FALSE,IF(C3032&lt;$R$10,C3032,$R$10)))</f>
        <v>-4.0121999999999996E-3</v>
      </c>
      <c r="H3032">
        <f>IF('Input and Summary Results'!$J$4="yes",'Data Transformation'!F3032,'Data Transformation'!D3032)</f>
        <v>0.10400313999999999</v>
      </c>
      <c r="I3032">
        <f t="shared" si="172"/>
        <v>173</v>
      </c>
    </row>
    <row r="3033" spans="2:9" x14ac:dyDescent="0.25">
      <c r="B3033">
        <f>IF('Input and Summary Results'!D2615=0,FALSE,'Input and Summary Results'!$B2615)</f>
        <v>173</v>
      </c>
      <c r="C3033">
        <f>IF(OR(B3033=0,'Input and Summary Results'!D2615=0,'Input and Summary Results'!D2615=""),FALSE,'Input and Summary Results'!$D2615)</f>
        <v>1.9953060000000002E-2</v>
      </c>
      <c r="D3033">
        <f>IF(OR(B3033=0,'Input and Summary Results'!E2615=0),FALSE,'Input and Summary Results'!$E2615)</f>
        <v>8.0840889999999999E-2</v>
      </c>
      <c r="E3033">
        <f t="shared" si="170"/>
        <v>-1.6999904914957165</v>
      </c>
      <c r="F3033">
        <f t="shared" si="171"/>
        <v>1.7583742172879746</v>
      </c>
      <c r="G3033">
        <f>IF('Input and Summary Results'!$J$4="yes",IF(C3033=FALSE,FALSE,IF('Data Transformation'!E3033&lt;$R$10,E3033,$R$10)),IF(C3033=FALSE,FALSE,IF(C3033&lt;$R$10,C3033,$R$10)))</f>
        <v>1.9953060000000002E-2</v>
      </c>
      <c r="H3033">
        <f>IF('Input and Summary Results'!$J$4="yes",'Data Transformation'!F3033,'Data Transformation'!D3033)</f>
        <v>8.0840889999999999E-2</v>
      </c>
      <c r="I3033">
        <f t="shared" si="172"/>
        <v>173</v>
      </c>
    </row>
    <row r="3034" spans="2:9" x14ac:dyDescent="0.25">
      <c r="B3034">
        <f>IF('Input and Summary Results'!D2616=0,FALSE,'Input and Summary Results'!$B2616)</f>
        <v>173</v>
      </c>
      <c r="C3034">
        <f>IF(OR(B3034=0,'Input and Summary Results'!D2616=0,'Input and Summary Results'!D2616=""),FALSE,'Input and Summary Results'!$D2616)</f>
        <v>3.186547E-2</v>
      </c>
      <c r="D3034">
        <f>IF(OR(B3034=0,'Input and Summary Results'!E2616=0),FALSE,'Input and Summary Results'!$E2616)</f>
        <v>8.3353389999999999E-2</v>
      </c>
      <c r="E3034">
        <f t="shared" si="170"/>
        <v>-1.4966796715070037</v>
      </c>
      <c r="F3034">
        <f t="shared" si="171"/>
        <v>1.1352530265519385</v>
      </c>
      <c r="G3034">
        <f>IF('Input and Summary Results'!$J$4="yes",IF(C3034=FALSE,FALSE,IF('Data Transformation'!E3034&lt;$R$10,E3034,$R$10)),IF(C3034=FALSE,FALSE,IF(C3034&lt;$R$10,C3034,$R$10)))</f>
        <v>3.186547E-2</v>
      </c>
      <c r="H3034">
        <f>IF('Input and Summary Results'!$J$4="yes",'Data Transformation'!F3034,'Data Transformation'!D3034)</f>
        <v>8.3353389999999999E-2</v>
      </c>
      <c r="I3034">
        <f t="shared" si="172"/>
        <v>173</v>
      </c>
    </row>
    <row r="3035" spans="2:9" x14ac:dyDescent="0.25">
      <c r="B3035">
        <f>IF('Input and Summary Results'!D2617=0,FALSE,'Input and Summary Results'!$B2617)</f>
        <v>173</v>
      </c>
      <c r="C3035">
        <f>IF(OR(B3035=0,'Input and Summary Results'!D2617=0,'Input and Summary Results'!D2617=""),FALSE,'Input and Summary Results'!$D2617)</f>
        <v>4.9385329999999998E-2</v>
      </c>
      <c r="D3035">
        <f>IF(OR(B3035=0,'Input and Summary Results'!E2617=0),FALSE,'Input and Summary Results'!$E2617)</f>
        <v>8.242766E-2</v>
      </c>
      <c r="E3035">
        <f t="shared" si="170"/>
        <v>-1.3064020398664165</v>
      </c>
      <c r="F3035">
        <f t="shared" si="171"/>
        <v>0.7243771468166762</v>
      </c>
      <c r="G3035">
        <f>IF('Input and Summary Results'!$J$4="yes",IF(C3035=FALSE,FALSE,IF('Data Transformation'!E3035&lt;$R$10,E3035,$R$10)),IF(C3035=FALSE,FALSE,IF(C3035&lt;$R$10,C3035,$R$10)))</f>
        <v>4.9385329999999998E-2</v>
      </c>
      <c r="H3035">
        <f>IF('Input and Summary Results'!$J$4="yes",'Data Transformation'!F3035,'Data Transformation'!D3035)</f>
        <v>8.242766E-2</v>
      </c>
      <c r="I3035">
        <f t="shared" si="172"/>
        <v>173</v>
      </c>
    </row>
    <row r="3036" spans="2:9" x14ac:dyDescent="0.25">
      <c r="B3036">
        <f>IF('Input and Summary Results'!D2618=0,FALSE,'Input and Summary Results'!$B2618)</f>
        <v>173</v>
      </c>
      <c r="C3036">
        <f>IF(OR(B3036=0,'Input and Summary Results'!D2618=0,'Input and Summary Results'!D2618=""),FALSE,'Input and Summary Results'!$D2618)</f>
        <v>5.1503809999999997E-2</v>
      </c>
      <c r="D3036">
        <f>IF(OR(B3036=0,'Input and Summary Results'!E2618=0),FALSE,'Input and Summary Results'!$E2618)</f>
        <v>5.8739850000000003E-2</v>
      </c>
      <c r="E3036">
        <f t="shared" si="170"/>
        <v>-1.2881606427884664</v>
      </c>
      <c r="F3036">
        <f t="shared" si="171"/>
        <v>0.49497493292243822</v>
      </c>
      <c r="G3036">
        <f>IF('Input and Summary Results'!$J$4="yes",IF(C3036=FALSE,FALSE,IF('Data Transformation'!E3036&lt;$R$10,E3036,$R$10)),IF(C3036=FALSE,FALSE,IF(C3036&lt;$R$10,C3036,$R$10)))</f>
        <v>5.1503809999999997E-2</v>
      </c>
      <c r="H3036">
        <f>IF('Input and Summary Results'!$J$4="yes",'Data Transformation'!F3036,'Data Transformation'!D3036)</f>
        <v>5.8739850000000003E-2</v>
      </c>
      <c r="I3036">
        <f t="shared" si="172"/>
        <v>173</v>
      </c>
    </row>
    <row r="3037" spans="2:9" x14ac:dyDescent="0.25">
      <c r="B3037">
        <f>IF('Input and Summary Results'!D2619=0,FALSE,'Input and Summary Results'!$B2619)</f>
        <v>173</v>
      </c>
      <c r="C3037">
        <f>IF(OR(B3037=0,'Input and Summary Results'!D2619=0,'Input and Summary Results'!D2619=""),FALSE,'Input and Summary Results'!$D2619)</f>
        <v>5.6752520000000001E-2</v>
      </c>
      <c r="D3037">
        <f>IF(OR(B3037=0,'Input and Summary Results'!E2619=0),FALSE,'Input and Summary Results'!$E2619)</f>
        <v>6.5058469999999993E-2</v>
      </c>
      <c r="E3037">
        <f t="shared" si="170"/>
        <v>-1.2460148495921779</v>
      </c>
      <c r="F3037">
        <f t="shared" si="171"/>
        <v>0.49751757243554995</v>
      </c>
      <c r="G3037">
        <f>IF('Input and Summary Results'!$J$4="yes",IF(C3037=FALSE,FALSE,IF('Data Transformation'!E3037&lt;$R$10,E3037,$R$10)),IF(C3037=FALSE,FALSE,IF(C3037&lt;$R$10,C3037,$R$10)))</f>
        <v>5.6752520000000001E-2</v>
      </c>
      <c r="H3037">
        <f>IF('Input and Summary Results'!$J$4="yes",'Data Transformation'!F3037,'Data Transformation'!D3037)</f>
        <v>6.5058469999999993E-2</v>
      </c>
      <c r="I3037">
        <f t="shared" si="172"/>
        <v>173</v>
      </c>
    </row>
    <row r="3038" spans="2:9" x14ac:dyDescent="0.25">
      <c r="B3038">
        <f>IF('Input and Summary Results'!D2620=0,FALSE,'Input and Summary Results'!$B2620)</f>
        <v>173</v>
      </c>
      <c r="C3038">
        <f>IF(OR(B3038=0,'Input and Summary Results'!D2620=0,'Input and Summary Results'!D2620=""),FALSE,'Input and Summary Results'!$D2620)</f>
        <v>7.2914889999999996E-2</v>
      </c>
      <c r="D3038">
        <f>IF(OR(B3038=0,'Input and Summary Results'!E2620=0),FALSE,'Input and Summary Results'!$E2620)</f>
        <v>8.0613329999999997E-2</v>
      </c>
      <c r="E3038">
        <f t="shared" si="170"/>
        <v>-1.1371837750494933</v>
      </c>
      <c r="F3038">
        <f t="shared" si="171"/>
        <v>0.47982223137139757</v>
      </c>
      <c r="G3038">
        <f>IF('Input and Summary Results'!$J$4="yes",IF(C3038=FALSE,FALSE,IF('Data Transformation'!E3038&lt;$R$10,E3038,$R$10)),IF(C3038=FALSE,FALSE,IF(C3038&lt;$R$10,C3038,$R$10)))</f>
        <v>7.2914889999999996E-2</v>
      </c>
      <c r="H3038">
        <f>IF('Input and Summary Results'!$J$4="yes",'Data Transformation'!F3038,'Data Transformation'!D3038)</f>
        <v>8.0613329999999997E-2</v>
      </c>
      <c r="I3038">
        <f t="shared" si="172"/>
        <v>173</v>
      </c>
    </row>
    <row r="3039" spans="2:9" x14ac:dyDescent="0.25">
      <c r="B3039">
        <f>IF('Input and Summary Results'!D2621=0,FALSE,'Input and Summary Results'!$B2621)</f>
        <v>173</v>
      </c>
      <c r="C3039">
        <f>IF(OR(B3039=0,'Input and Summary Results'!D2621=0,'Input and Summary Results'!D2621=""),FALSE,'Input and Summary Results'!$D2621)</f>
        <v>7.573444E-2</v>
      </c>
      <c r="D3039">
        <f>IF(OR(B3039=0,'Input and Summary Results'!E2621=0),FALSE,'Input and Summary Results'!$E2621)</f>
        <v>7.784257E-2</v>
      </c>
      <c r="E3039">
        <f t="shared" si="170"/>
        <v>-1.120706581522471</v>
      </c>
      <c r="F3039">
        <f t="shared" si="171"/>
        <v>0.44608074450672641</v>
      </c>
      <c r="G3039">
        <f>IF('Input and Summary Results'!$J$4="yes",IF(C3039=FALSE,FALSE,IF('Data Transformation'!E3039&lt;$R$10,E3039,$R$10)),IF(C3039=FALSE,FALSE,IF(C3039&lt;$R$10,C3039,$R$10)))</f>
        <v>7.573444E-2</v>
      </c>
      <c r="H3039">
        <f>IF('Input and Summary Results'!$J$4="yes",'Data Transformation'!F3039,'Data Transformation'!D3039)</f>
        <v>7.784257E-2</v>
      </c>
      <c r="I3039">
        <f t="shared" si="172"/>
        <v>173</v>
      </c>
    </row>
    <row r="3040" spans="2:9" x14ac:dyDescent="0.25">
      <c r="B3040">
        <f>IF('Input and Summary Results'!D2622=0,FALSE,'Input and Summary Results'!$B2622)</f>
        <v>173</v>
      </c>
      <c r="C3040">
        <f>IF(OR(B3040=0,'Input and Summary Results'!D2622=0,'Input and Summary Results'!D2622=""),FALSE,'Input and Summary Results'!$D2622)</f>
        <v>8.4890519999999997E-2</v>
      </c>
      <c r="D3040">
        <f>IF(OR(B3040=0,'Input and Summary Results'!E2622=0),FALSE,'Input and Summary Results'!$E2622)</f>
        <v>6.9108500000000003E-2</v>
      </c>
      <c r="E3040">
        <f t="shared" si="170"/>
        <v>-1.0711408061231322</v>
      </c>
      <c r="F3040">
        <f t="shared" si="171"/>
        <v>0.35331494023125315</v>
      </c>
      <c r="G3040">
        <f>IF('Input and Summary Results'!$J$4="yes",IF(C3040=FALSE,FALSE,IF('Data Transformation'!E3040&lt;$R$10,E3040,$R$10)),IF(C3040=FALSE,FALSE,IF(C3040&lt;$R$10,C3040,$R$10)))</f>
        <v>8.4890519999999997E-2</v>
      </c>
      <c r="H3040">
        <f>IF('Input and Summary Results'!$J$4="yes",'Data Transformation'!F3040,'Data Transformation'!D3040)</f>
        <v>6.9108500000000003E-2</v>
      </c>
      <c r="I3040">
        <f t="shared" si="172"/>
        <v>173</v>
      </c>
    </row>
    <row r="3041" spans="2:9" x14ac:dyDescent="0.25">
      <c r="B3041">
        <f>IF('Input and Summary Results'!D2623=0,FALSE,'Input and Summary Results'!$B2623)</f>
        <v>173</v>
      </c>
      <c r="C3041">
        <f>IF(OR(B3041=0,'Input and Summary Results'!D2623=0,'Input and Summary Results'!D2623=""),FALSE,'Input and Summary Results'!$D2623)</f>
        <v>0.11306433</v>
      </c>
      <c r="D3041">
        <f>IF(OR(B3041=0,'Input and Summary Results'!E2623=0),FALSE,'Input and Summary Results'!$E2623)</f>
        <v>5.2687150000000002E-2</v>
      </c>
      <c r="E3041">
        <f t="shared" si="170"/>
        <v>-0.94667438647630942</v>
      </c>
      <c r="F3041">
        <f t="shared" si="171"/>
        <v>0.20224082254765935</v>
      </c>
      <c r="G3041">
        <f>IF('Input and Summary Results'!$J$4="yes",IF(C3041=FALSE,FALSE,IF('Data Transformation'!E3041&lt;$R$10,E3041,$R$10)),IF(C3041=FALSE,FALSE,IF(C3041&lt;$R$10,C3041,$R$10)))</f>
        <v>0.11306433</v>
      </c>
      <c r="H3041">
        <f>IF('Input and Summary Results'!$J$4="yes",'Data Transformation'!F3041,'Data Transformation'!D3041)</f>
        <v>5.2687150000000002E-2</v>
      </c>
      <c r="I3041">
        <f t="shared" si="172"/>
        <v>173</v>
      </c>
    </row>
    <row r="3042" spans="2:9" x14ac:dyDescent="0.25">
      <c r="B3042">
        <f>IF('Input and Summary Results'!D2624=0,FALSE,'Input and Summary Results'!$B2624)</f>
        <v>173</v>
      </c>
      <c r="C3042">
        <f>IF(OR(B3042=0,'Input and Summary Results'!D2624=0,'Input and Summary Results'!D2624=""),FALSE,'Input and Summary Results'!$D2624)</f>
        <v>0.11658707</v>
      </c>
      <c r="D3042">
        <f>IF(OR(B3042=0,'Input and Summary Results'!E2624=0),FALSE,'Input and Summary Results'!$E2624)</f>
        <v>5.448828E-2</v>
      </c>
      <c r="E3042">
        <f t="shared" si="170"/>
        <v>-0.93334961200433619</v>
      </c>
      <c r="F3042">
        <f t="shared" si="171"/>
        <v>0.20283478708230682</v>
      </c>
      <c r="G3042">
        <f>IF('Input and Summary Results'!$J$4="yes",IF(C3042=FALSE,FALSE,IF('Data Transformation'!E3042&lt;$R$10,E3042,$R$10)),IF(C3042=FALSE,FALSE,IF(C3042&lt;$R$10,C3042,$R$10)))</f>
        <v>0.11658707</v>
      </c>
      <c r="H3042">
        <f>IF('Input and Summary Results'!$J$4="yes",'Data Transformation'!F3042,'Data Transformation'!D3042)</f>
        <v>5.448828E-2</v>
      </c>
      <c r="I3042">
        <f t="shared" si="172"/>
        <v>173</v>
      </c>
    </row>
    <row r="3043" spans="2:9" x14ac:dyDescent="0.25">
      <c r="B3043">
        <f>IF('Input and Summary Results'!D2625=0,FALSE,'Input and Summary Results'!$B2625)</f>
        <v>173</v>
      </c>
      <c r="C3043">
        <f>IF(OR(B3043=0,'Input and Summary Results'!D2625=0,'Input and Summary Results'!D2625=""),FALSE,'Input and Summary Results'!$D2625)</f>
        <v>0.12144379</v>
      </c>
      <c r="D3043">
        <f>IF(OR(B3043=0,'Input and Summary Results'!E2625=0),FALSE,'Input and Summary Results'!$E2625)</f>
        <v>7.4396820000000002E-2</v>
      </c>
      <c r="E3043">
        <f t="shared" si="170"/>
        <v>-0.91562468783856144</v>
      </c>
      <c r="F3043">
        <f t="shared" si="171"/>
        <v>0.26586966595821826</v>
      </c>
      <c r="G3043">
        <f>IF('Input and Summary Results'!$J$4="yes",IF(C3043=FALSE,FALSE,IF('Data Transformation'!E3043&lt;$R$10,E3043,$R$10)),IF(C3043=FALSE,FALSE,IF(C3043&lt;$R$10,C3043,$R$10)))</f>
        <v>0.12144379</v>
      </c>
      <c r="H3043">
        <f>IF('Input and Summary Results'!$J$4="yes",'Data Transformation'!F3043,'Data Transformation'!D3043)</f>
        <v>7.4396820000000002E-2</v>
      </c>
      <c r="I3043">
        <f t="shared" si="172"/>
        <v>173</v>
      </c>
    </row>
    <row r="3044" spans="2:9" x14ac:dyDescent="0.25">
      <c r="B3044">
        <f>IF('Input and Summary Results'!D2626=0,FALSE,'Input and Summary Results'!$B2626)</f>
        <v>173</v>
      </c>
      <c r="C3044">
        <f>IF(OR(B3044=0,'Input and Summary Results'!D2626=0,'Input and Summary Results'!D2626=""),FALSE,'Input and Summary Results'!$D2626)</f>
        <v>0.13598189999999999</v>
      </c>
      <c r="D3044">
        <f>IF(OR(B3044=0,'Input and Summary Results'!E2626=0),FALSE,'Input and Summary Results'!$E2626)</f>
        <v>9.0212340000000002E-2</v>
      </c>
      <c r="E3044">
        <f t="shared" si="170"/>
        <v>-0.86651889496253409</v>
      </c>
      <c r="F3044">
        <f t="shared" si="171"/>
        <v>0.28792181577106957</v>
      </c>
      <c r="G3044">
        <f>IF('Input and Summary Results'!$J$4="yes",IF(C3044=FALSE,FALSE,IF('Data Transformation'!E3044&lt;$R$10,E3044,$R$10)),IF(C3044=FALSE,FALSE,IF(C3044&lt;$R$10,C3044,$R$10)))</f>
        <v>0.13598189999999999</v>
      </c>
      <c r="H3044">
        <f>IF('Input and Summary Results'!$J$4="yes",'Data Transformation'!F3044,'Data Transformation'!D3044)</f>
        <v>9.0212340000000002E-2</v>
      </c>
      <c r="I3044">
        <f t="shared" si="172"/>
        <v>173</v>
      </c>
    </row>
    <row r="3045" spans="2:9" x14ac:dyDescent="0.25">
      <c r="B3045">
        <f>IF('Input and Summary Results'!D2627=0,FALSE,'Input and Summary Results'!$B2627)</f>
        <v>173</v>
      </c>
      <c r="C3045">
        <f>IF(OR(B3045=0,'Input and Summary Results'!D2627=0,'Input and Summary Results'!D2627=""),FALSE,'Input and Summary Results'!$D2627)</f>
        <v>0.16013042</v>
      </c>
      <c r="D3045">
        <f>IF(OR(B3045=0,'Input and Summary Results'!E2627=0),FALSE,'Input and Summary Results'!$E2627)</f>
        <v>7.5944289999999998E-2</v>
      </c>
      <c r="E3045">
        <f t="shared" si="170"/>
        <v>-0.79552615725503151</v>
      </c>
      <c r="F3045">
        <f t="shared" si="171"/>
        <v>0.20583110854264919</v>
      </c>
      <c r="G3045">
        <f>IF('Input and Summary Results'!$J$4="yes",IF(C3045=FALSE,FALSE,IF('Data Transformation'!E3045&lt;$R$10,E3045,$R$10)),IF(C3045=FALSE,FALSE,IF(C3045&lt;$R$10,C3045,$R$10)))</f>
        <v>0.16013042</v>
      </c>
      <c r="H3045">
        <f>IF('Input and Summary Results'!$J$4="yes",'Data Transformation'!F3045,'Data Transformation'!D3045)</f>
        <v>7.5944289999999998E-2</v>
      </c>
      <c r="I3045">
        <f t="shared" si="172"/>
        <v>173</v>
      </c>
    </row>
    <row r="3046" spans="2:9" x14ac:dyDescent="0.25">
      <c r="B3046">
        <f>IF('Input and Summary Results'!D2628=0,FALSE,'Input and Summary Results'!$B2628)</f>
        <v>173</v>
      </c>
      <c r="C3046">
        <f>IF(OR(B3046=0,'Input and Summary Results'!D2628=0,'Input and Summary Results'!D2628=""),FALSE,'Input and Summary Results'!$D2628)</f>
        <v>0.16756035</v>
      </c>
      <c r="D3046">
        <f>IF(OR(B3046=0,'Input and Summary Results'!E2628=0),FALSE,'Input and Summary Results'!$E2628)</f>
        <v>6.1366120000000003E-2</v>
      </c>
      <c r="E3046">
        <f t="shared" si="170"/>
        <v>-0.77582874115570999</v>
      </c>
      <c r="F3046">
        <f t="shared" si="171"/>
        <v>0.15894509697550765</v>
      </c>
      <c r="G3046">
        <f>IF('Input and Summary Results'!$J$4="yes",IF(C3046=FALSE,FALSE,IF('Data Transformation'!E3046&lt;$R$10,E3046,$R$10)),IF(C3046=FALSE,FALSE,IF(C3046&lt;$R$10,C3046,$R$10)))</f>
        <v>0.16756035</v>
      </c>
      <c r="H3046">
        <f>IF('Input and Summary Results'!$J$4="yes",'Data Transformation'!F3046,'Data Transformation'!D3046)</f>
        <v>6.1366120000000003E-2</v>
      </c>
      <c r="I3046">
        <f t="shared" si="172"/>
        <v>173</v>
      </c>
    </row>
    <row r="3047" spans="2:9" x14ac:dyDescent="0.25">
      <c r="B3047">
        <f>IF('Input and Summary Results'!D2629=0,FALSE,'Input and Summary Results'!$B2629)</f>
        <v>173</v>
      </c>
      <c r="C3047">
        <f>IF(OR(B3047=0,'Input and Summary Results'!D2629=0,'Input and Summary Results'!D2629=""),FALSE,'Input and Summary Results'!$D2629)</f>
        <v>0.27440439</v>
      </c>
      <c r="D3047">
        <f>IF(OR(B3047=0,'Input and Summary Results'!E2629=0),FALSE,'Input and Summary Results'!$E2629)</f>
        <v>4.7957989999999999E-2</v>
      </c>
      <c r="E3047">
        <f t="shared" si="170"/>
        <v>-0.56160894494223679</v>
      </c>
      <c r="F3047">
        <f t="shared" si="171"/>
        <v>7.5850709458401888E-2</v>
      </c>
      <c r="G3047">
        <f>IF('Input and Summary Results'!$J$4="yes",IF(C3047=FALSE,FALSE,IF('Data Transformation'!E3047&lt;$R$10,E3047,$R$10)),IF(C3047=FALSE,FALSE,IF(C3047&lt;$R$10,C3047,$R$10)))</f>
        <v>0.27440439</v>
      </c>
      <c r="H3047">
        <f>IF('Input and Summary Results'!$J$4="yes",'Data Transformation'!F3047,'Data Transformation'!D3047)</f>
        <v>4.7957989999999999E-2</v>
      </c>
      <c r="I3047">
        <f t="shared" si="172"/>
        <v>173</v>
      </c>
    </row>
    <row r="3048" spans="2:9" x14ac:dyDescent="0.25">
      <c r="B3048">
        <f>IF('Input and Summary Results'!D2630=0,FALSE,'Input and Summary Results'!$B2630)</f>
        <v>173</v>
      </c>
      <c r="C3048">
        <f>IF(OR(B3048=0,'Input and Summary Results'!D2630=0,'Input and Summary Results'!D2630=""),FALSE,'Input and Summary Results'!$D2630)</f>
        <v>0.46469783999999997</v>
      </c>
      <c r="D3048">
        <f>IF(OR(B3048=0,'Input and Summary Results'!E2630=0),FALSE,'Input and Summary Results'!$E2630)</f>
        <v>6.7314040000000006E-2</v>
      </c>
      <c r="E3048">
        <f t="shared" si="170"/>
        <v>-0.33282934619610699</v>
      </c>
      <c r="F3048">
        <f t="shared" si="171"/>
        <v>6.2867288903258087E-2</v>
      </c>
      <c r="G3048">
        <f>IF('Input and Summary Results'!$J$4="yes",IF(C3048=FALSE,FALSE,IF('Data Transformation'!E3048&lt;$R$10,E3048,$R$10)),IF(C3048=FALSE,FALSE,IF(C3048&lt;$R$10,C3048,$R$10)))</f>
        <v>0.46469783999999997</v>
      </c>
      <c r="H3048">
        <f>IF('Input and Summary Results'!$J$4="yes",'Data Transformation'!F3048,'Data Transformation'!D3048)</f>
        <v>6.7314040000000006E-2</v>
      </c>
      <c r="I3048">
        <f t="shared" si="172"/>
        <v>173</v>
      </c>
    </row>
    <row r="3049" spans="2:9" x14ac:dyDescent="0.25">
      <c r="B3049">
        <f>IF('Input and Summary Results'!D2631=0,FALSE,'Input and Summary Results'!$B2631)</f>
        <v>173</v>
      </c>
      <c r="C3049">
        <f>IF(OR(B3049=0,'Input and Summary Results'!D2631=0,'Input and Summary Results'!D2631=""),FALSE,'Input and Summary Results'!$D2631)</f>
        <v>0.87059076000000002</v>
      </c>
      <c r="D3049">
        <f>IF(OR(B3049=0,'Input and Summary Results'!E2631=0),FALSE,'Input and Summary Results'!$E2631)</f>
        <v>4.6937960000000001E-2</v>
      </c>
      <c r="E3049">
        <f t="shared" si="170"/>
        <v>-6.0185946531145215E-2</v>
      </c>
      <c r="F3049">
        <f t="shared" si="171"/>
        <v>2.3399139499252208E-2</v>
      </c>
      <c r="G3049">
        <f>IF('Input and Summary Results'!$J$4="yes",IF(C3049=FALSE,FALSE,IF('Data Transformation'!E3049&lt;$R$10,E3049,$R$10)),IF(C3049=FALSE,FALSE,IF(C3049&lt;$R$10,C3049,$R$10)))</f>
        <v>0.87059076000000002</v>
      </c>
      <c r="H3049">
        <f>IF('Input and Summary Results'!$J$4="yes",'Data Transformation'!F3049,'Data Transformation'!D3049)</f>
        <v>4.6937960000000001E-2</v>
      </c>
      <c r="I3049">
        <f t="shared" si="172"/>
        <v>173</v>
      </c>
    </row>
    <row r="3050" spans="2:9" x14ac:dyDescent="0.25">
      <c r="B3050">
        <f>IF('Input and Summary Results'!D2632=0,FALSE,'Input and Summary Results'!$B2632)</f>
        <v>174</v>
      </c>
      <c r="C3050">
        <f>IF(OR(B3050=0,'Input and Summary Results'!D2632=0,'Input and Summary Results'!D2632=""),FALSE,'Input and Summary Results'!$D2632)</f>
        <v>0.26382475999999999</v>
      </c>
      <c r="D3050">
        <f>IF(OR(B3050=0,'Input and Summary Results'!E2632=0),FALSE,'Input and Summary Results'!$E2632)</f>
        <v>8.9326879999999997E-2</v>
      </c>
      <c r="E3050">
        <f t="shared" ref="E3050:E3113" si="173">IF(C3050=FALSE,FALSE,LOG10(C3050))</f>
        <v>-0.57868444826363186</v>
      </c>
      <c r="F3050">
        <f t="shared" ref="F3050:F3113" si="174">IF(D3050=FALSE, FALSE,0.434*D3050/C3050)</f>
        <v>0.14694551762313743</v>
      </c>
      <c r="G3050">
        <f>IF('Input and Summary Results'!$J$4="yes",IF(C3050=FALSE,FALSE,IF('Data Transformation'!E3050&lt;$R$10,E3050,$R$10)),IF(C3050=FALSE,FALSE,IF(C3050&lt;$R$10,C3050,$R$10)))</f>
        <v>0.26382475999999999</v>
      </c>
      <c r="H3050">
        <f>IF('Input and Summary Results'!$J$4="yes",'Data Transformation'!F3050,'Data Transformation'!D3050)</f>
        <v>8.9326879999999997E-2</v>
      </c>
      <c r="I3050">
        <f t="shared" si="172"/>
        <v>174</v>
      </c>
    </row>
    <row r="3051" spans="2:9" x14ac:dyDescent="0.25">
      <c r="B3051">
        <f>IF('Input and Summary Results'!D2633=0,FALSE,'Input and Summary Results'!$B2633)</f>
        <v>174</v>
      </c>
      <c r="C3051">
        <f>IF(OR(B3051=0,'Input and Summary Results'!D2633=0,'Input and Summary Results'!D2633=""),FALSE,'Input and Summary Results'!$D2633)</f>
        <v>0.27330372000000003</v>
      </c>
      <c r="D3051">
        <f>IF(OR(B3051=0,'Input and Summary Results'!E2633=0),FALSE,'Input and Summary Results'!$E2633)</f>
        <v>9.1186050000000005E-2</v>
      </c>
      <c r="E3051">
        <f t="shared" si="173"/>
        <v>-0.56335445698469877</v>
      </c>
      <c r="F3051">
        <f t="shared" si="174"/>
        <v>0.14480134298940386</v>
      </c>
      <c r="G3051">
        <f>IF('Input and Summary Results'!$J$4="yes",IF(C3051=FALSE,FALSE,IF('Data Transformation'!E3051&lt;$R$10,E3051,$R$10)),IF(C3051=FALSE,FALSE,IF(C3051&lt;$R$10,C3051,$R$10)))</f>
        <v>0.27330372000000003</v>
      </c>
      <c r="H3051">
        <f>IF('Input and Summary Results'!$J$4="yes",'Data Transformation'!F3051,'Data Transformation'!D3051)</f>
        <v>9.1186050000000005E-2</v>
      </c>
      <c r="I3051">
        <f t="shared" si="172"/>
        <v>174</v>
      </c>
    </row>
    <row r="3052" spans="2:9" x14ac:dyDescent="0.25">
      <c r="B3052">
        <f>IF('Input and Summary Results'!D2634=0,FALSE,'Input and Summary Results'!$B2634)</f>
        <v>174</v>
      </c>
      <c r="C3052">
        <f>IF(OR(B3052=0,'Input and Summary Results'!D2634=0,'Input and Summary Results'!D2634=""),FALSE,'Input and Summary Results'!$D2634)</f>
        <v>0.29389059000000001</v>
      </c>
      <c r="D3052">
        <f>IF(OR(B3052=0,'Input and Summary Results'!E2634=0),FALSE,'Input and Summary Results'!$E2634)</f>
        <v>7.4543040000000005E-2</v>
      </c>
      <c r="E3052">
        <f t="shared" si="173"/>
        <v>-0.53181431925743039</v>
      </c>
      <c r="F3052">
        <f t="shared" si="174"/>
        <v>0.11008069145732091</v>
      </c>
      <c r="G3052">
        <f>IF('Input and Summary Results'!$J$4="yes",IF(C3052=FALSE,FALSE,IF('Data Transformation'!E3052&lt;$R$10,E3052,$R$10)),IF(C3052=FALSE,FALSE,IF(C3052&lt;$R$10,C3052,$R$10)))</f>
        <v>0.29389059000000001</v>
      </c>
      <c r="H3052">
        <f>IF('Input and Summary Results'!$J$4="yes",'Data Transformation'!F3052,'Data Transformation'!D3052)</f>
        <v>7.4543040000000005E-2</v>
      </c>
      <c r="I3052">
        <f t="shared" si="172"/>
        <v>174</v>
      </c>
    </row>
    <row r="3053" spans="2:9" x14ac:dyDescent="0.25">
      <c r="B3053">
        <f>IF('Input and Summary Results'!D2635=0,FALSE,'Input and Summary Results'!$B2635)</f>
        <v>174</v>
      </c>
      <c r="C3053">
        <f>IF(OR(B3053=0,'Input and Summary Results'!D2635=0,'Input and Summary Results'!D2635=""),FALSE,'Input and Summary Results'!$D2635)</f>
        <v>0.30802970000000002</v>
      </c>
      <c r="D3053">
        <f>IF(OR(B3053=0,'Input and Summary Results'!E2635=0),FALSE,'Input and Summary Results'!$E2635)</f>
        <v>4.5337839999999997E-2</v>
      </c>
      <c r="E3053">
        <f t="shared" si="173"/>
        <v>-0.51140740712209365</v>
      </c>
      <c r="F3053">
        <f t="shared" si="174"/>
        <v>6.3878978423184504E-2</v>
      </c>
      <c r="G3053">
        <f>IF('Input and Summary Results'!$J$4="yes",IF(C3053=FALSE,FALSE,IF('Data Transformation'!E3053&lt;$R$10,E3053,$R$10)),IF(C3053=FALSE,FALSE,IF(C3053&lt;$R$10,C3053,$R$10)))</f>
        <v>0.30802970000000002</v>
      </c>
      <c r="H3053">
        <f>IF('Input and Summary Results'!$J$4="yes",'Data Transformation'!F3053,'Data Transformation'!D3053)</f>
        <v>4.5337839999999997E-2</v>
      </c>
      <c r="I3053">
        <f t="shared" si="172"/>
        <v>174</v>
      </c>
    </row>
    <row r="3054" spans="2:9" x14ac:dyDescent="0.25">
      <c r="B3054">
        <f>IF('Input and Summary Results'!D2636=0,FALSE,'Input and Summary Results'!$B2636)</f>
        <v>174</v>
      </c>
      <c r="C3054">
        <f>IF(OR(B3054=0,'Input and Summary Results'!D2636=0,'Input and Summary Results'!D2636=""),FALSE,'Input and Summary Results'!$D2636)</f>
        <v>0.41253709999999999</v>
      </c>
      <c r="D3054">
        <f>IF(OR(B3054=0,'Input and Summary Results'!E2636=0),FALSE,'Input and Summary Results'!$E2636)</f>
        <v>7.2538169999999999E-2</v>
      </c>
      <c r="E3054">
        <f t="shared" si="173"/>
        <v>-0.38453698868798175</v>
      </c>
      <c r="F3054">
        <f t="shared" si="174"/>
        <v>7.6312083882879869E-2</v>
      </c>
      <c r="G3054">
        <f>IF('Input and Summary Results'!$J$4="yes",IF(C3054=FALSE,FALSE,IF('Data Transformation'!E3054&lt;$R$10,E3054,$R$10)),IF(C3054=FALSE,FALSE,IF(C3054&lt;$R$10,C3054,$R$10)))</f>
        <v>0.41253709999999999</v>
      </c>
      <c r="H3054">
        <f>IF('Input and Summary Results'!$J$4="yes",'Data Transformation'!F3054,'Data Transformation'!D3054)</f>
        <v>7.2538169999999999E-2</v>
      </c>
      <c r="I3054">
        <f t="shared" si="172"/>
        <v>174</v>
      </c>
    </row>
    <row r="3055" spans="2:9" x14ac:dyDescent="0.25">
      <c r="B3055">
        <f>IF('Input and Summary Results'!D2637=0,FALSE,'Input and Summary Results'!$B2637)</f>
        <v>174</v>
      </c>
      <c r="C3055">
        <f>IF(OR(B3055=0,'Input and Summary Results'!D2637=0,'Input and Summary Results'!D2637=""),FALSE,'Input and Summary Results'!$D2637)</f>
        <v>0.57180960000000003</v>
      </c>
      <c r="D3055">
        <f>IF(OR(B3055=0,'Input and Summary Results'!E2637=0),FALSE,'Input and Summary Results'!$E2637)</f>
        <v>8.2555610000000001E-2</v>
      </c>
      <c r="E3055">
        <f t="shared" si="173"/>
        <v>-0.24274855763135644</v>
      </c>
      <c r="F3055">
        <f t="shared" si="174"/>
        <v>6.265920463734781E-2</v>
      </c>
      <c r="G3055">
        <f>IF('Input and Summary Results'!$J$4="yes",IF(C3055=FALSE,FALSE,IF('Data Transformation'!E3055&lt;$R$10,E3055,$R$10)),IF(C3055=FALSE,FALSE,IF(C3055&lt;$R$10,C3055,$R$10)))</f>
        <v>0.57180960000000003</v>
      </c>
      <c r="H3055">
        <f>IF('Input and Summary Results'!$J$4="yes",'Data Transformation'!F3055,'Data Transformation'!D3055)</f>
        <v>8.2555610000000001E-2</v>
      </c>
      <c r="I3055">
        <f t="shared" si="172"/>
        <v>174</v>
      </c>
    </row>
    <row r="3056" spans="2:9" x14ac:dyDescent="0.25">
      <c r="B3056">
        <f>IF('Input and Summary Results'!D2638=0,FALSE,'Input and Summary Results'!$B2638)</f>
        <v>174</v>
      </c>
      <c r="C3056">
        <f>IF(OR(B3056=0,'Input and Summary Results'!D2638=0,'Input and Summary Results'!D2638=""),FALSE,'Input and Summary Results'!$D2638)</f>
        <v>0.58260122000000003</v>
      </c>
      <c r="D3056">
        <f>IF(OR(B3056=0,'Input and Summary Results'!E2638=0),FALSE,'Input and Summary Results'!$E2638)</f>
        <v>5.414194E-2</v>
      </c>
      <c r="E3056">
        <f t="shared" si="173"/>
        <v>-0.23462861027012086</v>
      </c>
      <c r="F3056">
        <f t="shared" si="174"/>
        <v>4.0332222373307074E-2</v>
      </c>
      <c r="G3056">
        <f>IF('Input and Summary Results'!$J$4="yes",IF(C3056=FALSE,FALSE,IF('Data Transformation'!E3056&lt;$R$10,E3056,$R$10)),IF(C3056=FALSE,FALSE,IF(C3056&lt;$R$10,C3056,$R$10)))</f>
        <v>0.58260122000000003</v>
      </c>
      <c r="H3056">
        <f>IF('Input and Summary Results'!$J$4="yes",'Data Transformation'!F3056,'Data Transformation'!D3056)</f>
        <v>5.414194E-2</v>
      </c>
      <c r="I3056">
        <f t="shared" si="172"/>
        <v>174</v>
      </c>
    </row>
    <row r="3057" spans="2:9" x14ac:dyDescent="0.25">
      <c r="B3057">
        <f>IF('Input and Summary Results'!D2639=0,FALSE,'Input and Summary Results'!$B2639)</f>
        <v>174</v>
      </c>
      <c r="C3057">
        <f>IF(OR(B3057=0,'Input and Summary Results'!D2639=0,'Input and Summary Results'!D2639=""),FALSE,'Input and Summary Results'!$D2639)</f>
        <v>0.58835947</v>
      </c>
      <c r="D3057">
        <f>IF(OR(B3057=0,'Input and Summary Results'!E2639=0),FALSE,'Input and Summary Results'!$E2639)</f>
        <v>4.2746569999999998E-2</v>
      </c>
      <c r="E3057">
        <f t="shared" si="173"/>
        <v>-0.23035725192276343</v>
      </c>
      <c r="F3057">
        <f t="shared" si="174"/>
        <v>3.1531763022357745E-2</v>
      </c>
      <c r="G3057">
        <f>IF('Input and Summary Results'!$J$4="yes",IF(C3057=FALSE,FALSE,IF('Data Transformation'!E3057&lt;$R$10,E3057,$R$10)),IF(C3057=FALSE,FALSE,IF(C3057&lt;$R$10,C3057,$R$10)))</f>
        <v>0.58835947</v>
      </c>
      <c r="H3057">
        <f>IF('Input and Summary Results'!$J$4="yes",'Data Transformation'!F3057,'Data Transformation'!D3057)</f>
        <v>4.2746569999999998E-2</v>
      </c>
      <c r="I3057">
        <f t="shared" si="172"/>
        <v>174</v>
      </c>
    </row>
    <row r="3058" spans="2:9" x14ac:dyDescent="0.25">
      <c r="B3058">
        <f>IF('Input and Summary Results'!D2640=0,FALSE,'Input and Summary Results'!$B2640)</f>
        <v>174</v>
      </c>
      <c r="C3058">
        <f>IF(OR(B3058=0,'Input and Summary Results'!D2640=0,'Input and Summary Results'!D2640=""),FALSE,'Input and Summary Results'!$D2640)</f>
        <v>0.62672360999999999</v>
      </c>
      <c r="D3058">
        <f>IF(OR(B3058=0,'Input and Summary Results'!E2640=0),FALSE,'Input and Summary Results'!$E2640)</f>
        <v>6.9941210000000004E-2</v>
      </c>
      <c r="E3058">
        <f t="shared" si="173"/>
        <v>-0.20292394420289128</v>
      </c>
      <c r="F3058">
        <f t="shared" si="174"/>
        <v>4.8433607184513124E-2</v>
      </c>
      <c r="G3058">
        <f>IF('Input and Summary Results'!$J$4="yes",IF(C3058=FALSE,FALSE,IF('Data Transformation'!E3058&lt;$R$10,E3058,$R$10)),IF(C3058=FALSE,FALSE,IF(C3058&lt;$R$10,C3058,$R$10)))</f>
        <v>0.62672360999999999</v>
      </c>
      <c r="H3058">
        <f>IF('Input and Summary Results'!$J$4="yes",'Data Transformation'!F3058,'Data Transformation'!D3058)</f>
        <v>6.9941210000000004E-2</v>
      </c>
      <c r="I3058">
        <f t="shared" si="172"/>
        <v>174</v>
      </c>
    </row>
    <row r="3059" spans="2:9" x14ac:dyDescent="0.25">
      <c r="B3059">
        <f>IF('Input and Summary Results'!D2641=0,FALSE,'Input and Summary Results'!$B2641)</f>
        <v>174</v>
      </c>
      <c r="C3059">
        <f>IF(OR(B3059=0,'Input and Summary Results'!D2641=0,'Input and Summary Results'!D2641=""),FALSE,'Input and Summary Results'!$D2641)</f>
        <v>0.67393798999999999</v>
      </c>
      <c r="D3059">
        <f>IF(OR(B3059=0,'Input and Summary Results'!E2641=0),FALSE,'Input and Summary Results'!$E2641)</f>
        <v>7.90912E-2</v>
      </c>
      <c r="E3059">
        <f t="shared" si="173"/>
        <v>-0.1713800616838885</v>
      </c>
      <c r="F3059">
        <f t="shared" si="174"/>
        <v>5.0932847397428954E-2</v>
      </c>
      <c r="G3059">
        <f>IF('Input and Summary Results'!$J$4="yes",IF(C3059=FALSE,FALSE,IF('Data Transformation'!E3059&lt;$R$10,E3059,$R$10)),IF(C3059=FALSE,FALSE,IF(C3059&lt;$R$10,C3059,$R$10)))</f>
        <v>0.67393798999999999</v>
      </c>
      <c r="H3059">
        <f>IF('Input and Summary Results'!$J$4="yes",'Data Transformation'!F3059,'Data Transformation'!D3059)</f>
        <v>7.90912E-2</v>
      </c>
      <c r="I3059">
        <f t="shared" si="172"/>
        <v>174</v>
      </c>
    </row>
    <row r="3060" spans="2:9" x14ac:dyDescent="0.25">
      <c r="B3060">
        <f>IF('Input and Summary Results'!D2642=0,FALSE,'Input and Summary Results'!$B2642)</f>
        <v>174</v>
      </c>
      <c r="C3060">
        <f>IF(OR(B3060=0,'Input and Summary Results'!D2642=0,'Input and Summary Results'!D2642=""),FALSE,'Input and Summary Results'!$D2642)</f>
        <v>0.71355038999999998</v>
      </c>
      <c r="D3060">
        <f>IF(OR(B3060=0,'Input and Summary Results'!E2642=0),FALSE,'Input and Summary Results'!$E2642)</f>
        <v>7.0059289999999996E-2</v>
      </c>
      <c r="E3060">
        <f t="shared" si="173"/>
        <v>-0.14657535215520445</v>
      </c>
      <c r="F3060">
        <f t="shared" si="174"/>
        <v>4.261189158624102E-2</v>
      </c>
      <c r="G3060">
        <f>IF('Input and Summary Results'!$J$4="yes",IF(C3060=FALSE,FALSE,IF('Data Transformation'!E3060&lt;$R$10,E3060,$R$10)),IF(C3060=FALSE,FALSE,IF(C3060&lt;$R$10,C3060,$R$10)))</f>
        <v>0.71355038999999998</v>
      </c>
      <c r="H3060">
        <f>IF('Input and Summary Results'!$J$4="yes",'Data Transformation'!F3060,'Data Transformation'!D3060)</f>
        <v>7.0059289999999996E-2</v>
      </c>
      <c r="I3060">
        <f t="shared" si="172"/>
        <v>174</v>
      </c>
    </row>
    <row r="3061" spans="2:9" x14ac:dyDescent="0.25">
      <c r="B3061">
        <f>IF('Input and Summary Results'!D2643=0,FALSE,'Input and Summary Results'!$B2643)</f>
        <v>174</v>
      </c>
      <c r="C3061">
        <f>IF(OR(B3061=0,'Input and Summary Results'!D2643=0,'Input and Summary Results'!D2643=""),FALSE,'Input and Summary Results'!$D2643)</f>
        <v>0.73829520000000004</v>
      </c>
      <c r="D3061">
        <f>IF(OR(B3061=0,'Input and Summary Results'!E2643=0),FALSE,'Input and Summary Results'!$E2643)</f>
        <v>7.8492469999999995E-2</v>
      </c>
      <c r="E3061">
        <f t="shared" si="173"/>
        <v>-0.13176995511849349</v>
      </c>
      <c r="F3061">
        <f t="shared" si="174"/>
        <v>4.6141071999384525E-2</v>
      </c>
      <c r="G3061">
        <f>IF('Input and Summary Results'!$J$4="yes",IF(C3061=FALSE,FALSE,IF('Data Transformation'!E3061&lt;$R$10,E3061,$R$10)),IF(C3061=FALSE,FALSE,IF(C3061&lt;$R$10,C3061,$R$10)))</f>
        <v>0.73829520000000004</v>
      </c>
      <c r="H3061">
        <f>IF('Input and Summary Results'!$J$4="yes",'Data Transformation'!F3061,'Data Transformation'!D3061)</f>
        <v>7.8492469999999995E-2</v>
      </c>
      <c r="I3061">
        <f t="shared" si="172"/>
        <v>174</v>
      </c>
    </row>
    <row r="3062" spans="2:9" x14ac:dyDescent="0.25">
      <c r="B3062">
        <f>IF('Input and Summary Results'!D2644=0,FALSE,'Input and Summary Results'!$B2644)</f>
        <v>174</v>
      </c>
      <c r="C3062">
        <f>IF(OR(B3062=0,'Input and Summary Results'!D2644=0,'Input and Summary Results'!D2644=""),FALSE,'Input and Summary Results'!$D2644)</f>
        <v>0.81034006999999997</v>
      </c>
      <c r="D3062">
        <f>IF(OR(B3062=0,'Input and Summary Results'!E2644=0),FALSE,'Input and Summary Results'!$E2644)</f>
        <v>8.6375510000000003E-2</v>
      </c>
      <c r="E3062">
        <f t="shared" si="173"/>
        <v>-9.1332685405328976E-2</v>
      </c>
      <c r="F3062">
        <f t="shared" si="174"/>
        <v>4.6260789423877312E-2</v>
      </c>
      <c r="G3062">
        <f>IF('Input and Summary Results'!$J$4="yes",IF(C3062=FALSE,FALSE,IF('Data Transformation'!E3062&lt;$R$10,E3062,$R$10)),IF(C3062=FALSE,FALSE,IF(C3062&lt;$R$10,C3062,$R$10)))</f>
        <v>0.81034006999999997</v>
      </c>
      <c r="H3062">
        <f>IF('Input and Summary Results'!$J$4="yes",'Data Transformation'!F3062,'Data Transformation'!D3062)</f>
        <v>8.6375510000000003E-2</v>
      </c>
      <c r="I3062">
        <f t="shared" si="172"/>
        <v>174</v>
      </c>
    </row>
    <row r="3063" spans="2:9" x14ac:dyDescent="0.25">
      <c r="B3063">
        <f>IF('Input and Summary Results'!D2645=0,FALSE,'Input and Summary Results'!$B2645)</f>
        <v>174</v>
      </c>
      <c r="C3063">
        <f>IF(OR(B3063=0,'Input and Summary Results'!D2645=0,'Input and Summary Results'!D2645=""),FALSE,'Input and Summary Results'!$D2645)</f>
        <v>0.84691320000000003</v>
      </c>
      <c r="D3063">
        <f>IF(OR(B3063=0,'Input and Summary Results'!E2645=0),FALSE,'Input and Summary Results'!$E2645)</f>
        <v>6.7647570000000004E-2</v>
      </c>
      <c r="E3063">
        <f t="shared" si="173"/>
        <v>-7.2161098161301035E-2</v>
      </c>
      <c r="F3063">
        <f t="shared" si="174"/>
        <v>3.4665943782668636E-2</v>
      </c>
      <c r="G3063">
        <f>IF('Input and Summary Results'!$J$4="yes",IF(C3063=FALSE,FALSE,IF('Data Transformation'!E3063&lt;$R$10,E3063,$R$10)),IF(C3063=FALSE,FALSE,IF(C3063&lt;$R$10,C3063,$R$10)))</f>
        <v>0.84691320000000003</v>
      </c>
      <c r="H3063">
        <f>IF('Input and Summary Results'!$J$4="yes",'Data Transformation'!F3063,'Data Transformation'!D3063)</f>
        <v>6.7647570000000004E-2</v>
      </c>
      <c r="I3063">
        <f t="shared" si="172"/>
        <v>174</v>
      </c>
    </row>
    <row r="3064" spans="2:9" x14ac:dyDescent="0.25">
      <c r="B3064">
        <f>IF('Input and Summary Results'!D2646=0,FALSE,'Input and Summary Results'!$B2646)</f>
        <v>174</v>
      </c>
      <c r="C3064">
        <f>IF(OR(B3064=0,'Input and Summary Results'!D2646=0,'Input and Summary Results'!D2646=""),FALSE,'Input and Summary Results'!$D2646)</f>
        <v>0.85313048000000002</v>
      </c>
      <c r="D3064">
        <f>IF(OR(B3064=0,'Input and Summary Results'!E2646=0),FALSE,'Input and Summary Results'!$E2646)</f>
        <v>9.1852600000000006E-2</v>
      </c>
      <c r="E3064">
        <f t="shared" si="173"/>
        <v>-6.8984541622162762E-2</v>
      </c>
      <c r="F3064">
        <f t="shared" si="174"/>
        <v>4.6726766109681135E-2</v>
      </c>
      <c r="G3064">
        <f>IF('Input and Summary Results'!$J$4="yes",IF(C3064=FALSE,FALSE,IF('Data Transformation'!E3064&lt;$R$10,E3064,$R$10)),IF(C3064=FALSE,FALSE,IF(C3064&lt;$R$10,C3064,$R$10)))</f>
        <v>0.85313048000000002</v>
      </c>
      <c r="H3064">
        <f>IF('Input and Summary Results'!$J$4="yes",'Data Transformation'!F3064,'Data Transformation'!D3064)</f>
        <v>9.1852600000000006E-2</v>
      </c>
      <c r="I3064">
        <f t="shared" si="172"/>
        <v>174</v>
      </c>
    </row>
    <row r="3065" spans="2:9" x14ac:dyDescent="0.25">
      <c r="B3065">
        <f>IF('Input and Summary Results'!D2647=0,FALSE,'Input and Summary Results'!$B2647)</f>
        <v>174</v>
      </c>
      <c r="C3065">
        <f>IF(OR(B3065=0,'Input and Summary Results'!D2647=0,'Input and Summary Results'!D2647=""),FALSE,'Input and Summary Results'!$D2647)</f>
        <v>0.87999143000000002</v>
      </c>
      <c r="D3065">
        <f>IF(OR(B3065=0,'Input and Summary Results'!E2647=0),FALSE,'Input and Summary Results'!$E2647)</f>
        <v>5.633345E-2</v>
      </c>
      <c r="E3065">
        <f t="shared" si="173"/>
        <v>-5.5521557306459961E-2</v>
      </c>
      <c r="F3065">
        <f t="shared" si="174"/>
        <v>2.7782903863052391E-2</v>
      </c>
      <c r="G3065">
        <f>IF('Input and Summary Results'!$J$4="yes",IF(C3065=FALSE,FALSE,IF('Data Transformation'!E3065&lt;$R$10,E3065,$R$10)),IF(C3065=FALSE,FALSE,IF(C3065&lt;$R$10,C3065,$R$10)))</f>
        <v>0.87999143000000002</v>
      </c>
      <c r="H3065">
        <f>IF('Input and Summary Results'!$J$4="yes",'Data Transformation'!F3065,'Data Transformation'!D3065)</f>
        <v>5.633345E-2</v>
      </c>
      <c r="I3065">
        <f t="shared" si="172"/>
        <v>174</v>
      </c>
    </row>
    <row r="3066" spans="2:9" x14ac:dyDescent="0.25">
      <c r="B3066">
        <f>IF('Input and Summary Results'!D2648=0,FALSE,'Input and Summary Results'!$B2648)</f>
        <v>174</v>
      </c>
      <c r="C3066">
        <f>IF(OR(B3066=0,'Input and Summary Results'!D2648=0,'Input and Summary Results'!D2648=""),FALSE,'Input and Summary Results'!$D2648)</f>
        <v>0.9243017</v>
      </c>
      <c r="D3066">
        <f>IF(OR(B3066=0,'Input and Summary Results'!E2648=0),FALSE,'Input and Summary Results'!$E2648)</f>
        <v>6.6122500000000001E-2</v>
      </c>
      <c r="E3066">
        <f t="shared" si="173"/>
        <v>-3.4186248196827321E-2</v>
      </c>
      <c r="F3066">
        <f t="shared" si="174"/>
        <v>3.1047400432131628E-2</v>
      </c>
      <c r="G3066">
        <f>IF('Input and Summary Results'!$J$4="yes",IF(C3066=FALSE,FALSE,IF('Data Transformation'!E3066&lt;$R$10,E3066,$R$10)),IF(C3066=FALSE,FALSE,IF(C3066&lt;$R$10,C3066,$R$10)))</f>
        <v>0.9243017</v>
      </c>
      <c r="H3066">
        <f>IF('Input and Summary Results'!$J$4="yes",'Data Transformation'!F3066,'Data Transformation'!D3066)</f>
        <v>6.6122500000000001E-2</v>
      </c>
      <c r="I3066">
        <f t="shared" si="172"/>
        <v>174</v>
      </c>
    </row>
    <row r="3067" spans="2:9" x14ac:dyDescent="0.25">
      <c r="B3067">
        <f>IF('Input and Summary Results'!D2649=0,FALSE,'Input and Summary Results'!$B2649)</f>
        <v>175</v>
      </c>
      <c r="C3067">
        <f>IF(OR(B3067=0,'Input and Summary Results'!D2649=0,'Input and Summary Results'!D2649=""),FALSE,'Input and Summary Results'!$D2649)</f>
        <v>4.1220529999999998E-2</v>
      </c>
      <c r="D3067">
        <f>IF(OR(B3067=0,'Input and Summary Results'!E2649=0),FALSE,'Input and Summary Results'!$E2649)</f>
        <v>2.9818569999999999E-2</v>
      </c>
      <c r="E3067">
        <f t="shared" si="173"/>
        <v>-1.3848864285054805</v>
      </c>
      <c r="F3067">
        <f t="shared" si="174"/>
        <v>0.31395179489443731</v>
      </c>
      <c r="G3067">
        <f>IF('Input and Summary Results'!$J$4="yes",IF(C3067=FALSE,FALSE,IF('Data Transformation'!E3067&lt;$R$10,E3067,$R$10)),IF(C3067=FALSE,FALSE,IF(C3067&lt;$R$10,C3067,$R$10)))</f>
        <v>4.1220529999999998E-2</v>
      </c>
      <c r="H3067">
        <f>IF('Input and Summary Results'!$J$4="yes",'Data Transformation'!F3067,'Data Transformation'!D3067)</f>
        <v>2.9818569999999999E-2</v>
      </c>
      <c r="I3067">
        <f t="shared" si="172"/>
        <v>175</v>
      </c>
    </row>
    <row r="3068" spans="2:9" x14ac:dyDescent="0.25">
      <c r="B3068">
        <f>IF('Input and Summary Results'!D2650=0,FALSE,'Input and Summary Results'!$B2650)</f>
        <v>175</v>
      </c>
      <c r="C3068">
        <f>IF(OR(B3068=0,'Input and Summary Results'!D2650=0,'Input and Summary Results'!D2650=""),FALSE,'Input and Summary Results'!$D2650)</f>
        <v>8.2429069999999993E-2</v>
      </c>
      <c r="D3068">
        <f>IF(OR(B3068=0,'Input and Summary Results'!E2650=0),FALSE,'Input and Summary Results'!$E2650)</f>
        <v>5.165144E-2</v>
      </c>
      <c r="E3068">
        <f t="shared" si="173"/>
        <v>-1.0839196000246294</v>
      </c>
      <c r="F3068">
        <f t="shared" si="174"/>
        <v>0.27195169082946102</v>
      </c>
      <c r="G3068">
        <f>IF('Input and Summary Results'!$J$4="yes",IF(C3068=FALSE,FALSE,IF('Data Transformation'!E3068&lt;$R$10,E3068,$R$10)),IF(C3068=FALSE,FALSE,IF(C3068&lt;$R$10,C3068,$R$10)))</f>
        <v>8.2429069999999993E-2</v>
      </c>
      <c r="H3068">
        <f>IF('Input and Summary Results'!$J$4="yes",'Data Transformation'!F3068,'Data Transformation'!D3068)</f>
        <v>5.165144E-2</v>
      </c>
      <c r="I3068">
        <f t="shared" si="172"/>
        <v>175</v>
      </c>
    </row>
    <row r="3069" spans="2:9" x14ac:dyDescent="0.25">
      <c r="B3069">
        <f>IF('Input and Summary Results'!D2651=0,FALSE,'Input and Summary Results'!$B2651)</f>
        <v>175</v>
      </c>
      <c r="C3069">
        <f>IF(OR(B3069=0,'Input and Summary Results'!D2651=0,'Input and Summary Results'!D2651=""),FALSE,'Input and Summary Results'!$D2651)</f>
        <v>0.12915584999999999</v>
      </c>
      <c r="D3069">
        <f>IF(OR(B3069=0,'Input and Summary Results'!E2651=0),FALSE,'Input and Summary Results'!$E2651)</f>
        <v>4.6940790000000003E-2</v>
      </c>
      <c r="E3069">
        <f t="shared" si="173"/>
        <v>-0.88888591806069395</v>
      </c>
      <c r="F3069">
        <f t="shared" si="174"/>
        <v>0.15773426337250696</v>
      </c>
      <c r="G3069">
        <f>IF('Input and Summary Results'!$J$4="yes",IF(C3069=FALSE,FALSE,IF('Data Transformation'!E3069&lt;$R$10,E3069,$R$10)),IF(C3069=FALSE,FALSE,IF(C3069&lt;$R$10,C3069,$R$10)))</f>
        <v>0.12915584999999999</v>
      </c>
      <c r="H3069">
        <f>IF('Input and Summary Results'!$J$4="yes",'Data Transformation'!F3069,'Data Transformation'!D3069)</f>
        <v>4.6940790000000003E-2</v>
      </c>
      <c r="I3069">
        <f t="shared" si="172"/>
        <v>175</v>
      </c>
    </row>
    <row r="3070" spans="2:9" x14ac:dyDescent="0.25">
      <c r="B3070">
        <f>IF('Input and Summary Results'!D2652=0,FALSE,'Input and Summary Results'!$B2652)</f>
        <v>175</v>
      </c>
      <c r="C3070">
        <f>IF(OR(B3070=0,'Input and Summary Results'!D2652=0,'Input and Summary Results'!D2652=""),FALSE,'Input and Summary Results'!$D2652)</f>
        <v>0.19875851999999999</v>
      </c>
      <c r="D3070">
        <f>IF(OR(B3070=0,'Input and Summary Results'!E2652=0),FALSE,'Input and Summary Results'!$E2652)</f>
        <v>3.0100330000000002E-2</v>
      </c>
      <c r="E3070">
        <f t="shared" si="173"/>
        <v>-0.70167424576744997</v>
      </c>
      <c r="F3070">
        <f t="shared" si="174"/>
        <v>6.5725701821486709E-2</v>
      </c>
      <c r="G3070">
        <f>IF('Input and Summary Results'!$J$4="yes",IF(C3070=FALSE,FALSE,IF('Data Transformation'!E3070&lt;$R$10,E3070,$R$10)),IF(C3070=FALSE,FALSE,IF(C3070&lt;$R$10,C3070,$R$10)))</f>
        <v>0.19875851999999999</v>
      </c>
      <c r="H3070">
        <f>IF('Input and Summary Results'!$J$4="yes",'Data Transformation'!F3070,'Data Transformation'!D3070)</f>
        <v>3.0100330000000002E-2</v>
      </c>
      <c r="I3070">
        <f t="shared" si="172"/>
        <v>175</v>
      </c>
    </row>
    <row r="3071" spans="2:9" x14ac:dyDescent="0.25">
      <c r="B3071">
        <f>IF('Input and Summary Results'!D2653=0,FALSE,'Input and Summary Results'!$B2653)</f>
        <v>175</v>
      </c>
      <c r="C3071">
        <f>IF(OR(B3071=0,'Input and Summary Results'!D2653=0,'Input and Summary Results'!D2653=""),FALSE,'Input and Summary Results'!$D2653)</f>
        <v>0.23286177</v>
      </c>
      <c r="D3071">
        <f>IF(OR(B3071=0,'Input and Summary Results'!E2653=0),FALSE,'Input and Summary Results'!$E2653)</f>
        <v>3.1794969999999999E-2</v>
      </c>
      <c r="E3071">
        <f t="shared" si="173"/>
        <v>-0.63290180575845312</v>
      </c>
      <c r="F3071">
        <f t="shared" si="174"/>
        <v>5.9258404589125985E-2</v>
      </c>
      <c r="G3071">
        <f>IF('Input and Summary Results'!$J$4="yes",IF(C3071=FALSE,FALSE,IF('Data Transformation'!E3071&lt;$R$10,E3071,$R$10)),IF(C3071=FALSE,FALSE,IF(C3071&lt;$R$10,C3071,$R$10)))</f>
        <v>0.23286177</v>
      </c>
      <c r="H3071">
        <f>IF('Input and Summary Results'!$J$4="yes",'Data Transformation'!F3071,'Data Transformation'!D3071)</f>
        <v>3.1794969999999999E-2</v>
      </c>
      <c r="I3071">
        <f t="shared" si="172"/>
        <v>175</v>
      </c>
    </row>
    <row r="3072" spans="2:9" x14ac:dyDescent="0.25">
      <c r="B3072">
        <f>IF('Input and Summary Results'!D2654=0,FALSE,'Input and Summary Results'!$B2654)</f>
        <v>175</v>
      </c>
      <c r="C3072">
        <f>IF(OR(B3072=0,'Input and Summary Results'!D2654=0,'Input and Summary Results'!D2654=""),FALSE,'Input and Summary Results'!$D2654)</f>
        <v>0.26674985000000001</v>
      </c>
      <c r="D3072">
        <f>IF(OR(B3072=0,'Input and Summary Results'!E2654=0),FALSE,'Input and Summary Results'!$E2654)</f>
        <v>2.7668959999999999E-2</v>
      </c>
      <c r="E3072">
        <f t="shared" si="173"/>
        <v>-0.5738958161178902</v>
      </c>
      <c r="F3072">
        <f t="shared" si="174"/>
        <v>4.5017189850341054E-2</v>
      </c>
      <c r="G3072">
        <f>IF('Input and Summary Results'!$J$4="yes",IF(C3072=FALSE,FALSE,IF('Data Transformation'!E3072&lt;$R$10,E3072,$R$10)),IF(C3072=FALSE,FALSE,IF(C3072&lt;$R$10,C3072,$R$10)))</f>
        <v>0.26674985000000001</v>
      </c>
      <c r="H3072">
        <f>IF('Input and Summary Results'!$J$4="yes",'Data Transformation'!F3072,'Data Transformation'!D3072)</f>
        <v>2.7668959999999999E-2</v>
      </c>
      <c r="I3072">
        <f t="shared" si="172"/>
        <v>175</v>
      </c>
    </row>
    <row r="3073" spans="2:9" x14ac:dyDescent="0.25">
      <c r="B3073">
        <f>IF('Input and Summary Results'!D2655=0,FALSE,'Input and Summary Results'!$B2655)</f>
        <v>175</v>
      </c>
      <c r="C3073">
        <f>IF(OR(B3073=0,'Input and Summary Results'!D2655=0,'Input and Summary Results'!D2655=""),FALSE,'Input and Summary Results'!$D2655)</f>
        <v>0.32620368</v>
      </c>
      <c r="D3073">
        <f>IF(OR(B3073=0,'Input and Summary Results'!E2655=0),FALSE,'Input and Summary Results'!$E2655)</f>
        <v>8.7678220000000001E-2</v>
      </c>
      <c r="E3073">
        <f t="shared" si="173"/>
        <v>-0.4865111438638654</v>
      </c>
      <c r="F3073">
        <f t="shared" si="174"/>
        <v>0.11665210974934433</v>
      </c>
      <c r="G3073">
        <f>IF('Input and Summary Results'!$J$4="yes",IF(C3073=FALSE,FALSE,IF('Data Transformation'!E3073&lt;$R$10,E3073,$R$10)),IF(C3073=FALSE,FALSE,IF(C3073&lt;$R$10,C3073,$R$10)))</f>
        <v>0.32620368</v>
      </c>
      <c r="H3073">
        <f>IF('Input and Summary Results'!$J$4="yes",'Data Transformation'!F3073,'Data Transformation'!D3073)</f>
        <v>8.7678220000000001E-2</v>
      </c>
      <c r="I3073">
        <f t="shared" si="172"/>
        <v>175</v>
      </c>
    </row>
    <row r="3074" spans="2:9" x14ac:dyDescent="0.25">
      <c r="B3074">
        <f>IF('Input and Summary Results'!D2656=0,FALSE,'Input and Summary Results'!$B2656)</f>
        <v>175</v>
      </c>
      <c r="C3074">
        <f>IF(OR(B3074=0,'Input and Summary Results'!D2656=0,'Input and Summary Results'!D2656=""),FALSE,'Input and Summary Results'!$D2656)</f>
        <v>0.37567750999999999</v>
      </c>
      <c r="D3074">
        <f>IF(OR(B3074=0,'Input and Summary Results'!E2656=0),FALSE,'Input and Summary Results'!$E2656)</f>
        <v>3.793941E-2</v>
      </c>
      <c r="E3074">
        <f t="shared" si="173"/>
        <v>-0.42518480327372538</v>
      </c>
      <c r="F3074">
        <f t="shared" si="174"/>
        <v>4.3829357631762413E-2</v>
      </c>
      <c r="G3074">
        <f>IF('Input and Summary Results'!$J$4="yes",IF(C3074=FALSE,FALSE,IF('Data Transformation'!E3074&lt;$R$10,E3074,$R$10)),IF(C3074=FALSE,FALSE,IF(C3074&lt;$R$10,C3074,$R$10)))</f>
        <v>0.37567750999999999</v>
      </c>
      <c r="H3074">
        <f>IF('Input and Summary Results'!$J$4="yes",'Data Transformation'!F3074,'Data Transformation'!D3074)</f>
        <v>3.793941E-2</v>
      </c>
      <c r="I3074">
        <f t="shared" si="172"/>
        <v>175</v>
      </c>
    </row>
    <row r="3075" spans="2:9" x14ac:dyDescent="0.25">
      <c r="B3075">
        <f>IF('Input and Summary Results'!D2657=0,FALSE,'Input and Summary Results'!$B2657)</f>
        <v>175</v>
      </c>
      <c r="C3075">
        <f>IF(OR(B3075=0,'Input and Summary Results'!D2657=0,'Input and Summary Results'!D2657=""),FALSE,'Input and Summary Results'!$D2657)</f>
        <v>0.48021589999999997</v>
      </c>
      <c r="D3075">
        <f>IF(OR(B3075=0,'Input and Summary Results'!E2657=0),FALSE,'Input and Summary Results'!$E2657)</f>
        <v>4.0241899999999997E-2</v>
      </c>
      <c r="E3075">
        <f t="shared" si="173"/>
        <v>-0.31856346450401507</v>
      </c>
      <c r="F3075">
        <f t="shared" si="174"/>
        <v>3.6369026098469454E-2</v>
      </c>
      <c r="G3075">
        <f>IF('Input and Summary Results'!$J$4="yes",IF(C3075=FALSE,FALSE,IF('Data Transformation'!E3075&lt;$R$10,E3075,$R$10)),IF(C3075=FALSE,FALSE,IF(C3075&lt;$R$10,C3075,$R$10)))</f>
        <v>0.48021589999999997</v>
      </c>
      <c r="H3075">
        <f>IF('Input and Summary Results'!$J$4="yes",'Data Transformation'!F3075,'Data Transformation'!D3075)</f>
        <v>4.0241899999999997E-2</v>
      </c>
      <c r="I3075">
        <f t="shared" si="172"/>
        <v>175</v>
      </c>
    </row>
    <row r="3076" spans="2:9" x14ac:dyDescent="0.25">
      <c r="B3076">
        <f>IF('Input and Summary Results'!D2658=0,FALSE,'Input and Summary Results'!$B2658)</f>
        <v>175</v>
      </c>
      <c r="C3076">
        <f>IF(OR(B3076=0,'Input and Summary Results'!D2658=0,'Input and Summary Results'!D2658=""),FALSE,'Input and Summary Results'!$D2658)</f>
        <v>0.49924888000000001</v>
      </c>
      <c r="D3076">
        <f>IF(OR(B3076=0,'Input and Summary Results'!E2658=0),FALSE,'Input and Summary Results'!$E2658)</f>
        <v>4.6021800000000002E-2</v>
      </c>
      <c r="E3076">
        <f t="shared" si="173"/>
        <v>-0.30168290073941373</v>
      </c>
      <c r="F3076">
        <f t="shared" si="174"/>
        <v>4.0007022549554842E-2</v>
      </c>
      <c r="G3076">
        <f>IF('Input and Summary Results'!$J$4="yes",IF(C3076=FALSE,FALSE,IF('Data Transformation'!E3076&lt;$R$10,E3076,$R$10)),IF(C3076=FALSE,FALSE,IF(C3076&lt;$R$10,C3076,$R$10)))</f>
        <v>0.49924888000000001</v>
      </c>
      <c r="H3076">
        <f>IF('Input and Summary Results'!$J$4="yes",'Data Transformation'!F3076,'Data Transformation'!D3076)</f>
        <v>4.6021800000000002E-2</v>
      </c>
      <c r="I3076">
        <f t="shared" si="172"/>
        <v>175</v>
      </c>
    </row>
    <row r="3077" spans="2:9" x14ac:dyDescent="0.25">
      <c r="B3077">
        <f>IF('Input and Summary Results'!D2659=0,FALSE,'Input and Summary Results'!$B2659)</f>
        <v>175</v>
      </c>
      <c r="C3077">
        <f>IF(OR(B3077=0,'Input and Summary Results'!D2659=0,'Input and Summary Results'!D2659=""),FALSE,'Input and Summary Results'!$D2659)</f>
        <v>0.54720179999999996</v>
      </c>
      <c r="D3077">
        <f>IF(OR(B3077=0,'Input and Summary Results'!E2659=0),FALSE,'Input and Summary Results'!$E2659)</f>
        <v>3.4147690000000001E-2</v>
      </c>
      <c r="E3077">
        <f t="shared" si="173"/>
        <v>-0.26185248269002048</v>
      </c>
      <c r="F3077">
        <f t="shared" si="174"/>
        <v>2.7083422349853385E-2</v>
      </c>
      <c r="G3077">
        <f>IF('Input and Summary Results'!$J$4="yes",IF(C3077=FALSE,FALSE,IF('Data Transformation'!E3077&lt;$R$10,E3077,$R$10)),IF(C3077=FALSE,FALSE,IF(C3077&lt;$R$10,C3077,$R$10)))</f>
        <v>0.54720179999999996</v>
      </c>
      <c r="H3077">
        <f>IF('Input and Summary Results'!$J$4="yes",'Data Transformation'!F3077,'Data Transformation'!D3077)</f>
        <v>3.4147690000000001E-2</v>
      </c>
      <c r="I3077">
        <f t="shared" ref="I3077:I3140" si="175">IF(G3077=FALSE,"",B3077)</f>
        <v>175</v>
      </c>
    </row>
    <row r="3078" spans="2:9" x14ac:dyDescent="0.25">
      <c r="B3078">
        <f>IF('Input and Summary Results'!D2660=0,FALSE,'Input and Summary Results'!$B2660)</f>
        <v>175</v>
      </c>
      <c r="C3078">
        <f>IF(OR(B3078=0,'Input and Summary Results'!D2660=0,'Input and Summary Results'!D2660=""),FALSE,'Input and Summary Results'!$D2660)</f>
        <v>0.66905649</v>
      </c>
      <c r="D3078">
        <f>IF(OR(B3078=0,'Input and Summary Results'!E2660=0),FALSE,'Input and Summary Results'!$E2660)</f>
        <v>3.9934619999999997E-2</v>
      </c>
      <c r="E3078">
        <f t="shared" si="173"/>
        <v>-0.17453721218800367</v>
      </c>
      <c r="F3078">
        <f t="shared" si="174"/>
        <v>2.5904576577681804E-2</v>
      </c>
      <c r="G3078">
        <f>IF('Input and Summary Results'!$J$4="yes",IF(C3078=FALSE,FALSE,IF('Data Transformation'!E3078&lt;$R$10,E3078,$R$10)),IF(C3078=FALSE,FALSE,IF(C3078&lt;$R$10,C3078,$R$10)))</f>
        <v>0.66905649</v>
      </c>
      <c r="H3078">
        <f>IF('Input and Summary Results'!$J$4="yes",'Data Transformation'!F3078,'Data Transformation'!D3078)</f>
        <v>3.9934619999999997E-2</v>
      </c>
      <c r="I3078">
        <f t="shared" si="175"/>
        <v>175</v>
      </c>
    </row>
    <row r="3079" spans="2:9" x14ac:dyDescent="0.25">
      <c r="B3079">
        <f>IF('Input and Summary Results'!D2661=0,FALSE,'Input and Summary Results'!$B2661)</f>
        <v>175</v>
      </c>
      <c r="C3079">
        <f>IF(OR(B3079=0,'Input and Summary Results'!D2661=0,'Input and Summary Results'!D2661=""),FALSE,'Input and Summary Results'!$D2661)</f>
        <v>0.76641853999999998</v>
      </c>
      <c r="D3079">
        <f>IF(OR(B3079=0,'Input and Summary Results'!E2661=0),FALSE,'Input and Summary Results'!$E2661)</f>
        <v>3.1969730000000002E-2</v>
      </c>
      <c r="E3079">
        <f t="shared" si="173"/>
        <v>-0.11553399802880066</v>
      </c>
      <c r="F3079">
        <f t="shared" si="174"/>
        <v>1.8103506238249405E-2</v>
      </c>
      <c r="G3079">
        <f>IF('Input and Summary Results'!$J$4="yes",IF(C3079=FALSE,FALSE,IF('Data Transformation'!E3079&lt;$R$10,E3079,$R$10)),IF(C3079=FALSE,FALSE,IF(C3079&lt;$R$10,C3079,$R$10)))</f>
        <v>0.76641853999999998</v>
      </c>
      <c r="H3079">
        <f>IF('Input and Summary Results'!$J$4="yes",'Data Transformation'!F3079,'Data Transformation'!D3079)</f>
        <v>3.1969730000000002E-2</v>
      </c>
      <c r="I3079">
        <f t="shared" si="175"/>
        <v>175</v>
      </c>
    </row>
    <row r="3080" spans="2:9" x14ac:dyDescent="0.25">
      <c r="B3080">
        <f>IF('Input and Summary Results'!D2662=0,FALSE,'Input and Summary Results'!$B2662)</f>
        <v>175</v>
      </c>
      <c r="C3080">
        <f>IF(OR(B3080=0,'Input and Summary Results'!D2662=0,'Input and Summary Results'!D2662=""),FALSE,'Input and Summary Results'!$D2662)</f>
        <v>0.85511817999999995</v>
      </c>
      <c r="D3080">
        <f>IF(OR(B3080=0,'Input and Summary Results'!E2662=0),FALSE,'Input and Summary Results'!$E2662)</f>
        <v>2.3775870000000001E-2</v>
      </c>
      <c r="E3080">
        <f t="shared" si="173"/>
        <v>-6.7973860271738754E-2</v>
      </c>
      <c r="F3080">
        <f t="shared" si="174"/>
        <v>1.206701929784723E-2</v>
      </c>
      <c r="G3080">
        <f>IF('Input and Summary Results'!$J$4="yes",IF(C3080=FALSE,FALSE,IF('Data Transformation'!E3080&lt;$R$10,E3080,$R$10)),IF(C3080=FALSE,FALSE,IF(C3080&lt;$R$10,C3080,$R$10)))</f>
        <v>0.85511817999999995</v>
      </c>
      <c r="H3080">
        <f>IF('Input and Summary Results'!$J$4="yes",'Data Transformation'!F3080,'Data Transformation'!D3080)</f>
        <v>2.3775870000000001E-2</v>
      </c>
      <c r="I3080">
        <f t="shared" si="175"/>
        <v>175</v>
      </c>
    </row>
    <row r="3081" spans="2:9" x14ac:dyDescent="0.25">
      <c r="B3081">
        <f>IF('Input and Summary Results'!D2663=0,FALSE,'Input and Summary Results'!$B2663)</f>
        <v>175</v>
      </c>
      <c r="C3081">
        <f>IF(OR(B3081=0,'Input and Summary Results'!D2663=0,'Input and Summary Results'!D2663=""),FALSE,'Input and Summary Results'!$D2663)</f>
        <v>0.86414785999999999</v>
      </c>
      <c r="D3081">
        <f>IF(OR(B3081=0,'Input and Summary Results'!E2663=0),FALSE,'Input and Summary Results'!$E2663)</f>
        <v>4.3639749999999998E-2</v>
      </c>
      <c r="E3081">
        <f t="shared" si="173"/>
        <v>-6.3411941215497411E-2</v>
      </c>
      <c r="F3081">
        <f t="shared" si="174"/>
        <v>2.1917142165925167E-2</v>
      </c>
      <c r="G3081">
        <f>IF('Input and Summary Results'!$J$4="yes",IF(C3081=FALSE,FALSE,IF('Data Transformation'!E3081&lt;$R$10,E3081,$R$10)),IF(C3081=FALSE,FALSE,IF(C3081&lt;$R$10,C3081,$R$10)))</f>
        <v>0.86414785999999999</v>
      </c>
      <c r="H3081">
        <f>IF('Input and Summary Results'!$J$4="yes",'Data Transformation'!F3081,'Data Transformation'!D3081)</f>
        <v>4.3639749999999998E-2</v>
      </c>
      <c r="I3081">
        <f t="shared" si="175"/>
        <v>175</v>
      </c>
    </row>
    <row r="3082" spans="2:9" x14ac:dyDescent="0.25">
      <c r="B3082">
        <f>IF('Input and Summary Results'!D2664=0,FALSE,'Input and Summary Results'!$B2664)</f>
        <v>175</v>
      </c>
      <c r="C3082">
        <f>IF(OR(B3082=0,'Input and Summary Results'!D2664=0,'Input and Summary Results'!D2664=""),FALSE,'Input and Summary Results'!$D2664)</f>
        <v>0.94626175999999995</v>
      </c>
      <c r="D3082">
        <f>IF(OR(B3082=0,'Input and Summary Results'!E2664=0),FALSE,'Input and Summary Results'!$E2664)</f>
        <v>3.4554519999999998E-2</v>
      </c>
      <c r="E3082">
        <f t="shared" si="173"/>
        <v>-2.3988710111294206E-2</v>
      </c>
      <c r="F3082">
        <f t="shared" si="174"/>
        <v>1.584832264594524E-2</v>
      </c>
      <c r="G3082">
        <f>IF('Input and Summary Results'!$J$4="yes",IF(C3082=FALSE,FALSE,IF('Data Transformation'!E3082&lt;$R$10,E3082,$R$10)),IF(C3082=FALSE,FALSE,IF(C3082&lt;$R$10,C3082,$R$10)))</f>
        <v>0.94626175999999995</v>
      </c>
      <c r="H3082">
        <f>IF('Input and Summary Results'!$J$4="yes",'Data Transformation'!F3082,'Data Transformation'!D3082)</f>
        <v>3.4554519999999998E-2</v>
      </c>
      <c r="I3082">
        <f t="shared" si="175"/>
        <v>175</v>
      </c>
    </row>
    <row r="3083" spans="2:9" x14ac:dyDescent="0.25">
      <c r="B3083">
        <f>IF('Input and Summary Results'!D2665=0,FALSE,'Input and Summary Results'!$B2665)</f>
        <v>175</v>
      </c>
      <c r="C3083">
        <f>IF(OR(B3083=0,'Input and Summary Results'!D2665=0,'Input and Summary Results'!D2665=""),FALSE,'Input and Summary Results'!$D2665)</f>
        <v>1.0096026499999999</v>
      </c>
      <c r="D3083">
        <f>IF(OR(B3083=0,'Input and Summary Results'!E2665=0),FALSE,'Input and Summary Results'!$E2665)</f>
        <v>2.2989800000000001E-2</v>
      </c>
      <c r="E3083">
        <f t="shared" si="173"/>
        <v>4.15048183554503E-3</v>
      </c>
      <c r="F3083">
        <f t="shared" si="174"/>
        <v>9.882673346786483E-3</v>
      </c>
      <c r="G3083">
        <f>IF('Input and Summary Results'!$J$4="yes",IF(C3083=FALSE,FALSE,IF('Data Transformation'!E3083&lt;$R$10,E3083,$R$10)),IF(C3083=FALSE,FALSE,IF(C3083&lt;$R$10,C3083,$R$10)))</f>
        <v>1.0096026499999999</v>
      </c>
      <c r="H3083">
        <f>IF('Input and Summary Results'!$J$4="yes",'Data Transformation'!F3083,'Data Transformation'!D3083)</f>
        <v>2.2989800000000001E-2</v>
      </c>
      <c r="I3083">
        <f t="shared" si="175"/>
        <v>175</v>
      </c>
    </row>
    <row r="3084" spans="2:9" x14ac:dyDescent="0.25">
      <c r="B3084">
        <f>IF('Input and Summary Results'!D2666=0,FALSE,'Input and Summary Results'!$B2666)</f>
        <v>175</v>
      </c>
      <c r="C3084">
        <f>IF(OR(B3084=0,'Input and Summary Results'!D2666=0,'Input and Summary Results'!D2666=""),FALSE,'Input and Summary Results'!$D2666)</f>
        <v>1.0784915500000001</v>
      </c>
      <c r="D3084">
        <f>IF(OR(B3084=0,'Input and Summary Results'!E2666=0),FALSE,'Input and Summary Results'!$E2666)</f>
        <v>4.0671140000000001E-2</v>
      </c>
      <c r="E3084">
        <f t="shared" si="173"/>
        <v>3.2816746747095664E-2</v>
      </c>
      <c r="F3084">
        <f t="shared" si="174"/>
        <v>1.6366632413578022E-2</v>
      </c>
      <c r="G3084">
        <f>IF('Input and Summary Results'!$J$4="yes",IF(C3084=FALSE,FALSE,IF('Data Transformation'!E3084&lt;$R$10,E3084,$R$10)),IF(C3084=FALSE,FALSE,IF(C3084&lt;$R$10,C3084,$R$10)))</f>
        <v>1.0784915500000001</v>
      </c>
      <c r="H3084">
        <f>IF('Input and Summary Results'!$J$4="yes",'Data Transformation'!F3084,'Data Transformation'!D3084)</f>
        <v>4.0671140000000001E-2</v>
      </c>
      <c r="I3084">
        <f t="shared" si="175"/>
        <v>175</v>
      </c>
    </row>
    <row r="3085" spans="2:9" x14ac:dyDescent="0.25">
      <c r="B3085">
        <f>IF('Input and Summary Results'!D2667=0,FALSE,'Input and Summary Results'!$B2667)</f>
        <v>175</v>
      </c>
      <c r="C3085">
        <f>IF(OR(B3085=0,'Input and Summary Results'!D2667=0,'Input and Summary Results'!D2667=""),FALSE,'Input and Summary Results'!$D2667)</f>
        <v>1.1789179400000001</v>
      </c>
      <c r="D3085">
        <f>IF(OR(B3085=0,'Input and Summary Results'!E2667=0),FALSE,'Input and Summary Results'!$E2667)</f>
        <v>3.6300770000000003E-2</v>
      </c>
      <c r="E3085">
        <f t="shared" si="173"/>
        <v>7.148357655778953E-2</v>
      </c>
      <c r="F3085">
        <f t="shared" si="174"/>
        <v>1.3363554532048261E-2</v>
      </c>
      <c r="G3085">
        <f>IF('Input and Summary Results'!$J$4="yes",IF(C3085=FALSE,FALSE,IF('Data Transformation'!E3085&lt;$R$10,E3085,$R$10)),IF(C3085=FALSE,FALSE,IF(C3085&lt;$R$10,C3085,$R$10)))</f>
        <v>1.1789179400000001</v>
      </c>
      <c r="H3085">
        <f>IF('Input and Summary Results'!$J$4="yes",'Data Transformation'!F3085,'Data Transformation'!D3085)</f>
        <v>3.6300770000000003E-2</v>
      </c>
      <c r="I3085">
        <f t="shared" si="175"/>
        <v>175</v>
      </c>
    </row>
    <row r="3086" spans="2:9" x14ac:dyDescent="0.25">
      <c r="B3086">
        <f>IF('Input and Summary Results'!D2668=0,FALSE,'Input and Summary Results'!$B2668)</f>
        <v>176</v>
      </c>
      <c r="C3086">
        <f>IF(OR(B3086=0,'Input and Summary Results'!D2668=0,'Input and Summary Results'!D2668=""),FALSE,'Input and Summary Results'!$D2668)</f>
        <v>-6.5024299999999993E-2</v>
      </c>
      <c r="D3086">
        <f>IF(OR(B3086=0,'Input and Summary Results'!E2668=0),FALSE,'Input and Summary Results'!$E2668)</f>
        <v>7.2331500000000007E-2</v>
      </c>
      <c r="E3086" t="e">
        <f t="shared" si="173"/>
        <v>#NUM!</v>
      </c>
      <c r="F3086">
        <f t="shared" si="174"/>
        <v>-0.48277137931511765</v>
      </c>
      <c r="G3086">
        <f>IF('Input and Summary Results'!$J$4="yes",IF(C3086=FALSE,FALSE,IF('Data Transformation'!E3086&lt;$R$10,E3086,$R$10)),IF(C3086=FALSE,FALSE,IF(C3086&lt;$R$10,C3086,$R$10)))</f>
        <v>-6.5024299999999993E-2</v>
      </c>
      <c r="H3086">
        <f>IF('Input and Summary Results'!$J$4="yes",'Data Transformation'!F3086,'Data Transformation'!D3086)</f>
        <v>7.2331500000000007E-2</v>
      </c>
      <c r="I3086">
        <f t="shared" si="175"/>
        <v>176</v>
      </c>
    </row>
    <row r="3087" spans="2:9" x14ac:dyDescent="0.25">
      <c r="B3087">
        <f>IF('Input and Summary Results'!D2669=0,FALSE,'Input and Summary Results'!$B2669)</f>
        <v>176</v>
      </c>
      <c r="C3087">
        <f>IF(OR(B3087=0,'Input and Summary Results'!D2669=0,'Input and Summary Results'!D2669=""),FALSE,'Input and Summary Results'!$D2669)</f>
        <v>9.9393299999999997E-3</v>
      </c>
      <c r="D3087">
        <f>IF(OR(B3087=0,'Input and Summary Results'!E2669=0),FALSE,'Input and Summary Results'!$E2669)</f>
        <v>5.7562370000000002E-2</v>
      </c>
      <c r="E3087">
        <f t="shared" si="173"/>
        <v>-2.002642889959819</v>
      </c>
      <c r="F3087">
        <f t="shared" si="174"/>
        <v>2.5134559955248492</v>
      </c>
      <c r="G3087">
        <f>IF('Input and Summary Results'!$J$4="yes",IF(C3087=FALSE,FALSE,IF('Data Transformation'!E3087&lt;$R$10,E3087,$R$10)),IF(C3087=FALSE,FALSE,IF(C3087&lt;$R$10,C3087,$R$10)))</f>
        <v>9.9393299999999997E-3</v>
      </c>
      <c r="H3087">
        <f>IF('Input and Summary Results'!$J$4="yes",'Data Transformation'!F3087,'Data Transformation'!D3087)</f>
        <v>5.7562370000000002E-2</v>
      </c>
      <c r="I3087">
        <f t="shared" si="175"/>
        <v>176</v>
      </c>
    </row>
    <row r="3088" spans="2:9" x14ac:dyDescent="0.25">
      <c r="B3088">
        <f>IF('Input and Summary Results'!D2670=0,FALSE,'Input and Summary Results'!$B2670)</f>
        <v>176</v>
      </c>
      <c r="C3088">
        <f>IF(OR(B3088=0,'Input and Summary Results'!D2670=0,'Input and Summary Results'!D2670=""),FALSE,'Input and Summary Results'!$D2670)</f>
        <v>4.494107E-2</v>
      </c>
      <c r="D3088">
        <f>IF(OR(B3088=0,'Input and Summary Results'!E2670=0),FALSE,'Input and Summary Results'!$E2670)</f>
        <v>5.1308270000000003E-2</v>
      </c>
      <c r="E3088">
        <f t="shared" si="173"/>
        <v>-1.34735659169518</v>
      </c>
      <c r="F3088">
        <f t="shared" si="174"/>
        <v>0.49548862944295718</v>
      </c>
      <c r="G3088">
        <f>IF('Input and Summary Results'!$J$4="yes",IF(C3088=FALSE,FALSE,IF('Data Transformation'!E3088&lt;$R$10,E3088,$R$10)),IF(C3088=FALSE,FALSE,IF(C3088&lt;$R$10,C3088,$R$10)))</f>
        <v>4.494107E-2</v>
      </c>
      <c r="H3088">
        <f>IF('Input and Summary Results'!$J$4="yes",'Data Transformation'!F3088,'Data Transformation'!D3088)</f>
        <v>5.1308270000000003E-2</v>
      </c>
      <c r="I3088">
        <f t="shared" si="175"/>
        <v>176</v>
      </c>
    </row>
    <row r="3089" spans="2:9" x14ac:dyDescent="0.25">
      <c r="B3089">
        <f>IF('Input and Summary Results'!D2671=0,FALSE,'Input and Summary Results'!$B2671)</f>
        <v>176</v>
      </c>
      <c r="C3089">
        <f>IF(OR(B3089=0,'Input and Summary Results'!D2671=0,'Input and Summary Results'!D2671=""),FALSE,'Input and Summary Results'!$D2671)</f>
        <v>4.8729920000000003E-2</v>
      </c>
      <c r="D3089">
        <f>IF(OR(B3089=0,'Input and Summary Results'!E2671=0),FALSE,'Input and Summary Results'!$E2671)</f>
        <v>4.5983719999999999E-2</v>
      </c>
      <c r="E3089">
        <f t="shared" si="173"/>
        <v>-1.3122043016001761</v>
      </c>
      <c r="F3089">
        <f t="shared" si="174"/>
        <v>0.40954170415219232</v>
      </c>
      <c r="G3089">
        <f>IF('Input and Summary Results'!$J$4="yes",IF(C3089=FALSE,FALSE,IF('Data Transformation'!E3089&lt;$R$10,E3089,$R$10)),IF(C3089=FALSE,FALSE,IF(C3089&lt;$R$10,C3089,$R$10)))</f>
        <v>4.8729920000000003E-2</v>
      </c>
      <c r="H3089">
        <f>IF('Input and Summary Results'!$J$4="yes",'Data Transformation'!F3089,'Data Transformation'!D3089)</f>
        <v>4.5983719999999999E-2</v>
      </c>
      <c r="I3089">
        <f t="shared" si="175"/>
        <v>176</v>
      </c>
    </row>
    <row r="3090" spans="2:9" x14ac:dyDescent="0.25">
      <c r="B3090">
        <f>IF('Input and Summary Results'!D2672=0,FALSE,'Input and Summary Results'!$B2672)</f>
        <v>176</v>
      </c>
      <c r="C3090">
        <f>IF(OR(B3090=0,'Input and Summary Results'!D2672=0,'Input and Summary Results'!D2672=""),FALSE,'Input and Summary Results'!$D2672)</f>
        <v>5.4609989999999997E-2</v>
      </c>
      <c r="D3090">
        <f>IF(OR(B3090=0,'Input and Summary Results'!E2672=0),FALSE,'Input and Summary Results'!$E2672)</f>
        <v>5.931239E-2</v>
      </c>
      <c r="E3090">
        <f t="shared" si="173"/>
        <v>-1.2627279029910126</v>
      </c>
      <c r="F3090">
        <f t="shared" si="174"/>
        <v>0.47137121358198381</v>
      </c>
      <c r="G3090">
        <f>IF('Input and Summary Results'!$J$4="yes",IF(C3090=FALSE,FALSE,IF('Data Transformation'!E3090&lt;$R$10,E3090,$R$10)),IF(C3090=FALSE,FALSE,IF(C3090&lt;$R$10,C3090,$R$10)))</f>
        <v>5.4609989999999997E-2</v>
      </c>
      <c r="H3090">
        <f>IF('Input and Summary Results'!$J$4="yes",'Data Transformation'!F3090,'Data Transformation'!D3090)</f>
        <v>5.931239E-2</v>
      </c>
      <c r="I3090">
        <f t="shared" si="175"/>
        <v>176</v>
      </c>
    </row>
    <row r="3091" spans="2:9" x14ac:dyDescent="0.25">
      <c r="B3091">
        <f>IF('Input and Summary Results'!D2673=0,FALSE,'Input and Summary Results'!$B2673)</f>
        <v>176</v>
      </c>
      <c r="C3091">
        <f>IF(OR(B3091=0,'Input and Summary Results'!D2673=0,'Input and Summary Results'!D2673=""),FALSE,'Input and Summary Results'!$D2673)</f>
        <v>6.209572E-2</v>
      </c>
      <c r="D3091">
        <f>IF(OR(B3091=0,'Input and Summary Results'!E2673=0),FALSE,'Input and Summary Results'!$E2673)</f>
        <v>5.7683369999999998E-2</v>
      </c>
      <c r="E3091">
        <f t="shared" si="173"/>
        <v>-1.2069383329061909</v>
      </c>
      <c r="F3091">
        <f t="shared" si="174"/>
        <v>0.40316116118792084</v>
      </c>
      <c r="G3091">
        <f>IF('Input and Summary Results'!$J$4="yes",IF(C3091=FALSE,FALSE,IF('Data Transformation'!E3091&lt;$R$10,E3091,$R$10)),IF(C3091=FALSE,FALSE,IF(C3091&lt;$R$10,C3091,$R$10)))</f>
        <v>6.209572E-2</v>
      </c>
      <c r="H3091">
        <f>IF('Input and Summary Results'!$J$4="yes",'Data Transformation'!F3091,'Data Transformation'!D3091)</f>
        <v>5.7683369999999998E-2</v>
      </c>
      <c r="I3091">
        <f t="shared" si="175"/>
        <v>176</v>
      </c>
    </row>
    <row r="3092" spans="2:9" x14ac:dyDescent="0.25">
      <c r="B3092">
        <f>IF('Input and Summary Results'!D2674=0,FALSE,'Input and Summary Results'!$B2674)</f>
        <v>176</v>
      </c>
      <c r="C3092">
        <f>IF(OR(B3092=0,'Input and Summary Results'!D2674=0,'Input and Summary Results'!D2674=""),FALSE,'Input and Summary Results'!$D2674)</f>
        <v>7.9678669999999993E-2</v>
      </c>
      <c r="D3092">
        <f>IF(OR(B3092=0,'Input and Summary Results'!E2674=0),FALSE,'Input and Summary Results'!$E2674)</f>
        <v>9.4787150000000001E-2</v>
      </c>
      <c r="E3092">
        <f t="shared" si="173"/>
        <v>-1.0986579237871898</v>
      </c>
      <c r="F3092">
        <f t="shared" si="174"/>
        <v>0.51629404833188108</v>
      </c>
      <c r="G3092">
        <f>IF('Input and Summary Results'!$J$4="yes",IF(C3092=FALSE,FALSE,IF('Data Transformation'!E3092&lt;$R$10,E3092,$R$10)),IF(C3092=FALSE,FALSE,IF(C3092&lt;$R$10,C3092,$R$10)))</f>
        <v>7.9678669999999993E-2</v>
      </c>
      <c r="H3092">
        <f>IF('Input and Summary Results'!$J$4="yes",'Data Transformation'!F3092,'Data Transformation'!D3092)</f>
        <v>9.4787150000000001E-2</v>
      </c>
      <c r="I3092">
        <f t="shared" si="175"/>
        <v>176</v>
      </c>
    </row>
    <row r="3093" spans="2:9" x14ac:dyDescent="0.25">
      <c r="B3093">
        <f>IF('Input and Summary Results'!D2675=0,FALSE,'Input and Summary Results'!$B2675)</f>
        <v>176</v>
      </c>
      <c r="C3093">
        <f>IF(OR(B3093=0,'Input and Summary Results'!D2675=0,'Input and Summary Results'!D2675=""),FALSE,'Input and Summary Results'!$D2675)</f>
        <v>0.10452432</v>
      </c>
      <c r="D3093">
        <f>IF(OR(B3093=0,'Input and Summary Results'!E2675=0),FALSE,'Input and Summary Results'!$E2675)</f>
        <v>5.0205159999999999E-2</v>
      </c>
      <c r="E3093">
        <f t="shared" si="173"/>
        <v>-0.98078264914189417</v>
      </c>
      <c r="F3093">
        <f t="shared" si="174"/>
        <v>0.20845904034582571</v>
      </c>
      <c r="G3093">
        <f>IF('Input and Summary Results'!$J$4="yes",IF(C3093=FALSE,FALSE,IF('Data Transformation'!E3093&lt;$R$10,E3093,$R$10)),IF(C3093=FALSE,FALSE,IF(C3093&lt;$R$10,C3093,$R$10)))</f>
        <v>0.10452432</v>
      </c>
      <c r="H3093">
        <f>IF('Input and Summary Results'!$J$4="yes",'Data Transformation'!F3093,'Data Transformation'!D3093)</f>
        <v>5.0205159999999999E-2</v>
      </c>
      <c r="I3093">
        <f t="shared" si="175"/>
        <v>176</v>
      </c>
    </row>
    <row r="3094" spans="2:9" x14ac:dyDescent="0.25">
      <c r="B3094">
        <f>IF('Input and Summary Results'!D2676=0,FALSE,'Input and Summary Results'!$B2676)</f>
        <v>176</v>
      </c>
      <c r="C3094">
        <f>IF(OR(B3094=0,'Input and Summary Results'!D2676=0,'Input and Summary Results'!D2676=""),FALSE,'Input and Summary Results'!$D2676)</f>
        <v>0.13570378999999999</v>
      </c>
      <c r="D3094">
        <f>IF(OR(B3094=0,'Input and Summary Results'!E2676=0),FALSE,'Input and Summary Results'!$E2676)</f>
        <v>9.2659179999999994E-2</v>
      </c>
      <c r="E3094">
        <f t="shared" si="173"/>
        <v>-0.86740802298800501</v>
      </c>
      <c r="F3094">
        <f t="shared" si="174"/>
        <v>0.29633722182703964</v>
      </c>
      <c r="G3094">
        <f>IF('Input and Summary Results'!$J$4="yes",IF(C3094=FALSE,FALSE,IF('Data Transformation'!E3094&lt;$R$10,E3094,$R$10)),IF(C3094=FALSE,FALSE,IF(C3094&lt;$R$10,C3094,$R$10)))</f>
        <v>0.13570378999999999</v>
      </c>
      <c r="H3094">
        <f>IF('Input and Summary Results'!$J$4="yes",'Data Transformation'!F3094,'Data Transformation'!D3094)</f>
        <v>9.2659179999999994E-2</v>
      </c>
      <c r="I3094">
        <f t="shared" si="175"/>
        <v>176</v>
      </c>
    </row>
    <row r="3095" spans="2:9" x14ac:dyDescent="0.25">
      <c r="B3095">
        <f>IF('Input and Summary Results'!D2677=0,FALSE,'Input and Summary Results'!$B2677)</f>
        <v>176</v>
      </c>
      <c r="C3095">
        <f>IF(OR(B3095=0,'Input and Summary Results'!D2677=0,'Input and Summary Results'!D2677=""),FALSE,'Input and Summary Results'!$D2677)</f>
        <v>0.17742759</v>
      </c>
      <c r="D3095">
        <f>IF(OR(B3095=0,'Input and Summary Results'!E2677=0),FALSE,'Input and Summary Results'!$E2677)</f>
        <v>6.3940579999999997E-2</v>
      </c>
      <c r="E3095">
        <f t="shared" si="173"/>
        <v>-0.75097884643725621</v>
      </c>
      <c r="F3095">
        <f t="shared" si="174"/>
        <v>0.15640302458033725</v>
      </c>
      <c r="G3095">
        <f>IF('Input and Summary Results'!$J$4="yes",IF(C3095=FALSE,FALSE,IF('Data Transformation'!E3095&lt;$R$10,E3095,$R$10)),IF(C3095=FALSE,FALSE,IF(C3095&lt;$R$10,C3095,$R$10)))</f>
        <v>0.17742759</v>
      </c>
      <c r="H3095">
        <f>IF('Input and Summary Results'!$J$4="yes",'Data Transformation'!F3095,'Data Transformation'!D3095)</f>
        <v>6.3940579999999997E-2</v>
      </c>
      <c r="I3095">
        <f t="shared" si="175"/>
        <v>176</v>
      </c>
    </row>
    <row r="3096" spans="2:9" x14ac:dyDescent="0.25">
      <c r="B3096">
        <f>IF('Input and Summary Results'!D2678=0,FALSE,'Input and Summary Results'!$B2678)</f>
        <v>176</v>
      </c>
      <c r="C3096">
        <f>IF(OR(B3096=0,'Input and Summary Results'!D2678=0,'Input and Summary Results'!D2678=""),FALSE,'Input and Summary Results'!$D2678)</f>
        <v>0.30113272000000002</v>
      </c>
      <c r="D3096">
        <f>IF(OR(B3096=0,'Input and Summary Results'!E2678=0),FALSE,'Input and Summary Results'!$E2678)</f>
        <v>4.5481979999999998E-2</v>
      </c>
      <c r="E3096">
        <f t="shared" si="173"/>
        <v>-0.52124205304449789</v>
      </c>
      <c r="F3096">
        <f t="shared" si="174"/>
        <v>6.5549765963658801E-2</v>
      </c>
      <c r="G3096">
        <f>IF('Input and Summary Results'!$J$4="yes",IF(C3096=FALSE,FALSE,IF('Data Transformation'!E3096&lt;$R$10,E3096,$R$10)),IF(C3096=FALSE,FALSE,IF(C3096&lt;$R$10,C3096,$R$10)))</f>
        <v>0.30113272000000002</v>
      </c>
      <c r="H3096">
        <f>IF('Input and Summary Results'!$J$4="yes",'Data Transformation'!F3096,'Data Transformation'!D3096)</f>
        <v>4.5481979999999998E-2</v>
      </c>
      <c r="I3096">
        <f t="shared" si="175"/>
        <v>176</v>
      </c>
    </row>
    <row r="3097" spans="2:9" x14ac:dyDescent="0.25">
      <c r="B3097">
        <f>IF('Input and Summary Results'!D2679=0,FALSE,'Input and Summary Results'!$B2679)</f>
        <v>176</v>
      </c>
      <c r="C3097">
        <f>IF(OR(B3097=0,'Input and Summary Results'!D2679=0,'Input and Summary Results'!D2679=""),FALSE,'Input and Summary Results'!$D2679)</f>
        <v>0.30725064000000002</v>
      </c>
      <c r="D3097">
        <f>IF(OR(B3097=0,'Input and Summary Results'!E2679=0),FALSE,'Input and Summary Results'!$E2679)</f>
        <v>0.10069631</v>
      </c>
      <c r="E3097">
        <f t="shared" si="173"/>
        <v>-0.5125072038095182</v>
      </c>
      <c r="F3097">
        <f t="shared" si="174"/>
        <v>0.14223631410499257</v>
      </c>
      <c r="G3097">
        <f>IF('Input and Summary Results'!$J$4="yes",IF(C3097=FALSE,FALSE,IF('Data Transformation'!E3097&lt;$R$10,E3097,$R$10)),IF(C3097=FALSE,FALSE,IF(C3097&lt;$R$10,C3097,$R$10)))</f>
        <v>0.30725064000000002</v>
      </c>
      <c r="H3097">
        <f>IF('Input and Summary Results'!$J$4="yes",'Data Transformation'!F3097,'Data Transformation'!D3097)</f>
        <v>0.10069631</v>
      </c>
      <c r="I3097">
        <f t="shared" si="175"/>
        <v>176</v>
      </c>
    </row>
    <row r="3098" spans="2:9" x14ac:dyDescent="0.25">
      <c r="B3098">
        <f>IF('Input and Summary Results'!D2680=0,FALSE,'Input and Summary Results'!$B2680)</f>
        <v>176</v>
      </c>
      <c r="C3098">
        <f>IF(OR(B3098=0,'Input and Summary Results'!D2680=0,'Input and Summary Results'!D2680=""),FALSE,'Input and Summary Results'!$D2680)</f>
        <v>0.31680408999999998</v>
      </c>
      <c r="D3098">
        <f>IF(OR(B3098=0,'Input and Summary Results'!E2680=0),FALSE,'Input and Summary Results'!$E2680)</f>
        <v>5.5448650000000002E-2</v>
      </c>
      <c r="E3098">
        <f t="shared" si="173"/>
        <v>-0.4992092202234375</v>
      </c>
      <c r="F3098">
        <f t="shared" si="174"/>
        <v>7.5960869381452759E-2</v>
      </c>
      <c r="G3098">
        <f>IF('Input and Summary Results'!$J$4="yes",IF(C3098=FALSE,FALSE,IF('Data Transformation'!E3098&lt;$R$10,E3098,$R$10)),IF(C3098=FALSE,FALSE,IF(C3098&lt;$R$10,C3098,$R$10)))</f>
        <v>0.31680408999999998</v>
      </c>
      <c r="H3098">
        <f>IF('Input and Summary Results'!$J$4="yes",'Data Transformation'!F3098,'Data Transformation'!D3098)</f>
        <v>5.5448650000000002E-2</v>
      </c>
      <c r="I3098">
        <f t="shared" si="175"/>
        <v>176</v>
      </c>
    </row>
    <row r="3099" spans="2:9" x14ac:dyDescent="0.25">
      <c r="B3099">
        <f>IF('Input and Summary Results'!D2681=0,FALSE,'Input and Summary Results'!$B2681)</f>
        <v>176</v>
      </c>
      <c r="C3099">
        <f>IF(OR(B3099=0,'Input and Summary Results'!D2681=0,'Input and Summary Results'!D2681=""),FALSE,'Input and Summary Results'!$D2681)</f>
        <v>0.61080213999999999</v>
      </c>
      <c r="D3099">
        <f>IF(OR(B3099=0,'Input and Summary Results'!E2681=0),FALSE,'Input and Summary Results'!$E2681)</f>
        <v>5.3693600000000001E-2</v>
      </c>
      <c r="E3099">
        <f t="shared" si="173"/>
        <v>-0.2140994500233388</v>
      </c>
      <c r="F3099">
        <f t="shared" si="174"/>
        <v>3.8151507458700135E-2</v>
      </c>
      <c r="G3099">
        <f>IF('Input and Summary Results'!$J$4="yes",IF(C3099=FALSE,FALSE,IF('Data Transformation'!E3099&lt;$R$10,E3099,$R$10)),IF(C3099=FALSE,FALSE,IF(C3099&lt;$R$10,C3099,$R$10)))</f>
        <v>0.61080213999999999</v>
      </c>
      <c r="H3099">
        <f>IF('Input and Summary Results'!$J$4="yes",'Data Transformation'!F3099,'Data Transformation'!D3099)</f>
        <v>5.3693600000000001E-2</v>
      </c>
      <c r="I3099">
        <f t="shared" si="175"/>
        <v>176</v>
      </c>
    </row>
    <row r="3100" spans="2:9" x14ac:dyDescent="0.25">
      <c r="B3100">
        <f>IF('Input and Summary Results'!D2682=0,FALSE,'Input and Summary Results'!$B2682)</f>
        <v>176</v>
      </c>
      <c r="C3100">
        <f>IF(OR(B3100=0,'Input and Summary Results'!D2682=0,'Input and Summary Results'!D2682=""),FALSE,'Input and Summary Results'!$D2682)</f>
        <v>0.69973845000000001</v>
      </c>
      <c r="D3100">
        <f>IF(OR(B3100=0,'Input and Summary Results'!E2682=0),FALSE,'Input and Summary Results'!$E2682)</f>
        <v>3.704872E-2</v>
      </c>
      <c r="E3100">
        <f t="shared" si="173"/>
        <v>-0.15506426134006232</v>
      </c>
      <c r="F3100">
        <f t="shared" si="174"/>
        <v>2.2978792261594317E-2</v>
      </c>
      <c r="G3100">
        <f>IF('Input and Summary Results'!$J$4="yes",IF(C3100=FALSE,FALSE,IF('Data Transformation'!E3100&lt;$R$10,E3100,$R$10)),IF(C3100=FALSE,FALSE,IF(C3100&lt;$R$10,C3100,$R$10)))</f>
        <v>0.69973845000000001</v>
      </c>
      <c r="H3100">
        <f>IF('Input and Summary Results'!$J$4="yes",'Data Transformation'!F3100,'Data Transformation'!D3100)</f>
        <v>3.704872E-2</v>
      </c>
      <c r="I3100">
        <f t="shared" si="175"/>
        <v>176</v>
      </c>
    </row>
    <row r="3101" spans="2:9" x14ac:dyDescent="0.25">
      <c r="B3101">
        <f>IF('Input and Summary Results'!D2683=0,FALSE,'Input and Summary Results'!$B2683)</f>
        <v>176</v>
      </c>
      <c r="C3101">
        <f>IF(OR(B3101=0,'Input and Summary Results'!D2683=0,'Input and Summary Results'!D2683=""),FALSE,'Input and Summary Results'!$D2683)</f>
        <v>0.81494080999999996</v>
      </c>
      <c r="D3101">
        <f>IF(OR(B3101=0,'Input and Summary Results'!E2683=0),FALSE,'Input and Summary Results'!$E2683)</f>
        <v>8.4564769999999997E-2</v>
      </c>
      <c r="E3101">
        <f t="shared" si="173"/>
        <v>-8.8873933375218567E-2</v>
      </c>
      <c r="F3101">
        <f t="shared" si="174"/>
        <v>4.5035307754436787E-2</v>
      </c>
      <c r="G3101">
        <f>IF('Input and Summary Results'!$J$4="yes",IF(C3101=FALSE,FALSE,IF('Data Transformation'!E3101&lt;$R$10,E3101,$R$10)),IF(C3101=FALSE,FALSE,IF(C3101&lt;$R$10,C3101,$R$10)))</f>
        <v>0.81494080999999996</v>
      </c>
      <c r="H3101">
        <f>IF('Input and Summary Results'!$J$4="yes",'Data Transformation'!F3101,'Data Transformation'!D3101)</f>
        <v>8.4564769999999997E-2</v>
      </c>
      <c r="I3101">
        <f t="shared" si="175"/>
        <v>176</v>
      </c>
    </row>
    <row r="3102" spans="2:9" x14ac:dyDescent="0.25">
      <c r="B3102">
        <f>IF('Input and Summary Results'!D2684=0,FALSE,'Input and Summary Results'!$B2684)</f>
        <v>176</v>
      </c>
      <c r="C3102">
        <f>IF(OR(B3102=0,'Input and Summary Results'!D2684=0,'Input and Summary Results'!D2684=""),FALSE,'Input and Summary Results'!$D2684)</f>
        <v>1.0907951600000001</v>
      </c>
      <c r="D3102">
        <f>IF(OR(B3102=0,'Input and Summary Results'!E2684=0),FALSE,'Input and Summary Results'!$E2684)</f>
        <v>9.7000450000000002E-2</v>
      </c>
      <c r="E3102">
        <f t="shared" si="173"/>
        <v>3.7743202252764486E-2</v>
      </c>
      <c r="F3102">
        <f t="shared" si="174"/>
        <v>3.8594042991536556E-2</v>
      </c>
      <c r="G3102">
        <f>IF('Input and Summary Results'!$J$4="yes",IF(C3102=FALSE,FALSE,IF('Data Transformation'!E3102&lt;$R$10,E3102,$R$10)),IF(C3102=FALSE,FALSE,IF(C3102&lt;$R$10,C3102,$R$10)))</f>
        <v>1.0907951600000001</v>
      </c>
      <c r="H3102">
        <f>IF('Input and Summary Results'!$J$4="yes",'Data Transformation'!F3102,'Data Transformation'!D3102)</f>
        <v>9.7000450000000002E-2</v>
      </c>
      <c r="I3102">
        <f t="shared" si="175"/>
        <v>176</v>
      </c>
    </row>
    <row r="3103" spans="2:9" x14ac:dyDescent="0.25">
      <c r="B3103">
        <f>IF('Input and Summary Results'!D2685=0,FALSE,'Input and Summary Results'!$B2685)</f>
        <v>177</v>
      </c>
      <c r="C3103">
        <f>IF(OR(B3103=0,'Input and Summary Results'!D2685=0,'Input and Summary Results'!D2685=""),FALSE,'Input and Summary Results'!$D2685)</f>
        <v>5.7647990000000003E-2</v>
      </c>
      <c r="D3103">
        <f>IF(OR(B3103=0,'Input and Summary Results'!E2685=0),FALSE,'Input and Summary Results'!$E2685)</f>
        <v>8.6443850000000003E-2</v>
      </c>
      <c r="E3103">
        <f t="shared" si="173"/>
        <v>-1.2392158305570811</v>
      </c>
      <c r="F3103">
        <f t="shared" si="174"/>
        <v>0.65078818706428443</v>
      </c>
      <c r="G3103">
        <f>IF('Input and Summary Results'!$J$4="yes",IF(C3103=FALSE,FALSE,IF('Data Transformation'!E3103&lt;$R$10,E3103,$R$10)),IF(C3103=FALSE,FALSE,IF(C3103&lt;$R$10,C3103,$R$10)))</f>
        <v>5.7647990000000003E-2</v>
      </c>
      <c r="H3103">
        <f>IF('Input and Summary Results'!$J$4="yes",'Data Transformation'!F3103,'Data Transformation'!D3103)</f>
        <v>8.6443850000000003E-2</v>
      </c>
      <c r="I3103">
        <f t="shared" si="175"/>
        <v>177</v>
      </c>
    </row>
    <row r="3104" spans="2:9" x14ac:dyDescent="0.25">
      <c r="B3104">
        <f>IF('Input and Summary Results'!D2686=0,FALSE,'Input and Summary Results'!$B2686)</f>
        <v>177</v>
      </c>
      <c r="C3104">
        <f>IF(OR(B3104=0,'Input and Summary Results'!D2686=0,'Input and Summary Results'!D2686=""),FALSE,'Input and Summary Results'!$D2686)</f>
        <v>0.16764175000000001</v>
      </c>
      <c r="D3104">
        <f>IF(OR(B3104=0,'Input and Summary Results'!E2686=0),FALSE,'Input and Summary Results'!$E2686)</f>
        <v>7.1833019999999997E-2</v>
      </c>
      <c r="E3104">
        <f t="shared" si="173"/>
        <v>-0.77561781424611231</v>
      </c>
      <c r="F3104">
        <f t="shared" si="174"/>
        <v>0.18596519470835873</v>
      </c>
      <c r="G3104">
        <f>IF('Input and Summary Results'!$J$4="yes",IF(C3104=FALSE,FALSE,IF('Data Transformation'!E3104&lt;$R$10,E3104,$R$10)),IF(C3104=FALSE,FALSE,IF(C3104&lt;$R$10,C3104,$R$10)))</f>
        <v>0.16764175000000001</v>
      </c>
      <c r="H3104">
        <f>IF('Input and Summary Results'!$J$4="yes",'Data Transformation'!F3104,'Data Transformation'!D3104)</f>
        <v>7.1833019999999997E-2</v>
      </c>
      <c r="I3104">
        <f t="shared" si="175"/>
        <v>177</v>
      </c>
    </row>
    <row r="3105" spans="2:9" x14ac:dyDescent="0.25">
      <c r="B3105">
        <f>IF('Input and Summary Results'!D2687=0,FALSE,'Input and Summary Results'!$B2687)</f>
        <v>177</v>
      </c>
      <c r="C3105">
        <f>IF(OR(B3105=0,'Input and Summary Results'!D2687=0,'Input and Summary Results'!D2687=""),FALSE,'Input and Summary Results'!$D2687)</f>
        <v>0.17287992999999999</v>
      </c>
      <c r="D3105">
        <f>IF(OR(B3105=0,'Input and Summary Results'!E2687=0),FALSE,'Input and Summary Results'!$E2687)</f>
        <v>5.5922909999999999E-2</v>
      </c>
      <c r="E3105">
        <f t="shared" si="173"/>
        <v>-0.76225542197291718</v>
      </c>
      <c r="F3105">
        <f t="shared" si="174"/>
        <v>0.14038959259180636</v>
      </c>
      <c r="G3105">
        <f>IF('Input and Summary Results'!$J$4="yes",IF(C3105=FALSE,FALSE,IF('Data Transformation'!E3105&lt;$R$10,E3105,$R$10)),IF(C3105=FALSE,FALSE,IF(C3105&lt;$R$10,C3105,$R$10)))</f>
        <v>0.17287992999999999</v>
      </c>
      <c r="H3105">
        <f>IF('Input and Summary Results'!$J$4="yes",'Data Transformation'!F3105,'Data Transformation'!D3105)</f>
        <v>5.5922909999999999E-2</v>
      </c>
      <c r="I3105">
        <f t="shared" si="175"/>
        <v>177</v>
      </c>
    </row>
    <row r="3106" spans="2:9" x14ac:dyDescent="0.25">
      <c r="B3106">
        <f>IF('Input and Summary Results'!D2688=0,FALSE,'Input and Summary Results'!$B2688)</f>
        <v>177</v>
      </c>
      <c r="C3106">
        <f>IF(OR(B3106=0,'Input and Summary Results'!D2688=0,'Input and Summary Results'!D2688=""),FALSE,'Input and Summary Results'!$D2688)</f>
        <v>0.18537081</v>
      </c>
      <c r="D3106">
        <f>IF(OR(B3106=0,'Input and Summary Results'!E2688=0),FALSE,'Input and Summary Results'!$E2688)</f>
        <v>5.1250219999999999E-2</v>
      </c>
      <c r="E3106">
        <f t="shared" si="173"/>
        <v>-0.73195865235975632</v>
      </c>
      <c r="F3106">
        <f t="shared" si="174"/>
        <v>0.11998974099535951</v>
      </c>
      <c r="G3106">
        <f>IF('Input and Summary Results'!$J$4="yes",IF(C3106=FALSE,FALSE,IF('Data Transformation'!E3106&lt;$R$10,E3106,$R$10)),IF(C3106=FALSE,FALSE,IF(C3106&lt;$R$10,C3106,$R$10)))</f>
        <v>0.18537081</v>
      </c>
      <c r="H3106">
        <f>IF('Input and Summary Results'!$J$4="yes",'Data Transformation'!F3106,'Data Transformation'!D3106)</f>
        <v>5.1250219999999999E-2</v>
      </c>
      <c r="I3106">
        <f t="shared" si="175"/>
        <v>177</v>
      </c>
    </row>
    <row r="3107" spans="2:9" x14ac:dyDescent="0.25">
      <c r="B3107">
        <f>IF('Input and Summary Results'!D2689=0,FALSE,'Input and Summary Results'!$B2689)</f>
        <v>177</v>
      </c>
      <c r="C3107">
        <f>IF(OR(B3107=0,'Input and Summary Results'!D2689=0,'Input and Summary Results'!D2689=""),FALSE,'Input and Summary Results'!$D2689)</f>
        <v>0.26216587000000002</v>
      </c>
      <c r="D3107">
        <f>IF(OR(B3107=0,'Input and Summary Results'!E2689=0),FALSE,'Input and Summary Results'!$E2689)</f>
        <v>4.9461390000000001E-2</v>
      </c>
      <c r="E3107">
        <f t="shared" si="173"/>
        <v>-0.5814238474874881</v>
      </c>
      <c r="F3107">
        <f t="shared" si="174"/>
        <v>8.1880388396857295E-2</v>
      </c>
      <c r="G3107">
        <f>IF('Input and Summary Results'!$J$4="yes",IF(C3107=FALSE,FALSE,IF('Data Transformation'!E3107&lt;$R$10,E3107,$R$10)),IF(C3107=FALSE,FALSE,IF(C3107&lt;$R$10,C3107,$R$10)))</f>
        <v>0.26216587000000002</v>
      </c>
      <c r="H3107">
        <f>IF('Input and Summary Results'!$J$4="yes",'Data Transformation'!F3107,'Data Transformation'!D3107)</f>
        <v>4.9461390000000001E-2</v>
      </c>
      <c r="I3107">
        <f t="shared" si="175"/>
        <v>177</v>
      </c>
    </row>
    <row r="3108" spans="2:9" x14ac:dyDescent="0.25">
      <c r="B3108">
        <f>IF('Input and Summary Results'!D2690=0,FALSE,'Input and Summary Results'!$B2690)</f>
        <v>177</v>
      </c>
      <c r="C3108">
        <f>IF(OR(B3108=0,'Input and Summary Results'!D2690=0,'Input and Summary Results'!D2690=""),FALSE,'Input and Summary Results'!$D2690)</f>
        <v>0.29029238000000002</v>
      </c>
      <c r="D3108">
        <f>IF(OR(B3108=0,'Input and Summary Results'!E2690=0),FALSE,'Input and Summary Results'!$E2690)</f>
        <v>6.8001870000000006E-2</v>
      </c>
      <c r="E3108">
        <f t="shared" si="173"/>
        <v>-0.53716436398708478</v>
      </c>
      <c r="F3108">
        <f t="shared" si="174"/>
        <v>0.10166581561665518</v>
      </c>
      <c r="G3108">
        <f>IF('Input and Summary Results'!$J$4="yes",IF(C3108=FALSE,FALSE,IF('Data Transformation'!E3108&lt;$R$10,E3108,$R$10)),IF(C3108=FALSE,FALSE,IF(C3108&lt;$R$10,C3108,$R$10)))</f>
        <v>0.29029238000000002</v>
      </c>
      <c r="H3108">
        <f>IF('Input and Summary Results'!$J$4="yes",'Data Transformation'!F3108,'Data Transformation'!D3108)</f>
        <v>6.8001870000000006E-2</v>
      </c>
      <c r="I3108">
        <f t="shared" si="175"/>
        <v>177</v>
      </c>
    </row>
    <row r="3109" spans="2:9" x14ac:dyDescent="0.25">
      <c r="B3109">
        <f>IF('Input and Summary Results'!D2691=0,FALSE,'Input and Summary Results'!$B2691)</f>
        <v>177</v>
      </c>
      <c r="C3109">
        <f>IF(OR(B3109=0,'Input and Summary Results'!D2691=0,'Input and Summary Results'!D2691=""),FALSE,'Input and Summary Results'!$D2691)</f>
        <v>0.30942465000000002</v>
      </c>
      <c r="D3109">
        <f>IF(OR(B3109=0,'Input and Summary Results'!E2691=0),FALSE,'Input and Summary Results'!$E2691)</f>
        <v>5.237986E-2</v>
      </c>
      <c r="E3109">
        <f t="shared" si="173"/>
        <v>-0.50944509163034279</v>
      </c>
      <c r="F3109">
        <f t="shared" si="174"/>
        <v>7.3468158532295338E-2</v>
      </c>
      <c r="G3109">
        <f>IF('Input and Summary Results'!$J$4="yes",IF(C3109=FALSE,FALSE,IF('Data Transformation'!E3109&lt;$R$10,E3109,$R$10)),IF(C3109=FALSE,FALSE,IF(C3109&lt;$R$10,C3109,$R$10)))</f>
        <v>0.30942465000000002</v>
      </c>
      <c r="H3109">
        <f>IF('Input and Summary Results'!$J$4="yes",'Data Transformation'!F3109,'Data Transformation'!D3109)</f>
        <v>5.237986E-2</v>
      </c>
      <c r="I3109">
        <f t="shared" si="175"/>
        <v>177</v>
      </c>
    </row>
    <row r="3110" spans="2:9" x14ac:dyDescent="0.25">
      <c r="B3110">
        <f>IF('Input and Summary Results'!D2692=0,FALSE,'Input and Summary Results'!$B2692)</f>
        <v>177</v>
      </c>
      <c r="C3110">
        <f>IF(OR(B3110=0,'Input and Summary Results'!D2692=0,'Input and Summary Results'!D2692=""),FALSE,'Input and Summary Results'!$D2692)</f>
        <v>0.48955057000000002</v>
      </c>
      <c r="D3110">
        <f>IF(OR(B3110=0,'Input and Summary Results'!E2692=0),FALSE,'Input and Summary Results'!$E2692)</f>
        <v>4.4592680000000003E-2</v>
      </c>
      <c r="E3110">
        <f t="shared" si="173"/>
        <v>-0.31020243943270787</v>
      </c>
      <c r="F3110">
        <f t="shared" si="174"/>
        <v>3.9532633206820697E-2</v>
      </c>
      <c r="G3110">
        <f>IF('Input and Summary Results'!$J$4="yes",IF(C3110=FALSE,FALSE,IF('Data Transformation'!E3110&lt;$R$10,E3110,$R$10)),IF(C3110=FALSE,FALSE,IF(C3110&lt;$R$10,C3110,$R$10)))</f>
        <v>0.48955057000000002</v>
      </c>
      <c r="H3110">
        <f>IF('Input and Summary Results'!$J$4="yes",'Data Transformation'!F3110,'Data Transformation'!D3110)</f>
        <v>4.4592680000000003E-2</v>
      </c>
      <c r="I3110">
        <f t="shared" si="175"/>
        <v>177</v>
      </c>
    </row>
    <row r="3111" spans="2:9" x14ac:dyDescent="0.25">
      <c r="B3111">
        <f>IF('Input and Summary Results'!D2693=0,FALSE,'Input and Summary Results'!$B2693)</f>
        <v>177</v>
      </c>
      <c r="C3111">
        <f>IF(OR(B3111=0,'Input and Summary Results'!D2693=0,'Input and Summary Results'!D2693=""),FALSE,'Input and Summary Results'!$D2693)</f>
        <v>0.49706456999999998</v>
      </c>
      <c r="D3111">
        <f>IF(OR(B3111=0,'Input and Summary Results'!E2693=0),FALSE,'Input and Summary Results'!$E2693)</f>
        <v>4.5327180000000002E-2</v>
      </c>
      <c r="E3111">
        <f t="shared" si="173"/>
        <v>-0.30358719160222714</v>
      </c>
      <c r="F3111">
        <f t="shared" si="174"/>
        <v>3.9576339387858608E-2</v>
      </c>
      <c r="G3111">
        <f>IF('Input and Summary Results'!$J$4="yes",IF(C3111=FALSE,FALSE,IF('Data Transformation'!E3111&lt;$R$10,E3111,$R$10)),IF(C3111=FALSE,FALSE,IF(C3111&lt;$R$10,C3111,$R$10)))</f>
        <v>0.49706456999999998</v>
      </c>
      <c r="H3111">
        <f>IF('Input and Summary Results'!$J$4="yes",'Data Transformation'!F3111,'Data Transformation'!D3111)</f>
        <v>4.5327180000000002E-2</v>
      </c>
      <c r="I3111">
        <f t="shared" si="175"/>
        <v>177</v>
      </c>
    </row>
    <row r="3112" spans="2:9" x14ac:dyDescent="0.25">
      <c r="B3112">
        <f>IF('Input and Summary Results'!D2694=0,FALSE,'Input and Summary Results'!$B2694)</f>
        <v>177</v>
      </c>
      <c r="C3112">
        <f>IF(OR(B3112=0,'Input and Summary Results'!D2694=0,'Input and Summary Results'!D2694=""),FALSE,'Input and Summary Results'!$D2694)</f>
        <v>0.63933841000000002</v>
      </c>
      <c r="D3112">
        <f>IF(OR(B3112=0,'Input and Summary Results'!E2694=0),FALSE,'Input and Summary Results'!$E2694)</f>
        <v>5.5797699999999999E-2</v>
      </c>
      <c r="E3112">
        <f t="shared" si="173"/>
        <v>-0.19426920335597755</v>
      </c>
      <c r="F3112">
        <f t="shared" si="174"/>
        <v>3.7876970038449587E-2</v>
      </c>
      <c r="G3112">
        <f>IF('Input and Summary Results'!$J$4="yes",IF(C3112=FALSE,FALSE,IF('Data Transformation'!E3112&lt;$R$10,E3112,$R$10)),IF(C3112=FALSE,FALSE,IF(C3112&lt;$R$10,C3112,$R$10)))</f>
        <v>0.63933841000000002</v>
      </c>
      <c r="H3112">
        <f>IF('Input and Summary Results'!$J$4="yes",'Data Transformation'!F3112,'Data Transformation'!D3112)</f>
        <v>5.5797699999999999E-2</v>
      </c>
      <c r="I3112">
        <f t="shared" si="175"/>
        <v>177</v>
      </c>
    </row>
    <row r="3113" spans="2:9" x14ac:dyDescent="0.25">
      <c r="B3113">
        <f>IF('Input and Summary Results'!D2695=0,FALSE,'Input and Summary Results'!$B2695)</f>
        <v>177</v>
      </c>
      <c r="C3113">
        <f>IF(OR(B3113=0,'Input and Summary Results'!D2695=0,'Input and Summary Results'!D2695=""),FALSE,'Input and Summary Results'!$D2695)</f>
        <v>0.67913579999999996</v>
      </c>
      <c r="D3113">
        <f>IF(OR(B3113=0,'Input and Summary Results'!E2695=0),FALSE,'Input and Summary Results'!$E2695)</f>
        <v>3.6662649999999998E-2</v>
      </c>
      <c r="E3113">
        <f t="shared" si="173"/>
        <v>-0.1680433755078494</v>
      </c>
      <c r="F3113">
        <f t="shared" si="174"/>
        <v>2.3429172928300934E-2</v>
      </c>
      <c r="G3113">
        <f>IF('Input and Summary Results'!$J$4="yes",IF(C3113=FALSE,FALSE,IF('Data Transformation'!E3113&lt;$R$10,E3113,$R$10)),IF(C3113=FALSE,FALSE,IF(C3113&lt;$R$10,C3113,$R$10)))</f>
        <v>0.67913579999999996</v>
      </c>
      <c r="H3113">
        <f>IF('Input and Summary Results'!$J$4="yes",'Data Transformation'!F3113,'Data Transformation'!D3113)</f>
        <v>3.6662649999999998E-2</v>
      </c>
      <c r="I3113">
        <f t="shared" si="175"/>
        <v>177</v>
      </c>
    </row>
    <row r="3114" spans="2:9" x14ac:dyDescent="0.25">
      <c r="B3114">
        <f>IF('Input and Summary Results'!D2696=0,FALSE,'Input and Summary Results'!$B2696)</f>
        <v>177</v>
      </c>
      <c r="C3114">
        <f>IF(OR(B3114=0,'Input and Summary Results'!D2696=0,'Input and Summary Results'!D2696=""),FALSE,'Input and Summary Results'!$D2696)</f>
        <v>0.71907158999999998</v>
      </c>
      <c r="D3114">
        <f>IF(OR(B3114=0,'Input and Summary Results'!E2696=0),FALSE,'Input and Summary Results'!$E2696)</f>
        <v>6.006794E-2</v>
      </c>
      <c r="E3114">
        <f t="shared" ref="E3114:E3177" si="176">IF(C3114=FALSE,FALSE,LOG10(C3114))</f>
        <v>-0.14322786956954073</v>
      </c>
      <c r="F3114">
        <f t="shared" ref="F3114:F3177" si="177">IF(D3114=FALSE, FALSE,0.434*D3114/C3114)</f>
        <v>3.6254367885678811E-2</v>
      </c>
      <c r="G3114">
        <f>IF('Input and Summary Results'!$J$4="yes",IF(C3114=FALSE,FALSE,IF('Data Transformation'!E3114&lt;$R$10,E3114,$R$10)),IF(C3114=FALSE,FALSE,IF(C3114&lt;$R$10,C3114,$R$10)))</f>
        <v>0.71907158999999998</v>
      </c>
      <c r="H3114">
        <f>IF('Input and Summary Results'!$J$4="yes",'Data Transformation'!F3114,'Data Transformation'!D3114)</f>
        <v>6.006794E-2</v>
      </c>
      <c r="I3114">
        <f t="shared" si="175"/>
        <v>177</v>
      </c>
    </row>
    <row r="3115" spans="2:9" x14ac:dyDescent="0.25">
      <c r="B3115">
        <f>IF('Input and Summary Results'!D2697=0,FALSE,'Input and Summary Results'!$B2697)</f>
        <v>177</v>
      </c>
      <c r="C3115">
        <f>IF(OR(B3115=0,'Input and Summary Results'!D2697=0,'Input and Summary Results'!D2697=""),FALSE,'Input and Summary Results'!$D2697)</f>
        <v>0.76997477000000003</v>
      </c>
      <c r="D3115">
        <f>IF(OR(B3115=0,'Input and Summary Results'!E2697=0),FALSE,'Input and Summary Results'!$E2697)</f>
        <v>6.0037640000000003E-2</v>
      </c>
      <c r="E3115">
        <f t="shared" si="176"/>
        <v>-0.11352350525517557</v>
      </c>
      <c r="F3115">
        <f t="shared" si="177"/>
        <v>3.3840505916836731E-2</v>
      </c>
      <c r="G3115">
        <f>IF('Input and Summary Results'!$J$4="yes",IF(C3115=FALSE,FALSE,IF('Data Transformation'!E3115&lt;$R$10,E3115,$R$10)),IF(C3115=FALSE,FALSE,IF(C3115&lt;$R$10,C3115,$R$10)))</f>
        <v>0.76997477000000003</v>
      </c>
      <c r="H3115">
        <f>IF('Input and Summary Results'!$J$4="yes",'Data Transformation'!F3115,'Data Transformation'!D3115)</f>
        <v>6.0037640000000003E-2</v>
      </c>
      <c r="I3115">
        <f t="shared" si="175"/>
        <v>177</v>
      </c>
    </row>
    <row r="3116" spans="2:9" x14ac:dyDescent="0.25">
      <c r="B3116">
        <f>IF('Input and Summary Results'!D2698=0,FALSE,'Input and Summary Results'!$B2698)</f>
        <v>177</v>
      </c>
      <c r="C3116">
        <f>IF(OR(B3116=0,'Input and Summary Results'!D2698=0,'Input and Summary Results'!D2698=""),FALSE,'Input and Summary Results'!$D2698)</f>
        <v>0.77603675999999999</v>
      </c>
      <c r="D3116">
        <f>IF(OR(B3116=0,'Input and Summary Results'!E2698=0),FALSE,'Input and Summary Results'!$E2698)</f>
        <v>7.4465069999999994E-2</v>
      </c>
      <c r="E3116">
        <f t="shared" si="176"/>
        <v>-0.11011770620697321</v>
      </c>
      <c r="F3116">
        <f t="shared" si="177"/>
        <v>4.1644728762591086E-2</v>
      </c>
      <c r="G3116">
        <f>IF('Input and Summary Results'!$J$4="yes",IF(C3116=FALSE,FALSE,IF('Data Transformation'!E3116&lt;$R$10,E3116,$R$10)),IF(C3116=FALSE,FALSE,IF(C3116&lt;$R$10,C3116,$R$10)))</f>
        <v>0.77603675999999999</v>
      </c>
      <c r="H3116">
        <f>IF('Input and Summary Results'!$J$4="yes",'Data Transformation'!F3116,'Data Transformation'!D3116)</f>
        <v>7.4465069999999994E-2</v>
      </c>
      <c r="I3116">
        <f t="shared" si="175"/>
        <v>177</v>
      </c>
    </row>
    <row r="3117" spans="2:9" x14ac:dyDescent="0.25">
      <c r="B3117">
        <f>IF('Input and Summary Results'!D2699=0,FALSE,'Input and Summary Results'!$B2699)</f>
        <v>178</v>
      </c>
      <c r="C3117">
        <f>IF(OR(B3117=0,'Input and Summary Results'!D2699=0,'Input and Summary Results'!D2699=""),FALSE,'Input and Summary Results'!$D2699)</f>
        <v>-3.8929100000000001E-2</v>
      </c>
      <c r="D3117">
        <f>IF(OR(B3117=0,'Input and Summary Results'!E2699=0),FALSE,'Input and Summary Results'!$E2699)</f>
        <v>5.4619439999999998E-2</v>
      </c>
      <c r="E3117" t="e">
        <f t="shared" si="176"/>
        <v>#NUM!</v>
      </c>
      <c r="F3117">
        <f t="shared" si="177"/>
        <v>-0.60892332368331148</v>
      </c>
      <c r="G3117">
        <f>IF('Input and Summary Results'!$J$4="yes",IF(C3117=FALSE,FALSE,IF('Data Transformation'!E3117&lt;$R$10,E3117,$R$10)),IF(C3117=FALSE,FALSE,IF(C3117&lt;$R$10,C3117,$R$10)))</f>
        <v>-3.8929100000000001E-2</v>
      </c>
      <c r="H3117">
        <f>IF('Input and Summary Results'!$J$4="yes",'Data Transformation'!F3117,'Data Transformation'!D3117)</f>
        <v>5.4619439999999998E-2</v>
      </c>
      <c r="I3117">
        <f t="shared" si="175"/>
        <v>178</v>
      </c>
    </row>
    <row r="3118" spans="2:9" x14ac:dyDescent="0.25">
      <c r="B3118">
        <f>IF('Input and Summary Results'!D2700=0,FALSE,'Input and Summary Results'!$B2700)</f>
        <v>178</v>
      </c>
      <c r="C3118">
        <f>IF(OR(B3118=0,'Input and Summary Results'!D2700=0,'Input and Summary Results'!D2700=""),FALSE,'Input and Summary Results'!$D2700)</f>
        <v>6.1018999999999997E-2</v>
      </c>
      <c r="D3118">
        <f>IF(OR(B3118=0,'Input and Summary Results'!E2700=0),FALSE,'Input and Summary Results'!$E2700)</f>
        <v>5.6598299999999997E-2</v>
      </c>
      <c r="E3118">
        <f t="shared" si="176"/>
        <v>-1.2145349140000781</v>
      </c>
      <c r="F3118">
        <f t="shared" si="177"/>
        <v>0.40255760009177471</v>
      </c>
      <c r="G3118">
        <f>IF('Input and Summary Results'!$J$4="yes",IF(C3118=FALSE,FALSE,IF('Data Transformation'!E3118&lt;$R$10,E3118,$R$10)),IF(C3118=FALSE,FALSE,IF(C3118&lt;$R$10,C3118,$R$10)))</f>
        <v>6.1018999999999997E-2</v>
      </c>
      <c r="H3118">
        <f>IF('Input and Summary Results'!$J$4="yes",'Data Transformation'!F3118,'Data Transformation'!D3118)</f>
        <v>5.6598299999999997E-2</v>
      </c>
      <c r="I3118">
        <f t="shared" si="175"/>
        <v>178</v>
      </c>
    </row>
    <row r="3119" spans="2:9" x14ac:dyDescent="0.25">
      <c r="B3119">
        <f>IF('Input and Summary Results'!D2701=0,FALSE,'Input and Summary Results'!$B2701)</f>
        <v>178</v>
      </c>
      <c r="C3119">
        <f>IF(OR(B3119=0,'Input and Summary Results'!D2701=0,'Input and Summary Results'!D2701=""),FALSE,'Input and Summary Results'!$D2701)</f>
        <v>0.11310025999999999</v>
      </c>
      <c r="D3119">
        <f>IF(OR(B3119=0,'Input and Summary Results'!E2701=0),FALSE,'Input and Summary Results'!$E2701)</f>
        <v>6.5430020000000005E-2</v>
      </c>
      <c r="E3119">
        <f t="shared" si="176"/>
        <v>-0.94653639669757295</v>
      </c>
      <c r="F3119">
        <f t="shared" si="177"/>
        <v>0.25107483112770917</v>
      </c>
      <c r="G3119">
        <f>IF('Input and Summary Results'!$J$4="yes",IF(C3119=FALSE,FALSE,IF('Data Transformation'!E3119&lt;$R$10,E3119,$R$10)),IF(C3119=FALSE,FALSE,IF(C3119&lt;$R$10,C3119,$R$10)))</f>
        <v>0.11310025999999999</v>
      </c>
      <c r="H3119">
        <f>IF('Input and Summary Results'!$J$4="yes",'Data Transformation'!F3119,'Data Transformation'!D3119)</f>
        <v>6.5430020000000005E-2</v>
      </c>
      <c r="I3119">
        <f t="shared" si="175"/>
        <v>178</v>
      </c>
    </row>
    <row r="3120" spans="2:9" x14ac:dyDescent="0.25">
      <c r="B3120">
        <f>IF('Input and Summary Results'!D2702=0,FALSE,'Input and Summary Results'!$B2702)</f>
        <v>178</v>
      </c>
      <c r="C3120">
        <f>IF(OR(B3120=0,'Input and Summary Results'!D2702=0,'Input and Summary Results'!D2702=""),FALSE,'Input and Summary Results'!$D2702)</f>
        <v>0.13879514000000001</v>
      </c>
      <c r="D3120">
        <f>IF(OR(B3120=0,'Input and Summary Results'!E2702=0),FALSE,'Input and Summary Results'!$E2702)</f>
        <v>9.3606220000000004E-2</v>
      </c>
      <c r="E3120">
        <f t="shared" si="176"/>
        <v>-0.85762574071210673</v>
      </c>
      <c r="F3120">
        <f t="shared" si="177"/>
        <v>0.29269828525696218</v>
      </c>
      <c r="G3120">
        <f>IF('Input and Summary Results'!$J$4="yes",IF(C3120=FALSE,FALSE,IF('Data Transformation'!E3120&lt;$R$10,E3120,$R$10)),IF(C3120=FALSE,FALSE,IF(C3120&lt;$R$10,C3120,$R$10)))</f>
        <v>0.13879514000000001</v>
      </c>
      <c r="H3120">
        <f>IF('Input and Summary Results'!$J$4="yes",'Data Transformation'!F3120,'Data Transformation'!D3120)</f>
        <v>9.3606220000000004E-2</v>
      </c>
      <c r="I3120">
        <f t="shared" si="175"/>
        <v>178</v>
      </c>
    </row>
    <row r="3121" spans="2:9" x14ac:dyDescent="0.25">
      <c r="B3121">
        <f>IF('Input and Summary Results'!D2703=0,FALSE,'Input and Summary Results'!$B2703)</f>
        <v>178</v>
      </c>
      <c r="C3121">
        <f>IF(OR(B3121=0,'Input and Summary Results'!D2703=0,'Input and Summary Results'!D2703=""),FALSE,'Input and Summary Results'!$D2703)</f>
        <v>0.20019513</v>
      </c>
      <c r="D3121">
        <f>IF(OR(B3121=0,'Input and Summary Results'!E2703=0),FALSE,'Input and Summary Results'!$E2703)</f>
        <v>7.3103409999999994E-2</v>
      </c>
      <c r="E3121">
        <f t="shared" si="176"/>
        <v>-0.69854649149132486</v>
      </c>
      <c r="F3121">
        <f t="shared" si="177"/>
        <v>0.15847977890371256</v>
      </c>
      <c r="G3121">
        <f>IF('Input and Summary Results'!$J$4="yes",IF(C3121=FALSE,FALSE,IF('Data Transformation'!E3121&lt;$R$10,E3121,$R$10)),IF(C3121=FALSE,FALSE,IF(C3121&lt;$R$10,C3121,$R$10)))</f>
        <v>0.20019513</v>
      </c>
      <c r="H3121">
        <f>IF('Input and Summary Results'!$J$4="yes",'Data Transformation'!F3121,'Data Transformation'!D3121)</f>
        <v>7.3103409999999994E-2</v>
      </c>
      <c r="I3121">
        <f t="shared" si="175"/>
        <v>178</v>
      </c>
    </row>
    <row r="3122" spans="2:9" x14ac:dyDescent="0.25">
      <c r="B3122">
        <f>IF('Input and Summary Results'!D2704=0,FALSE,'Input and Summary Results'!$B2704)</f>
        <v>178</v>
      </c>
      <c r="C3122">
        <f>IF(OR(B3122=0,'Input and Summary Results'!D2704=0,'Input and Summary Results'!D2704=""),FALSE,'Input and Summary Results'!$D2704)</f>
        <v>0.22302981</v>
      </c>
      <c r="D3122">
        <f>IF(OR(B3122=0,'Input and Summary Results'!E2704=0),FALSE,'Input and Summary Results'!$E2704)</f>
        <v>7.5248300000000004E-2</v>
      </c>
      <c r="E3122">
        <f t="shared" si="176"/>
        <v>-0.65163708559188738</v>
      </c>
      <c r="F3122">
        <f t="shared" si="177"/>
        <v>0.146427790078824</v>
      </c>
      <c r="G3122">
        <f>IF('Input and Summary Results'!$J$4="yes",IF(C3122=FALSE,FALSE,IF('Data Transformation'!E3122&lt;$R$10,E3122,$R$10)),IF(C3122=FALSE,FALSE,IF(C3122&lt;$R$10,C3122,$R$10)))</f>
        <v>0.22302981</v>
      </c>
      <c r="H3122">
        <f>IF('Input and Summary Results'!$J$4="yes",'Data Transformation'!F3122,'Data Transformation'!D3122)</f>
        <v>7.5248300000000004E-2</v>
      </c>
      <c r="I3122">
        <f t="shared" si="175"/>
        <v>178</v>
      </c>
    </row>
    <row r="3123" spans="2:9" x14ac:dyDescent="0.25">
      <c r="B3123">
        <f>IF('Input and Summary Results'!D2705=0,FALSE,'Input and Summary Results'!$B2705)</f>
        <v>178</v>
      </c>
      <c r="C3123">
        <f>IF(OR(B3123=0,'Input and Summary Results'!D2705=0,'Input and Summary Results'!D2705=""),FALSE,'Input and Summary Results'!$D2705)</f>
        <v>0.27437291000000003</v>
      </c>
      <c r="D3123">
        <f>IF(OR(B3123=0,'Input and Summary Results'!E2705=0),FALSE,'Input and Summary Results'!$E2705)</f>
        <v>0.10346937</v>
      </c>
      <c r="E3123">
        <f t="shared" si="176"/>
        <v>-0.56165877058300329</v>
      </c>
      <c r="F3123">
        <f t="shared" si="177"/>
        <v>0.16366669209434706</v>
      </c>
      <c r="G3123">
        <f>IF('Input and Summary Results'!$J$4="yes",IF(C3123=FALSE,FALSE,IF('Data Transformation'!E3123&lt;$R$10,E3123,$R$10)),IF(C3123=FALSE,FALSE,IF(C3123&lt;$R$10,C3123,$R$10)))</f>
        <v>0.27437291000000003</v>
      </c>
      <c r="H3123">
        <f>IF('Input and Summary Results'!$J$4="yes",'Data Transformation'!F3123,'Data Transformation'!D3123)</f>
        <v>0.10346937</v>
      </c>
      <c r="I3123">
        <f t="shared" si="175"/>
        <v>178</v>
      </c>
    </row>
    <row r="3124" spans="2:9" x14ac:dyDescent="0.25">
      <c r="B3124">
        <f>IF('Input and Summary Results'!D2706=0,FALSE,'Input and Summary Results'!$B2706)</f>
        <v>178</v>
      </c>
      <c r="C3124">
        <f>IF(OR(B3124=0,'Input and Summary Results'!D2706=0,'Input and Summary Results'!D2706=""),FALSE,'Input and Summary Results'!$D2706)</f>
        <v>0.47260363</v>
      </c>
      <c r="D3124">
        <f>IF(OR(B3124=0,'Input and Summary Results'!E2706=0),FALSE,'Input and Summary Results'!$E2706)</f>
        <v>6.1474760000000003E-2</v>
      </c>
      <c r="E3124">
        <f t="shared" si="176"/>
        <v>-0.32550294693785442</v>
      </c>
      <c r="F3124">
        <f t="shared" si="177"/>
        <v>5.6453323983144184E-2</v>
      </c>
      <c r="G3124">
        <f>IF('Input and Summary Results'!$J$4="yes",IF(C3124=FALSE,FALSE,IF('Data Transformation'!E3124&lt;$R$10,E3124,$R$10)),IF(C3124=FALSE,FALSE,IF(C3124&lt;$R$10,C3124,$R$10)))</f>
        <v>0.47260363</v>
      </c>
      <c r="H3124">
        <f>IF('Input and Summary Results'!$J$4="yes",'Data Transformation'!F3124,'Data Transformation'!D3124)</f>
        <v>6.1474760000000003E-2</v>
      </c>
      <c r="I3124">
        <f t="shared" si="175"/>
        <v>178</v>
      </c>
    </row>
    <row r="3125" spans="2:9" x14ac:dyDescent="0.25">
      <c r="B3125">
        <f>IF('Input and Summary Results'!D2707=0,FALSE,'Input and Summary Results'!$B2707)</f>
        <v>179</v>
      </c>
      <c r="C3125">
        <f>IF(OR(B3125=0,'Input and Summary Results'!D2707=0,'Input and Summary Results'!D2707=""),FALSE,'Input and Summary Results'!$D2707)</f>
        <v>5.0100000000000003E-4</v>
      </c>
      <c r="D3125">
        <f>IF(OR(B3125=0,'Input and Summary Results'!E2707=0),FALSE,'Input and Summary Results'!$E2707)</f>
        <v>6.402207E-2</v>
      </c>
      <c r="E3125">
        <f t="shared" si="176"/>
        <v>-3.3001622741327541</v>
      </c>
      <c r="F3125">
        <f t="shared" si="177"/>
        <v>55.46023628742514</v>
      </c>
      <c r="G3125">
        <f>IF('Input and Summary Results'!$J$4="yes",IF(C3125=FALSE,FALSE,IF('Data Transformation'!E3125&lt;$R$10,E3125,$R$10)),IF(C3125=FALSE,FALSE,IF(C3125&lt;$R$10,C3125,$R$10)))</f>
        <v>5.0100000000000003E-4</v>
      </c>
      <c r="H3125">
        <f>IF('Input and Summary Results'!$J$4="yes",'Data Transformation'!F3125,'Data Transformation'!D3125)</f>
        <v>6.402207E-2</v>
      </c>
      <c r="I3125">
        <f t="shared" si="175"/>
        <v>179</v>
      </c>
    </row>
    <row r="3126" spans="2:9" x14ac:dyDescent="0.25">
      <c r="B3126">
        <f>IF('Input and Summary Results'!D2708=0,FALSE,'Input and Summary Results'!$B2708)</f>
        <v>179</v>
      </c>
      <c r="C3126">
        <f>IF(OR(B3126=0,'Input and Summary Results'!D2708=0,'Input and Summary Results'!D2708=""),FALSE,'Input and Summary Results'!$D2708)</f>
        <v>0.27443974999999998</v>
      </c>
      <c r="D3126">
        <f>IF(OR(B3126=0,'Input and Summary Results'!E2708=0),FALSE,'Input and Summary Results'!$E2708)</f>
        <v>6.7354549999999999E-2</v>
      </c>
      <c r="E3126">
        <f t="shared" si="176"/>
        <v>-0.56155298496459594</v>
      </c>
      <c r="F3126">
        <f t="shared" si="177"/>
        <v>0.10651472572759596</v>
      </c>
      <c r="G3126">
        <f>IF('Input and Summary Results'!$J$4="yes",IF(C3126=FALSE,FALSE,IF('Data Transformation'!E3126&lt;$R$10,E3126,$R$10)),IF(C3126=FALSE,FALSE,IF(C3126&lt;$R$10,C3126,$R$10)))</f>
        <v>0.27443974999999998</v>
      </c>
      <c r="H3126">
        <f>IF('Input and Summary Results'!$J$4="yes",'Data Transformation'!F3126,'Data Transformation'!D3126)</f>
        <v>6.7354549999999999E-2</v>
      </c>
      <c r="I3126">
        <f t="shared" si="175"/>
        <v>179</v>
      </c>
    </row>
    <row r="3127" spans="2:9" x14ac:dyDescent="0.25">
      <c r="B3127">
        <f>IF('Input and Summary Results'!D2709=0,FALSE,'Input and Summary Results'!$B2709)</f>
        <v>179</v>
      </c>
      <c r="C3127">
        <f>IF(OR(B3127=0,'Input and Summary Results'!D2709=0,'Input and Summary Results'!D2709=""),FALSE,'Input and Summary Results'!$D2709)</f>
        <v>0.35274177000000001</v>
      </c>
      <c r="D3127">
        <f>IF(OR(B3127=0,'Input and Summary Results'!E2709=0),FALSE,'Input and Summary Results'!$E2709)</f>
        <v>7.491507E-2</v>
      </c>
      <c r="E3127">
        <f t="shared" si="176"/>
        <v>-0.45254311020375487</v>
      </c>
      <c r="F3127">
        <f t="shared" si="177"/>
        <v>9.2172640569332054E-2</v>
      </c>
      <c r="G3127">
        <f>IF('Input and Summary Results'!$J$4="yes",IF(C3127=FALSE,FALSE,IF('Data Transformation'!E3127&lt;$R$10,E3127,$R$10)),IF(C3127=FALSE,FALSE,IF(C3127&lt;$R$10,C3127,$R$10)))</f>
        <v>0.35274177000000001</v>
      </c>
      <c r="H3127">
        <f>IF('Input and Summary Results'!$J$4="yes",'Data Transformation'!F3127,'Data Transformation'!D3127)</f>
        <v>7.491507E-2</v>
      </c>
      <c r="I3127">
        <f t="shared" si="175"/>
        <v>179</v>
      </c>
    </row>
    <row r="3128" spans="2:9" x14ac:dyDescent="0.25">
      <c r="B3128">
        <f>IF('Input and Summary Results'!D2710=0,FALSE,'Input and Summary Results'!$B2710)</f>
        <v>179</v>
      </c>
      <c r="C3128">
        <f>IF(OR(B3128=0,'Input and Summary Results'!D2710=0,'Input and Summary Results'!D2710=""),FALSE,'Input and Summary Results'!$D2710)</f>
        <v>0.39815904000000002</v>
      </c>
      <c r="D3128">
        <f>IF(OR(B3128=0,'Input and Summary Results'!E2710=0),FALSE,'Input and Summary Results'!$E2710)</f>
        <v>3.4247800000000002E-2</v>
      </c>
      <c r="E3128">
        <f t="shared" si="176"/>
        <v>-0.39994341938882039</v>
      </c>
      <c r="F3128">
        <f t="shared" si="177"/>
        <v>3.7330673692602838E-2</v>
      </c>
      <c r="G3128">
        <f>IF('Input and Summary Results'!$J$4="yes",IF(C3128=FALSE,FALSE,IF('Data Transformation'!E3128&lt;$R$10,E3128,$R$10)),IF(C3128=FALSE,FALSE,IF(C3128&lt;$R$10,C3128,$R$10)))</f>
        <v>0.39815904000000002</v>
      </c>
      <c r="H3128">
        <f>IF('Input and Summary Results'!$J$4="yes",'Data Transformation'!F3128,'Data Transformation'!D3128)</f>
        <v>3.4247800000000002E-2</v>
      </c>
      <c r="I3128">
        <f t="shared" si="175"/>
        <v>179</v>
      </c>
    </row>
    <row r="3129" spans="2:9" x14ac:dyDescent="0.25">
      <c r="B3129">
        <f>IF('Input and Summary Results'!D2711=0,FALSE,'Input and Summary Results'!$B2711)</f>
        <v>179</v>
      </c>
      <c r="C3129">
        <f>IF(OR(B3129=0,'Input and Summary Results'!D2711=0,'Input and Summary Results'!D2711=""),FALSE,'Input and Summary Results'!$D2711)</f>
        <v>0.44724649</v>
      </c>
      <c r="D3129">
        <f>IF(OR(B3129=0,'Input and Summary Results'!E2711=0),FALSE,'Input and Summary Results'!$E2711)</f>
        <v>6.5361539999999996E-2</v>
      </c>
      <c r="E3129">
        <f t="shared" si="176"/>
        <v>-0.34945305909957902</v>
      </c>
      <c r="F3129">
        <f t="shared" si="177"/>
        <v>6.3425670171274012E-2</v>
      </c>
      <c r="G3129">
        <f>IF('Input and Summary Results'!$J$4="yes",IF(C3129=FALSE,FALSE,IF('Data Transformation'!E3129&lt;$R$10,E3129,$R$10)),IF(C3129=FALSE,FALSE,IF(C3129&lt;$R$10,C3129,$R$10)))</f>
        <v>0.44724649</v>
      </c>
      <c r="H3129">
        <f>IF('Input and Summary Results'!$J$4="yes",'Data Transformation'!F3129,'Data Transformation'!D3129)</f>
        <v>6.5361539999999996E-2</v>
      </c>
      <c r="I3129">
        <f t="shared" si="175"/>
        <v>179</v>
      </c>
    </row>
    <row r="3130" spans="2:9" x14ac:dyDescent="0.25">
      <c r="B3130">
        <f>IF('Input and Summary Results'!D2712=0,FALSE,'Input and Summary Results'!$B2712)</f>
        <v>179</v>
      </c>
      <c r="C3130">
        <f>IF(OR(B3130=0,'Input and Summary Results'!D2712=0,'Input and Summary Results'!D2712=""),FALSE,'Input and Summary Results'!$D2712)</f>
        <v>0.53994845999999996</v>
      </c>
      <c r="D3130">
        <f>IF(OR(B3130=0,'Input and Summary Results'!E2712=0),FALSE,'Input and Summary Results'!$E2712)</f>
        <v>4.6542930000000003E-2</v>
      </c>
      <c r="E3130">
        <f t="shared" si="176"/>
        <v>-0.26764769315084158</v>
      </c>
      <c r="F3130">
        <f t="shared" si="177"/>
        <v>3.7410295827123949E-2</v>
      </c>
      <c r="G3130">
        <f>IF('Input and Summary Results'!$J$4="yes",IF(C3130=FALSE,FALSE,IF('Data Transformation'!E3130&lt;$R$10,E3130,$R$10)),IF(C3130=FALSE,FALSE,IF(C3130&lt;$R$10,C3130,$R$10)))</f>
        <v>0.53994845999999996</v>
      </c>
      <c r="H3130">
        <f>IF('Input and Summary Results'!$J$4="yes",'Data Transformation'!F3130,'Data Transformation'!D3130)</f>
        <v>4.6542930000000003E-2</v>
      </c>
      <c r="I3130">
        <f t="shared" si="175"/>
        <v>179</v>
      </c>
    </row>
    <row r="3131" spans="2:9" x14ac:dyDescent="0.25">
      <c r="B3131">
        <f>IF('Input and Summary Results'!D2713=0,FALSE,'Input and Summary Results'!$B2713)</f>
        <v>179</v>
      </c>
      <c r="C3131">
        <f>IF(OR(B3131=0,'Input and Summary Results'!D2713=0,'Input and Summary Results'!D2713=""),FALSE,'Input and Summary Results'!$D2713)</f>
        <v>0.65205807000000005</v>
      </c>
      <c r="D3131">
        <f>IF(OR(B3131=0,'Input and Summary Results'!E2713=0),FALSE,'Input and Summary Results'!$E2713)</f>
        <v>5.6071870000000003E-2</v>
      </c>
      <c r="E3131">
        <f t="shared" si="176"/>
        <v>-0.18571372580557727</v>
      </c>
      <c r="F3131">
        <f t="shared" si="177"/>
        <v>3.7320589529702471E-2</v>
      </c>
      <c r="G3131">
        <f>IF('Input and Summary Results'!$J$4="yes",IF(C3131=FALSE,FALSE,IF('Data Transformation'!E3131&lt;$R$10,E3131,$R$10)),IF(C3131=FALSE,FALSE,IF(C3131&lt;$R$10,C3131,$R$10)))</f>
        <v>0.65205807000000005</v>
      </c>
      <c r="H3131">
        <f>IF('Input and Summary Results'!$J$4="yes",'Data Transformation'!F3131,'Data Transformation'!D3131)</f>
        <v>5.6071870000000003E-2</v>
      </c>
      <c r="I3131">
        <f t="shared" si="175"/>
        <v>179</v>
      </c>
    </row>
    <row r="3132" spans="2:9" x14ac:dyDescent="0.25">
      <c r="B3132">
        <f>IF('Input and Summary Results'!D2714=0,FALSE,'Input and Summary Results'!$B2714)</f>
        <v>179</v>
      </c>
      <c r="C3132">
        <f>IF(OR(B3132=0,'Input and Summary Results'!D2714=0,'Input and Summary Results'!D2714=""),FALSE,'Input and Summary Results'!$D2714)</f>
        <v>0.67714733999999999</v>
      </c>
      <c r="D3132">
        <f>IF(OR(B3132=0,'Input and Summary Results'!E2714=0),FALSE,'Input and Summary Results'!$E2714)</f>
        <v>7.1163249999999997E-2</v>
      </c>
      <c r="E3132">
        <f t="shared" si="176"/>
        <v>-0.16931682321027064</v>
      </c>
      <c r="F3132">
        <f t="shared" si="177"/>
        <v>4.5610236761765906E-2</v>
      </c>
      <c r="G3132">
        <f>IF('Input and Summary Results'!$J$4="yes",IF(C3132=FALSE,FALSE,IF('Data Transformation'!E3132&lt;$R$10,E3132,$R$10)),IF(C3132=FALSE,FALSE,IF(C3132&lt;$R$10,C3132,$R$10)))</f>
        <v>0.67714733999999999</v>
      </c>
      <c r="H3132">
        <f>IF('Input and Summary Results'!$J$4="yes",'Data Transformation'!F3132,'Data Transformation'!D3132)</f>
        <v>7.1163249999999997E-2</v>
      </c>
      <c r="I3132">
        <f t="shared" si="175"/>
        <v>179</v>
      </c>
    </row>
    <row r="3133" spans="2:9" x14ac:dyDescent="0.25">
      <c r="B3133">
        <f>IF('Input and Summary Results'!D2715=0,FALSE,'Input and Summary Results'!$B2715)</f>
        <v>179</v>
      </c>
      <c r="C3133">
        <f>IF(OR(B3133=0,'Input and Summary Results'!D2715=0,'Input and Summary Results'!D2715=""),FALSE,'Input and Summary Results'!$D2715)</f>
        <v>0.71990427999999995</v>
      </c>
      <c r="D3133">
        <f>IF(OR(B3133=0,'Input and Summary Results'!E2715=0),FALSE,'Input and Summary Results'!$E2715)</f>
        <v>8.8212860000000004E-2</v>
      </c>
      <c r="E3133">
        <f t="shared" si="176"/>
        <v>-0.14272524444560294</v>
      </c>
      <c r="F3133">
        <f t="shared" si="177"/>
        <v>5.3179821684071669E-2</v>
      </c>
      <c r="G3133">
        <f>IF('Input and Summary Results'!$J$4="yes",IF(C3133=FALSE,FALSE,IF('Data Transformation'!E3133&lt;$R$10,E3133,$R$10)),IF(C3133=FALSE,FALSE,IF(C3133&lt;$R$10,C3133,$R$10)))</f>
        <v>0.71990427999999995</v>
      </c>
      <c r="H3133">
        <f>IF('Input and Summary Results'!$J$4="yes",'Data Transformation'!F3133,'Data Transformation'!D3133)</f>
        <v>8.8212860000000004E-2</v>
      </c>
      <c r="I3133">
        <f t="shared" si="175"/>
        <v>179</v>
      </c>
    </row>
    <row r="3134" spans="2:9" x14ac:dyDescent="0.25">
      <c r="B3134">
        <f>IF('Input and Summary Results'!D2716=0,FALSE,'Input and Summary Results'!$B2716)</f>
        <v>179</v>
      </c>
      <c r="C3134">
        <f>IF(OR(B3134=0,'Input and Summary Results'!D2716=0,'Input and Summary Results'!D2716=""),FALSE,'Input and Summary Results'!$D2716)</f>
        <v>0.74210164000000001</v>
      </c>
      <c r="D3134">
        <f>IF(OR(B3134=0,'Input and Summary Results'!E2716=0),FALSE,'Input and Summary Results'!$E2716)</f>
        <v>5.5093419999999997E-2</v>
      </c>
      <c r="E3134">
        <f t="shared" si="176"/>
        <v>-0.12953660864532968</v>
      </c>
      <c r="F3134">
        <f t="shared" si="177"/>
        <v>3.2220039670037649E-2</v>
      </c>
      <c r="G3134">
        <f>IF('Input and Summary Results'!$J$4="yes",IF(C3134=FALSE,FALSE,IF('Data Transformation'!E3134&lt;$R$10,E3134,$R$10)),IF(C3134=FALSE,FALSE,IF(C3134&lt;$R$10,C3134,$R$10)))</f>
        <v>0.74210164000000001</v>
      </c>
      <c r="H3134">
        <f>IF('Input and Summary Results'!$J$4="yes",'Data Transformation'!F3134,'Data Transformation'!D3134)</f>
        <v>5.5093419999999997E-2</v>
      </c>
      <c r="I3134">
        <f t="shared" si="175"/>
        <v>179</v>
      </c>
    </row>
    <row r="3135" spans="2:9" x14ac:dyDescent="0.25">
      <c r="B3135">
        <f>IF('Input and Summary Results'!D2717=0,FALSE,'Input and Summary Results'!$B2717)</f>
        <v>179</v>
      </c>
      <c r="C3135">
        <f>IF(OR(B3135=0,'Input and Summary Results'!D2717=0,'Input and Summary Results'!D2717=""),FALSE,'Input and Summary Results'!$D2717)</f>
        <v>0.78425124999999996</v>
      </c>
      <c r="D3135">
        <f>IF(OR(B3135=0,'Input and Summary Results'!E2717=0),FALSE,'Input and Summary Results'!$E2717)</f>
        <v>4.9362219999999998E-2</v>
      </c>
      <c r="E3135">
        <f t="shared" si="176"/>
        <v>-0.10554478041769619</v>
      </c>
      <c r="F3135">
        <f t="shared" si="177"/>
        <v>2.7316760387694632E-2</v>
      </c>
      <c r="G3135">
        <f>IF('Input and Summary Results'!$J$4="yes",IF(C3135=FALSE,FALSE,IF('Data Transformation'!E3135&lt;$R$10,E3135,$R$10)),IF(C3135=FALSE,FALSE,IF(C3135&lt;$R$10,C3135,$R$10)))</f>
        <v>0.78425124999999996</v>
      </c>
      <c r="H3135">
        <f>IF('Input and Summary Results'!$J$4="yes",'Data Transformation'!F3135,'Data Transformation'!D3135)</f>
        <v>4.9362219999999998E-2</v>
      </c>
      <c r="I3135">
        <f t="shared" si="175"/>
        <v>179</v>
      </c>
    </row>
    <row r="3136" spans="2:9" x14ac:dyDescent="0.25">
      <c r="B3136">
        <f>IF('Input and Summary Results'!D2718=0,FALSE,'Input and Summary Results'!$B2718)</f>
        <v>179</v>
      </c>
      <c r="C3136">
        <f>IF(OR(B3136=0,'Input and Summary Results'!D2718=0,'Input and Summary Results'!D2718=""),FALSE,'Input and Summary Results'!$D2718)</f>
        <v>0.78728266000000002</v>
      </c>
      <c r="D3136">
        <f>IF(OR(B3136=0,'Input and Summary Results'!E2718=0),FALSE,'Input and Summary Results'!$E2718)</f>
        <v>9.7599519999999995E-2</v>
      </c>
      <c r="E3136">
        <f t="shared" si="176"/>
        <v>-0.1038693138434466</v>
      </c>
      <c r="F3136">
        <f t="shared" si="177"/>
        <v>5.3803028863864469E-2</v>
      </c>
      <c r="G3136">
        <f>IF('Input and Summary Results'!$J$4="yes",IF(C3136=FALSE,FALSE,IF('Data Transformation'!E3136&lt;$R$10,E3136,$R$10)),IF(C3136=FALSE,FALSE,IF(C3136&lt;$R$10,C3136,$R$10)))</f>
        <v>0.78728266000000002</v>
      </c>
      <c r="H3136">
        <f>IF('Input and Summary Results'!$J$4="yes",'Data Transformation'!F3136,'Data Transformation'!D3136)</f>
        <v>9.7599519999999995E-2</v>
      </c>
      <c r="I3136">
        <f t="shared" si="175"/>
        <v>179</v>
      </c>
    </row>
    <row r="3137" spans="2:9" x14ac:dyDescent="0.25">
      <c r="B3137">
        <f>IF('Input and Summary Results'!D2719=0,FALSE,'Input and Summary Results'!$B2719)</f>
        <v>179</v>
      </c>
      <c r="C3137">
        <f>IF(OR(B3137=0,'Input and Summary Results'!D2719=0,'Input and Summary Results'!D2719=""),FALSE,'Input and Summary Results'!$D2719)</f>
        <v>0.82791943999999995</v>
      </c>
      <c r="D3137">
        <f>IF(OR(B3137=0,'Input and Summary Results'!E2719=0),FALSE,'Input and Summary Results'!$E2719)</f>
        <v>3.6233639999999998E-2</v>
      </c>
      <c r="E3137">
        <f t="shared" si="176"/>
        <v>-8.2011919816068687E-2</v>
      </c>
      <c r="F3137">
        <f t="shared" si="177"/>
        <v>1.8993876698921334E-2</v>
      </c>
      <c r="G3137">
        <f>IF('Input and Summary Results'!$J$4="yes",IF(C3137=FALSE,FALSE,IF('Data Transformation'!E3137&lt;$R$10,E3137,$R$10)),IF(C3137=FALSE,FALSE,IF(C3137&lt;$R$10,C3137,$R$10)))</f>
        <v>0.82791943999999995</v>
      </c>
      <c r="H3137">
        <f>IF('Input and Summary Results'!$J$4="yes",'Data Transformation'!F3137,'Data Transformation'!D3137)</f>
        <v>3.6233639999999998E-2</v>
      </c>
      <c r="I3137">
        <f t="shared" si="175"/>
        <v>179</v>
      </c>
    </row>
    <row r="3138" spans="2:9" x14ac:dyDescent="0.25">
      <c r="B3138">
        <f>IF('Input and Summary Results'!D2720=0,FALSE,'Input and Summary Results'!$B2720)</f>
        <v>179</v>
      </c>
      <c r="C3138">
        <f>IF(OR(B3138=0,'Input and Summary Results'!D2720=0,'Input and Summary Results'!D2720=""),FALSE,'Input and Summary Results'!$D2720)</f>
        <v>0.87398779000000004</v>
      </c>
      <c r="D3138">
        <f>IF(OR(B3138=0,'Input and Summary Results'!E2720=0),FALSE,'Input and Summary Results'!$E2720)</f>
        <v>4.3535049999999999E-2</v>
      </c>
      <c r="E3138">
        <f t="shared" si="176"/>
        <v>-5.8494634611208685E-2</v>
      </c>
      <c r="F3138">
        <f t="shared" si="177"/>
        <v>2.1618393204326115E-2</v>
      </c>
      <c r="G3138">
        <f>IF('Input and Summary Results'!$J$4="yes",IF(C3138=FALSE,FALSE,IF('Data Transformation'!E3138&lt;$R$10,E3138,$R$10)),IF(C3138=FALSE,FALSE,IF(C3138&lt;$R$10,C3138,$R$10)))</f>
        <v>0.87398779000000004</v>
      </c>
      <c r="H3138">
        <f>IF('Input and Summary Results'!$J$4="yes",'Data Transformation'!F3138,'Data Transformation'!D3138)</f>
        <v>4.3535049999999999E-2</v>
      </c>
      <c r="I3138">
        <f t="shared" si="175"/>
        <v>179</v>
      </c>
    </row>
    <row r="3139" spans="2:9" x14ac:dyDescent="0.25">
      <c r="B3139">
        <f>IF('Input and Summary Results'!D2721=0,FALSE,'Input and Summary Results'!$B2721)</f>
        <v>179</v>
      </c>
      <c r="C3139">
        <f>IF(OR(B3139=0,'Input and Summary Results'!D2721=0,'Input and Summary Results'!D2721=""),FALSE,'Input and Summary Results'!$D2721)</f>
        <v>0.89310394000000004</v>
      </c>
      <c r="D3139">
        <f>IF(OR(B3139=0,'Input and Summary Results'!E2721=0),FALSE,'Input and Summary Results'!$E2721)</f>
        <v>3.7041480000000002E-2</v>
      </c>
      <c r="E3139">
        <f t="shared" si="176"/>
        <v>-4.9097994704283117E-2</v>
      </c>
      <c r="F3139">
        <f t="shared" si="177"/>
        <v>1.8000147127332122E-2</v>
      </c>
      <c r="G3139">
        <f>IF('Input and Summary Results'!$J$4="yes",IF(C3139=FALSE,FALSE,IF('Data Transformation'!E3139&lt;$R$10,E3139,$R$10)),IF(C3139=FALSE,FALSE,IF(C3139&lt;$R$10,C3139,$R$10)))</f>
        <v>0.89310394000000004</v>
      </c>
      <c r="H3139">
        <f>IF('Input and Summary Results'!$J$4="yes",'Data Transformation'!F3139,'Data Transformation'!D3139)</f>
        <v>3.7041480000000002E-2</v>
      </c>
      <c r="I3139">
        <f t="shared" si="175"/>
        <v>179</v>
      </c>
    </row>
    <row r="3140" spans="2:9" x14ac:dyDescent="0.25">
      <c r="B3140">
        <f>IF('Input and Summary Results'!D2722=0,FALSE,'Input and Summary Results'!$B2722)</f>
        <v>179</v>
      </c>
      <c r="C3140">
        <f>IF(OR(B3140=0,'Input and Summary Results'!D2722=0,'Input and Summary Results'!D2722=""),FALSE,'Input and Summary Results'!$D2722)</f>
        <v>0.91962197999999995</v>
      </c>
      <c r="D3140">
        <f>IF(OR(B3140=0,'Input and Summary Results'!E2722=0),FALSE,'Input and Summary Results'!$E2722)</f>
        <v>7.5689290000000006E-2</v>
      </c>
      <c r="E3140">
        <f t="shared" si="176"/>
        <v>-3.6390657151960708E-2</v>
      </c>
      <c r="F3140">
        <f t="shared" si="177"/>
        <v>3.5720276999033893E-2</v>
      </c>
      <c r="G3140">
        <f>IF('Input and Summary Results'!$J$4="yes",IF(C3140=FALSE,FALSE,IF('Data Transformation'!E3140&lt;$R$10,E3140,$R$10)),IF(C3140=FALSE,FALSE,IF(C3140&lt;$R$10,C3140,$R$10)))</f>
        <v>0.91962197999999995</v>
      </c>
      <c r="H3140">
        <f>IF('Input and Summary Results'!$J$4="yes",'Data Transformation'!F3140,'Data Transformation'!D3140)</f>
        <v>7.5689290000000006E-2</v>
      </c>
      <c r="I3140">
        <f t="shared" si="175"/>
        <v>179</v>
      </c>
    </row>
    <row r="3141" spans="2:9" x14ac:dyDescent="0.25">
      <c r="B3141">
        <f>IF('Input and Summary Results'!D2723=0,FALSE,'Input and Summary Results'!$B2723)</f>
        <v>180</v>
      </c>
      <c r="C3141">
        <f>IF(OR(B3141=0,'Input and Summary Results'!D2723=0,'Input and Summary Results'!D2723=""),FALSE,'Input and Summary Results'!$D2723)</f>
        <v>0.33253053999999999</v>
      </c>
      <c r="D3141">
        <f>IF(OR(B3141=0,'Input and Summary Results'!E2723=0),FALSE,'Input and Summary Results'!$E2723)</f>
        <v>4.7150230000000001E-2</v>
      </c>
      <c r="E3141">
        <f t="shared" si="176"/>
        <v>-0.47816846240780109</v>
      </c>
      <c r="F3141">
        <f t="shared" si="177"/>
        <v>6.1537805880927512E-2</v>
      </c>
      <c r="G3141">
        <f>IF('Input and Summary Results'!$J$4="yes",IF(C3141=FALSE,FALSE,IF('Data Transformation'!E3141&lt;$R$10,E3141,$R$10)),IF(C3141=FALSE,FALSE,IF(C3141&lt;$R$10,C3141,$R$10)))</f>
        <v>0.33253053999999999</v>
      </c>
      <c r="H3141">
        <f>IF('Input and Summary Results'!$J$4="yes",'Data Transformation'!F3141,'Data Transformation'!D3141)</f>
        <v>4.7150230000000001E-2</v>
      </c>
      <c r="I3141">
        <f t="shared" ref="I3141:I3204" si="178">IF(G3141=FALSE,"",B3141)</f>
        <v>180</v>
      </c>
    </row>
    <row r="3142" spans="2:9" x14ac:dyDescent="0.25">
      <c r="B3142">
        <f>IF('Input and Summary Results'!D2724=0,FALSE,'Input and Summary Results'!$B2724)</f>
        <v>180</v>
      </c>
      <c r="C3142">
        <f>IF(OR(B3142=0,'Input and Summary Results'!D2724=0,'Input and Summary Results'!D2724=""),FALSE,'Input and Summary Results'!$D2724)</f>
        <v>0.37137441999999998</v>
      </c>
      <c r="D3142">
        <f>IF(OR(B3142=0,'Input and Summary Results'!E2724=0),FALSE,'Input and Summary Results'!$E2724)</f>
        <v>5.7536789999999997E-2</v>
      </c>
      <c r="E3142">
        <f t="shared" si="176"/>
        <v>-0.43018801345417307</v>
      </c>
      <c r="F3142">
        <f t="shared" si="177"/>
        <v>6.7239329138501253E-2</v>
      </c>
      <c r="G3142">
        <f>IF('Input and Summary Results'!$J$4="yes",IF(C3142=FALSE,FALSE,IF('Data Transformation'!E3142&lt;$R$10,E3142,$R$10)),IF(C3142=FALSE,FALSE,IF(C3142&lt;$R$10,C3142,$R$10)))</f>
        <v>0.37137441999999998</v>
      </c>
      <c r="H3142">
        <f>IF('Input and Summary Results'!$J$4="yes",'Data Transformation'!F3142,'Data Transformation'!D3142)</f>
        <v>5.7536789999999997E-2</v>
      </c>
      <c r="I3142">
        <f t="shared" si="178"/>
        <v>180</v>
      </c>
    </row>
    <row r="3143" spans="2:9" x14ac:dyDescent="0.25">
      <c r="B3143">
        <f>IF('Input and Summary Results'!D2725=0,FALSE,'Input and Summary Results'!$B2725)</f>
        <v>180</v>
      </c>
      <c r="C3143">
        <f>IF(OR(B3143=0,'Input and Summary Results'!D2725=0,'Input and Summary Results'!D2725=""),FALSE,'Input and Summary Results'!$D2725)</f>
        <v>0.48805005000000001</v>
      </c>
      <c r="D3143">
        <f>IF(OR(B3143=0,'Input and Summary Results'!E2725=0),FALSE,'Input and Summary Results'!$E2725)</f>
        <v>3.9041119999999999E-2</v>
      </c>
      <c r="E3143">
        <f t="shared" si="176"/>
        <v>-0.31153563839844745</v>
      </c>
      <c r="F3143">
        <f t="shared" si="177"/>
        <v>3.4717435394177293E-2</v>
      </c>
      <c r="G3143">
        <f>IF('Input and Summary Results'!$J$4="yes",IF(C3143=FALSE,FALSE,IF('Data Transformation'!E3143&lt;$R$10,E3143,$R$10)),IF(C3143=FALSE,FALSE,IF(C3143&lt;$R$10,C3143,$R$10)))</f>
        <v>0.48805005000000001</v>
      </c>
      <c r="H3143">
        <f>IF('Input and Summary Results'!$J$4="yes",'Data Transformation'!F3143,'Data Transformation'!D3143)</f>
        <v>3.9041119999999999E-2</v>
      </c>
      <c r="I3143">
        <f t="shared" si="178"/>
        <v>180</v>
      </c>
    </row>
    <row r="3144" spans="2:9" x14ac:dyDescent="0.25">
      <c r="B3144">
        <f>IF('Input and Summary Results'!D2726=0,FALSE,'Input and Summary Results'!$B2726)</f>
        <v>180</v>
      </c>
      <c r="C3144">
        <f>IF(OR(B3144=0,'Input and Summary Results'!D2726=0,'Input and Summary Results'!D2726=""),FALSE,'Input and Summary Results'!$D2726)</f>
        <v>0.71758986000000002</v>
      </c>
      <c r="D3144">
        <f>IF(OR(B3144=0,'Input and Summary Results'!E2726=0),FALSE,'Input and Summary Results'!$E2726)</f>
        <v>3.5516319999999997E-2</v>
      </c>
      <c r="E3144">
        <f t="shared" si="176"/>
        <v>-0.14412370677717531</v>
      </c>
      <c r="F3144">
        <f t="shared" si="177"/>
        <v>2.1480352133180922E-2</v>
      </c>
      <c r="G3144">
        <f>IF('Input and Summary Results'!$J$4="yes",IF(C3144=FALSE,FALSE,IF('Data Transformation'!E3144&lt;$R$10,E3144,$R$10)),IF(C3144=FALSE,FALSE,IF(C3144&lt;$R$10,C3144,$R$10)))</f>
        <v>0.71758986000000002</v>
      </c>
      <c r="H3144">
        <f>IF('Input and Summary Results'!$J$4="yes",'Data Transformation'!F3144,'Data Transformation'!D3144)</f>
        <v>3.5516319999999997E-2</v>
      </c>
      <c r="I3144">
        <f t="shared" si="178"/>
        <v>180</v>
      </c>
    </row>
    <row r="3145" spans="2:9" x14ac:dyDescent="0.25">
      <c r="B3145">
        <f>IF('Input and Summary Results'!D2727=0,FALSE,'Input and Summary Results'!$B2727)</f>
        <v>180</v>
      </c>
      <c r="C3145">
        <f>IF(OR(B3145=0,'Input and Summary Results'!D2727=0,'Input and Summary Results'!D2727=""),FALSE,'Input and Summary Results'!$D2727)</f>
        <v>0.81958511999999994</v>
      </c>
      <c r="D3145">
        <f>IF(OR(B3145=0,'Input and Summary Results'!E2727=0),FALSE,'Input and Summary Results'!$E2727)</f>
        <v>0.12356299</v>
      </c>
      <c r="E3145">
        <f t="shared" si="176"/>
        <v>-8.6405935044578136E-2</v>
      </c>
      <c r="F3145">
        <f t="shared" si="177"/>
        <v>6.5431077689648634E-2</v>
      </c>
      <c r="G3145">
        <f>IF('Input and Summary Results'!$J$4="yes",IF(C3145=FALSE,FALSE,IF('Data Transformation'!E3145&lt;$R$10,E3145,$R$10)),IF(C3145=FALSE,FALSE,IF(C3145&lt;$R$10,C3145,$R$10)))</f>
        <v>0.81958511999999994</v>
      </c>
      <c r="H3145">
        <f>IF('Input and Summary Results'!$J$4="yes",'Data Transformation'!F3145,'Data Transformation'!D3145)</f>
        <v>0.12356299</v>
      </c>
      <c r="I3145">
        <f t="shared" si="178"/>
        <v>180</v>
      </c>
    </row>
    <row r="3146" spans="2:9" x14ac:dyDescent="0.25">
      <c r="B3146">
        <f>IF('Input and Summary Results'!D2728=0,FALSE,'Input and Summary Results'!$B2728)</f>
        <v>180</v>
      </c>
      <c r="C3146">
        <f>IF(OR(B3146=0,'Input and Summary Results'!D2728=0,'Input and Summary Results'!D2728=""),FALSE,'Input and Summary Results'!$D2728)</f>
        <v>0.84361375999999999</v>
      </c>
      <c r="D3146">
        <f>IF(OR(B3146=0,'Input and Summary Results'!E2728=0),FALSE,'Input and Summary Results'!$E2728)</f>
        <v>5.8905319999999997E-2</v>
      </c>
      <c r="E3146">
        <f t="shared" si="176"/>
        <v>-7.3856345192229986E-2</v>
      </c>
      <c r="F3146">
        <f t="shared" si="177"/>
        <v>3.0304044448018482E-2</v>
      </c>
      <c r="G3146">
        <f>IF('Input and Summary Results'!$J$4="yes",IF(C3146=FALSE,FALSE,IF('Data Transformation'!E3146&lt;$R$10,E3146,$R$10)),IF(C3146=FALSE,FALSE,IF(C3146&lt;$R$10,C3146,$R$10)))</f>
        <v>0.84361375999999999</v>
      </c>
      <c r="H3146">
        <f>IF('Input and Summary Results'!$J$4="yes",'Data Transformation'!F3146,'Data Transformation'!D3146)</f>
        <v>5.8905319999999997E-2</v>
      </c>
      <c r="I3146">
        <f t="shared" si="178"/>
        <v>180</v>
      </c>
    </row>
    <row r="3147" spans="2:9" x14ac:dyDescent="0.25">
      <c r="B3147">
        <f>IF('Input and Summary Results'!D2729=0,FALSE,'Input and Summary Results'!$B2729)</f>
        <v>180</v>
      </c>
      <c r="C3147">
        <f>IF(OR(B3147=0,'Input and Summary Results'!D2729=0,'Input and Summary Results'!D2729=""),FALSE,'Input and Summary Results'!$D2729)</f>
        <v>0.88849151000000004</v>
      </c>
      <c r="D3147">
        <f>IF(OR(B3147=0,'Input and Summary Results'!E2729=0),FALSE,'Input and Summary Results'!$E2729)</f>
        <v>9.0789590000000003E-2</v>
      </c>
      <c r="E3147">
        <f t="shared" si="176"/>
        <v>-5.1346717749245402E-2</v>
      </c>
      <c r="F3147">
        <f t="shared" si="177"/>
        <v>4.434784307618201E-2</v>
      </c>
      <c r="G3147">
        <f>IF('Input and Summary Results'!$J$4="yes",IF(C3147=FALSE,FALSE,IF('Data Transformation'!E3147&lt;$R$10,E3147,$R$10)),IF(C3147=FALSE,FALSE,IF(C3147&lt;$R$10,C3147,$R$10)))</f>
        <v>0.88849151000000004</v>
      </c>
      <c r="H3147">
        <f>IF('Input and Summary Results'!$J$4="yes",'Data Transformation'!F3147,'Data Transformation'!D3147)</f>
        <v>9.0789590000000003E-2</v>
      </c>
      <c r="I3147">
        <f t="shared" si="178"/>
        <v>180</v>
      </c>
    </row>
    <row r="3148" spans="2:9" x14ac:dyDescent="0.25">
      <c r="B3148">
        <f>IF('Input and Summary Results'!D2730=0,FALSE,'Input and Summary Results'!$B2730)</f>
        <v>180</v>
      </c>
      <c r="C3148">
        <f>IF(OR(B3148=0,'Input and Summary Results'!D2730=0,'Input and Summary Results'!D2730=""),FALSE,'Input and Summary Results'!$D2730)</f>
        <v>0.90164261999999995</v>
      </c>
      <c r="D3148">
        <f>IF(OR(B3148=0,'Input and Summary Results'!E2730=0),FALSE,'Input and Summary Results'!$E2730)</f>
        <v>4.5013350000000001E-2</v>
      </c>
      <c r="E3148">
        <f t="shared" si="176"/>
        <v>-4.496556768805534E-2</v>
      </c>
      <c r="F3148">
        <f t="shared" si="177"/>
        <v>2.1666892698572748E-2</v>
      </c>
      <c r="G3148">
        <f>IF('Input and Summary Results'!$J$4="yes",IF(C3148=FALSE,FALSE,IF('Data Transformation'!E3148&lt;$R$10,E3148,$R$10)),IF(C3148=FALSE,FALSE,IF(C3148&lt;$R$10,C3148,$R$10)))</f>
        <v>0.90164261999999995</v>
      </c>
      <c r="H3148">
        <f>IF('Input and Summary Results'!$J$4="yes",'Data Transformation'!F3148,'Data Transformation'!D3148)</f>
        <v>4.5013350000000001E-2</v>
      </c>
      <c r="I3148">
        <f t="shared" si="178"/>
        <v>180</v>
      </c>
    </row>
    <row r="3149" spans="2:9" x14ac:dyDescent="0.25">
      <c r="B3149">
        <f>IF('Input and Summary Results'!D2731=0,FALSE,'Input and Summary Results'!$B2731)</f>
        <v>180</v>
      </c>
      <c r="C3149">
        <f>IF(OR(B3149=0,'Input and Summary Results'!D2731=0,'Input and Summary Results'!D2731=""),FALSE,'Input and Summary Results'!$D2731)</f>
        <v>0.93036065999999995</v>
      </c>
      <c r="D3149">
        <f>IF(OR(B3149=0,'Input and Summary Results'!E2731=0),FALSE,'Input and Summary Results'!$E2731)</f>
        <v>5.796859E-2</v>
      </c>
      <c r="E3149">
        <f t="shared" si="176"/>
        <v>-3.1348661893250439E-2</v>
      </c>
      <c r="F3149">
        <f t="shared" si="177"/>
        <v>2.7041521790055052E-2</v>
      </c>
      <c r="G3149">
        <f>IF('Input and Summary Results'!$J$4="yes",IF(C3149=FALSE,FALSE,IF('Data Transformation'!E3149&lt;$R$10,E3149,$R$10)),IF(C3149=FALSE,FALSE,IF(C3149&lt;$R$10,C3149,$R$10)))</f>
        <v>0.93036065999999995</v>
      </c>
      <c r="H3149">
        <f>IF('Input and Summary Results'!$J$4="yes",'Data Transformation'!F3149,'Data Transformation'!D3149)</f>
        <v>5.796859E-2</v>
      </c>
      <c r="I3149">
        <f t="shared" si="178"/>
        <v>180</v>
      </c>
    </row>
    <row r="3150" spans="2:9" x14ac:dyDescent="0.25">
      <c r="B3150">
        <f>IF('Input and Summary Results'!D2732=0,FALSE,'Input and Summary Results'!$B2732)</f>
        <v>180</v>
      </c>
      <c r="C3150">
        <f>IF(OR(B3150=0,'Input and Summary Results'!D2732=0,'Input and Summary Results'!D2732=""),FALSE,'Input and Summary Results'!$D2732)</f>
        <v>0.93217521000000003</v>
      </c>
      <c r="D3150">
        <f>IF(OR(B3150=0,'Input and Summary Results'!E2732=0),FALSE,'Input and Summary Results'!$E2732)</f>
        <v>7.2506790000000002E-2</v>
      </c>
      <c r="E3150">
        <f t="shared" si="176"/>
        <v>-3.050245075267282E-2</v>
      </c>
      <c r="F3150">
        <f t="shared" si="177"/>
        <v>3.3757545279497397E-2</v>
      </c>
      <c r="G3150">
        <f>IF('Input and Summary Results'!$J$4="yes",IF(C3150=FALSE,FALSE,IF('Data Transformation'!E3150&lt;$R$10,E3150,$R$10)),IF(C3150=FALSE,FALSE,IF(C3150&lt;$R$10,C3150,$R$10)))</f>
        <v>0.93217521000000003</v>
      </c>
      <c r="H3150">
        <f>IF('Input and Summary Results'!$J$4="yes",'Data Transformation'!F3150,'Data Transformation'!D3150)</f>
        <v>7.2506790000000002E-2</v>
      </c>
      <c r="I3150">
        <f t="shared" si="178"/>
        <v>180</v>
      </c>
    </row>
    <row r="3151" spans="2:9" x14ac:dyDescent="0.25">
      <c r="B3151">
        <f>IF('Input and Summary Results'!D2733=0,FALSE,'Input and Summary Results'!$B2733)</f>
        <v>180</v>
      </c>
      <c r="C3151">
        <f>IF(OR(B3151=0,'Input and Summary Results'!D2733=0,'Input and Summary Results'!D2733=""),FALSE,'Input and Summary Results'!$D2733)</f>
        <v>0.93405921000000003</v>
      </c>
      <c r="D3151">
        <f>IF(OR(B3151=0,'Input and Summary Results'!E2733=0),FALSE,'Input and Summary Results'!$E2733)</f>
        <v>5.5733959999999999E-2</v>
      </c>
      <c r="E3151">
        <f t="shared" si="176"/>
        <v>-2.9625592976295325E-2</v>
      </c>
      <c r="F3151">
        <f t="shared" si="177"/>
        <v>2.5896151315717982E-2</v>
      </c>
      <c r="G3151">
        <f>IF('Input and Summary Results'!$J$4="yes",IF(C3151=FALSE,FALSE,IF('Data Transformation'!E3151&lt;$R$10,E3151,$R$10)),IF(C3151=FALSE,FALSE,IF(C3151&lt;$R$10,C3151,$R$10)))</f>
        <v>0.93405921000000003</v>
      </c>
      <c r="H3151">
        <f>IF('Input and Summary Results'!$J$4="yes",'Data Transformation'!F3151,'Data Transformation'!D3151)</f>
        <v>5.5733959999999999E-2</v>
      </c>
      <c r="I3151">
        <f t="shared" si="178"/>
        <v>180</v>
      </c>
    </row>
    <row r="3152" spans="2:9" x14ac:dyDescent="0.25">
      <c r="B3152">
        <f>IF('Input and Summary Results'!D2734=0,FALSE,'Input and Summary Results'!$B2734)</f>
        <v>180</v>
      </c>
      <c r="C3152">
        <f>IF(OR(B3152=0,'Input and Summary Results'!D2734=0,'Input and Summary Results'!D2734=""),FALSE,'Input and Summary Results'!$D2734)</f>
        <v>0.93820243000000003</v>
      </c>
      <c r="D3152">
        <f>IF(OR(B3152=0,'Input and Summary Results'!E2734=0),FALSE,'Input and Summary Results'!$E2734)</f>
        <v>5.2720879999999998E-2</v>
      </c>
      <c r="E3152">
        <f t="shared" si="176"/>
        <v>-2.7703446538909101E-2</v>
      </c>
      <c r="F3152">
        <f t="shared" si="177"/>
        <v>2.4387979809431956E-2</v>
      </c>
      <c r="G3152">
        <f>IF('Input and Summary Results'!$J$4="yes",IF(C3152=FALSE,FALSE,IF('Data Transformation'!E3152&lt;$R$10,E3152,$R$10)),IF(C3152=FALSE,FALSE,IF(C3152&lt;$R$10,C3152,$R$10)))</f>
        <v>0.93820243000000003</v>
      </c>
      <c r="H3152">
        <f>IF('Input and Summary Results'!$J$4="yes",'Data Transformation'!F3152,'Data Transformation'!D3152)</f>
        <v>5.2720879999999998E-2</v>
      </c>
      <c r="I3152">
        <f t="shared" si="178"/>
        <v>180</v>
      </c>
    </row>
    <row r="3153" spans="2:9" x14ac:dyDescent="0.25">
      <c r="B3153">
        <f>IF('Input and Summary Results'!D2735=0,FALSE,'Input and Summary Results'!$B2735)</f>
        <v>180</v>
      </c>
      <c r="C3153">
        <f>IF(OR(B3153=0,'Input and Summary Results'!D2735=0,'Input and Summary Results'!D2735=""),FALSE,'Input and Summary Results'!$D2735)</f>
        <v>1.0378797900000001</v>
      </c>
      <c r="D3153">
        <f>IF(OR(B3153=0,'Input and Summary Results'!E2735=0),FALSE,'Input and Summary Results'!$E2735)</f>
        <v>5.6855389999999999E-2</v>
      </c>
      <c r="E3153">
        <f t="shared" si="176"/>
        <v>1.6147055282281983E-2</v>
      </c>
      <c r="F3153">
        <f t="shared" si="177"/>
        <v>2.3774660127065386E-2</v>
      </c>
      <c r="G3153">
        <f>IF('Input and Summary Results'!$J$4="yes",IF(C3153=FALSE,FALSE,IF('Data Transformation'!E3153&lt;$R$10,E3153,$R$10)),IF(C3153=FALSE,FALSE,IF(C3153&lt;$R$10,C3153,$R$10)))</f>
        <v>1.0378797900000001</v>
      </c>
      <c r="H3153">
        <f>IF('Input and Summary Results'!$J$4="yes",'Data Transformation'!F3153,'Data Transformation'!D3153)</f>
        <v>5.6855389999999999E-2</v>
      </c>
      <c r="I3153">
        <f t="shared" si="178"/>
        <v>180</v>
      </c>
    </row>
    <row r="3154" spans="2:9" x14ac:dyDescent="0.25">
      <c r="B3154">
        <f>IF('Input and Summary Results'!D2736=0,FALSE,'Input and Summary Results'!$B2736)</f>
        <v>180</v>
      </c>
      <c r="C3154">
        <f>IF(OR(B3154=0,'Input and Summary Results'!D2736=0,'Input and Summary Results'!D2736=""),FALSE,'Input and Summary Results'!$D2736)</f>
        <v>1.0559026199999999</v>
      </c>
      <c r="D3154">
        <f>IF(OR(B3154=0,'Input and Summary Results'!E2736=0),FALSE,'Input and Summary Results'!$E2736)</f>
        <v>5.3644209999999998E-2</v>
      </c>
      <c r="E3154">
        <f t="shared" si="176"/>
        <v>2.3623867490646974E-2</v>
      </c>
      <c r="F3154">
        <f t="shared" si="177"/>
        <v>2.2048990786669324E-2</v>
      </c>
      <c r="G3154">
        <f>IF('Input and Summary Results'!$J$4="yes",IF(C3154=FALSE,FALSE,IF('Data Transformation'!E3154&lt;$R$10,E3154,$R$10)),IF(C3154=FALSE,FALSE,IF(C3154&lt;$R$10,C3154,$R$10)))</f>
        <v>1.0559026199999999</v>
      </c>
      <c r="H3154">
        <f>IF('Input and Summary Results'!$J$4="yes",'Data Transformation'!F3154,'Data Transformation'!D3154)</f>
        <v>5.3644209999999998E-2</v>
      </c>
      <c r="I3154">
        <f t="shared" si="178"/>
        <v>180</v>
      </c>
    </row>
    <row r="3155" spans="2:9" x14ac:dyDescent="0.25">
      <c r="B3155">
        <f>IF('Input and Summary Results'!D2737=0,FALSE,'Input and Summary Results'!$B2737)</f>
        <v>180</v>
      </c>
      <c r="C3155">
        <f>IF(OR(B3155=0,'Input and Summary Results'!D2737=0,'Input and Summary Results'!D2737=""),FALSE,'Input and Summary Results'!$D2737)</f>
        <v>1.0722939600000001</v>
      </c>
      <c r="D3155">
        <f>IF(OR(B3155=0,'Input and Summary Results'!E2737=0),FALSE,'Input and Summary Results'!$E2737)</f>
        <v>4.5318740000000003E-2</v>
      </c>
      <c r="E3155">
        <f t="shared" si="176"/>
        <v>3.0313859708571974E-2</v>
      </c>
      <c r="F3155">
        <f t="shared" si="177"/>
        <v>1.8342295950263491E-2</v>
      </c>
      <c r="G3155">
        <f>IF('Input and Summary Results'!$J$4="yes",IF(C3155=FALSE,FALSE,IF('Data Transformation'!E3155&lt;$R$10,E3155,$R$10)),IF(C3155=FALSE,FALSE,IF(C3155&lt;$R$10,C3155,$R$10)))</f>
        <v>1.0722939600000001</v>
      </c>
      <c r="H3155">
        <f>IF('Input and Summary Results'!$J$4="yes",'Data Transformation'!F3155,'Data Transformation'!D3155)</f>
        <v>4.5318740000000003E-2</v>
      </c>
      <c r="I3155">
        <f t="shared" si="178"/>
        <v>180</v>
      </c>
    </row>
    <row r="3156" spans="2:9" x14ac:dyDescent="0.25">
      <c r="B3156">
        <f>IF('Input and Summary Results'!D2738=0,FALSE,'Input and Summary Results'!$B2738)</f>
        <v>180</v>
      </c>
      <c r="C3156">
        <f>IF(OR(B3156=0,'Input and Summary Results'!D2738=0,'Input and Summary Results'!D2738=""),FALSE,'Input and Summary Results'!$D2738)</f>
        <v>1.08313846</v>
      </c>
      <c r="D3156">
        <f>IF(OR(B3156=0,'Input and Summary Results'!E2738=0),FALSE,'Input and Summary Results'!$E2738)</f>
        <v>4.8454520000000001E-2</v>
      </c>
      <c r="E3156">
        <f t="shared" si="176"/>
        <v>3.4683977004240397E-2</v>
      </c>
      <c r="F3156">
        <f t="shared" si="177"/>
        <v>1.9415118617429578E-2</v>
      </c>
      <c r="G3156">
        <f>IF('Input and Summary Results'!$J$4="yes",IF(C3156=FALSE,FALSE,IF('Data Transformation'!E3156&lt;$R$10,E3156,$R$10)),IF(C3156=FALSE,FALSE,IF(C3156&lt;$R$10,C3156,$R$10)))</f>
        <v>1.08313846</v>
      </c>
      <c r="H3156">
        <f>IF('Input and Summary Results'!$J$4="yes",'Data Transformation'!F3156,'Data Transformation'!D3156)</f>
        <v>4.8454520000000001E-2</v>
      </c>
      <c r="I3156">
        <f t="shared" si="178"/>
        <v>180</v>
      </c>
    </row>
    <row r="3157" spans="2:9" x14ac:dyDescent="0.25">
      <c r="B3157">
        <f>IF('Input and Summary Results'!D2739=0,FALSE,'Input and Summary Results'!$B2739)</f>
        <v>180</v>
      </c>
      <c r="C3157">
        <f>IF(OR(B3157=0,'Input and Summary Results'!D2739=0,'Input and Summary Results'!D2739=""),FALSE,'Input and Summary Results'!$D2739)</f>
        <v>1.0839535600000001</v>
      </c>
      <c r="D3157">
        <f>IF(OR(B3157=0,'Input and Summary Results'!E2739=0),FALSE,'Input and Summary Results'!$E2739)</f>
        <v>7.6901919999999999E-2</v>
      </c>
      <c r="E3157">
        <f t="shared" si="176"/>
        <v>3.50106760512819E-2</v>
      </c>
      <c r="F3157">
        <f t="shared" si="177"/>
        <v>3.0790464196639566E-2</v>
      </c>
      <c r="G3157">
        <f>IF('Input and Summary Results'!$J$4="yes",IF(C3157=FALSE,FALSE,IF('Data Transformation'!E3157&lt;$R$10,E3157,$R$10)),IF(C3157=FALSE,FALSE,IF(C3157&lt;$R$10,C3157,$R$10)))</f>
        <v>1.0839535600000001</v>
      </c>
      <c r="H3157">
        <f>IF('Input and Summary Results'!$J$4="yes",'Data Transformation'!F3157,'Data Transformation'!D3157)</f>
        <v>7.6901919999999999E-2</v>
      </c>
      <c r="I3157">
        <f t="shared" si="178"/>
        <v>180</v>
      </c>
    </row>
    <row r="3158" spans="2:9" x14ac:dyDescent="0.25">
      <c r="B3158">
        <f>IF('Input and Summary Results'!D2740=0,FALSE,'Input and Summary Results'!$B2740)</f>
        <v>180</v>
      </c>
      <c r="C3158">
        <f>IF(OR(B3158=0,'Input and Summary Results'!D2740=0,'Input and Summary Results'!D2740=""),FALSE,'Input and Summary Results'!$D2740)</f>
        <v>1.10157785</v>
      </c>
      <c r="D3158">
        <f>IF(OR(B3158=0,'Input and Summary Results'!E2740=0),FALSE,'Input and Summary Results'!$E2740)</f>
        <v>7.1009649999999994E-2</v>
      </c>
      <c r="E3158">
        <f t="shared" si="176"/>
        <v>4.2015194751148573E-2</v>
      </c>
      <c r="F3158">
        <f t="shared" si="177"/>
        <v>2.7976405026662435E-2</v>
      </c>
      <c r="G3158">
        <f>IF('Input and Summary Results'!$J$4="yes",IF(C3158=FALSE,FALSE,IF('Data Transformation'!E3158&lt;$R$10,E3158,$R$10)),IF(C3158=FALSE,FALSE,IF(C3158&lt;$R$10,C3158,$R$10)))</f>
        <v>1.10157785</v>
      </c>
      <c r="H3158">
        <f>IF('Input and Summary Results'!$J$4="yes",'Data Transformation'!F3158,'Data Transformation'!D3158)</f>
        <v>7.1009649999999994E-2</v>
      </c>
      <c r="I3158">
        <f t="shared" si="178"/>
        <v>180</v>
      </c>
    </row>
    <row r="3159" spans="2:9" x14ac:dyDescent="0.25">
      <c r="B3159">
        <f>IF('Input and Summary Results'!D2741=0,FALSE,'Input and Summary Results'!$B2741)</f>
        <v>180</v>
      </c>
      <c r="C3159">
        <f>IF(OR(B3159=0,'Input and Summary Results'!D2741=0,'Input and Summary Results'!D2741=""),FALSE,'Input and Summary Results'!$D2741)</f>
        <v>1.1253816299999999</v>
      </c>
      <c r="D3159">
        <f>IF(OR(B3159=0,'Input and Summary Results'!E2741=0),FALSE,'Input and Summary Results'!$E2741)</f>
        <v>5.3972659999999999E-2</v>
      </c>
      <c r="E3159">
        <f t="shared" si="176"/>
        <v>5.1299821734318261E-2</v>
      </c>
      <c r="F3159">
        <f t="shared" si="177"/>
        <v>2.0814392038725569E-2</v>
      </c>
      <c r="G3159">
        <f>IF('Input and Summary Results'!$J$4="yes",IF(C3159=FALSE,FALSE,IF('Data Transformation'!E3159&lt;$R$10,E3159,$R$10)),IF(C3159=FALSE,FALSE,IF(C3159&lt;$R$10,C3159,$R$10)))</f>
        <v>1.1253816299999999</v>
      </c>
      <c r="H3159">
        <f>IF('Input and Summary Results'!$J$4="yes",'Data Transformation'!F3159,'Data Transformation'!D3159)</f>
        <v>5.3972659999999999E-2</v>
      </c>
      <c r="I3159">
        <f t="shared" si="178"/>
        <v>180</v>
      </c>
    </row>
    <row r="3160" spans="2:9" x14ac:dyDescent="0.25">
      <c r="B3160">
        <f>IF('Input and Summary Results'!D2742=0,FALSE,'Input and Summary Results'!$B2742)</f>
        <v>181</v>
      </c>
      <c r="C3160">
        <f>IF(OR(B3160=0,'Input and Summary Results'!D2742=0,'Input and Summary Results'!D2742=""),FALSE,'Input and Summary Results'!$D2742)</f>
        <v>5.8341900000000004E-3</v>
      </c>
      <c r="D3160">
        <f>IF(OR(B3160=0,'Input and Summary Results'!E2742=0),FALSE,'Input and Summary Results'!$E2742)</f>
        <v>0.10296242999999999</v>
      </c>
      <c r="E3160">
        <f t="shared" si="176"/>
        <v>-2.2340194314693576</v>
      </c>
      <c r="F3160">
        <f t="shared" si="177"/>
        <v>7.6592799720269635</v>
      </c>
      <c r="G3160">
        <f>IF('Input and Summary Results'!$J$4="yes",IF(C3160=FALSE,FALSE,IF('Data Transformation'!E3160&lt;$R$10,E3160,$R$10)),IF(C3160=FALSE,FALSE,IF(C3160&lt;$R$10,C3160,$R$10)))</f>
        <v>5.8341900000000004E-3</v>
      </c>
      <c r="H3160">
        <f>IF('Input and Summary Results'!$J$4="yes",'Data Transformation'!F3160,'Data Transformation'!D3160)</f>
        <v>0.10296242999999999</v>
      </c>
      <c r="I3160">
        <f t="shared" si="178"/>
        <v>181</v>
      </c>
    </row>
    <row r="3161" spans="2:9" x14ac:dyDescent="0.25">
      <c r="B3161">
        <f>IF('Input and Summary Results'!D2743=0,FALSE,'Input and Summary Results'!$B2743)</f>
        <v>181</v>
      </c>
      <c r="C3161">
        <f>IF(OR(B3161=0,'Input and Summary Results'!D2743=0,'Input and Summary Results'!D2743=""),FALSE,'Input and Summary Results'!$D2743)</f>
        <v>3.235445E-2</v>
      </c>
      <c r="D3161">
        <f>IF(OR(B3161=0,'Input and Summary Results'!E2743=0),FALSE,'Input and Summary Results'!$E2743)</f>
        <v>7.6929609999999995E-2</v>
      </c>
      <c r="E3161">
        <f t="shared" si="176"/>
        <v>-1.4900659784409165</v>
      </c>
      <c r="F3161">
        <f t="shared" si="177"/>
        <v>1.0319276247934983</v>
      </c>
      <c r="G3161">
        <f>IF('Input and Summary Results'!$J$4="yes",IF(C3161=FALSE,FALSE,IF('Data Transformation'!E3161&lt;$R$10,E3161,$R$10)),IF(C3161=FALSE,FALSE,IF(C3161&lt;$R$10,C3161,$R$10)))</f>
        <v>3.235445E-2</v>
      </c>
      <c r="H3161">
        <f>IF('Input and Summary Results'!$J$4="yes",'Data Transformation'!F3161,'Data Transformation'!D3161)</f>
        <v>7.6929609999999995E-2</v>
      </c>
      <c r="I3161">
        <f t="shared" si="178"/>
        <v>181</v>
      </c>
    </row>
    <row r="3162" spans="2:9" x14ac:dyDescent="0.25">
      <c r="B3162">
        <f>IF('Input and Summary Results'!D2744=0,FALSE,'Input and Summary Results'!$B2744)</f>
        <v>181</v>
      </c>
      <c r="C3162">
        <f>IF(OR(B3162=0,'Input and Summary Results'!D2744=0,'Input and Summary Results'!D2744=""),FALSE,'Input and Summary Results'!$D2744)</f>
        <v>9.7003430000000002E-2</v>
      </c>
      <c r="D3162">
        <f>IF(OR(B3162=0,'Input and Summary Results'!E2744=0),FALSE,'Input and Summary Results'!$E2744)</f>
        <v>6.97821E-2</v>
      </c>
      <c r="E3162">
        <f t="shared" si="176"/>
        <v>-1.0132129089942059</v>
      </c>
      <c r="F3162">
        <f t="shared" si="177"/>
        <v>0.31220990226840434</v>
      </c>
      <c r="G3162">
        <f>IF('Input and Summary Results'!$J$4="yes",IF(C3162=FALSE,FALSE,IF('Data Transformation'!E3162&lt;$R$10,E3162,$R$10)),IF(C3162=FALSE,FALSE,IF(C3162&lt;$R$10,C3162,$R$10)))</f>
        <v>9.7003430000000002E-2</v>
      </c>
      <c r="H3162">
        <f>IF('Input and Summary Results'!$J$4="yes",'Data Transformation'!F3162,'Data Transformation'!D3162)</f>
        <v>6.97821E-2</v>
      </c>
      <c r="I3162">
        <f t="shared" si="178"/>
        <v>181</v>
      </c>
    </row>
    <row r="3163" spans="2:9" x14ac:dyDescent="0.25">
      <c r="B3163">
        <f>IF('Input and Summary Results'!D2745=0,FALSE,'Input and Summary Results'!$B2745)</f>
        <v>181</v>
      </c>
      <c r="C3163">
        <f>IF(OR(B3163=0,'Input and Summary Results'!D2745=0,'Input and Summary Results'!D2745=""),FALSE,'Input and Summary Results'!$D2745)</f>
        <v>9.7253129999999993E-2</v>
      </c>
      <c r="D3163">
        <f>IF(OR(B3163=0,'Input and Summary Results'!E2745=0),FALSE,'Input and Summary Results'!$E2745)</f>
        <v>4.602316E-2</v>
      </c>
      <c r="E3163">
        <f t="shared" si="176"/>
        <v>-1.012096412420213</v>
      </c>
      <c r="F3163">
        <f t="shared" si="177"/>
        <v>0.20538209351205461</v>
      </c>
      <c r="G3163">
        <f>IF('Input and Summary Results'!$J$4="yes",IF(C3163=FALSE,FALSE,IF('Data Transformation'!E3163&lt;$R$10,E3163,$R$10)),IF(C3163=FALSE,FALSE,IF(C3163&lt;$R$10,C3163,$R$10)))</f>
        <v>9.7253129999999993E-2</v>
      </c>
      <c r="H3163">
        <f>IF('Input and Summary Results'!$J$4="yes",'Data Transformation'!F3163,'Data Transformation'!D3163)</f>
        <v>4.602316E-2</v>
      </c>
      <c r="I3163">
        <f t="shared" si="178"/>
        <v>181</v>
      </c>
    </row>
    <row r="3164" spans="2:9" x14ac:dyDescent="0.25">
      <c r="B3164">
        <f>IF('Input and Summary Results'!D2746=0,FALSE,'Input and Summary Results'!$B2746)</f>
        <v>181</v>
      </c>
      <c r="C3164">
        <f>IF(OR(B3164=0,'Input and Summary Results'!D2746=0,'Input and Summary Results'!D2746=""),FALSE,'Input and Summary Results'!$D2746)</f>
        <v>0.11174716</v>
      </c>
      <c r="D3164">
        <f>IF(OR(B3164=0,'Input and Summary Results'!E2746=0),FALSE,'Input and Summary Results'!$E2746)</f>
        <v>7.2907180000000002E-2</v>
      </c>
      <c r="E3164">
        <f t="shared" si="176"/>
        <v>-0.95176350543988775</v>
      </c>
      <c r="F3164">
        <f t="shared" si="177"/>
        <v>0.28315454388281547</v>
      </c>
      <c r="G3164">
        <f>IF('Input and Summary Results'!$J$4="yes",IF(C3164=FALSE,FALSE,IF('Data Transformation'!E3164&lt;$R$10,E3164,$R$10)),IF(C3164=FALSE,FALSE,IF(C3164&lt;$R$10,C3164,$R$10)))</f>
        <v>0.11174716</v>
      </c>
      <c r="H3164">
        <f>IF('Input and Summary Results'!$J$4="yes",'Data Transformation'!F3164,'Data Transformation'!D3164)</f>
        <v>7.2907180000000002E-2</v>
      </c>
      <c r="I3164">
        <f t="shared" si="178"/>
        <v>181</v>
      </c>
    </row>
    <row r="3165" spans="2:9" x14ac:dyDescent="0.25">
      <c r="B3165">
        <f>IF('Input and Summary Results'!D2747=0,FALSE,'Input and Summary Results'!$B2747)</f>
        <v>181</v>
      </c>
      <c r="C3165">
        <f>IF(OR(B3165=0,'Input and Summary Results'!D2747=0,'Input and Summary Results'!D2747=""),FALSE,'Input and Summary Results'!$D2747)</f>
        <v>0.12431433</v>
      </c>
      <c r="D3165">
        <f>IF(OR(B3165=0,'Input and Summary Results'!E2747=0),FALSE,'Input and Summary Results'!$E2747)</f>
        <v>5.4194680000000002E-2</v>
      </c>
      <c r="E3165">
        <f t="shared" si="176"/>
        <v>-0.90547880634454392</v>
      </c>
      <c r="F3165">
        <f t="shared" si="177"/>
        <v>0.18920176877436415</v>
      </c>
      <c r="G3165">
        <f>IF('Input and Summary Results'!$J$4="yes",IF(C3165=FALSE,FALSE,IF('Data Transformation'!E3165&lt;$R$10,E3165,$R$10)),IF(C3165=FALSE,FALSE,IF(C3165&lt;$R$10,C3165,$R$10)))</f>
        <v>0.12431433</v>
      </c>
      <c r="H3165">
        <f>IF('Input and Summary Results'!$J$4="yes",'Data Transformation'!F3165,'Data Transformation'!D3165)</f>
        <v>5.4194680000000002E-2</v>
      </c>
      <c r="I3165">
        <f t="shared" si="178"/>
        <v>181</v>
      </c>
    </row>
    <row r="3166" spans="2:9" x14ac:dyDescent="0.25">
      <c r="B3166">
        <f>IF('Input and Summary Results'!D2748=0,FALSE,'Input and Summary Results'!$B2748)</f>
        <v>181</v>
      </c>
      <c r="C3166">
        <f>IF(OR(B3166=0,'Input and Summary Results'!D2748=0,'Input and Summary Results'!D2748=""),FALSE,'Input and Summary Results'!$D2748)</f>
        <v>0.16799116</v>
      </c>
      <c r="D3166">
        <f>IF(OR(B3166=0,'Input and Summary Results'!E2748=0),FALSE,'Input and Summary Results'!$E2748)</f>
        <v>8.0049079999999995E-2</v>
      </c>
      <c r="E3166">
        <f t="shared" si="176"/>
        <v>-0.77471357103741167</v>
      </c>
      <c r="F3166">
        <f t="shared" si="177"/>
        <v>0.20680433851400276</v>
      </c>
      <c r="G3166">
        <f>IF('Input and Summary Results'!$J$4="yes",IF(C3166=FALSE,FALSE,IF('Data Transformation'!E3166&lt;$R$10,E3166,$R$10)),IF(C3166=FALSE,FALSE,IF(C3166&lt;$R$10,C3166,$R$10)))</f>
        <v>0.16799116</v>
      </c>
      <c r="H3166">
        <f>IF('Input and Summary Results'!$J$4="yes",'Data Transformation'!F3166,'Data Transformation'!D3166)</f>
        <v>8.0049079999999995E-2</v>
      </c>
      <c r="I3166">
        <f t="shared" si="178"/>
        <v>181</v>
      </c>
    </row>
    <row r="3167" spans="2:9" x14ac:dyDescent="0.25">
      <c r="B3167">
        <f>IF('Input and Summary Results'!D2749=0,FALSE,'Input and Summary Results'!$B2749)</f>
        <v>181</v>
      </c>
      <c r="C3167">
        <f>IF(OR(B3167=0,'Input and Summary Results'!D2749=0,'Input and Summary Results'!D2749=""),FALSE,'Input and Summary Results'!$D2749)</f>
        <v>0.22595978999999999</v>
      </c>
      <c r="D3167">
        <f>IF(OR(B3167=0,'Input and Summary Results'!E2749=0),FALSE,'Input and Summary Results'!$E2749)</f>
        <v>7.1509169999999997E-2</v>
      </c>
      <c r="E3167">
        <f t="shared" si="176"/>
        <v>-0.64596883755530488</v>
      </c>
      <c r="F3167">
        <f t="shared" si="177"/>
        <v>0.13734735627077721</v>
      </c>
      <c r="G3167">
        <f>IF('Input and Summary Results'!$J$4="yes",IF(C3167=FALSE,FALSE,IF('Data Transformation'!E3167&lt;$R$10,E3167,$R$10)),IF(C3167=FALSE,FALSE,IF(C3167&lt;$R$10,C3167,$R$10)))</f>
        <v>0.22595978999999999</v>
      </c>
      <c r="H3167">
        <f>IF('Input and Summary Results'!$J$4="yes",'Data Transformation'!F3167,'Data Transformation'!D3167)</f>
        <v>7.1509169999999997E-2</v>
      </c>
      <c r="I3167">
        <f t="shared" si="178"/>
        <v>181</v>
      </c>
    </row>
    <row r="3168" spans="2:9" x14ac:dyDescent="0.25">
      <c r="B3168">
        <f>IF('Input and Summary Results'!D2750=0,FALSE,'Input and Summary Results'!$B2750)</f>
        <v>181</v>
      </c>
      <c r="C3168">
        <f>IF(OR(B3168=0,'Input and Summary Results'!D2750=0,'Input and Summary Results'!D2750=""),FALSE,'Input and Summary Results'!$D2750)</f>
        <v>0.28205706000000003</v>
      </c>
      <c r="D3168">
        <f>IF(OR(B3168=0,'Input and Summary Results'!E2750=0),FALSE,'Input and Summary Results'!$E2750)</f>
        <v>7.1916019999999997E-2</v>
      </c>
      <c r="E3168">
        <f t="shared" si="176"/>
        <v>-0.54966302523953114</v>
      </c>
      <c r="F3168">
        <f t="shared" si="177"/>
        <v>0.11065687446362801</v>
      </c>
      <c r="G3168">
        <f>IF('Input and Summary Results'!$J$4="yes",IF(C3168=FALSE,FALSE,IF('Data Transformation'!E3168&lt;$R$10,E3168,$R$10)),IF(C3168=FALSE,FALSE,IF(C3168&lt;$R$10,C3168,$R$10)))</f>
        <v>0.28205706000000003</v>
      </c>
      <c r="H3168">
        <f>IF('Input and Summary Results'!$J$4="yes",'Data Transformation'!F3168,'Data Transformation'!D3168)</f>
        <v>7.1916019999999997E-2</v>
      </c>
      <c r="I3168">
        <f t="shared" si="178"/>
        <v>181</v>
      </c>
    </row>
    <row r="3169" spans="2:9" x14ac:dyDescent="0.25">
      <c r="B3169">
        <f>IF('Input and Summary Results'!D2751=0,FALSE,'Input and Summary Results'!$B2751)</f>
        <v>181</v>
      </c>
      <c r="C3169">
        <f>IF(OR(B3169=0,'Input and Summary Results'!D2751=0,'Input and Summary Results'!D2751=""),FALSE,'Input and Summary Results'!$D2751)</f>
        <v>0.31562727000000002</v>
      </c>
      <c r="D3169">
        <f>IF(OR(B3169=0,'Input and Summary Results'!E2751=0),FALSE,'Input and Summary Results'!$E2751)</f>
        <v>5.7705489999999998E-2</v>
      </c>
      <c r="E3169">
        <f t="shared" si="176"/>
        <v>-0.50082548106818203</v>
      </c>
      <c r="F3169">
        <f t="shared" si="177"/>
        <v>7.9347334785109025E-2</v>
      </c>
      <c r="G3169">
        <f>IF('Input and Summary Results'!$J$4="yes",IF(C3169=FALSE,FALSE,IF('Data Transformation'!E3169&lt;$R$10,E3169,$R$10)),IF(C3169=FALSE,FALSE,IF(C3169&lt;$R$10,C3169,$R$10)))</f>
        <v>0.31562727000000002</v>
      </c>
      <c r="H3169">
        <f>IF('Input and Summary Results'!$J$4="yes",'Data Transformation'!F3169,'Data Transformation'!D3169)</f>
        <v>5.7705489999999998E-2</v>
      </c>
      <c r="I3169">
        <f t="shared" si="178"/>
        <v>181</v>
      </c>
    </row>
    <row r="3170" spans="2:9" x14ac:dyDescent="0.25">
      <c r="B3170">
        <f>IF('Input and Summary Results'!D2752=0,FALSE,'Input and Summary Results'!$B2752)</f>
        <v>181</v>
      </c>
      <c r="C3170">
        <f>IF(OR(B3170=0,'Input and Summary Results'!D2752=0,'Input and Summary Results'!D2752=""),FALSE,'Input and Summary Results'!$D2752)</f>
        <v>0.51432074999999999</v>
      </c>
      <c r="D3170">
        <f>IF(OR(B3170=0,'Input and Summary Results'!E2752=0),FALSE,'Input and Summary Results'!$E2752)</f>
        <v>8.1409380000000003E-2</v>
      </c>
      <c r="E3170">
        <f t="shared" si="176"/>
        <v>-0.28876595394312787</v>
      </c>
      <c r="F3170">
        <f t="shared" si="177"/>
        <v>6.8695791332548814E-2</v>
      </c>
      <c r="G3170">
        <f>IF('Input and Summary Results'!$J$4="yes",IF(C3170=FALSE,FALSE,IF('Data Transformation'!E3170&lt;$R$10,E3170,$R$10)),IF(C3170=FALSE,FALSE,IF(C3170&lt;$R$10,C3170,$R$10)))</f>
        <v>0.51432074999999999</v>
      </c>
      <c r="H3170">
        <f>IF('Input and Summary Results'!$J$4="yes",'Data Transformation'!F3170,'Data Transformation'!D3170)</f>
        <v>8.1409380000000003E-2</v>
      </c>
      <c r="I3170">
        <f t="shared" si="178"/>
        <v>181</v>
      </c>
    </row>
    <row r="3171" spans="2:9" x14ac:dyDescent="0.25">
      <c r="B3171">
        <f>IF('Input and Summary Results'!D2753=0,FALSE,'Input and Summary Results'!$B2753)</f>
        <v>181</v>
      </c>
      <c r="C3171">
        <f>IF(OR(B3171=0,'Input and Summary Results'!D2753=0,'Input and Summary Results'!D2753=""),FALSE,'Input and Summary Results'!$D2753)</f>
        <v>0.74058077</v>
      </c>
      <c r="D3171">
        <f>IF(OR(B3171=0,'Input and Summary Results'!E2753=0),FALSE,'Input and Summary Results'!$E2753)</f>
        <v>5.4614179999999998E-2</v>
      </c>
      <c r="E3171">
        <f t="shared" si="176"/>
        <v>-0.13042756907744013</v>
      </c>
      <c r="F3171">
        <f t="shared" si="177"/>
        <v>3.200535995553868E-2</v>
      </c>
      <c r="G3171">
        <f>IF('Input and Summary Results'!$J$4="yes",IF(C3171=FALSE,FALSE,IF('Data Transformation'!E3171&lt;$R$10,E3171,$R$10)),IF(C3171=FALSE,FALSE,IF(C3171&lt;$R$10,C3171,$R$10)))</f>
        <v>0.74058077</v>
      </c>
      <c r="H3171">
        <f>IF('Input and Summary Results'!$J$4="yes",'Data Transformation'!F3171,'Data Transformation'!D3171)</f>
        <v>5.4614179999999998E-2</v>
      </c>
      <c r="I3171">
        <f t="shared" si="178"/>
        <v>181</v>
      </c>
    </row>
    <row r="3172" spans="2:9" x14ac:dyDescent="0.25">
      <c r="B3172">
        <f>IF('Input and Summary Results'!D2754=0,FALSE,'Input and Summary Results'!$B2754)</f>
        <v>182</v>
      </c>
      <c r="C3172">
        <f>IF(OR(B3172=0,'Input and Summary Results'!D2754=0,'Input and Summary Results'!D2754=""),FALSE,'Input and Summary Results'!$D2754)</f>
        <v>4.5414879999999998E-2</v>
      </c>
      <c r="D3172">
        <f>IF(OR(B3172=0,'Input and Summary Results'!E2754=0),FALSE,'Input and Summary Results'!$E2754)</f>
        <v>5.7414800000000002E-2</v>
      </c>
      <c r="E3172">
        <f t="shared" si="176"/>
        <v>-1.3428018290129036</v>
      </c>
      <c r="F3172">
        <f t="shared" si="177"/>
        <v>0.54867530641939388</v>
      </c>
      <c r="G3172">
        <f>IF('Input and Summary Results'!$J$4="yes",IF(C3172=FALSE,FALSE,IF('Data Transformation'!E3172&lt;$R$10,E3172,$R$10)),IF(C3172=FALSE,FALSE,IF(C3172&lt;$R$10,C3172,$R$10)))</f>
        <v>4.5414879999999998E-2</v>
      </c>
      <c r="H3172">
        <f>IF('Input and Summary Results'!$J$4="yes",'Data Transformation'!F3172,'Data Transformation'!D3172)</f>
        <v>5.7414800000000002E-2</v>
      </c>
      <c r="I3172">
        <f t="shared" si="178"/>
        <v>182</v>
      </c>
    </row>
    <row r="3173" spans="2:9" x14ac:dyDescent="0.25">
      <c r="B3173">
        <f>IF('Input and Summary Results'!D2755=0,FALSE,'Input and Summary Results'!$B2755)</f>
        <v>182</v>
      </c>
      <c r="C3173">
        <f>IF(OR(B3173=0,'Input and Summary Results'!D2755=0,'Input and Summary Results'!D2755=""),FALSE,'Input and Summary Results'!$D2755)</f>
        <v>0.1450092</v>
      </c>
      <c r="D3173">
        <f>IF(OR(B3173=0,'Input and Summary Results'!E2755=0),FALSE,'Input and Summary Results'!$E2755)</f>
        <v>6.3464229999999996E-2</v>
      </c>
      <c r="E3173">
        <f t="shared" si="176"/>
        <v>-0.83860444340306106</v>
      </c>
      <c r="F3173">
        <f t="shared" si="177"/>
        <v>0.18994295410222248</v>
      </c>
      <c r="G3173">
        <f>IF('Input and Summary Results'!$J$4="yes",IF(C3173=FALSE,FALSE,IF('Data Transformation'!E3173&lt;$R$10,E3173,$R$10)),IF(C3173=FALSE,FALSE,IF(C3173&lt;$R$10,C3173,$R$10)))</f>
        <v>0.1450092</v>
      </c>
      <c r="H3173">
        <f>IF('Input and Summary Results'!$J$4="yes",'Data Transformation'!F3173,'Data Transformation'!D3173)</f>
        <v>6.3464229999999996E-2</v>
      </c>
      <c r="I3173">
        <f t="shared" si="178"/>
        <v>182</v>
      </c>
    </row>
    <row r="3174" spans="2:9" x14ac:dyDescent="0.25">
      <c r="B3174">
        <f>IF('Input and Summary Results'!D2756=0,FALSE,'Input and Summary Results'!$B2756)</f>
        <v>182</v>
      </c>
      <c r="C3174">
        <f>IF(OR(B3174=0,'Input and Summary Results'!D2756=0,'Input and Summary Results'!D2756=""),FALSE,'Input and Summary Results'!$D2756)</f>
        <v>0.19145648000000001</v>
      </c>
      <c r="D3174">
        <f>IF(OR(B3174=0,'Input and Summary Results'!E2756=0),FALSE,'Input and Summary Results'!$E2756)</f>
        <v>6.3885719999999993E-2</v>
      </c>
      <c r="E3174">
        <f t="shared" si="176"/>
        <v>-0.71792993001821426</v>
      </c>
      <c r="F3174">
        <f t="shared" si="177"/>
        <v>0.14481830272864096</v>
      </c>
      <c r="G3174">
        <f>IF('Input and Summary Results'!$J$4="yes",IF(C3174=FALSE,FALSE,IF('Data Transformation'!E3174&lt;$R$10,E3174,$R$10)),IF(C3174=FALSE,FALSE,IF(C3174&lt;$R$10,C3174,$R$10)))</f>
        <v>0.19145648000000001</v>
      </c>
      <c r="H3174">
        <f>IF('Input and Summary Results'!$J$4="yes",'Data Transformation'!F3174,'Data Transformation'!D3174)</f>
        <v>6.3885719999999993E-2</v>
      </c>
      <c r="I3174">
        <f t="shared" si="178"/>
        <v>182</v>
      </c>
    </row>
    <row r="3175" spans="2:9" x14ac:dyDescent="0.25">
      <c r="B3175">
        <f>IF('Input and Summary Results'!D2757=0,FALSE,'Input and Summary Results'!$B2757)</f>
        <v>182</v>
      </c>
      <c r="C3175">
        <f>IF(OR(B3175=0,'Input and Summary Results'!D2757=0,'Input and Summary Results'!D2757=""),FALSE,'Input and Summary Results'!$D2757)</f>
        <v>0.39428869999999999</v>
      </c>
      <c r="D3175">
        <f>IF(OR(B3175=0,'Input and Summary Results'!E2757=0),FALSE,'Input and Summary Results'!$E2757)</f>
        <v>7.0753940000000001E-2</v>
      </c>
      <c r="E3175">
        <f t="shared" si="176"/>
        <v>-0.40418566928226185</v>
      </c>
      <c r="F3175">
        <f t="shared" si="177"/>
        <v>7.7880015227420926E-2</v>
      </c>
      <c r="G3175">
        <f>IF('Input and Summary Results'!$J$4="yes",IF(C3175=FALSE,FALSE,IF('Data Transformation'!E3175&lt;$R$10,E3175,$R$10)),IF(C3175=FALSE,FALSE,IF(C3175&lt;$R$10,C3175,$R$10)))</f>
        <v>0.39428869999999999</v>
      </c>
      <c r="H3175">
        <f>IF('Input and Summary Results'!$J$4="yes",'Data Transformation'!F3175,'Data Transformation'!D3175)</f>
        <v>7.0753940000000001E-2</v>
      </c>
      <c r="I3175">
        <f t="shared" si="178"/>
        <v>182</v>
      </c>
    </row>
    <row r="3176" spans="2:9" x14ac:dyDescent="0.25">
      <c r="B3176">
        <f>IF('Input and Summary Results'!D2758=0,FALSE,'Input and Summary Results'!$B2758)</f>
        <v>182</v>
      </c>
      <c r="C3176">
        <f>IF(OR(B3176=0,'Input and Summary Results'!D2758=0,'Input and Summary Results'!D2758=""),FALSE,'Input and Summary Results'!$D2758)</f>
        <v>0.47855597999999999</v>
      </c>
      <c r="D3176">
        <f>IF(OR(B3176=0,'Input and Summary Results'!E2758=0),FALSE,'Input and Summary Results'!$E2758)</f>
        <v>5.1151830000000002E-2</v>
      </c>
      <c r="E3176">
        <f t="shared" si="176"/>
        <v>-0.32006725248884804</v>
      </c>
      <c r="F3176">
        <f t="shared" si="177"/>
        <v>4.6389336144122578E-2</v>
      </c>
      <c r="G3176">
        <f>IF('Input and Summary Results'!$J$4="yes",IF(C3176=FALSE,FALSE,IF('Data Transformation'!E3176&lt;$R$10,E3176,$R$10)),IF(C3176=FALSE,FALSE,IF(C3176&lt;$R$10,C3176,$R$10)))</f>
        <v>0.47855597999999999</v>
      </c>
      <c r="H3176">
        <f>IF('Input and Summary Results'!$J$4="yes",'Data Transformation'!F3176,'Data Transformation'!D3176)</f>
        <v>5.1151830000000002E-2</v>
      </c>
      <c r="I3176">
        <f t="shared" si="178"/>
        <v>182</v>
      </c>
    </row>
    <row r="3177" spans="2:9" x14ac:dyDescent="0.25">
      <c r="B3177">
        <f>IF('Input and Summary Results'!D2759=0,FALSE,'Input and Summary Results'!$B2759)</f>
        <v>182</v>
      </c>
      <c r="C3177">
        <f>IF(OR(B3177=0,'Input and Summary Results'!D2759=0,'Input and Summary Results'!D2759=""),FALSE,'Input and Summary Results'!$D2759)</f>
        <v>0.48366599999999998</v>
      </c>
      <c r="D3177">
        <f>IF(OR(B3177=0,'Input and Summary Results'!E2759=0),FALSE,'Input and Summary Results'!$E2759)</f>
        <v>4.6160340000000001E-2</v>
      </c>
      <c r="E3177">
        <f t="shared" si="176"/>
        <v>-0.31545444089637348</v>
      </c>
      <c r="F3177">
        <f t="shared" si="177"/>
        <v>4.1420293260225033E-2</v>
      </c>
      <c r="G3177">
        <f>IF('Input and Summary Results'!$J$4="yes",IF(C3177=FALSE,FALSE,IF('Data Transformation'!E3177&lt;$R$10,E3177,$R$10)),IF(C3177=FALSE,FALSE,IF(C3177&lt;$R$10,C3177,$R$10)))</f>
        <v>0.48366599999999998</v>
      </c>
      <c r="H3177">
        <f>IF('Input and Summary Results'!$J$4="yes",'Data Transformation'!F3177,'Data Transformation'!D3177)</f>
        <v>4.6160340000000001E-2</v>
      </c>
      <c r="I3177">
        <f t="shared" si="178"/>
        <v>182</v>
      </c>
    </row>
    <row r="3178" spans="2:9" x14ac:dyDescent="0.25">
      <c r="B3178">
        <f>IF('Input and Summary Results'!D2760=0,FALSE,'Input and Summary Results'!$B2760)</f>
        <v>182</v>
      </c>
      <c r="C3178">
        <f>IF(OR(B3178=0,'Input and Summary Results'!D2760=0,'Input and Summary Results'!D2760=""),FALSE,'Input and Summary Results'!$D2760)</f>
        <v>0.59883275999999996</v>
      </c>
      <c r="D3178">
        <f>IF(OR(B3178=0,'Input and Summary Results'!E2760=0),FALSE,'Input and Summary Results'!$E2760)</f>
        <v>4.9646080000000002E-2</v>
      </c>
      <c r="E3178">
        <f t="shared" ref="E3178:E3241" si="179">IF(C3178=FALSE,FALSE,LOG10(C3178))</f>
        <v>-0.2226944489802001</v>
      </c>
      <c r="F3178">
        <f t="shared" ref="F3178:F3241" si="180">IF(D3178=FALSE, FALSE,0.434*D3178/C3178)</f>
        <v>3.5980661311849411E-2</v>
      </c>
      <c r="G3178">
        <f>IF('Input and Summary Results'!$J$4="yes",IF(C3178=FALSE,FALSE,IF('Data Transformation'!E3178&lt;$R$10,E3178,$R$10)),IF(C3178=FALSE,FALSE,IF(C3178&lt;$R$10,C3178,$R$10)))</f>
        <v>0.59883275999999996</v>
      </c>
      <c r="H3178">
        <f>IF('Input and Summary Results'!$J$4="yes",'Data Transformation'!F3178,'Data Transformation'!D3178)</f>
        <v>4.9646080000000002E-2</v>
      </c>
      <c r="I3178">
        <f t="shared" si="178"/>
        <v>182</v>
      </c>
    </row>
    <row r="3179" spans="2:9" x14ac:dyDescent="0.25">
      <c r="B3179">
        <f>IF('Input and Summary Results'!D2761=0,FALSE,'Input and Summary Results'!$B2761)</f>
        <v>182</v>
      </c>
      <c r="C3179">
        <f>IF(OR(B3179=0,'Input and Summary Results'!D2761=0,'Input and Summary Results'!D2761=""),FALSE,'Input and Summary Results'!$D2761)</f>
        <v>0.69000735999999996</v>
      </c>
      <c r="D3179">
        <f>IF(OR(B3179=0,'Input and Summary Results'!E2761=0),FALSE,'Input and Summary Results'!$E2761)</f>
        <v>8.023769E-2</v>
      </c>
      <c r="E3179">
        <f t="shared" si="179"/>
        <v>-0.16114627681297744</v>
      </c>
      <c r="F3179">
        <f t="shared" si="180"/>
        <v>5.0467805821665435E-2</v>
      </c>
      <c r="G3179">
        <f>IF('Input and Summary Results'!$J$4="yes",IF(C3179=FALSE,FALSE,IF('Data Transformation'!E3179&lt;$R$10,E3179,$R$10)),IF(C3179=FALSE,FALSE,IF(C3179&lt;$R$10,C3179,$R$10)))</f>
        <v>0.69000735999999996</v>
      </c>
      <c r="H3179">
        <f>IF('Input and Summary Results'!$J$4="yes",'Data Transformation'!F3179,'Data Transformation'!D3179)</f>
        <v>8.023769E-2</v>
      </c>
      <c r="I3179">
        <f t="shared" si="178"/>
        <v>182</v>
      </c>
    </row>
    <row r="3180" spans="2:9" x14ac:dyDescent="0.25">
      <c r="B3180">
        <f>IF('Input and Summary Results'!D2762=0,FALSE,'Input and Summary Results'!$B2762)</f>
        <v>182</v>
      </c>
      <c r="C3180">
        <f>IF(OR(B3180=0,'Input and Summary Results'!D2762=0,'Input and Summary Results'!D2762=""),FALSE,'Input and Summary Results'!$D2762)</f>
        <v>0.75339268000000004</v>
      </c>
      <c r="D3180">
        <f>IF(OR(B3180=0,'Input and Summary Results'!E2762=0),FALSE,'Input and Summary Results'!$E2762)</f>
        <v>3.6421389999999998E-2</v>
      </c>
      <c r="E3180">
        <f t="shared" si="179"/>
        <v>-0.12297860373860636</v>
      </c>
      <c r="F3180">
        <f t="shared" si="180"/>
        <v>2.0980935546121841E-2</v>
      </c>
      <c r="G3180">
        <f>IF('Input and Summary Results'!$J$4="yes",IF(C3180=FALSE,FALSE,IF('Data Transformation'!E3180&lt;$R$10,E3180,$R$10)),IF(C3180=FALSE,FALSE,IF(C3180&lt;$R$10,C3180,$R$10)))</f>
        <v>0.75339268000000004</v>
      </c>
      <c r="H3180">
        <f>IF('Input and Summary Results'!$J$4="yes",'Data Transformation'!F3180,'Data Transformation'!D3180)</f>
        <v>3.6421389999999998E-2</v>
      </c>
      <c r="I3180">
        <f t="shared" si="178"/>
        <v>182</v>
      </c>
    </row>
    <row r="3181" spans="2:9" x14ac:dyDescent="0.25">
      <c r="B3181">
        <f>IF('Input and Summary Results'!D2763=0,FALSE,'Input and Summary Results'!$B2763)</f>
        <v>182</v>
      </c>
      <c r="C3181">
        <f>IF(OR(B3181=0,'Input and Summary Results'!D2763=0,'Input and Summary Results'!D2763=""),FALSE,'Input and Summary Results'!$D2763)</f>
        <v>0.76972580000000002</v>
      </c>
      <c r="D3181">
        <f>IF(OR(B3181=0,'Input and Summary Results'!E2763=0),FALSE,'Input and Summary Results'!$E2763)</f>
        <v>5.0052920000000001E-2</v>
      </c>
      <c r="E3181">
        <f t="shared" si="179"/>
        <v>-0.11366395632755759</v>
      </c>
      <c r="F3181">
        <f t="shared" si="180"/>
        <v>2.8221695673965978E-2</v>
      </c>
      <c r="G3181">
        <f>IF('Input and Summary Results'!$J$4="yes",IF(C3181=FALSE,FALSE,IF('Data Transformation'!E3181&lt;$R$10,E3181,$R$10)),IF(C3181=FALSE,FALSE,IF(C3181&lt;$R$10,C3181,$R$10)))</f>
        <v>0.76972580000000002</v>
      </c>
      <c r="H3181">
        <f>IF('Input and Summary Results'!$J$4="yes",'Data Transformation'!F3181,'Data Transformation'!D3181)</f>
        <v>5.0052920000000001E-2</v>
      </c>
      <c r="I3181">
        <f t="shared" si="178"/>
        <v>182</v>
      </c>
    </row>
    <row r="3182" spans="2:9" x14ac:dyDescent="0.25">
      <c r="B3182">
        <f>IF('Input and Summary Results'!D2764=0,FALSE,'Input and Summary Results'!$B2764)</f>
        <v>182</v>
      </c>
      <c r="C3182">
        <f>IF(OR(B3182=0,'Input and Summary Results'!D2764=0,'Input and Summary Results'!D2764=""),FALSE,'Input and Summary Results'!$D2764)</f>
        <v>0.81081592999999996</v>
      </c>
      <c r="D3182">
        <f>IF(OR(B3182=0,'Input and Summary Results'!E2764=0),FALSE,'Input and Summary Results'!$E2764)</f>
        <v>6.7550369999999998E-2</v>
      </c>
      <c r="E3182">
        <f t="shared" si="179"/>
        <v>-9.1077727365394642E-2</v>
      </c>
      <c r="F3182">
        <f t="shared" si="180"/>
        <v>3.6157233097282637E-2</v>
      </c>
      <c r="G3182">
        <f>IF('Input and Summary Results'!$J$4="yes",IF(C3182=FALSE,FALSE,IF('Data Transformation'!E3182&lt;$R$10,E3182,$R$10)),IF(C3182=FALSE,FALSE,IF(C3182&lt;$R$10,C3182,$R$10)))</f>
        <v>0.81081592999999996</v>
      </c>
      <c r="H3182">
        <f>IF('Input and Summary Results'!$J$4="yes",'Data Transformation'!F3182,'Data Transformation'!D3182)</f>
        <v>6.7550369999999998E-2</v>
      </c>
      <c r="I3182">
        <f t="shared" si="178"/>
        <v>182</v>
      </c>
    </row>
    <row r="3183" spans="2:9" x14ac:dyDescent="0.25">
      <c r="B3183">
        <f>IF('Input and Summary Results'!D2765=0,FALSE,'Input and Summary Results'!$B2765)</f>
        <v>182</v>
      </c>
      <c r="C3183">
        <f>IF(OR(B3183=0,'Input and Summary Results'!D2765=0,'Input and Summary Results'!D2765=""),FALSE,'Input and Summary Results'!$D2765)</f>
        <v>0.83205826999999999</v>
      </c>
      <c r="D3183">
        <f>IF(OR(B3183=0,'Input and Summary Results'!E2765=0),FALSE,'Input and Summary Results'!$E2765)</f>
        <v>5.2728530000000003E-2</v>
      </c>
      <c r="E3183">
        <f t="shared" si="179"/>
        <v>-7.9846258500954254E-2</v>
      </c>
      <c r="F3183">
        <f t="shared" si="180"/>
        <v>2.7503100257629795E-2</v>
      </c>
      <c r="G3183">
        <f>IF('Input and Summary Results'!$J$4="yes",IF(C3183=FALSE,FALSE,IF('Data Transformation'!E3183&lt;$R$10,E3183,$R$10)),IF(C3183=FALSE,FALSE,IF(C3183&lt;$R$10,C3183,$R$10)))</f>
        <v>0.83205826999999999</v>
      </c>
      <c r="H3183">
        <f>IF('Input and Summary Results'!$J$4="yes",'Data Transformation'!F3183,'Data Transformation'!D3183)</f>
        <v>5.2728530000000003E-2</v>
      </c>
      <c r="I3183">
        <f t="shared" si="178"/>
        <v>182</v>
      </c>
    </row>
    <row r="3184" spans="2:9" x14ac:dyDescent="0.25">
      <c r="B3184">
        <f>IF('Input and Summary Results'!D2766=0,FALSE,'Input and Summary Results'!$B2766)</f>
        <v>182</v>
      </c>
      <c r="C3184">
        <f>IF(OR(B3184=0,'Input and Summary Results'!D2766=0,'Input and Summary Results'!D2766=""),FALSE,'Input and Summary Results'!$D2766)</f>
        <v>0.86063060999999996</v>
      </c>
      <c r="D3184">
        <f>IF(OR(B3184=0,'Input and Summary Results'!E2766=0),FALSE,'Input and Summary Results'!$E2766)</f>
        <v>5.1210560000000002E-2</v>
      </c>
      <c r="E3184">
        <f t="shared" si="179"/>
        <v>-6.5183211451605133E-2</v>
      </c>
      <c r="F3184">
        <f t="shared" si="180"/>
        <v>2.5824532362380189E-2</v>
      </c>
      <c r="G3184">
        <f>IF('Input and Summary Results'!$J$4="yes",IF(C3184=FALSE,FALSE,IF('Data Transformation'!E3184&lt;$R$10,E3184,$R$10)),IF(C3184=FALSE,FALSE,IF(C3184&lt;$R$10,C3184,$R$10)))</f>
        <v>0.86063060999999996</v>
      </c>
      <c r="H3184">
        <f>IF('Input and Summary Results'!$J$4="yes",'Data Transformation'!F3184,'Data Transformation'!D3184)</f>
        <v>5.1210560000000002E-2</v>
      </c>
      <c r="I3184">
        <f t="shared" si="178"/>
        <v>182</v>
      </c>
    </row>
    <row r="3185" spans="2:9" x14ac:dyDescent="0.25">
      <c r="B3185">
        <f>IF('Input and Summary Results'!D2767=0,FALSE,'Input and Summary Results'!$B2767)</f>
        <v>182</v>
      </c>
      <c r="C3185">
        <f>IF(OR(B3185=0,'Input and Summary Results'!D2767=0,'Input and Summary Results'!D2767=""),FALSE,'Input and Summary Results'!$D2767)</f>
        <v>0.89343165000000002</v>
      </c>
      <c r="D3185">
        <f>IF(OR(B3185=0,'Input and Summary Results'!E2767=0),FALSE,'Input and Summary Results'!$E2767)</f>
        <v>3.026906E-2</v>
      </c>
      <c r="E3185">
        <f t="shared" si="179"/>
        <v>-4.8938666620300435E-2</v>
      </c>
      <c r="F3185">
        <f t="shared" si="180"/>
        <v>1.4703723603254932E-2</v>
      </c>
      <c r="G3185">
        <f>IF('Input and Summary Results'!$J$4="yes",IF(C3185=FALSE,FALSE,IF('Data Transformation'!E3185&lt;$R$10,E3185,$R$10)),IF(C3185=FALSE,FALSE,IF(C3185&lt;$R$10,C3185,$R$10)))</f>
        <v>0.89343165000000002</v>
      </c>
      <c r="H3185">
        <f>IF('Input and Summary Results'!$J$4="yes",'Data Transformation'!F3185,'Data Transformation'!D3185)</f>
        <v>3.026906E-2</v>
      </c>
      <c r="I3185">
        <f t="shared" si="178"/>
        <v>182</v>
      </c>
    </row>
    <row r="3186" spans="2:9" x14ac:dyDescent="0.25">
      <c r="B3186">
        <f>IF('Input and Summary Results'!D2768=0,FALSE,'Input and Summary Results'!$B2768)</f>
        <v>182</v>
      </c>
      <c r="C3186">
        <f>IF(OR(B3186=0,'Input and Summary Results'!D2768=0,'Input and Summary Results'!D2768=""),FALSE,'Input and Summary Results'!$D2768)</f>
        <v>0.98154713000000005</v>
      </c>
      <c r="D3186">
        <f>IF(OR(B3186=0,'Input and Summary Results'!E2768=0),FALSE,'Input and Summary Results'!$E2768)</f>
        <v>4.2094550000000001E-2</v>
      </c>
      <c r="E3186">
        <f t="shared" si="179"/>
        <v>-8.088842464870568E-3</v>
      </c>
      <c r="F3186">
        <f t="shared" si="180"/>
        <v>1.8612488531243525E-2</v>
      </c>
      <c r="G3186">
        <f>IF('Input and Summary Results'!$J$4="yes",IF(C3186=FALSE,FALSE,IF('Data Transformation'!E3186&lt;$R$10,E3186,$R$10)),IF(C3186=FALSE,FALSE,IF(C3186&lt;$R$10,C3186,$R$10)))</f>
        <v>0.98154713000000005</v>
      </c>
      <c r="H3186">
        <f>IF('Input and Summary Results'!$J$4="yes",'Data Transformation'!F3186,'Data Transformation'!D3186)</f>
        <v>4.2094550000000001E-2</v>
      </c>
      <c r="I3186">
        <f t="shared" si="178"/>
        <v>182</v>
      </c>
    </row>
    <row r="3187" spans="2:9" x14ac:dyDescent="0.25">
      <c r="B3187">
        <f>IF('Input and Summary Results'!D2769=0,FALSE,'Input and Summary Results'!$B2769)</f>
        <v>182</v>
      </c>
      <c r="C3187">
        <f>IF(OR(B3187=0,'Input and Summary Results'!D2769=0,'Input and Summary Results'!D2769=""),FALSE,'Input and Summary Results'!$D2769)</f>
        <v>1.0271925500000001</v>
      </c>
      <c r="D3187">
        <f>IF(OR(B3187=0,'Input and Summary Results'!E2769=0),FALSE,'Input and Summary Results'!$E2769)</f>
        <v>5.7444549999999997E-2</v>
      </c>
      <c r="E3187">
        <f t="shared" si="179"/>
        <v>1.1651860894537331E-2</v>
      </c>
      <c r="F3187">
        <f t="shared" si="180"/>
        <v>2.4270945792977172E-2</v>
      </c>
      <c r="G3187">
        <f>IF('Input and Summary Results'!$J$4="yes",IF(C3187=FALSE,FALSE,IF('Data Transformation'!E3187&lt;$R$10,E3187,$R$10)),IF(C3187=FALSE,FALSE,IF(C3187&lt;$R$10,C3187,$R$10)))</f>
        <v>1.0271925500000001</v>
      </c>
      <c r="H3187">
        <f>IF('Input and Summary Results'!$J$4="yes",'Data Transformation'!F3187,'Data Transformation'!D3187)</f>
        <v>5.7444549999999997E-2</v>
      </c>
      <c r="I3187">
        <f t="shared" si="178"/>
        <v>182</v>
      </c>
    </row>
    <row r="3188" spans="2:9" x14ac:dyDescent="0.25">
      <c r="B3188">
        <f>IF('Input and Summary Results'!D2770=0,FALSE,'Input and Summary Results'!$B2770)</f>
        <v>182</v>
      </c>
      <c r="C3188">
        <f>IF(OR(B3188=0,'Input and Summary Results'!D2770=0,'Input and Summary Results'!D2770=""),FALSE,'Input and Summary Results'!$D2770)</f>
        <v>1.0573403299999999</v>
      </c>
      <c r="D3188">
        <f>IF(OR(B3188=0,'Input and Summary Results'!E2770=0),FALSE,'Input and Summary Results'!$E2770)</f>
        <v>7.9887479999999997E-2</v>
      </c>
      <c r="E3188">
        <f t="shared" si="179"/>
        <v>2.4214797762919578E-2</v>
      </c>
      <c r="F3188">
        <f t="shared" si="180"/>
        <v>3.2790923921345173E-2</v>
      </c>
      <c r="G3188">
        <f>IF('Input and Summary Results'!$J$4="yes",IF(C3188=FALSE,FALSE,IF('Data Transformation'!E3188&lt;$R$10,E3188,$R$10)),IF(C3188=FALSE,FALSE,IF(C3188&lt;$R$10,C3188,$R$10)))</f>
        <v>1.0573403299999999</v>
      </c>
      <c r="H3188">
        <f>IF('Input and Summary Results'!$J$4="yes",'Data Transformation'!F3188,'Data Transformation'!D3188)</f>
        <v>7.9887479999999997E-2</v>
      </c>
      <c r="I3188">
        <f t="shared" si="178"/>
        <v>182</v>
      </c>
    </row>
    <row r="3189" spans="2:9" x14ac:dyDescent="0.25">
      <c r="B3189">
        <f>IF('Input and Summary Results'!D2771=0,FALSE,'Input and Summary Results'!$B2771)</f>
        <v>183</v>
      </c>
      <c r="C3189">
        <f>IF(OR(B3189=0,'Input and Summary Results'!D2771=0,'Input and Summary Results'!D2771=""),FALSE,'Input and Summary Results'!$D2771)</f>
        <v>-1.0103600000000001E-2</v>
      </c>
      <c r="D3189">
        <f>IF(OR(B3189=0,'Input and Summary Results'!E2771=0),FALSE,'Input and Summary Results'!$E2771)</f>
        <v>8.5897619999999994E-2</v>
      </c>
      <c r="E3189" t="e">
        <f t="shared" si="179"/>
        <v>#NUM!</v>
      </c>
      <c r="F3189">
        <f t="shared" si="180"/>
        <v>-3.6897310938675321</v>
      </c>
      <c r="G3189">
        <f>IF('Input and Summary Results'!$J$4="yes",IF(C3189=FALSE,FALSE,IF('Data Transformation'!E3189&lt;$R$10,E3189,$R$10)),IF(C3189=FALSE,FALSE,IF(C3189&lt;$R$10,C3189,$R$10)))</f>
        <v>-1.0103600000000001E-2</v>
      </c>
      <c r="H3189">
        <f>IF('Input and Summary Results'!$J$4="yes",'Data Transformation'!F3189,'Data Transformation'!D3189)</f>
        <v>8.5897619999999994E-2</v>
      </c>
      <c r="I3189">
        <f t="shared" si="178"/>
        <v>183</v>
      </c>
    </row>
    <row r="3190" spans="2:9" x14ac:dyDescent="0.25">
      <c r="B3190">
        <f>IF('Input and Summary Results'!D2772=0,FALSE,'Input and Summary Results'!$B2772)</f>
        <v>183</v>
      </c>
      <c r="C3190">
        <f>IF(OR(B3190=0,'Input and Summary Results'!D2772=0,'Input and Summary Results'!D2772=""),FALSE,'Input and Summary Results'!$D2772)</f>
        <v>3.5021610000000002E-2</v>
      </c>
      <c r="D3190">
        <f>IF(OR(B3190=0,'Input and Summary Results'!E2772=0),FALSE,'Input and Summary Results'!$E2772)</f>
        <v>6.1134760000000003E-2</v>
      </c>
      <c r="E3190">
        <f t="shared" si="179"/>
        <v>-1.4556638925745711</v>
      </c>
      <c r="F3190">
        <f t="shared" si="180"/>
        <v>0.75760325810264006</v>
      </c>
      <c r="G3190">
        <f>IF('Input and Summary Results'!$J$4="yes",IF(C3190=FALSE,FALSE,IF('Data Transformation'!E3190&lt;$R$10,E3190,$R$10)),IF(C3190=FALSE,FALSE,IF(C3190&lt;$R$10,C3190,$R$10)))</f>
        <v>3.5021610000000002E-2</v>
      </c>
      <c r="H3190">
        <f>IF('Input and Summary Results'!$J$4="yes",'Data Transformation'!F3190,'Data Transformation'!D3190)</f>
        <v>6.1134760000000003E-2</v>
      </c>
      <c r="I3190">
        <f t="shared" si="178"/>
        <v>183</v>
      </c>
    </row>
    <row r="3191" spans="2:9" x14ac:dyDescent="0.25">
      <c r="B3191">
        <f>IF('Input and Summary Results'!D2773=0,FALSE,'Input and Summary Results'!$B2773)</f>
        <v>183</v>
      </c>
      <c r="C3191">
        <f>IF(OR(B3191=0,'Input and Summary Results'!D2773=0,'Input and Summary Results'!D2773=""),FALSE,'Input and Summary Results'!$D2773)</f>
        <v>3.6681829999999999E-2</v>
      </c>
      <c r="D3191">
        <f>IF(OR(B3191=0,'Input and Summary Results'!E2773=0),FALSE,'Input and Summary Results'!$E2773)</f>
        <v>6.8807510000000002E-2</v>
      </c>
      <c r="E3191">
        <f t="shared" si="179"/>
        <v>-1.4355490061787639</v>
      </c>
      <c r="F3191">
        <f t="shared" si="180"/>
        <v>0.814094044381101</v>
      </c>
      <c r="G3191">
        <f>IF('Input and Summary Results'!$J$4="yes",IF(C3191=FALSE,FALSE,IF('Data Transformation'!E3191&lt;$R$10,E3191,$R$10)),IF(C3191=FALSE,FALSE,IF(C3191&lt;$R$10,C3191,$R$10)))</f>
        <v>3.6681829999999999E-2</v>
      </c>
      <c r="H3191">
        <f>IF('Input and Summary Results'!$J$4="yes",'Data Transformation'!F3191,'Data Transformation'!D3191)</f>
        <v>6.8807510000000002E-2</v>
      </c>
      <c r="I3191">
        <f t="shared" si="178"/>
        <v>183</v>
      </c>
    </row>
    <row r="3192" spans="2:9" x14ac:dyDescent="0.25">
      <c r="B3192">
        <f>IF('Input and Summary Results'!D2774=0,FALSE,'Input and Summary Results'!$B2774)</f>
        <v>183</v>
      </c>
      <c r="C3192">
        <f>IF(OR(B3192=0,'Input and Summary Results'!D2774=0,'Input and Summary Results'!D2774=""),FALSE,'Input and Summary Results'!$D2774)</f>
        <v>7.0454169999999997E-2</v>
      </c>
      <c r="D3192">
        <f>IF(OR(B3192=0,'Input and Summary Results'!E2774=0),FALSE,'Input and Summary Results'!$E2774)</f>
        <v>4.8612660000000002E-2</v>
      </c>
      <c r="E3192">
        <f t="shared" si="179"/>
        <v>-1.1520932970273849</v>
      </c>
      <c r="F3192">
        <f t="shared" si="180"/>
        <v>0.29945558140845319</v>
      </c>
      <c r="G3192">
        <f>IF('Input and Summary Results'!$J$4="yes",IF(C3192=FALSE,FALSE,IF('Data Transformation'!E3192&lt;$R$10,E3192,$R$10)),IF(C3192=FALSE,FALSE,IF(C3192&lt;$R$10,C3192,$R$10)))</f>
        <v>7.0454169999999997E-2</v>
      </c>
      <c r="H3192">
        <f>IF('Input and Summary Results'!$J$4="yes",'Data Transformation'!F3192,'Data Transformation'!D3192)</f>
        <v>4.8612660000000002E-2</v>
      </c>
      <c r="I3192">
        <f t="shared" si="178"/>
        <v>183</v>
      </c>
    </row>
    <row r="3193" spans="2:9" x14ac:dyDescent="0.25">
      <c r="B3193">
        <f>IF('Input and Summary Results'!D2775=0,FALSE,'Input and Summary Results'!$B2775)</f>
        <v>183</v>
      </c>
      <c r="C3193">
        <f>IF(OR(B3193=0,'Input and Summary Results'!D2775=0,'Input and Summary Results'!D2775=""),FALSE,'Input and Summary Results'!$D2775)</f>
        <v>7.6384229999999997E-2</v>
      </c>
      <c r="D3193">
        <f>IF(OR(B3193=0,'Input and Summary Results'!E2775=0),FALSE,'Input and Summary Results'!$E2775)</f>
        <v>3.7070770000000003E-2</v>
      </c>
      <c r="E3193">
        <f t="shared" si="179"/>
        <v>-1.1169962949704115</v>
      </c>
      <c r="F3193">
        <f t="shared" si="180"/>
        <v>0.21062874077541924</v>
      </c>
      <c r="G3193">
        <f>IF('Input and Summary Results'!$J$4="yes",IF(C3193=FALSE,FALSE,IF('Data Transformation'!E3193&lt;$R$10,E3193,$R$10)),IF(C3193=FALSE,FALSE,IF(C3193&lt;$R$10,C3193,$R$10)))</f>
        <v>7.6384229999999997E-2</v>
      </c>
      <c r="H3193">
        <f>IF('Input and Summary Results'!$J$4="yes",'Data Transformation'!F3193,'Data Transformation'!D3193)</f>
        <v>3.7070770000000003E-2</v>
      </c>
      <c r="I3193">
        <f t="shared" si="178"/>
        <v>183</v>
      </c>
    </row>
    <row r="3194" spans="2:9" x14ac:dyDescent="0.25">
      <c r="B3194">
        <f>IF('Input and Summary Results'!D2776=0,FALSE,'Input and Summary Results'!$B2776)</f>
        <v>183</v>
      </c>
      <c r="C3194">
        <f>IF(OR(B3194=0,'Input and Summary Results'!D2776=0,'Input and Summary Results'!D2776=""),FALSE,'Input and Summary Results'!$D2776)</f>
        <v>9.0945230000000002E-2</v>
      </c>
      <c r="D3194">
        <f>IF(OR(B3194=0,'Input and Summary Results'!E2776=0),FALSE,'Input and Summary Results'!$E2776)</f>
        <v>5.9011340000000002E-2</v>
      </c>
      <c r="E3194">
        <f t="shared" si="179"/>
        <v>-1.0412200743795428</v>
      </c>
      <c r="F3194">
        <f t="shared" si="180"/>
        <v>0.28160818945644539</v>
      </c>
      <c r="G3194">
        <f>IF('Input and Summary Results'!$J$4="yes",IF(C3194=FALSE,FALSE,IF('Data Transformation'!E3194&lt;$R$10,E3194,$R$10)),IF(C3194=FALSE,FALSE,IF(C3194&lt;$R$10,C3194,$R$10)))</f>
        <v>9.0945230000000002E-2</v>
      </c>
      <c r="H3194">
        <f>IF('Input and Summary Results'!$J$4="yes",'Data Transformation'!F3194,'Data Transformation'!D3194)</f>
        <v>5.9011340000000002E-2</v>
      </c>
      <c r="I3194">
        <f t="shared" si="178"/>
        <v>183</v>
      </c>
    </row>
    <row r="3195" spans="2:9" x14ac:dyDescent="0.25">
      <c r="B3195">
        <f>IF('Input and Summary Results'!D2777=0,FALSE,'Input and Summary Results'!$B2777)</f>
        <v>183</v>
      </c>
      <c r="C3195">
        <f>IF(OR(B3195=0,'Input and Summary Results'!D2777=0,'Input and Summary Results'!D2777=""),FALSE,'Input and Summary Results'!$D2777)</f>
        <v>9.5523120000000003E-2</v>
      </c>
      <c r="D3195">
        <f>IF(OR(B3195=0,'Input and Summary Results'!E2777=0),FALSE,'Input and Summary Results'!$E2777)</f>
        <v>0.11882571</v>
      </c>
      <c r="E3195">
        <f t="shared" si="179"/>
        <v>-1.0198915009482212</v>
      </c>
      <c r="F3195">
        <f t="shared" si="180"/>
        <v>0.53987305000087937</v>
      </c>
      <c r="G3195">
        <f>IF('Input and Summary Results'!$J$4="yes",IF(C3195=FALSE,FALSE,IF('Data Transformation'!E3195&lt;$R$10,E3195,$R$10)),IF(C3195=FALSE,FALSE,IF(C3195&lt;$R$10,C3195,$R$10)))</f>
        <v>9.5523120000000003E-2</v>
      </c>
      <c r="H3195">
        <f>IF('Input and Summary Results'!$J$4="yes",'Data Transformation'!F3195,'Data Transformation'!D3195)</f>
        <v>0.11882571</v>
      </c>
      <c r="I3195">
        <f t="shared" si="178"/>
        <v>183</v>
      </c>
    </row>
    <row r="3196" spans="2:9" x14ac:dyDescent="0.25">
      <c r="B3196">
        <f>IF('Input and Summary Results'!D2778=0,FALSE,'Input and Summary Results'!$B2778)</f>
        <v>183</v>
      </c>
      <c r="C3196">
        <f>IF(OR(B3196=0,'Input and Summary Results'!D2778=0,'Input and Summary Results'!D2778=""),FALSE,'Input and Summary Results'!$D2778)</f>
        <v>0.11062981</v>
      </c>
      <c r="D3196">
        <f>IF(OR(B3196=0,'Input and Summary Results'!E2778=0),FALSE,'Input and Summary Results'!$E2778)</f>
        <v>6.3035980000000005E-2</v>
      </c>
      <c r="E3196">
        <f t="shared" si="179"/>
        <v>-0.95612783348241082</v>
      </c>
      <c r="F3196">
        <f t="shared" si="180"/>
        <v>0.24728972525578777</v>
      </c>
      <c r="G3196">
        <f>IF('Input and Summary Results'!$J$4="yes",IF(C3196=FALSE,FALSE,IF('Data Transformation'!E3196&lt;$R$10,E3196,$R$10)),IF(C3196=FALSE,FALSE,IF(C3196&lt;$R$10,C3196,$R$10)))</f>
        <v>0.11062981</v>
      </c>
      <c r="H3196">
        <f>IF('Input and Summary Results'!$J$4="yes",'Data Transformation'!F3196,'Data Transformation'!D3196)</f>
        <v>6.3035980000000005E-2</v>
      </c>
      <c r="I3196">
        <f t="shared" si="178"/>
        <v>183</v>
      </c>
    </row>
    <row r="3197" spans="2:9" x14ac:dyDescent="0.25">
      <c r="B3197">
        <f>IF('Input and Summary Results'!D2779=0,FALSE,'Input and Summary Results'!$B2779)</f>
        <v>183</v>
      </c>
      <c r="C3197">
        <f>IF(OR(B3197=0,'Input and Summary Results'!D2779=0,'Input and Summary Results'!D2779=""),FALSE,'Input and Summary Results'!$D2779)</f>
        <v>0.15711882999999999</v>
      </c>
      <c r="D3197">
        <f>IF(OR(B3197=0,'Input and Summary Results'!E2779=0),FALSE,'Input and Summary Results'!$E2779)</f>
        <v>6.5362379999999998E-2</v>
      </c>
      <c r="E3197">
        <f t="shared" si="179"/>
        <v>-0.80377176355938962</v>
      </c>
      <c r="F3197">
        <f t="shared" si="180"/>
        <v>0.18054661506835304</v>
      </c>
      <c r="G3197">
        <f>IF('Input and Summary Results'!$J$4="yes",IF(C3197=FALSE,FALSE,IF('Data Transformation'!E3197&lt;$R$10,E3197,$R$10)),IF(C3197=FALSE,FALSE,IF(C3197&lt;$R$10,C3197,$R$10)))</f>
        <v>0.15711882999999999</v>
      </c>
      <c r="H3197">
        <f>IF('Input and Summary Results'!$J$4="yes",'Data Transformation'!F3197,'Data Transformation'!D3197)</f>
        <v>6.5362379999999998E-2</v>
      </c>
      <c r="I3197">
        <f t="shared" si="178"/>
        <v>183</v>
      </c>
    </row>
    <row r="3198" spans="2:9" x14ac:dyDescent="0.25">
      <c r="B3198">
        <f>IF('Input and Summary Results'!D2780=0,FALSE,'Input and Summary Results'!$B2780)</f>
        <v>183</v>
      </c>
      <c r="C3198">
        <f>IF(OR(B3198=0,'Input and Summary Results'!D2780=0,'Input and Summary Results'!D2780=""),FALSE,'Input and Summary Results'!$D2780)</f>
        <v>0.16005954</v>
      </c>
      <c r="D3198">
        <f>IF(OR(B3198=0,'Input and Summary Results'!E2780=0),FALSE,'Input and Summary Results'!$E2780)</f>
        <v>6.1564569999999999E-2</v>
      </c>
      <c r="E3198">
        <f t="shared" si="179"/>
        <v>-0.79571843557244104</v>
      </c>
      <c r="F3198">
        <f t="shared" si="180"/>
        <v>0.16693177663761871</v>
      </c>
      <c r="G3198">
        <f>IF('Input and Summary Results'!$J$4="yes",IF(C3198=FALSE,FALSE,IF('Data Transformation'!E3198&lt;$R$10,E3198,$R$10)),IF(C3198=FALSE,FALSE,IF(C3198&lt;$R$10,C3198,$R$10)))</f>
        <v>0.16005954</v>
      </c>
      <c r="H3198">
        <f>IF('Input and Summary Results'!$J$4="yes",'Data Transformation'!F3198,'Data Transformation'!D3198)</f>
        <v>6.1564569999999999E-2</v>
      </c>
      <c r="I3198">
        <f t="shared" si="178"/>
        <v>183</v>
      </c>
    </row>
    <row r="3199" spans="2:9" x14ac:dyDescent="0.25">
      <c r="B3199">
        <f>IF('Input and Summary Results'!D2781=0,FALSE,'Input and Summary Results'!$B2781)</f>
        <v>183</v>
      </c>
      <c r="C3199">
        <f>IF(OR(B3199=0,'Input and Summary Results'!D2781=0,'Input and Summary Results'!D2781=""),FALSE,'Input and Summary Results'!$D2781)</f>
        <v>0.182888</v>
      </c>
      <c r="D3199">
        <f>IF(OR(B3199=0,'Input and Summary Results'!E2781=0),FALSE,'Input and Summary Results'!$E2781)</f>
        <v>7.6870389999999997E-2</v>
      </c>
      <c r="E3199">
        <f t="shared" si="179"/>
        <v>-0.73781478935547873</v>
      </c>
      <c r="F3199">
        <f t="shared" si="180"/>
        <v>0.18241628351778136</v>
      </c>
      <c r="G3199">
        <f>IF('Input and Summary Results'!$J$4="yes",IF(C3199=FALSE,FALSE,IF('Data Transformation'!E3199&lt;$R$10,E3199,$R$10)),IF(C3199=FALSE,FALSE,IF(C3199&lt;$R$10,C3199,$R$10)))</f>
        <v>0.182888</v>
      </c>
      <c r="H3199">
        <f>IF('Input and Summary Results'!$J$4="yes",'Data Transformation'!F3199,'Data Transformation'!D3199)</f>
        <v>7.6870389999999997E-2</v>
      </c>
      <c r="I3199">
        <f t="shared" si="178"/>
        <v>183</v>
      </c>
    </row>
    <row r="3200" spans="2:9" x14ac:dyDescent="0.25">
      <c r="B3200">
        <f>IF('Input and Summary Results'!D2782=0,FALSE,'Input and Summary Results'!$B2782)</f>
        <v>183</v>
      </c>
      <c r="C3200">
        <f>IF(OR(B3200=0,'Input and Summary Results'!D2782=0,'Input and Summary Results'!D2782=""),FALSE,'Input and Summary Results'!$D2782)</f>
        <v>0.19335290999999999</v>
      </c>
      <c r="D3200">
        <f>IF(OR(B3200=0,'Input and Summary Results'!E2782=0),FALSE,'Input and Summary Results'!$E2782)</f>
        <v>8.4598809999999997E-2</v>
      </c>
      <c r="E3200">
        <f t="shared" si="179"/>
        <v>-0.71364928732284183</v>
      </c>
      <c r="F3200">
        <f t="shared" si="180"/>
        <v>0.18989051439670601</v>
      </c>
      <c r="G3200">
        <f>IF('Input and Summary Results'!$J$4="yes",IF(C3200=FALSE,FALSE,IF('Data Transformation'!E3200&lt;$R$10,E3200,$R$10)),IF(C3200=FALSE,FALSE,IF(C3200&lt;$R$10,C3200,$R$10)))</f>
        <v>0.19335290999999999</v>
      </c>
      <c r="H3200">
        <f>IF('Input and Summary Results'!$J$4="yes",'Data Transformation'!F3200,'Data Transformation'!D3200)</f>
        <v>8.4598809999999997E-2</v>
      </c>
      <c r="I3200">
        <f t="shared" si="178"/>
        <v>183</v>
      </c>
    </row>
    <row r="3201" spans="2:9" x14ac:dyDescent="0.25">
      <c r="B3201">
        <f>IF('Input and Summary Results'!D2783=0,FALSE,'Input and Summary Results'!$B2783)</f>
        <v>183</v>
      </c>
      <c r="C3201">
        <f>IF(OR(B3201=0,'Input and Summary Results'!D2783=0,'Input and Summary Results'!D2783=""),FALSE,'Input and Summary Results'!$D2783)</f>
        <v>0.21087829999999999</v>
      </c>
      <c r="D3201">
        <f>IF(OR(B3201=0,'Input and Summary Results'!E2783=0),FALSE,'Input and Summary Results'!$E2783)</f>
        <v>6.3613669999999997E-2</v>
      </c>
      <c r="E3201">
        <f t="shared" si="179"/>
        <v>-0.67596810814637975</v>
      </c>
      <c r="F3201">
        <f t="shared" si="180"/>
        <v>0.13092069112848501</v>
      </c>
      <c r="G3201">
        <f>IF('Input and Summary Results'!$J$4="yes",IF(C3201=FALSE,FALSE,IF('Data Transformation'!E3201&lt;$R$10,E3201,$R$10)),IF(C3201=FALSE,FALSE,IF(C3201&lt;$R$10,C3201,$R$10)))</f>
        <v>0.21087829999999999</v>
      </c>
      <c r="H3201">
        <f>IF('Input and Summary Results'!$J$4="yes",'Data Transformation'!F3201,'Data Transformation'!D3201)</f>
        <v>6.3613669999999997E-2</v>
      </c>
      <c r="I3201">
        <f t="shared" si="178"/>
        <v>183</v>
      </c>
    </row>
    <row r="3202" spans="2:9" x14ac:dyDescent="0.25">
      <c r="B3202">
        <f>IF('Input and Summary Results'!D2784=0,FALSE,'Input and Summary Results'!$B2784)</f>
        <v>183</v>
      </c>
      <c r="C3202">
        <f>IF(OR(B3202=0,'Input and Summary Results'!D2784=0,'Input and Summary Results'!D2784=""),FALSE,'Input and Summary Results'!$D2784)</f>
        <v>0.21358941000000001</v>
      </c>
      <c r="D3202">
        <f>IF(OR(B3202=0,'Input and Summary Results'!E2784=0),FALSE,'Input and Summary Results'!$E2784)</f>
        <v>6.5302719999999995E-2</v>
      </c>
      <c r="E3202">
        <f t="shared" si="179"/>
        <v>-0.67042028391210318</v>
      </c>
      <c r="F3202">
        <f t="shared" si="180"/>
        <v>0.1326909441811745</v>
      </c>
      <c r="G3202">
        <f>IF('Input and Summary Results'!$J$4="yes",IF(C3202=FALSE,FALSE,IF('Data Transformation'!E3202&lt;$R$10,E3202,$R$10)),IF(C3202=FALSE,FALSE,IF(C3202&lt;$R$10,C3202,$R$10)))</f>
        <v>0.21358941000000001</v>
      </c>
      <c r="H3202">
        <f>IF('Input and Summary Results'!$J$4="yes",'Data Transformation'!F3202,'Data Transformation'!D3202)</f>
        <v>6.5302719999999995E-2</v>
      </c>
      <c r="I3202">
        <f t="shared" si="178"/>
        <v>183</v>
      </c>
    </row>
    <row r="3203" spans="2:9" x14ac:dyDescent="0.25">
      <c r="B3203">
        <f>IF('Input and Summary Results'!D2785=0,FALSE,'Input and Summary Results'!$B2785)</f>
        <v>183</v>
      </c>
      <c r="C3203">
        <f>IF(OR(B3203=0,'Input and Summary Results'!D2785=0,'Input and Summary Results'!D2785=""),FALSE,'Input and Summary Results'!$D2785)</f>
        <v>0.43145713000000002</v>
      </c>
      <c r="D3203">
        <f>IF(OR(B3203=0,'Input and Summary Results'!E2785=0),FALSE,'Input and Summary Results'!$E2785)</f>
        <v>4.9600209999999999E-2</v>
      </c>
      <c r="E3203">
        <f t="shared" si="179"/>
        <v>-0.36506234972714935</v>
      </c>
      <c r="F3203">
        <f t="shared" si="180"/>
        <v>4.9892537736020259E-2</v>
      </c>
      <c r="G3203">
        <f>IF('Input and Summary Results'!$J$4="yes",IF(C3203=FALSE,FALSE,IF('Data Transformation'!E3203&lt;$R$10,E3203,$R$10)),IF(C3203=FALSE,FALSE,IF(C3203&lt;$R$10,C3203,$R$10)))</f>
        <v>0.43145713000000002</v>
      </c>
      <c r="H3203">
        <f>IF('Input and Summary Results'!$J$4="yes",'Data Transformation'!F3203,'Data Transformation'!D3203)</f>
        <v>4.9600209999999999E-2</v>
      </c>
      <c r="I3203">
        <f t="shared" si="178"/>
        <v>183</v>
      </c>
    </row>
    <row r="3204" spans="2:9" x14ac:dyDescent="0.25">
      <c r="B3204">
        <f>IF('Input and Summary Results'!D2786=0,FALSE,'Input and Summary Results'!$B2786)</f>
        <v>183</v>
      </c>
      <c r="C3204">
        <f>IF(OR(B3204=0,'Input and Summary Results'!D2786=0,'Input and Summary Results'!D2786=""),FALSE,'Input and Summary Results'!$D2786)</f>
        <v>1.07841177</v>
      </c>
      <c r="D3204">
        <f>IF(OR(B3204=0,'Input and Summary Results'!E2786=0),FALSE,'Input and Summary Results'!$E2786)</f>
        <v>5.5238879999999997E-2</v>
      </c>
      <c r="E3204">
        <f t="shared" si="179"/>
        <v>3.2784619193244914E-2</v>
      </c>
      <c r="F3204">
        <f t="shared" si="180"/>
        <v>2.2230538081015192E-2</v>
      </c>
      <c r="G3204">
        <f>IF('Input and Summary Results'!$J$4="yes",IF(C3204=FALSE,FALSE,IF('Data Transformation'!E3204&lt;$R$10,E3204,$R$10)),IF(C3204=FALSE,FALSE,IF(C3204&lt;$R$10,C3204,$R$10)))</f>
        <v>1.07841177</v>
      </c>
      <c r="H3204">
        <f>IF('Input and Summary Results'!$J$4="yes",'Data Transformation'!F3204,'Data Transformation'!D3204)</f>
        <v>5.5238879999999997E-2</v>
      </c>
      <c r="I3204">
        <f t="shared" si="178"/>
        <v>183</v>
      </c>
    </row>
    <row r="3205" spans="2:9" x14ac:dyDescent="0.25">
      <c r="B3205">
        <f>IF('Input and Summary Results'!D2787=0,FALSE,'Input and Summary Results'!$B2787)</f>
        <v>183</v>
      </c>
      <c r="C3205">
        <f>IF(OR(B3205=0,'Input and Summary Results'!D2787=0,'Input and Summary Results'!D2787=""),FALSE,'Input and Summary Results'!$D2787)</f>
        <v>1.07879953</v>
      </c>
      <c r="D3205">
        <f>IF(OR(B3205=0,'Input and Summary Results'!E2787=0),FALSE,'Input and Summary Results'!$E2787)</f>
        <v>5.0611980000000001E-2</v>
      </c>
      <c r="E3205">
        <f t="shared" si="179"/>
        <v>3.2940748572055874E-2</v>
      </c>
      <c r="F3205">
        <f t="shared" si="180"/>
        <v>2.0361150250037652E-2</v>
      </c>
      <c r="G3205">
        <f>IF('Input and Summary Results'!$J$4="yes",IF(C3205=FALSE,FALSE,IF('Data Transformation'!E3205&lt;$R$10,E3205,$R$10)),IF(C3205=FALSE,FALSE,IF(C3205&lt;$R$10,C3205,$R$10)))</f>
        <v>1.07879953</v>
      </c>
      <c r="H3205">
        <f>IF('Input and Summary Results'!$J$4="yes",'Data Transformation'!F3205,'Data Transformation'!D3205)</f>
        <v>5.0611980000000001E-2</v>
      </c>
      <c r="I3205">
        <f t="shared" ref="I3205:I3268" si="181">IF(G3205=FALSE,"",B3205)</f>
        <v>183</v>
      </c>
    </row>
    <row r="3206" spans="2:9" x14ac:dyDescent="0.25">
      <c r="B3206">
        <f>IF('Input and Summary Results'!D2788=0,FALSE,'Input and Summary Results'!$B2788)</f>
        <v>183</v>
      </c>
      <c r="C3206">
        <f>IF(OR(B3206=0,'Input and Summary Results'!D2788=0,'Input and Summary Results'!D2788=""),FALSE,'Input and Summary Results'!$D2788)</f>
        <v>1.1479490000000001</v>
      </c>
      <c r="D3206">
        <f>IF(OR(B3206=0,'Input and Summary Results'!E2788=0),FALSE,'Input and Summary Results'!$E2788)</f>
        <v>3.6501430000000001E-2</v>
      </c>
      <c r="E3206">
        <f t="shared" si="179"/>
        <v>5.9922594063193717E-2</v>
      </c>
      <c r="F3206">
        <f t="shared" si="180"/>
        <v>1.3799934160838155E-2</v>
      </c>
      <c r="G3206">
        <f>IF('Input and Summary Results'!$J$4="yes",IF(C3206=FALSE,FALSE,IF('Data Transformation'!E3206&lt;$R$10,E3206,$R$10)),IF(C3206=FALSE,FALSE,IF(C3206&lt;$R$10,C3206,$R$10)))</f>
        <v>1.1479490000000001</v>
      </c>
      <c r="H3206">
        <f>IF('Input and Summary Results'!$J$4="yes",'Data Transformation'!F3206,'Data Transformation'!D3206)</f>
        <v>3.6501430000000001E-2</v>
      </c>
      <c r="I3206">
        <f t="shared" si="181"/>
        <v>183</v>
      </c>
    </row>
    <row r="3207" spans="2:9" x14ac:dyDescent="0.25">
      <c r="B3207">
        <f>IF('Input and Summary Results'!D2789=0,FALSE,'Input and Summary Results'!$B2789)</f>
        <v>184</v>
      </c>
      <c r="C3207">
        <f>IF(OR(B3207=0,'Input and Summary Results'!D2789=0,'Input and Summary Results'!D2789=""),FALSE,'Input and Summary Results'!$D2789)</f>
        <v>1.2238539999999999E-2</v>
      </c>
      <c r="D3207">
        <f>IF(OR(B3207=0,'Input and Summary Results'!E2789=0),FALSE,'Input and Summary Results'!$E2789)</f>
        <v>5.3765640000000003E-2</v>
      </c>
      <c r="E3207">
        <f t="shared" si="179"/>
        <v>-1.912270388380233</v>
      </c>
      <c r="F3207">
        <f t="shared" si="180"/>
        <v>1.9066234828664206</v>
      </c>
      <c r="G3207">
        <f>IF('Input and Summary Results'!$J$4="yes",IF(C3207=FALSE,FALSE,IF('Data Transformation'!E3207&lt;$R$10,E3207,$R$10)),IF(C3207=FALSE,FALSE,IF(C3207&lt;$R$10,C3207,$R$10)))</f>
        <v>1.2238539999999999E-2</v>
      </c>
      <c r="H3207">
        <f>IF('Input and Summary Results'!$J$4="yes",'Data Transformation'!F3207,'Data Transformation'!D3207)</f>
        <v>5.3765640000000003E-2</v>
      </c>
      <c r="I3207">
        <f t="shared" si="181"/>
        <v>184</v>
      </c>
    </row>
    <row r="3208" spans="2:9" x14ac:dyDescent="0.25">
      <c r="B3208">
        <f>IF('Input and Summary Results'!D2790=0,FALSE,'Input and Summary Results'!$B2790)</f>
        <v>184</v>
      </c>
      <c r="C3208">
        <f>IF(OR(B3208=0,'Input and Summary Results'!D2790=0,'Input and Summary Results'!D2790=""),FALSE,'Input and Summary Results'!$D2790)</f>
        <v>2.465869E-2</v>
      </c>
      <c r="D3208">
        <f>IF(OR(B3208=0,'Input and Summary Results'!E2790=0),FALSE,'Input and Summary Results'!$E2790)</f>
        <v>4.3046250000000001E-2</v>
      </c>
      <c r="E3208">
        <f t="shared" si="179"/>
        <v>-1.6080299991467428</v>
      </c>
      <c r="F3208">
        <f t="shared" si="180"/>
        <v>0.75762631753754961</v>
      </c>
      <c r="G3208">
        <f>IF('Input and Summary Results'!$J$4="yes",IF(C3208=FALSE,FALSE,IF('Data Transformation'!E3208&lt;$R$10,E3208,$R$10)),IF(C3208=FALSE,FALSE,IF(C3208&lt;$R$10,C3208,$R$10)))</f>
        <v>2.465869E-2</v>
      </c>
      <c r="H3208">
        <f>IF('Input and Summary Results'!$J$4="yes",'Data Transformation'!F3208,'Data Transformation'!D3208)</f>
        <v>4.3046250000000001E-2</v>
      </c>
      <c r="I3208">
        <f t="shared" si="181"/>
        <v>184</v>
      </c>
    </row>
    <row r="3209" spans="2:9" x14ac:dyDescent="0.25">
      <c r="B3209">
        <f>IF('Input and Summary Results'!D2791=0,FALSE,'Input and Summary Results'!$B2791)</f>
        <v>184</v>
      </c>
      <c r="C3209">
        <f>IF(OR(B3209=0,'Input and Summary Results'!D2791=0,'Input and Summary Results'!D2791=""),FALSE,'Input and Summary Results'!$D2791)</f>
        <v>6.6078129999999999E-2</v>
      </c>
      <c r="D3209">
        <f>IF(OR(B3209=0,'Input and Summary Results'!E2791=0),FALSE,'Input and Summary Results'!$E2791)</f>
        <v>5.0718399999999997E-2</v>
      </c>
      <c r="E3209">
        <f t="shared" si="179"/>
        <v>-1.1799422559747903</v>
      </c>
      <c r="F3209">
        <f t="shared" si="180"/>
        <v>0.33311756249760699</v>
      </c>
      <c r="G3209">
        <f>IF('Input and Summary Results'!$J$4="yes",IF(C3209=FALSE,FALSE,IF('Data Transformation'!E3209&lt;$R$10,E3209,$R$10)),IF(C3209=FALSE,FALSE,IF(C3209&lt;$R$10,C3209,$R$10)))</f>
        <v>6.6078129999999999E-2</v>
      </c>
      <c r="H3209">
        <f>IF('Input and Summary Results'!$J$4="yes",'Data Transformation'!F3209,'Data Transformation'!D3209)</f>
        <v>5.0718399999999997E-2</v>
      </c>
      <c r="I3209">
        <f t="shared" si="181"/>
        <v>184</v>
      </c>
    </row>
    <row r="3210" spans="2:9" x14ac:dyDescent="0.25">
      <c r="B3210">
        <f>IF('Input and Summary Results'!D2792=0,FALSE,'Input and Summary Results'!$B2792)</f>
        <v>184</v>
      </c>
      <c r="C3210">
        <f>IF(OR(B3210=0,'Input and Summary Results'!D2792=0,'Input and Summary Results'!D2792=""),FALSE,'Input and Summary Results'!$D2792)</f>
        <v>7.393574E-2</v>
      </c>
      <c r="D3210">
        <f>IF(OR(B3210=0,'Input and Summary Results'!E2792=0),FALSE,'Input and Summary Results'!$E2792)</f>
        <v>4.40925E-2</v>
      </c>
      <c r="E3210">
        <f t="shared" si="179"/>
        <v>-1.1311455760484257</v>
      </c>
      <c r="F3210">
        <f t="shared" si="180"/>
        <v>0.25882130888255128</v>
      </c>
      <c r="G3210">
        <f>IF('Input and Summary Results'!$J$4="yes",IF(C3210=FALSE,FALSE,IF('Data Transformation'!E3210&lt;$R$10,E3210,$R$10)),IF(C3210=FALSE,FALSE,IF(C3210&lt;$R$10,C3210,$R$10)))</f>
        <v>7.393574E-2</v>
      </c>
      <c r="H3210">
        <f>IF('Input and Summary Results'!$J$4="yes",'Data Transformation'!F3210,'Data Transformation'!D3210)</f>
        <v>4.40925E-2</v>
      </c>
      <c r="I3210">
        <f t="shared" si="181"/>
        <v>184</v>
      </c>
    </row>
    <row r="3211" spans="2:9" x14ac:dyDescent="0.25">
      <c r="B3211">
        <f>IF('Input and Summary Results'!D2793=0,FALSE,'Input and Summary Results'!$B2793)</f>
        <v>184</v>
      </c>
      <c r="C3211">
        <f>IF(OR(B3211=0,'Input and Summary Results'!D2793=0,'Input and Summary Results'!D2793=""),FALSE,'Input and Summary Results'!$D2793)</f>
        <v>0.11080282</v>
      </c>
      <c r="D3211">
        <f>IF(OR(B3211=0,'Input and Summary Results'!E2793=0),FALSE,'Input and Summary Results'!$E2793)</f>
        <v>4.2568019999999998E-2</v>
      </c>
      <c r="E3211">
        <f t="shared" si="179"/>
        <v>-0.95544918640493548</v>
      </c>
      <c r="F3211">
        <f t="shared" si="180"/>
        <v>0.16673330769018332</v>
      </c>
      <c r="G3211">
        <f>IF('Input and Summary Results'!$J$4="yes",IF(C3211=FALSE,FALSE,IF('Data Transformation'!E3211&lt;$R$10,E3211,$R$10)),IF(C3211=FALSE,FALSE,IF(C3211&lt;$R$10,C3211,$R$10)))</f>
        <v>0.11080282</v>
      </c>
      <c r="H3211">
        <f>IF('Input and Summary Results'!$J$4="yes",'Data Transformation'!F3211,'Data Transformation'!D3211)</f>
        <v>4.2568019999999998E-2</v>
      </c>
      <c r="I3211">
        <f t="shared" si="181"/>
        <v>184</v>
      </c>
    </row>
    <row r="3212" spans="2:9" x14ac:dyDescent="0.25">
      <c r="B3212">
        <f>IF('Input and Summary Results'!D2794=0,FALSE,'Input and Summary Results'!$B2794)</f>
        <v>184</v>
      </c>
      <c r="C3212">
        <f>IF(OR(B3212=0,'Input and Summary Results'!D2794=0,'Input and Summary Results'!D2794=""),FALSE,'Input and Summary Results'!$D2794)</f>
        <v>0.13789587</v>
      </c>
      <c r="D3212">
        <f>IF(OR(B3212=0,'Input and Summary Results'!E2794=0),FALSE,'Input and Summary Results'!$E2794)</f>
        <v>4.9106049999999998E-2</v>
      </c>
      <c r="E3212">
        <f t="shared" si="179"/>
        <v>-0.86044874080797773</v>
      </c>
      <c r="F3212">
        <f t="shared" si="180"/>
        <v>0.15455158809324746</v>
      </c>
      <c r="G3212">
        <f>IF('Input and Summary Results'!$J$4="yes",IF(C3212=FALSE,FALSE,IF('Data Transformation'!E3212&lt;$R$10,E3212,$R$10)),IF(C3212=FALSE,FALSE,IF(C3212&lt;$R$10,C3212,$R$10)))</f>
        <v>0.13789587</v>
      </c>
      <c r="H3212">
        <f>IF('Input and Summary Results'!$J$4="yes",'Data Transformation'!F3212,'Data Transformation'!D3212)</f>
        <v>4.9106049999999998E-2</v>
      </c>
      <c r="I3212">
        <f t="shared" si="181"/>
        <v>184</v>
      </c>
    </row>
    <row r="3213" spans="2:9" x14ac:dyDescent="0.25">
      <c r="B3213">
        <f>IF('Input and Summary Results'!D2795=0,FALSE,'Input and Summary Results'!$B2795)</f>
        <v>184</v>
      </c>
      <c r="C3213">
        <f>IF(OR(B3213=0,'Input and Summary Results'!D2795=0,'Input and Summary Results'!D2795=""),FALSE,'Input and Summary Results'!$D2795)</f>
        <v>0.14073811999999999</v>
      </c>
      <c r="D3213">
        <f>IF(OR(B3213=0,'Input and Summary Results'!E2795=0),FALSE,'Input and Summary Results'!$E2795)</f>
        <v>5.6753680000000001E-2</v>
      </c>
      <c r="E3213">
        <f t="shared" si="179"/>
        <v>-0.85158825463787768</v>
      </c>
      <c r="F3213">
        <f t="shared" si="180"/>
        <v>0.17501368584431853</v>
      </c>
      <c r="G3213">
        <f>IF('Input and Summary Results'!$J$4="yes",IF(C3213=FALSE,FALSE,IF('Data Transformation'!E3213&lt;$R$10,E3213,$R$10)),IF(C3213=FALSE,FALSE,IF(C3213&lt;$R$10,C3213,$R$10)))</f>
        <v>0.14073811999999999</v>
      </c>
      <c r="H3213">
        <f>IF('Input and Summary Results'!$J$4="yes",'Data Transformation'!F3213,'Data Transformation'!D3213)</f>
        <v>5.6753680000000001E-2</v>
      </c>
      <c r="I3213">
        <f t="shared" si="181"/>
        <v>184</v>
      </c>
    </row>
    <row r="3214" spans="2:9" x14ac:dyDescent="0.25">
      <c r="B3214">
        <f>IF('Input and Summary Results'!D2796=0,FALSE,'Input and Summary Results'!$B2796)</f>
        <v>184</v>
      </c>
      <c r="C3214">
        <f>IF(OR(B3214=0,'Input and Summary Results'!D2796=0,'Input and Summary Results'!D2796=""),FALSE,'Input and Summary Results'!$D2796)</f>
        <v>0.15707505999999999</v>
      </c>
      <c r="D3214">
        <f>IF(OR(B3214=0,'Input and Summary Results'!E2796=0),FALSE,'Input and Summary Results'!$E2796)</f>
        <v>5.9465169999999998E-2</v>
      </c>
      <c r="E3214">
        <f t="shared" si="179"/>
        <v>-0.80389276571888968</v>
      </c>
      <c r="F3214">
        <f t="shared" si="180"/>
        <v>0.16430287392537046</v>
      </c>
      <c r="G3214">
        <f>IF('Input and Summary Results'!$J$4="yes",IF(C3214=FALSE,FALSE,IF('Data Transformation'!E3214&lt;$R$10,E3214,$R$10)),IF(C3214=FALSE,FALSE,IF(C3214&lt;$R$10,C3214,$R$10)))</f>
        <v>0.15707505999999999</v>
      </c>
      <c r="H3214">
        <f>IF('Input and Summary Results'!$J$4="yes",'Data Transformation'!F3214,'Data Transformation'!D3214)</f>
        <v>5.9465169999999998E-2</v>
      </c>
      <c r="I3214">
        <f t="shared" si="181"/>
        <v>184</v>
      </c>
    </row>
    <row r="3215" spans="2:9" x14ac:dyDescent="0.25">
      <c r="B3215">
        <f>IF('Input and Summary Results'!D2797=0,FALSE,'Input and Summary Results'!$B2797)</f>
        <v>184</v>
      </c>
      <c r="C3215">
        <f>IF(OR(B3215=0,'Input and Summary Results'!D2797=0,'Input and Summary Results'!D2797=""),FALSE,'Input and Summary Results'!$D2797)</f>
        <v>0.16993330000000001</v>
      </c>
      <c r="D3215">
        <f>IF(OR(B3215=0,'Input and Summary Results'!E2797=0),FALSE,'Input and Summary Results'!$E2797)</f>
        <v>7.1789259999999994E-2</v>
      </c>
      <c r="E3215">
        <f t="shared" si="179"/>
        <v>-0.7697215087756103</v>
      </c>
      <c r="F3215">
        <f t="shared" si="180"/>
        <v>0.18334569410468693</v>
      </c>
      <c r="G3215">
        <f>IF('Input and Summary Results'!$J$4="yes",IF(C3215=FALSE,FALSE,IF('Data Transformation'!E3215&lt;$R$10,E3215,$R$10)),IF(C3215=FALSE,FALSE,IF(C3215&lt;$R$10,C3215,$R$10)))</f>
        <v>0.16993330000000001</v>
      </c>
      <c r="H3215">
        <f>IF('Input and Summary Results'!$J$4="yes",'Data Transformation'!F3215,'Data Transformation'!D3215)</f>
        <v>7.1789259999999994E-2</v>
      </c>
      <c r="I3215">
        <f t="shared" si="181"/>
        <v>184</v>
      </c>
    </row>
    <row r="3216" spans="2:9" x14ac:dyDescent="0.25">
      <c r="B3216">
        <f>IF('Input and Summary Results'!D2798=0,FALSE,'Input and Summary Results'!$B2798)</f>
        <v>184</v>
      </c>
      <c r="C3216">
        <f>IF(OR(B3216=0,'Input and Summary Results'!D2798=0,'Input and Summary Results'!D2798=""),FALSE,'Input and Summary Results'!$D2798)</f>
        <v>0.19185458999999999</v>
      </c>
      <c r="D3216">
        <f>IF(OR(B3216=0,'Input and Summary Results'!E2798=0),FALSE,'Input and Summary Results'!$E2798)</f>
        <v>5.5027569999999998E-2</v>
      </c>
      <c r="E3216">
        <f t="shared" si="179"/>
        <v>-0.71702780611994588</v>
      </c>
      <c r="F3216">
        <f t="shared" si="180"/>
        <v>0.12447951013316907</v>
      </c>
      <c r="G3216">
        <f>IF('Input and Summary Results'!$J$4="yes",IF(C3216=FALSE,FALSE,IF('Data Transformation'!E3216&lt;$R$10,E3216,$R$10)),IF(C3216=FALSE,FALSE,IF(C3216&lt;$R$10,C3216,$R$10)))</f>
        <v>0.19185458999999999</v>
      </c>
      <c r="H3216">
        <f>IF('Input and Summary Results'!$J$4="yes",'Data Transformation'!F3216,'Data Transformation'!D3216)</f>
        <v>5.5027569999999998E-2</v>
      </c>
      <c r="I3216">
        <f t="shared" si="181"/>
        <v>184</v>
      </c>
    </row>
    <row r="3217" spans="2:9" x14ac:dyDescent="0.25">
      <c r="B3217">
        <f>IF('Input and Summary Results'!D2799=0,FALSE,'Input and Summary Results'!$B2799)</f>
        <v>184</v>
      </c>
      <c r="C3217">
        <f>IF(OR(B3217=0,'Input and Summary Results'!D2799=0,'Input and Summary Results'!D2799=""),FALSE,'Input and Summary Results'!$D2799)</f>
        <v>0.22652374</v>
      </c>
      <c r="D3217">
        <f>IF(OR(B3217=0,'Input and Summary Results'!E2799=0),FALSE,'Input and Summary Results'!$E2799)</f>
        <v>2.922729E-2</v>
      </c>
      <c r="E3217">
        <f t="shared" si="179"/>
        <v>-0.64488627660601694</v>
      </c>
      <c r="F3217">
        <f t="shared" si="180"/>
        <v>5.5996973473950232E-2</v>
      </c>
      <c r="G3217">
        <f>IF('Input and Summary Results'!$J$4="yes",IF(C3217=FALSE,FALSE,IF('Data Transformation'!E3217&lt;$R$10,E3217,$R$10)),IF(C3217=FALSE,FALSE,IF(C3217&lt;$R$10,C3217,$R$10)))</f>
        <v>0.22652374</v>
      </c>
      <c r="H3217">
        <f>IF('Input and Summary Results'!$J$4="yes",'Data Transformation'!F3217,'Data Transformation'!D3217)</f>
        <v>2.922729E-2</v>
      </c>
      <c r="I3217">
        <f t="shared" si="181"/>
        <v>184</v>
      </c>
    </row>
    <row r="3218" spans="2:9" x14ac:dyDescent="0.25">
      <c r="B3218">
        <f>IF('Input and Summary Results'!D2800=0,FALSE,'Input and Summary Results'!$B2800)</f>
        <v>184</v>
      </c>
      <c r="C3218">
        <f>IF(OR(B3218=0,'Input and Summary Results'!D2800=0,'Input and Summary Results'!D2800=""),FALSE,'Input and Summary Results'!$D2800)</f>
        <v>0.25054316999999998</v>
      </c>
      <c r="D3218">
        <f>IF(OR(B3218=0,'Input and Summary Results'!E2800=0),FALSE,'Input and Summary Results'!$E2800)</f>
        <v>5.8296590000000002E-2</v>
      </c>
      <c r="E3218">
        <f t="shared" si="179"/>
        <v>-0.60111743196258183</v>
      </c>
      <c r="F3218">
        <f t="shared" si="180"/>
        <v>0.10098347546253207</v>
      </c>
      <c r="G3218">
        <f>IF('Input and Summary Results'!$J$4="yes",IF(C3218=FALSE,FALSE,IF('Data Transformation'!E3218&lt;$R$10,E3218,$R$10)),IF(C3218=FALSE,FALSE,IF(C3218&lt;$R$10,C3218,$R$10)))</f>
        <v>0.25054316999999998</v>
      </c>
      <c r="H3218">
        <f>IF('Input and Summary Results'!$J$4="yes",'Data Transformation'!F3218,'Data Transformation'!D3218)</f>
        <v>5.8296590000000002E-2</v>
      </c>
      <c r="I3218">
        <f t="shared" si="181"/>
        <v>184</v>
      </c>
    </row>
    <row r="3219" spans="2:9" x14ac:dyDescent="0.25">
      <c r="B3219">
        <f>IF('Input and Summary Results'!D2801=0,FALSE,'Input and Summary Results'!$B2801)</f>
        <v>184</v>
      </c>
      <c r="C3219">
        <f>IF(OR(B3219=0,'Input and Summary Results'!D2801=0,'Input and Summary Results'!D2801=""),FALSE,'Input and Summary Results'!$D2801)</f>
        <v>0.34767729000000003</v>
      </c>
      <c r="D3219">
        <f>IF(OR(B3219=0,'Input and Summary Results'!E2801=0),FALSE,'Input and Summary Results'!$E2801)</f>
        <v>4.4628349999999997E-2</v>
      </c>
      <c r="E3219">
        <f t="shared" si="179"/>
        <v>-0.45882367615537534</v>
      </c>
      <c r="F3219">
        <f t="shared" si="180"/>
        <v>5.5708855473419035E-2</v>
      </c>
      <c r="G3219">
        <f>IF('Input and Summary Results'!$J$4="yes",IF(C3219=FALSE,FALSE,IF('Data Transformation'!E3219&lt;$R$10,E3219,$R$10)),IF(C3219=FALSE,FALSE,IF(C3219&lt;$R$10,C3219,$R$10)))</f>
        <v>0.34767729000000003</v>
      </c>
      <c r="H3219">
        <f>IF('Input and Summary Results'!$J$4="yes",'Data Transformation'!F3219,'Data Transformation'!D3219)</f>
        <v>4.4628349999999997E-2</v>
      </c>
      <c r="I3219">
        <f t="shared" si="181"/>
        <v>184</v>
      </c>
    </row>
    <row r="3220" spans="2:9" x14ac:dyDescent="0.25">
      <c r="B3220">
        <f>IF('Input and Summary Results'!D2802=0,FALSE,'Input and Summary Results'!$B2802)</f>
        <v>184</v>
      </c>
      <c r="C3220">
        <f>IF(OR(B3220=0,'Input and Summary Results'!D2802=0,'Input and Summary Results'!D2802=""),FALSE,'Input and Summary Results'!$D2802)</f>
        <v>0.35073114</v>
      </c>
      <c r="D3220">
        <f>IF(OR(B3220=0,'Input and Summary Results'!E2802=0),FALSE,'Input and Summary Results'!$E2802)</f>
        <v>3.1474330000000002E-2</v>
      </c>
      <c r="E3220">
        <f t="shared" si="179"/>
        <v>-0.45502567315533476</v>
      </c>
      <c r="F3220">
        <f t="shared" si="180"/>
        <v>3.8946810425786543E-2</v>
      </c>
      <c r="G3220">
        <f>IF('Input and Summary Results'!$J$4="yes",IF(C3220=FALSE,FALSE,IF('Data Transformation'!E3220&lt;$R$10,E3220,$R$10)),IF(C3220=FALSE,FALSE,IF(C3220&lt;$R$10,C3220,$R$10)))</f>
        <v>0.35073114</v>
      </c>
      <c r="H3220">
        <f>IF('Input and Summary Results'!$J$4="yes",'Data Transformation'!F3220,'Data Transformation'!D3220)</f>
        <v>3.1474330000000002E-2</v>
      </c>
      <c r="I3220">
        <f t="shared" si="181"/>
        <v>184</v>
      </c>
    </row>
    <row r="3221" spans="2:9" x14ac:dyDescent="0.25">
      <c r="B3221">
        <f>IF('Input and Summary Results'!D2803=0,FALSE,'Input and Summary Results'!$B2803)</f>
        <v>184</v>
      </c>
      <c r="C3221">
        <f>IF(OR(B3221=0,'Input and Summary Results'!D2803=0,'Input and Summary Results'!D2803=""),FALSE,'Input and Summary Results'!$D2803)</f>
        <v>0.37436401000000002</v>
      </c>
      <c r="D3221">
        <f>IF(OR(B3221=0,'Input and Summary Results'!E2803=0),FALSE,'Input and Summary Results'!$E2803)</f>
        <v>2.8870630000000001E-2</v>
      </c>
      <c r="E3221">
        <f t="shared" si="179"/>
        <v>-0.42670590942564668</v>
      </c>
      <c r="F3221">
        <f t="shared" si="180"/>
        <v>3.3469706182493342E-2</v>
      </c>
      <c r="G3221">
        <f>IF('Input and Summary Results'!$J$4="yes",IF(C3221=FALSE,FALSE,IF('Data Transformation'!E3221&lt;$R$10,E3221,$R$10)),IF(C3221=FALSE,FALSE,IF(C3221&lt;$R$10,C3221,$R$10)))</f>
        <v>0.37436401000000002</v>
      </c>
      <c r="H3221">
        <f>IF('Input and Summary Results'!$J$4="yes",'Data Transformation'!F3221,'Data Transformation'!D3221)</f>
        <v>2.8870630000000001E-2</v>
      </c>
      <c r="I3221">
        <f t="shared" si="181"/>
        <v>184</v>
      </c>
    </row>
    <row r="3222" spans="2:9" x14ac:dyDescent="0.25">
      <c r="B3222">
        <f>IF('Input and Summary Results'!D2804=0,FALSE,'Input and Summary Results'!$B2804)</f>
        <v>184</v>
      </c>
      <c r="C3222">
        <f>IF(OR(B3222=0,'Input and Summary Results'!D2804=0,'Input and Summary Results'!D2804=""),FALSE,'Input and Summary Results'!$D2804)</f>
        <v>0.41753870999999998</v>
      </c>
      <c r="D3222">
        <f>IF(OR(B3222=0,'Input and Summary Results'!E2804=0),FALSE,'Input and Summary Results'!$E2804)</f>
        <v>4.1003129999999999E-2</v>
      </c>
      <c r="E3222">
        <f t="shared" si="179"/>
        <v>-0.37930325488679406</v>
      </c>
      <c r="F3222">
        <f t="shared" si="180"/>
        <v>4.2619661348285529E-2</v>
      </c>
      <c r="G3222">
        <f>IF('Input and Summary Results'!$J$4="yes",IF(C3222=FALSE,FALSE,IF('Data Transformation'!E3222&lt;$R$10,E3222,$R$10)),IF(C3222=FALSE,FALSE,IF(C3222&lt;$R$10,C3222,$R$10)))</f>
        <v>0.41753870999999998</v>
      </c>
      <c r="H3222">
        <f>IF('Input and Summary Results'!$J$4="yes",'Data Transformation'!F3222,'Data Transformation'!D3222)</f>
        <v>4.1003129999999999E-2</v>
      </c>
      <c r="I3222">
        <f t="shared" si="181"/>
        <v>184</v>
      </c>
    </row>
    <row r="3223" spans="2:9" x14ac:dyDescent="0.25">
      <c r="B3223">
        <f>IF('Input and Summary Results'!D2805=0,FALSE,'Input and Summary Results'!$B2805)</f>
        <v>184</v>
      </c>
      <c r="C3223">
        <f>IF(OR(B3223=0,'Input and Summary Results'!D2805=0,'Input and Summary Results'!D2805=""),FALSE,'Input and Summary Results'!$D2805)</f>
        <v>0.71184501</v>
      </c>
      <c r="D3223">
        <f>IF(OR(B3223=0,'Input and Summary Results'!E2805=0),FALSE,'Input and Summary Results'!$E2805)</f>
        <v>4.8192069999999997E-2</v>
      </c>
      <c r="E3223">
        <f t="shared" si="179"/>
        <v>-0.14761455499946752</v>
      </c>
      <c r="F3223">
        <f t="shared" si="180"/>
        <v>2.9381899270460574E-2</v>
      </c>
      <c r="G3223">
        <f>IF('Input and Summary Results'!$J$4="yes",IF(C3223=FALSE,FALSE,IF('Data Transformation'!E3223&lt;$R$10,E3223,$R$10)),IF(C3223=FALSE,FALSE,IF(C3223&lt;$R$10,C3223,$R$10)))</f>
        <v>0.71184501</v>
      </c>
      <c r="H3223">
        <f>IF('Input and Summary Results'!$J$4="yes",'Data Transformation'!F3223,'Data Transformation'!D3223)</f>
        <v>4.8192069999999997E-2</v>
      </c>
      <c r="I3223">
        <f t="shared" si="181"/>
        <v>184</v>
      </c>
    </row>
    <row r="3224" spans="2:9" x14ac:dyDescent="0.25">
      <c r="B3224">
        <f>IF('Input and Summary Results'!D2806=0,FALSE,'Input and Summary Results'!$B2806)</f>
        <v>184</v>
      </c>
      <c r="C3224">
        <f>IF(OR(B3224=0,'Input and Summary Results'!D2806=0,'Input and Summary Results'!D2806=""),FALSE,'Input and Summary Results'!$D2806)</f>
        <v>0.98096512999999996</v>
      </c>
      <c r="D3224">
        <f>IF(OR(B3224=0,'Input and Summary Results'!E2806=0),FALSE,'Input and Summary Results'!$E2806)</f>
        <v>4.0558589999999999E-2</v>
      </c>
      <c r="E3224">
        <f t="shared" si="179"/>
        <v>-8.346430048937474E-3</v>
      </c>
      <c r="F3224">
        <f t="shared" si="180"/>
        <v>1.7943989568721976E-2</v>
      </c>
      <c r="G3224">
        <f>IF('Input and Summary Results'!$J$4="yes",IF(C3224=FALSE,FALSE,IF('Data Transformation'!E3224&lt;$R$10,E3224,$R$10)),IF(C3224=FALSE,FALSE,IF(C3224&lt;$R$10,C3224,$R$10)))</f>
        <v>0.98096512999999996</v>
      </c>
      <c r="H3224">
        <f>IF('Input and Summary Results'!$J$4="yes",'Data Transformation'!F3224,'Data Transformation'!D3224)</f>
        <v>4.0558589999999999E-2</v>
      </c>
      <c r="I3224">
        <f t="shared" si="181"/>
        <v>184</v>
      </c>
    </row>
    <row r="3225" spans="2:9" x14ac:dyDescent="0.25">
      <c r="B3225">
        <f>IF('Input and Summary Results'!D2807=0,FALSE,'Input and Summary Results'!$B2807)</f>
        <v>185</v>
      </c>
      <c r="C3225">
        <f>IF(OR(B3225=0,'Input and Summary Results'!D2807=0,'Input and Summary Results'!D2807=""),FALSE,'Input and Summary Results'!$D2807)</f>
        <v>9.3444459999999993E-2</v>
      </c>
      <c r="D3225">
        <f>IF(OR(B3225=0,'Input and Summary Results'!E2807=0),FALSE,'Input and Summary Results'!$E2807)</f>
        <v>4.7860340000000001E-2</v>
      </c>
      <c r="E3225">
        <f t="shared" si="179"/>
        <v>-1.0294464413450721</v>
      </c>
      <c r="F3225">
        <f t="shared" si="180"/>
        <v>0.22228591785965698</v>
      </c>
      <c r="G3225">
        <f>IF('Input and Summary Results'!$J$4="yes",IF(C3225=FALSE,FALSE,IF('Data Transformation'!E3225&lt;$R$10,E3225,$R$10)),IF(C3225=FALSE,FALSE,IF(C3225&lt;$R$10,C3225,$R$10)))</f>
        <v>9.3444459999999993E-2</v>
      </c>
      <c r="H3225">
        <f>IF('Input and Summary Results'!$J$4="yes",'Data Transformation'!F3225,'Data Transformation'!D3225)</f>
        <v>4.7860340000000001E-2</v>
      </c>
      <c r="I3225">
        <f t="shared" si="181"/>
        <v>185</v>
      </c>
    </row>
    <row r="3226" spans="2:9" x14ac:dyDescent="0.25">
      <c r="B3226">
        <f>IF('Input and Summary Results'!D2808=0,FALSE,'Input and Summary Results'!$B2808)</f>
        <v>185</v>
      </c>
      <c r="C3226">
        <f>IF(OR(B3226=0,'Input and Summary Results'!D2808=0,'Input and Summary Results'!D2808=""),FALSE,'Input and Summary Results'!$D2808)</f>
        <v>0.13319197999999999</v>
      </c>
      <c r="D3226">
        <f>IF(OR(B3226=0,'Input and Summary Results'!E2808=0),FALSE,'Input and Summary Results'!$E2808)</f>
        <v>7.1007700000000007E-2</v>
      </c>
      <c r="E3226">
        <f t="shared" si="179"/>
        <v>-0.87552192491501513</v>
      </c>
      <c r="F3226">
        <f t="shared" si="180"/>
        <v>0.23137535608375223</v>
      </c>
      <c r="G3226">
        <f>IF('Input and Summary Results'!$J$4="yes",IF(C3226=FALSE,FALSE,IF('Data Transformation'!E3226&lt;$R$10,E3226,$R$10)),IF(C3226=FALSE,FALSE,IF(C3226&lt;$R$10,C3226,$R$10)))</f>
        <v>0.13319197999999999</v>
      </c>
      <c r="H3226">
        <f>IF('Input and Summary Results'!$J$4="yes",'Data Transformation'!F3226,'Data Transformation'!D3226)</f>
        <v>7.1007700000000007E-2</v>
      </c>
      <c r="I3226">
        <f t="shared" si="181"/>
        <v>185</v>
      </c>
    </row>
    <row r="3227" spans="2:9" x14ac:dyDescent="0.25">
      <c r="B3227">
        <f>IF('Input and Summary Results'!D2809=0,FALSE,'Input and Summary Results'!$B2809)</f>
        <v>185</v>
      </c>
      <c r="C3227">
        <f>IF(OR(B3227=0,'Input and Summary Results'!D2809=0,'Input and Summary Results'!D2809=""),FALSE,'Input and Summary Results'!$D2809)</f>
        <v>0.18714520000000001</v>
      </c>
      <c r="D3227">
        <f>IF(OR(B3227=0,'Input and Summary Results'!E2809=0),FALSE,'Input and Summary Results'!$E2809)</f>
        <v>7.4826210000000004E-2</v>
      </c>
      <c r="E3227">
        <f t="shared" si="179"/>
        <v>-0.72782130742343876</v>
      </c>
      <c r="F3227">
        <f t="shared" si="180"/>
        <v>0.17352609171915712</v>
      </c>
      <c r="G3227">
        <f>IF('Input and Summary Results'!$J$4="yes",IF(C3227=FALSE,FALSE,IF('Data Transformation'!E3227&lt;$R$10,E3227,$R$10)),IF(C3227=FALSE,FALSE,IF(C3227&lt;$R$10,C3227,$R$10)))</f>
        <v>0.18714520000000001</v>
      </c>
      <c r="H3227">
        <f>IF('Input and Summary Results'!$J$4="yes",'Data Transformation'!F3227,'Data Transformation'!D3227)</f>
        <v>7.4826210000000004E-2</v>
      </c>
      <c r="I3227">
        <f t="shared" si="181"/>
        <v>185</v>
      </c>
    </row>
    <row r="3228" spans="2:9" x14ac:dyDescent="0.25">
      <c r="B3228">
        <f>IF('Input and Summary Results'!D2810=0,FALSE,'Input and Summary Results'!$B2810)</f>
        <v>185</v>
      </c>
      <c r="C3228">
        <f>IF(OR(B3228=0,'Input and Summary Results'!D2810=0,'Input and Summary Results'!D2810=""),FALSE,'Input and Summary Results'!$D2810)</f>
        <v>0.27297785000000002</v>
      </c>
      <c r="D3228">
        <f>IF(OR(B3228=0,'Input and Summary Results'!E2810=0),FALSE,'Input and Summary Results'!$E2810)</f>
        <v>3.718283E-2</v>
      </c>
      <c r="E3228">
        <f t="shared" si="179"/>
        <v>-0.56387259110225441</v>
      </c>
      <c r="F3228">
        <f t="shared" si="180"/>
        <v>5.9115962046004826E-2</v>
      </c>
      <c r="G3228">
        <f>IF('Input and Summary Results'!$J$4="yes",IF(C3228=FALSE,FALSE,IF('Data Transformation'!E3228&lt;$R$10,E3228,$R$10)),IF(C3228=FALSE,FALSE,IF(C3228&lt;$R$10,C3228,$R$10)))</f>
        <v>0.27297785000000002</v>
      </c>
      <c r="H3228">
        <f>IF('Input and Summary Results'!$J$4="yes",'Data Transformation'!F3228,'Data Transformation'!D3228)</f>
        <v>3.718283E-2</v>
      </c>
      <c r="I3228">
        <f t="shared" si="181"/>
        <v>185</v>
      </c>
    </row>
    <row r="3229" spans="2:9" x14ac:dyDescent="0.25">
      <c r="B3229">
        <f>IF('Input and Summary Results'!D2811=0,FALSE,'Input and Summary Results'!$B2811)</f>
        <v>185</v>
      </c>
      <c r="C3229">
        <f>IF(OR(B3229=0,'Input and Summary Results'!D2811=0,'Input and Summary Results'!D2811=""),FALSE,'Input and Summary Results'!$D2811)</f>
        <v>0.45561459999999998</v>
      </c>
      <c r="D3229">
        <f>IF(OR(B3229=0,'Input and Summary Results'!E2811=0),FALSE,'Input and Summary Results'!$E2811)</f>
        <v>4.7835790000000003E-2</v>
      </c>
      <c r="E3229">
        <f t="shared" si="179"/>
        <v>-0.34140236756518916</v>
      </c>
      <c r="F3229">
        <f t="shared" si="180"/>
        <v>4.5566434569919406E-2</v>
      </c>
      <c r="G3229">
        <f>IF('Input and Summary Results'!$J$4="yes",IF(C3229=FALSE,FALSE,IF('Data Transformation'!E3229&lt;$R$10,E3229,$R$10)),IF(C3229=FALSE,FALSE,IF(C3229&lt;$R$10,C3229,$R$10)))</f>
        <v>0.45561459999999998</v>
      </c>
      <c r="H3229">
        <f>IF('Input and Summary Results'!$J$4="yes",'Data Transformation'!F3229,'Data Transformation'!D3229)</f>
        <v>4.7835790000000003E-2</v>
      </c>
      <c r="I3229">
        <f t="shared" si="181"/>
        <v>185</v>
      </c>
    </row>
    <row r="3230" spans="2:9" x14ac:dyDescent="0.25">
      <c r="B3230">
        <f>IF('Input and Summary Results'!D2812=0,FALSE,'Input and Summary Results'!$B2812)</f>
        <v>185</v>
      </c>
      <c r="C3230">
        <f>IF(OR(B3230=0,'Input and Summary Results'!D2812=0,'Input and Summary Results'!D2812=""),FALSE,'Input and Summary Results'!$D2812)</f>
        <v>0.51213883000000004</v>
      </c>
      <c r="D3230">
        <f>IF(OR(B3230=0,'Input and Summary Results'!E2812=0),FALSE,'Input and Summary Results'!$E2812)</f>
        <v>6.5326480000000006E-2</v>
      </c>
      <c r="E3230">
        <f t="shared" si="179"/>
        <v>-0.29061229502008346</v>
      </c>
      <c r="F3230">
        <f t="shared" si="180"/>
        <v>5.5359388234631615E-2</v>
      </c>
      <c r="G3230">
        <f>IF('Input and Summary Results'!$J$4="yes",IF(C3230=FALSE,FALSE,IF('Data Transformation'!E3230&lt;$R$10,E3230,$R$10)),IF(C3230=FALSE,FALSE,IF(C3230&lt;$R$10,C3230,$R$10)))</f>
        <v>0.51213883000000004</v>
      </c>
      <c r="H3230">
        <f>IF('Input and Summary Results'!$J$4="yes",'Data Transformation'!F3230,'Data Transformation'!D3230)</f>
        <v>6.5326480000000006E-2</v>
      </c>
      <c r="I3230">
        <f t="shared" si="181"/>
        <v>185</v>
      </c>
    </row>
    <row r="3231" spans="2:9" x14ac:dyDescent="0.25">
      <c r="B3231">
        <f>IF('Input and Summary Results'!D2813=0,FALSE,'Input and Summary Results'!$B2813)</f>
        <v>185</v>
      </c>
      <c r="C3231">
        <f>IF(OR(B3231=0,'Input and Summary Results'!D2813=0,'Input and Summary Results'!D2813=""),FALSE,'Input and Summary Results'!$D2813)</f>
        <v>0.66664920999999999</v>
      </c>
      <c r="D3231">
        <f>IF(OR(B3231=0,'Input and Summary Results'!E2813=0),FALSE,'Input and Summary Results'!$E2813)</f>
        <v>4.530969E-2</v>
      </c>
      <c r="E3231">
        <f t="shared" si="179"/>
        <v>-0.1761026312055804</v>
      </c>
      <c r="F3231">
        <f t="shared" si="180"/>
        <v>2.9497380578910458E-2</v>
      </c>
      <c r="G3231">
        <f>IF('Input and Summary Results'!$J$4="yes",IF(C3231=FALSE,FALSE,IF('Data Transformation'!E3231&lt;$R$10,E3231,$R$10)),IF(C3231=FALSE,FALSE,IF(C3231&lt;$R$10,C3231,$R$10)))</f>
        <v>0.66664920999999999</v>
      </c>
      <c r="H3231">
        <f>IF('Input and Summary Results'!$J$4="yes",'Data Transformation'!F3231,'Data Transformation'!D3231)</f>
        <v>4.530969E-2</v>
      </c>
      <c r="I3231">
        <f t="shared" si="181"/>
        <v>185</v>
      </c>
    </row>
    <row r="3232" spans="2:9" x14ac:dyDescent="0.25">
      <c r="B3232">
        <f>IF('Input and Summary Results'!D2814=0,FALSE,'Input and Summary Results'!$B2814)</f>
        <v>185</v>
      </c>
      <c r="C3232">
        <f>IF(OR(B3232=0,'Input and Summary Results'!D2814=0,'Input and Summary Results'!D2814=""),FALSE,'Input and Summary Results'!$D2814)</f>
        <v>0.73744567999999999</v>
      </c>
      <c r="D3232">
        <f>IF(OR(B3232=0,'Input and Summary Results'!E2814=0),FALSE,'Input and Summary Results'!$E2814)</f>
        <v>3.4178500000000001E-2</v>
      </c>
      <c r="E3232">
        <f t="shared" si="179"/>
        <v>-0.13226996415669248</v>
      </c>
      <c r="F3232">
        <f t="shared" si="180"/>
        <v>2.0114659835013204E-2</v>
      </c>
      <c r="G3232">
        <f>IF('Input and Summary Results'!$J$4="yes",IF(C3232=FALSE,FALSE,IF('Data Transformation'!E3232&lt;$R$10,E3232,$R$10)),IF(C3232=FALSE,FALSE,IF(C3232&lt;$R$10,C3232,$R$10)))</f>
        <v>0.73744567999999999</v>
      </c>
      <c r="H3232">
        <f>IF('Input and Summary Results'!$J$4="yes",'Data Transformation'!F3232,'Data Transformation'!D3232)</f>
        <v>3.4178500000000001E-2</v>
      </c>
      <c r="I3232">
        <f t="shared" si="181"/>
        <v>185</v>
      </c>
    </row>
    <row r="3233" spans="2:9" x14ac:dyDescent="0.25">
      <c r="B3233">
        <f>IF('Input and Summary Results'!D2815=0,FALSE,'Input and Summary Results'!$B2815)</f>
        <v>185</v>
      </c>
      <c r="C3233">
        <f>IF(OR(B3233=0,'Input and Summary Results'!D2815=0,'Input and Summary Results'!D2815=""),FALSE,'Input and Summary Results'!$D2815)</f>
        <v>0.83559488999999998</v>
      </c>
      <c r="D3233">
        <f>IF(OR(B3233=0,'Input and Summary Results'!E2815=0),FALSE,'Input and Summary Results'!$E2815)</f>
        <v>8.0311949999999993E-2</v>
      </c>
      <c r="E3233">
        <f t="shared" si="179"/>
        <v>-7.8004224569647063E-2</v>
      </c>
      <c r="F3233">
        <f t="shared" si="180"/>
        <v>4.1713259280463051E-2</v>
      </c>
      <c r="G3233">
        <f>IF('Input and Summary Results'!$J$4="yes",IF(C3233=FALSE,FALSE,IF('Data Transformation'!E3233&lt;$R$10,E3233,$R$10)),IF(C3233=FALSE,FALSE,IF(C3233&lt;$R$10,C3233,$R$10)))</f>
        <v>0.83559488999999998</v>
      </c>
      <c r="H3233">
        <f>IF('Input and Summary Results'!$J$4="yes",'Data Transformation'!F3233,'Data Transformation'!D3233)</f>
        <v>8.0311949999999993E-2</v>
      </c>
      <c r="I3233">
        <f t="shared" si="181"/>
        <v>185</v>
      </c>
    </row>
    <row r="3234" spans="2:9" x14ac:dyDescent="0.25">
      <c r="B3234">
        <f>IF('Input and Summary Results'!D2816=0,FALSE,'Input and Summary Results'!$B2816)</f>
        <v>185</v>
      </c>
      <c r="C3234">
        <f>IF(OR(B3234=0,'Input and Summary Results'!D2816=0,'Input and Summary Results'!D2816=""),FALSE,'Input and Summary Results'!$D2816)</f>
        <v>0.91783134</v>
      </c>
      <c r="D3234">
        <f>IF(OR(B3234=0,'Input and Summary Results'!E2816=0),FALSE,'Input and Summary Results'!$E2816)</f>
        <v>5.3120649999999998E-2</v>
      </c>
      <c r="E3234">
        <f t="shared" si="179"/>
        <v>-3.7237117096049821E-2</v>
      </c>
      <c r="F3234">
        <f t="shared" si="180"/>
        <v>2.5118299076603769E-2</v>
      </c>
      <c r="G3234">
        <f>IF('Input and Summary Results'!$J$4="yes",IF(C3234=FALSE,FALSE,IF('Data Transformation'!E3234&lt;$R$10,E3234,$R$10)),IF(C3234=FALSE,FALSE,IF(C3234&lt;$R$10,C3234,$R$10)))</f>
        <v>0.91783134</v>
      </c>
      <c r="H3234">
        <f>IF('Input and Summary Results'!$J$4="yes",'Data Transformation'!F3234,'Data Transformation'!D3234)</f>
        <v>5.3120649999999998E-2</v>
      </c>
      <c r="I3234">
        <f t="shared" si="181"/>
        <v>185</v>
      </c>
    </row>
    <row r="3235" spans="2:9" x14ac:dyDescent="0.25">
      <c r="B3235">
        <f>IF('Input and Summary Results'!D2817=0,FALSE,'Input and Summary Results'!$B2817)</f>
        <v>185</v>
      </c>
      <c r="C3235">
        <f>IF(OR(B3235=0,'Input and Summary Results'!D2817=0,'Input and Summary Results'!D2817=""),FALSE,'Input and Summary Results'!$D2817)</f>
        <v>0.96528091999999999</v>
      </c>
      <c r="D3235">
        <f>IF(OR(B3235=0,'Input and Summary Results'!E2817=0),FALSE,'Input and Summary Results'!$E2817)</f>
        <v>7.3216760000000006E-2</v>
      </c>
      <c r="E3235">
        <f t="shared" si="179"/>
        <v>-1.5346278105562291E-2</v>
      </c>
      <c r="F3235">
        <f t="shared" si="180"/>
        <v>3.291899091924453E-2</v>
      </c>
      <c r="G3235">
        <f>IF('Input and Summary Results'!$J$4="yes",IF(C3235=FALSE,FALSE,IF('Data Transformation'!E3235&lt;$R$10,E3235,$R$10)),IF(C3235=FALSE,FALSE,IF(C3235&lt;$R$10,C3235,$R$10)))</f>
        <v>0.96528091999999999</v>
      </c>
      <c r="H3235">
        <f>IF('Input and Summary Results'!$J$4="yes",'Data Transformation'!F3235,'Data Transformation'!D3235)</f>
        <v>7.3216760000000006E-2</v>
      </c>
      <c r="I3235">
        <f t="shared" si="181"/>
        <v>185</v>
      </c>
    </row>
    <row r="3236" spans="2:9" x14ac:dyDescent="0.25">
      <c r="B3236">
        <f>IF('Input and Summary Results'!D2818=0,FALSE,'Input and Summary Results'!$B2818)</f>
        <v>185</v>
      </c>
      <c r="C3236">
        <f>IF(OR(B3236=0,'Input and Summary Results'!D2818=0,'Input and Summary Results'!D2818=""),FALSE,'Input and Summary Results'!$D2818)</f>
        <v>0.99949171000000003</v>
      </c>
      <c r="D3236">
        <f>IF(OR(B3236=0,'Input and Summary Results'!E2818=0),FALSE,'Input and Summary Results'!$E2818)</f>
        <v>5.1087349999999997E-2</v>
      </c>
      <c r="E3236">
        <f t="shared" si="179"/>
        <v>-2.2080366310863817E-4</v>
      </c>
      <c r="F3236">
        <f t="shared" si="180"/>
        <v>2.2183185391302544E-2</v>
      </c>
      <c r="G3236">
        <f>IF('Input and Summary Results'!$J$4="yes",IF(C3236=FALSE,FALSE,IF('Data Transformation'!E3236&lt;$R$10,E3236,$R$10)),IF(C3236=FALSE,FALSE,IF(C3236&lt;$R$10,C3236,$R$10)))</f>
        <v>0.99949171000000003</v>
      </c>
      <c r="H3236">
        <f>IF('Input and Summary Results'!$J$4="yes",'Data Transformation'!F3236,'Data Transformation'!D3236)</f>
        <v>5.1087349999999997E-2</v>
      </c>
      <c r="I3236">
        <f t="shared" si="181"/>
        <v>185</v>
      </c>
    </row>
    <row r="3237" spans="2:9" x14ac:dyDescent="0.25">
      <c r="B3237">
        <f>IF('Input and Summary Results'!D2819=0,FALSE,'Input and Summary Results'!$B2819)</f>
        <v>185</v>
      </c>
      <c r="C3237">
        <f>IF(OR(B3237=0,'Input and Summary Results'!D2819=0,'Input and Summary Results'!D2819=""),FALSE,'Input and Summary Results'!$D2819)</f>
        <v>1.0110154600000001</v>
      </c>
      <c r="D3237">
        <f>IF(OR(B3237=0,'Input and Summary Results'!E2819=0),FALSE,'Input and Summary Results'!$E2819)</f>
        <v>4.853942E-2</v>
      </c>
      <c r="E3237">
        <f t="shared" si="179"/>
        <v>4.7577966803727476E-3</v>
      </c>
      <c r="F3237">
        <f t="shared" si="180"/>
        <v>2.0836583725435807E-2</v>
      </c>
      <c r="G3237">
        <f>IF('Input and Summary Results'!$J$4="yes",IF(C3237=FALSE,FALSE,IF('Data Transformation'!E3237&lt;$R$10,E3237,$R$10)),IF(C3237=FALSE,FALSE,IF(C3237&lt;$R$10,C3237,$R$10)))</f>
        <v>1.0110154600000001</v>
      </c>
      <c r="H3237">
        <f>IF('Input and Summary Results'!$J$4="yes",'Data Transformation'!F3237,'Data Transformation'!D3237)</f>
        <v>4.853942E-2</v>
      </c>
      <c r="I3237">
        <f t="shared" si="181"/>
        <v>185</v>
      </c>
    </row>
    <row r="3238" spans="2:9" x14ac:dyDescent="0.25">
      <c r="B3238">
        <f>IF('Input and Summary Results'!D2820=0,FALSE,'Input and Summary Results'!$B2820)</f>
        <v>185</v>
      </c>
      <c r="C3238">
        <f>IF(OR(B3238=0,'Input and Summary Results'!D2820=0,'Input and Summary Results'!D2820=""),FALSE,'Input and Summary Results'!$D2820)</f>
        <v>1.04065988</v>
      </c>
      <c r="D3238">
        <f>IF(OR(B3238=0,'Input and Summary Results'!E2820=0),FALSE,'Input and Summary Results'!$E2820)</f>
        <v>4.2651830000000002E-2</v>
      </c>
      <c r="E3238">
        <f t="shared" si="179"/>
        <v>1.7308811763147587E-2</v>
      </c>
      <c r="F3238">
        <f t="shared" si="180"/>
        <v>1.7787650485766783E-2</v>
      </c>
      <c r="G3238">
        <f>IF('Input and Summary Results'!$J$4="yes",IF(C3238=FALSE,FALSE,IF('Data Transformation'!E3238&lt;$R$10,E3238,$R$10)),IF(C3238=FALSE,FALSE,IF(C3238&lt;$R$10,C3238,$R$10)))</f>
        <v>1.04065988</v>
      </c>
      <c r="H3238">
        <f>IF('Input and Summary Results'!$J$4="yes",'Data Transformation'!F3238,'Data Transformation'!D3238)</f>
        <v>4.2651830000000002E-2</v>
      </c>
      <c r="I3238">
        <f t="shared" si="181"/>
        <v>185</v>
      </c>
    </row>
    <row r="3239" spans="2:9" x14ac:dyDescent="0.25">
      <c r="B3239">
        <f>IF('Input and Summary Results'!D2821=0,FALSE,'Input and Summary Results'!$B2821)</f>
        <v>185</v>
      </c>
      <c r="C3239">
        <f>IF(OR(B3239=0,'Input and Summary Results'!D2821=0,'Input and Summary Results'!D2821=""),FALSE,'Input and Summary Results'!$D2821)</f>
        <v>1.07303715</v>
      </c>
      <c r="D3239">
        <f>IF(OR(B3239=0,'Input and Summary Results'!E2821=0),FALSE,'Input and Summary Results'!$E2821)</f>
        <v>3.8747459999999997E-2</v>
      </c>
      <c r="E3239">
        <f t="shared" si="179"/>
        <v>3.0614758089630784E-2</v>
      </c>
      <c r="F3239">
        <f t="shared" si="180"/>
        <v>1.5671775800120247E-2</v>
      </c>
      <c r="G3239">
        <f>IF('Input and Summary Results'!$J$4="yes",IF(C3239=FALSE,FALSE,IF('Data Transformation'!E3239&lt;$R$10,E3239,$R$10)),IF(C3239=FALSE,FALSE,IF(C3239&lt;$R$10,C3239,$R$10)))</f>
        <v>1.07303715</v>
      </c>
      <c r="H3239">
        <f>IF('Input and Summary Results'!$J$4="yes",'Data Transformation'!F3239,'Data Transformation'!D3239)</f>
        <v>3.8747459999999997E-2</v>
      </c>
      <c r="I3239">
        <f t="shared" si="181"/>
        <v>185</v>
      </c>
    </row>
    <row r="3240" spans="2:9" x14ac:dyDescent="0.25">
      <c r="B3240">
        <f>IF('Input and Summary Results'!D2822=0,FALSE,'Input and Summary Results'!$B2822)</f>
        <v>185</v>
      </c>
      <c r="C3240">
        <f>IF(OR(B3240=0,'Input and Summary Results'!D2822=0,'Input and Summary Results'!D2822=""),FALSE,'Input and Summary Results'!$D2822)</f>
        <v>1.0803163899999999</v>
      </c>
      <c r="D3240">
        <f>IF(OR(B3240=0,'Input and Summary Results'!E2822=0),FALSE,'Input and Summary Results'!$E2822)</f>
        <v>4.225843E-2</v>
      </c>
      <c r="E3240">
        <f t="shared" si="179"/>
        <v>3.3550965031577326E-2</v>
      </c>
      <c r="F3240">
        <f t="shared" si="180"/>
        <v>1.6976654977899575E-2</v>
      </c>
      <c r="G3240">
        <f>IF('Input and Summary Results'!$J$4="yes",IF(C3240=FALSE,FALSE,IF('Data Transformation'!E3240&lt;$R$10,E3240,$R$10)),IF(C3240=FALSE,FALSE,IF(C3240&lt;$R$10,C3240,$R$10)))</f>
        <v>1.0803163899999999</v>
      </c>
      <c r="H3240">
        <f>IF('Input and Summary Results'!$J$4="yes",'Data Transformation'!F3240,'Data Transformation'!D3240)</f>
        <v>4.225843E-2</v>
      </c>
      <c r="I3240">
        <f t="shared" si="181"/>
        <v>185</v>
      </c>
    </row>
    <row r="3241" spans="2:9" x14ac:dyDescent="0.25">
      <c r="B3241">
        <f>IF('Input and Summary Results'!D2823=0,FALSE,'Input and Summary Results'!$B2823)</f>
        <v>185</v>
      </c>
      <c r="C3241">
        <f>IF(OR(B3241=0,'Input and Summary Results'!D2823=0,'Input and Summary Results'!D2823=""),FALSE,'Input and Summary Results'!$D2823)</f>
        <v>1.1240621500000001</v>
      </c>
      <c r="D3241">
        <f>IF(OR(B3241=0,'Input and Summary Results'!E2823=0),FALSE,'Input and Summary Results'!$E2823)</f>
        <v>3.6873919999999998E-2</v>
      </c>
      <c r="E3241">
        <f t="shared" si="179"/>
        <v>5.0790324272056535E-2</v>
      </c>
      <c r="F3241">
        <f t="shared" si="180"/>
        <v>1.4237007517778264E-2</v>
      </c>
      <c r="G3241">
        <f>IF('Input and Summary Results'!$J$4="yes",IF(C3241=FALSE,FALSE,IF('Data Transformation'!E3241&lt;$R$10,E3241,$R$10)),IF(C3241=FALSE,FALSE,IF(C3241&lt;$R$10,C3241,$R$10)))</f>
        <v>1.1240621500000001</v>
      </c>
      <c r="H3241">
        <f>IF('Input and Summary Results'!$J$4="yes",'Data Transformation'!F3241,'Data Transformation'!D3241)</f>
        <v>3.6873919999999998E-2</v>
      </c>
      <c r="I3241">
        <f t="shared" si="181"/>
        <v>185</v>
      </c>
    </row>
    <row r="3242" spans="2:9" x14ac:dyDescent="0.25">
      <c r="B3242">
        <f>IF('Input and Summary Results'!D2824=0,FALSE,'Input and Summary Results'!$B2824)</f>
        <v>186</v>
      </c>
      <c r="C3242">
        <f>IF(OR(B3242=0,'Input and Summary Results'!D2824=0,'Input and Summary Results'!D2824=""),FALSE,'Input and Summary Results'!$D2824)</f>
        <v>0.16824860999999999</v>
      </c>
      <c r="D3242">
        <f>IF(OR(B3242=0,'Input and Summary Results'!E2824=0),FALSE,'Input and Summary Results'!$E2824)</f>
        <v>4.9501249999999997E-2</v>
      </c>
      <c r="E3242">
        <f t="shared" ref="E3242:E3305" si="182">IF(C3242=FALSE,FALSE,LOG10(C3242))</f>
        <v>-0.7740485150494445</v>
      </c>
      <c r="F3242">
        <f t="shared" ref="F3242:F3305" si="183">IF(D3242=FALSE, FALSE,0.434*D3242/C3242)</f>
        <v>0.12768927184599027</v>
      </c>
      <c r="G3242">
        <f>IF('Input and Summary Results'!$J$4="yes",IF(C3242=FALSE,FALSE,IF('Data Transformation'!E3242&lt;$R$10,E3242,$R$10)),IF(C3242=FALSE,FALSE,IF(C3242&lt;$R$10,C3242,$R$10)))</f>
        <v>0.16824860999999999</v>
      </c>
      <c r="H3242">
        <f>IF('Input and Summary Results'!$J$4="yes",'Data Transformation'!F3242,'Data Transformation'!D3242)</f>
        <v>4.9501249999999997E-2</v>
      </c>
      <c r="I3242">
        <f t="shared" si="181"/>
        <v>186</v>
      </c>
    </row>
    <row r="3243" spans="2:9" x14ac:dyDescent="0.25">
      <c r="B3243">
        <f>IF('Input and Summary Results'!D2825=0,FALSE,'Input and Summary Results'!$B2825)</f>
        <v>186</v>
      </c>
      <c r="C3243">
        <f>IF(OR(B3243=0,'Input and Summary Results'!D2825=0,'Input and Summary Results'!D2825=""),FALSE,'Input and Summary Results'!$D2825)</f>
        <v>0.37287668000000002</v>
      </c>
      <c r="D3243">
        <f>IF(OR(B3243=0,'Input and Summary Results'!E2825=0),FALSE,'Input and Summary Results'!$E2825)</f>
        <v>4.976042E-2</v>
      </c>
      <c r="E3243">
        <f t="shared" si="182"/>
        <v>-0.42843477690688803</v>
      </c>
      <c r="F3243">
        <f t="shared" si="183"/>
        <v>5.7917331488791406E-2</v>
      </c>
      <c r="G3243">
        <f>IF('Input and Summary Results'!$J$4="yes",IF(C3243=FALSE,FALSE,IF('Data Transformation'!E3243&lt;$R$10,E3243,$R$10)),IF(C3243=FALSE,FALSE,IF(C3243&lt;$R$10,C3243,$R$10)))</f>
        <v>0.37287668000000002</v>
      </c>
      <c r="H3243">
        <f>IF('Input and Summary Results'!$J$4="yes",'Data Transformation'!F3243,'Data Transformation'!D3243)</f>
        <v>4.976042E-2</v>
      </c>
      <c r="I3243">
        <f t="shared" si="181"/>
        <v>186</v>
      </c>
    </row>
    <row r="3244" spans="2:9" x14ac:dyDescent="0.25">
      <c r="B3244">
        <f>IF('Input and Summary Results'!D2826=0,FALSE,'Input and Summary Results'!$B2826)</f>
        <v>186</v>
      </c>
      <c r="C3244">
        <f>IF(OR(B3244=0,'Input and Summary Results'!D2826=0,'Input and Summary Results'!D2826=""),FALSE,'Input and Summary Results'!$D2826)</f>
        <v>0.40590535</v>
      </c>
      <c r="D3244">
        <f>IF(OR(B3244=0,'Input and Summary Results'!E2826=0),FALSE,'Input and Summary Results'!$E2826)</f>
        <v>5.2724470000000002E-2</v>
      </c>
      <c r="E3244">
        <f t="shared" si="182"/>
        <v>-0.39157522446451815</v>
      </c>
      <c r="F3244">
        <f t="shared" si="183"/>
        <v>5.6373782656473984E-2</v>
      </c>
      <c r="G3244">
        <f>IF('Input and Summary Results'!$J$4="yes",IF(C3244=FALSE,FALSE,IF('Data Transformation'!E3244&lt;$R$10,E3244,$R$10)),IF(C3244=FALSE,FALSE,IF(C3244&lt;$R$10,C3244,$R$10)))</f>
        <v>0.40590535</v>
      </c>
      <c r="H3244">
        <f>IF('Input and Summary Results'!$J$4="yes",'Data Transformation'!F3244,'Data Transformation'!D3244)</f>
        <v>5.2724470000000002E-2</v>
      </c>
      <c r="I3244">
        <f t="shared" si="181"/>
        <v>186</v>
      </c>
    </row>
    <row r="3245" spans="2:9" x14ac:dyDescent="0.25">
      <c r="B3245">
        <f>IF('Input and Summary Results'!D2827=0,FALSE,'Input and Summary Results'!$B2827)</f>
        <v>186</v>
      </c>
      <c r="C3245">
        <f>IF(OR(B3245=0,'Input and Summary Results'!D2827=0,'Input and Summary Results'!D2827=""),FALSE,'Input and Summary Results'!$D2827)</f>
        <v>0.55043211999999997</v>
      </c>
      <c r="D3245">
        <f>IF(OR(B3245=0,'Input and Summary Results'!E2827=0),FALSE,'Input and Summary Results'!$E2827)</f>
        <v>5.6454459999999998E-2</v>
      </c>
      <c r="E3245">
        <f t="shared" si="182"/>
        <v>-0.25929623114655664</v>
      </c>
      <c r="F3245">
        <f t="shared" si="183"/>
        <v>4.4512728726659338E-2</v>
      </c>
      <c r="G3245">
        <f>IF('Input and Summary Results'!$J$4="yes",IF(C3245=FALSE,FALSE,IF('Data Transformation'!E3245&lt;$R$10,E3245,$R$10)),IF(C3245=FALSE,FALSE,IF(C3245&lt;$R$10,C3245,$R$10)))</f>
        <v>0.55043211999999997</v>
      </c>
      <c r="H3245">
        <f>IF('Input and Summary Results'!$J$4="yes",'Data Transformation'!F3245,'Data Transformation'!D3245)</f>
        <v>5.6454459999999998E-2</v>
      </c>
      <c r="I3245">
        <f t="shared" si="181"/>
        <v>186</v>
      </c>
    </row>
    <row r="3246" spans="2:9" x14ac:dyDescent="0.25">
      <c r="B3246">
        <f>IF('Input and Summary Results'!D2828=0,FALSE,'Input and Summary Results'!$B2828)</f>
        <v>186</v>
      </c>
      <c r="C3246">
        <f>IF(OR(B3246=0,'Input and Summary Results'!D2828=0,'Input and Summary Results'!D2828=""),FALSE,'Input and Summary Results'!$D2828)</f>
        <v>0.60190102000000001</v>
      </c>
      <c r="D3246">
        <f>IF(OR(B3246=0,'Input and Summary Results'!E2828=0),FALSE,'Input and Summary Results'!$E2828)</f>
        <v>7.222953E-2</v>
      </c>
      <c r="E3246">
        <f t="shared" si="182"/>
        <v>-0.22047492070578628</v>
      </c>
      <c r="F3246">
        <f t="shared" si="183"/>
        <v>5.208101494827172E-2</v>
      </c>
      <c r="G3246">
        <f>IF('Input and Summary Results'!$J$4="yes",IF(C3246=FALSE,FALSE,IF('Data Transformation'!E3246&lt;$R$10,E3246,$R$10)),IF(C3246=FALSE,FALSE,IF(C3246&lt;$R$10,C3246,$R$10)))</f>
        <v>0.60190102000000001</v>
      </c>
      <c r="H3246">
        <f>IF('Input and Summary Results'!$J$4="yes",'Data Transformation'!F3246,'Data Transformation'!D3246)</f>
        <v>7.222953E-2</v>
      </c>
      <c r="I3246">
        <f t="shared" si="181"/>
        <v>186</v>
      </c>
    </row>
    <row r="3247" spans="2:9" x14ac:dyDescent="0.25">
      <c r="B3247">
        <f>IF('Input and Summary Results'!D2829=0,FALSE,'Input and Summary Results'!$B2829)</f>
        <v>186</v>
      </c>
      <c r="C3247">
        <f>IF(OR(B3247=0,'Input and Summary Results'!D2829=0,'Input and Summary Results'!D2829=""),FALSE,'Input and Summary Results'!$D2829)</f>
        <v>0.73263604999999998</v>
      </c>
      <c r="D3247">
        <f>IF(OR(B3247=0,'Input and Summary Results'!E2829=0),FALSE,'Input and Summary Results'!$E2829)</f>
        <v>5.2413590000000003E-2</v>
      </c>
      <c r="E3247">
        <f t="shared" si="182"/>
        <v>-0.13511171530445928</v>
      </c>
      <c r="F3247">
        <f t="shared" si="183"/>
        <v>3.1048838041753474E-2</v>
      </c>
      <c r="G3247">
        <f>IF('Input and Summary Results'!$J$4="yes",IF(C3247=FALSE,FALSE,IF('Data Transformation'!E3247&lt;$R$10,E3247,$R$10)),IF(C3247=FALSE,FALSE,IF(C3247&lt;$R$10,C3247,$R$10)))</f>
        <v>0.73263604999999998</v>
      </c>
      <c r="H3247">
        <f>IF('Input and Summary Results'!$J$4="yes",'Data Transformation'!F3247,'Data Transformation'!D3247)</f>
        <v>5.2413590000000003E-2</v>
      </c>
      <c r="I3247">
        <f t="shared" si="181"/>
        <v>186</v>
      </c>
    </row>
    <row r="3248" spans="2:9" x14ac:dyDescent="0.25">
      <c r="B3248">
        <f>IF('Input and Summary Results'!D2830=0,FALSE,'Input and Summary Results'!$B2830)</f>
        <v>186</v>
      </c>
      <c r="C3248">
        <f>IF(OR(B3248=0,'Input and Summary Results'!D2830=0,'Input and Summary Results'!D2830=""),FALSE,'Input and Summary Results'!$D2830)</f>
        <v>0.76147485000000004</v>
      </c>
      <c r="D3248">
        <f>IF(OR(B3248=0,'Input and Summary Results'!E2830=0),FALSE,'Input and Summary Results'!$E2830)</f>
        <v>3.8798510000000001E-2</v>
      </c>
      <c r="E3248">
        <f t="shared" si="182"/>
        <v>-0.11834443597415292</v>
      </c>
      <c r="F3248">
        <f t="shared" si="183"/>
        <v>2.2113078770756512E-2</v>
      </c>
      <c r="G3248">
        <f>IF('Input and Summary Results'!$J$4="yes",IF(C3248=FALSE,FALSE,IF('Data Transformation'!E3248&lt;$R$10,E3248,$R$10)),IF(C3248=FALSE,FALSE,IF(C3248&lt;$R$10,C3248,$R$10)))</f>
        <v>0.76147485000000004</v>
      </c>
      <c r="H3248">
        <f>IF('Input and Summary Results'!$J$4="yes",'Data Transformation'!F3248,'Data Transformation'!D3248)</f>
        <v>3.8798510000000001E-2</v>
      </c>
      <c r="I3248">
        <f t="shared" si="181"/>
        <v>186</v>
      </c>
    </row>
    <row r="3249" spans="2:9" x14ac:dyDescent="0.25">
      <c r="B3249">
        <f>IF('Input and Summary Results'!D2831=0,FALSE,'Input and Summary Results'!$B2831)</f>
        <v>186</v>
      </c>
      <c r="C3249">
        <f>IF(OR(B3249=0,'Input and Summary Results'!D2831=0,'Input and Summary Results'!D2831=""),FALSE,'Input and Summary Results'!$D2831)</f>
        <v>0.78269043999999999</v>
      </c>
      <c r="D3249">
        <f>IF(OR(B3249=0,'Input and Summary Results'!E2831=0),FALSE,'Input and Summary Results'!$E2831)</f>
        <v>4.5878450000000001E-2</v>
      </c>
      <c r="E3249">
        <f t="shared" si="182"/>
        <v>-0.10640997074202156</v>
      </c>
      <c r="F3249">
        <f t="shared" si="183"/>
        <v>2.5439492144557176E-2</v>
      </c>
      <c r="G3249">
        <f>IF('Input and Summary Results'!$J$4="yes",IF(C3249=FALSE,FALSE,IF('Data Transformation'!E3249&lt;$R$10,E3249,$R$10)),IF(C3249=FALSE,FALSE,IF(C3249&lt;$R$10,C3249,$R$10)))</f>
        <v>0.78269043999999999</v>
      </c>
      <c r="H3249">
        <f>IF('Input and Summary Results'!$J$4="yes",'Data Transformation'!F3249,'Data Transformation'!D3249)</f>
        <v>4.5878450000000001E-2</v>
      </c>
      <c r="I3249">
        <f t="shared" si="181"/>
        <v>186</v>
      </c>
    </row>
    <row r="3250" spans="2:9" x14ac:dyDescent="0.25">
      <c r="B3250">
        <f>IF('Input and Summary Results'!D2832=0,FALSE,'Input and Summary Results'!$B2832)</f>
        <v>186</v>
      </c>
      <c r="C3250">
        <f>IF(OR(B3250=0,'Input and Summary Results'!D2832=0,'Input and Summary Results'!D2832=""),FALSE,'Input and Summary Results'!$D2832)</f>
        <v>0.85938725999999999</v>
      </c>
      <c r="D3250">
        <f>IF(OR(B3250=0,'Input and Summary Results'!E2832=0),FALSE,'Input and Summary Results'!$E2832)</f>
        <v>5.9832980000000001E-2</v>
      </c>
      <c r="E3250">
        <f t="shared" si="182"/>
        <v>-6.5811088809796109E-2</v>
      </c>
      <c r="F3250">
        <f t="shared" si="183"/>
        <v>3.0216311700967037E-2</v>
      </c>
      <c r="G3250">
        <f>IF('Input and Summary Results'!$J$4="yes",IF(C3250=FALSE,FALSE,IF('Data Transformation'!E3250&lt;$R$10,E3250,$R$10)),IF(C3250=FALSE,FALSE,IF(C3250&lt;$R$10,C3250,$R$10)))</f>
        <v>0.85938725999999999</v>
      </c>
      <c r="H3250">
        <f>IF('Input and Summary Results'!$J$4="yes",'Data Transformation'!F3250,'Data Transformation'!D3250)</f>
        <v>5.9832980000000001E-2</v>
      </c>
      <c r="I3250">
        <f t="shared" si="181"/>
        <v>186</v>
      </c>
    </row>
    <row r="3251" spans="2:9" x14ac:dyDescent="0.25">
      <c r="B3251">
        <f>IF('Input and Summary Results'!D2833=0,FALSE,'Input and Summary Results'!$B2833)</f>
        <v>186</v>
      </c>
      <c r="C3251">
        <f>IF(OR(B3251=0,'Input and Summary Results'!D2833=0,'Input and Summary Results'!D2833=""),FALSE,'Input and Summary Results'!$D2833)</f>
        <v>0.90217506999999997</v>
      </c>
      <c r="D3251">
        <f>IF(OR(B3251=0,'Input and Summary Results'!E2833=0),FALSE,'Input and Summary Results'!$E2833)</f>
        <v>5.4152819999999997E-2</v>
      </c>
      <c r="E3251">
        <f t="shared" si="182"/>
        <v>-4.4709178026408933E-2</v>
      </c>
      <c r="F3251">
        <f t="shared" si="183"/>
        <v>2.6050735230358339E-2</v>
      </c>
      <c r="G3251">
        <f>IF('Input and Summary Results'!$J$4="yes",IF(C3251=FALSE,FALSE,IF('Data Transformation'!E3251&lt;$R$10,E3251,$R$10)),IF(C3251=FALSE,FALSE,IF(C3251&lt;$R$10,C3251,$R$10)))</f>
        <v>0.90217506999999997</v>
      </c>
      <c r="H3251">
        <f>IF('Input and Summary Results'!$J$4="yes",'Data Transformation'!F3251,'Data Transformation'!D3251)</f>
        <v>5.4152819999999997E-2</v>
      </c>
      <c r="I3251">
        <f t="shared" si="181"/>
        <v>186</v>
      </c>
    </row>
    <row r="3252" spans="2:9" x14ac:dyDescent="0.25">
      <c r="B3252">
        <f>IF('Input and Summary Results'!D2834=0,FALSE,'Input and Summary Results'!$B2834)</f>
        <v>186</v>
      </c>
      <c r="C3252">
        <f>IF(OR(B3252=0,'Input and Summary Results'!D2834=0,'Input and Summary Results'!D2834=""),FALSE,'Input and Summary Results'!$D2834)</f>
        <v>0.90515871000000003</v>
      </c>
      <c r="D3252">
        <f>IF(OR(B3252=0,'Input and Summary Results'!E2834=0),FALSE,'Input and Summary Results'!$E2834)</f>
        <v>3.508899E-2</v>
      </c>
      <c r="E3252">
        <f t="shared" si="182"/>
        <v>-4.3275265177039279E-2</v>
      </c>
      <c r="F3252">
        <f t="shared" si="183"/>
        <v>1.6824255781618672E-2</v>
      </c>
      <c r="G3252">
        <f>IF('Input and Summary Results'!$J$4="yes",IF(C3252=FALSE,FALSE,IF('Data Transformation'!E3252&lt;$R$10,E3252,$R$10)),IF(C3252=FALSE,FALSE,IF(C3252&lt;$R$10,C3252,$R$10)))</f>
        <v>0.90515871000000003</v>
      </c>
      <c r="H3252">
        <f>IF('Input and Summary Results'!$J$4="yes",'Data Transformation'!F3252,'Data Transformation'!D3252)</f>
        <v>3.508899E-2</v>
      </c>
      <c r="I3252">
        <f t="shared" si="181"/>
        <v>186</v>
      </c>
    </row>
    <row r="3253" spans="2:9" x14ac:dyDescent="0.25">
      <c r="B3253">
        <f>IF('Input and Summary Results'!D2835=0,FALSE,'Input and Summary Results'!$B2835)</f>
        <v>186</v>
      </c>
      <c r="C3253">
        <f>IF(OR(B3253=0,'Input and Summary Results'!D2835=0,'Input and Summary Results'!D2835=""),FALSE,'Input and Summary Results'!$D2835)</f>
        <v>0.91574977999999996</v>
      </c>
      <c r="D3253">
        <f>IF(OR(B3253=0,'Input and Summary Results'!E2835=0),FALSE,'Input and Summary Results'!$E2835)</f>
        <v>5.1473159999999997E-2</v>
      </c>
      <c r="E3253">
        <f t="shared" si="182"/>
        <v>-3.8223176998440696E-2</v>
      </c>
      <c r="F3253">
        <f t="shared" si="183"/>
        <v>2.4394602027641217E-2</v>
      </c>
      <c r="G3253">
        <f>IF('Input and Summary Results'!$J$4="yes",IF(C3253=FALSE,FALSE,IF('Data Transformation'!E3253&lt;$R$10,E3253,$R$10)),IF(C3253=FALSE,FALSE,IF(C3253&lt;$R$10,C3253,$R$10)))</f>
        <v>0.91574977999999996</v>
      </c>
      <c r="H3253">
        <f>IF('Input and Summary Results'!$J$4="yes",'Data Transformation'!F3253,'Data Transformation'!D3253)</f>
        <v>5.1473159999999997E-2</v>
      </c>
      <c r="I3253">
        <f t="shared" si="181"/>
        <v>186</v>
      </c>
    </row>
    <row r="3254" spans="2:9" x14ac:dyDescent="0.25">
      <c r="B3254">
        <f>IF('Input and Summary Results'!D2836=0,FALSE,'Input and Summary Results'!$B2836)</f>
        <v>186</v>
      </c>
      <c r="C3254">
        <f>IF(OR(B3254=0,'Input and Summary Results'!D2836=0,'Input and Summary Results'!D2836=""),FALSE,'Input and Summary Results'!$D2836)</f>
        <v>0.91793197999999998</v>
      </c>
      <c r="D3254">
        <f>IF(OR(B3254=0,'Input and Summary Results'!E2836=0),FALSE,'Input and Summary Results'!$E2836)</f>
        <v>7.0181439999999998E-2</v>
      </c>
      <c r="E3254">
        <f t="shared" si="182"/>
        <v>-3.7189499414373384E-2</v>
      </c>
      <c r="F3254">
        <f t="shared" si="183"/>
        <v>3.3181919383612715E-2</v>
      </c>
      <c r="G3254">
        <f>IF('Input and Summary Results'!$J$4="yes",IF(C3254=FALSE,FALSE,IF('Data Transformation'!E3254&lt;$R$10,E3254,$R$10)),IF(C3254=FALSE,FALSE,IF(C3254&lt;$R$10,C3254,$R$10)))</f>
        <v>0.91793197999999998</v>
      </c>
      <c r="H3254">
        <f>IF('Input and Summary Results'!$J$4="yes",'Data Transformation'!F3254,'Data Transformation'!D3254)</f>
        <v>7.0181439999999998E-2</v>
      </c>
      <c r="I3254">
        <f t="shared" si="181"/>
        <v>186</v>
      </c>
    </row>
    <row r="3255" spans="2:9" x14ac:dyDescent="0.25">
      <c r="B3255">
        <f>IF('Input and Summary Results'!D2837=0,FALSE,'Input and Summary Results'!$B2837)</f>
        <v>186</v>
      </c>
      <c r="C3255">
        <f>IF(OR(B3255=0,'Input and Summary Results'!D2837=0,'Input and Summary Results'!D2837=""),FALSE,'Input and Summary Results'!$D2837)</f>
        <v>0.93135860999999998</v>
      </c>
      <c r="D3255">
        <f>IF(OR(B3255=0,'Input and Summary Results'!E2837=0),FALSE,'Input and Summary Results'!$E2837)</f>
        <v>4.1569229999999999E-2</v>
      </c>
      <c r="E3255">
        <f t="shared" si="182"/>
        <v>-3.0883066218639239E-2</v>
      </c>
      <c r="F3255">
        <f t="shared" si="183"/>
        <v>1.9370675941890955E-2</v>
      </c>
      <c r="G3255">
        <f>IF('Input and Summary Results'!$J$4="yes",IF(C3255=FALSE,FALSE,IF('Data Transformation'!E3255&lt;$R$10,E3255,$R$10)),IF(C3255=FALSE,FALSE,IF(C3255&lt;$R$10,C3255,$R$10)))</f>
        <v>0.93135860999999998</v>
      </c>
      <c r="H3255">
        <f>IF('Input and Summary Results'!$J$4="yes",'Data Transformation'!F3255,'Data Transformation'!D3255)</f>
        <v>4.1569229999999999E-2</v>
      </c>
      <c r="I3255">
        <f t="shared" si="181"/>
        <v>186</v>
      </c>
    </row>
    <row r="3256" spans="2:9" x14ac:dyDescent="0.25">
      <c r="B3256">
        <f>IF('Input and Summary Results'!D2838=0,FALSE,'Input and Summary Results'!$B2838)</f>
        <v>186</v>
      </c>
      <c r="C3256">
        <f>IF(OR(B3256=0,'Input and Summary Results'!D2838=0,'Input and Summary Results'!D2838=""),FALSE,'Input and Summary Results'!$D2838)</f>
        <v>0.93246861999999997</v>
      </c>
      <c r="D3256">
        <f>IF(OR(B3256=0,'Input and Summary Results'!E2838=0),FALSE,'Input and Summary Results'!$E2838)</f>
        <v>3.7869710000000001E-2</v>
      </c>
      <c r="E3256">
        <f t="shared" si="182"/>
        <v>-3.0365774414879219E-2</v>
      </c>
      <c r="F3256">
        <f t="shared" si="183"/>
        <v>1.7625745025071193E-2</v>
      </c>
      <c r="G3256">
        <f>IF('Input and Summary Results'!$J$4="yes",IF(C3256=FALSE,FALSE,IF('Data Transformation'!E3256&lt;$R$10,E3256,$R$10)),IF(C3256=FALSE,FALSE,IF(C3256&lt;$R$10,C3256,$R$10)))</f>
        <v>0.93246861999999997</v>
      </c>
      <c r="H3256">
        <f>IF('Input and Summary Results'!$J$4="yes",'Data Transformation'!F3256,'Data Transformation'!D3256)</f>
        <v>3.7869710000000001E-2</v>
      </c>
      <c r="I3256">
        <f t="shared" si="181"/>
        <v>186</v>
      </c>
    </row>
    <row r="3257" spans="2:9" x14ac:dyDescent="0.25">
      <c r="B3257">
        <f>IF('Input and Summary Results'!D2839=0,FALSE,'Input and Summary Results'!$B2839)</f>
        <v>186</v>
      </c>
      <c r="C3257">
        <f>IF(OR(B3257=0,'Input and Summary Results'!D2839=0,'Input and Summary Results'!D2839=""),FALSE,'Input and Summary Results'!$D2839)</f>
        <v>1.0137189600000001</v>
      </c>
      <c r="D3257">
        <f>IF(OR(B3257=0,'Input and Summary Results'!E2839=0),FALSE,'Input and Summary Results'!$E2839)</f>
        <v>5.6720029999999998E-2</v>
      </c>
      <c r="E3257">
        <f t="shared" si="182"/>
        <v>5.9175693577060429E-3</v>
      </c>
      <c r="F3257">
        <f t="shared" si="183"/>
        <v>2.4283350703039032E-2</v>
      </c>
      <c r="G3257">
        <f>IF('Input and Summary Results'!$J$4="yes",IF(C3257=FALSE,FALSE,IF('Data Transformation'!E3257&lt;$R$10,E3257,$R$10)),IF(C3257=FALSE,FALSE,IF(C3257&lt;$R$10,C3257,$R$10)))</f>
        <v>1.0137189600000001</v>
      </c>
      <c r="H3257">
        <f>IF('Input and Summary Results'!$J$4="yes",'Data Transformation'!F3257,'Data Transformation'!D3257)</f>
        <v>5.6720029999999998E-2</v>
      </c>
      <c r="I3257">
        <f t="shared" si="181"/>
        <v>186</v>
      </c>
    </row>
    <row r="3258" spans="2:9" x14ac:dyDescent="0.25">
      <c r="B3258">
        <f>IF('Input and Summary Results'!D2840=0,FALSE,'Input and Summary Results'!$B2840)</f>
        <v>186</v>
      </c>
      <c r="C3258">
        <f>IF(OR(B3258=0,'Input and Summary Results'!D2840=0,'Input and Summary Results'!D2840=""),FALSE,'Input and Summary Results'!$D2840)</f>
        <v>1.01773023</v>
      </c>
      <c r="D3258">
        <f>IF(OR(B3258=0,'Input and Summary Results'!E2840=0),FALSE,'Input and Summary Results'!$E2840)</f>
        <v>3.1028190000000001E-2</v>
      </c>
      <c r="E3258">
        <f t="shared" si="182"/>
        <v>7.6326747111760112E-3</v>
      </c>
      <c r="F3258">
        <f t="shared" si="183"/>
        <v>1.3231634536393795E-2</v>
      </c>
      <c r="G3258">
        <f>IF('Input and Summary Results'!$J$4="yes",IF(C3258=FALSE,FALSE,IF('Data Transformation'!E3258&lt;$R$10,E3258,$R$10)),IF(C3258=FALSE,FALSE,IF(C3258&lt;$R$10,C3258,$R$10)))</f>
        <v>1.01773023</v>
      </c>
      <c r="H3258">
        <f>IF('Input and Summary Results'!$J$4="yes",'Data Transformation'!F3258,'Data Transformation'!D3258)</f>
        <v>3.1028190000000001E-2</v>
      </c>
      <c r="I3258">
        <f t="shared" si="181"/>
        <v>186</v>
      </c>
    </row>
    <row r="3259" spans="2:9" x14ac:dyDescent="0.25">
      <c r="B3259">
        <f>IF('Input and Summary Results'!D2841=0,FALSE,'Input and Summary Results'!$B2841)</f>
        <v>186</v>
      </c>
      <c r="C3259">
        <f>IF(OR(B3259=0,'Input and Summary Results'!D2841=0,'Input and Summary Results'!D2841=""),FALSE,'Input and Summary Results'!$D2841)</f>
        <v>1.02231874</v>
      </c>
      <c r="D3259">
        <f>IF(OR(B3259=0,'Input and Summary Results'!E2841=0),FALSE,'Input and Summary Results'!$E2841)</f>
        <v>5.646267E-2</v>
      </c>
      <c r="E3259">
        <f t="shared" si="182"/>
        <v>9.5863218666304185E-3</v>
      </c>
      <c r="F3259">
        <f t="shared" si="183"/>
        <v>2.3969822542820648E-2</v>
      </c>
      <c r="G3259">
        <f>IF('Input and Summary Results'!$J$4="yes",IF(C3259=FALSE,FALSE,IF('Data Transformation'!E3259&lt;$R$10,E3259,$R$10)),IF(C3259=FALSE,FALSE,IF(C3259&lt;$R$10,C3259,$R$10)))</f>
        <v>1.02231874</v>
      </c>
      <c r="H3259">
        <f>IF('Input and Summary Results'!$J$4="yes",'Data Transformation'!F3259,'Data Transformation'!D3259)</f>
        <v>5.646267E-2</v>
      </c>
      <c r="I3259">
        <f t="shared" si="181"/>
        <v>186</v>
      </c>
    </row>
    <row r="3260" spans="2:9" x14ac:dyDescent="0.25">
      <c r="B3260">
        <f>IF('Input and Summary Results'!D2842=0,FALSE,'Input and Summary Results'!$B2842)</f>
        <v>186</v>
      </c>
      <c r="C3260">
        <f>IF(OR(B3260=0,'Input and Summary Results'!D2842=0,'Input and Summary Results'!D2842=""),FALSE,'Input and Summary Results'!$D2842)</f>
        <v>1.1369848300000001</v>
      </c>
      <c r="D3260">
        <f>IF(OR(B3260=0,'Input and Summary Results'!E2842=0),FALSE,'Input and Summary Results'!$E2842)</f>
        <v>5.2811810000000001E-2</v>
      </c>
      <c r="E3260">
        <f t="shared" si="182"/>
        <v>5.5754670236335076E-2</v>
      </c>
      <c r="F3260">
        <f t="shared" si="183"/>
        <v>2.0158866622697155E-2</v>
      </c>
      <c r="G3260">
        <f>IF('Input and Summary Results'!$J$4="yes",IF(C3260=FALSE,FALSE,IF('Data Transformation'!E3260&lt;$R$10,E3260,$R$10)),IF(C3260=FALSE,FALSE,IF(C3260&lt;$R$10,C3260,$R$10)))</f>
        <v>1.1369848300000001</v>
      </c>
      <c r="H3260">
        <f>IF('Input and Summary Results'!$J$4="yes",'Data Transformation'!F3260,'Data Transformation'!D3260)</f>
        <v>5.2811810000000001E-2</v>
      </c>
      <c r="I3260">
        <f t="shared" si="181"/>
        <v>186</v>
      </c>
    </row>
    <row r="3261" spans="2:9" x14ac:dyDescent="0.25">
      <c r="B3261">
        <f>IF('Input and Summary Results'!D2843=0,FALSE,'Input and Summary Results'!$B2843)</f>
        <v>187</v>
      </c>
      <c r="C3261">
        <f>IF(OR(B3261=0,'Input and Summary Results'!D2843=0,'Input and Summary Results'!D2843=""),FALSE,'Input and Summary Results'!$D2843)</f>
        <v>0.15157269000000001</v>
      </c>
      <c r="D3261">
        <f>IF(OR(B3261=0,'Input and Summary Results'!E2843=0),FALSE,'Input and Summary Results'!$E2843)</f>
        <v>4.0978960000000002E-2</v>
      </c>
      <c r="E3261">
        <f t="shared" si="182"/>
        <v>-0.81937904178273901</v>
      </c>
      <c r="F3261">
        <f t="shared" si="183"/>
        <v>0.11733557437029057</v>
      </c>
      <c r="G3261">
        <f>IF('Input and Summary Results'!$J$4="yes",IF(C3261=FALSE,FALSE,IF('Data Transformation'!E3261&lt;$R$10,E3261,$R$10)),IF(C3261=FALSE,FALSE,IF(C3261&lt;$R$10,C3261,$R$10)))</f>
        <v>0.15157269000000001</v>
      </c>
      <c r="H3261">
        <f>IF('Input and Summary Results'!$J$4="yes",'Data Transformation'!F3261,'Data Transformation'!D3261)</f>
        <v>4.0978960000000002E-2</v>
      </c>
      <c r="I3261">
        <f t="shared" si="181"/>
        <v>187</v>
      </c>
    </row>
    <row r="3262" spans="2:9" x14ac:dyDescent="0.25">
      <c r="B3262">
        <f>IF('Input and Summary Results'!D2844=0,FALSE,'Input and Summary Results'!$B2844)</f>
        <v>187</v>
      </c>
      <c r="C3262">
        <f>IF(OR(B3262=0,'Input and Summary Results'!D2844=0,'Input and Summary Results'!D2844=""),FALSE,'Input and Summary Results'!$D2844)</f>
        <v>0.24273137</v>
      </c>
      <c r="D3262">
        <f>IF(OR(B3262=0,'Input and Summary Results'!E2844=0),FALSE,'Input and Summary Results'!$E2844)</f>
        <v>5.8451830000000003E-2</v>
      </c>
      <c r="E3262">
        <f t="shared" si="182"/>
        <v>-0.6148740928996056</v>
      </c>
      <c r="F3262">
        <f t="shared" si="183"/>
        <v>0.10451098356178685</v>
      </c>
      <c r="G3262">
        <f>IF('Input and Summary Results'!$J$4="yes",IF(C3262=FALSE,FALSE,IF('Data Transformation'!E3262&lt;$R$10,E3262,$R$10)),IF(C3262=FALSE,FALSE,IF(C3262&lt;$R$10,C3262,$R$10)))</f>
        <v>0.24273137</v>
      </c>
      <c r="H3262">
        <f>IF('Input and Summary Results'!$J$4="yes",'Data Transformation'!F3262,'Data Transformation'!D3262)</f>
        <v>5.8451830000000003E-2</v>
      </c>
      <c r="I3262">
        <f t="shared" si="181"/>
        <v>187</v>
      </c>
    </row>
    <row r="3263" spans="2:9" x14ac:dyDescent="0.25">
      <c r="B3263">
        <f>IF('Input and Summary Results'!D2845=0,FALSE,'Input and Summary Results'!$B2845)</f>
        <v>187</v>
      </c>
      <c r="C3263">
        <f>IF(OR(B3263=0,'Input and Summary Results'!D2845=0,'Input and Summary Results'!D2845=""),FALSE,'Input and Summary Results'!$D2845)</f>
        <v>0.31851657</v>
      </c>
      <c r="D3263">
        <f>IF(OR(B3263=0,'Input and Summary Results'!E2845=0),FALSE,'Input and Summary Results'!$E2845)</f>
        <v>6.134266E-2</v>
      </c>
      <c r="E3263">
        <f t="shared" si="182"/>
        <v>-0.4968679696947893</v>
      </c>
      <c r="F3263">
        <f t="shared" si="183"/>
        <v>8.3583452000629041E-2</v>
      </c>
      <c r="G3263">
        <f>IF('Input and Summary Results'!$J$4="yes",IF(C3263=FALSE,FALSE,IF('Data Transformation'!E3263&lt;$R$10,E3263,$R$10)),IF(C3263=FALSE,FALSE,IF(C3263&lt;$R$10,C3263,$R$10)))</f>
        <v>0.31851657</v>
      </c>
      <c r="H3263">
        <f>IF('Input and Summary Results'!$J$4="yes",'Data Transformation'!F3263,'Data Transformation'!D3263)</f>
        <v>6.134266E-2</v>
      </c>
      <c r="I3263">
        <f t="shared" si="181"/>
        <v>187</v>
      </c>
    </row>
    <row r="3264" spans="2:9" x14ac:dyDescent="0.25">
      <c r="B3264">
        <f>IF('Input and Summary Results'!D2846=0,FALSE,'Input and Summary Results'!$B2846)</f>
        <v>187</v>
      </c>
      <c r="C3264">
        <f>IF(OR(B3264=0,'Input and Summary Results'!D2846=0,'Input and Summary Results'!D2846=""),FALSE,'Input and Summary Results'!$D2846)</f>
        <v>0.41808276</v>
      </c>
      <c r="D3264">
        <f>IF(OR(B3264=0,'Input and Summary Results'!E2846=0),FALSE,'Input and Summary Results'!$E2846)</f>
        <v>7.5878870000000001E-2</v>
      </c>
      <c r="E3264">
        <f t="shared" si="182"/>
        <v>-0.37873774058457021</v>
      </c>
      <c r="F3264">
        <f t="shared" si="183"/>
        <v>7.8767729097463851E-2</v>
      </c>
      <c r="G3264">
        <f>IF('Input and Summary Results'!$J$4="yes",IF(C3264=FALSE,FALSE,IF('Data Transformation'!E3264&lt;$R$10,E3264,$R$10)),IF(C3264=FALSE,FALSE,IF(C3264&lt;$R$10,C3264,$R$10)))</f>
        <v>0.41808276</v>
      </c>
      <c r="H3264">
        <f>IF('Input and Summary Results'!$J$4="yes",'Data Transformation'!F3264,'Data Transformation'!D3264)</f>
        <v>7.5878870000000001E-2</v>
      </c>
      <c r="I3264">
        <f t="shared" si="181"/>
        <v>187</v>
      </c>
    </row>
    <row r="3265" spans="2:9" x14ac:dyDescent="0.25">
      <c r="B3265">
        <f>IF('Input and Summary Results'!D2847=0,FALSE,'Input and Summary Results'!$B2847)</f>
        <v>187</v>
      </c>
      <c r="C3265">
        <f>IF(OR(B3265=0,'Input and Summary Results'!D2847=0,'Input and Summary Results'!D2847=""),FALSE,'Input and Summary Results'!$D2847)</f>
        <v>0.49715987</v>
      </c>
      <c r="D3265">
        <f>IF(OR(B3265=0,'Input and Summary Results'!E2847=0),FALSE,'Input and Summary Results'!$E2847)</f>
        <v>5.8916929999999999E-2</v>
      </c>
      <c r="E3265">
        <f t="shared" si="182"/>
        <v>-0.30350393421569144</v>
      </c>
      <c r="F3265">
        <f t="shared" si="183"/>
        <v>5.1432042614380759E-2</v>
      </c>
      <c r="G3265">
        <f>IF('Input and Summary Results'!$J$4="yes",IF(C3265=FALSE,FALSE,IF('Data Transformation'!E3265&lt;$R$10,E3265,$R$10)),IF(C3265=FALSE,FALSE,IF(C3265&lt;$R$10,C3265,$R$10)))</f>
        <v>0.49715987</v>
      </c>
      <c r="H3265">
        <f>IF('Input and Summary Results'!$J$4="yes",'Data Transformation'!F3265,'Data Transformation'!D3265)</f>
        <v>5.8916929999999999E-2</v>
      </c>
      <c r="I3265">
        <f t="shared" si="181"/>
        <v>187</v>
      </c>
    </row>
    <row r="3266" spans="2:9" x14ac:dyDescent="0.25">
      <c r="B3266">
        <f>IF('Input and Summary Results'!D2848=0,FALSE,'Input and Summary Results'!$B2848)</f>
        <v>187</v>
      </c>
      <c r="C3266">
        <f>IF(OR(B3266=0,'Input and Summary Results'!D2848=0,'Input and Summary Results'!D2848=""),FALSE,'Input and Summary Results'!$D2848)</f>
        <v>0.52898619000000002</v>
      </c>
      <c r="D3266">
        <f>IF(OR(B3266=0,'Input and Summary Results'!E2848=0),FALSE,'Input and Summary Results'!$E2848)</f>
        <v>4.9247310000000002E-2</v>
      </c>
      <c r="E3266">
        <f t="shared" si="182"/>
        <v>-0.2765556657437987</v>
      </c>
      <c r="F3266">
        <f t="shared" si="183"/>
        <v>4.0404329912658021E-2</v>
      </c>
      <c r="G3266">
        <f>IF('Input and Summary Results'!$J$4="yes",IF(C3266=FALSE,FALSE,IF('Data Transformation'!E3266&lt;$R$10,E3266,$R$10)),IF(C3266=FALSE,FALSE,IF(C3266&lt;$R$10,C3266,$R$10)))</f>
        <v>0.52898619000000002</v>
      </c>
      <c r="H3266">
        <f>IF('Input and Summary Results'!$J$4="yes",'Data Transformation'!F3266,'Data Transformation'!D3266)</f>
        <v>4.9247310000000002E-2</v>
      </c>
      <c r="I3266">
        <f t="shared" si="181"/>
        <v>187</v>
      </c>
    </row>
    <row r="3267" spans="2:9" x14ac:dyDescent="0.25">
      <c r="B3267">
        <f>IF('Input and Summary Results'!D2849=0,FALSE,'Input and Summary Results'!$B2849)</f>
        <v>187</v>
      </c>
      <c r="C3267">
        <f>IF(OR(B3267=0,'Input and Summary Results'!D2849=0,'Input and Summary Results'!D2849=""),FALSE,'Input and Summary Results'!$D2849)</f>
        <v>0.53865682999999998</v>
      </c>
      <c r="D3267">
        <f>IF(OR(B3267=0,'Input and Summary Results'!E2849=0),FALSE,'Input and Summary Results'!$E2849)</f>
        <v>5.5406440000000001E-2</v>
      </c>
      <c r="E3267">
        <f t="shared" si="182"/>
        <v>-0.26868782906524119</v>
      </c>
      <c r="F3267">
        <f t="shared" si="183"/>
        <v>4.4641399905761901E-2</v>
      </c>
      <c r="G3267">
        <f>IF('Input and Summary Results'!$J$4="yes",IF(C3267=FALSE,FALSE,IF('Data Transformation'!E3267&lt;$R$10,E3267,$R$10)),IF(C3267=FALSE,FALSE,IF(C3267&lt;$R$10,C3267,$R$10)))</f>
        <v>0.53865682999999998</v>
      </c>
      <c r="H3267">
        <f>IF('Input and Summary Results'!$J$4="yes",'Data Transformation'!F3267,'Data Transformation'!D3267)</f>
        <v>5.5406440000000001E-2</v>
      </c>
      <c r="I3267">
        <f t="shared" si="181"/>
        <v>187</v>
      </c>
    </row>
    <row r="3268" spans="2:9" x14ac:dyDescent="0.25">
      <c r="B3268">
        <f>IF('Input and Summary Results'!D2850=0,FALSE,'Input and Summary Results'!$B2850)</f>
        <v>187</v>
      </c>
      <c r="C3268">
        <f>IF(OR(B3268=0,'Input and Summary Results'!D2850=0,'Input and Summary Results'!D2850=""),FALSE,'Input and Summary Results'!$D2850)</f>
        <v>0.65867777999999999</v>
      </c>
      <c r="D3268">
        <f>IF(OR(B3268=0,'Input and Summary Results'!E2850=0),FALSE,'Input and Summary Results'!$E2850)</f>
        <v>6.3052819999999996E-2</v>
      </c>
      <c r="E3268">
        <f t="shared" si="182"/>
        <v>-0.18132698690941113</v>
      </c>
      <c r="F3268">
        <f t="shared" si="183"/>
        <v>4.1545236094042828E-2</v>
      </c>
      <c r="G3268">
        <f>IF('Input and Summary Results'!$J$4="yes",IF(C3268=FALSE,FALSE,IF('Data Transformation'!E3268&lt;$R$10,E3268,$R$10)),IF(C3268=FALSE,FALSE,IF(C3268&lt;$R$10,C3268,$R$10)))</f>
        <v>0.65867777999999999</v>
      </c>
      <c r="H3268">
        <f>IF('Input and Summary Results'!$J$4="yes",'Data Transformation'!F3268,'Data Transformation'!D3268)</f>
        <v>6.3052819999999996E-2</v>
      </c>
      <c r="I3268">
        <f t="shared" si="181"/>
        <v>187</v>
      </c>
    </row>
    <row r="3269" spans="2:9" x14ac:dyDescent="0.25">
      <c r="B3269">
        <f>IF('Input and Summary Results'!D2851=0,FALSE,'Input and Summary Results'!$B2851)</f>
        <v>187</v>
      </c>
      <c r="C3269">
        <f>IF(OR(B3269=0,'Input and Summary Results'!D2851=0,'Input and Summary Results'!D2851=""),FALSE,'Input and Summary Results'!$D2851)</f>
        <v>0.68060662999999999</v>
      </c>
      <c r="D3269">
        <f>IF(OR(B3269=0,'Input and Summary Results'!E2851=0),FALSE,'Input and Summary Results'!$E2851)</f>
        <v>4.7215140000000003E-2</v>
      </c>
      <c r="E3269">
        <f t="shared" si="182"/>
        <v>-0.16710382462253304</v>
      </c>
      <c r="F3269">
        <f t="shared" si="183"/>
        <v>3.010750976669152E-2</v>
      </c>
      <c r="G3269">
        <f>IF('Input and Summary Results'!$J$4="yes",IF(C3269=FALSE,FALSE,IF('Data Transformation'!E3269&lt;$R$10,E3269,$R$10)),IF(C3269=FALSE,FALSE,IF(C3269&lt;$R$10,C3269,$R$10)))</f>
        <v>0.68060662999999999</v>
      </c>
      <c r="H3269">
        <f>IF('Input and Summary Results'!$J$4="yes",'Data Transformation'!F3269,'Data Transformation'!D3269)</f>
        <v>4.7215140000000003E-2</v>
      </c>
      <c r="I3269">
        <f t="shared" ref="I3269:I3332" si="184">IF(G3269=FALSE,"",B3269)</f>
        <v>187</v>
      </c>
    </row>
    <row r="3270" spans="2:9" x14ac:dyDescent="0.25">
      <c r="B3270">
        <f>IF('Input and Summary Results'!D2852=0,FALSE,'Input and Summary Results'!$B2852)</f>
        <v>187</v>
      </c>
      <c r="C3270">
        <f>IF(OR(B3270=0,'Input and Summary Results'!D2852=0,'Input and Summary Results'!D2852=""),FALSE,'Input and Summary Results'!$D2852)</f>
        <v>0.71239934999999999</v>
      </c>
      <c r="D3270">
        <f>IF(OR(B3270=0,'Input and Summary Results'!E2852=0),FALSE,'Input and Summary Results'!$E2852)</f>
        <v>3.3073650000000003E-2</v>
      </c>
      <c r="E3270">
        <f t="shared" si="182"/>
        <v>-0.14727648546306418</v>
      </c>
      <c r="F3270">
        <f t="shared" si="183"/>
        <v>2.0148760803894616E-2</v>
      </c>
      <c r="G3270">
        <f>IF('Input and Summary Results'!$J$4="yes",IF(C3270=FALSE,FALSE,IF('Data Transformation'!E3270&lt;$R$10,E3270,$R$10)),IF(C3270=FALSE,FALSE,IF(C3270&lt;$R$10,C3270,$R$10)))</f>
        <v>0.71239934999999999</v>
      </c>
      <c r="H3270">
        <f>IF('Input and Summary Results'!$J$4="yes",'Data Transformation'!F3270,'Data Transformation'!D3270)</f>
        <v>3.3073650000000003E-2</v>
      </c>
      <c r="I3270">
        <f t="shared" si="184"/>
        <v>187</v>
      </c>
    </row>
    <row r="3271" spans="2:9" x14ac:dyDescent="0.25">
      <c r="B3271">
        <f>IF('Input and Summary Results'!D2853=0,FALSE,'Input and Summary Results'!$B2853)</f>
        <v>187</v>
      </c>
      <c r="C3271">
        <f>IF(OR(B3271=0,'Input and Summary Results'!D2853=0,'Input and Summary Results'!D2853=""),FALSE,'Input and Summary Results'!$D2853)</f>
        <v>0.80525353</v>
      </c>
      <c r="D3271">
        <f>IF(OR(B3271=0,'Input and Summary Results'!E2853=0),FALSE,'Input and Summary Results'!$E2853)</f>
        <v>6.7028450000000003E-2</v>
      </c>
      <c r="E3271">
        <f t="shared" si="182"/>
        <v>-9.4067362681930278E-2</v>
      </c>
      <c r="F3271">
        <f t="shared" si="183"/>
        <v>3.6125699815311579E-2</v>
      </c>
      <c r="G3271">
        <f>IF('Input and Summary Results'!$J$4="yes",IF(C3271=FALSE,FALSE,IF('Data Transformation'!E3271&lt;$R$10,E3271,$R$10)),IF(C3271=FALSE,FALSE,IF(C3271&lt;$R$10,C3271,$R$10)))</f>
        <v>0.80525353</v>
      </c>
      <c r="H3271">
        <f>IF('Input and Summary Results'!$J$4="yes",'Data Transformation'!F3271,'Data Transformation'!D3271)</f>
        <v>6.7028450000000003E-2</v>
      </c>
      <c r="I3271">
        <f t="shared" si="184"/>
        <v>187</v>
      </c>
    </row>
    <row r="3272" spans="2:9" x14ac:dyDescent="0.25">
      <c r="B3272">
        <f>IF('Input and Summary Results'!D2854=0,FALSE,'Input and Summary Results'!$B2854)</f>
        <v>187</v>
      </c>
      <c r="C3272">
        <f>IF(OR(B3272=0,'Input and Summary Results'!D2854=0,'Input and Summary Results'!D2854=""),FALSE,'Input and Summary Results'!$D2854)</f>
        <v>1.09773801</v>
      </c>
      <c r="D3272">
        <f>IF(OR(B3272=0,'Input and Summary Results'!E2854=0),FALSE,'Input and Summary Results'!$E2854)</f>
        <v>4.4992320000000002E-2</v>
      </c>
      <c r="E3272">
        <f t="shared" si="182"/>
        <v>4.0498702238028164E-2</v>
      </c>
      <c r="F3272">
        <f t="shared" si="183"/>
        <v>1.7788093973351619E-2</v>
      </c>
      <c r="G3272">
        <f>IF('Input and Summary Results'!$J$4="yes",IF(C3272=FALSE,FALSE,IF('Data Transformation'!E3272&lt;$R$10,E3272,$R$10)),IF(C3272=FALSE,FALSE,IF(C3272&lt;$R$10,C3272,$R$10)))</f>
        <v>1.09773801</v>
      </c>
      <c r="H3272">
        <f>IF('Input and Summary Results'!$J$4="yes",'Data Transformation'!F3272,'Data Transformation'!D3272)</f>
        <v>4.4992320000000002E-2</v>
      </c>
      <c r="I3272">
        <f t="shared" si="184"/>
        <v>187</v>
      </c>
    </row>
    <row r="3273" spans="2:9" x14ac:dyDescent="0.25">
      <c r="B3273">
        <f>IF('Input and Summary Results'!D2855=0,FALSE,'Input and Summary Results'!$B2855)</f>
        <v>188</v>
      </c>
      <c r="C3273">
        <f>IF(OR(B3273=0,'Input and Summary Results'!D2855=0,'Input and Summary Results'!D2855=""),FALSE,'Input and Summary Results'!$D2855)</f>
        <v>0.15609945</v>
      </c>
      <c r="D3273">
        <f>IF(OR(B3273=0,'Input and Summary Results'!E2855=0),FALSE,'Input and Summary Results'!$E2855)</f>
        <v>6.3670199999999996E-2</v>
      </c>
      <c r="E3273">
        <f t="shared" si="182"/>
        <v>-0.80659862712583263</v>
      </c>
      <c r="F3273">
        <f t="shared" si="183"/>
        <v>0.17702091070788525</v>
      </c>
      <c r="G3273">
        <f>IF('Input and Summary Results'!$J$4="yes",IF(C3273=FALSE,FALSE,IF('Data Transformation'!E3273&lt;$R$10,E3273,$R$10)),IF(C3273=FALSE,FALSE,IF(C3273&lt;$R$10,C3273,$R$10)))</f>
        <v>0.15609945</v>
      </c>
      <c r="H3273">
        <f>IF('Input and Summary Results'!$J$4="yes",'Data Transformation'!F3273,'Data Transformation'!D3273)</f>
        <v>6.3670199999999996E-2</v>
      </c>
      <c r="I3273">
        <f t="shared" si="184"/>
        <v>188</v>
      </c>
    </row>
    <row r="3274" spans="2:9" x14ac:dyDescent="0.25">
      <c r="B3274">
        <f>IF('Input and Summary Results'!D2856=0,FALSE,'Input and Summary Results'!$B2856)</f>
        <v>188</v>
      </c>
      <c r="C3274">
        <f>IF(OR(B3274=0,'Input and Summary Results'!D2856=0,'Input and Summary Results'!D2856=""),FALSE,'Input and Summary Results'!$D2856)</f>
        <v>0.17735992</v>
      </c>
      <c r="D3274">
        <f>IF(OR(B3274=0,'Input and Summary Results'!E2856=0),FALSE,'Input and Summary Results'!$E2856)</f>
        <v>6.1008050000000001E-2</v>
      </c>
      <c r="E3274">
        <f t="shared" si="182"/>
        <v>-0.75114451578647745</v>
      </c>
      <c r="F3274">
        <f t="shared" si="183"/>
        <v>0.14928679320559007</v>
      </c>
      <c r="G3274">
        <f>IF('Input and Summary Results'!$J$4="yes",IF(C3274=FALSE,FALSE,IF('Data Transformation'!E3274&lt;$R$10,E3274,$R$10)),IF(C3274=FALSE,FALSE,IF(C3274&lt;$R$10,C3274,$R$10)))</f>
        <v>0.17735992</v>
      </c>
      <c r="H3274">
        <f>IF('Input and Summary Results'!$J$4="yes",'Data Transformation'!F3274,'Data Transformation'!D3274)</f>
        <v>6.1008050000000001E-2</v>
      </c>
      <c r="I3274">
        <f t="shared" si="184"/>
        <v>188</v>
      </c>
    </row>
    <row r="3275" spans="2:9" x14ac:dyDescent="0.25">
      <c r="B3275">
        <f>IF('Input and Summary Results'!D2857=0,FALSE,'Input and Summary Results'!$B2857)</f>
        <v>188</v>
      </c>
      <c r="C3275">
        <f>IF(OR(B3275=0,'Input and Summary Results'!D2857=0,'Input and Summary Results'!D2857=""),FALSE,'Input and Summary Results'!$D2857)</f>
        <v>0.59432945000000004</v>
      </c>
      <c r="D3275">
        <f>IF(OR(B3275=0,'Input and Summary Results'!E2857=0),FALSE,'Input and Summary Results'!$E2857)</f>
        <v>6.1970659999999997E-2</v>
      </c>
      <c r="E3275">
        <f t="shared" si="182"/>
        <v>-0.22597274920400695</v>
      </c>
      <c r="F3275">
        <f t="shared" si="183"/>
        <v>4.5253127604563424E-2</v>
      </c>
      <c r="G3275">
        <f>IF('Input and Summary Results'!$J$4="yes",IF(C3275=FALSE,FALSE,IF('Data Transformation'!E3275&lt;$R$10,E3275,$R$10)),IF(C3275=FALSE,FALSE,IF(C3275&lt;$R$10,C3275,$R$10)))</f>
        <v>0.59432945000000004</v>
      </c>
      <c r="H3275">
        <f>IF('Input and Summary Results'!$J$4="yes",'Data Transformation'!F3275,'Data Transformation'!D3275)</f>
        <v>6.1970659999999997E-2</v>
      </c>
      <c r="I3275">
        <f t="shared" si="184"/>
        <v>188</v>
      </c>
    </row>
    <row r="3276" spans="2:9" x14ac:dyDescent="0.25">
      <c r="B3276">
        <f>IF('Input and Summary Results'!D2858=0,FALSE,'Input and Summary Results'!$B2858)</f>
        <v>188</v>
      </c>
      <c r="C3276">
        <f>IF(OR(B3276=0,'Input and Summary Results'!D2858=0,'Input and Summary Results'!D2858=""),FALSE,'Input and Summary Results'!$D2858)</f>
        <v>0.62995551999999999</v>
      </c>
      <c r="D3276">
        <f>IF(OR(B3276=0,'Input and Summary Results'!E2858=0),FALSE,'Input and Summary Results'!$E2858)</f>
        <v>5.7367460000000002E-2</v>
      </c>
      <c r="E3276">
        <f t="shared" si="182"/>
        <v>-0.20069011419804161</v>
      </c>
      <c r="F3276">
        <f t="shared" si="183"/>
        <v>3.9522596198537957E-2</v>
      </c>
      <c r="G3276">
        <f>IF('Input and Summary Results'!$J$4="yes",IF(C3276=FALSE,FALSE,IF('Data Transformation'!E3276&lt;$R$10,E3276,$R$10)),IF(C3276=FALSE,FALSE,IF(C3276&lt;$R$10,C3276,$R$10)))</f>
        <v>0.62995551999999999</v>
      </c>
      <c r="H3276">
        <f>IF('Input and Summary Results'!$J$4="yes",'Data Transformation'!F3276,'Data Transformation'!D3276)</f>
        <v>5.7367460000000002E-2</v>
      </c>
      <c r="I3276">
        <f t="shared" si="184"/>
        <v>188</v>
      </c>
    </row>
    <row r="3277" spans="2:9" x14ac:dyDescent="0.25">
      <c r="B3277">
        <f>IF('Input and Summary Results'!D2859=0,FALSE,'Input and Summary Results'!$B2859)</f>
        <v>188</v>
      </c>
      <c r="C3277">
        <f>IF(OR(B3277=0,'Input and Summary Results'!D2859=0,'Input and Summary Results'!D2859=""),FALSE,'Input and Summary Results'!$D2859)</f>
        <v>0.67374632000000001</v>
      </c>
      <c r="D3277">
        <f>IF(OR(B3277=0,'Input and Summary Results'!E2859=0),FALSE,'Input and Summary Results'!$E2859)</f>
        <v>4.4385529999999999E-2</v>
      </c>
      <c r="E3277">
        <f t="shared" si="182"/>
        <v>-0.1715035939136399</v>
      </c>
      <c r="F3277">
        <f t="shared" si="183"/>
        <v>2.8591354710479158E-2</v>
      </c>
      <c r="G3277">
        <f>IF('Input and Summary Results'!$J$4="yes",IF(C3277=FALSE,FALSE,IF('Data Transformation'!E3277&lt;$R$10,E3277,$R$10)),IF(C3277=FALSE,FALSE,IF(C3277&lt;$R$10,C3277,$R$10)))</f>
        <v>0.67374632000000001</v>
      </c>
      <c r="H3277">
        <f>IF('Input and Summary Results'!$J$4="yes",'Data Transformation'!F3277,'Data Transformation'!D3277)</f>
        <v>4.4385529999999999E-2</v>
      </c>
      <c r="I3277">
        <f t="shared" si="184"/>
        <v>188</v>
      </c>
    </row>
    <row r="3278" spans="2:9" x14ac:dyDescent="0.25">
      <c r="B3278">
        <f>IF('Input and Summary Results'!D2860=0,FALSE,'Input and Summary Results'!$B2860)</f>
        <v>188</v>
      </c>
      <c r="C3278">
        <f>IF(OR(B3278=0,'Input and Summary Results'!D2860=0,'Input and Summary Results'!D2860=""),FALSE,'Input and Summary Results'!$D2860)</f>
        <v>0.70736339999999998</v>
      </c>
      <c r="D3278">
        <f>IF(OR(B3278=0,'Input and Summary Results'!E2860=0),FALSE,'Input and Summary Results'!$E2860)</f>
        <v>3.5337720000000003E-2</v>
      </c>
      <c r="E3278">
        <f t="shared" si="182"/>
        <v>-0.15035741496125912</v>
      </c>
      <c r="F3278">
        <f t="shared" si="183"/>
        <v>2.1681317523637781E-2</v>
      </c>
      <c r="G3278">
        <f>IF('Input and Summary Results'!$J$4="yes",IF(C3278=FALSE,FALSE,IF('Data Transformation'!E3278&lt;$R$10,E3278,$R$10)),IF(C3278=FALSE,FALSE,IF(C3278&lt;$R$10,C3278,$R$10)))</f>
        <v>0.70736339999999998</v>
      </c>
      <c r="H3278">
        <f>IF('Input and Summary Results'!$J$4="yes",'Data Transformation'!F3278,'Data Transformation'!D3278)</f>
        <v>3.5337720000000003E-2</v>
      </c>
      <c r="I3278">
        <f t="shared" si="184"/>
        <v>188</v>
      </c>
    </row>
    <row r="3279" spans="2:9" x14ac:dyDescent="0.25">
      <c r="B3279">
        <f>IF('Input and Summary Results'!D2861=0,FALSE,'Input and Summary Results'!$B2861)</f>
        <v>188</v>
      </c>
      <c r="C3279">
        <f>IF(OR(B3279=0,'Input and Summary Results'!D2861=0,'Input and Summary Results'!D2861=""),FALSE,'Input and Summary Results'!$D2861)</f>
        <v>0.76052407</v>
      </c>
      <c r="D3279">
        <f>IF(OR(B3279=0,'Input and Summary Results'!E2861=0),FALSE,'Input and Summary Results'!$E2861)</f>
        <v>3.411985E-2</v>
      </c>
      <c r="E3279">
        <f t="shared" si="182"/>
        <v>-0.11888703630821412</v>
      </c>
      <c r="F3279">
        <f t="shared" si="183"/>
        <v>1.9470803731432194E-2</v>
      </c>
      <c r="G3279">
        <f>IF('Input and Summary Results'!$J$4="yes",IF(C3279=FALSE,FALSE,IF('Data Transformation'!E3279&lt;$R$10,E3279,$R$10)),IF(C3279=FALSE,FALSE,IF(C3279&lt;$R$10,C3279,$R$10)))</f>
        <v>0.76052407</v>
      </c>
      <c r="H3279">
        <f>IF('Input and Summary Results'!$J$4="yes",'Data Transformation'!F3279,'Data Transformation'!D3279)</f>
        <v>3.411985E-2</v>
      </c>
      <c r="I3279">
        <f t="shared" si="184"/>
        <v>188</v>
      </c>
    </row>
    <row r="3280" spans="2:9" x14ac:dyDescent="0.25">
      <c r="B3280">
        <f>IF('Input and Summary Results'!D2862=0,FALSE,'Input and Summary Results'!$B2862)</f>
        <v>188</v>
      </c>
      <c r="C3280">
        <f>IF(OR(B3280=0,'Input and Summary Results'!D2862=0,'Input and Summary Results'!D2862=""),FALSE,'Input and Summary Results'!$D2862)</f>
        <v>0.79610376000000005</v>
      </c>
      <c r="D3280">
        <f>IF(OR(B3280=0,'Input and Summary Results'!E2862=0),FALSE,'Input and Summary Results'!$E2862)</f>
        <v>5.0078419999999998E-2</v>
      </c>
      <c r="E3280">
        <f t="shared" si="182"/>
        <v>-9.9030324902134662E-2</v>
      </c>
      <c r="F3280">
        <f t="shared" si="183"/>
        <v>2.730050449705199E-2</v>
      </c>
      <c r="G3280">
        <f>IF('Input and Summary Results'!$J$4="yes",IF(C3280=FALSE,FALSE,IF('Data Transformation'!E3280&lt;$R$10,E3280,$R$10)),IF(C3280=FALSE,FALSE,IF(C3280&lt;$R$10,C3280,$R$10)))</f>
        <v>0.79610376000000005</v>
      </c>
      <c r="H3280">
        <f>IF('Input and Summary Results'!$J$4="yes",'Data Transformation'!F3280,'Data Transformation'!D3280)</f>
        <v>5.0078419999999998E-2</v>
      </c>
      <c r="I3280">
        <f t="shared" si="184"/>
        <v>188</v>
      </c>
    </row>
    <row r="3281" spans="2:9" x14ac:dyDescent="0.25">
      <c r="B3281">
        <f>IF('Input and Summary Results'!D2863=0,FALSE,'Input and Summary Results'!$B2863)</f>
        <v>188</v>
      </c>
      <c r="C3281">
        <f>IF(OR(B3281=0,'Input and Summary Results'!D2863=0,'Input and Summary Results'!D2863=""),FALSE,'Input and Summary Results'!$D2863)</f>
        <v>0.80120966000000005</v>
      </c>
      <c r="D3281">
        <f>IF(OR(B3281=0,'Input and Summary Results'!E2863=0),FALSE,'Input and Summary Results'!$E2863)</f>
        <v>5.6774980000000003E-2</v>
      </c>
      <c r="E3281">
        <f t="shared" si="182"/>
        <v>-9.6253823158535881E-2</v>
      </c>
      <c r="F3281">
        <f t="shared" si="183"/>
        <v>3.075392440974813E-2</v>
      </c>
      <c r="G3281">
        <f>IF('Input and Summary Results'!$J$4="yes",IF(C3281=FALSE,FALSE,IF('Data Transformation'!E3281&lt;$R$10,E3281,$R$10)),IF(C3281=FALSE,FALSE,IF(C3281&lt;$R$10,C3281,$R$10)))</f>
        <v>0.80120966000000005</v>
      </c>
      <c r="H3281">
        <f>IF('Input and Summary Results'!$J$4="yes",'Data Transformation'!F3281,'Data Transformation'!D3281)</f>
        <v>5.6774980000000003E-2</v>
      </c>
      <c r="I3281">
        <f t="shared" si="184"/>
        <v>188</v>
      </c>
    </row>
    <row r="3282" spans="2:9" x14ac:dyDescent="0.25">
      <c r="B3282">
        <f>IF('Input and Summary Results'!D2864=0,FALSE,'Input and Summary Results'!$B2864)</f>
        <v>188</v>
      </c>
      <c r="C3282">
        <f>IF(OR(B3282=0,'Input and Summary Results'!D2864=0,'Input and Summary Results'!D2864=""),FALSE,'Input and Summary Results'!$D2864)</f>
        <v>0.82287642000000005</v>
      </c>
      <c r="D3282">
        <f>IF(OR(B3282=0,'Input and Summary Results'!E2864=0),FALSE,'Input and Summary Results'!$E2864)</f>
        <v>5.501988E-2</v>
      </c>
      <c r="E3282">
        <f t="shared" si="182"/>
        <v>-8.4665382457200677E-2</v>
      </c>
      <c r="F3282">
        <f t="shared" si="183"/>
        <v>2.9018486056508943E-2</v>
      </c>
      <c r="G3282">
        <f>IF('Input and Summary Results'!$J$4="yes",IF(C3282=FALSE,FALSE,IF('Data Transformation'!E3282&lt;$R$10,E3282,$R$10)),IF(C3282=FALSE,FALSE,IF(C3282&lt;$R$10,C3282,$R$10)))</f>
        <v>0.82287642000000005</v>
      </c>
      <c r="H3282">
        <f>IF('Input and Summary Results'!$J$4="yes",'Data Transformation'!F3282,'Data Transformation'!D3282)</f>
        <v>5.501988E-2</v>
      </c>
      <c r="I3282">
        <f t="shared" si="184"/>
        <v>188</v>
      </c>
    </row>
    <row r="3283" spans="2:9" x14ac:dyDescent="0.25">
      <c r="B3283">
        <f>IF('Input and Summary Results'!D2865=0,FALSE,'Input and Summary Results'!$B2865)</f>
        <v>188</v>
      </c>
      <c r="C3283">
        <f>IF(OR(B3283=0,'Input and Summary Results'!D2865=0,'Input and Summary Results'!D2865=""),FALSE,'Input and Summary Results'!$D2865)</f>
        <v>0.85032180000000002</v>
      </c>
      <c r="D3283">
        <f>IF(OR(B3283=0,'Input and Summary Results'!E2865=0),FALSE,'Input and Summary Results'!$E2865)</f>
        <v>7.1270920000000001E-2</v>
      </c>
      <c r="E3283">
        <f t="shared" si="182"/>
        <v>-7.04166866198606E-2</v>
      </c>
      <c r="F3283">
        <f t="shared" si="183"/>
        <v>3.6376321623178422E-2</v>
      </c>
      <c r="G3283">
        <f>IF('Input and Summary Results'!$J$4="yes",IF(C3283=FALSE,FALSE,IF('Data Transformation'!E3283&lt;$R$10,E3283,$R$10)),IF(C3283=FALSE,FALSE,IF(C3283&lt;$R$10,C3283,$R$10)))</f>
        <v>0.85032180000000002</v>
      </c>
      <c r="H3283">
        <f>IF('Input and Summary Results'!$J$4="yes",'Data Transformation'!F3283,'Data Transformation'!D3283)</f>
        <v>7.1270920000000001E-2</v>
      </c>
      <c r="I3283">
        <f t="shared" si="184"/>
        <v>188</v>
      </c>
    </row>
    <row r="3284" spans="2:9" x14ac:dyDescent="0.25">
      <c r="B3284">
        <f>IF('Input and Summary Results'!D2866=0,FALSE,'Input and Summary Results'!$B2866)</f>
        <v>188</v>
      </c>
      <c r="C3284">
        <f>IF(OR(B3284=0,'Input and Summary Results'!D2866=0,'Input and Summary Results'!D2866=""),FALSE,'Input and Summary Results'!$D2866)</f>
        <v>0.85113569</v>
      </c>
      <c r="D3284">
        <f>IF(OR(B3284=0,'Input and Summary Results'!E2866=0),FALSE,'Input and Summary Results'!$E2866)</f>
        <v>7.0905350000000006E-2</v>
      </c>
      <c r="E3284">
        <f t="shared" si="182"/>
        <v>-7.0001198175496215E-2</v>
      </c>
      <c r="F3284">
        <f t="shared" si="183"/>
        <v>3.6155130446944371E-2</v>
      </c>
      <c r="G3284">
        <f>IF('Input and Summary Results'!$J$4="yes",IF(C3284=FALSE,FALSE,IF('Data Transformation'!E3284&lt;$R$10,E3284,$R$10)),IF(C3284=FALSE,FALSE,IF(C3284&lt;$R$10,C3284,$R$10)))</f>
        <v>0.85113569</v>
      </c>
      <c r="H3284">
        <f>IF('Input and Summary Results'!$J$4="yes",'Data Transformation'!F3284,'Data Transformation'!D3284)</f>
        <v>7.0905350000000006E-2</v>
      </c>
      <c r="I3284">
        <f t="shared" si="184"/>
        <v>188</v>
      </c>
    </row>
    <row r="3285" spans="2:9" x14ac:dyDescent="0.25">
      <c r="B3285">
        <f>IF('Input and Summary Results'!D2867=0,FALSE,'Input and Summary Results'!$B2867)</f>
        <v>188</v>
      </c>
      <c r="C3285">
        <f>IF(OR(B3285=0,'Input and Summary Results'!D2867=0,'Input and Summary Results'!D2867=""),FALSE,'Input and Summary Results'!$D2867)</f>
        <v>0.85608514999999996</v>
      </c>
      <c r="D3285">
        <f>IF(OR(B3285=0,'Input and Summary Results'!E2867=0),FALSE,'Input and Summary Results'!$E2867)</f>
        <v>4.2538609999999998E-2</v>
      </c>
      <c r="E3285">
        <f t="shared" si="182"/>
        <v>-6.7483036332230517E-2</v>
      </c>
      <c r="F3285">
        <f t="shared" si="183"/>
        <v>2.1565327631252566E-2</v>
      </c>
      <c r="G3285">
        <f>IF('Input and Summary Results'!$J$4="yes",IF(C3285=FALSE,FALSE,IF('Data Transformation'!E3285&lt;$R$10,E3285,$R$10)),IF(C3285=FALSE,FALSE,IF(C3285&lt;$R$10,C3285,$R$10)))</f>
        <v>0.85608514999999996</v>
      </c>
      <c r="H3285">
        <f>IF('Input and Summary Results'!$J$4="yes",'Data Transformation'!F3285,'Data Transformation'!D3285)</f>
        <v>4.2538609999999998E-2</v>
      </c>
      <c r="I3285">
        <f t="shared" si="184"/>
        <v>188</v>
      </c>
    </row>
    <row r="3286" spans="2:9" x14ac:dyDescent="0.25">
      <c r="B3286">
        <f>IF('Input and Summary Results'!D2868=0,FALSE,'Input and Summary Results'!$B2868)</f>
        <v>188</v>
      </c>
      <c r="C3286">
        <f>IF(OR(B3286=0,'Input and Summary Results'!D2868=0,'Input and Summary Results'!D2868=""),FALSE,'Input and Summary Results'!$D2868)</f>
        <v>0.87223521000000004</v>
      </c>
      <c r="D3286">
        <f>IF(OR(B3286=0,'Input and Summary Results'!E2868=0),FALSE,'Input and Summary Results'!$E2868)</f>
        <v>5.4213829999999998E-2</v>
      </c>
      <c r="E3286">
        <f t="shared" si="182"/>
        <v>-5.9366385903748868E-2</v>
      </c>
      <c r="F3286">
        <f t="shared" si="183"/>
        <v>2.6975295138567036E-2</v>
      </c>
      <c r="G3286">
        <f>IF('Input and Summary Results'!$J$4="yes",IF(C3286=FALSE,FALSE,IF('Data Transformation'!E3286&lt;$R$10,E3286,$R$10)),IF(C3286=FALSE,FALSE,IF(C3286&lt;$R$10,C3286,$R$10)))</f>
        <v>0.87223521000000004</v>
      </c>
      <c r="H3286">
        <f>IF('Input and Summary Results'!$J$4="yes",'Data Transformation'!F3286,'Data Transformation'!D3286)</f>
        <v>5.4213829999999998E-2</v>
      </c>
      <c r="I3286">
        <f t="shared" si="184"/>
        <v>188</v>
      </c>
    </row>
    <row r="3287" spans="2:9" x14ac:dyDescent="0.25">
      <c r="B3287">
        <f>IF('Input and Summary Results'!D2869=0,FALSE,'Input and Summary Results'!$B2869)</f>
        <v>188</v>
      </c>
      <c r="C3287">
        <f>IF(OR(B3287=0,'Input and Summary Results'!D2869=0,'Input and Summary Results'!D2869=""),FALSE,'Input and Summary Results'!$D2869)</f>
        <v>0.89366164000000003</v>
      </c>
      <c r="D3287">
        <f>IF(OR(B3287=0,'Input and Summary Results'!E2869=0),FALSE,'Input and Summary Results'!$E2869)</f>
        <v>6.7835549999999994E-2</v>
      </c>
      <c r="E3287">
        <f t="shared" si="182"/>
        <v>-4.8826883548870104E-2</v>
      </c>
      <c r="F3287">
        <f t="shared" si="183"/>
        <v>3.2943820549352437E-2</v>
      </c>
      <c r="G3287">
        <f>IF('Input and Summary Results'!$J$4="yes",IF(C3287=FALSE,FALSE,IF('Data Transformation'!E3287&lt;$R$10,E3287,$R$10)),IF(C3287=FALSE,FALSE,IF(C3287&lt;$R$10,C3287,$R$10)))</f>
        <v>0.89366164000000003</v>
      </c>
      <c r="H3287">
        <f>IF('Input and Summary Results'!$J$4="yes",'Data Transformation'!F3287,'Data Transformation'!D3287)</f>
        <v>6.7835549999999994E-2</v>
      </c>
      <c r="I3287">
        <f t="shared" si="184"/>
        <v>188</v>
      </c>
    </row>
    <row r="3288" spans="2:9" x14ac:dyDescent="0.25">
      <c r="B3288">
        <f>IF('Input and Summary Results'!D2870=0,FALSE,'Input and Summary Results'!$B2870)</f>
        <v>188</v>
      </c>
      <c r="C3288">
        <f>IF(OR(B3288=0,'Input and Summary Results'!D2870=0,'Input and Summary Results'!D2870=""),FALSE,'Input and Summary Results'!$D2870)</f>
        <v>0.90202634999999998</v>
      </c>
      <c r="D3288">
        <f>IF(OR(B3288=0,'Input and Summary Results'!E2870=0),FALSE,'Input and Summary Results'!$E2870)</f>
        <v>5.9181589999999999E-2</v>
      </c>
      <c r="E3288">
        <f t="shared" si="182"/>
        <v>-4.4780775659332792E-2</v>
      </c>
      <c r="F3288">
        <f t="shared" si="183"/>
        <v>2.8474567356042316E-2</v>
      </c>
      <c r="G3288">
        <f>IF('Input and Summary Results'!$J$4="yes",IF(C3288=FALSE,FALSE,IF('Data Transformation'!E3288&lt;$R$10,E3288,$R$10)),IF(C3288=FALSE,FALSE,IF(C3288&lt;$R$10,C3288,$R$10)))</f>
        <v>0.90202634999999998</v>
      </c>
      <c r="H3288">
        <f>IF('Input and Summary Results'!$J$4="yes",'Data Transformation'!F3288,'Data Transformation'!D3288)</f>
        <v>5.9181589999999999E-2</v>
      </c>
      <c r="I3288">
        <f t="shared" si="184"/>
        <v>188</v>
      </c>
    </row>
    <row r="3289" spans="2:9" x14ac:dyDescent="0.25">
      <c r="B3289">
        <f>IF('Input and Summary Results'!D2871=0,FALSE,'Input and Summary Results'!$B2871)</f>
        <v>188</v>
      </c>
      <c r="C3289">
        <f>IF(OR(B3289=0,'Input and Summary Results'!D2871=0,'Input and Summary Results'!D2871=""),FALSE,'Input and Summary Results'!$D2871)</f>
        <v>0.99823207000000003</v>
      </c>
      <c r="D3289">
        <f>IF(OR(B3289=0,'Input and Summary Results'!E2871=0),FALSE,'Input and Summary Results'!$E2871)</f>
        <v>5.3248179999999999E-2</v>
      </c>
      <c r="E3289">
        <f t="shared" si="182"/>
        <v>-7.6848175470501214E-4</v>
      </c>
      <c r="F3289">
        <f t="shared" si="183"/>
        <v>2.3150638828904783E-2</v>
      </c>
      <c r="G3289">
        <f>IF('Input and Summary Results'!$J$4="yes",IF(C3289=FALSE,FALSE,IF('Data Transformation'!E3289&lt;$R$10,E3289,$R$10)),IF(C3289=FALSE,FALSE,IF(C3289&lt;$R$10,C3289,$R$10)))</f>
        <v>0.99823207000000003</v>
      </c>
      <c r="H3289">
        <f>IF('Input and Summary Results'!$J$4="yes",'Data Transformation'!F3289,'Data Transformation'!D3289)</f>
        <v>5.3248179999999999E-2</v>
      </c>
      <c r="I3289">
        <f t="shared" si="184"/>
        <v>188</v>
      </c>
    </row>
    <row r="3290" spans="2:9" x14ac:dyDescent="0.25">
      <c r="B3290">
        <f>IF('Input and Summary Results'!D2872=0,FALSE,'Input and Summary Results'!$B2872)</f>
        <v>188</v>
      </c>
      <c r="C3290">
        <f>IF(OR(B3290=0,'Input and Summary Results'!D2872=0,'Input and Summary Results'!D2872=""),FALSE,'Input and Summary Results'!$D2872)</f>
        <v>1.0172188900000001</v>
      </c>
      <c r="D3290">
        <f>IF(OR(B3290=0,'Input and Summary Results'!E2872=0),FALSE,'Input and Summary Results'!$E2872)</f>
        <v>4.2099419999999999E-2</v>
      </c>
      <c r="E3290">
        <f t="shared" si="182"/>
        <v>7.4144165317770972E-3</v>
      </c>
      <c r="F3290">
        <f t="shared" si="183"/>
        <v>1.7961864904022771E-2</v>
      </c>
      <c r="G3290">
        <f>IF('Input and Summary Results'!$J$4="yes",IF(C3290=FALSE,FALSE,IF('Data Transformation'!E3290&lt;$R$10,E3290,$R$10)),IF(C3290=FALSE,FALSE,IF(C3290&lt;$R$10,C3290,$R$10)))</f>
        <v>1.0172188900000001</v>
      </c>
      <c r="H3290">
        <f>IF('Input and Summary Results'!$J$4="yes",'Data Transformation'!F3290,'Data Transformation'!D3290)</f>
        <v>4.2099419999999999E-2</v>
      </c>
      <c r="I3290">
        <f t="shared" si="184"/>
        <v>188</v>
      </c>
    </row>
    <row r="3291" spans="2:9" x14ac:dyDescent="0.25">
      <c r="B3291">
        <f>IF('Input and Summary Results'!D2873=0,FALSE,'Input and Summary Results'!$B2873)</f>
        <v>188</v>
      </c>
      <c r="C3291">
        <f>IF(OR(B3291=0,'Input and Summary Results'!D2873=0,'Input and Summary Results'!D2873=""),FALSE,'Input and Summary Results'!$D2873)</f>
        <v>1.0358687799999999</v>
      </c>
      <c r="D3291">
        <f>IF(OR(B3291=0,'Input and Summary Results'!E2873=0),FALSE,'Input and Summary Results'!$E2873)</f>
        <v>7.6567399999999994E-2</v>
      </c>
      <c r="E3291">
        <f t="shared" si="182"/>
        <v>1.5304744085580517E-2</v>
      </c>
      <c r="F3291">
        <f t="shared" si="183"/>
        <v>3.2079595641447946E-2</v>
      </c>
      <c r="G3291">
        <f>IF('Input and Summary Results'!$J$4="yes",IF(C3291=FALSE,FALSE,IF('Data Transformation'!E3291&lt;$R$10,E3291,$R$10)),IF(C3291=FALSE,FALSE,IF(C3291&lt;$R$10,C3291,$R$10)))</f>
        <v>1.0358687799999999</v>
      </c>
      <c r="H3291">
        <f>IF('Input and Summary Results'!$J$4="yes",'Data Transformation'!F3291,'Data Transformation'!D3291)</f>
        <v>7.6567399999999994E-2</v>
      </c>
      <c r="I3291">
        <f t="shared" si="184"/>
        <v>188</v>
      </c>
    </row>
    <row r="3292" spans="2:9" x14ac:dyDescent="0.25">
      <c r="B3292">
        <f>IF('Input and Summary Results'!D2874=0,FALSE,'Input and Summary Results'!$B2874)</f>
        <v>189</v>
      </c>
      <c r="C3292">
        <f>IF(OR(B3292=0,'Input and Summary Results'!D2874=0,'Input and Summary Results'!D2874=""),FALSE,'Input and Summary Results'!$D2874)</f>
        <v>-2.6193299999999999E-2</v>
      </c>
      <c r="D3292">
        <f>IF(OR(B3292=0,'Input and Summary Results'!E2874=0),FALSE,'Input and Summary Results'!$E2874)</f>
        <v>6.764916E-2</v>
      </c>
      <c r="E3292" t="e">
        <f t="shared" si="182"/>
        <v>#NUM!</v>
      </c>
      <c r="F3292">
        <f t="shared" si="183"/>
        <v>-1.1208872284133728</v>
      </c>
      <c r="G3292">
        <f>IF('Input and Summary Results'!$J$4="yes",IF(C3292=FALSE,FALSE,IF('Data Transformation'!E3292&lt;$R$10,E3292,$R$10)),IF(C3292=FALSE,FALSE,IF(C3292&lt;$R$10,C3292,$R$10)))</f>
        <v>-2.6193299999999999E-2</v>
      </c>
      <c r="H3292">
        <f>IF('Input and Summary Results'!$J$4="yes",'Data Transformation'!F3292,'Data Transformation'!D3292)</f>
        <v>6.764916E-2</v>
      </c>
      <c r="I3292">
        <f t="shared" si="184"/>
        <v>189</v>
      </c>
    </row>
    <row r="3293" spans="2:9" x14ac:dyDescent="0.25">
      <c r="B3293">
        <f>IF('Input and Summary Results'!D2875=0,FALSE,'Input and Summary Results'!$B2875)</f>
        <v>189</v>
      </c>
      <c r="C3293">
        <f>IF(OR(B3293=0,'Input and Summary Results'!D2875=0,'Input and Summary Results'!D2875=""),FALSE,'Input and Summary Results'!$D2875)</f>
        <v>-2.40164E-2</v>
      </c>
      <c r="D3293">
        <f>IF(OR(B3293=0,'Input and Summary Results'!E2875=0),FALSE,'Input and Summary Results'!$E2875)</f>
        <v>6.4593170000000005E-2</v>
      </c>
      <c r="E3293" t="e">
        <f t="shared" si="182"/>
        <v>#NUM!</v>
      </c>
      <c r="F3293">
        <f t="shared" si="183"/>
        <v>-1.1672621950000832</v>
      </c>
      <c r="G3293">
        <f>IF('Input and Summary Results'!$J$4="yes",IF(C3293=FALSE,FALSE,IF('Data Transformation'!E3293&lt;$R$10,E3293,$R$10)),IF(C3293=FALSE,FALSE,IF(C3293&lt;$R$10,C3293,$R$10)))</f>
        <v>-2.40164E-2</v>
      </c>
      <c r="H3293">
        <f>IF('Input and Summary Results'!$J$4="yes",'Data Transformation'!F3293,'Data Transformation'!D3293)</f>
        <v>6.4593170000000005E-2</v>
      </c>
      <c r="I3293">
        <f t="shared" si="184"/>
        <v>189</v>
      </c>
    </row>
    <row r="3294" spans="2:9" x14ac:dyDescent="0.25">
      <c r="B3294">
        <f>IF('Input and Summary Results'!D2876=0,FALSE,'Input and Summary Results'!$B2876)</f>
        <v>189</v>
      </c>
      <c r="C3294">
        <f>IF(OR(B3294=0,'Input and Summary Results'!D2876=0,'Input and Summary Results'!D2876=""),FALSE,'Input and Summary Results'!$D2876)</f>
        <v>-2.0039100000000001E-2</v>
      </c>
      <c r="D3294">
        <f>IF(OR(B3294=0,'Input and Summary Results'!E2876=0),FALSE,'Input and Summary Results'!$E2876)</f>
        <v>8.399007E-2</v>
      </c>
      <c r="E3294" t="e">
        <f t="shared" si="182"/>
        <v>#NUM!</v>
      </c>
      <c r="F3294">
        <f t="shared" si="183"/>
        <v>-1.8190283186370644</v>
      </c>
      <c r="G3294">
        <f>IF('Input and Summary Results'!$J$4="yes",IF(C3294=FALSE,FALSE,IF('Data Transformation'!E3294&lt;$R$10,E3294,$R$10)),IF(C3294=FALSE,FALSE,IF(C3294&lt;$R$10,C3294,$R$10)))</f>
        <v>-2.0039100000000001E-2</v>
      </c>
      <c r="H3294">
        <f>IF('Input and Summary Results'!$J$4="yes",'Data Transformation'!F3294,'Data Transformation'!D3294)</f>
        <v>8.399007E-2</v>
      </c>
      <c r="I3294">
        <f t="shared" si="184"/>
        <v>189</v>
      </c>
    </row>
    <row r="3295" spans="2:9" x14ac:dyDescent="0.25">
      <c r="B3295">
        <f>IF('Input and Summary Results'!D2877=0,FALSE,'Input and Summary Results'!$B2877)</f>
        <v>189</v>
      </c>
      <c r="C3295">
        <f>IF(OR(B3295=0,'Input and Summary Results'!D2877=0,'Input and Summary Results'!D2877=""),FALSE,'Input and Summary Results'!$D2877)</f>
        <v>-9.8695999999999992E-3</v>
      </c>
      <c r="D3295">
        <f>IF(OR(B3295=0,'Input and Summary Results'!E2877=0),FALSE,'Input and Summary Results'!$E2877)</f>
        <v>4.8202439999999999E-2</v>
      </c>
      <c r="E3295" t="e">
        <f t="shared" si="182"/>
        <v>#NUM!</v>
      </c>
      <c r="F3295">
        <f t="shared" si="183"/>
        <v>-2.1196258166491044</v>
      </c>
      <c r="G3295">
        <f>IF('Input and Summary Results'!$J$4="yes",IF(C3295=FALSE,FALSE,IF('Data Transformation'!E3295&lt;$R$10,E3295,$R$10)),IF(C3295=FALSE,FALSE,IF(C3295&lt;$R$10,C3295,$R$10)))</f>
        <v>-9.8695999999999992E-3</v>
      </c>
      <c r="H3295">
        <f>IF('Input and Summary Results'!$J$4="yes",'Data Transformation'!F3295,'Data Transformation'!D3295)</f>
        <v>4.8202439999999999E-2</v>
      </c>
      <c r="I3295">
        <f t="shared" si="184"/>
        <v>189</v>
      </c>
    </row>
    <row r="3296" spans="2:9" x14ac:dyDescent="0.25">
      <c r="B3296">
        <f>IF('Input and Summary Results'!D2878=0,FALSE,'Input and Summary Results'!$B2878)</f>
        <v>189</v>
      </c>
      <c r="C3296">
        <f>IF(OR(B3296=0,'Input and Summary Results'!D2878=0,'Input and Summary Results'!D2878=""),FALSE,'Input and Summary Results'!$D2878)</f>
        <v>3.4488419999999999E-2</v>
      </c>
      <c r="D3296">
        <f>IF(OR(B3296=0,'Input and Summary Results'!E2878=0),FALSE,'Input and Summary Results'!$E2878)</f>
        <v>6.296852E-2</v>
      </c>
      <c r="E3296">
        <f t="shared" si="182"/>
        <v>-1.4623267012834962</v>
      </c>
      <c r="F3296">
        <f t="shared" si="183"/>
        <v>0.79239169785104679</v>
      </c>
      <c r="G3296">
        <f>IF('Input and Summary Results'!$J$4="yes",IF(C3296=FALSE,FALSE,IF('Data Transformation'!E3296&lt;$R$10,E3296,$R$10)),IF(C3296=FALSE,FALSE,IF(C3296&lt;$R$10,C3296,$R$10)))</f>
        <v>3.4488419999999999E-2</v>
      </c>
      <c r="H3296">
        <f>IF('Input and Summary Results'!$J$4="yes",'Data Transformation'!F3296,'Data Transformation'!D3296)</f>
        <v>6.296852E-2</v>
      </c>
      <c r="I3296">
        <f t="shared" si="184"/>
        <v>189</v>
      </c>
    </row>
    <row r="3297" spans="2:9" x14ac:dyDescent="0.25">
      <c r="B3297">
        <f>IF('Input and Summary Results'!D2879=0,FALSE,'Input and Summary Results'!$B2879)</f>
        <v>189</v>
      </c>
      <c r="C3297">
        <f>IF(OR(B3297=0,'Input and Summary Results'!D2879=0,'Input and Summary Results'!D2879=""),FALSE,'Input and Summary Results'!$D2879)</f>
        <v>3.8921810000000001E-2</v>
      </c>
      <c r="D3297">
        <f>IF(OR(B3297=0,'Input and Summary Results'!E2879=0),FALSE,'Input and Summary Results'!$E2879)</f>
        <v>4.4814329999999999E-2</v>
      </c>
      <c r="E3297">
        <f t="shared" si="182"/>
        <v>-1.4098069717250015</v>
      </c>
      <c r="F3297">
        <f t="shared" si="183"/>
        <v>0.49970490118522237</v>
      </c>
      <c r="G3297">
        <f>IF('Input and Summary Results'!$J$4="yes",IF(C3297=FALSE,FALSE,IF('Data Transformation'!E3297&lt;$R$10,E3297,$R$10)),IF(C3297=FALSE,FALSE,IF(C3297&lt;$R$10,C3297,$R$10)))</f>
        <v>3.8921810000000001E-2</v>
      </c>
      <c r="H3297">
        <f>IF('Input and Summary Results'!$J$4="yes",'Data Transformation'!F3297,'Data Transformation'!D3297)</f>
        <v>4.4814329999999999E-2</v>
      </c>
      <c r="I3297">
        <f t="shared" si="184"/>
        <v>189</v>
      </c>
    </row>
    <row r="3298" spans="2:9" x14ac:dyDescent="0.25">
      <c r="B3298">
        <f>IF('Input and Summary Results'!D2880=0,FALSE,'Input and Summary Results'!$B2880)</f>
        <v>189</v>
      </c>
      <c r="C3298">
        <f>IF(OR(B3298=0,'Input and Summary Results'!D2880=0,'Input and Summary Results'!D2880=""),FALSE,'Input and Summary Results'!$D2880)</f>
        <v>4.3379760000000003E-2</v>
      </c>
      <c r="D3298">
        <f>IF(OR(B3298=0,'Input and Summary Results'!E2880=0),FALSE,'Input and Summary Results'!$E2880)</f>
        <v>8.7122729999999995E-2</v>
      </c>
      <c r="E3298">
        <f t="shared" si="182"/>
        <v>-1.3627128550641949</v>
      </c>
      <c r="F3298">
        <f t="shared" si="183"/>
        <v>0.87163379465446544</v>
      </c>
      <c r="G3298">
        <f>IF('Input and Summary Results'!$J$4="yes",IF(C3298=FALSE,FALSE,IF('Data Transformation'!E3298&lt;$R$10,E3298,$R$10)),IF(C3298=FALSE,FALSE,IF(C3298&lt;$R$10,C3298,$R$10)))</f>
        <v>4.3379760000000003E-2</v>
      </c>
      <c r="H3298">
        <f>IF('Input and Summary Results'!$J$4="yes",'Data Transformation'!F3298,'Data Transformation'!D3298)</f>
        <v>8.7122729999999995E-2</v>
      </c>
      <c r="I3298">
        <f t="shared" si="184"/>
        <v>189</v>
      </c>
    </row>
    <row r="3299" spans="2:9" x14ac:dyDescent="0.25">
      <c r="B3299">
        <f>IF('Input and Summary Results'!D2881=0,FALSE,'Input and Summary Results'!$B2881)</f>
        <v>189</v>
      </c>
      <c r="C3299">
        <f>IF(OR(B3299=0,'Input and Summary Results'!D2881=0,'Input and Summary Results'!D2881=""),FALSE,'Input and Summary Results'!$D2881)</f>
        <v>4.8865220000000001E-2</v>
      </c>
      <c r="D3299">
        <f>IF(OR(B3299=0,'Input and Summary Results'!E2881=0),FALSE,'Input and Summary Results'!$E2881)</f>
        <v>4.5223340000000001E-2</v>
      </c>
      <c r="E3299">
        <f t="shared" si="182"/>
        <v>-1.3110001416174983</v>
      </c>
      <c r="F3299">
        <f t="shared" si="183"/>
        <v>0.40165437830833461</v>
      </c>
      <c r="G3299">
        <f>IF('Input and Summary Results'!$J$4="yes",IF(C3299=FALSE,FALSE,IF('Data Transformation'!E3299&lt;$R$10,E3299,$R$10)),IF(C3299=FALSE,FALSE,IF(C3299&lt;$R$10,C3299,$R$10)))</f>
        <v>4.8865220000000001E-2</v>
      </c>
      <c r="H3299">
        <f>IF('Input and Summary Results'!$J$4="yes",'Data Transformation'!F3299,'Data Transformation'!D3299)</f>
        <v>4.5223340000000001E-2</v>
      </c>
      <c r="I3299">
        <f t="shared" si="184"/>
        <v>189</v>
      </c>
    </row>
    <row r="3300" spans="2:9" x14ac:dyDescent="0.25">
      <c r="B3300">
        <f>IF('Input and Summary Results'!D2882=0,FALSE,'Input and Summary Results'!$B2882)</f>
        <v>189</v>
      </c>
      <c r="C3300">
        <f>IF(OR(B3300=0,'Input and Summary Results'!D2882=0,'Input and Summary Results'!D2882=""),FALSE,'Input and Summary Results'!$D2882)</f>
        <v>5.8265499999999998E-2</v>
      </c>
      <c r="D3300">
        <f>IF(OR(B3300=0,'Input and Summary Results'!E2882=0),FALSE,'Input and Summary Results'!$E2882)</f>
        <v>5.661977E-2</v>
      </c>
      <c r="E3300">
        <f t="shared" si="182"/>
        <v>-1.234588522336064</v>
      </c>
      <c r="F3300">
        <f t="shared" si="183"/>
        <v>0.42174151393191511</v>
      </c>
      <c r="G3300">
        <f>IF('Input and Summary Results'!$J$4="yes",IF(C3300=FALSE,FALSE,IF('Data Transformation'!E3300&lt;$R$10,E3300,$R$10)),IF(C3300=FALSE,FALSE,IF(C3300&lt;$R$10,C3300,$R$10)))</f>
        <v>5.8265499999999998E-2</v>
      </c>
      <c r="H3300">
        <f>IF('Input and Summary Results'!$J$4="yes",'Data Transformation'!F3300,'Data Transformation'!D3300)</f>
        <v>5.661977E-2</v>
      </c>
      <c r="I3300">
        <f t="shared" si="184"/>
        <v>189</v>
      </c>
    </row>
    <row r="3301" spans="2:9" x14ac:dyDescent="0.25">
      <c r="B3301">
        <f>IF('Input and Summary Results'!D2883=0,FALSE,'Input and Summary Results'!$B2883)</f>
        <v>189</v>
      </c>
      <c r="C3301">
        <f>IF(OR(B3301=0,'Input and Summary Results'!D2883=0,'Input and Summary Results'!D2883=""),FALSE,'Input and Summary Results'!$D2883)</f>
        <v>7.1689000000000003E-2</v>
      </c>
      <c r="D3301">
        <f>IF(OR(B3301=0,'Input and Summary Results'!E2883=0),FALSE,'Input and Summary Results'!$E2883)</f>
        <v>0.10296422</v>
      </c>
      <c r="E3301">
        <f t="shared" si="182"/>
        <v>-1.1445474776068625</v>
      </c>
      <c r="F3301">
        <f t="shared" si="183"/>
        <v>0.62333791069759648</v>
      </c>
      <c r="G3301">
        <f>IF('Input and Summary Results'!$J$4="yes",IF(C3301=FALSE,FALSE,IF('Data Transformation'!E3301&lt;$R$10,E3301,$R$10)),IF(C3301=FALSE,FALSE,IF(C3301&lt;$R$10,C3301,$R$10)))</f>
        <v>7.1689000000000003E-2</v>
      </c>
      <c r="H3301">
        <f>IF('Input and Summary Results'!$J$4="yes",'Data Transformation'!F3301,'Data Transformation'!D3301)</f>
        <v>0.10296422</v>
      </c>
      <c r="I3301">
        <f t="shared" si="184"/>
        <v>189</v>
      </c>
    </row>
    <row r="3302" spans="2:9" x14ac:dyDescent="0.25">
      <c r="B3302">
        <f>IF('Input and Summary Results'!D2884=0,FALSE,'Input and Summary Results'!$B2884)</f>
        <v>189</v>
      </c>
      <c r="C3302">
        <f>IF(OR(B3302=0,'Input and Summary Results'!D2884=0,'Input and Summary Results'!D2884=""),FALSE,'Input and Summary Results'!$D2884)</f>
        <v>9.0573719999999996E-2</v>
      </c>
      <c r="D3302">
        <f>IF(OR(B3302=0,'Input and Summary Results'!E2884=0),FALSE,'Input and Summary Results'!$E2884)</f>
        <v>6.6751260000000007E-2</v>
      </c>
      <c r="E3302">
        <f t="shared" si="182"/>
        <v>-1.0429977947581215</v>
      </c>
      <c r="F3302">
        <f t="shared" si="183"/>
        <v>0.31985046920894938</v>
      </c>
      <c r="G3302">
        <f>IF('Input and Summary Results'!$J$4="yes",IF(C3302=FALSE,FALSE,IF('Data Transformation'!E3302&lt;$R$10,E3302,$R$10)),IF(C3302=FALSE,FALSE,IF(C3302&lt;$R$10,C3302,$R$10)))</f>
        <v>9.0573719999999996E-2</v>
      </c>
      <c r="H3302">
        <f>IF('Input and Summary Results'!$J$4="yes",'Data Transformation'!F3302,'Data Transformation'!D3302)</f>
        <v>6.6751260000000007E-2</v>
      </c>
      <c r="I3302">
        <f t="shared" si="184"/>
        <v>189</v>
      </c>
    </row>
    <row r="3303" spans="2:9" x14ac:dyDescent="0.25">
      <c r="B3303">
        <f>IF('Input and Summary Results'!D2885=0,FALSE,'Input and Summary Results'!$B2885)</f>
        <v>189</v>
      </c>
      <c r="C3303">
        <f>IF(OR(B3303=0,'Input and Summary Results'!D2885=0,'Input and Summary Results'!D2885=""),FALSE,'Input and Summary Results'!$D2885)</f>
        <v>0.10091298</v>
      </c>
      <c r="D3303">
        <f>IF(OR(B3303=0,'Input and Summary Results'!E2885=0),FALSE,'Input and Summary Results'!$E2885)</f>
        <v>6.9842479999999998E-2</v>
      </c>
      <c r="E3303">
        <f t="shared" si="182"/>
        <v>-0.9960529687500177</v>
      </c>
      <c r="F3303">
        <f t="shared" si="183"/>
        <v>0.30037400857649826</v>
      </c>
      <c r="G3303">
        <f>IF('Input and Summary Results'!$J$4="yes",IF(C3303=FALSE,FALSE,IF('Data Transformation'!E3303&lt;$R$10,E3303,$R$10)),IF(C3303=FALSE,FALSE,IF(C3303&lt;$R$10,C3303,$R$10)))</f>
        <v>0.10091298</v>
      </c>
      <c r="H3303">
        <f>IF('Input and Summary Results'!$J$4="yes",'Data Transformation'!F3303,'Data Transformation'!D3303)</f>
        <v>6.9842479999999998E-2</v>
      </c>
      <c r="I3303">
        <f t="shared" si="184"/>
        <v>189</v>
      </c>
    </row>
    <row r="3304" spans="2:9" x14ac:dyDescent="0.25">
      <c r="B3304">
        <f>IF('Input and Summary Results'!D2886=0,FALSE,'Input and Summary Results'!$B2886)</f>
        <v>189</v>
      </c>
      <c r="C3304">
        <f>IF(OR(B3304=0,'Input and Summary Results'!D2886=0,'Input and Summary Results'!D2886=""),FALSE,'Input and Summary Results'!$D2886)</f>
        <v>0.10975709</v>
      </c>
      <c r="D3304">
        <f>IF(OR(B3304=0,'Input and Summary Results'!E2886=0),FALSE,'Input and Summary Results'!$E2886)</f>
        <v>4.6192730000000001E-2</v>
      </c>
      <c r="E3304">
        <f t="shared" si="182"/>
        <v>-0.95956741597493078</v>
      </c>
      <c r="F3304">
        <f t="shared" si="183"/>
        <v>0.18265466786701434</v>
      </c>
      <c r="G3304">
        <f>IF('Input and Summary Results'!$J$4="yes",IF(C3304=FALSE,FALSE,IF('Data Transformation'!E3304&lt;$R$10,E3304,$R$10)),IF(C3304=FALSE,FALSE,IF(C3304&lt;$R$10,C3304,$R$10)))</f>
        <v>0.10975709</v>
      </c>
      <c r="H3304">
        <f>IF('Input and Summary Results'!$J$4="yes",'Data Transformation'!F3304,'Data Transformation'!D3304)</f>
        <v>4.6192730000000001E-2</v>
      </c>
      <c r="I3304">
        <f t="shared" si="184"/>
        <v>189</v>
      </c>
    </row>
    <row r="3305" spans="2:9" x14ac:dyDescent="0.25">
      <c r="B3305">
        <f>IF('Input and Summary Results'!D2887=0,FALSE,'Input and Summary Results'!$B2887)</f>
        <v>189</v>
      </c>
      <c r="C3305">
        <f>IF(OR(B3305=0,'Input and Summary Results'!D2887=0,'Input and Summary Results'!D2887=""),FALSE,'Input and Summary Results'!$D2887)</f>
        <v>0.11933381</v>
      </c>
      <c r="D3305">
        <f>IF(OR(B3305=0,'Input and Summary Results'!E2887=0),FALSE,'Input and Summary Results'!$E2887)</f>
        <v>7.3996129999999993E-2</v>
      </c>
      <c r="E3305">
        <f t="shared" si="182"/>
        <v>-0.92323649332755131</v>
      </c>
      <c r="F3305">
        <f t="shared" si="183"/>
        <v>0.26911334197743286</v>
      </c>
      <c r="G3305">
        <f>IF('Input and Summary Results'!$J$4="yes",IF(C3305=FALSE,FALSE,IF('Data Transformation'!E3305&lt;$R$10,E3305,$R$10)),IF(C3305=FALSE,FALSE,IF(C3305&lt;$R$10,C3305,$R$10)))</f>
        <v>0.11933381</v>
      </c>
      <c r="H3305">
        <f>IF('Input and Summary Results'!$J$4="yes",'Data Transformation'!F3305,'Data Transformation'!D3305)</f>
        <v>7.3996129999999993E-2</v>
      </c>
      <c r="I3305">
        <f t="shared" si="184"/>
        <v>189</v>
      </c>
    </row>
    <row r="3306" spans="2:9" x14ac:dyDescent="0.25">
      <c r="B3306">
        <f>IF('Input and Summary Results'!D2888=0,FALSE,'Input and Summary Results'!$B2888)</f>
        <v>189</v>
      </c>
      <c r="C3306">
        <f>IF(OR(B3306=0,'Input and Summary Results'!D2888=0,'Input and Summary Results'!D2888=""),FALSE,'Input and Summary Results'!$D2888)</f>
        <v>0.14849809</v>
      </c>
      <c r="D3306">
        <f>IF(OR(B3306=0,'Input and Summary Results'!E2888=0),FALSE,'Input and Summary Results'!$E2888)</f>
        <v>5.441795E-2</v>
      </c>
      <c r="E3306">
        <f t="shared" ref="E3306:E3369" si="185">IF(C3306=FALSE,FALSE,LOG10(C3306))</f>
        <v>-0.82827913225784622</v>
      </c>
      <c r="F3306">
        <f t="shared" ref="F3306:F3369" si="186">IF(D3306=FALSE, FALSE,0.434*D3306/C3306)</f>
        <v>0.15904171090685409</v>
      </c>
      <c r="G3306">
        <f>IF('Input and Summary Results'!$J$4="yes",IF(C3306=FALSE,FALSE,IF('Data Transformation'!E3306&lt;$R$10,E3306,$R$10)),IF(C3306=FALSE,FALSE,IF(C3306&lt;$R$10,C3306,$R$10)))</f>
        <v>0.14849809</v>
      </c>
      <c r="H3306">
        <f>IF('Input and Summary Results'!$J$4="yes",'Data Transformation'!F3306,'Data Transformation'!D3306)</f>
        <v>5.441795E-2</v>
      </c>
      <c r="I3306">
        <f t="shared" si="184"/>
        <v>189</v>
      </c>
    </row>
    <row r="3307" spans="2:9" x14ac:dyDescent="0.25">
      <c r="B3307">
        <f>IF('Input and Summary Results'!D2889=0,FALSE,'Input and Summary Results'!$B2889)</f>
        <v>189</v>
      </c>
      <c r="C3307">
        <f>IF(OR(B3307=0,'Input and Summary Results'!D2889=0,'Input and Summary Results'!D2889=""),FALSE,'Input and Summary Results'!$D2889)</f>
        <v>0.15965979</v>
      </c>
      <c r="D3307">
        <f>IF(OR(B3307=0,'Input and Summary Results'!E2889=0),FALSE,'Input and Summary Results'!$E2889)</f>
        <v>5.5909489999999999E-2</v>
      </c>
      <c r="E3307">
        <f t="shared" si="185"/>
        <v>-0.79680444629070457</v>
      </c>
      <c r="F3307">
        <f t="shared" si="186"/>
        <v>0.15197764358828231</v>
      </c>
      <c r="G3307">
        <f>IF('Input and Summary Results'!$J$4="yes",IF(C3307=FALSE,FALSE,IF('Data Transformation'!E3307&lt;$R$10,E3307,$R$10)),IF(C3307=FALSE,FALSE,IF(C3307&lt;$R$10,C3307,$R$10)))</f>
        <v>0.15965979</v>
      </c>
      <c r="H3307">
        <f>IF('Input and Summary Results'!$J$4="yes",'Data Transformation'!F3307,'Data Transformation'!D3307)</f>
        <v>5.5909489999999999E-2</v>
      </c>
      <c r="I3307">
        <f t="shared" si="184"/>
        <v>189</v>
      </c>
    </row>
    <row r="3308" spans="2:9" x14ac:dyDescent="0.25">
      <c r="B3308">
        <f>IF('Input and Summary Results'!D2890=0,FALSE,'Input and Summary Results'!$B2890)</f>
        <v>190</v>
      </c>
      <c r="C3308">
        <f>IF(OR(B3308=0,'Input and Summary Results'!D2890=0,'Input and Summary Results'!D2890=""),FALSE,'Input and Summary Results'!$D2890)</f>
        <v>0.44932917999999999</v>
      </c>
      <c r="D3308">
        <f>IF(OR(B3308=0,'Input and Summary Results'!E2890=0),FALSE,'Input and Summary Results'!$E2890)</f>
        <v>7.0632940000000005E-2</v>
      </c>
      <c r="E3308">
        <f t="shared" si="185"/>
        <v>-0.34743537686327974</v>
      </c>
      <c r="F3308">
        <f t="shared" si="186"/>
        <v>6.8223247731206776E-2</v>
      </c>
      <c r="G3308">
        <f>IF('Input and Summary Results'!$J$4="yes",IF(C3308=FALSE,FALSE,IF('Data Transformation'!E3308&lt;$R$10,E3308,$R$10)),IF(C3308=FALSE,FALSE,IF(C3308&lt;$R$10,C3308,$R$10)))</f>
        <v>0.44932917999999999</v>
      </c>
      <c r="H3308">
        <f>IF('Input and Summary Results'!$J$4="yes",'Data Transformation'!F3308,'Data Transformation'!D3308)</f>
        <v>7.0632940000000005E-2</v>
      </c>
      <c r="I3308">
        <f t="shared" si="184"/>
        <v>190</v>
      </c>
    </row>
    <row r="3309" spans="2:9" x14ac:dyDescent="0.25">
      <c r="B3309">
        <f>IF('Input and Summary Results'!D2891=0,FALSE,'Input and Summary Results'!$B2891)</f>
        <v>190</v>
      </c>
      <c r="C3309">
        <f>IF(OR(B3309=0,'Input and Summary Results'!D2891=0,'Input and Summary Results'!D2891=""),FALSE,'Input and Summary Results'!$D2891)</f>
        <v>0.70111606999999998</v>
      </c>
      <c r="D3309">
        <f>IF(OR(B3309=0,'Input and Summary Results'!E2891=0),FALSE,'Input and Summary Results'!$E2891)</f>
        <v>8.1953520000000002E-2</v>
      </c>
      <c r="E3309">
        <f t="shared" si="185"/>
        <v>-0.15421007848454363</v>
      </c>
      <c r="F3309">
        <f t="shared" si="186"/>
        <v>5.0730298736413222E-2</v>
      </c>
      <c r="G3309">
        <f>IF('Input and Summary Results'!$J$4="yes",IF(C3309=FALSE,FALSE,IF('Data Transformation'!E3309&lt;$R$10,E3309,$R$10)),IF(C3309=FALSE,FALSE,IF(C3309&lt;$R$10,C3309,$R$10)))</f>
        <v>0.70111606999999998</v>
      </c>
      <c r="H3309">
        <f>IF('Input and Summary Results'!$J$4="yes",'Data Transformation'!F3309,'Data Transformation'!D3309)</f>
        <v>8.1953520000000002E-2</v>
      </c>
      <c r="I3309">
        <f t="shared" si="184"/>
        <v>190</v>
      </c>
    </row>
    <row r="3310" spans="2:9" x14ac:dyDescent="0.25">
      <c r="B3310">
        <f>IF('Input and Summary Results'!D2892=0,FALSE,'Input and Summary Results'!$B2892)</f>
        <v>190</v>
      </c>
      <c r="C3310">
        <f>IF(OR(B3310=0,'Input and Summary Results'!D2892=0,'Input and Summary Results'!D2892=""),FALSE,'Input and Summary Results'!$D2892)</f>
        <v>0.73101678000000003</v>
      </c>
      <c r="D3310">
        <f>IF(OR(B3310=0,'Input and Summary Results'!E2892=0),FALSE,'Input and Summary Results'!$E2892)</f>
        <v>5.511394E-2</v>
      </c>
      <c r="E3310">
        <f t="shared" si="185"/>
        <v>-0.13607265398910764</v>
      </c>
      <c r="F3310">
        <f t="shared" si="186"/>
        <v>3.2720794671772101E-2</v>
      </c>
      <c r="G3310">
        <f>IF('Input and Summary Results'!$J$4="yes",IF(C3310=FALSE,FALSE,IF('Data Transformation'!E3310&lt;$R$10,E3310,$R$10)),IF(C3310=FALSE,FALSE,IF(C3310&lt;$R$10,C3310,$R$10)))</f>
        <v>0.73101678000000003</v>
      </c>
      <c r="H3310">
        <f>IF('Input and Summary Results'!$J$4="yes",'Data Transformation'!F3310,'Data Transformation'!D3310)</f>
        <v>5.511394E-2</v>
      </c>
      <c r="I3310">
        <f t="shared" si="184"/>
        <v>190</v>
      </c>
    </row>
    <row r="3311" spans="2:9" x14ac:dyDescent="0.25">
      <c r="B3311">
        <f>IF('Input and Summary Results'!D2893=0,FALSE,'Input and Summary Results'!$B2893)</f>
        <v>190</v>
      </c>
      <c r="C3311">
        <f>IF(OR(B3311=0,'Input and Summary Results'!D2893=0,'Input and Summary Results'!D2893=""),FALSE,'Input and Summary Results'!$D2893)</f>
        <v>0.79565768999999997</v>
      </c>
      <c r="D3311">
        <f>IF(OR(B3311=0,'Input and Summary Results'!E2893=0),FALSE,'Input and Summary Results'!$E2893)</f>
        <v>4.5468330000000001E-2</v>
      </c>
      <c r="E3311">
        <f t="shared" si="185"/>
        <v>-9.9273735426511758E-2</v>
      </c>
      <c r="F3311">
        <f t="shared" si="186"/>
        <v>2.4801187078327614E-2</v>
      </c>
      <c r="G3311">
        <f>IF('Input and Summary Results'!$J$4="yes",IF(C3311=FALSE,FALSE,IF('Data Transformation'!E3311&lt;$R$10,E3311,$R$10)),IF(C3311=FALSE,FALSE,IF(C3311&lt;$R$10,C3311,$R$10)))</f>
        <v>0.79565768999999997</v>
      </c>
      <c r="H3311">
        <f>IF('Input and Summary Results'!$J$4="yes",'Data Transformation'!F3311,'Data Transformation'!D3311)</f>
        <v>4.5468330000000001E-2</v>
      </c>
      <c r="I3311">
        <f t="shared" si="184"/>
        <v>190</v>
      </c>
    </row>
    <row r="3312" spans="2:9" x14ac:dyDescent="0.25">
      <c r="B3312">
        <f>IF('Input and Summary Results'!D2894=0,FALSE,'Input and Summary Results'!$B2894)</f>
        <v>190</v>
      </c>
      <c r="C3312">
        <f>IF(OR(B3312=0,'Input and Summary Results'!D2894=0,'Input and Summary Results'!D2894=""),FALSE,'Input and Summary Results'!$D2894)</f>
        <v>0.96380666999999998</v>
      </c>
      <c r="D3312">
        <f>IF(OR(B3312=0,'Input and Summary Results'!E2894=0),FALSE,'Input and Summary Results'!$E2894)</f>
        <v>4.3711550000000002E-2</v>
      </c>
      <c r="E3312">
        <f t="shared" si="185"/>
        <v>-1.6010072500289862E-2</v>
      </c>
      <c r="F3312">
        <f t="shared" si="186"/>
        <v>1.968321375074111E-2</v>
      </c>
      <c r="G3312">
        <f>IF('Input and Summary Results'!$J$4="yes",IF(C3312=FALSE,FALSE,IF('Data Transformation'!E3312&lt;$R$10,E3312,$R$10)),IF(C3312=FALSE,FALSE,IF(C3312&lt;$R$10,C3312,$R$10)))</f>
        <v>0.96380666999999998</v>
      </c>
      <c r="H3312">
        <f>IF('Input and Summary Results'!$J$4="yes",'Data Transformation'!F3312,'Data Transformation'!D3312)</f>
        <v>4.3711550000000002E-2</v>
      </c>
      <c r="I3312">
        <f t="shared" si="184"/>
        <v>190</v>
      </c>
    </row>
    <row r="3313" spans="2:9" x14ac:dyDescent="0.25">
      <c r="B3313">
        <f>IF('Input and Summary Results'!D2895=0,FALSE,'Input and Summary Results'!$B2895)</f>
        <v>190</v>
      </c>
      <c r="C3313">
        <f>IF(OR(B3313=0,'Input and Summary Results'!D2895=0,'Input and Summary Results'!D2895=""),FALSE,'Input and Summary Results'!$D2895)</f>
        <v>0.99084503999999995</v>
      </c>
      <c r="D3313">
        <f>IF(OR(B3313=0,'Input and Summary Results'!E2895=0),FALSE,'Input and Summary Results'!$E2895)</f>
        <v>3.8417819999999998E-2</v>
      </c>
      <c r="E3313">
        <f t="shared" si="185"/>
        <v>-3.9942602827257997E-3</v>
      </c>
      <c r="F3313">
        <f t="shared" si="186"/>
        <v>1.6827387943527474E-2</v>
      </c>
      <c r="G3313">
        <f>IF('Input and Summary Results'!$J$4="yes",IF(C3313=FALSE,FALSE,IF('Data Transformation'!E3313&lt;$R$10,E3313,$R$10)),IF(C3313=FALSE,FALSE,IF(C3313&lt;$R$10,C3313,$R$10)))</f>
        <v>0.99084503999999995</v>
      </c>
      <c r="H3313">
        <f>IF('Input and Summary Results'!$J$4="yes",'Data Transformation'!F3313,'Data Transformation'!D3313)</f>
        <v>3.8417819999999998E-2</v>
      </c>
      <c r="I3313">
        <f t="shared" si="184"/>
        <v>190</v>
      </c>
    </row>
    <row r="3314" spans="2:9" x14ac:dyDescent="0.25">
      <c r="B3314">
        <f>IF('Input and Summary Results'!D2896=0,FALSE,'Input and Summary Results'!$B2896)</f>
        <v>190</v>
      </c>
      <c r="C3314">
        <f>IF(OR(B3314=0,'Input and Summary Results'!D2896=0,'Input and Summary Results'!D2896=""),FALSE,'Input and Summary Results'!$D2896)</f>
        <v>1.00765361</v>
      </c>
      <c r="D3314">
        <f>IF(OR(B3314=0,'Input and Summary Results'!E2896=0),FALSE,'Input and Summary Results'!$E2896)</f>
        <v>4.4566950000000001E-2</v>
      </c>
      <c r="E3314">
        <f t="shared" si="185"/>
        <v>3.3112651260118545E-3</v>
      </c>
      <c r="F3314">
        <f t="shared" si="186"/>
        <v>1.9195144152760989E-2</v>
      </c>
      <c r="G3314">
        <f>IF('Input and Summary Results'!$J$4="yes",IF(C3314=FALSE,FALSE,IF('Data Transformation'!E3314&lt;$R$10,E3314,$R$10)),IF(C3314=FALSE,FALSE,IF(C3314&lt;$R$10,C3314,$R$10)))</f>
        <v>1.00765361</v>
      </c>
      <c r="H3314">
        <f>IF('Input and Summary Results'!$J$4="yes",'Data Transformation'!F3314,'Data Transformation'!D3314)</f>
        <v>4.4566950000000001E-2</v>
      </c>
      <c r="I3314">
        <f t="shared" si="184"/>
        <v>190</v>
      </c>
    </row>
    <row r="3315" spans="2:9" x14ac:dyDescent="0.25">
      <c r="B3315">
        <f>IF('Input and Summary Results'!D2897=0,FALSE,'Input and Summary Results'!$B2897)</f>
        <v>190</v>
      </c>
      <c r="C3315">
        <f>IF(OR(B3315=0,'Input and Summary Results'!D2897=0,'Input and Summary Results'!D2897=""),FALSE,'Input and Summary Results'!$D2897)</f>
        <v>1.03226828</v>
      </c>
      <c r="D3315">
        <f>IF(OR(B3315=0,'Input and Summary Results'!E2897=0),FALSE,'Input and Summary Results'!$E2897)</f>
        <v>5.8453070000000003E-2</v>
      </c>
      <c r="E3315">
        <f t="shared" si="185"/>
        <v>1.3792582351133507E-2</v>
      </c>
      <c r="F3315">
        <f t="shared" si="186"/>
        <v>2.45756194116514E-2</v>
      </c>
      <c r="G3315">
        <f>IF('Input and Summary Results'!$J$4="yes",IF(C3315=FALSE,FALSE,IF('Data Transformation'!E3315&lt;$R$10,E3315,$R$10)),IF(C3315=FALSE,FALSE,IF(C3315&lt;$R$10,C3315,$R$10)))</f>
        <v>1.03226828</v>
      </c>
      <c r="H3315">
        <f>IF('Input and Summary Results'!$J$4="yes",'Data Transformation'!F3315,'Data Transformation'!D3315)</f>
        <v>5.8453070000000003E-2</v>
      </c>
      <c r="I3315">
        <f t="shared" si="184"/>
        <v>190</v>
      </c>
    </row>
    <row r="3316" spans="2:9" x14ac:dyDescent="0.25">
      <c r="B3316">
        <f>IF('Input and Summary Results'!D2898=0,FALSE,'Input and Summary Results'!$B2898)</f>
        <v>190</v>
      </c>
      <c r="C3316">
        <f>IF(OR(B3316=0,'Input and Summary Results'!D2898=0,'Input and Summary Results'!D2898=""),FALSE,'Input and Summary Results'!$D2898)</f>
        <v>1.0951427600000001</v>
      </c>
      <c r="D3316">
        <f>IF(OR(B3316=0,'Input and Summary Results'!E2898=0),FALSE,'Input and Summary Results'!$E2898)</f>
        <v>4.949191E-2</v>
      </c>
      <c r="E3316">
        <f t="shared" si="185"/>
        <v>3.9470736380692671E-2</v>
      </c>
      <c r="F3316">
        <f t="shared" si="186"/>
        <v>1.9613414546976505E-2</v>
      </c>
      <c r="G3316">
        <f>IF('Input and Summary Results'!$J$4="yes",IF(C3316=FALSE,FALSE,IF('Data Transformation'!E3316&lt;$R$10,E3316,$R$10)),IF(C3316=FALSE,FALSE,IF(C3316&lt;$R$10,C3316,$R$10)))</f>
        <v>1.0951427600000001</v>
      </c>
      <c r="H3316">
        <f>IF('Input and Summary Results'!$J$4="yes",'Data Transformation'!F3316,'Data Transformation'!D3316)</f>
        <v>4.949191E-2</v>
      </c>
      <c r="I3316">
        <f t="shared" si="184"/>
        <v>190</v>
      </c>
    </row>
    <row r="3317" spans="2:9" x14ac:dyDescent="0.25">
      <c r="B3317">
        <f>IF('Input and Summary Results'!D2899=0,FALSE,'Input and Summary Results'!$B2899)</f>
        <v>190</v>
      </c>
      <c r="C3317">
        <f>IF(OR(B3317=0,'Input and Summary Results'!D2899=0,'Input and Summary Results'!D2899=""),FALSE,'Input and Summary Results'!$D2899)</f>
        <v>1.1280216700000001</v>
      </c>
      <c r="D3317">
        <f>IF(OR(B3317=0,'Input and Summary Results'!E2899=0),FALSE,'Input and Summary Results'!$E2899)</f>
        <v>4.301601E-2</v>
      </c>
      <c r="E3317">
        <f t="shared" si="185"/>
        <v>5.2317442795395436E-2</v>
      </c>
      <c r="F3317">
        <f t="shared" si="186"/>
        <v>1.6550168171857903E-2</v>
      </c>
      <c r="G3317">
        <f>IF('Input and Summary Results'!$J$4="yes",IF(C3317=FALSE,FALSE,IF('Data Transformation'!E3317&lt;$R$10,E3317,$R$10)),IF(C3317=FALSE,FALSE,IF(C3317&lt;$R$10,C3317,$R$10)))</f>
        <v>1.1280216700000001</v>
      </c>
      <c r="H3317">
        <f>IF('Input and Summary Results'!$J$4="yes",'Data Transformation'!F3317,'Data Transformation'!D3317)</f>
        <v>4.301601E-2</v>
      </c>
      <c r="I3317">
        <f t="shared" si="184"/>
        <v>190</v>
      </c>
    </row>
    <row r="3318" spans="2:9" x14ac:dyDescent="0.25">
      <c r="B3318">
        <f>IF('Input and Summary Results'!D2900=0,FALSE,'Input and Summary Results'!$B2900)</f>
        <v>190</v>
      </c>
      <c r="C3318">
        <f>IF(OR(B3318=0,'Input and Summary Results'!D2900=0,'Input and Summary Results'!D2900=""),FALSE,'Input and Summary Results'!$D2900)</f>
        <v>1.1601969599999999</v>
      </c>
      <c r="D3318">
        <f>IF(OR(B3318=0,'Input and Summary Results'!E2900=0),FALSE,'Input and Summary Results'!$E2900)</f>
        <v>8.5474969999999997E-2</v>
      </c>
      <c r="E3318">
        <f t="shared" si="185"/>
        <v>6.453172317523044E-2</v>
      </c>
      <c r="F3318">
        <f t="shared" si="186"/>
        <v>3.1973999466435421E-2</v>
      </c>
      <c r="G3318">
        <f>IF('Input and Summary Results'!$J$4="yes",IF(C3318=FALSE,FALSE,IF('Data Transformation'!E3318&lt;$R$10,E3318,$R$10)),IF(C3318=FALSE,FALSE,IF(C3318&lt;$R$10,C3318,$R$10)))</f>
        <v>1.1601969599999999</v>
      </c>
      <c r="H3318">
        <f>IF('Input and Summary Results'!$J$4="yes",'Data Transformation'!F3318,'Data Transformation'!D3318)</f>
        <v>8.5474969999999997E-2</v>
      </c>
      <c r="I3318">
        <f t="shared" si="184"/>
        <v>190</v>
      </c>
    </row>
    <row r="3319" spans="2:9" x14ac:dyDescent="0.25">
      <c r="B3319">
        <f>IF('Input and Summary Results'!D2901=0,FALSE,'Input and Summary Results'!$B2901)</f>
        <v>191</v>
      </c>
      <c r="C3319">
        <f>IF(OR(B3319=0,'Input and Summary Results'!D2901=0,'Input and Summary Results'!D2901=""),FALSE,'Input and Summary Results'!$D2901)</f>
        <v>0.18734043</v>
      </c>
      <c r="D3319">
        <f>IF(OR(B3319=0,'Input and Summary Results'!E2901=0),FALSE,'Input and Summary Results'!$E2901)</f>
        <v>5.9520469999999999E-2</v>
      </c>
      <c r="E3319">
        <f t="shared" si="185"/>
        <v>-0.72736848727446146</v>
      </c>
      <c r="F3319">
        <f t="shared" si="186"/>
        <v>0.13788739558246982</v>
      </c>
      <c r="G3319">
        <f>IF('Input and Summary Results'!$J$4="yes",IF(C3319=FALSE,FALSE,IF('Data Transformation'!E3319&lt;$R$10,E3319,$R$10)),IF(C3319=FALSE,FALSE,IF(C3319&lt;$R$10,C3319,$R$10)))</f>
        <v>0.18734043</v>
      </c>
      <c r="H3319">
        <f>IF('Input and Summary Results'!$J$4="yes",'Data Transformation'!F3319,'Data Transformation'!D3319)</f>
        <v>5.9520469999999999E-2</v>
      </c>
      <c r="I3319">
        <f t="shared" si="184"/>
        <v>191</v>
      </c>
    </row>
    <row r="3320" spans="2:9" x14ac:dyDescent="0.25">
      <c r="B3320">
        <f>IF('Input and Summary Results'!D2902=0,FALSE,'Input and Summary Results'!$B2902)</f>
        <v>191</v>
      </c>
      <c r="C3320">
        <f>IF(OR(B3320=0,'Input and Summary Results'!D2902=0,'Input and Summary Results'!D2902=""),FALSE,'Input and Summary Results'!$D2902)</f>
        <v>0.56755880000000003</v>
      </c>
      <c r="D3320">
        <f>IF(OR(B3320=0,'Input and Summary Results'!E2902=0),FALSE,'Input and Summary Results'!$E2902)</f>
        <v>6.5530580000000005E-2</v>
      </c>
      <c r="E3320">
        <f t="shared" si="185"/>
        <v>-0.24598913820060478</v>
      </c>
      <c r="F3320">
        <f t="shared" si="186"/>
        <v>5.0109824250808906E-2</v>
      </c>
      <c r="G3320">
        <f>IF('Input and Summary Results'!$J$4="yes",IF(C3320=FALSE,FALSE,IF('Data Transformation'!E3320&lt;$R$10,E3320,$R$10)),IF(C3320=FALSE,FALSE,IF(C3320&lt;$R$10,C3320,$R$10)))</f>
        <v>0.56755880000000003</v>
      </c>
      <c r="H3320">
        <f>IF('Input and Summary Results'!$J$4="yes",'Data Transformation'!F3320,'Data Transformation'!D3320)</f>
        <v>6.5530580000000005E-2</v>
      </c>
      <c r="I3320">
        <f t="shared" si="184"/>
        <v>191</v>
      </c>
    </row>
    <row r="3321" spans="2:9" x14ac:dyDescent="0.25">
      <c r="B3321">
        <f>IF('Input and Summary Results'!D2903=0,FALSE,'Input and Summary Results'!$B2903)</f>
        <v>191</v>
      </c>
      <c r="C3321">
        <f>IF(OR(B3321=0,'Input and Summary Results'!D2903=0,'Input and Summary Results'!D2903=""),FALSE,'Input and Summary Results'!$D2903)</f>
        <v>0.74714638</v>
      </c>
      <c r="D3321">
        <f>IF(OR(B3321=0,'Input and Summary Results'!E2903=0),FALSE,'Input and Summary Results'!$E2903)</f>
        <v>5.5278349999999997E-2</v>
      </c>
      <c r="E3321">
        <f t="shared" si="185"/>
        <v>-0.12659430340765657</v>
      </c>
      <c r="F3321">
        <f t="shared" si="186"/>
        <v>3.2109911179653977E-2</v>
      </c>
      <c r="G3321">
        <f>IF('Input and Summary Results'!$J$4="yes",IF(C3321=FALSE,FALSE,IF('Data Transformation'!E3321&lt;$R$10,E3321,$R$10)),IF(C3321=FALSE,FALSE,IF(C3321&lt;$R$10,C3321,$R$10)))</f>
        <v>0.74714638</v>
      </c>
      <c r="H3321">
        <f>IF('Input and Summary Results'!$J$4="yes",'Data Transformation'!F3321,'Data Transformation'!D3321)</f>
        <v>5.5278349999999997E-2</v>
      </c>
      <c r="I3321">
        <f t="shared" si="184"/>
        <v>191</v>
      </c>
    </row>
    <row r="3322" spans="2:9" x14ac:dyDescent="0.25">
      <c r="B3322">
        <f>IF('Input and Summary Results'!D2904=0,FALSE,'Input and Summary Results'!$B2904)</f>
        <v>191</v>
      </c>
      <c r="C3322">
        <f>IF(OR(B3322=0,'Input and Summary Results'!D2904=0,'Input and Summary Results'!D2904=""),FALSE,'Input and Summary Results'!$D2904)</f>
        <v>0.76000517999999995</v>
      </c>
      <c r="D3322">
        <f>IF(OR(B3322=0,'Input and Summary Results'!E2904=0),FALSE,'Input and Summary Results'!$E2904)</f>
        <v>2.6861179999999998E-2</v>
      </c>
      <c r="E3322">
        <f t="shared" si="185"/>
        <v>-0.11918344766953796</v>
      </c>
      <c r="F3322">
        <f t="shared" si="186"/>
        <v>1.533904297862812E-2</v>
      </c>
      <c r="G3322">
        <f>IF('Input and Summary Results'!$J$4="yes",IF(C3322=FALSE,FALSE,IF('Data Transformation'!E3322&lt;$R$10,E3322,$R$10)),IF(C3322=FALSE,FALSE,IF(C3322&lt;$R$10,C3322,$R$10)))</f>
        <v>0.76000517999999995</v>
      </c>
      <c r="H3322">
        <f>IF('Input and Summary Results'!$J$4="yes",'Data Transformation'!F3322,'Data Transformation'!D3322)</f>
        <v>2.6861179999999998E-2</v>
      </c>
      <c r="I3322">
        <f t="shared" si="184"/>
        <v>191</v>
      </c>
    </row>
    <row r="3323" spans="2:9" x14ac:dyDescent="0.25">
      <c r="B3323">
        <f>IF('Input and Summary Results'!D2905=0,FALSE,'Input and Summary Results'!$B2905)</f>
        <v>191</v>
      </c>
      <c r="C3323">
        <f>IF(OR(B3323=0,'Input and Summary Results'!D2905=0,'Input and Summary Results'!D2905=""),FALSE,'Input and Summary Results'!$D2905)</f>
        <v>0.78534720999999996</v>
      </c>
      <c r="D3323">
        <f>IF(OR(B3323=0,'Input and Summary Results'!E2905=0),FALSE,'Input and Summary Results'!$E2905)</f>
        <v>4.7896420000000002E-2</v>
      </c>
      <c r="E3323">
        <f t="shared" si="185"/>
        <v>-0.10493829478475482</v>
      </c>
      <c r="F3323">
        <f t="shared" si="186"/>
        <v>2.6468606516091148E-2</v>
      </c>
      <c r="G3323">
        <f>IF('Input and Summary Results'!$J$4="yes",IF(C3323=FALSE,FALSE,IF('Data Transformation'!E3323&lt;$R$10,E3323,$R$10)),IF(C3323=FALSE,FALSE,IF(C3323&lt;$R$10,C3323,$R$10)))</f>
        <v>0.78534720999999996</v>
      </c>
      <c r="H3323">
        <f>IF('Input and Summary Results'!$J$4="yes",'Data Transformation'!F3323,'Data Transformation'!D3323)</f>
        <v>4.7896420000000002E-2</v>
      </c>
      <c r="I3323">
        <f t="shared" si="184"/>
        <v>191</v>
      </c>
    </row>
    <row r="3324" spans="2:9" x14ac:dyDescent="0.25">
      <c r="B3324">
        <f>IF('Input and Summary Results'!D2906=0,FALSE,'Input and Summary Results'!$B2906)</f>
        <v>191</v>
      </c>
      <c r="C3324">
        <f>IF(OR(B3324=0,'Input and Summary Results'!D2906=0,'Input and Summary Results'!D2906=""),FALSE,'Input and Summary Results'!$D2906)</f>
        <v>0.82507377000000004</v>
      </c>
      <c r="D3324">
        <f>IF(OR(B3324=0,'Input and Summary Results'!E2906=0),FALSE,'Input and Summary Results'!$E2906)</f>
        <v>5.2316309999999998E-2</v>
      </c>
      <c r="E3324">
        <f t="shared" si="185"/>
        <v>-8.3507219363250867E-2</v>
      </c>
      <c r="F3324">
        <f t="shared" si="186"/>
        <v>2.7519089038547422E-2</v>
      </c>
      <c r="G3324">
        <f>IF('Input and Summary Results'!$J$4="yes",IF(C3324=FALSE,FALSE,IF('Data Transformation'!E3324&lt;$R$10,E3324,$R$10)),IF(C3324=FALSE,FALSE,IF(C3324&lt;$R$10,C3324,$R$10)))</f>
        <v>0.82507377000000004</v>
      </c>
      <c r="H3324">
        <f>IF('Input and Summary Results'!$J$4="yes",'Data Transformation'!F3324,'Data Transformation'!D3324)</f>
        <v>5.2316309999999998E-2</v>
      </c>
      <c r="I3324">
        <f t="shared" si="184"/>
        <v>191</v>
      </c>
    </row>
    <row r="3325" spans="2:9" x14ac:dyDescent="0.25">
      <c r="B3325">
        <f>IF('Input and Summary Results'!D2907=0,FALSE,'Input and Summary Results'!$B2907)</f>
        <v>191</v>
      </c>
      <c r="C3325">
        <f>IF(OR(B3325=0,'Input and Summary Results'!D2907=0,'Input and Summary Results'!D2907=""),FALSE,'Input and Summary Results'!$D2907)</f>
        <v>0.84593876000000001</v>
      </c>
      <c r="D3325">
        <f>IF(OR(B3325=0,'Input and Summary Results'!E2907=0),FALSE,'Input and Summary Results'!$E2907)</f>
        <v>8.4538130000000003E-2</v>
      </c>
      <c r="E3325">
        <f t="shared" si="185"/>
        <v>-7.2661075680523698E-2</v>
      </c>
      <c r="F3325">
        <f t="shared" si="186"/>
        <v>4.3371400099931588E-2</v>
      </c>
      <c r="G3325">
        <f>IF('Input and Summary Results'!$J$4="yes",IF(C3325=FALSE,FALSE,IF('Data Transformation'!E3325&lt;$R$10,E3325,$R$10)),IF(C3325=FALSE,FALSE,IF(C3325&lt;$R$10,C3325,$R$10)))</f>
        <v>0.84593876000000001</v>
      </c>
      <c r="H3325">
        <f>IF('Input and Summary Results'!$J$4="yes",'Data Transformation'!F3325,'Data Transformation'!D3325)</f>
        <v>8.4538130000000003E-2</v>
      </c>
      <c r="I3325">
        <f t="shared" si="184"/>
        <v>191</v>
      </c>
    </row>
    <row r="3326" spans="2:9" x14ac:dyDescent="0.25">
      <c r="B3326">
        <f>IF('Input and Summary Results'!D2908=0,FALSE,'Input and Summary Results'!$B2908)</f>
        <v>191</v>
      </c>
      <c r="C3326">
        <f>IF(OR(B3326=0,'Input and Summary Results'!D2908=0,'Input and Summary Results'!D2908=""),FALSE,'Input and Summary Results'!$D2908)</f>
        <v>0.86185827999999998</v>
      </c>
      <c r="D3326">
        <f>IF(OR(B3326=0,'Input and Summary Results'!E2908=0),FALSE,'Input and Summary Results'!$E2908)</f>
        <v>3.9847670000000002E-2</v>
      </c>
      <c r="E3326">
        <f t="shared" si="185"/>
        <v>-6.4564141685786267E-2</v>
      </c>
      <c r="F3326">
        <f t="shared" si="186"/>
        <v>2.0065814973663651E-2</v>
      </c>
      <c r="G3326">
        <f>IF('Input and Summary Results'!$J$4="yes",IF(C3326=FALSE,FALSE,IF('Data Transformation'!E3326&lt;$R$10,E3326,$R$10)),IF(C3326=FALSE,FALSE,IF(C3326&lt;$R$10,C3326,$R$10)))</f>
        <v>0.86185827999999998</v>
      </c>
      <c r="H3326">
        <f>IF('Input and Summary Results'!$J$4="yes",'Data Transformation'!F3326,'Data Transformation'!D3326)</f>
        <v>3.9847670000000002E-2</v>
      </c>
      <c r="I3326">
        <f t="shared" si="184"/>
        <v>191</v>
      </c>
    </row>
    <row r="3327" spans="2:9" x14ac:dyDescent="0.25">
      <c r="B3327">
        <f>IF('Input and Summary Results'!D2909=0,FALSE,'Input and Summary Results'!$B2909)</f>
        <v>191</v>
      </c>
      <c r="C3327">
        <f>IF(OR(B3327=0,'Input and Summary Results'!D2909=0,'Input and Summary Results'!D2909=""),FALSE,'Input and Summary Results'!$D2909)</f>
        <v>0.86949655000000003</v>
      </c>
      <c r="D3327">
        <f>IF(OR(B3327=0,'Input and Summary Results'!E2909=0),FALSE,'Input and Summary Results'!$E2909)</f>
        <v>5.0559380000000001E-2</v>
      </c>
      <c r="E3327">
        <f t="shared" si="185"/>
        <v>-6.0732136857283764E-2</v>
      </c>
      <c r="F3327">
        <f t="shared" si="186"/>
        <v>2.5236179395996452E-2</v>
      </c>
      <c r="G3327">
        <f>IF('Input and Summary Results'!$J$4="yes",IF(C3327=FALSE,FALSE,IF('Data Transformation'!E3327&lt;$R$10,E3327,$R$10)),IF(C3327=FALSE,FALSE,IF(C3327&lt;$R$10,C3327,$R$10)))</f>
        <v>0.86949655000000003</v>
      </c>
      <c r="H3327">
        <f>IF('Input and Summary Results'!$J$4="yes",'Data Transformation'!F3327,'Data Transformation'!D3327)</f>
        <v>5.0559380000000001E-2</v>
      </c>
      <c r="I3327">
        <f t="shared" si="184"/>
        <v>191</v>
      </c>
    </row>
    <row r="3328" spans="2:9" x14ac:dyDescent="0.25">
      <c r="B3328">
        <f>IF('Input and Summary Results'!D2910=0,FALSE,'Input and Summary Results'!$B2910)</f>
        <v>191</v>
      </c>
      <c r="C3328">
        <f>IF(OR(B3328=0,'Input and Summary Results'!D2910=0,'Input and Summary Results'!D2910=""),FALSE,'Input and Summary Results'!$D2910)</f>
        <v>0.86976277000000002</v>
      </c>
      <c r="D3328">
        <f>IF(OR(B3328=0,'Input and Summary Results'!E2910=0),FALSE,'Input and Summary Results'!$E2910)</f>
        <v>5.7984630000000002E-2</v>
      </c>
      <c r="E3328">
        <f t="shared" si="185"/>
        <v>-6.0599186150571194E-2</v>
      </c>
      <c r="F3328">
        <f t="shared" si="186"/>
        <v>2.8933555548715888E-2</v>
      </c>
      <c r="G3328">
        <f>IF('Input and Summary Results'!$J$4="yes",IF(C3328=FALSE,FALSE,IF('Data Transformation'!E3328&lt;$R$10,E3328,$R$10)),IF(C3328=FALSE,FALSE,IF(C3328&lt;$R$10,C3328,$R$10)))</f>
        <v>0.86976277000000002</v>
      </c>
      <c r="H3328">
        <f>IF('Input and Summary Results'!$J$4="yes",'Data Transformation'!F3328,'Data Transformation'!D3328)</f>
        <v>5.7984630000000002E-2</v>
      </c>
      <c r="I3328">
        <f t="shared" si="184"/>
        <v>191</v>
      </c>
    </row>
    <row r="3329" spans="2:9" x14ac:dyDescent="0.25">
      <c r="B3329">
        <f>IF('Input and Summary Results'!D2911=0,FALSE,'Input and Summary Results'!$B2911)</f>
        <v>191</v>
      </c>
      <c r="C3329">
        <f>IF(OR(B3329=0,'Input and Summary Results'!D2911=0,'Input and Summary Results'!D2911=""),FALSE,'Input and Summary Results'!$D2911)</f>
        <v>0.87310889000000003</v>
      </c>
      <c r="D3329">
        <f>IF(OR(B3329=0,'Input and Summary Results'!E2911=0),FALSE,'Input and Summary Results'!$E2911)</f>
        <v>5.068984E-2</v>
      </c>
      <c r="E3329">
        <f t="shared" si="185"/>
        <v>-5.8931589768543381E-2</v>
      </c>
      <c r="F3329">
        <f t="shared" si="186"/>
        <v>2.519661729707047E-2</v>
      </c>
      <c r="G3329">
        <f>IF('Input and Summary Results'!$J$4="yes",IF(C3329=FALSE,FALSE,IF('Data Transformation'!E3329&lt;$R$10,E3329,$R$10)),IF(C3329=FALSE,FALSE,IF(C3329&lt;$R$10,C3329,$R$10)))</f>
        <v>0.87310889000000003</v>
      </c>
      <c r="H3329">
        <f>IF('Input and Summary Results'!$J$4="yes",'Data Transformation'!F3329,'Data Transformation'!D3329)</f>
        <v>5.068984E-2</v>
      </c>
      <c r="I3329">
        <f t="shared" si="184"/>
        <v>191</v>
      </c>
    </row>
    <row r="3330" spans="2:9" x14ac:dyDescent="0.25">
      <c r="B3330">
        <f>IF('Input and Summary Results'!D2912=0,FALSE,'Input and Summary Results'!$B2912)</f>
        <v>191</v>
      </c>
      <c r="C3330">
        <f>IF(OR(B3330=0,'Input and Summary Results'!D2912=0,'Input and Summary Results'!D2912=""),FALSE,'Input and Summary Results'!$D2912)</f>
        <v>0.90581915999999996</v>
      </c>
      <c r="D3330">
        <f>IF(OR(B3330=0,'Input and Summary Results'!E2912=0),FALSE,'Input and Summary Results'!$E2912)</f>
        <v>4.9745539999999998E-2</v>
      </c>
      <c r="E3330">
        <f t="shared" si="185"/>
        <v>-4.2958497304785653E-2</v>
      </c>
      <c r="F3330">
        <f t="shared" si="186"/>
        <v>2.3834298625345925E-2</v>
      </c>
      <c r="G3330">
        <f>IF('Input and Summary Results'!$J$4="yes",IF(C3330=FALSE,FALSE,IF('Data Transformation'!E3330&lt;$R$10,E3330,$R$10)),IF(C3330=FALSE,FALSE,IF(C3330&lt;$R$10,C3330,$R$10)))</f>
        <v>0.90581915999999996</v>
      </c>
      <c r="H3330">
        <f>IF('Input and Summary Results'!$J$4="yes",'Data Transformation'!F3330,'Data Transformation'!D3330)</f>
        <v>4.9745539999999998E-2</v>
      </c>
      <c r="I3330">
        <f t="shared" si="184"/>
        <v>191</v>
      </c>
    </row>
    <row r="3331" spans="2:9" x14ac:dyDescent="0.25">
      <c r="B3331">
        <f>IF('Input and Summary Results'!D2913=0,FALSE,'Input and Summary Results'!$B2913)</f>
        <v>191</v>
      </c>
      <c r="C3331">
        <f>IF(OR(B3331=0,'Input and Summary Results'!D2913=0,'Input and Summary Results'!D2913=""),FALSE,'Input and Summary Results'!$D2913)</f>
        <v>0.91186571999999999</v>
      </c>
      <c r="D3331">
        <f>IF(OR(B3331=0,'Input and Summary Results'!E2913=0),FALSE,'Input and Summary Results'!$E2913)</f>
        <v>3.12816E-2</v>
      </c>
      <c r="E3331">
        <f t="shared" si="185"/>
        <v>-4.0069110527572345E-2</v>
      </c>
      <c r="F3331">
        <f t="shared" si="186"/>
        <v>1.488839211983975E-2</v>
      </c>
      <c r="G3331">
        <f>IF('Input and Summary Results'!$J$4="yes",IF(C3331=FALSE,FALSE,IF('Data Transformation'!E3331&lt;$R$10,E3331,$R$10)),IF(C3331=FALSE,FALSE,IF(C3331&lt;$R$10,C3331,$R$10)))</f>
        <v>0.91186571999999999</v>
      </c>
      <c r="H3331">
        <f>IF('Input and Summary Results'!$J$4="yes",'Data Transformation'!F3331,'Data Transformation'!D3331)</f>
        <v>3.12816E-2</v>
      </c>
      <c r="I3331">
        <f t="shared" si="184"/>
        <v>191</v>
      </c>
    </row>
    <row r="3332" spans="2:9" x14ac:dyDescent="0.25">
      <c r="B3332">
        <f>IF('Input and Summary Results'!D2914=0,FALSE,'Input and Summary Results'!$B2914)</f>
        <v>191</v>
      </c>
      <c r="C3332">
        <f>IF(OR(B3332=0,'Input and Summary Results'!D2914=0,'Input and Summary Results'!D2914=""),FALSE,'Input and Summary Results'!$D2914)</f>
        <v>0.95081599000000006</v>
      </c>
      <c r="D3332">
        <f>IF(OR(B3332=0,'Input and Summary Results'!E2914=0),FALSE,'Input and Summary Results'!$E2914)</f>
        <v>4.5687110000000003E-2</v>
      </c>
      <c r="E3332">
        <f t="shared" si="185"/>
        <v>-2.1903523293906626E-2</v>
      </c>
      <c r="F3332">
        <f t="shared" si="186"/>
        <v>2.08538833470817E-2</v>
      </c>
      <c r="G3332">
        <f>IF('Input and Summary Results'!$J$4="yes",IF(C3332=FALSE,FALSE,IF('Data Transformation'!E3332&lt;$R$10,E3332,$R$10)),IF(C3332=FALSE,FALSE,IF(C3332&lt;$R$10,C3332,$R$10)))</f>
        <v>0.95081599000000006</v>
      </c>
      <c r="H3332">
        <f>IF('Input and Summary Results'!$J$4="yes",'Data Transformation'!F3332,'Data Transformation'!D3332)</f>
        <v>4.5687110000000003E-2</v>
      </c>
      <c r="I3332">
        <f t="shared" si="184"/>
        <v>191</v>
      </c>
    </row>
    <row r="3333" spans="2:9" x14ac:dyDescent="0.25">
      <c r="B3333">
        <f>IF('Input and Summary Results'!D2915=0,FALSE,'Input and Summary Results'!$B2915)</f>
        <v>191</v>
      </c>
      <c r="C3333">
        <f>IF(OR(B3333=0,'Input and Summary Results'!D2915=0,'Input and Summary Results'!D2915=""),FALSE,'Input and Summary Results'!$D2915)</f>
        <v>0.95177981</v>
      </c>
      <c r="D3333">
        <f>IF(OR(B3333=0,'Input and Summary Results'!E2915=0),FALSE,'Input and Summary Results'!$E2915)</f>
        <v>6.0294380000000002E-2</v>
      </c>
      <c r="E3333">
        <f t="shared" si="185"/>
        <v>-2.1463512080432762E-2</v>
      </c>
      <c r="F3333">
        <f t="shared" si="186"/>
        <v>2.749350285125296E-2</v>
      </c>
      <c r="G3333">
        <f>IF('Input and Summary Results'!$J$4="yes",IF(C3333=FALSE,FALSE,IF('Data Transformation'!E3333&lt;$R$10,E3333,$R$10)),IF(C3333=FALSE,FALSE,IF(C3333&lt;$R$10,C3333,$R$10)))</f>
        <v>0.95177981</v>
      </c>
      <c r="H3333">
        <f>IF('Input and Summary Results'!$J$4="yes",'Data Transformation'!F3333,'Data Transformation'!D3333)</f>
        <v>6.0294380000000002E-2</v>
      </c>
      <c r="I3333">
        <f t="shared" ref="I3333:I3396" si="187">IF(G3333=FALSE,"",B3333)</f>
        <v>191</v>
      </c>
    </row>
    <row r="3334" spans="2:9" x14ac:dyDescent="0.25">
      <c r="B3334">
        <f>IF('Input and Summary Results'!D2916=0,FALSE,'Input and Summary Results'!$B2916)</f>
        <v>191</v>
      </c>
      <c r="C3334">
        <f>IF(OR(B3334=0,'Input and Summary Results'!D2916=0,'Input and Summary Results'!D2916=""),FALSE,'Input and Summary Results'!$D2916)</f>
        <v>0.97701024000000003</v>
      </c>
      <c r="D3334">
        <f>IF(OR(B3334=0,'Input and Summary Results'!E2916=0),FALSE,'Input and Summary Results'!$E2916)</f>
        <v>4.621799E-2</v>
      </c>
      <c r="E3334">
        <f t="shared" si="185"/>
        <v>-1.0100884436611475E-2</v>
      </c>
      <c r="F3334">
        <f t="shared" si="186"/>
        <v>2.0530601255520108E-2</v>
      </c>
      <c r="G3334">
        <f>IF('Input and Summary Results'!$J$4="yes",IF(C3334=FALSE,FALSE,IF('Data Transformation'!E3334&lt;$R$10,E3334,$R$10)),IF(C3334=FALSE,FALSE,IF(C3334&lt;$R$10,C3334,$R$10)))</f>
        <v>0.97701024000000003</v>
      </c>
      <c r="H3334">
        <f>IF('Input and Summary Results'!$J$4="yes",'Data Transformation'!F3334,'Data Transformation'!D3334)</f>
        <v>4.621799E-2</v>
      </c>
      <c r="I3334">
        <f t="shared" si="187"/>
        <v>191</v>
      </c>
    </row>
    <row r="3335" spans="2:9" x14ac:dyDescent="0.25">
      <c r="B3335">
        <f>IF('Input and Summary Results'!D2917=0,FALSE,'Input and Summary Results'!$B2917)</f>
        <v>191</v>
      </c>
      <c r="C3335">
        <f>IF(OR(B3335=0,'Input and Summary Results'!D2917=0,'Input and Summary Results'!D2917=""),FALSE,'Input and Summary Results'!$D2917)</f>
        <v>1.0126425699999999</v>
      </c>
      <c r="D3335">
        <f>IF(OR(B3335=0,'Input and Summary Results'!E2917=0),FALSE,'Input and Summary Results'!$E2917)</f>
        <v>6.005605E-2</v>
      </c>
      <c r="E3335">
        <f t="shared" si="185"/>
        <v>5.456180534020607E-3</v>
      </c>
      <c r="F3335">
        <f t="shared" si="186"/>
        <v>2.5738919607142332E-2</v>
      </c>
      <c r="G3335">
        <f>IF('Input and Summary Results'!$J$4="yes",IF(C3335=FALSE,FALSE,IF('Data Transformation'!E3335&lt;$R$10,E3335,$R$10)),IF(C3335=FALSE,FALSE,IF(C3335&lt;$R$10,C3335,$R$10)))</f>
        <v>1.0126425699999999</v>
      </c>
      <c r="H3335">
        <f>IF('Input and Summary Results'!$J$4="yes",'Data Transformation'!F3335,'Data Transformation'!D3335)</f>
        <v>6.005605E-2</v>
      </c>
      <c r="I3335">
        <f t="shared" si="187"/>
        <v>191</v>
      </c>
    </row>
    <row r="3336" spans="2:9" x14ac:dyDescent="0.25">
      <c r="B3336">
        <f>IF('Input and Summary Results'!D2918=0,FALSE,'Input and Summary Results'!$B2918)</f>
        <v>191</v>
      </c>
      <c r="C3336">
        <f>IF(OR(B3336=0,'Input and Summary Results'!D2918=0,'Input and Summary Results'!D2918=""),FALSE,'Input and Summary Results'!$D2918)</f>
        <v>1.0217458800000001</v>
      </c>
      <c r="D3336">
        <f>IF(OR(B3336=0,'Input and Summary Results'!E2918=0),FALSE,'Input and Summary Results'!$E2918)</f>
        <v>9.3944940000000005E-2</v>
      </c>
      <c r="E3336">
        <f t="shared" si="185"/>
        <v>9.3428951755342958E-3</v>
      </c>
      <c r="F3336">
        <f t="shared" si="186"/>
        <v>3.990434877995299E-2</v>
      </c>
      <c r="G3336">
        <f>IF('Input and Summary Results'!$J$4="yes",IF(C3336=FALSE,FALSE,IF('Data Transformation'!E3336&lt;$R$10,E3336,$R$10)),IF(C3336=FALSE,FALSE,IF(C3336&lt;$R$10,C3336,$R$10)))</f>
        <v>1.0217458800000001</v>
      </c>
      <c r="H3336">
        <f>IF('Input and Summary Results'!$J$4="yes",'Data Transformation'!F3336,'Data Transformation'!D3336)</f>
        <v>9.3944940000000005E-2</v>
      </c>
      <c r="I3336">
        <f t="shared" si="187"/>
        <v>191</v>
      </c>
    </row>
    <row r="3337" spans="2:9" x14ac:dyDescent="0.25">
      <c r="B3337">
        <f>IF('Input and Summary Results'!D2919=0,FALSE,'Input and Summary Results'!$B2919)</f>
        <v>191</v>
      </c>
      <c r="C3337">
        <f>IF(OR(B3337=0,'Input and Summary Results'!D2919=0,'Input and Summary Results'!D2919=""),FALSE,'Input and Summary Results'!$D2919)</f>
        <v>1.0633260200000001</v>
      </c>
      <c r="D3337">
        <f>IF(OR(B3337=0,'Input and Summary Results'!E2919=0),FALSE,'Input and Summary Results'!$E2919)</f>
        <v>4.0776090000000001E-2</v>
      </c>
      <c r="E3337">
        <f t="shared" si="185"/>
        <v>2.6666441361437185E-2</v>
      </c>
      <c r="F3337">
        <f t="shared" si="186"/>
        <v>1.6642894772762169E-2</v>
      </c>
      <c r="G3337">
        <f>IF('Input and Summary Results'!$J$4="yes",IF(C3337=FALSE,FALSE,IF('Data Transformation'!E3337&lt;$R$10,E3337,$R$10)),IF(C3337=FALSE,FALSE,IF(C3337&lt;$R$10,C3337,$R$10)))</f>
        <v>1.0633260200000001</v>
      </c>
      <c r="H3337">
        <f>IF('Input and Summary Results'!$J$4="yes",'Data Transformation'!F3337,'Data Transformation'!D3337)</f>
        <v>4.0776090000000001E-2</v>
      </c>
      <c r="I3337">
        <f t="shared" si="187"/>
        <v>191</v>
      </c>
    </row>
    <row r="3338" spans="2:9" x14ac:dyDescent="0.25">
      <c r="B3338">
        <f>IF('Input and Summary Results'!D2920=0,FALSE,'Input and Summary Results'!$B2920)</f>
        <v>192</v>
      </c>
      <c r="C3338">
        <f>IF(OR(B3338=0,'Input and Summary Results'!D2920=0,'Input and Summary Results'!D2920=""),FALSE,'Input and Summary Results'!$D2920)</f>
        <v>3.8785569999999998E-2</v>
      </c>
      <c r="D3338">
        <f>IF(OR(B3338=0,'Input and Summary Results'!E2920=0),FALSE,'Input and Summary Results'!$E2920)</f>
        <v>7.3464639999999998E-2</v>
      </c>
      <c r="E3338">
        <f t="shared" si="185"/>
        <v>-1.4113298216998611</v>
      </c>
      <c r="F3338">
        <f t="shared" si="186"/>
        <v>0.82204937970487479</v>
      </c>
      <c r="G3338">
        <f>IF('Input and Summary Results'!$J$4="yes",IF(C3338=FALSE,FALSE,IF('Data Transformation'!E3338&lt;$R$10,E3338,$R$10)),IF(C3338=FALSE,FALSE,IF(C3338&lt;$R$10,C3338,$R$10)))</f>
        <v>3.8785569999999998E-2</v>
      </c>
      <c r="H3338">
        <f>IF('Input and Summary Results'!$J$4="yes",'Data Transformation'!F3338,'Data Transformation'!D3338)</f>
        <v>7.3464639999999998E-2</v>
      </c>
      <c r="I3338">
        <f t="shared" si="187"/>
        <v>192</v>
      </c>
    </row>
    <row r="3339" spans="2:9" x14ac:dyDescent="0.25">
      <c r="B3339">
        <f>IF('Input and Summary Results'!D2921=0,FALSE,'Input and Summary Results'!$B2921)</f>
        <v>192</v>
      </c>
      <c r="C3339">
        <f>IF(OR(B3339=0,'Input and Summary Results'!D2921=0,'Input and Summary Results'!D2921=""),FALSE,'Input and Summary Results'!$D2921)</f>
        <v>5.1511439999999999E-2</v>
      </c>
      <c r="D3339">
        <f>IF(OR(B3339=0,'Input and Summary Results'!E2921=0),FALSE,'Input and Summary Results'!$E2921)</f>
        <v>8.5891579999999995E-2</v>
      </c>
      <c r="E3339">
        <f t="shared" si="185"/>
        <v>-1.2880963092669153</v>
      </c>
      <c r="F3339">
        <f t="shared" si="186"/>
        <v>0.72366343709280889</v>
      </c>
      <c r="G3339">
        <f>IF('Input and Summary Results'!$J$4="yes",IF(C3339=FALSE,FALSE,IF('Data Transformation'!E3339&lt;$R$10,E3339,$R$10)),IF(C3339=FALSE,FALSE,IF(C3339&lt;$R$10,C3339,$R$10)))</f>
        <v>5.1511439999999999E-2</v>
      </c>
      <c r="H3339">
        <f>IF('Input and Summary Results'!$J$4="yes",'Data Transformation'!F3339,'Data Transformation'!D3339)</f>
        <v>8.5891579999999995E-2</v>
      </c>
      <c r="I3339">
        <f t="shared" si="187"/>
        <v>192</v>
      </c>
    </row>
    <row r="3340" spans="2:9" x14ac:dyDescent="0.25">
      <c r="B3340">
        <f>IF('Input and Summary Results'!D2922=0,FALSE,'Input and Summary Results'!$B2922)</f>
        <v>192</v>
      </c>
      <c r="C3340">
        <f>IF(OR(B3340=0,'Input and Summary Results'!D2922=0,'Input and Summary Results'!D2922=""),FALSE,'Input and Summary Results'!$D2922)</f>
        <v>6.7145389999999999E-2</v>
      </c>
      <c r="D3340">
        <f>IF(OR(B3340=0,'Input and Summary Results'!E2922=0),FALSE,'Input and Summary Results'!$E2922)</f>
        <v>3.46114E-2</v>
      </c>
      <c r="E3340">
        <f t="shared" si="185"/>
        <v>-1.1729837993212375</v>
      </c>
      <c r="F3340">
        <f t="shared" si="186"/>
        <v>0.2237137590533021</v>
      </c>
      <c r="G3340">
        <f>IF('Input and Summary Results'!$J$4="yes",IF(C3340=FALSE,FALSE,IF('Data Transformation'!E3340&lt;$R$10,E3340,$R$10)),IF(C3340=FALSE,FALSE,IF(C3340&lt;$R$10,C3340,$R$10)))</f>
        <v>6.7145389999999999E-2</v>
      </c>
      <c r="H3340">
        <f>IF('Input and Summary Results'!$J$4="yes",'Data Transformation'!F3340,'Data Transformation'!D3340)</f>
        <v>3.46114E-2</v>
      </c>
      <c r="I3340">
        <f t="shared" si="187"/>
        <v>192</v>
      </c>
    </row>
    <row r="3341" spans="2:9" x14ac:dyDescent="0.25">
      <c r="B3341">
        <f>IF('Input and Summary Results'!D2923=0,FALSE,'Input and Summary Results'!$B2923)</f>
        <v>192</v>
      </c>
      <c r="C3341">
        <f>IF(OR(B3341=0,'Input and Summary Results'!D2923=0,'Input and Summary Results'!D2923=""),FALSE,'Input and Summary Results'!$D2923)</f>
        <v>9.6551120000000004E-2</v>
      </c>
      <c r="D3341">
        <f>IF(OR(B3341=0,'Input and Summary Results'!E2923=0),FALSE,'Input and Summary Results'!$E2923)</f>
        <v>5.4898019999999999E-2</v>
      </c>
      <c r="E3341">
        <f t="shared" si="185"/>
        <v>-1.0152426840078539</v>
      </c>
      <c r="F3341">
        <f t="shared" si="186"/>
        <v>0.24676814396352934</v>
      </c>
      <c r="G3341">
        <f>IF('Input and Summary Results'!$J$4="yes",IF(C3341=FALSE,FALSE,IF('Data Transformation'!E3341&lt;$R$10,E3341,$R$10)),IF(C3341=FALSE,FALSE,IF(C3341&lt;$R$10,C3341,$R$10)))</f>
        <v>9.6551120000000004E-2</v>
      </c>
      <c r="H3341">
        <f>IF('Input and Summary Results'!$J$4="yes",'Data Transformation'!F3341,'Data Transformation'!D3341)</f>
        <v>5.4898019999999999E-2</v>
      </c>
      <c r="I3341">
        <f t="shared" si="187"/>
        <v>192</v>
      </c>
    </row>
    <row r="3342" spans="2:9" x14ac:dyDescent="0.25">
      <c r="B3342">
        <f>IF('Input and Summary Results'!D2924=0,FALSE,'Input and Summary Results'!$B2924)</f>
        <v>192</v>
      </c>
      <c r="C3342">
        <f>IF(OR(B3342=0,'Input and Summary Results'!D2924=0,'Input and Summary Results'!D2924=""),FALSE,'Input and Summary Results'!$D2924)</f>
        <v>9.8757510000000007E-2</v>
      </c>
      <c r="D3342">
        <f>IF(OR(B3342=0,'Input and Summary Results'!E2924=0),FALSE,'Input and Summary Results'!$E2924)</f>
        <v>3.8706980000000002E-2</v>
      </c>
      <c r="E3342">
        <f t="shared" si="185"/>
        <v>-1.0054298685871341</v>
      </c>
      <c r="F3342">
        <f t="shared" si="186"/>
        <v>0.1701017909422787</v>
      </c>
      <c r="G3342">
        <f>IF('Input and Summary Results'!$J$4="yes",IF(C3342=FALSE,FALSE,IF('Data Transformation'!E3342&lt;$R$10,E3342,$R$10)),IF(C3342=FALSE,FALSE,IF(C3342&lt;$R$10,C3342,$R$10)))</f>
        <v>9.8757510000000007E-2</v>
      </c>
      <c r="H3342">
        <f>IF('Input and Summary Results'!$J$4="yes",'Data Transformation'!F3342,'Data Transformation'!D3342)</f>
        <v>3.8706980000000002E-2</v>
      </c>
      <c r="I3342">
        <f t="shared" si="187"/>
        <v>192</v>
      </c>
    </row>
    <row r="3343" spans="2:9" x14ac:dyDescent="0.25">
      <c r="B3343">
        <f>IF('Input and Summary Results'!D2925=0,FALSE,'Input and Summary Results'!$B2925)</f>
        <v>192</v>
      </c>
      <c r="C3343">
        <f>IF(OR(B3343=0,'Input and Summary Results'!D2925=0,'Input and Summary Results'!D2925=""),FALSE,'Input and Summary Results'!$D2925)</f>
        <v>0.10122043999999999</v>
      </c>
      <c r="D3343">
        <f>IF(OR(B3343=0,'Input and Summary Results'!E2925=0),FALSE,'Input and Summary Results'!$E2925)</f>
        <v>6.4694249999999995E-2</v>
      </c>
      <c r="E3343">
        <f t="shared" si="185"/>
        <v>-0.99473177916755218</v>
      </c>
      <c r="F3343">
        <f t="shared" si="186"/>
        <v>0.2773876946197823</v>
      </c>
      <c r="G3343">
        <f>IF('Input and Summary Results'!$J$4="yes",IF(C3343=FALSE,FALSE,IF('Data Transformation'!E3343&lt;$R$10,E3343,$R$10)),IF(C3343=FALSE,FALSE,IF(C3343&lt;$R$10,C3343,$R$10)))</f>
        <v>0.10122043999999999</v>
      </c>
      <c r="H3343">
        <f>IF('Input and Summary Results'!$J$4="yes",'Data Transformation'!F3343,'Data Transformation'!D3343)</f>
        <v>6.4694249999999995E-2</v>
      </c>
      <c r="I3343">
        <f t="shared" si="187"/>
        <v>192</v>
      </c>
    </row>
    <row r="3344" spans="2:9" x14ac:dyDescent="0.25">
      <c r="B3344">
        <f>IF('Input and Summary Results'!D2926=0,FALSE,'Input and Summary Results'!$B2926)</f>
        <v>192</v>
      </c>
      <c r="C3344">
        <f>IF(OR(B3344=0,'Input and Summary Results'!D2926=0,'Input and Summary Results'!D2926=""),FALSE,'Input and Summary Results'!$D2926)</f>
        <v>0.10300599000000001</v>
      </c>
      <c r="D3344">
        <f>IF(OR(B3344=0,'Input and Summary Results'!E2926=0),FALSE,'Input and Summary Results'!$E2926)</f>
        <v>4.664186E-2</v>
      </c>
      <c r="E3344">
        <f t="shared" si="185"/>
        <v>-0.9871375194860299</v>
      </c>
      <c r="F3344">
        <f t="shared" si="186"/>
        <v>0.1965183504376784</v>
      </c>
      <c r="G3344">
        <f>IF('Input and Summary Results'!$J$4="yes",IF(C3344=FALSE,FALSE,IF('Data Transformation'!E3344&lt;$R$10,E3344,$R$10)),IF(C3344=FALSE,FALSE,IF(C3344&lt;$R$10,C3344,$R$10)))</f>
        <v>0.10300599000000001</v>
      </c>
      <c r="H3344">
        <f>IF('Input and Summary Results'!$J$4="yes",'Data Transformation'!F3344,'Data Transformation'!D3344)</f>
        <v>4.664186E-2</v>
      </c>
      <c r="I3344">
        <f t="shared" si="187"/>
        <v>192</v>
      </c>
    </row>
    <row r="3345" spans="2:9" x14ac:dyDescent="0.25">
      <c r="B3345">
        <f>IF('Input and Summary Results'!D2927=0,FALSE,'Input and Summary Results'!$B2927)</f>
        <v>192</v>
      </c>
      <c r="C3345">
        <f>IF(OR(B3345=0,'Input and Summary Results'!D2927=0,'Input and Summary Results'!D2927=""),FALSE,'Input and Summary Results'!$D2927)</f>
        <v>0.12520417</v>
      </c>
      <c r="D3345">
        <f>IF(OR(B3345=0,'Input and Summary Results'!E2927=0),FALSE,'Input and Summary Results'!$E2927)</f>
        <v>4.8372789999999999E-2</v>
      </c>
      <c r="E3345">
        <f t="shared" si="185"/>
        <v>-0.90238120644642894</v>
      </c>
      <c r="F3345">
        <f t="shared" si="186"/>
        <v>0.16767645087220337</v>
      </c>
      <c r="G3345">
        <f>IF('Input and Summary Results'!$J$4="yes",IF(C3345=FALSE,FALSE,IF('Data Transformation'!E3345&lt;$R$10,E3345,$R$10)),IF(C3345=FALSE,FALSE,IF(C3345&lt;$R$10,C3345,$R$10)))</f>
        <v>0.12520417</v>
      </c>
      <c r="H3345">
        <f>IF('Input and Summary Results'!$J$4="yes",'Data Transformation'!F3345,'Data Transformation'!D3345)</f>
        <v>4.8372789999999999E-2</v>
      </c>
      <c r="I3345">
        <f t="shared" si="187"/>
        <v>192</v>
      </c>
    </row>
    <row r="3346" spans="2:9" x14ac:dyDescent="0.25">
      <c r="B3346">
        <f>IF('Input and Summary Results'!D2928=0,FALSE,'Input and Summary Results'!$B2928)</f>
        <v>192</v>
      </c>
      <c r="C3346">
        <f>IF(OR(B3346=0,'Input and Summary Results'!D2928=0,'Input and Summary Results'!D2928=""),FALSE,'Input and Summary Results'!$D2928)</f>
        <v>0.12763962000000001</v>
      </c>
      <c r="D3346">
        <f>IF(OR(B3346=0,'Input and Summary Results'!E2928=0),FALSE,'Input and Summary Results'!$E2928)</f>
        <v>5.5977430000000002E-2</v>
      </c>
      <c r="E3346">
        <f t="shared" si="185"/>
        <v>-0.89401449742861161</v>
      </c>
      <c r="F3346">
        <f t="shared" si="186"/>
        <v>0.19033435401954343</v>
      </c>
      <c r="G3346">
        <f>IF('Input and Summary Results'!$J$4="yes",IF(C3346=FALSE,FALSE,IF('Data Transformation'!E3346&lt;$R$10,E3346,$R$10)),IF(C3346=FALSE,FALSE,IF(C3346&lt;$R$10,C3346,$R$10)))</f>
        <v>0.12763962000000001</v>
      </c>
      <c r="H3346">
        <f>IF('Input and Summary Results'!$J$4="yes",'Data Transformation'!F3346,'Data Transformation'!D3346)</f>
        <v>5.5977430000000002E-2</v>
      </c>
      <c r="I3346">
        <f t="shared" si="187"/>
        <v>192</v>
      </c>
    </row>
    <row r="3347" spans="2:9" x14ac:dyDescent="0.25">
      <c r="B3347">
        <f>IF('Input and Summary Results'!D2929=0,FALSE,'Input and Summary Results'!$B2929)</f>
        <v>192</v>
      </c>
      <c r="C3347">
        <f>IF(OR(B3347=0,'Input and Summary Results'!D2929=0,'Input and Summary Results'!D2929=""),FALSE,'Input and Summary Results'!$D2929)</f>
        <v>0.14697181000000001</v>
      </c>
      <c r="D3347">
        <f>IF(OR(B3347=0,'Input and Summary Results'!E2929=0),FALSE,'Input and Summary Results'!$E2929)</f>
        <v>8.4455139999999998E-2</v>
      </c>
      <c r="E3347">
        <f t="shared" si="185"/>
        <v>-0.83276595732994785</v>
      </c>
      <c r="F3347">
        <f t="shared" si="186"/>
        <v>0.24939157216611807</v>
      </c>
      <c r="G3347">
        <f>IF('Input and Summary Results'!$J$4="yes",IF(C3347=FALSE,FALSE,IF('Data Transformation'!E3347&lt;$R$10,E3347,$R$10)),IF(C3347=FALSE,FALSE,IF(C3347&lt;$R$10,C3347,$R$10)))</f>
        <v>0.14697181000000001</v>
      </c>
      <c r="H3347">
        <f>IF('Input and Summary Results'!$J$4="yes",'Data Transformation'!F3347,'Data Transformation'!D3347)</f>
        <v>8.4455139999999998E-2</v>
      </c>
      <c r="I3347">
        <f t="shared" si="187"/>
        <v>192</v>
      </c>
    </row>
    <row r="3348" spans="2:9" x14ac:dyDescent="0.25">
      <c r="B3348">
        <f>IF('Input and Summary Results'!D2930=0,FALSE,'Input and Summary Results'!$B2930)</f>
        <v>192</v>
      </c>
      <c r="C3348">
        <f>IF(OR(B3348=0,'Input and Summary Results'!D2930=0,'Input and Summary Results'!D2930=""),FALSE,'Input and Summary Results'!$D2930)</f>
        <v>0.16517566</v>
      </c>
      <c r="D3348">
        <f>IF(OR(B3348=0,'Input and Summary Results'!E2930=0),FALSE,'Input and Summary Results'!$E2930)</f>
        <v>7.3007559999999999E-2</v>
      </c>
      <c r="E3348">
        <f t="shared" si="185"/>
        <v>-0.78205394918569326</v>
      </c>
      <c r="F3348">
        <f t="shared" si="186"/>
        <v>0.19182778528022831</v>
      </c>
      <c r="G3348">
        <f>IF('Input and Summary Results'!$J$4="yes",IF(C3348=FALSE,FALSE,IF('Data Transformation'!E3348&lt;$R$10,E3348,$R$10)),IF(C3348=FALSE,FALSE,IF(C3348&lt;$R$10,C3348,$R$10)))</f>
        <v>0.16517566</v>
      </c>
      <c r="H3348">
        <f>IF('Input and Summary Results'!$J$4="yes",'Data Transformation'!F3348,'Data Transformation'!D3348)</f>
        <v>7.3007559999999999E-2</v>
      </c>
      <c r="I3348">
        <f t="shared" si="187"/>
        <v>192</v>
      </c>
    </row>
    <row r="3349" spans="2:9" x14ac:dyDescent="0.25">
      <c r="B3349">
        <f>IF('Input and Summary Results'!D2931=0,FALSE,'Input and Summary Results'!$B2931)</f>
        <v>192</v>
      </c>
      <c r="C3349">
        <f>IF(OR(B3349=0,'Input and Summary Results'!D2931=0,'Input and Summary Results'!D2931=""),FALSE,'Input and Summary Results'!$D2931)</f>
        <v>0.1670209</v>
      </c>
      <c r="D3349">
        <f>IF(OR(B3349=0,'Input and Summary Results'!E2931=0),FALSE,'Input and Summary Results'!$E2931)</f>
        <v>6.3244720000000004E-2</v>
      </c>
      <c r="E3349">
        <f t="shared" si="185"/>
        <v>-0.7772291804288084</v>
      </c>
      <c r="F3349">
        <f t="shared" si="186"/>
        <v>0.16433996272322807</v>
      </c>
      <c r="G3349">
        <f>IF('Input and Summary Results'!$J$4="yes",IF(C3349=FALSE,FALSE,IF('Data Transformation'!E3349&lt;$R$10,E3349,$R$10)),IF(C3349=FALSE,FALSE,IF(C3349&lt;$R$10,C3349,$R$10)))</f>
        <v>0.1670209</v>
      </c>
      <c r="H3349">
        <f>IF('Input and Summary Results'!$J$4="yes",'Data Transformation'!F3349,'Data Transformation'!D3349)</f>
        <v>6.3244720000000004E-2</v>
      </c>
      <c r="I3349">
        <f t="shared" si="187"/>
        <v>192</v>
      </c>
    </row>
    <row r="3350" spans="2:9" x14ac:dyDescent="0.25">
      <c r="B3350">
        <f>IF('Input and Summary Results'!D2932=0,FALSE,'Input and Summary Results'!$B2932)</f>
        <v>192</v>
      </c>
      <c r="C3350">
        <f>IF(OR(B3350=0,'Input and Summary Results'!D2932=0,'Input and Summary Results'!D2932=""),FALSE,'Input and Summary Results'!$D2932)</f>
        <v>0.18319136</v>
      </c>
      <c r="D3350">
        <f>IF(OR(B3350=0,'Input and Summary Results'!E2932=0),FALSE,'Input and Summary Results'!$E2932)</f>
        <v>0.10151484</v>
      </c>
      <c r="E3350">
        <f t="shared" si="185"/>
        <v>-0.73709501316166581</v>
      </c>
      <c r="F3350">
        <f t="shared" si="186"/>
        <v>0.24049955500084716</v>
      </c>
      <c r="G3350">
        <f>IF('Input and Summary Results'!$J$4="yes",IF(C3350=FALSE,FALSE,IF('Data Transformation'!E3350&lt;$R$10,E3350,$R$10)),IF(C3350=FALSE,FALSE,IF(C3350&lt;$R$10,C3350,$R$10)))</f>
        <v>0.18319136</v>
      </c>
      <c r="H3350">
        <f>IF('Input and Summary Results'!$J$4="yes",'Data Transformation'!F3350,'Data Transformation'!D3350)</f>
        <v>0.10151484</v>
      </c>
      <c r="I3350">
        <f t="shared" si="187"/>
        <v>192</v>
      </c>
    </row>
    <row r="3351" spans="2:9" x14ac:dyDescent="0.25">
      <c r="B3351">
        <f>IF('Input and Summary Results'!D2933=0,FALSE,'Input and Summary Results'!$B2933)</f>
        <v>193</v>
      </c>
      <c r="C3351">
        <f>IF(OR(B3351=0,'Input and Summary Results'!D2933=0,'Input and Summary Results'!D2933=""),FALSE,'Input and Summary Results'!$D2933)</f>
        <v>3.6452239999999997E-2</v>
      </c>
      <c r="D3351">
        <f>IF(OR(B3351=0,'Input and Summary Results'!E2933=0),FALSE,'Input and Summary Results'!$E2933)</f>
        <v>4.3056450000000003E-2</v>
      </c>
      <c r="E3351">
        <f t="shared" si="185"/>
        <v>-1.4382757790127052</v>
      </c>
      <c r="F3351">
        <f t="shared" si="186"/>
        <v>0.51262965732695731</v>
      </c>
      <c r="G3351">
        <f>IF('Input and Summary Results'!$J$4="yes",IF(C3351=FALSE,FALSE,IF('Data Transformation'!E3351&lt;$R$10,E3351,$R$10)),IF(C3351=FALSE,FALSE,IF(C3351&lt;$R$10,C3351,$R$10)))</f>
        <v>3.6452239999999997E-2</v>
      </c>
      <c r="H3351">
        <f>IF('Input and Summary Results'!$J$4="yes",'Data Transformation'!F3351,'Data Transformation'!D3351)</f>
        <v>4.3056450000000003E-2</v>
      </c>
      <c r="I3351">
        <f t="shared" si="187"/>
        <v>193</v>
      </c>
    </row>
    <row r="3352" spans="2:9" x14ac:dyDescent="0.25">
      <c r="B3352">
        <f>IF('Input and Summary Results'!D2934=0,FALSE,'Input and Summary Results'!$B2934)</f>
        <v>193</v>
      </c>
      <c r="C3352">
        <f>IF(OR(B3352=0,'Input and Summary Results'!D2934=0,'Input and Summary Results'!D2934=""),FALSE,'Input and Summary Results'!$D2934)</f>
        <v>7.0793040000000002E-2</v>
      </c>
      <c r="D3352">
        <f>IF(OR(B3352=0,'Input and Summary Results'!E2934=0),FALSE,'Input and Summary Results'!$E2934)</f>
        <v>7.8504489999999996E-2</v>
      </c>
      <c r="E3352">
        <f t="shared" si="185"/>
        <v>-1.1500094377647037</v>
      </c>
      <c r="F3352">
        <f t="shared" si="186"/>
        <v>0.48127540023708537</v>
      </c>
      <c r="G3352">
        <f>IF('Input and Summary Results'!$J$4="yes",IF(C3352=FALSE,FALSE,IF('Data Transformation'!E3352&lt;$R$10,E3352,$R$10)),IF(C3352=FALSE,FALSE,IF(C3352&lt;$R$10,C3352,$R$10)))</f>
        <v>7.0793040000000002E-2</v>
      </c>
      <c r="H3352">
        <f>IF('Input and Summary Results'!$J$4="yes",'Data Transformation'!F3352,'Data Transformation'!D3352)</f>
        <v>7.8504489999999996E-2</v>
      </c>
      <c r="I3352">
        <f t="shared" si="187"/>
        <v>193</v>
      </c>
    </row>
    <row r="3353" spans="2:9" x14ac:dyDescent="0.25">
      <c r="B3353">
        <f>IF('Input and Summary Results'!D2935=0,FALSE,'Input and Summary Results'!$B2935)</f>
        <v>193</v>
      </c>
      <c r="C3353">
        <f>IF(OR(B3353=0,'Input and Summary Results'!D2935=0,'Input and Summary Results'!D2935=""),FALSE,'Input and Summary Results'!$D2935)</f>
        <v>7.2829489999999997E-2</v>
      </c>
      <c r="D3353">
        <f>IF(OR(B3353=0,'Input and Summary Results'!E2935=0),FALSE,'Input and Summary Results'!$E2935)</f>
        <v>4.1638979999999999E-2</v>
      </c>
      <c r="E3353">
        <f t="shared" si="185"/>
        <v>-1.1376927312507452</v>
      </c>
      <c r="F3353">
        <f t="shared" si="186"/>
        <v>0.24813186691270253</v>
      </c>
      <c r="G3353">
        <f>IF('Input and Summary Results'!$J$4="yes",IF(C3353=FALSE,FALSE,IF('Data Transformation'!E3353&lt;$R$10,E3353,$R$10)),IF(C3353=FALSE,FALSE,IF(C3353&lt;$R$10,C3353,$R$10)))</f>
        <v>7.2829489999999997E-2</v>
      </c>
      <c r="H3353">
        <f>IF('Input and Summary Results'!$J$4="yes",'Data Transformation'!F3353,'Data Transformation'!D3353)</f>
        <v>4.1638979999999999E-2</v>
      </c>
      <c r="I3353">
        <f t="shared" si="187"/>
        <v>193</v>
      </c>
    </row>
    <row r="3354" spans="2:9" x14ac:dyDescent="0.25">
      <c r="B3354">
        <f>IF('Input and Summary Results'!D2936=0,FALSE,'Input and Summary Results'!$B2936)</f>
        <v>193</v>
      </c>
      <c r="C3354">
        <f>IF(OR(B3354=0,'Input and Summary Results'!D2936=0,'Input and Summary Results'!D2936=""),FALSE,'Input and Summary Results'!$D2936)</f>
        <v>8.1360699999999994E-2</v>
      </c>
      <c r="D3354">
        <f>IF(OR(B3354=0,'Input and Summary Results'!E2936=0),FALSE,'Input and Summary Results'!$E2936)</f>
        <v>3.7772960000000001E-2</v>
      </c>
      <c r="E3354">
        <f t="shared" si="185"/>
        <v>-1.089585323546109</v>
      </c>
      <c r="F3354">
        <f t="shared" si="186"/>
        <v>0.20149119464311396</v>
      </c>
      <c r="G3354">
        <f>IF('Input and Summary Results'!$J$4="yes",IF(C3354=FALSE,FALSE,IF('Data Transformation'!E3354&lt;$R$10,E3354,$R$10)),IF(C3354=FALSE,FALSE,IF(C3354&lt;$R$10,C3354,$R$10)))</f>
        <v>8.1360699999999994E-2</v>
      </c>
      <c r="H3354">
        <f>IF('Input and Summary Results'!$J$4="yes",'Data Transformation'!F3354,'Data Transformation'!D3354)</f>
        <v>3.7772960000000001E-2</v>
      </c>
      <c r="I3354">
        <f t="shared" si="187"/>
        <v>193</v>
      </c>
    </row>
    <row r="3355" spans="2:9" x14ac:dyDescent="0.25">
      <c r="B3355">
        <f>IF('Input and Summary Results'!D2937=0,FALSE,'Input and Summary Results'!$B2937)</f>
        <v>193</v>
      </c>
      <c r="C3355">
        <f>IF(OR(B3355=0,'Input and Summary Results'!D2937=0,'Input and Summary Results'!D2937=""),FALSE,'Input and Summary Results'!$D2937)</f>
        <v>8.3692879999999997E-2</v>
      </c>
      <c r="D3355">
        <f>IF(OR(B3355=0,'Input and Summary Results'!E2937=0),FALSE,'Input and Summary Results'!$E2937)</f>
        <v>5.1440340000000001E-2</v>
      </c>
      <c r="E3355">
        <f t="shared" si="185"/>
        <v>-1.0773114871469756</v>
      </c>
      <c r="F3355">
        <f t="shared" si="186"/>
        <v>0.26675038019960601</v>
      </c>
      <c r="G3355">
        <f>IF('Input and Summary Results'!$J$4="yes",IF(C3355=FALSE,FALSE,IF('Data Transformation'!E3355&lt;$R$10,E3355,$R$10)),IF(C3355=FALSE,FALSE,IF(C3355&lt;$R$10,C3355,$R$10)))</f>
        <v>8.3692879999999997E-2</v>
      </c>
      <c r="H3355">
        <f>IF('Input and Summary Results'!$J$4="yes",'Data Transformation'!F3355,'Data Transformation'!D3355)</f>
        <v>5.1440340000000001E-2</v>
      </c>
      <c r="I3355">
        <f t="shared" si="187"/>
        <v>193</v>
      </c>
    </row>
    <row r="3356" spans="2:9" x14ac:dyDescent="0.25">
      <c r="B3356">
        <f>IF('Input and Summary Results'!D2938=0,FALSE,'Input and Summary Results'!$B2938)</f>
        <v>193</v>
      </c>
      <c r="C3356">
        <f>IF(OR(B3356=0,'Input and Summary Results'!D2938=0,'Input and Summary Results'!D2938=""),FALSE,'Input and Summary Results'!$D2938)</f>
        <v>9.1603870000000004E-2</v>
      </c>
      <c r="D3356">
        <f>IF(OR(B3356=0,'Input and Summary Results'!E2938=0),FALSE,'Input and Summary Results'!$E2938)</f>
        <v>4.7679109999999997E-2</v>
      </c>
      <c r="E3356">
        <f t="shared" si="185"/>
        <v>-1.0380861782520003</v>
      </c>
      <c r="F3356">
        <f t="shared" si="186"/>
        <v>0.22589366300790567</v>
      </c>
      <c r="G3356">
        <f>IF('Input and Summary Results'!$J$4="yes",IF(C3356=FALSE,FALSE,IF('Data Transformation'!E3356&lt;$R$10,E3356,$R$10)),IF(C3356=FALSE,FALSE,IF(C3356&lt;$R$10,C3356,$R$10)))</f>
        <v>9.1603870000000004E-2</v>
      </c>
      <c r="H3356">
        <f>IF('Input and Summary Results'!$J$4="yes",'Data Transformation'!F3356,'Data Transformation'!D3356)</f>
        <v>4.7679109999999997E-2</v>
      </c>
      <c r="I3356">
        <f t="shared" si="187"/>
        <v>193</v>
      </c>
    </row>
    <row r="3357" spans="2:9" x14ac:dyDescent="0.25">
      <c r="B3357">
        <f>IF('Input and Summary Results'!D2939=0,FALSE,'Input and Summary Results'!$B2939)</f>
        <v>193</v>
      </c>
      <c r="C3357">
        <f>IF(OR(B3357=0,'Input and Summary Results'!D2939=0,'Input and Summary Results'!D2939=""),FALSE,'Input and Summary Results'!$D2939)</f>
        <v>9.2528449999999998E-2</v>
      </c>
      <c r="D3357">
        <f>IF(OR(B3357=0,'Input and Summary Results'!E2939=0),FALSE,'Input and Summary Results'!$E2939)</f>
        <v>8.8167770000000006E-2</v>
      </c>
      <c r="E3357">
        <f t="shared" si="185"/>
        <v>-1.0337247129010025</v>
      </c>
      <c r="F3357">
        <f t="shared" si="186"/>
        <v>0.41354645171295967</v>
      </c>
      <c r="G3357">
        <f>IF('Input and Summary Results'!$J$4="yes",IF(C3357=FALSE,FALSE,IF('Data Transformation'!E3357&lt;$R$10,E3357,$R$10)),IF(C3357=FALSE,FALSE,IF(C3357&lt;$R$10,C3357,$R$10)))</f>
        <v>9.2528449999999998E-2</v>
      </c>
      <c r="H3357">
        <f>IF('Input and Summary Results'!$J$4="yes",'Data Transformation'!F3357,'Data Transformation'!D3357)</f>
        <v>8.8167770000000006E-2</v>
      </c>
      <c r="I3357">
        <f t="shared" si="187"/>
        <v>193</v>
      </c>
    </row>
    <row r="3358" spans="2:9" x14ac:dyDescent="0.25">
      <c r="B3358">
        <f>IF('Input and Summary Results'!D2940=0,FALSE,'Input and Summary Results'!$B2940)</f>
        <v>193</v>
      </c>
      <c r="C3358">
        <f>IF(OR(B3358=0,'Input and Summary Results'!D2940=0,'Input and Summary Results'!D2940=""),FALSE,'Input and Summary Results'!$D2940)</f>
        <v>0.10217525</v>
      </c>
      <c r="D3358">
        <f>IF(OR(B3358=0,'Input and Summary Results'!E2940=0),FALSE,'Input and Summary Results'!$E2940)</f>
        <v>5.3786779999999999E-2</v>
      </c>
      <c r="E3358">
        <f t="shared" si="185"/>
        <v>-0.99065429099353897</v>
      </c>
      <c r="F3358">
        <f t="shared" si="186"/>
        <v>0.22846494155874345</v>
      </c>
      <c r="G3358">
        <f>IF('Input and Summary Results'!$J$4="yes",IF(C3358=FALSE,FALSE,IF('Data Transformation'!E3358&lt;$R$10,E3358,$R$10)),IF(C3358=FALSE,FALSE,IF(C3358&lt;$R$10,C3358,$R$10)))</f>
        <v>0.10217525</v>
      </c>
      <c r="H3358">
        <f>IF('Input and Summary Results'!$J$4="yes",'Data Transformation'!F3358,'Data Transformation'!D3358)</f>
        <v>5.3786779999999999E-2</v>
      </c>
      <c r="I3358">
        <f t="shared" si="187"/>
        <v>193</v>
      </c>
    </row>
    <row r="3359" spans="2:9" x14ac:dyDescent="0.25">
      <c r="B3359">
        <f>IF('Input and Summary Results'!D2941=0,FALSE,'Input and Summary Results'!$B2941)</f>
        <v>193</v>
      </c>
      <c r="C3359">
        <f>IF(OR(B3359=0,'Input and Summary Results'!D2941=0,'Input and Summary Results'!D2941=""),FALSE,'Input and Summary Results'!$D2941)</f>
        <v>0.10746691999999999</v>
      </c>
      <c r="D3359">
        <f>IF(OR(B3359=0,'Input and Summary Results'!E2941=0),FALSE,'Input and Summary Results'!$E2941)</f>
        <v>6.1418680000000003E-2</v>
      </c>
      <c r="E3359">
        <f t="shared" si="185"/>
        <v>-0.96872519781670496</v>
      </c>
      <c r="F3359">
        <f t="shared" si="186"/>
        <v>0.24803639222190421</v>
      </c>
      <c r="G3359">
        <f>IF('Input and Summary Results'!$J$4="yes",IF(C3359=FALSE,FALSE,IF('Data Transformation'!E3359&lt;$R$10,E3359,$R$10)),IF(C3359=FALSE,FALSE,IF(C3359&lt;$R$10,C3359,$R$10)))</f>
        <v>0.10746691999999999</v>
      </c>
      <c r="H3359">
        <f>IF('Input and Summary Results'!$J$4="yes",'Data Transformation'!F3359,'Data Transformation'!D3359)</f>
        <v>6.1418680000000003E-2</v>
      </c>
      <c r="I3359">
        <f t="shared" si="187"/>
        <v>193</v>
      </c>
    </row>
    <row r="3360" spans="2:9" x14ac:dyDescent="0.25">
      <c r="B3360">
        <f>IF('Input and Summary Results'!D2942=0,FALSE,'Input and Summary Results'!$B2942)</f>
        <v>193</v>
      </c>
      <c r="C3360">
        <f>IF(OR(B3360=0,'Input and Summary Results'!D2942=0,'Input and Summary Results'!D2942=""),FALSE,'Input and Summary Results'!$D2942)</f>
        <v>0.1098973</v>
      </c>
      <c r="D3360">
        <f>IF(OR(B3360=0,'Input and Summary Results'!E2942=0),FALSE,'Input and Summary Results'!$E2942)</f>
        <v>4.1461379999999999E-2</v>
      </c>
      <c r="E3360">
        <f t="shared" si="185"/>
        <v>-0.95901297736272784</v>
      </c>
      <c r="F3360">
        <f t="shared" si="186"/>
        <v>0.16373686086919331</v>
      </c>
      <c r="G3360">
        <f>IF('Input and Summary Results'!$J$4="yes",IF(C3360=FALSE,FALSE,IF('Data Transformation'!E3360&lt;$R$10,E3360,$R$10)),IF(C3360=FALSE,FALSE,IF(C3360&lt;$R$10,C3360,$R$10)))</f>
        <v>0.1098973</v>
      </c>
      <c r="H3360">
        <f>IF('Input and Summary Results'!$J$4="yes",'Data Transformation'!F3360,'Data Transformation'!D3360)</f>
        <v>4.1461379999999999E-2</v>
      </c>
      <c r="I3360">
        <f t="shared" si="187"/>
        <v>193</v>
      </c>
    </row>
    <row r="3361" spans="2:9" x14ac:dyDescent="0.25">
      <c r="B3361">
        <f>IF('Input and Summary Results'!D2943=0,FALSE,'Input and Summary Results'!$B2943)</f>
        <v>193</v>
      </c>
      <c r="C3361">
        <f>IF(OR(B3361=0,'Input and Summary Results'!D2943=0,'Input and Summary Results'!D2943=""),FALSE,'Input and Summary Results'!$D2943)</f>
        <v>0.12293769</v>
      </c>
      <c r="D3361">
        <f>IF(OR(B3361=0,'Input and Summary Results'!E2943=0),FALSE,'Input and Summary Results'!$E2943)</f>
        <v>7.0144449999999997E-2</v>
      </c>
      <c r="E3361">
        <f t="shared" si="185"/>
        <v>-0.9103149515346538</v>
      </c>
      <c r="F3361">
        <f t="shared" si="186"/>
        <v>0.2476269994986891</v>
      </c>
      <c r="G3361">
        <f>IF('Input and Summary Results'!$J$4="yes",IF(C3361=FALSE,FALSE,IF('Data Transformation'!E3361&lt;$R$10,E3361,$R$10)),IF(C3361=FALSE,FALSE,IF(C3361&lt;$R$10,C3361,$R$10)))</f>
        <v>0.12293769</v>
      </c>
      <c r="H3361">
        <f>IF('Input and Summary Results'!$J$4="yes",'Data Transformation'!F3361,'Data Transformation'!D3361)</f>
        <v>7.0144449999999997E-2</v>
      </c>
      <c r="I3361">
        <f t="shared" si="187"/>
        <v>193</v>
      </c>
    </row>
    <row r="3362" spans="2:9" x14ac:dyDescent="0.25">
      <c r="B3362">
        <f>IF('Input and Summary Results'!D2944=0,FALSE,'Input and Summary Results'!$B2944)</f>
        <v>193</v>
      </c>
      <c r="C3362">
        <f>IF(OR(B3362=0,'Input and Summary Results'!D2944=0,'Input and Summary Results'!D2944=""),FALSE,'Input and Summary Results'!$D2944)</f>
        <v>0.12942405000000001</v>
      </c>
      <c r="D3362">
        <f>IF(OR(B3362=0,'Input and Summary Results'!E2944=0),FALSE,'Input and Summary Results'!$E2944)</f>
        <v>0.10391313000000001</v>
      </c>
      <c r="E3362">
        <f t="shared" si="185"/>
        <v>-0.88798501414809217</v>
      </c>
      <c r="F3362">
        <f t="shared" si="186"/>
        <v>0.34845377207713712</v>
      </c>
      <c r="G3362">
        <f>IF('Input and Summary Results'!$J$4="yes",IF(C3362=FALSE,FALSE,IF('Data Transformation'!E3362&lt;$R$10,E3362,$R$10)),IF(C3362=FALSE,FALSE,IF(C3362&lt;$R$10,C3362,$R$10)))</f>
        <v>0.12942405000000001</v>
      </c>
      <c r="H3362">
        <f>IF('Input and Summary Results'!$J$4="yes",'Data Transformation'!F3362,'Data Transformation'!D3362)</f>
        <v>0.10391313000000001</v>
      </c>
      <c r="I3362">
        <f t="shared" si="187"/>
        <v>193</v>
      </c>
    </row>
    <row r="3363" spans="2:9" x14ac:dyDescent="0.25">
      <c r="B3363">
        <f>IF('Input and Summary Results'!D2945=0,FALSE,'Input and Summary Results'!$B2945)</f>
        <v>193</v>
      </c>
      <c r="C3363">
        <f>IF(OR(B3363=0,'Input and Summary Results'!D2945=0,'Input and Summary Results'!D2945=""),FALSE,'Input and Summary Results'!$D2945)</f>
        <v>0.20614969999999999</v>
      </c>
      <c r="D3363">
        <f>IF(OR(B3363=0,'Input and Summary Results'!E2945=0),FALSE,'Input and Summary Results'!$E2945)</f>
        <v>0.11479617</v>
      </c>
      <c r="E3363">
        <f t="shared" si="185"/>
        <v>-0.68581729287057502</v>
      </c>
      <c r="F3363">
        <f t="shared" si="186"/>
        <v>0.24167649906839545</v>
      </c>
      <c r="G3363">
        <f>IF('Input and Summary Results'!$J$4="yes",IF(C3363=FALSE,FALSE,IF('Data Transformation'!E3363&lt;$R$10,E3363,$R$10)),IF(C3363=FALSE,FALSE,IF(C3363&lt;$R$10,C3363,$R$10)))</f>
        <v>0.20614969999999999</v>
      </c>
      <c r="H3363">
        <f>IF('Input and Summary Results'!$J$4="yes",'Data Transformation'!F3363,'Data Transformation'!D3363)</f>
        <v>0.11479617</v>
      </c>
      <c r="I3363">
        <f t="shared" si="187"/>
        <v>193</v>
      </c>
    </row>
    <row r="3364" spans="2:9" x14ac:dyDescent="0.25">
      <c r="B3364">
        <f>IF('Input and Summary Results'!D2946=0,FALSE,'Input and Summary Results'!$B2946)</f>
        <v>193</v>
      </c>
      <c r="C3364">
        <f>IF(OR(B3364=0,'Input and Summary Results'!D2946=0,'Input and Summary Results'!D2946=""),FALSE,'Input and Summary Results'!$D2946)</f>
        <v>0.40480389</v>
      </c>
      <c r="D3364">
        <f>IF(OR(B3364=0,'Input and Summary Results'!E2946=0),FALSE,'Input and Summary Results'!$E2946)</f>
        <v>7.7185329999999996E-2</v>
      </c>
      <c r="E3364">
        <f t="shared" si="185"/>
        <v>-0.3927553227556651</v>
      </c>
      <c r="F3364">
        <f t="shared" si="186"/>
        <v>8.2752251269126886E-2</v>
      </c>
      <c r="G3364">
        <f>IF('Input and Summary Results'!$J$4="yes",IF(C3364=FALSE,FALSE,IF('Data Transformation'!E3364&lt;$R$10,E3364,$R$10)),IF(C3364=FALSE,FALSE,IF(C3364&lt;$R$10,C3364,$R$10)))</f>
        <v>0.40480389</v>
      </c>
      <c r="H3364">
        <f>IF('Input and Summary Results'!$J$4="yes",'Data Transformation'!F3364,'Data Transformation'!D3364)</f>
        <v>7.7185329999999996E-2</v>
      </c>
      <c r="I3364">
        <f t="shared" si="187"/>
        <v>193</v>
      </c>
    </row>
    <row r="3365" spans="2:9" x14ac:dyDescent="0.25">
      <c r="B3365">
        <f>IF('Input and Summary Results'!D2947=0,FALSE,'Input and Summary Results'!$B2947)</f>
        <v>193</v>
      </c>
      <c r="C3365">
        <f>IF(OR(B3365=0,'Input and Summary Results'!D2947=0,'Input and Summary Results'!D2947=""),FALSE,'Input and Summary Results'!$D2947)</f>
        <v>0.51103825999999997</v>
      </c>
      <c r="D3365">
        <f>IF(OR(B3365=0,'Input and Summary Results'!E2947=0),FALSE,'Input and Summary Results'!$E2947)</f>
        <v>3.5907189999999999E-2</v>
      </c>
      <c r="E3365">
        <f t="shared" si="185"/>
        <v>-0.29154658423933533</v>
      </c>
      <c r="F3365">
        <f t="shared" si="186"/>
        <v>3.0494234345585004E-2</v>
      </c>
      <c r="G3365">
        <f>IF('Input and Summary Results'!$J$4="yes",IF(C3365=FALSE,FALSE,IF('Data Transformation'!E3365&lt;$R$10,E3365,$R$10)),IF(C3365=FALSE,FALSE,IF(C3365&lt;$R$10,C3365,$R$10)))</f>
        <v>0.51103825999999997</v>
      </c>
      <c r="H3365">
        <f>IF('Input and Summary Results'!$J$4="yes",'Data Transformation'!F3365,'Data Transformation'!D3365)</f>
        <v>3.5907189999999999E-2</v>
      </c>
      <c r="I3365">
        <f t="shared" si="187"/>
        <v>193</v>
      </c>
    </row>
    <row r="3366" spans="2:9" x14ac:dyDescent="0.25">
      <c r="B3366">
        <f>IF('Input and Summary Results'!D2948=0,FALSE,'Input and Summary Results'!$B2948)</f>
        <v>194</v>
      </c>
      <c r="C3366">
        <f>IF(OR(B3366=0,'Input and Summary Results'!D2948=0,'Input and Summary Results'!D2948=""),FALSE,'Input and Summary Results'!$D2948)</f>
        <v>0.60277453999999997</v>
      </c>
      <c r="D3366">
        <f>IF(OR(B3366=0,'Input and Summary Results'!E2948=0),FALSE,'Input and Summary Results'!$E2948)</f>
        <v>3.2061359999999997E-2</v>
      </c>
      <c r="E3366">
        <f t="shared" si="185"/>
        <v>-0.21984509970681149</v>
      </c>
      <c r="F3366">
        <f t="shared" si="186"/>
        <v>2.3084303195685735E-2</v>
      </c>
      <c r="G3366">
        <f>IF('Input and Summary Results'!$J$4="yes",IF(C3366=FALSE,FALSE,IF('Data Transformation'!E3366&lt;$R$10,E3366,$R$10)),IF(C3366=FALSE,FALSE,IF(C3366&lt;$R$10,C3366,$R$10)))</f>
        <v>0.60277453999999997</v>
      </c>
      <c r="H3366">
        <f>IF('Input and Summary Results'!$J$4="yes",'Data Transformation'!F3366,'Data Transformation'!D3366)</f>
        <v>3.2061359999999997E-2</v>
      </c>
      <c r="I3366">
        <f t="shared" si="187"/>
        <v>194</v>
      </c>
    </row>
    <row r="3367" spans="2:9" x14ac:dyDescent="0.25">
      <c r="B3367">
        <f>IF('Input and Summary Results'!D2949=0,FALSE,'Input and Summary Results'!$B2949)</f>
        <v>194</v>
      </c>
      <c r="C3367">
        <f>IF(OR(B3367=0,'Input and Summary Results'!D2949=0,'Input and Summary Results'!D2949=""),FALSE,'Input and Summary Results'!$D2949)</f>
        <v>0.75958349000000003</v>
      </c>
      <c r="D3367">
        <f>IF(OR(B3367=0,'Input and Summary Results'!E2949=0),FALSE,'Input and Summary Results'!$E2949)</f>
        <v>8.3220340000000004E-2</v>
      </c>
      <c r="E3367">
        <f t="shared" si="185"/>
        <v>-0.1194244834819131</v>
      </c>
      <c r="F3367">
        <f t="shared" si="186"/>
        <v>4.754925302549691E-2</v>
      </c>
      <c r="G3367">
        <f>IF('Input and Summary Results'!$J$4="yes",IF(C3367=FALSE,FALSE,IF('Data Transformation'!E3367&lt;$R$10,E3367,$R$10)),IF(C3367=FALSE,FALSE,IF(C3367&lt;$R$10,C3367,$R$10)))</f>
        <v>0.75958349000000003</v>
      </c>
      <c r="H3367">
        <f>IF('Input and Summary Results'!$J$4="yes",'Data Transformation'!F3367,'Data Transformation'!D3367)</f>
        <v>8.3220340000000004E-2</v>
      </c>
      <c r="I3367">
        <f t="shared" si="187"/>
        <v>194</v>
      </c>
    </row>
    <row r="3368" spans="2:9" x14ac:dyDescent="0.25">
      <c r="B3368">
        <f>IF('Input and Summary Results'!D2950=0,FALSE,'Input and Summary Results'!$B2950)</f>
        <v>194</v>
      </c>
      <c r="C3368">
        <f>IF(OR(B3368=0,'Input and Summary Results'!D2950=0,'Input and Summary Results'!D2950=""),FALSE,'Input and Summary Results'!$D2950)</f>
        <v>0.80104737999999998</v>
      </c>
      <c r="D3368">
        <f>IF(OR(B3368=0,'Input and Summary Results'!E2950=0),FALSE,'Input and Summary Results'!$E2950)</f>
        <v>5.4323400000000001E-2</v>
      </c>
      <c r="E3368">
        <f t="shared" si="185"/>
        <v>-9.6341795696031199E-2</v>
      </c>
      <c r="F3368">
        <f t="shared" si="186"/>
        <v>2.9431911505659006E-2</v>
      </c>
      <c r="G3368">
        <f>IF('Input and Summary Results'!$J$4="yes",IF(C3368=FALSE,FALSE,IF('Data Transformation'!E3368&lt;$R$10,E3368,$R$10)),IF(C3368=FALSE,FALSE,IF(C3368&lt;$R$10,C3368,$R$10)))</f>
        <v>0.80104737999999998</v>
      </c>
      <c r="H3368">
        <f>IF('Input and Summary Results'!$J$4="yes",'Data Transformation'!F3368,'Data Transformation'!D3368)</f>
        <v>5.4323400000000001E-2</v>
      </c>
      <c r="I3368">
        <f t="shared" si="187"/>
        <v>194</v>
      </c>
    </row>
    <row r="3369" spans="2:9" x14ac:dyDescent="0.25">
      <c r="B3369">
        <f>IF('Input and Summary Results'!D2951=0,FALSE,'Input and Summary Results'!$B2951)</f>
        <v>194</v>
      </c>
      <c r="C3369">
        <f>IF(OR(B3369=0,'Input and Summary Results'!D2951=0,'Input and Summary Results'!D2951=""),FALSE,'Input and Summary Results'!$D2951)</f>
        <v>0.83827618999999998</v>
      </c>
      <c r="D3369">
        <f>IF(OR(B3369=0,'Input and Summary Results'!E2951=0),FALSE,'Input and Summary Results'!$E2951)</f>
        <v>4.9436029999999999E-2</v>
      </c>
      <c r="E3369">
        <f t="shared" si="185"/>
        <v>-7.661286916093854E-2</v>
      </c>
      <c r="F3369">
        <f t="shared" si="186"/>
        <v>2.559447265226512E-2</v>
      </c>
      <c r="G3369">
        <f>IF('Input and Summary Results'!$J$4="yes",IF(C3369=FALSE,FALSE,IF('Data Transformation'!E3369&lt;$R$10,E3369,$R$10)),IF(C3369=FALSE,FALSE,IF(C3369&lt;$R$10,C3369,$R$10)))</f>
        <v>0.83827618999999998</v>
      </c>
      <c r="H3369">
        <f>IF('Input and Summary Results'!$J$4="yes",'Data Transformation'!F3369,'Data Transformation'!D3369)</f>
        <v>4.9436029999999999E-2</v>
      </c>
      <c r="I3369">
        <f t="shared" si="187"/>
        <v>194</v>
      </c>
    </row>
    <row r="3370" spans="2:9" x14ac:dyDescent="0.25">
      <c r="B3370">
        <f>IF('Input and Summary Results'!D2952=0,FALSE,'Input and Summary Results'!$B2952)</f>
        <v>194</v>
      </c>
      <c r="C3370">
        <f>IF(OR(B3370=0,'Input and Summary Results'!D2952=0,'Input and Summary Results'!D2952=""),FALSE,'Input and Summary Results'!$D2952)</f>
        <v>0.83967530999999995</v>
      </c>
      <c r="D3370">
        <f>IF(OR(B3370=0,'Input and Summary Results'!E2952=0),FALSE,'Input and Summary Results'!$E2952)</f>
        <v>3.88668E-2</v>
      </c>
      <c r="E3370">
        <f t="shared" ref="E3370:E3433" si="188">IF(C3370=FALSE,FALSE,LOG10(C3370))</f>
        <v>-7.5888616718192622E-2</v>
      </c>
      <c r="F3370">
        <f t="shared" ref="F3370:F3433" si="189">IF(D3370=FALSE, FALSE,0.434*D3370/C3370)</f>
        <v>2.0088945094741444E-2</v>
      </c>
      <c r="G3370">
        <f>IF('Input and Summary Results'!$J$4="yes",IF(C3370=FALSE,FALSE,IF('Data Transformation'!E3370&lt;$R$10,E3370,$R$10)),IF(C3370=FALSE,FALSE,IF(C3370&lt;$R$10,C3370,$R$10)))</f>
        <v>0.83967530999999995</v>
      </c>
      <c r="H3370">
        <f>IF('Input and Summary Results'!$J$4="yes",'Data Transformation'!F3370,'Data Transformation'!D3370)</f>
        <v>3.88668E-2</v>
      </c>
      <c r="I3370">
        <f t="shared" si="187"/>
        <v>194</v>
      </c>
    </row>
    <row r="3371" spans="2:9" x14ac:dyDescent="0.25">
      <c r="B3371">
        <f>IF('Input and Summary Results'!D2953=0,FALSE,'Input and Summary Results'!$B2953)</f>
        <v>194</v>
      </c>
      <c r="C3371">
        <f>IF(OR(B3371=0,'Input and Summary Results'!D2953=0,'Input and Summary Results'!D2953=""),FALSE,'Input and Summary Results'!$D2953)</f>
        <v>0.89435220000000004</v>
      </c>
      <c r="D3371">
        <f>IF(OR(B3371=0,'Input and Summary Results'!E2953=0),FALSE,'Input and Summary Results'!$E2953)</f>
        <v>4.7846930000000003E-2</v>
      </c>
      <c r="E3371">
        <f t="shared" si="188"/>
        <v>-4.8491420359910935E-2</v>
      </c>
      <c r="F3371">
        <f t="shared" si="189"/>
        <v>2.3218557096410117E-2</v>
      </c>
      <c r="G3371">
        <f>IF('Input and Summary Results'!$J$4="yes",IF(C3371=FALSE,FALSE,IF('Data Transformation'!E3371&lt;$R$10,E3371,$R$10)),IF(C3371=FALSE,FALSE,IF(C3371&lt;$R$10,C3371,$R$10)))</f>
        <v>0.89435220000000004</v>
      </c>
      <c r="H3371">
        <f>IF('Input and Summary Results'!$J$4="yes",'Data Transformation'!F3371,'Data Transformation'!D3371)</f>
        <v>4.7846930000000003E-2</v>
      </c>
      <c r="I3371">
        <f t="shared" si="187"/>
        <v>194</v>
      </c>
    </row>
    <row r="3372" spans="2:9" x14ac:dyDescent="0.25">
      <c r="B3372">
        <f>IF('Input and Summary Results'!D2954=0,FALSE,'Input and Summary Results'!$B2954)</f>
        <v>194</v>
      </c>
      <c r="C3372">
        <f>IF(OR(B3372=0,'Input and Summary Results'!D2954=0,'Input and Summary Results'!D2954=""),FALSE,'Input and Summary Results'!$D2954)</f>
        <v>0.90950863000000004</v>
      </c>
      <c r="D3372">
        <f>IF(OR(B3372=0,'Input and Summary Results'!E2954=0),FALSE,'Input and Summary Results'!$E2954)</f>
        <v>6.102697E-2</v>
      </c>
      <c r="E3372">
        <f t="shared" si="188"/>
        <v>-4.1193175716938243E-2</v>
      </c>
      <c r="F3372">
        <f t="shared" si="189"/>
        <v>2.9120894630763425E-2</v>
      </c>
      <c r="G3372">
        <f>IF('Input and Summary Results'!$J$4="yes",IF(C3372=FALSE,FALSE,IF('Data Transformation'!E3372&lt;$R$10,E3372,$R$10)),IF(C3372=FALSE,FALSE,IF(C3372&lt;$R$10,C3372,$R$10)))</f>
        <v>0.90950863000000004</v>
      </c>
      <c r="H3372">
        <f>IF('Input and Summary Results'!$J$4="yes",'Data Transformation'!F3372,'Data Transformation'!D3372)</f>
        <v>6.102697E-2</v>
      </c>
      <c r="I3372">
        <f t="shared" si="187"/>
        <v>194</v>
      </c>
    </row>
    <row r="3373" spans="2:9" x14ac:dyDescent="0.25">
      <c r="B3373">
        <f>IF('Input and Summary Results'!D2955=0,FALSE,'Input and Summary Results'!$B2955)</f>
        <v>194</v>
      </c>
      <c r="C3373">
        <f>IF(OR(B3373=0,'Input and Summary Results'!D2955=0,'Input and Summary Results'!D2955=""),FALSE,'Input and Summary Results'!$D2955)</f>
        <v>0.96261611000000002</v>
      </c>
      <c r="D3373">
        <f>IF(OR(B3373=0,'Input and Summary Results'!E2955=0),FALSE,'Input and Summary Results'!$E2955)</f>
        <v>4.9380300000000002E-2</v>
      </c>
      <c r="E3373">
        <f t="shared" si="188"/>
        <v>-1.6546874400237485E-2</v>
      </c>
      <c r="F3373">
        <f t="shared" si="189"/>
        <v>2.2263340471208194E-2</v>
      </c>
      <c r="G3373">
        <f>IF('Input and Summary Results'!$J$4="yes",IF(C3373=FALSE,FALSE,IF('Data Transformation'!E3373&lt;$R$10,E3373,$R$10)),IF(C3373=FALSE,FALSE,IF(C3373&lt;$R$10,C3373,$R$10)))</f>
        <v>0.96261611000000002</v>
      </c>
      <c r="H3373">
        <f>IF('Input and Summary Results'!$J$4="yes",'Data Transformation'!F3373,'Data Transformation'!D3373)</f>
        <v>4.9380300000000002E-2</v>
      </c>
      <c r="I3373">
        <f t="shared" si="187"/>
        <v>194</v>
      </c>
    </row>
    <row r="3374" spans="2:9" x14ac:dyDescent="0.25">
      <c r="B3374">
        <f>IF('Input and Summary Results'!D2956=0,FALSE,'Input and Summary Results'!$B2956)</f>
        <v>194</v>
      </c>
      <c r="C3374">
        <f>IF(OR(B3374=0,'Input and Summary Results'!D2956=0,'Input and Summary Results'!D2956=""),FALSE,'Input and Summary Results'!$D2956)</f>
        <v>0.96288693000000003</v>
      </c>
      <c r="D3374">
        <f>IF(OR(B3374=0,'Input and Summary Results'!E2956=0),FALSE,'Input and Summary Results'!$E2956)</f>
        <v>5.0738190000000002E-2</v>
      </c>
      <c r="E3374">
        <f t="shared" si="188"/>
        <v>-1.6424708265028887E-2</v>
      </c>
      <c r="F3374">
        <f t="shared" si="189"/>
        <v>2.2869117623187597E-2</v>
      </c>
      <c r="G3374">
        <f>IF('Input and Summary Results'!$J$4="yes",IF(C3374=FALSE,FALSE,IF('Data Transformation'!E3374&lt;$R$10,E3374,$R$10)),IF(C3374=FALSE,FALSE,IF(C3374&lt;$R$10,C3374,$R$10)))</f>
        <v>0.96288693000000003</v>
      </c>
      <c r="H3374">
        <f>IF('Input and Summary Results'!$J$4="yes",'Data Transformation'!F3374,'Data Transformation'!D3374)</f>
        <v>5.0738190000000002E-2</v>
      </c>
      <c r="I3374">
        <f t="shared" si="187"/>
        <v>194</v>
      </c>
    </row>
    <row r="3375" spans="2:9" x14ac:dyDescent="0.25">
      <c r="B3375">
        <f>IF('Input and Summary Results'!D2957=0,FALSE,'Input and Summary Results'!$B2957)</f>
        <v>194</v>
      </c>
      <c r="C3375">
        <f>IF(OR(B3375=0,'Input and Summary Results'!D2957=0,'Input and Summary Results'!D2957=""),FALSE,'Input and Summary Results'!$D2957)</f>
        <v>0.98335002999999999</v>
      </c>
      <c r="D3375">
        <f>IF(OR(B3375=0,'Input and Summary Results'!E2957=0),FALSE,'Input and Summary Results'!$E2957)</f>
        <v>3.2328509999999998E-2</v>
      </c>
      <c r="E3375">
        <f t="shared" si="188"/>
        <v>-7.291864631019971E-3</v>
      </c>
      <c r="F3375">
        <f t="shared" si="189"/>
        <v>1.426813739966022E-2</v>
      </c>
      <c r="G3375">
        <f>IF('Input and Summary Results'!$J$4="yes",IF(C3375=FALSE,FALSE,IF('Data Transformation'!E3375&lt;$R$10,E3375,$R$10)),IF(C3375=FALSE,FALSE,IF(C3375&lt;$R$10,C3375,$R$10)))</f>
        <v>0.98335002999999999</v>
      </c>
      <c r="H3375">
        <f>IF('Input and Summary Results'!$J$4="yes",'Data Transformation'!F3375,'Data Transformation'!D3375)</f>
        <v>3.2328509999999998E-2</v>
      </c>
      <c r="I3375">
        <f t="shared" si="187"/>
        <v>194</v>
      </c>
    </row>
    <row r="3376" spans="2:9" x14ac:dyDescent="0.25">
      <c r="B3376">
        <f>IF('Input and Summary Results'!D2958=0,FALSE,'Input and Summary Results'!$B2958)</f>
        <v>194</v>
      </c>
      <c r="C3376">
        <f>IF(OR(B3376=0,'Input and Summary Results'!D2958=0,'Input and Summary Results'!D2958=""),FALSE,'Input and Summary Results'!$D2958)</f>
        <v>0.99067523999999996</v>
      </c>
      <c r="D3376">
        <f>IF(OR(B3376=0,'Input and Summary Results'!E2958=0),FALSE,'Input and Summary Results'!$E2958)</f>
        <v>3.9978630000000001E-2</v>
      </c>
      <c r="E3376">
        <f t="shared" si="188"/>
        <v>-4.0686912173490599E-3</v>
      </c>
      <c r="F3376">
        <f t="shared" si="189"/>
        <v>1.7514039636238411E-2</v>
      </c>
      <c r="G3376">
        <f>IF('Input and Summary Results'!$J$4="yes",IF(C3376=FALSE,FALSE,IF('Data Transformation'!E3376&lt;$R$10,E3376,$R$10)),IF(C3376=FALSE,FALSE,IF(C3376&lt;$R$10,C3376,$R$10)))</f>
        <v>0.99067523999999996</v>
      </c>
      <c r="H3376">
        <f>IF('Input and Summary Results'!$J$4="yes",'Data Transformation'!F3376,'Data Transformation'!D3376)</f>
        <v>3.9978630000000001E-2</v>
      </c>
      <c r="I3376">
        <f t="shared" si="187"/>
        <v>194</v>
      </c>
    </row>
    <row r="3377" spans="2:9" x14ac:dyDescent="0.25">
      <c r="B3377">
        <f>IF('Input and Summary Results'!D2959=0,FALSE,'Input and Summary Results'!$B2959)</f>
        <v>194</v>
      </c>
      <c r="C3377">
        <f>IF(OR(B3377=0,'Input and Summary Results'!D2959=0,'Input and Summary Results'!D2959=""),FALSE,'Input and Summary Results'!$D2959)</f>
        <v>1.00214834</v>
      </c>
      <c r="D3377">
        <f>IF(OR(B3377=0,'Input and Summary Results'!E2959=0),FALSE,'Input and Summary Results'!$E2959)</f>
        <v>9.6841460000000004E-2</v>
      </c>
      <c r="E3377">
        <f t="shared" si="188"/>
        <v>9.320114266177516E-4</v>
      </c>
      <c r="F3377">
        <f t="shared" si="189"/>
        <v>4.193909420635273E-2</v>
      </c>
      <c r="G3377">
        <f>IF('Input and Summary Results'!$J$4="yes",IF(C3377=FALSE,FALSE,IF('Data Transformation'!E3377&lt;$R$10,E3377,$R$10)),IF(C3377=FALSE,FALSE,IF(C3377&lt;$R$10,C3377,$R$10)))</f>
        <v>1.00214834</v>
      </c>
      <c r="H3377">
        <f>IF('Input and Summary Results'!$J$4="yes",'Data Transformation'!F3377,'Data Transformation'!D3377)</f>
        <v>9.6841460000000004E-2</v>
      </c>
      <c r="I3377">
        <f t="shared" si="187"/>
        <v>194</v>
      </c>
    </row>
    <row r="3378" spans="2:9" x14ac:dyDescent="0.25">
      <c r="B3378">
        <f>IF('Input and Summary Results'!D2960=0,FALSE,'Input and Summary Results'!$B2960)</f>
        <v>194</v>
      </c>
      <c r="C3378">
        <f>IF(OR(B3378=0,'Input and Summary Results'!D2960=0,'Input and Summary Results'!D2960=""),FALSE,'Input and Summary Results'!$D2960)</f>
        <v>1.0052466</v>
      </c>
      <c r="D3378">
        <f>IF(OR(B3378=0,'Input and Summary Results'!E2960=0),FALSE,'Input and Summary Results'!$E2960)</f>
        <v>6.0988889999999997E-2</v>
      </c>
      <c r="E3378">
        <f t="shared" si="188"/>
        <v>2.272612882896396E-3</v>
      </c>
      <c r="F3378">
        <f t="shared" si="189"/>
        <v>2.6331029878638734E-2</v>
      </c>
      <c r="G3378">
        <f>IF('Input and Summary Results'!$J$4="yes",IF(C3378=FALSE,FALSE,IF('Data Transformation'!E3378&lt;$R$10,E3378,$R$10)),IF(C3378=FALSE,FALSE,IF(C3378&lt;$R$10,C3378,$R$10)))</f>
        <v>1.0052466</v>
      </c>
      <c r="H3378">
        <f>IF('Input and Summary Results'!$J$4="yes",'Data Transformation'!F3378,'Data Transformation'!D3378)</f>
        <v>6.0988889999999997E-2</v>
      </c>
      <c r="I3378">
        <f t="shared" si="187"/>
        <v>194</v>
      </c>
    </row>
    <row r="3379" spans="2:9" x14ac:dyDescent="0.25">
      <c r="B3379">
        <f>IF('Input and Summary Results'!D2961=0,FALSE,'Input and Summary Results'!$B2961)</f>
        <v>194</v>
      </c>
      <c r="C3379">
        <f>IF(OR(B3379=0,'Input and Summary Results'!D2961=0,'Input and Summary Results'!D2961=""),FALSE,'Input and Summary Results'!$D2961)</f>
        <v>1.0849259099999999</v>
      </c>
      <c r="D3379">
        <f>IF(OR(B3379=0,'Input and Summary Results'!E2961=0),FALSE,'Input and Summary Results'!$E2961)</f>
        <v>3.3035399999999999E-2</v>
      </c>
      <c r="E3379">
        <f t="shared" si="188"/>
        <v>3.5400081063050794E-2</v>
      </c>
      <c r="F3379">
        <f t="shared" si="189"/>
        <v>1.3215062399975313E-2</v>
      </c>
      <c r="G3379">
        <f>IF('Input and Summary Results'!$J$4="yes",IF(C3379=FALSE,FALSE,IF('Data Transformation'!E3379&lt;$R$10,E3379,$R$10)),IF(C3379=FALSE,FALSE,IF(C3379&lt;$R$10,C3379,$R$10)))</f>
        <v>1.0849259099999999</v>
      </c>
      <c r="H3379">
        <f>IF('Input and Summary Results'!$J$4="yes",'Data Transformation'!F3379,'Data Transformation'!D3379)</f>
        <v>3.3035399999999999E-2</v>
      </c>
      <c r="I3379">
        <f t="shared" si="187"/>
        <v>194</v>
      </c>
    </row>
    <row r="3380" spans="2:9" x14ac:dyDescent="0.25">
      <c r="B3380">
        <f>IF('Input and Summary Results'!D2962=0,FALSE,'Input and Summary Results'!$B2962)</f>
        <v>194</v>
      </c>
      <c r="C3380">
        <f>IF(OR(B3380=0,'Input and Summary Results'!D2962=0,'Input and Summary Results'!D2962=""),FALSE,'Input and Summary Results'!$D2962)</f>
        <v>1.0896230499999999</v>
      </c>
      <c r="D3380">
        <f>IF(OR(B3380=0,'Input and Summary Results'!E2962=0),FALSE,'Input and Summary Results'!$E2962)</f>
        <v>5.599179E-2</v>
      </c>
      <c r="E3380">
        <f t="shared" si="188"/>
        <v>3.7276281776791473E-2</v>
      </c>
      <c r="F3380">
        <f t="shared" si="189"/>
        <v>2.2301691268370286E-2</v>
      </c>
      <c r="G3380">
        <f>IF('Input and Summary Results'!$J$4="yes",IF(C3380=FALSE,FALSE,IF('Data Transformation'!E3380&lt;$R$10,E3380,$R$10)),IF(C3380=FALSE,FALSE,IF(C3380&lt;$R$10,C3380,$R$10)))</f>
        <v>1.0896230499999999</v>
      </c>
      <c r="H3380">
        <f>IF('Input and Summary Results'!$J$4="yes",'Data Transformation'!F3380,'Data Transformation'!D3380)</f>
        <v>5.599179E-2</v>
      </c>
      <c r="I3380">
        <f t="shared" si="187"/>
        <v>194</v>
      </c>
    </row>
    <row r="3381" spans="2:9" x14ac:dyDescent="0.25">
      <c r="B3381">
        <f>IF('Input and Summary Results'!D2963=0,FALSE,'Input and Summary Results'!$B2963)</f>
        <v>194</v>
      </c>
      <c r="C3381">
        <f>IF(OR(B3381=0,'Input and Summary Results'!D2963=0,'Input and Summary Results'!D2963=""),FALSE,'Input and Summary Results'!$D2963)</f>
        <v>1.0896630300000001</v>
      </c>
      <c r="D3381">
        <f>IF(OR(B3381=0,'Input and Summary Results'!E2963=0),FALSE,'Input and Summary Results'!$E2963)</f>
        <v>4.3474579999999999E-2</v>
      </c>
      <c r="E3381">
        <f t="shared" si="188"/>
        <v>3.729221643864964E-2</v>
      </c>
      <c r="F3381">
        <f t="shared" si="189"/>
        <v>1.7315415133428907E-2</v>
      </c>
      <c r="G3381">
        <f>IF('Input and Summary Results'!$J$4="yes",IF(C3381=FALSE,FALSE,IF('Data Transformation'!E3381&lt;$R$10,E3381,$R$10)),IF(C3381=FALSE,FALSE,IF(C3381&lt;$R$10,C3381,$R$10)))</f>
        <v>1.0896630300000001</v>
      </c>
      <c r="H3381">
        <f>IF('Input and Summary Results'!$J$4="yes",'Data Transformation'!F3381,'Data Transformation'!D3381)</f>
        <v>4.3474579999999999E-2</v>
      </c>
      <c r="I3381">
        <f t="shared" si="187"/>
        <v>194</v>
      </c>
    </row>
    <row r="3382" spans="2:9" x14ac:dyDescent="0.25">
      <c r="B3382">
        <f>IF('Input and Summary Results'!D2964=0,FALSE,'Input and Summary Results'!$B2964)</f>
        <v>194</v>
      </c>
      <c r="C3382">
        <f>IF(OR(B3382=0,'Input and Summary Results'!D2964=0,'Input and Summary Results'!D2964=""),FALSE,'Input and Summary Results'!$D2964)</f>
        <v>1.16215595</v>
      </c>
      <c r="D3382">
        <f>IF(OR(B3382=0,'Input and Summary Results'!E2964=0),FALSE,'Input and Summary Results'!$E2964)</f>
        <v>5.4491060000000001E-2</v>
      </c>
      <c r="E3382">
        <f t="shared" si="188"/>
        <v>6.5264410050883181E-2</v>
      </c>
      <c r="F3382">
        <f t="shared" si="189"/>
        <v>2.0349351599499188E-2</v>
      </c>
      <c r="G3382">
        <f>IF('Input and Summary Results'!$J$4="yes",IF(C3382=FALSE,FALSE,IF('Data Transformation'!E3382&lt;$R$10,E3382,$R$10)),IF(C3382=FALSE,FALSE,IF(C3382&lt;$R$10,C3382,$R$10)))</f>
        <v>1.16215595</v>
      </c>
      <c r="H3382">
        <f>IF('Input and Summary Results'!$J$4="yes",'Data Transformation'!F3382,'Data Transformation'!D3382)</f>
        <v>5.4491060000000001E-2</v>
      </c>
      <c r="I3382">
        <f t="shared" si="187"/>
        <v>194</v>
      </c>
    </row>
    <row r="3383" spans="2:9" x14ac:dyDescent="0.25">
      <c r="B3383">
        <f>IF('Input and Summary Results'!D2965=0,FALSE,'Input and Summary Results'!$B2965)</f>
        <v>195</v>
      </c>
      <c r="C3383">
        <f>IF(OR(B3383=0,'Input and Summary Results'!D2965=0,'Input and Summary Results'!D2965=""),FALSE,'Input and Summary Results'!$D2965)</f>
        <v>9.8822060000000003E-2</v>
      </c>
      <c r="D3383">
        <f>IF(OR(B3383=0,'Input and Summary Results'!E2965=0),FALSE,'Input and Summary Results'!$E2965)</f>
        <v>4.7736559999999997E-2</v>
      </c>
      <c r="E3383">
        <f t="shared" si="188"/>
        <v>-1.0051460972457524</v>
      </c>
      <c r="F3383">
        <f t="shared" si="189"/>
        <v>0.20964617657231591</v>
      </c>
      <c r="G3383">
        <f>IF('Input and Summary Results'!$J$4="yes",IF(C3383=FALSE,FALSE,IF('Data Transformation'!E3383&lt;$R$10,E3383,$R$10)),IF(C3383=FALSE,FALSE,IF(C3383&lt;$R$10,C3383,$R$10)))</f>
        <v>9.8822060000000003E-2</v>
      </c>
      <c r="H3383">
        <f>IF('Input and Summary Results'!$J$4="yes",'Data Transformation'!F3383,'Data Transformation'!D3383)</f>
        <v>4.7736559999999997E-2</v>
      </c>
      <c r="I3383">
        <f t="shared" si="187"/>
        <v>195</v>
      </c>
    </row>
    <row r="3384" spans="2:9" x14ac:dyDescent="0.25">
      <c r="B3384">
        <f>IF('Input and Summary Results'!D2966=0,FALSE,'Input and Summary Results'!$B2966)</f>
        <v>195</v>
      </c>
      <c r="C3384">
        <f>IF(OR(B3384=0,'Input and Summary Results'!D2966=0,'Input and Summary Results'!D2966=""),FALSE,'Input and Summary Results'!$D2966)</f>
        <v>0.42349184000000001</v>
      </c>
      <c r="D3384">
        <f>IF(OR(B3384=0,'Input and Summary Results'!E2966=0),FALSE,'Input and Summary Results'!$E2966)</f>
        <v>4.3475760000000002E-2</v>
      </c>
      <c r="E3384">
        <f t="shared" si="188"/>
        <v>-0.37315495340202082</v>
      </c>
      <c r="F3384">
        <f t="shared" si="189"/>
        <v>4.4554529881850852E-2</v>
      </c>
      <c r="G3384">
        <f>IF('Input and Summary Results'!$J$4="yes",IF(C3384=FALSE,FALSE,IF('Data Transformation'!E3384&lt;$R$10,E3384,$R$10)),IF(C3384=FALSE,FALSE,IF(C3384&lt;$R$10,C3384,$R$10)))</f>
        <v>0.42349184000000001</v>
      </c>
      <c r="H3384">
        <f>IF('Input and Summary Results'!$J$4="yes",'Data Transformation'!F3384,'Data Transformation'!D3384)</f>
        <v>4.3475760000000002E-2</v>
      </c>
      <c r="I3384">
        <f t="shared" si="187"/>
        <v>195</v>
      </c>
    </row>
    <row r="3385" spans="2:9" x14ac:dyDescent="0.25">
      <c r="B3385">
        <f>IF('Input and Summary Results'!D2967=0,FALSE,'Input and Summary Results'!$B2967)</f>
        <v>195</v>
      </c>
      <c r="C3385">
        <f>IF(OR(B3385=0,'Input and Summary Results'!D2967=0,'Input and Summary Results'!D2967=""),FALSE,'Input and Summary Results'!$D2967)</f>
        <v>0.58689826</v>
      </c>
      <c r="D3385">
        <f>IF(OR(B3385=0,'Input and Summary Results'!E2967=0),FALSE,'Input and Summary Results'!$E2967)</f>
        <v>5.709877E-2</v>
      </c>
      <c r="E3385">
        <f t="shared" si="188"/>
        <v>-0.23143717805418715</v>
      </c>
      <c r="F3385">
        <f t="shared" si="189"/>
        <v>4.2223444622241681E-2</v>
      </c>
      <c r="G3385">
        <f>IF('Input and Summary Results'!$J$4="yes",IF(C3385=FALSE,FALSE,IF('Data Transformation'!E3385&lt;$R$10,E3385,$R$10)),IF(C3385=FALSE,FALSE,IF(C3385&lt;$R$10,C3385,$R$10)))</f>
        <v>0.58689826</v>
      </c>
      <c r="H3385">
        <f>IF('Input and Summary Results'!$J$4="yes",'Data Transformation'!F3385,'Data Transformation'!D3385)</f>
        <v>5.709877E-2</v>
      </c>
      <c r="I3385">
        <f t="shared" si="187"/>
        <v>195</v>
      </c>
    </row>
    <row r="3386" spans="2:9" x14ac:dyDescent="0.25">
      <c r="B3386">
        <f>IF('Input and Summary Results'!D2968=0,FALSE,'Input and Summary Results'!$B2968)</f>
        <v>195</v>
      </c>
      <c r="C3386">
        <f>IF(OR(B3386=0,'Input and Summary Results'!D2968=0,'Input and Summary Results'!D2968=""),FALSE,'Input and Summary Results'!$D2968)</f>
        <v>0.75205886</v>
      </c>
      <c r="D3386">
        <f>IF(OR(B3386=0,'Input and Summary Results'!E2968=0),FALSE,'Input and Summary Results'!$E2968)</f>
        <v>5.1381339999999998E-2</v>
      </c>
      <c r="E3386">
        <f t="shared" si="188"/>
        <v>-0.12374816795510057</v>
      </c>
      <c r="F3386">
        <f t="shared" si="189"/>
        <v>2.9651271657114706E-2</v>
      </c>
      <c r="G3386">
        <f>IF('Input and Summary Results'!$J$4="yes",IF(C3386=FALSE,FALSE,IF('Data Transformation'!E3386&lt;$R$10,E3386,$R$10)),IF(C3386=FALSE,FALSE,IF(C3386&lt;$R$10,C3386,$R$10)))</f>
        <v>0.75205886</v>
      </c>
      <c r="H3386">
        <f>IF('Input and Summary Results'!$J$4="yes",'Data Transformation'!F3386,'Data Transformation'!D3386)</f>
        <v>5.1381339999999998E-2</v>
      </c>
      <c r="I3386">
        <f t="shared" si="187"/>
        <v>195</v>
      </c>
    </row>
    <row r="3387" spans="2:9" x14ac:dyDescent="0.25">
      <c r="B3387">
        <f>IF('Input and Summary Results'!D2969=0,FALSE,'Input and Summary Results'!$B2969)</f>
        <v>195</v>
      </c>
      <c r="C3387">
        <f>IF(OR(B3387=0,'Input and Summary Results'!D2969=0,'Input and Summary Results'!D2969=""),FALSE,'Input and Summary Results'!$D2969)</f>
        <v>0.77387185000000003</v>
      </c>
      <c r="D3387">
        <f>IF(OR(B3387=0,'Input and Summary Results'!E2969=0),FALSE,'Input and Summary Results'!$E2969)</f>
        <v>2.8708210000000001E-2</v>
      </c>
      <c r="E3387">
        <f t="shared" si="188"/>
        <v>-0.1113309507456705</v>
      </c>
      <c r="F3387">
        <f t="shared" si="189"/>
        <v>1.61000340560262E-2</v>
      </c>
      <c r="G3387">
        <f>IF('Input and Summary Results'!$J$4="yes",IF(C3387=FALSE,FALSE,IF('Data Transformation'!E3387&lt;$R$10,E3387,$R$10)),IF(C3387=FALSE,FALSE,IF(C3387&lt;$R$10,C3387,$R$10)))</f>
        <v>0.77387185000000003</v>
      </c>
      <c r="H3387">
        <f>IF('Input and Summary Results'!$J$4="yes",'Data Transformation'!F3387,'Data Transformation'!D3387)</f>
        <v>2.8708210000000001E-2</v>
      </c>
      <c r="I3387">
        <f t="shared" si="187"/>
        <v>195</v>
      </c>
    </row>
    <row r="3388" spans="2:9" x14ac:dyDescent="0.25">
      <c r="B3388">
        <f>IF('Input and Summary Results'!D2970=0,FALSE,'Input and Summary Results'!$B2970)</f>
        <v>195</v>
      </c>
      <c r="C3388">
        <f>IF(OR(B3388=0,'Input and Summary Results'!D2970=0,'Input and Summary Results'!D2970=""),FALSE,'Input and Summary Results'!$D2970)</f>
        <v>0.78699322000000005</v>
      </c>
      <c r="D3388">
        <f>IF(OR(B3388=0,'Input and Summary Results'!E2970=0),FALSE,'Input and Summary Results'!$E2970)</f>
        <v>2.969138E-2</v>
      </c>
      <c r="E3388">
        <f t="shared" si="188"/>
        <v>-0.10402900910125419</v>
      </c>
      <c r="F3388">
        <f t="shared" si="189"/>
        <v>1.6373786447613867E-2</v>
      </c>
      <c r="G3388">
        <f>IF('Input and Summary Results'!$J$4="yes",IF(C3388=FALSE,FALSE,IF('Data Transformation'!E3388&lt;$R$10,E3388,$R$10)),IF(C3388=FALSE,FALSE,IF(C3388&lt;$R$10,C3388,$R$10)))</f>
        <v>0.78699322000000005</v>
      </c>
      <c r="H3388">
        <f>IF('Input and Summary Results'!$J$4="yes",'Data Transformation'!F3388,'Data Transformation'!D3388)</f>
        <v>2.969138E-2</v>
      </c>
      <c r="I3388">
        <f t="shared" si="187"/>
        <v>195</v>
      </c>
    </row>
    <row r="3389" spans="2:9" x14ac:dyDescent="0.25">
      <c r="B3389">
        <f>IF('Input and Summary Results'!D2971=0,FALSE,'Input and Summary Results'!$B2971)</f>
        <v>195</v>
      </c>
      <c r="C3389">
        <f>IF(OR(B3389=0,'Input and Summary Results'!D2971=0,'Input and Summary Results'!D2971=""),FALSE,'Input and Summary Results'!$D2971)</f>
        <v>0.83118239999999999</v>
      </c>
      <c r="D3389">
        <f>IF(OR(B3389=0,'Input and Summary Results'!E2971=0),FALSE,'Input and Summary Results'!$E2971)</f>
        <v>4.6828069999999999E-2</v>
      </c>
      <c r="E3389">
        <f t="shared" si="188"/>
        <v>-8.0303661389047973E-2</v>
      </c>
      <c r="F3389">
        <f t="shared" si="189"/>
        <v>2.4451170260582997E-2</v>
      </c>
      <c r="G3389">
        <f>IF('Input and Summary Results'!$J$4="yes",IF(C3389=FALSE,FALSE,IF('Data Transformation'!E3389&lt;$R$10,E3389,$R$10)),IF(C3389=FALSE,FALSE,IF(C3389&lt;$R$10,C3389,$R$10)))</f>
        <v>0.83118239999999999</v>
      </c>
      <c r="H3389">
        <f>IF('Input and Summary Results'!$J$4="yes",'Data Transformation'!F3389,'Data Transformation'!D3389)</f>
        <v>4.6828069999999999E-2</v>
      </c>
      <c r="I3389">
        <f t="shared" si="187"/>
        <v>195</v>
      </c>
    </row>
    <row r="3390" spans="2:9" x14ac:dyDescent="0.25">
      <c r="B3390">
        <f>IF('Input and Summary Results'!D2972=0,FALSE,'Input and Summary Results'!$B2972)</f>
        <v>195</v>
      </c>
      <c r="C3390">
        <f>IF(OR(B3390=0,'Input and Summary Results'!D2972=0,'Input and Summary Results'!D2972=""),FALSE,'Input and Summary Results'!$D2972)</f>
        <v>0.84257753000000002</v>
      </c>
      <c r="D3390">
        <f>IF(OR(B3390=0,'Input and Summary Results'!E2972=0),FALSE,'Input and Summary Results'!$E2972)</f>
        <v>5.6033380000000001E-2</v>
      </c>
      <c r="E3390">
        <f t="shared" si="188"/>
        <v>-7.4390126893397412E-2</v>
      </c>
      <c r="F3390">
        <f t="shared" si="189"/>
        <v>2.8862016911369567E-2</v>
      </c>
      <c r="G3390">
        <f>IF('Input and Summary Results'!$J$4="yes",IF(C3390=FALSE,FALSE,IF('Data Transformation'!E3390&lt;$R$10,E3390,$R$10)),IF(C3390=FALSE,FALSE,IF(C3390&lt;$R$10,C3390,$R$10)))</f>
        <v>0.84257753000000002</v>
      </c>
      <c r="H3390">
        <f>IF('Input and Summary Results'!$J$4="yes",'Data Transformation'!F3390,'Data Transformation'!D3390)</f>
        <v>5.6033380000000001E-2</v>
      </c>
      <c r="I3390">
        <f t="shared" si="187"/>
        <v>195</v>
      </c>
    </row>
    <row r="3391" spans="2:9" x14ac:dyDescent="0.25">
      <c r="B3391">
        <f>IF('Input and Summary Results'!D2973=0,FALSE,'Input and Summary Results'!$B2973)</f>
        <v>195</v>
      </c>
      <c r="C3391">
        <f>IF(OR(B3391=0,'Input and Summary Results'!D2973=0,'Input and Summary Results'!D2973=""),FALSE,'Input and Summary Results'!$D2973)</f>
        <v>0.86094208999999999</v>
      </c>
      <c r="D3391">
        <f>IF(OR(B3391=0,'Input and Summary Results'!E2973=0),FALSE,'Input and Summary Results'!$E2973)</f>
        <v>4.2573710000000001E-2</v>
      </c>
      <c r="E3391">
        <f t="shared" si="188"/>
        <v>-6.5026059741776901E-2</v>
      </c>
      <c r="F3391">
        <f t="shared" si="189"/>
        <v>2.1461362331582603E-2</v>
      </c>
      <c r="G3391">
        <f>IF('Input and Summary Results'!$J$4="yes",IF(C3391=FALSE,FALSE,IF('Data Transformation'!E3391&lt;$R$10,E3391,$R$10)),IF(C3391=FALSE,FALSE,IF(C3391&lt;$R$10,C3391,$R$10)))</f>
        <v>0.86094208999999999</v>
      </c>
      <c r="H3391">
        <f>IF('Input and Summary Results'!$J$4="yes",'Data Transformation'!F3391,'Data Transformation'!D3391)</f>
        <v>4.2573710000000001E-2</v>
      </c>
      <c r="I3391">
        <f t="shared" si="187"/>
        <v>195</v>
      </c>
    </row>
    <row r="3392" spans="2:9" x14ac:dyDescent="0.25">
      <c r="B3392">
        <f>IF('Input and Summary Results'!D2974=0,FALSE,'Input and Summary Results'!$B2974)</f>
        <v>195</v>
      </c>
      <c r="C3392">
        <f>IF(OR(B3392=0,'Input and Summary Results'!D2974=0,'Input and Summary Results'!D2974=""),FALSE,'Input and Summary Results'!$D2974)</f>
        <v>0.87360229</v>
      </c>
      <c r="D3392">
        <f>IF(OR(B3392=0,'Input and Summary Results'!E2974=0),FALSE,'Input and Summary Results'!$E2974)</f>
        <v>3.5628559999999997E-2</v>
      </c>
      <c r="E3392">
        <f t="shared" si="188"/>
        <v>-5.8686236208637374E-2</v>
      </c>
      <c r="F3392">
        <f t="shared" si="189"/>
        <v>1.7700039499667516E-2</v>
      </c>
      <c r="G3392">
        <f>IF('Input and Summary Results'!$J$4="yes",IF(C3392=FALSE,FALSE,IF('Data Transformation'!E3392&lt;$R$10,E3392,$R$10)),IF(C3392=FALSE,FALSE,IF(C3392&lt;$R$10,C3392,$R$10)))</f>
        <v>0.87360229</v>
      </c>
      <c r="H3392">
        <f>IF('Input and Summary Results'!$J$4="yes",'Data Transformation'!F3392,'Data Transformation'!D3392)</f>
        <v>3.5628559999999997E-2</v>
      </c>
      <c r="I3392">
        <f t="shared" si="187"/>
        <v>195</v>
      </c>
    </row>
    <row r="3393" spans="2:9" x14ac:dyDescent="0.25">
      <c r="B3393">
        <f>IF('Input and Summary Results'!D2975=0,FALSE,'Input and Summary Results'!$B2975)</f>
        <v>195</v>
      </c>
      <c r="C3393">
        <f>IF(OR(B3393=0,'Input and Summary Results'!D2975=0,'Input and Summary Results'!D2975=""),FALSE,'Input and Summary Results'!$D2975)</f>
        <v>0.93249210999999999</v>
      </c>
      <c r="D3393">
        <f>IF(OR(B3393=0,'Input and Summary Results'!E2975=0),FALSE,'Input and Summary Results'!$E2975)</f>
        <v>4.0662049999999998E-2</v>
      </c>
      <c r="E3393">
        <f t="shared" si="188"/>
        <v>-3.035483415515541E-2</v>
      </c>
      <c r="F3393">
        <f t="shared" si="189"/>
        <v>1.8924910474577634E-2</v>
      </c>
      <c r="G3393">
        <f>IF('Input and Summary Results'!$J$4="yes",IF(C3393=FALSE,FALSE,IF('Data Transformation'!E3393&lt;$R$10,E3393,$R$10)),IF(C3393=FALSE,FALSE,IF(C3393&lt;$R$10,C3393,$R$10)))</f>
        <v>0.93249210999999999</v>
      </c>
      <c r="H3393">
        <f>IF('Input and Summary Results'!$J$4="yes",'Data Transformation'!F3393,'Data Transformation'!D3393)</f>
        <v>4.0662049999999998E-2</v>
      </c>
      <c r="I3393">
        <f t="shared" si="187"/>
        <v>195</v>
      </c>
    </row>
    <row r="3394" spans="2:9" x14ac:dyDescent="0.25">
      <c r="B3394">
        <f>IF('Input and Summary Results'!D2976=0,FALSE,'Input and Summary Results'!$B2976)</f>
        <v>195</v>
      </c>
      <c r="C3394">
        <f>IF(OR(B3394=0,'Input and Summary Results'!D2976=0,'Input and Summary Results'!D2976=""),FALSE,'Input and Summary Results'!$D2976)</f>
        <v>0.95697856000000003</v>
      </c>
      <c r="D3394">
        <f>IF(OR(B3394=0,'Input and Summary Results'!E2976=0),FALSE,'Input and Summary Results'!$E2976)</f>
        <v>6.1559419999999997E-2</v>
      </c>
      <c r="E3394">
        <f t="shared" si="188"/>
        <v>-1.9097791980727367E-2</v>
      </c>
      <c r="F3394">
        <f t="shared" si="189"/>
        <v>2.7917854586000334E-2</v>
      </c>
      <c r="G3394">
        <f>IF('Input and Summary Results'!$J$4="yes",IF(C3394=FALSE,FALSE,IF('Data Transformation'!E3394&lt;$R$10,E3394,$R$10)),IF(C3394=FALSE,FALSE,IF(C3394&lt;$R$10,C3394,$R$10)))</f>
        <v>0.95697856000000003</v>
      </c>
      <c r="H3394">
        <f>IF('Input and Summary Results'!$J$4="yes",'Data Transformation'!F3394,'Data Transformation'!D3394)</f>
        <v>6.1559419999999997E-2</v>
      </c>
      <c r="I3394">
        <f t="shared" si="187"/>
        <v>195</v>
      </c>
    </row>
    <row r="3395" spans="2:9" x14ac:dyDescent="0.25">
      <c r="B3395">
        <f>IF('Input and Summary Results'!D2977=0,FALSE,'Input and Summary Results'!$B2977)</f>
        <v>195</v>
      </c>
      <c r="C3395">
        <f>IF(OR(B3395=0,'Input and Summary Results'!D2977=0,'Input and Summary Results'!D2977=""),FALSE,'Input and Summary Results'!$D2977)</f>
        <v>0.97341962000000004</v>
      </c>
      <c r="D3395">
        <f>IF(OR(B3395=0,'Input and Summary Results'!E2977=0),FALSE,'Input and Summary Results'!$E2977)</f>
        <v>5.2568829999999997E-2</v>
      </c>
      <c r="E3395">
        <f t="shared" si="188"/>
        <v>-1.1699904474408572E-2</v>
      </c>
      <c r="F3395">
        <f t="shared" si="189"/>
        <v>2.3437859430036963E-2</v>
      </c>
      <c r="G3395">
        <f>IF('Input and Summary Results'!$J$4="yes",IF(C3395=FALSE,FALSE,IF('Data Transformation'!E3395&lt;$R$10,E3395,$R$10)),IF(C3395=FALSE,FALSE,IF(C3395&lt;$R$10,C3395,$R$10)))</f>
        <v>0.97341962000000004</v>
      </c>
      <c r="H3395">
        <f>IF('Input and Summary Results'!$J$4="yes",'Data Transformation'!F3395,'Data Transformation'!D3395)</f>
        <v>5.2568829999999997E-2</v>
      </c>
      <c r="I3395">
        <f t="shared" si="187"/>
        <v>195</v>
      </c>
    </row>
    <row r="3396" spans="2:9" x14ac:dyDescent="0.25">
      <c r="B3396">
        <f>IF('Input and Summary Results'!D2978=0,FALSE,'Input and Summary Results'!$B2978)</f>
        <v>195</v>
      </c>
      <c r="C3396">
        <f>IF(OR(B3396=0,'Input and Summary Results'!D2978=0,'Input and Summary Results'!D2978=""),FALSE,'Input and Summary Results'!$D2978)</f>
        <v>0.98964810999999997</v>
      </c>
      <c r="D3396">
        <f>IF(OR(B3396=0,'Input and Summary Results'!E2978=0),FALSE,'Input and Summary Results'!$E2978)</f>
        <v>4.1346170000000002E-2</v>
      </c>
      <c r="E3396">
        <f t="shared" si="188"/>
        <v>-4.5192004043441442E-3</v>
      </c>
      <c r="F3396">
        <f t="shared" si="189"/>
        <v>1.8131937603558905E-2</v>
      </c>
      <c r="G3396">
        <f>IF('Input and Summary Results'!$J$4="yes",IF(C3396=FALSE,FALSE,IF('Data Transformation'!E3396&lt;$R$10,E3396,$R$10)),IF(C3396=FALSE,FALSE,IF(C3396&lt;$R$10,C3396,$R$10)))</f>
        <v>0.98964810999999997</v>
      </c>
      <c r="H3396">
        <f>IF('Input and Summary Results'!$J$4="yes",'Data Transformation'!F3396,'Data Transformation'!D3396)</f>
        <v>4.1346170000000002E-2</v>
      </c>
      <c r="I3396">
        <f t="shared" si="187"/>
        <v>195</v>
      </c>
    </row>
    <row r="3397" spans="2:9" x14ac:dyDescent="0.25">
      <c r="B3397">
        <f>IF('Input and Summary Results'!D2979=0,FALSE,'Input and Summary Results'!$B2979)</f>
        <v>195</v>
      </c>
      <c r="C3397">
        <f>IF(OR(B3397=0,'Input and Summary Results'!D2979=0,'Input and Summary Results'!D2979=""),FALSE,'Input and Summary Results'!$D2979)</f>
        <v>0.99140561000000005</v>
      </c>
      <c r="D3397">
        <f>IF(OR(B3397=0,'Input and Summary Results'!E2979=0),FALSE,'Input and Summary Results'!$E2979)</f>
        <v>4.8417700000000001E-2</v>
      </c>
      <c r="E3397">
        <f t="shared" si="188"/>
        <v>-3.7486279110472646E-3</v>
      </c>
      <c r="F3397">
        <f t="shared" si="189"/>
        <v>2.1195443709462164E-2</v>
      </c>
      <c r="G3397">
        <f>IF('Input and Summary Results'!$J$4="yes",IF(C3397=FALSE,FALSE,IF('Data Transformation'!E3397&lt;$R$10,E3397,$R$10)),IF(C3397=FALSE,FALSE,IF(C3397&lt;$R$10,C3397,$R$10)))</f>
        <v>0.99140561000000005</v>
      </c>
      <c r="H3397">
        <f>IF('Input and Summary Results'!$J$4="yes",'Data Transformation'!F3397,'Data Transformation'!D3397)</f>
        <v>4.8417700000000001E-2</v>
      </c>
      <c r="I3397">
        <f t="shared" ref="I3397:I3460" si="190">IF(G3397=FALSE,"",B3397)</f>
        <v>195</v>
      </c>
    </row>
    <row r="3398" spans="2:9" x14ac:dyDescent="0.25">
      <c r="B3398">
        <f>IF('Input and Summary Results'!D2980=0,FALSE,'Input and Summary Results'!$B2980)</f>
        <v>195</v>
      </c>
      <c r="C3398">
        <f>IF(OR(B3398=0,'Input and Summary Results'!D2980=0,'Input and Summary Results'!D2980=""),FALSE,'Input and Summary Results'!$D2980)</f>
        <v>0.99501737999999995</v>
      </c>
      <c r="D3398">
        <f>IF(OR(B3398=0,'Input and Summary Results'!E2980=0),FALSE,'Input and Summary Results'!$E2980)</f>
        <v>2.6508819999999999E-2</v>
      </c>
      <c r="E3398">
        <f t="shared" si="188"/>
        <v>-2.1693333525919685E-3</v>
      </c>
      <c r="F3398">
        <f t="shared" si="189"/>
        <v>1.1562439120410137E-2</v>
      </c>
      <c r="G3398">
        <f>IF('Input and Summary Results'!$J$4="yes",IF(C3398=FALSE,FALSE,IF('Data Transformation'!E3398&lt;$R$10,E3398,$R$10)),IF(C3398=FALSE,FALSE,IF(C3398&lt;$R$10,C3398,$R$10)))</f>
        <v>0.99501737999999995</v>
      </c>
      <c r="H3398">
        <f>IF('Input and Summary Results'!$J$4="yes",'Data Transformation'!F3398,'Data Transformation'!D3398)</f>
        <v>2.6508819999999999E-2</v>
      </c>
      <c r="I3398">
        <f t="shared" si="190"/>
        <v>195</v>
      </c>
    </row>
    <row r="3399" spans="2:9" x14ac:dyDescent="0.25">
      <c r="B3399">
        <f>IF('Input and Summary Results'!D2981=0,FALSE,'Input and Summary Results'!$B2981)</f>
        <v>195</v>
      </c>
      <c r="C3399">
        <f>IF(OR(B3399=0,'Input and Summary Results'!D2981=0,'Input and Summary Results'!D2981=""),FALSE,'Input and Summary Results'!$D2981)</f>
        <v>1.00153498</v>
      </c>
      <c r="D3399">
        <f>IF(OR(B3399=0,'Input and Summary Results'!E2981=0),FALSE,'Input and Summary Results'!$E2981)</f>
        <v>4.2797500000000002E-2</v>
      </c>
      <c r="E3399">
        <f t="shared" si="188"/>
        <v>6.6612223237051205E-4</v>
      </c>
      <c r="F3399">
        <f t="shared" si="189"/>
        <v>1.8545647801537599E-2</v>
      </c>
      <c r="G3399">
        <f>IF('Input and Summary Results'!$J$4="yes",IF(C3399=FALSE,FALSE,IF('Data Transformation'!E3399&lt;$R$10,E3399,$R$10)),IF(C3399=FALSE,FALSE,IF(C3399&lt;$R$10,C3399,$R$10)))</f>
        <v>1.00153498</v>
      </c>
      <c r="H3399">
        <f>IF('Input and Summary Results'!$J$4="yes",'Data Transformation'!F3399,'Data Transformation'!D3399)</f>
        <v>4.2797500000000002E-2</v>
      </c>
      <c r="I3399">
        <f t="shared" si="190"/>
        <v>195</v>
      </c>
    </row>
    <row r="3400" spans="2:9" x14ac:dyDescent="0.25">
      <c r="B3400">
        <f>IF('Input and Summary Results'!D2982=0,FALSE,'Input and Summary Results'!$B2982)</f>
        <v>195</v>
      </c>
      <c r="C3400">
        <f>IF(OR(B3400=0,'Input and Summary Results'!D2982=0,'Input and Summary Results'!D2982=""),FALSE,'Input and Summary Results'!$D2982)</f>
        <v>1.02599767</v>
      </c>
      <c r="D3400">
        <f>IF(OR(B3400=0,'Input and Summary Results'!E2982=0),FALSE,'Input and Summary Results'!$E2982)</f>
        <v>2.9665520000000001E-2</v>
      </c>
      <c r="E3400">
        <f t="shared" si="188"/>
        <v>1.1146374511380466E-2</v>
      </c>
      <c r="F3400">
        <f t="shared" si="189"/>
        <v>1.2548601284835276E-2</v>
      </c>
      <c r="G3400">
        <f>IF('Input and Summary Results'!$J$4="yes",IF(C3400=FALSE,FALSE,IF('Data Transformation'!E3400&lt;$R$10,E3400,$R$10)),IF(C3400=FALSE,FALSE,IF(C3400&lt;$R$10,C3400,$R$10)))</f>
        <v>1.02599767</v>
      </c>
      <c r="H3400">
        <f>IF('Input and Summary Results'!$J$4="yes",'Data Transformation'!F3400,'Data Transformation'!D3400)</f>
        <v>2.9665520000000001E-2</v>
      </c>
      <c r="I3400">
        <f t="shared" si="190"/>
        <v>195</v>
      </c>
    </row>
    <row r="3401" spans="2:9" x14ac:dyDescent="0.25">
      <c r="B3401">
        <f>IF('Input and Summary Results'!D2983=0,FALSE,'Input and Summary Results'!$B2983)</f>
        <v>195</v>
      </c>
      <c r="C3401">
        <f>IF(OR(B3401=0,'Input and Summary Results'!D2983=0,'Input and Summary Results'!D2983=""),FALSE,'Input and Summary Results'!$D2983)</f>
        <v>1.0726135699999999</v>
      </c>
      <c r="D3401">
        <f>IF(OR(B3401=0,'Input and Summary Results'!E2983=0),FALSE,'Input and Summary Results'!$E2983)</f>
        <v>4.6795179999999999E-2</v>
      </c>
      <c r="E3401">
        <f t="shared" si="188"/>
        <v>3.0443287069376039E-2</v>
      </c>
      <c r="F3401">
        <f t="shared" si="189"/>
        <v>1.8934226349569677E-2</v>
      </c>
      <c r="G3401">
        <f>IF('Input and Summary Results'!$J$4="yes",IF(C3401=FALSE,FALSE,IF('Data Transformation'!E3401&lt;$R$10,E3401,$R$10)),IF(C3401=FALSE,FALSE,IF(C3401&lt;$R$10,C3401,$R$10)))</f>
        <v>1.0726135699999999</v>
      </c>
      <c r="H3401">
        <f>IF('Input and Summary Results'!$J$4="yes",'Data Transformation'!F3401,'Data Transformation'!D3401)</f>
        <v>4.6795179999999999E-2</v>
      </c>
      <c r="I3401">
        <f t="shared" si="190"/>
        <v>195</v>
      </c>
    </row>
    <row r="3402" spans="2:9" x14ac:dyDescent="0.25">
      <c r="B3402">
        <f>IF('Input and Summary Results'!D2984=0,FALSE,'Input and Summary Results'!$B2984)</f>
        <v>196</v>
      </c>
      <c r="C3402">
        <f>IF(OR(B3402=0,'Input and Summary Results'!D2984=0,'Input and Summary Results'!D2984=""),FALSE,'Input and Summary Results'!$D2984)</f>
        <v>0.25969737999999998</v>
      </c>
      <c r="D3402">
        <f>IF(OR(B3402=0,'Input and Summary Results'!E2984=0),FALSE,'Input and Summary Results'!$E2984)</f>
        <v>5.7806150000000001E-2</v>
      </c>
      <c r="E3402">
        <f t="shared" si="188"/>
        <v>-0.58553243180035563</v>
      </c>
      <c r="F3402">
        <f t="shared" si="189"/>
        <v>9.660424413985233E-2</v>
      </c>
      <c r="G3402">
        <f>IF('Input and Summary Results'!$J$4="yes",IF(C3402=FALSE,FALSE,IF('Data Transformation'!E3402&lt;$R$10,E3402,$R$10)),IF(C3402=FALSE,FALSE,IF(C3402&lt;$R$10,C3402,$R$10)))</f>
        <v>0.25969737999999998</v>
      </c>
      <c r="H3402">
        <f>IF('Input and Summary Results'!$J$4="yes",'Data Transformation'!F3402,'Data Transformation'!D3402)</f>
        <v>5.7806150000000001E-2</v>
      </c>
      <c r="I3402">
        <f t="shared" si="190"/>
        <v>196</v>
      </c>
    </row>
    <row r="3403" spans="2:9" x14ac:dyDescent="0.25">
      <c r="B3403">
        <f>IF('Input and Summary Results'!D2985=0,FALSE,'Input and Summary Results'!$B2985)</f>
        <v>196</v>
      </c>
      <c r="C3403">
        <f>IF(OR(B3403=0,'Input and Summary Results'!D2985=0,'Input and Summary Results'!D2985=""),FALSE,'Input and Summary Results'!$D2985)</f>
        <v>0.35772372000000002</v>
      </c>
      <c r="D3403">
        <f>IF(OR(B3403=0,'Input and Summary Results'!E2985=0),FALSE,'Input and Summary Results'!$E2985)</f>
        <v>9.7618159999999995E-2</v>
      </c>
      <c r="E3403">
        <f t="shared" si="188"/>
        <v>-0.44645226163026547</v>
      </c>
      <c r="F3403">
        <f t="shared" si="189"/>
        <v>0.11843296675993417</v>
      </c>
      <c r="G3403">
        <f>IF('Input and Summary Results'!$J$4="yes",IF(C3403=FALSE,FALSE,IF('Data Transformation'!E3403&lt;$R$10,E3403,$R$10)),IF(C3403=FALSE,FALSE,IF(C3403&lt;$R$10,C3403,$R$10)))</f>
        <v>0.35772372000000002</v>
      </c>
      <c r="H3403">
        <f>IF('Input and Summary Results'!$J$4="yes",'Data Transformation'!F3403,'Data Transformation'!D3403)</f>
        <v>9.7618159999999995E-2</v>
      </c>
      <c r="I3403">
        <f t="shared" si="190"/>
        <v>196</v>
      </c>
    </row>
    <row r="3404" spans="2:9" x14ac:dyDescent="0.25">
      <c r="B3404">
        <f>IF('Input and Summary Results'!D2986=0,FALSE,'Input and Summary Results'!$B2986)</f>
        <v>196</v>
      </c>
      <c r="C3404">
        <f>IF(OR(B3404=0,'Input and Summary Results'!D2986=0,'Input and Summary Results'!D2986=""),FALSE,'Input and Summary Results'!$D2986)</f>
        <v>0.42219656</v>
      </c>
      <c r="D3404">
        <f>IF(OR(B3404=0,'Input and Summary Results'!E2986=0),FALSE,'Input and Summary Results'!$E2986)</f>
        <v>4.7077300000000002E-2</v>
      </c>
      <c r="E3404">
        <f t="shared" si="188"/>
        <v>-0.37448530958616461</v>
      </c>
      <c r="F3404">
        <f t="shared" si="189"/>
        <v>4.8393450197699382E-2</v>
      </c>
      <c r="G3404">
        <f>IF('Input and Summary Results'!$J$4="yes",IF(C3404=FALSE,FALSE,IF('Data Transformation'!E3404&lt;$R$10,E3404,$R$10)),IF(C3404=FALSE,FALSE,IF(C3404&lt;$R$10,C3404,$R$10)))</f>
        <v>0.42219656</v>
      </c>
      <c r="H3404">
        <f>IF('Input and Summary Results'!$J$4="yes",'Data Transformation'!F3404,'Data Transformation'!D3404)</f>
        <v>4.7077300000000002E-2</v>
      </c>
      <c r="I3404">
        <f t="shared" si="190"/>
        <v>196</v>
      </c>
    </row>
    <row r="3405" spans="2:9" x14ac:dyDescent="0.25">
      <c r="B3405">
        <f>IF('Input and Summary Results'!D2987=0,FALSE,'Input and Summary Results'!$B2987)</f>
        <v>196</v>
      </c>
      <c r="C3405">
        <f>IF(OR(B3405=0,'Input and Summary Results'!D2987=0,'Input and Summary Results'!D2987=""),FALSE,'Input and Summary Results'!$D2987)</f>
        <v>0.43504018</v>
      </c>
      <c r="D3405">
        <f>IF(OR(B3405=0,'Input and Summary Results'!E2987=0),FALSE,'Input and Summary Results'!$E2987)</f>
        <v>5.0474409999999997E-2</v>
      </c>
      <c r="E3405">
        <f t="shared" si="188"/>
        <v>-0.36147063006507418</v>
      </c>
      <c r="F3405">
        <f t="shared" si="189"/>
        <v>5.0353725809878062E-2</v>
      </c>
      <c r="G3405">
        <f>IF('Input and Summary Results'!$J$4="yes",IF(C3405=FALSE,FALSE,IF('Data Transformation'!E3405&lt;$R$10,E3405,$R$10)),IF(C3405=FALSE,FALSE,IF(C3405&lt;$R$10,C3405,$R$10)))</f>
        <v>0.43504018</v>
      </c>
      <c r="H3405">
        <f>IF('Input and Summary Results'!$J$4="yes",'Data Transformation'!F3405,'Data Transformation'!D3405)</f>
        <v>5.0474409999999997E-2</v>
      </c>
      <c r="I3405">
        <f t="shared" si="190"/>
        <v>196</v>
      </c>
    </row>
    <row r="3406" spans="2:9" x14ac:dyDescent="0.25">
      <c r="B3406">
        <f>IF('Input and Summary Results'!D2988=0,FALSE,'Input and Summary Results'!$B2988)</f>
        <v>196</v>
      </c>
      <c r="C3406">
        <f>IF(OR(B3406=0,'Input and Summary Results'!D2988=0,'Input and Summary Results'!D2988=""),FALSE,'Input and Summary Results'!$D2988)</f>
        <v>0.50528187999999996</v>
      </c>
      <c r="D3406">
        <f>IF(OR(B3406=0,'Input and Summary Results'!E2988=0),FALSE,'Input and Summary Results'!$E2988)</f>
        <v>8.8703249999999997E-2</v>
      </c>
      <c r="E3406">
        <f t="shared" si="188"/>
        <v>-0.29646627579128398</v>
      </c>
      <c r="F3406">
        <f t="shared" si="189"/>
        <v>7.6189572640127129E-2</v>
      </c>
      <c r="G3406">
        <f>IF('Input and Summary Results'!$J$4="yes",IF(C3406=FALSE,FALSE,IF('Data Transformation'!E3406&lt;$R$10,E3406,$R$10)),IF(C3406=FALSE,FALSE,IF(C3406&lt;$R$10,C3406,$R$10)))</f>
        <v>0.50528187999999996</v>
      </c>
      <c r="H3406">
        <f>IF('Input and Summary Results'!$J$4="yes",'Data Transformation'!F3406,'Data Transformation'!D3406)</f>
        <v>8.8703249999999997E-2</v>
      </c>
      <c r="I3406">
        <f t="shared" si="190"/>
        <v>196</v>
      </c>
    </row>
    <row r="3407" spans="2:9" x14ac:dyDescent="0.25">
      <c r="B3407">
        <f>IF('Input and Summary Results'!D2989=0,FALSE,'Input and Summary Results'!$B2989)</f>
        <v>196</v>
      </c>
      <c r="C3407">
        <f>IF(OR(B3407=0,'Input and Summary Results'!D2989=0,'Input and Summary Results'!D2989=""),FALSE,'Input and Summary Results'!$D2989)</f>
        <v>0.58425952000000003</v>
      </c>
      <c r="D3407">
        <f>IF(OR(B3407=0,'Input and Summary Results'!E2989=0),FALSE,'Input and Summary Results'!$E2989)</f>
        <v>5.0252570000000003E-2</v>
      </c>
      <c r="E3407">
        <f t="shared" si="188"/>
        <v>-0.23339420242776177</v>
      </c>
      <c r="F3407">
        <f t="shared" si="189"/>
        <v>3.732864357948331E-2</v>
      </c>
      <c r="G3407">
        <f>IF('Input and Summary Results'!$J$4="yes",IF(C3407=FALSE,FALSE,IF('Data Transformation'!E3407&lt;$R$10,E3407,$R$10)),IF(C3407=FALSE,FALSE,IF(C3407&lt;$R$10,C3407,$R$10)))</f>
        <v>0.58425952000000003</v>
      </c>
      <c r="H3407">
        <f>IF('Input and Summary Results'!$J$4="yes",'Data Transformation'!F3407,'Data Transformation'!D3407)</f>
        <v>5.0252570000000003E-2</v>
      </c>
      <c r="I3407">
        <f t="shared" si="190"/>
        <v>196</v>
      </c>
    </row>
    <row r="3408" spans="2:9" x14ac:dyDescent="0.25">
      <c r="B3408">
        <f>IF('Input and Summary Results'!D2990=0,FALSE,'Input and Summary Results'!$B2990)</f>
        <v>196</v>
      </c>
      <c r="C3408">
        <f>IF(OR(B3408=0,'Input and Summary Results'!D2990=0,'Input and Summary Results'!D2990=""),FALSE,'Input and Summary Results'!$D2990)</f>
        <v>0.61929407999999997</v>
      </c>
      <c r="D3408">
        <f>IF(OR(B3408=0,'Input and Summary Results'!E2990=0),FALSE,'Input and Summary Results'!$E2990)</f>
        <v>4.9559020000000002E-2</v>
      </c>
      <c r="E3408">
        <f t="shared" si="188"/>
        <v>-0.20810307150927485</v>
      </c>
      <c r="F3408">
        <f t="shared" si="189"/>
        <v>3.4730857882574948E-2</v>
      </c>
      <c r="G3408">
        <f>IF('Input and Summary Results'!$J$4="yes",IF(C3408=FALSE,FALSE,IF('Data Transformation'!E3408&lt;$R$10,E3408,$R$10)),IF(C3408=FALSE,FALSE,IF(C3408&lt;$R$10,C3408,$R$10)))</f>
        <v>0.61929407999999997</v>
      </c>
      <c r="H3408">
        <f>IF('Input and Summary Results'!$J$4="yes",'Data Transformation'!F3408,'Data Transformation'!D3408)</f>
        <v>4.9559020000000002E-2</v>
      </c>
      <c r="I3408">
        <f t="shared" si="190"/>
        <v>196</v>
      </c>
    </row>
    <row r="3409" spans="2:9" x14ac:dyDescent="0.25">
      <c r="B3409">
        <f>IF('Input and Summary Results'!D2991=0,FALSE,'Input and Summary Results'!$B2991)</f>
        <v>196</v>
      </c>
      <c r="C3409">
        <f>IF(OR(B3409=0,'Input and Summary Results'!D2991=0,'Input and Summary Results'!D2991=""),FALSE,'Input and Summary Results'!$D2991)</f>
        <v>0.69613718999999996</v>
      </c>
      <c r="D3409">
        <f>IF(OR(B3409=0,'Input and Summary Results'!E2991=0),FALSE,'Input and Summary Results'!$E2991)</f>
        <v>5.4983089999999998E-2</v>
      </c>
      <c r="E3409">
        <f t="shared" si="188"/>
        <v>-0.15730516414131931</v>
      </c>
      <c r="F3409">
        <f t="shared" si="189"/>
        <v>3.4278675816759627E-2</v>
      </c>
      <c r="G3409">
        <f>IF('Input and Summary Results'!$J$4="yes",IF(C3409=FALSE,FALSE,IF('Data Transformation'!E3409&lt;$R$10,E3409,$R$10)),IF(C3409=FALSE,FALSE,IF(C3409&lt;$R$10,C3409,$R$10)))</f>
        <v>0.69613718999999996</v>
      </c>
      <c r="H3409">
        <f>IF('Input and Summary Results'!$J$4="yes",'Data Transformation'!F3409,'Data Transformation'!D3409)</f>
        <v>5.4983089999999998E-2</v>
      </c>
      <c r="I3409">
        <f t="shared" si="190"/>
        <v>196</v>
      </c>
    </row>
    <row r="3410" spans="2:9" x14ac:dyDescent="0.25">
      <c r="B3410">
        <f>IF('Input and Summary Results'!D2992=0,FALSE,'Input and Summary Results'!$B2992)</f>
        <v>196</v>
      </c>
      <c r="C3410">
        <f>IF(OR(B3410=0,'Input and Summary Results'!D2992=0,'Input and Summary Results'!D2992=""),FALSE,'Input and Summary Results'!$D2992)</f>
        <v>0.71803735000000002</v>
      </c>
      <c r="D3410">
        <f>IF(OR(B3410=0,'Input and Summary Results'!E2992=0),FALSE,'Input and Summary Results'!$E2992)</f>
        <v>4.9549000000000003E-2</v>
      </c>
      <c r="E3410">
        <f t="shared" si="188"/>
        <v>-0.14385296456408933</v>
      </c>
      <c r="F3410">
        <f t="shared" si="189"/>
        <v>2.9948673282803463E-2</v>
      </c>
      <c r="G3410">
        <f>IF('Input and Summary Results'!$J$4="yes",IF(C3410=FALSE,FALSE,IF('Data Transformation'!E3410&lt;$R$10,E3410,$R$10)),IF(C3410=FALSE,FALSE,IF(C3410&lt;$R$10,C3410,$R$10)))</f>
        <v>0.71803735000000002</v>
      </c>
      <c r="H3410">
        <f>IF('Input and Summary Results'!$J$4="yes",'Data Transformation'!F3410,'Data Transformation'!D3410)</f>
        <v>4.9549000000000003E-2</v>
      </c>
      <c r="I3410">
        <f t="shared" si="190"/>
        <v>196</v>
      </c>
    </row>
    <row r="3411" spans="2:9" x14ac:dyDescent="0.25">
      <c r="B3411">
        <f>IF('Input and Summary Results'!D2993=0,FALSE,'Input and Summary Results'!$B2993)</f>
        <v>196</v>
      </c>
      <c r="C3411">
        <f>IF(OR(B3411=0,'Input and Summary Results'!D2993=0,'Input and Summary Results'!D2993=""),FALSE,'Input and Summary Results'!$D2993)</f>
        <v>0.74956498999999999</v>
      </c>
      <c r="D3411">
        <f>IF(OR(B3411=0,'Input and Summary Results'!E2993=0),FALSE,'Input and Summary Results'!$E2993)</f>
        <v>3.2533399999999997E-2</v>
      </c>
      <c r="E3411">
        <f t="shared" si="188"/>
        <v>-0.12519070627834697</v>
      </c>
      <c r="F3411">
        <f t="shared" si="189"/>
        <v>1.8836919797975089E-2</v>
      </c>
      <c r="G3411">
        <f>IF('Input and Summary Results'!$J$4="yes",IF(C3411=FALSE,FALSE,IF('Data Transformation'!E3411&lt;$R$10,E3411,$R$10)),IF(C3411=FALSE,FALSE,IF(C3411&lt;$R$10,C3411,$R$10)))</f>
        <v>0.74956498999999999</v>
      </c>
      <c r="H3411">
        <f>IF('Input and Summary Results'!$J$4="yes",'Data Transformation'!F3411,'Data Transformation'!D3411)</f>
        <v>3.2533399999999997E-2</v>
      </c>
      <c r="I3411">
        <f t="shared" si="190"/>
        <v>196</v>
      </c>
    </row>
    <row r="3412" spans="2:9" x14ac:dyDescent="0.25">
      <c r="B3412">
        <f>IF('Input and Summary Results'!D2994=0,FALSE,'Input and Summary Results'!$B2994)</f>
        <v>196</v>
      </c>
      <c r="C3412">
        <f>IF(OR(B3412=0,'Input and Summary Results'!D2994=0,'Input and Summary Results'!D2994=""),FALSE,'Input and Summary Results'!$D2994)</f>
        <v>0.78257370999999998</v>
      </c>
      <c r="D3412">
        <f>IF(OR(B3412=0,'Input and Summary Results'!E2994=0),FALSE,'Input and Summary Results'!$E2994)</f>
        <v>5.1080559999999997E-2</v>
      </c>
      <c r="E3412">
        <f t="shared" si="188"/>
        <v>-0.10647474600051904</v>
      </c>
      <c r="F3412">
        <f t="shared" si="189"/>
        <v>2.832827471293407E-2</v>
      </c>
      <c r="G3412">
        <f>IF('Input and Summary Results'!$J$4="yes",IF(C3412=FALSE,FALSE,IF('Data Transformation'!E3412&lt;$R$10,E3412,$R$10)),IF(C3412=FALSE,FALSE,IF(C3412&lt;$R$10,C3412,$R$10)))</f>
        <v>0.78257370999999998</v>
      </c>
      <c r="H3412">
        <f>IF('Input and Summary Results'!$J$4="yes",'Data Transformation'!F3412,'Data Transformation'!D3412)</f>
        <v>5.1080559999999997E-2</v>
      </c>
      <c r="I3412">
        <f t="shared" si="190"/>
        <v>196</v>
      </c>
    </row>
    <row r="3413" spans="2:9" x14ac:dyDescent="0.25">
      <c r="B3413">
        <f>IF('Input and Summary Results'!D2995=0,FALSE,'Input and Summary Results'!$B2995)</f>
        <v>196</v>
      </c>
      <c r="C3413">
        <f>IF(OR(B3413=0,'Input and Summary Results'!D2995=0,'Input and Summary Results'!D2995=""),FALSE,'Input and Summary Results'!$D2995)</f>
        <v>0.85578913000000001</v>
      </c>
      <c r="D3413">
        <f>IF(OR(B3413=0,'Input and Summary Results'!E2995=0),FALSE,'Input and Summary Results'!$E2995)</f>
        <v>3.6090909999999997E-2</v>
      </c>
      <c r="E3413">
        <f t="shared" si="188"/>
        <v>-6.7633234107051202E-2</v>
      </c>
      <c r="F3413">
        <f t="shared" si="189"/>
        <v>1.8302937477132946E-2</v>
      </c>
      <c r="G3413">
        <f>IF('Input and Summary Results'!$J$4="yes",IF(C3413=FALSE,FALSE,IF('Data Transformation'!E3413&lt;$R$10,E3413,$R$10)),IF(C3413=FALSE,FALSE,IF(C3413&lt;$R$10,C3413,$R$10)))</f>
        <v>0.85578913000000001</v>
      </c>
      <c r="H3413">
        <f>IF('Input and Summary Results'!$J$4="yes",'Data Transformation'!F3413,'Data Transformation'!D3413)</f>
        <v>3.6090909999999997E-2</v>
      </c>
      <c r="I3413">
        <f t="shared" si="190"/>
        <v>196</v>
      </c>
    </row>
    <row r="3414" spans="2:9" x14ac:dyDescent="0.25">
      <c r="B3414">
        <f>IF('Input and Summary Results'!D2996=0,FALSE,'Input and Summary Results'!$B2996)</f>
        <v>196</v>
      </c>
      <c r="C3414">
        <f>IF(OR(B3414=0,'Input and Summary Results'!D2996=0,'Input and Summary Results'!D2996=""),FALSE,'Input and Summary Results'!$D2996)</f>
        <v>0.89636353999999996</v>
      </c>
      <c r="D3414">
        <f>IF(OR(B3414=0,'Input and Summary Results'!E2996=0),FALSE,'Input and Summary Results'!$E2996)</f>
        <v>4.765262E-2</v>
      </c>
      <c r="E3414">
        <f t="shared" si="188"/>
        <v>-4.7515816905875467E-2</v>
      </c>
      <c r="F3414">
        <f t="shared" si="189"/>
        <v>2.3072376504738246E-2</v>
      </c>
      <c r="G3414">
        <f>IF('Input and Summary Results'!$J$4="yes",IF(C3414=FALSE,FALSE,IF('Data Transformation'!E3414&lt;$R$10,E3414,$R$10)),IF(C3414=FALSE,FALSE,IF(C3414&lt;$R$10,C3414,$R$10)))</f>
        <v>0.89636353999999996</v>
      </c>
      <c r="H3414">
        <f>IF('Input and Summary Results'!$J$4="yes",'Data Transformation'!F3414,'Data Transformation'!D3414)</f>
        <v>4.765262E-2</v>
      </c>
      <c r="I3414">
        <f t="shared" si="190"/>
        <v>196</v>
      </c>
    </row>
    <row r="3415" spans="2:9" x14ac:dyDescent="0.25">
      <c r="B3415">
        <f>IF('Input and Summary Results'!D2997=0,FALSE,'Input and Summary Results'!$B2997)</f>
        <v>196</v>
      </c>
      <c r="C3415">
        <f>IF(OR(B3415=0,'Input and Summary Results'!D2997=0,'Input and Summary Results'!D2997=""),FALSE,'Input and Summary Results'!$D2997)</f>
        <v>0.90686889000000004</v>
      </c>
      <c r="D3415">
        <f>IF(OR(B3415=0,'Input and Summary Results'!E2997=0),FALSE,'Input and Summary Results'!$E2997)</f>
        <v>3.143282E-2</v>
      </c>
      <c r="E3415">
        <f t="shared" si="188"/>
        <v>-4.2455496253445649E-2</v>
      </c>
      <c r="F3415">
        <f t="shared" si="189"/>
        <v>1.5042796186337366E-2</v>
      </c>
      <c r="G3415">
        <f>IF('Input and Summary Results'!$J$4="yes",IF(C3415=FALSE,FALSE,IF('Data Transformation'!E3415&lt;$R$10,E3415,$R$10)),IF(C3415=FALSE,FALSE,IF(C3415&lt;$R$10,C3415,$R$10)))</f>
        <v>0.90686889000000004</v>
      </c>
      <c r="H3415">
        <f>IF('Input and Summary Results'!$J$4="yes",'Data Transformation'!F3415,'Data Transformation'!D3415)</f>
        <v>3.143282E-2</v>
      </c>
      <c r="I3415">
        <f t="shared" si="190"/>
        <v>196</v>
      </c>
    </row>
    <row r="3416" spans="2:9" x14ac:dyDescent="0.25">
      <c r="B3416">
        <f>IF('Input and Summary Results'!D2998=0,FALSE,'Input and Summary Results'!$B2998)</f>
        <v>196</v>
      </c>
      <c r="C3416">
        <f>IF(OR(B3416=0,'Input and Summary Results'!D2998=0,'Input and Summary Results'!D2998=""),FALSE,'Input and Summary Results'!$D2998)</f>
        <v>0.95351615000000001</v>
      </c>
      <c r="D3416">
        <f>IF(OR(B3416=0,'Input and Summary Results'!E2998=0),FALSE,'Input and Summary Results'!$E2998)</f>
        <v>8.3944000000000005E-2</v>
      </c>
      <c r="E3416">
        <f t="shared" si="188"/>
        <v>-2.0671946774782627E-2</v>
      </c>
      <c r="F3416">
        <f t="shared" si="189"/>
        <v>3.8207738799180276E-2</v>
      </c>
      <c r="G3416">
        <f>IF('Input and Summary Results'!$J$4="yes",IF(C3416=FALSE,FALSE,IF('Data Transformation'!E3416&lt;$R$10,E3416,$R$10)),IF(C3416=FALSE,FALSE,IF(C3416&lt;$R$10,C3416,$R$10)))</f>
        <v>0.95351615000000001</v>
      </c>
      <c r="H3416">
        <f>IF('Input and Summary Results'!$J$4="yes",'Data Transformation'!F3416,'Data Transformation'!D3416)</f>
        <v>8.3944000000000005E-2</v>
      </c>
      <c r="I3416">
        <f t="shared" si="190"/>
        <v>196</v>
      </c>
    </row>
    <row r="3417" spans="2:9" x14ac:dyDescent="0.25">
      <c r="B3417">
        <f>IF('Input and Summary Results'!D2999=0,FALSE,'Input and Summary Results'!$B2999)</f>
        <v>196</v>
      </c>
      <c r="C3417">
        <f>IF(OR(B3417=0,'Input and Summary Results'!D2999=0,'Input and Summary Results'!D2999=""),FALSE,'Input and Summary Results'!$D2999)</f>
        <v>1.1744000000000001</v>
      </c>
      <c r="D3417">
        <f>IF(OR(B3417=0,'Input and Summary Results'!E2999=0),FALSE,'Input and Summary Results'!$E2999)</f>
        <v>8.5537619999999995E-2</v>
      </c>
      <c r="E3417">
        <f t="shared" si="188"/>
        <v>6.9816042571995349E-2</v>
      </c>
      <c r="F3417">
        <f t="shared" si="189"/>
        <v>3.1610462431880107E-2</v>
      </c>
      <c r="G3417">
        <f>IF('Input and Summary Results'!$J$4="yes",IF(C3417=FALSE,FALSE,IF('Data Transformation'!E3417&lt;$R$10,E3417,$R$10)),IF(C3417=FALSE,FALSE,IF(C3417&lt;$R$10,C3417,$R$10)))</f>
        <v>1.1744000000000001</v>
      </c>
      <c r="H3417">
        <f>IF('Input and Summary Results'!$J$4="yes",'Data Transformation'!F3417,'Data Transformation'!D3417)</f>
        <v>8.5537619999999995E-2</v>
      </c>
      <c r="I3417">
        <f t="shared" si="190"/>
        <v>196</v>
      </c>
    </row>
    <row r="3418" spans="2:9" x14ac:dyDescent="0.25">
      <c r="B3418">
        <f>IF('Input and Summary Results'!D3000=0,FALSE,'Input and Summary Results'!$B3000)</f>
        <v>197</v>
      </c>
      <c r="C3418">
        <f>IF(OR(B3418=0,'Input and Summary Results'!D3000=0,'Input and Summary Results'!D3000=""),FALSE,'Input and Summary Results'!$D3000)</f>
        <v>5.6913949999999998E-2</v>
      </c>
      <c r="D3418">
        <f>IF(OR(B3418=0,'Input and Summary Results'!E3000=0),FALSE,'Input and Summary Results'!$E3000)</f>
        <v>3.6580429999999997E-2</v>
      </c>
      <c r="E3418">
        <f t="shared" si="188"/>
        <v>-1.2447812719971403</v>
      </c>
      <c r="F3418">
        <f t="shared" si="189"/>
        <v>0.27894578780773427</v>
      </c>
      <c r="G3418">
        <f>IF('Input and Summary Results'!$J$4="yes",IF(C3418=FALSE,FALSE,IF('Data Transformation'!E3418&lt;$R$10,E3418,$R$10)),IF(C3418=FALSE,FALSE,IF(C3418&lt;$R$10,C3418,$R$10)))</f>
        <v>5.6913949999999998E-2</v>
      </c>
      <c r="H3418">
        <f>IF('Input and Summary Results'!$J$4="yes",'Data Transformation'!F3418,'Data Transformation'!D3418)</f>
        <v>3.6580429999999997E-2</v>
      </c>
      <c r="I3418">
        <f t="shared" si="190"/>
        <v>197</v>
      </c>
    </row>
    <row r="3419" spans="2:9" x14ac:dyDescent="0.25">
      <c r="B3419">
        <f>IF('Input and Summary Results'!D3001=0,FALSE,'Input and Summary Results'!$B3001)</f>
        <v>197</v>
      </c>
      <c r="C3419">
        <f>IF(OR(B3419=0,'Input and Summary Results'!D3001=0,'Input and Summary Results'!D3001=""),FALSE,'Input and Summary Results'!$D3001)</f>
        <v>0.15188815999999999</v>
      </c>
      <c r="D3419">
        <f>IF(OR(B3419=0,'Input and Summary Results'!E3001=0),FALSE,'Input and Summary Results'!$E3001)</f>
        <v>5.9301970000000002E-2</v>
      </c>
      <c r="E3419">
        <f t="shared" si="188"/>
        <v>-0.81847607898169805</v>
      </c>
      <c r="F3419">
        <f t="shared" si="189"/>
        <v>0.16944740775054487</v>
      </c>
      <c r="G3419">
        <f>IF('Input and Summary Results'!$J$4="yes",IF(C3419=FALSE,FALSE,IF('Data Transformation'!E3419&lt;$R$10,E3419,$R$10)),IF(C3419=FALSE,FALSE,IF(C3419&lt;$R$10,C3419,$R$10)))</f>
        <v>0.15188815999999999</v>
      </c>
      <c r="H3419">
        <f>IF('Input and Summary Results'!$J$4="yes",'Data Transformation'!F3419,'Data Transformation'!D3419)</f>
        <v>5.9301970000000002E-2</v>
      </c>
      <c r="I3419">
        <f t="shared" si="190"/>
        <v>197</v>
      </c>
    </row>
    <row r="3420" spans="2:9" x14ac:dyDescent="0.25">
      <c r="B3420">
        <f>IF('Input and Summary Results'!D3002=0,FALSE,'Input and Summary Results'!$B3002)</f>
        <v>197</v>
      </c>
      <c r="C3420">
        <f>IF(OR(B3420=0,'Input and Summary Results'!D3002=0,'Input and Summary Results'!D3002=""),FALSE,'Input and Summary Results'!$D3002)</f>
        <v>0.57159998999999995</v>
      </c>
      <c r="D3420">
        <f>IF(OR(B3420=0,'Input and Summary Results'!E3002=0),FALSE,'Input and Summary Results'!$E3002)</f>
        <v>4.0609369999999999E-2</v>
      </c>
      <c r="E3420">
        <f t="shared" si="188"/>
        <v>-0.24290778747894157</v>
      </c>
      <c r="F3420">
        <f t="shared" si="189"/>
        <v>3.0833566984492074E-2</v>
      </c>
      <c r="G3420">
        <f>IF('Input and Summary Results'!$J$4="yes",IF(C3420=FALSE,FALSE,IF('Data Transformation'!E3420&lt;$R$10,E3420,$R$10)),IF(C3420=FALSE,FALSE,IF(C3420&lt;$R$10,C3420,$R$10)))</f>
        <v>0.57159998999999995</v>
      </c>
      <c r="H3420">
        <f>IF('Input and Summary Results'!$J$4="yes",'Data Transformation'!F3420,'Data Transformation'!D3420)</f>
        <v>4.0609369999999999E-2</v>
      </c>
      <c r="I3420">
        <f t="shared" si="190"/>
        <v>197</v>
      </c>
    </row>
    <row r="3421" spans="2:9" x14ac:dyDescent="0.25">
      <c r="B3421">
        <f>IF('Input and Summary Results'!D3003=0,FALSE,'Input and Summary Results'!$B3003)</f>
        <v>197</v>
      </c>
      <c r="C3421">
        <f>IF(OR(B3421=0,'Input and Summary Results'!D3003=0,'Input and Summary Results'!D3003=""),FALSE,'Input and Summary Results'!$D3003)</f>
        <v>0.80213798999999997</v>
      </c>
      <c r="D3421">
        <f>IF(OR(B3421=0,'Input and Summary Results'!E3003=0),FALSE,'Input and Summary Results'!$E3003)</f>
        <v>4.0196259999999998E-2</v>
      </c>
      <c r="E3421">
        <f t="shared" si="188"/>
        <v>-9.5750914582922481E-2</v>
      </c>
      <c r="F3421">
        <f t="shared" si="189"/>
        <v>2.1748348859527276E-2</v>
      </c>
      <c r="G3421">
        <f>IF('Input and Summary Results'!$J$4="yes",IF(C3421=FALSE,FALSE,IF('Data Transformation'!E3421&lt;$R$10,E3421,$R$10)),IF(C3421=FALSE,FALSE,IF(C3421&lt;$R$10,C3421,$R$10)))</f>
        <v>0.80213798999999997</v>
      </c>
      <c r="H3421">
        <f>IF('Input and Summary Results'!$J$4="yes",'Data Transformation'!F3421,'Data Transformation'!D3421)</f>
        <v>4.0196259999999998E-2</v>
      </c>
      <c r="I3421">
        <f t="shared" si="190"/>
        <v>197</v>
      </c>
    </row>
    <row r="3422" spans="2:9" x14ac:dyDescent="0.25">
      <c r="B3422">
        <f>IF('Input and Summary Results'!D3004=0,FALSE,'Input and Summary Results'!$B3004)</f>
        <v>197</v>
      </c>
      <c r="C3422">
        <f>IF(OR(B3422=0,'Input and Summary Results'!D3004=0,'Input and Summary Results'!D3004=""),FALSE,'Input and Summary Results'!$D3004)</f>
        <v>0.80645040999999995</v>
      </c>
      <c r="D3422">
        <f>IF(OR(B3422=0,'Input and Summary Results'!E3004=0),FALSE,'Input and Summary Results'!$E3004)</f>
        <v>4.460691E-2</v>
      </c>
      <c r="E3422">
        <f t="shared" si="188"/>
        <v>-9.3422332956367427E-2</v>
      </c>
      <c r="F3422">
        <f t="shared" si="189"/>
        <v>2.4005690492487942E-2</v>
      </c>
      <c r="G3422">
        <f>IF('Input and Summary Results'!$J$4="yes",IF(C3422=FALSE,FALSE,IF('Data Transformation'!E3422&lt;$R$10,E3422,$R$10)),IF(C3422=FALSE,FALSE,IF(C3422&lt;$R$10,C3422,$R$10)))</f>
        <v>0.80645040999999995</v>
      </c>
      <c r="H3422">
        <f>IF('Input and Summary Results'!$J$4="yes",'Data Transformation'!F3422,'Data Transformation'!D3422)</f>
        <v>4.460691E-2</v>
      </c>
      <c r="I3422">
        <f t="shared" si="190"/>
        <v>197</v>
      </c>
    </row>
    <row r="3423" spans="2:9" x14ac:dyDescent="0.25">
      <c r="B3423">
        <f>IF('Input and Summary Results'!D3005=0,FALSE,'Input and Summary Results'!$B3005)</f>
        <v>197</v>
      </c>
      <c r="C3423">
        <f>IF(OR(B3423=0,'Input and Summary Results'!D3005=0,'Input and Summary Results'!D3005=""),FALSE,'Input and Summary Results'!$D3005)</f>
        <v>0.87809108000000002</v>
      </c>
      <c r="D3423">
        <f>IF(OR(B3423=0,'Input and Summary Results'!E3005=0),FALSE,'Input and Summary Results'!$E3005)</f>
        <v>4.0672029999999998E-2</v>
      </c>
      <c r="E3423">
        <f t="shared" si="188"/>
        <v>-5.6460434560991403E-2</v>
      </c>
      <c r="F3423">
        <f t="shared" si="189"/>
        <v>2.0102312188389385E-2</v>
      </c>
      <c r="G3423">
        <f>IF('Input and Summary Results'!$J$4="yes",IF(C3423=FALSE,FALSE,IF('Data Transformation'!E3423&lt;$R$10,E3423,$R$10)),IF(C3423=FALSE,FALSE,IF(C3423&lt;$R$10,C3423,$R$10)))</f>
        <v>0.87809108000000002</v>
      </c>
      <c r="H3423">
        <f>IF('Input and Summary Results'!$J$4="yes",'Data Transformation'!F3423,'Data Transformation'!D3423)</f>
        <v>4.0672029999999998E-2</v>
      </c>
      <c r="I3423">
        <f t="shared" si="190"/>
        <v>197</v>
      </c>
    </row>
    <row r="3424" spans="2:9" x14ac:dyDescent="0.25">
      <c r="B3424">
        <f>IF('Input and Summary Results'!D3006=0,FALSE,'Input and Summary Results'!$B3006)</f>
        <v>197</v>
      </c>
      <c r="C3424">
        <f>IF(OR(B3424=0,'Input and Summary Results'!D3006=0,'Input and Summary Results'!D3006=""),FALSE,'Input and Summary Results'!$D3006)</f>
        <v>0.92424154000000003</v>
      </c>
      <c r="D3424">
        <f>IF(OR(B3424=0,'Input and Summary Results'!E3006=0),FALSE,'Input and Summary Results'!$E3006)</f>
        <v>3.2531820000000003E-2</v>
      </c>
      <c r="E3424">
        <f t="shared" si="188"/>
        <v>-3.4214516030086677E-2</v>
      </c>
      <c r="F3424">
        <f t="shared" si="189"/>
        <v>1.5276103993334903E-2</v>
      </c>
      <c r="G3424">
        <f>IF('Input and Summary Results'!$J$4="yes",IF(C3424=FALSE,FALSE,IF('Data Transformation'!E3424&lt;$R$10,E3424,$R$10)),IF(C3424=FALSE,FALSE,IF(C3424&lt;$R$10,C3424,$R$10)))</f>
        <v>0.92424154000000003</v>
      </c>
      <c r="H3424">
        <f>IF('Input and Summary Results'!$J$4="yes",'Data Transformation'!F3424,'Data Transformation'!D3424)</f>
        <v>3.2531820000000003E-2</v>
      </c>
      <c r="I3424">
        <f t="shared" si="190"/>
        <v>197</v>
      </c>
    </row>
    <row r="3425" spans="2:9" x14ac:dyDescent="0.25">
      <c r="B3425">
        <f>IF('Input and Summary Results'!D3007=0,FALSE,'Input and Summary Results'!$B3007)</f>
        <v>197</v>
      </c>
      <c r="C3425">
        <f>IF(OR(B3425=0,'Input and Summary Results'!D3007=0,'Input and Summary Results'!D3007=""),FALSE,'Input and Summary Results'!$D3007)</f>
        <v>0.98172457000000002</v>
      </c>
      <c r="D3425">
        <f>IF(OR(B3425=0,'Input and Summary Results'!E3007=0),FALSE,'Input and Summary Results'!$E3007)</f>
        <v>3.1266339999999997E-2</v>
      </c>
      <c r="E3425">
        <f t="shared" si="188"/>
        <v>-8.0103396136567227E-3</v>
      </c>
      <c r="F3425">
        <f t="shared" si="189"/>
        <v>1.3822198175196938E-2</v>
      </c>
      <c r="G3425">
        <f>IF('Input and Summary Results'!$J$4="yes",IF(C3425=FALSE,FALSE,IF('Data Transformation'!E3425&lt;$R$10,E3425,$R$10)),IF(C3425=FALSE,FALSE,IF(C3425&lt;$R$10,C3425,$R$10)))</f>
        <v>0.98172457000000002</v>
      </c>
      <c r="H3425">
        <f>IF('Input and Summary Results'!$J$4="yes",'Data Transformation'!F3425,'Data Transformation'!D3425)</f>
        <v>3.1266339999999997E-2</v>
      </c>
      <c r="I3425">
        <f t="shared" si="190"/>
        <v>197</v>
      </c>
    </row>
    <row r="3426" spans="2:9" x14ac:dyDescent="0.25">
      <c r="B3426">
        <f>IF('Input and Summary Results'!D3008=0,FALSE,'Input and Summary Results'!$B3008)</f>
        <v>197</v>
      </c>
      <c r="C3426">
        <f>IF(OR(B3426=0,'Input and Summary Results'!D3008=0,'Input and Summary Results'!D3008=""),FALSE,'Input and Summary Results'!$D3008)</f>
        <v>0.98616824000000003</v>
      </c>
      <c r="D3426">
        <f>IF(OR(B3426=0,'Input and Summary Results'!E3008=0),FALSE,'Input and Summary Results'!$E3008)</f>
        <v>3.8239250000000002E-2</v>
      </c>
      <c r="E3426">
        <f t="shared" si="188"/>
        <v>-6.0489882324321733E-3</v>
      </c>
      <c r="F3426">
        <f t="shared" si="189"/>
        <v>1.6828603707618895E-2</v>
      </c>
      <c r="G3426">
        <f>IF('Input and Summary Results'!$J$4="yes",IF(C3426=FALSE,FALSE,IF('Data Transformation'!E3426&lt;$R$10,E3426,$R$10)),IF(C3426=FALSE,FALSE,IF(C3426&lt;$R$10,C3426,$R$10)))</f>
        <v>0.98616824000000003</v>
      </c>
      <c r="H3426">
        <f>IF('Input and Summary Results'!$J$4="yes",'Data Transformation'!F3426,'Data Transformation'!D3426)</f>
        <v>3.8239250000000002E-2</v>
      </c>
      <c r="I3426">
        <f t="shared" si="190"/>
        <v>197</v>
      </c>
    </row>
    <row r="3427" spans="2:9" x14ac:dyDescent="0.25">
      <c r="B3427">
        <f>IF('Input and Summary Results'!D3009=0,FALSE,'Input and Summary Results'!$B3009)</f>
        <v>197</v>
      </c>
      <c r="C3427">
        <f>IF(OR(B3427=0,'Input and Summary Results'!D3009=0,'Input and Summary Results'!D3009=""),FALSE,'Input and Summary Results'!$D3009)</f>
        <v>0.99591647000000005</v>
      </c>
      <c r="D3427">
        <f>IF(OR(B3427=0,'Input and Summary Results'!E3009=0),FALSE,'Input and Summary Results'!$E3009)</f>
        <v>6.5062159999999994E-2</v>
      </c>
      <c r="E3427">
        <f t="shared" si="188"/>
        <v>-1.7770854109760421E-3</v>
      </c>
      <c r="F3427">
        <f t="shared" si="189"/>
        <v>2.8352756772864692E-2</v>
      </c>
      <c r="G3427">
        <f>IF('Input and Summary Results'!$J$4="yes",IF(C3427=FALSE,FALSE,IF('Data Transformation'!E3427&lt;$R$10,E3427,$R$10)),IF(C3427=FALSE,FALSE,IF(C3427&lt;$R$10,C3427,$R$10)))</f>
        <v>0.99591647000000005</v>
      </c>
      <c r="H3427">
        <f>IF('Input and Summary Results'!$J$4="yes",'Data Transformation'!F3427,'Data Transformation'!D3427)</f>
        <v>6.5062159999999994E-2</v>
      </c>
      <c r="I3427">
        <f t="shared" si="190"/>
        <v>197</v>
      </c>
    </row>
    <row r="3428" spans="2:9" x14ac:dyDescent="0.25">
      <c r="B3428">
        <f>IF('Input and Summary Results'!D3010=0,FALSE,'Input and Summary Results'!$B3010)</f>
        <v>197</v>
      </c>
      <c r="C3428">
        <f>IF(OR(B3428=0,'Input and Summary Results'!D3010=0,'Input and Summary Results'!D3010=""),FALSE,'Input and Summary Results'!$D3010)</f>
        <v>0.99866708999999998</v>
      </c>
      <c r="D3428">
        <f>IF(OR(B3428=0,'Input and Summary Results'!E3010=0),FALSE,'Input and Summary Results'!$E3010)</f>
        <v>3.3982239999999997E-2</v>
      </c>
      <c r="E3428">
        <f t="shared" si="188"/>
        <v>-5.7926159547954021E-4</v>
      </c>
      <c r="F3428">
        <f t="shared" si="189"/>
        <v>1.4767976543614749E-2</v>
      </c>
      <c r="G3428">
        <f>IF('Input and Summary Results'!$J$4="yes",IF(C3428=FALSE,FALSE,IF('Data Transformation'!E3428&lt;$R$10,E3428,$R$10)),IF(C3428=FALSE,FALSE,IF(C3428&lt;$R$10,C3428,$R$10)))</f>
        <v>0.99866708999999998</v>
      </c>
      <c r="H3428">
        <f>IF('Input and Summary Results'!$J$4="yes",'Data Transformation'!F3428,'Data Transformation'!D3428)</f>
        <v>3.3982239999999997E-2</v>
      </c>
      <c r="I3428">
        <f t="shared" si="190"/>
        <v>197</v>
      </c>
    </row>
    <row r="3429" spans="2:9" x14ac:dyDescent="0.25">
      <c r="B3429">
        <f>IF('Input and Summary Results'!D3011=0,FALSE,'Input and Summary Results'!$B3011)</f>
        <v>197</v>
      </c>
      <c r="C3429">
        <f>IF(OR(B3429=0,'Input and Summary Results'!D3011=0,'Input and Summary Results'!D3011=""),FALSE,'Input and Summary Results'!$D3011)</f>
        <v>1.0285087399999999</v>
      </c>
      <c r="D3429">
        <f>IF(OR(B3429=0,'Input and Summary Results'!E3011=0),FALSE,'Input and Summary Results'!$E3011)</f>
        <v>6.1156120000000001E-2</v>
      </c>
      <c r="E3429">
        <f t="shared" si="188"/>
        <v>1.2207986568073077E-2</v>
      </c>
      <c r="F3429">
        <f t="shared" si="189"/>
        <v>2.5806057885322396E-2</v>
      </c>
      <c r="G3429">
        <f>IF('Input and Summary Results'!$J$4="yes",IF(C3429=FALSE,FALSE,IF('Data Transformation'!E3429&lt;$R$10,E3429,$R$10)),IF(C3429=FALSE,FALSE,IF(C3429&lt;$R$10,C3429,$R$10)))</f>
        <v>1.0285087399999999</v>
      </c>
      <c r="H3429">
        <f>IF('Input and Summary Results'!$J$4="yes",'Data Transformation'!F3429,'Data Transformation'!D3429)</f>
        <v>6.1156120000000001E-2</v>
      </c>
      <c r="I3429">
        <f t="shared" si="190"/>
        <v>197</v>
      </c>
    </row>
    <row r="3430" spans="2:9" x14ac:dyDescent="0.25">
      <c r="B3430">
        <f>IF('Input and Summary Results'!D3012=0,FALSE,'Input and Summary Results'!$B3012)</f>
        <v>197</v>
      </c>
      <c r="C3430">
        <f>IF(OR(B3430=0,'Input and Summary Results'!D3012=0,'Input and Summary Results'!D3012=""),FALSE,'Input and Summary Results'!$D3012)</f>
        <v>1.0317211399999999</v>
      </c>
      <c r="D3430">
        <f>IF(OR(B3430=0,'Input and Summary Results'!E3012=0),FALSE,'Input and Summary Results'!$E3012)</f>
        <v>4.8389540000000002E-2</v>
      </c>
      <c r="E3430">
        <f t="shared" si="188"/>
        <v>1.356232934102399E-2</v>
      </c>
      <c r="F3430">
        <f t="shared" si="189"/>
        <v>2.0355364977788476E-2</v>
      </c>
      <c r="G3430">
        <f>IF('Input and Summary Results'!$J$4="yes",IF(C3430=FALSE,FALSE,IF('Data Transformation'!E3430&lt;$R$10,E3430,$R$10)),IF(C3430=FALSE,FALSE,IF(C3430&lt;$R$10,C3430,$R$10)))</f>
        <v>1.0317211399999999</v>
      </c>
      <c r="H3430">
        <f>IF('Input and Summary Results'!$J$4="yes",'Data Transformation'!F3430,'Data Transformation'!D3430)</f>
        <v>4.8389540000000002E-2</v>
      </c>
      <c r="I3430">
        <f t="shared" si="190"/>
        <v>197</v>
      </c>
    </row>
    <row r="3431" spans="2:9" x14ac:dyDescent="0.25">
      <c r="B3431">
        <f>IF('Input and Summary Results'!D3013=0,FALSE,'Input and Summary Results'!$B3013)</f>
        <v>197</v>
      </c>
      <c r="C3431">
        <f>IF(OR(B3431=0,'Input and Summary Results'!D3013=0,'Input and Summary Results'!D3013=""),FALSE,'Input and Summary Results'!$D3013)</f>
        <v>1.0364860600000001</v>
      </c>
      <c r="D3431">
        <f>IF(OR(B3431=0,'Input and Summary Results'!E3013=0),FALSE,'Input and Summary Results'!$E3013)</f>
        <v>4.3886099999999997E-2</v>
      </c>
      <c r="E3431">
        <f t="shared" si="188"/>
        <v>1.556346551739635E-2</v>
      </c>
      <c r="F3431">
        <f t="shared" si="189"/>
        <v>1.8376096056709142E-2</v>
      </c>
      <c r="G3431">
        <f>IF('Input and Summary Results'!$J$4="yes",IF(C3431=FALSE,FALSE,IF('Data Transformation'!E3431&lt;$R$10,E3431,$R$10)),IF(C3431=FALSE,FALSE,IF(C3431&lt;$R$10,C3431,$R$10)))</f>
        <v>1.0364860600000001</v>
      </c>
      <c r="H3431">
        <f>IF('Input and Summary Results'!$J$4="yes",'Data Transformation'!F3431,'Data Transformation'!D3431)</f>
        <v>4.3886099999999997E-2</v>
      </c>
      <c r="I3431">
        <f t="shared" si="190"/>
        <v>197</v>
      </c>
    </row>
    <row r="3432" spans="2:9" x14ac:dyDescent="0.25">
      <c r="B3432">
        <f>IF('Input and Summary Results'!D3014=0,FALSE,'Input and Summary Results'!$B3014)</f>
        <v>197</v>
      </c>
      <c r="C3432">
        <f>IF(OR(B3432=0,'Input and Summary Results'!D3014=0,'Input and Summary Results'!D3014=""),FALSE,'Input and Summary Results'!$D3014)</f>
        <v>1.0434150600000001</v>
      </c>
      <c r="D3432">
        <f>IF(OR(B3432=0,'Input and Summary Results'!E3014=0),FALSE,'Input and Summary Results'!$E3014)</f>
        <v>3.0646449999999999E-2</v>
      </c>
      <c r="E3432">
        <f t="shared" si="188"/>
        <v>1.8457100766360601E-2</v>
      </c>
      <c r="F3432">
        <f t="shared" si="189"/>
        <v>1.2747141391652903E-2</v>
      </c>
      <c r="G3432">
        <f>IF('Input and Summary Results'!$J$4="yes",IF(C3432=FALSE,FALSE,IF('Data Transformation'!E3432&lt;$R$10,E3432,$R$10)),IF(C3432=FALSE,FALSE,IF(C3432&lt;$R$10,C3432,$R$10)))</f>
        <v>1.0434150600000001</v>
      </c>
      <c r="H3432">
        <f>IF('Input and Summary Results'!$J$4="yes",'Data Transformation'!F3432,'Data Transformation'!D3432)</f>
        <v>3.0646449999999999E-2</v>
      </c>
      <c r="I3432">
        <f t="shared" si="190"/>
        <v>197</v>
      </c>
    </row>
    <row r="3433" spans="2:9" x14ac:dyDescent="0.25">
      <c r="B3433">
        <f>IF('Input and Summary Results'!D3015=0,FALSE,'Input and Summary Results'!$B3015)</f>
        <v>197</v>
      </c>
      <c r="C3433">
        <f>IF(OR(B3433=0,'Input and Summary Results'!D3015=0,'Input and Summary Results'!D3015=""),FALSE,'Input and Summary Results'!$D3015)</f>
        <v>1.04497219</v>
      </c>
      <c r="D3433">
        <f>IF(OR(B3433=0,'Input and Summary Results'!E3015=0),FALSE,'Input and Summary Results'!$E3015)</f>
        <v>4.4509479999999997E-2</v>
      </c>
      <c r="E3433">
        <f t="shared" si="188"/>
        <v>1.9104732657356519E-2</v>
      </c>
      <c r="F3433">
        <f t="shared" si="189"/>
        <v>1.8485768812660938E-2</v>
      </c>
      <c r="G3433">
        <f>IF('Input and Summary Results'!$J$4="yes",IF(C3433=FALSE,FALSE,IF('Data Transformation'!E3433&lt;$R$10,E3433,$R$10)),IF(C3433=FALSE,FALSE,IF(C3433&lt;$R$10,C3433,$R$10)))</f>
        <v>1.04497219</v>
      </c>
      <c r="H3433">
        <f>IF('Input and Summary Results'!$J$4="yes",'Data Transformation'!F3433,'Data Transformation'!D3433)</f>
        <v>4.4509479999999997E-2</v>
      </c>
      <c r="I3433">
        <f t="shared" si="190"/>
        <v>197</v>
      </c>
    </row>
    <row r="3434" spans="2:9" x14ac:dyDescent="0.25">
      <c r="B3434">
        <f>IF('Input and Summary Results'!D3016=0,FALSE,'Input and Summary Results'!$B3016)</f>
        <v>197</v>
      </c>
      <c r="C3434">
        <f>IF(OR(B3434=0,'Input and Summary Results'!D3016=0,'Input and Summary Results'!D3016=""),FALSE,'Input and Summary Results'!$D3016)</f>
        <v>1.04638922</v>
      </c>
      <c r="D3434">
        <f>IF(OR(B3434=0,'Input and Summary Results'!E3016=0),FALSE,'Input and Summary Results'!$E3016)</f>
        <v>5.8539720000000003E-2</v>
      </c>
      <c r="E3434">
        <f t="shared" ref="E3434:E3497" si="191">IF(C3434=FALSE,FALSE,LOG10(C3434))</f>
        <v>1.9693256860705752E-2</v>
      </c>
      <c r="F3434">
        <f t="shared" ref="F3434:F3497" si="192">IF(D3434=FALSE, FALSE,0.434*D3434/C3434)</f>
        <v>2.4279912287322687E-2</v>
      </c>
      <c r="G3434">
        <f>IF('Input and Summary Results'!$J$4="yes",IF(C3434=FALSE,FALSE,IF('Data Transformation'!E3434&lt;$R$10,E3434,$R$10)),IF(C3434=FALSE,FALSE,IF(C3434&lt;$R$10,C3434,$R$10)))</f>
        <v>1.04638922</v>
      </c>
      <c r="H3434">
        <f>IF('Input and Summary Results'!$J$4="yes",'Data Transformation'!F3434,'Data Transformation'!D3434)</f>
        <v>5.8539720000000003E-2</v>
      </c>
      <c r="I3434">
        <f t="shared" si="190"/>
        <v>197</v>
      </c>
    </row>
    <row r="3435" spans="2:9" x14ac:dyDescent="0.25">
      <c r="B3435">
        <f>IF('Input and Summary Results'!D3017=0,FALSE,'Input and Summary Results'!$B3017)</f>
        <v>197</v>
      </c>
      <c r="C3435">
        <f>IF(OR(B3435=0,'Input and Summary Results'!D3017=0,'Input and Summary Results'!D3017=""),FALSE,'Input and Summary Results'!$D3017)</f>
        <v>1.0690027099999999</v>
      </c>
      <c r="D3435">
        <f>IF(OR(B3435=0,'Input and Summary Results'!E3017=0),FALSE,'Input and Summary Results'!$E3017)</f>
        <v>5.0417879999999998E-2</v>
      </c>
      <c r="E3435">
        <f t="shared" si="191"/>
        <v>2.8978806178426388E-2</v>
      </c>
      <c r="F3435">
        <f t="shared" si="192"/>
        <v>2.0468947099301554E-2</v>
      </c>
      <c r="G3435">
        <f>IF('Input and Summary Results'!$J$4="yes",IF(C3435=FALSE,FALSE,IF('Data Transformation'!E3435&lt;$R$10,E3435,$R$10)),IF(C3435=FALSE,FALSE,IF(C3435&lt;$R$10,C3435,$R$10)))</f>
        <v>1.0690027099999999</v>
      </c>
      <c r="H3435">
        <f>IF('Input and Summary Results'!$J$4="yes",'Data Transformation'!F3435,'Data Transformation'!D3435)</f>
        <v>5.0417879999999998E-2</v>
      </c>
      <c r="I3435">
        <f t="shared" si="190"/>
        <v>197</v>
      </c>
    </row>
    <row r="3436" spans="2:9" x14ac:dyDescent="0.25">
      <c r="B3436">
        <f>IF('Input and Summary Results'!D3018=0,FALSE,'Input and Summary Results'!$B3018)</f>
        <v>197</v>
      </c>
      <c r="C3436">
        <f>IF(OR(B3436=0,'Input and Summary Results'!D3018=0,'Input and Summary Results'!D3018=""),FALSE,'Input and Summary Results'!$D3018)</f>
        <v>1.1083597999999999</v>
      </c>
      <c r="D3436">
        <f>IF(OR(B3436=0,'Input and Summary Results'!E3018=0),FALSE,'Input and Summary Results'!$E3018)</f>
        <v>5.2992060000000001E-2</v>
      </c>
      <c r="E3436">
        <f t="shared" si="191"/>
        <v>4.4680765617249811E-2</v>
      </c>
      <c r="F3436">
        <f t="shared" si="192"/>
        <v>2.0750079568024753E-2</v>
      </c>
      <c r="G3436">
        <f>IF('Input and Summary Results'!$J$4="yes",IF(C3436=FALSE,FALSE,IF('Data Transformation'!E3436&lt;$R$10,E3436,$R$10)),IF(C3436=FALSE,FALSE,IF(C3436&lt;$R$10,C3436,$R$10)))</f>
        <v>1.1083597999999999</v>
      </c>
      <c r="H3436">
        <f>IF('Input and Summary Results'!$J$4="yes",'Data Transformation'!F3436,'Data Transformation'!D3436)</f>
        <v>5.2992060000000001E-2</v>
      </c>
      <c r="I3436">
        <f t="shared" si="190"/>
        <v>197</v>
      </c>
    </row>
    <row r="3437" spans="2:9" x14ac:dyDescent="0.25">
      <c r="B3437">
        <f>IF('Input and Summary Results'!D3019=0,FALSE,'Input and Summary Results'!$B3019)</f>
        <v>198</v>
      </c>
      <c r="C3437">
        <f>IF(OR(B3437=0,'Input and Summary Results'!D3019=0,'Input and Summary Results'!D3019=""),FALSE,'Input and Summary Results'!$D3019)</f>
        <v>0.12707389999999999</v>
      </c>
      <c r="D3437">
        <f>IF(OR(B3437=0,'Input and Summary Results'!E3019=0),FALSE,'Input and Summary Results'!$E3019)</f>
        <v>5.8629050000000002E-2</v>
      </c>
      <c r="E3437">
        <f t="shared" si="191"/>
        <v>-0.89594364102716928</v>
      </c>
      <c r="F3437">
        <f t="shared" si="192"/>
        <v>0.20023787496881737</v>
      </c>
      <c r="G3437">
        <f>IF('Input and Summary Results'!$J$4="yes",IF(C3437=FALSE,FALSE,IF('Data Transformation'!E3437&lt;$R$10,E3437,$R$10)),IF(C3437=FALSE,FALSE,IF(C3437&lt;$R$10,C3437,$R$10)))</f>
        <v>0.12707389999999999</v>
      </c>
      <c r="H3437">
        <f>IF('Input and Summary Results'!$J$4="yes",'Data Transformation'!F3437,'Data Transformation'!D3437)</f>
        <v>5.8629050000000002E-2</v>
      </c>
      <c r="I3437">
        <f t="shared" si="190"/>
        <v>198</v>
      </c>
    </row>
    <row r="3438" spans="2:9" x14ac:dyDescent="0.25">
      <c r="B3438">
        <f>IF('Input and Summary Results'!D3020=0,FALSE,'Input and Summary Results'!$B3020)</f>
        <v>198</v>
      </c>
      <c r="C3438">
        <f>IF(OR(B3438=0,'Input and Summary Results'!D3020=0,'Input and Summary Results'!D3020=""),FALSE,'Input and Summary Results'!$D3020)</f>
        <v>0.2009726</v>
      </c>
      <c r="D3438">
        <f>IF(OR(B3438=0,'Input and Summary Results'!E3020=0),FALSE,'Input and Summary Results'!$E3020)</f>
        <v>5.9597049999999999E-2</v>
      </c>
      <c r="E3438">
        <f t="shared" si="191"/>
        <v>-0.69686314894742063</v>
      </c>
      <c r="F3438">
        <f t="shared" si="192"/>
        <v>0.12869973170471993</v>
      </c>
      <c r="G3438">
        <f>IF('Input and Summary Results'!$J$4="yes",IF(C3438=FALSE,FALSE,IF('Data Transformation'!E3438&lt;$R$10,E3438,$R$10)),IF(C3438=FALSE,FALSE,IF(C3438&lt;$R$10,C3438,$R$10)))</f>
        <v>0.2009726</v>
      </c>
      <c r="H3438">
        <f>IF('Input and Summary Results'!$J$4="yes",'Data Transformation'!F3438,'Data Transformation'!D3438)</f>
        <v>5.9597049999999999E-2</v>
      </c>
      <c r="I3438">
        <f t="shared" si="190"/>
        <v>198</v>
      </c>
    </row>
    <row r="3439" spans="2:9" x14ac:dyDescent="0.25">
      <c r="B3439">
        <f>IF('Input and Summary Results'!D3021=0,FALSE,'Input and Summary Results'!$B3021)</f>
        <v>198</v>
      </c>
      <c r="C3439">
        <f>IF(OR(B3439=0,'Input and Summary Results'!D3021=0,'Input and Summary Results'!D3021=""),FALSE,'Input and Summary Results'!$D3021)</f>
        <v>0.21201431000000001</v>
      </c>
      <c r="D3439">
        <f>IF(OR(B3439=0,'Input and Summary Results'!E3021=0),FALSE,'Input and Summary Results'!$E3021)</f>
        <v>5.6987309999999999E-2</v>
      </c>
      <c r="E3439">
        <f t="shared" si="191"/>
        <v>-0.67363482518305262</v>
      </c>
      <c r="F3439">
        <f t="shared" si="192"/>
        <v>0.11665482645959133</v>
      </c>
      <c r="G3439">
        <f>IF('Input and Summary Results'!$J$4="yes",IF(C3439=FALSE,FALSE,IF('Data Transformation'!E3439&lt;$R$10,E3439,$R$10)),IF(C3439=FALSE,FALSE,IF(C3439&lt;$R$10,C3439,$R$10)))</f>
        <v>0.21201431000000001</v>
      </c>
      <c r="H3439">
        <f>IF('Input and Summary Results'!$J$4="yes",'Data Transformation'!F3439,'Data Transformation'!D3439)</f>
        <v>5.6987309999999999E-2</v>
      </c>
      <c r="I3439">
        <f t="shared" si="190"/>
        <v>198</v>
      </c>
    </row>
    <row r="3440" spans="2:9" x14ac:dyDescent="0.25">
      <c r="B3440">
        <f>IF('Input and Summary Results'!D3022=0,FALSE,'Input and Summary Results'!$B3022)</f>
        <v>198</v>
      </c>
      <c r="C3440">
        <f>IF(OR(B3440=0,'Input and Summary Results'!D3022=0,'Input and Summary Results'!D3022=""),FALSE,'Input and Summary Results'!$D3022)</f>
        <v>0.2644338</v>
      </c>
      <c r="D3440">
        <f>IF(OR(B3440=0,'Input and Summary Results'!E3022=0),FALSE,'Input and Summary Results'!$E3022)</f>
        <v>7.5014719999999993E-2</v>
      </c>
      <c r="E3440">
        <f t="shared" si="191"/>
        <v>-0.57768303399993115</v>
      </c>
      <c r="F3440">
        <f t="shared" si="192"/>
        <v>0.12311734914371762</v>
      </c>
      <c r="G3440">
        <f>IF('Input and Summary Results'!$J$4="yes",IF(C3440=FALSE,FALSE,IF('Data Transformation'!E3440&lt;$R$10,E3440,$R$10)),IF(C3440=FALSE,FALSE,IF(C3440&lt;$R$10,C3440,$R$10)))</f>
        <v>0.2644338</v>
      </c>
      <c r="H3440">
        <f>IF('Input and Summary Results'!$J$4="yes",'Data Transformation'!F3440,'Data Transformation'!D3440)</f>
        <v>7.5014719999999993E-2</v>
      </c>
      <c r="I3440">
        <f t="shared" si="190"/>
        <v>198</v>
      </c>
    </row>
    <row r="3441" spans="2:9" x14ac:dyDescent="0.25">
      <c r="B3441">
        <f>IF('Input and Summary Results'!D3023=0,FALSE,'Input and Summary Results'!$B3023)</f>
        <v>198</v>
      </c>
      <c r="C3441">
        <f>IF(OR(B3441=0,'Input and Summary Results'!D3023=0,'Input and Summary Results'!D3023=""),FALSE,'Input and Summary Results'!$D3023)</f>
        <v>0.40330408000000001</v>
      </c>
      <c r="D3441">
        <f>IF(OR(B3441=0,'Input and Summary Results'!E3023=0),FALSE,'Input and Summary Results'!$E3023)</f>
        <v>6.552028E-2</v>
      </c>
      <c r="E3441">
        <f t="shared" si="191"/>
        <v>-0.39436738445773378</v>
      </c>
      <c r="F3441">
        <f t="shared" si="192"/>
        <v>7.0507101043956716E-2</v>
      </c>
      <c r="G3441">
        <f>IF('Input and Summary Results'!$J$4="yes",IF(C3441=FALSE,FALSE,IF('Data Transformation'!E3441&lt;$R$10,E3441,$R$10)),IF(C3441=FALSE,FALSE,IF(C3441&lt;$R$10,C3441,$R$10)))</f>
        <v>0.40330408000000001</v>
      </c>
      <c r="H3441">
        <f>IF('Input and Summary Results'!$J$4="yes",'Data Transformation'!F3441,'Data Transformation'!D3441)</f>
        <v>6.552028E-2</v>
      </c>
      <c r="I3441">
        <f t="shared" si="190"/>
        <v>198</v>
      </c>
    </row>
    <row r="3442" spans="2:9" x14ac:dyDescent="0.25">
      <c r="B3442">
        <f>IF('Input and Summary Results'!D3024=0,FALSE,'Input and Summary Results'!$B3024)</f>
        <v>198</v>
      </c>
      <c r="C3442">
        <f>IF(OR(B3442=0,'Input and Summary Results'!D3024=0,'Input and Summary Results'!D3024=""),FALSE,'Input and Summary Results'!$D3024)</f>
        <v>0.42839271000000001</v>
      </c>
      <c r="D3442">
        <f>IF(OR(B3442=0,'Input and Summary Results'!E3024=0),FALSE,'Input and Summary Results'!$E3024)</f>
        <v>7.3642189999999996E-2</v>
      </c>
      <c r="E3442">
        <f t="shared" si="191"/>
        <v>-0.36815792820832166</v>
      </c>
      <c r="F3442">
        <f t="shared" si="192"/>
        <v>7.4606102564163612E-2</v>
      </c>
      <c r="G3442">
        <f>IF('Input and Summary Results'!$J$4="yes",IF(C3442=FALSE,FALSE,IF('Data Transformation'!E3442&lt;$R$10,E3442,$R$10)),IF(C3442=FALSE,FALSE,IF(C3442&lt;$R$10,C3442,$R$10)))</f>
        <v>0.42839271000000001</v>
      </c>
      <c r="H3442">
        <f>IF('Input and Summary Results'!$J$4="yes",'Data Transformation'!F3442,'Data Transformation'!D3442)</f>
        <v>7.3642189999999996E-2</v>
      </c>
      <c r="I3442">
        <f t="shared" si="190"/>
        <v>198</v>
      </c>
    </row>
    <row r="3443" spans="2:9" x14ac:dyDescent="0.25">
      <c r="B3443">
        <f>IF('Input and Summary Results'!D3025=0,FALSE,'Input and Summary Results'!$B3025)</f>
        <v>198</v>
      </c>
      <c r="C3443">
        <f>IF(OR(B3443=0,'Input and Summary Results'!D3025=0,'Input and Summary Results'!D3025=""),FALSE,'Input and Summary Results'!$D3025)</f>
        <v>0.54716498000000002</v>
      </c>
      <c r="D3443">
        <f>IF(OR(B3443=0,'Input and Summary Results'!E3025=0),FALSE,'Input and Summary Results'!$E3025)</f>
        <v>2.8867919999999998E-2</v>
      </c>
      <c r="E3443">
        <f t="shared" si="191"/>
        <v>-0.26188170638928093</v>
      </c>
      <c r="F3443">
        <f t="shared" si="192"/>
        <v>2.2897439964085418E-2</v>
      </c>
      <c r="G3443">
        <f>IF('Input and Summary Results'!$J$4="yes",IF(C3443=FALSE,FALSE,IF('Data Transformation'!E3443&lt;$R$10,E3443,$R$10)),IF(C3443=FALSE,FALSE,IF(C3443&lt;$R$10,C3443,$R$10)))</f>
        <v>0.54716498000000002</v>
      </c>
      <c r="H3443">
        <f>IF('Input and Summary Results'!$J$4="yes",'Data Transformation'!F3443,'Data Transformation'!D3443)</f>
        <v>2.8867919999999998E-2</v>
      </c>
      <c r="I3443">
        <f t="shared" si="190"/>
        <v>198</v>
      </c>
    </row>
    <row r="3444" spans="2:9" x14ac:dyDescent="0.25">
      <c r="B3444">
        <f>IF('Input and Summary Results'!D3026=0,FALSE,'Input and Summary Results'!$B3026)</f>
        <v>198</v>
      </c>
      <c r="C3444">
        <f>IF(OR(B3444=0,'Input and Summary Results'!D3026=0,'Input and Summary Results'!D3026=""),FALSE,'Input and Summary Results'!$D3026)</f>
        <v>0.55709156000000004</v>
      </c>
      <c r="D3444">
        <f>IF(OR(B3444=0,'Input and Summary Results'!E3026=0),FALSE,'Input and Summary Results'!$E3026)</f>
        <v>5.181144E-2</v>
      </c>
      <c r="E3444">
        <f t="shared" si="191"/>
        <v>-0.2540734211011263</v>
      </c>
      <c r="F3444">
        <f t="shared" si="192"/>
        <v>4.0363499601394064E-2</v>
      </c>
      <c r="G3444">
        <f>IF('Input and Summary Results'!$J$4="yes",IF(C3444=FALSE,FALSE,IF('Data Transformation'!E3444&lt;$R$10,E3444,$R$10)),IF(C3444=FALSE,FALSE,IF(C3444&lt;$R$10,C3444,$R$10)))</f>
        <v>0.55709156000000004</v>
      </c>
      <c r="H3444">
        <f>IF('Input and Summary Results'!$J$4="yes",'Data Transformation'!F3444,'Data Transformation'!D3444)</f>
        <v>5.181144E-2</v>
      </c>
      <c r="I3444">
        <f t="shared" si="190"/>
        <v>198</v>
      </c>
    </row>
    <row r="3445" spans="2:9" x14ac:dyDescent="0.25">
      <c r="B3445">
        <f>IF('Input and Summary Results'!D3027=0,FALSE,'Input and Summary Results'!$B3027)</f>
        <v>198</v>
      </c>
      <c r="C3445">
        <f>IF(OR(B3445=0,'Input and Summary Results'!D3027=0,'Input and Summary Results'!D3027=""),FALSE,'Input and Summary Results'!$D3027)</f>
        <v>0.56879900000000005</v>
      </c>
      <c r="D3445">
        <f>IF(OR(B3445=0,'Input and Summary Results'!E3027=0),FALSE,'Input and Summary Results'!$E3027)</f>
        <v>5.3099300000000002E-2</v>
      </c>
      <c r="E3445">
        <f t="shared" si="191"/>
        <v>-0.2450411758065314</v>
      </c>
      <c r="F3445">
        <f t="shared" si="192"/>
        <v>4.0515359907454127E-2</v>
      </c>
      <c r="G3445">
        <f>IF('Input and Summary Results'!$J$4="yes",IF(C3445=FALSE,FALSE,IF('Data Transformation'!E3445&lt;$R$10,E3445,$R$10)),IF(C3445=FALSE,FALSE,IF(C3445&lt;$R$10,C3445,$R$10)))</f>
        <v>0.56879900000000005</v>
      </c>
      <c r="H3445">
        <f>IF('Input and Summary Results'!$J$4="yes",'Data Transformation'!F3445,'Data Transformation'!D3445)</f>
        <v>5.3099300000000002E-2</v>
      </c>
      <c r="I3445">
        <f t="shared" si="190"/>
        <v>198</v>
      </c>
    </row>
    <row r="3446" spans="2:9" x14ac:dyDescent="0.25">
      <c r="B3446">
        <f>IF('Input and Summary Results'!D3028=0,FALSE,'Input and Summary Results'!$B3028)</f>
        <v>198</v>
      </c>
      <c r="C3446">
        <f>IF(OR(B3446=0,'Input and Summary Results'!D3028=0,'Input and Summary Results'!D3028=""),FALSE,'Input and Summary Results'!$D3028)</f>
        <v>0.59331201</v>
      </c>
      <c r="D3446">
        <f>IF(OR(B3446=0,'Input and Summary Results'!E3028=0),FALSE,'Input and Summary Results'!$E3028)</f>
        <v>3.5059859999999998E-2</v>
      </c>
      <c r="E3446">
        <f t="shared" si="191"/>
        <v>-0.22671686045415812</v>
      </c>
      <c r="F3446">
        <f t="shared" si="192"/>
        <v>2.5645830496503853E-2</v>
      </c>
      <c r="G3446">
        <f>IF('Input and Summary Results'!$J$4="yes",IF(C3446=FALSE,FALSE,IF('Data Transformation'!E3446&lt;$R$10,E3446,$R$10)),IF(C3446=FALSE,FALSE,IF(C3446&lt;$R$10,C3446,$R$10)))</f>
        <v>0.59331201</v>
      </c>
      <c r="H3446">
        <f>IF('Input and Summary Results'!$J$4="yes",'Data Transformation'!F3446,'Data Transformation'!D3446)</f>
        <v>3.5059859999999998E-2</v>
      </c>
      <c r="I3446">
        <f t="shared" si="190"/>
        <v>198</v>
      </c>
    </row>
    <row r="3447" spans="2:9" x14ac:dyDescent="0.25">
      <c r="B3447">
        <f>IF('Input and Summary Results'!D3029=0,FALSE,'Input and Summary Results'!$B3029)</f>
        <v>198</v>
      </c>
      <c r="C3447">
        <f>IF(OR(B3447=0,'Input and Summary Results'!D3029=0,'Input and Summary Results'!D3029=""),FALSE,'Input and Summary Results'!$D3029)</f>
        <v>0.65244471999999998</v>
      </c>
      <c r="D3447">
        <f>IF(OR(B3447=0,'Input and Summary Results'!E3029=0),FALSE,'Input and Summary Results'!$E3029)</f>
        <v>9.2537010000000003E-2</v>
      </c>
      <c r="E3447">
        <f t="shared" si="191"/>
        <v>-0.18545627910997431</v>
      </c>
      <c r="F3447">
        <f t="shared" si="192"/>
        <v>6.1554735763667455E-2</v>
      </c>
      <c r="G3447">
        <f>IF('Input and Summary Results'!$J$4="yes",IF(C3447=FALSE,FALSE,IF('Data Transformation'!E3447&lt;$R$10,E3447,$R$10)),IF(C3447=FALSE,FALSE,IF(C3447&lt;$R$10,C3447,$R$10)))</f>
        <v>0.65244471999999998</v>
      </c>
      <c r="H3447">
        <f>IF('Input and Summary Results'!$J$4="yes",'Data Transformation'!F3447,'Data Transformation'!D3447)</f>
        <v>9.2537010000000003E-2</v>
      </c>
      <c r="I3447">
        <f t="shared" si="190"/>
        <v>198</v>
      </c>
    </row>
    <row r="3448" spans="2:9" x14ac:dyDescent="0.25">
      <c r="B3448">
        <f>IF('Input and Summary Results'!D3030=0,FALSE,'Input and Summary Results'!$B3030)</f>
        <v>198</v>
      </c>
      <c r="C3448">
        <f>IF(OR(B3448=0,'Input and Summary Results'!D3030=0,'Input and Summary Results'!D3030=""),FALSE,'Input and Summary Results'!$D3030)</f>
        <v>0.70844057000000005</v>
      </c>
      <c r="D3448">
        <f>IF(OR(B3448=0,'Input and Summary Results'!E3030=0),FALSE,'Input and Summary Results'!$E3030)</f>
        <v>3.660062E-2</v>
      </c>
      <c r="E3448">
        <f t="shared" si="191"/>
        <v>-0.149696576190854</v>
      </c>
      <c r="F3448">
        <f t="shared" si="192"/>
        <v>2.2422020636113486E-2</v>
      </c>
      <c r="G3448">
        <f>IF('Input and Summary Results'!$J$4="yes",IF(C3448=FALSE,FALSE,IF('Data Transformation'!E3448&lt;$R$10,E3448,$R$10)),IF(C3448=FALSE,FALSE,IF(C3448&lt;$R$10,C3448,$R$10)))</f>
        <v>0.70844057000000005</v>
      </c>
      <c r="H3448">
        <f>IF('Input and Summary Results'!$J$4="yes",'Data Transformation'!F3448,'Data Transformation'!D3448)</f>
        <v>3.660062E-2</v>
      </c>
      <c r="I3448">
        <f t="shared" si="190"/>
        <v>198</v>
      </c>
    </row>
    <row r="3449" spans="2:9" x14ac:dyDescent="0.25">
      <c r="B3449">
        <f>IF('Input and Summary Results'!D3031=0,FALSE,'Input and Summary Results'!$B3031)</f>
        <v>198</v>
      </c>
      <c r="C3449">
        <f>IF(OR(B3449=0,'Input and Summary Results'!D3031=0,'Input and Summary Results'!D3031=""),FALSE,'Input and Summary Results'!$D3031)</f>
        <v>0.77363017000000001</v>
      </c>
      <c r="D3449">
        <f>IF(OR(B3449=0,'Input and Summary Results'!E3031=0),FALSE,'Input and Summary Results'!$E3031)</f>
        <v>5.1241549999999997E-2</v>
      </c>
      <c r="E3449">
        <f t="shared" si="191"/>
        <v>-0.11146660199508177</v>
      </c>
      <c r="F3449">
        <f t="shared" si="192"/>
        <v>2.8746077340804845E-2</v>
      </c>
      <c r="G3449">
        <f>IF('Input and Summary Results'!$J$4="yes",IF(C3449=FALSE,FALSE,IF('Data Transformation'!E3449&lt;$R$10,E3449,$R$10)),IF(C3449=FALSE,FALSE,IF(C3449&lt;$R$10,C3449,$R$10)))</f>
        <v>0.77363017000000001</v>
      </c>
      <c r="H3449">
        <f>IF('Input and Summary Results'!$J$4="yes",'Data Transformation'!F3449,'Data Transformation'!D3449)</f>
        <v>5.1241549999999997E-2</v>
      </c>
      <c r="I3449">
        <f t="shared" si="190"/>
        <v>198</v>
      </c>
    </row>
    <row r="3450" spans="2:9" x14ac:dyDescent="0.25">
      <c r="B3450">
        <f>IF('Input and Summary Results'!D3032=0,FALSE,'Input and Summary Results'!$B3032)</f>
        <v>198</v>
      </c>
      <c r="C3450">
        <f>IF(OR(B3450=0,'Input and Summary Results'!D3032=0,'Input and Summary Results'!D3032=""),FALSE,'Input and Summary Results'!$D3032)</f>
        <v>0.86991397999999998</v>
      </c>
      <c r="D3450">
        <f>IF(OR(B3450=0,'Input and Summary Results'!E3032=0),FALSE,'Input and Summary Results'!$E3032)</f>
        <v>4.3959070000000003E-2</v>
      </c>
      <c r="E3450">
        <f t="shared" si="191"/>
        <v>-6.0523689747260696E-2</v>
      </c>
      <c r="F3450">
        <f t="shared" si="192"/>
        <v>2.1931175746824995E-2</v>
      </c>
      <c r="G3450">
        <f>IF('Input and Summary Results'!$J$4="yes",IF(C3450=FALSE,FALSE,IF('Data Transformation'!E3450&lt;$R$10,E3450,$R$10)),IF(C3450=FALSE,FALSE,IF(C3450&lt;$R$10,C3450,$R$10)))</f>
        <v>0.86991397999999998</v>
      </c>
      <c r="H3450">
        <f>IF('Input and Summary Results'!$J$4="yes",'Data Transformation'!F3450,'Data Transformation'!D3450)</f>
        <v>4.3959070000000003E-2</v>
      </c>
      <c r="I3450">
        <f t="shared" si="190"/>
        <v>198</v>
      </c>
    </row>
    <row r="3451" spans="2:9" x14ac:dyDescent="0.25">
      <c r="B3451">
        <f>IF('Input and Summary Results'!D3033=0,FALSE,'Input and Summary Results'!$B3033)</f>
        <v>198</v>
      </c>
      <c r="C3451">
        <f>IF(OR(B3451=0,'Input and Summary Results'!D3033=0,'Input and Summary Results'!D3033=""),FALSE,'Input and Summary Results'!$D3033)</f>
        <v>0.92741744000000004</v>
      </c>
      <c r="D3451">
        <f>IF(OR(B3451=0,'Input and Summary Results'!E3033=0),FALSE,'Input and Summary Results'!$E3033)</f>
        <v>7.1499930000000003E-2</v>
      </c>
      <c r="E3451">
        <f t="shared" si="191"/>
        <v>-3.2724741495477612E-2</v>
      </c>
      <c r="F3451">
        <f t="shared" si="192"/>
        <v>3.3459549369699151E-2</v>
      </c>
      <c r="G3451">
        <f>IF('Input and Summary Results'!$J$4="yes",IF(C3451=FALSE,FALSE,IF('Data Transformation'!E3451&lt;$R$10,E3451,$R$10)),IF(C3451=FALSE,FALSE,IF(C3451&lt;$R$10,C3451,$R$10)))</f>
        <v>0.92741744000000004</v>
      </c>
      <c r="H3451">
        <f>IF('Input and Summary Results'!$J$4="yes",'Data Transformation'!F3451,'Data Transformation'!D3451)</f>
        <v>7.1499930000000003E-2</v>
      </c>
      <c r="I3451">
        <f t="shared" si="190"/>
        <v>198</v>
      </c>
    </row>
    <row r="3452" spans="2:9" x14ac:dyDescent="0.25">
      <c r="B3452">
        <f>IF('Input and Summary Results'!D3034=0,FALSE,'Input and Summary Results'!$B3034)</f>
        <v>198</v>
      </c>
      <c r="C3452">
        <f>IF(OR(B3452=0,'Input and Summary Results'!D3034=0,'Input and Summary Results'!D3034=""),FALSE,'Input and Summary Results'!$D3034)</f>
        <v>0.93047334999999998</v>
      </c>
      <c r="D3452">
        <f>IF(OR(B3452=0,'Input and Summary Results'!E3034=0),FALSE,'Input and Summary Results'!$E3034)</f>
        <v>5.6624519999999998E-2</v>
      </c>
      <c r="E3452">
        <f t="shared" si="191"/>
        <v>-3.1296061129332205E-2</v>
      </c>
      <c r="F3452">
        <f t="shared" si="192"/>
        <v>2.6411333199387172E-2</v>
      </c>
      <c r="G3452">
        <f>IF('Input and Summary Results'!$J$4="yes",IF(C3452=FALSE,FALSE,IF('Data Transformation'!E3452&lt;$R$10,E3452,$R$10)),IF(C3452=FALSE,FALSE,IF(C3452&lt;$R$10,C3452,$R$10)))</f>
        <v>0.93047334999999998</v>
      </c>
      <c r="H3452">
        <f>IF('Input and Summary Results'!$J$4="yes",'Data Transformation'!F3452,'Data Transformation'!D3452)</f>
        <v>5.6624519999999998E-2</v>
      </c>
      <c r="I3452">
        <f t="shared" si="190"/>
        <v>198</v>
      </c>
    </row>
    <row r="3453" spans="2:9" x14ac:dyDescent="0.25">
      <c r="B3453">
        <f>IF('Input and Summary Results'!D3035=0,FALSE,'Input and Summary Results'!$B3035)</f>
        <v>198</v>
      </c>
      <c r="C3453">
        <f>IF(OR(B3453=0,'Input and Summary Results'!D3035=0,'Input and Summary Results'!D3035=""),FALSE,'Input and Summary Results'!$D3035)</f>
        <v>0.94537072</v>
      </c>
      <c r="D3453">
        <f>IF(OR(B3453=0,'Input and Summary Results'!E3035=0),FALSE,'Input and Summary Results'!$E3035)</f>
        <v>4.8640269999999999E-2</v>
      </c>
      <c r="E3453">
        <f t="shared" si="191"/>
        <v>-2.4397852783422373E-2</v>
      </c>
      <c r="F3453">
        <f t="shared" si="192"/>
        <v>2.2329734498229434E-2</v>
      </c>
      <c r="G3453">
        <f>IF('Input and Summary Results'!$J$4="yes",IF(C3453=FALSE,FALSE,IF('Data Transformation'!E3453&lt;$R$10,E3453,$R$10)),IF(C3453=FALSE,FALSE,IF(C3453&lt;$R$10,C3453,$R$10)))</f>
        <v>0.94537072</v>
      </c>
      <c r="H3453">
        <f>IF('Input and Summary Results'!$J$4="yes",'Data Transformation'!F3453,'Data Transformation'!D3453)</f>
        <v>4.8640269999999999E-2</v>
      </c>
      <c r="I3453">
        <f t="shared" si="190"/>
        <v>198</v>
      </c>
    </row>
    <row r="3454" spans="2:9" x14ac:dyDescent="0.25">
      <c r="B3454">
        <f>IF('Input and Summary Results'!D3036=0,FALSE,'Input and Summary Results'!$B3036)</f>
        <v>199</v>
      </c>
      <c r="C3454">
        <f>IF(OR(B3454=0,'Input and Summary Results'!D3036=0,'Input and Summary Results'!D3036=""),FALSE,'Input and Summary Results'!$D3036)</f>
        <v>6.6046880000000002E-2</v>
      </c>
      <c r="D3454">
        <f>IF(OR(B3454=0,'Input and Summary Results'!E3036=0),FALSE,'Input and Summary Results'!$E3036)</f>
        <v>5.6499050000000002E-2</v>
      </c>
      <c r="E3454">
        <f t="shared" si="191"/>
        <v>-1.1801476932771231</v>
      </c>
      <c r="F3454">
        <f t="shared" si="192"/>
        <v>0.37126034870988611</v>
      </c>
      <c r="G3454">
        <f>IF('Input and Summary Results'!$J$4="yes",IF(C3454=FALSE,FALSE,IF('Data Transformation'!E3454&lt;$R$10,E3454,$R$10)),IF(C3454=FALSE,FALSE,IF(C3454&lt;$R$10,C3454,$R$10)))</f>
        <v>6.6046880000000002E-2</v>
      </c>
      <c r="H3454">
        <f>IF('Input and Summary Results'!$J$4="yes",'Data Transformation'!F3454,'Data Transformation'!D3454)</f>
        <v>5.6499050000000002E-2</v>
      </c>
      <c r="I3454">
        <f t="shared" si="190"/>
        <v>199</v>
      </c>
    </row>
    <row r="3455" spans="2:9" x14ac:dyDescent="0.25">
      <c r="B3455">
        <f>IF('Input and Summary Results'!D3037=0,FALSE,'Input and Summary Results'!$B3037)</f>
        <v>199</v>
      </c>
      <c r="C3455">
        <f>IF(OR(B3455=0,'Input and Summary Results'!D3037=0,'Input and Summary Results'!D3037=""),FALSE,'Input and Summary Results'!$D3037)</f>
        <v>0.10574478</v>
      </c>
      <c r="D3455">
        <f>IF(OR(B3455=0,'Input and Summary Results'!E3037=0),FALSE,'Input and Summary Results'!$E3037)</f>
        <v>5.6415859999999998E-2</v>
      </c>
      <c r="E3455">
        <f t="shared" si="191"/>
        <v>-0.97574106199688493</v>
      </c>
      <c r="F3455">
        <f t="shared" si="192"/>
        <v>0.2315431857723852</v>
      </c>
      <c r="G3455">
        <f>IF('Input and Summary Results'!$J$4="yes",IF(C3455=FALSE,FALSE,IF('Data Transformation'!E3455&lt;$R$10,E3455,$R$10)),IF(C3455=FALSE,FALSE,IF(C3455&lt;$R$10,C3455,$R$10)))</f>
        <v>0.10574478</v>
      </c>
      <c r="H3455">
        <f>IF('Input and Summary Results'!$J$4="yes",'Data Transformation'!F3455,'Data Transformation'!D3455)</f>
        <v>5.6415859999999998E-2</v>
      </c>
      <c r="I3455">
        <f t="shared" si="190"/>
        <v>199</v>
      </c>
    </row>
    <row r="3456" spans="2:9" x14ac:dyDescent="0.25">
      <c r="B3456">
        <f>IF('Input and Summary Results'!D3038=0,FALSE,'Input and Summary Results'!$B3038)</f>
        <v>199</v>
      </c>
      <c r="C3456">
        <f>IF(OR(B3456=0,'Input and Summary Results'!D3038=0,'Input and Summary Results'!D3038=""),FALSE,'Input and Summary Results'!$D3038)</f>
        <v>0.47834754000000002</v>
      </c>
      <c r="D3456">
        <f>IF(OR(B3456=0,'Input and Summary Results'!E3038=0),FALSE,'Input and Summary Results'!$E3038)</f>
        <v>4.3057329999999998E-2</v>
      </c>
      <c r="E3456">
        <f t="shared" si="191"/>
        <v>-0.32025645514376078</v>
      </c>
      <c r="F3456">
        <f t="shared" si="192"/>
        <v>3.9065490375470517E-2</v>
      </c>
      <c r="G3456">
        <f>IF('Input and Summary Results'!$J$4="yes",IF(C3456=FALSE,FALSE,IF('Data Transformation'!E3456&lt;$R$10,E3456,$R$10)),IF(C3456=FALSE,FALSE,IF(C3456&lt;$R$10,C3456,$R$10)))</f>
        <v>0.47834754000000002</v>
      </c>
      <c r="H3456">
        <f>IF('Input and Summary Results'!$J$4="yes",'Data Transformation'!F3456,'Data Transformation'!D3456)</f>
        <v>4.3057329999999998E-2</v>
      </c>
      <c r="I3456">
        <f t="shared" si="190"/>
        <v>199</v>
      </c>
    </row>
    <row r="3457" spans="2:9" x14ac:dyDescent="0.25">
      <c r="B3457">
        <f>IF('Input and Summary Results'!D3039=0,FALSE,'Input and Summary Results'!$B3039)</f>
        <v>199</v>
      </c>
      <c r="C3457">
        <f>IF(OR(B3457=0,'Input and Summary Results'!D3039=0,'Input and Summary Results'!D3039=""),FALSE,'Input and Summary Results'!$D3039)</f>
        <v>0.51201357000000003</v>
      </c>
      <c r="D3457">
        <f>IF(OR(B3457=0,'Input and Summary Results'!E3039=0),FALSE,'Input and Summary Results'!$E3039)</f>
        <v>4.3649010000000002E-2</v>
      </c>
      <c r="E3457">
        <f t="shared" si="191"/>
        <v>-0.29071852867646986</v>
      </c>
      <c r="F3457">
        <f t="shared" si="192"/>
        <v>3.699837553133601E-2</v>
      </c>
      <c r="G3457">
        <f>IF('Input and Summary Results'!$J$4="yes",IF(C3457=FALSE,FALSE,IF('Data Transformation'!E3457&lt;$R$10,E3457,$R$10)),IF(C3457=FALSE,FALSE,IF(C3457&lt;$R$10,C3457,$R$10)))</f>
        <v>0.51201357000000003</v>
      </c>
      <c r="H3457">
        <f>IF('Input and Summary Results'!$J$4="yes",'Data Transformation'!F3457,'Data Transformation'!D3457)</f>
        <v>4.3649010000000002E-2</v>
      </c>
      <c r="I3457">
        <f t="shared" si="190"/>
        <v>199</v>
      </c>
    </row>
    <row r="3458" spans="2:9" x14ac:dyDescent="0.25">
      <c r="B3458">
        <f>IF('Input and Summary Results'!D3040=0,FALSE,'Input and Summary Results'!$B3040)</f>
        <v>199</v>
      </c>
      <c r="C3458">
        <f>IF(OR(B3458=0,'Input and Summary Results'!D3040=0,'Input and Summary Results'!D3040=""),FALSE,'Input and Summary Results'!$D3040)</f>
        <v>0.66552442999999994</v>
      </c>
      <c r="D3458">
        <f>IF(OR(B3458=0,'Input and Summary Results'!E3040=0),FALSE,'Input and Summary Results'!$E3040)</f>
        <v>4.6686999999999999E-2</v>
      </c>
      <c r="E3458">
        <f t="shared" si="191"/>
        <v>-0.17683599786104381</v>
      </c>
      <c r="F3458">
        <f t="shared" si="192"/>
        <v>3.0445400779652822E-2</v>
      </c>
      <c r="G3458">
        <f>IF('Input and Summary Results'!$J$4="yes",IF(C3458=FALSE,FALSE,IF('Data Transformation'!E3458&lt;$R$10,E3458,$R$10)),IF(C3458=FALSE,FALSE,IF(C3458&lt;$R$10,C3458,$R$10)))</f>
        <v>0.66552442999999994</v>
      </c>
      <c r="H3458">
        <f>IF('Input and Summary Results'!$J$4="yes",'Data Transformation'!F3458,'Data Transformation'!D3458)</f>
        <v>4.6686999999999999E-2</v>
      </c>
      <c r="I3458">
        <f t="shared" si="190"/>
        <v>199</v>
      </c>
    </row>
    <row r="3459" spans="2:9" x14ac:dyDescent="0.25">
      <c r="B3459">
        <f>IF('Input and Summary Results'!D3041=0,FALSE,'Input and Summary Results'!$B3041)</f>
        <v>199</v>
      </c>
      <c r="C3459">
        <f>IF(OR(B3459=0,'Input and Summary Results'!D3041=0,'Input and Summary Results'!D3041=""),FALSE,'Input and Summary Results'!$D3041)</f>
        <v>0.77182430000000002</v>
      </c>
      <c r="D3459">
        <f>IF(OR(B3459=0,'Input and Summary Results'!E3041=0),FALSE,'Input and Summary Results'!$E3041)</f>
        <v>4.6778109999999998E-2</v>
      </c>
      <c r="E3459">
        <f t="shared" si="191"/>
        <v>-0.11248155228732444</v>
      </c>
      <c r="F3459">
        <f t="shared" si="192"/>
        <v>2.630352496027917E-2</v>
      </c>
      <c r="G3459">
        <f>IF('Input and Summary Results'!$J$4="yes",IF(C3459=FALSE,FALSE,IF('Data Transformation'!E3459&lt;$R$10,E3459,$R$10)),IF(C3459=FALSE,FALSE,IF(C3459&lt;$R$10,C3459,$R$10)))</f>
        <v>0.77182430000000002</v>
      </c>
      <c r="H3459">
        <f>IF('Input and Summary Results'!$J$4="yes",'Data Transformation'!F3459,'Data Transformation'!D3459)</f>
        <v>4.6778109999999998E-2</v>
      </c>
      <c r="I3459">
        <f t="shared" si="190"/>
        <v>199</v>
      </c>
    </row>
    <row r="3460" spans="2:9" x14ac:dyDescent="0.25">
      <c r="B3460">
        <f>IF('Input and Summary Results'!D3042=0,FALSE,'Input and Summary Results'!$B3042)</f>
        <v>199</v>
      </c>
      <c r="C3460">
        <f>IF(OR(B3460=0,'Input and Summary Results'!D3042=0,'Input and Summary Results'!D3042=""),FALSE,'Input and Summary Results'!$D3042)</f>
        <v>0.78638728000000002</v>
      </c>
      <c r="D3460">
        <f>IF(OR(B3460=0,'Input and Summary Results'!E3042=0),FALSE,'Input and Summary Results'!$E3042)</f>
        <v>7.1900759999999994E-2</v>
      </c>
      <c r="E3460">
        <f t="shared" si="191"/>
        <v>-0.10436351993493324</v>
      </c>
      <c r="F3460">
        <f t="shared" si="192"/>
        <v>3.9681376636712631E-2</v>
      </c>
      <c r="G3460">
        <f>IF('Input and Summary Results'!$J$4="yes",IF(C3460=FALSE,FALSE,IF('Data Transformation'!E3460&lt;$R$10,E3460,$R$10)),IF(C3460=FALSE,FALSE,IF(C3460&lt;$R$10,C3460,$R$10)))</f>
        <v>0.78638728000000002</v>
      </c>
      <c r="H3460">
        <f>IF('Input and Summary Results'!$J$4="yes",'Data Transformation'!F3460,'Data Transformation'!D3460)</f>
        <v>7.1900759999999994E-2</v>
      </c>
      <c r="I3460">
        <f t="shared" si="190"/>
        <v>199</v>
      </c>
    </row>
    <row r="3461" spans="2:9" x14ac:dyDescent="0.25">
      <c r="B3461">
        <f>IF('Input and Summary Results'!D3043=0,FALSE,'Input and Summary Results'!$B3043)</f>
        <v>199</v>
      </c>
      <c r="C3461">
        <f>IF(OR(B3461=0,'Input and Summary Results'!D3043=0,'Input and Summary Results'!D3043=""),FALSE,'Input and Summary Results'!$D3043)</f>
        <v>0.79335255000000005</v>
      </c>
      <c r="D3461">
        <f>IF(OR(B3461=0,'Input and Summary Results'!E3043=0),FALSE,'Input and Summary Results'!$E3043)</f>
        <v>5.7510659999999998E-2</v>
      </c>
      <c r="E3461">
        <f t="shared" si="191"/>
        <v>-0.10053377801035468</v>
      </c>
      <c r="F3461">
        <f t="shared" si="192"/>
        <v>3.1460951931143344E-2</v>
      </c>
      <c r="G3461">
        <f>IF('Input and Summary Results'!$J$4="yes",IF(C3461=FALSE,FALSE,IF('Data Transformation'!E3461&lt;$R$10,E3461,$R$10)),IF(C3461=FALSE,FALSE,IF(C3461&lt;$R$10,C3461,$R$10)))</f>
        <v>0.79335255000000005</v>
      </c>
      <c r="H3461">
        <f>IF('Input and Summary Results'!$J$4="yes",'Data Transformation'!F3461,'Data Transformation'!D3461)</f>
        <v>5.7510659999999998E-2</v>
      </c>
      <c r="I3461">
        <f t="shared" ref="I3461:I3524" si="193">IF(G3461=FALSE,"",B3461)</f>
        <v>199</v>
      </c>
    </row>
    <row r="3462" spans="2:9" x14ac:dyDescent="0.25">
      <c r="B3462">
        <f>IF('Input and Summary Results'!D3044=0,FALSE,'Input and Summary Results'!$B3044)</f>
        <v>199</v>
      </c>
      <c r="C3462">
        <f>IF(OR(B3462=0,'Input and Summary Results'!D3044=0,'Input and Summary Results'!D3044=""),FALSE,'Input and Summary Results'!$D3044)</f>
        <v>0.81208734000000005</v>
      </c>
      <c r="D3462">
        <f>IF(OR(B3462=0,'Input and Summary Results'!E3044=0),FALSE,'Input and Summary Results'!$E3044)</f>
        <v>5.0842749999999999E-2</v>
      </c>
      <c r="E3462">
        <f t="shared" si="191"/>
        <v>-9.0397259871852292E-2</v>
      </c>
      <c r="F3462">
        <f t="shared" si="192"/>
        <v>2.7171650650285963E-2</v>
      </c>
      <c r="G3462">
        <f>IF('Input and Summary Results'!$J$4="yes",IF(C3462=FALSE,FALSE,IF('Data Transformation'!E3462&lt;$R$10,E3462,$R$10)),IF(C3462=FALSE,FALSE,IF(C3462&lt;$R$10,C3462,$R$10)))</f>
        <v>0.81208734000000005</v>
      </c>
      <c r="H3462">
        <f>IF('Input and Summary Results'!$J$4="yes",'Data Transformation'!F3462,'Data Transformation'!D3462)</f>
        <v>5.0842749999999999E-2</v>
      </c>
      <c r="I3462">
        <f t="shared" si="193"/>
        <v>199</v>
      </c>
    </row>
    <row r="3463" spans="2:9" x14ac:dyDescent="0.25">
      <c r="B3463">
        <f>IF('Input and Summary Results'!D3045=0,FALSE,'Input and Summary Results'!$B3045)</f>
        <v>199</v>
      </c>
      <c r="C3463">
        <f>IF(OR(B3463=0,'Input and Summary Results'!D3045=0,'Input and Summary Results'!D3045=""),FALSE,'Input and Summary Results'!$D3045)</f>
        <v>0.82578675000000001</v>
      </c>
      <c r="D3463">
        <f>IF(OR(B3463=0,'Input and Summary Results'!E3045=0),FALSE,'Input and Summary Results'!$E3045)</f>
        <v>3.6350670000000002E-2</v>
      </c>
      <c r="E3463">
        <f t="shared" si="191"/>
        <v>-8.3132089792692945E-2</v>
      </c>
      <c r="F3463">
        <f t="shared" si="192"/>
        <v>1.9104436805264798E-2</v>
      </c>
      <c r="G3463">
        <f>IF('Input and Summary Results'!$J$4="yes",IF(C3463=FALSE,FALSE,IF('Data Transformation'!E3463&lt;$R$10,E3463,$R$10)),IF(C3463=FALSE,FALSE,IF(C3463&lt;$R$10,C3463,$R$10)))</f>
        <v>0.82578675000000001</v>
      </c>
      <c r="H3463">
        <f>IF('Input and Summary Results'!$J$4="yes",'Data Transformation'!F3463,'Data Transformation'!D3463)</f>
        <v>3.6350670000000002E-2</v>
      </c>
      <c r="I3463">
        <f t="shared" si="193"/>
        <v>199</v>
      </c>
    </row>
    <row r="3464" spans="2:9" x14ac:dyDescent="0.25">
      <c r="B3464">
        <f>IF('Input and Summary Results'!D3046=0,FALSE,'Input and Summary Results'!$B3046)</f>
        <v>199</v>
      </c>
      <c r="C3464">
        <f>IF(OR(B3464=0,'Input and Summary Results'!D3046=0,'Input and Summary Results'!D3046=""),FALSE,'Input and Summary Results'!$D3046)</f>
        <v>0.84038146999999996</v>
      </c>
      <c r="D3464">
        <f>IF(OR(B3464=0,'Input and Summary Results'!E3046=0),FALSE,'Input and Summary Results'!$E3046)</f>
        <v>4.088866E-2</v>
      </c>
      <c r="E3464">
        <f t="shared" si="191"/>
        <v>-7.5523532141228408E-2</v>
      </c>
      <c r="F3464">
        <f t="shared" si="192"/>
        <v>2.1116218138412784E-2</v>
      </c>
      <c r="G3464">
        <f>IF('Input and Summary Results'!$J$4="yes",IF(C3464=FALSE,FALSE,IF('Data Transformation'!E3464&lt;$R$10,E3464,$R$10)),IF(C3464=FALSE,FALSE,IF(C3464&lt;$R$10,C3464,$R$10)))</f>
        <v>0.84038146999999996</v>
      </c>
      <c r="H3464">
        <f>IF('Input and Summary Results'!$J$4="yes",'Data Transformation'!F3464,'Data Transformation'!D3464)</f>
        <v>4.088866E-2</v>
      </c>
      <c r="I3464">
        <f t="shared" si="193"/>
        <v>199</v>
      </c>
    </row>
    <row r="3465" spans="2:9" x14ac:dyDescent="0.25">
      <c r="B3465">
        <f>IF('Input and Summary Results'!D3047=0,FALSE,'Input and Summary Results'!$B3047)</f>
        <v>199</v>
      </c>
      <c r="C3465">
        <f>IF(OR(B3465=0,'Input and Summary Results'!D3047=0,'Input and Summary Results'!D3047=""),FALSE,'Input and Summary Results'!$D3047)</f>
        <v>0.87007371</v>
      </c>
      <c r="D3465">
        <f>IF(OR(B3465=0,'Input and Summary Results'!E3047=0),FALSE,'Input and Summary Results'!$E3047)</f>
        <v>4.8158119999999999E-2</v>
      </c>
      <c r="E3465">
        <f t="shared" si="191"/>
        <v>-6.0443953714427866E-2</v>
      </c>
      <c r="F3465">
        <f t="shared" si="192"/>
        <v>2.40216706237452E-2</v>
      </c>
      <c r="G3465">
        <f>IF('Input and Summary Results'!$J$4="yes",IF(C3465=FALSE,FALSE,IF('Data Transformation'!E3465&lt;$R$10,E3465,$R$10)),IF(C3465=FALSE,FALSE,IF(C3465&lt;$R$10,C3465,$R$10)))</f>
        <v>0.87007371</v>
      </c>
      <c r="H3465">
        <f>IF('Input and Summary Results'!$J$4="yes",'Data Transformation'!F3465,'Data Transformation'!D3465)</f>
        <v>4.8158119999999999E-2</v>
      </c>
      <c r="I3465">
        <f t="shared" si="193"/>
        <v>199</v>
      </c>
    </row>
    <row r="3466" spans="2:9" x14ac:dyDescent="0.25">
      <c r="B3466">
        <f>IF('Input and Summary Results'!D3048=0,FALSE,'Input and Summary Results'!$B3048)</f>
        <v>199</v>
      </c>
      <c r="C3466">
        <f>IF(OR(B3466=0,'Input and Summary Results'!D3048=0,'Input and Summary Results'!D3048=""),FALSE,'Input and Summary Results'!$D3048)</f>
        <v>0.90136706</v>
      </c>
      <c r="D3466">
        <f>IF(OR(B3466=0,'Input and Summary Results'!E3048=0),FALSE,'Input and Summary Results'!$E3048)</f>
        <v>4.8759980000000001E-2</v>
      </c>
      <c r="E3466">
        <f t="shared" si="191"/>
        <v>-4.5098317045635071E-2</v>
      </c>
      <c r="F3466">
        <f t="shared" si="192"/>
        <v>2.3477484655363378E-2</v>
      </c>
      <c r="G3466">
        <f>IF('Input and Summary Results'!$J$4="yes",IF(C3466=FALSE,FALSE,IF('Data Transformation'!E3466&lt;$R$10,E3466,$R$10)),IF(C3466=FALSE,FALSE,IF(C3466&lt;$R$10,C3466,$R$10)))</f>
        <v>0.90136706</v>
      </c>
      <c r="H3466">
        <f>IF('Input and Summary Results'!$J$4="yes",'Data Transformation'!F3466,'Data Transformation'!D3466)</f>
        <v>4.8759980000000001E-2</v>
      </c>
      <c r="I3466">
        <f t="shared" si="193"/>
        <v>199</v>
      </c>
    </row>
    <row r="3467" spans="2:9" x14ac:dyDescent="0.25">
      <c r="B3467">
        <f>IF('Input and Summary Results'!D3049=0,FALSE,'Input and Summary Results'!$B3049)</f>
        <v>199</v>
      </c>
      <c r="C3467">
        <f>IF(OR(B3467=0,'Input and Summary Results'!D3049=0,'Input and Summary Results'!D3049=""),FALSE,'Input and Summary Results'!$D3049)</f>
        <v>0.92694515</v>
      </c>
      <c r="D3467">
        <f>IF(OR(B3467=0,'Input and Summary Results'!E3049=0),FALSE,'Input and Summary Results'!$E3049)</f>
        <v>6.566495E-2</v>
      </c>
      <c r="E3467">
        <f t="shared" si="191"/>
        <v>-3.2945963543850758E-2</v>
      </c>
      <c r="F3467">
        <f t="shared" si="192"/>
        <v>3.0744632840465264E-2</v>
      </c>
      <c r="G3467">
        <f>IF('Input and Summary Results'!$J$4="yes",IF(C3467=FALSE,FALSE,IF('Data Transformation'!E3467&lt;$R$10,E3467,$R$10)),IF(C3467=FALSE,FALSE,IF(C3467&lt;$R$10,C3467,$R$10)))</f>
        <v>0.92694515</v>
      </c>
      <c r="H3467">
        <f>IF('Input and Summary Results'!$J$4="yes",'Data Transformation'!F3467,'Data Transformation'!D3467)</f>
        <v>6.566495E-2</v>
      </c>
      <c r="I3467">
        <f t="shared" si="193"/>
        <v>199</v>
      </c>
    </row>
    <row r="3468" spans="2:9" x14ac:dyDescent="0.25">
      <c r="B3468">
        <f>IF('Input and Summary Results'!D3050=0,FALSE,'Input and Summary Results'!$B3050)</f>
        <v>199</v>
      </c>
      <c r="C3468">
        <f>IF(OR(B3468=0,'Input and Summary Results'!D3050=0,'Input and Summary Results'!D3050=""),FALSE,'Input and Summary Results'!$D3050)</f>
        <v>0.94382197999999995</v>
      </c>
      <c r="D3468">
        <f>IF(OR(B3468=0,'Input and Summary Results'!E3050=0),FALSE,'Input and Summary Results'!$E3050)</f>
        <v>4.9544369999999997E-2</v>
      </c>
      <c r="E3468">
        <f t="shared" si="191"/>
        <v>-2.5109912899449308E-2</v>
      </c>
      <c r="F3468">
        <f t="shared" si="192"/>
        <v>2.2782110435698902E-2</v>
      </c>
      <c r="G3468">
        <f>IF('Input and Summary Results'!$J$4="yes",IF(C3468=FALSE,FALSE,IF('Data Transformation'!E3468&lt;$R$10,E3468,$R$10)),IF(C3468=FALSE,FALSE,IF(C3468&lt;$R$10,C3468,$R$10)))</f>
        <v>0.94382197999999995</v>
      </c>
      <c r="H3468">
        <f>IF('Input and Summary Results'!$J$4="yes",'Data Transformation'!F3468,'Data Transformation'!D3468)</f>
        <v>4.9544369999999997E-2</v>
      </c>
      <c r="I3468">
        <f t="shared" si="193"/>
        <v>199</v>
      </c>
    </row>
    <row r="3469" spans="2:9" x14ac:dyDescent="0.25">
      <c r="B3469">
        <f>IF('Input and Summary Results'!D3051=0,FALSE,'Input and Summary Results'!$B3051)</f>
        <v>199</v>
      </c>
      <c r="C3469">
        <f>IF(OR(B3469=0,'Input and Summary Results'!D3051=0,'Input and Summary Results'!D3051=""),FALSE,'Input and Summary Results'!$D3051)</f>
        <v>0.98394678000000002</v>
      </c>
      <c r="D3469">
        <f>IF(OR(B3469=0,'Input and Summary Results'!E3051=0),FALSE,'Input and Summary Results'!$E3051)</f>
        <v>4.5856090000000002E-2</v>
      </c>
      <c r="E3469">
        <f t="shared" si="191"/>
        <v>-7.0283911798282687E-3</v>
      </c>
      <c r="F3469">
        <f t="shared" si="192"/>
        <v>2.0226239329732856E-2</v>
      </c>
      <c r="G3469">
        <f>IF('Input and Summary Results'!$J$4="yes",IF(C3469=FALSE,FALSE,IF('Data Transformation'!E3469&lt;$R$10,E3469,$R$10)),IF(C3469=FALSE,FALSE,IF(C3469&lt;$R$10,C3469,$R$10)))</f>
        <v>0.98394678000000002</v>
      </c>
      <c r="H3469">
        <f>IF('Input and Summary Results'!$J$4="yes",'Data Transformation'!F3469,'Data Transformation'!D3469)</f>
        <v>4.5856090000000002E-2</v>
      </c>
      <c r="I3469">
        <f t="shared" si="193"/>
        <v>199</v>
      </c>
    </row>
    <row r="3470" spans="2:9" x14ac:dyDescent="0.25">
      <c r="B3470">
        <f>IF('Input and Summary Results'!D3052=0,FALSE,'Input and Summary Results'!$B3052)</f>
        <v>199</v>
      </c>
      <c r="C3470">
        <f>IF(OR(B3470=0,'Input and Summary Results'!D3052=0,'Input and Summary Results'!D3052=""),FALSE,'Input and Summary Results'!$D3052)</f>
        <v>1.06596778</v>
      </c>
      <c r="D3470">
        <f>IF(OR(B3470=0,'Input and Summary Results'!E3052=0),FALSE,'Input and Summary Results'!$E3052)</f>
        <v>9.8235879999999998E-2</v>
      </c>
      <c r="E3470">
        <f t="shared" si="191"/>
        <v>2.774407788034625E-2</v>
      </c>
      <c r="F3470">
        <f t="shared" si="192"/>
        <v>3.9995929257824282E-2</v>
      </c>
      <c r="G3470">
        <f>IF('Input and Summary Results'!$J$4="yes",IF(C3470=FALSE,FALSE,IF('Data Transformation'!E3470&lt;$R$10,E3470,$R$10)),IF(C3470=FALSE,FALSE,IF(C3470&lt;$R$10,C3470,$R$10)))</f>
        <v>1.06596778</v>
      </c>
      <c r="H3470">
        <f>IF('Input and Summary Results'!$J$4="yes",'Data Transformation'!F3470,'Data Transformation'!D3470)</f>
        <v>9.8235879999999998E-2</v>
      </c>
      <c r="I3470">
        <f t="shared" si="193"/>
        <v>199</v>
      </c>
    </row>
    <row r="3471" spans="2:9" x14ac:dyDescent="0.25">
      <c r="B3471">
        <f>IF('Input and Summary Results'!D3053=0,FALSE,'Input and Summary Results'!$B3053)</f>
        <v>199</v>
      </c>
      <c r="C3471">
        <f>IF(OR(B3471=0,'Input and Summary Results'!D3053=0,'Input and Summary Results'!D3053=""),FALSE,'Input and Summary Results'!$D3053)</f>
        <v>1.08009902</v>
      </c>
      <c r="D3471">
        <f>IF(OR(B3471=0,'Input and Summary Results'!E3053=0),FALSE,'Input and Summary Results'!$E3053)</f>
        <v>5.3560330000000003E-2</v>
      </c>
      <c r="E3471">
        <f t="shared" si="191"/>
        <v>3.3463572031682168E-2</v>
      </c>
      <c r="F3471">
        <f t="shared" si="192"/>
        <v>2.1521344607830492E-2</v>
      </c>
      <c r="G3471">
        <f>IF('Input and Summary Results'!$J$4="yes",IF(C3471=FALSE,FALSE,IF('Data Transformation'!E3471&lt;$R$10,E3471,$R$10)),IF(C3471=FALSE,FALSE,IF(C3471&lt;$R$10,C3471,$R$10)))</f>
        <v>1.08009902</v>
      </c>
      <c r="H3471">
        <f>IF('Input and Summary Results'!$J$4="yes",'Data Transformation'!F3471,'Data Transformation'!D3471)</f>
        <v>5.3560330000000003E-2</v>
      </c>
      <c r="I3471">
        <f t="shared" si="193"/>
        <v>199</v>
      </c>
    </row>
    <row r="3472" spans="2:9" x14ac:dyDescent="0.25">
      <c r="B3472">
        <f>IF('Input and Summary Results'!D3054=0,FALSE,'Input and Summary Results'!$B3054)</f>
        <v>200</v>
      </c>
      <c r="C3472">
        <f>IF(OR(B3472=0,'Input and Summary Results'!D3054=0,'Input and Summary Results'!D3054=""),FALSE,'Input and Summary Results'!$D3054)</f>
        <v>0.14447660000000001</v>
      </c>
      <c r="D3472">
        <f>IF(OR(B3472=0,'Input and Summary Results'!E3054=0),FALSE,'Input and Summary Results'!$E3054)</f>
        <v>5.7986250000000003E-2</v>
      </c>
      <c r="E3472">
        <f t="shared" si="191"/>
        <v>-0.84020248725906421</v>
      </c>
      <c r="F3472">
        <f t="shared" si="192"/>
        <v>0.174187602006138</v>
      </c>
      <c r="G3472">
        <f>IF('Input and Summary Results'!$J$4="yes",IF(C3472=FALSE,FALSE,IF('Data Transformation'!E3472&lt;$R$10,E3472,$R$10)),IF(C3472=FALSE,FALSE,IF(C3472&lt;$R$10,C3472,$R$10)))</f>
        <v>0.14447660000000001</v>
      </c>
      <c r="H3472">
        <f>IF('Input and Summary Results'!$J$4="yes",'Data Transformation'!F3472,'Data Transformation'!D3472)</f>
        <v>5.7986250000000003E-2</v>
      </c>
      <c r="I3472">
        <f t="shared" si="193"/>
        <v>200</v>
      </c>
    </row>
    <row r="3473" spans="2:9" x14ac:dyDescent="0.25">
      <c r="B3473">
        <f>IF('Input and Summary Results'!D3055=0,FALSE,'Input and Summary Results'!$B3055)</f>
        <v>200</v>
      </c>
      <c r="C3473">
        <f>IF(OR(B3473=0,'Input and Summary Results'!D3055=0,'Input and Summary Results'!D3055=""),FALSE,'Input and Summary Results'!$D3055)</f>
        <v>0.47982865000000002</v>
      </c>
      <c r="D3473">
        <f>IF(OR(B3473=0,'Input and Summary Results'!E3055=0),FALSE,'Input and Summary Results'!$E3055)</f>
        <v>5.1387910000000002E-2</v>
      </c>
      <c r="E3473">
        <f t="shared" si="191"/>
        <v>-0.31891382438520655</v>
      </c>
      <c r="F3473">
        <f t="shared" si="192"/>
        <v>4.6479827621797899E-2</v>
      </c>
      <c r="G3473">
        <f>IF('Input and Summary Results'!$J$4="yes",IF(C3473=FALSE,FALSE,IF('Data Transformation'!E3473&lt;$R$10,E3473,$R$10)),IF(C3473=FALSE,FALSE,IF(C3473&lt;$R$10,C3473,$R$10)))</f>
        <v>0.47982865000000002</v>
      </c>
      <c r="H3473">
        <f>IF('Input and Summary Results'!$J$4="yes",'Data Transformation'!F3473,'Data Transformation'!D3473)</f>
        <v>5.1387910000000002E-2</v>
      </c>
      <c r="I3473">
        <f t="shared" si="193"/>
        <v>200</v>
      </c>
    </row>
    <row r="3474" spans="2:9" x14ac:dyDescent="0.25">
      <c r="B3474">
        <f>IF('Input and Summary Results'!D3056=0,FALSE,'Input and Summary Results'!$B3056)</f>
        <v>200</v>
      </c>
      <c r="C3474">
        <f>IF(OR(B3474=0,'Input and Summary Results'!D3056=0,'Input and Summary Results'!D3056=""),FALSE,'Input and Summary Results'!$D3056)</f>
        <v>0.61439619000000001</v>
      </c>
      <c r="D3474">
        <f>IF(OR(B3474=0,'Input and Summary Results'!E3056=0),FALSE,'Input and Summary Results'!$E3056)</f>
        <v>4.2626339999999999E-2</v>
      </c>
      <c r="E3474">
        <f t="shared" si="191"/>
        <v>-0.21155148611962138</v>
      </c>
      <c r="F3474">
        <f t="shared" si="192"/>
        <v>3.0110589650629179E-2</v>
      </c>
      <c r="G3474">
        <f>IF('Input and Summary Results'!$J$4="yes",IF(C3474=FALSE,FALSE,IF('Data Transformation'!E3474&lt;$R$10,E3474,$R$10)),IF(C3474=FALSE,FALSE,IF(C3474&lt;$R$10,C3474,$R$10)))</f>
        <v>0.61439619000000001</v>
      </c>
      <c r="H3474">
        <f>IF('Input and Summary Results'!$J$4="yes",'Data Transformation'!F3474,'Data Transformation'!D3474)</f>
        <v>4.2626339999999999E-2</v>
      </c>
      <c r="I3474">
        <f t="shared" si="193"/>
        <v>200</v>
      </c>
    </row>
    <row r="3475" spans="2:9" x14ac:dyDescent="0.25">
      <c r="B3475">
        <f>IF('Input and Summary Results'!D3057=0,FALSE,'Input and Summary Results'!$B3057)</f>
        <v>200</v>
      </c>
      <c r="C3475">
        <f>IF(OR(B3475=0,'Input and Summary Results'!D3057=0,'Input and Summary Results'!D3057=""),FALSE,'Input and Summary Results'!$D3057)</f>
        <v>0.67094387</v>
      </c>
      <c r="D3475">
        <f>IF(OR(B3475=0,'Input and Summary Results'!E3057=0),FALSE,'Input and Summary Results'!$E3057)</f>
        <v>3.8026259999999999E-2</v>
      </c>
      <c r="E3475">
        <f t="shared" si="191"/>
        <v>-0.17331381063414866</v>
      </c>
      <c r="F3475">
        <f t="shared" si="192"/>
        <v>2.459728388307654E-2</v>
      </c>
      <c r="G3475">
        <f>IF('Input and Summary Results'!$J$4="yes",IF(C3475=FALSE,FALSE,IF('Data Transformation'!E3475&lt;$R$10,E3475,$R$10)),IF(C3475=FALSE,FALSE,IF(C3475&lt;$R$10,C3475,$R$10)))</f>
        <v>0.67094387</v>
      </c>
      <c r="H3475">
        <f>IF('Input and Summary Results'!$J$4="yes",'Data Transformation'!F3475,'Data Transformation'!D3475)</f>
        <v>3.8026259999999999E-2</v>
      </c>
      <c r="I3475">
        <f t="shared" si="193"/>
        <v>200</v>
      </c>
    </row>
    <row r="3476" spans="2:9" x14ac:dyDescent="0.25">
      <c r="B3476">
        <f>IF('Input and Summary Results'!D3058=0,FALSE,'Input and Summary Results'!$B3058)</f>
        <v>200</v>
      </c>
      <c r="C3476">
        <f>IF(OR(B3476=0,'Input and Summary Results'!D3058=0,'Input and Summary Results'!D3058=""),FALSE,'Input and Summary Results'!$D3058)</f>
        <v>0.70896767999999999</v>
      </c>
      <c r="D3476">
        <f>IF(OR(B3476=0,'Input and Summary Results'!E3058=0),FALSE,'Input and Summary Results'!$E3058)</f>
        <v>6.9476999999999997E-2</v>
      </c>
      <c r="E3476">
        <f t="shared" si="191"/>
        <v>-0.14937356272608968</v>
      </c>
      <c r="F3476">
        <f t="shared" si="192"/>
        <v>4.2530878135375649E-2</v>
      </c>
      <c r="G3476">
        <f>IF('Input and Summary Results'!$J$4="yes",IF(C3476=FALSE,FALSE,IF('Data Transformation'!E3476&lt;$R$10,E3476,$R$10)),IF(C3476=FALSE,FALSE,IF(C3476&lt;$R$10,C3476,$R$10)))</f>
        <v>0.70896767999999999</v>
      </c>
      <c r="H3476">
        <f>IF('Input and Summary Results'!$J$4="yes",'Data Transformation'!F3476,'Data Transformation'!D3476)</f>
        <v>6.9476999999999997E-2</v>
      </c>
      <c r="I3476">
        <f t="shared" si="193"/>
        <v>200</v>
      </c>
    </row>
    <row r="3477" spans="2:9" x14ac:dyDescent="0.25">
      <c r="B3477">
        <f>IF('Input and Summary Results'!D3059=0,FALSE,'Input and Summary Results'!$B3059)</f>
        <v>200</v>
      </c>
      <c r="C3477">
        <f>IF(OR(B3477=0,'Input and Summary Results'!D3059=0,'Input and Summary Results'!D3059=""),FALSE,'Input and Summary Results'!$D3059)</f>
        <v>0.80576488999999996</v>
      </c>
      <c r="D3477">
        <f>IF(OR(B3477=0,'Input and Summary Results'!E3059=0),FALSE,'Input and Summary Results'!$E3059)</f>
        <v>5.5526359999999997E-2</v>
      </c>
      <c r="E3477">
        <f t="shared" si="191"/>
        <v>-9.3791660267895344E-2</v>
      </c>
      <c r="F3477">
        <f t="shared" si="192"/>
        <v>2.9907533250797261E-2</v>
      </c>
      <c r="G3477">
        <f>IF('Input and Summary Results'!$J$4="yes",IF(C3477=FALSE,FALSE,IF('Data Transformation'!E3477&lt;$R$10,E3477,$R$10)),IF(C3477=FALSE,FALSE,IF(C3477&lt;$R$10,C3477,$R$10)))</f>
        <v>0.80576488999999996</v>
      </c>
      <c r="H3477">
        <f>IF('Input and Summary Results'!$J$4="yes",'Data Transformation'!F3477,'Data Transformation'!D3477)</f>
        <v>5.5526359999999997E-2</v>
      </c>
      <c r="I3477">
        <f t="shared" si="193"/>
        <v>200</v>
      </c>
    </row>
    <row r="3478" spans="2:9" x14ac:dyDescent="0.25">
      <c r="B3478">
        <f>IF('Input and Summary Results'!D3060=0,FALSE,'Input and Summary Results'!$B3060)</f>
        <v>200</v>
      </c>
      <c r="C3478">
        <f>IF(OR(B3478=0,'Input and Summary Results'!D3060=0,'Input and Summary Results'!D3060=""),FALSE,'Input and Summary Results'!$D3060)</f>
        <v>0.81545274000000001</v>
      </c>
      <c r="D3478">
        <f>IF(OR(B3478=0,'Input and Summary Results'!E3060=0),FALSE,'Input and Summary Results'!$E3060)</f>
        <v>9.1944860000000003E-2</v>
      </c>
      <c r="E3478">
        <f t="shared" si="191"/>
        <v>-8.8601203663515204E-2</v>
      </c>
      <c r="F3478">
        <f t="shared" si="192"/>
        <v>4.8934864379755472E-2</v>
      </c>
      <c r="G3478">
        <f>IF('Input and Summary Results'!$J$4="yes",IF(C3478=FALSE,FALSE,IF('Data Transformation'!E3478&lt;$R$10,E3478,$R$10)),IF(C3478=FALSE,FALSE,IF(C3478&lt;$R$10,C3478,$R$10)))</f>
        <v>0.81545274000000001</v>
      </c>
      <c r="H3478">
        <f>IF('Input and Summary Results'!$J$4="yes",'Data Transformation'!F3478,'Data Transformation'!D3478)</f>
        <v>9.1944860000000003E-2</v>
      </c>
      <c r="I3478">
        <f t="shared" si="193"/>
        <v>200</v>
      </c>
    </row>
    <row r="3479" spans="2:9" x14ac:dyDescent="0.25">
      <c r="B3479">
        <f>IF('Input and Summary Results'!D3061=0,FALSE,'Input and Summary Results'!$B3061)</f>
        <v>200</v>
      </c>
      <c r="C3479">
        <f>IF(OR(B3479=0,'Input and Summary Results'!D3061=0,'Input and Summary Results'!D3061=""),FALSE,'Input and Summary Results'!$D3061)</f>
        <v>0.85967939000000004</v>
      </c>
      <c r="D3479">
        <f>IF(OR(B3479=0,'Input and Summary Results'!E3061=0),FALSE,'Input and Summary Results'!$E3061)</f>
        <v>6.5546660000000007E-2</v>
      </c>
      <c r="E3479">
        <f t="shared" si="191"/>
        <v>-6.5663484936241037E-2</v>
      </c>
      <c r="F3479">
        <f t="shared" si="192"/>
        <v>3.309053441423087E-2</v>
      </c>
      <c r="G3479">
        <f>IF('Input and Summary Results'!$J$4="yes",IF(C3479=FALSE,FALSE,IF('Data Transformation'!E3479&lt;$R$10,E3479,$R$10)),IF(C3479=FALSE,FALSE,IF(C3479&lt;$R$10,C3479,$R$10)))</f>
        <v>0.85967939000000004</v>
      </c>
      <c r="H3479">
        <f>IF('Input and Summary Results'!$J$4="yes",'Data Transformation'!F3479,'Data Transformation'!D3479)</f>
        <v>6.5546660000000007E-2</v>
      </c>
      <c r="I3479">
        <f t="shared" si="193"/>
        <v>200</v>
      </c>
    </row>
    <row r="3480" spans="2:9" x14ac:dyDescent="0.25">
      <c r="B3480">
        <f>IF('Input and Summary Results'!D3062=0,FALSE,'Input and Summary Results'!$B3062)</f>
        <v>200</v>
      </c>
      <c r="C3480">
        <f>IF(OR(B3480=0,'Input and Summary Results'!D3062=0,'Input and Summary Results'!D3062=""),FALSE,'Input and Summary Results'!$D3062)</f>
        <v>0.89992733000000003</v>
      </c>
      <c r="D3480">
        <f>IF(OR(B3480=0,'Input and Summary Results'!E3062=0),FALSE,'Input and Summary Results'!$E3062)</f>
        <v>7.9697560000000001E-2</v>
      </c>
      <c r="E3480">
        <f t="shared" si="191"/>
        <v>-4.5792558843145224E-2</v>
      </c>
      <c r="F3480">
        <f t="shared" si="192"/>
        <v>3.8435037904671704E-2</v>
      </c>
      <c r="G3480">
        <f>IF('Input and Summary Results'!$J$4="yes",IF(C3480=FALSE,FALSE,IF('Data Transformation'!E3480&lt;$R$10,E3480,$R$10)),IF(C3480=FALSE,FALSE,IF(C3480&lt;$R$10,C3480,$R$10)))</f>
        <v>0.89992733000000003</v>
      </c>
      <c r="H3480">
        <f>IF('Input and Summary Results'!$J$4="yes",'Data Transformation'!F3480,'Data Transformation'!D3480)</f>
        <v>7.9697560000000001E-2</v>
      </c>
      <c r="I3480">
        <f t="shared" si="193"/>
        <v>200</v>
      </c>
    </row>
    <row r="3481" spans="2:9" x14ac:dyDescent="0.25">
      <c r="B3481">
        <f>IF('Input and Summary Results'!D3063=0,FALSE,'Input and Summary Results'!$B3063)</f>
        <v>200</v>
      </c>
      <c r="C3481">
        <f>IF(OR(B3481=0,'Input and Summary Results'!D3063=0,'Input and Summary Results'!D3063=""),FALSE,'Input and Summary Results'!$D3063)</f>
        <v>0.90183985</v>
      </c>
      <c r="D3481">
        <f>IF(OR(B3481=0,'Input and Summary Results'!E3063=0),FALSE,'Input and Summary Results'!$E3063)</f>
        <v>5.0730160000000003E-2</v>
      </c>
      <c r="E3481">
        <f t="shared" si="191"/>
        <v>-4.4870578241324233E-2</v>
      </c>
      <c r="F3481">
        <f t="shared" si="192"/>
        <v>2.4413302916255035E-2</v>
      </c>
      <c r="G3481">
        <f>IF('Input and Summary Results'!$J$4="yes",IF(C3481=FALSE,FALSE,IF('Data Transformation'!E3481&lt;$R$10,E3481,$R$10)),IF(C3481=FALSE,FALSE,IF(C3481&lt;$R$10,C3481,$R$10)))</f>
        <v>0.90183985</v>
      </c>
      <c r="H3481">
        <f>IF('Input and Summary Results'!$J$4="yes",'Data Transformation'!F3481,'Data Transformation'!D3481)</f>
        <v>5.0730160000000003E-2</v>
      </c>
      <c r="I3481">
        <f t="shared" si="193"/>
        <v>200</v>
      </c>
    </row>
    <row r="3482" spans="2:9" x14ac:dyDescent="0.25">
      <c r="B3482">
        <f>IF('Input and Summary Results'!D3064=0,FALSE,'Input and Summary Results'!$B3064)</f>
        <v>200</v>
      </c>
      <c r="C3482">
        <f>IF(OR(B3482=0,'Input and Summary Results'!D3064=0,'Input and Summary Results'!D3064=""),FALSE,'Input and Summary Results'!$D3064)</f>
        <v>0.90294236000000005</v>
      </c>
      <c r="D3482">
        <f>IF(OR(B3482=0,'Input and Summary Results'!E3064=0),FALSE,'Input and Summary Results'!$E3064)</f>
        <v>4.2011E-2</v>
      </c>
      <c r="E3482">
        <f t="shared" si="191"/>
        <v>-4.4339972314303193E-2</v>
      </c>
      <c r="F3482">
        <f t="shared" si="192"/>
        <v>2.0192622262178505E-2</v>
      </c>
      <c r="G3482">
        <f>IF('Input and Summary Results'!$J$4="yes",IF(C3482=FALSE,FALSE,IF('Data Transformation'!E3482&lt;$R$10,E3482,$R$10)),IF(C3482=FALSE,FALSE,IF(C3482&lt;$R$10,C3482,$R$10)))</f>
        <v>0.90294236000000005</v>
      </c>
      <c r="H3482">
        <f>IF('Input and Summary Results'!$J$4="yes",'Data Transformation'!F3482,'Data Transformation'!D3482)</f>
        <v>4.2011E-2</v>
      </c>
      <c r="I3482">
        <f t="shared" si="193"/>
        <v>200</v>
      </c>
    </row>
    <row r="3483" spans="2:9" x14ac:dyDescent="0.25">
      <c r="B3483">
        <f>IF('Input and Summary Results'!D3065=0,FALSE,'Input and Summary Results'!$B3065)</f>
        <v>200</v>
      </c>
      <c r="C3483">
        <f>IF(OR(B3483=0,'Input and Summary Results'!D3065=0,'Input and Summary Results'!D3065=""),FALSE,'Input and Summary Results'!$D3065)</f>
        <v>0.90733081999999998</v>
      </c>
      <c r="D3483">
        <f>IF(OR(B3483=0,'Input and Summary Results'!E3065=0),FALSE,'Input and Summary Results'!$E3065)</f>
        <v>7.5174080000000004E-2</v>
      </c>
      <c r="E3483">
        <f t="shared" si="191"/>
        <v>-4.2234336859300593E-2</v>
      </c>
      <c r="F3483">
        <f t="shared" si="192"/>
        <v>3.5957723468491902E-2</v>
      </c>
      <c r="G3483">
        <f>IF('Input and Summary Results'!$J$4="yes",IF(C3483=FALSE,FALSE,IF('Data Transformation'!E3483&lt;$R$10,E3483,$R$10)),IF(C3483=FALSE,FALSE,IF(C3483&lt;$R$10,C3483,$R$10)))</f>
        <v>0.90733081999999998</v>
      </c>
      <c r="H3483">
        <f>IF('Input and Summary Results'!$J$4="yes",'Data Transformation'!F3483,'Data Transformation'!D3483)</f>
        <v>7.5174080000000004E-2</v>
      </c>
      <c r="I3483">
        <f t="shared" si="193"/>
        <v>200</v>
      </c>
    </row>
    <row r="3484" spans="2:9" x14ac:dyDescent="0.25">
      <c r="B3484">
        <f>IF('Input and Summary Results'!D3066=0,FALSE,'Input and Summary Results'!$B3066)</f>
        <v>200</v>
      </c>
      <c r="C3484">
        <f>IF(OR(B3484=0,'Input and Summary Results'!D3066=0,'Input and Summary Results'!D3066=""),FALSE,'Input and Summary Results'!$D3066)</f>
        <v>0.94148178999999999</v>
      </c>
      <c r="D3484">
        <f>IF(OR(B3484=0,'Input and Summary Results'!E3066=0),FALSE,'Input and Summary Results'!$E3066)</f>
        <v>5.1874179999999999E-2</v>
      </c>
      <c r="E3484">
        <f t="shared" si="191"/>
        <v>-2.6188075625008904E-2</v>
      </c>
      <c r="F3484">
        <f t="shared" si="192"/>
        <v>2.3912723920023984E-2</v>
      </c>
      <c r="G3484">
        <f>IF('Input and Summary Results'!$J$4="yes",IF(C3484=FALSE,FALSE,IF('Data Transformation'!E3484&lt;$R$10,E3484,$R$10)),IF(C3484=FALSE,FALSE,IF(C3484&lt;$R$10,C3484,$R$10)))</f>
        <v>0.94148178999999999</v>
      </c>
      <c r="H3484">
        <f>IF('Input and Summary Results'!$J$4="yes",'Data Transformation'!F3484,'Data Transformation'!D3484)</f>
        <v>5.1874179999999999E-2</v>
      </c>
      <c r="I3484">
        <f t="shared" si="193"/>
        <v>200</v>
      </c>
    </row>
    <row r="3485" spans="2:9" x14ac:dyDescent="0.25">
      <c r="B3485">
        <f>IF('Input and Summary Results'!D3067=0,FALSE,'Input and Summary Results'!$B3067)</f>
        <v>200</v>
      </c>
      <c r="C3485">
        <f>IF(OR(B3485=0,'Input and Summary Results'!D3067=0,'Input and Summary Results'!D3067=""),FALSE,'Input and Summary Results'!$D3067)</f>
        <v>0.97028855999999997</v>
      </c>
      <c r="D3485">
        <f>IF(OR(B3485=0,'Input and Summary Results'!E3067=0),FALSE,'Input and Summary Results'!$E3067)</f>
        <v>7.225181E-2</v>
      </c>
      <c r="E3485">
        <f t="shared" si="191"/>
        <v>-1.3099089054362762E-2</v>
      </c>
      <c r="F3485">
        <f t="shared" si="192"/>
        <v>3.2317484542948749E-2</v>
      </c>
      <c r="G3485">
        <f>IF('Input and Summary Results'!$J$4="yes",IF(C3485=FALSE,FALSE,IF('Data Transformation'!E3485&lt;$R$10,E3485,$R$10)),IF(C3485=FALSE,FALSE,IF(C3485&lt;$R$10,C3485,$R$10)))</f>
        <v>0.97028855999999997</v>
      </c>
      <c r="H3485">
        <f>IF('Input and Summary Results'!$J$4="yes",'Data Transformation'!F3485,'Data Transformation'!D3485)</f>
        <v>7.225181E-2</v>
      </c>
      <c r="I3485">
        <f t="shared" si="193"/>
        <v>200</v>
      </c>
    </row>
    <row r="3486" spans="2:9" x14ac:dyDescent="0.25">
      <c r="B3486">
        <f>IF('Input and Summary Results'!D3068=0,FALSE,'Input and Summary Results'!$B3068)</f>
        <v>200</v>
      </c>
      <c r="C3486">
        <f>IF(OR(B3486=0,'Input and Summary Results'!D3068=0,'Input and Summary Results'!D3068=""),FALSE,'Input and Summary Results'!$D3068)</f>
        <v>1.00261098</v>
      </c>
      <c r="D3486">
        <f>IF(OR(B3486=0,'Input and Summary Results'!E3068=0),FALSE,'Input and Summary Results'!$E3068)</f>
        <v>3.0471249999999998E-2</v>
      </c>
      <c r="E3486">
        <f t="shared" si="191"/>
        <v>1.132456438315678E-3</v>
      </c>
      <c r="F3486">
        <f t="shared" si="192"/>
        <v>1.3190083455898317E-2</v>
      </c>
      <c r="G3486">
        <f>IF('Input and Summary Results'!$J$4="yes",IF(C3486=FALSE,FALSE,IF('Data Transformation'!E3486&lt;$R$10,E3486,$R$10)),IF(C3486=FALSE,FALSE,IF(C3486&lt;$R$10,C3486,$R$10)))</f>
        <v>1.00261098</v>
      </c>
      <c r="H3486">
        <f>IF('Input and Summary Results'!$J$4="yes",'Data Transformation'!F3486,'Data Transformation'!D3486)</f>
        <v>3.0471249999999998E-2</v>
      </c>
      <c r="I3486">
        <f t="shared" si="193"/>
        <v>200</v>
      </c>
    </row>
    <row r="3487" spans="2:9" x14ac:dyDescent="0.25">
      <c r="B3487">
        <f>IF('Input and Summary Results'!D3069=0,FALSE,'Input and Summary Results'!$B3069)</f>
        <v>200</v>
      </c>
      <c r="C3487">
        <f>IF(OR(B3487=0,'Input and Summary Results'!D3069=0,'Input and Summary Results'!D3069=""),FALSE,'Input and Summary Results'!$D3069)</f>
        <v>1.0786306299999999</v>
      </c>
      <c r="D3487">
        <f>IF(OR(B3487=0,'Input and Summary Results'!E3069=0),FALSE,'Input and Summary Results'!$E3069)</f>
        <v>5.4117100000000001E-2</v>
      </c>
      <c r="E3487">
        <f t="shared" si="191"/>
        <v>3.2872748838388179E-2</v>
      </c>
      <c r="F3487">
        <f t="shared" si="192"/>
        <v>2.177466571665965E-2</v>
      </c>
      <c r="G3487">
        <f>IF('Input and Summary Results'!$J$4="yes",IF(C3487=FALSE,FALSE,IF('Data Transformation'!E3487&lt;$R$10,E3487,$R$10)),IF(C3487=FALSE,FALSE,IF(C3487&lt;$R$10,C3487,$R$10)))</f>
        <v>1.0786306299999999</v>
      </c>
      <c r="H3487">
        <f>IF('Input and Summary Results'!$J$4="yes",'Data Transformation'!F3487,'Data Transformation'!D3487)</f>
        <v>5.4117100000000001E-2</v>
      </c>
      <c r="I3487">
        <f t="shared" si="193"/>
        <v>200</v>
      </c>
    </row>
    <row r="3488" spans="2:9" x14ac:dyDescent="0.25">
      <c r="B3488">
        <f>IF('Input and Summary Results'!D3070=0,FALSE,'Input and Summary Results'!$B3070)</f>
        <v>200</v>
      </c>
      <c r="C3488">
        <f>IF(OR(B3488=0,'Input and Summary Results'!D3070=0,'Input and Summary Results'!D3070=""),FALSE,'Input and Summary Results'!$D3070)</f>
        <v>1.0945406099999999</v>
      </c>
      <c r="D3488">
        <f>IF(OR(B3488=0,'Input and Summary Results'!E3070=0),FALSE,'Input and Summary Results'!$E3070)</f>
        <v>4.4902900000000003E-2</v>
      </c>
      <c r="E3488">
        <f t="shared" si="191"/>
        <v>3.9231879537321671E-2</v>
      </c>
      <c r="F3488">
        <f t="shared" si="192"/>
        <v>1.7804600781326882E-2</v>
      </c>
      <c r="G3488">
        <f>IF('Input and Summary Results'!$J$4="yes",IF(C3488=FALSE,FALSE,IF('Data Transformation'!E3488&lt;$R$10,E3488,$R$10)),IF(C3488=FALSE,FALSE,IF(C3488&lt;$R$10,C3488,$R$10)))</f>
        <v>1.0945406099999999</v>
      </c>
      <c r="H3488">
        <f>IF('Input and Summary Results'!$J$4="yes",'Data Transformation'!F3488,'Data Transformation'!D3488)</f>
        <v>4.4902900000000003E-2</v>
      </c>
      <c r="I3488">
        <f t="shared" si="193"/>
        <v>200</v>
      </c>
    </row>
    <row r="3489" spans="2:9" x14ac:dyDescent="0.25">
      <c r="B3489">
        <f>IF('Input and Summary Results'!D3071=0,FALSE,'Input and Summary Results'!$B3071)</f>
        <v>200</v>
      </c>
      <c r="C3489">
        <f>IF(OR(B3489=0,'Input and Summary Results'!D3071=0,'Input and Summary Results'!D3071=""),FALSE,'Input and Summary Results'!$D3071)</f>
        <v>1.1225763200000001</v>
      </c>
      <c r="D3489">
        <f>IF(OR(B3489=0,'Input and Summary Results'!E3071=0),FALSE,'Input and Summary Results'!$E3071)</f>
        <v>3.2838109999999997E-2</v>
      </c>
      <c r="E3489">
        <f t="shared" si="191"/>
        <v>5.0215876827356808E-2</v>
      </c>
      <c r="F3489">
        <f t="shared" si="192"/>
        <v>1.2695564200035857E-2</v>
      </c>
      <c r="G3489">
        <f>IF('Input and Summary Results'!$J$4="yes",IF(C3489=FALSE,FALSE,IF('Data Transformation'!E3489&lt;$R$10,E3489,$R$10)),IF(C3489=FALSE,FALSE,IF(C3489&lt;$R$10,C3489,$R$10)))</f>
        <v>1.1225763200000001</v>
      </c>
      <c r="H3489">
        <f>IF('Input and Summary Results'!$J$4="yes",'Data Transformation'!F3489,'Data Transformation'!D3489)</f>
        <v>3.2838109999999997E-2</v>
      </c>
      <c r="I3489">
        <f t="shared" si="193"/>
        <v>200</v>
      </c>
    </row>
    <row r="3490" spans="2:9" x14ac:dyDescent="0.25">
      <c r="B3490">
        <f>IF('Input and Summary Results'!D3072=0,FALSE,'Input and Summary Results'!$B3072)</f>
        <v>201</v>
      </c>
      <c r="C3490">
        <f>IF(OR(B3490=0,'Input and Summary Results'!D3072=0,'Input and Summary Results'!D3072=""),FALSE,'Input and Summary Results'!$D3072)</f>
        <v>-7.7300199999999999E-2</v>
      </c>
      <c r="D3490">
        <f>IF(OR(B3490=0,'Input and Summary Results'!E3072=0),FALSE,'Input and Summary Results'!$E3072)</f>
        <v>9.1124609999999995E-2</v>
      </c>
      <c r="E3490" t="e">
        <f t="shared" si="191"/>
        <v>#NUM!</v>
      </c>
      <c r="F3490">
        <f t="shared" si="192"/>
        <v>-0.51161679711048613</v>
      </c>
      <c r="G3490">
        <f>IF('Input and Summary Results'!$J$4="yes",IF(C3490=FALSE,FALSE,IF('Data Transformation'!E3490&lt;$R$10,E3490,$R$10)),IF(C3490=FALSE,FALSE,IF(C3490&lt;$R$10,C3490,$R$10)))</f>
        <v>-7.7300199999999999E-2</v>
      </c>
      <c r="H3490">
        <f>IF('Input and Summary Results'!$J$4="yes",'Data Transformation'!F3490,'Data Transformation'!D3490)</f>
        <v>9.1124609999999995E-2</v>
      </c>
      <c r="I3490">
        <f t="shared" si="193"/>
        <v>201</v>
      </c>
    </row>
    <row r="3491" spans="2:9" x14ac:dyDescent="0.25">
      <c r="B3491">
        <f>IF('Input and Summary Results'!D3073=0,FALSE,'Input and Summary Results'!$B3073)</f>
        <v>201</v>
      </c>
      <c r="C3491">
        <f>IF(OR(B3491=0,'Input and Summary Results'!D3073=0,'Input and Summary Results'!D3073=""),FALSE,'Input and Summary Results'!$D3073)</f>
        <v>-3.7618499999999999E-2</v>
      </c>
      <c r="D3491">
        <f>IF(OR(B3491=0,'Input and Summary Results'!E3073=0),FALSE,'Input and Summary Results'!$E3073)</f>
        <v>7.153727E-2</v>
      </c>
      <c r="E3491" t="e">
        <f t="shared" si="191"/>
        <v>#NUM!</v>
      </c>
      <c r="F3491">
        <f t="shared" si="192"/>
        <v>-0.8253166707869799</v>
      </c>
      <c r="G3491">
        <f>IF('Input and Summary Results'!$J$4="yes",IF(C3491=FALSE,FALSE,IF('Data Transformation'!E3491&lt;$R$10,E3491,$R$10)),IF(C3491=FALSE,FALSE,IF(C3491&lt;$R$10,C3491,$R$10)))</f>
        <v>-3.7618499999999999E-2</v>
      </c>
      <c r="H3491">
        <f>IF('Input and Summary Results'!$J$4="yes",'Data Transformation'!F3491,'Data Transformation'!D3491)</f>
        <v>7.153727E-2</v>
      </c>
      <c r="I3491">
        <f t="shared" si="193"/>
        <v>201</v>
      </c>
    </row>
    <row r="3492" spans="2:9" x14ac:dyDescent="0.25">
      <c r="B3492">
        <f>IF('Input and Summary Results'!D3074=0,FALSE,'Input and Summary Results'!$B3074)</f>
        <v>201</v>
      </c>
      <c r="C3492">
        <f>IF(OR(B3492=0,'Input and Summary Results'!D3074=0,'Input and Summary Results'!D3074=""),FALSE,'Input and Summary Results'!$D3074)</f>
        <v>8.39261E-3</v>
      </c>
      <c r="D3492">
        <f>IF(OR(B3492=0,'Input and Summary Results'!E3074=0),FALSE,'Input and Summary Results'!$E3074)</f>
        <v>3.5969349999999997E-2</v>
      </c>
      <c r="E3492">
        <f t="shared" si="191"/>
        <v>-2.0761029578452241</v>
      </c>
      <c r="F3492">
        <f t="shared" si="192"/>
        <v>1.8600528202787927</v>
      </c>
      <c r="G3492">
        <f>IF('Input and Summary Results'!$J$4="yes",IF(C3492=FALSE,FALSE,IF('Data Transformation'!E3492&lt;$R$10,E3492,$R$10)),IF(C3492=FALSE,FALSE,IF(C3492&lt;$R$10,C3492,$R$10)))</f>
        <v>8.39261E-3</v>
      </c>
      <c r="H3492">
        <f>IF('Input and Summary Results'!$J$4="yes",'Data Transformation'!F3492,'Data Transformation'!D3492)</f>
        <v>3.5969349999999997E-2</v>
      </c>
      <c r="I3492">
        <f t="shared" si="193"/>
        <v>201</v>
      </c>
    </row>
    <row r="3493" spans="2:9" x14ac:dyDescent="0.25">
      <c r="B3493">
        <f>IF('Input and Summary Results'!D3075=0,FALSE,'Input and Summary Results'!$B3075)</f>
        <v>201</v>
      </c>
      <c r="C3493">
        <f>IF(OR(B3493=0,'Input and Summary Results'!D3075=0,'Input and Summary Results'!D3075=""),FALSE,'Input and Summary Results'!$D3075)</f>
        <v>8.9870799999999997E-3</v>
      </c>
      <c r="D3493">
        <f>IF(OR(B3493=0,'Input and Summary Results'!E3075=0),FALSE,'Input and Summary Results'!$E3075)</f>
        <v>3.8902449999999998E-2</v>
      </c>
      <c r="E3493">
        <f t="shared" si="191"/>
        <v>-2.0463813923469791</v>
      </c>
      <c r="F3493">
        <f t="shared" si="192"/>
        <v>1.8786595089840084</v>
      </c>
      <c r="G3493">
        <f>IF('Input and Summary Results'!$J$4="yes",IF(C3493=FALSE,FALSE,IF('Data Transformation'!E3493&lt;$R$10,E3493,$R$10)),IF(C3493=FALSE,FALSE,IF(C3493&lt;$R$10,C3493,$R$10)))</f>
        <v>8.9870799999999997E-3</v>
      </c>
      <c r="H3493">
        <f>IF('Input and Summary Results'!$J$4="yes",'Data Transformation'!F3493,'Data Transformation'!D3493)</f>
        <v>3.8902449999999998E-2</v>
      </c>
      <c r="I3493">
        <f t="shared" si="193"/>
        <v>201</v>
      </c>
    </row>
    <row r="3494" spans="2:9" x14ac:dyDescent="0.25">
      <c r="B3494">
        <f>IF('Input and Summary Results'!D3076=0,FALSE,'Input and Summary Results'!$B3076)</f>
        <v>201</v>
      </c>
      <c r="C3494">
        <f>IF(OR(B3494=0,'Input and Summary Results'!D3076=0,'Input and Summary Results'!D3076=""),FALSE,'Input and Summary Results'!$D3076)</f>
        <v>3.086767E-2</v>
      </c>
      <c r="D3494">
        <f>IF(OR(B3494=0,'Input and Summary Results'!E3076=0),FALSE,'Input and Summary Results'!$E3076)</f>
        <v>6.3313610000000006E-2</v>
      </c>
      <c r="E3494">
        <f t="shared" si="191"/>
        <v>-1.5104961513514967</v>
      </c>
      <c r="F3494">
        <f t="shared" si="192"/>
        <v>0.89019050482268347</v>
      </c>
      <c r="G3494">
        <f>IF('Input and Summary Results'!$J$4="yes",IF(C3494=FALSE,FALSE,IF('Data Transformation'!E3494&lt;$R$10,E3494,$R$10)),IF(C3494=FALSE,FALSE,IF(C3494&lt;$R$10,C3494,$R$10)))</f>
        <v>3.086767E-2</v>
      </c>
      <c r="H3494">
        <f>IF('Input and Summary Results'!$J$4="yes",'Data Transformation'!F3494,'Data Transformation'!D3494)</f>
        <v>6.3313610000000006E-2</v>
      </c>
      <c r="I3494">
        <f t="shared" si="193"/>
        <v>201</v>
      </c>
    </row>
    <row r="3495" spans="2:9" x14ac:dyDescent="0.25">
      <c r="B3495">
        <f>IF('Input and Summary Results'!D3077=0,FALSE,'Input and Summary Results'!$B3077)</f>
        <v>201</v>
      </c>
      <c r="C3495">
        <f>IF(OR(B3495=0,'Input and Summary Results'!D3077=0,'Input and Summary Results'!D3077=""),FALSE,'Input and Summary Results'!$D3077)</f>
        <v>3.1552139999999999E-2</v>
      </c>
      <c r="D3495">
        <f>IF(OR(B3495=0,'Input and Summary Results'!E3077=0),FALSE,'Input and Summary Results'!$E3077)</f>
        <v>4.98228E-2</v>
      </c>
      <c r="E3495">
        <f t="shared" si="191"/>
        <v>-1.5009711797265675</v>
      </c>
      <c r="F3495">
        <f t="shared" si="192"/>
        <v>0.68531311029933317</v>
      </c>
      <c r="G3495">
        <f>IF('Input and Summary Results'!$J$4="yes",IF(C3495=FALSE,FALSE,IF('Data Transformation'!E3495&lt;$R$10,E3495,$R$10)),IF(C3495=FALSE,FALSE,IF(C3495&lt;$R$10,C3495,$R$10)))</f>
        <v>3.1552139999999999E-2</v>
      </c>
      <c r="H3495">
        <f>IF('Input and Summary Results'!$J$4="yes",'Data Transformation'!F3495,'Data Transformation'!D3495)</f>
        <v>4.98228E-2</v>
      </c>
      <c r="I3495">
        <f t="shared" si="193"/>
        <v>201</v>
      </c>
    </row>
    <row r="3496" spans="2:9" x14ac:dyDescent="0.25">
      <c r="B3496">
        <f>IF('Input and Summary Results'!D3078=0,FALSE,'Input and Summary Results'!$B3078)</f>
        <v>201</v>
      </c>
      <c r="C3496">
        <f>IF(OR(B3496=0,'Input and Summary Results'!D3078=0,'Input and Summary Results'!D3078=""),FALSE,'Input and Summary Results'!$D3078)</f>
        <v>4.0806530000000001E-2</v>
      </c>
      <c r="D3496">
        <f>IF(OR(B3496=0,'Input and Summary Results'!E3078=0),FALSE,'Input and Summary Results'!$E3078)</f>
        <v>5.1520290000000003E-2</v>
      </c>
      <c r="E3496">
        <f t="shared" si="191"/>
        <v>-1.389270334065853</v>
      </c>
      <c r="F3496">
        <f t="shared" si="192"/>
        <v>0.54794675901136414</v>
      </c>
      <c r="G3496">
        <f>IF('Input and Summary Results'!$J$4="yes",IF(C3496=FALSE,FALSE,IF('Data Transformation'!E3496&lt;$R$10,E3496,$R$10)),IF(C3496=FALSE,FALSE,IF(C3496&lt;$R$10,C3496,$R$10)))</f>
        <v>4.0806530000000001E-2</v>
      </c>
      <c r="H3496">
        <f>IF('Input and Summary Results'!$J$4="yes",'Data Transformation'!F3496,'Data Transformation'!D3496)</f>
        <v>5.1520290000000003E-2</v>
      </c>
      <c r="I3496">
        <f t="shared" si="193"/>
        <v>201</v>
      </c>
    </row>
    <row r="3497" spans="2:9" x14ac:dyDescent="0.25">
      <c r="B3497">
        <f>IF('Input and Summary Results'!D3079=0,FALSE,'Input and Summary Results'!$B3079)</f>
        <v>201</v>
      </c>
      <c r="C3497">
        <f>IF(OR(B3497=0,'Input and Summary Results'!D3079=0,'Input and Summary Results'!D3079=""),FALSE,'Input and Summary Results'!$D3079)</f>
        <v>4.2768029999999999E-2</v>
      </c>
      <c r="D3497">
        <f>IF(OR(B3497=0,'Input and Summary Results'!E3079=0),FALSE,'Input and Summary Results'!$E3079)</f>
        <v>5.6662459999999998E-2</v>
      </c>
      <c r="E3497">
        <f t="shared" si="191"/>
        <v>-1.3688807539478567</v>
      </c>
      <c r="F3497">
        <f t="shared" si="192"/>
        <v>0.57499743710430429</v>
      </c>
      <c r="G3497">
        <f>IF('Input and Summary Results'!$J$4="yes",IF(C3497=FALSE,FALSE,IF('Data Transformation'!E3497&lt;$R$10,E3497,$R$10)),IF(C3497=FALSE,FALSE,IF(C3497&lt;$R$10,C3497,$R$10)))</f>
        <v>4.2768029999999999E-2</v>
      </c>
      <c r="H3497">
        <f>IF('Input and Summary Results'!$J$4="yes",'Data Transformation'!F3497,'Data Transformation'!D3497)</f>
        <v>5.6662459999999998E-2</v>
      </c>
      <c r="I3497">
        <f t="shared" si="193"/>
        <v>201</v>
      </c>
    </row>
    <row r="3498" spans="2:9" x14ac:dyDescent="0.25">
      <c r="B3498">
        <f>IF('Input and Summary Results'!D3080=0,FALSE,'Input and Summary Results'!$B3080)</f>
        <v>201</v>
      </c>
      <c r="C3498">
        <f>IF(OR(B3498=0,'Input and Summary Results'!D3080=0,'Input and Summary Results'!D3080=""),FALSE,'Input and Summary Results'!$D3080)</f>
        <v>5.913525E-2</v>
      </c>
      <c r="D3498">
        <f>IF(OR(B3498=0,'Input and Summary Results'!E3080=0),FALSE,'Input and Summary Results'!$E3080)</f>
        <v>6.8134399999999998E-2</v>
      </c>
      <c r="E3498">
        <f t="shared" ref="E3498:E3561" si="194">IF(C3498=FALSE,FALSE,LOG10(C3498))</f>
        <v>-1.228153562827103</v>
      </c>
      <c r="F3498">
        <f t="shared" ref="F3498:F3561" si="195">IF(D3498=FALSE, FALSE,0.434*D3498/C3498)</f>
        <v>0.50004573583437972</v>
      </c>
      <c r="G3498">
        <f>IF('Input and Summary Results'!$J$4="yes",IF(C3498=FALSE,FALSE,IF('Data Transformation'!E3498&lt;$R$10,E3498,$R$10)),IF(C3498=FALSE,FALSE,IF(C3498&lt;$R$10,C3498,$R$10)))</f>
        <v>5.913525E-2</v>
      </c>
      <c r="H3498">
        <f>IF('Input and Summary Results'!$J$4="yes",'Data Transformation'!F3498,'Data Transformation'!D3498)</f>
        <v>6.8134399999999998E-2</v>
      </c>
      <c r="I3498">
        <f t="shared" si="193"/>
        <v>201</v>
      </c>
    </row>
    <row r="3499" spans="2:9" x14ac:dyDescent="0.25">
      <c r="B3499">
        <f>IF('Input and Summary Results'!D3081=0,FALSE,'Input and Summary Results'!$B3081)</f>
        <v>201</v>
      </c>
      <c r="C3499">
        <f>IF(OR(B3499=0,'Input and Summary Results'!D3081=0,'Input and Summary Results'!D3081=""),FALSE,'Input and Summary Results'!$D3081)</f>
        <v>8.5946649999999999E-2</v>
      </c>
      <c r="D3499">
        <f>IF(OR(B3499=0,'Input and Summary Results'!E3081=0),FALSE,'Input and Summary Results'!$E3081)</f>
        <v>5.9740719999999997E-2</v>
      </c>
      <c r="E3499">
        <f t="shared" si="194"/>
        <v>-1.065771046433218</v>
      </c>
      <c r="F3499">
        <f t="shared" si="195"/>
        <v>0.3016693783876393</v>
      </c>
      <c r="G3499">
        <f>IF('Input and Summary Results'!$J$4="yes",IF(C3499=FALSE,FALSE,IF('Data Transformation'!E3499&lt;$R$10,E3499,$R$10)),IF(C3499=FALSE,FALSE,IF(C3499&lt;$R$10,C3499,$R$10)))</f>
        <v>8.5946649999999999E-2</v>
      </c>
      <c r="H3499">
        <f>IF('Input and Summary Results'!$J$4="yes",'Data Transformation'!F3499,'Data Transformation'!D3499)</f>
        <v>5.9740719999999997E-2</v>
      </c>
      <c r="I3499">
        <f t="shared" si="193"/>
        <v>201</v>
      </c>
    </row>
    <row r="3500" spans="2:9" x14ac:dyDescent="0.25">
      <c r="B3500">
        <f>IF('Input and Summary Results'!D3082=0,FALSE,'Input and Summary Results'!$B3082)</f>
        <v>201</v>
      </c>
      <c r="C3500">
        <f>IF(OR(B3500=0,'Input and Summary Results'!D3082=0,'Input and Summary Results'!D3082=""),FALSE,'Input and Summary Results'!$D3082)</f>
        <v>0.12561838</v>
      </c>
      <c r="D3500">
        <f>IF(OR(B3500=0,'Input and Summary Results'!E3082=0),FALSE,'Input and Summary Results'!$E3082)</f>
        <v>6.2272290000000001E-2</v>
      </c>
      <c r="E3500">
        <f t="shared" si="194"/>
        <v>-0.9009468116451862</v>
      </c>
      <c r="F3500">
        <f t="shared" si="195"/>
        <v>0.2151450596640396</v>
      </c>
      <c r="G3500">
        <f>IF('Input and Summary Results'!$J$4="yes",IF(C3500=FALSE,FALSE,IF('Data Transformation'!E3500&lt;$R$10,E3500,$R$10)),IF(C3500=FALSE,FALSE,IF(C3500&lt;$R$10,C3500,$R$10)))</f>
        <v>0.12561838</v>
      </c>
      <c r="H3500">
        <f>IF('Input and Summary Results'!$J$4="yes",'Data Transformation'!F3500,'Data Transformation'!D3500)</f>
        <v>6.2272290000000001E-2</v>
      </c>
      <c r="I3500">
        <f t="shared" si="193"/>
        <v>201</v>
      </c>
    </row>
    <row r="3501" spans="2:9" x14ac:dyDescent="0.25">
      <c r="B3501">
        <f>IF('Input and Summary Results'!D3083=0,FALSE,'Input and Summary Results'!$B3083)</f>
        <v>201</v>
      </c>
      <c r="C3501">
        <f>IF(OR(B3501=0,'Input and Summary Results'!D3083=0,'Input and Summary Results'!D3083=""),FALSE,'Input and Summary Results'!$D3083)</f>
        <v>0.13039228999999999</v>
      </c>
      <c r="D3501">
        <f>IF(OR(B3501=0,'Input and Summary Results'!E3083=0),FALSE,'Input and Summary Results'!$E3083)</f>
        <v>5.273746E-2</v>
      </c>
      <c r="E3501">
        <f t="shared" si="194"/>
        <v>-0.88474808735753452</v>
      </c>
      <c r="F3501">
        <f t="shared" si="195"/>
        <v>0.17553229289860622</v>
      </c>
      <c r="G3501">
        <f>IF('Input and Summary Results'!$J$4="yes",IF(C3501=FALSE,FALSE,IF('Data Transformation'!E3501&lt;$R$10,E3501,$R$10)),IF(C3501=FALSE,FALSE,IF(C3501&lt;$R$10,C3501,$R$10)))</f>
        <v>0.13039228999999999</v>
      </c>
      <c r="H3501">
        <f>IF('Input and Summary Results'!$J$4="yes",'Data Transformation'!F3501,'Data Transformation'!D3501)</f>
        <v>5.273746E-2</v>
      </c>
      <c r="I3501">
        <f t="shared" si="193"/>
        <v>201</v>
      </c>
    </row>
    <row r="3502" spans="2:9" x14ac:dyDescent="0.25">
      <c r="B3502">
        <f>IF('Input and Summary Results'!D3084=0,FALSE,'Input and Summary Results'!$B3084)</f>
        <v>201</v>
      </c>
      <c r="C3502">
        <f>IF(OR(B3502=0,'Input and Summary Results'!D3084=0,'Input and Summary Results'!D3084=""),FALSE,'Input and Summary Results'!$D3084)</f>
        <v>0.15065132000000001</v>
      </c>
      <c r="D3502">
        <f>IF(OR(B3502=0,'Input and Summary Results'!E3084=0),FALSE,'Input and Summary Results'!$E3084)</f>
        <v>4.972555E-2</v>
      </c>
      <c r="E3502">
        <f t="shared" si="194"/>
        <v>-0.82202705870549542</v>
      </c>
      <c r="F3502">
        <f t="shared" si="195"/>
        <v>0.14325057822261364</v>
      </c>
      <c r="G3502">
        <f>IF('Input and Summary Results'!$J$4="yes",IF(C3502=FALSE,FALSE,IF('Data Transformation'!E3502&lt;$R$10,E3502,$R$10)),IF(C3502=FALSE,FALSE,IF(C3502&lt;$R$10,C3502,$R$10)))</f>
        <v>0.15065132000000001</v>
      </c>
      <c r="H3502">
        <f>IF('Input and Summary Results'!$J$4="yes",'Data Transformation'!F3502,'Data Transformation'!D3502)</f>
        <v>4.972555E-2</v>
      </c>
      <c r="I3502">
        <f t="shared" si="193"/>
        <v>201</v>
      </c>
    </row>
    <row r="3503" spans="2:9" x14ac:dyDescent="0.25">
      <c r="B3503">
        <f>IF('Input and Summary Results'!D3085=0,FALSE,'Input and Summary Results'!$B3085)</f>
        <v>201</v>
      </c>
      <c r="C3503">
        <f>IF(OR(B3503=0,'Input and Summary Results'!D3085=0,'Input and Summary Results'!D3085=""),FALSE,'Input and Summary Results'!$D3085)</f>
        <v>0.18383155000000001</v>
      </c>
      <c r="D3503">
        <f>IF(OR(B3503=0,'Input and Summary Results'!E3085=0),FALSE,'Input and Summary Results'!$E3085)</f>
        <v>5.8909049999999998E-2</v>
      </c>
      <c r="E3503">
        <f t="shared" si="194"/>
        <v>-0.73557995097472784</v>
      </c>
      <c r="F3503">
        <f t="shared" si="195"/>
        <v>0.13907584253083868</v>
      </c>
      <c r="G3503">
        <f>IF('Input and Summary Results'!$J$4="yes",IF(C3503=FALSE,FALSE,IF('Data Transformation'!E3503&lt;$R$10,E3503,$R$10)),IF(C3503=FALSE,FALSE,IF(C3503&lt;$R$10,C3503,$R$10)))</f>
        <v>0.18383155000000001</v>
      </c>
      <c r="H3503">
        <f>IF('Input and Summary Results'!$J$4="yes",'Data Transformation'!F3503,'Data Transformation'!D3503)</f>
        <v>5.8909049999999998E-2</v>
      </c>
      <c r="I3503">
        <f t="shared" si="193"/>
        <v>201</v>
      </c>
    </row>
    <row r="3504" spans="2:9" x14ac:dyDescent="0.25">
      <c r="B3504">
        <f>IF('Input and Summary Results'!D3086=0,FALSE,'Input and Summary Results'!$B3086)</f>
        <v>201</v>
      </c>
      <c r="C3504">
        <f>IF(OR(B3504=0,'Input and Summary Results'!D3086=0,'Input and Summary Results'!D3086=""),FALSE,'Input and Summary Results'!$D3086)</f>
        <v>0.22804076000000001</v>
      </c>
      <c r="D3504">
        <f>IF(OR(B3504=0,'Input and Summary Results'!E3086=0),FALSE,'Input and Summary Results'!$E3086)</f>
        <v>3.786395E-2</v>
      </c>
      <c r="E3504">
        <f t="shared" si="194"/>
        <v>-0.64198752027597339</v>
      </c>
      <c r="F3504">
        <f t="shared" si="195"/>
        <v>7.2061478395353526E-2</v>
      </c>
      <c r="G3504">
        <f>IF('Input and Summary Results'!$J$4="yes",IF(C3504=FALSE,FALSE,IF('Data Transformation'!E3504&lt;$R$10,E3504,$R$10)),IF(C3504=FALSE,FALSE,IF(C3504&lt;$R$10,C3504,$R$10)))</f>
        <v>0.22804076000000001</v>
      </c>
      <c r="H3504">
        <f>IF('Input and Summary Results'!$J$4="yes",'Data Transformation'!F3504,'Data Transformation'!D3504)</f>
        <v>3.786395E-2</v>
      </c>
      <c r="I3504">
        <f t="shared" si="193"/>
        <v>201</v>
      </c>
    </row>
    <row r="3505" spans="2:9" x14ac:dyDescent="0.25">
      <c r="B3505">
        <f>IF('Input and Summary Results'!D3087=0,FALSE,'Input and Summary Results'!$B3087)</f>
        <v>201</v>
      </c>
      <c r="C3505">
        <f>IF(OR(B3505=0,'Input and Summary Results'!D3087=0,'Input and Summary Results'!D3087=""),FALSE,'Input and Summary Results'!$D3087)</f>
        <v>0.23100127000000001</v>
      </c>
      <c r="D3505">
        <f>IF(OR(B3505=0,'Input and Summary Results'!E3087=0),FALSE,'Input and Summary Results'!$E3087)</f>
        <v>4.6997999999999998E-2</v>
      </c>
      <c r="E3505">
        <f t="shared" si="194"/>
        <v>-0.63638563243480006</v>
      </c>
      <c r="F3505">
        <f t="shared" si="195"/>
        <v>8.8298787275065627E-2</v>
      </c>
      <c r="G3505">
        <f>IF('Input and Summary Results'!$J$4="yes",IF(C3505=FALSE,FALSE,IF('Data Transformation'!E3505&lt;$R$10,E3505,$R$10)),IF(C3505=FALSE,FALSE,IF(C3505&lt;$R$10,C3505,$R$10)))</f>
        <v>0.23100127000000001</v>
      </c>
      <c r="H3505">
        <f>IF('Input and Summary Results'!$J$4="yes",'Data Transformation'!F3505,'Data Transformation'!D3505)</f>
        <v>4.6997999999999998E-2</v>
      </c>
      <c r="I3505">
        <f t="shared" si="193"/>
        <v>201</v>
      </c>
    </row>
    <row r="3506" spans="2:9" x14ac:dyDescent="0.25">
      <c r="B3506">
        <f>IF('Input and Summary Results'!D3088=0,FALSE,'Input and Summary Results'!$B3088)</f>
        <v>201</v>
      </c>
      <c r="C3506">
        <f>IF(OR(B3506=0,'Input and Summary Results'!D3088=0,'Input and Summary Results'!D3088=""),FALSE,'Input and Summary Results'!$D3088)</f>
        <v>0.25877160999999999</v>
      </c>
      <c r="D3506">
        <f>IF(OR(B3506=0,'Input and Summary Results'!E3088=0),FALSE,'Input and Summary Results'!$E3088)</f>
        <v>3.2331029999999997E-2</v>
      </c>
      <c r="E3506">
        <f t="shared" si="194"/>
        <v>-0.58708337211717732</v>
      </c>
      <c r="F3506">
        <f t="shared" si="195"/>
        <v>5.4224136179390002E-2</v>
      </c>
      <c r="G3506">
        <f>IF('Input and Summary Results'!$J$4="yes",IF(C3506=FALSE,FALSE,IF('Data Transformation'!E3506&lt;$R$10,E3506,$R$10)),IF(C3506=FALSE,FALSE,IF(C3506&lt;$R$10,C3506,$R$10)))</f>
        <v>0.25877160999999999</v>
      </c>
      <c r="H3506">
        <f>IF('Input and Summary Results'!$J$4="yes",'Data Transformation'!F3506,'Data Transformation'!D3506)</f>
        <v>3.2331029999999997E-2</v>
      </c>
      <c r="I3506">
        <f t="shared" si="193"/>
        <v>201</v>
      </c>
    </row>
    <row r="3507" spans="2:9" x14ac:dyDescent="0.25">
      <c r="B3507">
        <f>IF('Input and Summary Results'!D3089=0,FALSE,'Input and Summary Results'!$B3089)</f>
        <v>201</v>
      </c>
      <c r="C3507">
        <f>IF(OR(B3507=0,'Input and Summary Results'!D3089=0,'Input and Summary Results'!D3089=""),FALSE,'Input and Summary Results'!$D3089)</f>
        <v>0.26572621000000002</v>
      </c>
      <c r="D3507">
        <f>IF(OR(B3507=0,'Input and Summary Results'!E3089=0),FALSE,'Input and Summary Results'!$E3089)</f>
        <v>9.0950630000000005E-2</v>
      </c>
      <c r="E3507">
        <f t="shared" si="194"/>
        <v>-0.57556560668503265</v>
      </c>
      <c r="F3507">
        <f t="shared" si="195"/>
        <v>0.14854602946393583</v>
      </c>
      <c r="G3507">
        <f>IF('Input and Summary Results'!$J$4="yes",IF(C3507=FALSE,FALSE,IF('Data Transformation'!E3507&lt;$R$10,E3507,$R$10)),IF(C3507=FALSE,FALSE,IF(C3507&lt;$R$10,C3507,$R$10)))</f>
        <v>0.26572621000000002</v>
      </c>
      <c r="H3507">
        <f>IF('Input and Summary Results'!$J$4="yes",'Data Transformation'!F3507,'Data Transformation'!D3507)</f>
        <v>9.0950630000000005E-2</v>
      </c>
      <c r="I3507">
        <f t="shared" si="193"/>
        <v>201</v>
      </c>
    </row>
    <row r="3508" spans="2:9" x14ac:dyDescent="0.25">
      <c r="B3508">
        <f>IF('Input and Summary Results'!D3090=0,FALSE,'Input and Summary Results'!$B3090)</f>
        <v>201</v>
      </c>
      <c r="C3508">
        <f>IF(OR(B3508=0,'Input and Summary Results'!D3090=0,'Input and Summary Results'!D3090=""),FALSE,'Input and Summary Results'!$D3090)</f>
        <v>0.31314956999999999</v>
      </c>
      <c r="D3508">
        <f>IF(OR(B3508=0,'Input and Summary Results'!E3090=0),FALSE,'Input and Summary Results'!$E3090)</f>
        <v>7.4640070000000003E-2</v>
      </c>
      <c r="E3508">
        <f t="shared" si="194"/>
        <v>-0.50424818031188445</v>
      </c>
      <c r="F3508">
        <f t="shared" si="195"/>
        <v>0.10344510573653351</v>
      </c>
      <c r="G3508">
        <f>IF('Input and Summary Results'!$J$4="yes",IF(C3508=FALSE,FALSE,IF('Data Transformation'!E3508&lt;$R$10,E3508,$R$10)),IF(C3508=FALSE,FALSE,IF(C3508&lt;$R$10,C3508,$R$10)))</f>
        <v>0.31314956999999999</v>
      </c>
      <c r="H3508">
        <f>IF('Input and Summary Results'!$J$4="yes",'Data Transformation'!F3508,'Data Transformation'!D3508)</f>
        <v>7.4640070000000003E-2</v>
      </c>
      <c r="I3508">
        <f t="shared" si="193"/>
        <v>201</v>
      </c>
    </row>
    <row r="3509" spans="2:9" x14ac:dyDescent="0.25">
      <c r="B3509">
        <f>IF('Input and Summary Results'!D3091=0,FALSE,'Input and Summary Results'!$B3091)</f>
        <v>202</v>
      </c>
      <c r="C3509">
        <f>IF(OR(B3509=0,'Input and Summary Results'!D3091=0,'Input and Summary Results'!D3091=""),FALSE,'Input and Summary Results'!$D3091)</f>
        <v>0.29238998999999999</v>
      </c>
      <c r="D3509">
        <f>IF(OR(B3509=0,'Input and Summary Results'!E3091=0),FALSE,'Input and Summary Results'!$E3091)</f>
        <v>4.860221E-2</v>
      </c>
      <c r="E3509">
        <f t="shared" si="194"/>
        <v>-0.5340374995738828</v>
      </c>
      <c r="F3509">
        <f t="shared" si="195"/>
        <v>7.2141180824965997E-2</v>
      </c>
      <c r="G3509">
        <f>IF('Input and Summary Results'!$J$4="yes",IF(C3509=FALSE,FALSE,IF('Data Transformation'!E3509&lt;$R$10,E3509,$R$10)),IF(C3509=FALSE,FALSE,IF(C3509&lt;$R$10,C3509,$R$10)))</f>
        <v>0.29238998999999999</v>
      </c>
      <c r="H3509">
        <f>IF('Input and Summary Results'!$J$4="yes",'Data Transformation'!F3509,'Data Transformation'!D3509)</f>
        <v>4.860221E-2</v>
      </c>
      <c r="I3509">
        <f t="shared" si="193"/>
        <v>202</v>
      </c>
    </row>
    <row r="3510" spans="2:9" x14ac:dyDescent="0.25">
      <c r="B3510">
        <f>IF('Input and Summary Results'!D3092=0,FALSE,'Input and Summary Results'!$B3092)</f>
        <v>202</v>
      </c>
      <c r="C3510">
        <f>IF(OR(B3510=0,'Input and Summary Results'!D3092=0,'Input and Summary Results'!D3092=""),FALSE,'Input and Summary Results'!$D3092)</f>
        <v>0.31506921999999998</v>
      </c>
      <c r="D3510">
        <f>IF(OR(B3510=0,'Input and Summary Results'!E3092=0),FALSE,'Input and Summary Results'!$E3092)</f>
        <v>9.3523830000000002E-2</v>
      </c>
      <c r="E3510">
        <f t="shared" si="194"/>
        <v>-0.50159402220553129</v>
      </c>
      <c r="F3510">
        <f t="shared" si="195"/>
        <v>0.12882674550056017</v>
      </c>
      <c r="G3510">
        <f>IF('Input and Summary Results'!$J$4="yes",IF(C3510=FALSE,FALSE,IF('Data Transformation'!E3510&lt;$R$10,E3510,$R$10)),IF(C3510=FALSE,FALSE,IF(C3510&lt;$R$10,C3510,$R$10)))</f>
        <v>0.31506921999999998</v>
      </c>
      <c r="H3510">
        <f>IF('Input and Summary Results'!$J$4="yes",'Data Transformation'!F3510,'Data Transformation'!D3510)</f>
        <v>9.3523830000000002E-2</v>
      </c>
      <c r="I3510">
        <f t="shared" si="193"/>
        <v>202</v>
      </c>
    </row>
    <row r="3511" spans="2:9" x14ac:dyDescent="0.25">
      <c r="B3511">
        <f>IF('Input and Summary Results'!D3093=0,FALSE,'Input and Summary Results'!$B3093)</f>
        <v>202</v>
      </c>
      <c r="C3511">
        <f>IF(OR(B3511=0,'Input and Summary Results'!D3093=0,'Input and Summary Results'!D3093=""),FALSE,'Input and Summary Results'!$D3093)</f>
        <v>0.32327223999999999</v>
      </c>
      <c r="D3511">
        <f>IF(OR(B3511=0,'Input and Summary Results'!E3093=0),FALSE,'Input and Summary Results'!$E3093)</f>
        <v>6.7166740000000003E-2</v>
      </c>
      <c r="E3511">
        <f t="shared" si="194"/>
        <v>-0.49043158747764665</v>
      </c>
      <c r="F3511">
        <f t="shared" si="195"/>
        <v>9.0172806548437318E-2</v>
      </c>
      <c r="G3511">
        <f>IF('Input and Summary Results'!$J$4="yes",IF(C3511=FALSE,FALSE,IF('Data Transformation'!E3511&lt;$R$10,E3511,$R$10)),IF(C3511=FALSE,FALSE,IF(C3511&lt;$R$10,C3511,$R$10)))</f>
        <v>0.32327223999999999</v>
      </c>
      <c r="H3511">
        <f>IF('Input and Summary Results'!$J$4="yes",'Data Transformation'!F3511,'Data Transformation'!D3511)</f>
        <v>6.7166740000000003E-2</v>
      </c>
      <c r="I3511">
        <f t="shared" si="193"/>
        <v>202</v>
      </c>
    </row>
    <row r="3512" spans="2:9" x14ac:dyDescent="0.25">
      <c r="B3512">
        <f>IF('Input and Summary Results'!D3094=0,FALSE,'Input and Summary Results'!$B3094)</f>
        <v>202</v>
      </c>
      <c r="C3512">
        <f>IF(OR(B3512=0,'Input and Summary Results'!D3094=0,'Input and Summary Results'!D3094=""),FALSE,'Input and Summary Results'!$D3094)</f>
        <v>0.32733913999999997</v>
      </c>
      <c r="D3512">
        <f>IF(OR(B3512=0,'Input and Summary Results'!E3094=0),FALSE,'Input and Summary Results'!$E3094)</f>
        <v>5.289228E-2</v>
      </c>
      <c r="E3512">
        <f t="shared" si="194"/>
        <v>-0.48500206291766901</v>
      </c>
      <c r="F3512">
        <f t="shared" si="195"/>
        <v>7.0126809522380984E-2</v>
      </c>
      <c r="G3512">
        <f>IF('Input and Summary Results'!$J$4="yes",IF(C3512=FALSE,FALSE,IF('Data Transformation'!E3512&lt;$R$10,E3512,$R$10)),IF(C3512=FALSE,FALSE,IF(C3512&lt;$R$10,C3512,$R$10)))</f>
        <v>0.32733913999999997</v>
      </c>
      <c r="H3512">
        <f>IF('Input and Summary Results'!$J$4="yes",'Data Transformation'!F3512,'Data Transformation'!D3512)</f>
        <v>5.289228E-2</v>
      </c>
      <c r="I3512">
        <f t="shared" si="193"/>
        <v>202</v>
      </c>
    </row>
    <row r="3513" spans="2:9" x14ac:dyDescent="0.25">
      <c r="B3513">
        <f>IF('Input and Summary Results'!D3095=0,FALSE,'Input and Summary Results'!$B3095)</f>
        <v>202</v>
      </c>
      <c r="C3513">
        <f>IF(OR(B3513=0,'Input and Summary Results'!D3095=0,'Input and Summary Results'!D3095=""),FALSE,'Input and Summary Results'!$D3095)</f>
        <v>0.76397393000000002</v>
      </c>
      <c r="D3513">
        <f>IF(OR(B3513=0,'Input and Summary Results'!E3095=0),FALSE,'Input and Summary Results'!$E3095)</f>
        <v>3.7350550000000003E-2</v>
      </c>
      <c r="E3513">
        <f t="shared" si="194"/>
        <v>-0.11692146112368061</v>
      </c>
      <c r="F3513">
        <f t="shared" si="195"/>
        <v>2.1218183060251809E-2</v>
      </c>
      <c r="G3513">
        <f>IF('Input and Summary Results'!$J$4="yes",IF(C3513=FALSE,FALSE,IF('Data Transformation'!E3513&lt;$R$10,E3513,$R$10)),IF(C3513=FALSE,FALSE,IF(C3513&lt;$R$10,C3513,$R$10)))</f>
        <v>0.76397393000000002</v>
      </c>
      <c r="H3513">
        <f>IF('Input and Summary Results'!$J$4="yes",'Data Transformation'!F3513,'Data Transformation'!D3513)</f>
        <v>3.7350550000000003E-2</v>
      </c>
      <c r="I3513">
        <f t="shared" si="193"/>
        <v>202</v>
      </c>
    </row>
    <row r="3514" spans="2:9" x14ac:dyDescent="0.25">
      <c r="B3514">
        <f>IF('Input and Summary Results'!D3096=0,FALSE,'Input and Summary Results'!$B3096)</f>
        <v>202</v>
      </c>
      <c r="C3514">
        <f>IF(OR(B3514=0,'Input and Summary Results'!D3096=0,'Input and Summary Results'!D3096=""),FALSE,'Input and Summary Results'!$D3096)</f>
        <v>0.76951797</v>
      </c>
      <c r="D3514">
        <f>IF(OR(B3514=0,'Input and Summary Results'!E3096=0),FALSE,'Input and Summary Results'!$E3096)</f>
        <v>4.1692970000000003E-2</v>
      </c>
      <c r="E3514">
        <f t="shared" si="194"/>
        <v>-0.11378123394723241</v>
      </c>
      <c r="F3514">
        <f t="shared" si="195"/>
        <v>2.3514394316223704E-2</v>
      </c>
      <c r="G3514">
        <f>IF('Input and Summary Results'!$J$4="yes",IF(C3514=FALSE,FALSE,IF('Data Transformation'!E3514&lt;$R$10,E3514,$R$10)),IF(C3514=FALSE,FALSE,IF(C3514&lt;$R$10,C3514,$R$10)))</f>
        <v>0.76951797</v>
      </c>
      <c r="H3514">
        <f>IF('Input and Summary Results'!$J$4="yes",'Data Transformation'!F3514,'Data Transformation'!D3514)</f>
        <v>4.1692970000000003E-2</v>
      </c>
      <c r="I3514">
        <f t="shared" si="193"/>
        <v>202</v>
      </c>
    </row>
    <row r="3515" spans="2:9" x14ac:dyDescent="0.25">
      <c r="B3515">
        <f>IF('Input and Summary Results'!D3097=0,FALSE,'Input and Summary Results'!$B3097)</f>
        <v>202</v>
      </c>
      <c r="C3515">
        <f>IF(OR(B3515=0,'Input and Summary Results'!D3097=0,'Input and Summary Results'!D3097=""),FALSE,'Input and Summary Results'!$D3097)</f>
        <v>0.79513087999999998</v>
      </c>
      <c r="D3515">
        <f>IF(OR(B3515=0,'Input and Summary Results'!E3097=0),FALSE,'Input and Summary Results'!$E3097)</f>
        <v>3.186754E-2</v>
      </c>
      <c r="E3515">
        <f t="shared" si="194"/>
        <v>-9.9561379791941393E-2</v>
      </c>
      <c r="F3515">
        <f t="shared" si="195"/>
        <v>1.739400733625136E-2</v>
      </c>
      <c r="G3515">
        <f>IF('Input and Summary Results'!$J$4="yes",IF(C3515=FALSE,FALSE,IF('Data Transformation'!E3515&lt;$R$10,E3515,$R$10)),IF(C3515=FALSE,FALSE,IF(C3515&lt;$R$10,C3515,$R$10)))</f>
        <v>0.79513087999999998</v>
      </c>
      <c r="H3515">
        <f>IF('Input and Summary Results'!$J$4="yes",'Data Transformation'!F3515,'Data Transformation'!D3515)</f>
        <v>3.186754E-2</v>
      </c>
      <c r="I3515">
        <f t="shared" si="193"/>
        <v>202</v>
      </c>
    </row>
    <row r="3516" spans="2:9" x14ac:dyDescent="0.25">
      <c r="B3516">
        <f>IF('Input and Summary Results'!D3098=0,FALSE,'Input and Summary Results'!$B3098)</f>
        <v>202</v>
      </c>
      <c r="C3516">
        <f>IF(OR(B3516=0,'Input and Summary Results'!D3098=0,'Input and Summary Results'!D3098=""),FALSE,'Input and Summary Results'!$D3098)</f>
        <v>0.79953503999999997</v>
      </c>
      <c r="D3516">
        <f>IF(OR(B3516=0,'Input and Summary Results'!E3098=0),FALSE,'Input and Summary Results'!$E3098)</f>
        <v>9.4142039999999996E-2</v>
      </c>
      <c r="E3516">
        <f t="shared" si="194"/>
        <v>-9.7162498340285536E-2</v>
      </c>
      <c r="F3516">
        <f t="shared" si="195"/>
        <v>5.1101757041192346E-2</v>
      </c>
      <c r="G3516">
        <f>IF('Input and Summary Results'!$J$4="yes",IF(C3516=FALSE,FALSE,IF('Data Transformation'!E3516&lt;$R$10,E3516,$R$10)),IF(C3516=FALSE,FALSE,IF(C3516&lt;$R$10,C3516,$R$10)))</f>
        <v>0.79953503999999997</v>
      </c>
      <c r="H3516">
        <f>IF('Input and Summary Results'!$J$4="yes",'Data Transformation'!F3516,'Data Transformation'!D3516)</f>
        <v>9.4142039999999996E-2</v>
      </c>
      <c r="I3516">
        <f t="shared" si="193"/>
        <v>202</v>
      </c>
    </row>
    <row r="3517" spans="2:9" x14ac:dyDescent="0.25">
      <c r="B3517">
        <f>IF('Input and Summary Results'!D3099=0,FALSE,'Input and Summary Results'!$B3099)</f>
        <v>202</v>
      </c>
      <c r="C3517">
        <f>IF(OR(B3517=0,'Input and Summary Results'!D3099=0,'Input and Summary Results'!D3099=""),FALSE,'Input and Summary Results'!$D3099)</f>
        <v>0.87366244999999998</v>
      </c>
      <c r="D3517">
        <f>IF(OR(B3517=0,'Input and Summary Results'!E3099=0),FALSE,'Input and Summary Results'!$E3099)</f>
        <v>6.9396029999999997E-2</v>
      </c>
      <c r="E3517">
        <f t="shared" si="194"/>
        <v>-5.8656329857935632E-2</v>
      </c>
      <c r="F3517">
        <f t="shared" si="195"/>
        <v>3.4473127487624079E-2</v>
      </c>
      <c r="G3517">
        <f>IF('Input and Summary Results'!$J$4="yes",IF(C3517=FALSE,FALSE,IF('Data Transformation'!E3517&lt;$R$10,E3517,$R$10)),IF(C3517=FALSE,FALSE,IF(C3517&lt;$R$10,C3517,$R$10)))</f>
        <v>0.87366244999999998</v>
      </c>
      <c r="H3517">
        <f>IF('Input and Summary Results'!$J$4="yes",'Data Transformation'!F3517,'Data Transformation'!D3517)</f>
        <v>6.9396029999999997E-2</v>
      </c>
      <c r="I3517">
        <f t="shared" si="193"/>
        <v>202</v>
      </c>
    </row>
    <row r="3518" spans="2:9" x14ac:dyDescent="0.25">
      <c r="B3518">
        <f>IF('Input and Summary Results'!D3100=0,FALSE,'Input and Summary Results'!$B3100)</f>
        <v>202</v>
      </c>
      <c r="C3518">
        <f>IF(OR(B3518=0,'Input and Summary Results'!D3100=0,'Input and Summary Results'!D3100=""),FALSE,'Input and Summary Results'!$D3100)</f>
        <v>0.90170602</v>
      </c>
      <c r="D3518">
        <f>IF(OR(B3518=0,'Input and Summary Results'!E3100=0),FALSE,'Input and Summary Results'!$E3100)</f>
        <v>5.1856590000000001E-2</v>
      </c>
      <c r="E3518">
        <f t="shared" si="194"/>
        <v>-4.4935030863890231E-2</v>
      </c>
      <c r="F3518">
        <f t="shared" si="195"/>
        <v>2.4959088173770873E-2</v>
      </c>
      <c r="G3518">
        <f>IF('Input and Summary Results'!$J$4="yes",IF(C3518=FALSE,FALSE,IF('Data Transformation'!E3518&lt;$R$10,E3518,$R$10)),IF(C3518=FALSE,FALSE,IF(C3518&lt;$R$10,C3518,$R$10)))</f>
        <v>0.90170602</v>
      </c>
      <c r="H3518">
        <f>IF('Input and Summary Results'!$J$4="yes",'Data Transformation'!F3518,'Data Transformation'!D3518)</f>
        <v>5.1856590000000001E-2</v>
      </c>
      <c r="I3518">
        <f t="shared" si="193"/>
        <v>202</v>
      </c>
    </row>
    <row r="3519" spans="2:9" x14ac:dyDescent="0.25">
      <c r="B3519">
        <f>IF('Input and Summary Results'!D3101=0,FALSE,'Input and Summary Results'!$B3101)</f>
        <v>202</v>
      </c>
      <c r="C3519">
        <f>IF(OR(B3519=0,'Input and Summary Results'!D3101=0,'Input and Summary Results'!D3101=""),FALSE,'Input and Summary Results'!$D3101)</f>
        <v>0.97342854999999995</v>
      </c>
      <c r="D3519">
        <f>IF(OR(B3519=0,'Input and Summary Results'!E3101=0),FALSE,'Input and Summary Results'!$E3101)</f>
        <v>4.2768540000000001E-2</v>
      </c>
      <c r="E3519">
        <f t="shared" si="194"/>
        <v>-1.1695920342740633E-2</v>
      </c>
      <c r="F3519">
        <f t="shared" si="195"/>
        <v>1.9068216521900865E-2</v>
      </c>
      <c r="G3519">
        <f>IF('Input and Summary Results'!$J$4="yes",IF(C3519=FALSE,FALSE,IF('Data Transformation'!E3519&lt;$R$10,E3519,$R$10)),IF(C3519=FALSE,FALSE,IF(C3519&lt;$R$10,C3519,$R$10)))</f>
        <v>0.97342854999999995</v>
      </c>
      <c r="H3519">
        <f>IF('Input and Summary Results'!$J$4="yes",'Data Transformation'!F3519,'Data Transformation'!D3519)</f>
        <v>4.2768540000000001E-2</v>
      </c>
      <c r="I3519">
        <f t="shared" si="193"/>
        <v>202</v>
      </c>
    </row>
    <row r="3520" spans="2:9" x14ac:dyDescent="0.25">
      <c r="B3520">
        <f>IF('Input and Summary Results'!D3102=0,FALSE,'Input and Summary Results'!$B3102)</f>
        <v>202</v>
      </c>
      <c r="C3520">
        <f>IF(OR(B3520=0,'Input and Summary Results'!D3102=0,'Input and Summary Results'!D3102=""),FALSE,'Input and Summary Results'!$D3102)</f>
        <v>1.01723476</v>
      </c>
      <c r="D3520">
        <f>IF(OR(B3520=0,'Input and Summary Results'!E3102=0),FALSE,'Input and Summary Results'!$E3102)</f>
        <v>5.0480530000000003E-2</v>
      </c>
      <c r="E3520">
        <f t="shared" si="194"/>
        <v>7.4211920642920891E-3</v>
      </c>
      <c r="F3520">
        <f t="shared" si="195"/>
        <v>2.1537358809877869E-2</v>
      </c>
      <c r="G3520">
        <f>IF('Input and Summary Results'!$J$4="yes",IF(C3520=FALSE,FALSE,IF('Data Transformation'!E3520&lt;$R$10,E3520,$R$10)),IF(C3520=FALSE,FALSE,IF(C3520&lt;$R$10,C3520,$R$10)))</f>
        <v>1.01723476</v>
      </c>
      <c r="H3520">
        <f>IF('Input and Summary Results'!$J$4="yes",'Data Transformation'!F3520,'Data Transformation'!D3520)</f>
        <v>5.0480530000000003E-2</v>
      </c>
      <c r="I3520">
        <f t="shared" si="193"/>
        <v>202</v>
      </c>
    </row>
    <row r="3521" spans="2:9" x14ac:dyDescent="0.25">
      <c r="B3521">
        <f>IF('Input and Summary Results'!D3103=0,FALSE,'Input and Summary Results'!$B3103)</f>
        <v>202</v>
      </c>
      <c r="C3521">
        <f>IF(OR(B3521=0,'Input and Summary Results'!D3103=0,'Input and Summary Results'!D3103=""),FALSE,'Input and Summary Results'!$D3103)</f>
        <v>1.03730506</v>
      </c>
      <c r="D3521">
        <f>IF(OR(B3521=0,'Input and Summary Results'!E3103=0),FALSE,'Input and Summary Results'!$E3103)</f>
        <v>4.7477810000000002E-2</v>
      </c>
      <c r="E3521">
        <f t="shared" si="194"/>
        <v>1.5906496400054156E-2</v>
      </c>
      <c r="F3521">
        <f t="shared" si="195"/>
        <v>1.9864329534842913E-2</v>
      </c>
      <c r="G3521">
        <f>IF('Input and Summary Results'!$J$4="yes",IF(C3521=FALSE,FALSE,IF('Data Transformation'!E3521&lt;$R$10,E3521,$R$10)),IF(C3521=FALSE,FALSE,IF(C3521&lt;$R$10,C3521,$R$10)))</f>
        <v>1.03730506</v>
      </c>
      <c r="H3521">
        <f>IF('Input and Summary Results'!$J$4="yes",'Data Transformation'!F3521,'Data Transformation'!D3521)</f>
        <v>4.7477810000000002E-2</v>
      </c>
      <c r="I3521">
        <f t="shared" si="193"/>
        <v>202</v>
      </c>
    </row>
    <row r="3522" spans="2:9" x14ac:dyDescent="0.25">
      <c r="B3522">
        <f>IF('Input and Summary Results'!D3104=0,FALSE,'Input and Summary Results'!$B3104)</f>
        <v>202</v>
      </c>
      <c r="C3522">
        <f>IF(OR(B3522=0,'Input and Summary Results'!D3104=0,'Input and Summary Results'!D3104=""),FALSE,'Input and Summary Results'!$D3104)</f>
        <v>1.07996363</v>
      </c>
      <c r="D3522">
        <f>IF(OR(B3522=0,'Input and Summary Results'!E3104=0),FALSE,'Input and Summary Results'!$E3104)</f>
        <v>9.0114390000000003E-2</v>
      </c>
      <c r="E3522">
        <f t="shared" si="194"/>
        <v>3.3409129971881807E-2</v>
      </c>
      <c r="F3522">
        <f t="shared" si="195"/>
        <v>3.6213854035065975E-2</v>
      </c>
      <c r="G3522">
        <f>IF('Input and Summary Results'!$J$4="yes",IF(C3522=FALSE,FALSE,IF('Data Transformation'!E3522&lt;$R$10,E3522,$R$10)),IF(C3522=FALSE,FALSE,IF(C3522&lt;$R$10,C3522,$R$10)))</f>
        <v>1.07996363</v>
      </c>
      <c r="H3522">
        <f>IF('Input and Summary Results'!$J$4="yes",'Data Transformation'!F3522,'Data Transformation'!D3522)</f>
        <v>9.0114390000000003E-2</v>
      </c>
      <c r="I3522">
        <f t="shared" si="193"/>
        <v>202</v>
      </c>
    </row>
    <row r="3523" spans="2:9" x14ac:dyDescent="0.25">
      <c r="B3523">
        <f>IF('Input and Summary Results'!D3105=0,FALSE,'Input and Summary Results'!$B3105)</f>
        <v>203</v>
      </c>
      <c r="C3523">
        <f>IF(OR(B3523=0,'Input and Summary Results'!D3105=0,'Input and Summary Results'!D3105=""),FALSE,'Input and Summary Results'!$D3105)</f>
        <v>-1.01137E-2</v>
      </c>
      <c r="D3523">
        <f>IF(OR(B3523=0,'Input and Summary Results'!E3105=0),FALSE,'Input and Summary Results'!$E3105)</f>
        <v>8.0697630000000006E-2</v>
      </c>
      <c r="E3523" t="e">
        <f t="shared" si="194"/>
        <v>#NUM!</v>
      </c>
      <c r="F3523">
        <f t="shared" si="195"/>
        <v>-3.4629039243798019</v>
      </c>
      <c r="G3523">
        <f>IF('Input and Summary Results'!$J$4="yes",IF(C3523=FALSE,FALSE,IF('Data Transformation'!E3523&lt;$R$10,E3523,$R$10)),IF(C3523=FALSE,FALSE,IF(C3523&lt;$R$10,C3523,$R$10)))</f>
        <v>-1.01137E-2</v>
      </c>
      <c r="H3523">
        <f>IF('Input and Summary Results'!$J$4="yes",'Data Transformation'!F3523,'Data Transformation'!D3523)</f>
        <v>8.0697630000000006E-2</v>
      </c>
      <c r="I3523">
        <f t="shared" si="193"/>
        <v>203</v>
      </c>
    </row>
    <row r="3524" spans="2:9" x14ac:dyDescent="0.25">
      <c r="B3524">
        <f>IF('Input and Summary Results'!D3106=0,FALSE,'Input and Summary Results'!$B3106)</f>
        <v>203</v>
      </c>
      <c r="C3524">
        <f>IF(OR(B3524=0,'Input and Summary Results'!D3106=0,'Input and Summary Results'!D3106=""),FALSE,'Input and Summary Results'!$D3106)</f>
        <v>0.31209020999999998</v>
      </c>
      <c r="D3524">
        <f>IF(OR(B3524=0,'Input and Summary Results'!E3106=0),FALSE,'Input and Summary Results'!$E3106)</f>
        <v>5.8881330000000003E-2</v>
      </c>
      <c r="E3524">
        <f t="shared" si="194"/>
        <v>-0.50571985456332447</v>
      </c>
      <c r="F3524">
        <f t="shared" si="195"/>
        <v>8.1881764955075015E-2</v>
      </c>
      <c r="G3524">
        <f>IF('Input and Summary Results'!$J$4="yes",IF(C3524=FALSE,FALSE,IF('Data Transformation'!E3524&lt;$R$10,E3524,$R$10)),IF(C3524=FALSE,FALSE,IF(C3524&lt;$R$10,C3524,$R$10)))</f>
        <v>0.31209020999999998</v>
      </c>
      <c r="H3524">
        <f>IF('Input and Summary Results'!$J$4="yes",'Data Transformation'!F3524,'Data Transformation'!D3524)</f>
        <v>5.8881330000000003E-2</v>
      </c>
      <c r="I3524">
        <f t="shared" si="193"/>
        <v>203</v>
      </c>
    </row>
    <row r="3525" spans="2:9" x14ac:dyDescent="0.25">
      <c r="B3525">
        <f>IF('Input and Summary Results'!D3107=0,FALSE,'Input and Summary Results'!$B3107)</f>
        <v>203</v>
      </c>
      <c r="C3525">
        <f>IF(OR(B3525=0,'Input and Summary Results'!D3107=0,'Input and Summary Results'!D3107=""),FALSE,'Input and Summary Results'!$D3107)</f>
        <v>0.50131437000000001</v>
      </c>
      <c r="D3525">
        <f>IF(OR(B3525=0,'Input and Summary Results'!E3107=0),FALSE,'Input and Summary Results'!$E3107)</f>
        <v>7.6213929999999999E-2</v>
      </c>
      <c r="E3525">
        <f t="shared" si="194"/>
        <v>-0.29988984631002868</v>
      </c>
      <c r="F3525">
        <f t="shared" si="195"/>
        <v>6.5980246327269648E-2</v>
      </c>
      <c r="G3525">
        <f>IF('Input and Summary Results'!$J$4="yes",IF(C3525=FALSE,FALSE,IF('Data Transformation'!E3525&lt;$R$10,E3525,$R$10)),IF(C3525=FALSE,FALSE,IF(C3525&lt;$R$10,C3525,$R$10)))</f>
        <v>0.50131437000000001</v>
      </c>
      <c r="H3525">
        <f>IF('Input and Summary Results'!$J$4="yes",'Data Transformation'!F3525,'Data Transformation'!D3525)</f>
        <v>7.6213929999999999E-2</v>
      </c>
      <c r="I3525">
        <f t="shared" ref="I3525:I3588" si="196">IF(G3525=FALSE,"",B3525)</f>
        <v>203</v>
      </c>
    </row>
    <row r="3526" spans="2:9" x14ac:dyDescent="0.25">
      <c r="B3526">
        <f>IF('Input and Summary Results'!D3108=0,FALSE,'Input and Summary Results'!$B3108)</f>
        <v>203</v>
      </c>
      <c r="C3526">
        <f>IF(OR(B3526=0,'Input and Summary Results'!D3108=0,'Input and Summary Results'!D3108=""),FALSE,'Input and Summary Results'!$D3108)</f>
        <v>0.51615116999999999</v>
      </c>
      <c r="D3526">
        <f>IF(OR(B3526=0,'Input and Summary Results'!E3108=0),FALSE,'Input and Summary Results'!$E3108)</f>
        <v>6.4425380000000004E-2</v>
      </c>
      <c r="E3526">
        <f t="shared" si="194"/>
        <v>-0.28722308387319406</v>
      </c>
      <c r="F3526">
        <f t="shared" si="195"/>
        <v>5.4171367895959631E-2</v>
      </c>
      <c r="G3526">
        <f>IF('Input and Summary Results'!$J$4="yes",IF(C3526=FALSE,FALSE,IF('Data Transformation'!E3526&lt;$R$10,E3526,$R$10)),IF(C3526=FALSE,FALSE,IF(C3526&lt;$R$10,C3526,$R$10)))</f>
        <v>0.51615116999999999</v>
      </c>
      <c r="H3526">
        <f>IF('Input and Summary Results'!$J$4="yes",'Data Transformation'!F3526,'Data Transformation'!D3526)</f>
        <v>6.4425380000000004E-2</v>
      </c>
      <c r="I3526">
        <f t="shared" si="196"/>
        <v>203</v>
      </c>
    </row>
    <row r="3527" spans="2:9" x14ac:dyDescent="0.25">
      <c r="B3527">
        <f>IF('Input and Summary Results'!D3109=0,FALSE,'Input and Summary Results'!$B3109)</f>
        <v>203</v>
      </c>
      <c r="C3527">
        <f>IF(OR(B3527=0,'Input and Summary Results'!D3109=0,'Input and Summary Results'!D3109=""),FALSE,'Input and Summary Results'!$D3109)</f>
        <v>0.53413100000000002</v>
      </c>
      <c r="D3527">
        <f>IF(OR(B3527=0,'Input and Summary Results'!E3109=0),FALSE,'Input and Summary Results'!$E3109)</f>
        <v>4.2974169999999999E-2</v>
      </c>
      <c r="E3527">
        <f t="shared" si="194"/>
        <v>-0.27235221563085599</v>
      </c>
      <c r="F3527">
        <f t="shared" si="195"/>
        <v>3.4918006593888017E-2</v>
      </c>
      <c r="G3527">
        <f>IF('Input and Summary Results'!$J$4="yes",IF(C3527=FALSE,FALSE,IF('Data Transformation'!E3527&lt;$R$10,E3527,$R$10)),IF(C3527=FALSE,FALSE,IF(C3527&lt;$R$10,C3527,$R$10)))</f>
        <v>0.53413100000000002</v>
      </c>
      <c r="H3527">
        <f>IF('Input and Summary Results'!$J$4="yes",'Data Transformation'!F3527,'Data Transformation'!D3527)</f>
        <v>4.2974169999999999E-2</v>
      </c>
      <c r="I3527">
        <f t="shared" si="196"/>
        <v>203</v>
      </c>
    </row>
    <row r="3528" spans="2:9" x14ac:dyDescent="0.25">
      <c r="B3528">
        <f>IF('Input and Summary Results'!D3110=0,FALSE,'Input and Summary Results'!$B3110)</f>
        <v>203</v>
      </c>
      <c r="C3528">
        <f>IF(OR(B3528=0,'Input and Summary Results'!D3110=0,'Input and Summary Results'!D3110=""),FALSE,'Input and Summary Results'!$D3110)</f>
        <v>0.66230328999999999</v>
      </c>
      <c r="D3528">
        <f>IF(OR(B3528=0,'Input and Summary Results'!E3110=0),FALSE,'Input and Summary Results'!$E3110)</f>
        <v>6.1168380000000001E-2</v>
      </c>
      <c r="E3528">
        <f t="shared" si="194"/>
        <v>-0.17894308758440189</v>
      </c>
      <c r="F3528">
        <f t="shared" si="195"/>
        <v>4.0082960964907786E-2</v>
      </c>
      <c r="G3528">
        <f>IF('Input and Summary Results'!$J$4="yes",IF(C3528=FALSE,FALSE,IF('Data Transformation'!E3528&lt;$R$10,E3528,$R$10)),IF(C3528=FALSE,FALSE,IF(C3528&lt;$R$10,C3528,$R$10)))</f>
        <v>0.66230328999999999</v>
      </c>
      <c r="H3528">
        <f>IF('Input and Summary Results'!$J$4="yes",'Data Transformation'!F3528,'Data Transformation'!D3528)</f>
        <v>6.1168380000000001E-2</v>
      </c>
      <c r="I3528">
        <f t="shared" si="196"/>
        <v>203</v>
      </c>
    </row>
    <row r="3529" spans="2:9" x14ac:dyDescent="0.25">
      <c r="B3529">
        <f>IF('Input and Summary Results'!D3111=0,FALSE,'Input and Summary Results'!$B3111)</f>
        <v>203</v>
      </c>
      <c r="C3529">
        <f>IF(OR(B3529=0,'Input and Summary Results'!D3111=0,'Input and Summary Results'!D3111=""),FALSE,'Input and Summary Results'!$D3111)</f>
        <v>0.80269800999999996</v>
      </c>
      <c r="D3529">
        <f>IF(OR(B3529=0,'Input and Summary Results'!E3111=0),FALSE,'Input and Summary Results'!$E3111)</f>
        <v>4.117709E-2</v>
      </c>
      <c r="E3529">
        <f t="shared" si="194"/>
        <v>-9.5447813698311679E-2</v>
      </c>
      <c r="F3529">
        <f t="shared" si="195"/>
        <v>2.2263487435330753E-2</v>
      </c>
      <c r="G3529">
        <f>IF('Input and Summary Results'!$J$4="yes",IF(C3529=FALSE,FALSE,IF('Data Transformation'!E3529&lt;$R$10,E3529,$R$10)),IF(C3529=FALSE,FALSE,IF(C3529&lt;$R$10,C3529,$R$10)))</f>
        <v>0.80269800999999996</v>
      </c>
      <c r="H3529">
        <f>IF('Input and Summary Results'!$J$4="yes",'Data Transformation'!F3529,'Data Transformation'!D3529)</f>
        <v>4.117709E-2</v>
      </c>
      <c r="I3529">
        <f t="shared" si="196"/>
        <v>203</v>
      </c>
    </row>
    <row r="3530" spans="2:9" x14ac:dyDescent="0.25">
      <c r="B3530">
        <f>IF('Input and Summary Results'!D3112=0,FALSE,'Input and Summary Results'!$B3112)</f>
        <v>203</v>
      </c>
      <c r="C3530">
        <f>IF(OR(B3530=0,'Input and Summary Results'!D3112=0,'Input and Summary Results'!D3112=""),FALSE,'Input and Summary Results'!$D3112)</f>
        <v>0.80449148999999998</v>
      </c>
      <c r="D3530">
        <f>IF(OR(B3530=0,'Input and Summary Results'!E3112=0),FALSE,'Input and Summary Results'!$E3112)</f>
        <v>6.4777329999999994E-2</v>
      </c>
      <c r="E3530">
        <f t="shared" si="194"/>
        <v>-9.4478545555739063E-2</v>
      </c>
      <c r="F3530">
        <f t="shared" si="195"/>
        <v>3.494550479334467E-2</v>
      </c>
      <c r="G3530">
        <f>IF('Input and Summary Results'!$J$4="yes",IF(C3530=FALSE,FALSE,IF('Data Transformation'!E3530&lt;$R$10,E3530,$R$10)),IF(C3530=FALSE,FALSE,IF(C3530&lt;$R$10,C3530,$R$10)))</f>
        <v>0.80449148999999998</v>
      </c>
      <c r="H3530">
        <f>IF('Input and Summary Results'!$J$4="yes",'Data Transformation'!F3530,'Data Transformation'!D3530)</f>
        <v>6.4777329999999994E-2</v>
      </c>
      <c r="I3530">
        <f t="shared" si="196"/>
        <v>203</v>
      </c>
    </row>
    <row r="3531" spans="2:9" x14ac:dyDescent="0.25">
      <c r="B3531">
        <f>IF('Input and Summary Results'!D3113=0,FALSE,'Input and Summary Results'!$B3113)</f>
        <v>203</v>
      </c>
      <c r="C3531">
        <f>IF(OR(B3531=0,'Input and Summary Results'!D3113=0,'Input and Summary Results'!D3113=""),FALSE,'Input and Summary Results'!$D3113)</f>
        <v>0.81379977999999997</v>
      </c>
      <c r="D3531">
        <f>IF(OR(B3531=0,'Input and Summary Results'!E3113=0),FALSE,'Input and Summary Results'!$E3113)</f>
        <v>6.7246249999999994E-2</v>
      </c>
      <c r="E3531">
        <f t="shared" si="194"/>
        <v>-8.9482431888483052E-2</v>
      </c>
      <c r="F3531">
        <f t="shared" si="195"/>
        <v>3.5862472830847897E-2</v>
      </c>
      <c r="G3531">
        <f>IF('Input and Summary Results'!$J$4="yes",IF(C3531=FALSE,FALSE,IF('Data Transformation'!E3531&lt;$R$10,E3531,$R$10)),IF(C3531=FALSE,FALSE,IF(C3531&lt;$R$10,C3531,$R$10)))</f>
        <v>0.81379977999999997</v>
      </c>
      <c r="H3531">
        <f>IF('Input and Summary Results'!$J$4="yes",'Data Transformation'!F3531,'Data Transformation'!D3531)</f>
        <v>6.7246249999999994E-2</v>
      </c>
      <c r="I3531">
        <f t="shared" si="196"/>
        <v>203</v>
      </c>
    </row>
    <row r="3532" spans="2:9" x14ac:dyDescent="0.25">
      <c r="B3532">
        <f>IF('Input and Summary Results'!D3114=0,FALSE,'Input and Summary Results'!$B3114)</f>
        <v>203</v>
      </c>
      <c r="C3532">
        <f>IF(OR(B3532=0,'Input and Summary Results'!D3114=0,'Input and Summary Results'!D3114=""),FALSE,'Input and Summary Results'!$D3114)</f>
        <v>0.89787971</v>
      </c>
      <c r="D3532">
        <f>IF(OR(B3532=0,'Input and Summary Results'!E3114=0),FALSE,'Input and Summary Results'!$E3114)</f>
        <v>5.3772710000000001E-2</v>
      </c>
      <c r="E3532">
        <f t="shared" si="194"/>
        <v>-4.6781842377779076E-2</v>
      </c>
      <c r="F3532">
        <f t="shared" si="195"/>
        <v>2.599162881183717E-2</v>
      </c>
      <c r="G3532">
        <f>IF('Input and Summary Results'!$J$4="yes",IF(C3532=FALSE,FALSE,IF('Data Transformation'!E3532&lt;$R$10,E3532,$R$10)),IF(C3532=FALSE,FALSE,IF(C3532&lt;$R$10,C3532,$R$10)))</f>
        <v>0.89787971</v>
      </c>
      <c r="H3532">
        <f>IF('Input and Summary Results'!$J$4="yes",'Data Transformation'!F3532,'Data Transformation'!D3532)</f>
        <v>5.3772710000000001E-2</v>
      </c>
      <c r="I3532">
        <f t="shared" si="196"/>
        <v>203</v>
      </c>
    </row>
    <row r="3533" spans="2:9" x14ac:dyDescent="0.25">
      <c r="B3533">
        <f>IF('Input and Summary Results'!D3115=0,FALSE,'Input and Summary Results'!$B3115)</f>
        <v>203</v>
      </c>
      <c r="C3533">
        <f>IF(OR(B3533=0,'Input and Summary Results'!D3115=0,'Input and Summary Results'!D3115=""),FALSE,'Input and Summary Results'!$D3115)</f>
        <v>0.94505108000000004</v>
      </c>
      <c r="D3533">
        <f>IF(OR(B3533=0,'Input and Summary Results'!E3115=0),FALSE,'Input and Summary Results'!$E3115)</f>
        <v>5.7871409999999998E-2</v>
      </c>
      <c r="E3533">
        <f t="shared" si="194"/>
        <v>-2.4544717244590182E-2</v>
      </c>
      <c r="F3533">
        <f t="shared" si="195"/>
        <v>2.6576544349327654E-2</v>
      </c>
      <c r="G3533">
        <f>IF('Input and Summary Results'!$J$4="yes",IF(C3533=FALSE,FALSE,IF('Data Transformation'!E3533&lt;$R$10,E3533,$R$10)),IF(C3533=FALSE,FALSE,IF(C3533&lt;$R$10,C3533,$R$10)))</f>
        <v>0.94505108000000004</v>
      </c>
      <c r="H3533">
        <f>IF('Input and Summary Results'!$J$4="yes",'Data Transformation'!F3533,'Data Transformation'!D3533)</f>
        <v>5.7871409999999998E-2</v>
      </c>
      <c r="I3533">
        <f t="shared" si="196"/>
        <v>203</v>
      </c>
    </row>
    <row r="3534" spans="2:9" x14ac:dyDescent="0.25">
      <c r="B3534">
        <f>IF('Input and Summary Results'!D3116=0,FALSE,'Input and Summary Results'!$B3116)</f>
        <v>203</v>
      </c>
      <c r="C3534">
        <f>IF(OR(B3534=0,'Input and Summary Results'!D3116=0,'Input and Summary Results'!D3116=""),FALSE,'Input and Summary Results'!$D3116)</f>
        <v>0.99666544999999995</v>
      </c>
      <c r="D3534">
        <f>IF(OR(B3534=0,'Input and Summary Results'!E3116=0),FALSE,'Input and Summary Results'!$E3116)</f>
        <v>5.5551400000000001E-2</v>
      </c>
      <c r="E3534">
        <f t="shared" si="194"/>
        <v>-1.4505965543721033E-3</v>
      </c>
      <c r="F3534">
        <f t="shared" si="195"/>
        <v>2.4189970265348318E-2</v>
      </c>
      <c r="G3534">
        <f>IF('Input and Summary Results'!$J$4="yes",IF(C3534=FALSE,FALSE,IF('Data Transformation'!E3534&lt;$R$10,E3534,$R$10)),IF(C3534=FALSE,FALSE,IF(C3534&lt;$R$10,C3534,$R$10)))</f>
        <v>0.99666544999999995</v>
      </c>
      <c r="H3534">
        <f>IF('Input and Summary Results'!$J$4="yes",'Data Transformation'!F3534,'Data Transformation'!D3534)</f>
        <v>5.5551400000000001E-2</v>
      </c>
      <c r="I3534">
        <f t="shared" si="196"/>
        <v>203</v>
      </c>
    </row>
    <row r="3535" spans="2:9" x14ac:dyDescent="0.25">
      <c r="B3535">
        <f>IF('Input and Summary Results'!D3117=0,FALSE,'Input and Summary Results'!$B3117)</f>
        <v>203</v>
      </c>
      <c r="C3535">
        <f>IF(OR(B3535=0,'Input and Summary Results'!D3117=0,'Input and Summary Results'!D3117=""),FALSE,'Input and Summary Results'!$D3117)</f>
        <v>1.01283273</v>
      </c>
      <c r="D3535">
        <f>IF(OR(B3535=0,'Input and Summary Results'!E3117=0),FALSE,'Input and Summary Results'!$E3117)</f>
        <v>4.2370449999999997E-2</v>
      </c>
      <c r="E3535">
        <f t="shared" si="194"/>
        <v>5.5377272592967795E-3</v>
      </c>
      <c r="F3535">
        <f t="shared" si="195"/>
        <v>1.8155786987649976E-2</v>
      </c>
      <c r="G3535">
        <f>IF('Input and Summary Results'!$J$4="yes",IF(C3535=FALSE,FALSE,IF('Data Transformation'!E3535&lt;$R$10,E3535,$R$10)),IF(C3535=FALSE,FALSE,IF(C3535&lt;$R$10,C3535,$R$10)))</f>
        <v>1.01283273</v>
      </c>
      <c r="H3535">
        <f>IF('Input and Summary Results'!$J$4="yes",'Data Transformation'!F3535,'Data Transformation'!D3535)</f>
        <v>4.2370449999999997E-2</v>
      </c>
      <c r="I3535">
        <f t="shared" si="196"/>
        <v>203</v>
      </c>
    </row>
    <row r="3536" spans="2:9" x14ac:dyDescent="0.25">
      <c r="B3536">
        <f>IF('Input and Summary Results'!D3118=0,FALSE,'Input and Summary Results'!$B3118)</f>
        <v>203</v>
      </c>
      <c r="C3536">
        <f>IF(OR(B3536=0,'Input and Summary Results'!D3118=0,'Input and Summary Results'!D3118=""),FALSE,'Input and Summary Results'!$D3118)</f>
        <v>1.0666820800000001</v>
      </c>
      <c r="D3536">
        <f>IF(OR(B3536=0,'Input and Summary Results'!E3118=0),FALSE,'Input and Summary Results'!$E3118)</f>
        <v>5.7442350000000003E-2</v>
      </c>
      <c r="E3536">
        <f t="shared" si="194"/>
        <v>2.8034999110166627E-2</v>
      </c>
      <c r="F3536">
        <f t="shared" si="195"/>
        <v>2.3371518437808571E-2</v>
      </c>
      <c r="G3536">
        <f>IF('Input and Summary Results'!$J$4="yes",IF(C3536=FALSE,FALSE,IF('Data Transformation'!E3536&lt;$R$10,E3536,$R$10)),IF(C3536=FALSE,FALSE,IF(C3536&lt;$R$10,C3536,$R$10)))</f>
        <v>1.0666820800000001</v>
      </c>
      <c r="H3536">
        <f>IF('Input and Summary Results'!$J$4="yes",'Data Transformation'!F3536,'Data Transformation'!D3536)</f>
        <v>5.7442350000000003E-2</v>
      </c>
      <c r="I3536">
        <f t="shared" si="196"/>
        <v>203</v>
      </c>
    </row>
    <row r="3537" spans="2:9" x14ac:dyDescent="0.25">
      <c r="B3537">
        <f>IF('Input and Summary Results'!D3119=0,FALSE,'Input and Summary Results'!$B3119)</f>
        <v>204</v>
      </c>
      <c r="C3537">
        <f>IF(OR(B3537=0,'Input and Summary Results'!D3119=0,'Input and Summary Results'!D3119=""),FALSE,'Input and Summary Results'!$D3119)</f>
        <v>-0.2114974</v>
      </c>
      <c r="D3537">
        <f>IF(OR(B3537=0,'Input and Summary Results'!E3119=0),FALSE,'Input and Summary Results'!$E3119)</f>
        <v>0.10573225</v>
      </c>
      <c r="E3537" t="e">
        <f t="shared" si="194"/>
        <v>#NUM!</v>
      </c>
      <c r="F3537">
        <f t="shared" si="195"/>
        <v>-0.21696624402947742</v>
      </c>
      <c r="G3537">
        <f>IF('Input and Summary Results'!$J$4="yes",IF(C3537=FALSE,FALSE,IF('Data Transformation'!E3537&lt;$R$10,E3537,$R$10)),IF(C3537=FALSE,FALSE,IF(C3537&lt;$R$10,C3537,$R$10)))</f>
        <v>-0.2114974</v>
      </c>
      <c r="H3537">
        <f>IF('Input and Summary Results'!$J$4="yes",'Data Transformation'!F3537,'Data Transformation'!D3537)</f>
        <v>0.10573225</v>
      </c>
      <c r="I3537">
        <f t="shared" si="196"/>
        <v>204</v>
      </c>
    </row>
    <row r="3538" spans="2:9" x14ac:dyDescent="0.25">
      <c r="B3538">
        <f>IF('Input and Summary Results'!D3120=0,FALSE,'Input and Summary Results'!$B3120)</f>
        <v>204</v>
      </c>
      <c r="C3538">
        <f>IF(OR(B3538=0,'Input and Summary Results'!D3120=0,'Input and Summary Results'!D3120=""),FALSE,'Input and Summary Results'!$D3120)</f>
        <v>-0.1219084</v>
      </c>
      <c r="D3538">
        <f>IF(OR(B3538=0,'Input and Summary Results'!E3120=0),FALSE,'Input and Summary Results'!$E3120)</f>
        <v>7.9828689999999994E-2</v>
      </c>
      <c r="E3538" t="e">
        <f t="shared" si="194"/>
        <v>#NUM!</v>
      </c>
      <c r="F3538">
        <f t="shared" si="195"/>
        <v>-0.28419412821429857</v>
      </c>
      <c r="G3538">
        <f>IF('Input and Summary Results'!$J$4="yes",IF(C3538=FALSE,FALSE,IF('Data Transformation'!E3538&lt;$R$10,E3538,$R$10)),IF(C3538=FALSE,FALSE,IF(C3538&lt;$R$10,C3538,$R$10)))</f>
        <v>-0.1219084</v>
      </c>
      <c r="H3538">
        <f>IF('Input and Summary Results'!$J$4="yes",'Data Transformation'!F3538,'Data Transformation'!D3538)</f>
        <v>7.9828689999999994E-2</v>
      </c>
      <c r="I3538">
        <f t="shared" si="196"/>
        <v>204</v>
      </c>
    </row>
    <row r="3539" spans="2:9" x14ac:dyDescent="0.25">
      <c r="B3539">
        <f>IF('Input and Summary Results'!D3121=0,FALSE,'Input and Summary Results'!$B3121)</f>
        <v>204</v>
      </c>
      <c r="C3539">
        <f>IF(OR(B3539=0,'Input and Summary Results'!D3121=0,'Input and Summary Results'!D3121=""),FALSE,'Input and Summary Results'!$D3121)</f>
        <v>-4.8946000000000003E-2</v>
      </c>
      <c r="D3539">
        <f>IF(OR(B3539=0,'Input and Summary Results'!E3121=0),FALSE,'Input and Summary Results'!$E3121)</f>
        <v>6.3748460000000007E-2</v>
      </c>
      <c r="E3539" t="e">
        <f t="shared" si="194"/>
        <v>#NUM!</v>
      </c>
      <c r="F3539">
        <f t="shared" si="195"/>
        <v>-0.56525214808155932</v>
      </c>
      <c r="G3539">
        <f>IF('Input and Summary Results'!$J$4="yes",IF(C3539=FALSE,FALSE,IF('Data Transformation'!E3539&lt;$R$10,E3539,$R$10)),IF(C3539=FALSE,FALSE,IF(C3539&lt;$R$10,C3539,$R$10)))</f>
        <v>-4.8946000000000003E-2</v>
      </c>
      <c r="H3539">
        <f>IF('Input and Summary Results'!$J$4="yes",'Data Transformation'!F3539,'Data Transformation'!D3539)</f>
        <v>6.3748460000000007E-2</v>
      </c>
      <c r="I3539">
        <f t="shared" si="196"/>
        <v>204</v>
      </c>
    </row>
    <row r="3540" spans="2:9" x14ac:dyDescent="0.25">
      <c r="B3540">
        <f>IF('Input and Summary Results'!D3122=0,FALSE,'Input and Summary Results'!$B3122)</f>
        <v>204</v>
      </c>
      <c r="C3540">
        <f>IF(OR(B3540=0,'Input and Summary Results'!D3122=0,'Input and Summary Results'!D3122=""),FALSE,'Input and Summary Results'!$D3122)</f>
        <v>-4.7927299999999999E-2</v>
      </c>
      <c r="D3540">
        <f>IF(OR(B3540=0,'Input and Summary Results'!E3122=0),FALSE,'Input and Summary Results'!$E3122)</f>
        <v>6.177585E-2</v>
      </c>
      <c r="E3540" t="e">
        <f t="shared" si="194"/>
        <v>#NUM!</v>
      </c>
      <c r="F3540">
        <f t="shared" si="195"/>
        <v>-0.55940390758502978</v>
      </c>
      <c r="G3540">
        <f>IF('Input and Summary Results'!$J$4="yes",IF(C3540=FALSE,FALSE,IF('Data Transformation'!E3540&lt;$R$10,E3540,$R$10)),IF(C3540=FALSE,FALSE,IF(C3540&lt;$R$10,C3540,$R$10)))</f>
        <v>-4.7927299999999999E-2</v>
      </c>
      <c r="H3540">
        <f>IF('Input and Summary Results'!$J$4="yes",'Data Transformation'!F3540,'Data Transformation'!D3540)</f>
        <v>6.177585E-2</v>
      </c>
      <c r="I3540">
        <f t="shared" si="196"/>
        <v>204</v>
      </c>
    </row>
    <row r="3541" spans="2:9" x14ac:dyDescent="0.25">
      <c r="B3541">
        <f>IF('Input and Summary Results'!D3123=0,FALSE,'Input and Summary Results'!$B3123)</f>
        <v>204</v>
      </c>
      <c r="C3541">
        <f>IF(OR(B3541=0,'Input and Summary Results'!D3123=0,'Input and Summary Results'!D3123=""),FALSE,'Input and Summary Results'!$D3123)</f>
        <v>-4.0557799999999998E-2</v>
      </c>
      <c r="D3541">
        <f>IF(OR(B3541=0,'Input and Summary Results'!E3123=0),FALSE,'Input and Summary Results'!$E3123)</f>
        <v>0.10495217</v>
      </c>
      <c r="E3541" t="e">
        <f t="shared" si="194"/>
        <v>#NUM!</v>
      </c>
      <c r="F3541">
        <f t="shared" si="195"/>
        <v>-1.1230698356419728</v>
      </c>
      <c r="G3541">
        <f>IF('Input and Summary Results'!$J$4="yes",IF(C3541=FALSE,FALSE,IF('Data Transformation'!E3541&lt;$R$10,E3541,$R$10)),IF(C3541=FALSE,FALSE,IF(C3541&lt;$R$10,C3541,$R$10)))</f>
        <v>-4.0557799999999998E-2</v>
      </c>
      <c r="H3541">
        <f>IF('Input and Summary Results'!$J$4="yes",'Data Transformation'!F3541,'Data Transformation'!D3541)</f>
        <v>0.10495217</v>
      </c>
      <c r="I3541">
        <f t="shared" si="196"/>
        <v>204</v>
      </c>
    </row>
    <row r="3542" spans="2:9" x14ac:dyDescent="0.25">
      <c r="B3542">
        <f>IF('Input and Summary Results'!D3124=0,FALSE,'Input and Summary Results'!$B3124)</f>
        <v>204</v>
      </c>
      <c r="C3542">
        <f>IF(OR(B3542=0,'Input and Summary Results'!D3124=0,'Input and Summary Results'!D3124=""),FALSE,'Input and Summary Results'!$D3124)</f>
        <v>-2.7932800000000001E-2</v>
      </c>
      <c r="D3542">
        <f>IF(OR(B3542=0,'Input and Summary Results'!E3124=0),FALSE,'Input and Summary Results'!$E3124)</f>
        <v>8.4847409999999998E-2</v>
      </c>
      <c r="E3542" t="e">
        <f t="shared" si="194"/>
        <v>#NUM!</v>
      </c>
      <c r="F3542">
        <f t="shared" si="195"/>
        <v>-1.3182987720529269</v>
      </c>
      <c r="G3542">
        <f>IF('Input and Summary Results'!$J$4="yes",IF(C3542=FALSE,FALSE,IF('Data Transformation'!E3542&lt;$R$10,E3542,$R$10)),IF(C3542=FALSE,FALSE,IF(C3542&lt;$R$10,C3542,$R$10)))</f>
        <v>-2.7932800000000001E-2</v>
      </c>
      <c r="H3542">
        <f>IF('Input and Summary Results'!$J$4="yes",'Data Transformation'!F3542,'Data Transformation'!D3542)</f>
        <v>8.4847409999999998E-2</v>
      </c>
      <c r="I3542">
        <f t="shared" si="196"/>
        <v>204</v>
      </c>
    </row>
    <row r="3543" spans="2:9" x14ac:dyDescent="0.25">
      <c r="B3543">
        <f>IF('Input and Summary Results'!D3125=0,FALSE,'Input and Summary Results'!$B3125)</f>
        <v>204</v>
      </c>
      <c r="C3543">
        <f>IF(OR(B3543=0,'Input and Summary Results'!D3125=0,'Input and Summary Results'!D3125=""),FALSE,'Input and Summary Results'!$D3125)</f>
        <v>-1.66905E-2</v>
      </c>
      <c r="D3543">
        <f>IF(OR(B3543=0,'Input and Summary Results'!E3125=0),FALSE,'Input and Summary Results'!$E3125)</f>
        <v>4.0773400000000001E-2</v>
      </c>
      <c r="E3543" t="e">
        <f t="shared" si="194"/>
        <v>#NUM!</v>
      </c>
      <c r="F3543">
        <f t="shared" si="195"/>
        <v>-1.0602232167999759</v>
      </c>
      <c r="G3543">
        <f>IF('Input and Summary Results'!$J$4="yes",IF(C3543=FALSE,FALSE,IF('Data Transformation'!E3543&lt;$R$10,E3543,$R$10)),IF(C3543=FALSE,FALSE,IF(C3543&lt;$R$10,C3543,$R$10)))</f>
        <v>-1.66905E-2</v>
      </c>
      <c r="H3543">
        <f>IF('Input and Summary Results'!$J$4="yes",'Data Transformation'!F3543,'Data Transformation'!D3543)</f>
        <v>4.0773400000000001E-2</v>
      </c>
      <c r="I3543">
        <f t="shared" si="196"/>
        <v>204</v>
      </c>
    </row>
    <row r="3544" spans="2:9" x14ac:dyDescent="0.25">
      <c r="B3544">
        <f>IF('Input and Summary Results'!D3126=0,FALSE,'Input and Summary Results'!$B3126)</f>
        <v>204</v>
      </c>
      <c r="C3544">
        <f>IF(OR(B3544=0,'Input and Summary Results'!D3126=0,'Input and Summary Results'!D3126=""),FALSE,'Input and Summary Results'!$D3126)</f>
        <v>-7.36E-4</v>
      </c>
      <c r="D3544">
        <f>IF(OR(B3544=0,'Input and Summary Results'!E3126=0),FALSE,'Input and Summary Results'!$E3126)</f>
        <v>5.3310620000000003E-2</v>
      </c>
      <c r="E3544" t="e">
        <f t="shared" si="194"/>
        <v>#NUM!</v>
      </c>
      <c r="F3544">
        <f t="shared" si="195"/>
        <v>-31.435881902173914</v>
      </c>
      <c r="G3544">
        <f>IF('Input and Summary Results'!$J$4="yes",IF(C3544=FALSE,FALSE,IF('Data Transformation'!E3544&lt;$R$10,E3544,$R$10)),IF(C3544=FALSE,FALSE,IF(C3544&lt;$R$10,C3544,$R$10)))</f>
        <v>-7.36E-4</v>
      </c>
      <c r="H3544">
        <f>IF('Input and Summary Results'!$J$4="yes",'Data Transformation'!F3544,'Data Transformation'!D3544)</f>
        <v>5.3310620000000003E-2</v>
      </c>
      <c r="I3544">
        <f t="shared" si="196"/>
        <v>204</v>
      </c>
    </row>
    <row r="3545" spans="2:9" x14ac:dyDescent="0.25">
      <c r="B3545">
        <f>IF('Input and Summary Results'!D3127=0,FALSE,'Input and Summary Results'!$B3127)</f>
        <v>204</v>
      </c>
      <c r="C3545">
        <f>IF(OR(B3545=0,'Input and Summary Results'!D3127=0,'Input and Summary Results'!D3127=""),FALSE,'Input and Summary Results'!$D3127)</f>
        <v>1.9316199999999999E-2</v>
      </c>
      <c r="D3545">
        <f>IF(OR(B3545=0,'Input and Summary Results'!E3127=0),FALSE,'Input and Summary Results'!$E3127)</f>
        <v>7.9842369999999996E-2</v>
      </c>
      <c r="E3545">
        <f t="shared" si="194"/>
        <v>-1.7140783065618801</v>
      </c>
      <c r="F3545">
        <f t="shared" si="195"/>
        <v>1.7939133256023441</v>
      </c>
      <c r="G3545">
        <f>IF('Input and Summary Results'!$J$4="yes",IF(C3545=FALSE,FALSE,IF('Data Transformation'!E3545&lt;$R$10,E3545,$R$10)),IF(C3545=FALSE,FALSE,IF(C3545&lt;$R$10,C3545,$R$10)))</f>
        <v>1.9316199999999999E-2</v>
      </c>
      <c r="H3545">
        <f>IF('Input and Summary Results'!$J$4="yes",'Data Transformation'!F3545,'Data Transformation'!D3545)</f>
        <v>7.9842369999999996E-2</v>
      </c>
      <c r="I3545">
        <f t="shared" si="196"/>
        <v>204</v>
      </c>
    </row>
    <row r="3546" spans="2:9" x14ac:dyDescent="0.25">
      <c r="B3546">
        <f>IF('Input and Summary Results'!D3128=0,FALSE,'Input and Summary Results'!$B3128)</f>
        <v>204</v>
      </c>
      <c r="C3546">
        <f>IF(OR(B3546=0,'Input and Summary Results'!D3128=0,'Input and Summary Results'!D3128=""),FALSE,'Input and Summary Results'!$D3128)</f>
        <v>2.178217E-2</v>
      </c>
      <c r="D3546">
        <f>IF(OR(B3546=0,'Input and Summary Results'!E3128=0),FALSE,'Input and Summary Results'!$E3128)</f>
        <v>5.556055E-2</v>
      </c>
      <c r="E3546">
        <f t="shared" si="194"/>
        <v>-1.6618988568079309</v>
      </c>
      <c r="F3546">
        <f t="shared" si="195"/>
        <v>1.1070191216026686</v>
      </c>
      <c r="G3546">
        <f>IF('Input and Summary Results'!$J$4="yes",IF(C3546=FALSE,FALSE,IF('Data Transformation'!E3546&lt;$R$10,E3546,$R$10)),IF(C3546=FALSE,FALSE,IF(C3546&lt;$R$10,C3546,$R$10)))</f>
        <v>2.178217E-2</v>
      </c>
      <c r="H3546">
        <f>IF('Input and Summary Results'!$J$4="yes",'Data Transformation'!F3546,'Data Transformation'!D3546)</f>
        <v>5.556055E-2</v>
      </c>
      <c r="I3546">
        <f t="shared" si="196"/>
        <v>204</v>
      </c>
    </row>
    <row r="3547" spans="2:9" x14ac:dyDescent="0.25">
      <c r="B3547">
        <f>IF('Input and Summary Results'!D3129=0,FALSE,'Input and Summary Results'!$B3129)</f>
        <v>204</v>
      </c>
      <c r="C3547">
        <f>IF(OR(B3547=0,'Input and Summary Results'!D3129=0,'Input and Summary Results'!D3129=""),FALSE,'Input and Summary Results'!$D3129)</f>
        <v>4.6566330000000003E-2</v>
      </c>
      <c r="D3547">
        <f>IF(OR(B3547=0,'Input and Summary Results'!E3129=0),FALSE,'Input and Summary Results'!$E3129)</f>
        <v>7.227894E-2</v>
      </c>
      <c r="E3547">
        <f t="shared" si="194"/>
        <v>-1.3319279884695632</v>
      </c>
      <c r="F3547">
        <f t="shared" si="195"/>
        <v>0.67364252153863102</v>
      </c>
      <c r="G3547">
        <f>IF('Input and Summary Results'!$J$4="yes",IF(C3547=FALSE,FALSE,IF('Data Transformation'!E3547&lt;$R$10,E3547,$R$10)),IF(C3547=FALSE,FALSE,IF(C3547&lt;$R$10,C3547,$R$10)))</f>
        <v>4.6566330000000003E-2</v>
      </c>
      <c r="H3547">
        <f>IF('Input and Summary Results'!$J$4="yes",'Data Transformation'!F3547,'Data Transformation'!D3547)</f>
        <v>7.227894E-2</v>
      </c>
      <c r="I3547">
        <f t="shared" si="196"/>
        <v>204</v>
      </c>
    </row>
    <row r="3548" spans="2:9" x14ac:dyDescent="0.25">
      <c r="B3548">
        <f>IF('Input and Summary Results'!D3130=0,FALSE,'Input and Summary Results'!$B3130)</f>
        <v>204</v>
      </c>
      <c r="C3548">
        <f>IF(OR(B3548=0,'Input and Summary Results'!D3130=0,'Input and Summary Results'!D3130=""),FALSE,'Input and Summary Results'!$D3130)</f>
        <v>5.8918980000000003E-2</v>
      </c>
      <c r="D3548">
        <f>IF(OR(B3548=0,'Input and Summary Results'!E3130=0),FALSE,'Input and Summary Results'!$E3130)</f>
        <v>5.9697439999999997E-2</v>
      </c>
      <c r="E3548">
        <f t="shared" si="194"/>
        <v>-1.2297447802307295</v>
      </c>
      <c r="F3548">
        <f t="shared" si="195"/>
        <v>0.43973417326640751</v>
      </c>
      <c r="G3548">
        <f>IF('Input and Summary Results'!$J$4="yes",IF(C3548=FALSE,FALSE,IF('Data Transformation'!E3548&lt;$R$10,E3548,$R$10)),IF(C3548=FALSE,FALSE,IF(C3548&lt;$R$10,C3548,$R$10)))</f>
        <v>5.8918980000000003E-2</v>
      </c>
      <c r="H3548">
        <f>IF('Input and Summary Results'!$J$4="yes",'Data Transformation'!F3548,'Data Transformation'!D3548)</f>
        <v>5.9697439999999997E-2</v>
      </c>
      <c r="I3548">
        <f t="shared" si="196"/>
        <v>204</v>
      </c>
    </row>
    <row r="3549" spans="2:9" x14ac:dyDescent="0.25">
      <c r="B3549">
        <f>IF('Input and Summary Results'!D3131=0,FALSE,'Input and Summary Results'!$B3131)</f>
        <v>204</v>
      </c>
      <c r="C3549">
        <f>IF(OR(B3549=0,'Input and Summary Results'!D3131=0,'Input and Summary Results'!D3131=""),FALSE,'Input and Summary Results'!$D3131)</f>
        <v>6.5155669999999999E-2</v>
      </c>
      <c r="D3549">
        <f>IF(OR(B3549=0,'Input and Summary Results'!E3131=0),FALSE,'Input and Summary Results'!$E3131)</f>
        <v>5.0424579999999997E-2</v>
      </c>
      <c r="E3549">
        <f t="shared" si="194"/>
        <v>-1.1860477849772568</v>
      </c>
      <c r="F3549">
        <f t="shared" si="195"/>
        <v>0.33587664312254023</v>
      </c>
      <c r="G3549">
        <f>IF('Input and Summary Results'!$J$4="yes",IF(C3549=FALSE,FALSE,IF('Data Transformation'!E3549&lt;$R$10,E3549,$R$10)),IF(C3549=FALSE,FALSE,IF(C3549&lt;$R$10,C3549,$R$10)))</f>
        <v>6.5155669999999999E-2</v>
      </c>
      <c r="H3549">
        <f>IF('Input and Summary Results'!$J$4="yes",'Data Transformation'!F3549,'Data Transformation'!D3549)</f>
        <v>5.0424579999999997E-2</v>
      </c>
      <c r="I3549">
        <f t="shared" si="196"/>
        <v>204</v>
      </c>
    </row>
    <row r="3550" spans="2:9" x14ac:dyDescent="0.25">
      <c r="B3550">
        <f>IF('Input and Summary Results'!D3132=0,FALSE,'Input and Summary Results'!$B3132)</f>
        <v>204</v>
      </c>
      <c r="C3550">
        <f>IF(OR(B3550=0,'Input and Summary Results'!D3132=0,'Input and Summary Results'!D3132=""),FALSE,'Input and Summary Results'!$D3132)</f>
        <v>0.12567840999999999</v>
      </c>
      <c r="D3550">
        <f>IF(OR(B3550=0,'Input and Summary Results'!E3132=0),FALSE,'Input and Summary Results'!$E3132)</f>
        <v>7.8533839999999994E-2</v>
      </c>
      <c r="E3550">
        <f t="shared" si="194"/>
        <v>-0.90073932233945697</v>
      </c>
      <c r="F3550">
        <f t="shared" si="195"/>
        <v>0.27119762702281164</v>
      </c>
      <c r="G3550">
        <f>IF('Input and Summary Results'!$J$4="yes",IF(C3550=FALSE,FALSE,IF('Data Transformation'!E3550&lt;$R$10,E3550,$R$10)),IF(C3550=FALSE,FALSE,IF(C3550&lt;$R$10,C3550,$R$10)))</f>
        <v>0.12567840999999999</v>
      </c>
      <c r="H3550">
        <f>IF('Input and Summary Results'!$J$4="yes",'Data Transformation'!F3550,'Data Transformation'!D3550)</f>
        <v>7.8533839999999994E-2</v>
      </c>
      <c r="I3550">
        <f t="shared" si="196"/>
        <v>204</v>
      </c>
    </row>
    <row r="3551" spans="2:9" x14ac:dyDescent="0.25">
      <c r="B3551">
        <f>IF('Input and Summary Results'!D3133=0,FALSE,'Input and Summary Results'!$B3133)</f>
        <v>204</v>
      </c>
      <c r="C3551">
        <f>IF(OR(B3551=0,'Input and Summary Results'!D3133=0,'Input and Summary Results'!D3133=""),FALSE,'Input and Summary Results'!$D3133)</f>
        <v>0.14223382000000001</v>
      </c>
      <c r="D3551">
        <f>IF(OR(B3551=0,'Input and Summary Results'!E3133=0),FALSE,'Input and Summary Results'!$E3133)</f>
        <v>8.1881670000000004E-2</v>
      </c>
      <c r="E3551">
        <f t="shared" si="194"/>
        <v>-0.84699712587755493</v>
      </c>
      <c r="F3551">
        <f t="shared" si="195"/>
        <v>0.24984665939507214</v>
      </c>
      <c r="G3551">
        <f>IF('Input and Summary Results'!$J$4="yes",IF(C3551=FALSE,FALSE,IF('Data Transformation'!E3551&lt;$R$10,E3551,$R$10)),IF(C3551=FALSE,FALSE,IF(C3551&lt;$R$10,C3551,$R$10)))</f>
        <v>0.14223382000000001</v>
      </c>
      <c r="H3551">
        <f>IF('Input and Summary Results'!$J$4="yes",'Data Transformation'!F3551,'Data Transformation'!D3551)</f>
        <v>8.1881670000000004E-2</v>
      </c>
      <c r="I3551">
        <f t="shared" si="196"/>
        <v>204</v>
      </c>
    </row>
    <row r="3552" spans="2:9" x14ac:dyDescent="0.25">
      <c r="B3552">
        <f>IF('Input and Summary Results'!D3134=0,FALSE,'Input and Summary Results'!$B3134)</f>
        <v>204</v>
      </c>
      <c r="C3552">
        <f>IF(OR(B3552=0,'Input and Summary Results'!D3134=0,'Input and Summary Results'!D3134=""),FALSE,'Input and Summary Results'!$D3134)</f>
        <v>0.14521068000000001</v>
      </c>
      <c r="D3552">
        <f>IF(OR(B3552=0,'Input and Summary Results'!E3134=0),FALSE,'Input and Summary Results'!$E3134)</f>
        <v>0.10113</v>
      </c>
      <c r="E3552">
        <f t="shared" si="194"/>
        <v>-0.83800144083637773</v>
      </c>
      <c r="F3552">
        <f t="shared" si="195"/>
        <v>0.30225338797394241</v>
      </c>
      <c r="G3552">
        <f>IF('Input and Summary Results'!$J$4="yes",IF(C3552=FALSE,FALSE,IF('Data Transformation'!E3552&lt;$R$10,E3552,$R$10)),IF(C3552=FALSE,FALSE,IF(C3552&lt;$R$10,C3552,$R$10)))</f>
        <v>0.14521068000000001</v>
      </c>
      <c r="H3552">
        <f>IF('Input and Summary Results'!$J$4="yes",'Data Transformation'!F3552,'Data Transformation'!D3552)</f>
        <v>0.10113</v>
      </c>
      <c r="I3552">
        <f t="shared" si="196"/>
        <v>204</v>
      </c>
    </row>
    <row r="3553" spans="2:9" x14ac:dyDescent="0.25">
      <c r="B3553">
        <f>IF('Input and Summary Results'!D3135=0,FALSE,'Input and Summary Results'!$B3135)</f>
        <v>204</v>
      </c>
      <c r="C3553">
        <f>IF(OR(B3553=0,'Input and Summary Results'!D3135=0,'Input and Summary Results'!D3135=""),FALSE,'Input and Summary Results'!$D3135)</f>
        <v>0.16912253999999999</v>
      </c>
      <c r="D3553">
        <f>IF(OR(B3553=0,'Input and Summary Results'!E3135=0),FALSE,'Input and Summary Results'!$E3135)</f>
        <v>4.4567790000000003E-2</v>
      </c>
      <c r="E3553">
        <f t="shared" si="194"/>
        <v>-0.77179850745090883</v>
      </c>
      <c r="F3553">
        <f t="shared" si="195"/>
        <v>0.11436926656848935</v>
      </c>
      <c r="G3553">
        <f>IF('Input and Summary Results'!$J$4="yes",IF(C3553=FALSE,FALSE,IF('Data Transformation'!E3553&lt;$R$10,E3553,$R$10)),IF(C3553=FALSE,FALSE,IF(C3553&lt;$R$10,C3553,$R$10)))</f>
        <v>0.16912253999999999</v>
      </c>
      <c r="H3553">
        <f>IF('Input and Summary Results'!$J$4="yes",'Data Transformation'!F3553,'Data Transformation'!D3553)</f>
        <v>4.4567790000000003E-2</v>
      </c>
      <c r="I3553">
        <f t="shared" si="196"/>
        <v>204</v>
      </c>
    </row>
    <row r="3554" spans="2:9" x14ac:dyDescent="0.25">
      <c r="B3554">
        <f>IF('Input and Summary Results'!D3136=0,FALSE,'Input and Summary Results'!$B3136)</f>
        <v>204</v>
      </c>
      <c r="C3554">
        <f>IF(OR(B3554=0,'Input and Summary Results'!D3136=0,'Input and Summary Results'!D3136=""),FALSE,'Input and Summary Results'!$D3136)</f>
        <v>0.58619158999999998</v>
      </c>
      <c r="D3554">
        <f>IF(OR(B3554=0,'Input and Summary Results'!E3136=0),FALSE,'Input and Summary Results'!$E3136)</f>
        <v>3.2740470000000001E-2</v>
      </c>
      <c r="E3554">
        <f t="shared" si="194"/>
        <v>-0.23196041660859151</v>
      </c>
      <c r="F3554">
        <f t="shared" si="195"/>
        <v>2.4240136198473951E-2</v>
      </c>
      <c r="G3554">
        <f>IF('Input and Summary Results'!$J$4="yes",IF(C3554=FALSE,FALSE,IF('Data Transformation'!E3554&lt;$R$10,E3554,$R$10)),IF(C3554=FALSE,FALSE,IF(C3554&lt;$R$10,C3554,$R$10)))</f>
        <v>0.58619158999999998</v>
      </c>
      <c r="H3554">
        <f>IF('Input and Summary Results'!$J$4="yes",'Data Transformation'!F3554,'Data Transformation'!D3554)</f>
        <v>3.2740470000000001E-2</v>
      </c>
      <c r="I3554">
        <f t="shared" si="196"/>
        <v>204</v>
      </c>
    </row>
    <row r="3555" spans="2:9" x14ac:dyDescent="0.25">
      <c r="B3555">
        <f>IF('Input and Summary Results'!D3137=0,FALSE,'Input and Summary Results'!$B3137)</f>
        <v>205</v>
      </c>
      <c r="C3555">
        <f>IF(OR(B3555=0,'Input and Summary Results'!D3137=0,'Input and Summary Results'!D3137=""),FALSE,'Input and Summary Results'!$D3137)</f>
        <v>-4.54262E-2</v>
      </c>
      <c r="D3555">
        <f>IF(OR(B3555=0,'Input and Summary Results'!E3137=0),FALSE,'Input and Summary Results'!$E3137)</f>
        <v>8.0212229999999995E-2</v>
      </c>
      <c r="E3555" t="e">
        <f t="shared" si="194"/>
        <v>#NUM!</v>
      </c>
      <c r="F3555">
        <f t="shared" si="195"/>
        <v>-0.76634426432323199</v>
      </c>
      <c r="G3555">
        <f>IF('Input and Summary Results'!$J$4="yes",IF(C3555=FALSE,FALSE,IF('Data Transformation'!E3555&lt;$R$10,E3555,$R$10)),IF(C3555=FALSE,FALSE,IF(C3555&lt;$R$10,C3555,$R$10)))</f>
        <v>-4.54262E-2</v>
      </c>
      <c r="H3555">
        <f>IF('Input and Summary Results'!$J$4="yes",'Data Transformation'!F3555,'Data Transformation'!D3555)</f>
        <v>8.0212229999999995E-2</v>
      </c>
      <c r="I3555">
        <f t="shared" si="196"/>
        <v>205</v>
      </c>
    </row>
    <row r="3556" spans="2:9" x14ac:dyDescent="0.25">
      <c r="B3556">
        <f>IF('Input and Summary Results'!D3138=0,FALSE,'Input and Summary Results'!$B3138)</f>
        <v>205</v>
      </c>
      <c r="C3556">
        <f>IF(OR(B3556=0,'Input and Summary Results'!D3138=0,'Input and Summary Results'!D3138=""),FALSE,'Input and Summary Results'!$D3138)</f>
        <v>-3.5312200000000002E-2</v>
      </c>
      <c r="D3556">
        <f>IF(OR(B3556=0,'Input and Summary Results'!E3138=0),FALSE,'Input and Summary Results'!$E3138)</f>
        <v>8.7609199999999998E-2</v>
      </c>
      <c r="E3556" t="e">
        <f t="shared" si="194"/>
        <v>#NUM!</v>
      </c>
      <c r="F3556">
        <f t="shared" si="195"/>
        <v>-1.0767494746858026</v>
      </c>
      <c r="G3556">
        <f>IF('Input and Summary Results'!$J$4="yes",IF(C3556=FALSE,FALSE,IF('Data Transformation'!E3556&lt;$R$10,E3556,$R$10)),IF(C3556=FALSE,FALSE,IF(C3556&lt;$R$10,C3556,$R$10)))</f>
        <v>-3.5312200000000002E-2</v>
      </c>
      <c r="H3556">
        <f>IF('Input and Summary Results'!$J$4="yes",'Data Transformation'!F3556,'Data Transformation'!D3556)</f>
        <v>8.7609199999999998E-2</v>
      </c>
      <c r="I3556">
        <f t="shared" si="196"/>
        <v>205</v>
      </c>
    </row>
    <row r="3557" spans="2:9" x14ac:dyDescent="0.25">
      <c r="B3557">
        <f>IF('Input and Summary Results'!D3139=0,FALSE,'Input and Summary Results'!$B3139)</f>
        <v>205</v>
      </c>
      <c r="C3557">
        <f>IF(OR(B3557=0,'Input and Summary Results'!D3139=0,'Input and Summary Results'!D3139=""),FALSE,'Input and Summary Results'!$D3139)</f>
        <v>-5.2211000000000002E-3</v>
      </c>
      <c r="D3557">
        <f>IF(OR(B3557=0,'Input and Summary Results'!E3139=0),FALSE,'Input and Summary Results'!$E3139)</f>
        <v>5.7104719999999998E-2</v>
      </c>
      <c r="E3557" t="e">
        <f t="shared" si="194"/>
        <v>#NUM!</v>
      </c>
      <c r="F3557">
        <f t="shared" si="195"/>
        <v>-4.746786784394093</v>
      </c>
      <c r="G3557">
        <f>IF('Input and Summary Results'!$J$4="yes",IF(C3557=FALSE,FALSE,IF('Data Transformation'!E3557&lt;$R$10,E3557,$R$10)),IF(C3557=FALSE,FALSE,IF(C3557&lt;$R$10,C3557,$R$10)))</f>
        <v>-5.2211000000000002E-3</v>
      </c>
      <c r="H3557">
        <f>IF('Input and Summary Results'!$J$4="yes",'Data Transformation'!F3557,'Data Transformation'!D3557)</f>
        <v>5.7104719999999998E-2</v>
      </c>
      <c r="I3557">
        <f t="shared" si="196"/>
        <v>205</v>
      </c>
    </row>
    <row r="3558" spans="2:9" x14ac:dyDescent="0.25">
      <c r="B3558">
        <f>IF('Input and Summary Results'!D3140=0,FALSE,'Input and Summary Results'!$B3140)</f>
        <v>205</v>
      </c>
      <c r="C3558">
        <f>IF(OR(B3558=0,'Input and Summary Results'!D3140=0,'Input and Summary Results'!D3140=""),FALSE,'Input and Summary Results'!$D3140)</f>
        <v>1.1008999999999999E-3</v>
      </c>
      <c r="D3558">
        <f>IF(OR(B3558=0,'Input and Summary Results'!E3140=0),FALSE,'Input and Summary Results'!$E3140)</f>
        <v>0.12341997</v>
      </c>
      <c r="E3558">
        <f t="shared" si="194"/>
        <v>-2.958252128276734</v>
      </c>
      <c r="F3558">
        <f t="shared" si="195"/>
        <v>48.654979544009457</v>
      </c>
      <c r="G3558">
        <f>IF('Input and Summary Results'!$J$4="yes",IF(C3558=FALSE,FALSE,IF('Data Transformation'!E3558&lt;$R$10,E3558,$R$10)),IF(C3558=FALSE,FALSE,IF(C3558&lt;$R$10,C3558,$R$10)))</f>
        <v>1.1008999999999999E-3</v>
      </c>
      <c r="H3558">
        <f>IF('Input and Summary Results'!$J$4="yes",'Data Transformation'!F3558,'Data Transformation'!D3558)</f>
        <v>0.12341997</v>
      </c>
      <c r="I3558">
        <f t="shared" si="196"/>
        <v>205</v>
      </c>
    </row>
    <row r="3559" spans="2:9" x14ac:dyDescent="0.25">
      <c r="B3559">
        <f>IF('Input and Summary Results'!D3141=0,FALSE,'Input and Summary Results'!$B3141)</f>
        <v>205</v>
      </c>
      <c r="C3559">
        <f>IF(OR(B3559=0,'Input and Summary Results'!D3141=0,'Input and Summary Results'!D3141=""),FALSE,'Input and Summary Results'!$D3141)</f>
        <v>2.42127E-2</v>
      </c>
      <c r="D3559">
        <f>IF(OR(B3559=0,'Input and Summary Results'!E3141=0),FALSE,'Input and Summary Results'!$E3141)</f>
        <v>5.8887340000000003E-2</v>
      </c>
      <c r="E3559">
        <f t="shared" si="194"/>
        <v>-1.6159567789300286</v>
      </c>
      <c r="F3559">
        <f t="shared" si="195"/>
        <v>1.0555248097073024</v>
      </c>
      <c r="G3559">
        <f>IF('Input and Summary Results'!$J$4="yes",IF(C3559=FALSE,FALSE,IF('Data Transformation'!E3559&lt;$R$10,E3559,$R$10)),IF(C3559=FALSE,FALSE,IF(C3559&lt;$R$10,C3559,$R$10)))</f>
        <v>2.42127E-2</v>
      </c>
      <c r="H3559">
        <f>IF('Input and Summary Results'!$J$4="yes",'Data Transformation'!F3559,'Data Transformation'!D3559)</f>
        <v>5.8887340000000003E-2</v>
      </c>
      <c r="I3559">
        <f t="shared" si="196"/>
        <v>205</v>
      </c>
    </row>
    <row r="3560" spans="2:9" x14ac:dyDescent="0.25">
      <c r="B3560">
        <f>IF('Input and Summary Results'!D3142=0,FALSE,'Input and Summary Results'!$B3142)</f>
        <v>205</v>
      </c>
      <c r="C3560">
        <f>IF(OR(B3560=0,'Input and Summary Results'!D3142=0,'Input and Summary Results'!D3142=""),FALSE,'Input and Summary Results'!$D3142)</f>
        <v>3.5534110000000001E-2</v>
      </c>
      <c r="D3560">
        <f>IF(OR(B3560=0,'Input and Summary Results'!E3142=0),FALSE,'Input and Summary Results'!$E3142)</f>
        <v>6.0396489999999997E-2</v>
      </c>
      <c r="E3560">
        <f t="shared" si="194"/>
        <v>-1.449354557579914</v>
      </c>
      <c r="F3560">
        <f t="shared" si="195"/>
        <v>0.73765958004857868</v>
      </c>
      <c r="G3560">
        <f>IF('Input and Summary Results'!$J$4="yes",IF(C3560=FALSE,FALSE,IF('Data Transformation'!E3560&lt;$R$10,E3560,$R$10)),IF(C3560=FALSE,FALSE,IF(C3560&lt;$R$10,C3560,$R$10)))</f>
        <v>3.5534110000000001E-2</v>
      </c>
      <c r="H3560">
        <f>IF('Input and Summary Results'!$J$4="yes",'Data Transformation'!F3560,'Data Transformation'!D3560)</f>
        <v>6.0396489999999997E-2</v>
      </c>
      <c r="I3560">
        <f t="shared" si="196"/>
        <v>205</v>
      </c>
    </row>
    <row r="3561" spans="2:9" x14ac:dyDescent="0.25">
      <c r="B3561">
        <f>IF('Input and Summary Results'!D3143=0,FALSE,'Input and Summary Results'!$B3143)</f>
        <v>205</v>
      </c>
      <c r="C3561">
        <f>IF(OR(B3561=0,'Input and Summary Results'!D3143=0,'Input and Summary Results'!D3143=""),FALSE,'Input and Summary Results'!$D3143)</f>
        <v>3.7764409999999998E-2</v>
      </c>
      <c r="D3561">
        <f>IF(OR(B3561=0,'Input and Summary Results'!E3143=0),FALSE,'Input and Summary Results'!$E3143)</f>
        <v>7.3747649999999998E-2</v>
      </c>
      <c r="E3561">
        <f t="shared" si="194"/>
        <v>-1.4229172959726633</v>
      </c>
      <c r="F3561">
        <f t="shared" si="195"/>
        <v>0.84753025666229131</v>
      </c>
      <c r="G3561">
        <f>IF('Input and Summary Results'!$J$4="yes",IF(C3561=FALSE,FALSE,IF('Data Transformation'!E3561&lt;$R$10,E3561,$R$10)),IF(C3561=FALSE,FALSE,IF(C3561&lt;$R$10,C3561,$R$10)))</f>
        <v>3.7764409999999998E-2</v>
      </c>
      <c r="H3561">
        <f>IF('Input and Summary Results'!$J$4="yes",'Data Transformation'!F3561,'Data Transformation'!D3561)</f>
        <v>7.3747649999999998E-2</v>
      </c>
      <c r="I3561">
        <f t="shared" si="196"/>
        <v>205</v>
      </c>
    </row>
    <row r="3562" spans="2:9" x14ac:dyDescent="0.25">
      <c r="B3562">
        <f>IF('Input and Summary Results'!D3144=0,FALSE,'Input and Summary Results'!$B3144)</f>
        <v>205</v>
      </c>
      <c r="C3562">
        <f>IF(OR(B3562=0,'Input and Summary Results'!D3144=0,'Input and Summary Results'!D3144=""),FALSE,'Input and Summary Results'!$D3144)</f>
        <v>3.8916800000000001E-2</v>
      </c>
      <c r="D3562">
        <f>IF(OR(B3562=0,'Input and Summary Results'!E3144=0),FALSE,'Input and Summary Results'!$E3144)</f>
        <v>6.8350620000000001E-2</v>
      </c>
      <c r="E3562">
        <f t="shared" ref="E3562:E3625" si="197">IF(C3562=FALSE,FALSE,LOG10(C3562))</f>
        <v>-1.4098628775372286</v>
      </c>
      <c r="F3562">
        <f t="shared" ref="F3562:F3625" si="198">IF(D3562=FALSE, FALSE,0.434*D3562/C3562)</f>
        <v>0.76224584446819876</v>
      </c>
      <c r="G3562">
        <f>IF('Input and Summary Results'!$J$4="yes",IF(C3562=FALSE,FALSE,IF('Data Transformation'!E3562&lt;$R$10,E3562,$R$10)),IF(C3562=FALSE,FALSE,IF(C3562&lt;$R$10,C3562,$R$10)))</f>
        <v>3.8916800000000001E-2</v>
      </c>
      <c r="H3562">
        <f>IF('Input and Summary Results'!$J$4="yes",'Data Transformation'!F3562,'Data Transformation'!D3562)</f>
        <v>6.8350620000000001E-2</v>
      </c>
      <c r="I3562">
        <f t="shared" si="196"/>
        <v>205</v>
      </c>
    </row>
    <row r="3563" spans="2:9" x14ac:dyDescent="0.25">
      <c r="B3563">
        <f>IF('Input and Summary Results'!D3145=0,FALSE,'Input and Summary Results'!$B3145)</f>
        <v>205</v>
      </c>
      <c r="C3563">
        <f>IF(OR(B3563=0,'Input and Summary Results'!D3145=0,'Input and Summary Results'!D3145=""),FALSE,'Input and Summary Results'!$D3145)</f>
        <v>4.0178569999999997E-2</v>
      </c>
      <c r="D3563">
        <f>IF(OR(B3563=0,'Input and Summary Results'!E3145=0),FALSE,'Input and Summary Results'!$E3145)</f>
        <v>5.2696319999999998E-2</v>
      </c>
      <c r="E3563">
        <f t="shared" si="197"/>
        <v>-1.3960055243364198</v>
      </c>
      <c r="F3563">
        <f t="shared" si="198"/>
        <v>0.56921395858538526</v>
      </c>
      <c r="G3563">
        <f>IF('Input and Summary Results'!$J$4="yes",IF(C3563=FALSE,FALSE,IF('Data Transformation'!E3563&lt;$R$10,E3563,$R$10)),IF(C3563=FALSE,FALSE,IF(C3563&lt;$R$10,C3563,$R$10)))</f>
        <v>4.0178569999999997E-2</v>
      </c>
      <c r="H3563">
        <f>IF('Input and Summary Results'!$J$4="yes",'Data Transformation'!F3563,'Data Transformation'!D3563)</f>
        <v>5.2696319999999998E-2</v>
      </c>
      <c r="I3563">
        <f t="shared" si="196"/>
        <v>205</v>
      </c>
    </row>
    <row r="3564" spans="2:9" x14ac:dyDescent="0.25">
      <c r="B3564">
        <f>IF('Input and Summary Results'!D3146=0,FALSE,'Input and Summary Results'!$B3146)</f>
        <v>205</v>
      </c>
      <c r="C3564">
        <f>IF(OR(B3564=0,'Input and Summary Results'!D3146=0,'Input and Summary Results'!D3146=""),FALSE,'Input and Summary Results'!$D3146)</f>
        <v>6.8478620000000004E-2</v>
      </c>
      <c r="D3564">
        <f>IF(OR(B3564=0,'Input and Summary Results'!E3146=0),FALSE,'Input and Summary Results'!$E3146)</f>
        <v>5.0309489999999998E-2</v>
      </c>
      <c r="E3564">
        <f t="shared" si="197"/>
        <v>-1.1644450002646631</v>
      </c>
      <c r="F3564">
        <f t="shared" si="198"/>
        <v>0.31884869554906331</v>
      </c>
      <c r="G3564">
        <f>IF('Input and Summary Results'!$J$4="yes",IF(C3564=FALSE,FALSE,IF('Data Transformation'!E3564&lt;$R$10,E3564,$R$10)),IF(C3564=FALSE,FALSE,IF(C3564&lt;$R$10,C3564,$R$10)))</f>
        <v>6.8478620000000004E-2</v>
      </c>
      <c r="H3564">
        <f>IF('Input and Summary Results'!$J$4="yes",'Data Transformation'!F3564,'Data Transformation'!D3564)</f>
        <v>5.0309489999999998E-2</v>
      </c>
      <c r="I3564">
        <f t="shared" si="196"/>
        <v>205</v>
      </c>
    </row>
    <row r="3565" spans="2:9" x14ac:dyDescent="0.25">
      <c r="B3565">
        <f>IF('Input and Summary Results'!D3147=0,FALSE,'Input and Summary Results'!$B3147)</f>
        <v>205</v>
      </c>
      <c r="C3565">
        <f>IF(OR(B3565=0,'Input and Summary Results'!D3147=0,'Input and Summary Results'!D3147=""),FALSE,'Input and Summary Results'!$D3147)</f>
        <v>6.9200410000000004E-2</v>
      </c>
      <c r="D3565">
        <f>IF(OR(B3565=0,'Input and Summary Results'!E3147=0),FALSE,'Input and Summary Results'!$E3147)</f>
        <v>9.5649020000000001E-2</v>
      </c>
      <c r="E3565">
        <f t="shared" si="197"/>
        <v>-1.1598913324188189</v>
      </c>
      <c r="F3565">
        <f t="shared" si="198"/>
        <v>0.59987613772808568</v>
      </c>
      <c r="G3565">
        <f>IF('Input and Summary Results'!$J$4="yes",IF(C3565=FALSE,FALSE,IF('Data Transformation'!E3565&lt;$R$10,E3565,$R$10)),IF(C3565=FALSE,FALSE,IF(C3565&lt;$R$10,C3565,$R$10)))</f>
        <v>6.9200410000000004E-2</v>
      </c>
      <c r="H3565">
        <f>IF('Input and Summary Results'!$J$4="yes",'Data Transformation'!F3565,'Data Transformation'!D3565)</f>
        <v>9.5649020000000001E-2</v>
      </c>
      <c r="I3565">
        <f t="shared" si="196"/>
        <v>205</v>
      </c>
    </row>
    <row r="3566" spans="2:9" x14ac:dyDescent="0.25">
      <c r="B3566">
        <f>IF('Input and Summary Results'!D3148=0,FALSE,'Input and Summary Results'!$B3148)</f>
        <v>205</v>
      </c>
      <c r="C3566">
        <f>IF(OR(B3566=0,'Input and Summary Results'!D3148=0,'Input and Summary Results'!D3148=""),FALSE,'Input and Summary Results'!$D3148)</f>
        <v>7.3557570000000003E-2</v>
      </c>
      <c r="D3566">
        <f>IF(OR(B3566=0,'Input and Summary Results'!E3148=0),FALSE,'Input and Summary Results'!$E3148)</f>
        <v>5.0800199999999997E-2</v>
      </c>
      <c r="E3566">
        <f t="shared" si="197"/>
        <v>-1.133372626266784</v>
      </c>
      <c r="F3566">
        <f t="shared" si="198"/>
        <v>0.29972831892081264</v>
      </c>
      <c r="G3566">
        <f>IF('Input and Summary Results'!$J$4="yes",IF(C3566=FALSE,FALSE,IF('Data Transformation'!E3566&lt;$R$10,E3566,$R$10)),IF(C3566=FALSE,FALSE,IF(C3566&lt;$R$10,C3566,$R$10)))</f>
        <v>7.3557570000000003E-2</v>
      </c>
      <c r="H3566">
        <f>IF('Input and Summary Results'!$J$4="yes",'Data Transformation'!F3566,'Data Transformation'!D3566)</f>
        <v>5.0800199999999997E-2</v>
      </c>
      <c r="I3566">
        <f t="shared" si="196"/>
        <v>205</v>
      </c>
    </row>
    <row r="3567" spans="2:9" x14ac:dyDescent="0.25">
      <c r="B3567">
        <f>IF('Input and Summary Results'!D3149=0,FALSE,'Input and Summary Results'!$B3149)</f>
        <v>205</v>
      </c>
      <c r="C3567">
        <f>IF(OR(B3567=0,'Input and Summary Results'!D3149=0,'Input and Summary Results'!D3149=""),FALSE,'Input and Summary Results'!$D3149)</f>
        <v>7.4685710000000002E-2</v>
      </c>
      <c r="D3567">
        <f>IF(OR(B3567=0,'Input and Summary Results'!E3149=0),FALSE,'Input and Summary Results'!$E3149)</f>
        <v>5.8491380000000003E-2</v>
      </c>
      <c r="E3567">
        <f t="shared" si="197"/>
        <v>-1.1267624860270102</v>
      </c>
      <c r="F3567">
        <f t="shared" si="198"/>
        <v>0.33989445798935297</v>
      </c>
      <c r="G3567">
        <f>IF('Input and Summary Results'!$J$4="yes",IF(C3567=FALSE,FALSE,IF('Data Transformation'!E3567&lt;$R$10,E3567,$R$10)),IF(C3567=FALSE,FALSE,IF(C3567&lt;$R$10,C3567,$R$10)))</f>
        <v>7.4685710000000002E-2</v>
      </c>
      <c r="H3567">
        <f>IF('Input and Summary Results'!$J$4="yes",'Data Transformation'!F3567,'Data Transformation'!D3567)</f>
        <v>5.8491380000000003E-2</v>
      </c>
      <c r="I3567">
        <f t="shared" si="196"/>
        <v>205</v>
      </c>
    </row>
    <row r="3568" spans="2:9" x14ac:dyDescent="0.25">
      <c r="B3568">
        <f>IF('Input and Summary Results'!D3150=0,FALSE,'Input and Summary Results'!$B3150)</f>
        <v>205</v>
      </c>
      <c r="C3568">
        <f>IF(OR(B3568=0,'Input and Summary Results'!D3150=0,'Input and Summary Results'!D3150=""),FALSE,'Input and Summary Results'!$D3150)</f>
        <v>8.2796090000000003E-2</v>
      </c>
      <c r="D3568">
        <f>IF(OR(B3568=0,'Input and Summary Results'!E3150=0),FALSE,'Input and Summary Results'!$E3150)</f>
        <v>7.9723699999999995E-2</v>
      </c>
      <c r="E3568">
        <f t="shared" si="197"/>
        <v>-1.0819901720498943</v>
      </c>
      <c r="F3568">
        <f t="shared" si="198"/>
        <v>0.41789516630555862</v>
      </c>
      <c r="G3568">
        <f>IF('Input and Summary Results'!$J$4="yes",IF(C3568=FALSE,FALSE,IF('Data Transformation'!E3568&lt;$R$10,E3568,$R$10)),IF(C3568=FALSE,FALSE,IF(C3568&lt;$R$10,C3568,$R$10)))</f>
        <v>8.2796090000000003E-2</v>
      </c>
      <c r="H3568">
        <f>IF('Input and Summary Results'!$J$4="yes",'Data Transformation'!F3568,'Data Transformation'!D3568)</f>
        <v>7.9723699999999995E-2</v>
      </c>
      <c r="I3568">
        <f t="shared" si="196"/>
        <v>205</v>
      </c>
    </row>
    <row r="3569" spans="2:9" x14ac:dyDescent="0.25">
      <c r="B3569">
        <f>IF('Input and Summary Results'!D3151=0,FALSE,'Input and Summary Results'!$B3151)</f>
        <v>205</v>
      </c>
      <c r="C3569">
        <f>IF(OR(B3569=0,'Input and Summary Results'!D3151=0,'Input and Summary Results'!D3151=""),FALSE,'Input and Summary Results'!$D3151)</f>
        <v>0.14475700999999999</v>
      </c>
      <c r="D3569">
        <f>IF(OR(B3569=0,'Input and Summary Results'!E3151=0),FALSE,'Input and Summary Results'!$E3151)</f>
        <v>6.3310530000000004E-2</v>
      </c>
      <c r="E3569">
        <f t="shared" si="197"/>
        <v>-0.83936039595560175</v>
      </c>
      <c r="F3569">
        <f t="shared" si="198"/>
        <v>0.18981305306043558</v>
      </c>
      <c r="G3569">
        <f>IF('Input and Summary Results'!$J$4="yes",IF(C3569=FALSE,FALSE,IF('Data Transformation'!E3569&lt;$R$10,E3569,$R$10)),IF(C3569=FALSE,FALSE,IF(C3569&lt;$R$10,C3569,$R$10)))</f>
        <v>0.14475700999999999</v>
      </c>
      <c r="H3569">
        <f>IF('Input and Summary Results'!$J$4="yes",'Data Transformation'!F3569,'Data Transformation'!D3569)</f>
        <v>6.3310530000000004E-2</v>
      </c>
      <c r="I3569">
        <f t="shared" si="196"/>
        <v>205</v>
      </c>
    </row>
    <row r="3570" spans="2:9" x14ac:dyDescent="0.25">
      <c r="B3570">
        <f>IF('Input and Summary Results'!D3152=0,FALSE,'Input and Summary Results'!$B3152)</f>
        <v>205</v>
      </c>
      <c r="C3570">
        <f>IF(OR(B3570=0,'Input and Summary Results'!D3152=0,'Input and Summary Results'!D3152=""),FALSE,'Input and Summary Results'!$D3152)</f>
        <v>0.20222900999999999</v>
      </c>
      <c r="D3570">
        <f>IF(OR(B3570=0,'Input and Summary Results'!E3152=0),FALSE,'Input and Summary Results'!$E3152)</f>
        <v>3.7683559999999998E-2</v>
      </c>
      <c r="E3570">
        <f t="shared" si="197"/>
        <v>-0.69415654419895356</v>
      </c>
      <c r="F3570">
        <f t="shared" si="198"/>
        <v>8.0872002686459263E-2</v>
      </c>
      <c r="G3570">
        <f>IF('Input and Summary Results'!$J$4="yes",IF(C3570=FALSE,FALSE,IF('Data Transformation'!E3570&lt;$R$10,E3570,$R$10)),IF(C3570=FALSE,FALSE,IF(C3570&lt;$R$10,C3570,$R$10)))</f>
        <v>0.20222900999999999</v>
      </c>
      <c r="H3570">
        <f>IF('Input and Summary Results'!$J$4="yes",'Data Transformation'!F3570,'Data Transformation'!D3570)</f>
        <v>3.7683559999999998E-2</v>
      </c>
      <c r="I3570">
        <f t="shared" si="196"/>
        <v>205</v>
      </c>
    </row>
    <row r="3571" spans="2:9" x14ac:dyDescent="0.25">
      <c r="B3571">
        <f>IF('Input and Summary Results'!D3153=0,FALSE,'Input and Summary Results'!$B3153)</f>
        <v>205</v>
      </c>
      <c r="C3571">
        <f>IF(OR(B3571=0,'Input and Summary Results'!D3153=0,'Input and Summary Results'!D3153=""),FALSE,'Input and Summary Results'!$D3153)</f>
        <v>0.68557690999999998</v>
      </c>
      <c r="D3571">
        <f>IF(OR(B3571=0,'Input and Summary Results'!E3153=0),FALSE,'Input and Summary Results'!$E3153)</f>
        <v>5.4044450000000001E-2</v>
      </c>
      <c r="E3571">
        <f t="shared" si="197"/>
        <v>-0.16394381773079281</v>
      </c>
      <c r="F3571">
        <f t="shared" si="198"/>
        <v>3.4212487261276056E-2</v>
      </c>
      <c r="G3571">
        <f>IF('Input and Summary Results'!$J$4="yes",IF(C3571=FALSE,FALSE,IF('Data Transformation'!E3571&lt;$R$10,E3571,$R$10)),IF(C3571=FALSE,FALSE,IF(C3571&lt;$R$10,C3571,$R$10)))</f>
        <v>0.68557690999999998</v>
      </c>
      <c r="H3571">
        <f>IF('Input and Summary Results'!$J$4="yes",'Data Transformation'!F3571,'Data Transformation'!D3571)</f>
        <v>5.4044450000000001E-2</v>
      </c>
      <c r="I3571">
        <f t="shared" si="196"/>
        <v>205</v>
      </c>
    </row>
    <row r="3572" spans="2:9" x14ac:dyDescent="0.25">
      <c r="B3572">
        <f>IF('Input and Summary Results'!D3154=0,FALSE,'Input and Summary Results'!$B3154)</f>
        <v>205</v>
      </c>
      <c r="C3572">
        <f>IF(OR(B3572=0,'Input and Summary Results'!D3154=0,'Input and Summary Results'!D3154=""),FALSE,'Input and Summary Results'!$D3154)</f>
        <v>0.77073579000000003</v>
      </c>
      <c r="D3572">
        <f>IF(OR(B3572=0,'Input and Summary Results'!E3154=0),FALSE,'Input and Summary Results'!$E3154)</f>
        <v>5.56129E-2</v>
      </c>
      <c r="E3572">
        <f t="shared" si="197"/>
        <v>-0.11309447358358532</v>
      </c>
      <c r="F3572">
        <f t="shared" si="198"/>
        <v>3.1315528502964679E-2</v>
      </c>
      <c r="G3572">
        <f>IF('Input and Summary Results'!$J$4="yes",IF(C3572=FALSE,FALSE,IF('Data Transformation'!E3572&lt;$R$10,E3572,$R$10)),IF(C3572=FALSE,FALSE,IF(C3572&lt;$R$10,C3572,$R$10)))</f>
        <v>0.77073579000000003</v>
      </c>
      <c r="H3572">
        <f>IF('Input and Summary Results'!$J$4="yes",'Data Transformation'!F3572,'Data Transformation'!D3572)</f>
        <v>5.56129E-2</v>
      </c>
      <c r="I3572">
        <f t="shared" si="196"/>
        <v>205</v>
      </c>
    </row>
    <row r="3573" spans="2:9" x14ac:dyDescent="0.25">
      <c r="B3573">
        <f>IF('Input and Summary Results'!D3155=0,FALSE,'Input and Summary Results'!$B3155)</f>
        <v>206</v>
      </c>
      <c r="C3573">
        <f>IF(OR(B3573=0,'Input and Summary Results'!D3155=0,'Input and Summary Results'!D3155=""),FALSE,'Input and Summary Results'!$D3155)</f>
        <v>9.6736420000000004E-2</v>
      </c>
      <c r="D3573">
        <f>IF(OR(B3573=0,'Input and Summary Results'!E3155=0),FALSE,'Input and Summary Results'!$E3155)</f>
        <v>7.1847480000000005E-2</v>
      </c>
      <c r="E3573">
        <f t="shared" si="197"/>
        <v>-1.0144099889241422</v>
      </c>
      <c r="F3573">
        <f t="shared" si="198"/>
        <v>0.32233781568513697</v>
      </c>
      <c r="G3573">
        <f>IF('Input and Summary Results'!$J$4="yes",IF(C3573=FALSE,FALSE,IF('Data Transformation'!E3573&lt;$R$10,E3573,$R$10)),IF(C3573=FALSE,FALSE,IF(C3573&lt;$R$10,C3573,$R$10)))</f>
        <v>9.6736420000000004E-2</v>
      </c>
      <c r="H3573">
        <f>IF('Input and Summary Results'!$J$4="yes",'Data Transformation'!F3573,'Data Transformation'!D3573)</f>
        <v>7.1847480000000005E-2</v>
      </c>
      <c r="I3573">
        <f t="shared" si="196"/>
        <v>206</v>
      </c>
    </row>
    <row r="3574" spans="2:9" x14ac:dyDescent="0.25">
      <c r="B3574">
        <f>IF('Input and Summary Results'!D3156=0,FALSE,'Input and Summary Results'!$B3156)</f>
        <v>206</v>
      </c>
      <c r="C3574">
        <f>IF(OR(B3574=0,'Input and Summary Results'!D3156=0,'Input and Summary Results'!D3156=""),FALSE,'Input and Summary Results'!$D3156)</f>
        <v>0.11653479</v>
      </c>
      <c r="D3574">
        <f>IF(OR(B3574=0,'Input and Summary Results'!E3156=0),FALSE,'Input and Summary Results'!$E3156)</f>
        <v>6.3571020000000006E-2</v>
      </c>
      <c r="E3574">
        <f t="shared" si="197"/>
        <v>-0.93354440211020218</v>
      </c>
      <c r="F3574">
        <f t="shared" si="198"/>
        <v>0.236751811883816</v>
      </c>
      <c r="G3574">
        <f>IF('Input and Summary Results'!$J$4="yes",IF(C3574=FALSE,FALSE,IF('Data Transformation'!E3574&lt;$R$10,E3574,$R$10)),IF(C3574=FALSE,FALSE,IF(C3574&lt;$R$10,C3574,$R$10)))</f>
        <v>0.11653479</v>
      </c>
      <c r="H3574">
        <f>IF('Input and Summary Results'!$J$4="yes",'Data Transformation'!F3574,'Data Transformation'!D3574)</f>
        <v>6.3571020000000006E-2</v>
      </c>
      <c r="I3574">
        <f t="shared" si="196"/>
        <v>206</v>
      </c>
    </row>
    <row r="3575" spans="2:9" x14ac:dyDescent="0.25">
      <c r="B3575">
        <f>IF('Input and Summary Results'!D3157=0,FALSE,'Input and Summary Results'!$B3157)</f>
        <v>206</v>
      </c>
      <c r="C3575">
        <f>IF(OR(B3575=0,'Input and Summary Results'!D3157=0,'Input and Summary Results'!D3157=""),FALSE,'Input and Summary Results'!$D3157)</f>
        <v>0.13631182999999999</v>
      </c>
      <c r="D3575">
        <f>IF(OR(B3575=0,'Input and Summary Results'!E3157=0),FALSE,'Input and Summary Results'!$E3157)</f>
        <v>7.7752950000000001E-2</v>
      </c>
      <c r="E3575">
        <f t="shared" si="197"/>
        <v>-0.86546645171651282</v>
      </c>
      <c r="F3575">
        <f t="shared" si="198"/>
        <v>0.24755577193850306</v>
      </c>
      <c r="G3575">
        <f>IF('Input and Summary Results'!$J$4="yes",IF(C3575=FALSE,FALSE,IF('Data Transformation'!E3575&lt;$R$10,E3575,$R$10)),IF(C3575=FALSE,FALSE,IF(C3575&lt;$R$10,C3575,$R$10)))</f>
        <v>0.13631182999999999</v>
      </c>
      <c r="H3575">
        <f>IF('Input and Summary Results'!$J$4="yes",'Data Transformation'!F3575,'Data Transformation'!D3575)</f>
        <v>7.7752950000000001E-2</v>
      </c>
      <c r="I3575">
        <f t="shared" si="196"/>
        <v>206</v>
      </c>
    </row>
    <row r="3576" spans="2:9" x14ac:dyDescent="0.25">
      <c r="B3576">
        <f>IF('Input and Summary Results'!D3158=0,FALSE,'Input and Summary Results'!$B3158)</f>
        <v>206</v>
      </c>
      <c r="C3576">
        <f>IF(OR(B3576=0,'Input and Summary Results'!D3158=0,'Input and Summary Results'!D3158=""),FALSE,'Input and Summary Results'!$D3158)</f>
        <v>0.15898476</v>
      </c>
      <c r="D3576">
        <f>IF(OR(B3576=0,'Input and Summary Results'!E3158=0),FALSE,'Input and Summary Results'!$E3158)</f>
        <v>8.3983409999999994E-2</v>
      </c>
      <c r="E3576">
        <f t="shared" si="197"/>
        <v>-0.79864450439099544</v>
      </c>
      <c r="F3576">
        <f t="shared" si="198"/>
        <v>0.22925970979859955</v>
      </c>
      <c r="G3576">
        <f>IF('Input and Summary Results'!$J$4="yes",IF(C3576=FALSE,FALSE,IF('Data Transformation'!E3576&lt;$R$10,E3576,$R$10)),IF(C3576=FALSE,FALSE,IF(C3576&lt;$R$10,C3576,$R$10)))</f>
        <v>0.15898476</v>
      </c>
      <c r="H3576">
        <f>IF('Input and Summary Results'!$J$4="yes",'Data Transformation'!F3576,'Data Transformation'!D3576)</f>
        <v>8.3983409999999994E-2</v>
      </c>
      <c r="I3576">
        <f t="shared" si="196"/>
        <v>206</v>
      </c>
    </row>
    <row r="3577" spans="2:9" x14ac:dyDescent="0.25">
      <c r="B3577">
        <f>IF('Input and Summary Results'!D3159=0,FALSE,'Input and Summary Results'!$B3159)</f>
        <v>206</v>
      </c>
      <c r="C3577">
        <f>IF(OR(B3577=0,'Input and Summary Results'!D3159=0,'Input and Summary Results'!D3159=""),FALSE,'Input and Summary Results'!$D3159)</f>
        <v>0.23534921</v>
      </c>
      <c r="D3577">
        <f>IF(OR(B3577=0,'Input and Summary Results'!E3159=0),FALSE,'Input and Summary Results'!$E3159)</f>
        <v>7.9953099999999999E-2</v>
      </c>
      <c r="E3577">
        <f t="shared" si="197"/>
        <v>-0.62828725515732486</v>
      </c>
      <c r="F3577">
        <f t="shared" si="198"/>
        <v>0.14743897122068095</v>
      </c>
      <c r="G3577">
        <f>IF('Input and Summary Results'!$J$4="yes",IF(C3577=FALSE,FALSE,IF('Data Transformation'!E3577&lt;$R$10,E3577,$R$10)),IF(C3577=FALSE,FALSE,IF(C3577&lt;$R$10,C3577,$R$10)))</f>
        <v>0.23534921</v>
      </c>
      <c r="H3577">
        <f>IF('Input and Summary Results'!$J$4="yes",'Data Transformation'!F3577,'Data Transformation'!D3577)</f>
        <v>7.9953099999999999E-2</v>
      </c>
      <c r="I3577">
        <f t="shared" si="196"/>
        <v>206</v>
      </c>
    </row>
    <row r="3578" spans="2:9" x14ac:dyDescent="0.25">
      <c r="B3578">
        <f>IF('Input and Summary Results'!D3160=0,FALSE,'Input and Summary Results'!$B3160)</f>
        <v>206</v>
      </c>
      <c r="C3578">
        <f>IF(OR(B3578=0,'Input and Summary Results'!D3160=0,'Input and Summary Results'!D3160=""),FALSE,'Input and Summary Results'!$D3160)</f>
        <v>0.37799927</v>
      </c>
      <c r="D3578">
        <f>IF(OR(B3578=0,'Input and Summary Results'!E3160=0),FALSE,'Input and Summary Results'!$E3160)</f>
        <v>7.8481599999999999E-2</v>
      </c>
      <c r="E3578">
        <f t="shared" si="197"/>
        <v>-0.42250903888044111</v>
      </c>
      <c r="F3578">
        <f t="shared" si="198"/>
        <v>9.0108677723107766E-2</v>
      </c>
      <c r="G3578">
        <f>IF('Input and Summary Results'!$J$4="yes",IF(C3578=FALSE,FALSE,IF('Data Transformation'!E3578&lt;$R$10,E3578,$R$10)),IF(C3578=FALSE,FALSE,IF(C3578&lt;$R$10,C3578,$R$10)))</f>
        <v>0.37799927</v>
      </c>
      <c r="H3578">
        <f>IF('Input and Summary Results'!$J$4="yes",'Data Transformation'!F3578,'Data Transformation'!D3578)</f>
        <v>7.8481599999999999E-2</v>
      </c>
      <c r="I3578">
        <f t="shared" si="196"/>
        <v>206</v>
      </c>
    </row>
    <row r="3579" spans="2:9" x14ac:dyDescent="0.25">
      <c r="B3579">
        <f>IF('Input and Summary Results'!D3161=0,FALSE,'Input and Summary Results'!$B3161)</f>
        <v>206</v>
      </c>
      <c r="C3579">
        <f>IF(OR(B3579=0,'Input and Summary Results'!D3161=0,'Input and Summary Results'!D3161=""),FALSE,'Input and Summary Results'!$D3161)</f>
        <v>0.41123091000000001</v>
      </c>
      <c r="D3579">
        <f>IF(OR(B3579=0,'Input and Summary Results'!E3161=0),FALSE,'Input and Summary Results'!$E3161)</f>
        <v>4.397993E-2</v>
      </c>
      <c r="E3579">
        <f t="shared" si="197"/>
        <v>-0.38591424922212719</v>
      </c>
      <c r="F3579">
        <f t="shared" si="198"/>
        <v>4.641501685756063E-2</v>
      </c>
      <c r="G3579">
        <f>IF('Input and Summary Results'!$J$4="yes",IF(C3579=FALSE,FALSE,IF('Data Transformation'!E3579&lt;$R$10,E3579,$R$10)),IF(C3579=FALSE,FALSE,IF(C3579&lt;$R$10,C3579,$R$10)))</f>
        <v>0.41123091000000001</v>
      </c>
      <c r="H3579">
        <f>IF('Input and Summary Results'!$J$4="yes",'Data Transformation'!F3579,'Data Transformation'!D3579)</f>
        <v>4.397993E-2</v>
      </c>
      <c r="I3579">
        <f t="shared" si="196"/>
        <v>206</v>
      </c>
    </row>
    <row r="3580" spans="2:9" x14ac:dyDescent="0.25">
      <c r="B3580">
        <f>IF('Input and Summary Results'!D3162=0,FALSE,'Input and Summary Results'!$B3162)</f>
        <v>206</v>
      </c>
      <c r="C3580">
        <f>IF(OR(B3580=0,'Input and Summary Results'!D3162=0,'Input and Summary Results'!D3162=""),FALSE,'Input and Summary Results'!$D3162)</f>
        <v>0.45117165999999997</v>
      </c>
      <c r="D3580">
        <f>IF(OR(B3580=0,'Input and Summary Results'!E3162=0),FALSE,'Input and Summary Results'!$E3162)</f>
        <v>6.152523E-2</v>
      </c>
      <c r="E3580">
        <f t="shared" si="197"/>
        <v>-0.34565818804103693</v>
      </c>
      <c r="F3580">
        <f t="shared" si="198"/>
        <v>5.9183570661330995E-2</v>
      </c>
      <c r="G3580">
        <f>IF('Input and Summary Results'!$J$4="yes",IF(C3580=FALSE,FALSE,IF('Data Transformation'!E3580&lt;$R$10,E3580,$R$10)),IF(C3580=FALSE,FALSE,IF(C3580&lt;$R$10,C3580,$R$10)))</f>
        <v>0.45117165999999997</v>
      </c>
      <c r="H3580">
        <f>IF('Input and Summary Results'!$J$4="yes",'Data Transformation'!F3580,'Data Transformation'!D3580)</f>
        <v>6.152523E-2</v>
      </c>
      <c r="I3580">
        <f t="shared" si="196"/>
        <v>206</v>
      </c>
    </row>
    <row r="3581" spans="2:9" x14ac:dyDescent="0.25">
      <c r="B3581">
        <f>IF('Input and Summary Results'!D3163=0,FALSE,'Input and Summary Results'!$B3163)</f>
        <v>206</v>
      </c>
      <c r="C3581">
        <f>IF(OR(B3581=0,'Input and Summary Results'!D3163=0,'Input and Summary Results'!D3163=""),FALSE,'Input and Summary Results'!$D3163)</f>
        <v>0.45611395999999998</v>
      </c>
      <c r="D3581">
        <f>IF(OR(B3581=0,'Input and Summary Results'!E3163=0),FALSE,'Input and Summary Results'!$E3163)</f>
        <v>7.0111560000000003E-2</v>
      </c>
      <c r="E3581">
        <f t="shared" si="197"/>
        <v>-0.34092663537101747</v>
      </c>
      <c r="F3581">
        <f t="shared" si="198"/>
        <v>6.6712312510671681E-2</v>
      </c>
      <c r="G3581">
        <f>IF('Input and Summary Results'!$J$4="yes",IF(C3581=FALSE,FALSE,IF('Data Transformation'!E3581&lt;$R$10,E3581,$R$10)),IF(C3581=FALSE,FALSE,IF(C3581&lt;$R$10,C3581,$R$10)))</f>
        <v>0.45611395999999998</v>
      </c>
      <c r="H3581">
        <f>IF('Input and Summary Results'!$J$4="yes",'Data Transformation'!F3581,'Data Transformation'!D3581)</f>
        <v>7.0111560000000003E-2</v>
      </c>
      <c r="I3581">
        <f t="shared" si="196"/>
        <v>206</v>
      </c>
    </row>
    <row r="3582" spans="2:9" x14ac:dyDescent="0.25">
      <c r="B3582">
        <f>IF('Input and Summary Results'!D3164=0,FALSE,'Input and Summary Results'!$B3164)</f>
        <v>206</v>
      </c>
      <c r="C3582">
        <f>IF(OR(B3582=0,'Input and Summary Results'!D3164=0,'Input and Summary Results'!D3164=""),FALSE,'Input and Summary Results'!$D3164)</f>
        <v>0.49558237999999999</v>
      </c>
      <c r="D3582">
        <f>IF(OR(B3582=0,'Input and Summary Results'!E3164=0),FALSE,'Input and Summary Results'!$E3164)</f>
        <v>6.6989380000000001E-2</v>
      </c>
      <c r="E3582">
        <f t="shared" si="197"/>
        <v>-0.30488414298363437</v>
      </c>
      <c r="F3582">
        <f t="shared" si="198"/>
        <v>5.8665102096648394E-2</v>
      </c>
      <c r="G3582">
        <f>IF('Input and Summary Results'!$J$4="yes",IF(C3582=FALSE,FALSE,IF('Data Transformation'!E3582&lt;$R$10,E3582,$R$10)),IF(C3582=FALSE,FALSE,IF(C3582&lt;$R$10,C3582,$R$10)))</f>
        <v>0.49558237999999999</v>
      </c>
      <c r="H3582">
        <f>IF('Input and Summary Results'!$J$4="yes",'Data Transformation'!F3582,'Data Transformation'!D3582)</f>
        <v>6.6989380000000001E-2</v>
      </c>
      <c r="I3582">
        <f t="shared" si="196"/>
        <v>206</v>
      </c>
    </row>
    <row r="3583" spans="2:9" x14ac:dyDescent="0.25">
      <c r="B3583">
        <f>IF('Input and Summary Results'!D3165=0,FALSE,'Input and Summary Results'!$B3165)</f>
        <v>206</v>
      </c>
      <c r="C3583">
        <f>IF(OR(B3583=0,'Input and Summary Results'!D3165=0,'Input and Summary Results'!D3165=""),FALSE,'Input and Summary Results'!$D3165)</f>
        <v>0.50007880000000005</v>
      </c>
      <c r="D3583">
        <f>IF(OR(B3583=0,'Input and Summary Results'!E3165=0),FALSE,'Input and Summary Results'!$E3165)</f>
        <v>4.4611699999999997E-2</v>
      </c>
      <c r="E3583">
        <f t="shared" si="197"/>
        <v>-0.30096155624651766</v>
      </c>
      <c r="F3583">
        <f t="shared" si="198"/>
        <v>3.8716853823837355E-2</v>
      </c>
      <c r="G3583">
        <f>IF('Input and Summary Results'!$J$4="yes",IF(C3583=FALSE,FALSE,IF('Data Transformation'!E3583&lt;$R$10,E3583,$R$10)),IF(C3583=FALSE,FALSE,IF(C3583&lt;$R$10,C3583,$R$10)))</f>
        <v>0.50007880000000005</v>
      </c>
      <c r="H3583">
        <f>IF('Input and Summary Results'!$J$4="yes",'Data Transformation'!F3583,'Data Transformation'!D3583)</f>
        <v>4.4611699999999997E-2</v>
      </c>
      <c r="I3583">
        <f t="shared" si="196"/>
        <v>206</v>
      </c>
    </row>
    <row r="3584" spans="2:9" x14ac:dyDescent="0.25">
      <c r="B3584">
        <f>IF('Input and Summary Results'!D3166=0,FALSE,'Input and Summary Results'!$B3166)</f>
        <v>206</v>
      </c>
      <c r="C3584">
        <f>IF(OR(B3584=0,'Input and Summary Results'!D3166=0,'Input and Summary Results'!D3166=""),FALSE,'Input and Summary Results'!$D3166)</f>
        <v>0.50031117000000003</v>
      </c>
      <c r="D3584">
        <f>IF(OR(B3584=0,'Input and Summary Results'!E3166=0),FALSE,'Input and Summary Results'!$E3166)</f>
        <v>4.62399E-2</v>
      </c>
      <c r="E3584">
        <f t="shared" si="197"/>
        <v>-0.30075980090389903</v>
      </c>
      <c r="F3584">
        <f t="shared" si="198"/>
        <v>4.0111270352009135E-2</v>
      </c>
      <c r="G3584">
        <f>IF('Input and Summary Results'!$J$4="yes",IF(C3584=FALSE,FALSE,IF('Data Transformation'!E3584&lt;$R$10,E3584,$R$10)),IF(C3584=FALSE,FALSE,IF(C3584&lt;$R$10,C3584,$R$10)))</f>
        <v>0.50031117000000003</v>
      </c>
      <c r="H3584">
        <f>IF('Input and Summary Results'!$J$4="yes",'Data Transformation'!F3584,'Data Transformation'!D3584)</f>
        <v>4.62399E-2</v>
      </c>
      <c r="I3584">
        <f t="shared" si="196"/>
        <v>206</v>
      </c>
    </row>
    <row r="3585" spans="2:9" x14ac:dyDescent="0.25">
      <c r="B3585">
        <f>IF('Input and Summary Results'!D3167=0,FALSE,'Input and Summary Results'!$B3167)</f>
        <v>206</v>
      </c>
      <c r="C3585">
        <f>IF(OR(B3585=0,'Input and Summary Results'!D3167=0,'Input and Summary Results'!D3167=""),FALSE,'Input and Summary Results'!$D3167)</f>
        <v>0.59641789999999995</v>
      </c>
      <c r="D3585">
        <f>IF(OR(B3585=0,'Input and Summary Results'!E3167=0),FALSE,'Input and Summary Results'!$E3167)</f>
        <v>8.437008E-2</v>
      </c>
      <c r="E3585">
        <f t="shared" si="197"/>
        <v>-0.22444933075464304</v>
      </c>
      <c r="F3585">
        <f t="shared" si="198"/>
        <v>6.13942249553543E-2</v>
      </c>
      <c r="G3585">
        <f>IF('Input and Summary Results'!$J$4="yes",IF(C3585=FALSE,FALSE,IF('Data Transformation'!E3585&lt;$R$10,E3585,$R$10)),IF(C3585=FALSE,FALSE,IF(C3585&lt;$R$10,C3585,$R$10)))</f>
        <v>0.59641789999999995</v>
      </c>
      <c r="H3585">
        <f>IF('Input and Summary Results'!$J$4="yes",'Data Transformation'!F3585,'Data Transformation'!D3585)</f>
        <v>8.437008E-2</v>
      </c>
      <c r="I3585">
        <f t="shared" si="196"/>
        <v>206</v>
      </c>
    </row>
    <row r="3586" spans="2:9" x14ac:dyDescent="0.25">
      <c r="B3586">
        <f>IF('Input and Summary Results'!D3168=0,FALSE,'Input and Summary Results'!$B3168)</f>
        <v>206</v>
      </c>
      <c r="C3586">
        <f>IF(OR(B3586=0,'Input and Summary Results'!D3168=0,'Input and Summary Results'!D3168=""),FALSE,'Input and Summary Results'!$D3168)</f>
        <v>0.60354264000000002</v>
      </c>
      <c r="D3586">
        <f>IF(OR(B3586=0,'Input and Summary Results'!E3168=0),FALSE,'Input and Summary Results'!$E3168)</f>
        <v>5.3697580000000002E-2</v>
      </c>
      <c r="E3586">
        <f t="shared" si="197"/>
        <v>-0.2192920417844649</v>
      </c>
      <c r="F3586">
        <f t="shared" si="198"/>
        <v>3.8613261392765885E-2</v>
      </c>
      <c r="G3586">
        <f>IF('Input and Summary Results'!$J$4="yes",IF(C3586=FALSE,FALSE,IF('Data Transformation'!E3586&lt;$R$10,E3586,$R$10)),IF(C3586=FALSE,FALSE,IF(C3586&lt;$R$10,C3586,$R$10)))</f>
        <v>0.60354264000000002</v>
      </c>
      <c r="H3586">
        <f>IF('Input and Summary Results'!$J$4="yes",'Data Transformation'!F3586,'Data Transformation'!D3586)</f>
        <v>5.3697580000000002E-2</v>
      </c>
      <c r="I3586">
        <f t="shared" si="196"/>
        <v>206</v>
      </c>
    </row>
    <row r="3587" spans="2:9" x14ac:dyDescent="0.25">
      <c r="B3587">
        <f>IF('Input and Summary Results'!D3169=0,FALSE,'Input and Summary Results'!$B3169)</f>
        <v>206</v>
      </c>
      <c r="C3587">
        <f>IF(OR(B3587=0,'Input and Summary Results'!D3169=0,'Input and Summary Results'!D3169=""),FALSE,'Input and Summary Results'!$D3169)</f>
        <v>0.61987676999999997</v>
      </c>
      <c r="D3587">
        <f>IF(OR(B3587=0,'Input and Summary Results'!E3169=0),FALSE,'Input and Summary Results'!$E3169)</f>
        <v>6.1222190000000003E-2</v>
      </c>
      <c r="E3587">
        <f t="shared" si="197"/>
        <v>-0.20769463861188756</v>
      </c>
      <c r="F3587">
        <f t="shared" si="198"/>
        <v>4.2864052576127354E-2</v>
      </c>
      <c r="G3587">
        <f>IF('Input and Summary Results'!$J$4="yes",IF(C3587=FALSE,FALSE,IF('Data Transformation'!E3587&lt;$R$10,E3587,$R$10)),IF(C3587=FALSE,FALSE,IF(C3587&lt;$R$10,C3587,$R$10)))</f>
        <v>0.61987676999999997</v>
      </c>
      <c r="H3587">
        <f>IF('Input and Summary Results'!$J$4="yes",'Data Transformation'!F3587,'Data Transformation'!D3587)</f>
        <v>6.1222190000000003E-2</v>
      </c>
      <c r="I3587">
        <f t="shared" si="196"/>
        <v>206</v>
      </c>
    </row>
    <row r="3588" spans="2:9" x14ac:dyDescent="0.25">
      <c r="B3588">
        <f>IF('Input and Summary Results'!D3170=0,FALSE,'Input and Summary Results'!$B3170)</f>
        <v>206</v>
      </c>
      <c r="C3588">
        <f>IF(OR(B3588=0,'Input and Summary Results'!D3170=0,'Input and Summary Results'!D3170=""),FALSE,'Input and Summary Results'!$D3170)</f>
        <v>0.64100584000000005</v>
      </c>
      <c r="D3588">
        <f>IF(OR(B3588=0,'Input and Summary Results'!E3170=0),FALSE,'Input and Summary Results'!$E3170)</f>
        <v>6.5090700000000001E-2</v>
      </c>
      <c r="E3588">
        <f t="shared" si="197"/>
        <v>-0.19313801374448886</v>
      </c>
      <c r="F3588">
        <f t="shared" si="198"/>
        <v>4.4070368844065441E-2</v>
      </c>
      <c r="G3588">
        <f>IF('Input and Summary Results'!$J$4="yes",IF(C3588=FALSE,FALSE,IF('Data Transformation'!E3588&lt;$R$10,E3588,$R$10)),IF(C3588=FALSE,FALSE,IF(C3588&lt;$R$10,C3588,$R$10)))</f>
        <v>0.64100584000000005</v>
      </c>
      <c r="H3588">
        <f>IF('Input and Summary Results'!$J$4="yes",'Data Transformation'!F3588,'Data Transformation'!D3588)</f>
        <v>6.5090700000000001E-2</v>
      </c>
      <c r="I3588">
        <f t="shared" si="196"/>
        <v>206</v>
      </c>
    </row>
    <row r="3589" spans="2:9" x14ac:dyDescent="0.25">
      <c r="B3589">
        <f>IF('Input and Summary Results'!D3171=0,FALSE,'Input and Summary Results'!$B3171)</f>
        <v>206</v>
      </c>
      <c r="C3589">
        <f>IF(OR(B3589=0,'Input and Summary Results'!D3171=0,'Input and Summary Results'!D3171=""),FALSE,'Input and Summary Results'!$D3171)</f>
        <v>0.66420195000000004</v>
      </c>
      <c r="D3589">
        <f>IF(OR(B3589=0,'Input and Summary Results'!E3171=0),FALSE,'Input and Summary Results'!$E3171)</f>
        <v>7.3016650000000002E-2</v>
      </c>
      <c r="E3589">
        <f t="shared" si="197"/>
        <v>-0.17769985371053845</v>
      </c>
      <c r="F3589">
        <f t="shared" si="198"/>
        <v>4.7710227439109444E-2</v>
      </c>
      <c r="G3589">
        <f>IF('Input and Summary Results'!$J$4="yes",IF(C3589=FALSE,FALSE,IF('Data Transformation'!E3589&lt;$R$10,E3589,$R$10)),IF(C3589=FALSE,FALSE,IF(C3589&lt;$R$10,C3589,$R$10)))</f>
        <v>0.66420195000000004</v>
      </c>
      <c r="H3589">
        <f>IF('Input and Summary Results'!$J$4="yes",'Data Transformation'!F3589,'Data Transformation'!D3589)</f>
        <v>7.3016650000000002E-2</v>
      </c>
      <c r="I3589">
        <f t="shared" ref="I3589:I3652" si="199">IF(G3589=FALSE,"",B3589)</f>
        <v>206</v>
      </c>
    </row>
    <row r="3590" spans="2:9" x14ac:dyDescent="0.25">
      <c r="B3590">
        <f>IF('Input and Summary Results'!D3172=0,FALSE,'Input and Summary Results'!$B3172)</f>
        <v>206</v>
      </c>
      <c r="C3590">
        <f>IF(OR(B3590=0,'Input and Summary Results'!D3172=0,'Input and Summary Results'!D3172=""),FALSE,'Input and Summary Results'!$D3172)</f>
        <v>0.66768864999999999</v>
      </c>
      <c r="D3590">
        <f>IF(OR(B3590=0,'Input and Summary Results'!E3172=0),FALSE,'Input and Summary Results'!$E3172)</f>
        <v>7.5461109999999998E-2</v>
      </c>
      <c r="E3590">
        <f t="shared" si="197"/>
        <v>-0.17542600625006585</v>
      </c>
      <c r="F3590">
        <f t="shared" si="198"/>
        <v>4.9049990201271203E-2</v>
      </c>
      <c r="G3590">
        <f>IF('Input and Summary Results'!$J$4="yes",IF(C3590=FALSE,FALSE,IF('Data Transformation'!E3590&lt;$R$10,E3590,$R$10)),IF(C3590=FALSE,FALSE,IF(C3590&lt;$R$10,C3590,$R$10)))</f>
        <v>0.66768864999999999</v>
      </c>
      <c r="H3590">
        <f>IF('Input and Summary Results'!$J$4="yes",'Data Transformation'!F3590,'Data Transformation'!D3590)</f>
        <v>7.5461109999999998E-2</v>
      </c>
      <c r="I3590">
        <f t="shared" si="199"/>
        <v>206</v>
      </c>
    </row>
    <row r="3591" spans="2:9" x14ac:dyDescent="0.25">
      <c r="B3591">
        <f>IF('Input and Summary Results'!D3173=0,FALSE,'Input and Summary Results'!$B3173)</f>
        <v>206</v>
      </c>
      <c r="C3591">
        <f>IF(OR(B3591=0,'Input and Summary Results'!D3173=0,'Input and Summary Results'!D3173=""),FALSE,'Input and Summary Results'!$D3173)</f>
        <v>0.91267072000000005</v>
      </c>
      <c r="D3591">
        <f>IF(OR(B3591=0,'Input and Summary Results'!E3173=0),FALSE,'Input and Summary Results'!$E3173)</f>
        <v>4.3692269999999998E-2</v>
      </c>
      <c r="E3591">
        <f t="shared" si="197"/>
        <v>-3.9685882138209505E-2</v>
      </c>
      <c r="F3591">
        <f t="shared" si="198"/>
        <v>2.0776874687072244E-2</v>
      </c>
      <c r="G3591">
        <f>IF('Input and Summary Results'!$J$4="yes",IF(C3591=FALSE,FALSE,IF('Data Transformation'!E3591&lt;$R$10,E3591,$R$10)),IF(C3591=FALSE,FALSE,IF(C3591&lt;$R$10,C3591,$R$10)))</f>
        <v>0.91267072000000005</v>
      </c>
      <c r="H3591">
        <f>IF('Input and Summary Results'!$J$4="yes",'Data Transformation'!F3591,'Data Transformation'!D3591)</f>
        <v>4.3692269999999998E-2</v>
      </c>
      <c r="I3591">
        <f t="shared" si="199"/>
        <v>206</v>
      </c>
    </row>
    <row r="3592" spans="2:9" x14ac:dyDescent="0.25">
      <c r="B3592">
        <f>IF('Input and Summary Results'!D3174=0,FALSE,'Input and Summary Results'!$B3174)</f>
        <v>207</v>
      </c>
      <c r="C3592">
        <f>IF(OR(B3592=0,'Input and Summary Results'!D3174=0,'Input and Summary Results'!D3174=""),FALSE,'Input and Summary Results'!$D3174)</f>
        <v>-0.1611417</v>
      </c>
      <c r="D3592">
        <f>IF(OR(B3592=0,'Input and Summary Results'!E3174=0),FALSE,'Input and Summary Results'!$E3174)</f>
        <v>0.11230271999999999</v>
      </c>
      <c r="E3592" t="e">
        <f t="shared" si="197"/>
        <v>#NUM!</v>
      </c>
      <c r="F3592">
        <f t="shared" si="198"/>
        <v>-0.30246286640888109</v>
      </c>
      <c r="G3592">
        <f>IF('Input and Summary Results'!$J$4="yes",IF(C3592=FALSE,FALSE,IF('Data Transformation'!E3592&lt;$R$10,E3592,$R$10)),IF(C3592=FALSE,FALSE,IF(C3592&lt;$R$10,C3592,$R$10)))</f>
        <v>-0.1611417</v>
      </c>
      <c r="H3592">
        <f>IF('Input and Summary Results'!$J$4="yes",'Data Transformation'!F3592,'Data Transformation'!D3592)</f>
        <v>0.11230271999999999</v>
      </c>
      <c r="I3592">
        <f t="shared" si="199"/>
        <v>207</v>
      </c>
    </row>
    <row r="3593" spans="2:9" x14ac:dyDescent="0.25">
      <c r="B3593">
        <f>IF('Input and Summary Results'!D3175=0,FALSE,'Input and Summary Results'!$B3175)</f>
        <v>207</v>
      </c>
      <c r="C3593">
        <f>IF(OR(B3593=0,'Input and Summary Results'!D3175=0,'Input and Summary Results'!D3175=""),FALSE,'Input and Summary Results'!$D3175)</f>
        <v>-9.5722799999999997E-2</v>
      </c>
      <c r="D3593">
        <f>IF(OR(B3593=0,'Input and Summary Results'!E3175=0),FALSE,'Input and Summary Results'!$E3175)</f>
        <v>7.7718319999999994E-2</v>
      </c>
      <c r="E3593" t="e">
        <f t="shared" si="197"/>
        <v>#NUM!</v>
      </c>
      <c r="F3593">
        <f t="shared" si="198"/>
        <v>-0.35236903726176</v>
      </c>
      <c r="G3593">
        <f>IF('Input and Summary Results'!$J$4="yes",IF(C3593=FALSE,FALSE,IF('Data Transformation'!E3593&lt;$R$10,E3593,$R$10)),IF(C3593=FALSE,FALSE,IF(C3593&lt;$R$10,C3593,$R$10)))</f>
        <v>-9.5722799999999997E-2</v>
      </c>
      <c r="H3593">
        <f>IF('Input and Summary Results'!$J$4="yes",'Data Transformation'!F3593,'Data Transformation'!D3593)</f>
        <v>7.7718319999999994E-2</v>
      </c>
      <c r="I3593">
        <f t="shared" si="199"/>
        <v>207</v>
      </c>
    </row>
    <row r="3594" spans="2:9" x14ac:dyDescent="0.25">
      <c r="B3594">
        <f>IF('Input and Summary Results'!D3176=0,FALSE,'Input and Summary Results'!$B3176)</f>
        <v>207</v>
      </c>
      <c r="C3594">
        <f>IF(OR(B3594=0,'Input and Summary Results'!D3176=0,'Input and Summary Results'!D3176=""),FALSE,'Input and Summary Results'!$D3176)</f>
        <v>0.30409641999999998</v>
      </c>
      <c r="D3594">
        <f>IF(OR(B3594=0,'Input and Summary Results'!E3176=0),FALSE,'Input and Summary Results'!$E3176)</f>
        <v>7.411972E-2</v>
      </c>
      <c r="E3594">
        <f t="shared" si="197"/>
        <v>-0.51698869259311564</v>
      </c>
      <c r="F3594">
        <f t="shared" si="198"/>
        <v>0.10578210187413585</v>
      </c>
      <c r="G3594">
        <f>IF('Input and Summary Results'!$J$4="yes",IF(C3594=FALSE,FALSE,IF('Data Transformation'!E3594&lt;$R$10,E3594,$R$10)),IF(C3594=FALSE,FALSE,IF(C3594&lt;$R$10,C3594,$R$10)))</f>
        <v>0.30409641999999998</v>
      </c>
      <c r="H3594">
        <f>IF('Input and Summary Results'!$J$4="yes",'Data Transformation'!F3594,'Data Transformation'!D3594)</f>
        <v>7.411972E-2</v>
      </c>
      <c r="I3594">
        <f t="shared" si="199"/>
        <v>207</v>
      </c>
    </row>
    <row r="3595" spans="2:9" x14ac:dyDescent="0.25">
      <c r="B3595">
        <f>IF('Input and Summary Results'!D3177=0,FALSE,'Input and Summary Results'!$B3177)</f>
        <v>207</v>
      </c>
      <c r="C3595">
        <f>IF(OR(B3595=0,'Input and Summary Results'!D3177=0,'Input and Summary Results'!D3177=""),FALSE,'Input and Summary Results'!$D3177)</f>
        <v>0.31817813</v>
      </c>
      <c r="D3595">
        <f>IF(OR(B3595=0,'Input and Summary Results'!E3177=0),FALSE,'Input and Summary Results'!$E3177)</f>
        <v>7.6729259999999994E-2</v>
      </c>
      <c r="E3595">
        <f t="shared" si="197"/>
        <v>-0.49732967493059171</v>
      </c>
      <c r="F3595">
        <f t="shared" si="198"/>
        <v>0.10465992379803099</v>
      </c>
      <c r="G3595">
        <f>IF('Input and Summary Results'!$J$4="yes",IF(C3595=FALSE,FALSE,IF('Data Transformation'!E3595&lt;$R$10,E3595,$R$10)),IF(C3595=FALSE,FALSE,IF(C3595&lt;$R$10,C3595,$R$10)))</f>
        <v>0.31817813</v>
      </c>
      <c r="H3595">
        <f>IF('Input and Summary Results'!$J$4="yes",'Data Transformation'!F3595,'Data Transformation'!D3595)</f>
        <v>7.6729259999999994E-2</v>
      </c>
      <c r="I3595">
        <f t="shared" si="199"/>
        <v>207</v>
      </c>
    </row>
    <row r="3596" spans="2:9" x14ac:dyDescent="0.25">
      <c r="B3596">
        <f>IF('Input and Summary Results'!D3178=0,FALSE,'Input and Summary Results'!$B3178)</f>
        <v>207</v>
      </c>
      <c r="C3596">
        <f>IF(OR(B3596=0,'Input and Summary Results'!D3178=0,'Input and Summary Results'!D3178=""),FALSE,'Input and Summary Results'!$D3178)</f>
        <v>0.37093947999999999</v>
      </c>
      <c r="D3596">
        <f>IF(OR(B3596=0,'Input and Summary Results'!E3178=0),FALSE,'Input and Summary Results'!$E3178)</f>
        <v>5.7188370000000002E-2</v>
      </c>
      <c r="E3596">
        <f t="shared" si="197"/>
        <v>-0.43069694118292778</v>
      </c>
      <c r="F3596">
        <f t="shared" si="198"/>
        <v>6.6910517532401778E-2</v>
      </c>
      <c r="G3596">
        <f>IF('Input and Summary Results'!$J$4="yes",IF(C3596=FALSE,FALSE,IF('Data Transformation'!E3596&lt;$R$10,E3596,$R$10)),IF(C3596=FALSE,FALSE,IF(C3596&lt;$R$10,C3596,$R$10)))</f>
        <v>0.37093947999999999</v>
      </c>
      <c r="H3596">
        <f>IF('Input and Summary Results'!$J$4="yes",'Data Transformation'!F3596,'Data Transformation'!D3596)</f>
        <v>5.7188370000000002E-2</v>
      </c>
      <c r="I3596">
        <f t="shared" si="199"/>
        <v>207</v>
      </c>
    </row>
    <row r="3597" spans="2:9" x14ac:dyDescent="0.25">
      <c r="B3597">
        <f>IF('Input and Summary Results'!D3179=0,FALSE,'Input and Summary Results'!$B3179)</f>
        <v>207</v>
      </c>
      <c r="C3597">
        <f>IF(OR(B3597=0,'Input and Summary Results'!D3179=0,'Input and Summary Results'!D3179=""),FALSE,'Input and Summary Results'!$D3179)</f>
        <v>0.57124151000000001</v>
      </c>
      <c r="D3597">
        <f>IF(OR(B3597=0,'Input and Summary Results'!E3179=0),FALSE,'Input and Summary Results'!$E3179)</f>
        <v>5.6356589999999998E-2</v>
      </c>
      <c r="E3597">
        <f t="shared" si="197"/>
        <v>-0.24318024151736894</v>
      </c>
      <c r="F3597">
        <f t="shared" si="198"/>
        <v>4.2816846520834936E-2</v>
      </c>
      <c r="G3597">
        <f>IF('Input and Summary Results'!$J$4="yes",IF(C3597=FALSE,FALSE,IF('Data Transformation'!E3597&lt;$R$10,E3597,$R$10)),IF(C3597=FALSE,FALSE,IF(C3597&lt;$R$10,C3597,$R$10)))</f>
        <v>0.57124151000000001</v>
      </c>
      <c r="H3597">
        <f>IF('Input and Summary Results'!$J$4="yes",'Data Transformation'!F3597,'Data Transformation'!D3597)</f>
        <v>5.6356589999999998E-2</v>
      </c>
      <c r="I3597">
        <f t="shared" si="199"/>
        <v>207</v>
      </c>
    </row>
    <row r="3598" spans="2:9" x14ac:dyDescent="0.25">
      <c r="B3598">
        <f>IF('Input and Summary Results'!D3180=0,FALSE,'Input and Summary Results'!$B3180)</f>
        <v>207</v>
      </c>
      <c r="C3598">
        <f>IF(OR(B3598=0,'Input and Summary Results'!D3180=0,'Input and Summary Results'!D3180=""),FALSE,'Input and Summary Results'!$D3180)</f>
        <v>0.59526126000000001</v>
      </c>
      <c r="D3598">
        <f>IF(OR(B3598=0,'Input and Summary Results'!E3180=0),FALSE,'Input and Summary Results'!$E3180)</f>
        <v>8.3722359999999996E-2</v>
      </c>
      <c r="E3598">
        <f t="shared" si="197"/>
        <v>-0.22529238070323424</v>
      </c>
      <c r="F3598">
        <f t="shared" si="198"/>
        <v>6.1041271592241694E-2</v>
      </c>
      <c r="G3598">
        <f>IF('Input and Summary Results'!$J$4="yes",IF(C3598=FALSE,FALSE,IF('Data Transformation'!E3598&lt;$R$10,E3598,$R$10)),IF(C3598=FALSE,FALSE,IF(C3598&lt;$R$10,C3598,$R$10)))</f>
        <v>0.59526126000000001</v>
      </c>
      <c r="H3598">
        <f>IF('Input and Summary Results'!$J$4="yes",'Data Transformation'!F3598,'Data Transformation'!D3598)</f>
        <v>8.3722359999999996E-2</v>
      </c>
      <c r="I3598">
        <f t="shared" si="199"/>
        <v>207</v>
      </c>
    </row>
    <row r="3599" spans="2:9" x14ac:dyDescent="0.25">
      <c r="B3599">
        <f>IF('Input and Summary Results'!D3181=0,FALSE,'Input and Summary Results'!$B3181)</f>
        <v>207</v>
      </c>
      <c r="C3599">
        <f>IF(OR(B3599=0,'Input and Summary Results'!D3181=0,'Input and Summary Results'!D3181=""),FALSE,'Input and Summary Results'!$D3181)</f>
        <v>0.72002712999999996</v>
      </c>
      <c r="D3599">
        <f>IF(OR(B3599=0,'Input and Summary Results'!E3181=0),FALSE,'Input and Summary Results'!$E3181)</f>
        <v>7.7070899999999998E-2</v>
      </c>
      <c r="E3599">
        <f t="shared" si="197"/>
        <v>-0.14265113941968191</v>
      </c>
      <c r="F3599">
        <f t="shared" si="198"/>
        <v>4.6454875387820456E-2</v>
      </c>
      <c r="G3599">
        <f>IF('Input and Summary Results'!$J$4="yes",IF(C3599=FALSE,FALSE,IF('Data Transformation'!E3599&lt;$R$10,E3599,$R$10)),IF(C3599=FALSE,FALSE,IF(C3599&lt;$R$10,C3599,$R$10)))</f>
        <v>0.72002712999999996</v>
      </c>
      <c r="H3599">
        <f>IF('Input and Summary Results'!$J$4="yes",'Data Transformation'!F3599,'Data Transformation'!D3599)</f>
        <v>7.7070899999999998E-2</v>
      </c>
      <c r="I3599">
        <f t="shared" si="199"/>
        <v>207</v>
      </c>
    </row>
    <row r="3600" spans="2:9" x14ac:dyDescent="0.25">
      <c r="B3600">
        <f>IF('Input and Summary Results'!D3182=0,FALSE,'Input and Summary Results'!$B3182)</f>
        <v>207</v>
      </c>
      <c r="C3600">
        <f>IF(OR(B3600=0,'Input and Summary Results'!D3182=0,'Input and Summary Results'!D3182=""),FALSE,'Input and Summary Results'!$D3182)</f>
        <v>0.72364373000000004</v>
      </c>
      <c r="D3600">
        <f>IF(OR(B3600=0,'Input and Summary Results'!E3182=0),FALSE,'Input and Summary Results'!$E3182)</f>
        <v>9.7480479999999994E-2</v>
      </c>
      <c r="E3600">
        <f t="shared" si="197"/>
        <v>-0.14047519647799889</v>
      </c>
      <c r="F3600">
        <f t="shared" si="198"/>
        <v>5.8463200282271491E-2</v>
      </c>
      <c r="G3600">
        <f>IF('Input and Summary Results'!$J$4="yes",IF(C3600=FALSE,FALSE,IF('Data Transformation'!E3600&lt;$R$10,E3600,$R$10)),IF(C3600=FALSE,FALSE,IF(C3600&lt;$R$10,C3600,$R$10)))</f>
        <v>0.72364373000000004</v>
      </c>
      <c r="H3600">
        <f>IF('Input and Summary Results'!$J$4="yes",'Data Transformation'!F3600,'Data Transformation'!D3600)</f>
        <v>9.7480479999999994E-2</v>
      </c>
      <c r="I3600">
        <f t="shared" si="199"/>
        <v>207</v>
      </c>
    </row>
    <row r="3601" spans="2:9" x14ac:dyDescent="0.25">
      <c r="B3601">
        <f>IF('Input and Summary Results'!D3183=0,FALSE,'Input and Summary Results'!$B3183)</f>
        <v>207</v>
      </c>
      <c r="C3601">
        <f>IF(OR(B3601=0,'Input and Summary Results'!D3183=0,'Input and Summary Results'!D3183=""),FALSE,'Input and Summary Results'!$D3183)</f>
        <v>0.73318327000000005</v>
      </c>
      <c r="D3601">
        <f>IF(OR(B3601=0,'Input and Summary Results'!E3183=0),FALSE,'Input and Summary Results'!$E3183)</f>
        <v>4.7290110000000003E-2</v>
      </c>
      <c r="E3601">
        <f t="shared" si="197"/>
        <v>-0.13478745346101789</v>
      </c>
      <c r="F3601">
        <f t="shared" si="198"/>
        <v>2.7992875151120127E-2</v>
      </c>
      <c r="G3601">
        <f>IF('Input and Summary Results'!$J$4="yes",IF(C3601=FALSE,FALSE,IF('Data Transformation'!E3601&lt;$R$10,E3601,$R$10)),IF(C3601=FALSE,FALSE,IF(C3601&lt;$R$10,C3601,$R$10)))</f>
        <v>0.73318327000000005</v>
      </c>
      <c r="H3601">
        <f>IF('Input and Summary Results'!$J$4="yes",'Data Transformation'!F3601,'Data Transformation'!D3601)</f>
        <v>4.7290110000000003E-2</v>
      </c>
      <c r="I3601">
        <f t="shared" si="199"/>
        <v>207</v>
      </c>
    </row>
    <row r="3602" spans="2:9" x14ac:dyDescent="0.25">
      <c r="B3602">
        <f>IF('Input and Summary Results'!D3184=0,FALSE,'Input and Summary Results'!$B3184)</f>
        <v>207</v>
      </c>
      <c r="C3602">
        <f>IF(OR(B3602=0,'Input and Summary Results'!D3184=0,'Input and Summary Results'!D3184=""),FALSE,'Input and Summary Results'!$D3184)</f>
        <v>0.73645187000000001</v>
      </c>
      <c r="D3602">
        <f>IF(OR(B3602=0,'Input and Summary Results'!E3184=0),FALSE,'Input and Summary Results'!$E3184)</f>
        <v>4.493022E-2</v>
      </c>
      <c r="E3602">
        <f t="shared" si="197"/>
        <v>-0.13285563073096615</v>
      </c>
      <c r="F3602">
        <f t="shared" si="198"/>
        <v>2.6477922420103297E-2</v>
      </c>
      <c r="G3602">
        <f>IF('Input and Summary Results'!$J$4="yes",IF(C3602=FALSE,FALSE,IF('Data Transformation'!E3602&lt;$R$10,E3602,$R$10)),IF(C3602=FALSE,FALSE,IF(C3602&lt;$R$10,C3602,$R$10)))</f>
        <v>0.73645187000000001</v>
      </c>
      <c r="H3602">
        <f>IF('Input and Summary Results'!$J$4="yes",'Data Transformation'!F3602,'Data Transformation'!D3602)</f>
        <v>4.493022E-2</v>
      </c>
      <c r="I3602">
        <f t="shared" si="199"/>
        <v>207</v>
      </c>
    </row>
    <row r="3603" spans="2:9" x14ac:dyDescent="0.25">
      <c r="B3603">
        <f>IF('Input and Summary Results'!D3185=0,FALSE,'Input and Summary Results'!$B3185)</f>
        <v>207</v>
      </c>
      <c r="C3603">
        <f>IF(OR(B3603=0,'Input and Summary Results'!D3185=0,'Input and Summary Results'!D3185=""),FALSE,'Input and Summary Results'!$D3185)</f>
        <v>0.82459766000000001</v>
      </c>
      <c r="D3603">
        <f>IF(OR(B3603=0,'Input and Summary Results'!E3185=0),FALSE,'Input and Summary Results'!$E3185)</f>
        <v>9.9379540000000002E-2</v>
      </c>
      <c r="E3603">
        <f t="shared" si="197"/>
        <v>-8.3757901951019273E-2</v>
      </c>
      <c r="F3603">
        <f t="shared" si="198"/>
        <v>5.2305169481077593E-2</v>
      </c>
      <c r="G3603">
        <f>IF('Input and Summary Results'!$J$4="yes",IF(C3603=FALSE,FALSE,IF('Data Transformation'!E3603&lt;$R$10,E3603,$R$10)),IF(C3603=FALSE,FALSE,IF(C3603&lt;$R$10,C3603,$R$10)))</f>
        <v>0.82459766000000001</v>
      </c>
      <c r="H3603">
        <f>IF('Input and Summary Results'!$J$4="yes",'Data Transformation'!F3603,'Data Transformation'!D3603)</f>
        <v>9.9379540000000002E-2</v>
      </c>
      <c r="I3603">
        <f t="shared" si="199"/>
        <v>207</v>
      </c>
    </row>
    <row r="3604" spans="2:9" x14ac:dyDescent="0.25">
      <c r="B3604">
        <f>IF('Input and Summary Results'!D3186=0,FALSE,'Input and Summary Results'!$B3186)</f>
        <v>207</v>
      </c>
      <c r="C3604">
        <f>IF(OR(B3604=0,'Input and Summary Results'!D3186=0,'Input and Summary Results'!D3186=""),FALSE,'Input and Summary Results'!$D3186)</f>
        <v>0.85798191999999995</v>
      </c>
      <c r="D3604">
        <f>IF(OR(B3604=0,'Input and Summary Results'!E3186=0),FALSE,'Input and Summary Results'!$E3186)</f>
        <v>5.8664010000000003E-2</v>
      </c>
      <c r="E3604">
        <f t="shared" si="197"/>
        <v>-6.6521863814422946E-2</v>
      </c>
      <c r="F3604">
        <f t="shared" si="198"/>
        <v>2.9674495168849246E-2</v>
      </c>
      <c r="G3604">
        <f>IF('Input and Summary Results'!$J$4="yes",IF(C3604=FALSE,FALSE,IF('Data Transformation'!E3604&lt;$R$10,E3604,$R$10)),IF(C3604=FALSE,FALSE,IF(C3604&lt;$R$10,C3604,$R$10)))</f>
        <v>0.85798191999999995</v>
      </c>
      <c r="H3604">
        <f>IF('Input and Summary Results'!$J$4="yes",'Data Transformation'!F3604,'Data Transformation'!D3604)</f>
        <v>5.8664010000000003E-2</v>
      </c>
      <c r="I3604">
        <f t="shared" si="199"/>
        <v>207</v>
      </c>
    </row>
    <row r="3605" spans="2:9" x14ac:dyDescent="0.25">
      <c r="B3605">
        <f>IF('Input and Summary Results'!D3187=0,FALSE,'Input and Summary Results'!$B3187)</f>
        <v>207</v>
      </c>
      <c r="C3605">
        <f>IF(OR(B3605=0,'Input and Summary Results'!D3187=0,'Input and Summary Results'!D3187=""),FALSE,'Input and Summary Results'!$D3187)</f>
        <v>0.86548871000000005</v>
      </c>
      <c r="D3605">
        <f>IF(OR(B3605=0,'Input and Summary Results'!E3187=0),FALSE,'Input and Summary Results'!$E3187)</f>
        <v>9.3492439999999996E-2</v>
      </c>
      <c r="E3605">
        <f t="shared" si="197"/>
        <v>-6.2738592972504947E-2</v>
      </c>
      <c r="F3605">
        <f t="shared" si="198"/>
        <v>4.6881858181604702E-2</v>
      </c>
      <c r="G3605">
        <f>IF('Input and Summary Results'!$J$4="yes",IF(C3605=FALSE,FALSE,IF('Data Transformation'!E3605&lt;$R$10,E3605,$R$10)),IF(C3605=FALSE,FALSE,IF(C3605&lt;$R$10,C3605,$R$10)))</f>
        <v>0.86548871000000005</v>
      </c>
      <c r="H3605">
        <f>IF('Input and Summary Results'!$J$4="yes",'Data Transformation'!F3605,'Data Transformation'!D3605)</f>
        <v>9.3492439999999996E-2</v>
      </c>
      <c r="I3605">
        <f t="shared" si="199"/>
        <v>207</v>
      </c>
    </row>
    <row r="3606" spans="2:9" x14ac:dyDescent="0.25">
      <c r="B3606">
        <f>IF('Input and Summary Results'!D3188=0,FALSE,'Input and Summary Results'!$B3188)</f>
        <v>207</v>
      </c>
      <c r="C3606">
        <f>IF(OR(B3606=0,'Input and Summary Results'!D3188=0,'Input and Summary Results'!D3188=""),FALSE,'Input and Summary Results'!$D3188)</f>
        <v>0.92694988</v>
      </c>
      <c r="D3606">
        <f>IF(OR(B3606=0,'Input and Summary Results'!E3188=0),FALSE,'Input and Summary Results'!$E3188)</f>
        <v>6.9229570000000004E-2</v>
      </c>
      <c r="E3606">
        <f t="shared" si="197"/>
        <v>-3.2943747438983796E-2</v>
      </c>
      <c r="F3606">
        <f t="shared" si="198"/>
        <v>3.2413438987661344E-2</v>
      </c>
      <c r="G3606">
        <f>IF('Input and Summary Results'!$J$4="yes",IF(C3606=FALSE,FALSE,IF('Data Transformation'!E3606&lt;$R$10,E3606,$R$10)),IF(C3606=FALSE,FALSE,IF(C3606&lt;$R$10,C3606,$R$10)))</f>
        <v>0.92694988</v>
      </c>
      <c r="H3606">
        <f>IF('Input and Summary Results'!$J$4="yes",'Data Transformation'!F3606,'Data Transformation'!D3606)</f>
        <v>6.9229570000000004E-2</v>
      </c>
      <c r="I3606">
        <f t="shared" si="199"/>
        <v>207</v>
      </c>
    </row>
    <row r="3607" spans="2:9" x14ac:dyDescent="0.25">
      <c r="B3607">
        <f>IF('Input and Summary Results'!D3189=0,FALSE,'Input and Summary Results'!$B3189)</f>
        <v>207</v>
      </c>
      <c r="C3607">
        <f>IF(OR(B3607=0,'Input and Summary Results'!D3189=0,'Input and Summary Results'!D3189=""),FALSE,'Input and Summary Results'!$D3189)</f>
        <v>1.05454018</v>
      </c>
      <c r="D3607">
        <f>IF(OR(B3607=0,'Input and Summary Results'!E3189=0),FALSE,'Input and Summary Results'!$E3189)</f>
        <v>8.4662899999999999E-2</v>
      </c>
      <c r="E3607">
        <f t="shared" si="197"/>
        <v>2.3063131842067909E-2</v>
      </c>
      <c r="F3607">
        <f t="shared" si="198"/>
        <v>3.4843336742275667E-2</v>
      </c>
      <c r="G3607">
        <f>IF('Input and Summary Results'!$J$4="yes",IF(C3607=FALSE,FALSE,IF('Data Transformation'!E3607&lt;$R$10,E3607,$R$10)),IF(C3607=FALSE,FALSE,IF(C3607&lt;$R$10,C3607,$R$10)))</f>
        <v>1.05454018</v>
      </c>
      <c r="H3607">
        <f>IF('Input and Summary Results'!$J$4="yes",'Data Transformation'!F3607,'Data Transformation'!D3607)</f>
        <v>8.4662899999999999E-2</v>
      </c>
      <c r="I3607">
        <f t="shared" si="199"/>
        <v>207</v>
      </c>
    </row>
    <row r="3608" spans="2:9" x14ac:dyDescent="0.25">
      <c r="B3608">
        <f>IF('Input and Summary Results'!D3190=0,FALSE,'Input and Summary Results'!$B3190)</f>
        <v>208</v>
      </c>
      <c r="C3608">
        <f>IF(OR(B3608=0,'Input and Summary Results'!D3190=0,'Input and Summary Results'!D3190=""),FALSE,'Input and Summary Results'!$D3190)</f>
        <v>0.11167721</v>
      </c>
      <c r="D3608">
        <f>IF(OR(B3608=0,'Input and Summary Results'!E3190=0),FALSE,'Input and Summary Results'!$E3190)</f>
        <v>0.10562265999999999</v>
      </c>
      <c r="E3608">
        <f t="shared" si="197"/>
        <v>-0.95203544444100663</v>
      </c>
      <c r="F3608">
        <f t="shared" si="198"/>
        <v>0.41047080635341798</v>
      </c>
      <c r="G3608">
        <f>IF('Input and Summary Results'!$J$4="yes",IF(C3608=FALSE,FALSE,IF('Data Transformation'!E3608&lt;$R$10,E3608,$R$10)),IF(C3608=FALSE,FALSE,IF(C3608&lt;$R$10,C3608,$R$10)))</f>
        <v>0.11167721</v>
      </c>
      <c r="H3608">
        <f>IF('Input and Summary Results'!$J$4="yes",'Data Transformation'!F3608,'Data Transformation'!D3608)</f>
        <v>0.10562265999999999</v>
      </c>
      <c r="I3608">
        <f t="shared" si="199"/>
        <v>208</v>
      </c>
    </row>
    <row r="3609" spans="2:9" x14ac:dyDescent="0.25">
      <c r="B3609">
        <f>IF('Input and Summary Results'!D3191=0,FALSE,'Input and Summary Results'!$B3191)</f>
        <v>208</v>
      </c>
      <c r="C3609">
        <f>IF(OR(B3609=0,'Input and Summary Results'!D3191=0,'Input and Summary Results'!D3191=""),FALSE,'Input and Summary Results'!$D3191)</f>
        <v>0.77170413999999998</v>
      </c>
      <c r="D3609">
        <f>IF(OR(B3609=0,'Input and Summary Results'!E3191=0),FALSE,'Input and Summary Results'!$E3191)</f>
        <v>7.0278930000000003E-2</v>
      </c>
      <c r="E3609">
        <f t="shared" si="197"/>
        <v>-0.11254916986235393</v>
      </c>
      <c r="F3609">
        <f t="shared" si="198"/>
        <v>3.9524286626219214E-2</v>
      </c>
      <c r="G3609">
        <f>IF('Input and Summary Results'!$J$4="yes",IF(C3609=FALSE,FALSE,IF('Data Transformation'!E3609&lt;$R$10,E3609,$R$10)),IF(C3609=FALSE,FALSE,IF(C3609&lt;$R$10,C3609,$R$10)))</f>
        <v>0.77170413999999998</v>
      </c>
      <c r="H3609">
        <f>IF('Input and Summary Results'!$J$4="yes",'Data Transformation'!F3609,'Data Transformation'!D3609)</f>
        <v>7.0278930000000003E-2</v>
      </c>
      <c r="I3609">
        <f t="shared" si="199"/>
        <v>208</v>
      </c>
    </row>
    <row r="3610" spans="2:9" x14ac:dyDescent="0.25">
      <c r="B3610">
        <f>IF('Input and Summary Results'!D3192=0,FALSE,'Input and Summary Results'!$B3192)</f>
        <v>208</v>
      </c>
      <c r="C3610">
        <f>IF(OR(B3610=0,'Input and Summary Results'!D3192=0,'Input and Summary Results'!D3192=""),FALSE,'Input and Summary Results'!$D3192)</f>
        <v>0.78096041000000005</v>
      </c>
      <c r="D3610">
        <f>IF(OR(B3610=0,'Input and Summary Results'!E3192=0),FALSE,'Input and Summary Results'!$E3192)</f>
        <v>5.9366769999999999E-2</v>
      </c>
      <c r="E3610">
        <f t="shared" si="197"/>
        <v>-0.10737098168523523</v>
      </c>
      <c r="F3610">
        <f t="shared" si="198"/>
        <v>3.2991657259553012E-2</v>
      </c>
      <c r="G3610">
        <f>IF('Input and Summary Results'!$J$4="yes",IF(C3610=FALSE,FALSE,IF('Data Transformation'!E3610&lt;$R$10,E3610,$R$10)),IF(C3610=FALSE,FALSE,IF(C3610&lt;$R$10,C3610,$R$10)))</f>
        <v>0.78096041000000005</v>
      </c>
      <c r="H3610">
        <f>IF('Input and Summary Results'!$J$4="yes",'Data Transformation'!F3610,'Data Transformation'!D3610)</f>
        <v>5.9366769999999999E-2</v>
      </c>
      <c r="I3610">
        <f t="shared" si="199"/>
        <v>208</v>
      </c>
    </row>
    <row r="3611" spans="2:9" x14ac:dyDescent="0.25">
      <c r="B3611">
        <f>IF('Input and Summary Results'!D3193=0,FALSE,'Input and Summary Results'!$B3193)</f>
        <v>208</v>
      </c>
      <c r="C3611">
        <f>IF(OR(B3611=0,'Input and Summary Results'!D3193=0,'Input and Summary Results'!D3193=""),FALSE,'Input and Summary Results'!$D3193)</f>
        <v>0.91027522000000005</v>
      </c>
      <c r="D3611">
        <f>IF(OR(B3611=0,'Input and Summary Results'!E3193=0),FALSE,'Input and Summary Results'!$E3193)</f>
        <v>5.7805130000000003E-2</v>
      </c>
      <c r="E3611">
        <f t="shared" si="197"/>
        <v>-4.0827279705084672E-2</v>
      </c>
      <c r="F3611">
        <f t="shared" si="198"/>
        <v>2.7560265147061783E-2</v>
      </c>
      <c r="G3611">
        <f>IF('Input and Summary Results'!$J$4="yes",IF(C3611=FALSE,FALSE,IF('Data Transformation'!E3611&lt;$R$10,E3611,$R$10)),IF(C3611=FALSE,FALSE,IF(C3611&lt;$R$10,C3611,$R$10)))</f>
        <v>0.91027522000000005</v>
      </c>
      <c r="H3611">
        <f>IF('Input and Summary Results'!$J$4="yes",'Data Transformation'!F3611,'Data Transformation'!D3611)</f>
        <v>5.7805130000000003E-2</v>
      </c>
      <c r="I3611">
        <f t="shared" si="199"/>
        <v>208</v>
      </c>
    </row>
    <row r="3612" spans="2:9" x14ac:dyDescent="0.25">
      <c r="B3612">
        <f>IF('Input and Summary Results'!D3194=0,FALSE,'Input and Summary Results'!$B3194)</f>
        <v>208</v>
      </c>
      <c r="C3612">
        <f>IF(OR(B3612=0,'Input and Summary Results'!D3194=0,'Input and Summary Results'!D3194=""),FALSE,'Input and Summary Results'!$D3194)</f>
        <v>1.0253820199999999</v>
      </c>
      <c r="D3612">
        <f>IF(OR(B3612=0,'Input and Summary Results'!E3194=0),FALSE,'Input and Summary Results'!$E3194)</f>
        <v>0.10238551</v>
      </c>
      <c r="E3612">
        <f t="shared" si="197"/>
        <v>1.0885697848630501E-2</v>
      </c>
      <c r="F3612">
        <f t="shared" si="198"/>
        <v>4.3335372059673916E-2</v>
      </c>
      <c r="G3612">
        <f>IF('Input and Summary Results'!$J$4="yes",IF(C3612=FALSE,FALSE,IF('Data Transformation'!E3612&lt;$R$10,E3612,$R$10)),IF(C3612=FALSE,FALSE,IF(C3612&lt;$R$10,C3612,$R$10)))</f>
        <v>1.0253820199999999</v>
      </c>
      <c r="H3612">
        <f>IF('Input and Summary Results'!$J$4="yes",'Data Transformation'!F3612,'Data Transformation'!D3612)</f>
        <v>0.10238551</v>
      </c>
      <c r="I3612">
        <f t="shared" si="199"/>
        <v>208</v>
      </c>
    </row>
    <row r="3613" spans="2:9" x14ac:dyDescent="0.25">
      <c r="B3613">
        <f>IF('Input and Summary Results'!D3195=0,FALSE,'Input and Summary Results'!$B3195)</f>
        <v>208</v>
      </c>
      <c r="C3613">
        <f>IF(OR(B3613=0,'Input and Summary Results'!D3195=0,'Input and Summary Results'!D3195=""),FALSE,'Input and Summary Results'!$D3195)</f>
        <v>1.0647417800000001</v>
      </c>
      <c r="D3613">
        <f>IF(OR(B3613=0,'Input and Summary Results'!E3195=0),FALSE,'Input and Summary Results'!$E3195)</f>
        <v>7.981415E-2</v>
      </c>
      <c r="E3613">
        <f t="shared" si="197"/>
        <v>2.7244295926419179E-2</v>
      </c>
      <c r="F3613">
        <f t="shared" si="198"/>
        <v>3.2533090887069349E-2</v>
      </c>
      <c r="G3613">
        <f>IF('Input and Summary Results'!$J$4="yes",IF(C3613=FALSE,FALSE,IF('Data Transformation'!E3613&lt;$R$10,E3613,$R$10)),IF(C3613=FALSE,FALSE,IF(C3613&lt;$R$10,C3613,$R$10)))</f>
        <v>1.0647417800000001</v>
      </c>
      <c r="H3613">
        <f>IF('Input and Summary Results'!$J$4="yes",'Data Transformation'!F3613,'Data Transformation'!D3613)</f>
        <v>7.981415E-2</v>
      </c>
      <c r="I3613">
        <f t="shared" si="199"/>
        <v>208</v>
      </c>
    </row>
    <row r="3614" spans="2:9" x14ac:dyDescent="0.25">
      <c r="B3614">
        <f>IF('Input and Summary Results'!D3196=0,FALSE,'Input and Summary Results'!$B3196)</f>
        <v>208</v>
      </c>
      <c r="C3614">
        <f>IF(OR(B3614=0,'Input and Summary Results'!D3196=0,'Input and Summary Results'!D3196=""),FALSE,'Input and Summary Results'!$D3196)</f>
        <v>1.1052164</v>
      </c>
      <c r="D3614">
        <f>IF(OR(B3614=0,'Input and Summary Results'!E3196=0),FALSE,'Input and Summary Results'!$E3196)</f>
        <v>5.6096710000000001E-2</v>
      </c>
      <c r="E3614">
        <f t="shared" si="197"/>
        <v>4.3447320667799001E-2</v>
      </c>
      <c r="F3614">
        <f t="shared" si="198"/>
        <v>2.2028240026116155E-2</v>
      </c>
      <c r="G3614">
        <f>IF('Input and Summary Results'!$J$4="yes",IF(C3614=FALSE,FALSE,IF('Data Transformation'!E3614&lt;$R$10,E3614,$R$10)),IF(C3614=FALSE,FALSE,IF(C3614&lt;$R$10,C3614,$R$10)))</f>
        <v>1.1052164</v>
      </c>
      <c r="H3614">
        <f>IF('Input and Summary Results'!$J$4="yes",'Data Transformation'!F3614,'Data Transformation'!D3614)</f>
        <v>5.6096710000000001E-2</v>
      </c>
      <c r="I3614">
        <f t="shared" si="199"/>
        <v>208</v>
      </c>
    </row>
    <row r="3615" spans="2:9" x14ac:dyDescent="0.25">
      <c r="B3615">
        <f>IF('Input and Summary Results'!D3197=0,FALSE,'Input and Summary Results'!$B3197)</f>
        <v>208</v>
      </c>
      <c r="C3615">
        <f>IF(OR(B3615=0,'Input and Summary Results'!D3197=0,'Input and Summary Results'!D3197=""),FALSE,'Input and Summary Results'!$D3197)</f>
        <v>1.1354027099999999</v>
      </c>
      <c r="D3615">
        <f>IF(OR(B3615=0,'Input and Summary Results'!E3197=0),FALSE,'Input and Summary Results'!$E3197)</f>
        <v>5.9977040000000002E-2</v>
      </c>
      <c r="E3615">
        <f t="shared" si="197"/>
        <v>5.5149926472661058E-2</v>
      </c>
      <c r="F3615">
        <f t="shared" si="198"/>
        <v>2.2925817536581364E-2</v>
      </c>
      <c r="G3615">
        <f>IF('Input and Summary Results'!$J$4="yes",IF(C3615=FALSE,FALSE,IF('Data Transformation'!E3615&lt;$R$10,E3615,$R$10)),IF(C3615=FALSE,FALSE,IF(C3615&lt;$R$10,C3615,$R$10)))</f>
        <v>1.1354027099999999</v>
      </c>
      <c r="H3615">
        <f>IF('Input and Summary Results'!$J$4="yes",'Data Transformation'!F3615,'Data Transformation'!D3615)</f>
        <v>5.9977040000000002E-2</v>
      </c>
      <c r="I3615">
        <f t="shared" si="199"/>
        <v>208</v>
      </c>
    </row>
    <row r="3616" spans="2:9" x14ac:dyDescent="0.25">
      <c r="B3616">
        <f>IF('Input and Summary Results'!D3198=0,FALSE,'Input and Summary Results'!$B3198)</f>
        <v>208</v>
      </c>
      <c r="C3616">
        <f>IF(OR(B3616=0,'Input and Summary Results'!D3198=0,'Input and Summary Results'!D3198=""),FALSE,'Input and Summary Results'!$D3198)</f>
        <v>1.14011036</v>
      </c>
      <c r="D3616">
        <f>IF(OR(B3616=0,'Input and Summary Results'!E3198=0),FALSE,'Input and Summary Results'!$E3198)</f>
        <v>8.3944729999999995E-2</v>
      </c>
      <c r="E3616">
        <f t="shared" si="197"/>
        <v>5.6946892055115939E-2</v>
      </c>
      <c r="F3616">
        <f t="shared" si="198"/>
        <v>3.1954812532358705E-2</v>
      </c>
      <c r="G3616">
        <f>IF('Input and Summary Results'!$J$4="yes",IF(C3616=FALSE,FALSE,IF('Data Transformation'!E3616&lt;$R$10,E3616,$R$10)),IF(C3616=FALSE,FALSE,IF(C3616&lt;$R$10,C3616,$R$10)))</f>
        <v>1.14011036</v>
      </c>
      <c r="H3616">
        <f>IF('Input and Summary Results'!$J$4="yes",'Data Transformation'!F3616,'Data Transformation'!D3616)</f>
        <v>8.3944729999999995E-2</v>
      </c>
      <c r="I3616">
        <f t="shared" si="199"/>
        <v>208</v>
      </c>
    </row>
    <row r="3617" spans="2:9" x14ac:dyDescent="0.25">
      <c r="B3617">
        <f>IF('Input and Summary Results'!D3199=0,FALSE,'Input and Summary Results'!$B3199)</f>
        <v>208</v>
      </c>
      <c r="C3617">
        <f>IF(OR(B3617=0,'Input and Summary Results'!D3199=0,'Input and Summary Results'!D3199=""),FALSE,'Input and Summary Results'!$D3199)</f>
        <v>1.17705912</v>
      </c>
      <c r="D3617">
        <f>IF(OR(B3617=0,'Input and Summary Results'!E3199=0),FALSE,'Input and Summary Results'!$E3199)</f>
        <v>8.0526550000000002E-2</v>
      </c>
      <c r="E3617">
        <f t="shared" si="197"/>
        <v>7.079827664543939E-2</v>
      </c>
      <c r="F3617">
        <f t="shared" si="198"/>
        <v>2.9691391117210832E-2</v>
      </c>
      <c r="G3617">
        <f>IF('Input and Summary Results'!$J$4="yes",IF(C3617=FALSE,FALSE,IF('Data Transformation'!E3617&lt;$R$10,E3617,$R$10)),IF(C3617=FALSE,FALSE,IF(C3617&lt;$R$10,C3617,$R$10)))</f>
        <v>1.17705912</v>
      </c>
      <c r="H3617">
        <f>IF('Input and Summary Results'!$J$4="yes",'Data Transformation'!F3617,'Data Transformation'!D3617)</f>
        <v>8.0526550000000002E-2</v>
      </c>
      <c r="I3617">
        <f t="shared" si="199"/>
        <v>208</v>
      </c>
    </row>
    <row r="3618" spans="2:9" x14ac:dyDescent="0.25">
      <c r="B3618">
        <f>IF('Input and Summary Results'!D3200=0,FALSE,'Input and Summary Results'!$B3200)</f>
        <v>208</v>
      </c>
      <c r="C3618">
        <f>IF(OR(B3618=0,'Input and Summary Results'!D3200=0,'Input and Summary Results'!D3200=""),FALSE,'Input and Summary Results'!$D3200)</f>
        <v>1.1786770799999999</v>
      </c>
      <c r="D3618">
        <f>IF(OR(B3618=0,'Input and Summary Results'!E3200=0),FALSE,'Input and Summary Results'!$E3200)</f>
        <v>4.7149070000000001E-2</v>
      </c>
      <c r="E3618">
        <f t="shared" si="197"/>
        <v>7.1394838527391757E-2</v>
      </c>
      <c r="F3618">
        <f t="shared" si="198"/>
        <v>1.7360731558468925E-2</v>
      </c>
      <c r="G3618">
        <f>IF('Input and Summary Results'!$J$4="yes",IF(C3618=FALSE,FALSE,IF('Data Transformation'!E3618&lt;$R$10,E3618,$R$10)),IF(C3618=FALSE,FALSE,IF(C3618&lt;$R$10,C3618,$R$10)))</f>
        <v>1.1786770799999999</v>
      </c>
      <c r="H3618">
        <f>IF('Input and Summary Results'!$J$4="yes",'Data Transformation'!F3618,'Data Transformation'!D3618)</f>
        <v>4.7149070000000001E-2</v>
      </c>
      <c r="I3618">
        <f t="shared" si="199"/>
        <v>208</v>
      </c>
    </row>
    <row r="3619" spans="2:9" x14ac:dyDescent="0.25">
      <c r="B3619">
        <f>IF('Input and Summary Results'!D3201=0,FALSE,'Input and Summary Results'!$B3201)</f>
        <v>208</v>
      </c>
      <c r="C3619">
        <f>IF(OR(B3619=0,'Input and Summary Results'!D3201=0,'Input and Summary Results'!D3201=""),FALSE,'Input and Summary Results'!$D3201)</f>
        <v>1.18770452</v>
      </c>
      <c r="D3619">
        <f>IF(OR(B3619=0,'Input and Summary Results'!E3201=0),FALSE,'Input and Summary Results'!$E3201)</f>
        <v>5.7227029999999998E-2</v>
      </c>
      <c r="E3619">
        <f t="shared" si="197"/>
        <v>7.4708409252302321E-2</v>
      </c>
      <c r="F3619">
        <f t="shared" si="198"/>
        <v>2.0911371979960132E-2</v>
      </c>
      <c r="G3619">
        <f>IF('Input and Summary Results'!$J$4="yes",IF(C3619=FALSE,FALSE,IF('Data Transformation'!E3619&lt;$R$10,E3619,$R$10)),IF(C3619=FALSE,FALSE,IF(C3619&lt;$R$10,C3619,$R$10)))</f>
        <v>1.18770452</v>
      </c>
      <c r="H3619">
        <f>IF('Input and Summary Results'!$J$4="yes",'Data Transformation'!F3619,'Data Transformation'!D3619)</f>
        <v>5.7227029999999998E-2</v>
      </c>
      <c r="I3619">
        <f t="shared" si="199"/>
        <v>208</v>
      </c>
    </row>
    <row r="3620" spans="2:9" x14ac:dyDescent="0.25">
      <c r="B3620">
        <f>IF('Input and Summary Results'!D3202=0,FALSE,'Input and Summary Results'!$B3202)</f>
        <v>208</v>
      </c>
      <c r="C3620">
        <f>IF(OR(B3620=0,'Input and Summary Results'!D3202=0,'Input and Summary Results'!D3202=""),FALSE,'Input and Summary Results'!$D3202)</f>
        <v>1.20510316</v>
      </c>
      <c r="D3620">
        <f>IF(OR(B3620=0,'Input and Summary Results'!E3202=0),FALSE,'Input and Summary Results'!$E3202)</f>
        <v>4.8663169999999999E-2</v>
      </c>
      <c r="E3620">
        <f t="shared" si="197"/>
        <v>8.102422525206697E-2</v>
      </c>
      <c r="F3620">
        <f t="shared" si="198"/>
        <v>1.7525317732964868E-2</v>
      </c>
      <c r="G3620">
        <f>IF('Input and Summary Results'!$J$4="yes",IF(C3620=FALSE,FALSE,IF('Data Transformation'!E3620&lt;$R$10,E3620,$R$10)),IF(C3620=FALSE,FALSE,IF(C3620&lt;$R$10,C3620,$R$10)))</f>
        <v>1.20510316</v>
      </c>
      <c r="H3620">
        <f>IF('Input and Summary Results'!$J$4="yes",'Data Transformation'!F3620,'Data Transformation'!D3620)</f>
        <v>4.8663169999999999E-2</v>
      </c>
      <c r="I3620">
        <f t="shared" si="199"/>
        <v>208</v>
      </c>
    </row>
    <row r="3621" spans="2:9" x14ac:dyDescent="0.25">
      <c r="B3621">
        <f>IF('Input and Summary Results'!D3203=0,FALSE,'Input and Summary Results'!$B3203)</f>
        <v>208</v>
      </c>
      <c r="C3621">
        <f>IF(OR(B3621=0,'Input and Summary Results'!D3203=0,'Input and Summary Results'!D3203=""),FALSE,'Input and Summary Results'!$D3203)</f>
        <v>1.21185787</v>
      </c>
      <c r="D3621">
        <f>IF(OR(B3621=0,'Input and Summary Results'!E3203=0),FALSE,'Input and Summary Results'!$E3203)</f>
        <v>6.4755859999999998E-2</v>
      </c>
      <c r="E3621">
        <f t="shared" si="197"/>
        <v>8.3451687574257152E-2</v>
      </c>
      <c r="F3621">
        <f t="shared" si="198"/>
        <v>2.3190874058523048E-2</v>
      </c>
      <c r="G3621">
        <f>IF('Input and Summary Results'!$J$4="yes",IF(C3621=FALSE,FALSE,IF('Data Transformation'!E3621&lt;$R$10,E3621,$R$10)),IF(C3621=FALSE,FALSE,IF(C3621&lt;$R$10,C3621,$R$10)))</f>
        <v>1.21185787</v>
      </c>
      <c r="H3621">
        <f>IF('Input and Summary Results'!$J$4="yes",'Data Transformation'!F3621,'Data Transformation'!D3621)</f>
        <v>6.4755859999999998E-2</v>
      </c>
      <c r="I3621">
        <f t="shared" si="199"/>
        <v>208</v>
      </c>
    </row>
    <row r="3622" spans="2:9" x14ac:dyDescent="0.25">
      <c r="B3622">
        <f>IF('Input and Summary Results'!D3204=0,FALSE,'Input and Summary Results'!$B3204)</f>
        <v>208</v>
      </c>
      <c r="C3622">
        <f>IF(OR(B3622=0,'Input and Summary Results'!D3204=0,'Input and Summary Results'!D3204=""),FALSE,'Input and Summary Results'!$D3204)</f>
        <v>1.2889268</v>
      </c>
      <c r="D3622">
        <f>IF(OR(B3622=0,'Input and Summary Results'!E3204=0),FALSE,'Input and Summary Results'!$E3204)</f>
        <v>9.4583109999999998E-2</v>
      </c>
      <c r="E3622">
        <f t="shared" si="197"/>
        <v>0.11022825384776443</v>
      </c>
      <c r="F3622">
        <f t="shared" si="198"/>
        <v>3.1847479422415607E-2</v>
      </c>
      <c r="G3622">
        <f>IF('Input and Summary Results'!$J$4="yes",IF(C3622=FALSE,FALSE,IF('Data Transformation'!E3622&lt;$R$10,E3622,$R$10)),IF(C3622=FALSE,FALSE,IF(C3622&lt;$R$10,C3622,$R$10)))</f>
        <v>1.2889268</v>
      </c>
      <c r="H3622">
        <f>IF('Input and Summary Results'!$J$4="yes",'Data Transformation'!F3622,'Data Transformation'!D3622)</f>
        <v>9.4583109999999998E-2</v>
      </c>
      <c r="I3622">
        <f t="shared" si="199"/>
        <v>208</v>
      </c>
    </row>
    <row r="3623" spans="2:9" x14ac:dyDescent="0.25">
      <c r="B3623">
        <f>IF('Input and Summary Results'!D3205=0,FALSE,'Input and Summary Results'!$B3205)</f>
        <v>208</v>
      </c>
      <c r="C3623">
        <f>IF(OR(B3623=0,'Input and Summary Results'!D3205=0,'Input and Summary Results'!D3205=""),FALSE,'Input and Summary Results'!$D3205)</f>
        <v>1.2895168800000001</v>
      </c>
      <c r="D3623">
        <f>IF(OR(B3623=0,'Input and Summary Results'!E3205=0),FALSE,'Input and Summary Results'!$E3205)</f>
        <v>9.4355140000000004E-2</v>
      </c>
      <c r="E3623">
        <f t="shared" si="197"/>
        <v>0.1104270315013879</v>
      </c>
      <c r="F3623">
        <f t="shared" si="198"/>
        <v>3.1756180469696527E-2</v>
      </c>
      <c r="G3623">
        <f>IF('Input and Summary Results'!$J$4="yes",IF(C3623=FALSE,FALSE,IF('Data Transformation'!E3623&lt;$R$10,E3623,$R$10)),IF(C3623=FALSE,FALSE,IF(C3623&lt;$R$10,C3623,$R$10)))</f>
        <v>1.2895168800000001</v>
      </c>
      <c r="H3623">
        <f>IF('Input and Summary Results'!$J$4="yes",'Data Transformation'!F3623,'Data Transformation'!D3623)</f>
        <v>9.4355140000000004E-2</v>
      </c>
      <c r="I3623">
        <f t="shared" si="199"/>
        <v>208</v>
      </c>
    </row>
    <row r="3624" spans="2:9" x14ac:dyDescent="0.25">
      <c r="B3624">
        <f>IF('Input and Summary Results'!D3206=0,FALSE,'Input and Summary Results'!$B3206)</f>
        <v>208</v>
      </c>
      <c r="C3624">
        <f>IF(OR(B3624=0,'Input and Summary Results'!D3206=0,'Input and Summary Results'!D3206=""),FALSE,'Input and Summary Results'!$D3206)</f>
        <v>1.31969413</v>
      </c>
      <c r="D3624">
        <f>IF(OR(B3624=0,'Input and Summary Results'!E3206=0),FALSE,'Input and Summary Results'!$E3206)</f>
        <v>6.8756100000000001E-2</v>
      </c>
      <c r="E3624">
        <f t="shared" si="197"/>
        <v>0.12047328495879832</v>
      </c>
      <c r="F3624">
        <f t="shared" si="198"/>
        <v>2.2611411782213504E-2</v>
      </c>
      <c r="G3624">
        <f>IF('Input and Summary Results'!$J$4="yes",IF(C3624=FALSE,FALSE,IF('Data Transformation'!E3624&lt;$R$10,E3624,$R$10)),IF(C3624=FALSE,FALSE,IF(C3624&lt;$R$10,C3624,$R$10)))</f>
        <v>1.31969413</v>
      </c>
      <c r="H3624">
        <f>IF('Input and Summary Results'!$J$4="yes",'Data Transformation'!F3624,'Data Transformation'!D3624)</f>
        <v>6.8756100000000001E-2</v>
      </c>
      <c r="I3624">
        <f t="shared" si="199"/>
        <v>208</v>
      </c>
    </row>
    <row r="3625" spans="2:9" x14ac:dyDescent="0.25">
      <c r="B3625">
        <f>IF('Input and Summary Results'!D3207=0,FALSE,'Input and Summary Results'!$B3207)</f>
        <v>208</v>
      </c>
      <c r="C3625">
        <f>IF(OR(B3625=0,'Input and Summary Results'!D3207=0,'Input and Summary Results'!D3207=""),FALSE,'Input and Summary Results'!$D3207)</f>
        <v>1.43345652</v>
      </c>
      <c r="D3625">
        <f>IF(OR(B3625=0,'Input and Summary Results'!E3207=0),FALSE,'Input and Summary Results'!$E3207)</f>
        <v>0.11655753000000001</v>
      </c>
      <c r="E3625">
        <f t="shared" si="197"/>
        <v>0.15638452434183059</v>
      </c>
      <c r="F3625">
        <f t="shared" si="198"/>
        <v>3.5289502900304227E-2</v>
      </c>
      <c r="G3625">
        <f>IF('Input and Summary Results'!$J$4="yes",IF(C3625=FALSE,FALSE,IF('Data Transformation'!E3625&lt;$R$10,E3625,$R$10)),IF(C3625=FALSE,FALSE,IF(C3625&lt;$R$10,C3625,$R$10)))</f>
        <v>1.43345652</v>
      </c>
      <c r="H3625">
        <f>IF('Input and Summary Results'!$J$4="yes",'Data Transformation'!F3625,'Data Transformation'!D3625)</f>
        <v>0.11655753000000001</v>
      </c>
      <c r="I3625">
        <f t="shared" si="199"/>
        <v>208</v>
      </c>
    </row>
    <row r="3626" spans="2:9" x14ac:dyDescent="0.25">
      <c r="B3626">
        <f>IF('Input and Summary Results'!D3208=0,FALSE,'Input and Summary Results'!$B3208)</f>
        <v>209</v>
      </c>
      <c r="C3626">
        <f>IF(OR(B3626=0,'Input and Summary Results'!D3208=0,'Input and Summary Results'!D3208=""),FALSE,'Input and Summary Results'!$D3208)</f>
        <v>-0.120112</v>
      </c>
      <c r="D3626">
        <f>IF(OR(B3626=0,'Input and Summary Results'!E3208=0),FALSE,'Input and Summary Results'!$E3208)</f>
        <v>7.3815759999999994E-2</v>
      </c>
      <c r="E3626" t="e">
        <f t="shared" ref="E3626:E3689" si="200">IF(C3626=FALSE,FALSE,LOG10(C3626))</f>
        <v>#NUM!</v>
      </c>
      <c r="F3626">
        <f t="shared" ref="F3626:F3689" si="201">IF(D3626=FALSE, FALSE,0.434*D3626/C3626)</f>
        <v>-0.26671806180897828</v>
      </c>
      <c r="G3626">
        <f>IF('Input and Summary Results'!$J$4="yes",IF(C3626=FALSE,FALSE,IF('Data Transformation'!E3626&lt;$R$10,E3626,$R$10)),IF(C3626=FALSE,FALSE,IF(C3626&lt;$R$10,C3626,$R$10)))</f>
        <v>-0.120112</v>
      </c>
      <c r="H3626">
        <f>IF('Input and Summary Results'!$J$4="yes",'Data Transformation'!F3626,'Data Transformation'!D3626)</f>
        <v>7.3815759999999994E-2</v>
      </c>
      <c r="I3626">
        <f t="shared" si="199"/>
        <v>209</v>
      </c>
    </row>
    <row r="3627" spans="2:9" x14ac:dyDescent="0.25">
      <c r="B3627">
        <f>IF('Input and Summary Results'!D3209=0,FALSE,'Input and Summary Results'!$B3209)</f>
        <v>209</v>
      </c>
      <c r="C3627">
        <f>IF(OR(B3627=0,'Input and Summary Results'!D3209=0,'Input and Summary Results'!D3209=""),FALSE,'Input and Summary Results'!$D3209)</f>
        <v>-2.1686899999999999E-2</v>
      </c>
      <c r="D3627">
        <f>IF(OR(B3627=0,'Input and Summary Results'!E3209=0),FALSE,'Input and Summary Results'!$E3209)</f>
        <v>6.4726049999999993E-2</v>
      </c>
      <c r="E3627" t="e">
        <f t="shared" si="200"/>
        <v>#NUM!</v>
      </c>
      <c r="F3627">
        <f t="shared" si="201"/>
        <v>-1.2953029570846917</v>
      </c>
      <c r="G3627">
        <f>IF('Input and Summary Results'!$J$4="yes",IF(C3627=FALSE,FALSE,IF('Data Transformation'!E3627&lt;$R$10,E3627,$R$10)),IF(C3627=FALSE,FALSE,IF(C3627&lt;$R$10,C3627,$R$10)))</f>
        <v>-2.1686899999999999E-2</v>
      </c>
      <c r="H3627">
        <f>IF('Input and Summary Results'!$J$4="yes",'Data Transformation'!F3627,'Data Transformation'!D3627)</f>
        <v>6.4726049999999993E-2</v>
      </c>
      <c r="I3627">
        <f t="shared" si="199"/>
        <v>209</v>
      </c>
    </row>
    <row r="3628" spans="2:9" x14ac:dyDescent="0.25">
      <c r="B3628">
        <f>IF('Input and Summary Results'!D3210=0,FALSE,'Input and Summary Results'!$B3210)</f>
        <v>209</v>
      </c>
      <c r="C3628">
        <f>IF(OR(B3628=0,'Input and Summary Results'!D3210=0,'Input and Summary Results'!D3210=""),FALSE,'Input and Summary Results'!$D3210)</f>
        <v>-1.18069E-2</v>
      </c>
      <c r="D3628">
        <f>IF(OR(B3628=0,'Input and Summary Results'!E3210=0),FALSE,'Input and Summary Results'!$E3210)</f>
        <v>7.3570200000000002E-2</v>
      </c>
      <c r="E3628" t="e">
        <f t="shared" si="200"/>
        <v>#NUM!</v>
      </c>
      <c r="F3628">
        <f t="shared" si="201"/>
        <v>-2.7043056856583862</v>
      </c>
      <c r="G3628">
        <f>IF('Input and Summary Results'!$J$4="yes",IF(C3628=FALSE,FALSE,IF('Data Transformation'!E3628&lt;$R$10,E3628,$R$10)),IF(C3628=FALSE,FALSE,IF(C3628&lt;$R$10,C3628,$R$10)))</f>
        <v>-1.18069E-2</v>
      </c>
      <c r="H3628">
        <f>IF('Input and Summary Results'!$J$4="yes",'Data Transformation'!F3628,'Data Transformation'!D3628)</f>
        <v>7.3570200000000002E-2</v>
      </c>
      <c r="I3628">
        <f t="shared" si="199"/>
        <v>209</v>
      </c>
    </row>
    <row r="3629" spans="2:9" x14ac:dyDescent="0.25">
      <c r="B3629">
        <f>IF('Input and Summary Results'!D3211=0,FALSE,'Input and Summary Results'!$B3211)</f>
        <v>209</v>
      </c>
      <c r="C3629">
        <f>IF(OR(B3629=0,'Input and Summary Results'!D3211=0,'Input and Summary Results'!D3211=""),FALSE,'Input and Summary Results'!$D3211)</f>
        <v>-3.0863000000000002E-3</v>
      </c>
      <c r="D3629">
        <f>IF(OR(B3629=0,'Input and Summary Results'!E3211=0),FALSE,'Input and Summary Results'!$E3211)</f>
        <v>7.9099920000000004E-2</v>
      </c>
      <c r="E3629" t="e">
        <f t="shared" si="200"/>
        <v>#NUM!</v>
      </c>
      <c r="F3629">
        <f t="shared" si="201"/>
        <v>-11.123145928782037</v>
      </c>
      <c r="G3629">
        <f>IF('Input and Summary Results'!$J$4="yes",IF(C3629=FALSE,FALSE,IF('Data Transformation'!E3629&lt;$R$10,E3629,$R$10)),IF(C3629=FALSE,FALSE,IF(C3629&lt;$R$10,C3629,$R$10)))</f>
        <v>-3.0863000000000002E-3</v>
      </c>
      <c r="H3629">
        <f>IF('Input and Summary Results'!$J$4="yes",'Data Transformation'!F3629,'Data Transformation'!D3629)</f>
        <v>7.9099920000000004E-2</v>
      </c>
      <c r="I3629">
        <f t="shared" si="199"/>
        <v>209</v>
      </c>
    </row>
    <row r="3630" spans="2:9" x14ac:dyDescent="0.25">
      <c r="B3630">
        <f>IF('Input and Summary Results'!D3212=0,FALSE,'Input and Summary Results'!$B3212)</f>
        <v>209</v>
      </c>
      <c r="C3630">
        <f>IF(OR(B3630=0,'Input and Summary Results'!D3212=0,'Input and Summary Results'!D3212=""),FALSE,'Input and Summary Results'!$D3212)</f>
        <v>6.0794899999999999E-3</v>
      </c>
      <c r="D3630">
        <f>IF(OR(B3630=0,'Input and Summary Results'!E3212=0),FALSE,'Input and Summary Results'!$E3212)</f>
        <v>9.9720649999999994E-2</v>
      </c>
      <c r="E3630">
        <f t="shared" si="200"/>
        <v>-2.2161328515620946</v>
      </c>
      <c r="F3630">
        <f t="shared" si="201"/>
        <v>7.1188145880657752</v>
      </c>
      <c r="G3630">
        <f>IF('Input and Summary Results'!$J$4="yes",IF(C3630=FALSE,FALSE,IF('Data Transformation'!E3630&lt;$R$10,E3630,$R$10)),IF(C3630=FALSE,FALSE,IF(C3630&lt;$R$10,C3630,$R$10)))</f>
        <v>6.0794899999999999E-3</v>
      </c>
      <c r="H3630">
        <f>IF('Input and Summary Results'!$J$4="yes",'Data Transformation'!F3630,'Data Transformation'!D3630)</f>
        <v>9.9720649999999994E-2</v>
      </c>
      <c r="I3630">
        <f t="shared" si="199"/>
        <v>209</v>
      </c>
    </row>
    <row r="3631" spans="2:9" x14ac:dyDescent="0.25">
      <c r="B3631">
        <f>IF('Input and Summary Results'!D3213=0,FALSE,'Input and Summary Results'!$B3213)</f>
        <v>209</v>
      </c>
      <c r="C3631">
        <f>IF(OR(B3631=0,'Input and Summary Results'!D3213=0,'Input and Summary Results'!D3213=""),FALSE,'Input and Summary Results'!$D3213)</f>
        <v>2.3833449999999999E-2</v>
      </c>
      <c r="D3631">
        <f>IF(OR(B3631=0,'Input and Summary Results'!E3213=0),FALSE,'Input and Summary Results'!$E3213)</f>
        <v>5.9891020000000003E-2</v>
      </c>
      <c r="E3631">
        <f t="shared" si="200"/>
        <v>-1.6228130870067408</v>
      </c>
      <c r="F3631">
        <f t="shared" si="201"/>
        <v>1.0905975710608411</v>
      </c>
      <c r="G3631">
        <f>IF('Input and Summary Results'!$J$4="yes",IF(C3631=FALSE,FALSE,IF('Data Transformation'!E3631&lt;$R$10,E3631,$R$10)),IF(C3631=FALSE,FALSE,IF(C3631&lt;$R$10,C3631,$R$10)))</f>
        <v>2.3833449999999999E-2</v>
      </c>
      <c r="H3631">
        <f>IF('Input and Summary Results'!$J$4="yes",'Data Transformation'!F3631,'Data Transformation'!D3631)</f>
        <v>5.9891020000000003E-2</v>
      </c>
      <c r="I3631">
        <f t="shared" si="199"/>
        <v>209</v>
      </c>
    </row>
    <row r="3632" spans="2:9" x14ac:dyDescent="0.25">
      <c r="B3632">
        <f>IF('Input and Summary Results'!D3214=0,FALSE,'Input and Summary Results'!$B3214)</f>
        <v>209</v>
      </c>
      <c r="C3632">
        <f>IF(OR(B3632=0,'Input and Summary Results'!D3214=0,'Input and Summary Results'!D3214=""),FALSE,'Input and Summary Results'!$D3214)</f>
        <v>2.9881109999999999E-2</v>
      </c>
      <c r="D3632">
        <f>IF(OR(B3632=0,'Input and Summary Results'!E3214=0),FALSE,'Input and Summary Results'!$E3214)</f>
        <v>5.3517839999999997E-2</v>
      </c>
      <c r="E3632">
        <f t="shared" si="200"/>
        <v>-1.5246032737267499</v>
      </c>
      <c r="F3632">
        <f t="shared" si="201"/>
        <v>0.77730521255736484</v>
      </c>
      <c r="G3632">
        <f>IF('Input and Summary Results'!$J$4="yes",IF(C3632=FALSE,FALSE,IF('Data Transformation'!E3632&lt;$R$10,E3632,$R$10)),IF(C3632=FALSE,FALSE,IF(C3632&lt;$R$10,C3632,$R$10)))</f>
        <v>2.9881109999999999E-2</v>
      </c>
      <c r="H3632">
        <f>IF('Input and Summary Results'!$J$4="yes",'Data Transformation'!F3632,'Data Transformation'!D3632)</f>
        <v>5.3517839999999997E-2</v>
      </c>
      <c r="I3632">
        <f t="shared" si="199"/>
        <v>209</v>
      </c>
    </row>
    <row r="3633" spans="2:9" x14ac:dyDescent="0.25">
      <c r="B3633">
        <f>IF('Input and Summary Results'!D3215=0,FALSE,'Input and Summary Results'!$B3215)</f>
        <v>209</v>
      </c>
      <c r="C3633">
        <f>IF(OR(B3633=0,'Input and Summary Results'!D3215=0,'Input and Summary Results'!D3215=""),FALSE,'Input and Summary Results'!$D3215)</f>
        <v>3.1447080000000002E-2</v>
      </c>
      <c r="D3633">
        <f>IF(OR(B3633=0,'Input and Summary Results'!E3215=0),FALSE,'Input and Summary Results'!$E3215)</f>
        <v>7.625846E-2</v>
      </c>
      <c r="E3633">
        <f t="shared" si="200"/>
        <v>-1.5024196745036573</v>
      </c>
      <c r="F3633">
        <f t="shared" si="201"/>
        <v>1.0524402151169518</v>
      </c>
      <c r="G3633">
        <f>IF('Input and Summary Results'!$J$4="yes",IF(C3633=FALSE,FALSE,IF('Data Transformation'!E3633&lt;$R$10,E3633,$R$10)),IF(C3633=FALSE,FALSE,IF(C3633&lt;$R$10,C3633,$R$10)))</f>
        <v>3.1447080000000002E-2</v>
      </c>
      <c r="H3633">
        <f>IF('Input and Summary Results'!$J$4="yes",'Data Transformation'!F3633,'Data Transformation'!D3633)</f>
        <v>7.625846E-2</v>
      </c>
      <c r="I3633">
        <f t="shared" si="199"/>
        <v>209</v>
      </c>
    </row>
    <row r="3634" spans="2:9" x14ac:dyDescent="0.25">
      <c r="B3634">
        <f>IF('Input and Summary Results'!D3216=0,FALSE,'Input and Summary Results'!$B3216)</f>
        <v>209</v>
      </c>
      <c r="C3634">
        <f>IF(OR(B3634=0,'Input and Summary Results'!D3216=0,'Input and Summary Results'!D3216=""),FALSE,'Input and Summary Results'!$D3216)</f>
        <v>4.1562620000000002E-2</v>
      </c>
      <c r="D3634">
        <f>IF(OR(B3634=0,'Input and Summary Results'!E3216=0),FALSE,'Input and Summary Results'!$E3216)</f>
        <v>6.6445489999999996E-2</v>
      </c>
      <c r="E3634">
        <f t="shared" si="200"/>
        <v>-1.3812970834517653</v>
      </c>
      <c r="F3634">
        <f t="shared" si="201"/>
        <v>0.69382879760708049</v>
      </c>
      <c r="G3634">
        <f>IF('Input and Summary Results'!$J$4="yes",IF(C3634=FALSE,FALSE,IF('Data Transformation'!E3634&lt;$R$10,E3634,$R$10)),IF(C3634=FALSE,FALSE,IF(C3634&lt;$R$10,C3634,$R$10)))</f>
        <v>4.1562620000000002E-2</v>
      </c>
      <c r="H3634">
        <f>IF('Input and Summary Results'!$J$4="yes",'Data Transformation'!F3634,'Data Transformation'!D3634)</f>
        <v>6.6445489999999996E-2</v>
      </c>
      <c r="I3634">
        <f t="shared" si="199"/>
        <v>209</v>
      </c>
    </row>
    <row r="3635" spans="2:9" x14ac:dyDescent="0.25">
      <c r="B3635">
        <f>IF('Input and Summary Results'!D3217=0,FALSE,'Input and Summary Results'!$B3217)</f>
        <v>209</v>
      </c>
      <c r="C3635">
        <f>IF(OR(B3635=0,'Input and Summary Results'!D3217=0,'Input and Summary Results'!D3217=""),FALSE,'Input and Summary Results'!$D3217)</f>
        <v>4.7273669999999997E-2</v>
      </c>
      <c r="D3635">
        <f>IF(OR(B3635=0,'Input and Summary Results'!E3217=0),FALSE,'Input and Summary Results'!$E3217)</f>
        <v>5.3345709999999998E-2</v>
      </c>
      <c r="E3635">
        <f t="shared" si="200"/>
        <v>-1.3253806807755961</v>
      </c>
      <c r="F3635">
        <f t="shared" si="201"/>
        <v>0.48974488631832475</v>
      </c>
      <c r="G3635">
        <f>IF('Input and Summary Results'!$J$4="yes",IF(C3635=FALSE,FALSE,IF('Data Transformation'!E3635&lt;$R$10,E3635,$R$10)),IF(C3635=FALSE,FALSE,IF(C3635&lt;$R$10,C3635,$R$10)))</f>
        <v>4.7273669999999997E-2</v>
      </c>
      <c r="H3635">
        <f>IF('Input and Summary Results'!$J$4="yes",'Data Transformation'!F3635,'Data Transformation'!D3635)</f>
        <v>5.3345709999999998E-2</v>
      </c>
      <c r="I3635">
        <f t="shared" si="199"/>
        <v>209</v>
      </c>
    </row>
    <row r="3636" spans="2:9" x14ac:dyDescent="0.25">
      <c r="B3636">
        <f>IF('Input and Summary Results'!D3218=0,FALSE,'Input and Summary Results'!$B3218)</f>
        <v>209</v>
      </c>
      <c r="C3636">
        <f>IF(OR(B3636=0,'Input and Summary Results'!D3218=0,'Input and Summary Results'!D3218=""),FALSE,'Input and Summary Results'!$D3218)</f>
        <v>6.604256E-2</v>
      </c>
      <c r="D3636">
        <f>IF(OR(B3636=0,'Input and Summary Results'!E3218=0),FALSE,'Input and Summary Results'!$E3218)</f>
        <v>6.9659380000000007E-2</v>
      </c>
      <c r="E3636">
        <f t="shared" si="200"/>
        <v>-1.180176100576942</v>
      </c>
      <c r="F3636">
        <f t="shared" si="201"/>
        <v>0.45776800475329854</v>
      </c>
      <c r="G3636">
        <f>IF('Input and Summary Results'!$J$4="yes",IF(C3636=FALSE,FALSE,IF('Data Transformation'!E3636&lt;$R$10,E3636,$R$10)),IF(C3636=FALSE,FALSE,IF(C3636&lt;$R$10,C3636,$R$10)))</f>
        <v>6.604256E-2</v>
      </c>
      <c r="H3636">
        <f>IF('Input and Summary Results'!$J$4="yes",'Data Transformation'!F3636,'Data Transformation'!D3636)</f>
        <v>6.9659380000000007E-2</v>
      </c>
      <c r="I3636">
        <f t="shared" si="199"/>
        <v>209</v>
      </c>
    </row>
    <row r="3637" spans="2:9" x14ac:dyDescent="0.25">
      <c r="B3637">
        <f>IF('Input and Summary Results'!D3219=0,FALSE,'Input and Summary Results'!$B3219)</f>
        <v>209</v>
      </c>
      <c r="C3637">
        <f>IF(OR(B3637=0,'Input and Summary Results'!D3219=0,'Input and Summary Results'!D3219=""),FALSE,'Input and Summary Results'!$D3219)</f>
        <v>8.1327730000000001E-2</v>
      </c>
      <c r="D3637">
        <f>IF(OR(B3637=0,'Input and Summary Results'!E3219=0),FALSE,'Input and Summary Results'!$E3219)</f>
        <v>9.1618110000000003E-2</v>
      </c>
      <c r="E3637">
        <f t="shared" si="200"/>
        <v>-1.0897613494535983</v>
      </c>
      <c r="F3637">
        <f t="shared" si="201"/>
        <v>0.48891392566840364</v>
      </c>
      <c r="G3637">
        <f>IF('Input and Summary Results'!$J$4="yes",IF(C3637=FALSE,FALSE,IF('Data Transformation'!E3637&lt;$R$10,E3637,$R$10)),IF(C3637=FALSE,FALSE,IF(C3637&lt;$R$10,C3637,$R$10)))</f>
        <v>8.1327730000000001E-2</v>
      </c>
      <c r="H3637">
        <f>IF('Input and Summary Results'!$J$4="yes",'Data Transformation'!F3637,'Data Transformation'!D3637)</f>
        <v>9.1618110000000003E-2</v>
      </c>
      <c r="I3637">
        <f t="shared" si="199"/>
        <v>209</v>
      </c>
    </row>
    <row r="3638" spans="2:9" x14ac:dyDescent="0.25">
      <c r="B3638">
        <f>IF('Input and Summary Results'!D3220=0,FALSE,'Input and Summary Results'!$B3220)</f>
        <v>209</v>
      </c>
      <c r="C3638">
        <f>IF(OR(B3638=0,'Input and Summary Results'!D3220=0,'Input and Summary Results'!D3220=""),FALSE,'Input and Summary Results'!$D3220)</f>
        <v>8.2082059999999998E-2</v>
      </c>
      <c r="D3638">
        <f>IF(OR(B3638=0,'Input and Summary Results'!E3220=0),FALSE,'Input and Summary Results'!$E3220)</f>
        <v>6.141311E-2</v>
      </c>
      <c r="E3638">
        <f t="shared" si="200"/>
        <v>-1.0857517526780895</v>
      </c>
      <c r="F3638">
        <f t="shared" si="201"/>
        <v>0.32471516601800687</v>
      </c>
      <c r="G3638">
        <f>IF('Input and Summary Results'!$J$4="yes",IF(C3638=FALSE,FALSE,IF('Data Transformation'!E3638&lt;$R$10,E3638,$R$10)),IF(C3638=FALSE,FALSE,IF(C3638&lt;$R$10,C3638,$R$10)))</f>
        <v>8.2082059999999998E-2</v>
      </c>
      <c r="H3638">
        <f>IF('Input and Summary Results'!$J$4="yes",'Data Transformation'!F3638,'Data Transformation'!D3638)</f>
        <v>6.141311E-2</v>
      </c>
      <c r="I3638">
        <f t="shared" si="199"/>
        <v>209</v>
      </c>
    </row>
    <row r="3639" spans="2:9" x14ac:dyDescent="0.25">
      <c r="B3639">
        <f>IF('Input and Summary Results'!D3221=0,FALSE,'Input and Summary Results'!$B3221)</f>
        <v>209</v>
      </c>
      <c r="C3639">
        <f>IF(OR(B3639=0,'Input and Summary Results'!D3221=0,'Input and Summary Results'!D3221=""),FALSE,'Input and Summary Results'!$D3221)</f>
        <v>0.10988615</v>
      </c>
      <c r="D3639">
        <f>IF(OR(B3639=0,'Input and Summary Results'!E3221=0),FALSE,'Input and Summary Results'!$E3221)</f>
        <v>9.8018830000000001E-2</v>
      </c>
      <c r="E3639">
        <f t="shared" si="200"/>
        <v>-0.959057042404726</v>
      </c>
      <c r="F3639">
        <f t="shared" si="201"/>
        <v>0.38712951741416002</v>
      </c>
      <c r="G3639">
        <f>IF('Input and Summary Results'!$J$4="yes",IF(C3639=FALSE,FALSE,IF('Data Transformation'!E3639&lt;$R$10,E3639,$R$10)),IF(C3639=FALSE,FALSE,IF(C3639&lt;$R$10,C3639,$R$10)))</f>
        <v>0.10988615</v>
      </c>
      <c r="H3639">
        <f>IF('Input and Summary Results'!$J$4="yes",'Data Transformation'!F3639,'Data Transformation'!D3639)</f>
        <v>9.8018830000000001E-2</v>
      </c>
      <c r="I3639">
        <f t="shared" si="199"/>
        <v>209</v>
      </c>
    </row>
    <row r="3640" spans="2:9" x14ac:dyDescent="0.25">
      <c r="B3640">
        <f>IF('Input and Summary Results'!D3222=0,FALSE,'Input and Summary Results'!$B3222)</f>
        <v>209</v>
      </c>
      <c r="C3640">
        <f>IF(OR(B3640=0,'Input and Summary Results'!D3222=0,'Input and Summary Results'!D3222=""),FALSE,'Input and Summary Results'!$D3222)</f>
        <v>0.17193135000000001</v>
      </c>
      <c r="D3640">
        <f>IF(OR(B3640=0,'Input and Summary Results'!E3222=0),FALSE,'Input and Summary Results'!$E3222)</f>
        <v>4.4850029999999999E-2</v>
      </c>
      <c r="E3640">
        <f t="shared" si="200"/>
        <v>-0.76464492674145756</v>
      </c>
      <c r="F3640">
        <f t="shared" si="201"/>
        <v>0.11321328553518598</v>
      </c>
      <c r="G3640">
        <f>IF('Input and Summary Results'!$J$4="yes",IF(C3640=FALSE,FALSE,IF('Data Transformation'!E3640&lt;$R$10,E3640,$R$10)),IF(C3640=FALSE,FALSE,IF(C3640&lt;$R$10,C3640,$R$10)))</f>
        <v>0.17193135000000001</v>
      </c>
      <c r="H3640">
        <f>IF('Input and Summary Results'!$J$4="yes",'Data Transformation'!F3640,'Data Transformation'!D3640)</f>
        <v>4.4850029999999999E-2</v>
      </c>
      <c r="I3640">
        <f t="shared" si="199"/>
        <v>209</v>
      </c>
    </row>
    <row r="3641" spans="2:9" x14ac:dyDescent="0.25">
      <c r="B3641">
        <f>IF('Input and Summary Results'!D3223=0,FALSE,'Input and Summary Results'!$B3223)</f>
        <v>209</v>
      </c>
      <c r="C3641">
        <f>IF(OR(B3641=0,'Input and Summary Results'!D3223=0,'Input and Summary Results'!D3223=""),FALSE,'Input and Summary Results'!$D3223)</f>
        <v>0.25303814000000002</v>
      </c>
      <c r="D3641">
        <f>IF(OR(B3641=0,'Input and Summary Results'!E3223=0),FALSE,'Input and Summary Results'!$E3223)</f>
        <v>8.4073599999999998E-2</v>
      </c>
      <c r="E3641">
        <f t="shared" si="200"/>
        <v>-0.5968140134362524</v>
      </c>
      <c r="F3641">
        <f t="shared" si="201"/>
        <v>0.14419937800680957</v>
      </c>
      <c r="G3641">
        <f>IF('Input and Summary Results'!$J$4="yes",IF(C3641=FALSE,FALSE,IF('Data Transformation'!E3641&lt;$R$10,E3641,$R$10)),IF(C3641=FALSE,FALSE,IF(C3641&lt;$R$10,C3641,$R$10)))</f>
        <v>0.25303814000000002</v>
      </c>
      <c r="H3641">
        <f>IF('Input and Summary Results'!$J$4="yes",'Data Transformation'!F3641,'Data Transformation'!D3641)</f>
        <v>8.4073599999999998E-2</v>
      </c>
      <c r="I3641">
        <f t="shared" si="199"/>
        <v>209</v>
      </c>
    </row>
    <row r="3642" spans="2:9" x14ac:dyDescent="0.25">
      <c r="B3642">
        <f>IF('Input and Summary Results'!D3224=0,FALSE,'Input and Summary Results'!$B3224)</f>
        <v>210</v>
      </c>
      <c r="C3642">
        <f>IF(OR(B3642=0,'Input and Summary Results'!D3224=0,'Input and Summary Results'!D3224=""),FALSE,'Input and Summary Results'!$D3224)</f>
        <v>1.7611419999999999E-2</v>
      </c>
      <c r="D3642">
        <f>IF(OR(B3642=0,'Input and Summary Results'!E3224=0),FALSE,'Input and Summary Results'!$E3224)</f>
        <v>8.3016569999999998E-2</v>
      </c>
      <c r="E3642">
        <f t="shared" si="200"/>
        <v>-1.7542056256737451</v>
      </c>
      <c r="F3642">
        <f t="shared" si="201"/>
        <v>2.0457857106354855</v>
      </c>
      <c r="G3642">
        <f>IF('Input and Summary Results'!$J$4="yes",IF(C3642=FALSE,FALSE,IF('Data Transformation'!E3642&lt;$R$10,E3642,$R$10)),IF(C3642=FALSE,FALSE,IF(C3642&lt;$R$10,C3642,$R$10)))</f>
        <v>1.7611419999999999E-2</v>
      </c>
      <c r="H3642">
        <f>IF('Input and Summary Results'!$J$4="yes",'Data Transformation'!F3642,'Data Transformation'!D3642)</f>
        <v>8.3016569999999998E-2</v>
      </c>
      <c r="I3642">
        <f t="shared" si="199"/>
        <v>210</v>
      </c>
    </row>
    <row r="3643" spans="2:9" x14ac:dyDescent="0.25">
      <c r="B3643">
        <f>IF('Input and Summary Results'!D3225=0,FALSE,'Input and Summary Results'!$B3225)</f>
        <v>210</v>
      </c>
      <c r="C3643">
        <f>IF(OR(B3643=0,'Input and Summary Results'!D3225=0,'Input and Summary Results'!D3225=""),FALSE,'Input and Summary Results'!$D3225)</f>
        <v>0.10467973999999999</v>
      </c>
      <c r="D3643">
        <f>IF(OR(B3643=0,'Input and Summary Results'!E3225=0),FALSE,'Input and Summary Results'!$E3225)</f>
        <v>6.8821740000000006E-2</v>
      </c>
      <c r="E3643">
        <f t="shared" si="200"/>
        <v>-0.98013736471677193</v>
      </c>
      <c r="F3643">
        <f t="shared" si="201"/>
        <v>0.28533348630785677</v>
      </c>
      <c r="G3643">
        <f>IF('Input and Summary Results'!$J$4="yes",IF(C3643=FALSE,FALSE,IF('Data Transformation'!E3643&lt;$R$10,E3643,$R$10)),IF(C3643=FALSE,FALSE,IF(C3643&lt;$R$10,C3643,$R$10)))</f>
        <v>0.10467973999999999</v>
      </c>
      <c r="H3643">
        <f>IF('Input and Summary Results'!$J$4="yes",'Data Transformation'!F3643,'Data Transformation'!D3643)</f>
        <v>6.8821740000000006E-2</v>
      </c>
      <c r="I3643">
        <f t="shared" si="199"/>
        <v>210</v>
      </c>
    </row>
    <row r="3644" spans="2:9" x14ac:dyDescent="0.25">
      <c r="B3644">
        <f>IF('Input and Summary Results'!D3226=0,FALSE,'Input and Summary Results'!$B3226)</f>
        <v>210</v>
      </c>
      <c r="C3644">
        <f>IF(OR(B3644=0,'Input and Summary Results'!D3226=0,'Input and Summary Results'!D3226=""),FALSE,'Input and Summary Results'!$D3226)</f>
        <v>0.10878835000000001</v>
      </c>
      <c r="D3644">
        <f>IF(OR(B3644=0,'Input and Summary Results'!E3226=0),FALSE,'Input and Summary Results'!$E3226)</f>
        <v>7.3877419999999999E-2</v>
      </c>
      <c r="E3644">
        <f t="shared" si="200"/>
        <v>-0.9634176101673767</v>
      </c>
      <c r="F3644">
        <f t="shared" si="201"/>
        <v>0.29472641399561622</v>
      </c>
      <c r="G3644">
        <f>IF('Input and Summary Results'!$J$4="yes",IF(C3644=FALSE,FALSE,IF('Data Transformation'!E3644&lt;$R$10,E3644,$R$10)),IF(C3644=FALSE,FALSE,IF(C3644&lt;$R$10,C3644,$R$10)))</f>
        <v>0.10878835000000001</v>
      </c>
      <c r="H3644">
        <f>IF('Input and Summary Results'!$J$4="yes",'Data Transformation'!F3644,'Data Transformation'!D3644)</f>
        <v>7.3877419999999999E-2</v>
      </c>
      <c r="I3644">
        <f t="shared" si="199"/>
        <v>210</v>
      </c>
    </row>
    <row r="3645" spans="2:9" x14ac:dyDescent="0.25">
      <c r="B3645">
        <f>IF('Input and Summary Results'!D3227=0,FALSE,'Input and Summary Results'!$B3227)</f>
        <v>210</v>
      </c>
      <c r="C3645">
        <f>IF(OR(B3645=0,'Input and Summary Results'!D3227=0,'Input and Summary Results'!D3227=""),FALSE,'Input and Summary Results'!$D3227)</f>
        <v>0.1648905</v>
      </c>
      <c r="D3645">
        <f>IF(OR(B3645=0,'Input and Summary Results'!E3227=0),FALSE,'Input and Summary Results'!$E3227)</f>
        <v>7.7026059999999993E-2</v>
      </c>
      <c r="E3645">
        <f t="shared" si="200"/>
        <v>-0.78280436507365969</v>
      </c>
      <c r="F3645">
        <f t="shared" si="201"/>
        <v>0.20273642229236979</v>
      </c>
      <c r="G3645">
        <f>IF('Input and Summary Results'!$J$4="yes",IF(C3645=FALSE,FALSE,IF('Data Transformation'!E3645&lt;$R$10,E3645,$R$10)),IF(C3645=FALSE,FALSE,IF(C3645&lt;$R$10,C3645,$R$10)))</f>
        <v>0.1648905</v>
      </c>
      <c r="H3645">
        <f>IF('Input and Summary Results'!$J$4="yes",'Data Transformation'!F3645,'Data Transformation'!D3645)</f>
        <v>7.7026059999999993E-2</v>
      </c>
      <c r="I3645">
        <f t="shared" si="199"/>
        <v>210</v>
      </c>
    </row>
    <row r="3646" spans="2:9" x14ac:dyDescent="0.25">
      <c r="B3646">
        <f>IF('Input and Summary Results'!D3228=0,FALSE,'Input and Summary Results'!$B3228)</f>
        <v>210</v>
      </c>
      <c r="C3646">
        <f>IF(OR(B3646=0,'Input and Summary Results'!D3228=0,'Input and Summary Results'!D3228=""),FALSE,'Input and Summary Results'!$D3228)</f>
        <v>0.23765189</v>
      </c>
      <c r="D3646">
        <f>IF(OR(B3646=0,'Input and Summary Results'!E3228=0),FALSE,'Input and Summary Results'!$E3228)</f>
        <v>8.2759730000000004E-2</v>
      </c>
      <c r="E3646">
        <f t="shared" si="200"/>
        <v>-0.62405872749458813</v>
      </c>
      <c r="F3646">
        <f t="shared" si="201"/>
        <v>0.15113586018608985</v>
      </c>
      <c r="G3646">
        <f>IF('Input and Summary Results'!$J$4="yes",IF(C3646=FALSE,FALSE,IF('Data Transformation'!E3646&lt;$R$10,E3646,$R$10)),IF(C3646=FALSE,FALSE,IF(C3646&lt;$R$10,C3646,$R$10)))</f>
        <v>0.23765189</v>
      </c>
      <c r="H3646">
        <f>IF('Input and Summary Results'!$J$4="yes",'Data Transformation'!F3646,'Data Transformation'!D3646)</f>
        <v>8.2759730000000004E-2</v>
      </c>
      <c r="I3646">
        <f t="shared" si="199"/>
        <v>210</v>
      </c>
    </row>
    <row r="3647" spans="2:9" x14ac:dyDescent="0.25">
      <c r="B3647">
        <f>IF('Input and Summary Results'!D3229=0,FALSE,'Input and Summary Results'!$B3229)</f>
        <v>210</v>
      </c>
      <c r="C3647">
        <f>IF(OR(B3647=0,'Input and Summary Results'!D3229=0,'Input and Summary Results'!D3229=""),FALSE,'Input and Summary Results'!$D3229)</f>
        <v>0.44295189000000001</v>
      </c>
      <c r="D3647">
        <f>IF(OR(B3647=0,'Input and Summary Results'!E3229=0),FALSE,'Input and Summary Results'!$E3229)</f>
        <v>8.2592180000000001E-2</v>
      </c>
      <c r="E3647">
        <f t="shared" si="200"/>
        <v>-0.35364344091496747</v>
      </c>
      <c r="F3647">
        <f t="shared" si="201"/>
        <v>8.0923023310725692E-2</v>
      </c>
      <c r="G3647">
        <f>IF('Input and Summary Results'!$J$4="yes",IF(C3647=FALSE,FALSE,IF('Data Transformation'!E3647&lt;$R$10,E3647,$R$10)),IF(C3647=FALSE,FALSE,IF(C3647&lt;$R$10,C3647,$R$10)))</f>
        <v>0.44295189000000001</v>
      </c>
      <c r="H3647">
        <f>IF('Input and Summary Results'!$J$4="yes",'Data Transformation'!F3647,'Data Transformation'!D3647)</f>
        <v>8.2592180000000001E-2</v>
      </c>
      <c r="I3647">
        <f t="shared" si="199"/>
        <v>210</v>
      </c>
    </row>
    <row r="3648" spans="2:9" x14ac:dyDescent="0.25">
      <c r="B3648">
        <f>IF('Input and Summary Results'!D3230=0,FALSE,'Input and Summary Results'!$B3230)</f>
        <v>210</v>
      </c>
      <c r="C3648">
        <f>IF(OR(B3648=0,'Input and Summary Results'!D3230=0,'Input and Summary Results'!D3230=""),FALSE,'Input and Summary Results'!$D3230)</f>
        <v>0.45558979999999999</v>
      </c>
      <c r="D3648">
        <f>IF(OR(B3648=0,'Input and Summary Results'!E3230=0),FALSE,'Input and Summary Results'!$E3230)</f>
        <v>6.7548579999999997E-2</v>
      </c>
      <c r="E3648">
        <f t="shared" si="200"/>
        <v>-0.34142600771256743</v>
      </c>
      <c r="F3648">
        <f t="shared" si="201"/>
        <v>6.4347541845756862E-2</v>
      </c>
      <c r="G3648">
        <f>IF('Input and Summary Results'!$J$4="yes",IF(C3648=FALSE,FALSE,IF('Data Transformation'!E3648&lt;$R$10,E3648,$R$10)),IF(C3648=FALSE,FALSE,IF(C3648&lt;$R$10,C3648,$R$10)))</f>
        <v>0.45558979999999999</v>
      </c>
      <c r="H3648">
        <f>IF('Input and Summary Results'!$J$4="yes",'Data Transformation'!F3648,'Data Transformation'!D3648)</f>
        <v>6.7548579999999997E-2</v>
      </c>
      <c r="I3648">
        <f t="shared" si="199"/>
        <v>210</v>
      </c>
    </row>
    <row r="3649" spans="2:9" x14ac:dyDescent="0.25">
      <c r="B3649">
        <f>IF('Input and Summary Results'!D3231=0,FALSE,'Input and Summary Results'!$B3231)</f>
        <v>210</v>
      </c>
      <c r="C3649">
        <f>IF(OR(B3649=0,'Input and Summary Results'!D3231=0,'Input and Summary Results'!D3231=""),FALSE,'Input and Summary Results'!$D3231)</f>
        <v>0.46647344000000002</v>
      </c>
      <c r="D3649">
        <f>IF(OR(B3649=0,'Input and Summary Results'!E3231=0),FALSE,'Input and Summary Results'!$E3231)</f>
        <v>4.5033740000000003E-2</v>
      </c>
      <c r="E3649">
        <f t="shared" si="200"/>
        <v>-0.33117307901248294</v>
      </c>
      <c r="F3649">
        <f t="shared" si="201"/>
        <v>4.1898726667053111E-2</v>
      </c>
      <c r="G3649">
        <f>IF('Input and Summary Results'!$J$4="yes",IF(C3649=FALSE,FALSE,IF('Data Transformation'!E3649&lt;$R$10,E3649,$R$10)),IF(C3649=FALSE,FALSE,IF(C3649&lt;$R$10,C3649,$R$10)))</f>
        <v>0.46647344000000002</v>
      </c>
      <c r="H3649">
        <f>IF('Input and Summary Results'!$J$4="yes",'Data Transformation'!F3649,'Data Transformation'!D3649)</f>
        <v>4.5033740000000003E-2</v>
      </c>
      <c r="I3649">
        <f t="shared" si="199"/>
        <v>210</v>
      </c>
    </row>
    <row r="3650" spans="2:9" x14ac:dyDescent="0.25">
      <c r="B3650">
        <f>IF('Input and Summary Results'!D3232=0,FALSE,'Input and Summary Results'!$B3232)</f>
        <v>210</v>
      </c>
      <c r="C3650">
        <f>IF(OR(B3650=0,'Input and Summary Results'!D3232=0,'Input and Summary Results'!D3232=""),FALSE,'Input and Summary Results'!$D3232)</f>
        <v>0.59192339000000005</v>
      </c>
      <c r="D3650">
        <f>IF(OR(B3650=0,'Input and Summary Results'!E3232=0),FALSE,'Input and Summary Results'!$E3232)</f>
        <v>6.9091169999999993E-2</v>
      </c>
      <c r="E3650">
        <f t="shared" si="200"/>
        <v>-0.22773449843458626</v>
      </c>
      <c r="F3650">
        <f t="shared" si="201"/>
        <v>5.0657852496756368E-2</v>
      </c>
      <c r="G3650">
        <f>IF('Input and Summary Results'!$J$4="yes",IF(C3650=FALSE,FALSE,IF('Data Transformation'!E3650&lt;$R$10,E3650,$R$10)),IF(C3650=FALSE,FALSE,IF(C3650&lt;$R$10,C3650,$R$10)))</f>
        <v>0.59192339000000005</v>
      </c>
      <c r="H3650">
        <f>IF('Input and Summary Results'!$J$4="yes",'Data Transformation'!F3650,'Data Transformation'!D3650)</f>
        <v>6.9091169999999993E-2</v>
      </c>
      <c r="I3650">
        <f t="shared" si="199"/>
        <v>210</v>
      </c>
    </row>
    <row r="3651" spans="2:9" x14ac:dyDescent="0.25">
      <c r="B3651">
        <f>IF('Input and Summary Results'!D3233=0,FALSE,'Input and Summary Results'!$B3233)</f>
        <v>210</v>
      </c>
      <c r="C3651">
        <f>IF(OR(B3651=0,'Input and Summary Results'!D3233=0,'Input and Summary Results'!D3233=""),FALSE,'Input and Summary Results'!$D3233)</f>
        <v>0.61494738000000004</v>
      </c>
      <c r="D3651">
        <f>IF(OR(B3651=0,'Input and Summary Results'!E3233=0),FALSE,'Input and Summary Results'!$E3233)</f>
        <v>5.52734E-2</v>
      </c>
      <c r="E3651">
        <f t="shared" si="200"/>
        <v>-0.21116204447391307</v>
      </c>
      <c r="F3651">
        <f t="shared" si="201"/>
        <v>3.9009281737243919E-2</v>
      </c>
      <c r="G3651">
        <f>IF('Input and Summary Results'!$J$4="yes",IF(C3651=FALSE,FALSE,IF('Data Transformation'!E3651&lt;$R$10,E3651,$R$10)),IF(C3651=FALSE,FALSE,IF(C3651&lt;$R$10,C3651,$R$10)))</f>
        <v>0.61494738000000004</v>
      </c>
      <c r="H3651">
        <f>IF('Input and Summary Results'!$J$4="yes",'Data Transformation'!F3651,'Data Transformation'!D3651)</f>
        <v>5.52734E-2</v>
      </c>
      <c r="I3651">
        <f t="shared" si="199"/>
        <v>210</v>
      </c>
    </row>
    <row r="3652" spans="2:9" x14ac:dyDescent="0.25">
      <c r="B3652">
        <f>IF('Input and Summary Results'!D3234=0,FALSE,'Input and Summary Results'!$B3234)</f>
        <v>210</v>
      </c>
      <c r="C3652">
        <f>IF(OR(B3652=0,'Input and Summary Results'!D3234=0,'Input and Summary Results'!D3234=""),FALSE,'Input and Summary Results'!$D3234)</f>
        <v>0.63095288999999999</v>
      </c>
      <c r="D3652">
        <f>IF(OR(B3652=0,'Input and Summary Results'!E3234=0),FALSE,'Input and Summary Results'!$E3234)</f>
        <v>5.1461510000000002E-2</v>
      </c>
      <c r="E3652">
        <f t="shared" si="200"/>
        <v>-0.20000306607572366</v>
      </c>
      <c r="F3652">
        <f t="shared" si="201"/>
        <v>3.5397722546290263E-2</v>
      </c>
      <c r="G3652">
        <f>IF('Input and Summary Results'!$J$4="yes",IF(C3652=FALSE,FALSE,IF('Data Transformation'!E3652&lt;$R$10,E3652,$R$10)),IF(C3652=FALSE,FALSE,IF(C3652&lt;$R$10,C3652,$R$10)))</f>
        <v>0.63095288999999999</v>
      </c>
      <c r="H3652">
        <f>IF('Input and Summary Results'!$J$4="yes",'Data Transformation'!F3652,'Data Transformation'!D3652)</f>
        <v>5.1461510000000002E-2</v>
      </c>
      <c r="I3652">
        <f t="shared" si="199"/>
        <v>210</v>
      </c>
    </row>
    <row r="3653" spans="2:9" x14ac:dyDescent="0.25">
      <c r="B3653">
        <f>IF('Input and Summary Results'!D3235=0,FALSE,'Input and Summary Results'!$B3235)</f>
        <v>210</v>
      </c>
      <c r="C3653">
        <f>IF(OR(B3653=0,'Input and Summary Results'!D3235=0,'Input and Summary Results'!D3235=""),FALSE,'Input and Summary Results'!$D3235)</f>
        <v>0.66376648999999999</v>
      </c>
      <c r="D3653">
        <f>IF(OR(B3653=0,'Input and Summary Results'!E3235=0),FALSE,'Input and Summary Results'!$E3235)</f>
        <v>7.3771139999999999E-2</v>
      </c>
      <c r="E3653">
        <f t="shared" si="200"/>
        <v>-0.1779846765665215</v>
      </c>
      <c r="F3653">
        <f t="shared" si="201"/>
        <v>4.8234846504529028E-2</v>
      </c>
      <c r="G3653">
        <f>IF('Input and Summary Results'!$J$4="yes",IF(C3653=FALSE,FALSE,IF('Data Transformation'!E3653&lt;$R$10,E3653,$R$10)),IF(C3653=FALSE,FALSE,IF(C3653&lt;$R$10,C3653,$R$10)))</f>
        <v>0.66376648999999999</v>
      </c>
      <c r="H3653">
        <f>IF('Input and Summary Results'!$J$4="yes",'Data Transformation'!F3653,'Data Transformation'!D3653)</f>
        <v>7.3771139999999999E-2</v>
      </c>
      <c r="I3653">
        <f t="shared" ref="I3653:I3716" si="202">IF(G3653=FALSE,"",B3653)</f>
        <v>210</v>
      </c>
    </row>
    <row r="3654" spans="2:9" x14ac:dyDescent="0.25">
      <c r="B3654">
        <f>IF('Input and Summary Results'!D3236=0,FALSE,'Input and Summary Results'!$B3236)</f>
        <v>210</v>
      </c>
      <c r="C3654">
        <f>IF(OR(B3654=0,'Input and Summary Results'!D3236=0,'Input and Summary Results'!D3236=""),FALSE,'Input and Summary Results'!$D3236)</f>
        <v>0.66379211000000005</v>
      </c>
      <c r="D3654">
        <f>IF(OR(B3654=0,'Input and Summary Results'!E3236=0),FALSE,'Input and Summary Results'!$E3236)</f>
        <v>8.6982669999999998E-2</v>
      </c>
      <c r="E3654">
        <f t="shared" si="200"/>
        <v>-0.17796791403019691</v>
      </c>
      <c r="F3654">
        <f t="shared" si="201"/>
        <v>5.6870936263463567E-2</v>
      </c>
      <c r="G3654">
        <f>IF('Input and Summary Results'!$J$4="yes",IF(C3654=FALSE,FALSE,IF('Data Transformation'!E3654&lt;$R$10,E3654,$R$10)),IF(C3654=FALSE,FALSE,IF(C3654&lt;$R$10,C3654,$R$10)))</f>
        <v>0.66379211000000005</v>
      </c>
      <c r="H3654">
        <f>IF('Input and Summary Results'!$J$4="yes",'Data Transformation'!F3654,'Data Transformation'!D3654)</f>
        <v>8.6982669999999998E-2</v>
      </c>
      <c r="I3654">
        <f t="shared" si="202"/>
        <v>210</v>
      </c>
    </row>
    <row r="3655" spans="2:9" x14ac:dyDescent="0.25">
      <c r="B3655">
        <f>IF('Input and Summary Results'!D3237=0,FALSE,'Input and Summary Results'!$B3237)</f>
        <v>210</v>
      </c>
      <c r="C3655">
        <f>IF(OR(B3655=0,'Input and Summary Results'!D3237=0,'Input and Summary Results'!D3237=""),FALSE,'Input and Summary Results'!$D3237)</f>
        <v>0.71032286</v>
      </c>
      <c r="D3655">
        <f>IF(OR(B3655=0,'Input and Summary Results'!E3237=0),FALSE,'Input and Summary Results'!$E3237)</f>
        <v>4.3294079999999999E-2</v>
      </c>
      <c r="E3655">
        <f t="shared" si="200"/>
        <v>-0.14854420839974436</v>
      </c>
      <c r="F3655">
        <f t="shared" si="201"/>
        <v>2.6452239929318899E-2</v>
      </c>
      <c r="G3655">
        <f>IF('Input and Summary Results'!$J$4="yes",IF(C3655=FALSE,FALSE,IF('Data Transformation'!E3655&lt;$R$10,E3655,$R$10)),IF(C3655=FALSE,FALSE,IF(C3655&lt;$R$10,C3655,$R$10)))</f>
        <v>0.71032286</v>
      </c>
      <c r="H3655">
        <f>IF('Input and Summary Results'!$J$4="yes",'Data Transformation'!F3655,'Data Transformation'!D3655)</f>
        <v>4.3294079999999999E-2</v>
      </c>
      <c r="I3655">
        <f t="shared" si="202"/>
        <v>210</v>
      </c>
    </row>
    <row r="3656" spans="2:9" x14ac:dyDescent="0.25">
      <c r="B3656">
        <f>IF('Input and Summary Results'!D3238=0,FALSE,'Input and Summary Results'!$B3238)</f>
        <v>210</v>
      </c>
      <c r="C3656">
        <f>IF(OR(B3656=0,'Input and Summary Results'!D3238=0,'Input and Summary Results'!D3238=""),FALSE,'Input and Summary Results'!$D3238)</f>
        <v>0.78391681999999996</v>
      </c>
      <c r="D3656">
        <f>IF(OR(B3656=0,'Input and Summary Results'!E3238=0),FALSE,'Input and Summary Results'!$E3238)</f>
        <v>6.5641969999999994E-2</v>
      </c>
      <c r="E3656">
        <f t="shared" si="200"/>
        <v>-0.10573001707512256</v>
      </c>
      <c r="F3656">
        <f t="shared" si="201"/>
        <v>3.6341374815761704E-2</v>
      </c>
      <c r="G3656">
        <f>IF('Input and Summary Results'!$J$4="yes",IF(C3656=FALSE,FALSE,IF('Data Transformation'!E3656&lt;$R$10,E3656,$R$10)),IF(C3656=FALSE,FALSE,IF(C3656&lt;$R$10,C3656,$R$10)))</f>
        <v>0.78391681999999996</v>
      </c>
      <c r="H3656">
        <f>IF('Input and Summary Results'!$J$4="yes",'Data Transformation'!F3656,'Data Transformation'!D3656)</f>
        <v>6.5641969999999994E-2</v>
      </c>
      <c r="I3656">
        <f t="shared" si="202"/>
        <v>210</v>
      </c>
    </row>
    <row r="3657" spans="2:9" x14ac:dyDescent="0.25">
      <c r="B3657">
        <f>IF('Input and Summary Results'!D3239=0,FALSE,'Input and Summary Results'!$B3239)</f>
        <v>210</v>
      </c>
      <c r="C3657">
        <f>IF(OR(B3657=0,'Input and Summary Results'!D3239=0,'Input and Summary Results'!D3239=""),FALSE,'Input and Summary Results'!$D3239)</f>
        <v>0.81067469999999997</v>
      </c>
      <c r="D3657">
        <f>IF(OR(B3657=0,'Input and Summary Results'!E3239=0),FALSE,'Input and Summary Results'!$E3239)</f>
        <v>7.9713740000000005E-2</v>
      </c>
      <c r="E3657">
        <f t="shared" si="200"/>
        <v>-9.1153380481976992E-2</v>
      </c>
      <c r="F3657">
        <f t="shared" si="201"/>
        <v>4.26752717952096E-2</v>
      </c>
      <c r="G3657">
        <f>IF('Input and Summary Results'!$J$4="yes",IF(C3657=FALSE,FALSE,IF('Data Transformation'!E3657&lt;$R$10,E3657,$R$10)),IF(C3657=FALSE,FALSE,IF(C3657&lt;$R$10,C3657,$R$10)))</f>
        <v>0.81067469999999997</v>
      </c>
      <c r="H3657">
        <f>IF('Input and Summary Results'!$J$4="yes",'Data Transformation'!F3657,'Data Transformation'!D3657)</f>
        <v>7.9713740000000005E-2</v>
      </c>
      <c r="I3657">
        <f t="shared" si="202"/>
        <v>210</v>
      </c>
    </row>
    <row r="3658" spans="2:9" x14ac:dyDescent="0.25">
      <c r="B3658">
        <f>IF('Input and Summary Results'!D3240=0,FALSE,'Input and Summary Results'!$B3240)</f>
        <v>210</v>
      </c>
      <c r="C3658">
        <f>IF(OR(B3658=0,'Input and Summary Results'!D3240=0,'Input and Summary Results'!D3240=""),FALSE,'Input and Summary Results'!$D3240)</f>
        <v>0.89358707999999998</v>
      </c>
      <c r="D3658">
        <f>IF(OR(B3658=0,'Input and Summary Results'!E3240=0),FALSE,'Input and Summary Results'!$E3240)</f>
        <v>6.9295839999999997E-2</v>
      </c>
      <c r="E3658">
        <f t="shared" si="200"/>
        <v>-4.8863119128425607E-2</v>
      </c>
      <c r="F3658">
        <f t="shared" si="201"/>
        <v>3.3655807288529731E-2</v>
      </c>
      <c r="G3658">
        <f>IF('Input and Summary Results'!$J$4="yes",IF(C3658=FALSE,FALSE,IF('Data Transformation'!E3658&lt;$R$10,E3658,$R$10)),IF(C3658=FALSE,FALSE,IF(C3658&lt;$R$10,C3658,$R$10)))</f>
        <v>0.89358707999999998</v>
      </c>
      <c r="H3658">
        <f>IF('Input and Summary Results'!$J$4="yes",'Data Transformation'!F3658,'Data Transformation'!D3658)</f>
        <v>6.9295839999999997E-2</v>
      </c>
      <c r="I3658">
        <f t="shared" si="202"/>
        <v>210</v>
      </c>
    </row>
    <row r="3659" spans="2:9" x14ac:dyDescent="0.25">
      <c r="B3659">
        <f>IF('Input and Summary Results'!D3241=0,FALSE,'Input and Summary Results'!$B3241)</f>
        <v>210</v>
      </c>
      <c r="C3659">
        <f>IF(OR(B3659=0,'Input and Summary Results'!D3241=0,'Input and Summary Results'!D3241=""),FALSE,'Input and Summary Results'!$D3241)</f>
        <v>0.94231268999999995</v>
      </c>
      <c r="D3659">
        <f>IF(OR(B3659=0,'Input and Summary Results'!E3241=0),FALSE,'Input and Summary Results'!$E3241)</f>
        <v>9.0507649999999995E-2</v>
      </c>
      <c r="E3659">
        <f t="shared" si="200"/>
        <v>-2.5804960256272051E-2</v>
      </c>
      <c r="F3659">
        <f t="shared" si="201"/>
        <v>4.1685016573426381E-2</v>
      </c>
      <c r="G3659">
        <f>IF('Input and Summary Results'!$J$4="yes",IF(C3659=FALSE,FALSE,IF('Data Transformation'!E3659&lt;$R$10,E3659,$R$10)),IF(C3659=FALSE,FALSE,IF(C3659&lt;$R$10,C3659,$R$10)))</f>
        <v>0.94231268999999995</v>
      </c>
      <c r="H3659">
        <f>IF('Input and Summary Results'!$J$4="yes",'Data Transformation'!F3659,'Data Transformation'!D3659)</f>
        <v>9.0507649999999995E-2</v>
      </c>
      <c r="I3659">
        <f t="shared" si="202"/>
        <v>210</v>
      </c>
    </row>
    <row r="3660" spans="2:9" x14ac:dyDescent="0.25">
      <c r="B3660">
        <f>IF('Input and Summary Results'!D3242=0,FALSE,'Input and Summary Results'!$B3242)</f>
        <v>211</v>
      </c>
      <c r="C3660">
        <f>IF(OR(B3660=0,'Input and Summary Results'!D3242=0,'Input and Summary Results'!D3242=""),FALSE,'Input and Summary Results'!$D3242)</f>
        <v>2.5602690000000001E-2</v>
      </c>
      <c r="D3660">
        <f>IF(OR(B3660=0,'Input and Summary Results'!E3242=0),FALSE,'Input and Summary Results'!$E3242)</f>
        <v>7.0465219999999995E-2</v>
      </c>
      <c r="E3660">
        <f t="shared" si="200"/>
        <v>-1.5917144022357386</v>
      </c>
      <c r="F3660">
        <f t="shared" si="201"/>
        <v>1.1944801690759836</v>
      </c>
      <c r="G3660">
        <f>IF('Input and Summary Results'!$J$4="yes",IF(C3660=FALSE,FALSE,IF('Data Transformation'!E3660&lt;$R$10,E3660,$R$10)),IF(C3660=FALSE,FALSE,IF(C3660&lt;$R$10,C3660,$R$10)))</f>
        <v>2.5602690000000001E-2</v>
      </c>
      <c r="H3660">
        <f>IF('Input and Summary Results'!$J$4="yes",'Data Transformation'!F3660,'Data Transformation'!D3660)</f>
        <v>7.0465219999999995E-2</v>
      </c>
      <c r="I3660">
        <f t="shared" si="202"/>
        <v>211</v>
      </c>
    </row>
    <row r="3661" spans="2:9" x14ac:dyDescent="0.25">
      <c r="B3661">
        <f>IF('Input and Summary Results'!D3243=0,FALSE,'Input and Summary Results'!$B3243)</f>
        <v>211</v>
      </c>
      <c r="C3661">
        <f>IF(OR(B3661=0,'Input and Summary Results'!D3243=0,'Input and Summary Results'!D3243=""),FALSE,'Input and Summary Results'!$D3243)</f>
        <v>2.5905950000000001E-2</v>
      </c>
      <c r="D3661">
        <f>IF(OR(B3661=0,'Input and Summary Results'!E3243=0),FALSE,'Input and Summary Results'!$E3243)</f>
        <v>7.8809169999999998E-2</v>
      </c>
      <c r="E3661">
        <f t="shared" si="200"/>
        <v>-1.5866004770231508</v>
      </c>
      <c r="F3661">
        <f t="shared" si="201"/>
        <v>1.320282783684829</v>
      </c>
      <c r="G3661">
        <f>IF('Input and Summary Results'!$J$4="yes",IF(C3661=FALSE,FALSE,IF('Data Transformation'!E3661&lt;$R$10,E3661,$R$10)),IF(C3661=FALSE,FALSE,IF(C3661&lt;$R$10,C3661,$R$10)))</f>
        <v>2.5905950000000001E-2</v>
      </c>
      <c r="H3661">
        <f>IF('Input and Summary Results'!$J$4="yes",'Data Transformation'!F3661,'Data Transformation'!D3661)</f>
        <v>7.8809169999999998E-2</v>
      </c>
      <c r="I3661">
        <f t="shared" si="202"/>
        <v>211</v>
      </c>
    </row>
    <row r="3662" spans="2:9" x14ac:dyDescent="0.25">
      <c r="B3662">
        <f>IF('Input and Summary Results'!D3244=0,FALSE,'Input and Summary Results'!$B3244)</f>
        <v>211</v>
      </c>
      <c r="C3662">
        <f>IF(OR(B3662=0,'Input and Summary Results'!D3244=0,'Input and Summary Results'!D3244=""),FALSE,'Input and Summary Results'!$D3244)</f>
        <v>6.4947959999999999E-2</v>
      </c>
      <c r="D3662">
        <f>IF(OR(B3662=0,'Input and Summary Results'!E3244=0),FALSE,'Input and Summary Results'!$E3244)</f>
        <v>7.8850249999999997E-2</v>
      </c>
      <c r="E3662">
        <f t="shared" si="200"/>
        <v>-1.1874344854632681</v>
      </c>
      <c r="F3662">
        <f t="shared" si="201"/>
        <v>0.52689889720939653</v>
      </c>
      <c r="G3662">
        <f>IF('Input and Summary Results'!$J$4="yes",IF(C3662=FALSE,FALSE,IF('Data Transformation'!E3662&lt;$R$10,E3662,$R$10)),IF(C3662=FALSE,FALSE,IF(C3662&lt;$R$10,C3662,$R$10)))</f>
        <v>6.4947959999999999E-2</v>
      </c>
      <c r="H3662">
        <f>IF('Input and Summary Results'!$J$4="yes",'Data Transformation'!F3662,'Data Transformation'!D3662)</f>
        <v>7.8850249999999997E-2</v>
      </c>
      <c r="I3662">
        <f t="shared" si="202"/>
        <v>211</v>
      </c>
    </row>
    <row r="3663" spans="2:9" x14ac:dyDescent="0.25">
      <c r="B3663">
        <f>IF('Input and Summary Results'!D3245=0,FALSE,'Input and Summary Results'!$B3245)</f>
        <v>211</v>
      </c>
      <c r="C3663">
        <f>IF(OR(B3663=0,'Input and Summary Results'!D3245=0,'Input and Summary Results'!D3245=""),FALSE,'Input and Summary Results'!$D3245)</f>
        <v>6.6137550000000003E-2</v>
      </c>
      <c r="D3663">
        <f>IF(OR(B3663=0,'Input and Summary Results'!E3245=0),FALSE,'Input and Summary Results'!$E3245)</f>
        <v>7.9509419999999997E-2</v>
      </c>
      <c r="E3663">
        <f t="shared" si="200"/>
        <v>-1.1795518971330543</v>
      </c>
      <c r="F3663">
        <f t="shared" si="201"/>
        <v>0.52174730209994169</v>
      </c>
      <c r="G3663">
        <f>IF('Input and Summary Results'!$J$4="yes",IF(C3663=FALSE,FALSE,IF('Data Transformation'!E3663&lt;$R$10,E3663,$R$10)),IF(C3663=FALSE,FALSE,IF(C3663&lt;$R$10,C3663,$R$10)))</f>
        <v>6.6137550000000003E-2</v>
      </c>
      <c r="H3663">
        <f>IF('Input and Summary Results'!$J$4="yes",'Data Transformation'!F3663,'Data Transformation'!D3663)</f>
        <v>7.9509419999999997E-2</v>
      </c>
      <c r="I3663">
        <f t="shared" si="202"/>
        <v>211</v>
      </c>
    </row>
    <row r="3664" spans="2:9" x14ac:dyDescent="0.25">
      <c r="B3664">
        <f>IF('Input and Summary Results'!D3246=0,FALSE,'Input and Summary Results'!$B3246)</f>
        <v>211</v>
      </c>
      <c r="C3664">
        <f>IF(OR(B3664=0,'Input and Summary Results'!D3246=0,'Input and Summary Results'!D3246=""),FALSE,'Input and Summary Results'!$D3246)</f>
        <v>8.8854299999999997E-2</v>
      </c>
      <c r="D3664">
        <f>IF(OR(B3664=0,'Input and Summary Results'!E3246=0),FALSE,'Input and Summary Results'!$E3246)</f>
        <v>0.10297023</v>
      </c>
      <c r="E3664">
        <f t="shared" si="200"/>
        <v>-1.0513215501762427</v>
      </c>
      <c r="F3664">
        <f t="shared" si="201"/>
        <v>0.5029478575600731</v>
      </c>
      <c r="G3664">
        <f>IF('Input and Summary Results'!$J$4="yes",IF(C3664=FALSE,FALSE,IF('Data Transformation'!E3664&lt;$R$10,E3664,$R$10)),IF(C3664=FALSE,FALSE,IF(C3664&lt;$R$10,C3664,$R$10)))</f>
        <v>8.8854299999999997E-2</v>
      </c>
      <c r="H3664">
        <f>IF('Input and Summary Results'!$J$4="yes",'Data Transformation'!F3664,'Data Transformation'!D3664)</f>
        <v>0.10297023</v>
      </c>
      <c r="I3664">
        <f t="shared" si="202"/>
        <v>211</v>
      </c>
    </row>
    <row r="3665" spans="2:9" x14ac:dyDescent="0.25">
      <c r="B3665">
        <f>IF('Input and Summary Results'!D3247=0,FALSE,'Input and Summary Results'!$B3247)</f>
        <v>211</v>
      </c>
      <c r="C3665">
        <f>IF(OR(B3665=0,'Input and Summary Results'!D3247=0,'Input and Summary Results'!D3247=""),FALSE,'Input and Summary Results'!$D3247)</f>
        <v>9.0730779999999997E-2</v>
      </c>
      <c r="D3665">
        <f>IF(OR(B3665=0,'Input and Summary Results'!E3247=0),FALSE,'Input and Summary Results'!$E3247)</f>
        <v>0.10448374000000001</v>
      </c>
      <c r="E3665">
        <f t="shared" si="200"/>
        <v>-1.0422453555369191</v>
      </c>
      <c r="F3665">
        <f t="shared" si="201"/>
        <v>0.49978566435778465</v>
      </c>
      <c r="G3665">
        <f>IF('Input and Summary Results'!$J$4="yes",IF(C3665=FALSE,FALSE,IF('Data Transformation'!E3665&lt;$R$10,E3665,$R$10)),IF(C3665=FALSE,FALSE,IF(C3665&lt;$R$10,C3665,$R$10)))</f>
        <v>9.0730779999999997E-2</v>
      </c>
      <c r="H3665">
        <f>IF('Input and Summary Results'!$J$4="yes",'Data Transformation'!F3665,'Data Transformation'!D3665)</f>
        <v>0.10448374000000001</v>
      </c>
      <c r="I3665">
        <f t="shared" si="202"/>
        <v>211</v>
      </c>
    </row>
    <row r="3666" spans="2:9" x14ac:dyDescent="0.25">
      <c r="B3666">
        <f>IF('Input and Summary Results'!D3248=0,FALSE,'Input and Summary Results'!$B3248)</f>
        <v>211</v>
      </c>
      <c r="C3666">
        <f>IF(OR(B3666=0,'Input and Summary Results'!D3248=0,'Input and Summary Results'!D3248=""),FALSE,'Input and Summary Results'!$D3248)</f>
        <v>9.8124660000000002E-2</v>
      </c>
      <c r="D3666">
        <f>IF(OR(B3666=0,'Input and Summary Results'!E3248=0),FALSE,'Input and Summary Results'!$E3248)</f>
        <v>7.5108259999999996E-2</v>
      </c>
      <c r="E3666">
        <f t="shared" si="200"/>
        <v>-1.0082218350658469</v>
      </c>
      <c r="F3666">
        <f t="shared" si="201"/>
        <v>0.33219972267929382</v>
      </c>
      <c r="G3666">
        <f>IF('Input and Summary Results'!$J$4="yes",IF(C3666=FALSE,FALSE,IF('Data Transformation'!E3666&lt;$R$10,E3666,$R$10)),IF(C3666=FALSE,FALSE,IF(C3666&lt;$R$10,C3666,$R$10)))</f>
        <v>9.8124660000000002E-2</v>
      </c>
      <c r="H3666">
        <f>IF('Input and Summary Results'!$J$4="yes",'Data Transformation'!F3666,'Data Transformation'!D3666)</f>
        <v>7.5108259999999996E-2</v>
      </c>
      <c r="I3666">
        <f t="shared" si="202"/>
        <v>211</v>
      </c>
    </row>
    <row r="3667" spans="2:9" x14ac:dyDescent="0.25">
      <c r="B3667">
        <f>IF('Input and Summary Results'!D3249=0,FALSE,'Input and Summary Results'!$B3249)</f>
        <v>211</v>
      </c>
      <c r="C3667">
        <f>IF(OR(B3667=0,'Input and Summary Results'!D3249=0,'Input and Summary Results'!D3249=""),FALSE,'Input and Summary Results'!$D3249)</f>
        <v>0.1072963</v>
      </c>
      <c r="D3667">
        <f>IF(OR(B3667=0,'Input and Summary Results'!E3249=0),FALSE,'Input and Summary Results'!$E3249)</f>
        <v>8.7682200000000002E-2</v>
      </c>
      <c r="E3667">
        <f t="shared" si="200"/>
        <v>-0.96941525396404582</v>
      </c>
      <c r="F3667">
        <f t="shared" si="201"/>
        <v>0.3546634394662258</v>
      </c>
      <c r="G3667">
        <f>IF('Input and Summary Results'!$J$4="yes",IF(C3667=FALSE,FALSE,IF('Data Transformation'!E3667&lt;$R$10,E3667,$R$10)),IF(C3667=FALSE,FALSE,IF(C3667&lt;$R$10,C3667,$R$10)))</f>
        <v>0.1072963</v>
      </c>
      <c r="H3667">
        <f>IF('Input and Summary Results'!$J$4="yes",'Data Transformation'!F3667,'Data Transformation'!D3667)</f>
        <v>8.7682200000000002E-2</v>
      </c>
      <c r="I3667">
        <f t="shared" si="202"/>
        <v>211</v>
      </c>
    </row>
    <row r="3668" spans="2:9" x14ac:dyDescent="0.25">
      <c r="B3668">
        <f>IF('Input and Summary Results'!D3250=0,FALSE,'Input and Summary Results'!$B3250)</f>
        <v>211</v>
      </c>
      <c r="C3668">
        <f>IF(OR(B3668=0,'Input and Summary Results'!D3250=0,'Input and Summary Results'!D3250=""),FALSE,'Input and Summary Results'!$D3250)</f>
        <v>0.11537598</v>
      </c>
      <c r="D3668">
        <f>IF(OR(B3668=0,'Input and Summary Results'!E3250=0),FALSE,'Input and Summary Results'!$E3250)</f>
        <v>9.1092309999999996E-2</v>
      </c>
      <c r="E3668">
        <f t="shared" si="200"/>
        <v>-0.93788459706648908</v>
      </c>
      <c r="F3668">
        <f t="shared" si="201"/>
        <v>0.34265418625263244</v>
      </c>
      <c r="G3668">
        <f>IF('Input and Summary Results'!$J$4="yes",IF(C3668=FALSE,FALSE,IF('Data Transformation'!E3668&lt;$R$10,E3668,$R$10)),IF(C3668=FALSE,FALSE,IF(C3668&lt;$R$10,C3668,$R$10)))</f>
        <v>0.11537598</v>
      </c>
      <c r="H3668">
        <f>IF('Input and Summary Results'!$J$4="yes",'Data Transformation'!F3668,'Data Transformation'!D3668)</f>
        <v>9.1092309999999996E-2</v>
      </c>
      <c r="I3668">
        <f t="shared" si="202"/>
        <v>211</v>
      </c>
    </row>
    <row r="3669" spans="2:9" x14ac:dyDescent="0.25">
      <c r="B3669">
        <f>IF('Input and Summary Results'!D3251=0,FALSE,'Input and Summary Results'!$B3251)</f>
        <v>211</v>
      </c>
      <c r="C3669">
        <f>IF(OR(B3669=0,'Input and Summary Results'!D3251=0,'Input and Summary Results'!D3251=""),FALSE,'Input and Summary Results'!$D3251)</f>
        <v>0.11867028</v>
      </c>
      <c r="D3669">
        <f>IF(OR(B3669=0,'Input and Summary Results'!E3251=0),FALSE,'Input and Summary Results'!$E3251)</f>
        <v>7.0048600000000003E-2</v>
      </c>
      <c r="E3669">
        <f t="shared" si="200"/>
        <v>-0.92565803292512694</v>
      </c>
      <c r="F3669">
        <f t="shared" si="201"/>
        <v>0.25618118032585746</v>
      </c>
      <c r="G3669">
        <f>IF('Input and Summary Results'!$J$4="yes",IF(C3669=FALSE,FALSE,IF('Data Transformation'!E3669&lt;$R$10,E3669,$R$10)),IF(C3669=FALSE,FALSE,IF(C3669&lt;$R$10,C3669,$R$10)))</f>
        <v>0.11867028</v>
      </c>
      <c r="H3669">
        <f>IF('Input and Summary Results'!$J$4="yes",'Data Transformation'!F3669,'Data Transformation'!D3669)</f>
        <v>7.0048600000000003E-2</v>
      </c>
      <c r="I3669">
        <f t="shared" si="202"/>
        <v>211</v>
      </c>
    </row>
    <row r="3670" spans="2:9" x14ac:dyDescent="0.25">
      <c r="B3670">
        <f>IF('Input and Summary Results'!D3252=0,FALSE,'Input and Summary Results'!$B3252)</f>
        <v>211</v>
      </c>
      <c r="C3670">
        <f>IF(OR(B3670=0,'Input and Summary Results'!D3252=0,'Input and Summary Results'!D3252=""),FALSE,'Input and Summary Results'!$D3252)</f>
        <v>0.12689793999999999</v>
      </c>
      <c r="D3670">
        <f>IF(OR(B3670=0,'Input and Summary Results'!E3252=0),FALSE,'Input and Summary Results'!$E3252)</f>
        <v>7.7715060000000002E-2</v>
      </c>
      <c r="E3670">
        <f t="shared" si="200"/>
        <v>-0.89654542797538439</v>
      </c>
      <c r="F3670">
        <f t="shared" si="201"/>
        <v>0.26579104467732106</v>
      </c>
      <c r="G3670">
        <f>IF('Input and Summary Results'!$J$4="yes",IF(C3670=FALSE,FALSE,IF('Data Transformation'!E3670&lt;$R$10,E3670,$R$10)),IF(C3670=FALSE,FALSE,IF(C3670&lt;$R$10,C3670,$R$10)))</f>
        <v>0.12689793999999999</v>
      </c>
      <c r="H3670">
        <f>IF('Input and Summary Results'!$J$4="yes",'Data Transformation'!F3670,'Data Transformation'!D3670)</f>
        <v>7.7715060000000002E-2</v>
      </c>
      <c r="I3670">
        <f t="shared" si="202"/>
        <v>211</v>
      </c>
    </row>
    <row r="3671" spans="2:9" x14ac:dyDescent="0.25">
      <c r="B3671">
        <f>IF('Input and Summary Results'!D3253=0,FALSE,'Input and Summary Results'!$B3253)</f>
        <v>211</v>
      </c>
      <c r="C3671">
        <f>IF(OR(B3671=0,'Input and Summary Results'!D3253=0,'Input and Summary Results'!D3253=""),FALSE,'Input and Summary Results'!$D3253)</f>
        <v>0.19195243000000001</v>
      </c>
      <c r="D3671">
        <f>IF(OR(B3671=0,'Input and Summary Results'!E3253=0),FALSE,'Input and Summary Results'!$E3253)</f>
        <v>6.6566280000000005E-2</v>
      </c>
      <c r="E3671">
        <f t="shared" si="200"/>
        <v>-0.71680638561007692</v>
      </c>
      <c r="F3671">
        <f t="shared" si="201"/>
        <v>0.15050481788638989</v>
      </c>
      <c r="G3671">
        <f>IF('Input and Summary Results'!$J$4="yes",IF(C3671=FALSE,FALSE,IF('Data Transformation'!E3671&lt;$R$10,E3671,$R$10)),IF(C3671=FALSE,FALSE,IF(C3671&lt;$R$10,C3671,$R$10)))</f>
        <v>0.19195243000000001</v>
      </c>
      <c r="H3671">
        <f>IF('Input and Summary Results'!$J$4="yes",'Data Transformation'!F3671,'Data Transformation'!D3671)</f>
        <v>6.6566280000000005E-2</v>
      </c>
      <c r="I3671">
        <f t="shared" si="202"/>
        <v>211</v>
      </c>
    </row>
    <row r="3672" spans="2:9" x14ac:dyDescent="0.25">
      <c r="B3672">
        <f>IF('Input and Summary Results'!D3254=0,FALSE,'Input and Summary Results'!$B3254)</f>
        <v>211</v>
      </c>
      <c r="C3672">
        <f>IF(OR(B3672=0,'Input and Summary Results'!D3254=0,'Input and Summary Results'!D3254=""),FALSE,'Input and Summary Results'!$D3254)</f>
        <v>0.21455499</v>
      </c>
      <c r="D3672">
        <f>IF(OR(B3672=0,'Input and Summary Results'!E3254=0),FALSE,'Input and Summary Results'!$E3254)</f>
        <v>4.6602810000000001E-2</v>
      </c>
      <c r="E3672">
        <f t="shared" si="200"/>
        <v>-0.6684613804356041</v>
      </c>
      <c r="F3672">
        <f t="shared" si="201"/>
        <v>9.4267765760190428E-2</v>
      </c>
      <c r="G3672">
        <f>IF('Input and Summary Results'!$J$4="yes",IF(C3672=FALSE,FALSE,IF('Data Transformation'!E3672&lt;$R$10,E3672,$R$10)),IF(C3672=FALSE,FALSE,IF(C3672&lt;$R$10,C3672,$R$10)))</f>
        <v>0.21455499</v>
      </c>
      <c r="H3672">
        <f>IF('Input and Summary Results'!$J$4="yes",'Data Transformation'!F3672,'Data Transformation'!D3672)</f>
        <v>4.6602810000000001E-2</v>
      </c>
      <c r="I3672">
        <f t="shared" si="202"/>
        <v>211</v>
      </c>
    </row>
    <row r="3673" spans="2:9" x14ac:dyDescent="0.25">
      <c r="B3673">
        <f>IF('Input and Summary Results'!D3255=0,FALSE,'Input and Summary Results'!$B3255)</f>
        <v>211</v>
      </c>
      <c r="C3673">
        <f>IF(OR(B3673=0,'Input and Summary Results'!D3255=0,'Input and Summary Results'!D3255=""),FALSE,'Input and Summary Results'!$D3255)</f>
        <v>0.22236881</v>
      </c>
      <c r="D3673">
        <f>IF(OR(B3673=0,'Input and Summary Results'!E3255=0),FALSE,'Input and Summary Results'!$E3255)</f>
        <v>5.9022600000000001E-2</v>
      </c>
      <c r="E3673">
        <f t="shared" si="200"/>
        <v>-0.65292612803790728</v>
      </c>
      <c r="F3673">
        <f t="shared" si="201"/>
        <v>0.11519514989534728</v>
      </c>
      <c r="G3673">
        <f>IF('Input and Summary Results'!$J$4="yes",IF(C3673=FALSE,FALSE,IF('Data Transformation'!E3673&lt;$R$10,E3673,$R$10)),IF(C3673=FALSE,FALSE,IF(C3673&lt;$R$10,C3673,$R$10)))</f>
        <v>0.22236881</v>
      </c>
      <c r="H3673">
        <f>IF('Input and Summary Results'!$J$4="yes",'Data Transformation'!F3673,'Data Transformation'!D3673)</f>
        <v>5.9022600000000001E-2</v>
      </c>
      <c r="I3673">
        <f t="shared" si="202"/>
        <v>211</v>
      </c>
    </row>
    <row r="3674" spans="2:9" x14ac:dyDescent="0.25">
      <c r="B3674">
        <f>IF('Input and Summary Results'!D3256=0,FALSE,'Input and Summary Results'!$B3256)</f>
        <v>211</v>
      </c>
      <c r="C3674">
        <f>IF(OR(B3674=0,'Input and Summary Results'!D3256=0,'Input and Summary Results'!D3256=""),FALSE,'Input and Summary Results'!$D3256)</f>
        <v>0.26815508999999998</v>
      </c>
      <c r="D3674">
        <f>IF(OR(B3674=0,'Input and Summary Results'!E3256=0),FALSE,'Input and Summary Results'!$E3256)</f>
        <v>7.4649499999999994E-2</v>
      </c>
      <c r="E3674">
        <f t="shared" si="200"/>
        <v>-0.57161395503903423</v>
      </c>
      <c r="F3674">
        <f t="shared" si="201"/>
        <v>0.12081770664879043</v>
      </c>
      <c r="G3674">
        <f>IF('Input and Summary Results'!$J$4="yes",IF(C3674=FALSE,FALSE,IF('Data Transformation'!E3674&lt;$R$10,E3674,$R$10)),IF(C3674=FALSE,FALSE,IF(C3674&lt;$R$10,C3674,$R$10)))</f>
        <v>0.26815508999999998</v>
      </c>
      <c r="H3674">
        <f>IF('Input and Summary Results'!$J$4="yes",'Data Transformation'!F3674,'Data Transformation'!D3674)</f>
        <v>7.4649499999999994E-2</v>
      </c>
      <c r="I3674">
        <f t="shared" si="202"/>
        <v>211</v>
      </c>
    </row>
    <row r="3675" spans="2:9" x14ac:dyDescent="0.25">
      <c r="B3675">
        <f>IF('Input and Summary Results'!D3257=0,FALSE,'Input and Summary Results'!$B3257)</f>
        <v>211</v>
      </c>
      <c r="C3675">
        <f>IF(OR(B3675=0,'Input and Summary Results'!D3257=0,'Input and Summary Results'!D3257=""),FALSE,'Input and Summary Results'!$D3257)</f>
        <v>0.43954039</v>
      </c>
      <c r="D3675">
        <f>IF(OR(B3675=0,'Input and Summary Results'!E3257=0),FALSE,'Input and Summary Results'!$E3257)</f>
        <v>7.2246489999999997E-2</v>
      </c>
      <c r="E3675">
        <f t="shared" si="200"/>
        <v>-0.35700121081055419</v>
      </c>
      <c r="F3675">
        <f t="shared" si="201"/>
        <v>7.1335825724684818E-2</v>
      </c>
      <c r="G3675">
        <f>IF('Input and Summary Results'!$J$4="yes",IF(C3675=FALSE,FALSE,IF('Data Transformation'!E3675&lt;$R$10,E3675,$R$10)),IF(C3675=FALSE,FALSE,IF(C3675&lt;$R$10,C3675,$R$10)))</f>
        <v>0.43954039</v>
      </c>
      <c r="H3675">
        <f>IF('Input and Summary Results'!$J$4="yes",'Data Transformation'!F3675,'Data Transformation'!D3675)</f>
        <v>7.2246489999999997E-2</v>
      </c>
      <c r="I3675">
        <f t="shared" si="202"/>
        <v>211</v>
      </c>
    </row>
    <row r="3676" spans="2:9" x14ac:dyDescent="0.25">
      <c r="B3676">
        <f>IF('Input and Summary Results'!D3258=0,FALSE,'Input and Summary Results'!$B3258)</f>
        <v>211</v>
      </c>
      <c r="C3676">
        <f>IF(OR(B3676=0,'Input and Summary Results'!D3258=0,'Input and Summary Results'!D3258=""),FALSE,'Input and Summary Results'!$D3258)</f>
        <v>0.63409652999999999</v>
      </c>
      <c r="D3676">
        <f>IF(OR(B3676=0,'Input and Summary Results'!E3258=0),FALSE,'Input and Summary Results'!$E3258)</f>
        <v>9.296459E-2</v>
      </c>
      <c r="E3676">
        <f t="shared" si="200"/>
        <v>-0.19784462341921355</v>
      </c>
      <c r="F3676">
        <f t="shared" si="201"/>
        <v>6.3628533119397451E-2</v>
      </c>
      <c r="G3676">
        <f>IF('Input and Summary Results'!$J$4="yes",IF(C3676=FALSE,FALSE,IF('Data Transformation'!E3676&lt;$R$10,E3676,$R$10)),IF(C3676=FALSE,FALSE,IF(C3676&lt;$R$10,C3676,$R$10)))</f>
        <v>0.63409652999999999</v>
      </c>
      <c r="H3676">
        <f>IF('Input and Summary Results'!$J$4="yes",'Data Transformation'!F3676,'Data Transformation'!D3676)</f>
        <v>9.296459E-2</v>
      </c>
      <c r="I3676">
        <f t="shared" si="202"/>
        <v>211</v>
      </c>
    </row>
    <row r="3677" spans="2:9" x14ac:dyDescent="0.25">
      <c r="B3677">
        <f>IF('Input and Summary Results'!D3259=0,FALSE,'Input and Summary Results'!$B3259)</f>
        <v>211</v>
      </c>
      <c r="C3677">
        <f>IF(OR(B3677=0,'Input and Summary Results'!D3259=0,'Input and Summary Results'!D3259=""),FALSE,'Input and Summary Results'!$D3259)</f>
        <v>0.64649559999999995</v>
      </c>
      <c r="D3677">
        <f>IF(OR(B3677=0,'Input and Summary Results'!E3259=0),FALSE,'Input and Summary Results'!$E3259)</f>
        <v>7.2052229999999995E-2</v>
      </c>
      <c r="E3677">
        <f t="shared" si="200"/>
        <v>-0.18943442654882009</v>
      </c>
      <c r="F3677">
        <f t="shared" si="201"/>
        <v>4.836949829202241E-2</v>
      </c>
      <c r="G3677">
        <f>IF('Input and Summary Results'!$J$4="yes",IF(C3677=FALSE,FALSE,IF('Data Transformation'!E3677&lt;$R$10,E3677,$R$10)),IF(C3677=FALSE,FALSE,IF(C3677&lt;$R$10,C3677,$R$10)))</f>
        <v>0.64649559999999995</v>
      </c>
      <c r="H3677">
        <f>IF('Input and Summary Results'!$J$4="yes",'Data Transformation'!F3677,'Data Transformation'!D3677)</f>
        <v>7.2052229999999995E-2</v>
      </c>
      <c r="I3677">
        <f t="shared" si="202"/>
        <v>211</v>
      </c>
    </row>
    <row r="3678" spans="2:9" x14ac:dyDescent="0.25">
      <c r="B3678">
        <f>IF('Input and Summary Results'!D3260=0,FALSE,'Input and Summary Results'!$B3260)</f>
        <v>211</v>
      </c>
      <c r="C3678">
        <f>IF(OR(B3678=0,'Input and Summary Results'!D3260=0,'Input and Summary Results'!D3260=""),FALSE,'Input and Summary Results'!$D3260)</f>
        <v>0.86936703999999998</v>
      </c>
      <c r="D3678">
        <f>IF(OR(B3678=0,'Input and Summary Results'!E3260=0),FALSE,'Input and Summary Results'!$E3260)</f>
        <v>6.4329259999999999E-2</v>
      </c>
      <c r="E3678">
        <f t="shared" si="200"/>
        <v>-6.0796829083607638E-2</v>
      </c>
      <c r="F3678">
        <f t="shared" si="201"/>
        <v>3.2114052587040802E-2</v>
      </c>
      <c r="G3678">
        <f>IF('Input and Summary Results'!$J$4="yes",IF(C3678=FALSE,FALSE,IF('Data Transformation'!E3678&lt;$R$10,E3678,$R$10)),IF(C3678=FALSE,FALSE,IF(C3678&lt;$R$10,C3678,$R$10)))</f>
        <v>0.86936703999999998</v>
      </c>
      <c r="H3678">
        <f>IF('Input and Summary Results'!$J$4="yes",'Data Transformation'!F3678,'Data Transformation'!D3678)</f>
        <v>6.4329259999999999E-2</v>
      </c>
      <c r="I3678">
        <f t="shared" si="202"/>
        <v>211</v>
      </c>
    </row>
    <row r="3679" spans="2:9" x14ac:dyDescent="0.25">
      <c r="B3679">
        <f>IF('Input and Summary Results'!D3261=0,FALSE,'Input and Summary Results'!$B3261)</f>
        <v>212</v>
      </c>
      <c r="C3679">
        <f>IF(OR(B3679=0,'Input and Summary Results'!D3261=0,'Input and Summary Results'!D3261=""),FALSE,'Input and Summary Results'!$D3261)</f>
        <v>-3.2909500000000001E-2</v>
      </c>
      <c r="D3679">
        <f>IF(OR(B3679=0,'Input and Summary Results'!E3261=0),FALSE,'Input and Summary Results'!$E3261)</f>
        <v>5.2927910000000002E-2</v>
      </c>
      <c r="E3679" t="e">
        <f t="shared" si="200"/>
        <v>#NUM!</v>
      </c>
      <c r="F3679">
        <f t="shared" si="201"/>
        <v>-0.6979964125860314</v>
      </c>
      <c r="G3679">
        <f>IF('Input and Summary Results'!$J$4="yes",IF(C3679=FALSE,FALSE,IF('Data Transformation'!E3679&lt;$R$10,E3679,$R$10)),IF(C3679=FALSE,FALSE,IF(C3679&lt;$R$10,C3679,$R$10)))</f>
        <v>-3.2909500000000001E-2</v>
      </c>
      <c r="H3679">
        <f>IF('Input and Summary Results'!$J$4="yes",'Data Transformation'!F3679,'Data Transformation'!D3679)</f>
        <v>5.2927910000000002E-2</v>
      </c>
      <c r="I3679">
        <f t="shared" si="202"/>
        <v>212</v>
      </c>
    </row>
    <row r="3680" spans="2:9" x14ac:dyDescent="0.25">
      <c r="B3680">
        <f>IF('Input and Summary Results'!D3262=0,FALSE,'Input and Summary Results'!$B3262)</f>
        <v>212</v>
      </c>
      <c r="C3680">
        <f>IF(OR(B3680=0,'Input and Summary Results'!D3262=0,'Input and Summary Results'!D3262=""),FALSE,'Input and Summary Results'!$D3262)</f>
        <v>8.0825800000000007E-3</v>
      </c>
      <c r="D3680">
        <f>IF(OR(B3680=0,'Input and Summary Results'!E3262=0),FALSE,'Input and Summary Results'!$E3262)</f>
        <v>7.1482130000000005E-2</v>
      </c>
      <c r="E3680">
        <f t="shared" si="200"/>
        <v>-2.0924499881223317</v>
      </c>
      <c r="F3680">
        <f t="shared" si="201"/>
        <v>3.8382848570629675</v>
      </c>
      <c r="G3680">
        <f>IF('Input and Summary Results'!$J$4="yes",IF(C3680=FALSE,FALSE,IF('Data Transformation'!E3680&lt;$R$10,E3680,$R$10)),IF(C3680=FALSE,FALSE,IF(C3680&lt;$R$10,C3680,$R$10)))</f>
        <v>8.0825800000000007E-3</v>
      </c>
      <c r="H3680">
        <f>IF('Input and Summary Results'!$J$4="yes",'Data Transformation'!F3680,'Data Transformation'!D3680)</f>
        <v>7.1482130000000005E-2</v>
      </c>
      <c r="I3680">
        <f t="shared" si="202"/>
        <v>212</v>
      </c>
    </row>
    <row r="3681" spans="2:9" x14ac:dyDescent="0.25">
      <c r="B3681">
        <f>IF('Input and Summary Results'!D3263=0,FALSE,'Input and Summary Results'!$B3263)</f>
        <v>212</v>
      </c>
      <c r="C3681">
        <f>IF(OR(B3681=0,'Input and Summary Results'!D3263=0,'Input and Summary Results'!D3263=""),FALSE,'Input and Summary Results'!$D3263)</f>
        <v>5.1661810000000002E-2</v>
      </c>
      <c r="D3681">
        <f>IF(OR(B3681=0,'Input and Summary Results'!E3263=0),FALSE,'Input and Summary Results'!$E3263)</f>
        <v>9.0036229999999995E-2</v>
      </c>
      <c r="E3681">
        <f t="shared" si="200"/>
        <v>-1.2868303821495031</v>
      </c>
      <c r="F3681">
        <f t="shared" si="201"/>
        <v>0.75637543129054119</v>
      </c>
      <c r="G3681">
        <f>IF('Input and Summary Results'!$J$4="yes",IF(C3681=FALSE,FALSE,IF('Data Transformation'!E3681&lt;$R$10,E3681,$R$10)),IF(C3681=FALSE,FALSE,IF(C3681&lt;$R$10,C3681,$R$10)))</f>
        <v>5.1661810000000002E-2</v>
      </c>
      <c r="H3681">
        <f>IF('Input and Summary Results'!$J$4="yes",'Data Transformation'!F3681,'Data Transformation'!D3681)</f>
        <v>9.0036229999999995E-2</v>
      </c>
      <c r="I3681">
        <f t="shared" si="202"/>
        <v>212</v>
      </c>
    </row>
    <row r="3682" spans="2:9" x14ac:dyDescent="0.25">
      <c r="B3682">
        <f>IF('Input and Summary Results'!D3264=0,FALSE,'Input and Summary Results'!$B3264)</f>
        <v>212</v>
      </c>
      <c r="C3682">
        <f>IF(OR(B3682=0,'Input and Summary Results'!D3264=0,'Input and Summary Results'!D3264=""),FALSE,'Input and Summary Results'!$D3264)</f>
        <v>5.1918110000000003E-2</v>
      </c>
      <c r="D3682">
        <f>IF(OR(B3682=0,'Input and Summary Results'!E3264=0),FALSE,'Input and Summary Results'!$E3264)</f>
        <v>0.11534676000000001</v>
      </c>
      <c r="E3682">
        <f t="shared" si="200"/>
        <v>-1.2846811257514257</v>
      </c>
      <c r="F3682">
        <f t="shared" si="201"/>
        <v>0.96422026610752976</v>
      </c>
      <c r="G3682">
        <f>IF('Input and Summary Results'!$J$4="yes",IF(C3682=FALSE,FALSE,IF('Data Transformation'!E3682&lt;$R$10,E3682,$R$10)),IF(C3682=FALSE,FALSE,IF(C3682&lt;$R$10,C3682,$R$10)))</f>
        <v>5.1918110000000003E-2</v>
      </c>
      <c r="H3682">
        <f>IF('Input and Summary Results'!$J$4="yes",'Data Transformation'!F3682,'Data Transformation'!D3682)</f>
        <v>0.11534676000000001</v>
      </c>
      <c r="I3682">
        <f t="shared" si="202"/>
        <v>212</v>
      </c>
    </row>
    <row r="3683" spans="2:9" x14ac:dyDescent="0.25">
      <c r="B3683">
        <f>IF('Input and Summary Results'!D3265=0,FALSE,'Input and Summary Results'!$B3265)</f>
        <v>212</v>
      </c>
      <c r="C3683">
        <f>IF(OR(B3683=0,'Input and Summary Results'!D3265=0,'Input and Summary Results'!D3265=""),FALSE,'Input and Summary Results'!$D3265)</f>
        <v>6.3478679999999996E-2</v>
      </c>
      <c r="D3683">
        <f>IF(OR(B3683=0,'Input and Summary Results'!E3265=0),FALSE,'Input and Summary Results'!$E3265)</f>
        <v>9.7046499999999994E-2</v>
      </c>
      <c r="E3683">
        <f t="shared" si="200"/>
        <v>-1.1973721127091941</v>
      </c>
      <c r="F3683">
        <f t="shared" si="201"/>
        <v>0.66350121017009178</v>
      </c>
      <c r="G3683">
        <f>IF('Input and Summary Results'!$J$4="yes",IF(C3683=FALSE,FALSE,IF('Data Transformation'!E3683&lt;$R$10,E3683,$R$10)),IF(C3683=FALSE,FALSE,IF(C3683&lt;$R$10,C3683,$R$10)))</f>
        <v>6.3478679999999996E-2</v>
      </c>
      <c r="H3683">
        <f>IF('Input and Summary Results'!$J$4="yes",'Data Transformation'!F3683,'Data Transformation'!D3683)</f>
        <v>9.7046499999999994E-2</v>
      </c>
      <c r="I3683">
        <f t="shared" si="202"/>
        <v>212</v>
      </c>
    </row>
    <row r="3684" spans="2:9" x14ac:dyDescent="0.25">
      <c r="B3684">
        <f>IF('Input and Summary Results'!D3266=0,FALSE,'Input and Summary Results'!$B3266)</f>
        <v>212</v>
      </c>
      <c r="C3684">
        <f>IF(OR(B3684=0,'Input and Summary Results'!D3266=0,'Input and Summary Results'!D3266=""),FALSE,'Input and Summary Results'!$D3266)</f>
        <v>6.4831730000000004E-2</v>
      </c>
      <c r="D3684">
        <f>IF(OR(B3684=0,'Input and Summary Results'!E3266=0),FALSE,'Input and Summary Results'!$E3266)</f>
        <v>5.1015789999999998E-2</v>
      </c>
      <c r="E3684">
        <f t="shared" si="200"/>
        <v>-1.1882123893267709</v>
      </c>
      <c r="F3684">
        <f t="shared" si="201"/>
        <v>0.34151260285665674</v>
      </c>
      <c r="G3684">
        <f>IF('Input and Summary Results'!$J$4="yes",IF(C3684=FALSE,FALSE,IF('Data Transformation'!E3684&lt;$R$10,E3684,$R$10)),IF(C3684=FALSE,FALSE,IF(C3684&lt;$R$10,C3684,$R$10)))</f>
        <v>6.4831730000000004E-2</v>
      </c>
      <c r="H3684">
        <f>IF('Input and Summary Results'!$J$4="yes",'Data Transformation'!F3684,'Data Transformation'!D3684)</f>
        <v>5.1015789999999998E-2</v>
      </c>
      <c r="I3684">
        <f t="shared" si="202"/>
        <v>212</v>
      </c>
    </row>
    <row r="3685" spans="2:9" x14ac:dyDescent="0.25">
      <c r="B3685">
        <f>IF('Input and Summary Results'!D3267=0,FALSE,'Input and Summary Results'!$B3267)</f>
        <v>212</v>
      </c>
      <c r="C3685">
        <f>IF(OR(B3685=0,'Input and Summary Results'!D3267=0,'Input and Summary Results'!D3267=""),FALSE,'Input and Summary Results'!$D3267)</f>
        <v>0.11811323999999999</v>
      </c>
      <c r="D3685">
        <f>IF(OR(B3685=0,'Input and Summary Results'!E3267=0),FALSE,'Input and Summary Results'!$E3267)</f>
        <v>6.7297049999999997E-2</v>
      </c>
      <c r="E3685">
        <f t="shared" si="200"/>
        <v>-0.92770141706345743</v>
      </c>
      <c r="F3685">
        <f t="shared" si="201"/>
        <v>0.24727896466137075</v>
      </c>
      <c r="G3685">
        <f>IF('Input and Summary Results'!$J$4="yes",IF(C3685=FALSE,FALSE,IF('Data Transformation'!E3685&lt;$R$10,E3685,$R$10)),IF(C3685=FALSE,FALSE,IF(C3685&lt;$R$10,C3685,$R$10)))</f>
        <v>0.11811323999999999</v>
      </c>
      <c r="H3685">
        <f>IF('Input and Summary Results'!$J$4="yes",'Data Transformation'!F3685,'Data Transformation'!D3685)</f>
        <v>6.7297049999999997E-2</v>
      </c>
      <c r="I3685">
        <f t="shared" si="202"/>
        <v>212</v>
      </c>
    </row>
    <row r="3686" spans="2:9" x14ac:dyDescent="0.25">
      <c r="B3686">
        <f>IF('Input and Summary Results'!D3268=0,FALSE,'Input and Summary Results'!$B3268)</f>
        <v>212</v>
      </c>
      <c r="C3686">
        <f>IF(OR(B3686=0,'Input and Summary Results'!D3268=0,'Input and Summary Results'!D3268=""),FALSE,'Input and Summary Results'!$D3268)</f>
        <v>0.12279688</v>
      </c>
      <c r="D3686">
        <f>IF(OR(B3686=0,'Input and Summary Results'!E3268=0),FALSE,'Input and Summary Results'!$E3268)</f>
        <v>7.9699179999999994E-2</v>
      </c>
      <c r="E3686">
        <f t="shared" si="200"/>
        <v>-0.91081266752707568</v>
      </c>
      <c r="F3686">
        <f t="shared" si="201"/>
        <v>0.28168015441434668</v>
      </c>
      <c r="G3686">
        <f>IF('Input and Summary Results'!$J$4="yes",IF(C3686=FALSE,FALSE,IF('Data Transformation'!E3686&lt;$R$10,E3686,$R$10)),IF(C3686=FALSE,FALSE,IF(C3686&lt;$R$10,C3686,$R$10)))</f>
        <v>0.12279688</v>
      </c>
      <c r="H3686">
        <f>IF('Input and Summary Results'!$J$4="yes",'Data Transformation'!F3686,'Data Transformation'!D3686)</f>
        <v>7.9699179999999994E-2</v>
      </c>
      <c r="I3686">
        <f t="shared" si="202"/>
        <v>212</v>
      </c>
    </row>
    <row r="3687" spans="2:9" x14ac:dyDescent="0.25">
      <c r="B3687">
        <f>IF('Input and Summary Results'!D3269=0,FALSE,'Input and Summary Results'!$B3269)</f>
        <v>212</v>
      </c>
      <c r="C3687">
        <f>IF(OR(B3687=0,'Input and Summary Results'!D3269=0,'Input and Summary Results'!D3269=""),FALSE,'Input and Summary Results'!$D3269)</f>
        <v>0.1232273</v>
      </c>
      <c r="D3687">
        <f>IF(OR(B3687=0,'Input and Summary Results'!E3269=0),FALSE,'Input and Summary Results'!$E3269)</f>
        <v>7.0794969999999999E-2</v>
      </c>
      <c r="E3687">
        <f t="shared" si="200"/>
        <v>-0.90929306712343949</v>
      </c>
      <c r="F3687">
        <f t="shared" si="201"/>
        <v>0.24933612097319344</v>
      </c>
      <c r="G3687">
        <f>IF('Input and Summary Results'!$J$4="yes",IF(C3687=FALSE,FALSE,IF('Data Transformation'!E3687&lt;$R$10,E3687,$R$10)),IF(C3687=FALSE,FALSE,IF(C3687&lt;$R$10,C3687,$R$10)))</f>
        <v>0.1232273</v>
      </c>
      <c r="H3687">
        <f>IF('Input and Summary Results'!$J$4="yes",'Data Transformation'!F3687,'Data Transformation'!D3687)</f>
        <v>7.0794969999999999E-2</v>
      </c>
      <c r="I3687">
        <f t="shared" si="202"/>
        <v>212</v>
      </c>
    </row>
    <row r="3688" spans="2:9" x14ac:dyDescent="0.25">
      <c r="B3688">
        <f>IF('Input and Summary Results'!D3270=0,FALSE,'Input and Summary Results'!$B3270)</f>
        <v>212</v>
      </c>
      <c r="C3688">
        <f>IF(OR(B3688=0,'Input and Summary Results'!D3270=0,'Input and Summary Results'!D3270=""),FALSE,'Input and Summary Results'!$D3270)</f>
        <v>0.16063026999999999</v>
      </c>
      <c r="D3688">
        <f>IF(OR(B3688=0,'Input and Summary Results'!E3270=0),FALSE,'Input and Summary Results'!$E3270)</f>
        <v>3.8188380000000001E-2</v>
      </c>
      <c r="E3688">
        <f t="shared" si="200"/>
        <v>-0.79417261064369915</v>
      </c>
      <c r="F3688">
        <f t="shared" si="201"/>
        <v>0.10317953720677929</v>
      </c>
      <c r="G3688">
        <f>IF('Input and Summary Results'!$J$4="yes",IF(C3688=FALSE,FALSE,IF('Data Transformation'!E3688&lt;$R$10,E3688,$R$10)),IF(C3688=FALSE,FALSE,IF(C3688&lt;$R$10,C3688,$R$10)))</f>
        <v>0.16063026999999999</v>
      </c>
      <c r="H3688">
        <f>IF('Input and Summary Results'!$J$4="yes",'Data Transformation'!F3688,'Data Transformation'!D3688)</f>
        <v>3.8188380000000001E-2</v>
      </c>
      <c r="I3688">
        <f t="shared" si="202"/>
        <v>212</v>
      </c>
    </row>
    <row r="3689" spans="2:9" x14ac:dyDescent="0.25">
      <c r="B3689">
        <f>IF('Input and Summary Results'!D3271=0,FALSE,'Input and Summary Results'!$B3271)</f>
        <v>212</v>
      </c>
      <c r="C3689">
        <f>IF(OR(B3689=0,'Input and Summary Results'!D3271=0,'Input and Summary Results'!D3271=""),FALSE,'Input and Summary Results'!$D3271)</f>
        <v>0.21134821000000001</v>
      </c>
      <c r="D3689">
        <f>IF(OR(B3689=0,'Input and Summary Results'!E3271=0),FALSE,'Input and Summary Results'!$E3271)</f>
        <v>0.1150118</v>
      </c>
      <c r="E3689">
        <f t="shared" si="200"/>
        <v>-0.67500142604842162</v>
      </c>
      <c r="F3689">
        <f t="shared" si="201"/>
        <v>0.2361747998717377</v>
      </c>
      <c r="G3689">
        <f>IF('Input and Summary Results'!$J$4="yes",IF(C3689=FALSE,FALSE,IF('Data Transformation'!E3689&lt;$R$10,E3689,$R$10)),IF(C3689=FALSE,FALSE,IF(C3689&lt;$R$10,C3689,$R$10)))</f>
        <v>0.21134821000000001</v>
      </c>
      <c r="H3689">
        <f>IF('Input and Summary Results'!$J$4="yes",'Data Transformation'!F3689,'Data Transformation'!D3689)</f>
        <v>0.1150118</v>
      </c>
      <c r="I3689">
        <f t="shared" si="202"/>
        <v>212</v>
      </c>
    </row>
    <row r="3690" spans="2:9" x14ac:dyDescent="0.25">
      <c r="B3690">
        <f>IF('Input and Summary Results'!D3272=0,FALSE,'Input and Summary Results'!$B3272)</f>
        <v>212</v>
      </c>
      <c r="C3690">
        <f>IF(OR(B3690=0,'Input and Summary Results'!D3272=0,'Input and Summary Results'!D3272=""),FALSE,'Input and Summary Results'!$D3272)</f>
        <v>0.23087942</v>
      </c>
      <c r="D3690">
        <f>IF(OR(B3690=0,'Input and Summary Results'!E3272=0),FALSE,'Input and Summary Results'!$E3272)</f>
        <v>7.1721660000000007E-2</v>
      </c>
      <c r="E3690">
        <f t="shared" ref="E3690:E3753" si="203">IF(C3690=FALSE,FALSE,LOG10(C3690))</f>
        <v>-0.63661477725506777</v>
      </c>
      <c r="F3690">
        <f t="shared" ref="F3690:F3753" si="204">IF(D3690=FALSE, FALSE,0.434*D3690/C3690)</f>
        <v>0.13482016041100589</v>
      </c>
      <c r="G3690">
        <f>IF('Input and Summary Results'!$J$4="yes",IF(C3690=FALSE,FALSE,IF('Data Transformation'!E3690&lt;$R$10,E3690,$R$10)),IF(C3690=FALSE,FALSE,IF(C3690&lt;$R$10,C3690,$R$10)))</f>
        <v>0.23087942</v>
      </c>
      <c r="H3690">
        <f>IF('Input and Summary Results'!$J$4="yes",'Data Transformation'!F3690,'Data Transformation'!D3690)</f>
        <v>7.1721660000000007E-2</v>
      </c>
      <c r="I3690">
        <f t="shared" si="202"/>
        <v>212</v>
      </c>
    </row>
    <row r="3691" spans="2:9" x14ac:dyDescent="0.25">
      <c r="B3691">
        <f>IF('Input and Summary Results'!D3273=0,FALSE,'Input and Summary Results'!$B3273)</f>
        <v>212</v>
      </c>
      <c r="C3691">
        <f>IF(OR(B3691=0,'Input and Summary Results'!D3273=0,'Input and Summary Results'!D3273=""),FALSE,'Input and Summary Results'!$D3273)</f>
        <v>0.27820189000000001</v>
      </c>
      <c r="D3691">
        <f>IF(OR(B3691=0,'Input and Summary Results'!E3273=0),FALSE,'Input and Summary Results'!$E3273)</f>
        <v>7.4551489999999998E-2</v>
      </c>
      <c r="E3691">
        <f t="shared" si="203"/>
        <v>-0.55563992389903127</v>
      </c>
      <c r="F3691">
        <f t="shared" si="204"/>
        <v>0.11630167810865698</v>
      </c>
      <c r="G3691">
        <f>IF('Input and Summary Results'!$J$4="yes",IF(C3691=FALSE,FALSE,IF('Data Transformation'!E3691&lt;$R$10,E3691,$R$10)),IF(C3691=FALSE,FALSE,IF(C3691&lt;$R$10,C3691,$R$10)))</f>
        <v>0.27820189000000001</v>
      </c>
      <c r="H3691">
        <f>IF('Input and Summary Results'!$J$4="yes",'Data Transformation'!F3691,'Data Transformation'!D3691)</f>
        <v>7.4551489999999998E-2</v>
      </c>
      <c r="I3691">
        <f t="shared" si="202"/>
        <v>212</v>
      </c>
    </row>
    <row r="3692" spans="2:9" x14ac:dyDescent="0.25">
      <c r="B3692">
        <f>IF('Input and Summary Results'!D3274=0,FALSE,'Input and Summary Results'!$B3274)</f>
        <v>212</v>
      </c>
      <c r="C3692">
        <f>IF(OR(B3692=0,'Input and Summary Results'!D3274=0,'Input and Summary Results'!D3274=""),FALSE,'Input and Summary Results'!$D3274)</f>
        <v>0.36056838000000002</v>
      </c>
      <c r="D3692">
        <f>IF(OR(B3692=0,'Input and Summary Results'!E3274=0),FALSE,'Input and Summary Results'!$E3274)</f>
        <v>9.8407309999999998E-2</v>
      </c>
      <c r="E3692">
        <f t="shared" si="203"/>
        <v>-0.44301236134525956</v>
      </c>
      <c r="F3692">
        <f t="shared" si="204"/>
        <v>0.11844846888681697</v>
      </c>
      <c r="G3692">
        <f>IF('Input and Summary Results'!$J$4="yes",IF(C3692=FALSE,FALSE,IF('Data Transformation'!E3692&lt;$R$10,E3692,$R$10)),IF(C3692=FALSE,FALSE,IF(C3692&lt;$R$10,C3692,$R$10)))</f>
        <v>0.36056838000000002</v>
      </c>
      <c r="H3692">
        <f>IF('Input and Summary Results'!$J$4="yes",'Data Transformation'!F3692,'Data Transformation'!D3692)</f>
        <v>9.8407309999999998E-2</v>
      </c>
      <c r="I3692">
        <f t="shared" si="202"/>
        <v>212</v>
      </c>
    </row>
    <row r="3693" spans="2:9" x14ac:dyDescent="0.25">
      <c r="B3693">
        <f>IF('Input and Summary Results'!D3275=0,FALSE,'Input and Summary Results'!$B3275)</f>
        <v>212</v>
      </c>
      <c r="C3693">
        <f>IF(OR(B3693=0,'Input and Summary Results'!D3275=0,'Input and Summary Results'!D3275=""),FALSE,'Input and Summary Results'!$D3275)</f>
        <v>0.63358555999999999</v>
      </c>
      <c r="D3693">
        <f>IF(OR(B3693=0,'Input and Summary Results'!E3275=0),FALSE,'Input and Summary Results'!$E3275)</f>
        <v>7.2793120000000003E-2</v>
      </c>
      <c r="E3693">
        <f t="shared" si="203"/>
        <v>-0.19819472927806656</v>
      </c>
      <c r="F3693">
        <f t="shared" si="204"/>
        <v>4.9862585378366263E-2</v>
      </c>
      <c r="G3693">
        <f>IF('Input and Summary Results'!$J$4="yes",IF(C3693=FALSE,FALSE,IF('Data Transformation'!E3693&lt;$R$10,E3693,$R$10)),IF(C3693=FALSE,FALSE,IF(C3693&lt;$R$10,C3693,$R$10)))</f>
        <v>0.63358555999999999</v>
      </c>
      <c r="H3693">
        <f>IF('Input and Summary Results'!$J$4="yes",'Data Transformation'!F3693,'Data Transformation'!D3693)</f>
        <v>7.2793120000000003E-2</v>
      </c>
      <c r="I3693">
        <f t="shared" si="202"/>
        <v>212</v>
      </c>
    </row>
    <row r="3694" spans="2:9" x14ac:dyDescent="0.25">
      <c r="B3694">
        <f>IF('Input and Summary Results'!D3276=0,FALSE,'Input and Summary Results'!$B3276)</f>
        <v>212</v>
      </c>
      <c r="C3694">
        <f>IF(OR(B3694=0,'Input and Summary Results'!D3276=0,'Input and Summary Results'!D3276=""),FALSE,'Input and Summary Results'!$D3276)</f>
        <v>0.78735182999999997</v>
      </c>
      <c r="D3694">
        <f>IF(OR(B3694=0,'Input and Summary Results'!E3276=0),FALSE,'Input and Summary Results'!$E3276)</f>
        <v>9.1554179999999999E-2</v>
      </c>
      <c r="E3694">
        <f t="shared" si="203"/>
        <v>-0.10383115876742949</v>
      </c>
      <c r="F3694">
        <f t="shared" si="204"/>
        <v>5.0466021168706757E-2</v>
      </c>
      <c r="G3694">
        <f>IF('Input and Summary Results'!$J$4="yes",IF(C3694=FALSE,FALSE,IF('Data Transformation'!E3694&lt;$R$10,E3694,$R$10)),IF(C3694=FALSE,FALSE,IF(C3694&lt;$R$10,C3694,$R$10)))</f>
        <v>0.78735182999999997</v>
      </c>
      <c r="H3694">
        <f>IF('Input and Summary Results'!$J$4="yes",'Data Transformation'!F3694,'Data Transformation'!D3694)</f>
        <v>9.1554179999999999E-2</v>
      </c>
      <c r="I3694">
        <f t="shared" si="202"/>
        <v>212</v>
      </c>
    </row>
    <row r="3695" spans="2:9" x14ac:dyDescent="0.25">
      <c r="B3695">
        <f>IF('Input and Summary Results'!D3277=0,FALSE,'Input and Summary Results'!$B3277)</f>
        <v>212</v>
      </c>
      <c r="C3695">
        <f>IF(OR(B3695=0,'Input and Summary Results'!D3277=0,'Input and Summary Results'!D3277=""),FALSE,'Input and Summary Results'!$D3277)</f>
        <v>1.0436757999999999</v>
      </c>
      <c r="D3695">
        <f>IF(OR(B3695=0,'Input and Summary Results'!E3277=0),FALSE,'Input and Summary Results'!$E3277)</f>
        <v>6.4959489999999995E-2</v>
      </c>
      <c r="E3695">
        <f t="shared" si="203"/>
        <v>1.8565613477494334E-2</v>
      </c>
      <c r="F3695">
        <f t="shared" si="204"/>
        <v>2.7012620834937436E-2</v>
      </c>
      <c r="G3695">
        <f>IF('Input and Summary Results'!$J$4="yes",IF(C3695=FALSE,FALSE,IF('Data Transformation'!E3695&lt;$R$10,E3695,$R$10)),IF(C3695=FALSE,FALSE,IF(C3695&lt;$R$10,C3695,$R$10)))</f>
        <v>1.0436757999999999</v>
      </c>
      <c r="H3695">
        <f>IF('Input and Summary Results'!$J$4="yes",'Data Transformation'!F3695,'Data Transformation'!D3695)</f>
        <v>6.4959489999999995E-2</v>
      </c>
      <c r="I3695">
        <f t="shared" si="202"/>
        <v>212</v>
      </c>
    </row>
    <row r="3696" spans="2:9" x14ac:dyDescent="0.25">
      <c r="B3696">
        <f>IF('Input and Summary Results'!D3278=0,FALSE,'Input and Summary Results'!$B3278)</f>
        <v>213</v>
      </c>
      <c r="C3696">
        <f>IF(OR(B3696=0,'Input and Summary Results'!D3278=0,'Input and Summary Results'!D3278=""),FALSE,'Input and Summary Results'!$D3278)</f>
        <v>2.4040309999999999E-2</v>
      </c>
      <c r="D3696">
        <f>IF(OR(B3696=0,'Input and Summary Results'!E3278=0),FALSE,'Input and Summary Results'!$E3278)</f>
        <v>2.9522799999999998E-2</v>
      </c>
      <c r="E3696">
        <f t="shared" si="203"/>
        <v>-1.6190599364021869</v>
      </c>
      <c r="F3696">
        <f t="shared" si="204"/>
        <v>0.53297545663928625</v>
      </c>
      <c r="G3696">
        <f>IF('Input and Summary Results'!$J$4="yes",IF(C3696=FALSE,FALSE,IF('Data Transformation'!E3696&lt;$R$10,E3696,$R$10)),IF(C3696=FALSE,FALSE,IF(C3696&lt;$R$10,C3696,$R$10)))</f>
        <v>2.4040309999999999E-2</v>
      </c>
      <c r="H3696">
        <f>IF('Input and Summary Results'!$J$4="yes",'Data Transformation'!F3696,'Data Transformation'!D3696)</f>
        <v>2.9522799999999998E-2</v>
      </c>
      <c r="I3696">
        <f t="shared" si="202"/>
        <v>213</v>
      </c>
    </row>
    <row r="3697" spans="2:9" x14ac:dyDescent="0.25">
      <c r="B3697">
        <f>IF('Input and Summary Results'!D3279=0,FALSE,'Input and Summary Results'!$B3279)</f>
        <v>213</v>
      </c>
      <c r="C3697">
        <f>IF(OR(B3697=0,'Input and Summary Results'!D3279=0,'Input and Summary Results'!D3279=""),FALSE,'Input and Summary Results'!$D3279)</f>
        <v>2.5275200000000001E-2</v>
      </c>
      <c r="D3697">
        <f>IF(OR(B3697=0,'Input and Summary Results'!E3279=0),FALSE,'Input and Summary Results'!$E3279)</f>
        <v>4.2779159999999997E-2</v>
      </c>
      <c r="E3697">
        <f t="shared" si="203"/>
        <v>-1.597305399196794</v>
      </c>
      <c r="F3697">
        <f t="shared" si="204"/>
        <v>0.73456017914793936</v>
      </c>
      <c r="G3697">
        <f>IF('Input and Summary Results'!$J$4="yes",IF(C3697=FALSE,FALSE,IF('Data Transformation'!E3697&lt;$R$10,E3697,$R$10)),IF(C3697=FALSE,FALSE,IF(C3697&lt;$R$10,C3697,$R$10)))</f>
        <v>2.5275200000000001E-2</v>
      </c>
      <c r="H3697">
        <f>IF('Input and Summary Results'!$J$4="yes",'Data Transformation'!F3697,'Data Transformation'!D3697)</f>
        <v>4.2779159999999997E-2</v>
      </c>
      <c r="I3697">
        <f t="shared" si="202"/>
        <v>213</v>
      </c>
    </row>
    <row r="3698" spans="2:9" x14ac:dyDescent="0.25">
      <c r="B3698">
        <f>IF('Input and Summary Results'!D3280=0,FALSE,'Input and Summary Results'!$B3280)</f>
        <v>213</v>
      </c>
      <c r="C3698">
        <f>IF(OR(B3698=0,'Input and Summary Results'!D3280=0,'Input and Summary Results'!D3280=""),FALSE,'Input and Summary Results'!$D3280)</f>
        <v>2.8211099999999999E-2</v>
      </c>
      <c r="D3698">
        <f>IF(OR(B3698=0,'Input and Summary Results'!E3280=0),FALSE,'Input and Summary Results'!$E3280)</f>
        <v>4.4792070000000003E-2</v>
      </c>
      <c r="E3698">
        <f t="shared" si="203"/>
        <v>-1.5495799796150582</v>
      </c>
      <c r="F3698">
        <f t="shared" si="204"/>
        <v>0.68908189967778644</v>
      </c>
      <c r="G3698">
        <f>IF('Input and Summary Results'!$J$4="yes",IF(C3698=FALSE,FALSE,IF('Data Transformation'!E3698&lt;$R$10,E3698,$R$10)),IF(C3698=FALSE,FALSE,IF(C3698&lt;$R$10,C3698,$R$10)))</f>
        <v>2.8211099999999999E-2</v>
      </c>
      <c r="H3698">
        <f>IF('Input and Summary Results'!$J$4="yes",'Data Transformation'!F3698,'Data Transformation'!D3698)</f>
        <v>4.4792070000000003E-2</v>
      </c>
      <c r="I3698">
        <f t="shared" si="202"/>
        <v>213</v>
      </c>
    </row>
    <row r="3699" spans="2:9" x14ac:dyDescent="0.25">
      <c r="B3699">
        <f>IF('Input and Summary Results'!D3281=0,FALSE,'Input and Summary Results'!$B3281)</f>
        <v>213</v>
      </c>
      <c r="C3699">
        <f>IF(OR(B3699=0,'Input and Summary Results'!D3281=0,'Input and Summary Results'!D3281=""),FALSE,'Input and Summary Results'!$D3281)</f>
        <v>4.6281700000000002E-2</v>
      </c>
      <c r="D3699">
        <f>IF(OR(B3699=0,'Input and Summary Results'!E3281=0),FALSE,'Input and Summary Results'!$E3281)</f>
        <v>3.289943E-2</v>
      </c>
      <c r="E3699">
        <f t="shared" si="203"/>
        <v>-1.3345906971044801</v>
      </c>
      <c r="F3699">
        <f t="shared" si="204"/>
        <v>0.30850968352502178</v>
      </c>
      <c r="G3699">
        <f>IF('Input and Summary Results'!$J$4="yes",IF(C3699=FALSE,FALSE,IF('Data Transformation'!E3699&lt;$R$10,E3699,$R$10)),IF(C3699=FALSE,FALSE,IF(C3699&lt;$R$10,C3699,$R$10)))</f>
        <v>4.6281700000000002E-2</v>
      </c>
      <c r="H3699">
        <f>IF('Input and Summary Results'!$J$4="yes",'Data Transformation'!F3699,'Data Transformation'!D3699)</f>
        <v>3.289943E-2</v>
      </c>
      <c r="I3699">
        <f t="shared" si="202"/>
        <v>213</v>
      </c>
    </row>
    <row r="3700" spans="2:9" x14ac:dyDescent="0.25">
      <c r="B3700">
        <f>IF('Input and Summary Results'!D3282=0,FALSE,'Input and Summary Results'!$B3282)</f>
        <v>213</v>
      </c>
      <c r="C3700">
        <f>IF(OR(B3700=0,'Input and Summary Results'!D3282=0,'Input and Summary Results'!D3282=""),FALSE,'Input and Summary Results'!$D3282)</f>
        <v>6.5040050000000002E-2</v>
      </c>
      <c r="D3700">
        <f>IF(OR(B3700=0,'Input and Summary Results'!E3282=0),FALSE,'Input and Summary Results'!$E3282)</f>
        <v>7.7201770000000003E-2</v>
      </c>
      <c r="E3700">
        <f t="shared" si="203"/>
        <v>-1.1868191335468949</v>
      </c>
      <c r="F3700">
        <f t="shared" si="204"/>
        <v>0.51515286627239676</v>
      </c>
      <c r="G3700">
        <f>IF('Input and Summary Results'!$J$4="yes",IF(C3700=FALSE,FALSE,IF('Data Transformation'!E3700&lt;$R$10,E3700,$R$10)),IF(C3700=FALSE,FALSE,IF(C3700&lt;$R$10,C3700,$R$10)))</f>
        <v>6.5040050000000002E-2</v>
      </c>
      <c r="H3700">
        <f>IF('Input and Summary Results'!$J$4="yes",'Data Transformation'!F3700,'Data Transformation'!D3700)</f>
        <v>7.7201770000000003E-2</v>
      </c>
      <c r="I3700">
        <f t="shared" si="202"/>
        <v>213</v>
      </c>
    </row>
    <row r="3701" spans="2:9" x14ac:dyDescent="0.25">
      <c r="B3701">
        <f>IF('Input and Summary Results'!D3283=0,FALSE,'Input and Summary Results'!$B3283)</f>
        <v>213</v>
      </c>
      <c r="C3701">
        <f>IF(OR(B3701=0,'Input and Summary Results'!D3283=0,'Input and Summary Results'!D3283=""),FALSE,'Input and Summary Results'!$D3283)</f>
        <v>8.4695489999999998E-2</v>
      </c>
      <c r="D3701">
        <f>IF(OR(B3701=0,'Input and Summary Results'!E3283=0),FALSE,'Input and Summary Results'!$E3283)</f>
        <v>3.4822400000000003E-2</v>
      </c>
      <c r="E3701">
        <f t="shared" si="203"/>
        <v>-1.0721397150560887</v>
      </c>
      <c r="F3701">
        <f t="shared" si="204"/>
        <v>0.17843832770788623</v>
      </c>
      <c r="G3701">
        <f>IF('Input and Summary Results'!$J$4="yes",IF(C3701=FALSE,FALSE,IF('Data Transformation'!E3701&lt;$R$10,E3701,$R$10)),IF(C3701=FALSE,FALSE,IF(C3701&lt;$R$10,C3701,$R$10)))</f>
        <v>8.4695489999999998E-2</v>
      </c>
      <c r="H3701">
        <f>IF('Input and Summary Results'!$J$4="yes",'Data Transformation'!F3701,'Data Transformation'!D3701)</f>
        <v>3.4822400000000003E-2</v>
      </c>
      <c r="I3701">
        <f t="shared" si="202"/>
        <v>213</v>
      </c>
    </row>
    <row r="3702" spans="2:9" x14ac:dyDescent="0.25">
      <c r="B3702">
        <f>IF('Input and Summary Results'!D3284=0,FALSE,'Input and Summary Results'!$B3284)</f>
        <v>213</v>
      </c>
      <c r="C3702">
        <f>IF(OR(B3702=0,'Input and Summary Results'!D3284=0,'Input and Summary Results'!D3284=""),FALSE,'Input and Summary Results'!$D3284)</f>
        <v>8.9048929999999998E-2</v>
      </c>
      <c r="D3702">
        <f>IF(OR(B3702=0,'Input and Summary Results'!E3284=0),FALSE,'Input and Summary Results'!$E3284)</f>
        <v>6.1981950000000001E-2</v>
      </c>
      <c r="E3702">
        <f t="shared" si="203"/>
        <v>-1.0503712945936348</v>
      </c>
      <c r="F3702">
        <f t="shared" si="204"/>
        <v>0.30208298179439103</v>
      </c>
      <c r="G3702">
        <f>IF('Input and Summary Results'!$J$4="yes",IF(C3702=FALSE,FALSE,IF('Data Transformation'!E3702&lt;$R$10,E3702,$R$10)),IF(C3702=FALSE,FALSE,IF(C3702&lt;$R$10,C3702,$R$10)))</f>
        <v>8.9048929999999998E-2</v>
      </c>
      <c r="H3702">
        <f>IF('Input and Summary Results'!$J$4="yes",'Data Transformation'!F3702,'Data Transformation'!D3702)</f>
        <v>6.1981950000000001E-2</v>
      </c>
      <c r="I3702">
        <f t="shared" si="202"/>
        <v>213</v>
      </c>
    </row>
    <row r="3703" spans="2:9" x14ac:dyDescent="0.25">
      <c r="B3703">
        <f>IF('Input and Summary Results'!D3285=0,FALSE,'Input and Summary Results'!$B3285)</f>
        <v>213</v>
      </c>
      <c r="C3703">
        <f>IF(OR(B3703=0,'Input and Summary Results'!D3285=0,'Input and Summary Results'!D3285=""),FALSE,'Input and Summary Results'!$D3285)</f>
        <v>9.5917219999999997E-2</v>
      </c>
      <c r="D3703">
        <f>IF(OR(B3703=0,'Input and Summary Results'!E3285=0),FALSE,'Input and Summary Results'!$E3285)</f>
        <v>3.3194469999999997E-2</v>
      </c>
      <c r="E3703">
        <f t="shared" si="203"/>
        <v>-1.0181034170250947</v>
      </c>
      <c r="F3703">
        <f t="shared" si="204"/>
        <v>0.15019617937217111</v>
      </c>
      <c r="G3703">
        <f>IF('Input and Summary Results'!$J$4="yes",IF(C3703=FALSE,FALSE,IF('Data Transformation'!E3703&lt;$R$10,E3703,$R$10)),IF(C3703=FALSE,FALSE,IF(C3703&lt;$R$10,C3703,$R$10)))</f>
        <v>9.5917219999999997E-2</v>
      </c>
      <c r="H3703">
        <f>IF('Input and Summary Results'!$J$4="yes",'Data Transformation'!F3703,'Data Transformation'!D3703)</f>
        <v>3.3194469999999997E-2</v>
      </c>
      <c r="I3703">
        <f t="shared" si="202"/>
        <v>213</v>
      </c>
    </row>
    <row r="3704" spans="2:9" x14ac:dyDescent="0.25">
      <c r="B3704">
        <f>IF('Input and Summary Results'!D3286=0,FALSE,'Input and Summary Results'!$B3286)</f>
        <v>213</v>
      </c>
      <c r="C3704">
        <f>IF(OR(B3704=0,'Input and Summary Results'!D3286=0,'Input and Summary Results'!D3286=""),FALSE,'Input and Summary Results'!$D3286)</f>
        <v>0.12995881000000001</v>
      </c>
      <c r="D3704">
        <f>IF(OR(B3704=0,'Input and Summary Results'!E3286=0),FALSE,'Input and Summary Results'!$E3286)</f>
        <v>8.9414279999999999E-2</v>
      </c>
      <c r="E3704">
        <f t="shared" si="203"/>
        <v>-0.88619427403373074</v>
      </c>
      <c r="F3704">
        <f t="shared" si="204"/>
        <v>0.29860074526690417</v>
      </c>
      <c r="G3704">
        <f>IF('Input and Summary Results'!$J$4="yes",IF(C3704=FALSE,FALSE,IF('Data Transformation'!E3704&lt;$R$10,E3704,$R$10)),IF(C3704=FALSE,FALSE,IF(C3704&lt;$R$10,C3704,$R$10)))</f>
        <v>0.12995881000000001</v>
      </c>
      <c r="H3704">
        <f>IF('Input and Summary Results'!$J$4="yes",'Data Transformation'!F3704,'Data Transformation'!D3704)</f>
        <v>8.9414279999999999E-2</v>
      </c>
      <c r="I3704">
        <f t="shared" si="202"/>
        <v>213</v>
      </c>
    </row>
    <row r="3705" spans="2:9" x14ac:dyDescent="0.25">
      <c r="B3705">
        <f>IF('Input and Summary Results'!D3287=0,FALSE,'Input and Summary Results'!$B3287)</f>
        <v>213</v>
      </c>
      <c r="C3705">
        <f>IF(OR(B3705=0,'Input and Summary Results'!D3287=0,'Input and Summary Results'!D3287=""),FALSE,'Input and Summary Results'!$D3287)</f>
        <v>0.13904047</v>
      </c>
      <c r="D3705">
        <f>IF(OR(B3705=0,'Input and Summary Results'!E3287=0),FALSE,'Input and Summary Results'!$E3287)</f>
        <v>0.10312322</v>
      </c>
      <c r="E3705">
        <f t="shared" si="203"/>
        <v>-0.85685877284260736</v>
      </c>
      <c r="F3705">
        <f t="shared" si="204"/>
        <v>0.32188813429643903</v>
      </c>
      <c r="G3705">
        <f>IF('Input and Summary Results'!$J$4="yes",IF(C3705=FALSE,FALSE,IF('Data Transformation'!E3705&lt;$R$10,E3705,$R$10)),IF(C3705=FALSE,FALSE,IF(C3705&lt;$R$10,C3705,$R$10)))</f>
        <v>0.13904047</v>
      </c>
      <c r="H3705">
        <f>IF('Input and Summary Results'!$J$4="yes",'Data Transformation'!F3705,'Data Transformation'!D3705)</f>
        <v>0.10312322</v>
      </c>
      <c r="I3705">
        <f t="shared" si="202"/>
        <v>213</v>
      </c>
    </row>
    <row r="3706" spans="2:9" x14ac:dyDescent="0.25">
      <c r="B3706">
        <f>IF('Input and Summary Results'!D3288=0,FALSE,'Input and Summary Results'!$B3288)</f>
        <v>213</v>
      </c>
      <c r="C3706">
        <f>IF(OR(B3706=0,'Input and Summary Results'!D3288=0,'Input and Summary Results'!D3288=""),FALSE,'Input and Summary Results'!$D3288)</f>
        <v>0.18369260000000001</v>
      </c>
      <c r="D3706">
        <f>IF(OR(B3706=0,'Input and Summary Results'!E3288=0),FALSE,'Input and Summary Results'!$E3288)</f>
        <v>7.3558059999999995E-2</v>
      </c>
      <c r="E3706">
        <f t="shared" si="203"/>
        <v>-0.7359083387616836</v>
      </c>
      <c r="F3706">
        <f t="shared" si="204"/>
        <v>0.1737914213201838</v>
      </c>
      <c r="G3706">
        <f>IF('Input and Summary Results'!$J$4="yes",IF(C3706=FALSE,FALSE,IF('Data Transformation'!E3706&lt;$R$10,E3706,$R$10)),IF(C3706=FALSE,FALSE,IF(C3706&lt;$R$10,C3706,$R$10)))</f>
        <v>0.18369260000000001</v>
      </c>
      <c r="H3706">
        <f>IF('Input and Summary Results'!$J$4="yes",'Data Transformation'!F3706,'Data Transformation'!D3706)</f>
        <v>7.3558059999999995E-2</v>
      </c>
      <c r="I3706">
        <f t="shared" si="202"/>
        <v>213</v>
      </c>
    </row>
    <row r="3707" spans="2:9" x14ac:dyDescent="0.25">
      <c r="B3707">
        <f>IF('Input and Summary Results'!D3289=0,FALSE,'Input and Summary Results'!$B3289)</f>
        <v>213</v>
      </c>
      <c r="C3707">
        <f>IF(OR(B3707=0,'Input and Summary Results'!D3289=0,'Input and Summary Results'!D3289=""),FALSE,'Input and Summary Results'!$D3289)</f>
        <v>0.19520921999999999</v>
      </c>
      <c r="D3707">
        <f>IF(OR(B3707=0,'Input and Summary Results'!E3289=0),FALSE,'Input and Summary Results'!$E3289)</f>
        <v>6.7405270000000003E-2</v>
      </c>
      <c r="E3707">
        <f t="shared" si="203"/>
        <v>-0.70949967385908197</v>
      </c>
      <c r="F3707">
        <f t="shared" si="204"/>
        <v>0.14985914691939245</v>
      </c>
      <c r="G3707">
        <f>IF('Input and Summary Results'!$J$4="yes",IF(C3707=FALSE,FALSE,IF('Data Transformation'!E3707&lt;$R$10,E3707,$R$10)),IF(C3707=FALSE,FALSE,IF(C3707&lt;$R$10,C3707,$R$10)))</f>
        <v>0.19520921999999999</v>
      </c>
      <c r="H3707">
        <f>IF('Input and Summary Results'!$J$4="yes",'Data Transformation'!F3707,'Data Transformation'!D3707)</f>
        <v>6.7405270000000003E-2</v>
      </c>
      <c r="I3707">
        <f t="shared" si="202"/>
        <v>213</v>
      </c>
    </row>
    <row r="3708" spans="2:9" x14ac:dyDescent="0.25">
      <c r="B3708">
        <f>IF('Input and Summary Results'!D3290=0,FALSE,'Input and Summary Results'!$B3290)</f>
        <v>213</v>
      </c>
      <c r="C3708">
        <f>IF(OR(B3708=0,'Input and Summary Results'!D3290=0,'Input and Summary Results'!D3290=""),FALSE,'Input and Summary Results'!$D3290)</f>
        <v>0.72389360999999997</v>
      </c>
      <c r="D3708">
        <f>IF(OR(B3708=0,'Input and Summary Results'!E3290=0),FALSE,'Input and Summary Results'!$E3290)</f>
        <v>5.2339089999999998E-2</v>
      </c>
      <c r="E3708">
        <f t="shared" si="203"/>
        <v>-0.14032525698667508</v>
      </c>
      <c r="F3708">
        <f t="shared" si="204"/>
        <v>3.1379148463542873E-2</v>
      </c>
      <c r="G3708">
        <f>IF('Input and Summary Results'!$J$4="yes",IF(C3708=FALSE,FALSE,IF('Data Transformation'!E3708&lt;$R$10,E3708,$R$10)),IF(C3708=FALSE,FALSE,IF(C3708&lt;$R$10,C3708,$R$10)))</f>
        <v>0.72389360999999997</v>
      </c>
      <c r="H3708">
        <f>IF('Input and Summary Results'!$J$4="yes",'Data Transformation'!F3708,'Data Transformation'!D3708)</f>
        <v>5.2339089999999998E-2</v>
      </c>
      <c r="I3708">
        <f t="shared" si="202"/>
        <v>213</v>
      </c>
    </row>
    <row r="3709" spans="2:9" x14ac:dyDescent="0.25">
      <c r="B3709">
        <f>IF('Input and Summary Results'!D3291=0,FALSE,'Input and Summary Results'!$B3291)</f>
        <v>213</v>
      </c>
      <c r="C3709">
        <f>IF(OR(B3709=0,'Input and Summary Results'!D3291=0,'Input and Summary Results'!D3291=""),FALSE,'Input and Summary Results'!$D3291)</f>
        <v>0.79968075999999999</v>
      </c>
      <c r="D3709">
        <f>IF(OR(B3709=0,'Input and Summary Results'!E3291=0),FALSE,'Input and Summary Results'!$E3291)</f>
        <v>3.3624929999999997E-2</v>
      </c>
      <c r="E3709">
        <f t="shared" si="203"/>
        <v>-9.7083352808984377E-2</v>
      </c>
      <c r="F3709">
        <f t="shared" si="204"/>
        <v>1.824880671131815E-2</v>
      </c>
      <c r="G3709">
        <f>IF('Input and Summary Results'!$J$4="yes",IF(C3709=FALSE,FALSE,IF('Data Transformation'!E3709&lt;$R$10,E3709,$R$10)),IF(C3709=FALSE,FALSE,IF(C3709&lt;$R$10,C3709,$R$10)))</f>
        <v>0.79968075999999999</v>
      </c>
      <c r="H3709">
        <f>IF('Input and Summary Results'!$J$4="yes",'Data Transformation'!F3709,'Data Transformation'!D3709)</f>
        <v>3.3624929999999997E-2</v>
      </c>
      <c r="I3709">
        <f t="shared" si="202"/>
        <v>213</v>
      </c>
    </row>
    <row r="3710" spans="2:9" x14ac:dyDescent="0.25">
      <c r="B3710">
        <f>IF('Input and Summary Results'!D3292=0,FALSE,'Input and Summary Results'!$B3292)</f>
        <v>213</v>
      </c>
      <c r="C3710">
        <f>IF(OR(B3710=0,'Input and Summary Results'!D3292=0,'Input and Summary Results'!D3292=""),FALSE,'Input and Summary Results'!$D3292)</f>
        <v>0.86787689000000001</v>
      </c>
      <c r="D3710">
        <f>IF(OR(B3710=0,'Input and Summary Results'!E3292=0),FALSE,'Input and Summary Results'!$E3292)</f>
        <v>5.0449689999999998E-2</v>
      </c>
      <c r="E3710">
        <f t="shared" si="203"/>
        <v>-6.154187595900884E-2</v>
      </c>
      <c r="F3710">
        <f t="shared" si="204"/>
        <v>2.5228423192602809E-2</v>
      </c>
      <c r="G3710">
        <f>IF('Input and Summary Results'!$J$4="yes",IF(C3710=FALSE,FALSE,IF('Data Transformation'!E3710&lt;$R$10,E3710,$R$10)),IF(C3710=FALSE,FALSE,IF(C3710&lt;$R$10,C3710,$R$10)))</f>
        <v>0.86787689000000001</v>
      </c>
      <c r="H3710">
        <f>IF('Input and Summary Results'!$J$4="yes",'Data Transformation'!F3710,'Data Transformation'!D3710)</f>
        <v>5.0449689999999998E-2</v>
      </c>
      <c r="I3710">
        <f t="shared" si="202"/>
        <v>213</v>
      </c>
    </row>
    <row r="3711" spans="2:9" x14ac:dyDescent="0.25">
      <c r="B3711">
        <f>IF('Input and Summary Results'!D3293=0,FALSE,'Input and Summary Results'!$B3293)</f>
        <v>213</v>
      </c>
      <c r="C3711">
        <f>IF(OR(B3711=0,'Input and Summary Results'!D3293=0,'Input and Summary Results'!D3293=""),FALSE,'Input and Summary Results'!$D3293)</f>
        <v>0.92232340999999995</v>
      </c>
      <c r="D3711">
        <f>IF(OR(B3711=0,'Input and Summary Results'!E3293=0),FALSE,'Input and Summary Results'!$E3293)</f>
        <v>3.6992860000000002E-2</v>
      </c>
      <c r="E3711">
        <f t="shared" si="203"/>
        <v>-3.5116768154163196E-2</v>
      </c>
      <c r="F3711">
        <f t="shared" si="204"/>
        <v>1.7407019127921738E-2</v>
      </c>
      <c r="G3711">
        <f>IF('Input and Summary Results'!$J$4="yes",IF(C3711=FALSE,FALSE,IF('Data Transformation'!E3711&lt;$R$10,E3711,$R$10)),IF(C3711=FALSE,FALSE,IF(C3711&lt;$R$10,C3711,$R$10)))</f>
        <v>0.92232340999999995</v>
      </c>
      <c r="H3711">
        <f>IF('Input and Summary Results'!$J$4="yes",'Data Transformation'!F3711,'Data Transformation'!D3711)</f>
        <v>3.6992860000000002E-2</v>
      </c>
      <c r="I3711">
        <f t="shared" si="202"/>
        <v>213</v>
      </c>
    </row>
    <row r="3712" spans="2:9" x14ac:dyDescent="0.25">
      <c r="B3712">
        <f>IF('Input and Summary Results'!D3294=0,FALSE,'Input and Summary Results'!$B3294)</f>
        <v>213</v>
      </c>
      <c r="C3712">
        <f>IF(OR(B3712=0,'Input and Summary Results'!D3294=0,'Input and Summary Results'!D3294=""),FALSE,'Input and Summary Results'!$D3294)</f>
        <v>0.98516152000000001</v>
      </c>
      <c r="D3712">
        <f>IF(OR(B3712=0,'Input and Summary Results'!E3294=0),FALSE,'Input and Summary Results'!$E3294)</f>
        <v>2.701988E-2</v>
      </c>
      <c r="E3712">
        <f t="shared" si="203"/>
        <v>-6.4925598638260673E-3</v>
      </c>
      <c r="F3712">
        <f t="shared" si="204"/>
        <v>1.1903254118167342E-2</v>
      </c>
      <c r="G3712">
        <f>IF('Input and Summary Results'!$J$4="yes",IF(C3712=FALSE,FALSE,IF('Data Transformation'!E3712&lt;$R$10,E3712,$R$10)),IF(C3712=FALSE,FALSE,IF(C3712&lt;$R$10,C3712,$R$10)))</f>
        <v>0.98516152000000001</v>
      </c>
      <c r="H3712">
        <f>IF('Input and Summary Results'!$J$4="yes",'Data Transformation'!F3712,'Data Transformation'!D3712)</f>
        <v>2.701988E-2</v>
      </c>
      <c r="I3712">
        <f t="shared" si="202"/>
        <v>213</v>
      </c>
    </row>
    <row r="3713" spans="2:9" x14ac:dyDescent="0.25">
      <c r="B3713">
        <f>IF('Input and Summary Results'!D3295=0,FALSE,'Input and Summary Results'!$B3295)</f>
        <v>213</v>
      </c>
      <c r="C3713">
        <f>IF(OR(B3713=0,'Input and Summary Results'!D3295=0,'Input and Summary Results'!D3295=""),FALSE,'Input and Summary Results'!$D3295)</f>
        <v>0.99566171999999997</v>
      </c>
      <c r="D3713">
        <f>IF(OR(B3713=0,'Input and Summary Results'!E3295=0),FALSE,'Input and Summary Results'!$E3295)</f>
        <v>5.624088E-2</v>
      </c>
      <c r="E3713">
        <f t="shared" si="203"/>
        <v>-1.8881897807907131E-3</v>
      </c>
      <c r="F3713">
        <f t="shared" si="204"/>
        <v>2.4514894396060541E-2</v>
      </c>
      <c r="G3713">
        <f>IF('Input and Summary Results'!$J$4="yes",IF(C3713=FALSE,FALSE,IF('Data Transformation'!E3713&lt;$R$10,E3713,$R$10)),IF(C3713=FALSE,FALSE,IF(C3713&lt;$R$10,C3713,$R$10)))</f>
        <v>0.99566171999999997</v>
      </c>
      <c r="H3713">
        <f>IF('Input and Summary Results'!$J$4="yes",'Data Transformation'!F3713,'Data Transformation'!D3713)</f>
        <v>5.624088E-2</v>
      </c>
      <c r="I3713">
        <f t="shared" si="202"/>
        <v>213</v>
      </c>
    </row>
    <row r="3714" spans="2:9" x14ac:dyDescent="0.25">
      <c r="B3714">
        <f>IF('Input and Summary Results'!D3296=0,FALSE,'Input and Summary Results'!$B3296)</f>
        <v>214</v>
      </c>
      <c r="C3714">
        <f>IF(OR(B3714=0,'Input and Summary Results'!D3296=0,'Input and Summary Results'!D3296=""),FALSE,'Input and Summary Results'!$D3296)</f>
        <v>0.14072730999999999</v>
      </c>
      <c r="D3714">
        <f>IF(OR(B3714=0,'Input and Summary Results'!E3296=0),FALSE,'Input and Summary Results'!$E3296)</f>
        <v>6.2854450000000006E-2</v>
      </c>
      <c r="E3714">
        <f t="shared" si="203"/>
        <v>-0.85162161378505019</v>
      </c>
      <c r="F3714">
        <f t="shared" si="204"/>
        <v>0.19384177314268286</v>
      </c>
      <c r="G3714">
        <f>IF('Input and Summary Results'!$J$4="yes",IF(C3714=FALSE,FALSE,IF('Data Transformation'!E3714&lt;$R$10,E3714,$R$10)),IF(C3714=FALSE,FALSE,IF(C3714&lt;$R$10,C3714,$R$10)))</f>
        <v>0.14072730999999999</v>
      </c>
      <c r="H3714">
        <f>IF('Input and Summary Results'!$J$4="yes",'Data Transformation'!F3714,'Data Transformation'!D3714)</f>
        <v>6.2854450000000006E-2</v>
      </c>
      <c r="I3714">
        <f t="shared" si="202"/>
        <v>214</v>
      </c>
    </row>
    <row r="3715" spans="2:9" x14ac:dyDescent="0.25">
      <c r="B3715">
        <f>IF('Input and Summary Results'!D3297=0,FALSE,'Input and Summary Results'!$B3297)</f>
        <v>214</v>
      </c>
      <c r="C3715">
        <f>IF(OR(B3715=0,'Input and Summary Results'!D3297=0,'Input and Summary Results'!D3297=""),FALSE,'Input and Summary Results'!$D3297)</f>
        <v>0.15043513999999999</v>
      </c>
      <c r="D3715">
        <f>IF(OR(B3715=0,'Input and Summary Results'!E3297=0),FALSE,'Input and Summary Results'!$E3297)</f>
        <v>9.678958E-2</v>
      </c>
      <c r="E3715">
        <f t="shared" si="203"/>
        <v>-0.8226507054628508</v>
      </c>
      <c r="F3715">
        <f t="shared" si="204"/>
        <v>0.27923447752965164</v>
      </c>
      <c r="G3715">
        <f>IF('Input and Summary Results'!$J$4="yes",IF(C3715=FALSE,FALSE,IF('Data Transformation'!E3715&lt;$R$10,E3715,$R$10)),IF(C3715=FALSE,FALSE,IF(C3715&lt;$R$10,C3715,$R$10)))</f>
        <v>0.15043513999999999</v>
      </c>
      <c r="H3715">
        <f>IF('Input and Summary Results'!$J$4="yes",'Data Transformation'!F3715,'Data Transformation'!D3715)</f>
        <v>9.678958E-2</v>
      </c>
      <c r="I3715">
        <f t="shared" si="202"/>
        <v>214</v>
      </c>
    </row>
    <row r="3716" spans="2:9" x14ac:dyDescent="0.25">
      <c r="B3716">
        <f>IF('Input and Summary Results'!D3298=0,FALSE,'Input and Summary Results'!$B3298)</f>
        <v>214</v>
      </c>
      <c r="C3716">
        <f>IF(OR(B3716=0,'Input and Summary Results'!D3298=0,'Input and Summary Results'!D3298=""),FALSE,'Input and Summary Results'!$D3298)</f>
        <v>0.15431766999999999</v>
      </c>
      <c r="D3716">
        <f>IF(OR(B3716=0,'Input and Summary Results'!E3298=0),FALSE,'Input and Summary Results'!$E3298)</f>
        <v>4.0232129999999998E-2</v>
      </c>
      <c r="E3716">
        <f t="shared" si="203"/>
        <v>-0.81158434260744594</v>
      </c>
      <c r="F3716">
        <f t="shared" si="204"/>
        <v>0.11314805634377451</v>
      </c>
      <c r="G3716">
        <f>IF('Input and Summary Results'!$J$4="yes",IF(C3716=FALSE,FALSE,IF('Data Transformation'!E3716&lt;$R$10,E3716,$R$10)),IF(C3716=FALSE,FALSE,IF(C3716&lt;$R$10,C3716,$R$10)))</f>
        <v>0.15431766999999999</v>
      </c>
      <c r="H3716">
        <f>IF('Input and Summary Results'!$J$4="yes",'Data Transformation'!F3716,'Data Transformation'!D3716)</f>
        <v>4.0232129999999998E-2</v>
      </c>
      <c r="I3716">
        <f t="shared" si="202"/>
        <v>214</v>
      </c>
    </row>
    <row r="3717" spans="2:9" x14ac:dyDescent="0.25">
      <c r="B3717">
        <f>IF('Input and Summary Results'!D3299=0,FALSE,'Input and Summary Results'!$B3299)</f>
        <v>214</v>
      </c>
      <c r="C3717">
        <f>IF(OR(B3717=0,'Input and Summary Results'!D3299=0,'Input and Summary Results'!D3299=""),FALSE,'Input and Summary Results'!$D3299)</f>
        <v>0.22700967</v>
      </c>
      <c r="D3717">
        <f>IF(OR(B3717=0,'Input and Summary Results'!E3299=0),FALSE,'Input and Summary Results'!$E3299)</f>
        <v>3.8720549999999999E-2</v>
      </c>
      <c r="E3717">
        <f t="shared" si="203"/>
        <v>-0.64395564263862914</v>
      </c>
      <c r="F3717">
        <f t="shared" si="204"/>
        <v>7.4026444336049643E-2</v>
      </c>
      <c r="G3717">
        <f>IF('Input and Summary Results'!$J$4="yes",IF(C3717=FALSE,FALSE,IF('Data Transformation'!E3717&lt;$R$10,E3717,$R$10)),IF(C3717=FALSE,FALSE,IF(C3717&lt;$R$10,C3717,$R$10)))</f>
        <v>0.22700967</v>
      </c>
      <c r="H3717">
        <f>IF('Input and Summary Results'!$J$4="yes",'Data Transformation'!F3717,'Data Transformation'!D3717)</f>
        <v>3.8720549999999999E-2</v>
      </c>
      <c r="I3717">
        <f t="shared" ref="I3717:I3780" si="205">IF(G3717=FALSE,"",B3717)</f>
        <v>214</v>
      </c>
    </row>
    <row r="3718" spans="2:9" x14ac:dyDescent="0.25">
      <c r="B3718">
        <f>IF('Input and Summary Results'!D3300=0,FALSE,'Input and Summary Results'!$B3300)</f>
        <v>214</v>
      </c>
      <c r="C3718">
        <f>IF(OR(B3718=0,'Input and Summary Results'!D3300=0,'Input and Summary Results'!D3300=""),FALSE,'Input and Summary Results'!$D3300)</f>
        <v>0.23226458999999999</v>
      </c>
      <c r="D3718">
        <f>IF(OR(B3718=0,'Input and Summary Results'!E3300=0),FALSE,'Input and Summary Results'!$E3300)</f>
        <v>8.3531980000000006E-2</v>
      </c>
      <c r="E3718">
        <f t="shared" si="203"/>
        <v>-0.6340169957090307</v>
      </c>
      <c r="F3718">
        <f t="shared" si="204"/>
        <v>0.1560844006398048</v>
      </c>
      <c r="G3718">
        <f>IF('Input and Summary Results'!$J$4="yes",IF(C3718=FALSE,FALSE,IF('Data Transformation'!E3718&lt;$R$10,E3718,$R$10)),IF(C3718=FALSE,FALSE,IF(C3718&lt;$R$10,C3718,$R$10)))</f>
        <v>0.23226458999999999</v>
      </c>
      <c r="H3718">
        <f>IF('Input and Summary Results'!$J$4="yes",'Data Transformation'!F3718,'Data Transformation'!D3718)</f>
        <v>8.3531980000000006E-2</v>
      </c>
      <c r="I3718">
        <f t="shared" si="205"/>
        <v>214</v>
      </c>
    </row>
    <row r="3719" spans="2:9" x14ac:dyDescent="0.25">
      <c r="B3719">
        <f>IF('Input and Summary Results'!D3301=0,FALSE,'Input and Summary Results'!$B3301)</f>
        <v>214</v>
      </c>
      <c r="C3719">
        <f>IF(OR(B3719=0,'Input and Summary Results'!D3301=0,'Input and Summary Results'!D3301=""),FALSE,'Input and Summary Results'!$D3301)</f>
        <v>0.25037155</v>
      </c>
      <c r="D3719">
        <f>IF(OR(B3719=0,'Input and Summary Results'!E3301=0),FALSE,'Input and Summary Results'!$E3301)</f>
        <v>3.5567399999999999E-2</v>
      </c>
      <c r="E3719">
        <f t="shared" si="203"/>
        <v>-0.60141502202701658</v>
      </c>
      <c r="F3719">
        <f t="shared" si="204"/>
        <v>6.1653377150878361E-2</v>
      </c>
      <c r="G3719">
        <f>IF('Input and Summary Results'!$J$4="yes",IF(C3719=FALSE,FALSE,IF('Data Transformation'!E3719&lt;$R$10,E3719,$R$10)),IF(C3719=FALSE,FALSE,IF(C3719&lt;$R$10,C3719,$R$10)))</f>
        <v>0.25037155</v>
      </c>
      <c r="H3719">
        <f>IF('Input and Summary Results'!$J$4="yes",'Data Transformation'!F3719,'Data Transformation'!D3719)</f>
        <v>3.5567399999999999E-2</v>
      </c>
      <c r="I3719">
        <f t="shared" si="205"/>
        <v>214</v>
      </c>
    </row>
    <row r="3720" spans="2:9" x14ac:dyDescent="0.25">
      <c r="B3720">
        <f>IF('Input and Summary Results'!D3302=0,FALSE,'Input and Summary Results'!$B3302)</f>
        <v>214</v>
      </c>
      <c r="C3720">
        <f>IF(OR(B3720=0,'Input and Summary Results'!D3302=0,'Input and Summary Results'!D3302=""),FALSE,'Input and Summary Results'!$D3302)</f>
        <v>0.25971334000000001</v>
      </c>
      <c r="D3720">
        <f>IF(OR(B3720=0,'Input and Summary Results'!E3302=0),FALSE,'Input and Summary Results'!$E3302)</f>
        <v>6.9731940000000006E-2</v>
      </c>
      <c r="E3720">
        <f t="shared" si="203"/>
        <v>-0.58550574255553844</v>
      </c>
      <c r="F3720">
        <f t="shared" si="204"/>
        <v>0.11652717553900005</v>
      </c>
      <c r="G3720">
        <f>IF('Input and Summary Results'!$J$4="yes",IF(C3720=FALSE,FALSE,IF('Data Transformation'!E3720&lt;$R$10,E3720,$R$10)),IF(C3720=FALSE,FALSE,IF(C3720&lt;$R$10,C3720,$R$10)))</f>
        <v>0.25971334000000001</v>
      </c>
      <c r="H3720">
        <f>IF('Input and Summary Results'!$J$4="yes",'Data Transformation'!F3720,'Data Transformation'!D3720)</f>
        <v>6.9731940000000006E-2</v>
      </c>
      <c r="I3720">
        <f t="shared" si="205"/>
        <v>214</v>
      </c>
    </row>
    <row r="3721" spans="2:9" x14ac:dyDescent="0.25">
      <c r="B3721">
        <f>IF('Input and Summary Results'!D3303=0,FALSE,'Input and Summary Results'!$B3303)</f>
        <v>214</v>
      </c>
      <c r="C3721">
        <f>IF(OR(B3721=0,'Input and Summary Results'!D3303=0,'Input and Summary Results'!D3303=""),FALSE,'Input and Summary Results'!$D3303)</f>
        <v>0.28281401</v>
      </c>
      <c r="D3721">
        <f>IF(OR(B3721=0,'Input and Summary Results'!E3303=0),FALSE,'Input and Summary Results'!$E3303)</f>
        <v>5.2418230000000003E-2</v>
      </c>
      <c r="E3721">
        <f t="shared" si="203"/>
        <v>-0.54849908032427797</v>
      </c>
      <c r="F3721">
        <f t="shared" si="204"/>
        <v>8.0439833302459102E-2</v>
      </c>
      <c r="G3721">
        <f>IF('Input and Summary Results'!$J$4="yes",IF(C3721=FALSE,FALSE,IF('Data Transformation'!E3721&lt;$R$10,E3721,$R$10)),IF(C3721=FALSE,FALSE,IF(C3721&lt;$R$10,C3721,$R$10)))</f>
        <v>0.28281401</v>
      </c>
      <c r="H3721">
        <f>IF('Input and Summary Results'!$J$4="yes",'Data Transformation'!F3721,'Data Transformation'!D3721)</f>
        <v>5.2418230000000003E-2</v>
      </c>
      <c r="I3721">
        <f t="shared" si="205"/>
        <v>214</v>
      </c>
    </row>
    <row r="3722" spans="2:9" x14ac:dyDescent="0.25">
      <c r="B3722">
        <f>IF('Input and Summary Results'!D3304=0,FALSE,'Input and Summary Results'!$B3304)</f>
        <v>214</v>
      </c>
      <c r="C3722">
        <f>IF(OR(B3722=0,'Input and Summary Results'!D3304=0,'Input and Summary Results'!D3304=""),FALSE,'Input and Summary Results'!$D3304)</f>
        <v>0.33381147</v>
      </c>
      <c r="D3722">
        <f>IF(OR(B3722=0,'Input and Summary Results'!E3304=0),FALSE,'Input and Summary Results'!$E3304)</f>
        <v>5.2876970000000002E-2</v>
      </c>
      <c r="E3722">
        <f t="shared" si="203"/>
        <v>-0.47649874473249126</v>
      </c>
      <c r="F3722">
        <f t="shared" si="204"/>
        <v>6.8747203264165849E-2</v>
      </c>
      <c r="G3722">
        <f>IF('Input and Summary Results'!$J$4="yes",IF(C3722=FALSE,FALSE,IF('Data Transformation'!E3722&lt;$R$10,E3722,$R$10)),IF(C3722=FALSE,FALSE,IF(C3722&lt;$R$10,C3722,$R$10)))</f>
        <v>0.33381147</v>
      </c>
      <c r="H3722">
        <f>IF('Input and Summary Results'!$J$4="yes",'Data Transformation'!F3722,'Data Transformation'!D3722)</f>
        <v>5.2876970000000002E-2</v>
      </c>
      <c r="I3722">
        <f t="shared" si="205"/>
        <v>214</v>
      </c>
    </row>
    <row r="3723" spans="2:9" x14ac:dyDescent="0.25">
      <c r="B3723">
        <f>IF('Input and Summary Results'!D3305=0,FALSE,'Input and Summary Results'!$B3305)</f>
        <v>214</v>
      </c>
      <c r="C3723">
        <f>IF(OR(B3723=0,'Input and Summary Results'!D3305=0,'Input and Summary Results'!D3305=""),FALSE,'Input and Summary Results'!$D3305)</f>
        <v>0.34347707</v>
      </c>
      <c r="D3723">
        <f>IF(OR(B3723=0,'Input and Summary Results'!E3305=0),FALSE,'Input and Summary Results'!$E3305)</f>
        <v>6.4816769999999996E-2</v>
      </c>
      <c r="E3723">
        <f t="shared" si="203"/>
        <v>-0.46410225046721226</v>
      </c>
      <c r="F3723">
        <f t="shared" si="204"/>
        <v>8.1899144475641408E-2</v>
      </c>
      <c r="G3723">
        <f>IF('Input and Summary Results'!$J$4="yes",IF(C3723=FALSE,FALSE,IF('Data Transformation'!E3723&lt;$R$10,E3723,$R$10)),IF(C3723=FALSE,FALSE,IF(C3723&lt;$R$10,C3723,$R$10)))</f>
        <v>0.34347707</v>
      </c>
      <c r="H3723">
        <f>IF('Input and Summary Results'!$J$4="yes",'Data Transformation'!F3723,'Data Transformation'!D3723)</f>
        <v>6.4816769999999996E-2</v>
      </c>
      <c r="I3723">
        <f t="shared" si="205"/>
        <v>214</v>
      </c>
    </row>
    <row r="3724" spans="2:9" x14ac:dyDescent="0.25">
      <c r="B3724">
        <f>IF('Input and Summary Results'!D3306=0,FALSE,'Input and Summary Results'!$B3306)</f>
        <v>214</v>
      </c>
      <c r="C3724">
        <f>IF(OR(B3724=0,'Input and Summary Results'!D3306=0,'Input and Summary Results'!D3306=""),FALSE,'Input and Summary Results'!$D3306)</f>
        <v>0.34689054000000002</v>
      </c>
      <c r="D3724">
        <f>IF(OR(B3724=0,'Input and Summary Results'!E3306=0),FALSE,'Input and Summary Results'!$E3306)</f>
        <v>4.7560810000000002E-2</v>
      </c>
      <c r="E3724">
        <f t="shared" si="203"/>
        <v>-0.45980754357626941</v>
      </c>
      <c r="F3724">
        <f t="shared" si="204"/>
        <v>5.9504048568173692E-2</v>
      </c>
      <c r="G3724">
        <f>IF('Input and Summary Results'!$J$4="yes",IF(C3724=FALSE,FALSE,IF('Data Transformation'!E3724&lt;$R$10,E3724,$R$10)),IF(C3724=FALSE,FALSE,IF(C3724&lt;$R$10,C3724,$R$10)))</f>
        <v>0.34689054000000002</v>
      </c>
      <c r="H3724">
        <f>IF('Input and Summary Results'!$J$4="yes",'Data Transformation'!F3724,'Data Transformation'!D3724)</f>
        <v>4.7560810000000002E-2</v>
      </c>
      <c r="I3724">
        <f t="shared" si="205"/>
        <v>214</v>
      </c>
    </row>
    <row r="3725" spans="2:9" x14ac:dyDescent="0.25">
      <c r="B3725">
        <f>IF('Input and Summary Results'!D3307=0,FALSE,'Input and Summary Results'!$B3307)</f>
        <v>214</v>
      </c>
      <c r="C3725">
        <f>IF(OR(B3725=0,'Input and Summary Results'!D3307=0,'Input and Summary Results'!D3307=""),FALSE,'Input and Summary Results'!$D3307)</f>
        <v>0.44331811999999998</v>
      </c>
      <c r="D3725">
        <f>IF(OR(B3725=0,'Input and Summary Results'!E3307=0),FALSE,'Input and Summary Results'!$E3307)</f>
        <v>4.3973110000000003E-2</v>
      </c>
      <c r="E3725">
        <f t="shared" si="203"/>
        <v>-0.35328451716629988</v>
      </c>
      <c r="F3725">
        <f t="shared" si="204"/>
        <v>4.3048837570636635E-2</v>
      </c>
      <c r="G3725">
        <f>IF('Input and Summary Results'!$J$4="yes",IF(C3725=FALSE,FALSE,IF('Data Transformation'!E3725&lt;$R$10,E3725,$R$10)),IF(C3725=FALSE,FALSE,IF(C3725&lt;$R$10,C3725,$R$10)))</f>
        <v>0.44331811999999998</v>
      </c>
      <c r="H3725">
        <f>IF('Input and Summary Results'!$J$4="yes",'Data Transformation'!F3725,'Data Transformation'!D3725)</f>
        <v>4.3973110000000003E-2</v>
      </c>
      <c r="I3725">
        <f t="shared" si="205"/>
        <v>214</v>
      </c>
    </row>
    <row r="3726" spans="2:9" x14ac:dyDescent="0.25">
      <c r="B3726">
        <f>IF('Input and Summary Results'!D3308=0,FALSE,'Input and Summary Results'!$B3308)</f>
        <v>214</v>
      </c>
      <c r="C3726">
        <f>IF(OR(B3726=0,'Input and Summary Results'!D3308=0,'Input and Summary Results'!D3308=""),FALSE,'Input and Summary Results'!$D3308)</f>
        <v>0.55407242999999995</v>
      </c>
      <c r="D3726">
        <f>IF(OR(B3726=0,'Input and Summary Results'!E3308=0),FALSE,'Input and Summary Results'!$E3308)</f>
        <v>8.7247580000000005E-2</v>
      </c>
      <c r="E3726">
        <f t="shared" si="203"/>
        <v>-0.2564334592910163</v>
      </c>
      <c r="F3726">
        <f t="shared" si="204"/>
        <v>6.8340252410682131E-2</v>
      </c>
      <c r="G3726">
        <f>IF('Input and Summary Results'!$J$4="yes",IF(C3726=FALSE,FALSE,IF('Data Transformation'!E3726&lt;$R$10,E3726,$R$10)),IF(C3726=FALSE,FALSE,IF(C3726&lt;$R$10,C3726,$R$10)))</f>
        <v>0.55407242999999995</v>
      </c>
      <c r="H3726">
        <f>IF('Input and Summary Results'!$J$4="yes",'Data Transformation'!F3726,'Data Transformation'!D3726)</f>
        <v>8.7247580000000005E-2</v>
      </c>
      <c r="I3726">
        <f t="shared" si="205"/>
        <v>214</v>
      </c>
    </row>
    <row r="3727" spans="2:9" x14ac:dyDescent="0.25">
      <c r="B3727">
        <f>IF('Input and Summary Results'!D3309=0,FALSE,'Input and Summary Results'!$B3309)</f>
        <v>214</v>
      </c>
      <c r="C3727">
        <f>IF(OR(B3727=0,'Input and Summary Results'!D3309=0,'Input and Summary Results'!D3309=""),FALSE,'Input and Summary Results'!$D3309)</f>
        <v>0.58389068</v>
      </c>
      <c r="D3727">
        <f>IF(OR(B3727=0,'Input and Summary Results'!E3309=0),FALSE,'Input and Summary Results'!$E3309)</f>
        <v>5.2879490000000001E-2</v>
      </c>
      <c r="E3727">
        <f t="shared" si="203"/>
        <v>-0.23366845685502377</v>
      </c>
      <c r="F3727">
        <f t="shared" si="204"/>
        <v>3.9304786745354453E-2</v>
      </c>
      <c r="G3727">
        <f>IF('Input and Summary Results'!$J$4="yes",IF(C3727=FALSE,FALSE,IF('Data Transformation'!E3727&lt;$R$10,E3727,$R$10)),IF(C3727=FALSE,FALSE,IF(C3727&lt;$R$10,C3727,$R$10)))</f>
        <v>0.58389068</v>
      </c>
      <c r="H3727">
        <f>IF('Input and Summary Results'!$J$4="yes",'Data Transformation'!F3727,'Data Transformation'!D3727)</f>
        <v>5.2879490000000001E-2</v>
      </c>
      <c r="I3727">
        <f t="shared" si="205"/>
        <v>214</v>
      </c>
    </row>
    <row r="3728" spans="2:9" x14ac:dyDescent="0.25">
      <c r="B3728">
        <f>IF('Input and Summary Results'!D3310=0,FALSE,'Input and Summary Results'!$B3310)</f>
        <v>214</v>
      </c>
      <c r="C3728">
        <f>IF(OR(B3728=0,'Input and Summary Results'!D3310=0,'Input and Summary Results'!D3310=""),FALSE,'Input and Summary Results'!$D3310)</f>
        <v>0.59722892999999999</v>
      </c>
      <c r="D3728">
        <f>IF(OR(B3728=0,'Input and Summary Results'!E3310=0),FALSE,'Input and Summary Results'!$E3310)</f>
        <v>6.0990019999999999E-2</v>
      </c>
      <c r="E3728">
        <f t="shared" si="203"/>
        <v>-0.22385916304505196</v>
      </c>
      <c r="F3728">
        <f t="shared" si="204"/>
        <v>4.4320807901921291E-2</v>
      </c>
      <c r="G3728">
        <f>IF('Input and Summary Results'!$J$4="yes",IF(C3728=FALSE,FALSE,IF('Data Transformation'!E3728&lt;$R$10,E3728,$R$10)),IF(C3728=FALSE,FALSE,IF(C3728&lt;$R$10,C3728,$R$10)))</f>
        <v>0.59722892999999999</v>
      </c>
      <c r="H3728">
        <f>IF('Input and Summary Results'!$J$4="yes",'Data Transformation'!F3728,'Data Transformation'!D3728)</f>
        <v>6.0990019999999999E-2</v>
      </c>
      <c r="I3728">
        <f t="shared" si="205"/>
        <v>214</v>
      </c>
    </row>
    <row r="3729" spans="2:9" x14ac:dyDescent="0.25">
      <c r="B3729">
        <f>IF('Input and Summary Results'!D3311=0,FALSE,'Input and Summary Results'!$B3311)</f>
        <v>214</v>
      </c>
      <c r="C3729">
        <f>IF(OR(B3729=0,'Input and Summary Results'!D3311=0,'Input and Summary Results'!D3311=""),FALSE,'Input and Summary Results'!$D3311)</f>
        <v>0.6647632</v>
      </c>
      <c r="D3729">
        <f>IF(OR(B3729=0,'Input and Summary Results'!E3311=0),FALSE,'Input and Summary Results'!$E3311)</f>
        <v>2.9116489999999998E-2</v>
      </c>
      <c r="E3729">
        <f t="shared" si="203"/>
        <v>-0.17733303025777988</v>
      </c>
      <c r="F3729">
        <f t="shared" si="204"/>
        <v>1.9009109800301821E-2</v>
      </c>
      <c r="G3729">
        <f>IF('Input and Summary Results'!$J$4="yes",IF(C3729=FALSE,FALSE,IF('Data Transformation'!E3729&lt;$R$10,E3729,$R$10)),IF(C3729=FALSE,FALSE,IF(C3729&lt;$R$10,C3729,$R$10)))</f>
        <v>0.6647632</v>
      </c>
      <c r="H3729">
        <f>IF('Input and Summary Results'!$J$4="yes",'Data Transformation'!F3729,'Data Transformation'!D3729)</f>
        <v>2.9116489999999998E-2</v>
      </c>
      <c r="I3729">
        <f t="shared" si="205"/>
        <v>214</v>
      </c>
    </row>
    <row r="3730" spans="2:9" x14ac:dyDescent="0.25">
      <c r="B3730">
        <f>IF('Input and Summary Results'!D3312=0,FALSE,'Input and Summary Results'!$B3312)</f>
        <v>214</v>
      </c>
      <c r="C3730">
        <f>IF(OR(B3730=0,'Input and Summary Results'!D3312=0,'Input and Summary Results'!D3312=""),FALSE,'Input and Summary Results'!$D3312)</f>
        <v>0.67720307999999996</v>
      </c>
      <c r="D3730">
        <f>IF(OR(B3730=0,'Input and Summary Results'!E3312=0),FALSE,'Input and Summary Results'!$E3312)</f>
        <v>4.2327969999999999E-2</v>
      </c>
      <c r="E3730">
        <f t="shared" si="203"/>
        <v>-0.16928107533575093</v>
      </c>
      <c r="F3730">
        <f t="shared" si="204"/>
        <v>2.7126780019960928E-2</v>
      </c>
      <c r="G3730">
        <f>IF('Input and Summary Results'!$J$4="yes",IF(C3730=FALSE,FALSE,IF('Data Transformation'!E3730&lt;$R$10,E3730,$R$10)),IF(C3730=FALSE,FALSE,IF(C3730&lt;$R$10,C3730,$R$10)))</f>
        <v>0.67720307999999996</v>
      </c>
      <c r="H3730">
        <f>IF('Input and Summary Results'!$J$4="yes",'Data Transformation'!F3730,'Data Transformation'!D3730)</f>
        <v>4.2327969999999999E-2</v>
      </c>
      <c r="I3730">
        <f t="shared" si="205"/>
        <v>214</v>
      </c>
    </row>
    <row r="3731" spans="2:9" x14ac:dyDescent="0.25">
      <c r="B3731">
        <f>IF('Input and Summary Results'!D3313=0,FALSE,'Input and Summary Results'!$B3313)</f>
        <v>214</v>
      </c>
      <c r="C3731">
        <f>IF(OR(B3731=0,'Input and Summary Results'!D3313=0,'Input and Summary Results'!D3313=""),FALSE,'Input and Summary Results'!$D3313)</f>
        <v>0.72483417000000006</v>
      </c>
      <c r="D3731">
        <f>IF(OR(B3731=0,'Input and Summary Results'!E3313=0),FALSE,'Input and Summary Results'!$E3313)</f>
        <v>4.27868E-2</v>
      </c>
      <c r="E3731">
        <f t="shared" si="203"/>
        <v>-0.13976134141753943</v>
      </c>
      <c r="F3731">
        <f t="shared" si="204"/>
        <v>2.5618923567027749E-2</v>
      </c>
      <c r="G3731">
        <f>IF('Input and Summary Results'!$J$4="yes",IF(C3731=FALSE,FALSE,IF('Data Transformation'!E3731&lt;$R$10,E3731,$R$10)),IF(C3731=FALSE,FALSE,IF(C3731&lt;$R$10,C3731,$R$10)))</f>
        <v>0.72483417000000006</v>
      </c>
      <c r="H3731">
        <f>IF('Input and Summary Results'!$J$4="yes",'Data Transformation'!F3731,'Data Transformation'!D3731)</f>
        <v>4.27868E-2</v>
      </c>
      <c r="I3731">
        <f t="shared" si="205"/>
        <v>214</v>
      </c>
    </row>
    <row r="3732" spans="2:9" x14ac:dyDescent="0.25">
      <c r="B3732">
        <f>IF('Input and Summary Results'!D3314=0,FALSE,'Input and Summary Results'!$B3314)</f>
        <v>214</v>
      </c>
      <c r="C3732">
        <f>IF(OR(B3732=0,'Input and Summary Results'!D3314=0,'Input and Summary Results'!D3314=""),FALSE,'Input and Summary Results'!$D3314)</f>
        <v>1.01681278</v>
      </c>
      <c r="D3732">
        <f>IF(OR(B3732=0,'Input and Summary Results'!E3314=0),FALSE,'Input and Summary Results'!$E3314)</f>
        <v>5.1375200000000003E-2</v>
      </c>
      <c r="E3732">
        <f t="shared" si="203"/>
        <v>7.2409960909937364E-3</v>
      </c>
      <c r="F3732">
        <f t="shared" si="204"/>
        <v>2.1928163412737595E-2</v>
      </c>
      <c r="G3732">
        <f>IF('Input and Summary Results'!$J$4="yes",IF(C3732=FALSE,FALSE,IF('Data Transformation'!E3732&lt;$R$10,E3732,$R$10)),IF(C3732=FALSE,FALSE,IF(C3732&lt;$R$10,C3732,$R$10)))</f>
        <v>1.01681278</v>
      </c>
      <c r="H3732">
        <f>IF('Input and Summary Results'!$J$4="yes",'Data Transformation'!F3732,'Data Transformation'!D3732)</f>
        <v>5.1375200000000003E-2</v>
      </c>
      <c r="I3732">
        <f t="shared" si="205"/>
        <v>214</v>
      </c>
    </row>
    <row r="3733" spans="2:9" x14ac:dyDescent="0.25">
      <c r="B3733">
        <f>IF('Input and Summary Results'!D3315=0,FALSE,'Input and Summary Results'!$B3315)</f>
        <v>215</v>
      </c>
      <c r="C3733">
        <f>IF(OR(B3733=0,'Input and Summary Results'!D3315=0,'Input and Summary Results'!D3315=""),FALSE,'Input and Summary Results'!$D3315)</f>
        <v>-3.3535500000000003E-2</v>
      </c>
      <c r="D3733">
        <f>IF(OR(B3733=0,'Input and Summary Results'!E3315=0),FALSE,'Input and Summary Results'!$E3315)</f>
        <v>7.8077939999999998E-2</v>
      </c>
      <c r="E3733" t="e">
        <f t="shared" si="203"/>
        <v>#NUM!</v>
      </c>
      <c r="F3733">
        <f t="shared" si="204"/>
        <v>-1.0104464212550877</v>
      </c>
      <c r="G3733">
        <f>IF('Input and Summary Results'!$J$4="yes",IF(C3733=FALSE,FALSE,IF('Data Transformation'!E3733&lt;$R$10,E3733,$R$10)),IF(C3733=FALSE,FALSE,IF(C3733&lt;$R$10,C3733,$R$10)))</f>
        <v>-3.3535500000000003E-2</v>
      </c>
      <c r="H3733">
        <f>IF('Input and Summary Results'!$J$4="yes",'Data Transformation'!F3733,'Data Transformation'!D3733)</f>
        <v>7.8077939999999998E-2</v>
      </c>
      <c r="I3733">
        <f t="shared" si="205"/>
        <v>215</v>
      </c>
    </row>
    <row r="3734" spans="2:9" x14ac:dyDescent="0.25">
      <c r="B3734">
        <f>IF('Input and Summary Results'!D3316=0,FALSE,'Input and Summary Results'!$B3316)</f>
        <v>215</v>
      </c>
      <c r="C3734">
        <f>IF(OR(B3734=0,'Input and Summary Results'!D3316=0,'Input and Summary Results'!D3316=""),FALSE,'Input and Summary Results'!$D3316)</f>
        <v>0.12540887000000001</v>
      </c>
      <c r="D3734">
        <f>IF(OR(B3734=0,'Input and Summary Results'!E3316=0),FALSE,'Input and Summary Results'!$E3316)</f>
        <v>5.0877430000000001E-2</v>
      </c>
      <c r="E3734">
        <f t="shared" si="203"/>
        <v>-0.90167174535680872</v>
      </c>
      <c r="F3734">
        <f t="shared" si="204"/>
        <v>0.17607051734059959</v>
      </c>
      <c r="G3734">
        <f>IF('Input and Summary Results'!$J$4="yes",IF(C3734=FALSE,FALSE,IF('Data Transformation'!E3734&lt;$R$10,E3734,$R$10)),IF(C3734=FALSE,FALSE,IF(C3734&lt;$R$10,C3734,$R$10)))</f>
        <v>0.12540887000000001</v>
      </c>
      <c r="H3734">
        <f>IF('Input and Summary Results'!$J$4="yes",'Data Transformation'!F3734,'Data Transformation'!D3734)</f>
        <v>5.0877430000000001E-2</v>
      </c>
      <c r="I3734">
        <f t="shared" si="205"/>
        <v>215</v>
      </c>
    </row>
    <row r="3735" spans="2:9" x14ac:dyDescent="0.25">
      <c r="B3735">
        <f>IF('Input and Summary Results'!D3317=0,FALSE,'Input and Summary Results'!$B3317)</f>
        <v>215</v>
      </c>
      <c r="C3735">
        <f>IF(OR(B3735=0,'Input and Summary Results'!D3317=0,'Input and Summary Results'!D3317=""),FALSE,'Input and Summary Results'!$D3317)</f>
        <v>0.17545786999999999</v>
      </c>
      <c r="D3735">
        <f>IF(OR(B3735=0,'Input and Summary Results'!E3317=0),FALSE,'Input and Summary Results'!$E3317)</f>
        <v>5.6793860000000002E-2</v>
      </c>
      <c r="E3735">
        <f t="shared" si="203"/>
        <v>-0.75582714713556209</v>
      </c>
      <c r="F3735">
        <f t="shared" si="204"/>
        <v>0.14048121774190012</v>
      </c>
      <c r="G3735">
        <f>IF('Input and Summary Results'!$J$4="yes",IF(C3735=FALSE,FALSE,IF('Data Transformation'!E3735&lt;$R$10,E3735,$R$10)),IF(C3735=FALSE,FALSE,IF(C3735&lt;$R$10,C3735,$R$10)))</f>
        <v>0.17545786999999999</v>
      </c>
      <c r="H3735">
        <f>IF('Input and Summary Results'!$J$4="yes",'Data Transformation'!F3735,'Data Transformation'!D3735)</f>
        <v>5.6793860000000002E-2</v>
      </c>
      <c r="I3735">
        <f t="shared" si="205"/>
        <v>215</v>
      </c>
    </row>
    <row r="3736" spans="2:9" x14ac:dyDescent="0.25">
      <c r="B3736">
        <f>IF('Input and Summary Results'!D3318=0,FALSE,'Input and Summary Results'!$B3318)</f>
        <v>215</v>
      </c>
      <c r="C3736">
        <f>IF(OR(B3736=0,'Input and Summary Results'!D3318=0,'Input and Summary Results'!D3318=""),FALSE,'Input and Summary Results'!$D3318)</f>
        <v>0.22878240999999999</v>
      </c>
      <c r="D3736">
        <f>IF(OR(B3736=0,'Input and Summary Results'!E3318=0),FALSE,'Input and Summary Results'!$E3318)</f>
        <v>6.2859100000000001E-2</v>
      </c>
      <c r="E3736">
        <f t="shared" si="203"/>
        <v>-0.64057736944895094</v>
      </c>
      <c r="F3736">
        <f t="shared" si="204"/>
        <v>0.11924364902004486</v>
      </c>
      <c r="G3736">
        <f>IF('Input and Summary Results'!$J$4="yes",IF(C3736=FALSE,FALSE,IF('Data Transformation'!E3736&lt;$R$10,E3736,$R$10)),IF(C3736=FALSE,FALSE,IF(C3736&lt;$R$10,C3736,$R$10)))</f>
        <v>0.22878240999999999</v>
      </c>
      <c r="H3736">
        <f>IF('Input and Summary Results'!$J$4="yes",'Data Transformation'!F3736,'Data Transformation'!D3736)</f>
        <v>6.2859100000000001E-2</v>
      </c>
      <c r="I3736">
        <f t="shared" si="205"/>
        <v>215</v>
      </c>
    </row>
    <row r="3737" spans="2:9" x14ac:dyDescent="0.25">
      <c r="B3737">
        <f>IF('Input and Summary Results'!D3319=0,FALSE,'Input and Summary Results'!$B3319)</f>
        <v>215</v>
      </c>
      <c r="C3737">
        <f>IF(OR(B3737=0,'Input and Summary Results'!D3319=0,'Input and Summary Results'!D3319=""),FALSE,'Input and Summary Results'!$D3319)</f>
        <v>0.50549991000000005</v>
      </c>
      <c r="D3737">
        <f>IF(OR(B3737=0,'Input and Summary Results'!E3319=0),FALSE,'Input and Summary Results'!$E3319)</f>
        <v>3.4863140000000001E-2</v>
      </c>
      <c r="E3737">
        <f t="shared" si="203"/>
        <v>-0.29627891739544665</v>
      </c>
      <c r="F3737">
        <f t="shared" si="204"/>
        <v>2.9931959354849338E-2</v>
      </c>
      <c r="G3737">
        <f>IF('Input and Summary Results'!$J$4="yes",IF(C3737=FALSE,FALSE,IF('Data Transformation'!E3737&lt;$R$10,E3737,$R$10)),IF(C3737=FALSE,FALSE,IF(C3737&lt;$R$10,C3737,$R$10)))</f>
        <v>0.50549991000000005</v>
      </c>
      <c r="H3737">
        <f>IF('Input and Summary Results'!$J$4="yes",'Data Transformation'!F3737,'Data Transformation'!D3737)</f>
        <v>3.4863140000000001E-2</v>
      </c>
      <c r="I3737">
        <f t="shared" si="205"/>
        <v>215</v>
      </c>
    </row>
    <row r="3738" spans="2:9" x14ac:dyDescent="0.25">
      <c r="B3738">
        <f>IF('Input and Summary Results'!D3320=0,FALSE,'Input and Summary Results'!$B3320)</f>
        <v>215</v>
      </c>
      <c r="C3738">
        <f>IF(OR(B3738=0,'Input and Summary Results'!D3320=0,'Input and Summary Results'!D3320=""),FALSE,'Input and Summary Results'!$D3320)</f>
        <v>0.52478396000000005</v>
      </c>
      <c r="D3738">
        <f>IF(OR(B3738=0,'Input and Summary Results'!E3320=0),FALSE,'Input and Summary Results'!$E3320)</f>
        <v>3.7974679999999997E-2</v>
      </c>
      <c r="E3738">
        <f t="shared" si="203"/>
        <v>-0.28001944762238784</v>
      </c>
      <c r="F3738">
        <f t="shared" si="204"/>
        <v>3.1405325574356345E-2</v>
      </c>
      <c r="G3738">
        <f>IF('Input and Summary Results'!$J$4="yes",IF(C3738=FALSE,FALSE,IF('Data Transformation'!E3738&lt;$R$10,E3738,$R$10)),IF(C3738=FALSE,FALSE,IF(C3738&lt;$R$10,C3738,$R$10)))</f>
        <v>0.52478396000000005</v>
      </c>
      <c r="H3738">
        <f>IF('Input and Summary Results'!$J$4="yes",'Data Transformation'!F3738,'Data Transformation'!D3738)</f>
        <v>3.7974679999999997E-2</v>
      </c>
      <c r="I3738">
        <f t="shared" si="205"/>
        <v>215</v>
      </c>
    </row>
    <row r="3739" spans="2:9" x14ac:dyDescent="0.25">
      <c r="B3739">
        <f>IF('Input and Summary Results'!D3321=0,FALSE,'Input and Summary Results'!$B3321)</f>
        <v>215</v>
      </c>
      <c r="C3739">
        <f>IF(OR(B3739=0,'Input and Summary Results'!D3321=0,'Input and Summary Results'!D3321=""),FALSE,'Input and Summary Results'!$D3321)</f>
        <v>0.54312777999999995</v>
      </c>
      <c r="D3739">
        <f>IF(OR(B3739=0,'Input and Summary Results'!E3321=0),FALSE,'Input and Summary Results'!$E3321)</f>
        <v>3.53341E-2</v>
      </c>
      <c r="E3739">
        <f t="shared" si="203"/>
        <v>-0.26509798326489736</v>
      </c>
      <c r="F3739">
        <f t="shared" si="204"/>
        <v>2.823460696486562E-2</v>
      </c>
      <c r="G3739">
        <f>IF('Input and Summary Results'!$J$4="yes",IF(C3739=FALSE,FALSE,IF('Data Transformation'!E3739&lt;$R$10,E3739,$R$10)),IF(C3739=FALSE,FALSE,IF(C3739&lt;$R$10,C3739,$R$10)))</f>
        <v>0.54312777999999995</v>
      </c>
      <c r="H3739">
        <f>IF('Input and Summary Results'!$J$4="yes",'Data Transformation'!F3739,'Data Transformation'!D3739)</f>
        <v>3.53341E-2</v>
      </c>
      <c r="I3739">
        <f t="shared" si="205"/>
        <v>215</v>
      </c>
    </row>
    <row r="3740" spans="2:9" x14ac:dyDescent="0.25">
      <c r="B3740">
        <f>IF('Input and Summary Results'!D3322=0,FALSE,'Input and Summary Results'!$B3322)</f>
        <v>215</v>
      </c>
      <c r="C3740">
        <f>IF(OR(B3740=0,'Input and Summary Results'!D3322=0,'Input and Summary Results'!D3322=""),FALSE,'Input and Summary Results'!$D3322)</f>
        <v>0.55093683000000004</v>
      </c>
      <c r="D3740">
        <f>IF(OR(B3740=0,'Input and Summary Results'!E3322=0),FALSE,'Input and Summary Results'!$E3322)</f>
        <v>4.5398309999999997E-2</v>
      </c>
      <c r="E3740">
        <f t="shared" si="203"/>
        <v>-0.25889819417029203</v>
      </c>
      <c r="F3740">
        <f t="shared" si="204"/>
        <v>3.5762478504114521E-2</v>
      </c>
      <c r="G3740">
        <f>IF('Input and Summary Results'!$J$4="yes",IF(C3740=FALSE,FALSE,IF('Data Transformation'!E3740&lt;$R$10,E3740,$R$10)),IF(C3740=FALSE,FALSE,IF(C3740&lt;$R$10,C3740,$R$10)))</f>
        <v>0.55093683000000004</v>
      </c>
      <c r="H3740">
        <f>IF('Input and Summary Results'!$J$4="yes",'Data Transformation'!F3740,'Data Transformation'!D3740)</f>
        <v>4.5398309999999997E-2</v>
      </c>
      <c r="I3740">
        <f t="shared" si="205"/>
        <v>215</v>
      </c>
    </row>
    <row r="3741" spans="2:9" x14ac:dyDescent="0.25">
      <c r="B3741">
        <f>IF('Input and Summary Results'!D3323=0,FALSE,'Input and Summary Results'!$B3323)</f>
        <v>215</v>
      </c>
      <c r="C3741">
        <f>IF(OR(B3741=0,'Input and Summary Results'!D3323=0,'Input and Summary Results'!D3323=""),FALSE,'Input and Summary Results'!$D3323)</f>
        <v>0.59817405000000001</v>
      </c>
      <c r="D3741">
        <f>IF(OR(B3741=0,'Input and Summary Results'!E3323=0),FALSE,'Input and Summary Results'!$E3323)</f>
        <v>4.181489E-2</v>
      </c>
      <c r="E3741">
        <f t="shared" si="203"/>
        <v>-0.22317243146895721</v>
      </c>
      <c r="F3741">
        <f t="shared" si="204"/>
        <v>3.0338431197408176E-2</v>
      </c>
      <c r="G3741">
        <f>IF('Input and Summary Results'!$J$4="yes",IF(C3741=FALSE,FALSE,IF('Data Transformation'!E3741&lt;$R$10,E3741,$R$10)),IF(C3741=FALSE,FALSE,IF(C3741&lt;$R$10,C3741,$R$10)))</f>
        <v>0.59817405000000001</v>
      </c>
      <c r="H3741">
        <f>IF('Input and Summary Results'!$J$4="yes",'Data Transformation'!F3741,'Data Transformation'!D3741)</f>
        <v>4.181489E-2</v>
      </c>
      <c r="I3741">
        <f t="shared" si="205"/>
        <v>215</v>
      </c>
    </row>
    <row r="3742" spans="2:9" x14ac:dyDescent="0.25">
      <c r="B3742">
        <f>IF('Input and Summary Results'!D3324=0,FALSE,'Input and Summary Results'!$B3324)</f>
        <v>215</v>
      </c>
      <c r="C3742">
        <f>IF(OR(B3742=0,'Input and Summary Results'!D3324=0,'Input and Summary Results'!D3324=""),FALSE,'Input and Summary Results'!$D3324)</f>
        <v>0.72213327999999999</v>
      </c>
      <c r="D3742">
        <f>IF(OR(B3742=0,'Input and Summary Results'!E3324=0),FALSE,'Input and Summary Results'!$E3324)</f>
        <v>4.036199E-2</v>
      </c>
      <c r="E3742">
        <f t="shared" si="203"/>
        <v>-0.14138263978953813</v>
      </c>
      <c r="F3742">
        <f t="shared" si="204"/>
        <v>2.4257438543754697E-2</v>
      </c>
      <c r="G3742">
        <f>IF('Input and Summary Results'!$J$4="yes",IF(C3742=FALSE,FALSE,IF('Data Transformation'!E3742&lt;$R$10,E3742,$R$10)),IF(C3742=FALSE,FALSE,IF(C3742&lt;$R$10,C3742,$R$10)))</f>
        <v>0.72213327999999999</v>
      </c>
      <c r="H3742">
        <f>IF('Input and Summary Results'!$J$4="yes",'Data Transformation'!F3742,'Data Transformation'!D3742)</f>
        <v>4.036199E-2</v>
      </c>
      <c r="I3742">
        <f t="shared" si="205"/>
        <v>215</v>
      </c>
    </row>
    <row r="3743" spans="2:9" x14ac:dyDescent="0.25">
      <c r="B3743">
        <f>IF('Input and Summary Results'!D3325=0,FALSE,'Input and Summary Results'!$B3325)</f>
        <v>215</v>
      </c>
      <c r="C3743">
        <f>IF(OR(B3743=0,'Input and Summary Results'!D3325=0,'Input and Summary Results'!D3325=""),FALSE,'Input and Summary Results'!$D3325)</f>
        <v>0.75093798</v>
      </c>
      <c r="D3743">
        <f>IF(OR(B3743=0,'Input and Summary Results'!E3325=0),FALSE,'Input and Summary Results'!$E3325)</f>
        <v>5.4305840000000001E-2</v>
      </c>
      <c r="E3743">
        <f t="shared" si="203"/>
        <v>-0.12439592991462801</v>
      </c>
      <c r="F3743">
        <f t="shared" si="204"/>
        <v>3.1385727167508558E-2</v>
      </c>
      <c r="G3743">
        <f>IF('Input and Summary Results'!$J$4="yes",IF(C3743=FALSE,FALSE,IF('Data Transformation'!E3743&lt;$R$10,E3743,$R$10)),IF(C3743=FALSE,FALSE,IF(C3743&lt;$R$10,C3743,$R$10)))</f>
        <v>0.75093798</v>
      </c>
      <c r="H3743">
        <f>IF('Input and Summary Results'!$J$4="yes",'Data Transformation'!F3743,'Data Transformation'!D3743)</f>
        <v>5.4305840000000001E-2</v>
      </c>
      <c r="I3743">
        <f t="shared" si="205"/>
        <v>215</v>
      </c>
    </row>
    <row r="3744" spans="2:9" x14ac:dyDescent="0.25">
      <c r="B3744">
        <f>IF('Input and Summary Results'!D3326=0,FALSE,'Input and Summary Results'!$B3326)</f>
        <v>215</v>
      </c>
      <c r="C3744">
        <f>IF(OR(B3744=0,'Input and Summary Results'!D3326=0,'Input and Summary Results'!D3326=""),FALSE,'Input and Summary Results'!$D3326)</f>
        <v>0.77464980999999999</v>
      </c>
      <c r="D3744">
        <f>IF(OR(B3744=0,'Input and Summary Results'!E3326=0),FALSE,'Input and Summary Results'!$E3326)</f>
        <v>5.1058640000000002E-2</v>
      </c>
      <c r="E3744">
        <f t="shared" si="203"/>
        <v>-0.11089458130726505</v>
      </c>
      <c r="F3744">
        <f t="shared" si="204"/>
        <v>2.8605764145220668E-2</v>
      </c>
      <c r="G3744">
        <f>IF('Input and Summary Results'!$J$4="yes",IF(C3744=FALSE,FALSE,IF('Data Transformation'!E3744&lt;$R$10,E3744,$R$10)),IF(C3744=FALSE,FALSE,IF(C3744&lt;$R$10,C3744,$R$10)))</f>
        <v>0.77464980999999999</v>
      </c>
      <c r="H3744">
        <f>IF('Input and Summary Results'!$J$4="yes",'Data Transformation'!F3744,'Data Transformation'!D3744)</f>
        <v>5.1058640000000002E-2</v>
      </c>
      <c r="I3744">
        <f t="shared" si="205"/>
        <v>215</v>
      </c>
    </row>
    <row r="3745" spans="2:9" x14ac:dyDescent="0.25">
      <c r="B3745">
        <f>IF('Input and Summary Results'!D3327=0,FALSE,'Input and Summary Results'!$B3327)</f>
        <v>215</v>
      </c>
      <c r="C3745">
        <f>IF(OR(B3745=0,'Input and Summary Results'!D3327=0,'Input and Summary Results'!D3327=""),FALSE,'Input and Summary Results'!$D3327)</f>
        <v>0.78477598999999998</v>
      </c>
      <c r="D3745">
        <f>IF(OR(B3745=0,'Input and Summary Results'!E3327=0),FALSE,'Input and Summary Results'!$E3327)</f>
        <v>4.347927E-2</v>
      </c>
      <c r="E3745">
        <f t="shared" si="203"/>
        <v>-0.10525429254199771</v>
      </c>
      <c r="F3745">
        <f t="shared" si="204"/>
        <v>2.4045082189632229E-2</v>
      </c>
      <c r="G3745">
        <f>IF('Input and Summary Results'!$J$4="yes",IF(C3745=FALSE,FALSE,IF('Data Transformation'!E3745&lt;$R$10,E3745,$R$10)),IF(C3745=FALSE,FALSE,IF(C3745&lt;$R$10,C3745,$R$10)))</f>
        <v>0.78477598999999998</v>
      </c>
      <c r="H3745">
        <f>IF('Input and Summary Results'!$J$4="yes",'Data Transformation'!F3745,'Data Transformation'!D3745)</f>
        <v>4.347927E-2</v>
      </c>
      <c r="I3745">
        <f t="shared" si="205"/>
        <v>215</v>
      </c>
    </row>
    <row r="3746" spans="2:9" x14ac:dyDescent="0.25">
      <c r="B3746">
        <f>IF('Input and Summary Results'!D3328=0,FALSE,'Input and Summary Results'!$B3328)</f>
        <v>215</v>
      </c>
      <c r="C3746">
        <f>IF(OR(B3746=0,'Input and Summary Results'!D3328=0,'Input and Summary Results'!D3328=""),FALSE,'Input and Summary Results'!$D3328)</f>
        <v>0.78575627000000003</v>
      </c>
      <c r="D3746">
        <f>IF(OR(B3746=0,'Input and Summary Results'!E3328=0),FALSE,'Input and Summary Results'!$E3328)</f>
        <v>4.5993029999999997E-2</v>
      </c>
      <c r="E3746">
        <f t="shared" si="203"/>
        <v>-0.10471214481176676</v>
      </c>
      <c r="F3746">
        <f t="shared" si="204"/>
        <v>2.5403519872644473E-2</v>
      </c>
      <c r="G3746">
        <f>IF('Input and Summary Results'!$J$4="yes",IF(C3746=FALSE,FALSE,IF('Data Transformation'!E3746&lt;$R$10,E3746,$R$10)),IF(C3746=FALSE,FALSE,IF(C3746&lt;$R$10,C3746,$R$10)))</f>
        <v>0.78575627000000003</v>
      </c>
      <c r="H3746">
        <f>IF('Input and Summary Results'!$J$4="yes",'Data Transformation'!F3746,'Data Transformation'!D3746)</f>
        <v>4.5993029999999997E-2</v>
      </c>
      <c r="I3746">
        <f t="shared" si="205"/>
        <v>215</v>
      </c>
    </row>
    <row r="3747" spans="2:9" x14ac:dyDescent="0.25">
      <c r="B3747">
        <f>IF('Input and Summary Results'!D3329=0,FALSE,'Input and Summary Results'!$B3329)</f>
        <v>215</v>
      </c>
      <c r="C3747">
        <f>IF(OR(B3747=0,'Input and Summary Results'!D3329=0,'Input and Summary Results'!D3329=""),FALSE,'Input and Summary Results'!$D3329)</f>
        <v>0.90742252999999995</v>
      </c>
      <c r="D3747">
        <f>IF(OR(B3747=0,'Input and Summary Results'!E3329=0),FALSE,'Input and Summary Results'!$E3329)</f>
        <v>5.3980019999999997E-2</v>
      </c>
      <c r="E3747">
        <f t="shared" si="203"/>
        <v>-4.2190442027014725E-2</v>
      </c>
      <c r="F3747">
        <f t="shared" si="204"/>
        <v>2.581744215674257E-2</v>
      </c>
      <c r="G3747">
        <f>IF('Input and Summary Results'!$J$4="yes",IF(C3747=FALSE,FALSE,IF('Data Transformation'!E3747&lt;$R$10,E3747,$R$10)),IF(C3747=FALSE,FALSE,IF(C3747&lt;$R$10,C3747,$R$10)))</f>
        <v>0.90742252999999995</v>
      </c>
      <c r="H3747">
        <f>IF('Input and Summary Results'!$J$4="yes",'Data Transformation'!F3747,'Data Transformation'!D3747)</f>
        <v>5.3980019999999997E-2</v>
      </c>
      <c r="I3747">
        <f t="shared" si="205"/>
        <v>215</v>
      </c>
    </row>
    <row r="3748" spans="2:9" x14ac:dyDescent="0.25">
      <c r="B3748">
        <f>IF('Input and Summary Results'!D3330=0,FALSE,'Input and Summary Results'!$B3330)</f>
        <v>215</v>
      </c>
      <c r="C3748">
        <f>IF(OR(B3748=0,'Input and Summary Results'!D3330=0,'Input and Summary Results'!D3330=""),FALSE,'Input and Summary Results'!$D3330)</f>
        <v>0.92956338000000005</v>
      </c>
      <c r="D3748">
        <f>IF(OR(B3748=0,'Input and Summary Results'!E3330=0),FALSE,'Input and Summary Results'!$E3330)</f>
        <v>4.173143E-2</v>
      </c>
      <c r="E3748">
        <f t="shared" si="203"/>
        <v>-3.1720993578086401E-2</v>
      </c>
      <c r="F3748">
        <f t="shared" si="204"/>
        <v>1.9483814670065852E-2</v>
      </c>
      <c r="G3748">
        <f>IF('Input and Summary Results'!$J$4="yes",IF(C3748=FALSE,FALSE,IF('Data Transformation'!E3748&lt;$R$10,E3748,$R$10)),IF(C3748=FALSE,FALSE,IF(C3748&lt;$R$10,C3748,$R$10)))</f>
        <v>0.92956338000000005</v>
      </c>
      <c r="H3748">
        <f>IF('Input and Summary Results'!$J$4="yes",'Data Transformation'!F3748,'Data Transformation'!D3748)</f>
        <v>4.173143E-2</v>
      </c>
      <c r="I3748">
        <f t="shared" si="205"/>
        <v>215</v>
      </c>
    </row>
    <row r="3749" spans="2:9" x14ac:dyDescent="0.25">
      <c r="B3749">
        <f>IF('Input and Summary Results'!D3331=0,FALSE,'Input and Summary Results'!$B3331)</f>
        <v>215</v>
      </c>
      <c r="C3749">
        <f>IF(OR(B3749=0,'Input and Summary Results'!D3331=0,'Input and Summary Results'!D3331=""),FALSE,'Input and Summary Results'!$D3331)</f>
        <v>0.94504246000000003</v>
      </c>
      <c r="D3749">
        <f>IF(OR(B3749=0,'Input and Summary Results'!E3331=0),FALSE,'Input and Summary Results'!$E3331)</f>
        <v>4.4555850000000001E-2</v>
      </c>
      <c r="E3749">
        <f t="shared" si="203"/>
        <v>-2.4548678549525429E-2</v>
      </c>
      <c r="F3749">
        <f t="shared" si="204"/>
        <v>2.0461767294561558E-2</v>
      </c>
      <c r="G3749">
        <f>IF('Input and Summary Results'!$J$4="yes",IF(C3749=FALSE,FALSE,IF('Data Transformation'!E3749&lt;$R$10,E3749,$R$10)),IF(C3749=FALSE,FALSE,IF(C3749&lt;$R$10,C3749,$R$10)))</f>
        <v>0.94504246000000003</v>
      </c>
      <c r="H3749">
        <f>IF('Input and Summary Results'!$J$4="yes",'Data Transformation'!F3749,'Data Transformation'!D3749)</f>
        <v>4.4555850000000001E-2</v>
      </c>
      <c r="I3749">
        <f t="shared" si="205"/>
        <v>215</v>
      </c>
    </row>
    <row r="3750" spans="2:9" x14ac:dyDescent="0.25">
      <c r="B3750">
        <f>IF('Input and Summary Results'!D3332=0,FALSE,'Input and Summary Results'!$B3332)</f>
        <v>215</v>
      </c>
      <c r="C3750">
        <f>IF(OR(B3750=0,'Input and Summary Results'!D3332=0,'Input and Summary Results'!D3332=""),FALSE,'Input and Summary Results'!$D3332)</f>
        <v>1.01217961</v>
      </c>
      <c r="D3750">
        <f>IF(OR(B3750=0,'Input and Summary Results'!E3332=0),FALSE,'Input and Summary Results'!$E3332)</f>
        <v>9.8823569999999999E-2</v>
      </c>
      <c r="E3750">
        <f t="shared" si="203"/>
        <v>5.2575843522605584E-3</v>
      </c>
      <c r="F3750">
        <f t="shared" si="204"/>
        <v>4.237333864095523E-2</v>
      </c>
      <c r="G3750">
        <f>IF('Input and Summary Results'!$J$4="yes",IF(C3750=FALSE,FALSE,IF('Data Transformation'!E3750&lt;$R$10,E3750,$R$10)),IF(C3750=FALSE,FALSE,IF(C3750&lt;$R$10,C3750,$R$10)))</f>
        <v>1.01217961</v>
      </c>
      <c r="H3750">
        <f>IF('Input and Summary Results'!$J$4="yes",'Data Transformation'!F3750,'Data Transformation'!D3750)</f>
        <v>9.8823569999999999E-2</v>
      </c>
      <c r="I3750">
        <f t="shared" si="205"/>
        <v>215</v>
      </c>
    </row>
    <row r="3751" spans="2:9" x14ac:dyDescent="0.25">
      <c r="B3751">
        <f>IF('Input and Summary Results'!D3333=0,FALSE,'Input and Summary Results'!$B3333)</f>
        <v>215</v>
      </c>
      <c r="C3751">
        <f>IF(OR(B3751=0,'Input and Summary Results'!D3333=0,'Input and Summary Results'!D3333=""),FALSE,'Input and Summary Results'!$D3333)</f>
        <v>1.01624359</v>
      </c>
      <c r="D3751">
        <f>IF(OR(B3751=0,'Input and Summary Results'!E3333=0),FALSE,'Input and Summary Results'!$E3333)</f>
        <v>4.3853040000000003E-2</v>
      </c>
      <c r="E3751">
        <f t="shared" si="203"/>
        <v>6.9978192797053454E-3</v>
      </c>
      <c r="F3751">
        <f t="shared" si="204"/>
        <v>1.8728009256127266E-2</v>
      </c>
      <c r="G3751">
        <f>IF('Input and Summary Results'!$J$4="yes",IF(C3751=FALSE,FALSE,IF('Data Transformation'!E3751&lt;$R$10,E3751,$R$10)),IF(C3751=FALSE,FALSE,IF(C3751&lt;$R$10,C3751,$R$10)))</f>
        <v>1.01624359</v>
      </c>
      <c r="H3751">
        <f>IF('Input and Summary Results'!$J$4="yes",'Data Transformation'!F3751,'Data Transformation'!D3751)</f>
        <v>4.3853040000000003E-2</v>
      </c>
      <c r="I3751">
        <f t="shared" si="205"/>
        <v>215</v>
      </c>
    </row>
    <row r="3752" spans="2:9" x14ac:dyDescent="0.25">
      <c r="B3752">
        <f>IF('Input and Summary Results'!D3334=0,FALSE,'Input and Summary Results'!$B3334)</f>
        <v>216</v>
      </c>
      <c r="C3752">
        <f>IF(OR(B3752=0,'Input and Summary Results'!D3334=0,'Input and Summary Results'!D3334=""),FALSE,'Input and Summary Results'!$D3334)</f>
        <v>-1.49248E-2</v>
      </c>
      <c r="D3752">
        <f>IF(OR(B3752=0,'Input and Summary Results'!E3334=0),FALSE,'Input and Summary Results'!$E3334)</f>
        <v>3.1006280000000001E-2</v>
      </c>
      <c r="E3752" t="e">
        <f t="shared" si="203"/>
        <v>#NUM!</v>
      </c>
      <c r="F3752">
        <f t="shared" si="204"/>
        <v>-0.9016352326329331</v>
      </c>
      <c r="G3752">
        <f>IF('Input and Summary Results'!$J$4="yes",IF(C3752=FALSE,FALSE,IF('Data Transformation'!E3752&lt;$R$10,E3752,$R$10)),IF(C3752=FALSE,FALSE,IF(C3752&lt;$R$10,C3752,$R$10)))</f>
        <v>-1.49248E-2</v>
      </c>
      <c r="H3752">
        <f>IF('Input and Summary Results'!$J$4="yes",'Data Transformation'!F3752,'Data Transformation'!D3752)</f>
        <v>3.1006280000000001E-2</v>
      </c>
      <c r="I3752">
        <f t="shared" si="205"/>
        <v>216</v>
      </c>
    </row>
    <row r="3753" spans="2:9" x14ac:dyDescent="0.25">
      <c r="B3753">
        <f>IF('Input and Summary Results'!D3335=0,FALSE,'Input and Summary Results'!$B3335)</f>
        <v>216</v>
      </c>
      <c r="C3753">
        <f>IF(OR(B3753=0,'Input and Summary Results'!D3335=0,'Input and Summary Results'!D3335=""),FALSE,'Input and Summary Results'!$D3335)</f>
        <v>2.0469419999999999E-2</v>
      </c>
      <c r="D3753">
        <f>IF(OR(B3753=0,'Input and Summary Results'!E3335=0),FALSE,'Input and Summary Results'!$E3335)</f>
        <v>3.8641689999999999E-2</v>
      </c>
      <c r="E3753">
        <f t="shared" si="203"/>
        <v>-1.6888944628757516</v>
      </c>
      <c r="F3753">
        <f t="shared" si="204"/>
        <v>0.81929500005373879</v>
      </c>
      <c r="G3753">
        <f>IF('Input and Summary Results'!$J$4="yes",IF(C3753=FALSE,FALSE,IF('Data Transformation'!E3753&lt;$R$10,E3753,$R$10)),IF(C3753=FALSE,FALSE,IF(C3753&lt;$R$10,C3753,$R$10)))</f>
        <v>2.0469419999999999E-2</v>
      </c>
      <c r="H3753">
        <f>IF('Input and Summary Results'!$J$4="yes",'Data Transformation'!F3753,'Data Transformation'!D3753)</f>
        <v>3.8641689999999999E-2</v>
      </c>
      <c r="I3753">
        <f t="shared" si="205"/>
        <v>216</v>
      </c>
    </row>
    <row r="3754" spans="2:9" x14ac:dyDescent="0.25">
      <c r="B3754">
        <f>IF('Input and Summary Results'!D3336=0,FALSE,'Input and Summary Results'!$B3336)</f>
        <v>216</v>
      </c>
      <c r="C3754">
        <f>IF(OR(B3754=0,'Input and Summary Results'!D3336=0,'Input and Summary Results'!D3336=""),FALSE,'Input and Summary Results'!$D3336)</f>
        <v>5.0813850000000001E-2</v>
      </c>
      <c r="D3754">
        <f>IF(OR(B3754=0,'Input and Summary Results'!E3336=0),FALSE,'Input and Summary Results'!$E3336)</f>
        <v>4.5079670000000002E-2</v>
      </c>
      <c r="E3754">
        <f t="shared" ref="E3754:E3817" si="206">IF(C3754=FALSE,FALSE,LOG10(C3754))</f>
        <v>-1.2940178987639526</v>
      </c>
      <c r="F3754">
        <f t="shared" ref="F3754:F3817" si="207">IF(D3754=FALSE, FALSE,0.434*D3754/C3754)</f>
        <v>0.38502449194461752</v>
      </c>
      <c r="G3754">
        <f>IF('Input and Summary Results'!$J$4="yes",IF(C3754=FALSE,FALSE,IF('Data Transformation'!E3754&lt;$R$10,E3754,$R$10)),IF(C3754=FALSE,FALSE,IF(C3754&lt;$R$10,C3754,$R$10)))</f>
        <v>5.0813850000000001E-2</v>
      </c>
      <c r="H3754">
        <f>IF('Input and Summary Results'!$J$4="yes",'Data Transformation'!F3754,'Data Transformation'!D3754)</f>
        <v>4.5079670000000002E-2</v>
      </c>
      <c r="I3754">
        <f t="shared" si="205"/>
        <v>216</v>
      </c>
    </row>
    <row r="3755" spans="2:9" x14ac:dyDescent="0.25">
      <c r="B3755">
        <f>IF('Input and Summary Results'!D3337=0,FALSE,'Input and Summary Results'!$B3337)</f>
        <v>216</v>
      </c>
      <c r="C3755">
        <f>IF(OR(B3755=0,'Input and Summary Results'!D3337=0,'Input and Summary Results'!D3337=""),FALSE,'Input and Summary Results'!$D3337)</f>
        <v>6.207965E-2</v>
      </c>
      <c r="D3755">
        <f>IF(OR(B3755=0,'Input and Summary Results'!E3337=0),FALSE,'Input and Summary Results'!$E3337)</f>
        <v>6.4826079999999994E-2</v>
      </c>
      <c r="E3755">
        <f t="shared" si="206"/>
        <v>-1.2070507402598092</v>
      </c>
      <c r="F3755">
        <f t="shared" si="207"/>
        <v>0.45320034375193802</v>
      </c>
      <c r="G3755">
        <f>IF('Input and Summary Results'!$J$4="yes",IF(C3755=FALSE,FALSE,IF('Data Transformation'!E3755&lt;$R$10,E3755,$R$10)),IF(C3755=FALSE,FALSE,IF(C3755&lt;$R$10,C3755,$R$10)))</f>
        <v>6.207965E-2</v>
      </c>
      <c r="H3755">
        <f>IF('Input and Summary Results'!$J$4="yes",'Data Transformation'!F3755,'Data Transformation'!D3755)</f>
        <v>6.4826079999999994E-2</v>
      </c>
      <c r="I3755">
        <f t="shared" si="205"/>
        <v>216</v>
      </c>
    </row>
    <row r="3756" spans="2:9" x14ac:dyDescent="0.25">
      <c r="B3756">
        <f>IF('Input and Summary Results'!D3338=0,FALSE,'Input and Summary Results'!$B3338)</f>
        <v>216</v>
      </c>
      <c r="C3756">
        <f>IF(OR(B3756=0,'Input and Summary Results'!D3338=0,'Input and Summary Results'!D3338=""),FALSE,'Input and Summary Results'!$D3338)</f>
        <v>6.4372540000000006E-2</v>
      </c>
      <c r="D3756">
        <f>IF(OR(B3756=0,'Input and Summary Results'!E3338=0),FALSE,'Input and Summary Results'!$E3338)</f>
        <v>5.818628E-2</v>
      </c>
      <c r="E3756">
        <f t="shared" si="206"/>
        <v>-1.1912993542200967</v>
      </c>
      <c r="F3756">
        <f t="shared" si="207"/>
        <v>0.39229220285544114</v>
      </c>
      <c r="G3756">
        <f>IF('Input and Summary Results'!$J$4="yes",IF(C3756=FALSE,FALSE,IF('Data Transformation'!E3756&lt;$R$10,E3756,$R$10)),IF(C3756=FALSE,FALSE,IF(C3756&lt;$R$10,C3756,$R$10)))</f>
        <v>6.4372540000000006E-2</v>
      </c>
      <c r="H3756">
        <f>IF('Input and Summary Results'!$J$4="yes",'Data Transformation'!F3756,'Data Transformation'!D3756)</f>
        <v>5.818628E-2</v>
      </c>
      <c r="I3756">
        <f t="shared" si="205"/>
        <v>216</v>
      </c>
    </row>
    <row r="3757" spans="2:9" x14ac:dyDescent="0.25">
      <c r="B3757">
        <f>IF('Input and Summary Results'!D3339=0,FALSE,'Input and Summary Results'!$B3339)</f>
        <v>216</v>
      </c>
      <c r="C3757">
        <f>IF(OR(B3757=0,'Input and Summary Results'!D3339=0,'Input and Summary Results'!D3339=""),FALSE,'Input and Summary Results'!$D3339)</f>
        <v>6.7333489999999996E-2</v>
      </c>
      <c r="D3757">
        <f>IF(OR(B3757=0,'Input and Summary Results'!E3339=0),FALSE,'Input and Summary Results'!$E3339)</f>
        <v>3.6824089999999997E-2</v>
      </c>
      <c r="E3757">
        <f t="shared" si="206"/>
        <v>-1.1717688747870534</v>
      </c>
      <c r="F3757">
        <f t="shared" si="207"/>
        <v>0.23735076052050769</v>
      </c>
      <c r="G3757">
        <f>IF('Input and Summary Results'!$J$4="yes",IF(C3757=FALSE,FALSE,IF('Data Transformation'!E3757&lt;$R$10,E3757,$R$10)),IF(C3757=FALSE,FALSE,IF(C3757&lt;$R$10,C3757,$R$10)))</f>
        <v>6.7333489999999996E-2</v>
      </c>
      <c r="H3757">
        <f>IF('Input and Summary Results'!$J$4="yes",'Data Transformation'!F3757,'Data Transformation'!D3757)</f>
        <v>3.6824089999999997E-2</v>
      </c>
      <c r="I3757">
        <f t="shared" si="205"/>
        <v>216</v>
      </c>
    </row>
    <row r="3758" spans="2:9" x14ac:dyDescent="0.25">
      <c r="B3758">
        <f>IF('Input and Summary Results'!D3340=0,FALSE,'Input and Summary Results'!$B3340)</f>
        <v>216</v>
      </c>
      <c r="C3758">
        <f>IF(OR(B3758=0,'Input and Summary Results'!D3340=0,'Input and Summary Results'!D3340=""),FALSE,'Input and Summary Results'!$D3340)</f>
        <v>9.2868450000000005E-2</v>
      </c>
      <c r="D3758">
        <f>IF(OR(B3758=0,'Input and Summary Results'!E3340=0),FALSE,'Input and Summary Results'!$E3340)</f>
        <v>5.7767789999999999E-2</v>
      </c>
      <c r="E3758">
        <f t="shared" si="206"/>
        <v>-1.0321318028859552</v>
      </c>
      <c r="F3758">
        <f t="shared" si="207"/>
        <v>0.26996488969073995</v>
      </c>
      <c r="G3758">
        <f>IF('Input and Summary Results'!$J$4="yes",IF(C3758=FALSE,FALSE,IF('Data Transformation'!E3758&lt;$R$10,E3758,$R$10)),IF(C3758=FALSE,FALSE,IF(C3758&lt;$R$10,C3758,$R$10)))</f>
        <v>9.2868450000000005E-2</v>
      </c>
      <c r="H3758">
        <f>IF('Input and Summary Results'!$J$4="yes",'Data Transformation'!F3758,'Data Transformation'!D3758)</f>
        <v>5.7767789999999999E-2</v>
      </c>
      <c r="I3758">
        <f t="shared" si="205"/>
        <v>216</v>
      </c>
    </row>
    <row r="3759" spans="2:9" x14ac:dyDescent="0.25">
      <c r="B3759">
        <f>IF('Input and Summary Results'!D3341=0,FALSE,'Input and Summary Results'!$B3341)</f>
        <v>216</v>
      </c>
      <c r="C3759">
        <f>IF(OR(B3759=0,'Input and Summary Results'!D3341=0,'Input and Summary Results'!D3341=""),FALSE,'Input and Summary Results'!$D3341)</f>
        <v>0.12947822</v>
      </c>
      <c r="D3759">
        <f>IF(OR(B3759=0,'Input and Summary Results'!E3341=0),FALSE,'Input and Summary Results'!$E3341)</f>
        <v>4.1214960000000002E-2</v>
      </c>
      <c r="E3759">
        <f t="shared" si="206"/>
        <v>-0.88780327968567907</v>
      </c>
      <c r="F3759">
        <f t="shared" si="207"/>
        <v>0.13814904653462179</v>
      </c>
      <c r="G3759">
        <f>IF('Input and Summary Results'!$J$4="yes",IF(C3759=FALSE,FALSE,IF('Data Transformation'!E3759&lt;$R$10,E3759,$R$10)),IF(C3759=FALSE,FALSE,IF(C3759&lt;$R$10,C3759,$R$10)))</f>
        <v>0.12947822</v>
      </c>
      <c r="H3759">
        <f>IF('Input and Summary Results'!$J$4="yes",'Data Transformation'!F3759,'Data Transformation'!D3759)</f>
        <v>4.1214960000000002E-2</v>
      </c>
      <c r="I3759">
        <f t="shared" si="205"/>
        <v>216</v>
      </c>
    </row>
    <row r="3760" spans="2:9" x14ac:dyDescent="0.25">
      <c r="B3760">
        <f>IF('Input and Summary Results'!D3342=0,FALSE,'Input and Summary Results'!$B3342)</f>
        <v>216</v>
      </c>
      <c r="C3760">
        <f>IF(OR(B3760=0,'Input and Summary Results'!D3342=0,'Input and Summary Results'!D3342=""),FALSE,'Input and Summary Results'!$D3342)</f>
        <v>0.13643437999999999</v>
      </c>
      <c r="D3760">
        <f>IF(OR(B3760=0,'Input and Summary Results'!E3342=0),FALSE,'Input and Summary Results'!$E3342)</f>
        <v>4.9471809999999998E-2</v>
      </c>
      <c r="E3760">
        <f t="shared" si="206"/>
        <v>-0.86507617833864314</v>
      </c>
      <c r="F3760">
        <f t="shared" si="207"/>
        <v>0.15737063883751296</v>
      </c>
      <c r="G3760">
        <f>IF('Input and Summary Results'!$J$4="yes",IF(C3760=FALSE,FALSE,IF('Data Transformation'!E3760&lt;$R$10,E3760,$R$10)),IF(C3760=FALSE,FALSE,IF(C3760&lt;$R$10,C3760,$R$10)))</f>
        <v>0.13643437999999999</v>
      </c>
      <c r="H3760">
        <f>IF('Input and Summary Results'!$J$4="yes",'Data Transformation'!F3760,'Data Transformation'!D3760)</f>
        <v>4.9471809999999998E-2</v>
      </c>
      <c r="I3760">
        <f t="shared" si="205"/>
        <v>216</v>
      </c>
    </row>
    <row r="3761" spans="2:9" x14ac:dyDescent="0.25">
      <c r="B3761">
        <f>IF('Input and Summary Results'!D3343=0,FALSE,'Input and Summary Results'!$B3343)</f>
        <v>216</v>
      </c>
      <c r="C3761">
        <f>IF(OR(B3761=0,'Input and Summary Results'!D3343=0,'Input and Summary Results'!D3343=""),FALSE,'Input and Summary Results'!$D3343)</f>
        <v>0.21751543000000001</v>
      </c>
      <c r="D3761">
        <f>IF(OR(B3761=0,'Input and Summary Results'!E3343=0),FALSE,'Input and Summary Results'!$E3343)</f>
        <v>2.7442500000000002E-2</v>
      </c>
      <c r="E3761">
        <f t="shared" si="206"/>
        <v>-0.66250992985339785</v>
      </c>
      <c r="F3761">
        <f t="shared" si="207"/>
        <v>5.4754943132080333E-2</v>
      </c>
      <c r="G3761">
        <f>IF('Input and Summary Results'!$J$4="yes",IF(C3761=FALSE,FALSE,IF('Data Transformation'!E3761&lt;$R$10,E3761,$R$10)),IF(C3761=FALSE,FALSE,IF(C3761&lt;$R$10,C3761,$R$10)))</f>
        <v>0.21751543000000001</v>
      </c>
      <c r="H3761">
        <f>IF('Input and Summary Results'!$J$4="yes",'Data Transformation'!F3761,'Data Transformation'!D3761)</f>
        <v>2.7442500000000002E-2</v>
      </c>
      <c r="I3761">
        <f t="shared" si="205"/>
        <v>216</v>
      </c>
    </row>
    <row r="3762" spans="2:9" x14ac:dyDescent="0.25">
      <c r="B3762">
        <f>IF('Input and Summary Results'!D3344=0,FALSE,'Input and Summary Results'!$B3344)</f>
        <v>216</v>
      </c>
      <c r="C3762">
        <f>IF(OR(B3762=0,'Input and Summary Results'!D3344=0,'Input and Summary Results'!D3344=""),FALSE,'Input and Summary Results'!$D3344)</f>
        <v>0.25856971000000001</v>
      </c>
      <c r="D3762">
        <f>IF(OR(B3762=0,'Input and Summary Results'!E3344=0),FALSE,'Input and Summary Results'!$E3344)</f>
        <v>5.0854919999999998E-2</v>
      </c>
      <c r="E3762">
        <f t="shared" si="206"/>
        <v>-0.58742235165334833</v>
      </c>
      <c r="F3762">
        <f t="shared" si="207"/>
        <v>8.535816233076951E-2</v>
      </c>
      <c r="G3762">
        <f>IF('Input and Summary Results'!$J$4="yes",IF(C3762=FALSE,FALSE,IF('Data Transformation'!E3762&lt;$R$10,E3762,$R$10)),IF(C3762=FALSE,FALSE,IF(C3762&lt;$R$10,C3762,$R$10)))</f>
        <v>0.25856971000000001</v>
      </c>
      <c r="H3762">
        <f>IF('Input and Summary Results'!$J$4="yes",'Data Transformation'!F3762,'Data Transformation'!D3762)</f>
        <v>5.0854919999999998E-2</v>
      </c>
      <c r="I3762">
        <f t="shared" si="205"/>
        <v>216</v>
      </c>
    </row>
    <row r="3763" spans="2:9" x14ac:dyDescent="0.25">
      <c r="B3763">
        <f>IF('Input and Summary Results'!D3345=0,FALSE,'Input and Summary Results'!$B3345)</f>
        <v>216</v>
      </c>
      <c r="C3763">
        <f>IF(OR(B3763=0,'Input and Summary Results'!D3345=0,'Input and Summary Results'!D3345=""),FALSE,'Input and Summary Results'!$D3345)</f>
        <v>0.32716529999999999</v>
      </c>
      <c r="D3763">
        <f>IF(OR(B3763=0,'Input and Summary Results'!E3345=0),FALSE,'Input and Summary Results'!$E3345)</f>
        <v>5.9433850000000003E-2</v>
      </c>
      <c r="E3763">
        <f t="shared" si="206"/>
        <v>-0.48523276495693834</v>
      </c>
      <c r="F3763">
        <f t="shared" si="207"/>
        <v>7.8841768671677595E-2</v>
      </c>
      <c r="G3763">
        <f>IF('Input and Summary Results'!$J$4="yes",IF(C3763=FALSE,FALSE,IF('Data Transformation'!E3763&lt;$R$10,E3763,$R$10)),IF(C3763=FALSE,FALSE,IF(C3763&lt;$R$10,C3763,$R$10)))</f>
        <v>0.32716529999999999</v>
      </c>
      <c r="H3763">
        <f>IF('Input and Summary Results'!$J$4="yes",'Data Transformation'!F3763,'Data Transformation'!D3763)</f>
        <v>5.9433850000000003E-2</v>
      </c>
      <c r="I3763">
        <f t="shared" si="205"/>
        <v>216</v>
      </c>
    </row>
    <row r="3764" spans="2:9" x14ac:dyDescent="0.25">
      <c r="B3764">
        <f>IF('Input and Summary Results'!D3346=0,FALSE,'Input and Summary Results'!$B3346)</f>
        <v>216</v>
      </c>
      <c r="C3764">
        <f>IF(OR(B3764=0,'Input and Summary Results'!D3346=0,'Input and Summary Results'!D3346=""),FALSE,'Input and Summary Results'!$D3346)</f>
        <v>0.39223278</v>
      </c>
      <c r="D3764">
        <f>IF(OR(B3764=0,'Input and Summary Results'!E3346=0),FALSE,'Input and Summary Results'!$E3346)</f>
        <v>3.807191E-2</v>
      </c>
      <c r="E3764">
        <f t="shared" si="206"/>
        <v>-0.40645611393641007</v>
      </c>
      <c r="F3764">
        <f t="shared" si="207"/>
        <v>4.2126027661431045E-2</v>
      </c>
      <c r="G3764">
        <f>IF('Input and Summary Results'!$J$4="yes",IF(C3764=FALSE,FALSE,IF('Data Transformation'!E3764&lt;$R$10,E3764,$R$10)),IF(C3764=FALSE,FALSE,IF(C3764&lt;$R$10,C3764,$R$10)))</f>
        <v>0.39223278</v>
      </c>
      <c r="H3764">
        <f>IF('Input and Summary Results'!$J$4="yes",'Data Transformation'!F3764,'Data Transformation'!D3764)</f>
        <v>3.807191E-2</v>
      </c>
      <c r="I3764">
        <f t="shared" si="205"/>
        <v>216</v>
      </c>
    </row>
    <row r="3765" spans="2:9" x14ac:dyDescent="0.25">
      <c r="B3765">
        <f>IF('Input and Summary Results'!D3347=0,FALSE,'Input and Summary Results'!$B3347)</f>
        <v>216</v>
      </c>
      <c r="C3765">
        <f>IF(OR(B3765=0,'Input and Summary Results'!D3347=0,'Input and Summary Results'!D3347=""),FALSE,'Input and Summary Results'!$D3347)</f>
        <v>0.47363535000000001</v>
      </c>
      <c r="D3765">
        <f>IF(OR(B3765=0,'Input and Summary Results'!E3347=0),FALSE,'Input and Summary Results'!$E3347)</f>
        <v>5.6279589999999997E-2</v>
      </c>
      <c r="E3765">
        <f t="shared" si="206"/>
        <v>-0.32455589129990109</v>
      </c>
      <c r="F3765">
        <f t="shared" si="207"/>
        <v>5.156993045388187E-2</v>
      </c>
      <c r="G3765">
        <f>IF('Input and Summary Results'!$J$4="yes",IF(C3765=FALSE,FALSE,IF('Data Transformation'!E3765&lt;$R$10,E3765,$R$10)),IF(C3765=FALSE,FALSE,IF(C3765&lt;$R$10,C3765,$R$10)))</f>
        <v>0.47363535000000001</v>
      </c>
      <c r="H3765">
        <f>IF('Input and Summary Results'!$J$4="yes",'Data Transformation'!F3765,'Data Transformation'!D3765)</f>
        <v>5.6279589999999997E-2</v>
      </c>
      <c r="I3765">
        <f t="shared" si="205"/>
        <v>216</v>
      </c>
    </row>
    <row r="3766" spans="2:9" x14ac:dyDescent="0.25">
      <c r="B3766">
        <f>IF('Input and Summary Results'!D3348=0,FALSE,'Input and Summary Results'!$B3348)</f>
        <v>216</v>
      </c>
      <c r="C3766">
        <f>IF(OR(B3766=0,'Input and Summary Results'!D3348=0,'Input and Summary Results'!D3348=""),FALSE,'Input and Summary Results'!$D3348)</f>
        <v>0.93927576999999995</v>
      </c>
      <c r="D3766">
        <f>IF(OR(B3766=0,'Input and Summary Results'!E3348=0),FALSE,'Input and Summary Results'!$E3348)</f>
        <v>6.4651719999999996E-2</v>
      </c>
      <c r="E3766">
        <f t="shared" si="206"/>
        <v>-2.7206880783855528E-2</v>
      </c>
      <c r="F3766">
        <f t="shared" si="207"/>
        <v>2.9872852442472776E-2</v>
      </c>
      <c r="G3766">
        <f>IF('Input and Summary Results'!$J$4="yes",IF(C3766=FALSE,FALSE,IF('Data Transformation'!E3766&lt;$R$10,E3766,$R$10)),IF(C3766=FALSE,FALSE,IF(C3766&lt;$R$10,C3766,$R$10)))</f>
        <v>0.93927576999999995</v>
      </c>
      <c r="H3766">
        <f>IF('Input and Summary Results'!$J$4="yes",'Data Transformation'!F3766,'Data Transformation'!D3766)</f>
        <v>6.4651719999999996E-2</v>
      </c>
      <c r="I3766">
        <f t="shared" si="205"/>
        <v>216</v>
      </c>
    </row>
    <row r="3767" spans="2:9" x14ac:dyDescent="0.25">
      <c r="B3767">
        <f>IF('Input and Summary Results'!D3349=0,FALSE,'Input and Summary Results'!$B3349)</f>
        <v>216</v>
      </c>
      <c r="C3767">
        <f>IF(OR(B3767=0,'Input and Summary Results'!D3349=0,'Input and Summary Results'!D3349=""),FALSE,'Input and Summary Results'!$D3349)</f>
        <v>0.99049078999999995</v>
      </c>
      <c r="D3767">
        <f>IF(OR(B3767=0,'Input and Summary Results'!E3349=0),FALSE,'Input and Summary Results'!$E3349)</f>
        <v>5.0310800000000003E-2</v>
      </c>
      <c r="E3767">
        <f t="shared" si="206"/>
        <v>-4.1495583594315499E-3</v>
      </c>
      <c r="F3767">
        <f t="shared" si="207"/>
        <v>2.2044513104458045E-2</v>
      </c>
      <c r="G3767">
        <f>IF('Input and Summary Results'!$J$4="yes",IF(C3767=FALSE,FALSE,IF('Data Transformation'!E3767&lt;$R$10,E3767,$R$10)),IF(C3767=FALSE,FALSE,IF(C3767&lt;$R$10,C3767,$R$10)))</f>
        <v>0.99049078999999995</v>
      </c>
      <c r="H3767">
        <f>IF('Input and Summary Results'!$J$4="yes",'Data Transformation'!F3767,'Data Transformation'!D3767)</f>
        <v>5.0310800000000003E-2</v>
      </c>
      <c r="I3767">
        <f t="shared" si="205"/>
        <v>216</v>
      </c>
    </row>
    <row r="3768" spans="2:9" x14ac:dyDescent="0.25">
      <c r="B3768">
        <f>IF('Input and Summary Results'!D3350=0,FALSE,'Input and Summary Results'!$B3350)</f>
        <v>216</v>
      </c>
      <c r="C3768">
        <f>IF(OR(B3768=0,'Input and Summary Results'!D3350=0,'Input and Summary Results'!D3350=""),FALSE,'Input and Summary Results'!$D3350)</f>
        <v>1.0719285199999999</v>
      </c>
      <c r="D3768">
        <f>IF(OR(B3768=0,'Input and Summary Results'!E3350=0),FALSE,'Input and Summary Results'!$E3350)</f>
        <v>3.2883200000000001E-2</v>
      </c>
      <c r="E3768">
        <f t="shared" si="206"/>
        <v>3.01658260241164E-2</v>
      </c>
      <c r="F3768">
        <f t="shared" si="207"/>
        <v>1.3313675803681388E-2</v>
      </c>
      <c r="G3768">
        <f>IF('Input and Summary Results'!$J$4="yes",IF(C3768=FALSE,FALSE,IF('Data Transformation'!E3768&lt;$R$10,E3768,$R$10)),IF(C3768=FALSE,FALSE,IF(C3768&lt;$R$10,C3768,$R$10)))</f>
        <v>1.0719285199999999</v>
      </c>
      <c r="H3768">
        <f>IF('Input and Summary Results'!$J$4="yes",'Data Transformation'!F3768,'Data Transformation'!D3768)</f>
        <v>3.2883200000000001E-2</v>
      </c>
      <c r="I3768">
        <f t="shared" si="205"/>
        <v>216</v>
      </c>
    </row>
    <row r="3769" spans="2:9" x14ac:dyDescent="0.25">
      <c r="B3769">
        <f>IF('Input and Summary Results'!D3351=0,FALSE,'Input and Summary Results'!$B3351)</f>
        <v>216</v>
      </c>
      <c r="C3769">
        <f>IF(OR(B3769=0,'Input and Summary Results'!D3351=0,'Input and Summary Results'!D3351=""),FALSE,'Input and Summary Results'!$D3351)</f>
        <v>1.12775117</v>
      </c>
      <c r="D3769">
        <f>IF(OR(B3769=0,'Input and Summary Results'!E3351=0),FALSE,'Input and Summary Results'!$E3351)</f>
        <v>4.2406359999999997E-2</v>
      </c>
      <c r="E3769">
        <f t="shared" si="206"/>
        <v>5.2213286334394746E-2</v>
      </c>
      <c r="F3769">
        <f t="shared" si="207"/>
        <v>1.6319522186795866E-2</v>
      </c>
      <c r="G3769">
        <f>IF('Input and Summary Results'!$J$4="yes",IF(C3769=FALSE,FALSE,IF('Data Transformation'!E3769&lt;$R$10,E3769,$R$10)),IF(C3769=FALSE,FALSE,IF(C3769&lt;$R$10,C3769,$R$10)))</f>
        <v>1.12775117</v>
      </c>
      <c r="H3769">
        <f>IF('Input and Summary Results'!$J$4="yes",'Data Transformation'!F3769,'Data Transformation'!D3769)</f>
        <v>4.2406359999999997E-2</v>
      </c>
      <c r="I3769">
        <f t="shared" si="205"/>
        <v>216</v>
      </c>
    </row>
    <row r="3770" spans="2:9" x14ac:dyDescent="0.25">
      <c r="B3770">
        <f>IF('Input and Summary Results'!D3352=0,FALSE,'Input and Summary Results'!$B3352)</f>
        <v>216</v>
      </c>
      <c r="C3770">
        <f>IF(OR(B3770=0,'Input and Summary Results'!D3352=0,'Input and Summary Results'!D3352=""),FALSE,'Input and Summary Results'!$D3352)</f>
        <v>1.18749423</v>
      </c>
      <c r="D3770">
        <f>IF(OR(B3770=0,'Input and Summary Results'!E3352=0),FALSE,'Input and Summary Results'!$E3352)</f>
        <v>2.3025520000000001E-2</v>
      </c>
      <c r="E3770">
        <f t="shared" si="206"/>
        <v>7.4631508077747488E-2</v>
      </c>
      <c r="F3770">
        <f t="shared" si="207"/>
        <v>8.4152625145808083E-3</v>
      </c>
      <c r="G3770">
        <f>IF('Input and Summary Results'!$J$4="yes",IF(C3770=FALSE,FALSE,IF('Data Transformation'!E3770&lt;$R$10,E3770,$R$10)),IF(C3770=FALSE,FALSE,IF(C3770&lt;$R$10,C3770,$R$10)))</f>
        <v>1.18749423</v>
      </c>
      <c r="H3770">
        <f>IF('Input and Summary Results'!$J$4="yes",'Data Transformation'!F3770,'Data Transformation'!D3770)</f>
        <v>2.3025520000000001E-2</v>
      </c>
      <c r="I3770">
        <f t="shared" si="205"/>
        <v>216</v>
      </c>
    </row>
    <row r="3771" spans="2:9" x14ac:dyDescent="0.25">
      <c r="B3771">
        <f>IF('Input and Summary Results'!D3353=0,FALSE,'Input and Summary Results'!$B3353)</f>
        <v>217</v>
      </c>
      <c r="C3771">
        <f>IF(OR(B3771=0,'Input and Summary Results'!D3353=0,'Input and Summary Results'!D3353=""),FALSE,'Input and Summary Results'!$D3353)</f>
        <v>2.893167E-2</v>
      </c>
      <c r="D3771">
        <f>IF(OR(B3771=0,'Input and Summary Results'!E3353=0),FALSE,'Input and Summary Results'!$E3353)</f>
        <v>3.3239070000000003E-2</v>
      </c>
      <c r="E3771">
        <f t="shared" si="206"/>
        <v>-1.5386264971901702</v>
      </c>
      <c r="F3771">
        <f t="shared" si="207"/>
        <v>0.4986147146016805</v>
      </c>
      <c r="G3771">
        <f>IF('Input and Summary Results'!$J$4="yes",IF(C3771=FALSE,FALSE,IF('Data Transformation'!E3771&lt;$R$10,E3771,$R$10)),IF(C3771=FALSE,FALSE,IF(C3771&lt;$R$10,C3771,$R$10)))</f>
        <v>2.893167E-2</v>
      </c>
      <c r="H3771">
        <f>IF('Input and Summary Results'!$J$4="yes",'Data Transformation'!F3771,'Data Transformation'!D3771)</f>
        <v>3.3239070000000003E-2</v>
      </c>
      <c r="I3771">
        <f t="shared" si="205"/>
        <v>217</v>
      </c>
    </row>
    <row r="3772" spans="2:9" x14ac:dyDescent="0.25">
      <c r="B3772">
        <f>IF('Input and Summary Results'!D3354=0,FALSE,'Input and Summary Results'!$B3354)</f>
        <v>217</v>
      </c>
      <c r="C3772">
        <f>IF(OR(B3772=0,'Input and Summary Results'!D3354=0,'Input and Summary Results'!D3354=""),FALSE,'Input and Summary Results'!$D3354)</f>
        <v>3.3059819999999997E-2</v>
      </c>
      <c r="D3772">
        <f>IF(OR(B3772=0,'Input and Summary Results'!E3354=0),FALSE,'Input and Summary Results'!$E3354)</f>
        <v>3.1273179999999998E-2</v>
      </c>
      <c r="E3772">
        <f t="shared" si="206"/>
        <v>-1.4806995153507647</v>
      </c>
      <c r="F3772">
        <f t="shared" si="207"/>
        <v>0.41054549359312908</v>
      </c>
      <c r="G3772">
        <f>IF('Input and Summary Results'!$J$4="yes",IF(C3772=FALSE,FALSE,IF('Data Transformation'!E3772&lt;$R$10,E3772,$R$10)),IF(C3772=FALSE,FALSE,IF(C3772&lt;$R$10,C3772,$R$10)))</f>
        <v>3.3059819999999997E-2</v>
      </c>
      <c r="H3772">
        <f>IF('Input and Summary Results'!$J$4="yes",'Data Transformation'!F3772,'Data Transformation'!D3772)</f>
        <v>3.1273179999999998E-2</v>
      </c>
      <c r="I3772">
        <f t="shared" si="205"/>
        <v>217</v>
      </c>
    </row>
    <row r="3773" spans="2:9" x14ac:dyDescent="0.25">
      <c r="B3773">
        <f>IF('Input and Summary Results'!D3355=0,FALSE,'Input and Summary Results'!$B3355)</f>
        <v>217</v>
      </c>
      <c r="C3773">
        <f>IF(OR(B3773=0,'Input and Summary Results'!D3355=0,'Input and Summary Results'!D3355=""),FALSE,'Input and Summary Results'!$D3355)</f>
        <v>5.3463339999999998E-2</v>
      </c>
      <c r="D3773">
        <f>IF(OR(B3773=0,'Input and Summary Results'!E3355=0),FALSE,'Input and Summary Results'!$E3355)</f>
        <v>4.8008250000000002E-2</v>
      </c>
      <c r="E3773">
        <f t="shared" si="206"/>
        <v>-1.2719439131765837</v>
      </c>
      <c r="F3773">
        <f t="shared" si="207"/>
        <v>0.38971715010697056</v>
      </c>
      <c r="G3773">
        <f>IF('Input and Summary Results'!$J$4="yes",IF(C3773=FALSE,FALSE,IF('Data Transformation'!E3773&lt;$R$10,E3773,$R$10)),IF(C3773=FALSE,FALSE,IF(C3773&lt;$R$10,C3773,$R$10)))</f>
        <v>5.3463339999999998E-2</v>
      </c>
      <c r="H3773">
        <f>IF('Input and Summary Results'!$J$4="yes",'Data Transformation'!F3773,'Data Transformation'!D3773)</f>
        <v>4.8008250000000002E-2</v>
      </c>
      <c r="I3773">
        <f t="shared" si="205"/>
        <v>217</v>
      </c>
    </row>
    <row r="3774" spans="2:9" x14ac:dyDescent="0.25">
      <c r="B3774">
        <f>IF('Input and Summary Results'!D3356=0,FALSE,'Input and Summary Results'!$B3356)</f>
        <v>217</v>
      </c>
      <c r="C3774">
        <f>IF(OR(B3774=0,'Input and Summary Results'!D3356=0,'Input and Summary Results'!D3356=""),FALSE,'Input and Summary Results'!$D3356)</f>
        <v>5.9724909999999999E-2</v>
      </c>
      <c r="D3774">
        <f>IF(OR(B3774=0,'Input and Summary Results'!E3356=0),FALSE,'Input and Summary Results'!$E3356)</f>
        <v>4.7510900000000002E-2</v>
      </c>
      <c r="E3774">
        <f t="shared" si="206"/>
        <v>-1.2238444960198229</v>
      </c>
      <c r="F3774">
        <f t="shared" si="207"/>
        <v>0.34524506776150859</v>
      </c>
      <c r="G3774">
        <f>IF('Input and Summary Results'!$J$4="yes",IF(C3774=FALSE,FALSE,IF('Data Transformation'!E3774&lt;$R$10,E3774,$R$10)),IF(C3774=FALSE,FALSE,IF(C3774&lt;$R$10,C3774,$R$10)))</f>
        <v>5.9724909999999999E-2</v>
      </c>
      <c r="H3774">
        <f>IF('Input and Summary Results'!$J$4="yes",'Data Transformation'!F3774,'Data Transformation'!D3774)</f>
        <v>4.7510900000000002E-2</v>
      </c>
      <c r="I3774">
        <f t="shared" si="205"/>
        <v>217</v>
      </c>
    </row>
    <row r="3775" spans="2:9" x14ac:dyDescent="0.25">
      <c r="B3775">
        <f>IF('Input and Summary Results'!D3357=0,FALSE,'Input and Summary Results'!$B3357)</f>
        <v>217</v>
      </c>
      <c r="C3775">
        <f>IF(OR(B3775=0,'Input and Summary Results'!D3357=0,'Input and Summary Results'!D3357=""),FALSE,'Input and Summary Results'!$D3357)</f>
        <v>7.7597869999999999E-2</v>
      </c>
      <c r="D3775">
        <f>IF(OR(B3775=0,'Input and Summary Results'!E3357=0),FALSE,'Input and Summary Results'!$E3357)</f>
        <v>4.2882549999999998E-2</v>
      </c>
      <c r="E3775">
        <f t="shared" si="206"/>
        <v>-1.1101501996173559</v>
      </c>
      <c r="F3775">
        <f t="shared" si="207"/>
        <v>0.2398394015196551</v>
      </c>
      <c r="G3775">
        <f>IF('Input and Summary Results'!$J$4="yes",IF(C3775=FALSE,FALSE,IF('Data Transformation'!E3775&lt;$R$10,E3775,$R$10)),IF(C3775=FALSE,FALSE,IF(C3775&lt;$R$10,C3775,$R$10)))</f>
        <v>7.7597869999999999E-2</v>
      </c>
      <c r="H3775">
        <f>IF('Input and Summary Results'!$J$4="yes",'Data Transformation'!F3775,'Data Transformation'!D3775)</f>
        <v>4.2882549999999998E-2</v>
      </c>
      <c r="I3775">
        <f t="shared" si="205"/>
        <v>217</v>
      </c>
    </row>
    <row r="3776" spans="2:9" x14ac:dyDescent="0.25">
      <c r="B3776">
        <f>IF('Input and Summary Results'!D3358=0,FALSE,'Input and Summary Results'!$B3358)</f>
        <v>217</v>
      </c>
      <c r="C3776">
        <f>IF(OR(B3776=0,'Input and Summary Results'!D3358=0,'Input and Summary Results'!D3358=""),FALSE,'Input and Summary Results'!$D3358)</f>
        <v>0.13003218999999999</v>
      </c>
      <c r="D3776">
        <f>IF(OR(B3776=0,'Input and Summary Results'!E3358=0),FALSE,'Input and Summary Results'!$E3358)</f>
        <v>3.618275E-2</v>
      </c>
      <c r="E3776">
        <f t="shared" si="206"/>
        <v>-0.88594912300982398</v>
      </c>
      <c r="F3776">
        <f t="shared" si="207"/>
        <v>0.12076481600440631</v>
      </c>
      <c r="G3776">
        <f>IF('Input and Summary Results'!$J$4="yes",IF(C3776=FALSE,FALSE,IF('Data Transformation'!E3776&lt;$R$10,E3776,$R$10)),IF(C3776=FALSE,FALSE,IF(C3776&lt;$R$10,C3776,$R$10)))</f>
        <v>0.13003218999999999</v>
      </c>
      <c r="H3776">
        <f>IF('Input and Summary Results'!$J$4="yes",'Data Transformation'!F3776,'Data Transformation'!D3776)</f>
        <v>3.618275E-2</v>
      </c>
      <c r="I3776">
        <f t="shared" si="205"/>
        <v>217</v>
      </c>
    </row>
    <row r="3777" spans="2:9" x14ac:dyDescent="0.25">
      <c r="B3777">
        <f>IF('Input and Summary Results'!D3359=0,FALSE,'Input and Summary Results'!$B3359)</f>
        <v>217</v>
      </c>
      <c r="C3777">
        <f>IF(OR(B3777=0,'Input and Summary Results'!D3359=0,'Input and Summary Results'!D3359=""),FALSE,'Input and Summary Results'!$D3359)</f>
        <v>0.14066058000000001</v>
      </c>
      <c r="D3777">
        <f>IF(OR(B3777=0,'Input and Summary Results'!E3359=0),FALSE,'Input and Summary Results'!$E3359)</f>
        <v>5.8686710000000003E-2</v>
      </c>
      <c r="E3777">
        <f t="shared" si="206"/>
        <v>-0.8518275961485462</v>
      </c>
      <c r="F3777">
        <f t="shared" si="207"/>
        <v>0.18107441430996515</v>
      </c>
      <c r="G3777">
        <f>IF('Input and Summary Results'!$J$4="yes",IF(C3777=FALSE,FALSE,IF('Data Transformation'!E3777&lt;$R$10,E3777,$R$10)),IF(C3777=FALSE,FALSE,IF(C3777&lt;$R$10,C3777,$R$10)))</f>
        <v>0.14066058000000001</v>
      </c>
      <c r="H3777">
        <f>IF('Input and Summary Results'!$J$4="yes",'Data Transformation'!F3777,'Data Transformation'!D3777)</f>
        <v>5.8686710000000003E-2</v>
      </c>
      <c r="I3777">
        <f t="shared" si="205"/>
        <v>217</v>
      </c>
    </row>
    <row r="3778" spans="2:9" x14ac:dyDescent="0.25">
      <c r="B3778">
        <f>IF('Input and Summary Results'!D3360=0,FALSE,'Input and Summary Results'!$B3360)</f>
        <v>217</v>
      </c>
      <c r="C3778">
        <f>IF(OR(B3778=0,'Input and Summary Results'!D3360=0,'Input and Summary Results'!D3360=""),FALSE,'Input and Summary Results'!$D3360)</f>
        <v>0.14825498000000001</v>
      </c>
      <c r="D3778">
        <f>IF(OR(B3778=0,'Input and Summary Results'!E3360=0),FALSE,'Input and Summary Results'!$E3360)</f>
        <v>4.2105879999999998E-2</v>
      </c>
      <c r="E3778">
        <f t="shared" si="206"/>
        <v>-0.82899070942950326</v>
      </c>
      <c r="F3778">
        <f t="shared" si="207"/>
        <v>0.12326029061553277</v>
      </c>
      <c r="G3778">
        <f>IF('Input and Summary Results'!$J$4="yes",IF(C3778=FALSE,FALSE,IF('Data Transformation'!E3778&lt;$R$10,E3778,$R$10)),IF(C3778=FALSE,FALSE,IF(C3778&lt;$R$10,C3778,$R$10)))</f>
        <v>0.14825498000000001</v>
      </c>
      <c r="H3778">
        <f>IF('Input and Summary Results'!$J$4="yes",'Data Transformation'!F3778,'Data Transformation'!D3778)</f>
        <v>4.2105879999999998E-2</v>
      </c>
      <c r="I3778">
        <f t="shared" si="205"/>
        <v>217</v>
      </c>
    </row>
    <row r="3779" spans="2:9" x14ac:dyDescent="0.25">
      <c r="B3779">
        <f>IF('Input and Summary Results'!D3361=0,FALSE,'Input and Summary Results'!$B3361)</f>
        <v>217</v>
      </c>
      <c r="C3779">
        <f>IF(OR(B3779=0,'Input and Summary Results'!D3361=0,'Input and Summary Results'!D3361=""),FALSE,'Input and Summary Results'!$D3361)</f>
        <v>0.17652692</v>
      </c>
      <c r="D3779">
        <f>IF(OR(B3779=0,'Input and Summary Results'!E3361=0),FALSE,'Input and Summary Results'!$E3361)</f>
        <v>2.676744E-2</v>
      </c>
      <c r="E3779">
        <f t="shared" si="206"/>
        <v>-0.75318905619137266</v>
      </c>
      <c r="F3779">
        <f t="shared" si="207"/>
        <v>6.5809050313685863E-2</v>
      </c>
      <c r="G3779">
        <f>IF('Input and Summary Results'!$J$4="yes",IF(C3779=FALSE,FALSE,IF('Data Transformation'!E3779&lt;$R$10,E3779,$R$10)),IF(C3779=FALSE,FALSE,IF(C3779&lt;$R$10,C3779,$R$10)))</f>
        <v>0.17652692</v>
      </c>
      <c r="H3779">
        <f>IF('Input and Summary Results'!$J$4="yes",'Data Transformation'!F3779,'Data Transformation'!D3779)</f>
        <v>2.676744E-2</v>
      </c>
      <c r="I3779">
        <f t="shared" si="205"/>
        <v>217</v>
      </c>
    </row>
    <row r="3780" spans="2:9" x14ac:dyDescent="0.25">
      <c r="B3780">
        <f>IF('Input and Summary Results'!D3362=0,FALSE,'Input and Summary Results'!$B3362)</f>
        <v>217</v>
      </c>
      <c r="C3780">
        <f>IF(OR(B3780=0,'Input and Summary Results'!D3362=0,'Input and Summary Results'!D3362=""),FALSE,'Input and Summary Results'!$D3362)</f>
        <v>0.20270236999999999</v>
      </c>
      <c r="D3780">
        <f>IF(OR(B3780=0,'Input and Summary Results'!E3362=0),FALSE,'Input and Summary Results'!$E3362)</f>
        <v>4.0846340000000002E-2</v>
      </c>
      <c r="E3780">
        <f t="shared" si="206"/>
        <v>-0.69314117349788962</v>
      </c>
      <c r="F3780">
        <f t="shared" si="207"/>
        <v>8.7454880571943977E-2</v>
      </c>
      <c r="G3780">
        <f>IF('Input and Summary Results'!$J$4="yes",IF(C3780=FALSE,FALSE,IF('Data Transformation'!E3780&lt;$R$10,E3780,$R$10)),IF(C3780=FALSE,FALSE,IF(C3780&lt;$R$10,C3780,$R$10)))</f>
        <v>0.20270236999999999</v>
      </c>
      <c r="H3780">
        <f>IF('Input and Summary Results'!$J$4="yes",'Data Transformation'!F3780,'Data Transformation'!D3780)</f>
        <v>4.0846340000000002E-2</v>
      </c>
      <c r="I3780">
        <f t="shared" si="205"/>
        <v>217</v>
      </c>
    </row>
    <row r="3781" spans="2:9" x14ac:dyDescent="0.25">
      <c r="B3781">
        <f>IF('Input and Summary Results'!D3363=0,FALSE,'Input and Summary Results'!$B3363)</f>
        <v>217</v>
      </c>
      <c r="C3781">
        <f>IF(OR(B3781=0,'Input and Summary Results'!D3363=0,'Input and Summary Results'!D3363=""),FALSE,'Input and Summary Results'!$D3363)</f>
        <v>0.23144385000000001</v>
      </c>
      <c r="D3781">
        <f>IF(OR(B3781=0,'Input and Summary Results'!E3363=0),FALSE,'Input and Summary Results'!$E3363)</f>
        <v>2.520934E-2</v>
      </c>
      <c r="E3781">
        <f t="shared" si="206"/>
        <v>-0.63555435493971246</v>
      </c>
      <c r="F3781">
        <f t="shared" si="207"/>
        <v>4.7272172321709993E-2</v>
      </c>
      <c r="G3781">
        <f>IF('Input and Summary Results'!$J$4="yes",IF(C3781=FALSE,FALSE,IF('Data Transformation'!E3781&lt;$R$10,E3781,$R$10)),IF(C3781=FALSE,FALSE,IF(C3781&lt;$R$10,C3781,$R$10)))</f>
        <v>0.23144385000000001</v>
      </c>
      <c r="H3781">
        <f>IF('Input and Summary Results'!$J$4="yes",'Data Transformation'!F3781,'Data Transformation'!D3781)</f>
        <v>2.520934E-2</v>
      </c>
      <c r="I3781">
        <f t="shared" ref="I3781:I3844" si="208">IF(G3781=FALSE,"",B3781)</f>
        <v>217</v>
      </c>
    </row>
    <row r="3782" spans="2:9" x14ac:dyDescent="0.25">
      <c r="B3782">
        <f>IF('Input and Summary Results'!D3364=0,FALSE,'Input and Summary Results'!$B3364)</f>
        <v>217</v>
      </c>
      <c r="C3782">
        <f>IF(OR(B3782=0,'Input and Summary Results'!D3364=0,'Input and Summary Results'!D3364=""),FALSE,'Input and Summary Results'!$D3364)</f>
        <v>0.28687637999999999</v>
      </c>
      <c r="D3782">
        <f>IF(OR(B3782=0,'Input and Summary Results'!E3364=0),FALSE,'Input and Summary Results'!$E3364)</f>
        <v>3.503705E-2</v>
      </c>
      <c r="E3782">
        <f t="shared" si="206"/>
        <v>-0.54230520796853365</v>
      </c>
      <c r="F3782">
        <f t="shared" si="207"/>
        <v>5.3005687327761182E-2</v>
      </c>
      <c r="G3782">
        <f>IF('Input and Summary Results'!$J$4="yes",IF(C3782=FALSE,FALSE,IF('Data Transformation'!E3782&lt;$R$10,E3782,$R$10)),IF(C3782=FALSE,FALSE,IF(C3782&lt;$R$10,C3782,$R$10)))</f>
        <v>0.28687637999999999</v>
      </c>
      <c r="H3782">
        <f>IF('Input and Summary Results'!$J$4="yes",'Data Transformation'!F3782,'Data Transformation'!D3782)</f>
        <v>3.503705E-2</v>
      </c>
      <c r="I3782">
        <f t="shared" si="208"/>
        <v>217</v>
      </c>
    </row>
    <row r="3783" spans="2:9" x14ac:dyDescent="0.25">
      <c r="B3783">
        <f>IF('Input and Summary Results'!D3365=0,FALSE,'Input and Summary Results'!$B3365)</f>
        <v>217</v>
      </c>
      <c r="C3783">
        <f>IF(OR(B3783=0,'Input and Summary Results'!D3365=0,'Input and Summary Results'!D3365=""),FALSE,'Input and Summary Results'!$D3365)</f>
        <v>0.32091558999999997</v>
      </c>
      <c r="D3783">
        <f>IF(OR(B3783=0,'Input and Summary Results'!E3365=0),FALSE,'Input and Summary Results'!$E3365)</f>
        <v>7.0171449999999996E-2</v>
      </c>
      <c r="E3783">
        <f t="shared" si="206"/>
        <v>-0.4936091844734834</v>
      </c>
      <c r="F3783">
        <f t="shared" si="207"/>
        <v>9.4898503684411217E-2</v>
      </c>
      <c r="G3783">
        <f>IF('Input and Summary Results'!$J$4="yes",IF(C3783=FALSE,FALSE,IF('Data Transformation'!E3783&lt;$R$10,E3783,$R$10)),IF(C3783=FALSE,FALSE,IF(C3783&lt;$R$10,C3783,$R$10)))</f>
        <v>0.32091558999999997</v>
      </c>
      <c r="H3783">
        <f>IF('Input and Summary Results'!$J$4="yes",'Data Transformation'!F3783,'Data Transformation'!D3783)</f>
        <v>7.0171449999999996E-2</v>
      </c>
      <c r="I3783">
        <f t="shared" si="208"/>
        <v>217</v>
      </c>
    </row>
    <row r="3784" spans="2:9" x14ac:dyDescent="0.25">
      <c r="B3784">
        <f>IF('Input and Summary Results'!D3366=0,FALSE,'Input and Summary Results'!$B3366)</f>
        <v>217</v>
      </c>
      <c r="C3784">
        <f>IF(OR(B3784=0,'Input and Summary Results'!D3366=0,'Input and Summary Results'!D3366=""),FALSE,'Input and Summary Results'!$D3366)</f>
        <v>0.33586060000000001</v>
      </c>
      <c r="D3784">
        <f>IF(OR(B3784=0,'Input and Summary Results'!E3366=0),FALSE,'Input and Summary Results'!$E3366)</f>
        <v>3.6226179999999997E-2</v>
      </c>
      <c r="E3784">
        <f t="shared" si="206"/>
        <v>-0.47384094050549336</v>
      </c>
      <c r="F3784">
        <f t="shared" si="207"/>
        <v>4.681157039557482E-2</v>
      </c>
      <c r="G3784">
        <f>IF('Input and Summary Results'!$J$4="yes",IF(C3784=FALSE,FALSE,IF('Data Transformation'!E3784&lt;$R$10,E3784,$R$10)),IF(C3784=FALSE,FALSE,IF(C3784&lt;$R$10,C3784,$R$10)))</f>
        <v>0.33586060000000001</v>
      </c>
      <c r="H3784">
        <f>IF('Input and Summary Results'!$J$4="yes",'Data Transformation'!F3784,'Data Transformation'!D3784)</f>
        <v>3.6226179999999997E-2</v>
      </c>
      <c r="I3784">
        <f t="shared" si="208"/>
        <v>217</v>
      </c>
    </row>
    <row r="3785" spans="2:9" x14ac:dyDescent="0.25">
      <c r="B3785">
        <f>IF('Input and Summary Results'!D3367=0,FALSE,'Input and Summary Results'!$B3367)</f>
        <v>217</v>
      </c>
      <c r="C3785">
        <f>IF(OR(B3785=0,'Input and Summary Results'!D3367=0,'Input and Summary Results'!D3367=""),FALSE,'Input and Summary Results'!$D3367)</f>
        <v>0.35814950000000001</v>
      </c>
      <c r="D3785">
        <f>IF(OR(B3785=0,'Input and Summary Results'!E3367=0),FALSE,'Input and Summary Results'!$E3367)</f>
        <v>3.3303600000000003E-2</v>
      </c>
      <c r="E3785">
        <f t="shared" si="206"/>
        <v>-0.44593565080828418</v>
      </c>
      <c r="F3785">
        <f t="shared" si="207"/>
        <v>4.0356785085557845E-2</v>
      </c>
      <c r="G3785">
        <f>IF('Input and Summary Results'!$J$4="yes",IF(C3785=FALSE,FALSE,IF('Data Transformation'!E3785&lt;$R$10,E3785,$R$10)),IF(C3785=FALSE,FALSE,IF(C3785&lt;$R$10,C3785,$R$10)))</f>
        <v>0.35814950000000001</v>
      </c>
      <c r="H3785">
        <f>IF('Input and Summary Results'!$J$4="yes",'Data Transformation'!F3785,'Data Transformation'!D3785)</f>
        <v>3.3303600000000003E-2</v>
      </c>
      <c r="I3785">
        <f t="shared" si="208"/>
        <v>217</v>
      </c>
    </row>
    <row r="3786" spans="2:9" x14ac:dyDescent="0.25">
      <c r="B3786">
        <f>IF('Input and Summary Results'!D3368=0,FALSE,'Input and Summary Results'!$B3368)</f>
        <v>217</v>
      </c>
      <c r="C3786">
        <f>IF(OR(B3786=0,'Input and Summary Results'!D3368=0,'Input and Summary Results'!D3368=""),FALSE,'Input and Summary Results'!$D3368)</f>
        <v>0.35817416000000002</v>
      </c>
      <c r="D3786">
        <f>IF(OR(B3786=0,'Input and Summary Results'!E3368=0),FALSE,'Input and Summary Results'!$E3368)</f>
        <v>4.2224499999999998E-2</v>
      </c>
      <c r="E3786">
        <f t="shared" si="206"/>
        <v>-0.44590574895657664</v>
      </c>
      <c r="F3786">
        <f t="shared" si="207"/>
        <v>5.1163470307294075E-2</v>
      </c>
      <c r="G3786">
        <f>IF('Input and Summary Results'!$J$4="yes",IF(C3786=FALSE,FALSE,IF('Data Transformation'!E3786&lt;$R$10,E3786,$R$10)),IF(C3786=FALSE,FALSE,IF(C3786&lt;$R$10,C3786,$R$10)))</f>
        <v>0.35817416000000002</v>
      </c>
      <c r="H3786">
        <f>IF('Input and Summary Results'!$J$4="yes",'Data Transformation'!F3786,'Data Transformation'!D3786)</f>
        <v>4.2224499999999998E-2</v>
      </c>
      <c r="I3786">
        <f t="shared" si="208"/>
        <v>217</v>
      </c>
    </row>
    <row r="3787" spans="2:9" x14ac:dyDescent="0.25">
      <c r="B3787">
        <f>IF('Input and Summary Results'!D3369=0,FALSE,'Input and Summary Results'!$B3369)</f>
        <v>217</v>
      </c>
      <c r="C3787">
        <f>IF(OR(B3787=0,'Input and Summary Results'!D3369=0,'Input and Summary Results'!D3369=""),FALSE,'Input and Summary Results'!$D3369)</f>
        <v>0.37797836000000001</v>
      </c>
      <c r="D3787">
        <f>IF(OR(B3787=0,'Input and Summary Results'!E3369=0),FALSE,'Input and Summary Results'!$E3369)</f>
        <v>3.0116239999999999E-2</v>
      </c>
      <c r="E3787">
        <f t="shared" si="206"/>
        <v>-0.42253306365910792</v>
      </c>
      <c r="F3787">
        <f t="shared" si="207"/>
        <v>3.4579884837851564E-2</v>
      </c>
      <c r="G3787">
        <f>IF('Input and Summary Results'!$J$4="yes",IF(C3787=FALSE,FALSE,IF('Data Transformation'!E3787&lt;$R$10,E3787,$R$10)),IF(C3787=FALSE,FALSE,IF(C3787&lt;$R$10,C3787,$R$10)))</f>
        <v>0.37797836000000001</v>
      </c>
      <c r="H3787">
        <f>IF('Input and Summary Results'!$J$4="yes",'Data Transformation'!F3787,'Data Transformation'!D3787)</f>
        <v>3.0116239999999999E-2</v>
      </c>
      <c r="I3787">
        <f t="shared" si="208"/>
        <v>217</v>
      </c>
    </row>
    <row r="3788" spans="2:9" x14ac:dyDescent="0.25">
      <c r="B3788">
        <f>IF('Input and Summary Results'!D3370=0,FALSE,'Input and Summary Results'!$B3370)</f>
        <v>217</v>
      </c>
      <c r="C3788">
        <f>IF(OR(B3788=0,'Input and Summary Results'!D3370=0,'Input and Summary Results'!D3370=""),FALSE,'Input and Summary Results'!$D3370)</f>
        <v>0.45849447999999998</v>
      </c>
      <c r="D3788">
        <f>IF(OR(B3788=0,'Input and Summary Results'!E3370=0),FALSE,'Input and Summary Results'!$E3370)</f>
        <v>4.198226E-2</v>
      </c>
      <c r="E3788">
        <f t="shared" si="206"/>
        <v>-0.3386658886089462</v>
      </c>
      <c r="F3788">
        <f t="shared" si="207"/>
        <v>3.9739411562817503E-2</v>
      </c>
      <c r="G3788">
        <f>IF('Input and Summary Results'!$J$4="yes",IF(C3788=FALSE,FALSE,IF('Data Transformation'!E3788&lt;$R$10,E3788,$R$10)),IF(C3788=FALSE,FALSE,IF(C3788&lt;$R$10,C3788,$R$10)))</f>
        <v>0.45849447999999998</v>
      </c>
      <c r="H3788">
        <f>IF('Input and Summary Results'!$J$4="yes",'Data Transformation'!F3788,'Data Transformation'!D3788)</f>
        <v>4.198226E-2</v>
      </c>
      <c r="I3788">
        <f t="shared" si="208"/>
        <v>217</v>
      </c>
    </row>
    <row r="3789" spans="2:9" x14ac:dyDescent="0.25">
      <c r="B3789">
        <f>IF('Input and Summary Results'!D3371=0,FALSE,'Input and Summary Results'!$B3371)</f>
        <v>217</v>
      </c>
      <c r="C3789">
        <f>IF(OR(B3789=0,'Input and Summary Results'!D3371=0,'Input and Summary Results'!D3371=""),FALSE,'Input and Summary Results'!$D3371)</f>
        <v>0.46564452000000001</v>
      </c>
      <c r="D3789">
        <f>IF(OR(B3789=0,'Input and Summary Results'!E3371=0),FALSE,'Input and Summary Results'!$E3371)</f>
        <v>2.5101829999999999E-2</v>
      </c>
      <c r="E3789">
        <f t="shared" si="206"/>
        <v>-0.33194550373185588</v>
      </c>
      <c r="F3789">
        <f t="shared" si="207"/>
        <v>2.3395946375574222E-2</v>
      </c>
      <c r="G3789">
        <f>IF('Input and Summary Results'!$J$4="yes",IF(C3789=FALSE,FALSE,IF('Data Transformation'!E3789&lt;$R$10,E3789,$R$10)),IF(C3789=FALSE,FALSE,IF(C3789&lt;$R$10,C3789,$R$10)))</f>
        <v>0.46564452000000001</v>
      </c>
      <c r="H3789">
        <f>IF('Input and Summary Results'!$J$4="yes",'Data Transformation'!F3789,'Data Transformation'!D3789)</f>
        <v>2.5101829999999999E-2</v>
      </c>
      <c r="I3789">
        <f t="shared" si="208"/>
        <v>217</v>
      </c>
    </row>
    <row r="3790" spans="2:9" x14ac:dyDescent="0.25">
      <c r="B3790">
        <f>IF('Input and Summary Results'!D3372=0,FALSE,'Input and Summary Results'!$B3372)</f>
        <v>218</v>
      </c>
      <c r="C3790">
        <f>IF(OR(B3790=0,'Input and Summary Results'!D3372=0,'Input and Summary Results'!D3372=""),FALSE,'Input and Summary Results'!$D3372)</f>
        <v>1.2874470000000001E-2</v>
      </c>
      <c r="D3790">
        <f>IF(OR(B3790=0,'Input and Summary Results'!E3372=0),FALSE,'Input and Summary Results'!$E3372)</f>
        <v>3.7781269999999999E-2</v>
      </c>
      <c r="E3790">
        <f t="shared" si="206"/>
        <v>-1.8902706404081806</v>
      </c>
      <c r="F3790">
        <f t="shared" si="207"/>
        <v>1.2736113548751908</v>
      </c>
      <c r="G3790">
        <f>IF('Input and Summary Results'!$J$4="yes",IF(C3790=FALSE,FALSE,IF('Data Transformation'!E3790&lt;$R$10,E3790,$R$10)),IF(C3790=FALSE,FALSE,IF(C3790&lt;$R$10,C3790,$R$10)))</f>
        <v>1.2874470000000001E-2</v>
      </c>
      <c r="H3790">
        <f>IF('Input and Summary Results'!$J$4="yes",'Data Transformation'!F3790,'Data Transformation'!D3790)</f>
        <v>3.7781269999999999E-2</v>
      </c>
      <c r="I3790">
        <f t="shared" si="208"/>
        <v>218</v>
      </c>
    </row>
    <row r="3791" spans="2:9" x14ac:dyDescent="0.25">
      <c r="B3791">
        <f>IF('Input and Summary Results'!D3373=0,FALSE,'Input and Summary Results'!$B3373)</f>
        <v>218</v>
      </c>
      <c r="C3791">
        <f>IF(OR(B3791=0,'Input and Summary Results'!D3373=0,'Input and Summary Results'!D3373=""),FALSE,'Input and Summary Results'!$D3373)</f>
        <v>0.34639218999999999</v>
      </c>
      <c r="D3791">
        <f>IF(OR(B3791=0,'Input and Summary Results'!E3373=0),FALSE,'Input and Summary Results'!$E3373)</f>
        <v>4.0024049999999999E-2</v>
      </c>
      <c r="E3791">
        <f t="shared" si="206"/>
        <v>-0.46043190845070936</v>
      </c>
      <c r="F3791">
        <f t="shared" si="207"/>
        <v>5.0146735987321188E-2</v>
      </c>
      <c r="G3791">
        <f>IF('Input and Summary Results'!$J$4="yes",IF(C3791=FALSE,FALSE,IF('Data Transformation'!E3791&lt;$R$10,E3791,$R$10)),IF(C3791=FALSE,FALSE,IF(C3791&lt;$R$10,C3791,$R$10)))</f>
        <v>0.34639218999999999</v>
      </c>
      <c r="H3791">
        <f>IF('Input and Summary Results'!$J$4="yes",'Data Transformation'!F3791,'Data Transformation'!D3791)</f>
        <v>4.0024049999999999E-2</v>
      </c>
      <c r="I3791">
        <f t="shared" si="208"/>
        <v>218</v>
      </c>
    </row>
    <row r="3792" spans="2:9" x14ac:dyDescent="0.25">
      <c r="B3792">
        <f>IF('Input and Summary Results'!D3374=0,FALSE,'Input and Summary Results'!$B3374)</f>
        <v>218</v>
      </c>
      <c r="C3792">
        <f>IF(OR(B3792=0,'Input and Summary Results'!D3374=0,'Input and Summary Results'!D3374=""),FALSE,'Input and Summary Results'!$D3374)</f>
        <v>0.35828562000000003</v>
      </c>
      <c r="D3792">
        <f>IF(OR(B3792=0,'Input and Summary Results'!E3374=0),FALSE,'Input and Summary Results'!$E3374)</f>
        <v>4.2286299999999999E-2</v>
      </c>
      <c r="E3792">
        <f t="shared" si="206"/>
        <v>-0.44577062214361457</v>
      </c>
      <c r="F3792">
        <f t="shared" si="207"/>
        <v>5.1222413559327329E-2</v>
      </c>
      <c r="G3792">
        <f>IF('Input and Summary Results'!$J$4="yes",IF(C3792=FALSE,FALSE,IF('Data Transformation'!E3792&lt;$R$10,E3792,$R$10)),IF(C3792=FALSE,FALSE,IF(C3792&lt;$R$10,C3792,$R$10)))</f>
        <v>0.35828562000000003</v>
      </c>
      <c r="H3792">
        <f>IF('Input and Summary Results'!$J$4="yes",'Data Transformation'!F3792,'Data Transformation'!D3792)</f>
        <v>4.2286299999999999E-2</v>
      </c>
      <c r="I3792">
        <f t="shared" si="208"/>
        <v>218</v>
      </c>
    </row>
    <row r="3793" spans="2:9" x14ac:dyDescent="0.25">
      <c r="B3793">
        <f>IF('Input and Summary Results'!D3375=0,FALSE,'Input and Summary Results'!$B3375)</f>
        <v>218</v>
      </c>
      <c r="C3793">
        <f>IF(OR(B3793=0,'Input and Summary Results'!D3375=0,'Input and Summary Results'!D3375=""),FALSE,'Input and Summary Results'!$D3375)</f>
        <v>0.65761601999999997</v>
      </c>
      <c r="D3793">
        <f>IF(OR(B3793=0,'Input and Summary Results'!E3375=0),FALSE,'Input and Summary Results'!$E3375)</f>
        <v>3.5242679999999998E-2</v>
      </c>
      <c r="E3793">
        <f t="shared" si="206"/>
        <v>-0.18202761561269004</v>
      </c>
      <c r="F3793">
        <f t="shared" si="207"/>
        <v>2.325874470028878E-2</v>
      </c>
      <c r="G3793">
        <f>IF('Input and Summary Results'!$J$4="yes",IF(C3793=FALSE,FALSE,IF('Data Transformation'!E3793&lt;$R$10,E3793,$R$10)),IF(C3793=FALSE,FALSE,IF(C3793&lt;$R$10,C3793,$R$10)))</f>
        <v>0.65761601999999997</v>
      </c>
      <c r="H3793">
        <f>IF('Input and Summary Results'!$J$4="yes",'Data Transformation'!F3793,'Data Transformation'!D3793)</f>
        <v>3.5242679999999998E-2</v>
      </c>
      <c r="I3793">
        <f t="shared" si="208"/>
        <v>218</v>
      </c>
    </row>
    <row r="3794" spans="2:9" x14ac:dyDescent="0.25">
      <c r="B3794">
        <f>IF('Input and Summary Results'!D3376=0,FALSE,'Input and Summary Results'!$B3376)</f>
        <v>218</v>
      </c>
      <c r="C3794">
        <f>IF(OR(B3794=0,'Input and Summary Results'!D3376=0,'Input and Summary Results'!D3376=""),FALSE,'Input and Summary Results'!$D3376)</f>
        <v>0.66397516999999995</v>
      </c>
      <c r="D3794">
        <f>IF(OR(B3794=0,'Input and Summary Results'!E3376=0),FALSE,'Input and Summary Results'!$E3376)</f>
        <v>4.3562080000000003E-2</v>
      </c>
      <c r="E3794">
        <f t="shared" si="206"/>
        <v>-0.17784816119465346</v>
      </c>
      <c r="F3794">
        <f t="shared" si="207"/>
        <v>2.8473870069569023E-2</v>
      </c>
      <c r="G3794">
        <f>IF('Input and Summary Results'!$J$4="yes",IF(C3794=FALSE,FALSE,IF('Data Transformation'!E3794&lt;$R$10,E3794,$R$10)),IF(C3794=FALSE,FALSE,IF(C3794&lt;$R$10,C3794,$R$10)))</f>
        <v>0.66397516999999995</v>
      </c>
      <c r="H3794">
        <f>IF('Input and Summary Results'!$J$4="yes",'Data Transformation'!F3794,'Data Transformation'!D3794)</f>
        <v>4.3562080000000003E-2</v>
      </c>
      <c r="I3794">
        <f t="shared" si="208"/>
        <v>218</v>
      </c>
    </row>
    <row r="3795" spans="2:9" x14ac:dyDescent="0.25">
      <c r="B3795">
        <f>IF('Input and Summary Results'!D3377=0,FALSE,'Input and Summary Results'!$B3377)</f>
        <v>218</v>
      </c>
      <c r="C3795">
        <f>IF(OR(B3795=0,'Input and Summary Results'!D3377=0,'Input and Summary Results'!D3377=""),FALSE,'Input and Summary Results'!$D3377)</f>
        <v>0.68544656000000004</v>
      </c>
      <c r="D3795">
        <f>IF(OR(B3795=0,'Input and Summary Results'!E3377=0),FALSE,'Input and Summary Results'!$E3377)</f>
        <v>3.8729189999999997E-2</v>
      </c>
      <c r="E3795">
        <f t="shared" si="206"/>
        <v>-0.16402639879103773</v>
      </c>
      <c r="F3795">
        <f t="shared" si="207"/>
        <v>2.4521924014032543E-2</v>
      </c>
      <c r="G3795">
        <f>IF('Input and Summary Results'!$J$4="yes",IF(C3795=FALSE,FALSE,IF('Data Transformation'!E3795&lt;$R$10,E3795,$R$10)),IF(C3795=FALSE,FALSE,IF(C3795&lt;$R$10,C3795,$R$10)))</f>
        <v>0.68544656000000004</v>
      </c>
      <c r="H3795">
        <f>IF('Input and Summary Results'!$J$4="yes",'Data Transformation'!F3795,'Data Transformation'!D3795)</f>
        <v>3.8729189999999997E-2</v>
      </c>
      <c r="I3795">
        <f t="shared" si="208"/>
        <v>218</v>
      </c>
    </row>
    <row r="3796" spans="2:9" x14ac:dyDescent="0.25">
      <c r="B3796">
        <f>IF('Input and Summary Results'!D3378=0,FALSE,'Input and Summary Results'!$B3378)</f>
        <v>218</v>
      </c>
      <c r="C3796">
        <f>IF(OR(B3796=0,'Input and Summary Results'!D3378=0,'Input and Summary Results'!D3378=""),FALSE,'Input and Summary Results'!$D3378)</f>
        <v>0.78367920999999996</v>
      </c>
      <c r="D3796">
        <f>IF(OR(B3796=0,'Input and Summary Results'!E3378=0),FALSE,'Input and Summary Results'!$E3378)</f>
        <v>5.3038729999999999E-2</v>
      </c>
      <c r="E3796">
        <f t="shared" si="206"/>
        <v>-0.10586167435245736</v>
      </c>
      <c r="F3796">
        <f t="shared" si="207"/>
        <v>2.9372744008355156E-2</v>
      </c>
      <c r="G3796">
        <f>IF('Input and Summary Results'!$J$4="yes",IF(C3796=FALSE,FALSE,IF('Data Transformation'!E3796&lt;$R$10,E3796,$R$10)),IF(C3796=FALSE,FALSE,IF(C3796&lt;$R$10,C3796,$R$10)))</f>
        <v>0.78367920999999996</v>
      </c>
      <c r="H3796">
        <f>IF('Input and Summary Results'!$J$4="yes",'Data Transformation'!F3796,'Data Transformation'!D3796)</f>
        <v>5.3038729999999999E-2</v>
      </c>
      <c r="I3796">
        <f t="shared" si="208"/>
        <v>218</v>
      </c>
    </row>
    <row r="3797" spans="2:9" x14ac:dyDescent="0.25">
      <c r="B3797">
        <f>IF('Input and Summary Results'!D3379=0,FALSE,'Input and Summary Results'!$B3379)</f>
        <v>218</v>
      </c>
      <c r="C3797">
        <f>IF(OR(B3797=0,'Input and Summary Results'!D3379=0,'Input and Summary Results'!D3379=""),FALSE,'Input and Summary Results'!$D3379)</f>
        <v>0.81004834999999997</v>
      </c>
      <c r="D3797">
        <f>IF(OR(B3797=0,'Input and Summary Results'!E3379=0),FALSE,'Input and Summary Results'!$E3379)</f>
        <v>4.9145540000000001E-2</v>
      </c>
      <c r="E3797">
        <f t="shared" si="206"/>
        <v>-9.1489058267620299E-2</v>
      </c>
      <c r="F3797">
        <f t="shared" si="207"/>
        <v>2.6330729961983133E-2</v>
      </c>
      <c r="G3797">
        <f>IF('Input and Summary Results'!$J$4="yes",IF(C3797=FALSE,FALSE,IF('Data Transformation'!E3797&lt;$R$10,E3797,$R$10)),IF(C3797=FALSE,FALSE,IF(C3797&lt;$R$10,C3797,$R$10)))</f>
        <v>0.81004834999999997</v>
      </c>
      <c r="H3797">
        <f>IF('Input and Summary Results'!$J$4="yes",'Data Transformation'!F3797,'Data Transformation'!D3797)</f>
        <v>4.9145540000000001E-2</v>
      </c>
      <c r="I3797">
        <f t="shared" si="208"/>
        <v>218</v>
      </c>
    </row>
    <row r="3798" spans="2:9" x14ac:dyDescent="0.25">
      <c r="B3798">
        <f>IF('Input and Summary Results'!D3380=0,FALSE,'Input and Summary Results'!$B3380)</f>
        <v>218</v>
      </c>
      <c r="C3798">
        <f>IF(OR(B3798=0,'Input and Summary Results'!D3380=0,'Input and Summary Results'!D3380=""),FALSE,'Input and Summary Results'!$D3380)</f>
        <v>0.84862656999999997</v>
      </c>
      <c r="D3798">
        <f>IF(OR(B3798=0,'Input and Summary Results'!E3380=0),FALSE,'Input and Summary Results'!$E3380)</f>
        <v>4.059099E-2</v>
      </c>
      <c r="E3798">
        <f t="shared" si="206"/>
        <v>-7.1283374851114675E-2</v>
      </c>
      <c r="F3798">
        <f t="shared" si="207"/>
        <v>2.0758824060858716E-2</v>
      </c>
      <c r="G3798">
        <f>IF('Input and Summary Results'!$J$4="yes",IF(C3798=FALSE,FALSE,IF('Data Transformation'!E3798&lt;$R$10,E3798,$R$10)),IF(C3798=FALSE,FALSE,IF(C3798&lt;$R$10,C3798,$R$10)))</f>
        <v>0.84862656999999997</v>
      </c>
      <c r="H3798">
        <f>IF('Input and Summary Results'!$J$4="yes",'Data Transformation'!F3798,'Data Transformation'!D3798)</f>
        <v>4.059099E-2</v>
      </c>
      <c r="I3798">
        <f t="shared" si="208"/>
        <v>218</v>
      </c>
    </row>
    <row r="3799" spans="2:9" x14ac:dyDescent="0.25">
      <c r="B3799">
        <f>IF('Input and Summary Results'!D3381=0,FALSE,'Input and Summary Results'!$B3381)</f>
        <v>218</v>
      </c>
      <c r="C3799">
        <f>IF(OR(B3799=0,'Input and Summary Results'!D3381=0,'Input and Summary Results'!D3381=""),FALSE,'Input and Summary Results'!$D3381)</f>
        <v>0.85697648999999998</v>
      </c>
      <c r="D3799">
        <f>IF(OR(B3799=0,'Input and Summary Results'!E3381=0),FALSE,'Input and Summary Results'!$E3381)</f>
        <v>7.8964950000000006E-2</v>
      </c>
      <c r="E3799">
        <f t="shared" si="206"/>
        <v>-6.7031092199696482E-2</v>
      </c>
      <c r="F3799">
        <f t="shared" si="207"/>
        <v>3.9990348276648754E-2</v>
      </c>
      <c r="G3799">
        <f>IF('Input and Summary Results'!$J$4="yes",IF(C3799=FALSE,FALSE,IF('Data Transformation'!E3799&lt;$R$10,E3799,$R$10)),IF(C3799=FALSE,FALSE,IF(C3799&lt;$R$10,C3799,$R$10)))</f>
        <v>0.85697648999999998</v>
      </c>
      <c r="H3799">
        <f>IF('Input and Summary Results'!$J$4="yes",'Data Transformation'!F3799,'Data Transformation'!D3799)</f>
        <v>7.8964950000000006E-2</v>
      </c>
      <c r="I3799">
        <f t="shared" si="208"/>
        <v>218</v>
      </c>
    </row>
    <row r="3800" spans="2:9" x14ac:dyDescent="0.25">
      <c r="B3800">
        <f>IF('Input and Summary Results'!D3382=0,FALSE,'Input and Summary Results'!$B3382)</f>
        <v>218</v>
      </c>
      <c r="C3800">
        <f>IF(OR(B3800=0,'Input and Summary Results'!D3382=0,'Input and Summary Results'!D3382=""),FALSE,'Input and Summary Results'!$D3382)</f>
        <v>0.86538294999999998</v>
      </c>
      <c r="D3800">
        <f>IF(OR(B3800=0,'Input and Summary Results'!E3382=0),FALSE,'Input and Summary Results'!$E3382)</f>
        <v>2.3391350000000002E-2</v>
      </c>
      <c r="E3800">
        <f t="shared" si="206"/>
        <v>-6.2791665635862637E-2</v>
      </c>
      <c r="F3800">
        <f t="shared" si="207"/>
        <v>1.1731044504632315E-2</v>
      </c>
      <c r="G3800">
        <f>IF('Input and Summary Results'!$J$4="yes",IF(C3800=FALSE,FALSE,IF('Data Transformation'!E3800&lt;$R$10,E3800,$R$10)),IF(C3800=FALSE,FALSE,IF(C3800&lt;$R$10,C3800,$R$10)))</f>
        <v>0.86538294999999998</v>
      </c>
      <c r="H3800">
        <f>IF('Input and Summary Results'!$J$4="yes",'Data Transformation'!F3800,'Data Transformation'!D3800)</f>
        <v>2.3391350000000002E-2</v>
      </c>
      <c r="I3800">
        <f t="shared" si="208"/>
        <v>218</v>
      </c>
    </row>
    <row r="3801" spans="2:9" x14ac:dyDescent="0.25">
      <c r="B3801">
        <f>IF('Input and Summary Results'!D3383=0,FALSE,'Input and Summary Results'!$B3383)</f>
        <v>218</v>
      </c>
      <c r="C3801">
        <f>IF(OR(B3801=0,'Input and Summary Results'!D3383=0,'Input and Summary Results'!D3383=""),FALSE,'Input and Summary Results'!$D3383)</f>
        <v>0.88213072999999997</v>
      </c>
      <c r="D3801">
        <f>IF(OR(B3801=0,'Input and Summary Results'!E3383=0),FALSE,'Input and Summary Results'!$E3383)</f>
        <v>2.1645319999999999E-2</v>
      </c>
      <c r="E3801">
        <f t="shared" si="206"/>
        <v>-5.4467048529838517E-2</v>
      </c>
      <c r="F3801">
        <f t="shared" si="207"/>
        <v>1.0649293308260557E-2</v>
      </c>
      <c r="G3801">
        <f>IF('Input and Summary Results'!$J$4="yes",IF(C3801=FALSE,FALSE,IF('Data Transformation'!E3801&lt;$R$10,E3801,$R$10)),IF(C3801=FALSE,FALSE,IF(C3801&lt;$R$10,C3801,$R$10)))</f>
        <v>0.88213072999999997</v>
      </c>
      <c r="H3801">
        <f>IF('Input and Summary Results'!$J$4="yes",'Data Transformation'!F3801,'Data Transformation'!D3801)</f>
        <v>2.1645319999999999E-2</v>
      </c>
      <c r="I3801">
        <f t="shared" si="208"/>
        <v>218</v>
      </c>
    </row>
    <row r="3802" spans="2:9" x14ac:dyDescent="0.25">
      <c r="B3802">
        <f>IF('Input and Summary Results'!D3384=0,FALSE,'Input and Summary Results'!$B3384)</f>
        <v>218</v>
      </c>
      <c r="C3802">
        <f>IF(OR(B3802=0,'Input and Summary Results'!D3384=0,'Input and Summary Results'!D3384=""),FALSE,'Input and Summary Results'!$D3384)</f>
        <v>0.91032679999999999</v>
      </c>
      <c r="D3802">
        <f>IF(OR(B3802=0,'Input and Summary Results'!E3384=0),FALSE,'Input and Summary Results'!$E3384)</f>
        <v>3.817868E-2</v>
      </c>
      <c r="E3802">
        <f t="shared" si="206"/>
        <v>-4.0802671461068182E-2</v>
      </c>
      <c r="F3802">
        <f t="shared" si="207"/>
        <v>1.8201756907519365E-2</v>
      </c>
      <c r="G3802">
        <f>IF('Input and Summary Results'!$J$4="yes",IF(C3802=FALSE,FALSE,IF('Data Transformation'!E3802&lt;$R$10,E3802,$R$10)),IF(C3802=FALSE,FALSE,IF(C3802&lt;$R$10,C3802,$R$10)))</f>
        <v>0.91032679999999999</v>
      </c>
      <c r="H3802">
        <f>IF('Input and Summary Results'!$J$4="yes",'Data Transformation'!F3802,'Data Transformation'!D3802)</f>
        <v>3.817868E-2</v>
      </c>
      <c r="I3802">
        <f t="shared" si="208"/>
        <v>218</v>
      </c>
    </row>
    <row r="3803" spans="2:9" x14ac:dyDescent="0.25">
      <c r="B3803">
        <f>IF('Input and Summary Results'!D3385=0,FALSE,'Input and Summary Results'!$B3385)</f>
        <v>218</v>
      </c>
      <c r="C3803">
        <f>IF(OR(B3803=0,'Input and Summary Results'!D3385=0,'Input and Summary Results'!D3385=""),FALSE,'Input and Summary Results'!$D3385)</f>
        <v>0.92136768999999996</v>
      </c>
      <c r="D3803">
        <f>IF(OR(B3803=0,'Input and Summary Results'!E3385=0),FALSE,'Input and Summary Results'!$E3385)</f>
        <v>3.792748E-2</v>
      </c>
      <c r="E3803">
        <f t="shared" si="206"/>
        <v>-3.5567021409084215E-2</v>
      </c>
      <c r="F3803">
        <f t="shared" si="207"/>
        <v>1.786531750424198E-2</v>
      </c>
      <c r="G3803">
        <f>IF('Input and Summary Results'!$J$4="yes",IF(C3803=FALSE,FALSE,IF('Data Transformation'!E3803&lt;$R$10,E3803,$R$10)),IF(C3803=FALSE,FALSE,IF(C3803&lt;$R$10,C3803,$R$10)))</f>
        <v>0.92136768999999996</v>
      </c>
      <c r="H3803">
        <f>IF('Input and Summary Results'!$J$4="yes",'Data Transformation'!F3803,'Data Transformation'!D3803)</f>
        <v>3.792748E-2</v>
      </c>
      <c r="I3803">
        <f t="shared" si="208"/>
        <v>218</v>
      </c>
    </row>
    <row r="3804" spans="2:9" x14ac:dyDescent="0.25">
      <c r="B3804">
        <f>IF('Input and Summary Results'!D3386=0,FALSE,'Input and Summary Results'!$B3386)</f>
        <v>218</v>
      </c>
      <c r="C3804">
        <f>IF(OR(B3804=0,'Input and Summary Results'!D3386=0,'Input and Summary Results'!D3386=""),FALSE,'Input and Summary Results'!$D3386)</f>
        <v>0.97953632000000002</v>
      </c>
      <c r="D3804">
        <f>IF(OR(B3804=0,'Input and Summary Results'!E3386=0),FALSE,'Input and Summary Results'!$E3386)</f>
        <v>4.5549760000000002E-2</v>
      </c>
      <c r="E3804">
        <f t="shared" si="206"/>
        <v>-8.979456266338514E-3</v>
      </c>
      <c r="F3804">
        <f t="shared" si="207"/>
        <v>2.0181585344380082E-2</v>
      </c>
      <c r="G3804">
        <f>IF('Input and Summary Results'!$J$4="yes",IF(C3804=FALSE,FALSE,IF('Data Transformation'!E3804&lt;$R$10,E3804,$R$10)),IF(C3804=FALSE,FALSE,IF(C3804&lt;$R$10,C3804,$R$10)))</f>
        <v>0.97953632000000002</v>
      </c>
      <c r="H3804">
        <f>IF('Input and Summary Results'!$J$4="yes",'Data Transformation'!F3804,'Data Transformation'!D3804)</f>
        <v>4.5549760000000002E-2</v>
      </c>
      <c r="I3804">
        <f t="shared" si="208"/>
        <v>218</v>
      </c>
    </row>
    <row r="3805" spans="2:9" x14ac:dyDescent="0.25">
      <c r="B3805">
        <f>IF('Input and Summary Results'!D3387=0,FALSE,'Input and Summary Results'!$B3387)</f>
        <v>218</v>
      </c>
      <c r="C3805">
        <f>IF(OR(B3805=0,'Input and Summary Results'!D3387=0,'Input and Summary Results'!D3387=""),FALSE,'Input and Summary Results'!$D3387)</f>
        <v>0.98102845000000005</v>
      </c>
      <c r="D3805">
        <f>IF(OR(B3805=0,'Input and Summary Results'!E3387=0),FALSE,'Input and Summary Results'!$E3387)</f>
        <v>3.0935730000000002E-2</v>
      </c>
      <c r="E3805">
        <f t="shared" si="206"/>
        <v>-8.3183978200005171E-3</v>
      </c>
      <c r="F3805">
        <f t="shared" si="207"/>
        <v>1.3685746646797042E-2</v>
      </c>
      <c r="G3805">
        <f>IF('Input and Summary Results'!$J$4="yes",IF(C3805=FALSE,FALSE,IF('Data Transformation'!E3805&lt;$R$10,E3805,$R$10)),IF(C3805=FALSE,FALSE,IF(C3805&lt;$R$10,C3805,$R$10)))</f>
        <v>0.98102845000000005</v>
      </c>
      <c r="H3805">
        <f>IF('Input and Summary Results'!$J$4="yes",'Data Transformation'!F3805,'Data Transformation'!D3805)</f>
        <v>3.0935730000000002E-2</v>
      </c>
      <c r="I3805">
        <f t="shared" si="208"/>
        <v>218</v>
      </c>
    </row>
    <row r="3806" spans="2:9" x14ac:dyDescent="0.25">
      <c r="B3806">
        <f>IF('Input and Summary Results'!D3388=0,FALSE,'Input and Summary Results'!$B3388)</f>
        <v>218</v>
      </c>
      <c r="C3806">
        <f>IF(OR(B3806=0,'Input and Summary Results'!D3388=0,'Input and Summary Results'!D3388=""),FALSE,'Input and Summary Results'!$D3388)</f>
        <v>0.99780749000000002</v>
      </c>
      <c r="D3806">
        <f>IF(OR(B3806=0,'Input and Summary Results'!E3388=0),FALSE,'Input and Summary Results'!$E3388)</f>
        <v>3.5862579999999998E-2</v>
      </c>
      <c r="E3806">
        <f t="shared" si="206"/>
        <v>-9.5324037132030746E-4</v>
      </c>
      <c r="F3806">
        <f t="shared" si="207"/>
        <v>1.5598559718167678E-2</v>
      </c>
      <c r="G3806">
        <f>IF('Input and Summary Results'!$J$4="yes",IF(C3806=FALSE,FALSE,IF('Data Transformation'!E3806&lt;$R$10,E3806,$R$10)),IF(C3806=FALSE,FALSE,IF(C3806&lt;$R$10,C3806,$R$10)))</f>
        <v>0.99780749000000002</v>
      </c>
      <c r="H3806">
        <f>IF('Input and Summary Results'!$J$4="yes",'Data Transformation'!F3806,'Data Transformation'!D3806)</f>
        <v>3.5862579999999998E-2</v>
      </c>
      <c r="I3806">
        <f t="shared" si="208"/>
        <v>218</v>
      </c>
    </row>
    <row r="3807" spans="2:9" x14ac:dyDescent="0.25">
      <c r="B3807">
        <f>IF('Input and Summary Results'!D3389=0,FALSE,'Input and Summary Results'!$B3389)</f>
        <v>219</v>
      </c>
      <c r="C3807">
        <f>IF(OR(B3807=0,'Input and Summary Results'!D3389=0,'Input and Summary Results'!D3389=""),FALSE,'Input and Summary Results'!$D3389)</f>
        <v>-1.9146199999999999E-2</v>
      </c>
      <c r="D3807">
        <f>IF(OR(B3807=0,'Input and Summary Results'!E3389=0),FALSE,'Input and Summary Results'!$E3389)</f>
        <v>4.9899399999999997E-2</v>
      </c>
      <c r="E3807" t="e">
        <f t="shared" si="206"/>
        <v>#NUM!</v>
      </c>
      <c r="F3807">
        <f t="shared" si="207"/>
        <v>-1.1311038012764936</v>
      </c>
      <c r="G3807">
        <f>IF('Input and Summary Results'!$J$4="yes",IF(C3807=FALSE,FALSE,IF('Data Transformation'!E3807&lt;$R$10,E3807,$R$10)),IF(C3807=FALSE,FALSE,IF(C3807&lt;$R$10,C3807,$R$10)))</f>
        <v>-1.9146199999999999E-2</v>
      </c>
      <c r="H3807">
        <f>IF('Input and Summary Results'!$J$4="yes",'Data Transformation'!F3807,'Data Transformation'!D3807)</f>
        <v>4.9899399999999997E-2</v>
      </c>
      <c r="I3807">
        <f t="shared" si="208"/>
        <v>219</v>
      </c>
    </row>
    <row r="3808" spans="2:9" x14ac:dyDescent="0.25">
      <c r="B3808">
        <f>IF('Input and Summary Results'!D3390=0,FALSE,'Input and Summary Results'!$B3390)</f>
        <v>219</v>
      </c>
      <c r="C3808">
        <f>IF(OR(B3808=0,'Input and Summary Results'!D3390=0,'Input and Summary Results'!D3390=""),FALSE,'Input and Summary Results'!$D3390)</f>
        <v>-7.6667000000000003E-3</v>
      </c>
      <c r="D3808">
        <f>IF(OR(B3808=0,'Input and Summary Results'!E3390=0),FALSE,'Input and Summary Results'!$E3390)</f>
        <v>4.2943099999999998E-2</v>
      </c>
      <c r="E3808" t="e">
        <f t="shared" si="206"/>
        <v>#NUM!</v>
      </c>
      <c r="F3808">
        <f t="shared" si="207"/>
        <v>-2.4309423089464826</v>
      </c>
      <c r="G3808">
        <f>IF('Input and Summary Results'!$J$4="yes",IF(C3808=FALSE,FALSE,IF('Data Transformation'!E3808&lt;$R$10,E3808,$R$10)),IF(C3808=FALSE,FALSE,IF(C3808&lt;$R$10,C3808,$R$10)))</f>
        <v>-7.6667000000000003E-3</v>
      </c>
      <c r="H3808">
        <f>IF('Input and Summary Results'!$J$4="yes",'Data Transformation'!F3808,'Data Transformation'!D3808)</f>
        <v>4.2943099999999998E-2</v>
      </c>
      <c r="I3808">
        <f t="shared" si="208"/>
        <v>219</v>
      </c>
    </row>
    <row r="3809" spans="2:9" x14ac:dyDescent="0.25">
      <c r="B3809">
        <f>IF('Input and Summary Results'!D3391=0,FALSE,'Input and Summary Results'!$B3391)</f>
        <v>219</v>
      </c>
      <c r="C3809">
        <f>IF(OR(B3809=0,'Input and Summary Results'!D3391=0,'Input and Summary Results'!D3391=""),FALSE,'Input and Summary Results'!$D3391)</f>
        <v>2.8631759999999999E-2</v>
      </c>
      <c r="D3809">
        <f>IF(OR(B3809=0,'Input and Summary Results'!E3391=0),FALSE,'Input and Summary Results'!$E3391)</f>
        <v>3.9648629999999997E-2</v>
      </c>
      <c r="E3809">
        <f t="shared" si="206"/>
        <v>-1.5431519549894024</v>
      </c>
      <c r="F3809">
        <f t="shared" si="207"/>
        <v>0.60099363154762397</v>
      </c>
      <c r="G3809">
        <f>IF('Input and Summary Results'!$J$4="yes",IF(C3809=FALSE,FALSE,IF('Data Transformation'!E3809&lt;$R$10,E3809,$R$10)),IF(C3809=FALSE,FALSE,IF(C3809&lt;$R$10,C3809,$R$10)))</f>
        <v>2.8631759999999999E-2</v>
      </c>
      <c r="H3809">
        <f>IF('Input and Summary Results'!$J$4="yes",'Data Transformation'!F3809,'Data Transformation'!D3809)</f>
        <v>3.9648629999999997E-2</v>
      </c>
      <c r="I3809">
        <f t="shared" si="208"/>
        <v>219</v>
      </c>
    </row>
    <row r="3810" spans="2:9" x14ac:dyDescent="0.25">
      <c r="B3810">
        <f>IF('Input and Summary Results'!D3392=0,FALSE,'Input and Summary Results'!$B3392)</f>
        <v>219</v>
      </c>
      <c r="C3810">
        <f>IF(OR(B3810=0,'Input and Summary Results'!D3392=0,'Input and Summary Results'!D3392=""),FALSE,'Input and Summary Results'!$D3392)</f>
        <v>3.5590589999999998E-2</v>
      </c>
      <c r="D3810">
        <f>IF(OR(B3810=0,'Input and Summary Results'!E3392=0),FALSE,'Input and Summary Results'!$E3392)</f>
        <v>2.806115E-2</v>
      </c>
      <c r="E3810">
        <f t="shared" si="206"/>
        <v>-1.4486648124563828</v>
      </c>
      <c r="F3810">
        <f t="shared" si="207"/>
        <v>0.34218424308223044</v>
      </c>
      <c r="G3810">
        <f>IF('Input and Summary Results'!$J$4="yes",IF(C3810=FALSE,FALSE,IF('Data Transformation'!E3810&lt;$R$10,E3810,$R$10)),IF(C3810=FALSE,FALSE,IF(C3810&lt;$R$10,C3810,$R$10)))</f>
        <v>3.5590589999999998E-2</v>
      </c>
      <c r="H3810">
        <f>IF('Input and Summary Results'!$J$4="yes",'Data Transformation'!F3810,'Data Transformation'!D3810)</f>
        <v>2.806115E-2</v>
      </c>
      <c r="I3810">
        <f t="shared" si="208"/>
        <v>219</v>
      </c>
    </row>
    <row r="3811" spans="2:9" x14ac:dyDescent="0.25">
      <c r="B3811">
        <f>IF('Input and Summary Results'!D3393=0,FALSE,'Input and Summary Results'!$B3393)</f>
        <v>219</v>
      </c>
      <c r="C3811">
        <f>IF(OR(B3811=0,'Input and Summary Results'!D3393=0,'Input and Summary Results'!D3393=""),FALSE,'Input and Summary Results'!$D3393)</f>
        <v>4.9639330000000002E-2</v>
      </c>
      <c r="D3811">
        <f>IF(OR(B3811=0,'Input and Summary Results'!E3393=0),FALSE,'Input and Summary Results'!$E3393)</f>
        <v>3.6659410000000003E-2</v>
      </c>
      <c r="E3811">
        <f t="shared" si="206"/>
        <v>-1.3041740889635289</v>
      </c>
      <c r="F3811">
        <f t="shared" si="207"/>
        <v>0.32051568665411079</v>
      </c>
      <c r="G3811">
        <f>IF('Input and Summary Results'!$J$4="yes",IF(C3811=FALSE,FALSE,IF('Data Transformation'!E3811&lt;$R$10,E3811,$R$10)),IF(C3811=FALSE,FALSE,IF(C3811&lt;$R$10,C3811,$R$10)))</f>
        <v>4.9639330000000002E-2</v>
      </c>
      <c r="H3811">
        <f>IF('Input and Summary Results'!$J$4="yes",'Data Transformation'!F3811,'Data Transformation'!D3811)</f>
        <v>3.6659410000000003E-2</v>
      </c>
      <c r="I3811">
        <f t="shared" si="208"/>
        <v>219</v>
      </c>
    </row>
    <row r="3812" spans="2:9" x14ac:dyDescent="0.25">
      <c r="B3812">
        <f>IF('Input and Summary Results'!D3394=0,FALSE,'Input and Summary Results'!$B3394)</f>
        <v>219</v>
      </c>
      <c r="C3812">
        <f>IF(OR(B3812=0,'Input and Summary Results'!D3394=0,'Input and Summary Results'!D3394=""),FALSE,'Input and Summary Results'!$D3394)</f>
        <v>5.3155710000000002E-2</v>
      </c>
      <c r="D3812">
        <f>IF(OR(B3812=0,'Input and Summary Results'!E3394=0),FALSE,'Input and Summary Results'!$E3394)</f>
        <v>4.9971870000000002E-2</v>
      </c>
      <c r="E3812">
        <f t="shared" si="206"/>
        <v>-1.2744500766101978</v>
      </c>
      <c r="F3812">
        <f t="shared" si="207"/>
        <v>0.4080049270341794</v>
      </c>
      <c r="G3812">
        <f>IF('Input and Summary Results'!$J$4="yes",IF(C3812=FALSE,FALSE,IF('Data Transformation'!E3812&lt;$R$10,E3812,$R$10)),IF(C3812=FALSE,FALSE,IF(C3812&lt;$R$10,C3812,$R$10)))</f>
        <v>5.3155710000000002E-2</v>
      </c>
      <c r="H3812">
        <f>IF('Input and Summary Results'!$J$4="yes",'Data Transformation'!F3812,'Data Transformation'!D3812)</f>
        <v>4.9971870000000002E-2</v>
      </c>
      <c r="I3812">
        <f t="shared" si="208"/>
        <v>219</v>
      </c>
    </row>
    <row r="3813" spans="2:9" x14ac:dyDescent="0.25">
      <c r="B3813">
        <f>IF('Input and Summary Results'!D3395=0,FALSE,'Input and Summary Results'!$B3395)</f>
        <v>219</v>
      </c>
      <c r="C3813">
        <f>IF(OR(B3813=0,'Input and Summary Results'!D3395=0,'Input and Summary Results'!D3395=""),FALSE,'Input and Summary Results'!$D3395)</f>
        <v>5.5230950000000001E-2</v>
      </c>
      <c r="D3813">
        <f>IF(OR(B3813=0,'Input and Summary Results'!E3395=0),FALSE,'Input and Summary Results'!$E3395)</f>
        <v>3.2616920000000001E-2</v>
      </c>
      <c r="E3813">
        <f t="shared" si="206"/>
        <v>-1.2578174866294916</v>
      </c>
      <c r="F3813">
        <f t="shared" si="207"/>
        <v>0.25630091968361945</v>
      </c>
      <c r="G3813">
        <f>IF('Input and Summary Results'!$J$4="yes",IF(C3813=FALSE,FALSE,IF('Data Transformation'!E3813&lt;$R$10,E3813,$R$10)),IF(C3813=FALSE,FALSE,IF(C3813&lt;$R$10,C3813,$R$10)))</f>
        <v>5.5230950000000001E-2</v>
      </c>
      <c r="H3813">
        <f>IF('Input and Summary Results'!$J$4="yes",'Data Transformation'!F3813,'Data Transformation'!D3813)</f>
        <v>3.2616920000000001E-2</v>
      </c>
      <c r="I3813">
        <f t="shared" si="208"/>
        <v>219</v>
      </c>
    </row>
    <row r="3814" spans="2:9" x14ac:dyDescent="0.25">
      <c r="B3814">
        <f>IF('Input and Summary Results'!D3396=0,FALSE,'Input and Summary Results'!$B3396)</f>
        <v>219</v>
      </c>
      <c r="C3814">
        <f>IF(OR(B3814=0,'Input and Summary Results'!D3396=0,'Input and Summary Results'!D3396=""),FALSE,'Input and Summary Results'!$D3396)</f>
        <v>6.3685859999999997E-2</v>
      </c>
      <c r="D3814">
        <f>IF(OR(B3814=0,'Input and Summary Results'!E3396=0),FALSE,'Input and Summary Results'!$E3396)</f>
        <v>3.8122320000000001E-2</v>
      </c>
      <c r="E3814">
        <f t="shared" si="206"/>
        <v>-1.1959569821960478</v>
      </c>
      <c r="F3814">
        <f t="shared" si="207"/>
        <v>0.25979215606101574</v>
      </c>
      <c r="G3814">
        <f>IF('Input and Summary Results'!$J$4="yes",IF(C3814=FALSE,FALSE,IF('Data Transformation'!E3814&lt;$R$10,E3814,$R$10)),IF(C3814=FALSE,FALSE,IF(C3814&lt;$R$10,C3814,$R$10)))</f>
        <v>6.3685859999999997E-2</v>
      </c>
      <c r="H3814">
        <f>IF('Input and Summary Results'!$J$4="yes",'Data Transformation'!F3814,'Data Transformation'!D3814)</f>
        <v>3.8122320000000001E-2</v>
      </c>
      <c r="I3814">
        <f t="shared" si="208"/>
        <v>219</v>
      </c>
    </row>
    <row r="3815" spans="2:9" x14ac:dyDescent="0.25">
      <c r="B3815">
        <f>IF('Input and Summary Results'!D3397=0,FALSE,'Input and Summary Results'!$B3397)</f>
        <v>219</v>
      </c>
      <c r="C3815">
        <f>IF(OR(B3815=0,'Input and Summary Results'!D3397=0,'Input and Summary Results'!D3397=""),FALSE,'Input and Summary Results'!$D3397)</f>
        <v>7.09037E-2</v>
      </c>
      <c r="D3815">
        <f>IF(OR(B3815=0,'Input and Summary Results'!E3397=0),FALSE,'Input and Summary Results'!$E3397)</f>
        <v>5.2276490000000002E-2</v>
      </c>
      <c r="E3815">
        <f t="shared" si="206"/>
        <v>-1.1493311012392777</v>
      </c>
      <c r="F3815">
        <f t="shared" si="207"/>
        <v>0.31998325418842744</v>
      </c>
      <c r="G3815">
        <f>IF('Input and Summary Results'!$J$4="yes",IF(C3815=FALSE,FALSE,IF('Data Transformation'!E3815&lt;$R$10,E3815,$R$10)),IF(C3815=FALSE,FALSE,IF(C3815&lt;$R$10,C3815,$R$10)))</f>
        <v>7.09037E-2</v>
      </c>
      <c r="H3815">
        <f>IF('Input and Summary Results'!$J$4="yes",'Data Transformation'!F3815,'Data Transformation'!D3815)</f>
        <v>5.2276490000000002E-2</v>
      </c>
      <c r="I3815">
        <f t="shared" si="208"/>
        <v>219</v>
      </c>
    </row>
    <row r="3816" spans="2:9" x14ac:dyDescent="0.25">
      <c r="B3816">
        <f>IF('Input and Summary Results'!D3398=0,FALSE,'Input and Summary Results'!$B3398)</f>
        <v>219</v>
      </c>
      <c r="C3816">
        <f>IF(OR(B3816=0,'Input and Summary Results'!D3398=0,'Input and Summary Results'!D3398=""),FALSE,'Input and Summary Results'!$D3398)</f>
        <v>7.7983289999999997E-2</v>
      </c>
      <c r="D3816">
        <f>IF(OR(B3816=0,'Input and Summary Results'!E3398=0),FALSE,'Input and Summary Results'!$E3398)</f>
        <v>4.6540959999999999E-2</v>
      </c>
      <c r="E3816">
        <f t="shared" si="206"/>
        <v>-1.1079984465178081</v>
      </c>
      <c r="F3816">
        <f t="shared" si="207"/>
        <v>0.25901416367532071</v>
      </c>
      <c r="G3816">
        <f>IF('Input and Summary Results'!$J$4="yes",IF(C3816=FALSE,FALSE,IF('Data Transformation'!E3816&lt;$R$10,E3816,$R$10)),IF(C3816=FALSE,FALSE,IF(C3816&lt;$R$10,C3816,$R$10)))</f>
        <v>7.7983289999999997E-2</v>
      </c>
      <c r="H3816">
        <f>IF('Input and Summary Results'!$J$4="yes",'Data Transformation'!F3816,'Data Transformation'!D3816)</f>
        <v>4.6540959999999999E-2</v>
      </c>
      <c r="I3816">
        <f t="shared" si="208"/>
        <v>219</v>
      </c>
    </row>
    <row r="3817" spans="2:9" x14ac:dyDescent="0.25">
      <c r="B3817">
        <f>IF('Input and Summary Results'!D3399=0,FALSE,'Input and Summary Results'!$B3399)</f>
        <v>219</v>
      </c>
      <c r="C3817">
        <f>IF(OR(B3817=0,'Input and Summary Results'!D3399=0,'Input and Summary Results'!D3399=""),FALSE,'Input and Summary Results'!$D3399)</f>
        <v>9.6789920000000002E-2</v>
      </c>
      <c r="D3817">
        <f>IF(OR(B3817=0,'Input and Summary Results'!E3399=0),FALSE,'Input and Summary Results'!$E3399)</f>
        <v>2.620931E-2</v>
      </c>
      <c r="E3817">
        <f t="shared" si="206"/>
        <v>-1.0141698690998981</v>
      </c>
      <c r="F3817">
        <f t="shared" si="207"/>
        <v>0.11752092098020124</v>
      </c>
      <c r="G3817">
        <f>IF('Input and Summary Results'!$J$4="yes",IF(C3817=FALSE,FALSE,IF('Data Transformation'!E3817&lt;$R$10,E3817,$R$10)),IF(C3817=FALSE,FALSE,IF(C3817&lt;$R$10,C3817,$R$10)))</f>
        <v>9.6789920000000002E-2</v>
      </c>
      <c r="H3817">
        <f>IF('Input and Summary Results'!$J$4="yes",'Data Transformation'!F3817,'Data Transformation'!D3817)</f>
        <v>2.620931E-2</v>
      </c>
      <c r="I3817">
        <f t="shared" si="208"/>
        <v>219</v>
      </c>
    </row>
    <row r="3818" spans="2:9" x14ac:dyDescent="0.25">
      <c r="B3818">
        <f>IF('Input and Summary Results'!D3400=0,FALSE,'Input and Summary Results'!$B3400)</f>
        <v>219</v>
      </c>
      <c r="C3818">
        <f>IF(OR(B3818=0,'Input and Summary Results'!D3400=0,'Input and Summary Results'!D3400=""),FALSE,'Input and Summary Results'!$D3400)</f>
        <v>0.11067634</v>
      </c>
      <c r="D3818">
        <f>IF(OR(B3818=0,'Input and Summary Results'!E3400=0),FALSE,'Input and Summary Results'!$E3400)</f>
        <v>3.4071410000000003E-2</v>
      </c>
      <c r="E3818">
        <f t="shared" ref="E3818:E3881" si="209">IF(C3818=FALSE,FALSE,LOG10(C3818))</f>
        <v>-0.95594521115094178</v>
      </c>
      <c r="F3818">
        <f t="shared" ref="F3818:F3881" si="210">IF(D3818=FALSE, FALSE,0.434*D3818/C3818)</f>
        <v>0.13360571862061937</v>
      </c>
      <c r="G3818">
        <f>IF('Input and Summary Results'!$J$4="yes",IF(C3818=FALSE,FALSE,IF('Data Transformation'!E3818&lt;$R$10,E3818,$R$10)),IF(C3818=FALSE,FALSE,IF(C3818&lt;$R$10,C3818,$R$10)))</f>
        <v>0.11067634</v>
      </c>
      <c r="H3818">
        <f>IF('Input and Summary Results'!$J$4="yes",'Data Transformation'!F3818,'Data Transformation'!D3818)</f>
        <v>3.4071410000000003E-2</v>
      </c>
      <c r="I3818">
        <f t="shared" si="208"/>
        <v>219</v>
      </c>
    </row>
    <row r="3819" spans="2:9" x14ac:dyDescent="0.25">
      <c r="B3819">
        <f>IF('Input and Summary Results'!D3401=0,FALSE,'Input and Summary Results'!$B3401)</f>
        <v>219</v>
      </c>
      <c r="C3819">
        <f>IF(OR(B3819=0,'Input and Summary Results'!D3401=0,'Input and Summary Results'!D3401=""),FALSE,'Input and Summary Results'!$D3401)</f>
        <v>0.12714971</v>
      </c>
      <c r="D3819">
        <f>IF(OR(B3819=0,'Input and Summary Results'!E3401=0),FALSE,'Input and Summary Results'!$E3401)</f>
        <v>4.3180759999999999E-2</v>
      </c>
      <c r="E3819">
        <f t="shared" si="209"/>
        <v>-0.89568462601555021</v>
      </c>
      <c r="F3819">
        <f t="shared" si="210"/>
        <v>0.14738885240084307</v>
      </c>
      <c r="G3819">
        <f>IF('Input and Summary Results'!$J$4="yes",IF(C3819=FALSE,FALSE,IF('Data Transformation'!E3819&lt;$R$10,E3819,$R$10)),IF(C3819=FALSE,FALSE,IF(C3819&lt;$R$10,C3819,$R$10)))</f>
        <v>0.12714971</v>
      </c>
      <c r="H3819">
        <f>IF('Input and Summary Results'!$J$4="yes",'Data Transformation'!F3819,'Data Transformation'!D3819)</f>
        <v>4.3180759999999999E-2</v>
      </c>
      <c r="I3819">
        <f t="shared" si="208"/>
        <v>219</v>
      </c>
    </row>
    <row r="3820" spans="2:9" x14ac:dyDescent="0.25">
      <c r="B3820">
        <f>IF('Input and Summary Results'!D3402=0,FALSE,'Input and Summary Results'!$B3402)</f>
        <v>219</v>
      </c>
      <c r="C3820">
        <f>IF(OR(B3820=0,'Input and Summary Results'!D3402=0,'Input and Summary Results'!D3402=""),FALSE,'Input and Summary Results'!$D3402)</f>
        <v>0.14805935000000001</v>
      </c>
      <c r="D3820">
        <f>IF(OR(B3820=0,'Input and Summary Results'!E3402=0),FALSE,'Input and Summary Results'!$E3402)</f>
        <v>3.8286979999999998E-2</v>
      </c>
      <c r="E3820">
        <f t="shared" si="209"/>
        <v>-0.82956416155946922</v>
      </c>
      <c r="F3820">
        <f t="shared" si="210"/>
        <v>0.11222897655568527</v>
      </c>
      <c r="G3820">
        <f>IF('Input and Summary Results'!$J$4="yes",IF(C3820=FALSE,FALSE,IF('Data Transformation'!E3820&lt;$R$10,E3820,$R$10)),IF(C3820=FALSE,FALSE,IF(C3820&lt;$R$10,C3820,$R$10)))</f>
        <v>0.14805935000000001</v>
      </c>
      <c r="H3820">
        <f>IF('Input and Summary Results'!$J$4="yes",'Data Transformation'!F3820,'Data Transformation'!D3820)</f>
        <v>3.8286979999999998E-2</v>
      </c>
      <c r="I3820">
        <f t="shared" si="208"/>
        <v>219</v>
      </c>
    </row>
    <row r="3821" spans="2:9" x14ac:dyDescent="0.25">
      <c r="B3821">
        <f>IF('Input and Summary Results'!D3403=0,FALSE,'Input and Summary Results'!$B3403)</f>
        <v>219</v>
      </c>
      <c r="C3821">
        <f>IF(OR(B3821=0,'Input and Summary Results'!D3403=0,'Input and Summary Results'!D3403=""),FALSE,'Input and Summary Results'!$D3403)</f>
        <v>0.2140203</v>
      </c>
      <c r="D3821">
        <f>IF(OR(B3821=0,'Input and Summary Results'!E3403=0),FALSE,'Input and Summary Results'!$E3403)</f>
        <v>4.2174049999999998E-2</v>
      </c>
      <c r="E3821">
        <f t="shared" si="209"/>
        <v>-0.66954503151128308</v>
      </c>
      <c r="F3821">
        <f t="shared" si="210"/>
        <v>8.5522437357577752E-2</v>
      </c>
      <c r="G3821">
        <f>IF('Input and Summary Results'!$J$4="yes",IF(C3821=FALSE,FALSE,IF('Data Transformation'!E3821&lt;$R$10,E3821,$R$10)),IF(C3821=FALSE,FALSE,IF(C3821&lt;$R$10,C3821,$R$10)))</f>
        <v>0.2140203</v>
      </c>
      <c r="H3821">
        <f>IF('Input and Summary Results'!$J$4="yes",'Data Transformation'!F3821,'Data Transformation'!D3821)</f>
        <v>4.2174049999999998E-2</v>
      </c>
      <c r="I3821">
        <f t="shared" si="208"/>
        <v>219</v>
      </c>
    </row>
    <row r="3822" spans="2:9" x14ac:dyDescent="0.25">
      <c r="B3822">
        <f>IF('Input and Summary Results'!D3404=0,FALSE,'Input and Summary Results'!$B3404)</f>
        <v>219</v>
      </c>
      <c r="C3822">
        <f>IF(OR(B3822=0,'Input and Summary Results'!D3404=0,'Input and Summary Results'!D3404=""),FALSE,'Input and Summary Results'!$D3404)</f>
        <v>0.23165278</v>
      </c>
      <c r="D3822">
        <f>IF(OR(B3822=0,'Input and Summary Results'!E3404=0),FALSE,'Input and Summary Results'!$E3404)</f>
        <v>2.7649030000000002E-2</v>
      </c>
      <c r="E3822">
        <f t="shared" si="209"/>
        <v>-0.63516248358335914</v>
      </c>
      <c r="F3822">
        <f t="shared" si="210"/>
        <v>5.1800280661427854E-2</v>
      </c>
      <c r="G3822">
        <f>IF('Input and Summary Results'!$J$4="yes",IF(C3822=FALSE,FALSE,IF('Data Transformation'!E3822&lt;$R$10,E3822,$R$10)),IF(C3822=FALSE,FALSE,IF(C3822&lt;$R$10,C3822,$R$10)))</f>
        <v>0.23165278</v>
      </c>
      <c r="H3822">
        <f>IF('Input and Summary Results'!$J$4="yes",'Data Transformation'!F3822,'Data Transformation'!D3822)</f>
        <v>2.7649030000000002E-2</v>
      </c>
      <c r="I3822">
        <f t="shared" si="208"/>
        <v>219</v>
      </c>
    </row>
    <row r="3823" spans="2:9" x14ac:dyDescent="0.25">
      <c r="B3823">
        <f>IF('Input and Summary Results'!D3405=0,FALSE,'Input and Summary Results'!$B3405)</f>
        <v>219</v>
      </c>
      <c r="C3823">
        <f>IF(OR(B3823=0,'Input and Summary Results'!D3405=0,'Input and Summary Results'!D3405=""),FALSE,'Input and Summary Results'!$D3405)</f>
        <v>0.24043212999999999</v>
      </c>
      <c r="D3823">
        <f>IF(OR(B3823=0,'Input and Summary Results'!E3405=0),FALSE,'Input and Summary Results'!$E3405)</f>
        <v>4.9804269999999998E-2</v>
      </c>
      <c r="E3823">
        <f t="shared" si="209"/>
        <v>-0.61900749611479389</v>
      </c>
      <c r="F3823">
        <f t="shared" si="210"/>
        <v>8.9900851354600575E-2</v>
      </c>
      <c r="G3823">
        <f>IF('Input and Summary Results'!$J$4="yes",IF(C3823=FALSE,FALSE,IF('Data Transformation'!E3823&lt;$R$10,E3823,$R$10)),IF(C3823=FALSE,FALSE,IF(C3823&lt;$R$10,C3823,$R$10)))</f>
        <v>0.24043212999999999</v>
      </c>
      <c r="H3823">
        <f>IF('Input and Summary Results'!$J$4="yes",'Data Transformation'!F3823,'Data Transformation'!D3823)</f>
        <v>4.9804269999999998E-2</v>
      </c>
      <c r="I3823">
        <f t="shared" si="208"/>
        <v>219</v>
      </c>
    </row>
    <row r="3824" spans="2:9" x14ac:dyDescent="0.25">
      <c r="B3824">
        <f>IF('Input and Summary Results'!D3406=0,FALSE,'Input and Summary Results'!$B3406)</f>
        <v>219</v>
      </c>
      <c r="C3824">
        <f>IF(OR(B3824=0,'Input and Summary Results'!D3406=0,'Input and Summary Results'!D3406=""),FALSE,'Input and Summary Results'!$D3406)</f>
        <v>0.33577843000000002</v>
      </c>
      <c r="D3824">
        <f>IF(OR(B3824=0,'Input and Summary Results'!E3406=0),FALSE,'Input and Summary Results'!$E3406)</f>
        <v>3.05478E-2</v>
      </c>
      <c r="E3824">
        <f t="shared" si="209"/>
        <v>-0.47394720585387856</v>
      </c>
      <c r="F3824">
        <f t="shared" si="210"/>
        <v>3.9483611856783056E-2</v>
      </c>
      <c r="G3824">
        <f>IF('Input and Summary Results'!$J$4="yes",IF(C3824=FALSE,FALSE,IF('Data Transformation'!E3824&lt;$R$10,E3824,$R$10)),IF(C3824=FALSE,FALSE,IF(C3824&lt;$R$10,C3824,$R$10)))</f>
        <v>0.33577843000000002</v>
      </c>
      <c r="H3824">
        <f>IF('Input and Summary Results'!$J$4="yes",'Data Transformation'!F3824,'Data Transformation'!D3824)</f>
        <v>3.05478E-2</v>
      </c>
      <c r="I3824">
        <f t="shared" si="208"/>
        <v>219</v>
      </c>
    </row>
    <row r="3825" spans="2:9" x14ac:dyDescent="0.25">
      <c r="B3825">
        <f>IF('Input and Summary Results'!D3407=0,FALSE,'Input and Summary Results'!$B3407)</f>
        <v>219</v>
      </c>
      <c r="C3825">
        <f>IF(OR(B3825=0,'Input and Summary Results'!D3407=0,'Input and Summary Results'!D3407=""),FALSE,'Input and Summary Results'!$D3407)</f>
        <v>0.88670627000000002</v>
      </c>
      <c r="D3825">
        <f>IF(OR(B3825=0,'Input and Summary Results'!E3407=0),FALSE,'Input and Summary Results'!$E3407)</f>
        <v>2.940423E-2</v>
      </c>
      <c r="E3825">
        <f t="shared" si="209"/>
        <v>-5.2220220579161432E-2</v>
      </c>
      <c r="F3825">
        <f t="shared" si="210"/>
        <v>1.4391953966898192E-2</v>
      </c>
      <c r="G3825">
        <f>IF('Input and Summary Results'!$J$4="yes",IF(C3825=FALSE,FALSE,IF('Data Transformation'!E3825&lt;$R$10,E3825,$R$10)),IF(C3825=FALSE,FALSE,IF(C3825&lt;$R$10,C3825,$R$10)))</f>
        <v>0.88670627000000002</v>
      </c>
      <c r="H3825">
        <f>IF('Input and Summary Results'!$J$4="yes",'Data Transformation'!F3825,'Data Transformation'!D3825)</f>
        <v>2.940423E-2</v>
      </c>
      <c r="I3825">
        <f t="shared" si="208"/>
        <v>219</v>
      </c>
    </row>
    <row r="3826" spans="2:9" x14ac:dyDescent="0.25">
      <c r="B3826">
        <f>IF('Input and Summary Results'!D3408=0,FALSE,'Input and Summary Results'!$B3408)</f>
        <v>220</v>
      </c>
      <c r="C3826">
        <f>IF(OR(B3826=0,'Input and Summary Results'!D3408=0,'Input and Summary Results'!D3408=""),FALSE,'Input and Summary Results'!$D3408)</f>
        <v>5.6858850000000002E-2</v>
      </c>
      <c r="D3826">
        <f>IF(OR(B3826=0,'Input and Summary Results'!E3408=0),FALSE,'Input and Summary Results'!$E3408)</f>
        <v>4.374103E-2</v>
      </c>
      <c r="E3826">
        <f t="shared" si="209"/>
        <v>-1.2452019283899463</v>
      </c>
      <c r="F3826">
        <f t="shared" si="210"/>
        <v>0.33387251096355275</v>
      </c>
      <c r="G3826">
        <f>IF('Input and Summary Results'!$J$4="yes",IF(C3826=FALSE,FALSE,IF('Data Transformation'!E3826&lt;$R$10,E3826,$R$10)),IF(C3826=FALSE,FALSE,IF(C3826&lt;$R$10,C3826,$R$10)))</f>
        <v>5.6858850000000002E-2</v>
      </c>
      <c r="H3826">
        <f>IF('Input and Summary Results'!$J$4="yes",'Data Transformation'!F3826,'Data Transformation'!D3826)</f>
        <v>4.374103E-2</v>
      </c>
      <c r="I3826">
        <f t="shared" si="208"/>
        <v>220</v>
      </c>
    </row>
    <row r="3827" spans="2:9" x14ac:dyDescent="0.25">
      <c r="B3827">
        <f>IF('Input and Summary Results'!D3409=0,FALSE,'Input and Summary Results'!$B3409)</f>
        <v>220</v>
      </c>
      <c r="C3827">
        <f>IF(OR(B3827=0,'Input and Summary Results'!D3409=0,'Input and Summary Results'!D3409=""),FALSE,'Input and Summary Results'!$D3409)</f>
        <v>5.9207870000000003E-2</v>
      </c>
      <c r="D3827">
        <f>IF(OR(B3827=0,'Input and Summary Results'!E3409=0),FALSE,'Input and Summary Results'!$E3409)</f>
        <v>5.6804470000000003E-2</v>
      </c>
      <c r="E3827">
        <f t="shared" si="209"/>
        <v>-1.2276205623580525</v>
      </c>
      <c r="F3827">
        <f t="shared" si="210"/>
        <v>0.41638282174312302</v>
      </c>
      <c r="G3827">
        <f>IF('Input and Summary Results'!$J$4="yes",IF(C3827=FALSE,FALSE,IF('Data Transformation'!E3827&lt;$R$10,E3827,$R$10)),IF(C3827=FALSE,FALSE,IF(C3827&lt;$R$10,C3827,$R$10)))</f>
        <v>5.9207870000000003E-2</v>
      </c>
      <c r="H3827">
        <f>IF('Input and Summary Results'!$J$4="yes",'Data Transformation'!F3827,'Data Transformation'!D3827)</f>
        <v>5.6804470000000003E-2</v>
      </c>
      <c r="I3827">
        <f t="shared" si="208"/>
        <v>220</v>
      </c>
    </row>
    <row r="3828" spans="2:9" x14ac:dyDescent="0.25">
      <c r="B3828">
        <f>IF('Input and Summary Results'!D3410=0,FALSE,'Input and Summary Results'!$B3410)</f>
        <v>220</v>
      </c>
      <c r="C3828">
        <f>IF(OR(B3828=0,'Input and Summary Results'!D3410=0,'Input and Summary Results'!D3410=""),FALSE,'Input and Summary Results'!$D3410)</f>
        <v>0.12080340000000001</v>
      </c>
      <c r="D3828">
        <f>IF(OR(B3828=0,'Input and Summary Results'!E3410=0),FALSE,'Input and Summary Results'!$E3410)</f>
        <v>6.7491460000000003E-2</v>
      </c>
      <c r="E3828">
        <f t="shared" si="209"/>
        <v>-0.91792084236671745</v>
      </c>
      <c r="F3828">
        <f t="shared" si="210"/>
        <v>0.24247077184913668</v>
      </c>
      <c r="G3828">
        <f>IF('Input and Summary Results'!$J$4="yes",IF(C3828=FALSE,FALSE,IF('Data Transformation'!E3828&lt;$R$10,E3828,$R$10)),IF(C3828=FALSE,FALSE,IF(C3828&lt;$R$10,C3828,$R$10)))</f>
        <v>0.12080340000000001</v>
      </c>
      <c r="H3828">
        <f>IF('Input and Summary Results'!$J$4="yes",'Data Transformation'!F3828,'Data Transformation'!D3828)</f>
        <v>6.7491460000000003E-2</v>
      </c>
      <c r="I3828">
        <f t="shared" si="208"/>
        <v>220</v>
      </c>
    </row>
    <row r="3829" spans="2:9" x14ac:dyDescent="0.25">
      <c r="B3829">
        <f>IF('Input and Summary Results'!D3411=0,FALSE,'Input and Summary Results'!$B3411)</f>
        <v>220</v>
      </c>
      <c r="C3829">
        <f>IF(OR(B3829=0,'Input and Summary Results'!D3411=0,'Input and Summary Results'!D3411=""),FALSE,'Input and Summary Results'!$D3411)</f>
        <v>0.12131110000000001</v>
      </c>
      <c r="D3829">
        <f>IF(OR(B3829=0,'Input and Summary Results'!E3411=0),FALSE,'Input and Summary Results'!$E3411)</f>
        <v>7.072378E-2</v>
      </c>
      <c r="E3829">
        <f t="shared" si="209"/>
        <v>-0.91609945924722647</v>
      </c>
      <c r="F3829">
        <f t="shared" si="210"/>
        <v>0.25301988457775093</v>
      </c>
      <c r="G3829">
        <f>IF('Input and Summary Results'!$J$4="yes",IF(C3829=FALSE,FALSE,IF('Data Transformation'!E3829&lt;$R$10,E3829,$R$10)),IF(C3829=FALSE,FALSE,IF(C3829&lt;$R$10,C3829,$R$10)))</f>
        <v>0.12131110000000001</v>
      </c>
      <c r="H3829">
        <f>IF('Input and Summary Results'!$J$4="yes",'Data Transformation'!F3829,'Data Transformation'!D3829)</f>
        <v>7.072378E-2</v>
      </c>
      <c r="I3829">
        <f t="shared" si="208"/>
        <v>220</v>
      </c>
    </row>
    <row r="3830" spans="2:9" x14ac:dyDescent="0.25">
      <c r="B3830">
        <f>IF('Input and Summary Results'!D3412=0,FALSE,'Input and Summary Results'!$B3412)</f>
        <v>220</v>
      </c>
      <c r="C3830">
        <f>IF(OR(B3830=0,'Input and Summary Results'!D3412=0,'Input and Summary Results'!D3412=""),FALSE,'Input and Summary Results'!$D3412)</f>
        <v>0.16056127000000001</v>
      </c>
      <c r="D3830">
        <f>IF(OR(B3830=0,'Input and Summary Results'!E3412=0),FALSE,'Input and Summary Results'!$E3412)</f>
        <v>3.8134689999999999E-2</v>
      </c>
      <c r="E3830">
        <f t="shared" si="209"/>
        <v>-0.79435920534486903</v>
      </c>
      <c r="F3830">
        <f t="shared" si="210"/>
        <v>0.10307875280259055</v>
      </c>
      <c r="G3830">
        <f>IF('Input and Summary Results'!$J$4="yes",IF(C3830=FALSE,FALSE,IF('Data Transformation'!E3830&lt;$R$10,E3830,$R$10)),IF(C3830=FALSE,FALSE,IF(C3830&lt;$R$10,C3830,$R$10)))</f>
        <v>0.16056127000000001</v>
      </c>
      <c r="H3830">
        <f>IF('Input and Summary Results'!$J$4="yes",'Data Transformation'!F3830,'Data Transformation'!D3830)</f>
        <v>3.8134689999999999E-2</v>
      </c>
      <c r="I3830">
        <f t="shared" si="208"/>
        <v>220</v>
      </c>
    </row>
    <row r="3831" spans="2:9" x14ac:dyDescent="0.25">
      <c r="B3831">
        <f>IF('Input and Summary Results'!D3413=0,FALSE,'Input and Summary Results'!$B3413)</f>
        <v>220</v>
      </c>
      <c r="C3831">
        <f>IF(OR(B3831=0,'Input and Summary Results'!D3413=0,'Input and Summary Results'!D3413=""),FALSE,'Input and Summary Results'!$D3413)</f>
        <v>0.17629223999999999</v>
      </c>
      <c r="D3831">
        <f>IF(OR(B3831=0,'Input and Summary Results'!E3413=0),FALSE,'Input and Summary Results'!$E3413)</f>
        <v>4.237084E-2</v>
      </c>
      <c r="E3831">
        <f t="shared" si="209"/>
        <v>-0.75376680397606799</v>
      </c>
      <c r="F3831">
        <f t="shared" si="210"/>
        <v>0.10430943846422282</v>
      </c>
      <c r="G3831">
        <f>IF('Input and Summary Results'!$J$4="yes",IF(C3831=FALSE,FALSE,IF('Data Transformation'!E3831&lt;$R$10,E3831,$R$10)),IF(C3831=FALSE,FALSE,IF(C3831&lt;$R$10,C3831,$R$10)))</f>
        <v>0.17629223999999999</v>
      </c>
      <c r="H3831">
        <f>IF('Input and Summary Results'!$J$4="yes",'Data Transformation'!F3831,'Data Transformation'!D3831)</f>
        <v>4.237084E-2</v>
      </c>
      <c r="I3831">
        <f t="shared" si="208"/>
        <v>220</v>
      </c>
    </row>
    <row r="3832" spans="2:9" x14ac:dyDescent="0.25">
      <c r="B3832">
        <f>IF('Input and Summary Results'!D3414=0,FALSE,'Input and Summary Results'!$B3414)</f>
        <v>220</v>
      </c>
      <c r="C3832">
        <f>IF(OR(B3832=0,'Input and Summary Results'!D3414=0,'Input and Summary Results'!D3414=""),FALSE,'Input and Summary Results'!$D3414)</f>
        <v>0.17838894999999999</v>
      </c>
      <c r="D3832">
        <f>IF(OR(B3832=0,'Input and Summary Results'!E3414=0),FALSE,'Input and Summary Results'!$E3414)</f>
        <v>4.3719519999999998E-2</v>
      </c>
      <c r="E3832">
        <f t="shared" si="209"/>
        <v>-0.74863205075952288</v>
      </c>
      <c r="F3832">
        <f t="shared" si="210"/>
        <v>0.10636461327901756</v>
      </c>
      <c r="G3832">
        <f>IF('Input and Summary Results'!$J$4="yes",IF(C3832=FALSE,FALSE,IF('Data Transformation'!E3832&lt;$R$10,E3832,$R$10)),IF(C3832=FALSE,FALSE,IF(C3832&lt;$R$10,C3832,$R$10)))</f>
        <v>0.17838894999999999</v>
      </c>
      <c r="H3832">
        <f>IF('Input and Summary Results'!$J$4="yes",'Data Transformation'!F3832,'Data Transformation'!D3832)</f>
        <v>4.3719519999999998E-2</v>
      </c>
      <c r="I3832">
        <f t="shared" si="208"/>
        <v>220</v>
      </c>
    </row>
    <row r="3833" spans="2:9" x14ac:dyDescent="0.25">
      <c r="B3833">
        <f>IF('Input and Summary Results'!D3415=0,FALSE,'Input and Summary Results'!$B3415)</f>
        <v>220</v>
      </c>
      <c r="C3833">
        <f>IF(OR(B3833=0,'Input and Summary Results'!D3415=0,'Input and Summary Results'!D3415=""),FALSE,'Input and Summary Results'!$D3415)</f>
        <v>0.23991580000000001</v>
      </c>
      <c r="D3833">
        <f>IF(OR(B3833=0,'Input and Summary Results'!E3415=0),FALSE,'Input and Summary Results'!$E3415)</f>
        <v>4.7007119999999999E-2</v>
      </c>
      <c r="E3833">
        <f t="shared" si="209"/>
        <v>-0.61994115000273831</v>
      </c>
      <c r="F3833">
        <f t="shared" si="210"/>
        <v>8.5034374893191683E-2</v>
      </c>
      <c r="G3833">
        <f>IF('Input and Summary Results'!$J$4="yes",IF(C3833=FALSE,FALSE,IF('Data Transformation'!E3833&lt;$R$10,E3833,$R$10)),IF(C3833=FALSE,FALSE,IF(C3833&lt;$R$10,C3833,$R$10)))</f>
        <v>0.23991580000000001</v>
      </c>
      <c r="H3833">
        <f>IF('Input and Summary Results'!$J$4="yes",'Data Transformation'!F3833,'Data Transformation'!D3833)</f>
        <v>4.7007119999999999E-2</v>
      </c>
      <c r="I3833">
        <f t="shared" si="208"/>
        <v>220</v>
      </c>
    </row>
    <row r="3834" spans="2:9" x14ac:dyDescent="0.25">
      <c r="B3834">
        <f>IF('Input and Summary Results'!D3416=0,FALSE,'Input and Summary Results'!$B3416)</f>
        <v>220</v>
      </c>
      <c r="C3834">
        <f>IF(OR(B3834=0,'Input and Summary Results'!D3416=0,'Input and Summary Results'!D3416=""),FALSE,'Input and Summary Results'!$D3416)</f>
        <v>0.2934271</v>
      </c>
      <c r="D3834">
        <f>IF(OR(B3834=0,'Input and Summary Results'!E3416=0),FALSE,'Input and Summary Results'!$E3416)</f>
        <v>5.019879E-2</v>
      </c>
      <c r="E3834">
        <f t="shared" si="209"/>
        <v>-0.53249977857401953</v>
      </c>
      <c r="F3834">
        <f t="shared" si="210"/>
        <v>7.4247657629441854E-2</v>
      </c>
      <c r="G3834">
        <f>IF('Input and Summary Results'!$J$4="yes",IF(C3834=FALSE,FALSE,IF('Data Transformation'!E3834&lt;$R$10,E3834,$R$10)),IF(C3834=FALSE,FALSE,IF(C3834&lt;$R$10,C3834,$R$10)))</f>
        <v>0.2934271</v>
      </c>
      <c r="H3834">
        <f>IF('Input and Summary Results'!$J$4="yes",'Data Transformation'!F3834,'Data Transformation'!D3834)</f>
        <v>5.019879E-2</v>
      </c>
      <c r="I3834">
        <f t="shared" si="208"/>
        <v>220</v>
      </c>
    </row>
    <row r="3835" spans="2:9" x14ac:dyDescent="0.25">
      <c r="B3835">
        <f>IF('Input and Summary Results'!D3417=0,FALSE,'Input and Summary Results'!$B3417)</f>
        <v>220</v>
      </c>
      <c r="C3835">
        <f>IF(OR(B3835=0,'Input and Summary Results'!D3417=0,'Input and Summary Results'!D3417=""),FALSE,'Input and Summary Results'!$D3417)</f>
        <v>0.29780896000000001</v>
      </c>
      <c r="D3835">
        <f>IF(OR(B3835=0,'Input and Summary Results'!E3417=0),FALSE,'Input and Summary Results'!$E3417)</f>
        <v>4.5009229999999997E-2</v>
      </c>
      <c r="E3835">
        <f t="shared" si="209"/>
        <v>-0.52606224002904078</v>
      </c>
      <c r="F3835">
        <f t="shared" si="210"/>
        <v>6.5592404674459759E-2</v>
      </c>
      <c r="G3835">
        <f>IF('Input and Summary Results'!$J$4="yes",IF(C3835=FALSE,FALSE,IF('Data Transformation'!E3835&lt;$R$10,E3835,$R$10)),IF(C3835=FALSE,FALSE,IF(C3835&lt;$R$10,C3835,$R$10)))</f>
        <v>0.29780896000000001</v>
      </c>
      <c r="H3835">
        <f>IF('Input and Summary Results'!$J$4="yes",'Data Transformation'!F3835,'Data Transformation'!D3835)</f>
        <v>4.5009229999999997E-2</v>
      </c>
      <c r="I3835">
        <f t="shared" si="208"/>
        <v>220</v>
      </c>
    </row>
    <row r="3836" spans="2:9" x14ac:dyDescent="0.25">
      <c r="B3836">
        <f>IF('Input and Summary Results'!D3418=0,FALSE,'Input and Summary Results'!$B3418)</f>
        <v>220</v>
      </c>
      <c r="C3836">
        <f>IF(OR(B3836=0,'Input and Summary Results'!D3418=0,'Input and Summary Results'!D3418=""),FALSE,'Input and Summary Results'!$D3418)</f>
        <v>0.47467577</v>
      </c>
      <c r="D3836">
        <f>IF(OR(B3836=0,'Input and Summary Results'!E3418=0),FALSE,'Input and Summary Results'!$E3418)</f>
        <v>7.6685210000000004E-2</v>
      </c>
      <c r="E3836">
        <f t="shared" si="209"/>
        <v>-0.3236029364380883</v>
      </c>
      <c r="F3836">
        <f t="shared" si="210"/>
        <v>7.0113924584775E-2</v>
      </c>
      <c r="G3836">
        <f>IF('Input and Summary Results'!$J$4="yes",IF(C3836=FALSE,FALSE,IF('Data Transformation'!E3836&lt;$R$10,E3836,$R$10)),IF(C3836=FALSE,FALSE,IF(C3836&lt;$R$10,C3836,$R$10)))</f>
        <v>0.47467577</v>
      </c>
      <c r="H3836">
        <f>IF('Input and Summary Results'!$J$4="yes",'Data Transformation'!F3836,'Data Transformation'!D3836)</f>
        <v>7.6685210000000004E-2</v>
      </c>
      <c r="I3836">
        <f t="shared" si="208"/>
        <v>220</v>
      </c>
    </row>
    <row r="3837" spans="2:9" x14ac:dyDescent="0.25">
      <c r="B3837">
        <f>IF('Input and Summary Results'!D3419=0,FALSE,'Input and Summary Results'!$B3419)</f>
        <v>220</v>
      </c>
      <c r="C3837">
        <f>IF(OR(B3837=0,'Input and Summary Results'!D3419=0,'Input and Summary Results'!D3419=""),FALSE,'Input and Summary Results'!$D3419)</f>
        <v>0.60608616999999998</v>
      </c>
      <c r="D3837">
        <f>IF(OR(B3837=0,'Input and Summary Results'!E3419=0),FALSE,'Input and Summary Results'!$E3419)</f>
        <v>6.8762340000000005E-2</v>
      </c>
      <c r="E3837">
        <f t="shared" si="209"/>
        <v>-0.2174656258418487</v>
      </c>
      <c r="F3837">
        <f t="shared" si="210"/>
        <v>4.9238634763766352E-2</v>
      </c>
      <c r="G3837">
        <f>IF('Input and Summary Results'!$J$4="yes",IF(C3837=FALSE,FALSE,IF('Data Transformation'!E3837&lt;$R$10,E3837,$R$10)),IF(C3837=FALSE,FALSE,IF(C3837&lt;$R$10,C3837,$R$10)))</f>
        <v>0.60608616999999998</v>
      </c>
      <c r="H3837">
        <f>IF('Input and Summary Results'!$J$4="yes",'Data Transformation'!F3837,'Data Transformation'!D3837)</f>
        <v>6.8762340000000005E-2</v>
      </c>
      <c r="I3837">
        <f t="shared" si="208"/>
        <v>220</v>
      </c>
    </row>
    <row r="3838" spans="2:9" x14ac:dyDescent="0.25">
      <c r="B3838">
        <f>IF('Input and Summary Results'!D3420=0,FALSE,'Input and Summary Results'!$B3420)</f>
        <v>220</v>
      </c>
      <c r="C3838">
        <f>IF(OR(B3838=0,'Input and Summary Results'!D3420=0,'Input and Summary Results'!D3420=""),FALSE,'Input and Summary Results'!$D3420)</f>
        <v>0.62135333000000004</v>
      </c>
      <c r="D3838">
        <f>IF(OR(B3838=0,'Input and Summary Results'!E3420=0),FALSE,'Input and Summary Results'!$E3420)</f>
        <v>3.5464229999999999E-2</v>
      </c>
      <c r="E3838">
        <f t="shared" si="209"/>
        <v>-0.20666136982040423</v>
      </c>
      <c r="F3838">
        <f t="shared" si="210"/>
        <v>2.4770891338105484E-2</v>
      </c>
      <c r="G3838">
        <f>IF('Input and Summary Results'!$J$4="yes",IF(C3838=FALSE,FALSE,IF('Data Transformation'!E3838&lt;$R$10,E3838,$R$10)),IF(C3838=FALSE,FALSE,IF(C3838&lt;$R$10,C3838,$R$10)))</f>
        <v>0.62135333000000004</v>
      </c>
      <c r="H3838">
        <f>IF('Input and Summary Results'!$J$4="yes",'Data Transformation'!F3838,'Data Transformation'!D3838)</f>
        <v>3.5464229999999999E-2</v>
      </c>
      <c r="I3838">
        <f t="shared" si="208"/>
        <v>220</v>
      </c>
    </row>
    <row r="3839" spans="2:9" x14ac:dyDescent="0.25">
      <c r="B3839">
        <f>IF('Input and Summary Results'!D3421=0,FALSE,'Input and Summary Results'!$B3421)</f>
        <v>220</v>
      </c>
      <c r="C3839">
        <f>IF(OR(B3839=0,'Input and Summary Results'!D3421=0,'Input and Summary Results'!D3421=""),FALSE,'Input and Summary Results'!$D3421)</f>
        <v>0.64415169000000005</v>
      </c>
      <c r="D3839">
        <f>IF(OR(B3839=0,'Input and Summary Results'!E3421=0),FALSE,'Input and Summary Results'!$E3421)</f>
        <v>3.9102650000000003E-2</v>
      </c>
      <c r="E3839">
        <f t="shared" si="209"/>
        <v>-0.19101184945292687</v>
      </c>
      <c r="F3839">
        <f t="shared" si="210"/>
        <v>2.634558033993515E-2</v>
      </c>
      <c r="G3839">
        <f>IF('Input and Summary Results'!$J$4="yes",IF(C3839=FALSE,FALSE,IF('Data Transformation'!E3839&lt;$R$10,E3839,$R$10)),IF(C3839=FALSE,FALSE,IF(C3839&lt;$R$10,C3839,$R$10)))</f>
        <v>0.64415169000000005</v>
      </c>
      <c r="H3839">
        <f>IF('Input and Summary Results'!$J$4="yes",'Data Transformation'!F3839,'Data Transformation'!D3839)</f>
        <v>3.9102650000000003E-2</v>
      </c>
      <c r="I3839">
        <f t="shared" si="208"/>
        <v>220</v>
      </c>
    </row>
    <row r="3840" spans="2:9" x14ac:dyDescent="0.25">
      <c r="B3840">
        <f>IF('Input and Summary Results'!D3422=0,FALSE,'Input and Summary Results'!$B3422)</f>
        <v>220</v>
      </c>
      <c r="C3840">
        <f>IF(OR(B3840=0,'Input and Summary Results'!D3422=0,'Input and Summary Results'!D3422=""),FALSE,'Input and Summary Results'!$D3422)</f>
        <v>0.74971209000000005</v>
      </c>
      <c r="D3840">
        <f>IF(OR(B3840=0,'Input and Summary Results'!E3422=0),FALSE,'Input and Summary Results'!$E3422)</f>
        <v>8.4361870000000005E-2</v>
      </c>
      <c r="E3840">
        <f t="shared" si="209"/>
        <v>-0.12510548558185905</v>
      </c>
      <c r="F3840">
        <f t="shared" si="210"/>
        <v>4.8836149327670567E-2</v>
      </c>
      <c r="G3840">
        <f>IF('Input and Summary Results'!$J$4="yes",IF(C3840=FALSE,FALSE,IF('Data Transformation'!E3840&lt;$R$10,E3840,$R$10)),IF(C3840=FALSE,FALSE,IF(C3840&lt;$R$10,C3840,$R$10)))</f>
        <v>0.74971209000000005</v>
      </c>
      <c r="H3840">
        <f>IF('Input and Summary Results'!$J$4="yes",'Data Transformation'!F3840,'Data Transformation'!D3840)</f>
        <v>8.4361870000000005E-2</v>
      </c>
      <c r="I3840">
        <f t="shared" si="208"/>
        <v>220</v>
      </c>
    </row>
    <row r="3841" spans="2:9" x14ac:dyDescent="0.25">
      <c r="B3841">
        <f>IF('Input and Summary Results'!D3423=0,FALSE,'Input and Summary Results'!$B3423)</f>
        <v>220</v>
      </c>
      <c r="C3841">
        <f>IF(OR(B3841=0,'Input and Summary Results'!D3423=0,'Input and Summary Results'!D3423=""),FALSE,'Input and Summary Results'!$D3423)</f>
        <v>0.77410478999999999</v>
      </c>
      <c r="D3841">
        <f>IF(OR(B3841=0,'Input and Summary Results'!E3423=0),FALSE,'Input and Summary Results'!$E3423)</f>
        <v>7.3244970000000006E-2</v>
      </c>
      <c r="E3841">
        <f t="shared" si="209"/>
        <v>-0.11120024521076252</v>
      </c>
      <c r="F3841">
        <f t="shared" si="210"/>
        <v>4.1064617336885365E-2</v>
      </c>
      <c r="G3841">
        <f>IF('Input and Summary Results'!$J$4="yes",IF(C3841=FALSE,FALSE,IF('Data Transformation'!E3841&lt;$R$10,E3841,$R$10)),IF(C3841=FALSE,FALSE,IF(C3841&lt;$R$10,C3841,$R$10)))</f>
        <v>0.77410478999999999</v>
      </c>
      <c r="H3841">
        <f>IF('Input and Summary Results'!$J$4="yes",'Data Transformation'!F3841,'Data Transformation'!D3841)</f>
        <v>7.3244970000000006E-2</v>
      </c>
      <c r="I3841">
        <f t="shared" si="208"/>
        <v>220</v>
      </c>
    </row>
    <row r="3842" spans="2:9" x14ac:dyDescent="0.25">
      <c r="B3842">
        <f>IF('Input and Summary Results'!D3424=0,FALSE,'Input and Summary Results'!$B3424)</f>
        <v>220</v>
      </c>
      <c r="C3842">
        <f>IF(OR(B3842=0,'Input and Summary Results'!D3424=0,'Input and Summary Results'!D3424=""),FALSE,'Input and Summary Results'!$D3424)</f>
        <v>0.83476165999999996</v>
      </c>
      <c r="D3842">
        <f>IF(OR(B3842=0,'Input and Summary Results'!E3424=0),FALSE,'Input and Summary Results'!$E3424)</f>
        <v>9.0173320000000001E-2</v>
      </c>
      <c r="E3842">
        <f t="shared" si="209"/>
        <v>-7.8437505980339092E-2</v>
      </c>
      <c r="F3842">
        <f t="shared" si="210"/>
        <v>4.6881909837593647E-2</v>
      </c>
      <c r="G3842">
        <f>IF('Input and Summary Results'!$J$4="yes",IF(C3842=FALSE,FALSE,IF('Data Transformation'!E3842&lt;$R$10,E3842,$R$10)),IF(C3842=FALSE,FALSE,IF(C3842&lt;$R$10,C3842,$R$10)))</f>
        <v>0.83476165999999996</v>
      </c>
      <c r="H3842">
        <f>IF('Input and Summary Results'!$J$4="yes",'Data Transformation'!F3842,'Data Transformation'!D3842)</f>
        <v>9.0173320000000001E-2</v>
      </c>
      <c r="I3842">
        <f t="shared" si="208"/>
        <v>220</v>
      </c>
    </row>
    <row r="3843" spans="2:9" x14ac:dyDescent="0.25">
      <c r="B3843">
        <f>IF('Input and Summary Results'!D3425=0,FALSE,'Input and Summary Results'!$B3425)</f>
        <v>220</v>
      </c>
      <c r="C3843">
        <f>IF(OR(B3843=0,'Input and Summary Results'!D3425=0,'Input and Summary Results'!D3425=""),FALSE,'Input and Summary Results'!$D3425)</f>
        <v>1.0052652500000001</v>
      </c>
      <c r="D3843">
        <f>IF(OR(B3843=0,'Input and Summary Results'!E3425=0),FALSE,'Input and Summary Results'!$E3425)</f>
        <v>4.1939089999999998E-2</v>
      </c>
      <c r="E3843">
        <f t="shared" si="209"/>
        <v>2.2806701267149591E-3</v>
      </c>
      <c r="F3843">
        <f t="shared" si="210"/>
        <v>1.8106231226037103E-2</v>
      </c>
      <c r="G3843">
        <f>IF('Input and Summary Results'!$J$4="yes",IF(C3843=FALSE,FALSE,IF('Data Transformation'!E3843&lt;$R$10,E3843,$R$10)),IF(C3843=FALSE,FALSE,IF(C3843&lt;$R$10,C3843,$R$10)))</f>
        <v>1.0052652500000001</v>
      </c>
      <c r="H3843">
        <f>IF('Input and Summary Results'!$J$4="yes",'Data Transformation'!F3843,'Data Transformation'!D3843)</f>
        <v>4.1939089999999998E-2</v>
      </c>
      <c r="I3843">
        <f t="shared" si="208"/>
        <v>220</v>
      </c>
    </row>
    <row r="3844" spans="2:9" x14ac:dyDescent="0.25">
      <c r="B3844">
        <f>IF('Input and Summary Results'!D3426=0,FALSE,'Input and Summary Results'!$B3426)</f>
        <v>220</v>
      </c>
      <c r="C3844">
        <f>IF(OR(B3844=0,'Input and Summary Results'!D3426=0,'Input and Summary Results'!D3426=""),FALSE,'Input and Summary Results'!$D3426)</f>
        <v>1.0553215600000001</v>
      </c>
      <c r="D3844">
        <f>IF(OR(B3844=0,'Input and Summary Results'!E3426=0),FALSE,'Input and Summary Results'!$E3426)</f>
        <v>8.2865540000000001E-2</v>
      </c>
      <c r="E3844">
        <f t="shared" si="209"/>
        <v>2.3384810776142739E-2</v>
      </c>
      <c r="F3844">
        <f t="shared" si="210"/>
        <v>3.4078375466905078E-2</v>
      </c>
      <c r="G3844">
        <f>IF('Input and Summary Results'!$J$4="yes",IF(C3844=FALSE,FALSE,IF('Data Transformation'!E3844&lt;$R$10,E3844,$R$10)),IF(C3844=FALSE,FALSE,IF(C3844&lt;$R$10,C3844,$R$10)))</f>
        <v>1.0553215600000001</v>
      </c>
      <c r="H3844">
        <f>IF('Input and Summary Results'!$J$4="yes",'Data Transformation'!F3844,'Data Transformation'!D3844)</f>
        <v>8.2865540000000001E-2</v>
      </c>
      <c r="I3844">
        <f t="shared" si="208"/>
        <v>220</v>
      </c>
    </row>
    <row r="3845" spans="2:9" x14ac:dyDescent="0.25">
      <c r="B3845">
        <f>IF('Input and Summary Results'!D3427=0,FALSE,'Input and Summary Results'!$B3427)</f>
        <v>221</v>
      </c>
      <c r="C3845">
        <f>IF(OR(B3845=0,'Input and Summary Results'!D3427=0,'Input and Summary Results'!D3427=""),FALSE,'Input and Summary Results'!$D3427)</f>
        <v>0.35203814</v>
      </c>
      <c r="D3845">
        <f>IF(OR(B3845=0,'Input and Summary Results'!E3427=0),FALSE,'Input and Summary Results'!$E3427)</f>
        <v>4.6261789999999997E-2</v>
      </c>
      <c r="E3845">
        <f t="shared" si="209"/>
        <v>-0.45341028227689301</v>
      </c>
      <c r="F3845">
        <f t="shared" si="210"/>
        <v>5.7032504659864404E-2</v>
      </c>
      <c r="G3845">
        <f>IF('Input and Summary Results'!$J$4="yes",IF(C3845=FALSE,FALSE,IF('Data Transformation'!E3845&lt;$R$10,E3845,$R$10)),IF(C3845=FALSE,FALSE,IF(C3845&lt;$R$10,C3845,$R$10)))</f>
        <v>0.35203814</v>
      </c>
      <c r="H3845">
        <f>IF('Input and Summary Results'!$J$4="yes",'Data Transformation'!F3845,'Data Transformation'!D3845)</f>
        <v>4.6261789999999997E-2</v>
      </c>
      <c r="I3845">
        <f t="shared" ref="I3845:I3908" si="211">IF(G3845=FALSE,"",B3845)</f>
        <v>221</v>
      </c>
    </row>
    <row r="3846" spans="2:9" x14ac:dyDescent="0.25">
      <c r="B3846">
        <f>IF('Input and Summary Results'!D3428=0,FALSE,'Input and Summary Results'!$B3428)</f>
        <v>221</v>
      </c>
      <c r="C3846">
        <f>IF(OR(B3846=0,'Input and Summary Results'!D3428=0,'Input and Summary Results'!D3428=""),FALSE,'Input and Summary Results'!$D3428)</f>
        <v>0.61159637</v>
      </c>
      <c r="D3846">
        <f>IF(OR(B3846=0,'Input and Summary Results'!E3428=0),FALSE,'Input and Summary Results'!$E3428)</f>
        <v>6.5924049999999998E-2</v>
      </c>
      <c r="E3846">
        <f t="shared" si="209"/>
        <v>-0.21353510091447184</v>
      </c>
      <c r="F3846">
        <f t="shared" si="210"/>
        <v>4.6780914837673084E-2</v>
      </c>
      <c r="G3846">
        <f>IF('Input and Summary Results'!$J$4="yes",IF(C3846=FALSE,FALSE,IF('Data Transformation'!E3846&lt;$R$10,E3846,$R$10)),IF(C3846=FALSE,FALSE,IF(C3846&lt;$R$10,C3846,$R$10)))</f>
        <v>0.61159637</v>
      </c>
      <c r="H3846">
        <f>IF('Input and Summary Results'!$J$4="yes",'Data Transformation'!F3846,'Data Transformation'!D3846)</f>
        <v>6.5924049999999998E-2</v>
      </c>
      <c r="I3846">
        <f t="shared" si="211"/>
        <v>221</v>
      </c>
    </row>
    <row r="3847" spans="2:9" x14ac:dyDescent="0.25">
      <c r="B3847">
        <f>IF('Input and Summary Results'!D3429=0,FALSE,'Input and Summary Results'!$B3429)</f>
        <v>221</v>
      </c>
      <c r="C3847">
        <f>IF(OR(B3847=0,'Input and Summary Results'!D3429=0,'Input and Summary Results'!D3429=""),FALSE,'Input and Summary Results'!$D3429)</f>
        <v>0.69751432000000002</v>
      </c>
      <c r="D3847">
        <f>IF(OR(B3847=0,'Input and Summary Results'!E3429=0),FALSE,'Input and Summary Results'!$E3429)</f>
        <v>5.9006900000000001E-2</v>
      </c>
      <c r="E3847">
        <f t="shared" si="209"/>
        <v>-0.15644687187781822</v>
      </c>
      <c r="F3847">
        <f t="shared" si="210"/>
        <v>3.6714650675558888E-2</v>
      </c>
      <c r="G3847">
        <f>IF('Input and Summary Results'!$J$4="yes",IF(C3847=FALSE,FALSE,IF('Data Transformation'!E3847&lt;$R$10,E3847,$R$10)),IF(C3847=FALSE,FALSE,IF(C3847&lt;$R$10,C3847,$R$10)))</f>
        <v>0.69751432000000002</v>
      </c>
      <c r="H3847">
        <f>IF('Input and Summary Results'!$J$4="yes",'Data Transformation'!F3847,'Data Transformation'!D3847)</f>
        <v>5.9006900000000001E-2</v>
      </c>
      <c r="I3847">
        <f t="shared" si="211"/>
        <v>221</v>
      </c>
    </row>
    <row r="3848" spans="2:9" x14ac:dyDescent="0.25">
      <c r="B3848">
        <f>IF('Input and Summary Results'!D3430=0,FALSE,'Input and Summary Results'!$B3430)</f>
        <v>221</v>
      </c>
      <c r="C3848">
        <f>IF(OR(B3848=0,'Input and Summary Results'!D3430=0,'Input and Summary Results'!D3430=""),FALSE,'Input and Summary Results'!$D3430)</f>
        <v>0.73065774999999999</v>
      </c>
      <c r="D3848">
        <f>IF(OR(B3848=0,'Input and Summary Results'!E3430=0),FALSE,'Input and Summary Results'!$E3430)</f>
        <v>5.5308499999999997E-2</v>
      </c>
      <c r="E3848">
        <f t="shared" si="209"/>
        <v>-0.13628600483811448</v>
      </c>
      <c r="F3848">
        <f t="shared" si="210"/>
        <v>3.285243877862104E-2</v>
      </c>
      <c r="G3848">
        <f>IF('Input and Summary Results'!$J$4="yes",IF(C3848=FALSE,FALSE,IF('Data Transformation'!E3848&lt;$R$10,E3848,$R$10)),IF(C3848=FALSE,FALSE,IF(C3848&lt;$R$10,C3848,$R$10)))</f>
        <v>0.73065774999999999</v>
      </c>
      <c r="H3848">
        <f>IF('Input and Summary Results'!$J$4="yes",'Data Transformation'!F3848,'Data Transformation'!D3848)</f>
        <v>5.5308499999999997E-2</v>
      </c>
      <c r="I3848">
        <f t="shared" si="211"/>
        <v>221</v>
      </c>
    </row>
    <row r="3849" spans="2:9" x14ac:dyDescent="0.25">
      <c r="B3849">
        <f>IF('Input and Summary Results'!D3431=0,FALSE,'Input and Summary Results'!$B3431)</f>
        <v>221</v>
      </c>
      <c r="C3849">
        <f>IF(OR(B3849=0,'Input and Summary Results'!D3431=0,'Input and Summary Results'!D3431=""),FALSE,'Input and Summary Results'!$D3431)</f>
        <v>0.73628035000000003</v>
      </c>
      <c r="D3849">
        <f>IF(OR(B3849=0,'Input and Summary Results'!E3431=0),FALSE,'Input and Summary Results'!$E3431)</f>
        <v>8.9358649999999998E-2</v>
      </c>
      <c r="E3849">
        <f t="shared" si="209"/>
        <v>-0.13295678990825752</v>
      </c>
      <c r="F3849">
        <f t="shared" si="210"/>
        <v>5.2672401348209275E-2</v>
      </c>
      <c r="G3849">
        <f>IF('Input and Summary Results'!$J$4="yes",IF(C3849=FALSE,FALSE,IF('Data Transformation'!E3849&lt;$R$10,E3849,$R$10)),IF(C3849=FALSE,FALSE,IF(C3849&lt;$R$10,C3849,$R$10)))</f>
        <v>0.73628035000000003</v>
      </c>
      <c r="H3849">
        <f>IF('Input and Summary Results'!$J$4="yes",'Data Transformation'!F3849,'Data Transformation'!D3849)</f>
        <v>8.9358649999999998E-2</v>
      </c>
      <c r="I3849">
        <f t="shared" si="211"/>
        <v>221</v>
      </c>
    </row>
    <row r="3850" spans="2:9" x14ac:dyDescent="0.25">
      <c r="B3850">
        <f>IF('Input and Summary Results'!D3432=0,FALSE,'Input and Summary Results'!$B3432)</f>
        <v>221</v>
      </c>
      <c r="C3850">
        <f>IF(OR(B3850=0,'Input and Summary Results'!D3432=0,'Input and Summary Results'!D3432=""),FALSE,'Input and Summary Results'!$D3432)</f>
        <v>0.75995542999999999</v>
      </c>
      <c r="D3850">
        <f>IF(OR(B3850=0,'Input and Summary Results'!E3432=0),FALSE,'Input and Summary Results'!$E3432)</f>
        <v>6.266977E-2</v>
      </c>
      <c r="E3850">
        <f t="shared" si="209"/>
        <v>-0.11921187755165497</v>
      </c>
      <c r="F3850">
        <f t="shared" si="210"/>
        <v>3.578983596445913E-2</v>
      </c>
      <c r="G3850">
        <f>IF('Input and Summary Results'!$J$4="yes",IF(C3850=FALSE,FALSE,IF('Data Transformation'!E3850&lt;$R$10,E3850,$R$10)),IF(C3850=FALSE,FALSE,IF(C3850&lt;$R$10,C3850,$R$10)))</f>
        <v>0.75995542999999999</v>
      </c>
      <c r="H3850">
        <f>IF('Input and Summary Results'!$J$4="yes",'Data Transformation'!F3850,'Data Transformation'!D3850)</f>
        <v>6.266977E-2</v>
      </c>
      <c r="I3850">
        <f t="shared" si="211"/>
        <v>221</v>
      </c>
    </row>
    <row r="3851" spans="2:9" x14ac:dyDescent="0.25">
      <c r="B3851">
        <f>IF('Input and Summary Results'!D3433=0,FALSE,'Input and Summary Results'!$B3433)</f>
        <v>221</v>
      </c>
      <c r="C3851">
        <f>IF(OR(B3851=0,'Input and Summary Results'!D3433=0,'Input and Summary Results'!D3433=""),FALSE,'Input and Summary Results'!$D3433)</f>
        <v>0.78946044999999998</v>
      </c>
      <c r="D3851">
        <f>IF(OR(B3851=0,'Input and Summary Results'!E3433=0),FALSE,'Input and Summary Results'!$E3433)</f>
        <v>4.2513700000000001E-2</v>
      </c>
      <c r="E3851">
        <f t="shared" si="209"/>
        <v>-0.10266962218133378</v>
      </c>
      <c r="F3851">
        <f t="shared" si="210"/>
        <v>2.3371589799083665E-2</v>
      </c>
      <c r="G3851">
        <f>IF('Input and Summary Results'!$J$4="yes",IF(C3851=FALSE,FALSE,IF('Data Transformation'!E3851&lt;$R$10,E3851,$R$10)),IF(C3851=FALSE,FALSE,IF(C3851&lt;$R$10,C3851,$R$10)))</f>
        <v>0.78946044999999998</v>
      </c>
      <c r="H3851">
        <f>IF('Input and Summary Results'!$J$4="yes",'Data Transformation'!F3851,'Data Transformation'!D3851)</f>
        <v>4.2513700000000001E-2</v>
      </c>
      <c r="I3851">
        <f t="shared" si="211"/>
        <v>221</v>
      </c>
    </row>
    <row r="3852" spans="2:9" x14ac:dyDescent="0.25">
      <c r="B3852">
        <f>IF('Input and Summary Results'!D3434=0,FALSE,'Input and Summary Results'!$B3434)</f>
        <v>221</v>
      </c>
      <c r="C3852">
        <f>IF(OR(B3852=0,'Input and Summary Results'!D3434=0,'Input and Summary Results'!D3434=""),FALSE,'Input and Summary Results'!$D3434)</f>
        <v>0.79134833999999998</v>
      </c>
      <c r="D3852">
        <f>IF(OR(B3852=0,'Input and Summary Results'!E3434=0),FALSE,'Input and Summary Results'!$E3434)</f>
        <v>3.6972570000000003E-2</v>
      </c>
      <c r="E3852">
        <f t="shared" si="209"/>
        <v>-0.10163230431668044</v>
      </c>
      <c r="F3852">
        <f t="shared" si="210"/>
        <v>2.0276905338551667E-2</v>
      </c>
      <c r="G3852">
        <f>IF('Input and Summary Results'!$J$4="yes",IF(C3852=FALSE,FALSE,IF('Data Transformation'!E3852&lt;$R$10,E3852,$R$10)),IF(C3852=FALSE,FALSE,IF(C3852&lt;$R$10,C3852,$R$10)))</f>
        <v>0.79134833999999998</v>
      </c>
      <c r="H3852">
        <f>IF('Input and Summary Results'!$J$4="yes",'Data Transformation'!F3852,'Data Transformation'!D3852)</f>
        <v>3.6972570000000003E-2</v>
      </c>
      <c r="I3852">
        <f t="shared" si="211"/>
        <v>221</v>
      </c>
    </row>
    <row r="3853" spans="2:9" x14ac:dyDescent="0.25">
      <c r="B3853">
        <f>IF('Input and Summary Results'!D3435=0,FALSE,'Input and Summary Results'!$B3435)</f>
        <v>221</v>
      </c>
      <c r="C3853">
        <f>IF(OR(B3853=0,'Input and Summary Results'!D3435=0,'Input and Summary Results'!D3435=""),FALSE,'Input and Summary Results'!$D3435)</f>
        <v>0.82783967999999997</v>
      </c>
      <c r="D3853">
        <f>IF(OR(B3853=0,'Input and Summary Results'!E3435=0),FALSE,'Input and Summary Results'!$E3435)</f>
        <v>4.2572980000000003E-2</v>
      </c>
      <c r="E3853">
        <f t="shared" si="209"/>
        <v>-8.2053760839300854E-2</v>
      </c>
      <c r="F3853">
        <f t="shared" si="210"/>
        <v>2.2319144354133885E-2</v>
      </c>
      <c r="G3853">
        <f>IF('Input and Summary Results'!$J$4="yes",IF(C3853=FALSE,FALSE,IF('Data Transformation'!E3853&lt;$R$10,E3853,$R$10)),IF(C3853=FALSE,FALSE,IF(C3853&lt;$R$10,C3853,$R$10)))</f>
        <v>0.82783967999999997</v>
      </c>
      <c r="H3853">
        <f>IF('Input and Summary Results'!$J$4="yes",'Data Transformation'!F3853,'Data Transformation'!D3853)</f>
        <v>4.2572980000000003E-2</v>
      </c>
      <c r="I3853">
        <f t="shared" si="211"/>
        <v>221</v>
      </c>
    </row>
    <row r="3854" spans="2:9" x14ac:dyDescent="0.25">
      <c r="B3854">
        <f>IF('Input and Summary Results'!D3436=0,FALSE,'Input and Summary Results'!$B3436)</f>
        <v>221</v>
      </c>
      <c r="C3854">
        <f>IF(OR(B3854=0,'Input and Summary Results'!D3436=0,'Input and Summary Results'!D3436=""),FALSE,'Input and Summary Results'!$D3436)</f>
        <v>0.85907701999999997</v>
      </c>
      <c r="D3854">
        <f>IF(OR(B3854=0,'Input and Summary Results'!E3436=0),FALSE,'Input and Summary Results'!$E3436)</f>
        <v>3.6217619999999999E-2</v>
      </c>
      <c r="E3854">
        <f t="shared" si="209"/>
        <v>-6.5967898029629823E-2</v>
      </c>
      <c r="F3854">
        <f t="shared" si="210"/>
        <v>1.8296900876245067E-2</v>
      </c>
      <c r="G3854">
        <f>IF('Input and Summary Results'!$J$4="yes",IF(C3854=FALSE,FALSE,IF('Data Transformation'!E3854&lt;$R$10,E3854,$R$10)),IF(C3854=FALSE,FALSE,IF(C3854&lt;$R$10,C3854,$R$10)))</f>
        <v>0.85907701999999997</v>
      </c>
      <c r="H3854">
        <f>IF('Input and Summary Results'!$J$4="yes",'Data Transformation'!F3854,'Data Transformation'!D3854)</f>
        <v>3.6217619999999999E-2</v>
      </c>
      <c r="I3854">
        <f t="shared" si="211"/>
        <v>221</v>
      </c>
    </row>
    <row r="3855" spans="2:9" x14ac:dyDescent="0.25">
      <c r="B3855">
        <f>IF('Input and Summary Results'!D3437=0,FALSE,'Input and Summary Results'!$B3437)</f>
        <v>221</v>
      </c>
      <c r="C3855">
        <f>IF(OR(B3855=0,'Input and Summary Results'!D3437=0,'Input and Summary Results'!D3437=""),FALSE,'Input and Summary Results'!$D3437)</f>
        <v>0.87071080000000001</v>
      </c>
      <c r="D3855">
        <f>IF(OR(B3855=0,'Input and Summary Results'!E3437=0),FALSE,'Input and Summary Results'!$E3437)</f>
        <v>4.1058850000000001E-2</v>
      </c>
      <c r="E3855">
        <f t="shared" si="209"/>
        <v>-6.0126068666348217E-2</v>
      </c>
      <c r="F3855">
        <f t="shared" si="210"/>
        <v>2.0465510362338447E-2</v>
      </c>
      <c r="G3855">
        <f>IF('Input and Summary Results'!$J$4="yes",IF(C3855=FALSE,FALSE,IF('Data Transformation'!E3855&lt;$R$10,E3855,$R$10)),IF(C3855=FALSE,FALSE,IF(C3855&lt;$R$10,C3855,$R$10)))</f>
        <v>0.87071080000000001</v>
      </c>
      <c r="H3855">
        <f>IF('Input and Summary Results'!$J$4="yes",'Data Transformation'!F3855,'Data Transformation'!D3855)</f>
        <v>4.1058850000000001E-2</v>
      </c>
      <c r="I3855">
        <f t="shared" si="211"/>
        <v>221</v>
      </c>
    </row>
    <row r="3856" spans="2:9" x14ac:dyDescent="0.25">
      <c r="B3856">
        <f>IF('Input and Summary Results'!D3438=0,FALSE,'Input and Summary Results'!$B3438)</f>
        <v>221</v>
      </c>
      <c r="C3856">
        <f>IF(OR(B3856=0,'Input and Summary Results'!D3438=0,'Input and Summary Results'!D3438=""),FALSE,'Input and Summary Results'!$D3438)</f>
        <v>0.90510082000000003</v>
      </c>
      <c r="D3856">
        <f>IF(OR(B3856=0,'Input and Summary Results'!E3438=0),FALSE,'Input and Summary Results'!$E3438)</f>
        <v>2.7131659999999998E-2</v>
      </c>
      <c r="E3856">
        <f t="shared" si="209"/>
        <v>-4.3303041644611254E-2</v>
      </c>
      <c r="F3856">
        <f t="shared" si="210"/>
        <v>1.30097555761799E-2</v>
      </c>
      <c r="G3856">
        <f>IF('Input and Summary Results'!$J$4="yes",IF(C3856=FALSE,FALSE,IF('Data Transformation'!E3856&lt;$R$10,E3856,$R$10)),IF(C3856=FALSE,FALSE,IF(C3856&lt;$R$10,C3856,$R$10)))</f>
        <v>0.90510082000000003</v>
      </c>
      <c r="H3856">
        <f>IF('Input and Summary Results'!$J$4="yes",'Data Transformation'!F3856,'Data Transformation'!D3856)</f>
        <v>2.7131659999999998E-2</v>
      </c>
      <c r="I3856">
        <f t="shared" si="211"/>
        <v>221</v>
      </c>
    </row>
    <row r="3857" spans="2:9" x14ac:dyDescent="0.25">
      <c r="B3857">
        <f>IF('Input and Summary Results'!D3439=0,FALSE,'Input and Summary Results'!$B3439)</f>
        <v>221</v>
      </c>
      <c r="C3857">
        <f>IF(OR(B3857=0,'Input and Summary Results'!D3439=0,'Input and Summary Results'!D3439=""),FALSE,'Input and Summary Results'!$D3439)</f>
        <v>0.92343271000000005</v>
      </c>
      <c r="D3857">
        <f>IF(OR(B3857=0,'Input and Summary Results'!E3439=0),FALSE,'Input and Summary Results'!$E3439)</f>
        <v>3.6976450000000001E-2</v>
      </c>
      <c r="E3857">
        <f t="shared" si="209"/>
        <v>-3.4594745854944382E-2</v>
      </c>
      <c r="F3857">
        <f t="shared" si="210"/>
        <v>1.737839598512814E-2</v>
      </c>
      <c r="G3857">
        <f>IF('Input and Summary Results'!$J$4="yes",IF(C3857=FALSE,FALSE,IF('Data Transformation'!E3857&lt;$R$10,E3857,$R$10)),IF(C3857=FALSE,FALSE,IF(C3857&lt;$R$10,C3857,$R$10)))</f>
        <v>0.92343271000000005</v>
      </c>
      <c r="H3857">
        <f>IF('Input and Summary Results'!$J$4="yes",'Data Transformation'!F3857,'Data Transformation'!D3857)</f>
        <v>3.6976450000000001E-2</v>
      </c>
      <c r="I3857">
        <f t="shared" si="211"/>
        <v>221</v>
      </c>
    </row>
    <row r="3858" spans="2:9" x14ac:dyDescent="0.25">
      <c r="B3858">
        <f>IF('Input and Summary Results'!D3440=0,FALSE,'Input and Summary Results'!$B3440)</f>
        <v>221</v>
      </c>
      <c r="C3858">
        <f>IF(OR(B3858=0,'Input and Summary Results'!D3440=0,'Input and Summary Results'!D3440=""),FALSE,'Input and Summary Results'!$D3440)</f>
        <v>0.92941289999999999</v>
      </c>
      <c r="D3858">
        <f>IF(OR(B3858=0,'Input and Summary Results'!E3440=0),FALSE,'Input and Summary Results'!$E3440)</f>
        <v>6.6347630000000005E-2</v>
      </c>
      <c r="E3858">
        <f t="shared" si="209"/>
        <v>-3.1791303925219574E-2</v>
      </c>
      <c r="F3858">
        <f t="shared" si="210"/>
        <v>3.0981785834907179E-2</v>
      </c>
      <c r="G3858">
        <f>IF('Input and Summary Results'!$J$4="yes",IF(C3858=FALSE,FALSE,IF('Data Transformation'!E3858&lt;$R$10,E3858,$R$10)),IF(C3858=FALSE,FALSE,IF(C3858&lt;$R$10,C3858,$R$10)))</f>
        <v>0.92941289999999999</v>
      </c>
      <c r="H3858">
        <f>IF('Input and Summary Results'!$J$4="yes",'Data Transformation'!F3858,'Data Transformation'!D3858)</f>
        <v>6.6347630000000005E-2</v>
      </c>
      <c r="I3858">
        <f t="shared" si="211"/>
        <v>221</v>
      </c>
    </row>
    <row r="3859" spans="2:9" x14ac:dyDescent="0.25">
      <c r="B3859">
        <f>IF('Input and Summary Results'!D3441=0,FALSE,'Input and Summary Results'!$B3441)</f>
        <v>221</v>
      </c>
      <c r="C3859">
        <f>IF(OR(B3859=0,'Input and Summary Results'!D3441=0,'Input and Summary Results'!D3441=""),FALSE,'Input and Summary Results'!$D3441)</f>
        <v>0.93805808000000002</v>
      </c>
      <c r="D3859">
        <f>IF(OR(B3859=0,'Input and Summary Results'!E3441=0),FALSE,'Input and Summary Results'!$E3441)</f>
        <v>6.5374940000000006E-2</v>
      </c>
      <c r="E3859">
        <f t="shared" si="209"/>
        <v>-2.7770271383595974E-2</v>
      </c>
      <c r="F3859">
        <f t="shared" si="210"/>
        <v>3.0246233751325933E-2</v>
      </c>
      <c r="G3859">
        <f>IF('Input and Summary Results'!$J$4="yes",IF(C3859=FALSE,FALSE,IF('Data Transformation'!E3859&lt;$R$10,E3859,$R$10)),IF(C3859=FALSE,FALSE,IF(C3859&lt;$R$10,C3859,$R$10)))</f>
        <v>0.93805808000000002</v>
      </c>
      <c r="H3859">
        <f>IF('Input and Summary Results'!$J$4="yes",'Data Transformation'!F3859,'Data Transformation'!D3859)</f>
        <v>6.5374940000000006E-2</v>
      </c>
      <c r="I3859">
        <f t="shared" si="211"/>
        <v>221</v>
      </c>
    </row>
    <row r="3860" spans="2:9" x14ac:dyDescent="0.25">
      <c r="B3860">
        <f>IF('Input and Summary Results'!D3442=0,FALSE,'Input and Summary Results'!$B3442)</f>
        <v>221</v>
      </c>
      <c r="C3860">
        <f>IF(OR(B3860=0,'Input and Summary Results'!D3442=0,'Input and Summary Results'!D3442=""),FALSE,'Input and Summary Results'!$D3442)</f>
        <v>0.97361496999999997</v>
      </c>
      <c r="D3860">
        <f>IF(OR(B3860=0,'Input and Summary Results'!E3442=0),FALSE,'Input and Summary Results'!$E3442)</f>
        <v>4.634332E-2</v>
      </c>
      <c r="E3860">
        <f t="shared" si="209"/>
        <v>-1.1612757150205721E-2</v>
      </c>
      <c r="F3860">
        <f t="shared" si="210"/>
        <v>2.0658064532430104E-2</v>
      </c>
      <c r="G3860">
        <f>IF('Input and Summary Results'!$J$4="yes",IF(C3860=FALSE,FALSE,IF('Data Transformation'!E3860&lt;$R$10,E3860,$R$10)),IF(C3860=FALSE,FALSE,IF(C3860&lt;$R$10,C3860,$R$10)))</f>
        <v>0.97361496999999997</v>
      </c>
      <c r="H3860">
        <f>IF('Input and Summary Results'!$J$4="yes",'Data Transformation'!F3860,'Data Transformation'!D3860)</f>
        <v>4.634332E-2</v>
      </c>
      <c r="I3860">
        <f t="shared" si="211"/>
        <v>221</v>
      </c>
    </row>
    <row r="3861" spans="2:9" x14ac:dyDescent="0.25">
      <c r="B3861">
        <f>IF('Input and Summary Results'!D3443=0,FALSE,'Input and Summary Results'!$B3443)</f>
        <v>221</v>
      </c>
      <c r="C3861">
        <f>IF(OR(B3861=0,'Input and Summary Results'!D3443=0,'Input and Summary Results'!D3443=""),FALSE,'Input and Summary Results'!$D3443)</f>
        <v>0.99373429000000002</v>
      </c>
      <c r="D3861">
        <f>IF(OR(B3861=0,'Input and Summary Results'!E3443=0),FALSE,'Input and Summary Results'!$E3443)</f>
        <v>3.7712809999999999E-2</v>
      </c>
      <c r="E3861">
        <f t="shared" si="209"/>
        <v>-2.7297240665335757E-3</v>
      </c>
      <c r="F3861">
        <f t="shared" si="210"/>
        <v>1.6470559288036646E-2</v>
      </c>
      <c r="G3861">
        <f>IF('Input and Summary Results'!$J$4="yes",IF(C3861=FALSE,FALSE,IF('Data Transformation'!E3861&lt;$R$10,E3861,$R$10)),IF(C3861=FALSE,FALSE,IF(C3861&lt;$R$10,C3861,$R$10)))</f>
        <v>0.99373429000000002</v>
      </c>
      <c r="H3861">
        <f>IF('Input and Summary Results'!$J$4="yes",'Data Transformation'!F3861,'Data Transformation'!D3861)</f>
        <v>3.7712809999999999E-2</v>
      </c>
      <c r="I3861">
        <f t="shared" si="211"/>
        <v>221</v>
      </c>
    </row>
    <row r="3862" spans="2:9" x14ac:dyDescent="0.25">
      <c r="B3862">
        <f>IF('Input and Summary Results'!D3444=0,FALSE,'Input and Summary Results'!$B3444)</f>
        <v>221</v>
      </c>
      <c r="C3862">
        <f>IF(OR(B3862=0,'Input and Summary Results'!D3444=0,'Input and Summary Results'!D3444=""),FALSE,'Input and Summary Results'!$D3444)</f>
        <v>1.0031204600000001</v>
      </c>
      <c r="D3862">
        <f>IF(OR(B3862=0,'Input and Summary Results'!E3444=0),FALSE,'Input and Summary Results'!$E3444)</f>
        <v>4.0715969999999997E-2</v>
      </c>
      <c r="E3862">
        <f t="shared" si="209"/>
        <v>1.353088525928476E-3</v>
      </c>
      <c r="F3862">
        <f t="shared" si="210"/>
        <v>1.7615761700244852E-2</v>
      </c>
      <c r="G3862">
        <f>IF('Input and Summary Results'!$J$4="yes",IF(C3862=FALSE,FALSE,IF('Data Transformation'!E3862&lt;$R$10,E3862,$R$10)),IF(C3862=FALSE,FALSE,IF(C3862&lt;$R$10,C3862,$R$10)))</f>
        <v>1.0031204600000001</v>
      </c>
      <c r="H3862">
        <f>IF('Input and Summary Results'!$J$4="yes",'Data Transformation'!F3862,'Data Transformation'!D3862)</f>
        <v>4.0715969999999997E-2</v>
      </c>
      <c r="I3862">
        <f t="shared" si="211"/>
        <v>221</v>
      </c>
    </row>
    <row r="3863" spans="2:9" x14ac:dyDescent="0.25">
      <c r="B3863">
        <f>IF('Input and Summary Results'!D3445=0,FALSE,'Input and Summary Results'!$B3445)</f>
        <v>222</v>
      </c>
      <c r="C3863">
        <f>IF(OR(B3863=0,'Input and Summary Results'!D3445=0,'Input and Summary Results'!D3445=""),FALSE,'Input and Summary Results'!$D3445)</f>
        <v>-1.37614E-2</v>
      </c>
      <c r="D3863">
        <f>IF(OR(B3863=0,'Input and Summary Results'!E3445=0),FALSE,'Input and Summary Results'!$E3445)</f>
        <v>3.9218339999999997E-2</v>
      </c>
      <c r="E3863" t="e">
        <f t="shared" si="209"/>
        <v>#NUM!</v>
      </c>
      <c r="F3863">
        <f t="shared" si="210"/>
        <v>-1.2368479631432847</v>
      </c>
      <c r="G3863">
        <f>IF('Input and Summary Results'!$J$4="yes",IF(C3863=FALSE,FALSE,IF('Data Transformation'!E3863&lt;$R$10,E3863,$R$10)),IF(C3863=FALSE,FALSE,IF(C3863&lt;$R$10,C3863,$R$10)))</f>
        <v>-1.37614E-2</v>
      </c>
      <c r="H3863">
        <f>IF('Input and Summary Results'!$J$4="yes",'Data Transformation'!F3863,'Data Transformation'!D3863)</f>
        <v>3.9218339999999997E-2</v>
      </c>
      <c r="I3863">
        <f t="shared" si="211"/>
        <v>222</v>
      </c>
    </row>
    <row r="3864" spans="2:9" x14ac:dyDescent="0.25">
      <c r="B3864">
        <f>IF('Input and Summary Results'!D3446=0,FALSE,'Input and Summary Results'!$B3446)</f>
        <v>222</v>
      </c>
      <c r="C3864">
        <f>IF(OR(B3864=0,'Input and Summary Results'!D3446=0,'Input and Summary Results'!D3446=""),FALSE,'Input and Summary Results'!$D3446)</f>
        <v>0.15918287</v>
      </c>
      <c r="D3864">
        <f>IF(OR(B3864=0,'Input and Summary Results'!E3446=0),FALSE,'Input and Summary Results'!$E3446)</f>
        <v>6.2814460000000003E-2</v>
      </c>
      <c r="E3864">
        <f t="shared" si="209"/>
        <v>-0.79810366941712341</v>
      </c>
      <c r="F3864">
        <f t="shared" si="210"/>
        <v>0.17125885241295122</v>
      </c>
      <c r="G3864">
        <f>IF('Input and Summary Results'!$J$4="yes",IF(C3864=FALSE,FALSE,IF('Data Transformation'!E3864&lt;$R$10,E3864,$R$10)),IF(C3864=FALSE,FALSE,IF(C3864&lt;$R$10,C3864,$R$10)))</f>
        <v>0.15918287</v>
      </c>
      <c r="H3864">
        <f>IF('Input and Summary Results'!$J$4="yes",'Data Transformation'!F3864,'Data Transformation'!D3864)</f>
        <v>6.2814460000000003E-2</v>
      </c>
      <c r="I3864">
        <f t="shared" si="211"/>
        <v>222</v>
      </c>
    </row>
    <row r="3865" spans="2:9" x14ac:dyDescent="0.25">
      <c r="B3865">
        <f>IF('Input and Summary Results'!D3447=0,FALSE,'Input and Summary Results'!$B3447)</f>
        <v>222</v>
      </c>
      <c r="C3865">
        <f>IF(OR(B3865=0,'Input and Summary Results'!D3447=0,'Input and Summary Results'!D3447=""),FALSE,'Input and Summary Results'!$D3447)</f>
        <v>0.20587137</v>
      </c>
      <c r="D3865">
        <f>IF(OR(B3865=0,'Input and Summary Results'!E3447=0),FALSE,'Input and Summary Results'!$E3447)</f>
        <v>2.647886E-2</v>
      </c>
      <c r="E3865">
        <f t="shared" si="209"/>
        <v>-0.68640404539531785</v>
      </c>
      <c r="F3865">
        <f t="shared" si="210"/>
        <v>5.5820414659891758E-2</v>
      </c>
      <c r="G3865">
        <f>IF('Input and Summary Results'!$J$4="yes",IF(C3865=FALSE,FALSE,IF('Data Transformation'!E3865&lt;$R$10,E3865,$R$10)),IF(C3865=FALSE,FALSE,IF(C3865&lt;$R$10,C3865,$R$10)))</f>
        <v>0.20587137</v>
      </c>
      <c r="H3865">
        <f>IF('Input and Summary Results'!$J$4="yes",'Data Transformation'!F3865,'Data Transformation'!D3865)</f>
        <v>2.647886E-2</v>
      </c>
      <c r="I3865">
        <f t="shared" si="211"/>
        <v>222</v>
      </c>
    </row>
    <row r="3866" spans="2:9" x14ac:dyDescent="0.25">
      <c r="B3866">
        <f>IF('Input and Summary Results'!D3448=0,FALSE,'Input and Summary Results'!$B3448)</f>
        <v>222</v>
      </c>
      <c r="C3866">
        <f>IF(OR(B3866=0,'Input and Summary Results'!D3448=0,'Input and Summary Results'!D3448=""),FALSE,'Input and Summary Results'!$D3448)</f>
        <v>0.21005276000000001</v>
      </c>
      <c r="D3866">
        <f>IF(OR(B3866=0,'Input and Summary Results'!E3448=0),FALSE,'Input and Summary Results'!$E3448)</f>
        <v>5.8215059999999999E-2</v>
      </c>
      <c r="E3866">
        <f t="shared" si="209"/>
        <v>-0.67767160765183954</v>
      </c>
      <c r="F3866">
        <f t="shared" si="210"/>
        <v>0.12028090485457081</v>
      </c>
      <c r="G3866">
        <f>IF('Input and Summary Results'!$J$4="yes",IF(C3866=FALSE,FALSE,IF('Data Transformation'!E3866&lt;$R$10,E3866,$R$10)),IF(C3866=FALSE,FALSE,IF(C3866&lt;$R$10,C3866,$R$10)))</f>
        <v>0.21005276000000001</v>
      </c>
      <c r="H3866">
        <f>IF('Input and Summary Results'!$J$4="yes",'Data Transformation'!F3866,'Data Transformation'!D3866)</f>
        <v>5.8215059999999999E-2</v>
      </c>
      <c r="I3866">
        <f t="shared" si="211"/>
        <v>222</v>
      </c>
    </row>
    <row r="3867" spans="2:9" x14ac:dyDescent="0.25">
      <c r="B3867">
        <f>IF('Input and Summary Results'!D3449=0,FALSE,'Input and Summary Results'!$B3449)</f>
        <v>222</v>
      </c>
      <c r="C3867">
        <f>IF(OR(B3867=0,'Input and Summary Results'!D3449=0,'Input and Summary Results'!D3449=""),FALSE,'Input and Summary Results'!$D3449)</f>
        <v>0.51152498000000002</v>
      </c>
      <c r="D3867">
        <f>IF(OR(B3867=0,'Input and Summary Results'!E3449=0),FALSE,'Input and Summary Results'!$E3449)</f>
        <v>4.6090649999999997E-2</v>
      </c>
      <c r="E3867">
        <f t="shared" si="209"/>
        <v>-0.29113315293665093</v>
      </c>
      <c r="F3867">
        <f t="shared" si="210"/>
        <v>3.9105308405466332E-2</v>
      </c>
      <c r="G3867">
        <f>IF('Input and Summary Results'!$J$4="yes",IF(C3867=FALSE,FALSE,IF('Data Transformation'!E3867&lt;$R$10,E3867,$R$10)),IF(C3867=FALSE,FALSE,IF(C3867&lt;$R$10,C3867,$R$10)))</f>
        <v>0.51152498000000002</v>
      </c>
      <c r="H3867">
        <f>IF('Input and Summary Results'!$J$4="yes",'Data Transformation'!F3867,'Data Transformation'!D3867)</f>
        <v>4.6090649999999997E-2</v>
      </c>
      <c r="I3867">
        <f t="shared" si="211"/>
        <v>222</v>
      </c>
    </row>
    <row r="3868" spans="2:9" x14ac:dyDescent="0.25">
      <c r="B3868">
        <f>IF('Input and Summary Results'!D3450=0,FALSE,'Input and Summary Results'!$B3450)</f>
        <v>222</v>
      </c>
      <c r="C3868">
        <f>IF(OR(B3868=0,'Input and Summary Results'!D3450=0,'Input and Summary Results'!D3450=""),FALSE,'Input and Summary Results'!$D3450)</f>
        <v>0.70493989999999995</v>
      </c>
      <c r="D3868">
        <f>IF(OR(B3868=0,'Input and Summary Results'!E3450=0),FALSE,'Input and Summary Results'!$E3450)</f>
        <v>3.6069570000000002E-2</v>
      </c>
      <c r="E3868">
        <f t="shared" si="209"/>
        <v>-0.1518479074213131</v>
      </c>
      <c r="F3868">
        <f t="shared" si="210"/>
        <v>2.2206422675181248E-2</v>
      </c>
      <c r="G3868">
        <f>IF('Input and Summary Results'!$J$4="yes",IF(C3868=FALSE,FALSE,IF('Data Transformation'!E3868&lt;$R$10,E3868,$R$10)),IF(C3868=FALSE,FALSE,IF(C3868&lt;$R$10,C3868,$R$10)))</f>
        <v>0.70493989999999995</v>
      </c>
      <c r="H3868">
        <f>IF('Input and Summary Results'!$J$4="yes",'Data Transformation'!F3868,'Data Transformation'!D3868)</f>
        <v>3.6069570000000002E-2</v>
      </c>
      <c r="I3868">
        <f t="shared" si="211"/>
        <v>222</v>
      </c>
    </row>
    <row r="3869" spans="2:9" x14ac:dyDescent="0.25">
      <c r="B3869">
        <f>IF('Input and Summary Results'!D3451=0,FALSE,'Input and Summary Results'!$B3451)</f>
        <v>222</v>
      </c>
      <c r="C3869">
        <f>IF(OR(B3869=0,'Input and Summary Results'!D3451=0,'Input and Summary Results'!D3451=""),FALSE,'Input and Summary Results'!$D3451)</f>
        <v>0.74929305000000002</v>
      </c>
      <c r="D3869">
        <f>IF(OR(B3869=0,'Input and Summary Results'!E3451=0),FALSE,'Input and Summary Results'!$E3451)</f>
        <v>7.7916029999999997E-2</v>
      </c>
      <c r="E3869">
        <f t="shared" si="209"/>
        <v>-0.12534829564245331</v>
      </c>
      <c r="F3869">
        <f t="shared" si="210"/>
        <v>4.5129948849785807E-2</v>
      </c>
      <c r="G3869">
        <f>IF('Input and Summary Results'!$J$4="yes",IF(C3869=FALSE,FALSE,IF('Data Transformation'!E3869&lt;$R$10,E3869,$R$10)),IF(C3869=FALSE,FALSE,IF(C3869&lt;$R$10,C3869,$R$10)))</f>
        <v>0.74929305000000002</v>
      </c>
      <c r="H3869">
        <f>IF('Input and Summary Results'!$J$4="yes",'Data Transformation'!F3869,'Data Transformation'!D3869)</f>
        <v>7.7916029999999997E-2</v>
      </c>
      <c r="I3869">
        <f t="shared" si="211"/>
        <v>222</v>
      </c>
    </row>
    <row r="3870" spans="2:9" x14ac:dyDescent="0.25">
      <c r="B3870">
        <f>IF('Input and Summary Results'!D3452=0,FALSE,'Input and Summary Results'!$B3452)</f>
        <v>222</v>
      </c>
      <c r="C3870">
        <f>IF(OR(B3870=0,'Input and Summary Results'!D3452=0,'Input and Summary Results'!D3452=""),FALSE,'Input and Summary Results'!$D3452)</f>
        <v>0.76045969999999996</v>
      </c>
      <c r="D3870">
        <f>IF(OR(B3870=0,'Input and Summary Results'!E3452=0),FALSE,'Input and Summary Results'!$E3452)</f>
        <v>3.6350500000000001E-2</v>
      </c>
      <c r="E3870">
        <f t="shared" si="209"/>
        <v>-0.11892379611639646</v>
      </c>
      <c r="F3870">
        <f t="shared" si="210"/>
        <v>2.0745500386148009E-2</v>
      </c>
      <c r="G3870">
        <f>IF('Input and Summary Results'!$J$4="yes",IF(C3870=FALSE,FALSE,IF('Data Transformation'!E3870&lt;$R$10,E3870,$R$10)),IF(C3870=FALSE,FALSE,IF(C3870&lt;$R$10,C3870,$R$10)))</f>
        <v>0.76045969999999996</v>
      </c>
      <c r="H3870">
        <f>IF('Input and Summary Results'!$J$4="yes",'Data Transformation'!F3870,'Data Transformation'!D3870)</f>
        <v>3.6350500000000001E-2</v>
      </c>
      <c r="I3870">
        <f t="shared" si="211"/>
        <v>222</v>
      </c>
    </row>
    <row r="3871" spans="2:9" x14ac:dyDescent="0.25">
      <c r="B3871">
        <f>IF('Input and Summary Results'!D3453=0,FALSE,'Input and Summary Results'!$B3453)</f>
        <v>222</v>
      </c>
      <c r="C3871">
        <f>IF(OR(B3871=0,'Input and Summary Results'!D3453=0,'Input and Summary Results'!D3453=""),FALSE,'Input and Summary Results'!$D3453)</f>
        <v>0.78704876000000001</v>
      </c>
      <c r="D3871">
        <f>IF(OR(B3871=0,'Input and Summary Results'!E3453=0),FALSE,'Input and Summary Results'!$E3453)</f>
        <v>5.7763410000000001E-2</v>
      </c>
      <c r="E3871">
        <f t="shared" si="209"/>
        <v>-0.10399836097897869</v>
      </c>
      <c r="F3871">
        <f t="shared" si="210"/>
        <v>3.1852308540578862E-2</v>
      </c>
      <c r="G3871">
        <f>IF('Input and Summary Results'!$J$4="yes",IF(C3871=FALSE,FALSE,IF('Data Transformation'!E3871&lt;$R$10,E3871,$R$10)),IF(C3871=FALSE,FALSE,IF(C3871&lt;$R$10,C3871,$R$10)))</f>
        <v>0.78704876000000001</v>
      </c>
      <c r="H3871">
        <f>IF('Input and Summary Results'!$J$4="yes",'Data Transformation'!F3871,'Data Transformation'!D3871)</f>
        <v>5.7763410000000001E-2</v>
      </c>
      <c r="I3871">
        <f t="shared" si="211"/>
        <v>222</v>
      </c>
    </row>
    <row r="3872" spans="2:9" x14ac:dyDescent="0.25">
      <c r="B3872">
        <f>IF('Input and Summary Results'!D3454=0,FALSE,'Input and Summary Results'!$B3454)</f>
        <v>222</v>
      </c>
      <c r="C3872">
        <f>IF(OR(B3872=0,'Input and Summary Results'!D3454=0,'Input and Summary Results'!D3454=""),FALSE,'Input and Summary Results'!$D3454)</f>
        <v>0.84923280000000001</v>
      </c>
      <c r="D3872">
        <f>IF(OR(B3872=0,'Input and Summary Results'!E3454=0),FALSE,'Input and Summary Results'!$E3454)</f>
        <v>4.3314350000000001E-2</v>
      </c>
      <c r="E3872">
        <f t="shared" si="209"/>
        <v>-7.0973240384615568E-2</v>
      </c>
      <c r="F3872">
        <f t="shared" si="210"/>
        <v>2.2135777021330311E-2</v>
      </c>
      <c r="G3872">
        <f>IF('Input and Summary Results'!$J$4="yes",IF(C3872=FALSE,FALSE,IF('Data Transformation'!E3872&lt;$R$10,E3872,$R$10)),IF(C3872=FALSE,FALSE,IF(C3872&lt;$R$10,C3872,$R$10)))</f>
        <v>0.84923280000000001</v>
      </c>
      <c r="H3872">
        <f>IF('Input and Summary Results'!$J$4="yes",'Data Transformation'!F3872,'Data Transformation'!D3872)</f>
        <v>4.3314350000000001E-2</v>
      </c>
      <c r="I3872">
        <f t="shared" si="211"/>
        <v>222</v>
      </c>
    </row>
    <row r="3873" spans="2:9" x14ac:dyDescent="0.25">
      <c r="B3873">
        <f>IF('Input and Summary Results'!D3455=0,FALSE,'Input and Summary Results'!$B3455)</f>
        <v>222</v>
      </c>
      <c r="C3873">
        <f>IF(OR(B3873=0,'Input and Summary Results'!D3455=0,'Input and Summary Results'!D3455=""),FALSE,'Input and Summary Results'!$D3455)</f>
        <v>0.95957459000000001</v>
      </c>
      <c r="D3873">
        <f>IF(OR(B3873=0,'Input and Summary Results'!E3455=0),FALSE,'Input and Summary Results'!$E3455)</f>
        <v>3.3021740000000001E-2</v>
      </c>
      <c r="E3873">
        <f t="shared" si="209"/>
        <v>-1.7921260880213175E-2</v>
      </c>
      <c r="F3873">
        <f t="shared" si="210"/>
        <v>1.4935196606237771E-2</v>
      </c>
      <c r="G3873">
        <f>IF('Input and Summary Results'!$J$4="yes",IF(C3873=FALSE,FALSE,IF('Data Transformation'!E3873&lt;$R$10,E3873,$R$10)),IF(C3873=FALSE,FALSE,IF(C3873&lt;$R$10,C3873,$R$10)))</f>
        <v>0.95957459000000001</v>
      </c>
      <c r="H3873">
        <f>IF('Input and Summary Results'!$J$4="yes",'Data Transformation'!F3873,'Data Transformation'!D3873)</f>
        <v>3.3021740000000001E-2</v>
      </c>
      <c r="I3873">
        <f t="shared" si="211"/>
        <v>222</v>
      </c>
    </row>
    <row r="3874" spans="2:9" x14ac:dyDescent="0.25">
      <c r="B3874">
        <f>IF('Input and Summary Results'!D3456=0,FALSE,'Input and Summary Results'!$B3456)</f>
        <v>222</v>
      </c>
      <c r="C3874">
        <f>IF(OR(B3874=0,'Input and Summary Results'!D3456=0,'Input and Summary Results'!D3456=""),FALSE,'Input and Summary Results'!$D3456)</f>
        <v>0.96007447000000001</v>
      </c>
      <c r="D3874">
        <f>IF(OR(B3874=0,'Input and Summary Results'!E3456=0),FALSE,'Input and Summary Results'!$E3456)</f>
        <v>3.6038269999999997E-2</v>
      </c>
      <c r="E3874">
        <f t="shared" si="209"/>
        <v>-1.7695078777406521E-2</v>
      </c>
      <c r="F3874">
        <f t="shared" si="210"/>
        <v>1.629103748587336E-2</v>
      </c>
      <c r="G3874">
        <f>IF('Input and Summary Results'!$J$4="yes",IF(C3874=FALSE,FALSE,IF('Data Transformation'!E3874&lt;$R$10,E3874,$R$10)),IF(C3874=FALSE,FALSE,IF(C3874&lt;$R$10,C3874,$R$10)))</f>
        <v>0.96007447000000001</v>
      </c>
      <c r="H3874">
        <f>IF('Input and Summary Results'!$J$4="yes",'Data Transformation'!F3874,'Data Transformation'!D3874)</f>
        <v>3.6038269999999997E-2</v>
      </c>
      <c r="I3874">
        <f t="shared" si="211"/>
        <v>222</v>
      </c>
    </row>
    <row r="3875" spans="2:9" x14ac:dyDescent="0.25">
      <c r="B3875">
        <f>IF('Input and Summary Results'!D3457=0,FALSE,'Input and Summary Results'!$B3457)</f>
        <v>222</v>
      </c>
      <c r="C3875">
        <f>IF(OR(B3875=0,'Input and Summary Results'!D3457=0,'Input and Summary Results'!D3457=""),FALSE,'Input and Summary Results'!$D3457)</f>
        <v>0.98361971000000004</v>
      </c>
      <c r="D3875">
        <f>IF(OR(B3875=0,'Input and Summary Results'!E3457=0),FALSE,'Input and Summary Results'!$E3457)</f>
        <v>3.025984E-2</v>
      </c>
      <c r="E3875">
        <f t="shared" si="209"/>
        <v>-7.1727773525206567E-3</v>
      </c>
      <c r="F3875">
        <f t="shared" si="210"/>
        <v>1.3351471535681203E-2</v>
      </c>
      <c r="G3875">
        <f>IF('Input and Summary Results'!$J$4="yes",IF(C3875=FALSE,FALSE,IF('Data Transformation'!E3875&lt;$R$10,E3875,$R$10)),IF(C3875=FALSE,FALSE,IF(C3875&lt;$R$10,C3875,$R$10)))</f>
        <v>0.98361971000000004</v>
      </c>
      <c r="H3875">
        <f>IF('Input and Summary Results'!$J$4="yes",'Data Transformation'!F3875,'Data Transformation'!D3875)</f>
        <v>3.025984E-2</v>
      </c>
      <c r="I3875">
        <f t="shared" si="211"/>
        <v>222</v>
      </c>
    </row>
    <row r="3876" spans="2:9" x14ac:dyDescent="0.25">
      <c r="B3876">
        <f>IF('Input and Summary Results'!D3458=0,FALSE,'Input and Summary Results'!$B3458)</f>
        <v>222</v>
      </c>
      <c r="C3876">
        <f>IF(OR(B3876=0,'Input and Summary Results'!D3458=0,'Input and Summary Results'!D3458=""),FALSE,'Input and Summary Results'!$D3458)</f>
        <v>1.0151144400000001</v>
      </c>
      <c r="D3876">
        <f>IF(OR(B3876=0,'Input and Summary Results'!E3458=0),FALSE,'Input and Summary Results'!$E3458)</f>
        <v>7.0807899999999993E-2</v>
      </c>
      <c r="E3876">
        <f t="shared" si="209"/>
        <v>6.5150056569908245E-3</v>
      </c>
      <c r="F3876">
        <f t="shared" si="210"/>
        <v>3.0273068128160992E-2</v>
      </c>
      <c r="G3876">
        <f>IF('Input and Summary Results'!$J$4="yes",IF(C3876=FALSE,FALSE,IF('Data Transformation'!E3876&lt;$R$10,E3876,$R$10)),IF(C3876=FALSE,FALSE,IF(C3876&lt;$R$10,C3876,$R$10)))</f>
        <v>1.0151144400000001</v>
      </c>
      <c r="H3876">
        <f>IF('Input and Summary Results'!$J$4="yes",'Data Transformation'!F3876,'Data Transformation'!D3876)</f>
        <v>7.0807899999999993E-2</v>
      </c>
      <c r="I3876">
        <f t="shared" si="211"/>
        <v>222</v>
      </c>
    </row>
    <row r="3877" spans="2:9" x14ac:dyDescent="0.25">
      <c r="B3877">
        <f>IF('Input and Summary Results'!D3459=0,FALSE,'Input and Summary Results'!$B3459)</f>
        <v>222</v>
      </c>
      <c r="C3877">
        <f>IF(OR(B3877=0,'Input and Summary Results'!D3459=0,'Input and Summary Results'!D3459=""),FALSE,'Input and Summary Results'!$D3459)</f>
        <v>1.02498534</v>
      </c>
      <c r="D3877">
        <f>IF(OR(B3877=0,'Input and Summary Results'!E3459=0),FALSE,'Input and Summary Results'!$E3459)</f>
        <v>3.6401339999999997E-2</v>
      </c>
      <c r="E3877">
        <f t="shared" si="209"/>
        <v>1.0717653877007028E-2</v>
      </c>
      <c r="F3877">
        <f t="shared" si="210"/>
        <v>1.5413080503180659E-2</v>
      </c>
      <c r="G3877">
        <f>IF('Input and Summary Results'!$J$4="yes",IF(C3877=FALSE,FALSE,IF('Data Transformation'!E3877&lt;$R$10,E3877,$R$10)),IF(C3877=FALSE,FALSE,IF(C3877&lt;$R$10,C3877,$R$10)))</f>
        <v>1.02498534</v>
      </c>
      <c r="H3877">
        <f>IF('Input and Summary Results'!$J$4="yes",'Data Transformation'!F3877,'Data Transformation'!D3877)</f>
        <v>3.6401339999999997E-2</v>
      </c>
      <c r="I3877">
        <f t="shared" si="211"/>
        <v>222</v>
      </c>
    </row>
    <row r="3878" spans="2:9" x14ac:dyDescent="0.25">
      <c r="B3878">
        <f>IF('Input and Summary Results'!D3460=0,FALSE,'Input and Summary Results'!$B3460)</f>
        <v>222</v>
      </c>
      <c r="C3878">
        <f>IF(OR(B3878=0,'Input and Summary Results'!D3460=0,'Input and Summary Results'!D3460=""),FALSE,'Input and Summary Results'!$D3460)</f>
        <v>1.09504639</v>
      </c>
      <c r="D3878">
        <f>IF(OR(B3878=0,'Input and Summary Results'!E3460=0),FALSE,'Input and Summary Results'!$E3460)</f>
        <v>4.6394129999999999E-2</v>
      </c>
      <c r="E3878">
        <f t="shared" si="209"/>
        <v>3.9432517801034329E-2</v>
      </c>
      <c r="F3878">
        <f t="shared" si="210"/>
        <v>1.8387396738507124E-2</v>
      </c>
      <c r="G3878">
        <f>IF('Input and Summary Results'!$J$4="yes",IF(C3878=FALSE,FALSE,IF('Data Transformation'!E3878&lt;$R$10,E3878,$R$10)),IF(C3878=FALSE,FALSE,IF(C3878&lt;$R$10,C3878,$R$10)))</f>
        <v>1.09504639</v>
      </c>
      <c r="H3878">
        <f>IF('Input and Summary Results'!$J$4="yes",'Data Transformation'!F3878,'Data Transformation'!D3878)</f>
        <v>4.6394129999999999E-2</v>
      </c>
      <c r="I3878">
        <f t="shared" si="211"/>
        <v>222</v>
      </c>
    </row>
    <row r="3879" spans="2:9" x14ac:dyDescent="0.25">
      <c r="B3879">
        <f>IF('Input and Summary Results'!D3461=0,FALSE,'Input and Summary Results'!$B3461)</f>
        <v>222</v>
      </c>
      <c r="C3879">
        <f>IF(OR(B3879=0,'Input and Summary Results'!D3461=0,'Input and Summary Results'!D3461=""),FALSE,'Input and Summary Results'!$D3461)</f>
        <v>1.1071513500000001</v>
      </c>
      <c r="D3879">
        <f>IF(OR(B3879=0,'Input and Summary Results'!E3461=0),FALSE,'Input and Summary Results'!$E3461)</f>
        <v>3.3884619999999997E-2</v>
      </c>
      <c r="E3879">
        <f t="shared" si="209"/>
        <v>4.4206993938236981E-2</v>
      </c>
      <c r="F3879">
        <f t="shared" si="210"/>
        <v>1.3282669149073428E-2</v>
      </c>
      <c r="G3879">
        <f>IF('Input and Summary Results'!$J$4="yes",IF(C3879=FALSE,FALSE,IF('Data Transformation'!E3879&lt;$R$10,E3879,$R$10)),IF(C3879=FALSE,FALSE,IF(C3879&lt;$R$10,C3879,$R$10)))</f>
        <v>1.1071513500000001</v>
      </c>
      <c r="H3879">
        <f>IF('Input and Summary Results'!$J$4="yes",'Data Transformation'!F3879,'Data Transformation'!D3879)</f>
        <v>3.3884619999999997E-2</v>
      </c>
      <c r="I3879">
        <f t="shared" si="211"/>
        <v>222</v>
      </c>
    </row>
    <row r="3880" spans="2:9" x14ac:dyDescent="0.25">
      <c r="B3880">
        <f>IF('Input and Summary Results'!D3462=0,FALSE,'Input and Summary Results'!$B3462)</f>
        <v>223</v>
      </c>
      <c r="C3880">
        <f>IF(OR(B3880=0,'Input and Summary Results'!D3462=0,'Input and Summary Results'!D3462=""),FALSE,'Input and Summary Results'!$D3462)</f>
        <v>0.61147978999999997</v>
      </c>
      <c r="D3880">
        <f>IF(OR(B3880=0,'Input and Summary Results'!E3462=0),FALSE,'Input and Summary Results'!$E3462)</f>
        <v>2.9770979999999999E-2</v>
      </c>
      <c r="E3880">
        <f t="shared" si="209"/>
        <v>-0.21361789224425071</v>
      </c>
      <c r="F3880">
        <f t="shared" si="210"/>
        <v>2.1130061093270147E-2</v>
      </c>
      <c r="G3880">
        <f>IF('Input and Summary Results'!$J$4="yes",IF(C3880=FALSE,FALSE,IF('Data Transformation'!E3880&lt;$R$10,E3880,$R$10)),IF(C3880=FALSE,FALSE,IF(C3880&lt;$R$10,C3880,$R$10)))</f>
        <v>0.61147978999999997</v>
      </c>
      <c r="H3880">
        <f>IF('Input and Summary Results'!$J$4="yes",'Data Transformation'!F3880,'Data Transformation'!D3880)</f>
        <v>2.9770979999999999E-2</v>
      </c>
      <c r="I3880">
        <f t="shared" si="211"/>
        <v>223</v>
      </c>
    </row>
    <row r="3881" spans="2:9" x14ac:dyDescent="0.25">
      <c r="B3881">
        <f>IF('Input and Summary Results'!D3463=0,FALSE,'Input and Summary Results'!$B3463)</f>
        <v>223</v>
      </c>
      <c r="C3881">
        <f>IF(OR(B3881=0,'Input and Summary Results'!D3463=0,'Input and Summary Results'!D3463=""),FALSE,'Input and Summary Results'!$D3463)</f>
        <v>0.82527233</v>
      </c>
      <c r="D3881">
        <f>IF(OR(B3881=0,'Input and Summary Results'!E3463=0),FALSE,'Input and Summary Results'!$E3463)</f>
        <v>4.3074620000000001E-2</v>
      </c>
      <c r="E3881">
        <f t="shared" si="209"/>
        <v>-8.3402715813670827E-2</v>
      </c>
      <c r="F3881">
        <f t="shared" si="210"/>
        <v>2.2652383219972975E-2</v>
      </c>
      <c r="G3881">
        <f>IF('Input and Summary Results'!$J$4="yes",IF(C3881=FALSE,FALSE,IF('Data Transformation'!E3881&lt;$R$10,E3881,$R$10)),IF(C3881=FALSE,FALSE,IF(C3881&lt;$R$10,C3881,$R$10)))</f>
        <v>0.82527233</v>
      </c>
      <c r="H3881">
        <f>IF('Input and Summary Results'!$J$4="yes",'Data Transformation'!F3881,'Data Transformation'!D3881)</f>
        <v>4.3074620000000001E-2</v>
      </c>
      <c r="I3881">
        <f t="shared" si="211"/>
        <v>223</v>
      </c>
    </row>
    <row r="3882" spans="2:9" x14ac:dyDescent="0.25">
      <c r="B3882">
        <f>IF('Input and Summary Results'!D3464=0,FALSE,'Input and Summary Results'!$B3464)</f>
        <v>223</v>
      </c>
      <c r="C3882">
        <f>IF(OR(B3882=0,'Input and Summary Results'!D3464=0,'Input and Summary Results'!D3464=""),FALSE,'Input and Summary Results'!$D3464)</f>
        <v>0.84363854000000005</v>
      </c>
      <c r="D3882">
        <f>IF(OR(B3882=0,'Input and Summary Results'!E3464=0),FALSE,'Input and Summary Results'!$E3464)</f>
        <v>4.9306170000000003E-2</v>
      </c>
      <c r="E3882">
        <f t="shared" ref="E3882:E3945" si="212">IF(C3882=FALSE,FALSE,LOG10(C3882))</f>
        <v>-7.3843588573362304E-2</v>
      </c>
      <c r="F3882">
        <f t="shared" ref="F3882:F3945" si="213">IF(D3882=FALSE, FALSE,0.434*D3882/C3882)</f>
        <v>2.5364983657574489E-2</v>
      </c>
      <c r="G3882">
        <f>IF('Input and Summary Results'!$J$4="yes",IF(C3882=FALSE,FALSE,IF('Data Transformation'!E3882&lt;$R$10,E3882,$R$10)),IF(C3882=FALSE,FALSE,IF(C3882&lt;$R$10,C3882,$R$10)))</f>
        <v>0.84363854000000005</v>
      </c>
      <c r="H3882">
        <f>IF('Input and Summary Results'!$J$4="yes",'Data Transformation'!F3882,'Data Transformation'!D3882)</f>
        <v>4.9306170000000003E-2</v>
      </c>
      <c r="I3882">
        <f t="shared" si="211"/>
        <v>223</v>
      </c>
    </row>
    <row r="3883" spans="2:9" x14ac:dyDescent="0.25">
      <c r="B3883">
        <f>IF('Input and Summary Results'!D3465=0,FALSE,'Input and Summary Results'!$B3465)</f>
        <v>223</v>
      </c>
      <c r="C3883">
        <f>IF(OR(B3883=0,'Input and Summary Results'!D3465=0,'Input and Summary Results'!D3465=""),FALSE,'Input and Summary Results'!$D3465)</f>
        <v>0.88040755000000004</v>
      </c>
      <c r="D3883">
        <f>IF(OR(B3883=0,'Input and Summary Results'!E3465=0),FALSE,'Input and Summary Results'!$E3465)</f>
        <v>6.4771179999999998E-2</v>
      </c>
      <c r="E3883">
        <f t="shared" si="212"/>
        <v>-5.5316241778300024E-2</v>
      </c>
      <c r="F3883">
        <f t="shared" si="213"/>
        <v>3.1929181116177388E-2</v>
      </c>
      <c r="G3883">
        <f>IF('Input and Summary Results'!$J$4="yes",IF(C3883=FALSE,FALSE,IF('Data Transformation'!E3883&lt;$R$10,E3883,$R$10)),IF(C3883=FALSE,FALSE,IF(C3883&lt;$R$10,C3883,$R$10)))</f>
        <v>0.88040755000000004</v>
      </c>
      <c r="H3883">
        <f>IF('Input and Summary Results'!$J$4="yes",'Data Transformation'!F3883,'Data Transformation'!D3883)</f>
        <v>6.4771179999999998E-2</v>
      </c>
      <c r="I3883">
        <f t="shared" si="211"/>
        <v>223</v>
      </c>
    </row>
    <row r="3884" spans="2:9" x14ac:dyDescent="0.25">
      <c r="B3884">
        <f>IF('Input and Summary Results'!D3466=0,FALSE,'Input and Summary Results'!$B3466)</f>
        <v>223</v>
      </c>
      <c r="C3884">
        <f>IF(OR(B3884=0,'Input and Summary Results'!D3466=0,'Input and Summary Results'!D3466=""),FALSE,'Input and Summary Results'!$D3466)</f>
        <v>0.89245821999999997</v>
      </c>
      <c r="D3884">
        <f>IF(OR(B3884=0,'Input and Summary Results'!E3466=0),FALSE,'Input and Summary Results'!$E3466)</f>
        <v>4.6988299999999997E-2</v>
      </c>
      <c r="E3884">
        <f t="shared" si="212"/>
        <v>-4.9412106026041319E-2</v>
      </c>
      <c r="F3884">
        <f t="shared" si="213"/>
        <v>2.2850282223855812E-2</v>
      </c>
      <c r="G3884">
        <f>IF('Input and Summary Results'!$J$4="yes",IF(C3884=FALSE,FALSE,IF('Data Transformation'!E3884&lt;$R$10,E3884,$R$10)),IF(C3884=FALSE,FALSE,IF(C3884&lt;$R$10,C3884,$R$10)))</f>
        <v>0.89245821999999997</v>
      </c>
      <c r="H3884">
        <f>IF('Input and Summary Results'!$J$4="yes",'Data Transformation'!F3884,'Data Transformation'!D3884)</f>
        <v>4.6988299999999997E-2</v>
      </c>
      <c r="I3884">
        <f t="shared" si="211"/>
        <v>223</v>
      </c>
    </row>
    <row r="3885" spans="2:9" x14ac:dyDescent="0.25">
      <c r="B3885">
        <f>IF('Input and Summary Results'!D3467=0,FALSE,'Input and Summary Results'!$B3467)</f>
        <v>223</v>
      </c>
      <c r="C3885">
        <f>IF(OR(B3885=0,'Input and Summary Results'!D3467=0,'Input and Summary Results'!D3467=""),FALSE,'Input and Summary Results'!$D3467)</f>
        <v>0.89649171999999999</v>
      </c>
      <c r="D3885">
        <f>IF(OR(B3885=0,'Input and Summary Results'!E3467=0),FALSE,'Input and Summary Results'!$E3467)</f>
        <v>4.2342020000000001E-2</v>
      </c>
      <c r="E3885">
        <f t="shared" si="212"/>
        <v>-4.7453717228308386E-2</v>
      </c>
      <c r="F3885">
        <f t="shared" si="213"/>
        <v>2.0498166653452193E-2</v>
      </c>
      <c r="G3885">
        <f>IF('Input and Summary Results'!$J$4="yes",IF(C3885=FALSE,FALSE,IF('Data Transformation'!E3885&lt;$R$10,E3885,$R$10)),IF(C3885=FALSE,FALSE,IF(C3885&lt;$R$10,C3885,$R$10)))</f>
        <v>0.89649171999999999</v>
      </c>
      <c r="H3885">
        <f>IF('Input and Summary Results'!$J$4="yes",'Data Transformation'!F3885,'Data Transformation'!D3885)</f>
        <v>4.2342020000000001E-2</v>
      </c>
      <c r="I3885">
        <f t="shared" si="211"/>
        <v>223</v>
      </c>
    </row>
    <row r="3886" spans="2:9" x14ac:dyDescent="0.25">
      <c r="B3886">
        <f>IF('Input and Summary Results'!D3468=0,FALSE,'Input and Summary Results'!$B3468)</f>
        <v>223</v>
      </c>
      <c r="C3886">
        <f>IF(OR(B3886=0,'Input and Summary Results'!D3468=0,'Input and Summary Results'!D3468=""),FALSE,'Input and Summary Results'!$D3468)</f>
        <v>0.95430029000000005</v>
      </c>
      <c r="D3886">
        <f>IF(OR(B3886=0,'Input and Summary Results'!E3468=0),FALSE,'Input and Summary Results'!$E3468)</f>
        <v>4.59624E-2</v>
      </c>
      <c r="E3886">
        <f t="shared" si="212"/>
        <v>-2.0314944196257623E-2</v>
      </c>
      <c r="F3886">
        <f t="shared" si="213"/>
        <v>2.0902939891174085E-2</v>
      </c>
      <c r="G3886">
        <f>IF('Input and Summary Results'!$J$4="yes",IF(C3886=FALSE,FALSE,IF('Data Transformation'!E3886&lt;$R$10,E3886,$R$10)),IF(C3886=FALSE,FALSE,IF(C3886&lt;$R$10,C3886,$R$10)))</f>
        <v>0.95430029000000005</v>
      </c>
      <c r="H3886">
        <f>IF('Input and Summary Results'!$J$4="yes",'Data Transformation'!F3886,'Data Transformation'!D3886)</f>
        <v>4.59624E-2</v>
      </c>
      <c r="I3886">
        <f t="shared" si="211"/>
        <v>223</v>
      </c>
    </row>
    <row r="3887" spans="2:9" x14ac:dyDescent="0.25">
      <c r="B3887">
        <f>IF('Input and Summary Results'!D3469=0,FALSE,'Input and Summary Results'!$B3469)</f>
        <v>223</v>
      </c>
      <c r="C3887">
        <f>IF(OR(B3887=0,'Input and Summary Results'!D3469=0,'Input and Summary Results'!D3469=""),FALSE,'Input and Summary Results'!$D3469)</f>
        <v>0.96307065999999997</v>
      </c>
      <c r="D3887">
        <f>IF(OR(B3887=0,'Input and Summary Results'!E3469=0),FALSE,'Input and Summary Results'!$E3469)</f>
        <v>4.2337350000000003E-2</v>
      </c>
      <c r="E3887">
        <f t="shared" si="212"/>
        <v>-1.6341847743264117E-2</v>
      </c>
      <c r="F3887">
        <f t="shared" si="213"/>
        <v>1.9078984194160788E-2</v>
      </c>
      <c r="G3887">
        <f>IF('Input and Summary Results'!$J$4="yes",IF(C3887=FALSE,FALSE,IF('Data Transformation'!E3887&lt;$R$10,E3887,$R$10)),IF(C3887=FALSE,FALSE,IF(C3887&lt;$R$10,C3887,$R$10)))</f>
        <v>0.96307065999999997</v>
      </c>
      <c r="H3887">
        <f>IF('Input and Summary Results'!$J$4="yes",'Data Transformation'!F3887,'Data Transformation'!D3887)</f>
        <v>4.2337350000000003E-2</v>
      </c>
      <c r="I3887">
        <f t="shared" si="211"/>
        <v>223</v>
      </c>
    </row>
    <row r="3888" spans="2:9" x14ac:dyDescent="0.25">
      <c r="B3888">
        <f>IF('Input and Summary Results'!D3470=0,FALSE,'Input and Summary Results'!$B3470)</f>
        <v>223</v>
      </c>
      <c r="C3888">
        <f>IF(OR(B3888=0,'Input and Summary Results'!D3470=0,'Input and Summary Results'!D3470=""),FALSE,'Input and Summary Results'!$D3470)</f>
        <v>0.97971386999999999</v>
      </c>
      <c r="D3888">
        <f>IF(OR(B3888=0,'Input and Summary Results'!E3470=0),FALSE,'Input and Summary Results'!$E3470)</f>
        <v>3.8651129999999999E-2</v>
      </c>
      <c r="E3888">
        <f t="shared" si="212"/>
        <v>-8.9007435160562351E-3</v>
      </c>
      <c r="F3888">
        <f t="shared" si="213"/>
        <v>1.7121928078858369E-2</v>
      </c>
      <c r="G3888">
        <f>IF('Input and Summary Results'!$J$4="yes",IF(C3888=FALSE,FALSE,IF('Data Transformation'!E3888&lt;$R$10,E3888,$R$10)),IF(C3888=FALSE,FALSE,IF(C3888&lt;$R$10,C3888,$R$10)))</f>
        <v>0.97971386999999999</v>
      </c>
      <c r="H3888">
        <f>IF('Input and Summary Results'!$J$4="yes",'Data Transformation'!F3888,'Data Transformation'!D3888)</f>
        <v>3.8651129999999999E-2</v>
      </c>
      <c r="I3888">
        <f t="shared" si="211"/>
        <v>223</v>
      </c>
    </row>
    <row r="3889" spans="2:9" x14ac:dyDescent="0.25">
      <c r="B3889">
        <f>IF('Input and Summary Results'!D3471=0,FALSE,'Input and Summary Results'!$B3471)</f>
        <v>223</v>
      </c>
      <c r="C3889">
        <f>IF(OR(B3889=0,'Input and Summary Results'!D3471=0,'Input and Summary Results'!D3471=""),FALSE,'Input and Summary Results'!$D3471)</f>
        <v>1.00576435</v>
      </c>
      <c r="D3889">
        <f>IF(OR(B3889=0,'Input and Summary Results'!E3471=0),FALSE,'Input and Summary Results'!$E3471)</f>
        <v>2.6093089999999999E-2</v>
      </c>
      <c r="E3889">
        <f t="shared" si="212"/>
        <v>2.4962376950572141E-3</v>
      </c>
      <c r="F3889">
        <f t="shared" si="213"/>
        <v>1.1259497376298932E-2</v>
      </c>
      <c r="G3889">
        <f>IF('Input and Summary Results'!$J$4="yes",IF(C3889=FALSE,FALSE,IF('Data Transformation'!E3889&lt;$R$10,E3889,$R$10)),IF(C3889=FALSE,FALSE,IF(C3889&lt;$R$10,C3889,$R$10)))</f>
        <v>1.00576435</v>
      </c>
      <c r="H3889">
        <f>IF('Input and Summary Results'!$J$4="yes",'Data Transformation'!F3889,'Data Transformation'!D3889)</f>
        <v>2.6093089999999999E-2</v>
      </c>
      <c r="I3889">
        <f t="shared" si="211"/>
        <v>223</v>
      </c>
    </row>
    <row r="3890" spans="2:9" x14ac:dyDescent="0.25">
      <c r="B3890">
        <f>IF('Input and Summary Results'!D3472=0,FALSE,'Input and Summary Results'!$B3472)</f>
        <v>223</v>
      </c>
      <c r="C3890">
        <f>IF(OR(B3890=0,'Input and Summary Results'!D3472=0,'Input and Summary Results'!D3472=""),FALSE,'Input and Summary Results'!$D3472)</f>
        <v>1.0065883600000001</v>
      </c>
      <c r="D3890">
        <f>IF(OR(B3890=0,'Input and Summary Results'!E3472=0),FALSE,'Input and Summary Results'!$E3472)</f>
        <v>3.368927E-2</v>
      </c>
      <c r="E3890">
        <f t="shared" si="212"/>
        <v>2.8519039897935577E-3</v>
      </c>
      <c r="F3890">
        <f t="shared" si="213"/>
        <v>1.4525444323635929E-2</v>
      </c>
      <c r="G3890">
        <f>IF('Input and Summary Results'!$J$4="yes",IF(C3890=FALSE,FALSE,IF('Data Transformation'!E3890&lt;$R$10,E3890,$R$10)),IF(C3890=FALSE,FALSE,IF(C3890&lt;$R$10,C3890,$R$10)))</f>
        <v>1.0065883600000001</v>
      </c>
      <c r="H3890">
        <f>IF('Input and Summary Results'!$J$4="yes",'Data Transformation'!F3890,'Data Transformation'!D3890)</f>
        <v>3.368927E-2</v>
      </c>
      <c r="I3890">
        <f t="shared" si="211"/>
        <v>223</v>
      </c>
    </row>
    <row r="3891" spans="2:9" x14ac:dyDescent="0.25">
      <c r="B3891">
        <f>IF('Input and Summary Results'!D3473=0,FALSE,'Input and Summary Results'!$B3473)</f>
        <v>223</v>
      </c>
      <c r="C3891">
        <f>IF(OR(B3891=0,'Input and Summary Results'!D3473=0,'Input and Summary Results'!D3473=""),FALSE,'Input and Summary Results'!$D3473)</f>
        <v>1.0172194000000001</v>
      </c>
      <c r="D3891">
        <f>IF(OR(B3891=0,'Input and Summary Results'!E3473=0),FALSE,'Input and Summary Results'!$E3473)</f>
        <v>5.0591369999999997E-2</v>
      </c>
      <c r="E3891">
        <f t="shared" si="212"/>
        <v>7.4146342726511888E-3</v>
      </c>
      <c r="F3891">
        <f t="shared" si="213"/>
        <v>2.1584974273986514E-2</v>
      </c>
      <c r="G3891">
        <f>IF('Input and Summary Results'!$J$4="yes",IF(C3891=FALSE,FALSE,IF('Data Transformation'!E3891&lt;$R$10,E3891,$R$10)),IF(C3891=FALSE,FALSE,IF(C3891&lt;$R$10,C3891,$R$10)))</f>
        <v>1.0172194000000001</v>
      </c>
      <c r="H3891">
        <f>IF('Input and Summary Results'!$J$4="yes",'Data Transformation'!F3891,'Data Transformation'!D3891)</f>
        <v>5.0591369999999997E-2</v>
      </c>
      <c r="I3891">
        <f t="shared" si="211"/>
        <v>223</v>
      </c>
    </row>
    <row r="3892" spans="2:9" x14ac:dyDescent="0.25">
      <c r="B3892">
        <f>IF('Input and Summary Results'!D3474=0,FALSE,'Input and Summary Results'!$B3474)</f>
        <v>223</v>
      </c>
      <c r="C3892">
        <f>IF(OR(B3892=0,'Input and Summary Results'!D3474=0,'Input and Summary Results'!D3474=""),FALSE,'Input and Summary Results'!$D3474)</f>
        <v>1.0207789</v>
      </c>
      <c r="D3892">
        <f>IF(OR(B3892=0,'Input and Summary Results'!E3474=0),FALSE,'Input and Summary Results'!$E3474)</f>
        <v>4.0589420000000001E-2</v>
      </c>
      <c r="E3892">
        <f t="shared" si="212"/>
        <v>8.9316843901399278E-3</v>
      </c>
      <c r="F3892">
        <f t="shared" si="213"/>
        <v>1.7257222185920965E-2</v>
      </c>
      <c r="G3892">
        <f>IF('Input and Summary Results'!$J$4="yes",IF(C3892=FALSE,FALSE,IF('Data Transformation'!E3892&lt;$R$10,E3892,$R$10)),IF(C3892=FALSE,FALSE,IF(C3892&lt;$R$10,C3892,$R$10)))</f>
        <v>1.0207789</v>
      </c>
      <c r="H3892">
        <f>IF('Input and Summary Results'!$J$4="yes",'Data Transformation'!F3892,'Data Transformation'!D3892)</f>
        <v>4.0589420000000001E-2</v>
      </c>
      <c r="I3892">
        <f t="shared" si="211"/>
        <v>223</v>
      </c>
    </row>
    <row r="3893" spans="2:9" x14ac:dyDescent="0.25">
      <c r="B3893">
        <f>IF('Input and Summary Results'!D3475=0,FALSE,'Input and Summary Results'!$B3475)</f>
        <v>223</v>
      </c>
      <c r="C3893">
        <f>IF(OR(B3893=0,'Input and Summary Results'!D3475=0,'Input and Summary Results'!D3475=""),FALSE,'Input and Summary Results'!$D3475)</f>
        <v>1.04563044</v>
      </c>
      <c r="D3893">
        <f>IF(OR(B3893=0,'Input and Summary Results'!E3475=0),FALSE,'Input and Summary Results'!$E3475)</f>
        <v>5.2342890000000003E-2</v>
      </c>
      <c r="E3893">
        <f t="shared" si="212"/>
        <v>1.9378217774095152E-2</v>
      </c>
      <c r="F3893">
        <f t="shared" si="213"/>
        <v>2.1725471439029646E-2</v>
      </c>
      <c r="G3893">
        <f>IF('Input and Summary Results'!$J$4="yes",IF(C3893=FALSE,FALSE,IF('Data Transformation'!E3893&lt;$R$10,E3893,$R$10)),IF(C3893=FALSE,FALSE,IF(C3893&lt;$R$10,C3893,$R$10)))</f>
        <v>1.04563044</v>
      </c>
      <c r="H3893">
        <f>IF('Input and Summary Results'!$J$4="yes",'Data Transformation'!F3893,'Data Transformation'!D3893)</f>
        <v>5.2342890000000003E-2</v>
      </c>
      <c r="I3893">
        <f t="shared" si="211"/>
        <v>223</v>
      </c>
    </row>
    <row r="3894" spans="2:9" x14ac:dyDescent="0.25">
      <c r="B3894">
        <f>IF('Input and Summary Results'!D3476=0,FALSE,'Input and Summary Results'!$B3476)</f>
        <v>223</v>
      </c>
      <c r="C3894">
        <f>IF(OR(B3894=0,'Input and Summary Results'!D3476=0,'Input and Summary Results'!D3476=""),FALSE,'Input and Summary Results'!$D3476)</f>
        <v>1.05079452</v>
      </c>
      <c r="D3894">
        <f>IF(OR(B3894=0,'Input and Summary Results'!E3476=0),FALSE,'Input and Summary Results'!$E3476)</f>
        <v>4.8116430000000002E-2</v>
      </c>
      <c r="E3894">
        <f t="shared" si="212"/>
        <v>2.1517799230166442E-2</v>
      </c>
      <c r="F3894">
        <f t="shared" si="213"/>
        <v>1.9873086719180835E-2</v>
      </c>
      <c r="G3894">
        <f>IF('Input and Summary Results'!$J$4="yes",IF(C3894=FALSE,FALSE,IF('Data Transformation'!E3894&lt;$R$10,E3894,$R$10)),IF(C3894=FALSE,FALSE,IF(C3894&lt;$R$10,C3894,$R$10)))</f>
        <v>1.05079452</v>
      </c>
      <c r="H3894">
        <f>IF('Input and Summary Results'!$J$4="yes",'Data Transformation'!F3894,'Data Transformation'!D3894)</f>
        <v>4.8116430000000002E-2</v>
      </c>
      <c r="I3894">
        <f t="shared" si="211"/>
        <v>223</v>
      </c>
    </row>
    <row r="3895" spans="2:9" x14ac:dyDescent="0.25">
      <c r="B3895">
        <f>IF('Input and Summary Results'!D3477=0,FALSE,'Input and Summary Results'!$B3477)</f>
        <v>223</v>
      </c>
      <c r="C3895">
        <f>IF(OR(B3895=0,'Input and Summary Results'!D3477=0,'Input and Summary Results'!D3477=""),FALSE,'Input and Summary Results'!$D3477)</f>
        <v>1.09447625</v>
      </c>
      <c r="D3895">
        <f>IF(OR(B3895=0,'Input and Summary Results'!E3477=0),FALSE,'Input and Summary Results'!$E3477)</f>
        <v>2.5628519999999998E-2</v>
      </c>
      <c r="E3895">
        <f t="shared" si="212"/>
        <v>3.9206341869363011E-2</v>
      </c>
      <c r="F3895">
        <f t="shared" si="213"/>
        <v>1.0162648737238473E-2</v>
      </c>
      <c r="G3895">
        <f>IF('Input and Summary Results'!$J$4="yes",IF(C3895=FALSE,FALSE,IF('Data Transformation'!E3895&lt;$R$10,E3895,$R$10)),IF(C3895=FALSE,FALSE,IF(C3895&lt;$R$10,C3895,$R$10)))</f>
        <v>1.09447625</v>
      </c>
      <c r="H3895">
        <f>IF('Input and Summary Results'!$J$4="yes",'Data Transformation'!F3895,'Data Transformation'!D3895)</f>
        <v>2.5628519999999998E-2</v>
      </c>
      <c r="I3895">
        <f t="shared" si="211"/>
        <v>223</v>
      </c>
    </row>
    <row r="3896" spans="2:9" x14ac:dyDescent="0.25">
      <c r="B3896">
        <f>IF('Input and Summary Results'!D3478=0,FALSE,'Input and Summary Results'!$B3478)</f>
        <v>223</v>
      </c>
      <c r="C3896">
        <f>IF(OR(B3896=0,'Input and Summary Results'!D3478=0,'Input and Summary Results'!D3478=""),FALSE,'Input and Summary Results'!$D3478)</f>
        <v>1.0986247099999999</v>
      </c>
      <c r="D3896">
        <f>IF(OR(B3896=0,'Input and Summary Results'!E3478=0),FALSE,'Input and Summary Results'!$E3478)</f>
        <v>2.696434E-2</v>
      </c>
      <c r="E3896">
        <f t="shared" si="212"/>
        <v>4.0849362841140845E-2</v>
      </c>
      <c r="F3896">
        <f t="shared" si="213"/>
        <v>1.065197555951568E-2</v>
      </c>
      <c r="G3896">
        <f>IF('Input and Summary Results'!$J$4="yes",IF(C3896=FALSE,FALSE,IF('Data Transformation'!E3896&lt;$R$10,E3896,$R$10)),IF(C3896=FALSE,FALSE,IF(C3896&lt;$R$10,C3896,$R$10)))</f>
        <v>1.0986247099999999</v>
      </c>
      <c r="H3896">
        <f>IF('Input and Summary Results'!$J$4="yes",'Data Transformation'!F3896,'Data Transformation'!D3896)</f>
        <v>2.696434E-2</v>
      </c>
      <c r="I3896">
        <f t="shared" si="211"/>
        <v>223</v>
      </c>
    </row>
    <row r="3897" spans="2:9" x14ac:dyDescent="0.25">
      <c r="B3897">
        <f>IF('Input and Summary Results'!D3479=0,FALSE,'Input and Summary Results'!$B3479)</f>
        <v>223</v>
      </c>
      <c r="C3897">
        <f>IF(OR(B3897=0,'Input and Summary Results'!D3479=0,'Input and Summary Results'!D3479=""),FALSE,'Input and Summary Results'!$D3479)</f>
        <v>1.1013385099999999</v>
      </c>
      <c r="D3897">
        <f>IF(OR(B3897=0,'Input and Summary Results'!E3479=0),FALSE,'Input and Summary Results'!$E3479)</f>
        <v>4.0362490000000001E-2</v>
      </c>
      <c r="E3897">
        <f t="shared" si="212"/>
        <v>4.1920825265683657E-2</v>
      </c>
      <c r="F3897">
        <f t="shared" si="213"/>
        <v>1.5905482738454321E-2</v>
      </c>
      <c r="G3897">
        <f>IF('Input and Summary Results'!$J$4="yes",IF(C3897=FALSE,FALSE,IF('Data Transformation'!E3897&lt;$R$10,E3897,$R$10)),IF(C3897=FALSE,FALSE,IF(C3897&lt;$R$10,C3897,$R$10)))</f>
        <v>1.1013385099999999</v>
      </c>
      <c r="H3897">
        <f>IF('Input and Summary Results'!$J$4="yes",'Data Transformation'!F3897,'Data Transformation'!D3897)</f>
        <v>4.0362490000000001E-2</v>
      </c>
      <c r="I3897">
        <f t="shared" si="211"/>
        <v>223</v>
      </c>
    </row>
    <row r="3898" spans="2:9" x14ac:dyDescent="0.25">
      <c r="B3898">
        <f>IF('Input and Summary Results'!D3480=0,FALSE,'Input and Summary Results'!$B3480)</f>
        <v>223</v>
      </c>
      <c r="C3898">
        <f>IF(OR(B3898=0,'Input and Summary Results'!D3480=0,'Input and Summary Results'!D3480=""),FALSE,'Input and Summary Results'!$D3480)</f>
        <v>1.1152056800000001</v>
      </c>
      <c r="D3898">
        <f>IF(OR(B3898=0,'Input and Summary Results'!E3480=0),FALSE,'Input and Summary Results'!$E3480)</f>
        <v>5.4989740000000002E-2</v>
      </c>
      <c r="E3898">
        <f t="shared" si="212"/>
        <v>4.735497272163082E-2</v>
      </c>
      <c r="F3898">
        <f t="shared" si="213"/>
        <v>2.1400130566049481E-2</v>
      </c>
      <c r="G3898">
        <f>IF('Input and Summary Results'!$J$4="yes",IF(C3898=FALSE,FALSE,IF('Data Transformation'!E3898&lt;$R$10,E3898,$R$10)),IF(C3898=FALSE,FALSE,IF(C3898&lt;$R$10,C3898,$R$10)))</f>
        <v>1.1152056800000001</v>
      </c>
      <c r="H3898">
        <f>IF('Input and Summary Results'!$J$4="yes",'Data Transformation'!F3898,'Data Transformation'!D3898)</f>
        <v>5.4989740000000002E-2</v>
      </c>
      <c r="I3898">
        <f t="shared" si="211"/>
        <v>223</v>
      </c>
    </row>
    <row r="3899" spans="2:9" x14ac:dyDescent="0.25">
      <c r="B3899">
        <f>IF('Input and Summary Results'!D3481=0,FALSE,'Input and Summary Results'!$B3481)</f>
        <v>224</v>
      </c>
      <c r="C3899">
        <f>IF(OR(B3899=0,'Input and Summary Results'!D3481=0,'Input and Summary Results'!D3481=""),FALSE,'Input and Summary Results'!$D3481)</f>
        <v>-0.13812240000000001</v>
      </c>
      <c r="D3899">
        <f>IF(OR(B3899=0,'Input and Summary Results'!E3481=0),FALSE,'Input and Summary Results'!$E3481)</f>
        <v>9.5593419999999998E-2</v>
      </c>
      <c r="E3899" t="e">
        <f t="shared" si="212"/>
        <v>#NUM!</v>
      </c>
      <c r="F3899">
        <f t="shared" si="213"/>
        <v>-0.30036796551464495</v>
      </c>
      <c r="G3899">
        <f>IF('Input and Summary Results'!$J$4="yes",IF(C3899=FALSE,FALSE,IF('Data Transformation'!E3899&lt;$R$10,E3899,$R$10)),IF(C3899=FALSE,FALSE,IF(C3899&lt;$R$10,C3899,$R$10)))</f>
        <v>-0.13812240000000001</v>
      </c>
      <c r="H3899">
        <f>IF('Input and Summary Results'!$J$4="yes",'Data Transformation'!F3899,'Data Transformation'!D3899)</f>
        <v>9.5593419999999998E-2</v>
      </c>
      <c r="I3899">
        <f t="shared" si="211"/>
        <v>224</v>
      </c>
    </row>
    <row r="3900" spans="2:9" x14ac:dyDescent="0.25">
      <c r="B3900">
        <f>IF('Input and Summary Results'!D3482=0,FALSE,'Input and Summary Results'!$B3482)</f>
        <v>224</v>
      </c>
      <c r="C3900">
        <f>IF(OR(B3900=0,'Input and Summary Results'!D3482=0,'Input and Summary Results'!D3482=""),FALSE,'Input and Summary Results'!$D3482)</f>
        <v>-0.12237099999999999</v>
      </c>
      <c r="D3900">
        <f>IF(OR(B3900=0,'Input and Summary Results'!E3482=0),FALSE,'Input and Summary Results'!$E3482)</f>
        <v>5.9969109999999999E-2</v>
      </c>
      <c r="E3900" t="e">
        <f t="shared" si="212"/>
        <v>#NUM!</v>
      </c>
      <c r="F3900">
        <f t="shared" si="213"/>
        <v>-0.21268596105286383</v>
      </c>
      <c r="G3900">
        <f>IF('Input and Summary Results'!$J$4="yes",IF(C3900=FALSE,FALSE,IF('Data Transformation'!E3900&lt;$R$10,E3900,$R$10)),IF(C3900=FALSE,FALSE,IF(C3900&lt;$R$10,C3900,$R$10)))</f>
        <v>-0.12237099999999999</v>
      </c>
      <c r="H3900">
        <f>IF('Input and Summary Results'!$J$4="yes",'Data Transformation'!F3900,'Data Transformation'!D3900)</f>
        <v>5.9969109999999999E-2</v>
      </c>
      <c r="I3900">
        <f t="shared" si="211"/>
        <v>224</v>
      </c>
    </row>
    <row r="3901" spans="2:9" x14ac:dyDescent="0.25">
      <c r="B3901">
        <f>IF('Input and Summary Results'!D3483=0,FALSE,'Input and Summary Results'!$B3483)</f>
        <v>224</v>
      </c>
      <c r="C3901">
        <f>IF(OR(B3901=0,'Input and Summary Results'!D3483=0,'Input and Summary Results'!D3483=""),FALSE,'Input and Summary Results'!$D3483)</f>
        <v>-2.2953999999999999E-2</v>
      </c>
      <c r="D3901">
        <f>IF(OR(B3901=0,'Input and Summary Results'!E3483=0),FALSE,'Input and Summary Results'!$E3483)</f>
        <v>3.9597559999999997E-2</v>
      </c>
      <c r="E3901" t="e">
        <f t="shared" si="212"/>
        <v>#NUM!</v>
      </c>
      <c r="F3901">
        <f t="shared" si="213"/>
        <v>-0.74868611309575672</v>
      </c>
      <c r="G3901">
        <f>IF('Input and Summary Results'!$J$4="yes",IF(C3901=FALSE,FALSE,IF('Data Transformation'!E3901&lt;$R$10,E3901,$R$10)),IF(C3901=FALSE,FALSE,IF(C3901&lt;$R$10,C3901,$R$10)))</f>
        <v>-2.2953999999999999E-2</v>
      </c>
      <c r="H3901">
        <f>IF('Input and Summary Results'!$J$4="yes",'Data Transformation'!F3901,'Data Transformation'!D3901)</f>
        <v>3.9597559999999997E-2</v>
      </c>
      <c r="I3901">
        <f t="shared" si="211"/>
        <v>224</v>
      </c>
    </row>
    <row r="3902" spans="2:9" x14ac:dyDescent="0.25">
      <c r="B3902">
        <f>IF('Input and Summary Results'!D3484=0,FALSE,'Input and Summary Results'!$B3484)</f>
        <v>224</v>
      </c>
      <c r="C3902">
        <f>IF(OR(B3902=0,'Input and Summary Results'!D3484=0,'Input and Summary Results'!D3484=""),FALSE,'Input and Summary Results'!$D3484)</f>
        <v>-7.9243999999999998E-3</v>
      </c>
      <c r="D3902">
        <f>IF(OR(B3902=0,'Input and Summary Results'!E3484=0),FALSE,'Input and Summary Results'!$E3484)</f>
        <v>4.780363E-2</v>
      </c>
      <c r="E3902" t="e">
        <f t="shared" si="212"/>
        <v>#NUM!</v>
      </c>
      <c r="F3902">
        <f t="shared" si="213"/>
        <v>-2.6180878577557922</v>
      </c>
      <c r="G3902">
        <f>IF('Input and Summary Results'!$J$4="yes",IF(C3902=FALSE,FALSE,IF('Data Transformation'!E3902&lt;$R$10,E3902,$R$10)),IF(C3902=FALSE,FALSE,IF(C3902&lt;$R$10,C3902,$R$10)))</f>
        <v>-7.9243999999999998E-3</v>
      </c>
      <c r="H3902">
        <f>IF('Input and Summary Results'!$J$4="yes",'Data Transformation'!F3902,'Data Transformation'!D3902)</f>
        <v>4.780363E-2</v>
      </c>
      <c r="I3902">
        <f t="shared" si="211"/>
        <v>224</v>
      </c>
    </row>
    <row r="3903" spans="2:9" x14ac:dyDescent="0.25">
      <c r="B3903">
        <f>IF('Input and Summary Results'!D3485=0,FALSE,'Input and Summary Results'!$B3485)</f>
        <v>224</v>
      </c>
      <c r="C3903">
        <f>IF(OR(B3903=0,'Input and Summary Results'!D3485=0,'Input and Summary Results'!D3485=""),FALSE,'Input and Summary Results'!$D3485)</f>
        <v>-1.8659E-3</v>
      </c>
      <c r="D3903">
        <f>IF(OR(B3903=0,'Input and Summary Results'!E3485=0),FALSE,'Input and Summary Results'!$E3485)</f>
        <v>5.2082099999999999E-2</v>
      </c>
      <c r="E3903" t="e">
        <f t="shared" si="212"/>
        <v>#NUM!</v>
      </c>
      <c r="F3903">
        <f t="shared" si="213"/>
        <v>-12.114063669006914</v>
      </c>
      <c r="G3903">
        <f>IF('Input and Summary Results'!$J$4="yes",IF(C3903=FALSE,FALSE,IF('Data Transformation'!E3903&lt;$R$10,E3903,$R$10)),IF(C3903=FALSE,FALSE,IF(C3903&lt;$R$10,C3903,$R$10)))</f>
        <v>-1.8659E-3</v>
      </c>
      <c r="H3903">
        <f>IF('Input and Summary Results'!$J$4="yes",'Data Transformation'!F3903,'Data Transformation'!D3903)</f>
        <v>5.2082099999999999E-2</v>
      </c>
      <c r="I3903">
        <f t="shared" si="211"/>
        <v>224</v>
      </c>
    </row>
    <row r="3904" spans="2:9" x14ac:dyDescent="0.25">
      <c r="B3904">
        <f>IF('Input and Summary Results'!D3486=0,FALSE,'Input and Summary Results'!$B3486)</f>
        <v>224</v>
      </c>
      <c r="C3904">
        <f>IF(OR(B3904=0,'Input and Summary Results'!D3486=0,'Input and Summary Results'!D3486=""),FALSE,'Input and Summary Results'!$D3486)</f>
        <v>7.1160599999999996E-3</v>
      </c>
      <c r="D3904">
        <f>IF(OR(B3904=0,'Input and Summary Results'!E3486=0),FALSE,'Input and Summary Results'!$E3486)</f>
        <v>4.7178579999999998E-2</v>
      </c>
      <c r="E3904">
        <f t="shared" si="212"/>
        <v>-2.1477603987613758</v>
      </c>
      <c r="F3904">
        <f t="shared" si="213"/>
        <v>2.8773652442503295</v>
      </c>
      <c r="G3904">
        <f>IF('Input and Summary Results'!$J$4="yes",IF(C3904=FALSE,FALSE,IF('Data Transformation'!E3904&lt;$R$10,E3904,$R$10)),IF(C3904=FALSE,FALSE,IF(C3904&lt;$R$10,C3904,$R$10)))</f>
        <v>7.1160599999999996E-3</v>
      </c>
      <c r="H3904">
        <f>IF('Input and Summary Results'!$J$4="yes",'Data Transformation'!F3904,'Data Transformation'!D3904)</f>
        <v>4.7178579999999998E-2</v>
      </c>
      <c r="I3904">
        <f t="shared" si="211"/>
        <v>224</v>
      </c>
    </row>
    <row r="3905" spans="2:9" x14ac:dyDescent="0.25">
      <c r="B3905">
        <f>IF('Input and Summary Results'!D3487=0,FALSE,'Input and Summary Results'!$B3487)</f>
        <v>224</v>
      </c>
      <c r="C3905">
        <f>IF(OR(B3905=0,'Input and Summary Results'!D3487=0,'Input and Summary Results'!D3487=""),FALSE,'Input and Summary Results'!$D3487)</f>
        <v>1.0160880000000001E-2</v>
      </c>
      <c r="D3905">
        <f>IF(OR(B3905=0,'Input and Summary Results'!E3487=0),FALSE,'Input and Summary Results'!$E3487)</f>
        <v>3.86588E-2</v>
      </c>
      <c r="E3905">
        <f t="shared" si="212"/>
        <v>-1.9930686776235595</v>
      </c>
      <c r="F3905">
        <f t="shared" si="213"/>
        <v>1.6512269803402855</v>
      </c>
      <c r="G3905">
        <f>IF('Input and Summary Results'!$J$4="yes",IF(C3905=FALSE,FALSE,IF('Data Transformation'!E3905&lt;$R$10,E3905,$R$10)),IF(C3905=FALSE,FALSE,IF(C3905&lt;$R$10,C3905,$R$10)))</f>
        <v>1.0160880000000001E-2</v>
      </c>
      <c r="H3905">
        <f>IF('Input and Summary Results'!$J$4="yes",'Data Transformation'!F3905,'Data Transformation'!D3905)</f>
        <v>3.86588E-2</v>
      </c>
      <c r="I3905">
        <f t="shared" si="211"/>
        <v>224</v>
      </c>
    </row>
    <row r="3906" spans="2:9" x14ac:dyDescent="0.25">
      <c r="B3906">
        <f>IF('Input and Summary Results'!D3488=0,FALSE,'Input and Summary Results'!$B3488)</f>
        <v>224</v>
      </c>
      <c r="C3906">
        <f>IF(OR(B3906=0,'Input and Summary Results'!D3488=0,'Input and Summary Results'!D3488=""),FALSE,'Input and Summary Results'!$D3488)</f>
        <v>1.0179550000000001E-2</v>
      </c>
      <c r="D3906">
        <f>IF(OR(B3906=0,'Input and Summary Results'!E3488=0),FALSE,'Input and Summary Results'!$E3488)</f>
        <v>3.2245290000000003E-2</v>
      </c>
      <c r="E3906">
        <f t="shared" si="212"/>
        <v>-1.992271420116791</v>
      </c>
      <c r="F3906">
        <f t="shared" si="213"/>
        <v>1.3747617389766738</v>
      </c>
      <c r="G3906">
        <f>IF('Input and Summary Results'!$J$4="yes",IF(C3906=FALSE,FALSE,IF('Data Transformation'!E3906&lt;$R$10,E3906,$R$10)),IF(C3906=FALSE,FALSE,IF(C3906&lt;$R$10,C3906,$R$10)))</f>
        <v>1.0179550000000001E-2</v>
      </c>
      <c r="H3906">
        <f>IF('Input and Summary Results'!$J$4="yes",'Data Transformation'!F3906,'Data Transformation'!D3906)</f>
        <v>3.2245290000000003E-2</v>
      </c>
      <c r="I3906">
        <f t="shared" si="211"/>
        <v>224</v>
      </c>
    </row>
    <row r="3907" spans="2:9" x14ac:dyDescent="0.25">
      <c r="B3907">
        <f>IF('Input and Summary Results'!D3489=0,FALSE,'Input and Summary Results'!$B3489)</f>
        <v>224</v>
      </c>
      <c r="C3907">
        <f>IF(OR(B3907=0,'Input and Summary Results'!D3489=0,'Input and Summary Results'!D3489=""),FALSE,'Input and Summary Results'!$D3489)</f>
        <v>1.039206E-2</v>
      </c>
      <c r="D3907">
        <f>IF(OR(B3907=0,'Input and Summary Results'!E3489=0),FALSE,'Input and Summary Results'!$E3489)</f>
        <v>6.092231E-2</v>
      </c>
      <c r="E3907">
        <f t="shared" si="212"/>
        <v>-1.9832983544683531</v>
      </c>
      <c r="F3907">
        <f t="shared" si="213"/>
        <v>2.5442773174904687</v>
      </c>
      <c r="G3907">
        <f>IF('Input and Summary Results'!$J$4="yes",IF(C3907=FALSE,FALSE,IF('Data Transformation'!E3907&lt;$R$10,E3907,$R$10)),IF(C3907=FALSE,FALSE,IF(C3907&lt;$R$10,C3907,$R$10)))</f>
        <v>1.039206E-2</v>
      </c>
      <c r="H3907">
        <f>IF('Input and Summary Results'!$J$4="yes",'Data Transformation'!F3907,'Data Transformation'!D3907)</f>
        <v>6.092231E-2</v>
      </c>
      <c r="I3907">
        <f t="shared" si="211"/>
        <v>224</v>
      </c>
    </row>
    <row r="3908" spans="2:9" x14ac:dyDescent="0.25">
      <c r="B3908">
        <f>IF('Input and Summary Results'!D3490=0,FALSE,'Input and Summary Results'!$B3490)</f>
        <v>224</v>
      </c>
      <c r="C3908">
        <f>IF(OR(B3908=0,'Input and Summary Results'!D3490=0,'Input and Summary Results'!D3490=""),FALSE,'Input and Summary Results'!$D3490)</f>
        <v>1.4531840000000001E-2</v>
      </c>
      <c r="D3908">
        <f>IF(OR(B3908=0,'Input and Summary Results'!E3490=0),FALSE,'Input and Summary Results'!$E3490)</f>
        <v>3.6479669999999999E-2</v>
      </c>
      <c r="E3908">
        <f t="shared" si="212"/>
        <v>-1.8376793924979853</v>
      </c>
      <c r="F3908">
        <f t="shared" si="213"/>
        <v>1.0894819086915351</v>
      </c>
      <c r="G3908">
        <f>IF('Input and Summary Results'!$J$4="yes",IF(C3908=FALSE,FALSE,IF('Data Transformation'!E3908&lt;$R$10,E3908,$R$10)),IF(C3908=FALSE,FALSE,IF(C3908&lt;$R$10,C3908,$R$10)))</f>
        <v>1.4531840000000001E-2</v>
      </c>
      <c r="H3908">
        <f>IF('Input and Summary Results'!$J$4="yes",'Data Transformation'!F3908,'Data Transformation'!D3908)</f>
        <v>3.6479669999999999E-2</v>
      </c>
      <c r="I3908">
        <f t="shared" si="211"/>
        <v>224</v>
      </c>
    </row>
    <row r="3909" spans="2:9" x14ac:dyDescent="0.25">
      <c r="B3909">
        <f>IF('Input and Summary Results'!D3491=0,FALSE,'Input and Summary Results'!$B3491)</f>
        <v>224</v>
      </c>
      <c r="C3909">
        <f>IF(OR(B3909=0,'Input and Summary Results'!D3491=0,'Input and Summary Results'!D3491=""),FALSE,'Input and Summary Results'!$D3491)</f>
        <v>1.688458E-2</v>
      </c>
      <c r="D3909">
        <f>IF(OR(B3909=0,'Input and Summary Results'!E3491=0),FALSE,'Input and Summary Results'!$E3491)</f>
        <v>3.9840739999999999E-2</v>
      </c>
      <c r="E3909">
        <f t="shared" si="212"/>
        <v>-1.7725097378684278</v>
      </c>
      <c r="F3909">
        <f t="shared" si="213"/>
        <v>1.0240634448710006</v>
      </c>
      <c r="G3909">
        <f>IF('Input and Summary Results'!$J$4="yes",IF(C3909=FALSE,FALSE,IF('Data Transformation'!E3909&lt;$R$10,E3909,$R$10)),IF(C3909=FALSE,FALSE,IF(C3909&lt;$R$10,C3909,$R$10)))</f>
        <v>1.688458E-2</v>
      </c>
      <c r="H3909">
        <f>IF('Input and Summary Results'!$J$4="yes",'Data Transformation'!F3909,'Data Transformation'!D3909)</f>
        <v>3.9840739999999999E-2</v>
      </c>
      <c r="I3909">
        <f t="shared" ref="I3909:I3972" si="214">IF(G3909=FALSE,"",B3909)</f>
        <v>224</v>
      </c>
    </row>
    <row r="3910" spans="2:9" x14ac:dyDescent="0.25">
      <c r="B3910">
        <f>IF('Input and Summary Results'!D3492=0,FALSE,'Input and Summary Results'!$B3492)</f>
        <v>224</v>
      </c>
      <c r="C3910">
        <f>IF(OR(B3910=0,'Input and Summary Results'!D3492=0,'Input and Summary Results'!D3492=""),FALSE,'Input and Summary Results'!$D3492)</f>
        <v>2.0622709999999999E-2</v>
      </c>
      <c r="D3910">
        <f>IF(OR(B3910=0,'Input and Summary Results'!E3492=0),FALSE,'Input and Summary Results'!$E3492)</f>
        <v>3.9699989999999998E-2</v>
      </c>
      <c r="E3910">
        <f t="shared" si="212"/>
        <v>-1.6856542653030977</v>
      </c>
      <c r="F3910">
        <f t="shared" si="213"/>
        <v>0.83547679524175045</v>
      </c>
      <c r="G3910">
        <f>IF('Input and Summary Results'!$J$4="yes",IF(C3910=FALSE,FALSE,IF('Data Transformation'!E3910&lt;$R$10,E3910,$R$10)),IF(C3910=FALSE,FALSE,IF(C3910&lt;$R$10,C3910,$R$10)))</f>
        <v>2.0622709999999999E-2</v>
      </c>
      <c r="H3910">
        <f>IF('Input and Summary Results'!$J$4="yes",'Data Transformation'!F3910,'Data Transformation'!D3910)</f>
        <v>3.9699989999999998E-2</v>
      </c>
      <c r="I3910">
        <f t="shared" si="214"/>
        <v>224</v>
      </c>
    </row>
    <row r="3911" spans="2:9" x14ac:dyDescent="0.25">
      <c r="B3911">
        <f>IF('Input and Summary Results'!D3493=0,FALSE,'Input and Summary Results'!$B3493)</f>
        <v>224</v>
      </c>
      <c r="C3911">
        <f>IF(OR(B3911=0,'Input and Summary Results'!D3493=0,'Input and Summary Results'!D3493=""),FALSE,'Input and Summary Results'!$D3493)</f>
        <v>3.0036759999999999E-2</v>
      </c>
      <c r="D3911">
        <f>IF(OR(B3911=0,'Input and Summary Results'!E3493=0),FALSE,'Input and Summary Results'!$E3493)</f>
        <v>3.0223469999999999E-2</v>
      </c>
      <c r="E3911">
        <f t="shared" si="212"/>
        <v>-1.5223469155430294</v>
      </c>
      <c r="F3911">
        <f t="shared" si="213"/>
        <v>0.43669776567113094</v>
      </c>
      <c r="G3911">
        <f>IF('Input and Summary Results'!$J$4="yes",IF(C3911=FALSE,FALSE,IF('Data Transformation'!E3911&lt;$R$10,E3911,$R$10)),IF(C3911=FALSE,FALSE,IF(C3911&lt;$R$10,C3911,$R$10)))</f>
        <v>3.0036759999999999E-2</v>
      </c>
      <c r="H3911">
        <f>IF('Input and Summary Results'!$J$4="yes",'Data Transformation'!F3911,'Data Transformation'!D3911)</f>
        <v>3.0223469999999999E-2</v>
      </c>
      <c r="I3911">
        <f t="shared" si="214"/>
        <v>224</v>
      </c>
    </row>
    <row r="3912" spans="2:9" x14ac:dyDescent="0.25">
      <c r="B3912">
        <f>IF('Input and Summary Results'!D3494=0,FALSE,'Input and Summary Results'!$B3494)</f>
        <v>224</v>
      </c>
      <c r="C3912">
        <f>IF(OR(B3912=0,'Input and Summary Results'!D3494=0,'Input and Summary Results'!D3494=""),FALSE,'Input and Summary Results'!$D3494)</f>
        <v>3.1330909999999997E-2</v>
      </c>
      <c r="D3912">
        <f>IF(OR(B3912=0,'Input and Summary Results'!E3494=0),FALSE,'Input and Summary Results'!$E3494)</f>
        <v>2.8343130000000001E-2</v>
      </c>
      <c r="E3912">
        <f t="shared" si="212"/>
        <v>-1.5040269909389425</v>
      </c>
      <c r="F3912">
        <f t="shared" si="213"/>
        <v>0.39261286761220798</v>
      </c>
      <c r="G3912">
        <f>IF('Input and Summary Results'!$J$4="yes",IF(C3912=FALSE,FALSE,IF('Data Transformation'!E3912&lt;$R$10,E3912,$R$10)),IF(C3912=FALSE,FALSE,IF(C3912&lt;$R$10,C3912,$R$10)))</f>
        <v>3.1330909999999997E-2</v>
      </c>
      <c r="H3912">
        <f>IF('Input and Summary Results'!$J$4="yes",'Data Transformation'!F3912,'Data Transformation'!D3912)</f>
        <v>2.8343130000000001E-2</v>
      </c>
      <c r="I3912">
        <f t="shared" si="214"/>
        <v>224</v>
      </c>
    </row>
    <row r="3913" spans="2:9" x14ac:dyDescent="0.25">
      <c r="B3913">
        <f>IF('Input and Summary Results'!D3495=0,FALSE,'Input and Summary Results'!$B3495)</f>
        <v>224</v>
      </c>
      <c r="C3913">
        <f>IF(OR(B3913=0,'Input and Summary Results'!D3495=0,'Input and Summary Results'!D3495=""),FALSE,'Input and Summary Results'!$D3495)</f>
        <v>3.8689939999999999E-2</v>
      </c>
      <c r="D3913">
        <f>IF(OR(B3913=0,'Input and Summary Results'!E3495=0),FALSE,'Input and Summary Results'!$E3495)</f>
        <v>4.5771270000000003E-2</v>
      </c>
      <c r="E3913">
        <f t="shared" si="212"/>
        <v>-1.4124019437780861</v>
      </c>
      <c r="F3913">
        <f t="shared" si="213"/>
        <v>0.51343401359629925</v>
      </c>
      <c r="G3913">
        <f>IF('Input and Summary Results'!$J$4="yes",IF(C3913=FALSE,FALSE,IF('Data Transformation'!E3913&lt;$R$10,E3913,$R$10)),IF(C3913=FALSE,FALSE,IF(C3913&lt;$R$10,C3913,$R$10)))</f>
        <v>3.8689939999999999E-2</v>
      </c>
      <c r="H3913">
        <f>IF('Input and Summary Results'!$J$4="yes",'Data Transformation'!F3913,'Data Transformation'!D3913)</f>
        <v>4.5771270000000003E-2</v>
      </c>
      <c r="I3913">
        <f t="shared" si="214"/>
        <v>224</v>
      </c>
    </row>
    <row r="3914" spans="2:9" x14ac:dyDescent="0.25">
      <c r="B3914">
        <f>IF('Input and Summary Results'!D3496=0,FALSE,'Input and Summary Results'!$B3496)</f>
        <v>224</v>
      </c>
      <c r="C3914">
        <f>IF(OR(B3914=0,'Input and Summary Results'!D3496=0,'Input and Summary Results'!D3496=""),FALSE,'Input and Summary Results'!$D3496)</f>
        <v>5.9919269999999997E-2</v>
      </c>
      <c r="D3914">
        <f>IF(OR(B3914=0,'Input and Summary Results'!E3496=0),FALSE,'Input and Summary Results'!$E3496)</f>
        <v>4.1524279999999997E-2</v>
      </c>
      <c r="E3914">
        <f t="shared" si="212"/>
        <v>-1.2224334863116442</v>
      </c>
      <c r="F3914">
        <f t="shared" si="213"/>
        <v>0.30076363613909179</v>
      </c>
      <c r="G3914">
        <f>IF('Input and Summary Results'!$J$4="yes",IF(C3914=FALSE,FALSE,IF('Data Transformation'!E3914&lt;$R$10,E3914,$R$10)),IF(C3914=FALSE,FALSE,IF(C3914&lt;$R$10,C3914,$R$10)))</f>
        <v>5.9919269999999997E-2</v>
      </c>
      <c r="H3914">
        <f>IF('Input and Summary Results'!$J$4="yes",'Data Transformation'!F3914,'Data Transformation'!D3914)</f>
        <v>4.1524279999999997E-2</v>
      </c>
      <c r="I3914">
        <f t="shared" si="214"/>
        <v>224</v>
      </c>
    </row>
    <row r="3915" spans="2:9" x14ac:dyDescent="0.25">
      <c r="B3915">
        <f>IF('Input and Summary Results'!D3497=0,FALSE,'Input and Summary Results'!$B3497)</f>
        <v>224</v>
      </c>
      <c r="C3915">
        <f>IF(OR(B3915=0,'Input and Summary Results'!D3497=0,'Input and Summary Results'!D3497=""),FALSE,'Input and Summary Results'!$D3497)</f>
        <v>9.3688640000000004E-2</v>
      </c>
      <c r="D3915">
        <f>IF(OR(B3915=0,'Input and Summary Results'!E3497=0),FALSE,'Input and Summary Results'!$E3497)</f>
        <v>5.231185E-2</v>
      </c>
      <c r="E3915">
        <f t="shared" si="212"/>
        <v>-1.0283130652958672</v>
      </c>
      <c r="F3915">
        <f t="shared" si="213"/>
        <v>0.24232759596040671</v>
      </c>
      <c r="G3915">
        <f>IF('Input and Summary Results'!$J$4="yes",IF(C3915=FALSE,FALSE,IF('Data Transformation'!E3915&lt;$R$10,E3915,$R$10)),IF(C3915=FALSE,FALSE,IF(C3915&lt;$R$10,C3915,$R$10)))</f>
        <v>9.3688640000000004E-2</v>
      </c>
      <c r="H3915">
        <f>IF('Input and Summary Results'!$J$4="yes",'Data Transformation'!F3915,'Data Transformation'!D3915)</f>
        <v>5.231185E-2</v>
      </c>
      <c r="I3915">
        <f t="shared" si="214"/>
        <v>224</v>
      </c>
    </row>
    <row r="3916" spans="2:9" x14ac:dyDescent="0.25">
      <c r="B3916">
        <f>IF('Input and Summary Results'!D3498=0,FALSE,'Input and Summary Results'!$B3498)</f>
        <v>224</v>
      </c>
      <c r="C3916">
        <f>IF(OR(B3916=0,'Input and Summary Results'!D3498=0,'Input and Summary Results'!D3498=""),FALSE,'Input and Summary Results'!$D3498)</f>
        <v>0.17723323999999999</v>
      </c>
      <c r="D3916">
        <f>IF(OR(B3916=0,'Input and Summary Results'!E3498=0),FALSE,'Input and Summary Results'!$E3498)</f>
        <v>8.3628309999999997E-2</v>
      </c>
      <c r="E3916">
        <f t="shared" si="212"/>
        <v>-0.75145482311055622</v>
      </c>
      <c r="F3916">
        <f t="shared" si="213"/>
        <v>0.20478487297303824</v>
      </c>
      <c r="G3916">
        <f>IF('Input and Summary Results'!$J$4="yes",IF(C3916=FALSE,FALSE,IF('Data Transformation'!E3916&lt;$R$10,E3916,$R$10)),IF(C3916=FALSE,FALSE,IF(C3916&lt;$R$10,C3916,$R$10)))</f>
        <v>0.17723323999999999</v>
      </c>
      <c r="H3916">
        <f>IF('Input and Summary Results'!$J$4="yes",'Data Transformation'!F3916,'Data Transformation'!D3916)</f>
        <v>8.3628309999999997E-2</v>
      </c>
      <c r="I3916">
        <f t="shared" si="214"/>
        <v>224</v>
      </c>
    </row>
    <row r="3917" spans="2:9" x14ac:dyDescent="0.25">
      <c r="B3917">
        <f>IF('Input and Summary Results'!D3499=0,FALSE,'Input and Summary Results'!$B3499)</f>
        <v>224</v>
      </c>
      <c r="C3917">
        <f>IF(OR(B3917=0,'Input and Summary Results'!D3499=0,'Input and Summary Results'!D3499=""),FALSE,'Input and Summary Results'!$D3499)</f>
        <v>0.64426583000000004</v>
      </c>
      <c r="D3917">
        <f>IF(OR(B3917=0,'Input and Summary Results'!E3499=0),FALSE,'Input and Summary Results'!$E3499)</f>
        <v>4.8251889999999999E-2</v>
      </c>
      <c r="E3917">
        <f t="shared" si="212"/>
        <v>-0.19093490176861705</v>
      </c>
      <c r="F3917">
        <f t="shared" si="213"/>
        <v>3.2504160992055095E-2</v>
      </c>
      <c r="G3917">
        <f>IF('Input and Summary Results'!$J$4="yes",IF(C3917=FALSE,FALSE,IF('Data Transformation'!E3917&lt;$R$10,E3917,$R$10)),IF(C3917=FALSE,FALSE,IF(C3917&lt;$R$10,C3917,$R$10)))</f>
        <v>0.64426583000000004</v>
      </c>
      <c r="H3917">
        <f>IF('Input and Summary Results'!$J$4="yes",'Data Transformation'!F3917,'Data Transformation'!D3917)</f>
        <v>4.8251889999999999E-2</v>
      </c>
      <c r="I3917">
        <f t="shared" si="214"/>
        <v>224</v>
      </c>
    </row>
    <row r="3918" spans="2:9" x14ac:dyDescent="0.25">
      <c r="B3918">
        <f>IF('Input and Summary Results'!D3500=0,FALSE,'Input and Summary Results'!$B3500)</f>
        <v>225</v>
      </c>
      <c r="C3918">
        <f>IF(OR(B3918=0,'Input and Summary Results'!D3500=0,'Input and Summary Results'!D3500=""),FALSE,'Input and Summary Results'!$D3500)</f>
        <v>0.55126388999999998</v>
      </c>
      <c r="D3918">
        <f>IF(OR(B3918=0,'Input and Summary Results'!E3500=0),FALSE,'Input and Summary Results'!$E3500)</f>
        <v>4.7300389999999998E-2</v>
      </c>
      <c r="E3918">
        <f t="shared" si="212"/>
        <v>-0.2586404546227799</v>
      </c>
      <c r="F3918">
        <f t="shared" si="213"/>
        <v>3.7238733812221946E-2</v>
      </c>
      <c r="G3918">
        <f>IF('Input and Summary Results'!$J$4="yes",IF(C3918=FALSE,FALSE,IF('Data Transformation'!E3918&lt;$R$10,E3918,$R$10)),IF(C3918=FALSE,FALSE,IF(C3918&lt;$R$10,C3918,$R$10)))</f>
        <v>0.55126388999999998</v>
      </c>
      <c r="H3918">
        <f>IF('Input and Summary Results'!$J$4="yes",'Data Transformation'!F3918,'Data Transformation'!D3918)</f>
        <v>4.7300389999999998E-2</v>
      </c>
      <c r="I3918">
        <f t="shared" si="214"/>
        <v>225</v>
      </c>
    </row>
    <row r="3919" spans="2:9" x14ac:dyDescent="0.25">
      <c r="B3919">
        <f>IF('Input and Summary Results'!D3501=0,FALSE,'Input and Summary Results'!$B3501)</f>
        <v>225</v>
      </c>
      <c r="C3919">
        <f>IF(OR(B3919=0,'Input and Summary Results'!D3501=0,'Input and Summary Results'!D3501=""),FALSE,'Input and Summary Results'!$D3501)</f>
        <v>0.75746793000000001</v>
      </c>
      <c r="D3919">
        <f>IF(OR(B3919=0,'Input and Summary Results'!E3501=0),FALSE,'Input and Summary Results'!$E3501)</f>
        <v>4.333045E-2</v>
      </c>
      <c r="E3919">
        <f t="shared" si="212"/>
        <v>-0.12063574978126337</v>
      </c>
      <c r="F3919">
        <f t="shared" si="213"/>
        <v>2.4826681837209926E-2</v>
      </c>
      <c r="G3919">
        <f>IF('Input and Summary Results'!$J$4="yes",IF(C3919=FALSE,FALSE,IF('Data Transformation'!E3919&lt;$R$10,E3919,$R$10)),IF(C3919=FALSE,FALSE,IF(C3919&lt;$R$10,C3919,$R$10)))</f>
        <v>0.75746793000000001</v>
      </c>
      <c r="H3919">
        <f>IF('Input and Summary Results'!$J$4="yes",'Data Transformation'!F3919,'Data Transformation'!D3919)</f>
        <v>4.333045E-2</v>
      </c>
      <c r="I3919">
        <f t="shared" si="214"/>
        <v>225</v>
      </c>
    </row>
    <row r="3920" spans="2:9" x14ac:dyDescent="0.25">
      <c r="B3920">
        <f>IF('Input and Summary Results'!D3502=0,FALSE,'Input and Summary Results'!$B3502)</f>
        <v>225</v>
      </c>
      <c r="C3920">
        <f>IF(OR(B3920=0,'Input and Summary Results'!D3502=0,'Input and Summary Results'!D3502=""),FALSE,'Input and Summary Results'!$D3502)</f>
        <v>0.81590993000000001</v>
      </c>
      <c r="D3920">
        <f>IF(OR(B3920=0,'Input and Summary Results'!E3502=0),FALSE,'Input and Summary Results'!$E3502)</f>
        <v>3.7134260000000002E-2</v>
      </c>
      <c r="E3920">
        <f t="shared" si="212"/>
        <v>-8.835778127432993E-2</v>
      </c>
      <c r="F3920">
        <f t="shared" si="213"/>
        <v>1.9752509740872989E-2</v>
      </c>
      <c r="G3920">
        <f>IF('Input and Summary Results'!$J$4="yes",IF(C3920=FALSE,FALSE,IF('Data Transformation'!E3920&lt;$R$10,E3920,$R$10)),IF(C3920=FALSE,FALSE,IF(C3920&lt;$R$10,C3920,$R$10)))</f>
        <v>0.81590993000000001</v>
      </c>
      <c r="H3920">
        <f>IF('Input and Summary Results'!$J$4="yes",'Data Transformation'!F3920,'Data Transformation'!D3920)</f>
        <v>3.7134260000000002E-2</v>
      </c>
      <c r="I3920">
        <f t="shared" si="214"/>
        <v>225</v>
      </c>
    </row>
    <row r="3921" spans="2:9" x14ac:dyDescent="0.25">
      <c r="B3921">
        <f>IF('Input and Summary Results'!D3503=0,FALSE,'Input and Summary Results'!$B3503)</f>
        <v>225</v>
      </c>
      <c r="C3921">
        <f>IF(OR(B3921=0,'Input and Summary Results'!D3503=0,'Input and Summary Results'!D3503=""),FALSE,'Input and Summary Results'!$D3503)</f>
        <v>0.81788813000000005</v>
      </c>
      <c r="D3921">
        <f>IF(OR(B3921=0,'Input and Summary Results'!E3503=0),FALSE,'Input and Summary Results'!$E3503)</f>
        <v>3.1683360000000001E-2</v>
      </c>
      <c r="E3921">
        <f t="shared" si="212"/>
        <v>-8.7306094673680251E-2</v>
      </c>
      <c r="F3921">
        <f t="shared" si="213"/>
        <v>1.6812297104739738E-2</v>
      </c>
      <c r="G3921">
        <f>IF('Input and Summary Results'!$J$4="yes",IF(C3921=FALSE,FALSE,IF('Data Transformation'!E3921&lt;$R$10,E3921,$R$10)),IF(C3921=FALSE,FALSE,IF(C3921&lt;$R$10,C3921,$R$10)))</f>
        <v>0.81788813000000005</v>
      </c>
      <c r="H3921">
        <f>IF('Input and Summary Results'!$J$4="yes",'Data Transformation'!F3921,'Data Transformation'!D3921)</f>
        <v>3.1683360000000001E-2</v>
      </c>
      <c r="I3921">
        <f t="shared" si="214"/>
        <v>225</v>
      </c>
    </row>
    <row r="3922" spans="2:9" x14ac:dyDescent="0.25">
      <c r="B3922">
        <f>IF('Input and Summary Results'!D3504=0,FALSE,'Input and Summary Results'!$B3504)</f>
        <v>225</v>
      </c>
      <c r="C3922">
        <f>IF(OR(B3922=0,'Input and Summary Results'!D3504=0,'Input and Summary Results'!D3504=""),FALSE,'Input and Summary Results'!$D3504)</f>
        <v>0.82026966000000001</v>
      </c>
      <c r="D3922">
        <f>IF(OR(B3922=0,'Input and Summary Results'!E3504=0),FALSE,'Input and Summary Results'!$E3504)</f>
        <v>6.6000509999999998E-2</v>
      </c>
      <c r="E3922">
        <f t="shared" si="212"/>
        <v>-8.6043351765209525E-2</v>
      </c>
      <c r="F3922">
        <f t="shared" si="213"/>
        <v>3.4920493511853161E-2</v>
      </c>
      <c r="G3922">
        <f>IF('Input and Summary Results'!$J$4="yes",IF(C3922=FALSE,FALSE,IF('Data Transformation'!E3922&lt;$R$10,E3922,$R$10)),IF(C3922=FALSE,FALSE,IF(C3922&lt;$R$10,C3922,$R$10)))</f>
        <v>0.82026966000000001</v>
      </c>
      <c r="H3922">
        <f>IF('Input and Summary Results'!$J$4="yes",'Data Transformation'!F3922,'Data Transformation'!D3922)</f>
        <v>6.6000509999999998E-2</v>
      </c>
      <c r="I3922">
        <f t="shared" si="214"/>
        <v>225</v>
      </c>
    </row>
    <row r="3923" spans="2:9" x14ac:dyDescent="0.25">
      <c r="B3923">
        <f>IF('Input and Summary Results'!D3505=0,FALSE,'Input and Summary Results'!$B3505)</f>
        <v>225</v>
      </c>
      <c r="C3923">
        <f>IF(OR(B3923=0,'Input and Summary Results'!D3505=0,'Input and Summary Results'!D3505=""),FALSE,'Input and Summary Results'!$D3505)</f>
        <v>0.87551780999999995</v>
      </c>
      <c r="D3923">
        <f>IF(OR(B3923=0,'Input and Summary Results'!E3505=0),FALSE,'Input and Summary Results'!$E3505)</f>
        <v>5.816371E-2</v>
      </c>
      <c r="E3923">
        <f t="shared" si="212"/>
        <v>-5.7735014964828961E-2</v>
      </c>
      <c r="F3923">
        <f t="shared" si="213"/>
        <v>2.8832137795118069E-2</v>
      </c>
      <c r="G3923">
        <f>IF('Input and Summary Results'!$J$4="yes",IF(C3923=FALSE,FALSE,IF('Data Transformation'!E3923&lt;$R$10,E3923,$R$10)),IF(C3923=FALSE,FALSE,IF(C3923&lt;$R$10,C3923,$R$10)))</f>
        <v>0.87551780999999995</v>
      </c>
      <c r="H3923">
        <f>IF('Input and Summary Results'!$J$4="yes",'Data Transformation'!F3923,'Data Transformation'!D3923)</f>
        <v>5.816371E-2</v>
      </c>
      <c r="I3923">
        <f t="shared" si="214"/>
        <v>225</v>
      </c>
    </row>
    <row r="3924" spans="2:9" x14ac:dyDescent="0.25">
      <c r="B3924">
        <f>IF('Input and Summary Results'!D3506=0,FALSE,'Input and Summary Results'!$B3506)</f>
        <v>225</v>
      </c>
      <c r="C3924">
        <f>IF(OR(B3924=0,'Input and Summary Results'!D3506=0,'Input and Summary Results'!D3506=""),FALSE,'Input and Summary Results'!$D3506)</f>
        <v>0.88486686000000003</v>
      </c>
      <c r="D3924">
        <f>IF(OR(B3924=0,'Input and Summary Results'!E3506=0),FALSE,'Input and Summary Results'!$E3506)</f>
        <v>4.5300159999999999E-2</v>
      </c>
      <c r="E3924">
        <f t="shared" si="212"/>
        <v>-5.3122069773524662E-2</v>
      </c>
      <c r="F3924">
        <f t="shared" si="213"/>
        <v>2.2218336259084218E-2</v>
      </c>
      <c r="G3924">
        <f>IF('Input and Summary Results'!$J$4="yes",IF(C3924=FALSE,FALSE,IF('Data Transformation'!E3924&lt;$R$10,E3924,$R$10)),IF(C3924=FALSE,FALSE,IF(C3924&lt;$R$10,C3924,$R$10)))</f>
        <v>0.88486686000000003</v>
      </c>
      <c r="H3924">
        <f>IF('Input and Summary Results'!$J$4="yes",'Data Transformation'!F3924,'Data Transformation'!D3924)</f>
        <v>4.5300159999999999E-2</v>
      </c>
      <c r="I3924">
        <f t="shared" si="214"/>
        <v>225</v>
      </c>
    </row>
    <row r="3925" spans="2:9" x14ac:dyDescent="0.25">
      <c r="B3925">
        <f>IF('Input and Summary Results'!D3507=0,FALSE,'Input and Summary Results'!$B3507)</f>
        <v>225</v>
      </c>
      <c r="C3925">
        <f>IF(OR(B3925=0,'Input and Summary Results'!D3507=0,'Input and Summary Results'!D3507=""),FALSE,'Input and Summary Results'!$D3507)</f>
        <v>0.94180580000000003</v>
      </c>
      <c r="D3925">
        <f>IF(OR(B3925=0,'Input and Summary Results'!E3507=0),FALSE,'Input and Summary Results'!$E3507)</f>
        <v>5.1689489999999998E-2</v>
      </c>
      <c r="E3925">
        <f t="shared" si="212"/>
        <v>-2.6038639333688302E-2</v>
      </c>
      <c r="F3925">
        <f t="shared" si="213"/>
        <v>2.3819388944090171E-2</v>
      </c>
      <c r="G3925">
        <f>IF('Input and Summary Results'!$J$4="yes",IF(C3925=FALSE,FALSE,IF('Data Transformation'!E3925&lt;$R$10,E3925,$R$10)),IF(C3925=FALSE,FALSE,IF(C3925&lt;$R$10,C3925,$R$10)))</f>
        <v>0.94180580000000003</v>
      </c>
      <c r="H3925">
        <f>IF('Input and Summary Results'!$J$4="yes",'Data Transformation'!F3925,'Data Transformation'!D3925)</f>
        <v>5.1689489999999998E-2</v>
      </c>
      <c r="I3925">
        <f t="shared" si="214"/>
        <v>225</v>
      </c>
    </row>
    <row r="3926" spans="2:9" x14ac:dyDescent="0.25">
      <c r="B3926">
        <f>IF('Input and Summary Results'!D3508=0,FALSE,'Input and Summary Results'!$B3508)</f>
        <v>225</v>
      </c>
      <c r="C3926">
        <f>IF(OR(B3926=0,'Input and Summary Results'!D3508=0,'Input and Summary Results'!D3508=""),FALSE,'Input and Summary Results'!$D3508)</f>
        <v>0.96748387000000002</v>
      </c>
      <c r="D3926">
        <f>IF(OR(B3926=0,'Input and Summary Results'!E3508=0),FALSE,'Input and Summary Results'!$E3508)</f>
        <v>4.0069100000000003E-2</v>
      </c>
      <c r="E3926">
        <f t="shared" si="212"/>
        <v>-1.4356266855188721E-2</v>
      </c>
      <c r="F3926">
        <f t="shared" si="213"/>
        <v>1.7974448917685831E-2</v>
      </c>
      <c r="G3926">
        <f>IF('Input and Summary Results'!$J$4="yes",IF(C3926=FALSE,FALSE,IF('Data Transformation'!E3926&lt;$R$10,E3926,$R$10)),IF(C3926=FALSE,FALSE,IF(C3926&lt;$R$10,C3926,$R$10)))</f>
        <v>0.96748387000000002</v>
      </c>
      <c r="H3926">
        <f>IF('Input and Summary Results'!$J$4="yes",'Data Transformation'!F3926,'Data Transformation'!D3926)</f>
        <v>4.0069100000000003E-2</v>
      </c>
      <c r="I3926">
        <f t="shared" si="214"/>
        <v>225</v>
      </c>
    </row>
    <row r="3927" spans="2:9" x14ac:dyDescent="0.25">
      <c r="B3927">
        <f>IF('Input and Summary Results'!D3509=0,FALSE,'Input and Summary Results'!$B3509)</f>
        <v>225</v>
      </c>
      <c r="C3927">
        <f>IF(OR(B3927=0,'Input and Summary Results'!D3509=0,'Input and Summary Results'!D3509=""),FALSE,'Input and Summary Results'!$D3509)</f>
        <v>0.97211177999999998</v>
      </c>
      <c r="D3927">
        <f>IF(OR(B3927=0,'Input and Summary Results'!E3509=0),FALSE,'Input and Summary Results'!$E3509)</f>
        <v>4.1875580000000003E-2</v>
      </c>
      <c r="E3927">
        <f t="shared" si="212"/>
        <v>-1.2283794079858669E-2</v>
      </c>
      <c r="F3927">
        <f t="shared" si="213"/>
        <v>1.869538266473841E-2</v>
      </c>
      <c r="G3927">
        <f>IF('Input and Summary Results'!$J$4="yes",IF(C3927=FALSE,FALSE,IF('Data Transformation'!E3927&lt;$R$10,E3927,$R$10)),IF(C3927=FALSE,FALSE,IF(C3927&lt;$R$10,C3927,$R$10)))</f>
        <v>0.97211177999999998</v>
      </c>
      <c r="H3927">
        <f>IF('Input and Summary Results'!$J$4="yes",'Data Transformation'!F3927,'Data Transformation'!D3927)</f>
        <v>4.1875580000000003E-2</v>
      </c>
      <c r="I3927">
        <f t="shared" si="214"/>
        <v>225</v>
      </c>
    </row>
    <row r="3928" spans="2:9" x14ac:dyDescent="0.25">
      <c r="B3928">
        <f>IF('Input and Summary Results'!D3510=0,FALSE,'Input and Summary Results'!$B3510)</f>
        <v>225</v>
      </c>
      <c r="C3928">
        <f>IF(OR(B3928=0,'Input and Summary Results'!D3510=0,'Input and Summary Results'!D3510=""),FALSE,'Input and Summary Results'!$D3510)</f>
        <v>0.99530202000000001</v>
      </c>
      <c r="D3928">
        <f>IF(OR(B3928=0,'Input and Summary Results'!E3510=0),FALSE,'Input and Summary Results'!$E3510)</f>
        <v>3.2869959999999997E-2</v>
      </c>
      <c r="E3928">
        <f t="shared" si="212"/>
        <v>-2.0451145139756847E-3</v>
      </c>
      <c r="F3928">
        <f t="shared" si="213"/>
        <v>1.4332898309600535E-2</v>
      </c>
      <c r="G3928">
        <f>IF('Input and Summary Results'!$J$4="yes",IF(C3928=FALSE,FALSE,IF('Data Transformation'!E3928&lt;$R$10,E3928,$R$10)),IF(C3928=FALSE,FALSE,IF(C3928&lt;$R$10,C3928,$R$10)))</f>
        <v>0.99530202000000001</v>
      </c>
      <c r="H3928">
        <f>IF('Input and Summary Results'!$J$4="yes",'Data Transformation'!F3928,'Data Transformation'!D3928)</f>
        <v>3.2869959999999997E-2</v>
      </c>
      <c r="I3928">
        <f t="shared" si="214"/>
        <v>225</v>
      </c>
    </row>
    <row r="3929" spans="2:9" x14ac:dyDescent="0.25">
      <c r="B3929">
        <f>IF('Input and Summary Results'!D3511=0,FALSE,'Input and Summary Results'!$B3511)</f>
        <v>225</v>
      </c>
      <c r="C3929">
        <f>IF(OR(B3929=0,'Input and Summary Results'!D3511=0,'Input and Summary Results'!D3511=""),FALSE,'Input and Summary Results'!$D3511)</f>
        <v>1.0037760899999999</v>
      </c>
      <c r="D3929">
        <f>IF(OR(B3929=0,'Input and Summary Results'!E3511=0),FALSE,'Input and Summary Results'!$E3511)</f>
        <v>4.2335159999999997E-2</v>
      </c>
      <c r="E3929">
        <f t="shared" si="212"/>
        <v>1.6368465515224477E-3</v>
      </c>
      <c r="F3929">
        <f t="shared" si="213"/>
        <v>1.8304340602494328E-2</v>
      </c>
      <c r="G3929">
        <f>IF('Input and Summary Results'!$J$4="yes",IF(C3929=FALSE,FALSE,IF('Data Transformation'!E3929&lt;$R$10,E3929,$R$10)),IF(C3929=FALSE,FALSE,IF(C3929&lt;$R$10,C3929,$R$10)))</f>
        <v>1.0037760899999999</v>
      </c>
      <c r="H3929">
        <f>IF('Input and Summary Results'!$J$4="yes",'Data Transformation'!F3929,'Data Transformation'!D3929)</f>
        <v>4.2335159999999997E-2</v>
      </c>
      <c r="I3929">
        <f t="shared" si="214"/>
        <v>225</v>
      </c>
    </row>
    <row r="3930" spans="2:9" x14ac:dyDescent="0.25">
      <c r="B3930">
        <f>IF('Input and Summary Results'!D3512=0,FALSE,'Input and Summary Results'!$B3512)</f>
        <v>225</v>
      </c>
      <c r="C3930">
        <f>IF(OR(B3930=0,'Input and Summary Results'!D3512=0,'Input and Summary Results'!D3512=""),FALSE,'Input and Summary Results'!$D3512)</f>
        <v>1.03870879</v>
      </c>
      <c r="D3930">
        <f>IF(OR(B3930=0,'Input and Summary Results'!E3512=0),FALSE,'Input and Summary Results'!$E3512)</f>
        <v>3.8285659999999999E-2</v>
      </c>
      <c r="E3930">
        <f t="shared" si="212"/>
        <v>1.6493806822853251E-2</v>
      </c>
      <c r="F3930">
        <f t="shared" si="213"/>
        <v>1.5996761171145957E-2</v>
      </c>
      <c r="G3930">
        <f>IF('Input and Summary Results'!$J$4="yes",IF(C3930=FALSE,FALSE,IF('Data Transformation'!E3930&lt;$R$10,E3930,$R$10)),IF(C3930=FALSE,FALSE,IF(C3930&lt;$R$10,C3930,$R$10)))</f>
        <v>1.03870879</v>
      </c>
      <c r="H3930">
        <f>IF('Input and Summary Results'!$J$4="yes",'Data Transformation'!F3930,'Data Transformation'!D3930)</f>
        <v>3.8285659999999999E-2</v>
      </c>
      <c r="I3930">
        <f t="shared" si="214"/>
        <v>225</v>
      </c>
    </row>
    <row r="3931" spans="2:9" x14ac:dyDescent="0.25">
      <c r="B3931">
        <f>IF('Input and Summary Results'!D3513=0,FALSE,'Input and Summary Results'!$B3513)</f>
        <v>225</v>
      </c>
      <c r="C3931">
        <f>IF(OR(B3931=0,'Input and Summary Results'!D3513=0,'Input and Summary Results'!D3513=""),FALSE,'Input and Summary Results'!$D3513)</f>
        <v>1.0409521799999999</v>
      </c>
      <c r="D3931">
        <f>IF(OR(B3931=0,'Input and Summary Results'!E3513=0),FALSE,'Input and Summary Results'!$E3513)</f>
        <v>3.3395050000000003E-2</v>
      </c>
      <c r="E3931">
        <f t="shared" si="212"/>
        <v>1.7430779040657148E-2</v>
      </c>
      <c r="F3931">
        <f t="shared" si="213"/>
        <v>1.392326369881852E-2</v>
      </c>
      <c r="G3931">
        <f>IF('Input and Summary Results'!$J$4="yes",IF(C3931=FALSE,FALSE,IF('Data Transformation'!E3931&lt;$R$10,E3931,$R$10)),IF(C3931=FALSE,FALSE,IF(C3931&lt;$R$10,C3931,$R$10)))</f>
        <v>1.0409521799999999</v>
      </c>
      <c r="H3931">
        <f>IF('Input and Summary Results'!$J$4="yes",'Data Transformation'!F3931,'Data Transformation'!D3931)</f>
        <v>3.3395050000000003E-2</v>
      </c>
      <c r="I3931">
        <f t="shared" si="214"/>
        <v>225</v>
      </c>
    </row>
    <row r="3932" spans="2:9" x14ac:dyDescent="0.25">
      <c r="B3932">
        <f>IF('Input and Summary Results'!D3514=0,FALSE,'Input and Summary Results'!$B3514)</f>
        <v>225</v>
      </c>
      <c r="C3932">
        <f>IF(OR(B3932=0,'Input and Summary Results'!D3514=0,'Input and Summary Results'!D3514=""),FALSE,'Input and Summary Results'!$D3514)</f>
        <v>1.04211071</v>
      </c>
      <c r="D3932">
        <f>IF(OR(B3932=0,'Input and Summary Results'!E3514=0),FALSE,'Input and Summary Results'!$E3514)</f>
        <v>4.0274209999999998E-2</v>
      </c>
      <c r="E3932">
        <f t="shared" si="212"/>
        <v>1.791385925913011E-2</v>
      </c>
      <c r="F3932">
        <f t="shared" si="213"/>
        <v>1.6772696962302592E-2</v>
      </c>
      <c r="G3932">
        <f>IF('Input and Summary Results'!$J$4="yes",IF(C3932=FALSE,FALSE,IF('Data Transformation'!E3932&lt;$R$10,E3932,$R$10)),IF(C3932=FALSE,FALSE,IF(C3932&lt;$R$10,C3932,$R$10)))</f>
        <v>1.04211071</v>
      </c>
      <c r="H3932">
        <f>IF('Input and Summary Results'!$J$4="yes",'Data Transformation'!F3932,'Data Transformation'!D3932)</f>
        <v>4.0274209999999998E-2</v>
      </c>
      <c r="I3932">
        <f t="shared" si="214"/>
        <v>225</v>
      </c>
    </row>
    <row r="3933" spans="2:9" x14ac:dyDescent="0.25">
      <c r="B3933">
        <f>IF('Input and Summary Results'!D3515=0,FALSE,'Input and Summary Results'!$B3515)</f>
        <v>225</v>
      </c>
      <c r="C3933">
        <f>IF(OR(B3933=0,'Input and Summary Results'!D3515=0,'Input and Summary Results'!D3515=""),FALSE,'Input and Summary Results'!$D3515)</f>
        <v>1.06470069</v>
      </c>
      <c r="D3933">
        <f>IF(OR(B3933=0,'Input and Summary Results'!E3515=0),FALSE,'Input and Summary Results'!$E3515)</f>
        <v>2.9490479999999999E-2</v>
      </c>
      <c r="E3933">
        <f t="shared" si="212"/>
        <v>2.7227535520336313E-2</v>
      </c>
      <c r="F3933">
        <f t="shared" si="213"/>
        <v>1.2021095168070192E-2</v>
      </c>
      <c r="G3933">
        <f>IF('Input and Summary Results'!$J$4="yes",IF(C3933=FALSE,FALSE,IF('Data Transformation'!E3933&lt;$R$10,E3933,$R$10)),IF(C3933=FALSE,FALSE,IF(C3933&lt;$R$10,C3933,$R$10)))</f>
        <v>1.06470069</v>
      </c>
      <c r="H3933">
        <f>IF('Input and Summary Results'!$J$4="yes",'Data Transformation'!F3933,'Data Transformation'!D3933)</f>
        <v>2.9490479999999999E-2</v>
      </c>
      <c r="I3933">
        <f t="shared" si="214"/>
        <v>225</v>
      </c>
    </row>
    <row r="3934" spans="2:9" x14ac:dyDescent="0.25">
      <c r="B3934">
        <f>IF('Input and Summary Results'!D3516=0,FALSE,'Input and Summary Results'!$B3516)</f>
        <v>225</v>
      </c>
      <c r="C3934">
        <f>IF(OR(B3934=0,'Input and Summary Results'!D3516=0,'Input and Summary Results'!D3516=""),FALSE,'Input and Summary Results'!$D3516)</f>
        <v>1.07478571</v>
      </c>
      <c r="D3934">
        <f>IF(OR(B3934=0,'Input and Summary Results'!E3516=0),FALSE,'Input and Summary Results'!$E3516)</f>
        <v>2.5988600000000001E-2</v>
      </c>
      <c r="E3934">
        <f t="shared" si="212"/>
        <v>3.1321883561835032E-2</v>
      </c>
      <c r="F3934">
        <f t="shared" si="213"/>
        <v>1.0494233683103212E-2</v>
      </c>
      <c r="G3934">
        <f>IF('Input and Summary Results'!$J$4="yes",IF(C3934=FALSE,FALSE,IF('Data Transformation'!E3934&lt;$R$10,E3934,$R$10)),IF(C3934=FALSE,FALSE,IF(C3934&lt;$R$10,C3934,$R$10)))</f>
        <v>1.07478571</v>
      </c>
      <c r="H3934">
        <f>IF('Input and Summary Results'!$J$4="yes",'Data Transformation'!F3934,'Data Transformation'!D3934)</f>
        <v>2.5988600000000001E-2</v>
      </c>
      <c r="I3934">
        <f t="shared" si="214"/>
        <v>225</v>
      </c>
    </row>
    <row r="3935" spans="2:9" x14ac:dyDescent="0.25">
      <c r="B3935">
        <f>IF('Input and Summary Results'!D3517=0,FALSE,'Input and Summary Results'!$B3517)</f>
        <v>225</v>
      </c>
      <c r="C3935">
        <f>IF(OR(B3935=0,'Input and Summary Results'!D3517=0,'Input and Summary Results'!D3517=""),FALSE,'Input and Summary Results'!$D3517)</f>
        <v>1.10443318</v>
      </c>
      <c r="D3935">
        <f>IF(OR(B3935=0,'Input and Summary Results'!E3517=0),FALSE,'Input and Summary Results'!$E3517)</f>
        <v>3.5671189999999998E-2</v>
      </c>
      <c r="E3935">
        <f t="shared" si="212"/>
        <v>4.3139445481217224E-2</v>
      </c>
      <c r="F3935">
        <f t="shared" si="213"/>
        <v>1.4017413402954806E-2</v>
      </c>
      <c r="G3935">
        <f>IF('Input and Summary Results'!$J$4="yes",IF(C3935=FALSE,FALSE,IF('Data Transformation'!E3935&lt;$R$10,E3935,$R$10)),IF(C3935=FALSE,FALSE,IF(C3935&lt;$R$10,C3935,$R$10)))</f>
        <v>1.10443318</v>
      </c>
      <c r="H3935">
        <f>IF('Input and Summary Results'!$J$4="yes",'Data Transformation'!F3935,'Data Transformation'!D3935)</f>
        <v>3.5671189999999998E-2</v>
      </c>
      <c r="I3935">
        <f t="shared" si="214"/>
        <v>225</v>
      </c>
    </row>
    <row r="3936" spans="2:9" x14ac:dyDescent="0.25">
      <c r="B3936">
        <f>IF('Input and Summary Results'!D3518=0,FALSE,'Input and Summary Results'!$B3518)</f>
        <v>225</v>
      </c>
      <c r="C3936">
        <f>IF(OR(B3936=0,'Input and Summary Results'!D3518=0,'Input and Summary Results'!D3518=""),FALSE,'Input and Summary Results'!$D3518)</f>
        <v>1.1086784999999999</v>
      </c>
      <c r="D3936">
        <f>IF(OR(B3936=0,'Input and Summary Results'!E3518=0),FALSE,'Input and Summary Results'!$E3518)</f>
        <v>3.3708830000000002E-2</v>
      </c>
      <c r="E3936">
        <f t="shared" si="212"/>
        <v>4.4805625573287503E-2</v>
      </c>
      <c r="F3936">
        <f t="shared" si="213"/>
        <v>1.3195558694427647E-2</v>
      </c>
      <c r="G3936">
        <f>IF('Input and Summary Results'!$J$4="yes",IF(C3936=FALSE,FALSE,IF('Data Transformation'!E3936&lt;$R$10,E3936,$R$10)),IF(C3936=FALSE,FALSE,IF(C3936&lt;$R$10,C3936,$R$10)))</f>
        <v>1.1086784999999999</v>
      </c>
      <c r="H3936">
        <f>IF('Input and Summary Results'!$J$4="yes",'Data Transformation'!F3936,'Data Transformation'!D3936)</f>
        <v>3.3708830000000002E-2</v>
      </c>
      <c r="I3936">
        <f t="shared" si="214"/>
        <v>225</v>
      </c>
    </row>
    <row r="3937" spans="2:9" x14ac:dyDescent="0.25">
      <c r="B3937">
        <f>IF('Input and Summary Results'!D3519=0,FALSE,'Input and Summary Results'!$B3519)</f>
        <v>226</v>
      </c>
      <c r="C3937">
        <f>IF(OR(B3937=0,'Input and Summary Results'!D3519=0,'Input and Summary Results'!D3519=""),FALSE,'Input and Summary Results'!$D3519)</f>
        <v>-2.68071E-2</v>
      </c>
      <c r="D3937">
        <f>IF(OR(B3937=0,'Input and Summary Results'!E3519=0),FALSE,'Input and Summary Results'!$E3519)</f>
        <v>3.6758859999999997E-2</v>
      </c>
      <c r="E3937" t="e">
        <f t="shared" si="212"/>
        <v>#NUM!</v>
      </c>
      <c r="F3937">
        <f t="shared" si="213"/>
        <v>-0.59511641468118515</v>
      </c>
      <c r="G3937">
        <f>IF('Input and Summary Results'!$J$4="yes",IF(C3937=FALSE,FALSE,IF('Data Transformation'!E3937&lt;$R$10,E3937,$R$10)),IF(C3937=FALSE,FALSE,IF(C3937&lt;$R$10,C3937,$R$10)))</f>
        <v>-2.68071E-2</v>
      </c>
      <c r="H3937">
        <f>IF('Input and Summary Results'!$J$4="yes",'Data Transformation'!F3937,'Data Transformation'!D3937)</f>
        <v>3.6758859999999997E-2</v>
      </c>
      <c r="I3937">
        <f t="shared" si="214"/>
        <v>226</v>
      </c>
    </row>
    <row r="3938" spans="2:9" x14ac:dyDescent="0.25">
      <c r="B3938">
        <f>IF('Input and Summary Results'!D3520=0,FALSE,'Input and Summary Results'!$B3520)</f>
        <v>226</v>
      </c>
      <c r="C3938">
        <f>IF(OR(B3938=0,'Input and Summary Results'!D3520=0,'Input and Summary Results'!D3520=""),FALSE,'Input and Summary Results'!$D3520)</f>
        <v>-1.09926E-2</v>
      </c>
      <c r="D3938">
        <f>IF(OR(B3938=0,'Input and Summary Results'!E3520=0),FALSE,'Input and Summary Results'!$E3520)</f>
        <v>5.9380929999999998E-2</v>
      </c>
      <c r="E3938" t="e">
        <f t="shared" si="212"/>
        <v>#NUM!</v>
      </c>
      <c r="F3938">
        <f t="shared" si="213"/>
        <v>-2.3444247602932879</v>
      </c>
      <c r="G3938">
        <f>IF('Input and Summary Results'!$J$4="yes",IF(C3938=FALSE,FALSE,IF('Data Transformation'!E3938&lt;$R$10,E3938,$R$10)),IF(C3938=FALSE,FALSE,IF(C3938&lt;$R$10,C3938,$R$10)))</f>
        <v>-1.09926E-2</v>
      </c>
      <c r="H3938">
        <f>IF('Input and Summary Results'!$J$4="yes",'Data Transformation'!F3938,'Data Transformation'!D3938)</f>
        <v>5.9380929999999998E-2</v>
      </c>
      <c r="I3938">
        <f t="shared" si="214"/>
        <v>226</v>
      </c>
    </row>
    <row r="3939" spans="2:9" x14ac:dyDescent="0.25">
      <c r="B3939">
        <f>IF('Input and Summary Results'!D3521=0,FALSE,'Input and Summary Results'!$B3521)</f>
        <v>226</v>
      </c>
      <c r="C3939">
        <f>IF(OR(B3939=0,'Input and Summary Results'!D3521=0,'Input and Summary Results'!D3521=""),FALSE,'Input and Summary Results'!$D3521)</f>
        <v>-5.9810000000000002E-3</v>
      </c>
      <c r="D3939">
        <f>IF(OR(B3939=0,'Input and Summary Results'!E3521=0),FALSE,'Input and Summary Results'!$E3521)</f>
        <v>3.2906869999999998E-2</v>
      </c>
      <c r="E3939" t="e">
        <f t="shared" si="212"/>
        <v>#NUM!</v>
      </c>
      <c r="F3939">
        <f t="shared" si="213"/>
        <v>-2.3878250426350105</v>
      </c>
      <c r="G3939">
        <f>IF('Input and Summary Results'!$J$4="yes",IF(C3939=FALSE,FALSE,IF('Data Transformation'!E3939&lt;$R$10,E3939,$R$10)),IF(C3939=FALSE,FALSE,IF(C3939&lt;$R$10,C3939,$R$10)))</f>
        <v>-5.9810000000000002E-3</v>
      </c>
      <c r="H3939">
        <f>IF('Input and Summary Results'!$J$4="yes",'Data Transformation'!F3939,'Data Transformation'!D3939)</f>
        <v>3.2906869999999998E-2</v>
      </c>
      <c r="I3939">
        <f t="shared" si="214"/>
        <v>226</v>
      </c>
    </row>
    <row r="3940" spans="2:9" x14ac:dyDescent="0.25">
      <c r="B3940">
        <f>IF('Input and Summary Results'!D3522=0,FALSE,'Input and Summary Results'!$B3522)</f>
        <v>226</v>
      </c>
      <c r="C3940">
        <f>IF(OR(B3940=0,'Input and Summary Results'!D3522=0,'Input and Summary Results'!D3522=""),FALSE,'Input and Summary Results'!$D3522)</f>
        <v>-5.7502999999999999E-3</v>
      </c>
      <c r="D3940">
        <f>IF(OR(B3940=0,'Input and Summary Results'!E3522=0),FALSE,'Input and Summary Results'!$E3522)</f>
        <v>2.3408080000000001E-2</v>
      </c>
      <c r="E3940" t="e">
        <f t="shared" si="212"/>
        <v>#NUM!</v>
      </c>
      <c r="F3940">
        <f t="shared" si="213"/>
        <v>-1.7667089925743005</v>
      </c>
      <c r="G3940">
        <f>IF('Input and Summary Results'!$J$4="yes",IF(C3940=FALSE,FALSE,IF('Data Transformation'!E3940&lt;$R$10,E3940,$R$10)),IF(C3940=FALSE,FALSE,IF(C3940&lt;$R$10,C3940,$R$10)))</f>
        <v>-5.7502999999999999E-3</v>
      </c>
      <c r="H3940">
        <f>IF('Input and Summary Results'!$J$4="yes",'Data Transformation'!F3940,'Data Transformation'!D3940)</f>
        <v>2.3408080000000001E-2</v>
      </c>
      <c r="I3940">
        <f t="shared" si="214"/>
        <v>226</v>
      </c>
    </row>
    <row r="3941" spans="2:9" x14ac:dyDescent="0.25">
      <c r="B3941">
        <f>IF('Input and Summary Results'!D3523=0,FALSE,'Input and Summary Results'!$B3523)</f>
        <v>226</v>
      </c>
      <c r="C3941">
        <f>IF(OR(B3941=0,'Input and Summary Results'!D3523=0,'Input and Summary Results'!D3523=""),FALSE,'Input and Summary Results'!$D3523)</f>
        <v>-2.9857E-3</v>
      </c>
      <c r="D3941">
        <f>IF(OR(B3941=0,'Input and Summary Results'!E3523=0),FALSE,'Input and Summary Results'!$E3523)</f>
        <v>3.4983300000000002E-2</v>
      </c>
      <c r="E3941" t="e">
        <f t="shared" si="212"/>
        <v>#NUM!</v>
      </c>
      <c r="F3941">
        <f t="shared" si="213"/>
        <v>-5.0851566466825204</v>
      </c>
      <c r="G3941">
        <f>IF('Input and Summary Results'!$J$4="yes",IF(C3941=FALSE,FALSE,IF('Data Transformation'!E3941&lt;$R$10,E3941,$R$10)),IF(C3941=FALSE,FALSE,IF(C3941&lt;$R$10,C3941,$R$10)))</f>
        <v>-2.9857E-3</v>
      </c>
      <c r="H3941">
        <f>IF('Input and Summary Results'!$J$4="yes",'Data Transformation'!F3941,'Data Transformation'!D3941)</f>
        <v>3.4983300000000002E-2</v>
      </c>
      <c r="I3941">
        <f t="shared" si="214"/>
        <v>226</v>
      </c>
    </row>
    <row r="3942" spans="2:9" x14ac:dyDescent="0.25">
      <c r="B3942">
        <f>IF('Input and Summary Results'!D3524=0,FALSE,'Input and Summary Results'!$B3524)</f>
        <v>226</v>
      </c>
      <c r="C3942">
        <f>IF(OR(B3942=0,'Input and Summary Results'!D3524=0,'Input and Summary Results'!D3524=""),FALSE,'Input and Summary Results'!$D3524)</f>
        <v>-6.7199999999999996E-4</v>
      </c>
      <c r="D3942">
        <f>IF(OR(B3942=0,'Input and Summary Results'!E3524=0),FALSE,'Input and Summary Results'!$E3524)</f>
        <v>4.2194589999999997E-2</v>
      </c>
      <c r="E3942" t="e">
        <f t="shared" si="212"/>
        <v>#NUM!</v>
      </c>
      <c r="F3942">
        <f t="shared" si="213"/>
        <v>-27.250672708333333</v>
      </c>
      <c r="G3942">
        <f>IF('Input and Summary Results'!$J$4="yes",IF(C3942=FALSE,FALSE,IF('Data Transformation'!E3942&lt;$R$10,E3942,$R$10)),IF(C3942=FALSE,FALSE,IF(C3942&lt;$R$10,C3942,$R$10)))</f>
        <v>-6.7199999999999996E-4</v>
      </c>
      <c r="H3942">
        <f>IF('Input and Summary Results'!$J$4="yes",'Data Transformation'!F3942,'Data Transformation'!D3942)</f>
        <v>4.2194589999999997E-2</v>
      </c>
      <c r="I3942">
        <f t="shared" si="214"/>
        <v>226</v>
      </c>
    </row>
    <row r="3943" spans="2:9" x14ac:dyDescent="0.25">
      <c r="B3943">
        <f>IF('Input and Summary Results'!D3525=0,FALSE,'Input and Summary Results'!$B3525)</f>
        <v>226</v>
      </c>
      <c r="C3943">
        <f>IF(OR(B3943=0,'Input and Summary Results'!D3525=0,'Input and Summary Results'!D3525=""),FALSE,'Input and Summary Results'!$D3525)</f>
        <v>1.3023979999999999E-2</v>
      </c>
      <c r="D3943">
        <f>IF(OR(B3943=0,'Input and Summary Results'!E3525=0),FALSE,'Input and Summary Results'!$E3525)</f>
        <v>6.7794519999999997E-2</v>
      </c>
      <c r="E3943">
        <f t="shared" si="212"/>
        <v>-1.8852562793695167</v>
      </c>
      <c r="F3943">
        <f t="shared" si="213"/>
        <v>2.2591267554157795</v>
      </c>
      <c r="G3943">
        <f>IF('Input and Summary Results'!$J$4="yes",IF(C3943=FALSE,FALSE,IF('Data Transformation'!E3943&lt;$R$10,E3943,$R$10)),IF(C3943=FALSE,FALSE,IF(C3943&lt;$R$10,C3943,$R$10)))</f>
        <v>1.3023979999999999E-2</v>
      </c>
      <c r="H3943">
        <f>IF('Input and Summary Results'!$J$4="yes",'Data Transformation'!F3943,'Data Transformation'!D3943)</f>
        <v>6.7794519999999997E-2</v>
      </c>
      <c r="I3943">
        <f t="shared" si="214"/>
        <v>226</v>
      </c>
    </row>
    <row r="3944" spans="2:9" x14ac:dyDescent="0.25">
      <c r="B3944">
        <f>IF('Input and Summary Results'!D3526=0,FALSE,'Input and Summary Results'!$B3526)</f>
        <v>226</v>
      </c>
      <c r="C3944">
        <f>IF(OR(B3944=0,'Input and Summary Results'!D3526=0,'Input and Summary Results'!D3526=""),FALSE,'Input and Summary Results'!$D3526)</f>
        <v>1.392144E-2</v>
      </c>
      <c r="D3944">
        <f>IF(OR(B3944=0,'Input and Summary Results'!E3526=0),FALSE,'Input and Summary Results'!$E3526)</f>
        <v>4.3265049999999999E-2</v>
      </c>
      <c r="E3944">
        <f t="shared" si="212"/>
        <v>-1.8563158400337383</v>
      </c>
      <c r="F3944">
        <f t="shared" si="213"/>
        <v>1.3487851615924789</v>
      </c>
      <c r="G3944">
        <f>IF('Input and Summary Results'!$J$4="yes",IF(C3944=FALSE,FALSE,IF('Data Transformation'!E3944&lt;$R$10,E3944,$R$10)),IF(C3944=FALSE,FALSE,IF(C3944&lt;$R$10,C3944,$R$10)))</f>
        <v>1.392144E-2</v>
      </c>
      <c r="H3944">
        <f>IF('Input and Summary Results'!$J$4="yes",'Data Transformation'!F3944,'Data Transformation'!D3944)</f>
        <v>4.3265049999999999E-2</v>
      </c>
      <c r="I3944">
        <f t="shared" si="214"/>
        <v>226</v>
      </c>
    </row>
    <row r="3945" spans="2:9" x14ac:dyDescent="0.25">
      <c r="B3945">
        <f>IF('Input and Summary Results'!D3527=0,FALSE,'Input and Summary Results'!$B3527)</f>
        <v>226</v>
      </c>
      <c r="C3945">
        <f>IF(OR(B3945=0,'Input and Summary Results'!D3527=0,'Input and Summary Results'!D3527=""),FALSE,'Input and Summary Results'!$D3527)</f>
        <v>1.466022E-2</v>
      </c>
      <c r="D3945">
        <f>IF(OR(B3945=0,'Input and Summary Results'!E3527=0),FALSE,'Input and Summary Results'!$E3527)</f>
        <v>7.9798859999999999E-2</v>
      </c>
      <c r="E3945">
        <f t="shared" si="212"/>
        <v>-1.833859512364119</v>
      </c>
      <c r="F3945">
        <f t="shared" si="213"/>
        <v>2.362359176056021</v>
      </c>
      <c r="G3945">
        <f>IF('Input and Summary Results'!$J$4="yes",IF(C3945=FALSE,FALSE,IF('Data Transformation'!E3945&lt;$R$10,E3945,$R$10)),IF(C3945=FALSE,FALSE,IF(C3945&lt;$R$10,C3945,$R$10)))</f>
        <v>1.466022E-2</v>
      </c>
      <c r="H3945">
        <f>IF('Input and Summary Results'!$J$4="yes",'Data Transformation'!F3945,'Data Transformation'!D3945)</f>
        <v>7.9798859999999999E-2</v>
      </c>
      <c r="I3945">
        <f t="shared" si="214"/>
        <v>226</v>
      </c>
    </row>
    <row r="3946" spans="2:9" x14ac:dyDescent="0.25">
      <c r="B3946">
        <f>IF('Input and Summary Results'!D3528=0,FALSE,'Input and Summary Results'!$B3528)</f>
        <v>226</v>
      </c>
      <c r="C3946">
        <f>IF(OR(B3946=0,'Input and Summary Results'!D3528=0,'Input and Summary Results'!D3528=""),FALSE,'Input and Summary Results'!$D3528)</f>
        <v>2.9589580000000001E-2</v>
      </c>
      <c r="D3946">
        <f>IF(OR(B3946=0,'Input and Summary Results'!E3528=0),FALSE,'Input and Summary Results'!$E3528)</f>
        <v>4.5826140000000001E-2</v>
      </c>
      <c r="E3946">
        <f t="shared" ref="E3946:E4009" si="215">IF(C3946=FALSE,FALSE,LOG10(C3946))</f>
        <v>-1.5288611992522405</v>
      </c>
      <c r="F3946">
        <f t="shared" ref="F3946:F4009" si="216">IF(D3946=FALSE, FALSE,0.434*D3946/C3946)</f>
        <v>0.67214690982433689</v>
      </c>
      <c r="G3946">
        <f>IF('Input and Summary Results'!$J$4="yes",IF(C3946=FALSE,FALSE,IF('Data Transformation'!E3946&lt;$R$10,E3946,$R$10)),IF(C3946=FALSE,FALSE,IF(C3946&lt;$R$10,C3946,$R$10)))</f>
        <v>2.9589580000000001E-2</v>
      </c>
      <c r="H3946">
        <f>IF('Input and Summary Results'!$J$4="yes",'Data Transformation'!F3946,'Data Transformation'!D3946)</f>
        <v>4.5826140000000001E-2</v>
      </c>
      <c r="I3946">
        <f t="shared" si="214"/>
        <v>226</v>
      </c>
    </row>
    <row r="3947" spans="2:9" x14ac:dyDescent="0.25">
      <c r="B3947">
        <f>IF('Input and Summary Results'!D3529=0,FALSE,'Input and Summary Results'!$B3529)</f>
        <v>226</v>
      </c>
      <c r="C3947">
        <f>IF(OR(B3947=0,'Input and Summary Results'!D3529=0,'Input and Summary Results'!D3529=""),FALSE,'Input and Summary Results'!$D3529)</f>
        <v>3.6451669999999999E-2</v>
      </c>
      <c r="D3947">
        <f>IF(OR(B3947=0,'Input and Summary Results'!E3529=0),FALSE,'Input and Summary Results'!$E3529)</f>
        <v>4.024258E-2</v>
      </c>
      <c r="E3947">
        <f t="shared" si="215"/>
        <v>-1.4382825700848079</v>
      </c>
      <c r="F3947">
        <f t="shared" si="216"/>
        <v>0.47913524181470979</v>
      </c>
      <c r="G3947">
        <f>IF('Input and Summary Results'!$J$4="yes",IF(C3947=FALSE,FALSE,IF('Data Transformation'!E3947&lt;$R$10,E3947,$R$10)),IF(C3947=FALSE,FALSE,IF(C3947&lt;$R$10,C3947,$R$10)))</f>
        <v>3.6451669999999999E-2</v>
      </c>
      <c r="H3947">
        <f>IF('Input and Summary Results'!$J$4="yes",'Data Transformation'!F3947,'Data Transformation'!D3947)</f>
        <v>4.024258E-2</v>
      </c>
      <c r="I3947">
        <f t="shared" si="214"/>
        <v>226</v>
      </c>
    </row>
    <row r="3948" spans="2:9" x14ac:dyDescent="0.25">
      <c r="B3948">
        <f>IF('Input and Summary Results'!D3530=0,FALSE,'Input and Summary Results'!$B3530)</f>
        <v>226</v>
      </c>
      <c r="C3948">
        <f>IF(OR(B3948=0,'Input and Summary Results'!D3530=0,'Input and Summary Results'!D3530=""),FALSE,'Input and Summary Results'!$D3530)</f>
        <v>3.8115469999999999E-2</v>
      </c>
      <c r="D3948">
        <f>IF(OR(B3948=0,'Input and Summary Results'!E3530=0),FALSE,'Input and Summary Results'!$E3530)</f>
        <v>2.8023070000000001E-2</v>
      </c>
      <c r="E3948">
        <f t="shared" si="215"/>
        <v>-1.4188987205968748</v>
      </c>
      <c r="F3948">
        <f t="shared" si="216"/>
        <v>0.31908336378903368</v>
      </c>
      <c r="G3948">
        <f>IF('Input and Summary Results'!$J$4="yes",IF(C3948=FALSE,FALSE,IF('Data Transformation'!E3948&lt;$R$10,E3948,$R$10)),IF(C3948=FALSE,FALSE,IF(C3948&lt;$R$10,C3948,$R$10)))</f>
        <v>3.8115469999999999E-2</v>
      </c>
      <c r="H3948">
        <f>IF('Input and Summary Results'!$J$4="yes",'Data Transformation'!F3948,'Data Transformation'!D3948)</f>
        <v>2.8023070000000001E-2</v>
      </c>
      <c r="I3948">
        <f t="shared" si="214"/>
        <v>226</v>
      </c>
    </row>
    <row r="3949" spans="2:9" x14ac:dyDescent="0.25">
      <c r="B3949">
        <f>IF('Input and Summary Results'!D3531=0,FALSE,'Input and Summary Results'!$B3531)</f>
        <v>226</v>
      </c>
      <c r="C3949">
        <f>IF(OR(B3949=0,'Input and Summary Results'!D3531=0,'Input and Summary Results'!D3531=""),FALSE,'Input and Summary Results'!$D3531)</f>
        <v>4.0616079999999999E-2</v>
      </c>
      <c r="D3949">
        <f>IF(OR(B3949=0,'Input and Summary Results'!E3531=0),FALSE,'Input and Summary Results'!$E3531)</f>
        <v>4.2844019999999997E-2</v>
      </c>
      <c r="E3949">
        <f t="shared" si="215"/>
        <v>-1.3913019941887297</v>
      </c>
      <c r="F3949">
        <f t="shared" si="216"/>
        <v>0.45780648157084586</v>
      </c>
      <c r="G3949">
        <f>IF('Input and Summary Results'!$J$4="yes",IF(C3949=FALSE,FALSE,IF('Data Transformation'!E3949&lt;$R$10,E3949,$R$10)),IF(C3949=FALSE,FALSE,IF(C3949&lt;$R$10,C3949,$R$10)))</f>
        <v>4.0616079999999999E-2</v>
      </c>
      <c r="H3949">
        <f>IF('Input and Summary Results'!$J$4="yes",'Data Transformation'!F3949,'Data Transformation'!D3949)</f>
        <v>4.2844019999999997E-2</v>
      </c>
      <c r="I3949">
        <f t="shared" si="214"/>
        <v>226</v>
      </c>
    </row>
    <row r="3950" spans="2:9" x14ac:dyDescent="0.25">
      <c r="B3950">
        <f>IF('Input and Summary Results'!D3532=0,FALSE,'Input and Summary Results'!$B3532)</f>
        <v>226</v>
      </c>
      <c r="C3950">
        <f>IF(OR(B3950=0,'Input and Summary Results'!D3532=0,'Input and Summary Results'!D3532=""),FALSE,'Input and Summary Results'!$D3532)</f>
        <v>5.0022360000000002E-2</v>
      </c>
      <c r="D3950">
        <f>IF(OR(B3950=0,'Input and Summary Results'!E3532=0),FALSE,'Input and Summary Results'!$E3532)</f>
        <v>3.0786029999999999E-2</v>
      </c>
      <c r="E3950">
        <f t="shared" si="215"/>
        <v>-1.300835822585539</v>
      </c>
      <c r="F3950">
        <f t="shared" si="216"/>
        <v>0.26710329180790349</v>
      </c>
      <c r="G3950">
        <f>IF('Input and Summary Results'!$J$4="yes",IF(C3950=FALSE,FALSE,IF('Data Transformation'!E3950&lt;$R$10,E3950,$R$10)),IF(C3950=FALSE,FALSE,IF(C3950&lt;$R$10,C3950,$R$10)))</f>
        <v>5.0022360000000002E-2</v>
      </c>
      <c r="H3950">
        <f>IF('Input and Summary Results'!$J$4="yes",'Data Transformation'!F3950,'Data Transformation'!D3950)</f>
        <v>3.0786029999999999E-2</v>
      </c>
      <c r="I3950">
        <f t="shared" si="214"/>
        <v>226</v>
      </c>
    </row>
    <row r="3951" spans="2:9" x14ac:dyDescent="0.25">
      <c r="B3951">
        <f>IF('Input and Summary Results'!D3533=0,FALSE,'Input and Summary Results'!$B3533)</f>
        <v>226</v>
      </c>
      <c r="C3951">
        <f>IF(OR(B3951=0,'Input and Summary Results'!D3533=0,'Input and Summary Results'!D3533=""),FALSE,'Input and Summary Results'!$D3533)</f>
        <v>5.1062219999999998E-2</v>
      </c>
      <c r="D3951">
        <f>IF(OR(B3951=0,'Input and Summary Results'!E3533=0),FALSE,'Input and Summary Results'!$E3533)</f>
        <v>4.4575190000000001E-2</v>
      </c>
      <c r="E3951">
        <f t="shared" si="215"/>
        <v>-1.2919003075734645</v>
      </c>
      <c r="F3951">
        <f t="shared" si="216"/>
        <v>0.37886391269318104</v>
      </c>
      <c r="G3951">
        <f>IF('Input and Summary Results'!$J$4="yes",IF(C3951=FALSE,FALSE,IF('Data Transformation'!E3951&lt;$R$10,E3951,$R$10)),IF(C3951=FALSE,FALSE,IF(C3951&lt;$R$10,C3951,$R$10)))</f>
        <v>5.1062219999999998E-2</v>
      </c>
      <c r="H3951">
        <f>IF('Input and Summary Results'!$J$4="yes",'Data Transformation'!F3951,'Data Transformation'!D3951)</f>
        <v>4.4575190000000001E-2</v>
      </c>
      <c r="I3951">
        <f t="shared" si="214"/>
        <v>226</v>
      </c>
    </row>
    <row r="3952" spans="2:9" x14ac:dyDescent="0.25">
      <c r="B3952">
        <f>IF('Input and Summary Results'!D3534=0,FALSE,'Input and Summary Results'!$B3534)</f>
        <v>226</v>
      </c>
      <c r="C3952">
        <f>IF(OR(B3952=0,'Input and Summary Results'!D3534=0,'Input and Summary Results'!D3534=""),FALSE,'Input and Summary Results'!$D3534)</f>
        <v>5.399876E-2</v>
      </c>
      <c r="D3952">
        <f>IF(OR(B3952=0,'Input and Summary Results'!E3534=0),FALSE,'Input and Summary Results'!$E3534)</f>
        <v>5.360475E-2</v>
      </c>
      <c r="E3952">
        <f t="shared" si="215"/>
        <v>-1.2676162129796373</v>
      </c>
      <c r="F3952">
        <f t="shared" si="216"/>
        <v>0.43083325431917324</v>
      </c>
      <c r="G3952">
        <f>IF('Input and Summary Results'!$J$4="yes",IF(C3952=FALSE,FALSE,IF('Data Transformation'!E3952&lt;$R$10,E3952,$R$10)),IF(C3952=FALSE,FALSE,IF(C3952&lt;$R$10,C3952,$R$10)))</f>
        <v>5.399876E-2</v>
      </c>
      <c r="H3952">
        <f>IF('Input and Summary Results'!$J$4="yes",'Data Transformation'!F3952,'Data Transformation'!D3952)</f>
        <v>5.360475E-2</v>
      </c>
      <c r="I3952">
        <f t="shared" si="214"/>
        <v>226</v>
      </c>
    </row>
    <row r="3953" spans="2:9" x14ac:dyDescent="0.25">
      <c r="B3953">
        <f>IF('Input and Summary Results'!D3535=0,FALSE,'Input and Summary Results'!$B3535)</f>
        <v>226</v>
      </c>
      <c r="C3953">
        <f>IF(OR(B3953=0,'Input and Summary Results'!D3535=0,'Input and Summary Results'!D3535=""),FALSE,'Input and Summary Results'!$D3535)</f>
        <v>6.8977289999999997E-2</v>
      </c>
      <c r="D3953">
        <f>IF(OR(B3953=0,'Input and Summary Results'!E3535=0),FALSE,'Input and Summary Results'!$E3535)</f>
        <v>4.3115010000000002E-2</v>
      </c>
      <c r="E3953">
        <f t="shared" si="215"/>
        <v>-1.1612938723224351</v>
      </c>
      <c r="F3953">
        <f t="shared" si="216"/>
        <v>0.27127644968365677</v>
      </c>
      <c r="G3953">
        <f>IF('Input and Summary Results'!$J$4="yes",IF(C3953=FALSE,FALSE,IF('Data Transformation'!E3953&lt;$R$10,E3953,$R$10)),IF(C3953=FALSE,FALSE,IF(C3953&lt;$R$10,C3953,$R$10)))</f>
        <v>6.8977289999999997E-2</v>
      </c>
      <c r="H3953">
        <f>IF('Input and Summary Results'!$J$4="yes",'Data Transformation'!F3953,'Data Transformation'!D3953)</f>
        <v>4.3115010000000002E-2</v>
      </c>
      <c r="I3953">
        <f t="shared" si="214"/>
        <v>226</v>
      </c>
    </row>
    <row r="3954" spans="2:9" x14ac:dyDescent="0.25">
      <c r="B3954">
        <f>IF('Input and Summary Results'!D3536=0,FALSE,'Input and Summary Results'!$B3536)</f>
        <v>226</v>
      </c>
      <c r="C3954">
        <f>IF(OR(B3954=0,'Input and Summary Results'!D3536=0,'Input and Summary Results'!D3536=""),FALSE,'Input and Summary Results'!$D3536)</f>
        <v>7.5621770000000005E-2</v>
      </c>
      <c r="D3954">
        <f>IF(OR(B3954=0,'Input and Summary Results'!E3536=0),FALSE,'Input and Summary Results'!$E3536)</f>
        <v>3.5290019999999998E-2</v>
      </c>
      <c r="E3954">
        <f t="shared" si="215"/>
        <v>-1.1213531617759587</v>
      </c>
      <c r="F3954">
        <f t="shared" si="216"/>
        <v>0.20253253368705862</v>
      </c>
      <c r="G3954">
        <f>IF('Input and Summary Results'!$J$4="yes",IF(C3954=FALSE,FALSE,IF('Data Transformation'!E3954&lt;$R$10,E3954,$R$10)),IF(C3954=FALSE,FALSE,IF(C3954&lt;$R$10,C3954,$R$10)))</f>
        <v>7.5621770000000005E-2</v>
      </c>
      <c r="H3954">
        <f>IF('Input and Summary Results'!$J$4="yes",'Data Transformation'!F3954,'Data Transformation'!D3954)</f>
        <v>3.5290019999999998E-2</v>
      </c>
      <c r="I3954">
        <f t="shared" si="214"/>
        <v>226</v>
      </c>
    </row>
    <row r="3955" spans="2:9" x14ac:dyDescent="0.25">
      <c r="B3955">
        <f>IF('Input and Summary Results'!D3537=0,FALSE,'Input and Summary Results'!$B3537)</f>
        <v>226</v>
      </c>
      <c r="C3955">
        <f>IF(OR(B3955=0,'Input and Summary Results'!D3537=0,'Input and Summary Results'!D3537=""),FALSE,'Input and Summary Results'!$D3537)</f>
        <v>8.9387579999999994E-2</v>
      </c>
      <c r="D3955">
        <f>IF(OR(B3955=0,'Input and Summary Results'!E3537=0),FALSE,'Input and Summary Results'!$E3537)</f>
        <v>5.0249080000000002E-2</v>
      </c>
      <c r="E3955">
        <f t="shared" si="215"/>
        <v>-1.0487228202664929</v>
      </c>
      <c r="F3955">
        <f t="shared" si="216"/>
        <v>0.24397238095046317</v>
      </c>
      <c r="G3955">
        <f>IF('Input and Summary Results'!$J$4="yes",IF(C3955=FALSE,FALSE,IF('Data Transformation'!E3955&lt;$R$10,E3955,$R$10)),IF(C3955=FALSE,FALSE,IF(C3955&lt;$R$10,C3955,$R$10)))</f>
        <v>8.9387579999999994E-2</v>
      </c>
      <c r="H3955">
        <f>IF('Input and Summary Results'!$J$4="yes",'Data Transformation'!F3955,'Data Transformation'!D3955)</f>
        <v>5.0249080000000002E-2</v>
      </c>
      <c r="I3955">
        <f t="shared" si="214"/>
        <v>226</v>
      </c>
    </row>
    <row r="3956" spans="2:9" x14ac:dyDescent="0.25">
      <c r="B3956">
        <f>IF('Input and Summary Results'!D3538=0,FALSE,'Input and Summary Results'!$B3538)</f>
        <v>227</v>
      </c>
      <c r="C3956">
        <f>IF(OR(B3956=0,'Input and Summary Results'!D3538=0,'Input and Summary Results'!D3538=""),FALSE,'Input and Summary Results'!$D3538)</f>
        <v>-3.0965900000000001E-2</v>
      </c>
      <c r="D3956">
        <f>IF(OR(B3956=0,'Input and Summary Results'!E3538=0),FALSE,'Input and Summary Results'!$E3538)</f>
        <v>5.3761829999999997E-2</v>
      </c>
      <c r="E3956" t="e">
        <f t="shared" si="215"/>
        <v>#NUM!</v>
      </c>
      <c r="F3956">
        <f t="shared" si="216"/>
        <v>-0.75349446391030128</v>
      </c>
      <c r="G3956">
        <f>IF('Input and Summary Results'!$J$4="yes",IF(C3956=FALSE,FALSE,IF('Data Transformation'!E3956&lt;$R$10,E3956,$R$10)),IF(C3956=FALSE,FALSE,IF(C3956&lt;$R$10,C3956,$R$10)))</f>
        <v>-3.0965900000000001E-2</v>
      </c>
      <c r="H3956">
        <f>IF('Input and Summary Results'!$J$4="yes",'Data Transformation'!F3956,'Data Transformation'!D3956)</f>
        <v>5.3761829999999997E-2</v>
      </c>
      <c r="I3956">
        <f t="shared" si="214"/>
        <v>227</v>
      </c>
    </row>
    <row r="3957" spans="2:9" x14ac:dyDescent="0.25">
      <c r="B3957">
        <f>IF('Input and Summary Results'!D3539=0,FALSE,'Input and Summary Results'!$B3539)</f>
        <v>227</v>
      </c>
      <c r="C3957">
        <f>IF(OR(B3957=0,'Input and Summary Results'!D3539=0,'Input and Summary Results'!D3539=""),FALSE,'Input and Summary Results'!$D3539)</f>
        <v>-1.7892399999999999E-2</v>
      </c>
      <c r="D3957">
        <f>IF(OR(B3957=0,'Input and Summary Results'!E3539=0),FALSE,'Input and Summary Results'!$E3539)</f>
        <v>3.4594590000000001E-2</v>
      </c>
      <c r="E3957" t="e">
        <f t="shared" si="215"/>
        <v>#NUM!</v>
      </c>
      <c r="F3957">
        <f t="shared" si="216"/>
        <v>-0.83913013681786686</v>
      </c>
      <c r="G3957">
        <f>IF('Input and Summary Results'!$J$4="yes",IF(C3957=FALSE,FALSE,IF('Data Transformation'!E3957&lt;$R$10,E3957,$R$10)),IF(C3957=FALSE,FALSE,IF(C3957&lt;$R$10,C3957,$R$10)))</f>
        <v>-1.7892399999999999E-2</v>
      </c>
      <c r="H3957">
        <f>IF('Input and Summary Results'!$J$4="yes",'Data Transformation'!F3957,'Data Transformation'!D3957)</f>
        <v>3.4594590000000001E-2</v>
      </c>
      <c r="I3957">
        <f t="shared" si="214"/>
        <v>227</v>
      </c>
    </row>
    <row r="3958" spans="2:9" x14ac:dyDescent="0.25">
      <c r="B3958">
        <f>IF('Input and Summary Results'!D3540=0,FALSE,'Input and Summary Results'!$B3540)</f>
        <v>227</v>
      </c>
      <c r="C3958">
        <f>IF(OR(B3958=0,'Input and Summary Results'!D3540=0,'Input and Summary Results'!D3540=""),FALSE,'Input and Summary Results'!$D3540)</f>
        <v>8.3500000000000002E-4</v>
      </c>
      <c r="D3958">
        <f>IF(OR(B3958=0,'Input and Summary Results'!E3540=0),FALSE,'Input and Summary Results'!$E3540)</f>
        <v>9.3792039999999993E-2</v>
      </c>
      <c r="E3958">
        <f t="shared" si="215"/>
        <v>-3.0783135245163979</v>
      </c>
      <c r="F3958">
        <f t="shared" si="216"/>
        <v>48.749395640718561</v>
      </c>
      <c r="G3958">
        <f>IF('Input and Summary Results'!$J$4="yes",IF(C3958=FALSE,FALSE,IF('Data Transformation'!E3958&lt;$R$10,E3958,$R$10)),IF(C3958=FALSE,FALSE,IF(C3958&lt;$R$10,C3958,$R$10)))</f>
        <v>8.3500000000000002E-4</v>
      </c>
      <c r="H3958">
        <f>IF('Input and Summary Results'!$J$4="yes",'Data Transformation'!F3958,'Data Transformation'!D3958)</f>
        <v>9.3792039999999993E-2</v>
      </c>
      <c r="I3958">
        <f t="shared" si="214"/>
        <v>227</v>
      </c>
    </row>
    <row r="3959" spans="2:9" x14ac:dyDescent="0.25">
      <c r="B3959">
        <f>IF('Input and Summary Results'!D3541=0,FALSE,'Input and Summary Results'!$B3541)</f>
        <v>227</v>
      </c>
      <c r="C3959">
        <f>IF(OR(B3959=0,'Input and Summary Results'!D3541=0,'Input and Summary Results'!D3541=""),FALSE,'Input and Summary Results'!$D3541)</f>
        <v>3.59209E-3</v>
      </c>
      <c r="D3959">
        <f>IF(OR(B3959=0,'Input and Summary Results'!E3541=0),FALSE,'Input and Summary Results'!$E3541)</f>
        <v>4.4671490000000001E-2</v>
      </c>
      <c r="E3959">
        <f t="shared" si="215"/>
        <v>-2.4446527905977984</v>
      </c>
      <c r="F3959">
        <f t="shared" si="216"/>
        <v>5.3972552636487396</v>
      </c>
      <c r="G3959">
        <f>IF('Input and Summary Results'!$J$4="yes",IF(C3959=FALSE,FALSE,IF('Data Transformation'!E3959&lt;$R$10,E3959,$R$10)),IF(C3959=FALSE,FALSE,IF(C3959&lt;$R$10,C3959,$R$10)))</f>
        <v>3.59209E-3</v>
      </c>
      <c r="H3959">
        <f>IF('Input and Summary Results'!$J$4="yes",'Data Transformation'!F3959,'Data Transformation'!D3959)</f>
        <v>4.4671490000000001E-2</v>
      </c>
      <c r="I3959">
        <f t="shared" si="214"/>
        <v>227</v>
      </c>
    </row>
    <row r="3960" spans="2:9" x14ac:dyDescent="0.25">
      <c r="B3960">
        <f>IF('Input and Summary Results'!D3542=0,FALSE,'Input and Summary Results'!$B3542)</f>
        <v>227</v>
      </c>
      <c r="C3960">
        <f>IF(OR(B3960=0,'Input and Summary Results'!D3542=0,'Input and Summary Results'!D3542=""),FALSE,'Input and Summary Results'!$D3542)</f>
        <v>8.59913E-3</v>
      </c>
      <c r="D3960">
        <f>IF(OR(B3960=0,'Input and Summary Results'!E3542=0),FALSE,'Input and Summary Results'!$E3542)</f>
        <v>5.4575529999999997E-2</v>
      </c>
      <c r="E3960">
        <f t="shared" si="215"/>
        <v>-2.0655454854206217</v>
      </c>
      <c r="F3960">
        <f t="shared" si="216"/>
        <v>2.7544391141894584</v>
      </c>
      <c r="G3960">
        <f>IF('Input and Summary Results'!$J$4="yes",IF(C3960=FALSE,FALSE,IF('Data Transformation'!E3960&lt;$R$10,E3960,$R$10)),IF(C3960=FALSE,FALSE,IF(C3960&lt;$R$10,C3960,$R$10)))</f>
        <v>8.59913E-3</v>
      </c>
      <c r="H3960">
        <f>IF('Input and Summary Results'!$J$4="yes",'Data Transformation'!F3960,'Data Transformation'!D3960)</f>
        <v>5.4575529999999997E-2</v>
      </c>
      <c r="I3960">
        <f t="shared" si="214"/>
        <v>227</v>
      </c>
    </row>
    <row r="3961" spans="2:9" x14ac:dyDescent="0.25">
      <c r="B3961">
        <f>IF('Input and Summary Results'!D3543=0,FALSE,'Input and Summary Results'!$B3543)</f>
        <v>227</v>
      </c>
      <c r="C3961">
        <f>IF(OR(B3961=0,'Input and Summary Results'!D3543=0,'Input and Summary Results'!D3543=""),FALSE,'Input and Summary Results'!$D3543)</f>
        <v>1.6339360000000001E-2</v>
      </c>
      <c r="D3961">
        <f>IF(OR(B3961=0,'Input and Summary Results'!E3543=0),FALSE,'Input and Summary Results'!$E3543)</f>
        <v>5.7700759999999997E-2</v>
      </c>
      <c r="E3961">
        <f t="shared" si="215"/>
        <v>-1.7867649584469238</v>
      </c>
      <c r="F3961">
        <f t="shared" si="216"/>
        <v>1.5326261150987552</v>
      </c>
      <c r="G3961">
        <f>IF('Input and Summary Results'!$J$4="yes",IF(C3961=FALSE,FALSE,IF('Data Transformation'!E3961&lt;$R$10,E3961,$R$10)),IF(C3961=FALSE,FALSE,IF(C3961&lt;$R$10,C3961,$R$10)))</f>
        <v>1.6339360000000001E-2</v>
      </c>
      <c r="H3961">
        <f>IF('Input and Summary Results'!$J$4="yes",'Data Transformation'!F3961,'Data Transformation'!D3961)</f>
        <v>5.7700759999999997E-2</v>
      </c>
      <c r="I3961">
        <f t="shared" si="214"/>
        <v>227</v>
      </c>
    </row>
    <row r="3962" spans="2:9" x14ac:dyDescent="0.25">
      <c r="B3962">
        <f>IF('Input and Summary Results'!D3544=0,FALSE,'Input and Summary Results'!$B3544)</f>
        <v>227</v>
      </c>
      <c r="C3962">
        <f>IF(OR(B3962=0,'Input and Summary Results'!D3544=0,'Input and Summary Results'!D3544=""),FALSE,'Input and Summary Results'!$D3544)</f>
        <v>3.0309119999999998E-2</v>
      </c>
      <c r="D3962">
        <f>IF(OR(B3962=0,'Input and Summary Results'!E3544=0),FALSE,'Input and Summary Results'!$E3544)</f>
        <v>8.9274649999999997E-2</v>
      </c>
      <c r="E3962">
        <f t="shared" si="215"/>
        <v>-1.5184266728271039</v>
      </c>
      <c r="F3962">
        <f t="shared" si="216"/>
        <v>1.2783346431701084</v>
      </c>
      <c r="G3962">
        <f>IF('Input and Summary Results'!$J$4="yes",IF(C3962=FALSE,FALSE,IF('Data Transformation'!E3962&lt;$R$10,E3962,$R$10)),IF(C3962=FALSE,FALSE,IF(C3962&lt;$R$10,C3962,$R$10)))</f>
        <v>3.0309119999999998E-2</v>
      </c>
      <c r="H3962">
        <f>IF('Input and Summary Results'!$J$4="yes",'Data Transformation'!F3962,'Data Transformation'!D3962)</f>
        <v>8.9274649999999997E-2</v>
      </c>
      <c r="I3962">
        <f t="shared" si="214"/>
        <v>227</v>
      </c>
    </row>
    <row r="3963" spans="2:9" x14ac:dyDescent="0.25">
      <c r="B3963">
        <f>IF('Input and Summary Results'!D3545=0,FALSE,'Input and Summary Results'!$B3545)</f>
        <v>227</v>
      </c>
      <c r="C3963">
        <f>IF(OR(B3963=0,'Input and Summary Results'!D3545=0,'Input and Summary Results'!D3545=""),FALSE,'Input and Summary Results'!$D3545)</f>
        <v>3.2014099999999997E-2</v>
      </c>
      <c r="D3963">
        <f>IF(OR(B3963=0,'Input and Summary Results'!E3545=0),FALSE,'Input and Summary Results'!$E3545)</f>
        <v>5.3585130000000002E-2</v>
      </c>
      <c r="E3963">
        <f t="shared" si="215"/>
        <v>-1.4946587028208469</v>
      </c>
      <c r="F3963">
        <f t="shared" si="216"/>
        <v>0.72642824318034871</v>
      </c>
      <c r="G3963">
        <f>IF('Input and Summary Results'!$J$4="yes",IF(C3963=FALSE,FALSE,IF('Data Transformation'!E3963&lt;$R$10,E3963,$R$10)),IF(C3963=FALSE,FALSE,IF(C3963&lt;$R$10,C3963,$R$10)))</f>
        <v>3.2014099999999997E-2</v>
      </c>
      <c r="H3963">
        <f>IF('Input and Summary Results'!$J$4="yes",'Data Transformation'!F3963,'Data Transformation'!D3963)</f>
        <v>5.3585130000000002E-2</v>
      </c>
      <c r="I3963">
        <f t="shared" si="214"/>
        <v>227</v>
      </c>
    </row>
    <row r="3964" spans="2:9" x14ac:dyDescent="0.25">
      <c r="B3964">
        <f>IF('Input and Summary Results'!D3546=0,FALSE,'Input and Summary Results'!$B3546)</f>
        <v>227</v>
      </c>
      <c r="C3964">
        <f>IF(OR(B3964=0,'Input and Summary Results'!D3546=0,'Input and Summary Results'!D3546=""),FALSE,'Input and Summary Results'!$D3546)</f>
        <v>3.840814E-2</v>
      </c>
      <c r="D3964">
        <f>IF(OR(B3964=0,'Input and Summary Results'!E3546=0),FALSE,'Input and Summary Results'!$E3546)</f>
        <v>3.8528850000000003E-2</v>
      </c>
      <c r="E3964">
        <f t="shared" si="215"/>
        <v>-1.4155767240062762</v>
      </c>
      <c r="F3964">
        <f t="shared" si="216"/>
        <v>0.43536398534269044</v>
      </c>
      <c r="G3964">
        <f>IF('Input and Summary Results'!$J$4="yes",IF(C3964=FALSE,FALSE,IF('Data Transformation'!E3964&lt;$R$10,E3964,$R$10)),IF(C3964=FALSE,FALSE,IF(C3964&lt;$R$10,C3964,$R$10)))</f>
        <v>3.840814E-2</v>
      </c>
      <c r="H3964">
        <f>IF('Input and Summary Results'!$J$4="yes",'Data Transformation'!F3964,'Data Transformation'!D3964)</f>
        <v>3.8528850000000003E-2</v>
      </c>
      <c r="I3964">
        <f t="shared" si="214"/>
        <v>227</v>
      </c>
    </row>
    <row r="3965" spans="2:9" x14ac:dyDescent="0.25">
      <c r="B3965">
        <f>IF('Input and Summary Results'!D3547=0,FALSE,'Input and Summary Results'!$B3547)</f>
        <v>227</v>
      </c>
      <c r="C3965">
        <f>IF(OR(B3965=0,'Input and Summary Results'!D3547=0,'Input and Summary Results'!D3547=""),FALSE,'Input and Summary Results'!$D3547)</f>
        <v>4.0699069999999997E-2</v>
      </c>
      <c r="D3965">
        <f>IF(OR(B3965=0,'Input and Summary Results'!E3547=0),FALSE,'Input and Summary Results'!$E3547)</f>
        <v>3.4222240000000001E-2</v>
      </c>
      <c r="E3965">
        <f t="shared" si="215"/>
        <v>-1.3904155145704251</v>
      </c>
      <c r="F3965">
        <f t="shared" si="216"/>
        <v>0.36493345327055388</v>
      </c>
      <c r="G3965">
        <f>IF('Input and Summary Results'!$J$4="yes",IF(C3965=FALSE,FALSE,IF('Data Transformation'!E3965&lt;$R$10,E3965,$R$10)),IF(C3965=FALSE,FALSE,IF(C3965&lt;$R$10,C3965,$R$10)))</f>
        <v>4.0699069999999997E-2</v>
      </c>
      <c r="H3965">
        <f>IF('Input and Summary Results'!$J$4="yes",'Data Transformation'!F3965,'Data Transformation'!D3965)</f>
        <v>3.4222240000000001E-2</v>
      </c>
      <c r="I3965">
        <f t="shared" si="214"/>
        <v>227</v>
      </c>
    </row>
    <row r="3966" spans="2:9" x14ac:dyDescent="0.25">
      <c r="B3966">
        <f>IF('Input and Summary Results'!D3548=0,FALSE,'Input and Summary Results'!$B3548)</f>
        <v>227</v>
      </c>
      <c r="C3966">
        <f>IF(OR(B3966=0,'Input and Summary Results'!D3548=0,'Input and Summary Results'!D3548=""),FALSE,'Input and Summary Results'!$D3548)</f>
        <v>6.0486869999999998E-2</v>
      </c>
      <c r="D3966">
        <f>IF(OR(B3966=0,'Input and Summary Results'!E3548=0),FALSE,'Input and Summary Results'!$E3548)</f>
        <v>6.4175880000000005E-2</v>
      </c>
      <c r="E3966">
        <f t="shared" si="215"/>
        <v>-1.2183388882467991</v>
      </c>
      <c r="F3966">
        <f t="shared" si="216"/>
        <v>0.46046905584633496</v>
      </c>
      <c r="G3966">
        <f>IF('Input and Summary Results'!$J$4="yes",IF(C3966=FALSE,FALSE,IF('Data Transformation'!E3966&lt;$R$10,E3966,$R$10)),IF(C3966=FALSE,FALSE,IF(C3966&lt;$R$10,C3966,$R$10)))</f>
        <v>6.0486869999999998E-2</v>
      </c>
      <c r="H3966">
        <f>IF('Input and Summary Results'!$J$4="yes",'Data Transformation'!F3966,'Data Transformation'!D3966)</f>
        <v>6.4175880000000005E-2</v>
      </c>
      <c r="I3966">
        <f t="shared" si="214"/>
        <v>227</v>
      </c>
    </row>
    <row r="3967" spans="2:9" x14ac:dyDescent="0.25">
      <c r="B3967">
        <f>IF('Input and Summary Results'!D3549=0,FALSE,'Input and Summary Results'!$B3549)</f>
        <v>227</v>
      </c>
      <c r="C3967">
        <f>IF(OR(B3967=0,'Input and Summary Results'!D3549=0,'Input and Summary Results'!D3549=""),FALSE,'Input and Summary Results'!$D3549)</f>
        <v>7.7392000000000002E-2</v>
      </c>
      <c r="D3967">
        <f>IF(OR(B3967=0,'Input and Summary Results'!E3549=0),FALSE,'Input and Summary Results'!$E3549)</f>
        <v>3.538504E-2</v>
      </c>
      <c r="E3967">
        <f t="shared" si="215"/>
        <v>-1.11130392995562</v>
      </c>
      <c r="F3967">
        <f t="shared" si="216"/>
        <v>0.19843274963820551</v>
      </c>
      <c r="G3967">
        <f>IF('Input and Summary Results'!$J$4="yes",IF(C3967=FALSE,FALSE,IF('Data Transformation'!E3967&lt;$R$10,E3967,$R$10)),IF(C3967=FALSE,FALSE,IF(C3967&lt;$R$10,C3967,$R$10)))</f>
        <v>7.7392000000000002E-2</v>
      </c>
      <c r="H3967">
        <f>IF('Input and Summary Results'!$J$4="yes",'Data Transformation'!F3967,'Data Transformation'!D3967)</f>
        <v>3.538504E-2</v>
      </c>
      <c r="I3967">
        <f t="shared" si="214"/>
        <v>227</v>
      </c>
    </row>
    <row r="3968" spans="2:9" x14ac:dyDescent="0.25">
      <c r="B3968">
        <f>IF('Input and Summary Results'!D3550=0,FALSE,'Input and Summary Results'!$B3550)</f>
        <v>227</v>
      </c>
      <c r="C3968">
        <f>IF(OR(B3968=0,'Input and Summary Results'!D3550=0,'Input and Summary Results'!D3550=""),FALSE,'Input and Summary Results'!$D3550)</f>
        <v>9.1983019999999999E-2</v>
      </c>
      <c r="D3968">
        <f>IF(OR(B3968=0,'Input and Summary Results'!E3550=0),FALSE,'Input and Summary Results'!$E3550)</f>
        <v>3.2967280000000002E-2</v>
      </c>
      <c r="E3968">
        <f t="shared" si="215"/>
        <v>-1.0362923357077922</v>
      </c>
      <c r="F3968">
        <f t="shared" si="216"/>
        <v>0.15554826880004594</v>
      </c>
      <c r="G3968">
        <f>IF('Input and Summary Results'!$J$4="yes",IF(C3968=FALSE,FALSE,IF('Data Transformation'!E3968&lt;$R$10,E3968,$R$10)),IF(C3968=FALSE,FALSE,IF(C3968&lt;$R$10,C3968,$R$10)))</f>
        <v>9.1983019999999999E-2</v>
      </c>
      <c r="H3968">
        <f>IF('Input and Summary Results'!$J$4="yes",'Data Transformation'!F3968,'Data Transformation'!D3968)</f>
        <v>3.2967280000000002E-2</v>
      </c>
      <c r="I3968">
        <f t="shared" si="214"/>
        <v>227</v>
      </c>
    </row>
    <row r="3969" spans="2:9" x14ac:dyDescent="0.25">
      <c r="B3969">
        <f>IF('Input and Summary Results'!D3551=0,FALSE,'Input and Summary Results'!$B3551)</f>
        <v>227</v>
      </c>
      <c r="C3969">
        <f>IF(OR(B3969=0,'Input and Summary Results'!D3551=0,'Input and Summary Results'!D3551=""),FALSE,'Input and Summary Results'!$D3551)</f>
        <v>0.12077641</v>
      </c>
      <c r="D3969">
        <f>IF(OR(B3969=0,'Input and Summary Results'!E3551=0),FALSE,'Input and Summary Results'!$E3551)</f>
        <v>6.9023490000000007E-2</v>
      </c>
      <c r="E3969">
        <f t="shared" si="215"/>
        <v>-0.91801788365601511</v>
      </c>
      <c r="F3969">
        <f t="shared" si="216"/>
        <v>0.24803017956900691</v>
      </c>
      <c r="G3969">
        <f>IF('Input and Summary Results'!$J$4="yes",IF(C3969=FALSE,FALSE,IF('Data Transformation'!E3969&lt;$R$10,E3969,$R$10)),IF(C3969=FALSE,FALSE,IF(C3969&lt;$R$10,C3969,$R$10)))</f>
        <v>0.12077641</v>
      </c>
      <c r="H3969">
        <f>IF('Input and Summary Results'!$J$4="yes",'Data Transformation'!F3969,'Data Transformation'!D3969)</f>
        <v>6.9023490000000007E-2</v>
      </c>
      <c r="I3969">
        <f t="shared" si="214"/>
        <v>227</v>
      </c>
    </row>
    <row r="3970" spans="2:9" x14ac:dyDescent="0.25">
      <c r="B3970">
        <f>IF('Input and Summary Results'!D3552=0,FALSE,'Input and Summary Results'!$B3552)</f>
        <v>227</v>
      </c>
      <c r="C3970">
        <f>IF(OR(B3970=0,'Input and Summary Results'!D3552=0,'Input and Summary Results'!D3552=""),FALSE,'Input and Summary Results'!$D3552)</f>
        <v>0.14269103999999999</v>
      </c>
      <c r="D3970">
        <f>IF(OR(B3970=0,'Input and Summary Results'!E3552=0),FALSE,'Input and Summary Results'!$E3552)</f>
        <v>5.330348E-2</v>
      </c>
      <c r="E3970">
        <f t="shared" si="215"/>
        <v>-0.84560329668723</v>
      </c>
      <c r="F3970">
        <f t="shared" si="216"/>
        <v>0.16212447761260976</v>
      </c>
      <c r="G3970">
        <f>IF('Input and Summary Results'!$J$4="yes",IF(C3970=FALSE,FALSE,IF('Data Transformation'!E3970&lt;$R$10,E3970,$R$10)),IF(C3970=FALSE,FALSE,IF(C3970&lt;$R$10,C3970,$R$10)))</f>
        <v>0.14269103999999999</v>
      </c>
      <c r="H3970">
        <f>IF('Input and Summary Results'!$J$4="yes",'Data Transformation'!F3970,'Data Transformation'!D3970)</f>
        <v>5.330348E-2</v>
      </c>
      <c r="I3970">
        <f t="shared" si="214"/>
        <v>227</v>
      </c>
    </row>
    <row r="3971" spans="2:9" x14ac:dyDescent="0.25">
      <c r="B3971">
        <f>IF('Input and Summary Results'!D3553=0,FALSE,'Input and Summary Results'!$B3553)</f>
        <v>227</v>
      </c>
      <c r="C3971">
        <f>IF(OR(B3971=0,'Input and Summary Results'!D3553=0,'Input and Summary Results'!D3553=""),FALSE,'Input and Summary Results'!$D3553)</f>
        <v>0.15040247000000001</v>
      </c>
      <c r="D3971">
        <f>IF(OR(B3971=0,'Input and Summary Results'!E3553=0),FALSE,'Input and Summary Results'!$E3553)</f>
        <v>4.4930100000000001E-2</v>
      </c>
      <c r="E3971">
        <f t="shared" si="215"/>
        <v>-0.82274503144010835</v>
      </c>
      <c r="F3971">
        <f t="shared" si="216"/>
        <v>0.12964988806367342</v>
      </c>
      <c r="G3971">
        <f>IF('Input and Summary Results'!$J$4="yes",IF(C3971=FALSE,FALSE,IF('Data Transformation'!E3971&lt;$R$10,E3971,$R$10)),IF(C3971=FALSE,FALSE,IF(C3971&lt;$R$10,C3971,$R$10)))</f>
        <v>0.15040247000000001</v>
      </c>
      <c r="H3971">
        <f>IF('Input and Summary Results'!$J$4="yes",'Data Transformation'!F3971,'Data Transformation'!D3971)</f>
        <v>4.4930100000000001E-2</v>
      </c>
      <c r="I3971">
        <f t="shared" si="214"/>
        <v>227</v>
      </c>
    </row>
    <row r="3972" spans="2:9" x14ac:dyDescent="0.25">
      <c r="B3972">
        <f>IF('Input and Summary Results'!D3554=0,FALSE,'Input and Summary Results'!$B3554)</f>
        <v>227</v>
      </c>
      <c r="C3972">
        <f>IF(OR(B3972=0,'Input and Summary Results'!D3554=0,'Input and Summary Results'!D3554=""),FALSE,'Input and Summary Results'!$D3554)</f>
        <v>0.15978011</v>
      </c>
      <c r="D3972">
        <f>IF(OR(B3972=0,'Input and Summary Results'!E3554=0),FALSE,'Input and Summary Results'!$E3554)</f>
        <v>6.2590859999999998E-2</v>
      </c>
      <c r="E3972">
        <f t="shared" si="215"/>
        <v>-0.79647728418895247</v>
      </c>
      <c r="F3972">
        <f t="shared" si="216"/>
        <v>0.17001135648235563</v>
      </c>
      <c r="G3972">
        <f>IF('Input and Summary Results'!$J$4="yes",IF(C3972=FALSE,FALSE,IF('Data Transformation'!E3972&lt;$R$10,E3972,$R$10)),IF(C3972=FALSE,FALSE,IF(C3972&lt;$R$10,C3972,$R$10)))</f>
        <v>0.15978011</v>
      </c>
      <c r="H3972">
        <f>IF('Input and Summary Results'!$J$4="yes",'Data Transformation'!F3972,'Data Transformation'!D3972)</f>
        <v>6.2590859999999998E-2</v>
      </c>
      <c r="I3972">
        <f t="shared" si="214"/>
        <v>227</v>
      </c>
    </row>
    <row r="3973" spans="2:9" x14ac:dyDescent="0.25">
      <c r="B3973">
        <f>IF('Input and Summary Results'!D3555=0,FALSE,'Input and Summary Results'!$B3555)</f>
        <v>227</v>
      </c>
      <c r="C3973">
        <f>IF(OR(B3973=0,'Input and Summary Results'!D3555=0,'Input and Summary Results'!D3555=""),FALSE,'Input and Summary Results'!$D3555)</f>
        <v>0.17956129000000001</v>
      </c>
      <c r="D3973">
        <f>IF(OR(B3973=0,'Input and Summary Results'!E3555=0),FALSE,'Input and Summary Results'!$E3555)</f>
        <v>6.0280210000000001E-2</v>
      </c>
      <c r="E3973">
        <f t="shared" si="215"/>
        <v>-0.74578728321096599</v>
      </c>
      <c r="F3973">
        <f t="shared" si="216"/>
        <v>0.14569738911989324</v>
      </c>
      <c r="G3973">
        <f>IF('Input and Summary Results'!$J$4="yes",IF(C3973=FALSE,FALSE,IF('Data Transformation'!E3973&lt;$R$10,E3973,$R$10)),IF(C3973=FALSE,FALSE,IF(C3973&lt;$R$10,C3973,$R$10)))</f>
        <v>0.17956129000000001</v>
      </c>
      <c r="H3973">
        <f>IF('Input and Summary Results'!$J$4="yes",'Data Transformation'!F3973,'Data Transformation'!D3973)</f>
        <v>6.0280210000000001E-2</v>
      </c>
      <c r="I3973">
        <f t="shared" ref="I3973:I4036" si="217">IF(G3973=FALSE,"",B3973)</f>
        <v>227</v>
      </c>
    </row>
    <row r="3974" spans="2:9" x14ac:dyDescent="0.25">
      <c r="B3974">
        <f>IF('Input and Summary Results'!D3556=0,FALSE,'Input and Summary Results'!$B3556)</f>
        <v>228</v>
      </c>
      <c r="C3974">
        <f>IF(OR(B3974=0,'Input and Summary Results'!D3556=0,'Input and Summary Results'!D3556=""),FALSE,'Input and Summary Results'!$D3556)</f>
        <v>0.10276763999999999</v>
      </c>
      <c r="D3974">
        <f>IF(OR(B3974=0,'Input and Summary Results'!E3556=0),FALSE,'Input and Summary Results'!$E3556)</f>
        <v>7.1286589999999997E-2</v>
      </c>
      <c r="E3974">
        <f t="shared" si="215"/>
        <v>-0.98814361668182848</v>
      </c>
      <c r="F3974">
        <f t="shared" si="216"/>
        <v>0.30105177135526323</v>
      </c>
      <c r="G3974">
        <f>IF('Input and Summary Results'!$J$4="yes",IF(C3974=FALSE,FALSE,IF('Data Transformation'!E3974&lt;$R$10,E3974,$R$10)),IF(C3974=FALSE,FALSE,IF(C3974&lt;$R$10,C3974,$R$10)))</f>
        <v>0.10276763999999999</v>
      </c>
      <c r="H3974">
        <f>IF('Input and Summary Results'!$J$4="yes",'Data Transformation'!F3974,'Data Transformation'!D3974)</f>
        <v>7.1286589999999997E-2</v>
      </c>
      <c r="I3974">
        <f t="shared" si="217"/>
        <v>228</v>
      </c>
    </row>
    <row r="3975" spans="2:9" x14ac:dyDescent="0.25">
      <c r="B3975">
        <f>IF('Input and Summary Results'!D3557=0,FALSE,'Input and Summary Results'!$B3557)</f>
        <v>228</v>
      </c>
      <c r="C3975">
        <f>IF(OR(B3975=0,'Input and Summary Results'!D3557=0,'Input and Summary Results'!D3557=""),FALSE,'Input and Summary Results'!$D3557)</f>
        <v>0.57419989000000005</v>
      </c>
      <c r="D3975">
        <f>IF(OR(B3975=0,'Input and Summary Results'!E3557=0),FALSE,'Input and Summary Results'!$E3557)</f>
        <v>4.486453E-2</v>
      </c>
      <c r="E3975">
        <f t="shared" si="215"/>
        <v>-0.24093689503769736</v>
      </c>
      <c r="F3975">
        <f t="shared" si="216"/>
        <v>3.3910152821520045E-2</v>
      </c>
      <c r="G3975">
        <f>IF('Input and Summary Results'!$J$4="yes",IF(C3975=FALSE,FALSE,IF('Data Transformation'!E3975&lt;$R$10,E3975,$R$10)),IF(C3975=FALSE,FALSE,IF(C3975&lt;$R$10,C3975,$R$10)))</f>
        <v>0.57419989000000005</v>
      </c>
      <c r="H3975">
        <f>IF('Input and Summary Results'!$J$4="yes",'Data Transformation'!F3975,'Data Transformation'!D3975)</f>
        <v>4.486453E-2</v>
      </c>
      <c r="I3975">
        <f t="shared" si="217"/>
        <v>228</v>
      </c>
    </row>
    <row r="3976" spans="2:9" x14ac:dyDescent="0.25">
      <c r="B3976">
        <f>IF('Input and Summary Results'!D3558=0,FALSE,'Input and Summary Results'!$B3558)</f>
        <v>228</v>
      </c>
      <c r="C3976">
        <f>IF(OR(B3976=0,'Input and Summary Results'!D3558=0,'Input and Summary Results'!D3558=""),FALSE,'Input and Summary Results'!$D3558)</f>
        <v>0.63424720000000001</v>
      </c>
      <c r="D3976">
        <f>IF(OR(B3976=0,'Input and Summary Results'!E3558=0),FALSE,'Input and Summary Results'!$E3558)</f>
        <v>3.942938E-2</v>
      </c>
      <c r="E3976">
        <f t="shared" si="215"/>
        <v>-0.19774144137423877</v>
      </c>
      <c r="F3976">
        <f t="shared" si="216"/>
        <v>2.6980569910281034E-2</v>
      </c>
      <c r="G3976">
        <f>IF('Input and Summary Results'!$J$4="yes",IF(C3976=FALSE,FALSE,IF('Data Transformation'!E3976&lt;$R$10,E3976,$R$10)),IF(C3976=FALSE,FALSE,IF(C3976&lt;$R$10,C3976,$R$10)))</f>
        <v>0.63424720000000001</v>
      </c>
      <c r="H3976">
        <f>IF('Input and Summary Results'!$J$4="yes",'Data Transformation'!F3976,'Data Transformation'!D3976)</f>
        <v>3.942938E-2</v>
      </c>
      <c r="I3976">
        <f t="shared" si="217"/>
        <v>228</v>
      </c>
    </row>
    <row r="3977" spans="2:9" x14ac:dyDescent="0.25">
      <c r="B3977">
        <f>IF('Input and Summary Results'!D3559=0,FALSE,'Input and Summary Results'!$B3559)</f>
        <v>228</v>
      </c>
      <c r="C3977">
        <f>IF(OR(B3977=0,'Input and Summary Results'!D3559=0,'Input and Summary Results'!D3559=""),FALSE,'Input and Summary Results'!$D3559)</f>
        <v>0.69130512</v>
      </c>
      <c r="D3977">
        <f>IF(OR(B3977=0,'Input and Summary Results'!E3559=0),FALSE,'Input and Summary Results'!$E3559)</f>
        <v>4.6989599999999999E-2</v>
      </c>
      <c r="E3977">
        <f t="shared" si="215"/>
        <v>-0.16033022659867027</v>
      </c>
      <c r="F3977">
        <f t="shared" si="216"/>
        <v>2.9499978822665165E-2</v>
      </c>
      <c r="G3977">
        <f>IF('Input and Summary Results'!$J$4="yes",IF(C3977=FALSE,FALSE,IF('Data Transformation'!E3977&lt;$R$10,E3977,$R$10)),IF(C3977=FALSE,FALSE,IF(C3977&lt;$R$10,C3977,$R$10)))</f>
        <v>0.69130512</v>
      </c>
      <c r="H3977">
        <f>IF('Input and Summary Results'!$J$4="yes",'Data Transformation'!F3977,'Data Transformation'!D3977)</f>
        <v>4.6989599999999999E-2</v>
      </c>
      <c r="I3977">
        <f t="shared" si="217"/>
        <v>228</v>
      </c>
    </row>
    <row r="3978" spans="2:9" x14ac:dyDescent="0.25">
      <c r="B3978">
        <f>IF('Input and Summary Results'!D3560=0,FALSE,'Input and Summary Results'!$B3560)</f>
        <v>228</v>
      </c>
      <c r="C3978">
        <f>IF(OR(B3978=0,'Input and Summary Results'!D3560=0,'Input and Summary Results'!D3560=""),FALSE,'Input and Summary Results'!$D3560)</f>
        <v>0.70369802000000004</v>
      </c>
      <c r="D3978">
        <f>IF(OR(B3978=0,'Input and Summary Results'!E3560=0),FALSE,'Input and Summary Results'!$E3560)</f>
        <v>5.6068439999999997E-2</v>
      </c>
      <c r="E3978">
        <f t="shared" si="215"/>
        <v>-0.1526136709482816</v>
      </c>
      <c r="F3978">
        <f t="shared" si="216"/>
        <v>3.4579751922564732E-2</v>
      </c>
      <c r="G3978">
        <f>IF('Input and Summary Results'!$J$4="yes",IF(C3978=FALSE,FALSE,IF('Data Transformation'!E3978&lt;$R$10,E3978,$R$10)),IF(C3978=FALSE,FALSE,IF(C3978&lt;$R$10,C3978,$R$10)))</f>
        <v>0.70369802000000004</v>
      </c>
      <c r="H3978">
        <f>IF('Input and Summary Results'!$J$4="yes",'Data Transformation'!F3978,'Data Transformation'!D3978)</f>
        <v>5.6068439999999997E-2</v>
      </c>
      <c r="I3978">
        <f t="shared" si="217"/>
        <v>228</v>
      </c>
    </row>
    <row r="3979" spans="2:9" x14ac:dyDescent="0.25">
      <c r="B3979">
        <f>IF('Input and Summary Results'!D3561=0,FALSE,'Input and Summary Results'!$B3561)</f>
        <v>228</v>
      </c>
      <c r="C3979">
        <f>IF(OR(B3979=0,'Input and Summary Results'!D3561=0,'Input and Summary Results'!D3561=""),FALSE,'Input and Summary Results'!$D3561)</f>
        <v>0.82918563000000001</v>
      </c>
      <c r="D3979">
        <f>IF(OR(B3979=0,'Input and Summary Results'!E3561=0),FALSE,'Input and Summary Results'!$E3561)</f>
        <v>7.1677030000000003E-2</v>
      </c>
      <c r="E3979">
        <f t="shared" si="215"/>
        <v>-8.1348232947909119E-2</v>
      </c>
      <c r="F3979">
        <f t="shared" si="216"/>
        <v>3.7516124127717938E-2</v>
      </c>
      <c r="G3979">
        <f>IF('Input and Summary Results'!$J$4="yes",IF(C3979=FALSE,FALSE,IF('Data Transformation'!E3979&lt;$R$10,E3979,$R$10)),IF(C3979=FALSE,FALSE,IF(C3979&lt;$R$10,C3979,$R$10)))</f>
        <v>0.82918563000000001</v>
      </c>
      <c r="H3979">
        <f>IF('Input and Summary Results'!$J$4="yes",'Data Transformation'!F3979,'Data Transformation'!D3979)</f>
        <v>7.1677030000000003E-2</v>
      </c>
      <c r="I3979">
        <f t="shared" si="217"/>
        <v>228</v>
      </c>
    </row>
    <row r="3980" spans="2:9" x14ac:dyDescent="0.25">
      <c r="B3980">
        <f>IF('Input and Summary Results'!D3562=0,FALSE,'Input and Summary Results'!$B3562)</f>
        <v>228</v>
      </c>
      <c r="C3980">
        <f>IF(OR(B3980=0,'Input and Summary Results'!D3562=0,'Input and Summary Results'!D3562=""),FALSE,'Input and Summary Results'!$D3562)</f>
        <v>0.82953279000000002</v>
      </c>
      <c r="D3980">
        <f>IF(OR(B3980=0,'Input and Summary Results'!E3562=0),FALSE,'Input and Summary Results'!$E3562)</f>
        <v>6.4053479999999996E-2</v>
      </c>
      <c r="E3980">
        <f t="shared" si="215"/>
        <v>-8.1166442388738769E-2</v>
      </c>
      <c r="F3980">
        <f t="shared" si="216"/>
        <v>3.3511888445060735E-2</v>
      </c>
      <c r="G3980">
        <f>IF('Input and Summary Results'!$J$4="yes",IF(C3980=FALSE,FALSE,IF('Data Transformation'!E3980&lt;$R$10,E3980,$R$10)),IF(C3980=FALSE,FALSE,IF(C3980&lt;$R$10,C3980,$R$10)))</f>
        <v>0.82953279000000002</v>
      </c>
      <c r="H3980">
        <f>IF('Input and Summary Results'!$J$4="yes",'Data Transformation'!F3980,'Data Transformation'!D3980)</f>
        <v>6.4053479999999996E-2</v>
      </c>
      <c r="I3980">
        <f t="shared" si="217"/>
        <v>228</v>
      </c>
    </row>
    <row r="3981" spans="2:9" x14ac:dyDescent="0.25">
      <c r="B3981">
        <f>IF('Input and Summary Results'!D3563=0,FALSE,'Input and Summary Results'!$B3563)</f>
        <v>228</v>
      </c>
      <c r="C3981">
        <f>IF(OR(B3981=0,'Input and Summary Results'!D3563=0,'Input and Summary Results'!D3563=""),FALSE,'Input and Summary Results'!$D3563)</f>
        <v>0.95020252999999999</v>
      </c>
      <c r="D3981">
        <f>IF(OR(B3981=0,'Input and Summary Results'!E3563=0),FALSE,'Input and Summary Results'!$E3563)</f>
        <v>2.9007000000000002E-2</v>
      </c>
      <c r="E3981">
        <f t="shared" si="215"/>
        <v>-2.2183817567017046E-2</v>
      </c>
      <c r="F3981">
        <f t="shared" si="216"/>
        <v>1.3248794443853986E-2</v>
      </c>
      <c r="G3981">
        <f>IF('Input and Summary Results'!$J$4="yes",IF(C3981=FALSE,FALSE,IF('Data Transformation'!E3981&lt;$R$10,E3981,$R$10)),IF(C3981=FALSE,FALSE,IF(C3981&lt;$R$10,C3981,$R$10)))</f>
        <v>0.95020252999999999</v>
      </c>
      <c r="H3981">
        <f>IF('Input and Summary Results'!$J$4="yes",'Data Transformation'!F3981,'Data Transformation'!D3981)</f>
        <v>2.9007000000000002E-2</v>
      </c>
      <c r="I3981">
        <f t="shared" si="217"/>
        <v>228</v>
      </c>
    </row>
    <row r="3982" spans="2:9" x14ac:dyDescent="0.25">
      <c r="B3982">
        <f>IF('Input and Summary Results'!D3564=0,FALSE,'Input and Summary Results'!$B3564)</f>
        <v>228</v>
      </c>
      <c r="C3982">
        <f>IF(OR(B3982=0,'Input and Summary Results'!D3564=0,'Input and Summary Results'!D3564=""),FALSE,'Input and Summary Results'!$D3564)</f>
        <v>0.97606446999999996</v>
      </c>
      <c r="D3982">
        <f>IF(OR(B3982=0,'Input and Summary Results'!E3564=0),FALSE,'Input and Summary Results'!$E3564)</f>
        <v>4.0541149999999998E-2</v>
      </c>
      <c r="E3982">
        <f t="shared" si="215"/>
        <v>-1.0521495816352661E-2</v>
      </c>
      <c r="F3982">
        <f t="shared" si="216"/>
        <v>1.8026328834610687E-2</v>
      </c>
      <c r="G3982">
        <f>IF('Input and Summary Results'!$J$4="yes",IF(C3982=FALSE,FALSE,IF('Data Transformation'!E3982&lt;$R$10,E3982,$R$10)),IF(C3982=FALSE,FALSE,IF(C3982&lt;$R$10,C3982,$R$10)))</f>
        <v>0.97606446999999996</v>
      </c>
      <c r="H3982">
        <f>IF('Input and Summary Results'!$J$4="yes",'Data Transformation'!F3982,'Data Transformation'!D3982)</f>
        <v>4.0541149999999998E-2</v>
      </c>
      <c r="I3982">
        <f t="shared" si="217"/>
        <v>228</v>
      </c>
    </row>
    <row r="3983" spans="2:9" x14ac:dyDescent="0.25">
      <c r="B3983">
        <f>IF('Input and Summary Results'!D3565=0,FALSE,'Input and Summary Results'!$B3565)</f>
        <v>228</v>
      </c>
      <c r="C3983">
        <f>IF(OR(B3983=0,'Input and Summary Results'!D3565=0,'Input and Summary Results'!D3565=""),FALSE,'Input and Summary Results'!$D3565)</f>
        <v>0.99222949999999999</v>
      </c>
      <c r="D3983">
        <f>IF(OR(B3983=0,'Input and Summary Results'!E3565=0),FALSE,'Input and Summary Results'!$E3565)</f>
        <v>0.10059878</v>
      </c>
      <c r="E3983">
        <f t="shared" si="215"/>
        <v>-3.38786508781755E-3</v>
      </c>
      <c r="F3983">
        <f t="shared" si="216"/>
        <v>4.4001786401230765E-2</v>
      </c>
      <c r="G3983">
        <f>IF('Input and Summary Results'!$J$4="yes",IF(C3983=FALSE,FALSE,IF('Data Transformation'!E3983&lt;$R$10,E3983,$R$10)),IF(C3983=FALSE,FALSE,IF(C3983&lt;$R$10,C3983,$R$10)))</f>
        <v>0.99222949999999999</v>
      </c>
      <c r="H3983">
        <f>IF('Input and Summary Results'!$J$4="yes",'Data Transformation'!F3983,'Data Transformation'!D3983)</f>
        <v>0.10059878</v>
      </c>
      <c r="I3983">
        <f t="shared" si="217"/>
        <v>228</v>
      </c>
    </row>
    <row r="3984" spans="2:9" x14ac:dyDescent="0.25">
      <c r="B3984">
        <f>IF('Input and Summary Results'!D3566=0,FALSE,'Input and Summary Results'!$B3566)</f>
        <v>228</v>
      </c>
      <c r="C3984">
        <f>IF(OR(B3984=0,'Input and Summary Results'!D3566=0,'Input and Summary Results'!D3566=""),FALSE,'Input and Summary Results'!$D3566)</f>
        <v>1.03945957</v>
      </c>
      <c r="D3984">
        <f>IF(OR(B3984=0,'Input and Summary Results'!E3566=0),FALSE,'Input and Summary Results'!$E3566)</f>
        <v>0.10209861000000001</v>
      </c>
      <c r="E3984">
        <f t="shared" si="215"/>
        <v>1.6807602020186198E-2</v>
      </c>
      <c r="F3984">
        <f t="shared" si="216"/>
        <v>4.2628687078228547E-2</v>
      </c>
      <c r="G3984">
        <f>IF('Input and Summary Results'!$J$4="yes",IF(C3984=FALSE,FALSE,IF('Data Transformation'!E3984&lt;$R$10,E3984,$R$10)),IF(C3984=FALSE,FALSE,IF(C3984&lt;$R$10,C3984,$R$10)))</f>
        <v>1.03945957</v>
      </c>
      <c r="H3984">
        <f>IF('Input and Summary Results'!$J$4="yes",'Data Transformation'!F3984,'Data Transformation'!D3984)</f>
        <v>0.10209861000000001</v>
      </c>
      <c r="I3984">
        <f t="shared" si="217"/>
        <v>228</v>
      </c>
    </row>
    <row r="3985" spans="2:9" x14ac:dyDescent="0.25">
      <c r="B3985">
        <f>IF('Input and Summary Results'!D3567=0,FALSE,'Input and Summary Results'!$B3567)</f>
        <v>228</v>
      </c>
      <c r="C3985">
        <f>IF(OR(B3985=0,'Input and Summary Results'!D3567=0,'Input and Summary Results'!D3567=""),FALSE,'Input and Summary Results'!$D3567)</f>
        <v>1.04153809</v>
      </c>
      <c r="D3985">
        <f>IF(OR(B3985=0,'Input and Summary Results'!E3567=0),FALSE,'Input and Summary Results'!$E3567)</f>
        <v>0.11063676</v>
      </c>
      <c r="E3985">
        <f t="shared" si="215"/>
        <v>1.7675157120374273E-2</v>
      </c>
      <c r="F3985">
        <f t="shared" si="216"/>
        <v>4.6101390146950839E-2</v>
      </c>
      <c r="G3985">
        <f>IF('Input and Summary Results'!$J$4="yes",IF(C3985=FALSE,FALSE,IF('Data Transformation'!E3985&lt;$R$10,E3985,$R$10)),IF(C3985=FALSE,FALSE,IF(C3985&lt;$R$10,C3985,$R$10)))</f>
        <v>1.04153809</v>
      </c>
      <c r="H3985">
        <f>IF('Input and Summary Results'!$J$4="yes",'Data Transformation'!F3985,'Data Transformation'!D3985)</f>
        <v>0.11063676</v>
      </c>
      <c r="I3985">
        <f t="shared" si="217"/>
        <v>228</v>
      </c>
    </row>
    <row r="3986" spans="2:9" x14ac:dyDescent="0.25">
      <c r="B3986">
        <f>IF('Input and Summary Results'!D3568=0,FALSE,'Input and Summary Results'!$B3568)</f>
        <v>228</v>
      </c>
      <c r="C3986">
        <f>IF(OR(B3986=0,'Input and Summary Results'!D3568=0,'Input and Summary Results'!D3568=""),FALSE,'Input and Summary Results'!$D3568)</f>
        <v>1.0649017999999999</v>
      </c>
      <c r="D3986">
        <f>IF(OR(B3986=0,'Input and Summary Results'!E3568=0),FALSE,'Input and Summary Results'!$E3568)</f>
        <v>5.4063340000000001E-2</v>
      </c>
      <c r="E3986">
        <f t="shared" si="215"/>
        <v>2.7309561122696641E-2</v>
      </c>
      <c r="F3986">
        <f t="shared" si="216"/>
        <v>2.2033477227665504E-2</v>
      </c>
      <c r="G3986">
        <f>IF('Input and Summary Results'!$J$4="yes",IF(C3986=FALSE,FALSE,IF('Data Transformation'!E3986&lt;$R$10,E3986,$R$10)),IF(C3986=FALSE,FALSE,IF(C3986&lt;$R$10,C3986,$R$10)))</f>
        <v>1.0649017999999999</v>
      </c>
      <c r="H3986">
        <f>IF('Input and Summary Results'!$J$4="yes",'Data Transformation'!F3986,'Data Transformation'!D3986)</f>
        <v>5.4063340000000001E-2</v>
      </c>
      <c r="I3986">
        <f t="shared" si="217"/>
        <v>228</v>
      </c>
    </row>
    <row r="3987" spans="2:9" x14ac:dyDescent="0.25">
      <c r="B3987">
        <f>IF('Input and Summary Results'!D3569=0,FALSE,'Input and Summary Results'!$B3569)</f>
        <v>228</v>
      </c>
      <c r="C3987">
        <f>IF(OR(B3987=0,'Input and Summary Results'!D3569=0,'Input and Summary Results'!D3569=""),FALSE,'Input and Summary Results'!$D3569)</f>
        <v>1.09821028</v>
      </c>
      <c r="D3987">
        <f>IF(OR(B3987=0,'Input and Summary Results'!E3569=0),FALSE,'Input and Summary Results'!$E3569)</f>
        <v>4.6481429999999997E-2</v>
      </c>
      <c r="E3987">
        <f t="shared" si="215"/>
        <v>4.0685504686031736E-2</v>
      </c>
      <c r="F3987">
        <f t="shared" si="216"/>
        <v>1.8368923499787308E-2</v>
      </c>
      <c r="G3987">
        <f>IF('Input and Summary Results'!$J$4="yes",IF(C3987=FALSE,FALSE,IF('Data Transformation'!E3987&lt;$R$10,E3987,$R$10)),IF(C3987=FALSE,FALSE,IF(C3987&lt;$R$10,C3987,$R$10)))</f>
        <v>1.09821028</v>
      </c>
      <c r="H3987">
        <f>IF('Input and Summary Results'!$J$4="yes",'Data Transformation'!F3987,'Data Transformation'!D3987)</f>
        <v>4.6481429999999997E-2</v>
      </c>
      <c r="I3987">
        <f t="shared" si="217"/>
        <v>228</v>
      </c>
    </row>
    <row r="3988" spans="2:9" x14ac:dyDescent="0.25">
      <c r="B3988">
        <f>IF('Input and Summary Results'!D3570=0,FALSE,'Input and Summary Results'!$B3570)</f>
        <v>228</v>
      </c>
      <c r="C3988">
        <f>IF(OR(B3988=0,'Input and Summary Results'!D3570=0,'Input and Summary Results'!D3570=""),FALSE,'Input and Summary Results'!$D3570)</f>
        <v>1.10870197</v>
      </c>
      <c r="D3988">
        <f>IF(OR(B3988=0,'Input and Summary Results'!E3570=0),FALSE,'Input and Summary Results'!$E3570)</f>
        <v>3.2174389999999997E-2</v>
      </c>
      <c r="E3988">
        <f t="shared" si="215"/>
        <v>4.4814819206611706E-2</v>
      </c>
      <c r="F3988">
        <f t="shared" si="216"/>
        <v>1.2594624739414867E-2</v>
      </c>
      <c r="G3988">
        <f>IF('Input and Summary Results'!$J$4="yes",IF(C3988=FALSE,FALSE,IF('Data Transformation'!E3988&lt;$R$10,E3988,$R$10)),IF(C3988=FALSE,FALSE,IF(C3988&lt;$R$10,C3988,$R$10)))</f>
        <v>1.10870197</v>
      </c>
      <c r="H3988">
        <f>IF('Input and Summary Results'!$J$4="yes",'Data Transformation'!F3988,'Data Transformation'!D3988)</f>
        <v>3.2174389999999997E-2</v>
      </c>
      <c r="I3988">
        <f t="shared" si="217"/>
        <v>228</v>
      </c>
    </row>
    <row r="3989" spans="2:9" x14ac:dyDescent="0.25">
      <c r="B3989">
        <f>IF('Input and Summary Results'!D3571=0,FALSE,'Input and Summary Results'!$B3571)</f>
        <v>228</v>
      </c>
      <c r="C3989">
        <f>IF(OR(B3989=0,'Input and Summary Results'!D3571=0,'Input and Summary Results'!D3571=""),FALSE,'Input and Summary Results'!$D3571)</f>
        <v>1.13463816</v>
      </c>
      <c r="D3989">
        <f>IF(OR(B3989=0,'Input and Summary Results'!E3571=0),FALSE,'Input and Summary Results'!$E3571)</f>
        <v>3.7544090000000002E-2</v>
      </c>
      <c r="E3989">
        <f t="shared" si="215"/>
        <v>5.4857385608677388E-2</v>
      </c>
      <c r="F3989">
        <f t="shared" si="216"/>
        <v>1.4360644330876374E-2</v>
      </c>
      <c r="G3989">
        <f>IF('Input and Summary Results'!$J$4="yes",IF(C3989=FALSE,FALSE,IF('Data Transformation'!E3989&lt;$R$10,E3989,$R$10)),IF(C3989=FALSE,FALSE,IF(C3989&lt;$R$10,C3989,$R$10)))</f>
        <v>1.13463816</v>
      </c>
      <c r="H3989">
        <f>IF('Input and Summary Results'!$J$4="yes",'Data Transformation'!F3989,'Data Transformation'!D3989)</f>
        <v>3.7544090000000002E-2</v>
      </c>
      <c r="I3989">
        <f t="shared" si="217"/>
        <v>228</v>
      </c>
    </row>
    <row r="3990" spans="2:9" x14ac:dyDescent="0.25">
      <c r="B3990">
        <f>IF('Input and Summary Results'!D3572=0,FALSE,'Input and Summary Results'!$B3572)</f>
        <v>228</v>
      </c>
      <c r="C3990">
        <f>IF(OR(B3990=0,'Input and Summary Results'!D3572=0,'Input and Summary Results'!D3572=""),FALSE,'Input and Summary Results'!$D3572)</f>
        <v>1.2670956900000001</v>
      </c>
      <c r="D3990">
        <f>IF(OR(B3990=0,'Input and Summary Results'!E3572=0),FALSE,'Input and Summary Results'!$E3572)</f>
        <v>7.0716970000000004E-2</v>
      </c>
      <c r="E3990">
        <f t="shared" si="215"/>
        <v>0.10280941367565516</v>
      </c>
      <c r="F3990">
        <f t="shared" si="216"/>
        <v>2.4221663148424093E-2</v>
      </c>
      <c r="G3990">
        <f>IF('Input and Summary Results'!$J$4="yes",IF(C3990=FALSE,FALSE,IF('Data Transformation'!E3990&lt;$R$10,E3990,$R$10)),IF(C3990=FALSE,FALSE,IF(C3990&lt;$R$10,C3990,$R$10)))</f>
        <v>1.2670956900000001</v>
      </c>
      <c r="H3990">
        <f>IF('Input and Summary Results'!$J$4="yes",'Data Transformation'!F3990,'Data Transformation'!D3990)</f>
        <v>7.0716970000000004E-2</v>
      </c>
      <c r="I3990">
        <f t="shared" si="217"/>
        <v>228</v>
      </c>
    </row>
    <row r="3991" spans="2:9" x14ac:dyDescent="0.25">
      <c r="B3991">
        <f>IF('Input and Summary Results'!D3573=0,FALSE,'Input and Summary Results'!$B3573)</f>
        <v>229</v>
      </c>
      <c r="C3991">
        <f>IF(OR(B3991=0,'Input and Summary Results'!D3573=0,'Input and Summary Results'!D3573=""),FALSE,'Input and Summary Results'!$D3573)</f>
        <v>0.22349567000000001</v>
      </c>
      <c r="D3991">
        <f>IF(OR(B3991=0,'Input and Summary Results'!E3573=0),FALSE,'Input and Summary Results'!$E3573)</f>
        <v>5.2247370000000001E-2</v>
      </c>
      <c r="E3991">
        <f t="shared" si="215"/>
        <v>-0.65073088646190091</v>
      </c>
      <c r="F3991">
        <f t="shared" si="216"/>
        <v>0.10145770868849494</v>
      </c>
      <c r="G3991">
        <f>IF('Input and Summary Results'!$J$4="yes",IF(C3991=FALSE,FALSE,IF('Data Transformation'!E3991&lt;$R$10,E3991,$R$10)),IF(C3991=FALSE,FALSE,IF(C3991&lt;$R$10,C3991,$R$10)))</f>
        <v>0.22349567000000001</v>
      </c>
      <c r="H3991">
        <f>IF('Input and Summary Results'!$J$4="yes",'Data Transformation'!F3991,'Data Transformation'!D3991)</f>
        <v>5.2247370000000001E-2</v>
      </c>
      <c r="I3991">
        <f t="shared" si="217"/>
        <v>229</v>
      </c>
    </row>
    <row r="3992" spans="2:9" x14ac:dyDescent="0.25">
      <c r="B3992">
        <f>IF('Input and Summary Results'!D3574=0,FALSE,'Input and Summary Results'!$B3574)</f>
        <v>229</v>
      </c>
      <c r="C3992">
        <f>IF(OR(B3992=0,'Input and Summary Results'!D3574=0,'Input and Summary Results'!D3574=""),FALSE,'Input and Summary Results'!$D3574)</f>
        <v>0.43728129999999998</v>
      </c>
      <c r="D3992">
        <f>IF(OR(B3992=0,'Input and Summary Results'!E3574=0),FALSE,'Input and Summary Results'!$E3574)</f>
        <v>3.1263810000000003E-2</v>
      </c>
      <c r="E3992">
        <f t="shared" si="215"/>
        <v>-0.35923909452905073</v>
      </c>
      <c r="F3992">
        <f t="shared" si="216"/>
        <v>3.1029210579094055E-2</v>
      </c>
      <c r="G3992">
        <f>IF('Input and Summary Results'!$J$4="yes",IF(C3992=FALSE,FALSE,IF('Data Transformation'!E3992&lt;$R$10,E3992,$R$10)),IF(C3992=FALSE,FALSE,IF(C3992&lt;$R$10,C3992,$R$10)))</f>
        <v>0.43728129999999998</v>
      </c>
      <c r="H3992">
        <f>IF('Input and Summary Results'!$J$4="yes",'Data Transformation'!F3992,'Data Transformation'!D3992)</f>
        <v>3.1263810000000003E-2</v>
      </c>
      <c r="I3992">
        <f t="shared" si="217"/>
        <v>229</v>
      </c>
    </row>
    <row r="3993" spans="2:9" x14ac:dyDescent="0.25">
      <c r="B3993">
        <f>IF('Input and Summary Results'!D3575=0,FALSE,'Input and Summary Results'!$B3575)</f>
        <v>229</v>
      </c>
      <c r="C3993">
        <f>IF(OR(B3993=0,'Input and Summary Results'!D3575=0,'Input and Summary Results'!D3575=""),FALSE,'Input and Summary Results'!$D3575)</f>
        <v>0.57583954000000004</v>
      </c>
      <c r="D3993">
        <f>IF(OR(B3993=0,'Input and Summary Results'!E3575=0),FALSE,'Input and Summary Results'!$E3575)</f>
        <v>4.1712829999999999E-2</v>
      </c>
      <c r="E3993">
        <f t="shared" si="215"/>
        <v>-0.23969851762007038</v>
      </c>
      <c r="F3993">
        <f t="shared" si="216"/>
        <v>3.1438216660148066E-2</v>
      </c>
      <c r="G3993">
        <f>IF('Input and Summary Results'!$J$4="yes",IF(C3993=FALSE,FALSE,IF('Data Transformation'!E3993&lt;$R$10,E3993,$R$10)),IF(C3993=FALSE,FALSE,IF(C3993&lt;$R$10,C3993,$R$10)))</f>
        <v>0.57583954000000004</v>
      </c>
      <c r="H3993">
        <f>IF('Input and Summary Results'!$J$4="yes",'Data Transformation'!F3993,'Data Transformation'!D3993)</f>
        <v>4.1712829999999999E-2</v>
      </c>
      <c r="I3993">
        <f t="shared" si="217"/>
        <v>229</v>
      </c>
    </row>
    <row r="3994" spans="2:9" x14ac:dyDescent="0.25">
      <c r="B3994">
        <f>IF('Input and Summary Results'!D3576=0,FALSE,'Input and Summary Results'!$B3576)</f>
        <v>229</v>
      </c>
      <c r="C3994">
        <f>IF(OR(B3994=0,'Input and Summary Results'!D3576=0,'Input and Summary Results'!D3576=""),FALSE,'Input and Summary Results'!$D3576)</f>
        <v>0.79699160999999996</v>
      </c>
      <c r="D3994">
        <f>IF(OR(B3994=0,'Input and Summary Results'!E3576=0),FALSE,'Input and Summary Results'!$E3576)</f>
        <v>4.5670019999999999E-2</v>
      </c>
      <c r="E3994">
        <f t="shared" si="215"/>
        <v>-9.8546250435609176E-2</v>
      </c>
      <c r="F3994">
        <f t="shared" si="216"/>
        <v>2.4869507321413332E-2</v>
      </c>
      <c r="G3994">
        <f>IF('Input and Summary Results'!$J$4="yes",IF(C3994=FALSE,FALSE,IF('Data Transformation'!E3994&lt;$R$10,E3994,$R$10)),IF(C3994=FALSE,FALSE,IF(C3994&lt;$R$10,C3994,$R$10)))</f>
        <v>0.79699160999999996</v>
      </c>
      <c r="H3994">
        <f>IF('Input and Summary Results'!$J$4="yes",'Data Transformation'!F3994,'Data Transformation'!D3994)</f>
        <v>4.5670019999999999E-2</v>
      </c>
      <c r="I3994">
        <f t="shared" si="217"/>
        <v>229</v>
      </c>
    </row>
    <row r="3995" spans="2:9" x14ac:dyDescent="0.25">
      <c r="B3995">
        <f>IF('Input and Summary Results'!D3577=0,FALSE,'Input and Summary Results'!$B3577)</f>
        <v>229</v>
      </c>
      <c r="C3995">
        <f>IF(OR(B3995=0,'Input and Summary Results'!D3577=0,'Input and Summary Results'!D3577=""),FALSE,'Input and Summary Results'!$D3577)</f>
        <v>0.87371456999999997</v>
      </c>
      <c r="D3995">
        <f>IF(OR(B3995=0,'Input and Summary Results'!E3577=0),FALSE,'Input and Summary Results'!$E3577)</f>
        <v>4.5597529999999997E-2</v>
      </c>
      <c r="E3995">
        <f t="shared" si="215"/>
        <v>-5.8630421964968711E-2</v>
      </c>
      <c r="F3995">
        <f t="shared" si="216"/>
        <v>2.2649648637540747E-2</v>
      </c>
      <c r="G3995">
        <f>IF('Input and Summary Results'!$J$4="yes",IF(C3995=FALSE,FALSE,IF('Data Transformation'!E3995&lt;$R$10,E3995,$R$10)),IF(C3995=FALSE,FALSE,IF(C3995&lt;$R$10,C3995,$R$10)))</f>
        <v>0.87371456999999997</v>
      </c>
      <c r="H3995">
        <f>IF('Input and Summary Results'!$J$4="yes",'Data Transformation'!F3995,'Data Transformation'!D3995)</f>
        <v>4.5597529999999997E-2</v>
      </c>
      <c r="I3995">
        <f t="shared" si="217"/>
        <v>229</v>
      </c>
    </row>
    <row r="3996" spans="2:9" x14ac:dyDescent="0.25">
      <c r="B3996">
        <f>IF('Input and Summary Results'!D3578=0,FALSE,'Input and Summary Results'!$B3578)</f>
        <v>229</v>
      </c>
      <c r="C3996">
        <f>IF(OR(B3996=0,'Input and Summary Results'!D3578=0,'Input and Summary Results'!D3578=""),FALSE,'Input and Summary Results'!$D3578)</f>
        <v>0.91451125</v>
      </c>
      <c r="D3996">
        <f>IF(OR(B3996=0,'Input and Summary Results'!E3578=0),FALSE,'Input and Summary Results'!$E3578)</f>
        <v>6.156884E-2</v>
      </c>
      <c r="E3996">
        <f t="shared" si="215"/>
        <v>-3.8810947614716318E-2</v>
      </c>
      <c r="F3996">
        <f t="shared" si="216"/>
        <v>2.9218751065118113E-2</v>
      </c>
      <c r="G3996">
        <f>IF('Input and Summary Results'!$J$4="yes",IF(C3996=FALSE,FALSE,IF('Data Transformation'!E3996&lt;$R$10,E3996,$R$10)),IF(C3996=FALSE,FALSE,IF(C3996&lt;$R$10,C3996,$R$10)))</f>
        <v>0.91451125</v>
      </c>
      <c r="H3996">
        <f>IF('Input and Summary Results'!$J$4="yes",'Data Transformation'!F3996,'Data Transformation'!D3996)</f>
        <v>6.156884E-2</v>
      </c>
      <c r="I3996">
        <f t="shared" si="217"/>
        <v>229</v>
      </c>
    </row>
    <row r="3997" spans="2:9" x14ac:dyDescent="0.25">
      <c r="B3997">
        <f>IF('Input and Summary Results'!D3579=0,FALSE,'Input and Summary Results'!$B3579)</f>
        <v>229</v>
      </c>
      <c r="C3997">
        <f>IF(OR(B3997=0,'Input and Summary Results'!D3579=0,'Input and Summary Results'!D3579=""),FALSE,'Input and Summary Results'!$D3579)</f>
        <v>0.93878156999999995</v>
      </c>
      <c r="D3997">
        <f>IF(OR(B3997=0,'Input and Summary Results'!E3579=0),FALSE,'Input and Summary Results'!$E3579)</f>
        <v>4.1609420000000001E-2</v>
      </c>
      <c r="E3997">
        <f t="shared" si="215"/>
        <v>-2.7435444985106763E-2</v>
      </c>
      <c r="F3997">
        <f t="shared" si="216"/>
        <v>1.9236091607550413E-2</v>
      </c>
      <c r="G3997">
        <f>IF('Input and Summary Results'!$J$4="yes",IF(C3997=FALSE,FALSE,IF('Data Transformation'!E3997&lt;$R$10,E3997,$R$10)),IF(C3997=FALSE,FALSE,IF(C3997&lt;$R$10,C3997,$R$10)))</f>
        <v>0.93878156999999995</v>
      </c>
      <c r="H3997">
        <f>IF('Input and Summary Results'!$J$4="yes",'Data Transformation'!F3997,'Data Transformation'!D3997)</f>
        <v>4.1609420000000001E-2</v>
      </c>
      <c r="I3997">
        <f t="shared" si="217"/>
        <v>229</v>
      </c>
    </row>
    <row r="3998" spans="2:9" x14ac:dyDescent="0.25">
      <c r="B3998">
        <f>IF('Input and Summary Results'!D3580=0,FALSE,'Input and Summary Results'!$B3580)</f>
        <v>229</v>
      </c>
      <c r="C3998">
        <f>IF(OR(B3998=0,'Input and Summary Results'!D3580=0,'Input and Summary Results'!D3580=""),FALSE,'Input and Summary Results'!$D3580)</f>
        <v>0.94804787999999995</v>
      </c>
      <c r="D3998">
        <f>IF(OR(B3998=0,'Input and Summary Results'!E3580=0),FALSE,'Input and Summary Results'!$E3580)</f>
        <v>2.5751940000000001E-2</v>
      </c>
      <c r="E3998">
        <f t="shared" si="215"/>
        <v>-2.3169728595798317E-2</v>
      </c>
      <c r="F3998">
        <f t="shared" si="216"/>
        <v>1.178879484441229E-2</v>
      </c>
      <c r="G3998">
        <f>IF('Input and Summary Results'!$J$4="yes",IF(C3998=FALSE,FALSE,IF('Data Transformation'!E3998&lt;$R$10,E3998,$R$10)),IF(C3998=FALSE,FALSE,IF(C3998&lt;$R$10,C3998,$R$10)))</f>
        <v>0.94804787999999995</v>
      </c>
      <c r="H3998">
        <f>IF('Input and Summary Results'!$J$4="yes",'Data Transformation'!F3998,'Data Transformation'!D3998)</f>
        <v>2.5751940000000001E-2</v>
      </c>
      <c r="I3998">
        <f t="shared" si="217"/>
        <v>229</v>
      </c>
    </row>
    <row r="3999" spans="2:9" x14ac:dyDescent="0.25">
      <c r="B3999">
        <f>IF('Input and Summary Results'!D3581=0,FALSE,'Input and Summary Results'!$B3581)</f>
        <v>229</v>
      </c>
      <c r="C3999">
        <f>IF(OR(B3999=0,'Input and Summary Results'!D3581=0,'Input and Summary Results'!D3581=""),FALSE,'Input and Summary Results'!$D3581)</f>
        <v>0.95205625000000005</v>
      </c>
      <c r="D3999">
        <f>IF(OR(B3999=0,'Input and Summary Results'!E3581=0),FALSE,'Input and Summary Results'!$E3581)</f>
        <v>2.8420259999999999E-2</v>
      </c>
      <c r="E3999">
        <f t="shared" si="215"/>
        <v>-2.1337391591443714E-2</v>
      </c>
      <c r="F3999">
        <f t="shared" si="216"/>
        <v>1.2955529507841578E-2</v>
      </c>
      <c r="G3999">
        <f>IF('Input and Summary Results'!$J$4="yes",IF(C3999=FALSE,FALSE,IF('Data Transformation'!E3999&lt;$R$10,E3999,$R$10)),IF(C3999=FALSE,FALSE,IF(C3999&lt;$R$10,C3999,$R$10)))</f>
        <v>0.95205625000000005</v>
      </c>
      <c r="H3999">
        <f>IF('Input and Summary Results'!$J$4="yes",'Data Transformation'!F3999,'Data Transformation'!D3999)</f>
        <v>2.8420259999999999E-2</v>
      </c>
      <c r="I3999">
        <f t="shared" si="217"/>
        <v>229</v>
      </c>
    </row>
    <row r="4000" spans="2:9" x14ac:dyDescent="0.25">
      <c r="B4000">
        <f>IF('Input and Summary Results'!D3582=0,FALSE,'Input and Summary Results'!$B3582)</f>
        <v>229</v>
      </c>
      <c r="C4000">
        <f>IF(OR(B4000=0,'Input and Summary Results'!D3582=0,'Input and Summary Results'!D3582=""),FALSE,'Input and Summary Results'!$D3582)</f>
        <v>0.95968962000000002</v>
      </c>
      <c r="D4000">
        <f>IF(OR(B4000=0,'Input and Summary Results'!E3582=0),FALSE,'Input and Summary Results'!$E3582)</f>
        <v>3.4433829999999999E-2</v>
      </c>
      <c r="E4000">
        <f t="shared" si="215"/>
        <v>-1.7869202498617912E-2</v>
      </c>
      <c r="F4000">
        <f t="shared" si="216"/>
        <v>1.557199526655295E-2</v>
      </c>
      <c r="G4000">
        <f>IF('Input and Summary Results'!$J$4="yes",IF(C4000=FALSE,FALSE,IF('Data Transformation'!E4000&lt;$R$10,E4000,$R$10)),IF(C4000=FALSE,FALSE,IF(C4000&lt;$R$10,C4000,$R$10)))</f>
        <v>0.95968962000000002</v>
      </c>
      <c r="H4000">
        <f>IF('Input and Summary Results'!$J$4="yes",'Data Transformation'!F4000,'Data Transformation'!D4000)</f>
        <v>3.4433829999999999E-2</v>
      </c>
      <c r="I4000">
        <f t="shared" si="217"/>
        <v>229</v>
      </c>
    </row>
    <row r="4001" spans="2:9" x14ac:dyDescent="0.25">
      <c r="B4001">
        <f>IF('Input and Summary Results'!D3583=0,FALSE,'Input and Summary Results'!$B3583)</f>
        <v>229</v>
      </c>
      <c r="C4001">
        <f>IF(OR(B4001=0,'Input and Summary Results'!D3583=0,'Input and Summary Results'!D3583=""),FALSE,'Input and Summary Results'!$D3583)</f>
        <v>0.99806317</v>
      </c>
      <c r="D4001">
        <f>IF(OR(B4001=0,'Input and Summary Results'!E3583=0),FALSE,'Input and Summary Results'!$E3583)</f>
        <v>5.0950919999999997E-2</v>
      </c>
      <c r="E4001">
        <f t="shared" si="215"/>
        <v>-8.4197022143951889E-4</v>
      </c>
      <c r="F4001">
        <f t="shared" si="216"/>
        <v>2.2155610931921272E-2</v>
      </c>
      <c r="G4001">
        <f>IF('Input and Summary Results'!$J$4="yes",IF(C4001=FALSE,FALSE,IF('Data Transformation'!E4001&lt;$R$10,E4001,$R$10)),IF(C4001=FALSE,FALSE,IF(C4001&lt;$R$10,C4001,$R$10)))</f>
        <v>0.99806317</v>
      </c>
      <c r="H4001">
        <f>IF('Input and Summary Results'!$J$4="yes",'Data Transformation'!F4001,'Data Transformation'!D4001)</f>
        <v>5.0950919999999997E-2</v>
      </c>
      <c r="I4001">
        <f t="shared" si="217"/>
        <v>229</v>
      </c>
    </row>
    <row r="4002" spans="2:9" x14ac:dyDescent="0.25">
      <c r="B4002">
        <f>IF('Input and Summary Results'!D3584=0,FALSE,'Input and Summary Results'!$B3584)</f>
        <v>229</v>
      </c>
      <c r="C4002">
        <f>IF(OR(B4002=0,'Input and Summary Results'!D3584=0,'Input and Summary Results'!D3584=""),FALSE,'Input and Summary Results'!$D3584)</f>
        <v>1.0043957800000001</v>
      </c>
      <c r="D4002">
        <f>IF(OR(B4002=0,'Input and Summary Results'!E3584=0),FALSE,'Input and Summary Results'!$E3584)</f>
        <v>3.2447480000000001E-2</v>
      </c>
      <c r="E4002">
        <f t="shared" si="215"/>
        <v>1.9048793429918324E-3</v>
      </c>
      <c r="F4002">
        <f t="shared" si="216"/>
        <v>1.402057495701545E-2</v>
      </c>
      <c r="G4002">
        <f>IF('Input and Summary Results'!$J$4="yes",IF(C4002=FALSE,FALSE,IF('Data Transformation'!E4002&lt;$R$10,E4002,$R$10)),IF(C4002=FALSE,FALSE,IF(C4002&lt;$R$10,C4002,$R$10)))</f>
        <v>1.0043957800000001</v>
      </c>
      <c r="H4002">
        <f>IF('Input and Summary Results'!$J$4="yes",'Data Transformation'!F4002,'Data Transformation'!D4002)</f>
        <v>3.2447480000000001E-2</v>
      </c>
      <c r="I4002">
        <f t="shared" si="217"/>
        <v>229</v>
      </c>
    </row>
    <row r="4003" spans="2:9" x14ac:dyDescent="0.25">
      <c r="B4003">
        <f>IF('Input and Summary Results'!D3585=0,FALSE,'Input and Summary Results'!$B3585)</f>
        <v>229</v>
      </c>
      <c r="C4003">
        <f>IF(OR(B4003=0,'Input and Summary Results'!D3585=0,'Input and Summary Results'!D3585=""),FALSE,'Input and Summary Results'!$D3585)</f>
        <v>1.02811455</v>
      </c>
      <c r="D4003">
        <f>IF(OR(B4003=0,'Input and Summary Results'!E3585=0),FALSE,'Input and Summary Results'!$E3585)</f>
        <v>3.2394760000000002E-2</v>
      </c>
      <c r="E4003">
        <f t="shared" si="215"/>
        <v>1.2041505380438751E-2</v>
      </c>
      <c r="F4003">
        <f t="shared" si="216"/>
        <v>1.3674863214415165E-2</v>
      </c>
      <c r="G4003">
        <f>IF('Input and Summary Results'!$J$4="yes",IF(C4003=FALSE,FALSE,IF('Data Transformation'!E4003&lt;$R$10,E4003,$R$10)),IF(C4003=FALSE,FALSE,IF(C4003&lt;$R$10,C4003,$R$10)))</f>
        <v>1.02811455</v>
      </c>
      <c r="H4003">
        <f>IF('Input and Summary Results'!$J$4="yes",'Data Transformation'!F4003,'Data Transformation'!D4003)</f>
        <v>3.2394760000000002E-2</v>
      </c>
      <c r="I4003">
        <f t="shared" si="217"/>
        <v>229</v>
      </c>
    </row>
    <row r="4004" spans="2:9" x14ac:dyDescent="0.25">
      <c r="B4004">
        <f>IF('Input and Summary Results'!D3586=0,FALSE,'Input and Summary Results'!$B3586)</f>
        <v>229</v>
      </c>
      <c r="C4004">
        <f>IF(OR(B4004=0,'Input and Summary Results'!D3586=0,'Input and Summary Results'!D3586=""),FALSE,'Input and Summary Results'!$D3586)</f>
        <v>1.0351586800000001</v>
      </c>
      <c r="D4004">
        <f>IF(OR(B4004=0,'Input and Summary Results'!E3586=0),FALSE,'Input and Summary Results'!$E3586)</f>
        <v>5.6236710000000002E-2</v>
      </c>
      <c r="E4004">
        <f t="shared" si="215"/>
        <v>1.5006928117766634E-2</v>
      </c>
      <c r="F4004">
        <f t="shared" si="216"/>
        <v>2.3577768907854783E-2</v>
      </c>
      <c r="G4004">
        <f>IF('Input and Summary Results'!$J$4="yes",IF(C4004=FALSE,FALSE,IF('Data Transformation'!E4004&lt;$R$10,E4004,$R$10)),IF(C4004=FALSE,FALSE,IF(C4004&lt;$R$10,C4004,$R$10)))</f>
        <v>1.0351586800000001</v>
      </c>
      <c r="H4004">
        <f>IF('Input and Summary Results'!$J$4="yes",'Data Transformation'!F4004,'Data Transformation'!D4004)</f>
        <v>5.6236710000000002E-2</v>
      </c>
      <c r="I4004">
        <f t="shared" si="217"/>
        <v>229</v>
      </c>
    </row>
    <row r="4005" spans="2:9" x14ac:dyDescent="0.25">
      <c r="B4005">
        <f>IF('Input and Summary Results'!D3587=0,FALSE,'Input and Summary Results'!$B3587)</f>
        <v>229</v>
      </c>
      <c r="C4005">
        <f>IF(OR(B4005=0,'Input and Summary Results'!D3587=0,'Input and Summary Results'!D3587=""),FALSE,'Input and Summary Results'!$D3587)</f>
        <v>1.05807761</v>
      </c>
      <c r="D4005">
        <f>IF(OR(B4005=0,'Input and Summary Results'!E3587=0),FALSE,'Input and Summary Results'!$E3587)</f>
        <v>2.8068579999999999E-2</v>
      </c>
      <c r="E4005">
        <f t="shared" si="215"/>
        <v>2.4517524370771381E-2</v>
      </c>
      <c r="F4005">
        <f t="shared" si="216"/>
        <v>1.1513109818097368E-2</v>
      </c>
      <c r="G4005">
        <f>IF('Input and Summary Results'!$J$4="yes",IF(C4005=FALSE,FALSE,IF('Data Transformation'!E4005&lt;$R$10,E4005,$R$10)),IF(C4005=FALSE,FALSE,IF(C4005&lt;$R$10,C4005,$R$10)))</f>
        <v>1.05807761</v>
      </c>
      <c r="H4005">
        <f>IF('Input and Summary Results'!$J$4="yes",'Data Transformation'!F4005,'Data Transformation'!D4005)</f>
        <v>2.8068579999999999E-2</v>
      </c>
      <c r="I4005">
        <f t="shared" si="217"/>
        <v>229</v>
      </c>
    </row>
    <row r="4006" spans="2:9" x14ac:dyDescent="0.25">
      <c r="B4006">
        <f>IF('Input and Summary Results'!D3588=0,FALSE,'Input and Summary Results'!$B3588)</f>
        <v>229</v>
      </c>
      <c r="C4006">
        <f>IF(OR(B4006=0,'Input and Summary Results'!D3588=0,'Input and Summary Results'!D3588=""),FALSE,'Input and Summary Results'!$D3588)</f>
        <v>1.0691624500000001</v>
      </c>
      <c r="D4006">
        <f>IF(OR(B4006=0,'Input and Summary Results'!E3588=0),FALSE,'Input and Summary Results'!$E3588)</f>
        <v>6.3894709999999993E-2</v>
      </c>
      <c r="E4006">
        <f t="shared" si="215"/>
        <v>2.9043697517941409E-2</v>
      </c>
      <c r="F4006">
        <f t="shared" si="216"/>
        <v>2.5936474050318542E-2</v>
      </c>
      <c r="G4006">
        <f>IF('Input and Summary Results'!$J$4="yes",IF(C4006=FALSE,FALSE,IF('Data Transformation'!E4006&lt;$R$10,E4006,$R$10)),IF(C4006=FALSE,FALSE,IF(C4006&lt;$R$10,C4006,$R$10)))</f>
        <v>1.0691624500000001</v>
      </c>
      <c r="H4006">
        <f>IF('Input and Summary Results'!$J$4="yes",'Data Transformation'!F4006,'Data Transformation'!D4006)</f>
        <v>6.3894709999999993E-2</v>
      </c>
      <c r="I4006">
        <f t="shared" si="217"/>
        <v>229</v>
      </c>
    </row>
    <row r="4007" spans="2:9" x14ac:dyDescent="0.25">
      <c r="B4007">
        <f>IF('Input and Summary Results'!D3589=0,FALSE,'Input and Summary Results'!$B3589)</f>
        <v>229</v>
      </c>
      <c r="C4007">
        <f>IF(OR(B4007=0,'Input and Summary Results'!D3589=0,'Input and Summary Results'!D3589=""),FALSE,'Input and Summary Results'!$D3589)</f>
        <v>1.15467005</v>
      </c>
      <c r="D4007">
        <f>IF(OR(B4007=0,'Input and Summary Results'!E3589=0),FALSE,'Input and Summary Results'!$E3589)</f>
        <v>4.2639589999999998E-2</v>
      </c>
      <c r="E4007">
        <f t="shared" si="215"/>
        <v>6.2457901166793582E-2</v>
      </c>
      <c r="F4007">
        <f t="shared" si="216"/>
        <v>1.6026727340853777E-2</v>
      </c>
      <c r="G4007">
        <f>IF('Input and Summary Results'!$J$4="yes",IF(C4007=FALSE,FALSE,IF('Data Transformation'!E4007&lt;$R$10,E4007,$R$10)),IF(C4007=FALSE,FALSE,IF(C4007&lt;$R$10,C4007,$R$10)))</f>
        <v>1.15467005</v>
      </c>
      <c r="H4007">
        <f>IF('Input and Summary Results'!$J$4="yes",'Data Transformation'!F4007,'Data Transformation'!D4007)</f>
        <v>4.2639589999999998E-2</v>
      </c>
      <c r="I4007">
        <f t="shared" si="217"/>
        <v>229</v>
      </c>
    </row>
    <row r="4008" spans="2:9" x14ac:dyDescent="0.25">
      <c r="B4008">
        <f>IF('Input and Summary Results'!D3590=0,FALSE,'Input and Summary Results'!$B3590)</f>
        <v>229</v>
      </c>
      <c r="C4008">
        <f>IF(OR(B4008=0,'Input and Summary Results'!D3590=0,'Input and Summary Results'!D3590=""),FALSE,'Input and Summary Results'!$D3590)</f>
        <v>1.15651379</v>
      </c>
      <c r="D4008">
        <f>IF(OR(B4008=0,'Input and Summary Results'!E3590=0),FALSE,'Input and Summary Results'!$E3590)</f>
        <v>8.1112489999999995E-2</v>
      </c>
      <c r="E4008">
        <f t="shared" si="215"/>
        <v>6.3150815563361135E-2</v>
      </c>
      <c r="F4008">
        <f t="shared" si="216"/>
        <v>3.0438738356937358E-2</v>
      </c>
      <c r="G4008">
        <f>IF('Input and Summary Results'!$J$4="yes",IF(C4008=FALSE,FALSE,IF('Data Transformation'!E4008&lt;$R$10,E4008,$R$10)),IF(C4008=FALSE,FALSE,IF(C4008&lt;$R$10,C4008,$R$10)))</f>
        <v>1.15651379</v>
      </c>
      <c r="H4008">
        <f>IF('Input and Summary Results'!$J$4="yes",'Data Transformation'!F4008,'Data Transformation'!D4008)</f>
        <v>8.1112489999999995E-2</v>
      </c>
      <c r="I4008">
        <f t="shared" si="217"/>
        <v>229</v>
      </c>
    </row>
    <row r="4009" spans="2:9" x14ac:dyDescent="0.25">
      <c r="B4009">
        <f>IF('Input and Summary Results'!D3591=0,FALSE,'Input and Summary Results'!$B3591)</f>
        <v>229</v>
      </c>
      <c r="C4009">
        <f>IF(OR(B4009=0,'Input and Summary Results'!D3591=0,'Input and Summary Results'!D3591=""),FALSE,'Input and Summary Results'!$D3591)</f>
        <v>1.1826840700000001</v>
      </c>
      <c r="D4009">
        <f>IF(OR(B4009=0,'Input and Summary Results'!E3591=0),FALSE,'Input and Summary Results'!$E3591)</f>
        <v>6.7850949999999993E-2</v>
      </c>
      <c r="E4009">
        <f t="shared" si="215"/>
        <v>7.286874718074518E-2</v>
      </c>
      <c r="F4009">
        <f t="shared" si="216"/>
        <v>2.4898713905903876E-2</v>
      </c>
      <c r="G4009">
        <f>IF('Input and Summary Results'!$J$4="yes",IF(C4009=FALSE,FALSE,IF('Data Transformation'!E4009&lt;$R$10,E4009,$R$10)),IF(C4009=FALSE,FALSE,IF(C4009&lt;$R$10,C4009,$R$10)))</f>
        <v>1.1826840700000001</v>
      </c>
      <c r="H4009">
        <f>IF('Input and Summary Results'!$J$4="yes",'Data Transformation'!F4009,'Data Transformation'!D4009)</f>
        <v>6.7850949999999993E-2</v>
      </c>
      <c r="I4009">
        <f t="shared" si="217"/>
        <v>229</v>
      </c>
    </row>
    <row r="4010" spans="2:9" x14ac:dyDescent="0.25">
      <c r="B4010">
        <f>IF('Input and Summary Results'!D3592=0,FALSE,'Input and Summary Results'!$B3592)</f>
        <v>230</v>
      </c>
      <c r="C4010">
        <f>IF(OR(B4010=0,'Input and Summary Results'!D3592=0,'Input and Summary Results'!D3592=""),FALSE,'Input and Summary Results'!$D3592)</f>
        <v>-0.1131799</v>
      </c>
      <c r="D4010">
        <f>IF(OR(B4010=0,'Input and Summary Results'!E3592=0),FALSE,'Input and Summary Results'!$E3592)</f>
        <v>6.7457619999999996E-2</v>
      </c>
      <c r="E4010" t="e">
        <f t="shared" ref="E4010:E4073" si="218">IF(C4010=FALSE,FALSE,LOG10(C4010))</f>
        <v>#NUM!</v>
      </c>
      <c r="F4010">
        <f t="shared" ref="F4010:F4073" si="219">IF(D4010=FALSE, FALSE,0.434*D4010/C4010)</f>
        <v>-0.25867320151369633</v>
      </c>
      <c r="G4010">
        <f>IF('Input and Summary Results'!$J$4="yes",IF(C4010=FALSE,FALSE,IF('Data Transformation'!E4010&lt;$R$10,E4010,$R$10)),IF(C4010=FALSE,FALSE,IF(C4010&lt;$R$10,C4010,$R$10)))</f>
        <v>-0.1131799</v>
      </c>
      <c r="H4010">
        <f>IF('Input and Summary Results'!$J$4="yes",'Data Transformation'!F4010,'Data Transformation'!D4010)</f>
        <v>6.7457619999999996E-2</v>
      </c>
      <c r="I4010">
        <f t="shared" si="217"/>
        <v>230</v>
      </c>
    </row>
    <row r="4011" spans="2:9" x14ac:dyDescent="0.25">
      <c r="B4011">
        <f>IF('Input and Summary Results'!D3593=0,FALSE,'Input and Summary Results'!$B3593)</f>
        <v>230</v>
      </c>
      <c r="C4011">
        <f>IF(OR(B4011=0,'Input and Summary Results'!D3593=0,'Input and Summary Results'!D3593=""),FALSE,'Input and Summary Results'!$D3593)</f>
        <v>-3.0878200000000001E-2</v>
      </c>
      <c r="D4011">
        <f>IF(OR(B4011=0,'Input and Summary Results'!E3593=0),FALSE,'Input and Summary Results'!$E3593)</f>
        <v>4.2085270000000001E-2</v>
      </c>
      <c r="E4011" t="e">
        <f t="shared" si="218"/>
        <v>#NUM!</v>
      </c>
      <c r="F4011">
        <f t="shared" si="219"/>
        <v>-0.59151787280346657</v>
      </c>
      <c r="G4011">
        <f>IF('Input and Summary Results'!$J$4="yes",IF(C4011=FALSE,FALSE,IF('Data Transformation'!E4011&lt;$R$10,E4011,$R$10)),IF(C4011=FALSE,FALSE,IF(C4011&lt;$R$10,C4011,$R$10)))</f>
        <v>-3.0878200000000001E-2</v>
      </c>
      <c r="H4011">
        <f>IF('Input and Summary Results'!$J$4="yes",'Data Transformation'!F4011,'Data Transformation'!D4011)</f>
        <v>4.2085270000000001E-2</v>
      </c>
      <c r="I4011">
        <f t="shared" si="217"/>
        <v>230</v>
      </c>
    </row>
    <row r="4012" spans="2:9" x14ac:dyDescent="0.25">
      <c r="B4012">
        <f>IF('Input and Summary Results'!D3594=0,FALSE,'Input and Summary Results'!$B3594)</f>
        <v>230</v>
      </c>
      <c r="C4012">
        <f>IF(OR(B4012=0,'Input and Summary Results'!D3594=0,'Input and Summary Results'!D3594=""),FALSE,'Input and Summary Results'!$D3594)</f>
        <v>-2.8469299999999999E-2</v>
      </c>
      <c r="D4012">
        <f>IF(OR(B4012=0,'Input and Summary Results'!E3594=0),FALSE,'Input and Summary Results'!$E3594)</f>
        <v>3.517911E-2</v>
      </c>
      <c r="E4012" t="e">
        <f t="shared" si="218"/>
        <v>#NUM!</v>
      </c>
      <c r="F4012">
        <f t="shared" si="219"/>
        <v>-0.53628764107301552</v>
      </c>
      <c r="G4012">
        <f>IF('Input and Summary Results'!$J$4="yes",IF(C4012=FALSE,FALSE,IF('Data Transformation'!E4012&lt;$R$10,E4012,$R$10)),IF(C4012=FALSE,FALSE,IF(C4012&lt;$R$10,C4012,$R$10)))</f>
        <v>-2.8469299999999999E-2</v>
      </c>
      <c r="H4012">
        <f>IF('Input and Summary Results'!$J$4="yes",'Data Transformation'!F4012,'Data Transformation'!D4012)</f>
        <v>3.517911E-2</v>
      </c>
      <c r="I4012">
        <f t="shared" si="217"/>
        <v>230</v>
      </c>
    </row>
    <row r="4013" spans="2:9" x14ac:dyDescent="0.25">
      <c r="B4013">
        <f>IF('Input and Summary Results'!D3595=0,FALSE,'Input and Summary Results'!$B3595)</f>
        <v>230</v>
      </c>
      <c r="C4013">
        <f>IF(OR(B4013=0,'Input and Summary Results'!D3595=0,'Input and Summary Results'!D3595=""),FALSE,'Input and Summary Results'!$D3595)</f>
        <v>7.5126400000000001E-3</v>
      </c>
      <c r="D4013">
        <f>IF(OR(B4013=0,'Input and Summary Results'!E3595=0),FALSE,'Input and Summary Results'!$E3595)</f>
        <v>3.7737809999999997E-2</v>
      </c>
      <c r="E4013">
        <f t="shared" si="218"/>
        <v>-2.124207421723189</v>
      </c>
      <c r="F4013">
        <f t="shared" si="219"/>
        <v>2.1800870985432548</v>
      </c>
      <c r="G4013">
        <f>IF('Input and Summary Results'!$J$4="yes",IF(C4013=FALSE,FALSE,IF('Data Transformation'!E4013&lt;$R$10,E4013,$R$10)),IF(C4013=FALSE,FALSE,IF(C4013&lt;$R$10,C4013,$R$10)))</f>
        <v>7.5126400000000001E-3</v>
      </c>
      <c r="H4013">
        <f>IF('Input and Summary Results'!$J$4="yes",'Data Transformation'!F4013,'Data Transformation'!D4013)</f>
        <v>3.7737809999999997E-2</v>
      </c>
      <c r="I4013">
        <f t="shared" si="217"/>
        <v>230</v>
      </c>
    </row>
    <row r="4014" spans="2:9" x14ac:dyDescent="0.25">
      <c r="B4014">
        <f>IF('Input and Summary Results'!D3596=0,FALSE,'Input and Summary Results'!$B3596)</f>
        <v>230</v>
      </c>
      <c r="C4014">
        <f>IF(OR(B4014=0,'Input and Summary Results'!D3596=0,'Input and Summary Results'!D3596=""),FALSE,'Input and Summary Results'!$D3596)</f>
        <v>1.206084E-2</v>
      </c>
      <c r="D4014">
        <f>IF(OR(B4014=0,'Input and Summary Results'!E3596=0),FALSE,'Input and Summary Results'!$E3596)</f>
        <v>4.8912219999999999E-2</v>
      </c>
      <c r="E4014">
        <f t="shared" si="218"/>
        <v>-1.9186224438823805</v>
      </c>
      <c r="F4014">
        <f t="shared" si="219"/>
        <v>1.7600684098288346</v>
      </c>
      <c r="G4014">
        <f>IF('Input and Summary Results'!$J$4="yes",IF(C4014=FALSE,FALSE,IF('Data Transformation'!E4014&lt;$R$10,E4014,$R$10)),IF(C4014=FALSE,FALSE,IF(C4014&lt;$R$10,C4014,$R$10)))</f>
        <v>1.206084E-2</v>
      </c>
      <c r="H4014">
        <f>IF('Input and Summary Results'!$J$4="yes",'Data Transformation'!F4014,'Data Transformation'!D4014)</f>
        <v>4.8912219999999999E-2</v>
      </c>
      <c r="I4014">
        <f t="shared" si="217"/>
        <v>230</v>
      </c>
    </row>
    <row r="4015" spans="2:9" x14ac:dyDescent="0.25">
      <c r="B4015">
        <f>IF('Input and Summary Results'!D3597=0,FALSE,'Input and Summary Results'!$B3597)</f>
        <v>230</v>
      </c>
      <c r="C4015">
        <f>IF(OR(B4015=0,'Input and Summary Results'!D3597=0,'Input and Summary Results'!D3597=""),FALSE,'Input and Summary Results'!$D3597)</f>
        <v>2.6403409999999999E-2</v>
      </c>
      <c r="D4015">
        <f>IF(OR(B4015=0,'Input and Summary Results'!E3597=0),FALSE,'Input and Summary Results'!$E3597)</f>
        <v>4.2816310000000003E-2</v>
      </c>
      <c r="E4015">
        <f t="shared" si="218"/>
        <v>-1.5783399803821685</v>
      </c>
      <c r="F4015">
        <f t="shared" si="219"/>
        <v>0.70378328178064886</v>
      </c>
      <c r="G4015">
        <f>IF('Input and Summary Results'!$J$4="yes",IF(C4015=FALSE,FALSE,IF('Data Transformation'!E4015&lt;$R$10,E4015,$R$10)),IF(C4015=FALSE,FALSE,IF(C4015&lt;$R$10,C4015,$R$10)))</f>
        <v>2.6403409999999999E-2</v>
      </c>
      <c r="H4015">
        <f>IF('Input and Summary Results'!$J$4="yes",'Data Transformation'!F4015,'Data Transformation'!D4015)</f>
        <v>4.2816310000000003E-2</v>
      </c>
      <c r="I4015">
        <f t="shared" si="217"/>
        <v>230</v>
      </c>
    </row>
    <row r="4016" spans="2:9" x14ac:dyDescent="0.25">
      <c r="B4016">
        <f>IF('Input and Summary Results'!D3598=0,FALSE,'Input and Summary Results'!$B3598)</f>
        <v>230</v>
      </c>
      <c r="C4016">
        <f>IF(OR(B4016=0,'Input and Summary Results'!D3598=0,'Input and Summary Results'!D3598=""),FALSE,'Input and Summary Results'!$D3598)</f>
        <v>3.2438509999999997E-2</v>
      </c>
      <c r="D4016">
        <f>IF(OR(B4016=0,'Input and Summary Results'!E3598=0),FALSE,'Input and Summary Results'!$E3598)</f>
        <v>3.9839689999999997E-2</v>
      </c>
      <c r="E4016">
        <f t="shared" si="218"/>
        <v>-1.4889391024768934</v>
      </c>
      <c r="F4016">
        <f t="shared" si="219"/>
        <v>0.53302156788335842</v>
      </c>
      <c r="G4016">
        <f>IF('Input and Summary Results'!$J$4="yes",IF(C4016=FALSE,FALSE,IF('Data Transformation'!E4016&lt;$R$10,E4016,$R$10)),IF(C4016=FALSE,FALSE,IF(C4016&lt;$R$10,C4016,$R$10)))</f>
        <v>3.2438509999999997E-2</v>
      </c>
      <c r="H4016">
        <f>IF('Input and Summary Results'!$J$4="yes",'Data Transformation'!F4016,'Data Transformation'!D4016)</f>
        <v>3.9839689999999997E-2</v>
      </c>
      <c r="I4016">
        <f t="shared" si="217"/>
        <v>230</v>
      </c>
    </row>
    <row r="4017" spans="2:9" x14ac:dyDescent="0.25">
      <c r="B4017">
        <f>IF('Input and Summary Results'!D3599=0,FALSE,'Input and Summary Results'!$B3599)</f>
        <v>230</v>
      </c>
      <c r="C4017">
        <f>IF(OR(B4017=0,'Input and Summary Results'!D3599=0,'Input and Summary Results'!D3599=""),FALSE,'Input and Summary Results'!$D3599)</f>
        <v>7.0213040000000004E-2</v>
      </c>
      <c r="D4017">
        <f>IF(OR(B4017=0,'Input and Summary Results'!E3599=0),FALSE,'Input and Summary Results'!$E3599)</f>
        <v>2.4123869999999999E-2</v>
      </c>
      <c r="E4017">
        <f t="shared" si="218"/>
        <v>-1.1535822229966146</v>
      </c>
      <c r="F4017">
        <f t="shared" si="219"/>
        <v>0.14911417565739923</v>
      </c>
      <c r="G4017">
        <f>IF('Input and Summary Results'!$J$4="yes",IF(C4017=FALSE,FALSE,IF('Data Transformation'!E4017&lt;$R$10,E4017,$R$10)),IF(C4017=FALSE,FALSE,IF(C4017&lt;$R$10,C4017,$R$10)))</f>
        <v>7.0213040000000004E-2</v>
      </c>
      <c r="H4017">
        <f>IF('Input and Summary Results'!$J$4="yes",'Data Transformation'!F4017,'Data Transformation'!D4017)</f>
        <v>2.4123869999999999E-2</v>
      </c>
      <c r="I4017">
        <f t="shared" si="217"/>
        <v>230</v>
      </c>
    </row>
    <row r="4018" spans="2:9" x14ac:dyDescent="0.25">
      <c r="B4018">
        <f>IF('Input and Summary Results'!D3600=0,FALSE,'Input and Summary Results'!$B3600)</f>
        <v>230</v>
      </c>
      <c r="C4018">
        <f>IF(OR(B4018=0,'Input and Summary Results'!D3600=0,'Input and Summary Results'!D3600=""),FALSE,'Input and Summary Results'!$D3600)</f>
        <v>7.8390630000000003E-2</v>
      </c>
      <c r="D4018">
        <f>IF(OR(B4018=0,'Input and Summary Results'!E3600=0),FALSE,'Input and Summary Results'!$E3600)</f>
        <v>4.6632819999999998E-2</v>
      </c>
      <c r="E4018">
        <f t="shared" si="218"/>
        <v>-1.105735845255472</v>
      </c>
      <c r="F4018">
        <f t="shared" si="219"/>
        <v>0.2581768239392897</v>
      </c>
      <c r="G4018">
        <f>IF('Input and Summary Results'!$J$4="yes",IF(C4018=FALSE,FALSE,IF('Data Transformation'!E4018&lt;$R$10,E4018,$R$10)),IF(C4018=FALSE,FALSE,IF(C4018&lt;$R$10,C4018,$R$10)))</f>
        <v>7.8390630000000003E-2</v>
      </c>
      <c r="H4018">
        <f>IF('Input and Summary Results'!$J$4="yes",'Data Transformation'!F4018,'Data Transformation'!D4018)</f>
        <v>4.6632819999999998E-2</v>
      </c>
      <c r="I4018">
        <f t="shared" si="217"/>
        <v>230</v>
      </c>
    </row>
    <row r="4019" spans="2:9" x14ac:dyDescent="0.25">
      <c r="B4019">
        <f>IF('Input and Summary Results'!D3601=0,FALSE,'Input and Summary Results'!$B3601)</f>
        <v>230</v>
      </c>
      <c r="C4019">
        <f>IF(OR(B4019=0,'Input and Summary Results'!D3601=0,'Input and Summary Results'!D3601=""),FALSE,'Input and Summary Results'!$D3601)</f>
        <v>8.004348E-2</v>
      </c>
      <c r="D4019">
        <f>IF(OR(B4019=0,'Input and Summary Results'!E3601=0),FALSE,'Input and Summary Results'!$E3601)</f>
        <v>4.9541219999999997E-2</v>
      </c>
      <c r="E4019">
        <f t="shared" si="218"/>
        <v>-1.0966740380775222</v>
      </c>
      <c r="F4019">
        <f t="shared" si="219"/>
        <v>0.26861512617892169</v>
      </c>
      <c r="G4019">
        <f>IF('Input and Summary Results'!$J$4="yes",IF(C4019=FALSE,FALSE,IF('Data Transformation'!E4019&lt;$R$10,E4019,$R$10)),IF(C4019=FALSE,FALSE,IF(C4019&lt;$R$10,C4019,$R$10)))</f>
        <v>8.004348E-2</v>
      </c>
      <c r="H4019">
        <f>IF('Input and Summary Results'!$J$4="yes",'Data Transformation'!F4019,'Data Transformation'!D4019)</f>
        <v>4.9541219999999997E-2</v>
      </c>
      <c r="I4019">
        <f t="shared" si="217"/>
        <v>230</v>
      </c>
    </row>
    <row r="4020" spans="2:9" x14ac:dyDescent="0.25">
      <c r="B4020">
        <f>IF('Input and Summary Results'!D3602=0,FALSE,'Input and Summary Results'!$B3602)</f>
        <v>230</v>
      </c>
      <c r="C4020">
        <f>IF(OR(B4020=0,'Input and Summary Results'!D3602=0,'Input and Summary Results'!D3602=""),FALSE,'Input and Summary Results'!$D3602)</f>
        <v>8.3909999999999998E-2</v>
      </c>
      <c r="D4020">
        <f>IF(OR(B4020=0,'Input and Summary Results'!E3602=0),FALSE,'Input and Summary Results'!$E3602)</f>
        <v>5.5913190000000002E-2</v>
      </c>
      <c r="E4020">
        <f t="shared" si="218"/>
        <v>-1.0761862789088104</v>
      </c>
      <c r="F4020">
        <f t="shared" si="219"/>
        <v>0.28919466642831609</v>
      </c>
      <c r="G4020">
        <f>IF('Input and Summary Results'!$J$4="yes",IF(C4020=FALSE,FALSE,IF('Data Transformation'!E4020&lt;$R$10,E4020,$R$10)),IF(C4020=FALSE,FALSE,IF(C4020&lt;$R$10,C4020,$R$10)))</f>
        <v>8.3909999999999998E-2</v>
      </c>
      <c r="H4020">
        <f>IF('Input and Summary Results'!$J$4="yes",'Data Transformation'!F4020,'Data Transformation'!D4020)</f>
        <v>5.5913190000000002E-2</v>
      </c>
      <c r="I4020">
        <f t="shared" si="217"/>
        <v>230</v>
      </c>
    </row>
    <row r="4021" spans="2:9" x14ac:dyDescent="0.25">
      <c r="B4021">
        <f>IF('Input and Summary Results'!D3603=0,FALSE,'Input and Summary Results'!$B3603)</f>
        <v>230</v>
      </c>
      <c r="C4021">
        <f>IF(OR(B4021=0,'Input and Summary Results'!D3603=0,'Input and Summary Results'!D3603=""),FALSE,'Input and Summary Results'!$D3603)</f>
        <v>8.5083409999999998E-2</v>
      </c>
      <c r="D4021">
        <f>IF(OR(B4021=0,'Input and Summary Results'!E3603=0),FALSE,'Input and Summary Results'!$E3603)</f>
        <v>5.070119E-2</v>
      </c>
      <c r="E4021">
        <f t="shared" si="218"/>
        <v>-1.0701551126279591</v>
      </c>
      <c r="F4021">
        <f t="shared" si="219"/>
        <v>0.25862052849080686</v>
      </c>
      <c r="G4021">
        <f>IF('Input and Summary Results'!$J$4="yes",IF(C4021=FALSE,FALSE,IF('Data Transformation'!E4021&lt;$R$10,E4021,$R$10)),IF(C4021=FALSE,FALSE,IF(C4021&lt;$R$10,C4021,$R$10)))</f>
        <v>8.5083409999999998E-2</v>
      </c>
      <c r="H4021">
        <f>IF('Input and Summary Results'!$J$4="yes",'Data Transformation'!F4021,'Data Transformation'!D4021)</f>
        <v>5.070119E-2</v>
      </c>
      <c r="I4021">
        <f t="shared" si="217"/>
        <v>230</v>
      </c>
    </row>
    <row r="4022" spans="2:9" x14ac:dyDescent="0.25">
      <c r="B4022">
        <f>IF('Input and Summary Results'!D3604=0,FALSE,'Input and Summary Results'!$B3604)</f>
        <v>230</v>
      </c>
      <c r="C4022">
        <f>IF(OR(B4022=0,'Input and Summary Results'!D3604=0,'Input and Summary Results'!D3604=""),FALSE,'Input and Summary Results'!$D3604)</f>
        <v>9.3913880000000005E-2</v>
      </c>
      <c r="D4022">
        <f>IF(OR(B4022=0,'Input and Summary Results'!E3604=0),FALSE,'Input and Summary Results'!$E3604)</f>
        <v>3.8227810000000001E-2</v>
      </c>
      <c r="E4022">
        <f t="shared" si="218"/>
        <v>-1.0272702164460057</v>
      </c>
      <c r="F4022">
        <f t="shared" si="219"/>
        <v>0.17666046318180018</v>
      </c>
      <c r="G4022">
        <f>IF('Input and Summary Results'!$J$4="yes",IF(C4022=FALSE,FALSE,IF('Data Transformation'!E4022&lt;$R$10,E4022,$R$10)),IF(C4022=FALSE,FALSE,IF(C4022&lt;$R$10,C4022,$R$10)))</f>
        <v>9.3913880000000005E-2</v>
      </c>
      <c r="H4022">
        <f>IF('Input and Summary Results'!$J$4="yes",'Data Transformation'!F4022,'Data Transformation'!D4022)</f>
        <v>3.8227810000000001E-2</v>
      </c>
      <c r="I4022">
        <f t="shared" si="217"/>
        <v>230</v>
      </c>
    </row>
    <row r="4023" spans="2:9" x14ac:dyDescent="0.25">
      <c r="B4023">
        <f>IF('Input and Summary Results'!D3605=0,FALSE,'Input and Summary Results'!$B3605)</f>
        <v>230</v>
      </c>
      <c r="C4023">
        <f>IF(OR(B4023=0,'Input and Summary Results'!D3605=0,'Input and Summary Results'!D3605=""),FALSE,'Input and Summary Results'!$D3605)</f>
        <v>9.9308809999999997E-2</v>
      </c>
      <c r="D4023">
        <f>IF(OR(B4023=0,'Input and Summary Results'!E3605=0),FALSE,'Input and Summary Results'!$E3605)</f>
        <v>5.6823659999999998E-2</v>
      </c>
      <c r="E4023">
        <f t="shared" si="218"/>
        <v>-1.0030122221524911</v>
      </c>
      <c r="F4023">
        <f t="shared" si="219"/>
        <v>0.24833112429803561</v>
      </c>
      <c r="G4023">
        <f>IF('Input and Summary Results'!$J$4="yes",IF(C4023=FALSE,FALSE,IF('Data Transformation'!E4023&lt;$R$10,E4023,$R$10)),IF(C4023=FALSE,FALSE,IF(C4023&lt;$R$10,C4023,$R$10)))</f>
        <v>9.9308809999999997E-2</v>
      </c>
      <c r="H4023">
        <f>IF('Input and Summary Results'!$J$4="yes",'Data Transformation'!F4023,'Data Transformation'!D4023)</f>
        <v>5.6823659999999998E-2</v>
      </c>
      <c r="I4023">
        <f t="shared" si="217"/>
        <v>230</v>
      </c>
    </row>
    <row r="4024" spans="2:9" x14ac:dyDescent="0.25">
      <c r="B4024">
        <f>IF('Input and Summary Results'!D3606=0,FALSE,'Input and Summary Results'!$B3606)</f>
        <v>230</v>
      </c>
      <c r="C4024">
        <f>IF(OR(B4024=0,'Input and Summary Results'!D3606=0,'Input and Summary Results'!D3606=""),FALSE,'Input and Summary Results'!$D3606)</f>
        <v>0.14615444999999999</v>
      </c>
      <c r="D4024">
        <f>IF(OR(B4024=0,'Input and Summary Results'!E3606=0),FALSE,'Input and Summary Results'!$E3606)</f>
        <v>5.1176680000000002E-2</v>
      </c>
      <c r="E4024">
        <f t="shared" si="218"/>
        <v>-0.83518795703577609</v>
      </c>
      <c r="F4024">
        <f t="shared" si="219"/>
        <v>0.15196717664087547</v>
      </c>
      <c r="G4024">
        <f>IF('Input and Summary Results'!$J$4="yes",IF(C4024=FALSE,FALSE,IF('Data Transformation'!E4024&lt;$R$10,E4024,$R$10)),IF(C4024=FALSE,FALSE,IF(C4024&lt;$R$10,C4024,$R$10)))</f>
        <v>0.14615444999999999</v>
      </c>
      <c r="H4024">
        <f>IF('Input and Summary Results'!$J$4="yes",'Data Transformation'!F4024,'Data Transformation'!D4024)</f>
        <v>5.1176680000000002E-2</v>
      </c>
      <c r="I4024">
        <f t="shared" si="217"/>
        <v>230</v>
      </c>
    </row>
    <row r="4025" spans="2:9" x14ac:dyDescent="0.25">
      <c r="B4025">
        <f>IF('Input and Summary Results'!D3607=0,FALSE,'Input and Summary Results'!$B3607)</f>
        <v>230</v>
      </c>
      <c r="C4025">
        <f>IF(OR(B4025=0,'Input and Summary Results'!D3607=0,'Input and Summary Results'!D3607=""),FALSE,'Input and Summary Results'!$D3607)</f>
        <v>0.19382745000000001</v>
      </c>
      <c r="D4025">
        <f>IF(OR(B4025=0,'Input and Summary Results'!E3607=0),FALSE,'Input and Summary Results'!$E3607)</f>
        <v>4.3081109999999999E-2</v>
      </c>
      <c r="E4025">
        <f t="shared" si="218"/>
        <v>-0.71258471779438448</v>
      </c>
      <c r="F4025">
        <f t="shared" si="219"/>
        <v>9.6463126043292616E-2</v>
      </c>
      <c r="G4025">
        <f>IF('Input and Summary Results'!$J$4="yes",IF(C4025=FALSE,FALSE,IF('Data Transformation'!E4025&lt;$R$10,E4025,$R$10)),IF(C4025=FALSE,FALSE,IF(C4025&lt;$R$10,C4025,$R$10)))</f>
        <v>0.19382745000000001</v>
      </c>
      <c r="H4025">
        <f>IF('Input and Summary Results'!$J$4="yes",'Data Transformation'!F4025,'Data Transformation'!D4025)</f>
        <v>4.3081109999999999E-2</v>
      </c>
      <c r="I4025">
        <f t="shared" si="217"/>
        <v>230</v>
      </c>
    </row>
    <row r="4026" spans="2:9" x14ac:dyDescent="0.25">
      <c r="B4026">
        <f>IF('Input and Summary Results'!D3608=0,FALSE,'Input and Summary Results'!$B3608)</f>
        <v>230</v>
      </c>
      <c r="C4026">
        <f>IF(OR(B4026=0,'Input and Summary Results'!D3608=0,'Input and Summary Results'!D3608=""),FALSE,'Input and Summary Results'!$D3608)</f>
        <v>0.22696004</v>
      </c>
      <c r="D4026">
        <f>IF(OR(B4026=0,'Input and Summary Results'!E3608=0),FALSE,'Input and Summary Results'!$E3608)</f>
        <v>4.1722830000000002E-2</v>
      </c>
      <c r="E4026">
        <f t="shared" si="218"/>
        <v>-0.64405060067106146</v>
      </c>
      <c r="F4026">
        <f t="shared" si="219"/>
        <v>7.9783684475910388E-2</v>
      </c>
      <c r="G4026">
        <f>IF('Input and Summary Results'!$J$4="yes",IF(C4026=FALSE,FALSE,IF('Data Transformation'!E4026&lt;$R$10,E4026,$R$10)),IF(C4026=FALSE,FALSE,IF(C4026&lt;$R$10,C4026,$R$10)))</f>
        <v>0.22696004</v>
      </c>
      <c r="H4026">
        <f>IF('Input and Summary Results'!$J$4="yes",'Data Transformation'!F4026,'Data Transformation'!D4026)</f>
        <v>4.1722830000000002E-2</v>
      </c>
      <c r="I4026">
        <f t="shared" si="217"/>
        <v>230</v>
      </c>
    </row>
    <row r="4027" spans="2:9" x14ac:dyDescent="0.25">
      <c r="B4027">
        <f>IF('Input and Summary Results'!D3609=0,FALSE,'Input and Summary Results'!$B3609)</f>
        <v>230</v>
      </c>
      <c r="C4027">
        <f>IF(OR(B4027=0,'Input and Summary Results'!D3609=0,'Input and Summary Results'!D3609=""),FALSE,'Input and Summary Results'!$D3609)</f>
        <v>0.33674173000000002</v>
      </c>
      <c r="D4027">
        <f>IF(OR(B4027=0,'Input and Summary Results'!E3609=0),FALSE,'Input and Summary Results'!$E3609)</f>
        <v>2.9194029999999999E-2</v>
      </c>
      <c r="E4027">
        <f t="shared" si="218"/>
        <v>-0.47270306126041256</v>
      </c>
      <c r="F4027">
        <f t="shared" si="219"/>
        <v>3.7625895133341504E-2</v>
      </c>
      <c r="G4027">
        <f>IF('Input and Summary Results'!$J$4="yes",IF(C4027=FALSE,FALSE,IF('Data Transformation'!E4027&lt;$R$10,E4027,$R$10)),IF(C4027=FALSE,FALSE,IF(C4027&lt;$R$10,C4027,$R$10)))</f>
        <v>0.33674173000000002</v>
      </c>
      <c r="H4027">
        <f>IF('Input and Summary Results'!$J$4="yes",'Data Transformation'!F4027,'Data Transformation'!D4027)</f>
        <v>2.9194029999999999E-2</v>
      </c>
      <c r="I4027">
        <f t="shared" si="217"/>
        <v>230</v>
      </c>
    </row>
    <row r="4028" spans="2:9" x14ac:dyDescent="0.25">
      <c r="B4028">
        <f>IF('Input and Summary Results'!D3610=0,FALSE,'Input and Summary Results'!$B3610)</f>
        <v>230</v>
      </c>
      <c r="C4028">
        <f>IF(OR(B4028=0,'Input and Summary Results'!D3610=0,'Input and Summary Results'!D3610=""),FALSE,'Input and Summary Results'!$D3610)</f>
        <v>0.58854859999999998</v>
      </c>
      <c r="D4028">
        <f>IF(OR(B4028=0,'Input and Summary Results'!E3610=0),FALSE,'Input and Summary Results'!$E3610)</f>
        <v>7.1453299999999997E-2</v>
      </c>
      <c r="E4028">
        <f t="shared" si="218"/>
        <v>-0.2302176690306699</v>
      </c>
      <c r="F4028">
        <f t="shared" si="219"/>
        <v>5.269018089585125E-2</v>
      </c>
      <c r="G4028">
        <f>IF('Input and Summary Results'!$J$4="yes",IF(C4028=FALSE,FALSE,IF('Data Transformation'!E4028&lt;$R$10,E4028,$R$10)),IF(C4028=FALSE,FALSE,IF(C4028&lt;$R$10,C4028,$R$10)))</f>
        <v>0.58854859999999998</v>
      </c>
      <c r="H4028">
        <f>IF('Input and Summary Results'!$J$4="yes",'Data Transformation'!F4028,'Data Transformation'!D4028)</f>
        <v>7.1453299999999997E-2</v>
      </c>
      <c r="I4028">
        <f t="shared" si="217"/>
        <v>230</v>
      </c>
    </row>
    <row r="4029" spans="2:9" x14ac:dyDescent="0.25">
      <c r="B4029">
        <f>IF('Input and Summary Results'!D3611=0,FALSE,'Input and Summary Results'!$B3611)</f>
        <v>231</v>
      </c>
      <c r="C4029">
        <f>IF(OR(B4029=0,'Input and Summary Results'!D3611=0,'Input and Summary Results'!D3611=""),FALSE,'Input and Summary Results'!$D3611)</f>
        <v>6.9414699999999999E-3</v>
      </c>
      <c r="D4029">
        <f>IF(OR(B4029=0,'Input and Summary Results'!E3611=0),FALSE,'Input and Summary Results'!$E3611)</f>
        <v>3.3409759999999997E-2</v>
      </c>
      <c r="E4029">
        <f t="shared" si="218"/>
        <v>-2.1585485489565208</v>
      </c>
      <c r="F4029">
        <f t="shared" si="219"/>
        <v>2.0888710662150811</v>
      </c>
      <c r="G4029">
        <f>IF('Input and Summary Results'!$J$4="yes",IF(C4029=FALSE,FALSE,IF('Data Transformation'!E4029&lt;$R$10,E4029,$R$10)),IF(C4029=FALSE,FALSE,IF(C4029&lt;$R$10,C4029,$R$10)))</f>
        <v>6.9414699999999999E-3</v>
      </c>
      <c r="H4029">
        <f>IF('Input and Summary Results'!$J$4="yes",'Data Transformation'!F4029,'Data Transformation'!D4029)</f>
        <v>3.3409759999999997E-2</v>
      </c>
      <c r="I4029">
        <f t="shared" si="217"/>
        <v>231</v>
      </c>
    </row>
    <row r="4030" spans="2:9" x14ac:dyDescent="0.25">
      <c r="B4030">
        <f>IF('Input and Summary Results'!D3612=0,FALSE,'Input and Summary Results'!$B3612)</f>
        <v>231</v>
      </c>
      <c r="C4030">
        <f>IF(OR(B4030=0,'Input and Summary Results'!D3612=0,'Input and Summary Results'!D3612=""),FALSE,'Input and Summary Results'!$D3612)</f>
        <v>4.6321479999999998E-2</v>
      </c>
      <c r="D4030">
        <f>IF(OR(B4030=0,'Input and Summary Results'!E3612=0),FALSE,'Input and Summary Results'!$E3612)</f>
        <v>4.537737E-2</v>
      </c>
      <c r="E4030">
        <f t="shared" si="218"/>
        <v>-1.3342175730810328</v>
      </c>
      <c r="F4030">
        <f t="shared" si="219"/>
        <v>0.42515434696818843</v>
      </c>
      <c r="G4030">
        <f>IF('Input and Summary Results'!$J$4="yes",IF(C4030=FALSE,FALSE,IF('Data Transformation'!E4030&lt;$R$10,E4030,$R$10)),IF(C4030=FALSE,FALSE,IF(C4030&lt;$R$10,C4030,$R$10)))</f>
        <v>4.6321479999999998E-2</v>
      </c>
      <c r="H4030">
        <f>IF('Input and Summary Results'!$J$4="yes",'Data Transformation'!F4030,'Data Transformation'!D4030)</f>
        <v>4.537737E-2</v>
      </c>
      <c r="I4030">
        <f t="shared" si="217"/>
        <v>231</v>
      </c>
    </row>
    <row r="4031" spans="2:9" x14ac:dyDescent="0.25">
      <c r="B4031">
        <f>IF('Input and Summary Results'!D3613=0,FALSE,'Input and Summary Results'!$B3613)</f>
        <v>231</v>
      </c>
      <c r="C4031">
        <f>IF(OR(B4031=0,'Input and Summary Results'!D3613=0,'Input and Summary Results'!D3613=""),FALSE,'Input and Summary Results'!$D3613)</f>
        <v>0.23291261999999999</v>
      </c>
      <c r="D4031">
        <f>IF(OR(B4031=0,'Input and Summary Results'!E3613=0),FALSE,'Input and Summary Results'!$E3613)</f>
        <v>4.8447879999999999E-2</v>
      </c>
      <c r="E4031">
        <f t="shared" si="218"/>
        <v>-0.63280697927178209</v>
      </c>
      <c r="F4031">
        <f t="shared" si="219"/>
        <v>9.0275829278808506E-2</v>
      </c>
      <c r="G4031">
        <f>IF('Input and Summary Results'!$J$4="yes",IF(C4031=FALSE,FALSE,IF('Data Transformation'!E4031&lt;$R$10,E4031,$R$10)),IF(C4031=FALSE,FALSE,IF(C4031&lt;$R$10,C4031,$R$10)))</f>
        <v>0.23291261999999999</v>
      </c>
      <c r="H4031">
        <f>IF('Input and Summary Results'!$J$4="yes",'Data Transformation'!F4031,'Data Transformation'!D4031)</f>
        <v>4.8447879999999999E-2</v>
      </c>
      <c r="I4031">
        <f t="shared" si="217"/>
        <v>231</v>
      </c>
    </row>
    <row r="4032" spans="2:9" x14ac:dyDescent="0.25">
      <c r="B4032">
        <f>IF('Input and Summary Results'!D3614=0,FALSE,'Input and Summary Results'!$B3614)</f>
        <v>231</v>
      </c>
      <c r="C4032">
        <f>IF(OR(B4032=0,'Input and Summary Results'!D3614=0,'Input and Summary Results'!D3614=""),FALSE,'Input and Summary Results'!$D3614)</f>
        <v>0.23683522000000001</v>
      </c>
      <c r="D4032">
        <f>IF(OR(B4032=0,'Input and Summary Results'!E3614=0),FALSE,'Input and Summary Results'!$E3614)</f>
        <v>3.6607920000000002E-2</v>
      </c>
      <c r="E4032">
        <f t="shared" si="218"/>
        <v>-0.62555371278414473</v>
      </c>
      <c r="F4032">
        <f t="shared" si="219"/>
        <v>6.7083929831044553E-2</v>
      </c>
      <c r="G4032">
        <f>IF('Input and Summary Results'!$J$4="yes",IF(C4032=FALSE,FALSE,IF('Data Transformation'!E4032&lt;$R$10,E4032,$R$10)),IF(C4032=FALSE,FALSE,IF(C4032&lt;$R$10,C4032,$R$10)))</f>
        <v>0.23683522000000001</v>
      </c>
      <c r="H4032">
        <f>IF('Input and Summary Results'!$J$4="yes",'Data Transformation'!F4032,'Data Transformation'!D4032)</f>
        <v>3.6607920000000002E-2</v>
      </c>
      <c r="I4032">
        <f t="shared" si="217"/>
        <v>231</v>
      </c>
    </row>
    <row r="4033" spans="2:9" x14ac:dyDescent="0.25">
      <c r="B4033">
        <f>IF('Input and Summary Results'!D3615=0,FALSE,'Input and Summary Results'!$B3615)</f>
        <v>231</v>
      </c>
      <c r="C4033">
        <f>IF(OR(B4033=0,'Input and Summary Results'!D3615=0,'Input and Summary Results'!D3615=""),FALSE,'Input and Summary Results'!$D3615)</f>
        <v>0.35567373000000002</v>
      </c>
      <c r="D4033">
        <f>IF(OR(B4033=0,'Input and Summary Results'!E3615=0),FALSE,'Input and Summary Results'!$E3615)</f>
        <v>5.8467680000000001E-2</v>
      </c>
      <c r="E4033">
        <f t="shared" si="218"/>
        <v>-0.44894821054477768</v>
      </c>
      <c r="F4033">
        <f t="shared" si="219"/>
        <v>7.1343399806333738E-2</v>
      </c>
      <c r="G4033">
        <f>IF('Input and Summary Results'!$J$4="yes",IF(C4033=FALSE,FALSE,IF('Data Transformation'!E4033&lt;$R$10,E4033,$R$10)),IF(C4033=FALSE,FALSE,IF(C4033&lt;$R$10,C4033,$R$10)))</f>
        <v>0.35567373000000002</v>
      </c>
      <c r="H4033">
        <f>IF('Input and Summary Results'!$J$4="yes",'Data Transformation'!F4033,'Data Transformation'!D4033)</f>
        <v>5.8467680000000001E-2</v>
      </c>
      <c r="I4033">
        <f t="shared" si="217"/>
        <v>231</v>
      </c>
    </row>
    <row r="4034" spans="2:9" x14ac:dyDescent="0.25">
      <c r="B4034">
        <f>IF('Input and Summary Results'!D3616=0,FALSE,'Input and Summary Results'!$B3616)</f>
        <v>231</v>
      </c>
      <c r="C4034">
        <f>IF(OR(B4034=0,'Input and Summary Results'!D3616=0,'Input and Summary Results'!D3616=""),FALSE,'Input and Summary Results'!$D3616)</f>
        <v>0.44142561000000002</v>
      </c>
      <c r="D4034">
        <f>IF(OR(B4034=0,'Input and Summary Results'!E3616=0),FALSE,'Input and Summary Results'!$E3616)</f>
        <v>2.356832E-2</v>
      </c>
      <c r="E4034">
        <f t="shared" si="218"/>
        <v>-0.35514247416703032</v>
      </c>
      <c r="F4034">
        <f t="shared" si="219"/>
        <v>2.3171856476564646E-2</v>
      </c>
      <c r="G4034">
        <f>IF('Input and Summary Results'!$J$4="yes",IF(C4034=FALSE,FALSE,IF('Data Transformation'!E4034&lt;$R$10,E4034,$R$10)),IF(C4034=FALSE,FALSE,IF(C4034&lt;$R$10,C4034,$R$10)))</f>
        <v>0.44142561000000002</v>
      </c>
      <c r="H4034">
        <f>IF('Input and Summary Results'!$J$4="yes",'Data Transformation'!F4034,'Data Transformation'!D4034)</f>
        <v>2.356832E-2</v>
      </c>
      <c r="I4034">
        <f t="shared" si="217"/>
        <v>231</v>
      </c>
    </row>
    <row r="4035" spans="2:9" x14ac:dyDescent="0.25">
      <c r="B4035">
        <f>IF('Input and Summary Results'!D3617=0,FALSE,'Input and Summary Results'!$B3617)</f>
        <v>231</v>
      </c>
      <c r="C4035">
        <f>IF(OR(B4035=0,'Input and Summary Results'!D3617=0,'Input and Summary Results'!D3617=""),FALSE,'Input and Summary Results'!$D3617)</f>
        <v>0.46231441000000001</v>
      </c>
      <c r="D4035">
        <f>IF(OR(B4035=0,'Input and Summary Results'!E3617=0),FALSE,'Input and Summary Results'!$E3617)</f>
        <v>4.2057869999999997E-2</v>
      </c>
      <c r="E4035">
        <f t="shared" si="218"/>
        <v>-0.33506256971149273</v>
      </c>
      <c r="F4035">
        <f t="shared" si="219"/>
        <v>3.948203903053768E-2</v>
      </c>
      <c r="G4035">
        <f>IF('Input and Summary Results'!$J$4="yes",IF(C4035=FALSE,FALSE,IF('Data Transformation'!E4035&lt;$R$10,E4035,$R$10)),IF(C4035=FALSE,FALSE,IF(C4035&lt;$R$10,C4035,$R$10)))</f>
        <v>0.46231441000000001</v>
      </c>
      <c r="H4035">
        <f>IF('Input and Summary Results'!$J$4="yes",'Data Transformation'!F4035,'Data Transformation'!D4035)</f>
        <v>4.2057869999999997E-2</v>
      </c>
      <c r="I4035">
        <f t="shared" si="217"/>
        <v>231</v>
      </c>
    </row>
    <row r="4036" spans="2:9" x14ac:dyDescent="0.25">
      <c r="B4036">
        <f>IF('Input and Summary Results'!D3618=0,FALSE,'Input and Summary Results'!$B3618)</f>
        <v>231</v>
      </c>
      <c r="C4036">
        <f>IF(OR(B4036=0,'Input and Summary Results'!D3618=0,'Input and Summary Results'!D3618=""),FALSE,'Input and Summary Results'!$D3618)</f>
        <v>0.47753696000000001</v>
      </c>
      <c r="D4036">
        <f>IF(OR(B4036=0,'Input and Summary Results'!E3618=0),FALSE,'Input and Summary Results'!$E3618)</f>
        <v>7.2933719999999994E-2</v>
      </c>
      <c r="E4036">
        <f t="shared" si="218"/>
        <v>-0.32099300962397515</v>
      </c>
      <c r="F4036">
        <f t="shared" si="219"/>
        <v>6.6284365675067333E-2</v>
      </c>
      <c r="G4036">
        <f>IF('Input and Summary Results'!$J$4="yes",IF(C4036=FALSE,FALSE,IF('Data Transformation'!E4036&lt;$R$10,E4036,$R$10)),IF(C4036=FALSE,FALSE,IF(C4036&lt;$R$10,C4036,$R$10)))</f>
        <v>0.47753696000000001</v>
      </c>
      <c r="H4036">
        <f>IF('Input and Summary Results'!$J$4="yes",'Data Transformation'!F4036,'Data Transformation'!D4036)</f>
        <v>7.2933719999999994E-2</v>
      </c>
      <c r="I4036">
        <f t="shared" si="217"/>
        <v>231</v>
      </c>
    </row>
    <row r="4037" spans="2:9" x14ac:dyDescent="0.25">
      <c r="B4037">
        <f>IF('Input and Summary Results'!D3619=0,FALSE,'Input and Summary Results'!$B3619)</f>
        <v>231</v>
      </c>
      <c r="C4037">
        <f>IF(OR(B4037=0,'Input and Summary Results'!D3619=0,'Input and Summary Results'!D3619=""),FALSE,'Input and Summary Results'!$D3619)</f>
        <v>0.49991521999999999</v>
      </c>
      <c r="D4037">
        <f>IF(OR(B4037=0,'Input and Summary Results'!E3619=0),FALSE,'Input and Summary Results'!$E3619)</f>
        <v>5.2232849999999997E-2</v>
      </c>
      <c r="E4037">
        <f t="shared" si="218"/>
        <v>-0.30110364088015062</v>
      </c>
      <c r="F4037">
        <f t="shared" si="219"/>
        <v>4.534580263429467E-2</v>
      </c>
      <c r="G4037">
        <f>IF('Input and Summary Results'!$J$4="yes",IF(C4037=FALSE,FALSE,IF('Data Transformation'!E4037&lt;$R$10,E4037,$R$10)),IF(C4037=FALSE,FALSE,IF(C4037&lt;$R$10,C4037,$R$10)))</f>
        <v>0.49991521999999999</v>
      </c>
      <c r="H4037">
        <f>IF('Input and Summary Results'!$J$4="yes",'Data Transformation'!F4037,'Data Transformation'!D4037)</f>
        <v>5.2232849999999997E-2</v>
      </c>
      <c r="I4037">
        <f t="shared" ref="I4037:I4100" si="220">IF(G4037=FALSE,"",B4037)</f>
        <v>231</v>
      </c>
    </row>
    <row r="4038" spans="2:9" x14ac:dyDescent="0.25">
      <c r="B4038">
        <f>IF('Input and Summary Results'!D3620=0,FALSE,'Input and Summary Results'!$B3620)</f>
        <v>231</v>
      </c>
      <c r="C4038">
        <f>IF(OR(B4038=0,'Input and Summary Results'!D3620=0,'Input and Summary Results'!D3620=""),FALSE,'Input and Summary Results'!$D3620)</f>
        <v>0.58340292000000005</v>
      </c>
      <c r="D4038">
        <f>IF(OR(B4038=0,'Input and Summary Results'!E3620=0),FALSE,'Input and Summary Results'!$E3620)</f>
        <v>4.4577029999999997E-2</v>
      </c>
      <c r="E4038">
        <f t="shared" si="218"/>
        <v>-0.23403140151405716</v>
      </c>
      <c r="F4038">
        <f t="shared" si="219"/>
        <v>3.3161354454653735E-2</v>
      </c>
      <c r="G4038">
        <f>IF('Input and Summary Results'!$J$4="yes",IF(C4038=FALSE,FALSE,IF('Data Transformation'!E4038&lt;$R$10,E4038,$R$10)),IF(C4038=FALSE,FALSE,IF(C4038&lt;$R$10,C4038,$R$10)))</f>
        <v>0.58340292000000005</v>
      </c>
      <c r="H4038">
        <f>IF('Input and Summary Results'!$J$4="yes",'Data Transformation'!F4038,'Data Transformation'!D4038)</f>
        <v>4.4577029999999997E-2</v>
      </c>
      <c r="I4038">
        <f t="shared" si="220"/>
        <v>231</v>
      </c>
    </row>
    <row r="4039" spans="2:9" x14ac:dyDescent="0.25">
      <c r="B4039">
        <f>IF('Input and Summary Results'!D3621=0,FALSE,'Input and Summary Results'!$B3621)</f>
        <v>231</v>
      </c>
      <c r="C4039">
        <f>IF(OR(B4039=0,'Input and Summary Results'!D3621=0,'Input and Summary Results'!D3621=""),FALSE,'Input and Summary Results'!$D3621)</f>
        <v>0.67139649000000001</v>
      </c>
      <c r="D4039">
        <f>IF(OR(B4039=0,'Input and Summary Results'!E3621=0),FALSE,'Input and Summary Results'!$E3621)</f>
        <v>4.0124849999999997E-2</v>
      </c>
      <c r="E4039">
        <f t="shared" si="218"/>
        <v>-0.17302093353426207</v>
      </c>
      <c r="F4039">
        <f t="shared" si="219"/>
        <v>2.5937259368156655E-2</v>
      </c>
      <c r="G4039">
        <f>IF('Input and Summary Results'!$J$4="yes",IF(C4039=FALSE,FALSE,IF('Data Transformation'!E4039&lt;$R$10,E4039,$R$10)),IF(C4039=FALSE,FALSE,IF(C4039&lt;$R$10,C4039,$R$10)))</f>
        <v>0.67139649000000001</v>
      </c>
      <c r="H4039">
        <f>IF('Input and Summary Results'!$J$4="yes",'Data Transformation'!F4039,'Data Transformation'!D4039)</f>
        <v>4.0124849999999997E-2</v>
      </c>
      <c r="I4039">
        <f t="shared" si="220"/>
        <v>231</v>
      </c>
    </row>
    <row r="4040" spans="2:9" x14ac:dyDescent="0.25">
      <c r="B4040">
        <f>IF('Input and Summary Results'!D3622=0,FALSE,'Input and Summary Results'!$B3622)</f>
        <v>231</v>
      </c>
      <c r="C4040">
        <f>IF(OR(B4040=0,'Input and Summary Results'!D3622=0,'Input and Summary Results'!D3622=""),FALSE,'Input and Summary Results'!$D3622)</f>
        <v>0.70872984000000006</v>
      </c>
      <c r="D4040">
        <f>IF(OR(B4040=0,'Input and Summary Results'!E3622=0),FALSE,'Input and Summary Results'!$E3622)</f>
        <v>3.7063829999999999E-2</v>
      </c>
      <c r="E4040">
        <f t="shared" si="218"/>
        <v>-0.14951928153999422</v>
      </c>
      <c r="F4040">
        <f t="shared" si="219"/>
        <v>2.2696521738099804E-2</v>
      </c>
      <c r="G4040">
        <f>IF('Input and Summary Results'!$J$4="yes",IF(C4040=FALSE,FALSE,IF('Data Transformation'!E4040&lt;$R$10,E4040,$R$10)),IF(C4040=FALSE,FALSE,IF(C4040&lt;$R$10,C4040,$R$10)))</f>
        <v>0.70872984000000006</v>
      </c>
      <c r="H4040">
        <f>IF('Input and Summary Results'!$J$4="yes",'Data Transformation'!F4040,'Data Transformation'!D4040)</f>
        <v>3.7063829999999999E-2</v>
      </c>
      <c r="I4040">
        <f t="shared" si="220"/>
        <v>231</v>
      </c>
    </row>
    <row r="4041" spans="2:9" x14ac:dyDescent="0.25">
      <c r="B4041">
        <f>IF('Input and Summary Results'!D3623=0,FALSE,'Input and Summary Results'!$B3623)</f>
        <v>231</v>
      </c>
      <c r="C4041">
        <f>IF(OR(B4041=0,'Input and Summary Results'!D3623=0,'Input and Summary Results'!D3623=""),FALSE,'Input and Summary Results'!$D3623)</f>
        <v>0.70881875000000005</v>
      </c>
      <c r="D4041">
        <f>IF(OR(B4041=0,'Input and Summary Results'!E3623=0),FALSE,'Input and Summary Results'!$E3623)</f>
        <v>2.5281580000000001E-2</v>
      </c>
      <c r="E4041">
        <f t="shared" si="218"/>
        <v>-0.14946480281142147</v>
      </c>
      <c r="F4041">
        <f t="shared" si="219"/>
        <v>1.5479564726525646E-2</v>
      </c>
      <c r="G4041">
        <f>IF('Input and Summary Results'!$J$4="yes",IF(C4041=FALSE,FALSE,IF('Data Transformation'!E4041&lt;$R$10,E4041,$R$10)),IF(C4041=FALSE,FALSE,IF(C4041&lt;$R$10,C4041,$R$10)))</f>
        <v>0.70881875000000005</v>
      </c>
      <c r="H4041">
        <f>IF('Input and Summary Results'!$J$4="yes",'Data Transformation'!F4041,'Data Transformation'!D4041)</f>
        <v>2.5281580000000001E-2</v>
      </c>
      <c r="I4041">
        <f t="shared" si="220"/>
        <v>231</v>
      </c>
    </row>
    <row r="4042" spans="2:9" x14ac:dyDescent="0.25">
      <c r="B4042">
        <f>IF('Input and Summary Results'!D3624=0,FALSE,'Input and Summary Results'!$B3624)</f>
        <v>231</v>
      </c>
      <c r="C4042">
        <f>IF(OR(B4042=0,'Input and Summary Results'!D3624=0,'Input and Summary Results'!D3624=""),FALSE,'Input and Summary Results'!$D3624)</f>
        <v>0.73096061999999995</v>
      </c>
      <c r="D4042">
        <f>IF(OR(B4042=0,'Input and Summary Results'!E3624=0),FALSE,'Input and Summary Results'!$E3624)</f>
        <v>4.1028710000000003E-2</v>
      </c>
      <c r="E4042">
        <f t="shared" si="218"/>
        <v>-0.13610601972802497</v>
      </c>
      <c r="F4042">
        <f t="shared" si="219"/>
        <v>2.4360354925823502E-2</v>
      </c>
      <c r="G4042">
        <f>IF('Input and Summary Results'!$J$4="yes",IF(C4042=FALSE,FALSE,IF('Data Transformation'!E4042&lt;$R$10,E4042,$R$10)),IF(C4042=FALSE,FALSE,IF(C4042&lt;$R$10,C4042,$R$10)))</f>
        <v>0.73096061999999995</v>
      </c>
      <c r="H4042">
        <f>IF('Input and Summary Results'!$J$4="yes",'Data Transformation'!F4042,'Data Transformation'!D4042)</f>
        <v>4.1028710000000003E-2</v>
      </c>
      <c r="I4042">
        <f t="shared" si="220"/>
        <v>231</v>
      </c>
    </row>
    <row r="4043" spans="2:9" x14ac:dyDescent="0.25">
      <c r="B4043">
        <f>IF('Input and Summary Results'!D3625=0,FALSE,'Input and Summary Results'!$B3625)</f>
        <v>231</v>
      </c>
      <c r="C4043">
        <f>IF(OR(B4043=0,'Input and Summary Results'!D3625=0,'Input and Summary Results'!D3625=""),FALSE,'Input and Summary Results'!$D3625)</f>
        <v>0.84153330000000004</v>
      </c>
      <c r="D4043">
        <f>IF(OR(B4043=0,'Input and Summary Results'!E3625=0),FALSE,'Input and Summary Results'!$E3625)</f>
        <v>3.0902599999999999E-2</v>
      </c>
      <c r="E4043">
        <f t="shared" si="218"/>
        <v>-7.4928694043346539E-2</v>
      </c>
      <c r="F4043">
        <f t="shared" si="219"/>
        <v>1.5937252156272366E-2</v>
      </c>
      <c r="G4043">
        <f>IF('Input and Summary Results'!$J$4="yes",IF(C4043=FALSE,FALSE,IF('Data Transformation'!E4043&lt;$R$10,E4043,$R$10)),IF(C4043=FALSE,FALSE,IF(C4043&lt;$R$10,C4043,$R$10)))</f>
        <v>0.84153330000000004</v>
      </c>
      <c r="H4043">
        <f>IF('Input and Summary Results'!$J$4="yes",'Data Transformation'!F4043,'Data Transformation'!D4043)</f>
        <v>3.0902599999999999E-2</v>
      </c>
      <c r="I4043">
        <f t="shared" si="220"/>
        <v>231</v>
      </c>
    </row>
    <row r="4044" spans="2:9" x14ac:dyDescent="0.25">
      <c r="B4044">
        <f>IF('Input and Summary Results'!D3626=0,FALSE,'Input and Summary Results'!$B3626)</f>
        <v>231</v>
      </c>
      <c r="C4044">
        <f>IF(OR(B4044=0,'Input and Summary Results'!D3626=0,'Input and Summary Results'!D3626=""),FALSE,'Input and Summary Results'!$D3626)</f>
        <v>0.98292886999999995</v>
      </c>
      <c r="D4044">
        <f>IF(OR(B4044=0,'Input and Summary Results'!E3626=0),FALSE,'Input and Summary Results'!$E3626)</f>
        <v>2.339844E-2</v>
      </c>
      <c r="E4044">
        <f t="shared" si="218"/>
        <v>-7.4779089066265769E-3</v>
      </c>
      <c r="F4044">
        <f t="shared" si="219"/>
        <v>1.033128975039669E-2</v>
      </c>
      <c r="G4044">
        <f>IF('Input and Summary Results'!$J$4="yes",IF(C4044=FALSE,FALSE,IF('Data Transformation'!E4044&lt;$R$10,E4044,$R$10)),IF(C4044=FALSE,FALSE,IF(C4044&lt;$R$10,C4044,$R$10)))</f>
        <v>0.98292886999999995</v>
      </c>
      <c r="H4044">
        <f>IF('Input and Summary Results'!$J$4="yes",'Data Transformation'!F4044,'Data Transformation'!D4044)</f>
        <v>2.339844E-2</v>
      </c>
      <c r="I4044">
        <f t="shared" si="220"/>
        <v>231</v>
      </c>
    </row>
    <row r="4045" spans="2:9" x14ac:dyDescent="0.25">
      <c r="B4045">
        <f>IF('Input and Summary Results'!D3627=0,FALSE,'Input and Summary Results'!$B3627)</f>
        <v>231</v>
      </c>
      <c r="C4045">
        <f>IF(OR(B4045=0,'Input and Summary Results'!D3627=0,'Input and Summary Results'!D3627=""),FALSE,'Input and Summary Results'!$D3627)</f>
        <v>1.0328841099999999</v>
      </c>
      <c r="D4045">
        <f>IF(OR(B4045=0,'Input and Summary Results'!E3627=0),FALSE,'Input and Summary Results'!$E3627)</f>
        <v>5.8897239999999997E-2</v>
      </c>
      <c r="E4045">
        <f t="shared" si="218"/>
        <v>1.4051596242808608E-2</v>
      </c>
      <c r="F4045">
        <f t="shared" si="219"/>
        <v>2.4747599379760041E-2</v>
      </c>
      <c r="G4045">
        <f>IF('Input and Summary Results'!$J$4="yes",IF(C4045=FALSE,FALSE,IF('Data Transformation'!E4045&lt;$R$10,E4045,$R$10)),IF(C4045=FALSE,FALSE,IF(C4045&lt;$R$10,C4045,$R$10)))</f>
        <v>1.0328841099999999</v>
      </c>
      <c r="H4045">
        <f>IF('Input and Summary Results'!$J$4="yes",'Data Transformation'!F4045,'Data Transformation'!D4045)</f>
        <v>5.8897239999999997E-2</v>
      </c>
      <c r="I4045">
        <f t="shared" si="220"/>
        <v>231</v>
      </c>
    </row>
    <row r="4046" spans="2:9" x14ac:dyDescent="0.25">
      <c r="B4046">
        <f>IF('Input and Summary Results'!D3628=0,FALSE,'Input and Summary Results'!$B3628)</f>
        <v>231</v>
      </c>
      <c r="C4046">
        <f>IF(OR(B4046=0,'Input and Summary Results'!D3628=0,'Input and Summary Results'!D3628=""),FALSE,'Input and Summary Results'!$D3628)</f>
        <v>1.0443626399999999</v>
      </c>
      <c r="D4046">
        <f>IF(OR(B4046=0,'Input and Summary Results'!E3628=0),FALSE,'Input and Summary Results'!$E3628)</f>
        <v>3.00921E-2</v>
      </c>
      <c r="E4046">
        <f t="shared" si="218"/>
        <v>1.8851327405930384E-2</v>
      </c>
      <c r="F4046">
        <f t="shared" si="219"/>
        <v>1.250520738658365E-2</v>
      </c>
      <c r="G4046">
        <f>IF('Input and Summary Results'!$J$4="yes",IF(C4046=FALSE,FALSE,IF('Data Transformation'!E4046&lt;$R$10,E4046,$R$10)),IF(C4046=FALSE,FALSE,IF(C4046&lt;$R$10,C4046,$R$10)))</f>
        <v>1.0443626399999999</v>
      </c>
      <c r="H4046">
        <f>IF('Input and Summary Results'!$J$4="yes",'Data Transformation'!F4046,'Data Transformation'!D4046)</f>
        <v>3.00921E-2</v>
      </c>
      <c r="I4046">
        <f t="shared" si="220"/>
        <v>231</v>
      </c>
    </row>
    <row r="4047" spans="2:9" x14ac:dyDescent="0.25">
      <c r="B4047">
        <f>IF('Input and Summary Results'!D3629=0,FALSE,'Input and Summary Results'!$B3629)</f>
        <v>231</v>
      </c>
      <c r="C4047">
        <f>IF(OR(B4047=0,'Input and Summary Results'!D3629=0,'Input and Summary Results'!D3629=""),FALSE,'Input and Summary Results'!$D3629)</f>
        <v>1.0837933799999999</v>
      </c>
      <c r="D4047">
        <f>IF(OR(B4047=0,'Input and Summary Results'!E3629=0),FALSE,'Input and Summary Results'!$E3629)</f>
        <v>4.1045999999999999E-2</v>
      </c>
      <c r="E4047">
        <f t="shared" si="218"/>
        <v>3.494649393762804E-2</v>
      </c>
      <c r="F4047">
        <f t="shared" si="219"/>
        <v>1.6436679102062791E-2</v>
      </c>
      <c r="G4047">
        <f>IF('Input and Summary Results'!$J$4="yes",IF(C4047=FALSE,FALSE,IF('Data Transformation'!E4047&lt;$R$10,E4047,$R$10)),IF(C4047=FALSE,FALSE,IF(C4047&lt;$R$10,C4047,$R$10)))</f>
        <v>1.0837933799999999</v>
      </c>
      <c r="H4047">
        <f>IF('Input and Summary Results'!$J$4="yes",'Data Transformation'!F4047,'Data Transformation'!D4047)</f>
        <v>4.1045999999999999E-2</v>
      </c>
      <c r="I4047">
        <f t="shared" si="220"/>
        <v>231</v>
      </c>
    </row>
    <row r="4048" spans="2:9" x14ac:dyDescent="0.25">
      <c r="B4048">
        <f>IF('Input and Summary Results'!D3630=0,FALSE,'Input and Summary Results'!$B3630)</f>
        <v>232</v>
      </c>
      <c r="C4048">
        <f>IF(OR(B4048=0,'Input and Summary Results'!D3630=0,'Input and Summary Results'!D3630=""),FALSE,'Input and Summary Results'!$D3630)</f>
        <v>-2.22229E-2</v>
      </c>
      <c r="D4048">
        <f>IF(OR(B4048=0,'Input and Summary Results'!E3630=0),FALSE,'Input and Summary Results'!$E3630)</f>
        <v>3.8837589999999998E-2</v>
      </c>
      <c r="E4048" t="e">
        <f t="shared" si="218"/>
        <v>#NUM!</v>
      </c>
      <c r="F4048">
        <f t="shared" si="219"/>
        <v>-0.75847499921252404</v>
      </c>
      <c r="G4048">
        <f>IF('Input and Summary Results'!$J$4="yes",IF(C4048=FALSE,FALSE,IF('Data Transformation'!E4048&lt;$R$10,E4048,$R$10)),IF(C4048=FALSE,FALSE,IF(C4048&lt;$R$10,C4048,$R$10)))</f>
        <v>-2.22229E-2</v>
      </c>
      <c r="H4048">
        <f>IF('Input and Summary Results'!$J$4="yes",'Data Transformation'!F4048,'Data Transformation'!D4048)</f>
        <v>3.8837589999999998E-2</v>
      </c>
      <c r="I4048">
        <f t="shared" si="220"/>
        <v>232</v>
      </c>
    </row>
    <row r="4049" spans="2:9" x14ac:dyDescent="0.25">
      <c r="B4049">
        <f>IF('Input and Summary Results'!D3631=0,FALSE,'Input and Summary Results'!$B3631)</f>
        <v>232</v>
      </c>
      <c r="C4049">
        <f>IF(OR(B4049=0,'Input and Summary Results'!D3631=0,'Input and Summary Results'!D3631=""),FALSE,'Input and Summary Results'!$D3631)</f>
        <v>9.7344600000000003E-3</v>
      </c>
      <c r="D4049">
        <f>IF(OR(B4049=0,'Input and Summary Results'!E3631=0),FALSE,'Input and Summary Results'!$E3631)</f>
        <v>6.7232230000000004E-2</v>
      </c>
      <c r="E4049">
        <f t="shared" si="218"/>
        <v>-2.011688135106954</v>
      </c>
      <c r="F4049">
        <f t="shared" si="219"/>
        <v>2.9974736985924233</v>
      </c>
      <c r="G4049">
        <f>IF('Input and Summary Results'!$J$4="yes",IF(C4049=FALSE,FALSE,IF('Data Transformation'!E4049&lt;$R$10,E4049,$R$10)),IF(C4049=FALSE,FALSE,IF(C4049&lt;$R$10,C4049,$R$10)))</f>
        <v>9.7344600000000003E-3</v>
      </c>
      <c r="H4049">
        <f>IF('Input and Summary Results'!$J$4="yes",'Data Transformation'!F4049,'Data Transformation'!D4049)</f>
        <v>6.7232230000000004E-2</v>
      </c>
      <c r="I4049">
        <f t="shared" si="220"/>
        <v>232</v>
      </c>
    </row>
    <row r="4050" spans="2:9" x14ac:dyDescent="0.25">
      <c r="B4050">
        <f>IF('Input and Summary Results'!D3632=0,FALSE,'Input and Summary Results'!$B3632)</f>
        <v>232</v>
      </c>
      <c r="C4050">
        <f>IF(OR(B4050=0,'Input and Summary Results'!D3632=0,'Input and Summary Results'!D3632=""),FALSE,'Input and Summary Results'!$D3632)</f>
        <v>0.38083044999999999</v>
      </c>
      <c r="D4050">
        <f>IF(OR(B4050=0,'Input and Summary Results'!E3632=0),FALSE,'Input and Summary Results'!$E3632)</f>
        <v>5.2974899999999998E-2</v>
      </c>
      <c r="E4050">
        <f t="shared" si="218"/>
        <v>-0.41926833408411118</v>
      </c>
      <c r="F4050">
        <f t="shared" si="219"/>
        <v>6.0370977688364989E-2</v>
      </c>
      <c r="G4050">
        <f>IF('Input and Summary Results'!$J$4="yes",IF(C4050=FALSE,FALSE,IF('Data Transformation'!E4050&lt;$R$10,E4050,$R$10)),IF(C4050=FALSE,FALSE,IF(C4050&lt;$R$10,C4050,$R$10)))</f>
        <v>0.38083044999999999</v>
      </c>
      <c r="H4050">
        <f>IF('Input and Summary Results'!$J$4="yes",'Data Transformation'!F4050,'Data Transformation'!D4050)</f>
        <v>5.2974899999999998E-2</v>
      </c>
      <c r="I4050">
        <f t="shared" si="220"/>
        <v>232</v>
      </c>
    </row>
    <row r="4051" spans="2:9" x14ac:dyDescent="0.25">
      <c r="B4051">
        <f>IF('Input and Summary Results'!D3633=0,FALSE,'Input and Summary Results'!$B3633)</f>
        <v>232</v>
      </c>
      <c r="C4051">
        <f>IF(OR(B4051=0,'Input and Summary Results'!D3633=0,'Input and Summary Results'!D3633=""),FALSE,'Input and Summary Results'!$D3633)</f>
        <v>0.40219012999999998</v>
      </c>
      <c r="D4051">
        <f>IF(OR(B4051=0,'Input and Summary Results'!E3633=0),FALSE,'Input and Summary Results'!$E3633)</f>
        <v>4.7316289999999997E-2</v>
      </c>
      <c r="E4051">
        <f t="shared" si="218"/>
        <v>-0.39556859146959139</v>
      </c>
      <c r="F4051">
        <f t="shared" si="219"/>
        <v>5.1058612154405679E-2</v>
      </c>
      <c r="G4051">
        <f>IF('Input and Summary Results'!$J$4="yes",IF(C4051=FALSE,FALSE,IF('Data Transformation'!E4051&lt;$R$10,E4051,$R$10)),IF(C4051=FALSE,FALSE,IF(C4051&lt;$R$10,C4051,$R$10)))</f>
        <v>0.40219012999999998</v>
      </c>
      <c r="H4051">
        <f>IF('Input and Summary Results'!$J$4="yes",'Data Transformation'!F4051,'Data Transformation'!D4051)</f>
        <v>4.7316289999999997E-2</v>
      </c>
      <c r="I4051">
        <f t="shared" si="220"/>
        <v>232</v>
      </c>
    </row>
    <row r="4052" spans="2:9" x14ac:dyDescent="0.25">
      <c r="B4052">
        <f>IF('Input and Summary Results'!D3634=0,FALSE,'Input and Summary Results'!$B3634)</f>
        <v>232</v>
      </c>
      <c r="C4052">
        <f>IF(OR(B4052=0,'Input and Summary Results'!D3634=0,'Input and Summary Results'!D3634=""),FALSE,'Input and Summary Results'!$D3634)</f>
        <v>0.57386417000000001</v>
      </c>
      <c r="D4052">
        <f>IF(OR(B4052=0,'Input and Summary Results'!E3634=0),FALSE,'Input and Summary Results'!$E3634)</f>
        <v>5.5681229999999998E-2</v>
      </c>
      <c r="E4052">
        <f t="shared" si="218"/>
        <v>-0.24119089018082629</v>
      </c>
      <c r="F4052">
        <f t="shared" si="219"/>
        <v>4.2110407102084801E-2</v>
      </c>
      <c r="G4052">
        <f>IF('Input and Summary Results'!$J$4="yes",IF(C4052=FALSE,FALSE,IF('Data Transformation'!E4052&lt;$R$10,E4052,$R$10)),IF(C4052=FALSE,FALSE,IF(C4052&lt;$R$10,C4052,$R$10)))</f>
        <v>0.57386417000000001</v>
      </c>
      <c r="H4052">
        <f>IF('Input and Summary Results'!$J$4="yes",'Data Transformation'!F4052,'Data Transformation'!D4052)</f>
        <v>5.5681229999999998E-2</v>
      </c>
      <c r="I4052">
        <f t="shared" si="220"/>
        <v>232</v>
      </c>
    </row>
    <row r="4053" spans="2:9" x14ac:dyDescent="0.25">
      <c r="B4053">
        <f>IF('Input and Summary Results'!D3635=0,FALSE,'Input and Summary Results'!$B3635)</f>
        <v>232</v>
      </c>
      <c r="C4053">
        <f>IF(OR(B4053=0,'Input and Summary Results'!D3635=0,'Input and Summary Results'!D3635=""),FALSE,'Input and Summary Results'!$D3635)</f>
        <v>0.59599975999999999</v>
      </c>
      <c r="D4053">
        <f>IF(OR(B4053=0,'Input and Summary Results'!E3635=0),FALSE,'Input and Summary Results'!$E3635)</f>
        <v>4.0299359999999999E-2</v>
      </c>
      <c r="E4053">
        <f t="shared" si="218"/>
        <v>-0.22475391514348278</v>
      </c>
      <c r="F4053">
        <f t="shared" si="219"/>
        <v>2.9345518931081449E-2</v>
      </c>
      <c r="G4053">
        <f>IF('Input and Summary Results'!$J$4="yes",IF(C4053=FALSE,FALSE,IF('Data Transformation'!E4053&lt;$R$10,E4053,$R$10)),IF(C4053=FALSE,FALSE,IF(C4053&lt;$R$10,C4053,$R$10)))</f>
        <v>0.59599975999999999</v>
      </c>
      <c r="H4053">
        <f>IF('Input and Summary Results'!$J$4="yes",'Data Transformation'!F4053,'Data Transformation'!D4053)</f>
        <v>4.0299359999999999E-2</v>
      </c>
      <c r="I4053">
        <f t="shared" si="220"/>
        <v>232</v>
      </c>
    </row>
    <row r="4054" spans="2:9" x14ac:dyDescent="0.25">
      <c r="B4054">
        <f>IF('Input and Summary Results'!D3636=0,FALSE,'Input and Summary Results'!$B3636)</f>
        <v>232</v>
      </c>
      <c r="C4054">
        <f>IF(OR(B4054=0,'Input and Summary Results'!D3636=0,'Input and Summary Results'!D3636=""),FALSE,'Input and Summary Results'!$D3636)</f>
        <v>0.79715559999999996</v>
      </c>
      <c r="D4054">
        <f>IF(OR(B4054=0,'Input and Summary Results'!E3636=0),FALSE,'Input and Summary Results'!$E3636)</f>
        <v>4.8017039999999997E-2</v>
      </c>
      <c r="E4054">
        <f t="shared" si="218"/>
        <v>-9.8456898646901353E-2</v>
      </c>
      <c r="F4054">
        <f t="shared" si="219"/>
        <v>2.6142192766380867E-2</v>
      </c>
      <c r="G4054">
        <f>IF('Input and Summary Results'!$J$4="yes",IF(C4054=FALSE,FALSE,IF('Data Transformation'!E4054&lt;$R$10,E4054,$R$10)),IF(C4054=FALSE,FALSE,IF(C4054&lt;$R$10,C4054,$R$10)))</f>
        <v>0.79715559999999996</v>
      </c>
      <c r="H4054">
        <f>IF('Input and Summary Results'!$J$4="yes",'Data Transformation'!F4054,'Data Transformation'!D4054)</f>
        <v>4.8017039999999997E-2</v>
      </c>
      <c r="I4054">
        <f t="shared" si="220"/>
        <v>232</v>
      </c>
    </row>
    <row r="4055" spans="2:9" x14ac:dyDescent="0.25">
      <c r="B4055">
        <f>IF('Input and Summary Results'!D3637=0,FALSE,'Input and Summary Results'!$B3637)</f>
        <v>232</v>
      </c>
      <c r="C4055">
        <f>IF(OR(B4055=0,'Input and Summary Results'!D3637=0,'Input and Summary Results'!D3637=""),FALSE,'Input and Summary Results'!$D3637)</f>
        <v>0.81231326000000004</v>
      </c>
      <c r="D4055">
        <f>IF(OR(B4055=0,'Input and Summary Results'!E3637=0),FALSE,'Input and Summary Results'!$E3637)</f>
        <v>3.0580429999999999E-2</v>
      </c>
      <c r="E4055">
        <f t="shared" si="218"/>
        <v>-9.0276457392483356E-2</v>
      </c>
      <c r="F4055">
        <f t="shared" si="219"/>
        <v>1.6338409421015727E-2</v>
      </c>
      <c r="G4055">
        <f>IF('Input and Summary Results'!$J$4="yes",IF(C4055=FALSE,FALSE,IF('Data Transformation'!E4055&lt;$R$10,E4055,$R$10)),IF(C4055=FALSE,FALSE,IF(C4055&lt;$R$10,C4055,$R$10)))</f>
        <v>0.81231326000000004</v>
      </c>
      <c r="H4055">
        <f>IF('Input and Summary Results'!$J$4="yes",'Data Transformation'!F4055,'Data Transformation'!D4055)</f>
        <v>3.0580429999999999E-2</v>
      </c>
      <c r="I4055">
        <f t="shared" si="220"/>
        <v>232</v>
      </c>
    </row>
    <row r="4056" spans="2:9" x14ac:dyDescent="0.25">
      <c r="B4056">
        <f>IF('Input and Summary Results'!D3638=0,FALSE,'Input and Summary Results'!$B3638)</f>
        <v>232</v>
      </c>
      <c r="C4056">
        <f>IF(OR(B4056=0,'Input and Summary Results'!D3638=0,'Input and Summary Results'!D3638=""),FALSE,'Input and Summary Results'!$D3638)</f>
        <v>0.86732790000000004</v>
      </c>
      <c r="D4056">
        <f>IF(OR(B4056=0,'Input and Summary Results'!E3638=0),FALSE,'Input and Summary Results'!$E3638)</f>
        <v>6.1612649999999998E-2</v>
      </c>
      <c r="E4056">
        <f t="shared" si="218"/>
        <v>-6.1816683102176445E-2</v>
      </c>
      <c r="F4056">
        <f t="shared" si="219"/>
        <v>3.0830197091549803E-2</v>
      </c>
      <c r="G4056">
        <f>IF('Input and Summary Results'!$J$4="yes",IF(C4056=FALSE,FALSE,IF('Data Transformation'!E4056&lt;$R$10,E4056,$R$10)),IF(C4056=FALSE,FALSE,IF(C4056&lt;$R$10,C4056,$R$10)))</f>
        <v>0.86732790000000004</v>
      </c>
      <c r="H4056">
        <f>IF('Input and Summary Results'!$J$4="yes",'Data Transformation'!F4056,'Data Transformation'!D4056)</f>
        <v>6.1612649999999998E-2</v>
      </c>
      <c r="I4056">
        <f t="shared" si="220"/>
        <v>232</v>
      </c>
    </row>
    <row r="4057" spans="2:9" x14ac:dyDescent="0.25">
      <c r="B4057">
        <f>IF('Input and Summary Results'!D3639=0,FALSE,'Input and Summary Results'!$B3639)</f>
        <v>232</v>
      </c>
      <c r="C4057">
        <f>IF(OR(B4057=0,'Input and Summary Results'!D3639=0,'Input and Summary Results'!D3639=""),FALSE,'Input and Summary Results'!$D3639)</f>
        <v>0.88833465</v>
      </c>
      <c r="D4057">
        <f>IF(OR(B4057=0,'Input and Summary Results'!E3639=0),FALSE,'Input and Summary Results'!$E3639)</f>
        <v>4.2179149999999999E-2</v>
      </c>
      <c r="E4057">
        <f t="shared" si="218"/>
        <v>-5.1423397656533955E-2</v>
      </c>
      <c r="F4057">
        <f t="shared" si="219"/>
        <v>2.060681872535311E-2</v>
      </c>
      <c r="G4057">
        <f>IF('Input and Summary Results'!$J$4="yes",IF(C4057=FALSE,FALSE,IF('Data Transformation'!E4057&lt;$R$10,E4057,$R$10)),IF(C4057=FALSE,FALSE,IF(C4057&lt;$R$10,C4057,$R$10)))</f>
        <v>0.88833465</v>
      </c>
      <c r="H4057">
        <f>IF('Input and Summary Results'!$J$4="yes",'Data Transformation'!F4057,'Data Transformation'!D4057)</f>
        <v>4.2179149999999999E-2</v>
      </c>
      <c r="I4057">
        <f t="shared" si="220"/>
        <v>232</v>
      </c>
    </row>
    <row r="4058" spans="2:9" x14ac:dyDescent="0.25">
      <c r="B4058">
        <f>IF('Input and Summary Results'!D3640=0,FALSE,'Input and Summary Results'!$B3640)</f>
        <v>232</v>
      </c>
      <c r="C4058">
        <f>IF(OR(B4058=0,'Input and Summary Results'!D3640=0,'Input and Summary Results'!D3640=""),FALSE,'Input and Summary Results'!$D3640)</f>
        <v>0.95044136999999995</v>
      </c>
      <c r="D4058">
        <f>IF(OR(B4058=0,'Input and Summary Results'!E3640=0),FALSE,'Input and Summary Results'!$E3640)</f>
        <v>3.4565400000000003E-2</v>
      </c>
      <c r="E4058">
        <f t="shared" si="218"/>
        <v>-2.207466835226541E-2</v>
      </c>
      <c r="F4058">
        <f t="shared" si="219"/>
        <v>1.5783597046075553E-2</v>
      </c>
      <c r="G4058">
        <f>IF('Input and Summary Results'!$J$4="yes",IF(C4058=FALSE,FALSE,IF('Data Transformation'!E4058&lt;$R$10,E4058,$R$10)),IF(C4058=FALSE,FALSE,IF(C4058&lt;$R$10,C4058,$R$10)))</f>
        <v>0.95044136999999995</v>
      </c>
      <c r="H4058">
        <f>IF('Input and Summary Results'!$J$4="yes",'Data Transformation'!F4058,'Data Transformation'!D4058)</f>
        <v>3.4565400000000003E-2</v>
      </c>
      <c r="I4058">
        <f t="shared" si="220"/>
        <v>232</v>
      </c>
    </row>
    <row r="4059" spans="2:9" x14ac:dyDescent="0.25">
      <c r="B4059">
        <f>IF('Input and Summary Results'!D3641=0,FALSE,'Input and Summary Results'!$B3641)</f>
        <v>232</v>
      </c>
      <c r="C4059">
        <f>IF(OR(B4059=0,'Input and Summary Results'!D3641=0,'Input and Summary Results'!D3641=""),FALSE,'Input and Summary Results'!$D3641)</f>
        <v>0.95538217999999997</v>
      </c>
      <c r="D4059">
        <f>IF(OR(B4059=0,'Input and Summary Results'!E3641=0),FALSE,'Input and Summary Results'!$E3641)</f>
        <v>3.0630709999999998E-2</v>
      </c>
      <c r="E4059">
        <f t="shared" si="218"/>
        <v>-1.9822863533974427E-2</v>
      </c>
      <c r="F4059">
        <f t="shared" si="219"/>
        <v>1.3914565729078178E-2</v>
      </c>
      <c r="G4059">
        <f>IF('Input and Summary Results'!$J$4="yes",IF(C4059=FALSE,FALSE,IF('Data Transformation'!E4059&lt;$R$10,E4059,$R$10)),IF(C4059=FALSE,FALSE,IF(C4059&lt;$R$10,C4059,$R$10)))</f>
        <v>0.95538217999999997</v>
      </c>
      <c r="H4059">
        <f>IF('Input and Summary Results'!$J$4="yes",'Data Transformation'!F4059,'Data Transformation'!D4059)</f>
        <v>3.0630709999999998E-2</v>
      </c>
      <c r="I4059">
        <f t="shared" si="220"/>
        <v>232</v>
      </c>
    </row>
    <row r="4060" spans="2:9" x14ac:dyDescent="0.25">
      <c r="B4060">
        <f>IF('Input and Summary Results'!D3642=0,FALSE,'Input and Summary Results'!$B3642)</f>
        <v>232</v>
      </c>
      <c r="C4060">
        <f>IF(OR(B4060=0,'Input and Summary Results'!D3642=0,'Input and Summary Results'!D3642=""),FALSE,'Input and Summary Results'!$D3642)</f>
        <v>0.96625687000000005</v>
      </c>
      <c r="D4060">
        <f>IF(OR(B4060=0,'Input and Summary Results'!E3642=0),FALSE,'Input and Summary Results'!$E3642)</f>
        <v>3.0860519999999999E-2</v>
      </c>
      <c r="E4060">
        <f t="shared" si="218"/>
        <v>-1.4907405267684297E-2</v>
      </c>
      <c r="F4060">
        <f t="shared" si="219"/>
        <v>1.386118546303324E-2</v>
      </c>
      <c r="G4060">
        <f>IF('Input and Summary Results'!$J$4="yes",IF(C4060=FALSE,FALSE,IF('Data Transformation'!E4060&lt;$R$10,E4060,$R$10)),IF(C4060=FALSE,FALSE,IF(C4060&lt;$R$10,C4060,$R$10)))</f>
        <v>0.96625687000000005</v>
      </c>
      <c r="H4060">
        <f>IF('Input and Summary Results'!$J$4="yes",'Data Transformation'!F4060,'Data Transformation'!D4060)</f>
        <v>3.0860519999999999E-2</v>
      </c>
      <c r="I4060">
        <f t="shared" si="220"/>
        <v>232</v>
      </c>
    </row>
    <row r="4061" spans="2:9" x14ac:dyDescent="0.25">
      <c r="B4061">
        <f>IF('Input and Summary Results'!D3643=0,FALSE,'Input and Summary Results'!$B3643)</f>
        <v>232</v>
      </c>
      <c r="C4061">
        <f>IF(OR(B4061=0,'Input and Summary Results'!D3643=0,'Input and Summary Results'!D3643=""),FALSE,'Input and Summary Results'!$D3643)</f>
        <v>0.99674236000000005</v>
      </c>
      <c r="D4061">
        <f>IF(OR(B4061=0,'Input and Summary Results'!E3643=0),FALSE,'Input and Summary Results'!$E3643)</f>
        <v>7.2313299999999997E-2</v>
      </c>
      <c r="E4061">
        <f t="shared" si="218"/>
        <v>-1.4170845068600642E-3</v>
      </c>
      <c r="F4061">
        <f t="shared" si="219"/>
        <v>3.1486544025278507E-2</v>
      </c>
      <c r="G4061">
        <f>IF('Input and Summary Results'!$J$4="yes",IF(C4061=FALSE,FALSE,IF('Data Transformation'!E4061&lt;$R$10,E4061,$R$10)),IF(C4061=FALSE,FALSE,IF(C4061&lt;$R$10,C4061,$R$10)))</f>
        <v>0.99674236000000005</v>
      </c>
      <c r="H4061">
        <f>IF('Input and Summary Results'!$J$4="yes",'Data Transformation'!F4061,'Data Transformation'!D4061)</f>
        <v>7.2313299999999997E-2</v>
      </c>
      <c r="I4061">
        <f t="shared" si="220"/>
        <v>232</v>
      </c>
    </row>
    <row r="4062" spans="2:9" x14ac:dyDescent="0.25">
      <c r="B4062">
        <f>IF('Input and Summary Results'!D3644=0,FALSE,'Input and Summary Results'!$B3644)</f>
        <v>232</v>
      </c>
      <c r="C4062">
        <f>IF(OR(B4062=0,'Input and Summary Results'!D3644=0,'Input and Summary Results'!D3644=""),FALSE,'Input and Summary Results'!$D3644)</f>
        <v>1.0481121200000001</v>
      </c>
      <c r="D4062">
        <f>IF(OR(B4062=0,'Input and Summary Results'!E3644=0),FALSE,'Input and Summary Results'!$E3644)</f>
        <v>0.11184775</v>
      </c>
      <c r="E4062">
        <f t="shared" si="218"/>
        <v>2.0407743041589325E-2</v>
      </c>
      <c r="F4062">
        <f t="shared" si="219"/>
        <v>4.6313674437807283E-2</v>
      </c>
      <c r="G4062">
        <f>IF('Input and Summary Results'!$J$4="yes",IF(C4062=FALSE,FALSE,IF('Data Transformation'!E4062&lt;$R$10,E4062,$R$10)),IF(C4062=FALSE,FALSE,IF(C4062&lt;$R$10,C4062,$R$10)))</f>
        <v>1.0481121200000001</v>
      </c>
      <c r="H4062">
        <f>IF('Input and Summary Results'!$J$4="yes",'Data Transformation'!F4062,'Data Transformation'!D4062)</f>
        <v>0.11184775</v>
      </c>
      <c r="I4062">
        <f t="shared" si="220"/>
        <v>232</v>
      </c>
    </row>
    <row r="4063" spans="2:9" x14ac:dyDescent="0.25">
      <c r="B4063">
        <f>IF('Input and Summary Results'!D3645=0,FALSE,'Input and Summary Results'!$B3645)</f>
        <v>232</v>
      </c>
      <c r="C4063">
        <f>IF(OR(B4063=0,'Input and Summary Results'!D3645=0,'Input and Summary Results'!D3645=""),FALSE,'Input and Summary Results'!$D3645)</f>
        <v>1.0607362899999999</v>
      </c>
      <c r="D4063">
        <f>IF(OR(B4063=0,'Input and Summary Results'!E3645=0),FALSE,'Input and Summary Results'!$E3645)</f>
        <v>7.0183140000000005E-2</v>
      </c>
      <c r="E4063">
        <f t="shared" si="218"/>
        <v>2.5607427225525423E-2</v>
      </c>
      <c r="F4063">
        <f t="shared" si="219"/>
        <v>2.8715414987828883E-2</v>
      </c>
      <c r="G4063">
        <f>IF('Input and Summary Results'!$J$4="yes",IF(C4063=FALSE,FALSE,IF('Data Transformation'!E4063&lt;$R$10,E4063,$R$10)),IF(C4063=FALSE,FALSE,IF(C4063&lt;$R$10,C4063,$R$10)))</f>
        <v>1.0607362899999999</v>
      </c>
      <c r="H4063">
        <f>IF('Input and Summary Results'!$J$4="yes",'Data Transformation'!F4063,'Data Transformation'!D4063)</f>
        <v>7.0183140000000005E-2</v>
      </c>
      <c r="I4063">
        <f t="shared" si="220"/>
        <v>232</v>
      </c>
    </row>
    <row r="4064" spans="2:9" x14ac:dyDescent="0.25">
      <c r="B4064">
        <f>IF('Input and Summary Results'!D3646=0,FALSE,'Input and Summary Results'!$B3646)</f>
        <v>232</v>
      </c>
      <c r="C4064">
        <f>IF(OR(B4064=0,'Input and Summary Results'!D3646=0,'Input and Summary Results'!D3646=""),FALSE,'Input and Summary Results'!$D3646)</f>
        <v>1.0675750799999999</v>
      </c>
      <c r="D4064">
        <f>IF(OR(B4064=0,'Input and Summary Results'!E3646=0),FALSE,'Input and Summary Results'!$E3646)</f>
        <v>2.8279439999999999E-2</v>
      </c>
      <c r="E4064">
        <f t="shared" si="218"/>
        <v>2.8398427662489324E-2</v>
      </c>
      <c r="F4064">
        <f t="shared" si="219"/>
        <v>1.1496406379212225E-2</v>
      </c>
      <c r="G4064">
        <f>IF('Input and Summary Results'!$J$4="yes",IF(C4064=FALSE,FALSE,IF('Data Transformation'!E4064&lt;$R$10,E4064,$R$10)),IF(C4064=FALSE,FALSE,IF(C4064&lt;$R$10,C4064,$R$10)))</f>
        <v>1.0675750799999999</v>
      </c>
      <c r="H4064">
        <f>IF('Input and Summary Results'!$J$4="yes",'Data Transformation'!F4064,'Data Transformation'!D4064)</f>
        <v>2.8279439999999999E-2</v>
      </c>
      <c r="I4064">
        <f t="shared" si="220"/>
        <v>232</v>
      </c>
    </row>
    <row r="4065" spans="2:9" x14ac:dyDescent="0.25">
      <c r="B4065">
        <f>IF('Input and Summary Results'!D3647=0,FALSE,'Input and Summary Results'!$B3647)</f>
        <v>232</v>
      </c>
      <c r="C4065">
        <f>IF(OR(B4065=0,'Input and Summary Results'!D3647=0,'Input and Summary Results'!D3647=""),FALSE,'Input and Summary Results'!$D3647)</f>
        <v>1.1085741099999999</v>
      </c>
      <c r="D4065">
        <f>IF(OR(B4065=0,'Input and Summary Results'!E3647=0),FALSE,'Input and Summary Results'!$E3647)</f>
        <v>2.5304159999999999E-2</v>
      </c>
      <c r="E4065">
        <f t="shared" si="218"/>
        <v>4.4764731720422127E-2</v>
      </c>
      <c r="F4065">
        <f t="shared" si="219"/>
        <v>9.9064242443836249E-3</v>
      </c>
      <c r="G4065">
        <f>IF('Input and Summary Results'!$J$4="yes",IF(C4065=FALSE,FALSE,IF('Data Transformation'!E4065&lt;$R$10,E4065,$R$10)),IF(C4065=FALSE,FALSE,IF(C4065&lt;$R$10,C4065,$R$10)))</f>
        <v>1.1085741099999999</v>
      </c>
      <c r="H4065">
        <f>IF('Input and Summary Results'!$J$4="yes",'Data Transformation'!F4065,'Data Transformation'!D4065)</f>
        <v>2.5304159999999999E-2</v>
      </c>
      <c r="I4065">
        <f t="shared" si="220"/>
        <v>232</v>
      </c>
    </row>
    <row r="4066" spans="2:9" x14ac:dyDescent="0.25">
      <c r="B4066">
        <f>IF('Input and Summary Results'!D3648=0,FALSE,'Input and Summary Results'!$B3648)</f>
        <v>232</v>
      </c>
      <c r="C4066">
        <f>IF(OR(B4066=0,'Input and Summary Results'!D3648=0,'Input and Summary Results'!D3648=""),FALSE,'Input and Summary Results'!$D3648)</f>
        <v>1.17115971</v>
      </c>
      <c r="D4066">
        <f>IF(OR(B4066=0,'Input and Summary Results'!E3648=0),FALSE,'Input and Summary Results'!$E3648)</f>
        <v>5.7087239999999997E-2</v>
      </c>
      <c r="E4066">
        <f t="shared" si="218"/>
        <v>6.8616123460176412E-2</v>
      </c>
      <c r="F4066">
        <f t="shared" si="219"/>
        <v>2.1154981637816074E-2</v>
      </c>
      <c r="G4066">
        <f>IF('Input and Summary Results'!$J$4="yes",IF(C4066=FALSE,FALSE,IF('Data Transformation'!E4066&lt;$R$10,E4066,$R$10)),IF(C4066=FALSE,FALSE,IF(C4066&lt;$R$10,C4066,$R$10)))</f>
        <v>1.17115971</v>
      </c>
      <c r="H4066">
        <f>IF('Input and Summary Results'!$J$4="yes",'Data Transformation'!F4066,'Data Transformation'!D4066)</f>
        <v>5.7087239999999997E-2</v>
      </c>
      <c r="I4066">
        <f t="shared" si="220"/>
        <v>232</v>
      </c>
    </row>
    <row r="4067" spans="2:9" x14ac:dyDescent="0.25">
      <c r="B4067">
        <f>IF('Input and Summary Results'!D3649=0,FALSE,'Input and Summary Results'!$B3649)</f>
        <v>233</v>
      </c>
      <c r="C4067">
        <f>IF(OR(B4067=0,'Input and Summary Results'!D3649=0,'Input and Summary Results'!D3649=""),FALSE,'Input and Summary Results'!$D3649)</f>
        <v>-2.0125E-3</v>
      </c>
      <c r="D4067">
        <f>IF(OR(B4067=0,'Input and Summary Results'!E3649=0),FALSE,'Input and Summary Results'!$E3649)</f>
        <v>3.7686530000000003E-2</v>
      </c>
      <c r="E4067" t="e">
        <f t="shared" si="218"/>
        <v>#NUM!</v>
      </c>
      <c r="F4067">
        <f t="shared" si="219"/>
        <v>-8.1271821217391302</v>
      </c>
      <c r="G4067">
        <f>IF('Input and Summary Results'!$J$4="yes",IF(C4067=FALSE,FALSE,IF('Data Transformation'!E4067&lt;$R$10,E4067,$R$10)),IF(C4067=FALSE,FALSE,IF(C4067&lt;$R$10,C4067,$R$10)))</f>
        <v>-2.0125E-3</v>
      </c>
      <c r="H4067">
        <f>IF('Input and Summary Results'!$J$4="yes",'Data Transformation'!F4067,'Data Transformation'!D4067)</f>
        <v>3.7686530000000003E-2</v>
      </c>
      <c r="I4067">
        <f t="shared" si="220"/>
        <v>233</v>
      </c>
    </row>
    <row r="4068" spans="2:9" x14ac:dyDescent="0.25">
      <c r="B4068">
        <f>IF('Input and Summary Results'!D3650=0,FALSE,'Input and Summary Results'!$B3650)</f>
        <v>233</v>
      </c>
      <c r="C4068">
        <f>IF(OR(B4068=0,'Input and Summary Results'!D3650=0,'Input and Summary Results'!D3650=""),FALSE,'Input and Summary Results'!$D3650)</f>
        <v>3.7016050000000002E-2</v>
      </c>
      <c r="D4068">
        <f>IF(OR(B4068=0,'Input and Summary Results'!E3650=0),FALSE,'Input and Summary Results'!$E3650)</f>
        <v>4.2591780000000003E-2</v>
      </c>
      <c r="E4068">
        <f t="shared" si="218"/>
        <v>-1.4316099268777986</v>
      </c>
      <c r="F4068">
        <f t="shared" si="219"/>
        <v>0.49937344800431166</v>
      </c>
      <c r="G4068">
        <f>IF('Input and Summary Results'!$J$4="yes",IF(C4068=FALSE,FALSE,IF('Data Transformation'!E4068&lt;$R$10,E4068,$R$10)),IF(C4068=FALSE,FALSE,IF(C4068&lt;$R$10,C4068,$R$10)))</f>
        <v>3.7016050000000002E-2</v>
      </c>
      <c r="H4068">
        <f>IF('Input and Summary Results'!$J$4="yes",'Data Transformation'!F4068,'Data Transformation'!D4068)</f>
        <v>4.2591780000000003E-2</v>
      </c>
      <c r="I4068">
        <f t="shared" si="220"/>
        <v>233</v>
      </c>
    </row>
    <row r="4069" spans="2:9" x14ac:dyDescent="0.25">
      <c r="B4069">
        <f>IF('Input and Summary Results'!D3651=0,FALSE,'Input and Summary Results'!$B3651)</f>
        <v>233</v>
      </c>
      <c r="C4069">
        <f>IF(OR(B4069=0,'Input and Summary Results'!D3651=0,'Input and Summary Results'!D3651=""),FALSE,'Input and Summary Results'!$D3651)</f>
        <v>5.9658629999999997E-2</v>
      </c>
      <c r="D4069">
        <f>IF(OR(B4069=0,'Input and Summary Results'!E3651=0),FALSE,'Input and Summary Results'!$E3651)</f>
        <v>7.5295580000000001E-2</v>
      </c>
      <c r="E4069">
        <f t="shared" si="218"/>
        <v>-1.2243267239922557</v>
      </c>
      <c r="F4069">
        <f t="shared" si="219"/>
        <v>0.54775447776792729</v>
      </c>
      <c r="G4069">
        <f>IF('Input and Summary Results'!$J$4="yes",IF(C4069=FALSE,FALSE,IF('Data Transformation'!E4069&lt;$R$10,E4069,$R$10)),IF(C4069=FALSE,FALSE,IF(C4069&lt;$R$10,C4069,$R$10)))</f>
        <v>5.9658629999999997E-2</v>
      </c>
      <c r="H4069">
        <f>IF('Input and Summary Results'!$J$4="yes",'Data Transformation'!F4069,'Data Transformation'!D4069)</f>
        <v>7.5295580000000001E-2</v>
      </c>
      <c r="I4069">
        <f t="shared" si="220"/>
        <v>233</v>
      </c>
    </row>
    <row r="4070" spans="2:9" x14ac:dyDescent="0.25">
      <c r="B4070">
        <f>IF('Input and Summary Results'!D3652=0,FALSE,'Input and Summary Results'!$B3652)</f>
        <v>233</v>
      </c>
      <c r="C4070">
        <f>IF(OR(B4070=0,'Input and Summary Results'!D3652=0,'Input and Summary Results'!D3652=""),FALSE,'Input and Summary Results'!$D3652)</f>
        <v>8.7979080000000001E-2</v>
      </c>
      <c r="D4070">
        <f>IF(OR(B4070=0,'Input and Summary Results'!E3652=0),FALSE,'Input and Summary Results'!$E3652)</f>
        <v>0.10723277000000001</v>
      </c>
      <c r="E4070">
        <f t="shared" si="218"/>
        <v>-1.0556205837664348</v>
      </c>
      <c r="F4070">
        <f t="shared" si="219"/>
        <v>0.52897827733593028</v>
      </c>
      <c r="G4070">
        <f>IF('Input and Summary Results'!$J$4="yes",IF(C4070=FALSE,FALSE,IF('Data Transformation'!E4070&lt;$R$10,E4070,$R$10)),IF(C4070=FALSE,FALSE,IF(C4070&lt;$R$10,C4070,$R$10)))</f>
        <v>8.7979080000000001E-2</v>
      </c>
      <c r="H4070">
        <f>IF('Input and Summary Results'!$J$4="yes",'Data Transformation'!F4070,'Data Transformation'!D4070)</f>
        <v>0.10723277000000001</v>
      </c>
      <c r="I4070">
        <f t="shared" si="220"/>
        <v>233</v>
      </c>
    </row>
    <row r="4071" spans="2:9" x14ac:dyDescent="0.25">
      <c r="B4071">
        <f>IF('Input and Summary Results'!D3653=0,FALSE,'Input and Summary Results'!$B3653)</f>
        <v>233</v>
      </c>
      <c r="C4071">
        <f>IF(OR(B4071=0,'Input and Summary Results'!D3653=0,'Input and Summary Results'!D3653=""),FALSE,'Input and Summary Results'!$D3653)</f>
        <v>0.23253752</v>
      </c>
      <c r="D4071">
        <f>IF(OR(B4071=0,'Input and Summary Results'!E3653=0),FALSE,'Input and Summary Results'!$E3653)</f>
        <v>5.0427069999999997E-2</v>
      </c>
      <c r="E4071">
        <f t="shared" si="218"/>
        <v>-0.63350696357269154</v>
      </c>
      <c r="F4071">
        <f t="shared" si="219"/>
        <v>9.4115342676743083E-2</v>
      </c>
      <c r="G4071">
        <f>IF('Input and Summary Results'!$J$4="yes",IF(C4071=FALSE,FALSE,IF('Data Transformation'!E4071&lt;$R$10,E4071,$R$10)),IF(C4071=FALSE,FALSE,IF(C4071&lt;$R$10,C4071,$R$10)))</f>
        <v>0.23253752</v>
      </c>
      <c r="H4071">
        <f>IF('Input and Summary Results'!$J$4="yes",'Data Transformation'!F4071,'Data Transformation'!D4071)</f>
        <v>5.0427069999999997E-2</v>
      </c>
      <c r="I4071">
        <f t="shared" si="220"/>
        <v>233</v>
      </c>
    </row>
    <row r="4072" spans="2:9" x14ac:dyDescent="0.25">
      <c r="B4072">
        <f>IF('Input and Summary Results'!D3654=0,FALSE,'Input and Summary Results'!$B3654)</f>
        <v>233</v>
      </c>
      <c r="C4072">
        <f>IF(OR(B4072=0,'Input and Summary Results'!D3654=0,'Input and Summary Results'!D3654=""),FALSE,'Input and Summary Results'!$D3654)</f>
        <v>0.31038494</v>
      </c>
      <c r="D4072">
        <f>IF(OR(B4072=0,'Input and Summary Results'!E3654=0),FALSE,'Input and Summary Results'!$E3654)</f>
        <v>3.8236770000000003E-2</v>
      </c>
      <c r="E4072">
        <f t="shared" si="218"/>
        <v>-0.50809935904261239</v>
      </c>
      <c r="F4072">
        <f t="shared" si="219"/>
        <v>5.3465088157949939E-2</v>
      </c>
      <c r="G4072">
        <f>IF('Input and Summary Results'!$J$4="yes",IF(C4072=FALSE,FALSE,IF('Data Transformation'!E4072&lt;$R$10,E4072,$R$10)),IF(C4072=FALSE,FALSE,IF(C4072&lt;$R$10,C4072,$R$10)))</f>
        <v>0.31038494</v>
      </c>
      <c r="H4072">
        <f>IF('Input and Summary Results'!$J$4="yes",'Data Transformation'!F4072,'Data Transformation'!D4072)</f>
        <v>3.8236770000000003E-2</v>
      </c>
      <c r="I4072">
        <f t="shared" si="220"/>
        <v>233</v>
      </c>
    </row>
    <row r="4073" spans="2:9" x14ac:dyDescent="0.25">
      <c r="B4073">
        <f>IF('Input and Summary Results'!D3655=0,FALSE,'Input and Summary Results'!$B3655)</f>
        <v>233</v>
      </c>
      <c r="C4073">
        <f>IF(OR(B4073=0,'Input and Summary Results'!D3655=0,'Input and Summary Results'!D3655=""),FALSE,'Input and Summary Results'!$D3655)</f>
        <v>0.39494256</v>
      </c>
      <c r="D4073">
        <f>IF(OR(B4073=0,'Input and Summary Results'!E3655=0),FALSE,'Input and Summary Results'!$E3655)</f>
        <v>4.656018E-2</v>
      </c>
      <c r="E4073">
        <f t="shared" si="218"/>
        <v>-0.40346606307987531</v>
      </c>
      <c r="F4073">
        <f t="shared" si="219"/>
        <v>5.1164701317578942E-2</v>
      </c>
      <c r="G4073">
        <f>IF('Input and Summary Results'!$J$4="yes",IF(C4073=FALSE,FALSE,IF('Data Transformation'!E4073&lt;$R$10,E4073,$R$10)),IF(C4073=FALSE,FALSE,IF(C4073&lt;$R$10,C4073,$R$10)))</f>
        <v>0.39494256</v>
      </c>
      <c r="H4073">
        <f>IF('Input and Summary Results'!$J$4="yes",'Data Transformation'!F4073,'Data Transformation'!D4073)</f>
        <v>4.656018E-2</v>
      </c>
      <c r="I4073">
        <f t="shared" si="220"/>
        <v>233</v>
      </c>
    </row>
    <row r="4074" spans="2:9" x14ac:dyDescent="0.25">
      <c r="B4074">
        <f>IF('Input and Summary Results'!D3656=0,FALSE,'Input and Summary Results'!$B3656)</f>
        <v>233</v>
      </c>
      <c r="C4074">
        <f>IF(OR(B4074=0,'Input and Summary Results'!D3656=0,'Input and Summary Results'!D3656=""),FALSE,'Input and Summary Results'!$D3656)</f>
        <v>0.4815702</v>
      </c>
      <c r="D4074">
        <f>IF(OR(B4074=0,'Input and Summary Results'!E3656=0),FALSE,'Input and Summary Results'!$E3656)</f>
        <v>2.3532850000000001E-2</v>
      </c>
      <c r="E4074">
        <f t="shared" ref="E4074:E4137" si="221">IF(C4074=FALSE,FALSE,LOG10(C4074))</f>
        <v>-0.31734039545451559</v>
      </c>
      <c r="F4074">
        <f t="shared" ref="F4074:F4137" si="222">IF(D4074=FALSE, FALSE,0.434*D4074/C4074)</f>
        <v>2.1208241083023827E-2</v>
      </c>
      <c r="G4074">
        <f>IF('Input and Summary Results'!$J$4="yes",IF(C4074=FALSE,FALSE,IF('Data Transformation'!E4074&lt;$R$10,E4074,$R$10)),IF(C4074=FALSE,FALSE,IF(C4074&lt;$R$10,C4074,$R$10)))</f>
        <v>0.4815702</v>
      </c>
      <c r="H4074">
        <f>IF('Input and Summary Results'!$J$4="yes",'Data Transformation'!F4074,'Data Transformation'!D4074)</f>
        <v>2.3532850000000001E-2</v>
      </c>
      <c r="I4074">
        <f t="shared" si="220"/>
        <v>233</v>
      </c>
    </row>
    <row r="4075" spans="2:9" x14ac:dyDescent="0.25">
      <c r="B4075">
        <f>IF('Input and Summary Results'!D3657=0,FALSE,'Input and Summary Results'!$B3657)</f>
        <v>233</v>
      </c>
      <c r="C4075">
        <f>IF(OR(B4075=0,'Input and Summary Results'!D3657=0,'Input and Summary Results'!D3657=""),FALSE,'Input and Summary Results'!$D3657)</f>
        <v>0.50935777000000004</v>
      </c>
      <c r="D4075">
        <f>IF(OR(B4075=0,'Input and Summary Results'!E3657=0),FALSE,'Input and Summary Results'!$E3657)</f>
        <v>3.8353669999999999E-2</v>
      </c>
      <c r="E4075">
        <f t="shared" si="221"/>
        <v>-0.29297706450830813</v>
      </c>
      <c r="F4075">
        <f t="shared" si="222"/>
        <v>3.2679373439223273E-2</v>
      </c>
      <c r="G4075">
        <f>IF('Input and Summary Results'!$J$4="yes",IF(C4075=FALSE,FALSE,IF('Data Transformation'!E4075&lt;$R$10,E4075,$R$10)),IF(C4075=FALSE,FALSE,IF(C4075&lt;$R$10,C4075,$R$10)))</f>
        <v>0.50935777000000004</v>
      </c>
      <c r="H4075">
        <f>IF('Input and Summary Results'!$J$4="yes",'Data Transformation'!F4075,'Data Transformation'!D4075)</f>
        <v>3.8353669999999999E-2</v>
      </c>
      <c r="I4075">
        <f t="shared" si="220"/>
        <v>233</v>
      </c>
    </row>
    <row r="4076" spans="2:9" x14ac:dyDescent="0.25">
      <c r="B4076">
        <f>IF('Input and Summary Results'!D3658=0,FALSE,'Input and Summary Results'!$B3658)</f>
        <v>233</v>
      </c>
      <c r="C4076">
        <f>IF(OR(B4076=0,'Input and Summary Results'!D3658=0,'Input and Summary Results'!D3658=""),FALSE,'Input and Summary Results'!$D3658)</f>
        <v>0.55492627999999999</v>
      </c>
      <c r="D4076">
        <f>IF(OR(B4076=0,'Input and Summary Results'!E3658=0),FALSE,'Input and Summary Results'!$E3658)</f>
        <v>2.6754980000000001E-2</v>
      </c>
      <c r="E4076">
        <f t="shared" si="221"/>
        <v>-0.25576470753629799</v>
      </c>
      <c r="F4076">
        <f t="shared" si="222"/>
        <v>2.0924691690579155E-2</v>
      </c>
      <c r="G4076">
        <f>IF('Input and Summary Results'!$J$4="yes",IF(C4076=FALSE,FALSE,IF('Data Transformation'!E4076&lt;$R$10,E4076,$R$10)),IF(C4076=FALSE,FALSE,IF(C4076&lt;$R$10,C4076,$R$10)))</f>
        <v>0.55492627999999999</v>
      </c>
      <c r="H4076">
        <f>IF('Input and Summary Results'!$J$4="yes",'Data Transformation'!F4076,'Data Transformation'!D4076)</f>
        <v>2.6754980000000001E-2</v>
      </c>
      <c r="I4076">
        <f t="shared" si="220"/>
        <v>233</v>
      </c>
    </row>
    <row r="4077" spans="2:9" x14ac:dyDescent="0.25">
      <c r="B4077">
        <f>IF('Input and Summary Results'!D3659=0,FALSE,'Input and Summary Results'!$B3659)</f>
        <v>233</v>
      </c>
      <c r="C4077">
        <f>IF(OR(B4077=0,'Input and Summary Results'!D3659=0,'Input and Summary Results'!D3659=""),FALSE,'Input and Summary Results'!$D3659)</f>
        <v>0.59501714999999999</v>
      </c>
      <c r="D4077">
        <f>IF(OR(B4077=0,'Input and Summary Results'!E3659=0),FALSE,'Input and Summary Results'!$E3659)</f>
        <v>5.7444879999999997E-2</v>
      </c>
      <c r="E4077">
        <f t="shared" si="221"/>
        <v>-0.2254705165520795</v>
      </c>
      <c r="F4077">
        <f t="shared" si="222"/>
        <v>4.1899763595049315E-2</v>
      </c>
      <c r="G4077">
        <f>IF('Input and Summary Results'!$J$4="yes",IF(C4077=FALSE,FALSE,IF('Data Transformation'!E4077&lt;$R$10,E4077,$R$10)),IF(C4077=FALSE,FALSE,IF(C4077&lt;$R$10,C4077,$R$10)))</f>
        <v>0.59501714999999999</v>
      </c>
      <c r="H4077">
        <f>IF('Input and Summary Results'!$J$4="yes",'Data Transformation'!F4077,'Data Transformation'!D4077)</f>
        <v>5.7444879999999997E-2</v>
      </c>
      <c r="I4077">
        <f t="shared" si="220"/>
        <v>233</v>
      </c>
    </row>
    <row r="4078" spans="2:9" x14ac:dyDescent="0.25">
      <c r="B4078">
        <f>IF('Input and Summary Results'!D3660=0,FALSE,'Input and Summary Results'!$B3660)</f>
        <v>233</v>
      </c>
      <c r="C4078">
        <f>IF(OR(B4078=0,'Input and Summary Results'!D3660=0,'Input and Summary Results'!D3660=""),FALSE,'Input and Summary Results'!$D3660)</f>
        <v>0.6800197</v>
      </c>
      <c r="D4078">
        <f>IF(OR(B4078=0,'Input and Summary Results'!E3660=0),FALSE,'Input and Summary Results'!$E3660)</f>
        <v>4.2204029999999997E-2</v>
      </c>
      <c r="E4078">
        <f t="shared" si="221"/>
        <v>-0.16747850570940268</v>
      </c>
      <c r="F4078">
        <f t="shared" si="222"/>
        <v>2.6935321167901458E-2</v>
      </c>
      <c r="G4078">
        <f>IF('Input and Summary Results'!$J$4="yes",IF(C4078=FALSE,FALSE,IF('Data Transformation'!E4078&lt;$R$10,E4078,$R$10)),IF(C4078=FALSE,FALSE,IF(C4078&lt;$R$10,C4078,$R$10)))</f>
        <v>0.6800197</v>
      </c>
      <c r="H4078">
        <f>IF('Input and Summary Results'!$J$4="yes",'Data Transformation'!F4078,'Data Transformation'!D4078)</f>
        <v>4.2204029999999997E-2</v>
      </c>
      <c r="I4078">
        <f t="shared" si="220"/>
        <v>233</v>
      </c>
    </row>
    <row r="4079" spans="2:9" x14ac:dyDescent="0.25">
      <c r="B4079">
        <f>IF('Input and Summary Results'!D3661=0,FALSE,'Input and Summary Results'!$B3661)</f>
        <v>233</v>
      </c>
      <c r="C4079">
        <f>IF(OR(B4079=0,'Input and Summary Results'!D3661=0,'Input and Summary Results'!D3661=""),FALSE,'Input and Summary Results'!$D3661)</f>
        <v>0.70237759</v>
      </c>
      <c r="D4079">
        <f>IF(OR(B4079=0,'Input and Summary Results'!E3661=0),FALSE,'Input and Summary Results'!$E3661)</f>
        <v>4.172269E-2</v>
      </c>
      <c r="E4079">
        <f t="shared" si="221"/>
        <v>-0.15342935344392508</v>
      </c>
      <c r="F4079">
        <f t="shared" si="222"/>
        <v>2.5780502848902116E-2</v>
      </c>
      <c r="G4079">
        <f>IF('Input and Summary Results'!$J$4="yes",IF(C4079=FALSE,FALSE,IF('Data Transformation'!E4079&lt;$R$10,E4079,$R$10)),IF(C4079=FALSE,FALSE,IF(C4079&lt;$R$10,C4079,$R$10)))</f>
        <v>0.70237759</v>
      </c>
      <c r="H4079">
        <f>IF('Input and Summary Results'!$J$4="yes",'Data Transformation'!F4079,'Data Transformation'!D4079)</f>
        <v>4.172269E-2</v>
      </c>
      <c r="I4079">
        <f t="shared" si="220"/>
        <v>233</v>
      </c>
    </row>
    <row r="4080" spans="2:9" x14ac:dyDescent="0.25">
      <c r="B4080">
        <f>IF('Input and Summary Results'!D3662=0,FALSE,'Input and Summary Results'!$B3662)</f>
        <v>233</v>
      </c>
      <c r="C4080">
        <f>IF(OR(B4080=0,'Input and Summary Results'!D3662=0,'Input and Summary Results'!D3662=""),FALSE,'Input and Summary Results'!$D3662)</f>
        <v>0.73720832000000003</v>
      </c>
      <c r="D4080">
        <f>IF(OR(B4080=0,'Input and Summary Results'!E3662=0),FALSE,'Input and Summary Results'!$E3662)</f>
        <v>3.109808E-2</v>
      </c>
      <c r="E4080">
        <f t="shared" si="221"/>
        <v>-0.13240977205619267</v>
      </c>
      <c r="F4080">
        <f t="shared" si="222"/>
        <v>1.8307670103343381E-2</v>
      </c>
      <c r="G4080">
        <f>IF('Input and Summary Results'!$J$4="yes",IF(C4080=FALSE,FALSE,IF('Data Transformation'!E4080&lt;$R$10,E4080,$R$10)),IF(C4080=FALSE,FALSE,IF(C4080&lt;$R$10,C4080,$R$10)))</f>
        <v>0.73720832000000003</v>
      </c>
      <c r="H4080">
        <f>IF('Input and Summary Results'!$J$4="yes",'Data Transformation'!F4080,'Data Transformation'!D4080)</f>
        <v>3.109808E-2</v>
      </c>
      <c r="I4080">
        <f t="shared" si="220"/>
        <v>233</v>
      </c>
    </row>
    <row r="4081" spans="2:9" x14ac:dyDescent="0.25">
      <c r="B4081">
        <f>IF('Input and Summary Results'!D3663=0,FALSE,'Input and Summary Results'!$B3663)</f>
        <v>233</v>
      </c>
      <c r="C4081">
        <f>IF(OR(B4081=0,'Input and Summary Results'!D3663=0,'Input and Summary Results'!D3663=""),FALSE,'Input and Summary Results'!$D3663)</f>
        <v>0.74008430000000003</v>
      </c>
      <c r="D4081">
        <f>IF(OR(B4081=0,'Input and Summary Results'!E3663=0),FALSE,'Input and Summary Results'!$E3663)</f>
        <v>3.9002639999999998E-2</v>
      </c>
      <c r="E4081">
        <f t="shared" si="221"/>
        <v>-0.1307188087289716</v>
      </c>
      <c r="F4081">
        <f t="shared" si="222"/>
        <v>2.2871915753381065E-2</v>
      </c>
      <c r="G4081">
        <f>IF('Input and Summary Results'!$J$4="yes",IF(C4081=FALSE,FALSE,IF('Data Transformation'!E4081&lt;$R$10,E4081,$R$10)),IF(C4081=FALSE,FALSE,IF(C4081&lt;$R$10,C4081,$R$10)))</f>
        <v>0.74008430000000003</v>
      </c>
      <c r="H4081">
        <f>IF('Input and Summary Results'!$J$4="yes",'Data Transformation'!F4081,'Data Transformation'!D4081)</f>
        <v>3.9002639999999998E-2</v>
      </c>
      <c r="I4081">
        <f t="shared" si="220"/>
        <v>233</v>
      </c>
    </row>
    <row r="4082" spans="2:9" x14ac:dyDescent="0.25">
      <c r="B4082">
        <f>IF('Input and Summary Results'!D3664=0,FALSE,'Input and Summary Results'!$B3664)</f>
        <v>233</v>
      </c>
      <c r="C4082">
        <f>IF(OR(B4082=0,'Input and Summary Results'!D3664=0,'Input and Summary Results'!D3664=""),FALSE,'Input and Summary Results'!$D3664)</f>
        <v>0.77329974000000001</v>
      </c>
      <c r="D4082">
        <f>IF(OR(B4082=0,'Input and Summary Results'!E3664=0),FALSE,'Input and Summary Results'!$E3664)</f>
        <v>3.7992079999999998E-2</v>
      </c>
      <c r="E4082">
        <f t="shared" si="221"/>
        <v>-0.11165213584106942</v>
      </c>
      <c r="F4082">
        <f t="shared" si="222"/>
        <v>2.1322343545595913E-2</v>
      </c>
      <c r="G4082">
        <f>IF('Input and Summary Results'!$J$4="yes",IF(C4082=FALSE,FALSE,IF('Data Transformation'!E4082&lt;$R$10,E4082,$R$10)),IF(C4082=FALSE,FALSE,IF(C4082&lt;$R$10,C4082,$R$10)))</f>
        <v>0.77329974000000001</v>
      </c>
      <c r="H4082">
        <f>IF('Input and Summary Results'!$J$4="yes",'Data Transformation'!F4082,'Data Transformation'!D4082)</f>
        <v>3.7992079999999998E-2</v>
      </c>
      <c r="I4082">
        <f t="shared" si="220"/>
        <v>233</v>
      </c>
    </row>
    <row r="4083" spans="2:9" x14ac:dyDescent="0.25">
      <c r="B4083">
        <f>IF('Input and Summary Results'!D3665=0,FALSE,'Input and Summary Results'!$B3665)</f>
        <v>233</v>
      </c>
      <c r="C4083">
        <f>IF(OR(B4083=0,'Input and Summary Results'!D3665=0,'Input and Summary Results'!D3665=""),FALSE,'Input and Summary Results'!$D3665)</f>
        <v>0.79644530000000002</v>
      </c>
      <c r="D4083">
        <f>IF(OR(B4083=0,'Input and Summary Results'!E3665=0),FALSE,'Input and Summary Results'!$E3665)</f>
        <v>3.7512339999999998E-2</v>
      </c>
      <c r="E4083">
        <f t="shared" si="221"/>
        <v>-9.8844046258231177E-2</v>
      </c>
      <c r="F4083">
        <f t="shared" si="222"/>
        <v>2.0441272690039099E-2</v>
      </c>
      <c r="G4083">
        <f>IF('Input and Summary Results'!$J$4="yes",IF(C4083=FALSE,FALSE,IF('Data Transformation'!E4083&lt;$R$10,E4083,$R$10)),IF(C4083=FALSE,FALSE,IF(C4083&lt;$R$10,C4083,$R$10)))</f>
        <v>0.79644530000000002</v>
      </c>
      <c r="H4083">
        <f>IF('Input and Summary Results'!$J$4="yes",'Data Transformation'!F4083,'Data Transformation'!D4083)</f>
        <v>3.7512339999999998E-2</v>
      </c>
      <c r="I4083">
        <f t="shared" si="220"/>
        <v>233</v>
      </c>
    </row>
    <row r="4084" spans="2:9" x14ac:dyDescent="0.25">
      <c r="B4084">
        <f>IF('Input and Summary Results'!D3666=0,FALSE,'Input and Summary Results'!$B3666)</f>
        <v>233</v>
      </c>
      <c r="C4084">
        <f>IF(OR(B4084=0,'Input and Summary Results'!D3666=0,'Input and Summary Results'!D3666=""),FALSE,'Input and Summary Results'!$D3666)</f>
        <v>0.83250519999999995</v>
      </c>
      <c r="D4084">
        <f>IF(OR(B4084=0,'Input and Summary Results'!E3666=0),FALSE,'Input and Summary Results'!$E3666)</f>
        <v>3.3652920000000003E-2</v>
      </c>
      <c r="E4084">
        <f t="shared" si="221"/>
        <v>-7.9613045119837286E-2</v>
      </c>
      <c r="F4084">
        <f t="shared" si="222"/>
        <v>1.7543875137356502E-2</v>
      </c>
      <c r="G4084">
        <f>IF('Input and Summary Results'!$J$4="yes",IF(C4084=FALSE,FALSE,IF('Data Transformation'!E4084&lt;$R$10,E4084,$R$10)),IF(C4084=FALSE,FALSE,IF(C4084&lt;$R$10,C4084,$R$10)))</f>
        <v>0.83250519999999995</v>
      </c>
      <c r="H4084">
        <f>IF('Input and Summary Results'!$J$4="yes",'Data Transformation'!F4084,'Data Transformation'!D4084)</f>
        <v>3.3652920000000003E-2</v>
      </c>
      <c r="I4084">
        <f t="shared" si="220"/>
        <v>233</v>
      </c>
    </row>
    <row r="4085" spans="2:9" x14ac:dyDescent="0.25">
      <c r="B4085">
        <f>IF('Input and Summary Results'!D3667=0,FALSE,'Input and Summary Results'!$B3667)</f>
        <v>233</v>
      </c>
      <c r="C4085">
        <f>IF(OR(B4085=0,'Input and Summary Results'!D3667=0,'Input and Summary Results'!D3667=""),FALSE,'Input and Summary Results'!$D3667)</f>
        <v>0.85137541000000005</v>
      </c>
      <c r="D4085">
        <f>IF(OR(B4085=0,'Input and Summary Results'!E3667=0),FALSE,'Input and Summary Results'!$E3667)</f>
        <v>4.8058910000000003E-2</v>
      </c>
      <c r="E4085">
        <f t="shared" si="221"/>
        <v>-6.9878897564487119E-2</v>
      </c>
      <c r="F4085">
        <f t="shared" si="222"/>
        <v>2.44986720253055E-2</v>
      </c>
      <c r="G4085">
        <f>IF('Input and Summary Results'!$J$4="yes",IF(C4085=FALSE,FALSE,IF('Data Transformation'!E4085&lt;$R$10,E4085,$R$10)),IF(C4085=FALSE,FALSE,IF(C4085&lt;$R$10,C4085,$R$10)))</f>
        <v>0.85137541000000005</v>
      </c>
      <c r="H4085">
        <f>IF('Input and Summary Results'!$J$4="yes",'Data Transformation'!F4085,'Data Transformation'!D4085)</f>
        <v>4.8058910000000003E-2</v>
      </c>
      <c r="I4085">
        <f t="shared" si="220"/>
        <v>233</v>
      </c>
    </row>
    <row r="4086" spans="2:9" x14ac:dyDescent="0.25">
      <c r="B4086">
        <f>IF('Input and Summary Results'!D3668=0,FALSE,'Input and Summary Results'!$B3668)</f>
        <v>234</v>
      </c>
      <c r="C4086">
        <f>IF(OR(B4086=0,'Input and Summary Results'!D3668=0,'Input and Summary Results'!D3668=""),FALSE,'Input and Summary Results'!$D3668)</f>
        <v>-6.7835800000000002E-2</v>
      </c>
      <c r="D4086">
        <f>IF(OR(B4086=0,'Input and Summary Results'!E3668=0),FALSE,'Input and Summary Results'!$E3668)</f>
        <v>6.6299739999999996E-2</v>
      </c>
      <c r="E4086" t="e">
        <f t="shared" si="221"/>
        <v>#NUM!</v>
      </c>
      <c r="F4086">
        <f t="shared" si="222"/>
        <v>-0.42417259264282281</v>
      </c>
      <c r="G4086">
        <f>IF('Input and Summary Results'!$J$4="yes",IF(C4086=FALSE,FALSE,IF('Data Transformation'!E4086&lt;$R$10,E4086,$R$10)),IF(C4086=FALSE,FALSE,IF(C4086&lt;$R$10,C4086,$R$10)))</f>
        <v>-6.7835800000000002E-2</v>
      </c>
      <c r="H4086">
        <f>IF('Input and Summary Results'!$J$4="yes",'Data Transformation'!F4086,'Data Transformation'!D4086)</f>
        <v>6.6299739999999996E-2</v>
      </c>
      <c r="I4086">
        <f t="shared" si="220"/>
        <v>234</v>
      </c>
    </row>
    <row r="4087" spans="2:9" x14ac:dyDescent="0.25">
      <c r="B4087">
        <f>IF('Input and Summary Results'!D3669=0,FALSE,'Input and Summary Results'!$B3669)</f>
        <v>234</v>
      </c>
      <c r="C4087">
        <f>IF(OR(B4087=0,'Input and Summary Results'!D3669=0,'Input and Summary Results'!D3669=""),FALSE,'Input and Summary Results'!$D3669)</f>
        <v>-5.9784700000000003E-2</v>
      </c>
      <c r="D4087">
        <f>IF(OR(B4087=0,'Input and Summary Results'!E3669=0),FALSE,'Input and Summary Results'!$E3669)</f>
        <v>7.8867950000000006E-2</v>
      </c>
      <c r="E4087" t="e">
        <f t="shared" si="221"/>
        <v>#NUM!</v>
      </c>
      <c r="F4087">
        <f t="shared" si="222"/>
        <v>-0.57253260951380536</v>
      </c>
      <c r="G4087">
        <f>IF('Input and Summary Results'!$J$4="yes",IF(C4087=FALSE,FALSE,IF('Data Transformation'!E4087&lt;$R$10,E4087,$R$10)),IF(C4087=FALSE,FALSE,IF(C4087&lt;$R$10,C4087,$R$10)))</f>
        <v>-5.9784700000000003E-2</v>
      </c>
      <c r="H4087">
        <f>IF('Input and Summary Results'!$J$4="yes",'Data Transformation'!F4087,'Data Transformation'!D4087)</f>
        <v>7.8867950000000006E-2</v>
      </c>
      <c r="I4087">
        <f t="shared" si="220"/>
        <v>234</v>
      </c>
    </row>
    <row r="4088" spans="2:9" x14ac:dyDescent="0.25">
      <c r="B4088">
        <f>IF('Input and Summary Results'!D3670=0,FALSE,'Input and Summary Results'!$B3670)</f>
        <v>234</v>
      </c>
      <c r="C4088">
        <f>IF(OR(B4088=0,'Input and Summary Results'!D3670=0,'Input and Summary Results'!D3670=""),FALSE,'Input and Summary Results'!$D3670)</f>
        <v>-5.1798200000000003E-2</v>
      </c>
      <c r="D4088">
        <f>IF(OR(B4088=0,'Input and Summary Results'!E3670=0),FALSE,'Input and Summary Results'!$E3670)</f>
        <v>5.454316E-2</v>
      </c>
      <c r="E4088" t="e">
        <f t="shared" si="221"/>
        <v>#NUM!</v>
      </c>
      <c r="F4088">
        <f t="shared" si="222"/>
        <v>-0.45699911271048027</v>
      </c>
      <c r="G4088">
        <f>IF('Input and Summary Results'!$J$4="yes",IF(C4088=FALSE,FALSE,IF('Data Transformation'!E4088&lt;$R$10,E4088,$R$10)),IF(C4088=FALSE,FALSE,IF(C4088&lt;$R$10,C4088,$R$10)))</f>
        <v>-5.1798200000000003E-2</v>
      </c>
      <c r="H4088">
        <f>IF('Input and Summary Results'!$J$4="yes",'Data Transformation'!F4088,'Data Transformation'!D4088)</f>
        <v>5.454316E-2</v>
      </c>
      <c r="I4088">
        <f t="shared" si="220"/>
        <v>234</v>
      </c>
    </row>
    <row r="4089" spans="2:9" x14ac:dyDescent="0.25">
      <c r="B4089">
        <f>IF('Input and Summary Results'!D3671=0,FALSE,'Input and Summary Results'!$B3671)</f>
        <v>234</v>
      </c>
      <c r="C4089">
        <f>IF(OR(B4089=0,'Input and Summary Results'!D3671=0,'Input and Summary Results'!D3671=""),FALSE,'Input and Summary Results'!$D3671)</f>
        <v>-8.7396000000000001E-3</v>
      </c>
      <c r="D4089">
        <f>IF(OR(B4089=0,'Input and Summary Results'!E3671=0),FALSE,'Input and Summary Results'!$E3671)</f>
        <v>3.6619369999999998E-2</v>
      </c>
      <c r="E4089" t="e">
        <f t="shared" si="221"/>
        <v>#NUM!</v>
      </c>
      <c r="F4089">
        <f t="shared" si="222"/>
        <v>-1.81848214792439</v>
      </c>
      <c r="G4089">
        <f>IF('Input and Summary Results'!$J$4="yes",IF(C4089=FALSE,FALSE,IF('Data Transformation'!E4089&lt;$R$10,E4089,$R$10)),IF(C4089=FALSE,FALSE,IF(C4089&lt;$R$10,C4089,$R$10)))</f>
        <v>-8.7396000000000001E-3</v>
      </c>
      <c r="H4089">
        <f>IF('Input and Summary Results'!$J$4="yes",'Data Transformation'!F4089,'Data Transformation'!D4089)</f>
        <v>3.6619369999999998E-2</v>
      </c>
      <c r="I4089">
        <f t="shared" si="220"/>
        <v>234</v>
      </c>
    </row>
    <row r="4090" spans="2:9" x14ac:dyDescent="0.25">
      <c r="B4090">
        <f>IF('Input and Summary Results'!D3672=0,FALSE,'Input and Summary Results'!$B3672)</f>
        <v>234</v>
      </c>
      <c r="C4090">
        <f>IF(OR(B4090=0,'Input and Summary Results'!D3672=0,'Input and Summary Results'!D3672=""),FALSE,'Input and Summary Results'!$D3672)</f>
        <v>8.3204000000000004E-3</v>
      </c>
      <c r="D4090">
        <f>IF(OR(B4090=0,'Input and Summary Results'!E3672=0),FALSE,'Input and Summary Results'!$E3672)</f>
        <v>4.8275609999999997E-2</v>
      </c>
      <c r="E4090">
        <f t="shared" si="221"/>
        <v>-2.0798557946687728</v>
      </c>
      <c r="F4090">
        <f t="shared" si="222"/>
        <v>2.5181018628912071</v>
      </c>
      <c r="G4090">
        <f>IF('Input and Summary Results'!$J$4="yes",IF(C4090=FALSE,FALSE,IF('Data Transformation'!E4090&lt;$R$10,E4090,$R$10)),IF(C4090=FALSE,FALSE,IF(C4090&lt;$R$10,C4090,$R$10)))</f>
        <v>8.3204000000000004E-3</v>
      </c>
      <c r="H4090">
        <f>IF('Input and Summary Results'!$J$4="yes",'Data Transformation'!F4090,'Data Transformation'!D4090)</f>
        <v>4.8275609999999997E-2</v>
      </c>
      <c r="I4090">
        <f t="shared" si="220"/>
        <v>234</v>
      </c>
    </row>
    <row r="4091" spans="2:9" x14ac:dyDescent="0.25">
      <c r="B4091">
        <f>IF('Input and Summary Results'!D3673=0,FALSE,'Input and Summary Results'!$B3673)</f>
        <v>234</v>
      </c>
      <c r="C4091">
        <f>IF(OR(B4091=0,'Input and Summary Results'!D3673=0,'Input and Summary Results'!D3673=""),FALSE,'Input and Summary Results'!$D3673)</f>
        <v>1.063124E-2</v>
      </c>
      <c r="D4091">
        <f>IF(OR(B4091=0,'Input and Summary Results'!E3673=0),FALSE,'Input and Summary Results'!$E3673)</f>
        <v>2.6089589999999999E-2</v>
      </c>
      <c r="E4091">
        <f t="shared" si="221"/>
        <v>-1.973416077550997</v>
      </c>
      <c r="F4091">
        <f t="shared" si="222"/>
        <v>1.0650575153980155</v>
      </c>
      <c r="G4091">
        <f>IF('Input and Summary Results'!$J$4="yes",IF(C4091=FALSE,FALSE,IF('Data Transformation'!E4091&lt;$R$10,E4091,$R$10)),IF(C4091=FALSE,FALSE,IF(C4091&lt;$R$10,C4091,$R$10)))</f>
        <v>1.063124E-2</v>
      </c>
      <c r="H4091">
        <f>IF('Input and Summary Results'!$J$4="yes",'Data Transformation'!F4091,'Data Transformation'!D4091)</f>
        <v>2.6089589999999999E-2</v>
      </c>
      <c r="I4091">
        <f t="shared" si="220"/>
        <v>234</v>
      </c>
    </row>
    <row r="4092" spans="2:9" x14ac:dyDescent="0.25">
      <c r="B4092">
        <f>IF('Input and Summary Results'!D3674=0,FALSE,'Input and Summary Results'!$B3674)</f>
        <v>234</v>
      </c>
      <c r="C4092">
        <f>IF(OR(B4092=0,'Input and Summary Results'!D3674=0,'Input and Summary Results'!D3674=""),FALSE,'Input and Summary Results'!$D3674)</f>
        <v>2.9147510000000001E-2</v>
      </c>
      <c r="D4092">
        <f>IF(OR(B4092=0,'Input and Summary Results'!E3674=0),FALSE,'Input and Summary Results'!$E3674)</f>
        <v>4.92451E-2</v>
      </c>
      <c r="E4092">
        <f t="shared" si="221"/>
        <v>-1.535398540028432</v>
      </c>
      <c r="F4092">
        <f t="shared" si="222"/>
        <v>0.73324868573679181</v>
      </c>
      <c r="G4092">
        <f>IF('Input and Summary Results'!$J$4="yes",IF(C4092=FALSE,FALSE,IF('Data Transformation'!E4092&lt;$R$10,E4092,$R$10)),IF(C4092=FALSE,FALSE,IF(C4092&lt;$R$10,C4092,$R$10)))</f>
        <v>2.9147510000000001E-2</v>
      </c>
      <c r="H4092">
        <f>IF('Input and Summary Results'!$J$4="yes",'Data Transformation'!F4092,'Data Transformation'!D4092)</f>
        <v>4.92451E-2</v>
      </c>
      <c r="I4092">
        <f t="shared" si="220"/>
        <v>234</v>
      </c>
    </row>
    <row r="4093" spans="2:9" x14ac:dyDescent="0.25">
      <c r="B4093">
        <f>IF('Input and Summary Results'!D3675=0,FALSE,'Input and Summary Results'!$B3675)</f>
        <v>234</v>
      </c>
      <c r="C4093">
        <f>IF(OR(B4093=0,'Input and Summary Results'!D3675=0,'Input and Summary Results'!D3675=""),FALSE,'Input and Summary Results'!$D3675)</f>
        <v>3.4663329999999999E-2</v>
      </c>
      <c r="D4093">
        <f>IF(OR(B4093=0,'Input and Summary Results'!E3675=0),FALSE,'Input and Summary Results'!$E3675)</f>
        <v>3.7073330000000002E-2</v>
      </c>
      <c r="E4093">
        <f t="shared" si="221"/>
        <v>-1.46012971827656</v>
      </c>
      <c r="F4093">
        <f t="shared" si="222"/>
        <v>0.46417425042544957</v>
      </c>
      <c r="G4093">
        <f>IF('Input and Summary Results'!$J$4="yes",IF(C4093=FALSE,FALSE,IF('Data Transformation'!E4093&lt;$R$10,E4093,$R$10)),IF(C4093=FALSE,FALSE,IF(C4093&lt;$R$10,C4093,$R$10)))</f>
        <v>3.4663329999999999E-2</v>
      </c>
      <c r="H4093">
        <f>IF('Input and Summary Results'!$J$4="yes",'Data Transformation'!F4093,'Data Transformation'!D4093)</f>
        <v>3.7073330000000002E-2</v>
      </c>
      <c r="I4093">
        <f t="shared" si="220"/>
        <v>234</v>
      </c>
    </row>
    <row r="4094" spans="2:9" x14ac:dyDescent="0.25">
      <c r="B4094">
        <f>IF('Input and Summary Results'!D3676=0,FALSE,'Input and Summary Results'!$B3676)</f>
        <v>234</v>
      </c>
      <c r="C4094">
        <f>IF(OR(B4094=0,'Input and Summary Results'!D3676=0,'Input and Summary Results'!D3676=""),FALSE,'Input and Summary Results'!$D3676)</f>
        <v>3.5220679999999997E-2</v>
      </c>
      <c r="D4094">
        <f>IF(OR(B4094=0,'Input and Summary Results'!E3676=0),FALSE,'Input and Summary Results'!$E3676)</f>
        <v>4.3732130000000001E-2</v>
      </c>
      <c r="E4094">
        <f t="shared" si="221"/>
        <v>-1.4532022634341359</v>
      </c>
      <c r="F4094">
        <f t="shared" si="222"/>
        <v>0.53888069225239266</v>
      </c>
      <c r="G4094">
        <f>IF('Input and Summary Results'!$J$4="yes",IF(C4094=FALSE,FALSE,IF('Data Transformation'!E4094&lt;$R$10,E4094,$R$10)),IF(C4094=FALSE,FALSE,IF(C4094&lt;$R$10,C4094,$R$10)))</f>
        <v>3.5220679999999997E-2</v>
      </c>
      <c r="H4094">
        <f>IF('Input and Summary Results'!$J$4="yes",'Data Transformation'!F4094,'Data Transformation'!D4094)</f>
        <v>4.3732130000000001E-2</v>
      </c>
      <c r="I4094">
        <f t="shared" si="220"/>
        <v>234</v>
      </c>
    </row>
    <row r="4095" spans="2:9" x14ac:dyDescent="0.25">
      <c r="B4095">
        <f>IF('Input and Summary Results'!D3677=0,FALSE,'Input and Summary Results'!$B3677)</f>
        <v>234</v>
      </c>
      <c r="C4095">
        <f>IF(OR(B4095=0,'Input and Summary Results'!D3677=0,'Input and Summary Results'!D3677=""),FALSE,'Input and Summary Results'!$D3677)</f>
        <v>3.9550700000000001E-2</v>
      </c>
      <c r="D4095">
        <f>IF(OR(B4095=0,'Input and Summary Results'!E3677=0),FALSE,'Input and Summary Results'!$E3677)</f>
        <v>4.8625160000000001E-2</v>
      </c>
      <c r="E4095">
        <f t="shared" si="221"/>
        <v>-1.4028458256063288</v>
      </c>
      <c r="F4095">
        <f t="shared" si="222"/>
        <v>0.53357638271888996</v>
      </c>
      <c r="G4095">
        <f>IF('Input and Summary Results'!$J$4="yes",IF(C4095=FALSE,FALSE,IF('Data Transformation'!E4095&lt;$R$10,E4095,$R$10)),IF(C4095=FALSE,FALSE,IF(C4095&lt;$R$10,C4095,$R$10)))</f>
        <v>3.9550700000000001E-2</v>
      </c>
      <c r="H4095">
        <f>IF('Input and Summary Results'!$J$4="yes",'Data Transformation'!F4095,'Data Transformation'!D4095)</f>
        <v>4.8625160000000001E-2</v>
      </c>
      <c r="I4095">
        <f t="shared" si="220"/>
        <v>234</v>
      </c>
    </row>
    <row r="4096" spans="2:9" x14ac:dyDescent="0.25">
      <c r="B4096">
        <f>IF('Input and Summary Results'!D3678=0,FALSE,'Input and Summary Results'!$B3678)</f>
        <v>234</v>
      </c>
      <c r="C4096">
        <f>IF(OR(B4096=0,'Input and Summary Results'!D3678=0,'Input and Summary Results'!D3678=""),FALSE,'Input and Summary Results'!$D3678)</f>
        <v>5.9771499999999998E-2</v>
      </c>
      <c r="D4096">
        <f>IF(OR(B4096=0,'Input and Summary Results'!E3678=0),FALSE,'Input and Summary Results'!$E3678)</f>
        <v>7.0565260000000005E-2</v>
      </c>
      <c r="E4096">
        <f t="shared" si="221"/>
        <v>-1.2235058451609875</v>
      </c>
      <c r="F4096">
        <f t="shared" si="222"/>
        <v>0.51237333578712263</v>
      </c>
      <c r="G4096">
        <f>IF('Input and Summary Results'!$J$4="yes",IF(C4096=FALSE,FALSE,IF('Data Transformation'!E4096&lt;$R$10,E4096,$R$10)),IF(C4096=FALSE,FALSE,IF(C4096&lt;$R$10,C4096,$R$10)))</f>
        <v>5.9771499999999998E-2</v>
      </c>
      <c r="H4096">
        <f>IF('Input and Summary Results'!$J$4="yes",'Data Transformation'!F4096,'Data Transformation'!D4096)</f>
        <v>7.0565260000000005E-2</v>
      </c>
      <c r="I4096">
        <f t="shared" si="220"/>
        <v>234</v>
      </c>
    </row>
    <row r="4097" spans="2:9" x14ac:dyDescent="0.25">
      <c r="B4097">
        <f>IF('Input and Summary Results'!D3679=0,FALSE,'Input and Summary Results'!$B3679)</f>
        <v>234</v>
      </c>
      <c r="C4097">
        <f>IF(OR(B4097=0,'Input and Summary Results'!D3679=0,'Input and Summary Results'!D3679=""),FALSE,'Input and Summary Results'!$D3679)</f>
        <v>6.3608609999999996E-2</v>
      </c>
      <c r="D4097">
        <f>IF(OR(B4097=0,'Input and Summary Results'!E3679=0),FALSE,'Input and Summary Results'!$E3679)</f>
        <v>3.6632560000000002E-2</v>
      </c>
      <c r="E4097">
        <f t="shared" si="221"/>
        <v>-1.1964840946911237</v>
      </c>
      <c r="F4097">
        <f t="shared" si="222"/>
        <v>0.24994306651253662</v>
      </c>
      <c r="G4097">
        <f>IF('Input and Summary Results'!$J$4="yes",IF(C4097=FALSE,FALSE,IF('Data Transformation'!E4097&lt;$R$10,E4097,$R$10)),IF(C4097=FALSE,FALSE,IF(C4097&lt;$R$10,C4097,$R$10)))</f>
        <v>6.3608609999999996E-2</v>
      </c>
      <c r="H4097">
        <f>IF('Input and Summary Results'!$J$4="yes",'Data Transformation'!F4097,'Data Transformation'!D4097)</f>
        <v>3.6632560000000002E-2</v>
      </c>
      <c r="I4097">
        <f t="shared" si="220"/>
        <v>234</v>
      </c>
    </row>
    <row r="4098" spans="2:9" x14ac:dyDescent="0.25">
      <c r="B4098">
        <f>IF('Input and Summary Results'!D3680=0,FALSE,'Input and Summary Results'!$B3680)</f>
        <v>234</v>
      </c>
      <c r="C4098">
        <f>IF(OR(B4098=0,'Input and Summary Results'!D3680=0,'Input and Summary Results'!D3680=""),FALSE,'Input and Summary Results'!$D3680)</f>
        <v>0.1151935</v>
      </c>
      <c r="D4098">
        <f>IF(OR(B4098=0,'Input and Summary Results'!E3680=0),FALSE,'Input and Summary Results'!$E3680)</f>
        <v>4.5749789999999999E-2</v>
      </c>
      <c r="E4098">
        <f t="shared" si="221"/>
        <v>-0.93857202606710255</v>
      </c>
      <c r="F4098">
        <f t="shared" si="222"/>
        <v>0.17236570518301814</v>
      </c>
      <c r="G4098">
        <f>IF('Input and Summary Results'!$J$4="yes",IF(C4098=FALSE,FALSE,IF('Data Transformation'!E4098&lt;$R$10,E4098,$R$10)),IF(C4098=FALSE,FALSE,IF(C4098&lt;$R$10,C4098,$R$10)))</f>
        <v>0.1151935</v>
      </c>
      <c r="H4098">
        <f>IF('Input and Summary Results'!$J$4="yes",'Data Transformation'!F4098,'Data Transformation'!D4098)</f>
        <v>4.5749789999999999E-2</v>
      </c>
      <c r="I4098">
        <f t="shared" si="220"/>
        <v>234</v>
      </c>
    </row>
    <row r="4099" spans="2:9" x14ac:dyDescent="0.25">
      <c r="B4099">
        <f>IF('Input and Summary Results'!D3681=0,FALSE,'Input and Summary Results'!$B3681)</f>
        <v>234</v>
      </c>
      <c r="C4099">
        <f>IF(OR(B4099=0,'Input and Summary Results'!D3681=0,'Input and Summary Results'!D3681=""),FALSE,'Input and Summary Results'!$D3681)</f>
        <v>0.1217777</v>
      </c>
      <c r="D4099">
        <f>IF(OR(B4099=0,'Input and Summary Results'!E3681=0),FALSE,'Input and Summary Results'!$E3681)</f>
        <v>5.1700879999999998E-2</v>
      </c>
      <c r="E4099">
        <f t="shared" si="221"/>
        <v>-0.91443223266892559</v>
      </c>
      <c r="F4099">
        <f t="shared" si="222"/>
        <v>0.18425526118492958</v>
      </c>
      <c r="G4099">
        <f>IF('Input and Summary Results'!$J$4="yes",IF(C4099=FALSE,FALSE,IF('Data Transformation'!E4099&lt;$R$10,E4099,$R$10)),IF(C4099=FALSE,FALSE,IF(C4099&lt;$R$10,C4099,$R$10)))</f>
        <v>0.1217777</v>
      </c>
      <c r="H4099">
        <f>IF('Input and Summary Results'!$J$4="yes",'Data Transformation'!F4099,'Data Transformation'!D4099)</f>
        <v>5.1700879999999998E-2</v>
      </c>
      <c r="I4099">
        <f t="shared" si="220"/>
        <v>234</v>
      </c>
    </row>
    <row r="4100" spans="2:9" x14ac:dyDescent="0.25">
      <c r="B4100">
        <f>IF('Input and Summary Results'!D3682=0,FALSE,'Input and Summary Results'!$B3682)</f>
        <v>234</v>
      </c>
      <c r="C4100">
        <f>IF(OR(B4100=0,'Input and Summary Results'!D3682=0,'Input and Summary Results'!D3682=""),FALSE,'Input and Summary Results'!$D3682)</f>
        <v>0.13055174</v>
      </c>
      <c r="D4100">
        <f>IF(OR(B4100=0,'Input and Summary Results'!E3682=0),FALSE,'Input and Summary Results'!$E3682)</f>
        <v>4.9504779999999998E-2</v>
      </c>
      <c r="E4100">
        <f t="shared" si="221"/>
        <v>-0.88421733550428705</v>
      </c>
      <c r="F4100">
        <f t="shared" si="222"/>
        <v>0.16457133792318659</v>
      </c>
      <c r="G4100">
        <f>IF('Input and Summary Results'!$J$4="yes",IF(C4100=FALSE,FALSE,IF('Data Transformation'!E4100&lt;$R$10,E4100,$R$10)),IF(C4100=FALSE,FALSE,IF(C4100&lt;$R$10,C4100,$R$10)))</f>
        <v>0.13055174</v>
      </c>
      <c r="H4100">
        <f>IF('Input and Summary Results'!$J$4="yes",'Data Transformation'!F4100,'Data Transformation'!D4100)</f>
        <v>4.9504779999999998E-2</v>
      </c>
      <c r="I4100">
        <f t="shared" si="220"/>
        <v>234</v>
      </c>
    </row>
    <row r="4101" spans="2:9" x14ac:dyDescent="0.25">
      <c r="B4101">
        <f>IF('Input and Summary Results'!D3683=0,FALSE,'Input and Summary Results'!$B3683)</f>
        <v>234</v>
      </c>
      <c r="C4101">
        <f>IF(OR(B4101=0,'Input and Summary Results'!D3683=0,'Input and Summary Results'!D3683=""),FALSE,'Input and Summary Results'!$D3683)</f>
        <v>0.77589509999999995</v>
      </c>
      <c r="D4101">
        <f>IF(OR(B4101=0,'Input and Summary Results'!E3683=0),FALSE,'Input and Summary Results'!$E3683)</f>
        <v>4.3184739999999999E-2</v>
      </c>
      <c r="E4101">
        <f t="shared" si="221"/>
        <v>-0.11019699081741649</v>
      </c>
      <c r="F4101">
        <f t="shared" si="222"/>
        <v>2.415555551259442E-2</v>
      </c>
      <c r="G4101">
        <f>IF('Input and Summary Results'!$J$4="yes",IF(C4101=FALSE,FALSE,IF('Data Transformation'!E4101&lt;$R$10,E4101,$R$10)),IF(C4101=FALSE,FALSE,IF(C4101&lt;$R$10,C4101,$R$10)))</f>
        <v>0.77589509999999995</v>
      </c>
      <c r="H4101">
        <f>IF('Input and Summary Results'!$J$4="yes",'Data Transformation'!F4101,'Data Transformation'!D4101)</f>
        <v>4.3184739999999999E-2</v>
      </c>
      <c r="I4101">
        <f t="shared" ref="I4101:I4164" si="223">IF(G4101=FALSE,"",B4101)</f>
        <v>234</v>
      </c>
    </row>
    <row r="4102" spans="2:9" x14ac:dyDescent="0.25">
      <c r="B4102">
        <f>IF('Input and Summary Results'!D3684=0,FALSE,'Input and Summary Results'!$B3684)</f>
        <v>234</v>
      </c>
      <c r="C4102">
        <f>IF(OR(B4102=0,'Input and Summary Results'!D3684=0,'Input and Summary Results'!D3684=""),FALSE,'Input and Summary Results'!$D3684)</f>
        <v>0.85399891000000006</v>
      </c>
      <c r="D4102">
        <f>IF(OR(B4102=0,'Input and Summary Results'!E3684=0),FALSE,'Input and Summary Results'!$E3684)</f>
        <v>4.8279370000000002E-2</v>
      </c>
      <c r="E4102">
        <f t="shared" si="221"/>
        <v>-6.8542683621635861E-2</v>
      </c>
      <c r="F4102">
        <f t="shared" si="222"/>
        <v>2.4535448856720439E-2</v>
      </c>
      <c r="G4102">
        <f>IF('Input and Summary Results'!$J$4="yes",IF(C4102=FALSE,FALSE,IF('Data Transformation'!E4102&lt;$R$10,E4102,$R$10)),IF(C4102=FALSE,FALSE,IF(C4102&lt;$R$10,C4102,$R$10)))</f>
        <v>0.85399891000000006</v>
      </c>
      <c r="H4102">
        <f>IF('Input and Summary Results'!$J$4="yes",'Data Transformation'!F4102,'Data Transformation'!D4102)</f>
        <v>4.8279370000000002E-2</v>
      </c>
      <c r="I4102">
        <f t="shared" si="223"/>
        <v>234</v>
      </c>
    </row>
    <row r="4103" spans="2:9" x14ac:dyDescent="0.25">
      <c r="B4103">
        <f>IF('Input and Summary Results'!D3685=0,FALSE,'Input and Summary Results'!$B3685)</f>
        <v>235</v>
      </c>
      <c r="C4103">
        <f>IF(OR(B4103=0,'Input and Summary Results'!D3685=0,'Input and Summary Results'!D3685=""),FALSE,'Input and Summary Results'!$D3685)</f>
        <v>1.17144E-2</v>
      </c>
      <c r="D4103">
        <f>IF(OR(B4103=0,'Input and Summary Results'!E3685=0),FALSE,'Input and Summary Results'!$E3685)</f>
        <v>4.631768E-2</v>
      </c>
      <c r="E4103">
        <f t="shared" si="221"/>
        <v>-1.9312799506318727</v>
      </c>
      <c r="F4103">
        <f t="shared" si="222"/>
        <v>1.7159968175920235</v>
      </c>
      <c r="G4103">
        <f>IF('Input and Summary Results'!$J$4="yes",IF(C4103=FALSE,FALSE,IF('Data Transformation'!E4103&lt;$R$10,E4103,$R$10)),IF(C4103=FALSE,FALSE,IF(C4103&lt;$R$10,C4103,$R$10)))</f>
        <v>1.17144E-2</v>
      </c>
      <c r="H4103">
        <f>IF('Input and Summary Results'!$J$4="yes",'Data Transformation'!F4103,'Data Transformation'!D4103)</f>
        <v>4.631768E-2</v>
      </c>
      <c r="I4103">
        <f t="shared" si="223"/>
        <v>235</v>
      </c>
    </row>
    <row r="4104" spans="2:9" x14ac:dyDescent="0.25">
      <c r="B4104">
        <f>IF('Input and Summary Results'!D3686=0,FALSE,'Input and Summary Results'!$B3686)</f>
        <v>235</v>
      </c>
      <c r="C4104">
        <f>IF(OR(B4104=0,'Input and Summary Results'!D3686=0,'Input and Summary Results'!D3686=""),FALSE,'Input and Summary Results'!$D3686)</f>
        <v>9.1534069999999995E-2</v>
      </c>
      <c r="D4104">
        <f>IF(OR(B4104=0,'Input and Summary Results'!E3686=0),FALSE,'Input and Summary Results'!$E3686)</f>
        <v>5.1165919999999997E-2</v>
      </c>
      <c r="E4104">
        <f t="shared" si="221"/>
        <v>-1.0384172266006348</v>
      </c>
      <c r="F4104">
        <f t="shared" si="222"/>
        <v>0.24259829460221749</v>
      </c>
      <c r="G4104">
        <f>IF('Input and Summary Results'!$J$4="yes",IF(C4104=FALSE,FALSE,IF('Data Transformation'!E4104&lt;$R$10,E4104,$R$10)),IF(C4104=FALSE,FALSE,IF(C4104&lt;$R$10,C4104,$R$10)))</f>
        <v>9.1534069999999995E-2</v>
      </c>
      <c r="H4104">
        <f>IF('Input and Summary Results'!$J$4="yes",'Data Transformation'!F4104,'Data Transformation'!D4104)</f>
        <v>5.1165919999999997E-2</v>
      </c>
      <c r="I4104">
        <f t="shared" si="223"/>
        <v>235</v>
      </c>
    </row>
    <row r="4105" spans="2:9" x14ac:dyDescent="0.25">
      <c r="B4105">
        <f>IF('Input and Summary Results'!D3687=0,FALSE,'Input and Summary Results'!$B3687)</f>
        <v>235</v>
      </c>
      <c r="C4105">
        <f>IF(OR(B4105=0,'Input and Summary Results'!D3687=0,'Input and Summary Results'!D3687=""),FALSE,'Input and Summary Results'!$D3687)</f>
        <v>9.2695639999999996E-2</v>
      </c>
      <c r="D4105">
        <f>IF(OR(B4105=0,'Input and Summary Results'!E3687=0),FALSE,'Input and Summary Results'!$E3687)</f>
        <v>5.6117309999999997E-2</v>
      </c>
      <c r="E4105">
        <f t="shared" si="221"/>
        <v>-1.0329406926998608</v>
      </c>
      <c r="F4105">
        <f t="shared" si="222"/>
        <v>0.26274064821171739</v>
      </c>
      <c r="G4105">
        <f>IF('Input and Summary Results'!$J$4="yes",IF(C4105=FALSE,FALSE,IF('Data Transformation'!E4105&lt;$R$10,E4105,$R$10)),IF(C4105=FALSE,FALSE,IF(C4105&lt;$R$10,C4105,$R$10)))</f>
        <v>9.2695639999999996E-2</v>
      </c>
      <c r="H4105">
        <f>IF('Input and Summary Results'!$J$4="yes",'Data Transformation'!F4105,'Data Transformation'!D4105)</f>
        <v>5.6117309999999997E-2</v>
      </c>
      <c r="I4105">
        <f t="shared" si="223"/>
        <v>235</v>
      </c>
    </row>
    <row r="4106" spans="2:9" x14ac:dyDescent="0.25">
      <c r="B4106">
        <f>IF('Input and Summary Results'!D3688=0,FALSE,'Input and Summary Results'!$B3688)</f>
        <v>235</v>
      </c>
      <c r="C4106">
        <f>IF(OR(B4106=0,'Input and Summary Results'!D3688=0,'Input and Summary Results'!D3688=""),FALSE,'Input and Summary Results'!$D3688)</f>
        <v>0.10978044000000001</v>
      </c>
      <c r="D4106">
        <f>IF(OR(B4106=0,'Input and Summary Results'!E3688=0),FALSE,'Input and Summary Results'!$E3688)</f>
        <v>9.8985299999999998E-2</v>
      </c>
      <c r="E4106">
        <f t="shared" si="221"/>
        <v>-0.959475032898646</v>
      </c>
      <c r="F4106">
        <f t="shared" si="222"/>
        <v>0.3913230826912335</v>
      </c>
      <c r="G4106">
        <f>IF('Input and Summary Results'!$J$4="yes",IF(C4106=FALSE,FALSE,IF('Data Transformation'!E4106&lt;$R$10,E4106,$R$10)),IF(C4106=FALSE,FALSE,IF(C4106&lt;$R$10,C4106,$R$10)))</f>
        <v>0.10978044000000001</v>
      </c>
      <c r="H4106">
        <f>IF('Input and Summary Results'!$J$4="yes",'Data Transformation'!F4106,'Data Transformation'!D4106)</f>
        <v>9.8985299999999998E-2</v>
      </c>
      <c r="I4106">
        <f t="shared" si="223"/>
        <v>235</v>
      </c>
    </row>
    <row r="4107" spans="2:9" x14ac:dyDescent="0.25">
      <c r="B4107">
        <f>IF('Input and Summary Results'!D3689=0,FALSE,'Input and Summary Results'!$B3689)</f>
        <v>235</v>
      </c>
      <c r="C4107">
        <f>IF(OR(B4107=0,'Input and Summary Results'!D3689=0,'Input and Summary Results'!D3689=""),FALSE,'Input and Summary Results'!$D3689)</f>
        <v>0.11503479</v>
      </c>
      <c r="D4107">
        <f>IF(OR(B4107=0,'Input and Summary Results'!E3689=0),FALSE,'Input and Summary Results'!$E3689)</f>
        <v>3.2760280000000003E-2</v>
      </c>
      <c r="E4107">
        <f t="shared" si="221"/>
        <v>-0.93917079599360687</v>
      </c>
      <c r="F4107">
        <f t="shared" si="222"/>
        <v>0.12359705720330347</v>
      </c>
      <c r="G4107">
        <f>IF('Input and Summary Results'!$J$4="yes",IF(C4107=FALSE,FALSE,IF('Data Transformation'!E4107&lt;$R$10,E4107,$R$10)),IF(C4107=FALSE,FALSE,IF(C4107&lt;$R$10,C4107,$R$10)))</f>
        <v>0.11503479</v>
      </c>
      <c r="H4107">
        <f>IF('Input and Summary Results'!$J$4="yes",'Data Transformation'!F4107,'Data Transformation'!D4107)</f>
        <v>3.2760280000000003E-2</v>
      </c>
      <c r="I4107">
        <f t="shared" si="223"/>
        <v>235</v>
      </c>
    </row>
    <row r="4108" spans="2:9" x14ac:dyDescent="0.25">
      <c r="B4108">
        <f>IF('Input and Summary Results'!D3690=0,FALSE,'Input and Summary Results'!$B3690)</f>
        <v>235</v>
      </c>
      <c r="C4108">
        <f>IF(OR(B4108=0,'Input and Summary Results'!D3690=0,'Input and Summary Results'!D3690=""),FALSE,'Input and Summary Results'!$D3690)</f>
        <v>0.30104902</v>
      </c>
      <c r="D4108">
        <f>IF(OR(B4108=0,'Input and Summary Results'!E3690=0),FALSE,'Input and Summary Results'!$E3690)</f>
        <v>5.4619349999999997E-2</v>
      </c>
      <c r="E4108">
        <f t="shared" si="221"/>
        <v>-0.5213627822063267</v>
      </c>
      <c r="F4108">
        <f t="shared" si="222"/>
        <v>7.8740657916773815E-2</v>
      </c>
      <c r="G4108">
        <f>IF('Input and Summary Results'!$J$4="yes",IF(C4108=FALSE,FALSE,IF('Data Transformation'!E4108&lt;$R$10,E4108,$R$10)),IF(C4108=FALSE,FALSE,IF(C4108&lt;$R$10,C4108,$R$10)))</f>
        <v>0.30104902</v>
      </c>
      <c r="H4108">
        <f>IF('Input and Summary Results'!$J$4="yes",'Data Transformation'!F4108,'Data Transformation'!D4108)</f>
        <v>5.4619349999999997E-2</v>
      </c>
      <c r="I4108">
        <f t="shared" si="223"/>
        <v>235</v>
      </c>
    </row>
    <row r="4109" spans="2:9" x14ac:dyDescent="0.25">
      <c r="B4109">
        <f>IF('Input and Summary Results'!D3691=0,FALSE,'Input and Summary Results'!$B3691)</f>
        <v>235</v>
      </c>
      <c r="C4109">
        <f>IF(OR(B4109=0,'Input and Summary Results'!D3691=0,'Input and Summary Results'!D3691=""),FALSE,'Input and Summary Results'!$D3691)</f>
        <v>0.31441820999999998</v>
      </c>
      <c r="D4109">
        <f>IF(OR(B4109=0,'Input and Summary Results'!E3691=0),FALSE,'Input and Summary Results'!$E3691)</f>
        <v>2.686875E-2</v>
      </c>
      <c r="E4109">
        <f t="shared" si="221"/>
        <v>-0.50249230909098008</v>
      </c>
      <c r="F4109">
        <f t="shared" si="222"/>
        <v>3.7087665819355693E-2</v>
      </c>
      <c r="G4109">
        <f>IF('Input and Summary Results'!$J$4="yes",IF(C4109=FALSE,FALSE,IF('Data Transformation'!E4109&lt;$R$10,E4109,$R$10)),IF(C4109=FALSE,FALSE,IF(C4109&lt;$R$10,C4109,$R$10)))</f>
        <v>0.31441820999999998</v>
      </c>
      <c r="H4109">
        <f>IF('Input and Summary Results'!$J$4="yes",'Data Transformation'!F4109,'Data Transformation'!D4109)</f>
        <v>2.686875E-2</v>
      </c>
      <c r="I4109">
        <f t="shared" si="223"/>
        <v>235</v>
      </c>
    </row>
    <row r="4110" spans="2:9" x14ac:dyDescent="0.25">
      <c r="B4110">
        <f>IF('Input and Summary Results'!D3692=0,FALSE,'Input and Summary Results'!$B3692)</f>
        <v>235</v>
      </c>
      <c r="C4110">
        <f>IF(OR(B4110=0,'Input and Summary Results'!D3692=0,'Input and Summary Results'!D3692=""),FALSE,'Input and Summary Results'!$D3692)</f>
        <v>0.32619113</v>
      </c>
      <c r="D4110">
        <f>IF(OR(B4110=0,'Input and Summary Results'!E3692=0),FALSE,'Input and Summary Results'!$E3692)</f>
        <v>4.2389669999999997E-2</v>
      </c>
      <c r="E4110">
        <f t="shared" si="221"/>
        <v>-0.48652785275138266</v>
      </c>
      <c r="F4110">
        <f t="shared" si="222"/>
        <v>5.6399807008853983E-2</v>
      </c>
      <c r="G4110">
        <f>IF('Input and Summary Results'!$J$4="yes",IF(C4110=FALSE,FALSE,IF('Data Transformation'!E4110&lt;$R$10,E4110,$R$10)),IF(C4110=FALSE,FALSE,IF(C4110&lt;$R$10,C4110,$R$10)))</f>
        <v>0.32619113</v>
      </c>
      <c r="H4110">
        <f>IF('Input and Summary Results'!$J$4="yes",'Data Transformation'!F4110,'Data Transformation'!D4110)</f>
        <v>4.2389669999999997E-2</v>
      </c>
      <c r="I4110">
        <f t="shared" si="223"/>
        <v>235</v>
      </c>
    </row>
    <row r="4111" spans="2:9" x14ac:dyDescent="0.25">
      <c r="B4111">
        <f>IF('Input and Summary Results'!D3693=0,FALSE,'Input and Summary Results'!$B3693)</f>
        <v>235</v>
      </c>
      <c r="C4111">
        <f>IF(OR(B4111=0,'Input and Summary Results'!D3693=0,'Input and Summary Results'!D3693=""),FALSE,'Input and Summary Results'!$D3693)</f>
        <v>0.37049840000000001</v>
      </c>
      <c r="D4111">
        <f>IF(OR(B4111=0,'Input and Summary Results'!E3693=0),FALSE,'Input and Summary Results'!$E3693)</f>
        <v>3.2024200000000003E-2</v>
      </c>
      <c r="E4111">
        <f t="shared" si="221"/>
        <v>-0.43121366318444099</v>
      </c>
      <c r="F4111">
        <f t="shared" si="222"/>
        <v>3.7512990069592744E-2</v>
      </c>
      <c r="G4111">
        <f>IF('Input and Summary Results'!$J$4="yes",IF(C4111=FALSE,FALSE,IF('Data Transformation'!E4111&lt;$R$10,E4111,$R$10)),IF(C4111=FALSE,FALSE,IF(C4111&lt;$R$10,C4111,$R$10)))</f>
        <v>0.37049840000000001</v>
      </c>
      <c r="H4111">
        <f>IF('Input and Summary Results'!$J$4="yes",'Data Transformation'!F4111,'Data Transformation'!D4111)</f>
        <v>3.2024200000000003E-2</v>
      </c>
      <c r="I4111">
        <f t="shared" si="223"/>
        <v>235</v>
      </c>
    </row>
    <row r="4112" spans="2:9" x14ac:dyDescent="0.25">
      <c r="B4112">
        <f>IF('Input and Summary Results'!D3694=0,FALSE,'Input and Summary Results'!$B3694)</f>
        <v>235</v>
      </c>
      <c r="C4112">
        <f>IF(OR(B4112=0,'Input and Summary Results'!D3694=0,'Input and Summary Results'!D3694=""),FALSE,'Input and Summary Results'!$D3694)</f>
        <v>0.37583814999999998</v>
      </c>
      <c r="D4112">
        <f>IF(OR(B4112=0,'Input and Summary Results'!E3694=0),FALSE,'Input and Summary Results'!$E3694)</f>
        <v>3.9753829999999997E-2</v>
      </c>
      <c r="E4112">
        <f t="shared" si="221"/>
        <v>-0.42499913830265751</v>
      </c>
      <c r="F4112">
        <f t="shared" si="222"/>
        <v>4.5905829996236415E-2</v>
      </c>
      <c r="G4112">
        <f>IF('Input and Summary Results'!$J$4="yes",IF(C4112=FALSE,FALSE,IF('Data Transformation'!E4112&lt;$R$10,E4112,$R$10)),IF(C4112=FALSE,FALSE,IF(C4112&lt;$R$10,C4112,$R$10)))</f>
        <v>0.37583814999999998</v>
      </c>
      <c r="H4112">
        <f>IF('Input and Summary Results'!$J$4="yes",'Data Transformation'!F4112,'Data Transformation'!D4112)</f>
        <v>3.9753829999999997E-2</v>
      </c>
      <c r="I4112">
        <f t="shared" si="223"/>
        <v>235</v>
      </c>
    </row>
    <row r="4113" spans="2:9" x14ac:dyDescent="0.25">
      <c r="B4113">
        <f>IF('Input and Summary Results'!D3695=0,FALSE,'Input and Summary Results'!$B3695)</f>
        <v>235</v>
      </c>
      <c r="C4113">
        <f>IF(OR(B4113=0,'Input and Summary Results'!D3695=0,'Input and Summary Results'!D3695=""),FALSE,'Input and Summary Results'!$D3695)</f>
        <v>0.41241725000000001</v>
      </c>
      <c r="D4113">
        <f>IF(OR(B4113=0,'Input and Summary Results'!E3695=0),FALSE,'Input and Summary Results'!$E3695)</f>
        <v>7.1868130000000002E-2</v>
      </c>
      <c r="E4113">
        <f t="shared" si="221"/>
        <v>-0.38466317795899369</v>
      </c>
      <c r="F4113">
        <f t="shared" si="222"/>
        <v>7.5629155715479887E-2</v>
      </c>
      <c r="G4113">
        <f>IF('Input and Summary Results'!$J$4="yes",IF(C4113=FALSE,FALSE,IF('Data Transformation'!E4113&lt;$R$10,E4113,$R$10)),IF(C4113=FALSE,FALSE,IF(C4113&lt;$R$10,C4113,$R$10)))</f>
        <v>0.41241725000000001</v>
      </c>
      <c r="H4113">
        <f>IF('Input and Summary Results'!$J$4="yes",'Data Transformation'!F4113,'Data Transformation'!D4113)</f>
        <v>7.1868130000000002E-2</v>
      </c>
      <c r="I4113">
        <f t="shared" si="223"/>
        <v>235</v>
      </c>
    </row>
    <row r="4114" spans="2:9" x14ac:dyDescent="0.25">
      <c r="B4114">
        <f>IF('Input and Summary Results'!D3696=0,FALSE,'Input and Summary Results'!$B3696)</f>
        <v>235</v>
      </c>
      <c r="C4114">
        <f>IF(OR(B4114=0,'Input and Summary Results'!D3696=0,'Input and Summary Results'!D3696=""),FALSE,'Input and Summary Results'!$D3696)</f>
        <v>0.44028930999999999</v>
      </c>
      <c r="D4114">
        <f>IF(OR(B4114=0,'Input and Summary Results'!E3696=0),FALSE,'Input and Summary Results'!$E3696)</f>
        <v>6.4479350000000005E-2</v>
      </c>
      <c r="E4114">
        <f t="shared" si="221"/>
        <v>-0.35626185886109923</v>
      </c>
      <c r="F4114">
        <f t="shared" si="222"/>
        <v>6.3558295112820254E-2</v>
      </c>
      <c r="G4114">
        <f>IF('Input and Summary Results'!$J$4="yes",IF(C4114=FALSE,FALSE,IF('Data Transformation'!E4114&lt;$R$10,E4114,$R$10)),IF(C4114=FALSE,FALSE,IF(C4114&lt;$R$10,C4114,$R$10)))</f>
        <v>0.44028930999999999</v>
      </c>
      <c r="H4114">
        <f>IF('Input and Summary Results'!$J$4="yes",'Data Transformation'!F4114,'Data Transformation'!D4114)</f>
        <v>6.4479350000000005E-2</v>
      </c>
      <c r="I4114">
        <f t="shared" si="223"/>
        <v>235</v>
      </c>
    </row>
    <row r="4115" spans="2:9" x14ac:dyDescent="0.25">
      <c r="B4115">
        <f>IF('Input and Summary Results'!D3697=0,FALSE,'Input and Summary Results'!$B3697)</f>
        <v>235</v>
      </c>
      <c r="C4115">
        <f>IF(OR(B4115=0,'Input and Summary Results'!D3697=0,'Input and Summary Results'!D3697=""),FALSE,'Input and Summary Results'!$D3697)</f>
        <v>0.58556489</v>
      </c>
      <c r="D4115">
        <f>IF(OR(B4115=0,'Input and Summary Results'!E3697=0),FALSE,'Input and Summary Results'!$E3697)</f>
        <v>6.8724900000000005E-2</v>
      </c>
      <c r="E4115">
        <f t="shared" si="221"/>
        <v>-0.23242497111698315</v>
      </c>
      <c r="F4115">
        <f t="shared" si="222"/>
        <v>5.0936466836322788E-2</v>
      </c>
      <c r="G4115">
        <f>IF('Input and Summary Results'!$J$4="yes",IF(C4115=FALSE,FALSE,IF('Data Transformation'!E4115&lt;$R$10,E4115,$R$10)),IF(C4115=FALSE,FALSE,IF(C4115&lt;$R$10,C4115,$R$10)))</f>
        <v>0.58556489</v>
      </c>
      <c r="H4115">
        <f>IF('Input and Summary Results'!$J$4="yes",'Data Transformation'!F4115,'Data Transformation'!D4115)</f>
        <v>6.8724900000000005E-2</v>
      </c>
      <c r="I4115">
        <f t="shared" si="223"/>
        <v>235</v>
      </c>
    </row>
    <row r="4116" spans="2:9" x14ac:dyDescent="0.25">
      <c r="B4116">
        <f>IF('Input and Summary Results'!D3698=0,FALSE,'Input and Summary Results'!$B3698)</f>
        <v>235</v>
      </c>
      <c r="C4116">
        <f>IF(OR(B4116=0,'Input and Summary Results'!D3698=0,'Input and Summary Results'!D3698=""),FALSE,'Input and Summary Results'!$D3698)</f>
        <v>0.60869044999999999</v>
      </c>
      <c r="D4116">
        <f>IF(OR(B4116=0,'Input and Summary Results'!E3698=0),FALSE,'Input and Summary Results'!$E3698)</f>
        <v>4.4258489999999998E-2</v>
      </c>
      <c r="E4116">
        <f t="shared" si="221"/>
        <v>-0.21560351202198424</v>
      </c>
      <c r="F4116">
        <f t="shared" si="222"/>
        <v>3.1556573065997663E-2</v>
      </c>
      <c r="G4116">
        <f>IF('Input and Summary Results'!$J$4="yes",IF(C4116=FALSE,FALSE,IF('Data Transformation'!E4116&lt;$R$10,E4116,$R$10)),IF(C4116=FALSE,FALSE,IF(C4116&lt;$R$10,C4116,$R$10)))</f>
        <v>0.60869044999999999</v>
      </c>
      <c r="H4116">
        <f>IF('Input and Summary Results'!$J$4="yes",'Data Transformation'!F4116,'Data Transformation'!D4116)</f>
        <v>4.4258489999999998E-2</v>
      </c>
      <c r="I4116">
        <f t="shared" si="223"/>
        <v>235</v>
      </c>
    </row>
    <row r="4117" spans="2:9" x14ac:dyDescent="0.25">
      <c r="B4117">
        <f>IF('Input and Summary Results'!D3699=0,FALSE,'Input and Summary Results'!$B3699)</f>
        <v>235</v>
      </c>
      <c r="C4117">
        <f>IF(OR(B4117=0,'Input and Summary Results'!D3699=0,'Input and Summary Results'!D3699=""),FALSE,'Input and Summary Results'!$D3699)</f>
        <v>0.65707362000000002</v>
      </c>
      <c r="D4117">
        <f>IF(OR(B4117=0,'Input and Summary Results'!E3699=0),FALSE,'Input and Summary Results'!$E3699)</f>
        <v>3.2628369999999997E-2</v>
      </c>
      <c r="E4117">
        <f t="shared" si="221"/>
        <v>-0.18238596838764537</v>
      </c>
      <c r="F4117">
        <f t="shared" si="222"/>
        <v>2.1551181099006833E-2</v>
      </c>
      <c r="G4117">
        <f>IF('Input and Summary Results'!$J$4="yes",IF(C4117=FALSE,FALSE,IF('Data Transformation'!E4117&lt;$R$10,E4117,$R$10)),IF(C4117=FALSE,FALSE,IF(C4117&lt;$R$10,C4117,$R$10)))</f>
        <v>0.65707362000000002</v>
      </c>
      <c r="H4117">
        <f>IF('Input and Summary Results'!$J$4="yes",'Data Transformation'!F4117,'Data Transformation'!D4117)</f>
        <v>3.2628369999999997E-2</v>
      </c>
      <c r="I4117">
        <f t="shared" si="223"/>
        <v>235</v>
      </c>
    </row>
    <row r="4118" spans="2:9" x14ac:dyDescent="0.25">
      <c r="B4118">
        <f>IF('Input and Summary Results'!D3700=0,FALSE,'Input and Summary Results'!$B3700)</f>
        <v>235</v>
      </c>
      <c r="C4118">
        <f>IF(OR(B4118=0,'Input and Summary Results'!D3700=0,'Input and Summary Results'!D3700=""),FALSE,'Input and Summary Results'!$D3700)</f>
        <v>0.83765604000000005</v>
      </c>
      <c r="D4118">
        <f>IF(OR(B4118=0,'Input and Summary Results'!E3700=0),FALSE,'Input and Summary Results'!$E3700)</f>
        <v>4.1443979999999998E-2</v>
      </c>
      <c r="E4118">
        <f t="shared" si="221"/>
        <v>-7.6934275636002011E-2</v>
      </c>
      <c r="F4118">
        <f t="shared" si="222"/>
        <v>2.1472640870589317E-2</v>
      </c>
      <c r="G4118">
        <f>IF('Input and Summary Results'!$J$4="yes",IF(C4118=FALSE,FALSE,IF('Data Transformation'!E4118&lt;$R$10,E4118,$R$10)),IF(C4118=FALSE,FALSE,IF(C4118&lt;$R$10,C4118,$R$10)))</f>
        <v>0.83765604000000005</v>
      </c>
      <c r="H4118">
        <f>IF('Input and Summary Results'!$J$4="yes",'Data Transformation'!F4118,'Data Transformation'!D4118)</f>
        <v>4.1443979999999998E-2</v>
      </c>
      <c r="I4118">
        <f t="shared" si="223"/>
        <v>235</v>
      </c>
    </row>
    <row r="4119" spans="2:9" x14ac:dyDescent="0.25">
      <c r="B4119">
        <f>IF('Input and Summary Results'!D3701=0,FALSE,'Input and Summary Results'!$B3701)</f>
        <v>235</v>
      </c>
      <c r="C4119">
        <f>IF(OR(B4119=0,'Input and Summary Results'!D3701=0,'Input and Summary Results'!D3701=""),FALSE,'Input and Summary Results'!$D3701)</f>
        <v>0.84070708999999999</v>
      </c>
      <c r="D4119">
        <f>IF(OR(B4119=0,'Input and Summary Results'!E3701=0),FALSE,'Input and Summary Results'!$E3701)</f>
        <v>5.627567E-2</v>
      </c>
      <c r="E4119">
        <f t="shared" si="221"/>
        <v>-7.5355289998213781E-2</v>
      </c>
      <c r="F4119">
        <f t="shared" si="222"/>
        <v>2.9051308202955678E-2</v>
      </c>
      <c r="G4119">
        <f>IF('Input and Summary Results'!$J$4="yes",IF(C4119=FALSE,FALSE,IF('Data Transformation'!E4119&lt;$R$10,E4119,$R$10)),IF(C4119=FALSE,FALSE,IF(C4119&lt;$R$10,C4119,$R$10)))</f>
        <v>0.84070708999999999</v>
      </c>
      <c r="H4119">
        <f>IF('Input and Summary Results'!$J$4="yes",'Data Transformation'!F4119,'Data Transformation'!D4119)</f>
        <v>5.627567E-2</v>
      </c>
      <c r="I4119">
        <f t="shared" si="223"/>
        <v>235</v>
      </c>
    </row>
    <row r="4120" spans="2:9" x14ac:dyDescent="0.25">
      <c r="B4120">
        <f>IF('Input and Summary Results'!D3702=0,FALSE,'Input and Summary Results'!$B3702)</f>
        <v>235</v>
      </c>
      <c r="C4120">
        <f>IF(OR(B4120=0,'Input and Summary Results'!D3702=0,'Input and Summary Results'!D3702=""),FALSE,'Input and Summary Results'!$D3702)</f>
        <v>0.87930739999999996</v>
      </c>
      <c r="D4120">
        <f>IF(OR(B4120=0,'Input and Summary Results'!E3702=0),FALSE,'Input and Summary Results'!$E3702)</f>
        <v>4.4782000000000002E-2</v>
      </c>
      <c r="E4120">
        <f t="shared" si="221"/>
        <v>-5.5859271928171923E-2</v>
      </c>
      <c r="F4120">
        <f t="shared" si="222"/>
        <v>2.2103064298105535E-2</v>
      </c>
      <c r="G4120">
        <f>IF('Input and Summary Results'!$J$4="yes",IF(C4120=FALSE,FALSE,IF('Data Transformation'!E4120&lt;$R$10,E4120,$R$10)),IF(C4120=FALSE,FALSE,IF(C4120&lt;$R$10,C4120,$R$10)))</f>
        <v>0.87930739999999996</v>
      </c>
      <c r="H4120">
        <f>IF('Input and Summary Results'!$J$4="yes",'Data Transformation'!F4120,'Data Transformation'!D4120)</f>
        <v>4.4782000000000002E-2</v>
      </c>
      <c r="I4120">
        <f t="shared" si="223"/>
        <v>235</v>
      </c>
    </row>
    <row r="4121" spans="2:9" x14ac:dyDescent="0.25">
      <c r="B4121">
        <f>IF('Input and Summary Results'!D3703=0,FALSE,'Input and Summary Results'!$B3703)</f>
        <v>236</v>
      </c>
      <c r="C4121">
        <f>IF(OR(B4121=0,'Input and Summary Results'!D3703=0,'Input and Summary Results'!D3703=""),FALSE,'Input and Summary Results'!$D3703)</f>
        <v>1.7302700000000001E-2</v>
      </c>
      <c r="D4121">
        <f>IF(OR(B4121=0,'Input and Summary Results'!E3703=0),FALSE,'Input and Summary Results'!$E3703)</f>
        <v>4.3881759999999999E-2</v>
      </c>
      <c r="E4121">
        <f t="shared" si="221"/>
        <v>-1.7618861220962003</v>
      </c>
      <c r="F4121">
        <f t="shared" si="222"/>
        <v>1.100676994919868</v>
      </c>
      <c r="G4121">
        <f>IF('Input and Summary Results'!$J$4="yes",IF(C4121=FALSE,FALSE,IF('Data Transformation'!E4121&lt;$R$10,E4121,$R$10)),IF(C4121=FALSE,FALSE,IF(C4121&lt;$R$10,C4121,$R$10)))</f>
        <v>1.7302700000000001E-2</v>
      </c>
      <c r="H4121">
        <f>IF('Input and Summary Results'!$J$4="yes",'Data Transformation'!F4121,'Data Transformation'!D4121)</f>
        <v>4.3881759999999999E-2</v>
      </c>
      <c r="I4121">
        <f t="shared" si="223"/>
        <v>236</v>
      </c>
    </row>
    <row r="4122" spans="2:9" x14ac:dyDescent="0.25">
      <c r="B4122">
        <f>IF('Input and Summary Results'!D3704=0,FALSE,'Input and Summary Results'!$B3704)</f>
        <v>236</v>
      </c>
      <c r="C4122">
        <f>IF(OR(B4122=0,'Input and Summary Results'!D3704=0,'Input and Summary Results'!D3704=""),FALSE,'Input and Summary Results'!$D3704)</f>
        <v>0.33914671000000002</v>
      </c>
      <c r="D4122">
        <f>IF(OR(B4122=0,'Input and Summary Results'!E3704=0),FALSE,'Input and Summary Results'!$E3704)</f>
        <v>2.9297549999999999E-2</v>
      </c>
      <c r="E4122">
        <f t="shared" si="221"/>
        <v>-0.46961239158959983</v>
      </c>
      <c r="F4122">
        <f t="shared" si="222"/>
        <v>3.7491552549632573E-2</v>
      </c>
      <c r="G4122">
        <f>IF('Input and Summary Results'!$J$4="yes",IF(C4122=FALSE,FALSE,IF('Data Transformation'!E4122&lt;$R$10,E4122,$R$10)),IF(C4122=FALSE,FALSE,IF(C4122&lt;$R$10,C4122,$R$10)))</f>
        <v>0.33914671000000002</v>
      </c>
      <c r="H4122">
        <f>IF('Input and Summary Results'!$J$4="yes",'Data Transformation'!F4122,'Data Transformation'!D4122)</f>
        <v>2.9297549999999999E-2</v>
      </c>
      <c r="I4122">
        <f t="shared" si="223"/>
        <v>236</v>
      </c>
    </row>
    <row r="4123" spans="2:9" x14ac:dyDescent="0.25">
      <c r="B4123">
        <f>IF('Input and Summary Results'!D3705=0,FALSE,'Input and Summary Results'!$B3705)</f>
        <v>236</v>
      </c>
      <c r="C4123">
        <f>IF(OR(B4123=0,'Input and Summary Results'!D3705=0,'Input and Summary Results'!D3705=""),FALSE,'Input and Summary Results'!$D3705)</f>
        <v>0.52045967000000004</v>
      </c>
      <c r="D4123">
        <f>IF(OR(B4123=0,'Input and Summary Results'!E3705=0),FALSE,'Input and Summary Results'!$E3705)</f>
        <v>6.0684250000000002E-2</v>
      </c>
      <c r="E4123">
        <f t="shared" si="221"/>
        <v>-0.28361291797871491</v>
      </c>
      <c r="F4123">
        <f t="shared" si="222"/>
        <v>5.0603276330709733E-2</v>
      </c>
      <c r="G4123">
        <f>IF('Input and Summary Results'!$J$4="yes",IF(C4123=FALSE,FALSE,IF('Data Transformation'!E4123&lt;$R$10,E4123,$R$10)),IF(C4123=FALSE,FALSE,IF(C4123&lt;$R$10,C4123,$R$10)))</f>
        <v>0.52045967000000004</v>
      </c>
      <c r="H4123">
        <f>IF('Input and Summary Results'!$J$4="yes",'Data Transformation'!F4123,'Data Transformation'!D4123)</f>
        <v>6.0684250000000002E-2</v>
      </c>
      <c r="I4123">
        <f t="shared" si="223"/>
        <v>236</v>
      </c>
    </row>
    <row r="4124" spans="2:9" x14ac:dyDescent="0.25">
      <c r="B4124">
        <f>IF('Input and Summary Results'!D3706=0,FALSE,'Input and Summary Results'!$B3706)</f>
        <v>236</v>
      </c>
      <c r="C4124">
        <f>IF(OR(B4124=0,'Input and Summary Results'!D3706=0,'Input and Summary Results'!D3706=""),FALSE,'Input and Summary Results'!$D3706)</f>
        <v>0.58599257000000005</v>
      </c>
      <c r="D4124">
        <f>IF(OR(B4124=0,'Input and Summary Results'!E3706=0),FALSE,'Input and Summary Results'!$E3706)</f>
        <v>5.811902E-2</v>
      </c>
      <c r="E4124">
        <f t="shared" si="221"/>
        <v>-0.23210789051511299</v>
      </c>
      <c r="F4124">
        <f t="shared" si="222"/>
        <v>4.3044325084190052E-2</v>
      </c>
      <c r="G4124">
        <f>IF('Input and Summary Results'!$J$4="yes",IF(C4124=FALSE,FALSE,IF('Data Transformation'!E4124&lt;$R$10,E4124,$R$10)),IF(C4124=FALSE,FALSE,IF(C4124&lt;$R$10,C4124,$R$10)))</f>
        <v>0.58599257000000005</v>
      </c>
      <c r="H4124">
        <f>IF('Input and Summary Results'!$J$4="yes",'Data Transformation'!F4124,'Data Transformation'!D4124)</f>
        <v>5.811902E-2</v>
      </c>
      <c r="I4124">
        <f t="shared" si="223"/>
        <v>236</v>
      </c>
    </row>
    <row r="4125" spans="2:9" x14ac:dyDescent="0.25">
      <c r="B4125">
        <f>IF('Input and Summary Results'!D3707=0,FALSE,'Input and Summary Results'!$B3707)</f>
        <v>236</v>
      </c>
      <c r="C4125">
        <f>IF(OR(B4125=0,'Input and Summary Results'!D3707=0,'Input and Summary Results'!D3707=""),FALSE,'Input and Summary Results'!$D3707)</f>
        <v>0.73087352000000005</v>
      </c>
      <c r="D4125">
        <f>IF(OR(B4125=0,'Input and Summary Results'!E3707=0),FALSE,'Input and Summary Results'!$E3707)</f>
        <v>3.1449909999999998E-2</v>
      </c>
      <c r="E4125">
        <f t="shared" si="221"/>
        <v>-0.13615777258887757</v>
      </c>
      <c r="F4125">
        <f t="shared" si="222"/>
        <v>1.8675270845768224E-2</v>
      </c>
      <c r="G4125">
        <f>IF('Input and Summary Results'!$J$4="yes",IF(C4125=FALSE,FALSE,IF('Data Transformation'!E4125&lt;$R$10,E4125,$R$10)),IF(C4125=FALSE,FALSE,IF(C4125&lt;$R$10,C4125,$R$10)))</f>
        <v>0.73087352000000005</v>
      </c>
      <c r="H4125">
        <f>IF('Input and Summary Results'!$J$4="yes",'Data Transformation'!F4125,'Data Transformation'!D4125)</f>
        <v>3.1449909999999998E-2</v>
      </c>
      <c r="I4125">
        <f t="shared" si="223"/>
        <v>236</v>
      </c>
    </row>
    <row r="4126" spans="2:9" x14ac:dyDescent="0.25">
      <c r="B4126">
        <f>IF('Input and Summary Results'!D3708=0,FALSE,'Input and Summary Results'!$B3708)</f>
        <v>236</v>
      </c>
      <c r="C4126">
        <f>IF(OR(B4126=0,'Input and Summary Results'!D3708=0,'Input and Summary Results'!D3708=""),FALSE,'Input and Summary Results'!$D3708)</f>
        <v>0.74767413000000005</v>
      </c>
      <c r="D4126">
        <f>IF(OR(B4126=0,'Input and Summary Results'!E3708=0),FALSE,'Input and Summary Results'!$E3708)</f>
        <v>4.2862989999999997E-2</v>
      </c>
      <c r="E4126">
        <f t="shared" si="221"/>
        <v>-0.12628764595839884</v>
      </c>
      <c r="F4126">
        <f t="shared" si="222"/>
        <v>2.4880542088570053E-2</v>
      </c>
      <c r="G4126">
        <f>IF('Input and Summary Results'!$J$4="yes",IF(C4126=FALSE,FALSE,IF('Data Transformation'!E4126&lt;$R$10,E4126,$R$10)),IF(C4126=FALSE,FALSE,IF(C4126&lt;$R$10,C4126,$R$10)))</f>
        <v>0.74767413000000005</v>
      </c>
      <c r="H4126">
        <f>IF('Input and Summary Results'!$J$4="yes",'Data Transformation'!F4126,'Data Transformation'!D4126)</f>
        <v>4.2862989999999997E-2</v>
      </c>
      <c r="I4126">
        <f t="shared" si="223"/>
        <v>236</v>
      </c>
    </row>
    <row r="4127" spans="2:9" x14ac:dyDescent="0.25">
      <c r="B4127">
        <f>IF('Input and Summary Results'!D3709=0,FALSE,'Input and Summary Results'!$B3709)</f>
        <v>236</v>
      </c>
      <c r="C4127">
        <f>IF(OR(B4127=0,'Input and Summary Results'!D3709=0,'Input and Summary Results'!D3709=""),FALSE,'Input and Summary Results'!$D3709)</f>
        <v>0.88561117</v>
      </c>
      <c r="D4127">
        <f>IF(OR(B4127=0,'Input and Summary Results'!E3709=0),FALSE,'Input and Summary Results'!$E3709)</f>
        <v>4.0402739999999999E-2</v>
      </c>
      <c r="E4127">
        <f t="shared" si="221"/>
        <v>-5.2756914443278902E-2</v>
      </c>
      <c r="F4127">
        <f t="shared" si="222"/>
        <v>1.9799647694145502E-2</v>
      </c>
      <c r="G4127">
        <f>IF('Input and Summary Results'!$J$4="yes",IF(C4127=FALSE,FALSE,IF('Data Transformation'!E4127&lt;$R$10,E4127,$R$10)),IF(C4127=FALSE,FALSE,IF(C4127&lt;$R$10,C4127,$R$10)))</f>
        <v>0.88561117</v>
      </c>
      <c r="H4127">
        <f>IF('Input and Summary Results'!$J$4="yes",'Data Transformation'!F4127,'Data Transformation'!D4127)</f>
        <v>4.0402739999999999E-2</v>
      </c>
      <c r="I4127">
        <f t="shared" si="223"/>
        <v>236</v>
      </c>
    </row>
    <row r="4128" spans="2:9" x14ac:dyDescent="0.25">
      <c r="B4128">
        <f>IF('Input and Summary Results'!D3710=0,FALSE,'Input and Summary Results'!$B3710)</f>
        <v>236</v>
      </c>
      <c r="C4128">
        <f>IF(OR(B4128=0,'Input and Summary Results'!D3710=0,'Input and Summary Results'!D3710=""),FALSE,'Input and Summary Results'!$D3710)</f>
        <v>0.89018534999999999</v>
      </c>
      <c r="D4128">
        <f>IF(OR(B4128=0,'Input and Summary Results'!E3710=0),FALSE,'Input and Summary Results'!$E3710)</f>
        <v>3.6503649999999999E-2</v>
      </c>
      <c r="E4128">
        <f t="shared" si="221"/>
        <v>-5.0519557286155807E-2</v>
      </c>
      <c r="F4128">
        <f t="shared" si="222"/>
        <v>1.7796949927338164E-2</v>
      </c>
      <c r="G4128">
        <f>IF('Input and Summary Results'!$J$4="yes",IF(C4128=FALSE,FALSE,IF('Data Transformation'!E4128&lt;$R$10,E4128,$R$10)),IF(C4128=FALSE,FALSE,IF(C4128&lt;$R$10,C4128,$R$10)))</f>
        <v>0.89018534999999999</v>
      </c>
      <c r="H4128">
        <f>IF('Input and Summary Results'!$J$4="yes",'Data Transformation'!F4128,'Data Transformation'!D4128)</f>
        <v>3.6503649999999999E-2</v>
      </c>
      <c r="I4128">
        <f t="shared" si="223"/>
        <v>236</v>
      </c>
    </row>
    <row r="4129" spans="2:9" x14ac:dyDescent="0.25">
      <c r="B4129">
        <f>IF('Input and Summary Results'!D3711=0,FALSE,'Input and Summary Results'!$B3711)</f>
        <v>236</v>
      </c>
      <c r="C4129">
        <f>IF(OR(B4129=0,'Input and Summary Results'!D3711=0,'Input and Summary Results'!D3711=""),FALSE,'Input and Summary Results'!$D3711)</f>
        <v>0.89216596999999997</v>
      </c>
      <c r="D4129">
        <f>IF(OR(B4129=0,'Input and Summary Results'!E3711=0),FALSE,'Input and Summary Results'!$E3711)</f>
        <v>3.2026220000000001E-2</v>
      </c>
      <c r="E4129">
        <f t="shared" si="221"/>
        <v>-4.9554346128110986E-2</v>
      </c>
      <c r="F4129">
        <f t="shared" si="222"/>
        <v>1.5579365216093145E-2</v>
      </c>
      <c r="G4129">
        <f>IF('Input and Summary Results'!$J$4="yes",IF(C4129=FALSE,FALSE,IF('Data Transformation'!E4129&lt;$R$10,E4129,$R$10)),IF(C4129=FALSE,FALSE,IF(C4129&lt;$R$10,C4129,$R$10)))</f>
        <v>0.89216596999999997</v>
      </c>
      <c r="H4129">
        <f>IF('Input and Summary Results'!$J$4="yes",'Data Transformation'!F4129,'Data Transformation'!D4129)</f>
        <v>3.2026220000000001E-2</v>
      </c>
      <c r="I4129">
        <f t="shared" si="223"/>
        <v>236</v>
      </c>
    </row>
    <row r="4130" spans="2:9" x14ac:dyDescent="0.25">
      <c r="B4130">
        <f>IF('Input and Summary Results'!D3712=0,FALSE,'Input and Summary Results'!$B3712)</f>
        <v>236</v>
      </c>
      <c r="C4130">
        <f>IF(OR(B4130=0,'Input and Summary Results'!D3712=0,'Input and Summary Results'!D3712=""),FALSE,'Input and Summary Results'!$D3712)</f>
        <v>0.90575704999999995</v>
      </c>
      <c r="D4130">
        <f>IF(OR(B4130=0,'Input and Summary Results'!E3712=0),FALSE,'Input and Summary Results'!$E3712)</f>
        <v>3.9809600000000001E-2</v>
      </c>
      <c r="E4130">
        <f t="shared" si="221"/>
        <v>-4.2988276929990139E-2</v>
      </c>
      <c r="F4130">
        <f t="shared" si="222"/>
        <v>1.9075055943533648E-2</v>
      </c>
      <c r="G4130">
        <f>IF('Input and Summary Results'!$J$4="yes",IF(C4130=FALSE,FALSE,IF('Data Transformation'!E4130&lt;$R$10,E4130,$R$10)),IF(C4130=FALSE,FALSE,IF(C4130&lt;$R$10,C4130,$R$10)))</f>
        <v>0.90575704999999995</v>
      </c>
      <c r="H4130">
        <f>IF('Input and Summary Results'!$J$4="yes",'Data Transformation'!F4130,'Data Transformation'!D4130)</f>
        <v>3.9809600000000001E-2</v>
      </c>
      <c r="I4130">
        <f t="shared" si="223"/>
        <v>236</v>
      </c>
    </row>
    <row r="4131" spans="2:9" x14ac:dyDescent="0.25">
      <c r="B4131">
        <f>IF('Input and Summary Results'!D3713=0,FALSE,'Input and Summary Results'!$B3713)</f>
        <v>236</v>
      </c>
      <c r="C4131">
        <f>IF(OR(B4131=0,'Input and Summary Results'!D3713=0,'Input and Summary Results'!D3713=""),FALSE,'Input and Summary Results'!$D3713)</f>
        <v>0.94258485000000003</v>
      </c>
      <c r="D4131">
        <f>IF(OR(B4131=0,'Input and Summary Results'!E3713=0),FALSE,'Input and Summary Results'!$E3713)</f>
        <v>4.0720409999999999E-2</v>
      </c>
      <c r="E4131">
        <f t="shared" si="221"/>
        <v>-2.5679544858874657E-2</v>
      </c>
      <c r="F4131">
        <f t="shared" si="222"/>
        <v>1.8749142785394864E-2</v>
      </c>
      <c r="G4131">
        <f>IF('Input and Summary Results'!$J$4="yes",IF(C4131=FALSE,FALSE,IF('Data Transformation'!E4131&lt;$R$10,E4131,$R$10)),IF(C4131=FALSE,FALSE,IF(C4131&lt;$R$10,C4131,$R$10)))</f>
        <v>0.94258485000000003</v>
      </c>
      <c r="H4131">
        <f>IF('Input and Summary Results'!$J$4="yes",'Data Transformation'!F4131,'Data Transformation'!D4131)</f>
        <v>4.0720409999999999E-2</v>
      </c>
      <c r="I4131">
        <f t="shared" si="223"/>
        <v>236</v>
      </c>
    </row>
    <row r="4132" spans="2:9" x14ac:dyDescent="0.25">
      <c r="B4132">
        <f>IF('Input and Summary Results'!D3714=0,FALSE,'Input and Summary Results'!$B3714)</f>
        <v>236</v>
      </c>
      <c r="C4132">
        <f>IF(OR(B4132=0,'Input and Summary Results'!D3714=0,'Input and Summary Results'!D3714=""),FALSE,'Input and Summary Results'!$D3714)</f>
        <v>0.96044914999999997</v>
      </c>
      <c r="D4132">
        <f>IF(OR(B4132=0,'Input and Summary Results'!E3714=0),FALSE,'Input and Summary Results'!$E3714)</f>
        <v>3.2359609999999997E-2</v>
      </c>
      <c r="E4132">
        <f t="shared" si="221"/>
        <v>-1.7525623471729056E-2</v>
      </c>
      <c r="F4132">
        <f t="shared" si="222"/>
        <v>1.4622399051527089E-2</v>
      </c>
      <c r="G4132">
        <f>IF('Input and Summary Results'!$J$4="yes",IF(C4132=FALSE,FALSE,IF('Data Transformation'!E4132&lt;$R$10,E4132,$R$10)),IF(C4132=FALSE,FALSE,IF(C4132&lt;$R$10,C4132,$R$10)))</f>
        <v>0.96044914999999997</v>
      </c>
      <c r="H4132">
        <f>IF('Input and Summary Results'!$J$4="yes",'Data Transformation'!F4132,'Data Transformation'!D4132)</f>
        <v>3.2359609999999997E-2</v>
      </c>
      <c r="I4132">
        <f t="shared" si="223"/>
        <v>236</v>
      </c>
    </row>
    <row r="4133" spans="2:9" x14ac:dyDescent="0.25">
      <c r="B4133">
        <f>IF('Input and Summary Results'!D3715=0,FALSE,'Input and Summary Results'!$B3715)</f>
        <v>236</v>
      </c>
      <c r="C4133">
        <f>IF(OR(B4133=0,'Input and Summary Results'!D3715=0,'Input and Summary Results'!D3715=""),FALSE,'Input and Summary Results'!$D3715)</f>
        <v>0.97770422000000001</v>
      </c>
      <c r="D4133">
        <f>IF(OR(B4133=0,'Input and Summary Results'!E3715=0),FALSE,'Input and Summary Results'!$E3715)</f>
        <v>3.9246540000000003E-2</v>
      </c>
      <c r="E4133">
        <f t="shared" si="221"/>
        <v>-9.7925102946263259E-3</v>
      </c>
      <c r="F4133">
        <f t="shared" si="222"/>
        <v>1.7421422564791633E-2</v>
      </c>
      <c r="G4133">
        <f>IF('Input and Summary Results'!$J$4="yes",IF(C4133=FALSE,FALSE,IF('Data Transformation'!E4133&lt;$R$10,E4133,$R$10)),IF(C4133=FALSE,FALSE,IF(C4133&lt;$R$10,C4133,$R$10)))</f>
        <v>0.97770422000000001</v>
      </c>
      <c r="H4133">
        <f>IF('Input and Summary Results'!$J$4="yes",'Data Transformation'!F4133,'Data Transformation'!D4133)</f>
        <v>3.9246540000000003E-2</v>
      </c>
      <c r="I4133">
        <f t="shared" si="223"/>
        <v>236</v>
      </c>
    </row>
    <row r="4134" spans="2:9" x14ac:dyDescent="0.25">
      <c r="B4134">
        <f>IF('Input and Summary Results'!D3716=0,FALSE,'Input and Summary Results'!$B3716)</f>
        <v>236</v>
      </c>
      <c r="C4134">
        <f>IF(OR(B4134=0,'Input and Summary Results'!D3716=0,'Input and Summary Results'!D3716=""),FALSE,'Input and Summary Results'!$D3716)</f>
        <v>1.0208722800000001</v>
      </c>
      <c r="D4134">
        <f>IF(OR(B4134=0,'Input and Summary Results'!E3716=0),FALSE,'Input and Summary Results'!$E3716)</f>
        <v>3.153131E-2</v>
      </c>
      <c r="E4134">
        <f t="shared" si="221"/>
        <v>8.9714114690314529E-3</v>
      </c>
      <c r="F4134">
        <f t="shared" si="222"/>
        <v>1.3404799805123517E-2</v>
      </c>
      <c r="G4134">
        <f>IF('Input and Summary Results'!$J$4="yes",IF(C4134=FALSE,FALSE,IF('Data Transformation'!E4134&lt;$R$10,E4134,$R$10)),IF(C4134=FALSE,FALSE,IF(C4134&lt;$R$10,C4134,$R$10)))</f>
        <v>1.0208722800000001</v>
      </c>
      <c r="H4134">
        <f>IF('Input and Summary Results'!$J$4="yes",'Data Transformation'!F4134,'Data Transformation'!D4134)</f>
        <v>3.153131E-2</v>
      </c>
      <c r="I4134">
        <f t="shared" si="223"/>
        <v>236</v>
      </c>
    </row>
    <row r="4135" spans="2:9" x14ac:dyDescent="0.25">
      <c r="B4135">
        <f>IF('Input and Summary Results'!D3717=0,FALSE,'Input and Summary Results'!$B3717)</f>
        <v>236</v>
      </c>
      <c r="C4135">
        <f>IF(OR(B4135=0,'Input and Summary Results'!D3717=0,'Input and Summary Results'!D3717=""),FALSE,'Input and Summary Results'!$D3717)</f>
        <v>1.0210746900000001</v>
      </c>
      <c r="D4135">
        <f>IF(OR(B4135=0,'Input and Summary Results'!E3717=0),FALSE,'Input and Summary Results'!$E3717)</f>
        <v>3.2943090000000001E-2</v>
      </c>
      <c r="E4135">
        <f t="shared" si="221"/>
        <v>9.0575112039035597E-3</v>
      </c>
      <c r="F4135">
        <f t="shared" si="222"/>
        <v>1.4002208849188102E-2</v>
      </c>
      <c r="G4135">
        <f>IF('Input and Summary Results'!$J$4="yes",IF(C4135=FALSE,FALSE,IF('Data Transformation'!E4135&lt;$R$10,E4135,$R$10)),IF(C4135=FALSE,FALSE,IF(C4135&lt;$R$10,C4135,$R$10)))</f>
        <v>1.0210746900000001</v>
      </c>
      <c r="H4135">
        <f>IF('Input and Summary Results'!$J$4="yes",'Data Transformation'!F4135,'Data Transformation'!D4135)</f>
        <v>3.2943090000000001E-2</v>
      </c>
      <c r="I4135">
        <f t="shared" si="223"/>
        <v>236</v>
      </c>
    </row>
    <row r="4136" spans="2:9" x14ac:dyDescent="0.25">
      <c r="B4136">
        <f>IF('Input and Summary Results'!D3718=0,FALSE,'Input and Summary Results'!$B3718)</f>
        <v>236</v>
      </c>
      <c r="C4136">
        <f>IF(OR(B4136=0,'Input and Summary Results'!D3718=0,'Input and Summary Results'!D3718=""),FALSE,'Input and Summary Results'!$D3718)</f>
        <v>1.0595134900000001</v>
      </c>
      <c r="D4136">
        <f>IF(OR(B4136=0,'Input and Summary Results'!E3718=0),FALSE,'Input and Summary Results'!$E3718)</f>
        <v>3.2635780000000003E-2</v>
      </c>
      <c r="E4136">
        <f t="shared" si="221"/>
        <v>2.5106490631772258E-2</v>
      </c>
      <c r="F4136">
        <f t="shared" si="222"/>
        <v>1.3368332403205173E-2</v>
      </c>
      <c r="G4136">
        <f>IF('Input and Summary Results'!$J$4="yes",IF(C4136=FALSE,FALSE,IF('Data Transformation'!E4136&lt;$R$10,E4136,$R$10)),IF(C4136=FALSE,FALSE,IF(C4136&lt;$R$10,C4136,$R$10)))</f>
        <v>1.0595134900000001</v>
      </c>
      <c r="H4136">
        <f>IF('Input and Summary Results'!$J$4="yes",'Data Transformation'!F4136,'Data Transformation'!D4136)</f>
        <v>3.2635780000000003E-2</v>
      </c>
      <c r="I4136">
        <f t="shared" si="223"/>
        <v>236</v>
      </c>
    </row>
    <row r="4137" spans="2:9" x14ac:dyDescent="0.25">
      <c r="B4137">
        <f>IF('Input and Summary Results'!D3719=0,FALSE,'Input and Summary Results'!$B3719)</f>
        <v>236</v>
      </c>
      <c r="C4137">
        <f>IF(OR(B4137=0,'Input and Summary Results'!D3719=0,'Input and Summary Results'!D3719=""),FALSE,'Input and Summary Results'!$D3719)</f>
        <v>1.0732088900000001</v>
      </c>
      <c r="D4137">
        <f>IF(OR(B4137=0,'Input and Summary Results'!E3719=0),FALSE,'Input and Summary Results'!$E3719)</f>
        <v>3.968617E-2</v>
      </c>
      <c r="E4137">
        <f t="shared" si="221"/>
        <v>3.0684261523152592E-2</v>
      </c>
      <c r="F4137">
        <f t="shared" si="222"/>
        <v>1.6048877287999357E-2</v>
      </c>
      <c r="G4137">
        <f>IF('Input and Summary Results'!$J$4="yes",IF(C4137=FALSE,FALSE,IF('Data Transformation'!E4137&lt;$R$10,E4137,$R$10)),IF(C4137=FALSE,FALSE,IF(C4137&lt;$R$10,C4137,$R$10)))</f>
        <v>1.0732088900000001</v>
      </c>
      <c r="H4137">
        <f>IF('Input and Summary Results'!$J$4="yes",'Data Transformation'!F4137,'Data Transformation'!D4137)</f>
        <v>3.968617E-2</v>
      </c>
      <c r="I4137">
        <f t="shared" si="223"/>
        <v>236</v>
      </c>
    </row>
    <row r="4138" spans="2:9" x14ac:dyDescent="0.25">
      <c r="B4138">
        <f>IF('Input and Summary Results'!D3720=0,FALSE,'Input and Summary Results'!$B3720)</f>
        <v>236</v>
      </c>
      <c r="C4138">
        <f>IF(OR(B4138=0,'Input and Summary Results'!D3720=0,'Input and Summary Results'!D3720=""),FALSE,'Input and Summary Results'!$D3720)</f>
        <v>1.10559662</v>
      </c>
      <c r="D4138">
        <f>IF(OR(B4138=0,'Input and Summary Results'!E3720=0),FALSE,'Input and Summary Results'!$E3720)</f>
        <v>6.4372780000000004E-2</v>
      </c>
      <c r="E4138">
        <f t="shared" ref="E4138:E4201" si="224">IF(C4138=FALSE,FALSE,LOG10(C4138))</f>
        <v>4.3596702318841843E-2</v>
      </c>
      <c r="F4138">
        <f t="shared" ref="F4138:F4201" si="225">IF(D4138=FALSE, FALSE,0.434*D4138/C4138)</f>
        <v>2.5269421066066573E-2</v>
      </c>
      <c r="G4138">
        <f>IF('Input and Summary Results'!$J$4="yes",IF(C4138=FALSE,FALSE,IF('Data Transformation'!E4138&lt;$R$10,E4138,$R$10)),IF(C4138=FALSE,FALSE,IF(C4138&lt;$R$10,C4138,$R$10)))</f>
        <v>1.10559662</v>
      </c>
      <c r="H4138">
        <f>IF('Input and Summary Results'!$J$4="yes",'Data Transformation'!F4138,'Data Transformation'!D4138)</f>
        <v>6.4372780000000004E-2</v>
      </c>
      <c r="I4138">
        <f t="shared" si="223"/>
        <v>236</v>
      </c>
    </row>
    <row r="4139" spans="2:9" x14ac:dyDescent="0.25">
      <c r="B4139">
        <f>IF('Input and Summary Results'!D3721=0,FALSE,'Input and Summary Results'!$B3721)</f>
        <v>236</v>
      </c>
      <c r="C4139">
        <f>IF(OR(B4139=0,'Input and Summary Results'!D3721=0,'Input and Summary Results'!D3721=""),FALSE,'Input and Summary Results'!$D3721)</f>
        <v>1.1157032200000001</v>
      </c>
      <c r="D4139">
        <f>IF(OR(B4139=0,'Input and Summary Results'!E3721=0),FALSE,'Input and Summary Results'!$E3721)</f>
        <v>3.4304790000000002E-2</v>
      </c>
      <c r="E4139">
        <f t="shared" si="224"/>
        <v>4.7548686485656438E-2</v>
      </c>
      <c r="F4139">
        <f t="shared" si="225"/>
        <v>1.3344300341805952E-2</v>
      </c>
      <c r="G4139">
        <f>IF('Input and Summary Results'!$J$4="yes",IF(C4139=FALSE,FALSE,IF('Data Transformation'!E4139&lt;$R$10,E4139,$R$10)),IF(C4139=FALSE,FALSE,IF(C4139&lt;$R$10,C4139,$R$10)))</f>
        <v>1.1157032200000001</v>
      </c>
      <c r="H4139">
        <f>IF('Input and Summary Results'!$J$4="yes",'Data Transformation'!F4139,'Data Transformation'!D4139)</f>
        <v>3.4304790000000002E-2</v>
      </c>
      <c r="I4139">
        <f t="shared" si="223"/>
        <v>236</v>
      </c>
    </row>
    <row r="4140" spans="2:9" x14ac:dyDescent="0.25">
      <c r="B4140">
        <f>IF('Input and Summary Results'!D3722=0,FALSE,'Input and Summary Results'!$B3722)</f>
        <v>237</v>
      </c>
      <c r="C4140">
        <f>IF(OR(B4140=0,'Input and Summary Results'!D3722=0,'Input and Summary Results'!D3722=""),FALSE,'Input and Summary Results'!$D3722)</f>
        <v>-3.5915999999999997E-2</v>
      </c>
      <c r="D4140">
        <f>IF(OR(B4140=0,'Input and Summary Results'!E3722=0),FALSE,'Input and Summary Results'!$E3722)</f>
        <v>4.7515920000000003E-2</v>
      </c>
      <c r="E4140" t="e">
        <f t="shared" si="224"/>
        <v>#NUM!</v>
      </c>
      <c r="F4140">
        <f t="shared" si="225"/>
        <v>-0.57417054460407624</v>
      </c>
      <c r="G4140">
        <f>IF('Input and Summary Results'!$J$4="yes",IF(C4140=FALSE,FALSE,IF('Data Transformation'!E4140&lt;$R$10,E4140,$R$10)),IF(C4140=FALSE,FALSE,IF(C4140&lt;$R$10,C4140,$R$10)))</f>
        <v>-3.5915999999999997E-2</v>
      </c>
      <c r="H4140">
        <f>IF('Input and Summary Results'!$J$4="yes",'Data Transformation'!F4140,'Data Transformation'!D4140)</f>
        <v>4.7515920000000003E-2</v>
      </c>
      <c r="I4140">
        <f t="shared" si="223"/>
        <v>237</v>
      </c>
    </row>
    <row r="4141" spans="2:9" x14ac:dyDescent="0.25">
      <c r="B4141">
        <f>IF('Input and Summary Results'!D3723=0,FALSE,'Input and Summary Results'!$B3723)</f>
        <v>237</v>
      </c>
      <c r="C4141">
        <f>IF(OR(B4141=0,'Input and Summary Results'!D3723=0,'Input and Summary Results'!D3723=""),FALSE,'Input and Summary Results'!$D3723)</f>
        <v>-1.77E-2</v>
      </c>
      <c r="D4141">
        <f>IF(OR(B4141=0,'Input and Summary Results'!E3723=0),FALSE,'Input and Summary Results'!$E3723)</f>
        <v>4.038887E-2</v>
      </c>
      <c r="E4141" t="e">
        <f t="shared" si="224"/>
        <v>#NUM!</v>
      </c>
      <c r="F4141">
        <f t="shared" si="225"/>
        <v>-0.99032596497175129</v>
      </c>
      <c r="G4141">
        <f>IF('Input and Summary Results'!$J$4="yes",IF(C4141=FALSE,FALSE,IF('Data Transformation'!E4141&lt;$R$10,E4141,$R$10)),IF(C4141=FALSE,FALSE,IF(C4141&lt;$R$10,C4141,$R$10)))</f>
        <v>-1.77E-2</v>
      </c>
      <c r="H4141">
        <f>IF('Input and Summary Results'!$J$4="yes",'Data Transformation'!F4141,'Data Transformation'!D4141)</f>
        <v>4.038887E-2</v>
      </c>
      <c r="I4141">
        <f t="shared" si="223"/>
        <v>237</v>
      </c>
    </row>
    <row r="4142" spans="2:9" x14ac:dyDescent="0.25">
      <c r="B4142">
        <f>IF('Input and Summary Results'!D3724=0,FALSE,'Input and Summary Results'!$B3724)</f>
        <v>237</v>
      </c>
      <c r="C4142">
        <f>IF(OR(B4142=0,'Input and Summary Results'!D3724=0,'Input and Summary Results'!D3724=""),FALSE,'Input and Summary Results'!$D3724)</f>
        <v>-6.6235E-3</v>
      </c>
      <c r="D4142">
        <f>IF(OR(B4142=0,'Input and Summary Results'!E3724=0),FALSE,'Input and Summary Results'!$E3724)</f>
        <v>5.012221E-2</v>
      </c>
      <c r="E4142" t="e">
        <f t="shared" si="224"/>
        <v>#NUM!</v>
      </c>
      <c r="F4142">
        <f t="shared" si="225"/>
        <v>-3.284221203291311</v>
      </c>
      <c r="G4142">
        <f>IF('Input and Summary Results'!$J$4="yes",IF(C4142=FALSE,FALSE,IF('Data Transformation'!E4142&lt;$R$10,E4142,$R$10)),IF(C4142=FALSE,FALSE,IF(C4142&lt;$R$10,C4142,$R$10)))</f>
        <v>-6.6235E-3</v>
      </c>
      <c r="H4142">
        <f>IF('Input and Summary Results'!$J$4="yes",'Data Transformation'!F4142,'Data Transformation'!D4142)</f>
        <v>5.012221E-2</v>
      </c>
      <c r="I4142">
        <f t="shared" si="223"/>
        <v>237</v>
      </c>
    </row>
    <row r="4143" spans="2:9" x14ac:dyDescent="0.25">
      <c r="B4143">
        <f>IF('Input and Summary Results'!D3725=0,FALSE,'Input and Summary Results'!$B3725)</f>
        <v>237</v>
      </c>
      <c r="C4143">
        <f>IF(OR(B4143=0,'Input and Summary Results'!D3725=0,'Input and Summary Results'!D3725=""),FALSE,'Input and Summary Results'!$D3725)</f>
        <v>4.7456699999999996E-3</v>
      </c>
      <c r="D4143">
        <f>IF(OR(B4143=0,'Input and Summary Results'!E3725=0),FALSE,'Input and Summary Results'!$E3725)</f>
        <v>4.3148029999999997E-2</v>
      </c>
      <c r="E4143">
        <f t="shared" si="224"/>
        <v>-2.3237024646357134</v>
      </c>
      <c r="F4143">
        <f t="shared" si="225"/>
        <v>3.9459644307337003</v>
      </c>
      <c r="G4143">
        <f>IF('Input and Summary Results'!$J$4="yes",IF(C4143=FALSE,FALSE,IF('Data Transformation'!E4143&lt;$R$10,E4143,$R$10)),IF(C4143=FALSE,FALSE,IF(C4143&lt;$R$10,C4143,$R$10)))</f>
        <v>4.7456699999999996E-3</v>
      </c>
      <c r="H4143">
        <f>IF('Input and Summary Results'!$J$4="yes",'Data Transformation'!F4143,'Data Transformation'!D4143)</f>
        <v>4.3148029999999997E-2</v>
      </c>
      <c r="I4143">
        <f t="shared" si="223"/>
        <v>237</v>
      </c>
    </row>
    <row r="4144" spans="2:9" x14ac:dyDescent="0.25">
      <c r="B4144">
        <f>IF('Input and Summary Results'!D3726=0,FALSE,'Input and Summary Results'!$B3726)</f>
        <v>237</v>
      </c>
      <c r="C4144">
        <f>IF(OR(B4144=0,'Input and Summary Results'!D3726=0,'Input and Summary Results'!D3726=""),FALSE,'Input and Summary Results'!$D3726)</f>
        <v>7.9883799999999998E-3</v>
      </c>
      <c r="D4144">
        <f>IF(OR(B4144=0,'Input and Summary Results'!E3726=0),FALSE,'Input and Summary Results'!$E3726)</f>
        <v>7.5381089999999998E-2</v>
      </c>
      <c r="E4144">
        <f t="shared" si="224"/>
        <v>-2.097541284314874</v>
      </c>
      <c r="F4144">
        <f t="shared" si="225"/>
        <v>4.0953726612905248</v>
      </c>
      <c r="G4144">
        <f>IF('Input and Summary Results'!$J$4="yes",IF(C4144=FALSE,FALSE,IF('Data Transformation'!E4144&lt;$R$10,E4144,$R$10)),IF(C4144=FALSE,FALSE,IF(C4144&lt;$R$10,C4144,$R$10)))</f>
        <v>7.9883799999999998E-3</v>
      </c>
      <c r="H4144">
        <f>IF('Input and Summary Results'!$J$4="yes",'Data Transformation'!F4144,'Data Transformation'!D4144)</f>
        <v>7.5381089999999998E-2</v>
      </c>
      <c r="I4144">
        <f t="shared" si="223"/>
        <v>237</v>
      </c>
    </row>
    <row r="4145" spans="2:9" x14ac:dyDescent="0.25">
      <c r="B4145">
        <f>IF('Input and Summary Results'!D3727=0,FALSE,'Input and Summary Results'!$B3727)</f>
        <v>237</v>
      </c>
      <c r="C4145">
        <f>IF(OR(B4145=0,'Input and Summary Results'!D3727=0,'Input and Summary Results'!D3727=""),FALSE,'Input and Summary Results'!$D3727)</f>
        <v>2.5924099999999999E-2</v>
      </c>
      <c r="D4145">
        <f>IF(OR(B4145=0,'Input and Summary Results'!E3727=0),FALSE,'Input and Summary Results'!$E3727)</f>
        <v>2.611718E-2</v>
      </c>
      <c r="E4145">
        <f t="shared" si="224"/>
        <v>-1.586296311961811</v>
      </c>
      <c r="F4145">
        <f t="shared" si="225"/>
        <v>0.43723238685238835</v>
      </c>
      <c r="G4145">
        <f>IF('Input and Summary Results'!$J$4="yes",IF(C4145=FALSE,FALSE,IF('Data Transformation'!E4145&lt;$R$10,E4145,$R$10)),IF(C4145=FALSE,FALSE,IF(C4145&lt;$R$10,C4145,$R$10)))</f>
        <v>2.5924099999999999E-2</v>
      </c>
      <c r="H4145">
        <f>IF('Input and Summary Results'!$J$4="yes",'Data Transformation'!F4145,'Data Transformation'!D4145)</f>
        <v>2.611718E-2</v>
      </c>
      <c r="I4145">
        <f t="shared" si="223"/>
        <v>237</v>
      </c>
    </row>
    <row r="4146" spans="2:9" x14ac:dyDescent="0.25">
      <c r="B4146">
        <f>IF('Input and Summary Results'!D3728=0,FALSE,'Input and Summary Results'!$B3728)</f>
        <v>237</v>
      </c>
      <c r="C4146">
        <f>IF(OR(B4146=0,'Input and Summary Results'!D3728=0,'Input and Summary Results'!D3728=""),FALSE,'Input and Summary Results'!$D3728)</f>
        <v>3.0540640000000001E-2</v>
      </c>
      <c r="D4146">
        <f>IF(OR(B4146=0,'Input and Summary Results'!E3728=0),FALSE,'Input and Summary Results'!$E3728)</f>
        <v>4.4196800000000001E-2</v>
      </c>
      <c r="E4146">
        <f t="shared" si="224"/>
        <v>-1.5151218662463266</v>
      </c>
      <c r="F4146">
        <f t="shared" si="225"/>
        <v>0.62806186117907159</v>
      </c>
      <c r="G4146">
        <f>IF('Input and Summary Results'!$J$4="yes",IF(C4146=FALSE,FALSE,IF('Data Transformation'!E4146&lt;$R$10,E4146,$R$10)),IF(C4146=FALSE,FALSE,IF(C4146&lt;$R$10,C4146,$R$10)))</f>
        <v>3.0540640000000001E-2</v>
      </c>
      <c r="H4146">
        <f>IF('Input and Summary Results'!$J$4="yes",'Data Transformation'!F4146,'Data Transformation'!D4146)</f>
        <v>4.4196800000000001E-2</v>
      </c>
      <c r="I4146">
        <f t="shared" si="223"/>
        <v>237</v>
      </c>
    </row>
    <row r="4147" spans="2:9" x14ac:dyDescent="0.25">
      <c r="B4147">
        <f>IF('Input and Summary Results'!D3729=0,FALSE,'Input and Summary Results'!$B3729)</f>
        <v>237</v>
      </c>
      <c r="C4147">
        <f>IF(OR(B4147=0,'Input and Summary Results'!D3729=0,'Input and Summary Results'!D3729=""),FALSE,'Input and Summary Results'!$D3729)</f>
        <v>3.2780440000000001E-2</v>
      </c>
      <c r="D4147">
        <f>IF(OR(B4147=0,'Input and Summary Results'!E3729=0),FALSE,'Input and Summary Results'!$E3729)</f>
        <v>4.1895780000000001E-2</v>
      </c>
      <c r="E4147">
        <f t="shared" si="224"/>
        <v>-1.4843852213485103</v>
      </c>
      <c r="F4147">
        <f t="shared" si="225"/>
        <v>0.55468347953840769</v>
      </c>
      <c r="G4147">
        <f>IF('Input and Summary Results'!$J$4="yes",IF(C4147=FALSE,FALSE,IF('Data Transformation'!E4147&lt;$R$10,E4147,$R$10)),IF(C4147=FALSE,FALSE,IF(C4147&lt;$R$10,C4147,$R$10)))</f>
        <v>3.2780440000000001E-2</v>
      </c>
      <c r="H4147">
        <f>IF('Input and Summary Results'!$J$4="yes",'Data Transformation'!F4147,'Data Transformation'!D4147)</f>
        <v>4.1895780000000001E-2</v>
      </c>
      <c r="I4147">
        <f t="shared" si="223"/>
        <v>237</v>
      </c>
    </row>
    <row r="4148" spans="2:9" x14ac:dyDescent="0.25">
      <c r="B4148">
        <f>IF('Input and Summary Results'!D3730=0,FALSE,'Input and Summary Results'!$B3730)</f>
        <v>237</v>
      </c>
      <c r="C4148">
        <f>IF(OR(B4148=0,'Input and Summary Results'!D3730=0,'Input and Summary Results'!D3730=""),FALSE,'Input and Summary Results'!$D3730)</f>
        <v>3.3648209999999998E-2</v>
      </c>
      <c r="D4148">
        <f>IF(OR(B4148=0,'Input and Summary Results'!E3730=0),FALSE,'Input and Summary Results'!$E3730)</f>
        <v>4.0264380000000002E-2</v>
      </c>
      <c r="E4148">
        <f t="shared" si="224"/>
        <v>-1.473038034197798</v>
      </c>
      <c r="F4148">
        <f t="shared" si="225"/>
        <v>0.51933641997598101</v>
      </c>
      <c r="G4148">
        <f>IF('Input and Summary Results'!$J$4="yes",IF(C4148=FALSE,FALSE,IF('Data Transformation'!E4148&lt;$R$10,E4148,$R$10)),IF(C4148=FALSE,FALSE,IF(C4148&lt;$R$10,C4148,$R$10)))</f>
        <v>3.3648209999999998E-2</v>
      </c>
      <c r="H4148">
        <f>IF('Input and Summary Results'!$J$4="yes",'Data Transformation'!F4148,'Data Transformation'!D4148)</f>
        <v>4.0264380000000002E-2</v>
      </c>
      <c r="I4148">
        <f t="shared" si="223"/>
        <v>237</v>
      </c>
    </row>
    <row r="4149" spans="2:9" x14ac:dyDescent="0.25">
      <c r="B4149">
        <f>IF('Input and Summary Results'!D3731=0,FALSE,'Input and Summary Results'!$B3731)</f>
        <v>237</v>
      </c>
      <c r="C4149">
        <f>IF(OR(B4149=0,'Input and Summary Results'!D3731=0,'Input and Summary Results'!D3731=""),FALSE,'Input and Summary Results'!$D3731)</f>
        <v>4.1952259999999998E-2</v>
      </c>
      <c r="D4149">
        <f>IF(OR(B4149=0,'Input and Summary Results'!E3731=0),FALSE,'Input and Summary Results'!$E3731)</f>
        <v>3.9474830000000002E-2</v>
      </c>
      <c r="E4149">
        <f t="shared" si="224"/>
        <v>-1.3772446384326253</v>
      </c>
      <c r="F4149">
        <f t="shared" si="225"/>
        <v>0.4083707580950347</v>
      </c>
      <c r="G4149">
        <f>IF('Input and Summary Results'!$J$4="yes",IF(C4149=FALSE,FALSE,IF('Data Transformation'!E4149&lt;$R$10,E4149,$R$10)),IF(C4149=FALSE,FALSE,IF(C4149&lt;$R$10,C4149,$R$10)))</f>
        <v>4.1952259999999998E-2</v>
      </c>
      <c r="H4149">
        <f>IF('Input and Summary Results'!$J$4="yes",'Data Transformation'!F4149,'Data Transformation'!D4149)</f>
        <v>3.9474830000000002E-2</v>
      </c>
      <c r="I4149">
        <f t="shared" si="223"/>
        <v>237</v>
      </c>
    </row>
    <row r="4150" spans="2:9" x14ac:dyDescent="0.25">
      <c r="B4150">
        <f>IF('Input and Summary Results'!D3732=0,FALSE,'Input and Summary Results'!$B3732)</f>
        <v>237</v>
      </c>
      <c r="C4150">
        <f>IF(OR(B4150=0,'Input and Summary Results'!D3732=0,'Input and Summary Results'!D3732=""),FALSE,'Input and Summary Results'!$D3732)</f>
        <v>4.3587569999999999E-2</v>
      </c>
      <c r="D4150">
        <f>IF(OR(B4150=0,'Input and Summary Results'!E3732=0),FALSE,'Input and Summary Results'!$E3732)</f>
        <v>3.4610200000000001E-2</v>
      </c>
      <c r="E4150">
        <f t="shared" si="224"/>
        <v>-1.3606373421547839</v>
      </c>
      <c r="F4150">
        <f t="shared" si="225"/>
        <v>0.34461262235999851</v>
      </c>
      <c r="G4150">
        <f>IF('Input and Summary Results'!$J$4="yes",IF(C4150=FALSE,FALSE,IF('Data Transformation'!E4150&lt;$R$10,E4150,$R$10)),IF(C4150=FALSE,FALSE,IF(C4150&lt;$R$10,C4150,$R$10)))</f>
        <v>4.3587569999999999E-2</v>
      </c>
      <c r="H4150">
        <f>IF('Input and Summary Results'!$J$4="yes",'Data Transformation'!F4150,'Data Transformation'!D4150)</f>
        <v>3.4610200000000001E-2</v>
      </c>
      <c r="I4150">
        <f t="shared" si="223"/>
        <v>237</v>
      </c>
    </row>
    <row r="4151" spans="2:9" x14ac:dyDescent="0.25">
      <c r="B4151">
        <f>IF('Input and Summary Results'!D3733=0,FALSE,'Input and Summary Results'!$B3733)</f>
        <v>237</v>
      </c>
      <c r="C4151">
        <f>IF(OR(B4151=0,'Input and Summary Results'!D3733=0,'Input and Summary Results'!D3733=""),FALSE,'Input and Summary Results'!$D3733)</f>
        <v>4.877621E-2</v>
      </c>
      <c r="D4151">
        <f>IF(OR(B4151=0,'Input and Summary Results'!E3733=0),FALSE,'Input and Summary Results'!$E3733)</f>
        <v>4.776213E-2</v>
      </c>
      <c r="E4151">
        <f t="shared" si="224"/>
        <v>-1.3117919481803944</v>
      </c>
      <c r="F4151">
        <f t="shared" si="225"/>
        <v>0.42497693896266231</v>
      </c>
      <c r="G4151">
        <f>IF('Input and Summary Results'!$J$4="yes",IF(C4151=FALSE,FALSE,IF('Data Transformation'!E4151&lt;$R$10,E4151,$R$10)),IF(C4151=FALSE,FALSE,IF(C4151&lt;$R$10,C4151,$R$10)))</f>
        <v>4.877621E-2</v>
      </c>
      <c r="H4151">
        <f>IF('Input and Summary Results'!$J$4="yes",'Data Transformation'!F4151,'Data Transformation'!D4151)</f>
        <v>4.776213E-2</v>
      </c>
      <c r="I4151">
        <f t="shared" si="223"/>
        <v>237</v>
      </c>
    </row>
    <row r="4152" spans="2:9" x14ac:dyDescent="0.25">
      <c r="B4152">
        <f>IF('Input and Summary Results'!D3734=0,FALSE,'Input and Summary Results'!$B3734)</f>
        <v>237</v>
      </c>
      <c r="C4152">
        <f>IF(OR(B4152=0,'Input and Summary Results'!D3734=0,'Input and Summary Results'!D3734=""),FALSE,'Input and Summary Results'!$D3734)</f>
        <v>7.0044460000000003E-2</v>
      </c>
      <c r="D4152">
        <f>IF(OR(B4152=0,'Input and Summary Results'!E3734=0),FALSE,'Input and Summary Results'!$E3734)</f>
        <v>5.4812520000000003E-2</v>
      </c>
      <c r="E4152">
        <f t="shared" si="224"/>
        <v>-1.154626208509189</v>
      </c>
      <c r="F4152">
        <f t="shared" si="225"/>
        <v>0.33962191556619897</v>
      </c>
      <c r="G4152">
        <f>IF('Input and Summary Results'!$J$4="yes",IF(C4152=FALSE,FALSE,IF('Data Transformation'!E4152&lt;$R$10,E4152,$R$10)),IF(C4152=FALSE,FALSE,IF(C4152&lt;$R$10,C4152,$R$10)))</f>
        <v>7.0044460000000003E-2</v>
      </c>
      <c r="H4152">
        <f>IF('Input and Summary Results'!$J$4="yes",'Data Transformation'!F4152,'Data Transformation'!D4152)</f>
        <v>5.4812520000000003E-2</v>
      </c>
      <c r="I4152">
        <f t="shared" si="223"/>
        <v>237</v>
      </c>
    </row>
    <row r="4153" spans="2:9" x14ac:dyDescent="0.25">
      <c r="B4153">
        <f>IF('Input and Summary Results'!D3735=0,FALSE,'Input and Summary Results'!$B3735)</f>
        <v>237</v>
      </c>
      <c r="C4153">
        <f>IF(OR(B4153=0,'Input and Summary Results'!D3735=0,'Input and Summary Results'!D3735=""),FALSE,'Input and Summary Results'!$D3735)</f>
        <v>7.2915809999999998E-2</v>
      </c>
      <c r="D4153">
        <f>IF(OR(B4153=0,'Input and Summary Results'!E3735=0),FALSE,'Input and Summary Results'!$E3735)</f>
        <v>3.119866E-2</v>
      </c>
      <c r="E4153">
        <f t="shared" si="224"/>
        <v>-1.137178295395026</v>
      </c>
      <c r="F4153">
        <f t="shared" si="225"/>
        <v>0.18569660598983953</v>
      </c>
      <c r="G4153">
        <f>IF('Input and Summary Results'!$J$4="yes",IF(C4153=FALSE,FALSE,IF('Data Transformation'!E4153&lt;$R$10,E4153,$R$10)),IF(C4153=FALSE,FALSE,IF(C4153&lt;$R$10,C4153,$R$10)))</f>
        <v>7.2915809999999998E-2</v>
      </c>
      <c r="H4153">
        <f>IF('Input and Summary Results'!$J$4="yes",'Data Transformation'!F4153,'Data Transformation'!D4153)</f>
        <v>3.119866E-2</v>
      </c>
      <c r="I4153">
        <f t="shared" si="223"/>
        <v>237</v>
      </c>
    </row>
    <row r="4154" spans="2:9" x14ac:dyDescent="0.25">
      <c r="B4154">
        <f>IF('Input and Summary Results'!D3736=0,FALSE,'Input and Summary Results'!$B3736)</f>
        <v>237</v>
      </c>
      <c r="C4154">
        <f>IF(OR(B4154=0,'Input and Summary Results'!D3736=0,'Input and Summary Results'!D3736=""),FALSE,'Input and Summary Results'!$D3736)</f>
        <v>8.0803700000000006E-2</v>
      </c>
      <c r="D4154">
        <f>IF(OR(B4154=0,'Input and Summary Results'!E3736=0),FALSE,'Input and Summary Results'!$E3736)</f>
        <v>5.9986959999999999E-2</v>
      </c>
      <c r="E4154">
        <f t="shared" si="224"/>
        <v>-1.0925687524334242</v>
      </c>
      <c r="F4154">
        <f t="shared" si="225"/>
        <v>0.32219243227723482</v>
      </c>
      <c r="G4154">
        <f>IF('Input and Summary Results'!$J$4="yes",IF(C4154=FALSE,FALSE,IF('Data Transformation'!E4154&lt;$R$10,E4154,$R$10)),IF(C4154=FALSE,FALSE,IF(C4154&lt;$R$10,C4154,$R$10)))</f>
        <v>8.0803700000000006E-2</v>
      </c>
      <c r="H4154">
        <f>IF('Input and Summary Results'!$J$4="yes",'Data Transformation'!F4154,'Data Transformation'!D4154)</f>
        <v>5.9986959999999999E-2</v>
      </c>
      <c r="I4154">
        <f t="shared" si="223"/>
        <v>237</v>
      </c>
    </row>
    <row r="4155" spans="2:9" x14ac:dyDescent="0.25">
      <c r="B4155">
        <f>IF('Input and Summary Results'!D3737=0,FALSE,'Input and Summary Results'!$B3737)</f>
        <v>237</v>
      </c>
      <c r="C4155">
        <f>IF(OR(B4155=0,'Input and Summary Results'!D3737=0,'Input and Summary Results'!D3737=""),FALSE,'Input and Summary Results'!$D3737)</f>
        <v>8.8499549999999996E-2</v>
      </c>
      <c r="D4155">
        <f>IF(OR(B4155=0,'Input and Summary Results'!E3737=0),FALSE,'Input and Summary Results'!$E3737)</f>
        <v>4.8797939999999998E-2</v>
      </c>
      <c r="E4155">
        <f t="shared" si="224"/>
        <v>-1.0530589375848154</v>
      </c>
      <c r="F4155">
        <f t="shared" si="225"/>
        <v>0.23930410900394408</v>
      </c>
      <c r="G4155">
        <f>IF('Input and Summary Results'!$J$4="yes",IF(C4155=FALSE,FALSE,IF('Data Transformation'!E4155&lt;$R$10,E4155,$R$10)),IF(C4155=FALSE,FALSE,IF(C4155&lt;$R$10,C4155,$R$10)))</f>
        <v>8.8499549999999996E-2</v>
      </c>
      <c r="H4155">
        <f>IF('Input and Summary Results'!$J$4="yes",'Data Transformation'!F4155,'Data Transformation'!D4155)</f>
        <v>4.8797939999999998E-2</v>
      </c>
      <c r="I4155">
        <f t="shared" si="223"/>
        <v>237</v>
      </c>
    </row>
    <row r="4156" spans="2:9" x14ac:dyDescent="0.25">
      <c r="B4156">
        <f>IF('Input and Summary Results'!D3738=0,FALSE,'Input and Summary Results'!$B3738)</f>
        <v>237</v>
      </c>
      <c r="C4156">
        <f>IF(OR(B4156=0,'Input and Summary Results'!D3738=0,'Input and Summary Results'!D3738=""),FALSE,'Input and Summary Results'!$D3738)</f>
        <v>9.4807429999999998E-2</v>
      </c>
      <c r="D4156">
        <f>IF(OR(B4156=0,'Input and Summary Results'!E3738=0),FALSE,'Input and Summary Results'!$E3738)</f>
        <v>2.9800340000000002E-2</v>
      </c>
      <c r="E4156">
        <f t="shared" si="224"/>
        <v>-1.0231576259366619</v>
      </c>
      <c r="F4156">
        <f t="shared" si="225"/>
        <v>0.13641702512134335</v>
      </c>
      <c r="G4156">
        <f>IF('Input and Summary Results'!$J$4="yes",IF(C4156=FALSE,FALSE,IF('Data Transformation'!E4156&lt;$R$10,E4156,$R$10)),IF(C4156=FALSE,FALSE,IF(C4156&lt;$R$10,C4156,$R$10)))</f>
        <v>9.4807429999999998E-2</v>
      </c>
      <c r="H4156">
        <f>IF('Input and Summary Results'!$J$4="yes",'Data Transformation'!F4156,'Data Transformation'!D4156)</f>
        <v>2.9800340000000002E-2</v>
      </c>
      <c r="I4156">
        <f t="shared" si="223"/>
        <v>237</v>
      </c>
    </row>
    <row r="4157" spans="2:9" x14ac:dyDescent="0.25">
      <c r="B4157">
        <f>IF('Input and Summary Results'!D3739=0,FALSE,'Input and Summary Results'!$B3739)</f>
        <v>237</v>
      </c>
      <c r="C4157">
        <f>IF(OR(B4157=0,'Input and Summary Results'!D3739=0,'Input and Summary Results'!D3739=""),FALSE,'Input and Summary Results'!$D3739)</f>
        <v>0.1688326</v>
      </c>
      <c r="D4157">
        <f>IF(OR(B4157=0,'Input and Summary Results'!E3739=0),FALSE,'Input and Summary Results'!$E3739)</f>
        <v>4.8021639999999997E-2</v>
      </c>
      <c r="E4157">
        <f t="shared" si="224"/>
        <v>-0.77254369140033297</v>
      </c>
      <c r="F4157">
        <f t="shared" si="225"/>
        <v>0.1234441201521507</v>
      </c>
      <c r="G4157">
        <f>IF('Input and Summary Results'!$J$4="yes",IF(C4157=FALSE,FALSE,IF('Data Transformation'!E4157&lt;$R$10,E4157,$R$10)),IF(C4157=FALSE,FALSE,IF(C4157&lt;$R$10,C4157,$R$10)))</f>
        <v>0.1688326</v>
      </c>
      <c r="H4157">
        <f>IF('Input and Summary Results'!$J$4="yes",'Data Transformation'!F4157,'Data Transformation'!D4157)</f>
        <v>4.8021639999999997E-2</v>
      </c>
      <c r="I4157">
        <f t="shared" si="223"/>
        <v>237</v>
      </c>
    </row>
    <row r="4158" spans="2:9" x14ac:dyDescent="0.25">
      <c r="B4158">
        <f>IF('Input and Summary Results'!D3740=0,FALSE,'Input and Summary Results'!$B3740)</f>
        <v>238</v>
      </c>
      <c r="C4158">
        <f>IF(OR(B4158=0,'Input and Summary Results'!D3740=0,'Input and Summary Results'!D3740=""),FALSE,'Input and Summary Results'!$D3740)</f>
        <v>5.1988119999999999E-2</v>
      </c>
      <c r="D4158">
        <f>IF(OR(B4158=0,'Input and Summary Results'!E3740=0),FALSE,'Input and Summary Results'!$E3740)</f>
        <v>3.6159789999999997E-2</v>
      </c>
      <c r="E4158">
        <f t="shared" si="224"/>
        <v>-1.2840958872863379</v>
      </c>
      <c r="F4158">
        <f t="shared" si="225"/>
        <v>0.30186413472924195</v>
      </c>
      <c r="G4158">
        <f>IF('Input and Summary Results'!$J$4="yes",IF(C4158=FALSE,FALSE,IF('Data Transformation'!E4158&lt;$R$10,E4158,$R$10)),IF(C4158=FALSE,FALSE,IF(C4158&lt;$R$10,C4158,$R$10)))</f>
        <v>5.1988119999999999E-2</v>
      </c>
      <c r="H4158">
        <f>IF('Input and Summary Results'!$J$4="yes",'Data Transformation'!F4158,'Data Transformation'!D4158)</f>
        <v>3.6159789999999997E-2</v>
      </c>
      <c r="I4158">
        <f t="shared" si="223"/>
        <v>238</v>
      </c>
    </row>
    <row r="4159" spans="2:9" x14ac:dyDescent="0.25">
      <c r="B4159">
        <f>IF('Input and Summary Results'!D3741=0,FALSE,'Input and Summary Results'!$B3741)</f>
        <v>238</v>
      </c>
      <c r="C4159">
        <f>IF(OR(B4159=0,'Input and Summary Results'!D3741=0,'Input and Summary Results'!D3741=""),FALSE,'Input and Summary Results'!$D3741)</f>
        <v>9.0347839999999999E-2</v>
      </c>
      <c r="D4159">
        <f>IF(OR(B4159=0,'Input and Summary Results'!E3741=0),FALSE,'Input and Summary Results'!$E3741)</f>
        <v>3.3181049999999997E-2</v>
      </c>
      <c r="E4159">
        <f t="shared" si="224"/>
        <v>-1.0440822259175973</v>
      </c>
      <c r="F4159">
        <f t="shared" si="225"/>
        <v>0.15939037059436062</v>
      </c>
      <c r="G4159">
        <f>IF('Input and Summary Results'!$J$4="yes",IF(C4159=FALSE,FALSE,IF('Data Transformation'!E4159&lt;$R$10,E4159,$R$10)),IF(C4159=FALSE,FALSE,IF(C4159&lt;$R$10,C4159,$R$10)))</f>
        <v>9.0347839999999999E-2</v>
      </c>
      <c r="H4159">
        <f>IF('Input and Summary Results'!$J$4="yes",'Data Transformation'!F4159,'Data Transformation'!D4159)</f>
        <v>3.3181049999999997E-2</v>
      </c>
      <c r="I4159">
        <f t="shared" si="223"/>
        <v>238</v>
      </c>
    </row>
    <row r="4160" spans="2:9" x14ac:dyDescent="0.25">
      <c r="B4160">
        <f>IF('Input and Summary Results'!D3742=0,FALSE,'Input and Summary Results'!$B3742)</f>
        <v>238</v>
      </c>
      <c r="C4160">
        <f>IF(OR(B4160=0,'Input and Summary Results'!D3742=0,'Input and Summary Results'!D3742=""),FALSE,'Input and Summary Results'!$D3742)</f>
        <v>0.24720305000000001</v>
      </c>
      <c r="D4160">
        <f>IF(OR(B4160=0,'Input and Summary Results'!E3742=0),FALSE,'Input and Summary Results'!$E3742)</f>
        <v>3.6622200000000001E-2</v>
      </c>
      <c r="E4160">
        <f t="shared" si="224"/>
        <v>-0.60694617520944227</v>
      </c>
      <c r="F4160">
        <f t="shared" si="225"/>
        <v>6.4295463992050259E-2</v>
      </c>
      <c r="G4160">
        <f>IF('Input and Summary Results'!$J$4="yes",IF(C4160=FALSE,FALSE,IF('Data Transformation'!E4160&lt;$R$10,E4160,$R$10)),IF(C4160=FALSE,FALSE,IF(C4160&lt;$R$10,C4160,$R$10)))</f>
        <v>0.24720305000000001</v>
      </c>
      <c r="H4160">
        <f>IF('Input and Summary Results'!$J$4="yes",'Data Transformation'!F4160,'Data Transformation'!D4160)</f>
        <v>3.6622200000000001E-2</v>
      </c>
      <c r="I4160">
        <f t="shared" si="223"/>
        <v>238</v>
      </c>
    </row>
    <row r="4161" spans="2:9" x14ac:dyDescent="0.25">
      <c r="B4161">
        <f>IF('Input and Summary Results'!D3743=0,FALSE,'Input and Summary Results'!$B3743)</f>
        <v>238</v>
      </c>
      <c r="C4161">
        <f>IF(OR(B4161=0,'Input and Summary Results'!D3743=0,'Input and Summary Results'!D3743=""),FALSE,'Input and Summary Results'!$D3743)</f>
        <v>0.59374216999999996</v>
      </c>
      <c r="D4161">
        <f>IF(OR(B4161=0,'Input and Summary Results'!E3743=0),FALSE,'Input and Summary Results'!$E3743)</f>
        <v>6.1145169999999999E-2</v>
      </c>
      <c r="E4161">
        <f t="shared" si="224"/>
        <v>-0.22640210460617682</v>
      </c>
      <c r="F4161">
        <f t="shared" si="225"/>
        <v>4.4694490505870585E-2</v>
      </c>
      <c r="G4161">
        <f>IF('Input and Summary Results'!$J$4="yes",IF(C4161=FALSE,FALSE,IF('Data Transformation'!E4161&lt;$R$10,E4161,$R$10)),IF(C4161=FALSE,FALSE,IF(C4161&lt;$R$10,C4161,$R$10)))</f>
        <v>0.59374216999999996</v>
      </c>
      <c r="H4161">
        <f>IF('Input and Summary Results'!$J$4="yes",'Data Transformation'!F4161,'Data Transformation'!D4161)</f>
        <v>6.1145169999999999E-2</v>
      </c>
      <c r="I4161">
        <f t="shared" si="223"/>
        <v>238</v>
      </c>
    </row>
    <row r="4162" spans="2:9" x14ac:dyDescent="0.25">
      <c r="B4162">
        <f>IF('Input and Summary Results'!D3744=0,FALSE,'Input and Summary Results'!$B3744)</f>
        <v>238</v>
      </c>
      <c r="C4162">
        <f>IF(OR(B4162=0,'Input and Summary Results'!D3744=0,'Input and Summary Results'!D3744=""),FALSE,'Input and Summary Results'!$D3744)</f>
        <v>0.65569579</v>
      </c>
      <c r="D4162">
        <f>IF(OR(B4162=0,'Input and Summary Results'!E3744=0),FALSE,'Input and Summary Results'!$E3744)</f>
        <v>3.2954329999999997E-2</v>
      </c>
      <c r="E4162">
        <f t="shared" si="224"/>
        <v>-0.18329760478191917</v>
      </c>
      <c r="F4162">
        <f t="shared" si="225"/>
        <v>2.1812217552899034E-2</v>
      </c>
      <c r="G4162">
        <f>IF('Input and Summary Results'!$J$4="yes",IF(C4162=FALSE,FALSE,IF('Data Transformation'!E4162&lt;$R$10,E4162,$R$10)),IF(C4162=FALSE,FALSE,IF(C4162&lt;$R$10,C4162,$R$10)))</f>
        <v>0.65569579</v>
      </c>
      <c r="H4162">
        <f>IF('Input and Summary Results'!$J$4="yes",'Data Transformation'!F4162,'Data Transformation'!D4162)</f>
        <v>3.2954329999999997E-2</v>
      </c>
      <c r="I4162">
        <f t="shared" si="223"/>
        <v>238</v>
      </c>
    </row>
    <row r="4163" spans="2:9" x14ac:dyDescent="0.25">
      <c r="B4163">
        <f>IF('Input and Summary Results'!D3745=0,FALSE,'Input and Summary Results'!$B3745)</f>
        <v>238</v>
      </c>
      <c r="C4163">
        <f>IF(OR(B4163=0,'Input and Summary Results'!D3745=0,'Input and Summary Results'!D3745=""),FALSE,'Input and Summary Results'!$D3745)</f>
        <v>0.70675573999999997</v>
      </c>
      <c r="D4163">
        <f>IF(OR(B4163=0,'Input and Summary Results'!E3745=0),FALSE,'Input and Summary Results'!$E3745)</f>
        <v>4.462961E-2</v>
      </c>
      <c r="E4163">
        <f t="shared" si="224"/>
        <v>-0.15073065565032381</v>
      </c>
      <c r="F4163">
        <f t="shared" si="225"/>
        <v>2.7405862653481952E-2</v>
      </c>
      <c r="G4163">
        <f>IF('Input and Summary Results'!$J$4="yes",IF(C4163=FALSE,FALSE,IF('Data Transformation'!E4163&lt;$R$10,E4163,$R$10)),IF(C4163=FALSE,FALSE,IF(C4163&lt;$R$10,C4163,$R$10)))</f>
        <v>0.70675573999999997</v>
      </c>
      <c r="H4163">
        <f>IF('Input and Summary Results'!$J$4="yes",'Data Transformation'!F4163,'Data Transformation'!D4163)</f>
        <v>4.462961E-2</v>
      </c>
      <c r="I4163">
        <f t="shared" si="223"/>
        <v>238</v>
      </c>
    </row>
    <row r="4164" spans="2:9" x14ac:dyDescent="0.25">
      <c r="B4164">
        <f>IF('Input and Summary Results'!D3746=0,FALSE,'Input and Summary Results'!$B3746)</f>
        <v>238</v>
      </c>
      <c r="C4164">
        <f>IF(OR(B4164=0,'Input and Summary Results'!D3746=0,'Input and Summary Results'!D3746=""),FALSE,'Input and Summary Results'!$D3746)</f>
        <v>0.76685570000000003</v>
      </c>
      <c r="D4164">
        <f>IF(OR(B4164=0,'Input and Summary Results'!E3746=0),FALSE,'Input and Summary Results'!$E3746)</f>
        <v>3.708388E-2</v>
      </c>
      <c r="E4164">
        <f t="shared" si="224"/>
        <v>-0.11528634998789525</v>
      </c>
      <c r="F4164">
        <f t="shared" si="225"/>
        <v>2.0987525971313769E-2</v>
      </c>
      <c r="G4164">
        <f>IF('Input and Summary Results'!$J$4="yes",IF(C4164=FALSE,FALSE,IF('Data Transformation'!E4164&lt;$R$10,E4164,$R$10)),IF(C4164=FALSE,FALSE,IF(C4164&lt;$R$10,C4164,$R$10)))</f>
        <v>0.76685570000000003</v>
      </c>
      <c r="H4164">
        <f>IF('Input and Summary Results'!$J$4="yes",'Data Transformation'!F4164,'Data Transformation'!D4164)</f>
        <v>3.708388E-2</v>
      </c>
      <c r="I4164">
        <f t="shared" si="223"/>
        <v>238</v>
      </c>
    </row>
    <row r="4165" spans="2:9" x14ac:dyDescent="0.25">
      <c r="B4165">
        <f>IF('Input and Summary Results'!D3747=0,FALSE,'Input and Summary Results'!$B3747)</f>
        <v>238</v>
      </c>
      <c r="C4165">
        <f>IF(OR(B4165=0,'Input and Summary Results'!D3747=0,'Input and Summary Results'!D3747=""),FALSE,'Input and Summary Results'!$D3747)</f>
        <v>0.77665066999999999</v>
      </c>
      <c r="D4165">
        <f>IF(OR(B4165=0,'Input and Summary Results'!E3747=0),FALSE,'Input and Summary Results'!$E3747)</f>
        <v>2.0382480000000001E-2</v>
      </c>
      <c r="E4165">
        <f t="shared" si="224"/>
        <v>-0.10977427876094999</v>
      </c>
      <c r="F4165">
        <f t="shared" si="225"/>
        <v>1.138992942605715E-2</v>
      </c>
      <c r="G4165">
        <f>IF('Input and Summary Results'!$J$4="yes",IF(C4165=FALSE,FALSE,IF('Data Transformation'!E4165&lt;$R$10,E4165,$R$10)),IF(C4165=FALSE,FALSE,IF(C4165&lt;$R$10,C4165,$R$10)))</f>
        <v>0.77665066999999999</v>
      </c>
      <c r="H4165">
        <f>IF('Input and Summary Results'!$J$4="yes",'Data Transformation'!F4165,'Data Transformation'!D4165)</f>
        <v>2.0382480000000001E-2</v>
      </c>
      <c r="I4165">
        <f t="shared" ref="I4165:I4228" si="226">IF(G4165=FALSE,"",B4165)</f>
        <v>238</v>
      </c>
    </row>
    <row r="4166" spans="2:9" x14ac:dyDescent="0.25">
      <c r="B4166">
        <f>IF('Input and Summary Results'!D3748=0,FALSE,'Input and Summary Results'!$B3748)</f>
        <v>238</v>
      </c>
      <c r="C4166">
        <f>IF(OR(B4166=0,'Input and Summary Results'!D3748=0,'Input and Summary Results'!D3748=""),FALSE,'Input and Summary Results'!$D3748)</f>
        <v>0.78000062999999997</v>
      </c>
      <c r="D4166">
        <f>IF(OR(B4166=0,'Input and Summary Results'!E3748=0),FALSE,'Input and Summary Results'!$E3748)</f>
        <v>2.2611659999999999E-2</v>
      </c>
      <c r="E4166">
        <f t="shared" si="224"/>
        <v>-0.10790504653334897</v>
      </c>
      <c r="F4166">
        <f t="shared" si="225"/>
        <v>1.2581349376602427E-2</v>
      </c>
      <c r="G4166">
        <f>IF('Input and Summary Results'!$J$4="yes",IF(C4166=FALSE,FALSE,IF('Data Transformation'!E4166&lt;$R$10,E4166,$R$10)),IF(C4166=FALSE,FALSE,IF(C4166&lt;$R$10,C4166,$R$10)))</f>
        <v>0.78000062999999997</v>
      </c>
      <c r="H4166">
        <f>IF('Input and Summary Results'!$J$4="yes",'Data Transformation'!F4166,'Data Transformation'!D4166)</f>
        <v>2.2611659999999999E-2</v>
      </c>
      <c r="I4166">
        <f t="shared" si="226"/>
        <v>238</v>
      </c>
    </row>
    <row r="4167" spans="2:9" x14ac:dyDescent="0.25">
      <c r="B4167">
        <f>IF('Input and Summary Results'!D3749=0,FALSE,'Input and Summary Results'!$B3749)</f>
        <v>238</v>
      </c>
      <c r="C4167">
        <f>IF(OR(B4167=0,'Input and Summary Results'!D3749=0,'Input and Summary Results'!D3749=""),FALSE,'Input and Summary Results'!$D3749)</f>
        <v>0.80380755999999998</v>
      </c>
      <c r="D4167">
        <f>IF(OR(B4167=0,'Input and Summary Results'!E3749=0),FALSE,'Input and Summary Results'!$E3749)</f>
        <v>3.8325159999999997E-2</v>
      </c>
      <c r="E4167">
        <f t="shared" si="224"/>
        <v>-9.4847913482571669E-2</v>
      </c>
      <c r="F4167">
        <f t="shared" si="225"/>
        <v>2.0692912417992187E-2</v>
      </c>
      <c r="G4167">
        <f>IF('Input and Summary Results'!$J$4="yes",IF(C4167=FALSE,FALSE,IF('Data Transformation'!E4167&lt;$R$10,E4167,$R$10)),IF(C4167=FALSE,FALSE,IF(C4167&lt;$R$10,C4167,$R$10)))</f>
        <v>0.80380755999999998</v>
      </c>
      <c r="H4167">
        <f>IF('Input and Summary Results'!$J$4="yes",'Data Transformation'!F4167,'Data Transformation'!D4167)</f>
        <v>3.8325159999999997E-2</v>
      </c>
      <c r="I4167">
        <f t="shared" si="226"/>
        <v>238</v>
      </c>
    </row>
    <row r="4168" spans="2:9" x14ac:dyDescent="0.25">
      <c r="B4168">
        <f>IF('Input and Summary Results'!D3750=0,FALSE,'Input and Summary Results'!$B3750)</f>
        <v>238</v>
      </c>
      <c r="C4168">
        <f>IF(OR(B4168=0,'Input and Summary Results'!D3750=0,'Input and Summary Results'!D3750=""),FALSE,'Input and Summary Results'!$D3750)</f>
        <v>0.82509796999999996</v>
      </c>
      <c r="D4168">
        <f>IF(OR(B4168=0,'Input and Summary Results'!E3750=0),FALSE,'Input and Summary Results'!$E3750)</f>
        <v>3.6745640000000003E-2</v>
      </c>
      <c r="E4168">
        <f t="shared" si="224"/>
        <v>-8.3494481384278105E-2</v>
      </c>
      <c r="F4168">
        <f t="shared" si="225"/>
        <v>1.9328138402764462E-2</v>
      </c>
      <c r="G4168">
        <f>IF('Input and Summary Results'!$J$4="yes",IF(C4168=FALSE,FALSE,IF('Data Transformation'!E4168&lt;$R$10,E4168,$R$10)),IF(C4168=FALSE,FALSE,IF(C4168&lt;$R$10,C4168,$R$10)))</f>
        <v>0.82509796999999996</v>
      </c>
      <c r="H4168">
        <f>IF('Input and Summary Results'!$J$4="yes",'Data Transformation'!F4168,'Data Transformation'!D4168)</f>
        <v>3.6745640000000003E-2</v>
      </c>
      <c r="I4168">
        <f t="shared" si="226"/>
        <v>238</v>
      </c>
    </row>
    <row r="4169" spans="2:9" x14ac:dyDescent="0.25">
      <c r="B4169">
        <f>IF('Input and Summary Results'!D3751=0,FALSE,'Input and Summary Results'!$B3751)</f>
        <v>238</v>
      </c>
      <c r="C4169">
        <f>IF(OR(B4169=0,'Input and Summary Results'!D3751=0,'Input and Summary Results'!D3751=""),FALSE,'Input and Summary Results'!$D3751)</f>
        <v>0.85976465000000002</v>
      </c>
      <c r="D4169">
        <f>IF(OR(B4169=0,'Input and Summary Results'!E3751=0),FALSE,'Input and Summary Results'!$E3751)</f>
        <v>3.8304680000000001E-2</v>
      </c>
      <c r="E4169">
        <f t="shared" si="224"/>
        <v>-6.5620415261746237E-2</v>
      </c>
      <c r="F4169">
        <f t="shared" si="225"/>
        <v>1.9335792789340663E-2</v>
      </c>
      <c r="G4169">
        <f>IF('Input and Summary Results'!$J$4="yes",IF(C4169=FALSE,FALSE,IF('Data Transformation'!E4169&lt;$R$10,E4169,$R$10)),IF(C4169=FALSE,FALSE,IF(C4169&lt;$R$10,C4169,$R$10)))</f>
        <v>0.85976465000000002</v>
      </c>
      <c r="H4169">
        <f>IF('Input and Summary Results'!$J$4="yes",'Data Transformation'!F4169,'Data Transformation'!D4169)</f>
        <v>3.8304680000000001E-2</v>
      </c>
      <c r="I4169">
        <f t="shared" si="226"/>
        <v>238</v>
      </c>
    </row>
    <row r="4170" spans="2:9" x14ac:dyDescent="0.25">
      <c r="B4170">
        <f>IF('Input and Summary Results'!D3752=0,FALSE,'Input and Summary Results'!$B3752)</f>
        <v>238</v>
      </c>
      <c r="C4170">
        <f>IF(OR(B4170=0,'Input and Summary Results'!D3752=0,'Input and Summary Results'!D3752=""),FALSE,'Input and Summary Results'!$D3752)</f>
        <v>0.86412580000000005</v>
      </c>
      <c r="D4170">
        <f>IF(OR(B4170=0,'Input and Summary Results'!E3752=0),FALSE,'Input and Summary Results'!$E3752)</f>
        <v>2.552248E-2</v>
      </c>
      <c r="E4170">
        <f t="shared" si="224"/>
        <v>-6.3423028043345361E-2</v>
      </c>
      <c r="F4170">
        <f t="shared" si="225"/>
        <v>1.2818453424258367E-2</v>
      </c>
      <c r="G4170">
        <f>IF('Input and Summary Results'!$J$4="yes",IF(C4170=FALSE,FALSE,IF('Data Transformation'!E4170&lt;$R$10,E4170,$R$10)),IF(C4170=FALSE,FALSE,IF(C4170&lt;$R$10,C4170,$R$10)))</f>
        <v>0.86412580000000005</v>
      </c>
      <c r="H4170">
        <f>IF('Input and Summary Results'!$J$4="yes",'Data Transformation'!F4170,'Data Transformation'!D4170)</f>
        <v>2.552248E-2</v>
      </c>
      <c r="I4170">
        <f t="shared" si="226"/>
        <v>238</v>
      </c>
    </row>
    <row r="4171" spans="2:9" x14ac:dyDescent="0.25">
      <c r="B4171">
        <f>IF('Input and Summary Results'!D3753=0,FALSE,'Input and Summary Results'!$B3753)</f>
        <v>238</v>
      </c>
      <c r="C4171">
        <f>IF(OR(B4171=0,'Input and Summary Results'!D3753=0,'Input and Summary Results'!D3753=""),FALSE,'Input and Summary Results'!$D3753)</f>
        <v>0.86811424999999998</v>
      </c>
      <c r="D4171">
        <f>IF(OR(B4171=0,'Input and Summary Results'!E3753=0),FALSE,'Input and Summary Results'!$E3753)</f>
        <v>6.7109260000000004E-2</v>
      </c>
      <c r="E4171">
        <f t="shared" si="224"/>
        <v>-6.1423114824240697E-2</v>
      </c>
      <c r="F4171">
        <f t="shared" si="225"/>
        <v>3.3550213972412042E-2</v>
      </c>
      <c r="G4171">
        <f>IF('Input and Summary Results'!$J$4="yes",IF(C4171=FALSE,FALSE,IF('Data Transformation'!E4171&lt;$R$10,E4171,$R$10)),IF(C4171=FALSE,FALSE,IF(C4171&lt;$R$10,C4171,$R$10)))</f>
        <v>0.86811424999999998</v>
      </c>
      <c r="H4171">
        <f>IF('Input and Summary Results'!$J$4="yes",'Data Transformation'!F4171,'Data Transformation'!D4171)</f>
        <v>6.7109260000000004E-2</v>
      </c>
      <c r="I4171">
        <f t="shared" si="226"/>
        <v>238</v>
      </c>
    </row>
    <row r="4172" spans="2:9" x14ac:dyDescent="0.25">
      <c r="B4172">
        <f>IF('Input and Summary Results'!D3754=0,FALSE,'Input and Summary Results'!$B3754)</f>
        <v>238</v>
      </c>
      <c r="C4172">
        <f>IF(OR(B4172=0,'Input and Summary Results'!D3754=0,'Input and Summary Results'!D3754=""),FALSE,'Input and Summary Results'!$D3754)</f>
        <v>0.87053961000000002</v>
      </c>
      <c r="D4172">
        <f>IF(OR(B4172=0,'Input and Summary Results'!E3754=0),FALSE,'Input and Summary Results'!$E3754)</f>
        <v>4.3970839999999997E-2</v>
      </c>
      <c r="E4172">
        <f t="shared" si="224"/>
        <v>-6.0211463474779646E-2</v>
      </c>
      <c r="F4172">
        <f t="shared" si="225"/>
        <v>2.1921282318216398E-2</v>
      </c>
      <c r="G4172">
        <f>IF('Input and Summary Results'!$J$4="yes",IF(C4172=FALSE,FALSE,IF('Data Transformation'!E4172&lt;$R$10,E4172,$R$10)),IF(C4172=FALSE,FALSE,IF(C4172&lt;$R$10,C4172,$R$10)))</f>
        <v>0.87053961000000002</v>
      </c>
      <c r="H4172">
        <f>IF('Input and Summary Results'!$J$4="yes",'Data Transformation'!F4172,'Data Transformation'!D4172)</f>
        <v>4.3970839999999997E-2</v>
      </c>
      <c r="I4172">
        <f t="shared" si="226"/>
        <v>238</v>
      </c>
    </row>
    <row r="4173" spans="2:9" x14ac:dyDescent="0.25">
      <c r="B4173">
        <f>IF('Input and Summary Results'!D3755=0,FALSE,'Input and Summary Results'!$B3755)</f>
        <v>238</v>
      </c>
      <c r="C4173">
        <f>IF(OR(B4173=0,'Input and Summary Results'!D3755=0,'Input and Summary Results'!D3755=""),FALSE,'Input and Summary Results'!$D3755)</f>
        <v>0.94705541000000004</v>
      </c>
      <c r="D4173">
        <f>IF(OR(B4173=0,'Input and Summary Results'!E3755=0),FALSE,'Input and Summary Results'!$E3755)</f>
        <v>3.6875999999999999E-2</v>
      </c>
      <c r="E4173">
        <f t="shared" si="224"/>
        <v>-2.3624610697616965E-2</v>
      </c>
      <c r="F4173">
        <f t="shared" si="225"/>
        <v>1.6898888735559833E-2</v>
      </c>
      <c r="G4173">
        <f>IF('Input and Summary Results'!$J$4="yes",IF(C4173=FALSE,FALSE,IF('Data Transformation'!E4173&lt;$R$10,E4173,$R$10)),IF(C4173=FALSE,FALSE,IF(C4173&lt;$R$10,C4173,$R$10)))</f>
        <v>0.94705541000000004</v>
      </c>
      <c r="H4173">
        <f>IF('Input and Summary Results'!$J$4="yes",'Data Transformation'!F4173,'Data Transformation'!D4173)</f>
        <v>3.6875999999999999E-2</v>
      </c>
      <c r="I4173">
        <f t="shared" si="226"/>
        <v>238</v>
      </c>
    </row>
    <row r="4174" spans="2:9" x14ac:dyDescent="0.25">
      <c r="B4174">
        <f>IF('Input and Summary Results'!D3756=0,FALSE,'Input and Summary Results'!$B3756)</f>
        <v>238</v>
      </c>
      <c r="C4174">
        <f>IF(OR(B4174=0,'Input and Summary Results'!D3756=0,'Input and Summary Results'!D3756=""),FALSE,'Input and Summary Results'!$D3756)</f>
        <v>0.95003588999999999</v>
      </c>
      <c r="D4174">
        <f>IF(OR(B4174=0,'Input and Summary Results'!E3756=0),FALSE,'Input and Summary Results'!$E3756)</f>
        <v>3.9490259999999999E-2</v>
      </c>
      <c r="E4174">
        <f t="shared" si="224"/>
        <v>-2.2259987832693364E-2</v>
      </c>
      <c r="F4174">
        <f t="shared" si="225"/>
        <v>1.8040131978592937E-2</v>
      </c>
      <c r="G4174">
        <f>IF('Input and Summary Results'!$J$4="yes",IF(C4174=FALSE,FALSE,IF('Data Transformation'!E4174&lt;$R$10,E4174,$R$10)),IF(C4174=FALSE,FALSE,IF(C4174&lt;$R$10,C4174,$R$10)))</f>
        <v>0.95003588999999999</v>
      </c>
      <c r="H4174">
        <f>IF('Input and Summary Results'!$J$4="yes",'Data Transformation'!F4174,'Data Transformation'!D4174)</f>
        <v>3.9490259999999999E-2</v>
      </c>
      <c r="I4174">
        <f t="shared" si="226"/>
        <v>238</v>
      </c>
    </row>
    <row r="4175" spans="2:9" x14ac:dyDescent="0.25">
      <c r="B4175">
        <f>IF('Input and Summary Results'!D3757=0,FALSE,'Input and Summary Results'!$B3757)</f>
        <v>238</v>
      </c>
      <c r="C4175">
        <f>IF(OR(B4175=0,'Input and Summary Results'!D3757=0,'Input and Summary Results'!D3757=""),FALSE,'Input and Summary Results'!$D3757)</f>
        <v>0.95971437999999998</v>
      </c>
      <c r="D4175">
        <f>IF(OR(B4175=0,'Input and Summary Results'!E3757=0),FALSE,'Input and Summary Results'!$E3757)</f>
        <v>3.5450099999999998E-2</v>
      </c>
      <c r="E4175">
        <f t="shared" si="224"/>
        <v>-1.7857997841992729E-2</v>
      </c>
      <c r="F4175">
        <f t="shared" si="225"/>
        <v>1.6031168981754759E-2</v>
      </c>
      <c r="G4175">
        <f>IF('Input and Summary Results'!$J$4="yes",IF(C4175=FALSE,FALSE,IF('Data Transformation'!E4175&lt;$R$10,E4175,$R$10)),IF(C4175=FALSE,FALSE,IF(C4175&lt;$R$10,C4175,$R$10)))</f>
        <v>0.95971437999999998</v>
      </c>
      <c r="H4175">
        <f>IF('Input and Summary Results'!$J$4="yes",'Data Transformation'!F4175,'Data Transformation'!D4175)</f>
        <v>3.5450099999999998E-2</v>
      </c>
      <c r="I4175">
        <f t="shared" si="226"/>
        <v>238</v>
      </c>
    </row>
    <row r="4176" spans="2:9" x14ac:dyDescent="0.25">
      <c r="B4176">
        <f>IF('Input and Summary Results'!D3758=0,FALSE,'Input and Summary Results'!$B3758)</f>
        <v>238</v>
      </c>
      <c r="C4176">
        <f>IF(OR(B4176=0,'Input and Summary Results'!D3758=0,'Input and Summary Results'!D3758=""),FALSE,'Input and Summary Results'!$D3758)</f>
        <v>0.96016712000000004</v>
      </c>
      <c r="D4176">
        <f>IF(OR(B4176=0,'Input and Summary Results'!E3758=0),FALSE,'Input and Summary Results'!$E3758)</f>
        <v>3.6521949999999997E-2</v>
      </c>
      <c r="E4176">
        <f t="shared" si="224"/>
        <v>-1.7653170109258601E-2</v>
      </c>
      <c r="F4176">
        <f t="shared" si="225"/>
        <v>1.6508091112305529E-2</v>
      </c>
      <c r="G4176">
        <f>IF('Input and Summary Results'!$J$4="yes",IF(C4176=FALSE,FALSE,IF('Data Transformation'!E4176&lt;$R$10,E4176,$R$10)),IF(C4176=FALSE,FALSE,IF(C4176&lt;$R$10,C4176,$R$10)))</f>
        <v>0.96016712000000004</v>
      </c>
      <c r="H4176">
        <f>IF('Input and Summary Results'!$J$4="yes",'Data Transformation'!F4176,'Data Transformation'!D4176)</f>
        <v>3.6521949999999997E-2</v>
      </c>
      <c r="I4176">
        <f t="shared" si="226"/>
        <v>238</v>
      </c>
    </row>
    <row r="4177" spans="2:9" x14ac:dyDescent="0.25">
      <c r="B4177">
        <f>IF('Input and Summary Results'!D3759=0,FALSE,'Input and Summary Results'!$B3759)</f>
        <v>239</v>
      </c>
      <c r="C4177">
        <f>IF(OR(B4177=0,'Input and Summary Results'!D3759=0,'Input and Summary Results'!D3759=""),FALSE,'Input and Summary Results'!$D3759)</f>
        <v>-0.1383066</v>
      </c>
      <c r="D4177">
        <f>IF(OR(B4177=0,'Input and Summary Results'!E3759=0),FALSE,'Input and Summary Results'!$E3759)</f>
        <v>6.6598240000000003E-2</v>
      </c>
      <c r="E4177" t="e">
        <f t="shared" si="224"/>
        <v>#NUM!</v>
      </c>
      <c r="F4177">
        <f t="shared" si="225"/>
        <v>-0.20898233461020663</v>
      </c>
      <c r="G4177">
        <f>IF('Input and Summary Results'!$J$4="yes",IF(C4177=FALSE,FALSE,IF('Data Transformation'!E4177&lt;$R$10,E4177,$R$10)),IF(C4177=FALSE,FALSE,IF(C4177&lt;$R$10,C4177,$R$10)))</f>
        <v>-0.1383066</v>
      </c>
      <c r="H4177">
        <f>IF('Input and Summary Results'!$J$4="yes",'Data Transformation'!F4177,'Data Transformation'!D4177)</f>
        <v>6.6598240000000003E-2</v>
      </c>
      <c r="I4177">
        <f t="shared" si="226"/>
        <v>239</v>
      </c>
    </row>
    <row r="4178" spans="2:9" x14ac:dyDescent="0.25">
      <c r="B4178">
        <f>IF('Input and Summary Results'!D3760=0,FALSE,'Input and Summary Results'!$B3760)</f>
        <v>239</v>
      </c>
      <c r="C4178">
        <f>IF(OR(B4178=0,'Input and Summary Results'!D3760=0,'Input and Summary Results'!D3760=""),FALSE,'Input and Summary Results'!$D3760)</f>
        <v>-4.7406400000000001E-2</v>
      </c>
      <c r="D4178">
        <f>IF(OR(B4178=0,'Input and Summary Results'!E3760=0),FALSE,'Input and Summary Results'!$E3760)</f>
        <v>3.4278580000000003E-2</v>
      </c>
      <c r="E4178" t="e">
        <f t="shared" si="224"/>
        <v>#NUM!</v>
      </c>
      <c r="F4178">
        <f t="shared" si="225"/>
        <v>-0.31381635644132438</v>
      </c>
      <c r="G4178">
        <f>IF('Input and Summary Results'!$J$4="yes",IF(C4178=FALSE,FALSE,IF('Data Transformation'!E4178&lt;$R$10,E4178,$R$10)),IF(C4178=FALSE,FALSE,IF(C4178&lt;$R$10,C4178,$R$10)))</f>
        <v>-4.7406400000000001E-2</v>
      </c>
      <c r="H4178">
        <f>IF('Input and Summary Results'!$J$4="yes",'Data Transformation'!F4178,'Data Transformation'!D4178)</f>
        <v>3.4278580000000003E-2</v>
      </c>
      <c r="I4178">
        <f t="shared" si="226"/>
        <v>239</v>
      </c>
    </row>
    <row r="4179" spans="2:9" x14ac:dyDescent="0.25">
      <c r="B4179">
        <f>IF('Input and Summary Results'!D3761=0,FALSE,'Input and Summary Results'!$B3761)</f>
        <v>239</v>
      </c>
      <c r="C4179">
        <f>IF(OR(B4179=0,'Input and Summary Results'!D3761=0,'Input and Summary Results'!D3761=""),FALSE,'Input and Summary Results'!$D3761)</f>
        <v>-2.43325E-2</v>
      </c>
      <c r="D4179">
        <f>IF(OR(B4179=0,'Input and Summary Results'!E3761=0),FALSE,'Input and Summary Results'!$E3761)</f>
        <v>5.3298190000000002E-2</v>
      </c>
      <c r="E4179" t="e">
        <f t="shared" si="224"/>
        <v>#NUM!</v>
      </c>
      <c r="F4179">
        <f t="shared" si="225"/>
        <v>-0.9506386298160896</v>
      </c>
      <c r="G4179">
        <f>IF('Input and Summary Results'!$J$4="yes",IF(C4179=FALSE,FALSE,IF('Data Transformation'!E4179&lt;$R$10,E4179,$R$10)),IF(C4179=FALSE,FALSE,IF(C4179&lt;$R$10,C4179,$R$10)))</f>
        <v>-2.43325E-2</v>
      </c>
      <c r="H4179">
        <f>IF('Input and Summary Results'!$J$4="yes",'Data Transformation'!F4179,'Data Transformation'!D4179)</f>
        <v>5.3298190000000002E-2</v>
      </c>
      <c r="I4179">
        <f t="shared" si="226"/>
        <v>239</v>
      </c>
    </row>
    <row r="4180" spans="2:9" x14ac:dyDescent="0.25">
      <c r="B4180">
        <f>IF('Input and Summary Results'!D3762=0,FALSE,'Input and Summary Results'!$B3762)</f>
        <v>239</v>
      </c>
      <c r="C4180">
        <f>IF(OR(B4180=0,'Input and Summary Results'!D3762=0,'Input and Summary Results'!D3762=""),FALSE,'Input and Summary Results'!$D3762)</f>
        <v>-9.8013000000000006E-3</v>
      </c>
      <c r="D4180">
        <f>IF(OR(B4180=0,'Input and Summary Results'!E3762=0),FALSE,'Input and Summary Results'!$E3762)</f>
        <v>4.5546650000000001E-2</v>
      </c>
      <c r="E4180" t="e">
        <f t="shared" si="224"/>
        <v>#NUM!</v>
      </c>
      <c r="F4180">
        <f t="shared" si="225"/>
        <v>-2.0167983940905798</v>
      </c>
      <c r="G4180">
        <f>IF('Input and Summary Results'!$J$4="yes",IF(C4180=FALSE,FALSE,IF('Data Transformation'!E4180&lt;$R$10,E4180,$R$10)),IF(C4180=FALSE,FALSE,IF(C4180&lt;$R$10,C4180,$R$10)))</f>
        <v>-9.8013000000000006E-3</v>
      </c>
      <c r="H4180">
        <f>IF('Input and Summary Results'!$J$4="yes",'Data Transformation'!F4180,'Data Transformation'!D4180)</f>
        <v>4.5546650000000001E-2</v>
      </c>
      <c r="I4180">
        <f t="shared" si="226"/>
        <v>239</v>
      </c>
    </row>
    <row r="4181" spans="2:9" x14ac:dyDescent="0.25">
      <c r="B4181">
        <f>IF('Input and Summary Results'!D3763=0,FALSE,'Input and Summary Results'!$B3763)</f>
        <v>239</v>
      </c>
      <c r="C4181">
        <f>IF(OR(B4181=0,'Input and Summary Results'!D3763=0,'Input and Summary Results'!D3763=""),FALSE,'Input and Summary Results'!$D3763)</f>
        <v>-4.9310999999999999E-3</v>
      </c>
      <c r="D4181">
        <f>IF(OR(B4181=0,'Input and Summary Results'!E3763=0),FALSE,'Input and Summary Results'!$E3763)</f>
        <v>6.7932080000000006E-2</v>
      </c>
      <c r="E4181" t="e">
        <f t="shared" si="224"/>
        <v>#NUM!</v>
      </c>
      <c r="F4181">
        <f t="shared" si="225"/>
        <v>-5.9788936991746269</v>
      </c>
      <c r="G4181">
        <f>IF('Input and Summary Results'!$J$4="yes",IF(C4181=FALSE,FALSE,IF('Data Transformation'!E4181&lt;$R$10,E4181,$R$10)),IF(C4181=FALSE,FALSE,IF(C4181&lt;$R$10,C4181,$R$10)))</f>
        <v>-4.9310999999999999E-3</v>
      </c>
      <c r="H4181">
        <f>IF('Input and Summary Results'!$J$4="yes",'Data Transformation'!F4181,'Data Transformation'!D4181)</f>
        <v>6.7932080000000006E-2</v>
      </c>
      <c r="I4181">
        <f t="shared" si="226"/>
        <v>239</v>
      </c>
    </row>
    <row r="4182" spans="2:9" x14ac:dyDescent="0.25">
      <c r="B4182">
        <f>IF('Input and Summary Results'!D3764=0,FALSE,'Input and Summary Results'!$B3764)</f>
        <v>239</v>
      </c>
      <c r="C4182">
        <f>IF(OR(B4182=0,'Input and Summary Results'!D3764=0,'Input and Summary Results'!D3764=""),FALSE,'Input and Summary Results'!$D3764)</f>
        <v>3.3755999999999999E-3</v>
      </c>
      <c r="D4182">
        <f>IF(OR(B4182=0,'Input and Summary Results'!E3764=0),FALSE,'Input and Summary Results'!$E3764)</f>
        <v>3.1174250000000001E-2</v>
      </c>
      <c r="E4182">
        <f t="shared" si="224"/>
        <v>-2.471649021787174</v>
      </c>
      <c r="F4182">
        <f t="shared" si="225"/>
        <v>4.0080650847256782</v>
      </c>
      <c r="G4182">
        <f>IF('Input and Summary Results'!$J$4="yes",IF(C4182=FALSE,FALSE,IF('Data Transformation'!E4182&lt;$R$10,E4182,$R$10)),IF(C4182=FALSE,FALSE,IF(C4182&lt;$R$10,C4182,$R$10)))</f>
        <v>3.3755999999999999E-3</v>
      </c>
      <c r="H4182">
        <f>IF('Input and Summary Results'!$J$4="yes",'Data Transformation'!F4182,'Data Transformation'!D4182)</f>
        <v>3.1174250000000001E-2</v>
      </c>
      <c r="I4182">
        <f t="shared" si="226"/>
        <v>239</v>
      </c>
    </row>
    <row r="4183" spans="2:9" x14ac:dyDescent="0.25">
      <c r="B4183">
        <f>IF('Input and Summary Results'!D3765=0,FALSE,'Input and Summary Results'!$B3765)</f>
        <v>239</v>
      </c>
      <c r="C4183">
        <f>IF(OR(B4183=0,'Input and Summary Results'!D3765=0,'Input and Summary Results'!D3765=""),FALSE,'Input and Summary Results'!$D3765)</f>
        <v>8.9601400000000001E-3</v>
      </c>
      <c r="D4183">
        <f>IF(OR(B4183=0,'Input and Summary Results'!E3765=0),FALSE,'Input and Summary Results'!$E3765)</f>
        <v>4.2112789999999997E-2</v>
      </c>
      <c r="E4183">
        <f t="shared" si="224"/>
        <v>-2.0476852045396088</v>
      </c>
      <c r="F4183">
        <f t="shared" si="225"/>
        <v>2.0398063936500992</v>
      </c>
      <c r="G4183">
        <f>IF('Input and Summary Results'!$J$4="yes",IF(C4183=FALSE,FALSE,IF('Data Transformation'!E4183&lt;$R$10,E4183,$R$10)),IF(C4183=FALSE,FALSE,IF(C4183&lt;$R$10,C4183,$R$10)))</f>
        <v>8.9601400000000001E-3</v>
      </c>
      <c r="H4183">
        <f>IF('Input and Summary Results'!$J$4="yes",'Data Transformation'!F4183,'Data Transformation'!D4183)</f>
        <v>4.2112789999999997E-2</v>
      </c>
      <c r="I4183">
        <f t="shared" si="226"/>
        <v>239</v>
      </c>
    </row>
    <row r="4184" spans="2:9" x14ac:dyDescent="0.25">
      <c r="B4184">
        <f>IF('Input and Summary Results'!D3766=0,FALSE,'Input and Summary Results'!$B3766)</f>
        <v>239</v>
      </c>
      <c r="C4184">
        <f>IF(OR(B4184=0,'Input and Summary Results'!D3766=0,'Input and Summary Results'!D3766=""),FALSE,'Input and Summary Results'!$D3766)</f>
        <v>3.4240670000000001E-2</v>
      </c>
      <c r="D4184">
        <f>IF(OR(B4184=0,'Input and Summary Results'!E3766=0),FALSE,'Input and Summary Results'!$E3766)</f>
        <v>5.9506290000000003E-2</v>
      </c>
      <c r="E4184">
        <f t="shared" si="224"/>
        <v>-1.465457745909136</v>
      </c>
      <c r="F4184">
        <f t="shared" si="225"/>
        <v>0.75424137027692506</v>
      </c>
      <c r="G4184">
        <f>IF('Input and Summary Results'!$J$4="yes",IF(C4184=FALSE,FALSE,IF('Data Transformation'!E4184&lt;$R$10,E4184,$R$10)),IF(C4184=FALSE,FALSE,IF(C4184&lt;$R$10,C4184,$R$10)))</f>
        <v>3.4240670000000001E-2</v>
      </c>
      <c r="H4184">
        <f>IF('Input and Summary Results'!$J$4="yes",'Data Transformation'!F4184,'Data Transformation'!D4184)</f>
        <v>5.9506290000000003E-2</v>
      </c>
      <c r="I4184">
        <f t="shared" si="226"/>
        <v>239</v>
      </c>
    </row>
    <row r="4185" spans="2:9" x14ac:dyDescent="0.25">
      <c r="B4185">
        <f>IF('Input and Summary Results'!D3767=0,FALSE,'Input and Summary Results'!$B3767)</f>
        <v>239</v>
      </c>
      <c r="C4185">
        <f>IF(OR(B4185=0,'Input and Summary Results'!D3767=0,'Input and Summary Results'!D3767=""),FALSE,'Input and Summary Results'!$D3767)</f>
        <v>3.8815549999999997E-2</v>
      </c>
      <c r="D4185">
        <f>IF(OR(B4185=0,'Input and Summary Results'!E3767=0),FALSE,'Input and Summary Results'!$E3767)</f>
        <v>5.7013979999999999E-2</v>
      </c>
      <c r="E4185">
        <f t="shared" si="224"/>
        <v>-1.4109942556870192</v>
      </c>
      <c r="F4185">
        <f t="shared" si="225"/>
        <v>0.63747820963505608</v>
      </c>
      <c r="G4185">
        <f>IF('Input and Summary Results'!$J$4="yes",IF(C4185=FALSE,FALSE,IF('Data Transformation'!E4185&lt;$R$10,E4185,$R$10)),IF(C4185=FALSE,FALSE,IF(C4185&lt;$R$10,C4185,$R$10)))</f>
        <v>3.8815549999999997E-2</v>
      </c>
      <c r="H4185">
        <f>IF('Input and Summary Results'!$J$4="yes",'Data Transformation'!F4185,'Data Transformation'!D4185)</f>
        <v>5.7013979999999999E-2</v>
      </c>
      <c r="I4185">
        <f t="shared" si="226"/>
        <v>239</v>
      </c>
    </row>
    <row r="4186" spans="2:9" x14ac:dyDescent="0.25">
      <c r="B4186">
        <f>IF('Input and Summary Results'!D3768=0,FALSE,'Input and Summary Results'!$B3768)</f>
        <v>239</v>
      </c>
      <c r="C4186">
        <f>IF(OR(B4186=0,'Input and Summary Results'!D3768=0,'Input and Summary Results'!D3768=""),FALSE,'Input and Summary Results'!$D3768)</f>
        <v>4.7899980000000002E-2</v>
      </c>
      <c r="D4186">
        <f>IF(OR(B4186=0,'Input and Summary Results'!E3768=0),FALSE,'Input and Summary Results'!$E3768)</f>
        <v>4.009273E-2</v>
      </c>
      <c r="E4186">
        <f t="shared" si="224"/>
        <v>-1.3196646679192876</v>
      </c>
      <c r="F4186">
        <f t="shared" si="225"/>
        <v>0.36326204770857939</v>
      </c>
      <c r="G4186">
        <f>IF('Input and Summary Results'!$J$4="yes",IF(C4186=FALSE,FALSE,IF('Data Transformation'!E4186&lt;$R$10,E4186,$R$10)),IF(C4186=FALSE,FALSE,IF(C4186&lt;$R$10,C4186,$R$10)))</f>
        <v>4.7899980000000002E-2</v>
      </c>
      <c r="H4186">
        <f>IF('Input and Summary Results'!$J$4="yes",'Data Transformation'!F4186,'Data Transformation'!D4186)</f>
        <v>4.009273E-2</v>
      </c>
      <c r="I4186">
        <f t="shared" si="226"/>
        <v>239</v>
      </c>
    </row>
    <row r="4187" spans="2:9" x14ac:dyDescent="0.25">
      <c r="B4187">
        <f>IF('Input and Summary Results'!D3769=0,FALSE,'Input and Summary Results'!$B3769)</f>
        <v>239</v>
      </c>
      <c r="C4187">
        <f>IF(OR(B4187=0,'Input and Summary Results'!D3769=0,'Input and Summary Results'!D3769=""),FALSE,'Input and Summary Results'!$D3769)</f>
        <v>4.9988890000000001E-2</v>
      </c>
      <c r="D4187">
        <f>IF(OR(B4187=0,'Input and Summary Results'!E3769=0),FALSE,'Input and Summary Results'!$E3769)</f>
        <v>3.3117279999999999E-2</v>
      </c>
      <c r="E4187">
        <f t="shared" si="224"/>
        <v>-1.3011265066206246</v>
      </c>
      <c r="F4187">
        <f t="shared" si="225"/>
        <v>0.28752187776123855</v>
      </c>
      <c r="G4187">
        <f>IF('Input and Summary Results'!$J$4="yes",IF(C4187=FALSE,FALSE,IF('Data Transformation'!E4187&lt;$R$10,E4187,$R$10)),IF(C4187=FALSE,FALSE,IF(C4187&lt;$R$10,C4187,$R$10)))</f>
        <v>4.9988890000000001E-2</v>
      </c>
      <c r="H4187">
        <f>IF('Input and Summary Results'!$J$4="yes",'Data Transformation'!F4187,'Data Transformation'!D4187)</f>
        <v>3.3117279999999999E-2</v>
      </c>
      <c r="I4187">
        <f t="shared" si="226"/>
        <v>239</v>
      </c>
    </row>
    <row r="4188" spans="2:9" x14ac:dyDescent="0.25">
      <c r="B4188">
        <f>IF('Input and Summary Results'!D3770=0,FALSE,'Input and Summary Results'!$B3770)</f>
        <v>239</v>
      </c>
      <c r="C4188">
        <f>IF(OR(B4188=0,'Input and Summary Results'!D3770=0,'Input and Summary Results'!D3770=""),FALSE,'Input and Summary Results'!$D3770)</f>
        <v>5.874861E-2</v>
      </c>
      <c r="D4188">
        <f>IF(OR(B4188=0,'Input and Summary Results'!E3770=0),FALSE,'Input and Summary Results'!$E3770)</f>
        <v>6.4556580000000002E-2</v>
      </c>
      <c r="E4188">
        <f t="shared" si="224"/>
        <v>-1.2310024044004173</v>
      </c>
      <c r="F4188">
        <f t="shared" si="225"/>
        <v>0.47690584883625331</v>
      </c>
      <c r="G4188">
        <f>IF('Input and Summary Results'!$J$4="yes",IF(C4188=FALSE,FALSE,IF('Data Transformation'!E4188&lt;$R$10,E4188,$R$10)),IF(C4188=FALSE,FALSE,IF(C4188&lt;$R$10,C4188,$R$10)))</f>
        <v>5.874861E-2</v>
      </c>
      <c r="H4188">
        <f>IF('Input and Summary Results'!$J$4="yes",'Data Transformation'!F4188,'Data Transformation'!D4188)</f>
        <v>6.4556580000000002E-2</v>
      </c>
      <c r="I4188">
        <f t="shared" si="226"/>
        <v>239</v>
      </c>
    </row>
    <row r="4189" spans="2:9" x14ac:dyDescent="0.25">
      <c r="B4189">
        <f>IF('Input and Summary Results'!D3771=0,FALSE,'Input and Summary Results'!$B3771)</f>
        <v>239</v>
      </c>
      <c r="C4189">
        <f>IF(OR(B4189=0,'Input and Summary Results'!D3771=0,'Input and Summary Results'!D3771=""),FALSE,'Input and Summary Results'!$D3771)</f>
        <v>6.4041699999999993E-2</v>
      </c>
      <c r="D4189">
        <f>IF(OR(B4189=0,'Input and Summary Results'!E3771=0),FALSE,'Input and Summary Results'!$E3771)</f>
        <v>4.7498569999999997E-2</v>
      </c>
      <c r="E4189">
        <f t="shared" si="224"/>
        <v>-1.1935371481640438</v>
      </c>
      <c r="F4189">
        <f t="shared" si="225"/>
        <v>0.32188994639430246</v>
      </c>
      <c r="G4189">
        <f>IF('Input and Summary Results'!$J$4="yes",IF(C4189=FALSE,FALSE,IF('Data Transformation'!E4189&lt;$R$10,E4189,$R$10)),IF(C4189=FALSE,FALSE,IF(C4189&lt;$R$10,C4189,$R$10)))</f>
        <v>6.4041699999999993E-2</v>
      </c>
      <c r="H4189">
        <f>IF('Input and Summary Results'!$J$4="yes",'Data Transformation'!F4189,'Data Transformation'!D4189)</f>
        <v>4.7498569999999997E-2</v>
      </c>
      <c r="I4189">
        <f t="shared" si="226"/>
        <v>239</v>
      </c>
    </row>
    <row r="4190" spans="2:9" x14ac:dyDescent="0.25">
      <c r="B4190">
        <f>IF('Input and Summary Results'!D3772=0,FALSE,'Input and Summary Results'!$B3772)</f>
        <v>239</v>
      </c>
      <c r="C4190">
        <f>IF(OR(B4190=0,'Input and Summary Results'!D3772=0,'Input and Summary Results'!D3772=""),FALSE,'Input and Summary Results'!$D3772)</f>
        <v>7.5290350000000006E-2</v>
      </c>
      <c r="D4190">
        <f>IF(OR(B4190=0,'Input and Summary Results'!E3772=0),FALSE,'Input and Summary Results'!$E3772)</f>
        <v>5.8315400000000003E-2</v>
      </c>
      <c r="E4190">
        <f t="shared" si="224"/>
        <v>-1.1232606839628636</v>
      </c>
      <c r="F4190">
        <f t="shared" si="225"/>
        <v>0.33615043096492447</v>
      </c>
      <c r="G4190">
        <f>IF('Input and Summary Results'!$J$4="yes",IF(C4190=FALSE,FALSE,IF('Data Transformation'!E4190&lt;$R$10,E4190,$R$10)),IF(C4190=FALSE,FALSE,IF(C4190&lt;$R$10,C4190,$R$10)))</f>
        <v>7.5290350000000006E-2</v>
      </c>
      <c r="H4190">
        <f>IF('Input and Summary Results'!$J$4="yes",'Data Transformation'!F4190,'Data Transformation'!D4190)</f>
        <v>5.8315400000000003E-2</v>
      </c>
      <c r="I4190">
        <f t="shared" si="226"/>
        <v>239</v>
      </c>
    </row>
    <row r="4191" spans="2:9" x14ac:dyDescent="0.25">
      <c r="B4191">
        <f>IF('Input and Summary Results'!D3773=0,FALSE,'Input and Summary Results'!$B3773)</f>
        <v>239</v>
      </c>
      <c r="C4191">
        <f>IF(OR(B4191=0,'Input and Summary Results'!D3773=0,'Input and Summary Results'!D3773=""),FALSE,'Input and Summary Results'!$D3773)</f>
        <v>0.21520603999999999</v>
      </c>
      <c r="D4191">
        <f>IF(OR(B4191=0,'Input and Summary Results'!E3773=0),FALSE,'Input and Summary Results'!$E3773)</f>
        <v>5.5332890000000003E-2</v>
      </c>
      <c r="E4191">
        <f t="shared" si="224"/>
        <v>-0.66714554387061276</v>
      </c>
      <c r="F4191">
        <f t="shared" si="225"/>
        <v>0.11158829120223579</v>
      </c>
      <c r="G4191">
        <f>IF('Input and Summary Results'!$J$4="yes",IF(C4191=FALSE,FALSE,IF('Data Transformation'!E4191&lt;$R$10,E4191,$R$10)),IF(C4191=FALSE,FALSE,IF(C4191&lt;$R$10,C4191,$R$10)))</f>
        <v>0.21520603999999999</v>
      </c>
      <c r="H4191">
        <f>IF('Input and Summary Results'!$J$4="yes",'Data Transformation'!F4191,'Data Transformation'!D4191)</f>
        <v>5.5332890000000003E-2</v>
      </c>
      <c r="I4191">
        <f t="shared" si="226"/>
        <v>239</v>
      </c>
    </row>
    <row r="4192" spans="2:9" x14ac:dyDescent="0.25">
      <c r="B4192">
        <f>IF('Input and Summary Results'!D3774=0,FALSE,'Input and Summary Results'!$B3774)</f>
        <v>239</v>
      </c>
      <c r="C4192">
        <f>IF(OR(B4192=0,'Input and Summary Results'!D3774=0,'Input and Summary Results'!D3774=""),FALSE,'Input and Summary Results'!$D3774)</f>
        <v>0.32538656999999999</v>
      </c>
      <c r="D4192">
        <f>IF(OR(B4192=0,'Input and Summary Results'!E3774=0),FALSE,'Input and Summary Results'!$E3774)</f>
        <v>4.7405339999999997E-2</v>
      </c>
      <c r="E4192">
        <f t="shared" si="224"/>
        <v>-0.48760037609263607</v>
      </c>
      <c r="F4192">
        <f t="shared" si="225"/>
        <v>6.3229154048982411E-2</v>
      </c>
      <c r="G4192">
        <f>IF('Input and Summary Results'!$J$4="yes",IF(C4192=FALSE,FALSE,IF('Data Transformation'!E4192&lt;$R$10,E4192,$R$10)),IF(C4192=FALSE,FALSE,IF(C4192&lt;$R$10,C4192,$R$10)))</f>
        <v>0.32538656999999999</v>
      </c>
      <c r="H4192">
        <f>IF('Input and Summary Results'!$J$4="yes",'Data Transformation'!F4192,'Data Transformation'!D4192)</f>
        <v>4.7405339999999997E-2</v>
      </c>
      <c r="I4192">
        <f t="shared" si="226"/>
        <v>239</v>
      </c>
    </row>
    <row r="4193" spans="2:9" x14ac:dyDescent="0.25">
      <c r="B4193">
        <f>IF('Input and Summary Results'!D3775=0,FALSE,'Input and Summary Results'!$B3775)</f>
        <v>239</v>
      </c>
      <c r="C4193">
        <f>IF(OR(B4193=0,'Input and Summary Results'!D3775=0,'Input and Summary Results'!D3775=""),FALSE,'Input and Summary Results'!$D3775)</f>
        <v>0.38017812000000001</v>
      </c>
      <c r="D4193">
        <f>IF(OR(B4193=0,'Input and Summary Results'!E3775=0),FALSE,'Input and Summary Results'!$E3775)</f>
        <v>3.788267E-2</v>
      </c>
      <c r="E4193">
        <f t="shared" si="224"/>
        <v>-0.42001288125463315</v>
      </c>
      <c r="F4193">
        <f t="shared" si="225"/>
        <v>4.3245725924469298E-2</v>
      </c>
      <c r="G4193">
        <f>IF('Input and Summary Results'!$J$4="yes",IF(C4193=FALSE,FALSE,IF('Data Transformation'!E4193&lt;$R$10,E4193,$R$10)),IF(C4193=FALSE,FALSE,IF(C4193&lt;$R$10,C4193,$R$10)))</f>
        <v>0.38017812000000001</v>
      </c>
      <c r="H4193">
        <f>IF('Input and Summary Results'!$J$4="yes",'Data Transformation'!F4193,'Data Transformation'!D4193)</f>
        <v>3.788267E-2</v>
      </c>
      <c r="I4193">
        <f t="shared" si="226"/>
        <v>239</v>
      </c>
    </row>
    <row r="4194" spans="2:9" x14ac:dyDescent="0.25">
      <c r="B4194">
        <f>IF('Input and Summary Results'!D3776=0,FALSE,'Input and Summary Results'!$B3776)</f>
        <v>240</v>
      </c>
      <c r="C4194">
        <f>IF(OR(B4194=0,'Input and Summary Results'!D3776=0,'Input and Summary Results'!D3776=""),FALSE,'Input and Summary Results'!$D3776)</f>
        <v>-5.0803899999999999E-2</v>
      </c>
      <c r="D4194">
        <f>IF(OR(B4194=0,'Input and Summary Results'!E3776=0),FALSE,'Input and Summary Results'!$E3776)</f>
        <v>0.11778829</v>
      </c>
      <c r="E4194" t="e">
        <f t="shared" si="224"/>
        <v>#NUM!</v>
      </c>
      <c r="F4194">
        <f t="shared" si="225"/>
        <v>-1.0062242831751107</v>
      </c>
      <c r="G4194">
        <f>IF('Input and Summary Results'!$J$4="yes",IF(C4194=FALSE,FALSE,IF('Data Transformation'!E4194&lt;$R$10,E4194,$R$10)),IF(C4194=FALSE,FALSE,IF(C4194&lt;$R$10,C4194,$R$10)))</f>
        <v>-5.0803899999999999E-2</v>
      </c>
      <c r="H4194">
        <f>IF('Input and Summary Results'!$J$4="yes",'Data Transformation'!F4194,'Data Transformation'!D4194)</f>
        <v>0.11778829</v>
      </c>
      <c r="I4194">
        <f t="shared" si="226"/>
        <v>240</v>
      </c>
    </row>
    <row r="4195" spans="2:9" x14ac:dyDescent="0.25">
      <c r="B4195">
        <f>IF('Input and Summary Results'!D3777=0,FALSE,'Input and Summary Results'!$B3777)</f>
        <v>240</v>
      </c>
      <c r="C4195">
        <f>IF(OR(B4195=0,'Input and Summary Results'!D3777=0,'Input and Summary Results'!D3777=""),FALSE,'Input and Summary Results'!$D3777)</f>
        <v>-4.32057E-2</v>
      </c>
      <c r="D4195">
        <f>IF(OR(B4195=0,'Input and Summary Results'!E3777=0),FALSE,'Input and Summary Results'!$E3777)</f>
        <v>7.2796830000000007E-2</v>
      </c>
      <c r="E4195" t="e">
        <f t="shared" si="224"/>
        <v>#NUM!</v>
      </c>
      <c r="F4195">
        <f t="shared" si="225"/>
        <v>-0.7312420402863512</v>
      </c>
      <c r="G4195">
        <f>IF('Input and Summary Results'!$J$4="yes",IF(C4195=FALSE,FALSE,IF('Data Transformation'!E4195&lt;$R$10,E4195,$R$10)),IF(C4195=FALSE,FALSE,IF(C4195&lt;$R$10,C4195,$R$10)))</f>
        <v>-4.32057E-2</v>
      </c>
      <c r="H4195">
        <f>IF('Input and Summary Results'!$J$4="yes",'Data Transformation'!F4195,'Data Transformation'!D4195)</f>
        <v>7.2796830000000007E-2</v>
      </c>
      <c r="I4195">
        <f t="shared" si="226"/>
        <v>240</v>
      </c>
    </row>
    <row r="4196" spans="2:9" x14ac:dyDescent="0.25">
      <c r="B4196">
        <f>IF('Input and Summary Results'!D3778=0,FALSE,'Input and Summary Results'!$B3778)</f>
        <v>240</v>
      </c>
      <c r="C4196">
        <f>IF(OR(B4196=0,'Input and Summary Results'!D3778=0,'Input and Summary Results'!D3778=""),FALSE,'Input and Summary Results'!$D3778)</f>
        <v>1.4759599999999999E-2</v>
      </c>
      <c r="D4196">
        <f>IF(OR(B4196=0,'Input and Summary Results'!E3778=0),FALSE,'Input and Summary Results'!$E3778)</f>
        <v>4.9950250000000002E-2</v>
      </c>
      <c r="E4196">
        <f t="shared" si="224"/>
        <v>-1.8309254121706129</v>
      </c>
      <c r="F4196">
        <f t="shared" si="225"/>
        <v>1.4687666671183501</v>
      </c>
      <c r="G4196">
        <f>IF('Input and Summary Results'!$J$4="yes",IF(C4196=FALSE,FALSE,IF('Data Transformation'!E4196&lt;$R$10,E4196,$R$10)),IF(C4196=FALSE,FALSE,IF(C4196&lt;$R$10,C4196,$R$10)))</f>
        <v>1.4759599999999999E-2</v>
      </c>
      <c r="H4196">
        <f>IF('Input and Summary Results'!$J$4="yes",'Data Transformation'!F4196,'Data Transformation'!D4196)</f>
        <v>4.9950250000000002E-2</v>
      </c>
      <c r="I4196">
        <f t="shared" si="226"/>
        <v>240</v>
      </c>
    </row>
    <row r="4197" spans="2:9" x14ac:dyDescent="0.25">
      <c r="B4197">
        <f>IF('Input and Summary Results'!D3779=0,FALSE,'Input and Summary Results'!$B3779)</f>
        <v>240</v>
      </c>
      <c r="C4197">
        <f>IF(OR(B4197=0,'Input and Summary Results'!D3779=0,'Input and Summary Results'!D3779=""),FALSE,'Input and Summary Results'!$D3779)</f>
        <v>8.2288650000000005E-2</v>
      </c>
      <c r="D4197">
        <f>IF(OR(B4197=0,'Input and Summary Results'!E3779=0),FALSE,'Input and Summary Results'!$E3779)</f>
        <v>4.7788829999999997E-2</v>
      </c>
      <c r="E4197">
        <f t="shared" si="224"/>
        <v>-1.0846600625070129</v>
      </c>
      <c r="F4197">
        <f t="shared" si="225"/>
        <v>0.25204389937129845</v>
      </c>
      <c r="G4197">
        <f>IF('Input and Summary Results'!$J$4="yes",IF(C4197=FALSE,FALSE,IF('Data Transformation'!E4197&lt;$R$10,E4197,$R$10)),IF(C4197=FALSE,FALSE,IF(C4197&lt;$R$10,C4197,$R$10)))</f>
        <v>8.2288650000000005E-2</v>
      </c>
      <c r="H4197">
        <f>IF('Input and Summary Results'!$J$4="yes",'Data Transformation'!F4197,'Data Transformation'!D4197)</f>
        <v>4.7788829999999997E-2</v>
      </c>
      <c r="I4197">
        <f t="shared" si="226"/>
        <v>240</v>
      </c>
    </row>
    <row r="4198" spans="2:9" x14ac:dyDescent="0.25">
      <c r="B4198">
        <f>IF('Input and Summary Results'!D3780=0,FALSE,'Input and Summary Results'!$B3780)</f>
        <v>240</v>
      </c>
      <c r="C4198">
        <f>IF(OR(B4198=0,'Input and Summary Results'!D3780=0,'Input and Summary Results'!D3780=""),FALSE,'Input and Summary Results'!$D3780)</f>
        <v>9.9988640000000004E-2</v>
      </c>
      <c r="D4198">
        <f>IF(OR(B4198=0,'Input and Summary Results'!E3780=0),FALSE,'Input and Summary Results'!$E3780)</f>
        <v>8.7647080000000002E-2</v>
      </c>
      <c r="E4198">
        <f t="shared" si="224"/>
        <v>-1.0000493386556328</v>
      </c>
      <c r="F4198">
        <f t="shared" si="225"/>
        <v>0.38043154422342373</v>
      </c>
      <c r="G4198">
        <f>IF('Input and Summary Results'!$J$4="yes",IF(C4198=FALSE,FALSE,IF('Data Transformation'!E4198&lt;$R$10,E4198,$R$10)),IF(C4198=FALSE,FALSE,IF(C4198&lt;$R$10,C4198,$R$10)))</f>
        <v>9.9988640000000004E-2</v>
      </c>
      <c r="H4198">
        <f>IF('Input and Summary Results'!$J$4="yes",'Data Transformation'!F4198,'Data Transformation'!D4198)</f>
        <v>8.7647080000000002E-2</v>
      </c>
      <c r="I4198">
        <f t="shared" si="226"/>
        <v>240</v>
      </c>
    </row>
    <row r="4199" spans="2:9" x14ac:dyDescent="0.25">
      <c r="B4199">
        <f>IF('Input and Summary Results'!D3781=0,FALSE,'Input and Summary Results'!$B3781)</f>
        <v>240</v>
      </c>
      <c r="C4199">
        <f>IF(OR(B4199=0,'Input and Summary Results'!D3781=0,'Input and Summary Results'!D3781=""),FALSE,'Input and Summary Results'!$D3781)</f>
        <v>0.12566052999999999</v>
      </c>
      <c r="D4199">
        <f>IF(OR(B4199=0,'Input and Summary Results'!E3781=0),FALSE,'Input and Summary Results'!$E3781)</f>
        <v>5.10426E-2</v>
      </c>
      <c r="E4199">
        <f t="shared" si="224"/>
        <v>-0.90080111288691067</v>
      </c>
      <c r="F4199">
        <f t="shared" si="225"/>
        <v>0.17628835721128983</v>
      </c>
      <c r="G4199">
        <f>IF('Input and Summary Results'!$J$4="yes",IF(C4199=FALSE,FALSE,IF('Data Transformation'!E4199&lt;$R$10,E4199,$R$10)),IF(C4199=FALSE,FALSE,IF(C4199&lt;$R$10,C4199,$R$10)))</f>
        <v>0.12566052999999999</v>
      </c>
      <c r="H4199">
        <f>IF('Input and Summary Results'!$J$4="yes",'Data Transformation'!F4199,'Data Transformation'!D4199)</f>
        <v>5.10426E-2</v>
      </c>
      <c r="I4199">
        <f t="shared" si="226"/>
        <v>240</v>
      </c>
    </row>
    <row r="4200" spans="2:9" x14ac:dyDescent="0.25">
      <c r="B4200">
        <f>IF('Input and Summary Results'!D3782=0,FALSE,'Input and Summary Results'!$B3782)</f>
        <v>240</v>
      </c>
      <c r="C4200">
        <f>IF(OR(B4200=0,'Input and Summary Results'!D3782=0,'Input and Summary Results'!D3782=""),FALSE,'Input and Summary Results'!$D3782)</f>
        <v>0.22407152999999999</v>
      </c>
      <c r="D4200">
        <f>IF(OR(B4200=0,'Input and Summary Results'!E3782=0),FALSE,'Input and Summary Results'!$E3782)</f>
        <v>2.7888369999999999E-2</v>
      </c>
      <c r="E4200">
        <f t="shared" si="224"/>
        <v>-0.6496133203920248</v>
      </c>
      <c r="F4200">
        <f t="shared" si="225"/>
        <v>5.4016467777053156E-2</v>
      </c>
      <c r="G4200">
        <f>IF('Input and Summary Results'!$J$4="yes",IF(C4200=FALSE,FALSE,IF('Data Transformation'!E4200&lt;$R$10,E4200,$R$10)),IF(C4200=FALSE,FALSE,IF(C4200&lt;$R$10,C4200,$R$10)))</f>
        <v>0.22407152999999999</v>
      </c>
      <c r="H4200">
        <f>IF('Input and Summary Results'!$J$4="yes",'Data Transformation'!F4200,'Data Transformation'!D4200)</f>
        <v>2.7888369999999999E-2</v>
      </c>
      <c r="I4200">
        <f t="shared" si="226"/>
        <v>240</v>
      </c>
    </row>
    <row r="4201" spans="2:9" x14ac:dyDescent="0.25">
      <c r="B4201">
        <f>IF('Input and Summary Results'!D3783=0,FALSE,'Input and Summary Results'!$B3783)</f>
        <v>240</v>
      </c>
      <c r="C4201">
        <f>IF(OR(B4201=0,'Input and Summary Results'!D3783=0,'Input and Summary Results'!D3783=""),FALSE,'Input and Summary Results'!$D3783)</f>
        <v>0.36776022000000003</v>
      </c>
      <c r="D4201">
        <f>IF(OR(B4201=0,'Input and Summary Results'!E3783=0),FALSE,'Input and Summary Results'!$E3783)</f>
        <v>8.5468649999999993E-2</v>
      </c>
      <c r="E4201">
        <f t="shared" si="224"/>
        <v>-0.43443524945581768</v>
      </c>
      <c r="F4201">
        <f t="shared" si="225"/>
        <v>0.10086298648614032</v>
      </c>
      <c r="G4201">
        <f>IF('Input and Summary Results'!$J$4="yes",IF(C4201=FALSE,FALSE,IF('Data Transformation'!E4201&lt;$R$10,E4201,$R$10)),IF(C4201=FALSE,FALSE,IF(C4201&lt;$R$10,C4201,$R$10)))</f>
        <v>0.36776022000000003</v>
      </c>
      <c r="H4201">
        <f>IF('Input and Summary Results'!$J$4="yes",'Data Transformation'!F4201,'Data Transformation'!D4201)</f>
        <v>8.5468649999999993E-2</v>
      </c>
      <c r="I4201">
        <f t="shared" si="226"/>
        <v>240</v>
      </c>
    </row>
    <row r="4202" spans="2:9" x14ac:dyDescent="0.25">
      <c r="B4202">
        <f>IF('Input and Summary Results'!D3784=0,FALSE,'Input and Summary Results'!$B3784)</f>
        <v>240</v>
      </c>
      <c r="C4202">
        <f>IF(OR(B4202=0,'Input and Summary Results'!D3784=0,'Input and Summary Results'!D3784=""),FALSE,'Input and Summary Results'!$D3784)</f>
        <v>0.42287930000000001</v>
      </c>
      <c r="D4202">
        <f>IF(OR(B4202=0,'Input and Summary Results'!E3784=0),FALSE,'Input and Summary Results'!$E3784)</f>
        <v>3.651045E-2</v>
      </c>
      <c r="E4202">
        <f t="shared" ref="E4202:E4265" si="227">IF(C4202=FALSE,FALSE,LOG10(C4202))</f>
        <v>-0.37378357310753357</v>
      </c>
      <c r="F4202">
        <f t="shared" ref="F4202:F4265" si="228">IF(D4202=FALSE, FALSE,0.434*D4202/C4202)</f>
        <v>3.7470586287860388E-2</v>
      </c>
      <c r="G4202">
        <f>IF('Input and Summary Results'!$J$4="yes",IF(C4202=FALSE,FALSE,IF('Data Transformation'!E4202&lt;$R$10,E4202,$R$10)),IF(C4202=FALSE,FALSE,IF(C4202&lt;$R$10,C4202,$R$10)))</f>
        <v>0.42287930000000001</v>
      </c>
      <c r="H4202">
        <f>IF('Input and Summary Results'!$J$4="yes",'Data Transformation'!F4202,'Data Transformation'!D4202)</f>
        <v>3.651045E-2</v>
      </c>
      <c r="I4202">
        <f t="shared" si="226"/>
        <v>240</v>
      </c>
    </row>
    <row r="4203" spans="2:9" x14ac:dyDescent="0.25">
      <c r="B4203">
        <f>IF('Input and Summary Results'!D3785=0,FALSE,'Input and Summary Results'!$B3785)</f>
        <v>240</v>
      </c>
      <c r="C4203">
        <f>IF(OR(B4203=0,'Input and Summary Results'!D3785=0,'Input and Summary Results'!D3785=""),FALSE,'Input and Summary Results'!$D3785)</f>
        <v>0.50790201999999995</v>
      </c>
      <c r="D4203">
        <f>IF(OR(B4203=0,'Input and Summary Results'!E3785=0),FALSE,'Input and Summary Results'!$E3785)</f>
        <v>6.1178240000000002E-2</v>
      </c>
      <c r="E4203">
        <f t="shared" si="227"/>
        <v>-0.29422005991582267</v>
      </c>
      <c r="F4203">
        <f t="shared" si="228"/>
        <v>5.2276531918498778E-2</v>
      </c>
      <c r="G4203">
        <f>IF('Input and Summary Results'!$J$4="yes",IF(C4203=FALSE,FALSE,IF('Data Transformation'!E4203&lt;$R$10,E4203,$R$10)),IF(C4203=FALSE,FALSE,IF(C4203&lt;$R$10,C4203,$R$10)))</f>
        <v>0.50790201999999995</v>
      </c>
      <c r="H4203">
        <f>IF('Input and Summary Results'!$J$4="yes",'Data Transformation'!F4203,'Data Transformation'!D4203)</f>
        <v>6.1178240000000002E-2</v>
      </c>
      <c r="I4203">
        <f t="shared" si="226"/>
        <v>240</v>
      </c>
    </row>
    <row r="4204" spans="2:9" x14ac:dyDescent="0.25">
      <c r="B4204">
        <f>IF('Input and Summary Results'!D3786=0,FALSE,'Input and Summary Results'!$B3786)</f>
        <v>240</v>
      </c>
      <c r="C4204">
        <f>IF(OR(B4204=0,'Input and Summary Results'!D3786=0,'Input and Summary Results'!D3786=""),FALSE,'Input and Summary Results'!$D3786)</f>
        <v>0.54829452000000001</v>
      </c>
      <c r="D4204">
        <f>IF(OR(B4204=0,'Input and Summary Results'!E3786=0),FALSE,'Input and Summary Results'!$E3786)</f>
        <v>8.4415920000000005E-2</v>
      </c>
      <c r="E4204">
        <f t="shared" si="227"/>
        <v>-0.26098609470680556</v>
      </c>
      <c r="F4204">
        <f t="shared" si="228"/>
        <v>6.6819032369683354E-2</v>
      </c>
      <c r="G4204">
        <f>IF('Input and Summary Results'!$J$4="yes",IF(C4204=FALSE,FALSE,IF('Data Transformation'!E4204&lt;$R$10,E4204,$R$10)),IF(C4204=FALSE,FALSE,IF(C4204&lt;$R$10,C4204,$R$10)))</f>
        <v>0.54829452000000001</v>
      </c>
      <c r="H4204">
        <f>IF('Input and Summary Results'!$J$4="yes",'Data Transformation'!F4204,'Data Transformation'!D4204)</f>
        <v>8.4415920000000005E-2</v>
      </c>
      <c r="I4204">
        <f t="shared" si="226"/>
        <v>240</v>
      </c>
    </row>
    <row r="4205" spans="2:9" x14ac:dyDescent="0.25">
      <c r="B4205">
        <f>IF('Input and Summary Results'!D3787=0,FALSE,'Input and Summary Results'!$B3787)</f>
        <v>240</v>
      </c>
      <c r="C4205">
        <f>IF(OR(B4205=0,'Input and Summary Results'!D3787=0,'Input and Summary Results'!D3787=""),FALSE,'Input and Summary Results'!$D3787)</f>
        <v>0.56868600999999996</v>
      </c>
      <c r="D4205">
        <f>IF(OR(B4205=0,'Input and Summary Results'!E3787=0),FALSE,'Input and Summary Results'!$E3787)</f>
        <v>5.1274210000000001E-2</v>
      </c>
      <c r="E4205">
        <f t="shared" si="227"/>
        <v>-0.24512745550822468</v>
      </c>
      <c r="F4205">
        <f t="shared" si="228"/>
        <v>3.9130568976015433E-2</v>
      </c>
      <c r="G4205">
        <f>IF('Input and Summary Results'!$J$4="yes",IF(C4205=FALSE,FALSE,IF('Data Transformation'!E4205&lt;$R$10,E4205,$R$10)),IF(C4205=FALSE,FALSE,IF(C4205&lt;$R$10,C4205,$R$10)))</f>
        <v>0.56868600999999996</v>
      </c>
      <c r="H4205">
        <f>IF('Input and Summary Results'!$J$4="yes",'Data Transformation'!F4205,'Data Transformation'!D4205)</f>
        <v>5.1274210000000001E-2</v>
      </c>
      <c r="I4205">
        <f t="shared" si="226"/>
        <v>240</v>
      </c>
    </row>
    <row r="4206" spans="2:9" x14ac:dyDescent="0.25">
      <c r="B4206">
        <f>IF('Input and Summary Results'!D3788=0,FALSE,'Input and Summary Results'!$B3788)</f>
        <v>240</v>
      </c>
      <c r="C4206">
        <f>IF(OR(B4206=0,'Input and Summary Results'!D3788=0,'Input and Summary Results'!D3788=""),FALSE,'Input and Summary Results'!$D3788)</f>
        <v>0.67871912000000001</v>
      </c>
      <c r="D4206">
        <f>IF(OR(B4206=0,'Input and Summary Results'!E3788=0),FALSE,'Input and Summary Results'!$E3788)</f>
        <v>3.6878370000000001E-2</v>
      </c>
      <c r="E4206">
        <f t="shared" si="227"/>
        <v>-0.16830991625198077</v>
      </c>
      <c r="F4206">
        <f t="shared" si="228"/>
        <v>2.3581496540129886E-2</v>
      </c>
      <c r="G4206">
        <f>IF('Input and Summary Results'!$J$4="yes",IF(C4206=FALSE,FALSE,IF('Data Transformation'!E4206&lt;$R$10,E4206,$R$10)),IF(C4206=FALSE,FALSE,IF(C4206&lt;$R$10,C4206,$R$10)))</f>
        <v>0.67871912000000001</v>
      </c>
      <c r="H4206">
        <f>IF('Input and Summary Results'!$J$4="yes",'Data Transformation'!F4206,'Data Transformation'!D4206)</f>
        <v>3.6878370000000001E-2</v>
      </c>
      <c r="I4206">
        <f t="shared" si="226"/>
        <v>240</v>
      </c>
    </row>
    <row r="4207" spans="2:9" x14ac:dyDescent="0.25">
      <c r="B4207">
        <f>IF('Input and Summary Results'!D3789=0,FALSE,'Input and Summary Results'!$B3789)</f>
        <v>240</v>
      </c>
      <c r="C4207">
        <f>IF(OR(B4207=0,'Input and Summary Results'!D3789=0,'Input and Summary Results'!D3789=""),FALSE,'Input and Summary Results'!$D3789)</f>
        <v>0.71799310999999999</v>
      </c>
      <c r="D4207">
        <f>IF(OR(B4207=0,'Input and Summary Results'!E3789=0),FALSE,'Input and Summary Results'!$E3789)</f>
        <v>3.3270979999999999E-2</v>
      </c>
      <c r="E4207">
        <f t="shared" si="227"/>
        <v>-0.14387972331109458</v>
      </c>
      <c r="F4207">
        <f t="shared" si="228"/>
        <v>2.0111063907006017E-2</v>
      </c>
      <c r="G4207">
        <f>IF('Input and Summary Results'!$J$4="yes",IF(C4207=FALSE,FALSE,IF('Data Transformation'!E4207&lt;$R$10,E4207,$R$10)),IF(C4207=FALSE,FALSE,IF(C4207&lt;$R$10,C4207,$R$10)))</f>
        <v>0.71799310999999999</v>
      </c>
      <c r="H4207">
        <f>IF('Input and Summary Results'!$J$4="yes",'Data Transformation'!F4207,'Data Transformation'!D4207)</f>
        <v>3.3270979999999999E-2</v>
      </c>
      <c r="I4207">
        <f t="shared" si="226"/>
        <v>240</v>
      </c>
    </row>
    <row r="4208" spans="2:9" x14ac:dyDescent="0.25">
      <c r="B4208">
        <f>IF('Input and Summary Results'!D3790=0,FALSE,'Input and Summary Results'!$B3790)</f>
        <v>240</v>
      </c>
      <c r="C4208">
        <f>IF(OR(B4208=0,'Input and Summary Results'!D3790=0,'Input and Summary Results'!D3790=""),FALSE,'Input and Summary Results'!$D3790)</f>
        <v>0.72720713999999997</v>
      </c>
      <c r="D4208">
        <f>IF(OR(B4208=0,'Input and Summary Results'!E3790=0),FALSE,'Input and Summary Results'!$E3790)</f>
        <v>8.6617830000000007E-2</v>
      </c>
      <c r="E4208">
        <f t="shared" si="227"/>
        <v>-0.13834186569453508</v>
      </c>
      <c r="F4208">
        <f t="shared" si="228"/>
        <v>5.1693851933301976E-2</v>
      </c>
      <c r="G4208">
        <f>IF('Input and Summary Results'!$J$4="yes",IF(C4208=FALSE,FALSE,IF('Data Transformation'!E4208&lt;$R$10,E4208,$R$10)),IF(C4208=FALSE,FALSE,IF(C4208&lt;$R$10,C4208,$R$10)))</f>
        <v>0.72720713999999997</v>
      </c>
      <c r="H4208">
        <f>IF('Input and Summary Results'!$J$4="yes",'Data Transformation'!F4208,'Data Transformation'!D4208)</f>
        <v>8.6617830000000007E-2</v>
      </c>
      <c r="I4208">
        <f t="shared" si="226"/>
        <v>240</v>
      </c>
    </row>
    <row r="4209" spans="2:9" x14ac:dyDescent="0.25">
      <c r="B4209">
        <f>IF('Input and Summary Results'!D3791=0,FALSE,'Input and Summary Results'!$B3791)</f>
        <v>240</v>
      </c>
      <c r="C4209">
        <f>IF(OR(B4209=0,'Input and Summary Results'!D3791=0,'Input and Summary Results'!D3791=""),FALSE,'Input and Summary Results'!$D3791)</f>
        <v>0.80241154000000003</v>
      </c>
      <c r="D4209">
        <f>IF(OR(B4209=0,'Input and Summary Results'!E3791=0),FALSE,'Input and Summary Results'!$E3791)</f>
        <v>5.0256910000000002E-2</v>
      </c>
      <c r="E4209">
        <f t="shared" si="227"/>
        <v>-9.5602834072530701E-2</v>
      </c>
      <c r="F4209">
        <f t="shared" si="228"/>
        <v>2.7182434265588952E-2</v>
      </c>
      <c r="G4209">
        <f>IF('Input and Summary Results'!$J$4="yes",IF(C4209=FALSE,FALSE,IF('Data Transformation'!E4209&lt;$R$10,E4209,$R$10)),IF(C4209=FALSE,FALSE,IF(C4209&lt;$R$10,C4209,$R$10)))</f>
        <v>0.80241154000000003</v>
      </c>
      <c r="H4209">
        <f>IF('Input and Summary Results'!$J$4="yes",'Data Transformation'!F4209,'Data Transformation'!D4209)</f>
        <v>5.0256910000000002E-2</v>
      </c>
      <c r="I4209">
        <f t="shared" si="226"/>
        <v>240</v>
      </c>
    </row>
    <row r="4210" spans="2:9" x14ac:dyDescent="0.25">
      <c r="B4210">
        <f>IF('Input and Summary Results'!D3792=0,FALSE,'Input and Summary Results'!$B3792)</f>
        <v>240</v>
      </c>
      <c r="C4210">
        <f>IF(OR(B4210=0,'Input and Summary Results'!D3792=0,'Input and Summary Results'!D3792=""),FALSE,'Input and Summary Results'!$D3792)</f>
        <v>0.80684781000000005</v>
      </c>
      <c r="D4210">
        <f>IF(OR(B4210=0,'Input and Summary Results'!E3792=0),FALSE,'Input and Summary Results'!$E3792)</f>
        <v>4.2390369999999997E-2</v>
      </c>
      <c r="E4210">
        <f t="shared" si="227"/>
        <v>-9.3208375451847111E-2</v>
      </c>
      <c r="F4210">
        <f t="shared" si="228"/>
        <v>2.2801599449095607E-2</v>
      </c>
      <c r="G4210">
        <f>IF('Input and Summary Results'!$J$4="yes",IF(C4210=FALSE,FALSE,IF('Data Transformation'!E4210&lt;$R$10,E4210,$R$10)),IF(C4210=FALSE,FALSE,IF(C4210&lt;$R$10,C4210,$R$10)))</f>
        <v>0.80684781000000005</v>
      </c>
      <c r="H4210">
        <f>IF('Input and Summary Results'!$J$4="yes",'Data Transformation'!F4210,'Data Transformation'!D4210)</f>
        <v>4.2390369999999997E-2</v>
      </c>
      <c r="I4210">
        <f t="shared" si="226"/>
        <v>240</v>
      </c>
    </row>
    <row r="4211" spans="2:9" x14ac:dyDescent="0.25">
      <c r="B4211">
        <f>IF('Input and Summary Results'!D3793=0,FALSE,'Input and Summary Results'!$B3793)</f>
        <v>240</v>
      </c>
      <c r="C4211">
        <f>IF(OR(B4211=0,'Input and Summary Results'!D3793=0,'Input and Summary Results'!D3793=""),FALSE,'Input and Summary Results'!$D3793)</f>
        <v>0.87521344000000001</v>
      </c>
      <c r="D4211">
        <f>IF(OR(B4211=0,'Input and Summary Results'!E3793=0),FALSE,'Input and Summary Results'!$E3793)</f>
        <v>8.1756499999999996E-2</v>
      </c>
      <c r="E4211">
        <f t="shared" si="227"/>
        <v>-5.788602182300738E-2</v>
      </c>
      <c r="F4211">
        <f t="shared" si="228"/>
        <v>4.0541334694311822E-2</v>
      </c>
      <c r="G4211">
        <f>IF('Input and Summary Results'!$J$4="yes",IF(C4211=FALSE,FALSE,IF('Data Transformation'!E4211&lt;$R$10,E4211,$R$10)),IF(C4211=FALSE,FALSE,IF(C4211&lt;$R$10,C4211,$R$10)))</f>
        <v>0.87521344000000001</v>
      </c>
      <c r="H4211">
        <f>IF('Input and Summary Results'!$J$4="yes",'Data Transformation'!F4211,'Data Transformation'!D4211)</f>
        <v>8.1756499999999996E-2</v>
      </c>
      <c r="I4211">
        <f t="shared" si="226"/>
        <v>240</v>
      </c>
    </row>
    <row r="4212" spans="2:9" x14ac:dyDescent="0.25">
      <c r="B4212">
        <f>IF('Input and Summary Results'!D3794=0,FALSE,'Input and Summary Results'!$B3794)</f>
        <v>241</v>
      </c>
      <c r="C4212">
        <f>IF(OR(B4212=0,'Input and Summary Results'!D3794=0,'Input and Summary Results'!D3794=""),FALSE,'Input and Summary Results'!$D3794)</f>
        <v>-0.1418104</v>
      </c>
      <c r="D4212">
        <f>IF(OR(B4212=0,'Input and Summary Results'!E3794=0),FALSE,'Input and Summary Results'!$E3794)</f>
        <v>6.1740959999999998E-2</v>
      </c>
      <c r="E4212" t="e">
        <f t="shared" si="227"/>
        <v>#NUM!</v>
      </c>
      <c r="F4212">
        <f t="shared" si="228"/>
        <v>-0.18895353683509811</v>
      </c>
      <c r="G4212">
        <f>IF('Input and Summary Results'!$J$4="yes",IF(C4212=FALSE,FALSE,IF('Data Transformation'!E4212&lt;$R$10,E4212,$R$10)),IF(C4212=FALSE,FALSE,IF(C4212&lt;$R$10,C4212,$R$10)))</f>
        <v>-0.1418104</v>
      </c>
      <c r="H4212">
        <f>IF('Input and Summary Results'!$J$4="yes",'Data Transformation'!F4212,'Data Transformation'!D4212)</f>
        <v>6.1740959999999998E-2</v>
      </c>
      <c r="I4212">
        <f t="shared" si="226"/>
        <v>241</v>
      </c>
    </row>
    <row r="4213" spans="2:9" x14ac:dyDescent="0.25">
      <c r="B4213">
        <f>IF('Input and Summary Results'!D3795=0,FALSE,'Input and Summary Results'!$B3795)</f>
        <v>241</v>
      </c>
      <c r="C4213">
        <f>IF(OR(B4213=0,'Input and Summary Results'!D3795=0,'Input and Summary Results'!D3795=""),FALSE,'Input and Summary Results'!$D3795)</f>
        <v>-5.7128600000000002E-2</v>
      </c>
      <c r="D4213">
        <f>IF(OR(B4213=0,'Input and Summary Results'!E3795=0),FALSE,'Input and Summary Results'!$E3795)</f>
        <v>4.3327169999999998E-2</v>
      </c>
      <c r="E4213" t="e">
        <f t="shared" si="227"/>
        <v>#NUM!</v>
      </c>
      <c r="F4213">
        <f t="shared" si="228"/>
        <v>-0.32915197956890241</v>
      </c>
      <c r="G4213">
        <f>IF('Input and Summary Results'!$J$4="yes",IF(C4213=FALSE,FALSE,IF('Data Transformation'!E4213&lt;$R$10,E4213,$R$10)),IF(C4213=FALSE,FALSE,IF(C4213&lt;$R$10,C4213,$R$10)))</f>
        <v>-5.7128600000000002E-2</v>
      </c>
      <c r="H4213">
        <f>IF('Input and Summary Results'!$J$4="yes",'Data Transformation'!F4213,'Data Transformation'!D4213)</f>
        <v>4.3327169999999998E-2</v>
      </c>
      <c r="I4213">
        <f t="shared" si="226"/>
        <v>241</v>
      </c>
    </row>
    <row r="4214" spans="2:9" x14ac:dyDescent="0.25">
      <c r="B4214">
        <f>IF('Input and Summary Results'!D3796=0,FALSE,'Input and Summary Results'!$B3796)</f>
        <v>241</v>
      </c>
      <c r="C4214">
        <f>IF(OR(B4214=0,'Input and Summary Results'!D3796=0,'Input and Summary Results'!D3796=""),FALSE,'Input and Summary Results'!$D3796)</f>
        <v>-3.4602000000000001E-2</v>
      </c>
      <c r="D4214">
        <f>IF(OR(B4214=0,'Input and Summary Results'!E3796=0),FALSE,'Input and Summary Results'!$E3796)</f>
        <v>3.772561E-2</v>
      </c>
      <c r="E4214" t="e">
        <f t="shared" si="227"/>
        <v>#NUM!</v>
      </c>
      <c r="F4214">
        <f t="shared" si="228"/>
        <v>-0.47317827697820936</v>
      </c>
      <c r="G4214">
        <f>IF('Input and Summary Results'!$J$4="yes",IF(C4214=FALSE,FALSE,IF('Data Transformation'!E4214&lt;$R$10,E4214,$R$10)),IF(C4214=FALSE,FALSE,IF(C4214&lt;$R$10,C4214,$R$10)))</f>
        <v>-3.4602000000000001E-2</v>
      </c>
      <c r="H4214">
        <f>IF('Input and Summary Results'!$J$4="yes",'Data Transformation'!F4214,'Data Transformation'!D4214)</f>
        <v>3.772561E-2</v>
      </c>
      <c r="I4214">
        <f t="shared" si="226"/>
        <v>241</v>
      </c>
    </row>
    <row r="4215" spans="2:9" x14ac:dyDescent="0.25">
      <c r="B4215">
        <f>IF('Input and Summary Results'!D3797=0,FALSE,'Input and Summary Results'!$B3797)</f>
        <v>241</v>
      </c>
      <c r="C4215">
        <f>IF(OR(B4215=0,'Input and Summary Results'!D3797=0,'Input and Summary Results'!D3797=""),FALSE,'Input and Summary Results'!$D3797)</f>
        <v>-2.2677699999999999E-2</v>
      </c>
      <c r="D4215">
        <f>IF(OR(B4215=0,'Input and Summary Results'!E3797=0),FALSE,'Input and Summary Results'!$E3797)</f>
        <v>6.287131E-2</v>
      </c>
      <c r="E4215" t="e">
        <f t="shared" si="227"/>
        <v>#NUM!</v>
      </c>
      <c r="F4215">
        <f t="shared" si="228"/>
        <v>-1.2032149882924636</v>
      </c>
      <c r="G4215">
        <f>IF('Input and Summary Results'!$J$4="yes",IF(C4215=FALSE,FALSE,IF('Data Transformation'!E4215&lt;$R$10,E4215,$R$10)),IF(C4215=FALSE,FALSE,IF(C4215&lt;$R$10,C4215,$R$10)))</f>
        <v>-2.2677699999999999E-2</v>
      </c>
      <c r="H4215">
        <f>IF('Input and Summary Results'!$J$4="yes",'Data Transformation'!F4215,'Data Transformation'!D4215)</f>
        <v>6.287131E-2</v>
      </c>
      <c r="I4215">
        <f t="shared" si="226"/>
        <v>241</v>
      </c>
    </row>
    <row r="4216" spans="2:9" x14ac:dyDescent="0.25">
      <c r="B4216">
        <f>IF('Input and Summary Results'!D3798=0,FALSE,'Input and Summary Results'!$B3798)</f>
        <v>241</v>
      </c>
      <c r="C4216">
        <f>IF(OR(B4216=0,'Input and Summary Results'!D3798=0,'Input and Summary Results'!D3798=""),FALSE,'Input and Summary Results'!$D3798)</f>
        <v>-7.8700000000000005E-4</v>
      </c>
      <c r="D4216">
        <f>IF(OR(B4216=0,'Input and Summary Results'!E3798=0),FALSE,'Input and Summary Results'!$E3798)</f>
        <v>3.4688190000000001E-2</v>
      </c>
      <c r="E4216" t="e">
        <f t="shared" si="227"/>
        <v>#NUM!</v>
      </c>
      <c r="F4216">
        <f t="shared" si="228"/>
        <v>-19.129192452350697</v>
      </c>
      <c r="G4216">
        <f>IF('Input and Summary Results'!$J$4="yes",IF(C4216=FALSE,FALSE,IF('Data Transformation'!E4216&lt;$R$10,E4216,$R$10)),IF(C4216=FALSE,FALSE,IF(C4216&lt;$R$10,C4216,$R$10)))</f>
        <v>-7.8700000000000005E-4</v>
      </c>
      <c r="H4216">
        <f>IF('Input and Summary Results'!$J$4="yes",'Data Transformation'!F4216,'Data Transformation'!D4216)</f>
        <v>3.4688190000000001E-2</v>
      </c>
      <c r="I4216">
        <f t="shared" si="226"/>
        <v>241</v>
      </c>
    </row>
    <row r="4217" spans="2:9" x14ac:dyDescent="0.25">
      <c r="B4217">
        <f>IF('Input and Summary Results'!D3799=0,FALSE,'Input and Summary Results'!$B3799)</f>
        <v>241</v>
      </c>
      <c r="C4217">
        <f>IF(OR(B4217=0,'Input and Summary Results'!D3799=0,'Input and Summary Results'!D3799=""),FALSE,'Input and Summary Results'!$D3799)</f>
        <v>2.1279900000000002E-3</v>
      </c>
      <c r="D4217">
        <f>IF(OR(B4217=0,'Input and Summary Results'!E3799=0),FALSE,'Input and Summary Results'!$E3799)</f>
        <v>7.1514910000000001E-2</v>
      </c>
      <c r="E4217">
        <f t="shared" si="227"/>
        <v>-2.6720304172393123</v>
      </c>
      <c r="F4217">
        <f t="shared" si="228"/>
        <v>14.585346237529309</v>
      </c>
      <c r="G4217">
        <f>IF('Input and Summary Results'!$J$4="yes",IF(C4217=FALSE,FALSE,IF('Data Transformation'!E4217&lt;$R$10,E4217,$R$10)),IF(C4217=FALSE,FALSE,IF(C4217&lt;$R$10,C4217,$R$10)))</f>
        <v>2.1279900000000002E-3</v>
      </c>
      <c r="H4217">
        <f>IF('Input and Summary Results'!$J$4="yes",'Data Transformation'!F4217,'Data Transformation'!D4217)</f>
        <v>7.1514910000000001E-2</v>
      </c>
      <c r="I4217">
        <f t="shared" si="226"/>
        <v>241</v>
      </c>
    </row>
    <row r="4218" spans="2:9" x14ac:dyDescent="0.25">
      <c r="B4218">
        <f>IF('Input and Summary Results'!D3800=0,FALSE,'Input and Summary Results'!$B3800)</f>
        <v>241</v>
      </c>
      <c r="C4218">
        <f>IF(OR(B4218=0,'Input and Summary Results'!D3800=0,'Input and Summary Results'!D3800=""),FALSE,'Input and Summary Results'!$D3800)</f>
        <v>4.2285600000000001E-3</v>
      </c>
      <c r="D4218">
        <f>IF(OR(B4218=0,'Input and Summary Results'!E3800=0),FALSE,'Input and Summary Results'!$E3800)</f>
        <v>9.2268039999999996E-2</v>
      </c>
      <c r="E4218">
        <f t="shared" si="227"/>
        <v>-2.3738075027257746</v>
      </c>
      <c r="F4218">
        <f t="shared" si="228"/>
        <v>9.4699683485631034</v>
      </c>
      <c r="G4218">
        <f>IF('Input and Summary Results'!$J$4="yes",IF(C4218=FALSE,FALSE,IF('Data Transformation'!E4218&lt;$R$10,E4218,$R$10)),IF(C4218=FALSE,FALSE,IF(C4218&lt;$R$10,C4218,$R$10)))</f>
        <v>4.2285600000000001E-3</v>
      </c>
      <c r="H4218">
        <f>IF('Input and Summary Results'!$J$4="yes",'Data Transformation'!F4218,'Data Transformation'!D4218)</f>
        <v>9.2268039999999996E-2</v>
      </c>
      <c r="I4218">
        <f t="shared" si="226"/>
        <v>241</v>
      </c>
    </row>
    <row r="4219" spans="2:9" x14ac:dyDescent="0.25">
      <c r="B4219">
        <f>IF('Input and Summary Results'!D3801=0,FALSE,'Input and Summary Results'!$B3801)</f>
        <v>241</v>
      </c>
      <c r="C4219">
        <f>IF(OR(B4219=0,'Input and Summary Results'!D3801=0,'Input and Summary Results'!D3801=""),FALSE,'Input and Summary Results'!$D3801)</f>
        <v>1.5534849999999999E-2</v>
      </c>
      <c r="D4219">
        <f>IF(OR(B4219=0,'Input and Summary Results'!E3801=0),FALSE,'Input and Summary Results'!$E3801)</f>
        <v>3.4872519999999997E-2</v>
      </c>
      <c r="E4219">
        <f t="shared" si="227"/>
        <v>-1.808692935810152</v>
      </c>
      <c r="F4219">
        <f t="shared" si="228"/>
        <v>0.9742400911498984</v>
      </c>
      <c r="G4219">
        <f>IF('Input and Summary Results'!$J$4="yes",IF(C4219=FALSE,FALSE,IF('Data Transformation'!E4219&lt;$R$10,E4219,$R$10)),IF(C4219=FALSE,FALSE,IF(C4219&lt;$R$10,C4219,$R$10)))</f>
        <v>1.5534849999999999E-2</v>
      </c>
      <c r="H4219">
        <f>IF('Input and Summary Results'!$J$4="yes",'Data Transformation'!F4219,'Data Transformation'!D4219)</f>
        <v>3.4872519999999997E-2</v>
      </c>
      <c r="I4219">
        <f t="shared" si="226"/>
        <v>241</v>
      </c>
    </row>
    <row r="4220" spans="2:9" x14ac:dyDescent="0.25">
      <c r="B4220">
        <f>IF('Input and Summary Results'!D3802=0,FALSE,'Input and Summary Results'!$B3802)</f>
        <v>241</v>
      </c>
      <c r="C4220">
        <f>IF(OR(B4220=0,'Input and Summary Results'!D3802=0,'Input and Summary Results'!D3802=""),FALSE,'Input and Summary Results'!$D3802)</f>
        <v>2.3831890000000001E-2</v>
      </c>
      <c r="D4220">
        <f>IF(OR(B4220=0,'Input and Summary Results'!E3802=0),FALSE,'Input and Summary Results'!$E3802)</f>
        <v>5.7574220000000002E-2</v>
      </c>
      <c r="E4220">
        <f t="shared" si="227"/>
        <v>-1.6228415143458519</v>
      </c>
      <c r="F4220">
        <f t="shared" si="228"/>
        <v>1.0484779629311816</v>
      </c>
      <c r="G4220">
        <f>IF('Input and Summary Results'!$J$4="yes",IF(C4220=FALSE,FALSE,IF('Data Transformation'!E4220&lt;$R$10,E4220,$R$10)),IF(C4220=FALSE,FALSE,IF(C4220&lt;$R$10,C4220,$R$10)))</f>
        <v>2.3831890000000001E-2</v>
      </c>
      <c r="H4220">
        <f>IF('Input and Summary Results'!$J$4="yes",'Data Transformation'!F4220,'Data Transformation'!D4220)</f>
        <v>5.7574220000000002E-2</v>
      </c>
      <c r="I4220">
        <f t="shared" si="226"/>
        <v>241</v>
      </c>
    </row>
    <row r="4221" spans="2:9" x14ac:dyDescent="0.25">
      <c r="B4221">
        <f>IF('Input and Summary Results'!D3803=0,FALSE,'Input and Summary Results'!$B3803)</f>
        <v>241</v>
      </c>
      <c r="C4221">
        <f>IF(OR(B4221=0,'Input and Summary Results'!D3803=0,'Input and Summary Results'!D3803=""),FALSE,'Input and Summary Results'!$D3803)</f>
        <v>4.054663E-2</v>
      </c>
      <c r="D4221">
        <f>IF(OR(B4221=0,'Input and Summary Results'!E3803=0),FALSE,'Input and Summary Results'!$E3803)</f>
        <v>4.6961610000000001E-2</v>
      </c>
      <c r="E4221">
        <f t="shared" si="227"/>
        <v>-1.3920452359836302</v>
      </c>
      <c r="F4221">
        <f t="shared" si="228"/>
        <v>0.50266418540825708</v>
      </c>
      <c r="G4221">
        <f>IF('Input and Summary Results'!$J$4="yes",IF(C4221=FALSE,FALSE,IF('Data Transformation'!E4221&lt;$R$10,E4221,$R$10)),IF(C4221=FALSE,FALSE,IF(C4221&lt;$R$10,C4221,$R$10)))</f>
        <v>4.054663E-2</v>
      </c>
      <c r="H4221">
        <f>IF('Input and Summary Results'!$J$4="yes",'Data Transformation'!F4221,'Data Transformation'!D4221)</f>
        <v>4.6961610000000001E-2</v>
      </c>
      <c r="I4221">
        <f t="shared" si="226"/>
        <v>241</v>
      </c>
    </row>
    <row r="4222" spans="2:9" x14ac:dyDescent="0.25">
      <c r="B4222">
        <f>IF('Input and Summary Results'!D3804=0,FALSE,'Input and Summary Results'!$B3804)</f>
        <v>241</v>
      </c>
      <c r="C4222">
        <f>IF(OR(B4222=0,'Input and Summary Results'!D3804=0,'Input and Summary Results'!D3804=""),FALSE,'Input and Summary Results'!$D3804)</f>
        <v>4.055011E-2</v>
      </c>
      <c r="D4222">
        <f>IF(OR(B4222=0,'Input and Summary Results'!E3804=0),FALSE,'Input and Summary Results'!$E3804)</f>
        <v>6.0952279999999998E-2</v>
      </c>
      <c r="E4222">
        <f t="shared" si="227"/>
        <v>-1.3920079633436213</v>
      </c>
      <c r="F4222">
        <f t="shared" si="228"/>
        <v>0.65236048730817253</v>
      </c>
      <c r="G4222">
        <f>IF('Input and Summary Results'!$J$4="yes",IF(C4222=FALSE,FALSE,IF('Data Transformation'!E4222&lt;$R$10,E4222,$R$10)),IF(C4222=FALSE,FALSE,IF(C4222&lt;$R$10,C4222,$R$10)))</f>
        <v>4.055011E-2</v>
      </c>
      <c r="H4222">
        <f>IF('Input and Summary Results'!$J$4="yes",'Data Transformation'!F4222,'Data Transformation'!D4222)</f>
        <v>6.0952279999999998E-2</v>
      </c>
      <c r="I4222">
        <f t="shared" si="226"/>
        <v>241</v>
      </c>
    </row>
    <row r="4223" spans="2:9" x14ac:dyDescent="0.25">
      <c r="B4223">
        <f>IF('Input and Summary Results'!D3805=0,FALSE,'Input and Summary Results'!$B3805)</f>
        <v>241</v>
      </c>
      <c r="C4223">
        <f>IF(OR(B4223=0,'Input and Summary Results'!D3805=0,'Input and Summary Results'!D3805=""),FALSE,'Input and Summary Results'!$D3805)</f>
        <v>5.3137810000000001E-2</v>
      </c>
      <c r="D4223">
        <f>IF(OR(B4223=0,'Input and Summary Results'!E3805=0),FALSE,'Input and Summary Results'!$E3805)</f>
        <v>4.1885220000000001E-2</v>
      </c>
      <c r="E4223">
        <f t="shared" si="227"/>
        <v>-1.2745963483923262</v>
      </c>
      <c r="F4223">
        <f t="shared" si="228"/>
        <v>0.34209511984027946</v>
      </c>
      <c r="G4223">
        <f>IF('Input and Summary Results'!$J$4="yes",IF(C4223=FALSE,FALSE,IF('Data Transformation'!E4223&lt;$R$10,E4223,$R$10)),IF(C4223=FALSE,FALSE,IF(C4223&lt;$R$10,C4223,$R$10)))</f>
        <v>5.3137810000000001E-2</v>
      </c>
      <c r="H4223">
        <f>IF('Input and Summary Results'!$J$4="yes",'Data Transformation'!F4223,'Data Transformation'!D4223)</f>
        <v>4.1885220000000001E-2</v>
      </c>
      <c r="I4223">
        <f t="shared" si="226"/>
        <v>241</v>
      </c>
    </row>
    <row r="4224" spans="2:9" x14ac:dyDescent="0.25">
      <c r="B4224">
        <f>IF('Input and Summary Results'!D3806=0,FALSE,'Input and Summary Results'!$B3806)</f>
        <v>241</v>
      </c>
      <c r="C4224">
        <f>IF(OR(B4224=0,'Input and Summary Results'!D3806=0,'Input and Summary Results'!D3806=""),FALSE,'Input and Summary Results'!$D3806)</f>
        <v>6.3715480000000005E-2</v>
      </c>
      <c r="D4224">
        <f>IF(OR(B4224=0,'Input and Summary Results'!E3806=0),FALSE,'Input and Summary Results'!$E3806)</f>
        <v>5.2874890000000001E-2</v>
      </c>
      <c r="E4224">
        <f t="shared" si="227"/>
        <v>-1.1957550407912596</v>
      </c>
      <c r="F4224">
        <f t="shared" si="228"/>
        <v>0.3601589795760779</v>
      </c>
      <c r="G4224">
        <f>IF('Input and Summary Results'!$J$4="yes",IF(C4224=FALSE,FALSE,IF('Data Transformation'!E4224&lt;$R$10,E4224,$R$10)),IF(C4224=FALSE,FALSE,IF(C4224&lt;$R$10,C4224,$R$10)))</f>
        <v>6.3715480000000005E-2</v>
      </c>
      <c r="H4224">
        <f>IF('Input and Summary Results'!$J$4="yes",'Data Transformation'!F4224,'Data Transformation'!D4224)</f>
        <v>5.2874890000000001E-2</v>
      </c>
      <c r="I4224">
        <f t="shared" si="226"/>
        <v>241</v>
      </c>
    </row>
    <row r="4225" spans="2:9" x14ac:dyDescent="0.25">
      <c r="B4225">
        <f>IF('Input and Summary Results'!D3807=0,FALSE,'Input and Summary Results'!$B3807)</f>
        <v>241</v>
      </c>
      <c r="C4225">
        <f>IF(OR(B4225=0,'Input and Summary Results'!D3807=0,'Input and Summary Results'!D3807=""),FALSE,'Input and Summary Results'!$D3807)</f>
        <v>8.7472690000000006E-2</v>
      </c>
      <c r="D4225">
        <f>IF(OR(B4225=0,'Input and Summary Results'!E3807=0),FALSE,'Input and Summary Results'!$E3807)</f>
        <v>3.5225409999999999E-2</v>
      </c>
      <c r="E4225">
        <f t="shared" si="227"/>
        <v>-1.0581275176475677</v>
      </c>
      <c r="F4225">
        <f t="shared" si="228"/>
        <v>0.17477258261978681</v>
      </c>
      <c r="G4225">
        <f>IF('Input and Summary Results'!$J$4="yes",IF(C4225=FALSE,FALSE,IF('Data Transformation'!E4225&lt;$R$10,E4225,$R$10)),IF(C4225=FALSE,FALSE,IF(C4225&lt;$R$10,C4225,$R$10)))</f>
        <v>8.7472690000000006E-2</v>
      </c>
      <c r="H4225">
        <f>IF('Input and Summary Results'!$J$4="yes",'Data Transformation'!F4225,'Data Transformation'!D4225)</f>
        <v>3.5225409999999999E-2</v>
      </c>
      <c r="I4225">
        <f t="shared" si="226"/>
        <v>241</v>
      </c>
    </row>
    <row r="4226" spans="2:9" x14ac:dyDescent="0.25">
      <c r="B4226">
        <f>IF('Input and Summary Results'!D3808=0,FALSE,'Input and Summary Results'!$B3808)</f>
        <v>241</v>
      </c>
      <c r="C4226">
        <f>IF(OR(B4226=0,'Input and Summary Results'!D3808=0,'Input and Summary Results'!D3808=""),FALSE,'Input and Summary Results'!$D3808)</f>
        <v>0.10243587</v>
      </c>
      <c r="D4226">
        <f>IF(OR(B4226=0,'Input and Summary Results'!E3808=0),FALSE,'Input and Summary Results'!$E3808)</f>
        <v>5.9393130000000002E-2</v>
      </c>
      <c r="E4226">
        <f t="shared" si="227"/>
        <v>-0.98954793969567745</v>
      </c>
      <c r="F4226">
        <f t="shared" si="228"/>
        <v>0.25163664271119091</v>
      </c>
      <c r="G4226">
        <f>IF('Input and Summary Results'!$J$4="yes",IF(C4226=FALSE,FALSE,IF('Data Transformation'!E4226&lt;$R$10,E4226,$R$10)),IF(C4226=FALSE,FALSE,IF(C4226&lt;$R$10,C4226,$R$10)))</f>
        <v>0.10243587</v>
      </c>
      <c r="H4226">
        <f>IF('Input and Summary Results'!$J$4="yes",'Data Transformation'!F4226,'Data Transformation'!D4226)</f>
        <v>5.9393130000000002E-2</v>
      </c>
      <c r="I4226">
        <f t="shared" si="226"/>
        <v>241</v>
      </c>
    </row>
    <row r="4227" spans="2:9" x14ac:dyDescent="0.25">
      <c r="B4227">
        <f>IF('Input and Summary Results'!D3809=0,FALSE,'Input and Summary Results'!$B3809)</f>
        <v>241</v>
      </c>
      <c r="C4227">
        <f>IF(OR(B4227=0,'Input and Summary Results'!D3809=0,'Input and Summary Results'!D3809=""),FALSE,'Input and Summary Results'!$D3809)</f>
        <v>0.20254341000000001</v>
      </c>
      <c r="D4227">
        <f>IF(OR(B4227=0,'Input and Summary Results'!E3809=0),FALSE,'Input and Summary Results'!$E3809)</f>
        <v>5.7698670000000001E-2</v>
      </c>
      <c r="E4227">
        <f t="shared" si="227"/>
        <v>-0.69348188255787802</v>
      </c>
      <c r="F4227">
        <f t="shared" si="228"/>
        <v>0.12363385597191238</v>
      </c>
      <c r="G4227">
        <f>IF('Input and Summary Results'!$J$4="yes",IF(C4227=FALSE,FALSE,IF('Data Transformation'!E4227&lt;$R$10,E4227,$R$10)),IF(C4227=FALSE,FALSE,IF(C4227&lt;$R$10,C4227,$R$10)))</f>
        <v>0.20254341000000001</v>
      </c>
      <c r="H4227">
        <f>IF('Input and Summary Results'!$J$4="yes",'Data Transformation'!F4227,'Data Transformation'!D4227)</f>
        <v>5.7698670000000001E-2</v>
      </c>
      <c r="I4227">
        <f t="shared" si="226"/>
        <v>241</v>
      </c>
    </row>
    <row r="4228" spans="2:9" x14ac:dyDescent="0.25">
      <c r="B4228">
        <f>IF('Input and Summary Results'!D3810=0,FALSE,'Input and Summary Results'!$B3810)</f>
        <v>241</v>
      </c>
      <c r="C4228">
        <f>IF(OR(B4228=0,'Input and Summary Results'!D3810=0,'Input and Summary Results'!D3810=""),FALSE,'Input and Summary Results'!$D3810)</f>
        <v>0.69817001000000001</v>
      </c>
      <c r="D4228">
        <f>IF(OR(B4228=0,'Input and Summary Results'!E3810=0),FALSE,'Input and Summary Results'!$E3810)</f>
        <v>4.5995939999999999E-2</v>
      </c>
      <c r="E4228">
        <f t="shared" si="227"/>
        <v>-0.15603881030734956</v>
      </c>
      <c r="F4228">
        <f t="shared" si="228"/>
        <v>2.8592230651671789E-2</v>
      </c>
      <c r="G4228">
        <f>IF('Input and Summary Results'!$J$4="yes",IF(C4228=FALSE,FALSE,IF('Data Transformation'!E4228&lt;$R$10,E4228,$R$10)),IF(C4228=FALSE,FALSE,IF(C4228&lt;$R$10,C4228,$R$10)))</f>
        <v>0.69817001000000001</v>
      </c>
      <c r="H4228">
        <f>IF('Input and Summary Results'!$J$4="yes",'Data Transformation'!F4228,'Data Transformation'!D4228)</f>
        <v>4.5995939999999999E-2</v>
      </c>
      <c r="I4228">
        <f t="shared" si="226"/>
        <v>241</v>
      </c>
    </row>
    <row r="4229" spans="2:9" x14ac:dyDescent="0.25">
      <c r="B4229">
        <f>IF('Input and Summary Results'!D3811=0,FALSE,'Input and Summary Results'!$B3811)</f>
        <v>242</v>
      </c>
      <c r="C4229">
        <f>IF(OR(B4229=0,'Input and Summary Results'!D3811=0,'Input and Summary Results'!D3811=""),FALSE,'Input and Summary Results'!$D3811)</f>
        <v>-0.12877420000000001</v>
      </c>
      <c r="D4229">
        <f>IF(OR(B4229=0,'Input and Summary Results'!E3811=0),FALSE,'Input and Summary Results'!$E3811)</f>
        <v>6.5306870000000003E-2</v>
      </c>
      <c r="E4229" t="e">
        <f t="shared" si="227"/>
        <v>#NUM!</v>
      </c>
      <c r="F4229">
        <f t="shared" si="228"/>
        <v>-0.22009984593187146</v>
      </c>
      <c r="G4229">
        <f>IF('Input and Summary Results'!$J$4="yes",IF(C4229=FALSE,FALSE,IF('Data Transformation'!E4229&lt;$R$10,E4229,$R$10)),IF(C4229=FALSE,FALSE,IF(C4229&lt;$R$10,C4229,$R$10)))</f>
        <v>-0.12877420000000001</v>
      </c>
      <c r="H4229">
        <f>IF('Input and Summary Results'!$J$4="yes",'Data Transformation'!F4229,'Data Transformation'!D4229)</f>
        <v>6.5306870000000003E-2</v>
      </c>
      <c r="I4229">
        <f t="shared" ref="I4229:I4292" si="229">IF(G4229=FALSE,"",B4229)</f>
        <v>242</v>
      </c>
    </row>
    <row r="4230" spans="2:9" x14ac:dyDescent="0.25">
      <c r="B4230">
        <f>IF('Input and Summary Results'!D3812=0,FALSE,'Input and Summary Results'!$B3812)</f>
        <v>242</v>
      </c>
      <c r="C4230">
        <f>IF(OR(B4230=0,'Input and Summary Results'!D3812=0,'Input and Summary Results'!D3812=""),FALSE,'Input and Summary Results'!$D3812)</f>
        <v>-3.30581E-2</v>
      </c>
      <c r="D4230">
        <f>IF(OR(B4230=0,'Input and Summary Results'!E3812=0),FALSE,'Input and Summary Results'!$E3812)</f>
        <v>4.2300940000000002E-2</v>
      </c>
      <c r="E4230" t="e">
        <f t="shared" si="227"/>
        <v>#NUM!</v>
      </c>
      <c r="F4230">
        <f t="shared" si="228"/>
        <v>-0.55534371182856856</v>
      </c>
      <c r="G4230">
        <f>IF('Input and Summary Results'!$J$4="yes",IF(C4230=FALSE,FALSE,IF('Data Transformation'!E4230&lt;$R$10,E4230,$R$10)),IF(C4230=FALSE,FALSE,IF(C4230&lt;$R$10,C4230,$R$10)))</f>
        <v>-3.30581E-2</v>
      </c>
      <c r="H4230">
        <f>IF('Input and Summary Results'!$J$4="yes",'Data Transformation'!F4230,'Data Transformation'!D4230)</f>
        <v>4.2300940000000002E-2</v>
      </c>
      <c r="I4230">
        <f t="shared" si="229"/>
        <v>242</v>
      </c>
    </row>
    <row r="4231" spans="2:9" x14ac:dyDescent="0.25">
      <c r="B4231">
        <f>IF('Input and Summary Results'!D3813=0,FALSE,'Input and Summary Results'!$B3813)</f>
        <v>242</v>
      </c>
      <c r="C4231">
        <f>IF(OR(B4231=0,'Input and Summary Results'!D3813=0,'Input and Summary Results'!D3813=""),FALSE,'Input and Summary Results'!$D3813)</f>
        <v>-1.26055E-2</v>
      </c>
      <c r="D4231">
        <f>IF(OR(B4231=0,'Input and Summary Results'!E3813=0),FALSE,'Input and Summary Results'!$E3813)</f>
        <v>5.2129689999999999E-2</v>
      </c>
      <c r="E4231" t="e">
        <f t="shared" si="227"/>
        <v>#NUM!</v>
      </c>
      <c r="F4231">
        <f t="shared" si="228"/>
        <v>-1.7947947689500614</v>
      </c>
      <c r="G4231">
        <f>IF('Input and Summary Results'!$J$4="yes",IF(C4231=FALSE,FALSE,IF('Data Transformation'!E4231&lt;$R$10,E4231,$R$10)),IF(C4231=FALSE,FALSE,IF(C4231&lt;$R$10,C4231,$R$10)))</f>
        <v>-1.26055E-2</v>
      </c>
      <c r="H4231">
        <f>IF('Input and Summary Results'!$J$4="yes",'Data Transformation'!F4231,'Data Transformation'!D4231)</f>
        <v>5.2129689999999999E-2</v>
      </c>
      <c r="I4231">
        <f t="shared" si="229"/>
        <v>242</v>
      </c>
    </row>
    <row r="4232" spans="2:9" x14ac:dyDescent="0.25">
      <c r="B4232">
        <f>IF('Input and Summary Results'!D3814=0,FALSE,'Input and Summary Results'!$B3814)</f>
        <v>242</v>
      </c>
      <c r="C4232">
        <f>IF(OR(B4232=0,'Input and Summary Results'!D3814=0,'Input and Summary Results'!D3814=""),FALSE,'Input and Summary Results'!$D3814)</f>
        <v>8.3228899999999995E-3</v>
      </c>
      <c r="D4232">
        <f>IF(OR(B4232=0,'Input and Summary Results'!E3814=0),FALSE,'Input and Summary Results'!$E3814)</f>
        <v>3.977617E-2</v>
      </c>
      <c r="E4232">
        <f t="shared" si="227"/>
        <v>-2.0797258452095004</v>
      </c>
      <c r="F4232">
        <f t="shared" si="228"/>
        <v>2.0741422486660284</v>
      </c>
      <c r="G4232">
        <f>IF('Input and Summary Results'!$J$4="yes",IF(C4232=FALSE,FALSE,IF('Data Transformation'!E4232&lt;$R$10,E4232,$R$10)),IF(C4232=FALSE,FALSE,IF(C4232&lt;$R$10,C4232,$R$10)))</f>
        <v>8.3228899999999995E-3</v>
      </c>
      <c r="H4232">
        <f>IF('Input and Summary Results'!$J$4="yes",'Data Transformation'!F4232,'Data Transformation'!D4232)</f>
        <v>3.977617E-2</v>
      </c>
      <c r="I4232">
        <f t="shared" si="229"/>
        <v>242</v>
      </c>
    </row>
    <row r="4233" spans="2:9" x14ac:dyDescent="0.25">
      <c r="B4233">
        <f>IF('Input and Summary Results'!D3815=0,FALSE,'Input and Summary Results'!$B3815)</f>
        <v>242</v>
      </c>
      <c r="C4233">
        <f>IF(OR(B4233=0,'Input and Summary Results'!D3815=0,'Input and Summary Results'!D3815=""),FALSE,'Input and Summary Results'!$D3815)</f>
        <v>2.2720170000000001E-2</v>
      </c>
      <c r="D4233">
        <f>IF(OR(B4233=0,'Input and Summary Results'!E3815=0),FALSE,'Input and Summary Results'!$E3815)</f>
        <v>3.0549719999999999E-2</v>
      </c>
      <c r="E4233">
        <f t="shared" si="227"/>
        <v>-1.6435884234105913</v>
      </c>
      <c r="F4233">
        <f t="shared" si="228"/>
        <v>0.58355982723720812</v>
      </c>
      <c r="G4233">
        <f>IF('Input and Summary Results'!$J$4="yes",IF(C4233=FALSE,FALSE,IF('Data Transformation'!E4233&lt;$R$10,E4233,$R$10)),IF(C4233=FALSE,FALSE,IF(C4233&lt;$R$10,C4233,$R$10)))</f>
        <v>2.2720170000000001E-2</v>
      </c>
      <c r="H4233">
        <f>IF('Input and Summary Results'!$J$4="yes",'Data Transformation'!F4233,'Data Transformation'!D4233)</f>
        <v>3.0549719999999999E-2</v>
      </c>
      <c r="I4233">
        <f t="shared" si="229"/>
        <v>242</v>
      </c>
    </row>
    <row r="4234" spans="2:9" x14ac:dyDescent="0.25">
      <c r="B4234">
        <f>IF('Input and Summary Results'!D3816=0,FALSE,'Input and Summary Results'!$B3816)</f>
        <v>242</v>
      </c>
      <c r="C4234">
        <f>IF(OR(B4234=0,'Input and Summary Results'!D3816=0,'Input and Summary Results'!D3816=""),FALSE,'Input and Summary Results'!$D3816)</f>
        <v>3.6486190000000002E-2</v>
      </c>
      <c r="D4234">
        <f>IF(OR(B4234=0,'Input and Summary Results'!E3816=0),FALSE,'Input and Summary Results'!$E3816)</f>
        <v>5.8834089999999999E-2</v>
      </c>
      <c r="E4234">
        <f t="shared" si="227"/>
        <v>-1.4378714846311174</v>
      </c>
      <c r="F4234">
        <f t="shared" si="228"/>
        <v>0.69982629208475855</v>
      </c>
      <c r="G4234">
        <f>IF('Input and Summary Results'!$J$4="yes",IF(C4234=FALSE,FALSE,IF('Data Transformation'!E4234&lt;$R$10,E4234,$R$10)),IF(C4234=FALSE,FALSE,IF(C4234&lt;$R$10,C4234,$R$10)))</f>
        <v>3.6486190000000002E-2</v>
      </c>
      <c r="H4234">
        <f>IF('Input and Summary Results'!$J$4="yes",'Data Transformation'!F4234,'Data Transformation'!D4234)</f>
        <v>5.8834089999999999E-2</v>
      </c>
      <c r="I4234">
        <f t="shared" si="229"/>
        <v>242</v>
      </c>
    </row>
    <row r="4235" spans="2:9" x14ac:dyDescent="0.25">
      <c r="B4235">
        <f>IF('Input and Summary Results'!D3817=0,FALSE,'Input and Summary Results'!$B3817)</f>
        <v>242</v>
      </c>
      <c r="C4235">
        <f>IF(OR(B4235=0,'Input and Summary Results'!D3817=0,'Input and Summary Results'!D3817=""),FALSE,'Input and Summary Results'!$D3817)</f>
        <v>4.2192E-2</v>
      </c>
      <c r="D4235">
        <f>IF(OR(B4235=0,'Input and Summary Results'!E3817=0),FALSE,'Input and Summary Results'!$E3817)</f>
        <v>5.0172019999999998E-2</v>
      </c>
      <c r="E4235">
        <f t="shared" si="227"/>
        <v>-1.3747698875506409</v>
      </c>
      <c r="F4235">
        <f t="shared" si="228"/>
        <v>0.51608496113007196</v>
      </c>
      <c r="G4235">
        <f>IF('Input and Summary Results'!$J$4="yes",IF(C4235=FALSE,FALSE,IF('Data Transformation'!E4235&lt;$R$10,E4235,$R$10)),IF(C4235=FALSE,FALSE,IF(C4235&lt;$R$10,C4235,$R$10)))</f>
        <v>4.2192E-2</v>
      </c>
      <c r="H4235">
        <f>IF('Input and Summary Results'!$J$4="yes",'Data Transformation'!F4235,'Data Transformation'!D4235)</f>
        <v>5.0172019999999998E-2</v>
      </c>
      <c r="I4235">
        <f t="shared" si="229"/>
        <v>242</v>
      </c>
    </row>
    <row r="4236" spans="2:9" x14ac:dyDescent="0.25">
      <c r="B4236">
        <f>IF('Input and Summary Results'!D3818=0,FALSE,'Input and Summary Results'!$B3818)</f>
        <v>242</v>
      </c>
      <c r="C4236">
        <f>IF(OR(B4236=0,'Input and Summary Results'!D3818=0,'Input and Summary Results'!D3818=""),FALSE,'Input and Summary Results'!$D3818)</f>
        <v>4.5347539999999999E-2</v>
      </c>
      <c r="D4236">
        <f>IF(OR(B4236=0,'Input and Summary Results'!E3818=0),FALSE,'Input and Summary Results'!$E3818)</f>
        <v>3.5703440000000003E-2</v>
      </c>
      <c r="E4236">
        <f t="shared" si="227"/>
        <v>-1.343446267444087</v>
      </c>
      <c r="F4236">
        <f t="shared" si="228"/>
        <v>0.34170084992482502</v>
      </c>
      <c r="G4236">
        <f>IF('Input and Summary Results'!$J$4="yes",IF(C4236=FALSE,FALSE,IF('Data Transformation'!E4236&lt;$R$10,E4236,$R$10)),IF(C4236=FALSE,FALSE,IF(C4236&lt;$R$10,C4236,$R$10)))</f>
        <v>4.5347539999999999E-2</v>
      </c>
      <c r="H4236">
        <f>IF('Input and Summary Results'!$J$4="yes",'Data Transformation'!F4236,'Data Transformation'!D4236)</f>
        <v>3.5703440000000003E-2</v>
      </c>
      <c r="I4236">
        <f t="shared" si="229"/>
        <v>242</v>
      </c>
    </row>
    <row r="4237" spans="2:9" x14ac:dyDescent="0.25">
      <c r="B4237">
        <f>IF('Input and Summary Results'!D3819=0,FALSE,'Input and Summary Results'!$B3819)</f>
        <v>242</v>
      </c>
      <c r="C4237">
        <f>IF(OR(B4237=0,'Input and Summary Results'!D3819=0,'Input and Summary Results'!D3819=""),FALSE,'Input and Summary Results'!$D3819)</f>
        <v>5.050114E-2</v>
      </c>
      <c r="D4237">
        <f>IF(OR(B4237=0,'Input and Summary Results'!E3819=0),FALSE,'Input and Summary Results'!$E3819)</f>
        <v>6.8792699999999998E-2</v>
      </c>
      <c r="E4237">
        <f t="shared" si="227"/>
        <v>-1.2966988181165615</v>
      </c>
      <c r="F4237">
        <f t="shared" si="228"/>
        <v>0.59119520470230968</v>
      </c>
      <c r="G4237">
        <f>IF('Input and Summary Results'!$J$4="yes",IF(C4237=FALSE,FALSE,IF('Data Transformation'!E4237&lt;$R$10,E4237,$R$10)),IF(C4237=FALSE,FALSE,IF(C4237&lt;$R$10,C4237,$R$10)))</f>
        <v>5.050114E-2</v>
      </c>
      <c r="H4237">
        <f>IF('Input and Summary Results'!$J$4="yes",'Data Transformation'!F4237,'Data Transformation'!D4237)</f>
        <v>6.8792699999999998E-2</v>
      </c>
      <c r="I4237">
        <f t="shared" si="229"/>
        <v>242</v>
      </c>
    </row>
    <row r="4238" spans="2:9" x14ac:dyDescent="0.25">
      <c r="B4238">
        <f>IF('Input and Summary Results'!D3820=0,FALSE,'Input and Summary Results'!$B3820)</f>
        <v>242</v>
      </c>
      <c r="C4238">
        <f>IF(OR(B4238=0,'Input and Summary Results'!D3820=0,'Input and Summary Results'!D3820=""),FALSE,'Input and Summary Results'!$D3820)</f>
        <v>5.5689280000000001E-2</v>
      </c>
      <c r="D4238">
        <f>IF(OR(B4238=0,'Input and Summary Results'!E3820=0),FALSE,'Input and Summary Results'!$E3820)</f>
        <v>3.4473980000000001E-2</v>
      </c>
      <c r="E4238">
        <f t="shared" si="227"/>
        <v>-1.2542283970150414</v>
      </c>
      <c r="F4238">
        <f t="shared" si="228"/>
        <v>0.26866404665314403</v>
      </c>
      <c r="G4238">
        <f>IF('Input and Summary Results'!$J$4="yes",IF(C4238=FALSE,FALSE,IF('Data Transformation'!E4238&lt;$R$10,E4238,$R$10)),IF(C4238=FALSE,FALSE,IF(C4238&lt;$R$10,C4238,$R$10)))</f>
        <v>5.5689280000000001E-2</v>
      </c>
      <c r="H4238">
        <f>IF('Input and Summary Results'!$J$4="yes",'Data Transformation'!F4238,'Data Transformation'!D4238)</f>
        <v>3.4473980000000001E-2</v>
      </c>
      <c r="I4238">
        <f t="shared" si="229"/>
        <v>242</v>
      </c>
    </row>
    <row r="4239" spans="2:9" x14ac:dyDescent="0.25">
      <c r="B4239">
        <f>IF('Input and Summary Results'!D3821=0,FALSE,'Input and Summary Results'!$B3821)</f>
        <v>242</v>
      </c>
      <c r="C4239">
        <f>IF(OR(B4239=0,'Input and Summary Results'!D3821=0,'Input and Summary Results'!D3821=""),FALSE,'Input and Summary Results'!$D3821)</f>
        <v>6.5217319999999995E-2</v>
      </c>
      <c r="D4239">
        <f>IF(OR(B4239=0,'Input and Summary Results'!E3821=0),FALSE,'Input and Summary Results'!$E3821)</f>
        <v>6.7926100000000003E-2</v>
      </c>
      <c r="E4239">
        <f t="shared" si="227"/>
        <v>-1.1856370517908048</v>
      </c>
      <c r="F4239">
        <f t="shared" si="228"/>
        <v>0.4520260476818122</v>
      </c>
      <c r="G4239">
        <f>IF('Input and Summary Results'!$J$4="yes",IF(C4239=FALSE,FALSE,IF('Data Transformation'!E4239&lt;$R$10,E4239,$R$10)),IF(C4239=FALSE,FALSE,IF(C4239&lt;$R$10,C4239,$R$10)))</f>
        <v>6.5217319999999995E-2</v>
      </c>
      <c r="H4239">
        <f>IF('Input and Summary Results'!$J$4="yes",'Data Transformation'!F4239,'Data Transformation'!D4239)</f>
        <v>6.7926100000000003E-2</v>
      </c>
      <c r="I4239">
        <f t="shared" si="229"/>
        <v>242</v>
      </c>
    </row>
    <row r="4240" spans="2:9" x14ac:dyDescent="0.25">
      <c r="B4240">
        <f>IF('Input and Summary Results'!D3822=0,FALSE,'Input and Summary Results'!$B3822)</f>
        <v>242</v>
      </c>
      <c r="C4240">
        <f>IF(OR(B4240=0,'Input and Summary Results'!D3822=0,'Input and Summary Results'!D3822=""),FALSE,'Input and Summary Results'!$D3822)</f>
        <v>7.1363750000000004E-2</v>
      </c>
      <c r="D4240">
        <f>IF(OR(B4240=0,'Input and Summary Results'!E3822=0),FALSE,'Input and Summary Results'!$E3822)</f>
        <v>5.3512360000000002E-2</v>
      </c>
      <c r="E4240">
        <f t="shared" si="227"/>
        <v>-1.1465223368618003</v>
      </c>
      <c r="F4240">
        <f t="shared" si="228"/>
        <v>0.32543643292287749</v>
      </c>
      <c r="G4240">
        <f>IF('Input and Summary Results'!$J$4="yes",IF(C4240=FALSE,FALSE,IF('Data Transformation'!E4240&lt;$R$10,E4240,$R$10)),IF(C4240=FALSE,FALSE,IF(C4240&lt;$R$10,C4240,$R$10)))</f>
        <v>7.1363750000000004E-2</v>
      </c>
      <c r="H4240">
        <f>IF('Input and Summary Results'!$J$4="yes",'Data Transformation'!F4240,'Data Transformation'!D4240)</f>
        <v>5.3512360000000002E-2</v>
      </c>
      <c r="I4240">
        <f t="shared" si="229"/>
        <v>242</v>
      </c>
    </row>
    <row r="4241" spans="2:9" x14ac:dyDescent="0.25">
      <c r="B4241">
        <f>IF('Input and Summary Results'!D3823=0,FALSE,'Input and Summary Results'!$B3823)</f>
        <v>242</v>
      </c>
      <c r="C4241">
        <f>IF(OR(B4241=0,'Input and Summary Results'!D3823=0,'Input and Summary Results'!D3823=""),FALSE,'Input and Summary Results'!$D3823)</f>
        <v>9.5582780000000006E-2</v>
      </c>
      <c r="D4241">
        <f>IF(OR(B4241=0,'Input and Summary Results'!E3823=0),FALSE,'Input and Summary Results'!$E3823)</f>
        <v>5.5406520000000001E-2</v>
      </c>
      <c r="E4241">
        <f t="shared" si="227"/>
        <v>-1.019620342290827</v>
      </c>
      <c r="F4241">
        <f t="shared" si="228"/>
        <v>0.25157700665329047</v>
      </c>
      <c r="G4241">
        <f>IF('Input and Summary Results'!$J$4="yes",IF(C4241=FALSE,FALSE,IF('Data Transformation'!E4241&lt;$R$10,E4241,$R$10)),IF(C4241=FALSE,FALSE,IF(C4241&lt;$R$10,C4241,$R$10)))</f>
        <v>9.5582780000000006E-2</v>
      </c>
      <c r="H4241">
        <f>IF('Input and Summary Results'!$J$4="yes",'Data Transformation'!F4241,'Data Transformation'!D4241)</f>
        <v>5.5406520000000001E-2</v>
      </c>
      <c r="I4241">
        <f t="shared" si="229"/>
        <v>242</v>
      </c>
    </row>
    <row r="4242" spans="2:9" x14ac:dyDescent="0.25">
      <c r="B4242">
        <f>IF('Input and Summary Results'!D3824=0,FALSE,'Input and Summary Results'!$B3824)</f>
        <v>242</v>
      </c>
      <c r="C4242">
        <f>IF(OR(B4242=0,'Input and Summary Results'!D3824=0,'Input and Summary Results'!D3824=""),FALSE,'Input and Summary Results'!$D3824)</f>
        <v>9.9416859999999996E-2</v>
      </c>
      <c r="D4242">
        <f>IF(OR(B4242=0,'Input and Summary Results'!E3824=0),FALSE,'Input and Summary Results'!$E3824)</f>
        <v>7.0085110000000006E-2</v>
      </c>
      <c r="E4242">
        <f t="shared" si="227"/>
        <v>-1.0025399578154905</v>
      </c>
      <c r="F4242">
        <f t="shared" si="228"/>
        <v>0.30595351472577192</v>
      </c>
      <c r="G4242">
        <f>IF('Input and Summary Results'!$J$4="yes",IF(C4242=FALSE,FALSE,IF('Data Transformation'!E4242&lt;$R$10,E4242,$R$10)),IF(C4242=FALSE,FALSE,IF(C4242&lt;$R$10,C4242,$R$10)))</f>
        <v>9.9416859999999996E-2</v>
      </c>
      <c r="H4242">
        <f>IF('Input and Summary Results'!$J$4="yes",'Data Transformation'!F4242,'Data Transformation'!D4242)</f>
        <v>7.0085110000000006E-2</v>
      </c>
      <c r="I4242">
        <f t="shared" si="229"/>
        <v>242</v>
      </c>
    </row>
    <row r="4243" spans="2:9" x14ac:dyDescent="0.25">
      <c r="B4243">
        <f>IF('Input and Summary Results'!D3825=0,FALSE,'Input and Summary Results'!$B3825)</f>
        <v>242</v>
      </c>
      <c r="C4243">
        <f>IF(OR(B4243=0,'Input and Summary Results'!D3825=0,'Input and Summary Results'!D3825=""),FALSE,'Input and Summary Results'!$D3825)</f>
        <v>0.11431375000000001</v>
      </c>
      <c r="D4243">
        <f>IF(OR(B4243=0,'Input and Summary Results'!E3825=0),FALSE,'Input and Summary Results'!$E3825)</f>
        <v>4.0902019999999997E-2</v>
      </c>
      <c r="E4243">
        <f t="shared" si="227"/>
        <v>-0.94190152822261963</v>
      </c>
      <c r="F4243">
        <f t="shared" si="228"/>
        <v>0.15528732702758855</v>
      </c>
      <c r="G4243">
        <f>IF('Input and Summary Results'!$J$4="yes",IF(C4243=FALSE,FALSE,IF('Data Transformation'!E4243&lt;$R$10,E4243,$R$10)),IF(C4243=FALSE,FALSE,IF(C4243&lt;$R$10,C4243,$R$10)))</f>
        <v>0.11431375000000001</v>
      </c>
      <c r="H4243">
        <f>IF('Input and Summary Results'!$J$4="yes",'Data Transformation'!F4243,'Data Transformation'!D4243)</f>
        <v>4.0902019999999997E-2</v>
      </c>
      <c r="I4243">
        <f t="shared" si="229"/>
        <v>242</v>
      </c>
    </row>
    <row r="4244" spans="2:9" x14ac:dyDescent="0.25">
      <c r="B4244">
        <f>IF('Input and Summary Results'!D3826=0,FALSE,'Input and Summary Results'!$B3826)</f>
        <v>242</v>
      </c>
      <c r="C4244">
        <f>IF(OR(B4244=0,'Input and Summary Results'!D3826=0,'Input and Summary Results'!D3826=""),FALSE,'Input and Summary Results'!$D3826)</f>
        <v>0.25224183</v>
      </c>
      <c r="D4244">
        <f>IF(OR(B4244=0,'Input and Summary Results'!E3826=0),FALSE,'Input and Summary Results'!$E3826)</f>
        <v>5.7082239999999999E-2</v>
      </c>
      <c r="E4244">
        <f t="shared" si="227"/>
        <v>-0.59818289146718118</v>
      </c>
      <c r="F4244">
        <f t="shared" si="228"/>
        <v>9.8214051808932723E-2</v>
      </c>
      <c r="G4244">
        <f>IF('Input and Summary Results'!$J$4="yes",IF(C4244=FALSE,FALSE,IF('Data Transformation'!E4244&lt;$R$10,E4244,$R$10)),IF(C4244=FALSE,FALSE,IF(C4244&lt;$R$10,C4244,$R$10)))</f>
        <v>0.25224183</v>
      </c>
      <c r="H4244">
        <f>IF('Input and Summary Results'!$J$4="yes",'Data Transformation'!F4244,'Data Transformation'!D4244)</f>
        <v>5.7082239999999999E-2</v>
      </c>
      <c r="I4244">
        <f t="shared" si="229"/>
        <v>242</v>
      </c>
    </row>
    <row r="4245" spans="2:9" x14ac:dyDescent="0.25">
      <c r="B4245">
        <f>IF('Input and Summary Results'!D3827=0,FALSE,'Input and Summary Results'!$B3827)</f>
        <v>242</v>
      </c>
      <c r="C4245">
        <f>IF(OR(B4245=0,'Input and Summary Results'!D3827=0,'Input and Summary Results'!D3827=""),FALSE,'Input and Summary Results'!$D3827)</f>
        <v>0.28156144</v>
      </c>
      <c r="D4245">
        <f>IF(OR(B4245=0,'Input and Summary Results'!E3827=0),FALSE,'Input and Summary Results'!$E3827)</f>
        <v>5.5734539999999999E-2</v>
      </c>
      <c r="E4245">
        <f t="shared" si="227"/>
        <v>-0.55042682233491136</v>
      </c>
      <c r="F4245">
        <f t="shared" si="228"/>
        <v>8.5909456777888332E-2</v>
      </c>
      <c r="G4245">
        <f>IF('Input and Summary Results'!$J$4="yes",IF(C4245=FALSE,FALSE,IF('Data Transformation'!E4245&lt;$R$10,E4245,$R$10)),IF(C4245=FALSE,FALSE,IF(C4245&lt;$R$10,C4245,$R$10)))</f>
        <v>0.28156144</v>
      </c>
      <c r="H4245">
        <f>IF('Input and Summary Results'!$J$4="yes",'Data Transformation'!F4245,'Data Transformation'!D4245)</f>
        <v>5.5734539999999999E-2</v>
      </c>
      <c r="I4245">
        <f t="shared" si="229"/>
        <v>242</v>
      </c>
    </row>
    <row r="4246" spans="2:9" x14ac:dyDescent="0.25">
      <c r="B4246">
        <f>IF('Input and Summary Results'!D3828=0,FALSE,'Input and Summary Results'!$B3828)</f>
        <v>242</v>
      </c>
      <c r="C4246">
        <f>IF(OR(B4246=0,'Input and Summary Results'!D3828=0,'Input and Summary Results'!D3828=""),FALSE,'Input and Summary Results'!$D3828)</f>
        <v>0.76079434000000001</v>
      </c>
      <c r="D4246">
        <f>IF(OR(B4246=0,'Input and Summary Results'!E3828=0),FALSE,'Input and Summary Results'!$E3828)</f>
        <v>3.2563019999999998E-2</v>
      </c>
      <c r="E4246">
        <f t="shared" si="227"/>
        <v>-0.11873272703267088</v>
      </c>
      <c r="F4246">
        <f t="shared" si="228"/>
        <v>1.8575783147913534E-2</v>
      </c>
      <c r="G4246">
        <f>IF('Input and Summary Results'!$J$4="yes",IF(C4246=FALSE,FALSE,IF('Data Transformation'!E4246&lt;$R$10,E4246,$R$10)),IF(C4246=FALSE,FALSE,IF(C4246&lt;$R$10,C4246,$R$10)))</f>
        <v>0.76079434000000001</v>
      </c>
      <c r="H4246">
        <f>IF('Input and Summary Results'!$J$4="yes",'Data Transformation'!F4246,'Data Transformation'!D4246)</f>
        <v>3.2563019999999998E-2</v>
      </c>
      <c r="I4246">
        <f t="shared" si="229"/>
        <v>242</v>
      </c>
    </row>
    <row r="4247" spans="2:9" x14ac:dyDescent="0.25">
      <c r="B4247">
        <f>IF('Input and Summary Results'!D3829=0,FALSE,'Input and Summary Results'!$B3829)</f>
        <v>242</v>
      </c>
      <c r="C4247">
        <f>IF(OR(B4247=0,'Input and Summary Results'!D3829=0,'Input and Summary Results'!D3829=""),FALSE,'Input and Summary Results'!$D3829)</f>
        <v>0.83946259999999995</v>
      </c>
      <c r="D4247">
        <f>IF(OR(B4247=0,'Input and Summary Results'!E3829=0),FALSE,'Input and Summary Results'!$E3829)</f>
        <v>4.2867130000000003E-2</v>
      </c>
      <c r="E4247">
        <f t="shared" si="227"/>
        <v>-7.5998647918357462E-2</v>
      </c>
      <c r="F4247">
        <f t="shared" si="228"/>
        <v>2.2162195695198336E-2</v>
      </c>
      <c r="G4247">
        <f>IF('Input and Summary Results'!$J$4="yes",IF(C4247=FALSE,FALSE,IF('Data Transformation'!E4247&lt;$R$10,E4247,$R$10)),IF(C4247=FALSE,FALSE,IF(C4247&lt;$R$10,C4247,$R$10)))</f>
        <v>0.83946259999999995</v>
      </c>
      <c r="H4247">
        <f>IF('Input and Summary Results'!$J$4="yes",'Data Transformation'!F4247,'Data Transformation'!D4247)</f>
        <v>4.2867130000000003E-2</v>
      </c>
      <c r="I4247">
        <f t="shared" si="229"/>
        <v>242</v>
      </c>
    </row>
    <row r="4248" spans="2:9" x14ac:dyDescent="0.25">
      <c r="B4248">
        <f>IF('Input and Summary Results'!D3830=0,FALSE,'Input and Summary Results'!$B3830)</f>
        <v>243</v>
      </c>
      <c r="C4248">
        <f>IF(OR(B4248=0,'Input and Summary Results'!D3830=0,'Input and Summary Results'!D3830=""),FALSE,'Input and Summary Results'!$D3830)</f>
        <v>-9.4492099999999996E-2</v>
      </c>
      <c r="D4248">
        <f>IF(OR(B4248=0,'Input and Summary Results'!E3830=0),FALSE,'Input and Summary Results'!$E3830)</f>
        <v>8.2839350000000006E-2</v>
      </c>
      <c r="E4248" t="e">
        <f t="shared" si="227"/>
        <v>#NUM!</v>
      </c>
      <c r="F4248">
        <f t="shared" si="228"/>
        <v>-0.38047919244042627</v>
      </c>
      <c r="G4248">
        <f>IF('Input and Summary Results'!$J$4="yes",IF(C4248=FALSE,FALSE,IF('Data Transformation'!E4248&lt;$R$10,E4248,$R$10)),IF(C4248=FALSE,FALSE,IF(C4248&lt;$R$10,C4248,$R$10)))</f>
        <v>-9.4492099999999996E-2</v>
      </c>
      <c r="H4248">
        <f>IF('Input and Summary Results'!$J$4="yes",'Data Transformation'!F4248,'Data Transformation'!D4248)</f>
        <v>8.2839350000000006E-2</v>
      </c>
      <c r="I4248">
        <f t="shared" si="229"/>
        <v>243</v>
      </c>
    </row>
    <row r="4249" spans="2:9" x14ac:dyDescent="0.25">
      <c r="B4249">
        <f>IF('Input and Summary Results'!D3831=0,FALSE,'Input and Summary Results'!$B3831)</f>
        <v>243</v>
      </c>
      <c r="C4249">
        <f>IF(OR(B4249=0,'Input and Summary Results'!D3831=0,'Input and Summary Results'!D3831=""),FALSE,'Input and Summary Results'!$D3831)</f>
        <v>-5.7956800000000003E-2</v>
      </c>
      <c r="D4249">
        <f>IF(OR(B4249=0,'Input and Summary Results'!E3831=0),FALSE,'Input and Summary Results'!$E3831)</f>
        <v>9.6137399999999998E-2</v>
      </c>
      <c r="E4249" t="e">
        <f t="shared" si="227"/>
        <v>#NUM!</v>
      </c>
      <c r="F4249">
        <f t="shared" si="228"/>
        <v>-0.71990916682770612</v>
      </c>
      <c r="G4249">
        <f>IF('Input and Summary Results'!$J$4="yes",IF(C4249=FALSE,FALSE,IF('Data Transformation'!E4249&lt;$R$10,E4249,$R$10)),IF(C4249=FALSE,FALSE,IF(C4249&lt;$R$10,C4249,$R$10)))</f>
        <v>-5.7956800000000003E-2</v>
      </c>
      <c r="H4249">
        <f>IF('Input and Summary Results'!$J$4="yes",'Data Transformation'!F4249,'Data Transformation'!D4249)</f>
        <v>9.6137399999999998E-2</v>
      </c>
      <c r="I4249">
        <f t="shared" si="229"/>
        <v>243</v>
      </c>
    </row>
    <row r="4250" spans="2:9" x14ac:dyDescent="0.25">
      <c r="B4250">
        <f>IF('Input and Summary Results'!D3832=0,FALSE,'Input and Summary Results'!$B3832)</f>
        <v>243</v>
      </c>
      <c r="C4250">
        <f>IF(OR(B4250=0,'Input and Summary Results'!D3832=0,'Input and Summary Results'!D3832=""),FALSE,'Input and Summary Results'!$D3832)</f>
        <v>-2.2018099999999999E-2</v>
      </c>
      <c r="D4250">
        <f>IF(OR(B4250=0,'Input and Summary Results'!E3832=0),FALSE,'Input and Summary Results'!$E3832)</f>
        <v>6.1410760000000002E-2</v>
      </c>
      <c r="E4250" t="e">
        <f t="shared" si="227"/>
        <v>#NUM!</v>
      </c>
      <c r="F4250">
        <f t="shared" si="228"/>
        <v>-1.2104709234675108</v>
      </c>
      <c r="G4250">
        <f>IF('Input and Summary Results'!$J$4="yes",IF(C4250=FALSE,FALSE,IF('Data Transformation'!E4250&lt;$R$10,E4250,$R$10)),IF(C4250=FALSE,FALSE,IF(C4250&lt;$R$10,C4250,$R$10)))</f>
        <v>-2.2018099999999999E-2</v>
      </c>
      <c r="H4250">
        <f>IF('Input and Summary Results'!$J$4="yes",'Data Transformation'!F4250,'Data Transformation'!D4250)</f>
        <v>6.1410760000000002E-2</v>
      </c>
      <c r="I4250">
        <f t="shared" si="229"/>
        <v>243</v>
      </c>
    </row>
    <row r="4251" spans="2:9" x14ac:dyDescent="0.25">
      <c r="B4251">
        <f>IF('Input and Summary Results'!D3833=0,FALSE,'Input and Summary Results'!$B3833)</f>
        <v>243</v>
      </c>
      <c r="C4251">
        <f>IF(OR(B4251=0,'Input and Summary Results'!D3833=0,'Input and Summary Results'!D3833=""),FALSE,'Input and Summary Results'!$D3833)</f>
        <v>-2.18233E-2</v>
      </c>
      <c r="D4251">
        <f>IF(OR(B4251=0,'Input and Summary Results'!E3833=0),FALSE,'Input and Summary Results'!$E3833)</f>
        <v>3.8527480000000003E-2</v>
      </c>
      <c r="E4251" t="e">
        <f t="shared" si="227"/>
        <v>#NUM!</v>
      </c>
      <c r="F4251">
        <f t="shared" si="228"/>
        <v>-0.76619605284260417</v>
      </c>
      <c r="G4251">
        <f>IF('Input and Summary Results'!$J$4="yes",IF(C4251=FALSE,FALSE,IF('Data Transformation'!E4251&lt;$R$10,E4251,$R$10)),IF(C4251=FALSE,FALSE,IF(C4251&lt;$R$10,C4251,$R$10)))</f>
        <v>-2.18233E-2</v>
      </c>
      <c r="H4251">
        <f>IF('Input and Summary Results'!$J$4="yes",'Data Transformation'!F4251,'Data Transformation'!D4251)</f>
        <v>3.8527480000000003E-2</v>
      </c>
      <c r="I4251">
        <f t="shared" si="229"/>
        <v>243</v>
      </c>
    </row>
    <row r="4252" spans="2:9" x14ac:dyDescent="0.25">
      <c r="B4252">
        <f>IF('Input and Summary Results'!D3834=0,FALSE,'Input and Summary Results'!$B3834)</f>
        <v>243</v>
      </c>
      <c r="C4252">
        <f>IF(OR(B4252=0,'Input and Summary Results'!D3834=0,'Input and Summary Results'!D3834=""),FALSE,'Input and Summary Results'!$D3834)</f>
        <v>-7.1528E-3</v>
      </c>
      <c r="D4252">
        <f>IF(OR(B4252=0,'Input and Summary Results'!E3834=0),FALSE,'Input and Summary Results'!$E3834)</f>
        <v>6.4305340000000002E-2</v>
      </c>
      <c r="E4252" t="e">
        <f t="shared" si="227"/>
        <v>#NUM!</v>
      </c>
      <c r="F4252">
        <f t="shared" si="228"/>
        <v>-3.9017612068001344</v>
      </c>
      <c r="G4252">
        <f>IF('Input and Summary Results'!$J$4="yes",IF(C4252=FALSE,FALSE,IF('Data Transformation'!E4252&lt;$R$10,E4252,$R$10)),IF(C4252=FALSE,FALSE,IF(C4252&lt;$R$10,C4252,$R$10)))</f>
        <v>-7.1528E-3</v>
      </c>
      <c r="H4252">
        <f>IF('Input and Summary Results'!$J$4="yes",'Data Transformation'!F4252,'Data Transformation'!D4252)</f>
        <v>6.4305340000000002E-2</v>
      </c>
      <c r="I4252">
        <f t="shared" si="229"/>
        <v>243</v>
      </c>
    </row>
    <row r="4253" spans="2:9" x14ac:dyDescent="0.25">
      <c r="B4253">
        <f>IF('Input and Summary Results'!D3835=0,FALSE,'Input and Summary Results'!$B3835)</f>
        <v>243</v>
      </c>
      <c r="C4253">
        <f>IF(OR(B4253=0,'Input and Summary Results'!D3835=0,'Input and Summary Results'!D3835=""),FALSE,'Input and Summary Results'!$D3835)</f>
        <v>-1.7699999999999999E-4</v>
      </c>
      <c r="D4253">
        <f>IF(OR(B4253=0,'Input and Summary Results'!E3835=0),FALSE,'Input and Summary Results'!$E3835)</f>
        <v>5.2891170000000001E-2</v>
      </c>
      <c r="E4253" t="e">
        <f t="shared" si="227"/>
        <v>#NUM!</v>
      </c>
      <c r="F4253">
        <f t="shared" si="228"/>
        <v>-129.68795355932204</v>
      </c>
      <c r="G4253">
        <f>IF('Input and Summary Results'!$J$4="yes",IF(C4253=FALSE,FALSE,IF('Data Transformation'!E4253&lt;$R$10,E4253,$R$10)),IF(C4253=FALSE,FALSE,IF(C4253&lt;$R$10,C4253,$R$10)))</f>
        <v>-1.7699999999999999E-4</v>
      </c>
      <c r="H4253">
        <f>IF('Input and Summary Results'!$J$4="yes",'Data Transformation'!F4253,'Data Transformation'!D4253)</f>
        <v>5.2891170000000001E-2</v>
      </c>
      <c r="I4253">
        <f t="shared" si="229"/>
        <v>243</v>
      </c>
    </row>
    <row r="4254" spans="2:9" x14ac:dyDescent="0.25">
      <c r="B4254">
        <f>IF('Input and Summary Results'!D3836=0,FALSE,'Input and Summary Results'!$B3836)</f>
        <v>243</v>
      </c>
      <c r="C4254">
        <f>IF(OR(B4254=0,'Input and Summary Results'!D3836=0,'Input and Summary Results'!D3836=""),FALSE,'Input and Summary Results'!$D3836)</f>
        <v>1.40391E-3</v>
      </c>
      <c r="D4254">
        <f>IF(OR(B4254=0,'Input and Summary Results'!E3836=0),FALSE,'Input and Summary Results'!$E3836)</f>
        <v>5.060369E-2</v>
      </c>
      <c r="E4254">
        <f t="shared" si="227"/>
        <v>-2.8526607324884052</v>
      </c>
      <c r="F4254">
        <f t="shared" si="228"/>
        <v>15.643453967846941</v>
      </c>
      <c r="G4254">
        <f>IF('Input and Summary Results'!$J$4="yes",IF(C4254=FALSE,FALSE,IF('Data Transformation'!E4254&lt;$R$10,E4254,$R$10)),IF(C4254=FALSE,FALSE,IF(C4254&lt;$R$10,C4254,$R$10)))</f>
        <v>1.40391E-3</v>
      </c>
      <c r="H4254">
        <f>IF('Input and Summary Results'!$J$4="yes",'Data Transformation'!F4254,'Data Transformation'!D4254)</f>
        <v>5.060369E-2</v>
      </c>
      <c r="I4254">
        <f t="shared" si="229"/>
        <v>243</v>
      </c>
    </row>
    <row r="4255" spans="2:9" x14ac:dyDescent="0.25">
      <c r="B4255">
        <f>IF('Input and Summary Results'!D3837=0,FALSE,'Input and Summary Results'!$B3837)</f>
        <v>243</v>
      </c>
      <c r="C4255">
        <f>IF(OR(B4255=0,'Input and Summary Results'!D3837=0,'Input and Summary Results'!D3837=""),FALSE,'Input and Summary Results'!$D3837)</f>
        <v>1.9270880000000001E-2</v>
      </c>
      <c r="D4255">
        <f>IF(OR(B4255=0,'Input and Summary Results'!E3837=0),FALSE,'Input and Summary Results'!$E3837)</f>
        <v>6.6550310000000001E-2</v>
      </c>
      <c r="E4255">
        <f t="shared" si="227"/>
        <v>-1.7150984529409206</v>
      </c>
      <c r="F4255">
        <f t="shared" si="228"/>
        <v>1.4987812979998836</v>
      </c>
      <c r="G4255">
        <f>IF('Input and Summary Results'!$J$4="yes",IF(C4255=FALSE,FALSE,IF('Data Transformation'!E4255&lt;$R$10,E4255,$R$10)),IF(C4255=FALSE,FALSE,IF(C4255&lt;$R$10,C4255,$R$10)))</f>
        <v>1.9270880000000001E-2</v>
      </c>
      <c r="H4255">
        <f>IF('Input and Summary Results'!$J$4="yes",'Data Transformation'!F4255,'Data Transformation'!D4255)</f>
        <v>6.6550310000000001E-2</v>
      </c>
      <c r="I4255">
        <f t="shared" si="229"/>
        <v>243</v>
      </c>
    </row>
    <row r="4256" spans="2:9" x14ac:dyDescent="0.25">
      <c r="B4256">
        <f>IF('Input and Summary Results'!D3838=0,FALSE,'Input and Summary Results'!$B3838)</f>
        <v>243</v>
      </c>
      <c r="C4256">
        <f>IF(OR(B4256=0,'Input and Summary Results'!D3838=0,'Input and Summary Results'!D3838=""),FALSE,'Input and Summary Results'!$D3838)</f>
        <v>3.8260420000000003E-2</v>
      </c>
      <c r="D4256">
        <f>IF(OR(B4256=0,'Input and Summary Results'!E3838=0),FALSE,'Input and Summary Results'!$E3838)</f>
        <v>5.8654489999999997E-2</v>
      </c>
      <c r="E4256">
        <f t="shared" si="227"/>
        <v>-1.4172502668575666</v>
      </c>
      <c r="F4256">
        <f t="shared" si="228"/>
        <v>0.66533636222498327</v>
      </c>
      <c r="G4256">
        <f>IF('Input and Summary Results'!$J$4="yes",IF(C4256=FALSE,FALSE,IF('Data Transformation'!E4256&lt;$R$10,E4256,$R$10)),IF(C4256=FALSE,FALSE,IF(C4256&lt;$R$10,C4256,$R$10)))</f>
        <v>3.8260420000000003E-2</v>
      </c>
      <c r="H4256">
        <f>IF('Input and Summary Results'!$J$4="yes",'Data Transformation'!F4256,'Data Transformation'!D4256)</f>
        <v>5.8654489999999997E-2</v>
      </c>
      <c r="I4256">
        <f t="shared" si="229"/>
        <v>243</v>
      </c>
    </row>
    <row r="4257" spans="2:9" x14ac:dyDescent="0.25">
      <c r="B4257">
        <f>IF('Input and Summary Results'!D3839=0,FALSE,'Input and Summary Results'!$B3839)</f>
        <v>243</v>
      </c>
      <c r="C4257">
        <f>IF(OR(B4257=0,'Input and Summary Results'!D3839=0,'Input and Summary Results'!D3839=""),FALSE,'Input and Summary Results'!$D3839)</f>
        <v>4.6070630000000001E-2</v>
      </c>
      <c r="D4257">
        <f>IF(OR(B4257=0,'Input and Summary Results'!E3839=0),FALSE,'Input and Summary Results'!$E3839)</f>
        <v>8.1358949999999999E-2</v>
      </c>
      <c r="E4257">
        <f t="shared" si="227"/>
        <v>-1.3365758488792314</v>
      </c>
      <c r="F4257">
        <f t="shared" si="228"/>
        <v>0.76642720752896154</v>
      </c>
      <c r="G4257">
        <f>IF('Input and Summary Results'!$J$4="yes",IF(C4257=FALSE,FALSE,IF('Data Transformation'!E4257&lt;$R$10,E4257,$R$10)),IF(C4257=FALSE,FALSE,IF(C4257&lt;$R$10,C4257,$R$10)))</f>
        <v>4.6070630000000001E-2</v>
      </c>
      <c r="H4257">
        <f>IF('Input and Summary Results'!$J$4="yes",'Data Transformation'!F4257,'Data Transformation'!D4257)</f>
        <v>8.1358949999999999E-2</v>
      </c>
      <c r="I4257">
        <f t="shared" si="229"/>
        <v>243</v>
      </c>
    </row>
    <row r="4258" spans="2:9" x14ac:dyDescent="0.25">
      <c r="B4258">
        <f>IF('Input and Summary Results'!D3840=0,FALSE,'Input and Summary Results'!$B3840)</f>
        <v>243</v>
      </c>
      <c r="C4258">
        <f>IF(OR(B4258=0,'Input and Summary Results'!D3840=0,'Input and Summary Results'!D3840=""),FALSE,'Input and Summary Results'!$D3840)</f>
        <v>7.7285880000000001E-2</v>
      </c>
      <c r="D4258">
        <f>IF(OR(B4258=0,'Input and Summary Results'!E3840=0),FALSE,'Input and Summary Results'!$E3840)</f>
        <v>7.4290140000000005E-2</v>
      </c>
      <c r="E4258">
        <f t="shared" si="227"/>
        <v>-1.1118998437042513</v>
      </c>
      <c r="F4258">
        <f t="shared" si="228"/>
        <v>0.41717737780821024</v>
      </c>
      <c r="G4258">
        <f>IF('Input and Summary Results'!$J$4="yes",IF(C4258=FALSE,FALSE,IF('Data Transformation'!E4258&lt;$R$10,E4258,$R$10)),IF(C4258=FALSE,FALSE,IF(C4258&lt;$R$10,C4258,$R$10)))</f>
        <v>7.7285880000000001E-2</v>
      </c>
      <c r="H4258">
        <f>IF('Input and Summary Results'!$J$4="yes",'Data Transformation'!F4258,'Data Transformation'!D4258)</f>
        <v>7.4290140000000005E-2</v>
      </c>
      <c r="I4258">
        <f t="shared" si="229"/>
        <v>243</v>
      </c>
    </row>
    <row r="4259" spans="2:9" x14ac:dyDescent="0.25">
      <c r="B4259">
        <f>IF('Input and Summary Results'!D3841=0,FALSE,'Input and Summary Results'!$B3841)</f>
        <v>243</v>
      </c>
      <c r="C4259">
        <f>IF(OR(B4259=0,'Input and Summary Results'!D3841=0,'Input and Summary Results'!D3841=""),FALSE,'Input and Summary Results'!$D3841)</f>
        <v>0.14219314</v>
      </c>
      <c r="D4259">
        <f>IF(OR(B4259=0,'Input and Summary Results'!E3841=0),FALSE,'Input and Summary Results'!$E3841)</f>
        <v>5.9229520000000001E-2</v>
      </c>
      <c r="E4259">
        <f t="shared" si="227"/>
        <v>-0.84712135530815669</v>
      </c>
      <c r="F4259">
        <f t="shared" si="228"/>
        <v>0.1807795487180324</v>
      </c>
      <c r="G4259">
        <f>IF('Input and Summary Results'!$J$4="yes",IF(C4259=FALSE,FALSE,IF('Data Transformation'!E4259&lt;$R$10,E4259,$R$10)),IF(C4259=FALSE,FALSE,IF(C4259&lt;$R$10,C4259,$R$10)))</f>
        <v>0.14219314</v>
      </c>
      <c r="H4259">
        <f>IF('Input and Summary Results'!$J$4="yes",'Data Transformation'!F4259,'Data Transformation'!D4259)</f>
        <v>5.9229520000000001E-2</v>
      </c>
      <c r="I4259">
        <f t="shared" si="229"/>
        <v>243</v>
      </c>
    </row>
    <row r="4260" spans="2:9" x14ac:dyDescent="0.25">
      <c r="B4260">
        <f>IF('Input and Summary Results'!D3842=0,FALSE,'Input and Summary Results'!$B3842)</f>
        <v>243</v>
      </c>
      <c r="C4260">
        <f>IF(OR(B4260=0,'Input and Summary Results'!D3842=0,'Input and Summary Results'!D3842=""),FALSE,'Input and Summary Results'!$D3842)</f>
        <v>0.18688535000000001</v>
      </c>
      <c r="D4260">
        <f>IF(OR(B4260=0,'Input and Summary Results'!E3842=0),FALSE,'Input and Summary Results'!$E3842)</f>
        <v>5.8702009999999999E-2</v>
      </c>
      <c r="E4260">
        <f t="shared" si="227"/>
        <v>-0.72842474176471617</v>
      </c>
      <c r="F4260">
        <f t="shared" si="228"/>
        <v>0.1363224690431861</v>
      </c>
      <c r="G4260">
        <f>IF('Input and Summary Results'!$J$4="yes",IF(C4260=FALSE,FALSE,IF('Data Transformation'!E4260&lt;$R$10,E4260,$R$10)),IF(C4260=FALSE,FALSE,IF(C4260&lt;$R$10,C4260,$R$10)))</f>
        <v>0.18688535000000001</v>
      </c>
      <c r="H4260">
        <f>IF('Input and Summary Results'!$J$4="yes",'Data Transformation'!F4260,'Data Transformation'!D4260)</f>
        <v>5.8702009999999999E-2</v>
      </c>
      <c r="I4260">
        <f t="shared" si="229"/>
        <v>243</v>
      </c>
    </row>
    <row r="4261" spans="2:9" x14ac:dyDescent="0.25">
      <c r="B4261">
        <f>IF('Input and Summary Results'!D3843=0,FALSE,'Input and Summary Results'!$B3843)</f>
        <v>243</v>
      </c>
      <c r="C4261">
        <f>IF(OR(B4261=0,'Input and Summary Results'!D3843=0,'Input and Summary Results'!D3843=""),FALSE,'Input and Summary Results'!$D3843)</f>
        <v>0.19901783000000001</v>
      </c>
      <c r="D4261">
        <f>IF(OR(B4261=0,'Input and Summary Results'!E3843=0),FALSE,'Input and Summary Results'!$E3843)</f>
        <v>8.8969900000000005E-2</v>
      </c>
      <c r="E4261">
        <f t="shared" si="227"/>
        <v>-0.701108013420779</v>
      </c>
      <c r="F4261">
        <f t="shared" si="228"/>
        <v>0.19401747371077255</v>
      </c>
      <c r="G4261">
        <f>IF('Input and Summary Results'!$J$4="yes",IF(C4261=FALSE,FALSE,IF('Data Transformation'!E4261&lt;$R$10,E4261,$R$10)),IF(C4261=FALSE,FALSE,IF(C4261&lt;$R$10,C4261,$R$10)))</f>
        <v>0.19901783000000001</v>
      </c>
      <c r="H4261">
        <f>IF('Input and Summary Results'!$J$4="yes",'Data Transformation'!F4261,'Data Transformation'!D4261)</f>
        <v>8.8969900000000005E-2</v>
      </c>
      <c r="I4261">
        <f t="shared" si="229"/>
        <v>243</v>
      </c>
    </row>
    <row r="4262" spans="2:9" x14ac:dyDescent="0.25">
      <c r="B4262">
        <f>IF('Input and Summary Results'!D3844=0,FALSE,'Input and Summary Results'!$B3844)</f>
        <v>243</v>
      </c>
      <c r="C4262">
        <f>IF(OR(B4262=0,'Input and Summary Results'!D3844=0,'Input and Summary Results'!D3844=""),FALSE,'Input and Summary Results'!$D3844)</f>
        <v>0.20834126</v>
      </c>
      <c r="D4262">
        <f>IF(OR(B4262=0,'Input and Summary Results'!E3844=0),FALSE,'Input and Summary Results'!$E3844)</f>
        <v>5.1018059999999997E-2</v>
      </c>
      <c r="E4262">
        <f t="shared" si="227"/>
        <v>-0.68122471365348503</v>
      </c>
      <c r="F4262">
        <f t="shared" si="228"/>
        <v>0.10627677897311362</v>
      </c>
      <c r="G4262">
        <f>IF('Input and Summary Results'!$J$4="yes",IF(C4262=FALSE,FALSE,IF('Data Transformation'!E4262&lt;$R$10,E4262,$R$10)),IF(C4262=FALSE,FALSE,IF(C4262&lt;$R$10,C4262,$R$10)))</f>
        <v>0.20834126</v>
      </c>
      <c r="H4262">
        <f>IF('Input and Summary Results'!$J$4="yes",'Data Transformation'!F4262,'Data Transformation'!D4262)</f>
        <v>5.1018059999999997E-2</v>
      </c>
      <c r="I4262">
        <f t="shared" si="229"/>
        <v>243</v>
      </c>
    </row>
    <row r="4263" spans="2:9" x14ac:dyDescent="0.25">
      <c r="B4263">
        <f>IF('Input and Summary Results'!D3845=0,FALSE,'Input and Summary Results'!$B3845)</f>
        <v>243</v>
      </c>
      <c r="C4263">
        <f>IF(OR(B4263=0,'Input and Summary Results'!D3845=0,'Input and Summary Results'!D3845=""),FALSE,'Input and Summary Results'!$D3845)</f>
        <v>0.28982983000000001</v>
      </c>
      <c r="D4263">
        <f>IF(OR(B4263=0,'Input and Summary Results'!E3845=0),FALSE,'Input and Summary Results'!$E3845)</f>
        <v>9.3468659999999995E-2</v>
      </c>
      <c r="E4263">
        <f t="shared" si="227"/>
        <v>-0.53785691790662538</v>
      </c>
      <c r="F4263">
        <f t="shared" si="228"/>
        <v>0.13996281348955694</v>
      </c>
      <c r="G4263">
        <f>IF('Input and Summary Results'!$J$4="yes",IF(C4263=FALSE,FALSE,IF('Data Transformation'!E4263&lt;$R$10,E4263,$R$10)),IF(C4263=FALSE,FALSE,IF(C4263&lt;$R$10,C4263,$R$10)))</f>
        <v>0.28982983000000001</v>
      </c>
      <c r="H4263">
        <f>IF('Input and Summary Results'!$J$4="yes",'Data Transformation'!F4263,'Data Transformation'!D4263)</f>
        <v>9.3468659999999995E-2</v>
      </c>
      <c r="I4263">
        <f t="shared" si="229"/>
        <v>243</v>
      </c>
    </row>
    <row r="4264" spans="2:9" x14ac:dyDescent="0.25">
      <c r="B4264">
        <f>IF('Input and Summary Results'!D3846=0,FALSE,'Input and Summary Results'!$B3846)</f>
        <v>244</v>
      </c>
      <c r="C4264">
        <f>IF(OR(B4264=0,'Input and Summary Results'!D3846=0,'Input and Summary Results'!D3846=""),FALSE,'Input and Summary Results'!$D3846)</f>
        <v>-9.5052800000000007E-2</v>
      </c>
      <c r="D4264">
        <f>IF(OR(B4264=0,'Input and Summary Results'!E3846=0),FALSE,'Input and Summary Results'!$E3846)</f>
        <v>9.8183980000000004E-2</v>
      </c>
      <c r="E4264" t="e">
        <f t="shared" si="227"/>
        <v>#NUM!</v>
      </c>
      <c r="F4264">
        <f t="shared" si="228"/>
        <v>-0.448296602730272</v>
      </c>
      <c r="G4264">
        <f>IF('Input and Summary Results'!$J$4="yes",IF(C4264=FALSE,FALSE,IF('Data Transformation'!E4264&lt;$R$10,E4264,$R$10)),IF(C4264=FALSE,FALSE,IF(C4264&lt;$R$10,C4264,$R$10)))</f>
        <v>-9.5052800000000007E-2</v>
      </c>
      <c r="H4264">
        <f>IF('Input and Summary Results'!$J$4="yes",'Data Transformation'!F4264,'Data Transformation'!D4264)</f>
        <v>9.8183980000000004E-2</v>
      </c>
      <c r="I4264">
        <f t="shared" si="229"/>
        <v>244</v>
      </c>
    </row>
    <row r="4265" spans="2:9" x14ac:dyDescent="0.25">
      <c r="B4265">
        <f>IF('Input and Summary Results'!D3847=0,FALSE,'Input and Summary Results'!$B3847)</f>
        <v>244</v>
      </c>
      <c r="C4265">
        <f>IF(OR(B4265=0,'Input and Summary Results'!D3847=0,'Input and Summary Results'!D3847=""),FALSE,'Input and Summary Results'!$D3847)</f>
        <v>-6.1321199999999999E-2</v>
      </c>
      <c r="D4265">
        <f>IF(OR(B4265=0,'Input and Summary Results'!E3847=0),FALSE,'Input and Summary Results'!$E3847)</f>
        <v>7.6929010000000006E-2</v>
      </c>
      <c r="E4265" t="e">
        <f t="shared" si="227"/>
        <v>#NUM!</v>
      </c>
      <c r="F4265">
        <f t="shared" si="228"/>
        <v>-0.54446407343626679</v>
      </c>
      <c r="G4265">
        <f>IF('Input and Summary Results'!$J$4="yes",IF(C4265=FALSE,FALSE,IF('Data Transformation'!E4265&lt;$R$10,E4265,$R$10)),IF(C4265=FALSE,FALSE,IF(C4265&lt;$R$10,C4265,$R$10)))</f>
        <v>-6.1321199999999999E-2</v>
      </c>
      <c r="H4265">
        <f>IF('Input and Summary Results'!$J$4="yes",'Data Transformation'!F4265,'Data Transformation'!D4265)</f>
        <v>7.6929010000000006E-2</v>
      </c>
      <c r="I4265">
        <f t="shared" si="229"/>
        <v>244</v>
      </c>
    </row>
    <row r="4266" spans="2:9" x14ac:dyDescent="0.25">
      <c r="B4266">
        <f>IF('Input and Summary Results'!D3848=0,FALSE,'Input and Summary Results'!$B3848)</f>
        <v>244</v>
      </c>
      <c r="C4266">
        <f>IF(OR(B4266=0,'Input and Summary Results'!D3848=0,'Input and Summary Results'!D3848=""),FALSE,'Input and Summary Results'!$D3848)</f>
        <v>-5.22052E-2</v>
      </c>
      <c r="D4266">
        <f>IF(OR(B4266=0,'Input and Summary Results'!E3848=0),FALSE,'Input and Summary Results'!$E3848)</f>
        <v>4.6580549999999998E-2</v>
      </c>
      <c r="E4266" t="e">
        <f t="shared" ref="E4266:E4329" si="230">IF(C4266=FALSE,FALSE,LOG10(C4266))</f>
        <v>#NUM!</v>
      </c>
      <c r="F4266">
        <f t="shared" ref="F4266:F4329" si="231">IF(D4266=FALSE, FALSE,0.434*D4266/C4266)</f>
        <v>-0.38724032663412838</v>
      </c>
      <c r="G4266">
        <f>IF('Input and Summary Results'!$J$4="yes",IF(C4266=FALSE,FALSE,IF('Data Transformation'!E4266&lt;$R$10,E4266,$R$10)),IF(C4266=FALSE,FALSE,IF(C4266&lt;$R$10,C4266,$R$10)))</f>
        <v>-5.22052E-2</v>
      </c>
      <c r="H4266">
        <f>IF('Input and Summary Results'!$J$4="yes",'Data Transformation'!F4266,'Data Transformation'!D4266)</f>
        <v>4.6580549999999998E-2</v>
      </c>
      <c r="I4266">
        <f t="shared" si="229"/>
        <v>244</v>
      </c>
    </row>
    <row r="4267" spans="2:9" x14ac:dyDescent="0.25">
      <c r="B4267">
        <f>IF('Input and Summary Results'!D3849=0,FALSE,'Input and Summary Results'!$B3849)</f>
        <v>244</v>
      </c>
      <c r="C4267">
        <f>IF(OR(B4267=0,'Input and Summary Results'!D3849=0,'Input and Summary Results'!D3849=""),FALSE,'Input and Summary Results'!$D3849)</f>
        <v>-1.7398799999999999E-2</v>
      </c>
      <c r="D4267">
        <f>IF(OR(B4267=0,'Input and Summary Results'!E3849=0),FALSE,'Input and Summary Results'!$E3849)</f>
        <v>4.912296E-2</v>
      </c>
      <c r="E4267" t="e">
        <f t="shared" si="230"/>
        <v>#NUM!</v>
      </c>
      <c r="F4267">
        <f t="shared" si="231"/>
        <v>-1.2253353472653288</v>
      </c>
      <c r="G4267">
        <f>IF('Input and Summary Results'!$J$4="yes",IF(C4267=FALSE,FALSE,IF('Data Transformation'!E4267&lt;$R$10,E4267,$R$10)),IF(C4267=FALSE,FALSE,IF(C4267&lt;$R$10,C4267,$R$10)))</f>
        <v>-1.7398799999999999E-2</v>
      </c>
      <c r="H4267">
        <f>IF('Input and Summary Results'!$J$4="yes",'Data Transformation'!F4267,'Data Transformation'!D4267)</f>
        <v>4.912296E-2</v>
      </c>
      <c r="I4267">
        <f t="shared" si="229"/>
        <v>244</v>
      </c>
    </row>
    <row r="4268" spans="2:9" x14ac:dyDescent="0.25">
      <c r="B4268">
        <f>IF('Input and Summary Results'!D3850=0,FALSE,'Input and Summary Results'!$B3850)</f>
        <v>244</v>
      </c>
      <c r="C4268">
        <f>IF(OR(B4268=0,'Input and Summary Results'!D3850=0,'Input and Summary Results'!D3850=""),FALSE,'Input and Summary Results'!$D3850)</f>
        <v>1.9799999999999999E-4</v>
      </c>
      <c r="D4268">
        <f>IF(OR(B4268=0,'Input and Summary Results'!E3850=0),FALSE,'Input and Summary Results'!$E3850)</f>
        <v>6.6144659999999994E-2</v>
      </c>
      <c r="E4268">
        <f t="shared" si="230"/>
        <v>-3.7033348097384691</v>
      </c>
      <c r="F4268">
        <f t="shared" si="231"/>
        <v>144.98374969696971</v>
      </c>
      <c r="G4268">
        <f>IF('Input and Summary Results'!$J$4="yes",IF(C4268=FALSE,FALSE,IF('Data Transformation'!E4268&lt;$R$10,E4268,$R$10)),IF(C4268=FALSE,FALSE,IF(C4268&lt;$R$10,C4268,$R$10)))</f>
        <v>1.9799999999999999E-4</v>
      </c>
      <c r="H4268">
        <f>IF('Input and Summary Results'!$J$4="yes",'Data Transformation'!F4268,'Data Transformation'!D4268)</f>
        <v>6.6144659999999994E-2</v>
      </c>
      <c r="I4268">
        <f t="shared" si="229"/>
        <v>244</v>
      </c>
    </row>
    <row r="4269" spans="2:9" x14ac:dyDescent="0.25">
      <c r="B4269">
        <f>IF('Input and Summary Results'!D3851=0,FALSE,'Input and Summary Results'!$B3851)</f>
        <v>244</v>
      </c>
      <c r="C4269">
        <f>IF(OR(B4269=0,'Input and Summary Results'!D3851=0,'Input and Summary Results'!D3851=""),FALSE,'Input and Summary Results'!$D3851)</f>
        <v>3.4682900000000002E-3</v>
      </c>
      <c r="D4269">
        <f>IF(OR(B4269=0,'Input and Summary Results'!E3851=0),FALSE,'Input and Summary Results'!$E3851)</f>
        <v>7.5103119999999995E-2</v>
      </c>
      <c r="E4269">
        <f t="shared" si="230"/>
        <v>-2.4598845962782487</v>
      </c>
      <c r="F4269">
        <f t="shared" si="231"/>
        <v>9.3979321452358349</v>
      </c>
      <c r="G4269">
        <f>IF('Input and Summary Results'!$J$4="yes",IF(C4269=FALSE,FALSE,IF('Data Transformation'!E4269&lt;$R$10,E4269,$R$10)),IF(C4269=FALSE,FALSE,IF(C4269&lt;$R$10,C4269,$R$10)))</f>
        <v>3.4682900000000002E-3</v>
      </c>
      <c r="H4269">
        <f>IF('Input and Summary Results'!$J$4="yes",'Data Transformation'!F4269,'Data Transformation'!D4269)</f>
        <v>7.5103119999999995E-2</v>
      </c>
      <c r="I4269">
        <f t="shared" si="229"/>
        <v>244</v>
      </c>
    </row>
    <row r="4270" spans="2:9" x14ac:dyDescent="0.25">
      <c r="B4270">
        <f>IF('Input and Summary Results'!D3852=0,FALSE,'Input and Summary Results'!$B3852)</f>
        <v>244</v>
      </c>
      <c r="C4270">
        <f>IF(OR(B4270=0,'Input and Summary Results'!D3852=0,'Input and Summary Results'!D3852=""),FALSE,'Input and Summary Results'!$D3852)</f>
        <v>2.490185E-2</v>
      </c>
      <c r="D4270">
        <f>IF(OR(B4270=0,'Input and Summary Results'!E3852=0),FALSE,'Input and Summary Results'!$E3852)</f>
        <v>7.3593169999999999E-2</v>
      </c>
      <c r="E4270">
        <f t="shared" si="230"/>
        <v>-1.6037683872437756</v>
      </c>
      <c r="F4270">
        <f t="shared" si="231"/>
        <v>1.2826129697191171</v>
      </c>
      <c r="G4270">
        <f>IF('Input and Summary Results'!$J$4="yes",IF(C4270=FALSE,FALSE,IF('Data Transformation'!E4270&lt;$R$10,E4270,$R$10)),IF(C4270=FALSE,FALSE,IF(C4270&lt;$R$10,C4270,$R$10)))</f>
        <v>2.490185E-2</v>
      </c>
      <c r="H4270">
        <f>IF('Input and Summary Results'!$J$4="yes",'Data Transformation'!F4270,'Data Transformation'!D4270)</f>
        <v>7.3593169999999999E-2</v>
      </c>
      <c r="I4270">
        <f t="shared" si="229"/>
        <v>244</v>
      </c>
    </row>
    <row r="4271" spans="2:9" x14ac:dyDescent="0.25">
      <c r="B4271">
        <f>IF('Input and Summary Results'!D3853=0,FALSE,'Input and Summary Results'!$B3853)</f>
        <v>244</v>
      </c>
      <c r="C4271">
        <f>IF(OR(B4271=0,'Input and Summary Results'!D3853=0,'Input and Summary Results'!D3853=""),FALSE,'Input and Summary Results'!$D3853)</f>
        <v>4.9627020000000001E-2</v>
      </c>
      <c r="D4271">
        <f>IF(OR(B4271=0,'Input and Summary Results'!E3853=0),FALSE,'Input and Summary Results'!$E3853)</f>
        <v>6.0018729999999999E-2</v>
      </c>
      <c r="E4271">
        <f t="shared" si="230"/>
        <v>-1.3042818025059255</v>
      </c>
      <c r="F4271">
        <f t="shared" si="231"/>
        <v>0.52487795600058196</v>
      </c>
      <c r="G4271">
        <f>IF('Input and Summary Results'!$J$4="yes",IF(C4271=FALSE,FALSE,IF('Data Transformation'!E4271&lt;$R$10,E4271,$R$10)),IF(C4271=FALSE,FALSE,IF(C4271&lt;$R$10,C4271,$R$10)))</f>
        <v>4.9627020000000001E-2</v>
      </c>
      <c r="H4271">
        <f>IF('Input and Summary Results'!$J$4="yes",'Data Transformation'!F4271,'Data Transformation'!D4271)</f>
        <v>6.0018729999999999E-2</v>
      </c>
      <c r="I4271">
        <f t="shared" si="229"/>
        <v>244</v>
      </c>
    </row>
    <row r="4272" spans="2:9" x14ac:dyDescent="0.25">
      <c r="B4272">
        <f>IF('Input and Summary Results'!D3854=0,FALSE,'Input and Summary Results'!$B3854)</f>
        <v>244</v>
      </c>
      <c r="C4272">
        <f>IF(OR(B4272=0,'Input and Summary Results'!D3854=0,'Input and Summary Results'!D3854=""),FALSE,'Input and Summary Results'!$D3854)</f>
        <v>5.2196630000000001E-2</v>
      </c>
      <c r="D4272">
        <f>IF(OR(B4272=0,'Input and Summary Results'!E3854=0),FALSE,'Input and Summary Results'!$E3854)</f>
        <v>8.3009879999999994E-2</v>
      </c>
      <c r="E4272">
        <f t="shared" si="230"/>
        <v>-1.2823575356883454</v>
      </c>
      <c r="F4272">
        <f t="shared" si="231"/>
        <v>0.6902033315177627</v>
      </c>
      <c r="G4272">
        <f>IF('Input and Summary Results'!$J$4="yes",IF(C4272=FALSE,FALSE,IF('Data Transformation'!E4272&lt;$R$10,E4272,$R$10)),IF(C4272=FALSE,FALSE,IF(C4272&lt;$R$10,C4272,$R$10)))</f>
        <v>5.2196630000000001E-2</v>
      </c>
      <c r="H4272">
        <f>IF('Input and Summary Results'!$J$4="yes",'Data Transformation'!F4272,'Data Transformation'!D4272)</f>
        <v>8.3009879999999994E-2</v>
      </c>
      <c r="I4272">
        <f t="shared" si="229"/>
        <v>244</v>
      </c>
    </row>
    <row r="4273" spans="2:9" x14ac:dyDescent="0.25">
      <c r="B4273">
        <f>IF('Input and Summary Results'!D3855=0,FALSE,'Input and Summary Results'!$B3855)</f>
        <v>244</v>
      </c>
      <c r="C4273">
        <f>IF(OR(B4273=0,'Input and Summary Results'!D3855=0,'Input and Summary Results'!D3855=""),FALSE,'Input and Summary Results'!$D3855)</f>
        <v>6.6671659999999994E-2</v>
      </c>
      <c r="D4273">
        <f>IF(OR(B4273=0,'Input and Summary Results'!E3855=0),FALSE,'Input and Summary Results'!$E3855)</f>
        <v>7.8361680000000003E-2</v>
      </c>
      <c r="E4273">
        <f t="shared" si="230"/>
        <v>-1.176058731617124</v>
      </c>
      <c r="F4273">
        <f t="shared" si="231"/>
        <v>0.51009633058483927</v>
      </c>
      <c r="G4273">
        <f>IF('Input and Summary Results'!$J$4="yes",IF(C4273=FALSE,FALSE,IF('Data Transformation'!E4273&lt;$R$10,E4273,$R$10)),IF(C4273=FALSE,FALSE,IF(C4273&lt;$R$10,C4273,$R$10)))</f>
        <v>6.6671659999999994E-2</v>
      </c>
      <c r="H4273">
        <f>IF('Input and Summary Results'!$J$4="yes",'Data Transformation'!F4273,'Data Transformation'!D4273)</f>
        <v>7.8361680000000003E-2</v>
      </c>
      <c r="I4273">
        <f t="shared" si="229"/>
        <v>244</v>
      </c>
    </row>
    <row r="4274" spans="2:9" x14ac:dyDescent="0.25">
      <c r="B4274">
        <f>IF('Input and Summary Results'!D3856=0,FALSE,'Input and Summary Results'!$B3856)</f>
        <v>244</v>
      </c>
      <c r="C4274">
        <f>IF(OR(B4274=0,'Input and Summary Results'!D3856=0,'Input and Summary Results'!D3856=""),FALSE,'Input and Summary Results'!$D3856)</f>
        <v>0.16201167</v>
      </c>
      <c r="D4274">
        <f>IF(OR(B4274=0,'Input and Summary Results'!E3856=0),FALSE,'Input and Summary Results'!$E3856)</f>
        <v>9.1584449999999998E-2</v>
      </c>
      <c r="E4274">
        <f t="shared" si="230"/>
        <v>-0.79045370129648684</v>
      </c>
      <c r="F4274">
        <f t="shared" si="231"/>
        <v>0.24533819878530971</v>
      </c>
      <c r="G4274">
        <f>IF('Input and Summary Results'!$J$4="yes",IF(C4274=FALSE,FALSE,IF('Data Transformation'!E4274&lt;$R$10,E4274,$R$10)),IF(C4274=FALSE,FALSE,IF(C4274&lt;$R$10,C4274,$R$10)))</f>
        <v>0.16201167</v>
      </c>
      <c r="H4274">
        <f>IF('Input and Summary Results'!$J$4="yes",'Data Transformation'!F4274,'Data Transformation'!D4274)</f>
        <v>9.1584449999999998E-2</v>
      </c>
      <c r="I4274">
        <f t="shared" si="229"/>
        <v>244</v>
      </c>
    </row>
    <row r="4275" spans="2:9" x14ac:dyDescent="0.25">
      <c r="B4275">
        <f>IF('Input and Summary Results'!D3857=0,FALSE,'Input and Summary Results'!$B3857)</f>
        <v>244</v>
      </c>
      <c r="C4275">
        <f>IF(OR(B4275=0,'Input and Summary Results'!D3857=0,'Input and Summary Results'!D3857=""),FALSE,'Input and Summary Results'!$D3857)</f>
        <v>0.69761282999999996</v>
      </c>
      <c r="D4275">
        <f>IF(OR(B4275=0,'Input and Summary Results'!E3857=0),FALSE,'Input and Summary Results'!$E3857)</f>
        <v>6.5118910000000002E-2</v>
      </c>
      <c r="E4275">
        <f t="shared" si="230"/>
        <v>-0.15638554076619393</v>
      </c>
      <c r="F4275">
        <f t="shared" si="231"/>
        <v>4.0511879547857517E-2</v>
      </c>
      <c r="G4275">
        <f>IF('Input and Summary Results'!$J$4="yes",IF(C4275=FALSE,FALSE,IF('Data Transformation'!E4275&lt;$R$10,E4275,$R$10)),IF(C4275=FALSE,FALSE,IF(C4275&lt;$R$10,C4275,$R$10)))</f>
        <v>0.69761282999999996</v>
      </c>
      <c r="H4275">
        <f>IF('Input and Summary Results'!$J$4="yes",'Data Transformation'!F4275,'Data Transformation'!D4275)</f>
        <v>6.5118910000000002E-2</v>
      </c>
      <c r="I4275">
        <f t="shared" si="229"/>
        <v>244</v>
      </c>
    </row>
    <row r="4276" spans="2:9" x14ac:dyDescent="0.25">
      <c r="B4276">
        <f>IF('Input and Summary Results'!D3858=0,FALSE,'Input and Summary Results'!$B3858)</f>
        <v>244</v>
      </c>
      <c r="C4276">
        <f>IF(OR(B4276=0,'Input and Summary Results'!D3858=0,'Input and Summary Results'!D3858=""),FALSE,'Input and Summary Results'!$D3858)</f>
        <v>0.98032808000000005</v>
      </c>
      <c r="D4276">
        <f>IF(OR(B4276=0,'Input and Summary Results'!E3858=0),FALSE,'Input and Summary Results'!$E3858)</f>
        <v>7.5404139999999995E-2</v>
      </c>
      <c r="E4276">
        <f t="shared" si="230"/>
        <v>-8.6285574820162952E-3</v>
      </c>
      <c r="F4276">
        <f t="shared" si="231"/>
        <v>3.3382086494961966E-2</v>
      </c>
      <c r="G4276">
        <f>IF('Input and Summary Results'!$J$4="yes",IF(C4276=FALSE,FALSE,IF('Data Transformation'!E4276&lt;$R$10,E4276,$R$10)),IF(C4276=FALSE,FALSE,IF(C4276&lt;$R$10,C4276,$R$10)))</f>
        <v>0.98032808000000005</v>
      </c>
      <c r="H4276">
        <f>IF('Input and Summary Results'!$J$4="yes",'Data Transformation'!F4276,'Data Transformation'!D4276)</f>
        <v>7.5404139999999995E-2</v>
      </c>
      <c r="I4276">
        <f t="shared" si="229"/>
        <v>244</v>
      </c>
    </row>
    <row r="4277" spans="2:9" x14ac:dyDescent="0.25">
      <c r="B4277">
        <f>IF('Input and Summary Results'!D3859=0,FALSE,'Input and Summary Results'!$B3859)</f>
        <v>244</v>
      </c>
      <c r="C4277">
        <f>IF(OR(B4277=0,'Input and Summary Results'!D3859=0,'Input and Summary Results'!D3859=""),FALSE,'Input and Summary Results'!$D3859)</f>
        <v>1.1116841</v>
      </c>
      <c r="D4277">
        <f>IF(OR(B4277=0,'Input and Summary Results'!E3859=0),FALSE,'Input and Summary Results'!$E3859)</f>
        <v>8.0356029999999995E-2</v>
      </c>
      <c r="E4277">
        <f t="shared" si="230"/>
        <v>4.5981394154586352E-2</v>
      </c>
      <c r="F4277">
        <f t="shared" si="231"/>
        <v>3.1370887664940061E-2</v>
      </c>
      <c r="G4277">
        <f>IF('Input and Summary Results'!$J$4="yes",IF(C4277=FALSE,FALSE,IF('Data Transformation'!E4277&lt;$R$10,E4277,$R$10)),IF(C4277=FALSE,FALSE,IF(C4277&lt;$R$10,C4277,$R$10)))</f>
        <v>1.1116841</v>
      </c>
      <c r="H4277">
        <f>IF('Input and Summary Results'!$J$4="yes",'Data Transformation'!F4277,'Data Transformation'!D4277)</f>
        <v>8.0356029999999995E-2</v>
      </c>
      <c r="I4277">
        <f t="shared" si="229"/>
        <v>244</v>
      </c>
    </row>
    <row r="4278" spans="2:9" x14ac:dyDescent="0.25">
      <c r="B4278">
        <f>IF('Input and Summary Results'!D3860=0,FALSE,'Input and Summary Results'!$B3860)</f>
        <v>245</v>
      </c>
      <c r="C4278">
        <f>IF(OR(B4278=0,'Input and Summary Results'!D3860=0,'Input and Summary Results'!D3860=""),FALSE,'Input and Summary Results'!$D3860)</f>
        <v>-0.10680829999999999</v>
      </c>
      <c r="D4278">
        <f>IF(OR(B4278=0,'Input and Summary Results'!E3860=0),FALSE,'Input and Summary Results'!$E3860)</f>
        <v>6.7942849999999999E-2</v>
      </c>
      <c r="E4278" t="e">
        <f t="shared" si="230"/>
        <v>#NUM!</v>
      </c>
      <c r="F4278">
        <f t="shared" si="231"/>
        <v>-0.27607589391461151</v>
      </c>
      <c r="G4278">
        <f>IF('Input and Summary Results'!$J$4="yes",IF(C4278=FALSE,FALSE,IF('Data Transformation'!E4278&lt;$R$10,E4278,$R$10)),IF(C4278=FALSE,FALSE,IF(C4278&lt;$R$10,C4278,$R$10)))</f>
        <v>-0.10680829999999999</v>
      </c>
      <c r="H4278">
        <f>IF('Input and Summary Results'!$J$4="yes",'Data Transformation'!F4278,'Data Transformation'!D4278)</f>
        <v>6.7942849999999999E-2</v>
      </c>
      <c r="I4278">
        <f t="shared" si="229"/>
        <v>245</v>
      </c>
    </row>
    <row r="4279" spans="2:9" x14ac:dyDescent="0.25">
      <c r="B4279">
        <f>IF('Input and Summary Results'!D3861=0,FALSE,'Input and Summary Results'!$B3861)</f>
        <v>245</v>
      </c>
      <c r="C4279">
        <f>IF(OR(B4279=0,'Input and Summary Results'!D3861=0,'Input and Summary Results'!D3861=""),FALSE,'Input and Summary Results'!$D3861)</f>
        <v>-7.2326500000000002E-2</v>
      </c>
      <c r="D4279">
        <f>IF(OR(B4279=0,'Input and Summary Results'!E3861=0),FALSE,'Input and Summary Results'!$E3861)</f>
        <v>8.8664560000000003E-2</v>
      </c>
      <c r="E4279" t="e">
        <f t="shared" si="230"/>
        <v>#NUM!</v>
      </c>
      <c r="F4279">
        <f t="shared" si="231"/>
        <v>-0.53203762161863211</v>
      </c>
      <c r="G4279">
        <f>IF('Input and Summary Results'!$J$4="yes",IF(C4279=FALSE,FALSE,IF('Data Transformation'!E4279&lt;$R$10,E4279,$R$10)),IF(C4279=FALSE,FALSE,IF(C4279&lt;$R$10,C4279,$R$10)))</f>
        <v>-7.2326500000000002E-2</v>
      </c>
      <c r="H4279">
        <f>IF('Input and Summary Results'!$J$4="yes",'Data Transformation'!F4279,'Data Transformation'!D4279)</f>
        <v>8.8664560000000003E-2</v>
      </c>
      <c r="I4279">
        <f t="shared" si="229"/>
        <v>245</v>
      </c>
    </row>
    <row r="4280" spans="2:9" x14ac:dyDescent="0.25">
      <c r="B4280">
        <f>IF('Input and Summary Results'!D3862=0,FALSE,'Input and Summary Results'!$B3862)</f>
        <v>245</v>
      </c>
      <c r="C4280">
        <f>IF(OR(B4280=0,'Input and Summary Results'!D3862=0,'Input and Summary Results'!D3862=""),FALSE,'Input and Summary Results'!$D3862)</f>
        <v>-6.7534999999999998E-2</v>
      </c>
      <c r="D4280">
        <f>IF(OR(B4280=0,'Input and Summary Results'!E3862=0),FALSE,'Input and Summary Results'!$E3862)</f>
        <v>6.2804830000000006E-2</v>
      </c>
      <c r="E4280" t="e">
        <f t="shared" si="230"/>
        <v>#NUM!</v>
      </c>
      <c r="F4280">
        <f t="shared" si="231"/>
        <v>-0.40360252047086698</v>
      </c>
      <c r="G4280">
        <f>IF('Input and Summary Results'!$J$4="yes",IF(C4280=FALSE,FALSE,IF('Data Transformation'!E4280&lt;$R$10,E4280,$R$10)),IF(C4280=FALSE,FALSE,IF(C4280&lt;$R$10,C4280,$R$10)))</f>
        <v>-6.7534999999999998E-2</v>
      </c>
      <c r="H4280">
        <f>IF('Input and Summary Results'!$J$4="yes",'Data Transformation'!F4280,'Data Transformation'!D4280)</f>
        <v>6.2804830000000006E-2</v>
      </c>
      <c r="I4280">
        <f t="shared" si="229"/>
        <v>245</v>
      </c>
    </row>
    <row r="4281" spans="2:9" x14ac:dyDescent="0.25">
      <c r="B4281">
        <f>IF('Input and Summary Results'!D3863=0,FALSE,'Input and Summary Results'!$B3863)</f>
        <v>245</v>
      </c>
      <c r="C4281">
        <f>IF(OR(B4281=0,'Input and Summary Results'!D3863=0,'Input and Summary Results'!D3863=""),FALSE,'Input and Summary Results'!$D3863)</f>
        <v>-3.7108799999999997E-2</v>
      </c>
      <c r="D4281">
        <f>IF(OR(B4281=0,'Input and Summary Results'!E3863=0),FALSE,'Input and Summary Results'!$E3863)</f>
        <v>9.7847519999999993E-2</v>
      </c>
      <c r="E4281" t="e">
        <f t="shared" si="230"/>
        <v>#NUM!</v>
      </c>
      <c r="F4281">
        <f t="shared" si="231"/>
        <v>-1.1443599275643512</v>
      </c>
      <c r="G4281">
        <f>IF('Input and Summary Results'!$J$4="yes",IF(C4281=FALSE,FALSE,IF('Data Transformation'!E4281&lt;$R$10,E4281,$R$10)),IF(C4281=FALSE,FALSE,IF(C4281&lt;$R$10,C4281,$R$10)))</f>
        <v>-3.7108799999999997E-2</v>
      </c>
      <c r="H4281">
        <f>IF('Input and Summary Results'!$J$4="yes",'Data Transformation'!F4281,'Data Transformation'!D4281)</f>
        <v>9.7847519999999993E-2</v>
      </c>
      <c r="I4281">
        <f t="shared" si="229"/>
        <v>245</v>
      </c>
    </row>
    <row r="4282" spans="2:9" x14ac:dyDescent="0.25">
      <c r="B4282">
        <f>IF('Input and Summary Results'!D3864=0,FALSE,'Input and Summary Results'!$B3864)</f>
        <v>245</v>
      </c>
      <c r="C4282">
        <f>IF(OR(B4282=0,'Input and Summary Results'!D3864=0,'Input and Summary Results'!D3864=""),FALSE,'Input and Summary Results'!$D3864)</f>
        <v>-3.1785800000000003E-2</v>
      </c>
      <c r="D4282">
        <f>IF(OR(B4282=0,'Input and Summary Results'!E3864=0),FALSE,'Input and Summary Results'!$E3864)</f>
        <v>5.1174699999999997E-2</v>
      </c>
      <c r="E4282" t="e">
        <f t="shared" si="230"/>
        <v>#NUM!</v>
      </c>
      <c r="F4282">
        <f t="shared" si="231"/>
        <v>-0.69873401959365489</v>
      </c>
      <c r="G4282">
        <f>IF('Input and Summary Results'!$J$4="yes",IF(C4282=FALSE,FALSE,IF('Data Transformation'!E4282&lt;$R$10,E4282,$R$10)),IF(C4282=FALSE,FALSE,IF(C4282&lt;$R$10,C4282,$R$10)))</f>
        <v>-3.1785800000000003E-2</v>
      </c>
      <c r="H4282">
        <f>IF('Input and Summary Results'!$J$4="yes",'Data Transformation'!F4282,'Data Transformation'!D4282)</f>
        <v>5.1174699999999997E-2</v>
      </c>
      <c r="I4282">
        <f t="shared" si="229"/>
        <v>245</v>
      </c>
    </row>
    <row r="4283" spans="2:9" x14ac:dyDescent="0.25">
      <c r="B4283">
        <f>IF('Input and Summary Results'!D3865=0,FALSE,'Input and Summary Results'!$B3865)</f>
        <v>245</v>
      </c>
      <c r="C4283">
        <f>IF(OR(B4283=0,'Input and Summary Results'!D3865=0,'Input and Summary Results'!D3865=""),FALSE,'Input and Summary Results'!$D3865)</f>
        <v>-2.8569199999999999E-2</v>
      </c>
      <c r="D4283">
        <f>IF(OR(B4283=0,'Input and Summary Results'!E3865=0),FALSE,'Input and Summary Results'!$E3865)</f>
        <v>6.4475519999999995E-2</v>
      </c>
      <c r="E4283" t="e">
        <f t="shared" si="230"/>
        <v>#NUM!</v>
      </c>
      <c r="F4283">
        <f t="shared" si="231"/>
        <v>-0.97945954664463819</v>
      </c>
      <c r="G4283">
        <f>IF('Input and Summary Results'!$J$4="yes",IF(C4283=FALSE,FALSE,IF('Data Transformation'!E4283&lt;$R$10,E4283,$R$10)),IF(C4283=FALSE,FALSE,IF(C4283&lt;$R$10,C4283,$R$10)))</f>
        <v>-2.8569199999999999E-2</v>
      </c>
      <c r="H4283">
        <f>IF('Input and Summary Results'!$J$4="yes",'Data Transformation'!F4283,'Data Transformation'!D4283)</f>
        <v>6.4475519999999995E-2</v>
      </c>
      <c r="I4283">
        <f t="shared" si="229"/>
        <v>245</v>
      </c>
    </row>
    <row r="4284" spans="2:9" x14ac:dyDescent="0.25">
      <c r="B4284">
        <f>IF('Input and Summary Results'!D3866=0,FALSE,'Input and Summary Results'!$B3866)</f>
        <v>245</v>
      </c>
      <c r="C4284">
        <f>IF(OR(B4284=0,'Input and Summary Results'!D3866=0,'Input and Summary Results'!D3866=""),FALSE,'Input and Summary Results'!$D3866)</f>
        <v>-1.7560900000000001E-2</v>
      </c>
      <c r="D4284">
        <f>IF(OR(B4284=0,'Input and Summary Results'!E3866=0),FALSE,'Input and Summary Results'!$E3866)</f>
        <v>9.4142320000000002E-2</v>
      </c>
      <c r="E4284" t="e">
        <f t="shared" si="230"/>
        <v>#NUM!</v>
      </c>
      <c r="F4284">
        <f t="shared" si="231"/>
        <v>-2.3266328536692309</v>
      </c>
      <c r="G4284">
        <f>IF('Input and Summary Results'!$J$4="yes",IF(C4284=FALSE,FALSE,IF('Data Transformation'!E4284&lt;$R$10,E4284,$R$10)),IF(C4284=FALSE,FALSE,IF(C4284&lt;$R$10,C4284,$R$10)))</f>
        <v>-1.7560900000000001E-2</v>
      </c>
      <c r="H4284">
        <f>IF('Input and Summary Results'!$J$4="yes",'Data Transformation'!F4284,'Data Transformation'!D4284)</f>
        <v>9.4142320000000002E-2</v>
      </c>
      <c r="I4284">
        <f t="shared" si="229"/>
        <v>245</v>
      </c>
    </row>
    <row r="4285" spans="2:9" x14ac:dyDescent="0.25">
      <c r="B4285">
        <f>IF('Input and Summary Results'!D3867=0,FALSE,'Input and Summary Results'!$B3867)</f>
        <v>245</v>
      </c>
      <c r="C4285">
        <f>IF(OR(B4285=0,'Input and Summary Results'!D3867=0,'Input and Summary Results'!D3867=""),FALSE,'Input and Summary Results'!$D3867)</f>
        <v>-1.3882E-2</v>
      </c>
      <c r="D4285">
        <f>IF(OR(B4285=0,'Input and Summary Results'!E3867=0),FALSE,'Input and Summary Results'!$E3867)</f>
        <v>6.6833610000000002E-2</v>
      </c>
      <c r="E4285" t="e">
        <f t="shared" si="230"/>
        <v>#NUM!</v>
      </c>
      <c r="F4285">
        <f t="shared" si="231"/>
        <v>-2.0894530139749317</v>
      </c>
      <c r="G4285">
        <f>IF('Input and Summary Results'!$J$4="yes",IF(C4285=FALSE,FALSE,IF('Data Transformation'!E4285&lt;$R$10,E4285,$R$10)),IF(C4285=FALSE,FALSE,IF(C4285&lt;$R$10,C4285,$R$10)))</f>
        <v>-1.3882E-2</v>
      </c>
      <c r="H4285">
        <f>IF('Input and Summary Results'!$J$4="yes",'Data Transformation'!F4285,'Data Transformation'!D4285)</f>
        <v>6.6833610000000002E-2</v>
      </c>
      <c r="I4285">
        <f t="shared" si="229"/>
        <v>245</v>
      </c>
    </row>
    <row r="4286" spans="2:9" x14ac:dyDescent="0.25">
      <c r="B4286">
        <f>IF('Input and Summary Results'!D3868=0,FALSE,'Input and Summary Results'!$B3868)</f>
        <v>245</v>
      </c>
      <c r="C4286">
        <f>IF(OR(B4286=0,'Input and Summary Results'!D3868=0,'Input and Summary Results'!D3868=""),FALSE,'Input and Summary Results'!$D3868)</f>
        <v>2.299201E-2</v>
      </c>
      <c r="D4286">
        <f>IF(OR(B4286=0,'Input and Summary Results'!E3868=0),FALSE,'Input and Summary Results'!$E3868)</f>
        <v>8.7326059999999997E-2</v>
      </c>
      <c r="E4286">
        <f t="shared" si="230"/>
        <v>-1.6384230603205021</v>
      </c>
      <c r="F4286">
        <f t="shared" si="231"/>
        <v>1.6483774163285421</v>
      </c>
      <c r="G4286">
        <f>IF('Input and Summary Results'!$J$4="yes",IF(C4286=FALSE,FALSE,IF('Data Transformation'!E4286&lt;$R$10,E4286,$R$10)),IF(C4286=FALSE,FALSE,IF(C4286&lt;$R$10,C4286,$R$10)))</f>
        <v>2.299201E-2</v>
      </c>
      <c r="H4286">
        <f>IF('Input and Summary Results'!$J$4="yes",'Data Transformation'!F4286,'Data Transformation'!D4286)</f>
        <v>8.7326059999999997E-2</v>
      </c>
      <c r="I4286">
        <f t="shared" si="229"/>
        <v>245</v>
      </c>
    </row>
    <row r="4287" spans="2:9" x14ac:dyDescent="0.25">
      <c r="B4287">
        <f>IF('Input and Summary Results'!D3869=0,FALSE,'Input and Summary Results'!$B3869)</f>
        <v>245</v>
      </c>
      <c r="C4287">
        <f>IF(OR(B4287=0,'Input and Summary Results'!D3869=0,'Input and Summary Results'!D3869=""),FALSE,'Input and Summary Results'!$D3869)</f>
        <v>3.3406440000000003E-2</v>
      </c>
      <c r="D4287">
        <f>IF(OR(B4287=0,'Input and Summary Results'!E3869=0),FALSE,'Input and Summary Results'!$E3869)</f>
        <v>0.11087973</v>
      </c>
      <c r="E4287">
        <f t="shared" si="230"/>
        <v>-1.4761698030428951</v>
      </c>
      <c r="F4287">
        <f t="shared" si="231"/>
        <v>1.4404947914234498</v>
      </c>
      <c r="G4287">
        <f>IF('Input and Summary Results'!$J$4="yes",IF(C4287=FALSE,FALSE,IF('Data Transformation'!E4287&lt;$R$10,E4287,$R$10)),IF(C4287=FALSE,FALSE,IF(C4287&lt;$R$10,C4287,$R$10)))</f>
        <v>3.3406440000000003E-2</v>
      </c>
      <c r="H4287">
        <f>IF('Input and Summary Results'!$J$4="yes",'Data Transformation'!F4287,'Data Transformation'!D4287)</f>
        <v>0.11087973</v>
      </c>
      <c r="I4287">
        <f t="shared" si="229"/>
        <v>245</v>
      </c>
    </row>
    <row r="4288" spans="2:9" x14ac:dyDescent="0.25">
      <c r="B4288">
        <f>IF('Input and Summary Results'!D3870=0,FALSE,'Input and Summary Results'!$B3870)</f>
        <v>245</v>
      </c>
      <c r="C4288">
        <f>IF(OR(B4288=0,'Input and Summary Results'!D3870=0,'Input and Summary Results'!D3870=""),FALSE,'Input and Summary Results'!$D3870)</f>
        <v>6.773912E-2</v>
      </c>
      <c r="D4288">
        <f>IF(OR(B4288=0,'Input and Summary Results'!E3870=0),FALSE,'Input and Summary Results'!$E3870)</f>
        <v>5.1409700000000003E-2</v>
      </c>
      <c r="E4288">
        <f t="shared" si="230"/>
        <v>-1.1691604495813577</v>
      </c>
      <c r="F4288">
        <f t="shared" si="231"/>
        <v>0.32937850093121968</v>
      </c>
      <c r="G4288">
        <f>IF('Input and Summary Results'!$J$4="yes",IF(C4288=FALSE,FALSE,IF('Data Transformation'!E4288&lt;$R$10,E4288,$R$10)),IF(C4288=FALSE,FALSE,IF(C4288&lt;$R$10,C4288,$R$10)))</f>
        <v>6.773912E-2</v>
      </c>
      <c r="H4288">
        <f>IF('Input and Summary Results'!$J$4="yes",'Data Transformation'!F4288,'Data Transformation'!D4288)</f>
        <v>5.1409700000000003E-2</v>
      </c>
      <c r="I4288">
        <f t="shared" si="229"/>
        <v>245</v>
      </c>
    </row>
    <row r="4289" spans="2:9" x14ac:dyDescent="0.25">
      <c r="B4289">
        <f>IF('Input and Summary Results'!D3871=0,FALSE,'Input and Summary Results'!$B3871)</f>
        <v>245</v>
      </c>
      <c r="C4289">
        <f>IF(OR(B4289=0,'Input and Summary Results'!D3871=0,'Input and Summary Results'!D3871=""),FALSE,'Input and Summary Results'!$D3871)</f>
        <v>0.12463129000000001</v>
      </c>
      <c r="D4289">
        <f>IF(OR(B4289=0,'Input and Summary Results'!E3871=0),FALSE,'Input and Summary Results'!$E3871)</f>
        <v>6.0623650000000001E-2</v>
      </c>
      <c r="E4289">
        <f t="shared" si="230"/>
        <v>-0.9043729097767228</v>
      </c>
      <c r="F4289">
        <f t="shared" si="231"/>
        <v>0.21110801388640041</v>
      </c>
      <c r="G4289">
        <f>IF('Input and Summary Results'!$J$4="yes",IF(C4289=FALSE,FALSE,IF('Data Transformation'!E4289&lt;$R$10,E4289,$R$10)),IF(C4289=FALSE,FALSE,IF(C4289&lt;$R$10,C4289,$R$10)))</f>
        <v>0.12463129000000001</v>
      </c>
      <c r="H4289">
        <f>IF('Input and Summary Results'!$J$4="yes",'Data Transformation'!F4289,'Data Transformation'!D4289)</f>
        <v>6.0623650000000001E-2</v>
      </c>
      <c r="I4289">
        <f t="shared" si="229"/>
        <v>245</v>
      </c>
    </row>
    <row r="4290" spans="2:9" x14ac:dyDescent="0.25">
      <c r="B4290">
        <f>IF('Input and Summary Results'!D3872=0,FALSE,'Input and Summary Results'!$B3872)</f>
        <v>245</v>
      </c>
      <c r="C4290">
        <f>IF(OR(B4290=0,'Input and Summary Results'!D3872=0,'Input and Summary Results'!D3872=""),FALSE,'Input and Summary Results'!$D3872)</f>
        <v>0.13115704</v>
      </c>
      <c r="D4290">
        <f>IF(OR(B4290=0,'Input and Summary Results'!E3872=0),FALSE,'Input and Summary Results'!$E3872)</f>
        <v>7.5317759999999997E-2</v>
      </c>
      <c r="E4290">
        <f t="shared" si="230"/>
        <v>-0.88220839320862143</v>
      </c>
      <c r="F4290">
        <f t="shared" si="231"/>
        <v>0.24922724575059024</v>
      </c>
      <c r="G4290">
        <f>IF('Input and Summary Results'!$J$4="yes",IF(C4290=FALSE,FALSE,IF('Data Transformation'!E4290&lt;$R$10,E4290,$R$10)),IF(C4290=FALSE,FALSE,IF(C4290&lt;$R$10,C4290,$R$10)))</f>
        <v>0.13115704</v>
      </c>
      <c r="H4290">
        <f>IF('Input and Summary Results'!$J$4="yes",'Data Transformation'!F4290,'Data Transformation'!D4290)</f>
        <v>7.5317759999999997E-2</v>
      </c>
      <c r="I4290">
        <f t="shared" si="229"/>
        <v>245</v>
      </c>
    </row>
    <row r="4291" spans="2:9" x14ac:dyDescent="0.25">
      <c r="B4291">
        <f>IF('Input and Summary Results'!D3873=0,FALSE,'Input and Summary Results'!$B3873)</f>
        <v>245</v>
      </c>
      <c r="C4291">
        <f>IF(OR(B4291=0,'Input and Summary Results'!D3873=0,'Input and Summary Results'!D3873=""),FALSE,'Input and Summary Results'!$D3873)</f>
        <v>0.14829360999999999</v>
      </c>
      <c r="D4291">
        <f>IF(OR(B4291=0,'Input and Summary Results'!E3873=0),FALSE,'Input and Summary Results'!$E3873)</f>
        <v>0.11460656</v>
      </c>
      <c r="E4291">
        <f t="shared" si="230"/>
        <v>-0.82887756240067534</v>
      </c>
      <c r="F4291">
        <f t="shared" si="231"/>
        <v>0.33541058876373703</v>
      </c>
      <c r="G4291">
        <f>IF('Input and Summary Results'!$J$4="yes",IF(C4291=FALSE,FALSE,IF('Data Transformation'!E4291&lt;$R$10,E4291,$R$10)),IF(C4291=FALSE,FALSE,IF(C4291&lt;$R$10,C4291,$R$10)))</f>
        <v>0.14829360999999999</v>
      </c>
      <c r="H4291">
        <f>IF('Input and Summary Results'!$J$4="yes",'Data Transformation'!F4291,'Data Transformation'!D4291)</f>
        <v>0.11460656</v>
      </c>
      <c r="I4291">
        <f t="shared" si="229"/>
        <v>245</v>
      </c>
    </row>
    <row r="4292" spans="2:9" x14ac:dyDescent="0.25">
      <c r="B4292">
        <f>IF('Input and Summary Results'!D3874=0,FALSE,'Input and Summary Results'!$B3874)</f>
        <v>245</v>
      </c>
      <c r="C4292">
        <f>IF(OR(B4292=0,'Input and Summary Results'!D3874=0,'Input and Summary Results'!D3874=""),FALSE,'Input and Summary Results'!$D3874)</f>
        <v>0.22908883999999999</v>
      </c>
      <c r="D4292">
        <f>IF(OR(B4292=0,'Input and Summary Results'!E3874=0),FALSE,'Input and Summary Results'!$E3874)</f>
        <v>6.7492259999999998E-2</v>
      </c>
      <c r="E4292">
        <f t="shared" si="230"/>
        <v>-0.63999606683185783</v>
      </c>
      <c r="F4292">
        <f t="shared" si="231"/>
        <v>0.12786149181252129</v>
      </c>
      <c r="G4292">
        <f>IF('Input and Summary Results'!$J$4="yes",IF(C4292=FALSE,FALSE,IF('Data Transformation'!E4292&lt;$R$10,E4292,$R$10)),IF(C4292=FALSE,FALSE,IF(C4292&lt;$R$10,C4292,$R$10)))</f>
        <v>0.22908883999999999</v>
      </c>
      <c r="H4292">
        <f>IF('Input and Summary Results'!$J$4="yes",'Data Transformation'!F4292,'Data Transformation'!D4292)</f>
        <v>6.7492259999999998E-2</v>
      </c>
      <c r="I4292">
        <f t="shared" si="229"/>
        <v>245</v>
      </c>
    </row>
    <row r="4293" spans="2:9" x14ac:dyDescent="0.25">
      <c r="B4293">
        <f>IF('Input and Summary Results'!D3875=0,FALSE,'Input and Summary Results'!$B3875)</f>
        <v>245</v>
      </c>
      <c r="C4293">
        <f>IF(OR(B4293=0,'Input and Summary Results'!D3875=0,'Input and Summary Results'!D3875=""),FALSE,'Input and Summary Results'!$D3875)</f>
        <v>0.65742884999999995</v>
      </c>
      <c r="D4293">
        <f>IF(OR(B4293=0,'Input and Summary Results'!E3875=0),FALSE,'Input and Summary Results'!$E3875)</f>
        <v>6.5050810000000001E-2</v>
      </c>
      <c r="E4293">
        <f t="shared" si="230"/>
        <v>-0.18215124165858571</v>
      </c>
      <c r="F4293">
        <f t="shared" si="231"/>
        <v>4.2943128431312379E-2</v>
      </c>
      <c r="G4293">
        <f>IF('Input and Summary Results'!$J$4="yes",IF(C4293=FALSE,FALSE,IF('Data Transformation'!E4293&lt;$R$10,E4293,$R$10)),IF(C4293=FALSE,FALSE,IF(C4293&lt;$R$10,C4293,$R$10)))</f>
        <v>0.65742884999999995</v>
      </c>
      <c r="H4293">
        <f>IF('Input and Summary Results'!$J$4="yes",'Data Transformation'!F4293,'Data Transformation'!D4293)</f>
        <v>6.5050810000000001E-2</v>
      </c>
      <c r="I4293">
        <f t="shared" ref="I4293:I4356" si="232">IF(G4293=FALSE,"",B4293)</f>
        <v>245</v>
      </c>
    </row>
    <row r="4294" spans="2:9" x14ac:dyDescent="0.25">
      <c r="B4294">
        <f>IF('Input and Summary Results'!D3876=0,FALSE,'Input and Summary Results'!$B3876)</f>
        <v>246</v>
      </c>
      <c r="C4294">
        <f>IF(OR(B4294=0,'Input and Summary Results'!D3876=0,'Input and Summary Results'!D3876=""),FALSE,'Input and Summary Results'!$D3876)</f>
        <v>-1.4989999999999999E-3</v>
      </c>
      <c r="D4294">
        <f>IF(OR(B4294=0,'Input and Summary Results'!E3876=0),FALSE,'Input and Summary Results'!$E3876)</f>
        <v>5.798789E-2</v>
      </c>
      <c r="E4294" t="e">
        <f t="shared" si="230"/>
        <v>#NUM!</v>
      </c>
      <c r="F4294">
        <f t="shared" si="231"/>
        <v>-16.789022188125418</v>
      </c>
      <c r="G4294">
        <f>IF('Input and Summary Results'!$J$4="yes",IF(C4294=FALSE,FALSE,IF('Data Transformation'!E4294&lt;$R$10,E4294,$R$10)),IF(C4294=FALSE,FALSE,IF(C4294&lt;$R$10,C4294,$R$10)))</f>
        <v>-1.4989999999999999E-3</v>
      </c>
      <c r="H4294">
        <f>IF('Input and Summary Results'!$J$4="yes",'Data Transformation'!F4294,'Data Transformation'!D4294)</f>
        <v>5.798789E-2</v>
      </c>
      <c r="I4294">
        <f t="shared" si="232"/>
        <v>246</v>
      </c>
    </row>
    <row r="4295" spans="2:9" x14ac:dyDescent="0.25">
      <c r="B4295">
        <f>IF('Input and Summary Results'!D3877=0,FALSE,'Input and Summary Results'!$B3877)</f>
        <v>246</v>
      </c>
      <c r="C4295">
        <f>IF(OR(B4295=0,'Input and Summary Results'!D3877=0,'Input and Summary Results'!D3877=""),FALSE,'Input and Summary Results'!$D3877)</f>
        <v>3.0966790000000001E-2</v>
      </c>
      <c r="D4295">
        <f>IF(OR(B4295=0,'Input and Summary Results'!E3877=0),FALSE,'Input and Summary Results'!$E3877)</f>
        <v>6.4872849999999996E-2</v>
      </c>
      <c r="E4295">
        <f t="shared" si="230"/>
        <v>-1.5091038110313133</v>
      </c>
      <c r="F4295">
        <f t="shared" si="231"/>
        <v>0.90919391063781541</v>
      </c>
      <c r="G4295">
        <f>IF('Input and Summary Results'!$J$4="yes",IF(C4295=FALSE,FALSE,IF('Data Transformation'!E4295&lt;$R$10,E4295,$R$10)),IF(C4295=FALSE,FALSE,IF(C4295&lt;$R$10,C4295,$R$10)))</f>
        <v>3.0966790000000001E-2</v>
      </c>
      <c r="H4295">
        <f>IF('Input and Summary Results'!$J$4="yes",'Data Transformation'!F4295,'Data Transformation'!D4295)</f>
        <v>6.4872849999999996E-2</v>
      </c>
      <c r="I4295">
        <f t="shared" si="232"/>
        <v>246</v>
      </c>
    </row>
    <row r="4296" spans="2:9" x14ac:dyDescent="0.25">
      <c r="B4296">
        <f>IF('Input and Summary Results'!D3878=0,FALSE,'Input and Summary Results'!$B3878)</f>
        <v>246</v>
      </c>
      <c r="C4296">
        <f>IF(OR(B4296=0,'Input and Summary Results'!D3878=0,'Input and Summary Results'!D3878=""),FALSE,'Input and Summary Results'!$D3878)</f>
        <v>4.2872430000000003E-2</v>
      </c>
      <c r="D4296">
        <f>IF(OR(B4296=0,'Input and Summary Results'!E3878=0),FALSE,'Input and Summary Results'!$E3878)</f>
        <v>6.5701709999999997E-2</v>
      </c>
      <c r="E4296">
        <f t="shared" si="230"/>
        <v>-1.3678219000750365</v>
      </c>
      <c r="F4296">
        <f t="shared" si="231"/>
        <v>0.66510207468995797</v>
      </c>
      <c r="G4296">
        <f>IF('Input and Summary Results'!$J$4="yes",IF(C4296=FALSE,FALSE,IF('Data Transformation'!E4296&lt;$R$10,E4296,$R$10)),IF(C4296=FALSE,FALSE,IF(C4296&lt;$R$10,C4296,$R$10)))</f>
        <v>4.2872430000000003E-2</v>
      </c>
      <c r="H4296">
        <f>IF('Input and Summary Results'!$J$4="yes",'Data Transformation'!F4296,'Data Transformation'!D4296)</f>
        <v>6.5701709999999997E-2</v>
      </c>
      <c r="I4296">
        <f t="shared" si="232"/>
        <v>246</v>
      </c>
    </row>
    <row r="4297" spans="2:9" x14ac:dyDescent="0.25">
      <c r="B4297">
        <f>IF('Input and Summary Results'!D3879=0,FALSE,'Input and Summary Results'!$B3879)</f>
        <v>246</v>
      </c>
      <c r="C4297">
        <f>IF(OR(B4297=0,'Input and Summary Results'!D3879=0,'Input and Summary Results'!D3879=""),FALSE,'Input and Summary Results'!$D3879)</f>
        <v>5.8617710000000003E-2</v>
      </c>
      <c r="D4297">
        <f>IF(OR(B4297=0,'Input and Summary Results'!E3879=0),FALSE,'Input and Summary Results'!$E3879)</f>
        <v>7.5184100000000004E-2</v>
      </c>
      <c r="E4297">
        <f t="shared" si="230"/>
        <v>-1.2319711520147769</v>
      </c>
      <c r="F4297">
        <f t="shared" si="231"/>
        <v>0.55665599014359313</v>
      </c>
      <c r="G4297">
        <f>IF('Input and Summary Results'!$J$4="yes",IF(C4297=FALSE,FALSE,IF('Data Transformation'!E4297&lt;$R$10,E4297,$R$10)),IF(C4297=FALSE,FALSE,IF(C4297&lt;$R$10,C4297,$R$10)))</f>
        <v>5.8617710000000003E-2</v>
      </c>
      <c r="H4297">
        <f>IF('Input and Summary Results'!$J$4="yes",'Data Transformation'!F4297,'Data Transformation'!D4297)</f>
        <v>7.5184100000000004E-2</v>
      </c>
      <c r="I4297">
        <f t="shared" si="232"/>
        <v>246</v>
      </c>
    </row>
    <row r="4298" spans="2:9" x14ac:dyDescent="0.25">
      <c r="B4298">
        <f>IF('Input and Summary Results'!D3880=0,FALSE,'Input and Summary Results'!$B3880)</f>
        <v>246</v>
      </c>
      <c r="C4298">
        <f>IF(OR(B4298=0,'Input and Summary Results'!D3880=0,'Input and Summary Results'!D3880=""),FALSE,'Input and Summary Results'!$D3880)</f>
        <v>0.10659680000000001</v>
      </c>
      <c r="D4298">
        <f>IF(OR(B4298=0,'Input and Summary Results'!E3880=0),FALSE,'Input and Summary Results'!$E3880)</f>
        <v>7.9497129999999999E-2</v>
      </c>
      <c r="E4298">
        <f t="shared" si="230"/>
        <v>-0.97225583248769865</v>
      </c>
      <c r="F4298">
        <f t="shared" si="231"/>
        <v>0.32366594888401906</v>
      </c>
      <c r="G4298">
        <f>IF('Input and Summary Results'!$J$4="yes",IF(C4298=FALSE,FALSE,IF('Data Transformation'!E4298&lt;$R$10,E4298,$R$10)),IF(C4298=FALSE,FALSE,IF(C4298&lt;$R$10,C4298,$R$10)))</f>
        <v>0.10659680000000001</v>
      </c>
      <c r="H4298">
        <f>IF('Input and Summary Results'!$J$4="yes",'Data Transformation'!F4298,'Data Transformation'!D4298)</f>
        <v>7.9497129999999999E-2</v>
      </c>
      <c r="I4298">
        <f t="shared" si="232"/>
        <v>246</v>
      </c>
    </row>
    <row r="4299" spans="2:9" x14ac:dyDescent="0.25">
      <c r="B4299">
        <f>IF('Input and Summary Results'!D3881=0,FALSE,'Input and Summary Results'!$B3881)</f>
        <v>246</v>
      </c>
      <c r="C4299">
        <f>IF(OR(B4299=0,'Input and Summary Results'!D3881=0,'Input and Summary Results'!D3881=""),FALSE,'Input and Summary Results'!$D3881)</f>
        <v>0.15062443</v>
      </c>
      <c r="D4299">
        <f>IF(OR(B4299=0,'Input and Summary Results'!E3881=0),FALSE,'Input and Summary Results'!$E3881)</f>
        <v>0.11836831</v>
      </c>
      <c r="E4299">
        <f t="shared" si="230"/>
        <v>-0.8221045835554005</v>
      </c>
      <c r="F4299">
        <f t="shared" si="231"/>
        <v>0.34105919298748549</v>
      </c>
      <c r="G4299">
        <f>IF('Input and Summary Results'!$J$4="yes",IF(C4299=FALSE,FALSE,IF('Data Transformation'!E4299&lt;$R$10,E4299,$R$10)),IF(C4299=FALSE,FALSE,IF(C4299&lt;$R$10,C4299,$R$10)))</f>
        <v>0.15062443</v>
      </c>
      <c r="H4299">
        <f>IF('Input and Summary Results'!$J$4="yes",'Data Transformation'!F4299,'Data Transformation'!D4299)</f>
        <v>0.11836831</v>
      </c>
      <c r="I4299">
        <f t="shared" si="232"/>
        <v>246</v>
      </c>
    </row>
    <row r="4300" spans="2:9" x14ac:dyDescent="0.25">
      <c r="B4300">
        <f>IF('Input and Summary Results'!D3882=0,FALSE,'Input and Summary Results'!$B3882)</f>
        <v>246</v>
      </c>
      <c r="C4300">
        <f>IF(OR(B4300=0,'Input and Summary Results'!D3882=0,'Input and Summary Results'!D3882=""),FALSE,'Input and Summary Results'!$D3882)</f>
        <v>0.15767876</v>
      </c>
      <c r="D4300">
        <f>IF(OR(B4300=0,'Input and Summary Results'!E3882=0),FALSE,'Input and Summary Results'!$E3882)</f>
        <v>8.9521799999999999E-2</v>
      </c>
      <c r="E4300">
        <f t="shared" si="230"/>
        <v>-0.80222680404618718</v>
      </c>
      <c r="F4300">
        <f t="shared" si="231"/>
        <v>0.24640263025914208</v>
      </c>
      <c r="G4300">
        <f>IF('Input and Summary Results'!$J$4="yes",IF(C4300=FALSE,FALSE,IF('Data Transformation'!E4300&lt;$R$10,E4300,$R$10)),IF(C4300=FALSE,FALSE,IF(C4300&lt;$R$10,C4300,$R$10)))</f>
        <v>0.15767876</v>
      </c>
      <c r="H4300">
        <f>IF('Input and Summary Results'!$J$4="yes",'Data Transformation'!F4300,'Data Transformation'!D4300)</f>
        <v>8.9521799999999999E-2</v>
      </c>
      <c r="I4300">
        <f t="shared" si="232"/>
        <v>246</v>
      </c>
    </row>
    <row r="4301" spans="2:9" x14ac:dyDescent="0.25">
      <c r="B4301">
        <f>IF('Input and Summary Results'!D3883=0,FALSE,'Input and Summary Results'!$B3883)</f>
        <v>246</v>
      </c>
      <c r="C4301">
        <f>IF(OR(B4301=0,'Input and Summary Results'!D3883=0,'Input and Summary Results'!D3883=""),FALSE,'Input and Summary Results'!$D3883)</f>
        <v>0.16389653000000001</v>
      </c>
      <c r="D4301">
        <f>IF(OR(B4301=0,'Input and Summary Results'!E3883=0),FALSE,'Input and Summary Results'!$E3883)</f>
        <v>7.6805390000000001E-2</v>
      </c>
      <c r="E4301">
        <f t="shared" si="230"/>
        <v>-0.7854302411690075</v>
      </c>
      <c r="F4301">
        <f t="shared" si="231"/>
        <v>0.2033816046013909</v>
      </c>
      <c r="G4301">
        <f>IF('Input and Summary Results'!$J$4="yes",IF(C4301=FALSE,FALSE,IF('Data Transformation'!E4301&lt;$R$10,E4301,$R$10)),IF(C4301=FALSE,FALSE,IF(C4301&lt;$R$10,C4301,$R$10)))</f>
        <v>0.16389653000000001</v>
      </c>
      <c r="H4301">
        <f>IF('Input and Summary Results'!$J$4="yes",'Data Transformation'!F4301,'Data Transformation'!D4301)</f>
        <v>7.6805390000000001E-2</v>
      </c>
      <c r="I4301">
        <f t="shared" si="232"/>
        <v>246</v>
      </c>
    </row>
    <row r="4302" spans="2:9" x14ac:dyDescent="0.25">
      <c r="B4302">
        <f>IF('Input and Summary Results'!D3884=0,FALSE,'Input and Summary Results'!$B3884)</f>
        <v>246</v>
      </c>
      <c r="C4302">
        <f>IF(OR(B4302=0,'Input and Summary Results'!D3884=0,'Input and Summary Results'!D3884=""),FALSE,'Input and Summary Results'!$D3884)</f>
        <v>0.20877744000000001</v>
      </c>
      <c r="D4302">
        <f>IF(OR(B4302=0,'Input and Summary Results'!E3884=0),FALSE,'Input and Summary Results'!$E3884)</f>
        <v>5.3823360000000001E-2</v>
      </c>
      <c r="E4302">
        <f t="shared" si="230"/>
        <v>-0.68031643197652836</v>
      </c>
      <c r="F4302">
        <f t="shared" si="231"/>
        <v>0.11188631415348324</v>
      </c>
      <c r="G4302">
        <f>IF('Input and Summary Results'!$J$4="yes",IF(C4302=FALSE,FALSE,IF('Data Transformation'!E4302&lt;$R$10,E4302,$R$10)),IF(C4302=FALSE,FALSE,IF(C4302&lt;$R$10,C4302,$R$10)))</f>
        <v>0.20877744000000001</v>
      </c>
      <c r="H4302">
        <f>IF('Input and Summary Results'!$J$4="yes",'Data Transformation'!F4302,'Data Transformation'!D4302)</f>
        <v>5.3823360000000001E-2</v>
      </c>
      <c r="I4302">
        <f t="shared" si="232"/>
        <v>246</v>
      </c>
    </row>
    <row r="4303" spans="2:9" x14ac:dyDescent="0.25">
      <c r="B4303">
        <f>IF('Input and Summary Results'!D3885=0,FALSE,'Input and Summary Results'!$B3885)</f>
        <v>246</v>
      </c>
      <c r="C4303">
        <f>IF(OR(B4303=0,'Input and Summary Results'!D3885=0,'Input and Summary Results'!D3885=""),FALSE,'Input and Summary Results'!$D3885)</f>
        <v>0.23039907000000001</v>
      </c>
      <c r="D4303">
        <f>IF(OR(B4303=0,'Input and Summary Results'!E3885=0),FALSE,'Input and Summary Results'!$E3885)</f>
        <v>7.1831919999999994E-2</v>
      </c>
      <c r="E4303">
        <f t="shared" si="230"/>
        <v>-0.63751927826394417</v>
      </c>
      <c r="F4303">
        <f t="shared" si="231"/>
        <v>0.13530893714110909</v>
      </c>
      <c r="G4303">
        <f>IF('Input and Summary Results'!$J$4="yes",IF(C4303=FALSE,FALSE,IF('Data Transformation'!E4303&lt;$R$10,E4303,$R$10)),IF(C4303=FALSE,FALSE,IF(C4303&lt;$R$10,C4303,$R$10)))</f>
        <v>0.23039907000000001</v>
      </c>
      <c r="H4303">
        <f>IF('Input and Summary Results'!$J$4="yes",'Data Transformation'!F4303,'Data Transformation'!D4303)</f>
        <v>7.1831919999999994E-2</v>
      </c>
      <c r="I4303">
        <f t="shared" si="232"/>
        <v>246</v>
      </c>
    </row>
    <row r="4304" spans="2:9" x14ac:dyDescent="0.25">
      <c r="B4304">
        <f>IF('Input and Summary Results'!D3886=0,FALSE,'Input and Summary Results'!$B3886)</f>
        <v>246</v>
      </c>
      <c r="C4304">
        <f>IF(OR(B4304=0,'Input and Summary Results'!D3886=0,'Input and Summary Results'!D3886=""),FALSE,'Input and Summary Results'!$D3886)</f>
        <v>0.34064230000000001</v>
      </c>
      <c r="D4304">
        <f>IF(OR(B4304=0,'Input and Summary Results'!E3886=0),FALSE,'Input and Summary Results'!$E3886)</f>
        <v>8.2989569999999999E-2</v>
      </c>
      <c r="E4304">
        <f t="shared" si="230"/>
        <v>-0.46770142356094235</v>
      </c>
      <c r="F4304">
        <f t="shared" si="231"/>
        <v>0.10573400126760533</v>
      </c>
      <c r="G4304">
        <f>IF('Input and Summary Results'!$J$4="yes",IF(C4304=FALSE,FALSE,IF('Data Transformation'!E4304&lt;$R$10,E4304,$R$10)),IF(C4304=FALSE,FALSE,IF(C4304&lt;$R$10,C4304,$R$10)))</f>
        <v>0.34064230000000001</v>
      </c>
      <c r="H4304">
        <f>IF('Input and Summary Results'!$J$4="yes",'Data Transformation'!F4304,'Data Transformation'!D4304)</f>
        <v>8.2989569999999999E-2</v>
      </c>
      <c r="I4304">
        <f t="shared" si="232"/>
        <v>246</v>
      </c>
    </row>
    <row r="4305" spans="2:9" x14ac:dyDescent="0.25">
      <c r="B4305">
        <f>IF('Input and Summary Results'!D3887=0,FALSE,'Input and Summary Results'!$B3887)</f>
        <v>246</v>
      </c>
      <c r="C4305">
        <f>IF(OR(B4305=0,'Input and Summary Results'!D3887=0,'Input and Summary Results'!D3887=""),FALSE,'Input and Summary Results'!$D3887)</f>
        <v>0.40004584999999998</v>
      </c>
      <c r="D4305">
        <f>IF(OR(B4305=0,'Input and Summary Results'!E3887=0),FALSE,'Input and Summary Results'!$E3887)</f>
        <v>6.8961079999999994E-2</v>
      </c>
      <c r="E4305">
        <f t="shared" si="230"/>
        <v>-0.3978902305199053</v>
      </c>
      <c r="F4305">
        <f t="shared" si="231"/>
        <v>7.4814196222757964E-2</v>
      </c>
      <c r="G4305">
        <f>IF('Input and Summary Results'!$J$4="yes",IF(C4305=FALSE,FALSE,IF('Data Transformation'!E4305&lt;$R$10,E4305,$R$10)),IF(C4305=FALSE,FALSE,IF(C4305&lt;$R$10,C4305,$R$10)))</f>
        <v>0.40004584999999998</v>
      </c>
      <c r="H4305">
        <f>IF('Input and Summary Results'!$J$4="yes",'Data Transformation'!F4305,'Data Transformation'!D4305)</f>
        <v>6.8961079999999994E-2</v>
      </c>
      <c r="I4305">
        <f t="shared" si="232"/>
        <v>246</v>
      </c>
    </row>
    <row r="4306" spans="2:9" x14ac:dyDescent="0.25">
      <c r="B4306">
        <f>IF('Input and Summary Results'!D3888=0,FALSE,'Input and Summary Results'!$B3888)</f>
        <v>246</v>
      </c>
      <c r="C4306">
        <f>IF(OR(B4306=0,'Input and Summary Results'!D3888=0,'Input and Summary Results'!D3888=""),FALSE,'Input and Summary Results'!$D3888)</f>
        <v>0.42348050999999998</v>
      </c>
      <c r="D4306">
        <f>IF(OR(B4306=0,'Input and Summary Results'!E3888=0),FALSE,'Input and Summary Results'!$E3888)</f>
        <v>7.134952E-2</v>
      </c>
      <c r="E4306">
        <f t="shared" si="230"/>
        <v>-0.37316657256876284</v>
      </c>
      <c r="F4306">
        <f t="shared" si="231"/>
        <v>7.3121881524134374E-2</v>
      </c>
      <c r="G4306">
        <f>IF('Input and Summary Results'!$J$4="yes",IF(C4306=FALSE,FALSE,IF('Data Transformation'!E4306&lt;$R$10,E4306,$R$10)),IF(C4306=FALSE,FALSE,IF(C4306&lt;$R$10,C4306,$R$10)))</f>
        <v>0.42348050999999998</v>
      </c>
      <c r="H4306">
        <f>IF('Input and Summary Results'!$J$4="yes",'Data Transformation'!F4306,'Data Transformation'!D4306)</f>
        <v>7.134952E-2</v>
      </c>
      <c r="I4306">
        <f t="shared" si="232"/>
        <v>246</v>
      </c>
    </row>
    <row r="4307" spans="2:9" x14ac:dyDescent="0.25">
      <c r="B4307">
        <f>IF('Input and Summary Results'!D3889=0,FALSE,'Input and Summary Results'!$B3889)</f>
        <v>246</v>
      </c>
      <c r="C4307">
        <f>IF(OR(B4307=0,'Input and Summary Results'!D3889=0,'Input and Summary Results'!D3889=""),FALSE,'Input and Summary Results'!$D3889)</f>
        <v>0.43050582999999998</v>
      </c>
      <c r="D4307">
        <f>IF(OR(B4307=0,'Input and Summary Results'!E3889=0),FALSE,'Input and Summary Results'!$E3889)</f>
        <v>6.4562380000000003E-2</v>
      </c>
      <c r="E4307">
        <f t="shared" si="230"/>
        <v>-0.3660209628637866</v>
      </c>
      <c r="F4307">
        <f t="shared" si="231"/>
        <v>6.5086395972848959E-2</v>
      </c>
      <c r="G4307">
        <f>IF('Input and Summary Results'!$J$4="yes",IF(C4307=FALSE,FALSE,IF('Data Transformation'!E4307&lt;$R$10,E4307,$R$10)),IF(C4307=FALSE,FALSE,IF(C4307&lt;$R$10,C4307,$R$10)))</f>
        <v>0.43050582999999998</v>
      </c>
      <c r="H4307">
        <f>IF('Input and Summary Results'!$J$4="yes",'Data Transformation'!F4307,'Data Transformation'!D4307)</f>
        <v>6.4562380000000003E-2</v>
      </c>
      <c r="I4307">
        <f t="shared" si="232"/>
        <v>246</v>
      </c>
    </row>
    <row r="4308" spans="2:9" x14ac:dyDescent="0.25">
      <c r="B4308">
        <f>IF('Input and Summary Results'!D3890=0,FALSE,'Input and Summary Results'!$B3890)</f>
        <v>246</v>
      </c>
      <c r="C4308">
        <f>IF(OR(B4308=0,'Input and Summary Results'!D3890=0,'Input and Summary Results'!D3890=""),FALSE,'Input and Summary Results'!$D3890)</f>
        <v>0.50721236999999997</v>
      </c>
      <c r="D4308">
        <f>IF(OR(B4308=0,'Input and Summary Results'!E3890=0),FALSE,'Input and Summary Results'!$E3890)</f>
        <v>9.8637909999999995E-2</v>
      </c>
      <c r="E4308">
        <f t="shared" si="230"/>
        <v>-0.29481016333367555</v>
      </c>
      <c r="F4308">
        <f t="shared" si="231"/>
        <v>8.440025415783925E-2</v>
      </c>
      <c r="G4308">
        <f>IF('Input and Summary Results'!$J$4="yes",IF(C4308=FALSE,FALSE,IF('Data Transformation'!E4308&lt;$R$10,E4308,$R$10)),IF(C4308=FALSE,FALSE,IF(C4308&lt;$R$10,C4308,$R$10)))</f>
        <v>0.50721236999999997</v>
      </c>
      <c r="H4308">
        <f>IF('Input and Summary Results'!$J$4="yes",'Data Transformation'!F4308,'Data Transformation'!D4308)</f>
        <v>9.8637909999999995E-2</v>
      </c>
      <c r="I4308">
        <f t="shared" si="232"/>
        <v>246</v>
      </c>
    </row>
    <row r="4309" spans="2:9" x14ac:dyDescent="0.25">
      <c r="B4309">
        <f>IF('Input and Summary Results'!D3891=0,FALSE,'Input and Summary Results'!$B3891)</f>
        <v>246</v>
      </c>
      <c r="C4309">
        <f>IF(OR(B4309=0,'Input and Summary Results'!D3891=0,'Input and Summary Results'!D3891=""),FALSE,'Input and Summary Results'!$D3891)</f>
        <v>0.56861315999999995</v>
      </c>
      <c r="D4309">
        <f>IF(OR(B4309=0,'Input and Summary Results'!E3891=0),FALSE,'Input and Summary Results'!$E3891)</f>
        <v>7.7418600000000004E-2</v>
      </c>
      <c r="E4309">
        <f t="shared" si="230"/>
        <v>-0.24518309320476836</v>
      </c>
      <c r="F4309">
        <f t="shared" si="231"/>
        <v>5.9090564136785026E-2</v>
      </c>
      <c r="G4309">
        <f>IF('Input and Summary Results'!$J$4="yes",IF(C4309=FALSE,FALSE,IF('Data Transformation'!E4309&lt;$R$10,E4309,$R$10)),IF(C4309=FALSE,FALSE,IF(C4309&lt;$R$10,C4309,$R$10)))</f>
        <v>0.56861315999999995</v>
      </c>
      <c r="H4309">
        <f>IF('Input and Summary Results'!$J$4="yes",'Data Transformation'!F4309,'Data Transformation'!D4309)</f>
        <v>7.7418600000000004E-2</v>
      </c>
      <c r="I4309">
        <f t="shared" si="232"/>
        <v>246</v>
      </c>
    </row>
    <row r="4310" spans="2:9" x14ac:dyDescent="0.25">
      <c r="B4310">
        <f>IF('Input and Summary Results'!D3892=0,FALSE,'Input and Summary Results'!$B3892)</f>
        <v>246</v>
      </c>
      <c r="C4310">
        <f>IF(OR(B4310=0,'Input and Summary Results'!D3892=0,'Input and Summary Results'!D3892=""),FALSE,'Input and Summary Results'!$D3892)</f>
        <v>0.61923125999999995</v>
      </c>
      <c r="D4310">
        <f>IF(OR(B4310=0,'Input and Summary Results'!E3892=0),FALSE,'Input and Summary Results'!$E3892)</f>
        <v>5.9421000000000002E-2</v>
      </c>
      <c r="E4310">
        <f t="shared" si="230"/>
        <v>-0.20814712774049668</v>
      </c>
      <c r="F4310">
        <f t="shared" si="231"/>
        <v>4.1646337428120156E-2</v>
      </c>
      <c r="G4310">
        <f>IF('Input and Summary Results'!$J$4="yes",IF(C4310=FALSE,FALSE,IF('Data Transformation'!E4310&lt;$R$10,E4310,$R$10)),IF(C4310=FALSE,FALSE,IF(C4310&lt;$R$10,C4310,$R$10)))</f>
        <v>0.61923125999999995</v>
      </c>
      <c r="H4310">
        <f>IF('Input and Summary Results'!$J$4="yes",'Data Transformation'!F4310,'Data Transformation'!D4310)</f>
        <v>5.9421000000000002E-2</v>
      </c>
      <c r="I4310">
        <f t="shared" si="232"/>
        <v>246</v>
      </c>
    </row>
    <row r="4311" spans="2:9" x14ac:dyDescent="0.25">
      <c r="B4311">
        <f>IF('Input and Summary Results'!D3893=0,FALSE,'Input and Summary Results'!$B3893)</f>
        <v>246</v>
      </c>
      <c r="C4311">
        <f>IF(OR(B4311=0,'Input and Summary Results'!D3893=0,'Input and Summary Results'!D3893=""),FALSE,'Input and Summary Results'!$D3893)</f>
        <v>0.74919915000000004</v>
      </c>
      <c r="D4311">
        <f>IF(OR(B4311=0,'Input and Summary Results'!E3893=0),FALSE,'Input and Summary Results'!$E3893)</f>
        <v>6.1650539999999997E-2</v>
      </c>
      <c r="E4311">
        <f t="shared" si="230"/>
        <v>-0.12540272402306693</v>
      </c>
      <c r="F4311">
        <f t="shared" si="231"/>
        <v>3.5713247085237612E-2</v>
      </c>
      <c r="G4311">
        <f>IF('Input and Summary Results'!$J$4="yes",IF(C4311=FALSE,FALSE,IF('Data Transformation'!E4311&lt;$R$10,E4311,$R$10)),IF(C4311=FALSE,FALSE,IF(C4311&lt;$R$10,C4311,$R$10)))</f>
        <v>0.74919915000000004</v>
      </c>
      <c r="H4311">
        <f>IF('Input and Summary Results'!$J$4="yes",'Data Transformation'!F4311,'Data Transformation'!D4311)</f>
        <v>6.1650539999999997E-2</v>
      </c>
      <c r="I4311">
        <f t="shared" si="232"/>
        <v>246</v>
      </c>
    </row>
    <row r="4312" spans="2:9" x14ac:dyDescent="0.25">
      <c r="B4312">
        <f>IF('Input and Summary Results'!D3894=0,FALSE,'Input and Summary Results'!$B3894)</f>
        <v>247</v>
      </c>
      <c r="C4312">
        <f>IF(OR(B4312=0,'Input and Summary Results'!D3894=0,'Input and Summary Results'!D3894=""),FALSE,'Input and Summary Results'!$D3894)</f>
        <v>0.23191447000000001</v>
      </c>
      <c r="D4312">
        <f>IF(OR(B4312=0,'Input and Summary Results'!E3894=0),FALSE,'Input and Summary Results'!$E3894)</f>
        <v>6.8855449999999999E-2</v>
      </c>
      <c r="E4312">
        <f t="shared" si="230"/>
        <v>-0.63467215328050952</v>
      </c>
      <c r="F4312">
        <f t="shared" si="231"/>
        <v>0.12885468207309358</v>
      </c>
      <c r="G4312">
        <f>IF('Input and Summary Results'!$J$4="yes",IF(C4312=FALSE,FALSE,IF('Data Transformation'!E4312&lt;$R$10,E4312,$R$10)),IF(C4312=FALSE,FALSE,IF(C4312&lt;$R$10,C4312,$R$10)))</f>
        <v>0.23191447000000001</v>
      </c>
      <c r="H4312">
        <f>IF('Input and Summary Results'!$J$4="yes",'Data Transformation'!F4312,'Data Transformation'!D4312)</f>
        <v>6.8855449999999999E-2</v>
      </c>
      <c r="I4312">
        <f t="shared" si="232"/>
        <v>247</v>
      </c>
    </row>
    <row r="4313" spans="2:9" x14ac:dyDescent="0.25">
      <c r="B4313">
        <f>IF('Input and Summary Results'!D3895=0,FALSE,'Input and Summary Results'!$B3895)</f>
        <v>247</v>
      </c>
      <c r="C4313">
        <f>IF(OR(B4313=0,'Input and Summary Results'!D3895=0,'Input and Summary Results'!D3895=""),FALSE,'Input and Summary Results'!$D3895)</f>
        <v>0.35369742999999998</v>
      </c>
      <c r="D4313">
        <f>IF(OR(B4313=0,'Input and Summary Results'!E3895=0),FALSE,'Input and Summary Results'!$E3895)</f>
        <v>9.7958240000000002E-2</v>
      </c>
      <c r="E4313">
        <f t="shared" si="230"/>
        <v>-0.45136809579981862</v>
      </c>
      <c r="F4313">
        <f t="shared" si="231"/>
        <v>0.12019843107143866</v>
      </c>
      <c r="G4313">
        <f>IF('Input and Summary Results'!$J$4="yes",IF(C4313=FALSE,FALSE,IF('Data Transformation'!E4313&lt;$R$10,E4313,$R$10)),IF(C4313=FALSE,FALSE,IF(C4313&lt;$R$10,C4313,$R$10)))</f>
        <v>0.35369742999999998</v>
      </c>
      <c r="H4313">
        <f>IF('Input and Summary Results'!$J$4="yes",'Data Transformation'!F4313,'Data Transformation'!D4313)</f>
        <v>9.7958240000000002E-2</v>
      </c>
      <c r="I4313">
        <f t="shared" si="232"/>
        <v>247</v>
      </c>
    </row>
    <row r="4314" spans="2:9" x14ac:dyDescent="0.25">
      <c r="B4314">
        <f>IF('Input and Summary Results'!D3896=0,FALSE,'Input and Summary Results'!$B3896)</f>
        <v>247</v>
      </c>
      <c r="C4314">
        <f>IF(OR(B4314=0,'Input and Summary Results'!D3896=0,'Input and Summary Results'!D3896=""),FALSE,'Input and Summary Results'!$D3896)</f>
        <v>0.44601887000000001</v>
      </c>
      <c r="D4314">
        <f>IF(OR(B4314=0,'Input and Summary Results'!E3896=0),FALSE,'Input and Summary Results'!$E3896)</f>
        <v>0.11652328000000001</v>
      </c>
      <c r="E4314">
        <f t="shared" si="230"/>
        <v>-0.35064676693020641</v>
      </c>
      <c r="F4314">
        <f t="shared" si="231"/>
        <v>0.1133833273018247</v>
      </c>
      <c r="G4314">
        <f>IF('Input and Summary Results'!$J$4="yes",IF(C4314=FALSE,FALSE,IF('Data Transformation'!E4314&lt;$R$10,E4314,$R$10)),IF(C4314=FALSE,FALSE,IF(C4314&lt;$R$10,C4314,$R$10)))</f>
        <v>0.44601887000000001</v>
      </c>
      <c r="H4314">
        <f>IF('Input and Summary Results'!$J$4="yes",'Data Transformation'!F4314,'Data Transformation'!D4314)</f>
        <v>0.11652328000000001</v>
      </c>
      <c r="I4314">
        <f t="shared" si="232"/>
        <v>247</v>
      </c>
    </row>
    <row r="4315" spans="2:9" x14ac:dyDescent="0.25">
      <c r="B4315">
        <f>IF('Input and Summary Results'!D3897=0,FALSE,'Input and Summary Results'!$B3897)</f>
        <v>247</v>
      </c>
      <c r="C4315">
        <f>IF(OR(B4315=0,'Input and Summary Results'!D3897=0,'Input and Summary Results'!D3897=""),FALSE,'Input and Summary Results'!$D3897)</f>
        <v>0.60411561999999996</v>
      </c>
      <c r="D4315">
        <f>IF(OR(B4315=0,'Input and Summary Results'!E3897=0),FALSE,'Input and Summary Results'!$E3897)</f>
        <v>8.6698330000000004E-2</v>
      </c>
      <c r="E4315">
        <f t="shared" si="230"/>
        <v>-0.21887993501692124</v>
      </c>
      <c r="F4315">
        <f t="shared" si="231"/>
        <v>6.2284559402718313E-2</v>
      </c>
      <c r="G4315">
        <f>IF('Input and Summary Results'!$J$4="yes",IF(C4315=FALSE,FALSE,IF('Data Transformation'!E4315&lt;$R$10,E4315,$R$10)),IF(C4315=FALSE,FALSE,IF(C4315&lt;$R$10,C4315,$R$10)))</f>
        <v>0.60411561999999996</v>
      </c>
      <c r="H4315">
        <f>IF('Input and Summary Results'!$J$4="yes",'Data Transformation'!F4315,'Data Transformation'!D4315)</f>
        <v>8.6698330000000004E-2</v>
      </c>
      <c r="I4315">
        <f t="shared" si="232"/>
        <v>247</v>
      </c>
    </row>
    <row r="4316" spans="2:9" x14ac:dyDescent="0.25">
      <c r="B4316">
        <f>IF('Input and Summary Results'!D3898=0,FALSE,'Input and Summary Results'!$B3898)</f>
        <v>247</v>
      </c>
      <c r="C4316">
        <f>IF(OR(B4316=0,'Input and Summary Results'!D3898=0,'Input and Summary Results'!D3898=""),FALSE,'Input and Summary Results'!$D3898)</f>
        <v>0.65499271000000003</v>
      </c>
      <c r="D4316">
        <f>IF(OR(B4316=0,'Input and Summary Results'!E3898=0),FALSE,'Input and Summary Results'!$E3898)</f>
        <v>7.0626720000000004E-2</v>
      </c>
      <c r="E4316">
        <f t="shared" si="230"/>
        <v>-0.18376353363324235</v>
      </c>
      <c r="F4316">
        <f t="shared" si="231"/>
        <v>4.6797462035875176E-2</v>
      </c>
      <c r="G4316">
        <f>IF('Input and Summary Results'!$J$4="yes",IF(C4316=FALSE,FALSE,IF('Data Transformation'!E4316&lt;$R$10,E4316,$R$10)),IF(C4316=FALSE,FALSE,IF(C4316&lt;$R$10,C4316,$R$10)))</f>
        <v>0.65499271000000003</v>
      </c>
      <c r="H4316">
        <f>IF('Input and Summary Results'!$J$4="yes",'Data Transformation'!F4316,'Data Transformation'!D4316)</f>
        <v>7.0626720000000004E-2</v>
      </c>
      <c r="I4316">
        <f t="shared" si="232"/>
        <v>247</v>
      </c>
    </row>
    <row r="4317" spans="2:9" x14ac:dyDescent="0.25">
      <c r="B4317">
        <f>IF('Input and Summary Results'!D3899=0,FALSE,'Input and Summary Results'!$B3899)</f>
        <v>247</v>
      </c>
      <c r="C4317">
        <f>IF(OR(B4317=0,'Input and Summary Results'!D3899=0,'Input and Summary Results'!D3899=""),FALSE,'Input and Summary Results'!$D3899)</f>
        <v>0.66896834000000005</v>
      </c>
      <c r="D4317">
        <f>IF(OR(B4317=0,'Input and Summary Results'!E3899=0),FALSE,'Input and Summary Results'!$E3899)</f>
        <v>3.778024E-2</v>
      </c>
      <c r="E4317">
        <f t="shared" si="230"/>
        <v>-0.17459443542897315</v>
      </c>
      <c r="F4317">
        <f t="shared" si="231"/>
        <v>2.4510314135344581E-2</v>
      </c>
      <c r="G4317">
        <f>IF('Input and Summary Results'!$J$4="yes",IF(C4317=FALSE,FALSE,IF('Data Transformation'!E4317&lt;$R$10,E4317,$R$10)),IF(C4317=FALSE,FALSE,IF(C4317&lt;$R$10,C4317,$R$10)))</f>
        <v>0.66896834000000005</v>
      </c>
      <c r="H4317">
        <f>IF('Input and Summary Results'!$J$4="yes",'Data Transformation'!F4317,'Data Transformation'!D4317)</f>
        <v>3.778024E-2</v>
      </c>
      <c r="I4317">
        <f t="shared" si="232"/>
        <v>247</v>
      </c>
    </row>
    <row r="4318" spans="2:9" x14ac:dyDescent="0.25">
      <c r="B4318">
        <f>IF('Input and Summary Results'!D3900=0,FALSE,'Input and Summary Results'!$B3900)</f>
        <v>247</v>
      </c>
      <c r="C4318">
        <f>IF(OR(B4318=0,'Input and Summary Results'!D3900=0,'Input and Summary Results'!D3900=""),FALSE,'Input and Summary Results'!$D3900)</f>
        <v>0.67110954</v>
      </c>
      <c r="D4318">
        <f>IF(OR(B4318=0,'Input and Summary Results'!E3900=0),FALSE,'Input and Summary Results'!$E3900)</f>
        <v>5.7577719999999999E-2</v>
      </c>
      <c r="E4318">
        <f t="shared" si="230"/>
        <v>-0.17320658752865037</v>
      </c>
      <c r="F4318">
        <f t="shared" si="231"/>
        <v>3.7234950467251587E-2</v>
      </c>
      <c r="G4318">
        <f>IF('Input and Summary Results'!$J$4="yes",IF(C4318=FALSE,FALSE,IF('Data Transformation'!E4318&lt;$R$10,E4318,$R$10)),IF(C4318=FALSE,FALSE,IF(C4318&lt;$R$10,C4318,$R$10)))</f>
        <v>0.67110954</v>
      </c>
      <c r="H4318">
        <f>IF('Input and Summary Results'!$J$4="yes",'Data Transformation'!F4318,'Data Transformation'!D4318)</f>
        <v>5.7577719999999999E-2</v>
      </c>
      <c r="I4318">
        <f t="shared" si="232"/>
        <v>247</v>
      </c>
    </row>
    <row r="4319" spans="2:9" x14ac:dyDescent="0.25">
      <c r="B4319">
        <f>IF('Input and Summary Results'!D3901=0,FALSE,'Input and Summary Results'!$B3901)</f>
        <v>247</v>
      </c>
      <c r="C4319">
        <f>IF(OR(B4319=0,'Input and Summary Results'!D3901=0,'Input and Summary Results'!D3901=""),FALSE,'Input and Summary Results'!$D3901)</f>
        <v>0.76275057000000002</v>
      </c>
      <c r="D4319">
        <f>IF(OR(B4319=0,'Input and Summary Results'!E3901=0),FALSE,'Input and Summary Results'!$E3901)</f>
        <v>8.7083540000000001E-2</v>
      </c>
      <c r="E4319">
        <f t="shared" si="230"/>
        <v>-0.11761745913916113</v>
      </c>
      <c r="F4319">
        <f t="shared" si="231"/>
        <v>4.9549954921698711E-2</v>
      </c>
      <c r="G4319">
        <f>IF('Input and Summary Results'!$J$4="yes",IF(C4319=FALSE,FALSE,IF('Data Transformation'!E4319&lt;$R$10,E4319,$R$10)),IF(C4319=FALSE,FALSE,IF(C4319&lt;$R$10,C4319,$R$10)))</f>
        <v>0.76275057000000002</v>
      </c>
      <c r="H4319">
        <f>IF('Input and Summary Results'!$J$4="yes",'Data Transformation'!F4319,'Data Transformation'!D4319)</f>
        <v>8.7083540000000001E-2</v>
      </c>
      <c r="I4319">
        <f t="shared" si="232"/>
        <v>247</v>
      </c>
    </row>
    <row r="4320" spans="2:9" x14ac:dyDescent="0.25">
      <c r="B4320">
        <f>IF('Input and Summary Results'!D3902=0,FALSE,'Input and Summary Results'!$B3902)</f>
        <v>247</v>
      </c>
      <c r="C4320">
        <f>IF(OR(B4320=0,'Input and Summary Results'!D3902=0,'Input and Summary Results'!D3902=""),FALSE,'Input and Summary Results'!$D3902)</f>
        <v>0.83466669000000004</v>
      </c>
      <c r="D4320">
        <f>IF(OR(B4320=0,'Input and Summary Results'!E3902=0),FALSE,'Input and Summary Results'!$E3902)</f>
        <v>6.779404E-2</v>
      </c>
      <c r="E4320">
        <f t="shared" si="230"/>
        <v>-7.8486918040450326E-2</v>
      </c>
      <c r="F4320">
        <f t="shared" si="231"/>
        <v>3.5250733870786193E-2</v>
      </c>
      <c r="G4320">
        <f>IF('Input and Summary Results'!$J$4="yes",IF(C4320=FALSE,FALSE,IF('Data Transformation'!E4320&lt;$R$10,E4320,$R$10)),IF(C4320=FALSE,FALSE,IF(C4320&lt;$R$10,C4320,$R$10)))</f>
        <v>0.83466669000000004</v>
      </c>
      <c r="H4320">
        <f>IF('Input and Summary Results'!$J$4="yes",'Data Transformation'!F4320,'Data Transformation'!D4320)</f>
        <v>6.779404E-2</v>
      </c>
      <c r="I4320">
        <f t="shared" si="232"/>
        <v>247</v>
      </c>
    </row>
    <row r="4321" spans="2:9" x14ac:dyDescent="0.25">
      <c r="B4321">
        <f>IF('Input and Summary Results'!D3903=0,FALSE,'Input and Summary Results'!$B3903)</f>
        <v>247</v>
      </c>
      <c r="C4321">
        <f>IF(OR(B4321=0,'Input and Summary Results'!D3903=0,'Input and Summary Results'!D3903=""),FALSE,'Input and Summary Results'!$D3903)</f>
        <v>0.83941241</v>
      </c>
      <c r="D4321">
        <f>IF(OR(B4321=0,'Input and Summary Results'!E3903=0),FALSE,'Input and Summary Results'!$E3903)</f>
        <v>7.0701860000000005E-2</v>
      </c>
      <c r="E4321">
        <f t="shared" si="230"/>
        <v>-7.6024614401774465E-2</v>
      </c>
      <c r="F4321">
        <f t="shared" si="231"/>
        <v>3.6554864896505404E-2</v>
      </c>
      <c r="G4321">
        <f>IF('Input and Summary Results'!$J$4="yes",IF(C4321=FALSE,FALSE,IF('Data Transformation'!E4321&lt;$R$10,E4321,$R$10)),IF(C4321=FALSE,FALSE,IF(C4321&lt;$R$10,C4321,$R$10)))</f>
        <v>0.83941241</v>
      </c>
      <c r="H4321">
        <f>IF('Input and Summary Results'!$J$4="yes",'Data Transformation'!F4321,'Data Transformation'!D4321)</f>
        <v>7.0701860000000005E-2</v>
      </c>
      <c r="I4321">
        <f t="shared" si="232"/>
        <v>247</v>
      </c>
    </row>
    <row r="4322" spans="2:9" x14ac:dyDescent="0.25">
      <c r="B4322">
        <f>IF('Input and Summary Results'!D3904=0,FALSE,'Input and Summary Results'!$B3904)</f>
        <v>247</v>
      </c>
      <c r="C4322">
        <f>IF(OR(B4322=0,'Input and Summary Results'!D3904=0,'Input and Summary Results'!D3904=""),FALSE,'Input and Summary Results'!$D3904)</f>
        <v>0.86797612000000002</v>
      </c>
      <c r="D4322">
        <f>IF(OR(B4322=0,'Input and Summary Results'!E3904=0),FALSE,'Input and Summary Results'!$E3904)</f>
        <v>5.7174129999999997E-2</v>
      </c>
      <c r="E4322">
        <f t="shared" si="230"/>
        <v>-6.1492223089511314E-2</v>
      </c>
      <c r="F4322">
        <f t="shared" si="231"/>
        <v>2.8587851495269247E-2</v>
      </c>
      <c r="G4322">
        <f>IF('Input and Summary Results'!$J$4="yes",IF(C4322=FALSE,FALSE,IF('Data Transformation'!E4322&lt;$R$10,E4322,$R$10)),IF(C4322=FALSE,FALSE,IF(C4322&lt;$R$10,C4322,$R$10)))</f>
        <v>0.86797612000000002</v>
      </c>
      <c r="H4322">
        <f>IF('Input and Summary Results'!$J$4="yes",'Data Transformation'!F4322,'Data Transformation'!D4322)</f>
        <v>5.7174129999999997E-2</v>
      </c>
      <c r="I4322">
        <f t="shared" si="232"/>
        <v>247</v>
      </c>
    </row>
    <row r="4323" spans="2:9" x14ac:dyDescent="0.25">
      <c r="B4323">
        <f>IF('Input and Summary Results'!D3905=0,FALSE,'Input and Summary Results'!$B3905)</f>
        <v>247</v>
      </c>
      <c r="C4323">
        <f>IF(OR(B4323=0,'Input and Summary Results'!D3905=0,'Input and Summary Results'!D3905=""),FALSE,'Input and Summary Results'!$D3905)</f>
        <v>0.90790521000000002</v>
      </c>
      <c r="D4323">
        <f>IF(OR(B4323=0,'Input and Summary Results'!E3905=0),FALSE,'Input and Summary Results'!$E3905)</f>
        <v>5.9376619999999998E-2</v>
      </c>
      <c r="E4323">
        <f t="shared" si="230"/>
        <v>-4.1959491702347577E-2</v>
      </c>
      <c r="F4323">
        <f t="shared" si="231"/>
        <v>2.8383418000211713E-2</v>
      </c>
      <c r="G4323">
        <f>IF('Input and Summary Results'!$J$4="yes",IF(C4323=FALSE,FALSE,IF('Data Transformation'!E4323&lt;$R$10,E4323,$R$10)),IF(C4323=FALSE,FALSE,IF(C4323&lt;$R$10,C4323,$R$10)))</f>
        <v>0.90790521000000002</v>
      </c>
      <c r="H4323">
        <f>IF('Input and Summary Results'!$J$4="yes",'Data Transformation'!F4323,'Data Transformation'!D4323)</f>
        <v>5.9376619999999998E-2</v>
      </c>
      <c r="I4323">
        <f t="shared" si="232"/>
        <v>247</v>
      </c>
    </row>
    <row r="4324" spans="2:9" x14ac:dyDescent="0.25">
      <c r="B4324">
        <f>IF('Input and Summary Results'!D3906=0,FALSE,'Input and Summary Results'!$B3906)</f>
        <v>247</v>
      </c>
      <c r="C4324">
        <f>IF(OR(B4324=0,'Input and Summary Results'!D3906=0,'Input and Summary Results'!D3906=""),FALSE,'Input and Summary Results'!$D3906)</f>
        <v>0.93223520000000004</v>
      </c>
      <c r="D4324">
        <f>IF(OR(B4324=0,'Input and Summary Results'!E3906=0),FALSE,'Input and Summary Results'!$E3906)</f>
        <v>7.3590390000000006E-2</v>
      </c>
      <c r="E4324">
        <f t="shared" si="230"/>
        <v>-3.0474502693770517E-2</v>
      </c>
      <c r="F4324">
        <f t="shared" si="231"/>
        <v>3.4259840499479097E-2</v>
      </c>
      <c r="G4324">
        <f>IF('Input and Summary Results'!$J$4="yes",IF(C4324=FALSE,FALSE,IF('Data Transformation'!E4324&lt;$R$10,E4324,$R$10)),IF(C4324=FALSE,FALSE,IF(C4324&lt;$R$10,C4324,$R$10)))</f>
        <v>0.93223520000000004</v>
      </c>
      <c r="H4324">
        <f>IF('Input and Summary Results'!$J$4="yes",'Data Transformation'!F4324,'Data Transformation'!D4324)</f>
        <v>7.3590390000000006E-2</v>
      </c>
      <c r="I4324">
        <f t="shared" si="232"/>
        <v>247</v>
      </c>
    </row>
    <row r="4325" spans="2:9" x14ac:dyDescent="0.25">
      <c r="B4325">
        <f>IF('Input and Summary Results'!D3907=0,FALSE,'Input and Summary Results'!$B3907)</f>
        <v>247</v>
      </c>
      <c r="C4325">
        <f>IF(OR(B4325=0,'Input and Summary Results'!D3907=0,'Input and Summary Results'!D3907=""),FALSE,'Input and Summary Results'!$D3907)</f>
        <v>0.99277466999999997</v>
      </c>
      <c r="D4325">
        <f>IF(OR(B4325=0,'Input and Summary Results'!E3907=0),FALSE,'Input and Summary Results'!$E3907)</f>
        <v>5.0818479999999999E-2</v>
      </c>
      <c r="E4325">
        <f t="shared" si="230"/>
        <v>-3.1493121092087527E-3</v>
      </c>
      <c r="F4325">
        <f t="shared" si="231"/>
        <v>2.2215736346294975E-2</v>
      </c>
      <c r="G4325">
        <f>IF('Input and Summary Results'!$J$4="yes",IF(C4325=FALSE,FALSE,IF('Data Transformation'!E4325&lt;$R$10,E4325,$R$10)),IF(C4325=FALSE,FALSE,IF(C4325&lt;$R$10,C4325,$R$10)))</f>
        <v>0.99277466999999997</v>
      </c>
      <c r="H4325">
        <f>IF('Input and Summary Results'!$J$4="yes",'Data Transformation'!F4325,'Data Transformation'!D4325)</f>
        <v>5.0818479999999999E-2</v>
      </c>
      <c r="I4325">
        <f t="shared" si="232"/>
        <v>247</v>
      </c>
    </row>
    <row r="4326" spans="2:9" x14ac:dyDescent="0.25">
      <c r="B4326">
        <f>IF('Input and Summary Results'!D3908=0,FALSE,'Input and Summary Results'!$B3908)</f>
        <v>247</v>
      </c>
      <c r="C4326">
        <f>IF(OR(B4326=0,'Input and Summary Results'!D3908=0,'Input and Summary Results'!D3908=""),FALSE,'Input and Summary Results'!$D3908)</f>
        <v>1.01571842</v>
      </c>
      <c r="D4326">
        <f>IF(OR(B4326=0,'Input and Summary Results'!E3908=0),FALSE,'Input and Summary Results'!$E3908)</f>
        <v>8.5219039999999996E-2</v>
      </c>
      <c r="E4326">
        <f t="shared" si="230"/>
        <v>6.7733284309423108E-3</v>
      </c>
      <c r="F4326">
        <f t="shared" si="231"/>
        <v>3.6412713043049862E-2</v>
      </c>
      <c r="G4326">
        <f>IF('Input and Summary Results'!$J$4="yes",IF(C4326=FALSE,FALSE,IF('Data Transformation'!E4326&lt;$R$10,E4326,$R$10)),IF(C4326=FALSE,FALSE,IF(C4326&lt;$R$10,C4326,$R$10)))</f>
        <v>1.01571842</v>
      </c>
      <c r="H4326">
        <f>IF('Input and Summary Results'!$J$4="yes",'Data Transformation'!F4326,'Data Transformation'!D4326)</f>
        <v>8.5219039999999996E-2</v>
      </c>
      <c r="I4326">
        <f t="shared" si="232"/>
        <v>247</v>
      </c>
    </row>
    <row r="4327" spans="2:9" x14ac:dyDescent="0.25">
      <c r="B4327">
        <f>IF('Input and Summary Results'!D3909=0,FALSE,'Input and Summary Results'!$B3909)</f>
        <v>247</v>
      </c>
      <c r="C4327">
        <f>IF(OR(B4327=0,'Input and Summary Results'!D3909=0,'Input and Summary Results'!D3909=""),FALSE,'Input and Summary Results'!$D3909)</f>
        <v>1.0912195600000001</v>
      </c>
      <c r="D4327">
        <f>IF(OR(B4327=0,'Input and Summary Results'!E3909=0),FALSE,'Input and Summary Results'!$E3909)</f>
        <v>6.8173730000000002E-2</v>
      </c>
      <c r="E4327">
        <f t="shared" si="230"/>
        <v>3.7912142066739651E-2</v>
      </c>
      <c r="F4327">
        <f t="shared" si="231"/>
        <v>2.7114065678954653E-2</v>
      </c>
      <c r="G4327">
        <f>IF('Input and Summary Results'!$J$4="yes",IF(C4327=FALSE,FALSE,IF('Data Transformation'!E4327&lt;$R$10,E4327,$R$10)),IF(C4327=FALSE,FALSE,IF(C4327&lt;$R$10,C4327,$R$10)))</f>
        <v>1.0912195600000001</v>
      </c>
      <c r="H4327">
        <f>IF('Input and Summary Results'!$J$4="yes",'Data Transformation'!F4327,'Data Transformation'!D4327)</f>
        <v>6.8173730000000002E-2</v>
      </c>
      <c r="I4327">
        <f t="shared" si="232"/>
        <v>247</v>
      </c>
    </row>
    <row r="4328" spans="2:9" x14ac:dyDescent="0.25">
      <c r="B4328">
        <f>IF('Input and Summary Results'!D3910=0,FALSE,'Input and Summary Results'!$B3910)</f>
        <v>247</v>
      </c>
      <c r="C4328">
        <f>IF(OR(B4328=0,'Input and Summary Results'!D3910=0,'Input and Summary Results'!D3910=""),FALSE,'Input and Summary Results'!$D3910)</f>
        <v>1.1399136700000001</v>
      </c>
      <c r="D4328">
        <f>IF(OR(B4328=0,'Input and Summary Results'!E3910=0),FALSE,'Input and Summary Results'!$E3910)</f>
        <v>8.9064180000000007E-2</v>
      </c>
      <c r="E4328">
        <f t="shared" si="230"/>
        <v>5.6871961808124281E-2</v>
      </c>
      <c r="F4328">
        <f t="shared" si="231"/>
        <v>3.3909457476722776E-2</v>
      </c>
      <c r="G4328">
        <f>IF('Input and Summary Results'!$J$4="yes",IF(C4328=FALSE,FALSE,IF('Data Transformation'!E4328&lt;$R$10,E4328,$R$10)),IF(C4328=FALSE,FALSE,IF(C4328&lt;$R$10,C4328,$R$10)))</f>
        <v>1.1399136700000001</v>
      </c>
      <c r="H4328">
        <f>IF('Input and Summary Results'!$J$4="yes",'Data Transformation'!F4328,'Data Transformation'!D4328)</f>
        <v>8.9064180000000007E-2</v>
      </c>
      <c r="I4328">
        <f t="shared" si="232"/>
        <v>247</v>
      </c>
    </row>
    <row r="4329" spans="2:9" x14ac:dyDescent="0.25">
      <c r="B4329">
        <f>IF('Input and Summary Results'!D3911=0,FALSE,'Input and Summary Results'!$B3911)</f>
        <v>247</v>
      </c>
      <c r="C4329">
        <f>IF(OR(B4329=0,'Input and Summary Results'!D3911=0,'Input and Summary Results'!D3911=""),FALSE,'Input and Summary Results'!$D3911)</f>
        <v>1.16025102</v>
      </c>
      <c r="D4329">
        <f>IF(OR(B4329=0,'Input and Summary Results'!E3911=0),FALSE,'Input and Summary Results'!$E3911)</f>
        <v>4.248093E-2</v>
      </c>
      <c r="E4329">
        <f t="shared" si="230"/>
        <v>6.4551958888246483E-2</v>
      </c>
      <c r="F4329">
        <f t="shared" si="231"/>
        <v>1.5890288654949857E-2</v>
      </c>
      <c r="G4329">
        <f>IF('Input and Summary Results'!$J$4="yes",IF(C4329=FALSE,FALSE,IF('Data Transformation'!E4329&lt;$R$10,E4329,$R$10)),IF(C4329=FALSE,FALSE,IF(C4329&lt;$R$10,C4329,$R$10)))</f>
        <v>1.16025102</v>
      </c>
      <c r="H4329">
        <f>IF('Input and Summary Results'!$J$4="yes",'Data Transformation'!F4329,'Data Transformation'!D4329)</f>
        <v>4.248093E-2</v>
      </c>
      <c r="I4329">
        <f t="shared" si="232"/>
        <v>247</v>
      </c>
    </row>
    <row r="4330" spans="2:9" x14ac:dyDescent="0.25">
      <c r="B4330">
        <f>IF('Input and Summary Results'!D3912=0,FALSE,'Input and Summary Results'!$B3912)</f>
        <v>248</v>
      </c>
      <c r="C4330">
        <f>IF(OR(B4330=0,'Input and Summary Results'!D3912=0,'Input and Summary Results'!D3912=""),FALSE,'Input and Summary Results'!$D3912)</f>
        <v>-5.1876699999999998E-2</v>
      </c>
      <c r="D4330">
        <f>IF(OR(B4330=0,'Input and Summary Results'!E3912=0),FALSE,'Input and Summary Results'!$E3912)</f>
        <v>7.0647100000000004E-2</v>
      </c>
      <c r="E4330" t="e">
        <f t="shared" ref="E4330:E4393" si="233">IF(C4330=FALSE,FALSE,LOG10(C4330))</f>
        <v>#NUM!</v>
      </c>
      <c r="F4330">
        <f t="shared" ref="F4330:F4393" si="234">IF(D4330=FALSE, FALSE,0.434*D4330/C4330)</f>
        <v>-0.59103299554520627</v>
      </c>
      <c r="G4330">
        <f>IF('Input and Summary Results'!$J$4="yes",IF(C4330=FALSE,FALSE,IF('Data Transformation'!E4330&lt;$R$10,E4330,$R$10)),IF(C4330=FALSE,FALSE,IF(C4330&lt;$R$10,C4330,$R$10)))</f>
        <v>-5.1876699999999998E-2</v>
      </c>
      <c r="H4330">
        <f>IF('Input and Summary Results'!$J$4="yes",'Data Transformation'!F4330,'Data Transformation'!D4330)</f>
        <v>7.0647100000000004E-2</v>
      </c>
      <c r="I4330">
        <f t="shared" si="232"/>
        <v>248</v>
      </c>
    </row>
    <row r="4331" spans="2:9" x14ac:dyDescent="0.25">
      <c r="B4331">
        <f>IF('Input and Summary Results'!D3913=0,FALSE,'Input and Summary Results'!$B3913)</f>
        <v>248</v>
      </c>
      <c r="C4331">
        <f>IF(OR(B4331=0,'Input and Summary Results'!D3913=0,'Input and Summary Results'!D3913=""),FALSE,'Input and Summary Results'!$D3913)</f>
        <v>-1.583E-2</v>
      </c>
      <c r="D4331">
        <f>IF(OR(B4331=0,'Input and Summary Results'!E3913=0),FALSE,'Input and Summary Results'!$E3913)</f>
        <v>8.7555140000000004E-2</v>
      </c>
      <c r="E4331" t="e">
        <f t="shared" si="233"/>
        <v>#NUM!</v>
      </c>
      <c r="F4331">
        <f t="shared" si="234"/>
        <v>-2.4004378243840807</v>
      </c>
      <c r="G4331">
        <f>IF('Input and Summary Results'!$J$4="yes",IF(C4331=FALSE,FALSE,IF('Data Transformation'!E4331&lt;$R$10,E4331,$R$10)),IF(C4331=FALSE,FALSE,IF(C4331&lt;$R$10,C4331,$R$10)))</f>
        <v>-1.583E-2</v>
      </c>
      <c r="H4331">
        <f>IF('Input and Summary Results'!$J$4="yes",'Data Transformation'!F4331,'Data Transformation'!D4331)</f>
        <v>8.7555140000000004E-2</v>
      </c>
      <c r="I4331">
        <f t="shared" si="232"/>
        <v>248</v>
      </c>
    </row>
    <row r="4332" spans="2:9" x14ac:dyDescent="0.25">
      <c r="B4332">
        <f>IF('Input and Summary Results'!D3914=0,FALSE,'Input and Summary Results'!$B3914)</f>
        <v>248</v>
      </c>
      <c r="C4332">
        <f>IF(OR(B4332=0,'Input and Summary Results'!D3914=0,'Input and Summary Results'!D3914=""),FALSE,'Input and Summary Results'!$D3914)</f>
        <v>-1.4138E-3</v>
      </c>
      <c r="D4332">
        <f>IF(OR(B4332=0,'Input and Summary Results'!E3914=0),FALSE,'Input and Summary Results'!$E3914)</f>
        <v>9.6543009999999999E-2</v>
      </c>
      <c r="E4332" t="e">
        <f t="shared" si="233"/>
        <v>#NUM!</v>
      </c>
      <c r="F4332">
        <f t="shared" si="234"/>
        <v>-29.636204795586366</v>
      </c>
      <c r="G4332">
        <f>IF('Input and Summary Results'!$J$4="yes",IF(C4332=FALSE,FALSE,IF('Data Transformation'!E4332&lt;$R$10,E4332,$R$10)),IF(C4332=FALSE,FALSE,IF(C4332&lt;$R$10,C4332,$R$10)))</f>
        <v>-1.4138E-3</v>
      </c>
      <c r="H4332">
        <f>IF('Input and Summary Results'!$J$4="yes",'Data Transformation'!F4332,'Data Transformation'!D4332)</f>
        <v>9.6543009999999999E-2</v>
      </c>
      <c r="I4332">
        <f t="shared" si="232"/>
        <v>248</v>
      </c>
    </row>
    <row r="4333" spans="2:9" x14ac:dyDescent="0.25">
      <c r="B4333">
        <f>IF('Input and Summary Results'!D3915=0,FALSE,'Input and Summary Results'!$B3915)</f>
        <v>248</v>
      </c>
      <c r="C4333">
        <f>IF(OR(B4333=0,'Input and Summary Results'!D3915=0,'Input and Summary Results'!D3915=""),FALSE,'Input and Summary Results'!$D3915)</f>
        <v>7.5420699999999997E-3</v>
      </c>
      <c r="D4333">
        <f>IF(OR(B4333=0,'Input and Summary Results'!E3915=0),FALSE,'Input and Summary Results'!$E3915)</f>
        <v>6.4252920000000005E-2</v>
      </c>
      <c r="E4333">
        <f t="shared" si="233"/>
        <v>-2.1225094411066578</v>
      </c>
      <c r="F4333">
        <f t="shared" si="234"/>
        <v>3.6973625649191804</v>
      </c>
      <c r="G4333">
        <f>IF('Input and Summary Results'!$J$4="yes",IF(C4333=FALSE,FALSE,IF('Data Transformation'!E4333&lt;$R$10,E4333,$R$10)),IF(C4333=FALSE,FALSE,IF(C4333&lt;$R$10,C4333,$R$10)))</f>
        <v>7.5420699999999997E-3</v>
      </c>
      <c r="H4333">
        <f>IF('Input and Summary Results'!$J$4="yes",'Data Transformation'!F4333,'Data Transformation'!D4333)</f>
        <v>6.4252920000000005E-2</v>
      </c>
      <c r="I4333">
        <f t="shared" si="232"/>
        <v>248</v>
      </c>
    </row>
    <row r="4334" spans="2:9" x14ac:dyDescent="0.25">
      <c r="B4334">
        <f>IF('Input and Summary Results'!D3916=0,FALSE,'Input and Summary Results'!$B3916)</f>
        <v>248</v>
      </c>
      <c r="C4334">
        <f>IF(OR(B4334=0,'Input and Summary Results'!D3916=0,'Input and Summary Results'!D3916=""),FALSE,'Input and Summary Results'!$D3916)</f>
        <v>2.1325460000000001E-2</v>
      </c>
      <c r="D4334">
        <f>IF(OR(B4334=0,'Input and Summary Results'!E3916=0),FALSE,'Input and Summary Results'!$E3916)</f>
        <v>8.0692879999999995E-2</v>
      </c>
      <c r="E4334">
        <f t="shared" si="233"/>
        <v>-1.671101592127284</v>
      </c>
      <c r="F4334">
        <f t="shared" si="234"/>
        <v>1.6422018526212327</v>
      </c>
      <c r="G4334">
        <f>IF('Input and Summary Results'!$J$4="yes",IF(C4334=FALSE,FALSE,IF('Data Transformation'!E4334&lt;$R$10,E4334,$R$10)),IF(C4334=FALSE,FALSE,IF(C4334&lt;$R$10,C4334,$R$10)))</f>
        <v>2.1325460000000001E-2</v>
      </c>
      <c r="H4334">
        <f>IF('Input and Summary Results'!$J$4="yes",'Data Transformation'!F4334,'Data Transformation'!D4334)</f>
        <v>8.0692879999999995E-2</v>
      </c>
      <c r="I4334">
        <f t="shared" si="232"/>
        <v>248</v>
      </c>
    </row>
    <row r="4335" spans="2:9" x14ac:dyDescent="0.25">
      <c r="B4335">
        <f>IF('Input and Summary Results'!D3917=0,FALSE,'Input and Summary Results'!$B3917)</f>
        <v>248</v>
      </c>
      <c r="C4335">
        <f>IF(OR(B4335=0,'Input and Summary Results'!D3917=0,'Input and Summary Results'!D3917=""),FALSE,'Input and Summary Results'!$D3917)</f>
        <v>3.4110769999999999E-2</v>
      </c>
      <c r="D4335">
        <f>IF(OR(B4335=0,'Input and Summary Results'!E3917=0),FALSE,'Input and Summary Results'!$E3917)</f>
        <v>5.9445329999999998E-2</v>
      </c>
      <c r="E4335">
        <f t="shared" si="233"/>
        <v>-1.4671084769286724</v>
      </c>
      <c r="F4335">
        <f t="shared" si="234"/>
        <v>0.75633804865735954</v>
      </c>
      <c r="G4335">
        <f>IF('Input and Summary Results'!$J$4="yes",IF(C4335=FALSE,FALSE,IF('Data Transformation'!E4335&lt;$R$10,E4335,$R$10)),IF(C4335=FALSE,FALSE,IF(C4335&lt;$R$10,C4335,$R$10)))</f>
        <v>3.4110769999999999E-2</v>
      </c>
      <c r="H4335">
        <f>IF('Input and Summary Results'!$J$4="yes",'Data Transformation'!F4335,'Data Transformation'!D4335)</f>
        <v>5.9445329999999998E-2</v>
      </c>
      <c r="I4335">
        <f t="shared" si="232"/>
        <v>248</v>
      </c>
    </row>
    <row r="4336" spans="2:9" x14ac:dyDescent="0.25">
      <c r="B4336">
        <f>IF('Input and Summary Results'!D3918=0,FALSE,'Input and Summary Results'!$B3918)</f>
        <v>248</v>
      </c>
      <c r="C4336">
        <f>IF(OR(B4336=0,'Input and Summary Results'!D3918=0,'Input and Summary Results'!D3918=""),FALSE,'Input and Summary Results'!$D3918)</f>
        <v>3.6689390000000002E-2</v>
      </c>
      <c r="D4336">
        <f>IF(OR(B4336=0,'Input and Summary Results'!E3918=0),FALSE,'Input and Summary Results'!$E3918)</f>
        <v>8.3069459999999998E-2</v>
      </c>
      <c r="E4336">
        <f t="shared" si="233"/>
        <v>-1.4354595087901474</v>
      </c>
      <c r="F4336">
        <f t="shared" si="234"/>
        <v>0.98263137217598862</v>
      </c>
      <c r="G4336">
        <f>IF('Input and Summary Results'!$J$4="yes",IF(C4336=FALSE,FALSE,IF('Data Transformation'!E4336&lt;$R$10,E4336,$R$10)),IF(C4336=FALSE,FALSE,IF(C4336&lt;$R$10,C4336,$R$10)))</f>
        <v>3.6689390000000002E-2</v>
      </c>
      <c r="H4336">
        <f>IF('Input and Summary Results'!$J$4="yes",'Data Transformation'!F4336,'Data Transformation'!D4336)</f>
        <v>8.3069459999999998E-2</v>
      </c>
      <c r="I4336">
        <f t="shared" si="232"/>
        <v>248</v>
      </c>
    </row>
    <row r="4337" spans="2:9" x14ac:dyDescent="0.25">
      <c r="B4337">
        <f>IF('Input and Summary Results'!D3919=0,FALSE,'Input and Summary Results'!$B3919)</f>
        <v>248</v>
      </c>
      <c r="C4337">
        <f>IF(OR(B4337=0,'Input and Summary Results'!D3919=0,'Input and Summary Results'!D3919=""),FALSE,'Input and Summary Results'!$D3919)</f>
        <v>4.7550469999999997E-2</v>
      </c>
      <c r="D4337">
        <f>IF(OR(B4337=0,'Input and Summary Results'!E3919=0),FALSE,'Input and Summary Results'!$E3919)</f>
        <v>8.3797540000000004E-2</v>
      </c>
      <c r="E4337">
        <f t="shared" si="233"/>
        <v>-1.3228451860368151</v>
      </c>
      <c r="F4337">
        <f t="shared" si="234"/>
        <v>0.76483223741006134</v>
      </c>
      <c r="G4337">
        <f>IF('Input and Summary Results'!$J$4="yes",IF(C4337=FALSE,FALSE,IF('Data Transformation'!E4337&lt;$R$10,E4337,$R$10)),IF(C4337=FALSE,FALSE,IF(C4337&lt;$R$10,C4337,$R$10)))</f>
        <v>4.7550469999999997E-2</v>
      </c>
      <c r="H4337">
        <f>IF('Input and Summary Results'!$J$4="yes",'Data Transformation'!F4337,'Data Transformation'!D4337)</f>
        <v>8.3797540000000004E-2</v>
      </c>
      <c r="I4337">
        <f t="shared" si="232"/>
        <v>248</v>
      </c>
    </row>
    <row r="4338" spans="2:9" x14ac:dyDescent="0.25">
      <c r="B4338">
        <f>IF('Input and Summary Results'!D3920=0,FALSE,'Input and Summary Results'!$B3920)</f>
        <v>248</v>
      </c>
      <c r="C4338">
        <f>IF(OR(B4338=0,'Input and Summary Results'!D3920=0,'Input and Summary Results'!D3920=""),FALSE,'Input and Summary Results'!$D3920)</f>
        <v>5.5077719999999997E-2</v>
      </c>
      <c r="D4338">
        <f>IF(OR(B4338=0,'Input and Summary Results'!E3920=0),FALSE,'Input and Summary Results'!$E3920)</f>
        <v>6.8430950000000004E-2</v>
      </c>
      <c r="E4338">
        <f t="shared" si="233"/>
        <v>-1.259024046118699</v>
      </c>
      <c r="F4338">
        <f t="shared" si="234"/>
        <v>0.53922043795567431</v>
      </c>
      <c r="G4338">
        <f>IF('Input and Summary Results'!$J$4="yes",IF(C4338=FALSE,FALSE,IF('Data Transformation'!E4338&lt;$R$10,E4338,$R$10)),IF(C4338=FALSE,FALSE,IF(C4338&lt;$R$10,C4338,$R$10)))</f>
        <v>5.5077719999999997E-2</v>
      </c>
      <c r="H4338">
        <f>IF('Input and Summary Results'!$J$4="yes",'Data Transformation'!F4338,'Data Transformation'!D4338)</f>
        <v>6.8430950000000004E-2</v>
      </c>
      <c r="I4338">
        <f t="shared" si="232"/>
        <v>248</v>
      </c>
    </row>
    <row r="4339" spans="2:9" x14ac:dyDescent="0.25">
      <c r="B4339">
        <f>IF('Input and Summary Results'!D3921=0,FALSE,'Input and Summary Results'!$B3921)</f>
        <v>248</v>
      </c>
      <c r="C4339">
        <f>IF(OR(B4339=0,'Input and Summary Results'!D3921=0,'Input and Summary Results'!D3921=""),FALSE,'Input and Summary Results'!$D3921)</f>
        <v>7.0152469999999995E-2</v>
      </c>
      <c r="D4339">
        <f>IF(OR(B4339=0,'Input and Summary Results'!E3921=0),FALSE,'Input and Summary Results'!$E3921)</f>
        <v>0.10641340000000001</v>
      </c>
      <c r="E4339">
        <f t="shared" si="233"/>
        <v>-1.1539570332815858</v>
      </c>
      <c r="F4339">
        <f t="shared" si="234"/>
        <v>0.65832914507500595</v>
      </c>
      <c r="G4339">
        <f>IF('Input and Summary Results'!$J$4="yes",IF(C4339=FALSE,FALSE,IF('Data Transformation'!E4339&lt;$R$10,E4339,$R$10)),IF(C4339=FALSE,FALSE,IF(C4339&lt;$R$10,C4339,$R$10)))</f>
        <v>7.0152469999999995E-2</v>
      </c>
      <c r="H4339">
        <f>IF('Input and Summary Results'!$J$4="yes",'Data Transformation'!F4339,'Data Transformation'!D4339)</f>
        <v>0.10641340000000001</v>
      </c>
      <c r="I4339">
        <f t="shared" si="232"/>
        <v>248</v>
      </c>
    </row>
    <row r="4340" spans="2:9" x14ac:dyDescent="0.25">
      <c r="B4340">
        <f>IF('Input and Summary Results'!D3922=0,FALSE,'Input and Summary Results'!$B3922)</f>
        <v>248</v>
      </c>
      <c r="C4340">
        <f>IF(OR(B4340=0,'Input and Summary Results'!D3922=0,'Input and Summary Results'!D3922=""),FALSE,'Input and Summary Results'!$D3922)</f>
        <v>8.727058E-2</v>
      </c>
      <c r="D4340">
        <f>IF(OR(B4340=0,'Input and Summary Results'!E3922=0),FALSE,'Input and Summary Results'!$E3922)</f>
        <v>0.10504806999999999</v>
      </c>
      <c r="E4340">
        <f t="shared" si="233"/>
        <v>-1.0591321377039273</v>
      </c>
      <c r="F4340">
        <f t="shared" si="234"/>
        <v>0.52240815152139475</v>
      </c>
      <c r="G4340">
        <f>IF('Input and Summary Results'!$J$4="yes",IF(C4340=FALSE,FALSE,IF('Data Transformation'!E4340&lt;$R$10,E4340,$R$10)),IF(C4340=FALSE,FALSE,IF(C4340&lt;$R$10,C4340,$R$10)))</f>
        <v>8.727058E-2</v>
      </c>
      <c r="H4340">
        <f>IF('Input and Summary Results'!$J$4="yes",'Data Transformation'!F4340,'Data Transformation'!D4340)</f>
        <v>0.10504806999999999</v>
      </c>
      <c r="I4340">
        <f t="shared" si="232"/>
        <v>248</v>
      </c>
    </row>
    <row r="4341" spans="2:9" x14ac:dyDescent="0.25">
      <c r="B4341">
        <f>IF('Input and Summary Results'!D3923=0,FALSE,'Input and Summary Results'!$B3923)</f>
        <v>248</v>
      </c>
      <c r="C4341">
        <f>IF(OR(B4341=0,'Input and Summary Results'!D3923=0,'Input and Summary Results'!D3923=""),FALSE,'Input and Summary Results'!$D3923)</f>
        <v>8.8732439999999996E-2</v>
      </c>
      <c r="D4341">
        <f>IF(OR(B4341=0,'Input and Summary Results'!E3923=0),FALSE,'Input and Summary Results'!$E3923)</f>
        <v>7.9357369999999997E-2</v>
      </c>
      <c r="E4341">
        <f t="shared" si="233"/>
        <v>-1.0519175759141033</v>
      </c>
      <c r="F4341">
        <f t="shared" si="234"/>
        <v>0.38814551453786234</v>
      </c>
      <c r="G4341">
        <f>IF('Input and Summary Results'!$J$4="yes",IF(C4341=FALSE,FALSE,IF('Data Transformation'!E4341&lt;$R$10,E4341,$R$10)),IF(C4341=FALSE,FALSE,IF(C4341&lt;$R$10,C4341,$R$10)))</f>
        <v>8.8732439999999996E-2</v>
      </c>
      <c r="H4341">
        <f>IF('Input and Summary Results'!$J$4="yes",'Data Transformation'!F4341,'Data Transformation'!D4341)</f>
        <v>7.9357369999999997E-2</v>
      </c>
      <c r="I4341">
        <f t="shared" si="232"/>
        <v>248</v>
      </c>
    </row>
    <row r="4342" spans="2:9" x14ac:dyDescent="0.25">
      <c r="B4342">
        <f>IF('Input and Summary Results'!D3924=0,FALSE,'Input and Summary Results'!$B3924)</f>
        <v>248</v>
      </c>
      <c r="C4342">
        <f>IF(OR(B4342=0,'Input and Summary Results'!D3924=0,'Input and Summary Results'!D3924=""),FALSE,'Input and Summary Results'!$D3924)</f>
        <v>0.11715286</v>
      </c>
      <c r="D4342">
        <f>IF(OR(B4342=0,'Input and Summary Results'!E3924=0),FALSE,'Input and Summary Results'!$E3924)</f>
        <v>4.9018050000000001E-2</v>
      </c>
      <c r="E4342">
        <f t="shared" si="233"/>
        <v>-0.93124710470204253</v>
      </c>
      <c r="F4342">
        <f t="shared" si="234"/>
        <v>0.18159039139121316</v>
      </c>
      <c r="G4342">
        <f>IF('Input and Summary Results'!$J$4="yes",IF(C4342=FALSE,FALSE,IF('Data Transformation'!E4342&lt;$R$10,E4342,$R$10)),IF(C4342=FALSE,FALSE,IF(C4342&lt;$R$10,C4342,$R$10)))</f>
        <v>0.11715286</v>
      </c>
      <c r="H4342">
        <f>IF('Input and Summary Results'!$J$4="yes",'Data Transformation'!F4342,'Data Transformation'!D4342)</f>
        <v>4.9018050000000001E-2</v>
      </c>
      <c r="I4342">
        <f t="shared" si="232"/>
        <v>248</v>
      </c>
    </row>
    <row r="4343" spans="2:9" x14ac:dyDescent="0.25">
      <c r="B4343">
        <f>IF('Input and Summary Results'!D3925=0,FALSE,'Input and Summary Results'!$B3925)</f>
        <v>248</v>
      </c>
      <c r="C4343">
        <f>IF(OR(B4343=0,'Input and Summary Results'!D3925=0,'Input and Summary Results'!D3925=""),FALSE,'Input and Summary Results'!$D3925)</f>
        <v>0.11809397000000001</v>
      </c>
      <c r="D4343">
        <f>IF(OR(B4343=0,'Input and Summary Results'!E3925=0),FALSE,'Input and Summary Results'!$E3925)</f>
        <v>6.364533E-2</v>
      </c>
      <c r="E4343">
        <f t="shared" si="233"/>
        <v>-0.92777227734485901</v>
      </c>
      <c r="F4343">
        <f t="shared" si="234"/>
        <v>0.23389909933589326</v>
      </c>
      <c r="G4343">
        <f>IF('Input and Summary Results'!$J$4="yes",IF(C4343=FALSE,FALSE,IF('Data Transformation'!E4343&lt;$R$10,E4343,$R$10)),IF(C4343=FALSE,FALSE,IF(C4343&lt;$R$10,C4343,$R$10)))</f>
        <v>0.11809397000000001</v>
      </c>
      <c r="H4343">
        <f>IF('Input and Summary Results'!$J$4="yes",'Data Transformation'!F4343,'Data Transformation'!D4343)</f>
        <v>6.364533E-2</v>
      </c>
      <c r="I4343">
        <f t="shared" si="232"/>
        <v>248</v>
      </c>
    </row>
    <row r="4344" spans="2:9" x14ac:dyDescent="0.25">
      <c r="B4344">
        <f>IF('Input and Summary Results'!D3926=0,FALSE,'Input and Summary Results'!$B3926)</f>
        <v>248</v>
      </c>
      <c r="C4344">
        <f>IF(OR(B4344=0,'Input and Summary Results'!D3926=0,'Input and Summary Results'!D3926=""),FALSE,'Input and Summary Results'!$D3926)</f>
        <v>0.15508119000000001</v>
      </c>
      <c r="D4344">
        <f>IF(OR(B4344=0,'Input and Summary Results'!E3926=0),FALSE,'Input and Summary Results'!$E3926)</f>
        <v>7.5124090000000004E-2</v>
      </c>
      <c r="E4344">
        <f t="shared" si="233"/>
        <v>-0.80944087513677354</v>
      </c>
      <c r="F4344">
        <f t="shared" si="234"/>
        <v>0.21023732833105033</v>
      </c>
      <c r="G4344">
        <f>IF('Input and Summary Results'!$J$4="yes",IF(C4344=FALSE,FALSE,IF('Data Transformation'!E4344&lt;$R$10,E4344,$R$10)),IF(C4344=FALSE,FALSE,IF(C4344&lt;$R$10,C4344,$R$10)))</f>
        <v>0.15508119000000001</v>
      </c>
      <c r="H4344">
        <f>IF('Input and Summary Results'!$J$4="yes",'Data Transformation'!F4344,'Data Transformation'!D4344)</f>
        <v>7.5124090000000004E-2</v>
      </c>
      <c r="I4344">
        <f t="shared" si="232"/>
        <v>248</v>
      </c>
    </row>
    <row r="4345" spans="2:9" x14ac:dyDescent="0.25">
      <c r="B4345">
        <f>IF('Input and Summary Results'!D3927=0,FALSE,'Input and Summary Results'!$B3927)</f>
        <v>248</v>
      </c>
      <c r="C4345">
        <f>IF(OR(B4345=0,'Input and Summary Results'!D3927=0,'Input and Summary Results'!D3927=""),FALSE,'Input and Summary Results'!$D3927)</f>
        <v>0.95390280999999999</v>
      </c>
      <c r="D4345">
        <f>IF(OR(B4345=0,'Input and Summary Results'!E3927=0),FALSE,'Input and Summary Results'!$E3927)</f>
        <v>4.8286469999999998E-2</v>
      </c>
      <c r="E4345">
        <f t="shared" si="233"/>
        <v>-2.0495871869169999E-2</v>
      </c>
      <c r="F4345">
        <f t="shared" si="234"/>
        <v>2.1969038942237729E-2</v>
      </c>
      <c r="G4345">
        <f>IF('Input and Summary Results'!$J$4="yes",IF(C4345=FALSE,FALSE,IF('Data Transformation'!E4345&lt;$R$10,E4345,$R$10)),IF(C4345=FALSE,FALSE,IF(C4345&lt;$R$10,C4345,$R$10)))</f>
        <v>0.95390280999999999</v>
      </c>
      <c r="H4345">
        <f>IF('Input and Summary Results'!$J$4="yes",'Data Transformation'!F4345,'Data Transformation'!D4345)</f>
        <v>4.8286469999999998E-2</v>
      </c>
      <c r="I4345">
        <f t="shared" si="232"/>
        <v>248</v>
      </c>
    </row>
    <row r="4346" spans="2:9" x14ac:dyDescent="0.25">
      <c r="B4346">
        <f>IF('Input and Summary Results'!D3928=0,FALSE,'Input and Summary Results'!$B3928)</f>
        <v>249</v>
      </c>
      <c r="C4346">
        <f>IF(OR(B4346=0,'Input and Summary Results'!D3928=0,'Input and Summary Results'!D3928=""),FALSE,'Input and Summary Results'!$D3928)</f>
        <v>4.1825950000000001E-2</v>
      </c>
      <c r="D4346">
        <f>IF(OR(B4346=0,'Input and Summary Results'!E3928=0),FALSE,'Input and Summary Results'!$E3928)</f>
        <v>5.4027239999999997E-2</v>
      </c>
      <c r="E4346">
        <f t="shared" si="233"/>
        <v>-1.3785541860482391</v>
      </c>
      <c r="F4346">
        <f t="shared" si="234"/>
        <v>0.5606046523749012</v>
      </c>
      <c r="G4346">
        <f>IF('Input and Summary Results'!$J$4="yes",IF(C4346=FALSE,FALSE,IF('Data Transformation'!E4346&lt;$R$10,E4346,$R$10)),IF(C4346=FALSE,FALSE,IF(C4346&lt;$R$10,C4346,$R$10)))</f>
        <v>4.1825950000000001E-2</v>
      </c>
      <c r="H4346">
        <f>IF('Input and Summary Results'!$J$4="yes",'Data Transformation'!F4346,'Data Transformation'!D4346)</f>
        <v>5.4027239999999997E-2</v>
      </c>
      <c r="I4346">
        <f t="shared" si="232"/>
        <v>249</v>
      </c>
    </row>
    <row r="4347" spans="2:9" x14ac:dyDescent="0.25">
      <c r="B4347">
        <f>IF('Input and Summary Results'!D3929=0,FALSE,'Input and Summary Results'!$B3929)</f>
        <v>249</v>
      </c>
      <c r="C4347">
        <f>IF(OR(B4347=0,'Input and Summary Results'!D3929=0,'Input and Summary Results'!D3929=""),FALSE,'Input and Summary Results'!$D3929)</f>
        <v>0.22783500000000001</v>
      </c>
      <c r="D4347">
        <f>IF(OR(B4347=0,'Input and Summary Results'!E3929=0),FALSE,'Input and Summary Results'!$E3929)</f>
        <v>5.2333009999999999E-2</v>
      </c>
      <c r="E4347">
        <f t="shared" si="233"/>
        <v>-0.64237955883781539</v>
      </c>
      <c r="F4347">
        <f t="shared" si="234"/>
        <v>9.9688486580200589E-2</v>
      </c>
      <c r="G4347">
        <f>IF('Input and Summary Results'!$J$4="yes",IF(C4347=FALSE,FALSE,IF('Data Transformation'!E4347&lt;$R$10,E4347,$R$10)),IF(C4347=FALSE,FALSE,IF(C4347&lt;$R$10,C4347,$R$10)))</f>
        <v>0.22783500000000001</v>
      </c>
      <c r="H4347">
        <f>IF('Input and Summary Results'!$J$4="yes",'Data Transformation'!F4347,'Data Transformation'!D4347)</f>
        <v>5.2333009999999999E-2</v>
      </c>
      <c r="I4347">
        <f t="shared" si="232"/>
        <v>249</v>
      </c>
    </row>
    <row r="4348" spans="2:9" x14ac:dyDescent="0.25">
      <c r="B4348">
        <f>IF('Input and Summary Results'!D3930=0,FALSE,'Input and Summary Results'!$B3930)</f>
        <v>249</v>
      </c>
      <c r="C4348">
        <f>IF(OR(B4348=0,'Input and Summary Results'!D3930=0,'Input and Summary Results'!D3930=""),FALSE,'Input and Summary Results'!$D3930)</f>
        <v>0.62536756999999998</v>
      </c>
      <c r="D4348">
        <f>IF(OR(B4348=0,'Input and Summary Results'!E3930=0),FALSE,'Input and Summary Results'!$E3930)</f>
        <v>9.7904210000000005E-2</v>
      </c>
      <c r="E4348">
        <f t="shared" si="233"/>
        <v>-0.20386464393610884</v>
      </c>
      <c r="F4348">
        <f t="shared" si="234"/>
        <v>6.7944724316292907E-2</v>
      </c>
      <c r="G4348">
        <f>IF('Input and Summary Results'!$J$4="yes",IF(C4348=FALSE,FALSE,IF('Data Transformation'!E4348&lt;$R$10,E4348,$R$10)),IF(C4348=FALSE,FALSE,IF(C4348&lt;$R$10,C4348,$R$10)))</f>
        <v>0.62536756999999998</v>
      </c>
      <c r="H4348">
        <f>IF('Input and Summary Results'!$J$4="yes",'Data Transformation'!F4348,'Data Transformation'!D4348)</f>
        <v>9.7904210000000005E-2</v>
      </c>
      <c r="I4348">
        <f t="shared" si="232"/>
        <v>249</v>
      </c>
    </row>
    <row r="4349" spans="2:9" x14ac:dyDescent="0.25">
      <c r="B4349">
        <f>IF('Input and Summary Results'!D3931=0,FALSE,'Input and Summary Results'!$B3931)</f>
        <v>249</v>
      </c>
      <c r="C4349">
        <f>IF(OR(B4349=0,'Input and Summary Results'!D3931=0,'Input and Summary Results'!D3931=""),FALSE,'Input and Summary Results'!$D3931)</f>
        <v>0.66324647000000003</v>
      </c>
      <c r="D4349">
        <f>IF(OR(B4349=0,'Input and Summary Results'!E3931=0),FALSE,'Input and Summary Results'!$E3931)</f>
        <v>8.1197900000000003E-2</v>
      </c>
      <c r="E4349">
        <f t="shared" si="233"/>
        <v>-0.17832505278717231</v>
      </c>
      <c r="F4349">
        <f t="shared" si="234"/>
        <v>5.3132417877776263E-2</v>
      </c>
      <c r="G4349">
        <f>IF('Input and Summary Results'!$J$4="yes",IF(C4349=FALSE,FALSE,IF('Data Transformation'!E4349&lt;$R$10,E4349,$R$10)),IF(C4349=FALSE,FALSE,IF(C4349&lt;$R$10,C4349,$R$10)))</f>
        <v>0.66324647000000003</v>
      </c>
      <c r="H4349">
        <f>IF('Input and Summary Results'!$J$4="yes",'Data Transformation'!F4349,'Data Transformation'!D4349)</f>
        <v>8.1197900000000003E-2</v>
      </c>
      <c r="I4349">
        <f t="shared" si="232"/>
        <v>249</v>
      </c>
    </row>
    <row r="4350" spans="2:9" x14ac:dyDescent="0.25">
      <c r="B4350">
        <f>IF('Input and Summary Results'!D3932=0,FALSE,'Input and Summary Results'!$B3932)</f>
        <v>249</v>
      </c>
      <c r="C4350">
        <f>IF(OR(B4350=0,'Input and Summary Results'!D3932=0,'Input and Summary Results'!D3932=""),FALSE,'Input and Summary Results'!$D3932)</f>
        <v>0.71286168999999999</v>
      </c>
      <c r="D4350">
        <f>IF(OR(B4350=0,'Input and Summary Results'!E3932=0),FALSE,'Input and Summary Results'!$E3932)</f>
        <v>6.1647500000000001E-2</v>
      </c>
      <c r="E4350">
        <f t="shared" si="233"/>
        <v>-0.14699472414051212</v>
      </c>
      <c r="F4350">
        <f t="shared" si="234"/>
        <v>3.7531845763797464E-2</v>
      </c>
      <c r="G4350">
        <f>IF('Input and Summary Results'!$J$4="yes",IF(C4350=FALSE,FALSE,IF('Data Transformation'!E4350&lt;$R$10,E4350,$R$10)),IF(C4350=FALSE,FALSE,IF(C4350&lt;$R$10,C4350,$R$10)))</f>
        <v>0.71286168999999999</v>
      </c>
      <c r="H4350">
        <f>IF('Input and Summary Results'!$J$4="yes",'Data Transformation'!F4350,'Data Transformation'!D4350)</f>
        <v>6.1647500000000001E-2</v>
      </c>
      <c r="I4350">
        <f t="shared" si="232"/>
        <v>249</v>
      </c>
    </row>
    <row r="4351" spans="2:9" x14ac:dyDescent="0.25">
      <c r="B4351">
        <f>IF('Input and Summary Results'!D3933=0,FALSE,'Input and Summary Results'!$B3933)</f>
        <v>249</v>
      </c>
      <c r="C4351">
        <f>IF(OR(B4351=0,'Input and Summary Results'!D3933=0,'Input and Summary Results'!D3933=""),FALSE,'Input and Summary Results'!$D3933)</f>
        <v>0.76743006000000002</v>
      </c>
      <c r="D4351">
        <f>IF(OR(B4351=0,'Input and Summary Results'!E3933=0),FALSE,'Input and Summary Results'!$E3933)</f>
        <v>7.3935760000000003E-2</v>
      </c>
      <c r="E4351">
        <f t="shared" si="233"/>
        <v>-0.11496119362291925</v>
      </c>
      <c r="F4351">
        <f t="shared" si="234"/>
        <v>4.1812435441999751E-2</v>
      </c>
      <c r="G4351">
        <f>IF('Input and Summary Results'!$J$4="yes",IF(C4351=FALSE,FALSE,IF('Data Transformation'!E4351&lt;$R$10,E4351,$R$10)),IF(C4351=FALSE,FALSE,IF(C4351&lt;$R$10,C4351,$R$10)))</f>
        <v>0.76743006000000002</v>
      </c>
      <c r="H4351">
        <f>IF('Input and Summary Results'!$J$4="yes",'Data Transformation'!F4351,'Data Transformation'!D4351)</f>
        <v>7.3935760000000003E-2</v>
      </c>
      <c r="I4351">
        <f t="shared" si="232"/>
        <v>249</v>
      </c>
    </row>
    <row r="4352" spans="2:9" x14ac:dyDescent="0.25">
      <c r="B4352">
        <f>IF('Input and Summary Results'!D3934=0,FALSE,'Input and Summary Results'!$B3934)</f>
        <v>249</v>
      </c>
      <c r="C4352">
        <f>IF(OR(B4352=0,'Input and Summary Results'!D3934=0,'Input and Summary Results'!D3934=""),FALSE,'Input and Summary Results'!$D3934)</f>
        <v>0.80510011000000004</v>
      </c>
      <c r="D4352">
        <f>IF(OR(B4352=0,'Input and Summary Results'!E3934=0),FALSE,'Input and Summary Results'!$E3934)</f>
        <v>4.3056560000000001E-2</v>
      </c>
      <c r="E4352">
        <f t="shared" si="233"/>
        <v>-9.4150114020468773E-2</v>
      </c>
      <c r="F4352">
        <f t="shared" si="234"/>
        <v>2.3210215484879265E-2</v>
      </c>
      <c r="G4352">
        <f>IF('Input and Summary Results'!$J$4="yes",IF(C4352=FALSE,FALSE,IF('Data Transformation'!E4352&lt;$R$10,E4352,$R$10)),IF(C4352=FALSE,FALSE,IF(C4352&lt;$R$10,C4352,$R$10)))</f>
        <v>0.80510011000000004</v>
      </c>
      <c r="H4352">
        <f>IF('Input and Summary Results'!$J$4="yes",'Data Transformation'!F4352,'Data Transformation'!D4352)</f>
        <v>4.3056560000000001E-2</v>
      </c>
      <c r="I4352">
        <f t="shared" si="232"/>
        <v>249</v>
      </c>
    </row>
    <row r="4353" spans="2:9" x14ac:dyDescent="0.25">
      <c r="B4353">
        <f>IF('Input and Summary Results'!D3935=0,FALSE,'Input and Summary Results'!$B3935)</f>
        <v>249</v>
      </c>
      <c r="C4353">
        <f>IF(OR(B4353=0,'Input and Summary Results'!D3935=0,'Input and Summary Results'!D3935=""),FALSE,'Input and Summary Results'!$D3935)</f>
        <v>0.81345177999999996</v>
      </c>
      <c r="D4353">
        <f>IF(OR(B4353=0,'Input and Summary Results'!E3935=0),FALSE,'Input and Summary Results'!$E3935)</f>
        <v>7.2986750000000003E-2</v>
      </c>
      <c r="E4353">
        <f t="shared" si="233"/>
        <v>-8.9668186182067983E-2</v>
      </c>
      <c r="F4353">
        <f t="shared" si="234"/>
        <v>3.8940537446485159E-2</v>
      </c>
      <c r="G4353">
        <f>IF('Input and Summary Results'!$J$4="yes",IF(C4353=FALSE,FALSE,IF('Data Transformation'!E4353&lt;$R$10,E4353,$R$10)),IF(C4353=FALSE,FALSE,IF(C4353&lt;$R$10,C4353,$R$10)))</f>
        <v>0.81345177999999996</v>
      </c>
      <c r="H4353">
        <f>IF('Input and Summary Results'!$J$4="yes",'Data Transformation'!F4353,'Data Transformation'!D4353)</f>
        <v>7.2986750000000003E-2</v>
      </c>
      <c r="I4353">
        <f t="shared" si="232"/>
        <v>249</v>
      </c>
    </row>
    <row r="4354" spans="2:9" x14ac:dyDescent="0.25">
      <c r="B4354">
        <f>IF('Input and Summary Results'!D3936=0,FALSE,'Input and Summary Results'!$B3936)</f>
        <v>249</v>
      </c>
      <c r="C4354">
        <f>IF(OR(B4354=0,'Input and Summary Results'!D3936=0,'Input and Summary Results'!D3936=""),FALSE,'Input and Summary Results'!$D3936)</f>
        <v>0.83770803000000005</v>
      </c>
      <c r="D4354">
        <f>IF(OR(B4354=0,'Input and Summary Results'!E3936=0),FALSE,'Input and Summary Results'!$E3936)</f>
        <v>7.1747259999999993E-2</v>
      </c>
      <c r="E4354">
        <f t="shared" si="233"/>
        <v>-7.6907321530293629E-2</v>
      </c>
      <c r="F4354">
        <f t="shared" si="234"/>
        <v>3.7170839630127447E-2</v>
      </c>
      <c r="G4354">
        <f>IF('Input and Summary Results'!$J$4="yes",IF(C4354=FALSE,FALSE,IF('Data Transformation'!E4354&lt;$R$10,E4354,$R$10)),IF(C4354=FALSE,FALSE,IF(C4354&lt;$R$10,C4354,$R$10)))</f>
        <v>0.83770803000000005</v>
      </c>
      <c r="H4354">
        <f>IF('Input and Summary Results'!$J$4="yes",'Data Transformation'!F4354,'Data Transformation'!D4354)</f>
        <v>7.1747259999999993E-2</v>
      </c>
      <c r="I4354">
        <f t="shared" si="232"/>
        <v>249</v>
      </c>
    </row>
    <row r="4355" spans="2:9" x14ac:dyDescent="0.25">
      <c r="B4355">
        <f>IF('Input and Summary Results'!D3937=0,FALSE,'Input and Summary Results'!$B3937)</f>
        <v>249</v>
      </c>
      <c r="C4355">
        <f>IF(OR(B4355=0,'Input and Summary Results'!D3937=0,'Input and Summary Results'!D3937=""),FALSE,'Input and Summary Results'!$D3937)</f>
        <v>0.87602515000000003</v>
      </c>
      <c r="D4355">
        <f>IF(OR(B4355=0,'Input and Summary Results'!E3937=0),FALSE,'Input and Summary Results'!$E3937)</f>
        <v>8.6306040000000001E-2</v>
      </c>
      <c r="E4355">
        <f t="shared" si="233"/>
        <v>-5.7483425396496833E-2</v>
      </c>
      <c r="F4355">
        <f t="shared" si="234"/>
        <v>4.2757700917604939E-2</v>
      </c>
      <c r="G4355">
        <f>IF('Input and Summary Results'!$J$4="yes",IF(C4355=FALSE,FALSE,IF('Data Transformation'!E4355&lt;$R$10,E4355,$R$10)),IF(C4355=FALSE,FALSE,IF(C4355&lt;$R$10,C4355,$R$10)))</f>
        <v>0.87602515000000003</v>
      </c>
      <c r="H4355">
        <f>IF('Input and Summary Results'!$J$4="yes",'Data Transformation'!F4355,'Data Transformation'!D4355)</f>
        <v>8.6306040000000001E-2</v>
      </c>
      <c r="I4355">
        <f t="shared" si="232"/>
        <v>249</v>
      </c>
    </row>
    <row r="4356" spans="2:9" x14ac:dyDescent="0.25">
      <c r="B4356">
        <f>IF('Input and Summary Results'!D3938=0,FALSE,'Input and Summary Results'!$B3938)</f>
        <v>249</v>
      </c>
      <c r="C4356">
        <f>IF(OR(B4356=0,'Input and Summary Results'!D3938=0,'Input and Summary Results'!D3938=""),FALSE,'Input and Summary Results'!$D3938)</f>
        <v>0.88113702000000005</v>
      </c>
      <c r="D4356">
        <f>IF(OR(B4356=0,'Input and Summary Results'!E3938=0),FALSE,'Input and Summary Results'!$E3938)</f>
        <v>7.6313320000000004E-2</v>
      </c>
      <c r="E4356">
        <f t="shared" si="233"/>
        <v>-5.4956551970595499E-2</v>
      </c>
      <c r="F4356">
        <f t="shared" si="234"/>
        <v>3.7587775939773818E-2</v>
      </c>
      <c r="G4356">
        <f>IF('Input and Summary Results'!$J$4="yes",IF(C4356=FALSE,FALSE,IF('Data Transformation'!E4356&lt;$R$10,E4356,$R$10)),IF(C4356=FALSE,FALSE,IF(C4356&lt;$R$10,C4356,$R$10)))</f>
        <v>0.88113702000000005</v>
      </c>
      <c r="H4356">
        <f>IF('Input and Summary Results'!$J$4="yes",'Data Transformation'!F4356,'Data Transformation'!D4356)</f>
        <v>7.6313320000000004E-2</v>
      </c>
      <c r="I4356">
        <f t="shared" si="232"/>
        <v>249</v>
      </c>
    </row>
    <row r="4357" spans="2:9" x14ac:dyDescent="0.25">
      <c r="B4357">
        <f>IF('Input and Summary Results'!D3939=0,FALSE,'Input and Summary Results'!$B3939)</f>
        <v>249</v>
      </c>
      <c r="C4357">
        <f>IF(OR(B4357=0,'Input and Summary Results'!D3939=0,'Input and Summary Results'!D3939=""),FALSE,'Input and Summary Results'!$D3939)</f>
        <v>0.89500411000000002</v>
      </c>
      <c r="D4357">
        <f>IF(OR(B4357=0,'Input and Summary Results'!E3939=0),FALSE,'Input and Summary Results'!$E3939)</f>
        <v>7.251705E-2</v>
      </c>
      <c r="E4357">
        <f t="shared" si="233"/>
        <v>-4.8174970330767092E-2</v>
      </c>
      <c r="F4357">
        <f t="shared" si="234"/>
        <v>3.5164530920422252E-2</v>
      </c>
      <c r="G4357">
        <f>IF('Input and Summary Results'!$J$4="yes",IF(C4357=FALSE,FALSE,IF('Data Transformation'!E4357&lt;$R$10,E4357,$R$10)),IF(C4357=FALSE,FALSE,IF(C4357&lt;$R$10,C4357,$R$10)))</f>
        <v>0.89500411000000002</v>
      </c>
      <c r="H4357">
        <f>IF('Input and Summary Results'!$J$4="yes",'Data Transformation'!F4357,'Data Transformation'!D4357)</f>
        <v>7.251705E-2</v>
      </c>
      <c r="I4357">
        <f t="shared" ref="I4357:I4420" si="235">IF(G4357=FALSE,"",B4357)</f>
        <v>249</v>
      </c>
    </row>
    <row r="4358" spans="2:9" x14ac:dyDescent="0.25">
      <c r="B4358">
        <f>IF('Input and Summary Results'!D3940=0,FALSE,'Input and Summary Results'!$B3940)</f>
        <v>249</v>
      </c>
      <c r="C4358">
        <f>IF(OR(B4358=0,'Input and Summary Results'!D3940=0,'Input and Summary Results'!D3940=""),FALSE,'Input and Summary Results'!$D3940)</f>
        <v>0.94723374000000005</v>
      </c>
      <c r="D4358">
        <f>IF(OR(B4358=0,'Input and Summary Results'!E3940=0),FALSE,'Input and Summary Results'!$E3940)</f>
        <v>6.9436700000000004E-2</v>
      </c>
      <c r="E4358">
        <f t="shared" si="233"/>
        <v>-2.3542840989769987E-2</v>
      </c>
      <c r="F4358">
        <f t="shared" si="234"/>
        <v>3.1814246608234203E-2</v>
      </c>
      <c r="G4358">
        <f>IF('Input and Summary Results'!$J$4="yes",IF(C4358=FALSE,FALSE,IF('Data Transformation'!E4358&lt;$R$10,E4358,$R$10)),IF(C4358=FALSE,FALSE,IF(C4358&lt;$R$10,C4358,$R$10)))</f>
        <v>0.94723374000000005</v>
      </c>
      <c r="H4358">
        <f>IF('Input and Summary Results'!$J$4="yes",'Data Transformation'!F4358,'Data Transformation'!D4358)</f>
        <v>6.9436700000000004E-2</v>
      </c>
      <c r="I4358">
        <f t="shared" si="235"/>
        <v>249</v>
      </c>
    </row>
    <row r="4359" spans="2:9" x14ac:dyDescent="0.25">
      <c r="B4359">
        <f>IF('Input and Summary Results'!D3941=0,FALSE,'Input and Summary Results'!$B3941)</f>
        <v>249</v>
      </c>
      <c r="C4359">
        <f>IF(OR(B4359=0,'Input and Summary Results'!D3941=0,'Input and Summary Results'!D3941=""),FALSE,'Input and Summary Results'!$D3941)</f>
        <v>0.95563902000000001</v>
      </c>
      <c r="D4359">
        <f>IF(OR(B4359=0,'Input and Summary Results'!E3941=0),FALSE,'Input and Summary Results'!$E3941)</f>
        <v>7.6932210000000001E-2</v>
      </c>
      <c r="E4359">
        <f t="shared" si="233"/>
        <v>-1.9706125744353192E-2</v>
      </c>
      <c r="F4359">
        <f t="shared" si="234"/>
        <v>3.4938484554554922E-2</v>
      </c>
      <c r="G4359">
        <f>IF('Input and Summary Results'!$J$4="yes",IF(C4359=FALSE,FALSE,IF('Data Transformation'!E4359&lt;$R$10,E4359,$R$10)),IF(C4359=FALSE,FALSE,IF(C4359&lt;$R$10,C4359,$R$10)))</f>
        <v>0.95563902000000001</v>
      </c>
      <c r="H4359">
        <f>IF('Input and Summary Results'!$J$4="yes",'Data Transformation'!F4359,'Data Transformation'!D4359)</f>
        <v>7.6932210000000001E-2</v>
      </c>
      <c r="I4359">
        <f t="shared" si="235"/>
        <v>249</v>
      </c>
    </row>
    <row r="4360" spans="2:9" x14ac:dyDescent="0.25">
      <c r="B4360">
        <f>IF('Input and Summary Results'!D3942=0,FALSE,'Input and Summary Results'!$B3942)</f>
        <v>249</v>
      </c>
      <c r="C4360">
        <f>IF(OR(B4360=0,'Input and Summary Results'!D3942=0,'Input and Summary Results'!D3942=""),FALSE,'Input and Summary Results'!$D3942)</f>
        <v>0.97597661000000002</v>
      </c>
      <c r="D4360">
        <f>IF(OR(B4360=0,'Input and Summary Results'!E3942=0),FALSE,'Input and Summary Results'!$E3942)</f>
        <v>4.87789E-2</v>
      </c>
      <c r="E4360">
        <f t="shared" si="233"/>
        <v>-1.0560590396478772E-2</v>
      </c>
      <c r="F4360">
        <f t="shared" si="234"/>
        <v>2.1691137249692901E-2</v>
      </c>
      <c r="G4360">
        <f>IF('Input and Summary Results'!$J$4="yes",IF(C4360=FALSE,FALSE,IF('Data Transformation'!E4360&lt;$R$10,E4360,$R$10)),IF(C4360=FALSE,FALSE,IF(C4360&lt;$R$10,C4360,$R$10)))</f>
        <v>0.97597661000000002</v>
      </c>
      <c r="H4360">
        <f>IF('Input and Summary Results'!$J$4="yes",'Data Transformation'!F4360,'Data Transformation'!D4360)</f>
        <v>4.87789E-2</v>
      </c>
      <c r="I4360">
        <f t="shared" si="235"/>
        <v>249</v>
      </c>
    </row>
    <row r="4361" spans="2:9" x14ac:dyDescent="0.25">
      <c r="B4361">
        <f>IF('Input and Summary Results'!D3943=0,FALSE,'Input and Summary Results'!$B3943)</f>
        <v>249</v>
      </c>
      <c r="C4361">
        <f>IF(OR(B4361=0,'Input and Summary Results'!D3943=0,'Input and Summary Results'!D3943=""),FALSE,'Input and Summary Results'!$D3943)</f>
        <v>1.10896982</v>
      </c>
      <c r="D4361">
        <f>IF(OR(B4361=0,'Input and Summary Results'!E3943=0),FALSE,'Input and Summary Results'!$E3943)</f>
        <v>5.120678E-2</v>
      </c>
      <c r="E4361">
        <f t="shared" si="233"/>
        <v>4.491972722597503E-2</v>
      </c>
      <c r="F4361">
        <f t="shared" si="234"/>
        <v>2.0039988572457274E-2</v>
      </c>
      <c r="G4361">
        <f>IF('Input and Summary Results'!$J$4="yes",IF(C4361=FALSE,FALSE,IF('Data Transformation'!E4361&lt;$R$10,E4361,$R$10)),IF(C4361=FALSE,FALSE,IF(C4361&lt;$R$10,C4361,$R$10)))</f>
        <v>1.10896982</v>
      </c>
      <c r="H4361">
        <f>IF('Input and Summary Results'!$J$4="yes",'Data Transformation'!F4361,'Data Transformation'!D4361)</f>
        <v>5.120678E-2</v>
      </c>
      <c r="I4361">
        <f t="shared" si="235"/>
        <v>249</v>
      </c>
    </row>
    <row r="4362" spans="2:9" x14ac:dyDescent="0.25">
      <c r="B4362">
        <f>IF('Input and Summary Results'!D3944=0,FALSE,'Input and Summary Results'!$B3944)</f>
        <v>249</v>
      </c>
      <c r="C4362">
        <f>IF(OR(B4362=0,'Input and Summary Results'!D3944=0,'Input and Summary Results'!D3944=""),FALSE,'Input and Summary Results'!$D3944)</f>
        <v>1.2502271700000001</v>
      </c>
      <c r="D4362">
        <f>IF(OR(B4362=0,'Input and Summary Results'!E3944=0),FALSE,'Input and Summary Results'!$E3944)</f>
        <v>6.7892560000000005E-2</v>
      </c>
      <c r="E4362">
        <f t="shared" si="233"/>
        <v>9.6988932778955053E-2</v>
      </c>
      <c r="F4362">
        <f t="shared" si="234"/>
        <v>2.3568013675466674E-2</v>
      </c>
      <c r="G4362">
        <f>IF('Input and Summary Results'!$J$4="yes",IF(C4362=FALSE,FALSE,IF('Data Transformation'!E4362&lt;$R$10,E4362,$R$10)),IF(C4362=FALSE,FALSE,IF(C4362&lt;$R$10,C4362,$R$10)))</f>
        <v>1.2502271700000001</v>
      </c>
      <c r="H4362">
        <f>IF('Input and Summary Results'!$J$4="yes",'Data Transformation'!F4362,'Data Transformation'!D4362)</f>
        <v>6.7892560000000005E-2</v>
      </c>
      <c r="I4362">
        <f t="shared" si="235"/>
        <v>249</v>
      </c>
    </row>
    <row r="4363" spans="2:9" x14ac:dyDescent="0.25">
      <c r="B4363">
        <f>IF('Input and Summary Results'!D3945=0,FALSE,'Input and Summary Results'!$B3945)</f>
        <v>250</v>
      </c>
      <c r="C4363">
        <f>IF(OR(B4363=0,'Input and Summary Results'!D3945=0,'Input and Summary Results'!D3945=""),FALSE,'Input and Summary Results'!$D3945)</f>
        <v>0.60309040999999997</v>
      </c>
      <c r="D4363">
        <f>IF(OR(B4363=0,'Input and Summary Results'!E3945=0),FALSE,'Input and Summary Results'!$E3945)</f>
        <v>0.10792786</v>
      </c>
      <c r="E4363">
        <f t="shared" si="233"/>
        <v>-0.21961757737748874</v>
      </c>
      <c r="F4363">
        <f t="shared" si="234"/>
        <v>7.7667776610806996E-2</v>
      </c>
      <c r="G4363">
        <f>IF('Input and Summary Results'!$J$4="yes",IF(C4363=FALSE,FALSE,IF('Data Transformation'!E4363&lt;$R$10,E4363,$R$10)),IF(C4363=FALSE,FALSE,IF(C4363&lt;$R$10,C4363,$R$10)))</f>
        <v>0.60309040999999997</v>
      </c>
      <c r="H4363">
        <f>IF('Input and Summary Results'!$J$4="yes",'Data Transformation'!F4363,'Data Transformation'!D4363)</f>
        <v>0.10792786</v>
      </c>
      <c r="I4363">
        <f t="shared" si="235"/>
        <v>250</v>
      </c>
    </row>
    <row r="4364" spans="2:9" x14ac:dyDescent="0.25">
      <c r="B4364">
        <f>IF('Input and Summary Results'!D3946=0,FALSE,'Input and Summary Results'!$B3946)</f>
        <v>250</v>
      </c>
      <c r="C4364">
        <f>IF(OR(B4364=0,'Input and Summary Results'!D3946=0,'Input and Summary Results'!D3946=""),FALSE,'Input and Summary Results'!$D3946)</f>
        <v>0.79214037999999998</v>
      </c>
      <c r="D4364">
        <f>IF(OR(B4364=0,'Input and Summary Results'!E3946=0),FALSE,'Input and Summary Results'!$E3946)</f>
        <v>7.0915740000000005E-2</v>
      </c>
      <c r="E4364">
        <f t="shared" si="233"/>
        <v>-0.101197847631529</v>
      </c>
      <c r="F4364">
        <f t="shared" si="234"/>
        <v>3.8853506192930098E-2</v>
      </c>
      <c r="G4364">
        <f>IF('Input and Summary Results'!$J$4="yes",IF(C4364=FALSE,FALSE,IF('Data Transformation'!E4364&lt;$R$10,E4364,$R$10)),IF(C4364=FALSE,FALSE,IF(C4364&lt;$R$10,C4364,$R$10)))</f>
        <v>0.79214037999999998</v>
      </c>
      <c r="H4364">
        <f>IF('Input and Summary Results'!$J$4="yes",'Data Transformation'!F4364,'Data Transformation'!D4364)</f>
        <v>7.0915740000000005E-2</v>
      </c>
      <c r="I4364">
        <f t="shared" si="235"/>
        <v>250</v>
      </c>
    </row>
    <row r="4365" spans="2:9" x14ac:dyDescent="0.25">
      <c r="B4365">
        <f>IF('Input and Summary Results'!D3947=0,FALSE,'Input and Summary Results'!$B3947)</f>
        <v>250</v>
      </c>
      <c r="C4365">
        <f>IF(OR(B4365=0,'Input and Summary Results'!D3947=0,'Input and Summary Results'!D3947=""),FALSE,'Input and Summary Results'!$D3947)</f>
        <v>0.80379601000000001</v>
      </c>
      <c r="D4365">
        <f>IF(OR(B4365=0,'Input and Summary Results'!E3947=0),FALSE,'Input and Summary Results'!$E3947)</f>
        <v>4.3801960000000001E-2</v>
      </c>
      <c r="E4365">
        <f t="shared" si="233"/>
        <v>-9.4854153952995679E-2</v>
      </c>
      <c r="F4365">
        <f t="shared" si="234"/>
        <v>2.3650342130959325E-2</v>
      </c>
      <c r="G4365">
        <f>IF('Input and Summary Results'!$J$4="yes",IF(C4365=FALSE,FALSE,IF('Data Transformation'!E4365&lt;$R$10,E4365,$R$10)),IF(C4365=FALSE,FALSE,IF(C4365&lt;$R$10,C4365,$R$10)))</f>
        <v>0.80379601000000001</v>
      </c>
      <c r="H4365">
        <f>IF('Input and Summary Results'!$J$4="yes",'Data Transformation'!F4365,'Data Transformation'!D4365)</f>
        <v>4.3801960000000001E-2</v>
      </c>
      <c r="I4365">
        <f t="shared" si="235"/>
        <v>250</v>
      </c>
    </row>
    <row r="4366" spans="2:9" x14ac:dyDescent="0.25">
      <c r="B4366">
        <f>IF('Input and Summary Results'!D3948=0,FALSE,'Input and Summary Results'!$B3948)</f>
        <v>250</v>
      </c>
      <c r="C4366">
        <f>IF(OR(B4366=0,'Input and Summary Results'!D3948=0,'Input and Summary Results'!D3948=""),FALSE,'Input and Summary Results'!$D3948)</f>
        <v>0.89806936000000004</v>
      </c>
      <c r="D4366">
        <f>IF(OR(B4366=0,'Input and Summary Results'!E3948=0),FALSE,'Input and Summary Results'!$E3948)</f>
        <v>4.8675999999999997E-2</v>
      </c>
      <c r="E4366">
        <f t="shared" si="233"/>
        <v>-4.6690120457402881E-2</v>
      </c>
      <c r="F4366">
        <f t="shared" si="234"/>
        <v>2.3523109618170245E-2</v>
      </c>
      <c r="G4366">
        <f>IF('Input and Summary Results'!$J$4="yes",IF(C4366=FALSE,FALSE,IF('Data Transformation'!E4366&lt;$R$10,E4366,$R$10)),IF(C4366=FALSE,FALSE,IF(C4366&lt;$R$10,C4366,$R$10)))</f>
        <v>0.89806936000000004</v>
      </c>
      <c r="H4366">
        <f>IF('Input and Summary Results'!$J$4="yes",'Data Transformation'!F4366,'Data Transformation'!D4366)</f>
        <v>4.8675999999999997E-2</v>
      </c>
      <c r="I4366">
        <f t="shared" si="235"/>
        <v>250</v>
      </c>
    </row>
    <row r="4367" spans="2:9" x14ac:dyDescent="0.25">
      <c r="B4367">
        <f>IF('Input and Summary Results'!D3949=0,FALSE,'Input and Summary Results'!$B3949)</f>
        <v>250</v>
      </c>
      <c r="C4367">
        <f>IF(OR(B4367=0,'Input and Summary Results'!D3949=0,'Input and Summary Results'!D3949=""),FALSE,'Input and Summary Results'!$D3949)</f>
        <v>0.90086105999999999</v>
      </c>
      <c r="D4367">
        <f>IF(OR(B4367=0,'Input and Summary Results'!E3949=0),FALSE,'Input and Summary Results'!$E3949)</f>
        <v>9.7801620000000006E-2</v>
      </c>
      <c r="E4367">
        <f t="shared" si="233"/>
        <v>-4.5342185189937795E-2</v>
      </c>
      <c r="F4367">
        <f t="shared" si="234"/>
        <v>4.7117036094334014E-2</v>
      </c>
      <c r="G4367">
        <f>IF('Input and Summary Results'!$J$4="yes",IF(C4367=FALSE,FALSE,IF('Data Transformation'!E4367&lt;$R$10,E4367,$R$10)),IF(C4367=FALSE,FALSE,IF(C4367&lt;$R$10,C4367,$R$10)))</f>
        <v>0.90086105999999999</v>
      </c>
      <c r="H4367">
        <f>IF('Input and Summary Results'!$J$4="yes",'Data Transformation'!F4367,'Data Transformation'!D4367)</f>
        <v>9.7801620000000006E-2</v>
      </c>
      <c r="I4367">
        <f t="shared" si="235"/>
        <v>250</v>
      </c>
    </row>
    <row r="4368" spans="2:9" x14ac:dyDescent="0.25">
      <c r="B4368">
        <f>IF('Input and Summary Results'!D3950=0,FALSE,'Input and Summary Results'!$B3950)</f>
        <v>250</v>
      </c>
      <c r="C4368">
        <f>IF(OR(B4368=0,'Input and Summary Results'!D3950=0,'Input and Summary Results'!D3950=""),FALSE,'Input and Summary Results'!$D3950)</f>
        <v>0.90252036000000002</v>
      </c>
      <c r="D4368">
        <f>IF(OR(B4368=0,'Input and Summary Results'!E3950=0),FALSE,'Input and Summary Results'!$E3950)</f>
        <v>7.7226900000000001E-2</v>
      </c>
      <c r="E4368">
        <f t="shared" si="233"/>
        <v>-4.4542992041789672E-2</v>
      </c>
      <c r="F4368">
        <f t="shared" si="234"/>
        <v>3.7136530194177557E-2</v>
      </c>
      <c r="G4368">
        <f>IF('Input and Summary Results'!$J$4="yes",IF(C4368=FALSE,FALSE,IF('Data Transformation'!E4368&lt;$R$10,E4368,$R$10)),IF(C4368=FALSE,FALSE,IF(C4368&lt;$R$10,C4368,$R$10)))</f>
        <v>0.90252036000000002</v>
      </c>
      <c r="H4368">
        <f>IF('Input and Summary Results'!$J$4="yes",'Data Transformation'!F4368,'Data Transformation'!D4368)</f>
        <v>7.7226900000000001E-2</v>
      </c>
      <c r="I4368">
        <f t="shared" si="235"/>
        <v>250</v>
      </c>
    </row>
    <row r="4369" spans="2:9" x14ac:dyDescent="0.25">
      <c r="B4369">
        <f>IF('Input and Summary Results'!D3951=0,FALSE,'Input and Summary Results'!$B3951)</f>
        <v>250</v>
      </c>
      <c r="C4369">
        <f>IF(OR(B4369=0,'Input and Summary Results'!D3951=0,'Input and Summary Results'!D3951=""),FALSE,'Input and Summary Results'!$D3951)</f>
        <v>0.93115645000000002</v>
      </c>
      <c r="D4369">
        <f>IF(OR(B4369=0,'Input and Summary Results'!E3951=0),FALSE,'Input and Summary Results'!$E3951)</f>
        <v>8.6821449999999994E-2</v>
      </c>
      <c r="E4369">
        <f t="shared" si="233"/>
        <v>-3.097734408483413E-2</v>
      </c>
      <c r="F4369">
        <f t="shared" si="234"/>
        <v>4.0466356969336349E-2</v>
      </c>
      <c r="G4369">
        <f>IF('Input and Summary Results'!$J$4="yes",IF(C4369=FALSE,FALSE,IF('Data Transformation'!E4369&lt;$R$10,E4369,$R$10)),IF(C4369=FALSE,FALSE,IF(C4369&lt;$R$10,C4369,$R$10)))</f>
        <v>0.93115645000000002</v>
      </c>
      <c r="H4369">
        <f>IF('Input and Summary Results'!$J$4="yes",'Data Transformation'!F4369,'Data Transformation'!D4369)</f>
        <v>8.6821449999999994E-2</v>
      </c>
      <c r="I4369">
        <f t="shared" si="235"/>
        <v>250</v>
      </c>
    </row>
    <row r="4370" spans="2:9" x14ac:dyDescent="0.25">
      <c r="B4370">
        <f>IF('Input and Summary Results'!D3952=0,FALSE,'Input and Summary Results'!$B3952)</f>
        <v>250</v>
      </c>
      <c r="C4370">
        <f>IF(OR(B4370=0,'Input and Summary Results'!D3952=0,'Input and Summary Results'!D3952=""),FALSE,'Input and Summary Results'!$D3952)</f>
        <v>0.95342833999999999</v>
      </c>
      <c r="D4370">
        <f>IF(OR(B4370=0,'Input and Summary Results'!E3952=0),FALSE,'Input and Summary Results'!$E3952)</f>
        <v>9.5271190000000006E-2</v>
      </c>
      <c r="E4370">
        <f t="shared" si="233"/>
        <v>-2.0711943113095429E-2</v>
      </c>
      <c r="F4370">
        <f t="shared" si="234"/>
        <v>4.3367387694810917E-2</v>
      </c>
      <c r="G4370">
        <f>IF('Input and Summary Results'!$J$4="yes",IF(C4370=FALSE,FALSE,IF('Data Transformation'!E4370&lt;$R$10,E4370,$R$10)),IF(C4370=FALSE,FALSE,IF(C4370&lt;$R$10,C4370,$R$10)))</f>
        <v>0.95342833999999999</v>
      </c>
      <c r="H4370">
        <f>IF('Input and Summary Results'!$J$4="yes",'Data Transformation'!F4370,'Data Transformation'!D4370)</f>
        <v>9.5271190000000006E-2</v>
      </c>
      <c r="I4370">
        <f t="shared" si="235"/>
        <v>250</v>
      </c>
    </row>
    <row r="4371" spans="2:9" x14ac:dyDescent="0.25">
      <c r="B4371">
        <f>IF('Input and Summary Results'!D3953=0,FALSE,'Input and Summary Results'!$B3953)</f>
        <v>250</v>
      </c>
      <c r="C4371">
        <f>IF(OR(B4371=0,'Input and Summary Results'!D3953=0,'Input and Summary Results'!D3953=""),FALSE,'Input and Summary Results'!$D3953)</f>
        <v>0.95587854000000005</v>
      </c>
      <c r="D4371">
        <f>IF(OR(B4371=0,'Input and Summary Results'!E3953=0),FALSE,'Input and Summary Results'!$E3953)</f>
        <v>7.1718000000000004E-2</v>
      </c>
      <c r="E4371">
        <f t="shared" si="233"/>
        <v>-1.9597288434116913E-2</v>
      </c>
      <c r="F4371">
        <f t="shared" si="234"/>
        <v>3.2562308596236503E-2</v>
      </c>
      <c r="G4371">
        <f>IF('Input and Summary Results'!$J$4="yes",IF(C4371=FALSE,FALSE,IF('Data Transformation'!E4371&lt;$R$10,E4371,$R$10)),IF(C4371=FALSE,FALSE,IF(C4371&lt;$R$10,C4371,$R$10)))</f>
        <v>0.95587854000000005</v>
      </c>
      <c r="H4371">
        <f>IF('Input and Summary Results'!$J$4="yes",'Data Transformation'!F4371,'Data Transformation'!D4371)</f>
        <v>7.1718000000000004E-2</v>
      </c>
      <c r="I4371">
        <f t="shared" si="235"/>
        <v>250</v>
      </c>
    </row>
    <row r="4372" spans="2:9" x14ac:dyDescent="0.25">
      <c r="B4372">
        <f>IF('Input and Summary Results'!D3954=0,FALSE,'Input and Summary Results'!$B3954)</f>
        <v>250</v>
      </c>
      <c r="C4372">
        <f>IF(OR(B4372=0,'Input and Summary Results'!D3954=0,'Input and Summary Results'!D3954=""),FALSE,'Input and Summary Results'!$D3954)</f>
        <v>0.99448413999999996</v>
      </c>
      <c r="D4372">
        <f>IF(OR(B4372=0,'Input and Summary Results'!E3954=0),FALSE,'Input and Summary Results'!$E3954)</f>
        <v>5.7435800000000002E-2</v>
      </c>
      <c r="E4372">
        <f t="shared" si="233"/>
        <v>-2.4021385982754312E-3</v>
      </c>
      <c r="F4372">
        <f t="shared" si="234"/>
        <v>2.5065394406390436E-2</v>
      </c>
      <c r="G4372">
        <f>IF('Input and Summary Results'!$J$4="yes",IF(C4372=FALSE,FALSE,IF('Data Transformation'!E4372&lt;$R$10,E4372,$R$10)),IF(C4372=FALSE,FALSE,IF(C4372&lt;$R$10,C4372,$R$10)))</f>
        <v>0.99448413999999996</v>
      </c>
      <c r="H4372">
        <f>IF('Input and Summary Results'!$J$4="yes",'Data Transformation'!F4372,'Data Transformation'!D4372)</f>
        <v>5.7435800000000002E-2</v>
      </c>
      <c r="I4372">
        <f t="shared" si="235"/>
        <v>250</v>
      </c>
    </row>
    <row r="4373" spans="2:9" x14ac:dyDescent="0.25">
      <c r="B4373">
        <f>IF('Input and Summary Results'!D3955=0,FALSE,'Input and Summary Results'!$B3955)</f>
        <v>250</v>
      </c>
      <c r="C4373">
        <f>IF(OR(B4373=0,'Input and Summary Results'!D3955=0,'Input and Summary Results'!D3955=""),FALSE,'Input and Summary Results'!$D3955)</f>
        <v>0.99634948000000001</v>
      </c>
      <c r="D4373">
        <f>IF(OR(B4373=0,'Input and Summary Results'!E3955=0),FALSE,'Input and Summary Results'!$E3955)</f>
        <v>4.4389869999999998E-2</v>
      </c>
      <c r="E4373">
        <f t="shared" si="233"/>
        <v>-1.5883015223892094E-3</v>
      </c>
      <c r="F4373">
        <f t="shared" si="234"/>
        <v>1.9335789265429233E-2</v>
      </c>
      <c r="G4373">
        <f>IF('Input and Summary Results'!$J$4="yes",IF(C4373=FALSE,FALSE,IF('Data Transformation'!E4373&lt;$R$10,E4373,$R$10)),IF(C4373=FALSE,FALSE,IF(C4373&lt;$R$10,C4373,$R$10)))</f>
        <v>0.99634948000000001</v>
      </c>
      <c r="H4373">
        <f>IF('Input and Summary Results'!$J$4="yes",'Data Transformation'!F4373,'Data Transformation'!D4373)</f>
        <v>4.4389869999999998E-2</v>
      </c>
      <c r="I4373">
        <f t="shared" si="235"/>
        <v>250</v>
      </c>
    </row>
    <row r="4374" spans="2:9" x14ac:dyDescent="0.25">
      <c r="B4374">
        <f>IF('Input and Summary Results'!D3956=0,FALSE,'Input and Summary Results'!$B3956)</f>
        <v>250</v>
      </c>
      <c r="C4374">
        <f>IF(OR(B4374=0,'Input and Summary Results'!D3956=0,'Input and Summary Results'!D3956=""),FALSE,'Input and Summary Results'!$D3956)</f>
        <v>1.0150408500000001</v>
      </c>
      <c r="D4374">
        <f>IF(OR(B4374=0,'Input and Summary Results'!E3956=0),FALSE,'Input and Summary Results'!$E3956)</f>
        <v>0.10819521999999999</v>
      </c>
      <c r="E4374">
        <f t="shared" si="233"/>
        <v>6.4835206458740248E-3</v>
      </c>
      <c r="F4374">
        <f t="shared" si="234"/>
        <v>4.626092189294647E-2</v>
      </c>
      <c r="G4374">
        <f>IF('Input and Summary Results'!$J$4="yes",IF(C4374=FALSE,FALSE,IF('Data Transformation'!E4374&lt;$R$10,E4374,$R$10)),IF(C4374=FALSE,FALSE,IF(C4374&lt;$R$10,C4374,$R$10)))</f>
        <v>1.0150408500000001</v>
      </c>
      <c r="H4374">
        <f>IF('Input and Summary Results'!$J$4="yes",'Data Transformation'!F4374,'Data Transformation'!D4374)</f>
        <v>0.10819521999999999</v>
      </c>
      <c r="I4374">
        <f t="shared" si="235"/>
        <v>250</v>
      </c>
    </row>
    <row r="4375" spans="2:9" x14ac:dyDescent="0.25">
      <c r="B4375">
        <f>IF('Input and Summary Results'!D3957=0,FALSE,'Input and Summary Results'!$B3957)</f>
        <v>250</v>
      </c>
      <c r="C4375">
        <f>IF(OR(B4375=0,'Input and Summary Results'!D3957=0,'Input and Summary Results'!D3957=""),FALSE,'Input and Summary Results'!$D3957)</f>
        <v>1.0248524400000001</v>
      </c>
      <c r="D4375">
        <f>IF(OR(B4375=0,'Input and Summary Results'!E3957=0),FALSE,'Input and Summary Results'!$E3957)</f>
        <v>6.6936179999999998E-2</v>
      </c>
      <c r="E4375">
        <f t="shared" si="233"/>
        <v>1.0661339433699459E-2</v>
      </c>
      <c r="F4375">
        <f t="shared" si="234"/>
        <v>2.8345838860470485E-2</v>
      </c>
      <c r="G4375">
        <f>IF('Input and Summary Results'!$J$4="yes",IF(C4375=FALSE,FALSE,IF('Data Transformation'!E4375&lt;$R$10,E4375,$R$10)),IF(C4375=FALSE,FALSE,IF(C4375&lt;$R$10,C4375,$R$10)))</f>
        <v>1.0248524400000001</v>
      </c>
      <c r="H4375">
        <f>IF('Input and Summary Results'!$J$4="yes",'Data Transformation'!F4375,'Data Transformation'!D4375)</f>
        <v>6.6936179999999998E-2</v>
      </c>
      <c r="I4375">
        <f t="shared" si="235"/>
        <v>250</v>
      </c>
    </row>
    <row r="4376" spans="2:9" x14ac:dyDescent="0.25">
      <c r="B4376">
        <f>IF('Input and Summary Results'!D3958=0,FALSE,'Input and Summary Results'!$B3958)</f>
        <v>250</v>
      </c>
      <c r="C4376">
        <f>IF(OR(B4376=0,'Input and Summary Results'!D3958=0,'Input and Summary Results'!D3958=""),FALSE,'Input and Summary Results'!$D3958)</f>
        <v>1.0338114599999999</v>
      </c>
      <c r="D4376">
        <f>IF(OR(B4376=0,'Input and Summary Results'!E3958=0),FALSE,'Input and Summary Results'!$E3958)</f>
        <v>7.8173069999999997E-2</v>
      </c>
      <c r="E4376">
        <f t="shared" si="233"/>
        <v>1.4441342096691356E-2</v>
      </c>
      <c r="F4376">
        <f t="shared" si="234"/>
        <v>3.2817504634742589E-2</v>
      </c>
      <c r="G4376">
        <f>IF('Input and Summary Results'!$J$4="yes",IF(C4376=FALSE,FALSE,IF('Data Transformation'!E4376&lt;$R$10,E4376,$R$10)),IF(C4376=FALSE,FALSE,IF(C4376&lt;$R$10,C4376,$R$10)))</f>
        <v>1.0338114599999999</v>
      </c>
      <c r="H4376">
        <f>IF('Input and Summary Results'!$J$4="yes",'Data Transformation'!F4376,'Data Transformation'!D4376)</f>
        <v>7.8173069999999997E-2</v>
      </c>
      <c r="I4376">
        <f t="shared" si="235"/>
        <v>250</v>
      </c>
    </row>
    <row r="4377" spans="2:9" x14ac:dyDescent="0.25">
      <c r="B4377">
        <f>IF('Input and Summary Results'!D3959=0,FALSE,'Input and Summary Results'!$B3959)</f>
        <v>250</v>
      </c>
      <c r="C4377">
        <f>IF(OR(B4377=0,'Input and Summary Results'!D3959=0,'Input and Summary Results'!D3959=""),FALSE,'Input and Summary Results'!$D3959)</f>
        <v>1.06407848</v>
      </c>
      <c r="D4377">
        <f>IF(OR(B4377=0,'Input and Summary Results'!E3959=0),FALSE,'Input and Summary Results'!$E3959)</f>
        <v>5.523687E-2</v>
      </c>
      <c r="E4377">
        <f t="shared" si="233"/>
        <v>2.6973660077464445E-2</v>
      </c>
      <c r="F4377">
        <f t="shared" si="234"/>
        <v>2.2529166814838696E-2</v>
      </c>
      <c r="G4377">
        <f>IF('Input and Summary Results'!$J$4="yes",IF(C4377=FALSE,FALSE,IF('Data Transformation'!E4377&lt;$R$10,E4377,$R$10)),IF(C4377=FALSE,FALSE,IF(C4377&lt;$R$10,C4377,$R$10)))</f>
        <v>1.06407848</v>
      </c>
      <c r="H4377">
        <f>IF('Input and Summary Results'!$J$4="yes",'Data Transformation'!F4377,'Data Transformation'!D4377)</f>
        <v>5.523687E-2</v>
      </c>
      <c r="I4377">
        <f t="shared" si="235"/>
        <v>250</v>
      </c>
    </row>
    <row r="4378" spans="2:9" x14ac:dyDescent="0.25">
      <c r="B4378">
        <f>IF('Input and Summary Results'!D3960=0,FALSE,'Input and Summary Results'!$B3960)</f>
        <v>250</v>
      </c>
      <c r="C4378">
        <f>IF(OR(B4378=0,'Input and Summary Results'!D3960=0,'Input and Summary Results'!D3960=""),FALSE,'Input and Summary Results'!$D3960)</f>
        <v>1.0893531599999999</v>
      </c>
      <c r="D4378">
        <f>IF(OR(B4378=0,'Input and Summary Results'!E3960=0),FALSE,'Input and Summary Results'!$E3960)</f>
        <v>6.042376E-2</v>
      </c>
      <c r="E4378">
        <f t="shared" si="233"/>
        <v>3.7168697547296584E-2</v>
      </c>
      <c r="F4378">
        <f t="shared" si="234"/>
        <v>2.407292033742299E-2</v>
      </c>
      <c r="G4378">
        <f>IF('Input and Summary Results'!$J$4="yes",IF(C4378=FALSE,FALSE,IF('Data Transformation'!E4378&lt;$R$10,E4378,$R$10)),IF(C4378=FALSE,FALSE,IF(C4378&lt;$R$10,C4378,$R$10)))</f>
        <v>1.0893531599999999</v>
      </c>
      <c r="H4378">
        <f>IF('Input and Summary Results'!$J$4="yes",'Data Transformation'!F4378,'Data Transformation'!D4378)</f>
        <v>6.042376E-2</v>
      </c>
      <c r="I4378">
        <f t="shared" si="235"/>
        <v>250</v>
      </c>
    </row>
    <row r="4379" spans="2:9" x14ac:dyDescent="0.25">
      <c r="B4379">
        <f>IF('Input and Summary Results'!D3961=0,FALSE,'Input and Summary Results'!$B3961)</f>
        <v>250</v>
      </c>
      <c r="C4379">
        <f>IF(OR(B4379=0,'Input and Summary Results'!D3961=0,'Input and Summary Results'!D3961=""),FALSE,'Input and Summary Results'!$D3961)</f>
        <v>1.1888611899999999</v>
      </c>
      <c r="D4379">
        <f>IF(OR(B4379=0,'Input and Summary Results'!E3961=0),FALSE,'Input and Summary Results'!$E3961)</f>
        <v>8.3809419999999996E-2</v>
      </c>
      <c r="E4379">
        <f t="shared" si="233"/>
        <v>7.5131149878351788E-2</v>
      </c>
      <c r="F4379">
        <f t="shared" si="234"/>
        <v>3.0595067435921601E-2</v>
      </c>
      <c r="G4379">
        <f>IF('Input and Summary Results'!$J$4="yes",IF(C4379=FALSE,FALSE,IF('Data Transformation'!E4379&lt;$R$10,E4379,$R$10)),IF(C4379=FALSE,FALSE,IF(C4379&lt;$R$10,C4379,$R$10)))</f>
        <v>1.1888611899999999</v>
      </c>
      <c r="H4379">
        <f>IF('Input and Summary Results'!$J$4="yes",'Data Transformation'!F4379,'Data Transformation'!D4379)</f>
        <v>8.3809419999999996E-2</v>
      </c>
      <c r="I4379">
        <f t="shared" si="235"/>
        <v>250</v>
      </c>
    </row>
    <row r="4380" spans="2:9" x14ac:dyDescent="0.25">
      <c r="B4380">
        <f>IF('Input and Summary Results'!D3962=0,FALSE,'Input and Summary Results'!$B3962)</f>
        <v>251</v>
      </c>
      <c r="C4380">
        <f>IF(OR(B4380=0,'Input and Summary Results'!D3962=0,'Input and Summary Results'!D3962=""),FALSE,'Input and Summary Results'!$D3962)</f>
        <v>-4.6235699999999998E-2</v>
      </c>
      <c r="D4380">
        <f>IF(OR(B4380=0,'Input and Summary Results'!E3962=0),FALSE,'Input and Summary Results'!$E3962)</f>
        <v>0.10055948000000001</v>
      </c>
      <c r="E4380" t="e">
        <f t="shared" si="233"/>
        <v>#NUM!</v>
      </c>
      <c r="F4380">
        <f t="shared" si="234"/>
        <v>-0.94392026767195047</v>
      </c>
      <c r="G4380">
        <f>IF('Input and Summary Results'!$J$4="yes",IF(C4380=FALSE,FALSE,IF('Data Transformation'!E4380&lt;$R$10,E4380,$R$10)),IF(C4380=FALSE,FALSE,IF(C4380&lt;$R$10,C4380,$R$10)))</f>
        <v>-4.6235699999999998E-2</v>
      </c>
      <c r="H4380">
        <f>IF('Input and Summary Results'!$J$4="yes",'Data Transformation'!F4380,'Data Transformation'!D4380)</f>
        <v>0.10055948000000001</v>
      </c>
      <c r="I4380">
        <f t="shared" si="235"/>
        <v>251</v>
      </c>
    </row>
    <row r="4381" spans="2:9" x14ac:dyDescent="0.25">
      <c r="B4381">
        <f>IF('Input and Summary Results'!D3963=0,FALSE,'Input and Summary Results'!$B3963)</f>
        <v>251</v>
      </c>
      <c r="C4381">
        <f>IF(OR(B4381=0,'Input and Summary Results'!D3963=0,'Input and Summary Results'!D3963=""),FALSE,'Input and Summary Results'!$D3963)</f>
        <v>3.3276739999999999E-2</v>
      </c>
      <c r="D4381">
        <f>IF(OR(B4381=0,'Input and Summary Results'!E3963=0),FALSE,'Input and Summary Results'!$E3963)</f>
        <v>7.5127819999999998E-2</v>
      </c>
      <c r="E4381">
        <f t="shared" si="233"/>
        <v>-1.4778592265327291</v>
      </c>
      <c r="F4381">
        <f t="shared" si="234"/>
        <v>0.97982776798448401</v>
      </c>
      <c r="G4381">
        <f>IF('Input and Summary Results'!$J$4="yes",IF(C4381=FALSE,FALSE,IF('Data Transformation'!E4381&lt;$R$10,E4381,$R$10)),IF(C4381=FALSE,FALSE,IF(C4381&lt;$R$10,C4381,$R$10)))</f>
        <v>3.3276739999999999E-2</v>
      </c>
      <c r="H4381">
        <f>IF('Input and Summary Results'!$J$4="yes",'Data Transformation'!F4381,'Data Transformation'!D4381)</f>
        <v>7.5127819999999998E-2</v>
      </c>
      <c r="I4381">
        <f t="shared" si="235"/>
        <v>251</v>
      </c>
    </row>
    <row r="4382" spans="2:9" x14ac:dyDescent="0.25">
      <c r="B4382">
        <f>IF('Input and Summary Results'!D3964=0,FALSE,'Input and Summary Results'!$B3964)</f>
        <v>251</v>
      </c>
      <c r="C4382">
        <f>IF(OR(B4382=0,'Input and Summary Results'!D3964=0,'Input and Summary Results'!D3964=""),FALSE,'Input and Summary Results'!$D3964)</f>
        <v>7.3245930000000001E-2</v>
      </c>
      <c r="D4382">
        <f>IF(OR(B4382=0,'Input and Summary Results'!E3964=0),FALSE,'Input and Summary Results'!$E3964)</f>
        <v>6.4690120000000004E-2</v>
      </c>
      <c r="E4382">
        <f t="shared" si="233"/>
        <v>-1.1352165024093379</v>
      </c>
      <c r="F4382">
        <f t="shared" si="234"/>
        <v>0.38330473898003614</v>
      </c>
      <c r="G4382">
        <f>IF('Input and Summary Results'!$J$4="yes",IF(C4382=FALSE,FALSE,IF('Data Transformation'!E4382&lt;$R$10,E4382,$R$10)),IF(C4382=FALSE,FALSE,IF(C4382&lt;$R$10,C4382,$R$10)))</f>
        <v>7.3245930000000001E-2</v>
      </c>
      <c r="H4382">
        <f>IF('Input and Summary Results'!$J$4="yes",'Data Transformation'!F4382,'Data Transformation'!D4382)</f>
        <v>6.4690120000000004E-2</v>
      </c>
      <c r="I4382">
        <f t="shared" si="235"/>
        <v>251</v>
      </c>
    </row>
    <row r="4383" spans="2:9" x14ac:dyDescent="0.25">
      <c r="B4383">
        <f>IF('Input and Summary Results'!D3965=0,FALSE,'Input and Summary Results'!$B3965)</f>
        <v>251</v>
      </c>
      <c r="C4383">
        <f>IF(OR(B4383=0,'Input and Summary Results'!D3965=0,'Input and Summary Results'!D3965=""),FALSE,'Input and Summary Results'!$D3965)</f>
        <v>8.5735480000000003E-2</v>
      </c>
      <c r="D4383">
        <f>IF(OR(B4383=0,'Input and Summary Results'!E3965=0),FALSE,'Input and Summary Results'!$E3965)</f>
        <v>9.0570800000000007E-2</v>
      </c>
      <c r="E4383">
        <f t="shared" si="233"/>
        <v>-1.0668394163560901</v>
      </c>
      <c r="F4383">
        <f t="shared" si="234"/>
        <v>0.4584767846403846</v>
      </c>
      <c r="G4383">
        <f>IF('Input and Summary Results'!$J$4="yes",IF(C4383=FALSE,FALSE,IF('Data Transformation'!E4383&lt;$R$10,E4383,$R$10)),IF(C4383=FALSE,FALSE,IF(C4383&lt;$R$10,C4383,$R$10)))</f>
        <v>8.5735480000000003E-2</v>
      </c>
      <c r="H4383">
        <f>IF('Input and Summary Results'!$J$4="yes",'Data Transformation'!F4383,'Data Transformation'!D4383)</f>
        <v>9.0570800000000007E-2</v>
      </c>
      <c r="I4383">
        <f t="shared" si="235"/>
        <v>251</v>
      </c>
    </row>
    <row r="4384" spans="2:9" x14ac:dyDescent="0.25">
      <c r="B4384">
        <f>IF('Input and Summary Results'!D3966=0,FALSE,'Input and Summary Results'!$B3966)</f>
        <v>251</v>
      </c>
      <c r="C4384">
        <f>IF(OR(B4384=0,'Input and Summary Results'!D3966=0,'Input and Summary Results'!D3966=""),FALSE,'Input and Summary Results'!$D3966)</f>
        <v>0.18245465999999999</v>
      </c>
      <c r="D4384">
        <f>IF(OR(B4384=0,'Input and Summary Results'!E3966=0),FALSE,'Input and Summary Results'!$E3966)</f>
        <v>5.5063019999999997E-2</v>
      </c>
      <c r="E4384">
        <f t="shared" si="233"/>
        <v>-0.73884504001958085</v>
      </c>
      <c r="F4384">
        <f t="shared" si="234"/>
        <v>0.13097692698010563</v>
      </c>
      <c r="G4384">
        <f>IF('Input and Summary Results'!$J$4="yes",IF(C4384=FALSE,FALSE,IF('Data Transformation'!E4384&lt;$R$10,E4384,$R$10)),IF(C4384=FALSE,FALSE,IF(C4384&lt;$R$10,C4384,$R$10)))</f>
        <v>0.18245465999999999</v>
      </c>
      <c r="H4384">
        <f>IF('Input and Summary Results'!$J$4="yes",'Data Transformation'!F4384,'Data Transformation'!D4384)</f>
        <v>5.5063019999999997E-2</v>
      </c>
      <c r="I4384">
        <f t="shared" si="235"/>
        <v>251</v>
      </c>
    </row>
    <row r="4385" spans="2:9" x14ac:dyDescent="0.25">
      <c r="B4385">
        <f>IF('Input and Summary Results'!D3967=0,FALSE,'Input and Summary Results'!$B3967)</f>
        <v>251</v>
      </c>
      <c r="C4385">
        <f>IF(OR(B4385=0,'Input and Summary Results'!D3967=0,'Input and Summary Results'!D3967=""),FALSE,'Input and Summary Results'!$D3967)</f>
        <v>0.19051984</v>
      </c>
      <c r="D4385">
        <f>IF(OR(B4385=0,'Input and Summary Results'!E3967=0),FALSE,'Input and Summary Results'!$E3967)</f>
        <v>4.2402420000000003E-2</v>
      </c>
      <c r="E4385">
        <f t="shared" si="233"/>
        <v>-0.72005979188407865</v>
      </c>
      <c r="F4385">
        <f t="shared" si="234"/>
        <v>9.6591778997924843E-2</v>
      </c>
      <c r="G4385">
        <f>IF('Input and Summary Results'!$J$4="yes",IF(C4385=FALSE,FALSE,IF('Data Transformation'!E4385&lt;$R$10,E4385,$R$10)),IF(C4385=FALSE,FALSE,IF(C4385&lt;$R$10,C4385,$R$10)))</f>
        <v>0.19051984</v>
      </c>
      <c r="H4385">
        <f>IF('Input and Summary Results'!$J$4="yes",'Data Transformation'!F4385,'Data Transformation'!D4385)</f>
        <v>4.2402420000000003E-2</v>
      </c>
      <c r="I4385">
        <f t="shared" si="235"/>
        <v>251</v>
      </c>
    </row>
    <row r="4386" spans="2:9" x14ac:dyDescent="0.25">
      <c r="B4386">
        <f>IF('Input and Summary Results'!D3968=0,FALSE,'Input and Summary Results'!$B3968)</f>
        <v>251</v>
      </c>
      <c r="C4386">
        <f>IF(OR(B4386=0,'Input and Summary Results'!D3968=0,'Input and Summary Results'!D3968=""),FALSE,'Input and Summary Results'!$D3968)</f>
        <v>0.35540989000000001</v>
      </c>
      <c r="D4386">
        <f>IF(OR(B4386=0,'Input and Summary Results'!E3968=0),FALSE,'Input and Summary Results'!$E3968)</f>
        <v>6.9244739999999999E-2</v>
      </c>
      <c r="E4386">
        <f t="shared" si="233"/>
        <v>-0.44927049123903318</v>
      </c>
      <c r="F4386">
        <f t="shared" si="234"/>
        <v>8.4556502240272488E-2</v>
      </c>
      <c r="G4386">
        <f>IF('Input and Summary Results'!$J$4="yes",IF(C4386=FALSE,FALSE,IF('Data Transformation'!E4386&lt;$R$10,E4386,$R$10)),IF(C4386=FALSE,FALSE,IF(C4386&lt;$R$10,C4386,$R$10)))</f>
        <v>0.35540989000000001</v>
      </c>
      <c r="H4386">
        <f>IF('Input and Summary Results'!$J$4="yes",'Data Transformation'!F4386,'Data Transformation'!D4386)</f>
        <v>6.9244739999999999E-2</v>
      </c>
      <c r="I4386">
        <f t="shared" si="235"/>
        <v>251</v>
      </c>
    </row>
    <row r="4387" spans="2:9" x14ac:dyDescent="0.25">
      <c r="B4387">
        <f>IF('Input and Summary Results'!D3969=0,FALSE,'Input and Summary Results'!$B3969)</f>
        <v>251</v>
      </c>
      <c r="C4387">
        <f>IF(OR(B4387=0,'Input and Summary Results'!D3969=0,'Input and Summary Results'!D3969=""),FALSE,'Input and Summary Results'!$D3969)</f>
        <v>0.53370762999999999</v>
      </c>
      <c r="D4387">
        <f>IF(OR(B4387=0,'Input and Summary Results'!E3969=0),FALSE,'Input and Summary Results'!$E3969)</f>
        <v>7.8509209999999996E-2</v>
      </c>
      <c r="E4387">
        <f t="shared" si="233"/>
        <v>-0.27269658838395167</v>
      </c>
      <c r="F4387">
        <f t="shared" si="234"/>
        <v>6.3842064877356164E-2</v>
      </c>
      <c r="G4387">
        <f>IF('Input and Summary Results'!$J$4="yes",IF(C4387=FALSE,FALSE,IF('Data Transformation'!E4387&lt;$R$10,E4387,$R$10)),IF(C4387=FALSE,FALSE,IF(C4387&lt;$R$10,C4387,$R$10)))</f>
        <v>0.53370762999999999</v>
      </c>
      <c r="H4387">
        <f>IF('Input and Summary Results'!$J$4="yes",'Data Transformation'!F4387,'Data Transformation'!D4387)</f>
        <v>7.8509209999999996E-2</v>
      </c>
      <c r="I4387">
        <f t="shared" si="235"/>
        <v>251</v>
      </c>
    </row>
    <row r="4388" spans="2:9" x14ac:dyDescent="0.25">
      <c r="B4388">
        <f>IF('Input and Summary Results'!D3970=0,FALSE,'Input and Summary Results'!$B3970)</f>
        <v>251</v>
      </c>
      <c r="C4388">
        <f>IF(OR(B4388=0,'Input and Summary Results'!D3970=0,'Input and Summary Results'!D3970=""),FALSE,'Input and Summary Results'!$D3970)</f>
        <v>0.59147552000000003</v>
      </c>
      <c r="D4388">
        <f>IF(OR(B4388=0,'Input and Summary Results'!E3970=0),FALSE,'Input and Summary Results'!$E3970)</f>
        <v>8.3583710000000006E-2</v>
      </c>
      <c r="E4388">
        <f t="shared" si="233"/>
        <v>-0.22806322525231948</v>
      </c>
      <c r="F4388">
        <f t="shared" si="234"/>
        <v>6.1330230776076744E-2</v>
      </c>
      <c r="G4388">
        <f>IF('Input and Summary Results'!$J$4="yes",IF(C4388=FALSE,FALSE,IF('Data Transformation'!E4388&lt;$R$10,E4388,$R$10)),IF(C4388=FALSE,FALSE,IF(C4388&lt;$R$10,C4388,$R$10)))</f>
        <v>0.59147552000000003</v>
      </c>
      <c r="H4388">
        <f>IF('Input and Summary Results'!$J$4="yes",'Data Transformation'!F4388,'Data Transformation'!D4388)</f>
        <v>8.3583710000000006E-2</v>
      </c>
      <c r="I4388">
        <f t="shared" si="235"/>
        <v>251</v>
      </c>
    </row>
    <row r="4389" spans="2:9" x14ac:dyDescent="0.25">
      <c r="B4389">
        <f>IF('Input and Summary Results'!D3971=0,FALSE,'Input and Summary Results'!$B3971)</f>
        <v>251</v>
      </c>
      <c r="C4389">
        <f>IF(OR(B4389=0,'Input and Summary Results'!D3971=0,'Input and Summary Results'!D3971=""),FALSE,'Input and Summary Results'!$D3971)</f>
        <v>0.73718695000000001</v>
      </c>
      <c r="D4389">
        <f>IF(OR(B4389=0,'Input and Summary Results'!E3971=0),FALSE,'Input and Summary Results'!$E3971)</f>
        <v>5.5126189999999999E-2</v>
      </c>
      <c r="E4389">
        <f t="shared" si="233"/>
        <v>-0.1324223614523577</v>
      </c>
      <c r="F4389">
        <f t="shared" si="234"/>
        <v>3.2454137257855689E-2</v>
      </c>
      <c r="G4389">
        <f>IF('Input and Summary Results'!$J$4="yes",IF(C4389=FALSE,FALSE,IF('Data Transformation'!E4389&lt;$R$10,E4389,$R$10)),IF(C4389=FALSE,FALSE,IF(C4389&lt;$R$10,C4389,$R$10)))</f>
        <v>0.73718695000000001</v>
      </c>
      <c r="H4389">
        <f>IF('Input and Summary Results'!$J$4="yes",'Data Transformation'!F4389,'Data Transformation'!D4389)</f>
        <v>5.5126189999999999E-2</v>
      </c>
      <c r="I4389">
        <f t="shared" si="235"/>
        <v>251</v>
      </c>
    </row>
    <row r="4390" spans="2:9" x14ac:dyDescent="0.25">
      <c r="B4390">
        <f>IF('Input and Summary Results'!D3972=0,FALSE,'Input and Summary Results'!$B3972)</f>
        <v>251</v>
      </c>
      <c r="C4390">
        <f>IF(OR(B4390=0,'Input and Summary Results'!D3972=0,'Input and Summary Results'!D3972=""),FALSE,'Input and Summary Results'!$D3972)</f>
        <v>0.79395031999999999</v>
      </c>
      <c r="D4390">
        <f>IF(OR(B4390=0,'Input and Summary Results'!E3972=0),FALSE,'Input and Summary Results'!$E3972)</f>
        <v>5.690572E-2</v>
      </c>
      <c r="E4390">
        <f t="shared" si="233"/>
        <v>-0.10020667191154174</v>
      </c>
      <c r="F4390">
        <f t="shared" si="234"/>
        <v>3.1106584200381707E-2</v>
      </c>
      <c r="G4390">
        <f>IF('Input and Summary Results'!$J$4="yes",IF(C4390=FALSE,FALSE,IF('Data Transformation'!E4390&lt;$R$10,E4390,$R$10)),IF(C4390=FALSE,FALSE,IF(C4390&lt;$R$10,C4390,$R$10)))</f>
        <v>0.79395031999999999</v>
      </c>
      <c r="H4390">
        <f>IF('Input and Summary Results'!$J$4="yes",'Data Transformation'!F4390,'Data Transformation'!D4390)</f>
        <v>5.690572E-2</v>
      </c>
      <c r="I4390">
        <f t="shared" si="235"/>
        <v>251</v>
      </c>
    </row>
    <row r="4391" spans="2:9" x14ac:dyDescent="0.25">
      <c r="B4391">
        <f>IF('Input and Summary Results'!D3973=0,FALSE,'Input and Summary Results'!$B3973)</f>
        <v>251</v>
      </c>
      <c r="C4391">
        <f>IF(OR(B4391=0,'Input and Summary Results'!D3973=0,'Input and Summary Results'!D3973=""),FALSE,'Input and Summary Results'!$D3973)</f>
        <v>0.91618741999999997</v>
      </c>
      <c r="D4391">
        <f>IF(OR(B4391=0,'Input and Summary Results'!E3973=0),FALSE,'Input and Summary Results'!$E3973)</f>
        <v>4.2728710000000003E-2</v>
      </c>
      <c r="E4391">
        <f t="shared" si="233"/>
        <v>-3.801567573619672E-2</v>
      </c>
      <c r="F4391">
        <f t="shared" si="234"/>
        <v>2.0240684094963889E-2</v>
      </c>
      <c r="G4391">
        <f>IF('Input and Summary Results'!$J$4="yes",IF(C4391=FALSE,FALSE,IF('Data Transformation'!E4391&lt;$R$10,E4391,$R$10)),IF(C4391=FALSE,FALSE,IF(C4391&lt;$R$10,C4391,$R$10)))</f>
        <v>0.91618741999999997</v>
      </c>
      <c r="H4391">
        <f>IF('Input and Summary Results'!$J$4="yes",'Data Transformation'!F4391,'Data Transformation'!D4391)</f>
        <v>4.2728710000000003E-2</v>
      </c>
      <c r="I4391">
        <f t="shared" si="235"/>
        <v>251</v>
      </c>
    </row>
    <row r="4392" spans="2:9" x14ac:dyDescent="0.25">
      <c r="B4392">
        <f>IF('Input and Summary Results'!D3974=0,FALSE,'Input and Summary Results'!$B3974)</f>
        <v>251</v>
      </c>
      <c r="C4392">
        <f>IF(OR(B4392=0,'Input and Summary Results'!D3974=0,'Input and Summary Results'!D3974=""),FALSE,'Input and Summary Results'!$D3974)</f>
        <v>0.94627203000000004</v>
      </c>
      <c r="D4392">
        <f>IF(OR(B4392=0,'Input and Summary Results'!E3974=0),FALSE,'Input and Summary Results'!$E3974)</f>
        <v>6.6526589999999997E-2</v>
      </c>
      <c r="E4392">
        <f t="shared" si="233"/>
        <v>-2.3983996637376017E-2</v>
      </c>
      <c r="F4392">
        <f t="shared" si="234"/>
        <v>3.0511881514663386E-2</v>
      </c>
      <c r="G4392">
        <f>IF('Input and Summary Results'!$J$4="yes",IF(C4392=FALSE,FALSE,IF('Data Transformation'!E4392&lt;$R$10,E4392,$R$10)),IF(C4392=FALSE,FALSE,IF(C4392&lt;$R$10,C4392,$R$10)))</f>
        <v>0.94627203000000004</v>
      </c>
      <c r="H4392">
        <f>IF('Input and Summary Results'!$J$4="yes",'Data Transformation'!F4392,'Data Transformation'!D4392)</f>
        <v>6.6526589999999997E-2</v>
      </c>
      <c r="I4392">
        <f t="shared" si="235"/>
        <v>251</v>
      </c>
    </row>
    <row r="4393" spans="2:9" x14ac:dyDescent="0.25">
      <c r="B4393">
        <f>IF('Input and Summary Results'!D3975=0,FALSE,'Input and Summary Results'!$B3975)</f>
        <v>251</v>
      </c>
      <c r="C4393">
        <f>IF(OR(B4393=0,'Input and Summary Results'!D3975=0,'Input and Summary Results'!D3975=""),FALSE,'Input and Summary Results'!$D3975)</f>
        <v>0.95945166000000004</v>
      </c>
      <c r="D4393">
        <f>IF(OR(B4393=0,'Input and Summary Results'!E3975=0),FALSE,'Input and Summary Results'!$E3975)</f>
        <v>4.7845529999999997E-2</v>
      </c>
      <c r="E4393">
        <f t="shared" si="233"/>
        <v>-1.797690141221046E-2</v>
      </c>
      <c r="F4393">
        <f t="shared" si="234"/>
        <v>2.1642528629321457E-2</v>
      </c>
      <c r="G4393">
        <f>IF('Input and Summary Results'!$J$4="yes",IF(C4393=FALSE,FALSE,IF('Data Transformation'!E4393&lt;$R$10,E4393,$R$10)),IF(C4393=FALSE,FALSE,IF(C4393&lt;$R$10,C4393,$R$10)))</f>
        <v>0.95945166000000004</v>
      </c>
      <c r="H4393">
        <f>IF('Input and Summary Results'!$J$4="yes",'Data Transformation'!F4393,'Data Transformation'!D4393)</f>
        <v>4.7845529999999997E-2</v>
      </c>
      <c r="I4393">
        <f t="shared" si="235"/>
        <v>251</v>
      </c>
    </row>
    <row r="4394" spans="2:9" x14ac:dyDescent="0.25">
      <c r="B4394">
        <f>IF('Input and Summary Results'!D3976=0,FALSE,'Input and Summary Results'!$B3976)</f>
        <v>251</v>
      </c>
      <c r="C4394">
        <f>IF(OR(B4394=0,'Input and Summary Results'!D3976=0,'Input and Summary Results'!D3976=""),FALSE,'Input and Summary Results'!$D3976)</f>
        <v>0.97390792000000004</v>
      </c>
      <c r="D4394">
        <f>IF(OR(B4394=0,'Input and Summary Results'!E3976=0),FALSE,'Input and Summary Results'!$E3976)</f>
        <v>7.1284239999999999E-2</v>
      </c>
      <c r="E4394">
        <f t="shared" ref="E4394:E4457" si="236">IF(C4394=FALSE,FALSE,LOG10(C4394))</f>
        <v>-1.1482102388624807E-2</v>
      </c>
      <c r="F4394">
        <f t="shared" ref="F4394:F4457" si="237">IF(D4394=FALSE, FALSE,0.434*D4394/C4394)</f>
        <v>3.1766206562936668E-2</v>
      </c>
      <c r="G4394">
        <f>IF('Input and Summary Results'!$J$4="yes",IF(C4394=FALSE,FALSE,IF('Data Transformation'!E4394&lt;$R$10,E4394,$R$10)),IF(C4394=FALSE,FALSE,IF(C4394&lt;$R$10,C4394,$R$10)))</f>
        <v>0.97390792000000004</v>
      </c>
      <c r="H4394">
        <f>IF('Input and Summary Results'!$J$4="yes",'Data Transformation'!F4394,'Data Transformation'!D4394)</f>
        <v>7.1284239999999999E-2</v>
      </c>
      <c r="I4394">
        <f t="shared" si="235"/>
        <v>251</v>
      </c>
    </row>
    <row r="4395" spans="2:9" x14ac:dyDescent="0.25">
      <c r="B4395">
        <f>IF('Input and Summary Results'!D3977=0,FALSE,'Input and Summary Results'!$B3977)</f>
        <v>251</v>
      </c>
      <c r="C4395">
        <f>IF(OR(B4395=0,'Input and Summary Results'!D3977=0,'Input and Summary Results'!D3977=""),FALSE,'Input and Summary Results'!$D3977)</f>
        <v>1.01736739</v>
      </c>
      <c r="D4395">
        <f>IF(OR(B4395=0,'Input and Summary Results'!E3977=0),FALSE,'Input and Summary Results'!$E3977)</f>
        <v>5.476615E-2</v>
      </c>
      <c r="E4395">
        <f t="shared" si="236"/>
        <v>7.4778129394999547E-3</v>
      </c>
      <c r="F4395">
        <f t="shared" si="237"/>
        <v>2.3362758953773818E-2</v>
      </c>
      <c r="G4395">
        <f>IF('Input and Summary Results'!$J$4="yes",IF(C4395=FALSE,FALSE,IF('Data Transformation'!E4395&lt;$R$10,E4395,$R$10)),IF(C4395=FALSE,FALSE,IF(C4395&lt;$R$10,C4395,$R$10)))</f>
        <v>1.01736739</v>
      </c>
      <c r="H4395">
        <f>IF('Input and Summary Results'!$J$4="yes",'Data Transformation'!F4395,'Data Transformation'!D4395)</f>
        <v>5.476615E-2</v>
      </c>
      <c r="I4395">
        <f t="shared" si="235"/>
        <v>251</v>
      </c>
    </row>
    <row r="4396" spans="2:9" x14ac:dyDescent="0.25">
      <c r="B4396">
        <f>IF('Input and Summary Results'!D3978=0,FALSE,'Input and Summary Results'!$B3978)</f>
        <v>251</v>
      </c>
      <c r="C4396">
        <f>IF(OR(B4396=0,'Input and Summary Results'!D3978=0,'Input and Summary Results'!D3978=""),FALSE,'Input and Summary Results'!$D3978)</f>
        <v>1.04013176</v>
      </c>
      <c r="D4396">
        <f>IF(OR(B4396=0,'Input and Summary Results'!E3978=0),FALSE,'Input and Summary Results'!$E3978)</f>
        <v>4.1450050000000002E-2</v>
      </c>
      <c r="E4396">
        <f t="shared" si="236"/>
        <v>1.7088357583787538E-2</v>
      </c>
      <c r="F4396">
        <f t="shared" si="237"/>
        <v>1.7295233538489396E-2</v>
      </c>
      <c r="G4396">
        <f>IF('Input and Summary Results'!$J$4="yes",IF(C4396=FALSE,FALSE,IF('Data Transformation'!E4396&lt;$R$10,E4396,$R$10)),IF(C4396=FALSE,FALSE,IF(C4396&lt;$R$10,C4396,$R$10)))</f>
        <v>1.04013176</v>
      </c>
      <c r="H4396">
        <f>IF('Input and Summary Results'!$J$4="yes",'Data Transformation'!F4396,'Data Transformation'!D4396)</f>
        <v>4.1450050000000002E-2</v>
      </c>
      <c r="I4396">
        <f t="shared" si="235"/>
        <v>251</v>
      </c>
    </row>
    <row r="4397" spans="2:9" x14ac:dyDescent="0.25">
      <c r="B4397">
        <f>IF('Input and Summary Results'!D3979=0,FALSE,'Input and Summary Results'!$B3979)</f>
        <v>251</v>
      </c>
      <c r="C4397">
        <f>IF(OR(B4397=0,'Input and Summary Results'!D3979=0,'Input and Summary Results'!D3979=""),FALSE,'Input and Summary Results'!$D3979)</f>
        <v>1.0779741899999999</v>
      </c>
      <c r="D4397">
        <f>IF(OR(B4397=0,'Input and Summary Results'!E3979=0),FALSE,'Input and Summary Results'!$E3979)</f>
        <v>0.10664959</v>
      </c>
      <c r="E4397">
        <f t="shared" si="236"/>
        <v>3.2608362636649922E-2</v>
      </c>
      <c r="F4397">
        <f t="shared" si="237"/>
        <v>4.2937875961575667E-2</v>
      </c>
      <c r="G4397">
        <f>IF('Input and Summary Results'!$J$4="yes",IF(C4397=FALSE,FALSE,IF('Data Transformation'!E4397&lt;$R$10,E4397,$R$10)),IF(C4397=FALSE,FALSE,IF(C4397&lt;$R$10,C4397,$R$10)))</f>
        <v>1.0779741899999999</v>
      </c>
      <c r="H4397">
        <f>IF('Input and Summary Results'!$J$4="yes",'Data Transformation'!F4397,'Data Transformation'!D4397)</f>
        <v>0.10664959</v>
      </c>
      <c r="I4397">
        <f t="shared" si="235"/>
        <v>251</v>
      </c>
    </row>
    <row r="4398" spans="2:9" x14ac:dyDescent="0.25">
      <c r="B4398">
        <f>IF('Input and Summary Results'!D3980=0,FALSE,'Input and Summary Results'!$B3980)</f>
        <v>252</v>
      </c>
      <c r="C4398">
        <f>IF(OR(B4398=0,'Input and Summary Results'!D3980=0,'Input and Summary Results'!D3980=""),FALSE,'Input and Summary Results'!$D3980)</f>
        <v>0.56153980000000003</v>
      </c>
      <c r="D4398">
        <f>IF(OR(B4398=0,'Input and Summary Results'!E3980=0),FALSE,'Input and Summary Results'!$E3980)</f>
        <v>6.5462210000000007E-2</v>
      </c>
      <c r="E4398">
        <f t="shared" si="236"/>
        <v>-0.25061945701994531</v>
      </c>
      <c r="F4398">
        <f t="shared" si="237"/>
        <v>5.0594097052426207E-2</v>
      </c>
      <c r="G4398">
        <f>IF('Input and Summary Results'!$J$4="yes",IF(C4398=FALSE,FALSE,IF('Data Transformation'!E4398&lt;$R$10,E4398,$R$10)),IF(C4398=FALSE,FALSE,IF(C4398&lt;$R$10,C4398,$R$10)))</f>
        <v>0.56153980000000003</v>
      </c>
      <c r="H4398">
        <f>IF('Input and Summary Results'!$J$4="yes",'Data Transformation'!F4398,'Data Transformation'!D4398)</f>
        <v>6.5462210000000007E-2</v>
      </c>
      <c r="I4398">
        <f t="shared" si="235"/>
        <v>252</v>
      </c>
    </row>
    <row r="4399" spans="2:9" x14ac:dyDescent="0.25">
      <c r="B4399">
        <f>IF('Input and Summary Results'!D3981=0,FALSE,'Input and Summary Results'!$B3981)</f>
        <v>252</v>
      </c>
      <c r="C4399">
        <f>IF(OR(B4399=0,'Input and Summary Results'!D3981=0,'Input and Summary Results'!D3981=""),FALSE,'Input and Summary Results'!$D3981)</f>
        <v>0.56331233000000003</v>
      </c>
      <c r="D4399">
        <f>IF(OR(B4399=0,'Input and Summary Results'!E3981=0),FALSE,'Input and Summary Results'!$E3981)</f>
        <v>7.2046659999999998E-2</v>
      </c>
      <c r="E4399">
        <f t="shared" si="236"/>
        <v>-0.24925074265359487</v>
      </c>
      <c r="F4399">
        <f t="shared" si="237"/>
        <v>5.5507839567438544E-2</v>
      </c>
      <c r="G4399">
        <f>IF('Input and Summary Results'!$J$4="yes",IF(C4399=FALSE,FALSE,IF('Data Transformation'!E4399&lt;$R$10,E4399,$R$10)),IF(C4399=FALSE,FALSE,IF(C4399&lt;$R$10,C4399,$R$10)))</f>
        <v>0.56331233000000003</v>
      </c>
      <c r="H4399">
        <f>IF('Input and Summary Results'!$J$4="yes",'Data Transformation'!F4399,'Data Transformation'!D4399)</f>
        <v>7.2046659999999998E-2</v>
      </c>
      <c r="I4399">
        <f t="shared" si="235"/>
        <v>252</v>
      </c>
    </row>
    <row r="4400" spans="2:9" x14ac:dyDescent="0.25">
      <c r="B4400">
        <f>IF('Input and Summary Results'!D3982=0,FALSE,'Input and Summary Results'!$B3982)</f>
        <v>252</v>
      </c>
      <c r="C4400">
        <f>IF(OR(B4400=0,'Input and Summary Results'!D3982=0,'Input and Summary Results'!D3982=""),FALSE,'Input and Summary Results'!$D3982)</f>
        <v>0.59851259000000001</v>
      </c>
      <c r="D4400">
        <f>IF(OR(B4400=0,'Input and Summary Results'!E3982=0),FALSE,'Input and Summary Results'!$E3982)</f>
        <v>0.10570222</v>
      </c>
      <c r="E4400">
        <f t="shared" si="236"/>
        <v>-0.22292670956831706</v>
      </c>
      <c r="F4400">
        <f t="shared" si="237"/>
        <v>7.6647950680536217E-2</v>
      </c>
      <c r="G4400">
        <f>IF('Input and Summary Results'!$J$4="yes",IF(C4400=FALSE,FALSE,IF('Data Transformation'!E4400&lt;$R$10,E4400,$R$10)),IF(C4400=FALSE,FALSE,IF(C4400&lt;$R$10,C4400,$R$10)))</f>
        <v>0.59851259000000001</v>
      </c>
      <c r="H4400">
        <f>IF('Input and Summary Results'!$J$4="yes",'Data Transformation'!F4400,'Data Transformation'!D4400)</f>
        <v>0.10570222</v>
      </c>
      <c r="I4400">
        <f t="shared" si="235"/>
        <v>252</v>
      </c>
    </row>
    <row r="4401" spans="2:9" x14ac:dyDescent="0.25">
      <c r="B4401">
        <f>IF('Input and Summary Results'!D3983=0,FALSE,'Input and Summary Results'!$B3983)</f>
        <v>252</v>
      </c>
      <c r="C4401">
        <f>IF(OR(B4401=0,'Input and Summary Results'!D3983=0,'Input and Summary Results'!D3983=""),FALSE,'Input and Summary Results'!$D3983)</f>
        <v>0.60546261999999995</v>
      </c>
      <c r="D4401">
        <f>IF(OR(B4401=0,'Input and Summary Results'!E3983=0),FALSE,'Input and Summary Results'!$E3983)</f>
        <v>8.1320020000000007E-2</v>
      </c>
      <c r="E4401">
        <f t="shared" si="236"/>
        <v>-0.21791266412926533</v>
      </c>
      <c r="F4401">
        <f t="shared" si="237"/>
        <v>5.829078049442591E-2</v>
      </c>
      <c r="G4401">
        <f>IF('Input and Summary Results'!$J$4="yes",IF(C4401=FALSE,FALSE,IF('Data Transformation'!E4401&lt;$R$10,E4401,$R$10)),IF(C4401=FALSE,FALSE,IF(C4401&lt;$R$10,C4401,$R$10)))</f>
        <v>0.60546261999999995</v>
      </c>
      <c r="H4401">
        <f>IF('Input and Summary Results'!$J$4="yes",'Data Transformation'!F4401,'Data Transformation'!D4401)</f>
        <v>8.1320020000000007E-2</v>
      </c>
      <c r="I4401">
        <f t="shared" si="235"/>
        <v>252</v>
      </c>
    </row>
    <row r="4402" spans="2:9" x14ac:dyDescent="0.25">
      <c r="B4402">
        <f>IF('Input and Summary Results'!D3984=0,FALSE,'Input and Summary Results'!$B3984)</f>
        <v>252</v>
      </c>
      <c r="C4402">
        <f>IF(OR(B4402=0,'Input and Summary Results'!D3984=0,'Input and Summary Results'!D3984=""),FALSE,'Input and Summary Results'!$D3984)</f>
        <v>0.63603602000000004</v>
      </c>
      <c r="D4402">
        <f>IF(OR(B4402=0,'Input and Summary Results'!E3984=0),FALSE,'Input and Summary Results'!$E3984)</f>
        <v>6.5173900000000007E-2</v>
      </c>
      <c r="E4402">
        <f t="shared" si="236"/>
        <v>-0.19651828868448804</v>
      </c>
      <c r="F4402">
        <f t="shared" si="237"/>
        <v>4.4471494869111346E-2</v>
      </c>
      <c r="G4402">
        <f>IF('Input and Summary Results'!$J$4="yes",IF(C4402=FALSE,FALSE,IF('Data Transformation'!E4402&lt;$R$10,E4402,$R$10)),IF(C4402=FALSE,FALSE,IF(C4402&lt;$R$10,C4402,$R$10)))</f>
        <v>0.63603602000000004</v>
      </c>
      <c r="H4402">
        <f>IF('Input and Summary Results'!$J$4="yes",'Data Transformation'!F4402,'Data Transformation'!D4402)</f>
        <v>6.5173900000000007E-2</v>
      </c>
      <c r="I4402">
        <f t="shared" si="235"/>
        <v>252</v>
      </c>
    </row>
    <row r="4403" spans="2:9" x14ac:dyDescent="0.25">
      <c r="B4403">
        <f>IF('Input and Summary Results'!D3985=0,FALSE,'Input and Summary Results'!$B3985)</f>
        <v>252</v>
      </c>
      <c r="C4403">
        <f>IF(OR(B4403=0,'Input and Summary Results'!D3985=0,'Input and Summary Results'!D3985=""),FALSE,'Input and Summary Results'!$D3985)</f>
        <v>0.66230219999999995</v>
      </c>
      <c r="D4403">
        <f>IF(OR(B4403=0,'Input and Summary Results'!E3985=0),FALSE,'Input and Summary Results'!$E3985)</f>
        <v>6.6999950000000003E-2</v>
      </c>
      <c r="E4403">
        <f t="shared" si="236"/>
        <v>-0.17894380233455032</v>
      </c>
      <c r="F4403">
        <f t="shared" si="237"/>
        <v>4.3904396361660894E-2</v>
      </c>
      <c r="G4403">
        <f>IF('Input and Summary Results'!$J$4="yes",IF(C4403=FALSE,FALSE,IF('Data Transformation'!E4403&lt;$R$10,E4403,$R$10)),IF(C4403=FALSE,FALSE,IF(C4403&lt;$R$10,C4403,$R$10)))</f>
        <v>0.66230219999999995</v>
      </c>
      <c r="H4403">
        <f>IF('Input and Summary Results'!$J$4="yes",'Data Transformation'!F4403,'Data Transformation'!D4403)</f>
        <v>6.6999950000000003E-2</v>
      </c>
      <c r="I4403">
        <f t="shared" si="235"/>
        <v>252</v>
      </c>
    </row>
    <row r="4404" spans="2:9" x14ac:dyDescent="0.25">
      <c r="B4404">
        <f>IF('Input and Summary Results'!D3986=0,FALSE,'Input and Summary Results'!$B3986)</f>
        <v>252</v>
      </c>
      <c r="C4404">
        <f>IF(OR(B4404=0,'Input and Summary Results'!D3986=0,'Input and Summary Results'!D3986=""),FALSE,'Input and Summary Results'!$D3986)</f>
        <v>0.73456840000000001</v>
      </c>
      <c r="D4404">
        <f>IF(OR(B4404=0,'Input and Summary Results'!E3986=0),FALSE,'Input and Summary Results'!$E3986)</f>
        <v>8.2509600000000002E-2</v>
      </c>
      <c r="E4404">
        <f t="shared" si="236"/>
        <v>-0.13396775826789661</v>
      </c>
      <c r="F4404">
        <f t="shared" si="237"/>
        <v>4.8748579982476788E-2</v>
      </c>
      <c r="G4404">
        <f>IF('Input and Summary Results'!$J$4="yes",IF(C4404=FALSE,FALSE,IF('Data Transformation'!E4404&lt;$R$10,E4404,$R$10)),IF(C4404=FALSE,FALSE,IF(C4404&lt;$R$10,C4404,$R$10)))</f>
        <v>0.73456840000000001</v>
      </c>
      <c r="H4404">
        <f>IF('Input and Summary Results'!$J$4="yes",'Data Transformation'!F4404,'Data Transformation'!D4404)</f>
        <v>8.2509600000000002E-2</v>
      </c>
      <c r="I4404">
        <f t="shared" si="235"/>
        <v>252</v>
      </c>
    </row>
    <row r="4405" spans="2:9" x14ac:dyDescent="0.25">
      <c r="B4405">
        <f>IF('Input and Summary Results'!D3987=0,FALSE,'Input and Summary Results'!$B3987)</f>
        <v>252</v>
      </c>
      <c r="C4405">
        <f>IF(OR(B4405=0,'Input and Summary Results'!D3987=0,'Input and Summary Results'!D3987=""),FALSE,'Input and Summary Results'!$D3987)</f>
        <v>0.73543612999999997</v>
      </c>
      <c r="D4405">
        <f>IF(OR(B4405=0,'Input and Summary Results'!E3987=0),FALSE,'Input and Summary Results'!$E3987)</f>
        <v>5.3627250000000001E-2</v>
      </c>
      <c r="E4405">
        <f t="shared" si="236"/>
        <v>-0.13345503822267035</v>
      </c>
      <c r="F4405">
        <f t="shared" si="237"/>
        <v>3.1646835871389681E-2</v>
      </c>
      <c r="G4405">
        <f>IF('Input and Summary Results'!$J$4="yes",IF(C4405=FALSE,FALSE,IF('Data Transformation'!E4405&lt;$R$10,E4405,$R$10)),IF(C4405=FALSE,FALSE,IF(C4405&lt;$R$10,C4405,$R$10)))</f>
        <v>0.73543612999999997</v>
      </c>
      <c r="H4405">
        <f>IF('Input and Summary Results'!$J$4="yes",'Data Transformation'!F4405,'Data Transformation'!D4405)</f>
        <v>5.3627250000000001E-2</v>
      </c>
      <c r="I4405">
        <f t="shared" si="235"/>
        <v>252</v>
      </c>
    </row>
    <row r="4406" spans="2:9" x14ac:dyDescent="0.25">
      <c r="B4406">
        <f>IF('Input and Summary Results'!D3988=0,FALSE,'Input and Summary Results'!$B3988)</f>
        <v>252</v>
      </c>
      <c r="C4406">
        <f>IF(OR(B4406=0,'Input and Summary Results'!D3988=0,'Input and Summary Results'!D3988=""),FALSE,'Input and Summary Results'!$D3988)</f>
        <v>0.74166880000000002</v>
      </c>
      <c r="D4406">
        <f>IF(OR(B4406=0,'Input and Summary Results'!E3988=0),FALSE,'Input and Summary Results'!$E3988)</f>
        <v>7.6858449999999995E-2</v>
      </c>
      <c r="E4406">
        <f t="shared" si="236"/>
        <v>-0.12978999019790902</v>
      </c>
      <c r="F4406">
        <f t="shared" si="237"/>
        <v>4.4975017555005686E-2</v>
      </c>
      <c r="G4406">
        <f>IF('Input and Summary Results'!$J$4="yes",IF(C4406=FALSE,FALSE,IF('Data Transformation'!E4406&lt;$R$10,E4406,$R$10)),IF(C4406=FALSE,FALSE,IF(C4406&lt;$R$10,C4406,$R$10)))</f>
        <v>0.74166880000000002</v>
      </c>
      <c r="H4406">
        <f>IF('Input and Summary Results'!$J$4="yes",'Data Transformation'!F4406,'Data Transformation'!D4406)</f>
        <v>7.6858449999999995E-2</v>
      </c>
      <c r="I4406">
        <f t="shared" si="235"/>
        <v>252</v>
      </c>
    </row>
    <row r="4407" spans="2:9" x14ac:dyDescent="0.25">
      <c r="B4407">
        <f>IF('Input and Summary Results'!D3989=0,FALSE,'Input and Summary Results'!$B3989)</f>
        <v>252</v>
      </c>
      <c r="C4407">
        <f>IF(OR(B4407=0,'Input and Summary Results'!D3989=0,'Input and Summary Results'!D3989=""),FALSE,'Input and Summary Results'!$D3989)</f>
        <v>0.76297946999999999</v>
      </c>
      <c r="D4407">
        <f>IF(OR(B4407=0,'Input and Summary Results'!E3989=0),FALSE,'Input and Summary Results'!$E3989)</f>
        <v>7.1528980000000006E-2</v>
      </c>
      <c r="E4407">
        <f t="shared" si="236"/>
        <v>-0.11748714774062108</v>
      </c>
      <c r="F4407">
        <f t="shared" si="237"/>
        <v>4.0687303578430492E-2</v>
      </c>
      <c r="G4407">
        <f>IF('Input and Summary Results'!$J$4="yes",IF(C4407=FALSE,FALSE,IF('Data Transformation'!E4407&lt;$R$10,E4407,$R$10)),IF(C4407=FALSE,FALSE,IF(C4407&lt;$R$10,C4407,$R$10)))</f>
        <v>0.76297946999999999</v>
      </c>
      <c r="H4407">
        <f>IF('Input and Summary Results'!$J$4="yes",'Data Transformation'!F4407,'Data Transformation'!D4407)</f>
        <v>7.1528980000000006E-2</v>
      </c>
      <c r="I4407">
        <f t="shared" si="235"/>
        <v>252</v>
      </c>
    </row>
    <row r="4408" spans="2:9" x14ac:dyDescent="0.25">
      <c r="B4408">
        <f>IF('Input and Summary Results'!D3990=0,FALSE,'Input and Summary Results'!$B3990)</f>
        <v>252</v>
      </c>
      <c r="C4408">
        <f>IF(OR(B4408=0,'Input and Summary Results'!D3990=0,'Input and Summary Results'!D3990=""),FALSE,'Input and Summary Results'!$D3990)</f>
        <v>0.77074310999999995</v>
      </c>
      <c r="D4408">
        <f>IF(OR(B4408=0,'Input and Summary Results'!E3990=0),FALSE,'Input and Summary Results'!$E3990)</f>
        <v>7.0947259999999998E-2</v>
      </c>
      <c r="E4408">
        <f t="shared" si="236"/>
        <v>-0.1130903489269228</v>
      </c>
      <c r="F4408">
        <f t="shared" si="237"/>
        <v>3.9949900869045721E-2</v>
      </c>
      <c r="G4408">
        <f>IF('Input and Summary Results'!$J$4="yes",IF(C4408=FALSE,FALSE,IF('Data Transformation'!E4408&lt;$R$10,E4408,$R$10)),IF(C4408=FALSE,FALSE,IF(C4408&lt;$R$10,C4408,$R$10)))</f>
        <v>0.77074310999999995</v>
      </c>
      <c r="H4408">
        <f>IF('Input and Summary Results'!$J$4="yes",'Data Transformation'!F4408,'Data Transformation'!D4408)</f>
        <v>7.0947259999999998E-2</v>
      </c>
      <c r="I4408">
        <f t="shared" si="235"/>
        <v>252</v>
      </c>
    </row>
    <row r="4409" spans="2:9" x14ac:dyDescent="0.25">
      <c r="B4409">
        <f>IF('Input and Summary Results'!D3991=0,FALSE,'Input and Summary Results'!$B3991)</f>
        <v>252</v>
      </c>
      <c r="C4409">
        <f>IF(OR(B4409=0,'Input and Summary Results'!D3991=0,'Input and Summary Results'!D3991=""),FALSE,'Input and Summary Results'!$D3991)</f>
        <v>0.8075736</v>
      </c>
      <c r="D4409">
        <f>IF(OR(B4409=0,'Input and Summary Results'!E3991=0),FALSE,'Input and Summary Results'!$E3991)</f>
        <v>4.547205E-2</v>
      </c>
      <c r="E4409">
        <f t="shared" si="236"/>
        <v>-9.2817886808295211E-2</v>
      </c>
      <c r="F4409">
        <f t="shared" si="237"/>
        <v>2.4437239776040228E-2</v>
      </c>
      <c r="G4409">
        <f>IF('Input and Summary Results'!$J$4="yes",IF(C4409=FALSE,FALSE,IF('Data Transformation'!E4409&lt;$R$10,E4409,$R$10)),IF(C4409=FALSE,FALSE,IF(C4409&lt;$R$10,C4409,$R$10)))</f>
        <v>0.8075736</v>
      </c>
      <c r="H4409">
        <f>IF('Input and Summary Results'!$J$4="yes",'Data Transformation'!F4409,'Data Transformation'!D4409)</f>
        <v>4.547205E-2</v>
      </c>
      <c r="I4409">
        <f t="shared" si="235"/>
        <v>252</v>
      </c>
    </row>
    <row r="4410" spans="2:9" x14ac:dyDescent="0.25">
      <c r="B4410">
        <f>IF('Input and Summary Results'!D3992=0,FALSE,'Input and Summary Results'!$B3992)</f>
        <v>252</v>
      </c>
      <c r="C4410">
        <f>IF(OR(B4410=0,'Input and Summary Results'!D3992=0,'Input and Summary Results'!D3992=""),FALSE,'Input and Summary Results'!$D3992)</f>
        <v>0.83668385000000001</v>
      </c>
      <c r="D4410">
        <f>IF(OR(B4410=0,'Input and Summary Results'!E3992=0),FALSE,'Input and Summary Results'!$E3992)</f>
        <v>5.4788570000000002E-2</v>
      </c>
      <c r="E4410">
        <f t="shared" si="236"/>
        <v>-7.7438613855896885E-2</v>
      </c>
      <c r="F4410">
        <f t="shared" si="237"/>
        <v>2.8419622752369367E-2</v>
      </c>
      <c r="G4410">
        <f>IF('Input and Summary Results'!$J$4="yes",IF(C4410=FALSE,FALSE,IF('Data Transformation'!E4410&lt;$R$10,E4410,$R$10)),IF(C4410=FALSE,FALSE,IF(C4410&lt;$R$10,C4410,$R$10)))</f>
        <v>0.83668385000000001</v>
      </c>
      <c r="H4410">
        <f>IF('Input and Summary Results'!$J$4="yes",'Data Transformation'!F4410,'Data Transformation'!D4410)</f>
        <v>5.4788570000000002E-2</v>
      </c>
      <c r="I4410">
        <f t="shared" si="235"/>
        <v>252</v>
      </c>
    </row>
    <row r="4411" spans="2:9" x14ac:dyDescent="0.25">
      <c r="B4411">
        <f>IF('Input and Summary Results'!D3993=0,FALSE,'Input and Summary Results'!$B3993)</f>
        <v>252</v>
      </c>
      <c r="C4411">
        <f>IF(OR(B4411=0,'Input and Summary Results'!D3993=0,'Input and Summary Results'!D3993=""),FALSE,'Input and Summary Results'!$D3993)</f>
        <v>0.85165073999999996</v>
      </c>
      <c r="D4411">
        <f>IF(OR(B4411=0,'Input and Summary Results'!E3993=0),FALSE,'Input and Summary Results'!$E3993)</f>
        <v>7.4097280000000001E-2</v>
      </c>
      <c r="E4411">
        <f t="shared" si="236"/>
        <v>-6.9738471886649847E-2</v>
      </c>
      <c r="F4411">
        <f t="shared" si="237"/>
        <v>3.7759867994713425E-2</v>
      </c>
      <c r="G4411">
        <f>IF('Input and Summary Results'!$J$4="yes",IF(C4411=FALSE,FALSE,IF('Data Transformation'!E4411&lt;$R$10,E4411,$R$10)),IF(C4411=FALSE,FALSE,IF(C4411&lt;$R$10,C4411,$R$10)))</f>
        <v>0.85165073999999996</v>
      </c>
      <c r="H4411">
        <f>IF('Input and Summary Results'!$J$4="yes",'Data Transformation'!F4411,'Data Transformation'!D4411)</f>
        <v>7.4097280000000001E-2</v>
      </c>
      <c r="I4411">
        <f t="shared" si="235"/>
        <v>252</v>
      </c>
    </row>
    <row r="4412" spans="2:9" x14ac:dyDescent="0.25">
      <c r="B4412">
        <f>IF('Input and Summary Results'!D3994=0,FALSE,'Input and Summary Results'!$B3994)</f>
        <v>252</v>
      </c>
      <c r="C4412">
        <f>IF(OR(B4412=0,'Input and Summary Results'!D3994=0,'Input and Summary Results'!D3994=""),FALSE,'Input and Summary Results'!$D3994)</f>
        <v>0.86543767999999999</v>
      </c>
      <c r="D4412">
        <f>IF(OR(B4412=0,'Input and Summary Results'!E3994=0),FALSE,'Input and Summary Results'!$E3994)</f>
        <v>6.8818799999999999E-2</v>
      </c>
      <c r="E4412">
        <f t="shared" si="236"/>
        <v>-6.2764200124312219E-2</v>
      </c>
      <c r="F4412">
        <f t="shared" si="237"/>
        <v>3.4511276652525687E-2</v>
      </c>
      <c r="G4412">
        <f>IF('Input and Summary Results'!$J$4="yes",IF(C4412=FALSE,FALSE,IF('Data Transformation'!E4412&lt;$R$10,E4412,$R$10)),IF(C4412=FALSE,FALSE,IF(C4412&lt;$R$10,C4412,$R$10)))</f>
        <v>0.86543767999999999</v>
      </c>
      <c r="H4412">
        <f>IF('Input and Summary Results'!$J$4="yes",'Data Transformation'!F4412,'Data Transformation'!D4412)</f>
        <v>6.8818799999999999E-2</v>
      </c>
      <c r="I4412">
        <f t="shared" si="235"/>
        <v>252</v>
      </c>
    </row>
    <row r="4413" spans="2:9" x14ac:dyDescent="0.25">
      <c r="B4413">
        <f>IF('Input and Summary Results'!D3995=0,FALSE,'Input and Summary Results'!$B3995)</f>
        <v>252</v>
      </c>
      <c r="C4413">
        <f>IF(OR(B4413=0,'Input and Summary Results'!D3995=0,'Input and Summary Results'!D3995=""),FALSE,'Input and Summary Results'!$D3995)</f>
        <v>0.90874392000000004</v>
      </c>
      <c r="D4413">
        <f>IF(OR(B4413=0,'Input and Summary Results'!E3995=0),FALSE,'Input and Summary Results'!$E3995)</f>
        <v>4.4504479999999999E-2</v>
      </c>
      <c r="E4413">
        <f t="shared" si="236"/>
        <v>-4.1558481793740054E-2</v>
      </c>
      <c r="F4413">
        <f t="shared" si="237"/>
        <v>2.1254551359199188E-2</v>
      </c>
      <c r="G4413">
        <f>IF('Input and Summary Results'!$J$4="yes",IF(C4413=FALSE,FALSE,IF('Data Transformation'!E4413&lt;$R$10,E4413,$R$10)),IF(C4413=FALSE,FALSE,IF(C4413&lt;$R$10,C4413,$R$10)))</f>
        <v>0.90874392000000004</v>
      </c>
      <c r="H4413">
        <f>IF('Input and Summary Results'!$J$4="yes",'Data Transformation'!F4413,'Data Transformation'!D4413)</f>
        <v>4.4504479999999999E-2</v>
      </c>
      <c r="I4413">
        <f t="shared" si="235"/>
        <v>252</v>
      </c>
    </row>
    <row r="4414" spans="2:9" x14ac:dyDescent="0.25">
      <c r="B4414">
        <f>IF('Input and Summary Results'!D3996=0,FALSE,'Input and Summary Results'!$B3996)</f>
        <v>253</v>
      </c>
      <c r="C4414">
        <f>IF(OR(B4414=0,'Input and Summary Results'!D3996=0,'Input and Summary Results'!D3996=""),FALSE,'Input and Summary Results'!$D3996)</f>
        <v>-0.1755969</v>
      </c>
      <c r="D4414">
        <f>IF(OR(B4414=0,'Input and Summary Results'!E3996=0),FALSE,'Input and Summary Results'!$E3996)</f>
        <v>9.5862470000000005E-2</v>
      </c>
      <c r="E4414" t="e">
        <f t="shared" si="236"/>
        <v>#NUM!</v>
      </c>
      <c r="F4414">
        <f t="shared" si="237"/>
        <v>-0.23693078852758792</v>
      </c>
      <c r="G4414">
        <f>IF('Input and Summary Results'!$J$4="yes",IF(C4414=FALSE,FALSE,IF('Data Transformation'!E4414&lt;$R$10,E4414,$R$10)),IF(C4414=FALSE,FALSE,IF(C4414&lt;$R$10,C4414,$R$10)))</f>
        <v>-0.1755969</v>
      </c>
      <c r="H4414">
        <f>IF('Input and Summary Results'!$J$4="yes",'Data Transformation'!F4414,'Data Transformation'!D4414)</f>
        <v>9.5862470000000005E-2</v>
      </c>
      <c r="I4414">
        <f t="shared" si="235"/>
        <v>253</v>
      </c>
    </row>
    <row r="4415" spans="2:9" x14ac:dyDescent="0.25">
      <c r="B4415">
        <f>IF('Input and Summary Results'!D3997=0,FALSE,'Input and Summary Results'!$B3997)</f>
        <v>253</v>
      </c>
      <c r="C4415">
        <f>IF(OR(B4415=0,'Input and Summary Results'!D3997=0,'Input and Summary Results'!D3997=""),FALSE,'Input and Summary Results'!$D3997)</f>
        <v>-0.1062095</v>
      </c>
      <c r="D4415">
        <f>IF(OR(B4415=0,'Input and Summary Results'!E3997=0),FALSE,'Input and Summary Results'!$E3997)</f>
        <v>6.0373549999999998E-2</v>
      </c>
      <c r="E4415" t="e">
        <f t="shared" si="236"/>
        <v>#NUM!</v>
      </c>
      <c r="F4415">
        <f t="shared" si="237"/>
        <v>-0.24670223190957494</v>
      </c>
      <c r="G4415">
        <f>IF('Input and Summary Results'!$J$4="yes",IF(C4415=FALSE,FALSE,IF('Data Transformation'!E4415&lt;$R$10,E4415,$R$10)),IF(C4415=FALSE,FALSE,IF(C4415&lt;$R$10,C4415,$R$10)))</f>
        <v>-0.1062095</v>
      </c>
      <c r="H4415">
        <f>IF('Input and Summary Results'!$J$4="yes",'Data Transformation'!F4415,'Data Transformation'!D4415)</f>
        <v>6.0373549999999998E-2</v>
      </c>
      <c r="I4415">
        <f t="shared" si="235"/>
        <v>253</v>
      </c>
    </row>
    <row r="4416" spans="2:9" x14ac:dyDescent="0.25">
      <c r="B4416">
        <f>IF('Input and Summary Results'!D3998=0,FALSE,'Input and Summary Results'!$B3998)</f>
        <v>253</v>
      </c>
      <c r="C4416">
        <f>IF(OR(B4416=0,'Input and Summary Results'!D3998=0,'Input and Summary Results'!D3998=""),FALSE,'Input and Summary Results'!$D3998)</f>
        <v>-6.8893899999999994E-2</v>
      </c>
      <c r="D4416">
        <f>IF(OR(B4416=0,'Input and Summary Results'!E3998=0),FALSE,'Input and Summary Results'!$E3998)</f>
        <v>7.7014680000000002E-2</v>
      </c>
      <c r="E4416" t="e">
        <f t="shared" si="236"/>
        <v>#NUM!</v>
      </c>
      <c r="F4416">
        <f t="shared" si="237"/>
        <v>-0.48515719272678715</v>
      </c>
      <c r="G4416">
        <f>IF('Input and Summary Results'!$J$4="yes",IF(C4416=FALSE,FALSE,IF('Data Transformation'!E4416&lt;$R$10,E4416,$R$10)),IF(C4416=FALSE,FALSE,IF(C4416&lt;$R$10,C4416,$R$10)))</f>
        <v>-6.8893899999999994E-2</v>
      </c>
      <c r="H4416">
        <f>IF('Input and Summary Results'!$J$4="yes",'Data Transformation'!F4416,'Data Transformation'!D4416)</f>
        <v>7.7014680000000002E-2</v>
      </c>
      <c r="I4416">
        <f t="shared" si="235"/>
        <v>253</v>
      </c>
    </row>
    <row r="4417" spans="2:9" x14ac:dyDescent="0.25">
      <c r="B4417">
        <f>IF('Input and Summary Results'!D3999=0,FALSE,'Input and Summary Results'!$B3999)</f>
        <v>253</v>
      </c>
      <c r="C4417">
        <f>IF(OR(B4417=0,'Input and Summary Results'!D3999=0,'Input and Summary Results'!D3999=""),FALSE,'Input and Summary Results'!$D3999)</f>
        <v>-5.8859300000000003E-2</v>
      </c>
      <c r="D4417">
        <f>IF(OR(B4417=0,'Input and Summary Results'!E3999=0),FALSE,'Input and Summary Results'!$E3999)</f>
        <v>8.7409399999999998E-2</v>
      </c>
      <c r="E4417" t="e">
        <f t="shared" si="236"/>
        <v>#NUM!</v>
      </c>
      <c r="F4417">
        <f t="shared" si="237"/>
        <v>-0.64451462385723235</v>
      </c>
      <c r="G4417">
        <f>IF('Input and Summary Results'!$J$4="yes",IF(C4417=FALSE,FALSE,IF('Data Transformation'!E4417&lt;$R$10,E4417,$R$10)),IF(C4417=FALSE,FALSE,IF(C4417&lt;$R$10,C4417,$R$10)))</f>
        <v>-5.8859300000000003E-2</v>
      </c>
      <c r="H4417">
        <f>IF('Input and Summary Results'!$J$4="yes",'Data Transformation'!F4417,'Data Transformation'!D4417)</f>
        <v>8.7409399999999998E-2</v>
      </c>
      <c r="I4417">
        <f t="shared" si="235"/>
        <v>253</v>
      </c>
    </row>
    <row r="4418" spans="2:9" x14ac:dyDescent="0.25">
      <c r="B4418">
        <f>IF('Input and Summary Results'!D4000=0,FALSE,'Input and Summary Results'!$B4000)</f>
        <v>253</v>
      </c>
      <c r="C4418">
        <f>IF(OR(B4418=0,'Input and Summary Results'!D4000=0,'Input and Summary Results'!D4000=""),FALSE,'Input and Summary Results'!$D4000)</f>
        <v>-4.3195600000000001E-2</v>
      </c>
      <c r="D4418">
        <f>IF(OR(B4418=0,'Input and Summary Results'!E4000=0),FALSE,'Input and Summary Results'!$E4000)</f>
        <v>7.2688130000000004E-2</v>
      </c>
      <c r="E4418" t="e">
        <f t="shared" si="236"/>
        <v>#NUM!</v>
      </c>
      <c r="F4418">
        <f t="shared" si="237"/>
        <v>-0.73032087573734372</v>
      </c>
      <c r="G4418">
        <f>IF('Input and Summary Results'!$J$4="yes",IF(C4418=FALSE,FALSE,IF('Data Transformation'!E4418&lt;$R$10,E4418,$R$10)),IF(C4418=FALSE,FALSE,IF(C4418&lt;$R$10,C4418,$R$10)))</f>
        <v>-4.3195600000000001E-2</v>
      </c>
      <c r="H4418">
        <f>IF('Input and Summary Results'!$J$4="yes",'Data Transformation'!F4418,'Data Transformation'!D4418)</f>
        <v>7.2688130000000004E-2</v>
      </c>
      <c r="I4418">
        <f t="shared" si="235"/>
        <v>253</v>
      </c>
    </row>
    <row r="4419" spans="2:9" x14ac:dyDescent="0.25">
      <c r="B4419">
        <f>IF('Input and Summary Results'!D4001=0,FALSE,'Input and Summary Results'!$B4001)</f>
        <v>253</v>
      </c>
      <c r="C4419">
        <f>IF(OR(B4419=0,'Input and Summary Results'!D4001=0,'Input and Summary Results'!D4001=""),FALSE,'Input and Summary Results'!$D4001)</f>
        <v>-8.9644000000000008E-3</v>
      </c>
      <c r="D4419">
        <f>IF(OR(B4419=0,'Input and Summary Results'!E4001=0),FALSE,'Input and Summary Results'!$E4001)</f>
        <v>9.1021110000000002E-2</v>
      </c>
      <c r="E4419" t="e">
        <f t="shared" si="236"/>
        <v>#NUM!</v>
      </c>
      <c r="F4419">
        <f t="shared" si="237"/>
        <v>-4.4066710253893175</v>
      </c>
      <c r="G4419">
        <f>IF('Input and Summary Results'!$J$4="yes",IF(C4419=FALSE,FALSE,IF('Data Transformation'!E4419&lt;$R$10,E4419,$R$10)),IF(C4419=FALSE,FALSE,IF(C4419&lt;$R$10,C4419,$R$10)))</f>
        <v>-8.9644000000000008E-3</v>
      </c>
      <c r="H4419">
        <f>IF('Input and Summary Results'!$J$4="yes",'Data Transformation'!F4419,'Data Transformation'!D4419)</f>
        <v>9.1021110000000002E-2</v>
      </c>
      <c r="I4419">
        <f t="shared" si="235"/>
        <v>253</v>
      </c>
    </row>
    <row r="4420" spans="2:9" x14ac:dyDescent="0.25">
      <c r="B4420">
        <f>IF('Input and Summary Results'!D4002=0,FALSE,'Input and Summary Results'!$B4002)</f>
        <v>253</v>
      </c>
      <c r="C4420">
        <f>IF(OR(B4420=0,'Input and Summary Results'!D4002=0,'Input and Summary Results'!D4002=""),FALSE,'Input and Summary Results'!$D4002)</f>
        <v>2.9824199999999999E-3</v>
      </c>
      <c r="D4420">
        <f>IF(OR(B4420=0,'Input and Summary Results'!E4002=0),FALSE,'Input and Summary Results'!$E4002)</f>
        <v>7.7859990000000004E-2</v>
      </c>
      <c r="E4420">
        <f t="shared" si="236"/>
        <v>-2.5254311969533543</v>
      </c>
      <c r="F4420">
        <f t="shared" si="237"/>
        <v>11.330139839459232</v>
      </c>
      <c r="G4420">
        <f>IF('Input and Summary Results'!$J$4="yes",IF(C4420=FALSE,FALSE,IF('Data Transformation'!E4420&lt;$R$10,E4420,$R$10)),IF(C4420=FALSE,FALSE,IF(C4420&lt;$R$10,C4420,$R$10)))</f>
        <v>2.9824199999999999E-3</v>
      </c>
      <c r="H4420">
        <f>IF('Input and Summary Results'!$J$4="yes",'Data Transformation'!F4420,'Data Transformation'!D4420)</f>
        <v>7.7859990000000004E-2</v>
      </c>
      <c r="I4420">
        <f t="shared" si="235"/>
        <v>253</v>
      </c>
    </row>
    <row r="4421" spans="2:9" x14ac:dyDescent="0.25">
      <c r="B4421">
        <f>IF('Input and Summary Results'!D4003=0,FALSE,'Input and Summary Results'!$B4003)</f>
        <v>253</v>
      </c>
      <c r="C4421">
        <f>IF(OR(B4421=0,'Input and Summary Results'!D4003=0,'Input and Summary Results'!D4003=""),FALSE,'Input and Summary Results'!$D4003)</f>
        <v>8.0335900000000002E-3</v>
      </c>
      <c r="D4421">
        <f>IF(OR(B4421=0,'Input and Summary Results'!E4003=0),FALSE,'Input and Summary Results'!$E4003)</f>
        <v>9.6760109999999996E-2</v>
      </c>
      <c r="E4421">
        <f t="shared" si="236"/>
        <v>-2.0950903365676572</v>
      </c>
      <c r="F4421">
        <f t="shared" si="237"/>
        <v>5.2272878924615274</v>
      </c>
      <c r="G4421">
        <f>IF('Input and Summary Results'!$J$4="yes",IF(C4421=FALSE,FALSE,IF('Data Transformation'!E4421&lt;$R$10,E4421,$R$10)),IF(C4421=FALSE,FALSE,IF(C4421&lt;$R$10,C4421,$R$10)))</f>
        <v>8.0335900000000002E-3</v>
      </c>
      <c r="H4421">
        <f>IF('Input and Summary Results'!$J$4="yes",'Data Transformation'!F4421,'Data Transformation'!D4421)</f>
        <v>9.6760109999999996E-2</v>
      </c>
      <c r="I4421">
        <f t="shared" ref="I4421:I4484" si="238">IF(G4421=FALSE,"",B4421)</f>
        <v>253</v>
      </c>
    </row>
    <row r="4422" spans="2:9" x14ac:dyDescent="0.25">
      <c r="B4422">
        <f>IF('Input and Summary Results'!D4004=0,FALSE,'Input and Summary Results'!$B4004)</f>
        <v>253</v>
      </c>
      <c r="C4422">
        <f>IF(OR(B4422=0,'Input and Summary Results'!D4004=0,'Input and Summary Results'!D4004=""),FALSE,'Input and Summary Results'!$D4004)</f>
        <v>2.6339149999999999E-2</v>
      </c>
      <c r="D4422">
        <f>IF(OR(B4422=0,'Input and Summary Results'!E4004=0),FALSE,'Input and Summary Results'!$E4004)</f>
        <v>8.227632E-2</v>
      </c>
      <c r="E4422">
        <f t="shared" si="236"/>
        <v>-1.579398244418504</v>
      </c>
      <c r="F4422">
        <f t="shared" si="237"/>
        <v>1.355697616665686</v>
      </c>
      <c r="G4422">
        <f>IF('Input and Summary Results'!$J$4="yes",IF(C4422=FALSE,FALSE,IF('Data Transformation'!E4422&lt;$R$10,E4422,$R$10)),IF(C4422=FALSE,FALSE,IF(C4422&lt;$R$10,C4422,$R$10)))</f>
        <v>2.6339149999999999E-2</v>
      </c>
      <c r="H4422">
        <f>IF('Input and Summary Results'!$J$4="yes",'Data Transformation'!F4422,'Data Transformation'!D4422)</f>
        <v>8.227632E-2</v>
      </c>
      <c r="I4422">
        <f t="shared" si="238"/>
        <v>253</v>
      </c>
    </row>
    <row r="4423" spans="2:9" x14ac:dyDescent="0.25">
      <c r="B4423">
        <f>IF('Input and Summary Results'!D4005=0,FALSE,'Input and Summary Results'!$B4005)</f>
        <v>253</v>
      </c>
      <c r="C4423">
        <f>IF(OR(B4423=0,'Input and Summary Results'!D4005=0,'Input and Summary Results'!D4005=""),FALSE,'Input and Summary Results'!$D4005)</f>
        <v>3.3276470000000002E-2</v>
      </c>
      <c r="D4423">
        <f>IF(OR(B4423=0,'Input and Summary Results'!E4005=0),FALSE,'Input and Summary Results'!$E4005)</f>
        <v>5.0356999999999999E-2</v>
      </c>
      <c r="E4423">
        <f t="shared" si="236"/>
        <v>-1.4778627503149813</v>
      </c>
      <c r="F4423">
        <f t="shared" si="237"/>
        <v>0.65676852142069153</v>
      </c>
      <c r="G4423">
        <f>IF('Input and Summary Results'!$J$4="yes",IF(C4423=FALSE,FALSE,IF('Data Transformation'!E4423&lt;$R$10,E4423,$R$10)),IF(C4423=FALSE,FALSE,IF(C4423&lt;$R$10,C4423,$R$10)))</f>
        <v>3.3276470000000002E-2</v>
      </c>
      <c r="H4423">
        <f>IF('Input and Summary Results'!$J$4="yes",'Data Transformation'!F4423,'Data Transformation'!D4423)</f>
        <v>5.0356999999999999E-2</v>
      </c>
      <c r="I4423">
        <f t="shared" si="238"/>
        <v>253</v>
      </c>
    </row>
    <row r="4424" spans="2:9" x14ac:dyDescent="0.25">
      <c r="B4424">
        <f>IF('Input and Summary Results'!D4006=0,FALSE,'Input and Summary Results'!$B4006)</f>
        <v>253</v>
      </c>
      <c r="C4424">
        <f>IF(OR(B4424=0,'Input and Summary Results'!D4006=0,'Input and Summary Results'!D4006=""),FALSE,'Input and Summary Results'!$D4006)</f>
        <v>7.2944350000000005E-2</v>
      </c>
      <c r="D4424">
        <f>IF(OR(B4424=0,'Input and Summary Results'!E4006=0),FALSE,'Input and Summary Results'!$E4006)</f>
        <v>6.1076249999999999E-2</v>
      </c>
      <c r="E4424">
        <f t="shared" si="236"/>
        <v>-1.1370083413147385</v>
      </c>
      <c r="F4424">
        <f t="shared" si="237"/>
        <v>0.3633878771967945</v>
      </c>
      <c r="G4424">
        <f>IF('Input and Summary Results'!$J$4="yes",IF(C4424=FALSE,FALSE,IF('Data Transformation'!E4424&lt;$R$10,E4424,$R$10)),IF(C4424=FALSE,FALSE,IF(C4424&lt;$R$10,C4424,$R$10)))</f>
        <v>7.2944350000000005E-2</v>
      </c>
      <c r="H4424">
        <f>IF('Input and Summary Results'!$J$4="yes",'Data Transformation'!F4424,'Data Transformation'!D4424)</f>
        <v>6.1076249999999999E-2</v>
      </c>
      <c r="I4424">
        <f t="shared" si="238"/>
        <v>253</v>
      </c>
    </row>
    <row r="4425" spans="2:9" x14ac:dyDescent="0.25">
      <c r="B4425">
        <f>IF('Input and Summary Results'!D4007=0,FALSE,'Input and Summary Results'!$B4007)</f>
        <v>253</v>
      </c>
      <c r="C4425">
        <f>IF(OR(B4425=0,'Input and Summary Results'!D4007=0,'Input and Summary Results'!D4007=""),FALSE,'Input and Summary Results'!$D4007)</f>
        <v>9.0898480000000004E-2</v>
      </c>
      <c r="D4425">
        <f>IF(OR(B4425=0,'Input and Summary Results'!E4007=0),FALSE,'Input and Summary Results'!$E4007)</f>
        <v>0.10692473</v>
      </c>
      <c r="E4425">
        <f t="shared" si="236"/>
        <v>-1.0414433789687012</v>
      </c>
      <c r="F4425">
        <f t="shared" si="237"/>
        <v>0.51051824870998941</v>
      </c>
      <c r="G4425">
        <f>IF('Input and Summary Results'!$J$4="yes",IF(C4425=FALSE,FALSE,IF('Data Transformation'!E4425&lt;$R$10,E4425,$R$10)),IF(C4425=FALSE,FALSE,IF(C4425&lt;$R$10,C4425,$R$10)))</f>
        <v>9.0898480000000004E-2</v>
      </c>
      <c r="H4425">
        <f>IF('Input and Summary Results'!$J$4="yes",'Data Transformation'!F4425,'Data Transformation'!D4425)</f>
        <v>0.10692473</v>
      </c>
      <c r="I4425">
        <f t="shared" si="238"/>
        <v>253</v>
      </c>
    </row>
    <row r="4426" spans="2:9" x14ac:dyDescent="0.25">
      <c r="B4426">
        <f>IF('Input and Summary Results'!D4008=0,FALSE,'Input and Summary Results'!$B4008)</f>
        <v>253</v>
      </c>
      <c r="C4426">
        <f>IF(OR(B4426=0,'Input and Summary Results'!D4008=0,'Input and Summary Results'!D4008=""),FALSE,'Input and Summary Results'!$D4008)</f>
        <v>9.2601779999999995E-2</v>
      </c>
      <c r="D4426">
        <f>IF(OR(B4426=0,'Input and Summary Results'!E4008=0),FALSE,'Input and Summary Results'!$E4008)</f>
        <v>8.9390040000000004E-2</v>
      </c>
      <c r="E4426">
        <f t="shared" si="236"/>
        <v>-1.0333806651890378</v>
      </c>
      <c r="F4426">
        <f t="shared" si="237"/>
        <v>0.41894742584861761</v>
      </c>
      <c r="G4426">
        <f>IF('Input and Summary Results'!$J$4="yes",IF(C4426=FALSE,FALSE,IF('Data Transformation'!E4426&lt;$R$10,E4426,$R$10)),IF(C4426=FALSE,FALSE,IF(C4426&lt;$R$10,C4426,$R$10)))</f>
        <v>9.2601779999999995E-2</v>
      </c>
      <c r="H4426">
        <f>IF('Input and Summary Results'!$J$4="yes",'Data Transformation'!F4426,'Data Transformation'!D4426)</f>
        <v>8.9390040000000004E-2</v>
      </c>
      <c r="I4426">
        <f t="shared" si="238"/>
        <v>253</v>
      </c>
    </row>
    <row r="4427" spans="2:9" x14ac:dyDescent="0.25">
      <c r="B4427">
        <f>IF('Input and Summary Results'!D4009=0,FALSE,'Input and Summary Results'!$B4009)</f>
        <v>253</v>
      </c>
      <c r="C4427">
        <f>IF(OR(B4427=0,'Input and Summary Results'!D4009=0,'Input and Summary Results'!D4009=""),FALSE,'Input and Summary Results'!$D4009)</f>
        <v>0.11468324000000001</v>
      </c>
      <c r="D4427">
        <f>IF(OR(B4427=0,'Input and Summary Results'!E4009=0),FALSE,'Input and Summary Results'!$E4009)</f>
        <v>9.2098280000000005E-2</v>
      </c>
      <c r="E4427">
        <f t="shared" si="236"/>
        <v>-0.94050004598153081</v>
      </c>
      <c r="F4427">
        <f t="shared" si="237"/>
        <v>0.34853090582372803</v>
      </c>
      <c r="G4427">
        <f>IF('Input and Summary Results'!$J$4="yes",IF(C4427=FALSE,FALSE,IF('Data Transformation'!E4427&lt;$R$10,E4427,$R$10)),IF(C4427=FALSE,FALSE,IF(C4427&lt;$R$10,C4427,$R$10)))</f>
        <v>0.11468324000000001</v>
      </c>
      <c r="H4427">
        <f>IF('Input and Summary Results'!$J$4="yes",'Data Transformation'!F4427,'Data Transformation'!D4427)</f>
        <v>9.2098280000000005E-2</v>
      </c>
      <c r="I4427">
        <f t="shared" si="238"/>
        <v>253</v>
      </c>
    </row>
    <row r="4428" spans="2:9" x14ac:dyDescent="0.25">
      <c r="B4428">
        <f>IF('Input and Summary Results'!D4010=0,FALSE,'Input and Summary Results'!$B4010)</f>
        <v>253</v>
      </c>
      <c r="C4428">
        <f>IF(OR(B4428=0,'Input and Summary Results'!D4010=0,'Input and Summary Results'!D4010=""),FALSE,'Input and Summary Results'!$D4010)</f>
        <v>0.12000535</v>
      </c>
      <c r="D4428">
        <f>IF(OR(B4428=0,'Input and Summary Results'!E4010=0),FALSE,'Input and Summary Results'!$E4010)</f>
        <v>5.0213880000000002E-2</v>
      </c>
      <c r="E4428">
        <f t="shared" si="236"/>
        <v>-0.92079939208832873</v>
      </c>
      <c r="F4428">
        <f t="shared" si="237"/>
        <v>0.18159876972151659</v>
      </c>
      <c r="G4428">
        <f>IF('Input and Summary Results'!$J$4="yes",IF(C4428=FALSE,FALSE,IF('Data Transformation'!E4428&lt;$R$10,E4428,$R$10)),IF(C4428=FALSE,FALSE,IF(C4428&lt;$R$10,C4428,$R$10)))</f>
        <v>0.12000535</v>
      </c>
      <c r="H4428">
        <f>IF('Input and Summary Results'!$J$4="yes",'Data Transformation'!F4428,'Data Transformation'!D4428)</f>
        <v>5.0213880000000002E-2</v>
      </c>
      <c r="I4428">
        <f t="shared" si="238"/>
        <v>253</v>
      </c>
    </row>
    <row r="4429" spans="2:9" x14ac:dyDescent="0.25">
      <c r="B4429">
        <f>IF('Input and Summary Results'!D4011=0,FALSE,'Input and Summary Results'!$B4011)</f>
        <v>253</v>
      </c>
      <c r="C4429">
        <f>IF(OR(B4429=0,'Input and Summary Results'!D4011=0,'Input and Summary Results'!D4011=""),FALSE,'Input and Summary Results'!$D4011)</f>
        <v>0.25889171</v>
      </c>
      <c r="D4429">
        <f>IF(OR(B4429=0,'Input and Summary Results'!E4011=0),FALSE,'Input and Summary Results'!$E4011)</f>
        <v>7.6385419999999996E-2</v>
      </c>
      <c r="E4429">
        <f t="shared" si="236"/>
        <v>-0.58688185593398534</v>
      </c>
      <c r="F4429">
        <f t="shared" si="237"/>
        <v>0.12805072931844746</v>
      </c>
      <c r="G4429">
        <f>IF('Input and Summary Results'!$J$4="yes",IF(C4429=FALSE,FALSE,IF('Data Transformation'!E4429&lt;$R$10,E4429,$R$10)),IF(C4429=FALSE,FALSE,IF(C4429&lt;$R$10,C4429,$R$10)))</f>
        <v>0.25889171</v>
      </c>
      <c r="H4429">
        <f>IF('Input and Summary Results'!$J$4="yes",'Data Transformation'!F4429,'Data Transformation'!D4429)</f>
        <v>7.6385419999999996E-2</v>
      </c>
      <c r="I4429">
        <f t="shared" si="238"/>
        <v>253</v>
      </c>
    </row>
    <row r="4430" spans="2:9" x14ac:dyDescent="0.25">
      <c r="B4430">
        <f>IF('Input and Summary Results'!D4012=0,FALSE,'Input and Summary Results'!$B4012)</f>
        <v>254</v>
      </c>
      <c r="C4430">
        <f>IF(OR(B4430=0,'Input and Summary Results'!D4012=0,'Input and Summary Results'!D4012=""),FALSE,'Input and Summary Results'!$D4012)</f>
        <v>0.37861679999999998</v>
      </c>
      <c r="D4430">
        <f>IF(OR(B4430=0,'Input and Summary Results'!E4012=0),FALSE,'Input and Summary Results'!$E4012)</f>
        <v>5.109901E-2</v>
      </c>
      <c r="E4430">
        <f t="shared" si="236"/>
        <v>-0.42180011941231427</v>
      </c>
      <c r="F4430">
        <f t="shared" si="237"/>
        <v>5.8573656372353268E-2</v>
      </c>
      <c r="G4430">
        <f>IF('Input and Summary Results'!$J$4="yes",IF(C4430=FALSE,FALSE,IF('Data Transformation'!E4430&lt;$R$10,E4430,$R$10)),IF(C4430=FALSE,FALSE,IF(C4430&lt;$R$10,C4430,$R$10)))</f>
        <v>0.37861679999999998</v>
      </c>
      <c r="H4430">
        <f>IF('Input and Summary Results'!$J$4="yes",'Data Transformation'!F4430,'Data Transformation'!D4430)</f>
        <v>5.109901E-2</v>
      </c>
      <c r="I4430">
        <f t="shared" si="238"/>
        <v>254</v>
      </c>
    </row>
    <row r="4431" spans="2:9" x14ac:dyDescent="0.25">
      <c r="B4431">
        <f>IF('Input and Summary Results'!D4013=0,FALSE,'Input and Summary Results'!$B4013)</f>
        <v>254</v>
      </c>
      <c r="C4431">
        <f>IF(OR(B4431=0,'Input and Summary Results'!D4013=0,'Input and Summary Results'!D4013=""),FALSE,'Input and Summary Results'!$D4013)</f>
        <v>0.48463697</v>
      </c>
      <c r="D4431">
        <f>IF(OR(B4431=0,'Input and Summary Results'!E4013=0),FALSE,'Input and Summary Results'!$E4013)</f>
        <v>5.3807849999999997E-2</v>
      </c>
      <c r="E4431">
        <f t="shared" si="236"/>
        <v>-0.31458345925633702</v>
      </c>
      <c r="F4431">
        <f t="shared" si="237"/>
        <v>4.8185772744493677E-2</v>
      </c>
      <c r="G4431">
        <f>IF('Input and Summary Results'!$J$4="yes",IF(C4431=FALSE,FALSE,IF('Data Transformation'!E4431&lt;$R$10,E4431,$R$10)),IF(C4431=FALSE,FALSE,IF(C4431&lt;$R$10,C4431,$R$10)))</f>
        <v>0.48463697</v>
      </c>
      <c r="H4431">
        <f>IF('Input and Summary Results'!$J$4="yes",'Data Transformation'!F4431,'Data Transformation'!D4431)</f>
        <v>5.3807849999999997E-2</v>
      </c>
      <c r="I4431">
        <f t="shared" si="238"/>
        <v>254</v>
      </c>
    </row>
    <row r="4432" spans="2:9" x14ac:dyDescent="0.25">
      <c r="B4432">
        <f>IF('Input and Summary Results'!D4014=0,FALSE,'Input and Summary Results'!$B4014)</f>
        <v>254</v>
      </c>
      <c r="C4432">
        <f>IF(OR(B4432=0,'Input and Summary Results'!D4014=0,'Input and Summary Results'!D4014=""),FALSE,'Input and Summary Results'!$D4014)</f>
        <v>0.53031203999999998</v>
      </c>
      <c r="D4432">
        <f>IF(OR(B4432=0,'Input and Summary Results'!E4014=0),FALSE,'Input and Summary Results'!$E4014)</f>
        <v>6.9045549999999997E-2</v>
      </c>
      <c r="E4432">
        <f t="shared" si="236"/>
        <v>-0.27546851271510858</v>
      </c>
      <c r="F4432">
        <f t="shared" si="237"/>
        <v>5.650591810059602E-2</v>
      </c>
      <c r="G4432">
        <f>IF('Input and Summary Results'!$J$4="yes",IF(C4432=FALSE,FALSE,IF('Data Transformation'!E4432&lt;$R$10,E4432,$R$10)),IF(C4432=FALSE,FALSE,IF(C4432&lt;$R$10,C4432,$R$10)))</f>
        <v>0.53031203999999998</v>
      </c>
      <c r="H4432">
        <f>IF('Input and Summary Results'!$J$4="yes",'Data Transformation'!F4432,'Data Transformation'!D4432)</f>
        <v>6.9045549999999997E-2</v>
      </c>
      <c r="I4432">
        <f t="shared" si="238"/>
        <v>254</v>
      </c>
    </row>
    <row r="4433" spans="2:9" x14ac:dyDescent="0.25">
      <c r="B4433">
        <f>IF('Input and Summary Results'!D4015=0,FALSE,'Input and Summary Results'!$B4015)</f>
        <v>254</v>
      </c>
      <c r="C4433">
        <f>IF(OR(B4433=0,'Input and Summary Results'!D4015=0,'Input and Summary Results'!D4015=""),FALSE,'Input and Summary Results'!$D4015)</f>
        <v>0.5449889</v>
      </c>
      <c r="D4433">
        <f>IF(OR(B4433=0,'Input and Summary Results'!E4015=0),FALSE,'Input and Summary Results'!$E4015)</f>
        <v>8.5932350000000005E-2</v>
      </c>
      <c r="E4433">
        <f t="shared" si="236"/>
        <v>-0.26361234307719428</v>
      </c>
      <c r="F4433">
        <f t="shared" si="237"/>
        <v>6.8431925677752345E-2</v>
      </c>
      <c r="G4433">
        <f>IF('Input and Summary Results'!$J$4="yes",IF(C4433=FALSE,FALSE,IF('Data Transformation'!E4433&lt;$R$10,E4433,$R$10)),IF(C4433=FALSE,FALSE,IF(C4433&lt;$R$10,C4433,$R$10)))</f>
        <v>0.5449889</v>
      </c>
      <c r="H4433">
        <f>IF('Input and Summary Results'!$J$4="yes",'Data Transformation'!F4433,'Data Transformation'!D4433)</f>
        <v>8.5932350000000005E-2</v>
      </c>
      <c r="I4433">
        <f t="shared" si="238"/>
        <v>254</v>
      </c>
    </row>
    <row r="4434" spans="2:9" x14ac:dyDescent="0.25">
      <c r="B4434">
        <f>IF('Input and Summary Results'!D4016=0,FALSE,'Input and Summary Results'!$B4016)</f>
        <v>254</v>
      </c>
      <c r="C4434">
        <f>IF(OR(B4434=0,'Input and Summary Results'!D4016=0,'Input and Summary Results'!D4016=""),FALSE,'Input and Summary Results'!$D4016)</f>
        <v>0.63549361000000004</v>
      </c>
      <c r="D4434">
        <f>IF(OR(B4434=0,'Input and Summary Results'!E4016=0),FALSE,'Input and Summary Results'!$E4016)</f>
        <v>4.1476190000000003E-2</v>
      </c>
      <c r="E4434">
        <f t="shared" si="236"/>
        <v>-0.19688881199540428</v>
      </c>
      <c r="F4434">
        <f t="shared" si="237"/>
        <v>2.8325487741725681E-2</v>
      </c>
      <c r="G4434">
        <f>IF('Input and Summary Results'!$J$4="yes",IF(C4434=FALSE,FALSE,IF('Data Transformation'!E4434&lt;$R$10,E4434,$R$10)),IF(C4434=FALSE,FALSE,IF(C4434&lt;$R$10,C4434,$R$10)))</f>
        <v>0.63549361000000004</v>
      </c>
      <c r="H4434">
        <f>IF('Input and Summary Results'!$J$4="yes",'Data Transformation'!F4434,'Data Transformation'!D4434)</f>
        <v>4.1476190000000003E-2</v>
      </c>
      <c r="I4434">
        <f t="shared" si="238"/>
        <v>254</v>
      </c>
    </row>
    <row r="4435" spans="2:9" x14ac:dyDescent="0.25">
      <c r="B4435">
        <f>IF('Input and Summary Results'!D4017=0,FALSE,'Input and Summary Results'!$B4017)</f>
        <v>254</v>
      </c>
      <c r="C4435">
        <f>IF(OR(B4435=0,'Input and Summary Results'!D4017=0,'Input and Summary Results'!D4017=""),FALSE,'Input and Summary Results'!$D4017)</f>
        <v>0.71100638000000005</v>
      </c>
      <c r="D4435">
        <f>IF(OR(B4435=0,'Input and Summary Results'!E4017=0),FALSE,'Input and Summary Results'!$E4017)</f>
        <v>3.1641719999999998E-2</v>
      </c>
      <c r="E4435">
        <f t="shared" si="236"/>
        <v>-0.14812650224300014</v>
      </c>
      <c r="F4435">
        <f t="shared" si="237"/>
        <v>1.9314181793980523E-2</v>
      </c>
      <c r="G4435">
        <f>IF('Input and Summary Results'!$J$4="yes",IF(C4435=FALSE,FALSE,IF('Data Transformation'!E4435&lt;$R$10,E4435,$R$10)),IF(C4435=FALSE,FALSE,IF(C4435&lt;$R$10,C4435,$R$10)))</f>
        <v>0.71100638000000005</v>
      </c>
      <c r="H4435">
        <f>IF('Input and Summary Results'!$J$4="yes",'Data Transformation'!F4435,'Data Transformation'!D4435)</f>
        <v>3.1641719999999998E-2</v>
      </c>
      <c r="I4435">
        <f t="shared" si="238"/>
        <v>254</v>
      </c>
    </row>
    <row r="4436" spans="2:9" x14ac:dyDescent="0.25">
      <c r="B4436">
        <f>IF('Input and Summary Results'!D4018=0,FALSE,'Input and Summary Results'!$B4018)</f>
        <v>254</v>
      </c>
      <c r="C4436">
        <f>IF(OR(B4436=0,'Input and Summary Results'!D4018=0,'Input and Summary Results'!D4018=""),FALSE,'Input and Summary Results'!$D4018)</f>
        <v>0.78502561999999998</v>
      </c>
      <c r="D4436">
        <f>IF(OR(B4436=0,'Input and Summary Results'!E4018=0),FALSE,'Input and Summary Results'!$E4018)</f>
        <v>6.0283150000000001E-2</v>
      </c>
      <c r="E4436">
        <f t="shared" si="236"/>
        <v>-0.10511616944193115</v>
      </c>
      <c r="F4436">
        <f t="shared" si="237"/>
        <v>3.3327430893274543E-2</v>
      </c>
      <c r="G4436">
        <f>IF('Input and Summary Results'!$J$4="yes",IF(C4436=FALSE,FALSE,IF('Data Transformation'!E4436&lt;$R$10,E4436,$R$10)),IF(C4436=FALSE,FALSE,IF(C4436&lt;$R$10,C4436,$R$10)))</f>
        <v>0.78502561999999998</v>
      </c>
      <c r="H4436">
        <f>IF('Input and Summary Results'!$J$4="yes",'Data Transformation'!F4436,'Data Transformation'!D4436)</f>
        <v>6.0283150000000001E-2</v>
      </c>
      <c r="I4436">
        <f t="shared" si="238"/>
        <v>254</v>
      </c>
    </row>
    <row r="4437" spans="2:9" x14ac:dyDescent="0.25">
      <c r="B4437">
        <f>IF('Input and Summary Results'!D4019=0,FALSE,'Input and Summary Results'!$B4019)</f>
        <v>254</v>
      </c>
      <c r="C4437">
        <f>IF(OR(B4437=0,'Input and Summary Results'!D4019=0,'Input and Summary Results'!D4019=""),FALSE,'Input and Summary Results'!$D4019)</f>
        <v>0.86226369999999997</v>
      </c>
      <c r="D4437">
        <f>IF(OR(B4437=0,'Input and Summary Results'!E4019=0),FALSE,'Input and Summary Results'!$E4019)</f>
        <v>4.9145130000000002E-2</v>
      </c>
      <c r="E4437">
        <f t="shared" si="236"/>
        <v>-6.4359896656558793E-2</v>
      </c>
      <c r="F4437">
        <f t="shared" si="237"/>
        <v>2.4736036574426131E-2</v>
      </c>
      <c r="G4437">
        <f>IF('Input and Summary Results'!$J$4="yes",IF(C4437=FALSE,FALSE,IF('Data Transformation'!E4437&lt;$R$10,E4437,$R$10)),IF(C4437=FALSE,FALSE,IF(C4437&lt;$R$10,C4437,$R$10)))</f>
        <v>0.86226369999999997</v>
      </c>
      <c r="H4437">
        <f>IF('Input and Summary Results'!$J$4="yes",'Data Transformation'!F4437,'Data Transformation'!D4437)</f>
        <v>4.9145130000000002E-2</v>
      </c>
      <c r="I4437">
        <f t="shared" si="238"/>
        <v>254</v>
      </c>
    </row>
    <row r="4438" spans="2:9" x14ac:dyDescent="0.25">
      <c r="B4438">
        <f>IF('Input and Summary Results'!D4020=0,FALSE,'Input and Summary Results'!$B4020)</f>
        <v>254</v>
      </c>
      <c r="C4438">
        <f>IF(OR(B4438=0,'Input and Summary Results'!D4020=0,'Input and Summary Results'!D4020=""),FALSE,'Input and Summary Results'!$D4020)</f>
        <v>0.86274432999999995</v>
      </c>
      <c r="D4438">
        <f>IF(OR(B4438=0,'Input and Summary Results'!E4020=0),FALSE,'Input and Summary Results'!$E4020)</f>
        <v>5.9982489999999999E-2</v>
      </c>
      <c r="E4438">
        <f t="shared" si="236"/>
        <v>-6.4117886232713237E-2</v>
      </c>
      <c r="F4438">
        <f t="shared" si="237"/>
        <v>3.0173945808487666E-2</v>
      </c>
      <c r="G4438">
        <f>IF('Input and Summary Results'!$J$4="yes",IF(C4438=FALSE,FALSE,IF('Data Transformation'!E4438&lt;$R$10,E4438,$R$10)),IF(C4438=FALSE,FALSE,IF(C4438&lt;$R$10,C4438,$R$10)))</f>
        <v>0.86274432999999995</v>
      </c>
      <c r="H4438">
        <f>IF('Input and Summary Results'!$J$4="yes",'Data Transformation'!F4438,'Data Transformation'!D4438)</f>
        <v>5.9982489999999999E-2</v>
      </c>
      <c r="I4438">
        <f t="shared" si="238"/>
        <v>254</v>
      </c>
    </row>
    <row r="4439" spans="2:9" x14ac:dyDescent="0.25">
      <c r="B4439">
        <f>IF('Input and Summary Results'!D4021=0,FALSE,'Input and Summary Results'!$B4021)</f>
        <v>254</v>
      </c>
      <c r="C4439">
        <f>IF(OR(B4439=0,'Input and Summary Results'!D4021=0,'Input and Summary Results'!D4021=""),FALSE,'Input and Summary Results'!$D4021)</f>
        <v>0.87215670999999995</v>
      </c>
      <c r="D4439">
        <f>IF(OR(B4439=0,'Input and Summary Results'!E4021=0),FALSE,'Input and Summary Results'!$E4021)</f>
        <v>5.4726570000000002E-2</v>
      </c>
      <c r="E4439">
        <f t="shared" si="236"/>
        <v>-5.9405473584059218E-2</v>
      </c>
      <c r="F4439">
        <f t="shared" si="237"/>
        <v>2.7232871234803665E-2</v>
      </c>
      <c r="G4439">
        <f>IF('Input and Summary Results'!$J$4="yes",IF(C4439=FALSE,FALSE,IF('Data Transformation'!E4439&lt;$R$10,E4439,$R$10)),IF(C4439=FALSE,FALSE,IF(C4439&lt;$R$10,C4439,$R$10)))</f>
        <v>0.87215670999999995</v>
      </c>
      <c r="H4439">
        <f>IF('Input and Summary Results'!$J$4="yes",'Data Transformation'!F4439,'Data Transformation'!D4439)</f>
        <v>5.4726570000000002E-2</v>
      </c>
      <c r="I4439">
        <f t="shared" si="238"/>
        <v>254</v>
      </c>
    </row>
    <row r="4440" spans="2:9" x14ac:dyDescent="0.25">
      <c r="B4440">
        <f>IF('Input and Summary Results'!D4022=0,FALSE,'Input and Summary Results'!$B4022)</f>
        <v>254</v>
      </c>
      <c r="C4440">
        <f>IF(OR(B4440=0,'Input and Summary Results'!D4022=0,'Input and Summary Results'!D4022=""),FALSE,'Input and Summary Results'!$D4022)</f>
        <v>0.88629855000000002</v>
      </c>
      <c r="D4440">
        <f>IF(OR(B4440=0,'Input and Summary Results'!E4022=0),FALSE,'Input and Summary Results'!$E4022)</f>
        <v>3.443454E-2</v>
      </c>
      <c r="E4440">
        <f t="shared" si="236"/>
        <v>-5.2419961208499205E-2</v>
      </c>
      <c r="F4440">
        <f t="shared" si="237"/>
        <v>1.6861801658143296E-2</v>
      </c>
      <c r="G4440">
        <f>IF('Input and Summary Results'!$J$4="yes",IF(C4440=FALSE,FALSE,IF('Data Transformation'!E4440&lt;$R$10,E4440,$R$10)),IF(C4440=FALSE,FALSE,IF(C4440&lt;$R$10,C4440,$R$10)))</f>
        <v>0.88629855000000002</v>
      </c>
      <c r="H4440">
        <f>IF('Input and Summary Results'!$J$4="yes",'Data Transformation'!F4440,'Data Transformation'!D4440)</f>
        <v>3.443454E-2</v>
      </c>
      <c r="I4440">
        <f t="shared" si="238"/>
        <v>254</v>
      </c>
    </row>
    <row r="4441" spans="2:9" x14ac:dyDescent="0.25">
      <c r="B4441">
        <f>IF('Input and Summary Results'!D4023=0,FALSE,'Input and Summary Results'!$B4023)</f>
        <v>254</v>
      </c>
      <c r="C4441">
        <f>IF(OR(B4441=0,'Input and Summary Results'!D4023=0,'Input and Summary Results'!D4023=""),FALSE,'Input and Summary Results'!$D4023)</f>
        <v>0.89251789000000004</v>
      </c>
      <c r="D4441">
        <f>IF(OR(B4441=0,'Input and Summary Results'!E4023=0),FALSE,'Input and Summary Results'!$E4023)</f>
        <v>5.714226E-2</v>
      </c>
      <c r="E4441">
        <f t="shared" si="236"/>
        <v>-4.9383069949200102E-2</v>
      </c>
      <c r="F4441">
        <f t="shared" si="237"/>
        <v>2.7786267499915324E-2</v>
      </c>
      <c r="G4441">
        <f>IF('Input and Summary Results'!$J$4="yes",IF(C4441=FALSE,FALSE,IF('Data Transformation'!E4441&lt;$R$10,E4441,$R$10)),IF(C4441=FALSE,FALSE,IF(C4441&lt;$R$10,C4441,$R$10)))</f>
        <v>0.89251789000000004</v>
      </c>
      <c r="H4441">
        <f>IF('Input and Summary Results'!$J$4="yes",'Data Transformation'!F4441,'Data Transformation'!D4441)</f>
        <v>5.714226E-2</v>
      </c>
      <c r="I4441">
        <f t="shared" si="238"/>
        <v>254</v>
      </c>
    </row>
    <row r="4442" spans="2:9" x14ac:dyDescent="0.25">
      <c r="B4442">
        <f>IF('Input and Summary Results'!D4024=0,FALSE,'Input and Summary Results'!$B4024)</f>
        <v>254</v>
      </c>
      <c r="C4442">
        <f>IF(OR(B4442=0,'Input and Summary Results'!D4024=0,'Input and Summary Results'!D4024=""),FALSE,'Input and Summary Results'!$D4024)</f>
        <v>0.91147349</v>
      </c>
      <c r="D4442">
        <f>IF(OR(B4442=0,'Input and Summary Results'!E4024=0),FALSE,'Input and Summary Results'!$E4024)</f>
        <v>4.2059909999999999E-2</v>
      </c>
      <c r="E4442">
        <f t="shared" si="236"/>
        <v>-4.0255958181953072E-2</v>
      </c>
      <c r="F4442">
        <f t="shared" si="237"/>
        <v>2.0026913717479597E-2</v>
      </c>
      <c r="G4442">
        <f>IF('Input and Summary Results'!$J$4="yes",IF(C4442=FALSE,FALSE,IF('Data Transformation'!E4442&lt;$R$10,E4442,$R$10)),IF(C4442=FALSE,FALSE,IF(C4442&lt;$R$10,C4442,$R$10)))</f>
        <v>0.91147349</v>
      </c>
      <c r="H4442">
        <f>IF('Input and Summary Results'!$J$4="yes",'Data Transformation'!F4442,'Data Transformation'!D4442)</f>
        <v>4.2059909999999999E-2</v>
      </c>
      <c r="I4442">
        <f t="shared" si="238"/>
        <v>254</v>
      </c>
    </row>
    <row r="4443" spans="2:9" x14ac:dyDescent="0.25">
      <c r="B4443">
        <f>IF('Input and Summary Results'!D4025=0,FALSE,'Input and Summary Results'!$B4025)</f>
        <v>254</v>
      </c>
      <c r="C4443">
        <f>IF(OR(B4443=0,'Input and Summary Results'!D4025=0,'Input and Summary Results'!D4025=""),FALSE,'Input and Summary Results'!$D4025)</f>
        <v>0.95394909000000006</v>
      </c>
      <c r="D4443">
        <f>IF(OR(B4443=0,'Input and Summary Results'!E4025=0),FALSE,'Input and Summary Results'!$E4025)</f>
        <v>5.0100930000000002E-2</v>
      </c>
      <c r="E4443">
        <f t="shared" si="236"/>
        <v>-2.0474801943746068E-2</v>
      </c>
      <c r="F4443">
        <f t="shared" si="237"/>
        <v>2.279346334928628E-2</v>
      </c>
      <c r="G4443">
        <f>IF('Input and Summary Results'!$J$4="yes",IF(C4443=FALSE,FALSE,IF('Data Transformation'!E4443&lt;$R$10,E4443,$R$10)),IF(C4443=FALSE,FALSE,IF(C4443&lt;$R$10,C4443,$R$10)))</f>
        <v>0.95394909000000006</v>
      </c>
      <c r="H4443">
        <f>IF('Input and Summary Results'!$J$4="yes",'Data Transformation'!F4443,'Data Transformation'!D4443)</f>
        <v>5.0100930000000002E-2</v>
      </c>
      <c r="I4443">
        <f t="shared" si="238"/>
        <v>254</v>
      </c>
    </row>
    <row r="4444" spans="2:9" x14ac:dyDescent="0.25">
      <c r="B4444">
        <f>IF('Input and Summary Results'!D4026=0,FALSE,'Input and Summary Results'!$B4026)</f>
        <v>254</v>
      </c>
      <c r="C4444">
        <f>IF(OR(B4444=0,'Input and Summary Results'!D4026=0,'Input and Summary Results'!D4026=""),FALSE,'Input and Summary Results'!$D4026)</f>
        <v>0.99214237000000005</v>
      </c>
      <c r="D4444">
        <f>IF(OR(B4444=0,'Input and Summary Results'!E4026=0),FALSE,'Input and Summary Results'!$E4026)</f>
        <v>6.5740729999999997E-2</v>
      </c>
      <c r="E4444">
        <f t="shared" si="236"/>
        <v>-3.4260031795780624E-3</v>
      </c>
      <c r="F4444">
        <f t="shared" si="237"/>
        <v>2.8757442160241575E-2</v>
      </c>
      <c r="G4444">
        <f>IF('Input and Summary Results'!$J$4="yes",IF(C4444=FALSE,FALSE,IF('Data Transformation'!E4444&lt;$R$10,E4444,$R$10)),IF(C4444=FALSE,FALSE,IF(C4444&lt;$R$10,C4444,$R$10)))</f>
        <v>0.99214237000000005</v>
      </c>
      <c r="H4444">
        <f>IF('Input and Summary Results'!$J$4="yes",'Data Transformation'!F4444,'Data Transformation'!D4444)</f>
        <v>6.5740729999999997E-2</v>
      </c>
      <c r="I4444">
        <f t="shared" si="238"/>
        <v>254</v>
      </c>
    </row>
    <row r="4445" spans="2:9" x14ac:dyDescent="0.25">
      <c r="B4445">
        <f>IF('Input and Summary Results'!D4027=0,FALSE,'Input and Summary Results'!$B4027)</f>
        <v>254</v>
      </c>
      <c r="C4445">
        <f>IF(OR(B4445=0,'Input and Summary Results'!D4027=0,'Input and Summary Results'!D4027=""),FALSE,'Input and Summary Results'!$D4027)</f>
        <v>1.0538711000000001</v>
      </c>
      <c r="D4445">
        <f>IF(OR(B4445=0,'Input and Summary Results'!E4027=0),FALSE,'Input and Summary Results'!$E4027)</f>
        <v>0.11911847</v>
      </c>
      <c r="E4445">
        <f t="shared" si="236"/>
        <v>2.278749514398886E-2</v>
      </c>
      <c r="F4445">
        <f t="shared" si="237"/>
        <v>4.9054780968943924E-2</v>
      </c>
      <c r="G4445">
        <f>IF('Input and Summary Results'!$J$4="yes",IF(C4445=FALSE,FALSE,IF('Data Transformation'!E4445&lt;$R$10,E4445,$R$10)),IF(C4445=FALSE,FALSE,IF(C4445&lt;$R$10,C4445,$R$10)))</f>
        <v>1.0538711000000001</v>
      </c>
      <c r="H4445">
        <f>IF('Input and Summary Results'!$J$4="yes",'Data Transformation'!F4445,'Data Transformation'!D4445)</f>
        <v>0.11911847</v>
      </c>
      <c r="I4445">
        <f t="shared" si="238"/>
        <v>254</v>
      </c>
    </row>
    <row r="4446" spans="2:9" x14ac:dyDescent="0.25">
      <c r="B4446">
        <f>IF('Input and Summary Results'!D4028=0,FALSE,'Input and Summary Results'!$B4028)</f>
        <v>254</v>
      </c>
      <c r="C4446">
        <f>IF(OR(B4446=0,'Input and Summary Results'!D4028=0,'Input and Summary Results'!D4028=""),FALSE,'Input and Summary Results'!$D4028)</f>
        <v>1.0888378000000001</v>
      </c>
      <c r="D4446">
        <f>IF(OR(B4446=0,'Input and Summary Results'!E4028=0),FALSE,'Input and Summary Results'!$E4028)</f>
        <v>6.4596979999999998E-2</v>
      </c>
      <c r="E4446">
        <f t="shared" si="236"/>
        <v>3.6963189387102947E-2</v>
      </c>
      <c r="F4446">
        <f t="shared" si="237"/>
        <v>2.5747718640921537E-2</v>
      </c>
      <c r="G4446">
        <f>IF('Input and Summary Results'!$J$4="yes",IF(C4446=FALSE,FALSE,IF('Data Transformation'!E4446&lt;$R$10,E4446,$R$10)),IF(C4446=FALSE,FALSE,IF(C4446&lt;$R$10,C4446,$R$10)))</f>
        <v>1.0888378000000001</v>
      </c>
      <c r="H4446">
        <f>IF('Input and Summary Results'!$J$4="yes",'Data Transformation'!F4446,'Data Transformation'!D4446)</f>
        <v>6.4596979999999998E-2</v>
      </c>
      <c r="I4446">
        <f t="shared" si="238"/>
        <v>254</v>
      </c>
    </row>
    <row r="4447" spans="2:9" x14ac:dyDescent="0.25">
      <c r="B4447">
        <f>IF('Input and Summary Results'!D4029=0,FALSE,'Input and Summary Results'!$B4029)</f>
        <v>255</v>
      </c>
      <c r="C4447">
        <f>IF(OR(B4447=0,'Input and Summary Results'!D4029=0,'Input and Summary Results'!D4029=""),FALSE,'Input and Summary Results'!$D4029)</f>
        <v>0.38947668000000002</v>
      </c>
      <c r="D4447">
        <f>IF(OR(B4447=0,'Input and Summary Results'!E4029=0),FALSE,'Input and Summary Results'!$E4029)</f>
        <v>5.9179570000000001E-2</v>
      </c>
      <c r="E4447">
        <f t="shared" si="236"/>
        <v>-0.40951854068849619</v>
      </c>
      <c r="F4447">
        <f t="shared" si="237"/>
        <v>6.5944727114342239E-2</v>
      </c>
      <c r="G4447">
        <f>IF('Input and Summary Results'!$J$4="yes",IF(C4447=FALSE,FALSE,IF('Data Transformation'!E4447&lt;$R$10,E4447,$R$10)),IF(C4447=FALSE,FALSE,IF(C4447&lt;$R$10,C4447,$R$10)))</f>
        <v>0.38947668000000002</v>
      </c>
      <c r="H4447">
        <f>IF('Input and Summary Results'!$J$4="yes",'Data Transformation'!F4447,'Data Transformation'!D4447)</f>
        <v>5.9179570000000001E-2</v>
      </c>
      <c r="I4447">
        <f t="shared" si="238"/>
        <v>255</v>
      </c>
    </row>
    <row r="4448" spans="2:9" x14ac:dyDescent="0.25">
      <c r="B4448">
        <f>IF('Input and Summary Results'!D4030=0,FALSE,'Input and Summary Results'!$B4030)</f>
        <v>255</v>
      </c>
      <c r="C4448">
        <f>IF(OR(B4448=0,'Input and Summary Results'!D4030=0,'Input and Summary Results'!D4030=""),FALSE,'Input and Summary Results'!$D4030)</f>
        <v>0.82444742999999998</v>
      </c>
      <c r="D4448">
        <f>IF(OR(B4448=0,'Input and Summary Results'!E4030=0),FALSE,'Input and Summary Results'!$E4030)</f>
        <v>4.4368690000000002E-2</v>
      </c>
      <c r="E4448">
        <f t="shared" si="236"/>
        <v>-8.3837031455230498E-2</v>
      </c>
      <c r="F4448">
        <f t="shared" si="237"/>
        <v>2.3356263552183065E-2</v>
      </c>
      <c r="G4448">
        <f>IF('Input and Summary Results'!$J$4="yes",IF(C4448=FALSE,FALSE,IF('Data Transformation'!E4448&lt;$R$10,E4448,$R$10)),IF(C4448=FALSE,FALSE,IF(C4448&lt;$R$10,C4448,$R$10)))</f>
        <v>0.82444742999999998</v>
      </c>
      <c r="H4448">
        <f>IF('Input and Summary Results'!$J$4="yes",'Data Transformation'!F4448,'Data Transformation'!D4448)</f>
        <v>4.4368690000000002E-2</v>
      </c>
      <c r="I4448">
        <f t="shared" si="238"/>
        <v>255</v>
      </c>
    </row>
    <row r="4449" spans="2:9" x14ac:dyDescent="0.25">
      <c r="B4449">
        <f>IF('Input and Summary Results'!D4031=0,FALSE,'Input and Summary Results'!$B4031)</f>
        <v>255</v>
      </c>
      <c r="C4449">
        <f>IF(OR(B4449=0,'Input and Summary Results'!D4031=0,'Input and Summary Results'!D4031=""),FALSE,'Input and Summary Results'!$D4031)</f>
        <v>0.85160705000000003</v>
      </c>
      <c r="D4449">
        <f>IF(OR(B4449=0,'Input and Summary Results'!E4031=0),FALSE,'Input and Summary Results'!$E4031)</f>
        <v>4.6636759999999999E-2</v>
      </c>
      <c r="E4449">
        <f t="shared" si="236"/>
        <v>-6.9760751926735254E-2</v>
      </c>
      <c r="F4449">
        <f t="shared" si="237"/>
        <v>2.3767245515405256E-2</v>
      </c>
      <c r="G4449">
        <f>IF('Input and Summary Results'!$J$4="yes",IF(C4449=FALSE,FALSE,IF('Data Transformation'!E4449&lt;$R$10,E4449,$R$10)),IF(C4449=FALSE,FALSE,IF(C4449&lt;$R$10,C4449,$R$10)))</f>
        <v>0.85160705000000003</v>
      </c>
      <c r="H4449">
        <f>IF('Input and Summary Results'!$J$4="yes",'Data Transformation'!F4449,'Data Transformation'!D4449)</f>
        <v>4.6636759999999999E-2</v>
      </c>
      <c r="I4449">
        <f t="shared" si="238"/>
        <v>255</v>
      </c>
    </row>
    <row r="4450" spans="2:9" x14ac:dyDescent="0.25">
      <c r="B4450">
        <f>IF('Input and Summary Results'!D4032=0,FALSE,'Input and Summary Results'!$B4032)</f>
        <v>255</v>
      </c>
      <c r="C4450">
        <f>IF(OR(B4450=0,'Input and Summary Results'!D4032=0,'Input and Summary Results'!D4032=""),FALSE,'Input and Summary Results'!$D4032)</f>
        <v>0.89126541000000004</v>
      </c>
      <c r="D4450">
        <f>IF(OR(B4450=0,'Input and Summary Results'!E4032=0),FALSE,'Input and Summary Results'!$E4032)</f>
        <v>6.124259E-2</v>
      </c>
      <c r="E4450">
        <f t="shared" si="236"/>
        <v>-4.999294811330747E-2</v>
      </c>
      <c r="F4450">
        <f t="shared" si="237"/>
        <v>2.9821962977335786E-2</v>
      </c>
      <c r="G4450">
        <f>IF('Input and Summary Results'!$J$4="yes",IF(C4450=FALSE,FALSE,IF('Data Transformation'!E4450&lt;$R$10,E4450,$R$10)),IF(C4450=FALSE,FALSE,IF(C4450&lt;$R$10,C4450,$R$10)))</f>
        <v>0.89126541000000004</v>
      </c>
      <c r="H4450">
        <f>IF('Input and Summary Results'!$J$4="yes",'Data Transformation'!F4450,'Data Transformation'!D4450)</f>
        <v>6.124259E-2</v>
      </c>
      <c r="I4450">
        <f t="shared" si="238"/>
        <v>255</v>
      </c>
    </row>
    <row r="4451" spans="2:9" x14ac:dyDescent="0.25">
      <c r="B4451">
        <f>IF('Input and Summary Results'!D4033=0,FALSE,'Input and Summary Results'!$B4033)</f>
        <v>255</v>
      </c>
      <c r="C4451">
        <f>IF(OR(B4451=0,'Input and Summary Results'!D4033=0,'Input and Summary Results'!D4033=""),FALSE,'Input and Summary Results'!$D4033)</f>
        <v>0.92274117</v>
      </c>
      <c r="D4451">
        <f>IF(OR(B4451=0,'Input and Summary Results'!E4033=0),FALSE,'Input and Summary Results'!$E4033)</f>
        <v>5.2013289999999997E-2</v>
      </c>
      <c r="E4451">
        <f t="shared" si="236"/>
        <v>-3.4920102012688255E-2</v>
      </c>
      <c r="F4451">
        <f t="shared" si="237"/>
        <v>2.4463813465698078E-2</v>
      </c>
      <c r="G4451">
        <f>IF('Input and Summary Results'!$J$4="yes",IF(C4451=FALSE,FALSE,IF('Data Transformation'!E4451&lt;$R$10,E4451,$R$10)),IF(C4451=FALSE,FALSE,IF(C4451&lt;$R$10,C4451,$R$10)))</f>
        <v>0.92274117</v>
      </c>
      <c r="H4451">
        <f>IF('Input and Summary Results'!$J$4="yes",'Data Transformation'!F4451,'Data Transformation'!D4451)</f>
        <v>5.2013289999999997E-2</v>
      </c>
      <c r="I4451">
        <f t="shared" si="238"/>
        <v>255</v>
      </c>
    </row>
    <row r="4452" spans="2:9" x14ac:dyDescent="0.25">
      <c r="B4452">
        <f>IF('Input and Summary Results'!D4034=0,FALSE,'Input and Summary Results'!$B4034)</f>
        <v>255</v>
      </c>
      <c r="C4452">
        <f>IF(OR(B4452=0,'Input and Summary Results'!D4034=0,'Input and Summary Results'!D4034=""),FALSE,'Input and Summary Results'!$D4034)</f>
        <v>0.92839358000000005</v>
      </c>
      <c r="D4452">
        <f>IF(OR(B4452=0,'Input and Summary Results'!E4034=0),FALSE,'Input and Summary Results'!$E4034)</f>
        <v>4.736601E-2</v>
      </c>
      <c r="E4452">
        <f t="shared" si="236"/>
        <v>-3.2267871426173877E-2</v>
      </c>
      <c r="F4452">
        <f t="shared" si="237"/>
        <v>2.2142385280173951E-2</v>
      </c>
      <c r="G4452">
        <f>IF('Input and Summary Results'!$J$4="yes",IF(C4452=FALSE,FALSE,IF('Data Transformation'!E4452&lt;$R$10,E4452,$R$10)),IF(C4452=FALSE,FALSE,IF(C4452&lt;$R$10,C4452,$R$10)))</f>
        <v>0.92839358000000005</v>
      </c>
      <c r="H4452">
        <f>IF('Input and Summary Results'!$J$4="yes",'Data Transformation'!F4452,'Data Transformation'!D4452)</f>
        <v>4.736601E-2</v>
      </c>
      <c r="I4452">
        <f t="shared" si="238"/>
        <v>255</v>
      </c>
    </row>
    <row r="4453" spans="2:9" x14ac:dyDescent="0.25">
      <c r="B4453">
        <f>IF('Input and Summary Results'!D4035=0,FALSE,'Input and Summary Results'!$B4035)</f>
        <v>255</v>
      </c>
      <c r="C4453">
        <f>IF(OR(B4453=0,'Input and Summary Results'!D4035=0,'Input and Summary Results'!D4035=""),FALSE,'Input and Summary Results'!$D4035)</f>
        <v>0.92931485999999996</v>
      </c>
      <c r="D4453">
        <f>IF(OR(B4453=0,'Input and Summary Results'!E4035=0),FALSE,'Input and Summary Results'!$E4035)</f>
        <v>6.245291E-2</v>
      </c>
      <c r="E4453">
        <f t="shared" si="236"/>
        <v>-3.1837118306391021E-2</v>
      </c>
      <c r="F4453">
        <f t="shared" si="237"/>
        <v>2.9166178339169138E-2</v>
      </c>
      <c r="G4453">
        <f>IF('Input and Summary Results'!$J$4="yes",IF(C4453=FALSE,FALSE,IF('Data Transformation'!E4453&lt;$R$10,E4453,$R$10)),IF(C4453=FALSE,FALSE,IF(C4453&lt;$R$10,C4453,$R$10)))</f>
        <v>0.92931485999999996</v>
      </c>
      <c r="H4453">
        <f>IF('Input and Summary Results'!$J$4="yes",'Data Transformation'!F4453,'Data Transformation'!D4453)</f>
        <v>6.245291E-2</v>
      </c>
      <c r="I4453">
        <f t="shared" si="238"/>
        <v>255</v>
      </c>
    </row>
    <row r="4454" spans="2:9" x14ac:dyDescent="0.25">
      <c r="B4454">
        <f>IF('Input and Summary Results'!D4036=0,FALSE,'Input and Summary Results'!$B4036)</f>
        <v>255</v>
      </c>
      <c r="C4454">
        <f>IF(OR(B4454=0,'Input and Summary Results'!D4036=0,'Input and Summary Results'!D4036=""),FALSE,'Input and Summary Results'!$D4036)</f>
        <v>0.94377115</v>
      </c>
      <c r="D4454">
        <f>IF(OR(B4454=0,'Input and Summary Results'!E4036=0),FALSE,'Input and Summary Results'!$E4036)</f>
        <v>6.2823989999999996E-2</v>
      </c>
      <c r="E4454">
        <f t="shared" si="236"/>
        <v>-2.5133302673622151E-2</v>
      </c>
      <c r="F4454">
        <f t="shared" si="237"/>
        <v>2.889006689810342E-2</v>
      </c>
      <c r="G4454">
        <f>IF('Input and Summary Results'!$J$4="yes",IF(C4454=FALSE,FALSE,IF('Data Transformation'!E4454&lt;$R$10,E4454,$R$10)),IF(C4454=FALSE,FALSE,IF(C4454&lt;$R$10,C4454,$R$10)))</f>
        <v>0.94377115</v>
      </c>
      <c r="H4454">
        <f>IF('Input and Summary Results'!$J$4="yes",'Data Transformation'!F4454,'Data Transformation'!D4454)</f>
        <v>6.2823989999999996E-2</v>
      </c>
      <c r="I4454">
        <f t="shared" si="238"/>
        <v>255</v>
      </c>
    </row>
    <row r="4455" spans="2:9" x14ac:dyDescent="0.25">
      <c r="B4455">
        <f>IF('Input and Summary Results'!D4037=0,FALSE,'Input and Summary Results'!$B4037)</f>
        <v>255</v>
      </c>
      <c r="C4455">
        <f>IF(OR(B4455=0,'Input and Summary Results'!D4037=0,'Input and Summary Results'!D4037=""),FALSE,'Input and Summary Results'!$D4037)</f>
        <v>0.97710607000000005</v>
      </c>
      <c r="D4455">
        <f>IF(OR(B4455=0,'Input and Summary Results'!E4037=0),FALSE,'Input and Summary Results'!$E4037)</f>
        <v>8.5098469999999996E-2</v>
      </c>
      <c r="E4455">
        <f t="shared" si="236"/>
        <v>-1.0058288773271293E-2</v>
      </c>
      <c r="F4455">
        <f t="shared" si="237"/>
        <v>3.7798082638049721E-2</v>
      </c>
      <c r="G4455">
        <f>IF('Input and Summary Results'!$J$4="yes",IF(C4455=FALSE,FALSE,IF('Data Transformation'!E4455&lt;$R$10,E4455,$R$10)),IF(C4455=FALSE,FALSE,IF(C4455&lt;$R$10,C4455,$R$10)))</f>
        <v>0.97710607000000005</v>
      </c>
      <c r="H4455">
        <f>IF('Input and Summary Results'!$J$4="yes",'Data Transformation'!F4455,'Data Transformation'!D4455)</f>
        <v>8.5098469999999996E-2</v>
      </c>
      <c r="I4455">
        <f t="shared" si="238"/>
        <v>255</v>
      </c>
    </row>
    <row r="4456" spans="2:9" x14ac:dyDescent="0.25">
      <c r="B4456">
        <f>IF('Input and Summary Results'!D4038=0,FALSE,'Input and Summary Results'!$B4038)</f>
        <v>255</v>
      </c>
      <c r="C4456">
        <f>IF(OR(B4456=0,'Input and Summary Results'!D4038=0,'Input and Summary Results'!D4038=""),FALSE,'Input and Summary Results'!$D4038)</f>
        <v>0.98111201000000003</v>
      </c>
      <c r="D4456">
        <f>IF(OR(B4456=0,'Input and Summary Results'!E4038=0),FALSE,'Input and Summary Results'!$E4038)</f>
        <v>4.1571810000000001E-2</v>
      </c>
      <c r="E4456">
        <f t="shared" si="236"/>
        <v>-8.2814079635966931E-3</v>
      </c>
      <c r="F4456">
        <f t="shared" si="237"/>
        <v>1.8389506352083078E-2</v>
      </c>
      <c r="G4456">
        <f>IF('Input and Summary Results'!$J$4="yes",IF(C4456=FALSE,FALSE,IF('Data Transformation'!E4456&lt;$R$10,E4456,$R$10)),IF(C4456=FALSE,FALSE,IF(C4456&lt;$R$10,C4456,$R$10)))</f>
        <v>0.98111201000000003</v>
      </c>
      <c r="H4456">
        <f>IF('Input and Summary Results'!$J$4="yes",'Data Transformation'!F4456,'Data Transformation'!D4456)</f>
        <v>4.1571810000000001E-2</v>
      </c>
      <c r="I4456">
        <f t="shared" si="238"/>
        <v>255</v>
      </c>
    </row>
    <row r="4457" spans="2:9" x14ac:dyDescent="0.25">
      <c r="B4457">
        <f>IF('Input and Summary Results'!D4039=0,FALSE,'Input and Summary Results'!$B4039)</f>
        <v>255</v>
      </c>
      <c r="C4457">
        <f>IF(OR(B4457=0,'Input and Summary Results'!D4039=0,'Input and Summary Results'!D4039=""),FALSE,'Input and Summary Results'!$D4039)</f>
        <v>1.02058899</v>
      </c>
      <c r="D4457">
        <f>IF(OR(B4457=0,'Input and Summary Results'!E4039=0),FALSE,'Input and Summary Results'!$E4039)</f>
        <v>4.1140910000000003E-2</v>
      </c>
      <c r="E4457">
        <f t="shared" si="236"/>
        <v>8.8508789011340315E-3</v>
      </c>
      <c r="F4457">
        <f t="shared" si="237"/>
        <v>1.7494951557335534E-2</v>
      </c>
      <c r="G4457">
        <f>IF('Input and Summary Results'!$J$4="yes",IF(C4457=FALSE,FALSE,IF('Data Transformation'!E4457&lt;$R$10,E4457,$R$10)),IF(C4457=FALSE,FALSE,IF(C4457&lt;$R$10,C4457,$R$10)))</f>
        <v>1.02058899</v>
      </c>
      <c r="H4457">
        <f>IF('Input and Summary Results'!$J$4="yes",'Data Transformation'!F4457,'Data Transformation'!D4457)</f>
        <v>4.1140910000000003E-2</v>
      </c>
      <c r="I4457">
        <f t="shared" si="238"/>
        <v>255</v>
      </c>
    </row>
    <row r="4458" spans="2:9" x14ac:dyDescent="0.25">
      <c r="B4458">
        <f>IF('Input and Summary Results'!D4040=0,FALSE,'Input and Summary Results'!$B4040)</f>
        <v>255</v>
      </c>
      <c r="C4458">
        <f>IF(OR(B4458=0,'Input and Summary Results'!D4040=0,'Input and Summary Results'!D4040=""),FALSE,'Input and Summary Results'!$D4040)</f>
        <v>1.03628768</v>
      </c>
      <c r="D4458">
        <f>IF(OR(B4458=0,'Input and Summary Results'!E4040=0),FALSE,'Input and Summary Results'!$E4040)</f>
        <v>6.0116030000000001E-2</v>
      </c>
      <c r="E4458">
        <f t="shared" ref="E4458:E4521" si="239">IF(C4458=FALSE,FALSE,LOG10(C4458))</f>
        <v>1.5480335035838774E-2</v>
      </c>
      <c r="F4458">
        <f t="shared" ref="F4458:F4521" si="240">IF(D4458=FALSE, FALSE,0.434*D4458/C4458)</f>
        <v>2.5176751131500471E-2</v>
      </c>
      <c r="G4458">
        <f>IF('Input and Summary Results'!$J$4="yes",IF(C4458=FALSE,FALSE,IF('Data Transformation'!E4458&lt;$R$10,E4458,$R$10)),IF(C4458=FALSE,FALSE,IF(C4458&lt;$R$10,C4458,$R$10)))</f>
        <v>1.03628768</v>
      </c>
      <c r="H4458">
        <f>IF('Input and Summary Results'!$J$4="yes",'Data Transformation'!F4458,'Data Transformation'!D4458)</f>
        <v>6.0116030000000001E-2</v>
      </c>
      <c r="I4458">
        <f t="shared" si="238"/>
        <v>255</v>
      </c>
    </row>
    <row r="4459" spans="2:9" x14ac:dyDescent="0.25">
      <c r="B4459">
        <f>IF('Input and Summary Results'!D4041=0,FALSE,'Input and Summary Results'!$B4041)</f>
        <v>255</v>
      </c>
      <c r="C4459">
        <f>IF(OR(B4459=0,'Input and Summary Results'!D4041=0,'Input and Summary Results'!D4041=""),FALSE,'Input and Summary Results'!$D4041)</f>
        <v>1.03649316</v>
      </c>
      <c r="D4459">
        <f>IF(OR(B4459=0,'Input and Summary Results'!E4041=0),FALSE,'Input and Summary Results'!$E4041)</f>
        <v>6.0487579999999999E-2</v>
      </c>
      <c r="E4459">
        <f t="shared" si="239"/>
        <v>1.5566440453943464E-2</v>
      </c>
      <c r="F4459">
        <f t="shared" si="240"/>
        <v>2.5327335223321683E-2</v>
      </c>
      <c r="G4459">
        <f>IF('Input and Summary Results'!$J$4="yes",IF(C4459=FALSE,FALSE,IF('Data Transformation'!E4459&lt;$R$10,E4459,$R$10)),IF(C4459=FALSE,FALSE,IF(C4459&lt;$R$10,C4459,$R$10)))</f>
        <v>1.03649316</v>
      </c>
      <c r="H4459">
        <f>IF('Input and Summary Results'!$J$4="yes",'Data Transformation'!F4459,'Data Transformation'!D4459)</f>
        <v>6.0487579999999999E-2</v>
      </c>
      <c r="I4459">
        <f t="shared" si="238"/>
        <v>255</v>
      </c>
    </row>
    <row r="4460" spans="2:9" x14ac:dyDescent="0.25">
      <c r="B4460">
        <f>IF('Input and Summary Results'!D4042=0,FALSE,'Input and Summary Results'!$B4042)</f>
        <v>255</v>
      </c>
      <c r="C4460">
        <f>IF(OR(B4460=0,'Input and Summary Results'!D4042=0,'Input and Summary Results'!D4042=""),FALSE,'Input and Summary Results'!$D4042)</f>
        <v>1.0643474399999999</v>
      </c>
      <c r="D4460">
        <f>IF(OR(B4460=0,'Input and Summary Results'!E4042=0),FALSE,'Input and Summary Results'!$E4042)</f>
        <v>4.686771E-2</v>
      </c>
      <c r="E4460">
        <f t="shared" si="239"/>
        <v>2.7083419917707685E-2</v>
      </c>
      <c r="F4460">
        <f t="shared" si="240"/>
        <v>1.9110851753446224E-2</v>
      </c>
      <c r="G4460">
        <f>IF('Input and Summary Results'!$J$4="yes",IF(C4460=FALSE,FALSE,IF('Data Transformation'!E4460&lt;$R$10,E4460,$R$10)),IF(C4460=FALSE,FALSE,IF(C4460&lt;$R$10,C4460,$R$10)))</f>
        <v>1.0643474399999999</v>
      </c>
      <c r="H4460">
        <f>IF('Input and Summary Results'!$J$4="yes",'Data Transformation'!F4460,'Data Transformation'!D4460)</f>
        <v>4.686771E-2</v>
      </c>
      <c r="I4460">
        <f t="shared" si="238"/>
        <v>255</v>
      </c>
    </row>
    <row r="4461" spans="2:9" x14ac:dyDescent="0.25">
      <c r="B4461">
        <f>IF('Input and Summary Results'!D4043=0,FALSE,'Input and Summary Results'!$B4043)</f>
        <v>256</v>
      </c>
      <c r="C4461">
        <f>IF(OR(B4461=0,'Input and Summary Results'!D4043=0,'Input and Summary Results'!D4043=""),FALSE,'Input and Summary Results'!$D4043)</f>
        <v>-1.8702300000000002E-2</v>
      </c>
      <c r="D4461">
        <f>IF(OR(B4461=0,'Input and Summary Results'!E4043=0),FALSE,'Input and Summary Results'!$E4043)</f>
        <v>5.4558620000000002E-2</v>
      </c>
      <c r="E4461" t="e">
        <f t="shared" si="239"/>
        <v>#NUM!</v>
      </c>
      <c r="F4461">
        <f t="shared" si="240"/>
        <v>-1.2660710757500413</v>
      </c>
      <c r="G4461">
        <f>IF('Input and Summary Results'!$J$4="yes",IF(C4461=FALSE,FALSE,IF('Data Transformation'!E4461&lt;$R$10,E4461,$R$10)),IF(C4461=FALSE,FALSE,IF(C4461&lt;$R$10,C4461,$R$10)))</f>
        <v>-1.8702300000000002E-2</v>
      </c>
      <c r="H4461">
        <f>IF('Input and Summary Results'!$J$4="yes",'Data Transformation'!F4461,'Data Transformation'!D4461)</f>
        <v>5.4558620000000002E-2</v>
      </c>
      <c r="I4461">
        <f t="shared" si="238"/>
        <v>256</v>
      </c>
    </row>
    <row r="4462" spans="2:9" x14ac:dyDescent="0.25">
      <c r="B4462">
        <f>IF('Input and Summary Results'!D4044=0,FALSE,'Input and Summary Results'!$B4044)</f>
        <v>256</v>
      </c>
      <c r="C4462">
        <f>IF(OR(B4462=0,'Input and Summary Results'!D4044=0,'Input and Summary Results'!D4044=""),FALSE,'Input and Summary Results'!$D4044)</f>
        <v>-8.4855999999999994E-3</v>
      </c>
      <c r="D4462">
        <f>IF(OR(B4462=0,'Input and Summary Results'!E4044=0),FALSE,'Input and Summary Results'!$E4044)</f>
        <v>5.51187E-2</v>
      </c>
      <c r="E4462" t="e">
        <f t="shared" si="239"/>
        <v>#NUM!</v>
      </c>
      <c r="F4462">
        <f t="shared" si="240"/>
        <v>-2.8190718157820309</v>
      </c>
      <c r="G4462">
        <f>IF('Input and Summary Results'!$J$4="yes",IF(C4462=FALSE,FALSE,IF('Data Transformation'!E4462&lt;$R$10,E4462,$R$10)),IF(C4462=FALSE,FALSE,IF(C4462&lt;$R$10,C4462,$R$10)))</f>
        <v>-8.4855999999999994E-3</v>
      </c>
      <c r="H4462">
        <f>IF('Input and Summary Results'!$J$4="yes",'Data Transformation'!F4462,'Data Transformation'!D4462)</f>
        <v>5.51187E-2</v>
      </c>
      <c r="I4462">
        <f t="shared" si="238"/>
        <v>256</v>
      </c>
    </row>
    <row r="4463" spans="2:9" x14ac:dyDescent="0.25">
      <c r="B4463">
        <f>IF('Input and Summary Results'!D4045=0,FALSE,'Input and Summary Results'!$B4045)</f>
        <v>256</v>
      </c>
      <c r="C4463">
        <f>IF(OR(B4463=0,'Input and Summary Results'!D4045=0,'Input and Summary Results'!D4045=""),FALSE,'Input and Summary Results'!$D4045)</f>
        <v>1.8028909999999999E-2</v>
      </c>
      <c r="D4463">
        <f>IF(OR(B4463=0,'Input and Summary Results'!E4045=0),FALSE,'Input and Summary Results'!$E4045)</f>
        <v>8.3916270000000001E-2</v>
      </c>
      <c r="E4463">
        <f t="shared" si="239"/>
        <v>-1.7440305292562408</v>
      </c>
      <c r="F4463">
        <f t="shared" si="240"/>
        <v>2.0200700530425855</v>
      </c>
      <c r="G4463">
        <f>IF('Input and Summary Results'!$J$4="yes",IF(C4463=FALSE,FALSE,IF('Data Transformation'!E4463&lt;$R$10,E4463,$R$10)),IF(C4463=FALSE,FALSE,IF(C4463&lt;$R$10,C4463,$R$10)))</f>
        <v>1.8028909999999999E-2</v>
      </c>
      <c r="H4463">
        <f>IF('Input and Summary Results'!$J$4="yes",'Data Transformation'!F4463,'Data Transformation'!D4463)</f>
        <v>8.3916270000000001E-2</v>
      </c>
      <c r="I4463">
        <f t="shared" si="238"/>
        <v>256</v>
      </c>
    </row>
    <row r="4464" spans="2:9" x14ac:dyDescent="0.25">
      <c r="B4464">
        <f>IF('Input and Summary Results'!D4046=0,FALSE,'Input and Summary Results'!$B4046)</f>
        <v>256</v>
      </c>
      <c r="C4464">
        <f>IF(OR(B4464=0,'Input and Summary Results'!D4046=0,'Input and Summary Results'!D4046=""),FALSE,'Input and Summary Results'!$D4046)</f>
        <v>3.5507860000000002E-2</v>
      </c>
      <c r="D4464">
        <f>IF(OR(B4464=0,'Input and Summary Results'!E4046=0),FALSE,'Input and Summary Results'!$E4046)</f>
        <v>8.4252320000000006E-2</v>
      </c>
      <c r="E4464">
        <f t="shared" si="239"/>
        <v>-1.4496755011198748</v>
      </c>
      <c r="F4464">
        <f t="shared" si="240"/>
        <v>1.0297862749261713</v>
      </c>
      <c r="G4464">
        <f>IF('Input and Summary Results'!$J$4="yes",IF(C4464=FALSE,FALSE,IF('Data Transformation'!E4464&lt;$R$10,E4464,$R$10)),IF(C4464=FALSE,FALSE,IF(C4464&lt;$R$10,C4464,$R$10)))</f>
        <v>3.5507860000000002E-2</v>
      </c>
      <c r="H4464">
        <f>IF('Input and Summary Results'!$J$4="yes",'Data Transformation'!F4464,'Data Transformation'!D4464)</f>
        <v>8.4252320000000006E-2</v>
      </c>
      <c r="I4464">
        <f t="shared" si="238"/>
        <v>256</v>
      </c>
    </row>
    <row r="4465" spans="2:9" x14ac:dyDescent="0.25">
      <c r="B4465">
        <f>IF('Input and Summary Results'!D4047=0,FALSE,'Input and Summary Results'!$B4047)</f>
        <v>256</v>
      </c>
      <c r="C4465">
        <f>IF(OR(B4465=0,'Input and Summary Results'!D4047=0,'Input and Summary Results'!D4047=""),FALSE,'Input and Summary Results'!$D4047)</f>
        <v>6.0004420000000003E-2</v>
      </c>
      <c r="D4465">
        <f>IF(OR(B4465=0,'Input and Summary Results'!E4047=0),FALSE,'Input and Summary Results'!$E4047)</f>
        <v>5.4373079999999997E-2</v>
      </c>
      <c r="E4465">
        <f t="shared" si="239"/>
        <v>-1.2218167577678747</v>
      </c>
      <c r="F4465">
        <f t="shared" si="240"/>
        <v>0.3932696411364362</v>
      </c>
      <c r="G4465">
        <f>IF('Input and Summary Results'!$J$4="yes",IF(C4465=FALSE,FALSE,IF('Data Transformation'!E4465&lt;$R$10,E4465,$R$10)),IF(C4465=FALSE,FALSE,IF(C4465&lt;$R$10,C4465,$R$10)))</f>
        <v>6.0004420000000003E-2</v>
      </c>
      <c r="H4465">
        <f>IF('Input and Summary Results'!$J$4="yes",'Data Transformation'!F4465,'Data Transformation'!D4465)</f>
        <v>5.4373079999999997E-2</v>
      </c>
      <c r="I4465">
        <f t="shared" si="238"/>
        <v>256</v>
      </c>
    </row>
    <row r="4466" spans="2:9" x14ac:dyDescent="0.25">
      <c r="B4466">
        <f>IF('Input and Summary Results'!D4048=0,FALSE,'Input and Summary Results'!$B4048)</f>
        <v>256</v>
      </c>
      <c r="C4466">
        <f>IF(OR(B4466=0,'Input and Summary Results'!D4048=0,'Input and Summary Results'!D4048=""),FALSE,'Input and Summary Results'!$D4048)</f>
        <v>0.10574598</v>
      </c>
      <c r="D4466">
        <f>IF(OR(B4466=0,'Input and Summary Results'!E4048=0),FALSE,'Input and Summary Results'!$E4048)</f>
        <v>5.925478E-2</v>
      </c>
      <c r="E4466">
        <f t="shared" si="239"/>
        <v>-0.97573613361724043</v>
      </c>
      <c r="F4466">
        <f t="shared" si="240"/>
        <v>0.24319198252264529</v>
      </c>
      <c r="G4466">
        <f>IF('Input and Summary Results'!$J$4="yes",IF(C4466=FALSE,FALSE,IF('Data Transformation'!E4466&lt;$R$10,E4466,$R$10)),IF(C4466=FALSE,FALSE,IF(C4466&lt;$R$10,C4466,$R$10)))</f>
        <v>0.10574598</v>
      </c>
      <c r="H4466">
        <f>IF('Input and Summary Results'!$J$4="yes",'Data Transformation'!F4466,'Data Transformation'!D4466)</f>
        <v>5.925478E-2</v>
      </c>
      <c r="I4466">
        <f t="shared" si="238"/>
        <v>256</v>
      </c>
    </row>
    <row r="4467" spans="2:9" x14ac:dyDescent="0.25">
      <c r="B4467">
        <f>IF('Input and Summary Results'!D4049=0,FALSE,'Input and Summary Results'!$B4049)</f>
        <v>256</v>
      </c>
      <c r="C4467">
        <f>IF(OR(B4467=0,'Input and Summary Results'!D4049=0,'Input and Summary Results'!D4049=""),FALSE,'Input and Summary Results'!$D4049)</f>
        <v>0.20159682000000001</v>
      </c>
      <c r="D4467">
        <f>IF(OR(B4467=0,'Input and Summary Results'!E4049=0),FALSE,'Input and Summary Results'!$E4049)</f>
        <v>7.0631749999999993E-2</v>
      </c>
      <c r="E4467">
        <f t="shared" si="239"/>
        <v>-0.69551632275897668</v>
      </c>
      <c r="F4467">
        <f t="shared" si="240"/>
        <v>0.15205686032150703</v>
      </c>
      <c r="G4467">
        <f>IF('Input and Summary Results'!$J$4="yes",IF(C4467=FALSE,FALSE,IF('Data Transformation'!E4467&lt;$R$10,E4467,$R$10)),IF(C4467=FALSE,FALSE,IF(C4467&lt;$R$10,C4467,$R$10)))</f>
        <v>0.20159682000000001</v>
      </c>
      <c r="H4467">
        <f>IF('Input and Summary Results'!$J$4="yes",'Data Transformation'!F4467,'Data Transformation'!D4467)</f>
        <v>7.0631749999999993E-2</v>
      </c>
      <c r="I4467">
        <f t="shared" si="238"/>
        <v>256</v>
      </c>
    </row>
    <row r="4468" spans="2:9" x14ac:dyDescent="0.25">
      <c r="B4468">
        <f>IF('Input and Summary Results'!D4050=0,FALSE,'Input and Summary Results'!$B4050)</f>
        <v>256</v>
      </c>
      <c r="C4468">
        <f>IF(OR(B4468=0,'Input and Summary Results'!D4050=0,'Input and Summary Results'!D4050=""),FALSE,'Input and Summary Results'!$D4050)</f>
        <v>0.23570729000000001</v>
      </c>
      <c r="D4468">
        <f>IF(OR(B4468=0,'Input and Summary Results'!E4050=0),FALSE,'Input and Summary Results'!$E4050)</f>
        <v>3.7337120000000001E-2</v>
      </c>
      <c r="E4468">
        <f t="shared" si="239"/>
        <v>-0.6276269853254296</v>
      </c>
      <c r="F4468">
        <f t="shared" si="240"/>
        <v>6.874759826053746E-2</v>
      </c>
      <c r="G4468">
        <f>IF('Input and Summary Results'!$J$4="yes",IF(C4468=FALSE,FALSE,IF('Data Transformation'!E4468&lt;$R$10,E4468,$R$10)),IF(C4468=FALSE,FALSE,IF(C4468&lt;$R$10,C4468,$R$10)))</f>
        <v>0.23570729000000001</v>
      </c>
      <c r="H4468">
        <f>IF('Input and Summary Results'!$J$4="yes",'Data Transformation'!F4468,'Data Transformation'!D4468)</f>
        <v>3.7337120000000001E-2</v>
      </c>
      <c r="I4468">
        <f t="shared" si="238"/>
        <v>256</v>
      </c>
    </row>
    <row r="4469" spans="2:9" x14ac:dyDescent="0.25">
      <c r="B4469">
        <f>IF('Input and Summary Results'!D4051=0,FALSE,'Input and Summary Results'!$B4051)</f>
        <v>256</v>
      </c>
      <c r="C4469">
        <f>IF(OR(B4469=0,'Input and Summary Results'!D4051=0,'Input and Summary Results'!D4051=""),FALSE,'Input and Summary Results'!$D4051)</f>
        <v>0.26788029000000002</v>
      </c>
      <c r="D4469">
        <f>IF(OR(B4469=0,'Input and Summary Results'!E4051=0),FALSE,'Input and Summary Results'!$E4051)</f>
        <v>5.4560499999999998E-2</v>
      </c>
      <c r="E4469">
        <f t="shared" si="239"/>
        <v>-0.57205923958007343</v>
      </c>
      <c r="F4469">
        <f t="shared" si="240"/>
        <v>8.8394920731196744E-2</v>
      </c>
      <c r="G4469">
        <f>IF('Input and Summary Results'!$J$4="yes",IF(C4469=FALSE,FALSE,IF('Data Transformation'!E4469&lt;$R$10,E4469,$R$10)),IF(C4469=FALSE,FALSE,IF(C4469&lt;$R$10,C4469,$R$10)))</f>
        <v>0.26788029000000002</v>
      </c>
      <c r="H4469">
        <f>IF('Input and Summary Results'!$J$4="yes",'Data Transformation'!F4469,'Data Transformation'!D4469)</f>
        <v>5.4560499999999998E-2</v>
      </c>
      <c r="I4469">
        <f t="shared" si="238"/>
        <v>256</v>
      </c>
    </row>
    <row r="4470" spans="2:9" x14ac:dyDescent="0.25">
      <c r="B4470">
        <f>IF('Input and Summary Results'!D4052=0,FALSE,'Input and Summary Results'!$B4052)</f>
        <v>256</v>
      </c>
      <c r="C4470">
        <f>IF(OR(B4470=0,'Input and Summary Results'!D4052=0,'Input and Summary Results'!D4052=""),FALSE,'Input and Summary Results'!$D4052)</f>
        <v>0.27736144000000001</v>
      </c>
      <c r="D4470">
        <f>IF(OR(B4470=0,'Input and Summary Results'!E4052=0),FALSE,'Input and Summary Results'!$E4052)</f>
        <v>5.6334479999999999E-2</v>
      </c>
      <c r="E4470">
        <f t="shared" si="239"/>
        <v>-0.55695391658373894</v>
      </c>
      <c r="F4470">
        <f t="shared" si="240"/>
        <v>8.8149110849727347E-2</v>
      </c>
      <c r="G4470">
        <f>IF('Input and Summary Results'!$J$4="yes",IF(C4470=FALSE,FALSE,IF('Data Transformation'!E4470&lt;$R$10,E4470,$R$10)),IF(C4470=FALSE,FALSE,IF(C4470&lt;$R$10,C4470,$R$10)))</f>
        <v>0.27736144000000001</v>
      </c>
      <c r="H4470">
        <f>IF('Input and Summary Results'!$J$4="yes",'Data Transformation'!F4470,'Data Transformation'!D4470)</f>
        <v>5.6334479999999999E-2</v>
      </c>
      <c r="I4470">
        <f t="shared" si="238"/>
        <v>256</v>
      </c>
    </row>
    <row r="4471" spans="2:9" x14ac:dyDescent="0.25">
      <c r="B4471">
        <f>IF('Input and Summary Results'!D4053=0,FALSE,'Input and Summary Results'!$B4053)</f>
        <v>256</v>
      </c>
      <c r="C4471">
        <f>IF(OR(B4471=0,'Input and Summary Results'!D4053=0,'Input and Summary Results'!D4053=""),FALSE,'Input and Summary Results'!$D4053)</f>
        <v>0.29542697000000001</v>
      </c>
      <c r="D4471">
        <f>IF(OR(B4471=0,'Input and Summary Results'!E4053=0),FALSE,'Input and Summary Results'!$E4053)</f>
        <v>4.6916399999999997E-2</v>
      </c>
      <c r="E4471">
        <f t="shared" si="239"/>
        <v>-0.52954985977723457</v>
      </c>
      <c r="F4471">
        <f t="shared" si="240"/>
        <v>6.8923015390233322E-2</v>
      </c>
      <c r="G4471">
        <f>IF('Input and Summary Results'!$J$4="yes",IF(C4471=FALSE,FALSE,IF('Data Transformation'!E4471&lt;$R$10,E4471,$R$10)),IF(C4471=FALSE,FALSE,IF(C4471&lt;$R$10,C4471,$R$10)))</f>
        <v>0.29542697000000001</v>
      </c>
      <c r="H4471">
        <f>IF('Input and Summary Results'!$J$4="yes",'Data Transformation'!F4471,'Data Transformation'!D4471)</f>
        <v>4.6916399999999997E-2</v>
      </c>
      <c r="I4471">
        <f t="shared" si="238"/>
        <v>256</v>
      </c>
    </row>
    <row r="4472" spans="2:9" x14ac:dyDescent="0.25">
      <c r="B4472">
        <f>IF('Input and Summary Results'!D4054=0,FALSE,'Input and Summary Results'!$B4054)</f>
        <v>256</v>
      </c>
      <c r="C4472">
        <f>IF(OR(B4472=0,'Input and Summary Results'!D4054=0,'Input and Summary Results'!D4054=""),FALSE,'Input and Summary Results'!$D4054)</f>
        <v>0.35724039000000002</v>
      </c>
      <c r="D4472">
        <f>IF(OR(B4472=0,'Input and Summary Results'!E4054=0),FALSE,'Input and Summary Results'!$E4054)</f>
        <v>7.6116809999999993E-2</v>
      </c>
      <c r="E4472">
        <f t="shared" si="239"/>
        <v>-0.44703944518529576</v>
      </c>
      <c r="F4472">
        <f t="shared" si="240"/>
        <v>9.2471894177475283E-2</v>
      </c>
      <c r="G4472">
        <f>IF('Input and Summary Results'!$J$4="yes",IF(C4472=FALSE,FALSE,IF('Data Transformation'!E4472&lt;$R$10,E4472,$R$10)),IF(C4472=FALSE,FALSE,IF(C4472&lt;$R$10,C4472,$R$10)))</f>
        <v>0.35724039000000002</v>
      </c>
      <c r="H4472">
        <f>IF('Input and Summary Results'!$J$4="yes",'Data Transformation'!F4472,'Data Transformation'!D4472)</f>
        <v>7.6116809999999993E-2</v>
      </c>
      <c r="I4472">
        <f t="shared" si="238"/>
        <v>256</v>
      </c>
    </row>
    <row r="4473" spans="2:9" x14ac:dyDescent="0.25">
      <c r="B4473">
        <f>IF('Input and Summary Results'!D4055=0,FALSE,'Input and Summary Results'!$B4055)</f>
        <v>256</v>
      </c>
      <c r="C4473">
        <f>IF(OR(B4473=0,'Input and Summary Results'!D4055=0,'Input and Summary Results'!D4055=""),FALSE,'Input and Summary Results'!$D4055)</f>
        <v>0.48065317000000002</v>
      </c>
      <c r="D4473">
        <f>IF(OR(B4473=0,'Input and Summary Results'!E4055=0),FALSE,'Input and Summary Results'!$E4055)</f>
        <v>6.9058289999999994E-2</v>
      </c>
      <c r="E4473">
        <f t="shared" si="239"/>
        <v>-0.31816818908691524</v>
      </c>
      <c r="F4473">
        <f t="shared" si="240"/>
        <v>6.2355352529974983E-2</v>
      </c>
      <c r="G4473">
        <f>IF('Input and Summary Results'!$J$4="yes",IF(C4473=FALSE,FALSE,IF('Data Transformation'!E4473&lt;$R$10,E4473,$R$10)),IF(C4473=FALSE,FALSE,IF(C4473&lt;$R$10,C4473,$R$10)))</f>
        <v>0.48065317000000002</v>
      </c>
      <c r="H4473">
        <f>IF('Input and Summary Results'!$J$4="yes",'Data Transformation'!F4473,'Data Transformation'!D4473)</f>
        <v>6.9058289999999994E-2</v>
      </c>
      <c r="I4473">
        <f t="shared" si="238"/>
        <v>256</v>
      </c>
    </row>
    <row r="4474" spans="2:9" x14ac:dyDescent="0.25">
      <c r="B4474">
        <f>IF('Input and Summary Results'!D4056=0,FALSE,'Input and Summary Results'!$B4056)</f>
        <v>256</v>
      </c>
      <c r="C4474">
        <f>IF(OR(B4474=0,'Input and Summary Results'!D4056=0,'Input and Summary Results'!D4056=""),FALSE,'Input and Summary Results'!$D4056)</f>
        <v>0.50347103000000004</v>
      </c>
      <c r="D4474">
        <f>IF(OR(B4474=0,'Input and Summary Results'!E4056=0),FALSE,'Input and Summary Results'!$E4056)</f>
        <v>5.9341739999999997E-2</v>
      </c>
      <c r="E4474">
        <f t="shared" si="239"/>
        <v>-0.2980255139348067</v>
      </c>
      <c r="F4474">
        <f t="shared" si="240"/>
        <v>5.1153519518292834E-2</v>
      </c>
      <c r="G4474">
        <f>IF('Input and Summary Results'!$J$4="yes",IF(C4474=FALSE,FALSE,IF('Data Transformation'!E4474&lt;$R$10,E4474,$R$10)),IF(C4474=FALSE,FALSE,IF(C4474&lt;$R$10,C4474,$R$10)))</f>
        <v>0.50347103000000004</v>
      </c>
      <c r="H4474">
        <f>IF('Input and Summary Results'!$J$4="yes",'Data Transformation'!F4474,'Data Transformation'!D4474)</f>
        <v>5.9341739999999997E-2</v>
      </c>
      <c r="I4474">
        <f t="shared" si="238"/>
        <v>256</v>
      </c>
    </row>
    <row r="4475" spans="2:9" x14ac:dyDescent="0.25">
      <c r="B4475">
        <f>IF('Input and Summary Results'!D4057=0,FALSE,'Input and Summary Results'!$B4057)</f>
        <v>256</v>
      </c>
      <c r="C4475">
        <f>IF(OR(B4475=0,'Input and Summary Results'!D4057=0,'Input and Summary Results'!D4057=""),FALSE,'Input and Summary Results'!$D4057)</f>
        <v>0.52984986999999995</v>
      </c>
      <c r="D4475">
        <f>IF(OR(B4475=0,'Input and Summary Results'!E4057=0),FALSE,'Input and Summary Results'!$E4057)</f>
        <v>3.7721789999999998E-2</v>
      </c>
      <c r="E4475">
        <f t="shared" si="239"/>
        <v>-0.27584716788376384</v>
      </c>
      <c r="F4475">
        <f t="shared" si="240"/>
        <v>3.0897916158779092E-2</v>
      </c>
      <c r="G4475">
        <f>IF('Input and Summary Results'!$J$4="yes",IF(C4475=FALSE,FALSE,IF('Data Transformation'!E4475&lt;$R$10,E4475,$R$10)),IF(C4475=FALSE,FALSE,IF(C4475&lt;$R$10,C4475,$R$10)))</f>
        <v>0.52984986999999995</v>
      </c>
      <c r="H4475">
        <f>IF('Input and Summary Results'!$J$4="yes",'Data Transformation'!F4475,'Data Transformation'!D4475)</f>
        <v>3.7721789999999998E-2</v>
      </c>
      <c r="I4475">
        <f t="shared" si="238"/>
        <v>256</v>
      </c>
    </row>
    <row r="4476" spans="2:9" x14ac:dyDescent="0.25">
      <c r="B4476">
        <f>IF('Input and Summary Results'!D4058=0,FALSE,'Input and Summary Results'!$B4058)</f>
        <v>256</v>
      </c>
      <c r="C4476">
        <f>IF(OR(B4476=0,'Input and Summary Results'!D4058=0,'Input and Summary Results'!D4058=""),FALSE,'Input and Summary Results'!$D4058)</f>
        <v>0.59286046999999997</v>
      </c>
      <c r="D4476">
        <f>IF(OR(B4476=0,'Input and Summary Results'!E4058=0),FALSE,'Input and Summary Results'!$E4058)</f>
        <v>4.4407389999999998E-2</v>
      </c>
      <c r="E4476">
        <f t="shared" si="239"/>
        <v>-0.22704750602744089</v>
      </c>
      <c r="F4476">
        <f t="shared" si="240"/>
        <v>3.2508167157779974E-2</v>
      </c>
      <c r="G4476">
        <f>IF('Input and Summary Results'!$J$4="yes",IF(C4476=FALSE,FALSE,IF('Data Transformation'!E4476&lt;$R$10,E4476,$R$10)),IF(C4476=FALSE,FALSE,IF(C4476&lt;$R$10,C4476,$R$10)))</f>
        <v>0.59286046999999997</v>
      </c>
      <c r="H4476">
        <f>IF('Input and Summary Results'!$J$4="yes",'Data Transformation'!F4476,'Data Transformation'!D4476)</f>
        <v>4.4407389999999998E-2</v>
      </c>
      <c r="I4476">
        <f t="shared" si="238"/>
        <v>256</v>
      </c>
    </row>
    <row r="4477" spans="2:9" x14ac:dyDescent="0.25">
      <c r="B4477">
        <f>IF('Input and Summary Results'!D4059=0,FALSE,'Input and Summary Results'!$B4059)</f>
        <v>256</v>
      </c>
      <c r="C4477">
        <f>IF(OR(B4477=0,'Input and Summary Results'!D4059=0,'Input and Summary Results'!D4059=""),FALSE,'Input and Summary Results'!$D4059)</f>
        <v>0.64246183999999995</v>
      </c>
      <c r="D4477">
        <f>IF(OR(B4477=0,'Input and Summary Results'!E4059=0),FALSE,'Input and Summary Results'!$E4059)</f>
        <v>4.8541870000000001E-2</v>
      </c>
      <c r="E4477">
        <f t="shared" si="239"/>
        <v>-0.19215266281316501</v>
      </c>
      <c r="F4477">
        <f t="shared" si="240"/>
        <v>3.2791319683671799E-2</v>
      </c>
      <c r="G4477">
        <f>IF('Input and Summary Results'!$J$4="yes",IF(C4477=FALSE,FALSE,IF('Data Transformation'!E4477&lt;$R$10,E4477,$R$10)),IF(C4477=FALSE,FALSE,IF(C4477&lt;$R$10,C4477,$R$10)))</f>
        <v>0.64246183999999995</v>
      </c>
      <c r="H4477">
        <f>IF('Input and Summary Results'!$J$4="yes",'Data Transformation'!F4477,'Data Transformation'!D4477)</f>
        <v>4.8541870000000001E-2</v>
      </c>
      <c r="I4477">
        <f t="shared" si="238"/>
        <v>256</v>
      </c>
    </row>
    <row r="4478" spans="2:9" x14ac:dyDescent="0.25">
      <c r="B4478">
        <f>IF('Input and Summary Results'!D4060=0,FALSE,'Input and Summary Results'!$B4060)</f>
        <v>256</v>
      </c>
      <c r="C4478">
        <f>IF(OR(B4478=0,'Input and Summary Results'!D4060=0,'Input and Summary Results'!D4060=""),FALSE,'Input and Summary Results'!$D4060)</f>
        <v>0.77624364999999995</v>
      </c>
      <c r="D4478">
        <f>IF(OR(B4478=0,'Input and Summary Results'!E4060=0),FALSE,'Input and Summary Results'!$E4060)</f>
        <v>7.1068980000000004E-2</v>
      </c>
      <c r="E4478">
        <f t="shared" si="239"/>
        <v>-0.1100019395126129</v>
      </c>
      <c r="F4478">
        <f t="shared" si="240"/>
        <v>3.9734865876197512E-2</v>
      </c>
      <c r="G4478">
        <f>IF('Input and Summary Results'!$J$4="yes",IF(C4478=FALSE,FALSE,IF('Data Transformation'!E4478&lt;$R$10,E4478,$R$10)),IF(C4478=FALSE,FALSE,IF(C4478&lt;$R$10,C4478,$R$10)))</f>
        <v>0.77624364999999995</v>
      </c>
      <c r="H4478">
        <f>IF('Input and Summary Results'!$J$4="yes",'Data Transformation'!F4478,'Data Transformation'!D4478)</f>
        <v>7.1068980000000004E-2</v>
      </c>
      <c r="I4478">
        <f t="shared" si="238"/>
        <v>256</v>
      </c>
    </row>
    <row r="4479" spans="2:9" x14ac:dyDescent="0.25">
      <c r="B4479">
        <f>IF('Input and Summary Results'!D4061=0,FALSE,'Input and Summary Results'!$B4061)</f>
        <v>256</v>
      </c>
      <c r="C4479">
        <f>IF(OR(B4479=0,'Input and Summary Results'!D4061=0,'Input and Summary Results'!D4061=""),FALSE,'Input and Summary Results'!$D4061)</f>
        <v>0.92318354999999996</v>
      </c>
      <c r="D4479">
        <f>IF(OR(B4479=0,'Input and Summary Results'!E4061=0),FALSE,'Input and Summary Results'!$E4061)</f>
        <v>5.0221059999999998E-2</v>
      </c>
      <c r="E4479">
        <f t="shared" si="239"/>
        <v>-3.4711942715073531E-2</v>
      </c>
      <c r="F4479">
        <f t="shared" si="240"/>
        <v>2.3609541179541164E-2</v>
      </c>
      <c r="G4479">
        <f>IF('Input and Summary Results'!$J$4="yes",IF(C4479=FALSE,FALSE,IF('Data Transformation'!E4479&lt;$R$10,E4479,$R$10)),IF(C4479=FALSE,FALSE,IF(C4479&lt;$R$10,C4479,$R$10)))</f>
        <v>0.92318354999999996</v>
      </c>
      <c r="H4479">
        <f>IF('Input and Summary Results'!$J$4="yes",'Data Transformation'!F4479,'Data Transformation'!D4479)</f>
        <v>5.0221059999999998E-2</v>
      </c>
      <c r="I4479">
        <f t="shared" si="238"/>
        <v>256</v>
      </c>
    </row>
    <row r="4480" spans="2:9" x14ac:dyDescent="0.25">
      <c r="B4480">
        <f>IF('Input and Summary Results'!D4062=0,FALSE,'Input and Summary Results'!$B4062)</f>
        <v>257</v>
      </c>
      <c r="C4480">
        <f>IF(OR(B4480=0,'Input and Summary Results'!D4062=0,'Input and Summary Results'!D4062=""),FALSE,'Input and Summary Results'!$D4062)</f>
        <v>-4.2943799999999997E-2</v>
      </c>
      <c r="D4480">
        <f>IF(OR(B4480=0,'Input and Summary Results'!E4062=0),FALSE,'Input and Summary Results'!$E4062)</f>
        <v>5.3753969999999998E-2</v>
      </c>
      <c r="E4480" t="e">
        <f t="shared" si="239"/>
        <v>#NUM!</v>
      </c>
      <c r="F4480">
        <f t="shared" si="240"/>
        <v>-0.54325008452908219</v>
      </c>
      <c r="G4480">
        <f>IF('Input and Summary Results'!$J$4="yes",IF(C4480=FALSE,FALSE,IF('Data Transformation'!E4480&lt;$R$10,E4480,$R$10)),IF(C4480=FALSE,FALSE,IF(C4480&lt;$R$10,C4480,$R$10)))</f>
        <v>-4.2943799999999997E-2</v>
      </c>
      <c r="H4480">
        <f>IF('Input and Summary Results'!$J$4="yes",'Data Transformation'!F4480,'Data Transformation'!D4480)</f>
        <v>5.3753969999999998E-2</v>
      </c>
      <c r="I4480">
        <f t="shared" si="238"/>
        <v>257</v>
      </c>
    </row>
    <row r="4481" spans="2:9" x14ac:dyDescent="0.25">
      <c r="B4481">
        <f>IF('Input and Summary Results'!D4063=0,FALSE,'Input and Summary Results'!$B4063)</f>
        <v>257</v>
      </c>
      <c r="C4481">
        <f>IF(OR(B4481=0,'Input and Summary Results'!D4063=0,'Input and Summary Results'!D4063=""),FALSE,'Input and Summary Results'!$D4063)</f>
        <v>0.15448609999999999</v>
      </c>
      <c r="D4481">
        <f>IF(OR(B4481=0,'Input and Summary Results'!E4063=0),FALSE,'Input and Summary Results'!$E4063)</f>
        <v>6.7102549999999997E-2</v>
      </c>
      <c r="E4481">
        <f t="shared" si="239"/>
        <v>-0.81111059044541367</v>
      </c>
      <c r="F4481">
        <f t="shared" si="240"/>
        <v>0.18851214898945601</v>
      </c>
      <c r="G4481">
        <f>IF('Input and Summary Results'!$J$4="yes",IF(C4481=FALSE,FALSE,IF('Data Transformation'!E4481&lt;$R$10,E4481,$R$10)),IF(C4481=FALSE,FALSE,IF(C4481&lt;$R$10,C4481,$R$10)))</f>
        <v>0.15448609999999999</v>
      </c>
      <c r="H4481">
        <f>IF('Input and Summary Results'!$J$4="yes",'Data Transformation'!F4481,'Data Transformation'!D4481)</f>
        <v>6.7102549999999997E-2</v>
      </c>
      <c r="I4481">
        <f t="shared" si="238"/>
        <v>257</v>
      </c>
    </row>
    <row r="4482" spans="2:9" x14ac:dyDescent="0.25">
      <c r="B4482">
        <f>IF('Input and Summary Results'!D4064=0,FALSE,'Input and Summary Results'!$B4064)</f>
        <v>257</v>
      </c>
      <c r="C4482">
        <f>IF(OR(B4482=0,'Input and Summary Results'!D4064=0,'Input and Summary Results'!D4064=""),FALSE,'Input and Summary Results'!$D4064)</f>
        <v>0.41251473</v>
      </c>
      <c r="D4482">
        <f>IF(OR(B4482=0,'Input and Summary Results'!E4064=0),FALSE,'Input and Summary Results'!$E4064)</f>
        <v>4.4184069999999999E-2</v>
      </c>
      <c r="E4482">
        <f t="shared" si="239"/>
        <v>-0.38456053912980687</v>
      </c>
      <c r="F4482">
        <f t="shared" si="240"/>
        <v>4.6485337335711627E-2</v>
      </c>
      <c r="G4482">
        <f>IF('Input and Summary Results'!$J$4="yes",IF(C4482=FALSE,FALSE,IF('Data Transformation'!E4482&lt;$R$10,E4482,$R$10)),IF(C4482=FALSE,FALSE,IF(C4482&lt;$R$10,C4482,$R$10)))</f>
        <v>0.41251473</v>
      </c>
      <c r="H4482">
        <f>IF('Input and Summary Results'!$J$4="yes",'Data Transformation'!F4482,'Data Transformation'!D4482)</f>
        <v>4.4184069999999999E-2</v>
      </c>
      <c r="I4482">
        <f t="shared" si="238"/>
        <v>257</v>
      </c>
    </row>
    <row r="4483" spans="2:9" x14ac:dyDescent="0.25">
      <c r="B4483">
        <f>IF('Input and Summary Results'!D4065=0,FALSE,'Input and Summary Results'!$B4065)</f>
        <v>257</v>
      </c>
      <c r="C4483">
        <f>IF(OR(B4483=0,'Input and Summary Results'!D4065=0,'Input and Summary Results'!D4065=""),FALSE,'Input and Summary Results'!$D4065)</f>
        <v>0.49146408000000003</v>
      </c>
      <c r="D4483">
        <f>IF(OR(B4483=0,'Input and Summary Results'!E4065=0),FALSE,'Input and Summary Results'!$E4065)</f>
        <v>3.7567969999999999E-2</v>
      </c>
      <c r="E4483">
        <f t="shared" si="239"/>
        <v>-0.30850821827509128</v>
      </c>
      <c r="F4483">
        <f t="shared" si="240"/>
        <v>3.3175362439509311E-2</v>
      </c>
      <c r="G4483">
        <f>IF('Input and Summary Results'!$J$4="yes",IF(C4483=FALSE,FALSE,IF('Data Transformation'!E4483&lt;$R$10,E4483,$R$10)),IF(C4483=FALSE,FALSE,IF(C4483&lt;$R$10,C4483,$R$10)))</f>
        <v>0.49146408000000003</v>
      </c>
      <c r="H4483">
        <f>IF('Input and Summary Results'!$J$4="yes",'Data Transformation'!F4483,'Data Transformation'!D4483)</f>
        <v>3.7567969999999999E-2</v>
      </c>
      <c r="I4483">
        <f t="shared" si="238"/>
        <v>257</v>
      </c>
    </row>
    <row r="4484" spans="2:9" x14ac:dyDescent="0.25">
      <c r="B4484">
        <f>IF('Input and Summary Results'!D4066=0,FALSE,'Input and Summary Results'!$B4066)</f>
        <v>257</v>
      </c>
      <c r="C4484">
        <f>IF(OR(B4484=0,'Input and Summary Results'!D4066=0,'Input and Summary Results'!D4066=""),FALSE,'Input and Summary Results'!$D4066)</f>
        <v>0.52401317000000003</v>
      </c>
      <c r="D4484">
        <f>IF(OR(B4484=0,'Input and Summary Results'!E4066=0),FALSE,'Input and Summary Results'!$E4066)</f>
        <v>6.7197599999999996E-2</v>
      </c>
      <c r="E4484">
        <f t="shared" si="239"/>
        <v>-0.28065779777495631</v>
      </c>
      <c r="F4484">
        <f t="shared" si="240"/>
        <v>5.5654628680420377E-2</v>
      </c>
      <c r="G4484">
        <f>IF('Input and Summary Results'!$J$4="yes",IF(C4484=FALSE,FALSE,IF('Data Transformation'!E4484&lt;$R$10,E4484,$R$10)),IF(C4484=FALSE,FALSE,IF(C4484&lt;$R$10,C4484,$R$10)))</f>
        <v>0.52401317000000003</v>
      </c>
      <c r="H4484">
        <f>IF('Input and Summary Results'!$J$4="yes",'Data Transformation'!F4484,'Data Transformation'!D4484)</f>
        <v>6.7197599999999996E-2</v>
      </c>
      <c r="I4484">
        <f t="shared" si="238"/>
        <v>257</v>
      </c>
    </row>
    <row r="4485" spans="2:9" x14ac:dyDescent="0.25">
      <c r="B4485">
        <f>IF('Input and Summary Results'!D4067=0,FALSE,'Input and Summary Results'!$B4067)</f>
        <v>257</v>
      </c>
      <c r="C4485">
        <f>IF(OR(B4485=0,'Input and Summary Results'!D4067=0,'Input and Summary Results'!D4067=""),FALSE,'Input and Summary Results'!$D4067)</f>
        <v>0.54230244000000005</v>
      </c>
      <c r="D4485">
        <f>IF(OR(B4485=0,'Input and Summary Results'!E4067=0),FALSE,'Input and Summary Results'!$E4067)</f>
        <v>9.3985860000000004E-2</v>
      </c>
      <c r="E4485">
        <f t="shared" si="239"/>
        <v>-0.26575844152406564</v>
      </c>
      <c r="F4485">
        <f t="shared" si="240"/>
        <v>7.5216079131047234E-2</v>
      </c>
      <c r="G4485">
        <f>IF('Input and Summary Results'!$J$4="yes",IF(C4485=FALSE,FALSE,IF('Data Transformation'!E4485&lt;$R$10,E4485,$R$10)),IF(C4485=FALSE,FALSE,IF(C4485&lt;$R$10,C4485,$R$10)))</f>
        <v>0.54230244000000005</v>
      </c>
      <c r="H4485">
        <f>IF('Input and Summary Results'!$J$4="yes",'Data Transformation'!F4485,'Data Transformation'!D4485)</f>
        <v>9.3985860000000004E-2</v>
      </c>
      <c r="I4485">
        <f t="shared" ref="I4485:I4548" si="241">IF(G4485=FALSE,"",B4485)</f>
        <v>257</v>
      </c>
    </row>
    <row r="4486" spans="2:9" x14ac:dyDescent="0.25">
      <c r="B4486">
        <f>IF('Input and Summary Results'!D4068=0,FALSE,'Input and Summary Results'!$B4068)</f>
        <v>257</v>
      </c>
      <c r="C4486">
        <f>IF(OR(B4486=0,'Input and Summary Results'!D4068=0,'Input and Summary Results'!D4068=""),FALSE,'Input and Summary Results'!$D4068)</f>
        <v>0.62423264999999994</v>
      </c>
      <c r="D4486">
        <f>IF(OR(B4486=0,'Input and Summary Results'!E4068=0),FALSE,'Input and Summary Results'!$E4068)</f>
        <v>6.5462980000000004E-2</v>
      </c>
      <c r="E4486">
        <f t="shared" si="239"/>
        <v>-0.20465351964377454</v>
      </c>
      <c r="F4486">
        <f t="shared" si="240"/>
        <v>4.551337281060195E-2</v>
      </c>
      <c r="G4486">
        <f>IF('Input and Summary Results'!$J$4="yes",IF(C4486=FALSE,FALSE,IF('Data Transformation'!E4486&lt;$R$10,E4486,$R$10)),IF(C4486=FALSE,FALSE,IF(C4486&lt;$R$10,C4486,$R$10)))</f>
        <v>0.62423264999999994</v>
      </c>
      <c r="H4486">
        <f>IF('Input and Summary Results'!$J$4="yes",'Data Transformation'!F4486,'Data Transformation'!D4486)</f>
        <v>6.5462980000000004E-2</v>
      </c>
      <c r="I4486">
        <f t="shared" si="241"/>
        <v>257</v>
      </c>
    </row>
    <row r="4487" spans="2:9" x14ac:dyDescent="0.25">
      <c r="B4487">
        <f>IF('Input and Summary Results'!D4069=0,FALSE,'Input and Summary Results'!$B4069)</f>
        <v>257</v>
      </c>
      <c r="C4487">
        <f>IF(OR(B4487=0,'Input and Summary Results'!D4069=0,'Input and Summary Results'!D4069=""),FALSE,'Input and Summary Results'!$D4069)</f>
        <v>0.67789410999999999</v>
      </c>
      <c r="D4487">
        <f>IF(OR(B4487=0,'Input and Summary Results'!E4069=0),FALSE,'Input and Summary Results'!$E4069)</f>
        <v>5.229081E-2</v>
      </c>
      <c r="E4487">
        <f t="shared" si="239"/>
        <v>-0.16883813951674304</v>
      </c>
      <c r="F4487">
        <f t="shared" si="240"/>
        <v>3.3477516923697714E-2</v>
      </c>
      <c r="G4487">
        <f>IF('Input and Summary Results'!$J$4="yes",IF(C4487=FALSE,FALSE,IF('Data Transformation'!E4487&lt;$R$10,E4487,$R$10)),IF(C4487=FALSE,FALSE,IF(C4487&lt;$R$10,C4487,$R$10)))</f>
        <v>0.67789410999999999</v>
      </c>
      <c r="H4487">
        <f>IF('Input and Summary Results'!$J$4="yes",'Data Transformation'!F4487,'Data Transformation'!D4487)</f>
        <v>5.229081E-2</v>
      </c>
      <c r="I4487">
        <f t="shared" si="241"/>
        <v>257</v>
      </c>
    </row>
    <row r="4488" spans="2:9" x14ac:dyDescent="0.25">
      <c r="B4488">
        <f>IF('Input and Summary Results'!D4070=0,FALSE,'Input and Summary Results'!$B4070)</f>
        <v>257</v>
      </c>
      <c r="C4488">
        <f>IF(OR(B4488=0,'Input and Summary Results'!D4070=0,'Input and Summary Results'!D4070=""),FALSE,'Input and Summary Results'!$D4070)</f>
        <v>0.69067946000000002</v>
      </c>
      <c r="D4488">
        <f>IF(OR(B4488=0,'Input and Summary Results'!E4070=0),FALSE,'Input and Summary Results'!$E4070)</f>
        <v>7.5344120000000001E-2</v>
      </c>
      <c r="E4488">
        <f t="shared" si="239"/>
        <v>-0.16072345921217973</v>
      </c>
      <c r="F4488">
        <f t="shared" si="240"/>
        <v>4.7343738990008481E-2</v>
      </c>
      <c r="G4488">
        <f>IF('Input and Summary Results'!$J$4="yes",IF(C4488=FALSE,FALSE,IF('Data Transformation'!E4488&lt;$R$10,E4488,$R$10)),IF(C4488=FALSE,FALSE,IF(C4488&lt;$R$10,C4488,$R$10)))</f>
        <v>0.69067946000000002</v>
      </c>
      <c r="H4488">
        <f>IF('Input and Summary Results'!$J$4="yes",'Data Transformation'!F4488,'Data Transformation'!D4488)</f>
        <v>7.5344120000000001E-2</v>
      </c>
      <c r="I4488">
        <f t="shared" si="241"/>
        <v>257</v>
      </c>
    </row>
    <row r="4489" spans="2:9" x14ac:dyDescent="0.25">
      <c r="B4489">
        <f>IF('Input and Summary Results'!D4071=0,FALSE,'Input and Summary Results'!$B4071)</f>
        <v>257</v>
      </c>
      <c r="C4489">
        <f>IF(OR(B4489=0,'Input and Summary Results'!D4071=0,'Input and Summary Results'!D4071=""),FALSE,'Input and Summary Results'!$D4071)</f>
        <v>0.69244223000000005</v>
      </c>
      <c r="D4489">
        <f>IF(OR(B4489=0,'Input and Summary Results'!E4071=0),FALSE,'Input and Summary Results'!$E4071)</f>
        <v>5.7420930000000002E-2</v>
      </c>
      <c r="E4489">
        <f t="shared" si="239"/>
        <v>-0.15961645365525079</v>
      </c>
      <c r="F4489">
        <f t="shared" si="240"/>
        <v>3.5989549077617637E-2</v>
      </c>
      <c r="G4489">
        <f>IF('Input and Summary Results'!$J$4="yes",IF(C4489=FALSE,FALSE,IF('Data Transformation'!E4489&lt;$R$10,E4489,$R$10)),IF(C4489=FALSE,FALSE,IF(C4489&lt;$R$10,C4489,$R$10)))</f>
        <v>0.69244223000000005</v>
      </c>
      <c r="H4489">
        <f>IF('Input and Summary Results'!$J$4="yes",'Data Transformation'!F4489,'Data Transformation'!D4489)</f>
        <v>5.7420930000000002E-2</v>
      </c>
      <c r="I4489">
        <f t="shared" si="241"/>
        <v>257</v>
      </c>
    </row>
    <row r="4490" spans="2:9" x14ac:dyDescent="0.25">
      <c r="B4490">
        <f>IF('Input and Summary Results'!D4072=0,FALSE,'Input and Summary Results'!$B4072)</f>
        <v>257</v>
      </c>
      <c r="C4490">
        <f>IF(OR(B4490=0,'Input and Summary Results'!D4072=0,'Input and Summary Results'!D4072=""),FALSE,'Input and Summary Results'!$D4072)</f>
        <v>0.81637943999999996</v>
      </c>
      <c r="D4490">
        <f>IF(OR(B4490=0,'Input and Summary Results'!E4072=0),FALSE,'Input and Summary Results'!$E4072)</f>
        <v>5.0211640000000002E-2</v>
      </c>
      <c r="E4490">
        <f t="shared" si="239"/>
        <v>-8.8107941250165786E-2</v>
      </c>
      <c r="F4490">
        <f t="shared" si="240"/>
        <v>2.6693288307211658E-2</v>
      </c>
      <c r="G4490">
        <f>IF('Input and Summary Results'!$J$4="yes",IF(C4490=FALSE,FALSE,IF('Data Transformation'!E4490&lt;$R$10,E4490,$R$10)),IF(C4490=FALSE,FALSE,IF(C4490&lt;$R$10,C4490,$R$10)))</f>
        <v>0.81637943999999996</v>
      </c>
      <c r="H4490">
        <f>IF('Input and Summary Results'!$J$4="yes",'Data Transformation'!F4490,'Data Transformation'!D4490)</f>
        <v>5.0211640000000002E-2</v>
      </c>
      <c r="I4490">
        <f t="shared" si="241"/>
        <v>257</v>
      </c>
    </row>
    <row r="4491" spans="2:9" x14ac:dyDescent="0.25">
      <c r="B4491">
        <f>IF('Input and Summary Results'!D4073=0,FALSE,'Input and Summary Results'!$B4073)</f>
        <v>257</v>
      </c>
      <c r="C4491">
        <f>IF(OR(B4491=0,'Input and Summary Results'!D4073=0,'Input and Summary Results'!D4073=""),FALSE,'Input and Summary Results'!$D4073)</f>
        <v>0.84639065999999996</v>
      </c>
      <c r="D4491">
        <f>IF(OR(B4491=0,'Input and Summary Results'!E4073=0),FALSE,'Input and Summary Results'!$E4073)</f>
        <v>6.2124529999999997E-2</v>
      </c>
      <c r="E4491">
        <f t="shared" si="239"/>
        <v>-7.2429137762625037E-2</v>
      </c>
      <c r="F4491">
        <f t="shared" si="240"/>
        <v>3.1855320827855069E-2</v>
      </c>
      <c r="G4491">
        <f>IF('Input and Summary Results'!$J$4="yes",IF(C4491=FALSE,FALSE,IF('Data Transformation'!E4491&lt;$R$10,E4491,$R$10)),IF(C4491=FALSE,FALSE,IF(C4491&lt;$R$10,C4491,$R$10)))</f>
        <v>0.84639065999999996</v>
      </c>
      <c r="H4491">
        <f>IF('Input and Summary Results'!$J$4="yes",'Data Transformation'!F4491,'Data Transformation'!D4491)</f>
        <v>6.2124529999999997E-2</v>
      </c>
      <c r="I4491">
        <f t="shared" si="241"/>
        <v>257</v>
      </c>
    </row>
    <row r="4492" spans="2:9" x14ac:dyDescent="0.25">
      <c r="B4492">
        <f>IF('Input and Summary Results'!D4074=0,FALSE,'Input and Summary Results'!$B4074)</f>
        <v>257</v>
      </c>
      <c r="C4492">
        <f>IF(OR(B4492=0,'Input and Summary Results'!D4074=0,'Input and Summary Results'!D4074=""),FALSE,'Input and Summary Results'!$D4074)</f>
        <v>0.88706198999999997</v>
      </c>
      <c r="D4492">
        <f>IF(OR(B4492=0,'Input and Summary Results'!E4074=0),FALSE,'Input and Summary Results'!$E4074)</f>
        <v>4.0361290000000001E-2</v>
      </c>
      <c r="E4492">
        <f t="shared" si="239"/>
        <v>-5.2046029577261704E-2</v>
      </c>
      <c r="F4492">
        <f t="shared" si="240"/>
        <v>1.9746985055689288E-2</v>
      </c>
      <c r="G4492">
        <f>IF('Input and Summary Results'!$J$4="yes",IF(C4492=FALSE,FALSE,IF('Data Transformation'!E4492&lt;$R$10,E4492,$R$10)),IF(C4492=FALSE,FALSE,IF(C4492&lt;$R$10,C4492,$R$10)))</f>
        <v>0.88706198999999997</v>
      </c>
      <c r="H4492">
        <f>IF('Input and Summary Results'!$J$4="yes",'Data Transformation'!F4492,'Data Transformation'!D4492)</f>
        <v>4.0361290000000001E-2</v>
      </c>
      <c r="I4492">
        <f t="shared" si="241"/>
        <v>257</v>
      </c>
    </row>
    <row r="4493" spans="2:9" x14ac:dyDescent="0.25">
      <c r="B4493">
        <f>IF('Input and Summary Results'!D4075=0,FALSE,'Input and Summary Results'!$B4075)</f>
        <v>257</v>
      </c>
      <c r="C4493">
        <f>IF(OR(B4493=0,'Input and Summary Results'!D4075=0,'Input and Summary Results'!D4075=""),FALSE,'Input and Summary Results'!$D4075)</f>
        <v>0.95821657000000005</v>
      </c>
      <c r="D4493">
        <f>IF(OR(B4493=0,'Input and Summary Results'!E4075=0),FALSE,'Input and Summary Results'!$E4075)</f>
        <v>4.2209299999999998E-2</v>
      </c>
      <c r="E4493">
        <f t="shared" si="239"/>
        <v>-1.8536323357497744E-2</v>
      </c>
      <c r="F4493">
        <f t="shared" si="240"/>
        <v>1.9117636631977675E-2</v>
      </c>
      <c r="G4493">
        <f>IF('Input and Summary Results'!$J$4="yes",IF(C4493=FALSE,FALSE,IF('Data Transformation'!E4493&lt;$R$10,E4493,$R$10)),IF(C4493=FALSE,FALSE,IF(C4493&lt;$R$10,C4493,$R$10)))</f>
        <v>0.95821657000000005</v>
      </c>
      <c r="H4493">
        <f>IF('Input and Summary Results'!$J$4="yes",'Data Transformation'!F4493,'Data Transformation'!D4493)</f>
        <v>4.2209299999999998E-2</v>
      </c>
      <c r="I4493">
        <f t="shared" si="241"/>
        <v>257</v>
      </c>
    </row>
    <row r="4494" spans="2:9" x14ac:dyDescent="0.25">
      <c r="B4494">
        <f>IF('Input and Summary Results'!D4076=0,FALSE,'Input and Summary Results'!$B4076)</f>
        <v>257</v>
      </c>
      <c r="C4494">
        <f>IF(OR(B4494=0,'Input and Summary Results'!D4076=0,'Input and Summary Results'!D4076=""),FALSE,'Input and Summary Results'!$D4076)</f>
        <v>0.97259362000000005</v>
      </c>
      <c r="D4494">
        <f>IF(OR(B4494=0,'Input and Summary Results'!E4076=0),FALSE,'Input and Summary Results'!$E4076)</f>
        <v>5.6842400000000001E-2</v>
      </c>
      <c r="E4494">
        <f t="shared" si="239"/>
        <v>-1.2068583634675082E-2</v>
      </c>
      <c r="F4494">
        <f t="shared" si="240"/>
        <v>2.5364757790617625E-2</v>
      </c>
      <c r="G4494">
        <f>IF('Input and Summary Results'!$J$4="yes",IF(C4494=FALSE,FALSE,IF('Data Transformation'!E4494&lt;$R$10,E4494,$R$10)),IF(C4494=FALSE,FALSE,IF(C4494&lt;$R$10,C4494,$R$10)))</f>
        <v>0.97259362000000005</v>
      </c>
      <c r="H4494">
        <f>IF('Input and Summary Results'!$J$4="yes",'Data Transformation'!F4494,'Data Transformation'!D4494)</f>
        <v>5.6842400000000001E-2</v>
      </c>
      <c r="I4494">
        <f t="shared" si="241"/>
        <v>257</v>
      </c>
    </row>
    <row r="4495" spans="2:9" x14ac:dyDescent="0.25">
      <c r="B4495">
        <f>IF('Input and Summary Results'!D4077=0,FALSE,'Input and Summary Results'!$B4077)</f>
        <v>257</v>
      </c>
      <c r="C4495">
        <f>IF(OR(B4495=0,'Input and Summary Results'!D4077=0,'Input and Summary Results'!D4077=""),FALSE,'Input and Summary Results'!$D4077)</f>
        <v>1.1267755500000001</v>
      </c>
      <c r="D4495">
        <f>IF(OR(B4495=0,'Input and Summary Results'!E4077=0),FALSE,'Input and Summary Results'!$E4077)</f>
        <v>5.3336750000000002E-2</v>
      </c>
      <c r="E4495">
        <f t="shared" si="239"/>
        <v>5.1837414622497247E-2</v>
      </c>
      <c r="F4495">
        <f t="shared" si="240"/>
        <v>2.0543709437074668E-2</v>
      </c>
      <c r="G4495">
        <f>IF('Input and Summary Results'!$J$4="yes",IF(C4495=FALSE,FALSE,IF('Data Transformation'!E4495&lt;$R$10,E4495,$R$10)),IF(C4495=FALSE,FALSE,IF(C4495&lt;$R$10,C4495,$R$10)))</f>
        <v>1.1267755500000001</v>
      </c>
      <c r="H4495">
        <f>IF('Input and Summary Results'!$J$4="yes",'Data Transformation'!F4495,'Data Transformation'!D4495)</f>
        <v>5.3336750000000002E-2</v>
      </c>
      <c r="I4495">
        <f t="shared" si="241"/>
        <v>257</v>
      </c>
    </row>
    <row r="4496" spans="2:9" x14ac:dyDescent="0.25">
      <c r="B4496">
        <f>IF('Input and Summary Results'!D4078=0,FALSE,'Input and Summary Results'!$B4078)</f>
        <v>258</v>
      </c>
      <c r="C4496">
        <f>IF(OR(B4496=0,'Input and Summary Results'!D4078=0,'Input and Summary Results'!D4078=""),FALSE,'Input and Summary Results'!$D4078)</f>
        <v>-4.0288299999999999E-2</v>
      </c>
      <c r="D4496">
        <f>IF(OR(B4496=0,'Input and Summary Results'!E4078=0),FALSE,'Input and Summary Results'!$E4078)</f>
        <v>7.7920900000000001E-2</v>
      </c>
      <c r="E4496" t="e">
        <f t="shared" si="239"/>
        <v>#NUM!</v>
      </c>
      <c r="F4496">
        <f t="shared" si="240"/>
        <v>-0.83939184825371149</v>
      </c>
      <c r="G4496">
        <f>IF('Input and Summary Results'!$J$4="yes",IF(C4496=FALSE,FALSE,IF('Data Transformation'!E4496&lt;$R$10,E4496,$R$10)),IF(C4496=FALSE,FALSE,IF(C4496&lt;$R$10,C4496,$R$10)))</f>
        <v>-4.0288299999999999E-2</v>
      </c>
      <c r="H4496">
        <f>IF('Input and Summary Results'!$J$4="yes",'Data Transformation'!F4496,'Data Transformation'!D4496)</f>
        <v>7.7920900000000001E-2</v>
      </c>
      <c r="I4496">
        <f t="shared" si="241"/>
        <v>258</v>
      </c>
    </row>
    <row r="4497" spans="2:9" x14ac:dyDescent="0.25">
      <c r="B4497">
        <f>IF('Input and Summary Results'!D4079=0,FALSE,'Input and Summary Results'!$B4079)</f>
        <v>258</v>
      </c>
      <c r="C4497">
        <f>IF(OR(B4497=0,'Input and Summary Results'!D4079=0,'Input and Summary Results'!D4079=""),FALSE,'Input and Summary Results'!$D4079)</f>
        <v>-3.8734400000000002E-2</v>
      </c>
      <c r="D4497">
        <f>IF(OR(B4497=0,'Input and Summary Results'!E4079=0),FALSE,'Input and Summary Results'!$E4079)</f>
        <v>3.970315E-2</v>
      </c>
      <c r="E4497" t="e">
        <f t="shared" si="239"/>
        <v>#NUM!</v>
      </c>
      <c r="F4497">
        <f t="shared" si="240"/>
        <v>-0.44485436975918047</v>
      </c>
      <c r="G4497">
        <f>IF('Input and Summary Results'!$J$4="yes",IF(C4497=FALSE,FALSE,IF('Data Transformation'!E4497&lt;$R$10,E4497,$R$10)),IF(C4497=FALSE,FALSE,IF(C4497&lt;$R$10,C4497,$R$10)))</f>
        <v>-3.8734400000000002E-2</v>
      </c>
      <c r="H4497">
        <f>IF('Input and Summary Results'!$J$4="yes",'Data Transformation'!F4497,'Data Transformation'!D4497)</f>
        <v>3.970315E-2</v>
      </c>
      <c r="I4497">
        <f t="shared" si="241"/>
        <v>258</v>
      </c>
    </row>
    <row r="4498" spans="2:9" x14ac:dyDescent="0.25">
      <c r="B4498">
        <f>IF('Input and Summary Results'!D4080=0,FALSE,'Input and Summary Results'!$B4080)</f>
        <v>258</v>
      </c>
      <c r="C4498">
        <f>IF(OR(B4498=0,'Input and Summary Results'!D4080=0,'Input and Summary Results'!D4080=""),FALSE,'Input and Summary Results'!$D4080)</f>
        <v>-2.7931399999999999E-2</v>
      </c>
      <c r="D4498">
        <f>IF(OR(B4498=0,'Input and Summary Results'!E4080=0),FALSE,'Input and Summary Results'!$E4080)</f>
        <v>5.887237E-2</v>
      </c>
      <c r="E4498" t="e">
        <f t="shared" si="239"/>
        <v>#NUM!</v>
      </c>
      <c r="F4498">
        <f t="shared" si="240"/>
        <v>-0.91476290411508199</v>
      </c>
      <c r="G4498">
        <f>IF('Input and Summary Results'!$J$4="yes",IF(C4498=FALSE,FALSE,IF('Data Transformation'!E4498&lt;$R$10,E4498,$R$10)),IF(C4498=FALSE,FALSE,IF(C4498&lt;$R$10,C4498,$R$10)))</f>
        <v>-2.7931399999999999E-2</v>
      </c>
      <c r="H4498">
        <f>IF('Input and Summary Results'!$J$4="yes",'Data Transformation'!F4498,'Data Transformation'!D4498)</f>
        <v>5.887237E-2</v>
      </c>
      <c r="I4498">
        <f t="shared" si="241"/>
        <v>258</v>
      </c>
    </row>
    <row r="4499" spans="2:9" x14ac:dyDescent="0.25">
      <c r="B4499">
        <f>IF('Input and Summary Results'!D4081=0,FALSE,'Input and Summary Results'!$B4081)</f>
        <v>258</v>
      </c>
      <c r="C4499">
        <f>IF(OR(B4499=0,'Input and Summary Results'!D4081=0,'Input and Summary Results'!D4081=""),FALSE,'Input and Summary Results'!$D4081)</f>
        <v>-2.0966599999999998E-2</v>
      </c>
      <c r="D4499">
        <f>IF(OR(B4499=0,'Input and Summary Results'!E4081=0),FALSE,'Input and Summary Results'!$E4081)</f>
        <v>6.604488E-2</v>
      </c>
      <c r="E4499" t="e">
        <f t="shared" si="239"/>
        <v>#NUM!</v>
      </c>
      <c r="F4499">
        <f t="shared" si="240"/>
        <v>-1.3671018629629983</v>
      </c>
      <c r="G4499">
        <f>IF('Input and Summary Results'!$J$4="yes",IF(C4499=FALSE,FALSE,IF('Data Transformation'!E4499&lt;$R$10,E4499,$R$10)),IF(C4499=FALSE,FALSE,IF(C4499&lt;$R$10,C4499,$R$10)))</f>
        <v>-2.0966599999999998E-2</v>
      </c>
      <c r="H4499">
        <f>IF('Input and Summary Results'!$J$4="yes",'Data Transformation'!F4499,'Data Transformation'!D4499)</f>
        <v>6.604488E-2</v>
      </c>
      <c r="I4499">
        <f t="shared" si="241"/>
        <v>258</v>
      </c>
    </row>
    <row r="4500" spans="2:9" x14ac:dyDescent="0.25">
      <c r="B4500">
        <f>IF('Input and Summary Results'!D4082=0,FALSE,'Input and Summary Results'!$B4082)</f>
        <v>258</v>
      </c>
      <c r="C4500">
        <f>IF(OR(B4500=0,'Input and Summary Results'!D4082=0,'Input and Summary Results'!D4082=""),FALSE,'Input and Summary Results'!$D4082)</f>
        <v>-4.1300000000000001E-4</v>
      </c>
      <c r="D4500">
        <f>IF(OR(B4500=0,'Input and Summary Results'!E4082=0),FALSE,'Input and Summary Results'!$E4082)</f>
        <v>4.9029509999999998E-2</v>
      </c>
      <c r="E4500" t="e">
        <f t="shared" si="239"/>
        <v>#NUM!</v>
      </c>
      <c r="F4500">
        <f t="shared" si="240"/>
        <v>-51.52253593220339</v>
      </c>
      <c r="G4500">
        <f>IF('Input and Summary Results'!$J$4="yes",IF(C4500=FALSE,FALSE,IF('Data Transformation'!E4500&lt;$R$10,E4500,$R$10)),IF(C4500=FALSE,FALSE,IF(C4500&lt;$R$10,C4500,$R$10)))</f>
        <v>-4.1300000000000001E-4</v>
      </c>
      <c r="H4500">
        <f>IF('Input and Summary Results'!$J$4="yes",'Data Transformation'!F4500,'Data Transformation'!D4500)</f>
        <v>4.9029509999999998E-2</v>
      </c>
      <c r="I4500">
        <f t="shared" si="241"/>
        <v>258</v>
      </c>
    </row>
    <row r="4501" spans="2:9" x14ac:dyDescent="0.25">
      <c r="B4501">
        <f>IF('Input and Summary Results'!D4083=0,FALSE,'Input and Summary Results'!$B4083)</f>
        <v>258</v>
      </c>
      <c r="C4501">
        <f>IF(OR(B4501=0,'Input and Summary Results'!D4083=0,'Input and Summary Results'!D4083=""),FALSE,'Input and Summary Results'!$D4083)</f>
        <v>1.152508E-2</v>
      </c>
      <c r="D4501">
        <f>IF(OR(B4501=0,'Input and Summary Results'!E4083=0),FALSE,'Input and Summary Results'!$E4083)</f>
        <v>7.0302149999999994E-2</v>
      </c>
      <c r="E4501">
        <f t="shared" si="239"/>
        <v>-1.9383560513233062</v>
      </c>
      <c r="F4501">
        <f t="shared" si="240"/>
        <v>2.6473684434294595</v>
      </c>
      <c r="G4501">
        <f>IF('Input and Summary Results'!$J$4="yes",IF(C4501=FALSE,FALSE,IF('Data Transformation'!E4501&lt;$R$10,E4501,$R$10)),IF(C4501=FALSE,FALSE,IF(C4501&lt;$R$10,C4501,$R$10)))</f>
        <v>1.152508E-2</v>
      </c>
      <c r="H4501">
        <f>IF('Input and Summary Results'!$J$4="yes",'Data Transformation'!F4501,'Data Transformation'!D4501)</f>
        <v>7.0302149999999994E-2</v>
      </c>
      <c r="I4501">
        <f t="shared" si="241"/>
        <v>258</v>
      </c>
    </row>
    <row r="4502" spans="2:9" x14ac:dyDescent="0.25">
      <c r="B4502">
        <f>IF('Input and Summary Results'!D4084=0,FALSE,'Input and Summary Results'!$B4084)</f>
        <v>258</v>
      </c>
      <c r="C4502">
        <f>IF(OR(B4502=0,'Input and Summary Results'!D4084=0,'Input and Summary Results'!D4084=""),FALSE,'Input and Summary Results'!$D4084)</f>
        <v>1.5418090000000001E-2</v>
      </c>
      <c r="D4502">
        <f>IF(OR(B4502=0,'Input and Summary Results'!E4084=0),FALSE,'Input and Summary Results'!$E4084)</f>
        <v>3.2979979999999999E-2</v>
      </c>
      <c r="E4502">
        <f t="shared" si="239"/>
        <v>-1.811969423550813</v>
      </c>
      <c r="F4502">
        <f t="shared" si="240"/>
        <v>0.92834529568837632</v>
      </c>
      <c r="G4502">
        <f>IF('Input and Summary Results'!$J$4="yes",IF(C4502=FALSE,FALSE,IF('Data Transformation'!E4502&lt;$R$10,E4502,$R$10)),IF(C4502=FALSE,FALSE,IF(C4502&lt;$R$10,C4502,$R$10)))</f>
        <v>1.5418090000000001E-2</v>
      </c>
      <c r="H4502">
        <f>IF('Input and Summary Results'!$J$4="yes",'Data Transformation'!F4502,'Data Transformation'!D4502)</f>
        <v>3.2979979999999999E-2</v>
      </c>
      <c r="I4502">
        <f t="shared" si="241"/>
        <v>258</v>
      </c>
    </row>
    <row r="4503" spans="2:9" x14ac:dyDescent="0.25">
      <c r="B4503">
        <f>IF('Input and Summary Results'!D4085=0,FALSE,'Input and Summary Results'!$B4085)</f>
        <v>258</v>
      </c>
      <c r="C4503">
        <f>IF(OR(B4503=0,'Input and Summary Results'!D4085=0,'Input and Summary Results'!D4085=""),FALSE,'Input and Summary Results'!$D4085)</f>
        <v>3.6320669999999999E-2</v>
      </c>
      <c r="D4503">
        <f>IF(OR(B4503=0,'Input and Summary Results'!E4085=0),FALSE,'Input and Summary Results'!$E4085)</f>
        <v>4.6749600000000002E-2</v>
      </c>
      <c r="E4503">
        <f t="shared" si="239"/>
        <v>-1.4398461487352294</v>
      </c>
      <c r="F4503">
        <f t="shared" si="240"/>
        <v>0.55861652331854017</v>
      </c>
      <c r="G4503">
        <f>IF('Input and Summary Results'!$J$4="yes",IF(C4503=FALSE,FALSE,IF('Data Transformation'!E4503&lt;$R$10,E4503,$R$10)),IF(C4503=FALSE,FALSE,IF(C4503&lt;$R$10,C4503,$R$10)))</f>
        <v>3.6320669999999999E-2</v>
      </c>
      <c r="H4503">
        <f>IF('Input and Summary Results'!$J$4="yes",'Data Transformation'!F4503,'Data Transformation'!D4503)</f>
        <v>4.6749600000000002E-2</v>
      </c>
      <c r="I4503">
        <f t="shared" si="241"/>
        <v>258</v>
      </c>
    </row>
    <row r="4504" spans="2:9" x14ac:dyDescent="0.25">
      <c r="B4504">
        <f>IF('Input and Summary Results'!D4086=0,FALSE,'Input and Summary Results'!$B4086)</f>
        <v>258</v>
      </c>
      <c r="C4504">
        <f>IF(OR(B4504=0,'Input and Summary Results'!D4086=0,'Input and Summary Results'!D4086=""),FALSE,'Input and Summary Results'!$D4086)</f>
        <v>5.6567819999999998E-2</v>
      </c>
      <c r="D4504">
        <f>IF(OR(B4504=0,'Input and Summary Results'!E4086=0),FALSE,'Input and Summary Results'!$E4086)</f>
        <v>8.6558720000000006E-2</v>
      </c>
      <c r="E4504">
        <f t="shared" si="239"/>
        <v>-1.2474305576961009</v>
      </c>
      <c r="F4504">
        <f t="shared" si="240"/>
        <v>0.66409637988524228</v>
      </c>
      <c r="G4504">
        <f>IF('Input and Summary Results'!$J$4="yes",IF(C4504=FALSE,FALSE,IF('Data Transformation'!E4504&lt;$R$10,E4504,$R$10)),IF(C4504=FALSE,FALSE,IF(C4504&lt;$R$10,C4504,$R$10)))</f>
        <v>5.6567819999999998E-2</v>
      </c>
      <c r="H4504">
        <f>IF('Input and Summary Results'!$J$4="yes",'Data Transformation'!F4504,'Data Transformation'!D4504)</f>
        <v>8.6558720000000006E-2</v>
      </c>
      <c r="I4504">
        <f t="shared" si="241"/>
        <v>258</v>
      </c>
    </row>
    <row r="4505" spans="2:9" x14ac:dyDescent="0.25">
      <c r="B4505">
        <f>IF('Input and Summary Results'!D4087=0,FALSE,'Input and Summary Results'!$B4087)</f>
        <v>258</v>
      </c>
      <c r="C4505">
        <f>IF(OR(B4505=0,'Input and Summary Results'!D4087=0,'Input and Summary Results'!D4087=""),FALSE,'Input and Summary Results'!$D4087)</f>
        <v>6.5942959999999995E-2</v>
      </c>
      <c r="D4505">
        <f>IF(OR(B4505=0,'Input and Summary Results'!E4087=0),FALSE,'Input and Summary Results'!$E4087)</f>
        <v>7.310883E-2</v>
      </c>
      <c r="E4505">
        <f t="shared" si="239"/>
        <v>-1.1808315624580397</v>
      </c>
      <c r="F4505">
        <f t="shared" si="240"/>
        <v>0.48116178315319791</v>
      </c>
      <c r="G4505">
        <f>IF('Input and Summary Results'!$J$4="yes",IF(C4505=FALSE,FALSE,IF('Data Transformation'!E4505&lt;$R$10,E4505,$R$10)),IF(C4505=FALSE,FALSE,IF(C4505&lt;$R$10,C4505,$R$10)))</f>
        <v>6.5942959999999995E-2</v>
      </c>
      <c r="H4505">
        <f>IF('Input and Summary Results'!$J$4="yes",'Data Transformation'!F4505,'Data Transformation'!D4505)</f>
        <v>7.310883E-2</v>
      </c>
      <c r="I4505">
        <f t="shared" si="241"/>
        <v>258</v>
      </c>
    </row>
    <row r="4506" spans="2:9" x14ac:dyDescent="0.25">
      <c r="B4506">
        <f>IF('Input and Summary Results'!D4088=0,FALSE,'Input and Summary Results'!$B4088)</f>
        <v>258</v>
      </c>
      <c r="C4506">
        <f>IF(OR(B4506=0,'Input and Summary Results'!D4088=0,'Input and Summary Results'!D4088=""),FALSE,'Input and Summary Results'!$D4088)</f>
        <v>6.7236160000000003E-2</v>
      </c>
      <c r="D4506">
        <f>IF(OR(B4506=0,'Input and Summary Results'!E4088=0),FALSE,'Input and Summary Results'!$E4088)</f>
        <v>6.7863469999999995E-2</v>
      </c>
      <c r="E4506">
        <f t="shared" si="239"/>
        <v>-1.1723970980052061</v>
      </c>
      <c r="F4506">
        <f t="shared" si="240"/>
        <v>0.43804919822904809</v>
      </c>
      <c r="G4506">
        <f>IF('Input and Summary Results'!$J$4="yes",IF(C4506=FALSE,FALSE,IF('Data Transformation'!E4506&lt;$R$10,E4506,$R$10)),IF(C4506=FALSE,FALSE,IF(C4506&lt;$R$10,C4506,$R$10)))</f>
        <v>6.7236160000000003E-2</v>
      </c>
      <c r="H4506">
        <f>IF('Input and Summary Results'!$J$4="yes",'Data Transformation'!F4506,'Data Transformation'!D4506)</f>
        <v>6.7863469999999995E-2</v>
      </c>
      <c r="I4506">
        <f t="shared" si="241"/>
        <v>258</v>
      </c>
    </row>
    <row r="4507" spans="2:9" x14ac:dyDescent="0.25">
      <c r="B4507">
        <f>IF('Input and Summary Results'!D4089=0,FALSE,'Input and Summary Results'!$B4089)</f>
        <v>258</v>
      </c>
      <c r="C4507">
        <f>IF(OR(B4507=0,'Input and Summary Results'!D4089=0,'Input and Summary Results'!D4089=""),FALSE,'Input and Summary Results'!$D4089)</f>
        <v>7.9983639999999995E-2</v>
      </c>
      <c r="D4507">
        <f>IF(OR(B4507=0,'Input and Summary Results'!E4089=0),FALSE,'Input and Summary Results'!$E4089)</f>
        <v>5.4047369999999997E-2</v>
      </c>
      <c r="E4507">
        <f t="shared" si="239"/>
        <v>-1.0969988353119957</v>
      </c>
      <c r="F4507">
        <f t="shared" si="240"/>
        <v>0.29326695534236752</v>
      </c>
      <c r="G4507">
        <f>IF('Input and Summary Results'!$J$4="yes",IF(C4507=FALSE,FALSE,IF('Data Transformation'!E4507&lt;$R$10,E4507,$R$10)),IF(C4507=FALSE,FALSE,IF(C4507&lt;$R$10,C4507,$R$10)))</f>
        <v>7.9983639999999995E-2</v>
      </c>
      <c r="H4507">
        <f>IF('Input and Summary Results'!$J$4="yes",'Data Transformation'!F4507,'Data Transformation'!D4507)</f>
        <v>5.4047369999999997E-2</v>
      </c>
      <c r="I4507">
        <f t="shared" si="241"/>
        <v>258</v>
      </c>
    </row>
    <row r="4508" spans="2:9" x14ac:dyDescent="0.25">
      <c r="B4508">
        <f>IF('Input and Summary Results'!D4090=0,FALSE,'Input and Summary Results'!$B4090)</f>
        <v>258</v>
      </c>
      <c r="C4508">
        <f>IF(OR(B4508=0,'Input and Summary Results'!D4090=0,'Input and Summary Results'!D4090=""),FALSE,'Input and Summary Results'!$D4090)</f>
        <v>9.0826180000000006E-2</v>
      </c>
      <c r="D4508">
        <f>IF(OR(B4508=0,'Input and Summary Results'!E4090=0),FALSE,'Input and Summary Results'!$E4090)</f>
        <v>4.7875729999999998E-2</v>
      </c>
      <c r="E4508">
        <f t="shared" si="239"/>
        <v>-1.0417889511403406</v>
      </c>
      <c r="F4508">
        <f t="shared" si="240"/>
        <v>0.22876737544175035</v>
      </c>
      <c r="G4508">
        <f>IF('Input and Summary Results'!$J$4="yes",IF(C4508=FALSE,FALSE,IF('Data Transformation'!E4508&lt;$R$10,E4508,$R$10)),IF(C4508=FALSE,FALSE,IF(C4508&lt;$R$10,C4508,$R$10)))</f>
        <v>9.0826180000000006E-2</v>
      </c>
      <c r="H4508">
        <f>IF('Input and Summary Results'!$J$4="yes",'Data Transformation'!F4508,'Data Transformation'!D4508)</f>
        <v>4.7875729999999998E-2</v>
      </c>
      <c r="I4508">
        <f t="shared" si="241"/>
        <v>258</v>
      </c>
    </row>
    <row r="4509" spans="2:9" x14ac:dyDescent="0.25">
      <c r="B4509">
        <f>IF('Input and Summary Results'!D4091=0,FALSE,'Input and Summary Results'!$B4091)</f>
        <v>258</v>
      </c>
      <c r="C4509">
        <f>IF(OR(B4509=0,'Input and Summary Results'!D4091=0,'Input and Summary Results'!D4091=""),FALSE,'Input and Summary Results'!$D4091)</f>
        <v>0.13932791999999999</v>
      </c>
      <c r="D4509">
        <f>IF(OR(B4509=0,'Input and Summary Results'!E4091=0),FALSE,'Input and Summary Results'!$E4091)</f>
        <v>8.40447E-2</v>
      </c>
      <c r="E4509">
        <f t="shared" si="239"/>
        <v>-0.85596184634031858</v>
      </c>
      <c r="F4509">
        <f t="shared" si="240"/>
        <v>0.26179533721597226</v>
      </c>
      <c r="G4509">
        <f>IF('Input and Summary Results'!$J$4="yes",IF(C4509=FALSE,FALSE,IF('Data Transformation'!E4509&lt;$R$10,E4509,$R$10)),IF(C4509=FALSE,FALSE,IF(C4509&lt;$R$10,C4509,$R$10)))</f>
        <v>0.13932791999999999</v>
      </c>
      <c r="H4509">
        <f>IF('Input and Summary Results'!$J$4="yes",'Data Transformation'!F4509,'Data Transformation'!D4509)</f>
        <v>8.40447E-2</v>
      </c>
      <c r="I4509">
        <f t="shared" si="241"/>
        <v>258</v>
      </c>
    </row>
    <row r="4510" spans="2:9" x14ac:dyDescent="0.25">
      <c r="B4510">
        <f>IF('Input and Summary Results'!D4092=0,FALSE,'Input and Summary Results'!$B4092)</f>
        <v>258</v>
      </c>
      <c r="C4510">
        <f>IF(OR(B4510=0,'Input and Summary Results'!D4092=0,'Input and Summary Results'!D4092=""),FALSE,'Input and Summary Results'!$D4092)</f>
        <v>0.14584221</v>
      </c>
      <c r="D4510">
        <f>IF(OR(B4510=0,'Input and Summary Results'!E4092=0),FALSE,'Input and Summary Results'!$E4092)</f>
        <v>7.4502360000000004E-2</v>
      </c>
      <c r="E4510">
        <f t="shared" si="239"/>
        <v>-0.83611676328113183</v>
      </c>
      <c r="F4510">
        <f t="shared" si="240"/>
        <v>0.22170552846120475</v>
      </c>
      <c r="G4510">
        <f>IF('Input and Summary Results'!$J$4="yes",IF(C4510=FALSE,FALSE,IF('Data Transformation'!E4510&lt;$R$10,E4510,$R$10)),IF(C4510=FALSE,FALSE,IF(C4510&lt;$R$10,C4510,$R$10)))</f>
        <v>0.14584221</v>
      </c>
      <c r="H4510">
        <f>IF('Input and Summary Results'!$J$4="yes",'Data Transformation'!F4510,'Data Transformation'!D4510)</f>
        <v>7.4502360000000004E-2</v>
      </c>
      <c r="I4510">
        <f t="shared" si="241"/>
        <v>258</v>
      </c>
    </row>
    <row r="4511" spans="2:9" x14ac:dyDescent="0.25">
      <c r="B4511">
        <f>IF('Input and Summary Results'!D4093=0,FALSE,'Input and Summary Results'!$B4093)</f>
        <v>259</v>
      </c>
      <c r="C4511">
        <f>IF(OR(B4511=0,'Input and Summary Results'!D4093=0,'Input and Summary Results'!D4093=""),FALSE,'Input and Summary Results'!$D4093)</f>
        <v>3.110007E-2</v>
      </c>
      <c r="D4511">
        <f>IF(OR(B4511=0,'Input and Summary Results'!E4093=0),FALSE,'Input and Summary Results'!$E4093)</f>
        <v>8.0816100000000002E-2</v>
      </c>
      <c r="E4511">
        <f t="shared" si="239"/>
        <v>-1.5072386334625669</v>
      </c>
      <c r="F4511">
        <f t="shared" si="240"/>
        <v>1.1277848377833233</v>
      </c>
      <c r="G4511">
        <f>IF('Input and Summary Results'!$J$4="yes",IF(C4511=FALSE,FALSE,IF('Data Transformation'!E4511&lt;$R$10,E4511,$R$10)),IF(C4511=FALSE,FALSE,IF(C4511&lt;$R$10,C4511,$R$10)))</f>
        <v>3.110007E-2</v>
      </c>
      <c r="H4511">
        <f>IF('Input and Summary Results'!$J$4="yes",'Data Transformation'!F4511,'Data Transformation'!D4511)</f>
        <v>8.0816100000000002E-2</v>
      </c>
      <c r="I4511">
        <f t="shared" si="241"/>
        <v>259</v>
      </c>
    </row>
    <row r="4512" spans="2:9" x14ac:dyDescent="0.25">
      <c r="B4512">
        <f>IF('Input and Summary Results'!D4094=0,FALSE,'Input and Summary Results'!$B4094)</f>
        <v>259</v>
      </c>
      <c r="C4512">
        <f>IF(OR(B4512=0,'Input and Summary Results'!D4094=0,'Input and Summary Results'!D4094=""),FALSE,'Input and Summary Results'!$D4094)</f>
        <v>0.26885238</v>
      </c>
      <c r="D4512">
        <f>IF(OR(B4512=0,'Input and Summary Results'!E4094=0),FALSE,'Input and Summary Results'!$E4094)</f>
        <v>6.7474010000000001E-2</v>
      </c>
      <c r="E4512">
        <f t="shared" si="239"/>
        <v>-0.57048611460329535</v>
      </c>
      <c r="F4512">
        <f t="shared" si="240"/>
        <v>0.10892118693537323</v>
      </c>
      <c r="G4512">
        <f>IF('Input and Summary Results'!$J$4="yes",IF(C4512=FALSE,FALSE,IF('Data Transformation'!E4512&lt;$R$10,E4512,$R$10)),IF(C4512=FALSE,FALSE,IF(C4512&lt;$R$10,C4512,$R$10)))</f>
        <v>0.26885238</v>
      </c>
      <c r="H4512">
        <f>IF('Input and Summary Results'!$J$4="yes",'Data Transformation'!F4512,'Data Transformation'!D4512)</f>
        <v>6.7474010000000001E-2</v>
      </c>
      <c r="I4512">
        <f t="shared" si="241"/>
        <v>259</v>
      </c>
    </row>
    <row r="4513" spans="2:9" x14ac:dyDescent="0.25">
      <c r="B4513">
        <f>IF('Input and Summary Results'!D4095=0,FALSE,'Input and Summary Results'!$B4095)</f>
        <v>259</v>
      </c>
      <c r="C4513">
        <f>IF(OR(B4513=0,'Input and Summary Results'!D4095=0,'Input and Summary Results'!D4095=""),FALSE,'Input and Summary Results'!$D4095)</f>
        <v>0.45881494</v>
      </c>
      <c r="D4513">
        <f>IF(OR(B4513=0,'Input and Summary Results'!E4095=0),FALSE,'Input and Summary Results'!$E4095)</f>
        <v>6.4914769999999997E-2</v>
      </c>
      <c r="E4513">
        <f t="shared" si="239"/>
        <v>-0.33836244897931173</v>
      </c>
      <c r="F4513">
        <f t="shared" si="240"/>
        <v>6.1403864006695161E-2</v>
      </c>
      <c r="G4513">
        <f>IF('Input and Summary Results'!$J$4="yes",IF(C4513=FALSE,FALSE,IF('Data Transformation'!E4513&lt;$R$10,E4513,$R$10)),IF(C4513=FALSE,FALSE,IF(C4513&lt;$R$10,C4513,$R$10)))</f>
        <v>0.45881494</v>
      </c>
      <c r="H4513">
        <f>IF('Input and Summary Results'!$J$4="yes",'Data Transformation'!F4513,'Data Transformation'!D4513)</f>
        <v>6.4914769999999997E-2</v>
      </c>
      <c r="I4513">
        <f t="shared" si="241"/>
        <v>259</v>
      </c>
    </row>
    <row r="4514" spans="2:9" x14ac:dyDescent="0.25">
      <c r="B4514">
        <f>IF('Input and Summary Results'!D4096=0,FALSE,'Input and Summary Results'!$B4096)</f>
        <v>259</v>
      </c>
      <c r="C4514">
        <f>IF(OR(B4514=0,'Input and Summary Results'!D4096=0,'Input and Summary Results'!D4096=""),FALSE,'Input and Summary Results'!$D4096)</f>
        <v>0.51394276000000005</v>
      </c>
      <c r="D4514">
        <f>IF(OR(B4514=0,'Input and Summary Results'!E4096=0),FALSE,'Input and Summary Results'!$E4096)</f>
        <v>3.5476859999999999E-2</v>
      </c>
      <c r="E4514">
        <f t="shared" si="239"/>
        <v>-0.28908524754250658</v>
      </c>
      <c r="F4514">
        <f t="shared" si="240"/>
        <v>2.9958505962804104E-2</v>
      </c>
      <c r="G4514">
        <f>IF('Input and Summary Results'!$J$4="yes",IF(C4514=FALSE,FALSE,IF('Data Transformation'!E4514&lt;$R$10,E4514,$R$10)),IF(C4514=FALSE,FALSE,IF(C4514&lt;$R$10,C4514,$R$10)))</f>
        <v>0.51394276000000005</v>
      </c>
      <c r="H4514">
        <f>IF('Input and Summary Results'!$J$4="yes",'Data Transformation'!F4514,'Data Transformation'!D4514)</f>
        <v>3.5476859999999999E-2</v>
      </c>
      <c r="I4514">
        <f t="shared" si="241"/>
        <v>259</v>
      </c>
    </row>
    <row r="4515" spans="2:9" x14ac:dyDescent="0.25">
      <c r="B4515">
        <f>IF('Input and Summary Results'!D4097=0,FALSE,'Input and Summary Results'!$B4097)</f>
        <v>259</v>
      </c>
      <c r="C4515">
        <f>IF(OR(B4515=0,'Input and Summary Results'!D4097=0,'Input and Summary Results'!D4097=""),FALSE,'Input and Summary Results'!$D4097)</f>
        <v>0.92712278999999997</v>
      </c>
      <c r="D4515">
        <f>IF(OR(B4515=0,'Input and Summary Results'!E4097=0),FALSE,'Input and Summary Results'!$E4097)</f>
        <v>7.4291469999999998E-2</v>
      </c>
      <c r="E4515">
        <f t="shared" si="239"/>
        <v>-3.2862743214825116E-2</v>
      </c>
      <c r="F4515">
        <f t="shared" si="240"/>
        <v>3.4776944680650124E-2</v>
      </c>
      <c r="G4515">
        <f>IF('Input and Summary Results'!$J$4="yes",IF(C4515=FALSE,FALSE,IF('Data Transformation'!E4515&lt;$R$10,E4515,$R$10)),IF(C4515=FALSE,FALSE,IF(C4515&lt;$R$10,C4515,$R$10)))</f>
        <v>0.92712278999999997</v>
      </c>
      <c r="H4515">
        <f>IF('Input and Summary Results'!$J$4="yes",'Data Transformation'!F4515,'Data Transformation'!D4515)</f>
        <v>7.4291469999999998E-2</v>
      </c>
      <c r="I4515">
        <f t="shared" si="241"/>
        <v>259</v>
      </c>
    </row>
    <row r="4516" spans="2:9" x14ac:dyDescent="0.25">
      <c r="B4516">
        <f>IF('Input and Summary Results'!D4098=0,FALSE,'Input and Summary Results'!$B4098)</f>
        <v>259</v>
      </c>
      <c r="C4516">
        <f>IF(OR(B4516=0,'Input and Summary Results'!D4098=0,'Input and Summary Results'!D4098=""),FALSE,'Input and Summary Results'!$D4098)</f>
        <v>0.96731560000000005</v>
      </c>
      <c r="D4516">
        <f>IF(OR(B4516=0,'Input and Summary Results'!E4098=0),FALSE,'Input and Summary Results'!$E4098)</f>
        <v>6.7996929999999997E-2</v>
      </c>
      <c r="E4516">
        <f t="shared" si="239"/>
        <v>-1.4431808257579223E-2</v>
      </c>
      <c r="F4516">
        <f t="shared" si="240"/>
        <v>3.0507796648787631E-2</v>
      </c>
      <c r="G4516">
        <f>IF('Input and Summary Results'!$J$4="yes",IF(C4516=FALSE,FALSE,IF('Data Transformation'!E4516&lt;$R$10,E4516,$R$10)),IF(C4516=FALSE,FALSE,IF(C4516&lt;$R$10,C4516,$R$10)))</f>
        <v>0.96731560000000005</v>
      </c>
      <c r="H4516">
        <f>IF('Input and Summary Results'!$J$4="yes",'Data Transformation'!F4516,'Data Transformation'!D4516)</f>
        <v>6.7996929999999997E-2</v>
      </c>
      <c r="I4516">
        <f t="shared" si="241"/>
        <v>259</v>
      </c>
    </row>
    <row r="4517" spans="2:9" x14ac:dyDescent="0.25">
      <c r="B4517">
        <f>IF('Input and Summary Results'!D4099=0,FALSE,'Input and Summary Results'!$B4099)</f>
        <v>259</v>
      </c>
      <c r="C4517">
        <f>IF(OR(B4517=0,'Input and Summary Results'!D4099=0,'Input and Summary Results'!D4099=""),FALSE,'Input and Summary Results'!$D4099)</f>
        <v>1.02740075</v>
      </c>
      <c r="D4517">
        <f>IF(OR(B4517=0,'Input and Summary Results'!E4099=0),FALSE,'Input and Summary Results'!$E4099)</f>
        <v>6.2908519999999996E-2</v>
      </c>
      <c r="E4517">
        <f t="shared" si="239"/>
        <v>1.1739878422329035E-2</v>
      </c>
      <c r="F4517">
        <f t="shared" si="240"/>
        <v>2.6574146145016925E-2</v>
      </c>
      <c r="G4517">
        <f>IF('Input and Summary Results'!$J$4="yes",IF(C4517=FALSE,FALSE,IF('Data Transformation'!E4517&lt;$R$10,E4517,$R$10)),IF(C4517=FALSE,FALSE,IF(C4517&lt;$R$10,C4517,$R$10)))</f>
        <v>1.02740075</v>
      </c>
      <c r="H4517">
        <f>IF('Input and Summary Results'!$J$4="yes",'Data Transformation'!F4517,'Data Transformation'!D4517)</f>
        <v>6.2908519999999996E-2</v>
      </c>
      <c r="I4517">
        <f t="shared" si="241"/>
        <v>259</v>
      </c>
    </row>
    <row r="4518" spans="2:9" x14ac:dyDescent="0.25">
      <c r="B4518">
        <f>IF('Input and Summary Results'!D4100=0,FALSE,'Input and Summary Results'!$B4100)</f>
        <v>259</v>
      </c>
      <c r="C4518">
        <f>IF(OR(B4518=0,'Input and Summary Results'!D4100=0,'Input and Summary Results'!D4100=""),FALSE,'Input and Summary Results'!$D4100)</f>
        <v>1.1879703399999999</v>
      </c>
      <c r="D4518">
        <f>IF(OR(B4518=0,'Input and Summary Results'!E4100=0),FALSE,'Input and Summary Results'!$E4100)</f>
        <v>6.2708739999999999E-2</v>
      </c>
      <c r="E4518">
        <f t="shared" si="239"/>
        <v>7.4805597770482998E-2</v>
      </c>
      <c r="F4518">
        <f t="shared" si="240"/>
        <v>2.2909320412831183E-2</v>
      </c>
      <c r="G4518">
        <f>IF('Input and Summary Results'!$J$4="yes",IF(C4518=FALSE,FALSE,IF('Data Transformation'!E4518&lt;$R$10,E4518,$R$10)),IF(C4518=FALSE,FALSE,IF(C4518&lt;$R$10,C4518,$R$10)))</f>
        <v>1.1879703399999999</v>
      </c>
      <c r="H4518">
        <f>IF('Input and Summary Results'!$J$4="yes",'Data Transformation'!F4518,'Data Transformation'!D4518)</f>
        <v>6.2708739999999999E-2</v>
      </c>
      <c r="I4518">
        <f t="shared" si="241"/>
        <v>259</v>
      </c>
    </row>
    <row r="4519" spans="2:9" x14ac:dyDescent="0.25">
      <c r="B4519">
        <f>IF('Input and Summary Results'!D4101=0,FALSE,'Input and Summary Results'!$B4101)</f>
        <v>259</v>
      </c>
      <c r="C4519">
        <f>IF(OR(B4519=0,'Input and Summary Results'!D4101=0,'Input and Summary Results'!D4101=""),FALSE,'Input and Summary Results'!$D4101)</f>
        <v>1.2065435900000001</v>
      </c>
      <c r="D4519">
        <f>IF(OR(B4519=0,'Input and Summary Results'!E4101=0),FALSE,'Input and Summary Results'!$E4101)</f>
        <v>7.2609179999999995E-2</v>
      </c>
      <c r="E4519">
        <f t="shared" si="239"/>
        <v>8.1543016716826539E-2</v>
      </c>
      <c r="F4519">
        <f t="shared" si="240"/>
        <v>2.6117899412154682E-2</v>
      </c>
      <c r="G4519">
        <f>IF('Input and Summary Results'!$J$4="yes",IF(C4519=FALSE,FALSE,IF('Data Transformation'!E4519&lt;$R$10,E4519,$R$10)),IF(C4519=FALSE,FALSE,IF(C4519&lt;$R$10,C4519,$R$10)))</f>
        <v>1.2065435900000001</v>
      </c>
      <c r="H4519">
        <f>IF('Input and Summary Results'!$J$4="yes",'Data Transformation'!F4519,'Data Transformation'!D4519)</f>
        <v>7.2609179999999995E-2</v>
      </c>
      <c r="I4519">
        <f t="shared" si="241"/>
        <v>259</v>
      </c>
    </row>
    <row r="4520" spans="2:9" x14ac:dyDescent="0.25">
      <c r="B4520">
        <f>IF('Input and Summary Results'!D4102=0,FALSE,'Input and Summary Results'!$B4102)</f>
        <v>259</v>
      </c>
      <c r="C4520">
        <f>IF(OR(B4520=0,'Input and Summary Results'!D4102=0,'Input and Summary Results'!D4102=""),FALSE,'Input and Summary Results'!$D4102)</f>
        <v>1.22756972</v>
      </c>
      <c r="D4520">
        <f>IF(OR(B4520=0,'Input and Summary Results'!E4102=0),FALSE,'Input and Summary Results'!$E4102)</f>
        <v>4.7163629999999998E-2</v>
      </c>
      <c r="E4520">
        <f t="shared" si="239"/>
        <v>8.9046167313467664E-2</v>
      </c>
      <c r="F4520">
        <f t="shared" si="240"/>
        <v>1.6674421897601058E-2</v>
      </c>
      <c r="G4520">
        <f>IF('Input and Summary Results'!$J$4="yes",IF(C4520=FALSE,FALSE,IF('Data Transformation'!E4520&lt;$R$10,E4520,$R$10)),IF(C4520=FALSE,FALSE,IF(C4520&lt;$R$10,C4520,$R$10)))</f>
        <v>1.22756972</v>
      </c>
      <c r="H4520">
        <f>IF('Input and Summary Results'!$J$4="yes",'Data Transformation'!F4520,'Data Transformation'!D4520)</f>
        <v>4.7163629999999998E-2</v>
      </c>
      <c r="I4520">
        <f t="shared" si="241"/>
        <v>259</v>
      </c>
    </row>
    <row r="4521" spans="2:9" x14ac:dyDescent="0.25">
      <c r="B4521">
        <f>IF('Input and Summary Results'!D4103=0,FALSE,'Input and Summary Results'!$B4103)</f>
        <v>260</v>
      </c>
      <c r="C4521">
        <f>IF(OR(B4521=0,'Input and Summary Results'!D4103=0,'Input and Summary Results'!D4103=""),FALSE,'Input and Summary Results'!$D4103)</f>
        <v>-0.140653</v>
      </c>
      <c r="D4521">
        <f>IF(OR(B4521=0,'Input and Summary Results'!E4103=0),FALSE,'Input and Summary Results'!$E4103)</f>
        <v>9.3277650000000004E-2</v>
      </c>
      <c r="E4521" t="e">
        <f t="shared" si="239"/>
        <v>#NUM!</v>
      </c>
      <c r="F4521">
        <f t="shared" si="240"/>
        <v>-0.28781824845541865</v>
      </c>
      <c r="G4521">
        <f>IF('Input and Summary Results'!$J$4="yes",IF(C4521=FALSE,FALSE,IF('Data Transformation'!E4521&lt;$R$10,E4521,$R$10)),IF(C4521=FALSE,FALSE,IF(C4521&lt;$R$10,C4521,$R$10)))</f>
        <v>-0.140653</v>
      </c>
      <c r="H4521">
        <f>IF('Input and Summary Results'!$J$4="yes",'Data Transformation'!F4521,'Data Transformation'!D4521)</f>
        <v>9.3277650000000004E-2</v>
      </c>
      <c r="I4521">
        <f t="shared" si="241"/>
        <v>260</v>
      </c>
    </row>
    <row r="4522" spans="2:9" x14ac:dyDescent="0.25">
      <c r="B4522">
        <f>IF('Input and Summary Results'!D4104=0,FALSE,'Input and Summary Results'!$B4104)</f>
        <v>260</v>
      </c>
      <c r="C4522">
        <f>IF(OR(B4522=0,'Input and Summary Results'!D4104=0,'Input and Summary Results'!D4104=""),FALSE,'Input and Summary Results'!$D4104)</f>
        <v>-5.9941099999999997E-2</v>
      </c>
      <c r="D4522">
        <f>IF(OR(B4522=0,'Input and Summary Results'!E4104=0),FALSE,'Input and Summary Results'!$E4104)</f>
        <v>9.7511100000000003E-2</v>
      </c>
      <c r="E4522" t="e">
        <f t="shared" ref="E4522:E4585" si="242">IF(C4522=FALSE,FALSE,LOG10(C4522))</f>
        <v>#NUM!</v>
      </c>
      <c r="F4522">
        <f t="shared" ref="F4522:F4585" si="243">IF(D4522=FALSE, FALSE,0.434*D4522/C4522)</f>
        <v>-0.70602336960783174</v>
      </c>
      <c r="G4522">
        <f>IF('Input and Summary Results'!$J$4="yes",IF(C4522=FALSE,FALSE,IF('Data Transformation'!E4522&lt;$R$10,E4522,$R$10)),IF(C4522=FALSE,FALSE,IF(C4522&lt;$R$10,C4522,$R$10)))</f>
        <v>-5.9941099999999997E-2</v>
      </c>
      <c r="H4522">
        <f>IF('Input and Summary Results'!$J$4="yes",'Data Transformation'!F4522,'Data Transformation'!D4522)</f>
        <v>9.7511100000000003E-2</v>
      </c>
      <c r="I4522">
        <f t="shared" si="241"/>
        <v>260</v>
      </c>
    </row>
    <row r="4523" spans="2:9" x14ac:dyDescent="0.25">
      <c r="B4523">
        <f>IF('Input and Summary Results'!D4105=0,FALSE,'Input and Summary Results'!$B4105)</f>
        <v>260</v>
      </c>
      <c r="C4523">
        <f>IF(OR(B4523=0,'Input and Summary Results'!D4105=0,'Input and Summary Results'!D4105=""),FALSE,'Input and Summary Results'!$D4105)</f>
        <v>-3.9588199999999997E-2</v>
      </c>
      <c r="D4523">
        <f>IF(OR(B4523=0,'Input and Summary Results'!E4105=0),FALSE,'Input and Summary Results'!$E4105)</f>
        <v>8.1721849999999999E-2</v>
      </c>
      <c r="E4523" t="e">
        <f t="shared" si="242"/>
        <v>#NUM!</v>
      </c>
      <c r="F4523">
        <f t="shared" si="243"/>
        <v>-0.89590541878640617</v>
      </c>
      <c r="G4523">
        <f>IF('Input and Summary Results'!$J$4="yes",IF(C4523=FALSE,FALSE,IF('Data Transformation'!E4523&lt;$R$10,E4523,$R$10)),IF(C4523=FALSE,FALSE,IF(C4523&lt;$R$10,C4523,$R$10)))</f>
        <v>-3.9588199999999997E-2</v>
      </c>
      <c r="H4523">
        <f>IF('Input and Summary Results'!$J$4="yes",'Data Transformation'!F4523,'Data Transformation'!D4523)</f>
        <v>8.1721849999999999E-2</v>
      </c>
      <c r="I4523">
        <f t="shared" si="241"/>
        <v>260</v>
      </c>
    </row>
    <row r="4524" spans="2:9" x14ac:dyDescent="0.25">
      <c r="B4524">
        <f>IF('Input and Summary Results'!D4106=0,FALSE,'Input and Summary Results'!$B4106)</f>
        <v>260</v>
      </c>
      <c r="C4524">
        <f>IF(OR(B4524=0,'Input and Summary Results'!D4106=0,'Input and Summary Results'!D4106=""),FALSE,'Input and Summary Results'!$D4106)</f>
        <v>-1.89993E-2</v>
      </c>
      <c r="D4524">
        <f>IF(OR(B4524=0,'Input and Summary Results'!E4106=0),FALSE,'Input and Summary Results'!$E4106)</f>
        <v>5.6824630000000001E-2</v>
      </c>
      <c r="E4524" t="e">
        <f t="shared" si="242"/>
        <v>#NUM!</v>
      </c>
      <c r="F4524">
        <f t="shared" si="243"/>
        <v>-1.2980420026000958</v>
      </c>
      <c r="G4524">
        <f>IF('Input and Summary Results'!$J$4="yes",IF(C4524=FALSE,FALSE,IF('Data Transformation'!E4524&lt;$R$10,E4524,$R$10)),IF(C4524=FALSE,FALSE,IF(C4524&lt;$R$10,C4524,$R$10)))</f>
        <v>-1.89993E-2</v>
      </c>
      <c r="H4524">
        <f>IF('Input and Summary Results'!$J$4="yes",'Data Transformation'!F4524,'Data Transformation'!D4524)</f>
        <v>5.6824630000000001E-2</v>
      </c>
      <c r="I4524">
        <f t="shared" si="241"/>
        <v>260</v>
      </c>
    </row>
    <row r="4525" spans="2:9" x14ac:dyDescent="0.25">
      <c r="B4525">
        <f>IF('Input and Summary Results'!D4107=0,FALSE,'Input and Summary Results'!$B4107)</f>
        <v>260</v>
      </c>
      <c r="C4525">
        <f>IF(OR(B4525=0,'Input and Summary Results'!D4107=0,'Input and Summary Results'!D4107=""),FALSE,'Input and Summary Results'!$D4107)</f>
        <v>-1.8876199999999999E-2</v>
      </c>
      <c r="D4525">
        <f>IF(OR(B4525=0,'Input and Summary Results'!E4107=0),FALSE,'Input and Summary Results'!$E4107)</f>
        <v>7.8063010000000002E-2</v>
      </c>
      <c r="E4525" t="e">
        <f t="shared" si="242"/>
        <v>#NUM!</v>
      </c>
      <c r="F4525">
        <f t="shared" si="243"/>
        <v>-1.7948181487799451</v>
      </c>
      <c r="G4525">
        <f>IF('Input and Summary Results'!$J$4="yes",IF(C4525=FALSE,FALSE,IF('Data Transformation'!E4525&lt;$R$10,E4525,$R$10)),IF(C4525=FALSE,FALSE,IF(C4525&lt;$R$10,C4525,$R$10)))</f>
        <v>-1.8876199999999999E-2</v>
      </c>
      <c r="H4525">
        <f>IF('Input and Summary Results'!$J$4="yes",'Data Transformation'!F4525,'Data Transformation'!D4525)</f>
        <v>7.8063010000000002E-2</v>
      </c>
      <c r="I4525">
        <f t="shared" si="241"/>
        <v>260</v>
      </c>
    </row>
    <row r="4526" spans="2:9" x14ac:dyDescent="0.25">
      <c r="B4526">
        <f>IF('Input and Summary Results'!D4108=0,FALSE,'Input and Summary Results'!$B4108)</f>
        <v>260</v>
      </c>
      <c r="C4526">
        <f>IF(OR(B4526=0,'Input and Summary Results'!D4108=0,'Input and Summary Results'!D4108=""),FALSE,'Input and Summary Results'!$D4108)</f>
        <v>2.8741299999999999E-3</v>
      </c>
      <c r="D4526">
        <f>IF(OR(B4526=0,'Input and Summary Results'!E4108=0),FALSE,'Input and Summary Results'!$E4108)</f>
        <v>7.8357449999999995E-2</v>
      </c>
      <c r="E4526">
        <f t="shared" si="242"/>
        <v>-2.5414935921496729</v>
      </c>
      <c r="F4526">
        <f t="shared" si="243"/>
        <v>11.832148615407098</v>
      </c>
      <c r="G4526">
        <f>IF('Input and Summary Results'!$J$4="yes",IF(C4526=FALSE,FALSE,IF('Data Transformation'!E4526&lt;$R$10,E4526,$R$10)),IF(C4526=FALSE,FALSE,IF(C4526&lt;$R$10,C4526,$R$10)))</f>
        <v>2.8741299999999999E-3</v>
      </c>
      <c r="H4526">
        <f>IF('Input and Summary Results'!$J$4="yes",'Data Transformation'!F4526,'Data Transformation'!D4526)</f>
        <v>7.8357449999999995E-2</v>
      </c>
      <c r="I4526">
        <f t="shared" si="241"/>
        <v>260</v>
      </c>
    </row>
    <row r="4527" spans="2:9" x14ac:dyDescent="0.25">
      <c r="B4527">
        <f>IF('Input and Summary Results'!D4109=0,FALSE,'Input and Summary Results'!$B4109)</f>
        <v>260</v>
      </c>
      <c r="C4527">
        <f>IF(OR(B4527=0,'Input and Summary Results'!D4109=0,'Input and Summary Results'!D4109=""),FALSE,'Input and Summary Results'!$D4109)</f>
        <v>4.9441199999999998E-3</v>
      </c>
      <c r="D4527">
        <f>IF(OR(B4527=0,'Input and Summary Results'!E4109=0),FALSE,'Input and Summary Results'!$E4109)</f>
        <v>5.8769790000000002E-2</v>
      </c>
      <c r="E4527">
        <f t="shared" si="242"/>
        <v>-2.3059109969189633</v>
      </c>
      <c r="F4527">
        <f t="shared" si="243"/>
        <v>5.1588733404529021</v>
      </c>
      <c r="G4527">
        <f>IF('Input and Summary Results'!$J$4="yes",IF(C4527=FALSE,FALSE,IF('Data Transformation'!E4527&lt;$R$10,E4527,$R$10)),IF(C4527=FALSE,FALSE,IF(C4527&lt;$R$10,C4527,$R$10)))</f>
        <v>4.9441199999999998E-3</v>
      </c>
      <c r="H4527">
        <f>IF('Input and Summary Results'!$J$4="yes",'Data Transformation'!F4527,'Data Transformation'!D4527)</f>
        <v>5.8769790000000002E-2</v>
      </c>
      <c r="I4527">
        <f t="shared" si="241"/>
        <v>260</v>
      </c>
    </row>
    <row r="4528" spans="2:9" x14ac:dyDescent="0.25">
      <c r="B4528">
        <f>IF('Input and Summary Results'!D4110=0,FALSE,'Input and Summary Results'!$B4110)</f>
        <v>260</v>
      </c>
      <c r="C4528">
        <f>IF(OR(B4528=0,'Input and Summary Results'!D4110=0,'Input and Summary Results'!D4110=""),FALSE,'Input and Summary Results'!$D4110)</f>
        <v>5.83893E-3</v>
      </c>
      <c r="D4528">
        <f>IF(OR(B4528=0,'Input and Summary Results'!E4110=0),FALSE,'Input and Summary Results'!$E4110)</f>
        <v>7.4370809999999996E-2</v>
      </c>
      <c r="E4528">
        <f t="shared" si="242"/>
        <v>-2.2336667312559846</v>
      </c>
      <c r="F4528">
        <f t="shared" si="243"/>
        <v>5.5278846535238477</v>
      </c>
      <c r="G4528">
        <f>IF('Input and Summary Results'!$J$4="yes",IF(C4528=FALSE,FALSE,IF('Data Transformation'!E4528&lt;$R$10,E4528,$R$10)),IF(C4528=FALSE,FALSE,IF(C4528&lt;$R$10,C4528,$R$10)))</f>
        <v>5.83893E-3</v>
      </c>
      <c r="H4528">
        <f>IF('Input and Summary Results'!$J$4="yes",'Data Transformation'!F4528,'Data Transformation'!D4528)</f>
        <v>7.4370809999999996E-2</v>
      </c>
      <c r="I4528">
        <f t="shared" si="241"/>
        <v>260</v>
      </c>
    </row>
    <row r="4529" spans="2:9" x14ac:dyDescent="0.25">
      <c r="B4529">
        <f>IF('Input and Summary Results'!D4111=0,FALSE,'Input and Summary Results'!$B4111)</f>
        <v>260</v>
      </c>
      <c r="C4529">
        <f>IF(OR(B4529=0,'Input and Summary Results'!D4111=0,'Input and Summary Results'!D4111=""),FALSE,'Input and Summary Results'!$D4111)</f>
        <v>1.7222830000000001E-2</v>
      </c>
      <c r="D4529">
        <f>IF(OR(B4529=0,'Input and Summary Results'!E4111=0),FALSE,'Input and Summary Results'!$E4111)</f>
        <v>7.1121970000000007E-2</v>
      </c>
      <c r="E4529">
        <f t="shared" si="242"/>
        <v>-1.7638954851471023</v>
      </c>
      <c r="F4529">
        <f t="shared" si="243"/>
        <v>1.7922103963169815</v>
      </c>
      <c r="G4529">
        <f>IF('Input and Summary Results'!$J$4="yes",IF(C4529=FALSE,FALSE,IF('Data Transformation'!E4529&lt;$R$10,E4529,$R$10)),IF(C4529=FALSE,FALSE,IF(C4529&lt;$R$10,C4529,$R$10)))</f>
        <v>1.7222830000000001E-2</v>
      </c>
      <c r="H4529">
        <f>IF('Input and Summary Results'!$J$4="yes",'Data Transformation'!F4529,'Data Transformation'!D4529)</f>
        <v>7.1121970000000007E-2</v>
      </c>
      <c r="I4529">
        <f t="shared" si="241"/>
        <v>260</v>
      </c>
    </row>
    <row r="4530" spans="2:9" x14ac:dyDescent="0.25">
      <c r="B4530">
        <f>IF('Input and Summary Results'!D4112=0,FALSE,'Input and Summary Results'!$B4112)</f>
        <v>260</v>
      </c>
      <c r="C4530">
        <f>IF(OR(B4530=0,'Input and Summary Results'!D4112=0,'Input and Summary Results'!D4112=""),FALSE,'Input and Summary Results'!$D4112)</f>
        <v>1.8133420000000001E-2</v>
      </c>
      <c r="D4530">
        <f>IF(OR(B4530=0,'Input and Summary Results'!E4112=0),FALSE,'Input and Summary Results'!$E4112)</f>
        <v>6.2519729999999996E-2</v>
      </c>
      <c r="E4530">
        <f t="shared" si="242"/>
        <v>-1.7415202793542865</v>
      </c>
      <c r="F4530">
        <f t="shared" si="243"/>
        <v>1.4963290333538846</v>
      </c>
      <c r="G4530">
        <f>IF('Input and Summary Results'!$J$4="yes",IF(C4530=FALSE,FALSE,IF('Data Transformation'!E4530&lt;$R$10,E4530,$R$10)),IF(C4530=FALSE,FALSE,IF(C4530&lt;$R$10,C4530,$R$10)))</f>
        <v>1.8133420000000001E-2</v>
      </c>
      <c r="H4530">
        <f>IF('Input and Summary Results'!$J$4="yes",'Data Transformation'!F4530,'Data Transformation'!D4530)</f>
        <v>6.2519729999999996E-2</v>
      </c>
      <c r="I4530">
        <f t="shared" si="241"/>
        <v>260</v>
      </c>
    </row>
    <row r="4531" spans="2:9" x14ac:dyDescent="0.25">
      <c r="B4531">
        <f>IF('Input and Summary Results'!D4113=0,FALSE,'Input and Summary Results'!$B4113)</f>
        <v>260</v>
      </c>
      <c r="C4531">
        <f>IF(OR(B4531=0,'Input and Summary Results'!D4113=0,'Input and Summary Results'!D4113=""),FALSE,'Input and Summary Results'!$D4113)</f>
        <v>4.4156639999999997E-2</v>
      </c>
      <c r="D4531">
        <f>IF(OR(B4531=0,'Input and Summary Results'!E4113=0),FALSE,'Input and Summary Results'!$E4113)</f>
        <v>0.10516481</v>
      </c>
      <c r="E4531">
        <f t="shared" si="242"/>
        <v>-1.3550039806813978</v>
      </c>
      <c r="F4531">
        <f t="shared" si="243"/>
        <v>1.0336277293743366</v>
      </c>
      <c r="G4531">
        <f>IF('Input and Summary Results'!$J$4="yes",IF(C4531=FALSE,FALSE,IF('Data Transformation'!E4531&lt;$R$10,E4531,$R$10)),IF(C4531=FALSE,FALSE,IF(C4531&lt;$R$10,C4531,$R$10)))</f>
        <v>4.4156639999999997E-2</v>
      </c>
      <c r="H4531">
        <f>IF('Input and Summary Results'!$J$4="yes",'Data Transformation'!F4531,'Data Transformation'!D4531)</f>
        <v>0.10516481</v>
      </c>
      <c r="I4531">
        <f t="shared" si="241"/>
        <v>260</v>
      </c>
    </row>
    <row r="4532" spans="2:9" x14ac:dyDescent="0.25">
      <c r="B4532">
        <f>IF('Input and Summary Results'!D4114=0,FALSE,'Input and Summary Results'!$B4114)</f>
        <v>260</v>
      </c>
      <c r="C4532">
        <f>IF(OR(B4532=0,'Input and Summary Results'!D4114=0,'Input and Summary Results'!D4114=""),FALSE,'Input and Summary Results'!$D4114)</f>
        <v>5.3182130000000001E-2</v>
      </c>
      <c r="D4532">
        <f>IF(OR(B4532=0,'Input and Summary Results'!E4114=0),FALSE,'Input and Summary Results'!$E4114)</f>
        <v>7.4095350000000004E-2</v>
      </c>
      <c r="E4532">
        <f t="shared" si="242"/>
        <v>-1.2742342727073166</v>
      </c>
      <c r="F4532">
        <f t="shared" si="243"/>
        <v>0.60466517418538901</v>
      </c>
      <c r="G4532">
        <f>IF('Input and Summary Results'!$J$4="yes",IF(C4532=FALSE,FALSE,IF('Data Transformation'!E4532&lt;$R$10,E4532,$R$10)),IF(C4532=FALSE,FALSE,IF(C4532&lt;$R$10,C4532,$R$10)))</f>
        <v>5.3182130000000001E-2</v>
      </c>
      <c r="H4532">
        <f>IF('Input and Summary Results'!$J$4="yes",'Data Transformation'!F4532,'Data Transformation'!D4532)</f>
        <v>7.4095350000000004E-2</v>
      </c>
      <c r="I4532">
        <f t="shared" si="241"/>
        <v>260</v>
      </c>
    </row>
    <row r="4533" spans="2:9" x14ac:dyDescent="0.25">
      <c r="B4533">
        <f>IF('Input and Summary Results'!D4115=0,FALSE,'Input and Summary Results'!$B4115)</f>
        <v>260</v>
      </c>
      <c r="C4533">
        <f>IF(OR(B4533=0,'Input and Summary Results'!D4115=0,'Input and Summary Results'!D4115=""),FALSE,'Input and Summary Results'!$D4115)</f>
        <v>8.5267190000000007E-2</v>
      </c>
      <c r="D4533">
        <f>IF(OR(B4533=0,'Input and Summary Results'!E4115=0),FALSE,'Input and Summary Results'!$E4115)</f>
        <v>5.732669E-2</v>
      </c>
      <c r="E4533">
        <f t="shared" si="242"/>
        <v>-1.0692180490561354</v>
      </c>
      <c r="F4533">
        <f t="shared" si="243"/>
        <v>0.29178613086698407</v>
      </c>
      <c r="G4533">
        <f>IF('Input and Summary Results'!$J$4="yes",IF(C4533=FALSE,FALSE,IF('Data Transformation'!E4533&lt;$R$10,E4533,$R$10)),IF(C4533=FALSE,FALSE,IF(C4533&lt;$R$10,C4533,$R$10)))</f>
        <v>8.5267190000000007E-2</v>
      </c>
      <c r="H4533">
        <f>IF('Input and Summary Results'!$J$4="yes",'Data Transformation'!F4533,'Data Transformation'!D4533)</f>
        <v>5.732669E-2</v>
      </c>
      <c r="I4533">
        <f t="shared" si="241"/>
        <v>260</v>
      </c>
    </row>
    <row r="4534" spans="2:9" x14ac:dyDescent="0.25">
      <c r="B4534">
        <f>IF('Input and Summary Results'!D4116=0,FALSE,'Input and Summary Results'!$B4116)</f>
        <v>260</v>
      </c>
      <c r="C4534">
        <f>IF(OR(B4534=0,'Input and Summary Results'!D4116=0,'Input and Summary Results'!D4116=""),FALSE,'Input and Summary Results'!$D4116)</f>
        <v>9.4433489999999995E-2</v>
      </c>
      <c r="D4534">
        <f>IF(OR(B4534=0,'Input and Summary Results'!E4116=0),FALSE,'Input and Summary Results'!$E4116)</f>
        <v>6.5646910000000003E-2</v>
      </c>
      <c r="E4534">
        <f t="shared" si="242"/>
        <v>-1.0248739596971526</v>
      </c>
      <c r="F4534">
        <f t="shared" si="243"/>
        <v>0.30170185323024701</v>
      </c>
      <c r="G4534">
        <f>IF('Input and Summary Results'!$J$4="yes",IF(C4534=FALSE,FALSE,IF('Data Transformation'!E4534&lt;$R$10,E4534,$R$10)),IF(C4534=FALSE,FALSE,IF(C4534&lt;$R$10,C4534,$R$10)))</f>
        <v>9.4433489999999995E-2</v>
      </c>
      <c r="H4534">
        <f>IF('Input and Summary Results'!$J$4="yes",'Data Transformation'!F4534,'Data Transformation'!D4534)</f>
        <v>6.5646910000000003E-2</v>
      </c>
      <c r="I4534">
        <f t="shared" si="241"/>
        <v>260</v>
      </c>
    </row>
    <row r="4535" spans="2:9" x14ac:dyDescent="0.25">
      <c r="B4535">
        <f>IF('Input and Summary Results'!D4117=0,FALSE,'Input and Summary Results'!$B4117)</f>
        <v>260</v>
      </c>
      <c r="C4535">
        <f>IF(OR(B4535=0,'Input and Summary Results'!D4117=0,'Input and Summary Results'!D4117=""),FALSE,'Input and Summary Results'!$D4117)</f>
        <v>0.12956466</v>
      </c>
      <c r="D4535">
        <f>IF(OR(B4535=0,'Input and Summary Results'!E4117=0),FALSE,'Input and Summary Results'!$E4117)</f>
        <v>5.6715399999999999E-2</v>
      </c>
      <c r="E4535">
        <f t="shared" si="242"/>
        <v>-0.88751344028604706</v>
      </c>
      <c r="F4535">
        <f t="shared" si="243"/>
        <v>0.18997837527609768</v>
      </c>
      <c r="G4535">
        <f>IF('Input and Summary Results'!$J$4="yes",IF(C4535=FALSE,FALSE,IF('Data Transformation'!E4535&lt;$R$10,E4535,$R$10)),IF(C4535=FALSE,FALSE,IF(C4535&lt;$R$10,C4535,$R$10)))</f>
        <v>0.12956466</v>
      </c>
      <c r="H4535">
        <f>IF('Input and Summary Results'!$J$4="yes",'Data Transformation'!F4535,'Data Transformation'!D4535)</f>
        <v>5.6715399999999999E-2</v>
      </c>
      <c r="I4535">
        <f t="shared" si="241"/>
        <v>260</v>
      </c>
    </row>
    <row r="4536" spans="2:9" x14ac:dyDescent="0.25">
      <c r="B4536">
        <f>IF('Input and Summary Results'!D4118=0,FALSE,'Input and Summary Results'!$B4118)</f>
        <v>260</v>
      </c>
      <c r="C4536">
        <f>IF(OR(B4536=0,'Input and Summary Results'!D4118=0,'Input and Summary Results'!D4118=""),FALSE,'Input and Summary Results'!$D4118)</f>
        <v>0.13530621000000001</v>
      </c>
      <c r="D4536">
        <f>IF(OR(B4536=0,'Input and Summary Results'!E4118=0),FALSE,'Input and Summary Results'!$E4118)</f>
        <v>6.3881170000000001E-2</v>
      </c>
      <c r="E4536">
        <f t="shared" si="242"/>
        <v>-0.86868227060975489</v>
      </c>
      <c r="F4536">
        <f t="shared" si="243"/>
        <v>0.20490136986321617</v>
      </c>
      <c r="G4536">
        <f>IF('Input and Summary Results'!$J$4="yes",IF(C4536=FALSE,FALSE,IF('Data Transformation'!E4536&lt;$R$10,E4536,$R$10)),IF(C4536=FALSE,FALSE,IF(C4536&lt;$R$10,C4536,$R$10)))</f>
        <v>0.13530621000000001</v>
      </c>
      <c r="H4536">
        <f>IF('Input and Summary Results'!$J$4="yes",'Data Transformation'!F4536,'Data Transformation'!D4536)</f>
        <v>6.3881170000000001E-2</v>
      </c>
      <c r="I4536">
        <f t="shared" si="241"/>
        <v>260</v>
      </c>
    </row>
    <row r="4537" spans="2:9" x14ac:dyDescent="0.25">
      <c r="B4537">
        <f>IF('Input and Summary Results'!D4119=0,FALSE,'Input and Summary Results'!$B4119)</f>
        <v>260</v>
      </c>
      <c r="C4537">
        <f>IF(OR(B4537=0,'Input and Summary Results'!D4119=0,'Input and Summary Results'!D4119=""),FALSE,'Input and Summary Results'!$D4119)</f>
        <v>0.25872819000000002</v>
      </c>
      <c r="D4537">
        <f>IF(OR(B4537=0,'Input and Summary Results'!E4119=0),FALSE,'Input and Summary Results'!$E4119)</f>
        <v>7.1614520000000001E-2</v>
      </c>
      <c r="E4537">
        <f t="shared" si="242"/>
        <v>-0.58715624969683422</v>
      </c>
      <c r="F4537">
        <f t="shared" si="243"/>
        <v>0.1201287794731606</v>
      </c>
      <c r="G4537">
        <f>IF('Input and Summary Results'!$J$4="yes",IF(C4537=FALSE,FALSE,IF('Data Transformation'!E4537&lt;$R$10,E4537,$R$10)),IF(C4537=FALSE,FALSE,IF(C4537&lt;$R$10,C4537,$R$10)))</f>
        <v>0.25872819000000002</v>
      </c>
      <c r="H4537">
        <f>IF('Input and Summary Results'!$J$4="yes",'Data Transformation'!F4537,'Data Transformation'!D4537)</f>
        <v>7.1614520000000001E-2</v>
      </c>
      <c r="I4537">
        <f t="shared" si="241"/>
        <v>260</v>
      </c>
    </row>
    <row r="4538" spans="2:9" x14ac:dyDescent="0.25">
      <c r="B4538">
        <f>IF('Input and Summary Results'!D4120=0,FALSE,'Input and Summary Results'!$B4120)</f>
        <v>261</v>
      </c>
      <c r="C4538">
        <f>IF(OR(B4538=0,'Input and Summary Results'!D4120=0,'Input and Summary Results'!D4120=""),FALSE,'Input and Summary Results'!$D4120)</f>
        <v>-0.12928629999999999</v>
      </c>
      <c r="D4538">
        <f>IF(OR(B4538=0,'Input and Summary Results'!E4120=0),FALSE,'Input and Summary Results'!$E4120)</f>
        <v>9.3061989999999997E-2</v>
      </c>
      <c r="E4538" t="e">
        <f t="shared" si="242"/>
        <v>#NUM!</v>
      </c>
      <c r="F4538">
        <f t="shared" si="243"/>
        <v>-0.31239894451306904</v>
      </c>
      <c r="G4538">
        <f>IF('Input and Summary Results'!$J$4="yes",IF(C4538=FALSE,FALSE,IF('Data Transformation'!E4538&lt;$R$10,E4538,$R$10)),IF(C4538=FALSE,FALSE,IF(C4538&lt;$R$10,C4538,$R$10)))</f>
        <v>-0.12928629999999999</v>
      </c>
      <c r="H4538">
        <f>IF('Input and Summary Results'!$J$4="yes",'Data Transformation'!F4538,'Data Transformation'!D4538)</f>
        <v>9.3061989999999997E-2</v>
      </c>
      <c r="I4538">
        <f t="shared" si="241"/>
        <v>261</v>
      </c>
    </row>
    <row r="4539" spans="2:9" x14ac:dyDescent="0.25">
      <c r="B4539">
        <f>IF('Input and Summary Results'!D4121=0,FALSE,'Input and Summary Results'!$B4121)</f>
        <v>261</v>
      </c>
      <c r="C4539">
        <f>IF(OR(B4539=0,'Input and Summary Results'!D4121=0,'Input and Summary Results'!D4121=""),FALSE,'Input and Summary Results'!$D4121)</f>
        <v>-0.1198972</v>
      </c>
      <c r="D4539">
        <f>IF(OR(B4539=0,'Input and Summary Results'!E4121=0),FALSE,'Input and Summary Results'!$E4121)</f>
        <v>7.1170410000000003E-2</v>
      </c>
      <c r="E4539" t="e">
        <f t="shared" si="242"/>
        <v>#NUM!</v>
      </c>
      <c r="F4539">
        <f t="shared" si="243"/>
        <v>-0.25762034426158414</v>
      </c>
      <c r="G4539">
        <f>IF('Input and Summary Results'!$J$4="yes",IF(C4539=FALSE,FALSE,IF('Data Transformation'!E4539&lt;$R$10,E4539,$R$10)),IF(C4539=FALSE,FALSE,IF(C4539&lt;$R$10,C4539,$R$10)))</f>
        <v>-0.1198972</v>
      </c>
      <c r="H4539">
        <f>IF('Input and Summary Results'!$J$4="yes",'Data Transformation'!F4539,'Data Transformation'!D4539)</f>
        <v>7.1170410000000003E-2</v>
      </c>
      <c r="I4539">
        <f t="shared" si="241"/>
        <v>261</v>
      </c>
    </row>
    <row r="4540" spans="2:9" x14ac:dyDescent="0.25">
      <c r="B4540">
        <f>IF('Input and Summary Results'!D4122=0,FALSE,'Input and Summary Results'!$B4122)</f>
        <v>261</v>
      </c>
      <c r="C4540">
        <f>IF(OR(B4540=0,'Input and Summary Results'!D4122=0,'Input and Summary Results'!D4122=""),FALSE,'Input and Summary Results'!$D4122)</f>
        <v>-6.4328700000000003E-2</v>
      </c>
      <c r="D4540">
        <f>IF(OR(B4540=0,'Input and Summary Results'!E4122=0),FALSE,'Input and Summary Results'!$E4122)</f>
        <v>7.3788950000000006E-2</v>
      </c>
      <c r="E4540" t="e">
        <f t="shared" si="242"/>
        <v>#NUM!</v>
      </c>
      <c r="F4540">
        <f t="shared" si="243"/>
        <v>-0.49782452155880658</v>
      </c>
      <c r="G4540">
        <f>IF('Input and Summary Results'!$J$4="yes",IF(C4540=FALSE,FALSE,IF('Data Transformation'!E4540&lt;$R$10,E4540,$R$10)),IF(C4540=FALSE,FALSE,IF(C4540&lt;$R$10,C4540,$R$10)))</f>
        <v>-6.4328700000000003E-2</v>
      </c>
      <c r="H4540">
        <f>IF('Input and Summary Results'!$J$4="yes",'Data Transformation'!F4540,'Data Transformation'!D4540)</f>
        <v>7.3788950000000006E-2</v>
      </c>
      <c r="I4540">
        <f t="shared" si="241"/>
        <v>261</v>
      </c>
    </row>
    <row r="4541" spans="2:9" x14ac:dyDescent="0.25">
      <c r="B4541">
        <f>IF('Input and Summary Results'!D4123=0,FALSE,'Input and Summary Results'!$B4123)</f>
        <v>261</v>
      </c>
      <c r="C4541">
        <f>IF(OR(B4541=0,'Input and Summary Results'!D4123=0,'Input and Summary Results'!D4123=""),FALSE,'Input and Summary Results'!$D4123)</f>
        <v>-5.27175E-2</v>
      </c>
      <c r="D4541">
        <f>IF(OR(B4541=0,'Input and Summary Results'!E4123=0),FALSE,'Input and Summary Results'!$E4123)</f>
        <v>7.4570429999999993E-2</v>
      </c>
      <c r="E4541" t="e">
        <f t="shared" si="242"/>
        <v>#NUM!</v>
      </c>
      <c r="F4541">
        <f t="shared" si="243"/>
        <v>-0.61390556494522686</v>
      </c>
      <c r="G4541">
        <f>IF('Input and Summary Results'!$J$4="yes",IF(C4541=FALSE,FALSE,IF('Data Transformation'!E4541&lt;$R$10,E4541,$R$10)),IF(C4541=FALSE,FALSE,IF(C4541&lt;$R$10,C4541,$R$10)))</f>
        <v>-5.27175E-2</v>
      </c>
      <c r="H4541">
        <f>IF('Input and Summary Results'!$J$4="yes",'Data Transformation'!F4541,'Data Transformation'!D4541)</f>
        <v>7.4570429999999993E-2</v>
      </c>
      <c r="I4541">
        <f t="shared" si="241"/>
        <v>261</v>
      </c>
    </row>
    <row r="4542" spans="2:9" x14ac:dyDescent="0.25">
      <c r="B4542">
        <f>IF('Input and Summary Results'!D4124=0,FALSE,'Input and Summary Results'!$B4124)</f>
        <v>261</v>
      </c>
      <c r="C4542">
        <f>IF(OR(B4542=0,'Input and Summary Results'!D4124=0,'Input and Summary Results'!D4124=""),FALSE,'Input and Summary Results'!$D4124)</f>
        <v>-5.13476E-2</v>
      </c>
      <c r="D4542">
        <f>IF(OR(B4542=0,'Input and Summary Results'!E4124=0),FALSE,'Input and Summary Results'!$E4124)</f>
        <v>8.2726830000000001E-2</v>
      </c>
      <c r="E4542" t="e">
        <f t="shared" si="242"/>
        <v>#NUM!</v>
      </c>
      <c r="F4542">
        <f t="shared" si="243"/>
        <v>-0.69922341492104789</v>
      </c>
      <c r="G4542">
        <f>IF('Input and Summary Results'!$J$4="yes",IF(C4542=FALSE,FALSE,IF('Data Transformation'!E4542&lt;$R$10,E4542,$R$10)),IF(C4542=FALSE,FALSE,IF(C4542&lt;$R$10,C4542,$R$10)))</f>
        <v>-5.13476E-2</v>
      </c>
      <c r="H4542">
        <f>IF('Input and Summary Results'!$J$4="yes",'Data Transformation'!F4542,'Data Transformation'!D4542)</f>
        <v>8.2726830000000001E-2</v>
      </c>
      <c r="I4542">
        <f t="shared" si="241"/>
        <v>261</v>
      </c>
    </row>
    <row r="4543" spans="2:9" x14ac:dyDescent="0.25">
      <c r="B4543">
        <f>IF('Input and Summary Results'!D4125=0,FALSE,'Input and Summary Results'!$B4125)</f>
        <v>261</v>
      </c>
      <c r="C4543">
        <f>IF(OR(B4543=0,'Input and Summary Results'!D4125=0,'Input and Summary Results'!D4125=""),FALSE,'Input and Summary Results'!$D4125)</f>
        <v>-3.9859699999999998E-2</v>
      </c>
      <c r="D4543">
        <f>IF(OR(B4543=0,'Input and Summary Results'!E4125=0),FALSE,'Input and Summary Results'!$E4125)</f>
        <v>0.10175901</v>
      </c>
      <c r="E4543" t="e">
        <f t="shared" si="242"/>
        <v>#NUM!</v>
      </c>
      <c r="F4543">
        <f t="shared" si="243"/>
        <v>-1.1079714684255024</v>
      </c>
      <c r="G4543">
        <f>IF('Input and Summary Results'!$J$4="yes",IF(C4543=FALSE,FALSE,IF('Data Transformation'!E4543&lt;$R$10,E4543,$R$10)),IF(C4543=FALSE,FALSE,IF(C4543&lt;$R$10,C4543,$R$10)))</f>
        <v>-3.9859699999999998E-2</v>
      </c>
      <c r="H4543">
        <f>IF('Input and Summary Results'!$J$4="yes",'Data Transformation'!F4543,'Data Transformation'!D4543)</f>
        <v>0.10175901</v>
      </c>
      <c r="I4543">
        <f t="shared" si="241"/>
        <v>261</v>
      </c>
    </row>
    <row r="4544" spans="2:9" x14ac:dyDescent="0.25">
      <c r="B4544">
        <f>IF('Input and Summary Results'!D4126=0,FALSE,'Input and Summary Results'!$B4126)</f>
        <v>261</v>
      </c>
      <c r="C4544">
        <f>IF(OR(B4544=0,'Input and Summary Results'!D4126=0,'Input and Summary Results'!D4126=""),FALSE,'Input and Summary Results'!$D4126)</f>
        <v>-3.5639999999999998E-2</v>
      </c>
      <c r="D4544">
        <f>IF(OR(B4544=0,'Input and Summary Results'!E4126=0),FALSE,'Input and Summary Results'!$E4126)</f>
        <v>0.1168476</v>
      </c>
      <c r="E4544" t="e">
        <f t="shared" si="242"/>
        <v>#NUM!</v>
      </c>
      <c r="F4544">
        <f t="shared" si="243"/>
        <v>-1.4228916498316497</v>
      </c>
      <c r="G4544">
        <f>IF('Input and Summary Results'!$J$4="yes",IF(C4544=FALSE,FALSE,IF('Data Transformation'!E4544&lt;$R$10,E4544,$R$10)),IF(C4544=FALSE,FALSE,IF(C4544&lt;$R$10,C4544,$R$10)))</f>
        <v>-3.5639999999999998E-2</v>
      </c>
      <c r="H4544">
        <f>IF('Input and Summary Results'!$J$4="yes",'Data Transformation'!F4544,'Data Transformation'!D4544)</f>
        <v>0.1168476</v>
      </c>
      <c r="I4544">
        <f t="shared" si="241"/>
        <v>261</v>
      </c>
    </row>
    <row r="4545" spans="2:9" x14ac:dyDescent="0.25">
      <c r="B4545">
        <f>IF('Input and Summary Results'!D4127=0,FALSE,'Input and Summary Results'!$B4127)</f>
        <v>261</v>
      </c>
      <c r="C4545">
        <f>IF(OR(B4545=0,'Input and Summary Results'!D4127=0,'Input and Summary Results'!D4127=""),FALSE,'Input and Summary Results'!$D4127)</f>
        <v>-3.4722599999999999E-2</v>
      </c>
      <c r="D4545">
        <f>IF(OR(B4545=0,'Input and Summary Results'!E4127=0),FALSE,'Input and Summary Results'!$E4127)</f>
        <v>0.11581524</v>
      </c>
      <c r="E4545" t="e">
        <f t="shared" si="242"/>
        <v>#NUM!</v>
      </c>
      <c r="F4545">
        <f t="shared" si="243"/>
        <v>-1.4475820981147725</v>
      </c>
      <c r="G4545">
        <f>IF('Input and Summary Results'!$J$4="yes",IF(C4545=FALSE,FALSE,IF('Data Transformation'!E4545&lt;$R$10,E4545,$R$10)),IF(C4545=FALSE,FALSE,IF(C4545&lt;$R$10,C4545,$R$10)))</f>
        <v>-3.4722599999999999E-2</v>
      </c>
      <c r="H4545">
        <f>IF('Input and Summary Results'!$J$4="yes",'Data Transformation'!F4545,'Data Transformation'!D4545)</f>
        <v>0.11581524</v>
      </c>
      <c r="I4545">
        <f t="shared" si="241"/>
        <v>261</v>
      </c>
    </row>
    <row r="4546" spans="2:9" x14ac:dyDescent="0.25">
      <c r="B4546">
        <f>IF('Input and Summary Results'!D4128=0,FALSE,'Input and Summary Results'!$B4128)</f>
        <v>261</v>
      </c>
      <c r="C4546">
        <f>IF(OR(B4546=0,'Input and Summary Results'!D4128=0,'Input and Summary Results'!D4128=""),FALSE,'Input and Summary Results'!$D4128)</f>
        <v>-2.5444399999999999E-2</v>
      </c>
      <c r="D4546">
        <f>IF(OR(B4546=0,'Input and Summary Results'!E4128=0),FALSE,'Input and Summary Results'!$E4128)</f>
        <v>5.840965E-2</v>
      </c>
      <c r="E4546" t="e">
        <f t="shared" si="242"/>
        <v>#NUM!</v>
      </c>
      <c r="F4546">
        <f t="shared" si="243"/>
        <v>-0.99628162188929592</v>
      </c>
      <c r="G4546">
        <f>IF('Input and Summary Results'!$J$4="yes",IF(C4546=FALSE,FALSE,IF('Data Transformation'!E4546&lt;$R$10,E4546,$R$10)),IF(C4546=FALSE,FALSE,IF(C4546&lt;$R$10,C4546,$R$10)))</f>
        <v>-2.5444399999999999E-2</v>
      </c>
      <c r="H4546">
        <f>IF('Input and Summary Results'!$J$4="yes",'Data Transformation'!F4546,'Data Transformation'!D4546)</f>
        <v>5.840965E-2</v>
      </c>
      <c r="I4546">
        <f t="shared" si="241"/>
        <v>261</v>
      </c>
    </row>
    <row r="4547" spans="2:9" x14ac:dyDescent="0.25">
      <c r="B4547">
        <f>IF('Input and Summary Results'!D4129=0,FALSE,'Input and Summary Results'!$B4129)</f>
        <v>261</v>
      </c>
      <c r="C4547">
        <f>IF(OR(B4547=0,'Input and Summary Results'!D4129=0,'Input and Summary Results'!D4129=""),FALSE,'Input and Summary Results'!$D4129)</f>
        <v>-2.5316100000000001E-2</v>
      </c>
      <c r="D4547">
        <f>IF(OR(B4547=0,'Input and Summary Results'!E4129=0),FALSE,'Input and Summary Results'!$E4129)</f>
        <v>8.5458720000000002E-2</v>
      </c>
      <c r="E4547" t="e">
        <f t="shared" si="242"/>
        <v>#NUM!</v>
      </c>
      <c r="F4547">
        <f t="shared" si="243"/>
        <v>-1.4650394207638617</v>
      </c>
      <c r="G4547">
        <f>IF('Input and Summary Results'!$J$4="yes",IF(C4547=FALSE,FALSE,IF('Data Transformation'!E4547&lt;$R$10,E4547,$R$10)),IF(C4547=FALSE,FALSE,IF(C4547&lt;$R$10,C4547,$R$10)))</f>
        <v>-2.5316100000000001E-2</v>
      </c>
      <c r="H4547">
        <f>IF('Input and Summary Results'!$J$4="yes",'Data Transformation'!F4547,'Data Transformation'!D4547)</f>
        <v>8.5458720000000002E-2</v>
      </c>
      <c r="I4547">
        <f t="shared" si="241"/>
        <v>261</v>
      </c>
    </row>
    <row r="4548" spans="2:9" x14ac:dyDescent="0.25">
      <c r="B4548">
        <f>IF('Input and Summary Results'!D4130=0,FALSE,'Input and Summary Results'!$B4130)</f>
        <v>261</v>
      </c>
      <c r="C4548">
        <f>IF(OR(B4548=0,'Input and Summary Results'!D4130=0,'Input and Summary Results'!D4130=""),FALSE,'Input and Summary Results'!$D4130)</f>
        <v>-7.7761999999999996E-3</v>
      </c>
      <c r="D4548">
        <f>IF(OR(B4548=0,'Input and Summary Results'!E4130=0),FALSE,'Input and Summary Results'!$E4130)</f>
        <v>9.2714279999999996E-2</v>
      </c>
      <c r="E4548" t="e">
        <f t="shared" si="242"/>
        <v>#NUM!</v>
      </c>
      <c r="F4548">
        <f t="shared" si="243"/>
        <v>-5.1745065096062346</v>
      </c>
      <c r="G4548">
        <f>IF('Input and Summary Results'!$J$4="yes",IF(C4548=FALSE,FALSE,IF('Data Transformation'!E4548&lt;$R$10,E4548,$R$10)),IF(C4548=FALSE,FALSE,IF(C4548&lt;$R$10,C4548,$R$10)))</f>
        <v>-7.7761999999999996E-3</v>
      </c>
      <c r="H4548">
        <f>IF('Input and Summary Results'!$J$4="yes",'Data Transformation'!F4548,'Data Transformation'!D4548)</f>
        <v>9.2714279999999996E-2</v>
      </c>
      <c r="I4548">
        <f t="shared" si="241"/>
        <v>261</v>
      </c>
    </row>
    <row r="4549" spans="2:9" x14ac:dyDescent="0.25">
      <c r="B4549">
        <f>IF('Input and Summary Results'!D4131=0,FALSE,'Input and Summary Results'!$B4131)</f>
        <v>261</v>
      </c>
      <c r="C4549">
        <f>IF(OR(B4549=0,'Input and Summary Results'!D4131=0,'Input and Summary Results'!D4131=""),FALSE,'Input and Summary Results'!$D4131)</f>
        <v>2.62109E-3</v>
      </c>
      <c r="D4549">
        <f>IF(OR(B4549=0,'Input and Summary Results'!E4131=0),FALSE,'Input and Summary Results'!$E4131)</f>
        <v>7.1499160000000006E-2</v>
      </c>
      <c r="E4549">
        <f t="shared" si="242"/>
        <v>-2.5815180664886115</v>
      </c>
      <c r="F4549">
        <f t="shared" si="243"/>
        <v>11.838828670514939</v>
      </c>
      <c r="G4549">
        <f>IF('Input and Summary Results'!$J$4="yes",IF(C4549=FALSE,FALSE,IF('Data Transformation'!E4549&lt;$R$10,E4549,$R$10)),IF(C4549=FALSE,FALSE,IF(C4549&lt;$R$10,C4549,$R$10)))</f>
        <v>2.62109E-3</v>
      </c>
      <c r="H4549">
        <f>IF('Input and Summary Results'!$J$4="yes",'Data Transformation'!F4549,'Data Transformation'!D4549)</f>
        <v>7.1499160000000006E-2</v>
      </c>
      <c r="I4549">
        <f t="shared" ref="I4549:I4612" si="244">IF(G4549=FALSE,"",B4549)</f>
        <v>261</v>
      </c>
    </row>
    <row r="4550" spans="2:9" x14ac:dyDescent="0.25">
      <c r="B4550">
        <f>IF('Input and Summary Results'!D4132=0,FALSE,'Input and Summary Results'!$B4132)</f>
        <v>261</v>
      </c>
      <c r="C4550">
        <f>IF(OR(B4550=0,'Input and Summary Results'!D4132=0,'Input and Summary Results'!D4132=""),FALSE,'Input and Summary Results'!$D4132)</f>
        <v>4.7926950000000003E-2</v>
      </c>
      <c r="D4550">
        <f>IF(OR(B4550=0,'Input and Summary Results'!E4132=0),FALSE,'Input and Summary Results'!$E4132)</f>
        <v>6.7709850000000002E-2</v>
      </c>
      <c r="E4550">
        <f t="shared" si="242"/>
        <v>-1.3194202079854005</v>
      </c>
      <c r="F4550">
        <f t="shared" si="243"/>
        <v>0.6131430207847568</v>
      </c>
      <c r="G4550">
        <f>IF('Input and Summary Results'!$J$4="yes",IF(C4550=FALSE,FALSE,IF('Data Transformation'!E4550&lt;$R$10,E4550,$R$10)),IF(C4550=FALSE,FALSE,IF(C4550&lt;$R$10,C4550,$R$10)))</f>
        <v>4.7926950000000003E-2</v>
      </c>
      <c r="H4550">
        <f>IF('Input and Summary Results'!$J$4="yes",'Data Transformation'!F4550,'Data Transformation'!D4550)</f>
        <v>6.7709850000000002E-2</v>
      </c>
      <c r="I4550">
        <f t="shared" si="244"/>
        <v>261</v>
      </c>
    </row>
    <row r="4551" spans="2:9" x14ac:dyDescent="0.25">
      <c r="B4551">
        <f>IF('Input and Summary Results'!D4133=0,FALSE,'Input and Summary Results'!$B4133)</f>
        <v>261</v>
      </c>
      <c r="C4551">
        <f>IF(OR(B4551=0,'Input and Summary Results'!D4133=0,'Input and Summary Results'!D4133=""),FALSE,'Input and Summary Results'!$D4133)</f>
        <v>9.0445369999999997E-2</v>
      </c>
      <c r="D4551">
        <f>IF(OR(B4551=0,'Input and Summary Results'!E4133=0),FALSE,'Input and Summary Results'!$E4133)</f>
        <v>8.5073410000000002E-2</v>
      </c>
      <c r="E4551">
        <f t="shared" si="242"/>
        <v>-1.0436136602570969</v>
      </c>
      <c r="F4551">
        <f t="shared" si="243"/>
        <v>0.40822277514039695</v>
      </c>
      <c r="G4551">
        <f>IF('Input and Summary Results'!$J$4="yes",IF(C4551=FALSE,FALSE,IF('Data Transformation'!E4551&lt;$R$10,E4551,$R$10)),IF(C4551=FALSE,FALSE,IF(C4551&lt;$R$10,C4551,$R$10)))</f>
        <v>9.0445369999999997E-2</v>
      </c>
      <c r="H4551">
        <f>IF('Input and Summary Results'!$J$4="yes",'Data Transformation'!F4551,'Data Transformation'!D4551)</f>
        <v>8.5073410000000002E-2</v>
      </c>
      <c r="I4551">
        <f t="shared" si="244"/>
        <v>261</v>
      </c>
    </row>
    <row r="4552" spans="2:9" x14ac:dyDescent="0.25">
      <c r="B4552">
        <f>IF('Input and Summary Results'!D4134=0,FALSE,'Input and Summary Results'!$B4134)</f>
        <v>261</v>
      </c>
      <c r="C4552">
        <f>IF(OR(B4552=0,'Input and Summary Results'!D4134=0,'Input and Summary Results'!D4134=""),FALSE,'Input and Summary Results'!$D4134)</f>
        <v>9.6022389999999999E-2</v>
      </c>
      <c r="D4552">
        <f>IF(OR(B4552=0,'Input and Summary Results'!E4134=0),FALSE,'Input and Summary Results'!$E4134)</f>
        <v>7.8783320000000004E-2</v>
      </c>
      <c r="E4552">
        <f t="shared" si="242"/>
        <v>-1.0176274886304006</v>
      </c>
      <c r="F4552">
        <f t="shared" si="243"/>
        <v>0.3560832101762933</v>
      </c>
      <c r="G4552">
        <f>IF('Input and Summary Results'!$J$4="yes",IF(C4552=FALSE,FALSE,IF('Data Transformation'!E4552&lt;$R$10,E4552,$R$10)),IF(C4552=FALSE,FALSE,IF(C4552&lt;$R$10,C4552,$R$10)))</f>
        <v>9.6022389999999999E-2</v>
      </c>
      <c r="H4552">
        <f>IF('Input and Summary Results'!$J$4="yes",'Data Transformation'!F4552,'Data Transformation'!D4552)</f>
        <v>7.8783320000000004E-2</v>
      </c>
      <c r="I4552">
        <f t="shared" si="244"/>
        <v>261</v>
      </c>
    </row>
    <row r="4553" spans="2:9" x14ac:dyDescent="0.25">
      <c r="B4553">
        <f>IF('Input and Summary Results'!D4135=0,FALSE,'Input and Summary Results'!$B4135)</f>
        <v>262</v>
      </c>
      <c r="C4553">
        <f>IF(OR(B4553=0,'Input and Summary Results'!D4135=0,'Input and Summary Results'!D4135=""),FALSE,'Input and Summary Results'!$D4135)</f>
        <v>-9.0997900000000007E-2</v>
      </c>
      <c r="D4553">
        <f>IF(OR(B4553=0,'Input and Summary Results'!E4135=0),FALSE,'Input and Summary Results'!$E4135)</f>
        <v>0.1045925</v>
      </c>
      <c r="E4553" t="e">
        <f t="shared" si="242"/>
        <v>#NUM!</v>
      </c>
      <c r="F4553">
        <f t="shared" si="243"/>
        <v>-0.49883728086032753</v>
      </c>
      <c r="G4553">
        <f>IF('Input and Summary Results'!$J$4="yes",IF(C4553=FALSE,FALSE,IF('Data Transformation'!E4553&lt;$R$10,E4553,$R$10)),IF(C4553=FALSE,FALSE,IF(C4553&lt;$R$10,C4553,$R$10)))</f>
        <v>-9.0997900000000007E-2</v>
      </c>
      <c r="H4553">
        <f>IF('Input and Summary Results'!$J$4="yes",'Data Transformation'!F4553,'Data Transformation'!D4553)</f>
        <v>0.1045925</v>
      </c>
      <c r="I4553">
        <f t="shared" si="244"/>
        <v>262</v>
      </c>
    </row>
    <row r="4554" spans="2:9" x14ac:dyDescent="0.25">
      <c r="B4554">
        <f>IF('Input and Summary Results'!D4136=0,FALSE,'Input and Summary Results'!$B4136)</f>
        <v>262</v>
      </c>
      <c r="C4554">
        <f>IF(OR(B4554=0,'Input and Summary Results'!D4136=0,'Input and Summary Results'!D4136=""),FALSE,'Input and Summary Results'!$D4136)</f>
        <v>-4.7868800000000003E-2</v>
      </c>
      <c r="D4554">
        <f>IF(OR(B4554=0,'Input and Summary Results'!E4136=0),FALSE,'Input and Summary Results'!$E4136)</f>
        <v>9.6600039999999998E-2</v>
      </c>
      <c r="E4554" t="e">
        <f t="shared" si="242"/>
        <v>#NUM!</v>
      </c>
      <c r="F4554">
        <f t="shared" si="243"/>
        <v>-0.87581926766495077</v>
      </c>
      <c r="G4554">
        <f>IF('Input and Summary Results'!$J$4="yes",IF(C4554=FALSE,FALSE,IF('Data Transformation'!E4554&lt;$R$10,E4554,$R$10)),IF(C4554=FALSE,FALSE,IF(C4554&lt;$R$10,C4554,$R$10)))</f>
        <v>-4.7868800000000003E-2</v>
      </c>
      <c r="H4554">
        <f>IF('Input and Summary Results'!$J$4="yes",'Data Transformation'!F4554,'Data Transformation'!D4554)</f>
        <v>9.6600039999999998E-2</v>
      </c>
      <c r="I4554">
        <f t="shared" si="244"/>
        <v>262</v>
      </c>
    </row>
    <row r="4555" spans="2:9" x14ac:dyDescent="0.25">
      <c r="B4555">
        <f>IF('Input and Summary Results'!D4137=0,FALSE,'Input and Summary Results'!$B4137)</f>
        <v>262</v>
      </c>
      <c r="C4555">
        <f>IF(OR(B4555=0,'Input and Summary Results'!D4137=0,'Input and Summary Results'!D4137=""),FALSE,'Input and Summary Results'!$D4137)</f>
        <v>-2.9098599999999999E-2</v>
      </c>
      <c r="D4555">
        <f>IF(OR(B4555=0,'Input and Summary Results'!E4137=0),FALSE,'Input and Summary Results'!$E4137)</f>
        <v>5.1188919999999999E-2</v>
      </c>
      <c r="E4555" t="e">
        <f t="shared" si="242"/>
        <v>#NUM!</v>
      </c>
      <c r="F4555">
        <f t="shared" si="243"/>
        <v>-0.76347285711340063</v>
      </c>
      <c r="G4555">
        <f>IF('Input and Summary Results'!$J$4="yes",IF(C4555=FALSE,FALSE,IF('Data Transformation'!E4555&lt;$R$10,E4555,$R$10)),IF(C4555=FALSE,FALSE,IF(C4555&lt;$R$10,C4555,$R$10)))</f>
        <v>-2.9098599999999999E-2</v>
      </c>
      <c r="H4555">
        <f>IF('Input and Summary Results'!$J$4="yes",'Data Transformation'!F4555,'Data Transformation'!D4555)</f>
        <v>5.1188919999999999E-2</v>
      </c>
      <c r="I4555">
        <f t="shared" si="244"/>
        <v>262</v>
      </c>
    </row>
    <row r="4556" spans="2:9" x14ac:dyDescent="0.25">
      <c r="B4556">
        <f>IF('Input and Summary Results'!D4138=0,FALSE,'Input and Summary Results'!$B4138)</f>
        <v>262</v>
      </c>
      <c r="C4556">
        <f>IF(OR(B4556=0,'Input and Summary Results'!D4138=0,'Input and Summary Results'!D4138=""),FALSE,'Input and Summary Results'!$D4138)</f>
        <v>5.3023100000000002E-3</v>
      </c>
      <c r="D4556">
        <f>IF(OR(B4556=0,'Input and Summary Results'!E4138=0),FALSE,'Input and Summary Results'!$E4138)</f>
        <v>8.6351639999999993E-2</v>
      </c>
      <c r="E4556">
        <f t="shared" si="242"/>
        <v>-2.2755348847972487</v>
      </c>
      <c r="F4556">
        <f t="shared" si="243"/>
        <v>7.0679782509887188</v>
      </c>
      <c r="G4556">
        <f>IF('Input and Summary Results'!$J$4="yes",IF(C4556=FALSE,FALSE,IF('Data Transformation'!E4556&lt;$R$10,E4556,$R$10)),IF(C4556=FALSE,FALSE,IF(C4556&lt;$R$10,C4556,$R$10)))</f>
        <v>5.3023100000000002E-3</v>
      </c>
      <c r="H4556">
        <f>IF('Input and Summary Results'!$J$4="yes",'Data Transformation'!F4556,'Data Transformation'!D4556)</f>
        <v>8.6351639999999993E-2</v>
      </c>
      <c r="I4556">
        <f t="shared" si="244"/>
        <v>262</v>
      </c>
    </row>
    <row r="4557" spans="2:9" x14ac:dyDescent="0.25">
      <c r="B4557">
        <f>IF('Input and Summary Results'!D4139=0,FALSE,'Input and Summary Results'!$B4139)</f>
        <v>262</v>
      </c>
      <c r="C4557">
        <f>IF(OR(B4557=0,'Input and Summary Results'!D4139=0,'Input and Summary Results'!D4139=""),FALSE,'Input and Summary Results'!$D4139)</f>
        <v>7.0716299999999998E-3</v>
      </c>
      <c r="D4557">
        <f>IF(OR(B4557=0,'Input and Summary Results'!E4139=0),FALSE,'Input and Summary Results'!$E4139)</f>
        <v>5.1844420000000002E-2</v>
      </c>
      <c r="E4557">
        <f t="shared" si="242"/>
        <v>-2.1504804704443603</v>
      </c>
      <c r="F4557">
        <f t="shared" si="243"/>
        <v>3.1817951844199994</v>
      </c>
      <c r="G4557">
        <f>IF('Input and Summary Results'!$J$4="yes",IF(C4557=FALSE,FALSE,IF('Data Transformation'!E4557&lt;$R$10,E4557,$R$10)),IF(C4557=FALSE,FALSE,IF(C4557&lt;$R$10,C4557,$R$10)))</f>
        <v>7.0716299999999998E-3</v>
      </c>
      <c r="H4557">
        <f>IF('Input and Summary Results'!$J$4="yes",'Data Transformation'!F4557,'Data Transformation'!D4557)</f>
        <v>5.1844420000000002E-2</v>
      </c>
      <c r="I4557">
        <f t="shared" si="244"/>
        <v>262</v>
      </c>
    </row>
    <row r="4558" spans="2:9" x14ac:dyDescent="0.25">
      <c r="B4558">
        <f>IF('Input and Summary Results'!D4140=0,FALSE,'Input and Summary Results'!$B4140)</f>
        <v>262</v>
      </c>
      <c r="C4558">
        <f>IF(OR(B4558=0,'Input and Summary Results'!D4140=0,'Input and Summary Results'!D4140=""),FALSE,'Input and Summary Results'!$D4140)</f>
        <v>5.155469E-2</v>
      </c>
      <c r="D4558">
        <f>IF(OR(B4558=0,'Input and Summary Results'!E4140=0),FALSE,'Input and Summary Results'!$E4140)</f>
        <v>7.1054619999999999E-2</v>
      </c>
      <c r="E4558">
        <f t="shared" si="242"/>
        <v>-1.2877318202258532</v>
      </c>
      <c r="F4558">
        <f t="shared" si="243"/>
        <v>0.59815518394155798</v>
      </c>
      <c r="G4558">
        <f>IF('Input and Summary Results'!$J$4="yes",IF(C4558=FALSE,FALSE,IF('Data Transformation'!E4558&lt;$R$10,E4558,$R$10)),IF(C4558=FALSE,FALSE,IF(C4558&lt;$R$10,C4558,$R$10)))</f>
        <v>5.155469E-2</v>
      </c>
      <c r="H4558">
        <f>IF('Input and Summary Results'!$J$4="yes",'Data Transformation'!F4558,'Data Transformation'!D4558)</f>
        <v>7.1054619999999999E-2</v>
      </c>
      <c r="I4558">
        <f t="shared" si="244"/>
        <v>262</v>
      </c>
    </row>
    <row r="4559" spans="2:9" x14ac:dyDescent="0.25">
      <c r="B4559">
        <f>IF('Input and Summary Results'!D4141=0,FALSE,'Input and Summary Results'!$B4141)</f>
        <v>262</v>
      </c>
      <c r="C4559">
        <f>IF(OR(B4559=0,'Input and Summary Results'!D4141=0,'Input and Summary Results'!D4141=""),FALSE,'Input and Summary Results'!$D4141)</f>
        <v>5.408843E-2</v>
      </c>
      <c r="D4559">
        <f>IF(OR(B4559=0,'Input and Summary Results'!E4141=0),FALSE,'Input and Summary Results'!$E4141)</f>
        <v>7.5430179999999999E-2</v>
      </c>
      <c r="E4559">
        <f t="shared" si="242"/>
        <v>-1.2668956244413199</v>
      </c>
      <c r="F4559">
        <f t="shared" si="243"/>
        <v>0.60524400726735827</v>
      </c>
      <c r="G4559">
        <f>IF('Input and Summary Results'!$J$4="yes",IF(C4559=FALSE,FALSE,IF('Data Transformation'!E4559&lt;$R$10,E4559,$R$10)),IF(C4559=FALSE,FALSE,IF(C4559&lt;$R$10,C4559,$R$10)))</f>
        <v>5.408843E-2</v>
      </c>
      <c r="H4559">
        <f>IF('Input and Summary Results'!$J$4="yes",'Data Transformation'!F4559,'Data Transformation'!D4559)</f>
        <v>7.5430179999999999E-2</v>
      </c>
      <c r="I4559">
        <f t="shared" si="244"/>
        <v>262</v>
      </c>
    </row>
    <row r="4560" spans="2:9" x14ac:dyDescent="0.25">
      <c r="B4560">
        <f>IF('Input and Summary Results'!D4142=0,FALSE,'Input and Summary Results'!$B4142)</f>
        <v>262</v>
      </c>
      <c r="C4560">
        <f>IF(OR(B4560=0,'Input and Summary Results'!D4142=0,'Input and Summary Results'!D4142=""),FALSE,'Input and Summary Results'!$D4142)</f>
        <v>0.21156145000000001</v>
      </c>
      <c r="D4560">
        <f>IF(OR(B4560=0,'Input and Summary Results'!E4142=0),FALSE,'Input and Summary Results'!$E4142)</f>
        <v>8.8819300000000004E-2</v>
      </c>
      <c r="E4560">
        <f t="shared" si="242"/>
        <v>-0.6745634650750576</v>
      </c>
      <c r="F4560">
        <f t="shared" si="243"/>
        <v>0.18220510494704967</v>
      </c>
      <c r="G4560">
        <f>IF('Input and Summary Results'!$J$4="yes",IF(C4560=FALSE,FALSE,IF('Data Transformation'!E4560&lt;$R$10,E4560,$R$10)),IF(C4560=FALSE,FALSE,IF(C4560&lt;$R$10,C4560,$R$10)))</f>
        <v>0.21156145000000001</v>
      </c>
      <c r="H4560">
        <f>IF('Input and Summary Results'!$J$4="yes",'Data Transformation'!F4560,'Data Transformation'!D4560)</f>
        <v>8.8819300000000004E-2</v>
      </c>
      <c r="I4560">
        <f t="shared" si="244"/>
        <v>262</v>
      </c>
    </row>
    <row r="4561" spans="2:9" x14ac:dyDescent="0.25">
      <c r="B4561">
        <f>IF('Input and Summary Results'!D4143=0,FALSE,'Input and Summary Results'!$B4143)</f>
        <v>262</v>
      </c>
      <c r="C4561">
        <f>IF(OR(B4561=0,'Input and Summary Results'!D4143=0,'Input and Summary Results'!D4143=""),FALSE,'Input and Summary Results'!$D4143)</f>
        <v>0.39776895000000001</v>
      </c>
      <c r="D4561">
        <f>IF(OR(B4561=0,'Input and Summary Results'!E4143=0),FALSE,'Input and Summary Results'!$E4143)</f>
        <v>5.8075309999999998E-2</v>
      </c>
      <c r="E4561">
        <f t="shared" si="242"/>
        <v>-0.40036912108580519</v>
      </c>
      <c r="F4561">
        <f t="shared" si="243"/>
        <v>6.3365138329676052E-2</v>
      </c>
      <c r="G4561">
        <f>IF('Input and Summary Results'!$J$4="yes",IF(C4561=FALSE,FALSE,IF('Data Transformation'!E4561&lt;$R$10,E4561,$R$10)),IF(C4561=FALSE,FALSE,IF(C4561&lt;$R$10,C4561,$R$10)))</f>
        <v>0.39776895000000001</v>
      </c>
      <c r="H4561">
        <f>IF('Input and Summary Results'!$J$4="yes",'Data Transformation'!F4561,'Data Transformation'!D4561)</f>
        <v>5.8075309999999998E-2</v>
      </c>
      <c r="I4561">
        <f t="shared" si="244"/>
        <v>262</v>
      </c>
    </row>
    <row r="4562" spans="2:9" x14ac:dyDescent="0.25">
      <c r="B4562">
        <f>IF('Input and Summary Results'!D4144=0,FALSE,'Input and Summary Results'!$B4144)</f>
        <v>262</v>
      </c>
      <c r="C4562">
        <f>IF(OR(B4562=0,'Input and Summary Results'!D4144=0,'Input and Summary Results'!D4144=""),FALSE,'Input and Summary Results'!$D4144)</f>
        <v>0.57605152000000004</v>
      </c>
      <c r="D4562">
        <f>IF(OR(B4562=0,'Input and Summary Results'!E4144=0),FALSE,'Input and Summary Results'!$E4144)</f>
        <v>6.2450510000000001E-2</v>
      </c>
      <c r="E4562">
        <f t="shared" si="242"/>
        <v>-0.23953867308527016</v>
      </c>
      <c r="F4562">
        <f t="shared" si="243"/>
        <v>4.7050516141334021E-2</v>
      </c>
      <c r="G4562">
        <f>IF('Input and Summary Results'!$J$4="yes",IF(C4562=FALSE,FALSE,IF('Data Transformation'!E4562&lt;$R$10,E4562,$R$10)),IF(C4562=FALSE,FALSE,IF(C4562&lt;$R$10,C4562,$R$10)))</f>
        <v>0.57605152000000004</v>
      </c>
      <c r="H4562">
        <f>IF('Input and Summary Results'!$J$4="yes",'Data Transformation'!F4562,'Data Transformation'!D4562)</f>
        <v>6.2450510000000001E-2</v>
      </c>
      <c r="I4562">
        <f t="shared" si="244"/>
        <v>262</v>
      </c>
    </row>
    <row r="4563" spans="2:9" x14ac:dyDescent="0.25">
      <c r="B4563">
        <f>IF('Input and Summary Results'!D4145=0,FALSE,'Input and Summary Results'!$B4145)</f>
        <v>262</v>
      </c>
      <c r="C4563">
        <f>IF(OR(B4563=0,'Input and Summary Results'!D4145=0,'Input and Summary Results'!D4145=""),FALSE,'Input and Summary Results'!$D4145)</f>
        <v>0.86778750000000004</v>
      </c>
      <c r="D4563">
        <f>IF(OR(B4563=0,'Input and Summary Results'!E4145=0),FALSE,'Input and Summary Results'!$E4145)</f>
        <v>6.1057470000000003E-2</v>
      </c>
      <c r="E4563">
        <f t="shared" si="242"/>
        <v>-6.1586609934073729E-2</v>
      </c>
      <c r="F4563">
        <f t="shared" si="243"/>
        <v>3.0536210742837386E-2</v>
      </c>
      <c r="G4563">
        <f>IF('Input and Summary Results'!$J$4="yes",IF(C4563=FALSE,FALSE,IF('Data Transformation'!E4563&lt;$R$10,E4563,$R$10)),IF(C4563=FALSE,FALSE,IF(C4563&lt;$R$10,C4563,$R$10)))</f>
        <v>0.86778750000000004</v>
      </c>
      <c r="H4563">
        <f>IF('Input and Summary Results'!$J$4="yes",'Data Transformation'!F4563,'Data Transformation'!D4563)</f>
        <v>6.1057470000000003E-2</v>
      </c>
      <c r="I4563">
        <f t="shared" si="244"/>
        <v>262</v>
      </c>
    </row>
    <row r="4564" spans="2:9" x14ac:dyDescent="0.25">
      <c r="B4564">
        <f>IF('Input and Summary Results'!D4146=0,FALSE,'Input and Summary Results'!$B4146)</f>
        <v>262</v>
      </c>
      <c r="C4564">
        <f>IF(OR(B4564=0,'Input and Summary Results'!D4146=0,'Input and Summary Results'!D4146=""),FALSE,'Input and Summary Results'!$D4146)</f>
        <v>0.90439502000000005</v>
      </c>
      <c r="D4564">
        <f>IF(OR(B4564=0,'Input and Summary Results'!E4146=0),FALSE,'Input and Summary Results'!$E4146)</f>
        <v>7.6335420000000001E-2</v>
      </c>
      <c r="E4564">
        <f t="shared" si="242"/>
        <v>-4.364183773808266E-2</v>
      </c>
      <c r="F4564">
        <f t="shared" si="243"/>
        <v>3.6631750006761422E-2</v>
      </c>
      <c r="G4564">
        <f>IF('Input and Summary Results'!$J$4="yes",IF(C4564=FALSE,FALSE,IF('Data Transformation'!E4564&lt;$R$10,E4564,$R$10)),IF(C4564=FALSE,FALSE,IF(C4564&lt;$R$10,C4564,$R$10)))</f>
        <v>0.90439502000000005</v>
      </c>
      <c r="H4564">
        <f>IF('Input and Summary Results'!$J$4="yes",'Data Transformation'!F4564,'Data Transformation'!D4564)</f>
        <v>7.6335420000000001E-2</v>
      </c>
      <c r="I4564">
        <f t="shared" si="244"/>
        <v>262</v>
      </c>
    </row>
    <row r="4565" spans="2:9" x14ac:dyDescent="0.25">
      <c r="B4565">
        <f>IF('Input and Summary Results'!D4147=0,FALSE,'Input and Summary Results'!$B4147)</f>
        <v>262</v>
      </c>
      <c r="C4565">
        <f>IF(OR(B4565=0,'Input and Summary Results'!D4147=0,'Input and Summary Results'!D4147=""),FALSE,'Input and Summary Results'!$D4147)</f>
        <v>0.93219039999999997</v>
      </c>
      <c r="D4565">
        <f>IF(OR(B4565=0,'Input and Summary Results'!E4147=0),FALSE,'Input and Summary Results'!$E4147)</f>
        <v>7.8460450000000001E-2</v>
      </c>
      <c r="E4565">
        <f t="shared" si="242"/>
        <v>-3.0495373886263305E-2</v>
      </c>
      <c r="F4565">
        <f t="shared" si="243"/>
        <v>3.6528841425528522E-2</v>
      </c>
      <c r="G4565">
        <f>IF('Input and Summary Results'!$J$4="yes",IF(C4565=FALSE,FALSE,IF('Data Transformation'!E4565&lt;$R$10,E4565,$R$10)),IF(C4565=FALSE,FALSE,IF(C4565&lt;$R$10,C4565,$R$10)))</f>
        <v>0.93219039999999997</v>
      </c>
      <c r="H4565">
        <f>IF('Input and Summary Results'!$J$4="yes",'Data Transformation'!F4565,'Data Transformation'!D4565)</f>
        <v>7.8460450000000001E-2</v>
      </c>
      <c r="I4565">
        <f t="shared" si="244"/>
        <v>262</v>
      </c>
    </row>
    <row r="4566" spans="2:9" x14ac:dyDescent="0.25">
      <c r="B4566">
        <f>IF('Input and Summary Results'!D4148=0,FALSE,'Input and Summary Results'!$B4148)</f>
        <v>262</v>
      </c>
      <c r="C4566">
        <f>IF(OR(B4566=0,'Input and Summary Results'!D4148=0,'Input and Summary Results'!D4148=""),FALSE,'Input and Summary Results'!$D4148)</f>
        <v>0.94764817000000001</v>
      </c>
      <c r="D4566">
        <f>IF(OR(B4566=0,'Input and Summary Results'!E4148=0),FALSE,'Input and Summary Results'!$E4148)</f>
        <v>4.7125720000000003E-2</v>
      </c>
      <c r="E4566">
        <f t="shared" si="242"/>
        <v>-2.3352871721442382E-2</v>
      </c>
      <c r="F4566">
        <f t="shared" si="243"/>
        <v>2.1582442859568864E-2</v>
      </c>
      <c r="G4566">
        <f>IF('Input and Summary Results'!$J$4="yes",IF(C4566=FALSE,FALSE,IF('Data Transformation'!E4566&lt;$R$10,E4566,$R$10)),IF(C4566=FALSE,FALSE,IF(C4566&lt;$R$10,C4566,$R$10)))</f>
        <v>0.94764817000000001</v>
      </c>
      <c r="H4566">
        <f>IF('Input and Summary Results'!$J$4="yes",'Data Transformation'!F4566,'Data Transformation'!D4566)</f>
        <v>4.7125720000000003E-2</v>
      </c>
      <c r="I4566">
        <f t="shared" si="244"/>
        <v>262</v>
      </c>
    </row>
    <row r="4567" spans="2:9" x14ac:dyDescent="0.25">
      <c r="B4567">
        <f>IF('Input and Summary Results'!D4149=0,FALSE,'Input and Summary Results'!$B4149)</f>
        <v>262</v>
      </c>
      <c r="C4567">
        <f>IF(OR(B4567=0,'Input and Summary Results'!D4149=0,'Input and Summary Results'!D4149=""),FALSE,'Input and Summary Results'!$D4149)</f>
        <v>1.04260373</v>
      </c>
      <c r="D4567">
        <f>IF(OR(B4567=0,'Input and Summary Results'!E4149=0),FALSE,'Input and Summary Results'!$E4149)</f>
        <v>6.5445600000000007E-2</v>
      </c>
      <c r="E4567">
        <f t="shared" si="242"/>
        <v>1.8119274317760083E-2</v>
      </c>
      <c r="F4567">
        <f t="shared" si="243"/>
        <v>2.724274773120177E-2</v>
      </c>
      <c r="G4567">
        <f>IF('Input and Summary Results'!$J$4="yes",IF(C4567=FALSE,FALSE,IF('Data Transformation'!E4567&lt;$R$10,E4567,$R$10)),IF(C4567=FALSE,FALSE,IF(C4567&lt;$R$10,C4567,$R$10)))</f>
        <v>1.04260373</v>
      </c>
      <c r="H4567">
        <f>IF('Input and Summary Results'!$J$4="yes",'Data Transformation'!F4567,'Data Transformation'!D4567)</f>
        <v>6.5445600000000007E-2</v>
      </c>
      <c r="I4567">
        <f t="shared" si="244"/>
        <v>262</v>
      </c>
    </row>
    <row r="4568" spans="2:9" x14ac:dyDescent="0.25">
      <c r="B4568">
        <f>IF('Input and Summary Results'!D4150=0,FALSE,'Input and Summary Results'!$B4150)</f>
        <v>262</v>
      </c>
      <c r="C4568">
        <f>IF(OR(B4568=0,'Input and Summary Results'!D4150=0,'Input and Summary Results'!D4150=""),FALSE,'Input and Summary Results'!$D4150)</f>
        <v>1.3266052100000001</v>
      </c>
      <c r="D4568">
        <f>IF(OR(B4568=0,'Input and Summary Results'!E4150=0),FALSE,'Input and Summary Results'!$E4150)</f>
        <v>0.10174524</v>
      </c>
      <c r="E4568">
        <f t="shared" si="242"/>
        <v>0.12274169857807263</v>
      </c>
      <c r="F4568">
        <f t="shared" si="243"/>
        <v>3.3286040057086762E-2</v>
      </c>
      <c r="G4568">
        <f>IF('Input and Summary Results'!$J$4="yes",IF(C4568=FALSE,FALSE,IF('Data Transformation'!E4568&lt;$R$10,E4568,$R$10)),IF(C4568=FALSE,FALSE,IF(C4568&lt;$R$10,C4568,$R$10)))</f>
        <v>1.3266052100000001</v>
      </c>
      <c r="H4568">
        <f>IF('Input and Summary Results'!$J$4="yes",'Data Transformation'!F4568,'Data Transformation'!D4568)</f>
        <v>0.10174524</v>
      </c>
      <c r="I4568">
        <f t="shared" si="244"/>
        <v>262</v>
      </c>
    </row>
    <row r="4569" spans="2:9" x14ac:dyDescent="0.25">
      <c r="B4569">
        <f>IF('Input and Summary Results'!D4151=0,FALSE,'Input and Summary Results'!$B4151)</f>
        <v>263</v>
      </c>
      <c r="C4569">
        <f>IF(OR(B4569=0,'Input and Summary Results'!D4151=0,'Input and Summary Results'!D4151=""),FALSE,'Input and Summary Results'!$D4151)</f>
        <v>2.0739839999999999E-2</v>
      </c>
      <c r="D4569">
        <f>IF(OR(B4569=0,'Input and Summary Results'!E4151=0),FALSE,'Input and Summary Results'!$E4151)</f>
        <v>0.11527147</v>
      </c>
      <c r="E4569">
        <f t="shared" si="242"/>
        <v>-1.6831945983512757</v>
      </c>
      <c r="F4569">
        <f t="shared" si="243"/>
        <v>2.4121602664244275</v>
      </c>
      <c r="G4569">
        <f>IF('Input and Summary Results'!$J$4="yes",IF(C4569=FALSE,FALSE,IF('Data Transformation'!E4569&lt;$R$10,E4569,$R$10)),IF(C4569=FALSE,FALSE,IF(C4569&lt;$R$10,C4569,$R$10)))</f>
        <v>2.0739839999999999E-2</v>
      </c>
      <c r="H4569">
        <f>IF('Input and Summary Results'!$J$4="yes",'Data Transformation'!F4569,'Data Transformation'!D4569)</f>
        <v>0.11527147</v>
      </c>
      <c r="I4569">
        <f t="shared" si="244"/>
        <v>263</v>
      </c>
    </row>
    <row r="4570" spans="2:9" x14ac:dyDescent="0.25">
      <c r="B4570">
        <f>IF('Input and Summary Results'!D4152=0,FALSE,'Input and Summary Results'!$B4152)</f>
        <v>263</v>
      </c>
      <c r="C4570">
        <f>IF(OR(B4570=0,'Input and Summary Results'!D4152=0,'Input and Summary Results'!D4152=""),FALSE,'Input and Summary Results'!$D4152)</f>
        <v>2.5914110000000001E-2</v>
      </c>
      <c r="D4570">
        <f>IF(OR(B4570=0,'Input and Summary Results'!E4152=0),FALSE,'Input and Summary Results'!$E4152)</f>
        <v>9.0807830000000006E-2</v>
      </c>
      <c r="E4570">
        <f t="shared" si="242"/>
        <v>-1.586463702075317</v>
      </c>
      <c r="F4570">
        <f t="shared" si="243"/>
        <v>1.520816197044776</v>
      </c>
      <c r="G4570">
        <f>IF('Input and Summary Results'!$J$4="yes",IF(C4570=FALSE,FALSE,IF('Data Transformation'!E4570&lt;$R$10,E4570,$R$10)),IF(C4570=FALSE,FALSE,IF(C4570&lt;$R$10,C4570,$R$10)))</f>
        <v>2.5914110000000001E-2</v>
      </c>
      <c r="H4570">
        <f>IF('Input and Summary Results'!$J$4="yes",'Data Transformation'!F4570,'Data Transformation'!D4570)</f>
        <v>9.0807830000000006E-2</v>
      </c>
      <c r="I4570">
        <f t="shared" si="244"/>
        <v>263</v>
      </c>
    </row>
    <row r="4571" spans="2:9" x14ac:dyDescent="0.25">
      <c r="B4571">
        <f>IF('Input and Summary Results'!D4153=0,FALSE,'Input and Summary Results'!$B4153)</f>
        <v>263</v>
      </c>
      <c r="C4571">
        <f>IF(OR(B4571=0,'Input and Summary Results'!D4153=0,'Input and Summary Results'!D4153=""),FALSE,'Input and Summary Results'!$D4153)</f>
        <v>3.205057E-2</v>
      </c>
      <c r="D4571">
        <f>IF(OR(B4571=0,'Input and Summary Results'!E4153=0),FALSE,'Input and Summary Results'!$E4153)</f>
        <v>7.9327270000000005E-2</v>
      </c>
      <c r="E4571">
        <f t="shared" si="242"/>
        <v>-1.4941642424118275</v>
      </c>
      <c r="F4571">
        <f t="shared" si="243"/>
        <v>1.0741785615669239</v>
      </c>
      <c r="G4571">
        <f>IF('Input and Summary Results'!$J$4="yes",IF(C4571=FALSE,FALSE,IF('Data Transformation'!E4571&lt;$R$10,E4571,$R$10)),IF(C4571=FALSE,FALSE,IF(C4571&lt;$R$10,C4571,$R$10)))</f>
        <v>3.205057E-2</v>
      </c>
      <c r="H4571">
        <f>IF('Input and Summary Results'!$J$4="yes",'Data Transformation'!F4571,'Data Transformation'!D4571)</f>
        <v>7.9327270000000005E-2</v>
      </c>
      <c r="I4571">
        <f t="shared" si="244"/>
        <v>263</v>
      </c>
    </row>
    <row r="4572" spans="2:9" x14ac:dyDescent="0.25">
      <c r="B4572">
        <f>IF('Input and Summary Results'!D4154=0,FALSE,'Input and Summary Results'!$B4154)</f>
        <v>263</v>
      </c>
      <c r="C4572">
        <f>IF(OR(B4572=0,'Input and Summary Results'!D4154=0,'Input and Summary Results'!D4154=""),FALSE,'Input and Summary Results'!$D4154)</f>
        <v>7.8468999999999997E-2</v>
      </c>
      <c r="D4572">
        <f>IF(OR(B4572=0,'Input and Summary Results'!E4154=0),FALSE,'Input and Summary Results'!$E4154)</f>
        <v>5.56363E-2</v>
      </c>
      <c r="E4572">
        <f t="shared" si="242"/>
        <v>-1.1053018819549243</v>
      </c>
      <c r="F4572">
        <f t="shared" si="243"/>
        <v>0.30771583937605934</v>
      </c>
      <c r="G4572">
        <f>IF('Input and Summary Results'!$J$4="yes",IF(C4572=FALSE,FALSE,IF('Data Transformation'!E4572&lt;$R$10,E4572,$R$10)),IF(C4572=FALSE,FALSE,IF(C4572&lt;$R$10,C4572,$R$10)))</f>
        <v>7.8468999999999997E-2</v>
      </c>
      <c r="H4572">
        <f>IF('Input and Summary Results'!$J$4="yes",'Data Transformation'!F4572,'Data Transformation'!D4572)</f>
        <v>5.56363E-2</v>
      </c>
      <c r="I4572">
        <f t="shared" si="244"/>
        <v>263</v>
      </c>
    </row>
    <row r="4573" spans="2:9" x14ac:dyDescent="0.25">
      <c r="B4573">
        <f>IF('Input and Summary Results'!D4155=0,FALSE,'Input and Summary Results'!$B4155)</f>
        <v>263</v>
      </c>
      <c r="C4573">
        <f>IF(OR(B4573=0,'Input and Summary Results'!D4155=0,'Input and Summary Results'!D4155=""),FALSE,'Input and Summary Results'!$D4155)</f>
        <v>8.2276849999999999E-2</v>
      </c>
      <c r="D4573">
        <f>IF(OR(B4573=0,'Input and Summary Results'!E4155=0),FALSE,'Input and Summary Results'!$E4155)</f>
        <v>8.2930859999999995E-2</v>
      </c>
      <c r="E4573">
        <f t="shared" si="242"/>
        <v>-1.084722343785838</v>
      </c>
      <c r="F4573">
        <f t="shared" si="243"/>
        <v>0.43744982021066681</v>
      </c>
      <c r="G4573">
        <f>IF('Input and Summary Results'!$J$4="yes",IF(C4573=FALSE,FALSE,IF('Data Transformation'!E4573&lt;$R$10,E4573,$R$10)),IF(C4573=FALSE,FALSE,IF(C4573&lt;$R$10,C4573,$R$10)))</f>
        <v>8.2276849999999999E-2</v>
      </c>
      <c r="H4573">
        <f>IF('Input and Summary Results'!$J$4="yes",'Data Transformation'!F4573,'Data Transformation'!D4573)</f>
        <v>8.2930859999999995E-2</v>
      </c>
      <c r="I4573">
        <f t="shared" si="244"/>
        <v>263</v>
      </c>
    </row>
    <row r="4574" spans="2:9" x14ac:dyDescent="0.25">
      <c r="B4574">
        <f>IF('Input and Summary Results'!D4156=0,FALSE,'Input and Summary Results'!$B4156)</f>
        <v>263</v>
      </c>
      <c r="C4574">
        <f>IF(OR(B4574=0,'Input and Summary Results'!D4156=0,'Input and Summary Results'!D4156=""),FALSE,'Input and Summary Results'!$D4156)</f>
        <v>9.3678330000000004E-2</v>
      </c>
      <c r="D4574">
        <f>IF(OR(B4574=0,'Input and Summary Results'!E4156=0),FALSE,'Input and Summary Results'!$E4156)</f>
        <v>9.854715E-2</v>
      </c>
      <c r="E4574">
        <f t="shared" si="242"/>
        <v>-1.0283608600177752</v>
      </c>
      <c r="F4574">
        <f t="shared" si="243"/>
        <v>0.4565566348161843</v>
      </c>
      <c r="G4574">
        <f>IF('Input and Summary Results'!$J$4="yes",IF(C4574=FALSE,FALSE,IF('Data Transformation'!E4574&lt;$R$10,E4574,$R$10)),IF(C4574=FALSE,FALSE,IF(C4574&lt;$R$10,C4574,$R$10)))</f>
        <v>9.3678330000000004E-2</v>
      </c>
      <c r="H4574">
        <f>IF('Input and Summary Results'!$J$4="yes",'Data Transformation'!F4574,'Data Transformation'!D4574)</f>
        <v>9.854715E-2</v>
      </c>
      <c r="I4574">
        <f t="shared" si="244"/>
        <v>263</v>
      </c>
    </row>
    <row r="4575" spans="2:9" x14ac:dyDescent="0.25">
      <c r="B4575">
        <f>IF('Input and Summary Results'!D4157=0,FALSE,'Input and Summary Results'!$B4157)</f>
        <v>263</v>
      </c>
      <c r="C4575">
        <f>IF(OR(B4575=0,'Input and Summary Results'!D4157=0,'Input and Summary Results'!D4157=""),FALSE,'Input and Summary Results'!$D4157)</f>
        <v>0.14897904000000001</v>
      </c>
      <c r="D4575">
        <f>IF(OR(B4575=0,'Input and Summary Results'!E4157=0),FALSE,'Input and Summary Results'!$E4157)</f>
        <v>4.8450119999999999E-2</v>
      </c>
      <c r="E4575">
        <f t="shared" si="242"/>
        <v>-0.82687482858539196</v>
      </c>
      <c r="F4575">
        <f t="shared" si="243"/>
        <v>0.14114302307223886</v>
      </c>
      <c r="G4575">
        <f>IF('Input and Summary Results'!$J$4="yes",IF(C4575=FALSE,FALSE,IF('Data Transformation'!E4575&lt;$R$10,E4575,$R$10)),IF(C4575=FALSE,FALSE,IF(C4575&lt;$R$10,C4575,$R$10)))</f>
        <v>0.14897904000000001</v>
      </c>
      <c r="H4575">
        <f>IF('Input and Summary Results'!$J$4="yes",'Data Transformation'!F4575,'Data Transformation'!D4575)</f>
        <v>4.8450119999999999E-2</v>
      </c>
      <c r="I4575">
        <f t="shared" si="244"/>
        <v>263</v>
      </c>
    </row>
    <row r="4576" spans="2:9" x14ac:dyDescent="0.25">
      <c r="B4576">
        <f>IF('Input and Summary Results'!D4158=0,FALSE,'Input and Summary Results'!$B4158)</f>
        <v>263</v>
      </c>
      <c r="C4576">
        <f>IF(OR(B4576=0,'Input and Summary Results'!D4158=0,'Input and Summary Results'!D4158=""),FALSE,'Input and Summary Results'!$D4158)</f>
        <v>0.26852870000000001</v>
      </c>
      <c r="D4576">
        <f>IF(OR(B4576=0,'Input and Summary Results'!E4158=0),FALSE,'Input and Summary Results'!$E4158)</f>
        <v>8.0565700000000004E-2</v>
      </c>
      <c r="E4576">
        <f t="shared" si="242"/>
        <v>-0.57100929065148198</v>
      </c>
      <c r="F4576">
        <f t="shared" si="243"/>
        <v>0.13021145896136987</v>
      </c>
      <c r="G4576">
        <f>IF('Input and Summary Results'!$J$4="yes",IF(C4576=FALSE,FALSE,IF('Data Transformation'!E4576&lt;$R$10,E4576,$R$10)),IF(C4576=FALSE,FALSE,IF(C4576&lt;$R$10,C4576,$R$10)))</f>
        <v>0.26852870000000001</v>
      </c>
      <c r="H4576">
        <f>IF('Input and Summary Results'!$J$4="yes",'Data Transformation'!F4576,'Data Transformation'!D4576)</f>
        <v>8.0565700000000004E-2</v>
      </c>
      <c r="I4576">
        <f t="shared" si="244"/>
        <v>263</v>
      </c>
    </row>
    <row r="4577" spans="2:9" x14ac:dyDescent="0.25">
      <c r="B4577">
        <f>IF('Input and Summary Results'!D4159=0,FALSE,'Input and Summary Results'!$B4159)</f>
        <v>263</v>
      </c>
      <c r="C4577">
        <f>IF(OR(B4577=0,'Input and Summary Results'!D4159=0,'Input and Summary Results'!D4159=""),FALSE,'Input and Summary Results'!$D4159)</f>
        <v>0.29282425000000001</v>
      </c>
      <c r="D4577">
        <f>IF(OR(B4577=0,'Input and Summary Results'!E4159=0),FALSE,'Input and Summary Results'!$E4159)</f>
        <v>5.0355709999999998E-2</v>
      </c>
      <c r="E4577">
        <f t="shared" si="242"/>
        <v>-0.53339296038314876</v>
      </c>
      <c r="F4577">
        <f t="shared" si="243"/>
        <v>7.4633088413954773E-2</v>
      </c>
      <c r="G4577">
        <f>IF('Input and Summary Results'!$J$4="yes",IF(C4577=FALSE,FALSE,IF('Data Transformation'!E4577&lt;$R$10,E4577,$R$10)),IF(C4577=FALSE,FALSE,IF(C4577&lt;$R$10,C4577,$R$10)))</f>
        <v>0.29282425000000001</v>
      </c>
      <c r="H4577">
        <f>IF('Input and Summary Results'!$J$4="yes",'Data Transformation'!F4577,'Data Transformation'!D4577)</f>
        <v>5.0355709999999998E-2</v>
      </c>
      <c r="I4577">
        <f t="shared" si="244"/>
        <v>263</v>
      </c>
    </row>
    <row r="4578" spans="2:9" x14ac:dyDescent="0.25">
      <c r="B4578">
        <f>IF('Input and Summary Results'!D4160=0,FALSE,'Input and Summary Results'!$B4160)</f>
        <v>263</v>
      </c>
      <c r="C4578">
        <f>IF(OR(B4578=0,'Input and Summary Results'!D4160=0,'Input and Summary Results'!D4160=""),FALSE,'Input and Summary Results'!$D4160)</f>
        <v>0.43056989000000001</v>
      </c>
      <c r="D4578">
        <f>IF(OR(B4578=0,'Input and Summary Results'!E4160=0),FALSE,'Input and Summary Results'!$E4160)</f>
        <v>6.0179530000000002E-2</v>
      </c>
      <c r="E4578">
        <f t="shared" si="242"/>
        <v>-0.36595634391352272</v>
      </c>
      <c r="F4578">
        <f t="shared" si="243"/>
        <v>6.0658946727556819E-2</v>
      </c>
      <c r="G4578">
        <f>IF('Input and Summary Results'!$J$4="yes",IF(C4578=FALSE,FALSE,IF('Data Transformation'!E4578&lt;$R$10,E4578,$R$10)),IF(C4578=FALSE,FALSE,IF(C4578&lt;$R$10,C4578,$R$10)))</f>
        <v>0.43056989000000001</v>
      </c>
      <c r="H4578">
        <f>IF('Input and Summary Results'!$J$4="yes",'Data Transformation'!F4578,'Data Transformation'!D4578)</f>
        <v>6.0179530000000002E-2</v>
      </c>
      <c r="I4578">
        <f t="shared" si="244"/>
        <v>263</v>
      </c>
    </row>
    <row r="4579" spans="2:9" x14ac:dyDescent="0.25">
      <c r="B4579">
        <f>IF('Input and Summary Results'!D4161=0,FALSE,'Input and Summary Results'!$B4161)</f>
        <v>263</v>
      </c>
      <c r="C4579">
        <f>IF(OR(B4579=0,'Input and Summary Results'!D4161=0,'Input and Summary Results'!D4161=""),FALSE,'Input and Summary Results'!$D4161)</f>
        <v>0.45596618</v>
      </c>
      <c r="D4579">
        <f>IF(OR(B4579=0,'Input and Summary Results'!E4161=0),FALSE,'Input and Summary Results'!$E4161)</f>
        <v>6.6735660000000002E-2</v>
      </c>
      <c r="E4579">
        <f t="shared" si="242"/>
        <v>-0.34106736870415921</v>
      </c>
      <c r="F4579">
        <f t="shared" si="243"/>
        <v>6.3520668221489593E-2</v>
      </c>
      <c r="G4579">
        <f>IF('Input and Summary Results'!$J$4="yes",IF(C4579=FALSE,FALSE,IF('Data Transformation'!E4579&lt;$R$10,E4579,$R$10)),IF(C4579=FALSE,FALSE,IF(C4579&lt;$R$10,C4579,$R$10)))</f>
        <v>0.45596618</v>
      </c>
      <c r="H4579">
        <f>IF('Input and Summary Results'!$J$4="yes",'Data Transformation'!F4579,'Data Transformation'!D4579)</f>
        <v>6.6735660000000002E-2</v>
      </c>
      <c r="I4579">
        <f t="shared" si="244"/>
        <v>263</v>
      </c>
    </row>
    <row r="4580" spans="2:9" x14ac:dyDescent="0.25">
      <c r="B4580">
        <f>IF('Input and Summary Results'!D4162=0,FALSE,'Input and Summary Results'!$B4162)</f>
        <v>263</v>
      </c>
      <c r="C4580">
        <f>IF(OR(B4580=0,'Input and Summary Results'!D4162=0,'Input and Summary Results'!D4162=""),FALSE,'Input and Summary Results'!$D4162)</f>
        <v>0.48263971999999999</v>
      </c>
      <c r="D4580">
        <f>IF(OR(B4580=0,'Input and Summary Results'!E4162=0),FALSE,'Input and Summary Results'!$E4162)</f>
        <v>6.7623820000000001E-2</v>
      </c>
      <c r="E4580">
        <f t="shared" si="242"/>
        <v>-0.31637693964443303</v>
      </c>
      <c r="F4580">
        <f t="shared" si="243"/>
        <v>6.0808791037753794E-2</v>
      </c>
      <c r="G4580">
        <f>IF('Input and Summary Results'!$J$4="yes",IF(C4580=FALSE,FALSE,IF('Data Transformation'!E4580&lt;$R$10,E4580,$R$10)),IF(C4580=FALSE,FALSE,IF(C4580&lt;$R$10,C4580,$R$10)))</f>
        <v>0.48263971999999999</v>
      </c>
      <c r="H4580">
        <f>IF('Input and Summary Results'!$J$4="yes",'Data Transformation'!F4580,'Data Transformation'!D4580)</f>
        <v>6.7623820000000001E-2</v>
      </c>
      <c r="I4580">
        <f t="shared" si="244"/>
        <v>263</v>
      </c>
    </row>
    <row r="4581" spans="2:9" x14ac:dyDescent="0.25">
      <c r="B4581">
        <f>IF('Input and Summary Results'!D4163=0,FALSE,'Input and Summary Results'!$B4163)</f>
        <v>263</v>
      </c>
      <c r="C4581">
        <f>IF(OR(B4581=0,'Input and Summary Results'!D4163=0,'Input and Summary Results'!D4163=""),FALSE,'Input and Summary Results'!$D4163)</f>
        <v>0.52316823999999995</v>
      </c>
      <c r="D4581">
        <f>IF(OR(B4581=0,'Input and Summary Results'!E4163=0),FALSE,'Input and Summary Results'!$E4163)</f>
        <v>8.3963380000000004E-2</v>
      </c>
      <c r="E4581">
        <f t="shared" si="242"/>
        <v>-0.28135862861996808</v>
      </c>
      <c r="F4581">
        <f t="shared" si="243"/>
        <v>6.9652750556876322E-2</v>
      </c>
      <c r="G4581">
        <f>IF('Input and Summary Results'!$J$4="yes",IF(C4581=FALSE,FALSE,IF('Data Transformation'!E4581&lt;$R$10,E4581,$R$10)),IF(C4581=FALSE,FALSE,IF(C4581&lt;$R$10,C4581,$R$10)))</f>
        <v>0.52316823999999995</v>
      </c>
      <c r="H4581">
        <f>IF('Input and Summary Results'!$J$4="yes",'Data Transformation'!F4581,'Data Transformation'!D4581)</f>
        <v>8.3963380000000004E-2</v>
      </c>
      <c r="I4581">
        <f t="shared" si="244"/>
        <v>263</v>
      </c>
    </row>
    <row r="4582" spans="2:9" x14ac:dyDescent="0.25">
      <c r="B4582">
        <f>IF('Input and Summary Results'!D4164=0,FALSE,'Input and Summary Results'!$B4164)</f>
        <v>263</v>
      </c>
      <c r="C4582">
        <f>IF(OR(B4582=0,'Input and Summary Results'!D4164=0,'Input and Summary Results'!D4164=""),FALSE,'Input and Summary Results'!$D4164)</f>
        <v>0.75462956000000003</v>
      </c>
      <c r="D4582">
        <f>IF(OR(B4582=0,'Input and Summary Results'!E4164=0),FALSE,'Input and Summary Results'!$E4164)</f>
        <v>8.0534410000000001E-2</v>
      </c>
      <c r="E4582">
        <f t="shared" si="242"/>
        <v>-0.12226618681930013</v>
      </c>
      <c r="F4582">
        <f t="shared" si="243"/>
        <v>4.6316677470201399E-2</v>
      </c>
      <c r="G4582">
        <f>IF('Input and Summary Results'!$J$4="yes",IF(C4582=FALSE,FALSE,IF('Data Transformation'!E4582&lt;$R$10,E4582,$R$10)),IF(C4582=FALSE,FALSE,IF(C4582&lt;$R$10,C4582,$R$10)))</f>
        <v>0.75462956000000003</v>
      </c>
      <c r="H4582">
        <f>IF('Input and Summary Results'!$J$4="yes",'Data Transformation'!F4582,'Data Transformation'!D4582)</f>
        <v>8.0534410000000001E-2</v>
      </c>
      <c r="I4582">
        <f t="shared" si="244"/>
        <v>263</v>
      </c>
    </row>
    <row r="4583" spans="2:9" x14ac:dyDescent="0.25">
      <c r="B4583">
        <f>IF('Input and Summary Results'!D4165=0,FALSE,'Input and Summary Results'!$B4165)</f>
        <v>263</v>
      </c>
      <c r="C4583">
        <f>IF(OR(B4583=0,'Input and Summary Results'!D4165=0,'Input and Summary Results'!D4165=""),FALSE,'Input and Summary Results'!$D4165)</f>
        <v>0.87699183000000003</v>
      </c>
      <c r="D4583">
        <f>IF(OR(B4583=0,'Input and Summary Results'!E4165=0),FALSE,'Input and Summary Results'!$E4165)</f>
        <v>0.10125251</v>
      </c>
      <c r="E4583">
        <f t="shared" si="242"/>
        <v>-5.7004452474831116E-2</v>
      </c>
      <c r="F4583">
        <f t="shared" si="243"/>
        <v>5.0107182115938294E-2</v>
      </c>
      <c r="G4583">
        <f>IF('Input and Summary Results'!$J$4="yes",IF(C4583=FALSE,FALSE,IF('Data Transformation'!E4583&lt;$R$10,E4583,$R$10)),IF(C4583=FALSE,FALSE,IF(C4583&lt;$R$10,C4583,$R$10)))</f>
        <v>0.87699183000000003</v>
      </c>
      <c r="H4583">
        <f>IF('Input and Summary Results'!$J$4="yes",'Data Transformation'!F4583,'Data Transformation'!D4583)</f>
        <v>0.10125251</v>
      </c>
      <c r="I4583">
        <f t="shared" si="244"/>
        <v>263</v>
      </c>
    </row>
    <row r="4584" spans="2:9" x14ac:dyDescent="0.25">
      <c r="B4584">
        <f>IF('Input and Summary Results'!D4166=0,FALSE,'Input and Summary Results'!$B4166)</f>
        <v>263</v>
      </c>
      <c r="C4584">
        <f>IF(OR(B4584=0,'Input and Summary Results'!D4166=0,'Input and Summary Results'!D4166=""),FALSE,'Input and Summary Results'!$D4166)</f>
        <v>0.92478572000000003</v>
      </c>
      <c r="D4584">
        <f>IF(OR(B4584=0,'Input and Summary Results'!E4166=0),FALSE,'Input and Summary Results'!$E4166)</f>
        <v>7.6774110000000007E-2</v>
      </c>
      <c r="E4584">
        <f t="shared" si="242"/>
        <v>-3.3958884993056354E-2</v>
      </c>
      <c r="F4584">
        <f t="shared" si="243"/>
        <v>3.6029928900718752E-2</v>
      </c>
      <c r="G4584">
        <f>IF('Input and Summary Results'!$J$4="yes",IF(C4584=FALSE,FALSE,IF('Data Transformation'!E4584&lt;$R$10,E4584,$R$10)),IF(C4584=FALSE,FALSE,IF(C4584&lt;$R$10,C4584,$R$10)))</f>
        <v>0.92478572000000003</v>
      </c>
      <c r="H4584">
        <f>IF('Input and Summary Results'!$J$4="yes",'Data Transformation'!F4584,'Data Transformation'!D4584)</f>
        <v>7.6774110000000007E-2</v>
      </c>
      <c r="I4584">
        <f t="shared" si="244"/>
        <v>263</v>
      </c>
    </row>
    <row r="4585" spans="2:9" x14ac:dyDescent="0.25">
      <c r="B4585">
        <f>IF('Input and Summary Results'!D4167=0,FALSE,'Input and Summary Results'!$B4167)</f>
        <v>263</v>
      </c>
      <c r="C4585">
        <f>IF(OR(B4585=0,'Input and Summary Results'!D4167=0,'Input and Summary Results'!D4167=""),FALSE,'Input and Summary Results'!$D4167)</f>
        <v>1.04623095</v>
      </c>
      <c r="D4585">
        <f>IF(OR(B4585=0,'Input and Summary Results'!E4167=0),FALSE,'Input and Summary Results'!$E4167)</f>
        <v>8.2235500000000003E-2</v>
      </c>
      <c r="E4585">
        <f t="shared" si="242"/>
        <v>1.9627563345210396E-2</v>
      </c>
      <c r="F4585">
        <f t="shared" si="243"/>
        <v>3.4113124831568024E-2</v>
      </c>
      <c r="G4585">
        <f>IF('Input and Summary Results'!$J$4="yes",IF(C4585=FALSE,FALSE,IF('Data Transformation'!E4585&lt;$R$10,E4585,$R$10)),IF(C4585=FALSE,FALSE,IF(C4585&lt;$R$10,C4585,$R$10)))</f>
        <v>1.04623095</v>
      </c>
      <c r="H4585">
        <f>IF('Input and Summary Results'!$J$4="yes",'Data Transformation'!F4585,'Data Transformation'!D4585)</f>
        <v>8.2235500000000003E-2</v>
      </c>
      <c r="I4585">
        <f t="shared" si="244"/>
        <v>263</v>
      </c>
    </row>
    <row r="4586" spans="2:9" x14ac:dyDescent="0.25">
      <c r="B4586">
        <f>IF('Input and Summary Results'!D4168=0,FALSE,'Input and Summary Results'!$B4168)</f>
        <v>264</v>
      </c>
      <c r="C4586">
        <f>IF(OR(B4586=0,'Input and Summary Results'!D4168=0,'Input and Summary Results'!D4168=""),FALSE,'Input and Summary Results'!$D4168)</f>
        <v>-0.1601542</v>
      </c>
      <c r="D4586">
        <f>IF(OR(B4586=0,'Input and Summary Results'!E4168=0),FALSE,'Input and Summary Results'!$E4168)</f>
        <v>8.3569879999999999E-2</v>
      </c>
      <c r="E4586" t="e">
        <f t="shared" ref="E4586:E4649" si="245">IF(C4586=FALSE,FALSE,LOG10(C4586))</f>
        <v>#NUM!</v>
      </c>
      <c r="F4586">
        <f t="shared" ref="F4586:F4649" si="246">IF(D4586=FALSE, FALSE,0.434*D4586/C4586)</f>
        <v>-0.22646504381402421</v>
      </c>
      <c r="G4586">
        <f>IF('Input and Summary Results'!$J$4="yes",IF(C4586=FALSE,FALSE,IF('Data Transformation'!E4586&lt;$R$10,E4586,$R$10)),IF(C4586=FALSE,FALSE,IF(C4586&lt;$R$10,C4586,$R$10)))</f>
        <v>-0.1601542</v>
      </c>
      <c r="H4586">
        <f>IF('Input and Summary Results'!$J$4="yes",'Data Transformation'!F4586,'Data Transformation'!D4586)</f>
        <v>8.3569879999999999E-2</v>
      </c>
      <c r="I4586">
        <f t="shared" si="244"/>
        <v>264</v>
      </c>
    </row>
    <row r="4587" spans="2:9" x14ac:dyDescent="0.25">
      <c r="B4587">
        <f>IF('Input and Summary Results'!D4169=0,FALSE,'Input and Summary Results'!$B4169)</f>
        <v>264</v>
      </c>
      <c r="C4587">
        <f>IF(OR(B4587=0,'Input and Summary Results'!D4169=0,'Input and Summary Results'!D4169=""),FALSE,'Input and Summary Results'!$D4169)</f>
        <v>-0.1546843</v>
      </c>
      <c r="D4587">
        <f>IF(OR(B4587=0,'Input and Summary Results'!E4169=0),FALSE,'Input and Summary Results'!$E4169)</f>
        <v>8.8326169999999996E-2</v>
      </c>
      <c r="E4587" t="e">
        <f t="shared" si="245"/>
        <v>#NUM!</v>
      </c>
      <c r="F4587">
        <f t="shared" si="246"/>
        <v>-0.24781802535874681</v>
      </c>
      <c r="G4587">
        <f>IF('Input and Summary Results'!$J$4="yes",IF(C4587=FALSE,FALSE,IF('Data Transformation'!E4587&lt;$R$10,E4587,$R$10)),IF(C4587=FALSE,FALSE,IF(C4587&lt;$R$10,C4587,$R$10)))</f>
        <v>-0.1546843</v>
      </c>
      <c r="H4587">
        <f>IF('Input and Summary Results'!$J$4="yes",'Data Transformation'!F4587,'Data Transformation'!D4587)</f>
        <v>8.8326169999999996E-2</v>
      </c>
      <c r="I4587">
        <f t="shared" si="244"/>
        <v>264</v>
      </c>
    </row>
    <row r="4588" spans="2:9" x14ac:dyDescent="0.25">
      <c r="B4588">
        <f>IF('Input and Summary Results'!D4170=0,FALSE,'Input and Summary Results'!$B4170)</f>
        <v>264</v>
      </c>
      <c r="C4588">
        <f>IF(OR(B4588=0,'Input and Summary Results'!D4170=0,'Input and Summary Results'!D4170=""),FALSE,'Input and Summary Results'!$D4170)</f>
        <v>-0.15002080000000001</v>
      </c>
      <c r="D4588">
        <f>IF(OR(B4588=0,'Input and Summary Results'!E4170=0),FALSE,'Input and Summary Results'!$E4170)</f>
        <v>0.10755261000000001</v>
      </c>
      <c r="E4588" t="e">
        <f t="shared" si="245"/>
        <v>#NUM!</v>
      </c>
      <c r="F4588">
        <f t="shared" si="246"/>
        <v>-0.31114240651962927</v>
      </c>
      <c r="G4588">
        <f>IF('Input and Summary Results'!$J$4="yes",IF(C4588=FALSE,FALSE,IF('Data Transformation'!E4588&lt;$R$10,E4588,$R$10)),IF(C4588=FALSE,FALSE,IF(C4588&lt;$R$10,C4588,$R$10)))</f>
        <v>-0.15002080000000001</v>
      </c>
      <c r="H4588">
        <f>IF('Input and Summary Results'!$J$4="yes",'Data Transformation'!F4588,'Data Transformation'!D4588)</f>
        <v>0.10755261000000001</v>
      </c>
      <c r="I4588">
        <f t="shared" si="244"/>
        <v>264</v>
      </c>
    </row>
    <row r="4589" spans="2:9" x14ac:dyDescent="0.25">
      <c r="B4589">
        <f>IF('Input and Summary Results'!D4171=0,FALSE,'Input and Summary Results'!$B4171)</f>
        <v>264</v>
      </c>
      <c r="C4589">
        <f>IF(OR(B4589=0,'Input and Summary Results'!D4171=0,'Input and Summary Results'!D4171=""),FALSE,'Input and Summary Results'!$D4171)</f>
        <v>-9.7385399999999997E-2</v>
      </c>
      <c r="D4589">
        <f>IF(OR(B4589=0,'Input and Summary Results'!E4171=0),FALSE,'Input and Summary Results'!$E4171)</f>
        <v>7.7361520000000003E-2</v>
      </c>
      <c r="E4589" t="e">
        <f t="shared" si="245"/>
        <v>#NUM!</v>
      </c>
      <c r="F4589">
        <f t="shared" si="246"/>
        <v>-0.34476317476747026</v>
      </c>
      <c r="G4589">
        <f>IF('Input and Summary Results'!$J$4="yes",IF(C4589=FALSE,FALSE,IF('Data Transformation'!E4589&lt;$R$10,E4589,$R$10)),IF(C4589=FALSE,FALSE,IF(C4589&lt;$R$10,C4589,$R$10)))</f>
        <v>-9.7385399999999997E-2</v>
      </c>
      <c r="H4589">
        <f>IF('Input and Summary Results'!$J$4="yes",'Data Transformation'!F4589,'Data Transformation'!D4589)</f>
        <v>7.7361520000000003E-2</v>
      </c>
      <c r="I4589">
        <f t="shared" si="244"/>
        <v>264</v>
      </c>
    </row>
    <row r="4590" spans="2:9" x14ac:dyDescent="0.25">
      <c r="B4590">
        <f>IF('Input and Summary Results'!D4172=0,FALSE,'Input and Summary Results'!$B4172)</f>
        <v>264</v>
      </c>
      <c r="C4590">
        <f>IF(OR(B4590=0,'Input and Summary Results'!D4172=0,'Input and Summary Results'!D4172=""),FALSE,'Input and Summary Results'!$D4172)</f>
        <v>-9.4999100000000003E-2</v>
      </c>
      <c r="D4590">
        <f>IF(OR(B4590=0,'Input and Summary Results'!E4172=0),FALSE,'Input and Summary Results'!$E4172)</f>
        <v>4.5810860000000002E-2</v>
      </c>
      <c r="E4590" t="e">
        <f t="shared" si="245"/>
        <v>#NUM!</v>
      </c>
      <c r="F4590">
        <f t="shared" si="246"/>
        <v>-0.2092852799658102</v>
      </c>
      <c r="G4590">
        <f>IF('Input and Summary Results'!$J$4="yes",IF(C4590=FALSE,FALSE,IF('Data Transformation'!E4590&lt;$R$10,E4590,$R$10)),IF(C4590=FALSE,FALSE,IF(C4590&lt;$R$10,C4590,$R$10)))</f>
        <v>-9.4999100000000003E-2</v>
      </c>
      <c r="H4590">
        <f>IF('Input and Summary Results'!$J$4="yes",'Data Transformation'!F4590,'Data Transformation'!D4590)</f>
        <v>4.5810860000000002E-2</v>
      </c>
      <c r="I4590">
        <f t="shared" si="244"/>
        <v>264</v>
      </c>
    </row>
    <row r="4591" spans="2:9" x14ac:dyDescent="0.25">
      <c r="B4591">
        <f>IF('Input and Summary Results'!D4173=0,FALSE,'Input and Summary Results'!$B4173)</f>
        <v>264</v>
      </c>
      <c r="C4591">
        <f>IF(OR(B4591=0,'Input and Summary Results'!D4173=0,'Input and Summary Results'!D4173=""),FALSE,'Input and Summary Results'!$D4173)</f>
        <v>-3.74052E-2</v>
      </c>
      <c r="D4591">
        <f>IF(OR(B4591=0,'Input and Summary Results'!E4173=0),FALSE,'Input and Summary Results'!$E4173)</f>
        <v>8.8426099999999994E-2</v>
      </c>
      <c r="E4591" t="e">
        <f t="shared" si="245"/>
        <v>#NUM!</v>
      </c>
      <c r="F4591">
        <f t="shared" si="246"/>
        <v>-1.0259784040721611</v>
      </c>
      <c r="G4591">
        <f>IF('Input and Summary Results'!$J$4="yes",IF(C4591=FALSE,FALSE,IF('Data Transformation'!E4591&lt;$R$10,E4591,$R$10)),IF(C4591=FALSE,FALSE,IF(C4591&lt;$R$10,C4591,$R$10)))</f>
        <v>-3.74052E-2</v>
      </c>
      <c r="H4591">
        <f>IF('Input and Summary Results'!$J$4="yes",'Data Transformation'!F4591,'Data Transformation'!D4591)</f>
        <v>8.8426099999999994E-2</v>
      </c>
      <c r="I4591">
        <f t="shared" si="244"/>
        <v>264</v>
      </c>
    </row>
    <row r="4592" spans="2:9" x14ac:dyDescent="0.25">
      <c r="B4592">
        <f>IF('Input and Summary Results'!D4174=0,FALSE,'Input and Summary Results'!$B4174)</f>
        <v>264</v>
      </c>
      <c r="C4592">
        <f>IF(OR(B4592=0,'Input and Summary Results'!D4174=0,'Input and Summary Results'!D4174=""),FALSE,'Input and Summary Results'!$D4174)</f>
        <v>-1.3010300000000001E-2</v>
      </c>
      <c r="D4592">
        <f>IF(OR(B4592=0,'Input and Summary Results'!E4174=0),FALSE,'Input and Summary Results'!$E4174)</f>
        <v>7.9833559999999998E-2</v>
      </c>
      <c r="E4592" t="e">
        <f t="shared" si="245"/>
        <v>#NUM!</v>
      </c>
      <c r="F4592">
        <f t="shared" si="246"/>
        <v>-2.6631026986310844</v>
      </c>
      <c r="G4592">
        <f>IF('Input and Summary Results'!$J$4="yes",IF(C4592=FALSE,FALSE,IF('Data Transformation'!E4592&lt;$R$10,E4592,$R$10)),IF(C4592=FALSE,FALSE,IF(C4592&lt;$R$10,C4592,$R$10)))</f>
        <v>-1.3010300000000001E-2</v>
      </c>
      <c r="H4592">
        <f>IF('Input and Summary Results'!$J$4="yes",'Data Transformation'!F4592,'Data Transformation'!D4592)</f>
        <v>7.9833559999999998E-2</v>
      </c>
      <c r="I4592">
        <f t="shared" si="244"/>
        <v>264</v>
      </c>
    </row>
    <row r="4593" spans="2:9" x14ac:dyDescent="0.25">
      <c r="B4593">
        <f>IF('Input and Summary Results'!D4175=0,FALSE,'Input and Summary Results'!$B4175)</f>
        <v>264</v>
      </c>
      <c r="C4593">
        <f>IF(OR(B4593=0,'Input and Summary Results'!D4175=0,'Input and Summary Results'!D4175=""),FALSE,'Input and Summary Results'!$D4175)</f>
        <v>-8.3000000000000001E-4</v>
      </c>
      <c r="D4593">
        <f>IF(OR(B4593=0,'Input and Summary Results'!E4175=0),FALSE,'Input and Summary Results'!$E4175)</f>
        <v>6.8426680000000004E-2</v>
      </c>
      <c r="E4593" t="e">
        <f t="shared" si="245"/>
        <v>#NUM!</v>
      </c>
      <c r="F4593">
        <f t="shared" si="246"/>
        <v>-35.779733879518069</v>
      </c>
      <c r="G4593">
        <f>IF('Input and Summary Results'!$J$4="yes",IF(C4593=FALSE,FALSE,IF('Data Transformation'!E4593&lt;$R$10,E4593,$R$10)),IF(C4593=FALSE,FALSE,IF(C4593&lt;$R$10,C4593,$R$10)))</f>
        <v>-8.3000000000000001E-4</v>
      </c>
      <c r="H4593">
        <f>IF('Input and Summary Results'!$J$4="yes",'Data Transformation'!F4593,'Data Transformation'!D4593)</f>
        <v>6.8426680000000004E-2</v>
      </c>
      <c r="I4593">
        <f t="shared" si="244"/>
        <v>264</v>
      </c>
    </row>
    <row r="4594" spans="2:9" x14ac:dyDescent="0.25">
      <c r="B4594">
        <f>IF('Input and Summary Results'!D4176=0,FALSE,'Input and Summary Results'!$B4176)</f>
        <v>264</v>
      </c>
      <c r="C4594">
        <f>IF(OR(B4594=0,'Input and Summary Results'!D4176=0,'Input and Summary Results'!D4176=""),FALSE,'Input and Summary Results'!$D4176)</f>
        <v>2.0800430000000002E-2</v>
      </c>
      <c r="D4594">
        <f>IF(OR(B4594=0,'Input and Summary Results'!E4176=0),FALSE,'Input and Summary Results'!$E4176)</f>
        <v>6.6322569999999997E-2</v>
      </c>
      <c r="E4594">
        <f t="shared" si="245"/>
        <v>-1.6819276869268089</v>
      </c>
      <c r="F4594">
        <f t="shared" si="246"/>
        <v>1.3838173239687832</v>
      </c>
      <c r="G4594">
        <f>IF('Input and Summary Results'!$J$4="yes",IF(C4594=FALSE,FALSE,IF('Data Transformation'!E4594&lt;$R$10,E4594,$R$10)),IF(C4594=FALSE,FALSE,IF(C4594&lt;$R$10,C4594,$R$10)))</f>
        <v>2.0800430000000002E-2</v>
      </c>
      <c r="H4594">
        <f>IF('Input and Summary Results'!$J$4="yes",'Data Transformation'!F4594,'Data Transformation'!D4594)</f>
        <v>6.6322569999999997E-2</v>
      </c>
      <c r="I4594">
        <f t="shared" si="244"/>
        <v>264</v>
      </c>
    </row>
    <row r="4595" spans="2:9" x14ac:dyDescent="0.25">
      <c r="B4595">
        <f>IF('Input and Summary Results'!D4177=0,FALSE,'Input and Summary Results'!$B4177)</f>
        <v>264</v>
      </c>
      <c r="C4595">
        <f>IF(OR(B4595=0,'Input and Summary Results'!D4177=0,'Input and Summary Results'!D4177=""),FALSE,'Input and Summary Results'!$D4177)</f>
        <v>3.1065599999999999E-2</v>
      </c>
      <c r="D4595">
        <f>IF(OR(B4595=0,'Input and Summary Results'!E4177=0),FALSE,'Input and Summary Results'!$E4177)</f>
        <v>9.7745929999999995E-2</v>
      </c>
      <c r="E4595">
        <f t="shared" si="245"/>
        <v>-1.5077202540201968</v>
      </c>
      <c r="F4595">
        <f t="shared" si="246"/>
        <v>1.3655533329470539</v>
      </c>
      <c r="G4595">
        <f>IF('Input and Summary Results'!$J$4="yes",IF(C4595=FALSE,FALSE,IF('Data Transformation'!E4595&lt;$R$10,E4595,$R$10)),IF(C4595=FALSE,FALSE,IF(C4595&lt;$R$10,C4595,$R$10)))</f>
        <v>3.1065599999999999E-2</v>
      </c>
      <c r="H4595">
        <f>IF('Input and Summary Results'!$J$4="yes",'Data Transformation'!F4595,'Data Transformation'!D4595)</f>
        <v>9.7745929999999995E-2</v>
      </c>
      <c r="I4595">
        <f t="shared" si="244"/>
        <v>264</v>
      </c>
    </row>
    <row r="4596" spans="2:9" x14ac:dyDescent="0.25">
      <c r="B4596">
        <f>IF('Input and Summary Results'!D4178=0,FALSE,'Input and Summary Results'!$B4178)</f>
        <v>264</v>
      </c>
      <c r="C4596">
        <f>IF(OR(B4596=0,'Input and Summary Results'!D4178=0,'Input and Summary Results'!D4178=""),FALSE,'Input and Summary Results'!$D4178)</f>
        <v>8.1565760000000001E-2</v>
      </c>
      <c r="D4596">
        <f>IF(OR(B4596=0,'Input and Summary Results'!E4178=0),FALSE,'Input and Summary Results'!$E4178)</f>
        <v>9.5128809999999994E-2</v>
      </c>
      <c r="E4596">
        <f t="shared" si="245"/>
        <v>-1.0884921128609513</v>
      </c>
      <c r="F4596">
        <f t="shared" si="246"/>
        <v>0.50616709192680842</v>
      </c>
      <c r="G4596">
        <f>IF('Input and Summary Results'!$J$4="yes",IF(C4596=FALSE,FALSE,IF('Data Transformation'!E4596&lt;$R$10,E4596,$R$10)),IF(C4596=FALSE,FALSE,IF(C4596&lt;$R$10,C4596,$R$10)))</f>
        <v>8.1565760000000001E-2</v>
      </c>
      <c r="H4596">
        <f>IF('Input and Summary Results'!$J$4="yes",'Data Transformation'!F4596,'Data Transformation'!D4596)</f>
        <v>9.5128809999999994E-2</v>
      </c>
      <c r="I4596">
        <f t="shared" si="244"/>
        <v>264</v>
      </c>
    </row>
    <row r="4597" spans="2:9" x14ac:dyDescent="0.25">
      <c r="B4597">
        <f>IF('Input and Summary Results'!D4179=0,FALSE,'Input and Summary Results'!$B4179)</f>
        <v>264</v>
      </c>
      <c r="C4597">
        <f>IF(OR(B4597=0,'Input and Summary Results'!D4179=0,'Input and Summary Results'!D4179=""),FALSE,'Input and Summary Results'!$D4179)</f>
        <v>9.0219110000000005E-2</v>
      </c>
      <c r="D4597">
        <f>IF(OR(B4597=0,'Input and Summary Results'!E4179=0),FALSE,'Input and Summary Results'!$E4179)</f>
        <v>5.1283040000000002E-2</v>
      </c>
      <c r="E4597">
        <f t="shared" si="245"/>
        <v>-1.0447014614767851</v>
      </c>
      <c r="F4597">
        <f t="shared" si="246"/>
        <v>0.24669761605939139</v>
      </c>
      <c r="G4597">
        <f>IF('Input and Summary Results'!$J$4="yes",IF(C4597=FALSE,FALSE,IF('Data Transformation'!E4597&lt;$R$10,E4597,$R$10)),IF(C4597=FALSE,FALSE,IF(C4597&lt;$R$10,C4597,$R$10)))</f>
        <v>9.0219110000000005E-2</v>
      </c>
      <c r="H4597">
        <f>IF('Input and Summary Results'!$J$4="yes",'Data Transformation'!F4597,'Data Transformation'!D4597)</f>
        <v>5.1283040000000002E-2</v>
      </c>
      <c r="I4597">
        <f t="shared" si="244"/>
        <v>264</v>
      </c>
    </row>
    <row r="4598" spans="2:9" x14ac:dyDescent="0.25">
      <c r="B4598">
        <f>IF('Input and Summary Results'!D4180=0,FALSE,'Input and Summary Results'!$B4180)</f>
        <v>264</v>
      </c>
      <c r="C4598">
        <f>IF(OR(B4598=0,'Input and Summary Results'!D4180=0,'Input and Summary Results'!D4180=""),FALSE,'Input and Summary Results'!$D4180)</f>
        <v>0.10689063</v>
      </c>
      <c r="D4598">
        <f>IF(OR(B4598=0,'Input and Summary Results'!E4180=0),FALSE,'Input and Summary Results'!$E4180)</f>
        <v>0.11205043000000001</v>
      </c>
      <c r="E4598">
        <f t="shared" si="245"/>
        <v>-0.97106036324443756</v>
      </c>
      <c r="F4598">
        <f t="shared" si="246"/>
        <v>0.45494994855956972</v>
      </c>
      <c r="G4598">
        <f>IF('Input and Summary Results'!$J$4="yes",IF(C4598=FALSE,FALSE,IF('Data Transformation'!E4598&lt;$R$10,E4598,$R$10)),IF(C4598=FALSE,FALSE,IF(C4598&lt;$R$10,C4598,$R$10)))</f>
        <v>0.10689063</v>
      </c>
      <c r="H4598">
        <f>IF('Input and Summary Results'!$J$4="yes",'Data Transformation'!F4598,'Data Transformation'!D4598)</f>
        <v>0.11205043000000001</v>
      </c>
      <c r="I4598">
        <f t="shared" si="244"/>
        <v>264</v>
      </c>
    </row>
    <row r="4599" spans="2:9" x14ac:dyDescent="0.25">
      <c r="B4599">
        <f>IF('Input and Summary Results'!D4181=0,FALSE,'Input and Summary Results'!$B4181)</f>
        <v>264</v>
      </c>
      <c r="C4599">
        <f>IF(OR(B4599=0,'Input and Summary Results'!D4181=0,'Input and Summary Results'!D4181=""),FALSE,'Input and Summary Results'!$D4181)</f>
        <v>0.11820940000000001</v>
      </c>
      <c r="D4599">
        <f>IF(OR(B4599=0,'Input and Summary Results'!E4181=0),FALSE,'Input and Summary Results'!$E4181)</f>
        <v>8.6991440000000003E-2</v>
      </c>
      <c r="E4599">
        <f t="shared" si="245"/>
        <v>-0.92734798702658383</v>
      </c>
      <c r="F4599">
        <f t="shared" si="246"/>
        <v>0.31938479477943377</v>
      </c>
      <c r="G4599">
        <f>IF('Input and Summary Results'!$J$4="yes",IF(C4599=FALSE,FALSE,IF('Data Transformation'!E4599&lt;$R$10,E4599,$R$10)),IF(C4599=FALSE,FALSE,IF(C4599&lt;$R$10,C4599,$R$10)))</f>
        <v>0.11820940000000001</v>
      </c>
      <c r="H4599">
        <f>IF('Input and Summary Results'!$J$4="yes",'Data Transformation'!F4599,'Data Transformation'!D4599)</f>
        <v>8.6991440000000003E-2</v>
      </c>
      <c r="I4599">
        <f t="shared" si="244"/>
        <v>264</v>
      </c>
    </row>
    <row r="4600" spans="2:9" x14ac:dyDescent="0.25">
      <c r="B4600">
        <f>IF('Input and Summary Results'!D4182=0,FALSE,'Input and Summary Results'!$B4182)</f>
        <v>264</v>
      </c>
      <c r="C4600">
        <f>IF(OR(B4600=0,'Input and Summary Results'!D4182=0,'Input and Summary Results'!D4182=""),FALSE,'Input and Summary Results'!$D4182)</f>
        <v>0.21028479</v>
      </c>
      <c r="D4600">
        <f>IF(OR(B4600=0,'Input and Summary Results'!E4182=0),FALSE,'Input and Summary Results'!$E4182)</f>
        <v>0.11188766999999999</v>
      </c>
      <c r="E4600">
        <f t="shared" si="245"/>
        <v>-0.67719213890644059</v>
      </c>
      <c r="F4600">
        <f t="shared" si="246"/>
        <v>0.23092135565296945</v>
      </c>
      <c r="G4600">
        <f>IF('Input and Summary Results'!$J$4="yes",IF(C4600=FALSE,FALSE,IF('Data Transformation'!E4600&lt;$R$10,E4600,$R$10)),IF(C4600=FALSE,FALSE,IF(C4600&lt;$R$10,C4600,$R$10)))</f>
        <v>0.21028479</v>
      </c>
      <c r="H4600">
        <f>IF('Input and Summary Results'!$J$4="yes",'Data Transformation'!F4600,'Data Transformation'!D4600)</f>
        <v>0.11188766999999999</v>
      </c>
      <c r="I4600">
        <f t="shared" si="244"/>
        <v>264</v>
      </c>
    </row>
    <row r="4601" spans="2:9" x14ac:dyDescent="0.25">
      <c r="B4601">
        <f>IF('Input and Summary Results'!D4183=0,FALSE,'Input and Summary Results'!$B4183)</f>
        <v>264</v>
      </c>
      <c r="C4601">
        <f>IF(OR(B4601=0,'Input and Summary Results'!D4183=0,'Input and Summary Results'!D4183=""),FALSE,'Input and Summary Results'!$D4183)</f>
        <v>0.27287948000000001</v>
      </c>
      <c r="D4601">
        <f>IF(OR(B4601=0,'Input and Summary Results'!E4183=0),FALSE,'Input and Summary Results'!$E4183)</f>
        <v>0.10341380999999999</v>
      </c>
      <c r="E4601">
        <f t="shared" si="245"/>
        <v>-0.56402912119280868</v>
      </c>
      <c r="F4601">
        <f t="shared" si="246"/>
        <v>0.16447405110856997</v>
      </c>
      <c r="G4601">
        <f>IF('Input and Summary Results'!$J$4="yes",IF(C4601=FALSE,FALSE,IF('Data Transformation'!E4601&lt;$R$10,E4601,$R$10)),IF(C4601=FALSE,FALSE,IF(C4601&lt;$R$10,C4601,$R$10)))</f>
        <v>0.27287948000000001</v>
      </c>
      <c r="H4601">
        <f>IF('Input and Summary Results'!$J$4="yes",'Data Transformation'!F4601,'Data Transformation'!D4601)</f>
        <v>0.10341380999999999</v>
      </c>
      <c r="I4601">
        <f t="shared" si="244"/>
        <v>264</v>
      </c>
    </row>
    <row r="4602" spans="2:9" x14ac:dyDescent="0.25">
      <c r="B4602">
        <f>IF('Input and Summary Results'!D4184=0,FALSE,'Input and Summary Results'!$B4184)</f>
        <v>264</v>
      </c>
      <c r="C4602">
        <f>IF(OR(B4602=0,'Input and Summary Results'!D4184=0,'Input and Summary Results'!D4184=""),FALSE,'Input and Summary Results'!$D4184)</f>
        <v>1.2246330599999999</v>
      </c>
      <c r="D4602">
        <f>IF(OR(B4602=0,'Input and Summary Results'!E4184=0),FALSE,'Input and Summary Results'!$E4184)</f>
        <v>4.171805E-2</v>
      </c>
      <c r="E4602">
        <f t="shared" si="245"/>
        <v>8.8005979402972209E-2</v>
      </c>
      <c r="F4602">
        <f t="shared" si="246"/>
        <v>1.4784537745534976E-2</v>
      </c>
      <c r="G4602">
        <f>IF('Input and Summary Results'!$J$4="yes",IF(C4602=FALSE,FALSE,IF('Data Transformation'!E4602&lt;$R$10,E4602,$R$10)),IF(C4602=FALSE,FALSE,IF(C4602&lt;$R$10,C4602,$R$10)))</f>
        <v>1.2246330599999999</v>
      </c>
      <c r="H4602">
        <f>IF('Input and Summary Results'!$J$4="yes",'Data Transformation'!F4602,'Data Transformation'!D4602)</f>
        <v>4.171805E-2</v>
      </c>
      <c r="I4602">
        <f t="shared" si="244"/>
        <v>264</v>
      </c>
    </row>
    <row r="4603" spans="2:9" x14ac:dyDescent="0.25">
      <c r="B4603">
        <f>IF('Input and Summary Results'!D4185=0,FALSE,'Input and Summary Results'!$B4185)</f>
        <v>265</v>
      </c>
      <c r="C4603">
        <f>IF(OR(B4603=0,'Input and Summary Results'!D4185=0,'Input and Summary Results'!D4185=""),FALSE,'Input and Summary Results'!$D4185)</f>
        <v>-0.1007806</v>
      </c>
      <c r="D4603">
        <f>IF(OR(B4603=0,'Input and Summary Results'!E4185=0),FALSE,'Input and Summary Results'!$E4185)</f>
        <v>6.567212E-2</v>
      </c>
      <c r="E4603" t="e">
        <f t="shared" si="245"/>
        <v>#NUM!</v>
      </c>
      <c r="F4603">
        <f t="shared" si="246"/>
        <v>-0.28280939069622529</v>
      </c>
      <c r="G4603">
        <f>IF('Input and Summary Results'!$J$4="yes",IF(C4603=FALSE,FALSE,IF('Data Transformation'!E4603&lt;$R$10,E4603,$R$10)),IF(C4603=FALSE,FALSE,IF(C4603&lt;$R$10,C4603,$R$10)))</f>
        <v>-0.1007806</v>
      </c>
      <c r="H4603">
        <f>IF('Input and Summary Results'!$J$4="yes",'Data Transformation'!F4603,'Data Transformation'!D4603)</f>
        <v>6.567212E-2</v>
      </c>
      <c r="I4603">
        <f t="shared" si="244"/>
        <v>265</v>
      </c>
    </row>
    <row r="4604" spans="2:9" x14ac:dyDescent="0.25">
      <c r="B4604">
        <f>IF('Input and Summary Results'!D4186=0,FALSE,'Input and Summary Results'!$B4186)</f>
        <v>265</v>
      </c>
      <c r="C4604">
        <f>IF(OR(B4604=0,'Input and Summary Results'!D4186=0,'Input and Summary Results'!D4186=""),FALSE,'Input and Summary Results'!$D4186)</f>
        <v>0.39241942000000002</v>
      </c>
      <c r="D4604">
        <f>IF(OR(B4604=0,'Input and Summary Results'!E4186=0),FALSE,'Input and Summary Results'!$E4186)</f>
        <v>4.2821190000000002E-2</v>
      </c>
      <c r="E4604">
        <f t="shared" si="245"/>
        <v>-0.40624950845278018</v>
      </c>
      <c r="F4604">
        <f t="shared" si="246"/>
        <v>4.7358503460404683E-2</v>
      </c>
      <c r="G4604">
        <f>IF('Input and Summary Results'!$J$4="yes",IF(C4604=FALSE,FALSE,IF('Data Transformation'!E4604&lt;$R$10,E4604,$R$10)),IF(C4604=FALSE,FALSE,IF(C4604&lt;$R$10,C4604,$R$10)))</f>
        <v>0.39241942000000002</v>
      </c>
      <c r="H4604">
        <f>IF('Input and Summary Results'!$J$4="yes",'Data Transformation'!F4604,'Data Transformation'!D4604)</f>
        <v>4.2821190000000002E-2</v>
      </c>
      <c r="I4604">
        <f t="shared" si="244"/>
        <v>265</v>
      </c>
    </row>
    <row r="4605" spans="2:9" x14ac:dyDescent="0.25">
      <c r="B4605">
        <f>IF('Input and Summary Results'!D4187=0,FALSE,'Input and Summary Results'!$B4187)</f>
        <v>265</v>
      </c>
      <c r="C4605">
        <f>IF(OR(B4605=0,'Input and Summary Results'!D4187=0,'Input and Summary Results'!D4187=""),FALSE,'Input and Summary Results'!$D4187)</f>
        <v>0.50425427</v>
      </c>
      <c r="D4605">
        <f>IF(OR(B4605=0,'Input and Summary Results'!E4187=0),FALSE,'Input and Summary Results'!$E4187)</f>
        <v>7.3592850000000001E-2</v>
      </c>
      <c r="E4605">
        <f t="shared" si="245"/>
        <v>-0.29735041551562119</v>
      </c>
      <c r="F4605">
        <f t="shared" si="246"/>
        <v>6.3339665720629393E-2</v>
      </c>
      <c r="G4605">
        <f>IF('Input and Summary Results'!$J$4="yes",IF(C4605=FALSE,FALSE,IF('Data Transformation'!E4605&lt;$R$10,E4605,$R$10)),IF(C4605=FALSE,FALSE,IF(C4605&lt;$R$10,C4605,$R$10)))</f>
        <v>0.50425427</v>
      </c>
      <c r="H4605">
        <f>IF('Input and Summary Results'!$J$4="yes",'Data Transformation'!F4605,'Data Transformation'!D4605)</f>
        <v>7.3592850000000001E-2</v>
      </c>
      <c r="I4605">
        <f t="shared" si="244"/>
        <v>265</v>
      </c>
    </row>
    <row r="4606" spans="2:9" x14ac:dyDescent="0.25">
      <c r="B4606">
        <f>IF('Input and Summary Results'!D4188=0,FALSE,'Input and Summary Results'!$B4188)</f>
        <v>265</v>
      </c>
      <c r="C4606">
        <f>IF(OR(B4606=0,'Input and Summary Results'!D4188=0,'Input and Summary Results'!D4188=""),FALSE,'Input and Summary Results'!$D4188)</f>
        <v>0.52783206999999999</v>
      </c>
      <c r="D4606">
        <f>IF(OR(B4606=0,'Input and Summary Results'!E4188=0),FALSE,'Input and Summary Results'!$E4188)</f>
        <v>6.8722060000000001E-2</v>
      </c>
      <c r="E4606">
        <f t="shared" si="245"/>
        <v>-0.27750422646740341</v>
      </c>
      <c r="F4606">
        <f t="shared" si="246"/>
        <v>5.6505422340101467E-2</v>
      </c>
      <c r="G4606">
        <f>IF('Input and Summary Results'!$J$4="yes",IF(C4606=FALSE,FALSE,IF('Data Transformation'!E4606&lt;$R$10,E4606,$R$10)),IF(C4606=FALSE,FALSE,IF(C4606&lt;$R$10,C4606,$R$10)))</f>
        <v>0.52783206999999999</v>
      </c>
      <c r="H4606">
        <f>IF('Input and Summary Results'!$J$4="yes",'Data Transformation'!F4606,'Data Transformation'!D4606)</f>
        <v>6.8722060000000001E-2</v>
      </c>
      <c r="I4606">
        <f t="shared" si="244"/>
        <v>265</v>
      </c>
    </row>
    <row r="4607" spans="2:9" x14ac:dyDescent="0.25">
      <c r="B4607">
        <f>IF('Input and Summary Results'!D4189=0,FALSE,'Input and Summary Results'!$B4189)</f>
        <v>265</v>
      </c>
      <c r="C4607">
        <f>IF(OR(B4607=0,'Input and Summary Results'!D4189=0,'Input and Summary Results'!D4189=""),FALSE,'Input and Summary Results'!$D4189)</f>
        <v>0.56975509000000002</v>
      </c>
      <c r="D4607">
        <f>IF(OR(B4607=0,'Input and Summary Results'!E4189=0),FALSE,'Input and Summary Results'!$E4189)</f>
        <v>6.7887299999999998E-2</v>
      </c>
      <c r="E4607">
        <f t="shared" si="245"/>
        <v>-0.24431178628968656</v>
      </c>
      <c r="F4607">
        <f t="shared" si="246"/>
        <v>5.1711847278099785E-2</v>
      </c>
      <c r="G4607">
        <f>IF('Input and Summary Results'!$J$4="yes",IF(C4607=FALSE,FALSE,IF('Data Transformation'!E4607&lt;$R$10,E4607,$R$10)),IF(C4607=FALSE,FALSE,IF(C4607&lt;$R$10,C4607,$R$10)))</f>
        <v>0.56975509000000002</v>
      </c>
      <c r="H4607">
        <f>IF('Input and Summary Results'!$J$4="yes",'Data Transformation'!F4607,'Data Transformation'!D4607)</f>
        <v>6.7887299999999998E-2</v>
      </c>
      <c r="I4607">
        <f t="shared" si="244"/>
        <v>265</v>
      </c>
    </row>
    <row r="4608" spans="2:9" x14ac:dyDescent="0.25">
      <c r="B4608">
        <f>IF('Input and Summary Results'!D4190=0,FALSE,'Input and Summary Results'!$B4190)</f>
        <v>265</v>
      </c>
      <c r="C4608">
        <f>IF(OR(B4608=0,'Input and Summary Results'!D4190=0,'Input and Summary Results'!D4190=""),FALSE,'Input and Summary Results'!$D4190)</f>
        <v>0.58452349999999997</v>
      </c>
      <c r="D4608">
        <f>IF(OR(B4608=0,'Input and Summary Results'!E4190=0),FALSE,'Input and Summary Results'!$E4190)</f>
        <v>9.0448539999999994E-2</v>
      </c>
      <c r="E4608">
        <f t="shared" si="245"/>
        <v>-0.23319802391161218</v>
      </c>
      <c r="F4608">
        <f t="shared" si="246"/>
        <v>6.7156694914746795E-2</v>
      </c>
      <c r="G4608">
        <f>IF('Input and Summary Results'!$J$4="yes",IF(C4608=FALSE,FALSE,IF('Data Transformation'!E4608&lt;$R$10,E4608,$R$10)),IF(C4608=FALSE,FALSE,IF(C4608&lt;$R$10,C4608,$R$10)))</f>
        <v>0.58452349999999997</v>
      </c>
      <c r="H4608">
        <f>IF('Input and Summary Results'!$J$4="yes",'Data Transformation'!F4608,'Data Transformation'!D4608)</f>
        <v>9.0448539999999994E-2</v>
      </c>
      <c r="I4608">
        <f t="shared" si="244"/>
        <v>265</v>
      </c>
    </row>
    <row r="4609" spans="2:9" x14ac:dyDescent="0.25">
      <c r="B4609">
        <f>IF('Input and Summary Results'!D4191=0,FALSE,'Input and Summary Results'!$B4191)</f>
        <v>265</v>
      </c>
      <c r="C4609">
        <f>IF(OR(B4609=0,'Input and Summary Results'!D4191=0,'Input and Summary Results'!D4191=""),FALSE,'Input and Summary Results'!$D4191)</f>
        <v>0.64020452999999999</v>
      </c>
      <c r="D4609">
        <f>IF(OR(B4609=0,'Input and Summary Results'!E4191=0),FALSE,'Input and Summary Results'!$E4191)</f>
        <v>8.4081610000000001E-2</v>
      </c>
      <c r="E4609">
        <f t="shared" si="245"/>
        <v>-0.19368125717245094</v>
      </c>
      <c r="F4609">
        <f t="shared" si="246"/>
        <v>5.6999625947663952E-2</v>
      </c>
      <c r="G4609">
        <f>IF('Input and Summary Results'!$J$4="yes",IF(C4609=FALSE,FALSE,IF('Data Transformation'!E4609&lt;$R$10,E4609,$R$10)),IF(C4609=FALSE,FALSE,IF(C4609&lt;$R$10,C4609,$R$10)))</f>
        <v>0.64020452999999999</v>
      </c>
      <c r="H4609">
        <f>IF('Input and Summary Results'!$J$4="yes",'Data Transformation'!F4609,'Data Transformation'!D4609)</f>
        <v>8.4081610000000001E-2</v>
      </c>
      <c r="I4609">
        <f t="shared" si="244"/>
        <v>265</v>
      </c>
    </row>
    <row r="4610" spans="2:9" x14ac:dyDescent="0.25">
      <c r="B4610">
        <f>IF('Input and Summary Results'!D4192=0,FALSE,'Input and Summary Results'!$B4192)</f>
        <v>265</v>
      </c>
      <c r="C4610">
        <f>IF(OR(B4610=0,'Input and Summary Results'!D4192=0,'Input and Summary Results'!D4192=""),FALSE,'Input and Summary Results'!$D4192)</f>
        <v>0.64333289999999999</v>
      </c>
      <c r="D4610">
        <f>IF(OR(B4610=0,'Input and Summary Results'!E4192=0),FALSE,'Input and Summary Results'!$E4192)</f>
        <v>6.7779259999999994E-2</v>
      </c>
      <c r="E4610">
        <f t="shared" si="245"/>
        <v>-0.1915642382419491</v>
      </c>
      <c r="F4610">
        <f t="shared" si="246"/>
        <v>4.5724692208341897E-2</v>
      </c>
      <c r="G4610">
        <f>IF('Input and Summary Results'!$J$4="yes",IF(C4610=FALSE,FALSE,IF('Data Transformation'!E4610&lt;$R$10,E4610,$R$10)),IF(C4610=FALSE,FALSE,IF(C4610&lt;$R$10,C4610,$R$10)))</f>
        <v>0.64333289999999999</v>
      </c>
      <c r="H4610">
        <f>IF('Input and Summary Results'!$J$4="yes",'Data Transformation'!F4610,'Data Transformation'!D4610)</f>
        <v>6.7779259999999994E-2</v>
      </c>
      <c r="I4610">
        <f t="shared" si="244"/>
        <v>265</v>
      </c>
    </row>
    <row r="4611" spans="2:9" x14ac:dyDescent="0.25">
      <c r="B4611">
        <f>IF('Input and Summary Results'!D4193=0,FALSE,'Input and Summary Results'!$B4193)</f>
        <v>265</v>
      </c>
      <c r="C4611">
        <f>IF(OR(B4611=0,'Input and Summary Results'!D4193=0,'Input and Summary Results'!D4193=""),FALSE,'Input and Summary Results'!$D4193)</f>
        <v>0.69280134000000004</v>
      </c>
      <c r="D4611">
        <f>IF(OR(B4611=0,'Input and Summary Results'!E4193=0),FALSE,'Input and Summary Results'!$E4193)</f>
        <v>7.5197609999999998E-2</v>
      </c>
      <c r="E4611">
        <f t="shared" si="245"/>
        <v>-0.15939128098776092</v>
      </c>
      <c r="F4611">
        <f t="shared" si="246"/>
        <v>4.7106956721532894E-2</v>
      </c>
      <c r="G4611">
        <f>IF('Input and Summary Results'!$J$4="yes",IF(C4611=FALSE,FALSE,IF('Data Transformation'!E4611&lt;$R$10,E4611,$R$10)),IF(C4611=FALSE,FALSE,IF(C4611&lt;$R$10,C4611,$R$10)))</f>
        <v>0.69280134000000004</v>
      </c>
      <c r="H4611">
        <f>IF('Input and Summary Results'!$J$4="yes",'Data Transformation'!F4611,'Data Transformation'!D4611)</f>
        <v>7.5197609999999998E-2</v>
      </c>
      <c r="I4611">
        <f t="shared" si="244"/>
        <v>265</v>
      </c>
    </row>
    <row r="4612" spans="2:9" x14ac:dyDescent="0.25">
      <c r="B4612">
        <f>IF('Input and Summary Results'!D4194=0,FALSE,'Input and Summary Results'!$B4194)</f>
        <v>265</v>
      </c>
      <c r="C4612">
        <f>IF(OR(B4612=0,'Input and Summary Results'!D4194=0,'Input and Summary Results'!D4194=""),FALSE,'Input and Summary Results'!$D4194)</f>
        <v>0.78696056999999997</v>
      </c>
      <c r="D4612">
        <f>IF(OR(B4612=0,'Input and Summary Results'!E4194=0),FALSE,'Input and Summary Results'!$E4194)</f>
        <v>7.6385270000000005E-2</v>
      </c>
      <c r="E4612">
        <f t="shared" si="245"/>
        <v>-0.10404702705696076</v>
      </c>
      <c r="F4612">
        <f t="shared" si="246"/>
        <v>4.2125626675298365E-2</v>
      </c>
      <c r="G4612">
        <f>IF('Input and Summary Results'!$J$4="yes",IF(C4612=FALSE,FALSE,IF('Data Transformation'!E4612&lt;$R$10,E4612,$R$10)),IF(C4612=FALSE,FALSE,IF(C4612&lt;$R$10,C4612,$R$10)))</f>
        <v>0.78696056999999997</v>
      </c>
      <c r="H4612">
        <f>IF('Input and Summary Results'!$J$4="yes",'Data Transformation'!F4612,'Data Transformation'!D4612)</f>
        <v>7.6385270000000005E-2</v>
      </c>
      <c r="I4612">
        <f t="shared" si="244"/>
        <v>265</v>
      </c>
    </row>
    <row r="4613" spans="2:9" x14ac:dyDescent="0.25">
      <c r="B4613">
        <f>IF('Input and Summary Results'!D4195=0,FALSE,'Input and Summary Results'!$B4195)</f>
        <v>265</v>
      </c>
      <c r="C4613">
        <f>IF(OR(B4613=0,'Input and Summary Results'!D4195=0,'Input and Summary Results'!D4195=""),FALSE,'Input and Summary Results'!$D4195)</f>
        <v>0.79976517000000003</v>
      </c>
      <c r="D4613">
        <f>IF(OR(B4613=0,'Input and Summary Results'!E4195=0),FALSE,'Input and Summary Results'!$E4195)</f>
        <v>5.6574619999999999E-2</v>
      </c>
      <c r="E4613">
        <f t="shared" si="245"/>
        <v>-9.7037513438532508E-2</v>
      </c>
      <c r="F4613">
        <f t="shared" si="246"/>
        <v>3.0700743169398085E-2</v>
      </c>
      <c r="G4613">
        <f>IF('Input and Summary Results'!$J$4="yes",IF(C4613=FALSE,FALSE,IF('Data Transformation'!E4613&lt;$R$10,E4613,$R$10)),IF(C4613=FALSE,FALSE,IF(C4613&lt;$R$10,C4613,$R$10)))</f>
        <v>0.79976517000000003</v>
      </c>
      <c r="H4613">
        <f>IF('Input and Summary Results'!$J$4="yes",'Data Transformation'!F4613,'Data Transformation'!D4613)</f>
        <v>5.6574619999999999E-2</v>
      </c>
      <c r="I4613">
        <f t="shared" ref="I4613:I4676" si="247">IF(G4613=FALSE,"",B4613)</f>
        <v>265</v>
      </c>
    </row>
    <row r="4614" spans="2:9" x14ac:dyDescent="0.25">
      <c r="B4614">
        <f>IF('Input and Summary Results'!D4196=0,FALSE,'Input and Summary Results'!$B4196)</f>
        <v>265</v>
      </c>
      <c r="C4614">
        <f>IF(OR(B4614=0,'Input and Summary Results'!D4196=0,'Input and Summary Results'!D4196=""),FALSE,'Input and Summary Results'!$D4196)</f>
        <v>0.80102706000000001</v>
      </c>
      <c r="D4614">
        <f>IF(OR(B4614=0,'Input and Summary Results'!E4196=0),FALSE,'Input and Summary Results'!$E4196)</f>
        <v>7.2818599999999997E-2</v>
      </c>
      <c r="E4614">
        <f t="shared" si="245"/>
        <v>-9.6352812492320306E-2</v>
      </c>
      <c r="F4614">
        <f t="shared" si="246"/>
        <v>3.9453439188433907E-2</v>
      </c>
      <c r="G4614">
        <f>IF('Input and Summary Results'!$J$4="yes",IF(C4614=FALSE,FALSE,IF('Data Transformation'!E4614&lt;$R$10,E4614,$R$10)),IF(C4614=FALSE,FALSE,IF(C4614&lt;$R$10,C4614,$R$10)))</f>
        <v>0.80102706000000001</v>
      </c>
      <c r="H4614">
        <f>IF('Input and Summary Results'!$J$4="yes",'Data Transformation'!F4614,'Data Transformation'!D4614)</f>
        <v>7.2818599999999997E-2</v>
      </c>
      <c r="I4614">
        <f t="shared" si="247"/>
        <v>265</v>
      </c>
    </row>
    <row r="4615" spans="2:9" x14ac:dyDescent="0.25">
      <c r="B4615">
        <f>IF('Input and Summary Results'!D4197=0,FALSE,'Input and Summary Results'!$B4197)</f>
        <v>265</v>
      </c>
      <c r="C4615">
        <f>IF(OR(B4615=0,'Input and Summary Results'!D4197=0,'Input and Summary Results'!D4197=""),FALSE,'Input and Summary Results'!$D4197)</f>
        <v>0.81187956999999999</v>
      </c>
      <c r="D4615">
        <f>IF(OR(B4615=0,'Input and Summary Results'!E4197=0),FALSE,'Input and Summary Results'!$E4197)</f>
        <v>6.209054E-2</v>
      </c>
      <c r="E4615">
        <f t="shared" si="245"/>
        <v>-9.0508386969875981E-2</v>
      </c>
      <c r="F4615">
        <f t="shared" si="246"/>
        <v>3.3191245790308528E-2</v>
      </c>
      <c r="G4615">
        <f>IF('Input and Summary Results'!$J$4="yes",IF(C4615=FALSE,FALSE,IF('Data Transformation'!E4615&lt;$R$10,E4615,$R$10)),IF(C4615=FALSE,FALSE,IF(C4615&lt;$R$10,C4615,$R$10)))</f>
        <v>0.81187956999999999</v>
      </c>
      <c r="H4615">
        <f>IF('Input and Summary Results'!$J$4="yes",'Data Transformation'!F4615,'Data Transformation'!D4615)</f>
        <v>6.209054E-2</v>
      </c>
      <c r="I4615">
        <f t="shared" si="247"/>
        <v>265</v>
      </c>
    </row>
    <row r="4616" spans="2:9" x14ac:dyDescent="0.25">
      <c r="B4616">
        <f>IF('Input and Summary Results'!D4198=0,FALSE,'Input and Summary Results'!$B4198)</f>
        <v>265</v>
      </c>
      <c r="C4616">
        <f>IF(OR(B4616=0,'Input and Summary Results'!D4198=0,'Input and Summary Results'!D4198=""),FALSE,'Input and Summary Results'!$D4198)</f>
        <v>0.83714272000000001</v>
      </c>
      <c r="D4616">
        <f>IF(OR(B4616=0,'Input and Summary Results'!E4198=0),FALSE,'Input and Summary Results'!$E4198)</f>
        <v>4.235589E-2</v>
      </c>
      <c r="E4616">
        <f t="shared" si="245"/>
        <v>-7.7200495143390876E-2</v>
      </c>
      <c r="F4616">
        <f t="shared" si="246"/>
        <v>2.1958569095601763E-2</v>
      </c>
      <c r="G4616">
        <f>IF('Input and Summary Results'!$J$4="yes",IF(C4616=FALSE,FALSE,IF('Data Transformation'!E4616&lt;$R$10,E4616,$R$10)),IF(C4616=FALSE,FALSE,IF(C4616&lt;$R$10,C4616,$R$10)))</f>
        <v>0.83714272000000001</v>
      </c>
      <c r="H4616">
        <f>IF('Input and Summary Results'!$J$4="yes",'Data Transformation'!F4616,'Data Transformation'!D4616)</f>
        <v>4.235589E-2</v>
      </c>
      <c r="I4616">
        <f t="shared" si="247"/>
        <v>265</v>
      </c>
    </row>
    <row r="4617" spans="2:9" x14ac:dyDescent="0.25">
      <c r="B4617">
        <f>IF('Input and Summary Results'!D4199=0,FALSE,'Input and Summary Results'!$B4199)</f>
        <v>265</v>
      </c>
      <c r="C4617">
        <f>IF(OR(B4617=0,'Input and Summary Results'!D4199=0,'Input and Summary Results'!D4199=""),FALSE,'Input and Summary Results'!$D4199)</f>
        <v>0.89430071</v>
      </c>
      <c r="D4617">
        <f>IF(OR(B4617=0,'Input and Summary Results'!E4199=0),FALSE,'Input and Summary Results'!$E4199)</f>
        <v>7.5290999999999997E-2</v>
      </c>
      <c r="E4617">
        <f t="shared" si="245"/>
        <v>-4.8516424454058411E-2</v>
      </c>
      <c r="F4617">
        <f t="shared" si="246"/>
        <v>3.6538374211958304E-2</v>
      </c>
      <c r="G4617">
        <f>IF('Input and Summary Results'!$J$4="yes",IF(C4617=FALSE,FALSE,IF('Data Transformation'!E4617&lt;$R$10,E4617,$R$10)),IF(C4617=FALSE,FALSE,IF(C4617&lt;$R$10,C4617,$R$10)))</f>
        <v>0.89430071</v>
      </c>
      <c r="H4617">
        <f>IF('Input and Summary Results'!$J$4="yes",'Data Transformation'!F4617,'Data Transformation'!D4617)</f>
        <v>7.5290999999999997E-2</v>
      </c>
      <c r="I4617">
        <f t="shared" si="247"/>
        <v>265</v>
      </c>
    </row>
    <row r="4618" spans="2:9" x14ac:dyDescent="0.25">
      <c r="B4618">
        <f>IF('Input and Summary Results'!D4200=0,FALSE,'Input and Summary Results'!$B4200)</f>
        <v>265</v>
      </c>
      <c r="C4618">
        <f>IF(OR(B4618=0,'Input and Summary Results'!D4200=0,'Input and Summary Results'!D4200=""),FALSE,'Input and Summary Results'!$D4200)</f>
        <v>0.93380545999999998</v>
      </c>
      <c r="D4618">
        <f>IF(OR(B4618=0,'Input and Summary Results'!E4200=0),FALSE,'Input and Summary Results'!$E4200)</f>
        <v>0.1169404</v>
      </c>
      <c r="E4618">
        <f t="shared" si="245"/>
        <v>-2.9743591059594274E-2</v>
      </c>
      <c r="F4618">
        <f t="shared" si="246"/>
        <v>5.4349793157131468E-2</v>
      </c>
      <c r="G4618">
        <f>IF('Input and Summary Results'!$J$4="yes",IF(C4618=FALSE,FALSE,IF('Data Transformation'!E4618&lt;$R$10,E4618,$R$10)),IF(C4618=FALSE,FALSE,IF(C4618&lt;$R$10,C4618,$R$10)))</f>
        <v>0.93380545999999998</v>
      </c>
      <c r="H4618">
        <f>IF('Input and Summary Results'!$J$4="yes",'Data Transformation'!F4618,'Data Transformation'!D4618)</f>
        <v>0.1169404</v>
      </c>
      <c r="I4618">
        <f t="shared" si="247"/>
        <v>265</v>
      </c>
    </row>
    <row r="4619" spans="2:9" x14ac:dyDescent="0.25">
      <c r="B4619">
        <f>IF('Input and Summary Results'!D4201=0,FALSE,'Input and Summary Results'!$B4201)</f>
        <v>265</v>
      </c>
      <c r="C4619">
        <f>IF(OR(B4619=0,'Input and Summary Results'!D4201=0,'Input and Summary Results'!D4201=""),FALSE,'Input and Summary Results'!$D4201)</f>
        <v>0.98378336</v>
      </c>
      <c r="D4619">
        <f>IF(OR(B4619=0,'Input and Summary Results'!E4201=0),FALSE,'Input and Summary Results'!$E4201)</f>
        <v>7.3563879999999998E-2</v>
      </c>
      <c r="E4619">
        <f t="shared" si="245"/>
        <v>-7.1005274986791992E-3</v>
      </c>
      <c r="F4619">
        <f t="shared" si="246"/>
        <v>3.2453002579754954E-2</v>
      </c>
      <c r="G4619">
        <f>IF('Input and Summary Results'!$J$4="yes",IF(C4619=FALSE,FALSE,IF('Data Transformation'!E4619&lt;$R$10,E4619,$R$10)),IF(C4619=FALSE,FALSE,IF(C4619&lt;$R$10,C4619,$R$10)))</f>
        <v>0.98378336</v>
      </c>
      <c r="H4619">
        <f>IF('Input and Summary Results'!$J$4="yes",'Data Transformation'!F4619,'Data Transformation'!D4619)</f>
        <v>7.3563879999999998E-2</v>
      </c>
      <c r="I4619">
        <f t="shared" si="247"/>
        <v>265</v>
      </c>
    </row>
    <row r="4620" spans="2:9" x14ac:dyDescent="0.25">
      <c r="B4620">
        <f>IF('Input and Summary Results'!D4202=0,FALSE,'Input and Summary Results'!$B4202)</f>
        <v>266</v>
      </c>
      <c r="C4620">
        <f>IF(OR(B4620=0,'Input and Summary Results'!D4202=0,'Input and Summary Results'!D4202=""),FALSE,'Input and Summary Results'!$D4202)</f>
        <v>0.39478187999999997</v>
      </c>
      <c r="D4620">
        <f>IF(OR(B4620=0,'Input and Summary Results'!E4202=0),FALSE,'Input and Summary Results'!$E4202)</f>
        <v>8.980262E-2</v>
      </c>
      <c r="E4620">
        <f t="shared" si="245"/>
        <v>-0.40364278912450718</v>
      </c>
      <c r="F4620">
        <f t="shared" si="246"/>
        <v>9.872372328740113E-2</v>
      </c>
      <c r="G4620">
        <f>IF('Input and Summary Results'!$J$4="yes",IF(C4620=FALSE,FALSE,IF('Data Transformation'!E4620&lt;$R$10,E4620,$R$10)),IF(C4620=FALSE,FALSE,IF(C4620&lt;$R$10,C4620,$R$10)))</f>
        <v>0.39478187999999997</v>
      </c>
      <c r="H4620">
        <f>IF('Input and Summary Results'!$J$4="yes",'Data Transformation'!F4620,'Data Transformation'!D4620)</f>
        <v>8.980262E-2</v>
      </c>
      <c r="I4620">
        <f t="shared" si="247"/>
        <v>266</v>
      </c>
    </row>
    <row r="4621" spans="2:9" x14ac:dyDescent="0.25">
      <c r="B4621">
        <f>IF('Input and Summary Results'!D4203=0,FALSE,'Input and Summary Results'!$B4203)</f>
        <v>266</v>
      </c>
      <c r="C4621">
        <f>IF(OR(B4621=0,'Input and Summary Results'!D4203=0,'Input and Summary Results'!D4203=""),FALSE,'Input and Summary Results'!$D4203)</f>
        <v>0.42616969999999998</v>
      </c>
      <c r="D4621">
        <f>IF(OR(B4621=0,'Input and Summary Results'!E4203=0),FALSE,'Input and Summary Results'!$E4203)</f>
        <v>8.0353240000000006E-2</v>
      </c>
      <c r="E4621">
        <f t="shared" si="245"/>
        <v>-0.37041743118349474</v>
      </c>
      <c r="F4621">
        <f t="shared" si="246"/>
        <v>8.1829623645228652E-2</v>
      </c>
      <c r="G4621">
        <f>IF('Input and Summary Results'!$J$4="yes",IF(C4621=FALSE,FALSE,IF('Data Transformation'!E4621&lt;$R$10,E4621,$R$10)),IF(C4621=FALSE,FALSE,IF(C4621&lt;$R$10,C4621,$R$10)))</f>
        <v>0.42616969999999998</v>
      </c>
      <c r="H4621">
        <f>IF('Input and Summary Results'!$J$4="yes",'Data Transformation'!F4621,'Data Transformation'!D4621)</f>
        <v>8.0353240000000006E-2</v>
      </c>
      <c r="I4621">
        <f t="shared" si="247"/>
        <v>266</v>
      </c>
    </row>
    <row r="4622" spans="2:9" x14ac:dyDescent="0.25">
      <c r="B4622">
        <f>IF('Input and Summary Results'!D4204=0,FALSE,'Input and Summary Results'!$B4204)</f>
        <v>266</v>
      </c>
      <c r="C4622">
        <f>IF(OR(B4622=0,'Input and Summary Results'!D4204=0,'Input and Summary Results'!D4204=""),FALSE,'Input and Summary Results'!$D4204)</f>
        <v>0.45766339</v>
      </c>
      <c r="D4622">
        <f>IF(OR(B4622=0,'Input and Summary Results'!E4204=0),FALSE,'Input and Summary Results'!$E4204)</f>
        <v>6.8430759999999993E-2</v>
      </c>
      <c r="E4622">
        <f t="shared" si="245"/>
        <v>-0.33945382682743724</v>
      </c>
      <c r="F4622">
        <f t="shared" si="246"/>
        <v>6.4892561845508318E-2</v>
      </c>
      <c r="G4622">
        <f>IF('Input and Summary Results'!$J$4="yes",IF(C4622=FALSE,FALSE,IF('Data Transformation'!E4622&lt;$R$10,E4622,$R$10)),IF(C4622=FALSE,FALSE,IF(C4622&lt;$R$10,C4622,$R$10)))</f>
        <v>0.45766339</v>
      </c>
      <c r="H4622">
        <f>IF('Input and Summary Results'!$J$4="yes",'Data Transformation'!F4622,'Data Transformation'!D4622)</f>
        <v>6.8430759999999993E-2</v>
      </c>
      <c r="I4622">
        <f t="shared" si="247"/>
        <v>266</v>
      </c>
    </row>
    <row r="4623" spans="2:9" x14ac:dyDescent="0.25">
      <c r="B4623">
        <f>IF('Input and Summary Results'!D4205=0,FALSE,'Input and Summary Results'!$B4205)</f>
        <v>266</v>
      </c>
      <c r="C4623">
        <f>IF(OR(B4623=0,'Input and Summary Results'!D4205=0,'Input and Summary Results'!D4205=""),FALSE,'Input and Summary Results'!$D4205)</f>
        <v>0.49167508999999998</v>
      </c>
      <c r="D4623">
        <f>IF(OR(B4623=0,'Input and Summary Results'!E4205=0),FALSE,'Input and Summary Results'!$E4205)</f>
        <v>8.1768740000000006E-2</v>
      </c>
      <c r="E4623">
        <f t="shared" si="245"/>
        <v>-0.30832179404782029</v>
      </c>
      <c r="F4623">
        <f t="shared" si="246"/>
        <v>7.2177000384542569E-2</v>
      </c>
      <c r="G4623">
        <f>IF('Input and Summary Results'!$J$4="yes",IF(C4623=FALSE,FALSE,IF('Data Transformation'!E4623&lt;$R$10,E4623,$R$10)),IF(C4623=FALSE,FALSE,IF(C4623&lt;$R$10,C4623,$R$10)))</f>
        <v>0.49167508999999998</v>
      </c>
      <c r="H4623">
        <f>IF('Input and Summary Results'!$J$4="yes",'Data Transformation'!F4623,'Data Transformation'!D4623)</f>
        <v>8.1768740000000006E-2</v>
      </c>
      <c r="I4623">
        <f t="shared" si="247"/>
        <v>266</v>
      </c>
    </row>
    <row r="4624" spans="2:9" x14ac:dyDescent="0.25">
      <c r="B4624">
        <f>IF('Input and Summary Results'!D4206=0,FALSE,'Input and Summary Results'!$B4206)</f>
        <v>266</v>
      </c>
      <c r="C4624">
        <f>IF(OR(B4624=0,'Input and Summary Results'!D4206=0,'Input and Summary Results'!D4206=""),FALSE,'Input and Summary Results'!$D4206)</f>
        <v>0.49619866000000001</v>
      </c>
      <c r="D4624">
        <f>IF(OR(B4624=0,'Input and Summary Results'!E4206=0),FALSE,'Input and Summary Results'!$E4206)</f>
        <v>7.9042150000000005E-2</v>
      </c>
      <c r="E4624">
        <f t="shared" si="245"/>
        <v>-0.30434441288805703</v>
      </c>
      <c r="F4624">
        <f t="shared" si="246"/>
        <v>6.9134191333769426E-2</v>
      </c>
      <c r="G4624">
        <f>IF('Input and Summary Results'!$J$4="yes",IF(C4624=FALSE,FALSE,IF('Data Transformation'!E4624&lt;$R$10,E4624,$R$10)),IF(C4624=FALSE,FALSE,IF(C4624&lt;$R$10,C4624,$R$10)))</f>
        <v>0.49619866000000001</v>
      </c>
      <c r="H4624">
        <f>IF('Input and Summary Results'!$J$4="yes",'Data Transformation'!F4624,'Data Transformation'!D4624)</f>
        <v>7.9042150000000005E-2</v>
      </c>
      <c r="I4624">
        <f t="shared" si="247"/>
        <v>266</v>
      </c>
    </row>
    <row r="4625" spans="2:9" x14ac:dyDescent="0.25">
      <c r="B4625">
        <f>IF('Input and Summary Results'!D4207=0,FALSE,'Input and Summary Results'!$B4207)</f>
        <v>266</v>
      </c>
      <c r="C4625">
        <f>IF(OR(B4625=0,'Input and Summary Results'!D4207=0,'Input and Summary Results'!D4207=""),FALSE,'Input and Summary Results'!$D4207)</f>
        <v>0.49995379000000001</v>
      </c>
      <c r="D4625">
        <f>IF(OR(B4625=0,'Input and Summary Results'!E4207=0),FALSE,'Input and Summary Results'!$E4207)</f>
        <v>4.2900859999999999E-2</v>
      </c>
      <c r="E4625">
        <f t="shared" si="245"/>
        <v>-0.30107013501486668</v>
      </c>
      <c r="F4625">
        <f t="shared" si="246"/>
        <v>3.7241388329109372E-2</v>
      </c>
      <c r="G4625">
        <f>IF('Input and Summary Results'!$J$4="yes",IF(C4625=FALSE,FALSE,IF('Data Transformation'!E4625&lt;$R$10,E4625,$R$10)),IF(C4625=FALSE,FALSE,IF(C4625&lt;$R$10,C4625,$R$10)))</f>
        <v>0.49995379000000001</v>
      </c>
      <c r="H4625">
        <f>IF('Input and Summary Results'!$J$4="yes",'Data Transformation'!F4625,'Data Transformation'!D4625)</f>
        <v>4.2900859999999999E-2</v>
      </c>
      <c r="I4625">
        <f t="shared" si="247"/>
        <v>266</v>
      </c>
    </row>
    <row r="4626" spans="2:9" x14ac:dyDescent="0.25">
      <c r="B4626">
        <f>IF('Input and Summary Results'!D4208=0,FALSE,'Input and Summary Results'!$B4208)</f>
        <v>266</v>
      </c>
      <c r="C4626">
        <f>IF(OR(B4626=0,'Input and Summary Results'!D4208=0,'Input and Summary Results'!D4208=""),FALSE,'Input and Summary Results'!$D4208)</f>
        <v>0.56580204000000001</v>
      </c>
      <c r="D4626">
        <f>IF(OR(B4626=0,'Input and Summary Results'!E4208=0),FALSE,'Input and Summary Results'!$E4208)</f>
        <v>4.406173E-2</v>
      </c>
      <c r="E4626">
        <f t="shared" si="245"/>
        <v>-0.24733549102687896</v>
      </c>
      <c r="F4626">
        <f t="shared" si="246"/>
        <v>3.3797670330068093E-2</v>
      </c>
      <c r="G4626">
        <f>IF('Input and Summary Results'!$J$4="yes",IF(C4626=FALSE,FALSE,IF('Data Transformation'!E4626&lt;$R$10,E4626,$R$10)),IF(C4626=FALSE,FALSE,IF(C4626&lt;$R$10,C4626,$R$10)))</f>
        <v>0.56580204000000001</v>
      </c>
      <c r="H4626">
        <f>IF('Input and Summary Results'!$J$4="yes",'Data Transformation'!F4626,'Data Transformation'!D4626)</f>
        <v>4.406173E-2</v>
      </c>
      <c r="I4626">
        <f t="shared" si="247"/>
        <v>266</v>
      </c>
    </row>
    <row r="4627" spans="2:9" x14ac:dyDescent="0.25">
      <c r="B4627">
        <f>IF('Input and Summary Results'!D4209=0,FALSE,'Input and Summary Results'!$B4209)</f>
        <v>266</v>
      </c>
      <c r="C4627">
        <f>IF(OR(B4627=0,'Input and Summary Results'!D4209=0,'Input and Summary Results'!D4209=""),FALSE,'Input and Summary Results'!$D4209)</f>
        <v>0.57290282999999997</v>
      </c>
      <c r="D4627">
        <f>IF(OR(B4627=0,'Input and Summary Results'!E4209=0),FALSE,'Input and Summary Results'!$E4209)</f>
        <v>4.5018879999999997E-2</v>
      </c>
      <c r="E4627">
        <f t="shared" si="245"/>
        <v>-0.24191903243646154</v>
      </c>
      <c r="F4627">
        <f t="shared" si="246"/>
        <v>3.4103853039092163E-2</v>
      </c>
      <c r="G4627">
        <f>IF('Input and Summary Results'!$J$4="yes",IF(C4627=FALSE,FALSE,IF('Data Transformation'!E4627&lt;$R$10,E4627,$R$10)),IF(C4627=FALSE,FALSE,IF(C4627&lt;$R$10,C4627,$R$10)))</f>
        <v>0.57290282999999997</v>
      </c>
      <c r="H4627">
        <f>IF('Input and Summary Results'!$J$4="yes",'Data Transformation'!F4627,'Data Transformation'!D4627)</f>
        <v>4.5018879999999997E-2</v>
      </c>
      <c r="I4627">
        <f t="shared" si="247"/>
        <v>266</v>
      </c>
    </row>
    <row r="4628" spans="2:9" x14ac:dyDescent="0.25">
      <c r="B4628">
        <f>IF('Input and Summary Results'!D4210=0,FALSE,'Input and Summary Results'!$B4210)</f>
        <v>266</v>
      </c>
      <c r="C4628">
        <f>IF(OR(B4628=0,'Input and Summary Results'!D4210=0,'Input and Summary Results'!D4210=""),FALSE,'Input and Summary Results'!$D4210)</f>
        <v>0.62732918999999998</v>
      </c>
      <c r="D4628">
        <f>IF(OR(B4628=0,'Input and Summary Results'!E4210=0),FALSE,'Input and Summary Results'!$E4210)</f>
        <v>9.1327240000000004E-2</v>
      </c>
      <c r="E4628">
        <f t="shared" si="245"/>
        <v>-0.20250450401218476</v>
      </c>
      <c r="F4628">
        <f t="shared" si="246"/>
        <v>6.3182174194699917E-2</v>
      </c>
      <c r="G4628">
        <f>IF('Input and Summary Results'!$J$4="yes",IF(C4628=FALSE,FALSE,IF('Data Transformation'!E4628&lt;$R$10,E4628,$R$10)),IF(C4628=FALSE,FALSE,IF(C4628&lt;$R$10,C4628,$R$10)))</f>
        <v>0.62732918999999998</v>
      </c>
      <c r="H4628">
        <f>IF('Input and Summary Results'!$J$4="yes",'Data Transformation'!F4628,'Data Transformation'!D4628)</f>
        <v>9.1327240000000004E-2</v>
      </c>
      <c r="I4628">
        <f t="shared" si="247"/>
        <v>266</v>
      </c>
    </row>
    <row r="4629" spans="2:9" x14ac:dyDescent="0.25">
      <c r="B4629">
        <f>IF('Input and Summary Results'!D4211=0,FALSE,'Input and Summary Results'!$B4211)</f>
        <v>266</v>
      </c>
      <c r="C4629">
        <f>IF(OR(B4629=0,'Input and Summary Results'!D4211=0,'Input and Summary Results'!D4211=""),FALSE,'Input and Summary Results'!$D4211)</f>
        <v>0.73040055999999998</v>
      </c>
      <c r="D4629">
        <f>IF(OR(B4629=0,'Input and Summary Results'!E4211=0),FALSE,'Input and Summary Results'!$E4211)</f>
        <v>7.9669340000000005E-2</v>
      </c>
      <c r="E4629">
        <f t="shared" si="245"/>
        <v>-0.1364389024989264</v>
      </c>
      <c r="F4629">
        <f t="shared" si="246"/>
        <v>4.7339084132137034E-2</v>
      </c>
      <c r="G4629">
        <f>IF('Input and Summary Results'!$J$4="yes",IF(C4629=FALSE,FALSE,IF('Data Transformation'!E4629&lt;$R$10,E4629,$R$10)),IF(C4629=FALSE,FALSE,IF(C4629&lt;$R$10,C4629,$R$10)))</f>
        <v>0.73040055999999998</v>
      </c>
      <c r="H4629">
        <f>IF('Input and Summary Results'!$J$4="yes",'Data Transformation'!F4629,'Data Transformation'!D4629)</f>
        <v>7.9669340000000005E-2</v>
      </c>
      <c r="I4629">
        <f t="shared" si="247"/>
        <v>266</v>
      </c>
    </row>
    <row r="4630" spans="2:9" x14ac:dyDescent="0.25">
      <c r="B4630">
        <f>IF('Input and Summary Results'!D4212=0,FALSE,'Input and Summary Results'!$B4212)</f>
        <v>266</v>
      </c>
      <c r="C4630">
        <f>IF(OR(B4630=0,'Input and Summary Results'!D4212=0,'Input and Summary Results'!D4212=""),FALSE,'Input and Summary Results'!$D4212)</f>
        <v>0.75554111999999995</v>
      </c>
      <c r="D4630">
        <f>IF(OR(B4630=0,'Input and Summary Results'!E4212=0),FALSE,'Input and Summary Results'!$E4212)</f>
        <v>7.3091939999999994E-2</v>
      </c>
      <c r="E4630">
        <f t="shared" si="245"/>
        <v>-0.12174189439163366</v>
      </c>
      <c r="F4630">
        <f t="shared" si="246"/>
        <v>4.1985672414494135E-2</v>
      </c>
      <c r="G4630">
        <f>IF('Input and Summary Results'!$J$4="yes",IF(C4630=FALSE,FALSE,IF('Data Transformation'!E4630&lt;$R$10,E4630,$R$10)),IF(C4630=FALSE,FALSE,IF(C4630&lt;$R$10,C4630,$R$10)))</f>
        <v>0.75554111999999995</v>
      </c>
      <c r="H4630">
        <f>IF('Input and Summary Results'!$J$4="yes",'Data Transformation'!F4630,'Data Transformation'!D4630)</f>
        <v>7.3091939999999994E-2</v>
      </c>
      <c r="I4630">
        <f t="shared" si="247"/>
        <v>266</v>
      </c>
    </row>
    <row r="4631" spans="2:9" x14ac:dyDescent="0.25">
      <c r="B4631">
        <f>IF('Input and Summary Results'!D4213=0,FALSE,'Input and Summary Results'!$B4213)</f>
        <v>266</v>
      </c>
      <c r="C4631">
        <f>IF(OR(B4631=0,'Input and Summary Results'!D4213=0,'Input and Summary Results'!D4213=""),FALSE,'Input and Summary Results'!$D4213)</f>
        <v>0.84278175</v>
      </c>
      <c r="D4631">
        <f>IF(OR(B4631=0,'Input and Summary Results'!E4213=0),FALSE,'Input and Summary Results'!$E4213)</f>
        <v>6.2394329999999998E-2</v>
      </c>
      <c r="E4631">
        <f t="shared" si="245"/>
        <v>-7.4284877383004169E-2</v>
      </c>
      <c r="F4631">
        <f t="shared" si="246"/>
        <v>3.2130666355791399E-2</v>
      </c>
      <c r="G4631">
        <f>IF('Input and Summary Results'!$J$4="yes",IF(C4631=FALSE,FALSE,IF('Data Transformation'!E4631&lt;$R$10,E4631,$R$10)),IF(C4631=FALSE,FALSE,IF(C4631&lt;$R$10,C4631,$R$10)))</f>
        <v>0.84278175</v>
      </c>
      <c r="H4631">
        <f>IF('Input and Summary Results'!$J$4="yes",'Data Transformation'!F4631,'Data Transformation'!D4631)</f>
        <v>6.2394329999999998E-2</v>
      </c>
      <c r="I4631">
        <f t="shared" si="247"/>
        <v>266</v>
      </c>
    </row>
    <row r="4632" spans="2:9" x14ac:dyDescent="0.25">
      <c r="B4632">
        <f>IF('Input and Summary Results'!D4214=0,FALSE,'Input and Summary Results'!$B4214)</f>
        <v>266</v>
      </c>
      <c r="C4632">
        <f>IF(OR(B4632=0,'Input and Summary Results'!D4214=0,'Input and Summary Results'!D4214=""),FALSE,'Input and Summary Results'!$D4214)</f>
        <v>0.85671553</v>
      </c>
      <c r="D4632">
        <f>IF(OR(B4632=0,'Input and Summary Results'!E4214=0),FALSE,'Input and Summary Results'!$E4214)</f>
        <v>5.900296E-2</v>
      </c>
      <c r="E4632">
        <f t="shared" si="245"/>
        <v>-6.7163360410729511E-2</v>
      </c>
      <c r="F4632">
        <f t="shared" si="246"/>
        <v>2.9890067056447544E-2</v>
      </c>
      <c r="G4632">
        <f>IF('Input and Summary Results'!$J$4="yes",IF(C4632=FALSE,FALSE,IF('Data Transformation'!E4632&lt;$R$10,E4632,$R$10)),IF(C4632=FALSE,FALSE,IF(C4632&lt;$R$10,C4632,$R$10)))</f>
        <v>0.85671553</v>
      </c>
      <c r="H4632">
        <f>IF('Input and Summary Results'!$J$4="yes",'Data Transformation'!F4632,'Data Transformation'!D4632)</f>
        <v>5.900296E-2</v>
      </c>
      <c r="I4632">
        <f t="shared" si="247"/>
        <v>266</v>
      </c>
    </row>
    <row r="4633" spans="2:9" x14ac:dyDescent="0.25">
      <c r="B4633">
        <f>IF('Input and Summary Results'!D4215=0,FALSE,'Input and Summary Results'!$B4215)</f>
        <v>266</v>
      </c>
      <c r="C4633">
        <f>IF(OR(B4633=0,'Input and Summary Results'!D4215=0,'Input and Summary Results'!D4215=""),FALSE,'Input and Summary Results'!$D4215)</f>
        <v>0.88395186000000003</v>
      </c>
      <c r="D4633">
        <f>IF(OR(B4633=0,'Input and Summary Results'!E4215=0),FALSE,'Input and Summary Results'!$E4215)</f>
        <v>7.655766E-2</v>
      </c>
      <c r="E4633">
        <f t="shared" si="245"/>
        <v>-5.3571386011411225E-2</v>
      </c>
      <c r="F4633">
        <f t="shared" si="246"/>
        <v>3.758804743054673E-2</v>
      </c>
      <c r="G4633">
        <f>IF('Input and Summary Results'!$J$4="yes",IF(C4633=FALSE,FALSE,IF('Data Transformation'!E4633&lt;$R$10,E4633,$R$10)),IF(C4633=FALSE,FALSE,IF(C4633&lt;$R$10,C4633,$R$10)))</f>
        <v>0.88395186000000003</v>
      </c>
      <c r="H4633">
        <f>IF('Input and Summary Results'!$J$4="yes",'Data Transformation'!F4633,'Data Transformation'!D4633)</f>
        <v>7.655766E-2</v>
      </c>
      <c r="I4633">
        <f t="shared" si="247"/>
        <v>266</v>
      </c>
    </row>
    <row r="4634" spans="2:9" x14ac:dyDescent="0.25">
      <c r="B4634">
        <f>IF('Input and Summary Results'!D4216=0,FALSE,'Input and Summary Results'!$B4216)</f>
        <v>266</v>
      </c>
      <c r="C4634">
        <f>IF(OR(B4634=0,'Input and Summary Results'!D4216=0,'Input and Summary Results'!D4216=""),FALSE,'Input and Summary Results'!$D4216)</f>
        <v>0.94349539999999998</v>
      </c>
      <c r="D4634">
        <f>IF(OR(B4634=0,'Input and Summary Results'!E4216=0),FALSE,'Input and Summary Results'!$E4216)</f>
        <v>4.5578729999999998E-2</v>
      </c>
      <c r="E4634">
        <f t="shared" si="245"/>
        <v>-2.5260212891192672E-2</v>
      </c>
      <c r="F4634">
        <f t="shared" si="246"/>
        <v>2.0965834936768107E-2</v>
      </c>
      <c r="G4634">
        <f>IF('Input and Summary Results'!$J$4="yes",IF(C4634=FALSE,FALSE,IF('Data Transformation'!E4634&lt;$R$10,E4634,$R$10)),IF(C4634=FALSE,FALSE,IF(C4634&lt;$R$10,C4634,$R$10)))</f>
        <v>0.94349539999999998</v>
      </c>
      <c r="H4634">
        <f>IF('Input and Summary Results'!$J$4="yes",'Data Transformation'!F4634,'Data Transformation'!D4634)</f>
        <v>4.5578729999999998E-2</v>
      </c>
      <c r="I4634">
        <f t="shared" si="247"/>
        <v>266</v>
      </c>
    </row>
    <row r="4635" spans="2:9" x14ac:dyDescent="0.25">
      <c r="B4635">
        <f>IF('Input and Summary Results'!D4217=0,FALSE,'Input and Summary Results'!$B4217)</f>
        <v>266</v>
      </c>
      <c r="C4635">
        <f>IF(OR(B4635=0,'Input and Summary Results'!D4217=0,'Input and Summary Results'!D4217=""),FALSE,'Input and Summary Results'!$D4217)</f>
        <v>0.96103282999999995</v>
      </c>
      <c r="D4635">
        <f>IF(OR(B4635=0,'Input and Summary Results'!E4217=0),FALSE,'Input and Summary Results'!$E4217)</f>
        <v>6.1670089999999997E-2</v>
      </c>
      <c r="E4635">
        <f t="shared" si="245"/>
        <v>-1.7261776073072676E-2</v>
      </c>
      <c r="F4635">
        <f t="shared" si="246"/>
        <v>2.785005696423503E-2</v>
      </c>
      <c r="G4635">
        <f>IF('Input and Summary Results'!$J$4="yes",IF(C4635=FALSE,FALSE,IF('Data Transformation'!E4635&lt;$R$10,E4635,$R$10)),IF(C4635=FALSE,FALSE,IF(C4635&lt;$R$10,C4635,$R$10)))</f>
        <v>0.96103282999999995</v>
      </c>
      <c r="H4635">
        <f>IF('Input and Summary Results'!$J$4="yes",'Data Transformation'!F4635,'Data Transformation'!D4635)</f>
        <v>6.1670089999999997E-2</v>
      </c>
      <c r="I4635">
        <f t="shared" si="247"/>
        <v>266</v>
      </c>
    </row>
    <row r="4636" spans="2:9" x14ac:dyDescent="0.25">
      <c r="B4636">
        <f>IF('Input and Summary Results'!D4218=0,FALSE,'Input and Summary Results'!$B4218)</f>
        <v>266</v>
      </c>
      <c r="C4636">
        <f>IF(OR(B4636=0,'Input and Summary Results'!D4218=0,'Input and Summary Results'!D4218=""),FALSE,'Input and Summary Results'!$D4218)</f>
        <v>1.1696497699999999</v>
      </c>
      <c r="D4636">
        <f>IF(OR(B4636=0,'Input and Summary Results'!E4218=0),FALSE,'Input and Summary Results'!$E4218)</f>
        <v>6.5440910000000005E-2</v>
      </c>
      <c r="E4636">
        <f t="shared" si="245"/>
        <v>6.8055839757842324E-2</v>
      </c>
      <c r="F4636">
        <f t="shared" si="246"/>
        <v>2.4281930940746481E-2</v>
      </c>
      <c r="G4636">
        <f>IF('Input and Summary Results'!$J$4="yes",IF(C4636=FALSE,FALSE,IF('Data Transformation'!E4636&lt;$R$10,E4636,$R$10)),IF(C4636=FALSE,FALSE,IF(C4636&lt;$R$10,C4636,$R$10)))</f>
        <v>1.1696497699999999</v>
      </c>
      <c r="H4636">
        <f>IF('Input and Summary Results'!$J$4="yes",'Data Transformation'!F4636,'Data Transformation'!D4636)</f>
        <v>6.5440910000000005E-2</v>
      </c>
      <c r="I4636">
        <f t="shared" si="247"/>
        <v>266</v>
      </c>
    </row>
    <row r="4637" spans="2:9" x14ac:dyDescent="0.25">
      <c r="B4637">
        <f>IF('Input and Summary Results'!D4219=0,FALSE,'Input and Summary Results'!$B4219)</f>
        <v>267</v>
      </c>
      <c r="C4637">
        <f>IF(OR(B4637=0,'Input and Summary Results'!D4219=0,'Input and Summary Results'!D4219=""),FALSE,'Input and Summary Results'!$D4219)</f>
        <v>0.53226309000000005</v>
      </c>
      <c r="D4637">
        <f>IF(OR(B4637=0,'Input and Summary Results'!E4219=0),FALSE,'Input and Summary Results'!$E4219)</f>
        <v>7.8217250000000002E-2</v>
      </c>
      <c r="E4637">
        <f t="shared" si="245"/>
        <v>-0.27387364911018897</v>
      </c>
      <c r="F4637">
        <f t="shared" si="246"/>
        <v>6.3777269432678488E-2</v>
      </c>
      <c r="G4637">
        <f>IF('Input and Summary Results'!$J$4="yes",IF(C4637=FALSE,FALSE,IF('Data Transformation'!E4637&lt;$R$10,E4637,$R$10)),IF(C4637=FALSE,FALSE,IF(C4637&lt;$R$10,C4637,$R$10)))</f>
        <v>0.53226309000000005</v>
      </c>
      <c r="H4637">
        <f>IF('Input and Summary Results'!$J$4="yes",'Data Transformation'!F4637,'Data Transformation'!D4637)</f>
        <v>7.8217250000000002E-2</v>
      </c>
      <c r="I4637">
        <f t="shared" si="247"/>
        <v>267</v>
      </c>
    </row>
    <row r="4638" spans="2:9" x14ac:dyDescent="0.25">
      <c r="B4638">
        <f>IF('Input and Summary Results'!D4220=0,FALSE,'Input and Summary Results'!$B4220)</f>
        <v>267</v>
      </c>
      <c r="C4638">
        <f>IF(OR(B4638=0,'Input and Summary Results'!D4220=0,'Input and Summary Results'!D4220=""),FALSE,'Input and Summary Results'!$D4220)</f>
        <v>0.62873584000000005</v>
      </c>
      <c r="D4638">
        <f>IF(OR(B4638=0,'Input and Summary Results'!E4220=0),FALSE,'Input and Summary Results'!$E4220)</f>
        <v>6.7475090000000001E-2</v>
      </c>
      <c r="E4638">
        <f t="shared" si="245"/>
        <v>-0.20153178273778488</v>
      </c>
      <c r="F4638">
        <f t="shared" si="246"/>
        <v>4.6576299929076727E-2</v>
      </c>
      <c r="G4638">
        <f>IF('Input and Summary Results'!$J$4="yes",IF(C4638=FALSE,FALSE,IF('Data Transformation'!E4638&lt;$R$10,E4638,$R$10)),IF(C4638=FALSE,FALSE,IF(C4638&lt;$R$10,C4638,$R$10)))</f>
        <v>0.62873584000000005</v>
      </c>
      <c r="H4638">
        <f>IF('Input and Summary Results'!$J$4="yes",'Data Transformation'!F4638,'Data Transformation'!D4638)</f>
        <v>6.7475090000000001E-2</v>
      </c>
      <c r="I4638">
        <f t="shared" si="247"/>
        <v>267</v>
      </c>
    </row>
    <row r="4639" spans="2:9" x14ac:dyDescent="0.25">
      <c r="B4639">
        <f>IF('Input and Summary Results'!D4221=0,FALSE,'Input and Summary Results'!$B4221)</f>
        <v>267</v>
      </c>
      <c r="C4639">
        <f>IF(OR(B4639=0,'Input and Summary Results'!D4221=0,'Input and Summary Results'!D4221=""),FALSE,'Input and Summary Results'!$D4221)</f>
        <v>0.74831915999999998</v>
      </c>
      <c r="D4639">
        <f>IF(OR(B4639=0,'Input and Summary Results'!E4221=0),FALSE,'Input and Summary Results'!$E4221)</f>
        <v>8.3702979999999996E-2</v>
      </c>
      <c r="E4639">
        <f t="shared" si="245"/>
        <v>-0.12591313493766854</v>
      </c>
      <c r="F4639">
        <f t="shared" si="246"/>
        <v>4.8544919416469302E-2</v>
      </c>
      <c r="G4639">
        <f>IF('Input and Summary Results'!$J$4="yes",IF(C4639=FALSE,FALSE,IF('Data Transformation'!E4639&lt;$R$10,E4639,$R$10)),IF(C4639=FALSE,FALSE,IF(C4639&lt;$R$10,C4639,$R$10)))</f>
        <v>0.74831915999999998</v>
      </c>
      <c r="H4639">
        <f>IF('Input and Summary Results'!$J$4="yes",'Data Transformation'!F4639,'Data Transformation'!D4639)</f>
        <v>8.3702979999999996E-2</v>
      </c>
      <c r="I4639">
        <f t="shared" si="247"/>
        <v>267</v>
      </c>
    </row>
    <row r="4640" spans="2:9" x14ac:dyDescent="0.25">
      <c r="B4640">
        <f>IF('Input and Summary Results'!D4222=0,FALSE,'Input and Summary Results'!$B4222)</f>
        <v>267</v>
      </c>
      <c r="C4640">
        <f>IF(OR(B4640=0,'Input and Summary Results'!D4222=0,'Input and Summary Results'!D4222=""),FALSE,'Input and Summary Results'!$D4222)</f>
        <v>0.80646346999999996</v>
      </c>
      <c r="D4640">
        <f>IF(OR(B4640=0,'Input and Summary Results'!E4222=0),FALSE,'Input and Summary Results'!$E4222)</f>
        <v>4.5178589999999998E-2</v>
      </c>
      <c r="E4640">
        <f t="shared" si="245"/>
        <v>-9.3415299864267332E-2</v>
      </c>
      <c r="F4640">
        <f t="shared" si="246"/>
        <v>2.43129525259216E-2</v>
      </c>
      <c r="G4640">
        <f>IF('Input and Summary Results'!$J$4="yes",IF(C4640=FALSE,FALSE,IF('Data Transformation'!E4640&lt;$R$10,E4640,$R$10)),IF(C4640=FALSE,FALSE,IF(C4640&lt;$R$10,C4640,$R$10)))</f>
        <v>0.80646346999999996</v>
      </c>
      <c r="H4640">
        <f>IF('Input and Summary Results'!$J$4="yes",'Data Transformation'!F4640,'Data Transformation'!D4640)</f>
        <v>4.5178589999999998E-2</v>
      </c>
      <c r="I4640">
        <f t="shared" si="247"/>
        <v>267</v>
      </c>
    </row>
    <row r="4641" spans="2:9" x14ac:dyDescent="0.25">
      <c r="B4641">
        <f>IF('Input and Summary Results'!D4223=0,FALSE,'Input and Summary Results'!$B4223)</f>
        <v>267</v>
      </c>
      <c r="C4641">
        <f>IF(OR(B4641=0,'Input and Summary Results'!D4223=0,'Input and Summary Results'!D4223=""),FALSE,'Input and Summary Results'!$D4223)</f>
        <v>0.82217446999999999</v>
      </c>
      <c r="D4641">
        <f>IF(OR(B4641=0,'Input and Summary Results'!E4223=0),FALSE,'Input and Summary Results'!$E4223)</f>
        <v>8.5564790000000002E-2</v>
      </c>
      <c r="E4641">
        <f t="shared" si="245"/>
        <v>-8.5036012973165084E-2</v>
      </c>
      <c r="F4641">
        <f t="shared" si="246"/>
        <v>4.5166956911225915E-2</v>
      </c>
      <c r="G4641">
        <f>IF('Input and Summary Results'!$J$4="yes",IF(C4641=FALSE,FALSE,IF('Data Transformation'!E4641&lt;$R$10,E4641,$R$10)),IF(C4641=FALSE,FALSE,IF(C4641&lt;$R$10,C4641,$R$10)))</f>
        <v>0.82217446999999999</v>
      </c>
      <c r="H4641">
        <f>IF('Input and Summary Results'!$J$4="yes",'Data Transformation'!F4641,'Data Transformation'!D4641)</f>
        <v>8.5564790000000002E-2</v>
      </c>
      <c r="I4641">
        <f t="shared" si="247"/>
        <v>267</v>
      </c>
    </row>
    <row r="4642" spans="2:9" x14ac:dyDescent="0.25">
      <c r="B4642">
        <f>IF('Input and Summary Results'!D4224=0,FALSE,'Input and Summary Results'!$B4224)</f>
        <v>267</v>
      </c>
      <c r="C4642">
        <f>IF(OR(B4642=0,'Input and Summary Results'!D4224=0,'Input and Summary Results'!D4224=""),FALSE,'Input and Summary Results'!$D4224)</f>
        <v>0.85454403000000001</v>
      </c>
      <c r="D4642">
        <f>IF(OR(B4642=0,'Input and Summary Results'!E4224=0),FALSE,'Input and Summary Results'!$E4224)</f>
        <v>8.7930499999999995E-2</v>
      </c>
      <c r="E4642">
        <f t="shared" si="245"/>
        <v>-6.8265555537271455E-2</v>
      </c>
      <c r="F4642">
        <f t="shared" si="246"/>
        <v>4.465754327486203E-2</v>
      </c>
      <c r="G4642">
        <f>IF('Input and Summary Results'!$J$4="yes",IF(C4642=FALSE,FALSE,IF('Data Transformation'!E4642&lt;$R$10,E4642,$R$10)),IF(C4642=FALSE,FALSE,IF(C4642&lt;$R$10,C4642,$R$10)))</f>
        <v>0.85454403000000001</v>
      </c>
      <c r="H4642">
        <f>IF('Input and Summary Results'!$J$4="yes",'Data Transformation'!F4642,'Data Transformation'!D4642)</f>
        <v>8.7930499999999995E-2</v>
      </c>
      <c r="I4642">
        <f t="shared" si="247"/>
        <v>267</v>
      </c>
    </row>
    <row r="4643" spans="2:9" x14ac:dyDescent="0.25">
      <c r="B4643">
        <f>IF('Input and Summary Results'!D4225=0,FALSE,'Input and Summary Results'!$B4225)</f>
        <v>267</v>
      </c>
      <c r="C4643">
        <f>IF(OR(B4643=0,'Input and Summary Results'!D4225=0,'Input and Summary Results'!D4225=""),FALSE,'Input and Summary Results'!$D4225)</f>
        <v>0.94270224000000002</v>
      </c>
      <c r="D4643">
        <f>IF(OR(B4643=0,'Input and Summary Results'!E4225=0),FALSE,'Input and Summary Results'!$E4225)</f>
        <v>0.10385606</v>
      </c>
      <c r="E4643">
        <f t="shared" si="245"/>
        <v>-2.5625460969405593E-2</v>
      </c>
      <c r="F4643">
        <f t="shared" si="246"/>
        <v>4.7813114393363484E-2</v>
      </c>
      <c r="G4643">
        <f>IF('Input and Summary Results'!$J$4="yes",IF(C4643=FALSE,FALSE,IF('Data Transformation'!E4643&lt;$R$10,E4643,$R$10)),IF(C4643=FALSE,FALSE,IF(C4643&lt;$R$10,C4643,$R$10)))</f>
        <v>0.94270224000000002</v>
      </c>
      <c r="H4643">
        <f>IF('Input and Summary Results'!$J$4="yes",'Data Transformation'!F4643,'Data Transformation'!D4643)</f>
        <v>0.10385606</v>
      </c>
      <c r="I4643">
        <f t="shared" si="247"/>
        <v>267</v>
      </c>
    </row>
    <row r="4644" spans="2:9" x14ac:dyDescent="0.25">
      <c r="B4644">
        <f>IF('Input and Summary Results'!D4226=0,FALSE,'Input and Summary Results'!$B4226)</f>
        <v>267</v>
      </c>
      <c r="C4644">
        <f>IF(OR(B4644=0,'Input and Summary Results'!D4226=0,'Input and Summary Results'!D4226=""),FALSE,'Input and Summary Results'!$D4226)</f>
        <v>0.96814310999999997</v>
      </c>
      <c r="D4644">
        <f>IF(OR(B4644=0,'Input and Summary Results'!E4226=0),FALSE,'Input and Summary Results'!$E4226)</f>
        <v>8.8541300000000003E-2</v>
      </c>
      <c r="E4644">
        <f t="shared" si="245"/>
        <v>-1.406044094629387E-2</v>
      </c>
      <c r="F4644">
        <f t="shared" si="246"/>
        <v>3.9691367735912517E-2</v>
      </c>
      <c r="G4644">
        <f>IF('Input and Summary Results'!$J$4="yes",IF(C4644=FALSE,FALSE,IF('Data Transformation'!E4644&lt;$R$10,E4644,$R$10)),IF(C4644=FALSE,FALSE,IF(C4644&lt;$R$10,C4644,$R$10)))</f>
        <v>0.96814310999999997</v>
      </c>
      <c r="H4644">
        <f>IF('Input and Summary Results'!$J$4="yes",'Data Transformation'!F4644,'Data Transformation'!D4644)</f>
        <v>8.8541300000000003E-2</v>
      </c>
      <c r="I4644">
        <f t="shared" si="247"/>
        <v>267</v>
      </c>
    </row>
    <row r="4645" spans="2:9" x14ac:dyDescent="0.25">
      <c r="B4645">
        <f>IF('Input and Summary Results'!D4227=0,FALSE,'Input and Summary Results'!$B4227)</f>
        <v>267</v>
      </c>
      <c r="C4645">
        <f>IF(OR(B4645=0,'Input and Summary Results'!D4227=0,'Input and Summary Results'!D4227=""),FALSE,'Input and Summary Results'!$D4227)</f>
        <v>0.97019480000000002</v>
      </c>
      <c r="D4645">
        <f>IF(OR(B4645=0,'Input and Summary Results'!E4227=0),FALSE,'Input and Summary Results'!$E4227)</f>
        <v>4.74486E-2</v>
      </c>
      <c r="E4645">
        <f t="shared" si="245"/>
        <v>-1.3141057412859701E-2</v>
      </c>
      <c r="F4645">
        <f t="shared" si="246"/>
        <v>2.1225317224953175E-2</v>
      </c>
      <c r="G4645">
        <f>IF('Input and Summary Results'!$J$4="yes",IF(C4645=FALSE,FALSE,IF('Data Transformation'!E4645&lt;$R$10,E4645,$R$10)),IF(C4645=FALSE,FALSE,IF(C4645&lt;$R$10,C4645,$R$10)))</f>
        <v>0.97019480000000002</v>
      </c>
      <c r="H4645">
        <f>IF('Input and Summary Results'!$J$4="yes",'Data Transformation'!F4645,'Data Transformation'!D4645)</f>
        <v>4.74486E-2</v>
      </c>
      <c r="I4645">
        <f t="shared" si="247"/>
        <v>267</v>
      </c>
    </row>
    <row r="4646" spans="2:9" x14ac:dyDescent="0.25">
      <c r="B4646">
        <f>IF('Input and Summary Results'!D4228=0,FALSE,'Input and Summary Results'!$B4228)</f>
        <v>267</v>
      </c>
      <c r="C4646">
        <f>IF(OR(B4646=0,'Input and Summary Results'!D4228=0,'Input and Summary Results'!D4228=""),FALSE,'Input and Summary Results'!$D4228)</f>
        <v>0.99675460999999999</v>
      </c>
      <c r="D4646">
        <f>IF(OR(B4646=0,'Input and Summary Results'!E4228=0),FALSE,'Input and Summary Results'!$E4228)</f>
        <v>6.8872020000000006E-2</v>
      </c>
      <c r="E4646">
        <f t="shared" si="245"/>
        <v>-1.4117470446181688E-3</v>
      </c>
      <c r="F4646">
        <f t="shared" si="246"/>
        <v>2.9987778717170923E-2</v>
      </c>
      <c r="G4646">
        <f>IF('Input and Summary Results'!$J$4="yes",IF(C4646=FALSE,FALSE,IF('Data Transformation'!E4646&lt;$R$10,E4646,$R$10)),IF(C4646=FALSE,FALSE,IF(C4646&lt;$R$10,C4646,$R$10)))</f>
        <v>0.99675460999999999</v>
      </c>
      <c r="H4646">
        <f>IF('Input and Summary Results'!$J$4="yes",'Data Transformation'!F4646,'Data Transformation'!D4646)</f>
        <v>6.8872020000000006E-2</v>
      </c>
      <c r="I4646">
        <f t="shared" si="247"/>
        <v>267</v>
      </c>
    </row>
    <row r="4647" spans="2:9" x14ac:dyDescent="0.25">
      <c r="B4647">
        <f>IF('Input and Summary Results'!D4229=0,FALSE,'Input and Summary Results'!$B4229)</f>
        <v>267</v>
      </c>
      <c r="C4647">
        <f>IF(OR(B4647=0,'Input and Summary Results'!D4229=0,'Input and Summary Results'!D4229=""),FALSE,'Input and Summary Results'!$D4229)</f>
        <v>1.0063300799999999</v>
      </c>
      <c r="D4647">
        <f>IF(OR(B4647=0,'Input and Summary Results'!E4229=0),FALSE,'Input and Summary Results'!$E4229)</f>
        <v>9.245246E-2</v>
      </c>
      <c r="E4647">
        <f t="shared" si="245"/>
        <v>2.7404542885313228E-3</v>
      </c>
      <c r="F4647">
        <f t="shared" si="246"/>
        <v>3.9871974849445026E-2</v>
      </c>
      <c r="G4647">
        <f>IF('Input and Summary Results'!$J$4="yes",IF(C4647=FALSE,FALSE,IF('Data Transformation'!E4647&lt;$R$10,E4647,$R$10)),IF(C4647=FALSE,FALSE,IF(C4647&lt;$R$10,C4647,$R$10)))</f>
        <v>1.0063300799999999</v>
      </c>
      <c r="H4647">
        <f>IF('Input and Summary Results'!$J$4="yes",'Data Transformation'!F4647,'Data Transformation'!D4647)</f>
        <v>9.245246E-2</v>
      </c>
      <c r="I4647">
        <f t="shared" si="247"/>
        <v>267</v>
      </c>
    </row>
    <row r="4648" spans="2:9" x14ac:dyDescent="0.25">
      <c r="B4648">
        <f>IF('Input and Summary Results'!D4230=0,FALSE,'Input and Summary Results'!$B4230)</f>
        <v>267</v>
      </c>
      <c r="C4648">
        <f>IF(OR(B4648=0,'Input and Summary Results'!D4230=0,'Input and Summary Results'!D4230=""),FALSE,'Input and Summary Results'!$D4230)</f>
        <v>1.0367006999999999</v>
      </c>
      <c r="D4648">
        <f>IF(OR(B4648=0,'Input and Summary Results'!E4230=0),FALSE,'Input and Summary Results'!$E4230)</f>
        <v>6.9930590000000001E-2</v>
      </c>
      <c r="E4648">
        <f t="shared" si="245"/>
        <v>1.5653391779445885E-2</v>
      </c>
      <c r="F4648">
        <f t="shared" si="246"/>
        <v>2.9275446674242627E-2</v>
      </c>
      <c r="G4648">
        <f>IF('Input and Summary Results'!$J$4="yes",IF(C4648=FALSE,FALSE,IF('Data Transformation'!E4648&lt;$R$10,E4648,$R$10)),IF(C4648=FALSE,FALSE,IF(C4648&lt;$R$10,C4648,$R$10)))</f>
        <v>1.0367006999999999</v>
      </c>
      <c r="H4648">
        <f>IF('Input and Summary Results'!$J$4="yes",'Data Transformation'!F4648,'Data Transformation'!D4648)</f>
        <v>6.9930590000000001E-2</v>
      </c>
      <c r="I4648">
        <f t="shared" si="247"/>
        <v>267</v>
      </c>
    </row>
    <row r="4649" spans="2:9" x14ac:dyDescent="0.25">
      <c r="B4649">
        <f>IF('Input and Summary Results'!D4231=0,FALSE,'Input and Summary Results'!$B4231)</f>
        <v>267</v>
      </c>
      <c r="C4649">
        <f>IF(OR(B4649=0,'Input and Summary Results'!D4231=0,'Input and Summary Results'!D4231=""),FALSE,'Input and Summary Results'!$D4231)</f>
        <v>1.05891796</v>
      </c>
      <c r="D4649">
        <f>IF(OR(B4649=0,'Input and Summary Results'!E4231=0),FALSE,'Input and Summary Results'!$E4231)</f>
        <v>7.0526560000000002E-2</v>
      </c>
      <c r="E4649">
        <f t="shared" si="245"/>
        <v>2.4862314310068804E-2</v>
      </c>
      <c r="F4649">
        <f t="shared" si="246"/>
        <v>2.8905475396790888E-2</v>
      </c>
      <c r="G4649">
        <f>IF('Input and Summary Results'!$J$4="yes",IF(C4649=FALSE,FALSE,IF('Data Transformation'!E4649&lt;$R$10,E4649,$R$10)),IF(C4649=FALSE,FALSE,IF(C4649&lt;$R$10,C4649,$R$10)))</f>
        <v>1.05891796</v>
      </c>
      <c r="H4649">
        <f>IF('Input and Summary Results'!$J$4="yes",'Data Transformation'!F4649,'Data Transformation'!D4649)</f>
        <v>7.0526560000000002E-2</v>
      </c>
      <c r="I4649">
        <f t="shared" si="247"/>
        <v>267</v>
      </c>
    </row>
    <row r="4650" spans="2:9" x14ac:dyDescent="0.25">
      <c r="B4650">
        <f>IF('Input and Summary Results'!D4232=0,FALSE,'Input and Summary Results'!$B4232)</f>
        <v>267</v>
      </c>
      <c r="C4650">
        <f>IF(OR(B4650=0,'Input and Summary Results'!D4232=0,'Input and Summary Results'!D4232=""),FALSE,'Input and Summary Results'!$D4232)</f>
        <v>1.06988306</v>
      </c>
      <c r="D4650">
        <f>IF(OR(B4650=0,'Input and Summary Results'!E4232=0),FALSE,'Input and Summary Results'!$E4232)</f>
        <v>8.2012440000000006E-2</v>
      </c>
      <c r="E4650">
        <f t="shared" ref="E4650:E4713" si="248">IF(C4650=FALSE,FALSE,LOG10(C4650))</f>
        <v>2.9336311169198881E-2</v>
      </c>
      <c r="F4650">
        <f t="shared" ref="F4650:F4713" si="249">IF(D4650=FALSE, FALSE,0.434*D4650/C4650)</f>
        <v>3.3268494745584624E-2</v>
      </c>
      <c r="G4650">
        <f>IF('Input and Summary Results'!$J$4="yes",IF(C4650=FALSE,FALSE,IF('Data Transformation'!E4650&lt;$R$10,E4650,$R$10)),IF(C4650=FALSE,FALSE,IF(C4650&lt;$R$10,C4650,$R$10)))</f>
        <v>1.06988306</v>
      </c>
      <c r="H4650">
        <f>IF('Input and Summary Results'!$J$4="yes",'Data Transformation'!F4650,'Data Transformation'!D4650)</f>
        <v>8.2012440000000006E-2</v>
      </c>
      <c r="I4650">
        <f t="shared" si="247"/>
        <v>267</v>
      </c>
    </row>
    <row r="4651" spans="2:9" x14ac:dyDescent="0.25">
      <c r="B4651">
        <f>IF('Input and Summary Results'!D4233=0,FALSE,'Input and Summary Results'!$B4233)</f>
        <v>267</v>
      </c>
      <c r="C4651">
        <f>IF(OR(B4651=0,'Input and Summary Results'!D4233=0,'Input and Summary Results'!D4233=""),FALSE,'Input and Summary Results'!$D4233)</f>
        <v>1.1171057499999999</v>
      </c>
      <c r="D4651">
        <f>IF(OR(B4651=0,'Input and Summary Results'!E4233=0),FALSE,'Input and Summary Results'!$E4233)</f>
        <v>5.0302619999999999E-2</v>
      </c>
      <c r="E4651">
        <f t="shared" si="248"/>
        <v>4.8094287231622165E-2</v>
      </c>
      <c r="F4651">
        <f t="shared" si="249"/>
        <v>1.9542766725531582E-2</v>
      </c>
      <c r="G4651">
        <f>IF('Input and Summary Results'!$J$4="yes",IF(C4651=FALSE,FALSE,IF('Data Transformation'!E4651&lt;$R$10,E4651,$R$10)),IF(C4651=FALSE,FALSE,IF(C4651&lt;$R$10,C4651,$R$10)))</f>
        <v>1.1171057499999999</v>
      </c>
      <c r="H4651">
        <f>IF('Input and Summary Results'!$J$4="yes",'Data Transformation'!F4651,'Data Transformation'!D4651)</f>
        <v>5.0302619999999999E-2</v>
      </c>
      <c r="I4651">
        <f t="shared" si="247"/>
        <v>267</v>
      </c>
    </row>
    <row r="4652" spans="2:9" x14ac:dyDescent="0.25">
      <c r="B4652">
        <f>IF('Input and Summary Results'!D4234=0,FALSE,'Input and Summary Results'!$B4234)</f>
        <v>267</v>
      </c>
      <c r="C4652">
        <f>IF(OR(B4652=0,'Input and Summary Results'!D4234=0,'Input and Summary Results'!D4234=""),FALSE,'Input and Summary Results'!$D4234)</f>
        <v>1.17480012</v>
      </c>
      <c r="D4652">
        <f>IF(OR(B4652=0,'Input and Summary Results'!E4234=0),FALSE,'Input and Summary Results'!$E4234)</f>
        <v>6.3035040000000001E-2</v>
      </c>
      <c r="E4652">
        <f t="shared" si="248"/>
        <v>6.9963982211790204E-2</v>
      </c>
      <c r="F4652">
        <f t="shared" si="249"/>
        <v>2.328669098195189E-2</v>
      </c>
      <c r="G4652">
        <f>IF('Input and Summary Results'!$J$4="yes",IF(C4652=FALSE,FALSE,IF('Data Transformation'!E4652&lt;$R$10,E4652,$R$10)),IF(C4652=FALSE,FALSE,IF(C4652&lt;$R$10,C4652,$R$10)))</f>
        <v>1.17480012</v>
      </c>
      <c r="H4652">
        <f>IF('Input and Summary Results'!$J$4="yes",'Data Transformation'!F4652,'Data Transformation'!D4652)</f>
        <v>6.3035040000000001E-2</v>
      </c>
      <c r="I4652">
        <f t="shared" si="247"/>
        <v>267</v>
      </c>
    </row>
    <row r="4653" spans="2:9" x14ac:dyDescent="0.25">
      <c r="B4653">
        <f>IF('Input and Summary Results'!D4235=0,FALSE,'Input and Summary Results'!$B4235)</f>
        <v>267</v>
      </c>
      <c r="C4653">
        <f>IF(OR(B4653=0,'Input and Summary Results'!D4235=0,'Input and Summary Results'!D4235=""),FALSE,'Input and Summary Results'!$D4235)</f>
        <v>1.2865518300000001</v>
      </c>
      <c r="D4653">
        <f>IF(OR(B4653=0,'Input and Summary Results'!E4235=0),FALSE,'Input and Summary Results'!$E4235)</f>
        <v>7.2701459999999996E-2</v>
      </c>
      <c r="E4653">
        <f t="shared" si="248"/>
        <v>0.109427286877172</v>
      </c>
      <c r="F4653">
        <f t="shared" si="249"/>
        <v>2.4524805689328501E-2</v>
      </c>
      <c r="G4653">
        <f>IF('Input and Summary Results'!$J$4="yes",IF(C4653=FALSE,FALSE,IF('Data Transformation'!E4653&lt;$R$10,E4653,$R$10)),IF(C4653=FALSE,FALSE,IF(C4653&lt;$R$10,C4653,$R$10)))</f>
        <v>1.2865518300000001</v>
      </c>
      <c r="H4653">
        <f>IF('Input and Summary Results'!$J$4="yes",'Data Transformation'!F4653,'Data Transformation'!D4653)</f>
        <v>7.2701459999999996E-2</v>
      </c>
      <c r="I4653">
        <f t="shared" si="247"/>
        <v>267</v>
      </c>
    </row>
    <row r="4654" spans="2:9" x14ac:dyDescent="0.25">
      <c r="B4654">
        <f>IF('Input and Summary Results'!D4236=0,FALSE,'Input and Summary Results'!$B4236)</f>
        <v>268</v>
      </c>
      <c r="C4654">
        <f>IF(OR(B4654=0,'Input and Summary Results'!D4236=0,'Input and Summary Results'!D4236=""),FALSE,'Input and Summary Results'!$D4236)</f>
        <v>0.92502273000000002</v>
      </c>
      <c r="D4654">
        <f>IF(OR(B4654=0,'Input and Summary Results'!E4236=0),FALSE,'Input and Summary Results'!$E4236)</f>
        <v>7.8451569999999998E-2</v>
      </c>
      <c r="E4654">
        <f t="shared" si="248"/>
        <v>-3.3847595485519355E-2</v>
      </c>
      <c r="F4654">
        <f t="shared" si="249"/>
        <v>3.6807724043710799E-2</v>
      </c>
      <c r="G4654">
        <f>IF('Input and Summary Results'!$J$4="yes",IF(C4654=FALSE,FALSE,IF('Data Transformation'!E4654&lt;$R$10,E4654,$R$10)),IF(C4654=FALSE,FALSE,IF(C4654&lt;$R$10,C4654,$R$10)))</f>
        <v>0.92502273000000002</v>
      </c>
      <c r="H4654">
        <f>IF('Input and Summary Results'!$J$4="yes",'Data Transformation'!F4654,'Data Transformation'!D4654)</f>
        <v>7.8451569999999998E-2</v>
      </c>
      <c r="I4654">
        <f t="shared" si="247"/>
        <v>268</v>
      </c>
    </row>
    <row r="4655" spans="2:9" x14ac:dyDescent="0.25">
      <c r="B4655">
        <f>IF('Input and Summary Results'!D4237=0,FALSE,'Input and Summary Results'!$B4237)</f>
        <v>268</v>
      </c>
      <c r="C4655">
        <f>IF(OR(B4655=0,'Input and Summary Results'!D4237=0,'Input and Summary Results'!D4237=""),FALSE,'Input and Summary Results'!$D4237)</f>
        <v>1.0687093700000001</v>
      </c>
      <c r="D4655">
        <f>IF(OR(B4655=0,'Input and Summary Results'!E4237=0),FALSE,'Input and Summary Results'!$E4237)</f>
        <v>5.8680040000000003E-2</v>
      </c>
      <c r="E4655">
        <f t="shared" si="248"/>
        <v>2.8859617120823244E-2</v>
      </c>
      <c r="F4655">
        <f t="shared" si="249"/>
        <v>2.3829806376639139E-2</v>
      </c>
      <c r="G4655">
        <f>IF('Input and Summary Results'!$J$4="yes",IF(C4655=FALSE,FALSE,IF('Data Transformation'!E4655&lt;$R$10,E4655,$R$10)),IF(C4655=FALSE,FALSE,IF(C4655&lt;$R$10,C4655,$R$10)))</f>
        <v>1.0687093700000001</v>
      </c>
      <c r="H4655">
        <f>IF('Input and Summary Results'!$J$4="yes",'Data Transformation'!F4655,'Data Transformation'!D4655)</f>
        <v>5.8680040000000003E-2</v>
      </c>
      <c r="I4655">
        <f t="shared" si="247"/>
        <v>268</v>
      </c>
    </row>
    <row r="4656" spans="2:9" x14ac:dyDescent="0.25">
      <c r="B4656">
        <f>IF('Input and Summary Results'!D4238=0,FALSE,'Input and Summary Results'!$B4238)</f>
        <v>268</v>
      </c>
      <c r="C4656">
        <f>IF(OR(B4656=0,'Input and Summary Results'!D4238=0,'Input and Summary Results'!D4238=""),FALSE,'Input and Summary Results'!$D4238)</f>
        <v>1.0792454600000001</v>
      </c>
      <c r="D4656">
        <f>IF(OR(B4656=0,'Input and Summary Results'!E4238=0),FALSE,'Input and Summary Results'!$E4238)</f>
        <v>0.10622767</v>
      </c>
      <c r="E4656">
        <f t="shared" si="248"/>
        <v>3.3120230410450341E-2</v>
      </c>
      <c r="F4656">
        <f t="shared" si="249"/>
        <v>4.2717630500850097E-2</v>
      </c>
      <c r="G4656">
        <f>IF('Input and Summary Results'!$J$4="yes",IF(C4656=FALSE,FALSE,IF('Data Transformation'!E4656&lt;$R$10,E4656,$R$10)),IF(C4656=FALSE,FALSE,IF(C4656&lt;$R$10,C4656,$R$10)))</f>
        <v>1.0792454600000001</v>
      </c>
      <c r="H4656">
        <f>IF('Input and Summary Results'!$J$4="yes",'Data Transformation'!F4656,'Data Transformation'!D4656)</f>
        <v>0.10622767</v>
      </c>
      <c r="I4656">
        <f t="shared" si="247"/>
        <v>268</v>
      </c>
    </row>
    <row r="4657" spans="2:9" x14ac:dyDescent="0.25">
      <c r="B4657">
        <f>IF('Input and Summary Results'!D4239=0,FALSE,'Input and Summary Results'!$B4239)</f>
        <v>268</v>
      </c>
      <c r="C4657">
        <f>IF(OR(B4657=0,'Input and Summary Results'!D4239=0,'Input and Summary Results'!D4239=""),FALSE,'Input and Summary Results'!$D4239)</f>
        <v>1.08589603</v>
      </c>
      <c r="D4657">
        <f>IF(OR(B4657=0,'Input and Summary Results'!E4239=0),FALSE,'Input and Summary Results'!$E4239)</f>
        <v>4.3780659999999999E-2</v>
      </c>
      <c r="E4657">
        <f t="shared" si="248"/>
        <v>3.5788245364385726E-2</v>
      </c>
      <c r="F4657">
        <f t="shared" si="249"/>
        <v>1.7497813708739686E-2</v>
      </c>
      <c r="G4657">
        <f>IF('Input and Summary Results'!$J$4="yes",IF(C4657=FALSE,FALSE,IF('Data Transformation'!E4657&lt;$R$10,E4657,$R$10)),IF(C4657=FALSE,FALSE,IF(C4657&lt;$R$10,C4657,$R$10)))</f>
        <v>1.08589603</v>
      </c>
      <c r="H4657">
        <f>IF('Input and Summary Results'!$J$4="yes",'Data Transformation'!F4657,'Data Transformation'!D4657)</f>
        <v>4.3780659999999999E-2</v>
      </c>
      <c r="I4657">
        <f t="shared" si="247"/>
        <v>268</v>
      </c>
    </row>
    <row r="4658" spans="2:9" x14ac:dyDescent="0.25">
      <c r="B4658">
        <f>IF('Input and Summary Results'!D4240=0,FALSE,'Input and Summary Results'!$B4240)</f>
        <v>268</v>
      </c>
      <c r="C4658">
        <f>IF(OR(B4658=0,'Input and Summary Results'!D4240=0,'Input and Summary Results'!D4240=""),FALSE,'Input and Summary Results'!$D4240)</f>
        <v>1.1485700000000001</v>
      </c>
      <c r="D4658">
        <f>IF(OR(B4658=0,'Input and Summary Results'!E4240=0),FALSE,'Input and Summary Results'!$E4240)</f>
        <v>7.2020000000000001E-2</v>
      </c>
      <c r="E4658">
        <f t="shared" si="248"/>
        <v>6.0157468566592494E-2</v>
      </c>
      <c r="F4658">
        <f t="shared" si="249"/>
        <v>2.721356121089703E-2</v>
      </c>
      <c r="G4658">
        <f>IF('Input and Summary Results'!$J$4="yes",IF(C4658=FALSE,FALSE,IF('Data Transformation'!E4658&lt;$R$10,E4658,$R$10)),IF(C4658=FALSE,FALSE,IF(C4658&lt;$R$10,C4658,$R$10)))</f>
        <v>1.1485700000000001</v>
      </c>
      <c r="H4658">
        <f>IF('Input and Summary Results'!$J$4="yes",'Data Transformation'!F4658,'Data Transformation'!D4658)</f>
        <v>7.2020000000000001E-2</v>
      </c>
      <c r="I4658">
        <f t="shared" si="247"/>
        <v>268</v>
      </c>
    </row>
    <row r="4659" spans="2:9" x14ac:dyDescent="0.25">
      <c r="B4659">
        <f>IF('Input and Summary Results'!D4241=0,FALSE,'Input and Summary Results'!$B4241)</f>
        <v>268</v>
      </c>
      <c r="C4659">
        <f>IF(OR(B4659=0,'Input and Summary Results'!D4241=0,'Input and Summary Results'!D4241=""),FALSE,'Input and Summary Results'!$D4241)</f>
        <v>1.2130119399999999</v>
      </c>
      <c r="D4659">
        <f>IF(OR(B4659=0,'Input and Summary Results'!E4241=0),FALSE,'Input and Summary Results'!$E4241)</f>
        <v>9.9630549999999998E-2</v>
      </c>
      <c r="E4659">
        <f t="shared" si="248"/>
        <v>8.3865075764011379E-2</v>
      </c>
      <c r="F4659">
        <f t="shared" si="249"/>
        <v>3.5646523561837319E-2</v>
      </c>
      <c r="G4659">
        <f>IF('Input and Summary Results'!$J$4="yes",IF(C4659=FALSE,FALSE,IF('Data Transformation'!E4659&lt;$R$10,E4659,$R$10)),IF(C4659=FALSE,FALSE,IF(C4659&lt;$R$10,C4659,$R$10)))</f>
        <v>1.2130119399999999</v>
      </c>
      <c r="H4659">
        <f>IF('Input and Summary Results'!$J$4="yes",'Data Transformation'!F4659,'Data Transformation'!D4659)</f>
        <v>9.9630549999999998E-2</v>
      </c>
      <c r="I4659">
        <f t="shared" si="247"/>
        <v>268</v>
      </c>
    </row>
    <row r="4660" spans="2:9" x14ac:dyDescent="0.25">
      <c r="B4660">
        <f>IF('Input and Summary Results'!D4242=0,FALSE,'Input and Summary Results'!$B4242)</f>
        <v>268</v>
      </c>
      <c r="C4660">
        <f>IF(OR(B4660=0,'Input and Summary Results'!D4242=0,'Input and Summary Results'!D4242=""),FALSE,'Input and Summary Results'!$D4242)</f>
        <v>1.21353702</v>
      </c>
      <c r="D4660">
        <f>IF(OR(B4660=0,'Input and Summary Results'!E4242=0),FALSE,'Input and Summary Results'!$E4242)</f>
        <v>8.20216E-2</v>
      </c>
      <c r="E4660">
        <f t="shared" si="248"/>
        <v>8.4053029400122686E-2</v>
      </c>
      <c r="F4660">
        <f t="shared" si="249"/>
        <v>2.9333571051668453E-2</v>
      </c>
      <c r="G4660">
        <f>IF('Input and Summary Results'!$J$4="yes",IF(C4660=FALSE,FALSE,IF('Data Transformation'!E4660&lt;$R$10,E4660,$R$10)),IF(C4660=FALSE,FALSE,IF(C4660&lt;$R$10,C4660,$R$10)))</f>
        <v>1.21353702</v>
      </c>
      <c r="H4660">
        <f>IF('Input and Summary Results'!$J$4="yes",'Data Transformation'!F4660,'Data Transformation'!D4660)</f>
        <v>8.20216E-2</v>
      </c>
      <c r="I4660">
        <f t="shared" si="247"/>
        <v>268</v>
      </c>
    </row>
    <row r="4661" spans="2:9" x14ac:dyDescent="0.25">
      <c r="B4661">
        <f>IF('Input and Summary Results'!D4243=0,FALSE,'Input and Summary Results'!$B4243)</f>
        <v>268</v>
      </c>
      <c r="C4661">
        <f>IF(OR(B4661=0,'Input and Summary Results'!D4243=0,'Input and Summary Results'!D4243=""),FALSE,'Input and Summary Results'!$D4243)</f>
        <v>1.2313183999999999</v>
      </c>
      <c r="D4661">
        <f>IF(OR(B4661=0,'Input and Summary Results'!E4243=0),FALSE,'Input and Summary Results'!$E4243)</f>
        <v>9.6578269999999994E-2</v>
      </c>
      <c r="E4661">
        <f t="shared" si="248"/>
        <v>9.0370369326960895E-2</v>
      </c>
      <c r="F4661">
        <f t="shared" si="249"/>
        <v>3.4040723487929685E-2</v>
      </c>
      <c r="G4661">
        <f>IF('Input and Summary Results'!$J$4="yes",IF(C4661=FALSE,FALSE,IF('Data Transformation'!E4661&lt;$R$10,E4661,$R$10)),IF(C4661=FALSE,FALSE,IF(C4661&lt;$R$10,C4661,$R$10)))</f>
        <v>1.2313183999999999</v>
      </c>
      <c r="H4661">
        <f>IF('Input and Summary Results'!$J$4="yes",'Data Transformation'!F4661,'Data Transformation'!D4661)</f>
        <v>9.6578269999999994E-2</v>
      </c>
      <c r="I4661">
        <f t="shared" si="247"/>
        <v>268</v>
      </c>
    </row>
    <row r="4662" spans="2:9" x14ac:dyDescent="0.25">
      <c r="B4662">
        <f>IF('Input and Summary Results'!D4244=0,FALSE,'Input and Summary Results'!$B4244)</f>
        <v>268</v>
      </c>
      <c r="C4662">
        <f>IF(OR(B4662=0,'Input and Summary Results'!D4244=0,'Input and Summary Results'!D4244=""),FALSE,'Input and Summary Results'!$D4244)</f>
        <v>1.2415842500000001</v>
      </c>
      <c r="D4662">
        <f>IF(OR(B4662=0,'Input and Summary Results'!E4244=0),FALSE,'Input and Summary Results'!$E4244)</f>
        <v>6.6144620000000001E-2</v>
      </c>
      <c r="E4662">
        <f t="shared" si="248"/>
        <v>9.3976194747332667E-2</v>
      </c>
      <c r="F4662">
        <f t="shared" si="249"/>
        <v>2.3121077027193283E-2</v>
      </c>
      <c r="G4662">
        <f>IF('Input and Summary Results'!$J$4="yes",IF(C4662=FALSE,FALSE,IF('Data Transformation'!E4662&lt;$R$10,E4662,$R$10)),IF(C4662=FALSE,FALSE,IF(C4662&lt;$R$10,C4662,$R$10)))</f>
        <v>1.2415842500000001</v>
      </c>
      <c r="H4662">
        <f>IF('Input and Summary Results'!$J$4="yes",'Data Transformation'!F4662,'Data Transformation'!D4662)</f>
        <v>6.6144620000000001E-2</v>
      </c>
      <c r="I4662">
        <f t="shared" si="247"/>
        <v>268</v>
      </c>
    </row>
    <row r="4663" spans="2:9" x14ac:dyDescent="0.25">
      <c r="B4663">
        <f>IF('Input and Summary Results'!D4245=0,FALSE,'Input and Summary Results'!$B4245)</f>
        <v>268</v>
      </c>
      <c r="C4663">
        <f>IF(OR(B4663=0,'Input and Summary Results'!D4245=0,'Input and Summary Results'!D4245=""),FALSE,'Input and Summary Results'!$D4245)</f>
        <v>1.24208677</v>
      </c>
      <c r="D4663">
        <f>IF(OR(B4663=0,'Input and Summary Results'!E4245=0),FALSE,'Input and Summary Results'!$E4245)</f>
        <v>6.4085920000000005E-2</v>
      </c>
      <c r="E4663">
        <f t="shared" si="248"/>
        <v>9.4151935949985235E-2</v>
      </c>
      <c r="F4663">
        <f t="shared" si="249"/>
        <v>2.2392388319215414E-2</v>
      </c>
      <c r="G4663">
        <f>IF('Input and Summary Results'!$J$4="yes",IF(C4663=FALSE,FALSE,IF('Data Transformation'!E4663&lt;$R$10,E4663,$R$10)),IF(C4663=FALSE,FALSE,IF(C4663&lt;$R$10,C4663,$R$10)))</f>
        <v>1.24208677</v>
      </c>
      <c r="H4663">
        <f>IF('Input and Summary Results'!$J$4="yes",'Data Transformation'!F4663,'Data Transformation'!D4663)</f>
        <v>6.4085920000000005E-2</v>
      </c>
      <c r="I4663">
        <f t="shared" si="247"/>
        <v>268</v>
      </c>
    </row>
    <row r="4664" spans="2:9" x14ac:dyDescent="0.25">
      <c r="B4664">
        <f>IF('Input and Summary Results'!D4246=0,FALSE,'Input and Summary Results'!$B4246)</f>
        <v>268</v>
      </c>
      <c r="C4664">
        <f>IF(OR(B4664=0,'Input and Summary Results'!D4246=0,'Input and Summary Results'!D4246=""),FALSE,'Input and Summary Results'!$D4246)</f>
        <v>1.24839846</v>
      </c>
      <c r="D4664">
        <f>IF(OR(B4664=0,'Input and Summary Results'!E4246=0),FALSE,'Input and Summary Results'!$E4246)</f>
        <v>8.0013650000000006E-2</v>
      </c>
      <c r="E4664">
        <f t="shared" si="248"/>
        <v>9.6353224256420164E-2</v>
      </c>
      <c r="F4664">
        <f t="shared" si="249"/>
        <v>2.7816378514276603E-2</v>
      </c>
      <c r="G4664">
        <f>IF('Input and Summary Results'!$J$4="yes",IF(C4664=FALSE,FALSE,IF('Data Transformation'!E4664&lt;$R$10,E4664,$R$10)),IF(C4664=FALSE,FALSE,IF(C4664&lt;$R$10,C4664,$R$10)))</f>
        <v>1.24839846</v>
      </c>
      <c r="H4664">
        <f>IF('Input and Summary Results'!$J$4="yes",'Data Transformation'!F4664,'Data Transformation'!D4664)</f>
        <v>8.0013650000000006E-2</v>
      </c>
      <c r="I4664">
        <f t="shared" si="247"/>
        <v>268</v>
      </c>
    </row>
    <row r="4665" spans="2:9" x14ac:dyDescent="0.25">
      <c r="B4665">
        <f>IF('Input and Summary Results'!D4247=0,FALSE,'Input and Summary Results'!$B4247)</f>
        <v>268</v>
      </c>
      <c r="C4665">
        <f>IF(OR(B4665=0,'Input and Summary Results'!D4247=0,'Input and Summary Results'!D4247=""),FALSE,'Input and Summary Results'!$D4247)</f>
        <v>1.2673227499999999</v>
      </c>
      <c r="D4665">
        <f>IF(OR(B4665=0,'Input and Summary Results'!E4247=0),FALSE,'Input and Summary Results'!$E4247)</f>
        <v>4.260941E-2</v>
      </c>
      <c r="E4665">
        <f t="shared" si="248"/>
        <v>0.10288723105874263</v>
      </c>
      <c r="F4665">
        <f t="shared" si="249"/>
        <v>1.4591771464688059E-2</v>
      </c>
      <c r="G4665">
        <f>IF('Input and Summary Results'!$J$4="yes",IF(C4665=FALSE,FALSE,IF('Data Transformation'!E4665&lt;$R$10,E4665,$R$10)),IF(C4665=FALSE,FALSE,IF(C4665&lt;$R$10,C4665,$R$10)))</f>
        <v>1.2673227499999999</v>
      </c>
      <c r="H4665">
        <f>IF('Input and Summary Results'!$J$4="yes",'Data Transformation'!F4665,'Data Transformation'!D4665)</f>
        <v>4.260941E-2</v>
      </c>
      <c r="I4665">
        <f t="shared" si="247"/>
        <v>268</v>
      </c>
    </row>
    <row r="4666" spans="2:9" x14ac:dyDescent="0.25">
      <c r="B4666">
        <f>IF('Input and Summary Results'!D4248=0,FALSE,'Input and Summary Results'!$B4248)</f>
        <v>268</v>
      </c>
      <c r="C4666">
        <f>IF(OR(B4666=0,'Input and Summary Results'!D4248=0,'Input and Summary Results'!D4248=""),FALSE,'Input and Summary Results'!$D4248)</f>
        <v>1.27816935</v>
      </c>
      <c r="D4666">
        <f>IF(OR(B4666=0,'Input and Summary Results'!E4248=0),FALSE,'Input and Summary Results'!$E4248)</f>
        <v>4.3349829999999999E-2</v>
      </c>
      <c r="E4666">
        <f t="shared" si="248"/>
        <v>0.10658839912595673</v>
      </c>
      <c r="F4666">
        <f t="shared" si="249"/>
        <v>1.4719353284445446E-2</v>
      </c>
      <c r="G4666">
        <f>IF('Input and Summary Results'!$J$4="yes",IF(C4666=FALSE,FALSE,IF('Data Transformation'!E4666&lt;$R$10,E4666,$R$10)),IF(C4666=FALSE,FALSE,IF(C4666&lt;$R$10,C4666,$R$10)))</f>
        <v>1.27816935</v>
      </c>
      <c r="H4666">
        <f>IF('Input and Summary Results'!$J$4="yes",'Data Transformation'!F4666,'Data Transformation'!D4666)</f>
        <v>4.3349829999999999E-2</v>
      </c>
      <c r="I4666">
        <f t="shared" si="247"/>
        <v>268</v>
      </c>
    </row>
    <row r="4667" spans="2:9" x14ac:dyDescent="0.25">
      <c r="B4667">
        <f>IF('Input and Summary Results'!D4249=0,FALSE,'Input and Summary Results'!$B4249)</f>
        <v>268</v>
      </c>
      <c r="C4667">
        <f>IF(OR(B4667=0,'Input and Summary Results'!D4249=0,'Input and Summary Results'!D4249=""),FALSE,'Input and Summary Results'!$D4249)</f>
        <v>1.30068085</v>
      </c>
      <c r="D4667">
        <f>IF(OR(B4667=0,'Input and Summary Results'!E4249=0),FALSE,'Input and Summary Results'!$E4249)</f>
        <v>5.8560180000000003E-2</v>
      </c>
      <c r="E4667">
        <f t="shared" si="248"/>
        <v>0.11417074614853719</v>
      </c>
      <c r="F4667">
        <f t="shared" si="249"/>
        <v>1.9539857237077029E-2</v>
      </c>
      <c r="G4667">
        <f>IF('Input and Summary Results'!$J$4="yes",IF(C4667=FALSE,FALSE,IF('Data Transformation'!E4667&lt;$R$10,E4667,$R$10)),IF(C4667=FALSE,FALSE,IF(C4667&lt;$R$10,C4667,$R$10)))</f>
        <v>1.30068085</v>
      </c>
      <c r="H4667">
        <f>IF('Input and Summary Results'!$J$4="yes",'Data Transformation'!F4667,'Data Transformation'!D4667)</f>
        <v>5.8560180000000003E-2</v>
      </c>
      <c r="I4667">
        <f t="shared" si="247"/>
        <v>268</v>
      </c>
    </row>
    <row r="4668" spans="2:9" x14ac:dyDescent="0.25">
      <c r="B4668">
        <f>IF('Input and Summary Results'!D4250=0,FALSE,'Input and Summary Results'!$B4250)</f>
        <v>268</v>
      </c>
      <c r="C4668">
        <f>IF(OR(B4668=0,'Input and Summary Results'!D4250=0,'Input and Summary Results'!D4250=""),FALSE,'Input and Summary Results'!$D4250)</f>
        <v>1.3234851999999999</v>
      </c>
      <c r="D4668">
        <f>IF(OR(B4668=0,'Input and Summary Results'!E4250=0),FALSE,'Input and Summary Results'!$E4250)</f>
        <v>6.242209E-2</v>
      </c>
      <c r="E4668">
        <f t="shared" si="248"/>
        <v>0.12171908912488462</v>
      </c>
      <c r="F4668">
        <f t="shared" si="249"/>
        <v>2.0469580664747897E-2</v>
      </c>
      <c r="G4668">
        <f>IF('Input and Summary Results'!$J$4="yes",IF(C4668=FALSE,FALSE,IF('Data Transformation'!E4668&lt;$R$10,E4668,$R$10)),IF(C4668=FALSE,FALSE,IF(C4668&lt;$R$10,C4668,$R$10)))</f>
        <v>1.3234851999999999</v>
      </c>
      <c r="H4668">
        <f>IF('Input and Summary Results'!$J$4="yes",'Data Transformation'!F4668,'Data Transformation'!D4668)</f>
        <v>6.242209E-2</v>
      </c>
      <c r="I4668">
        <f t="shared" si="247"/>
        <v>268</v>
      </c>
    </row>
    <row r="4669" spans="2:9" x14ac:dyDescent="0.25">
      <c r="B4669">
        <f>IF('Input and Summary Results'!D4251=0,FALSE,'Input and Summary Results'!$B4251)</f>
        <v>268</v>
      </c>
      <c r="C4669">
        <f>IF(OR(B4669=0,'Input and Summary Results'!D4251=0,'Input and Summary Results'!D4251=""),FALSE,'Input and Summary Results'!$D4251)</f>
        <v>1.3403843799999999</v>
      </c>
      <c r="D4669">
        <f>IF(OR(B4669=0,'Input and Summary Results'!E4251=0),FALSE,'Input and Summary Results'!$E4251)</f>
        <v>4.6726450000000003E-2</v>
      </c>
      <c r="E4669">
        <f t="shared" si="248"/>
        <v>0.12722935819685549</v>
      </c>
      <c r="F4669">
        <f t="shared" si="249"/>
        <v>1.5129450628184733E-2</v>
      </c>
      <c r="G4669">
        <f>IF('Input and Summary Results'!$J$4="yes",IF(C4669=FALSE,FALSE,IF('Data Transformation'!E4669&lt;$R$10,E4669,$R$10)),IF(C4669=FALSE,FALSE,IF(C4669&lt;$R$10,C4669,$R$10)))</f>
        <v>1.3403843799999999</v>
      </c>
      <c r="H4669">
        <f>IF('Input and Summary Results'!$J$4="yes",'Data Transformation'!F4669,'Data Transformation'!D4669)</f>
        <v>4.6726450000000003E-2</v>
      </c>
      <c r="I4669">
        <f t="shared" si="247"/>
        <v>268</v>
      </c>
    </row>
    <row r="4670" spans="2:9" x14ac:dyDescent="0.25">
      <c r="B4670">
        <f>IF('Input and Summary Results'!D4252=0,FALSE,'Input and Summary Results'!$B4252)</f>
        <v>268</v>
      </c>
      <c r="C4670">
        <f>IF(OR(B4670=0,'Input and Summary Results'!D4252=0,'Input and Summary Results'!D4252=""),FALSE,'Input and Summary Results'!$D4252)</f>
        <v>1.3776519700000001</v>
      </c>
      <c r="D4670">
        <f>IF(OR(B4670=0,'Input and Summary Results'!E4252=0),FALSE,'Input and Summary Results'!$E4252)</f>
        <v>8.3263359999999995E-2</v>
      </c>
      <c r="E4670">
        <f t="shared" si="248"/>
        <v>0.13913951757248819</v>
      </c>
      <c r="F4670">
        <f t="shared" si="249"/>
        <v>2.6230353548581647E-2</v>
      </c>
      <c r="G4670">
        <f>IF('Input and Summary Results'!$J$4="yes",IF(C4670=FALSE,FALSE,IF('Data Transformation'!E4670&lt;$R$10,E4670,$R$10)),IF(C4670=FALSE,FALSE,IF(C4670&lt;$R$10,C4670,$R$10)))</f>
        <v>1.3776519700000001</v>
      </c>
      <c r="H4670">
        <f>IF('Input and Summary Results'!$J$4="yes",'Data Transformation'!F4670,'Data Transformation'!D4670)</f>
        <v>8.3263359999999995E-2</v>
      </c>
      <c r="I4670">
        <f t="shared" si="247"/>
        <v>268</v>
      </c>
    </row>
    <row r="4671" spans="2:9" x14ac:dyDescent="0.25">
      <c r="B4671">
        <f>IF('Input and Summary Results'!D4253=0,FALSE,'Input and Summary Results'!$B4253)</f>
        <v>268</v>
      </c>
      <c r="C4671">
        <f>IF(OR(B4671=0,'Input and Summary Results'!D4253=0,'Input and Summary Results'!D4253=""),FALSE,'Input and Summary Results'!$D4253)</f>
        <v>1.3989772599999999</v>
      </c>
      <c r="D4671">
        <f>IF(OR(B4671=0,'Input and Summary Results'!E4253=0),FALSE,'Input and Summary Results'!$E4253)</f>
        <v>0.10033122999999999</v>
      </c>
      <c r="E4671">
        <f t="shared" si="248"/>
        <v>0.14581065520892356</v>
      </c>
      <c r="F4671">
        <f t="shared" si="249"/>
        <v>3.1125419308102264E-2</v>
      </c>
      <c r="G4671">
        <f>IF('Input and Summary Results'!$J$4="yes",IF(C4671=FALSE,FALSE,IF('Data Transformation'!E4671&lt;$R$10,E4671,$R$10)),IF(C4671=FALSE,FALSE,IF(C4671&lt;$R$10,C4671,$R$10)))</f>
        <v>1.3989772599999999</v>
      </c>
      <c r="H4671">
        <f>IF('Input and Summary Results'!$J$4="yes",'Data Transformation'!F4671,'Data Transformation'!D4671)</f>
        <v>0.10033122999999999</v>
      </c>
      <c r="I4671">
        <f t="shared" si="247"/>
        <v>268</v>
      </c>
    </row>
    <row r="4672" spans="2:9" x14ac:dyDescent="0.25">
      <c r="B4672">
        <f>IF('Input and Summary Results'!D4254=0,FALSE,'Input and Summary Results'!$B4254)</f>
        <v>269</v>
      </c>
      <c r="C4672">
        <f>IF(OR(B4672=0,'Input and Summary Results'!D4254=0,'Input and Summary Results'!D4254=""),FALSE,'Input and Summary Results'!$D4254)</f>
        <v>0.22427923</v>
      </c>
      <c r="D4672">
        <f>IF(OR(B4672=0,'Input and Summary Results'!E4254=0),FALSE,'Input and Summary Results'!$E4254)</f>
        <v>5.6197589999999999E-2</v>
      </c>
      <c r="E4672">
        <f t="shared" si="248"/>
        <v>-0.64921094359960474</v>
      </c>
      <c r="F4672">
        <f t="shared" si="249"/>
        <v>0.10874727035579709</v>
      </c>
      <c r="G4672">
        <f>IF('Input and Summary Results'!$J$4="yes",IF(C4672=FALSE,FALSE,IF('Data Transformation'!E4672&lt;$R$10,E4672,$R$10)),IF(C4672=FALSE,FALSE,IF(C4672&lt;$R$10,C4672,$R$10)))</f>
        <v>0.22427923</v>
      </c>
      <c r="H4672">
        <f>IF('Input and Summary Results'!$J$4="yes",'Data Transformation'!F4672,'Data Transformation'!D4672)</f>
        <v>5.6197589999999999E-2</v>
      </c>
      <c r="I4672">
        <f t="shared" si="247"/>
        <v>269</v>
      </c>
    </row>
    <row r="4673" spans="2:9" x14ac:dyDescent="0.25">
      <c r="B4673">
        <f>IF('Input and Summary Results'!D4255=0,FALSE,'Input and Summary Results'!$B4255)</f>
        <v>269</v>
      </c>
      <c r="C4673">
        <f>IF(OR(B4673=0,'Input and Summary Results'!D4255=0,'Input and Summary Results'!D4255=""),FALSE,'Input and Summary Results'!$D4255)</f>
        <v>0.29158288999999998</v>
      </c>
      <c r="D4673">
        <f>IF(OR(B4673=0,'Input and Summary Results'!E4255=0),FALSE,'Input and Summary Results'!$E4255)</f>
        <v>5.1041400000000001E-2</v>
      </c>
      <c r="E4673">
        <f t="shared" si="248"/>
        <v>-0.53523796388149469</v>
      </c>
      <c r="F4673">
        <f t="shared" si="249"/>
        <v>7.5971424797936532E-2</v>
      </c>
      <c r="G4673">
        <f>IF('Input and Summary Results'!$J$4="yes",IF(C4673=FALSE,FALSE,IF('Data Transformation'!E4673&lt;$R$10,E4673,$R$10)),IF(C4673=FALSE,FALSE,IF(C4673&lt;$R$10,C4673,$R$10)))</f>
        <v>0.29158288999999998</v>
      </c>
      <c r="H4673">
        <f>IF('Input and Summary Results'!$J$4="yes",'Data Transformation'!F4673,'Data Transformation'!D4673)</f>
        <v>5.1041400000000001E-2</v>
      </c>
      <c r="I4673">
        <f t="shared" si="247"/>
        <v>269</v>
      </c>
    </row>
    <row r="4674" spans="2:9" x14ac:dyDescent="0.25">
      <c r="B4674">
        <f>IF('Input and Summary Results'!D4256=0,FALSE,'Input and Summary Results'!$B4256)</f>
        <v>269</v>
      </c>
      <c r="C4674">
        <f>IF(OR(B4674=0,'Input and Summary Results'!D4256=0,'Input and Summary Results'!D4256=""),FALSE,'Input and Summary Results'!$D4256)</f>
        <v>0.34421206999999998</v>
      </c>
      <c r="D4674">
        <f>IF(OR(B4674=0,'Input and Summary Results'!E4256=0),FALSE,'Input and Summary Results'!$E4256)</f>
        <v>7.0487220000000003E-2</v>
      </c>
      <c r="E4674">
        <f t="shared" si="248"/>
        <v>-0.46317390494834892</v>
      </c>
      <c r="F4674">
        <f t="shared" si="249"/>
        <v>8.8873854655939305E-2</v>
      </c>
      <c r="G4674">
        <f>IF('Input and Summary Results'!$J$4="yes",IF(C4674=FALSE,FALSE,IF('Data Transformation'!E4674&lt;$R$10,E4674,$R$10)),IF(C4674=FALSE,FALSE,IF(C4674&lt;$R$10,C4674,$R$10)))</f>
        <v>0.34421206999999998</v>
      </c>
      <c r="H4674">
        <f>IF('Input and Summary Results'!$J$4="yes",'Data Transformation'!F4674,'Data Transformation'!D4674)</f>
        <v>7.0487220000000003E-2</v>
      </c>
      <c r="I4674">
        <f t="shared" si="247"/>
        <v>269</v>
      </c>
    </row>
    <row r="4675" spans="2:9" x14ac:dyDescent="0.25">
      <c r="B4675">
        <f>IF('Input and Summary Results'!D4257=0,FALSE,'Input and Summary Results'!$B4257)</f>
        <v>269</v>
      </c>
      <c r="C4675">
        <f>IF(OR(B4675=0,'Input and Summary Results'!D4257=0,'Input and Summary Results'!D4257=""),FALSE,'Input and Summary Results'!$D4257)</f>
        <v>0.49994077999999997</v>
      </c>
      <c r="D4675">
        <f>IF(OR(B4675=0,'Input and Summary Results'!E4257=0),FALSE,'Input and Summary Results'!$E4257)</f>
        <v>7.7440579999999995E-2</v>
      </c>
      <c r="E4675">
        <f t="shared" si="248"/>
        <v>-0.3010814365488072</v>
      </c>
      <c r="F4675">
        <f t="shared" si="249"/>
        <v>6.7226385733126226E-2</v>
      </c>
      <c r="G4675">
        <f>IF('Input and Summary Results'!$J$4="yes",IF(C4675=FALSE,FALSE,IF('Data Transformation'!E4675&lt;$R$10,E4675,$R$10)),IF(C4675=FALSE,FALSE,IF(C4675&lt;$R$10,C4675,$R$10)))</f>
        <v>0.49994077999999997</v>
      </c>
      <c r="H4675">
        <f>IF('Input and Summary Results'!$J$4="yes",'Data Transformation'!F4675,'Data Transformation'!D4675)</f>
        <v>7.7440579999999995E-2</v>
      </c>
      <c r="I4675">
        <f t="shared" si="247"/>
        <v>269</v>
      </c>
    </row>
    <row r="4676" spans="2:9" x14ac:dyDescent="0.25">
      <c r="B4676">
        <f>IF('Input and Summary Results'!D4258=0,FALSE,'Input and Summary Results'!$B4258)</f>
        <v>269</v>
      </c>
      <c r="C4676">
        <f>IF(OR(B4676=0,'Input and Summary Results'!D4258=0,'Input and Summary Results'!D4258=""),FALSE,'Input and Summary Results'!$D4258)</f>
        <v>0.6116646</v>
      </c>
      <c r="D4676">
        <f>IF(OR(B4676=0,'Input and Summary Results'!E4258=0),FALSE,'Input and Summary Results'!$E4258)</f>
        <v>4.692267E-2</v>
      </c>
      <c r="E4676">
        <f t="shared" si="248"/>
        <v>-0.21348665350503476</v>
      </c>
      <c r="F4676">
        <f t="shared" si="249"/>
        <v>3.32934728934779E-2</v>
      </c>
      <c r="G4676">
        <f>IF('Input and Summary Results'!$J$4="yes",IF(C4676=FALSE,FALSE,IF('Data Transformation'!E4676&lt;$R$10,E4676,$R$10)),IF(C4676=FALSE,FALSE,IF(C4676&lt;$R$10,C4676,$R$10)))</f>
        <v>0.6116646</v>
      </c>
      <c r="H4676">
        <f>IF('Input and Summary Results'!$J$4="yes",'Data Transformation'!F4676,'Data Transformation'!D4676)</f>
        <v>4.692267E-2</v>
      </c>
      <c r="I4676">
        <f t="shared" si="247"/>
        <v>269</v>
      </c>
    </row>
    <row r="4677" spans="2:9" x14ac:dyDescent="0.25">
      <c r="B4677">
        <f>IF('Input and Summary Results'!D4259=0,FALSE,'Input and Summary Results'!$B4259)</f>
        <v>269</v>
      </c>
      <c r="C4677">
        <f>IF(OR(B4677=0,'Input and Summary Results'!D4259=0,'Input and Summary Results'!D4259=""),FALSE,'Input and Summary Results'!$D4259)</f>
        <v>0.64635902999999995</v>
      </c>
      <c r="D4677">
        <f>IF(OR(B4677=0,'Input and Summary Results'!E4259=0),FALSE,'Input and Summary Results'!$E4259)</f>
        <v>6.086358E-2</v>
      </c>
      <c r="E4677">
        <f t="shared" si="248"/>
        <v>-0.18952617947484571</v>
      </c>
      <c r="F4677">
        <f t="shared" si="249"/>
        <v>4.0867060710825069E-2</v>
      </c>
      <c r="G4677">
        <f>IF('Input and Summary Results'!$J$4="yes",IF(C4677=FALSE,FALSE,IF('Data Transformation'!E4677&lt;$R$10,E4677,$R$10)),IF(C4677=FALSE,FALSE,IF(C4677&lt;$R$10,C4677,$R$10)))</f>
        <v>0.64635902999999995</v>
      </c>
      <c r="H4677">
        <f>IF('Input and Summary Results'!$J$4="yes",'Data Transformation'!F4677,'Data Transformation'!D4677)</f>
        <v>6.086358E-2</v>
      </c>
      <c r="I4677">
        <f t="shared" ref="I4677:I4740" si="250">IF(G4677=FALSE,"",B4677)</f>
        <v>269</v>
      </c>
    </row>
    <row r="4678" spans="2:9" x14ac:dyDescent="0.25">
      <c r="B4678">
        <f>IF('Input and Summary Results'!D4260=0,FALSE,'Input and Summary Results'!$B4260)</f>
        <v>269</v>
      </c>
      <c r="C4678">
        <f>IF(OR(B4678=0,'Input and Summary Results'!D4260=0,'Input and Summary Results'!D4260=""),FALSE,'Input and Summary Results'!$D4260)</f>
        <v>0.70678940000000001</v>
      </c>
      <c r="D4678">
        <f>IF(OR(B4678=0,'Input and Summary Results'!E4260=0),FALSE,'Input and Summary Results'!$E4260)</f>
        <v>8.470859E-2</v>
      </c>
      <c r="E4678">
        <f t="shared" si="248"/>
        <v>-0.1507099724024388</v>
      </c>
      <c r="F4678">
        <f t="shared" si="249"/>
        <v>5.2014826566442567E-2</v>
      </c>
      <c r="G4678">
        <f>IF('Input and Summary Results'!$J$4="yes",IF(C4678=FALSE,FALSE,IF('Data Transformation'!E4678&lt;$R$10,E4678,$R$10)),IF(C4678=FALSE,FALSE,IF(C4678&lt;$R$10,C4678,$R$10)))</f>
        <v>0.70678940000000001</v>
      </c>
      <c r="H4678">
        <f>IF('Input and Summary Results'!$J$4="yes",'Data Transformation'!F4678,'Data Transformation'!D4678)</f>
        <v>8.470859E-2</v>
      </c>
      <c r="I4678">
        <f t="shared" si="250"/>
        <v>269</v>
      </c>
    </row>
    <row r="4679" spans="2:9" x14ac:dyDescent="0.25">
      <c r="B4679">
        <f>IF('Input and Summary Results'!D4261=0,FALSE,'Input and Summary Results'!$B4261)</f>
        <v>269</v>
      </c>
      <c r="C4679">
        <f>IF(OR(B4679=0,'Input and Summary Results'!D4261=0,'Input and Summary Results'!D4261=""),FALSE,'Input and Summary Results'!$D4261)</f>
        <v>0.81827101999999996</v>
      </c>
      <c r="D4679">
        <f>IF(OR(B4679=0,'Input and Summary Results'!E4261=0),FALSE,'Input and Summary Results'!$E4261)</f>
        <v>8.4647349999999996E-2</v>
      </c>
      <c r="E4679">
        <f t="shared" si="248"/>
        <v>-8.7102829585181465E-2</v>
      </c>
      <c r="F4679">
        <f t="shared" si="249"/>
        <v>4.4895821802414554E-2</v>
      </c>
      <c r="G4679">
        <f>IF('Input and Summary Results'!$J$4="yes",IF(C4679=FALSE,FALSE,IF('Data Transformation'!E4679&lt;$R$10,E4679,$R$10)),IF(C4679=FALSE,FALSE,IF(C4679&lt;$R$10,C4679,$R$10)))</f>
        <v>0.81827101999999996</v>
      </c>
      <c r="H4679">
        <f>IF('Input and Summary Results'!$J$4="yes",'Data Transformation'!F4679,'Data Transformation'!D4679)</f>
        <v>8.4647349999999996E-2</v>
      </c>
      <c r="I4679">
        <f t="shared" si="250"/>
        <v>269</v>
      </c>
    </row>
    <row r="4680" spans="2:9" x14ac:dyDescent="0.25">
      <c r="B4680">
        <f>IF('Input and Summary Results'!D4262=0,FALSE,'Input and Summary Results'!$B4262)</f>
        <v>269</v>
      </c>
      <c r="C4680">
        <f>IF(OR(B4680=0,'Input and Summary Results'!D4262=0,'Input and Summary Results'!D4262=""),FALSE,'Input and Summary Results'!$D4262)</f>
        <v>0.82713488000000002</v>
      </c>
      <c r="D4680">
        <f>IF(OR(B4680=0,'Input and Summary Results'!E4262=0),FALSE,'Input and Summary Results'!$E4262)</f>
        <v>4.2271219999999998E-2</v>
      </c>
      <c r="E4680">
        <f t="shared" si="248"/>
        <v>-8.2423664736010802E-2</v>
      </c>
      <c r="F4680">
        <f t="shared" si="249"/>
        <v>2.2179828131537627E-2</v>
      </c>
      <c r="G4680">
        <f>IF('Input and Summary Results'!$J$4="yes",IF(C4680=FALSE,FALSE,IF('Data Transformation'!E4680&lt;$R$10,E4680,$R$10)),IF(C4680=FALSE,FALSE,IF(C4680&lt;$R$10,C4680,$R$10)))</f>
        <v>0.82713488000000002</v>
      </c>
      <c r="H4680">
        <f>IF('Input and Summary Results'!$J$4="yes",'Data Transformation'!F4680,'Data Transformation'!D4680)</f>
        <v>4.2271219999999998E-2</v>
      </c>
      <c r="I4680">
        <f t="shared" si="250"/>
        <v>269</v>
      </c>
    </row>
    <row r="4681" spans="2:9" x14ac:dyDescent="0.25">
      <c r="B4681">
        <f>IF('Input and Summary Results'!D4263=0,FALSE,'Input and Summary Results'!$B4263)</f>
        <v>269</v>
      </c>
      <c r="C4681">
        <f>IF(OR(B4681=0,'Input and Summary Results'!D4263=0,'Input and Summary Results'!D4263=""),FALSE,'Input and Summary Results'!$D4263)</f>
        <v>0.83278801000000002</v>
      </c>
      <c r="D4681">
        <f>IF(OR(B4681=0,'Input and Summary Results'!E4263=0),FALSE,'Input and Summary Results'!$E4263)</f>
        <v>6.658944E-2</v>
      </c>
      <c r="E4681">
        <f t="shared" si="248"/>
        <v>-7.9465536173220178E-2</v>
      </c>
      <c r="F4681">
        <f t="shared" si="249"/>
        <v>3.4702489244531752E-2</v>
      </c>
      <c r="G4681">
        <f>IF('Input and Summary Results'!$J$4="yes",IF(C4681=FALSE,FALSE,IF('Data Transformation'!E4681&lt;$R$10,E4681,$R$10)),IF(C4681=FALSE,FALSE,IF(C4681&lt;$R$10,C4681,$R$10)))</f>
        <v>0.83278801000000002</v>
      </c>
      <c r="H4681">
        <f>IF('Input and Summary Results'!$J$4="yes",'Data Transformation'!F4681,'Data Transformation'!D4681)</f>
        <v>6.658944E-2</v>
      </c>
      <c r="I4681">
        <f t="shared" si="250"/>
        <v>269</v>
      </c>
    </row>
    <row r="4682" spans="2:9" x14ac:dyDescent="0.25">
      <c r="B4682">
        <f>IF('Input and Summary Results'!D4264=0,FALSE,'Input and Summary Results'!$B4264)</f>
        <v>269</v>
      </c>
      <c r="C4682">
        <f>IF(OR(B4682=0,'Input and Summary Results'!D4264=0,'Input and Summary Results'!D4264=""),FALSE,'Input and Summary Results'!$D4264)</f>
        <v>0.86305697999999997</v>
      </c>
      <c r="D4682">
        <f>IF(OR(B4682=0,'Input and Summary Results'!E4264=0),FALSE,'Input and Summary Results'!$E4264)</f>
        <v>4.7337890000000001E-2</v>
      </c>
      <c r="E4682">
        <f t="shared" si="248"/>
        <v>-6.3960530724329126E-2</v>
      </c>
      <c r="F4682">
        <f t="shared" si="249"/>
        <v>2.3804505074508524E-2</v>
      </c>
      <c r="G4682">
        <f>IF('Input and Summary Results'!$J$4="yes",IF(C4682=FALSE,FALSE,IF('Data Transformation'!E4682&lt;$R$10,E4682,$R$10)),IF(C4682=FALSE,FALSE,IF(C4682&lt;$R$10,C4682,$R$10)))</f>
        <v>0.86305697999999997</v>
      </c>
      <c r="H4682">
        <f>IF('Input and Summary Results'!$J$4="yes",'Data Transformation'!F4682,'Data Transformation'!D4682)</f>
        <v>4.7337890000000001E-2</v>
      </c>
      <c r="I4682">
        <f t="shared" si="250"/>
        <v>269</v>
      </c>
    </row>
    <row r="4683" spans="2:9" x14ac:dyDescent="0.25">
      <c r="B4683">
        <f>IF('Input and Summary Results'!D4265=0,FALSE,'Input and Summary Results'!$B4265)</f>
        <v>269</v>
      </c>
      <c r="C4683">
        <f>IF(OR(B4683=0,'Input and Summary Results'!D4265=0,'Input and Summary Results'!D4265=""),FALSE,'Input and Summary Results'!$D4265)</f>
        <v>0.88845218000000004</v>
      </c>
      <c r="D4683">
        <f>IF(OR(B4683=0,'Input and Summary Results'!E4265=0),FALSE,'Input and Summary Results'!$E4265)</f>
        <v>6.6094760000000002E-2</v>
      </c>
      <c r="E4683">
        <f t="shared" si="248"/>
        <v>-5.1365942671309249E-2</v>
      </c>
      <c r="F4683">
        <f t="shared" si="249"/>
        <v>3.2286628910066943E-2</v>
      </c>
      <c r="G4683">
        <f>IF('Input and Summary Results'!$J$4="yes",IF(C4683=FALSE,FALSE,IF('Data Transformation'!E4683&lt;$R$10,E4683,$R$10)),IF(C4683=FALSE,FALSE,IF(C4683&lt;$R$10,C4683,$R$10)))</f>
        <v>0.88845218000000004</v>
      </c>
      <c r="H4683">
        <f>IF('Input and Summary Results'!$J$4="yes",'Data Transformation'!F4683,'Data Transformation'!D4683)</f>
        <v>6.6094760000000002E-2</v>
      </c>
      <c r="I4683">
        <f t="shared" si="250"/>
        <v>269</v>
      </c>
    </row>
    <row r="4684" spans="2:9" x14ac:dyDescent="0.25">
      <c r="B4684">
        <f>IF('Input and Summary Results'!D4266=0,FALSE,'Input and Summary Results'!$B4266)</f>
        <v>269</v>
      </c>
      <c r="C4684">
        <f>IF(OR(B4684=0,'Input and Summary Results'!D4266=0,'Input and Summary Results'!D4266=""),FALSE,'Input and Summary Results'!$D4266)</f>
        <v>0.94408464999999997</v>
      </c>
      <c r="D4684">
        <f>IF(OR(B4684=0,'Input and Summary Results'!E4266=0),FALSE,'Input and Summary Results'!$E4266)</f>
        <v>7.9353649999999998E-2</v>
      </c>
      <c r="E4684">
        <f t="shared" si="248"/>
        <v>-2.4989063562427135E-2</v>
      </c>
      <c r="F4684">
        <f t="shared" si="249"/>
        <v>3.6479233191642299E-2</v>
      </c>
      <c r="G4684">
        <f>IF('Input and Summary Results'!$J$4="yes",IF(C4684=FALSE,FALSE,IF('Data Transformation'!E4684&lt;$R$10,E4684,$R$10)),IF(C4684=FALSE,FALSE,IF(C4684&lt;$R$10,C4684,$R$10)))</f>
        <v>0.94408464999999997</v>
      </c>
      <c r="H4684">
        <f>IF('Input and Summary Results'!$J$4="yes",'Data Transformation'!F4684,'Data Transformation'!D4684)</f>
        <v>7.9353649999999998E-2</v>
      </c>
      <c r="I4684">
        <f t="shared" si="250"/>
        <v>269</v>
      </c>
    </row>
    <row r="4685" spans="2:9" x14ac:dyDescent="0.25">
      <c r="B4685">
        <f>IF('Input and Summary Results'!D4267=0,FALSE,'Input and Summary Results'!$B4267)</f>
        <v>269</v>
      </c>
      <c r="C4685">
        <f>IF(OR(B4685=0,'Input and Summary Results'!D4267=0,'Input and Summary Results'!D4267=""),FALSE,'Input and Summary Results'!$D4267)</f>
        <v>0.99211932000000003</v>
      </c>
      <c r="D4685">
        <f>IF(OR(B4685=0,'Input and Summary Results'!E4267=0),FALSE,'Input and Summary Results'!$E4267)</f>
        <v>7.9029260000000004E-2</v>
      </c>
      <c r="E4685">
        <f t="shared" si="248"/>
        <v>-3.436093066268694E-3</v>
      </c>
      <c r="F4685">
        <f t="shared" si="249"/>
        <v>3.4571142954861522E-2</v>
      </c>
      <c r="G4685">
        <f>IF('Input and Summary Results'!$J$4="yes",IF(C4685=FALSE,FALSE,IF('Data Transformation'!E4685&lt;$R$10,E4685,$R$10)),IF(C4685=FALSE,FALSE,IF(C4685&lt;$R$10,C4685,$R$10)))</f>
        <v>0.99211932000000003</v>
      </c>
      <c r="H4685">
        <f>IF('Input and Summary Results'!$J$4="yes",'Data Transformation'!F4685,'Data Transformation'!D4685)</f>
        <v>7.9029260000000004E-2</v>
      </c>
      <c r="I4685">
        <f t="shared" si="250"/>
        <v>269</v>
      </c>
    </row>
    <row r="4686" spans="2:9" x14ac:dyDescent="0.25">
      <c r="B4686">
        <f>IF('Input and Summary Results'!D4268=0,FALSE,'Input and Summary Results'!$B4268)</f>
        <v>269</v>
      </c>
      <c r="C4686">
        <f>IF(OR(B4686=0,'Input and Summary Results'!D4268=0,'Input and Summary Results'!D4268=""),FALSE,'Input and Summary Results'!$D4268)</f>
        <v>1.1066479899999999</v>
      </c>
      <c r="D4686">
        <f>IF(OR(B4686=0,'Input and Summary Results'!E4268=0),FALSE,'Input and Summary Results'!$E4268)</f>
        <v>4.5777819999999997E-2</v>
      </c>
      <c r="E4686">
        <f t="shared" si="248"/>
        <v>4.4009499549085951E-2</v>
      </c>
      <c r="F4686">
        <f t="shared" si="249"/>
        <v>1.7952929982731004E-2</v>
      </c>
      <c r="G4686">
        <f>IF('Input and Summary Results'!$J$4="yes",IF(C4686=FALSE,FALSE,IF('Data Transformation'!E4686&lt;$R$10,E4686,$R$10)),IF(C4686=FALSE,FALSE,IF(C4686&lt;$R$10,C4686,$R$10)))</f>
        <v>1.1066479899999999</v>
      </c>
      <c r="H4686">
        <f>IF('Input and Summary Results'!$J$4="yes",'Data Transformation'!F4686,'Data Transformation'!D4686)</f>
        <v>4.5777819999999997E-2</v>
      </c>
      <c r="I4686">
        <f t="shared" si="250"/>
        <v>269</v>
      </c>
    </row>
    <row r="4687" spans="2:9" x14ac:dyDescent="0.25">
      <c r="B4687">
        <f>IF('Input and Summary Results'!D4269=0,FALSE,'Input and Summary Results'!$B4269)</f>
        <v>269</v>
      </c>
      <c r="C4687">
        <f>IF(OR(B4687=0,'Input and Summary Results'!D4269=0,'Input and Summary Results'!D4269=""),FALSE,'Input and Summary Results'!$D4269)</f>
        <v>1.1259484099999999</v>
      </c>
      <c r="D4687">
        <f>IF(OR(B4687=0,'Input and Summary Results'!E4269=0),FALSE,'Input and Summary Results'!$E4269)</f>
        <v>6.630598E-2</v>
      </c>
      <c r="E4687">
        <f t="shared" si="248"/>
        <v>5.1518491966829727E-2</v>
      </c>
      <c r="F4687">
        <f t="shared" si="249"/>
        <v>2.5557827574000484E-2</v>
      </c>
      <c r="G4687">
        <f>IF('Input and Summary Results'!$J$4="yes",IF(C4687=FALSE,FALSE,IF('Data Transformation'!E4687&lt;$R$10,E4687,$R$10)),IF(C4687=FALSE,FALSE,IF(C4687&lt;$R$10,C4687,$R$10)))</f>
        <v>1.1259484099999999</v>
      </c>
      <c r="H4687">
        <f>IF('Input and Summary Results'!$J$4="yes",'Data Transformation'!F4687,'Data Transformation'!D4687)</f>
        <v>6.630598E-2</v>
      </c>
      <c r="I4687">
        <f t="shared" si="250"/>
        <v>269</v>
      </c>
    </row>
    <row r="4688" spans="2:9" x14ac:dyDescent="0.25">
      <c r="B4688">
        <f>IF('Input and Summary Results'!D4270=0,FALSE,'Input and Summary Results'!$B4270)</f>
        <v>269</v>
      </c>
      <c r="C4688">
        <f>IF(OR(B4688=0,'Input and Summary Results'!D4270=0,'Input and Summary Results'!D4270=""),FALSE,'Input and Summary Results'!$D4270)</f>
        <v>1.16265051</v>
      </c>
      <c r="D4688">
        <f>IF(OR(B4688=0,'Input and Summary Results'!E4270=0),FALSE,'Input and Summary Results'!$E4270)</f>
        <v>7.8429170000000006E-2</v>
      </c>
      <c r="E4688">
        <f t="shared" si="248"/>
        <v>6.5449186449181768E-2</v>
      </c>
      <c r="F4688">
        <f t="shared" si="249"/>
        <v>2.9276433018551727E-2</v>
      </c>
      <c r="G4688">
        <f>IF('Input and Summary Results'!$J$4="yes",IF(C4688=FALSE,FALSE,IF('Data Transformation'!E4688&lt;$R$10,E4688,$R$10)),IF(C4688=FALSE,FALSE,IF(C4688&lt;$R$10,C4688,$R$10)))</f>
        <v>1.16265051</v>
      </c>
      <c r="H4688">
        <f>IF('Input and Summary Results'!$J$4="yes",'Data Transformation'!F4688,'Data Transformation'!D4688)</f>
        <v>7.8429170000000006E-2</v>
      </c>
      <c r="I4688">
        <f t="shared" si="250"/>
        <v>269</v>
      </c>
    </row>
    <row r="4689" spans="2:9" x14ac:dyDescent="0.25">
      <c r="B4689">
        <f>IF('Input and Summary Results'!D4271=0,FALSE,'Input and Summary Results'!$B4271)</f>
        <v>270</v>
      </c>
      <c r="C4689">
        <f>IF(OR(B4689=0,'Input and Summary Results'!D4271=0,'Input and Summary Results'!D4271=""),FALSE,'Input and Summary Results'!$D4271)</f>
        <v>0.13817335</v>
      </c>
      <c r="D4689">
        <f>IF(OR(B4689=0,'Input and Summary Results'!E4271=0),FALSE,'Input and Summary Results'!$E4271)</f>
        <v>7.5546710000000003E-2</v>
      </c>
      <c r="E4689">
        <f t="shared" si="248"/>
        <v>-0.85957571285202183</v>
      </c>
      <c r="F4689">
        <f t="shared" si="249"/>
        <v>0.23729085340986525</v>
      </c>
      <c r="G4689">
        <f>IF('Input and Summary Results'!$J$4="yes",IF(C4689=FALSE,FALSE,IF('Data Transformation'!E4689&lt;$R$10,E4689,$R$10)),IF(C4689=FALSE,FALSE,IF(C4689&lt;$R$10,C4689,$R$10)))</f>
        <v>0.13817335</v>
      </c>
      <c r="H4689">
        <f>IF('Input and Summary Results'!$J$4="yes",'Data Transformation'!F4689,'Data Transformation'!D4689)</f>
        <v>7.5546710000000003E-2</v>
      </c>
      <c r="I4689">
        <f t="shared" si="250"/>
        <v>270</v>
      </c>
    </row>
    <row r="4690" spans="2:9" x14ac:dyDescent="0.25">
      <c r="B4690">
        <f>IF('Input and Summary Results'!D4272=0,FALSE,'Input and Summary Results'!$B4272)</f>
        <v>270</v>
      </c>
      <c r="C4690">
        <f>IF(OR(B4690=0,'Input and Summary Results'!D4272=0,'Input and Summary Results'!D4272=""),FALSE,'Input and Summary Results'!$D4272)</f>
        <v>0.31848960999999998</v>
      </c>
      <c r="D4690">
        <f>IF(OR(B4690=0,'Input and Summary Results'!E4272=0),FALSE,'Input and Summary Results'!$E4272)</f>
        <v>0.11021737</v>
      </c>
      <c r="E4690">
        <f t="shared" si="248"/>
        <v>-0.49690473096840554</v>
      </c>
      <c r="F4690">
        <f t="shared" si="249"/>
        <v>0.15019120586068727</v>
      </c>
      <c r="G4690">
        <f>IF('Input and Summary Results'!$J$4="yes",IF(C4690=FALSE,FALSE,IF('Data Transformation'!E4690&lt;$R$10,E4690,$R$10)),IF(C4690=FALSE,FALSE,IF(C4690&lt;$R$10,C4690,$R$10)))</f>
        <v>0.31848960999999998</v>
      </c>
      <c r="H4690">
        <f>IF('Input and Summary Results'!$J$4="yes",'Data Transformation'!F4690,'Data Transformation'!D4690)</f>
        <v>0.11021737</v>
      </c>
      <c r="I4690">
        <f t="shared" si="250"/>
        <v>270</v>
      </c>
    </row>
    <row r="4691" spans="2:9" x14ac:dyDescent="0.25">
      <c r="B4691">
        <f>IF('Input and Summary Results'!D4273=0,FALSE,'Input and Summary Results'!$B4273)</f>
        <v>270</v>
      </c>
      <c r="C4691">
        <f>IF(OR(B4691=0,'Input and Summary Results'!D4273=0,'Input and Summary Results'!D4273=""),FALSE,'Input and Summary Results'!$D4273)</f>
        <v>0.40004119999999999</v>
      </c>
      <c r="D4691">
        <f>IF(OR(B4691=0,'Input and Summary Results'!E4273=0),FALSE,'Input and Summary Results'!$E4273)</f>
        <v>8.9299519999999993E-2</v>
      </c>
      <c r="E4691">
        <f t="shared" si="248"/>
        <v>-0.39789527864395852</v>
      </c>
      <c r="F4691">
        <f t="shared" si="249"/>
        <v>9.6880000559942323E-2</v>
      </c>
      <c r="G4691">
        <f>IF('Input and Summary Results'!$J$4="yes",IF(C4691=FALSE,FALSE,IF('Data Transformation'!E4691&lt;$R$10,E4691,$R$10)),IF(C4691=FALSE,FALSE,IF(C4691&lt;$R$10,C4691,$R$10)))</f>
        <v>0.40004119999999999</v>
      </c>
      <c r="H4691">
        <f>IF('Input and Summary Results'!$J$4="yes",'Data Transformation'!F4691,'Data Transformation'!D4691)</f>
        <v>8.9299519999999993E-2</v>
      </c>
      <c r="I4691">
        <f t="shared" si="250"/>
        <v>270</v>
      </c>
    </row>
    <row r="4692" spans="2:9" x14ac:dyDescent="0.25">
      <c r="B4692">
        <f>IF('Input and Summary Results'!D4274=0,FALSE,'Input and Summary Results'!$B4274)</f>
        <v>270</v>
      </c>
      <c r="C4692">
        <f>IF(OR(B4692=0,'Input and Summary Results'!D4274=0,'Input and Summary Results'!D4274=""),FALSE,'Input and Summary Results'!$D4274)</f>
        <v>0.45179166999999998</v>
      </c>
      <c r="D4692">
        <f>IF(OR(B4692=0,'Input and Summary Results'!E4274=0),FALSE,'Input and Summary Results'!$E4274)</f>
        <v>0.11455751</v>
      </c>
      <c r="E4692">
        <f t="shared" si="248"/>
        <v>-0.3450617807339047</v>
      </c>
      <c r="F4692">
        <f t="shared" si="249"/>
        <v>0.11004620634107752</v>
      </c>
      <c r="G4692">
        <f>IF('Input and Summary Results'!$J$4="yes",IF(C4692=FALSE,FALSE,IF('Data Transformation'!E4692&lt;$R$10,E4692,$R$10)),IF(C4692=FALSE,FALSE,IF(C4692&lt;$R$10,C4692,$R$10)))</f>
        <v>0.45179166999999998</v>
      </c>
      <c r="H4692">
        <f>IF('Input and Summary Results'!$J$4="yes",'Data Transformation'!F4692,'Data Transformation'!D4692)</f>
        <v>0.11455751</v>
      </c>
      <c r="I4692">
        <f t="shared" si="250"/>
        <v>270</v>
      </c>
    </row>
    <row r="4693" spans="2:9" x14ac:dyDescent="0.25">
      <c r="B4693">
        <f>IF('Input and Summary Results'!D4275=0,FALSE,'Input and Summary Results'!$B4275)</f>
        <v>270</v>
      </c>
      <c r="C4693">
        <f>IF(OR(B4693=0,'Input and Summary Results'!D4275=0,'Input and Summary Results'!D4275=""),FALSE,'Input and Summary Results'!$D4275)</f>
        <v>0.59869426000000003</v>
      </c>
      <c r="D4693">
        <f>IF(OR(B4693=0,'Input and Summary Results'!E4275=0),FALSE,'Input and Summary Results'!$E4275)</f>
        <v>6.8981420000000002E-2</v>
      </c>
      <c r="E4693">
        <f t="shared" si="248"/>
        <v>-0.22279490564632487</v>
      </c>
      <c r="F4693">
        <f t="shared" si="249"/>
        <v>5.0005383849846832E-2</v>
      </c>
      <c r="G4693">
        <f>IF('Input and Summary Results'!$J$4="yes",IF(C4693=FALSE,FALSE,IF('Data Transformation'!E4693&lt;$R$10,E4693,$R$10)),IF(C4693=FALSE,FALSE,IF(C4693&lt;$R$10,C4693,$R$10)))</f>
        <v>0.59869426000000003</v>
      </c>
      <c r="H4693">
        <f>IF('Input and Summary Results'!$J$4="yes",'Data Transformation'!F4693,'Data Transformation'!D4693)</f>
        <v>6.8981420000000002E-2</v>
      </c>
      <c r="I4693">
        <f t="shared" si="250"/>
        <v>270</v>
      </c>
    </row>
    <row r="4694" spans="2:9" x14ac:dyDescent="0.25">
      <c r="B4694">
        <f>IF('Input and Summary Results'!D4276=0,FALSE,'Input and Summary Results'!$B4276)</f>
        <v>270</v>
      </c>
      <c r="C4694">
        <f>IF(OR(B4694=0,'Input and Summary Results'!D4276=0,'Input and Summary Results'!D4276=""),FALSE,'Input and Summary Results'!$D4276)</f>
        <v>0.65861884000000004</v>
      </c>
      <c r="D4694">
        <f>IF(OR(B4694=0,'Input and Summary Results'!E4276=0),FALSE,'Input and Summary Results'!$E4276)</f>
        <v>7.0778919999999995E-2</v>
      </c>
      <c r="E4694">
        <f t="shared" si="248"/>
        <v>-0.18136585031555946</v>
      </c>
      <c r="F4694">
        <f t="shared" si="249"/>
        <v>4.6640104130637981E-2</v>
      </c>
      <c r="G4694">
        <f>IF('Input and Summary Results'!$J$4="yes",IF(C4694=FALSE,FALSE,IF('Data Transformation'!E4694&lt;$R$10,E4694,$R$10)),IF(C4694=FALSE,FALSE,IF(C4694&lt;$R$10,C4694,$R$10)))</f>
        <v>0.65861884000000004</v>
      </c>
      <c r="H4694">
        <f>IF('Input and Summary Results'!$J$4="yes",'Data Transformation'!F4694,'Data Transformation'!D4694)</f>
        <v>7.0778919999999995E-2</v>
      </c>
      <c r="I4694">
        <f t="shared" si="250"/>
        <v>270</v>
      </c>
    </row>
    <row r="4695" spans="2:9" x14ac:dyDescent="0.25">
      <c r="B4695">
        <f>IF('Input and Summary Results'!D4277=0,FALSE,'Input and Summary Results'!$B4277)</f>
        <v>270</v>
      </c>
      <c r="C4695">
        <f>IF(OR(B4695=0,'Input and Summary Results'!D4277=0,'Input and Summary Results'!D4277=""),FALSE,'Input and Summary Results'!$D4277)</f>
        <v>0.76729623000000002</v>
      </c>
      <c r="D4695">
        <f>IF(OR(B4695=0,'Input and Summary Results'!E4277=0),FALSE,'Input and Summary Results'!$E4277)</f>
        <v>9.6770010000000004E-2</v>
      </c>
      <c r="E4695">
        <f t="shared" si="248"/>
        <v>-0.11503693563768649</v>
      </c>
      <c r="F4695">
        <f t="shared" si="249"/>
        <v>5.4735293486324048E-2</v>
      </c>
      <c r="G4695">
        <f>IF('Input and Summary Results'!$J$4="yes",IF(C4695=FALSE,FALSE,IF('Data Transformation'!E4695&lt;$R$10,E4695,$R$10)),IF(C4695=FALSE,FALSE,IF(C4695&lt;$R$10,C4695,$R$10)))</f>
        <v>0.76729623000000002</v>
      </c>
      <c r="H4695">
        <f>IF('Input and Summary Results'!$J$4="yes",'Data Transformation'!F4695,'Data Transformation'!D4695)</f>
        <v>9.6770010000000004E-2</v>
      </c>
      <c r="I4695">
        <f t="shared" si="250"/>
        <v>270</v>
      </c>
    </row>
    <row r="4696" spans="2:9" x14ac:dyDescent="0.25">
      <c r="B4696">
        <f>IF('Input and Summary Results'!D4278=0,FALSE,'Input and Summary Results'!$B4278)</f>
        <v>270</v>
      </c>
      <c r="C4696">
        <f>IF(OR(B4696=0,'Input and Summary Results'!D4278=0,'Input and Summary Results'!D4278=""),FALSE,'Input and Summary Results'!$D4278)</f>
        <v>0.80352460999999997</v>
      </c>
      <c r="D4696">
        <f>IF(OR(B4696=0,'Input and Summary Results'!E4278=0),FALSE,'Input and Summary Results'!$E4278)</f>
        <v>6.598321E-2</v>
      </c>
      <c r="E4696">
        <f t="shared" si="248"/>
        <v>-9.5000817315665328E-2</v>
      </c>
      <c r="F4696">
        <f t="shared" si="249"/>
        <v>3.5638875005956569E-2</v>
      </c>
      <c r="G4696">
        <f>IF('Input and Summary Results'!$J$4="yes",IF(C4696=FALSE,FALSE,IF('Data Transformation'!E4696&lt;$R$10,E4696,$R$10)),IF(C4696=FALSE,FALSE,IF(C4696&lt;$R$10,C4696,$R$10)))</f>
        <v>0.80352460999999997</v>
      </c>
      <c r="H4696">
        <f>IF('Input and Summary Results'!$J$4="yes",'Data Transformation'!F4696,'Data Transformation'!D4696)</f>
        <v>6.598321E-2</v>
      </c>
      <c r="I4696">
        <f t="shared" si="250"/>
        <v>270</v>
      </c>
    </row>
    <row r="4697" spans="2:9" x14ac:dyDescent="0.25">
      <c r="B4697">
        <f>IF('Input and Summary Results'!D4279=0,FALSE,'Input and Summary Results'!$B4279)</f>
        <v>270</v>
      </c>
      <c r="C4697">
        <f>IF(OR(B4697=0,'Input and Summary Results'!D4279=0,'Input and Summary Results'!D4279=""),FALSE,'Input and Summary Results'!$D4279)</f>
        <v>0.82537742999999997</v>
      </c>
      <c r="D4697">
        <f>IF(OR(B4697=0,'Input and Summary Results'!E4279=0),FALSE,'Input and Summary Results'!$E4279)</f>
        <v>8.0428020000000003E-2</v>
      </c>
      <c r="E4697">
        <f t="shared" si="248"/>
        <v>-8.3347411107347544E-2</v>
      </c>
      <c r="F4697">
        <f t="shared" si="249"/>
        <v>4.229066535051728E-2</v>
      </c>
      <c r="G4697">
        <f>IF('Input and Summary Results'!$J$4="yes",IF(C4697=FALSE,FALSE,IF('Data Transformation'!E4697&lt;$R$10,E4697,$R$10)),IF(C4697=FALSE,FALSE,IF(C4697&lt;$R$10,C4697,$R$10)))</f>
        <v>0.82537742999999997</v>
      </c>
      <c r="H4697">
        <f>IF('Input and Summary Results'!$J$4="yes",'Data Transformation'!F4697,'Data Transformation'!D4697)</f>
        <v>8.0428020000000003E-2</v>
      </c>
      <c r="I4697">
        <f t="shared" si="250"/>
        <v>270</v>
      </c>
    </row>
    <row r="4698" spans="2:9" x14ac:dyDescent="0.25">
      <c r="B4698">
        <f>IF('Input and Summary Results'!D4280=0,FALSE,'Input and Summary Results'!$B4280)</f>
        <v>270</v>
      </c>
      <c r="C4698">
        <f>IF(OR(B4698=0,'Input and Summary Results'!D4280=0,'Input and Summary Results'!D4280=""),FALSE,'Input and Summary Results'!$D4280)</f>
        <v>0.84765559000000001</v>
      </c>
      <c r="D4698">
        <f>IF(OR(B4698=0,'Input and Summary Results'!E4280=0),FALSE,'Input and Summary Results'!$E4280)</f>
        <v>7.5455049999999996E-2</v>
      </c>
      <c r="E4698">
        <f t="shared" si="248"/>
        <v>-7.1780569612740458E-2</v>
      </c>
      <c r="F4698">
        <f t="shared" si="249"/>
        <v>3.8633015680342532E-2</v>
      </c>
      <c r="G4698">
        <f>IF('Input and Summary Results'!$J$4="yes",IF(C4698=FALSE,FALSE,IF('Data Transformation'!E4698&lt;$R$10,E4698,$R$10)),IF(C4698=FALSE,FALSE,IF(C4698&lt;$R$10,C4698,$R$10)))</f>
        <v>0.84765559000000001</v>
      </c>
      <c r="H4698">
        <f>IF('Input and Summary Results'!$J$4="yes",'Data Transformation'!F4698,'Data Transformation'!D4698)</f>
        <v>7.5455049999999996E-2</v>
      </c>
      <c r="I4698">
        <f t="shared" si="250"/>
        <v>270</v>
      </c>
    </row>
    <row r="4699" spans="2:9" x14ac:dyDescent="0.25">
      <c r="B4699">
        <f>IF('Input and Summary Results'!D4281=0,FALSE,'Input and Summary Results'!$B4281)</f>
        <v>270</v>
      </c>
      <c r="C4699">
        <f>IF(OR(B4699=0,'Input and Summary Results'!D4281=0,'Input and Summary Results'!D4281=""),FALSE,'Input and Summary Results'!$D4281)</f>
        <v>0.88183301000000003</v>
      </c>
      <c r="D4699">
        <f>IF(OR(B4699=0,'Input and Summary Results'!E4281=0),FALSE,'Input and Summary Results'!$E4281)</f>
        <v>4.0343660000000003E-2</v>
      </c>
      <c r="E4699">
        <f t="shared" si="248"/>
        <v>-5.4613648090189981E-2</v>
      </c>
      <c r="F4699">
        <f t="shared" si="249"/>
        <v>1.9855401466542969E-2</v>
      </c>
      <c r="G4699">
        <f>IF('Input and Summary Results'!$J$4="yes",IF(C4699=FALSE,FALSE,IF('Data Transformation'!E4699&lt;$R$10,E4699,$R$10)),IF(C4699=FALSE,FALSE,IF(C4699&lt;$R$10,C4699,$R$10)))</f>
        <v>0.88183301000000003</v>
      </c>
      <c r="H4699">
        <f>IF('Input and Summary Results'!$J$4="yes",'Data Transformation'!F4699,'Data Transformation'!D4699)</f>
        <v>4.0343660000000003E-2</v>
      </c>
      <c r="I4699">
        <f t="shared" si="250"/>
        <v>270</v>
      </c>
    </row>
    <row r="4700" spans="2:9" x14ac:dyDescent="0.25">
      <c r="B4700">
        <f>IF('Input and Summary Results'!D4282=0,FALSE,'Input and Summary Results'!$B4282)</f>
        <v>270</v>
      </c>
      <c r="C4700">
        <f>IF(OR(B4700=0,'Input and Summary Results'!D4282=0,'Input and Summary Results'!D4282=""),FALSE,'Input and Summary Results'!$D4282)</f>
        <v>0.88619599000000004</v>
      </c>
      <c r="D4700">
        <f>IF(OR(B4700=0,'Input and Summary Results'!E4282=0),FALSE,'Input and Summary Results'!$E4282)</f>
        <v>7.748244E-2</v>
      </c>
      <c r="E4700">
        <f t="shared" si="248"/>
        <v>-5.2470219464430076E-2</v>
      </c>
      <c r="F4700">
        <f t="shared" si="249"/>
        <v>3.794575843205971E-2</v>
      </c>
      <c r="G4700">
        <f>IF('Input and Summary Results'!$J$4="yes",IF(C4700=FALSE,FALSE,IF('Data Transformation'!E4700&lt;$R$10,E4700,$R$10)),IF(C4700=FALSE,FALSE,IF(C4700&lt;$R$10,C4700,$R$10)))</f>
        <v>0.88619599000000004</v>
      </c>
      <c r="H4700">
        <f>IF('Input and Summary Results'!$J$4="yes",'Data Transformation'!F4700,'Data Transformation'!D4700)</f>
        <v>7.748244E-2</v>
      </c>
      <c r="I4700">
        <f t="shared" si="250"/>
        <v>270</v>
      </c>
    </row>
    <row r="4701" spans="2:9" x14ac:dyDescent="0.25">
      <c r="B4701">
        <f>IF('Input and Summary Results'!D4283=0,FALSE,'Input and Summary Results'!$B4283)</f>
        <v>270</v>
      </c>
      <c r="C4701">
        <f>IF(OR(B4701=0,'Input and Summary Results'!D4283=0,'Input and Summary Results'!D4283=""),FALSE,'Input and Summary Results'!$D4283)</f>
        <v>0.90581460999999996</v>
      </c>
      <c r="D4701">
        <f>IF(OR(B4701=0,'Input and Summary Results'!E4283=0),FALSE,'Input and Summary Results'!$E4283)</f>
        <v>9.4404210000000002E-2</v>
      </c>
      <c r="E4701">
        <f t="shared" si="248"/>
        <v>-4.2960678805180917E-2</v>
      </c>
      <c r="F4701">
        <f t="shared" si="249"/>
        <v>4.5231581261423903E-2</v>
      </c>
      <c r="G4701">
        <f>IF('Input and Summary Results'!$J$4="yes",IF(C4701=FALSE,FALSE,IF('Data Transformation'!E4701&lt;$R$10,E4701,$R$10)),IF(C4701=FALSE,FALSE,IF(C4701&lt;$R$10,C4701,$R$10)))</f>
        <v>0.90581460999999996</v>
      </c>
      <c r="H4701">
        <f>IF('Input and Summary Results'!$J$4="yes",'Data Transformation'!F4701,'Data Transformation'!D4701)</f>
        <v>9.4404210000000002E-2</v>
      </c>
      <c r="I4701">
        <f t="shared" si="250"/>
        <v>270</v>
      </c>
    </row>
    <row r="4702" spans="2:9" x14ac:dyDescent="0.25">
      <c r="B4702">
        <f>IF('Input and Summary Results'!D4284=0,FALSE,'Input and Summary Results'!$B4284)</f>
        <v>270</v>
      </c>
      <c r="C4702">
        <f>IF(OR(B4702=0,'Input and Summary Results'!D4284=0,'Input and Summary Results'!D4284=""),FALSE,'Input and Summary Results'!$D4284)</f>
        <v>0.99372375000000002</v>
      </c>
      <c r="D4702">
        <f>IF(OR(B4702=0,'Input and Summary Results'!E4284=0),FALSE,'Input and Summary Results'!$E4284)</f>
        <v>6.8940730000000006E-2</v>
      </c>
      <c r="E4702">
        <f t="shared" si="248"/>
        <v>-2.7343304167026638E-3</v>
      </c>
      <c r="F4702">
        <f t="shared" si="249"/>
        <v>3.0109250000314475E-2</v>
      </c>
      <c r="G4702">
        <f>IF('Input and Summary Results'!$J$4="yes",IF(C4702=FALSE,FALSE,IF('Data Transformation'!E4702&lt;$R$10,E4702,$R$10)),IF(C4702=FALSE,FALSE,IF(C4702&lt;$R$10,C4702,$R$10)))</f>
        <v>0.99372375000000002</v>
      </c>
      <c r="H4702">
        <f>IF('Input and Summary Results'!$J$4="yes",'Data Transformation'!F4702,'Data Transformation'!D4702)</f>
        <v>6.8940730000000006E-2</v>
      </c>
      <c r="I4702">
        <f t="shared" si="250"/>
        <v>270</v>
      </c>
    </row>
    <row r="4703" spans="2:9" x14ac:dyDescent="0.25">
      <c r="B4703">
        <f>IF('Input and Summary Results'!D4285=0,FALSE,'Input and Summary Results'!$B4285)</f>
        <v>270</v>
      </c>
      <c r="C4703">
        <f>IF(OR(B4703=0,'Input and Summary Results'!D4285=0,'Input and Summary Results'!D4285=""),FALSE,'Input and Summary Results'!$D4285)</f>
        <v>0.99715841999999999</v>
      </c>
      <c r="D4703">
        <f>IF(OR(B4703=0,'Input and Summary Results'!E4285=0),FALSE,'Input and Summary Results'!$E4285)</f>
        <v>5.310169E-2</v>
      </c>
      <c r="E4703">
        <f t="shared" si="248"/>
        <v>-1.2358392146412692E-3</v>
      </c>
      <c r="F4703">
        <f t="shared" si="249"/>
        <v>2.311180750998422E-2</v>
      </c>
      <c r="G4703">
        <f>IF('Input and Summary Results'!$J$4="yes",IF(C4703=FALSE,FALSE,IF('Data Transformation'!E4703&lt;$R$10,E4703,$R$10)),IF(C4703=FALSE,FALSE,IF(C4703&lt;$R$10,C4703,$R$10)))</f>
        <v>0.99715841999999999</v>
      </c>
      <c r="H4703">
        <f>IF('Input and Summary Results'!$J$4="yes",'Data Transformation'!F4703,'Data Transformation'!D4703)</f>
        <v>5.310169E-2</v>
      </c>
      <c r="I4703">
        <f t="shared" si="250"/>
        <v>270</v>
      </c>
    </row>
    <row r="4704" spans="2:9" x14ac:dyDescent="0.25">
      <c r="B4704">
        <f>IF('Input and Summary Results'!D4286=0,FALSE,'Input and Summary Results'!$B4286)</f>
        <v>270</v>
      </c>
      <c r="C4704">
        <f>IF(OR(B4704=0,'Input and Summary Results'!D4286=0,'Input and Summary Results'!D4286=""),FALSE,'Input and Summary Results'!$D4286)</f>
        <v>1.0179596799999999</v>
      </c>
      <c r="D4704">
        <f>IF(OR(B4704=0,'Input and Summary Results'!E4286=0),FALSE,'Input and Summary Results'!$E4286)</f>
        <v>6.9711919999999997E-2</v>
      </c>
      <c r="E4704">
        <f t="shared" si="248"/>
        <v>7.7305765269733671E-3</v>
      </c>
      <c r="F4704">
        <f t="shared" si="249"/>
        <v>2.9721190214527949E-2</v>
      </c>
      <c r="G4704">
        <f>IF('Input and Summary Results'!$J$4="yes",IF(C4704=FALSE,FALSE,IF('Data Transformation'!E4704&lt;$R$10,E4704,$R$10)),IF(C4704=FALSE,FALSE,IF(C4704&lt;$R$10,C4704,$R$10)))</f>
        <v>1.0179596799999999</v>
      </c>
      <c r="H4704">
        <f>IF('Input and Summary Results'!$J$4="yes",'Data Transformation'!F4704,'Data Transformation'!D4704)</f>
        <v>6.9711919999999997E-2</v>
      </c>
      <c r="I4704">
        <f t="shared" si="250"/>
        <v>270</v>
      </c>
    </row>
    <row r="4705" spans="2:9" x14ac:dyDescent="0.25">
      <c r="B4705">
        <f>IF('Input and Summary Results'!D4287=0,FALSE,'Input and Summary Results'!$B4287)</f>
        <v>270</v>
      </c>
      <c r="C4705">
        <f>IF(OR(B4705=0,'Input and Summary Results'!D4287=0,'Input and Summary Results'!D4287=""),FALSE,'Input and Summary Results'!$D4287)</f>
        <v>1.06119286</v>
      </c>
      <c r="D4705">
        <f>IF(OR(B4705=0,'Input and Summary Results'!E4287=0),FALSE,'Input and Summary Results'!$E4287)</f>
        <v>6.8328169999999994E-2</v>
      </c>
      <c r="E4705">
        <f t="shared" si="248"/>
        <v>2.5794319266348394E-2</v>
      </c>
      <c r="F4705">
        <f t="shared" si="249"/>
        <v>2.7944426407090599E-2</v>
      </c>
      <c r="G4705">
        <f>IF('Input and Summary Results'!$J$4="yes",IF(C4705=FALSE,FALSE,IF('Data Transformation'!E4705&lt;$R$10,E4705,$R$10)),IF(C4705=FALSE,FALSE,IF(C4705&lt;$R$10,C4705,$R$10)))</f>
        <v>1.06119286</v>
      </c>
      <c r="H4705">
        <f>IF('Input and Summary Results'!$J$4="yes",'Data Transformation'!F4705,'Data Transformation'!D4705)</f>
        <v>6.8328169999999994E-2</v>
      </c>
      <c r="I4705">
        <f t="shared" si="250"/>
        <v>270</v>
      </c>
    </row>
    <row r="4706" spans="2:9" x14ac:dyDescent="0.25">
      <c r="B4706">
        <f>IF('Input and Summary Results'!D4288=0,FALSE,'Input and Summary Results'!$B4288)</f>
        <v>270</v>
      </c>
      <c r="C4706">
        <f>IF(OR(B4706=0,'Input and Summary Results'!D4288=0,'Input and Summary Results'!D4288=""),FALSE,'Input and Summary Results'!$D4288)</f>
        <v>1.1180932699999999</v>
      </c>
      <c r="D4706">
        <f>IF(OR(B4706=0,'Input and Summary Results'!E4288=0),FALSE,'Input and Summary Results'!$E4288)</f>
        <v>9.7186469999999997E-2</v>
      </c>
      <c r="E4706">
        <f t="shared" si="248"/>
        <v>4.8478033386515552E-2</v>
      </c>
      <c r="F4706">
        <f t="shared" si="249"/>
        <v>3.7723979842933852E-2</v>
      </c>
      <c r="G4706">
        <f>IF('Input and Summary Results'!$J$4="yes",IF(C4706=FALSE,FALSE,IF('Data Transformation'!E4706&lt;$R$10,E4706,$R$10)),IF(C4706=FALSE,FALSE,IF(C4706&lt;$R$10,C4706,$R$10)))</f>
        <v>1.1180932699999999</v>
      </c>
      <c r="H4706">
        <f>IF('Input and Summary Results'!$J$4="yes",'Data Transformation'!F4706,'Data Transformation'!D4706)</f>
        <v>9.7186469999999997E-2</v>
      </c>
      <c r="I4706">
        <f t="shared" si="250"/>
        <v>270</v>
      </c>
    </row>
    <row r="4707" spans="2:9" x14ac:dyDescent="0.25">
      <c r="B4707">
        <f>IF('Input and Summary Results'!D4289=0,FALSE,'Input and Summary Results'!$B4289)</f>
        <v>270</v>
      </c>
      <c r="C4707">
        <f>IF(OR(B4707=0,'Input and Summary Results'!D4289=0,'Input and Summary Results'!D4289=""),FALSE,'Input and Summary Results'!$D4289)</f>
        <v>1.1201540800000001</v>
      </c>
      <c r="D4707">
        <f>IF(OR(B4707=0,'Input and Summary Results'!E4289=0),FALSE,'Input and Summary Results'!$E4289)</f>
        <v>4.9114240000000003E-2</v>
      </c>
      <c r="E4707">
        <f t="shared" si="248"/>
        <v>4.9277765073148107E-2</v>
      </c>
      <c r="F4707">
        <f t="shared" si="249"/>
        <v>1.9029150132631754E-2</v>
      </c>
      <c r="G4707">
        <f>IF('Input and Summary Results'!$J$4="yes",IF(C4707=FALSE,FALSE,IF('Data Transformation'!E4707&lt;$R$10,E4707,$R$10)),IF(C4707=FALSE,FALSE,IF(C4707&lt;$R$10,C4707,$R$10)))</f>
        <v>1.1201540800000001</v>
      </c>
      <c r="H4707">
        <f>IF('Input and Summary Results'!$J$4="yes",'Data Transformation'!F4707,'Data Transformation'!D4707)</f>
        <v>4.9114240000000003E-2</v>
      </c>
      <c r="I4707">
        <f t="shared" si="250"/>
        <v>270</v>
      </c>
    </row>
    <row r="4708" spans="2:9" x14ac:dyDescent="0.25">
      <c r="B4708">
        <f>IF('Input and Summary Results'!D4290=0,FALSE,'Input and Summary Results'!$B4290)</f>
        <v>271</v>
      </c>
      <c r="C4708">
        <f>IF(OR(B4708=0,'Input and Summary Results'!D4290=0,'Input and Summary Results'!D4290=""),FALSE,'Input and Summary Results'!$D4290)</f>
        <v>-0.1676396</v>
      </c>
      <c r="D4708">
        <f>IF(OR(B4708=0,'Input and Summary Results'!E4290=0),FALSE,'Input and Summary Results'!$E4290)</f>
        <v>9.8154710000000006E-2</v>
      </c>
      <c r="E4708" t="e">
        <f t="shared" si="248"/>
        <v>#NUM!</v>
      </c>
      <c r="F4708">
        <f t="shared" si="249"/>
        <v>-0.25411146375915955</v>
      </c>
      <c r="G4708">
        <f>IF('Input and Summary Results'!$J$4="yes",IF(C4708=FALSE,FALSE,IF('Data Transformation'!E4708&lt;$R$10,E4708,$R$10)),IF(C4708=FALSE,FALSE,IF(C4708&lt;$R$10,C4708,$R$10)))</f>
        <v>-0.1676396</v>
      </c>
      <c r="H4708">
        <f>IF('Input and Summary Results'!$J$4="yes",'Data Transformation'!F4708,'Data Transformation'!D4708)</f>
        <v>9.8154710000000006E-2</v>
      </c>
      <c r="I4708">
        <f t="shared" si="250"/>
        <v>271</v>
      </c>
    </row>
    <row r="4709" spans="2:9" x14ac:dyDescent="0.25">
      <c r="B4709">
        <f>IF('Input and Summary Results'!D4291=0,FALSE,'Input and Summary Results'!$B4291)</f>
        <v>271</v>
      </c>
      <c r="C4709">
        <f>IF(OR(B4709=0,'Input and Summary Results'!D4291=0,'Input and Summary Results'!D4291=""),FALSE,'Input and Summary Results'!$D4291)</f>
        <v>-0.12088550000000001</v>
      </c>
      <c r="D4709">
        <f>IF(OR(B4709=0,'Input and Summary Results'!E4291=0),FALSE,'Input and Summary Results'!$E4291)</f>
        <v>0.12036773000000001</v>
      </c>
      <c r="E4709" t="e">
        <f t="shared" si="248"/>
        <v>#NUM!</v>
      </c>
      <c r="F4709">
        <f t="shared" si="249"/>
        <v>-0.43214111551840378</v>
      </c>
      <c r="G4709">
        <f>IF('Input and Summary Results'!$J$4="yes",IF(C4709=FALSE,FALSE,IF('Data Transformation'!E4709&lt;$R$10,E4709,$R$10)),IF(C4709=FALSE,FALSE,IF(C4709&lt;$R$10,C4709,$R$10)))</f>
        <v>-0.12088550000000001</v>
      </c>
      <c r="H4709">
        <f>IF('Input and Summary Results'!$J$4="yes",'Data Transformation'!F4709,'Data Transformation'!D4709)</f>
        <v>0.12036773000000001</v>
      </c>
      <c r="I4709">
        <f t="shared" si="250"/>
        <v>271</v>
      </c>
    </row>
    <row r="4710" spans="2:9" x14ac:dyDescent="0.25">
      <c r="B4710">
        <f>IF('Input and Summary Results'!D4292=0,FALSE,'Input and Summary Results'!$B4292)</f>
        <v>271</v>
      </c>
      <c r="C4710">
        <f>IF(OR(B4710=0,'Input and Summary Results'!D4292=0,'Input and Summary Results'!D4292=""),FALSE,'Input and Summary Results'!$D4292)</f>
        <v>-7.2630799999999995E-2</v>
      </c>
      <c r="D4710">
        <f>IF(OR(B4710=0,'Input and Summary Results'!E4292=0),FALSE,'Input and Summary Results'!$E4292)</f>
        <v>9.5309039999999998E-2</v>
      </c>
      <c r="E4710" t="e">
        <f t="shared" si="248"/>
        <v>#NUM!</v>
      </c>
      <c r="F4710">
        <f t="shared" si="249"/>
        <v>-0.56951215407237699</v>
      </c>
      <c r="G4710">
        <f>IF('Input and Summary Results'!$J$4="yes",IF(C4710=FALSE,FALSE,IF('Data Transformation'!E4710&lt;$R$10,E4710,$R$10)),IF(C4710=FALSE,FALSE,IF(C4710&lt;$R$10,C4710,$R$10)))</f>
        <v>-7.2630799999999995E-2</v>
      </c>
      <c r="H4710">
        <f>IF('Input and Summary Results'!$J$4="yes",'Data Transformation'!F4710,'Data Transformation'!D4710)</f>
        <v>9.5309039999999998E-2</v>
      </c>
      <c r="I4710">
        <f t="shared" si="250"/>
        <v>271</v>
      </c>
    </row>
    <row r="4711" spans="2:9" x14ac:dyDescent="0.25">
      <c r="B4711">
        <f>IF('Input and Summary Results'!D4293=0,FALSE,'Input and Summary Results'!$B4293)</f>
        <v>271</v>
      </c>
      <c r="C4711">
        <f>IF(OR(B4711=0,'Input and Summary Results'!D4293=0,'Input and Summary Results'!D4293=""),FALSE,'Input and Summary Results'!$D4293)</f>
        <v>-7.2168399999999994E-2</v>
      </c>
      <c r="D4711">
        <f>IF(OR(B4711=0,'Input and Summary Results'!E4293=0),FALSE,'Input and Summary Results'!$E4293)</f>
        <v>5.0816449999999999E-2</v>
      </c>
      <c r="E4711" t="e">
        <f t="shared" si="248"/>
        <v>#NUM!</v>
      </c>
      <c r="F4711">
        <f t="shared" si="249"/>
        <v>-0.30559551410312547</v>
      </c>
      <c r="G4711">
        <f>IF('Input and Summary Results'!$J$4="yes",IF(C4711=FALSE,FALSE,IF('Data Transformation'!E4711&lt;$R$10,E4711,$R$10)),IF(C4711=FALSE,FALSE,IF(C4711&lt;$R$10,C4711,$R$10)))</f>
        <v>-7.2168399999999994E-2</v>
      </c>
      <c r="H4711">
        <f>IF('Input and Summary Results'!$J$4="yes",'Data Transformation'!F4711,'Data Transformation'!D4711)</f>
        <v>5.0816449999999999E-2</v>
      </c>
      <c r="I4711">
        <f t="shared" si="250"/>
        <v>271</v>
      </c>
    </row>
    <row r="4712" spans="2:9" x14ac:dyDescent="0.25">
      <c r="B4712">
        <f>IF('Input and Summary Results'!D4294=0,FALSE,'Input and Summary Results'!$B4294)</f>
        <v>271</v>
      </c>
      <c r="C4712">
        <f>IF(OR(B4712=0,'Input and Summary Results'!D4294=0,'Input and Summary Results'!D4294=""),FALSE,'Input and Summary Results'!$D4294)</f>
        <v>-5.7988499999999998E-2</v>
      </c>
      <c r="D4712">
        <f>IF(OR(B4712=0,'Input and Summary Results'!E4294=0),FALSE,'Input and Summary Results'!$E4294)</f>
        <v>0.11119184</v>
      </c>
      <c r="E4712" t="e">
        <f t="shared" si="248"/>
        <v>#NUM!</v>
      </c>
      <c r="F4712">
        <f t="shared" si="249"/>
        <v>-0.8321867018460557</v>
      </c>
      <c r="G4712">
        <f>IF('Input and Summary Results'!$J$4="yes",IF(C4712=FALSE,FALSE,IF('Data Transformation'!E4712&lt;$R$10,E4712,$R$10)),IF(C4712=FALSE,FALSE,IF(C4712&lt;$R$10,C4712,$R$10)))</f>
        <v>-5.7988499999999998E-2</v>
      </c>
      <c r="H4712">
        <f>IF('Input and Summary Results'!$J$4="yes",'Data Transformation'!F4712,'Data Transformation'!D4712)</f>
        <v>0.11119184</v>
      </c>
      <c r="I4712">
        <f t="shared" si="250"/>
        <v>271</v>
      </c>
    </row>
    <row r="4713" spans="2:9" x14ac:dyDescent="0.25">
      <c r="B4713">
        <f>IF('Input and Summary Results'!D4295=0,FALSE,'Input and Summary Results'!$B4295)</f>
        <v>271</v>
      </c>
      <c r="C4713">
        <f>IF(OR(B4713=0,'Input and Summary Results'!D4295=0,'Input and Summary Results'!D4295=""),FALSE,'Input and Summary Results'!$D4295)</f>
        <v>-4.70147E-2</v>
      </c>
      <c r="D4713">
        <f>IF(OR(B4713=0,'Input and Summary Results'!E4295=0),FALSE,'Input and Summary Results'!$E4295)</f>
        <v>6.6874520000000007E-2</v>
      </c>
      <c r="E4713" t="e">
        <f t="shared" si="248"/>
        <v>#NUM!</v>
      </c>
      <c r="F4713">
        <f t="shared" si="249"/>
        <v>-0.61732908388227525</v>
      </c>
      <c r="G4713">
        <f>IF('Input and Summary Results'!$J$4="yes",IF(C4713=FALSE,FALSE,IF('Data Transformation'!E4713&lt;$R$10,E4713,$R$10)),IF(C4713=FALSE,FALSE,IF(C4713&lt;$R$10,C4713,$R$10)))</f>
        <v>-4.70147E-2</v>
      </c>
      <c r="H4713">
        <f>IF('Input and Summary Results'!$J$4="yes",'Data Transformation'!F4713,'Data Transformation'!D4713)</f>
        <v>6.6874520000000007E-2</v>
      </c>
      <c r="I4713">
        <f t="shared" si="250"/>
        <v>271</v>
      </c>
    </row>
    <row r="4714" spans="2:9" x14ac:dyDescent="0.25">
      <c r="B4714">
        <f>IF('Input and Summary Results'!D4296=0,FALSE,'Input and Summary Results'!$B4296)</f>
        <v>271</v>
      </c>
      <c r="C4714">
        <f>IF(OR(B4714=0,'Input and Summary Results'!D4296=0,'Input and Summary Results'!D4296=""),FALSE,'Input and Summary Results'!$D4296)</f>
        <v>-4.2727899999999999E-2</v>
      </c>
      <c r="D4714">
        <f>IF(OR(B4714=0,'Input and Summary Results'!E4296=0),FALSE,'Input and Summary Results'!$E4296)</f>
        <v>7.9245209999999996E-2</v>
      </c>
      <c r="E4714" t="e">
        <f t="shared" ref="E4714:E4777" si="251">IF(C4714=FALSE,FALSE,LOG10(C4714))</f>
        <v>#NUM!</v>
      </c>
      <c r="F4714">
        <f t="shared" ref="F4714:F4777" si="252">IF(D4714=FALSE, FALSE,0.434*D4714/C4714)</f>
        <v>-0.80491718853489169</v>
      </c>
      <c r="G4714">
        <f>IF('Input and Summary Results'!$J$4="yes",IF(C4714=FALSE,FALSE,IF('Data Transformation'!E4714&lt;$R$10,E4714,$R$10)),IF(C4714=FALSE,FALSE,IF(C4714&lt;$R$10,C4714,$R$10)))</f>
        <v>-4.2727899999999999E-2</v>
      </c>
      <c r="H4714">
        <f>IF('Input and Summary Results'!$J$4="yes",'Data Transformation'!F4714,'Data Transformation'!D4714)</f>
        <v>7.9245209999999996E-2</v>
      </c>
      <c r="I4714">
        <f t="shared" si="250"/>
        <v>271</v>
      </c>
    </row>
    <row r="4715" spans="2:9" x14ac:dyDescent="0.25">
      <c r="B4715">
        <f>IF('Input and Summary Results'!D4297=0,FALSE,'Input and Summary Results'!$B4297)</f>
        <v>271</v>
      </c>
      <c r="C4715">
        <f>IF(OR(B4715=0,'Input and Summary Results'!D4297=0,'Input and Summary Results'!D4297=""),FALSE,'Input and Summary Results'!$D4297)</f>
        <v>-2.30064E-2</v>
      </c>
      <c r="D4715">
        <f>IF(OR(B4715=0,'Input and Summary Results'!E4297=0),FALSE,'Input and Summary Results'!$E4297)</f>
        <v>7.4632340000000005E-2</v>
      </c>
      <c r="E4715" t="e">
        <f t="shared" si="251"/>
        <v>#NUM!</v>
      </c>
      <c r="F4715">
        <f t="shared" si="252"/>
        <v>-1.4078880468043675</v>
      </c>
      <c r="G4715">
        <f>IF('Input and Summary Results'!$J$4="yes",IF(C4715=FALSE,FALSE,IF('Data Transformation'!E4715&lt;$R$10,E4715,$R$10)),IF(C4715=FALSE,FALSE,IF(C4715&lt;$R$10,C4715,$R$10)))</f>
        <v>-2.30064E-2</v>
      </c>
      <c r="H4715">
        <f>IF('Input and Summary Results'!$J$4="yes",'Data Transformation'!F4715,'Data Transformation'!D4715)</f>
        <v>7.4632340000000005E-2</v>
      </c>
      <c r="I4715">
        <f t="shared" si="250"/>
        <v>271</v>
      </c>
    </row>
    <row r="4716" spans="2:9" x14ac:dyDescent="0.25">
      <c r="B4716">
        <f>IF('Input and Summary Results'!D4298=0,FALSE,'Input and Summary Results'!$B4298)</f>
        <v>271</v>
      </c>
      <c r="C4716">
        <f>IF(OR(B4716=0,'Input and Summary Results'!D4298=0,'Input and Summary Results'!D4298=""),FALSE,'Input and Summary Results'!$D4298)</f>
        <v>-6.1003000000000003E-3</v>
      </c>
      <c r="D4716">
        <f>IF(OR(B4716=0,'Input and Summary Results'!E4298=0),FALSE,'Input and Summary Results'!$E4298)</f>
        <v>0.11996008</v>
      </c>
      <c r="E4716" t="e">
        <f t="shared" si="251"/>
        <v>#NUM!</v>
      </c>
      <c r="F4716">
        <f t="shared" si="252"/>
        <v>-8.5344449813943566</v>
      </c>
      <c r="G4716">
        <f>IF('Input and Summary Results'!$J$4="yes",IF(C4716=FALSE,FALSE,IF('Data Transformation'!E4716&lt;$R$10,E4716,$R$10)),IF(C4716=FALSE,FALSE,IF(C4716&lt;$R$10,C4716,$R$10)))</f>
        <v>-6.1003000000000003E-3</v>
      </c>
      <c r="H4716">
        <f>IF('Input and Summary Results'!$J$4="yes",'Data Transformation'!F4716,'Data Transformation'!D4716)</f>
        <v>0.11996008</v>
      </c>
      <c r="I4716">
        <f t="shared" si="250"/>
        <v>271</v>
      </c>
    </row>
    <row r="4717" spans="2:9" x14ac:dyDescent="0.25">
      <c r="B4717">
        <f>IF('Input and Summary Results'!D4299=0,FALSE,'Input and Summary Results'!$B4299)</f>
        <v>271</v>
      </c>
      <c r="C4717">
        <f>IF(OR(B4717=0,'Input and Summary Results'!D4299=0,'Input and Summary Results'!D4299=""),FALSE,'Input and Summary Results'!$D4299)</f>
        <v>-3.4749E-3</v>
      </c>
      <c r="D4717">
        <f>IF(OR(B4717=0,'Input and Summary Results'!E4299=0),FALSE,'Input and Summary Results'!$E4299)</f>
        <v>7.9064659999999995E-2</v>
      </c>
      <c r="E4717" t="e">
        <f t="shared" si="251"/>
        <v>#NUM!</v>
      </c>
      <c r="F4717">
        <f t="shared" si="252"/>
        <v>-9.8748345103456199</v>
      </c>
      <c r="G4717">
        <f>IF('Input and Summary Results'!$J$4="yes",IF(C4717=FALSE,FALSE,IF('Data Transformation'!E4717&lt;$R$10,E4717,$R$10)),IF(C4717=FALSE,FALSE,IF(C4717&lt;$R$10,C4717,$R$10)))</f>
        <v>-3.4749E-3</v>
      </c>
      <c r="H4717">
        <f>IF('Input and Summary Results'!$J$4="yes",'Data Transformation'!F4717,'Data Transformation'!D4717)</f>
        <v>7.9064659999999995E-2</v>
      </c>
      <c r="I4717">
        <f t="shared" si="250"/>
        <v>271</v>
      </c>
    </row>
    <row r="4718" spans="2:9" x14ac:dyDescent="0.25">
      <c r="B4718">
        <f>IF('Input and Summary Results'!D4300=0,FALSE,'Input and Summary Results'!$B4300)</f>
        <v>271</v>
      </c>
      <c r="C4718">
        <f>IF(OR(B4718=0,'Input and Summary Results'!D4300=0,'Input and Summary Results'!D4300=""),FALSE,'Input and Summary Results'!$D4300)</f>
        <v>-1.884E-3</v>
      </c>
      <c r="D4718">
        <f>IF(OR(B4718=0,'Input and Summary Results'!E4300=0),FALSE,'Input and Summary Results'!$E4300)</f>
        <v>5.003469E-2</v>
      </c>
      <c r="E4718" t="e">
        <f t="shared" si="251"/>
        <v>#NUM!</v>
      </c>
      <c r="F4718">
        <f t="shared" si="252"/>
        <v>-11.526037929936306</v>
      </c>
      <c r="G4718">
        <f>IF('Input and Summary Results'!$J$4="yes",IF(C4718=FALSE,FALSE,IF('Data Transformation'!E4718&lt;$R$10,E4718,$R$10)),IF(C4718=FALSE,FALSE,IF(C4718&lt;$R$10,C4718,$R$10)))</f>
        <v>-1.884E-3</v>
      </c>
      <c r="H4718">
        <f>IF('Input and Summary Results'!$J$4="yes",'Data Transformation'!F4718,'Data Transformation'!D4718)</f>
        <v>5.003469E-2</v>
      </c>
      <c r="I4718">
        <f t="shared" si="250"/>
        <v>271</v>
      </c>
    </row>
    <row r="4719" spans="2:9" x14ac:dyDescent="0.25">
      <c r="B4719">
        <f>IF('Input and Summary Results'!D4301=0,FALSE,'Input and Summary Results'!$B4301)</f>
        <v>271</v>
      </c>
      <c r="C4719">
        <f>IF(OR(B4719=0,'Input and Summary Results'!D4301=0,'Input and Summary Results'!D4301=""),FALSE,'Input and Summary Results'!$D4301)</f>
        <v>3.0661230000000001E-2</v>
      </c>
      <c r="D4719">
        <f>IF(OR(B4719=0,'Input and Summary Results'!E4301=0),FALSE,'Input and Summary Results'!$E4301)</f>
        <v>9.9529119999999999E-2</v>
      </c>
      <c r="E4719">
        <f t="shared" si="251"/>
        <v>-1.5134104270583553</v>
      </c>
      <c r="F4719">
        <f t="shared" si="252"/>
        <v>1.4088031719536365</v>
      </c>
      <c r="G4719">
        <f>IF('Input and Summary Results'!$J$4="yes",IF(C4719=FALSE,FALSE,IF('Data Transformation'!E4719&lt;$R$10,E4719,$R$10)),IF(C4719=FALSE,FALSE,IF(C4719&lt;$R$10,C4719,$R$10)))</f>
        <v>3.0661230000000001E-2</v>
      </c>
      <c r="H4719">
        <f>IF('Input and Summary Results'!$J$4="yes",'Data Transformation'!F4719,'Data Transformation'!D4719)</f>
        <v>9.9529119999999999E-2</v>
      </c>
      <c r="I4719">
        <f t="shared" si="250"/>
        <v>271</v>
      </c>
    </row>
    <row r="4720" spans="2:9" x14ac:dyDescent="0.25">
      <c r="B4720">
        <f>IF('Input and Summary Results'!D4302=0,FALSE,'Input and Summary Results'!$B4302)</f>
        <v>271</v>
      </c>
      <c r="C4720">
        <f>IF(OR(B4720=0,'Input and Summary Results'!D4302=0,'Input and Summary Results'!D4302=""),FALSE,'Input and Summary Results'!$D4302)</f>
        <v>4.6698480000000001E-2</v>
      </c>
      <c r="D4720">
        <f>IF(OR(B4720=0,'Input and Summary Results'!E4302=0),FALSE,'Input and Summary Results'!$E4302)</f>
        <v>0.10548884</v>
      </c>
      <c r="E4720">
        <f t="shared" si="251"/>
        <v>-1.3306972551588494</v>
      </c>
      <c r="F4720">
        <f t="shared" si="252"/>
        <v>0.98037787439762492</v>
      </c>
      <c r="G4720">
        <f>IF('Input and Summary Results'!$J$4="yes",IF(C4720=FALSE,FALSE,IF('Data Transformation'!E4720&lt;$R$10,E4720,$R$10)),IF(C4720=FALSE,FALSE,IF(C4720&lt;$R$10,C4720,$R$10)))</f>
        <v>4.6698480000000001E-2</v>
      </c>
      <c r="H4720">
        <f>IF('Input and Summary Results'!$J$4="yes",'Data Transformation'!F4720,'Data Transformation'!D4720)</f>
        <v>0.10548884</v>
      </c>
      <c r="I4720">
        <f t="shared" si="250"/>
        <v>271</v>
      </c>
    </row>
    <row r="4721" spans="2:9" x14ac:dyDescent="0.25">
      <c r="B4721">
        <f>IF('Input and Summary Results'!D4303=0,FALSE,'Input and Summary Results'!$B4303)</f>
        <v>271</v>
      </c>
      <c r="C4721">
        <f>IF(OR(B4721=0,'Input and Summary Results'!D4303=0,'Input and Summary Results'!D4303=""),FALSE,'Input and Summary Results'!$D4303)</f>
        <v>4.7139710000000001E-2</v>
      </c>
      <c r="D4721">
        <f>IF(OR(B4721=0,'Input and Summary Results'!E4303=0),FALSE,'Input and Summary Results'!$E4303)</f>
        <v>8.3230159999999997E-2</v>
      </c>
      <c r="E4721">
        <f t="shared" si="251"/>
        <v>-1.3266130935509219</v>
      </c>
      <c r="F4721">
        <f t="shared" si="252"/>
        <v>0.76627305174342397</v>
      </c>
      <c r="G4721">
        <f>IF('Input and Summary Results'!$J$4="yes",IF(C4721=FALSE,FALSE,IF('Data Transformation'!E4721&lt;$R$10,E4721,$R$10)),IF(C4721=FALSE,FALSE,IF(C4721&lt;$R$10,C4721,$R$10)))</f>
        <v>4.7139710000000001E-2</v>
      </c>
      <c r="H4721">
        <f>IF('Input and Summary Results'!$J$4="yes",'Data Transformation'!F4721,'Data Transformation'!D4721)</f>
        <v>8.3230159999999997E-2</v>
      </c>
      <c r="I4721">
        <f t="shared" si="250"/>
        <v>271</v>
      </c>
    </row>
    <row r="4722" spans="2:9" x14ac:dyDescent="0.25">
      <c r="B4722">
        <f>IF('Input and Summary Results'!D4304=0,FALSE,'Input and Summary Results'!$B4304)</f>
        <v>271</v>
      </c>
      <c r="C4722">
        <f>IF(OR(B4722=0,'Input and Summary Results'!D4304=0,'Input and Summary Results'!D4304=""),FALSE,'Input and Summary Results'!$D4304)</f>
        <v>5.3649589999999997E-2</v>
      </c>
      <c r="D4722">
        <f>IF(OR(B4722=0,'Input and Summary Results'!E4304=0),FALSE,'Input and Summary Results'!$E4304)</f>
        <v>8.3211939999999998E-2</v>
      </c>
      <c r="E4722">
        <f t="shared" si="251"/>
        <v>-1.270433592643379</v>
      </c>
      <c r="F4722">
        <f t="shared" si="252"/>
        <v>0.67314553494257834</v>
      </c>
      <c r="G4722">
        <f>IF('Input and Summary Results'!$J$4="yes",IF(C4722=FALSE,FALSE,IF('Data Transformation'!E4722&lt;$R$10,E4722,$R$10)),IF(C4722=FALSE,FALSE,IF(C4722&lt;$R$10,C4722,$R$10)))</f>
        <v>5.3649589999999997E-2</v>
      </c>
      <c r="H4722">
        <f>IF('Input and Summary Results'!$J$4="yes",'Data Transformation'!F4722,'Data Transformation'!D4722)</f>
        <v>8.3211939999999998E-2</v>
      </c>
      <c r="I4722">
        <f t="shared" si="250"/>
        <v>271</v>
      </c>
    </row>
    <row r="4723" spans="2:9" x14ac:dyDescent="0.25">
      <c r="B4723">
        <f>IF('Input and Summary Results'!D4305=0,FALSE,'Input and Summary Results'!$B4305)</f>
        <v>271</v>
      </c>
      <c r="C4723">
        <f>IF(OR(B4723=0,'Input and Summary Results'!D4305=0,'Input and Summary Results'!D4305=""),FALSE,'Input and Summary Results'!$D4305)</f>
        <v>6.4565449999999996E-2</v>
      </c>
      <c r="D4723">
        <f>IF(OR(B4723=0,'Input and Summary Results'!E4305=0),FALSE,'Input and Summary Results'!$E4305)</f>
        <v>8.578529E-2</v>
      </c>
      <c r="E4723">
        <f t="shared" si="251"/>
        <v>-1.1899998177372286</v>
      </c>
      <c r="F4723">
        <f t="shared" si="252"/>
        <v>0.57663682139596339</v>
      </c>
      <c r="G4723">
        <f>IF('Input and Summary Results'!$J$4="yes",IF(C4723=FALSE,FALSE,IF('Data Transformation'!E4723&lt;$R$10,E4723,$R$10)),IF(C4723=FALSE,FALSE,IF(C4723&lt;$R$10,C4723,$R$10)))</f>
        <v>6.4565449999999996E-2</v>
      </c>
      <c r="H4723">
        <f>IF('Input and Summary Results'!$J$4="yes",'Data Transformation'!F4723,'Data Transformation'!D4723)</f>
        <v>8.578529E-2</v>
      </c>
      <c r="I4723">
        <f t="shared" si="250"/>
        <v>271</v>
      </c>
    </row>
    <row r="4724" spans="2:9" x14ac:dyDescent="0.25">
      <c r="B4724">
        <f>IF('Input and Summary Results'!D4306=0,FALSE,'Input and Summary Results'!$B4306)</f>
        <v>271</v>
      </c>
      <c r="C4724">
        <f>IF(OR(B4724=0,'Input and Summary Results'!D4306=0,'Input and Summary Results'!D4306=""),FALSE,'Input and Summary Results'!$D4306)</f>
        <v>0.12067108</v>
      </c>
      <c r="D4724">
        <f>IF(OR(B4724=0,'Input and Summary Results'!E4306=0),FALSE,'Input and Summary Results'!$E4306)</f>
        <v>0.10458908</v>
      </c>
      <c r="E4724">
        <f t="shared" si="251"/>
        <v>-0.91839680033624826</v>
      </c>
      <c r="F4724">
        <f t="shared" si="252"/>
        <v>0.37616022596300619</v>
      </c>
      <c r="G4724">
        <f>IF('Input and Summary Results'!$J$4="yes",IF(C4724=FALSE,FALSE,IF('Data Transformation'!E4724&lt;$R$10,E4724,$R$10)),IF(C4724=FALSE,FALSE,IF(C4724&lt;$R$10,C4724,$R$10)))</f>
        <v>0.12067108</v>
      </c>
      <c r="H4724">
        <f>IF('Input and Summary Results'!$J$4="yes",'Data Transformation'!F4724,'Data Transformation'!D4724)</f>
        <v>0.10458908</v>
      </c>
      <c r="I4724">
        <f t="shared" si="250"/>
        <v>271</v>
      </c>
    </row>
    <row r="4725" spans="2:9" x14ac:dyDescent="0.25">
      <c r="B4725">
        <f>IF('Input and Summary Results'!D4307=0,FALSE,'Input and Summary Results'!$B4307)</f>
        <v>272</v>
      </c>
      <c r="C4725">
        <f>IF(OR(B4725=0,'Input and Summary Results'!D4307=0,'Input and Summary Results'!D4307=""),FALSE,'Input and Summary Results'!$D4307)</f>
        <v>-0.1014514</v>
      </c>
      <c r="D4725">
        <f>IF(OR(B4725=0,'Input and Summary Results'!E4307=0),FALSE,'Input and Summary Results'!$E4307)</f>
        <v>8.2675399999999996E-2</v>
      </c>
      <c r="E4725" t="e">
        <f t="shared" si="251"/>
        <v>#NUM!</v>
      </c>
      <c r="F4725">
        <f t="shared" si="252"/>
        <v>-0.35367795417313114</v>
      </c>
      <c r="G4725">
        <f>IF('Input and Summary Results'!$J$4="yes",IF(C4725=FALSE,FALSE,IF('Data Transformation'!E4725&lt;$R$10,E4725,$R$10)),IF(C4725=FALSE,FALSE,IF(C4725&lt;$R$10,C4725,$R$10)))</f>
        <v>-0.1014514</v>
      </c>
      <c r="H4725">
        <f>IF('Input and Summary Results'!$J$4="yes",'Data Transformation'!F4725,'Data Transformation'!D4725)</f>
        <v>8.2675399999999996E-2</v>
      </c>
      <c r="I4725">
        <f t="shared" si="250"/>
        <v>272</v>
      </c>
    </row>
    <row r="4726" spans="2:9" x14ac:dyDescent="0.25">
      <c r="B4726">
        <f>IF('Input and Summary Results'!D4308=0,FALSE,'Input and Summary Results'!$B4308)</f>
        <v>272</v>
      </c>
      <c r="C4726">
        <f>IF(OR(B4726=0,'Input and Summary Results'!D4308=0,'Input and Summary Results'!D4308=""),FALSE,'Input and Summary Results'!$D4308)</f>
        <v>-6.9327200000000005E-2</v>
      </c>
      <c r="D4726">
        <f>IF(OR(B4726=0,'Input and Summary Results'!E4308=0),FALSE,'Input and Summary Results'!$E4308)</f>
        <v>5.3198849999999999E-2</v>
      </c>
      <c r="E4726" t="e">
        <f t="shared" si="251"/>
        <v>#NUM!</v>
      </c>
      <c r="F4726">
        <f t="shared" si="252"/>
        <v>-0.33303380058620569</v>
      </c>
      <c r="G4726">
        <f>IF('Input and Summary Results'!$J$4="yes",IF(C4726=FALSE,FALSE,IF('Data Transformation'!E4726&lt;$R$10,E4726,$R$10)),IF(C4726=FALSE,FALSE,IF(C4726&lt;$R$10,C4726,$R$10)))</f>
        <v>-6.9327200000000005E-2</v>
      </c>
      <c r="H4726">
        <f>IF('Input and Summary Results'!$J$4="yes",'Data Transformation'!F4726,'Data Transformation'!D4726)</f>
        <v>5.3198849999999999E-2</v>
      </c>
      <c r="I4726">
        <f t="shared" si="250"/>
        <v>272</v>
      </c>
    </row>
    <row r="4727" spans="2:9" x14ac:dyDescent="0.25">
      <c r="B4727">
        <f>IF('Input and Summary Results'!D4309=0,FALSE,'Input and Summary Results'!$B4309)</f>
        <v>272</v>
      </c>
      <c r="C4727">
        <f>IF(OR(B4727=0,'Input and Summary Results'!D4309=0,'Input and Summary Results'!D4309=""),FALSE,'Input and Summary Results'!$D4309)</f>
        <v>-5.7874799999999997E-2</v>
      </c>
      <c r="D4727">
        <f>IF(OR(B4727=0,'Input and Summary Results'!E4309=0),FALSE,'Input and Summary Results'!$E4309)</f>
        <v>0.10743475</v>
      </c>
      <c r="E4727" t="e">
        <f t="shared" si="251"/>
        <v>#NUM!</v>
      </c>
      <c r="F4727">
        <f t="shared" si="252"/>
        <v>-0.80564738884626808</v>
      </c>
      <c r="G4727">
        <f>IF('Input and Summary Results'!$J$4="yes",IF(C4727=FALSE,FALSE,IF('Data Transformation'!E4727&lt;$R$10,E4727,$R$10)),IF(C4727=FALSE,FALSE,IF(C4727&lt;$R$10,C4727,$R$10)))</f>
        <v>-5.7874799999999997E-2</v>
      </c>
      <c r="H4727">
        <f>IF('Input and Summary Results'!$J$4="yes",'Data Transformation'!F4727,'Data Transformation'!D4727)</f>
        <v>0.10743475</v>
      </c>
      <c r="I4727">
        <f t="shared" si="250"/>
        <v>272</v>
      </c>
    </row>
    <row r="4728" spans="2:9" x14ac:dyDescent="0.25">
      <c r="B4728">
        <f>IF('Input and Summary Results'!D4310=0,FALSE,'Input and Summary Results'!$B4310)</f>
        <v>272</v>
      </c>
      <c r="C4728">
        <f>IF(OR(B4728=0,'Input and Summary Results'!D4310=0,'Input and Summary Results'!D4310=""),FALSE,'Input and Summary Results'!$D4310)</f>
        <v>-4.0871900000000003E-2</v>
      </c>
      <c r="D4728">
        <f>IF(OR(B4728=0,'Input and Summary Results'!E4310=0),FALSE,'Input and Summary Results'!$E4310)</f>
        <v>7.0024100000000006E-2</v>
      </c>
      <c r="E4728" t="e">
        <f t="shared" si="251"/>
        <v>#NUM!</v>
      </c>
      <c r="F4728">
        <f t="shared" si="252"/>
        <v>-0.74355386952894287</v>
      </c>
      <c r="G4728">
        <f>IF('Input and Summary Results'!$J$4="yes",IF(C4728=FALSE,FALSE,IF('Data Transformation'!E4728&lt;$R$10,E4728,$R$10)),IF(C4728=FALSE,FALSE,IF(C4728&lt;$R$10,C4728,$R$10)))</f>
        <v>-4.0871900000000003E-2</v>
      </c>
      <c r="H4728">
        <f>IF('Input and Summary Results'!$J$4="yes",'Data Transformation'!F4728,'Data Transformation'!D4728)</f>
        <v>7.0024100000000006E-2</v>
      </c>
      <c r="I4728">
        <f t="shared" si="250"/>
        <v>272</v>
      </c>
    </row>
    <row r="4729" spans="2:9" x14ac:dyDescent="0.25">
      <c r="B4729">
        <f>IF('Input and Summary Results'!D4311=0,FALSE,'Input and Summary Results'!$B4311)</f>
        <v>272</v>
      </c>
      <c r="C4729">
        <f>IF(OR(B4729=0,'Input and Summary Results'!D4311=0,'Input and Summary Results'!D4311=""),FALSE,'Input and Summary Results'!$D4311)</f>
        <v>-2.8827999999999999E-2</v>
      </c>
      <c r="D4729">
        <f>IF(OR(B4729=0,'Input and Summary Results'!E4311=0),FALSE,'Input and Summary Results'!$E4311)</f>
        <v>5.5138720000000002E-2</v>
      </c>
      <c r="E4729" t="e">
        <f t="shared" si="251"/>
        <v>#NUM!</v>
      </c>
      <c r="F4729">
        <f t="shared" si="252"/>
        <v>-0.83010283335645907</v>
      </c>
      <c r="G4729">
        <f>IF('Input and Summary Results'!$J$4="yes",IF(C4729=FALSE,FALSE,IF('Data Transformation'!E4729&lt;$R$10,E4729,$R$10)),IF(C4729=FALSE,FALSE,IF(C4729&lt;$R$10,C4729,$R$10)))</f>
        <v>-2.8827999999999999E-2</v>
      </c>
      <c r="H4729">
        <f>IF('Input and Summary Results'!$J$4="yes",'Data Transformation'!F4729,'Data Transformation'!D4729)</f>
        <v>5.5138720000000002E-2</v>
      </c>
      <c r="I4729">
        <f t="shared" si="250"/>
        <v>272</v>
      </c>
    </row>
    <row r="4730" spans="2:9" x14ac:dyDescent="0.25">
      <c r="B4730">
        <f>IF('Input and Summary Results'!D4312=0,FALSE,'Input and Summary Results'!$B4312)</f>
        <v>272</v>
      </c>
      <c r="C4730">
        <f>IF(OR(B4730=0,'Input and Summary Results'!D4312=0,'Input and Summary Results'!D4312=""),FALSE,'Input and Summary Results'!$D4312)</f>
        <v>-2.5543900000000001E-2</v>
      </c>
      <c r="D4730">
        <f>IF(OR(B4730=0,'Input and Summary Results'!E4312=0),FALSE,'Input and Summary Results'!$E4312)</f>
        <v>5.8934519999999997E-2</v>
      </c>
      <c r="E4730" t="e">
        <f t="shared" si="251"/>
        <v>#NUM!</v>
      </c>
      <c r="F4730">
        <f t="shared" si="252"/>
        <v>-1.0013185801698252</v>
      </c>
      <c r="G4730">
        <f>IF('Input and Summary Results'!$J$4="yes",IF(C4730=FALSE,FALSE,IF('Data Transformation'!E4730&lt;$R$10,E4730,$R$10)),IF(C4730=FALSE,FALSE,IF(C4730&lt;$R$10,C4730,$R$10)))</f>
        <v>-2.5543900000000001E-2</v>
      </c>
      <c r="H4730">
        <f>IF('Input and Summary Results'!$J$4="yes",'Data Transformation'!F4730,'Data Transformation'!D4730)</f>
        <v>5.8934519999999997E-2</v>
      </c>
      <c r="I4730">
        <f t="shared" si="250"/>
        <v>272</v>
      </c>
    </row>
    <row r="4731" spans="2:9" x14ac:dyDescent="0.25">
      <c r="B4731">
        <f>IF('Input and Summary Results'!D4313=0,FALSE,'Input and Summary Results'!$B4313)</f>
        <v>272</v>
      </c>
      <c r="C4731">
        <f>IF(OR(B4731=0,'Input and Summary Results'!D4313=0,'Input and Summary Results'!D4313=""),FALSE,'Input and Summary Results'!$D4313)</f>
        <v>-2.2607800000000001E-2</v>
      </c>
      <c r="D4731">
        <f>IF(OR(B4731=0,'Input and Summary Results'!E4313=0),FALSE,'Input and Summary Results'!$E4313)</f>
        <v>8.4210339999999995E-2</v>
      </c>
      <c r="E4731" t="e">
        <f t="shared" si="251"/>
        <v>#NUM!</v>
      </c>
      <c r="F4731">
        <f t="shared" si="252"/>
        <v>-1.6165786834632292</v>
      </c>
      <c r="G4731">
        <f>IF('Input and Summary Results'!$J$4="yes",IF(C4731=FALSE,FALSE,IF('Data Transformation'!E4731&lt;$R$10,E4731,$R$10)),IF(C4731=FALSE,FALSE,IF(C4731&lt;$R$10,C4731,$R$10)))</f>
        <v>-2.2607800000000001E-2</v>
      </c>
      <c r="H4731">
        <f>IF('Input and Summary Results'!$J$4="yes",'Data Transformation'!F4731,'Data Transformation'!D4731)</f>
        <v>8.4210339999999995E-2</v>
      </c>
      <c r="I4731">
        <f t="shared" si="250"/>
        <v>272</v>
      </c>
    </row>
    <row r="4732" spans="2:9" x14ac:dyDescent="0.25">
      <c r="B4732">
        <f>IF('Input and Summary Results'!D4314=0,FALSE,'Input and Summary Results'!$B4314)</f>
        <v>272</v>
      </c>
      <c r="C4732">
        <f>IF(OR(B4732=0,'Input and Summary Results'!D4314=0,'Input and Summary Results'!D4314=""),FALSE,'Input and Summary Results'!$D4314)</f>
        <v>-1.63254E-2</v>
      </c>
      <c r="D4732">
        <f>IF(OR(B4732=0,'Input and Summary Results'!E4314=0),FALSE,'Input and Summary Results'!$E4314)</f>
        <v>8.8232539999999998E-2</v>
      </c>
      <c r="E4732" t="e">
        <f t="shared" si="251"/>
        <v>#NUM!</v>
      </c>
      <c r="F4732">
        <f t="shared" si="252"/>
        <v>-2.3456039276219878</v>
      </c>
      <c r="G4732">
        <f>IF('Input and Summary Results'!$J$4="yes",IF(C4732=FALSE,FALSE,IF('Data Transformation'!E4732&lt;$R$10,E4732,$R$10)),IF(C4732=FALSE,FALSE,IF(C4732&lt;$R$10,C4732,$R$10)))</f>
        <v>-1.63254E-2</v>
      </c>
      <c r="H4732">
        <f>IF('Input and Summary Results'!$J$4="yes",'Data Transformation'!F4732,'Data Transformation'!D4732)</f>
        <v>8.8232539999999998E-2</v>
      </c>
      <c r="I4732">
        <f t="shared" si="250"/>
        <v>272</v>
      </c>
    </row>
    <row r="4733" spans="2:9" x14ac:dyDescent="0.25">
      <c r="B4733">
        <f>IF('Input and Summary Results'!D4315=0,FALSE,'Input and Summary Results'!$B4315)</f>
        <v>272</v>
      </c>
      <c r="C4733">
        <f>IF(OR(B4733=0,'Input and Summary Results'!D4315=0,'Input and Summary Results'!D4315=""),FALSE,'Input and Summary Results'!$D4315)</f>
        <v>-8.2556999999999995E-3</v>
      </c>
      <c r="D4733">
        <f>IF(OR(B4733=0,'Input and Summary Results'!E4315=0),FALSE,'Input and Summary Results'!$E4315)</f>
        <v>0.10944539</v>
      </c>
      <c r="E4733" t="e">
        <f t="shared" si="251"/>
        <v>#NUM!</v>
      </c>
      <c r="F4733">
        <f t="shared" si="252"/>
        <v>-5.7535156631176045</v>
      </c>
      <c r="G4733">
        <f>IF('Input and Summary Results'!$J$4="yes",IF(C4733=FALSE,FALSE,IF('Data Transformation'!E4733&lt;$R$10,E4733,$R$10)),IF(C4733=FALSE,FALSE,IF(C4733&lt;$R$10,C4733,$R$10)))</f>
        <v>-8.2556999999999995E-3</v>
      </c>
      <c r="H4733">
        <f>IF('Input and Summary Results'!$J$4="yes",'Data Transformation'!F4733,'Data Transformation'!D4733)</f>
        <v>0.10944539</v>
      </c>
      <c r="I4733">
        <f t="shared" si="250"/>
        <v>272</v>
      </c>
    </row>
    <row r="4734" spans="2:9" x14ac:dyDescent="0.25">
      <c r="B4734">
        <f>IF('Input and Summary Results'!D4316=0,FALSE,'Input and Summary Results'!$B4316)</f>
        <v>272</v>
      </c>
      <c r="C4734">
        <f>IF(OR(B4734=0,'Input and Summary Results'!D4316=0,'Input and Summary Results'!D4316=""),FALSE,'Input and Summary Results'!$D4316)</f>
        <v>-6.7768000000000004E-3</v>
      </c>
      <c r="D4734">
        <f>IF(OR(B4734=0,'Input and Summary Results'!E4316=0),FALSE,'Input and Summary Results'!$E4316)</f>
        <v>8.9541969999999999E-2</v>
      </c>
      <c r="E4734" t="e">
        <f t="shared" si="251"/>
        <v>#NUM!</v>
      </c>
      <c r="F4734">
        <f t="shared" si="252"/>
        <v>-5.7344491470900714</v>
      </c>
      <c r="G4734">
        <f>IF('Input and Summary Results'!$J$4="yes",IF(C4734=FALSE,FALSE,IF('Data Transformation'!E4734&lt;$R$10,E4734,$R$10)),IF(C4734=FALSE,FALSE,IF(C4734&lt;$R$10,C4734,$R$10)))</f>
        <v>-6.7768000000000004E-3</v>
      </c>
      <c r="H4734">
        <f>IF('Input and Summary Results'!$J$4="yes",'Data Transformation'!F4734,'Data Transformation'!D4734)</f>
        <v>8.9541969999999999E-2</v>
      </c>
      <c r="I4734">
        <f t="shared" si="250"/>
        <v>272</v>
      </c>
    </row>
    <row r="4735" spans="2:9" x14ac:dyDescent="0.25">
      <c r="B4735">
        <f>IF('Input and Summary Results'!D4317=0,FALSE,'Input and Summary Results'!$B4317)</f>
        <v>272</v>
      </c>
      <c r="C4735">
        <f>IF(OR(B4735=0,'Input and Summary Results'!D4317=0,'Input and Summary Results'!D4317=""),FALSE,'Input and Summary Results'!$D4317)</f>
        <v>-1.1180000000000001E-3</v>
      </c>
      <c r="D4735">
        <f>IF(OR(B4735=0,'Input and Summary Results'!E4317=0),FALSE,'Input and Summary Results'!$E4317)</f>
        <v>0.11358134</v>
      </c>
      <c r="E4735" t="e">
        <f t="shared" si="251"/>
        <v>#NUM!</v>
      </c>
      <c r="F4735">
        <f t="shared" si="252"/>
        <v>-44.091504078711985</v>
      </c>
      <c r="G4735">
        <f>IF('Input and Summary Results'!$J$4="yes",IF(C4735=FALSE,FALSE,IF('Data Transformation'!E4735&lt;$R$10,E4735,$R$10)),IF(C4735=FALSE,FALSE,IF(C4735&lt;$R$10,C4735,$R$10)))</f>
        <v>-1.1180000000000001E-3</v>
      </c>
      <c r="H4735">
        <f>IF('Input and Summary Results'!$J$4="yes",'Data Transformation'!F4735,'Data Transformation'!D4735)</f>
        <v>0.11358134</v>
      </c>
      <c r="I4735">
        <f t="shared" si="250"/>
        <v>272</v>
      </c>
    </row>
    <row r="4736" spans="2:9" x14ac:dyDescent="0.25">
      <c r="B4736">
        <f>IF('Input and Summary Results'!D4318=0,FALSE,'Input and Summary Results'!$B4318)</f>
        <v>272</v>
      </c>
      <c r="C4736">
        <f>IF(OR(B4736=0,'Input and Summary Results'!D4318=0,'Input and Summary Results'!D4318=""),FALSE,'Input and Summary Results'!$D4318)</f>
        <v>-1.0341E-3</v>
      </c>
      <c r="D4736">
        <f>IF(OR(B4736=0,'Input and Summary Results'!E4318=0),FALSE,'Input and Summary Results'!$E4318)</f>
        <v>0.10200647</v>
      </c>
      <c r="E4736" t="e">
        <f t="shared" si="251"/>
        <v>#NUM!</v>
      </c>
      <c r="F4736">
        <f t="shared" si="252"/>
        <v>-42.810954433807176</v>
      </c>
      <c r="G4736">
        <f>IF('Input and Summary Results'!$J$4="yes",IF(C4736=FALSE,FALSE,IF('Data Transformation'!E4736&lt;$R$10,E4736,$R$10)),IF(C4736=FALSE,FALSE,IF(C4736&lt;$R$10,C4736,$R$10)))</f>
        <v>-1.0341E-3</v>
      </c>
      <c r="H4736">
        <f>IF('Input and Summary Results'!$J$4="yes",'Data Transformation'!F4736,'Data Transformation'!D4736)</f>
        <v>0.10200647</v>
      </c>
      <c r="I4736">
        <f t="shared" si="250"/>
        <v>272</v>
      </c>
    </row>
    <row r="4737" spans="2:9" x14ac:dyDescent="0.25">
      <c r="B4737">
        <f>IF('Input and Summary Results'!D4319=0,FALSE,'Input and Summary Results'!$B4319)</f>
        <v>272</v>
      </c>
      <c r="C4737">
        <f>IF(OR(B4737=0,'Input and Summary Results'!D4319=0,'Input and Summary Results'!D4319=""),FALSE,'Input and Summary Results'!$D4319)</f>
        <v>7.4503299999999998E-3</v>
      </c>
      <c r="D4737">
        <f>IF(OR(B4737=0,'Input and Summary Results'!E4319=0),FALSE,'Input and Summary Results'!$E4319)</f>
        <v>0.11061557</v>
      </c>
      <c r="E4737">
        <f t="shared" si="251"/>
        <v>-2.127824490472515</v>
      </c>
      <c r="F4737">
        <f t="shared" si="252"/>
        <v>6.4436283198193909</v>
      </c>
      <c r="G4737">
        <f>IF('Input and Summary Results'!$J$4="yes",IF(C4737=FALSE,FALSE,IF('Data Transformation'!E4737&lt;$R$10,E4737,$R$10)),IF(C4737=FALSE,FALSE,IF(C4737&lt;$R$10,C4737,$R$10)))</f>
        <v>7.4503299999999998E-3</v>
      </c>
      <c r="H4737">
        <f>IF('Input and Summary Results'!$J$4="yes",'Data Transformation'!F4737,'Data Transformation'!D4737)</f>
        <v>0.11061557</v>
      </c>
      <c r="I4737">
        <f t="shared" si="250"/>
        <v>272</v>
      </c>
    </row>
    <row r="4738" spans="2:9" x14ac:dyDescent="0.25">
      <c r="B4738">
        <f>IF('Input and Summary Results'!D4320=0,FALSE,'Input and Summary Results'!$B4320)</f>
        <v>272</v>
      </c>
      <c r="C4738">
        <f>IF(OR(B4738=0,'Input and Summary Results'!D4320=0,'Input and Summary Results'!D4320=""),FALSE,'Input and Summary Results'!$D4320)</f>
        <v>6.3672800000000002E-2</v>
      </c>
      <c r="D4738">
        <f>IF(OR(B4738=0,'Input and Summary Results'!E4320=0),FALSE,'Input and Summary Results'!$E4320)</f>
        <v>0.1013912</v>
      </c>
      <c r="E4738">
        <f t="shared" si="251"/>
        <v>-1.1960460516940079</v>
      </c>
      <c r="F4738">
        <f t="shared" si="252"/>
        <v>0.69109228430350167</v>
      </c>
      <c r="G4738">
        <f>IF('Input and Summary Results'!$J$4="yes",IF(C4738=FALSE,FALSE,IF('Data Transformation'!E4738&lt;$R$10,E4738,$R$10)),IF(C4738=FALSE,FALSE,IF(C4738&lt;$R$10,C4738,$R$10)))</f>
        <v>6.3672800000000002E-2</v>
      </c>
      <c r="H4738">
        <f>IF('Input and Summary Results'!$J$4="yes",'Data Transformation'!F4738,'Data Transformation'!D4738)</f>
        <v>0.1013912</v>
      </c>
      <c r="I4738">
        <f t="shared" si="250"/>
        <v>272</v>
      </c>
    </row>
    <row r="4739" spans="2:9" x14ac:dyDescent="0.25">
      <c r="B4739">
        <f>IF('Input and Summary Results'!D4321=0,FALSE,'Input and Summary Results'!$B4321)</f>
        <v>272</v>
      </c>
      <c r="C4739">
        <f>IF(OR(B4739=0,'Input and Summary Results'!D4321=0,'Input and Summary Results'!D4321=""),FALSE,'Input and Summary Results'!$D4321)</f>
        <v>7.8623200000000004E-2</v>
      </c>
      <c r="D4739">
        <f>IF(OR(B4739=0,'Input and Summary Results'!E4321=0),FALSE,'Input and Summary Results'!$E4321)</f>
        <v>8.734401E-2</v>
      </c>
      <c r="E4739">
        <f t="shared" si="251"/>
        <v>-1.1044492841732669</v>
      </c>
      <c r="F4739">
        <f t="shared" si="252"/>
        <v>0.48213886410118129</v>
      </c>
      <c r="G4739">
        <f>IF('Input and Summary Results'!$J$4="yes",IF(C4739=FALSE,FALSE,IF('Data Transformation'!E4739&lt;$R$10,E4739,$R$10)),IF(C4739=FALSE,FALSE,IF(C4739&lt;$R$10,C4739,$R$10)))</f>
        <v>7.8623200000000004E-2</v>
      </c>
      <c r="H4739">
        <f>IF('Input and Summary Results'!$J$4="yes",'Data Transformation'!F4739,'Data Transformation'!D4739)</f>
        <v>8.734401E-2</v>
      </c>
      <c r="I4739">
        <f t="shared" si="250"/>
        <v>272</v>
      </c>
    </row>
    <row r="4740" spans="2:9" x14ac:dyDescent="0.25">
      <c r="B4740">
        <f>IF('Input and Summary Results'!D4322=0,FALSE,'Input and Summary Results'!$B4322)</f>
        <v>272</v>
      </c>
      <c r="C4740">
        <f>IF(OR(B4740=0,'Input and Summary Results'!D4322=0,'Input and Summary Results'!D4322=""),FALSE,'Input and Summary Results'!$D4322)</f>
        <v>9.7841719999999993E-2</v>
      </c>
      <c r="D4740">
        <f>IF(OR(B4740=0,'Input and Summary Results'!E4322=0),FALSE,'Input and Summary Results'!$E4322)</f>
        <v>8.4584839999999994E-2</v>
      </c>
      <c r="E4740">
        <f t="shared" si="251"/>
        <v>-1.009475921262623</v>
      </c>
      <c r="F4740">
        <f t="shared" si="252"/>
        <v>0.37519598551619898</v>
      </c>
      <c r="G4740">
        <f>IF('Input and Summary Results'!$J$4="yes",IF(C4740=FALSE,FALSE,IF('Data Transformation'!E4740&lt;$R$10,E4740,$R$10)),IF(C4740=FALSE,FALSE,IF(C4740&lt;$R$10,C4740,$R$10)))</f>
        <v>9.7841719999999993E-2</v>
      </c>
      <c r="H4740">
        <f>IF('Input and Summary Results'!$J$4="yes",'Data Transformation'!F4740,'Data Transformation'!D4740)</f>
        <v>8.4584839999999994E-2</v>
      </c>
      <c r="I4740">
        <f t="shared" si="250"/>
        <v>272</v>
      </c>
    </row>
    <row r="4741" spans="2:9" x14ac:dyDescent="0.25">
      <c r="B4741">
        <f>IF('Input and Summary Results'!D4323=0,FALSE,'Input and Summary Results'!$B4323)</f>
        <v>272</v>
      </c>
      <c r="C4741">
        <f>IF(OR(B4741=0,'Input and Summary Results'!D4323=0,'Input and Summary Results'!D4323=""),FALSE,'Input and Summary Results'!$D4323)</f>
        <v>0.14203761000000001</v>
      </c>
      <c r="D4741">
        <f>IF(OR(B4741=0,'Input and Summary Results'!E4323=0),FALSE,'Input and Summary Results'!$E4323)</f>
        <v>7.6542180000000001E-2</v>
      </c>
      <c r="E4741">
        <f t="shared" si="251"/>
        <v>-0.84759664397774659</v>
      </c>
      <c r="F4741">
        <f t="shared" si="252"/>
        <v>0.2338768310731221</v>
      </c>
      <c r="G4741">
        <f>IF('Input and Summary Results'!$J$4="yes",IF(C4741=FALSE,FALSE,IF('Data Transformation'!E4741&lt;$R$10,E4741,$R$10)),IF(C4741=FALSE,FALSE,IF(C4741&lt;$R$10,C4741,$R$10)))</f>
        <v>0.14203761000000001</v>
      </c>
      <c r="H4741">
        <f>IF('Input and Summary Results'!$J$4="yes",'Data Transformation'!F4741,'Data Transformation'!D4741)</f>
        <v>7.6542180000000001E-2</v>
      </c>
      <c r="I4741">
        <f t="shared" ref="I4741:I4804" si="253">IF(G4741=FALSE,"",B4741)</f>
        <v>272</v>
      </c>
    </row>
    <row r="4742" spans="2:9" x14ac:dyDescent="0.25">
      <c r="B4742">
        <f>IF('Input and Summary Results'!D4324=0,FALSE,'Input and Summary Results'!$B4324)</f>
        <v>273</v>
      </c>
      <c r="C4742">
        <f>IF(OR(B4742=0,'Input and Summary Results'!D4324=0,'Input and Summary Results'!D4324=""),FALSE,'Input and Summary Results'!$D4324)</f>
        <v>-0.15201580000000001</v>
      </c>
      <c r="D4742">
        <f>IF(OR(B4742=0,'Input and Summary Results'!E4324=0),FALSE,'Input and Summary Results'!$E4324)</f>
        <v>8.5994870000000001E-2</v>
      </c>
      <c r="E4742" t="e">
        <f t="shared" si="251"/>
        <v>#NUM!</v>
      </c>
      <c r="F4742">
        <f t="shared" si="252"/>
        <v>-0.24551246370443072</v>
      </c>
      <c r="G4742">
        <f>IF('Input and Summary Results'!$J$4="yes",IF(C4742=FALSE,FALSE,IF('Data Transformation'!E4742&lt;$R$10,E4742,$R$10)),IF(C4742=FALSE,FALSE,IF(C4742&lt;$R$10,C4742,$R$10)))</f>
        <v>-0.15201580000000001</v>
      </c>
      <c r="H4742">
        <f>IF('Input and Summary Results'!$J$4="yes",'Data Transformation'!F4742,'Data Transformation'!D4742)</f>
        <v>8.5994870000000001E-2</v>
      </c>
      <c r="I4742">
        <f t="shared" si="253"/>
        <v>273</v>
      </c>
    </row>
    <row r="4743" spans="2:9" x14ac:dyDescent="0.25">
      <c r="B4743">
        <f>IF('Input and Summary Results'!D4325=0,FALSE,'Input and Summary Results'!$B4325)</f>
        <v>273</v>
      </c>
      <c r="C4743">
        <f>IF(OR(B4743=0,'Input and Summary Results'!D4325=0,'Input and Summary Results'!D4325=""),FALSE,'Input and Summary Results'!$D4325)</f>
        <v>-0.1509556</v>
      </c>
      <c r="D4743">
        <f>IF(OR(B4743=0,'Input and Summary Results'!E4325=0),FALSE,'Input and Summary Results'!$E4325)</f>
        <v>8.2483139999999996E-2</v>
      </c>
      <c r="E4743" t="e">
        <f t="shared" si="251"/>
        <v>#NUM!</v>
      </c>
      <c r="F4743">
        <f t="shared" si="252"/>
        <v>-0.23714047547755762</v>
      </c>
      <c r="G4743">
        <f>IF('Input and Summary Results'!$J$4="yes",IF(C4743=FALSE,FALSE,IF('Data Transformation'!E4743&lt;$R$10,E4743,$R$10)),IF(C4743=FALSE,FALSE,IF(C4743&lt;$R$10,C4743,$R$10)))</f>
        <v>-0.1509556</v>
      </c>
      <c r="H4743">
        <f>IF('Input and Summary Results'!$J$4="yes",'Data Transformation'!F4743,'Data Transformation'!D4743)</f>
        <v>8.2483139999999996E-2</v>
      </c>
      <c r="I4743">
        <f t="shared" si="253"/>
        <v>273</v>
      </c>
    </row>
    <row r="4744" spans="2:9" x14ac:dyDescent="0.25">
      <c r="B4744">
        <f>IF('Input and Summary Results'!D4326=0,FALSE,'Input and Summary Results'!$B4326)</f>
        <v>273</v>
      </c>
      <c r="C4744">
        <f>IF(OR(B4744=0,'Input and Summary Results'!D4326=0,'Input and Summary Results'!D4326=""),FALSE,'Input and Summary Results'!$D4326)</f>
        <v>-0.1422609</v>
      </c>
      <c r="D4744">
        <f>IF(OR(B4744=0,'Input and Summary Results'!E4326=0),FALSE,'Input and Summary Results'!$E4326)</f>
        <v>0.10809390000000001</v>
      </c>
      <c r="E4744" t="e">
        <f t="shared" si="251"/>
        <v>#NUM!</v>
      </c>
      <c r="F4744">
        <f t="shared" si="252"/>
        <v>-0.32976561093034001</v>
      </c>
      <c r="G4744">
        <f>IF('Input and Summary Results'!$J$4="yes",IF(C4744=FALSE,FALSE,IF('Data Transformation'!E4744&lt;$R$10,E4744,$R$10)),IF(C4744=FALSE,FALSE,IF(C4744&lt;$R$10,C4744,$R$10)))</f>
        <v>-0.1422609</v>
      </c>
      <c r="H4744">
        <f>IF('Input and Summary Results'!$J$4="yes",'Data Transformation'!F4744,'Data Transformation'!D4744)</f>
        <v>0.10809390000000001</v>
      </c>
      <c r="I4744">
        <f t="shared" si="253"/>
        <v>273</v>
      </c>
    </row>
    <row r="4745" spans="2:9" x14ac:dyDescent="0.25">
      <c r="B4745">
        <f>IF('Input and Summary Results'!D4327=0,FALSE,'Input and Summary Results'!$B4327)</f>
        <v>273</v>
      </c>
      <c r="C4745">
        <f>IF(OR(B4745=0,'Input and Summary Results'!D4327=0,'Input and Summary Results'!D4327=""),FALSE,'Input and Summary Results'!$D4327)</f>
        <v>-0.114338</v>
      </c>
      <c r="D4745">
        <f>IF(OR(B4745=0,'Input and Summary Results'!E4327=0),FALSE,'Input and Summary Results'!$E4327)</f>
        <v>7.6098600000000002E-2</v>
      </c>
      <c r="E4745" t="e">
        <f t="shared" si="251"/>
        <v>#NUM!</v>
      </c>
      <c r="F4745">
        <f t="shared" si="252"/>
        <v>-0.28885228358026205</v>
      </c>
      <c r="G4745">
        <f>IF('Input and Summary Results'!$J$4="yes",IF(C4745=FALSE,FALSE,IF('Data Transformation'!E4745&lt;$R$10,E4745,$R$10)),IF(C4745=FALSE,FALSE,IF(C4745&lt;$R$10,C4745,$R$10)))</f>
        <v>-0.114338</v>
      </c>
      <c r="H4745">
        <f>IF('Input and Summary Results'!$J$4="yes",'Data Transformation'!F4745,'Data Transformation'!D4745)</f>
        <v>7.6098600000000002E-2</v>
      </c>
      <c r="I4745">
        <f t="shared" si="253"/>
        <v>273</v>
      </c>
    </row>
    <row r="4746" spans="2:9" x14ac:dyDescent="0.25">
      <c r="B4746">
        <f>IF('Input and Summary Results'!D4328=0,FALSE,'Input and Summary Results'!$B4328)</f>
        <v>273</v>
      </c>
      <c r="C4746">
        <f>IF(OR(B4746=0,'Input and Summary Results'!D4328=0,'Input and Summary Results'!D4328=""),FALSE,'Input and Summary Results'!$D4328)</f>
        <v>-0.1102461</v>
      </c>
      <c r="D4746">
        <f>IF(OR(B4746=0,'Input and Summary Results'!E4328=0),FALSE,'Input and Summary Results'!$E4328)</f>
        <v>9.2860960000000006E-2</v>
      </c>
      <c r="E4746" t="e">
        <f t="shared" si="251"/>
        <v>#NUM!</v>
      </c>
      <c r="F4746">
        <f t="shared" si="252"/>
        <v>-0.36556083743551926</v>
      </c>
      <c r="G4746">
        <f>IF('Input and Summary Results'!$J$4="yes",IF(C4746=FALSE,FALSE,IF('Data Transformation'!E4746&lt;$R$10,E4746,$R$10)),IF(C4746=FALSE,FALSE,IF(C4746&lt;$R$10,C4746,$R$10)))</f>
        <v>-0.1102461</v>
      </c>
      <c r="H4746">
        <f>IF('Input and Summary Results'!$J$4="yes",'Data Transformation'!F4746,'Data Transformation'!D4746)</f>
        <v>9.2860960000000006E-2</v>
      </c>
      <c r="I4746">
        <f t="shared" si="253"/>
        <v>273</v>
      </c>
    </row>
    <row r="4747" spans="2:9" x14ac:dyDescent="0.25">
      <c r="B4747">
        <f>IF('Input and Summary Results'!D4329=0,FALSE,'Input and Summary Results'!$B4329)</f>
        <v>273</v>
      </c>
      <c r="C4747">
        <f>IF(OR(B4747=0,'Input and Summary Results'!D4329=0,'Input and Summary Results'!D4329=""),FALSE,'Input and Summary Results'!$D4329)</f>
        <v>-9.1979000000000005E-2</v>
      </c>
      <c r="D4747">
        <f>IF(OR(B4747=0,'Input and Summary Results'!E4329=0),FALSE,'Input and Summary Results'!$E4329)</f>
        <v>0.11659070000000001</v>
      </c>
      <c r="E4747" t="e">
        <f t="shared" si="251"/>
        <v>#NUM!</v>
      </c>
      <c r="F4747">
        <f t="shared" si="252"/>
        <v>-0.55012952739212206</v>
      </c>
      <c r="G4747">
        <f>IF('Input and Summary Results'!$J$4="yes",IF(C4747=FALSE,FALSE,IF('Data Transformation'!E4747&lt;$R$10,E4747,$R$10)),IF(C4747=FALSE,FALSE,IF(C4747&lt;$R$10,C4747,$R$10)))</f>
        <v>-9.1979000000000005E-2</v>
      </c>
      <c r="H4747">
        <f>IF('Input and Summary Results'!$J$4="yes",'Data Transformation'!F4747,'Data Transformation'!D4747)</f>
        <v>0.11659070000000001</v>
      </c>
      <c r="I4747">
        <f t="shared" si="253"/>
        <v>273</v>
      </c>
    </row>
    <row r="4748" spans="2:9" x14ac:dyDescent="0.25">
      <c r="B4748">
        <f>IF('Input and Summary Results'!D4330=0,FALSE,'Input and Summary Results'!$B4330)</f>
        <v>273</v>
      </c>
      <c r="C4748">
        <f>IF(OR(B4748=0,'Input and Summary Results'!D4330=0,'Input and Summary Results'!D4330=""),FALSE,'Input and Summary Results'!$D4330)</f>
        <v>1.788375E-2</v>
      </c>
      <c r="D4748">
        <f>IF(OR(B4748=0,'Input and Summary Results'!E4330=0),FALSE,'Input and Summary Results'!$E4330)</f>
        <v>0.10235174</v>
      </c>
      <c r="E4748">
        <f t="shared" si="251"/>
        <v>-1.7475414098384141</v>
      </c>
      <c r="F4748">
        <f t="shared" si="252"/>
        <v>2.4838557439015863</v>
      </c>
      <c r="G4748">
        <f>IF('Input and Summary Results'!$J$4="yes",IF(C4748=FALSE,FALSE,IF('Data Transformation'!E4748&lt;$R$10,E4748,$R$10)),IF(C4748=FALSE,FALSE,IF(C4748&lt;$R$10,C4748,$R$10)))</f>
        <v>1.788375E-2</v>
      </c>
      <c r="H4748">
        <f>IF('Input and Summary Results'!$J$4="yes",'Data Transformation'!F4748,'Data Transformation'!D4748)</f>
        <v>0.10235174</v>
      </c>
      <c r="I4748">
        <f t="shared" si="253"/>
        <v>273</v>
      </c>
    </row>
    <row r="4749" spans="2:9" x14ac:dyDescent="0.25">
      <c r="B4749">
        <f>IF('Input and Summary Results'!D4331=0,FALSE,'Input and Summary Results'!$B4331)</f>
        <v>273</v>
      </c>
      <c r="C4749">
        <f>IF(OR(B4749=0,'Input and Summary Results'!D4331=0,'Input and Summary Results'!D4331=""),FALSE,'Input and Summary Results'!$D4331)</f>
        <v>3.3279410000000002E-2</v>
      </c>
      <c r="D4749">
        <f>IF(OR(B4749=0,'Input and Summary Results'!E4331=0),FALSE,'Input and Summary Results'!$E4331)</f>
        <v>9.1181310000000002E-2</v>
      </c>
      <c r="E4749">
        <f t="shared" si="251"/>
        <v>-1.4778243817808225</v>
      </c>
      <c r="F4749">
        <f t="shared" si="252"/>
        <v>1.1891042701778667</v>
      </c>
      <c r="G4749">
        <f>IF('Input and Summary Results'!$J$4="yes",IF(C4749=FALSE,FALSE,IF('Data Transformation'!E4749&lt;$R$10,E4749,$R$10)),IF(C4749=FALSE,FALSE,IF(C4749&lt;$R$10,C4749,$R$10)))</f>
        <v>3.3279410000000002E-2</v>
      </c>
      <c r="H4749">
        <f>IF('Input and Summary Results'!$J$4="yes",'Data Transformation'!F4749,'Data Transformation'!D4749)</f>
        <v>9.1181310000000002E-2</v>
      </c>
      <c r="I4749">
        <f t="shared" si="253"/>
        <v>273</v>
      </c>
    </row>
    <row r="4750" spans="2:9" x14ac:dyDescent="0.25">
      <c r="B4750">
        <f>IF('Input and Summary Results'!D4332=0,FALSE,'Input and Summary Results'!$B4332)</f>
        <v>273</v>
      </c>
      <c r="C4750">
        <f>IF(OR(B4750=0,'Input and Summary Results'!D4332=0,'Input and Summary Results'!D4332=""),FALSE,'Input and Summary Results'!$D4332)</f>
        <v>3.3477189999999997E-2</v>
      </c>
      <c r="D4750">
        <f>IF(OR(B4750=0,'Input and Summary Results'!E4332=0),FALSE,'Input and Summary Results'!$E4332)</f>
        <v>6.1622740000000002E-2</v>
      </c>
      <c r="E4750">
        <f t="shared" si="251"/>
        <v>-1.475251002850527</v>
      </c>
      <c r="F4750">
        <f t="shared" si="252"/>
        <v>0.7988803468869401</v>
      </c>
      <c r="G4750">
        <f>IF('Input and Summary Results'!$J$4="yes",IF(C4750=FALSE,FALSE,IF('Data Transformation'!E4750&lt;$R$10,E4750,$R$10)),IF(C4750=FALSE,FALSE,IF(C4750&lt;$R$10,C4750,$R$10)))</f>
        <v>3.3477189999999997E-2</v>
      </c>
      <c r="H4750">
        <f>IF('Input and Summary Results'!$J$4="yes",'Data Transformation'!F4750,'Data Transformation'!D4750)</f>
        <v>6.1622740000000002E-2</v>
      </c>
      <c r="I4750">
        <f t="shared" si="253"/>
        <v>273</v>
      </c>
    </row>
    <row r="4751" spans="2:9" x14ac:dyDescent="0.25">
      <c r="B4751">
        <f>IF('Input and Summary Results'!D4333=0,FALSE,'Input and Summary Results'!$B4333)</f>
        <v>273</v>
      </c>
      <c r="C4751">
        <f>IF(OR(B4751=0,'Input and Summary Results'!D4333=0,'Input and Summary Results'!D4333=""),FALSE,'Input and Summary Results'!$D4333)</f>
        <v>8.6040640000000002E-2</v>
      </c>
      <c r="D4751">
        <f>IF(OR(B4751=0,'Input and Summary Results'!E4333=0),FALSE,'Input and Summary Results'!$E4333)</f>
        <v>8.6009440000000006E-2</v>
      </c>
      <c r="E4751">
        <f t="shared" si="251"/>
        <v>-1.0652963678401925</v>
      </c>
      <c r="F4751">
        <f t="shared" si="252"/>
        <v>0.43384262320689387</v>
      </c>
      <c r="G4751">
        <f>IF('Input and Summary Results'!$J$4="yes",IF(C4751=FALSE,FALSE,IF('Data Transformation'!E4751&lt;$R$10,E4751,$R$10)),IF(C4751=FALSE,FALSE,IF(C4751&lt;$R$10,C4751,$R$10)))</f>
        <v>8.6040640000000002E-2</v>
      </c>
      <c r="H4751">
        <f>IF('Input and Summary Results'!$J$4="yes",'Data Transformation'!F4751,'Data Transformation'!D4751)</f>
        <v>8.6009440000000006E-2</v>
      </c>
      <c r="I4751">
        <f t="shared" si="253"/>
        <v>273</v>
      </c>
    </row>
    <row r="4752" spans="2:9" x14ac:dyDescent="0.25">
      <c r="B4752">
        <f>IF('Input and Summary Results'!D4334=0,FALSE,'Input and Summary Results'!$B4334)</f>
        <v>273</v>
      </c>
      <c r="C4752">
        <f>IF(OR(B4752=0,'Input and Summary Results'!D4334=0,'Input and Summary Results'!D4334=""),FALSE,'Input and Summary Results'!$D4334)</f>
        <v>9.810468E-2</v>
      </c>
      <c r="D4752">
        <f>IF(OR(B4752=0,'Input and Summary Results'!E4334=0),FALSE,'Input and Summary Results'!$E4334)</f>
        <v>0.11171586999999999</v>
      </c>
      <c r="E4752">
        <f t="shared" si="251"/>
        <v>-1.0083102744784078</v>
      </c>
      <c r="F4752">
        <f t="shared" si="252"/>
        <v>0.49421380896405753</v>
      </c>
      <c r="G4752">
        <f>IF('Input and Summary Results'!$J$4="yes",IF(C4752=FALSE,FALSE,IF('Data Transformation'!E4752&lt;$R$10,E4752,$R$10)),IF(C4752=FALSE,FALSE,IF(C4752&lt;$R$10,C4752,$R$10)))</f>
        <v>9.810468E-2</v>
      </c>
      <c r="H4752">
        <f>IF('Input and Summary Results'!$J$4="yes",'Data Transformation'!F4752,'Data Transformation'!D4752)</f>
        <v>0.11171586999999999</v>
      </c>
      <c r="I4752">
        <f t="shared" si="253"/>
        <v>273</v>
      </c>
    </row>
    <row r="4753" spans="2:9" x14ac:dyDescent="0.25">
      <c r="B4753">
        <f>IF('Input and Summary Results'!D4335=0,FALSE,'Input and Summary Results'!$B4335)</f>
        <v>273</v>
      </c>
      <c r="C4753">
        <f>IF(OR(B4753=0,'Input and Summary Results'!D4335=0,'Input and Summary Results'!D4335=""),FALSE,'Input and Summary Results'!$D4335)</f>
        <v>0.10313889</v>
      </c>
      <c r="D4753">
        <f>IF(OR(B4753=0,'Input and Summary Results'!E4335=0),FALSE,'Input and Summary Results'!$E4335)</f>
        <v>8.8728299999999996E-2</v>
      </c>
      <c r="E4753">
        <f t="shared" si="251"/>
        <v>-0.98657754686249144</v>
      </c>
      <c r="F4753">
        <f t="shared" si="252"/>
        <v>0.37336141779303611</v>
      </c>
      <c r="G4753">
        <f>IF('Input and Summary Results'!$J$4="yes",IF(C4753=FALSE,FALSE,IF('Data Transformation'!E4753&lt;$R$10,E4753,$R$10)),IF(C4753=FALSE,FALSE,IF(C4753&lt;$R$10,C4753,$R$10)))</f>
        <v>0.10313889</v>
      </c>
      <c r="H4753">
        <f>IF('Input and Summary Results'!$J$4="yes",'Data Transformation'!F4753,'Data Transformation'!D4753)</f>
        <v>8.8728299999999996E-2</v>
      </c>
      <c r="I4753">
        <f t="shared" si="253"/>
        <v>273</v>
      </c>
    </row>
    <row r="4754" spans="2:9" x14ac:dyDescent="0.25">
      <c r="B4754">
        <f>IF('Input and Summary Results'!D4336=0,FALSE,'Input and Summary Results'!$B4336)</f>
        <v>273</v>
      </c>
      <c r="C4754">
        <f>IF(OR(B4754=0,'Input and Summary Results'!D4336=0,'Input and Summary Results'!D4336=""),FALSE,'Input and Summary Results'!$D4336)</f>
        <v>0.14530781000000001</v>
      </c>
      <c r="D4754">
        <f>IF(OR(B4754=0,'Input and Summary Results'!E4336=0),FALSE,'Input and Summary Results'!$E4336)</f>
        <v>0.11046578999999999</v>
      </c>
      <c r="E4754">
        <f t="shared" si="251"/>
        <v>-0.83771104262730689</v>
      </c>
      <c r="F4754">
        <f t="shared" si="252"/>
        <v>0.32993514154538556</v>
      </c>
      <c r="G4754">
        <f>IF('Input and Summary Results'!$J$4="yes",IF(C4754=FALSE,FALSE,IF('Data Transformation'!E4754&lt;$R$10,E4754,$R$10)),IF(C4754=FALSE,FALSE,IF(C4754&lt;$R$10,C4754,$R$10)))</f>
        <v>0.14530781000000001</v>
      </c>
      <c r="H4754">
        <f>IF('Input and Summary Results'!$J$4="yes",'Data Transformation'!F4754,'Data Transformation'!D4754)</f>
        <v>0.11046578999999999</v>
      </c>
      <c r="I4754">
        <f t="shared" si="253"/>
        <v>273</v>
      </c>
    </row>
    <row r="4755" spans="2:9" x14ac:dyDescent="0.25">
      <c r="B4755">
        <f>IF('Input and Summary Results'!D4337=0,FALSE,'Input and Summary Results'!$B4337)</f>
        <v>273</v>
      </c>
      <c r="C4755">
        <f>IF(OR(B4755=0,'Input and Summary Results'!D4337=0,'Input and Summary Results'!D4337=""),FALSE,'Input and Summary Results'!$D4337)</f>
        <v>0.29325430000000002</v>
      </c>
      <c r="D4755">
        <f>IF(OR(B4755=0,'Input and Summary Results'!E4337=0),FALSE,'Input and Summary Results'!$E4337)</f>
        <v>9.5486139999999997E-2</v>
      </c>
      <c r="E4755">
        <f t="shared" si="251"/>
        <v>-0.53275561108769054</v>
      </c>
      <c r="F4755">
        <f t="shared" si="252"/>
        <v>0.1413141589398689</v>
      </c>
      <c r="G4755">
        <f>IF('Input and Summary Results'!$J$4="yes",IF(C4755=FALSE,FALSE,IF('Data Transformation'!E4755&lt;$R$10,E4755,$R$10)),IF(C4755=FALSE,FALSE,IF(C4755&lt;$R$10,C4755,$R$10)))</f>
        <v>0.29325430000000002</v>
      </c>
      <c r="H4755">
        <f>IF('Input and Summary Results'!$J$4="yes",'Data Transformation'!F4755,'Data Transformation'!D4755)</f>
        <v>9.5486139999999997E-2</v>
      </c>
      <c r="I4755">
        <f t="shared" si="253"/>
        <v>273</v>
      </c>
    </row>
    <row r="4756" spans="2:9" x14ac:dyDescent="0.25">
      <c r="B4756">
        <f>IF('Input and Summary Results'!D4338=0,FALSE,'Input and Summary Results'!$B4338)</f>
        <v>273</v>
      </c>
      <c r="C4756">
        <f>IF(OR(B4756=0,'Input and Summary Results'!D4338=0,'Input and Summary Results'!D4338=""),FALSE,'Input and Summary Results'!$D4338)</f>
        <v>0.94461753000000004</v>
      </c>
      <c r="D4756">
        <f>IF(OR(B4756=0,'Input and Summary Results'!E4338=0),FALSE,'Input and Summary Results'!$E4338)</f>
        <v>8.900392E-2</v>
      </c>
      <c r="E4756">
        <f t="shared" si="251"/>
        <v>-2.4743999145063648E-2</v>
      </c>
      <c r="F4756">
        <f t="shared" si="252"/>
        <v>4.0892424767937557E-2</v>
      </c>
      <c r="G4756">
        <f>IF('Input and Summary Results'!$J$4="yes",IF(C4756=FALSE,FALSE,IF('Data Transformation'!E4756&lt;$R$10,E4756,$R$10)),IF(C4756=FALSE,FALSE,IF(C4756&lt;$R$10,C4756,$R$10)))</f>
        <v>0.94461753000000004</v>
      </c>
      <c r="H4756">
        <f>IF('Input and Summary Results'!$J$4="yes",'Data Transformation'!F4756,'Data Transformation'!D4756)</f>
        <v>8.900392E-2</v>
      </c>
      <c r="I4756">
        <f t="shared" si="253"/>
        <v>273</v>
      </c>
    </row>
    <row r="4757" spans="2:9" x14ac:dyDescent="0.25">
      <c r="B4757">
        <f>IF('Input and Summary Results'!D4339=0,FALSE,'Input and Summary Results'!$B4339)</f>
        <v>274</v>
      </c>
      <c r="C4757">
        <f>IF(OR(B4757=0,'Input and Summary Results'!D4339=0,'Input and Summary Results'!D4339=""),FALSE,'Input and Summary Results'!$D4339)</f>
        <v>-0.18898239999999999</v>
      </c>
      <c r="D4757">
        <f>IF(OR(B4757=0,'Input and Summary Results'!E4339=0),FALSE,'Input and Summary Results'!$E4339)</f>
        <v>8.4871859999999993E-2</v>
      </c>
      <c r="E4757" t="e">
        <f t="shared" si="251"/>
        <v>#NUM!</v>
      </c>
      <c r="F4757">
        <f t="shared" si="252"/>
        <v>-0.19490908804206103</v>
      </c>
      <c r="G4757">
        <f>IF('Input and Summary Results'!$J$4="yes",IF(C4757=FALSE,FALSE,IF('Data Transformation'!E4757&lt;$R$10,E4757,$R$10)),IF(C4757=FALSE,FALSE,IF(C4757&lt;$R$10,C4757,$R$10)))</f>
        <v>-0.18898239999999999</v>
      </c>
      <c r="H4757">
        <f>IF('Input and Summary Results'!$J$4="yes",'Data Transformation'!F4757,'Data Transformation'!D4757)</f>
        <v>8.4871859999999993E-2</v>
      </c>
      <c r="I4757">
        <f t="shared" si="253"/>
        <v>274</v>
      </c>
    </row>
    <row r="4758" spans="2:9" x14ac:dyDescent="0.25">
      <c r="B4758">
        <f>IF('Input and Summary Results'!D4340=0,FALSE,'Input and Summary Results'!$B4340)</f>
        <v>274</v>
      </c>
      <c r="C4758">
        <f>IF(OR(B4758=0,'Input and Summary Results'!D4340=0,'Input and Summary Results'!D4340=""),FALSE,'Input and Summary Results'!$D4340)</f>
        <v>-8.6994600000000005E-2</v>
      </c>
      <c r="D4758">
        <f>IF(OR(B4758=0,'Input and Summary Results'!E4340=0),FALSE,'Input and Summary Results'!$E4340)</f>
        <v>9.4275490000000003E-2</v>
      </c>
      <c r="E4758" t="e">
        <f t="shared" si="251"/>
        <v>#NUM!</v>
      </c>
      <c r="F4758">
        <f t="shared" si="252"/>
        <v>-0.47032301614123173</v>
      </c>
      <c r="G4758">
        <f>IF('Input and Summary Results'!$J$4="yes",IF(C4758=FALSE,FALSE,IF('Data Transformation'!E4758&lt;$R$10,E4758,$R$10)),IF(C4758=FALSE,FALSE,IF(C4758&lt;$R$10,C4758,$R$10)))</f>
        <v>-8.6994600000000005E-2</v>
      </c>
      <c r="H4758">
        <f>IF('Input and Summary Results'!$J$4="yes",'Data Transformation'!F4758,'Data Transformation'!D4758)</f>
        <v>9.4275490000000003E-2</v>
      </c>
      <c r="I4758">
        <f t="shared" si="253"/>
        <v>274</v>
      </c>
    </row>
    <row r="4759" spans="2:9" x14ac:dyDescent="0.25">
      <c r="B4759">
        <f>IF('Input and Summary Results'!D4341=0,FALSE,'Input and Summary Results'!$B4341)</f>
        <v>274</v>
      </c>
      <c r="C4759">
        <f>IF(OR(B4759=0,'Input and Summary Results'!D4341=0,'Input and Summary Results'!D4341=""),FALSE,'Input and Summary Results'!$D4341)</f>
        <v>-6.3840400000000005E-2</v>
      </c>
      <c r="D4759">
        <f>IF(OR(B4759=0,'Input and Summary Results'!E4341=0),FALSE,'Input and Summary Results'!$E4341)</f>
        <v>4.7528019999999997E-2</v>
      </c>
      <c r="E4759" t="e">
        <f t="shared" si="251"/>
        <v>#NUM!</v>
      </c>
      <c r="F4759">
        <f t="shared" si="252"/>
        <v>-0.32310512904054484</v>
      </c>
      <c r="G4759">
        <f>IF('Input and Summary Results'!$J$4="yes",IF(C4759=FALSE,FALSE,IF('Data Transformation'!E4759&lt;$R$10,E4759,$R$10)),IF(C4759=FALSE,FALSE,IF(C4759&lt;$R$10,C4759,$R$10)))</f>
        <v>-6.3840400000000005E-2</v>
      </c>
      <c r="H4759">
        <f>IF('Input and Summary Results'!$J$4="yes",'Data Transformation'!F4759,'Data Transformation'!D4759)</f>
        <v>4.7528019999999997E-2</v>
      </c>
      <c r="I4759">
        <f t="shared" si="253"/>
        <v>274</v>
      </c>
    </row>
    <row r="4760" spans="2:9" x14ac:dyDescent="0.25">
      <c r="B4760">
        <f>IF('Input and Summary Results'!D4342=0,FALSE,'Input and Summary Results'!$B4342)</f>
        <v>274</v>
      </c>
      <c r="C4760">
        <f>IF(OR(B4760=0,'Input and Summary Results'!D4342=0,'Input and Summary Results'!D4342=""),FALSE,'Input and Summary Results'!$D4342)</f>
        <v>-3.2856299999999998E-2</v>
      </c>
      <c r="D4760">
        <f>IF(OR(B4760=0,'Input and Summary Results'!E4342=0),FALSE,'Input and Summary Results'!$E4342)</f>
        <v>6.4958689999999999E-2</v>
      </c>
      <c r="E4760" t="e">
        <f t="shared" si="251"/>
        <v>#NUM!</v>
      </c>
      <c r="F4760">
        <f t="shared" si="252"/>
        <v>-0.85804157680566595</v>
      </c>
      <c r="G4760">
        <f>IF('Input and Summary Results'!$J$4="yes",IF(C4760=FALSE,FALSE,IF('Data Transformation'!E4760&lt;$R$10,E4760,$R$10)),IF(C4760=FALSE,FALSE,IF(C4760&lt;$R$10,C4760,$R$10)))</f>
        <v>-3.2856299999999998E-2</v>
      </c>
      <c r="H4760">
        <f>IF('Input and Summary Results'!$J$4="yes",'Data Transformation'!F4760,'Data Transformation'!D4760)</f>
        <v>6.4958689999999999E-2</v>
      </c>
      <c r="I4760">
        <f t="shared" si="253"/>
        <v>274</v>
      </c>
    </row>
    <row r="4761" spans="2:9" x14ac:dyDescent="0.25">
      <c r="B4761">
        <f>IF('Input and Summary Results'!D4343=0,FALSE,'Input and Summary Results'!$B4343)</f>
        <v>274</v>
      </c>
      <c r="C4761">
        <f>IF(OR(B4761=0,'Input and Summary Results'!D4343=0,'Input and Summary Results'!D4343=""),FALSE,'Input and Summary Results'!$D4343)</f>
        <v>-2.3480999999999998E-2</v>
      </c>
      <c r="D4761">
        <f>IF(OR(B4761=0,'Input and Summary Results'!E4343=0),FALSE,'Input and Summary Results'!$E4343)</f>
        <v>7.9319210000000001E-2</v>
      </c>
      <c r="E4761" t="e">
        <f t="shared" si="251"/>
        <v>#NUM!</v>
      </c>
      <c r="F4761">
        <f t="shared" si="252"/>
        <v>-1.4660592453473023</v>
      </c>
      <c r="G4761">
        <f>IF('Input and Summary Results'!$J$4="yes",IF(C4761=FALSE,FALSE,IF('Data Transformation'!E4761&lt;$R$10,E4761,$R$10)),IF(C4761=FALSE,FALSE,IF(C4761&lt;$R$10,C4761,$R$10)))</f>
        <v>-2.3480999999999998E-2</v>
      </c>
      <c r="H4761">
        <f>IF('Input and Summary Results'!$J$4="yes",'Data Transformation'!F4761,'Data Transformation'!D4761)</f>
        <v>7.9319210000000001E-2</v>
      </c>
      <c r="I4761">
        <f t="shared" si="253"/>
        <v>274</v>
      </c>
    </row>
    <row r="4762" spans="2:9" x14ac:dyDescent="0.25">
      <c r="B4762">
        <f>IF('Input and Summary Results'!D4344=0,FALSE,'Input and Summary Results'!$B4344)</f>
        <v>274</v>
      </c>
      <c r="C4762">
        <f>IF(OR(B4762=0,'Input and Summary Results'!D4344=0,'Input and Summary Results'!D4344=""),FALSE,'Input and Summary Results'!$D4344)</f>
        <v>8.7605310000000006E-2</v>
      </c>
      <c r="D4762">
        <f>IF(OR(B4762=0,'Input and Summary Results'!E4344=0),FALSE,'Input and Summary Results'!$E4344)</f>
        <v>7.1447360000000001E-2</v>
      </c>
      <c r="E4762">
        <f t="shared" si="251"/>
        <v>-1.0574695692450717</v>
      </c>
      <c r="F4762">
        <f t="shared" si="252"/>
        <v>0.35395290810568447</v>
      </c>
      <c r="G4762">
        <f>IF('Input and Summary Results'!$J$4="yes",IF(C4762=FALSE,FALSE,IF('Data Transformation'!E4762&lt;$R$10,E4762,$R$10)),IF(C4762=FALSE,FALSE,IF(C4762&lt;$R$10,C4762,$R$10)))</f>
        <v>8.7605310000000006E-2</v>
      </c>
      <c r="H4762">
        <f>IF('Input and Summary Results'!$J$4="yes",'Data Transformation'!F4762,'Data Transformation'!D4762)</f>
        <v>7.1447360000000001E-2</v>
      </c>
      <c r="I4762">
        <f t="shared" si="253"/>
        <v>274</v>
      </c>
    </row>
    <row r="4763" spans="2:9" x14ac:dyDescent="0.25">
      <c r="B4763">
        <f>IF('Input and Summary Results'!D4345=0,FALSE,'Input and Summary Results'!$B4345)</f>
        <v>274</v>
      </c>
      <c r="C4763">
        <f>IF(OR(B4763=0,'Input and Summary Results'!D4345=0,'Input and Summary Results'!D4345=""),FALSE,'Input and Summary Results'!$D4345)</f>
        <v>0.12081910999999999</v>
      </c>
      <c r="D4763">
        <f>IF(OR(B4763=0,'Input and Summary Results'!E4345=0),FALSE,'Input and Summary Results'!$E4345)</f>
        <v>0.10204748</v>
      </c>
      <c r="E4763">
        <f t="shared" si="251"/>
        <v>-0.91786436777484015</v>
      </c>
      <c r="F4763">
        <f t="shared" si="252"/>
        <v>0.36656954615871612</v>
      </c>
      <c r="G4763">
        <f>IF('Input and Summary Results'!$J$4="yes",IF(C4763=FALSE,FALSE,IF('Data Transformation'!E4763&lt;$R$10,E4763,$R$10)),IF(C4763=FALSE,FALSE,IF(C4763&lt;$R$10,C4763,$R$10)))</f>
        <v>0.12081910999999999</v>
      </c>
      <c r="H4763">
        <f>IF('Input and Summary Results'!$J$4="yes",'Data Transformation'!F4763,'Data Transformation'!D4763)</f>
        <v>0.10204748</v>
      </c>
      <c r="I4763">
        <f t="shared" si="253"/>
        <v>274</v>
      </c>
    </row>
    <row r="4764" spans="2:9" x14ac:dyDescent="0.25">
      <c r="B4764">
        <f>IF('Input and Summary Results'!D4346=0,FALSE,'Input and Summary Results'!$B4346)</f>
        <v>274</v>
      </c>
      <c r="C4764">
        <f>IF(OR(B4764=0,'Input and Summary Results'!D4346=0,'Input and Summary Results'!D4346=""),FALSE,'Input and Summary Results'!$D4346)</f>
        <v>0.20692614000000001</v>
      </c>
      <c r="D4764">
        <f>IF(OR(B4764=0,'Input and Summary Results'!E4346=0),FALSE,'Input and Summary Results'!$E4346)</f>
        <v>7.0836590000000005E-2</v>
      </c>
      <c r="E4764">
        <f t="shared" si="251"/>
        <v>-0.68418464350209707</v>
      </c>
      <c r="F4764">
        <f t="shared" si="252"/>
        <v>0.14857030658378878</v>
      </c>
      <c r="G4764">
        <f>IF('Input and Summary Results'!$J$4="yes",IF(C4764=FALSE,FALSE,IF('Data Transformation'!E4764&lt;$R$10,E4764,$R$10)),IF(C4764=FALSE,FALSE,IF(C4764&lt;$R$10,C4764,$R$10)))</f>
        <v>0.20692614000000001</v>
      </c>
      <c r="H4764">
        <f>IF('Input and Summary Results'!$J$4="yes",'Data Transformation'!F4764,'Data Transformation'!D4764)</f>
        <v>7.0836590000000005E-2</v>
      </c>
      <c r="I4764">
        <f t="shared" si="253"/>
        <v>274</v>
      </c>
    </row>
    <row r="4765" spans="2:9" x14ac:dyDescent="0.25">
      <c r="B4765">
        <f>IF('Input and Summary Results'!D4347=0,FALSE,'Input and Summary Results'!$B4347)</f>
        <v>274</v>
      </c>
      <c r="C4765">
        <f>IF(OR(B4765=0,'Input and Summary Results'!D4347=0,'Input and Summary Results'!D4347=""),FALSE,'Input and Summary Results'!$D4347)</f>
        <v>0.24286186000000001</v>
      </c>
      <c r="D4765">
        <f>IF(OR(B4765=0,'Input and Summary Results'!E4347=0),FALSE,'Input and Summary Results'!$E4347)</f>
        <v>5.8038149999999997E-2</v>
      </c>
      <c r="E4765">
        <f t="shared" si="251"/>
        <v>-0.61464068318626308</v>
      </c>
      <c r="F4765">
        <f t="shared" si="252"/>
        <v>0.10371557353633047</v>
      </c>
      <c r="G4765">
        <f>IF('Input and Summary Results'!$J$4="yes",IF(C4765=FALSE,FALSE,IF('Data Transformation'!E4765&lt;$R$10,E4765,$R$10)),IF(C4765=FALSE,FALSE,IF(C4765&lt;$R$10,C4765,$R$10)))</f>
        <v>0.24286186000000001</v>
      </c>
      <c r="H4765">
        <f>IF('Input and Summary Results'!$J$4="yes",'Data Transformation'!F4765,'Data Transformation'!D4765)</f>
        <v>5.8038149999999997E-2</v>
      </c>
      <c r="I4765">
        <f t="shared" si="253"/>
        <v>274</v>
      </c>
    </row>
    <row r="4766" spans="2:9" x14ac:dyDescent="0.25">
      <c r="B4766">
        <f>IF('Input and Summary Results'!D4348=0,FALSE,'Input and Summary Results'!$B4348)</f>
        <v>274</v>
      </c>
      <c r="C4766">
        <f>IF(OR(B4766=0,'Input and Summary Results'!D4348=0,'Input and Summary Results'!D4348=""),FALSE,'Input and Summary Results'!$D4348)</f>
        <v>0.47913238000000002</v>
      </c>
      <c r="D4766">
        <f>IF(OR(B4766=0,'Input and Summary Results'!E4348=0),FALSE,'Input and Summary Results'!$E4348)</f>
        <v>7.2561020000000004E-2</v>
      </c>
      <c r="E4766">
        <f t="shared" si="251"/>
        <v>-0.31954447831710087</v>
      </c>
      <c r="F4766">
        <f t="shared" si="252"/>
        <v>6.5726058172065102E-2</v>
      </c>
      <c r="G4766">
        <f>IF('Input and Summary Results'!$J$4="yes",IF(C4766=FALSE,FALSE,IF('Data Transformation'!E4766&lt;$R$10,E4766,$R$10)),IF(C4766=FALSE,FALSE,IF(C4766&lt;$R$10,C4766,$R$10)))</f>
        <v>0.47913238000000002</v>
      </c>
      <c r="H4766">
        <f>IF('Input and Summary Results'!$J$4="yes",'Data Transformation'!F4766,'Data Transformation'!D4766)</f>
        <v>7.2561020000000004E-2</v>
      </c>
      <c r="I4766">
        <f t="shared" si="253"/>
        <v>274</v>
      </c>
    </row>
    <row r="4767" spans="2:9" x14ac:dyDescent="0.25">
      <c r="B4767">
        <f>IF('Input and Summary Results'!D4349=0,FALSE,'Input and Summary Results'!$B4349)</f>
        <v>274</v>
      </c>
      <c r="C4767">
        <f>IF(OR(B4767=0,'Input and Summary Results'!D4349=0,'Input and Summary Results'!D4349=""),FALSE,'Input and Summary Results'!$D4349)</f>
        <v>0.50346541</v>
      </c>
      <c r="D4767">
        <f>IF(OR(B4767=0,'Input and Summary Results'!E4349=0),FALSE,'Input and Summary Results'!$E4349)</f>
        <v>6.6138420000000003E-2</v>
      </c>
      <c r="E4767">
        <f t="shared" si="251"/>
        <v>-0.2980303617780099</v>
      </c>
      <c r="F4767">
        <f t="shared" si="252"/>
        <v>5.7013001707505589E-2</v>
      </c>
      <c r="G4767">
        <f>IF('Input and Summary Results'!$J$4="yes",IF(C4767=FALSE,FALSE,IF('Data Transformation'!E4767&lt;$R$10,E4767,$R$10)),IF(C4767=FALSE,FALSE,IF(C4767&lt;$R$10,C4767,$R$10)))</f>
        <v>0.50346541</v>
      </c>
      <c r="H4767">
        <f>IF('Input and Summary Results'!$J$4="yes",'Data Transformation'!F4767,'Data Transformation'!D4767)</f>
        <v>6.6138420000000003E-2</v>
      </c>
      <c r="I4767">
        <f t="shared" si="253"/>
        <v>274</v>
      </c>
    </row>
    <row r="4768" spans="2:9" x14ac:dyDescent="0.25">
      <c r="B4768">
        <f>IF('Input and Summary Results'!D4350=0,FALSE,'Input and Summary Results'!$B4350)</f>
        <v>274</v>
      </c>
      <c r="C4768">
        <f>IF(OR(B4768=0,'Input and Summary Results'!D4350=0,'Input and Summary Results'!D4350=""),FALSE,'Input and Summary Results'!$D4350)</f>
        <v>0.54393636999999995</v>
      </c>
      <c r="D4768">
        <f>IF(OR(B4768=0,'Input and Summary Results'!E4350=0),FALSE,'Input and Summary Results'!$E4350)</f>
        <v>8.5381269999999995E-2</v>
      </c>
      <c r="E4768">
        <f t="shared" si="251"/>
        <v>-0.264451901357244</v>
      </c>
      <c r="F4768">
        <f t="shared" si="252"/>
        <v>6.8124643292376288E-2</v>
      </c>
      <c r="G4768">
        <f>IF('Input and Summary Results'!$J$4="yes",IF(C4768=FALSE,FALSE,IF('Data Transformation'!E4768&lt;$R$10,E4768,$R$10)),IF(C4768=FALSE,FALSE,IF(C4768&lt;$R$10,C4768,$R$10)))</f>
        <v>0.54393636999999995</v>
      </c>
      <c r="H4768">
        <f>IF('Input and Summary Results'!$J$4="yes",'Data Transformation'!F4768,'Data Transformation'!D4768)</f>
        <v>8.5381269999999995E-2</v>
      </c>
      <c r="I4768">
        <f t="shared" si="253"/>
        <v>274</v>
      </c>
    </row>
    <row r="4769" spans="2:9" x14ac:dyDescent="0.25">
      <c r="B4769">
        <f>IF('Input and Summary Results'!D4351=0,FALSE,'Input and Summary Results'!$B4351)</f>
        <v>274</v>
      </c>
      <c r="C4769">
        <f>IF(OR(B4769=0,'Input and Summary Results'!D4351=0,'Input and Summary Results'!D4351=""),FALSE,'Input and Summary Results'!$D4351)</f>
        <v>0.81837179000000004</v>
      </c>
      <c r="D4769">
        <f>IF(OR(B4769=0,'Input and Summary Results'!E4351=0),FALSE,'Input and Summary Results'!$E4351)</f>
        <v>4.5200480000000001E-2</v>
      </c>
      <c r="E4769">
        <f t="shared" si="251"/>
        <v>-8.7049349553094651E-2</v>
      </c>
      <c r="F4769">
        <f t="shared" si="252"/>
        <v>2.3970777780597738E-2</v>
      </c>
      <c r="G4769">
        <f>IF('Input and Summary Results'!$J$4="yes",IF(C4769=FALSE,FALSE,IF('Data Transformation'!E4769&lt;$R$10,E4769,$R$10)),IF(C4769=FALSE,FALSE,IF(C4769&lt;$R$10,C4769,$R$10)))</f>
        <v>0.81837179000000004</v>
      </c>
      <c r="H4769">
        <f>IF('Input and Summary Results'!$J$4="yes",'Data Transformation'!F4769,'Data Transformation'!D4769)</f>
        <v>4.5200480000000001E-2</v>
      </c>
      <c r="I4769">
        <f t="shared" si="253"/>
        <v>274</v>
      </c>
    </row>
    <row r="4770" spans="2:9" x14ac:dyDescent="0.25">
      <c r="B4770">
        <f>IF('Input and Summary Results'!D4352=0,FALSE,'Input and Summary Results'!$B4352)</f>
        <v>274</v>
      </c>
      <c r="C4770">
        <f>IF(OR(B4770=0,'Input and Summary Results'!D4352=0,'Input and Summary Results'!D4352=""),FALSE,'Input and Summary Results'!$D4352)</f>
        <v>0.88887282999999995</v>
      </c>
      <c r="D4770">
        <f>IF(OR(B4770=0,'Input and Summary Results'!E4352=0),FALSE,'Input and Summary Results'!$E4352)</f>
        <v>8.5342340000000003E-2</v>
      </c>
      <c r="E4770">
        <f t="shared" si="251"/>
        <v>-5.1160368590940405E-2</v>
      </c>
      <c r="F4770">
        <f t="shared" si="252"/>
        <v>4.1669150310286798E-2</v>
      </c>
      <c r="G4770">
        <f>IF('Input and Summary Results'!$J$4="yes",IF(C4770=FALSE,FALSE,IF('Data Transformation'!E4770&lt;$R$10,E4770,$R$10)),IF(C4770=FALSE,FALSE,IF(C4770&lt;$R$10,C4770,$R$10)))</f>
        <v>0.88887282999999995</v>
      </c>
      <c r="H4770">
        <f>IF('Input and Summary Results'!$J$4="yes",'Data Transformation'!F4770,'Data Transformation'!D4770)</f>
        <v>8.5342340000000003E-2</v>
      </c>
      <c r="I4770">
        <f t="shared" si="253"/>
        <v>274</v>
      </c>
    </row>
    <row r="4771" spans="2:9" x14ac:dyDescent="0.25">
      <c r="B4771">
        <f>IF('Input and Summary Results'!D4353=0,FALSE,'Input and Summary Results'!$B4353)</f>
        <v>274</v>
      </c>
      <c r="C4771">
        <f>IF(OR(B4771=0,'Input and Summary Results'!D4353=0,'Input and Summary Results'!D4353=""),FALSE,'Input and Summary Results'!$D4353)</f>
        <v>0.92818654</v>
      </c>
      <c r="D4771">
        <f>IF(OR(B4771=0,'Input and Summary Results'!E4353=0),FALSE,'Input and Summary Results'!$E4353)</f>
        <v>4.2220149999999998E-2</v>
      </c>
      <c r="E4771">
        <f t="shared" si="251"/>
        <v>-3.236473374731734E-2</v>
      </c>
      <c r="F4771">
        <f t="shared" si="252"/>
        <v>1.9741231218457441E-2</v>
      </c>
      <c r="G4771">
        <f>IF('Input and Summary Results'!$J$4="yes",IF(C4771=FALSE,FALSE,IF('Data Transformation'!E4771&lt;$R$10,E4771,$R$10)),IF(C4771=FALSE,FALSE,IF(C4771&lt;$R$10,C4771,$R$10)))</f>
        <v>0.92818654</v>
      </c>
      <c r="H4771">
        <f>IF('Input and Summary Results'!$J$4="yes",'Data Transformation'!F4771,'Data Transformation'!D4771)</f>
        <v>4.2220149999999998E-2</v>
      </c>
      <c r="I4771">
        <f t="shared" si="253"/>
        <v>274</v>
      </c>
    </row>
    <row r="4772" spans="2:9" x14ac:dyDescent="0.25">
      <c r="B4772">
        <f>IF('Input and Summary Results'!D4354=0,FALSE,'Input and Summary Results'!$B4354)</f>
        <v>274</v>
      </c>
      <c r="C4772">
        <f>IF(OR(B4772=0,'Input and Summary Results'!D4354=0,'Input and Summary Results'!D4354=""),FALSE,'Input and Summary Results'!$D4354)</f>
        <v>1.03320353</v>
      </c>
      <c r="D4772">
        <f>IF(OR(B4772=0,'Input and Summary Results'!E4354=0),FALSE,'Input and Summary Results'!$E4354)</f>
        <v>8.2188849999999994E-2</v>
      </c>
      <c r="E4772">
        <f t="shared" si="251"/>
        <v>1.4185881296190753E-2</v>
      </c>
      <c r="F4772">
        <f t="shared" si="252"/>
        <v>3.4523653727741327E-2</v>
      </c>
      <c r="G4772">
        <f>IF('Input and Summary Results'!$J$4="yes",IF(C4772=FALSE,FALSE,IF('Data Transformation'!E4772&lt;$R$10,E4772,$R$10)),IF(C4772=FALSE,FALSE,IF(C4772&lt;$R$10,C4772,$R$10)))</f>
        <v>1.03320353</v>
      </c>
      <c r="H4772">
        <f>IF('Input and Summary Results'!$J$4="yes",'Data Transformation'!F4772,'Data Transformation'!D4772)</f>
        <v>8.2188849999999994E-2</v>
      </c>
      <c r="I4772">
        <f t="shared" si="253"/>
        <v>274</v>
      </c>
    </row>
    <row r="4773" spans="2:9" x14ac:dyDescent="0.25">
      <c r="B4773">
        <f>IF('Input and Summary Results'!D4355=0,FALSE,'Input and Summary Results'!$B4355)</f>
        <v>274</v>
      </c>
      <c r="C4773">
        <f>IF(OR(B4773=0,'Input and Summary Results'!D4355=0,'Input and Summary Results'!D4355=""),FALSE,'Input and Summary Results'!$D4355)</f>
        <v>1.1319216000000001</v>
      </c>
      <c r="D4773">
        <f>IF(OR(B4773=0,'Input and Summary Results'!E4355=0),FALSE,'Input and Summary Results'!$E4355)</f>
        <v>9.7479700000000002E-2</v>
      </c>
      <c r="E4773">
        <f t="shared" si="251"/>
        <v>5.381634746487915E-2</v>
      </c>
      <c r="F4773">
        <f t="shared" si="252"/>
        <v>3.7375547741115636E-2</v>
      </c>
      <c r="G4773">
        <f>IF('Input and Summary Results'!$J$4="yes",IF(C4773=FALSE,FALSE,IF('Data Transformation'!E4773&lt;$R$10,E4773,$R$10)),IF(C4773=FALSE,FALSE,IF(C4773&lt;$R$10,C4773,$R$10)))</f>
        <v>1.1319216000000001</v>
      </c>
      <c r="H4773">
        <f>IF('Input and Summary Results'!$J$4="yes",'Data Transformation'!F4773,'Data Transformation'!D4773)</f>
        <v>9.7479700000000002E-2</v>
      </c>
      <c r="I4773">
        <f t="shared" si="253"/>
        <v>274</v>
      </c>
    </row>
    <row r="4774" spans="2:9" x14ac:dyDescent="0.25">
      <c r="B4774">
        <f>IF('Input and Summary Results'!D4356=0,FALSE,'Input and Summary Results'!$B4356)</f>
        <v>274</v>
      </c>
      <c r="C4774">
        <f>IF(OR(B4774=0,'Input and Summary Results'!D4356=0,'Input and Summary Results'!D4356=""),FALSE,'Input and Summary Results'!$D4356)</f>
        <v>1.1721964300000001</v>
      </c>
      <c r="D4774">
        <f>IF(OR(B4774=0,'Input and Summary Results'!E4356=0),FALSE,'Input and Summary Results'!$E4356)</f>
        <v>5.5293950000000001E-2</v>
      </c>
      <c r="E4774">
        <f t="shared" si="251"/>
        <v>6.9000394375696161E-2</v>
      </c>
      <c r="F4774">
        <f t="shared" si="252"/>
        <v>2.0472314780893848E-2</v>
      </c>
      <c r="G4774">
        <f>IF('Input and Summary Results'!$J$4="yes",IF(C4774=FALSE,FALSE,IF('Data Transformation'!E4774&lt;$R$10,E4774,$R$10)),IF(C4774=FALSE,FALSE,IF(C4774&lt;$R$10,C4774,$R$10)))</f>
        <v>1.1721964300000001</v>
      </c>
      <c r="H4774">
        <f>IF('Input and Summary Results'!$J$4="yes",'Data Transformation'!F4774,'Data Transformation'!D4774)</f>
        <v>5.5293950000000001E-2</v>
      </c>
      <c r="I4774">
        <f t="shared" si="253"/>
        <v>274</v>
      </c>
    </row>
    <row r="4775" spans="2:9" x14ac:dyDescent="0.25">
      <c r="B4775">
        <f>IF('Input and Summary Results'!D4357=0,FALSE,'Input and Summary Results'!$B4357)</f>
        <v>275</v>
      </c>
      <c r="C4775">
        <f>IF(OR(B4775=0,'Input and Summary Results'!D4357=0,'Input and Summary Results'!D4357=""),FALSE,'Input and Summary Results'!$D4357)</f>
        <v>-9.5068899999999998E-2</v>
      </c>
      <c r="D4775">
        <f>IF(OR(B4775=0,'Input and Summary Results'!E4357=0),FALSE,'Input and Summary Results'!$E4357)</f>
        <v>7.933047E-2</v>
      </c>
      <c r="E4775" t="e">
        <f t="shared" si="251"/>
        <v>#NUM!</v>
      </c>
      <c r="F4775">
        <f t="shared" si="252"/>
        <v>-0.3621523335181116</v>
      </c>
      <c r="G4775">
        <f>IF('Input and Summary Results'!$J$4="yes",IF(C4775=FALSE,FALSE,IF('Data Transformation'!E4775&lt;$R$10,E4775,$R$10)),IF(C4775=FALSE,FALSE,IF(C4775&lt;$R$10,C4775,$R$10)))</f>
        <v>-9.5068899999999998E-2</v>
      </c>
      <c r="H4775">
        <f>IF('Input and Summary Results'!$J$4="yes",'Data Transformation'!F4775,'Data Transformation'!D4775)</f>
        <v>7.933047E-2</v>
      </c>
      <c r="I4775">
        <f t="shared" si="253"/>
        <v>275</v>
      </c>
    </row>
    <row r="4776" spans="2:9" x14ac:dyDescent="0.25">
      <c r="B4776">
        <f>IF('Input and Summary Results'!D4358=0,FALSE,'Input and Summary Results'!$B4358)</f>
        <v>275</v>
      </c>
      <c r="C4776">
        <f>IF(OR(B4776=0,'Input and Summary Results'!D4358=0,'Input and Summary Results'!D4358=""),FALSE,'Input and Summary Results'!$D4358)</f>
        <v>-6.7425499999999999E-2</v>
      </c>
      <c r="D4776">
        <f>IF(OR(B4776=0,'Input and Summary Results'!E4358=0),FALSE,'Input and Summary Results'!$E4358)</f>
        <v>5.3897630000000002E-2</v>
      </c>
      <c r="E4776" t="e">
        <f t="shared" si="251"/>
        <v>#NUM!</v>
      </c>
      <c r="F4776">
        <f t="shared" si="252"/>
        <v>-0.34692470089209571</v>
      </c>
      <c r="G4776">
        <f>IF('Input and Summary Results'!$J$4="yes",IF(C4776=FALSE,FALSE,IF('Data Transformation'!E4776&lt;$R$10,E4776,$R$10)),IF(C4776=FALSE,FALSE,IF(C4776&lt;$R$10,C4776,$R$10)))</f>
        <v>-6.7425499999999999E-2</v>
      </c>
      <c r="H4776">
        <f>IF('Input and Summary Results'!$J$4="yes",'Data Transformation'!F4776,'Data Transformation'!D4776)</f>
        <v>5.3897630000000002E-2</v>
      </c>
      <c r="I4776">
        <f t="shared" si="253"/>
        <v>275</v>
      </c>
    </row>
    <row r="4777" spans="2:9" x14ac:dyDescent="0.25">
      <c r="B4777">
        <f>IF('Input and Summary Results'!D4359=0,FALSE,'Input and Summary Results'!$B4359)</f>
        <v>275</v>
      </c>
      <c r="C4777">
        <f>IF(OR(B4777=0,'Input and Summary Results'!D4359=0,'Input and Summary Results'!D4359=""),FALSE,'Input and Summary Results'!$D4359)</f>
        <v>-3.4784099999999998E-2</v>
      </c>
      <c r="D4777">
        <f>IF(OR(B4777=0,'Input and Summary Results'!E4359=0),FALSE,'Input and Summary Results'!$E4359)</f>
        <v>0.11018174</v>
      </c>
      <c r="E4777" t="e">
        <f t="shared" si="251"/>
        <v>#NUM!</v>
      </c>
      <c r="F4777">
        <f t="shared" si="252"/>
        <v>-1.3747337191417919</v>
      </c>
      <c r="G4777">
        <f>IF('Input and Summary Results'!$J$4="yes",IF(C4777=FALSE,FALSE,IF('Data Transformation'!E4777&lt;$R$10,E4777,$R$10)),IF(C4777=FALSE,FALSE,IF(C4777&lt;$R$10,C4777,$R$10)))</f>
        <v>-3.4784099999999998E-2</v>
      </c>
      <c r="H4777">
        <f>IF('Input and Summary Results'!$J$4="yes",'Data Transformation'!F4777,'Data Transformation'!D4777)</f>
        <v>0.11018174</v>
      </c>
      <c r="I4777">
        <f t="shared" si="253"/>
        <v>275</v>
      </c>
    </row>
    <row r="4778" spans="2:9" x14ac:dyDescent="0.25">
      <c r="B4778">
        <f>IF('Input and Summary Results'!D4360=0,FALSE,'Input and Summary Results'!$B4360)</f>
        <v>275</v>
      </c>
      <c r="C4778">
        <f>IF(OR(B4778=0,'Input and Summary Results'!D4360=0,'Input and Summary Results'!D4360=""),FALSE,'Input and Summary Results'!$D4360)</f>
        <v>-3.19124E-2</v>
      </c>
      <c r="D4778">
        <f>IF(OR(B4778=0,'Input and Summary Results'!E4360=0),FALSE,'Input and Summary Results'!$E4360)</f>
        <v>5.2342390000000003E-2</v>
      </c>
      <c r="E4778" t="e">
        <f t="shared" ref="E4778:E4841" si="254">IF(C4778=FALSE,FALSE,LOG10(C4778))</f>
        <v>#NUM!</v>
      </c>
      <c r="F4778">
        <f t="shared" ref="F4778:F4841" si="255">IF(D4778=FALSE, FALSE,0.434*D4778/C4778)</f>
        <v>-0.71184233276093312</v>
      </c>
      <c r="G4778">
        <f>IF('Input and Summary Results'!$J$4="yes",IF(C4778=FALSE,FALSE,IF('Data Transformation'!E4778&lt;$R$10,E4778,$R$10)),IF(C4778=FALSE,FALSE,IF(C4778&lt;$R$10,C4778,$R$10)))</f>
        <v>-3.19124E-2</v>
      </c>
      <c r="H4778">
        <f>IF('Input and Summary Results'!$J$4="yes",'Data Transformation'!F4778,'Data Transformation'!D4778)</f>
        <v>5.2342390000000003E-2</v>
      </c>
      <c r="I4778">
        <f t="shared" si="253"/>
        <v>275</v>
      </c>
    </row>
    <row r="4779" spans="2:9" x14ac:dyDescent="0.25">
      <c r="B4779">
        <f>IF('Input and Summary Results'!D4361=0,FALSE,'Input and Summary Results'!$B4361)</f>
        <v>275</v>
      </c>
      <c r="C4779">
        <f>IF(OR(B4779=0,'Input and Summary Results'!D4361=0,'Input and Summary Results'!D4361=""),FALSE,'Input and Summary Results'!$D4361)</f>
        <v>7.4754499999999998E-3</v>
      </c>
      <c r="D4779">
        <f>IF(OR(B4779=0,'Input and Summary Results'!E4361=0),FALSE,'Input and Summary Results'!$E4361)</f>
        <v>9.5194650000000006E-2</v>
      </c>
      <c r="E4779">
        <f t="shared" si="254"/>
        <v>-2.1263626589721603</v>
      </c>
      <c r="F4779">
        <f t="shared" si="255"/>
        <v>5.5266877713047382</v>
      </c>
      <c r="G4779">
        <f>IF('Input and Summary Results'!$J$4="yes",IF(C4779=FALSE,FALSE,IF('Data Transformation'!E4779&lt;$R$10,E4779,$R$10)),IF(C4779=FALSE,FALSE,IF(C4779&lt;$R$10,C4779,$R$10)))</f>
        <v>7.4754499999999998E-3</v>
      </c>
      <c r="H4779">
        <f>IF('Input and Summary Results'!$J$4="yes",'Data Transformation'!F4779,'Data Transformation'!D4779)</f>
        <v>9.5194650000000006E-2</v>
      </c>
      <c r="I4779">
        <f t="shared" si="253"/>
        <v>275</v>
      </c>
    </row>
    <row r="4780" spans="2:9" x14ac:dyDescent="0.25">
      <c r="B4780">
        <f>IF('Input and Summary Results'!D4362=0,FALSE,'Input and Summary Results'!$B4362)</f>
        <v>275</v>
      </c>
      <c r="C4780">
        <f>IF(OR(B4780=0,'Input and Summary Results'!D4362=0,'Input and Summary Results'!D4362=""),FALSE,'Input and Summary Results'!$D4362)</f>
        <v>1.417825E-2</v>
      </c>
      <c r="D4780">
        <f>IF(OR(B4780=0,'Input and Summary Results'!E4362=0),FALSE,'Input and Summary Results'!$E4362)</f>
        <v>0.10492451</v>
      </c>
      <c r="E4780">
        <f t="shared" si="254"/>
        <v>-1.8483773701575485</v>
      </c>
      <c r="F4780">
        <f t="shared" si="255"/>
        <v>3.2117671320508525</v>
      </c>
      <c r="G4780">
        <f>IF('Input and Summary Results'!$J$4="yes",IF(C4780=FALSE,FALSE,IF('Data Transformation'!E4780&lt;$R$10,E4780,$R$10)),IF(C4780=FALSE,FALSE,IF(C4780&lt;$R$10,C4780,$R$10)))</f>
        <v>1.417825E-2</v>
      </c>
      <c r="H4780">
        <f>IF('Input and Summary Results'!$J$4="yes",'Data Transformation'!F4780,'Data Transformation'!D4780)</f>
        <v>0.10492451</v>
      </c>
      <c r="I4780">
        <f t="shared" si="253"/>
        <v>275</v>
      </c>
    </row>
    <row r="4781" spans="2:9" x14ac:dyDescent="0.25">
      <c r="B4781">
        <f>IF('Input and Summary Results'!D4363=0,FALSE,'Input and Summary Results'!$B4363)</f>
        <v>275</v>
      </c>
      <c r="C4781">
        <f>IF(OR(B4781=0,'Input and Summary Results'!D4363=0,'Input and Summary Results'!D4363=""),FALSE,'Input and Summary Results'!$D4363)</f>
        <v>5.8744409999999997E-2</v>
      </c>
      <c r="D4781">
        <f>IF(OR(B4781=0,'Input and Summary Results'!E4363=0),FALSE,'Input and Summary Results'!$E4363)</f>
        <v>9.1518080000000002E-2</v>
      </c>
      <c r="E4781">
        <f t="shared" si="254"/>
        <v>-1.2310334536801921</v>
      </c>
      <c r="F4781">
        <f t="shared" si="255"/>
        <v>0.67612980911715692</v>
      </c>
      <c r="G4781">
        <f>IF('Input and Summary Results'!$J$4="yes",IF(C4781=FALSE,FALSE,IF('Data Transformation'!E4781&lt;$R$10,E4781,$R$10)),IF(C4781=FALSE,FALSE,IF(C4781&lt;$R$10,C4781,$R$10)))</f>
        <v>5.8744409999999997E-2</v>
      </c>
      <c r="H4781">
        <f>IF('Input and Summary Results'!$J$4="yes",'Data Transformation'!F4781,'Data Transformation'!D4781)</f>
        <v>9.1518080000000002E-2</v>
      </c>
      <c r="I4781">
        <f t="shared" si="253"/>
        <v>275</v>
      </c>
    </row>
    <row r="4782" spans="2:9" x14ac:dyDescent="0.25">
      <c r="B4782">
        <f>IF('Input and Summary Results'!D4364=0,FALSE,'Input and Summary Results'!$B4364)</f>
        <v>275</v>
      </c>
      <c r="C4782">
        <f>IF(OR(B4782=0,'Input and Summary Results'!D4364=0,'Input and Summary Results'!D4364=""),FALSE,'Input and Summary Results'!$D4364)</f>
        <v>9.0881530000000002E-2</v>
      </c>
      <c r="D4782">
        <f>IF(OR(B4782=0,'Input and Summary Results'!E4364=0),FALSE,'Input and Summary Results'!$E4364)</f>
        <v>5.2229570000000003E-2</v>
      </c>
      <c r="E4782">
        <f t="shared" si="254"/>
        <v>-1.0415243701787862</v>
      </c>
      <c r="F4782">
        <f t="shared" si="255"/>
        <v>0.24941958371519493</v>
      </c>
      <c r="G4782">
        <f>IF('Input and Summary Results'!$J$4="yes",IF(C4782=FALSE,FALSE,IF('Data Transformation'!E4782&lt;$R$10,E4782,$R$10)),IF(C4782=FALSE,FALSE,IF(C4782&lt;$R$10,C4782,$R$10)))</f>
        <v>9.0881530000000002E-2</v>
      </c>
      <c r="H4782">
        <f>IF('Input and Summary Results'!$J$4="yes",'Data Transformation'!F4782,'Data Transformation'!D4782)</f>
        <v>5.2229570000000003E-2</v>
      </c>
      <c r="I4782">
        <f t="shared" si="253"/>
        <v>275</v>
      </c>
    </row>
    <row r="4783" spans="2:9" x14ac:dyDescent="0.25">
      <c r="B4783">
        <f>IF('Input and Summary Results'!D4365=0,FALSE,'Input and Summary Results'!$B4365)</f>
        <v>275</v>
      </c>
      <c r="C4783">
        <f>IF(OR(B4783=0,'Input and Summary Results'!D4365=0,'Input and Summary Results'!D4365=""),FALSE,'Input and Summary Results'!$D4365)</f>
        <v>0.1222743</v>
      </c>
      <c r="D4783">
        <f>IF(OR(B4783=0,'Input and Summary Results'!E4365=0),FALSE,'Input and Summary Results'!$E4365)</f>
        <v>7.1482229999999994E-2</v>
      </c>
      <c r="E4783">
        <f t="shared" si="254"/>
        <v>-0.91266481476313088</v>
      </c>
      <c r="F4783">
        <f t="shared" si="255"/>
        <v>0.2537187930742601</v>
      </c>
      <c r="G4783">
        <f>IF('Input and Summary Results'!$J$4="yes",IF(C4783=FALSE,FALSE,IF('Data Transformation'!E4783&lt;$R$10,E4783,$R$10)),IF(C4783=FALSE,FALSE,IF(C4783&lt;$R$10,C4783,$R$10)))</f>
        <v>0.1222743</v>
      </c>
      <c r="H4783">
        <f>IF('Input and Summary Results'!$J$4="yes",'Data Transformation'!F4783,'Data Transformation'!D4783)</f>
        <v>7.1482229999999994E-2</v>
      </c>
      <c r="I4783">
        <f t="shared" si="253"/>
        <v>275</v>
      </c>
    </row>
    <row r="4784" spans="2:9" x14ac:dyDescent="0.25">
      <c r="B4784">
        <f>IF('Input and Summary Results'!D4366=0,FALSE,'Input and Summary Results'!$B4366)</f>
        <v>275</v>
      </c>
      <c r="C4784">
        <f>IF(OR(B4784=0,'Input and Summary Results'!D4366=0,'Input and Summary Results'!D4366=""),FALSE,'Input and Summary Results'!$D4366)</f>
        <v>0.23011597</v>
      </c>
      <c r="D4784">
        <f>IF(OR(B4784=0,'Input and Summary Results'!E4366=0),FALSE,'Input and Summary Results'!$E4366)</f>
        <v>5.9737659999999998E-2</v>
      </c>
      <c r="E4784">
        <f t="shared" si="254"/>
        <v>-0.63805324033960098</v>
      </c>
      <c r="F4784">
        <f t="shared" si="255"/>
        <v>0.11266555919608709</v>
      </c>
      <c r="G4784">
        <f>IF('Input and Summary Results'!$J$4="yes",IF(C4784=FALSE,FALSE,IF('Data Transformation'!E4784&lt;$R$10,E4784,$R$10)),IF(C4784=FALSE,FALSE,IF(C4784&lt;$R$10,C4784,$R$10)))</f>
        <v>0.23011597</v>
      </c>
      <c r="H4784">
        <f>IF('Input and Summary Results'!$J$4="yes",'Data Transformation'!F4784,'Data Transformation'!D4784)</f>
        <v>5.9737659999999998E-2</v>
      </c>
      <c r="I4784">
        <f t="shared" si="253"/>
        <v>275</v>
      </c>
    </row>
    <row r="4785" spans="2:9" x14ac:dyDescent="0.25">
      <c r="B4785">
        <f>IF('Input and Summary Results'!D4367=0,FALSE,'Input and Summary Results'!$B4367)</f>
        <v>275</v>
      </c>
      <c r="C4785">
        <f>IF(OR(B4785=0,'Input and Summary Results'!D4367=0,'Input and Summary Results'!D4367=""),FALSE,'Input and Summary Results'!$D4367)</f>
        <v>0.23263371999999999</v>
      </c>
      <c r="D4785">
        <f>IF(OR(B4785=0,'Input and Summary Results'!E4367=0),FALSE,'Input and Summary Results'!$E4367)</f>
        <v>7.2064610000000001E-2</v>
      </c>
      <c r="E4785">
        <f t="shared" si="254"/>
        <v>-0.6333273345407906</v>
      </c>
      <c r="F4785">
        <f t="shared" si="255"/>
        <v>0.13444328165323585</v>
      </c>
      <c r="G4785">
        <f>IF('Input and Summary Results'!$J$4="yes",IF(C4785=FALSE,FALSE,IF('Data Transformation'!E4785&lt;$R$10,E4785,$R$10)),IF(C4785=FALSE,FALSE,IF(C4785&lt;$R$10,C4785,$R$10)))</f>
        <v>0.23263371999999999</v>
      </c>
      <c r="H4785">
        <f>IF('Input and Summary Results'!$J$4="yes",'Data Transformation'!F4785,'Data Transformation'!D4785)</f>
        <v>7.2064610000000001E-2</v>
      </c>
      <c r="I4785">
        <f t="shared" si="253"/>
        <v>275</v>
      </c>
    </row>
    <row r="4786" spans="2:9" x14ac:dyDescent="0.25">
      <c r="B4786">
        <f>IF('Input and Summary Results'!D4368=0,FALSE,'Input and Summary Results'!$B4368)</f>
        <v>275</v>
      </c>
      <c r="C4786">
        <f>IF(OR(B4786=0,'Input and Summary Results'!D4368=0,'Input and Summary Results'!D4368=""),FALSE,'Input and Summary Results'!$D4368)</f>
        <v>0.26127233</v>
      </c>
      <c r="D4786">
        <f>IF(OR(B4786=0,'Input and Summary Results'!E4368=0),FALSE,'Input and Summary Results'!$E4368)</f>
        <v>6.090864E-2</v>
      </c>
      <c r="E4786">
        <f t="shared" si="254"/>
        <v>-0.58290658171782228</v>
      </c>
      <c r="F4786">
        <f t="shared" si="255"/>
        <v>0.10117546607403853</v>
      </c>
      <c r="G4786">
        <f>IF('Input and Summary Results'!$J$4="yes",IF(C4786=FALSE,FALSE,IF('Data Transformation'!E4786&lt;$R$10,E4786,$R$10)),IF(C4786=FALSE,FALSE,IF(C4786&lt;$R$10,C4786,$R$10)))</f>
        <v>0.26127233</v>
      </c>
      <c r="H4786">
        <f>IF('Input and Summary Results'!$J$4="yes",'Data Transformation'!F4786,'Data Transformation'!D4786)</f>
        <v>6.090864E-2</v>
      </c>
      <c r="I4786">
        <f t="shared" si="253"/>
        <v>275</v>
      </c>
    </row>
    <row r="4787" spans="2:9" x14ac:dyDescent="0.25">
      <c r="B4787">
        <f>IF('Input and Summary Results'!D4369=0,FALSE,'Input and Summary Results'!$B4369)</f>
        <v>275</v>
      </c>
      <c r="C4787">
        <f>IF(OR(B4787=0,'Input and Summary Results'!D4369=0,'Input and Summary Results'!D4369=""),FALSE,'Input and Summary Results'!$D4369)</f>
        <v>0.37759020999999998</v>
      </c>
      <c r="D4787">
        <f>IF(OR(B4787=0,'Input and Summary Results'!E4369=0),FALSE,'Input and Summary Results'!$E4369)</f>
        <v>6.1593189999999999E-2</v>
      </c>
      <c r="E4787">
        <f t="shared" si="254"/>
        <v>-0.42297927443248579</v>
      </c>
      <c r="F4787">
        <f t="shared" si="255"/>
        <v>7.0794855777643176E-2</v>
      </c>
      <c r="G4787">
        <f>IF('Input and Summary Results'!$J$4="yes",IF(C4787=FALSE,FALSE,IF('Data Transformation'!E4787&lt;$R$10,E4787,$R$10)),IF(C4787=FALSE,FALSE,IF(C4787&lt;$R$10,C4787,$R$10)))</f>
        <v>0.37759020999999998</v>
      </c>
      <c r="H4787">
        <f>IF('Input and Summary Results'!$J$4="yes",'Data Transformation'!F4787,'Data Transformation'!D4787)</f>
        <v>6.1593189999999999E-2</v>
      </c>
      <c r="I4787">
        <f t="shared" si="253"/>
        <v>275</v>
      </c>
    </row>
    <row r="4788" spans="2:9" x14ac:dyDescent="0.25">
      <c r="B4788">
        <f>IF('Input and Summary Results'!D4370=0,FALSE,'Input and Summary Results'!$B4370)</f>
        <v>275</v>
      </c>
      <c r="C4788">
        <f>IF(OR(B4788=0,'Input and Summary Results'!D4370=0,'Input and Summary Results'!D4370=""),FALSE,'Input and Summary Results'!$D4370)</f>
        <v>0.50321294000000005</v>
      </c>
      <c r="D4788">
        <f>IF(OR(B4788=0,'Input and Summary Results'!E4370=0),FALSE,'Input and Summary Results'!$E4370)</f>
        <v>8.2738740000000005E-2</v>
      </c>
      <c r="E4788">
        <f t="shared" si="254"/>
        <v>-0.29824819964080873</v>
      </c>
      <c r="F4788">
        <f t="shared" si="255"/>
        <v>7.1358683979787965E-2</v>
      </c>
      <c r="G4788">
        <f>IF('Input and Summary Results'!$J$4="yes",IF(C4788=FALSE,FALSE,IF('Data Transformation'!E4788&lt;$R$10,E4788,$R$10)),IF(C4788=FALSE,FALSE,IF(C4788&lt;$R$10,C4788,$R$10)))</f>
        <v>0.50321294000000005</v>
      </c>
      <c r="H4788">
        <f>IF('Input and Summary Results'!$J$4="yes",'Data Transformation'!F4788,'Data Transformation'!D4788)</f>
        <v>8.2738740000000005E-2</v>
      </c>
      <c r="I4788">
        <f t="shared" si="253"/>
        <v>275</v>
      </c>
    </row>
    <row r="4789" spans="2:9" x14ac:dyDescent="0.25">
      <c r="B4789">
        <f>IF('Input and Summary Results'!D4371=0,FALSE,'Input and Summary Results'!$B4371)</f>
        <v>275</v>
      </c>
      <c r="C4789">
        <f>IF(OR(B4789=0,'Input and Summary Results'!D4371=0,'Input and Summary Results'!D4371=""),FALSE,'Input and Summary Results'!$D4371)</f>
        <v>0.62359834000000003</v>
      </c>
      <c r="D4789">
        <f>IF(OR(B4789=0,'Input and Summary Results'!E4371=0),FALSE,'Input and Summary Results'!$E4371)</f>
        <v>6.9631789999999999E-2</v>
      </c>
      <c r="E4789">
        <f t="shared" si="254"/>
        <v>-0.20509504956048824</v>
      </c>
      <c r="F4789">
        <f t="shared" si="255"/>
        <v>4.8460996320163388E-2</v>
      </c>
      <c r="G4789">
        <f>IF('Input and Summary Results'!$J$4="yes",IF(C4789=FALSE,FALSE,IF('Data Transformation'!E4789&lt;$R$10,E4789,$R$10)),IF(C4789=FALSE,FALSE,IF(C4789&lt;$R$10,C4789,$R$10)))</f>
        <v>0.62359834000000003</v>
      </c>
      <c r="H4789">
        <f>IF('Input and Summary Results'!$J$4="yes",'Data Transformation'!F4789,'Data Transformation'!D4789)</f>
        <v>6.9631789999999999E-2</v>
      </c>
      <c r="I4789">
        <f t="shared" si="253"/>
        <v>275</v>
      </c>
    </row>
    <row r="4790" spans="2:9" x14ac:dyDescent="0.25">
      <c r="B4790">
        <f>IF('Input and Summary Results'!D4372=0,FALSE,'Input and Summary Results'!$B4372)</f>
        <v>275</v>
      </c>
      <c r="C4790">
        <f>IF(OR(B4790=0,'Input and Summary Results'!D4372=0,'Input and Summary Results'!D4372=""),FALSE,'Input and Summary Results'!$D4372)</f>
        <v>0.68863138999999995</v>
      </c>
      <c r="D4790">
        <f>IF(OR(B4790=0,'Input and Summary Results'!E4372=0),FALSE,'Input and Summary Results'!$E4372)</f>
        <v>5.9113220000000001E-2</v>
      </c>
      <c r="E4790">
        <f t="shared" si="254"/>
        <v>-0.16201318466202222</v>
      </c>
      <c r="F4790">
        <f t="shared" si="255"/>
        <v>3.7255254193393657E-2</v>
      </c>
      <c r="G4790">
        <f>IF('Input and Summary Results'!$J$4="yes",IF(C4790=FALSE,FALSE,IF('Data Transformation'!E4790&lt;$R$10,E4790,$R$10)),IF(C4790=FALSE,FALSE,IF(C4790&lt;$R$10,C4790,$R$10)))</f>
        <v>0.68863138999999995</v>
      </c>
      <c r="H4790">
        <f>IF('Input and Summary Results'!$J$4="yes",'Data Transformation'!F4790,'Data Transformation'!D4790)</f>
        <v>5.9113220000000001E-2</v>
      </c>
      <c r="I4790">
        <f t="shared" si="253"/>
        <v>275</v>
      </c>
    </row>
    <row r="4791" spans="2:9" x14ac:dyDescent="0.25">
      <c r="B4791">
        <f>IF('Input and Summary Results'!D4373=0,FALSE,'Input and Summary Results'!$B4373)</f>
        <v>275</v>
      </c>
      <c r="C4791">
        <f>IF(OR(B4791=0,'Input and Summary Results'!D4373=0,'Input and Summary Results'!D4373=""),FALSE,'Input and Summary Results'!$D4373)</f>
        <v>0.72859437000000005</v>
      </c>
      <c r="D4791">
        <f>IF(OR(B4791=0,'Input and Summary Results'!E4373=0),FALSE,'Input and Summary Results'!$E4373)</f>
        <v>0.11016624999999999</v>
      </c>
      <c r="E4791">
        <f t="shared" si="254"/>
        <v>-0.13751418896478623</v>
      </c>
      <c r="F4791">
        <f t="shared" si="255"/>
        <v>6.5622456703858412E-2</v>
      </c>
      <c r="G4791">
        <f>IF('Input and Summary Results'!$J$4="yes",IF(C4791=FALSE,FALSE,IF('Data Transformation'!E4791&lt;$R$10,E4791,$R$10)),IF(C4791=FALSE,FALSE,IF(C4791&lt;$R$10,C4791,$R$10)))</f>
        <v>0.72859437000000005</v>
      </c>
      <c r="H4791">
        <f>IF('Input and Summary Results'!$J$4="yes",'Data Transformation'!F4791,'Data Transformation'!D4791)</f>
        <v>0.11016624999999999</v>
      </c>
      <c r="I4791">
        <f t="shared" si="253"/>
        <v>275</v>
      </c>
    </row>
    <row r="4792" spans="2:9" x14ac:dyDescent="0.25">
      <c r="B4792">
        <f>IF('Input and Summary Results'!D4374=0,FALSE,'Input and Summary Results'!$B4374)</f>
        <v>275</v>
      </c>
      <c r="C4792">
        <f>IF(OR(B4792=0,'Input and Summary Results'!D4374=0,'Input and Summary Results'!D4374=""),FALSE,'Input and Summary Results'!$D4374)</f>
        <v>0.82549410000000001</v>
      </c>
      <c r="D4792">
        <f>IF(OR(B4792=0,'Input and Summary Results'!E4374=0),FALSE,'Input and Summary Results'!$E4374)</f>
        <v>9.1615630000000003E-2</v>
      </c>
      <c r="E4792">
        <f t="shared" si="254"/>
        <v>-8.3286026394646093E-2</v>
      </c>
      <c r="F4792">
        <f t="shared" si="255"/>
        <v>4.816652647184274E-2</v>
      </c>
      <c r="G4792">
        <f>IF('Input and Summary Results'!$J$4="yes",IF(C4792=FALSE,FALSE,IF('Data Transformation'!E4792&lt;$R$10,E4792,$R$10)),IF(C4792=FALSE,FALSE,IF(C4792&lt;$R$10,C4792,$R$10)))</f>
        <v>0.82549410000000001</v>
      </c>
      <c r="H4792">
        <f>IF('Input and Summary Results'!$J$4="yes",'Data Transformation'!F4792,'Data Transformation'!D4792)</f>
        <v>9.1615630000000003E-2</v>
      </c>
      <c r="I4792">
        <f t="shared" si="253"/>
        <v>275</v>
      </c>
    </row>
    <row r="4793" spans="2:9" x14ac:dyDescent="0.25">
      <c r="B4793">
        <f>IF('Input and Summary Results'!D4375=0,FALSE,'Input and Summary Results'!$B4375)</f>
        <v>275</v>
      </c>
      <c r="C4793">
        <f>IF(OR(B4793=0,'Input and Summary Results'!D4375=0,'Input and Summary Results'!D4375=""),FALSE,'Input and Summary Results'!$D4375)</f>
        <v>0.88997992000000004</v>
      </c>
      <c r="D4793">
        <f>IF(OR(B4793=0,'Input and Summary Results'!E4375=0),FALSE,'Input and Summary Results'!$E4375)</f>
        <v>0.10447048</v>
      </c>
      <c r="E4793">
        <f t="shared" si="254"/>
        <v>-5.0619791929890204E-2</v>
      </c>
      <c r="F4793">
        <f t="shared" si="255"/>
        <v>5.0945181235100223E-2</v>
      </c>
      <c r="G4793">
        <f>IF('Input and Summary Results'!$J$4="yes",IF(C4793=FALSE,FALSE,IF('Data Transformation'!E4793&lt;$R$10,E4793,$R$10)),IF(C4793=FALSE,FALSE,IF(C4793&lt;$R$10,C4793,$R$10)))</f>
        <v>0.88997992000000004</v>
      </c>
      <c r="H4793">
        <f>IF('Input and Summary Results'!$J$4="yes",'Data Transformation'!F4793,'Data Transformation'!D4793)</f>
        <v>0.10447048</v>
      </c>
      <c r="I4793">
        <f t="shared" si="253"/>
        <v>275</v>
      </c>
    </row>
    <row r="4794" spans="2:9" x14ac:dyDescent="0.25">
      <c r="B4794">
        <f>IF('Input and Summary Results'!D4376=0,FALSE,'Input and Summary Results'!$B4376)</f>
        <v>276</v>
      </c>
      <c r="C4794">
        <f>IF(OR(B4794=0,'Input and Summary Results'!D4376=0,'Input and Summary Results'!D4376=""),FALSE,'Input and Summary Results'!$D4376)</f>
        <v>-6.81007E-2</v>
      </c>
      <c r="D4794">
        <f>IF(OR(B4794=0,'Input and Summary Results'!E4376=0),FALSE,'Input and Summary Results'!$E4376)</f>
        <v>6.4560870000000006E-2</v>
      </c>
      <c r="E4794" t="e">
        <f t="shared" si="254"/>
        <v>#NUM!</v>
      </c>
      <c r="F4794">
        <f t="shared" si="255"/>
        <v>-0.41144096286822313</v>
      </c>
      <c r="G4794">
        <f>IF('Input and Summary Results'!$J$4="yes",IF(C4794=FALSE,FALSE,IF('Data Transformation'!E4794&lt;$R$10,E4794,$R$10)),IF(C4794=FALSE,FALSE,IF(C4794&lt;$R$10,C4794,$R$10)))</f>
        <v>-6.81007E-2</v>
      </c>
      <c r="H4794">
        <f>IF('Input and Summary Results'!$J$4="yes",'Data Transformation'!F4794,'Data Transformation'!D4794)</f>
        <v>6.4560870000000006E-2</v>
      </c>
      <c r="I4794">
        <f t="shared" si="253"/>
        <v>276</v>
      </c>
    </row>
    <row r="4795" spans="2:9" x14ac:dyDescent="0.25">
      <c r="B4795">
        <f>IF('Input and Summary Results'!D4377=0,FALSE,'Input and Summary Results'!$B4377)</f>
        <v>276</v>
      </c>
      <c r="C4795">
        <f>IF(OR(B4795=0,'Input and Summary Results'!D4377=0,'Input and Summary Results'!D4377=""),FALSE,'Input and Summary Results'!$D4377)</f>
        <v>-6.7944500000000005E-2</v>
      </c>
      <c r="D4795">
        <f>IF(OR(B4795=0,'Input and Summary Results'!E4377=0),FALSE,'Input and Summary Results'!$E4377)</f>
        <v>8.0768839999999995E-2</v>
      </c>
      <c r="E4795" t="e">
        <f t="shared" si="254"/>
        <v>#NUM!</v>
      </c>
      <c r="F4795">
        <f t="shared" si="255"/>
        <v>-0.51591632229245921</v>
      </c>
      <c r="G4795">
        <f>IF('Input and Summary Results'!$J$4="yes",IF(C4795=FALSE,FALSE,IF('Data Transformation'!E4795&lt;$R$10,E4795,$R$10)),IF(C4795=FALSE,FALSE,IF(C4795&lt;$R$10,C4795,$R$10)))</f>
        <v>-6.7944500000000005E-2</v>
      </c>
      <c r="H4795">
        <f>IF('Input and Summary Results'!$J$4="yes",'Data Transformation'!F4795,'Data Transformation'!D4795)</f>
        <v>8.0768839999999995E-2</v>
      </c>
      <c r="I4795">
        <f t="shared" si="253"/>
        <v>276</v>
      </c>
    </row>
    <row r="4796" spans="2:9" x14ac:dyDescent="0.25">
      <c r="B4796">
        <f>IF('Input and Summary Results'!D4378=0,FALSE,'Input and Summary Results'!$B4378)</f>
        <v>276</v>
      </c>
      <c r="C4796">
        <f>IF(OR(B4796=0,'Input and Summary Results'!D4378=0,'Input and Summary Results'!D4378=""),FALSE,'Input and Summary Results'!$D4378)</f>
        <v>-5.1966499999999999E-2</v>
      </c>
      <c r="D4796">
        <f>IF(OR(B4796=0,'Input and Summary Results'!E4378=0),FALSE,'Input and Summary Results'!$E4378)</f>
        <v>0.12320784</v>
      </c>
      <c r="E4796" t="e">
        <f t="shared" si="254"/>
        <v>#NUM!</v>
      </c>
      <c r="F4796">
        <f t="shared" si="255"/>
        <v>-1.0289744847161153</v>
      </c>
      <c r="G4796">
        <f>IF('Input and Summary Results'!$J$4="yes",IF(C4796=FALSE,FALSE,IF('Data Transformation'!E4796&lt;$R$10,E4796,$R$10)),IF(C4796=FALSE,FALSE,IF(C4796&lt;$R$10,C4796,$R$10)))</f>
        <v>-5.1966499999999999E-2</v>
      </c>
      <c r="H4796">
        <f>IF('Input and Summary Results'!$J$4="yes",'Data Transformation'!F4796,'Data Transformation'!D4796)</f>
        <v>0.12320784</v>
      </c>
      <c r="I4796">
        <f t="shared" si="253"/>
        <v>276</v>
      </c>
    </row>
    <row r="4797" spans="2:9" x14ac:dyDescent="0.25">
      <c r="B4797">
        <f>IF('Input and Summary Results'!D4379=0,FALSE,'Input and Summary Results'!$B4379)</f>
        <v>276</v>
      </c>
      <c r="C4797">
        <f>IF(OR(B4797=0,'Input and Summary Results'!D4379=0,'Input and Summary Results'!D4379=""),FALSE,'Input and Summary Results'!$D4379)</f>
        <v>-2.5878100000000001E-2</v>
      </c>
      <c r="D4797">
        <f>IF(OR(B4797=0,'Input and Summary Results'!E4379=0),FALSE,'Input and Summary Results'!$E4379)</f>
        <v>9.5011390000000001E-2</v>
      </c>
      <c r="E4797" t="e">
        <f t="shared" si="254"/>
        <v>#NUM!</v>
      </c>
      <c r="F4797">
        <f t="shared" si="255"/>
        <v>-1.5934300918537294</v>
      </c>
      <c r="G4797">
        <f>IF('Input and Summary Results'!$J$4="yes",IF(C4797=FALSE,FALSE,IF('Data Transformation'!E4797&lt;$R$10,E4797,$R$10)),IF(C4797=FALSE,FALSE,IF(C4797&lt;$R$10,C4797,$R$10)))</f>
        <v>-2.5878100000000001E-2</v>
      </c>
      <c r="H4797">
        <f>IF('Input and Summary Results'!$J$4="yes",'Data Transformation'!F4797,'Data Transformation'!D4797)</f>
        <v>9.5011390000000001E-2</v>
      </c>
      <c r="I4797">
        <f t="shared" si="253"/>
        <v>276</v>
      </c>
    </row>
    <row r="4798" spans="2:9" x14ac:dyDescent="0.25">
      <c r="B4798">
        <f>IF('Input and Summary Results'!D4380=0,FALSE,'Input and Summary Results'!$B4380)</f>
        <v>276</v>
      </c>
      <c r="C4798">
        <f>IF(OR(B4798=0,'Input and Summary Results'!D4380=0,'Input and Summary Results'!D4380=""),FALSE,'Input and Summary Results'!$D4380)</f>
        <v>-3.6056E-3</v>
      </c>
      <c r="D4798">
        <f>IF(OR(B4798=0,'Input and Summary Results'!E4380=0),FALSE,'Input and Summary Results'!$E4380)</f>
        <v>0.11141208</v>
      </c>
      <c r="E4798" t="e">
        <f t="shared" si="254"/>
        <v>#NUM!</v>
      </c>
      <c r="F4798">
        <f t="shared" si="255"/>
        <v>-13.410484446416683</v>
      </c>
      <c r="G4798">
        <f>IF('Input and Summary Results'!$J$4="yes",IF(C4798=FALSE,FALSE,IF('Data Transformation'!E4798&lt;$R$10,E4798,$R$10)),IF(C4798=FALSE,FALSE,IF(C4798&lt;$R$10,C4798,$R$10)))</f>
        <v>-3.6056E-3</v>
      </c>
      <c r="H4798">
        <f>IF('Input and Summary Results'!$J$4="yes",'Data Transformation'!F4798,'Data Transformation'!D4798)</f>
        <v>0.11141208</v>
      </c>
      <c r="I4798">
        <f t="shared" si="253"/>
        <v>276</v>
      </c>
    </row>
    <row r="4799" spans="2:9" x14ac:dyDescent="0.25">
      <c r="B4799">
        <f>IF('Input and Summary Results'!D4381=0,FALSE,'Input and Summary Results'!$B4381)</f>
        <v>276</v>
      </c>
      <c r="C4799">
        <f>IF(OR(B4799=0,'Input and Summary Results'!D4381=0,'Input and Summary Results'!D4381=""),FALSE,'Input and Summary Results'!$D4381)</f>
        <v>4.81118E-3</v>
      </c>
      <c r="D4799">
        <f>IF(OR(B4799=0,'Input and Summary Results'!E4381=0),FALSE,'Input and Summary Results'!$E4381)</f>
        <v>0.11210512</v>
      </c>
      <c r="E4799">
        <f t="shared" si="254"/>
        <v>-2.3177483945951729</v>
      </c>
      <c r="F4799">
        <f t="shared" si="255"/>
        <v>10.112617295549118</v>
      </c>
      <c r="G4799">
        <f>IF('Input and Summary Results'!$J$4="yes",IF(C4799=FALSE,FALSE,IF('Data Transformation'!E4799&lt;$R$10,E4799,$R$10)),IF(C4799=FALSE,FALSE,IF(C4799&lt;$R$10,C4799,$R$10)))</f>
        <v>4.81118E-3</v>
      </c>
      <c r="H4799">
        <f>IF('Input and Summary Results'!$J$4="yes",'Data Transformation'!F4799,'Data Transformation'!D4799)</f>
        <v>0.11210512</v>
      </c>
      <c r="I4799">
        <f t="shared" si="253"/>
        <v>276</v>
      </c>
    </row>
    <row r="4800" spans="2:9" x14ac:dyDescent="0.25">
      <c r="B4800">
        <f>IF('Input and Summary Results'!D4382=0,FALSE,'Input and Summary Results'!$B4382)</f>
        <v>276</v>
      </c>
      <c r="C4800">
        <f>IF(OR(B4800=0,'Input and Summary Results'!D4382=0,'Input and Summary Results'!D4382=""),FALSE,'Input and Summary Results'!$D4382)</f>
        <v>5.9487180000000001E-2</v>
      </c>
      <c r="D4800">
        <f>IF(OR(B4800=0,'Input and Summary Results'!E4382=0),FALSE,'Input and Summary Results'!$E4382)</f>
        <v>8.2487840000000007E-2</v>
      </c>
      <c r="E4800">
        <f t="shared" si="254"/>
        <v>-1.2255766183916816</v>
      </c>
      <c r="F4800">
        <f t="shared" si="255"/>
        <v>0.6018056757775373</v>
      </c>
      <c r="G4800">
        <f>IF('Input and Summary Results'!$J$4="yes",IF(C4800=FALSE,FALSE,IF('Data Transformation'!E4800&lt;$R$10,E4800,$R$10)),IF(C4800=FALSE,FALSE,IF(C4800&lt;$R$10,C4800,$R$10)))</f>
        <v>5.9487180000000001E-2</v>
      </c>
      <c r="H4800">
        <f>IF('Input and Summary Results'!$J$4="yes",'Data Transformation'!F4800,'Data Transformation'!D4800)</f>
        <v>8.2487840000000007E-2</v>
      </c>
      <c r="I4800">
        <f t="shared" si="253"/>
        <v>276</v>
      </c>
    </row>
    <row r="4801" spans="2:9" x14ac:dyDescent="0.25">
      <c r="B4801">
        <f>IF('Input and Summary Results'!D4383=0,FALSE,'Input and Summary Results'!$B4383)</f>
        <v>276</v>
      </c>
      <c r="C4801">
        <f>IF(OR(B4801=0,'Input and Summary Results'!D4383=0,'Input and Summary Results'!D4383=""),FALSE,'Input and Summary Results'!$D4383)</f>
        <v>6.1344599999999999E-2</v>
      </c>
      <c r="D4801">
        <f>IF(OR(B4801=0,'Input and Summary Results'!E4383=0),FALSE,'Input and Summary Results'!$E4383)</f>
        <v>8.0452040000000002E-2</v>
      </c>
      <c r="E4801">
        <f t="shared" si="254"/>
        <v>-1.2122236610285766</v>
      </c>
      <c r="F4801">
        <f t="shared" si="255"/>
        <v>0.56918107478082824</v>
      </c>
      <c r="G4801">
        <f>IF('Input and Summary Results'!$J$4="yes",IF(C4801=FALSE,FALSE,IF('Data Transformation'!E4801&lt;$R$10,E4801,$R$10)),IF(C4801=FALSE,FALSE,IF(C4801&lt;$R$10,C4801,$R$10)))</f>
        <v>6.1344599999999999E-2</v>
      </c>
      <c r="H4801">
        <f>IF('Input and Summary Results'!$J$4="yes",'Data Transformation'!F4801,'Data Transformation'!D4801)</f>
        <v>8.0452040000000002E-2</v>
      </c>
      <c r="I4801">
        <f t="shared" si="253"/>
        <v>276</v>
      </c>
    </row>
    <row r="4802" spans="2:9" x14ac:dyDescent="0.25">
      <c r="B4802">
        <f>IF('Input and Summary Results'!D4384=0,FALSE,'Input and Summary Results'!$B4384)</f>
        <v>276</v>
      </c>
      <c r="C4802">
        <f>IF(OR(B4802=0,'Input and Summary Results'!D4384=0,'Input and Summary Results'!D4384=""),FALSE,'Input and Summary Results'!$D4384)</f>
        <v>9.311316E-2</v>
      </c>
      <c r="D4802">
        <f>IF(OR(B4802=0,'Input and Summary Results'!E4384=0),FALSE,'Input and Summary Results'!$E4384)</f>
        <v>9.8503170000000001E-2</v>
      </c>
      <c r="E4802">
        <f t="shared" si="254"/>
        <v>-1.0309889343625851</v>
      </c>
      <c r="F4802">
        <f t="shared" si="255"/>
        <v>0.45912281121164827</v>
      </c>
      <c r="G4802">
        <f>IF('Input and Summary Results'!$J$4="yes",IF(C4802=FALSE,FALSE,IF('Data Transformation'!E4802&lt;$R$10,E4802,$R$10)),IF(C4802=FALSE,FALSE,IF(C4802&lt;$R$10,C4802,$R$10)))</f>
        <v>9.311316E-2</v>
      </c>
      <c r="H4802">
        <f>IF('Input and Summary Results'!$J$4="yes",'Data Transformation'!F4802,'Data Transformation'!D4802)</f>
        <v>9.8503170000000001E-2</v>
      </c>
      <c r="I4802">
        <f t="shared" si="253"/>
        <v>276</v>
      </c>
    </row>
    <row r="4803" spans="2:9" x14ac:dyDescent="0.25">
      <c r="B4803">
        <f>IF('Input and Summary Results'!D4385=0,FALSE,'Input and Summary Results'!$B4385)</f>
        <v>276</v>
      </c>
      <c r="C4803">
        <f>IF(OR(B4803=0,'Input and Summary Results'!D4385=0,'Input and Summary Results'!D4385=""),FALSE,'Input and Summary Results'!$D4385)</f>
        <v>9.4455430000000007E-2</v>
      </c>
      <c r="D4803">
        <f>IF(OR(B4803=0,'Input and Summary Results'!E4385=0),FALSE,'Input and Summary Results'!$E4385)</f>
        <v>7.1369370000000001E-2</v>
      </c>
      <c r="E4803">
        <f t="shared" si="254"/>
        <v>-1.0247730705504963</v>
      </c>
      <c r="F4803">
        <f t="shared" si="255"/>
        <v>0.32792510266482294</v>
      </c>
      <c r="G4803">
        <f>IF('Input and Summary Results'!$J$4="yes",IF(C4803=FALSE,FALSE,IF('Data Transformation'!E4803&lt;$R$10,E4803,$R$10)),IF(C4803=FALSE,FALSE,IF(C4803&lt;$R$10,C4803,$R$10)))</f>
        <v>9.4455430000000007E-2</v>
      </c>
      <c r="H4803">
        <f>IF('Input and Summary Results'!$J$4="yes",'Data Transformation'!F4803,'Data Transformation'!D4803)</f>
        <v>7.1369370000000001E-2</v>
      </c>
      <c r="I4803">
        <f t="shared" si="253"/>
        <v>276</v>
      </c>
    </row>
    <row r="4804" spans="2:9" x14ac:dyDescent="0.25">
      <c r="B4804">
        <f>IF('Input and Summary Results'!D4386=0,FALSE,'Input and Summary Results'!$B4386)</f>
        <v>276</v>
      </c>
      <c r="C4804">
        <f>IF(OR(B4804=0,'Input and Summary Results'!D4386=0,'Input and Summary Results'!D4386=""),FALSE,'Input and Summary Results'!$D4386)</f>
        <v>0.10829417</v>
      </c>
      <c r="D4804">
        <f>IF(OR(B4804=0,'Input and Summary Results'!E4386=0),FALSE,'Input and Summary Results'!$E4386)</f>
        <v>7.0937890000000003E-2</v>
      </c>
      <c r="E4804">
        <f t="shared" si="254"/>
        <v>-0.96539492292206186</v>
      </c>
      <c r="F4804">
        <f t="shared" si="255"/>
        <v>0.28429087419941446</v>
      </c>
      <c r="G4804">
        <f>IF('Input and Summary Results'!$J$4="yes",IF(C4804=FALSE,FALSE,IF('Data Transformation'!E4804&lt;$R$10,E4804,$R$10)),IF(C4804=FALSE,FALSE,IF(C4804&lt;$R$10,C4804,$R$10)))</f>
        <v>0.10829417</v>
      </c>
      <c r="H4804">
        <f>IF('Input and Summary Results'!$J$4="yes",'Data Transformation'!F4804,'Data Transformation'!D4804)</f>
        <v>7.0937890000000003E-2</v>
      </c>
      <c r="I4804">
        <f t="shared" si="253"/>
        <v>276</v>
      </c>
    </row>
    <row r="4805" spans="2:9" x14ac:dyDescent="0.25">
      <c r="B4805">
        <f>IF('Input and Summary Results'!D4387=0,FALSE,'Input and Summary Results'!$B4387)</f>
        <v>276</v>
      </c>
      <c r="C4805">
        <f>IF(OR(B4805=0,'Input and Summary Results'!D4387=0,'Input and Summary Results'!D4387=""),FALSE,'Input and Summary Results'!$D4387)</f>
        <v>0.14907198999999999</v>
      </c>
      <c r="D4805">
        <f>IF(OR(B4805=0,'Input and Summary Results'!E4387=0),FALSE,'Input and Summary Results'!$E4387)</f>
        <v>0.10046183</v>
      </c>
      <c r="E4805">
        <f t="shared" si="254"/>
        <v>-0.82660395098834716</v>
      </c>
      <c r="F4805">
        <f t="shared" si="255"/>
        <v>0.29247905136303609</v>
      </c>
      <c r="G4805">
        <f>IF('Input and Summary Results'!$J$4="yes",IF(C4805=FALSE,FALSE,IF('Data Transformation'!E4805&lt;$R$10,E4805,$R$10)),IF(C4805=FALSE,FALSE,IF(C4805&lt;$R$10,C4805,$R$10)))</f>
        <v>0.14907198999999999</v>
      </c>
      <c r="H4805">
        <f>IF('Input and Summary Results'!$J$4="yes",'Data Transformation'!F4805,'Data Transformation'!D4805)</f>
        <v>0.10046183</v>
      </c>
      <c r="I4805">
        <f t="shared" ref="I4805:I4868" si="256">IF(G4805=FALSE,"",B4805)</f>
        <v>276</v>
      </c>
    </row>
    <row r="4806" spans="2:9" x14ac:dyDescent="0.25">
      <c r="B4806">
        <f>IF('Input and Summary Results'!D4388=0,FALSE,'Input and Summary Results'!$B4388)</f>
        <v>276</v>
      </c>
      <c r="C4806">
        <f>IF(OR(B4806=0,'Input and Summary Results'!D4388=0,'Input and Summary Results'!D4388=""),FALSE,'Input and Summary Results'!$D4388)</f>
        <v>0.53573413000000003</v>
      </c>
      <c r="D4806">
        <f>IF(OR(B4806=0,'Input and Summary Results'!E4388=0),FALSE,'Input and Summary Results'!$E4388)</f>
        <v>6.8466369999999999E-2</v>
      </c>
      <c r="E4806">
        <f t="shared" si="254"/>
        <v>-0.27105068515876285</v>
      </c>
      <c r="F4806">
        <f t="shared" si="255"/>
        <v>5.5464833983976336E-2</v>
      </c>
      <c r="G4806">
        <f>IF('Input and Summary Results'!$J$4="yes",IF(C4806=FALSE,FALSE,IF('Data Transformation'!E4806&lt;$R$10,E4806,$R$10)),IF(C4806=FALSE,FALSE,IF(C4806&lt;$R$10,C4806,$R$10)))</f>
        <v>0.53573413000000003</v>
      </c>
      <c r="H4806">
        <f>IF('Input and Summary Results'!$J$4="yes",'Data Transformation'!F4806,'Data Transformation'!D4806)</f>
        <v>6.8466369999999999E-2</v>
      </c>
      <c r="I4806">
        <f t="shared" si="256"/>
        <v>276</v>
      </c>
    </row>
    <row r="4807" spans="2:9" x14ac:dyDescent="0.25">
      <c r="B4807">
        <f>IF('Input and Summary Results'!D4389=0,FALSE,'Input and Summary Results'!$B4389)</f>
        <v>276</v>
      </c>
      <c r="C4807">
        <f>IF(OR(B4807=0,'Input and Summary Results'!D4389=0,'Input and Summary Results'!D4389=""),FALSE,'Input and Summary Results'!$D4389)</f>
        <v>0.88065545000000001</v>
      </c>
      <c r="D4807">
        <f>IF(OR(B4807=0,'Input and Summary Results'!E4389=0),FALSE,'Input and Summary Results'!$E4389)</f>
        <v>4.8298090000000002E-2</v>
      </c>
      <c r="E4807">
        <f t="shared" si="254"/>
        <v>-5.5193972895500348E-2</v>
      </c>
      <c r="F4807">
        <f t="shared" si="255"/>
        <v>2.3802011399577442E-2</v>
      </c>
      <c r="G4807">
        <f>IF('Input and Summary Results'!$J$4="yes",IF(C4807=FALSE,FALSE,IF('Data Transformation'!E4807&lt;$R$10,E4807,$R$10)),IF(C4807=FALSE,FALSE,IF(C4807&lt;$R$10,C4807,$R$10)))</f>
        <v>0.88065545000000001</v>
      </c>
      <c r="H4807">
        <f>IF('Input and Summary Results'!$J$4="yes",'Data Transformation'!F4807,'Data Transformation'!D4807)</f>
        <v>4.8298090000000002E-2</v>
      </c>
      <c r="I4807">
        <f t="shared" si="256"/>
        <v>276</v>
      </c>
    </row>
    <row r="4808" spans="2:9" x14ac:dyDescent="0.25">
      <c r="B4808">
        <f>IF('Input and Summary Results'!D4390=0,FALSE,'Input and Summary Results'!$B4390)</f>
        <v>276</v>
      </c>
      <c r="C4808">
        <f>IF(OR(B4808=0,'Input and Summary Results'!D4390=0,'Input and Summary Results'!D4390=""),FALSE,'Input and Summary Results'!$D4390)</f>
        <v>1.0062265500000001</v>
      </c>
      <c r="D4808">
        <f>IF(OR(B4808=0,'Input and Summary Results'!E4390=0),FALSE,'Input and Summary Results'!$E4390)</f>
        <v>0.10493258</v>
      </c>
      <c r="E4808">
        <f t="shared" si="254"/>
        <v>2.6957723083268301E-3</v>
      </c>
      <c r="F4808">
        <f t="shared" si="255"/>
        <v>4.5258932712518865E-2</v>
      </c>
      <c r="G4808">
        <f>IF('Input and Summary Results'!$J$4="yes",IF(C4808=FALSE,FALSE,IF('Data Transformation'!E4808&lt;$R$10,E4808,$R$10)),IF(C4808=FALSE,FALSE,IF(C4808&lt;$R$10,C4808,$R$10)))</f>
        <v>1.0062265500000001</v>
      </c>
      <c r="H4808">
        <f>IF('Input and Summary Results'!$J$4="yes",'Data Transformation'!F4808,'Data Transformation'!D4808)</f>
        <v>0.10493258</v>
      </c>
      <c r="I4808">
        <f t="shared" si="256"/>
        <v>276</v>
      </c>
    </row>
    <row r="4809" spans="2:9" x14ac:dyDescent="0.25">
      <c r="B4809">
        <f>IF('Input and Summary Results'!D4391=0,FALSE,'Input and Summary Results'!$B4391)</f>
        <v>277</v>
      </c>
      <c r="C4809">
        <f>IF(OR(B4809=0,'Input and Summary Results'!D4391=0,'Input and Summary Results'!D4391=""),FALSE,'Input and Summary Results'!$D4391)</f>
        <v>-3.35962E-2</v>
      </c>
      <c r="D4809">
        <f>IF(OR(B4809=0,'Input and Summary Results'!E4391=0),FALSE,'Input and Summary Results'!$E4391)</f>
        <v>5.2959289999999999E-2</v>
      </c>
      <c r="E4809" t="e">
        <f t="shared" si="254"/>
        <v>#NUM!</v>
      </c>
      <c r="F4809">
        <f t="shared" si="255"/>
        <v>-0.68413486822914493</v>
      </c>
      <c r="G4809">
        <f>IF('Input and Summary Results'!$J$4="yes",IF(C4809=FALSE,FALSE,IF('Data Transformation'!E4809&lt;$R$10,E4809,$R$10)),IF(C4809=FALSE,FALSE,IF(C4809&lt;$R$10,C4809,$R$10)))</f>
        <v>-3.35962E-2</v>
      </c>
      <c r="H4809">
        <f>IF('Input and Summary Results'!$J$4="yes",'Data Transformation'!F4809,'Data Transformation'!D4809)</f>
        <v>5.2959289999999999E-2</v>
      </c>
      <c r="I4809">
        <f t="shared" si="256"/>
        <v>277</v>
      </c>
    </row>
    <row r="4810" spans="2:9" x14ac:dyDescent="0.25">
      <c r="B4810">
        <f>IF('Input and Summary Results'!D4392=0,FALSE,'Input and Summary Results'!$B4392)</f>
        <v>277</v>
      </c>
      <c r="C4810">
        <f>IF(OR(B4810=0,'Input and Summary Results'!D4392=0,'Input and Summary Results'!D4392=""),FALSE,'Input and Summary Results'!$D4392)</f>
        <v>-1.07776E-2</v>
      </c>
      <c r="D4810">
        <f>IF(OR(B4810=0,'Input and Summary Results'!E4392=0),FALSE,'Input and Summary Results'!$E4392)</f>
        <v>6.8334229999999996E-2</v>
      </c>
      <c r="E4810" t="e">
        <f t="shared" si="254"/>
        <v>#NUM!</v>
      </c>
      <c r="F4810">
        <f t="shared" si="255"/>
        <v>-2.7517309809233965</v>
      </c>
      <c r="G4810">
        <f>IF('Input and Summary Results'!$J$4="yes",IF(C4810=FALSE,FALSE,IF('Data Transformation'!E4810&lt;$R$10,E4810,$R$10)),IF(C4810=FALSE,FALSE,IF(C4810&lt;$R$10,C4810,$R$10)))</f>
        <v>-1.07776E-2</v>
      </c>
      <c r="H4810">
        <f>IF('Input and Summary Results'!$J$4="yes",'Data Transformation'!F4810,'Data Transformation'!D4810)</f>
        <v>6.8334229999999996E-2</v>
      </c>
      <c r="I4810">
        <f t="shared" si="256"/>
        <v>277</v>
      </c>
    </row>
    <row r="4811" spans="2:9" x14ac:dyDescent="0.25">
      <c r="B4811">
        <f>IF('Input and Summary Results'!D4393=0,FALSE,'Input and Summary Results'!$B4393)</f>
        <v>277</v>
      </c>
      <c r="C4811">
        <f>IF(OR(B4811=0,'Input and Summary Results'!D4393=0,'Input and Summary Results'!D4393=""),FALSE,'Input and Summary Results'!$D4393)</f>
        <v>0.38386852999999999</v>
      </c>
      <c r="D4811">
        <f>IF(OR(B4811=0,'Input and Summary Results'!E4393=0),FALSE,'Input and Summary Results'!$E4393)</f>
        <v>5.892588E-2</v>
      </c>
      <c r="E4811">
        <f t="shared" si="254"/>
        <v>-0.41581749040293581</v>
      </c>
      <c r="F4811">
        <f t="shared" si="255"/>
        <v>6.6621329755789049E-2</v>
      </c>
      <c r="G4811">
        <f>IF('Input and Summary Results'!$J$4="yes",IF(C4811=FALSE,FALSE,IF('Data Transformation'!E4811&lt;$R$10,E4811,$R$10)),IF(C4811=FALSE,FALSE,IF(C4811&lt;$R$10,C4811,$R$10)))</f>
        <v>0.38386852999999999</v>
      </c>
      <c r="H4811">
        <f>IF('Input and Summary Results'!$J$4="yes",'Data Transformation'!F4811,'Data Transformation'!D4811)</f>
        <v>5.892588E-2</v>
      </c>
      <c r="I4811">
        <f t="shared" si="256"/>
        <v>277</v>
      </c>
    </row>
    <row r="4812" spans="2:9" x14ac:dyDescent="0.25">
      <c r="B4812">
        <f>IF('Input and Summary Results'!D4394=0,FALSE,'Input and Summary Results'!$B4394)</f>
        <v>277</v>
      </c>
      <c r="C4812">
        <f>IF(OR(B4812=0,'Input and Summary Results'!D4394=0,'Input and Summary Results'!D4394=""),FALSE,'Input and Summary Results'!$D4394)</f>
        <v>0.45008599999999999</v>
      </c>
      <c r="D4812">
        <f>IF(OR(B4812=0,'Input and Summary Results'!E4394=0),FALSE,'Input and Summary Results'!$E4394)</f>
        <v>4.1841139999999999E-2</v>
      </c>
      <c r="E4812">
        <f t="shared" si="254"/>
        <v>-0.34670449565362793</v>
      </c>
      <c r="F4812">
        <f t="shared" si="255"/>
        <v>4.0345744502161808E-2</v>
      </c>
      <c r="G4812">
        <f>IF('Input and Summary Results'!$J$4="yes",IF(C4812=FALSE,FALSE,IF('Data Transformation'!E4812&lt;$R$10,E4812,$R$10)),IF(C4812=FALSE,FALSE,IF(C4812&lt;$R$10,C4812,$R$10)))</f>
        <v>0.45008599999999999</v>
      </c>
      <c r="H4812">
        <f>IF('Input and Summary Results'!$J$4="yes",'Data Transformation'!F4812,'Data Transformation'!D4812)</f>
        <v>4.1841139999999999E-2</v>
      </c>
      <c r="I4812">
        <f t="shared" si="256"/>
        <v>277</v>
      </c>
    </row>
    <row r="4813" spans="2:9" x14ac:dyDescent="0.25">
      <c r="B4813">
        <f>IF('Input and Summary Results'!D4395=0,FALSE,'Input and Summary Results'!$B4395)</f>
        <v>277</v>
      </c>
      <c r="C4813">
        <f>IF(OR(B4813=0,'Input and Summary Results'!D4395=0,'Input and Summary Results'!D4395=""),FALSE,'Input and Summary Results'!$D4395)</f>
        <v>0.57055175999999996</v>
      </c>
      <c r="D4813">
        <f>IF(OR(B4813=0,'Input and Summary Results'!E4395=0),FALSE,'Input and Summary Results'!$E4395)</f>
        <v>6.5576280000000001E-2</v>
      </c>
      <c r="E4813">
        <f t="shared" si="254"/>
        <v>-0.24370495060999045</v>
      </c>
      <c r="F4813">
        <f t="shared" si="255"/>
        <v>4.9881724175208926E-2</v>
      </c>
      <c r="G4813">
        <f>IF('Input and Summary Results'!$J$4="yes",IF(C4813=FALSE,FALSE,IF('Data Transformation'!E4813&lt;$R$10,E4813,$R$10)),IF(C4813=FALSE,FALSE,IF(C4813&lt;$R$10,C4813,$R$10)))</f>
        <v>0.57055175999999996</v>
      </c>
      <c r="H4813">
        <f>IF('Input and Summary Results'!$J$4="yes",'Data Transformation'!F4813,'Data Transformation'!D4813)</f>
        <v>6.5576280000000001E-2</v>
      </c>
      <c r="I4813">
        <f t="shared" si="256"/>
        <v>277</v>
      </c>
    </row>
    <row r="4814" spans="2:9" x14ac:dyDescent="0.25">
      <c r="B4814">
        <f>IF('Input and Summary Results'!D4396=0,FALSE,'Input and Summary Results'!$B4396)</f>
        <v>277</v>
      </c>
      <c r="C4814">
        <f>IF(OR(B4814=0,'Input and Summary Results'!D4396=0,'Input and Summary Results'!D4396=""),FALSE,'Input and Summary Results'!$D4396)</f>
        <v>0.57707017999999999</v>
      </c>
      <c r="D4814">
        <f>IF(OR(B4814=0,'Input and Summary Results'!E4396=0),FALSE,'Input and Summary Results'!$E4396)</f>
        <v>6.8748100000000006E-2</v>
      </c>
      <c r="E4814">
        <f t="shared" si="254"/>
        <v>-0.23877136720243788</v>
      </c>
      <c r="F4814">
        <f t="shared" si="255"/>
        <v>5.170372068090575E-2</v>
      </c>
      <c r="G4814">
        <f>IF('Input and Summary Results'!$J$4="yes",IF(C4814=FALSE,FALSE,IF('Data Transformation'!E4814&lt;$R$10,E4814,$R$10)),IF(C4814=FALSE,FALSE,IF(C4814&lt;$R$10,C4814,$R$10)))</f>
        <v>0.57707017999999999</v>
      </c>
      <c r="H4814">
        <f>IF('Input and Summary Results'!$J$4="yes",'Data Transformation'!F4814,'Data Transformation'!D4814)</f>
        <v>6.8748100000000006E-2</v>
      </c>
      <c r="I4814">
        <f t="shared" si="256"/>
        <v>277</v>
      </c>
    </row>
    <row r="4815" spans="2:9" x14ac:dyDescent="0.25">
      <c r="B4815">
        <f>IF('Input and Summary Results'!D4397=0,FALSE,'Input and Summary Results'!$B4397)</f>
        <v>277</v>
      </c>
      <c r="C4815">
        <f>IF(OR(B4815=0,'Input and Summary Results'!D4397=0,'Input and Summary Results'!D4397=""),FALSE,'Input and Summary Results'!$D4397)</f>
        <v>0.71732761</v>
      </c>
      <c r="D4815">
        <f>IF(OR(B4815=0,'Input and Summary Results'!E4397=0),FALSE,'Input and Summary Results'!$E4397)</f>
        <v>4.704498E-2</v>
      </c>
      <c r="E4815">
        <f t="shared" si="254"/>
        <v>-0.14428245281174307</v>
      </c>
      <c r="F4815">
        <f t="shared" si="255"/>
        <v>2.8463314440106382E-2</v>
      </c>
      <c r="G4815">
        <f>IF('Input and Summary Results'!$J$4="yes",IF(C4815=FALSE,FALSE,IF('Data Transformation'!E4815&lt;$R$10,E4815,$R$10)),IF(C4815=FALSE,FALSE,IF(C4815&lt;$R$10,C4815,$R$10)))</f>
        <v>0.71732761</v>
      </c>
      <c r="H4815">
        <f>IF('Input and Summary Results'!$J$4="yes",'Data Transformation'!F4815,'Data Transformation'!D4815)</f>
        <v>4.704498E-2</v>
      </c>
      <c r="I4815">
        <f t="shared" si="256"/>
        <v>277</v>
      </c>
    </row>
    <row r="4816" spans="2:9" x14ac:dyDescent="0.25">
      <c r="B4816">
        <f>IF('Input and Summary Results'!D4398=0,FALSE,'Input and Summary Results'!$B4398)</f>
        <v>277</v>
      </c>
      <c r="C4816">
        <f>IF(OR(B4816=0,'Input and Summary Results'!D4398=0,'Input and Summary Results'!D4398=""),FALSE,'Input and Summary Results'!$D4398)</f>
        <v>0.72795244999999997</v>
      </c>
      <c r="D4816">
        <f>IF(OR(B4816=0,'Input and Summary Results'!E4398=0),FALSE,'Input and Summary Results'!$E4398)</f>
        <v>4.0647200000000001E-2</v>
      </c>
      <c r="E4816">
        <f t="shared" si="254"/>
        <v>-0.13789698796313568</v>
      </c>
      <c r="F4816">
        <f t="shared" si="255"/>
        <v>2.4233567453478589E-2</v>
      </c>
      <c r="G4816">
        <f>IF('Input and Summary Results'!$J$4="yes",IF(C4816=FALSE,FALSE,IF('Data Transformation'!E4816&lt;$R$10,E4816,$R$10)),IF(C4816=FALSE,FALSE,IF(C4816&lt;$R$10,C4816,$R$10)))</f>
        <v>0.72795244999999997</v>
      </c>
      <c r="H4816">
        <f>IF('Input and Summary Results'!$J$4="yes",'Data Transformation'!F4816,'Data Transformation'!D4816)</f>
        <v>4.0647200000000001E-2</v>
      </c>
      <c r="I4816">
        <f t="shared" si="256"/>
        <v>277</v>
      </c>
    </row>
    <row r="4817" spans="2:9" x14ac:dyDescent="0.25">
      <c r="B4817">
        <f>IF('Input and Summary Results'!D4399=0,FALSE,'Input and Summary Results'!$B4399)</f>
        <v>277</v>
      </c>
      <c r="C4817">
        <f>IF(OR(B4817=0,'Input and Summary Results'!D4399=0,'Input and Summary Results'!D4399=""),FALSE,'Input and Summary Results'!$D4399)</f>
        <v>0.78789454000000003</v>
      </c>
      <c r="D4817">
        <f>IF(OR(B4817=0,'Input and Summary Results'!E4399=0),FALSE,'Input and Summary Results'!$E4399)</f>
        <v>4.6891549999999997E-2</v>
      </c>
      <c r="E4817">
        <f t="shared" si="254"/>
        <v>-0.10353190911088316</v>
      </c>
      <c r="F4817">
        <f t="shared" si="255"/>
        <v>2.5829513553933241E-2</v>
      </c>
      <c r="G4817">
        <f>IF('Input and Summary Results'!$J$4="yes",IF(C4817=FALSE,FALSE,IF('Data Transformation'!E4817&lt;$R$10,E4817,$R$10)),IF(C4817=FALSE,FALSE,IF(C4817&lt;$R$10,C4817,$R$10)))</f>
        <v>0.78789454000000003</v>
      </c>
      <c r="H4817">
        <f>IF('Input and Summary Results'!$J$4="yes",'Data Transformation'!F4817,'Data Transformation'!D4817)</f>
        <v>4.6891549999999997E-2</v>
      </c>
      <c r="I4817">
        <f t="shared" si="256"/>
        <v>277</v>
      </c>
    </row>
    <row r="4818" spans="2:9" x14ac:dyDescent="0.25">
      <c r="B4818">
        <f>IF('Input and Summary Results'!D4400=0,FALSE,'Input and Summary Results'!$B4400)</f>
        <v>277</v>
      </c>
      <c r="C4818">
        <f>IF(OR(B4818=0,'Input and Summary Results'!D4400=0,'Input and Summary Results'!D4400=""),FALSE,'Input and Summary Results'!$D4400)</f>
        <v>0.87783054000000005</v>
      </c>
      <c r="D4818">
        <f>IF(OR(B4818=0,'Input and Summary Results'!E4400=0),FALSE,'Input and Summary Results'!$E4400)</f>
        <v>5.656046E-2</v>
      </c>
      <c r="E4818">
        <f t="shared" si="254"/>
        <v>-5.6589313986879941E-2</v>
      </c>
      <c r="F4818">
        <f t="shared" si="255"/>
        <v>2.7963528860593067E-2</v>
      </c>
      <c r="G4818">
        <f>IF('Input and Summary Results'!$J$4="yes",IF(C4818=FALSE,FALSE,IF('Data Transformation'!E4818&lt;$R$10,E4818,$R$10)),IF(C4818=FALSE,FALSE,IF(C4818&lt;$R$10,C4818,$R$10)))</f>
        <v>0.87783054000000005</v>
      </c>
      <c r="H4818">
        <f>IF('Input and Summary Results'!$J$4="yes",'Data Transformation'!F4818,'Data Transformation'!D4818)</f>
        <v>5.656046E-2</v>
      </c>
      <c r="I4818">
        <f t="shared" si="256"/>
        <v>277</v>
      </c>
    </row>
    <row r="4819" spans="2:9" x14ac:dyDescent="0.25">
      <c r="B4819">
        <f>IF('Input and Summary Results'!D4401=0,FALSE,'Input and Summary Results'!$B4401)</f>
        <v>277</v>
      </c>
      <c r="C4819">
        <f>IF(OR(B4819=0,'Input and Summary Results'!D4401=0,'Input and Summary Results'!D4401=""),FALSE,'Input and Summary Results'!$D4401)</f>
        <v>0.89288687</v>
      </c>
      <c r="D4819">
        <f>IF(OR(B4819=0,'Input and Summary Results'!E4401=0),FALSE,'Input and Summary Results'!$E4401)</f>
        <v>6.292797E-2</v>
      </c>
      <c r="E4819">
        <f t="shared" si="254"/>
        <v>-4.9203563336689411E-2</v>
      </c>
      <c r="F4819">
        <f t="shared" si="255"/>
        <v>3.0587009281478176E-2</v>
      </c>
      <c r="G4819">
        <f>IF('Input and Summary Results'!$J$4="yes",IF(C4819=FALSE,FALSE,IF('Data Transformation'!E4819&lt;$R$10,E4819,$R$10)),IF(C4819=FALSE,FALSE,IF(C4819&lt;$R$10,C4819,$R$10)))</f>
        <v>0.89288687</v>
      </c>
      <c r="H4819">
        <f>IF('Input and Summary Results'!$J$4="yes",'Data Transformation'!F4819,'Data Transformation'!D4819)</f>
        <v>6.292797E-2</v>
      </c>
      <c r="I4819">
        <f t="shared" si="256"/>
        <v>277</v>
      </c>
    </row>
    <row r="4820" spans="2:9" x14ac:dyDescent="0.25">
      <c r="B4820">
        <f>IF('Input and Summary Results'!D4402=0,FALSE,'Input and Summary Results'!$B4402)</f>
        <v>277</v>
      </c>
      <c r="C4820">
        <f>IF(OR(B4820=0,'Input and Summary Results'!D4402=0,'Input and Summary Results'!D4402=""),FALSE,'Input and Summary Results'!$D4402)</f>
        <v>0.91950114000000005</v>
      </c>
      <c r="D4820">
        <f>IF(OR(B4820=0,'Input and Summary Results'!E4402=0),FALSE,'Input and Summary Results'!$E4402)</f>
        <v>4.186525E-2</v>
      </c>
      <c r="E4820">
        <f t="shared" si="254"/>
        <v>-3.644772798609678E-2</v>
      </c>
      <c r="F4820">
        <f t="shared" si="255"/>
        <v>1.9760191379425585E-2</v>
      </c>
      <c r="G4820">
        <f>IF('Input and Summary Results'!$J$4="yes",IF(C4820=FALSE,FALSE,IF('Data Transformation'!E4820&lt;$R$10,E4820,$R$10)),IF(C4820=FALSE,FALSE,IF(C4820&lt;$R$10,C4820,$R$10)))</f>
        <v>0.91950114000000005</v>
      </c>
      <c r="H4820">
        <f>IF('Input and Summary Results'!$J$4="yes",'Data Transformation'!F4820,'Data Transformation'!D4820)</f>
        <v>4.186525E-2</v>
      </c>
      <c r="I4820">
        <f t="shared" si="256"/>
        <v>277</v>
      </c>
    </row>
    <row r="4821" spans="2:9" x14ac:dyDescent="0.25">
      <c r="B4821">
        <f>IF('Input and Summary Results'!D4403=0,FALSE,'Input and Summary Results'!$B4403)</f>
        <v>277</v>
      </c>
      <c r="C4821">
        <f>IF(OR(B4821=0,'Input and Summary Results'!D4403=0,'Input and Summary Results'!D4403=""),FALSE,'Input and Summary Results'!$D4403)</f>
        <v>0.95220855999999998</v>
      </c>
      <c r="D4821">
        <f>IF(OR(B4821=0,'Input and Summary Results'!E4403=0),FALSE,'Input and Summary Results'!$E4403)</f>
        <v>5.8955899999999999E-2</v>
      </c>
      <c r="E4821">
        <f t="shared" si="254"/>
        <v>-2.1267918698459138E-2</v>
      </c>
      <c r="F4821">
        <f t="shared" si="255"/>
        <v>2.6871067615691253E-2</v>
      </c>
      <c r="G4821">
        <f>IF('Input and Summary Results'!$J$4="yes",IF(C4821=FALSE,FALSE,IF('Data Transformation'!E4821&lt;$R$10,E4821,$R$10)),IF(C4821=FALSE,FALSE,IF(C4821&lt;$R$10,C4821,$R$10)))</f>
        <v>0.95220855999999998</v>
      </c>
      <c r="H4821">
        <f>IF('Input and Summary Results'!$J$4="yes",'Data Transformation'!F4821,'Data Transformation'!D4821)</f>
        <v>5.8955899999999999E-2</v>
      </c>
      <c r="I4821">
        <f t="shared" si="256"/>
        <v>277</v>
      </c>
    </row>
    <row r="4822" spans="2:9" x14ac:dyDescent="0.25">
      <c r="B4822">
        <f>IF('Input and Summary Results'!D4404=0,FALSE,'Input and Summary Results'!$B4404)</f>
        <v>277</v>
      </c>
      <c r="C4822">
        <f>IF(OR(B4822=0,'Input and Summary Results'!D4404=0,'Input and Summary Results'!D4404=""),FALSE,'Input and Summary Results'!$D4404)</f>
        <v>0.97616689999999995</v>
      </c>
      <c r="D4822">
        <f>IF(OR(B4822=0,'Input and Summary Results'!E4404=0),FALSE,'Input and Summary Results'!$E4404)</f>
        <v>5.9902280000000002E-2</v>
      </c>
      <c r="E4822">
        <f t="shared" si="254"/>
        <v>-1.0475922546190359E-2</v>
      </c>
      <c r="F4822">
        <f t="shared" si="255"/>
        <v>2.663232027228131E-2</v>
      </c>
      <c r="G4822">
        <f>IF('Input and Summary Results'!$J$4="yes",IF(C4822=FALSE,FALSE,IF('Data Transformation'!E4822&lt;$R$10,E4822,$R$10)),IF(C4822=FALSE,FALSE,IF(C4822&lt;$R$10,C4822,$R$10)))</f>
        <v>0.97616689999999995</v>
      </c>
      <c r="H4822">
        <f>IF('Input and Summary Results'!$J$4="yes",'Data Transformation'!F4822,'Data Transformation'!D4822)</f>
        <v>5.9902280000000002E-2</v>
      </c>
      <c r="I4822">
        <f t="shared" si="256"/>
        <v>277</v>
      </c>
    </row>
    <row r="4823" spans="2:9" x14ac:dyDescent="0.25">
      <c r="B4823">
        <f>IF('Input and Summary Results'!D4405=0,FALSE,'Input and Summary Results'!$B4405)</f>
        <v>277</v>
      </c>
      <c r="C4823">
        <f>IF(OR(B4823=0,'Input and Summary Results'!D4405=0,'Input and Summary Results'!D4405=""),FALSE,'Input and Summary Results'!$D4405)</f>
        <v>0.99032432999999997</v>
      </c>
      <c r="D4823">
        <f>IF(OR(B4823=0,'Input and Summary Results'!E4405=0),FALSE,'Input and Summary Results'!$E4405)</f>
        <v>5.2422990000000003E-2</v>
      </c>
      <c r="E4823">
        <f t="shared" si="254"/>
        <v>-4.2225511984884173E-3</v>
      </c>
      <c r="F4823">
        <f t="shared" si="255"/>
        <v>2.2973865198283074E-2</v>
      </c>
      <c r="G4823">
        <f>IF('Input and Summary Results'!$J$4="yes",IF(C4823=FALSE,FALSE,IF('Data Transformation'!E4823&lt;$R$10,E4823,$R$10)),IF(C4823=FALSE,FALSE,IF(C4823&lt;$R$10,C4823,$R$10)))</f>
        <v>0.99032432999999997</v>
      </c>
      <c r="H4823">
        <f>IF('Input and Summary Results'!$J$4="yes",'Data Transformation'!F4823,'Data Transformation'!D4823)</f>
        <v>5.2422990000000003E-2</v>
      </c>
      <c r="I4823">
        <f t="shared" si="256"/>
        <v>277</v>
      </c>
    </row>
    <row r="4824" spans="2:9" x14ac:dyDescent="0.25">
      <c r="B4824">
        <f>IF('Input and Summary Results'!D4406=0,FALSE,'Input and Summary Results'!$B4406)</f>
        <v>277</v>
      </c>
      <c r="C4824">
        <f>IF(OR(B4824=0,'Input and Summary Results'!D4406=0,'Input and Summary Results'!D4406=""),FALSE,'Input and Summary Results'!$D4406)</f>
        <v>1.0411949599999999</v>
      </c>
      <c r="D4824">
        <f>IF(OR(B4824=0,'Input and Summary Results'!E4406=0),FALSE,'Input and Summary Results'!$E4406)</f>
        <v>5.7929550000000003E-2</v>
      </c>
      <c r="E4824">
        <f t="shared" si="254"/>
        <v>1.7532057199888783E-2</v>
      </c>
      <c r="F4824">
        <f t="shared" si="255"/>
        <v>2.4146702266019424E-2</v>
      </c>
      <c r="G4824">
        <f>IF('Input and Summary Results'!$J$4="yes",IF(C4824=FALSE,FALSE,IF('Data Transformation'!E4824&lt;$R$10,E4824,$R$10)),IF(C4824=FALSE,FALSE,IF(C4824&lt;$R$10,C4824,$R$10)))</f>
        <v>1.0411949599999999</v>
      </c>
      <c r="H4824">
        <f>IF('Input and Summary Results'!$J$4="yes",'Data Transformation'!F4824,'Data Transformation'!D4824)</f>
        <v>5.7929550000000003E-2</v>
      </c>
      <c r="I4824">
        <f t="shared" si="256"/>
        <v>277</v>
      </c>
    </row>
    <row r="4825" spans="2:9" x14ac:dyDescent="0.25">
      <c r="B4825">
        <f>IF('Input and Summary Results'!D4407=0,FALSE,'Input and Summary Results'!$B4407)</f>
        <v>278</v>
      </c>
      <c r="C4825">
        <f>IF(OR(B4825=0,'Input and Summary Results'!D4407=0,'Input and Summary Results'!D4407=""),FALSE,'Input and Summary Results'!$D4407)</f>
        <v>-2.8851999999999999E-2</v>
      </c>
      <c r="D4825">
        <f>IF(OR(B4825=0,'Input and Summary Results'!E4407=0),FALSE,'Input and Summary Results'!$E4407)</f>
        <v>4.3761670000000003E-2</v>
      </c>
      <c r="E4825" t="e">
        <f t="shared" si="254"/>
        <v>#NUM!</v>
      </c>
      <c r="F4825">
        <f t="shared" si="255"/>
        <v>-0.65827550187162076</v>
      </c>
      <c r="G4825">
        <f>IF('Input and Summary Results'!$J$4="yes",IF(C4825=FALSE,FALSE,IF('Data Transformation'!E4825&lt;$R$10,E4825,$R$10)),IF(C4825=FALSE,FALSE,IF(C4825&lt;$R$10,C4825,$R$10)))</f>
        <v>-2.8851999999999999E-2</v>
      </c>
      <c r="H4825">
        <f>IF('Input and Summary Results'!$J$4="yes",'Data Transformation'!F4825,'Data Transformation'!D4825)</f>
        <v>4.3761670000000003E-2</v>
      </c>
      <c r="I4825">
        <f t="shared" si="256"/>
        <v>278</v>
      </c>
    </row>
    <row r="4826" spans="2:9" x14ac:dyDescent="0.25">
      <c r="B4826">
        <f>IF('Input and Summary Results'!D4408=0,FALSE,'Input and Summary Results'!$B4408)</f>
        <v>278</v>
      </c>
      <c r="C4826">
        <f>IF(OR(B4826=0,'Input and Summary Results'!D4408=0,'Input and Summary Results'!D4408=""),FALSE,'Input and Summary Results'!$D4408)</f>
        <v>2.1505929999999999E-2</v>
      </c>
      <c r="D4826">
        <f>IF(OR(B4826=0,'Input and Summary Results'!E4408=0),FALSE,'Input and Summary Results'!$E4408)</f>
        <v>4.623377E-2</v>
      </c>
      <c r="E4826">
        <f t="shared" si="254"/>
        <v>-1.667441772122441</v>
      </c>
      <c r="F4826">
        <f t="shared" si="255"/>
        <v>0.93301969177803523</v>
      </c>
      <c r="G4826">
        <f>IF('Input and Summary Results'!$J$4="yes",IF(C4826=FALSE,FALSE,IF('Data Transformation'!E4826&lt;$R$10,E4826,$R$10)),IF(C4826=FALSE,FALSE,IF(C4826&lt;$R$10,C4826,$R$10)))</f>
        <v>2.1505929999999999E-2</v>
      </c>
      <c r="H4826">
        <f>IF('Input and Summary Results'!$J$4="yes",'Data Transformation'!F4826,'Data Transformation'!D4826)</f>
        <v>4.623377E-2</v>
      </c>
      <c r="I4826">
        <f t="shared" si="256"/>
        <v>278</v>
      </c>
    </row>
    <row r="4827" spans="2:9" x14ac:dyDescent="0.25">
      <c r="B4827">
        <f>IF('Input and Summary Results'!D4409=0,FALSE,'Input and Summary Results'!$B4409)</f>
        <v>278</v>
      </c>
      <c r="C4827">
        <f>IF(OR(B4827=0,'Input and Summary Results'!D4409=0,'Input and Summary Results'!D4409=""),FALSE,'Input and Summary Results'!$D4409)</f>
        <v>2.362448E-2</v>
      </c>
      <c r="D4827">
        <f>IF(OR(B4827=0,'Input and Summary Results'!E4409=0),FALSE,'Input and Summary Results'!$E4409)</f>
        <v>6.4511280000000004E-2</v>
      </c>
      <c r="E4827">
        <f t="shared" si="254"/>
        <v>-1.6266377419982121</v>
      </c>
      <c r="F4827">
        <f t="shared" si="255"/>
        <v>1.1851221918958641</v>
      </c>
      <c r="G4827">
        <f>IF('Input and Summary Results'!$J$4="yes",IF(C4827=FALSE,FALSE,IF('Data Transformation'!E4827&lt;$R$10,E4827,$R$10)),IF(C4827=FALSE,FALSE,IF(C4827&lt;$R$10,C4827,$R$10)))</f>
        <v>2.362448E-2</v>
      </c>
      <c r="H4827">
        <f>IF('Input and Summary Results'!$J$4="yes",'Data Transformation'!F4827,'Data Transformation'!D4827)</f>
        <v>6.4511280000000004E-2</v>
      </c>
      <c r="I4827">
        <f t="shared" si="256"/>
        <v>278</v>
      </c>
    </row>
    <row r="4828" spans="2:9" x14ac:dyDescent="0.25">
      <c r="B4828">
        <f>IF('Input and Summary Results'!D4410=0,FALSE,'Input and Summary Results'!$B4410)</f>
        <v>278</v>
      </c>
      <c r="C4828">
        <f>IF(OR(B4828=0,'Input and Summary Results'!D4410=0,'Input and Summary Results'!D4410=""),FALSE,'Input and Summary Results'!$D4410)</f>
        <v>5.3479039999999999E-2</v>
      </c>
      <c r="D4828">
        <f>IF(OR(B4828=0,'Input and Summary Results'!E4410=0),FALSE,'Input and Summary Results'!$E4410)</f>
        <v>8.1745280000000003E-2</v>
      </c>
      <c r="E4828">
        <f t="shared" si="254"/>
        <v>-1.271816397342078</v>
      </c>
      <c r="F4828">
        <f t="shared" si="255"/>
        <v>0.66338983497085968</v>
      </c>
      <c r="G4828">
        <f>IF('Input and Summary Results'!$J$4="yes",IF(C4828=FALSE,FALSE,IF('Data Transformation'!E4828&lt;$R$10,E4828,$R$10)),IF(C4828=FALSE,FALSE,IF(C4828&lt;$R$10,C4828,$R$10)))</f>
        <v>5.3479039999999999E-2</v>
      </c>
      <c r="H4828">
        <f>IF('Input and Summary Results'!$J$4="yes",'Data Transformation'!F4828,'Data Transformation'!D4828)</f>
        <v>8.1745280000000003E-2</v>
      </c>
      <c r="I4828">
        <f t="shared" si="256"/>
        <v>278</v>
      </c>
    </row>
    <row r="4829" spans="2:9" x14ac:dyDescent="0.25">
      <c r="B4829">
        <f>IF('Input and Summary Results'!D4411=0,FALSE,'Input and Summary Results'!$B4411)</f>
        <v>278</v>
      </c>
      <c r="C4829">
        <f>IF(OR(B4829=0,'Input and Summary Results'!D4411=0,'Input and Summary Results'!D4411=""),FALSE,'Input and Summary Results'!$D4411)</f>
        <v>5.401454E-2</v>
      </c>
      <c r="D4829">
        <f>IF(OR(B4829=0,'Input and Summary Results'!E4411=0),FALSE,'Input and Summary Results'!$E4411)</f>
        <v>8.6748199999999998E-2</v>
      </c>
      <c r="E4829">
        <f t="shared" si="254"/>
        <v>-1.2674893181070026</v>
      </c>
      <c r="F4829">
        <f t="shared" si="255"/>
        <v>0.69701081967929379</v>
      </c>
      <c r="G4829">
        <f>IF('Input and Summary Results'!$J$4="yes",IF(C4829=FALSE,FALSE,IF('Data Transformation'!E4829&lt;$R$10,E4829,$R$10)),IF(C4829=FALSE,FALSE,IF(C4829&lt;$R$10,C4829,$R$10)))</f>
        <v>5.401454E-2</v>
      </c>
      <c r="H4829">
        <f>IF('Input and Summary Results'!$J$4="yes",'Data Transformation'!F4829,'Data Transformation'!D4829)</f>
        <v>8.6748199999999998E-2</v>
      </c>
      <c r="I4829">
        <f t="shared" si="256"/>
        <v>278</v>
      </c>
    </row>
    <row r="4830" spans="2:9" x14ac:dyDescent="0.25">
      <c r="B4830">
        <f>IF('Input and Summary Results'!D4412=0,FALSE,'Input and Summary Results'!$B4412)</f>
        <v>278</v>
      </c>
      <c r="C4830">
        <f>IF(OR(B4830=0,'Input and Summary Results'!D4412=0,'Input and Summary Results'!D4412=""),FALSE,'Input and Summary Results'!$D4412)</f>
        <v>6.0242049999999998E-2</v>
      </c>
      <c r="D4830">
        <f>IF(OR(B4830=0,'Input and Summary Results'!E4412=0),FALSE,'Input and Summary Results'!$E4412)</f>
        <v>7.6604430000000001E-2</v>
      </c>
      <c r="E4830">
        <f t="shared" si="254"/>
        <v>-1.220100257781136</v>
      </c>
      <c r="F4830">
        <f t="shared" si="255"/>
        <v>0.55187900511353782</v>
      </c>
      <c r="G4830">
        <f>IF('Input and Summary Results'!$J$4="yes",IF(C4830=FALSE,FALSE,IF('Data Transformation'!E4830&lt;$R$10,E4830,$R$10)),IF(C4830=FALSE,FALSE,IF(C4830&lt;$R$10,C4830,$R$10)))</f>
        <v>6.0242049999999998E-2</v>
      </c>
      <c r="H4830">
        <f>IF('Input and Summary Results'!$J$4="yes",'Data Transformation'!F4830,'Data Transformation'!D4830)</f>
        <v>7.6604430000000001E-2</v>
      </c>
      <c r="I4830">
        <f t="shared" si="256"/>
        <v>278</v>
      </c>
    </row>
    <row r="4831" spans="2:9" x14ac:dyDescent="0.25">
      <c r="B4831">
        <f>IF('Input and Summary Results'!D4413=0,FALSE,'Input and Summary Results'!$B4413)</f>
        <v>278</v>
      </c>
      <c r="C4831">
        <f>IF(OR(B4831=0,'Input and Summary Results'!D4413=0,'Input and Summary Results'!D4413=""),FALSE,'Input and Summary Results'!$D4413)</f>
        <v>8.5093660000000002E-2</v>
      </c>
      <c r="D4831">
        <f>IF(OR(B4831=0,'Input and Summary Results'!E4413=0),FALSE,'Input and Summary Results'!$E4413)</f>
        <v>5.8596849999999999E-2</v>
      </c>
      <c r="E4831">
        <f t="shared" si="254"/>
        <v>-1.0701027963147813</v>
      </c>
      <c r="F4831">
        <f t="shared" si="255"/>
        <v>0.29885931454822839</v>
      </c>
      <c r="G4831">
        <f>IF('Input and Summary Results'!$J$4="yes",IF(C4831=FALSE,FALSE,IF('Data Transformation'!E4831&lt;$R$10,E4831,$R$10)),IF(C4831=FALSE,FALSE,IF(C4831&lt;$R$10,C4831,$R$10)))</f>
        <v>8.5093660000000002E-2</v>
      </c>
      <c r="H4831">
        <f>IF('Input and Summary Results'!$J$4="yes",'Data Transformation'!F4831,'Data Transformation'!D4831)</f>
        <v>5.8596849999999999E-2</v>
      </c>
      <c r="I4831">
        <f t="shared" si="256"/>
        <v>278</v>
      </c>
    </row>
    <row r="4832" spans="2:9" x14ac:dyDescent="0.25">
      <c r="B4832">
        <f>IF('Input and Summary Results'!D4414=0,FALSE,'Input and Summary Results'!$B4414)</f>
        <v>278</v>
      </c>
      <c r="C4832">
        <f>IF(OR(B4832=0,'Input and Summary Results'!D4414=0,'Input and Summary Results'!D4414=""),FALSE,'Input and Summary Results'!$D4414)</f>
        <v>0.18866477000000001</v>
      </c>
      <c r="D4832">
        <f>IF(OR(B4832=0,'Input and Summary Results'!E4414=0),FALSE,'Input and Summary Results'!$E4414)</f>
        <v>9.2230720000000002E-2</v>
      </c>
      <c r="E4832">
        <f t="shared" si="254"/>
        <v>-0.72430918951729784</v>
      </c>
      <c r="F4832">
        <f t="shared" si="255"/>
        <v>0.21216537925973142</v>
      </c>
      <c r="G4832">
        <f>IF('Input and Summary Results'!$J$4="yes",IF(C4832=FALSE,FALSE,IF('Data Transformation'!E4832&lt;$R$10,E4832,$R$10)),IF(C4832=FALSE,FALSE,IF(C4832&lt;$R$10,C4832,$R$10)))</f>
        <v>0.18866477000000001</v>
      </c>
      <c r="H4832">
        <f>IF('Input and Summary Results'!$J$4="yes",'Data Transformation'!F4832,'Data Transformation'!D4832)</f>
        <v>9.2230720000000002E-2</v>
      </c>
      <c r="I4832">
        <f t="shared" si="256"/>
        <v>278</v>
      </c>
    </row>
    <row r="4833" spans="2:9" x14ac:dyDescent="0.25">
      <c r="B4833">
        <f>IF('Input and Summary Results'!D4415=0,FALSE,'Input and Summary Results'!$B4415)</f>
        <v>278</v>
      </c>
      <c r="C4833">
        <f>IF(OR(B4833=0,'Input and Summary Results'!D4415=0,'Input and Summary Results'!D4415=""),FALSE,'Input and Summary Results'!$D4415)</f>
        <v>0.35910642999999998</v>
      </c>
      <c r="D4833">
        <f>IF(OR(B4833=0,'Input and Summary Results'!E4415=0),FALSE,'Input and Summary Results'!$E4415)</f>
        <v>5.020732E-2</v>
      </c>
      <c r="E4833">
        <f t="shared" si="254"/>
        <v>-0.44477681852049405</v>
      </c>
      <c r="F4833">
        <f t="shared" si="255"/>
        <v>6.0678325587208225E-2</v>
      </c>
      <c r="G4833">
        <f>IF('Input and Summary Results'!$J$4="yes",IF(C4833=FALSE,FALSE,IF('Data Transformation'!E4833&lt;$R$10,E4833,$R$10)),IF(C4833=FALSE,FALSE,IF(C4833&lt;$R$10,C4833,$R$10)))</f>
        <v>0.35910642999999998</v>
      </c>
      <c r="H4833">
        <f>IF('Input and Summary Results'!$J$4="yes",'Data Transformation'!F4833,'Data Transformation'!D4833)</f>
        <v>5.020732E-2</v>
      </c>
      <c r="I4833">
        <f t="shared" si="256"/>
        <v>278</v>
      </c>
    </row>
    <row r="4834" spans="2:9" x14ac:dyDescent="0.25">
      <c r="B4834">
        <f>IF('Input and Summary Results'!D4416=0,FALSE,'Input and Summary Results'!$B4416)</f>
        <v>278</v>
      </c>
      <c r="C4834">
        <f>IF(OR(B4834=0,'Input and Summary Results'!D4416=0,'Input and Summary Results'!D4416=""),FALSE,'Input and Summary Results'!$D4416)</f>
        <v>0.42958689</v>
      </c>
      <c r="D4834">
        <f>IF(OR(B4834=0,'Input and Summary Results'!E4416=0),FALSE,'Input and Summary Results'!$E4416)</f>
        <v>5.89702E-2</v>
      </c>
      <c r="E4834">
        <f t="shared" si="254"/>
        <v>-0.36694898077110472</v>
      </c>
      <c r="F4834">
        <f t="shared" si="255"/>
        <v>5.9575995906206547E-2</v>
      </c>
      <c r="G4834">
        <f>IF('Input and Summary Results'!$J$4="yes",IF(C4834=FALSE,FALSE,IF('Data Transformation'!E4834&lt;$R$10,E4834,$R$10)),IF(C4834=FALSE,FALSE,IF(C4834&lt;$R$10,C4834,$R$10)))</f>
        <v>0.42958689</v>
      </c>
      <c r="H4834">
        <f>IF('Input and Summary Results'!$J$4="yes",'Data Transformation'!F4834,'Data Transformation'!D4834)</f>
        <v>5.89702E-2</v>
      </c>
      <c r="I4834">
        <f t="shared" si="256"/>
        <v>278</v>
      </c>
    </row>
    <row r="4835" spans="2:9" x14ac:dyDescent="0.25">
      <c r="B4835">
        <f>IF('Input and Summary Results'!D4417=0,FALSE,'Input and Summary Results'!$B4417)</f>
        <v>278</v>
      </c>
      <c r="C4835">
        <f>IF(OR(B4835=0,'Input and Summary Results'!D4417=0,'Input and Summary Results'!D4417=""),FALSE,'Input and Summary Results'!$D4417)</f>
        <v>0.65172574999999999</v>
      </c>
      <c r="D4835">
        <f>IF(OR(B4835=0,'Input and Summary Results'!E4417=0),FALSE,'Input and Summary Results'!$E4417)</f>
        <v>4.161637E-2</v>
      </c>
      <c r="E4835">
        <f t="shared" si="254"/>
        <v>-0.1859351194801078</v>
      </c>
      <c r="F4835">
        <f t="shared" si="255"/>
        <v>2.7713351175705423E-2</v>
      </c>
      <c r="G4835">
        <f>IF('Input and Summary Results'!$J$4="yes",IF(C4835=FALSE,FALSE,IF('Data Transformation'!E4835&lt;$R$10,E4835,$R$10)),IF(C4835=FALSE,FALSE,IF(C4835&lt;$R$10,C4835,$R$10)))</f>
        <v>0.65172574999999999</v>
      </c>
      <c r="H4835">
        <f>IF('Input and Summary Results'!$J$4="yes",'Data Transformation'!F4835,'Data Transformation'!D4835)</f>
        <v>4.161637E-2</v>
      </c>
      <c r="I4835">
        <f t="shared" si="256"/>
        <v>278</v>
      </c>
    </row>
    <row r="4836" spans="2:9" x14ac:dyDescent="0.25">
      <c r="B4836">
        <f>IF('Input and Summary Results'!D4418=0,FALSE,'Input and Summary Results'!$B4418)</f>
        <v>278</v>
      </c>
      <c r="C4836">
        <f>IF(OR(B4836=0,'Input and Summary Results'!D4418=0,'Input and Summary Results'!D4418=""),FALSE,'Input and Summary Results'!$D4418)</f>
        <v>0.7113758</v>
      </c>
      <c r="D4836">
        <f>IF(OR(B4836=0,'Input and Summary Results'!E4418=0),FALSE,'Input and Summary Results'!$E4418)</f>
        <v>4.06906E-2</v>
      </c>
      <c r="E4836">
        <f t="shared" si="254"/>
        <v>-0.14790091298384328</v>
      </c>
      <c r="F4836">
        <f t="shared" si="255"/>
        <v>2.4824741578220681E-2</v>
      </c>
      <c r="G4836">
        <f>IF('Input and Summary Results'!$J$4="yes",IF(C4836=FALSE,FALSE,IF('Data Transformation'!E4836&lt;$R$10,E4836,$R$10)),IF(C4836=FALSE,FALSE,IF(C4836&lt;$R$10,C4836,$R$10)))</f>
        <v>0.7113758</v>
      </c>
      <c r="H4836">
        <f>IF('Input and Summary Results'!$J$4="yes",'Data Transformation'!F4836,'Data Transformation'!D4836)</f>
        <v>4.06906E-2</v>
      </c>
      <c r="I4836">
        <f t="shared" si="256"/>
        <v>278</v>
      </c>
    </row>
    <row r="4837" spans="2:9" x14ac:dyDescent="0.25">
      <c r="B4837">
        <f>IF('Input and Summary Results'!D4419=0,FALSE,'Input and Summary Results'!$B4419)</f>
        <v>278</v>
      </c>
      <c r="C4837">
        <f>IF(OR(B4837=0,'Input and Summary Results'!D4419=0,'Input and Summary Results'!D4419=""),FALSE,'Input and Summary Results'!$D4419)</f>
        <v>0.72886220000000002</v>
      </c>
      <c r="D4837">
        <f>IF(OR(B4837=0,'Input and Summary Results'!E4419=0),FALSE,'Input and Summary Results'!$E4419)</f>
        <v>5.5976499999999998E-2</v>
      </c>
      <c r="E4837">
        <f t="shared" si="254"/>
        <v>-0.13735457241799959</v>
      </c>
      <c r="F4837">
        <f t="shared" si="255"/>
        <v>3.3331130356327988E-2</v>
      </c>
      <c r="G4837">
        <f>IF('Input and Summary Results'!$J$4="yes",IF(C4837=FALSE,FALSE,IF('Data Transformation'!E4837&lt;$R$10,E4837,$R$10)),IF(C4837=FALSE,FALSE,IF(C4837&lt;$R$10,C4837,$R$10)))</f>
        <v>0.72886220000000002</v>
      </c>
      <c r="H4837">
        <f>IF('Input and Summary Results'!$J$4="yes",'Data Transformation'!F4837,'Data Transformation'!D4837)</f>
        <v>5.5976499999999998E-2</v>
      </c>
      <c r="I4837">
        <f t="shared" si="256"/>
        <v>278</v>
      </c>
    </row>
    <row r="4838" spans="2:9" x14ac:dyDescent="0.25">
      <c r="B4838">
        <f>IF('Input and Summary Results'!D4420=0,FALSE,'Input and Summary Results'!$B4420)</f>
        <v>278</v>
      </c>
      <c r="C4838">
        <f>IF(OR(B4838=0,'Input and Summary Results'!D4420=0,'Input and Summary Results'!D4420=""),FALSE,'Input and Summary Results'!$D4420)</f>
        <v>1.0672245600000001</v>
      </c>
      <c r="D4838">
        <f>IF(OR(B4838=0,'Input and Summary Results'!E4420=0),FALSE,'Input and Summary Results'!$E4420)</f>
        <v>5.3026589999999998E-2</v>
      </c>
      <c r="E4838">
        <f t="shared" si="254"/>
        <v>2.82558110905991E-2</v>
      </c>
      <c r="F4838">
        <f t="shared" si="255"/>
        <v>2.1563915339429595E-2</v>
      </c>
      <c r="G4838">
        <f>IF('Input and Summary Results'!$J$4="yes",IF(C4838=FALSE,FALSE,IF('Data Transformation'!E4838&lt;$R$10,E4838,$R$10)),IF(C4838=FALSE,FALSE,IF(C4838&lt;$R$10,C4838,$R$10)))</f>
        <v>1.0672245600000001</v>
      </c>
      <c r="H4838">
        <f>IF('Input and Summary Results'!$J$4="yes",'Data Transformation'!F4838,'Data Transformation'!D4838)</f>
        <v>5.3026589999999998E-2</v>
      </c>
      <c r="I4838">
        <f t="shared" si="256"/>
        <v>278</v>
      </c>
    </row>
    <row r="4839" spans="2:9" x14ac:dyDescent="0.25">
      <c r="B4839">
        <f>IF('Input and Summary Results'!D4421=0,FALSE,'Input and Summary Results'!$B4421)</f>
        <v>279</v>
      </c>
      <c r="C4839">
        <f>IF(OR(B4839=0,'Input and Summary Results'!D4421=0,'Input and Summary Results'!D4421=""),FALSE,'Input and Summary Results'!$D4421)</f>
        <v>-3.8811600000000002E-2</v>
      </c>
      <c r="D4839">
        <f>IF(OR(B4839=0,'Input and Summary Results'!E4421=0),FALSE,'Input and Summary Results'!$E4421)</f>
        <v>5.9129939999999999E-2</v>
      </c>
      <c r="E4839" t="e">
        <f t="shared" si="254"/>
        <v>#NUM!</v>
      </c>
      <c r="F4839">
        <f t="shared" si="255"/>
        <v>-0.66120422657143729</v>
      </c>
      <c r="G4839">
        <f>IF('Input and Summary Results'!$J$4="yes",IF(C4839=FALSE,FALSE,IF('Data Transformation'!E4839&lt;$R$10,E4839,$R$10)),IF(C4839=FALSE,FALSE,IF(C4839&lt;$R$10,C4839,$R$10)))</f>
        <v>-3.8811600000000002E-2</v>
      </c>
      <c r="H4839">
        <f>IF('Input and Summary Results'!$J$4="yes",'Data Transformation'!F4839,'Data Transformation'!D4839)</f>
        <v>5.9129939999999999E-2</v>
      </c>
      <c r="I4839">
        <f t="shared" si="256"/>
        <v>279</v>
      </c>
    </row>
    <row r="4840" spans="2:9" x14ac:dyDescent="0.25">
      <c r="B4840">
        <f>IF('Input and Summary Results'!D4422=0,FALSE,'Input and Summary Results'!$B4422)</f>
        <v>279</v>
      </c>
      <c r="C4840">
        <f>IF(OR(B4840=0,'Input and Summary Results'!D4422=0,'Input and Summary Results'!D4422=""),FALSE,'Input and Summary Results'!$D4422)</f>
        <v>0.59929463000000005</v>
      </c>
      <c r="D4840">
        <f>IF(OR(B4840=0,'Input and Summary Results'!E4422=0),FALSE,'Input and Summary Results'!$E4422)</f>
        <v>4.6860110000000003E-2</v>
      </c>
      <c r="E4840">
        <f t="shared" si="254"/>
        <v>-0.22235961379661784</v>
      </c>
      <c r="F4840">
        <f t="shared" si="255"/>
        <v>3.393537455858732E-2</v>
      </c>
      <c r="G4840">
        <f>IF('Input and Summary Results'!$J$4="yes",IF(C4840=FALSE,FALSE,IF('Data Transformation'!E4840&lt;$R$10,E4840,$R$10)),IF(C4840=FALSE,FALSE,IF(C4840&lt;$R$10,C4840,$R$10)))</f>
        <v>0.59929463000000005</v>
      </c>
      <c r="H4840">
        <f>IF('Input and Summary Results'!$J$4="yes",'Data Transformation'!F4840,'Data Transformation'!D4840)</f>
        <v>4.6860110000000003E-2</v>
      </c>
      <c r="I4840">
        <f t="shared" si="256"/>
        <v>279</v>
      </c>
    </row>
    <row r="4841" spans="2:9" x14ac:dyDescent="0.25">
      <c r="B4841">
        <f>IF('Input and Summary Results'!D4423=0,FALSE,'Input and Summary Results'!$B4423)</f>
        <v>279</v>
      </c>
      <c r="C4841">
        <f>IF(OR(B4841=0,'Input and Summary Results'!D4423=0,'Input and Summary Results'!D4423=""),FALSE,'Input and Summary Results'!$D4423)</f>
        <v>0.67384348000000005</v>
      </c>
      <c r="D4841">
        <f>IF(OR(B4841=0,'Input and Summary Results'!E4423=0),FALSE,'Input and Summary Results'!$E4423)</f>
        <v>6.5733550000000002E-2</v>
      </c>
      <c r="E4841">
        <f t="shared" si="254"/>
        <v>-0.17144096943854389</v>
      </c>
      <c r="F4841">
        <f t="shared" si="255"/>
        <v>4.233677633862392E-2</v>
      </c>
      <c r="G4841">
        <f>IF('Input and Summary Results'!$J$4="yes",IF(C4841=FALSE,FALSE,IF('Data Transformation'!E4841&lt;$R$10,E4841,$R$10)),IF(C4841=FALSE,FALSE,IF(C4841&lt;$R$10,C4841,$R$10)))</f>
        <v>0.67384348000000005</v>
      </c>
      <c r="H4841">
        <f>IF('Input and Summary Results'!$J$4="yes",'Data Transformation'!F4841,'Data Transformation'!D4841)</f>
        <v>6.5733550000000002E-2</v>
      </c>
      <c r="I4841">
        <f t="shared" si="256"/>
        <v>279</v>
      </c>
    </row>
    <row r="4842" spans="2:9" x14ac:dyDescent="0.25">
      <c r="B4842">
        <f>IF('Input and Summary Results'!D4424=0,FALSE,'Input and Summary Results'!$B4424)</f>
        <v>279</v>
      </c>
      <c r="C4842">
        <f>IF(OR(B4842=0,'Input and Summary Results'!D4424=0,'Input and Summary Results'!D4424=""),FALSE,'Input and Summary Results'!$D4424)</f>
        <v>0.74244131000000002</v>
      </c>
      <c r="D4842">
        <f>IF(OR(B4842=0,'Input and Summary Results'!E4424=0),FALSE,'Input and Summary Results'!$E4424)</f>
        <v>4.3571529999999997E-2</v>
      </c>
      <c r="E4842">
        <f t="shared" ref="E4842:E4905" si="257">IF(C4842=FALSE,FALSE,LOG10(C4842))</f>
        <v>-0.12933787164113275</v>
      </c>
      <c r="F4842">
        <f t="shared" ref="F4842:F4905" si="258">IF(D4842=FALSE, FALSE,0.434*D4842/C4842)</f>
        <v>2.5470086005855465E-2</v>
      </c>
      <c r="G4842">
        <f>IF('Input and Summary Results'!$J$4="yes",IF(C4842=FALSE,FALSE,IF('Data Transformation'!E4842&lt;$R$10,E4842,$R$10)),IF(C4842=FALSE,FALSE,IF(C4842&lt;$R$10,C4842,$R$10)))</f>
        <v>0.74244131000000002</v>
      </c>
      <c r="H4842">
        <f>IF('Input and Summary Results'!$J$4="yes",'Data Transformation'!F4842,'Data Transformation'!D4842)</f>
        <v>4.3571529999999997E-2</v>
      </c>
      <c r="I4842">
        <f t="shared" si="256"/>
        <v>279</v>
      </c>
    </row>
    <row r="4843" spans="2:9" x14ac:dyDescent="0.25">
      <c r="B4843">
        <f>IF('Input and Summary Results'!D4425=0,FALSE,'Input and Summary Results'!$B4425)</f>
        <v>279</v>
      </c>
      <c r="C4843">
        <f>IF(OR(B4843=0,'Input and Summary Results'!D4425=0,'Input and Summary Results'!D4425=""),FALSE,'Input and Summary Results'!$D4425)</f>
        <v>0.75151723999999998</v>
      </c>
      <c r="D4843">
        <f>IF(OR(B4843=0,'Input and Summary Results'!E4425=0),FALSE,'Input and Summary Results'!$E4425)</f>
        <v>4.18001E-2</v>
      </c>
      <c r="E4843">
        <f t="shared" si="257"/>
        <v>-0.12406105213497355</v>
      </c>
      <c r="F4843">
        <f t="shared" si="258"/>
        <v>2.4139490665576746E-2</v>
      </c>
      <c r="G4843">
        <f>IF('Input and Summary Results'!$J$4="yes",IF(C4843=FALSE,FALSE,IF('Data Transformation'!E4843&lt;$R$10,E4843,$R$10)),IF(C4843=FALSE,FALSE,IF(C4843&lt;$R$10,C4843,$R$10)))</f>
        <v>0.75151723999999998</v>
      </c>
      <c r="H4843">
        <f>IF('Input and Summary Results'!$J$4="yes",'Data Transformation'!F4843,'Data Transformation'!D4843)</f>
        <v>4.18001E-2</v>
      </c>
      <c r="I4843">
        <f t="shared" si="256"/>
        <v>279</v>
      </c>
    </row>
    <row r="4844" spans="2:9" x14ac:dyDescent="0.25">
      <c r="B4844">
        <f>IF('Input and Summary Results'!D4426=0,FALSE,'Input and Summary Results'!$B4426)</f>
        <v>279</v>
      </c>
      <c r="C4844">
        <f>IF(OR(B4844=0,'Input and Summary Results'!D4426=0,'Input and Summary Results'!D4426=""),FALSE,'Input and Summary Results'!$D4426)</f>
        <v>0.79645772999999997</v>
      </c>
      <c r="D4844">
        <f>IF(OR(B4844=0,'Input and Summary Results'!E4426=0),FALSE,'Input and Summary Results'!$E4426)</f>
        <v>4.7983320000000003E-2</v>
      </c>
      <c r="E4844">
        <f t="shared" si="257"/>
        <v>-9.8837268343557799E-2</v>
      </c>
      <c r="F4844">
        <f t="shared" si="258"/>
        <v>2.6146724547453388E-2</v>
      </c>
      <c r="G4844">
        <f>IF('Input and Summary Results'!$J$4="yes",IF(C4844=FALSE,FALSE,IF('Data Transformation'!E4844&lt;$R$10,E4844,$R$10)),IF(C4844=FALSE,FALSE,IF(C4844&lt;$R$10,C4844,$R$10)))</f>
        <v>0.79645772999999997</v>
      </c>
      <c r="H4844">
        <f>IF('Input and Summary Results'!$J$4="yes",'Data Transformation'!F4844,'Data Transformation'!D4844)</f>
        <v>4.7983320000000003E-2</v>
      </c>
      <c r="I4844">
        <f t="shared" si="256"/>
        <v>279</v>
      </c>
    </row>
    <row r="4845" spans="2:9" x14ac:dyDescent="0.25">
      <c r="B4845">
        <f>IF('Input and Summary Results'!D4427=0,FALSE,'Input and Summary Results'!$B4427)</f>
        <v>279</v>
      </c>
      <c r="C4845">
        <f>IF(OR(B4845=0,'Input and Summary Results'!D4427=0,'Input and Summary Results'!D4427=""),FALSE,'Input and Summary Results'!$D4427)</f>
        <v>0.80622313999999995</v>
      </c>
      <c r="D4845">
        <f>IF(OR(B4845=0,'Input and Summary Results'!E4427=0),FALSE,'Input and Summary Results'!$E4427)</f>
        <v>4.9991189999999998E-2</v>
      </c>
      <c r="E4845">
        <f t="shared" si="257"/>
        <v>-9.3544741000519419E-2</v>
      </c>
      <c r="F4845">
        <f t="shared" si="258"/>
        <v>2.6910882835737011E-2</v>
      </c>
      <c r="G4845">
        <f>IF('Input and Summary Results'!$J$4="yes",IF(C4845=FALSE,FALSE,IF('Data Transformation'!E4845&lt;$R$10,E4845,$R$10)),IF(C4845=FALSE,FALSE,IF(C4845&lt;$R$10,C4845,$R$10)))</f>
        <v>0.80622313999999995</v>
      </c>
      <c r="H4845">
        <f>IF('Input and Summary Results'!$J$4="yes",'Data Transformation'!F4845,'Data Transformation'!D4845)</f>
        <v>4.9991189999999998E-2</v>
      </c>
      <c r="I4845">
        <f t="shared" si="256"/>
        <v>279</v>
      </c>
    </row>
    <row r="4846" spans="2:9" x14ac:dyDescent="0.25">
      <c r="B4846">
        <f>IF('Input and Summary Results'!D4428=0,FALSE,'Input and Summary Results'!$B4428)</f>
        <v>279</v>
      </c>
      <c r="C4846">
        <f>IF(OR(B4846=0,'Input and Summary Results'!D4428=0,'Input and Summary Results'!D4428=""),FALSE,'Input and Summary Results'!$D4428)</f>
        <v>0.83357588999999999</v>
      </c>
      <c r="D4846">
        <f>IF(OR(B4846=0,'Input and Summary Results'!E4428=0),FALSE,'Input and Summary Results'!$E4428)</f>
        <v>7.9189209999999996E-2</v>
      </c>
      <c r="E4846">
        <f t="shared" si="257"/>
        <v>-7.9054855214637509E-2</v>
      </c>
      <c r="F4846">
        <f t="shared" si="258"/>
        <v>4.1229739910063859E-2</v>
      </c>
      <c r="G4846">
        <f>IF('Input and Summary Results'!$J$4="yes",IF(C4846=FALSE,FALSE,IF('Data Transformation'!E4846&lt;$R$10,E4846,$R$10)),IF(C4846=FALSE,FALSE,IF(C4846&lt;$R$10,C4846,$R$10)))</f>
        <v>0.83357588999999999</v>
      </c>
      <c r="H4846">
        <f>IF('Input and Summary Results'!$J$4="yes",'Data Transformation'!F4846,'Data Transformation'!D4846)</f>
        <v>7.9189209999999996E-2</v>
      </c>
      <c r="I4846">
        <f t="shared" si="256"/>
        <v>279</v>
      </c>
    </row>
    <row r="4847" spans="2:9" x14ac:dyDescent="0.25">
      <c r="B4847">
        <f>IF('Input and Summary Results'!D4429=0,FALSE,'Input and Summary Results'!$B4429)</f>
        <v>279</v>
      </c>
      <c r="C4847">
        <f>IF(OR(B4847=0,'Input and Summary Results'!D4429=0,'Input and Summary Results'!D4429=""),FALSE,'Input and Summary Results'!$D4429)</f>
        <v>0.88284315000000002</v>
      </c>
      <c r="D4847">
        <f>IF(OR(B4847=0,'Input and Summary Results'!E4429=0),FALSE,'Input and Summary Results'!$E4429)</f>
        <v>4.0534630000000002E-2</v>
      </c>
      <c r="E4847">
        <f t="shared" si="257"/>
        <v>-5.4116448336706091E-2</v>
      </c>
      <c r="F4847">
        <f t="shared" si="258"/>
        <v>1.9926562742203981E-2</v>
      </c>
      <c r="G4847">
        <f>IF('Input and Summary Results'!$J$4="yes",IF(C4847=FALSE,FALSE,IF('Data Transformation'!E4847&lt;$R$10,E4847,$R$10)),IF(C4847=FALSE,FALSE,IF(C4847&lt;$R$10,C4847,$R$10)))</f>
        <v>0.88284315000000002</v>
      </c>
      <c r="H4847">
        <f>IF('Input and Summary Results'!$J$4="yes",'Data Transformation'!F4847,'Data Transformation'!D4847)</f>
        <v>4.0534630000000002E-2</v>
      </c>
      <c r="I4847">
        <f t="shared" si="256"/>
        <v>279</v>
      </c>
    </row>
    <row r="4848" spans="2:9" x14ac:dyDescent="0.25">
      <c r="B4848">
        <f>IF('Input and Summary Results'!D4430=0,FALSE,'Input and Summary Results'!$B4430)</f>
        <v>279</v>
      </c>
      <c r="C4848">
        <f>IF(OR(B4848=0,'Input and Summary Results'!D4430=0,'Input and Summary Results'!D4430=""),FALSE,'Input and Summary Results'!$D4430)</f>
        <v>0.89994755999999998</v>
      </c>
      <c r="D4848">
        <f>IF(OR(B4848=0,'Input and Summary Results'!E4430=0),FALSE,'Input and Summary Results'!$E4430)</f>
        <v>5.1416200000000002E-2</v>
      </c>
      <c r="E4848">
        <f t="shared" si="257"/>
        <v>-4.5782796189731849E-2</v>
      </c>
      <c r="F4848">
        <f t="shared" si="258"/>
        <v>2.4795478972130334E-2</v>
      </c>
      <c r="G4848">
        <f>IF('Input and Summary Results'!$J$4="yes",IF(C4848=FALSE,FALSE,IF('Data Transformation'!E4848&lt;$R$10,E4848,$R$10)),IF(C4848=FALSE,FALSE,IF(C4848&lt;$R$10,C4848,$R$10)))</f>
        <v>0.89994755999999998</v>
      </c>
      <c r="H4848">
        <f>IF('Input and Summary Results'!$J$4="yes",'Data Transformation'!F4848,'Data Transformation'!D4848)</f>
        <v>5.1416200000000002E-2</v>
      </c>
      <c r="I4848">
        <f t="shared" si="256"/>
        <v>279</v>
      </c>
    </row>
    <row r="4849" spans="2:9" x14ac:dyDescent="0.25">
      <c r="B4849">
        <f>IF('Input and Summary Results'!D4431=0,FALSE,'Input and Summary Results'!$B4431)</f>
        <v>279</v>
      </c>
      <c r="C4849">
        <f>IF(OR(B4849=0,'Input and Summary Results'!D4431=0,'Input and Summary Results'!D4431=""),FALSE,'Input and Summary Results'!$D4431)</f>
        <v>0.92546786999999997</v>
      </c>
      <c r="D4849">
        <f>IF(OR(B4849=0,'Input and Summary Results'!E4431=0),FALSE,'Input and Summary Results'!$E4431)</f>
        <v>6.1504179999999999E-2</v>
      </c>
      <c r="E4849">
        <f t="shared" si="257"/>
        <v>-3.3638654300513299E-2</v>
      </c>
      <c r="F4849">
        <f t="shared" si="258"/>
        <v>2.8842507649671296E-2</v>
      </c>
      <c r="G4849">
        <f>IF('Input and Summary Results'!$J$4="yes",IF(C4849=FALSE,FALSE,IF('Data Transformation'!E4849&lt;$R$10,E4849,$R$10)),IF(C4849=FALSE,FALSE,IF(C4849&lt;$R$10,C4849,$R$10)))</f>
        <v>0.92546786999999997</v>
      </c>
      <c r="H4849">
        <f>IF('Input and Summary Results'!$J$4="yes",'Data Transformation'!F4849,'Data Transformation'!D4849)</f>
        <v>6.1504179999999999E-2</v>
      </c>
      <c r="I4849">
        <f t="shared" si="256"/>
        <v>279</v>
      </c>
    </row>
    <row r="4850" spans="2:9" x14ac:dyDescent="0.25">
      <c r="B4850">
        <f>IF('Input and Summary Results'!D4432=0,FALSE,'Input and Summary Results'!$B4432)</f>
        <v>279</v>
      </c>
      <c r="C4850">
        <f>IF(OR(B4850=0,'Input and Summary Results'!D4432=0,'Input and Summary Results'!D4432=""),FALSE,'Input and Summary Results'!$D4432)</f>
        <v>0.95207812999999997</v>
      </c>
      <c r="D4850">
        <f>IF(OR(B4850=0,'Input and Summary Results'!E4432=0),FALSE,'Input and Summary Results'!$E4432)</f>
        <v>6.7547120000000002E-2</v>
      </c>
      <c r="E4850">
        <f t="shared" si="257"/>
        <v>-2.1327410821846533E-2</v>
      </c>
      <c r="F4850">
        <f t="shared" si="258"/>
        <v>3.0791013002262745E-2</v>
      </c>
      <c r="G4850">
        <f>IF('Input and Summary Results'!$J$4="yes",IF(C4850=FALSE,FALSE,IF('Data Transformation'!E4850&lt;$R$10,E4850,$R$10)),IF(C4850=FALSE,FALSE,IF(C4850&lt;$R$10,C4850,$R$10)))</f>
        <v>0.95207812999999997</v>
      </c>
      <c r="H4850">
        <f>IF('Input and Summary Results'!$J$4="yes",'Data Transformation'!F4850,'Data Transformation'!D4850)</f>
        <v>6.7547120000000002E-2</v>
      </c>
      <c r="I4850">
        <f t="shared" si="256"/>
        <v>279</v>
      </c>
    </row>
    <row r="4851" spans="2:9" x14ac:dyDescent="0.25">
      <c r="B4851">
        <f>IF('Input and Summary Results'!D4433=0,FALSE,'Input and Summary Results'!$B4433)</f>
        <v>279</v>
      </c>
      <c r="C4851">
        <f>IF(OR(B4851=0,'Input and Summary Results'!D4433=0,'Input and Summary Results'!D4433=""),FALSE,'Input and Summary Results'!$D4433)</f>
        <v>0.96423353999999994</v>
      </c>
      <c r="D4851">
        <f>IF(OR(B4851=0,'Input and Summary Results'!E4433=0),FALSE,'Input and Summary Results'!$E4433)</f>
        <v>3.961692E-2</v>
      </c>
      <c r="E4851">
        <f t="shared" si="257"/>
        <v>-1.5817766045727738E-2</v>
      </c>
      <c r="F4851">
        <f t="shared" si="258"/>
        <v>1.7831513390417844E-2</v>
      </c>
      <c r="G4851">
        <f>IF('Input and Summary Results'!$J$4="yes",IF(C4851=FALSE,FALSE,IF('Data Transformation'!E4851&lt;$R$10,E4851,$R$10)),IF(C4851=FALSE,FALSE,IF(C4851&lt;$R$10,C4851,$R$10)))</f>
        <v>0.96423353999999994</v>
      </c>
      <c r="H4851">
        <f>IF('Input and Summary Results'!$J$4="yes",'Data Transformation'!F4851,'Data Transformation'!D4851)</f>
        <v>3.961692E-2</v>
      </c>
      <c r="I4851">
        <f t="shared" si="256"/>
        <v>279</v>
      </c>
    </row>
    <row r="4852" spans="2:9" x14ac:dyDescent="0.25">
      <c r="B4852">
        <f>IF('Input and Summary Results'!D4434=0,FALSE,'Input and Summary Results'!$B4434)</f>
        <v>279</v>
      </c>
      <c r="C4852">
        <f>IF(OR(B4852=0,'Input and Summary Results'!D4434=0,'Input and Summary Results'!D4434=""),FALSE,'Input and Summary Results'!$D4434)</f>
        <v>0.97623088999999996</v>
      </c>
      <c r="D4852">
        <f>IF(OR(B4852=0,'Input and Summary Results'!E4434=0),FALSE,'Input and Summary Results'!$E4434)</f>
        <v>3.2843570000000002E-2</v>
      </c>
      <c r="E4852">
        <f t="shared" si="257"/>
        <v>-1.0447454470627801E-2</v>
      </c>
      <c r="F4852">
        <f t="shared" si="258"/>
        <v>1.4601166103236092E-2</v>
      </c>
      <c r="G4852">
        <f>IF('Input and Summary Results'!$J$4="yes",IF(C4852=FALSE,FALSE,IF('Data Transformation'!E4852&lt;$R$10,E4852,$R$10)),IF(C4852=FALSE,FALSE,IF(C4852&lt;$R$10,C4852,$R$10)))</f>
        <v>0.97623088999999996</v>
      </c>
      <c r="H4852">
        <f>IF('Input and Summary Results'!$J$4="yes",'Data Transformation'!F4852,'Data Transformation'!D4852)</f>
        <v>3.2843570000000002E-2</v>
      </c>
      <c r="I4852">
        <f t="shared" si="256"/>
        <v>279</v>
      </c>
    </row>
    <row r="4853" spans="2:9" x14ac:dyDescent="0.25">
      <c r="B4853">
        <f>IF('Input and Summary Results'!D4435=0,FALSE,'Input and Summary Results'!$B4435)</f>
        <v>279</v>
      </c>
      <c r="C4853">
        <f>IF(OR(B4853=0,'Input and Summary Results'!D4435=0,'Input and Summary Results'!D4435=""),FALSE,'Input and Summary Results'!$D4435)</f>
        <v>1.01812133</v>
      </c>
      <c r="D4853">
        <f>IF(OR(B4853=0,'Input and Summary Results'!E4435=0),FALSE,'Input and Summary Results'!$E4435)</f>
        <v>3.5144429999999997E-2</v>
      </c>
      <c r="E4853">
        <f t="shared" si="257"/>
        <v>7.79953616345386E-3</v>
      </c>
      <c r="F4853">
        <f t="shared" si="258"/>
        <v>1.4981203291360174E-2</v>
      </c>
      <c r="G4853">
        <f>IF('Input and Summary Results'!$J$4="yes",IF(C4853=FALSE,FALSE,IF('Data Transformation'!E4853&lt;$R$10,E4853,$R$10)),IF(C4853=FALSE,FALSE,IF(C4853&lt;$R$10,C4853,$R$10)))</f>
        <v>1.01812133</v>
      </c>
      <c r="H4853">
        <f>IF('Input and Summary Results'!$J$4="yes",'Data Transformation'!F4853,'Data Transformation'!D4853)</f>
        <v>3.5144429999999997E-2</v>
      </c>
      <c r="I4853">
        <f t="shared" si="256"/>
        <v>279</v>
      </c>
    </row>
    <row r="4854" spans="2:9" x14ac:dyDescent="0.25">
      <c r="B4854">
        <f>IF('Input and Summary Results'!D4436=0,FALSE,'Input and Summary Results'!$B4436)</f>
        <v>279</v>
      </c>
      <c r="C4854">
        <f>IF(OR(B4854=0,'Input and Summary Results'!D4436=0,'Input and Summary Results'!D4436=""),FALSE,'Input and Summary Results'!$D4436)</f>
        <v>1.03213366</v>
      </c>
      <c r="D4854">
        <f>IF(OR(B4854=0,'Input and Summary Results'!E4436=0),FALSE,'Input and Summary Results'!$E4436)</f>
        <v>3.103361E-2</v>
      </c>
      <c r="E4854">
        <f t="shared" si="257"/>
        <v>1.3735941517675732E-2</v>
      </c>
      <c r="F4854">
        <f t="shared" si="258"/>
        <v>1.3049266061141733E-2</v>
      </c>
      <c r="G4854">
        <f>IF('Input and Summary Results'!$J$4="yes",IF(C4854=FALSE,FALSE,IF('Data Transformation'!E4854&lt;$R$10,E4854,$R$10)),IF(C4854=FALSE,FALSE,IF(C4854&lt;$R$10,C4854,$R$10)))</f>
        <v>1.03213366</v>
      </c>
      <c r="H4854">
        <f>IF('Input and Summary Results'!$J$4="yes",'Data Transformation'!F4854,'Data Transformation'!D4854)</f>
        <v>3.103361E-2</v>
      </c>
      <c r="I4854">
        <f t="shared" si="256"/>
        <v>279</v>
      </c>
    </row>
    <row r="4855" spans="2:9" x14ac:dyDescent="0.25">
      <c r="B4855">
        <f>IF('Input and Summary Results'!D4437=0,FALSE,'Input and Summary Results'!$B4437)</f>
        <v>279</v>
      </c>
      <c r="C4855">
        <f>IF(OR(B4855=0,'Input and Summary Results'!D4437=0,'Input and Summary Results'!D4437=""),FALSE,'Input and Summary Results'!$D4437)</f>
        <v>1.0466325999999999</v>
      </c>
      <c r="D4855">
        <f>IF(OR(B4855=0,'Input and Summary Results'!E4437=0),FALSE,'Input and Summary Results'!$E4437)</f>
        <v>6.2076689999999997E-2</v>
      </c>
      <c r="E4855">
        <f t="shared" si="257"/>
        <v>1.9794257806297396E-2</v>
      </c>
      <c r="F4855">
        <f t="shared" si="258"/>
        <v>2.5740917548335494E-2</v>
      </c>
      <c r="G4855">
        <f>IF('Input and Summary Results'!$J$4="yes",IF(C4855=FALSE,FALSE,IF('Data Transformation'!E4855&lt;$R$10,E4855,$R$10)),IF(C4855=FALSE,FALSE,IF(C4855&lt;$R$10,C4855,$R$10)))</f>
        <v>1.0466325999999999</v>
      </c>
      <c r="H4855">
        <f>IF('Input and Summary Results'!$J$4="yes",'Data Transformation'!F4855,'Data Transformation'!D4855)</f>
        <v>6.2076689999999997E-2</v>
      </c>
      <c r="I4855">
        <f t="shared" si="256"/>
        <v>279</v>
      </c>
    </row>
    <row r="4856" spans="2:9" x14ac:dyDescent="0.25">
      <c r="B4856">
        <f>IF('Input and Summary Results'!D4438=0,FALSE,'Input and Summary Results'!$B4438)</f>
        <v>279</v>
      </c>
      <c r="C4856">
        <f>IF(OR(B4856=0,'Input and Summary Results'!D4438=0,'Input and Summary Results'!D4438=""),FALSE,'Input and Summary Results'!$D4438)</f>
        <v>1.04802039</v>
      </c>
      <c r="D4856">
        <f>IF(OR(B4856=0,'Input and Summary Results'!E4438=0),FALSE,'Input and Summary Results'!$E4438)</f>
        <v>3.9103150000000003E-2</v>
      </c>
      <c r="E4856">
        <f t="shared" si="257"/>
        <v>2.0369732245363047E-2</v>
      </c>
      <c r="F4856">
        <f t="shared" si="258"/>
        <v>1.6193165001303078E-2</v>
      </c>
      <c r="G4856">
        <f>IF('Input and Summary Results'!$J$4="yes",IF(C4856=FALSE,FALSE,IF('Data Transformation'!E4856&lt;$R$10,E4856,$R$10)),IF(C4856=FALSE,FALSE,IF(C4856&lt;$R$10,C4856,$R$10)))</f>
        <v>1.04802039</v>
      </c>
      <c r="H4856">
        <f>IF('Input and Summary Results'!$J$4="yes",'Data Transformation'!F4856,'Data Transformation'!D4856)</f>
        <v>3.9103150000000003E-2</v>
      </c>
      <c r="I4856">
        <f t="shared" si="256"/>
        <v>279</v>
      </c>
    </row>
    <row r="4857" spans="2:9" x14ac:dyDescent="0.25">
      <c r="B4857">
        <f>IF('Input and Summary Results'!D4439=0,FALSE,'Input and Summary Results'!$B4439)</f>
        <v>279</v>
      </c>
      <c r="C4857">
        <f>IF(OR(B4857=0,'Input and Summary Results'!D4439=0,'Input and Summary Results'!D4439=""),FALSE,'Input and Summary Results'!$D4439)</f>
        <v>1.09777803</v>
      </c>
      <c r="D4857">
        <f>IF(OR(B4857=0,'Input and Summary Results'!E4439=0),FALSE,'Input and Summary Results'!$E4439)</f>
        <v>6.8071019999999996E-2</v>
      </c>
      <c r="E4857">
        <f t="shared" si="257"/>
        <v>4.0514534930525974E-2</v>
      </c>
      <c r="F4857">
        <f t="shared" si="258"/>
        <v>2.6911471966696215E-2</v>
      </c>
      <c r="G4857">
        <f>IF('Input and Summary Results'!$J$4="yes",IF(C4857=FALSE,FALSE,IF('Data Transformation'!E4857&lt;$R$10,E4857,$R$10)),IF(C4857=FALSE,FALSE,IF(C4857&lt;$R$10,C4857,$R$10)))</f>
        <v>1.09777803</v>
      </c>
      <c r="H4857">
        <f>IF('Input and Summary Results'!$J$4="yes",'Data Transformation'!F4857,'Data Transformation'!D4857)</f>
        <v>6.8071019999999996E-2</v>
      </c>
      <c r="I4857">
        <f t="shared" si="256"/>
        <v>279</v>
      </c>
    </row>
    <row r="4858" spans="2:9" x14ac:dyDescent="0.25">
      <c r="B4858">
        <f>IF('Input and Summary Results'!D4440=0,FALSE,'Input and Summary Results'!$B4440)</f>
        <v>280</v>
      </c>
      <c r="C4858">
        <f>IF(OR(B4858=0,'Input and Summary Results'!D4440=0,'Input and Summary Results'!D4440=""),FALSE,'Input and Summary Results'!$D4440)</f>
        <v>-5.5451100000000003E-2</v>
      </c>
      <c r="D4858">
        <f>IF(OR(B4858=0,'Input and Summary Results'!E4440=0),FALSE,'Input and Summary Results'!$E4440)</f>
        <v>0.10448744</v>
      </c>
      <c r="E4858" t="e">
        <f t="shared" si="257"/>
        <v>#NUM!</v>
      </c>
      <c r="F4858">
        <f t="shared" si="258"/>
        <v>-0.81779349661233036</v>
      </c>
      <c r="G4858">
        <f>IF('Input and Summary Results'!$J$4="yes",IF(C4858=FALSE,FALSE,IF('Data Transformation'!E4858&lt;$R$10,E4858,$R$10)),IF(C4858=FALSE,FALSE,IF(C4858&lt;$R$10,C4858,$R$10)))</f>
        <v>-5.5451100000000003E-2</v>
      </c>
      <c r="H4858">
        <f>IF('Input and Summary Results'!$J$4="yes",'Data Transformation'!F4858,'Data Transformation'!D4858)</f>
        <v>0.10448744</v>
      </c>
      <c r="I4858">
        <f t="shared" si="256"/>
        <v>280</v>
      </c>
    </row>
    <row r="4859" spans="2:9" x14ac:dyDescent="0.25">
      <c r="B4859">
        <f>IF('Input and Summary Results'!D4441=0,FALSE,'Input and Summary Results'!$B4441)</f>
        <v>280</v>
      </c>
      <c r="C4859">
        <f>IF(OR(B4859=0,'Input and Summary Results'!D4441=0,'Input and Summary Results'!D4441=""),FALSE,'Input and Summary Results'!$D4441)</f>
        <v>9.1554500000000007E-3</v>
      </c>
      <c r="D4859">
        <f>IF(OR(B4859=0,'Input and Summary Results'!E4441=0),FALSE,'Input and Summary Results'!$E4441)</f>
        <v>5.3361209999999999E-2</v>
      </c>
      <c r="E4859">
        <f t="shared" si="257"/>
        <v>-2.0383203048069682</v>
      </c>
      <c r="F4859">
        <f t="shared" si="258"/>
        <v>2.5295059379932168</v>
      </c>
      <c r="G4859">
        <f>IF('Input and Summary Results'!$J$4="yes",IF(C4859=FALSE,FALSE,IF('Data Transformation'!E4859&lt;$R$10,E4859,$R$10)),IF(C4859=FALSE,FALSE,IF(C4859&lt;$R$10,C4859,$R$10)))</f>
        <v>9.1554500000000007E-3</v>
      </c>
      <c r="H4859">
        <f>IF('Input and Summary Results'!$J$4="yes",'Data Transformation'!F4859,'Data Transformation'!D4859)</f>
        <v>5.3361209999999999E-2</v>
      </c>
      <c r="I4859">
        <f t="shared" si="256"/>
        <v>280</v>
      </c>
    </row>
    <row r="4860" spans="2:9" x14ac:dyDescent="0.25">
      <c r="B4860">
        <f>IF('Input and Summary Results'!D4442=0,FALSE,'Input and Summary Results'!$B4442)</f>
        <v>280</v>
      </c>
      <c r="C4860">
        <f>IF(OR(B4860=0,'Input and Summary Results'!D4442=0,'Input and Summary Results'!D4442=""),FALSE,'Input and Summary Results'!$D4442)</f>
        <v>1.8285849999999999E-2</v>
      </c>
      <c r="D4860">
        <f>IF(OR(B4860=0,'Input and Summary Results'!E4442=0),FALSE,'Input and Summary Results'!$E4442)</f>
        <v>5.8420720000000002E-2</v>
      </c>
      <c r="E4860">
        <f t="shared" si="257"/>
        <v>-1.7378848470989918</v>
      </c>
      <c r="F4860">
        <f t="shared" si="258"/>
        <v>1.3865689853083123</v>
      </c>
      <c r="G4860">
        <f>IF('Input and Summary Results'!$J$4="yes",IF(C4860=FALSE,FALSE,IF('Data Transformation'!E4860&lt;$R$10,E4860,$R$10)),IF(C4860=FALSE,FALSE,IF(C4860&lt;$R$10,C4860,$R$10)))</f>
        <v>1.8285849999999999E-2</v>
      </c>
      <c r="H4860">
        <f>IF('Input and Summary Results'!$J$4="yes",'Data Transformation'!F4860,'Data Transformation'!D4860)</f>
        <v>5.8420720000000002E-2</v>
      </c>
      <c r="I4860">
        <f t="shared" si="256"/>
        <v>280</v>
      </c>
    </row>
    <row r="4861" spans="2:9" x14ac:dyDescent="0.25">
      <c r="B4861">
        <f>IF('Input and Summary Results'!D4443=0,FALSE,'Input and Summary Results'!$B4443)</f>
        <v>280</v>
      </c>
      <c r="C4861">
        <f>IF(OR(B4861=0,'Input and Summary Results'!D4443=0,'Input and Summary Results'!D4443=""),FALSE,'Input and Summary Results'!$D4443)</f>
        <v>2.840966E-2</v>
      </c>
      <c r="D4861">
        <f>IF(OR(B4861=0,'Input and Summary Results'!E4443=0),FALSE,'Input and Summary Results'!$E4443)</f>
        <v>4.3041530000000001E-2</v>
      </c>
      <c r="E4861">
        <f t="shared" si="257"/>
        <v>-1.5465339637782054</v>
      </c>
      <c r="F4861">
        <f t="shared" si="258"/>
        <v>0.65752367398976275</v>
      </c>
      <c r="G4861">
        <f>IF('Input and Summary Results'!$J$4="yes",IF(C4861=FALSE,FALSE,IF('Data Transformation'!E4861&lt;$R$10,E4861,$R$10)),IF(C4861=FALSE,FALSE,IF(C4861&lt;$R$10,C4861,$R$10)))</f>
        <v>2.840966E-2</v>
      </c>
      <c r="H4861">
        <f>IF('Input and Summary Results'!$J$4="yes",'Data Transformation'!F4861,'Data Transformation'!D4861)</f>
        <v>4.3041530000000001E-2</v>
      </c>
      <c r="I4861">
        <f t="shared" si="256"/>
        <v>280</v>
      </c>
    </row>
    <row r="4862" spans="2:9" x14ac:dyDescent="0.25">
      <c r="B4862">
        <f>IF('Input and Summary Results'!D4444=0,FALSE,'Input and Summary Results'!$B4444)</f>
        <v>280</v>
      </c>
      <c r="C4862">
        <f>IF(OR(B4862=0,'Input and Summary Results'!D4444=0,'Input and Summary Results'!D4444=""),FALSE,'Input and Summary Results'!$D4444)</f>
        <v>9.7800570000000003E-2</v>
      </c>
      <c r="D4862">
        <f>IF(OR(B4862=0,'Input and Summary Results'!E4444=0),FALSE,'Input and Summary Results'!$E4444)</f>
        <v>6.5619200000000003E-2</v>
      </c>
      <c r="E4862">
        <f t="shared" si="257"/>
        <v>-1.0096586140556163</v>
      </c>
      <c r="F4862">
        <f t="shared" si="258"/>
        <v>0.29119188978141947</v>
      </c>
      <c r="G4862">
        <f>IF('Input and Summary Results'!$J$4="yes",IF(C4862=FALSE,FALSE,IF('Data Transformation'!E4862&lt;$R$10,E4862,$R$10)),IF(C4862=FALSE,FALSE,IF(C4862&lt;$R$10,C4862,$R$10)))</f>
        <v>9.7800570000000003E-2</v>
      </c>
      <c r="H4862">
        <f>IF('Input and Summary Results'!$J$4="yes",'Data Transformation'!F4862,'Data Transformation'!D4862)</f>
        <v>6.5619200000000003E-2</v>
      </c>
      <c r="I4862">
        <f t="shared" si="256"/>
        <v>280</v>
      </c>
    </row>
    <row r="4863" spans="2:9" x14ac:dyDescent="0.25">
      <c r="B4863">
        <f>IF('Input and Summary Results'!D4445=0,FALSE,'Input and Summary Results'!$B4445)</f>
        <v>280</v>
      </c>
      <c r="C4863">
        <f>IF(OR(B4863=0,'Input and Summary Results'!D4445=0,'Input and Summary Results'!D4445=""),FALSE,'Input and Summary Results'!$D4445)</f>
        <v>0.13920355000000001</v>
      </c>
      <c r="D4863">
        <f>IF(OR(B4863=0,'Input and Summary Results'!E4445=0),FALSE,'Input and Summary Results'!$E4445)</f>
        <v>4.8136489999999997E-2</v>
      </c>
      <c r="E4863">
        <f t="shared" si="257"/>
        <v>-0.85634968910942488</v>
      </c>
      <c r="F4863">
        <f t="shared" si="258"/>
        <v>0.15007689574008706</v>
      </c>
      <c r="G4863">
        <f>IF('Input and Summary Results'!$J$4="yes",IF(C4863=FALSE,FALSE,IF('Data Transformation'!E4863&lt;$R$10,E4863,$R$10)),IF(C4863=FALSE,FALSE,IF(C4863&lt;$R$10,C4863,$R$10)))</f>
        <v>0.13920355000000001</v>
      </c>
      <c r="H4863">
        <f>IF('Input and Summary Results'!$J$4="yes",'Data Transformation'!F4863,'Data Transformation'!D4863)</f>
        <v>4.8136489999999997E-2</v>
      </c>
      <c r="I4863">
        <f t="shared" si="256"/>
        <v>280</v>
      </c>
    </row>
    <row r="4864" spans="2:9" x14ac:dyDescent="0.25">
      <c r="B4864">
        <f>IF('Input and Summary Results'!D4446=0,FALSE,'Input and Summary Results'!$B4446)</f>
        <v>280</v>
      </c>
      <c r="C4864">
        <f>IF(OR(B4864=0,'Input and Summary Results'!D4446=0,'Input and Summary Results'!D4446=""),FALSE,'Input and Summary Results'!$D4446)</f>
        <v>0.19520601000000001</v>
      </c>
      <c r="D4864">
        <f>IF(OR(B4864=0,'Input and Summary Results'!E4446=0),FALSE,'Input and Summary Results'!$E4446)</f>
        <v>3.8088549999999999E-2</v>
      </c>
      <c r="E4864">
        <f t="shared" si="257"/>
        <v>-0.70950681541084426</v>
      </c>
      <c r="F4864">
        <f t="shared" si="258"/>
        <v>8.4681976236284914E-2</v>
      </c>
      <c r="G4864">
        <f>IF('Input and Summary Results'!$J$4="yes",IF(C4864=FALSE,FALSE,IF('Data Transformation'!E4864&lt;$R$10,E4864,$R$10)),IF(C4864=FALSE,FALSE,IF(C4864&lt;$R$10,C4864,$R$10)))</f>
        <v>0.19520601000000001</v>
      </c>
      <c r="H4864">
        <f>IF('Input and Summary Results'!$J$4="yes",'Data Transformation'!F4864,'Data Transformation'!D4864)</f>
        <v>3.8088549999999999E-2</v>
      </c>
      <c r="I4864">
        <f t="shared" si="256"/>
        <v>280</v>
      </c>
    </row>
    <row r="4865" spans="2:9" x14ac:dyDescent="0.25">
      <c r="B4865">
        <f>IF('Input and Summary Results'!D4447=0,FALSE,'Input and Summary Results'!$B4447)</f>
        <v>280</v>
      </c>
      <c r="C4865">
        <f>IF(OR(B4865=0,'Input and Summary Results'!D4447=0,'Input and Summary Results'!D4447=""),FALSE,'Input and Summary Results'!$D4447)</f>
        <v>0.20701805000000001</v>
      </c>
      <c r="D4865">
        <f>IF(OR(B4865=0,'Input and Summary Results'!E4447=0),FALSE,'Input and Summary Results'!$E4447)</f>
        <v>0.11317892</v>
      </c>
      <c r="E4865">
        <f t="shared" si="257"/>
        <v>-0.68399178655446036</v>
      </c>
      <c r="F4865">
        <f t="shared" si="258"/>
        <v>0.237272311665577</v>
      </c>
      <c r="G4865">
        <f>IF('Input and Summary Results'!$J$4="yes",IF(C4865=FALSE,FALSE,IF('Data Transformation'!E4865&lt;$R$10,E4865,$R$10)),IF(C4865=FALSE,FALSE,IF(C4865&lt;$R$10,C4865,$R$10)))</f>
        <v>0.20701805000000001</v>
      </c>
      <c r="H4865">
        <f>IF('Input and Summary Results'!$J$4="yes",'Data Transformation'!F4865,'Data Transformation'!D4865)</f>
        <v>0.11317892</v>
      </c>
      <c r="I4865">
        <f t="shared" si="256"/>
        <v>280</v>
      </c>
    </row>
    <row r="4866" spans="2:9" x14ac:dyDescent="0.25">
      <c r="B4866">
        <f>IF('Input and Summary Results'!D4448=0,FALSE,'Input and Summary Results'!$B4448)</f>
        <v>280</v>
      </c>
      <c r="C4866">
        <f>IF(OR(B4866=0,'Input and Summary Results'!D4448=0,'Input and Summary Results'!D4448=""),FALSE,'Input and Summary Results'!$D4448)</f>
        <v>0.21403737</v>
      </c>
      <c r="D4866">
        <f>IF(OR(B4866=0,'Input and Summary Results'!E4448=0),FALSE,'Input and Summary Results'!$E4448)</f>
        <v>5.7673380000000003E-2</v>
      </c>
      <c r="E4866">
        <f t="shared" si="257"/>
        <v>-0.66951039409053548</v>
      </c>
      <c r="F4866">
        <f t="shared" si="258"/>
        <v>0.11694334928522063</v>
      </c>
      <c r="G4866">
        <f>IF('Input and Summary Results'!$J$4="yes",IF(C4866=FALSE,FALSE,IF('Data Transformation'!E4866&lt;$R$10,E4866,$R$10)),IF(C4866=FALSE,FALSE,IF(C4866&lt;$R$10,C4866,$R$10)))</f>
        <v>0.21403737</v>
      </c>
      <c r="H4866">
        <f>IF('Input and Summary Results'!$J$4="yes",'Data Transformation'!F4866,'Data Transformation'!D4866)</f>
        <v>5.7673380000000003E-2</v>
      </c>
      <c r="I4866">
        <f t="shared" si="256"/>
        <v>280</v>
      </c>
    </row>
    <row r="4867" spans="2:9" x14ac:dyDescent="0.25">
      <c r="B4867">
        <f>IF('Input and Summary Results'!D4449=0,FALSE,'Input and Summary Results'!$B4449)</f>
        <v>280</v>
      </c>
      <c r="C4867">
        <f>IF(OR(B4867=0,'Input and Summary Results'!D4449=0,'Input and Summary Results'!D4449=""),FALSE,'Input and Summary Results'!$D4449)</f>
        <v>0.31568367000000003</v>
      </c>
      <c r="D4867">
        <f>IF(OR(B4867=0,'Input and Summary Results'!E4449=0),FALSE,'Input and Summary Results'!$E4449)</f>
        <v>4.9295789999999999E-2</v>
      </c>
      <c r="E4867">
        <f t="shared" si="257"/>
        <v>-0.50074788314521712</v>
      </c>
      <c r="F4867">
        <f t="shared" si="258"/>
        <v>6.7771553910279864E-2</v>
      </c>
      <c r="G4867">
        <f>IF('Input and Summary Results'!$J$4="yes",IF(C4867=FALSE,FALSE,IF('Data Transformation'!E4867&lt;$R$10,E4867,$R$10)),IF(C4867=FALSE,FALSE,IF(C4867&lt;$R$10,C4867,$R$10)))</f>
        <v>0.31568367000000003</v>
      </c>
      <c r="H4867">
        <f>IF('Input and Summary Results'!$J$4="yes",'Data Transformation'!F4867,'Data Transformation'!D4867)</f>
        <v>4.9295789999999999E-2</v>
      </c>
      <c r="I4867">
        <f t="shared" si="256"/>
        <v>280</v>
      </c>
    </row>
    <row r="4868" spans="2:9" x14ac:dyDescent="0.25">
      <c r="B4868">
        <f>IF('Input and Summary Results'!D4450=0,FALSE,'Input and Summary Results'!$B4450)</f>
        <v>280</v>
      </c>
      <c r="C4868">
        <f>IF(OR(B4868=0,'Input and Summary Results'!D4450=0,'Input and Summary Results'!D4450=""),FALSE,'Input and Summary Results'!$D4450)</f>
        <v>0.33607152000000001</v>
      </c>
      <c r="D4868">
        <f>IF(OR(B4868=0,'Input and Summary Results'!E4450=0),FALSE,'Input and Summary Results'!$E4450)</f>
        <v>6.0043480000000003E-2</v>
      </c>
      <c r="E4868">
        <f t="shared" si="257"/>
        <v>-0.47356828976472609</v>
      </c>
      <c r="F4868">
        <f t="shared" si="258"/>
        <v>7.7539656796862755E-2</v>
      </c>
      <c r="G4868">
        <f>IF('Input and Summary Results'!$J$4="yes",IF(C4868=FALSE,FALSE,IF('Data Transformation'!E4868&lt;$R$10,E4868,$R$10)),IF(C4868=FALSE,FALSE,IF(C4868&lt;$R$10,C4868,$R$10)))</f>
        <v>0.33607152000000001</v>
      </c>
      <c r="H4868">
        <f>IF('Input and Summary Results'!$J$4="yes",'Data Transformation'!F4868,'Data Transformation'!D4868)</f>
        <v>6.0043480000000003E-2</v>
      </c>
      <c r="I4868">
        <f t="shared" si="256"/>
        <v>280</v>
      </c>
    </row>
    <row r="4869" spans="2:9" x14ac:dyDescent="0.25">
      <c r="B4869">
        <f>IF('Input and Summary Results'!D4451=0,FALSE,'Input and Summary Results'!$B4451)</f>
        <v>280</v>
      </c>
      <c r="C4869">
        <f>IF(OR(B4869=0,'Input and Summary Results'!D4451=0,'Input and Summary Results'!D4451=""),FALSE,'Input and Summary Results'!$D4451)</f>
        <v>0.37551948000000002</v>
      </c>
      <c r="D4869">
        <f>IF(OR(B4869=0,'Input and Summary Results'!E4451=0),FALSE,'Input and Summary Results'!$E4451)</f>
        <v>4.7888E-2</v>
      </c>
      <c r="E4869">
        <f t="shared" si="257"/>
        <v>-0.42536752913365622</v>
      </c>
      <c r="F4869">
        <f t="shared" si="258"/>
        <v>5.5345709362401123E-2</v>
      </c>
      <c r="G4869">
        <f>IF('Input and Summary Results'!$J$4="yes",IF(C4869=FALSE,FALSE,IF('Data Transformation'!E4869&lt;$R$10,E4869,$R$10)),IF(C4869=FALSE,FALSE,IF(C4869&lt;$R$10,C4869,$R$10)))</f>
        <v>0.37551948000000002</v>
      </c>
      <c r="H4869">
        <f>IF('Input and Summary Results'!$J$4="yes",'Data Transformation'!F4869,'Data Transformation'!D4869)</f>
        <v>4.7888E-2</v>
      </c>
      <c r="I4869">
        <f t="shared" ref="I4869:I4932" si="259">IF(G4869=FALSE,"",B4869)</f>
        <v>280</v>
      </c>
    </row>
    <row r="4870" spans="2:9" x14ac:dyDescent="0.25">
      <c r="B4870">
        <f>IF('Input and Summary Results'!D4452=0,FALSE,'Input and Summary Results'!$B4452)</f>
        <v>280</v>
      </c>
      <c r="C4870">
        <f>IF(OR(B4870=0,'Input and Summary Results'!D4452=0,'Input and Summary Results'!D4452=""),FALSE,'Input and Summary Results'!$D4452)</f>
        <v>0.51682510999999998</v>
      </c>
      <c r="D4870">
        <f>IF(OR(B4870=0,'Input and Summary Results'!E4452=0),FALSE,'Input and Summary Results'!$E4452)</f>
        <v>3.3323249999999999E-2</v>
      </c>
      <c r="E4870">
        <f t="shared" si="257"/>
        <v>-0.28665639425925182</v>
      </c>
      <c r="F4870">
        <f t="shared" si="258"/>
        <v>2.7982948622600787E-2</v>
      </c>
      <c r="G4870">
        <f>IF('Input and Summary Results'!$J$4="yes",IF(C4870=FALSE,FALSE,IF('Data Transformation'!E4870&lt;$R$10,E4870,$R$10)),IF(C4870=FALSE,FALSE,IF(C4870&lt;$R$10,C4870,$R$10)))</f>
        <v>0.51682510999999998</v>
      </c>
      <c r="H4870">
        <f>IF('Input and Summary Results'!$J$4="yes",'Data Transformation'!F4870,'Data Transformation'!D4870)</f>
        <v>3.3323249999999999E-2</v>
      </c>
      <c r="I4870">
        <f t="shared" si="259"/>
        <v>280</v>
      </c>
    </row>
    <row r="4871" spans="2:9" x14ac:dyDescent="0.25">
      <c r="B4871">
        <f>IF('Input and Summary Results'!D4453=0,FALSE,'Input and Summary Results'!$B4453)</f>
        <v>280</v>
      </c>
      <c r="C4871">
        <f>IF(OR(B4871=0,'Input and Summary Results'!D4453=0,'Input and Summary Results'!D4453=""),FALSE,'Input and Summary Results'!$D4453)</f>
        <v>0.63424250999999998</v>
      </c>
      <c r="D4871">
        <f>IF(OR(B4871=0,'Input and Summary Results'!E4453=0),FALSE,'Input and Summary Results'!$E4453)</f>
        <v>5.7399070000000003E-2</v>
      </c>
      <c r="E4871">
        <f t="shared" si="257"/>
        <v>-0.19774465281711306</v>
      </c>
      <c r="F4871">
        <f t="shared" si="258"/>
        <v>3.9277084060480277E-2</v>
      </c>
      <c r="G4871">
        <f>IF('Input and Summary Results'!$J$4="yes",IF(C4871=FALSE,FALSE,IF('Data Transformation'!E4871&lt;$R$10,E4871,$R$10)),IF(C4871=FALSE,FALSE,IF(C4871&lt;$R$10,C4871,$R$10)))</f>
        <v>0.63424250999999998</v>
      </c>
      <c r="H4871">
        <f>IF('Input and Summary Results'!$J$4="yes",'Data Transformation'!F4871,'Data Transformation'!D4871)</f>
        <v>5.7399070000000003E-2</v>
      </c>
      <c r="I4871">
        <f t="shared" si="259"/>
        <v>280</v>
      </c>
    </row>
    <row r="4872" spans="2:9" x14ac:dyDescent="0.25">
      <c r="B4872">
        <f>IF('Input and Summary Results'!D4454=0,FALSE,'Input and Summary Results'!$B4454)</f>
        <v>280</v>
      </c>
      <c r="C4872">
        <f>IF(OR(B4872=0,'Input and Summary Results'!D4454=0,'Input and Summary Results'!D4454=""),FALSE,'Input and Summary Results'!$D4454)</f>
        <v>0.63561995999999998</v>
      </c>
      <c r="D4872">
        <f>IF(OR(B4872=0,'Input and Summary Results'!E4454=0),FALSE,'Input and Summary Results'!$E4454)</f>
        <v>6.3731650000000001E-2</v>
      </c>
      <c r="E4872">
        <f t="shared" si="257"/>
        <v>-0.19680247335617604</v>
      </c>
      <c r="F4872">
        <f t="shared" si="258"/>
        <v>4.3515839401896697E-2</v>
      </c>
      <c r="G4872">
        <f>IF('Input and Summary Results'!$J$4="yes",IF(C4872=FALSE,FALSE,IF('Data Transformation'!E4872&lt;$R$10,E4872,$R$10)),IF(C4872=FALSE,FALSE,IF(C4872&lt;$R$10,C4872,$R$10)))</f>
        <v>0.63561995999999998</v>
      </c>
      <c r="H4872">
        <f>IF('Input and Summary Results'!$J$4="yes",'Data Transformation'!F4872,'Data Transformation'!D4872)</f>
        <v>6.3731650000000001E-2</v>
      </c>
      <c r="I4872">
        <f t="shared" si="259"/>
        <v>280</v>
      </c>
    </row>
    <row r="4873" spans="2:9" x14ac:dyDescent="0.25">
      <c r="B4873">
        <f>IF('Input and Summary Results'!D4455=0,FALSE,'Input and Summary Results'!$B4455)</f>
        <v>280</v>
      </c>
      <c r="C4873">
        <f>IF(OR(B4873=0,'Input and Summary Results'!D4455=0,'Input and Summary Results'!D4455=""),FALSE,'Input and Summary Results'!$D4455)</f>
        <v>1.0102851900000001</v>
      </c>
      <c r="D4873">
        <f>IF(OR(B4873=0,'Input and Summary Results'!E4455=0),FALSE,'Input and Summary Results'!$E4455)</f>
        <v>7.3463619999999993E-2</v>
      </c>
      <c r="E4873">
        <f t="shared" si="257"/>
        <v>4.4439866144643141E-3</v>
      </c>
      <c r="F4873">
        <f t="shared" si="258"/>
        <v>3.1558624629546429E-2</v>
      </c>
      <c r="G4873">
        <f>IF('Input and Summary Results'!$J$4="yes",IF(C4873=FALSE,FALSE,IF('Data Transformation'!E4873&lt;$R$10,E4873,$R$10)),IF(C4873=FALSE,FALSE,IF(C4873&lt;$R$10,C4873,$R$10)))</f>
        <v>1.0102851900000001</v>
      </c>
      <c r="H4873">
        <f>IF('Input and Summary Results'!$J$4="yes",'Data Transformation'!F4873,'Data Transformation'!D4873)</f>
        <v>7.3463619999999993E-2</v>
      </c>
      <c r="I4873">
        <f t="shared" si="259"/>
        <v>280</v>
      </c>
    </row>
    <row r="4874" spans="2:9" x14ac:dyDescent="0.25">
      <c r="B4874">
        <f>IF('Input and Summary Results'!D4456=0,FALSE,'Input and Summary Results'!$B4456)</f>
        <v>281</v>
      </c>
      <c r="C4874">
        <f>IF(OR(B4874=0,'Input and Summary Results'!D4456=0,'Input and Summary Results'!D4456=""),FALSE,'Input and Summary Results'!$D4456)</f>
        <v>-4.4001899999999997E-2</v>
      </c>
      <c r="D4874">
        <f>IF(OR(B4874=0,'Input and Summary Results'!E4456=0),FALSE,'Input and Summary Results'!$E4456)</f>
        <v>3.605299E-2</v>
      </c>
      <c r="E4874" t="e">
        <f t="shared" si="257"/>
        <v>#NUM!</v>
      </c>
      <c r="F4874">
        <f t="shared" si="258"/>
        <v>-0.35559822780379935</v>
      </c>
      <c r="G4874">
        <f>IF('Input and Summary Results'!$J$4="yes",IF(C4874=FALSE,FALSE,IF('Data Transformation'!E4874&lt;$R$10,E4874,$R$10)),IF(C4874=FALSE,FALSE,IF(C4874&lt;$R$10,C4874,$R$10)))</f>
        <v>-4.4001899999999997E-2</v>
      </c>
      <c r="H4874">
        <f>IF('Input and Summary Results'!$J$4="yes",'Data Transformation'!F4874,'Data Transformation'!D4874)</f>
        <v>3.605299E-2</v>
      </c>
      <c r="I4874">
        <f t="shared" si="259"/>
        <v>281</v>
      </c>
    </row>
    <row r="4875" spans="2:9" x14ac:dyDescent="0.25">
      <c r="B4875">
        <f>IF('Input and Summary Results'!D4457=0,FALSE,'Input and Summary Results'!$B4457)</f>
        <v>281</v>
      </c>
      <c r="C4875">
        <f>IF(OR(B4875=0,'Input and Summary Results'!D4457=0,'Input and Summary Results'!D4457=""),FALSE,'Input and Summary Results'!$D4457)</f>
        <v>0.57496992999999996</v>
      </c>
      <c r="D4875">
        <f>IF(OR(B4875=0,'Input and Summary Results'!E4457=0),FALSE,'Input and Summary Results'!$E4457)</f>
        <v>4.5875180000000002E-2</v>
      </c>
      <c r="E4875">
        <f t="shared" si="257"/>
        <v>-0.24035486761741884</v>
      </c>
      <c r="F4875">
        <f t="shared" si="258"/>
        <v>3.4627598907650707E-2</v>
      </c>
      <c r="G4875">
        <f>IF('Input and Summary Results'!$J$4="yes",IF(C4875=FALSE,FALSE,IF('Data Transformation'!E4875&lt;$R$10,E4875,$R$10)),IF(C4875=FALSE,FALSE,IF(C4875&lt;$R$10,C4875,$R$10)))</f>
        <v>0.57496992999999996</v>
      </c>
      <c r="H4875">
        <f>IF('Input and Summary Results'!$J$4="yes",'Data Transformation'!F4875,'Data Transformation'!D4875)</f>
        <v>4.5875180000000002E-2</v>
      </c>
      <c r="I4875">
        <f t="shared" si="259"/>
        <v>281</v>
      </c>
    </row>
    <row r="4876" spans="2:9" x14ac:dyDescent="0.25">
      <c r="B4876">
        <f>IF('Input and Summary Results'!D4458=0,FALSE,'Input and Summary Results'!$B4458)</f>
        <v>281</v>
      </c>
      <c r="C4876">
        <f>IF(OR(B4876=0,'Input and Summary Results'!D4458=0,'Input and Summary Results'!D4458=""),FALSE,'Input and Summary Results'!$D4458)</f>
        <v>0.68434545000000002</v>
      </c>
      <c r="D4876">
        <f>IF(OR(B4876=0,'Input and Summary Results'!E4458=0),FALSE,'Input and Summary Results'!$E4458)</f>
        <v>5.1387849999999999E-2</v>
      </c>
      <c r="E4876">
        <f t="shared" si="257"/>
        <v>-0.16472461588747209</v>
      </c>
      <c r="F4876">
        <f t="shared" si="258"/>
        <v>3.2589282065074006E-2</v>
      </c>
      <c r="G4876">
        <f>IF('Input and Summary Results'!$J$4="yes",IF(C4876=FALSE,FALSE,IF('Data Transformation'!E4876&lt;$R$10,E4876,$R$10)),IF(C4876=FALSE,FALSE,IF(C4876&lt;$R$10,C4876,$R$10)))</f>
        <v>0.68434545000000002</v>
      </c>
      <c r="H4876">
        <f>IF('Input and Summary Results'!$J$4="yes",'Data Transformation'!F4876,'Data Transformation'!D4876)</f>
        <v>5.1387849999999999E-2</v>
      </c>
      <c r="I4876">
        <f t="shared" si="259"/>
        <v>281</v>
      </c>
    </row>
    <row r="4877" spans="2:9" x14ac:dyDescent="0.25">
      <c r="B4877">
        <f>IF('Input and Summary Results'!D4459=0,FALSE,'Input and Summary Results'!$B4459)</f>
        <v>281</v>
      </c>
      <c r="C4877">
        <f>IF(OR(B4877=0,'Input and Summary Results'!D4459=0,'Input and Summary Results'!D4459=""),FALSE,'Input and Summary Results'!$D4459)</f>
        <v>0.69862731</v>
      </c>
      <c r="D4877">
        <f>IF(OR(B4877=0,'Input and Summary Results'!E4459=0),FALSE,'Input and Summary Results'!$E4459)</f>
        <v>3.8058050000000003E-2</v>
      </c>
      <c r="E4877">
        <f t="shared" si="257"/>
        <v>-0.15575444138592276</v>
      </c>
      <c r="F4877">
        <f t="shared" si="258"/>
        <v>2.3642353317106946E-2</v>
      </c>
      <c r="G4877">
        <f>IF('Input and Summary Results'!$J$4="yes",IF(C4877=FALSE,FALSE,IF('Data Transformation'!E4877&lt;$R$10,E4877,$R$10)),IF(C4877=FALSE,FALSE,IF(C4877&lt;$R$10,C4877,$R$10)))</f>
        <v>0.69862731</v>
      </c>
      <c r="H4877">
        <f>IF('Input and Summary Results'!$J$4="yes",'Data Transformation'!F4877,'Data Transformation'!D4877)</f>
        <v>3.8058050000000003E-2</v>
      </c>
      <c r="I4877">
        <f t="shared" si="259"/>
        <v>281</v>
      </c>
    </row>
    <row r="4878" spans="2:9" x14ac:dyDescent="0.25">
      <c r="B4878">
        <f>IF('Input and Summary Results'!D4460=0,FALSE,'Input and Summary Results'!$B4460)</f>
        <v>281</v>
      </c>
      <c r="C4878">
        <f>IF(OR(B4878=0,'Input and Summary Results'!D4460=0,'Input and Summary Results'!D4460=""),FALSE,'Input and Summary Results'!$D4460)</f>
        <v>0.71602383000000003</v>
      </c>
      <c r="D4878">
        <f>IF(OR(B4878=0,'Input and Summary Results'!E4460=0),FALSE,'Input and Summary Results'!$E4460)</f>
        <v>9.9273410000000006E-2</v>
      </c>
      <c r="E4878">
        <f t="shared" si="257"/>
        <v>-0.14507252369034934</v>
      </c>
      <c r="F4878">
        <f t="shared" si="258"/>
        <v>6.0172103406111503E-2</v>
      </c>
      <c r="G4878">
        <f>IF('Input and Summary Results'!$J$4="yes",IF(C4878=FALSE,FALSE,IF('Data Transformation'!E4878&lt;$R$10,E4878,$R$10)),IF(C4878=FALSE,FALSE,IF(C4878&lt;$R$10,C4878,$R$10)))</f>
        <v>0.71602383000000003</v>
      </c>
      <c r="H4878">
        <f>IF('Input and Summary Results'!$J$4="yes",'Data Transformation'!F4878,'Data Transformation'!D4878)</f>
        <v>9.9273410000000006E-2</v>
      </c>
      <c r="I4878">
        <f t="shared" si="259"/>
        <v>281</v>
      </c>
    </row>
    <row r="4879" spans="2:9" x14ac:dyDescent="0.25">
      <c r="B4879">
        <f>IF('Input and Summary Results'!D4461=0,FALSE,'Input and Summary Results'!$B4461)</f>
        <v>281</v>
      </c>
      <c r="C4879">
        <f>IF(OR(B4879=0,'Input and Summary Results'!D4461=0,'Input and Summary Results'!D4461=""),FALSE,'Input and Summary Results'!$D4461)</f>
        <v>0.78654579999999996</v>
      </c>
      <c r="D4879">
        <f>IF(OR(B4879=0,'Input and Summary Results'!E4461=0),FALSE,'Input and Summary Results'!$E4461)</f>
        <v>2.567827E-2</v>
      </c>
      <c r="E4879">
        <f t="shared" si="257"/>
        <v>-0.10427598364698849</v>
      </c>
      <c r="F4879">
        <f t="shared" si="258"/>
        <v>1.4168747935593834E-2</v>
      </c>
      <c r="G4879">
        <f>IF('Input and Summary Results'!$J$4="yes",IF(C4879=FALSE,FALSE,IF('Data Transformation'!E4879&lt;$R$10,E4879,$R$10)),IF(C4879=FALSE,FALSE,IF(C4879&lt;$R$10,C4879,$R$10)))</f>
        <v>0.78654579999999996</v>
      </c>
      <c r="H4879">
        <f>IF('Input and Summary Results'!$J$4="yes",'Data Transformation'!F4879,'Data Transformation'!D4879)</f>
        <v>2.567827E-2</v>
      </c>
      <c r="I4879">
        <f t="shared" si="259"/>
        <v>281</v>
      </c>
    </row>
    <row r="4880" spans="2:9" x14ac:dyDescent="0.25">
      <c r="B4880">
        <f>IF('Input and Summary Results'!D4462=0,FALSE,'Input and Summary Results'!$B4462)</f>
        <v>281</v>
      </c>
      <c r="C4880">
        <f>IF(OR(B4880=0,'Input and Summary Results'!D4462=0,'Input and Summary Results'!D4462=""),FALSE,'Input and Summary Results'!$D4462)</f>
        <v>0.84843166000000003</v>
      </c>
      <c r="D4880">
        <f>IF(OR(B4880=0,'Input and Summary Results'!E4462=0),FALSE,'Input and Summary Results'!$E4462)</f>
        <v>2.4880260000000001E-2</v>
      </c>
      <c r="E4880">
        <f t="shared" si="257"/>
        <v>-7.1383133759021958E-2</v>
      </c>
      <c r="F4880">
        <f t="shared" si="258"/>
        <v>1.272705080336111E-2</v>
      </c>
      <c r="G4880">
        <f>IF('Input and Summary Results'!$J$4="yes",IF(C4880=FALSE,FALSE,IF('Data Transformation'!E4880&lt;$R$10,E4880,$R$10)),IF(C4880=FALSE,FALSE,IF(C4880&lt;$R$10,C4880,$R$10)))</f>
        <v>0.84843166000000003</v>
      </c>
      <c r="H4880">
        <f>IF('Input and Summary Results'!$J$4="yes",'Data Transformation'!F4880,'Data Transformation'!D4880)</f>
        <v>2.4880260000000001E-2</v>
      </c>
      <c r="I4880">
        <f t="shared" si="259"/>
        <v>281</v>
      </c>
    </row>
    <row r="4881" spans="2:9" x14ac:dyDescent="0.25">
      <c r="B4881">
        <f>IF('Input and Summary Results'!D4463=0,FALSE,'Input and Summary Results'!$B4463)</f>
        <v>281</v>
      </c>
      <c r="C4881">
        <f>IF(OR(B4881=0,'Input and Summary Results'!D4463=0,'Input and Summary Results'!D4463=""),FALSE,'Input and Summary Results'!$D4463)</f>
        <v>0.84866348000000003</v>
      </c>
      <c r="D4881">
        <f>IF(OR(B4881=0,'Input and Summary Results'!E4463=0),FALSE,'Input and Summary Results'!$E4463)</f>
        <v>3.9063100000000003E-2</v>
      </c>
      <c r="E4881">
        <f t="shared" si="257"/>
        <v>-7.1264486141633818E-2</v>
      </c>
      <c r="F4881">
        <f t="shared" si="258"/>
        <v>1.9976569982721536E-2</v>
      </c>
      <c r="G4881">
        <f>IF('Input and Summary Results'!$J$4="yes",IF(C4881=FALSE,FALSE,IF('Data Transformation'!E4881&lt;$R$10,E4881,$R$10)),IF(C4881=FALSE,FALSE,IF(C4881&lt;$R$10,C4881,$R$10)))</f>
        <v>0.84866348000000003</v>
      </c>
      <c r="H4881">
        <f>IF('Input and Summary Results'!$J$4="yes",'Data Transformation'!F4881,'Data Transformation'!D4881)</f>
        <v>3.9063100000000003E-2</v>
      </c>
      <c r="I4881">
        <f t="shared" si="259"/>
        <v>281</v>
      </c>
    </row>
    <row r="4882" spans="2:9" x14ac:dyDescent="0.25">
      <c r="B4882">
        <f>IF('Input and Summary Results'!D4464=0,FALSE,'Input and Summary Results'!$B4464)</f>
        <v>281</v>
      </c>
      <c r="C4882">
        <f>IF(OR(B4882=0,'Input and Summary Results'!D4464=0,'Input and Summary Results'!D4464=""),FALSE,'Input and Summary Results'!$D4464)</f>
        <v>0.91718244999999998</v>
      </c>
      <c r="D4882">
        <f>IF(OR(B4882=0,'Input and Summary Results'!E4464=0),FALSE,'Input and Summary Results'!$E4464)</f>
        <v>4.820166E-2</v>
      </c>
      <c r="E4882">
        <f t="shared" si="257"/>
        <v>-3.7544263951996247E-2</v>
      </c>
      <c r="F4882">
        <f t="shared" si="258"/>
        <v>2.2808461326315171E-2</v>
      </c>
      <c r="G4882">
        <f>IF('Input and Summary Results'!$J$4="yes",IF(C4882=FALSE,FALSE,IF('Data Transformation'!E4882&lt;$R$10,E4882,$R$10)),IF(C4882=FALSE,FALSE,IF(C4882&lt;$R$10,C4882,$R$10)))</f>
        <v>0.91718244999999998</v>
      </c>
      <c r="H4882">
        <f>IF('Input and Summary Results'!$J$4="yes",'Data Transformation'!F4882,'Data Transformation'!D4882)</f>
        <v>4.820166E-2</v>
      </c>
      <c r="I4882">
        <f t="shared" si="259"/>
        <v>281</v>
      </c>
    </row>
    <row r="4883" spans="2:9" x14ac:dyDescent="0.25">
      <c r="B4883">
        <f>IF('Input and Summary Results'!D4465=0,FALSE,'Input and Summary Results'!$B4465)</f>
        <v>281</v>
      </c>
      <c r="C4883">
        <f>IF(OR(B4883=0,'Input and Summary Results'!D4465=0,'Input and Summary Results'!D4465=""),FALSE,'Input and Summary Results'!$D4465)</f>
        <v>0.93085118</v>
      </c>
      <c r="D4883">
        <f>IF(OR(B4883=0,'Input and Summary Results'!E4465=0),FALSE,'Input and Summary Results'!$E4465)</f>
        <v>4.2699540000000001E-2</v>
      </c>
      <c r="E4883">
        <f t="shared" si="257"/>
        <v>-3.1119746377437457E-2</v>
      </c>
      <c r="F4883">
        <f t="shared" si="258"/>
        <v>1.9908231045052766E-2</v>
      </c>
      <c r="G4883">
        <f>IF('Input and Summary Results'!$J$4="yes",IF(C4883=FALSE,FALSE,IF('Data Transformation'!E4883&lt;$R$10,E4883,$R$10)),IF(C4883=FALSE,FALSE,IF(C4883&lt;$R$10,C4883,$R$10)))</f>
        <v>0.93085118</v>
      </c>
      <c r="H4883">
        <f>IF('Input and Summary Results'!$J$4="yes",'Data Transformation'!F4883,'Data Transformation'!D4883)</f>
        <v>4.2699540000000001E-2</v>
      </c>
      <c r="I4883">
        <f t="shared" si="259"/>
        <v>281</v>
      </c>
    </row>
    <row r="4884" spans="2:9" x14ac:dyDescent="0.25">
      <c r="B4884">
        <f>IF('Input and Summary Results'!D4466=0,FALSE,'Input and Summary Results'!$B4466)</f>
        <v>281</v>
      </c>
      <c r="C4884">
        <f>IF(OR(B4884=0,'Input and Summary Results'!D4466=0,'Input and Summary Results'!D4466=""),FALSE,'Input and Summary Results'!$D4466)</f>
        <v>0.93556134000000002</v>
      </c>
      <c r="D4884">
        <f>IF(OR(B4884=0,'Input and Summary Results'!E4466=0),FALSE,'Input and Summary Results'!$E4466)</f>
        <v>4.5577369999999999E-2</v>
      </c>
      <c r="E4884">
        <f t="shared" si="257"/>
        <v>-2.8927732749552744E-2</v>
      </c>
      <c r="F4884">
        <f t="shared" si="258"/>
        <v>2.1143005524362518E-2</v>
      </c>
      <c r="G4884">
        <f>IF('Input and Summary Results'!$J$4="yes",IF(C4884=FALSE,FALSE,IF('Data Transformation'!E4884&lt;$R$10,E4884,$R$10)),IF(C4884=FALSE,FALSE,IF(C4884&lt;$R$10,C4884,$R$10)))</f>
        <v>0.93556134000000002</v>
      </c>
      <c r="H4884">
        <f>IF('Input and Summary Results'!$J$4="yes",'Data Transformation'!F4884,'Data Transformation'!D4884)</f>
        <v>4.5577369999999999E-2</v>
      </c>
      <c r="I4884">
        <f t="shared" si="259"/>
        <v>281</v>
      </c>
    </row>
    <row r="4885" spans="2:9" x14ac:dyDescent="0.25">
      <c r="B4885">
        <f>IF('Input and Summary Results'!D4467=0,FALSE,'Input and Summary Results'!$B4467)</f>
        <v>281</v>
      </c>
      <c r="C4885">
        <f>IF(OR(B4885=0,'Input and Summary Results'!D4467=0,'Input and Summary Results'!D4467=""),FALSE,'Input and Summary Results'!$D4467)</f>
        <v>0.93869594999999995</v>
      </c>
      <c r="D4885">
        <f>IF(OR(B4885=0,'Input and Summary Results'!E4467=0),FALSE,'Input and Summary Results'!$E4467)</f>
        <v>5.290711E-2</v>
      </c>
      <c r="E4885">
        <f t="shared" si="257"/>
        <v>-2.7475055891943441E-2</v>
      </c>
      <c r="F4885">
        <f t="shared" si="258"/>
        <v>2.4461260049113882E-2</v>
      </c>
      <c r="G4885">
        <f>IF('Input and Summary Results'!$J$4="yes",IF(C4885=FALSE,FALSE,IF('Data Transformation'!E4885&lt;$R$10,E4885,$R$10)),IF(C4885=FALSE,FALSE,IF(C4885&lt;$R$10,C4885,$R$10)))</f>
        <v>0.93869594999999995</v>
      </c>
      <c r="H4885">
        <f>IF('Input and Summary Results'!$J$4="yes",'Data Transformation'!F4885,'Data Transformation'!D4885)</f>
        <v>5.290711E-2</v>
      </c>
      <c r="I4885">
        <f t="shared" si="259"/>
        <v>281</v>
      </c>
    </row>
    <row r="4886" spans="2:9" x14ac:dyDescent="0.25">
      <c r="B4886">
        <f>IF('Input and Summary Results'!D4468=0,FALSE,'Input and Summary Results'!$B4468)</f>
        <v>281</v>
      </c>
      <c r="C4886">
        <f>IF(OR(B4886=0,'Input and Summary Results'!D4468=0,'Input and Summary Results'!D4468=""),FALSE,'Input and Summary Results'!$D4468)</f>
        <v>0.94563487000000002</v>
      </c>
      <c r="D4886">
        <f>IF(OR(B4886=0,'Input and Summary Results'!E4468=0),FALSE,'Input and Summary Results'!$E4468)</f>
        <v>4.2733279999999998E-2</v>
      </c>
      <c r="E4886">
        <f t="shared" si="257"/>
        <v>-2.4276521689799421E-2</v>
      </c>
      <c r="F4886">
        <f t="shared" si="258"/>
        <v>1.9612478461163343E-2</v>
      </c>
      <c r="G4886">
        <f>IF('Input and Summary Results'!$J$4="yes",IF(C4886=FALSE,FALSE,IF('Data Transformation'!E4886&lt;$R$10,E4886,$R$10)),IF(C4886=FALSE,FALSE,IF(C4886&lt;$R$10,C4886,$R$10)))</f>
        <v>0.94563487000000002</v>
      </c>
      <c r="H4886">
        <f>IF('Input and Summary Results'!$J$4="yes",'Data Transformation'!F4886,'Data Transformation'!D4886)</f>
        <v>4.2733279999999998E-2</v>
      </c>
      <c r="I4886">
        <f t="shared" si="259"/>
        <v>281</v>
      </c>
    </row>
    <row r="4887" spans="2:9" x14ac:dyDescent="0.25">
      <c r="B4887">
        <f>IF('Input and Summary Results'!D4469=0,FALSE,'Input and Summary Results'!$B4469)</f>
        <v>281</v>
      </c>
      <c r="C4887">
        <f>IF(OR(B4887=0,'Input and Summary Results'!D4469=0,'Input and Summary Results'!D4469=""),FALSE,'Input and Summary Results'!$D4469)</f>
        <v>0.98573792000000005</v>
      </c>
      <c r="D4887">
        <f>IF(OR(B4887=0,'Input and Summary Results'!E4469=0),FALSE,'Input and Summary Results'!$E4469)</f>
        <v>5.7074109999999997E-2</v>
      </c>
      <c r="E4887">
        <f t="shared" si="257"/>
        <v>-6.2385364048657358E-3</v>
      </c>
      <c r="F4887">
        <f t="shared" si="258"/>
        <v>2.5128549117802022E-2</v>
      </c>
      <c r="G4887">
        <f>IF('Input and Summary Results'!$J$4="yes",IF(C4887=FALSE,FALSE,IF('Data Transformation'!E4887&lt;$R$10,E4887,$R$10)),IF(C4887=FALSE,FALSE,IF(C4887&lt;$R$10,C4887,$R$10)))</f>
        <v>0.98573792000000005</v>
      </c>
      <c r="H4887">
        <f>IF('Input and Summary Results'!$J$4="yes",'Data Transformation'!F4887,'Data Transformation'!D4887)</f>
        <v>5.7074109999999997E-2</v>
      </c>
      <c r="I4887">
        <f t="shared" si="259"/>
        <v>281</v>
      </c>
    </row>
    <row r="4888" spans="2:9" x14ac:dyDescent="0.25">
      <c r="B4888">
        <f>IF('Input and Summary Results'!D4470=0,FALSE,'Input and Summary Results'!$B4470)</f>
        <v>281</v>
      </c>
      <c r="C4888">
        <f>IF(OR(B4888=0,'Input and Summary Results'!D4470=0,'Input and Summary Results'!D4470=""),FALSE,'Input and Summary Results'!$D4470)</f>
        <v>1.0017328299999999</v>
      </c>
      <c r="D4888">
        <f>IF(OR(B4888=0,'Input and Summary Results'!E4470=0),FALSE,'Input and Summary Results'!$E4470)</f>
        <v>3.482797E-2</v>
      </c>
      <c r="E4888">
        <f t="shared" si="257"/>
        <v>7.5190723135565784E-4</v>
      </c>
      <c r="F4888">
        <f t="shared" si="258"/>
        <v>1.508919197546915E-2</v>
      </c>
      <c r="G4888">
        <f>IF('Input and Summary Results'!$J$4="yes",IF(C4888=FALSE,FALSE,IF('Data Transformation'!E4888&lt;$R$10,E4888,$R$10)),IF(C4888=FALSE,FALSE,IF(C4888&lt;$R$10,C4888,$R$10)))</f>
        <v>1.0017328299999999</v>
      </c>
      <c r="H4888">
        <f>IF('Input and Summary Results'!$J$4="yes",'Data Transformation'!F4888,'Data Transformation'!D4888)</f>
        <v>3.482797E-2</v>
      </c>
      <c r="I4888">
        <f t="shared" si="259"/>
        <v>281</v>
      </c>
    </row>
    <row r="4889" spans="2:9" x14ac:dyDescent="0.25">
      <c r="B4889">
        <f>IF('Input and Summary Results'!D4471=0,FALSE,'Input and Summary Results'!$B4471)</f>
        <v>281</v>
      </c>
      <c r="C4889">
        <f>IF(OR(B4889=0,'Input and Summary Results'!D4471=0,'Input and Summary Results'!D4471=""),FALSE,'Input and Summary Results'!$D4471)</f>
        <v>1.00478607</v>
      </c>
      <c r="D4889">
        <f>IF(OR(B4889=0,'Input and Summary Results'!E4471=0),FALSE,'Input and Summary Results'!$E4471)</f>
        <v>6.4095570000000004E-2</v>
      </c>
      <c r="E4889">
        <f t="shared" si="257"/>
        <v>2.0736055291993944E-3</v>
      </c>
      <c r="F4889">
        <f t="shared" si="258"/>
        <v>2.7684975150979153E-2</v>
      </c>
      <c r="G4889">
        <f>IF('Input and Summary Results'!$J$4="yes",IF(C4889=FALSE,FALSE,IF('Data Transformation'!E4889&lt;$R$10,E4889,$R$10)),IF(C4889=FALSE,FALSE,IF(C4889&lt;$R$10,C4889,$R$10)))</f>
        <v>1.00478607</v>
      </c>
      <c r="H4889">
        <f>IF('Input and Summary Results'!$J$4="yes",'Data Transformation'!F4889,'Data Transformation'!D4889)</f>
        <v>6.4095570000000004E-2</v>
      </c>
      <c r="I4889">
        <f t="shared" si="259"/>
        <v>281</v>
      </c>
    </row>
    <row r="4890" spans="2:9" x14ac:dyDescent="0.25">
      <c r="B4890">
        <f>IF('Input and Summary Results'!D4472=0,FALSE,'Input and Summary Results'!$B4472)</f>
        <v>281</v>
      </c>
      <c r="C4890">
        <f>IF(OR(B4890=0,'Input and Summary Results'!D4472=0,'Input and Summary Results'!D4472=""),FALSE,'Input and Summary Results'!$D4472)</f>
        <v>1.01082476</v>
      </c>
      <c r="D4890">
        <f>IF(OR(B4890=0,'Input and Summary Results'!E4472=0),FALSE,'Input and Summary Results'!$E4472)</f>
        <v>5.0204119999999998E-2</v>
      </c>
      <c r="E4890">
        <f t="shared" si="257"/>
        <v>4.6758713559822878E-3</v>
      </c>
      <c r="F4890">
        <f t="shared" si="258"/>
        <v>2.1555257589851676E-2</v>
      </c>
      <c r="G4890">
        <f>IF('Input and Summary Results'!$J$4="yes",IF(C4890=FALSE,FALSE,IF('Data Transformation'!E4890&lt;$R$10,E4890,$R$10)),IF(C4890=FALSE,FALSE,IF(C4890&lt;$R$10,C4890,$R$10)))</f>
        <v>1.01082476</v>
      </c>
      <c r="H4890">
        <f>IF('Input and Summary Results'!$J$4="yes",'Data Transformation'!F4890,'Data Transformation'!D4890)</f>
        <v>5.0204119999999998E-2</v>
      </c>
      <c r="I4890">
        <f t="shared" si="259"/>
        <v>281</v>
      </c>
    </row>
    <row r="4891" spans="2:9" x14ac:dyDescent="0.25">
      <c r="B4891">
        <f>IF('Input and Summary Results'!D4473=0,FALSE,'Input and Summary Results'!$B4473)</f>
        <v>281</v>
      </c>
      <c r="C4891">
        <f>IF(OR(B4891=0,'Input and Summary Results'!D4473=0,'Input and Summary Results'!D4473=""),FALSE,'Input and Summary Results'!$D4473)</f>
        <v>1.0279357</v>
      </c>
      <c r="D4891">
        <f>IF(OR(B4891=0,'Input and Summary Results'!E4473=0),FALSE,'Input and Summary Results'!$E4473)</f>
        <v>3.4975630000000001E-2</v>
      </c>
      <c r="E4891">
        <f t="shared" si="257"/>
        <v>1.1965949281277956E-2</v>
      </c>
      <c r="F4891">
        <f t="shared" si="258"/>
        <v>1.4766899738962273E-2</v>
      </c>
      <c r="G4891">
        <f>IF('Input and Summary Results'!$J$4="yes",IF(C4891=FALSE,FALSE,IF('Data Transformation'!E4891&lt;$R$10,E4891,$R$10)),IF(C4891=FALSE,FALSE,IF(C4891&lt;$R$10,C4891,$R$10)))</f>
        <v>1.0279357</v>
      </c>
      <c r="H4891">
        <f>IF('Input and Summary Results'!$J$4="yes",'Data Transformation'!F4891,'Data Transformation'!D4891)</f>
        <v>3.4975630000000001E-2</v>
      </c>
      <c r="I4891">
        <f t="shared" si="259"/>
        <v>281</v>
      </c>
    </row>
    <row r="4892" spans="2:9" x14ac:dyDescent="0.25">
      <c r="B4892">
        <f>IF('Input and Summary Results'!D4474=0,FALSE,'Input and Summary Results'!$B4474)</f>
        <v>281</v>
      </c>
      <c r="C4892">
        <f>IF(OR(B4892=0,'Input and Summary Results'!D4474=0,'Input and Summary Results'!D4474=""),FALSE,'Input and Summary Results'!$D4474)</f>
        <v>1.09501581</v>
      </c>
      <c r="D4892">
        <f>IF(OR(B4892=0,'Input and Summary Results'!E4474=0),FALSE,'Input and Summary Results'!$E4474)</f>
        <v>4.3048759999999998E-2</v>
      </c>
      <c r="E4892">
        <f t="shared" si="257"/>
        <v>3.9420389629279691E-2</v>
      </c>
      <c r="F4892">
        <f t="shared" si="258"/>
        <v>1.7062001908447331E-2</v>
      </c>
      <c r="G4892">
        <f>IF('Input and Summary Results'!$J$4="yes",IF(C4892=FALSE,FALSE,IF('Data Transformation'!E4892&lt;$R$10,E4892,$R$10)),IF(C4892=FALSE,FALSE,IF(C4892&lt;$R$10,C4892,$R$10)))</f>
        <v>1.09501581</v>
      </c>
      <c r="H4892">
        <f>IF('Input and Summary Results'!$J$4="yes",'Data Transformation'!F4892,'Data Transformation'!D4892)</f>
        <v>4.3048759999999998E-2</v>
      </c>
      <c r="I4892">
        <f t="shared" si="259"/>
        <v>281</v>
      </c>
    </row>
    <row r="4893" spans="2:9" x14ac:dyDescent="0.25">
      <c r="B4893">
        <f>IF('Input and Summary Results'!D4475=0,FALSE,'Input and Summary Results'!$B4475)</f>
        <v>282</v>
      </c>
      <c r="C4893">
        <f>IF(OR(B4893=0,'Input and Summary Results'!D4475=0,'Input and Summary Results'!D4475=""),FALSE,'Input and Summary Results'!$D4475)</f>
        <v>-0.16707669999999999</v>
      </c>
      <c r="D4893">
        <f>IF(OR(B4893=0,'Input and Summary Results'!E4475=0),FALSE,'Input and Summary Results'!$E4475)</f>
        <v>8.419952E-2</v>
      </c>
      <c r="E4893" t="e">
        <f t="shared" si="257"/>
        <v>#NUM!</v>
      </c>
      <c r="F4893">
        <f t="shared" si="258"/>
        <v>-0.21871746138150922</v>
      </c>
      <c r="G4893">
        <f>IF('Input and Summary Results'!$J$4="yes",IF(C4893=FALSE,FALSE,IF('Data Transformation'!E4893&lt;$R$10,E4893,$R$10)),IF(C4893=FALSE,FALSE,IF(C4893&lt;$R$10,C4893,$R$10)))</f>
        <v>-0.16707669999999999</v>
      </c>
      <c r="H4893">
        <f>IF('Input and Summary Results'!$J$4="yes",'Data Transformation'!F4893,'Data Transformation'!D4893)</f>
        <v>8.419952E-2</v>
      </c>
      <c r="I4893">
        <f t="shared" si="259"/>
        <v>282</v>
      </c>
    </row>
    <row r="4894" spans="2:9" x14ac:dyDescent="0.25">
      <c r="B4894">
        <f>IF('Input and Summary Results'!D4476=0,FALSE,'Input and Summary Results'!$B4476)</f>
        <v>282</v>
      </c>
      <c r="C4894">
        <f>IF(OR(B4894=0,'Input and Summary Results'!D4476=0,'Input and Summary Results'!D4476=""),FALSE,'Input and Summary Results'!$D4476)</f>
        <v>-0.1025253</v>
      </c>
      <c r="D4894">
        <f>IF(OR(B4894=0,'Input and Summary Results'!E4476=0),FALSE,'Input and Summary Results'!$E4476)</f>
        <v>5.7004859999999997E-2</v>
      </c>
      <c r="E4894" t="e">
        <f t="shared" si="257"/>
        <v>#NUM!</v>
      </c>
      <c r="F4894">
        <f t="shared" si="258"/>
        <v>-0.24130735769610037</v>
      </c>
      <c r="G4894">
        <f>IF('Input and Summary Results'!$J$4="yes",IF(C4894=FALSE,FALSE,IF('Data Transformation'!E4894&lt;$R$10,E4894,$R$10)),IF(C4894=FALSE,FALSE,IF(C4894&lt;$R$10,C4894,$R$10)))</f>
        <v>-0.1025253</v>
      </c>
      <c r="H4894">
        <f>IF('Input and Summary Results'!$J$4="yes",'Data Transformation'!F4894,'Data Transformation'!D4894)</f>
        <v>5.7004859999999997E-2</v>
      </c>
      <c r="I4894">
        <f t="shared" si="259"/>
        <v>282</v>
      </c>
    </row>
    <row r="4895" spans="2:9" x14ac:dyDescent="0.25">
      <c r="B4895">
        <f>IF('Input and Summary Results'!D4477=0,FALSE,'Input and Summary Results'!$B4477)</f>
        <v>282</v>
      </c>
      <c r="C4895">
        <f>IF(OR(B4895=0,'Input and Summary Results'!D4477=0,'Input and Summary Results'!D4477=""),FALSE,'Input and Summary Results'!$D4477)</f>
        <v>-8.9612999999999998E-2</v>
      </c>
      <c r="D4895">
        <f>IF(OR(B4895=0,'Input and Summary Results'!E4477=0),FALSE,'Input and Summary Results'!$E4477)</f>
        <v>7.3806380000000005E-2</v>
      </c>
      <c r="E4895" t="e">
        <f t="shared" si="257"/>
        <v>#NUM!</v>
      </c>
      <c r="F4895">
        <f t="shared" si="258"/>
        <v>-0.35744779128028303</v>
      </c>
      <c r="G4895">
        <f>IF('Input and Summary Results'!$J$4="yes",IF(C4895=FALSE,FALSE,IF('Data Transformation'!E4895&lt;$R$10,E4895,$R$10)),IF(C4895=FALSE,FALSE,IF(C4895&lt;$R$10,C4895,$R$10)))</f>
        <v>-8.9612999999999998E-2</v>
      </c>
      <c r="H4895">
        <f>IF('Input and Summary Results'!$J$4="yes",'Data Transformation'!F4895,'Data Transformation'!D4895)</f>
        <v>7.3806380000000005E-2</v>
      </c>
      <c r="I4895">
        <f t="shared" si="259"/>
        <v>282</v>
      </c>
    </row>
    <row r="4896" spans="2:9" x14ac:dyDescent="0.25">
      <c r="B4896">
        <f>IF('Input and Summary Results'!D4478=0,FALSE,'Input and Summary Results'!$B4478)</f>
        <v>282</v>
      </c>
      <c r="C4896">
        <f>IF(OR(B4896=0,'Input and Summary Results'!D4478=0,'Input and Summary Results'!D4478=""),FALSE,'Input and Summary Results'!$D4478)</f>
        <v>-7.5143799999999997E-2</v>
      </c>
      <c r="D4896">
        <f>IF(OR(B4896=0,'Input and Summary Results'!E4478=0),FALSE,'Input and Summary Results'!$E4478)</f>
        <v>5.1826700000000003E-2</v>
      </c>
      <c r="E4896" t="e">
        <f t="shared" si="257"/>
        <v>#NUM!</v>
      </c>
      <c r="F4896">
        <f t="shared" si="258"/>
        <v>-0.29932992209603454</v>
      </c>
      <c r="G4896">
        <f>IF('Input and Summary Results'!$J$4="yes",IF(C4896=FALSE,FALSE,IF('Data Transformation'!E4896&lt;$R$10,E4896,$R$10)),IF(C4896=FALSE,FALSE,IF(C4896&lt;$R$10,C4896,$R$10)))</f>
        <v>-7.5143799999999997E-2</v>
      </c>
      <c r="H4896">
        <f>IF('Input and Summary Results'!$J$4="yes",'Data Transformation'!F4896,'Data Transformation'!D4896)</f>
        <v>5.1826700000000003E-2</v>
      </c>
      <c r="I4896">
        <f t="shared" si="259"/>
        <v>282</v>
      </c>
    </row>
    <row r="4897" spans="2:9" x14ac:dyDescent="0.25">
      <c r="B4897">
        <f>IF('Input and Summary Results'!D4479=0,FALSE,'Input and Summary Results'!$B4479)</f>
        <v>282</v>
      </c>
      <c r="C4897">
        <f>IF(OR(B4897=0,'Input and Summary Results'!D4479=0,'Input and Summary Results'!D4479=""),FALSE,'Input and Summary Results'!$D4479)</f>
        <v>-5.4644400000000003E-2</v>
      </c>
      <c r="D4897">
        <f>IF(OR(B4897=0,'Input and Summary Results'!E4479=0),FALSE,'Input and Summary Results'!$E4479)</f>
        <v>3.1816150000000001E-2</v>
      </c>
      <c r="E4897" t="e">
        <f t="shared" si="257"/>
        <v>#NUM!</v>
      </c>
      <c r="F4897">
        <f t="shared" si="258"/>
        <v>-0.25269211666703267</v>
      </c>
      <c r="G4897">
        <f>IF('Input and Summary Results'!$J$4="yes",IF(C4897=FALSE,FALSE,IF('Data Transformation'!E4897&lt;$R$10,E4897,$R$10)),IF(C4897=FALSE,FALSE,IF(C4897&lt;$R$10,C4897,$R$10)))</f>
        <v>-5.4644400000000003E-2</v>
      </c>
      <c r="H4897">
        <f>IF('Input and Summary Results'!$J$4="yes",'Data Transformation'!F4897,'Data Transformation'!D4897)</f>
        <v>3.1816150000000001E-2</v>
      </c>
      <c r="I4897">
        <f t="shared" si="259"/>
        <v>282</v>
      </c>
    </row>
    <row r="4898" spans="2:9" x14ac:dyDescent="0.25">
      <c r="B4898">
        <f>IF('Input and Summary Results'!D4480=0,FALSE,'Input and Summary Results'!$B4480)</f>
        <v>282</v>
      </c>
      <c r="C4898">
        <f>IF(OR(B4898=0,'Input and Summary Results'!D4480=0,'Input and Summary Results'!D4480=""),FALSE,'Input and Summary Results'!$D4480)</f>
        <v>-3.7330299999999997E-2</v>
      </c>
      <c r="D4898">
        <f>IF(OR(B4898=0,'Input and Summary Results'!E4480=0),FALSE,'Input and Summary Results'!$E4480)</f>
        <v>3.7914530000000002E-2</v>
      </c>
      <c r="E4898" t="e">
        <f t="shared" si="257"/>
        <v>#NUM!</v>
      </c>
      <c r="F4898">
        <f t="shared" si="258"/>
        <v>-0.44079222561833153</v>
      </c>
      <c r="G4898">
        <f>IF('Input and Summary Results'!$J$4="yes",IF(C4898=FALSE,FALSE,IF('Data Transformation'!E4898&lt;$R$10,E4898,$R$10)),IF(C4898=FALSE,FALSE,IF(C4898&lt;$R$10,C4898,$R$10)))</f>
        <v>-3.7330299999999997E-2</v>
      </c>
      <c r="H4898">
        <f>IF('Input and Summary Results'!$J$4="yes",'Data Transformation'!F4898,'Data Transformation'!D4898)</f>
        <v>3.7914530000000002E-2</v>
      </c>
      <c r="I4898">
        <f t="shared" si="259"/>
        <v>282</v>
      </c>
    </row>
    <row r="4899" spans="2:9" x14ac:dyDescent="0.25">
      <c r="B4899">
        <f>IF('Input and Summary Results'!D4481=0,FALSE,'Input and Summary Results'!$B4481)</f>
        <v>282</v>
      </c>
      <c r="C4899">
        <f>IF(OR(B4899=0,'Input and Summary Results'!D4481=0,'Input and Summary Results'!D4481=""),FALSE,'Input and Summary Results'!$D4481)</f>
        <v>-3.6669199999999999E-2</v>
      </c>
      <c r="D4899">
        <f>IF(OR(B4899=0,'Input and Summary Results'!E4481=0),FALSE,'Input and Summary Results'!$E4481)</f>
        <v>4.9069660000000001E-2</v>
      </c>
      <c r="E4899" t="e">
        <f t="shared" si="257"/>
        <v>#NUM!</v>
      </c>
      <c r="F4899">
        <f t="shared" si="258"/>
        <v>-0.58076621360705993</v>
      </c>
      <c r="G4899">
        <f>IF('Input and Summary Results'!$J$4="yes",IF(C4899=FALSE,FALSE,IF('Data Transformation'!E4899&lt;$R$10,E4899,$R$10)),IF(C4899=FALSE,FALSE,IF(C4899&lt;$R$10,C4899,$R$10)))</f>
        <v>-3.6669199999999999E-2</v>
      </c>
      <c r="H4899">
        <f>IF('Input and Summary Results'!$J$4="yes",'Data Transformation'!F4899,'Data Transformation'!D4899)</f>
        <v>4.9069660000000001E-2</v>
      </c>
      <c r="I4899">
        <f t="shared" si="259"/>
        <v>282</v>
      </c>
    </row>
    <row r="4900" spans="2:9" x14ac:dyDescent="0.25">
      <c r="B4900">
        <f>IF('Input and Summary Results'!D4482=0,FALSE,'Input and Summary Results'!$B4482)</f>
        <v>282</v>
      </c>
      <c r="C4900">
        <f>IF(OR(B4900=0,'Input and Summary Results'!D4482=0,'Input and Summary Results'!D4482=""),FALSE,'Input and Summary Results'!$D4482)</f>
        <v>-1.45743E-2</v>
      </c>
      <c r="D4900">
        <f>IF(OR(B4900=0,'Input and Summary Results'!E4482=0),FALSE,'Input and Summary Results'!$E4482)</f>
        <v>3.646775E-2</v>
      </c>
      <c r="E4900" t="e">
        <f t="shared" si="257"/>
        <v>#NUM!</v>
      </c>
      <c r="F4900">
        <f t="shared" si="258"/>
        <v>-1.0859529102598409</v>
      </c>
      <c r="G4900">
        <f>IF('Input and Summary Results'!$J$4="yes",IF(C4900=FALSE,FALSE,IF('Data Transformation'!E4900&lt;$R$10,E4900,$R$10)),IF(C4900=FALSE,FALSE,IF(C4900&lt;$R$10,C4900,$R$10)))</f>
        <v>-1.45743E-2</v>
      </c>
      <c r="H4900">
        <f>IF('Input and Summary Results'!$J$4="yes",'Data Transformation'!F4900,'Data Transformation'!D4900)</f>
        <v>3.646775E-2</v>
      </c>
      <c r="I4900">
        <f t="shared" si="259"/>
        <v>282</v>
      </c>
    </row>
    <row r="4901" spans="2:9" x14ac:dyDescent="0.25">
      <c r="B4901">
        <f>IF('Input and Summary Results'!D4483=0,FALSE,'Input and Summary Results'!$B4483)</f>
        <v>282</v>
      </c>
      <c r="C4901">
        <f>IF(OR(B4901=0,'Input and Summary Results'!D4483=0,'Input and Summary Results'!D4483=""),FALSE,'Input and Summary Results'!$D4483)</f>
        <v>2.8373949999999998E-2</v>
      </c>
      <c r="D4901">
        <f>IF(OR(B4901=0,'Input and Summary Results'!E4483=0),FALSE,'Input and Summary Results'!$E4483)</f>
        <v>4.6452729999999998E-2</v>
      </c>
      <c r="E4901">
        <f t="shared" si="257"/>
        <v>-1.5470802009051956</v>
      </c>
      <c r="F4901">
        <f t="shared" si="258"/>
        <v>0.71052796032980947</v>
      </c>
      <c r="G4901">
        <f>IF('Input and Summary Results'!$J$4="yes",IF(C4901=FALSE,FALSE,IF('Data Transformation'!E4901&lt;$R$10,E4901,$R$10)),IF(C4901=FALSE,FALSE,IF(C4901&lt;$R$10,C4901,$R$10)))</f>
        <v>2.8373949999999998E-2</v>
      </c>
      <c r="H4901">
        <f>IF('Input and Summary Results'!$J$4="yes",'Data Transformation'!F4901,'Data Transformation'!D4901)</f>
        <v>4.6452729999999998E-2</v>
      </c>
      <c r="I4901">
        <f t="shared" si="259"/>
        <v>282</v>
      </c>
    </row>
    <row r="4902" spans="2:9" x14ac:dyDescent="0.25">
      <c r="B4902">
        <f>IF('Input and Summary Results'!D4484=0,FALSE,'Input and Summary Results'!$B4484)</f>
        <v>282</v>
      </c>
      <c r="C4902">
        <f>IF(OR(B4902=0,'Input and Summary Results'!D4484=0,'Input and Summary Results'!D4484=""),FALSE,'Input and Summary Results'!$D4484)</f>
        <v>3.0052079999999998E-2</v>
      </c>
      <c r="D4902">
        <f>IF(OR(B4902=0,'Input and Summary Results'!E4484=0),FALSE,'Input and Summary Results'!$E4484)</f>
        <v>3.5024090000000001E-2</v>
      </c>
      <c r="E4902">
        <f t="shared" si="257"/>
        <v>-1.5221254637191326</v>
      </c>
      <c r="F4902">
        <f t="shared" si="258"/>
        <v>0.50580376000596294</v>
      </c>
      <c r="G4902">
        <f>IF('Input and Summary Results'!$J$4="yes",IF(C4902=FALSE,FALSE,IF('Data Transformation'!E4902&lt;$R$10,E4902,$R$10)),IF(C4902=FALSE,FALSE,IF(C4902&lt;$R$10,C4902,$R$10)))</f>
        <v>3.0052079999999998E-2</v>
      </c>
      <c r="H4902">
        <f>IF('Input and Summary Results'!$J$4="yes",'Data Transformation'!F4902,'Data Transformation'!D4902)</f>
        <v>3.5024090000000001E-2</v>
      </c>
      <c r="I4902">
        <f t="shared" si="259"/>
        <v>282</v>
      </c>
    </row>
    <row r="4903" spans="2:9" x14ac:dyDescent="0.25">
      <c r="B4903">
        <f>IF('Input and Summary Results'!D4485=0,FALSE,'Input and Summary Results'!$B4485)</f>
        <v>282</v>
      </c>
      <c r="C4903">
        <f>IF(OR(B4903=0,'Input and Summary Results'!D4485=0,'Input and Summary Results'!D4485=""),FALSE,'Input and Summary Results'!$D4485)</f>
        <v>9.1510279999999999E-2</v>
      </c>
      <c r="D4903">
        <f>IF(OR(B4903=0,'Input and Summary Results'!E4485=0),FALSE,'Input and Summary Results'!$E4485)</f>
        <v>7.0232669999999997E-2</v>
      </c>
      <c r="E4903">
        <f t="shared" si="257"/>
        <v>-1.038530115807897</v>
      </c>
      <c r="F4903">
        <f t="shared" si="258"/>
        <v>0.33308802879851312</v>
      </c>
      <c r="G4903">
        <f>IF('Input and Summary Results'!$J$4="yes",IF(C4903=FALSE,FALSE,IF('Data Transformation'!E4903&lt;$R$10,E4903,$R$10)),IF(C4903=FALSE,FALSE,IF(C4903&lt;$R$10,C4903,$R$10)))</f>
        <v>9.1510279999999999E-2</v>
      </c>
      <c r="H4903">
        <f>IF('Input and Summary Results'!$J$4="yes",'Data Transformation'!F4903,'Data Transformation'!D4903)</f>
        <v>7.0232669999999997E-2</v>
      </c>
      <c r="I4903">
        <f t="shared" si="259"/>
        <v>282</v>
      </c>
    </row>
    <row r="4904" spans="2:9" x14ac:dyDescent="0.25">
      <c r="B4904">
        <f>IF('Input and Summary Results'!D4486=0,FALSE,'Input and Summary Results'!$B4486)</f>
        <v>282</v>
      </c>
      <c r="C4904">
        <f>IF(OR(B4904=0,'Input and Summary Results'!D4486=0,'Input and Summary Results'!D4486=""),FALSE,'Input and Summary Results'!$D4486)</f>
        <v>0.11158846</v>
      </c>
      <c r="D4904">
        <f>IF(OR(B4904=0,'Input and Summary Results'!E4486=0),FALSE,'Input and Summary Results'!$E4486)</f>
        <v>7.4931910000000004E-2</v>
      </c>
      <c r="E4904">
        <f t="shared" si="257"/>
        <v>-0.95238071594915252</v>
      </c>
      <c r="F4904">
        <f t="shared" si="258"/>
        <v>0.29143200775420686</v>
      </c>
      <c r="G4904">
        <f>IF('Input and Summary Results'!$J$4="yes",IF(C4904=FALSE,FALSE,IF('Data Transformation'!E4904&lt;$R$10,E4904,$R$10)),IF(C4904=FALSE,FALSE,IF(C4904&lt;$R$10,C4904,$R$10)))</f>
        <v>0.11158846</v>
      </c>
      <c r="H4904">
        <f>IF('Input and Summary Results'!$J$4="yes",'Data Transformation'!F4904,'Data Transformation'!D4904)</f>
        <v>7.4931910000000004E-2</v>
      </c>
      <c r="I4904">
        <f t="shared" si="259"/>
        <v>282</v>
      </c>
    </row>
    <row r="4905" spans="2:9" x14ac:dyDescent="0.25">
      <c r="B4905">
        <f>IF('Input and Summary Results'!D4487=0,FALSE,'Input and Summary Results'!$B4487)</f>
        <v>282</v>
      </c>
      <c r="C4905">
        <f>IF(OR(B4905=0,'Input and Summary Results'!D4487=0,'Input and Summary Results'!D4487=""),FALSE,'Input and Summary Results'!$D4487)</f>
        <v>0.48695332000000002</v>
      </c>
      <c r="D4905">
        <f>IF(OR(B4905=0,'Input and Summary Results'!E4487=0),FALSE,'Input and Summary Results'!$E4487)</f>
        <v>3.1466420000000002E-2</v>
      </c>
      <c r="E4905">
        <f t="shared" si="257"/>
        <v>-0.31251266884301721</v>
      </c>
      <c r="F4905">
        <f t="shared" si="258"/>
        <v>2.8044631218450258E-2</v>
      </c>
      <c r="G4905">
        <f>IF('Input and Summary Results'!$J$4="yes",IF(C4905=FALSE,FALSE,IF('Data Transformation'!E4905&lt;$R$10,E4905,$R$10)),IF(C4905=FALSE,FALSE,IF(C4905&lt;$R$10,C4905,$R$10)))</f>
        <v>0.48695332000000002</v>
      </c>
      <c r="H4905">
        <f>IF('Input and Summary Results'!$J$4="yes",'Data Transformation'!F4905,'Data Transformation'!D4905)</f>
        <v>3.1466420000000002E-2</v>
      </c>
      <c r="I4905">
        <f t="shared" si="259"/>
        <v>282</v>
      </c>
    </row>
    <row r="4906" spans="2:9" x14ac:dyDescent="0.25">
      <c r="B4906">
        <f>IF('Input and Summary Results'!D4488=0,FALSE,'Input and Summary Results'!$B4488)</f>
        <v>282</v>
      </c>
      <c r="C4906">
        <f>IF(OR(B4906=0,'Input and Summary Results'!D4488=0,'Input and Summary Results'!D4488=""),FALSE,'Input and Summary Results'!$D4488)</f>
        <v>0.69669934</v>
      </c>
      <c r="D4906">
        <f>IF(OR(B4906=0,'Input and Summary Results'!E4488=0),FALSE,'Input and Summary Results'!$E4488)</f>
        <v>5.8039159999999999E-2</v>
      </c>
      <c r="E4906">
        <f t="shared" ref="E4906:E4969" si="260">IF(C4906=FALSE,FALSE,LOG10(C4906))</f>
        <v>-0.15695460088281815</v>
      </c>
      <c r="F4906">
        <f t="shared" ref="F4906:F4969" si="261">IF(D4906=FALSE, FALSE,0.434*D4906/C4906)</f>
        <v>3.6154757143877878E-2</v>
      </c>
      <c r="G4906">
        <f>IF('Input and Summary Results'!$J$4="yes",IF(C4906=FALSE,FALSE,IF('Data Transformation'!E4906&lt;$R$10,E4906,$R$10)),IF(C4906=FALSE,FALSE,IF(C4906&lt;$R$10,C4906,$R$10)))</f>
        <v>0.69669934</v>
      </c>
      <c r="H4906">
        <f>IF('Input and Summary Results'!$J$4="yes",'Data Transformation'!F4906,'Data Transformation'!D4906)</f>
        <v>5.8039159999999999E-2</v>
      </c>
      <c r="I4906">
        <f t="shared" si="259"/>
        <v>282</v>
      </c>
    </row>
    <row r="4907" spans="2:9" x14ac:dyDescent="0.25">
      <c r="B4907">
        <f>IF('Input and Summary Results'!D4489=0,FALSE,'Input and Summary Results'!$B4489)</f>
        <v>282</v>
      </c>
      <c r="C4907">
        <f>IF(OR(B4907=0,'Input and Summary Results'!D4489=0,'Input and Summary Results'!D4489=""),FALSE,'Input and Summary Results'!$D4489)</f>
        <v>0.93283453000000005</v>
      </c>
      <c r="D4907">
        <f>IF(OR(B4907=0,'Input and Summary Results'!E4489=0),FALSE,'Input and Summary Results'!$E4489)</f>
        <v>5.1127430000000001E-2</v>
      </c>
      <c r="E4907">
        <f t="shared" si="260"/>
        <v>-3.0195386351242869E-2</v>
      </c>
      <c r="F4907">
        <f t="shared" si="261"/>
        <v>2.3786967469997061E-2</v>
      </c>
      <c r="G4907">
        <f>IF('Input and Summary Results'!$J$4="yes",IF(C4907=FALSE,FALSE,IF('Data Transformation'!E4907&lt;$R$10,E4907,$R$10)),IF(C4907=FALSE,FALSE,IF(C4907&lt;$R$10,C4907,$R$10)))</f>
        <v>0.93283453000000005</v>
      </c>
      <c r="H4907">
        <f>IF('Input and Summary Results'!$J$4="yes",'Data Transformation'!F4907,'Data Transformation'!D4907)</f>
        <v>5.1127430000000001E-2</v>
      </c>
      <c r="I4907">
        <f t="shared" si="259"/>
        <v>282</v>
      </c>
    </row>
    <row r="4908" spans="2:9" x14ac:dyDescent="0.25">
      <c r="B4908">
        <f>IF('Input and Summary Results'!D4490=0,FALSE,'Input and Summary Results'!$B4490)</f>
        <v>282</v>
      </c>
      <c r="C4908">
        <f>IF(OR(B4908=0,'Input and Summary Results'!D4490=0,'Input and Summary Results'!D4490=""),FALSE,'Input and Summary Results'!$D4490)</f>
        <v>0.94410176000000001</v>
      </c>
      <c r="D4908">
        <f>IF(OR(B4908=0,'Input and Summary Results'!E4490=0),FALSE,'Input and Summary Results'!$E4490)</f>
        <v>5.6905379999999998E-2</v>
      </c>
      <c r="E4908">
        <f t="shared" si="260"/>
        <v>-2.4981192752059862E-2</v>
      </c>
      <c r="F4908">
        <f t="shared" si="261"/>
        <v>2.6159187458775629E-2</v>
      </c>
      <c r="G4908">
        <f>IF('Input and Summary Results'!$J$4="yes",IF(C4908=FALSE,FALSE,IF('Data Transformation'!E4908&lt;$R$10,E4908,$R$10)),IF(C4908=FALSE,FALSE,IF(C4908&lt;$R$10,C4908,$R$10)))</f>
        <v>0.94410176000000001</v>
      </c>
      <c r="H4908">
        <f>IF('Input and Summary Results'!$J$4="yes",'Data Transformation'!F4908,'Data Transformation'!D4908)</f>
        <v>5.6905379999999998E-2</v>
      </c>
      <c r="I4908">
        <f t="shared" si="259"/>
        <v>282</v>
      </c>
    </row>
    <row r="4909" spans="2:9" x14ac:dyDescent="0.25">
      <c r="B4909">
        <f>IF('Input and Summary Results'!D4491=0,FALSE,'Input and Summary Results'!$B4491)</f>
        <v>282</v>
      </c>
      <c r="C4909">
        <f>IF(OR(B4909=0,'Input and Summary Results'!D4491=0,'Input and Summary Results'!D4491=""),FALSE,'Input and Summary Results'!$D4491)</f>
        <v>1.0358758400000001</v>
      </c>
      <c r="D4909">
        <f>IF(OR(B4909=0,'Input and Summary Results'!E4491=0),FALSE,'Input and Summary Results'!$E4491)</f>
        <v>4.5367560000000001E-2</v>
      </c>
      <c r="E4909">
        <f t="shared" si="260"/>
        <v>1.5307704024766769E-2</v>
      </c>
      <c r="F4909">
        <f t="shared" si="261"/>
        <v>1.9007607166511384E-2</v>
      </c>
      <c r="G4909">
        <f>IF('Input and Summary Results'!$J$4="yes",IF(C4909=FALSE,FALSE,IF('Data Transformation'!E4909&lt;$R$10,E4909,$R$10)),IF(C4909=FALSE,FALSE,IF(C4909&lt;$R$10,C4909,$R$10)))</f>
        <v>1.0358758400000001</v>
      </c>
      <c r="H4909">
        <f>IF('Input and Summary Results'!$J$4="yes",'Data Transformation'!F4909,'Data Transformation'!D4909)</f>
        <v>4.5367560000000001E-2</v>
      </c>
      <c r="I4909">
        <f t="shared" si="259"/>
        <v>282</v>
      </c>
    </row>
    <row r="4910" spans="2:9" x14ac:dyDescent="0.25">
      <c r="B4910">
        <f>IF('Input and Summary Results'!D4492=0,FALSE,'Input and Summary Results'!$B4492)</f>
        <v>282</v>
      </c>
      <c r="C4910">
        <f>IF(OR(B4910=0,'Input and Summary Results'!D4492=0,'Input and Summary Results'!D4492=""),FALSE,'Input and Summary Results'!$D4492)</f>
        <v>1.1764568099999999</v>
      </c>
      <c r="D4910">
        <f>IF(OR(B4910=0,'Input and Summary Results'!E4492=0),FALSE,'Input and Summary Results'!$E4492)</f>
        <v>4.7628160000000003E-2</v>
      </c>
      <c r="E4910">
        <f t="shared" si="260"/>
        <v>7.0575988016098448E-2</v>
      </c>
      <c r="F4910">
        <f t="shared" si="261"/>
        <v>1.7570233997795469E-2</v>
      </c>
      <c r="G4910">
        <f>IF('Input and Summary Results'!$J$4="yes",IF(C4910=FALSE,FALSE,IF('Data Transformation'!E4910&lt;$R$10,E4910,$R$10)),IF(C4910=FALSE,FALSE,IF(C4910&lt;$R$10,C4910,$R$10)))</f>
        <v>1.1764568099999999</v>
      </c>
      <c r="H4910">
        <f>IF('Input and Summary Results'!$J$4="yes",'Data Transformation'!F4910,'Data Transformation'!D4910)</f>
        <v>4.7628160000000003E-2</v>
      </c>
      <c r="I4910">
        <f t="shared" si="259"/>
        <v>282</v>
      </c>
    </row>
    <row r="4911" spans="2:9" x14ac:dyDescent="0.25">
      <c r="B4911">
        <f>IF('Input and Summary Results'!D4493=0,FALSE,'Input and Summary Results'!$B4493)</f>
        <v>283</v>
      </c>
      <c r="C4911">
        <f>IF(OR(B4911=0,'Input and Summary Results'!D4493=0,'Input and Summary Results'!D4493=""),FALSE,'Input and Summary Results'!$D4493)</f>
        <v>-3.1924599999999997E-2</v>
      </c>
      <c r="D4911">
        <f>IF(OR(B4911=0,'Input and Summary Results'!E4493=0),FALSE,'Input and Summary Results'!$E4493)</f>
        <v>7.3010060000000002E-2</v>
      </c>
      <c r="E4911" t="e">
        <f t="shared" si="260"/>
        <v>#NUM!</v>
      </c>
      <c r="F4911">
        <f t="shared" si="261"/>
        <v>-0.99253760548291936</v>
      </c>
      <c r="G4911">
        <f>IF('Input and Summary Results'!$J$4="yes",IF(C4911=FALSE,FALSE,IF('Data Transformation'!E4911&lt;$R$10,E4911,$R$10)),IF(C4911=FALSE,FALSE,IF(C4911&lt;$R$10,C4911,$R$10)))</f>
        <v>-3.1924599999999997E-2</v>
      </c>
      <c r="H4911">
        <f>IF('Input and Summary Results'!$J$4="yes",'Data Transformation'!F4911,'Data Transformation'!D4911)</f>
        <v>7.3010060000000002E-2</v>
      </c>
      <c r="I4911">
        <f t="shared" si="259"/>
        <v>283</v>
      </c>
    </row>
    <row r="4912" spans="2:9" x14ac:dyDescent="0.25">
      <c r="B4912">
        <f>IF('Input and Summary Results'!D4494=0,FALSE,'Input and Summary Results'!$B4494)</f>
        <v>283</v>
      </c>
      <c r="C4912">
        <f>IF(OR(B4912=0,'Input and Summary Results'!D4494=0,'Input and Summary Results'!D4494=""),FALSE,'Input and Summary Results'!$D4494)</f>
        <v>-2.34801E-2</v>
      </c>
      <c r="D4912">
        <f>IF(OR(B4912=0,'Input and Summary Results'!E4494=0),FALSE,'Input and Summary Results'!$E4494)</f>
        <v>4.7867630000000001E-2</v>
      </c>
      <c r="E4912" t="e">
        <f t="shared" si="260"/>
        <v>#NUM!</v>
      </c>
      <c r="F4912">
        <f t="shared" si="261"/>
        <v>-0.88477269773127021</v>
      </c>
      <c r="G4912">
        <f>IF('Input and Summary Results'!$J$4="yes",IF(C4912=FALSE,FALSE,IF('Data Transformation'!E4912&lt;$R$10,E4912,$R$10)),IF(C4912=FALSE,FALSE,IF(C4912&lt;$R$10,C4912,$R$10)))</f>
        <v>-2.34801E-2</v>
      </c>
      <c r="H4912">
        <f>IF('Input and Summary Results'!$J$4="yes",'Data Transformation'!F4912,'Data Transformation'!D4912)</f>
        <v>4.7867630000000001E-2</v>
      </c>
      <c r="I4912">
        <f t="shared" si="259"/>
        <v>283</v>
      </c>
    </row>
    <row r="4913" spans="2:9" x14ac:dyDescent="0.25">
      <c r="B4913">
        <f>IF('Input and Summary Results'!D4495=0,FALSE,'Input and Summary Results'!$B4495)</f>
        <v>283</v>
      </c>
      <c r="C4913">
        <f>IF(OR(B4913=0,'Input and Summary Results'!D4495=0,'Input and Summary Results'!D4495=""),FALSE,'Input and Summary Results'!$D4495)</f>
        <v>5.7637830000000001E-2</v>
      </c>
      <c r="D4913">
        <f>IF(OR(B4913=0,'Input and Summary Results'!E4495=0),FALSE,'Input and Summary Results'!$E4495)</f>
        <v>4.4421120000000001E-2</v>
      </c>
      <c r="E4913">
        <f t="shared" si="260"/>
        <v>-1.2392923782530174</v>
      </c>
      <c r="F4913">
        <f t="shared" si="261"/>
        <v>0.33448112255440565</v>
      </c>
      <c r="G4913">
        <f>IF('Input and Summary Results'!$J$4="yes",IF(C4913=FALSE,FALSE,IF('Data Transformation'!E4913&lt;$R$10,E4913,$R$10)),IF(C4913=FALSE,FALSE,IF(C4913&lt;$R$10,C4913,$R$10)))</f>
        <v>5.7637830000000001E-2</v>
      </c>
      <c r="H4913">
        <f>IF('Input and Summary Results'!$J$4="yes",'Data Transformation'!F4913,'Data Transformation'!D4913)</f>
        <v>4.4421120000000001E-2</v>
      </c>
      <c r="I4913">
        <f t="shared" si="259"/>
        <v>283</v>
      </c>
    </row>
    <row r="4914" spans="2:9" x14ac:dyDescent="0.25">
      <c r="B4914">
        <f>IF('Input and Summary Results'!D4496=0,FALSE,'Input and Summary Results'!$B4496)</f>
        <v>283</v>
      </c>
      <c r="C4914">
        <f>IF(OR(B4914=0,'Input and Summary Results'!D4496=0,'Input and Summary Results'!D4496=""),FALSE,'Input and Summary Results'!$D4496)</f>
        <v>0.35134004000000002</v>
      </c>
      <c r="D4914">
        <f>IF(OR(B4914=0,'Input and Summary Results'!E4496=0),FALSE,'Input and Summary Results'!$E4496)</f>
        <v>4.6584229999999997E-2</v>
      </c>
      <c r="E4914">
        <f t="shared" si="260"/>
        <v>-0.45427235359495977</v>
      </c>
      <c r="F4914">
        <f t="shared" si="261"/>
        <v>5.754412682368909E-2</v>
      </c>
      <c r="G4914">
        <f>IF('Input and Summary Results'!$J$4="yes",IF(C4914=FALSE,FALSE,IF('Data Transformation'!E4914&lt;$R$10,E4914,$R$10)),IF(C4914=FALSE,FALSE,IF(C4914&lt;$R$10,C4914,$R$10)))</f>
        <v>0.35134004000000002</v>
      </c>
      <c r="H4914">
        <f>IF('Input and Summary Results'!$J$4="yes",'Data Transformation'!F4914,'Data Transformation'!D4914)</f>
        <v>4.6584229999999997E-2</v>
      </c>
      <c r="I4914">
        <f t="shared" si="259"/>
        <v>283</v>
      </c>
    </row>
    <row r="4915" spans="2:9" x14ac:dyDescent="0.25">
      <c r="B4915">
        <f>IF('Input and Summary Results'!D4497=0,FALSE,'Input and Summary Results'!$B4497)</f>
        <v>283</v>
      </c>
      <c r="C4915">
        <f>IF(OR(B4915=0,'Input and Summary Results'!D4497=0,'Input and Summary Results'!D4497=""),FALSE,'Input and Summary Results'!$D4497)</f>
        <v>0.62256372000000004</v>
      </c>
      <c r="D4915">
        <f>IF(OR(B4915=0,'Input and Summary Results'!E4497=0),FALSE,'Input and Summary Results'!$E4497)</f>
        <v>5.6866760000000002E-2</v>
      </c>
      <c r="E4915">
        <f t="shared" si="260"/>
        <v>-0.20581619149624711</v>
      </c>
      <c r="F4915">
        <f t="shared" si="261"/>
        <v>3.9642807711313469E-2</v>
      </c>
      <c r="G4915">
        <f>IF('Input and Summary Results'!$J$4="yes",IF(C4915=FALSE,FALSE,IF('Data Transformation'!E4915&lt;$R$10,E4915,$R$10)),IF(C4915=FALSE,FALSE,IF(C4915&lt;$R$10,C4915,$R$10)))</f>
        <v>0.62256372000000004</v>
      </c>
      <c r="H4915">
        <f>IF('Input and Summary Results'!$J$4="yes",'Data Transformation'!F4915,'Data Transformation'!D4915)</f>
        <v>5.6866760000000002E-2</v>
      </c>
      <c r="I4915">
        <f t="shared" si="259"/>
        <v>283</v>
      </c>
    </row>
    <row r="4916" spans="2:9" x14ac:dyDescent="0.25">
      <c r="B4916">
        <f>IF('Input and Summary Results'!D4498=0,FALSE,'Input and Summary Results'!$B4498)</f>
        <v>283</v>
      </c>
      <c r="C4916">
        <f>IF(OR(B4916=0,'Input and Summary Results'!D4498=0,'Input and Summary Results'!D4498=""),FALSE,'Input and Summary Results'!$D4498)</f>
        <v>0.75568634000000001</v>
      </c>
      <c r="D4916">
        <f>IF(OR(B4916=0,'Input and Summary Results'!E4498=0),FALSE,'Input and Summary Results'!$E4498)</f>
        <v>5.0556429999999999E-2</v>
      </c>
      <c r="E4916">
        <f t="shared" si="260"/>
        <v>-0.12165842814115123</v>
      </c>
      <c r="F4916">
        <f t="shared" si="261"/>
        <v>2.9035182268876265E-2</v>
      </c>
      <c r="G4916">
        <f>IF('Input and Summary Results'!$J$4="yes",IF(C4916=FALSE,FALSE,IF('Data Transformation'!E4916&lt;$R$10,E4916,$R$10)),IF(C4916=FALSE,FALSE,IF(C4916&lt;$R$10,C4916,$R$10)))</f>
        <v>0.75568634000000001</v>
      </c>
      <c r="H4916">
        <f>IF('Input and Summary Results'!$J$4="yes",'Data Transformation'!F4916,'Data Transformation'!D4916)</f>
        <v>5.0556429999999999E-2</v>
      </c>
      <c r="I4916">
        <f t="shared" si="259"/>
        <v>283</v>
      </c>
    </row>
    <row r="4917" spans="2:9" x14ac:dyDescent="0.25">
      <c r="B4917">
        <f>IF('Input and Summary Results'!D4499=0,FALSE,'Input and Summary Results'!$B4499)</f>
        <v>283</v>
      </c>
      <c r="C4917">
        <f>IF(OR(B4917=0,'Input and Summary Results'!D4499=0,'Input and Summary Results'!D4499=""),FALSE,'Input and Summary Results'!$D4499)</f>
        <v>0.78920931999999999</v>
      </c>
      <c r="D4917">
        <f>IF(OR(B4917=0,'Input and Summary Results'!E4499=0),FALSE,'Input and Summary Results'!$E4499)</f>
        <v>3.90333E-2</v>
      </c>
      <c r="E4917">
        <f t="shared" si="260"/>
        <v>-0.10280779468103311</v>
      </c>
      <c r="F4917">
        <f t="shared" si="261"/>
        <v>2.1465093949980217E-2</v>
      </c>
      <c r="G4917">
        <f>IF('Input and Summary Results'!$J$4="yes",IF(C4917=FALSE,FALSE,IF('Data Transformation'!E4917&lt;$R$10,E4917,$R$10)),IF(C4917=FALSE,FALSE,IF(C4917&lt;$R$10,C4917,$R$10)))</f>
        <v>0.78920931999999999</v>
      </c>
      <c r="H4917">
        <f>IF('Input and Summary Results'!$J$4="yes",'Data Transformation'!F4917,'Data Transformation'!D4917)</f>
        <v>3.90333E-2</v>
      </c>
      <c r="I4917">
        <f t="shared" si="259"/>
        <v>283</v>
      </c>
    </row>
    <row r="4918" spans="2:9" x14ac:dyDescent="0.25">
      <c r="B4918">
        <f>IF('Input and Summary Results'!D4500=0,FALSE,'Input and Summary Results'!$B4500)</f>
        <v>283</v>
      </c>
      <c r="C4918">
        <f>IF(OR(B4918=0,'Input and Summary Results'!D4500=0,'Input and Summary Results'!D4500=""),FALSE,'Input and Summary Results'!$D4500)</f>
        <v>0.80781795000000001</v>
      </c>
      <c r="D4918">
        <f>IF(OR(B4918=0,'Input and Summary Results'!E4500=0),FALSE,'Input and Summary Results'!$E4500)</f>
        <v>6.4956449999999999E-2</v>
      </c>
      <c r="E4918">
        <f t="shared" si="260"/>
        <v>-9.2686500882124642E-2</v>
      </c>
      <c r="F4918">
        <f t="shared" si="261"/>
        <v>3.4897837192154495E-2</v>
      </c>
      <c r="G4918">
        <f>IF('Input and Summary Results'!$J$4="yes",IF(C4918=FALSE,FALSE,IF('Data Transformation'!E4918&lt;$R$10,E4918,$R$10)),IF(C4918=FALSE,FALSE,IF(C4918&lt;$R$10,C4918,$R$10)))</f>
        <v>0.80781795000000001</v>
      </c>
      <c r="H4918">
        <f>IF('Input and Summary Results'!$J$4="yes",'Data Transformation'!F4918,'Data Transformation'!D4918)</f>
        <v>6.4956449999999999E-2</v>
      </c>
      <c r="I4918">
        <f t="shared" si="259"/>
        <v>283</v>
      </c>
    </row>
    <row r="4919" spans="2:9" x14ac:dyDescent="0.25">
      <c r="B4919">
        <f>IF('Input and Summary Results'!D4501=0,FALSE,'Input and Summary Results'!$B4501)</f>
        <v>283</v>
      </c>
      <c r="C4919">
        <f>IF(OR(B4919=0,'Input and Summary Results'!D4501=0,'Input and Summary Results'!D4501=""),FALSE,'Input and Summary Results'!$D4501)</f>
        <v>0.87611499000000004</v>
      </c>
      <c r="D4919">
        <f>IF(OR(B4919=0,'Input and Summary Results'!E4501=0),FALSE,'Input and Summary Results'!$E4501)</f>
        <v>7.9863870000000003E-2</v>
      </c>
      <c r="E4919">
        <f t="shared" si="260"/>
        <v>-5.7438888985969327E-2</v>
      </c>
      <c r="F4919">
        <f t="shared" si="261"/>
        <v>3.9562066595847198E-2</v>
      </c>
      <c r="G4919">
        <f>IF('Input and Summary Results'!$J$4="yes",IF(C4919=FALSE,FALSE,IF('Data Transformation'!E4919&lt;$R$10,E4919,$R$10)),IF(C4919=FALSE,FALSE,IF(C4919&lt;$R$10,C4919,$R$10)))</f>
        <v>0.87611499000000004</v>
      </c>
      <c r="H4919">
        <f>IF('Input and Summary Results'!$J$4="yes",'Data Transformation'!F4919,'Data Transformation'!D4919)</f>
        <v>7.9863870000000003E-2</v>
      </c>
      <c r="I4919">
        <f t="shared" si="259"/>
        <v>283</v>
      </c>
    </row>
    <row r="4920" spans="2:9" x14ac:dyDescent="0.25">
      <c r="B4920">
        <f>IF('Input and Summary Results'!D4502=0,FALSE,'Input and Summary Results'!$B4502)</f>
        <v>283</v>
      </c>
      <c r="C4920">
        <f>IF(OR(B4920=0,'Input and Summary Results'!D4502=0,'Input and Summary Results'!D4502=""),FALSE,'Input and Summary Results'!$D4502)</f>
        <v>0.89745706000000003</v>
      </c>
      <c r="D4920">
        <f>IF(OR(B4920=0,'Input and Summary Results'!E4502=0),FALSE,'Input and Summary Results'!$E4502)</f>
        <v>7.0608519999999994E-2</v>
      </c>
      <c r="E4920">
        <f t="shared" si="260"/>
        <v>-4.6986321636750962E-2</v>
      </c>
      <c r="F4920">
        <f t="shared" si="261"/>
        <v>3.4145475082674147E-2</v>
      </c>
      <c r="G4920">
        <f>IF('Input and Summary Results'!$J$4="yes",IF(C4920=FALSE,FALSE,IF('Data Transformation'!E4920&lt;$R$10,E4920,$R$10)),IF(C4920=FALSE,FALSE,IF(C4920&lt;$R$10,C4920,$R$10)))</f>
        <v>0.89745706000000003</v>
      </c>
      <c r="H4920">
        <f>IF('Input and Summary Results'!$J$4="yes",'Data Transformation'!F4920,'Data Transformation'!D4920)</f>
        <v>7.0608519999999994E-2</v>
      </c>
      <c r="I4920">
        <f t="shared" si="259"/>
        <v>283</v>
      </c>
    </row>
    <row r="4921" spans="2:9" x14ac:dyDescent="0.25">
      <c r="B4921">
        <f>IF('Input and Summary Results'!D4503=0,FALSE,'Input and Summary Results'!$B4503)</f>
        <v>283</v>
      </c>
      <c r="C4921">
        <f>IF(OR(B4921=0,'Input and Summary Results'!D4503=0,'Input and Summary Results'!D4503=""),FALSE,'Input and Summary Results'!$D4503)</f>
        <v>0.90070077000000004</v>
      </c>
      <c r="D4921">
        <f>IF(OR(B4921=0,'Input and Summary Results'!E4503=0),FALSE,'Input and Summary Results'!$E4503)</f>
        <v>6.0183720000000003E-2</v>
      </c>
      <c r="E4921">
        <f t="shared" si="260"/>
        <v>-4.5419465982113487E-2</v>
      </c>
      <c r="F4921">
        <f t="shared" si="261"/>
        <v>2.8999347341514985E-2</v>
      </c>
      <c r="G4921">
        <f>IF('Input and Summary Results'!$J$4="yes",IF(C4921=FALSE,FALSE,IF('Data Transformation'!E4921&lt;$R$10,E4921,$R$10)),IF(C4921=FALSE,FALSE,IF(C4921&lt;$R$10,C4921,$R$10)))</f>
        <v>0.90070077000000004</v>
      </c>
      <c r="H4921">
        <f>IF('Input and Summary Results'!$J$4="yes",'Data Transformation'!F4921,'Data Transformation'!D4921)</f>
        <v>6.0183720000000003E-2</v>
      </c>
      <c r="I4921">
        <f t="shared" si="259"/>
        <v>283</v>
      </c>
    </row>
    <row r="4922" spans="2:9" x14ac:dyDescent="0.25">
      <c r="B4922">
        <f>IF('Input and Summary Results'!D4504=0,FALSE,'Input and Summary Results'!$B4504)</f>
        <v>283</v>
      </c>
      <c r="C4922">
        <f>IF(OR(B4922=0,'Input and Summary Results'!D4504=0,'Input and Summary Results'!D4504=""),FALSE,'Input and Summary Results'!$D4504)</f>
        <v>0.90576305999999995</v>
      </c>
      <c r="D4922">
        <f>IF(OR(B4922=0,'Input and Summary Results'!E4504=0),FALSE,'Input and Summary Results'!$E4504)</f>
        <v>4.5496769999999999E-2</v>
      </c>
      <c r="E4922">
        <f t="shared" si="260"/>
        <v>-4.2985395250872326E-2</v>
      </c>
      <c r="F4922">
        <f t="shared" si="261"/>
        <v>2.1799959671572389E-2</v>
      </c>
      <c r="G4922">
        <f>IF('Input and Summary Results'!$J$4="yes",IF(C4922=FALSE,FALSE,IF('Data Transformation'!E4922&lt;$R$10,E4922,$R$10)),IF(C4922=FALSE,FALSE,IF(C4922&lt;$R$10,C4922,$R$10)))</f>
        <v>0.90576305999999995</v>
      </c>
      <c r="H4922">
        <f>IF('Input and Summary Results'!$J$4="yes",'Data Transformation'!F4922,'Data Transformation'!D4922)</f>
        <v>4.5496769999999999E-2</v>
      </c>
      <c r="I4922">
        <f t="shared" si="259"/>
        <v>283</v>
      </c>
    </row>
    <row r="4923" spans="2:9" x14ac:dyDescent="0.25">
      <c r="B4923">
        <f>IF('Input and Summary Results'!D4505=0,FALSE,'Input and Summary Results'!$B4505)</f>
        <v>283</v>
      </c>
      <c r="C4923">
        <f>IF(OR(B4923=0,'Input and Summary Results'!D4505=0,'Input and Summary Results'!D4505=""),FALSE,'Input and Summary Results'!$D4505)</f>
        <v>0.95755217999999998</v>
      </c>
      <c r="D4923">
        <f>IF(OR(B4923=0,'Input and Summary Results'!E4505=0),FALSE,'Input and Summary Results'!$E4505)</f>
        <v>4.1817970000000003E-2</v>
      </c>
      <c r="E4923">
        <f t="shared" si="260"/>
        <v>-1.8837550655833629E-2</v>
      </c>
      <c r="F4923">
        <f t="shared" si="261"/>
        <v>1.8953535231886792E-2</v>
      </c>
      <c r="G4923">
        <f>IF('Input and Summary Results'!$J$4="yes",IF(C4923=FALSE,FALSE,IF('Data Transformation'!E4923&lt;$R$10,E4923,$R$10)),IF(C4923=FALSE,FALSE,IF(C4923&lt;$R$10,C4923,$R$10)))</f>
        <v>0.95755217999999998</v>
      </c>
      <c r="H4923">
        <f>IF('Input and Summary Results'!$J$4="yes",'Data Transformation'!F4923,'Data Transformation'!D4923)</f>
        <v>4.1817970000000003E-2</v>
      </c>
      <c r="I4923">
        <f t="shared" si="259"/>
        <v>283</v>
      </c>
    </row>
    <row r="4924" spans="2:9" x14ac:dyDescent="0.25">
      <c r="B4924">
        <f>IF('Input and Summary Results'!D4506=0,FALSE,'Input and Summary Results'!$B4506)</f>
        <v>283</v>
      </c>
      <c r="C4924">
        <f>IF(OR(B4924=0,'Input and Summary Results'!D4506=0,'Input and Summary Results'!D4506=""),FALSE,'Input and Summary Results'!$D4506)</f>
        <v>0.99208607000000004</v>
      </c>
      <c r="D4924">
        <f>IF(OR(B4924=0,'Input and Summary Results'!E4506=0),FALSE,'Input and Summary Results'!$E4506)</f>
        <v>6.5496819999999997E-2</v>
      </c>
      <c r="E4924">
        <f t="shared" si="260"/>
        <v>-3.4506483049525564E-3</v>
      </c>
      <c r="F4924">
        <f t="shared" si="261"/>
        <v>2.8652372752295572E-2</v>
      </c>
      <c r="G4924">
        <f>IF('Input and Summary Results'!$J$4="yes",IF(C4924=FALSE,FALSE,IF('Data Transformation'!E4924&lt;$R$10,E4924,$R$10)),IF(C4924=FALSE,FALSE,IF(C4924&lt;$R$10,C4924,$R$10)))</f>
        <v>0.99208607000000004</v>
      </c>
      <c r="H4924">
        <f>IF('Input and Summary Results'!$J$4="yes",'Data Transformation'!F4924,'Data Transformation'!D4924)</f>
        <v>6.5496819999999997E-2</v>
      </c>
      <c r="I4924">
        <f t="shared" si="259"/>
        <v>283</v>
      </c>
    </row>
    <row r="4925" spans="2:9" x14ac:dyDescent="0.25">
      <c r="B4925">
        <f>IF('Input and Summary Results'!D4507=0,FALSE,'Input and Summary Results'!$B4507)</f>
        <v>283</v>
      </c>
      <c r="C4925">
        <f>IF(OR(B4925=0,'Input and Summary Results'!D4507=0,'Input and Summary Results'!D4507=""),FALSE,'Input and Summary Results'!$D4507)</f>
        <v>1.0260407</v>
      </c>
      <c r="D4925">
        <f>IF(OR(B4925=0,'Input and Summary Results'!E4507=0),FALSE,'Input and Summary Results'!$E4507)</f>
        <v>3.9085969999999998E-2</v>
      </c>
      <c r="E4925">
        <f t="shared" si="260"/>
        <v>1.1164588295130581E-2</v>
      </c>
      <c r="F4925">
        <f t="shared" si="261"/>
        <v>1.6532785668248833E-2</v>
      </c>
      <c r="G4925">
        <f>IF('Input and Summary Results'!$J$4="yes",IF(C4925=FALSE,FALSE,IF('Data Transformation'!E4925&lt;$R$10,E4925,$R$10)),IF(C4925=FALSE,FALSE,IF(C4925&lt;$R$10,C4925,$R$10)))</f>
        <v>1.0260407</v>
      </c>
      <c r="H4925">
        <f>IF('Input and Summary Results'!$J$4="yes",'Data Transformation'!F4925,'Data Transformation'!D4925)</f>
        <v>3.9085969999999998E-2</v>
      </c>
      <c r="I4925">
        <f t="shared" si="259"/>
        <v>283</v>
      </c>
    </row>
    <row r="4926" spans="2:9" x14ac:dyDescent="0.25">
      <c r="B4926">
        <f>IF('Input and Summary Results'!D4508=0,FALSE,'Input and Summary Results'!$B4508)</f>
        <v>283</v>
      </c>
      <c r="C4926">
        <f>IF(OR(B4926=0,'Input and Summary Results'!D4508=0,'Input and Summary Results'!D4508=""),FALSE,'Input and Summary Results'!$D4508)</f>
        <v>1.0674990099999999</v>
      </c>
      <c r="D4926">
        <f>IF(OR(B4926=0,'Input and Summary Results'!E4508=0),FALSE,'Input and Summary Results'!$E4508)</f>
        <v>4.4649349999999997E-2</v>
      </c>
      <c r="E4926">
        <f t="shared" si="260"/>
        <v>2.8367480931968742E-2</v>
      </c>
      <c r="F4926">
        <f t="shared" si="261"/>
        <v>1.8152539457624416E-2</v>
      </c>
      <c r="G4926">
        <f>IF('Input and Summary Results'!$J$4="yes",IF(C4926=FALSE,FALSE,IF('Data Transformation'!E4926&lt;$R$10,E4926,$R$10)),IF(C4926=FALSE,FALSE,IF(C4926&lt;$R$10,C4926,$R$10)))</f>
        <v>1.0674990099999999</v>
      </c>
      <c r="H4926">
        <f>IF('Input and Summary Results'!$J$4="yes",'Data Transformation'!F4926,'Data Transformation'!D4926)</f>
        <v>4.4649349999999997E-2</v>
      </c>
      <c r="I4926">
        <f t="shared" si="259"/>
        <v>283</v>
      </c>
    </row>
    <row r="4927" spans="2:9" x14ac:dyDescent="0.25">
      <c r="B4927">
        <f>IF('Input and Summary Results'!D4509=0,FALSE,'Input and Summary Results'!$B4509)</f>
        <v>283</v>
      </c>
      <c r="C4927">
        <f>IF(OR(B4927=0,'Input and Summary Results'!D4509=0,'Input and Summary Results'!D4509=""),FALSE,'Input and Summary Results'!$D4509)</f>
        <v>1.12390276</v>
      </c>
      <c r="D4927">
        <f>IF(OR(B4927=0,'Input and Summary Results'!E4509=0),FALSE,'Input and Summary Results'!$E4509)</f>
        <v>7.7982670000000004E-2</v>
      </c>
      <c r="E4927">
        <f t="shared" si="260"/>
        <v>5.0728737725684148E-2</v>
      </c>
      <c r="F4927">
        <f t="shared" si="261"/>
        <v>3.0113351425527238E-2</v>
      </c>
      <c r="G4927">
        <f>IF('Input and Summary Results'!$J$4="yes",IF(C4927=FALSE,FALSE,IF('Data Transformation'!E4927&lt;$R$10,E4927,$R$10)),IF(C4927=FALSE,FALSE,IF(C4927&lt;$R$10,C4927,$R$10)))</f>
        <v>1.12390276</v>
      </c>
      <c r="H4927">
        <f>IF('Input and Summary Results'!$J$4="yes",'Data Transformation'!F4927,'Data Transformation'!D4927)</f>
        <v>7.7982670000000004E-2</v>
      </c>
      <c r="I4927">
        <f t="shared" si="259"/>
        <v>283</v>
      </c>
    </row>
    <row r="4928" spans="2:9" x14ac:dyDescent="0.25">
      <c r="B4928">
        <f>IF('Input and Summary Results'!D4510=0,FALSE,'Input and Summary Results'!$B4510)</f>
        <v>283</v>
      </c>
      <c r="C4928">
        <f>IF(OR(B4928=0,'Input and Summary Results'!D4510=0,'Input and Summary Results'!D4510=""),FALSE,'Input and Summary Results'!$D4510)</f>
        <v>1.13236928</v>
      </c>
      <c r="D4928">
        <f>IF(OR(B4928=0,'Input and Summary Results'!E4510=0),FALSE,'Input and Summary Results'!$E4510)</f>
        <v>0.10120087</v>
      </c>
      <c r="E4928">
        <f t="shared" si="260"/>
        <v>5.3988078895596932E-2</v>
      </c>
      <c r="F4928">
        <f t="shared" si="261"/>
        <v>3.8786973786501873E-2</v>
      </c>
      <c r="G4928">
        <f>IF('Input and Summary Results'!$J$4="yes",IF(C4928=FALSE,FALSE,IF('Data Transformation'!E4928&lt;$R$10,E4928,$R$10)),IF(C4928=FALSE,FALSE,IF(C4928&lt;$R$10,C4928,$R$10)))</f>
        <v>1.13236928</v>
      </c>
      <c r="H4928">
        <f>IF('Input and Summary Results'!$J$4="yes",'Data Transformation'!F4928,'Data Transformation'!D4928)</f>
        <v>0.10120087</v>
      </c>
      <c r="I4928">
        <f t="shared" si="259"/>
        <v>283</v>
      </c>
    </row>
    <row r="4929" spans="2:9" x14ac:dyDescent="0.25">
      <c r="B4929">
        <f>IF('Input and Summary Results'!D4511=0,FALSE,'Input and Summary Results'!$B4511)</f>
        <v>284</v>
      </c>
      <c r="C4929">
        <f>IF(OR(B4929=0,'Input and Summary Results'!D4511=0,'Input and Summary Results'!D4511=""),FALSE,'Input and Summary Results'!$D4511)</f>
        <v>-3.3786200000000002E-2</v>
      </c>
      <c r="D4929">
        <f>IF(OR(B4929=0,'Input and Summary Results'!E4511=0),FALSE,'Input and Summary Results'!$E4511)</f>
        <v>7.2913690000000003E-2</v>
      </c>
      <c r="E4929" t="e">
        <f t="shared" si="260"/>
        <v>#NUM!</v>
      </c>
      <c r="F4929">
        <f t="shared" si="261"/>
        <v>-0.93661144076575642</v>
      </c>
      <c r="G4929">
        <f>IF('Input and Summary Results'!$J$4="yes",IF(C4929=FALSE,FALSE,IF('Data Transformation'!E4929&lt;$R$10,E4929,$R$10)),IF(C4929=FALSE,FALSE,IF(C4929&lt;$R$10,C4929,$R$10)))</f>
        <v>-3.3786200000000002E-2</v>
      </c>
      <c r="H4929">
        <f>IF('Input and Summary Results'!$J$4="yes",'Data Transformation'!F4929,'Data Transformation'!D4929)</f>
        <v>7.2913690000000003E-2</v>
      </c>
      <c r="I4929">
        <f t="shared" si="259"/>
        <v>284</v>
      </c>
    </row>
    <row r="4930" spans="2:9" x14ac:dyDescent="0.25">
      <c r="B4930">
        <f>IF('Input and Summary Results'!D4512=0,FALSE,'Input and Summary Results'!$B4512)</f>
        <v>284</v>
      </c>
      <c r="C4930">
        <f>IF(OR(B4930=0,'Input and Summary Results'!D4512=0,'Input and Summary Results'!D4512=""),FALSE,'Input and Summary Results'!$D4512)</f>
        <v>0.18100184999999999</v>
      </c>
      <c r="D4930">
        <f>IF(OR(B4930=0,'Input and Summary Results'!E4512=0),FALSE,'Input and Summary Results'!$E4512)</f>
        <v>6.2261030000000002E-2</v>
      </c>
      <c r="E4930">
        <f t="shared" si="260"/>
        <v>-0.74231698623200038</v>
      </c>
      <c r="F4930">
        <f t="shared" si="261"/>
        <v>0.14928735269832877</v>
      </c>
      <c r="G4930">
        <f>IF('Input and Summary Results'!$J$4="yes",IF(C4930=FALSE,FALSE,IF('Data Transformation'!E4930&lt;$R$10,E4930,$R$10)),IF(C4930=FALSE,FALSE,IF(C4930&lt;$R$10,C4930,$R$10)))</f>
        <v>0.18100184999999999</v>
      </c>
      <c r="H4930">
        <f>IF('Input and Summary Results'!$J$4="yes",'Data Transformation'!F4930,'Data Transformation'!D4930)</f>
        <v>6.2261030000000002E-2</v>
      </c>
      <c r="I4930">
        <f t="shared" si="259"/>
        <v>284</v>
      </c>
    </row>
    <row r="4931" spans="2:9" x14ac:dyDescent="0.25">
      <c r="B4931">
        <f>IF('Input and Summary Results'!D4513=0,FALSE,'Input and Summary Results'!$B4513)</f>
        <v>284</v>
      </c>
      <c r="C4931">
        <f>IF(OR(B4931=0,'Input and Summary Results'!D4513=0,'Input and Summary Results'!D4513=""),FALSE,'Input and Summary Results'!$D4513)</f>
        <v>0.56021977999999995</v>
      </c>
      <c r="D4931">
        <f>IF(OR(B4931=0,'Input and Summary Results'!E4513=0),FALSE,'Input and Summary Results'!$E4513)</f>
        <v>3.7539110000000001E-2</v>
      </c>
      <c r="E4931">
        <f t="shared" si="260"/>
        <v>-0.2516415613582233</v>
      </c>
      <c r="F4931">
        <f t="shared" si="261"/>
        <v>2.9081396840361477E-2</v>
      </c>
      <c r="G4931">
        <f>IF('Input and Summary Results'!$J$4="yes",IF(C4931=FALSE,FALSE,IF('Data Transformation'!E4931&lt;$R$10,E4931,$R$10)),IF(C4931=FALSE,FALSE,IF(C4931&lt;$R$10,C4931,$R$10)))</f>
        <v>0.56021977999999995</v>
      </c>
      <c r="H4931">
        <f>IF('Input and Summary Results'!$J$4="yes",'Data Transformation'!F4931,'Data Transformation'!D4931)</f>
        <v>3.7539110000000001E-2</v>
      </c>
      <c r="I4931">
        <f t="shared" si="259"/>
        <v>284</v>
      </c>
    </row>
    <row r="4932" spans="2:9" x14ac:dyDescent="0.25">
      <c r="B4932">
        <f>IF('Input and Summary Results'!D4514=0,FALSE,'Input and Summary Results'!$B4514)</f>
        <v>284</v>
      </c>
      <c r="C4932">
        <f>IF(OR(B4932=0,'Input and Summary Results'!D4514=0,'Input and Summary Results'!D4514=""),FALSE,'Input and Summary Results'!$D4514)</f>
        <v>0.77226684000000001</v>
      </c>
      <c r="D4932">
        <f>IF(OR(B4932=0,'Input and Summary Results'!E4514=0),FALSE,'Input and Summary Results'!$E4514)</f>
        <v>6.3066709999999998E-2</v>
      </c>
      <c r="E4932">
        <f t="shared" si="260"/>
        <v>-0.11223261272630376</v>
      </c>
      <c r="F4932">
        <f t="shared" si="261"/>
        <v>3.5442350651751407E-2</v>
      </c>
      <c r="G4932">
        <f>IF('Input and Summary Results'!$J$4="yes",IF(C4932=FALSE,FALSE,IF('Data Transformation'!E4932&lt;$R$10,E4932,$R$10)),IF(C4932=FALSE,FALSE,IF(C4932&lt;$R$10,C4932,$R$10)))</f>
        <v>0.77226684000000001</v>
      </c>
      <c r="H4932">
        <f>IF('Input and Summary Results'!$J$4="yes",'Data Transformation'!F4932,'Data Transformation'!D4932)</f>
        <v>6.3066709999999998E-2</v>
      </c>
      <c r="I4932">
        <f t="shared" si="259"/>
        <v>284</v>
      </c>
    </row>
    <row r="4933" spans="2:9" x14ac:dyDescent="0.25">
      <c r="B4933">
        <f>IF('Input and Summary Results'!D4515=0,FALSE,'Input and Summary Results'!$B4515)</f>
        <v>284</v>
      </c>
      <c r="C4933">
        <f>IF(OR(B4933=0,'Input and Summary Results'!D4515=0,'Input and Summary Results'!D4515=""),FALSE,'Input and Summary Results'!$D4515)</f>
        <v>0.88993460000000002</v>
      </c>
      <c r="D4933">
        <f>IF(OR(B4933=0,'Input and Summary Results'!E4515=0),FALSE,'Input and Summary Results'!$E4515)</f>
        <v>3.6946470000000002E-2</v>
      </c>
      <c r="E4933">
        <f t="shared" si="260"/>
        <v>-5.0641907852540378E-2</v>
      </c>
      <c r="F4933">
        <f t="shared" si="261"/>
        <v>1.801791724920011E-2</v>
      </c>
      <c r="G4933">
        <f>IF('Input and Summary Results'!$J$4="yes",IF(C4933=FALSE,FALSE,IF('Data Transformation'!E4933&lt;$R$10,E4933,$R$10)),IF(C4933=FALSE,FALSE,IF(C4933&lt;$R$10,C4933,$R$10)))</f>
        <v>0.88993460000000002</v>
      </c>
      <c r="H4933">
        <f>IF('Input and Summary Results'!$J$4="yes",'Data Transformation'!F4933,'Data Transformation'!D4933)</f>
        <v>3.6946470000000002E-2</v>
      </c>
      <c r="I4933">
        <f t="shared" ref="I4933:I4996" si="262">IF(G4933=FALSE,"",B4933)</f>
        <v>284</v>
      </c>
    </row>
    <row r="4934" spans="2:9" x14ac:dyDescent="0.25">
      <c r="B4934">
        <f>IF('Input and Summary Results'!D4516=0,FALSE,'Input and Summary Results'!$B4516)</f>
        <v>284</v>
      </c>
      <c r="C4934">
        <f>IF(OR(B4934=0,'Input and Summary Results'!D4516=0,'Input and Summary Results'!D4516=""),FALSE,'Input and Summary Results'!$D4516)</f>
        <v>0.90311123000000004</v>
      </c>
      <c r="D4934">
        <f>IF(OR(B4934=0,'Input and Summary Results'!E4516=0),FALSE,'Input and Summary Results'!$E4516)</f>
        <v>6.9853280000000004E-2</v>
      </c>
      <c r="E4934">
        <f t="shared" si="260"/>
        <v>-4.4258757327351753E-2</v>
      </c>
      <c r="F4934">
        <f t="shared" si="261"/>
        <v>3.3568759321041773E-2</v>
      </c>
      <c r="G4934">
        <f>IF('Input and Summary Results'!$J$4="yes",IF(C4934=FALSE,FALSE,IF('Data Transformation'!E4934&lt;$R$10,E4934,$R$10)),IF(C4934=FALSE,FALSE,IF(C4934&lt;$R$10,C4934,$R$10)))</f>
        <v>0.90311123000000004</v>
      </c>
      <c r="H4934">
        <f>IF('Input and Summary Results'!$J$4="yes",'Data Transformation'!F4934,'Data Transformation'!D4934)</f>
        <v>6.9853280000000004E-2</v>
      </c>
      <c r="I4934">
        <f t="shared" si="262"/>
        <v>284</v>
      </c>
    </row>
    <row r="4935" spans="2:9" x14ac:dyDescent="0.25">
      <c r="B4935">
        <f>IF('Input and Summary Results'!D4517=0,FALSE,'Input and Summary Results'!$B4517)</f>
        <v>284</v>
      </c>
      <c r="C4935">
        <f>IF(OR(B4935=0,'Input and Summary Results'!D4517=0,'Input and Summary Results'!D4517=""),FALSE,'Input and Summary Results'!$D4517)</f>
        <v>0.95290688000000001</v>
      </c>
      <c r="D4935">
        <f>IF(OR(B4935=0,'Input and Summary Results'!E4517=0),FALSE,'Input and Summary Results'!$E4517)</f>
        <v>5.4908970000000001E-2</v>
      </c>
      <c r="E4935">
        <f t="shared" si="260"/>
        <v>-2.0949537428938458E-2</v>
      </c>
      <c r="F4935">
        <f t="shared" si="261"/>
        <v>2.5008207496623382E-2</v>
      </c>
      <c r="G4935">
        <f>IF('Input and Summary Results'!$J$4="yes",IF(C4935=FALSE,FALSE,IF('Data Transformation'!E4935&lt;$R$10,E4935,$R$10)),IF(C4935=FALSE,FALSE,IF(C4935&lt;$R$10,C4935,$R$10)))</f>
        <v>0.95290688000000001</v>
      </c>
      <c r="H4935">
        <f>IF('Input and Summary Results'!$J$4="yes",'Data Transformation'!F4935,'Data Transformation'!D4935)</f>
        <v>5.4908970000000001E-2</v>
      </c>
      <c r="I4935">
        <f t="shared" si="262"/>
        <v>284</v>
      </c>
    </row>
    <row r="4936" spans="2:9" x14ac:dyDescent="0.25">
      <c r="B4936">
        <f>IF('Input and Summary Results'!D4518=0,FALSE,'Input and Summary Results'!$B4518)</f>
        <v>284</v>
      </c>
      <c r="C4936">
        <f>IF(OR(B4936=0,'Input and Summary Results'!D4518=0,'Input and Summary Results'!D4518=""),FALSE,'Input and Summary Results'!$D4518)</f>
        <v>0.96566174000000005</v>
      </c>
      <c r="D4936">
        <f>IF(OR(B4936=0,'Input and Summary Results'!E4518=0),FALSE,'Input and Summary Results'!$E4518)</f>
        <v>6.3824439999999996E-2</v>
      </c>
      <c r="E4936">
        <f t="shared" si="260"/>
        <v>-1.5174975217942923E-2</v>
      </c>
      <c r="F4936">
        <f t="shared" si="261"/>
        <v>2.8684792834393538E-2</v>
      </c>
      <c r="G4936">
        <f>IF('Input and Summary Results'!$J$4="yes",IF(C4936=FALSE,FALSE,IF('Data Transformation'!E4936&lt;$R$10,E4936,$R$10)),IF(C4936=FALSE,FALSE,IF(C4936&lt;$R$10,C4936,$R$10)))</f>
        <v>0.96566174000000005</v>
      </c>
      <c r="H4936">
        <f>IF('Input and Summary Results'!$J$4="yes",'Data Transformation'!F4936,'Data Transformation'!D4936)</f>
        <v>6.3824439999999996E-2</v>
      </c>
      <c r="I4936">
        <f t="shared" si="262"/>
        <v>284</v>
      </c>
    </row>
    <row r="4937" spans="2:9" x14ac:dyDescent="0.25">
      <c r="B4937">
        <f>IF('Input and Summary Results'!D4519=0,FALSE,'Input and Summary Results'!$B4519)</f>
        <v>284</v>
      </c>
      <c r="C4937">
        <f>IF(OR(B4937=0,'Input and Summary Results'!D4519=0,'Input and Summary Results'!D4519=""),FALSE,'Input and Summary Results'!$D4519)</f>
        <v>0.99085688000000005</v>
      </c>
      <c r="D4937">
        <f>IF(OR(B4937=0,'Input and Summary Results'!E4519=0),FALSE,'Input and Summary Results'!$E4519)</f>
        <v>4.2117590000000003E-2</v>
      </c>
      <c r="E4937">
        <f t="shared" si="260"/>
        <v>-3.989070756880422E-3</v>
      </c>
      <c r="F4937">
        <f t="shared" si="261"/>
        <v>1.8447703627995197E-2</v>
      </c>
      <c r="G4937">
        <f>IF('Input and Summary Results'!$J$4="yes",IF(C4937=FALSE,FALSE,IF('Data Transformation'!E4937&lt;$R$10,E4937,$R$10)),IF(C4937=FALSE,FALSE,IF(C4937&lt;$R$10,C4937,$R$10)))</f>
        <v>0.99085688000000005</v>
      </c>
      <c r="H4937">
        <f>IF('Input and Summary Results'!$J$4="yes",'Data Transformation'!F4937,'Data Transformation'!D4937)</f>
        <v>4.2117590000000003E-2</v>
      </c>
      <c r="I4937">
        <f t="shared" si="262"/>
        <v>284</v>
      </c>
    </row>
    <row r="4938" spans="2:9" x14ac:dyDescent="0.25">
      <c r="B4938">
        <f>IF('Input and Summary Results'!D4520=0,FALSE,'Input and Summary Results'!$B4520)</f>
        <v>284</v>
      </c>
      <c r="C4938">
        <f>IF(OR(B4938=0,'Input and Summary Results'!D4520=0,'Input and Summary Results'!D4520=""),FALSE,'Input and Summary Results'!$D4520)</f>
        <v>1.04359121</v>
      </c>
      <c r="D4938">
        <f>IF(OR(B4938=0,'Input and Summary Results'!E4520=0),FALSE,'Input and Summary Results'!$E4520)</f>
        <v>5.4699369999999997E-2</v>
      </c>
      <c r="E4938">
        <f t="shared" si="260"/>
        <v>1.853041245139822E-2</v>
      </c>
      <c r="F4938">
        <f t="shared" si="261"/>
        <v>2.2747917338245882E-2</v>
      </c>
      <c r="G4938">
        <f>IF('Input and Summary Results'!$J$4="yes",IF(C4938=FALSE,FALSE,IF('Data Transformation'!E4938&lt;$R$10,E4938,$R$10)),IF(C4938=FALSE,FALSE,IF(C4938&lt;$R$10,C4938,$R$10)))</f>
        <v>1.04359121</v>
      </c>
      <c r="H4938">
        <f>IF('Input and Summary Results'!$J$4="yes",'Data Transformation'!F4938,'Data Transformation'!D4938)</f>
        <v>5.4699369999999997E-2</v>
      </c>
      <c r="I4938">
        <f t="shared" si="262"/>
        <v>284</v>
      </c>
    </row>
    <row r="4939" spans="2:9" x14ac:dyDescent="0.25">
      <c r="B4939">
        <f>IF('Input and Summary Results'!D4521=0,FALSE,'Input and Summary Results'!$B4521)</f>
        <v>284</v>
      </c>
      <c r="C4939">
        <f>IF(OR(B4939=0,'Input and Summary Results'!D4521=0,'Input and Summary Results'!D4521=""),FALSE,'Input and Summary Results'!$D4521)</f>
        <v>1.0640236599999999</v>
      </c>
      <c r="D4939">
        <f>IF(OR(B4939=0,'Input and Summary Results'!E4521=0),FALSE,'Input and Summary Results'!$E4521)</f>
        <v>6.9168560000000004E-2</v>
      </c>
      <c r="E4939">
        <f t="shared" si="260"/>
        <v>2.6951285189477862E-2</v>
      </c>
      <c r="F4939">
        <f t="shared" si="261"/>
        <v>2.8212864213940508E-2</v>
      </c>
      <c r="G4939">
        <f>IF('Input and Summary Results'!$J$4="yes",IF(C4939=FALSE,FALSE,IF('Data Transformation'!E4939&lt;$R$10,E4939,$R$10)),IF(C4939=FALSE,FALSE,IF(C4939&lt;$R$10,C4939,$R$10)))</f>
        <v>1.0640236599999999</v>
      </c>
      <c r="H4939">
        <f>IF('Input and Summary Results'!$J$4="yes",'Data Transformation'!F4939,'Data Transformation'!D4939)</f>
        <v>6.9168560000000004E-2</v>
      </c>
      <c r="I4939">
        <f t="shared" si="262"/>
        <v>284</v>
      </c>
    </row>
    <row r="4940" spans="2:9" x14ac:dyDescent="0.25">
      <c r="B4940">
        <f>IF('Input and Summary Results'!D4522=0,FALSE,'Input and Summary Results'!$B4522)</f>
        <v>284</v>
      </c>
      <c r="C4940">
        <f>IF(OR(B4940=0,'Input and Summary Results'!D4522=0,'Input and Summary Results'!D4522=""),FALSE,'Input and Summary Results'!$D4522)</f>
        <v>1.09632175</v>
      </c>
      <c r="D4940">
        <f>IF(OR(B4940=0,'Input and Summary Results'!E4522=0),FALSE,'Input and Summary Results'!$E4522)</f>
        <v>8.8155239999999996E-2</v>
      </c>
      <c r="E4940">
        <f t="shared" si="260"/>
        <v>3.9938030191094188E-2</v>
      </c>
      <c r="F4940">
        <f t="shared" si="261"/>
        <v>3.4897943199612702E-2</v>
      </c>
      <c r="G4940">
        <f>IF('Input and Summary Results'!$J$4="yes",IF(C4940=FALSE,FALSE,IF('Data Transformation'!E4940&lt;$R$10,E4940,$R$10)),IF(C4940=FALSE,FALSE,IF(C4940&lt;$R$10,C4940,$R$10)))</f>
        <v>1.09632175</v>
      </c>
      <c r="H4940">
        <f>IF('Input and Summary Results'!$J$4="yes",'Data Transformation'!F4940,'Data Transformation'!D4940)</f>
        <v>8.8155239999999996E-2</v>
      </c>
      <c r="I4940">
        <f t="shared" si="262"/>
        <v>284</v>
      </c>
    </row>
    <row r="4941" spans="2:9" x14ac:dyDescent="0.25">
      <c r="B4941">
        <f>IF('Input and Summary Results'!D4523=0,FALSE,'Input and Summary Results'!$B4523)</f>
        <v>285</v>
      </c>
      <c r="C4941">
        <f>IF(OR(B4941=0,'Input and Summary Results'!D4523=0,'Input and Summary Results'!D4523=""),FALSE,'Input and Summary Results'!$D4523)</f>
        <v>-0.14390169999999999</v>
      </c>
      <c r="D4941">
        <f>IF(OR(B4941=0,'Input and Summary Results'!E4523=0),FALSE,'Input and Summary Results'!$E4523)</f>
        <v>0.1136105</v>
      </c>
      <c r="E4941" t="e">
        <f t="shared" si="260"/>
        <v>#NUM!</v>
      </c>
      <c r="F4941">
        <f t="shared" si="261"/>
        <v>-0.34264332526995861</v>
      </c>
      <c r="G4941">
        <f>IF('Input and Summary Results'!$J$4="yes",IF(C4941=FALSE,FALSE,IF('Data Transformation'!E4941&lt;$R$10,E4941,$R$10)),IF(C4941=FALSE,FALSE,IF(C4941&lt;$R$10,C4941,$R$10)))</f>
        <v>-0.14390169999999999</v>
      </c>
      <c r="H4941">
        <f>IF('Input and Summary Results'!$J$4="yes",'Data Transformation'!F4941,'Data Transformation'!D4941)</f>
        <v>0.1136105</v>
      </c>
      <c r="I4941">
        <f t="shared" si="262"/>
        <v>285</v>
      </c>
    </row>
    <row r="4942" spans="2:9" x14ac:dyDescent="0.25">
      <c r="B4942">
        <f>IF('Input and Summary Results'!D4524=0,FALSE,'Input and Summary Results'!$B4524)</f>
        <v>285</v>
      </c>
      <c r="C4942">
        <f>IF(OR(B4942=0,'Input and Summary Results'!D4524=0,'Input and Summary Results'!D4524=""),FALSE,'Input and Summary Results'!$D4524)</f>
        <v>-0.1152455</v>
      </c>
      <c r="D4942">
        <f>IF(OR(B4942=0,'Input and Summary Results'!E4524=0),FALSE,'Input and Summary Results'!$E4524)</f>
        <v>5.5675450000000001E-2</v>
      </c>
      <c r="E4942" t="e">
        <f t="shared" si="260"/>
        <v>#NUM!</v>
      </c>
      <c r="F4942">
        <f t="shared" si="261"/>
        <v>-0.2096667141016352</v>
      </c>
      <c r="G4942">
        <f>IF('Input and Summary Results'!$J$4="yes",IF(C4942=FALSE,FALSE,IF('Data Transformation'!E4942&lt;$R$10,E4942,$R$10)),IF(C4942=FALSE,FALSE,IF(C4942&lt;$R$10,C4942,$R$10)))</f>
        <v>-0.1152455</v>
      </c>
      <c r="H4942">
        <f>IF('Input and Summary Results'!$J$4="yes",'Data Transformation'!F4942,'Data Transformation'!D4942)</f>
        <v>5.5675450000000001E-2</v>
      </c>
      <c r="I4942">
        <f t="shared" si="262"/>
        <v>285</v>
      </c>
    </row>
    <row r="4943" spans="2:9" x14ac:dyDescent="0.25">
      <c r="B4943">
        <f>IF('Input and Summary Results'!D4525=0,FALSE,'Input and Summary Results'!$B4525)</f>
        <v>285</v>
      </c>
      <c r="C4943">
        <f>IF(OR(B4943=0,'Input and Summary Results'!D4525=0,'Input and Summary Results'!D4525=""),FALSE,'Input and Summary Results'!$D4525)</f>
        <v>-4.0303499999999999E-2</v>
      </c>
      <c r="D4943">
        <f>IF(OR(B4943=0,'Input and Summary Results'!E4525=0),FALSE,'Input and Summary Results'!$E4525)</f>
        <v>4.5724439999999998E-2</v>
      </c>
      <c r="E4943" t="e">
        <f t="shared" si="260"/>
        <v>#NUM!</v>
      </c>
      <c r="F4943">
        <f t="shared" si="261"/>
        <v>-0.49237428411924516</v>
      </c>
      <c r="G4943">
        <f>IF('Input and Summary Results'!$J$4="yes",IF(C4943=FALSE,FALSE,IF('Data Transformation'!E4943&lt;$R$10,E4943,$R$10)),IF(C4943=FALSE,FALSE,IF(C4943&lt;$R$10,C4943,$R$10)))</f>
        <v>-4.0303499999999999E-2</v>
      </c>
      <c r="H4943">
        <f>IF('Input and Summary Results'!$J$4="yes",'Data Transformation'!F4943,'Data Transformation'!D4943)</f>
        <v>4.5724439999999998E-2</v>
      </c>
      <c r="I4943">
        <f t="shared" si="262"/>
        <v>285</v>
      </c>
    </row>
    <row r="4944" spans="2:9" x14ac:dyDescent="0.25">
      <c r="B4944">
        <f>IF('Input and Summary Results'!D4526=0,FALSE,'Input and Summary Results'!$B4526)</f>
        <v>285</v>
      </c>
      <c r="C4944">
        <f>IF(OR(B4944=0,'Input and Summary Results'!D4526=0,'Input and Summary Results'!D4526=""),FALSE,'Input and Summary Results'!$D4526)</f>
        <v>-3.8760999999999997E-2</v>
      </c>
      <c r="D4944">
        <f>IF(OR(B4944=0,'Input and Summary Results'!E4526=0),FALSE,'Input and Summary Results'!$E4526)</f>
        <v>5.4595999999999999E-2</v>
      </c>
      <c r="E4944" t="e">
        <f t="shared" si="260"/>
        <v>#NUM!</v>
      </c>
      <c r="F4944">
        <f t="shared" si="261"/>
        <v>-0.61130166920358098</v>
      </c>
      <c r="G4944">
        <f>IF('Input and Summary Results'!$J$4="yes",IF(C4944=FALSE,FALSE,IF('Data Transformation'!E4944&lt;$R$10,E4944,$R$10)),IF(C4944=FALSE,FALSE,IF(C4944&lt;$R$10,C4944,$R$10)))</f>
        <v>-3.8760999999999997E-2</v>
      </c>
      <c r="H4944">
        <f>IF('Input and Summary Results'!$J$4="yes",'Data Transformation'!F4944,'Data Transformation'!D4944)</f>
        <v>5.4595999999999999E-2</v>
      </c>
      <c r="I4944">
        <f t="shared" si="262"/>
        <v>285</v>
      </c>
    </row>
    <row r="4945" spans="2:9" x14ac:dyDescent="0.25">
      <c r="B4945">
        <f>IF('Input and Summary Results'!D4527=0,FALSE,'Input and Summary Results'!$B4527)</f>
        <v>285</v>
      </c>
      <c r="C4945">
        <f>IF(OR(B4945=0,'Input and Summary Results'!D4527=0,'Input and Summary Results'!D4527=""),FALSE,'Input and Summary Results'!$D4527)</f>
        <v>-3.2202099999999997E-2</v>
      </c>
      <c r="D4945">
        <f>IF(OR(B4945=0,'Input and Summary Results'!E4527=0),FALSE,'Input and Summary Results'!$E4527)</f>
        <v>0.12235319</v>
      </c>
      <c r="E4945" t="e">
        <f t="shared" si="260"/>
        <v>#NUM!</v>
      </c>
      <c r="F4945">
        <f t="shared" si="261"/>
        <v>-1.6490006695215531</v>
      </c>
      <c r="G4945">
        <f>IF('Input and Summary Results'!$J$4="yes",IF(C4945=FALSE,FALSE,IF('Data Transformation'!E4945&lt;$R$10,E4945,$R$10)),IF(C4945=FALSE,FALSE,IF(C4945&lt;$R$10,C4945,$R$10)))</f>
        <v>-3.2202099999999997E-2</v>
      </c>
      <c r="H4945">
        <f>IF('Input and Summary Results'!$J$4="yes",'Data Transformation'!F4945,'Data Transformation'!D4945)</f>
        <v>0.12235319</v>
      </c>
      <c r="I4945">
        <f t="shared" si="262"/>
        <v>285</v>
      </c>
    </row>
    <row r="4946" spans="2:9" x14ac:dyDescent="0.25">
      <c r="B4946">
        <f>IF('Input and Summary Results'!D4528=0,FALSE,'Input and Summary Results'!$B4528)</f>
        <v>285</v>
      </c>
      <c r="C4946">
        <f>IF(OR(B4946=0,'Input and Summary Results'!D4528=0,'Input and Summary Results'!D4528=""),FALSE,'Input and Summary Results'!$D4528)</f>
        <v>3.5178170000000002E-2</v>
      </c>
      <c r="D4946">
        <f>IF(OR(B4946=0,'Input and Summary Results'!E4528=0),FALSE,'Input and Summary Results'!$E4528)</f>
        <v>7.3316510000000001E-2</v>
      </c>
      <c r="E4946">
        <f t="shared" si="260"/>
        <v>-1.4537267566799663</v>
      </c>
      <c r="F4946">
        <f t="shared" si="261"/>
        <v>0.90452019931679228</v>
      </c>
      <c r="G4946">
        <f>IF('Input and Summary Results'!$J$4="yes",IF(C4946=FALSE,FALSE,IF('Data Transformation'!E4946&lt;$R$10,E4946,$R$10)),IF(C4946=FALSE,FALSE,IF(C4946&lt;$R$10,C4946,$R$10)))</f>
        <v>3.5178170000000002E-2</v>
      </c>
      <c r="H4946">
        <f>IF('Input and Summary Results'!$J$4="yes",'Data Transformation'!F4946,'Data Transformation'!D4946)</f>
        <v>7.3316510000000001E-2</v>
      </c>
      <c r="I4946">
        <f t="shared" si="262"/>
        <v>285</v>
      </c>
    </row>
    <row r="4947" spans="2:9" x14ac:dyDescent="0.25">
      <c r="B4947">
        <f>IF('Input and Summary Results'!D4529=0,FALSE,'Input and Summary Results'!$B4529)</f>
        <v>285</v>
      </c>
      <c r="C4947">
        <f>IF(OR(B4947=0,'Input and Summary Results'!D4529=0,'Input and Summary Results'!D4529=""),FALSE,'Input and Summary Results'!$D4529)</f>
        <v>4.8757040000000001E-2</v>
      </c>
      <c r="D4947">
        <f>IF(OR(B4947=0,'Input and Summary Results'!E4529=0),FALSE,'Input and Summary Results'!$E4529)</f>
        <v>0.11698603</v>
      </c>
      <c r="E4947">
        <f t="shared" si="260"/>
        <v>-1.3119626679159777</v>
      </c>
      <c r="F4947">
        <f t="shared" si="261"/>
        <v>1.041325253132676</v>
      </c>
      <c r="G4947">
        <f>IF('Input and Summary Results'!$J$4="yes",IF(C4947=FALSE,FALSE,IF('Data Transformation'!E4947&lt;$R$10,E4947,$R$10)),IF(C4947=FALSE,FALSE,IF(C4947&lt;$R$10,C4947,$R$10)))</f>
        <v>4.8757040000000001E-2</v>
      </c>
      <c r="H4947">
        <f>IF('Input and Summary Results'!$J$4="yes",'Data Transformation'!F4947,'Data Transformation'!D4947)</f>
        <v>0.11698603</v>
      </c>
      <c r="I4947">
        <f t="shared" si="262"/>
        <v>285</v>
      </c>
    </row>
    <row r="4948" spans="2:9" x14ac:dyDescent="0.25">
      <c r="B4948">
        <f>IF('Input and Summary Results'!D4530=0,FALSE,'Input and Summary Results'!$B4530)</f>
        <v>285</v>
      </c>
      <c r="C4948">
        <f>IF(OR(B4948=0,'Input and Summary Results'!D4530=0,'Input and Summary Results'!D4530=""),FALSE,'Input and Summary Results'!$D4530)</f>
        <v>7.8205479999999994E-2</v>
      </c>
      <c r="D4948">
        <f>IF(OR(B4948=0,'Input and Summary Results'!E4530=0),FALSE,'Input and Summary Results'!$E4530)</f>
        <v>9.9904069999999998E-2</v>
      </c>
      <c r="E4948">
        <f t="shared" si="260"/>
        <v>-1.1067628140708969</v>
      </c>
      <c r="F4948">
        <f t="shared" si="261"/>
        <v>0.55441596138787208</v>
      </c>
      <c r="G4948">
        <f>IF('Input and Summary Results'!$J$4="yes",IF(C4948=FALSE,FALSE,IF('Data Transformation'!E4948&lt;$R$10,E4948,$R$10)),IF(C4948=FALSE,FALSE,IF(C4948&lt;$R$10,C4948,$R$10)))</f>
        <v>7.8205479999999994E-2</v>
      </c>
      <c r="H4948">
        <f>IF('Input and Summary Results'!$J$4="yes",'Data Transformation'!F4948,'Data Transformation'!D4948)</f>
        <v>9.9904069999999998E-2</v>
      </c>
      <c r="I4948">
        <f t="shared" si="262"/>
        <v>285</v>
      </c>
    </row>
    <row r="4949" spans="2:9" x14ac:dyDescent="0.25">
      <c r="B4949">
        <f>IF('Input and Summary Results'!D4531=0,FALSE,'Input and Summary Results'!$B4531)</f>
        <v>285</v>
      </c>
      <c r="C4949">
        <f>IF(OR(B4949=0,'Input and Summary Results'!D4531=0,'Input and Summary Results'!D4531=""),FALSE,'Input and Summary Results'!$D4531)</f>
        <v>7.9954549999999999E-2</v>
      </c>
      <c r="D4949">
        <f>IF(OR(B4949=0,'Input and Summary Results'!E4531=0),FALSE,'Input and Summary Results'!$E4531)</f>
        <v>8.5039580000000004E-2</v>
      </c>
      <c r="E4949">
        <f t="shared" si="260"/>
        <v>-1.0971568166748946</v>
      </c>
      <c r="F4949">
        <f t="shared" si="261"/>
        <v>0.4616019691187056</v>
      </c>
      <c r="G4949">
        <f>IF('Input and Summary Results'!$J$4="yes",IF(C4949=FALSE,FALSE,IF('Data Transformation'!E4949&lt;$R$10,E4949,$R$10)),IF(C4949=FALSE,FALSE,IF(C4949&lt;$R$10,C4949,$R$10)))</f>
        <v>7.9954549999999999E-2</v>
      </c>
      <c r="H4949">
        <f>IF('Input and Summary Results'!$J$4="yes",'Data Transformation'!F4949,'Data Transformation'!D4949)</f>
        <v>8.5039580000000004E-2</v>
      </c>
      <c r="I4949">
        <f t="shared" si="262"/>
        <v>285</v>
      </c>
    </row>
    <row r="4950" spans="2:9" x14ac:dyDescent="0.25">
      <c r="B4950">
        <f>IF('Input and Summary Results'!D4532=0,FALSE,'Input and Summary Results'!$B4532)</f>
        <v>285</v>
      </c>
      <c r="C4950">
        <f>IF(OR(B4950=0,'Input and Summary Results'!D4532=0,'Input and Summary Results'!D4532=""),FALSE,'Input and Summary Results'!$D4532)</f>
        <v>0.10714654999999999</v>
      </c>
      <c r="D4950">
        <f>IF(OR(B4950=0,'Input and Summary Results'!E4532=0),FALSE,'Input and Summary Results'!$E4532)</f>
        <v>9.6053669999999994E-2</v>
      </c>
      <c r="E4950">
        <f t="shared" si="260"/>
        <v>-0.97002180819736827</v>
      </c>
      <c r="F4950">
        <f t="shared" si="261"/>
        <v>0.38906798940329856</v>
      </c>
      <c r="G4950">
        <f>IF('Input and Summary Results'!$J$4="yes",IF(C4950=FALSE,FALSE,IF('Data Transformation'!E4950&lt;$R$10,E4950,$R$10)),IF(C4950=FALSE,FALSE,IF(C4950&lt;$R$10,C4950,$R$10)))</f>
        <v>0.10714654999999999</v>
      </c>
      <c r="H4950">
        <f>IF('Input and Summary Results'!$J$4="yes",'Data Transformation'!F4950,'Data Transformation'!D4950)</f>
        <v>9.6053669999999994E-2</v>
      </c>
      <c r="I4950">
        <f t="shared" si="262"/>
        <v>285</v>
      </c>
    </row>
    <row r="4951" spans="2:9" x14ac:dyDescent="0.25">
      <c r="B4951">
        <f>IF('Input and Summary Results'!D4533=0,FALSE,'Input and Summary Results'!$B4533)</f>
        <v>285</v>
      </c>
      <c r="C4951">
        <f>IF(OR(B4951=0,'Input and Summary Results'!D4533=0,'Input and Summary Results'!D4533=""),FALSE,'Input and Summary Results'!$D4533)</f>
        <v>0.11444562</v>
      </c>
      <c r="D4951">
        <f>IF(OR(B4951=0,'Input and Summary Results'!E4533=0),FALSE,'Input and Summary Results'!$E4533)</f>
        <v>7.7882499999999993E-2</v>
      </c>
      <c r="E4951">
        <f t="shared" si="260"/>
        <v>-0.94140082375160905</v>
      </c>
      <c r="F4951">
        <f t="shared" si="261"/>
        <v>0.29534555363499271</v>
      </c>
      <c r="G4951">
        <f>IF('Input and Summary Results'!$J$4="yes",IF(C4951=FALSE,FALSE,IF('Data Transformation'!E4951&lt;$R$10,E4951,$R$10)),IF(C4951=FALSE,FALSE,IF(C4951&lt;$R$10,C4951,$R$10)))</f>
        <v>0.11444562</v>
      </c>
      <c r="H4951">
        <f>IF('Input and Summary Results'!$J$4="yes",'Data Transformation'!F4951,'Data Transformation'!D4951)</f>
        <v>7.7882499999999993E-2</v>
      </c>
      <c r="I4951">
        <f t="shared" si="262"/>
        <v>285</v>
      </c>
    </row>
    <row r="4952" spans="2:9" x14ac:dyDescent="0.25">
      <c r="B4952">
        <f>IF('Input and Summary Results'!D4534=0,FALSE,'Input and Summary Results'!$B4534)</f>
        <v>285</v>
      </c>
      <c r="C4952">
        <f>IF(OR(B4952=0,'Input and Summary Results'!D4534=0,'Input and Summary Results'!D4534=""),FALSE,'Input and Summary Results'!$D4534)</f>
        <v>0.12864389000000001</v>
      </c>
      <c r="D4952">
        <f>IF(OR(B4952=0,'Input and Summary Results'!E4534=0),FALSE,'Input and Summary Results'!$E4534)</f>
        <v>5.6105380000000003E-2</v>
      </c>
      <c r="E4952">
        <f t="shared" si="260"/>
        <v>-0.89061083597752855</v>
      </c>
      <c r="F4952">
        <f t="shared" si="261"/>
        <v>0.18928015096558412</v>
      </c>
      <c r="G4952">
        <f>IF('Input and Summary Results'!$J$4="yes",IF(C4952=FALSE,FALSE,IF('Data Transformation'!E4952&lt;$R$10,E4952,$R$10)),IF(C4952=FALSE,FALSE,IF(C4952&lt;$R$10,C4952,$R$10)))</f>
        <v>0.12864389000000001</v>
      </c>
      <c r="H4952">
        <f>IF('Input and Summary Results'!$J$4="yes",'Data Transformation'!F4952,'Data Transformation'!D4952)</f>
        <v>5.6105380000000003E-2</v>
      </c>
      <c r="I4952">
        <f t="shared" si="262"/>
        <v>285</v>
      </c>
    </row>
    <row r="4953" spans="2:9" x14ac:dyDescent="0.25">
      <c r="B4953">
        <f>IF('Input and Summary Results'!D4535=0,FALSE,'Input and Summary Results'!$B4535)</f>
        <v>285</v>
      </c>
      <c r="C4953">
        <f>IF(OR(B4953=0,'Input and Summary Results'!D4535=0,'Input and Summary Results'!D4535=""),FALSE,'Input and Summary Results'!$D4535)</f>
        <v>0.72861724000000005</v>
      </c>
      <c r="D4953">
        <f>IF(OR(B4953=0,'Input and Summary Results'!E4535=0),FALSE,'Input and Summary Results'!$E4535)</f>
        <v>4.3096830000000003E-2</v>
      </c>
      <c r="E4953">
        <f t="shared" si="260"/>
        <v>-0.13750055701904304</v>
      </c>
      <c r="F4953">
        <f t="shared" si="261"/>
        <v>2.5670575980332278E-2</v>
      </c>
      <c r="G4953">
        <f>IF('Input and Summary Results'!$J$4="yes",IF(C4953=FALSE,FALSE,IF('Data Transformation'!E4953&lt;$R$10,E4953,$R$10)),IF(C4953=FALSE,FALSE,IF(C4953&lt;$R$10,C4953,$R$10)))</f>
        <v>0.72861724000000005</v>
      </c>
      <c r="H4953">
        <f>IF('Input and Summary Results'!$J$4="yes",'Data Transformation'!F4953,'Data Transformation'!D4953)</f>
        <v>4.3096830000000003E-2</v>
      </c>
      <c r="I4953">
        <f t="shared" si="262"/>
        <v>285</v>
      </c>
    </row>
    <row r="4954" spans="2:9" x14ac:dyDescent="0.25">
      <c r="B4954">
        <f>IF('Input and Summary Results'!D4536=0,FALSE,'Input and Summary Results'!$B4536)</f>
        <v>285</v>
      </c>
      <c r="C4954">
        <f>IF(OR(B4954=0,'Input and Summary Results'!D4536=0,'Input and Summary Results'!D4536=""),FALSE,'Input and Summary Results'!$D4536)</f>
        <v>0.78885165999999995</v>
      </c>
      <c r="D4954">
        <f>IF(OR(B4954=0,'Input and Summary Results'!E4536=0),FALSE,'Input and Summary Results'!$E4536)</f>
        <v>7.8107270000000006E-2</v>
      </c>
      <c r="E4954">
        <f t="shared" si="260"/>
        <v>-0.10300465623331255</v>
      </c>
      <c r="F4954">
        <f t="shared" si="261"/>
        <v>4.297202744049497E-2</v>
      </c>
      <c r="G4954">
        <f>IF('Input and Summary Results'!$J$4="yes",IF(C4954=FALSE,FALSE,IF('Data Transformation'!E4954&lt;$R$10,E4954,$R$10)),IF(C4954=FALSE,FALSE,IF(C4954&lt;$R$10,C4954,$R$10)))</f>
        <v>0.78885165999999995</v>
      </c>
      <c r="H4954">
        <f>IF('Input and Summary Results'!$J$4="yes",'Data Transformation'!F4954,'Data Transformation'!D4954)</f>
        <v>7.8107270000000006E-2</v>
      </c>
      <c r="I4954">
        <f t="shared" si="262"/>
        <v>285</v>
      </c>
    </row>
    <row r="4955" spans="2:9" x14ac:dyDescent="0.25">
      <c r="B4955">
        <f>IF('Input and Summary Results'!D4537=0,FALSE,'Input and Summary Results'!$B4537)</f>
        <v>285</v>
      </c>
      <c r="C4955">
        <f>IF(OR(B4955=0,'Input and Summary Results'!D4537=0,'Input and Summary Results'!D4537=""),FALSE,'Input and Summary Results'!$D4537)</f>
        <v>0.79288146999999998</v>
      </c>
      <c r="D4955">
        <f>IF(OR(B4955=0,'Input and Summary Results'!E4537=0),FALSE,'Input and Summary Results'!$E4537)</f>
        <v>9.5652200000000007E-2</v>
      </c>
      <c r="E4955">
        <f t="shared" si="260"/>
        <v>-0.10079173168928245</v>
      </c>
      <c r="F4955">
        <f t="shared" si="261"/>
        <v>5.2357201385977659E-2</v>
      </c>
      <c r="G4955">
        <f>IF('Input and Summary Results'!$J$4="yes",IF(C4955=FALSE,FALSE,IF('Data Transformation'!E4955&lt;$R$10,E4955,$R$10)),IF(C4955=FALSE,FALSE,IF(C4955&lt;$R$10,C4955,$R$10)))</f>
        <v>0.79288146999999998</v>
      </c>
      <c r="H4955">
        <f>IF('Input and Summary Results'!$J$4="yes",'Data Transformation'!F4955,'Data Transformation'!D4955)</f>
        <v>9.5652200000000007E-2</v>
      </c>
      <c r="I4955">
        <f t="shared" si="262"/>
        <v>285</v>
      </c>
    </row>
    <row r="4956" spans="2:9" x14ac:dyDescent="0.25">
      <c r="B4956">
        <f>IF('Input and Summary Results'!D4538=0,FALSE,'Input and Summary Results'!$B4538)</f>
        <v>286</v>
      </c>
      <c r="C4956">
        <f>IF(OR(B4956=0,'Input and Summary Results'!D4538=0,'Input and Summary Results'!D4538=""),FALSE,'Input and Summary Results'!$D4538)</f>
        <v>-0.1883195</v>
      </c>
      <c r="D4956">
        <f>IF(OR(B4956=0,'Input and Summary Results'!E4538=0),FALSE,'Input and Summary Results'!$E4538)</f>
        <v>0.104142</v>
      </c>
      <c r="E4956" t="e">
        <f t="shared" si="260"/>
        <v>#NUM!</v>
      </c>
      <c r="F4956">
        <f t="shared" si="261"/>
        <v>-0.24000503399807241</v>
      </c>
      <c r="G4956">
        <f>IF('Input and Summary Results'!$J$4="yes",IF(C4956=FALSE,FALSE,IF('Data Transformation'!E4956&lt;$R$10,E4956,$R$10)),IF(C4956=FALSE,FALSE,IF(C4956&lt;$R$10,C4956,$R$10)))</f>
        <v>-0.1883195</v>
      </c>
      <c r="H4956">
        <f>IF('Input and Summary Results'!$J$4="yes",'Data Transformation'!F4956,'Data Transformation'!D4956)</f>
        <v>0.104142</v>
      </c>
      <c r="I4956">
        <f t="shared" si="262"/>
        <v>286</v>
      </c>
    </row>
    <row r="4957" spans="2:9" x14ac:dyDescent="0.25">
      <c r="B4957">
        <f>IF('Input and Summary Results'!D4539=0,FALSE,'Input and Summary Results'!$B4539)</f>
        <v>286</v>
      </c>
      <c r="C4957">
        <f>IF(OR(B4957=0,'Input and Summary Results'!D4539=0,'Input and Summary Results'!D4539=""),FALSE,'Input and Summary Results'!$D4539)</f>
        <v>-7.4606800000000001E-2</v>
      </c>
      <c r="D4957">
        <f>IF(OR(B4957=0,'Input and Summary Results'!E4539=0),FALSE,'Input and Summary Results'!$E4539)</f>
        <v>8.8227169999999994E-2</v>
      </c>
      <c r="E4957" t="e">
        <f t="shared" si="260"/>
        <v>#NUM!</v>
      </c>
      <c r="F4957">
        <f t="shared" si="261"/>
        <v>-0.5132319276527072</v>
      </c>
      <c r="G4957">
        <f>IF('Input and Summary Results'!$J$4="yes",IF(C4957=FALSE,FALSE,IF('Data Transformation'!E4957&lt;$R$10,E4957,$R$10)),IF(C4957=FALSE,FALSE,IF(C4957&lt;$R$10,C4957,$R$10)))</f>
        <v>-7.4606800000000001E-2</v>
      </c>
      <c r="H4957">
        <f>IF('Input and Summary Results'!$J$4="yes",'Data Transformation'!F4957,'Data Transformation'!D4957)</f>
        <v>8.8227169999999994E-2</v>
      </c>
      <c r="I4957">
        <f t="shared" si="262"/>
        <v>286</v>
      </c>
    </row>
    <row r="4958" spans="2:9" x14ac:dyDescent="0.25">
      <c r="B4958">
        <f>IF('Input and Summary Results'!D4540=0,FALSE,'Input and Summary Results'!$B4540)</f>
        <v>286</v>
      </c>
      <c r="C4958">
        <f>IF(OR(B4958=0,'Input and Summary Results'!D4540=0,'Input and Summary Results'!D4540=""),FALSE,'Input and Summary Results'!$D4540)</f>
        <v>-6.4707899999999999E-2</v>
      </c>
      <c r="D4958">
        <f>IF(OR(B4958=0,'Input and Summary Results'!E4540=0),FALSE,'Input and Summary Results'!$E4540)</f>
        <v>0.10780107</v>
      </c>
      <c r="E4958" t="e">
        <f t="shared" si="260"/>
        <v>#NUM!</v>
      </c>
      <c r="F4958">
        <f t="shared" si="261"/>
        <v>-0.72302863143449259</v>
      </c>
      <c r="G4958">
        <f>IF('Input and Summary Results'!$J$4="yes",IF(C4958=FALSE,FALSE,IF('Data Transformation'!E4958&lt;$R$10,E4958,$R$10)),IF(C4958=FALSE,FALSE,IF(C4958&lt;$R$10,C4958,$R$10)))</f>
        <v>-6.4707899999999999E-2</v>
      </c>
      <c r="H4958">
        <f>IF('Input and Summary Results'!$J$4="yes",'Data Transformation'!F4958,'Data Transformation'!D4958)</f>
        <v>0.10780107</v>
      </c>
      <c r="I4958">
        <f t="shared" si="262"/>
        <v>286</v>
      </c>
    </row>
    <row r="4959" spans="2:9" x14ac:dyDescent="0.25">
      <c r="B4959">
        <f>IF('Input and Summary Results'!D4541=0,FALSE,'Input and Summary Results'!$B4541)</f>
        <v>286</v>
      </c>
      <c r="C4959">
        <f>IF(OR(B4959=0,'Input and Summary Results'!D4541=0,'Input and Summary Results'!D4541=""),FALSE,'Input and Summary Results'!$D4541)</f>
        <v>-5.8406199999999998E-2</v>
      </c>
      <c r="D4959">
        <f>IF(OR(B4959=0,'Input and Summary Results'!E4541=0),FALSE,'Input and Summary Results'!$E4541)</f>
        <v>6.4681470000000005E-2</v>
      </c>
      <c r="E4959" t="e">
        <f t="shared" si="260"/>
        <v>#NUM!</v>
      </c>
      <c r="F4959">
        <f t="shared" si="261"/>
        <v>-0.48062976156640907</v>
      </c>
      <c r="G4959">
        <f>IF('Input and Summary Results'!$J$4="yes",IF(C4959=FALSE,FALSE,IF('Data Transformation'!E4959&lt;$R$10,E4959,$R$10)),IF(C4959=FALSE,FALSE,IF(C4959&lt;$R$10,C4959,$R$10)))</f>
        <v>-5.8406199999999998E-2</v>
      </c>
      <c r="H4959">
        <f>IF('Input and Summary Results'!$J$4="yes",'Data Transformation'!F4959,'Data Transformation'!D4959)</f>
        <v>6.4681470000000005E-2</v>
      </c>
      <c r="I4959">
        <f t="shared" si="262"/>
        <v>286</v>
      </c>
    </row>
    <row r="4960" spans="2:9" x14ac:dyDescent="0.25">
      <c r="B4960">
        <f>IF('Input and Summary Results'!D4542=0,FALSE,'Input and Summary Results'!$B4542)</f>
        <v>286</v>
      </c>
      <c r="C4960">
        <f>IF(OR(B4960=0,'Input and Summary Results'!D4542=0,'Input and Summary Results'!D4542=""),FALSE,'Input and Summary Results'!$D4542)</f>
        <v>-4.8641499999999997E-2</v>
      </c>
      <c r="D4960">
        <f>IF(OR(B4960=0,'Input and Summary Results'!E4542=0),FALSE,'Input and Summary Results'!$E4542)</f>
        <v>0.11210535000000001</v>
      </c>
      <c r="E4960" t="e">
        <f t="shared" si="260"/>
        <v>#NUM!</v>
      </c>
      <c r="F4960">
        <f t="shared" si="261"/>
        <v>-1.0002512648664208</v>
      </c>
      <c r="G4960">
        <f>IF('Input and Summary Results'!$J$4="yes",IF(C4960=FALSE,FALSE,IF('Data Transformation'!E4960&lt;$R$10,E4960,$R$10)),IF(C4960=FALSE,FALSE,IF(C4960&lt;$R$10,C4960,$R$10)))</f>
        <v>-4.8641499999999997E-2</v>
      </c>
      <c r="H4960">
        <f>IF('Input and Summary Results'!$J$4="yes",'Data Transformation'!F4960,'Data Transformation'!D4960)</f>
        <v>0.11210535000000001</v>
      </c>
      <c r="I4960">
        <f t="shared" si="262"/>
        <v>286</v>
      </c>
    </row>
    <row r="4961" spans="2:9" x14ac:dyDescent="0.25">
      <c r="B4961">
        <f>IF('Input and Summary Results'!D4543=0,FALSE,'Input and Summary Results'!$B4543)</f>
        <v>286</v>
      </c>
      <c r="C4961">
        <f>IF(OR(B4961=0,'Input and Summary Results'!D4543=0,'Input and Summary Results'!D4543=""),FALSE,'Input and Summary Results'!$D4543)</f>
        <v>-3.8715899999999998E-2</v>
      </c>
      <c r="D4961">
        <f>IF(OR(B4961=0,'Input and Summary Results'!E4543=0),FALSE,'Input and Summary Results'!$E4543)</f>
        <v>7.2837009999999994E-2</v>
      </c>
      <c r="E4961" t="e">
        <f t="shared" si="260"/>
        <v>#NUM!</v>
      </c>
      <c r="F4961">
        <f t="shared" si="261"/>
        <v>-0.81649302586275918</v>
      </c>
      <c r="G4961">
        <f>IF('Input and Summary Results'!$J$4="yes",IF(C4961=FALSE,FALSE,IF('Data Transformation'!E4961&lt;$R$10,E4961,$R$10)),IF(C4961=FALSE,FALSE,IF(C4961&lt;$R$10,C4961,$R$10)))</f>
        <v>-3.8715899999999998E-2</v>
      </c>
      <c r="H4961">
        <f>IF('Input and Summary Results'!$J$4="yes",'Data Transformation'!F4961,'Data Transformation'!D4961)</f>
        <v>7.2837009999999994E-2</v>
      </c>
      <c r="I4961">
        <f t="shared" si="262"/>
        <v>286</v>
      </c>
    </row>
    <row r="4962" spans="2:9" x14ac:dyDescent="0.25">
      <c r="B4962">
        <f>IF('Input and Summary Results'!D4544=0,FALSE,'Input and Summary Results'!$B4544)</f>
        <v>286</v>
      </c>
      <c r="C4962">
        <f>IF(OR(B4962=0,'Input and Summary Results'!D4544=0,'Input and Summary Results'!D4544=""),FALSE,'Input and Summary Results'!$D4544)</f>
        <v>-2.7467999999999999E-2</v>
      </c>
      <c r="D4962">
        <f>IF(OR(B4962=0,'Input and Summary Results'!E4544=0),FALSE,'Input and Summary Results'!$E4544)</f>
        <v>7.6527150000000002E-2</v>
      </c>
      <c r="E4962" t="e">
        <f t="shared" si="260"/>
        <v>#NUM!</v>
      </c>
      <c r="F4962">
        <f t="shared" si="261"/>
        <v>-1.2091445718654437</v>
      </c>
      <c r="G4962">
        <f>IF('Input and Summary Results'!$J$4="yes",IF(C4962=FALSE,FALSE,IF('Data Transformation'!E4962&lt;$R$10,E4962,$R$10)),IF(C4962=FALSE,FALSE,IF(C4962&lt;$R$10,C4962,$R$10)))</f>
        <v>-2.7467999999999999E-2</v>
      </c>
      <c r="H4962">
        <f>IF('Input and Summary Results'!$J$4="yes",'Data Transformation'!F4962,'Data Transformation'!D4962)</f>
        <v>7.6527150000000002E-2</v>
      </c>
      <c r="I4962">
        <f t="shared" si="262"/>
        <v>286</v>
      </c>
    </row>
    <row r="4963" spans="2:9" x14ac:dyDescent="0.25">
      <c r="B4963">
        <f>IF('Input and Summary Results'!D4545=0,FALSE,'Input and Summary Results'!$B4545)</f>
        <v>286</v>
      </c>
      <c r="C4963">
        <f>IF(OR(B4963=0,'Input and Summary Results'!D4545=0,'Input and Summary Results'!D4545=""),FALSE,'Input and Summary Results'!$D4545)</f>
        <v>-5.8963000000000002E-3</v>
      </c>
      <c r="D4963">
        <f>IF(OR(B4963=0,'Input and Summary Results'!E4545=0),FALSE,'Input and Summary Results'!$E4545)</f>
        <v>9.2275979999999994E-2</v>
      </c>
      <c r="E4963" t="e">
        <f t="shared" si="260"/>
        <v>#NUM!</v>
      </c>
      <c r="F4963">
        <f t="shared" si="261"/>
        <v>-6.7920179298882344</v>
      </c>
      <c r="G4963">
        <f>IF('Input and Summary Results'!$J$4="yes",IF(C4963=FALSE,FALSE,IF('Data Transformation'!E4963&lt;$R$10,E4963,$R$10)),IF(C4963=FALSE,FALSE,IF(C4963&lt;$R$10,C4963,$R$10)))</f>
        <v>-5.8963000000000002E-3</v>
      </c>
      <c r="H4963">
        <f>IF('Input and Summary Results'!$J$4="yes",'Data Transformation'!F4963,'Data Transformation'!D4963)</f>
        <v>9.2275979999999994E-2</v>
      </c>
      <c r="I4963">
        <f t="shared" si="262"/>
        <v>286</v>
      </c>
    </row>
    <row r="4964" spans="2:9" x14ac:dyDescent="0.25">
      <c r="B4964">
        <f>IF('Input and Summary Results'!D4546=0,FALSE,'Input and Summary Results'!$B4546)</f>
        <v>286</v>
      </c>
      <c r="C4964">
        <f>IF(OR(B4964=0,'Input and Summary Results'!D4546=0,'Input and Summary Results'!D4546=""),FALSE,'Input and Summary Results'!$D4546)</f>
        <v>8.4658800000000003E-3</v>
      </c>
      <c r="D4964">
        <f>IF(OR(B4964=0,'Input and Summary Results'!E4546=0),FALSE,'Input and Summary Results'!$E4546)</f>
        <v>9.1141180000000002E-2</v>
      </c>
      <c r="E4964">
        <f t="shared" si="260"/>
        <v>-2.0723278917452097</v>
      </c>
      <c r="F4964">
        <f t="shared" si="261"/>
        <v>4.672316654618303</v>
      </c>
      <c r="G4964">
        <f>IF('Input and Summary Results'!$J$4="yes",IF(C4964=FALSE,FALSE,IF('Data Transformation'!E4964&lt;$R$10,E4964,$R$10)),IF(C4964=FALSE,FALSE,IF(C4964&lt;$R$10,C4964,$R$10)))</f>
        <v>8.4658800000000003E-3</v>
      </c>
      <c r="H4964">
        <f>IF('Input and Summary Results'!$J$4="yes",'Data Transformation'!F4964,'Data Transformation'!D4964)</f>
        <v>9.1141180000000002E-2</v>
      </c>
      <c r="I4964">
        <f t="shared" si="262"/>
        <v>286</v>
      </c>
    </row>
    <row r="4965" spans="2:9" x14ac:dyDescent="0.25">
      <c r="B4965">
        <f>IF('Input and Summary Results'!D4547=0,FALSE,'Input and Summary Results'!$B4547)</f>
        <v>286</v>
      </c>
      <c r="C4965">
        <f>IF(OR(B4965=0,'Input and Summary Results'!D4547=0,'Input and Summary Results'!D4547=""),FALSE,'Input and Summary Results'!$D4547)</f>
        <v>3.4186010000000003E-2</v>
      </c>
      <c r="D4965">
        <f>IF(OR(B4965=0,'Input and Summary Results'!E4547=0),FALSE,'Input and Summary Results'!$E4547)</f>
        <v>7.0753300000000005E-2</v>
      </c>
      <c r="E4965">
        <f t="shared" si="260"/>
        <v>-1.4661515846699822</v>
      </c>
      <c r="F4965">
        <f t="shared" si="261"/>
        <v>0.89823094885890453</v>
      </c>
      <c r="G4965">
        <f>IF('Input and Summary Results'!$J$4="yes",IF(C4965=FALSE,FALSE,IF('Data Transformation'!E4965&lt;$R$10,E4965,$R$10)),IF(C4965=FALSE,FALSE,IF(C4965&lt;$R$10,C4965,$R$10)))</f>
        <v>3.4186010000000003E-2</v>
      </c>
      <c r="H4965">
        <f>IF('Input and Summary Results'!$J$4="yes",'Data Transformation'!F4965,'Data Transformation'!D4965)</f>
        <v>7.0753300000000005E-2</v>
      </c>
      <c r="I4965">
        <f t="shared" si="262"/>
        <v>286</v>
      </c>
    </row>
    <row r="4966" spans="2:9" x14ac:dyDescent="0.25">
      <c r="B4966">
        <f>IF('Input and Summary Results'!D4548=0,FALSE,'Input and Summary Results'!$B4548)</f>
        <v>286</v>
      </c>
      <c r="C4966">
        <f>IF(OR(B4966=0,'Input and Summary Results'!D4548=0,'Input and Summary Results'!D4548=""),FALSE,'Input and Summary Results'!$D4548)</f>
        <v>7.0181999999999994E-2</v>
      </c>
      <c r="D4966">
        <f>IF(OR(B4966=0,'Input and Summary Results'!E4548=0),FALSE,'Input and Summary Results'!$E4548)</f>
        <v>7.6419280000000006E-2</v>
      </c>
      <c r="E4966">
        <f t="shared" si="260"/>
        <v>-1.1537742597087082</v>
      </c>
      <c r="F4966">
        <f t="shared" si="261"/>
        <v>0.47257085178535807</v>
      </c>
      <c r="G4966">
        <f>IF('Input and Summary Results'!$J$4="yes",IF(C4966=FALSE,FALSE,IF('Data Transformation'!E4966&lt;$R$10,E4966,$R$10)),IF(C4966=FALSE,FALSE,IF(C4966&lt;$R$10,C4966,$R$10)))</f>
        <v>7.0181999999999994E-2</v>
      </c>
      <c r="H4966">
        <f>IF('Input and Summary Results'!$J$4="yes",'Data Transformation'!F4966,'Data Transformation'!D4966)</f>
        <v>7.6419280000000006E-2</v>
      </c>
      <c r="I4966">
        <f t="shared" si="262"/>
        <v>286</v>
      </c>
    </row>
    <row r="4967" spans="2:9" x14ac:dyDescent="0.25">
      <c r="B4967">
        <f>IF('Input and Summary Results'!D4549=0,FALSE,'Input and Summary Results'!$B4549)</f>
        <v>286</v>
      </c>
      <c r="C4967">
        <f>IF(OR(B4967=0,'Input and Summary Results'!D4549=0,'Input and Summary Results'!D4549=""),FALSE,'Input and Summary Results'!$D4549)</f>
        <v>9.612888E-2</v>
      </c>
      <c r="D4967">
        <f>IF(OR(B4967=0,'Input and Summary Results'!E4549=0),FALSE,'Input and Summary Results'!$E4549)</f>
        <v>9.1791719999999993E-2</v>
      </c>
      <c r="E4967">
        <f t="shared" si="260"/>
        <v>-1.0171461176343859</v>
      </c>
      <c r="F4967">
        <f t="shared" si="261"/>
        <v>0.41441871038131306</v>
      </c>
      <c r="G4967">
        <f>IF('Input and Summary Results'!$J$4="yes",IF(C4967=FALSE,FALSE,IF('Data Transformation'!E4967&lt;$R$10,E4967,$R$10)),IF(C4967=FALSE,FALSE,IF(C4967&lt;$R$10,C4967,$R$10)))</f>
        <v>9.612888E-2</v>
      </c>
      <c r="H4967">
        <f>IF('Input and Summary Results'!$J$4="yes",'Data Transformation'!F4967,'Data Transformation'!D4967)</f>
        <v>9.1791719999999993E-2</v>
      </c>
      <c r="I4967">
        <f t="shared" si="262"/>
        <v>286</v>
      </c>
    </row>
    <row r="4968" spans="2:9" x14ac:dyDescent="0.25">
      <c r="B4968">
        <f>IF('Input and Summary Results'!D4550=0,FALSE,'Input and Summary Results'!$B4550)</f>
        <v>286</v>
      </c>
      <c r="C4968">
        <f>IF(OR(B4968=0,'Input and Summary Results'!D4550=0,'Input and Summary Results'!D4550=""),FALSE,'Input and Summary Results'!$D4550)</f>
        <v>0.12146026</v>
      </c>
      <c r="D4968">
        <f>IF(OR(B4968=0,'Input and Summary Results'!E4550=0),FALSE,'Input and Summary Results'!$E4550)</f>
        <v>6.7352419999999996E-2</v>
      </c>
      <c r="E4968">
        <f t="shared" si="260"/>
        <v>-0.91556579355394241</v>
      </c>
      <c r="F4968">
        <f t="shared" si="261"/>
        <v>0.2406626684316335</v>
      </c>
      <c r="G4968">
        <f>IF('Input and Summary Results'!$J$4="yes",IF(C4968=FALSE,FALSE,IF('Data Transformation'!E4968&lt;$R$10,E4968,$R$10)),IF(C4968=FALSE,FALSE,IF(C4968&lt;$R$10,C4968,$R$10)))</f>
        <v>0.12146026</v>
      </c>
      <c r="H4968">
        <f>IF('Input and Summary Results'!$J$4="yes",'Data Transformation'!F4968,'Data Transformation'!D4968)</f>
        <v>6.7352419999999996E-2</v>
      </c>
      <c r="I4968">
        <f t="shared" si="262"/>
        <v>286</v>
      </c>
    </row>
    <row r="4969" spans="2:9" x14ac:dyDescent="0.25">
      <c r="B4969">
        <f>IF('Input and Summary Results'!D4551=0,FALSE,'Input and Summary Results'!$B4551)</f>
        <v>287</v>
      </c>
      <c r="C4969">
        <f>IF(OR(B4969=0,'Input and Summary Results'!D4551=0,'Input and Summary Results'!D4551=""),FALSE,'Input and Summary Results'!$D4551)</f>
        <v>-0.13355590000000001</v>
      </c>
      <c r="D4969">
        <f>IF(OR(B4969=0,'Input and Summary Results'!E4551=0),FALSE,'Input and Summary Results'!$E4551)</f>
        <v>9.260823E-2</v>
      </c>
      <c r="E4969" t="e">
        <f t="shared" si="260"/>
        <v>#NUM!</v>
      </c>
      <c r="F4969">
        <f t="shared" si="261"/>
        <v>-0.30093744881356793</v>
      </c>
      <c r="G4969">
        <f>IF('Input and Summary Results'!$J$4="yes",IF(C4969=FALSE,FALSE,IF('Data Transformation'!E4969&lt;$R$10,E4969,$R$10)),IF(C4969=FALSE,FALSE,IF(C4969&lt;$R$10,C4969,$R$10)))</f>
        <v>-0.13355590000000001</v>
      </c>
      <c r="H4969">
        <f>IF('Input and Summary Results'!$J$4="yes",'Data Transformation'!F4969,'Data Transformation'!D4969)</f>
        <v>9.260823E-2</v>
      </c>
      <c r="I4969">
        <f t="shared" si="262"/>
        <v>287</v>
      </c>
    </row>
    <row r="4970" spans="2:9" x14ac:dyDescent="0.25">
      <c r="B4970">
        <f>IF('Input and Summary Results'!D4552=0,FALSE,'Input and Summary Results'!$B4552)</f>
        <v>287</v>
      </c>
      <c r="C4970">
        <f>IF(OR(B4970=0,'Input and Summary Results'!D4552=0,'Input and Summary Results'!D4552=""),FALSE,'Input and Summary Results'!$D4552)</f>
        <v>-1.0004799999999999E-2</v>
      </c>
      <c r="D4970">
        <f>IF(OR(B4970=0,'Input and Summary Results'!E4552=0),FALSE,'Input and Summary Results'!$E4552)</f>
        <v>4.119606E-2</v>
      </c>
      <c r="E4970" t="e">
        <f t="shared" ref="E4970:E5033" si="263">IF(C4970=FALSE,FALSE,LOG10(C4970))</f>
        <v>#NUM!</v>
      </c>
      <c r="F4970">
        <f t="shared" ref="F4970:F5033" si="264">IF(D4970=FALSE, FALSE,0.434*D4970/C4970)</f>
        <v>-1.787051219414681</v>
      </c>
      <c r="G4970">
        <f>IF('Input and Summary Results'!$J$4="yes",IF(C4970=FALSE,FALSE,IF('Data Transformation'!E4970&lt;$R$10,E4970,$R$10)),IF(C4970=FALSE,FALSE,IF(C4970&lt;$R$10,C4970,$R$10)))</f>
        <v>-1.0004799999999999E-2</v>
      </c>
      <c r="H4970">
        <f>IF('Input and Summary Results'!$J$4="yes",'Data Transformation'!F4970,'Data Transformation'!D4970)</f>
        <v>4.119606E-2</v>
      </c>
      <c r="I4970">
        <f t="shared" si="262"/>
        <v>287</v>
      </c>
    </row>
    <row r="4971" spans="2:9" x14ac:dyDescent="0.25">
      <c r="B4971">
        <f>IF('Input and Summary Results'!D4553=0,FALSE,'Input and Summary Results'!$B4553)</f>
        <v>287</v>
      </c>
      <c r="C4971">
        <f>IF(OR(B4971=0,'Input and Summary Results'!D4553=0,'Input and Summary Results'!D4553=""),FALSE,'Input and Summary Results'!$D4553)</f>
        <v>-9.0323999999999995E-3</v>
      </c>
      <c r="D4971">
        <f>IF(OR(B4971=0,'Input and Summary Results'!E4553=0),FALSE,'Input and Summary Results'!$E4553)</f>
        <v>6.1490349999999999E-2</v>
      </c>
      <c r="E4971" t="e">
        <f t="shared" si="263"/>
        <v>#NUM!</v>
      </c>
      <c r="F4971">
        <f t="shared" si="264"/>
        <v>-2.954564888623179</v>
      </c>
      <c r="G4971">
        <f>IF('Input and Summary Results'!$J$4="yes",IF(C4971=FALSE,FALSE,IF('Data Transformation'!E4971&lt;$R$10,E4971,$R$10)),IF(C4971=FALSE,FALSE,IF(C4971&lt;$R$10,C4971,$R$10)))</f>
        <v>-9.0323999999999995E-3</v>
      </c>
      <c r="H4971">
        <f>IF('Input and Summary Results'!$J$4="yes",'Data Transformation'!F4971,'Data Transformation'!D4971)</f>
        <v>6.1490349999999999E-2</v>
      </c>
      <c r="I4971">
        <f t="shared" si="262"/>
        <v>287</v>
      </c>
    </row>
    <row r="4972" spans="2:9" x14ac:dyDescent="0.25">
      <c r="B4972">
        <f>IF('Input and Summary Results'!D4554=0,FALSE,'Input and Summary Results'!$B4554)</f>
        <v>287</v>
      </c>
      <c r="C4972">
        <f>IF(OR(B4972=0,'Input and Summary Results'!D4554=0,'Input and Summary Results'!D4554=""),FALSE,'Input and Summary Results'!$D4554)</f>
        <v>2.0458540000000001E-2</v>
      </c>
      <c r="D4972">
        <f>IF(OR(B4972=0,'Input and Summary Results'!E4554=0),FALSE,'Input and Summary Results'!$E4554)</f>
        <v>8.1289829999999993E-2</v>
      </c>
      <c r="E4972">
        <f t="shared" si="263"/>
        <v>-1.6891253624404703</v>
      </c>
      <c r="F4972">
        <f t="shared" si="264"/>
        <v>1.7244527820655822</v>
      </c>
      <c r="G4972">
        <f>IF('Input and Summary Results'!$J$4="yes",IF(C4972=FALSE,FALSE,IF('Data Transformation'!E4972&lt;$R$10,E4972,$R$10)),IF(C4972=FALSE,FALSE,IF(C4972&lt;$R$10,C4972,$R$10)))</f>
        <v>2.0458540000000001E-2</v>
      </c>
      <c r="H4972">
        <f>IF('Input and Summary Results'!$J$4="yes",'Data Transformation'!F4972,'Data Transformation'!D4972)</f>
        <v>8.1289829999999993E-2</v>
      </c>
      <c r="I4972">
        <f t="shared" si="262"/>
        <v>287</v>
      </c>
    </row>
    <row r="4973" spans="2:9" x14ac:dyDescent="0.25">
      <c r="B4973">
        <f>IF('Input and Summary Results'!D4555=0,FALSE,'Input and Summary Results'!$B4555)</f>
        <v>287</v>
      </c>
      <c r="C4973">
        <f>IF(OR(B4973=0,'Input and Summary Results'!D4555=0,'Input and Summary Results'!D4555=""),FALSE,'Input and Summary Results'!$D4555)</f>
        <v>2.9070829999999999E-2</v>
      </c>
      <c r="D4973">
        <f>IF(OR(B4973=0,'Input and Summary Results'!E4555=0),FALSE,'Input and Summary Results'!$E4555)</f>
        <v>4.9118639999999998E-2</v>
      </c>
      <c r="E4973">
        <f t="shared" si="263"/>
        <v>-1.5365425685297398</v>
      </c>
      <c r="F4973">
        <f t="shared" si="264"/>
        <v>0.73329484435084924</v>
      </c>
      <c r="G4973">
        <f>IF('Input and Summary Results'!$J$4="yes",IF(C4973=FALSE,FALSE,IF('Data Transformation'!E4973&lt;$R$10,E4973,$R$10)),IF(C4973=FALSE,FALSE,IF(C4973&lt;$R$10,C4973,$R$10)))</f>
        <v>2.9070829999999999E-2</v>
      </c>
      <c r="H4973">
        <f>IF('Input and Summary Results'!$J$4="yes",'Data Transformation'!F4973,'Data Transformation'!D4973)</f>
        <v>4.9118639999999998E-2</v>
      </c>
      <c r="I4973">
        <f t="shared" si="262"/>
        <v>287</v>
      </c>
    </row>
    <row r="4974" spans="2:9" x14ac:dyDescent="0.25">
      <c r="B4974">
        <f>IF('Input and Summary Results'!D4556=0,FALSE,'Input and Summary Results'!$B4556)</f>
        <v>287</v>
      </c>
      <c r="C4974">
        <f>IF(OR(B4974=0,'Input and Summary Results'!D4556=0,'Input and Summary Results'!D4556=""),FALSE,'Input and Summary Results'!$D4556)</f>
        <v>8.2153599999999993E-2</v>
      </c>
      <c r="D4974">
        <f>IF(OR(B4974=0,'Input and Summary Results'!E4556=0),FALSE,'Input and Summary Results'!$E4556)</f>
        <v>6.7419229999999997E-2</v>
      </c>
      <c r="E4974">
        <f t="shared" si="263"/>
        <v>-1.0853734008731233</v>
      </c>
      <c r="F4974">
        <f t="shared" si="264"/>
        <v>0.35616145634518753</v>
      </c>
      <c r="G4974">
        <f>IF('Input and Summary Results'!$J$4="yes",IF(C4974=FALSE,FALSE,IF('Data Transformation'!E4974&lt;$R$10,E4974,$R$10)),IF(C4974=FALSE,FALSE,IF(C4974&lt;$R$10,C4974,$R$10)))</f>
        <v>8.2153599999999993E-2</v>
      </c>
      <c r="H4974">
        <f>IF('Input and Summary Results'!$J$4="yes",'Data Transformation'!F4974,'Data Transformation'!D4974)</f>
        <v>6.7419229999999997E-2</v>
      </c>
      <c r="I4974">
        <f t="shared" si="262"/>
        <v>287</v>
      </c>
    </row>
    <row r="4975" spans="2:9" x14ac:dyDescent="0.25">
      <c r="B4975">
        <f>IF('Input and Summary Results'!D4557=0,FALSE,'Input and Summary Results'!$B4557)</f>
        <v>287</v>
      </c>
      <c r="C4975">
        <f>IF(OR(B4975=0,'Input and Summary Results'!D4557=0,'Input and Summary Results'!D4557=""),FALSE,'Input and Summary Results'!$D4557)</f>
        <v>8.721748E-2</v>
      </c>
      <c r="D4975">
        <f>IF(OR(B4975=0,'Input and Summary Results'!E4557=0),FALSE,'Input and Summary Results'!$E4557)</f>
        <v>5.4866909999999998E-2</v>
      </c>
      <c r="E4975">
        <f t="shared" si="263"/>
        <v>-1.0593964656780128</v>
      </c>
      <c r="F4975">
        <f t="shared" si="264"/>
        <v>0.2730214051128283</v>
      </c>
      <c r="G4975">
        <f>IF('Input and Summary Results'!$J$4="yes",IF(C4975=FALSE,FALSE,IF('Data Transformation'!E4975&lt;$R$10,E4975,$R$10)),IF(C4975=FALSE,FALSE,IF(C4975&lt;$R$10,C4975,$R$10)))</f>
        <v>8.721748E-2</v>
      </c>
      <c r="H4975">
        <f>IF('Input and Summary Results'!$J$4="yes",'Data Transformation'!F4975,'Data Transformation'!D4975)</f>
        <v>5.4866909999999998E-2</v>
      </c>
      <c r="I4975">
        <f t="shared" si="262"/>
        <v>287</v>
      </c>
    </row>
    <row r="4976" spans="2:9" x14ac:dyDescent="0.25">
      <c r="B4976">
        <f>IF('Input and Summary Results'!D4558=0,FALSE,'Input and Summary Results'!$B4558)</f>
        <v>287</v>
      </c>
      <c r="C4976">
        <f>IF(OR(B4976=0,'Input and Summary Results'!D4558=0,'Input and Summary Results'!D4558=""),FALSE,'Input and Summary Results'!$D4558)</f>
        <v>0.10416694999999999</v>
      </c>
      <c r="D4976">
        <f>IF(OR(B4976=0,'Input and Summary Results'!E4558=0),FALSE,'Input and Summary Results'!$E4558)</f>
        <v>4.6716220000000003E-2</v>
      </c>
      <c r="E4976">
        <f t="shared" si="263"/>
        <v>-0.98227005176018423</v>
      </c>
      <c r="F4976">
        <f t="shared" si="264"/>
        <v>0.19463792959283152</v>
      </c>
      <c r="G4976">
        <f>IF('Input and Summary Results'!$J$4="yes",IF(C4976=FALSE,FALSE,IF('Data Transformation'!E4976&lt;$R$10,E4976,$R$10)),IF(C4976=FALSE,FALSE,IF(C4976&lt;$R$10,C4976,$R$10)))</f>
        <v>0.10416694999999999</v>
      </c>
      <c r="H4976">
        <f>IF('Input and Summary Results'!$J$4="yes",'Data Transformation'!F4976,'Data Transformation'!D4976)</f>
        <v>4.6716220000000003E-2</v>
      </c>
      <c r="I4976">
        <f t="shared" si="262"/>
        <v>287</v>
      </c>
    </row>
    <row r="4977" spans="2:9" x14ac:dyDescent="0.25">
      <c r="B4977">
        <f>IF('Input and Summary Results'!D4559=0,FALSE,'Input and Summary Results'!$B4559)</f>
        <v>287</v>
      </c>
      <c r="C4977">
        <f>IF(OR(B4977=0,'Input and Summary Results'!D4559=0,'Input and Summary Results'!D4559=""),FALSE,'Input and Summary Results'!$D4559)</f>
        <v>0.17511881000000001</v>
      </c>
      <c r="D4977">
        <f>IF(OR(B4977=0,'Input and Summary Results'!E4559=0),FALSE,'Input and Summary Results'!$E4559)</f>
        <v>8.6261080000000004E-2</v>
      </c>
      <c r="E4977">
        <f t="shared" si="263"/>
        <v>-0.75666720262896336</v>
      </c>
      <c r="F4977">
        <f t="shared" si="264"/>
        <v>0.21378233851634781</v>
      </c>
      <c r="G4977">
        <f>IF('Input and Summary Results'!$J$4="yes",IF(C4977=FALSE,FALSE,IF('Data Transformation'!E4977&lt;$R$10,E4977,$R$10)),IF(C4977=FALSE,FALSE,IF(C4977&lt;$R$10,C4977,$R$10)))</f>
        <v>0.17511881000000001</v>
      </c>
      <c r="H4977">
        <f>IF('Input and Summary Results'!$J$4="yes",'Data Transformation'!F4977,'Data Transformation'!D4977)</f>
        <v>8.6261080000000004E-2</v>
      </c>
      <c r="I4977">
        <f t="shared" si="262"/>
        <v>287</v>
      </c>
    </row>
    <row r="4978" spans="2:9" x14ac:dyDescent="0.25">
      <c r="B4978">
        <f>IF('Input and Summary Results'!D4560=0,FALSE,'Input and Summary Results'!$B4560)</f>
        <v>287</v>
      </c>
      <c r="C4978">
        <f>IF(OR(B4978=0,'Input and Summary Results'!D4560=0,'Input and Summary Results'!D4560=""),FALSE,'Input and Summary Results'!$D4560)</f>
        <v>0.19180755999999999</v>
      </c>
      <c r="D4978">
        <f>IF(OR(B4978=0,'Input and Summary Results'!E4560=0),FALSE,'Input and Summary Results'!$E4560)</f>
        <v>0.1019447</v>
      </c>
      <c r="E4978">
        <f t="shared" si="263"/>
        <v>-0.71713427932605289</v>
      </c>
      <c r="F4978">
        <f t="shared" si="264"/>
        <v>0.23066869627036599</v>
      </c>
      <c r="G4978">
        <f>IF('Input and Summary Results'!$J$4="yes",IF(C4978=FALSE,FALSE,IF('Data Transformation'!E4978&lt;$R$10,E4978,$R$10)),IF(C4978=FALSE,FALSE,IF(C4978&lt;$R$10,C4978,$R$10)))</f>
        <v>0.19180755999999999</v>
      </c>
      <c r="H4978">
        <f>IF('Input and Summary Results'!$J$4="yes",'Data Transformation'!F4978,'Data Transformation'!D4978)</f>
        <v>0.1019447</v>
      </c>
      <c r="I4978">
        <f t="shared" si="262"/>
        <v>287</v>
      </c>
    </row>
    <row r="4979" spans="2:9" x14ac:dyDescent="0.25">
      <c r="B4979">
        <f>IF('Input and Summary Results'!D4561=0,FALSE,'Input and Summary Results'!$B4561)</f>
        <v>288</v>
      </c>
      <c r="C4979">
        <f>IF(OR(B4979=0,'Input and Summary Results'!D4561=0,'Input and Summary Results'!D4561=""),FALSE,'Input and Summary Results'!$D4561)</f>
        <v>0.22787724000000001</v>
      </c>
      <c r="D4979">
        <f>IF(OR(B4979=0,'Input and Summary Results'!E4561=0),FALSE,'Input and Summary Results'!$E4561)</f>
        <v>3.2829909999999997E-2</v>
      </c>
      <c r="E4979">
        <f t="shared" si="263"/>
        <v>-0.64229904926463322</v>
      </c>
      <c r="F4979">
        <f t="shared" si="264"/>
        <v>6.2525686812776912E-2</v>
      </c>
      <c r="G4979">
        <f>IF('Input and Summary Results'!$J$4="yes",IF(C4979=FALSE,FALSE,IF('Data Transformation'!E4979&lt;$R$10,E4979,$R$10)),IF(C4979=FALSE,FALSE,IF(C4979&lt;$R$10,C4979,$R$10)))</f>
        <v>0.22787724000000001</v>
      </c>
      <c r="H4979">
        <f>IF('Input and Summary Results'!$J$4="yes",'Data Transformation'!F4979,'Data Transformation'!D4979)</f>
        <v>3.2829909999999997E-2</v>
      </c>
      <c r="I4979">
        <f t="shared" si="262"/>
        <v>288</v>
      </c>
    </row>
    <row r="4980" spans="2:9" x14ac:dyDescent="0.25">
      <c r="B4980">
        <f>IF('Input and Summary Results'!D4562=0,FALSE,'Input and Summary Results'!$B4562)</f>
        <v>288</v>
      </c>
      <c r="C4980">
        <f>IF(OR(B4980=0,'Input and Summary Results'!D4562=0,'Input and Summary Results'!D4562=""),FALSE,'Input and Summary Results'!$D4562)</f>
        <v>0.27928251999999998</v>
      </c>
      <c r="D4980">
        <f>IF(OR(B4980=0,'Input and Summary Results'!E4562=0),FALSE,'Input and Summary Results'!$E4562)</f>
        <v>7.7640340000000002E-2</v>
      </c>
      <c r="E4980">
        <f t="shared" si="263"/>
        <v>-0.5539562454844934</v>
      </c>
      <c r="F4980">
        <f t="shared" si="264"/>
        <v>0.12065168833337656</v>
      </c>
      <c r="G4980">
        <f>IF('Input and Summary Results'!$J$4="yes",IF(C4980=FALSE,FALSE,IF('Data Transformation'!E4980&lt;$R$10,E4980,$R$10)),IF(C4980=FALSE,FALSE,IF(C4980&lt;$R$10,C4980,$R$10)))</f>
        <v>0.27928251999999998</v>
      </c>
      <c r="H4980">
        <f>IF('Input and Summary Results'!$J$4="yes",'Data Transformation'!F4980,'Data Transformation'!D4980)</f>
        <v>7.7640340000000002E-2</v>
      </c>
      <c r="I4980">
        <f t="shared" si="262"/>
        <v>288</v>
      </c>
    </row>
    <row r="4981" spans="2:9" x14ac:dyDescent="0.25">
      <c r="B4981">
        <f>IF('Input and Summary Results'!D4563=0,FALSE,'Input and Summary Results'!$B4563)</f>
        <v>288</v>
      </c>
      <c r="C4981">
        <f>IF(OR(B4981=0,'Input and Summary Results'!D4563=0,'Input and Summary Results'!D4563=""),FALSE,'Input and Summary Results'!$D4563)</f>
        <v>0.29877340000000002</v>
      </c>
      <c r="D4981">
        <f>IF(OR(B4981=0,'Input and Summary Results'!E4563=0),FALSE,'Input and Summary Results'!$E4563)</f>
        <v>6.1964999999999999E-2</v>
      </c>
      <c r="E4981">
        <f t="shared" si="263"/>
        <v>-0.52465807067007575</v>
      </c>
      <c r="F4981">
        <f t="shared" si="264"/>
        <v>9.0010723846232626E-2</v>
      </c>
      <c r="G4981">
        <f>IF('Input and Summary Results'!$J$4="yes",IF(C4981=FALSE,FALSE,IF('Data Transformation'!E4981&lt;$R$10,E4981,$R$10)),IF(C4981=FALSE,FALSE,IF(C4981&lt;$R$10,C4981,$R$10)))</f>
        <v>0.29877340000000002</v>
      </c>
      <c r="H4981">
        <f>IF('Input and Summary Results'!$J$4="yes",'Data Transformation'!F4981,'Data Transformation'!D4981)</f>
        <v>6.1964999999999999E-2</v>
      </c>
      <c r="I4981">
        <f t="shared" si="262"/>
        <v>288</v>
      </c>
    </row>
    <row r="4982" spans="2:9" x14ac:dyDescent="0.25">
      <c r="B4982">
        <f>IF('Input and Summary Results'!D4564=0,FALSE,'Input and Summary Results'!$B4564)</f>
        <v>288</v>
      </c>
      <c r="C4982">
        <f>IF(OR(B4982=0,'Input and Summary Results'!D4564=0,'Input and Summary Results'!D4564=""),FALSE,'Input and Summary Results'!$D4564)</f>
        <v>0.49663278</v>
      </c>
      <c r="D4982">
        <f>IF(OR(B4982=0,'Input and Summary Results'!E4564=0),FALSE,'Input and Summary Results'!$E4564)</f>
        <v>3.5352590000000003E-2</v>
      </c>
      <c r="E4982">
        <f t="shared" si="263"/>
        <v>-0.30396461844379707</v>
      </c>
      <c r="F4982">
        <f t="shared" si="264"/>
        <v>3.0894102600315675E-2</v>
      </c>
      <c r="G4982">
        <f>IF('Input and Summary Results'!$J$4="yes",IF(C4982=FALSE,FALSE,IF('Data Transformation'!E4982&lt;$R$10,E4982,$R$10)),IF(C4982=FALSE,FALSE,IF(C4982&lt;$R$10,C4982,$R$10)))</f>
        <v>0.49663278</v>
      </c>
      <c r="H4982">
        <f>IF('Input and Summary Results'!$J$4="yes",'Data Transformation'!F4982,'Data Transformation'!D4982)</f>
        <v>3.5352590000000003E-2</v>
      </c>
      <c r="I4982">
        <f t="shared" si="262"/>
        <v>288</v>
      </c>
    </row>
    <row r="4983" spans="2:9" x14ac:dyDescent="0.25">
      <c r="B4983">
        <f>IF('Input and Summary Results'!D4565=0,FALSE,'Input and Summary Results'!$B4565)</f>
        <v>288</v>
      </c>
      <c r="C4983">
        <f>IF(OR(B4983=0,'Input and Summary Results'!D4565=0,'Input and Summary Results'!D4565=""),FALSE,'Input and Summary Results'!$D4565)</f>
        <v>0.60604612999999996</v>
      </c>
      <c r="D4983">
        <f>IF(OR(B4983=0,'Input and Summary Results'!E4565=0),FALSE,'Input and Summary Results'!$E4565)</f>
        <v>6.9133189999999997E-2</v>
      </c>
      <c r="E4983">
        <f t="shared" si="263"/>
        <v>-0.217494317678642</v>
      </c>
      <c r="F4983">
        <f t="shared" si="264"/>
        <v>4.950745986943271E-2</v>
      </c>
      <c r="G4983">
        <f>IF('Input and Summary Results'!$J$4="yes",IF(C4983=FALSE,FALSE,IF('Data Transformation'!E4983&lt;$R$10,E4983,$R$10)),IF(C4983=FALSE,FALSE,IF(C4983&lt;$R$10,C4983,$R$10)))</f>
        <v>0.60604612999999996</v>
      </c>
      <c r="H4983">
        <f>IF('Input and Summary Results'!$J$4="yes",'Data Transformation'!F4983,'Data Transformation'!D4983)</f>
        <v>6.9133189999999997E-2</v>
      </c>
      <c r="I4983">
        <f t="shared" si="262"/>
        <v>288</v>
      </c>
    </row>
    <row r="4984" spans="2:9" x14ac:dyDescent="0.25">
      <c r="B4984">
        <f>IF('Input and Summary Results'!D4566=0,FALSE,'Input and Summary Results'!$B4566)</f>
        <v>288</v>
      </c>
      <c r="C4984">
        <f>IF(OR(B4984=0,'Input and Summary Results'!D4566=0,'Input and Summary Results'!D4566=""),FALSE,'Input and Summary Results'!$D4566)</f>
        <v>0.71120492000000002</v>
      </c>
      <c r="D4984">
        <f>IF(OR(B4984=0,'Input and Summary Results'!E4566=0),FALSE,'Input and Summary Results'!$E4566)</f>
        <v>5.3500069999999997E-2</v>
      </c>
      <c r="E4984">
        <f t="shared" si="263"/>
        <v>-0.14800524764883796</v>
      </c>
      <c r="F4984">
        <f t="shared" si="264"/>
        <v>3.2647454660465508E-2</v>
      </c>
      <c r="G4984">
        <f>IF('Input and Summary Results'!$J$4="yes",IF(C4984=FALSE,FALSE,IF('Data Transformation'!E4984&lt;$R$10,E4984,$R$10)),IF(C4984=FALSE,FALSE,IF(C4984&lt;$R$10,C4984,$R$10)))</f>
        <v>0.71120492000000002</v>
      </c>
      <c r="H4984">
        <f>IF('Input and Summary Results'!$J$4="yes",'Data Transformation'!F4984,'Data Transformation'!D4984)</f>
        <v>5.3500069999999997E-2</v>
      </c>
      <c r="I4984">
        <f t="shared" si="262"/>
        <v>288</v>
      </c>
    </row>
    <row r="4985" spans="2:9" x14ac:dyDescent="0.25">
      <c r="B4985">
        <f>IF('Input and Summary Results'!D4567=0,FALSE,'Input and Summary Results'!$B4567)</f>
        <v>288</v>
      </c>
      <c r="C4985">
        <f>IF(OR(B4985=0,'Input and Summary Results'!D4567=0,'Input and Summary Results'!D4567=""),FALSE,'Input and Summary Results'!$D4567)</f>
        <v>0.81744998999999996</v>
      </c>
      <c r="D4985">
        <f>IF(OR(B4985=0,'Input and Summary Results'!E4567=0),FALSE,'Input and Summary Results'!$E4567)</f>
        <v>4.4832820000000002E-2</v>
      </c>
      <c r="E4985">
        <f t="shared" si="263"/>
        <v>-8.7538807146442785E-2</v>
      </c>
      <c r="F4985">
        <f t="shared" si="264"/>
        <v>2.3802610701603902E-2</v>
      </c>
      <c r="G4985">
        <f>IF('Input and Summary Results'!$J$4="yes",IF(C4985=FALSE,FALSE,IF('Data Transformation'!E4985&lt;$R$10,E4985,$R$10)),IF(C4985=FALSE,FALSE,IF(C4985&lt;$R$10,C4985,$R$10)))</f>
        <v>0.81744998999999996</v>
      </c>
      <c r="H4985">
        <f>IF('Input and Summary Results'!$J$4="yes",'Data Transformation'!F4985,'Data Transformation'!D4985)</f>
        <v>4.4832820000000002E-2</v>
      </c>
      <c r="I4985">
        <f t="shared" si="262"/>
        <v>288</v>
      </c>
    </row>
    <row r="4986" spans="2:9" x14ac:dyDescent="0.25">
      <c r="B4986">
        <f>IF('Input and Summary Results'!D4568=0,FALSE,'Input and Summary Results'!$B4568)</f>
        <v>288</v>
      </c>
      <c r="C4986">
        <f>IF(OR(B4986=0,'Input and Summary Results'!D4568=0,'Input and Summary Results'!D4568=""),FALSE,'Input and Summary Results'!$D4568)</f>
        <v>0.83513751000000003</v>
      </c>
      <c r="D4986">
        <f>IF(OR(B4986=0,'Input and Summary Results'!E4568=0),FALSE,'Input and Summary Results'!$E4568)</f>
        <v>4.4872740000000001E-2</v>
      </c>
      <c r="E4986">
        <f t="shared" si="263"/>
        <v>-7.8242009645336216E-2</v>
      </c>
      <c r="F4986">
        <f t="shared" si="264"/>
        <v>2.3319236565005921E-2</v>
      </c>
      <c r="G4986">
        <f>IF('Input and Summary Results'!$J$4="yes",IF(C4986=FALSE,FALSE,IF('Data Transformation'!E4986&lt;$R$10,E4986,$R$10)),IF(C4986=FALSE,FALSE,IF(C4986&lt;$R$10,C4986,$R$10)))</f>
        <v>0.83513751000000003</v>
      </c>
      <c r="H4986">
        <f>IF('Input and Summary Results'!$J$4="yes",'Data Transformation'!F4986,'Data Transformation'!D4986)</f>
        <v>4.4872740000000001E-2</v>
      </c>
      <c r="I4986">
        <f t="shared" si="262"/>
        <v>288</v>
      </c>
    </row>
    <row r="4987" spans="2:9" x14ac:dyDescent="0.25">
      <c r="B4987">
        <f>IF('Input and Summary Results'!D4569=0,FALSE,'Input and Summary Results'!$B4569)</f>
        <v>288</v>
      </c>
      <c r="C4987">
        <f>IF(OR(B4987=0,'Input and Summary Results'!D4569=0,'Input and Summary Results'!D4569=""),FALSE,'Input and Summary Results'!$D4569)</f>
        <v>0.85053855</v>
      </c>
      <c r="D4987">
        <f>IF(OR(B4987=0,'Input and Summary Results'!E4569=0),FALSE,'Input and Summary Results'!$E4569)</f>
        <v>7.7780989999999994E-2</v>
      </c>
      <c r="E4987">
        <f t="shared" si="263"/>
        <v>-7.0305997544814439E-2</v>
      </c>
      <c r="F4987">
        <f t="shared" si="264"/>
        <v>3.9688911995817241E-2</v>
      </c>
      <c r="G4987">
        <f>IF('Input and Summary Results'!$J$4="yes",IF(C4987=FALSE,FALSE,IF('Data Transformation'!E4987&lt;$R$10,E4987,$R$10)),IF(C4987=FALSE,FALSE,IF(C4987&lt;$R$10,C4987,$R$10)))</f>
        <v>0.85053855</v>
      </c>
      <c r="H4987">
        <f>IF('Input and Summary Results'!$J$4="yes",'Data Transformation'!F4987,'Data Transformation'!D4987)</f>
        <v>7.7780989999999994E-2</v>
      </c>
      <c r="I4987">
        <f t="shared" si="262"/>
        <v>288</v>
      </c>
    </row>
    <row r="4988" spans="2:9" x14ac:dyDescent="0.25">
      <c r="B4988">
        <f>IF('Input and Summary Results'!D4570=0,FALSE,'Input and Summary Results'!$B4570)</f>
        <v>288</v>
      </c>
      <c r="C4988">
        <f>IF(OR(B4988=0,'Input and Summary Results'!D4570=0,'Input and Summary Results'!D4570=""),FALSE,'Input and Summary Results'!$D4570)</f>
        <v>0.87025978000000004</v>
      </c>
      <c r="D4988">
        <f>IF(OR(B4988=0,'Input and Summary Results'!E4570=0),FALSE,'Input and Summary Results'!$E4570)</f>
        <v>5.073445E-2</v>
      </c>
      <c r="E4988">
        <f t="shared" si="263"/>
        <v>-6.0351087404585529E-2</v>
      </c>
      <c r="F4988">
        <f t="shared" si="264"/>
        <v>2.5301354613906205E-2</v>
      </c>
      <c r="G4988">
        <f>IF('Input and Summary Results'!$J$4="yes",IF(C4988=FALSE,FALSE,IF('Data Transformation'!E4988&lt;$R$10,E4988,$R$10)),IF(C4988=FALSE,FALSE,IF(C4988&lt;$R$10,C4988,$R$10)))</f>
        <v>0.87025978000000004</v>
      </c>
      <c r="H4988">
        <f>IF('Input and Summary Results'!$J$4="yes",'Data Transformation'!F4988,'Data Transformation'!D4988)</f>
        <v>5.073445E-2</v>
      </c>
      <c r="I4988">
        <f t="shared" si="262"/>
        <v>288</v>
      </c>
    </row>
    <row r="4989" spans="2:9" x14ac:dyDescent="0.25">
      <c r="B4989">
        <f>IF('Input and Summary Results'!D4571=0,FALSE,'Input and Summary Results'!$B4571)</f>
        <v>288</v>
      </c>
      <c r="C4989">
        <f>IF(OR(B4989=0,'Input and Summary Results'!D4571=0,'Input and Summary Results'!D4571=""),FALSE,'Input and Summary Results'!$D4571)</f>
        <v>0.89909169</v>
      </c>
      <c r="D4989">
        <f>IF(OR(B4989=0,'Input and Summary Results'!E4571=0),FALSE,'Input and Summary Results'!$E4571)</f>
        <v>7.2232699999999997E-2</v>
      </c>
      <c r="E4989">
        <f t="shared" si="263"/>
        <v>-4.6196016352958738E-2</v>
      </c>
      <c r="F4989">
        <f t="shared" si="264"/>
        <v>3.4867402455916366E-2</v>
      </c>
      <c r="G4989">
        <f>IF('Input and Summary Results'!$J$4="yes",IF(C4989=FALSE,FALSE,IF('Data Transformation'!E4989&lt;$R$10,E4989,$R$10)),IF(C4989=FALSE,FALSE,IF(C4989&lt;$R$10,C4989,$R$10)))</f>
        <v>0.89909169</v>
      </c>
      <c r="H4989">
        <f>IF('Input and Summary Results'!$J$4="yes",'Data Transformation'!F4989,'Data Transformation'!D4989)</f>
        <v>7.2232699999999997E-2</v>
      </c>
      <c r="I4989">
        <f t="shared" si="262"/>
        <v>288</v>
      </c>
    </row>
    <row r="4990" spans="2:9" x14ac:dyDescent="0.25">
      <c r="B4990">
        <f>IF('Input and Summary Results'!D4572=0,FALSE,'Input and Summary Results'!$B4572)</f>
        <v>288</v>
      </c>
      <c r="C4990">
        <f>IF(OR(B4990=0,'Input and Summary Results'!D4572=0,'Input and Summary Results'!D4572=""),FALSE,'Input and Summary Results'!$D4572)</f>
        <v>0.92272759999999998</v>
      </c>
      <c r="D4990">
        <f>IF(OR(B4990=0,'Input and Summary Results'!E4572=0),FALSE,'Input and Summary Results'!$E4572)</f>
        <v>4.3685359999999999E-2</v>
      </c>
      <c r="E4990">
        <f t="shared" si="263"/>
        <v>-3.4926488873539378E-2</v>
      </c>
      <c r="F4990">
        <f t="shared" si="264"/>
        <v>2.0547175829573106E-2</v>
      </c>
      <c r="G4990">
        <f>IF('Input and Summary Results'!$J$4="yes",IF(C4990=FALSE,FALSE,IF('Data Transformation'!E4990&lt;$R$10,E4990,$R$10)),IF(C4990=FALSE,FALSE,IF(C4990&lt;$R$10,C4990,$R$10)))</f>
        <v>0.92272759999999998</v>
      </c>
      <c r="H4990">
        <f>IF('Input and Summary Results'!$J$4="yes",'Data Transformation'!F4990,'Data Transformation'!D4990)</f>
        <v>4.3685359999999999E-2</v>
      </c>
      <c r="I4990">
        <f t="shared" si="262"/>
        <v>288</v>
      </c>
    </row>
    <row r="4991" spans="2:9" x14ac:dyDescent="0.25">
      <c r="B4991">
        <f>IF('Input and Summary Results'!D4573=0,FALSE,'Input and Summary Results'!$B4573)</f>
        <v>288</v>
      </c>
      <c r="C4991">
        <f>IF(OR(B4991=0,'Input and Summary Results'!D4573=0,'Input and Summary Results'!D4573=""),FALSE,'Input and Summary Results'!$D4573)</f>
        <v>0.92403287999999995</v>
      </c>
      <c r="D4991">
        <f>IF(OR(B4991=0,'Input and Summary Results'!E4573=0),FALSE,'Input and Summary Results'!$E4573)</f>
        <v>4.5251800000000002E-2</v>
      </c>
      <c r="E4991">
        <f t="shared" si="263"/>
        <v>-3.4312574939519572E-2</v>
      </c>
      <c r="F4991">
        <f t="shared" si="264"/>
        <v>2.1253877026540444E-2</v>
      </c>
      <c r="G4991">
        <f>IF('Input and Summary Results'!$J$4="yes",IF(C4991=FALSE,FALSE,IF('Data Transformation'!E4991&lt;$R$10,E4991,$R$10)),IF(C4991=FALSE,FALSE,IF(C4991&lt;$R$10,C4991,$R$10)))</f>
        <v>0.92403287999999995</v>
      </c>
      <c r="H4991">
        <f>IF('Input and Summary Results'!$J$4="yes",'Data Transformation'!F4991,'Data Transformation'!D4991)</f>
        <v>4.5251800000000002E-2</v>
      </c>
      <c r="I4991">
        <f t="shared" si="262"/>
        <v>288</v>
      </c>
    </row>
    <row r="4992" spans="2:9" x14ac:dyDescent="0.25">
      <c r="B4992">
        <f>IF('Input and Summary Results'!D4574=0,FALSE,'Input and Summary Results'!$B4574)</f>
        <v>288</v>
      </c>
      <c r="C4992">
        <f>IF(OR(B4992=0,'Input and Summary Results'!D4574=0,'Input and Summary Results'!D4574=""),FALSE,'Input and Summary Results'!$D4574)</f>
        <v>1.01167542</v>
      </c>
      <c r="D4992">
        <f>IF(OR(B4992=0,'Input and Summary Results'!E4574=0),FALSE,'Input and Summary Results'!$E4574)</f>
        <v>5.35051E-2</v>
      </c>
      <c r="E4992">
        <f t="shared" si="263"/>
        <v>5.0411983600675411E-3</v>
      </c>
      <c r="F4992">
        <f t="shared" si="264"/>
        <v>2.2953224859411925E-2</v>
      </c>
      <c r="G4992">
        <f>IF('Input and Summary Results'!$J$4="yes",IF(C4992=FALSE,FALSE,IF('Data Transformation'!E4992&lt;$R$10,E4992,$R$10)),IF(C4992=FALSE,FALSE,IF(C4992&lt;$R$10,C4992,$R$10)))</f>
        <v>1.01167542</v>
      </c>
      <c r="H4992">
        <f>IF('Input and Summary Results'!$J$4="yes",'Data Transformation'!F4992,'Data Transformation'!D4992)</f>
        <v>5.35051E-2</v>
      </c>
      <c r="I4992">
        <f t="shared" si="262"/>
        <v>288</v>
      </c>
    </row>
    <row r="4993" spans="2:9" x14ac:dyDescent="0.25">
      <c r="B4993">
        <f>IF('Input and Summary Results'!D4575=0,FALSE,'Input and Summary Results'!$B4575)</f>
        <v>288</v>
      </c>
      <c r="C4993">
        <f>IF(OR(B4993=0,'Input and Summary Results'!D4575=0,'Input and Summary Results'!D4575=""),FALSE,'Input and Summary Results'!$D4575)</f>
        <v>1.07303445</v>
      </c>
      <c r="D4993">
        <f>IF(OR(B4993=0,'Input and Summary Results'!E4575=0),FALSE,'Input and Summary Results'!$E4575)</f>
        <v>5.250382E-2</v>
      </c>
      <c r="E4993">
        <f t="shared" si="263"/>
        <v>3.061366530679805E-2</v>
      </c>
      <c r="F4993">
        <f t="shared" si="264"/>
        <v>2.1235718834563044E-2</v>
      </c>
      <c r="G4993">
        <f>IF('Input and Summary Results'!$J$4="yes",IF(C4993=FALSE,FALSE,IF('Data Transformation'!E4993&lt;$R$10,E4993,$R$10)),IF(C4993=FALSE,FALSE,IF(C4993&lt;$R$10,C4993,$R$10)))</f>
        <v>1.07303445</v>
      </c>
      <c r="H4993">
        <f>IF('Input and Summary Results'!$J$4="yes",'Data Transformation'!F4993,'Data Transformation'!D4993)</f>
        <v>5.250382E-2</v>
      </c>
      <c r="I4993">
        <f t="shared" si="262"/>
        <v>288</v>
      </c>
    </row>
    <row r="4994" spans="2:9" x14ac:dyDescent="0.25">
      <c r="B4994">
        <f>IF('Input and Summary Results'!D4576=0,FALSE,'Input and Summary Results'!$B4576)</f>
        <v>288</v>
      </c>
      <c r="C4994">
        <f>IF(OR(B4994=0,'Input and Summary Results'!D4576=0,'Input and Summary Results'!D4576=""),FALSE,'Input and Summary Results'!$D4576)</f>
        <v>1.15070271</v>
      </c>
      <c r="D4994">
        <f>IF(OR(B4994=0,'Input and Summary Results'!E4576=0),FALSE,'Input and Summary Results'!$E4576)</f>
        <v>8.23097E-2</v>
      </c>
      <c r="E4994">
        <f t="shared" si="263"/>
        <v>6.0963135894440891E-2</v>
      </c>
      <c r="F4994">
        <f t="shared" si="264"/>
        <v>3.1043995542515058E-2</v>
      </c>
      <c r="G4994">
        <f>IF('Input and Summary Results'!$J$4="yes",IF(C4994=FALSE,FALSE,IF('Data Transformation'!E4994&lt;$R$10,E4994,$R$10)),IF(C4994=FALSE,FALSE,IF(C4994&lt;$R$10,C4994,$R$10)))</f>
        <v>1.15070271</v>
      </c>
      <c r="H4994">
        <f>IF('Input and Summary Results'!$J$4="yes",'Data Transformation'!F4994,'Data Transformation'!D4994)</f>
        <v>8.23097E-2</v>
      </c>
      <c r="I4994">
        <f t="shared" si="262"/>
        <v>288</v>
      </c>
    </row>
    <row r="4995" spans="2:9" x14ac:dyDescent="0.25">
      <c r="B4995">
        <f>IF('Input and Summary Results'!D4577=0,FALSE,'Input and Summary Results'!$B4577)</f>
        <v>289</v>
      </c>
      <c r="C4995">
        <f>IF(OR(B4995=0,'Input and Summary Results'!D4577=0,'Input and Summary Results'!D4577=""),FALSE,'Input and Summary Results'!$D4577)</f>
        <v>-0.13350429999999999</v>
      </c>
      <c r="D4995">
        <f>IF(OR(B4995=0,'Input and Summary Results'!E4577=0),FALSE,'Input and Summary Results'!$E4577)</f>
        <v>5.1450360000000001E-2</v>
      </c>
      <c r="E4995" t="e">
        <f t="shared" si="263"/>
        <v>#NUM!</v>
      </c>
      <c r="F4995">
        <f t="shared" si="264"/>
        <v>-0.16725645720774537</v>
      </c>
      <c r="G4995">
        <f>IF('Input and Summary Results'!$J$4="yes",IF(C4995=FALSE,FALSE,IF('Data Transformation'!E4995&lt;$R$10,E4995,$R$10)),IF(C4995=FALSE,FALSE,IF(C4995&lt;$R$10,C4995,$R$10)))</f>
        <v>-0.13350429999999999</v>
      </c>
      <c r="H4995">
        <f>IF('Input and Summary Results'!$J$4="yes",'Data Transformation'!F4995,'Data Transformation'!D4995)</f>
        <v>5.1450360000000001E-2</v>
      </c>
      <c r="I4995">
        <f t="shared" si="262"/>
        <v>289</v>
      </c>
    </row>
    <row r="4996" spans="2:9" x14ac:dyDescent="0.25">
      <c r="B4996">
        <f>IF('Input and Summary Results'!D4578=0,FALSE,'Input and Summary Results'!$B4578)</f>
        <v>289</v>
      </c>
      <c r="C4996">
        <f>IF(OR(B4996=0,'Input and Summary Results'!D4578=0,'Input and Summary Results'!D4578=""),FALSE,'Input and Summary Results'!$D4578)</f>
        <v>0.94505918</v>
      </c>
      <c r="D4996">
        <f>IF(OR(B4996=0,'Input and Summary Results'!E4578=0),FALSE,'Input and Summary Results'!$E4578)</f>
        <v>4.1022589999999998E-2</v>
      </c>
      <c r="E4996">
        <f t="shared" si="263"/>
        <v>-2.4540994937613851E-2</v>
      </c>
      <c r="F4996">
        <f t="shared" si="264"/>
        <v>1.8838824527369808E-2</v>
      </c>
      <c r="G4996">
        <f>IF('Input and Summary Results'!$J$4="yes",IF(C4996=FALSE,FALSE,IF('Data Transformation'!E4996&lt;$R$10,E4996,$R$10)),IF(C4996=FALSE,FALSE,IF(C4996&lt;$R$10,C4996,$R$10)))</f>
        <v>0.94505918</v>
      </c>
      <c r="H4996">
        <f>IF('Input and Summary Results'!$J$4="yes",'Data Transformation'!F4996,'Data Transformation'!D4996)</f>
        <v>4.1022589999999998E-2</v>
      </c>
      <c r="I4996">
        <f t="shared" si="262"/>
        <v>289</v>
      </c>
    </row>
    <row r="4997" spans="2:9" x14ac:dyDescent="0.25">
      <c r="B4997">
        <f>IF('Input and Summary Results'!D4579=0,FALSE,'Input and Summary Results'!$B4579)</f>
        <v>289</v>
      </c>
      <c r="C4997">
        <f>IF(OR(B4997=0,'Input and Summary Results'!D4579=0,'Input and Summary Results'!D4579=""),FALSE,'Input and Summary Results'!$D4579)</f>
        <v>0.95388582</v>
      </c>
      <c r="D4997">
        <f>IF(OR(B4997=0,'Input and Summary Results'!E4579=0),FALSE,'Input and Summary Results'!$E4579)</f>
        <v>3.6089320000000001E-2</v>
      </c>
      <c r="E4997">
        <f t="shared" si="263"/>
        <v>-2.0503607173942971E-2</v>
      </c>
      <c r="F4997">
        <f t="shared" si="264"/>
        <v>1.641995776811107E-2</v>
      </c>
      <c r="G4997">
        <f>IF('Input and Summary Results'!$J$4="yes",IF(C4997=FALSE,FALSE,IF('Data Transformation'!E4997&lt;$R$10,E4997,$R$10)),IF(C4997=FALSE,FALSE,IF(C4997&lt;$R$10,C4997,$R$10)))</f>
        <v>0.95388582</v>
      </c>
      <c r="H4997">
        <f>IF('Input and Summary Results'!$J$4="yes",'Data Transformation'!F4997,'Data Transformation'!D4997)</f>
        <v>3.6089320000000001E-2</v>
      </c>
      <c r="I4997">
        <f t="shared" ref="I4997:I5060" si="265">IF(G4997=FALSE,"",B4997)</f>
        <v>289</v>
      </c>
    </row>
    <row r="4998" spans="2:9" x14ac:dyDescent="0.25">
      <c r="B4998">
        <f>IF('Input and Summary Results'!D4580=0,FALSE,'Input and Summary Results'!$B4580)</f>
        <v>289</v>
      </c>
      <c r="C4998">
        <f>IF(OR(B4998=0,'Input and Summary Results'!D4580=0,'Input and Summary Results'!D4580=""),FALSE,'Input and Summary Results'!$D4580)</f>
        <v>0.95541237000000001</v>
      </c>
      <c r="D4998">
        <f>IF(OR(B4998=0,'Input and Summary Results'!E4580=0),FALSE,'Input and Summary Results'!$E4580)</f>
        <v>3.3797750000000001E-2</v>
      </c>
      <c r="E4998">
        <f t="shared" si="263"/>
        <v>-1.9809140080126634E-2</v>
      </c>
      <c r="F4998">
        <f t="shared" si="264"/>
        <v>1.5352766994214237E-2</v>
      </c>
      <c r="G4998">
        <f>IF('Input and Summary Results'!$J$4="yes",IF(C4998=FALSE,FALSE,IF('Data Transformation'!E4998&lt;$R$10,E4998,$R$10)),IF(C4998=FALSE,FALSE,IF(C4998&lt;$R$10,C4998,$R$10)))</f>
        <v>0.95541237000000001</v>
      </c>
      <c r="H4998">
        <f>IF('Input and Summary Results'!$J$4="yes",'Data Transformation'!F4998,'Data Transformation'!D4998)</f>
        <v>3.3797750000000001E-2</v>
      </c>
      <c r="I4998">
        <f t="shared" si="265"/>
        <v>289</v>
      </c>
    </row>
    <row r="4999" spans="2:9" x14ac:dyDescent="0.25">
      <c r="B4999">
        <f>IF('Input and Summary Results'!D4581=0,FALSE,'Input and Summary Results'!$B4581)</f>
        <v>289</v>
      </c>
      <c r="C4999">
        <f>IF(OR(B4999=0,'Input and Summary Results'!D4581=0,'Input and Summary Results'!D4581=""),FALSE,'Input and Summary Results'!$D4581)</f>
        <v>0.96034856999999996</v>
      </c>
      <c r="D4999">
        <f>IF(OR(B4999=0,'Input and Summary Results'!E4581=0),FALSE,'Input and Summary Results'!$E4581)</f>
        <v>5.7974089999999999E-2</v>
      </c>
      <c r="E4999">
        <f t="shared" si="263"/>
        <v>-1.7571105969521439E-2</v>
      </c>
      <c r="F4999">
        <f t="shared" si="264"/>
        <v>2.6199606940634064E-2</v>
      </c>
      <c r="G4999">
        <f>IF('Input and Summary Results'!$J$4="yes",IF(C4999=FALSE,FALSE,IF('Data Transformation'!E4999&lt;$R$10,E4999,$R$10)),IF(C4999=FALSE,FALSE,IF(C4999&lt;$R$10,C4999,$R$10)))</f>
        <v>0.96034856999999996</v>
      </c>
      <c r="H4999">
        <f>IF('Input and Summary Results'!$J$4="yes",'Data Transformation'!F4999,'Data Transformation'!D4999)</f>
        <v>5.7974089999999999E-2</v>
      </c>
      <c r="I4999">
        <f t="shared" si="265"/>
        <v>289</v>
      </c>
    </row>
    <row r="5000" spans="2:9" x14ac:dyDescent="0.25">
      <c r="B5000">
        <f>IF('Input and Summary Results'!D4582=0,FALSE,'Input and Summary Results'!$B4582)</f>
        <v>289</v>
      </c>
      <c r="C5000">
        <f>IF(OR(B5000=0,'Input and Summary Results'!D4582=0,'Input and Summary Results'!D4582=""),FALSE,'Input and Summary Results'!$D4582)</f>
        <v>1.02221753</v>
      </c>
      <c r="D5000">
        <f>IF(OR(B5000=0,'Input and Summary Results'!E4582=0),FALSE,'Input and Summary Results'!$E4582)</f>
        <v>4.7083279999999998E-2</v>
      </c>
      <c r="E5000">
        <f t="shared" si="263"/>
        <v>9.5433243955713055E-3</v>
      </c>
      <c r="F5000">
        <f t="shared" si="264"/>
        <v>1.9990014767209088E-2</v>
      </c>
      <c r="G5000">
        <f>IF('Input and Summary Results'!$J$4="yes",IF(C5000=FALSE,FALSE,IF('Data Transformation'!E5000&lt;$R$10,E5000,$R$10)),IF(C5000=FALSE,FALSE,IF(C5000&lt;$R$10,C5000,$R$10)))</f>
        <v>1.02221753</v>
      </c>
      <c r="H5000">
        <f>IF('Input and Summary Results'!$J$4="yes",'Data Transformation'!F5000,'Data Transformation'!D5000)</f>
        <v>4.7083279999999998E-2</v>
      </c>
      <c r="I5000">
        <f t="shared" si="265"/>
        <v>289</v>
      </c>
    </row>
    <row r="5001" spans="2:9" x14ac:dyDescent="0.25">
      <c r="B5001">
        <f>IF('Input and Summary Results'!D4583=0,FALSE,'Input and Summary Results'!$B4583)</f>
        <v>289</v>
      </c>
      <c r="C5001">
        <f>IF(OR(B5001=0,'Input and Summary Results'!D4583=0,'Input and Summary Results'!D4583=""),FALSE,'Input and Summary Results'!$D4583)</f>
        <v>1.0578151600000001</v>
      </c>
      <c r="D5001">
        <f>IF(OR(B5001=0,'Input and Summary Results'!E4583=0),FALSE,'Input and Summary Results'!$E4583)</f>
        <v>5.6618139999999997E-2</v>
      </c>
      <c r="E5001">
        <f t="shared" si="263"/>
        <v>2.4409786786923959E-2</v>
      </c>
      <c r="F5001">
        <f t="shared" si="264"/>
        <v>2.3229268863947834E-2</v>
      </c>
      <c r="G5001">
        <f>IF('Input and Summary Results'!$J$4="yes",IF(C5001=FALSE,FALSE,IF('Data Transformation'!E5001&lt;$R$10,E5001,$R$10)),IF(C5001=FALSE,FALSE,IF(C5001&lt;$R$10,C5001,$R$10)))</f>
        <v>1.0578151600000001</v>
      </c>
      <c r="H5001">
        <f>IF('Input and Summary Results'!$J$4="yes",'Data Transformation'!F5001,'Data Transformation'!D5001)</f>
        <v>5.6618139999999997E-2</v>
      </c>
      <c r="I5001">
        <f t="shared" si="265"/>
        <v>289</v>
      </c>
    </row>
    <row r="5002" spans="2:9" x14ac:dyDescent="0.25">
      <c r="B5002">
        <f>IF('Input and Summary Results'!D4584=0,FALSE,'Input and Summary Results'!$B4584)</f>
        <v>289</v>
      </c>
      <c r="C5002">
        <f>IF(OR(B5002=0,'Input and Summary Results'!D4584=0,'Input and Summary Results'!D4584=""),FALSE,'Input and Summary Results'!$D4584)</f>
        <v>1.0585003799999999</v>
      </c>
      <c r="D5002">
        <f>IF(OR(B5002=0,'Input and Summary Results'!E4584=0),FALSE,'Input and Summary Results'!$E4584)</f>
        <v>5.8010039999999999E-2</v>
      </c>
      <c r="E5002">
        <f t="shared" si="263"/>
        <v>2.4691018266506333E-2</v>
      </c>
      <c r="F5002">
        <f t="shared" si="264"/>
        <v>2.3784929921328891E-2</v>
      </c>
      <c r="G5002">
        <f>IF('Input and Summary Results'!$J$4="yes",IF(C5002=FALSE,FALSE,IF('Data Transformation'!E5002&lt;$R$10,E5002,$R$10)),IF(C5002=FALSE,FALSE,IF(C5002&lt;$R$10,C5002,$R$10)))</f>
        <v>1.0585003799999999</v>
      </c>
      <c r="H5002">
        <f>IF('Input and Summary Results'!$J$4="yes",'Data Transformation'!F5002,'Data Transformation'!D5002)</f>
        <v>5.8010039999999999E-2</v>
      </c>
      <c r="I5002">
        <f t="shared" si="265"/>
        <v>289</v>
      </c>
    </row>
    <row r="5003" spans="2:9" x14ac:dyDescent="0.25">
      <c r="B5003">
        <f>IF('Input and Summary Results'!D4585=0,FALSE,'Input and Summary Results'!$B4585)</f>
        <v>289</v>
      </c>
      <c r="C5003">
        <f>IF(OR(B5003=0,'Input and Summary Results'!D4585=0,'Input and Summary Results'!D4585=""),FALSE,'Input and Summary Results'!$D4585)</f>
        <v>1.0643013699999999</v>
      </c>
      <c r="D5003">
        <f>IF(OR(B5003=0,'Input and Summary Results'!E4585=0),FALSE,'Input and Summary Results'!$E4585)</f>
        <v>5.4391269999999999E-2</v>
      </c>
      <c r="E5003">
        <f t="shared" si="263"/>
        <v>2.7064621188024877E-2</v>
      </c>
      <c r="F5003">
        <f t="shared" si="264"/>
        <v>2.2179630549568868E-2</v>
      </c>
      <c r="G5003">
        <f>IF('Input and Summary Results'!$J$4="yes",IF(C5003=FALSE,FALSE,IF('Data Transformation'!E5003&lt;$R$10,E5003,$R$10)),IF(C5003=FALSE,FALSE,IF(C5003&lt;$R$10,C5003,$R$10)))</f>
        <v>1.0643013699999999</v>
      </c>
      <c r="H5003">
        <f>IF('Input and Summary Results'!$J$4="yes",'Data Transformation'!F5003,'Data Transformation'!D5003)</f>
        <v>5.4391269999999999E-2</v>
      </c>
      <c r="I5003">
        <f t="shared" si="265"/>
        <v>289</v>
      </c>
    </row>
    <row r="5004" spans="2:9" x14ac:dyDescent="0.25">
      <c r="B5004">
        <f>IF('Input and Summary Results'!D4586=0,FALSE,'Input and Summary Results'!$B4586)</f>
        <v>289</v>
      </c>
      <c r="C5004">
        <f>IF(OR(B5004=0,'Input and Summary Results'!D4586=0,'Input and Summary Results'!D4586=""),FALSE,'Input and Summary Results'!$D4586)</f>
        <v>1.07578046</v>
      </c>
      <c r="D5004">
        <f>IF(OR(B5004=0,'Input and Summary Results'!E4586=0),FALSE,'Input and Summary Results'!$E4586)</f>
        <v>4.2232459999999999E-2</v>
      </c>
      <c r="E5004">
        <f t="shared" si="263"/>
        <v>3.1723651684769677E-2</v>
      </c>
      <c r="F5004">
        <f t="shared" si="264"/>
        <v>1.7037758466072157E-2</v>
      </c>
      <c r="G5004">
        <f>IF('Input and Summary Results'!$J$4="yes",IF(C5004=FALSE,FALSE,IF('Data Transformation'!E5004&lt;$R$10,E5004,$R$10)),IF(C5004=FALSE,FALSE,IF(C5004&lt;$R$10,C5004,$R$10)))</f>
        <v>1.07578046</v>
      </c>
      <c r="H5004">
        <f>IF('Input and Summary Results'!$J$4="yes",'Data Transformation'!F5004,'Data Transformation'!D5004)</f>
        <v>4.2232459999999999E-2</v>
      </c>
      <c r="I5004">
        <f t="shared" si="265"/>
        <v>289</v>
      </c>
    </row>
    <row r="5005" spans="2:9" x14ac:dyDescent="0.25">
      <c r="B5005">
        <f>IF('Input and Summary Results'!D4587=0,FALSE,'Input and Summary Results'!$B4587)</f>
        <v>289</v>
      </c>
      <c r="C5005">
        <f>IF(OR(B5005=0,'Input and Summary Results'!D4587=0,'Input and Summary Results'!D4587=""),FALSE,'Input and Summary Results'!$D4587)</f>
        <v>1.0813331100000001</v>
      </c>
      <c r="D5005">
        <f>IF(OR(B5005=0,'Input and Summary Results'!E4587=0),FALSE,'Input and Summary Results'!$E4587)</f>
        <v>7.0429980000000003E-2</v>
      </c>
      <c r="E5005">
        <f t="shared" si="263"/>
        <v>3.3959501122374357E-2</v>
      </c>
      <c r="F5005">
        <f t="shared" si="264"/>
        <v>2.8267525554636904E-2</v>
      </c>
      <c r="G5005">
        <f>IF('Input and Summary Results'!$J$4="yes",IF(C5005=FALSE,FALSE,IF('Data Transformation'!E5005&lt;$R$10,E5005,$R$10)),IF(C5005=FALSE,FALSE,IF(C5005&lt;$R$10,C5005,$R$10)))</f>
        <v>1.0813331100000001</v>
      </c>
      <c r="H5005">
        <f>IF('Input and Summary Results'!$J$4="yes",'Data Transformation'!F5005,'Data Transformation'!D5005)</f>
        <v>7.0429980000000003E-2</v>
      </c>
      <c r="I5005">
        <f t="shared" si="265"/>
        <v>289</v>
      </c>
    </row>
    <row r="5006" spans="2:9" x14ac:dyDescent="0.25">
      <c r="B5006">
        <f>IF('Input and Summary Results'!D4588=0,FALSE,'Input and Summary Results'!$B4588)</f>
        <v>289</v>
      </c>
      <c r="C5006">
        <f>IF(OR(B5006=0,'Input and Summary Results'!D4588=0,'Input and Summary Results'!D4588=""),FALSE,'Input and Summary Results'!$D4588)</f>
        <v>1.08220961</v>
      </c>
      <c r="D5006">
        <f>IF(OR(B5006=0,'Input and Summary Results'!E4588=0),FALSE,'Input and Summary Results'!$E4588)</f>
        <v>6.4941890000000002E-2</v>
      </c>
      <c r="E5006">
        <f t="shared" si="263"/>
        <v>3.431138614012276E-2</v>
      </c>
      <c r="F5006">
        <f t="shared" si="264"/>
        <v>2.6043734965539623E-2</v>
      </c>
      <c r="G5006">
        <f>IF('Input and Summary Results'!$J$4="yes",IF(C5006=FALSE,FALSE,IF('Data Transformation'!E5006&lt;$R$10,E5006,$R$10)),IF(C5006=FALSE,FALSE,IF(C5006&lt;$R$10,C5006,$R$10)))</f>
        <v>1.08220961</v>
      </c>
      <c r="H5006">
        <f>IF('Input and Summary Results'!$J$4="yes",'Data Transformation'!F5006,'Data Transformation'!D5006)</f>
        <v>6.4941890000000002E-2</v>
      </c>
      <c r="I5006">
        <f t="shared" si="265"/>
        <v>289</v>
      </c>
    </row>
    <row r="5007" spans="2:9" x14ac:dyDescent="0.25">
      <c r="B5007">
        <f>IF('Input and Summary Results'!D4589=0,FALSE,'Input and Summary Results'!$B4589)</f>
        <v>289</v>
      </c>
      <c r="C5007">
        <f>IF(OR(B5007=0,'Input and Summary Results'!D4589=0,'Input and Summary Results'!D4589=""),FALSE,'Input and Summary Results'!$D4589)</f>
        <v>1.08451758</v>
      </c>
      <c r="D5007">
        <f>IF(OR(B5007=0,'Input and Summary Results'!E4589=0),FALSE,'Input and Summary Results'!$E4589)</f>
        <v>3.9916889999999997E-2</v>
      </c>
      <c r="E5007">
        <f t="shared" si="263"/>
        <v>3.5236596308820436E-2</v>
      </c>
      <c r="F5007">
        <f t="shared" si="264"/>
        <v>1.5973858404397648E-2</v>
      </c>
      <c r="G5007">
        <f>IF('Input and Summary Results'!$J$4="yes",IF(C5007=FALSE,FALSE,IF('Data Transformation'!E5007&lt;$R$10,E5007,$R$10)),IF(C5007=FALSE,FALSE,IF(C5007&lt;$R$10,C5007,$R$10)))</f>
        <v>1.08451758</v>
      </c>
      <c r="H5007">
        <f>IF('Input and Summary Results'!$J$4="yes",'Data Transformation'!F5007,'Data Transformation'!D5007)</f>
        <v>3.9916889999999997E-2</v>
      </c>
      <c r="I5007">
        <f t="shared" si="265"/>
        <v>289</v>
      </c>
    </row>
    <row r="5008" spans="2:9" x14ac:dyDescent="0.25">
      <c r="B5008">
        <f>IF('Input and Summary Results'!D4590=0,FALSE,'Input and Summary Results'!$B4590)</f>
        <v>289</v>
      </c>
      <c r="C5008">
        <f>IF(OR(B5008=0,'Input and Summary Results'!D4590=0,'Input and Summary Results'!D4590=""),FALSE,'Input and Summary Results'!$D4590)</f>
        <v>1.0936738100000001</v>
      </c>
      <c r="D5008">
        <f>IF(OR(B5008=0,'Input and Summary Results'!E4590=0),FALSE,'Input and Summary Results'!$E4590)</f>
        <v>3.6437690000000002E-2</v>
      </c>
      <c r="E5008">
        <f t="shared" si="263"/>
        <v>3.888781227118656E-2</v>
      </c>
      <c r="F5008">
        <f t="shared" si="264"/>
        <v>1.4459482631297534E-2</v>
      </c>
      <c r="G5008">
        <f>IF('Input and Summary Results'!$J$4="yes",IF(C5008=FALSE,FALSE,IF('Data Transformation'!E5008&lt;$R$10,E5008,$R$10)),IF(C5008=FALSE,FALSE,IF(C5008&lt;$R$10,C5008,$R$10)))</f>
        <v>1.0936738100000001</v>
      </c>
      <c r="H5008">
        <f>IF('Input and Summary Results'!$J$4="yes",'Data Transformation'!F5008,'Data Transformation'!D5008)</f>
        <v>3.6437690000000002E-2</v>
      </c>
      <c r="I5008">
        <f t="shared" si="265"/>
        <v>289</v>
      </c>
    </row>
    <row r="5009" spans="2:9" x14ac:dyDescent="0.25">
      <c r="B5009">
        <f>IF('Input and Summary Results'!D4591=0,FALSE,'Input and Summary Results'!$B4591)</f>
        <v>289</v>
      </c>
      <c r="C5009">
        <f>IF(OR(B5009=0,'Input and Summary Results'!D4591=0,'Input and Summary Results'!D4591=""),FALSE,'Input and Summary Results'!$D4591)</f>
        <v>1.1090109699999999</v>
      </c>
      <c r="D5009">
        <f>IF(OR(B5009=0,'Input and Summary Results'!E4591=0),FALSE,'Input and Summary Results'!$E4591)</f>
        <v>4.3988279999999998E-2</v>
      </c>
      <c r="E5009">
        <f t="shared" si="263"/>
        <v>4.4935842079640957E-2</v>
      </c>
      <c r="F5009">
        <f t="shared" si="264"/>
        <v>1.7214359493666686E-2</v>
      </c>
      <c r="G5009">
        <f>IF('Input and Summary Results'!$J$4="yes",IF(C5009=FALSE,FALSE,IF('Data Transformation'!E5009&lt;$R$10,E5009,$R$10)),IF(C5009=FALSE,FALSE,IF(C5009&lt;$R$10,C5009,$R$10)))</f>
        <v>1.1090109699999999</v>
      </c>
      <c r="H5009">
        <f>IF('Input and Summary Results'!$J$4="yes",'Data Transformation'!F5009,'Data Transformation'!D5009)</f>
        <v>4.3988279999999998E-2</v>
      </c>
      <c r="I5009">
        <f t="shared" si="265"/>
        <v>289</v>
      </c>
    </row>
    <row r="5010" spans="2:9" x14ac:dyDescent="0.25">
      <c r="B5010">
        <f>IF('Input and Summary Results'!D4592=0,FALSE,'Input and Summary Results'!$B4592)</f>
        <v>289</v>
      </c>
      <c r="C5010">
        <f>IF(OR(B5010=0,'Input and Summary Results'!D4592=0,'Input and Summary Results'!D4592=""),FALSE,'Input and Summary Results'!$D4592)</f>
        <v>1.1133669100000001</v>
      </c>
      <c r="D5010">
        <f>IF(OR(B5010=0,'Input and Summary Results'!E4592=0),FALSE,'Input and Summary Results'!$E4592)</f>
        <v>6.1528600000000003E-2</v>
      </c>
      <c r="E5010">
        <f t="shared" si="263"/>
        <v>4.6638309643850351E-2</v>
      </c>
      <c r="F5010">
        <f t="shared" si="264"/>
        <v>2.3984377620850972E-2</v>
      </c>
      <c r="G5010">
        <f>IF('Input and Summary Results'!$J$4="yes",IF(C5010=FALSE,FALSE,IF('Data Transformation'!E5010&lt;$R$10,E5010,$R$10)),IF(C5010=FALSE,FALSE,IF(C5010&lt;$R$10,C5010,$R$10)))</f>
        <v>1.1133669100000001</v>
      </c>
      <c r="H5010">
        <f>IF('Input and Summary Results'!$J$4="yes",'Data Transformation'!F5010,'Data Transformation'!D5010)</f>
        <v>6.1528600000000003E-2</v>
      </c>
      <c r="I5010">
        <f t="shared" si="265"/>
        <v>289</v>
      </c>
    </row>
    <row r="5011" spans="2:9" x14ac:dyDescent="0.25">
      <c r="B5011">
        <f>IF('Input and Summary Results'!D4593=0,FALSE,'Input and Summary Results'!$B4593)</f>
        <v>289</v>
      </c>
      <c r="C5011">
        <f>IF(OR(B5011=0,'Input and Summary Results'!D4593=0,'Input and Summary Results'!D4593=""),FALSE,'Input and Summary Results'!$D4593)</f>
        <v>1.1146175199999999</v>
      </c>
      <c r="D5011">
        <f>IF(OR(B5011=0,'Input and Summary Results'!E4593=0),FALSE,'Input and Summary Results'!$E4593)</f>
        <v>7.0410280000000006E-2</v>
      </c>
      <c r="E5011">
        <f t="shared" si="263"/>
        <v>4.7125865186647596E-2</v>
      </c>
      <c r="F5011">
        <f t="shared" si="264"/>
        <v>2.7415737660394936E-2</v>
      </c>
      <c r="G5011">
        <f>IF('Input and Summary Results'!$J$4="yes",IF(C5011=FALSE,FALSE,IF('Data Transformation'!E5011&lt;$R$10,E5011,$R$10)),IF(C5011=FALSE,FALSE,IF(C5011&lt;$R$10,C5011,$R$10)))</f>
        <v>1.1146175199999999</v>
      </c>
      <c r="H5011">
        <f>IF('Input and Summary Results'!$J$4="yes",'Data Transformation'!F5011,'Data Transformation'!D5011)</f>
        <v>7.0410280000000006E-2</v>
      </c>
      <c r="I5011">
        <f t="shared" si="265"/>
        <v>289</v>
      </c>
    </row>
    <row r="5012" spans="2:9" x14ac:dyDescent="0.25">
      <c r="B5012">
        <f>IF('Input and Summary Results'!D4594=0,FALSE,'Input and Summary Results'!$B4594)</f>
        <v>289</v>
      </c>
      <c r="C5012">
        <f>IF(OR(B5012=0,'Input and Summary Results'!D4594=0,'Input and Summary Results'!D4594=""),FALSE,'Input and Summary Results'!$D4594)</f>
        <v>1.11499711</v>
      </c>
      <c r="D5012">
        <f>IF(OR(B5012=0,'Input and Summary Results'!E4594=0),FALSE,'Input and Summary Results'!$E4594)</f>
        <v>9.1089320000000001E-2</v>
      </c>
      <c r="E5012">
        <f t="shared" si="263"/>
        <v>4.7273741722583716E-2</v>
      </c>
      <c r="F5012">
        <f t="shared" si="264"/>
        <v>3.5455486409287647E-2</v>
      </c>
      <c r="G5012">
        <f>IF('Input and Summary Results'!$J$4="yes",IF(C5012=FALSE,FALSE,IF('Data Transformation'!E5012&lt;$R$10,E5012,$R$10)),IF(C5012=FALSE,FALSE,IF(C5012&lt;$R$10,C5012,$R$10)))</f>
        <v>1.11499711</v>
      </c>
      <c r="H5012">
        <f>IF('Input and Summary Results'!$J$4="yes",'Data Transformation'!F5012,'Data Transformation'!D5012)</f>
        <v>9.1089320000000001E-2</v>
      </c>
      <c r="I5012">
        <f t="shared" si="265"/>
        <v>289</v>
      </c>
    </row>
    <row r="5013" spans="2:9" x14ac:dyDescent="0.25">
      <c r="B5013">
        <f>IF('Input and Summary Results'!D4595=0,FALSE,'Input and Summary Results'!$B4595)</f>
        <v>290</v>
      </c>
      <c r="C5013">
        <f>IF(OR(B5013=0,'Input and Summary Results'!D4595=0,'Input and Summary Results'!D4595=""),FALSE,'Input and Summary Results'!$D4595)</f>
        <v>0.31984140999999999</v>
      </c>
      <c r="D5013">
        <f>IF(OR(B5013=0,'Input and Summary Results'!E4595=0),FALSE,'Input and Summary Results'!$E4595)</f>
        <v>4.7014140000000003E-2</v>
      </c>
      <c r="E5013">
        <f t="shared" si="263"/>
        <v>-0.49506530866283388</v>
      </c>
      <c r="F5013">
        <f t="shared" si="264"/>
        <v>6.3794543552068511E-2</v>
      </c>
      <c r="G5013">
        <f>IF('Input and Summary Results'!$J$4="yes",IF(C5013=FALSE,FALSE,IF('Data Transformation'!E5013&lt;$R$10,E5013,$R$10)),IF(C5013=FALSE,FALSE,IF(C5013&lt;$R$10,C5013,$R$10)))</f>
        <v>0.31984140999999999</v>
      </c>
      <c r="H5013">
        <f>IF('Input and Summary Results'!$J$4="yes",'Data Transformation'!F5013,'Data Transformation'!D5013)</f>
        <v>4.7014140000000003E-2</v>
      </c>
      <c r="I5013">
        <f t="shared" si="265"/>
        <v>290</v>
      </c>
    </row>
    <row r="5014" spans="2:9" x14ac:dyDescent="0.25">
      <c r="B5014">
        <f>IF('Input and Summary Results'!D4596=0,FALSE,'Input and Summary Results'!$B4596)</f>
        <v>290</v>
      </c>
      <c r="C5014">
        <f>IF(OR(B5014=0,'Input and Summary Results'!D4596=0,'Input and Summary Results'!D4596=""),FALSE,'Input and Summary Results'!$D4596)</f>
        <v>0.46606874999999998</v>
      </c>
      <c r="D5014">
        <f>IF(OR(B5014=0,'Input and Summary Results'!E4596=0),FALSE,'Input and Summary Results'!$E4596)</f>
        <v>6.4742610000000006E-2</v>
      </c>
      <c r="E5014">
        <f t="shared" si="263"/>
        <v>-0.33155001562039005</v>
      </c>
      <c r="F5014">
        <f t="shared" si="264"/>
        <v>6.0287871134891591E-2</v>
      </c>
      <c r="G5014">
        <f>IF('Input and Summary Results'!$J$4="yes",IF(C5014=FALSE,FALSE,IF('Data Transformation'!E5014&lt;$R$10,E5014,$R$10)),IF(C5014=FALSE,FALSE,IF(C5014&lt;$R$10,C5014,$R$10)))</f>
        <v>0.46606874999999998</v>
      </c>
      <c r="H5014">
        <f>IF('Input and Summary Results'!$J$4="yes",'Data Transformation'!F5014,'Data Transformation'!D5014)</f>
        <v>6.4742610000000006E-2</v>
      </c>
      <c r="I5014">
        <f t="shared" si="265"/>
        <v>290</v>
      </c>
    </row>
    <row r="5015" spans="2:9" x14ac:dyDescent="0.25">
      <c r="B5015">
        <f>IF('Input and Summary Results'!D4597=0,FALSE,'Input and Summary Results'!$B4597)</f>
        <v>290</v>
      </c>
      <c r="C5015">
        <f>IF(OR(B5015=0,'Input and Summary Results'!D4597=0,'Input and Summary Results'!D4597=""),FALSE,'Input and Summary Results'!$D4597)</f>
        <v>0.59415585000000004</v>
      </c>
      <c r="D5015">
        <f>IF(OR(B5015=0,'Input and Summary Results'!E4597=0),FALSE,'Input and Summary Results'!$E4597)</f>
        <v>4.6493989999999999E-2</v>
      </c>
      <c r="E5015">
        <f t="shared" si="263"/>
        <v>-0.22609962249826579</v>
      </c>
      <c r="F5015">
        <f t="shared" si="264"/>
        <v>3.3961445738521293E-2</v>
      </c>
      <c r="G5015">
        <f>IF('Input and Summary Results'!$J$4="yes",IF(C5015=FALSE,FALSE,IF('Data Transformation'!E5015&lt;$R$10,E5015,$R$10)),IF(C5015=FALSE,FALSE,IF(C5015&lt;$R$10,C5015,$R$10)))</f>
        <v>0.59415585000000004</v>
      </c>
      <c r="H5015">
        <f>IF('Input and Summary Results'!$J$4="yes",'Data Transformation'!F5015,'Data Transformation'!D5015)</f>
        <v>4.6493989999999999E-2</v>
      </c>
      <c r="I5015">
        <f t="shared" si="265"/>
        <v>290</v>
      </c>
    </row>
    <row r="5016" spans="2:9" x14ac:dyDescent="0.25">
      <c r="B5016">
        <f>IF('Input and Summary Results'!D4598=0,FALSE,'Input and Summary Results'!$B4598)</f>
        <v>290</v>
      </c>
      <c r="C5016">
        <f>IF(OR(B5016=0,'Input and Summary Results'!D4598=0,'Input and Summary Results'!D4598=""),FALSE,'Input and Summary Results'!$D4598)</f>
        <v>0.80676875000000003</v>
      </c>
      <c r="D5016">
        <f>IF(OR(B5016=0,'Input and Summary Results'!E4598=0),FALSE,'Input and Summary Results'!$E4598)</f>
        <v>7.3788530000000005E-2</v>
      </c>
      <c r="E5016">
        <f t="shared" si="263"/>
        <v>-9.3250932429282632E-2</v>
      </c>
      <c r="F5016">
        <f t="shared" si="264"/>
        <v>3.9694425471983139E-2</v>
      </c>
      <c r="G5016">
        <f>IF('Input and Summary Results'!$J$4="yes",IF(C5016=FALSE,FALSE,IF('Data Transformation'!E5016&lt;$R$10,E5016,$R$10)),IF(C5016=FALSE,FALSE,IF(C5016&lt;$R$10,C5016,$R$10)))</f>
        <v>0.80676875000000003</v>
      </c>
      <c r="H5016">
        <f>IF('Input and Summary Results'!$J$4="yes",'Data Transformation'!F5016,'Data Transformation'!D5016)</f>
        <v>7.3788530000000005E-2</v>
      </c>
      <c r="I5016">
        <f t="shared" si="265"/>
        <v>290</v>
      </c>
    </row>
    <row r="5017" spans="2:9" x14ac:dyDescent="0.25">
      <c r="B5017">
        <f>IF('Input and Summary Results'!D4599=0,FALSE,'Input and Summary Results'!$B4599)</f>
        <v>290</v>
      </c>
      <c r="C5017">
        <f>IF(OR(B5017=0,'Input and Summary Results'!D4599=0,'Input and Summary Results'!D4599=""),FALSE,'Input and Summary Results'!$D4599)</f>
        <v>0.87359085999999997</v>
      </c>
      <c r="D5017">
        <f>IF(OR(B5017=0,'Input and Summary Results'!E4599=0),FALSE,'Input and Summary Results'!$E4599)</f>
        <v>5.8904629999999999E-2</v>
      </c>
      <c r="E5017">
        <f t="shared" si="263"/>
        <v>-5.8691918449239378E-2</v>
      </c>
      <c r="F5017">
        <f t="shared" si="264"/>
        <v>2.9263824280395975E-2</v>
      </c>
      <c r="G5017">
        <f>IF('Input and Summary Results'!$J$4="yes",IF(C5017=FALSE,FALSE,IF('Data Transformation'!E5017&lt;$R$10,E5017,$R$10)),IF(C5017=FALSE,FALSE,IF(C5017&lt;$R$10,C5017,$R$10)))</f>
        <v>0.87359085999999997</v>
      </c>
      <c r="H5017">
        <f>IF('Input and Summary Results'!$J$4="yes",'Data Transformation'!F5017,'Data Transformation'!D5017)</f>
        <v>5.8904629999999999E-2</v>
      </c>
      <c r="I5017">
        <f t="shared" si="265"/>
        <v>290</v>
      </c>
    </row>
    <row r="5018" spans="2:9" x14ac:dyDescent="0.25">
      <c r="B5018">
        <f>IF('Input and Summary Results'!D4600=0,FALSE,'Input and Summary Results'!$B4600)</f>
        <v>290</v>
      </c>
      <c r="C5018">
        <f>IF(OR(B5018=0,'Input and Summary Results'!D4600=0,'Input and Summary Results'!D4600=""),FALSE,'Input and Summary Results'!$D4600)</f>
        <v>0.98316225000000002</v>
      </c>
      <c r="D5018">
        <f>IF(OR(B5018=0,'Input and Summary Results'!E4600=0),FALSE,'Input and Summary Results'!$E4600)</f>
        <v>5.3001359999999997E-2</v>
      </c>
      <c r="E5018">
        <f t="shared" si="263"/>
        <v>-7.3748051942588095E-3</v>
      </c>
      <c r="F5018">
        <f t="shared" si="264"/>
        <v>2.3396535251429759E-2</v>
      </c>
      <c r="G5018">
        <f>IF('Input and Summary Results'!$J$4="yes",IF(C5018=FALSE,FALSE,IF('Data Transformation'!E5018&lt;$R$10,E5018,$R$10)),IF(C5018=FALSE,FALSE,IF(C5018&lt;$R$10,C5018,$R$10)))</f>
        <v>0.98316225000000002</v>
      </c>
      <c r="H5018">
        <f>IF('Input and Summary Results'!$J$4="yes",'Data Transformation'!F5018,'Data Transformation'!D5018)</f>
        <v>5.3001359999999997E-2</v>
      </c>
      <c r="I5018">
        <f t="shared" si="265"/>
        <v>290</v>
      </c>
    </row>
    <row r="5019" spans="2:9" x14ac:dyDescent="0.25">
      <c r="B5019">
        <f>IF('Input and Summary Results'!D4601=0,FALSE,'Input and Summary Results'!$B4601)</f>
        <v>290</v>
      </c>
      <c r="C5019">
        <f>IF(OR(B5019=0,'Input and Summary Results'!D4601=0,'Input and Summary Results'!D4601=""),FALSE,'Input and Summary Results'!$D4601)</f>
        <v>0.99074631999999996</v>
      </c>
      <c r="D5019">
        <f>IF(OR(B5019=0,'Input and Summary Results'!E4601=0),FALSE,'Input and Summary Results'!$E4601)</f>
        <v>5.6999300000000003E-2</v>
      </c>
      <c r="E5019">
        <f t="shared" si="263"/>
        <v>-4.0375321218692212E-3</v>
      </c>
      <c r="F5019">
        <f t="shared" si="264"/>
        <v>2.4968749013370047E-2</v>
      </c>
      <c r="G5019">
        <f>IF('Input and Summary Results'!$J$4="yes",IF(C5019=FALSE,FALSE,IF('Data Transformation'!E5019&lt;$R$10,E5019,$R$10)),IF(C5019=FALSE,FALSE,IF(C5019&lt;$R$10,C5019,$R$10)))</f>
        <v>0.99074631999999996</v>
      </c>
      <c r="H5019">
        <f>IF('Input and Summary Results'!$J$4="yes",'Data Transformation'!F5019,'Data Transformation'!D5019)</f>
        <v>5.6999300000000003E-2</v>
      </c>
      <c r="I5019">
        <f t="shared" si="265"/>
        <v>290</v>
      </c>
    </row>
    <row r="5020" spans="2:9" x14ac:dyDescent="0.25">
      <c r="B5020">
        <f>IF('Input and Summary Results'!D4602=0,FALSE,'Input and Summary Results'!$B4602)</f>
        <v>290</v>
      </c>
      <c r="C5020">
        <f>IF(OR(B5020=0,'Input and Summary Results'!D4602=0,'Input and Summary Results'!D4602=""),FALSE,'Input and Summary Results'!$D4602)</f>
        <v>0.99741281999999998</v>
      </c>
      <c r="D5020">
        <f>IF(OR(B5020=0,'Input and Summary Results'!E4602=0),FALSE,'Input and Summary Results'!$E4602)</f>
        <v>5.4218120000000002E-2</v>
      </c>
      <c r="E5020">
        <f t="shared" si="263"/>
        <v>-1.1250539846333362E-3</v>
      </c>
      <c r="F5020">
        <f t="shared" si="264"/>
        <v>2.3591700054547124E-2</v>
      </c>
      <c r="G5020">
        <f>IF('Input and Summary Results'!$J$4="yes",IF(C5020=FALSE,FALSE,IF('Data Transformation'!E5020&lt;$R$10,E5020,$R$10)),IF(C5020=FALSE,FALSE,IF(C5020&lt;$R$10,C5020,$R$10)))</f>
        <v>0.99741281999999998</v>
      </c>
      <c r="H5020">
        <f>IF('Input and Summary Results'!$J$4="yes",'Data Transformation'!F5020,'Data Transformation'!D5020)</f>
        <v>5.4218120000000002E-2</v>
      </c>
      <c r="I5020">
        <f t="shared" si="265"/>
        <v>290</v>
      </c>
    </row>
    <row r="5021" spans="2:9" x14ac:dyDescent="0.25">
      <c r="B5021">
        <f>IF('Input and Summary Results'!D4603=0,FALSE,'Input and Summary Results'!$B4603)</f>
        <v>290</v>
      </c>
      <c r="C5021">
        <f>IF(OR(B5021=0,'Input and Summary Results'!D4603=0,'Input and Summary Results'!D4603=""),FALSE,'Input and Summary Results'!$D4603)</f>
        <v>1.02760797</v>
      </c>
      <c r="D5021">
        <f>IF(OR(B5021=0,'Input and Summary Results'!E4603=0),FALSE,'Input and Summary Results'!$E4603)</f>
        <v>7.5580060000000004E-2</v>
      </c>
      <c r="E5021">
        <f t="shared" si="263"/>
        <v>1.182746394152337E-2</v>
      </c>
      <c r="F5021">
        <f t="shared" si="264"/>
        <v>3.1920486214212604E-2</v>
      </c>
      <c r="G5021">
        <f>IF('Input and Summary Results'!$J$4="yes",IF(C5021=FALSE,FALSE,IF('Data Transformation'!E5021&lt;$R$10,E5021,$R$10)),IF(C5021=FALSE,FALSE,IF(C5021&lt;$R$10,C5021,$R$10)))</f>
        <v>1.02760797</v>
      </c>
      <c r="H5021">
        <f>IF('Input and Summary Results'!$J$4="yes",'Data Transformation'!F5021,'Data Transformation'!D5021)</f>
        <v>7.5580060000000004E-2</v>
      </c>
      <c r="I5021">
        <f t="shared" si="265"/>
        <v>290</v>
      </c>
    </row>
    <row r="5022" spans="2:9" x14ac:dyDescent="0.25">
      <c r="B5022">
        <f>IF('Input and Summary Results'!D4604=0,FALSE,'Input and Summary Results'!$B4604)</f>
        <v>290</v>
      </c>
      <c r="C5022">
        <f>IF(OR(B5022=0,'Input and Summary Results'!D4604=0,'Input and Summary Results'!D4604=""),FALSE,'Input and Summary Results'!$D4604)</f>
        <v>1.10604952</v>
      </c>
      <c r="D5022">
        <f>IF(OR(B5022=0,'Input and Summary Results'!E4604=0),FALSE,'Input and Summary Results'!$E4604)</f>
        <v>6.8493319999999996E-2</v>
      </c>
      <c r="E5022">
        <f t="shared" si="263"/>
        <v>4.3774571617230945E-2</v>
      </c>
      <c r="F5022">
        <f t="shared" si="264"/>
        <v>2.6875922228147612E-2</v>
      </c>
      <c r="G5022">
        <f>IF('Input and Summary Results'!$J$4="yes",IF(C5022=FALSE,FALSE,IF('Data Transformation'!E5022&lt;$R$10,E5022,$R$10)),IF(C5022=FALSE,FALSE,IF(C5022&lt;$R$10,C5022,$R$10)))</f>
        <v>1.10604952</v>
      </c>
      <c r="H5022">
        <f>IF('Input and Summary Results'!$J$4="yes",'Data Transformation'!F5022,'Data Transformation'!D5022)</f>
        <v>6.8493319999999996E-2</v>
      </c>
      <c r="I5022">
        <f t="shared" si="265"/>
        <v>290</v>
      </c>
    </row>
    <row r="5023" spans="2:9" x14ac:dyDescent="0.25">
      <c r="B5023">
        <f>IF('Input and Summary Results'!D4605=0,FALSE,'Input and Summary Results'!$B4605)</f>
        <v>290</v>
      </c>
      <c r="C5023">
        <f>IF(OR(B5023=0,'Input and Summary Results'!D4605=0,'Input and Summary Results'!D4605=""),FALSE,'Input and Summary Results'!$D4605)</f>
        <v>1.1196368400000001</v>
      </c>
      <c r="D5023">
        <f>IF(OR(B5023=0,'Input and Summary Results'!E4605=0),FALSE,'Input and Summary Results'!$E4605)</f>
        <v>7.1697910000000004E-2</v>
      </c>
      <c r="E5023">
        <f t="shared" si="263"/>
        <v>4.9077179849047942E-2</v>
      </c>
      <c r="F5023">
        <f t="shared" si="264"/>
        <v>2.7791951665327483E-2</v>
      </c>
      <c r="G5023">
        <f>IF('Input and Summary Results'!$J$4="yes",IF(C5023=FALSE,FALSE,IF('Data Transformation'!E5023&lt;$R$10,E5023,$R$10)),IF(C5023=FALSE,FALSE,IF(C5023&lt;$R$10,C5023,$R$10)))</f>
        <v>1.1196368400000001</v>
      </c>
      <c r="H5023">
        <f>IF('Input and Summary Results'!$J$4="yes",'Data Transformation'!F5023,'Data Transformation'!D5023)</f>
        <v>7.1697910000000004E-2</v>
      </c>
      <c r="I5023">
        <f t="shared" si="265"/>
        <v>290</v>
      </c>
    </row>
    <row r="5024" spans="2:9" x14ac:dyDescent="0.25">
      <c r="B5024">
        <f>IF('Input and Summary Results'!D4606=0,FALSE,'Input and Summary Results'!$B4606)</f>
        <v>290</v>
      </c>
      <c r="C5024">
        <f>IF(OR(B5024=0,'Input and Summary Results'!D4606=0,'Input and Summary Results'!D4606=""),FALSE,'Input and Summary Results'!$D4606)</f>
        <v>1.1332872300000001</v>
      </c>
      <c r="D5024">
        <f>IF(OR(B5024=0,'Input and Summary Results'!E4606=0),FALSE,'Input and Summary Results'!$E4606)</f>
        <v>5.6709469999999998E-2</v>
      </c>
      <c r="E5024">
        <f t="shared" si="263"/>
        <v>5.4339995119188078E-2</v>
      </c>
      <c r="F5024">
        <f t="shared" si="264"/>
        <v>2.1717274604779582E-2</v>
      </c>
      <c r="G5024">
        <f>IF('Input and Summary Results'!$J$4="yes",IF(C5024=FALSE,FALSE,IF('Data Transformation'!E5024&lt;$R$10,E5024,$R$10)),IF(C5024=FALSE,FALSE,IF(C5024&lt;$R$10,C5024,$R$10)))</f>
        <v>1.1332872300000001</v>
      </c>
      <c r="H5024">
        <f>IF('Input and Summary Results'!$J$4="yes",'Data Transformation'!F5024,'Data Transformation'!D5024)</f>
        <v>5.6709469999999998E-2</v>
      </c>
      <c r="I5024">
        <f t="shared" si="265"/>
        <v>290</v>
      </c>
    </row>
    <row r="5025" spans="2:9" x14ac:dyDescent="0.25">
      <c r="B5025">
        <f>IF('Input and Summary Results'!D4607=0,FALSE,'Input and Summary Results'!$B4607)</f>
        <v>290</v>
      </c>
      <c r="C5025">
        <f>IF(OR(B5025=0,'Input and Summary Results'!D4607=0,'Input and Summary Results'!D4607=""),FALSE,'Input and Summary Results'!$D4607)</f>
        <v>1.1589394099999999</v>
      </c>
      <c r="D5025">
        <f>IF(OR(B5025=0,'Input and Summary Results'!E4607=0),FALSE,'Input and Summary Results'!$E4607)</f>
        <v>5.9555740000000003E-2</v>
      </c>
      <c r="E5025">
        <f t="shared" si="263"/>
        <v>6.4060731398885601E-2</v>
      </c>
      <c r="F5025">
        <f t="shared" si="264"/>
        <v>2.230245251561512E-2</v>
      </c>
      <c r="G5025">
        <f>IF('Input and Summary Results'!$J$4="yes",IF(C5025=FALSE,FALSE,IF('Data Transformation'!E5025&lt;$R$10,E5025,$R$10)),IF(C5025=FALSE,FALSE,IF(C5025&lt;$R$10,C5025,$R$10)))</f>
        <v>1.1589394099999999</v>
      </c>
      <c r="H5025">
        <f>IF('Input and Summary Results'!$J$4="yes",'Data Transformation'!F5025,'Data Transformation'!D5025)</f>
        <v>5.9555740000000003E-2</v>
      </c>
      <c r="I5025">
        <f t="shared" si="265"/>
        <v>290</v>
      </c>
    </row>
    <row r="5026" spans="2:9" x14ac:dyDescent="0.25">
      <c r="B5026">
        <f>IF('Input and Summary Results'!D4608=0,FALSE,'Input and Summary Results'!$B4608)</f>
        <v>290</v>
      </c>
      <c r="C5026">
        <f>IF(OR(B5026=0,'Input and Summary Results'!D4608=0,'Input and Summary Results'!D4608=""),FALSE,'Input and Summary Results'!$D4608)</f>
        <v>1.19833616</v>
      </c>
      <c r="D5026">
        <f>IF(OR(B5026=0,'Input and Summary Results'!E4608=0),FALSE,'Input and Summary Results'!$E4608)</f>
        <v>8.8842279999999996E-2</v>
      </c>
      <c r="E5026">
        <f t="shared" si="263"/>
        <v>7.8578664425626443E-2</v>
      </c>
      <c r="F5026">
        <f t="shared" si="264"/>
        <v>3.2175904230412271E-2</v>
      </c>
      <c r="G5026">
        <f>IF('Input and Summary Results'!$J$4="yes",IF(C5026=FALSE,FALSE,IF('Data Transformation'!E5026&lt;$R$10,E5026,$R$10)),IF(C5026=FALSE,FALSE,IF(C5026&lt;$R$10,C5026,$R$10)))</f>
        <v>1.19833616</v>
      </c>
      <c r="H5026">
        <f>IF('Input and Summary Results'!$J$4="yes",'Data Transformation'!F5026,'Data Transformation'!D5026)</f>
        <v>8.8842279999999996E-2</v>
      </c>
      <c r="I5026">
        <f t="shared" si="265"/>
        <v>290</v>
      </c>
    </row>
    <row r="5027" spans="2:9" x14ac:dyDescent="0.25">
      <c r="B5027">
        <f>IF('Input and Summary Results'!D4609=0,FALSE,'Input and Summary Results'!$B4609)</f>
        <v>291</v>
      </c>
      <c r="C5027">
        <f>IF(OR(B5027=0,'Input and Summary Results'!D4609=0,'Input and Summary Results'!D4609=""),FALSE,'Input and Summary Results'!$D4609)</f>
        <v>-7.3886800000000002E-2</v>
      </c>
      <c r="D5027">
        <f>IF(OR(B5027=0,'Input and Summary Results'!E4609=0),FALSE,'Input and Summary Results'!$E4609)</f>
        <v>5.7374420000000002E-2</v>
      </c>
      <c r="E5027" t="e">
        <f t="shared" si="263"/>
        <v>#NUM!</v>
      </c>
      <c r="F5027">
        <f t="shared" si="264"/>
        <v>-0.33700875230758404</v>
      </c>
      <c r="G5027">
        <f>IF('Input and Summary Results'!$J$4="yes",IF(C5027=FALSE,FALSE,IF('Data Transformation'!E5027&lt;$R$10,E5027,$R$10)),IF(C5027=FALSE,FALSE,IF(C5027&lt;$R$10,C5027,$R$10)))</f>
        <v>-7.3886800000000002E-2</v>
      </c>
      <c r="H5027">
        <f>IF('Input and Summary Results'!$J$4="yes",'Data Transformation'!F5027,'Data Transformation'!D5027)</f>
        <v>5.7374420000000002E-2</v>
      </c>
      <c r="I5027">
        <f t="shared" si="265"/>
        <v>291</v>
      </c>
    </row>
    <row r="5028" spans="2:9" x14ac:dyDescent="0.25">
      <c r="B5028">
        <f>IF('Input and Summary Results'!D4610=0,FALSE,'Input and Summary Results'!$B4610)</f>
        <v>291</v>
      </c>
      <c r="C5028">
        <f>IF(OR(B5028=0,'Input and Summary Results'!D4610=0,'Input and Summary Results'!D4610=""),FALSE,'Input and Summary Results'!$D4610)</f>
        <v>0.51283148999999995</v>
      </c>
      <c r="D5028">
        <f>IF(OR(B5028=0,'Input and Summary Results'!E4610=0),FALSE,'Input and Summary Results'!$E4610)</f>
        <v>8.7854570000000007E-2</v>
      </c>
      <c r="E5028">
        <f t="shared" si="263"/>
        <v>-0.29002531517148011</v>
      </c>
      <c r="F5028">
        <f t="shared" si="264"/>
        <v>7.4349731097831009E-2</v>
      </c>
      <c r="G5028">
        <f>IF('Input and Summary Results'!$J$4="yes",IF(C5028=FALSE,FALSE,IF('Data Transformation'!E5028&lt;$R$10,E5028,$R$10)),IF(C5028=FALSE,FALSE,IF(C5028&lt;$R$10,C5028,$R$10)))</f>
        <v>0.51283148999999995</v>
      </c>
      <c r="H5028">
        <f>IF('Input and Summary Results'!$J$4="yes",'Data Transformation'!F5028,'Data Transformation'!D5028)</f>
        <v>8.7854570000000007E-2</v>
      </c>
      <c r="I5028">
        <f t="shared" si="265"/>
        <v>291</v>
      </c>
    </row>
    <row r="5029" spans="2:9" x14ac:dyDescent="0.25">
      <c r="B5029">
        <f>IF('Input and Summary Results'!D4611=0,FALSE,'Input and Summary Results'!$B4611)</f>
        <v>291</v>
      </c>
      <c r="C5029">
        <f>IF(OR(B5029=0,'Input and Summary Results'!D4611=0,'Input and Summary Results'!D4611=""),FALSE,'Input and Summary Results'!$D4611)</f>
        <v>0.66870704999999997</v>
      </c>
      <c r="D5029">
        <f>IF(OR(B5029=0,'Input and Summary Results'!E4611=0),FALSE,'Input and Summary Results'!$E4611)</f>
        <v>6.4253099999999994E-2</v>
      </c>
      <c r="E5029">
        <f t="shared" si="263"/>
        <v>-0.17476409812512211</v>
      </c>
      <c r="F5029">
        <f t="shared" si="264"/>
        <v>4.1701138637614182E-2</v>
      </c>
      <c r="G5029">
        <f>IF('Input and Summary Results'!$J$4="yes",IF(C5029=FALSE,FALSE,IF('Data Transformation'!E5029&lt;$R$10,E5029,$R$10)),IF(C5029=FALSE,FALSE,IF(C5029&lt;$R$10,C5029,$R$10)))</f>
        <v>0.66870704999999997</v>
      </c>
      <c r="H5029">
        <f>IF('Input and Summary Results'!$J$4="yes",'Data Transformation'!F5029,'Data Transformation'!D5029)</f>
        <v>6.4253099999999994E-2</v>
      </c>
      <c r="I5029">
        <f t="shared" si="265"/>
        <v>291</v>
      </c>
    </row>
    <row r="5030" spans="2:9" x14ac:dyDescent="0.25">
      <c r="B5030">
        <f>IF('Input and Summary Results'!D4612=0,FALSE,'Input and Summary Results'!$B4612)</f>
        <v>291</v>
      </c>
      <c r="C5030">
        <f>IF(OR(B5030=0,'Input and Summary Results'!D4612=0,'Input and Summary Results'!D4612=""),FALSE,'Input and Summary Results'!$D4612)</f>
        <v>0.6945365</v>
      </c>
      <c r="D5030">
        <f>IF(OR(B5030=0,'Input and Summary Results'!E4612=0),FALSE,'Input and Summary Results'!$E4612)</f>
        <v>4.4699200000000001E-2</v>
      </c>
      <c r="E5030">
        <f t="shared" si="263"/>
        <v>-0.15830492583413605</v>
      </c>
      <c r="F5030">
        <f t="shared" si="264"/>
        <v>2.7931509431109815E-2</v>
      </c>
      <c r="G5030">
        <f>IF('Input and Summary Results'!$J$4="yes",IF(C5030=FALSE,FALSE,IF('Data Transformation'!E5030&lt;$R$10,E5030,$R$10)),IF(C5030=FALSE,FALSE,IF(C5030&lt;$R$10,C5030,$R$10)))</f>
        <v>0.6945365</v>
      </c>
      <c r="H5030">
        <f>IF('Input and Summary Results'!$J$4="yes",'Data Transformation'!F5030,'Data Transformation'!D5030)</f>
        <v>4.4699200000000001E-2</v>
      </c>
      <c r="I5030">
        <f t="shared" si="265"/>
        <v>291</v>
      </c>
    </row>
    <row r="5031" spans="2:9" x14ac:dyDescent="0.25">
      <c r="B5031">
        <f>IF('Input and Summary Results'!D4613=0,FALSE,'Input and Summary Results'!$B4613)</f>
        <v>291</v>
      </c>
      <c r="C5031">
        <f>IF(OR(B5031=0,'Input and Summary Results'!D4613=0,'Input and Summary Results'!D4613=""),FALSE,'Input and Summary Results'!$D4613)</f>
        <v>0.70166220999999995</v>
      </c>
      <c r="D5031">
        <f>IF(OR(B5031=0,'Input and Summary Results'!E4613=0),FALSE,'Input and Summary Results'!$E4613)</f>
        <v>8.4168480000000004E-2</v>
      </c>
      <c r="E5031">
        <f t="shared" si="263"/>
        <v>-0.15387191299722158</v>
      </c>
      <c r="F5031">
        <f t="shared" si="264"/>
        <v>5.2060834685681602E-2</v>
      </c>
      <c r="G5031">
        <f>IF('Input and Summary Results'!$J$4="yes",IF(C5031=FALSE,FALSE,IF('Data Transformation'!E5031&lt;$R$10,E5031,$R$10)),IF(C5031=FALSE,FALSE,IF(C5031&lt;$R$10,C5031,$R$10)))</f>
        <v>0.70166220999999995</v>
      </c>
      <c r="H5031">
        <f>IF('Input and Summary Results'!$J$4="yes",'Data Transformation'!F5031,'Data Transformation'!D5031)</f>
        <v>8.4168480000000004E-2</v>
      </c>
      <c r="I5031">
        <f t="shared" si="265"/>
        <v>291</v>
      </c>
    </row>
    <row r="5032" spans="2:9" x14ac:dyDescent="0.25">
      <c r="B5032">
        <f>IF('Input and Summary Results'!D4614=0,FALSE,'Input and Summary Results'!$B4614)</f>
        <v>291</v>
      </c>
      <c r="C5032">
        <f>IF(OR(B5032=0,'Input and Summary Results'!D4614=0,'Input and Summary Results'!D4614=""),FALSE,'Input and Summary Results'!$D4614)</f>
        <v>0.70973158999999997</v>
      </c>
      <c r="D5032">
        <f>IF(OR(B5032=0,'Input and Summary Results'!E4614=0),FALSE,'Input and Summary Results'!$E4614)</f>
        <v>3.0462300000000001E-2</v>
      </c>
      <c r="E5032">
        <f t="shared" si="263"/>
        <v>-0.14890586398718209</v>
      </c>
      <c r="F5032">
        <f t="shared" si="264"/>
        <v>1.8627659225369977E-2</v>
      </c>
      <c r="G5032">
        <f>IF('Input and Summary Results'!$J$4="yes",IF(C5032=FALSE,FALSE,IF('Data Transformation'!E5032&lt;$R$10,E5032,$R$10)),IF(C5032=FALSE,FALSE,IF(C5032&lt;$R$10,C5032,$R$10)))</f>
        <v>0.70973158999999997</v>
      </c>
      <c r="H5032">
        <f>IF('Input and Summary Results'!$J$4="yes",'Data Transformation'!F5032,'Data Transformation'!D5032)</f>
        <v>3.0462300000000001E-2</v>
      </c>
      <c r="I5032">
        <f t="shared" si="265"/>
        <v>291</v>
      </c>
    </row>
    <row r="5033" spans="2:9" x14ac:dyDescent="0.25">
      <c r="B5033">
        <f>IF('Input and Summary Results'!D4615=0,FALSE,'Input and Summary Results'!$B4615)</f>
        <v>291</v>
      </c>
      <c r="C5033">
        <f>IF(OR(B5033=0,'Input and Summary Results'!D4615=0,'Input and Summary Results'!D4615=""),FALSE,'Input and Summary Results'!$D4615)</f>
        <v>0.72316687000000002</v>
      </c>
      <c r="D5033">
        <f>IF(OR(B5033=0,'Input and Summary Results'!E4615=0),FALSE,'Input and Summary Results'!$E4615)</f>
        <v>5.3337950000000002E-2</v>
      </c>
      <c r="E5033">
        <f t="shared" si="263"/>
        <v>-0.1407614781435321</v>
      </c>
      <c r="F5033">
        <f t="shared" si="264"/>
        <v>3.2010136609272488E-2</v>
      </c>
      <c r="G5033">
        <f>IF('Input and Summary Results'!$J$4="yes",IF(C5033=FALSE,FALSE,IF('Data Transformation'!E5033&lt;$R$10,E5033,$R$10)),IF(C5033=FALSE,FALSE,IF(C5033&lt;$R$10,C5033,$R$10)))</f>
        <v>0.72316687000000002</v>
      </c>
      <c r="H5033">
        <f>IF('Input and Summary Results'!$J$4="yes",'Data Transformation'!F5033,'Data Transformation'!D5033)</f>
        <v>5.3337950000000002E-2</v>
      </c>
      <c r="I5033">
        <f t="shared" si="265"/>
        <v>291</v>
      </c>
    </row>
    <row r="5034" spans="2:9" x14ac:dyDescent="0.25">
      <c r="B5034">
        <f>IF('Input and Summary Results'!D4616=0,FALSE,'Input and Summary Results'!$B4616)</f>
        <v>291</v>
      </c>
      <c r="C5034">
        <f>IF(OR(B5034=0,'Input and Summary Results'!D4616=0,'Input and Summary Results'!D4616=""),FALSE,'Input and Summary Results'!$D4616)</f>
        <v>0.77584180999999997</v>
      </c>
      <c r="D5034">
        <f>IF(OR(B5034=0,'Input and Summary Results'!E4616=0),FALSE,'Input and Summary Results'!$E4616)</f>
        <v>4.1318859999999999E-2</v>
      </c>
      <c r="E5034">
        <f t="shared" ref="E5034:E5097" si="266">IF(C5034=FALSE,FALSE,LOG10(C5034))</f>
        <v>-0.11022682004014177</v>
      </c>
      <c r="F5034">
        <f t="shared" ref="F5034:F5097" si="267">IF(D5034=FALSE, FALSE,0.434*D5034/C5034)</f>
        <v>2.3113455615391496E-2</v>
      </c>
      <c r="G5034">
        <f>IF('Input and Summary Results'!$J$4="yes",IF(C5034=FALSE,FALSE,IF('Data Transformation'!E5034&lt;$R$10,E5034,$R$10)),IF(C5034=FALSE,FALSE,IF(C5034&lt;$R$10,C5034,$R$10)))</f>
        <v>0.77584180999999997</v>
      </c>
      <c r="H5034">
        <f>IF('Input and Summary Results'!$J$4="yes",'Data Transformation'!F5034,'Data Transformation'!D5034)</f>
        <v>4.1318859999999999E-2</v>
      </c>
      <c r="I5034">
        <f t="shared" si="265"/>
        <v>291</v>
      </c>
    </row>
    <row r="5035" spans="2:9" x14ac:dyDescent="0.25">
      <c r="B5035">
        <f>IF('Input and Summary Results'!D4617=0,FALSE,'Input and Summary Results'!$B4617)</f>
        <v>291</v>
      </c>
      <c r="C5035">
        <f>IF(OR(B5035=0,'Input and Summary Results'!D4617=0,'Input and Summary Results'!D4617=""),FALSE,'Input and Summary Results'!$D4617)</f>
        <v>0.79109134000000003</v>
      </c>
      <c r="D5035">
        <f>IF(OR(B5035=0,'Input and Summary Results'!E4617=0),FALSE,'Input and Summary Results'!$E4617)</f>
        <v>5.641471E-2</v>
      </c>
      <c r="E5035">
        <f t="shared" si="266"/>
        <v>-0.10177336964035892</v>
      </c>
      <c r="F5035">
        <f t="shared" si="267"/>
        <v>3.0949629836676002E-2</v>
      </c>
      <c r="G5035">
        <f>IF('Input and Summary Results'!$J$4="yes",IF(C5035=FALSE,FALSE,IF('Data Transformation'!E5035&lt;$R$10,E5035,$R$10)),IF(C5035=FALSE,FALSE,IF(C5035&lt;$R$10,C5035,$R$10)))</f>
        <v>0.79109134000000003</v>
      </c>
      <c r="H5035">
        <f>IF('Input and Summary Results'!$J$4="yes",'Data Transformation'!F5035,'Data Transformation'!D5035)</f>
        <v>5.641471E-2</v>
      </c>
      <c r="I5035">
        <f t="shared" si="265"/>
        <v>291</v>
      </c>
    </row>
    <row r="5036" spans="2:9" x14ac:dyDescent="0.25">
      <c r="B5036">
        <f>IF('Input and Summary Results'!D4618=0,FALSE,'Input and Summary Results'!$B4618)</f>
        <v>291</v>
      </c>
      <c r="C5036">
        <f>IF(OR(B5036=0,'Input and Summary Results'!D4618=0,'Input and Summary Results'!D4618=""),FALSE,'Input and Summary Results'!$D4618)</f>
        <v>0.79115504000000003</v>
      </c>
      <c r="D5036">
        <f>IF(OR(B5036=0,'Input and Summary Results'!E4618=0),FALSE,'Input and Summary Results'!$E4618)</f>
        <v>6.1604470000000001E-2</v>
      </c>
      <c r="E5036">
        <f t="shared" si="266"/>
        <v>-0.10173840092895989</v>
      </c>
      <c r="F5036">
        <f t="shared" si="267"/>
        <v>3.3794058848440119E-2</v>
      </c>
      <c r="G5036">
        <f>IF('Input and Summary Results'!$J$4="yes",IF(C5036=FALSE,FALSE,IF('Data Transformation'!E5036&lt;$R$10,E5036,$R$10)),IF(C5036=FALSE,FALSE,IF(C5036&lt;$R$10,C5036,$R$10)))</f>
        <v>0.79115504000000003</v>
      </c>
      <c r="H5036">
        <f>IF('Input and Summary Results'!$J$4="yes",'Data Transformation'!F5036,'Data Transformation'!D5036)</f>
        <v>6.1604470000000001E-2</v>
      </c>
      <c r="I5036">
        <f t="shared" si="265"/>
        <v>291</v>
      </c>
    </row>
    <row r="5037" spans="2:9" x14ac:dyDescent="0.25">
      <c r="B5037">
        <f>IF('Input and Summary Results'!D4619=0,FALSE,'Input and Summary Results'!$B4619)</f>
        <v>291</v>
      </c>
      <c r="C5037">
        <f>IF(OR(B5037=0,'Input and Summary Results'!D4619=0,'Input and Summary Results'!D4619=""),FALSE,'Input and Summary Results'!$D4619)</f>
        <v>0.81484445999999999</v>
      </c>
      <c r="D5037">
        <f>IF(OR(B5037=0,'Input and Summary Results'!E4619=0),FALSE,'Input and Summary Results'!$E4619)</f>
        <v>6.2444470000000002E-2</v>
      </c>
      <c r="E5037">
        <f t="shared" si="266"/>
        <v>-8.8925282806521386E-2</v>
      </c>
      <c r="F5037">
        <f t="shared" si="267"/>
        <v>3.3258985377405646E-2</v>
      </c>
      <c r="G5037">
        <f>IF('Input and Summary Results'!$J$4="yes",IF(C5037=FALSE,FALSE,IF('Data Transformation'!E5037&lt;$R$10,E5037,$R$10)),IF(C5037=FALSE,FALSE,IF(C5037&lt;$R$10,C5037,$R$10)))</f>
        <v>0.81484445999999999</v>
      </c>
      <c r="H5037">
        <f>IF('Input and Summary Results'!$J$4="yes",'Data Transformation'!F5037,'Data Transformation'!D5037)</f>
        <v>6.2444470000000002E-2</v>
      </c>
      <c r="I5037">
        <f t="shared" si="265"/>
        <v>291</v>
      </c>
    </row>
    <row r="5038" spans="2:9" x14ac:dyDescent="0.25">
      <c r="B5038">
        <f>IF('Input and Summary Results'!D4620=0,FALSE,'Input and Summary Results'!$B4620)</f>
        <v>291</v>
      </c>
      <c r="C5038">
        <f>IF(OR(B5038=0,'Input and Summary Results'!D4620=0,'Input and Summary Results'!D4620=""),FALSE,'Input and Summary Results'!$D4620)</f>
        <v>0.82618561000000001</v>
      </c>
      <c r="D5038">
        <f>IF(OR(B5038=0,'Input and Summary Results'!E4620=0),FALSE,'Input and Summary Results'!$E4620)</f>
        <v>5.583072E-2</v>
      </c>
      <c r="E5038">
        <f t="shared" si="266"/>
        <v>-8.2922373571511179E-2</v>
      </c>
      <c r="F5038">
        <f t="shared" si="267"/>
        <v>2.932819476243359E-2</v>
      </c>
      <c r="G5038">
        <f>IF('Input and Summary Results'!$J$4="yes",IF(C5038=FALSE,FALSE,IF('Data Transformation'!E5038&lt;$R$10,E5038,$R$10)),IF(C5038=FALSE,FALSE,IF(C5038&lt;$R$10,C5038,$R$10)))</f>
        <v>0.82618561000000001</v>
      </c>
      <c r="H5038">
        <f>IF('Input and Summary Results'!$J$4="yes",'Data Transformation'!F5038,'Data Transformation'!D5038)</f>
        <v>5.583072E-2</v>
      </c>
      <c r="I5038">
        <f t="shared" si="265"/>
        <v>291</v>
      </c>
    </row>
    <row r="5039" spans="2:9" x14ac:dyDescent="0.25">
      <c r="B5039">
        <f>IF('Input and Summary Results'!D4621=0,FALSE,'Input and Summary Results'!$B4621)</f>
        <v>291</v>
      </c>
      <c r="C5039">
        <f>IF(OR(B5039=0,'Input and Summary Results'!D4621=0,'Input and Summary Results'!D4621=""),FALSE,'Input and Summary Results'!$D4621)</f>
        <v>0.86308488999999999</v>
      </c>
      <c r="D5039">
        <f>IF(OR(B5039=0,'Input and Summary Results'!E4621=0),FALSE,'Input and Summary Results'!$E4621)</f>
        <v>6.520637E-2</v>
      </c>
      <c r="E5039">
        <f t="shared" si="266"/>
        <v>-6.3946486503281427E-2</v>
      </c>
      <c r="F5039">
        <f t="shared" si="267"/>
        <v>3.2788854153152885E-2</v>
      </c>
      <c r="G5039">
        <f>IF('Input and Summary Results'!$J$4="yes",IF(C5039=FALSE,FALSE,IF('Data Transformation'!E5039&lt;$R$10,E5039,$R$10)),IF(C5039=FALSE,FALSE,IF(C5039&lt;$R$10,C5039,$R$10)))</f>
        <v>0.86308488999999999</v>
      </c>
      <c r="H5039">
        <f>IF('Input and Summary Results'!$J$4="yes",'Data Transformation'!F5039,'Data Transformation'!D5039)</f>
        <v>6.520637E-2</v>
      </c>
      <c r="I5039">
        <f t="shared" si="265"/>
        <v>291</v>
      </c>
    </row>
    <row r="5040" spans="2:9" x14ac:dyDescent="0.25">
      <c r="B5040">
        <f>IF('Input and Summary Results'!D4622=0,FALSE,'Input and Summary Results'!$B4622)</f>
        <v>291</v>
      </c>
      <c r="C5040">
        <f>IF(OR(B5040=0,'Input and Summary Results'!D4622=0,'Input and Summary Results'!D4622=""),FALSE,'Input and Summary Results'!$D4622)</f>
        <v>0.94829735999999998</v>
      </c>
      <c r="D5040">
        <f>IF(OR(B5040=0,'Input and Summary Results'!E4622=0),FALSE,'Input and Summary Results'!$E4622)</f>
        <v>4.4937489999999997E-2</v>
      </c>
      <c r="E5040">
        <f t="shared" si="266"/>
        <v>-2.3055458487502727E-2</v>
      </c>
      <c r="F5040">
        <f t="shared" si="267"/>
        <v>2.056619735817887E-2</v>
      </c>
      <c r="G5040">
        <f>IF('Input and Summary Results'!$J$4="yes",IF(C5040=FALSE,FALSE,IF('Data Transformation'!E5040&lt;$R$10,E5040,$R$10)),IF(C5040=FALSE,FALSE,IF(C5040&lt;$R$10,C5040,$R$10)))</f>
        <v>0.94829735999999998</v>
      </c>
      <c r="H5040">
        <f>IF('Input and Summary Results'!$J$4="yes",'Data Transformation'!F5040,'Data Transformation'!D5040)</f>
        <v>4.4937489999999997E-2</v>
      </c>
      <c r="I5040">
        <f t="shared" si="265"/>
        <v>291</v>
      </c>
    </row>
    <row r="5041" spans="2:9" x14ac:dyDescent="0.25">
      <c r="B5041">
        <f>IF('Input and Summary Results'!D4623=0,FALSE,'Input and Summary Results'!$B4623)</f>
        <v>291</v>
      </c>
      <c r="C5041">
        <f>IF(OR(B5041=0,'Input and Summary Results'!D4623=0,'Input and Summary Results'!D4623=""),FALSE,'Input and Summary Results'!$D4623)</f>
        <v>1.04717455</v>
      </c>
      <c r="D5041">
        <f>IF(OR(B5041=0,'Input and Summary Results'!E4623=0),FALSE,'Input and Summary Results'!$E4623)</f>
        <v>5.8123069999999999E-2</v>
      </c>
      <c r="E5041">
        <f t="shared" si="266"/>
        <v>2.001907879778524E-2</v>
      </c>
      <c r="F5041">
        <f t="shared" si="267"/>
        <v>2.408902353480611E-2</v>
      </c>
      <c r="G5041">
        <f>IF('Input and Summary Results'!$J$4="yes",IF(C5041=FALSE,FALSE,IF('Data Transformation'!E5041&lt;$R$10,E5041,$R$10)),IF(C5041=FALSE,FALSE,IF(C5041&lt;$R$10,C5041,$R$10)))</f>
        <v>1.04717455</v>
      </c>
      <c r="H5041">
        <f>IF('Input and Summary Results'!$J$4="yes",'Data Transformation'!F5041,'Data Transformation'!D5041)</f>
        <v>5.8123069999999999E-2</v>
      </c>
      <c r="I5041">
        <f t="shared" si="265"/>
        <v>291</v>
      </c>
    </row>
    <row r="5042" spans="2:9" x14ac:dyDescent="0.25">
      <c r="B5042">
        <f>IF('Input and Summary Results'!D4624=0,FALSE,'Input and Summary Results'!$B4624)</f>
        <v>292</v>
      </c>
      <c r="C5042">
        <f>IF(OR(B5042=0,'Input and Summary Results'!D4624=0,'Input and Summary Results'!D4624=""),FALSE,'Input and Summary Results'!$D4624)</f>
        <v>0.72576744999999998</v>
      </c>
      <c r="D5042">
        <f>IF(OR(B5042=0,'Input and Summary Results'!E4624=0),FALSE,'Input and Summary Results'!$E4624)</f>
        <v>3.6897439999999997E-2</v>
      </c>
      <c r="E5042">
        <f t="shared" si="266"/>
        <v>-0.13920251340520726</v>
      </c>
      <c r="F5042">
        <f t="shared" si="267"/>
        <v>2.2064214866621534E-2</v>
      </c>
      <c r="G5042">
        <f>IF('Input and Summary Results'!$J$4="yes",IF(C5042=FALSE,FALSE,IF('Data Transformation'!E5042&lt;$R$10,E5042,$R$10)),IF(C5042=FALSE,FALSE,IF(C5042&lt;$R$10,C5042,$R$10)))</f>
        <v>0.72576744999999998</v>
      </c>
      <c r="H5042">
        <f>IF('Input and Summary Results'!$J$4="yes",'Data Transformation'!F5042,'Data Transformation'!D5042)</f>
        <v>3.6897439999999997E-2</v>
      </c>
      <c r="I5042">
        <f t="shared" si="265"/>
        <v>292</v>
      </c>
    </row>
    <row r="5043" spans="2:9" x14ac:dyDescent="0.25">
      <c r="B5043">
        <f>IF('Input and Summary Results'!D4625=0,FALSE,'Input and Summary Results'!$B4625)</f>
        <v>292</v>
      </c>
      <c r="C5043">
        <f>IF(OR(B5043=0,'Input and Summary Results'!D4625=0,'Input and Summary Results'!D4625=""),FALSE,'Input and Summary Results'!$D4625)</f>
        <v>0.74176960999999997</v>
      </c>
      <c r="D5043">
        <f>IF(OR(B5043=0,'Input and Summary Results'!E4625=0),FALSE,'Input and Summary Results'!$E4625)</f>
        <v>6.9136359999999994E-2</v>
      </c>
      <c r="E5043">
        <f t="shared" si="266"/>
        <v>-0.12973096351167396</v>
      </c>
      <c r="F5043">
        <f t="shared" si="267"/>
        <v>4.0450808223324218E-2</v>
      </c>
      <c r="G5043">
        <f>IF('Input and Summary Results'!$J$4="yes",IF(C5043=FALSE,FALSE,IF('Data Transformation'!E5043&lt;$R$10,E5043,$R$10)),IF(C5043=FALSE,FALSE,IF(C5043&lt;$R$10,C5043,$R$10)))</f>
        <v>0.74176960999999997</v>
      </c>
      <c r="H5043">
        <f>IF('Input and Summary Results'!$J$4="yes",'Data Transformation'!F5043,'Data Transformation'!D5043)</f>
        <v>6.9136359999999994E-2</v>
      </c>
      <c r="I5043">
        <f t="shared" si="265"/>
        <v>292</v>
      </c>
    </row>
    <row r="5044" spans="2:9" x14ac:dyDescent="0.25">
      <c r="B5044">
        <f>IF('Input and Summary Results'!D4626=0,FALSE,'Input and Summary Results'!$B4626)</f>
        <v>292</v>
      </c>
      <c r="C5044">
        <f>IF(OR(B5044=0,'Input and Summary Results'!D4626=0,'Input and Summary Results'!D4626=""),FALSE,'Input and Summary Results'!$D4626)</f>
        <v>0.74436318999999995</v>
      </c>
      <c r="D5044">
        <f>IF(OR(B5044=0,'Input and Summary Results'!E4626=0),FALSE,'Input and Summary Results'!$E4626)</f>
        <v>4.5513579999999998E-2</v>
      </c>
      <c r="E5044">
        <f t="shared" si="266"/>
        <v>-0.12821511159601123</v>
      </c>
      <c r="F5044">
        <f t="shared" si="267"/>
        <v>2.653663424705351E-2</v>
      </c>
      <c r="G5044">
        <f>IF('Input and Summary Results'!$J$4="yes",IF(C5044=FALSE,FALSE,IF('Data Transformation'!E5044&lt;$R$10,E5044,$R$10)),IF(C5044=FALSE,FALSE,IF(C5044&lt;$R$10,C5044,$R$10)))</f>
        <v>0.74436318999999995</v>
      </c>
      <c r="H5044">
        <f>IF('Input and Summary Results'!$J$4="yes",'Data Transformation'!F5044,'Data Transformation'!D5044)</f>
        <v>4.5513579999999998E-2</v>
      </c>
      <c r="I5044">
        <f t="shared" si="265"/>
        <v>292</v>
      </c>
    </row>
    <row r="5045" spans="2:9" x14ac:dyDescent="0.25">
      <c r="B5045">
        <f>IF('Input and Summary Results'!D4627=0,FALSE,'Input and Summary Results'!$B4627)</f>
        <v>292</v>
      </c>
      <c r="C5045">
        <f>IF(OR(B5045=0,'Input and Summary Results'!D4627=0,'Input and Summary Results'!D4627=""),FALSE,'Input and Summary Results'!$D4627)</f>
        <v>0.77088148000000001</v>
      </c>
      <c r="D5045">
        <f>IF(OR(B5045=0,'Input and Summary Results'!E4627=0),FALSE,'Input and Summary Results'!$E4627)</f>
        <v>6.3682920000000004E-2</v>
      </c>
      <c r="E5045">
        <f t="shared" si="266"/>
        <v>-0.11301238788762417</v>
      </c>
      <c r="F5045">
        <f t="shared" si="267"/>
        <v>3.5852965724380875E-2</v>
      </c>
      <c r="G5045">
        <f>IF('Input and Summary Results'!$J$4="yes",IF(C5045=FALSE,FALSE,IF('Data Transformation'!E5045&lt;$R$10,E5045,$R$10)),IF(C5045=FALSE,FALSE,IF(C5045&lt;$R$10,C5045,$R$10)))</f>
        <v>0.77088148000000001</v>
      </c>
      <c r="H5045">
        <f>IF('Input and Summary Results'!$J$4="yes",'Data Transformation'!F5045,'Data Transformation'!D5045)</f>
        <v>6.3682920000000004E-2</v>
      </c>
      <c r="I5045">
        <f t="shared" si="265"/>
        <v>292</v>
      </c>
    </row>
    <row r="5046" spans="2:9" x14ac:dyDescent="0.25">
      <c r="B5046">
        <f>IF('Input and Summary Results'!D4628=0,FALSE,'Input and Summary Results'!$B4628)</f>
        <v>292</v>
      </c>
      <c r="C5046">
        <f>IF(OR(B5046=0,'Input and Summary Results'!D4628=0,'Input and Summary Results'!D4628=""),FALSE,'Input and Summary Results'!$D4628)</f>
        <v>0.77793146000000002</v>
      </c>
      <c r="D5046">
        <f>IF(OR(B5046=0,'Input and Summary Results'!E4628=0),FALSE,'Input and Summary Results'!$E4628)</f>
        <v>6.1320359999999997E-2</v>
      </c>
      <c r="E5046">
        <f t="shared" si="266"/>
        <v>-0.10905866503479497</v>
      </c>
      <c r="F5046">
        <f t="shared" si="267"/>
        <v>3.4210001276976251E-2</v>
      </c>
      <c r="G5046">
        <f>IF('Input and Summary Results'!$J$4="yes",IF(C5046=FALSE,FALSE,IF('Data Transformation'!E5046&lt;$R$10,E5046,$R$10)),IF(C5046=FALSE,FALSE,IF(C5046&lt;$R$10,C5046,$R$10)))</f>
        <v>0.77793146000000002</v>
      </c>
      <c r="H5046">
        <f>IF('Input and Summary Results'!$J$4="yes",'Data Transformation'!F5046,'Data Transformation'!D5046)</f>
        <v>6.1320359999999997E-2</v>
      </c>
      <c r="I5046">
        <f t="shared" si="265"/>
        <v>292</v>
      </c>
    </row>
    <row r="5047" spans="2:9" x14ac:dyDescent="0.25">
      <c r="B5047">
        <f>IF('Input and Summary Results'!D4629=0,FALSE,'Input and Summary Results'!$B4629)</f>
        <v>292</v>
      </c>
      <c r="C5047">
        <f>IF(OR(B5047=0,'Input and Summary Results'!D4629=0,'Input and Summary Results'!D4629=""),FALSE,'Input and Summary Results'!$D4629)</f>
        <v>0.84286256000000004</v>
      </c>
      <c r="D5047">
        <f>IF(OR(B5047=0,'Input and Summary Results'!E4629=0),FALSE,'Input and Summary Results'!$E4629)</f>
        <v>3.9989230000000001E-2</v>
      </c>
      <c r="E5047">
        <f t="shared" si="266"/>
        <v>-7.4243237118920807E-2</v>
      </c>
      <c r="F5047">
        <f t="shared" si="267"/>
        <v>2.05909321918392E-2</v>
      </c>
      <c r="G5047">
        <f>IF('Input and Summary Results'!$J$4="yes",IF(C5047=FALSE,FALSE,IF('Data Transformation'!E5047&lt;$R$10,E5047,$R$10)),IF(C5047=FALSE,FALSE,IF(C5047&lt;$R$10,C5047,$R$10)))</f>
        <v>0.84286256000000004</v>
      </c>
      <c r="H5047">
        <f>IF('Input and Summary Results'!$J$4="yes",'Data Transformation'!F5047,'Data Transformation'!D5047)</f>
        <v>3.9989230000000001E-2</v>
      </c>
      <c r="I5047">
        <f t="shared" si="265"/>
        <v>292</v>
      </c>
    </row>
    <row r="5048" spans="2:9" x14ac:dyDescent="0.25">
      <c r="B5048">
        <f>IF('Input and Summary Results'!D4630=0,FALSE,'Input and Summary Results'!$B4630)</f>
        <v>292</v>
      </c>
      <c r="C5048">
        <f>IF(OR(B5048=0,'Input and Summary Results'!D4630=0,'Input and Summary Results'!D4630=""),FALSE,'Input and Summary Results'!$D4630)</f>
        <v>0.90141276999999997</v>
      </c>
      <c r="D5048">
        <f>IF(OR(B5048=0,'Input and Summary Results'!E4630=0),FALSE,'Input and Summary Results'!$E4630)</f>
        <v>7.6450870000000004E-2</v>
      </c>
      <c r="E5048">
        <f t="shared" si="266"/>
        <v>-4.5076293723161978E-2</v>
      </c>
      <c r="F5048">
        <f t="shared" si="267"/>
        <v>3.6808528439196624E-2</v>
      </c>
      <c r="G5048">
        <f>IF('Input and Summary Results'!$J$4="yes",IF(C5048=FALSE,FALSE,IF('Data Transformation'!E5048&lt;$R$10,E5048,$R$10)),IF(C5048=FALSE,FALSE,IF(C5048&lt;$R$10,C5048,$R$10)))</f>
        <v>0.90141276999999997</v>
      </c>
      <c r="H5048">
        <f>IF('Input and Summary Results'!$J$4="yes",'Data Transformation'!F5048,'Data Transformation'!D5048)</f>
        <v>7.6450870000000004E-2</v>
      </c>
      <c r="I5048">
        <f t="shared" si="265"/>
        <v>292</v>
      </c>
    </row>
    <row r="5049" spans="2:9" x14ac:dyDescent="0.25">
      <c r="B5049">
        <f>IF('Input and Summary Results'!D4631=0,FALSE,'Input and Summary Results'!$B4631)</f>
        <v>292</v>
      </c>
      <c r="C5049">
        <f>IF(OR(B5049=0,'Input and Summary Results'!D4631=0,'Input and Summary Results'!D4631=""),FALSE,'Input and Summary Results'!$D4631)</f>
        <v>0.96706572999999996</v>
      </c>
      <c r="D5049">
        <f>IF(OR(B5049=0,'Input and Summary Results'!E4631=0),FALSE,'Input and Summary Results'!$E4631)</f>
        <v>5.0848780000000003E-2</v>
      </c>
      <c r="E5049">
        <f t="shared" si="266"/>
        <v>-1.454400657247587E-2</v>
      </c>
      <c r="F5049">
        <f t="shared" si="267"/>
        <v>2.2819928196607695E-2</v>
      </c>
      <c r="G5049">
        <f>IF('Input and Summary Results'!$J$4="yes",IF(C5049=FALSE,FALSE,IF('Data Transformation'!E5049&lt;$R$10,E5049,$R$10)),IF(C5049=FALSE,FALSE,IF(C5049&lt;$R$10,C5049,$R$10)))</f>
        <v>0.96706572999999996</v>
      </c>
      <c r="H5049">
        <f>IF('Input and Summary Results'!$J$4="yes",'Data Transformation'!F5049,'Data Transformation'!D5049)</f>
        <v>5.0848780000000003E-2</v>
      </c>
      <c r="I5049">
        <f t="shared" si="265"/>
        <v>292</v>
      </c>
    </row>
    <row r="5050" spans="2:9" x14ac:dyDescent="0.25">
      <c r="B5050">
        <f>IF('Input and Summary Results'!D4632=0,FALSE,'Input and Summary Results'!$B4632)</f>
        <v>292</v>
      </c>
      <c r="C5050">
        <f>IF(OR(B5050=0,'Input and Summary Results'!D4632=0,'Input and Summary Results'!D4632=""),FALSE,'Input and Summary Results'!$D4632)</f>
        <v>1.0107578699999999</v>
      </c>
      <c r="D5050">
        <f>IF(OR(B5050=0,'Input and Summary Results'!E4632=0),FALSE,'Input and Summary Results'!$E4632)</f>
        <v>5.5995940000000001E-2</v>
      </c>
      <c r="E5050">
        <f t="shared" si="266"/>
        <v>4.6471315385006465E-3</v>
      </c>
      <c r="F5050">
        <f t="shared" si="267"/>
        <v>2.4043580249343003E-2</v>
      </c>
      <c r="G5050">
        <f>IF('Input and Summary Results'!$J$4="yes",IF(C5050=FALSE,FALSE,IF('Data Transformation'!E5050&lt;$R$10,E5050,$R$10)),IF(C5050=FALSE,FALSE,IF(C5050&lt;$R$10,C5050,$R$10)))</f>
        <v>1.0107578699999999</v>
      </c>
      <c r="H5050">
        <f>IF('Input and Summary Results'!$J$4="yes",'Data Transformation'!F5050,'Data Transformation'!D5050)</f>
        <v>5.5995940000000001E-2</v>
      </c>
      <c r="I5050">
        <f t="shared" si="265"/>
        <v>292</v>
      </c>
    </row>
    <row r="5051" spans="2:9" x14ac:dyDescent="0.25">
      <c r="B5051">
        <f>IF('Input and Summary Results'!D4633=0,FALSE,'Input and Summary Results'!$B4633)</f>
        <v>292</v>
      </c>
      <c r="C5051">
        <f>IF(OR(B5051=0,'Input and Summary Results'!D4633=0,'Input and Summary Results'!D4633=""),FALSE,'Input and Summary Results'!$D4633)</f>
        <v>1.0194327299999999</v>
      </c>
      <c r="D5051">
        <f>IF(OR(B5051=0,'Input and Summary Results'!E4633=0),FALSE,'Input and Summary Results'!$E4633)</f>
        <v>3.7244199999999998E-2</v>
      </c>
      <c r="E5051">
        <f t="shared" si="266"/>
        <v>8.3585729746873377E-3</v>
      </c>
      <c r="F5051">
        <f t="shared" si="267"/>
        <v>1.5855860150772286E-2</v>
      </c>
      <c r="G5051">
        <f>IF('Input and Summary Results'!$J$4="yes",IF(C5051=FALSE,FALSE,IF('Data Transformation'!E5051&lt;$R$10,E5051,$R$10)),IF(C5051=FALSE,FALSE,IF(C5051&lt;$R$10,C5051,$R$10)))</f>
        <v>1.0194327299999999</v>
      </c>
      <c r="H5051">
        <f>IF('Input and Summary Results'!$J$4="yes",'Data Transformation'!F5051,'Data Transformation'!D5051)</f>
        <v>3.7244199999999998E-2</v>
      </c>
      <c r="I5051">
        <f t="shared" si="265"/>
        <v>292</v>
      </c>
    </row>
    <row r="5052" spans="2:9" x14ac:dyDescent="0.25">
      <c r="B5052">
        <f>IF('Input and Summary Results'!D4634=0,FALSE,'Input and Summary Results'!$B4634)</f>
        <v>292</v>
      </c>
      <c r="C5052">
        <f>IF(OR(B5052=0,'Input and Summary Results'!D4634=0,'Input and Summary Results'!D4634=""),FALSE,'Input and Summary Results'!$D4634)</f>
        <v>1.0241293499999999</v>
      </c>
      <c r="D5052">
        <f>IF(OR(B5052=0,'Input and Summary Results'!E4634=0),FALSE,'Input and Summary Results'!$E4634)</f>
        <v>6.2679299999999993E-2</v>
      </c>
      <c r="E5052">
        <f t="shared" si="266"/>
        <v>1.0354812541670736E-2</v>
      </c>
      <c r="F5052">
        <f t="shared" si="267"/>
        <v>2.6561894940321747E-2</v>
      </c>
      <c r="G5052">
        <f>IF('Input and Summary Results'!$J$4="yes",IF(C5052=FALSE,FALSE,IF('Data Transformation'!E5052&lt;$R$10,E5052,$R$10)),IF(C5052=FALSE,FALSE,IF(C5052&lt;$R$10,C5052,$R$10)))</f>
        <v>1.0241293499999999</v>
      </c>
      <c r="H5052">
        <f>IF('Input and Summary Results'!$J$4="yes",'Data Transformation'!F5052,'Data Transformation'!D5052)</f>
        <v>6.2679299999999993E-2</v>
      </c>
      <c r="I5052">
        <f t="shared" si="265"/>
        <v>292</v>
      </c>
    </row>
    <row r="5053" spans="2:9" x14ac:dyDescent="0.25">
      <c r="B5053">
        <f>IF('Input and Summary Results'!D4635=0,FALSE,'Input and Summary Results'!$B4635)</f>
        <v>292</v>
      </c>
      <c r="C5053">
        <f>IF(OR(B5053=0,'Input and Summary Results'!D4635=0,'Input and Summary Results'!D4635=""),FALSE,'Input and Summary Results'!$D4635)</f>
        <v>1.0560253900000001</v>
      </c>
      <c r="D5053">
        <f>IF(OR(B5053=0,'Input and Summary Results'!E4635=0),FALSE,'Input and Summary Results'!$E4635)</f>
        <v>4.216338E-2</v>
      </c>
      <c r="E5053">
        <f t="shared" si="266"/>
        <v>2.3674360057960753E-2</v>
      </c>
      <c r="F5053">
        <f t="shared" si="267"/>
        <v>1.7328093711837741E-2</v>
      </c>
      <c r="G5053">
        <f>IF('Input and Summary Results'!$J$4="yes",IF(C5053=FALSE,FALSE,IF('Data Transformation'!E5053&lt;$R$10,E5053,$R$10)),IF(C5053=FALSE,FALSE,IF(C5053&lt;$R$10,C5053,$R$10)))</f>
        <v>1.0560253900000001</v>
      </c>
      <c r="H5053">
        <f>IF('Input and Summary Results'!$J$4="yes",'Data Transformation'!F5053,'Data Transformation'!D5053)</f>
        <v>4.216338E-2</v>
      </c>
      <c r="I5053">
        <f t="shared" si="265"/>
        <v>292</v>
      </c>
    </row>
    <row r="5054" spans="2:9" x14ac:dyDescent="0.25">
      <c r="B5054">
        <f>IF('Input and Summary Results'!D4636=0,FALSE,'Input and Summary Results'!$B4636)</f>
        <v>292</v>
      </c>
      <c r="C5054">
        <f>IF(OR(B5054=0,'Input and Summary Results'!D4636=0,'Input and Summary Results'!D4636=""),FALSE,'Input and Summary Results'!$D4636)</f>
        <v>1.05905067</v>
      </c>
      <c r="D5054">
        <f>IF(OR(B5054=0,'Input and Summary Results'!E4636=0),FALSE,'Input and Summary Results'!$E4636)</f>
        <v>7.9562030000000006E-2</v>
      </c>
      <c r="E5054">
        <f t="shared" si="266"/>
        <v>2.4916739309525739E-2</v>
      </c>
      <c r="F5054">
        <f t="shared" si="267"/>
        <v>3.2604597681808747E-2</v>
      </c>
      <c r="G5054">
        <f>IF('Input and Summary Results'!$J$4="yes",IF(C5054=FALSE,FALSE,IF('Data Transformation'!E5054&lt;$R$10,E5054,$R$10)),IF(C5054=FALSE,FALSE,IF(C5054&lt;$R$10,C5054,$R$10)))</f>
        <v>1.05905067</v>
      </c>
      <c r="H5054">
        <f>IF('Input and Summary Results'!$J$4="yes",'Data Transformation'!F5054,'Data Transformation'!D5054)</f>
        <v>7.9562030000000006E-2</v>
      </c>
      <c r="I5054">
        <f t="shared" si="265"/>
        <v>292</v>
      </c>
    </row>
    <row r="5055" spans="2:9" x14ac:dyDescent="0.25">
      <c r="B5055">
        <f>IF('Input and Summary Results'!D4637=0,FALSE,'Input and Summary Results'!$B4637)</f>
        <v>293</v>
      </c>
      <c r="C5055">
        <f>IF(OR(B5055=0,'Input and Summary Results'!D4637=0,'Input and Summary Results'!D4637=""),FALSE,'Input and Summary Results'!$D4637)</f>
        <v>0.79928933999999996</v>
      </c>
      <c r="D5055">
        <f>IF(OR(B5055=0,'Input and Summary Results'!E4637=0),FALSE,'Input and Summary Results'!$E4637)</f>
        <v>4.4967609999999998E-2</v>
      </c>
      <c r="E5055">
        <f t="shared" si="266"/>
        <v>-9.7295979110754688E-2</v>
      </c>
      <c r="F5055">
        <f t="shared" si="267"/>
        <v>2.4416618317466866E-2</v>
      </c>
      <c r="G5055">
        <f>IF('Input and Summary Results'!$J$4="yes",IF(C5055=FALSE,FALSE,IF('Data Transformation'!E5055&lt;$R$10,E5055,$R$10)),IF(C5055=FALSE,FALSE,IF(C5055&lt;$R$10,C5055,$R$10)))</f>
        <v>0.79928933999999996</v>
      </c>
      <c r="H5055">
        <f>IF('Input and Summary Results'!$J$4="yes",'Data Transformation'!F5055,'Data Transformation'!D5055)</f>
        <v>4.4967609999999998E-2</v>
      </c>
      <c r="I5055">
        <f t="shared" si="265"/>
        <v>293</v>
      </c>
    </row>
    <row r="5056" spans="2:9" x14ac:dyDescent="0.25">
      <c r="B5056">
        <f>IF('Input and Summary Results'!D4638=0,FALSE,'Input and Summary Results'!$B4638)</f>
        <v>293</v>
      </c>
      <c r="C5056">
        <f>IF(OR(B5056=0,'Input and Summary Results'!D4638=0,'Input and Summary Results'!D4638=""),FALSE,'Input and Summary Results'!$D4638)</f>
        <v>0.80178105</v>
      </c>
      <c r="D5056">
        <f>IF(OR(B5056=0,'Input and Summary Results'!E4638=0),FALSE,'Input and Summary Results'!$E4638)</f>
        <v>8.3122089999999996E-2</v>
      </c>
      <c r="E5056">
        <f t="shared" si="266"/>
        <v>-9.5944212462757625E-2</v>
      </c>
      <c r="F5056">
        <f t="shared" si="267"/>
        <v>4.4993564090845005E-2</v>
      </c>
      <c r="G5056">
        <f>IF('Input and Summary Results'!$J$4="yes",IF(C5056=FALSE,FALSE,IF('Data Transformation'!E5056&lt;$R$10,E5056,$R$10)),IF(C5056=FALSE,FALSE,IF(C5056&lt;$R$10,C5056,$R$10)))</f>
        <v>0.80178105</v>
      </c>
      <c r="H5056">
        <f>IF('Input and Summary Results'!$J$4="yes",'Data Transformation'!F5056,'Data Transformation'!D5056)</f>
        <v>8.3122089999999996E-2</v>
      </c>
      <c r="I5056">
        <f t="shared" si="265"/>
        <v>293</v>
      </c>
    </row>
    <row r="5057" spans="2:9" x14ac:dyDescent="0.25">
      <c r="B5057">
        <f>IF('Input and Summary Results'!D4639=0,FALSE,'Input and Summary Results'!$B4639)</f>
        <v>293</v>
      </c>
      <c r="C5057">
        <f>IF(OR(B5057=0,'Input and Summary Results'!D4639=0,'Input and Summary Results'!D4639=""),FALSE,'Input and Summary Results'!$D4639)</f>
        <v>0.82616911999999998</v>
      </c>
      <c r="D5057">
        <f>IF(OR(B5057=0,'Input and Summary Results'!E4639=0),FALSE,'Input and Summary Results'!$E4639)</f>
        <v>5.4001830000000001E-2</v>
      </c>
      <c r="E5057">
        <f t="shared" si="266"/>
        <v>-8.2931041826428617E-2</v>
      </c>
      <c r="F5057">
        <f t="shared" si="267"/>
        <v>2.8368034646465607E-2</v>
      </c>
      <c r="G5057">
        <f>IF('Input and Summary Results'!$J$4="yes",IF(C5057=FALSE,FALSE,IF('Data Transformation'!E5057&lt;$R$10,E5057,$R$10)),IF(C5057=FALSE,FALSE,IF(C5057&lt;$R$10,C5057,$R$10)))</f>
        <v>0.82616911999999998</v>
      </c>
      <c r="H5057">
        <f>IF('Input and Summary Results'!$J$4="yes",'Data Transformation'!F5057,'Data Transformation'!D5057)</f>
        <v>5.4001830000000001E-2</v>
      </c>
      <c r="I5057">
        <f t="shared" si="265"/>
        <v>293</v>
      </c>
    </row>
    <row r="5058" spans="2:9" x14ac:dyDescent="0.25">
      <c r="B5058">
        <f>IF('Input and Summary Results'!D4640=0,FALSE,'Input and Summary Results'!$B4640)</f>
        <v>293</v>
      </c>
      <c r="C5058">
        <f>IF(OR(B5058=0,'Input and Summary Results'!D4640=0,'Input and Summary Results'!D4640=""),FALSE,'Input and Summary Results'!$D4640)</f>
        <v>0.84869130000000004</v>
      </c>
      <c r="D5058">
        <f>IF(OR(B5058=0,'Input and Summary Results'!E4640=0),FALSE,'Input and Summary Results'!$E4640)</f>
        <v>6.9666809999999996E-2</v>
      </c>
      <c r="E5058">
        <f t="shared" si="266"/>
        <v>-7.1250249786771538E-2</v>
      </c>
      <c r="F5058">
        <f t="shared" si="267"/>
        <v>3.5625904896161888E-2</v>
      </c>
      <c r="G5058">
        <f>IF('Input and Summary Results'!$J$4="yes",IF(C5058=FALSE,FALSE,IF('Data Transformation'!E5058&lt;$R$10,E5058,$R$10)),IF(C5058=FALSE,FALSE,IF(C5058&lt;$R$10,C5058,$R$10)))</f>
        <v>0.84869130000000004</v>
      </c>
      <c r="H5058">
        <f>IF('Input and Summary Results'!$J$4="yes",'Data Transformation'!F5058,'Data Transformation'!D5058)</f>
        <v>6.9666809999999996E-2</v>
      </c>
      <c r="I5058">
        <f t="shared" si="265"/>
        <v>293</v>
      </c>
    </row>
    <row r="5059" spans="2:9" x14ac:dyDescent="0.25">
      <c r="B5059">
        <f>IF('Input and Summary Results'!D4641=0,FALSE,'Input and Summary Results'!$B4641)</f>
        <v>293</v>
      </c>
      <c r="C5059">
        <f>IF(OR(B5059=0,'Input and Summary Results'!D4641=0,'Input and Summary Results'!D4641=""),FALSE,'Input and Summary Results'!$D4641)</f>
        <v>0.85368664999999999</v>
      </c>
      <c r="D5059">
        <f>IF(OR(B5059=0,'Input and Summary Results'!E4641=0),FALSE,'Input and Summary Results'!$E4641)</f>
        <v>5.0911720000000001E-2</v>
      </c>
      <c r="E5059">
        <f t="shared" si="266"/>
        <v>-6.8701510046836292E-2</v>
      </c>
      <c r="F5059">
        <f t="shared" si="267"/>
        <v>2.5882666057856243E-2</v>
      </c>
      <c r="G5059">
        <f>IF('Input and Summary Results'!$J$4="yes",IF(C5059=FALSE,FALSE,IF('Data Transformation'!E5059&lt;$R$10,E5059,$R$10)),IF(C5059=FALSE,FALSE,IF(C5059&lt;$R$10,C5059,$R$10)))</f>
        <v>0.85368664999999999</v>
      </c>
      <c r="H5059">
        <f>IF('Input and Summary Results'!$J$4="yes",'Data Transformation'!F5059,'Data Transformation'!D5059)</f>
        <v>5.0911720000000001E-2</v>
      </c>
      <c r="I5059">
        <f t="shared" si="265"/>
        <v>293</v>
      </c>
    </row>
    <row r="5060" spans="2:9" x14ac:dyDescent="0.25">
      <c r="B5060">
        <f>IF('Input and Summary Results'!D4642=0,FALSE,'Input and Summary Results'!$B4642)</f>
        <v>293</v>
      </c>
      <c r="C5060">
        <f>IF(OR(B5060=0,'Input and Summary Results'!D4642=0,'Input and Summary Results'!D4642=""),FALSE,'Input and Summary Results'!$D4642)</f>
        <v>0.87409694000000004</v>
      </c>
      <c r="D5060">
        <f>IF(OR(B5060=0,'Input and Summary Results'!E4642=0),FALSE,'Input and Summary Results'!$E4642)</f>
        <v>6.4227140000000002E-2</v>
      </c>
      <c r="E5060">
        <f t="shared" si="266"/>
        <v>-5.8440400120227977E-2</v>
      </c>
      <c r="F5060">
        <f t="shared" si="267"/>
        <v>3.1889573666737697E-2</v>
      </c>
      <c r="G5060">
        <f>IF('Input and Summary Results'!$J$4="yes",IF(C5060=FALSE,FALSE,IF('Data Transformation'!E5060&lt;$R$10,E5060,$R$10)),IF(C5060=FALSE,FALSE,IF(C5060&lt;$R$10,C5060,$R$10)))</f>
        <v>0.87409694000000004</v>
      </c>
      <c r="H5060">
        <f>IF('Input and Summary Results'!$J$4="yes",'Data Transformation'!F5060,'Data Transformation'!D5060)</f>
        <v>6.4227140000000002E-2</v>
      </c>
      <c r="I5060">
        <f t="shared" si="265"/>
        <v>293</v>
      </c>
    </row>
    <row r="5061" spans="2:9" x14ac:dyDescent="0.25">
      <c r="B5061">
        <f>IF('Input and Summary Results'!D4643=0,FALSE,'Input and Summary Results'!$B4643)</f>
        <v>293</v>
      </c>
      <c r="C5061">
        <f>IF(OR(B5061=0,'Input and Summary Results'!D4643=0,'Input and Summary Results'!D4643=""),FALSE,'Input and Summary Results'!$D4643)</f>
        <v>0.87540867</v>
      </c>
      <c r="D5061">
        <f>IF(OR(B5061=0,'Input and Summary Results'!E4643=0),FALSE,'Input and Summary Results'!$E4643)</f>
        <v>6.3535690000000006E-2</v>
      </c>
      <c r="E5061">
        <f t="shared" si="266"/>
        <v>-5.778915647260522E-2</v>
      </c>
      <c r="F5061">
        <f t="shared" si="267"/>
        <v>3.1498990591445709E-2</v>
      </c>
      <c r="G5061">
        <f>IF('Input and Summary Results'!$J$4="yes",IF(C5061=FALSE,FALSE,IF('Data Transformation'!E5061&lt;$R$10,E5061,$R$10)),IF(C5061=FALSE,FALSE,IF(C5061&lt;$R$10,C5061,$R$10)))</f>
        <v>0.87540867</v>
      </c>
      <c r="H5061">
        <f>IF('Input and Summary Results'!$J$4="yes",'Data Transformation'!F5061,'Data Transformation'!D5061)</f>
        <v>6.3535690000000006E-2</v>
      </c>
      <c r="I5061">
        <f t="shared" ref="I5061:I5124" si="268">IF(G5061=FALSE,"",B5061)</f>
        <v>293</v>
      </c>
    </row>
    <row r="5062" spans="2:9" x14ac:dyDescent="0.25">
      <c r="B5062">
        <f>IF('Input and Summary Results'!D4644=0,FALSE,'Input and Summary Results'!$B4644)</f>
        <v>293</v>
      </c>
      <c r="C5062">
        <f>IF(OR(B5062=0,'Input and Summary Results'!D4644=0,'Input and Summary Results'!D4644=""),FALSE,'Input and Summary Results'!$D4644)</f>
        <v>0.89311410000000002</v>
      </c>
      <c r="D5062">
        <f>IF(OR(B5062=0,'Input and Summary Results'!E4644=0),FALSE,'Input and Summary Results'!$E4644)</f>
        <v>5.5863919999999997E-2</v>
      </c>
      <c r="E5062">
        <f t="shared" si="266"/>
        <v>-4.909305417424998E-2</v>
      </c>
      <c r="F5062">
        <f t="shared" si="267"/>
        <v>2.7146521681832139E-2</v>
      </c>
      <c r="G5062">
        <f>IF('Input and Summary Results'!$J$4="yes",IF(C5062=FALSE,FALSE,IF('Data Transformation'!E5062&lt;$R$10,E5062,$R$10)),IF(C5062=FALSE,FALSE,IF(C5062&lt;$R$10,C5062,$R$10)))</f>
        <v>0.89311410000000002</v>
      </c>
      <c r="H5062">
        <f>IF('Input and Summary Results'!$J$4="yes",'Data Transformation'!F5062,'Data Transformation'!D5062)</f>
        <v>5.5863919999999997E-2</v>
      </c>
      <c r="I5062">
        <f t="shared" si="268"/>
        <v>293</v>
      </c>
    </row>
    <row r="5063" spans="2:9" x14ac:dyDescent="0.25">
      <c r="B5063">
        <f>IF('Input and Summary Results'!D4645=0,FALSE,'Input and Summary Results'!$B4645)</f>
        <v>293</v>
      </c>
      <c r="C5063">
        <f>IF(OR(B5063=0,'Input and Summary Results'!D4645=0,'Input and Summary Results'!D4645=""),FALSE,'Input and Summary Results'!$D4645)</f>
        <v>0.96355977000000004</v>
      </c>
      <c r="D5063">
        <f>IF(OR(B5063=0,'Input and Summary Results'!E4645=0),FALSE,'Input and Summary Results'!$E4645)</f>
        <v>4.4713169999999997E-2</v>
      </c>
      <c r="E5063">
        <f t="shared" si="266"/>
        <v>-1.612134071160979E-2</v>
      </c>
      <c r="F5063">
        <f t="shared" si="267"/>
        <v>2.0139400153661453E-2</v>
      </c>
      <c r="G5063">
        <f>IF('Input and Summary Results'!$J$4="yes",IF(C5063=FALSE,FALSE,IF('Data Transformation'!E5063&lt;$R$10,E5063,$R$10)),IF(C5063=FALSE,FALSE,IF(C5063&lt;$R$10,C5063,$R$10)))</f>
        <v>0.96355977000000004</v>
      </c>
      <c r="H5063">
        <f>IF('Input and Summary Results'!$J$4="yes",'Data Transformation'!F5063,'Data Transformation'!D5063)</f>
        <v>4.4713169999999997E-2</v>
      </c>
      <c r="I5063">
        <f t="shared" si="268"/>
        <v>293</v>
      </c>
    </row>
    <row r="5064" spans="2:9" x14ac:dyDescent="0.25">
      <c r="B5064">
        <f>IF('Input and Summary Results'!D4646=0,FALSE,'Input and Summary Results'!$B4646)</f>
        <v>293</v>
      </c>
      <c r="C5064">
        <f>IF(OR(B5064=0,'Input and Summary Results'!D4646=0,'Input and Summary Results'!D4646=""),FALSE,'Input and Summary Results'!$D4646)</f>
        <v>1.0012873</v>
      </c>
      <c r="D5064">
        <f>IF(OR(B5064=0,'Input and Summary Results'!E4646=0),FALSE,'Input and Summary Results'!$E4646)</f>
        <v>6.7793430000000002E-2</v>
      </c>
      <c r="E5064">
        <f t="shared" si="266"/>
        <v>5.5870775141504073E-4</v>
      </c>
      <c r="F5064">
        <f t="shared" si="267"/>
        <v>2.9384521924926042E-2</v>
      </c>
      <c r="G5064">
        <f>IF('Input and Summary Results'!$J$4="yes",IF(C5064=FALSE,FALSE,IF('Data Transformation'!E5064&lt;$R$10,E5064,$R$10)),IF(C5064=FALSE,FALSE,IF(C5064&lt;$R$10,C5064,$R$10)))</f>
        <v>1.0012873</v>
      </c>
      <c r="H5064">
        <f>IF('Input and Summary Results'!$J$4="yes",'Data Transformation'!F5064,'Data Transformation'!D5064)</f>
        <v>6.7793430000000002E-2</v>
      </c>
      <c r="I5064">
        <f t="shared" si="268"/>
        <v>293</v>
      </c>
    </row>
    <row r="5065" spans="2:9" x14ac:dyDescent="0.25">
      <c r="B5065">
        <f>IF('Input and Summary Results'!D4647=0,FALSE,'Input and Summary Results'!$B4647)</f>
        <v>293</v>
      </c>
      <c r="C5065">
        <f>IF(OR(B5065=0,'Input and Summary Results'!D4647=0,'Input and Summary Results'!D4647=""),FALSE,'Input and Summary Results'!$D4647)</f>
        <v>1.0261241000000001</v>
      </c>
      <c r="D5065">
        <f>IF(OR(B5065=0,'Input and Summary Results'!E4647=0),FALSE,'Input and Summary Results'!$E4647)</f>
        <v>8.1181890000000007E-2</v>
      </c>
      <c r="E5065">
        <f t="shared" si="266"/>
        <v>1.1199887760174228E-2</v>
      </c>
      <c r="F5065">
        <f t="shared" si="267"/>
        <v>3.433594460942882E-2</v>
      </c>
      <c r="G5065">
        <f>IF('Input and Summary Results'!$J$4="yes",IF(C5065=FALSE,FALSE,IF('Data Transformation'!E5065&lt;$R$10,E5065,$R$10)),IF(C5065=FALSE,FALSE,IF(C5065&lt;$R$10,C5065,$R$10)))</f>
        <v>1.0261241000000001</v>
      </c>
      <c r="H5065">
        <f>IF('Input and Summary Results'!$J$4="yes",'Data Transformation'!F5065,'Data Transformation'!D5065)</f>
        <v>8.1181890000000007E-2</v>
      </c>
      <c r="I5065">
        <f t="shared" si="268"/>
        <v>293</v>
      </c>
    </row>
    <row r="5066" spans="2:9" x14ac:dyDescent="0.25">
      <c r="B5066">
        <f>IF('Input and Summary Results'!D4648=0,FALSE,'Input and Summary Results'!$B4648)</f>
        <v>293</v>
      </c>
      <c r="C5066">
        <f>IF(OR(B5066=0,'Input and Summary Results'!D4648=0,'Input and Summary Results'!D4648=""),FALSE,'Input and Summary Results'!$D4648)</f>
        <v>1.0294418299999999</v>
      </c>
      <c r="D5066">
        <f>IF(OR(B5066=0,'Input and Summary Results'!E4648=0),FALSE,'Input and Summary Results'!$E4648)</f>
        <v>4.7209769999999998E-2</v>
      </c>
      <c r="E5066">
        <f t="shared" si="266"/>
        <v>1.2601811251518533E-2</v>
      </c>
      <c r="F5066">
        <f t="shared" si="267"/>
        <v>1.9903057737609128E-2</v>
      </c>
      <c r="G5066">
        <f>IF('Input and Summary Results'!$J$4="yes",IF(C5066=FALSE,FALSE,IF('Data Transformation'!E5066&lt;$R$10,E5066,$R$10)),IF(C5066=FALSE,FALSE,IF(C5066&lt;$R$10,C5066,$R$10)))</f>
        <v>1.0294418299999999</v>
      </c>
      <c r="H5066">
        <f>IF('Input and Summary Results'!$J$4="yes",'Data Transformation'!F5066,'Data Transformation'!D5066)</f>
        <v>4.7209769999999998E-2</v>
      </c>
      <c r="I5066">
        <f t="shared" si="268"/>
        <v>293</v>
      </c>
    </row>
    <row r="5067" spans="2:9" x14ac:dyDescent="0.25">
      <c r="B5067">
        <f>IF('Input and Summary Results'!D4649=0,FALSE,'Input and Summary Results'!$B4649)</f>
        <v>293</v>
      </c>
      <c r="C5067">
        <f>IF(OR(B5067=0,'Input and Summary Results'!D4649=0,'Input and Summary Results'!D4649=""),FALSE,'Input and Summary Results'!$D4649)</f>
        <v>1.0435937900000001</v>
      </c>
      <c r="D5067">
        <f>IF(OR(B5067=0,'Input and Summary Results'!E4649=0),FALSE,'Input and Summary Results'!$E4649)</f>
        <v>6.1477209999999997E-2</v>
      </c>
      <c r="E5067">
        <f t="shared" si="266"/>
        <v>1.8531486126959654E-2</v>
      </c>
      <c r="F5067">
        <f t="shared" si="267"/>
        <v>2.556656564619841E-2</v>
      </c>
      <c r="G5067">
        <f>IF('Input and Summary Results'!$J$4="yes",IF(C5067=FALSE,FALSE,IF('Data Transformation'!E5067&lt;$R$10,E5067,$R$10)),IF(C5067=FALSE,FALSE,IF(C5067&lt;$R$10,C5067,$R$10)))</f>
        <v>1.0435937900000001</v>
      </c>
      <c r="H5067">
        <f>IF('Input and Summary Results'!$J$4="yes",'Data Transformation'!F5067,'Data Transformation'!D5067)</f>
        <v>6.1477209999999997E-2</v>
      </c>
      <c r="I5067">
        <f t="shared" si="268"/>
        <v>293</v>
      </c>
    </row>
    <row r="5068" spans="2:9" x14ac:dyDescent="0.25">
      <c r="B5068">
        <f>IF('Input and Summary Results'!D4650=0,FALSE,'Input and Summary Results'!$B4650)</f>
        <v>293</v>
      </c>
      <c r="C5068">
        <f>IF(OR(B5068=0,'Input and Summary Results'!D4650=0,'Input and Summary Results'!D4650=""),FALSE,'Input and Summary Results'!$D4650)</f>
        <v>1.0732682200000001</v>
      </c>
      <c r="D5068">
        <f>IF(OR(B5068=0,'Input and Summary Results'!E4650=0),FALSE,'Input and Summary Results'!$E4650)</f>
        <v>4.6576300000000001E-2</v>
      </c>
      <c r="E5068">
        <f t="shared" si="266"/>
        <v>3.0708269877584002E-2</v>
      </c>
      <c r="F5068">
        <f t="shared" si="267"/>
        <v>1.8834168219385085E-2</v>
      </c>
      <c r="G5068">
        <f>IF('Input and Summary Results'!$J$4="yes",IF(C5068=FALSE,FALSE,IF('Data Transformation'!E5068&lt;$R$10,E5068,$R$10)),IF(C5068=FALSE,FALSE,IF(C5068&lt;$R$10,C5068,$R$10)))</f>
        <v>1.0732682200000001</v>
      </c>
      <c r="H5068">
        <f>IF('Input and Summary Results'!$J$4="yes",'Data Transformation'!F5068,'Data Transformation'!D5068)</f>
        <v>4.6576300000000001E-2</v>
      </c>
      <c r="I5068">
        <f t="shared" si="268"/>
        <v>293</v>
      </c>
    </row>
    <row r="5069" spans="2:9" x14ac:dyDescent="0.25">
      <c r="B5069">
        <f>IF('Input and Summary Results'!D4651=0,FALSE,'Input and Summary Results'!$B4651)</f>
        <v>293</v>
      </c>
      <c r="C5069">
        <f>IF(OR(B5069=0,'Input and Summary Results'!D4651=0,'Input and Summary Results'!D4651=""),FALSE,'Input and Summary Results'!$D4651)</f>
        <v>1.10576987</v>
      </c>
      <c r="D5069">
        <f>IF(OR(B5069=0,'Input and Summary Results'!E4651=0),FALSE,'Input and Summary Results'!$E4651)</f>
        <v>5.0497889999999997E-2</v>
      </c>
      <c r="E5069">
        <f t="shared" si="266"/>
        <v>4.3664752114734057E-2</v>
      </c>
      <c r="F5069">
        <f t="shared" si="267"/>
        <v>1.9819751699329625E-2</v>
      </c>
      <c r="G5069">
        <f>IF('Input and Summary Results'!$J$4="yes",IF(C5069=FALSE,FALSE,IF('Data Transformation'!E5069&lt;$R$10,E5069,$R$10)),IF(C5069=FALSE,FALSE,IF(C5069&lt;$R$10,C5069,$R$10)))</f>
        <v>1.10576987</v>
      </c>
      <c r="H5069">
        <f>IF('Input and Summary Results'!$J$4="yes",'Data Transformation'!F5069,'Data Transformation'!D5069)</f>
        <v>5.0497889999999997E-2</v>
      </c>
      <c r="I5069">
        <f t="shared" si="268"/>
        <v>293</v>
      </c>
    </row>
    <row r="5070" spans="2:9" x14ac:dyDescent="0.25">
      <c r="B5070">
        <f>IF('Input and Summary Results'!D4652=0,FALSE,'Input and Summary Results'!$B4652)</f>
        <v>293</v>
      </c>
      <c r="C5070">
        <f>IF(OR(B5070=0,'Input and Summary Results'!D4652=0,'Input and Summary Results'!D4652=""),FALSE,'Input and Summary Results'!$D4652)</f>
        <v>1.12017649</v>
      </c>
      <c r="D5070">
        <f>IF(OR(B5070=0,'Input and Summary Results'!E4652=0),FALSE,'Input and Summary Results'!$E4652)</f>
        <v>4.1572280000000003E-2</v>
      </c>
      <c r="E5070">
        <f t="shared" si="266"/>
        <v>4.9286453558204789E-2</v>
      </c>
      <c r="F5070">
        <f t="shared" si="267"/>
        <v>1.6106720397247403E-2</v>
      </c>
      <c r="G5070">
        <f>IF('Input and Summary Results'!$J$4="yes",IF(C5070=FALSE,FALSE,IF('Data Transformation'!E5070&lt;$R$10,E5070,$R$10)),IF(C5070=FALSE,FALSE,IF(C5070&lt;$R$10,C5070,$R$10)))</f>
        <v>1.12017649</v>
      </c>
      <c r="H5070">
        <f>IF('Input and Summary Results'!$J$4="yes",'Data Transformation'!F5070,'Data Transformation'!D5070)</f>
        <v>4.1572280000000003E-2</v>
      </c>
      <c r="I5070">
        <f t="shared" si="268"/>
        <v>293</v>
      </c>
    </row>
    <row r="5071" spans="2:9" x14ac:dyDescent="0.25">
      <c r="B5071">
        <f>IF('Input and Summary Results'!D4653=0,FALSE,'Input and Summary Results'!$B4653)</f>
        <v>293</v>
      </c>
      <c r="C5071">
        <f>IF(OR(B5071=0,'Input and Summary Results'!D4653=0,'Input and Summary Results'!D4653=""),FALSE,'Input and Summary Results'!$D4653)</f>
        <v>1.13812571</v>
      </c>
      <c r="D5071">
        <f>IF(OR(B5071=0,'Input and Summary Results'!E4653=0),FALSE,'Input and Summary Results'!$E4653)</f>
        <v>6.254461E-2</v>
      </c>
      <c r="E5071">
        <f t="shared" si="266"/>
        <v>5.6190234066165759E-2</v>
      </c>
      <c r="F5071">
        <f t="shared" si="267"/>
        <v>2.3850054964490702E-2</v>
      </c>
      <c r="G5071">
        <f>IF('Input and Summary Results'!$J$4="yes",IF(C5071=FALSE,FALSE,IF('Data Transformation'!E5071&lt;$R$10,E5071,$R$10)),IF(C5071=FALSE,FALSE,IF(C5071&lt;$R$10,C5071,$R$10)))</f>
        <v>1.13812571</v>
      </c>
      <c r="H5071">
        <f>IF('Input and Summary Results'!$J$4="yes",'Data Transformation'!F5071,'Data Transformation'!D5071)</f>
        <v>6.254461E-2</v>
      </c>
      <c r="I5071">
        <f t="shared" si="268"/>
        <v>293</v>
      </c>
    </row>
    <row r="5072" spans="2:9" x14ac:dyDescent="0.25">
      <c r="B5072">
        <f>IF('Input and Summary Results'!D4654=0,FALSE,'Input and Summary Results'!$B4654)</f>
        <v>294</v>
      </c>
      <c r="C5072">
        <f>IF(OR(B5072=0,'Input and Summary Results'!D4654=0,'Input and Summary Results'!D4654=""),FALSE,'Input and Summary Results'!$D4654)</f>
        <v>0.77962346000000005</v>
      </c>
      <c r="D5072">
        <f>IF(OR(B5072=0,'Input and Summary Results'!E4654=0),FALSE,'Input and Summary Results'!$E4654)</f>
        <v>6.1567080000000003E-2</v>
      </c>
      <c r="E5072">
        <f t="shared" si="266"/>
        <v>-0.10811510080730248</v>
      </c>
      <c r="F5072">
        <f t="shared" si="267"/>
        <v>3.4273099888502585E-2</v>
      </c>
      <c r="G5072">
        <f>IF('Input and Summary Results'!$J$4="yes",IF(C5072=FALSE,FALSE,IF('Data Transformation'!E5072&lt;$R$10,E5072,$R$10)),IF(C5072=FALSE,FALSE,IF(C5072&lt;$R$10,C5072,$R$10)))</f>
        <v>0.77962346000000005</v>
      </c>
      <c r="H5072">
        <f>IF('Input and Summary Results'!$J$4="yes",'Data Transformation'!F5072,'Data Transformation'!D5072)</f>
        <v>6.1567080000000003E-2</v>
      </c>
      <c r="I5072">
        <f t="shared" si="268"/>
        <v>294</v>
      </c>
    </row>
    <row r="5073" spans="2:9" x14ac:dyDescent="0.25">
      <c r="B5073">
        <f>IF('Input and Summary Results'!D4655=0,FALSE,'Input and Summary Results'!$B4655)</f>
        <v>294</v>
      </c>
      <c r="C5073">
        <f>IF(OR(B5073=0,'Input and Summary Results'!D4655=0,'Input and Summary Results'!D4655=""),FALSE,'Input and Summary Results'!$D4655)</f>
        <v>0.78478890999999995</v>
      </c>
      <c r="D5073">
        <f>IF(OR(B5073=0,'Input and Summary Results'!E4655=0),FALSE,'Input and Summary Results'!$E4655)</f>
        <v>4.2516529999999997E-2</v>
      </c>
      <c r="E5073">
        <f t="shared" si="266"/>
        <v>-0.10524714268192337</v>
      </c>
      <c r="F5073">
        <f t="shared" si="267"/>
        <v>2.3512276721647355E-2</v>
      </c>
      <c r="G5073">
        <f>IF('Input and Summary Results'!$J$4="yes",IF(C5073=FALSE,FALSE,IF('Data Transformation'!E5073&lt;$R$10,E5073,$R$10)),IF(C5073=FALSE,FALSE,IF(C5073&lt;$R$10,C5073,$R$10)))</f>
        <v>0.78478890999999995</v>
      </c>
      <c r="H5073">
        <f>IF('Input and Summary Results'!$J$4="yes",'Data Transformation'!F5073,'Data Transformation'!D5073)</f>
        <v>4.2516529999999997E-2</v>
      </c>
      <c r="I5073">
        <f t="shared" si="268"/>
        <v>294</v>
      </c>
    </row>
    <row r="5074" spans="2:9" x14ac:dyDescent="0.25">
      <c r="B5074">
        <f>IF('Input and Summary Results'!D4656=0,FALSE,'Input and Summary Results'!$B4656)</f>
        <v>294</v>
      </c>
      <c r="C5074">
        <f>IF(OR(B5074=0,'Input and Summary Results'!D4656=0,'Input and Summary Results'!D4656=""),FALSE,'Input and Summary Results'!$D4656)</f>
        <v>0.79182313999999998</v>
      </c>
      <c r="D5074">
        <f>IF(OR(B5074=0,'Input and Summary Results'!E4656=0),FALSE,'Input and Summary Results'!$E4656)</f>
        <v>5.8419800000000001E-2</v>
      </c>
      <c r="E5074">
        <f t="shared" si="266"/>
        <v>-0.10137181070775084</v>
      </c>
      <c r="F5074">
        <f t="shared" si="267"/>
        <v>3.2020020531352493E-2</v>
      </c>
      <c r="G5074">
        <f>IF('Input and Summary Results'!$J$4="yes",IF(C5074=FALSE,FALSE,IF('Data Transformation'!E5074&lt;$R$10,E5074,$R$10)),IF(C5074=FALSE,FALSE,IF(C5074&lt;$R$10,C5074,$R$10)))</f>
        <v>0.79182313999999998</v>
      </c>
      <c r="H5074">
        <f>IF('Input and Summary Results'!$J$4="yes",'Data Transformation'!F5074,'Data Transformation'!D5074)</f>
        <v>5.8419800000000001E-2</v>
      </c>
      <c r="I5074">
        <f t="shared" si="268"/>
        <v>294</v>
      </c>
    </row>
    <row r="5075" spans="2:9" x14ac:dyDescent="0.25">
      <c r="B5075">
        <f>IF('Input and Summary Results'!D4657=0,FALSE,'Input and Summary Results'!$B4657)</f>
        <v>294</v>
      </c>
      <c r="C5075">
        <f>IF(OR(B5075=0,'Input and Summary Results'!D4657=0,'Input and Summary Results'!D4657=""),FALSE,'Input and Summary Results'!$D4657)</f>
        <v>0.95005311999999997</v>
      </c>
      <c r="D5075">
        <f>IF(OR(B5075=0,'Input and Summary Results'!E4657=0),FALSE,'Input and Summary Results'!$E4657)</f>
        <v>7.959215E-2</v>
      </c>
      <c r="E5075">
        <f t="shared" si="266"/>
        <v>-2.2252111471234501E-2</v>
      </c>
      <c r="F5075">
        <f t="shared" si="267"/>
        <v>3.6359012325542388E-2</v>
      </c>
      <c r="G5075">
        <f>IF('Input and Summary Results'!$J$4="yes",IF(C5075=FALSE,FALSE,IF('Data Transformation'!E5075&lt;$R$10,E5075,$R$10)),IF(C5075=FALSE,FALSE,IF(C5075&lt;$R$10,C5075,$R$10)))</f>
        <v>0.95005311999999997</v>
      </c>
      <c r="H5075">
        <f>IF('Input and Summary Results'!$J$4="yes",'Data Transformation'!F5075,'Data Transformation'!D5075)</f>
        <v>7.959215E-2</v>
      </c>
      <c r="I5075">
        <f t="shared" si="268"/>
        <v>294</v>
      </c>
    </row>
    <row r="5076" spans="2:9" x14ac:dyDescent="0.25">
      <c r="B5076">
        <f>IF('Input and Summary Results'!D4658=0,FALSE,'Input and Summary Results'!$B4658)</f>
        <v>294</v>
      </c>
      <c r="C5076">
        <f>IF(OR(B5076=0,'Input and Summary Results'!D4658=0,'Input and Summary Results'!D4658=""),FALSE,'Input and Summary Results'!$D4658)</f>
        <v>0.95749103999999996</v>
      </c>
      <c r="D5076">
        <f>IF(OR(B5076=0,'Input and Summary Results'!E4658=0),FALSE,'Input and Summary Results'!$E4658)</f>
        <v>4.6601869999999997E-2</v>
      </c>
      <c r="E5076">
        <f t="shared" si="266"/>
        <v>-1.8865281376848474E-2</v>
      </c>
      <c r="F5076">
        <f t="shared" si="267"/>
        <v>2.1123134039980156E-2</v>
      </c>
      <c r="G5076">
        <f>IF('Input and Summary Results'!$J$4="yes",IF(C5076=FALSE,FALSE,IF('Data Transformation'!E5076&lt;$R$10,E5076,$R$10)),IF(C5076=FALSE,FALSE,IF(C5076&lt;$R$10,C5076,$R$10)))</f>
        <v>0.95749103999999996</v>
      </c>
      <c r="H5076">
        <f>IF('Input and Summary Results'!$J$4="yes",'Data Transformation'!F5076,'Data Transformation'!D5076)</f>
        <v>4.6601869999999997E-2</v>
      </c>
      <c r="I5076">
        <f t="shared" si="268"/>
        <v>294</v>
      </c>
    </row>
    <row r="5077" spans="2:9" x14ac:dyDescent="0.25">
      <c r="B5077">
        <f>IF('Input and Summary Results'!D4659=0,FALSE,'Input and Summary Results'!$B4659)</f>
        <v>294</v>
      </c>
      <c r="C5077">
        <f>IF(OR(B5077=0,'Input and Summary Results'!D4659=0,'Input and Summary Results'!D4659=""),FALSE,'Input and Summary Results'!$D4659)</f>
        <v>0.96287062999999995</v>
      </c>
      <c r="D5077">
        <f>IF(OR(B5077=0,'Input and Summary Results'!E4659=0),FALSE,'Input and Summary Results'!$E4659)</f>
        <v>4.8635890000000001E-2</v>
      </c>
      <c r="E5077">
        <f t="shared" si="266"/>
        <v>-1.6432060177026812E-2</v>
      </c>
      <c r="F5077">
        <f t="shared" si="267"/>
        <v>2.19219234675379E-2</v>
      </c>
      <c r="G5077">
        <f>IF('Input and Summary Results'!$J$4="yes",IF(C5077=FALSE,FALSE,IF('Data Transformation'!E5077&lt;$R$10,E5077,$R$10)),IF(C5077=FALSE,FALSE,IF(C5077&lt;$R$10,C5077,$R$10)))</f>
        <v>0.96287062999999995</v>
      </c>
      <c r="H5077">
        <f>IF('Input and Summary Results'!$J$4="yes",'Data Transformation'!F5077,'Data Transformation'!D5077)</f>
        <v>4.8635890000000001E-2</v>
      </c>
      <c r="I5077">
        <f t="shared" si="268"/>
        <v>294</v>
      </c>
    </row>
    <row r="5078" spans="2:9" x14ac:dyDescent="0.25">
      <c r="B5078">
        <f>IF('Input and Summary Results'!D4660=0,FALSE,'Input and Summary Results'!$B4660)</f>
        <v>294</v>
      </c>
      <c r="C5078">
        <f>IF(OR(B5078=0,'Input and Summary Results'!D4660=0,'Input and Summary Results'!D4660=""),FALSE,'Input and Summary Results'!$D4660)</f>
        <v>1.03558788</v>
      </c>
      <c r="D5078">
        <f>IF(OR(B5078=0,'Input and Summary Results'!E4660=0),FALSE,'Input and Summary Results'!$E4660)</f>
        <v>5.0596250000000002E-2</v>
      </c>
      <c r="E5078">
        <f t="shared" si="266"/>
        <v>1.5186959028263069E-2</v>
      </c>
      <c r="F5078">
        <f t="shared" si="267"/>
        <v>2.1204161350362658E-2</v>
      </c>
      <c r="G5078">
        <f>IF('Input and Summary Results'!$J$4="yes",IF(C5078=FALSE,FALSE,IF('Data Transformation'!E5078&lt;$R$10,E5078,$R$10)),IF(C5078=FALSE,FALSE,IF(C5078&lt;$R$10,C5078,$R$10)))</f>
        <v>1.03558788</v>
      </c>
      <c r="H5078">
        <f>IF('Input and Summary Results'!$J$4="yes",'Data Transformation'!F5078,'Data Transformation'!D5078)</f>
        <v>5.0596250000000002E-2</v>
      </c>
      <c r="I5078">
        <f t="shared" si="268"/>
        <v>294</v>
      </c>
    </row>
    <row r="5079" spans="2:9" x14ac:dyDescent="0.25">
      <c r="B5079">
        <f>IF('Input and Summary Results'!D4661=0,FALSE,'Input and Summary Results'!$B4661)</f>
        <v>294</v>
      </c>
      <c r="C5079">
        <f>IF(OR(B5079=0,'Input and Summary Results'!D4661=0,'Input and Summary Results'!D4661=""),FALSE,'Input and Summary Results'!$D4661)</f>
        <v>1.03561799</v>
      </c>
      <c r="D5079">
        <f>IF(OR(B5079=0,'Input and Summary Results'!E4661=0),FALSE,'Input and Summary Results'!$E4661)</f>
        <v>7.0281419999999997E-2</v>
      </c>
      <c r="E5079">
        <f t="shared" si="266"/>
        <v>1.519958607518334E-2</v>
      </c>
      <c r="F5079">
        <f t="shared" si="267"/>
        <v>2.9453076882142611E-2</v>
      </c>
      <c r="G5079">
        <f>IF('Input and Summary Results'!$J$4="yes",IF(C5079=FALSE,FALSE,IF('Data Transformation'!E5079&lt;$R$10,E5079,$R$10)),IF(C5079=FALSE,FALSE,IF(C5079&lt;$R$10,C5079,$R$10)))</f>
        <v>1.03561799</v>
      </c>
      <c r="H5079">
        <f>IF('Input and Summary Results'!$J$4="yes",'Data Transformation'!F5079,'Data Transformation'!D5079)</f>
        <v>7.0281419999999997E-2</v>
      </c>
      <c r="I5079">
        <f t="shared" si="268"/>
        <v>294</v>
      </c>
    </row>
    <row r="5080" spans="2:9" x14ac:dyDescent="0.25">
      <c r="B5080">
        <f>IF('Input and Summary Results'!D4662=0,FALSE,'Input and Summary Results'!$B4662)</f>
        <v>295</v>
      </c>
      <c r="C5080">
        <f>IF(OR(B5080=0,'Input and Summary Results'!D4662=0,'Input and Summary Results'!D4662=""),FALSE,'Input and Summary Results'!$D4662)</f>
        <v>0.78355253999999996</v>
      </c>
      <c r="D5080">
        <f>IF(OR(B5080=0,'Input and Summary Results'!E4662=0),FALSE,'Input and Summary Results'!$E4662)</f>
        <v>6.2920770000000001E-2</v>
      </c>
      <c r="E5080">
        <f t="shared" si="266"/>
        <v>-0.10593187722084932</v>
      </c>
      <c r="F5080">
        <f t="shared" si="267"/>
        <v>3.485103140626665E-2</v>
      </c>
      <c r="G5080">
        <f>IF('Input and Summary Results'!$J$4="yes",IF(C5080=FALSE,FALSE,IF('Data Transformation'!E5080&lt;$R$10,E5080,$R$10)),IF(C5080=FALSE,FALSE,IF(C5080&lt;$R$10,C5080,$R$10)))</f>
        <v>0.78355253999999996</v>
      </c>
      <c r="H5080">
        <f>IF('Input and Summary Results'!$J$4="yes",'Data Transformation'!F5080,'Data Transformation'!D5080)</f>
        <v>6.2920770000000001E-2</v>
      </c>
      <c r="I5080">
        <f t="shared" si="268"/>
        <v>295</v>
      </c>
    </row>
    <row r="5081" spans="2:9" x14ac:dyDescent="0.25">
      <c r="B5081">
        <f>IF('Input and Summary Results'!D4663=0,FALSE,'Input and Summary Results'!$B4663)</f>
        <v>295</v>
      </c>
      <c r="C5081">
        <f>IF(OR(B5081=0,'Input and Summary Results'!D4663=0,'Input and Summary Results'!D4663=""),FALSE,'Input and Summary Results'!$D4663)</f>
        <v>0.79001138999999998</v>
      </c>
      <c r="D5081">
        <f>IF(OR(B5081=0,'Input and Summary Results'!E4663=0),FALSE,'Input and Summary Results'!$E4663)</f>
        <v>3.838722E-2</v>
      </c>
      <c r="E5081">
        <f t="shared" si="266"/>
        <v>-0.10236664721779938</v>
      </c>
      <c r="F5081">
        <f t="shared" si="267"/>
        <v>2.1088371244875344E-2</v>
      </c>
      <c r="G5081">
        <f>IF('Input and Summary Results'!$J$4="yes",IF(C5081=FALSE,FALSE,IF('Data Transformation'!E5081&lt;$R$10,E5081,$R$10)),IF(C5081=FALSE,FALSE,IF(C5081&lt;$R$10,C5081,$R$10)))</f>
        <v>0.79001138999999998</v>
      </c>
      <c r="H5081">
        <f>IF('Input and Summary Results'!$J$4="yes",'Data Transformation'!F5081,'Data Transformation'!D5081)</f>
        <v>3.838722E-2</v>
      </c>
      <c r="I5081">
        <f t="shared" si="268"/>
        <v>295</v>
      </c>
    </row>
    <row r="5082" spans="2:9" x14ac:dyDescent="0.25">
      <c r="B5082">
        <f>IF('Input and Summary Results'!D4664=0,FALSE,'Input and Summary Results'!$B4664)</f>
        <v>295</v>
      </c>
      <c r="C5082">
        <f>IF(OR(B5082=0,'Input and Summary Results'!D4664=0,'Input and Summary Results'!D4664=""),FALSE,'Input and Summary Results'!$D4664)</f>
        <v>0.82946511000000001</v>
      </c>
      <c r="D5082">
        <f>IF(OR(B5082=0,'Input and Summary Results'!E4664=0),FALSE,'Input and Summary Results'!$E4664)</f>
        <v>4.4303549999999997E-2</v>
      </c>
      <c r="E5082">
        <f t="shared" si="266"/>
        <v>-8.1201877093691116E-2</v>
      </c>
      <c r="F5082">
        <f t="shared" si="267"/>
        <v>2.3180891478364895E-2</v>
      </c>
      <c r="G5082">
        <f>IF('Input and Summary Results'!$J$4="yes",IF(C5082=FALSE,FALSE,IF('Data Transformation'!E5082&lt;$R$10,E5082,$R$10)),IF(C5082=FALSE,FALSE,IF(C5082&lt;$R$10,C5082,$R$10)))</f>
        <v>0.82946511000000001</v>
      </c>
      <c r="H5082">
        <f>IF('Input and Summary Results'!$J$4="yes",'Data Transformation'!F5082,'Data Transformation'!D5082)</f>
        <v>4.4303549999999997E-2</v>
      </c>
      <c r="I5082">
        <f t="shared" si="268"/>
        <v>295</v>
      </c>
    </row>
    <row r="5083" spans="2:9" x14ac:dyDescent="0.25">
      <c r="B5083">
        <f>IF('Input and Summary Results'!D4665=0,FALSE,'Input and Summary Results'!$B4665)</f>
        <v>295</v>
      </c>
      <c r="C5083">
        <f>IF(OR(B5083=0,'Input and Summary Results'!D4665=0,'Input and Summary Results'!D4665=""),FALSE,'Input and Summary Results'!$D4665)</f>
        <v>0.84911466999999996</v>
      </c>
      <c r="D5083">
        <f>IF(OR(B5083=0,'Input and Summary Results'!E4665=0),FALSE,'Input and Summary Results'!$E4665)</f>
        <v>5.4543429999999997E-2</v>
      </c>
      <c r="E5083">
        <f t="shared" si="266"/>
        <v>-7.1033655827434219E-2</v>
      </c>
      <c r="F5083">
        <f t="shared" si="267"/>
        <v>2.7878270693403519E-2</v>
      </c>
      <c r="G5083">
        <f>IF('Input and Summary Results'!$J$4="yes",IF(C5083=FALSE,FALSE,IF('Data Transformation'!E5083&lt;$R$10,E5083,$R$10)),IF(C5083=FALSE,FALSE,IF(C5083&lt;$R$10,C5083,$R$10)))</f>
        <v>0.84911466999999996</v>
      </c>
      <c r="H5083">
        <f>IF('Input and Summary Results'!$J$4="yes",'Data Transformation'!F5083,'Data Transformation'!D5083)</f>
        <v>5.4543429999999997E-2</v>
      </c>
      <c r="I5083">
        <f t="shared" si="268"/>
        <v>295</v>
      </c>
    </row>
    <row r="5084" spans="2:9" x14ac:dyDescent="0.25">
      <c r="B5084">
        <f>IF('Input and Summary Results'!D4666=0,FALSE,'Input and Summary Results'!$B4666)</f>
        <v>295</v>
      </c>
      <c r="C5084">
        <f>IF(OR(B5084=0,'Input and Summary Results'!D4666=0,'Input and Summary Results'!D4666=""),FALSE,'Input and Summary Results'!$D4666)</f>
        <v>0.91789509000000002</v>
      </c>
      <c r="D5084">
        <f>IF(OR(B5084=0,'Input and Summary Results'!E4666=0),FALSE,'Input and Summary Results'!$E4666)</f>
        <v>3.4613860000000003E-2</v>
      </c>
      <c r="E5084">
        <f t="shared" si="266"/>
        <v>-3.7206953262506857E-2</v>
      </c>
      <c r="F5084">
        <f t="shared" si="267"/>
        <v>1.6366157095360431E-2</v>
      </c>
      <c r="G5084">
        <f>IF('Input and Summary Results'!$J$4="yes",IF(C5084=FALSE,FALSE,IF('Data Transformation'!E5084&lt;$R$10,E5084,$R$10)),IF(C5084=FALSE,FALSE,IF(C5084&lt;$R$10,C5084,$R$10)))</f>
        <v>0.91789509000000002</v>
      </c>
      <c r="H5084">
        <f>IF('Input and Summary Results'!$J$4="yes",'Data Transformation'!F5084,'Data Transformation'!D5084)</f>
        <v>3.4613860000000003E-2</v>
      </c>
      <c r="I5084">
        <f t="shared" si="268"/>
        <v>295</v>
      </c>
    </row>
    <row r="5085" spans="2:9" x14ac:dyDescent="0.25">
      <c r="B5085">
        <f>IF('Input and Summary Results'!D4667=0,FALSE,'Input and Summary Results'!$B4667)</f>
        <v>295</v>
      </c>
      <c r="C5085">
        <f>IF(OR(B5085=0,'Input and Summary Results'!D4667=0,'Input and Summary Results'!D4667=""),FALSE,'Input and Summary Results'!$D4667)</f>
        <v>0.94874301999999999</v>
      </c>
      <c r="D5085">
        <f>IF(OR(B5085=0,'Input and Summary Results'!E4667=0),FALSE,'Input and Summary Results'!$E4667)</f>
        <v>5.5873689999999997E-2</v>
      </c>
      <c r="E5085">
        <f t="shared" si="266"/>
        <v>-2.285140623389114E-2</v>
      </c>
      <c r="F5085">
        <f t="shared" si="267"/>
        <v>2.5559272583633868E-2</v>
      </c>
      <c r="G5085">
        <f>IF('Input and Summary Results'!$J$4="yes",IF(C5085=FALSE,FALSE,IF('Data Transformation'!E5085&lt;$R$10,E5085,$R$10)),IF(C5085=FALSE,FALSE,IF(C5085&lt;$R$10,C5085,$R$10)))</f>
        <v>0.94874301999999999</v>
      </c>
      <c r="H5085">
        <f>IF('Input and Summary Results'!$J$4="yes",'Data Transformation'!F5085,'Data Transformation'!D5085)</f>
        <v>5.5873689999999997E-2</v>
      </c>
      <c r="I5085">
        <f t="shared" si="268"/>
        <v>295</v>
      </c>
    </row>
    <row r="5086" spans="2:9" x14ac:dyDescent="0.25">
      <c r="B5086">
        <f>IF('Input and Summary Results'!D4668=0,FALSE,'Input and Summary Results'!$B4668)</f>
        <v>295</v>
      </c>
      <c r="C5086">
        <f>IF(OR(B5086=0,'Input and Summary Results'!D4668=0,'Input and Summary Results'!D4668=""),FALSE,'Input and Summary Results'!$D4668)</f>
        <v>0.95147923000000001</v>
      </c>
      <c r="D5086">
        <f>IF(OR(B5086=0,'Input and Summary Results'!E4668=0),FALSE,'Input and Summary Results'!$E4668)</f>
        <v>4.9421739999999999E-2</v>
      </c>
      <c r="E5086">
        <f t="shared" si="266"/>
        <v>-2.1600687560713965E-2</v>
      </c>
      <c r="F5086">
        <f t="shared" si="267"/>
        <v>2.254283066168454E-2</v>
      </c>
      <c r="G5086">
        <f>IF('Input and Summary Results'!$J$4="yes",IF(C5086=FALSE,FALSE,IF('Data Transformation'!E5086&lt;$R$10,E5086,$R$10)),IF(C5086=FALSE,FALSE,IF(C5086&lt;$R$10,C5086,$R$10)))</f>
        <v>0.95147923000000001</v>
      </c>
      <c r="H5086">
        <f>IF('Input and Summary Results'!$J$4="yes",'Data Transformation'!F5086,'Data Transformation'!D5086)</f>
        <v>4.9421739999999999E-2</v>
      </c>
      <c r="I5086">
        <f t="shared" si="268"/>
        <v>295</v>
      </c>
    </row>
    <row r="5087" spans="2:9" x14ac:dyDescent="0.25">
      <c r="B5087">
        <f>IF('Input and Summary Results'!D4669=0,FALSE,'Input and Summary Results'!$B4669)</f>
        <v>295</v>
      </c>
      <c r="C5087">
        <f>IF(OR(B5087=0,'Input and Summary Results'!D4669=0,'Input and Summary Results'!D4669=""),FALSE,'Input and Summary Results'!$D4669)</f>
        <v>0.95407092999999998</v>
      </c>
      <c r="D5087">
        <f>IF(OR(B5087=0,'Input and Summary Results'!E4669=0),FALSE,'Input and Summary Results'!$E4669)</f>
        <v>5.4930600000000003E-2</v>
      </c>
      <c r="E5087">
        <f t="shared" si="266"/>
        <v>-2.0419336655968862E-2</v>
      </c>
      <c r="F5087">
        <f t="shared" si="267"/>
        <v>2.4987534627011435E-2</v>
      </c>
      <c r="G5087">
        <f>IF('Input and Summary Results'!$J$4="yes",IF(C5087=FALSE,FALSE,IF('Data Transformation'!E5087&lt;$R$10,E5087,$R$10)),IF(C5087=FALSE,FALSE,IF(C5087&lt;$R$10,C5087,$R$10)))</f>
        <v>0.95407092999999998</v>
      </c>
      <c r="H5087">
        <f>IF('Input and Summary Results'!$J$4="yes",'Data Transformation'!F5087,'Data Transformation'!D5087)</f>
        <v>5.4930600000000003E-2</v>
      </c>
      <c r="I5087">
        <f t="shared" si="268"/>
        <v>295</v>
      </c>
    </row>
    <row r="5088" spans="2:9" x14ac:dyDescent="0.25">
      <c r="B5088">
        <f>IF('Input and Summary Results'!D4670=0,FALSE,'Input and Summary Results'!$B4670)</f>
        <v>295</v>
      </c>
      <c r="C5088">
        <f>IF(OR(B5088=0,'Input and Summary Results'!D4670=0,'Input and Summary Results'!D4670=""),FALSE,'Input and Summary Results'!$D4670)</f>
        <v>0.95672815</v>
      </c>
      <c r="D5088">
        <f>IF(OR(B5088=0,'Input and Summary Results'!E4670=0),FALSE,'Input and Summary Results'!$E4670)</f>
        <v>3.4892890000000003E-2</v>
      </c>
      <c r="E5088">
        <f t="shared" si="266"/>
        <v>-1.9211447517666031E-2</v>
      </c>
      <c r="F5088">
        <f t="shared" si="267"/>
        <v>1.5828440147810013E-2</v>
      </c>
      <c r="G5088">
        <f>IF('Input and Summary Results'!$J$4="yes",IF(C5088=FALSE,FALSE,IF('Data Transformation'!E5088&lt;$R$10,E5088,$R$10)),IF(C5088=FALSE,FALSE,IF(C5088&lt;$R$10,C5088,$R$10)))</f>
        <v>0.95672815</v>
      </c>
      <c r="H5088">
        <f>IF('Input and Summary Results'!$J$4="yes",'Data Transformation'!F5088,'Data Transformation'!D5088)</f>
        <v>3.4892890000000003E-2</v>
      </c>
      <c r="I5088">
        <f t="shared" si="268"/>
        <v>295</v>
      </c>
    </row>
    <row r="5089" spans="2:9" x14ac:dyDescent="0.25">
      <c r="B5089">
        <f>IF('Input and Summary Results'!D4671=0,FALSE,'Input and Summary Results'!$B4671)</f>
        <v>295</v>
      </c>
      <c r="C5089">
        <f>IF(OR(B5089=0,'Input and Summary Results'!D4671=0,'Input and Summary Results'!D4671=""),FALSE,'Input and Summary Results'!$D4671)</f>
        <v>0.98600558000000005</v>
      </c>
      <c r="D5089">
        <f>IF(OR(B5089=0,'Input and Summary Results'!E4671=0),FALSE,'Input and Summary Results'!$E4671)</f>
        <v>4.4319089999999998E-2</v>
      </c>
      <c r="E5089">
        <f t="shared" si="266"/>
        <v>-6.120627293726027E-3</v>
      </c>
      <c r="F5089">
        <f t="shared" si="267"/>
        <v>1.9507480941436457E-2</v>
      </c>
      <c r="G5089">
        <f>IF('Input and Summary Results'!$J$4="yes",IF(C5089=FALSE,FALSE,IF('Data Transformation'!E5089&lt;$R$10,E5089,$R$10)),IF(C5089=FALSE,FALSE,IF(C5089&lt;$R$10,C5089,$R$10)))</f>
        <v>0.98600558000000005</v>
      </c>
      <c r="H5089">
        <f>IF('Input and Summary Results'!$J$4="yes",'Data Transformation'!F5089,'Data Transformation'!D5089)</f>
        <v>4.4319089999999998E-2</v>
      </c>
      <c r="I5089">
        <f t="shared" si="268"/>
        <v>295</v>
      </c>
    </row>
    <row r="5090" spans="2:9" x14ac:dyDescent="0.25">
      <c r="B5090">
        <f>IF('Input and Summary Results'!D4672=0,FALSE,'Input and Summary Results'!$B4672)</f>
        <v>295</v>
      </c>
      <c r="C5090">
        <f>IF(OR(B5090=0,'Input and Summary Results'!D4672=0,'Input and Summary Results'!D4672=""),FALSE,'Input and Summary Results'!$D4672)</f>
        <v>1.0156614900000001</v>
      </c>
      <c r="D5090">
        <f>IF(OR(B5090=0,'Input and Summary Results'!E4672=0),FALSE,'Input and Summary Results'!$E4672)</f>
        <v>4.6765910000000001E-2</v>
      </c>
      <c r="E5090">
        <f t="shared" si="266"/>
        <v>6.7489859780712419E-3</v>
      </c>
      <c r="F5090">
        <f t="shared" si="267"/>
        <v>1.9983434579172631E-2</v>
      </c>
      <c r="G5090">
        <f>IF('Input and Summary Results'!$J$4="yes",IF(C5090=FALSE,FALSE,IF('Data Transformation'!E5090&lt;$R$10,E5090,$R$10)),IF(C5090=FALSE,FALSE,IF(C5090&lt;$R$10,C5090,$R$10)))</f>
        <v>1.0156614900000001</v>
      </c>
      <c r="H5090">
        <f>IF('Input and Summary Results'!$J$4="yes",'Data Transformation'!F5090,'Data Transformation'!D5090)</f>
        <v>4.6765910000000001E-2</v>
      </c>
      <c r="I5090">
        <f t="shared" si="268"/>
        <v>295</v>
      </c>
    </row>
    <row r="5091" spans="2:9" x14ac:dyDescent="0.25">
      <c r="B5091">
        <f>IF('Input and Summary Results'!D4673=0,FALSE,'Input and Summary Results'!$B4673)</f>
        <v>295</v>
      </c>
      <c r="C5091">
        <f>IF(OR(B5091=0,'Input and Summary Results'!D4673=0,'Input and Summary Results'!D4673=""),FALSE,'Input and Summary Results'!$D4673)</f>
        <v>1.04241677</v>
      </c>
      <c r="D5091">
        <f>IF(OR(B5091=0,'Input and Summary Results'!E4673=0),FALSE,'Input and Summary Results'!$E4673)</f>
        <v>6.0738519999999997E-2</v>
      </c>
      <c r="E5091">
        <f t="shared" si="266"/>
        <v>1.8041389523289975E-2</v>
      </c>
      <c r="F5091">
        <f t="shared" si="267"/>
        <v>2.5287887185468053E-2</v>
      </c>
      <c r="G5091">
        <f>IF('Input and Summary Results'!$J$4="yes",IF(C5091=FALSE,FALSE,IF('Data Transformation'!E5091&lt;$R$10,E5091,$R$10)),IF(C5091=FALSE,FALSE,IF(C5091&lt;$R$10,C5091,$R$10)))</f>
        <v>1.04241677</v>
      </c>
      <c r="H5091">
        <f>IF('Input and Summary Results'!$J$4="yes",'Data Transformation'!F5091,'Data Transformation'!D5091)</f>
        <v>6.0738519999999997E-2</v>
      </c>
      <c r="I5091">
        <f t="shared" si="268"/>
        <v>295</v>
      </c>
    </row>
    <row r="5092" spans="2:9" x14ac:dyDescent="0.25">
      <c r="B5092">
        <f>IF('Input and Summary Results'!D4674=0,FALSE,'Input and Summary Results'!$B4674)</f>
        <v>295</v>
      </c>
      <c r="C5092">
        <f>IF(OR(B5092=0,'Input and Summary Results'!D4674=0,'Input and Summary Results'!D4674=""),FALSE,'Input and Summary Results'!$D4674)</f>
        <v>1.0439311</v>
      </c>
      <c r="D5092">
        <f>IF(OR(B5092=0,'Input and Summary Results'!E4674=0),FALSE,'Input and Summary Results'!$E4674)</f>
        <v>4.6342759999999997E-2</v>
      </c>
      <c r="E5092">
        <f t="shared" si="266"/>
        <v>1.8671835948576094E-2</v>
      </c>
      <c r="F5092">
        <f t="shared" si="267"/>
        <v>1.9266365222762306E-2</v>
      </c>
      <c r="G5092">
        <f>IF('Input and Summary Results'!$J$4="yes",IF(C5092=FALSE,FALSE,IF('Data Transformation'!E5092&lt;$R$10,E5092,$R$10)),IF(C5092=FALSE,FALSE,IF(C5092&lt;$R$10,C5092,$R$10)))</f>
        <v>1.0439311</v>
      </c>
      <c r="H5092">
        <f>IF('Input and Summary Results'!$J$4="yes",'Data Transformation'!F5092,'Data Transformation'!D5092)</f>
        <v>4.6342759999999997E-2</v>
      </c>
      <c r="I5092">
        <f t="shared" si="268"/>
        <v>295</v>
      </c>
    </row>
    <row r="5093" spans="2:9" x14ac:dyDescent="0.25">
      <c r="B5093">
        <f>IF('Input and Summary Results'!D4675=0,FALSE,'Input and Summary Results'!$B4675)</f>
        <v>295</v>
      </c>
      <c r="C5093">
        <f>IF(OR(B5093=0,'Input and Summary Results'!D4675=0,'Input and Summary Results'!D4675=""),FALSE,'Input and Summary Results'!$D4675)</f>
        <v>1.12526408</v>
      </c>
      <c r="D5093">
        <f>IF(OR(B5093=0,'Input and Summary Results'!E4675=0),FALSE,'Input and Summary Results'!$E4675)</f>
        <v>5.7586039999999998E-2</v>
      </c>
      <c r="E5093">
        <f t="shared" si="266"/>
        <v>5.1254455805627416E-2</v>
      </c>
      <c r="F5093">
        <f t="shared" si="267"/>
        <v>2.2210200969002759E-2</v>
      </c>
      <c r="G5093">
        <f>IF('Input and Summary Results'!$J$4="yes",IF(C5093=FALSE,FALSE,IF('Data Transformation'!E5093&lt;$R$10,E5093,$R$10)),IF(C5093=FALSE,FALSE,IF(C5093&lt;$R$10,C5093,$R$10)))</f>
        <v>1.12526408</v>
      </c>
      <c r="H5093">
        <f>IF('Input and Summary Results'!$J$4="yes",'Data Transformation'!F5093,'Data Transformation'!D5093)</f>
        <v>5.7586039999999998E-2</v>
      </c>
      <c r="I5093">
        <f t="shared" si="268"/>
        <v>295</v>
      </c>
    </row>
    <row r="5094" spans="2:9" x14ac:dyDescent="0.25">
      <c r="B5094">
        <f>IF('Input and Summary Results'!D4676=0,FALSE,'Input and Summary Results'!$B4676)</f>
        <v>295</v>
      </c>
      <c r="C5094">
        <f>IF(OR(B5094=0,'Input and Summary Results'!D4676=0,'Input and Summary Results'!D4676=""),FALSE,'Input and Summary Results'!$D4676)</f>
        <v>1.1897315799999999</v>
      </c>
      <c r="D5094">
        <f>IF(OR(B5094=0,'Input and Summary Results'!E4676=0),FALSE,'Input and Summary Results'!$E4676)</f>
        <v>6.9587369999999996E-2</v>
      </c>
      <c r="E5094">
        <f t="shared" si="266"/>
        <v>7.5448989565534308E-2</v>
      </c>
      <c r="F5094">
        <f t="shared" si="267"/>
        <v>2.5384649014696239E-2</v>
      </c>
      <c r="G5094">
        <f>IF('Input and Summary Results'!$J$4="yes",IF(C5094=FALSE,FALSE,IF('Data Transformation'!E5094&lt;$R$10,E5094,$R$10)),IF(C5094=FALSE,FALSE,IF(C5094&lt;$R$10,C5094,$R$10)))</f>
        <v>1.1897315799999999</v>
      </c>
      <c r="H5094">
        <f>IF('Input and Summary Results'!$J$4="yes",'Data Transformation'!F5094,'Data Transformation'!D5094)</f>
        <v>6.9587369999999996E-2</v>
      </c>
      <c r="I5094">
        <f t="shared" si="268"/>
        <v>295</v>
      </c>
    </row>
    <row r="5095" spans="2:9" x14ac:dyDescent="0.25">
      <c r="B5095">
        <f>IF('Input and Summary Results'!D4677=0,FALSE,'Input and Summary Results'!$B4677)</f>
        <v>296</v>
      </c>
      <c r="C5095">
        <f>IF(OR(B5095=0,'Input and Summary Results'!D4677=0,'Input and Summary Results'!D4677=""),FALSE,'Input and Summary Results'!$D4677)</f>
        <v>-6.4380800000000002E-2</v>
      </c>
      <c r="D5095">
        <f>IF(OR(B5095=0,'Input and Summary Results'!E4677=0),FALSE,'Input and Summary Results'!$E4677)</f>
        <v>4.6588310000000001E-2</v>
      </c>
      <c r="E5095" t="e">
        <f t="shared" si="266"/>
        <v>#NUM!</v>
      </c>
      <c r="F5095">
        <f t="shared" si="267"/>
        <v>-0.31405833012326656</v>
      </c>
      <c r="G5095">
        <f>IF('Input and Summary Results'!$J$4="yes",IF(C5095=FALSE,FALSE,IF('Data Transformation'!E5095&lt;$R$10,E5095,$R$10)),IF(C5095=FALSE,FALSE,IF(C5095&lt;$R$10,C5095,$R$10)))</f>
        <v>-6.4380800000000002E-2</v>
      </c>
      <c r="H5095">
        <f>IF('Input and Summary Results'!$J$4="yes",'Data Transformation'!F5095,'Data Transformation'!D5095)</f>
        <v>4.6588310000000001E-2</v>
      </c>
      <c r="I5095">
        <f t="shared" si="268"/>
        <v>296</v>
      </c>
    </row>
    <row r="5096" spans="2:9" x14ac:dyDescent="0.25">
      <c r="B5096">
        <f>IF('Input and Summary Results'!D4678=0,FALSE,'Input and Summary Results'!$B4678)</f>
        <v>296</v>
      </c>
      <c r="C5096">
        <f>IF(OR(B5096=0,'Input and Summary Results'!D4678=0,'Input and Summary Results'!D4678=""),FALSE,'Input and Summary Results'!$D4678)</f>
        <v>-6.05312E-2</v>
      </c>
      <c r="D5096">
        <f>IF(OR(B5096=0,'Input and Summary Results'!E4678=0),FALSE,'Input and Summary Results'!$E4678)</f>
        <v>7.367427E-2</v>
      </c>
      <c r="E5096" t="e">
        <f t="shared" si="266"/>
        <v>#NUM!</v>
      </c>
      <c r="F5096">
        <f t="shared" si="267"/>
        <v>-0.52823392201046726</v>
      </c>
      <c r="G5096">
        <f>IF('Input and Summary Results'!$J$4="yes",IF(C5096=FALSE,FALSE,IF('Data Transformation'!E5096&lt;$R$10,E5096,$R$10)),IF(C5096=FALSE,FALSE,IF(C5096&lt;$R$10,C5096,$R$10)))</f>
        <v>-6.05312E-2</v>
      </c>
      <c r="H5096">
        <f>IF('Input and Summary Results'!$J$4="yes",'Data Transformation'!F5096,'Data Transformation'!D5096)</f>
        <v>7.367427E-2</v>
      </c>
      <c r="I5096">
        <f t="shared" si="268"/>
        <v>296</v>
      </c>
    </row>
    <row r="5097" spans="2:9" x14ac:dyDescent="0.25">
      <c r="B5097">
        <f>IF('Input and Summary Results'!D4679=0,FALSE,'Input and Summary Results'!$B4679)</f>
        <v>296</v>
      </c>
      <c r="C5097">
        <f>IF(OR(B5097=0,'Input and Summary Results'!D4679=0,'Input and Summary Results'!D4679=""),FALSE,'Input and Summary Results'!$D4679)</f>
        <v>-3.11869E-2</v>
      </c>
      <c r="D5097">
        <f>IF(OR(B5097=0,'Input and Summary Results'!E4679=0),FALSE,'Input and Summary Results'!$E4679)</f>
        <v>8.5063379999999994E-2</v>
      </c>
      <c r="E5097" t="e">
        <f t="shared" si="266"/>
        <v>#NUM!</v>
      </c>
      <c r="F5097">
        <f t="shared" si="267"/>
        <v>-1.1837504503493452</v>
      </c>
      <c r="G5097">
        <f>IF('Input and Summary Results'!$J$4="yes",IF(C5097=FALSE,FALSE,IF('Data Transformation'!E5097&lt;$R$10,E5097,$R$10)),IF(C5097=FALSE,FALSE,IF(C5097&lt;$R$10,C5097,$R$10)))</f>
        <v>-3.11869E-2</v>
      </c>
      <c r="H5097">
        <f>IF('Input and Summary Results'!$J$4="yes",'Data Transformation'!F5097,'Data Transformation'!D5097)</f>
        <v>8.5063379999999994E-2</v>
      </c>
      <c r="I5097">
        <f t="shared" si="268"/>
        <v>296</v>
      </c>
    </row>
    <row r="5098" spans="2:9" x14ac:dyDescent="0.25">
      <c r="B5098">
        <f>IF('Input and Summary Results'!D4680=0,FALSE,'Input and Summary Results'!$B4680)</f>
        <v>296</v>
      </c>
      <c r="C5098">
        <f>IF(OR(B5098=0,'Input and Summary Results'!D4680=0,'Input and Summary Results'!D4680=""),FALSE,'Input and Summary Results'!$D4680)</f>
        <v>4.3310290000000001E-2</v>
      </c>
      <c r="D5098">
        <f>IF(OR(B5098=0,'Input and Summary Results'!E4680=0),FALSE,'Input and Summary Results'!$E4680)</f>
        <v>5.0271440000000001E-2</v>
      </c>
      <c r="E5098">
        <f t="shared" ref="E5098:E5161" si="269">IF(C5098=FALSE,FALSE,LOG10(C5098))</f>
        <v>-1.3634089082817464</v>
      </c>
      <c r="F5098">
        <f t="shared" ref="F5098:F5161" si="270">IF(D5098=FALSE, FALSE,0.434*D5098/C5098)</f>
        <v>0.50375568854422348</v>
      </c>
      <c r="G5098">
        <f>IF('Input and Summary Results'!$J$4="yes",IF(C5098=FALSE,FALSE,IF('Data Transformation'!E5098&lt;$R$10,E5098,$R$10)),IF(C5098=FALSE,FALSE,IF(C5098&lt;$R$10,C5098,$R$10)))</f>
        <v>4.3310290000000001E-2</v>
      </c>
      <c r="H5098">
        <f>IF('Input and Summary Results'!$J$4="yes",'Data Transformation'!F5098,'Data Transformation'!D5098)</f>
        <v>5.0271440000000001E-2</v>
      </c>
      <c r="I5098">
        <f t="shared" si="268"/>
        <v>296</v>
      </c>
    </row>
    <row r="5099" spans="2:9" x14ac:dyDescent="0.25">
      <c r="B5099">
        <f>IF('Input and Summary Results'!D4681=0,FALSE,'Input and Summary Results'!$B4681)</f>
        <v>296</v>
      </c>
      <c r="C5099">
        <f>IF(OR(B5099=0,'Input and Summary Results'!D4681=0,'Input and Summary Results'!D4681=""),FALSE,'Input and Summary Results'!$D4681)</f>
        <v>6.20963E-2</v>
      </c>
      <c r="D5099">
        <f>IF(OR(B5099=0,'Input and Summary Results'!E4681=0),FALSE,'Input and Summary Results'!$E4681)</f>
        <v>7.5106640000000002E-2</v>
      </c>
      <c r="E5099">
        <f t="shared" si="269"/>
        <v>-1.2069342764330051</v>
      </c>
      <c r="F5099">
        <f t="shared" si="270"/>
        <v>0.52493114340145863</v>
      </c>
      <c r="G5099">
        <f>IF('Input and Summary Results'!$J$4="yes",IF(C5099=FALSE,FALSE,IF('Data Transformation'!E5099&lt;$R$10,E5099,$R$10)),IF(C5099=FALSE,FALSE,IF(C5099&lt;$R$10,C5099,$R$10)))</f>
        <v>6.20963E-2</v>
      </c>
      <c r="H5099">
        <f>IF('Input and Summary Results'!$J$4="yes",'Data Transformation'!F5099,'Data Transformation'!D5099)</f>
        <v>7.5106640000000002E-2</v>
      </c>
      <c r="I5099">
        <f t="shared" si="268"/>
        <v>296</v>
      </c>
    </row>
    <row r="5100" spans="2:9" x14ac:dyDescent="0.25">
      <c r="B5100">
        <f>IF('Input and Summary Results'!D4682=0,FALSE,'Input and Summary Results'!$B4682)</f>
        <v>296</v>
      </c>
      <c r="C5100">
        <f>IF(OR(B5100=0,'Input and Summary Results'!D4682=0,'Input and Summary Results'!D4682=""),FALSE,'Input and Summary Results'!$D4682)</f>
        <v>7.8508579999999994E-2</v>
      </c>
      <c r="D5100">
        <f>IF(OR(B5100=0,'Input and Summary Results'!E4682=0),FALSE,'Input and Summary Results'!$E4682)</f>
        <v>6.1172200000000003E-2</v>
      </c>
      <c r="E5100">
        <f t="shared" si="269"/>
        <v>-1.1050828777384243</v>
      </c>
      <c r="F5100">
        <f t="shared" si="270"/>
        <v>0.33816348225888182</v>
      </c>
      <c r="G5100">
        <f>IF('Input and Summary Results'!$J$4="yes",IF(C5100=FALSE,FALSE,IF('Data Transformation'!E5100&lt;$R$10,E5100,$R$10)),IF(C5100=FALSE,FALSE,IF(C5100&lt;$R$10,C5100,$R$10)))</f>
        <v>7.8508579999999994E-2</v>
      </c>
      <c r="H5100">
        <f>IF('Input and Summary Results'!$J$4="yes",'Data Transformation'!F5100,'Data Transformation'!D5100)</f>
        <v>6.1172200000000003E-2</v>
      </c>
      <c r="I5100">
        <f t="shared" si="268"/>
        <v>296</v>
      </c>
    </row>
    <row r="5101" spans="2:9" x14ac:dyDescent="0.25">
      <c r="B5101">
        <f>IF('Input and Summary Results'!D4683=0,FALSE,'Input and Summary Results'!$B4683)</f>
        <v>296</v>
      </c>
      <c r="C5101">
        <f>IF(OR(B5101=0,'Input and Summary Results'!D4683=0,'Input and Summary Results'!D4683=""),FALSE,'Input and Summary Results'!$D4683)</f>
        <v>0.10509424000000001</v>
      </c>
      <c r="D5101">
        <f>IF(OR(B5101=0,'Input and Summary Results'!E4683=0),FALSE,'Input and Summary Results'!$E4683)</f>
        <v>7.8210909999999995E-2</v>
      </c>
      <c r="E5101">
        <f t="shared" si="269"/>
        <v>-0.97842108611035483</v>
      </c>
      <c r="F5101">
        <f t="shared" si="270"/>
        <v>0.32298187740831463</v>
      </c>
      <c r="G5101">
        <f>IF('Input and Summary Results'!$J$4="yes",IF(C5101=FALSE,FALSE,IF('Data Transformation'!E5101&lt;$R$10,E5101,$R$10)),IF(C5101=FALSE,FALSE,IF(C5101&lt;$R$10,C5101,$R$10)))</f>
        <v>0.10509424000000001</v>
      </c>
      <c r="H5101">
        <f>IF('Input and Summary Results'!$J$4="yes",'Data Transformation'!F5101,'Data Transformation'!D5101)</f>
        <v>7.8210909999999995E-2</v>
      </c>
      <c r="I5101">
        <f t="shared" si="268"/>
        <v>296</v>
      </c>
    </row>
    <row r="5102" spans="2:9" x14ac:dyDescent="0.25">
      <c r="B5102">
        <f>IF('Input and Summary Results'!D4684=0,FALSE,'Input and Summary Results'!$B4684)</f>
        <v>296</v>
      </c>
      <c r="C5102">
        <f>IF(OR(B5102=0,'Input and Summary Results'!D4684=0,'Input and Summary Results'!D4684=""),FALSE,'Input and Summary Results'!$D4684)</f>
        <v>0.11738137999999999</v>
      </c>
      <c r="D5102">
        <f>IF(OR(B5102=0,'Input and Summary Results'!E4684=0),FALSE,'Input and Summary Results'!$E4684)</f>
        <v>8.3899680000000004E-2</v>
      </c>
      <c r="E5102">
        <f t="shared" si="269"/>
        <v>-0.93040078898787382</v>
      </c>
      <c r="F5102">
        <f t="shared" si="270"/>
        <v>0.31020644943857367</v>
      </c>
      <c r="G5102">
        <f>IF('Input and Summary Results'!$J$4="yes",IF(C5102=FALSE,FALSE,IF('Data Transformation'!E5102&lt;$R$10,E5102,$R$10)),IF(C5102=FALSE,FALSE,IF(C5102&lt;$R$10,C5102,$R$10)))</f>
        <v>0.11738137999999999</v>
      </c>
      <c r="H5102">
        <f>IF('Input and Summary Results'!$J$4="yes",'Data Transformation'!F5102,'Data Transformation'!D5102)</f>
        <v>8.3899680000000004E-2</v>
      </c>
      <c r="I5102">
        <f t="shared" si="268"/>
        <v>296</v>
      </c>
    </row>
    <row r="5103" spans="2:9" x14ac:dyDescent="0.25">
      <c r="B5103">
        <f>IF('Input and Summary Results'!D4685=0,FALSE,'Input and Summary Results'!$B4685)</f>
        <v>296</v>
      </c>
      <c r="C5103">
        <f>IF(OR(B5103=0,'Input and Summary Results'!D4685=0,'Input and Summary Results'!D4685=""),FALSE,'Input and Summary Results'!$D4685)</f>
        <v>0.16051107000000001</v>
      </c>
      <c r="D5103">
        <f>IF(OR(B5103=0,'Input and Summary Results'!E4685=0),FALSE,'Input and Summary Results'!$E4685)</f>
        <v>9.0540449999999995E-2</v>
      </c>
      <c r="E5103">
        <f t="shared" si="269"/>
        <v>-0.79449501014928914</v>
      </c>
      <c r="F5103">
        <f t="shared" si="270"/>
        <v>0.24480900476210143</v>
      </c>
      <c r="G5103">
        <f>IF('Input and Summary Results'!$J$4="yes",IF(C5103=FALSE,FALSE,IF('Data Transformation'!E5103&lt;$R$10,E5103,$R$10)),IF(C5103=FALSE,FALSE,IF(C5103&lt;$R$10,C5103,$R$10)))</f>
        <v>0.16051107000000001</v>
      </c>
      <c r="H5103">
        <f>IF('Input and Summary Results'!$J$4="yes",'Data Transformation'!F5103,'Data Transformation'!D5103)</f>
        <v>9.0540449999999995E-2</v>
      </c>
      <c r="I5103">
        <f t="shared" si="268"/>
        <v>296</v>
      </c>
    </row>
    <row r="5104" spans="2:9" x14ac:dyDescent="0.25">
      <c r="B5104">
        <f>IF('Input and Summary Results'!D4686=0,FALSE,'Input and Summary Results'!$B4686)</f>
        <v>296</v>
      </c>
      <c r="C5104">
        <f>IF(OR(B5104=0,'Input and Summary Results'!D4686=0,'Input and Summary Results'!D4686=""),FALSE,'Input and Summary Results'!$D4686)</f>
        <v>0.23933366</v>
      </c>
      <c r="D5104">
        <f>IF(OR(B5104=0,'Input and Summary Results'!E4686=0),FALSE,'Input and Summary Results'!$E4686)</f>
        <v>8.4900340000000005E-2</v>
      </c>
      <c r="E5104">
        <f t="shared" si="269"/>
        <v>-0.62099621770813951</v>
      </c>
      <c r="F5104">
        <f t="shared" si="270"/>
        <v>0.15395555961497437</v>
      </c>
      <c r="G5104">
        <f>IF('Input and Summary Results'!$J$4="yes",IF(C5104=FALSE,FALSE,IF('Data Transformation'!E5104&lt;$R$10,E5104,$R$10)),IF(C5104=FALSE,FALSE,IF(C5104&lt;$R$10,C5104,$R$10)))</f>
        <v>0.23933366</v>
      </c>
      <c r="H5104">
        <f>IF('Input and Summary Results'!$J$4="yes",'Data Transformation'!F5104,'Data Transformation'!D5104)</f>
        <v>8.4900340000000005E-2</v>
      </c>
      <c r="I5104">
        <f t="shared" si="268"/>
        <v>296</v>
      </c>
    </row>
    <row r="5105" spans="2:9" x14ac:dyDescent="0.25">
      <c r="B5105">
        <f>IF('Input and Summary Results'!D4687=0,FALSE,'Input and Summary Results'!$B4687)</f>
        <v>296</v>
      </c>
      <c r="C5105">
        <f>IF(OR(B5105=0,'Input and Summary Results'!D4687=0,'Input and Summary Results'!D4687=""),FALSE,'Input and Summary Results'!$D4687)</f>
        <v>0.32528119</v>
      </c>
      <c r="D5105">
        <f>IF(OR(B5105=0,'Input and Summary Results'!E4687=0),FALSE,'Input and Summary Results'!$E4687)</f>
        <v>5.4442989999999997E-2</v>
      </c>
      <c r="E5105">
        <f t="shared" si="269"/>
        <v>-0.48774104989182082</v>
      </c>
      <c r="F5105">
        <f t="shared" si="270"/>
        <v>7.2639483580344749E-2</v>
      </c>
      <c r="G5105">
        <f>IF('Input and Summary Results'!$J$4="yes",IF(C5105=FALSE,FALSE,IF('Data Transformation'!E5105&lt;$R$10,E5105,$R$10)),IF(C5105=FALSE,FALSE,IF(C5105&lt;$R$10,C5105,$R$10)))</f>
        <v>0.32528119</v>
      </c>
      <c r="H5105">
        <f>IF('Input and Summary Results'!$J$4="yes",'Data Transformation'!F5105,'Data Transformation'!D5105)</f>
        <v>5.4442989999999997E-2</v>
      </c>
      <c r="I5105">
        <f t="shared" si="268"/>
        <v>296</v>
      </c>
    </row>
    <row r="5106" spans="2:9" x14ac:dyDescent="0.25">
      <c r="B5106">
        <f>IF('Input and Summary Results'!D4688=0,FALSE,'Input and Summary Results'!$B4688)</f>
        <v>296</v>
      </c>
      <c r="C5106">
        <f>IF(OR(B5106=0,'Input and Summary Results'!D4688=0,'Input and Summary Results'!D4688=""),FALSE,'Input and Summary Results'!$D4688)</f>
        <v>0.33071977000000002</v>
      </c>
      <c r="D5106">
        <f>IF(OR(B5106=0,'Input and Summary Results'!E4688=0),FALSE,'Input and Summary Results'!$E4688)</f>
        <v>8.5039749999999997E-2</v>
      </c>
      <c r="E5106">
        <f t="shared" si="269"/>
        <v>-0.48053984274800843</v>
      </c>
      <c r="F5106">
        <f t="shared" si="270"/>
        <v>0.11159675002192944</v>
      </c>
      <c r="G5106">
        <f>IF('Input and Summary Results'!$J$4="yes",IF(C5106=FALSE,FALSE,IF('Data Transformation'!E5106&lt;$R$10,E5106,$R$10)),IF(C5106=FALSE,FALSE,IF(C5106&lt;$R$10,C5106,$R$10)))</f>
        <v>0.33071977000000002</v>
      </c>
      <c r="H5106">
        <f>IF('Input and Summary Results'!$J$4="yes",'Data Transformation'!F5106,'Data Transformation'!D5106)</f>
        <v>8.5039749999999997E-2</v>
      </c>
      <c r="I5106">
        <f t="shared" si="268"/>
        <v>296</v>
      </c>
    </row>
    <row r="5107" spans="2:9" x14ac:dyDescent="0.25">
      <c r="B5107">
        <f>IF('Input and Summary Results'!D4689=0,FALSE,'Input and Summary Results'!$B4689)</f>
        <v>296</v>
      </c>
      <c r="C5107">
        <f>IF(OR(B5107=0,'Input and Summary Results'!D4689=0,'Input and Summary Results'!D4689=""),FALSE,'Input and Summary Results'!$D4689)</f>
        <v>0.43883961999999999</v>
      </c>
      <c r="D5107">
        <f>IF(OR(B5107=0,'Input and Summary Results'!E4689=0),FALSE,'Input and Summary Results'!$E4689)</f>
        <v>9.2401880000000006E-2</v>
      </c>
      <c r="E5107">
        <f t="shared" si="269"/>
        <v>-0.35769416967844209</v>
      </c>
      <c r="F5107">
        <f t="shared" si="270"/>
        <v>9.1382851712431989E-2</v>
      </c>
      <c r="G5107">
        <f>IF('Input and Summary Results'!$J$4="yes",IF(C5107=FALSE,FALSE,IF('Data Transformation'!E5107&lt;$R$10,E5107,$R$10)),IF(C5107=FALSE,FALSE,IF(C5107&lt;$R$10,C5107,$R$10)))</f>
        <v>0.43883961999999999</v>
      </c>
      <c r="H5107">
        <f>IF('Input and Summary Results'!$J$4="yes",'Data Transformation'!F5107,'Data Transformation'!D5107)</f>
        <v>9.2401880000000006E-2</v>
      </c>
      <c r="I5107">
        <f t="shared" si="268"/>
        <v>296</v>
      </c>
    </row>
    <row r="5108" spans="2:9" x14ac:dyDescent="0.25">
      <c r="B5108">
        <f>IF('Input and Summary Results'!D4690=0,FALSE,'Input and Summary Results'!$B4690)</f>
        <v>296</v>
      </c>
      <c r="C5108">
        <f>IF(OR(B5108=0,'Input and Summary Results'!D4690=0,'Input and Summary Results'!D4690=""),FALSE,'Input and Summary Results'!$D4690)</f>
        <v>0.55003067999999999</v>
      </c>
      <c r="D5108">
        <f>IF(OR(B5108=0,'Input and Summary Results'!E4690=0),FALSE,'Input and Summary Results'!$E4690)</f>
        <v>8.4063750000000007E-2</v>
      </c>
      <c r="E5108">
        <f t="shared" si="269"/>
        <v>-0.25961308544558193</v>
      </c>
      <c r="F5108">
        <f t="shared" si="270"/>
        <v>6.6330240887653769E-2</v>
      </c>
      <c r="G5108">
        <f>IF('Input and Summary Results'!$J$4="yes",IF(C5108=FALSE,FALSE,IF('Data Transformation'!E5108&lt;$R$10,E5108,$R$10)),IF(C5108=FALSE,FALSE,IF(C5108&lt;$R$10,C5108,$R$10)))</f>
        <v>0.55003067999999999</v>
      </c>
      <c r="H5108">
        <f>IF('Input and Summary Results'!$J$4="yes",'Data Transformation'!F5108,'Data Transformation'!D5108)</f>
        <v>8.4063750000000007E-2</v>
      </c>
      <c r="I5108">
        <f t="shared" si="268"/>
        <v>296</v>
      </c>
    </row>
    <row r="5109" spans="2:9" x14ac:dyDescent="0.25">
      <c r="B5109">
        <f>IF('Input and Summary Results'!D4691=0,FALSE,'Input and Summary Results'!$B4691)</f>
        <v>296</v>
      </c>
      <c r="C5109">
        <f>IF(OR(B5109=0,'Input and Summary Results'!D4691=0,'Input and Summary Results'!D4691=""),FALSE,'Input and Summary Results'!$D4691)</f>
        <v>0.85514586999999997</v>
      </c>
      <c r="D5109">
        <f>IF(OR(B5109=0,'Input and Summary Results'!E4691=0),FALSE,'Input and Summary Results'!$E4691)</f>
        <v>9.5489980000000002E-2</v>
      </c>
      <c r="E5109">
        <f t="shared" si="269"/>
        <v>-6.7959797397406624E-2</v>
      </c>
      <c r="F5109">
        <f t="shared" si="270"/>
        <v>4.8462669088257429E-2</v>
      </c>
      <c r="G5109">
        <f>IF('Input and Summary Results'!$J$4="yes",IF(C5109=FALSE,FALSE,IF('Data Transformation'!E5109&lt;$R$10,E5109,$R$10)),IF(C5109=FALSE,FALSE,IF(C5109&lt;$R$10,C5109,$R$10)))</f>
        <v>0.85514586999999997</v>
      </c>
      <c r="H5109">
        <f>IF('Input and Summary Results'!$J$4="yes",'Data Transformation'!F5109,'Data Transformation'!D5109)</f>
        <v>9.5489980000000002E-2</v>
      </c>
      <c r="I5109">
        <f t="shared" si="268"/>
        <v>296</v>
      </c>
    </row>
    <row r="5110" spans="2:9" x14ac:dyDescent="0.25">
      <c r="B5110">
        <f>IF('Input and Summary Results'!D4692=0,FALSE,'Input and Summary Results'!$B4692)</f>
        <v>296</v>
      </c>
      <c r="C5110">
        <f>IF(OR(B5110=0,'Input and Summary Results'!D4692=0,'Input and Summary Results'!D4692=""),FALSE,'Input and Summary Results'!$D4692)</f>
        <v>0.94200717</v>
      </c>
      <c r="D5110">
        <f>IF(OR(B5110=0,'Input and Summary Results'!E4692=0),FALSE,'Input and Summary Results'!$E4692)</f>
        <v>6.2873639999999995E-2</v>
      </c>
      <c r="E5110">
        <f t="shared" si="269"/>
        <v>-2.5945791602467991E-2</v>
      </c>
      <c r="F5110">
        <f t="shared" si="270"/>
        <v>2.8967040410106431E-2</v>
      </c>
      <c r="G5110">
        <f>IF('Input and Summary Results'!$J$4="yes",IF(C5110=FALSE,FALSE,IF('Data Transformation'!E5110&lt;$R$10,E5110,$R$10)),IF(C5110=FALSE,FALSE,IF(C5110&lt;$R$10,C5110,$R$10)))</f>
        <v>0.94200717</v>
      </c>
      <c r="H5110">
        <f>IF('Input and Summary Results'!$J$4="yes",'Data Transformation'!F5110,'Data Transformation'!D5110)</f>
        <v>6.2873639999999995E-2</v>
      </c>
      <c r="I5110">
        <f t="shared" si="268"/>
        <v>296</v>
      </c>
    </row>
    <row r="5111" spans="2:9" x14ac:dyDescent="0.25">
      <c r="B5111">
        <f>IF('Input and Summary Results'!D4693=0,FALSE,'Input and Summary Results'!$B4693)</f>
        <v>297</v>
      </c>
      <c r="C5111">
        <f>IF(OR(B5111=0,'Input and Summary Results'!D4693=0,'Input and Summary Results'!D4693=""),FALSE,'Input and Summary Results'!$D4693)</f>
        <v>0.16637395999999999</v>
      </c>
      <c r="D5111">
        <f>IF(OR(B5111=0,'Input and Summary Results'!E4693=0),FALSE,'Input and Summary Results'!$E4693)</f>
        <v>9.2668760000000003E-2</v>
      </c>
      <c r="E5111">
        <f t="shared" si="269"/>
        <v>-0.7789146462741301</v>
      </c>
      <c r="F5111">
        <f t="shared" si="270"/>
        <v>0.24173399394953396</v>
      </c>
      <c r="G5111">
        <f>IF('Input and Summary Results'!$J$4="yes",IF(C5111=FALSE,FALSE,IF('Data Transformation'!E5111&lt;$R$10,E5111,$R$10)),IF(C5111=FALSE,FALSE,IF(C5111&lt;$R$10,C5111,$R$10)))</f>
        <v>0.16637395999999999</v>
      </c>
      <c r="H5111">
        <f>IF('Input and Summary Results'!$J$4="yes",'Data Transformation'!F5111,'Data Transformation'!D5111)</f>
        <v>9.2668760000000003E-2</v>
      </c>
      <c r="I5111">
        <f t="shared" si="268"/>
        <v>297</v>
      </c>
    </row>
    <row r="5112" spans="2:9" x14ac:dyDescent="0.25">
      <c r="B5112">
        <f>IF('Input and Summary Results'!D4694=0,FALSE,'Input and Summary Results'!$B4694)</f>
        <v>297</v>
      </c>
      <c r="C5112">
        <f>IF(OR(B5112=0,'Input and Summary Results'!D4694=0,'Input and Summary Results'!D4694=""),FALSE,'Input and Summary Results'!$D4694)</f>
        <v>0.54782361000000002</v>
      </c>
      <c r="D5112">
        <f>IF(OR(B5112=0,'Input and Summary Results'!E4694=0),FALSE,'Input and Summary Results'!$E4694)</f>
        <v>7.5259759999999995E-2</v>
      </c>
      <c r="E5112">
        <f t="shared" si="269"/>
        <v>-0.2613592545359481</v>
      </c>
      <c r="F5112">
        <f t="shared" si="270"/>
        <v>5.9622723890998416E-2</v>
      </c>
      <c r="G5112">
        <f>IF('Input and Summary Results'!$J$4="yes",IF(C5112=FALSE,FALSE,IF('Data Transformation'!E5112&lt;$R$10,E5112,$R$10)),IF(C5112=FALSE,FALSE,IF(C5112&lt;$R$10,C5112,$R$10)))</f>
        <v>0.54782361000000002</v>
      </c>
      <c r="H5112">
        <f>IF('Input and Summary Results'!$J$4="yes",'Data Transformation'!F5112,'Data Transformation'!D5112)</f>
        <v>7.5259759999999995E-2</v>
      </c>
      <c r="I5112">
        <f t="shared" si="268"/>
        <v>297</v>
      </c>
    </row>
    <row r="5113" spans="2:9" x14ac:dyDescent="0.25">
      <c r="B5113">
        <f>IF('Input and Summary Results'!D4695=0,FALSE,'Input and Summary Results'!$B4695)</f>
        <v>297</v>
      </c>
      <c r="C5113">
        <f>IF(OR(B5113=0,'Input and Summary Results'!D4695=0,'Input and Summary Results'!D4695=""),FALSE,'Input and Summary Results'!$D4695)</f>
        <v>0.82389038999999997</v>
      </c>
      <c r="D5113">
        <f>IF(OR(B5113=0,'Input and Summary Results'!E4695=0),FALSE,'Input and Summary Results'!$E4695)</f>
        <v>0.11375558</v>
      </c>
      <c r="E5113">
        <f t="shared" si="269"/>
        <v>-8.4130562798712935E-2</v>
      </c>
      <c r="F5113">
        <f t="shared" si="270"/>
        <v>5.9922924601657261E-2</v>
      </c>
      <c r="G5113">
        <f>IF('Input and Summary Results'!$J$4="yes",IF(C5113=FALSE,FALSE,IF('Data Transformation'!E5113&lt;$R$10,E5113,$R$10)),IF(C5113=FALSE,FALSE,IF(C5113&lt;$R$10,C5113,$R$10)))</f>
        <v>0.82389038999999997</v>
      </c>
      <c r="H5113">
        <f>IF('Input and Summary Results'!$J$4="yes",'Data Transformation'!F5113,'Data Transformation'!D5113)</f>
        <v>0.11375558</v>
      </c>
      <c r="I5113">
        <f t="shared" si="268"/>
        <v>297</v>
      </c>
    </row>
    <row r="5114" spans="2:9" x14ac:dyDescent="0.25">
      <c r="B5114">
        <f>IF('Input and Summary Results'!D4696=0,FALSE,'Input and Summary Results'!$B4696)</f>
        <v>297</v>
      </c>
      <c r="C5114">
        <f>IF(OR(B5114=0,'Input and Summary Results'!D4696=0,'Input and Summary Results'!D4696=""),FALSE,'Input and Summary Results'!$D4696)</f>
        <v>0.87369101000000005</v>
      </c>
      <c r="D5114">
        <f>IF(OR(B5114=0,'Input and Summary Results'!E4696=0),FALSE,'Input and Summary Results'!$E4696)</f>
        <v>4.0295619999999997E-2</v>
      </c>
      <c r="E5114">
        <f t="shared" si="269"/>
        <v>-5.8642133016039329E-2</v>
      </c>
      <c r="F5114">
        <f t="shared" si="270"/>
        <v>2.0016572083075453E-2</v>
      </c>
      <c r="G5114">
        <f>IF('Input and Summary Results'!$J$4="yes",IF(C5114=FALSE,FALSE,IF('Data Transformation'!E5114&lt;$R$10,E5114,$R$10)),IF(C5114=FALSE,FALSE,IF(C5114&lt;$R$10,C5114,$R$10)))</f>
        <v>0.87369101000000005</v>
      </c>
      <c r="H5114">
        <f>IF('Input and Summary Results'!$J$4="yes",'Data Transformation'!F5114,'Data Transformation'!D5114)</f>
        <v>4.0295619999999997E-2</v>
      </c>
      <c r="I5114">
        <f t="shared" si="268"/>
        <v>297</v>
      </c>
    </row>
    <row r="5115" spans="2:9" x14ac:dyDescent="0.25">
      <c r="B5115">
        <f>IF('Input and Summary Results'!D4697=0,FALSE,'Input and Summary Results'!$B4697)</f>
        <v>297</v>
      </c>
      <c r="C5115">
        <f>IF(OR(B5115=0,'Input and Summary Results'!D4697=0,'Input and Summary Results'!D4697=""),FALSE,'Input and Summary Results'!$D4697)</f>
        <v>0.89861398000000003</v>
      </c>
      <c r="D5115">
        <f>IF(OR(B5115=0,'Input and Summary Results'!E4697=0),FALSE,'Input and Summary Results'!$E4697)</f>
        <v>6.7752229999999997E-2</v>
      </c>
      <c r="E5115">
        <f t="shared" si="269"/>
        <v>-4.6426829244407587E-2</v>
      </c>
      <c r="F5115">
        <f t="shared" si="270"/>
        <v>3.272202355454118E-2</v>
      </c>
      <c r="G5115">
        <f>IF('Input and Summary Results'!$J$4="yes",IF(C5115=FALSE,FALSE,IF('Data Transformation'!E5115&lt;$R$10,E5115,$R$10)),IF(C5115=FALSE,FALSE,IF(C5115&lt;$R$10,C5115,$R$10)))</f>
        <v>0.89861398000000003</v>
      </c>
      <c r="H5115">
        <f>IF('Input and Summary Results'!$J$4="yes",'Data Transformation'!F5115,'Data Transformation'!D5115)</f>
        <v>6.7752229999999997E-2</v>
      </c>
      <c r="I5115">
        <f t="shared" si="268"/>
        <v>297</v>
      </c>
    </row>
    <row r="5116" spans="2:9" x14ac:dyDescent="0.25">
      <c r="B5116">
        <f>IF('Input and Summary Results'!D4698=0,FALSE,'Input and Summary Results'!$B4698)</f>
        <v>297</v>
      </c>
      <c r="C5116">
        <f>IF(OR(B5116=0,'Input and Summary Results'!D4698=0,'Input and Summary Results'!D4698=""),FALSE,'Input and Summary Results'!$D4698)</f>
        <v>0.91425595999999998</v>
      </c>
      <c r="D5116">
        <f>IF(OR(B5116=0,'Input and Summary Results'!E4698=0),FALSE,'Input and Summary Results'!$E4698)</f>
        <v>6.2911170000000002E-2</v>
      </c>
      <c r="E5116">
        <f t="shared" si="269"/>
        <v>-3.8932199831399797E-2</v>
      </c>
      <c r="F5116">
        <f t="shared" si="270"/>
        <v>2.9864117899761903E-2</v>
      </c>
      <c r="G5116">
        <f>IF('Input and Summary Results'!$J$4="yes",IF(C5116=FALSE,FALSE,IF('Data Transformation'!E5116&lt;$R$10,E5116,$R$10)),IF(C5116=FALSE,FALSE,IF(C5116&lt;$R$10,C5116,$R$10)))</f>
        <v>0.91425595999999998</v>
      </c>
      <c r="H5116">
        <f>IF('Input and Summary Results'!$J$4="yes",'Data Transformation'!F5116,'Data Transformation'!D5116)</f>
        <v>6.2911170000000002E-2</v>
      </c>
      <c r="I5116">
        <f t="shared" si="268"/>
        <v>297</v>
      </c>
    </row>
    <row r="5117" spans="2:9" x14ac:dyDescent="0.25">
      <c r="B5117">
        <f>IF('Input and Summary Results'!D4699=0,FALSE,'Input and Summary Results'!$B4699)</f>
        <v>297</v>
      </c>
      <c r="C5117">
        <f>IF(OR(B5117=0,'Input and Summary Results'!D4699=0,'Input and Summary Results'!D4699=""),FALSE,'Input and Summary Results'!$D4699)</f>
        <v>0.93707169000000001</v>
      </c>
      <c r="D5117">
        <f>IF(OR(B5117=0,'Input and Summary Results'!E4699=0),FALSE,'Input and Summary Results'!$E4699)</f>
        <v>6.6246799999999995E-2</v>
      </c>
      <c r="E5117">
        <f t="shared" si="269"/>
        <v>-2.8227182452228983E-2</v>
      </c>
      <c r="F5117">
        <f t="shared" si="270"/>
        <v>3.0681869388242855E-2</v>
      </c>
      <c r="G5117">
        <f>IF('Input and Summary Results'!$J$4="yes",IF(C5117=FALSE,FALSE,IF('Data Transformation'!E5117&lt;$R$10,E5117,$R$10)),IF(C5117=FALSE,FALSE,IF(C5117&lt;$R$10,C5117,$R$10)))</f>
        <v>0.93707169000000001</v>
      </c>
      <c r="H5117">
        <f>IF('Input and Summary Results'!$J$4="yes",'Data Transformation'!F5117,'Data Transformation'!D5117)</f>
        <v>6.6246799999999995E-2</v>
      </c>
      <c r="I5117">
        <f t="shared" si="268"/>
        <v>297</v>
      </c>
    </row>
    <row r="5118" spans="2:9" x14ac:dyDescent="0.25">
      <c r="B5118">
        <f>IF('Input and Summary Results'!D4700=0,FALSE,'Input and Summary Results'!$B4700)</f>
        <v>297</v>
      </c>
      <c r="C5118">
        <f>IF(OR(B5118=0,'Input and Summary Results'!D4700=0,'Input and Summary Results'!D4700=""),FALSE,'Input and Summary Results'!$D4700)</f>
        <v>0.94554824000000004</v>
      </c>
      <c r="D5118">
        <f>IF(OR(B5118=0,'Input and Summary Results'!E4700=0),FALSE,'Input and Summary Results'!$E4700)</f>
        <v>5.3728539999999998E-2</v>
      </c>
      <c r="E5118">
        <f t="shared" si="269"/>
        <v>-2.4316309408708971E-2</v>
      </c>
      <c r="F5118">
        <f t="shared" si="270"/>
        <v>2.4661022434984383E-2</v>
      </c>
      <c r="G5118">
        <f>IF('Input and Summary Results'!$J$4="yes",IF(C5118=FALSE,FALSE,IF('Data Transformation'!E5118&lt;$R$10,E5118,$R$10)),IF(C5118=FALSE,FALSE,IF(C5118&lt;$R$10,C5118,$R$10)))</f>
        <v>0.94554824000000004</v>
      </c>
      <c r="H5118">
        <f>IF('Input and Summary Results'!$J$4="yes",'Data Transformation'!F5118,'Data Transformation'!D5118)</f>
        <v>5.3728539999999998E-2</v>
      </c>
      <c r="I5118">
        <f t="shared" si="268"/>
        <v>297</v>
      </c>
    </row>
    <row r="5119" spans="2:9" x14ac:dyDescent="0.25">
      <c r="B5119">
        <f>IF('Input and Summary Results'!D4701=0,FALSE,'Input and Summary Results'!$B4701)</f>
        <v>297</v>
      </c>
      <c r="C5119">
        <f>IF(OR(B5119=0,'Input and Summary Results'!D4701=0,'Input and Summary Results'!D4701=""),FALSE,'Input and Summary Results'!$D4701)</f>
        <v>0.96375166000000001</v>
      </c>
      <c r="D5119">
        <f>IF(OR(B5119=0,'Input and Summary Results'!E4701=0),FALSE,'Input and Summary Results'!$E4701)</f>
        <v>8.9527259999999997E-2</v>
      </c>
      <c r="E5119">
        <f t="shared" si="269"/>
        <v>-1.6034860896141905E-2</v>
      </c>
      <c r="F5119">
        <f t="shared" si="270"/>
        <v>4.0316227149222235E-2</v>
      </c>
      <c r="G5119">
        <f>IF('Input and Summary Results'!$J$4="yes",IF(C5119=FALSE,FALSE,IF('Data Transformation'!E5119&lt;$R$10,E5119,$R$10)),IF(C5119=FALSE,FALSE,IF(C5119&lt;$R$10,C5119,$R$10)))</f>
        <v>0.96375166000000001</v>
      </c>
      <c r="H5119">
        <f>IF('Input and Summary Results'!$J$4="yes",'Data Transformation'!F5119,'Data Transformation'!D5119)</f>
        <v>8.9527259999999997E-2</v>
      </c>
      <c r="I5119">
        <f t="shared" si="268"/>
        <v>297</v>
      </c>
    </row>
    <row r="5120" spans="2:9" x14ac:dyDescent="0.25">
      <c r="B5120">
        <f>IF('Input and Summary Results'!D4702=0,FALSE,'Input and Summary Results'!$B4702)</f>
        <v>297</v>
      </c>
      <c r="C5120">
        <f>IF(OR(B5120=0,'Input and Summary Results'!D4702=0,'Input and Summary Results'!D4702=""),FALSE,'Input and Summary Results'!$D4702)</f>
        <v>0.98074342000000003</v>
      </c>
      <c r="D5120">
        <f>IF(OR(B5120=0,'Input and Summary Results'!E4702=0),FALSE,'Input and Summary Results'!$E4702)</f>
        <v>8.1678689999999998E-2</v>
      </c>
      <c r="E5120">
        <f t="shared" si="269"/>
        <v>-8.4445969555278621E-3</v>
      </c>
      <c r="F5120">
        <f t="shared" si="270"/>
        <v>3.6144572308218999E-2</v>
      </c>
      <c r="G5120">
        <f>IF('Input and Summary Results'!$J$4="yes",IF(C5120=FALSE,FALSE,IF('Data Transformation'!E5120&lt;$R$10,E5120,$R$10)),IF(C5120=FALSE,FALSE,IF(C5120&lt;$R$10,C5120,$R$10)))</f>
        <v>0.98074342000000003</v>
      </c>
      <c r="H5120">
        <f>IF('Input and Summary Results'!$J$4="yes",'Data Transformation'!F5120,'Data Transformation'!D5120)</f>
        <v>8.1678689999999998E-2</v>
      </c>
      <c r="I5120">
        <f t="shared" si="268"/>
        <v>297</v>
      </c>
    </row>
    <row r="5121" spans="2:9" x14ac:dyDescent="0.25">
      <c r="B5121">
        <f>IF('Input and Summary Results'!D4703=0,FALSE,'Input and Summary Results'!$B4703)</f>
        <v>297</v>
      </c>
      <c r="C5121">
        <f>IF(OR(B5121=0,'Input and Summary Results'!D4703=0,'Input and Summary Results'!D4703=""),FALSE,'Input and Summary Results'!$D4703)</f>
        <v>0.99915432000000004</v>
      </c>
      <c r="D5121">
        <f>IF(OR(B5121=0,'Input and Summary Results'!E4703=0),FALSE,'Input and Summary Results'!$E4703)</f>
        <v>8.9102650000000005E-2</v>
      </c>
      <c r="E5121">
        <f t="shared" si="269"/>
        <v>-3.6742954327129065E-4</v>
      </c>
      <c r="F5121">
        <f t="shared" si="270"/>
        <v>3.8703280690414267E-2</v>
      </c>
      <c r="G5121">
        <f>IF('Input and Summary Results'!$J$4="yes",IF(C5121=FALSE,FALSE,IF('Data Transformation'!E5121&lt;$R$10,E5121,$R$10)),IF(C5121=FALSE,FALSE,IF(C5121&lt;$R$10,C5121,$R$10)))</f>
        <v>0.99915432000000004</v>
      </c>
      <c r="H5121">
        <f>IF('Input and Summary Results'!$J$4="yes",'Data Transformation'!F5121,'Data Transformation'!D5121)</f>
        <v>8.9102650000000005E-2</v>
      </c>
      <c r="I5121">
        <f t="shared" si="268"/>
        <v>297</v>
      </c>
    </row>
    <row r="5122" spans="2:9" x14ac:dyDescent="0.25">
      <c r="B5122">
        <f>IF('Input and Summary Results'!D4704=0,FALSE,'Input and Summary Results'!$B4704)</f>
        <v>297</v>
      </c>
      <c r="C5122">
        <f>IF(OR(B5122=0,'Input and Summary Results'!D4704=0,'Input and Summary Results'!D4704=""),FALSE,'Input and Summary Results'!$D4704)</f>
        <v>1.001709</v>
      </c>
      <c r="D5122">
        <f>IF(OR(B5122=0,'Input and Summary Results'!E4704=0),FALSE,'Input and Summary Results'!$E4704)</f>
        <v>7.5963050000000004E-2</v>
      </c>
      <c r="E5122">
        <f t="shared" si="269"/>
        <v>7.4157577341238477E-4</v>
      </c>
      <c r="F5122">
        <f t="shared" si="270"/>
        <v>3.2911717574664899E-2</v>
      </c>
      <c r="G5122">
        <f>IF('Input and Summary Results'!$J$4="yes",IF(C5122=FALSE,FALSE,IF('Data Transformation'!E5122&lt;$R$10,E5122,$R$10)),IF(C5122=FALSE,FALSE,IF(C5122&lt;$R$10,C5122,$R$10)))</f>
        <v>1.001709</v>
      </c>
      <c r="H5122">
        <f>IF('Input and Summary Results'!$J$4="yes",'Data Transformation'!F5122,'Data Transformation'!D5122)</f>
        <v>7.5963050000000004E-2</v>
      </c>
      <c r="I5122">
        <f t="shared" si="268"/>
        <v>297</v>
      </c>
    </row>
    <row r="5123" spans="2:9" x14ac:dyDescent="0.25">
      <c r="B5123">
        <f>IF('Input and Summary Results'!D4705=0,FALSE,'Input and Summary Results'!$B4705)</f>
        <v>297</v>
      </c>
      <c r="C5123">
        <f>IF(OR(B5123=0,'Input and Summary Results'!D4705=0,'Input and Summary Results'!D4705=""),FALSE,'Input and Summary Results'!$D4705)</f>
        <v>1.03741281</v>
      </c>
      <c r="D5123">
        <f>IF(OR(B5123=0,'Input and Summary Results'!E4705=0),FALSE,'Input and Summary Results'!$E4705)</f>
        <v>4.7476570000000003E-2</v>
      </c>
      <c r="E5123">
        <f t="shared" si="269"/>
        <v>1.5951606370083124E-2</v>
      </c>
      <c r="F5123">
        <f t="shared" si="270"/>
        <v>1.9861747591105997E-2</v>
      </c>
      <c r="G5123">
        <f>IF('Input and Summary Results'!$J$4="yes",IF(C5123=FALSE,FALSE,IF('Data Transformation'!E5123&lt;$R$10,E5123,$R$10)),IF(C5123=FALSE,FALSE,IF(C5123&lt;$R$10,C5123,$R$10)))</f>
        <v>1.03741281</v>
      </c>
      <c r="H5123">
        <f>IF('Input and Summary Results'!$J$4="yes",'Data Transformation'!F5123,'Data Transformation'!D5123)</f>
        <v>4.7476570000000003E-2</v>
      </c>
      <c r="I5123">
        <f t="shared" si="268"/>
        <v>297</v>
      </c>
    </row>
    <row r="5124" spans="2:9" x14ac:dyDescent="0.25">
      <c r="B5124">
        <f>IF('Input and Summary Results'!D4706=0,FALSE,'Input and Summary Results'!$B4706)</f>
        <v>297</v>
      </c>
      <c r="C5124">
        <f>IF(OR(B5124=0,'Input and Summary Results'!D4706=0,'Input and Summary Results'!D4706=""),FALSE,'Input and Summary Results'!$D4706)</f>
        <v>1.07730868</v>
      </c>
      <c r="D5124">
        <f>IF(OR(B5124=0,'Input and Summary Results'!E4706=0),FALSE,'Input and Summary Results'!$E4706)</f>
        <v>6.7129179999999997E-2</v>
      </c>
      <c r="E5124">
        <f t="shared" si="269"/>
        <v>3.2340159020446888E-2</v>
      </c>
      <c r="F5124">
        <f t="shared" si="270"/>
        <v>2.7043376388650276E-2</v>
      </c>
      <c r="G5124">
        <f>IF('Input and Summary Results'!$J$4="yes",IF(C5124=FALSE,FALSE,IF('Data Transformation'!E5124&lt;$R$10,E5124,$R$10)),IF(C5124=FALSE,FALSE,IF(C5124&lt;$R$10,C5124,$R$10)))</f>
        <v>1.07730868</v>
      </c>
      <c r="H5124">
        <f>IF('Input and Summary Results'!$J$4="yes",'Data Transformation'!F5124,'Data Transformation'!D5124)</f>
        <v>6.7129179999999997E-2</v>
      </c>
      <c r="I5124">
        <f t="shared" si="268"/>
        <v>297</v>
      </c>
    </row>
    <row r="5125" spans="2:9" x14ac:dyDescent="0.25">
      <c r="B5125">
        <f>IF('Input and Summary Results'!D4707=0,FALSE,'Input and Summary Results'!$B4707)</f>
        <v>297</v>
      </c>
      <c r="C5125">
        <f>IF(OR(B5125=0,'Input and Summary Results'!D4707=0,'Input and Summary Results'!D4707=""),FALSE,'Input and Summary Results'!$D4707)</f>
        <v>1.0890215400000001</v>
      </c>
      <c r="D5125">
        <f>IF(OR(B5125=0,'Input and Summary Results'!E4707=0),FALSE,'Input and Summary Results'!$E4707)</f>
        <v>6.9200269999999994E-2</v>
      </c>
      <c r="E5125">
        <f t="shared" si="269"/>
        <v>3.7036469848176455E-2</v>
      </c>
      <c r="F5125">
        <f t="shared" si="270"/>
        <v>2.7577890865225673E-2</v>
      </c>
      <c r="G5125">
        <f>IF('Input and Summary Results'!$J$4="yes",IF(C5125=FALSE,FALSE,IF('Data Transformation'!E5125&lt;$R$10,E5125,$R$10)),IF(C5125=FALSE,FALSE,IF(C5125&lt;$R$10,C5125,$R$10)))</f>
        <v>1.0890215400000001</v>
      </c>
      <c r="H5125">
        <f>IF('Input and Summary Results'!$J$4="yes",'Data Transformation'!F5125,'Data Transformation'!D5125)</f>
        <v>6.9200269999999994E-2</v>
      </c>
      <c r="I5125">
        <f t="shared" ref="I5125:I5188" si="271">IF(G5125=FALSE,"",B5125)</f>
        <v>297</v>
      </c>
    </row>
    <row r="5126" spans="2:9" x14ac:dyDescent="0.25">
      <c r="B5126">
        <f>IF('Input and Summary Results'!D4708=0,FALSE,'Input and Summary Results'!$B4708)</f>
        <v>297</v>
      </c>
      <c r="C5126">
        <f>IF(OR(B5126=0,'Input and Summary Results'!D4708=0,'Input and Summary Results'!D4708=""),FALSE,'Input and Summary Results'!$D4708)</f>
        <v>1.1153927800000001</v>
      </c>
      <c r="D5126">
        <f>IF(OR(B5126=0,'Input and Summary Results'!E4708=0),FALSE,'Input and Summary Results'!$E4708)</f>
        <v>5.9603099999999999E-2</v>
      </c>
      <c r="E5126">
        <f t="shared" si="269"/>
        <v>4.7427828952110472E-2</v>
      </c>
      <c r="F5126">
        <f t="shared" si="270"/>
        <v>2.3191601975404572E-2</v>
      </c>
      <c r="G5126">
        <f>IF('Input and Summary Results'!$J$4="yes",IF(C5126=FALSE,FALSE,IF('Data Transformation'!E5126&lt;$R$10,E5126,$R$10)),IF(C5126=FALSE,FALSE,IF(C5126&lt;$R$10,C5126,$R$10)))</f>
        <v>1.1153927800000001</v>
      </c>
      <c r="H5126">
        <f>IF('Input and Summary Results'!$J$4="yes",'Data Transformation'!F5126,'Data Transformation'!D5126)</f>
        <v>5.9603099999999999E-2</v>
      </c>
      <c r="I5126">
        <f t="shared" si="271"/>
        <v>297</v>
      </c>
    </row>
    <row r="5127" spans="2:9" x14ac:dyDescent="0.25">
      <c r="B5127">
        <f>IF('Input and Summary Results'!D4709=0,FALSE,'Input and Summary Results'!$B4709)</f>
        <v>297</v>
      </c>
      <c r="C5127">
        <f>IF(OR(B5127=0,'Input and Summary Results'!D4709=0,'Input and Summary Results'!D4709=""),FALSE,'Input and Summary Results'!$D4709)</f>
        <v>1.16372096</v>
      </c>
      <c r="D5127">
        <f>IF(OR(B5127=0,'Input and Summary Results'!E4709=0),FALSE,'Input and Summary Results'!$E4709)</f>
        <v>6.3551389999999999E-2</v>
      </c>
      <c r="E5127">
        <f t="shared" si="269"/>
        <v>6.5848856550847185E-2</v>
      </c>
      <c r="F5127">
        <f t="shared" si="270"/>
        <v>2.3700959429311986E-2</v>
      </c>
      <c r="G5127">
        <f>IF('Input and Summary Results'!$J$4="yes",IF(C5127=FALSE,FALSE,IF('Data Transformation'!E5127&lt;$R$10,E5127,$R$10)),IF(C5127=FALSE,FALSE,IF(C5127&lt;$R$10,C5127,$R$10)))</f>
        <v>1.16372096</v>
      </c>
      <c r="H5127">
        <f>IF('Input and Summary Results'!$J$4="yes",'Data Transformation'!F5127,'Data Transformation'!D5127)</f>
        <v>6.3551389999999999E-2</v>
      </c>
      <c r="I5127">
        <f t="shared" si="271"/>
        <v>297</v>
      </c>
    </row>
    <row r="5128" spans="2:9" x14ac:dyDescent="0.25">
      <c r="B5128">
        <f>IF('Input and Summary Results'!D4710=0,FALSE,'Input and Summary Results'!$B4710)</f>
        <v>298</v>
      </c>
      <c r="C5128">
        <f>IF(OR(B5128=0,'Input and Summary Results'!D4710=0,'Input and Summary Results'!D4710=""),FALSE,'Input and Summary Results'!$D4710)</f>
        <v>-0.1749569</v>
      </c>
      <c r="D5128">
        <f>IF(OR(B5128=0,'Input and Summary Results'!E4710=0),FALSE,'Input and Summary Results'!$E4710)</f>
        <v>0.12405621</v>
      </c>
      <c r="E5128" t="e">
        <f t="shared" si="269"/>
        <v>#NUM!</v>
      </c>
      <c r="F5128">
        <f t="shared" si="270"/>
        <v>-0.3077351915814695</v>
      </c>
      <c r="G5128">
        <f>IF('Input and Summary Results'!$J$4="yes",IF(C5128=FALSE,FALSE,IF('Data Transformation'!E5128&lt;$R$10,E5128,$R$10)),IF(C5128=FALSE,FALSE,IF(C5128&lt;$R$10,C5128,$R$10)))</f>
        <v>-0.1749569</v>
      </c>
      <c r="H5128">
        <f>IF('Input and Summary Results'!$J$4="yes",'Data Transformation'!F5128,'Data Transformation'!D5128)</f>
        <v>0.12405621</v>
      </c>
      <c r="I5128">
        <f t="shared" si="271"/>
        <v>298</v>
      </c>
    </row>
    <row r="5129" spans="2:9" x14ac:dyDescent="0.25">
      <c r="B5129">
        <f>IF('Input and Summary Results'!D4711=0,FALSE,'Input and Summary Results'!$B4711)</f>
        <v>298</v>
      </c>
      <c r="C5129">
        <f>IF(OR(B5129=0,'Input and Summary Results'!D4711=0,'Input and Summary Results'!D4711=""),FALSE,'Input and Summary Results'!$D4711)</f>
        <v>-9.6447599999999994E-2</v>
      </c>
      <c r="D5129">
        <f>IF(OR(B5129=0,'Input and Summary Results'!E4711=0),FALSE,'Input and Summary Results'!$E4711)</f>
        <v>8.9145509999999997E-2</v>
      </c>
      <c r="E5129" t="e">
        <f t="shared" si="269"/>
        <v>#NUM!</v>
      </c>
      <c r="F5129">
        <f t="shared" si="270"/>
        <v>-0.40114167008821372</v>
      </c>
      <c r="G5129">
        <f>IF('Input and Summary Results'!$J$4="yes",IF(C5129=FALSE,FALSE,IF('Data Transformation'!E5129&lt;$R$10,E5129,$R$10)),IF(C5129=FALSE,FALSE,IF(C5129&lt;$R$10,C5129,$R$10)))</f>
        <v>-9.6447599999999994E-2</v>
      </c>
      <c r="H5129">
        <f>IF('Input and Summary Results'!$J$4="yes",'Data Transformation'!F5129,'Data Transformation'!D5129)</f>
        <v>8.9145509999999997E-2</v>
      </c>
      <c r="I5129">
        <f t="shared" si="271"/>
        <v>298</v>
      </c>
    </row>
    <row r="5130" spans="2:9" x14ac:dyDescent="0.25">
      <c r="B5130">
        <f>IF('Input and Summary Results'!D4712=0,FALSE,'Input and Summary Results'!$B4712)</f>
        <v>298</v>
      </c>
      <c r="C5130">
        <f>IF(OR(B5130=0,'Input and Summary Results'!D4712=0,'Input and Summary Results'!D4712=""),FALSE,'Input and Summary Results'!$D4712)</f>
        <v>-5.1205000000000001E-2</v>
      </c>
      <c r="D5130">
        <f>IF(OR(B5130=0,'Input and Summary Results'!E4712=0),FALSE,'Input and Summary Results'!$E4712)</f>
        <v>6.442233E-2</v>
      </c>
      <c r="E5130" t="e">
        <f t="shared" si="269"/>
        <v>#NUM!</v>
      </c>
      <c r="F5130">
        <f t="shared" si="270"/>
        <v>-0.54602658373205737</v>
      </c>
      <c r="G5130">
        <f>IF('Input and Summary Results'!$J$4="yes",IF(C5130=FALSE,FALSE,IF('Data Transformation'!E5130&lt;$R$10,E5130,$R$10)),IF(C5130=FALSE,FALSE,IF(C5130&lt;$R$10,C5130,$R$10)))</f>
        <v>-5.1205000000000001E-2</v>
      </c>
      <c r="H5130">
        <f>IF('Input and Summary Results'!$J$4="yes",'Data Transformation'!F5130,'Data Transformation'!D5130)</f>
        <v>6.442233E-2</v>
      </c>
      <c r="I5130">
        <f t="shared" si="271"/>
        <v>298</v>
      </c>
    </row>
    <row r="5131" spans="2:9" x14ac:dyDescent="0.25">
      <c r="B5131">
        <f>IF('Input and Summary Results'!D4713=0,FALSE,'Input and Summary Results'!$B4713)</f>
        <v>298</v>
      </c>
      <c r="C5131">
        <f>IF(OR(B5131=0,'Input and Summary Results'!D4713=0,'Input and Summary Results'!D4713=""),FALSE,'Input and Summary Results'!$D4713)</f>
        <v>-2.8205999999999998E-2</v>
      </c>
      <c r="D5131">
        <f>IF(OR(B5131=0,'Input and Summary Results'!E4713=0),FALSE,'Input and Summary Results'!$E4713)</f>
        <v>5.1026830000000002E-2</v>
      </c>
      <c r="E5131" t="e">
        <f t="shared" si="269"/>
        <v>#NUM!</v>
      </c>
      <c r="F5131">
        <f t="shared" si="270"/>
        <v>-0.78513948167056657</v>
      </c>
      <c r="G5131">
        <f>IF('Input and Summary Results'!$J$4="yes",IF(C5131=FALSE,FALSE,IF('Data Transformation'!E5131&lt;$R$10,E5131,$R$10)),IF(C5131=FALSE,FALSE,IF(C5131&lt;$R$10,C5131,$R$10)))</f>
        <v>-2.8205999999999998E-2</v>
      </c>
      <c r="H5131">
        <f>IF('Input and Summary Results'!$J$4="yes",'Data Transformation'!F5131,'Data Transformation'!D5131)</f>
        <v>5.1026830000000002E-2</v>
      </c>
      <c r="I5131">
        <f t="shared" si="271"/>
        <v>298</v>
      </c>
    </row>
    <row r="5132" spans="2:9" x14ac:dyDescent="0.25">
      <c r="B5132">
        <f>IF('Input and Summary Results'!D4714=0,FALSE,'Input and Summary Results'!$B4714)</f>
        <v>298</v>
      </c>
      <c r="C5132">
        <f>IF(OR(B5132=0,'Input and Summary Results'!D4714=0,'Input and Summary Results'!D4714=""),FALSE,'Input and Summary Results'!$D4714)</f>
        <v>1.7195370000000001E-2</v>
      </c>
      <c r="D5132">
        <f>IF(OR(B5132=0,'Input and Summary Results'!E4714=0),FALSE,'Input and Summary Results'!$E4714)</f>
        <v>0.12132516</v>
      </c>
      <c r="E5132">
        <f t="shared" si="269"/>
        <v>-1.7645884748446146</v>
      </c>
      <c r="F5132">
        <f t="shared" si="270"/>
        <v>3.0621684465062398</v>
      </c>
      <c r="G5132">
        <f>IF('Input and Summary Results'!$J$4="yes",IF(C5132=FALSE,FALSE,IF('Data Transformation'!E5132&lt;$R$10,E5132,$R$10)),IF(C5132=FALSE,FALSE,IF(C5132&lt;$R$10,C5132,$R$10)))</f>
        <v>1.7195370000000001E-2</v>
      </c>
      <c r="H5132">
        <f>IF('Input and Summary Results'!$J$4="yes",'Data Transformation'!F5132,'Data Transformation'!D5132)</f>
        <v>0.12132516</v>
      </c>
      <c r="I5132">
        <f t="shared" si="271"/>
        <v>298</v>
      </c>
    </row>
    <row r="5133" spans="2:9" x14ac:dyDescent="0.25">
      <c r="B5133">
        <f>IF('Input and Summary Results'!D4715=0,FALSE,'Input and Summary Results'!$B4715)</f>
        <v>298</v>
      </c>
      <c r="C5133">
        <f>IF(OR(B5133=0,'Input and Summary Results'!D4715=0,'Input and Summary Results'!D4715=""),FALSE,'Input and Summary Results'!$D4715)</f>
        <v>4.1962930000000002E-2</v>
      </c>
      <c r="D5133">
        <f>IF(OR(B5133=0,'Input and Summary Results'!E4715=0),FALSE,'Input and Summary Results'!$E4715)</f>
        <v>0.12199061999999999</v>
      </c>
      <c r="E5133">
        <f t="shared" si="269"/>
        <v>-1.3771341954449641</v>
      </c>
      <c r="F5133">
        <f t="shared" si="270"/>
        <v>1.2616833257353572</v>
      </c>
      <c r="G5133">
        <f>IF('Input and Summary Results'!$J$4="yes",IF(C5133=FALSE,FALSE,IF('Data Transformation'!E5133&lt;$R$10,E5133,$R$10)),IF(C5133=FALSE,FALSE,IF(C5133&lt;$R$10,C5133,$R$10)))</f>
        <v>4.1962930000000002E-2</v>
      </c>
      <c r="H5133">
        <f>IF('Input and Summary Results'!$J$4="yes",'Data Transformation'!F5133,'Data Transformation'!D5133)</f>
        <v>0.12199061999999999</v>
      </c>
      <c r="I5133">
        <f t="shared" si="271"/>
        <v>298</v>
      </c>
    </row>
    <row r="5134" spans="2:9" x14ac:dyDescent="0.25">
      <c r="B5134">
        <f>IF('Input and Summary Results'!D4716=0,FALSE,'Input and Summary Results'!$B4716)</f>
        <v>298</v>
      </c>
      <c r="C5134">
        <f>IF(OR(B5134=0,'Input and Summary Results'!D4716=0,'Input and Summary Results'!D4716=""),FALSE,'Input and Summary Results'!$D4716)</f>
        <v>7.7142249999999996E-2</v>
      </c>
      <c r="D5134">
        <f>IF(OR(B5134=0,'Input and Summary Results'!E4716=0),FALSE,'Input and Summary Results'!$E4716)</f>
        <v>0.11327226</v>
      </c>
      <c r="E5134">
        <f t="shared" si="269"/>
        <v>-1.1127076982631614</v>
      </c>
      <c r="F5134">
        <f t="shared" si="270"/>
        <v>0.63726635974449808</v>
      </c>
      <c r="G5134">
        <f>IF('Input and Summary Results'!$J$4="yes",IF(C5134=FALSE,FALSE,IF('Data Transformation'!E5134&lt;$R$10,E5134,$R$10)),IF(C5134=FALSE,FALSE,IF(C5134&lt;$R$10,C5134,$R$10)))</f>
        <v>7.7142249999999996E-2</v>
      </c>
      <c r="H5134">
        <f>IF('Input and Summary Results'!$J$4="yes",'Data Transformation'!F5134,'Data Transformation'!D5134)</f>
        <v>0.11327226</v>
      </c>
      <c r="I5134">
        <f t="shared" si="271"/>
        <v>298</v>
      </c>
    </row>
    <row r="5135" spans="2:9" x14ac:dyDescent="0.25">
      <c r="B5135">
        <f>IF('Input and Summary Results'!D4717=0,FALSE,'Input and Summary Results'!$B4717)</f>
        <v>298</v>
      </c>
      <c r="C5135">
        <f>IF(OR(B5135=0,'Input and Summary Results'!D4717=0,'Input and Summary Results'!D4717=""),FALSE,'Input and Summary Results'!$D4717)</f>
        <v>8.0002110000000001E-2</v>
      </c>
      <c r="D5135">
        <f>IF(OR(B5135=0,'Input and Summary Results'!E4717=0),FALSE,'Input and Summary Results'!$E4717)</f>
        <v>7.9775869999999999E-2</v>
      </c>
      <c r="E5135">
        <f t="shared" si="269"/>
        <v>-1.09689855864215</v>
      </c>
      <c r="F5135">
        <f t="shared" si="270"/>
        <v>0.43277268037055522</v>
      </c>
      <c r="G5135">
        <f>IF('Input and Summary Results'!$J$4="yes",IF(C5135=FALSE,FALSE,IF('Data Transformation'!E5135&lt;$R$10,E5135,$R$10)),IF(C5135=FALSE,FALSE,IF(C5135&lt;$R$10,C5135,$R$10)))</f>
        <v>8.0002110000000001E-2</v>
      </c>
      <c r="H5135">
        <f>IF('Input and Summary Results'!$J$4="yes",'Data Transformation'!F5135,'Data Transformation'!D5135)</f>
        <v>7.9775869999999999E-2</v>
      </c>
      <c r="I5135">
        <f t="shared" si="271"/>
        <v>298</v>
      </c>
    </row>
    <row r="5136" spans="2:9" x14ac:dyDescent="0.25">
      <c r="B5136">
        <f>IF('Input and Summary Results'!D4718=0,FALSE,'Input and Summary Results'!$B4718)</f>
        <v>298</v>
      </c>
      <c r="C5136">
        <f>IF(OR(B5136=0,'Input and Summary Results'!D4718=0,'Input and Summary Results'!D4718=""),FALSE,'Input and Summary Results'!$D4718)</f>
        <v>0.10259801</v>
      </c>
      <c r="D5136">
        <f>IF(OR(B5136=0,'Input and Summary Results'!E4718=0),FALSE,'Input and Summary Results'!$E4718)</f>
        <v>0.10087786</v>
      </c>
      <c r="E5136">
        <f t="shared" si="269"/>
        <v>-0.98886106275637042</v>
      </c>
      <c r="F5136">
        <f t="shared" si="270"/>
        <v>0.42672359083767802</v>
      </c>
      <c r="G5136">
        <f>IF('Input and Summary Results'!$J$4="yes",IF(C5136=FALSE,FALSE,IF('Data Transformation'!E5136&lt;$R$10,E5136,$R$10)),IF(C5136=FALSE,FALSE,IF(C5136&lt;$R$10,C5136,$R$10)))</f>
        <v>0.10259801</v>
      </c>
      <c r="H5136">
        <f>IF('Input and Summary Results'!$J$4="yes",'Data Transformation'!F5136,'Data Transformation'!D5136)</f>
        <v>0.10087786</v>
      </c>
      <c r="I5136">
        <f t="shared" si="271"/>
        <v>298</v>
      </c>
    </row>
    <row r="5137" spans="2:9" x14ac:dyDescent="0.25">
      <c r="B5137">
        <f>IF('Input and Summary Results'!D4719=0,FALSE,'Input and Summary Results'!$B4719)</f>
        <v>298</v>
      </c>
      <c r="C5137">
        <f>IF(OR(B5137=0,'Input and Summary Results'!D4719=0,'Input and Summary Results'!D4719=""),FALSE,'Input and Summary Results'!$D4719)</f>
        <v>0.10431715</v>
      </c>
      <c r="D5137">
        <f>IF(OR(B5137=0,'Input and Summary Results'!E4719=0),FALSE,'Input and Summary Results'!$E4719)</f>
        <v>7.8494289999999994E-2</v>
      </c>
      <c r="E5137">
        <f t="shared" si="269"/>
        <v>-0.98164428660622249</v>
      </c>
      <c r="F5137">
        <f t="shared" si="270"/>
        <v>0.3265668383386624</v>
      </c>
      <c r="G5137">
        <f>IF('Input and Summary Results'!$J$4="yes",IF(C5137=FALSE,FALSE,IF('Data Transformation'!E5137&lt;$R$10,E5137,$R$10)),IF(C5137=FALSE,FALSE,IF(C5137&lt;$R$10,C5137,$R$10)))</f>
        <v>0.10431715</v>
      </c>
      <c r="H5137">
        <f>IF('Input and Summary Results'!$J$4="yes",'Data Transformation'!F5137,'Data Transformation'!D5137)</f>
        <v>7.8494289999999994E-2</v>
      </c>
      <c r="I5137">
        <f t="shared" si="271"/>
        <v>298</v>
      </c>
    </row>
    <row r="5138" spans="2:9" x14ac:dyDescent="0.25">
      <c r="B5138">
        <f>IF('Input and Summary Results'!D4720=0,FALSE,'Input and Summary Results'!$B4720)</f>
        <v>298</v>
      </c>
      <c r="C5138">
        <f>IF(OR(B5138=0,'Input and Summary Results'!D4720=0,'Input and Summary Results'!D4720=""),FALSE,'Input and Summary Results'!$D4720)</f>
        <v>0.10579513</v>
      </c>
      <c r="D5138">
        <f>IF(OR(B5138=0,'Input and Summary Results'!E4720=0),FALSE,'Input and Summary Results'!$E4720)</f>
        <v>8.8576870000000002E-2</v>
      </c>
      <c r="E5138">
        <f t="shared" si="269"/>
        <v>-0.97553432344266355</v>
      </c>
      <c r="F5138">
        <f t="shared" si="270"/>
        <v>0.3633660791380473</v>
      </c>
      <c r="G5138">
        <f>IF('Input and Summary Results'!$J$4="yes",IF(C5138=FALSE,FALSE,IF('Data Transformation'!E5138&lt;$R$10,E5138,$R$10)),IF(C5138=FALSE,FALSE,IF(C5138&lt;$R$10,C5138,$R$10)))</f>
        <v>0.10579513</v>
      </c>
      <c r="H5138">
        <f>IF('Input and Summary Results'!$J$4="yes",'Data Transformation'!F5138,'Data Transformation'!D5138)</f>
        <v>8.8576870000000002E-2</v>
      </c>
      <c r="I5138">
        <f t="shared" si="271"/>
        <v>298</v>
      </c>
    </row>
    <row r="5139" spans="2:9" x14ac:dyDescent="0.25">
      <c r="B5139">
        <f>IF('Input and Summary Results'!D4721=0,FALSE,'Input and Summary Results'!$B4721)</f>
        <v>298</v>
      </c>
      <c r="C5139">
        <f>IF(OR(B5139=0,'Input and Summary Results'!D4721=0,'Input and Summary Results'!D4721=""),FALSE,'Input and Summary Results'!$D4721)</f>
        <v>0.13606449000000001</v>
      </c>
      <c r="D5139">
        <f>IF(OR(B5139=0,'Input and Summary Results'!E4721=0),FALSE,'Input and Summary Results'!$E4721)</f>
        <v>8.2201350000000006E-2</v>
      </c>
      <c r="E5139">
        <f t="shared" si="269"/>
        <v>-0.86625520183018012</v>
      </c>
      <c r="F5139">
        <f t="shared" si="270"/>
        <v>0.26219468356512415</v>
      </c>
      <c r="G5139">
        <f>IF('Input and Summary Results'!$J$4="yes",IF(C5139=FALSE,FALSE,IF('Data Transformation'!E5139&lt;$R$10,E5139,$R$10)),IF(C5139=FALSE,FALSE,IF(C5139&lt;$R$10,C5139,$R$10)))</f>
        <v>0.13606449000000001</v>
      </c>
      <c r="H5139">
        <f>IF('Input and Summary Results'!$J$4="yes",'Data Transformation'!F5139,'Data Transformation'!D5139)</f>
        <v>8.2201350000000006E-2</v>
      </c>
      <c r="I5139">
        <f t="shared" si="271"/>
        <v>298</v>
      </c>
    </row>
    <row r="5140" spans="2:9" x14ac:dyDescent="0.25">
      <c r="B5140">
        <f>IF('Input and Summary Results'!D4722=0,FALSE,'Input and Summary Results'!$B4722)</f>
        <v>298</v>
      </c>
      <c r="C5140">
        <f>IF(OR(B5140=0,'Input and Summary Results'!D4722=0,'Input and Summary Results'!D4722=""),FALSE,'Input and Summary Results'!$D4722)</f>
        <v>0.16911124</v>
      </c>
      <c r="D5140">
        <f>IF(OR(B5140=0,'Input and Summary Results'!E4722=0),FALSE,'Input and Summary Results'!$E4722)</f>
        <v>0.11475427000000001</v>
      </c>
      <c r="E5140">
        <f t="shared" si="269"/>
        <v>-0.77182752600516047</v>
      </c>
      <c r="F5140">
        <f t="shared" si="270"/>
        <v>0.29450054993387786</v>
      </c>
      <c r="G5140">
        <f>IF('Input and Summary Results'!$J$4="yes",IF(C5140=FALSE,FALSE,IF('Data Transformation'!E5140&lt;$R$10,E5140,$R$10)),IF(C5140=FALSE,FALSE,IF(C5140&lt;$R$10,C5140,$R$10)))</f>
        <v>0.16911124</v>
      </c>
      <c r="H5140">
        <f>IF('Input and Summary Results'!$J$4="yes",'Data Transformation'!F5140,'Data Transformation'!D5140)</f>
        <v>0.11475427000000001</v>
      </c>
      <c r="I5140">
        <f t="shared" si="271"/>
        <v>298</v>
      </c>
    </row>
    <row r="5141" spans="2:9" x14ac:dyDescent="0.25">
      <c r="B5141">
        <f>IF('Input and Summary Results'!D4723=0,FALSE,'Input and Summary Results'!$B4723)</f>
        <v>298</v>
      </c>
      <c r="C5141">
        <f>IF(OR(B5141=0,'Input and Summary Results'!D4723=0,'Input and Summary Results'!D4723=""),FALSE,'Input and Summary Results'!$D4723)</f>
        <v>0.17498394</v>
      </c>
      <c r="D5141">
        <f>IF(OR(B5141=0,'Input and Summary Results'!E4723=0),FALSE,'Input and Summary Results'!$E4723)</f>
        <v>0.10546614999999999</v>
      </c>
      <c r="E5141">
        <f t="shared" si="269"/>
        <v>-0.75700180896765534</v>
      </c>
      <c r="F5141">
        <f t="shared" si="270"/>
        <v>0.26158005757556951</v>
      </c>
      <c r="G5141">
        <f>IF('Input and Summary Results'!$J$4="yes",IF(C5141=FALSE,FALSE,IF('Data Transformation'!E5141&lt;$R$10,E5141,$R$10)),IF(C5141=FALSE,FALSE,IF(C5141&lt;$R$10,C5141,$R$10)))</f>
        <v>0.17498394</v>
      </c>
      <c r="H5141">
        <f>IF('Input and Summary Results'!$J$4="yes",'Data Transformation'!F5141,'Data Transformation'!D5141)</f>
        <v>0.10546614999999999</v>
      </c>
      <c r="I5141">
        <f t="shared" si="271"/>
        <v>298</v>
      </c>
    </row>
    <row r="5142" spans="2:9" x14ac:dyDescent="0.25">
      <c r="B5142">
        <f>IF('Input and Summary Results'!D4724=0,FALSE,'Input and Summary Results'!$B4724)</f>
        <v>298</v>
      </c>
      <c r="C5142">
        <f>IF(OR(B5142=0,'Input and Summary Results'!D4724=0,'Input and Summary Results'!D4724=""),FALSE,'Input and Summary Results'!$D4724)</f>
        <v>0.20021964</v>
      </c>
      <c r="D5142">
        <f>IF(OR(B5142=0,'Input and Summary Results'!E4724=0),FALSE,'Input and Summary Results'!$E4724)</f>
        <v>7.4609839999999997E-2</v>
      </c>
      <c r="E5142">
        <f t="shared" si="269"/>
        <v>-0.69849332383337481</v>
      </c>
      <c r="F5142">
        <f t="shared" si="270"/>
        <v>0.16172574558619723</v>
      </c>
      <c r="G5142">
        <f>IF('Input and Summary Results'!$J$4="yes",IF(C5142=FALSE,FALSE,IF('Data Transformation'!E5142&lt;$R$10,E5142,$R$10)),IF(C5142=FALSE,FALSE,IF(C5142&lt;$R$10,C5142,$R$10)))</f>
        <v>0.20021964</v>
      </c>
      <c r="H5142">
        <f>IF('Input and Summary Results'!$J$4="yes",'Data Transformation'!F5142,'Data Transformation'!D5142)</f>
        <v>7.4609839999999997E-2</v>
      </c>
      <c r="I5142">
        <f t="shared" si="271"/>
        <v>298</v>
      </c>
    </row>
    <row r="5143" spans="2:9" x14ac:dyDescent="0.25">
      <c r="B5143">
        <f>IF('Input and Summary Results'!D4725=0,FALSE,'Input and Summary Results'!$B4725)</f>
        <v>298</v>
      </c>
      <c r="C5143">
        <f>IF(OR(B5143=0,'Input and Summary Results'!D4725=0,'Input and Summary Results'!D4725=""),FALSE,'Input and Summary Results'!$D4725)</f>
        <v>0.20527811000000001</v>
      </c>
      <c r="D5143">
        <f>IF(OR(B5143=0,'Input and Summary Results'!E4725=0),FALSE,'Input and Summary Results'!$E4725)</f>
        <v>7.6097059999999994E-2</v>
      </c>
      <c r="E5143">
        <f t="shared" si="269"/>
        <v>-0.6876573595094303</v>
      </c>
      <c r="F5143">
        <f t="shared" si="270"/>
        <v>0.16088478230825487</v>
      </c>
      <c r="G5143">
        <f>IF('Input and Summary Results'!$J$4="yes",IF(C5143=FALSE,FALSE,IF('Data Transformation'!E5143&lt;$R$10,E5143,$R$10)),IF(C5143=FALSE,FALSE,IF(C5143&lt;$R$10,C5143,$R$10)))</f>
        <v>0.20527811000000001</v>
      </c>
      <c r="H5143">
        <f>IF('Input and Summary Results'!$J$4="yes",'Data Transformation'!F5143,'Data Transformation'!D5143)</f>
        <v>7.6097059999999994E-2</v>
      </c>
      <c r="I5143">
        <f t="shared" si="271"/>
        <v>298</v>
      </c>
    </row>
    <row r="5144" spans="2:9" x14ac:dyDescent="0.25">
      <c r="B5144">
        <f>IF('Input and Summary Results'!D4726=0,FALSE,'Input and Summary Results'!$B4726)</f>
        <v>298</v>
      </c>
      <c r="C5144">
        <f>IF(OR(B5144=0,'Input and Summary Results'!D4726=0,'Input and Summary Results'!D4726=""),FALSE,'Input and Summary Results'!$D4726)</f>
        <v>0.3724208</v>
      </c>
      <c r="D5144">
        <f>IF(OR(B5144=0,'Input and Summary Results'!E4726=0),FALSE,'Input and Summary Results'!$E4726)</f>
        <v>9.3113909999999994E-2</v>
      </c>
      <c r="E5144">
        <f t="shared" si="269"/>
        <v>-0.42896607131862285</v>
      </c>
      <c r="F5144">
        <f t="shared" si="270"/>
        <v>0.10851015018495207</v>
      </c>
      <c r="G5144">
        <f>IF('Input and Summary Results'!$J$4="yes",IF(C5144=FALSE,FALSE,IF('Data Transformation'!E5144&lt;$R$10,E5144,$R$10)),IF(C5144=FALSE,FALSE,IF(C5144&lt;$R$10,C5144,$R$10)))</f>
        <v>0.3724208</v>
      </c>
      <c r="H5144">
        <f>IF('Input and Summary Results'!$J$4="yes",'Data Transformation'!F5144,'Data Transformation'!D5144)</f>
        <v>9.3113909999999994E-2</v>
      </c>
      <c r="I5144">
        <f t="shared" si="271"/>
        <v>298</v>
      </c>
    </row>
    <row r="5145" spans="2:9" x14ac:dyDescent="0.25">
      <c r="B5145">
        <f>IF('Input and Summary Results'!D4727=0,FALSE,'Input and Summary Results'!$B4727)</f>
        <v>298</v>
      </c>
      <c r="C5145">
        <f>IF(OR(B5145=0,'Input and Summary Results'!D4727=0,'Input and Summary Results'!D4727=""),FALSE,'Input and Summary Results'!$D4727)</f>
        <v>0.67212143999999996</v>
      </c>
      <c r="D5145">
        <f>IF(OR(B5145=0,'Input and Summary Results'!E4727=0),FALSE,'Input and Summary Results'!$E4727)</f>
        <v>6.4357890000000001E-2</v>
      </c>
      <c r="E5145">
        <f t="shared" si="269"/>
        <v>-0.17255225081975301</v>
      </c>
      <c r="F5145">
        <f t="shared" si="270"/>
        <v>4.1556960688532721E-2</v>
      </c>
      <c r="G5145">
        <f>IF('Input and Summary Results'!$J$4="yes",IF(C5145=FALSE,FALSE,IF('Data Transformation'!E5145&lt;$R$10,E5145,$R$10)),IF(C5145=FALSE,FALSE,IF(C5145&lt;$R$10,C5145,$R$10)))</f>
        <v>0.67212143999999996</v>
      </c>
      <c r="H5145">
        <f>IF('Input and Summary Results'!$J$4="yes",'Data Transformation'!F5145,'Data Transformation'!D5145)</f>
        <v>6.4357890000000001E-2</v>
      </c>
      <c r="I5145">
        <f t="shared" si="271"/>
        <v>298</v>
      </c>
    </row>
    <row r="5146" spans="2:9" x14ac:dyDescent="0.25">
      <c r="B5146">
        <f>IF('Input and Summary Results'!D4728=0,FALSE,'Input and Summary Results'!$B4728)</f>
        <v>299</v>
      </c>
      <c r="C5146">
        <f>IF(OR(B5146=0,'Input and Summary Results'!D4728=0,'Input and Summary Results'!D4728=""),FALSE,'Input and Summary Results'!$D4728)</f>
        <v>0.64366944000000004</v>
      </c>
      <c r="D5146">
        <f>IF(OR(B5146=0,'Input and Summary Results'!E4728=0),FALSE,'Input and Summary Results'!$E4728)</f>
        <v>6.5078140000000007E-2</v>
      </c>
      <c r="E5146">
        <f t="shared" si="269"/>
        <v>-0.19133710972208792</v>
      </c>
      <c r="F5146">
        <f t="shared" si="270"/>
        <v>4.3879530399951877E-2</v>
      </c>
      <c r="G5146">
        <f>IF('Input and Summary Results'!$J$4="yes",IF(C5146=FALSE,FALSE,IF('Data Transformation'!E5146&lt;$R$10,E5146,$R$10)),IF(C5146=FALSE,FALSE,IF(C5146&lt;$R$10,C5146,$R$10)))</f>
        <v>0.64366944000000004</v>
      </c>
      <c r="H5146">
        <f>IF('Input and Summary Results'!$J$4="yes",'Data Transformation'!F5146,'Data Transformation'!D5146)</f>
        <v>6.5078140000000007E-2</v>
      </c>
      <c r="I5146">
        <f t="shared" si="271"/>
        <v>299</v>
      </c>
    </row>
    <row r="5147" spans="2:9" x14ac:dyDescent="0.25">
      <c r="B5147">
        <f>IF('Input and Summary Results'!D4729=0,FALSE,'Input and Summary Results'!$B4729)</f>
        <v>299</v>
      </c>
      <c r="C5147">
        <f>IF(OR(B5147=0,'Input and Summary Results'!D4729=0,'Input and Summary Results'!D4729=""),FALSE,'Input and Summary Results'!$D4729)</f>
        <v>0.66915367000000003</v>
      </c>
      <c r="D5147">
        <f>IF(OR(B5147=0,'Input and Summary Results'!E4729=0),FALSE,'Input and Summary Results'!$E4729)</f>
        <v>6.5389589999999997E-2</v>
      </c>
      <c r="E5147">
        <f t="shared" si="269"/>
        <v>-0.17447413579075741</v>
      </c>
      <c r="F5147">
        <f t="shared" si="270"/>
        <v>4.2410410840308173E-2</v>
      </c>
      <c r="G5147">
        <f>IF('Input and Summary Results'!$J$4="yes",IF(C5147=FALSE,FALSE,IF('Data Transformation'!E5147&lt;$R$10,E5147,$R$10)),IF(C5147=FALSE,FALSE,IF(C5147&lt;$R$10,C5147,$R$10)))</f>
        <v>0.66915367000000003</v>
      </c>
      <c r="H5147">
        <f>IF('Input and Summary Results'!$J$4="yes",'Data Transformation'!F5147,'Data Transformation'!D5147)</f>
        <v>6.5389589999999997E-2</v>
      </c>
      <c r="I5147">
        <f t="shared" si="271"/>
        <v>299</v>
      </c>
    </row>
    <row r="5148" spans="2:9" x14ac:dyDescent="0.25">
      <c r="B5148">
        <f>IF('Input and Summary Results'!D4730=0,FALSE,'Input and Summary Results'!$B4730)</f>
        <v>299</v>
      </c>
      <c r="C5148">
        <f>IF(OR(B5148=0,'Input and Summary Results'!D4730=0,'Input and Summary Results'!D4730=""),FALSE,'Input and Summary Results'!$D4730)</f>
        <v>0.86110388000000004</v>
      </c>
      <c r="D5148">
        <f>IF(OR(B5148=0,'Input and Summary Results'!E4730=0),FALSE,'Input and Summary Results'!$E4730)</f>
        <v>6.9371329999999995E-2</v>
      </c>
      <c r="E5148">
        <f t="shared" si="269"/>
        <v>-6.4944453901215185E-2</v>
      </c>
      <c r="F5148">
        <f t="shared" si="270"/>
        <v>3.4963443922700704E-2</v>
      </c>
      <c r="G5148">
        <f>IF('Input and Summary Results'!$J$4="yes",IF(C5148=FALSE,FALSE,IF('Data Transformation'!E5148&lt;$R$10,E5148,$R$10)),IF(C5148=FALSE,FALSE,IF(C5148&lt;$R$10,C5148,$R$10)))</f>
        <v>0.86110388000000004</v>
      </c>
      <c r="H5148">
        <f>IF('Input and Summary Results'!$J$4="yes",'Data Transformation'!F5148,'Data Transformation'!D5148)</f>
        <v>6.9371329999999995E-2</v>
      </c>
      <c r="I5148">
        <f t="shared" si="271"/>
        <v>299</v>
      </c>
    </row>
    <row r="5149" spans="2:9" x14ac:dyDescent="0.25">
      <c r="B5149">
        <f>IF('Input and Summary Results'!D4731=0,FALSE,'Input and Summary Results'!$B4731)</f>
        <v>299</v>
      </c>
      <c r="C5149">
        <f>IF(OR(B5149=0,'Input and Summary Results'!D4731=0,'Input and Summary Results'!D4731=""),FALSE,'Input and Summary Results'!$D4731)</f>
        <v>0.87052536000000003</v>
      </c>
      <c r="D5149">
        <f>IF(OR(B5149=0,'Input and Summary Results'!E4731=0),FALSE,'Input and Summary Results'!$E4731)</f>
        <v>0.10010483000000001</v>
      </c>
      <c r="E5149">
        <f t="shared" si="269"/>
        <v>-6.0218572567747333E-2</v>
      </c>
      <c r="F5149">
        <f t="shared" si="270"/>
        <v>4.990721490296389E-2</v>
      </c>
      <c r="G5149">
        <f>IF('Input and Summary Results'!$J$4="yes",IF(C5149=FALSE,FALSE,IF('Data Transformation'!E5149&lt;$R$10,E5149,$R$10)),IF(C5149=FALSE,FALSE,IF(C5149&lt;$R$10,C5149,$R$10)))</f>
        <v>0.87052536000000003</v>
      </c>
      <c r="H5149">
        <f>IF('Input and Summary Results'!$J$4="yes",'Data Transformation'!F5149,'Data Transformation'!D5149)</f>
        <v>0.10010483000000001</v>
      </c>
      <c r="I5149">
        <f t="shared" si="271"/>
        <v>299</v>
      </c>
    </row>
    <row r="5150" spans="2:9" x14ac:dyDescent="0.25">
      <c r="B5150">
        <f>IF('Input and Summary Results'!D4732=0,FALSE,'Input and Summary Results'!$B4732)</f>
        <v>299</v>
      </c>
      <c r="C5150">
        <f>IF(OR(B5150=0,'Input and Summary Results'!D4732=0,'Input and Summary Results'!D4732=""),FALSE,'Input and Summary Results'!$D4732)</f>
        <v>0.87858449000000005</v>
      </c>
      <c r="D5150">
        <f>IF(OR(B5150=0,'Input and Summary Results'!E4732=0),FALSE,'Input and Summary Results'!$E4732)</f>
        <v>6.3092110000000007E-2</v>
      </c>
      <c r="E5150">
        <f t="shared" si="269"/>
        <v>-5.6216467775535364E-2</v>
      </c>
      <c r="F5150">
        <f t="shared" si="270"/>
        <v>3.1166013117304176E-2</v>
      </c>
      <c r="G5150">
        <f>IF('Input and Summary Results'!$J$4="yes",IF(C5150=FALSE,FALSE,IF('Data Transformation'!E5150&lt;$R$10,E5150,$R$10)),IF(C5150=FALSE,FALSE,IF(C5150&lt;$R$10,C5150,$R$10)))</f>
        <v>0.87858449000000005</v>
      </c>
      <c r="H5150">
        <f>IF('Input and Summary Results'!$J$4="yes",'Data Transformation'!F5150,'Data Transformation'!D5150)</f>
        <v>6.3092110000000007E-2</v>
      </c>
      <c r="I5150">
        <f t="shared" si="271"/>
        <v>299</v>
      </c>
    </row>
    <row r="5151" spans="2:9" x14ac:dyDescent="0.25">
      <c r="B5151">
        <f>IF('Input and Summary Results'!D4733=0,FALSE,'Input and Summary Results'!$B4733)</f>
        <v>299</v>
      </c>
      <c r="C5151">
        <f>IF(OR(B5151=0,'Input and Summary Results'!D4733=0,'Input and Summary Results'!D4733=""),FALSE,'Input and Summary Results'!$D4733)</f>
        <v>0.88669591000000003</v>
      </c>
      <c r="D5151">
        <f>IF(OR(B5151=0,'Input and Summary Results'!E4733=0),FALSE,'Input and Summary Results'!$E4733)</f>
        <v>7.9048950000000007E-2</v>
      </c>
      <c r="E5151">
        <f t="shared" si="269"/>
        <v>-5.2225294770321576E-2</v>
      </c>
      <c r="F5151">
        <f t="shared" si="270"/>
        <v>3.8691104710294653E-2</v>
      </c>
      <c r="G5151">
        <f>IF('Input and Summary Results'!$J$4="yes",IF(C5151=FALSE,FALSE,IF('Data Transformation'!E5151&lt;$R$10,E5151,$R$10)),IF(C5151=FALSE,FALSE,IF(C5151&lt;$R$10,C5151,$R$10)))</f>
        <v>0.88669591000000003</v>
      </c>
      <c r="H5151">
        <f>IF('Input and Summary Results'!$J$4="yes",'Data Transformation'!F5151,'Data Transformation'!D5151)</f>
        <v>7.9048950000000007E-2</v>
      </c>
      <c r="I5151">
        <f t="shared" si="271"/>
        <v>299</v>
      </c>
    </row>
    <row r="5152" spans="2:9" x14ac:dyDescent="0.25">
      <c r="B5152">
        <f>IF('Input and Summary Results'!D4734=0,FALSE,'Input and Summary Results'!$B4734)</f>
        <v>299</v>
      </c>
      <c r="C5152">
        <f>IF(OR(B5152=0,'Input and Summary Results'!D4734=0,'Input and Summary Results'!D4734=""),FALSE,'Input and Summary Results'!$D4734)</f>
        <v>0.93710766999999995</v>
      </c>
      <c r="D5152">
        <f>IF(OR(B5152=0,'Input and Summary Results'!E4734=0),FALSE,'Input and Summary Results'!$E4734)</f>
        <v>7.1448719999999993E-2</v>
      </c>
      <c r="E5152">
        <f t="shared" si="269"/>
        <v>-2.8210507510871428E-2</v>
      </c>
      <c r="F5152">
        <f t="shared" si="270"/>
        <v>3.3089841725444415E-2</v>
      </c>
      <c r="G5152">
        <f>IF('Input and Summary Results'!$J$4="yes",IF(C5152=FALSE,FALSE,IF('Data Transformation'!E5152&lt;$R$10,E5152,$R$10)),IF(C5152=FALSE,FALSE,IF(C5152&lt;$R$10,C5152,$R$10)))</f>
        <v>0.93710766999999995</v>
      </c>
      <c r="H5152">
        <f>IF('Input and Summary Results'!$J$4="yes",'Data Transformation'!F5152,'Data Transformation'!D5152)</f>
        <v>7.1448719999999993E-2</v>
      </c>
      <c r="I5152">
        <f t="shared" si="271"/>
        <v>299</v>
      </c>
    </row>
    <row r="5153" spans="2:9" x14ac:dyDescent="0.25">
      <c r="B5153">
        <f>IF('Input and Summary Results'!D4735=0,FALSE,'Input and Summary Results'!$B4735)</f>
        <v>299</v>
      </c>
      <c r="C5153">
        <f>IF(OR(B5153=0,'Input and Summary Results'!D4735=0,'Input and Summary Results'!D4735=""),FALSE,'Input and Summary Results'!$D4735)</f>
        <v>0.94926732999999996</v>
      </c>
      <c r="D5153">
        <f>IF(OR(B5153=0,'Input and Summary Results'!E4735=0),FALSE,'Input and Summary Results'!$E4735)</f>
        <v>4.714894E-2</v>
      </c>
      <c r="E5153">
        <f t="shared" si="269"/>
        <v>-2.2611465555381453E-2</v>
      </c>
      <c r="F5153">
        <f t="shared" si="270"/>
        <v>2.1556245868063321E-2</v>
      </c>
      <c r="G5153">
        <f>IF('Input and Summary Results'!$J$4="yes",IF(C5153=FALSE,FALSE,IF('Data Transformation'!E5153&lt;$R$10,E5153,$R$10)),IF(C5153=FALSE,FALSE,IF(C5153&lt;$R$10,C5153,$R$10)))</f>
        <v>0.94926732999999996</v>
      </c>
      <c r="H5153">
        <f>IF('Input and Summary Results'!$J$4="yes",'Data Transformation'!F5153,'Data Transformation'!D5153)</f>
        <v>4.714894E-2</v>
      </c>
      <c r="I5153">
        <f t="shared" si="271"/>
        <v>299</v>
      </c>
    </row>
    <row r="5154" spans="2:9" x14ac:dyDescent="0.25">
      <c r="B5154">
        <f>IF('Input and Summary Results'!D4736=0,FALSE,'Input and Summary Results'!$B4736)</f>
        <v>299</v>
      </c>
      <c r="C5154">
        <f>IF(OR(B5154=0,'Input and Summary Results'!D4736=0,'Input and Summary Results'!D4736=""),FALSE,'Input and Summary Results'!$D4736)</f>
        <v>0.95503508000000004</v>
      </c>
      <c r="D5154">
        <f>IF(OR(B5154=0,'Input and Summary Results'!E4736=0),FALSE,'Input and Summary Results'!$E4736)</f>
        <v>6.3137100000000002E-2</v>
      </c>
      <c r="E5154">
        <f t="shared" si="269"/>
        <v>-1.99806757768635E-2</v>
      </c>
      <c r="F5154">
        <f t="shared" si="270"/>
        <v>2.8691617694294538E-2</v>
      </c>
      <c r="G5154">
        <f>IF('Input and Summary Results'!$J$4="yes",IF(C5154=FALSE,FALSE,IF('Data Transformation'!E5154&lt;$R$10,E5154,$R$10)),IF(C5154=FALSE,FALSE,IF(C5154&lt;$R$10,C5154,$R$10)))</f>
        <v>0.95503508000000004</v>
      </c>
      <c r="H5154">
        <f>IF('Input and Summary Results'!$J$4="yes",'Data Transformation'!F5154,'Data Transformation'!D5154)</f>
        <v>6.3137100000000002E-2</v>
      </c>
      <c r="I5154">
        <f t="shared" si="271"/>
        <v>299</v>
      </c>
    </row>
    <row r="5155" spans="2:9" x14ac:dyDescent="0.25">
      <c r="B5155">
        <f>IF('Input and Summary Results'!D4737=0,FALSE,'Input and Summary Results'!$B4737)</f>
        <v>299</v>
      </c>
      <c r="C5155">
        <f>IF(OR(B5155=0,'Input and Summary Results'!D4737=0,'Input and Summary Results'!D4737=""),FALSE,'Input and Summary Results'!$D4737)</f>
        <v>0.95858376000000001</v>
      </c>
      <c r="D5155">
        <f>IF(OR(B5155=0,'Input and Summary Results'!E4737=0),FALSE,'Input and Summary Results'!$E4737)</f>
        <v>7.6167330000000005E-2</v>
      </c>
      <c r="E5155">
        <f t="shared" si="269"/>
        <v>-1.8369932951293359E-2</v>
      </c>
      <c r="F5155">
        <f t="shared" si="270"/>
        <v>3.4484854218686113E-2</v>
      </c>
      <c r="G5155">
        <f>IF('Input and Summary Results'!$J$4="yes",IF(C5155=FALSE,FALSE,IF('Data Transformation'!E5155&lt;$R$10,E5155,$R$10)),IF(C5155=FALSE,FALSE,IF(C5155&lt;$R$10,C5155,$R$10)))</f>
        <v>0.95858376000000001</v>
      </c>
      <c r="H5155">
        <f>IF('Input and Summary Results'!$J$4="yes",'Data Transformation'!F5155,'Data Transformation'!D5155)</f>
        <v>7.6167330000000005E-2</v>
      </c>
      <c r="I5155">
        <f t="shared" si="271"/>
        <v>299</v>
      </c>
    </row>
    <row r="5156" spans="2:9" x14ac:dyDescent="0.25">
      <c r="B5156">
        <f>IF('Input and Summary Results'!D4738=0,FALSE,'Input and Summary Results'!$B4738)</f>
        <v>299</v>
      </c>
      <c r="C5156">
        <f>IF(OR(B5156=0,'Input and Summary Results'!D4738=0,'Input and Summary Results'!D4738=""),FALSE,'Input and Summary Results'!$D4738)</f>
        <v>0.99631672999999998</v>
      </c>
      <c r="D5156">
        <f>IF(OR(B5156=0,'Input and Summary Results'!E4738=0),FALSE,'Input and Summary Results'!$E4738)</f>
        <v>6.3859490000000005E-2</v>
      </c>
      <c r="E5156">
        <f t="shared" si="269"/>
        <v>-1.6025770133994408E-3</v>
      </c>
      <c r="F5156">
        <f t="shared" si="270"/>
        <v>2.7817477941979359E-2</v>
      </c>
      <c r="G5156">
        <f>IF('Input and Summary Results'!$J$4="yes",IF(C5156=FALSE,FALSE,IF('Data Transformation'!E5156&lt;$R$10,E5156,$R$10)),IF(C5156=FALSE,FALSE,IF(C5156&lt;$R$10,C5156,$R$10)))</f>
        <v>0.99631672999999998</v>
      </c>
      <c r="H5156">
        <f>IF('Input and Summary Results'!$J$4="yes",'Data Transformation'!F5156,'Data Transformation'!D5156)</f>
        <v>6.3859490000000005E-2</v>
      </c>
      <c r="I5156">
        <f t="shared" si="271"/>
        <v>299</v>
      </c>
    </row>
    <row r="5157" spans="2:9" x14ac:dyDescent="0.25">
      <c r="B5157">
        <f>IF('Input and Summary Results'!D4739=0,FALSE,'Input and Summary Results'!$B4739)</f>
        <v>299</v>
      </c>
      <c r="C5157">
        <f>IF(OR(B5157=0,'Input and Summary Results'!D4739=0,'Input and Summary Results'!D4739=""),FALSE,'Input and Summary Results'!$D4739)</f>
        <v>1.01100225</v>
      </c>
      <c r="D5157">
        <f>IF(OR(B5157=0,'Input and Summary Results'!E4739=0),FALSE,'Input and Summary Results'!$E4739)</f>
        <v>9.9801520000000005E-2</v>
      </c>
      <c r="E5157">
        <f t="shared" si="269"/>
        <v>4.7521221206716204E-3</v>
      </c>
      <c r="F5157">
        <f t="shared" si="270"/>
        <v>4.2842495830251619E-2</v>
      </c>
      <c r="G5157">
        <f>IF('Input and Summary Results'!$J$4="yes",IF(C5157=FALSE,FALSE,IF('Data Transformation'!E5157&lt;$R$10,E5157,$R$10)),IF(C5157=FALSE,FALSE,IF(C5157&lt;$R$10,C5157,$R$10)))</f>
        <v>1.01100225</v>
      </c>
      <c r="H5157">
        <f>IF('Input and Summary Results'!$J$4="yes",'Data Transformation'!F5157,'Data Transformation'!D5157)</f>
        <v>9.9801520000000005E-2</v>
      </c>
      <c r="I5157">
        <f t="shared" si="271"/>
        <v>299</v>
      </c>
    </row>
    <row r="5158" spans="2:9" x14ac:dyDescent="0.25">
      <c r="B5158">
        <f>IF('Input and Summary Results'!D4740=0,FALSE,'Input and Summary Results'!$B4740)</f>
        <v>299</v>
      </c>
      <c r="C5158">
        <f>IF(OR(B5158=0,'Input and Summary Results'!D4740=0,'Input and Summary Results'!D4740=""),FALSE,'Input and Summary Results'!$D4740)</f>
        <v>1.0439556699999999</v>
      </c>
      <c r="D5158">
        <f>IF(OR(B5158=0,'Input and Summary Results'!E4740=0),FALSE,'Input and Summary Results'!$E4740)</f>
        <v>8.5354869999999999E-2</v>
      </c>
      <c r="E5158">
        <f t="shared" si="269"/>
        <v>1.868205739887132E-2</v>
      </c>
      <c r="F5158">
        <f t="shared" si="270"/>
        <v>3.5484278350631504E-2</v>
      </c>
      <c r="G5158">
        <f>IF('Input and Summary Results'!$J$4="yes",IF(C5158=FALSE,FALSE,IF('Data Transformation'!E5158&lt;$R$10,E5158,$R$10)),IF(C5158=FALSE,FALSE,IF(C5158&lt;$R$10,C5158,$R$10)))</f>
        <v>1.0439556699999999</v>
      </c>
      <c r="H5158">
        <f>IF('Input and Summary Results'!$J$4="yes",'Data Transformation'!F5158,'Data Transformation'!D5158)</f>
        <v>8.5354869999999999E-2</v>
      </c>
      <c r="I5158">
        <f t="shared" si="271"/>
        <v>299</v>
      </c>
    </row>
    <row r="5159" spans="2:9" x14ac:dyDescent="0.25">
      <c r="B5159">
        <f>IF('Input and Summary Results'!D4741=0,FALSE,'Input and Summary Results'!$B4741)</f>
        <v>299</v>
      </c>
      <c r="C5159">
        <f>IF(OR(B5159=0,'Input and Summary Results'!D4741=0,'Input and Summary Results'!D4741=""),FALSE,'Input and Summary Results'!$D4741)</f>
        <v>1.0720769800000001</v>
      </c>
      <c r="D5159">
        <f>IF(OR(B5159=0,'Input and Summary Results'!E4741=0),FALSE,'Input and Summary Results'!$E4741)</f>
        <v>7.2237560000000006E-2</v>
      </c>
      <c r="E5159">
        <f t="shared" si="269"/>
        <v>3.0225970794161495E-2</v>
      </c>
      <c r="F5159">
        <f t="shared" si="270"/>
        <v>2.9243330119820315E-2</v>
      </c>
      <c r="G5159">
        <f>IF('Input and Summary Results'!$J$4="yes",IF(C5159=FALSE,FALSE,IF('Data Transformation'!E5159&lt;$R$10,E5159,$R$10)),IF(C5159=FALSE,FALSE,IF(C5159&lt;$R$10,C5159,$R$10)))</f>
        <v>1.0720769800000001</v>
      </c>
      <c r="H5159">
        <f>IF('Input and Summary Results'!$J$4="yes",'Data Transformation'!F5159,'Data Transformation'!D5159)</f>
        <v>7.2237560000000006E-2</v>
      </c>
      <c r="I5159">
        <f t="shared" si="271"/>
        <v>299</v>
      </c>
    </row>
    <row r="5160" spans="2:9" x14ac:dyDescent="0.25">
      <c r="B5160">
        <f>IF('Input and Summary Results'!D4742=0,FALSE,'Input and Summary Results'!$B4742)</f>
        <v>299</v>
      </c>
      <c r="C5160">
        <f>IF(OR(B5160=0,'Input and Summary Results'!D4742=0,'Input and Summary Results'!D4742=""),FALSE,'Input and Summary Results'!$D4742)</f>
        <v>1.0785110600000001</v>
      </c>
      <c r="D5160">
        <f>IF(OR(B5160=0,'Input and Summary Results'!E4742=0),FALSE,'Input and Summary Results'!$E4742)</f>
        <v>8.4111430000000001E-2</v>
      </c>
      <c r="E5160">
        <f t="shared" si="269"/>
        <v>3.2824603098592767E-2</v>
      </c>
      <c r="F5160">
        <f t="shared" si="270"/>
        <v>3.3846997007151693E-2</v>
      </c>
      <c r="G5160">
        <f>IF('Input and Summary Results'!$J$4="yes",IF(C5160=FALSE,FALSE,IF('Data Transformation'!E5160&lt;$R$10,E5160,$R$10)),IF(C5160=FALSE,FALSE,IF(C5160&lt;$R$10,C5160,$R$10)))</f>
        <v>1.0785110600000001</v>
      </c>
      <c r="H5160">
        <f>IF('Input and Summary Results'!$J$4="yes",'Data Transformation'!F5160,'Data Transformation'!D5160)</f>
        <v>8.4111430000000001E-2</v>
      </c>
      <c r="I5160">
        <f t="shared" si="271"/>
        <v>299</v>
      </c>
    </row>
    <row r="5161" spans="2:9" x14ac:dyDescent="0.25">
      <c r="B5161">
        <f>IF('Input and Summary Results'!D4743=0,FALSE,'Input and Summary Results'!$B4743)</f>
        <v>299</v>
      </c>
      <c r="C5161">
        <f>IF(OR(B5161=0,'Input and Summary Results'!D4743=0,'Input and Summary Results'!D4743=""),FALSE,'Input and Summary Results'!$D4743)</f>
        <v>1.08960046</v>
      </c>
      <c r="D5161">
        <f>IF(OR(B5161=0,'Input and Summary Results'!E4743=0),FALSE,'Input and Summary Results'!$E4743)</f>
        <v>0.10075517000000001</v>
      </c>
      <c r="E5161">
        <f t="shared" si="269"/>
        <v>3.7267277916194795E-2</v>
      </c>
      <c r="F5161">
        <f t="shared" si="270"/>
        <v>4.0131906497176038E-2</v>
      </c>
      <c r="G5161">
        <f>IF('Input and Summary Results'!$J$4="yes",IF(C5161=FALSE,FALSE,IF('Data Transformation'!E5161&lt;$R$10,E5161,$R$10)),IF(C5161=FALSE,FALSE,IF(C5161&lt;$R$10,C5161,$R$10)))</f>
        <v>1.08960046</v>
      </c>
      <c r="H5161">
        <f>IF('Input and Summary Results'!$J$4="yes",'Data Transformation'!F5161,'Data Transformation'!D5161)</f>
        <v>0.10075517000000001</v>
      </c>
      <c r="I5161">
        <f t="shared" si="271"/>
        <v>299</v>
      </c>
    </row>
    <row r="5162" spans="2:9" x14ac:dyDescent="0.25">
      <c r="B5162">
        <f>IF('Input and Summary Results'!D4744=0,FALSE,'Input and Summary Results'!$B4744)</f>
        <v>299</v>
      </c>
      <c r="C5162">
        <f>IF(OR(B5162=0,'Input and Summary Results'!D4744=0,'Input and Summary Results'!D4744=""),FALSE,'Input and Summary Results'!$D4744)</f>
        <v>1.1391434300000001</v>
      </c>
      <c r="D5162">
        <f>IF(OR(B5162=0,'Input and Summary Results'!E4744=0),FALSE,'Input and Summary Results'!$E4744)</f>
        <v>8.9469530000000005E-2</v>
      </c>
      <c r="E5162">
        <f t="shared" ref="E5162:E5225" si="272">IF(C5162=FALSE,FALSE,LOG10(C5162))</f>
        <v>5.6578409711972664E-2</v>
      </c>
      <c r="F5162">
        <f t="shared" ref="F5162:F5225" si="273">IF(D5162=FALSE, FALSE,0.434*D5162/C5162)</f>
        <v>3.4086819093535926E-2</v>
      </c>
      <c r="G5162">
        <f>IF('Input and Summary Results'!$J$4="yes",IF(C5162=FALSE,FALSE,IF('Data Transformation'!E5162&lt;$R$10,E5162,$R$10)),IF(C5162=FALSE,FALSE,IF(C5162&lt;$R$10,C5162,$R$10)))</f>
        <v>1.1391434300000001</v>
      </c>
      <c r="H5162">
        <f>IF('Input and Summary Results'!$J$4="yes",'Data Transformation'!F5162,'Data Transformation'!D5162)</f>
        <v>8.9469530000000005E-2</v>
      </c>
      <c r="I5162">
        <f t="shared" si="271"/>
        <v>299</v>
      </c>
    </row>
    <row r="5163" spans="2:9" x14ac:dyDescent="0.25">
      <c r="B5163">
        <f>IF('Input and Summary Results'!D4745=0,FALSE,'Input and Summary Results'!$B4745)</f>
        <v>299</v>
      </c>
      <c r="C5163">
        <f>IF(OR(B5163=0,'Input and Summary Results'!D4745=0,'Input and Summary Results'!D4745=""),FALSE,'Input and Summary Results'!$D4745)</f>
        <v>1.18382426</v>
      </c>
      <c r="D5163">
        <f>IF(OR(B5163=0,'Input and Summary Results'!E4745=0),FALSE,'Input and Summary Results'!$E4745)</f>
        <v>7.6158180000000006E-2</v>
      </c>
      <c r="E5163">
        <f t="shared" si="272"/>
        <v>7.3287235683286878E-2</v>
      </c>
      <c r="F5163">
        <f t="shared" si="273"/>
        <v>2.7920233802270617E-2</v>
      </c>
      <c r="G5163">
        <f>IF('Input and Summary Results'!$J$4="yes",IF(C5163=FALSE,FALSE,IF('Data Transformation'!E5163&lt;$R$10,E5163,$R$10)),IF(C5163=FALSE,FALSE,IF(C5163&lt;$R$10,C5163,$R$10)))</f>
        <v>1.18382426</v>
      </c>
      <c r="H5163">
        <f>IF('Input and Summary Results'!$J$4="yes",'Data Transformation'!F5163,'Data Transformation'!D5163)</f>
        <v>7.6158180000000006E-2</v>
      </c>
      <c r="I5163">
        <f t="shared" si="271"/>
        <v>299</v>
      </c>
    </row>
    <row r="5164" spans="2:9" x14ac:dyDescent="0.25">
      <c r="B5164">
        <f>IF('Input and Summary Results'!D4746=0,FALSE,'Input and Summary Results'!$B4746)</f>
        <v>300</v>
      </c>
      <c r="C5164">
        <f>IF(OR(B5164=0,'Input and Summary Results'!D4746=0,'Input and Summary Results'!D4746=""),FALSE,'Input and Summary Results'!$D4746)</f>
        <v>-0.2021482</v>
      </c>
      <c r="D5164">
        <f>IF(OR(B5164=0,'Input and Summary Results'!E4746=0),FALSE,'Input and Summary Results'!$E4746)</f>
        <v>0.10996924</v>
      </c>
      <c r="E5164" t="e">
        <f t="shared" si="272"/>
        <v>#NUM!</v>
      </c>
      <c r="F5164">
        <f t="shared" si="273"/>
        <v>-0.23609732938507488</v>
      </c>
      <c r="G5164">
        <f>IF('Input and Summary Results'!$J$4="yes",IF(C5164=FALSE,FALSE,IF('Data Transformation'!E5164&lt;$R$10,E5164,$R$10)),IF(C5164=FALSE,FALSE,IF(C5164&lt;$R$10,C5164,$R$10)))</f>
        <v>-0.2021482</v>
      </c>
      <c r="H5164">
        <f>IF('Input and Summary Results'!$J$4="yes",'Data Transformation'!F5164,'Data Transformation'!D5164)</f>
        <v>0.10996924</v>
      </c>
      <c r="I5164">
        <f t="shared" si="271"/>
        <v>300</v>
      </c>
    </row>
    <row r="5165" spans="2:9" x14ac:dyDescent="0.25">
      <c r="B5165">
        <f>IF('Input and Summary Results'!D4747=0,FALSE,'Input and Summary Results'!$B4747)</f>
        <v>300</v>
      </c>
      <c r="C5165">
        <f>IF(OR(B5165=0,'Input and Summary Results'!D4747=0,'Input and Summary Results'!D4747=""),FALSE,'Input and Summary Results'!$D4747)</f>
        <v>-0.1042223</v>
      </c>
      <c r="D5165">
        <f>IF(OR(B5165=0,'Input and Summary Results'!E4747=0),FALSE,'Input and Summary Results'!$E4747)</f>
        <v>9.7793340000000006E-2</v>
      </c>
      <c r="E5165" t="e">
        <f t="shared" si="272"/>
        <v>#NUM!</v>
      </c>
      <c r="F5165">
        <f t="shared" si="273"/>
        <v>-0.40722867908307531</v>
      </c>
      <c r="G5165">
        <f>IF('Input and Summary Results'!$J$4="yes",IF(C5165=FALSE,FALSE,IF('Data Transformation'!E5165&lt;$R$10,E5165,$R$10)),IF(C5165=FALSE,FALSE,IF(C5165&lt;$R$10,C5165,$R$10)))</f>
        <v>-0.1042223</v>
      </c>
      <c r="H5165">
        <f>IF('Input and Summary Results'!$J$4="yes",'Data Transformation'!F5165,'Data Transformation'!D5165)</f>
        <v>9.7793340000000006E-2</v>
      </c>
      <c r="I5165">
        <f t="shared" si="271"/>
        <v>300</v>
      </c>
    </row>
    <row r="5166" spans="2:9" x14ac:dyDescent="0.25">
      <c r="B5166">
        <f>IF('Input and Summary Results'!D4748=0,FALSE,'Input and Summary Results'!$B4748)</f>
        <v>300</v>
      </c>
      <c r="C5166">
        <f>IF(OR(B5166=0,'Input and Summary Results'!D4748=0,'Input and Summary Results'!D4748=""),FALSE,'Input and Summary Results'!$D4748)</f>
        <v>-0.10285660000000001</v>
      </c>
      <c r="D5166">
        <f>IF(OR(B5166=0,'Input and Summary Results'!E4748=0),FALSE,'Input and Summary Results'!$E4748)</f>
        <v>0.10187607</v>
      </c>
      <c r="E5166" t="e">
        <f t="shared" si="272"/>
        <v>#NUM!</v>
      </c>
      <c r="F5166">
        <f t="shared" si="273"/>
        <v>-0.42986268630306657</v>
      </c>
      <c r="G5166">
        <f>IF('Input and Summary Results'!$J$4="yes",IF(C5166=FALSE,FALSE,IF('Data Transformation'!E5166&lt;$R$10,E5166,$R$10)),IF(C5166=FALSE,FALSE,IF(C5166&lt;$R$10,C5166,$R$10)))</f>
        <v>-0.10285660000000001</v>
      </c>
      <c r="H5166">
        <f>IF('Input and Summary Results'!$J$4="yes",'Data Transformation'!F5166,'Data Transformation'!D5166)</f>
        <v>0.10187607</v>
      </c>
      <c r="I5166">
        <f t="shared" si="271"/>
        <v>300</v>
      </c>
    </row>
    <row r="5167" spans="2:9" x14ac:dyDescent="0.25">
      <c r="B5167">
        <f>IF('Input and Summary Results'!D4749=0,FALSE,'Input and Summary Results'!$B4749)</f>
        <v>300</v>
      </c>
      <c r="C5167">
        <f>IF(OR(B5167=0,'Input and Summary Results'!D4749=0,'Input and Summary Results'!D4749=""),FALSE,'Input and Summary Results'!$D4749)</f>
        <v>-9.6740300000000001E-2</v>
      </c>
      <c r="D5167">
        <f>IF(OR(B5167=0,'Input and Summary Results'!E4749=0),FALSE,'Input and Summary Results'!$E4749)</f>
        <v>9.5535700000000001E-2</v>
      </c>
      <c r="E5167" t="e">
        <f t="shared" si="272"/>
        <v>#NUM!</v>
      </c>
      <c r="F5167">
        <f t="shared" si="273"/>
        <v>-0.42859587782961184</v>
      </c>
      <c r="G5167">
        <f>IF('Input and Summary Results'!$J$4="yes",IF(C5167=FALSE,FALSE,IF('Data Transformation'!E5167&lt;$R$10,E5167,$R$10)),IF(C5167=FALSE,FALSE,IF(C5167&lt;$R$10,C5167,$R$10)))</f>
        <v>-9.6740300000000001E-2</v>
      </c>
      <c r="H5167">
        <f>IF('Input and Summary Results'!$J$4="yes",'Data Transformation'!F5167,'Data Transformation'!D5167)</f>
        <v>9.5535700000000001E-2</v>
      </c>
      <c r="I5167">
        <f t="shared" si="271"/>
        <v>300</v>
      </c>
    </row>
    <row r="5168" spans="2:9" x14ac:dyDescent="0.25">
      <c r="B5168">
        <f>IF('Input and Summary Results'!D4750=0,FALSE,'Input and Summary Results'!$B4750)</f>
        <v>300</v>
      </c>
      <c r="C5168">
        <f>IF(OR(B5168=0,'Input and Summary Results'!D4750=0,'Input and Summary Results'!D4750=""),FALSE,'Input and Summary Results'!$D4750)</f>
        <v>-9.4080399999999995E-2</v>
      </c>
      <c r="D5168">
        <f>IF(OR(B5168=0,'Input and Summary Results'!E4750=0),FALSE,'Input and Summary Results'!$E4750)</f>
        <v>5.340077E-2</v>
      </c>
      <c r="E5168" t="e">
        <f t="shared" si="272"/>
        <v>#NUM!</v>
      </c>
      <c r="F5168">
        <f t="shared" si="273"/>
        <v>-0.24634179042606114</v>
      </c>
      <c r="G5168">
        <f>IF('Input and Summary Results'!$J$4="yes",IF(C5168=FALSE,FALSE,IF('Data Transformation'!E5168&lt;$R$10,E5168,$R$10)),IF(C5168=FALSE,FALSE,IF(C5168&lt;$R$10,C5168,$R$10)))</f>
        <v>-9.4080399999999995E-2</v>
      </c>
      <c r="H5168">
        <f>IF('Input and Summary Results'!$J$4="yes",'Data Transformation'!F5168,'Data Transformation'!D5168)</f>
        <v>5.340077E-2</v>
      </c>
      <c r="I5168">
        <f t="shared" si="271"/>
        <v>300</v>
      </c>
    </row>
    <row r="5169" spans="2:9" x14ac:dyDescent="0.25">
      <c r="B5169">
        <f>IF('Input and Summary Results'!D4751=0,FALSE,'Input and Summary Results'!$B4751)</f>
        <v>300</v>
      </c>
      <c r="C5169">
        <f>IF(OR(B5169=0,'Input and Summary Results'!D4751=0,'Input and Summary Results'!D4751=""),FALSE,'Input and Summary Results'!$D4751)</f>
        <v>-7.2682300000000005E-2</v>
      </c>
      <c r="D5169">
        <f>IF(OR(B5169=0,'Input and Summary Results'!E4751=0),FALSE,'Input and Summary Results'!$E4751)</f>
        <v>8.798897E-2</v>
      </c>
      <c r="E5169" t="e">
        <f t="shared" si="272"/>
        <v>#NUM!</v>
      </c>
      <c r="F5169">
        <f t="shared" si="273"/>
        <v>-0.52539907212622605</v>
      </c>
      <c r="G5169">
        <f>IF('Input and Summary Results'!$J$4="yes",IF(C5169=FALSE,FALSE,IF('Data Transformation'!E5169&lt;$R$10,E5169,$R$10)),IF(C5169=FALSE,FALSE,IF(C5169&lt;$R$10,C5169,$R$10)))</f>
        <v>-7.2682300000000005E-2</v>
      </c>
      <c r="H5169">
        <f>IF('Input and Summary Results'!$J$4="yes",'Data Transformation'!F5169,'Data Transformation'!D5169)</f>
        <v>8.798897E-2</v>
      </c>
      <c r="I5169">
        <f t="shared" si="271"/>
        <v>300</v>
      </c>
    </row>
    <row r="5170" spans="2:9" x14ac:dyDescent="0.25">
      <c r="B5170">
        <f>IF('Input and Summary Results'!D4752=0,FALSE,'Input and Summary Results'!$B4752)</f>
        <v>300</v>
      </c>
      <c r="C5170">
        <f>IF(OR(B5170=0,'Input and Summary Results'!D4752=0,'Input and Summary Results'!D4752=""),FALSE,'Input and Summary Results'!$D4752)</f>
        <v>-5.8602799999999997E-2</v>
      </c>
      <c r="D5170">
        <f>IF(OR(B5170=0,'Input and Summary Results'!E4752=0),FALSE,'Input and Summary Results'!$E4752)</f>
        <v>7.4825459999999996E-2</v>
      </c>
      <c r="E5170" t="e">
        <f t="shared" si="272"/>
        <v>#NUM!</v>
      </c>
      <c r="F5170">
        <f t="shared" si="273"/>
        <v>-0.55414160483799413</v>
      </c>
      <c r="G5170">
        <f>IF('Input and Summary Results'!$J$4="yes",IF(C5170=FALSE,FALSE,IF('Data Transformation'!E5170&lt;$R$10,E5170,$R$10)),IF(C5170=FALSE,FALSE,IF(C5170&lt;$R$10,C5170,$R$10)))</f>
        <v>-5.8602799999999997E-2</v>
      </c>
      <c r="H5170">
        <f>IF('Input and Summary Results'!$J$4="yes",'Data Transformation'!F5170,'Data Transformation'!D5170)</f>
        <v>7.4825459999999996E-2</v>
      </c>
      <c r="I5170">
        <f t="shared" si="271"/>
        <v>300</v>
      </c>
    </row>
    <row r="5171" spans="2:9" x14ac:dyDescent="0.25">
      <c r="B5171">
        <f>IF('Input and Summary Results'!D4753=0,FALSE,'Input and Summary Results'!$B4753)</f>
        <v>300</v>
      </c>
      <c r="C5171">
        <f>IF(OR(B5171=0,'Input and Summary Results'!D4753=0,'Input and Summary Results'!D4753=""),FALSE,'Input and Summary Results'!$D4753)</f>
        <v>-2.2375200000000001E-2</v>
      </c>
      <c r="D5171">
        <f>IF(OR(B5171=0,'Input and Summary Results'!E4753=0),FALSE,'Input and Summary Results'!$E4753)</f>
        <v>0.10101398</v>
      </c>
      <c r="E5171" t="e">
        <f t="shared" si="272"/>
        <v>#NUM!</v>
      </c>
      <c r="F5171">
        <f t="shared" si="273"/>
        <v>-1.9593151042225321</v>
      </c>
      <c r="G5171">
        <f>IF('Input and Summary Results'!$J$4="yes",IF(C5171=FALSE,FALSE,IF('Data Transformation'!E5171&lt;$R$10,E5171,$R$10)),IF(C5171=FALSE,FALSE,IF(C5171&lt;$R$10,C5171,$R$10)))</f>
        <v>-2.2375200000000001E-2</v>
      </c>
      <c r="H5171">
        <f>IF('Input and Summary Results'!$J$4="yes",'Data Transformation'!F5171,'Data Transformation'!D5171)</f>
        <v>0.10101398</v>
      </c>
      <c r="I5171">
        <f t="shared" si="271"/>
        <v>300</v>
      </c>
    </row>
    <row r="5172" spans="2:9" x14ac:dyDescent="0.25">
      <c r="B5172">
        <f>IF('Input and Summary Results'!D4754=0,FALSE,'Input and Summary Results'!$B4754)</f>
        <v>300</v>
      </c>
      <c r="C5172">
        <f>IF(OR(B5172=0,'Input and Summary Results'!D4754=0,'Input and Summary Results'!D4754=""),FALSE,'Input and Summary Results'!$D4754)</f>
        <v>-1.4110299999999999E-2</v>
      </c>
      <c r="D5172">
        <f>IF(OR(B5172=0,'Input and Summary Results'!E4754=0),FALSE,'Input and Summary Results'!$E4754)</f>
        <v>8.879898E-2</v>
      </c>
      <c r="E5172" t="e">
        <f t="shared" si="272"/>
        <v>#NUM!</v>
      </c>
      <c r="F5172">
        <f t="shared" si="273"/>
        <v>-2.7312500315372459</v>
      </c>
      <c r="G5172">
        <f>IF('Input and Summary Results'!$J$4="yes",IF(C5172=FALSE,FALSE,IF('Data Transformation'!E5172&lt;$R$10,E5172,$R$10)),IF(C5172=FALSE,FALSE,IF(C5172&lt;$R$10,C5172,$R$10)))</f>
        <v>-1.4110299999999999E-2</v>
      </c>
      <c r="H5172">
        <f>IF('Input and Summary Results'!$J$4="yes",'Data Transformation'!F5172,'Data Transformation'!D5172)</f>
        <v>8.879898E-2</v>
      </c>
      <c r="I5172">
        <f t="shared" si="271"/>
        <v>300</v>
      </c>
    </row>
    <row r="5173" spans="2:9" x14ac:dyDescent="0.25">
      <c r="B5173">
        <f>IF('Input and Summary Results'!D4755=0,FALSE,'Input and Summary Results'!$B4755)</f>
        <v>300</v>
      </c>
      <c r="C5173">
        <f>IF(OR(B5173=0,'Input and Summary Results'!D4755=0,'Input and Summary Results'!D4755=""),FALSE,'Input and Summary Results'!$D4755)</f>
        <v>6.3831900000000004E-3</v>
      </c>
      <c r="D5173">
        <f>IF(OR(B5173=0,'Input and Summary Results'!E4755=0),FALSE,'Input and Summary Results'!$E4755)</f>
        <v>5.8281659999999999E-2</v>
      </c>
      <c r="E5173">
        <f t="shared" si="272"/>
        <v>-2.1949622283066073</v>
      </c>
      <c r="F5173">
        <f t="shared" si="273"/>
        <v>3.9626331724419921</v>
      </c>
      <c r="G5173">
        <f>IF('Input and Summary Results'!$J$4="yes",IF(C5173=FALSE,FALSE,IF('Data Transformation'!E5173&lt;$R$10,E5173,$R$10)),IF(C5173=FALSE,FALSE,IF(C5173&lt;$R$10,C5173,$R$10)))</f>
        <v>6.3831900000000004E-3</v>
      </c>
      <c r="H5173">
        <f>IF('Input and Summary Results'!$J$4="yes",'Data Transformation'!F5173,'Data Transformation'!D5173)</f>
        <v>5.8281659999999999E-2</v>
      </c>
      <c r="I5173">
        <f t="shared" si="271"/>
        <v>300</v>
      </c>
    </row>
    <row r="5174" spans="2:9" x14ac:dyDescent="0.25">
      <c r="B5174">
        <f>IF('Input and Summary Results'!D4756=0,FALSE,'Input and Summary Results'!$B4756)</f>
        <v>300</v>
      </c>
      <c r="C5174">
        <f>IF(OR(B5174=0,'Input and Summary Results'!D4756=0,'Input and Summary Results'!D4756=""),FALSE,'Input and Summary Results'!$D4756)</f>
        <v>1.751803E-2</v>
      </c>
      <c r="D5174">
        <f>IF(OR(B5174=0,'Input and Summary Results'!E4756=0),FALSE,'Input and Summary Results'!$E4756)</f>
        <v>6.7255869999999995E-2</v>
      </c>
      <c r="E5174">
        <f t="shared" si="272"/>
        <v>-1.7565147342543419</v>
      </c>
      <c r="F5174">
        <f t="shared" si="273"/>
        <v>1.666228884183895</v>
      </c>
      <c r="G5174">
        <f>IF('Input and Summary Results'!$J$4="yes",IF(C5174=FALSE,FALSE,IF('Data Transformation'!E5174&lt;$R$10,E5174,$R$10)),IF(C5174=FALSE,FALSE,IF(C5174&lt;$R$10,C5174,$R$10)))</f>
        <v>1.751803E-2</v>
      </c>
      <c r="H5174">
        <f>IF('Input and Summary Results'!$J$4="yes",'Data Transformation'!F5174,'Data Transformation'!D5174)</f>
        <v>6.7255869999999995E-2</v>
      </c>
      <c r="I5174">
        <f t="shared" si="271"/>
        <v>300</v>
      </c>
    </row>
    <row r="5175" spans="2:9" x14ac:dyDescent="0.25">
      <c r="B5175">
        <f>IF('Input and Summary Results'!D4757=0,FALSE,'Input and Summary Results'!$B4757)</f>
        <v>300</v>
      </c>
      <c r="C5175">
        <f>IF(OR(B5175=0,'Input and Summary Results'!D4757=0,'Input and Summary Results'!D4757=""),FALSE,'Input and Summary Results'!$D4757)</f>
        <v>3.3651199999999999E-2</v>
      </c>
      <c r="D5175">
        <f>IF(OR(B5175=0,'Input and Summary Results'!E4757=0),FALSE,'Input and Summary Results'!$E4757)</f>
        <v>7.2744500000000004E-2</v>
      </c>
      <c r="E5175">
        <f t="shared" si="272"/>
        <v>-1.472999444245769</v>
      </c>
      <c r="F5175">
        <f t="shared" si="273"/>
        <v>0.93818684029098509</v>
      </c>
      <c r="G5175">
        <f>IF('Input and Summary Results'!$J$4="yes",IF(C5175=FALSE,FALSE,IF('Data Transformation'!E5175&lt;$R$10,E5175,$R$10)),IF(C5175=FALSE,FALSE,IF(C5175&lt;$R$10,C5175,$R$10)))</f>
        <v>3.3651199999999999E-2</v>
      </c>
      <c r="H5175">
        <f>IF('Input and Summary Results'!$J$4="yes",'Data Transformation'!F5175,'Data Transformation'!D5175)</f>
        <v>7.2744500000000004E-2</v>
      </c>
      <c r="I5175">
        <f t="shared" si="271"/>
        <v>300</v>
      </c>
    </row>
    <row r="5176" spans="2:9" x14ac:dyDescent="0.25">
      <c r="B5176">
        <f>IF('Input and Summary Results'!D4758=0,FALSE,'Input and Summary Results'!$B4758)</f>
        <v>300</v>
      </c>
      <c r="C5176">
        <f>IF(OR(B5176=0,'Input and Summary Results'!D4758=0,'Input and Summary Results'!D4758=""),FALSE,'Input and Summary Results'!$D4758)</f>
        <v>3.7887400000000002E-2</v>
      </c>
      <c r="D5176">
        <f>IF(OR(B5176=0,'Input and Summary Results'!E4758=0),FALSE,'Input and Summary Results'!$E4758)</f>
        <v>5.949745E-2</v>
      </c>
      <c r="E5176">
        <f t="shared" si="272"/>
        <v>-1.4215051968996233</v>
      </c>
      <c r="F5176">
        <f t="shared" si="273"/>
        <v>0.68154302749726814</v>
      </c>
      <c r="G5176">
        <f>IF('Input and Summary Results'!$J$4="yes",IF(C5176=FALSE,FALSE,IF('Data Transformation'!E5176&lt;$R$10,E5176,$R$10)),IF(C5176=FALSE,FALSE,IF(C5176&lt;$R$10,C5176,$R$10)))</f>
        <v>3.7887400000000002E-2</v>
      </c>
      <c r="H5176">
        <f>IF('Input and Summary Results'!$J$4="yes",'Data Transformation'!F5176,'Data Transformation'!D5176)</f>
        <v>5.949745E-2</v>
      </c>
      <c r="I5176">
        <f t="shared" si="271"/>
        <v>300</v>
      </c>
    </row>
    <row r="5177" spans="2:9" x14ac:dyDescent="0.25">
      <c r="B5177">
        <f>IF('Input and Summary Results'!D4759=0,FALSE,'Input and Summary Results'!$B4759)</f>
        <v>300</v>
      </c>
      <c r="C5177">
        <f>IF(OR(B5177=0,'Input and Summary Results'!D4759=0,'Input and Summary Results'!D4759=""),FALSE,'Input and Summary Results'!$D4759)</f>
        <v>0.51653647999999996</v>
      </c>
      <c r="D5177">
        <f>IF(OR(B5177=0,'Input and Summary Results'!E4759=0),FALSE,'Input and Summary Results'!$E4759)</f>
        <v>7.7341069999999998E-2</v>
      </c>
      <c r="E5177">
        <f t="shared" si="272"/>
        <v>-0.28689900134042168</v>
      </c>
      <c r="F5177">
        <f t="shared" si="273"/>
        <v>6.4982872806969988E-2</v>
      </c>
      <c r="G5177">
        <f>IF('Input and Summary Results'!$J$4="yes",IF(C5177=FALSE,FALSE,IF('Data Transformation'!E5177&lt;$R$10,E5177,$R$10)),IF(C5177=FALSE,FALSE,IF(C5177&lt;$R$10,C5177,$R$10)))</f>
        <v>0.51653647999999996</v>
      </c>
      <c r="H5177">
        <f>IF('Input and Summary Results'!$J$4="yes",'Data Transformation'!F5177,'Data Transformation'!D5177)</f>
        <v>7.7341069999999998E-2</v>
      </c>
      <c r="I5177">
        <f t="shared" si="271"/>
        <v>300</v>
      </c>
    </row>
    <row r="5178" spans="2:9" x14ac:dyDescent="0.25">
      <c r="B5178">
        <f>IF('Input and Summary Results'!D4760=0,FALSE,'Input and Summary Results'!$B4760)</f>
        <v>300</v>
      </c>
      <c r="C5178">
        <f>IF(OR(B5178=0,'Input and Summary Results'!D4760=0,'Input and Summary Results'!D4760=""),FALSE,'Input and Summary Results'!$D4760)</f>
        <v>0.82052281999999999</v>
      </c>
      <c r="D5178">
        <f>IF(OR(B5178=0,'Input and Summary Results'!E4760=0),FALSE,'Input and Summary Results'!$E4760)</f>
        <v>7.152683E-2</v>
      </c>
      <c r="E5178">
        <f t="shared" si="272"/>
        <v>-8.5909336046279525E-2</v>
      </c>
      <c r="F5178">
        <f t="shared" si="273"/>
        <v>3.7832761579988716E-2</v>
      </c>
      <c r="G5178">
        <f>IF('Input and Summary Results'!$J$4="yes",IF(C5178=FALSE,FALSE,IF('Data Transformation'!E5178&lt;$R$10,E5178,$R$10)),IF(C5178=FALSE,FALSE,IF(C5178&lt;$R$10,C5178,$R$10)))</f>
        <v>0.82052281999999999</v>
      </c>
      <c r="H5178">
        <f>IF('Input and Summary Results'!$J$4="yes",'Data Transformation'!F5178,'Data Transformation'!D5178)</f>
        <v>7.152683E-2</v>
      </c>
      <c r="I5178">
        <f t="shared" si="271"/>
        <v>300</v>
      </c>
    </row>
    <row r="5179" spans="2:9" x14ac:dyDescent="0.25">
      <c r="B5179">
        <f>IF('Input and Summary Results'!D4761=0,FALSE,'Input and Summary Results'!$B4761)</f>
        <v>301</v>
      </c>
      <c r="C5179">
        <f>IF(OR(B5179=0,'Input and Summary Results'!D4761=0,'Input and Summary Results'!D4761=""),FALSE,'Input and Summary Results'!$D4761)</f>
        <v>-0.12734870000000001</v>
      </c>
      <c r="D5179">
        <f>IF(OR(B5179=0,'Input and Summary Results'!E4761=0),FALSE,'Input and Summary Results'!$E4761)</f>
        <v>9.5006989999999999E-2</v>
      </c>
      <c r="E5179" t="e">
        <f t="shared" si="272"/>
        <v>#NUM!</v>
      </c>
      <c r="F5179">
        <f t="shared" si="273"/>
        <v>-0.32378056203165012</v>
      </c>
      <c r="G5179">
        <f>IF('Input and Summary Results'!$J$4="yes",IF(C5179=FALSE,FALSE,IF('Data Transformation'!E5179&lt;$R$10,E5179,$R$10)),IF(C5179=FALSE,FALSE,IF(C5179&lt;$R$10,C5179,$R$10)))</f>
        <v>-0.12734870000000001</v>
      </c>
      <c r="H5179">
        <f>IF('Input and Summary Results'!$J$4="yes",'Data Transformation'!F5179,'Data Transformation'!D5179)</f>
        <v>9.5006989999999999E-2</v>
      </c>
      <c r="I5179">
        <f t="shared" si="271"/>
        <v>301</v>
      </c>
    </row>
    <row r="5180" spans="2:9" x14ac:dyDescent="0.25">
      <c r="B5180">
        <f>IF('Input and Summary Results'!D4762=0,FALSE,'Input and Summary Results'!$B4762)</f>
        <v>301</v>
      </c>
      <c r="C5180">
        <f>IF(OR(B5180=0,'Input and Summary Results'!D4762=0,'Input and Summary Results'!D4762=""),FALSE,'Input and Summary Results'!$D4762)</f>
        <v>-9.5593399999999995E-2</v>
      </c>
      <c r="D5180">
        <f>IF(OR(B5180=0,'Input and Summary Results'!E4762=0),FALSE,'Input and Summary Results'!$E4762)</f>
        <v>5.24757E-2</v>
      </c>
      <c r="E5180" t="e">
        <f t="shared" si="272"/>
        <v>#NUM!</v>
      </c>
      <c r="F5180">
        <f t="shared" si="273"/>
        <v>-0.23824295191927478</v>
      </c>
      <c r="G5180">
        <f>IF('Input and Summary Results'!$J$4="yes",IF(C5180=FALSE,FALSE,IF('Data Transformation'!E5180&lt;$R$10,E5180,$R$10)),IF(C5180=FALSE,FALSE,IF(C5180&lt;$R$10,C5180,$R$10)))</f>
        <v>-9.5593399999999995E-2</v>
      </c>
      <c r="H5180">
        <f>IF('Input and Summary Results'!$J$4="yes",'Data Transformation'!F5180,'Data Transformation'!D5180)</f>
        <v>5.24757E-2</v>
      </c>
      <c r="I5180">
        <f t="shared" si="271"/>
        <v>301</v>
      </c>
    </row>
    <row r="5181" spans="2:9" x14ac:dyDescent="0.25">
      <c r="B5181">
        <f>IF('Input and Summary Results'!D4763=0,FALSE,'Input and Summary Results'!$B4763)</f>
        <v>301</v>
      </c>
      <c r="C5181">
        <f>IF(OR(B5181=0,'Input and Summary Results'!D4763=0,'Input and Summary Results'!D4763=""),FALSE,'Input and Summary Results'!$D4763)</f>
        <v>-8.8449E-2</v>
      </c>
      <c r="D5181">
        <f>IF(OR(B5181=0,'Input and Summary Results'!E4763=0),FALSE,'Input and Summary Results'!$E4763)</f>
        <v>8.1480780000000003E-2</v>
      </c>
      <c r="E5181" t="e">
        <f t="shared" si="272"/>
        <v>#NUM!</v>
      </c>
      <c r="F5181">
        <f t="shared" si="273"/>
        <v>-0.39980846046874469</v>
      </c>
      <c r="G5181">
        <f>IF('Input and Summary Results'!$J$4="yes",IF(C5181=FALSE,FALSE,IF('Data Transformation'!E5181&lt;$R$10,E5181,$R$10)),IF(C5181=FALSE,FALSE,IF(C5181&lt;$R$10,C5181,$R$10)))</f>
        <v>-8.8449E-2</v>
      </c>
      <c r="H5181">
        <f>IF('Input and Summary Results'!$J$4="yes",'Data Transformation'!F5181,'Data Transformation'!D5181)</f>
        <v>8.1480780000000003E-2</v>
      </c>
      <c r="I5181">
        <f t="shared" si="271"/>
        <v>301</v>
      </c>
    </row>
    <row r="5182" spans="2:9" x14ac:dyDescent="0.25">
      <c r="B5182">
        <f>IF('Input and Summary Results'!D4764=0,FALSE,'Input and Summary Results'!$B4764)</f>
        <v>301</v>
      </c>
      <c r="C5182">
        <f>IF(OR(B5182=0,'Input and Summary Results'!D4764=0,'Input and Summary Results'!D4764=""),FALSE,'Input and Summary Results'!$D4764)</f>
        <v>-5.3594599999999999E-2</v>
      </c>
      <c r="D5182">
        <f>IF(OR(B5182=0,'Input and Summary Results'!E4764=0),FALSE,'Input and Summary Results'!$E4764)</f>
        <v>8.6411730000000006E-2</v>
      </c>
      <c r="E5182" t="e">
        <f t="shared" si="272"/>
        <v>#NUM!</v>
      </c>
      <c r="F5182">
        <f t="shared" si="273"/>
        <v>-0.69974756449343789</v>
      </c>
      <c r="G5182">
        <f>IF('Input and Summary Results'!$J$4="yes",IF(C5182=FALSE,FALSE,IF('Data Transformation'!E5182&lt;$R$10,E5182,$R$10)),IF(C5182=FALSE,FALSE,IF(C5182&lt;$R$10,C5182,$R$10)))</f>
        <v>-5.3594599999999999E-2</v>
      </c>
      <c r="H5182">
        <f>IF('Input and Summary Results'!$J$4="yes",'Data Transformation'!F5182,'Data Transformation'!D5182)</f>
        <v>8.6411730000000006E-2</v>
      </c>
      <c r="I5182">
        <f t="shared" si="271"/>
        <v>301</v>
      </c>
    </row>
    <row r="5183" spans="2:9" x14ac:dyDescent="0.25">
      <c r="B5183">
        <f>IF('Input and Summary Results'!D4765=0,FALSE,'Input and Summary Results'!$B4765)</f>
        <v>301</v>
      </c>
      <c r="C5183">
        <f>IF(OR(B5183=0,'Input and Summary Results'!D4765=0,'Input and Summary Results'!D4765=""),FALSE,'Input and Summary Results'!$D4765)</f>
        <v>-5.20165E-2</v>
      </c>
      <c r="D5183">
        <f>IF(OR(B5183=0,'Input and Summary Results'!E4765=0),FALSE,'Input and Summary Results'!$E4765)</f>
        <v>9.4709650000000006E-2</v>
      </c>
      <c r="E5183" t="e">
        <f t="shared" si="272"/>
        <v>#NUM!</v>
      </c>
      <c r="F5183">
        <f t="shared" si="273"/>
        <v>-0.79021056972306869</v>
      </c>
      <c r="G5183">
        <f>IF('Input and Summary Results'!$J$4="yes",IF(C5183=FALSE,FALSE,IF('Data Transformation'!E5183&lt;$R$10,E5183,$R$10)),IF(C5183=FALSE,FALSE,IF(C5183&lt;$R$10,C5183,$R$10)))</f>
        <v>-5.20165E-2</v>
      </c>
      <c r="H5183">
        <f>IF('Input and Summary Results'!$J$4="yes",'Data Transformation'!F5183,'Data Transformation'!D5183)</f>
        <v>9.4709650000000006E-2</v>
      </c>
      <c r="I5183">
        <f t="shared" si="271"/>
        <v>301</v>
      </c>
    </row>
    <row r="5184" spans="2:9" x14ac:dyDescent="0.25">
      <c r="B5184">
        <f>IF('Input and Summary Results'!D4766=0,FALSE,'Input and Summary Results'!$B4766)</f>
        <v>301</v>
      </c>
      <c r="C5184">
        <f>IF(OR(B5184=0,'Input and Summary Results'!D4766=0,'Input and Summary Results'!D4766=""),FALSE,'Input and Summary Results'!$D4766)</f>
        <v>-3.7006400000000002E-2</v>
      </c>
      <c r="D5184">
        <f>IF(OR(B5184=0,'Input and Summary Results'!E4766=0),FALSE,'Input and Summary Results'!$E4766)</f>
        <v>4.9320940000000001E-2</v>
      </c>
      <c r="E5184" t="e">
        <f t="shared" si="272"/>
        <v>#NUM!</v>
      </c>
      <c r="F5184">
        <f t="shared" si="273"/>
        <v>-0.5784212449738424</v>
      </c>
      <c r="G5184">
        <f>IF('Input and Summary Results'!$J$4="yes",IF(C5184=FALSE,FALSE,IF('Data Transformation'!E5184&lt;$R$10,E5184,$R$10)),IF(C5184=FALSE,FALSE,IF(C5184&lt;$R$10,C5184,$R$10)))</f>
        <v>-3.7006400000000002E-2</v>
      </c>
      <c r="H5184">
        <f>IF('Input and Summary Results'!$J$4="yes",'Data Transformation'!F5184,'Data Transformation'!D5184)</f>
        <v>4.9320940000000001E-2</v>
      </c>
      <c r="I5184">
        <f t="shared" si="271"/>
        <v>301</v>
      </c>
    </row>
    <row r="5185" spans="2:9" x14ac:dyDescent="0.25">
      <c r="B5185">
        <f>IF('Input and Summary Results'!D4767=0,FALSE,'Input and Summary Results'!$B4767)</f>
        <v>301</v>
      </c>
      <c r="C5185">
        <f>IF(OR(B5185=0,'Input and Summary Results'!D4767=0,'Input and Summary Results'!D4767=""),FALSE,'Input and Summary Results'!$D4767)</f>
        <v>9.1201400000000005E-3</v>
      </c>
      <c r="D5185">
        <f>IF(OR(B5185=0,'Input and Summary Results'!E4767=0),FALSE,'Input and Summary Results'!$E4767)</f>
        <v>5.4201909999999999E-2</v>
      </c>
      <c r="E5185">
        <f t="shared" si="272"/>
        <v>-2.0399984949214964</v>
      </c>
      <c r="F5185">
        <f t="shared" si="273"/>
        <v>2.579305683903975</v>
      </c>
      <c r="G5185">
        <f>IF('Input and Summary Results'!$J$4="yes",IF(C5185=FALSE,FALSE,IF('Data Transformation'!E5185&lt;$R$10,E5185,$R$10)),IF(C5185=FALSE,FALSE,IF(C5185&lt;$R$10,C5185,$R$10)))</f>
        <v>9.1201400000000005E-3</v>
      </c>
      <c r="H5185">
        <f>IF('Input and Summary Results'!$J$4="yes",'Data Transformation'!F5185,'Data Transformation'!D5185)</f>
        <v>5.4201909999999999E-2</v>
      </c>
      <c r="I5185">
        <f t="shared" si="271"/>
        <v>301</v>
      </c>
    </row>
    <row r="5186" spans="2:9" x14ac:dyDescent="0.25">
      <c r="B5186">
        <f>IF('Input and Summary Results'!D4768=0,FALSE,'Input and Summary Results'!$B4768)</f>
        <v>301</v>
      </c>
      <c r="C5186">
        <f>IF(OR(B5186=0,'Input and Summary Results'!D4768=0,'Input and Summary Results'!D4768=""),FALSE,'Input and Summary Results'!$D4768)</f>
        <v>1.6765619999999998E-2</v>
      </c>
      <c r="D5186">
        <f>IF(OR(B5186=0,'Input and Summary Results'!E4768=0),FALSE,'Input and Summary Results'!$E4768)</f>
        <v>9.9643570000000001E-2</v>
      </c>
      <c r="E5186">
        <f t="shared" si="272"/>
        <v>-1.775580381537279</v>
      </c>
      <c r="F5186">
        <f t="shared" si="273"/>
        <v>2.5794041246312398</v>
      </c>
      <c r="G5186">
        <f>IF('Input and Summary Results'!$J$4="yes",IF(C5186=FALSE,FALSE,IF('Data Transformation'!E5186&lt;$R$10,E5186,$R$10)),IF(C5186=FALSE,FALSE,IF(C5186&lt;$R$10,C5186,$R$10)))</f>
        <v>1.6765619999999998E-2</v>
      </c>
      <c r="H5186">
        <f>IF('Input and Summary Results'!$J$4="yes",'Data Transformation'!F5186,'Data Transformation'!D5186)</f>
        <v>9.9643570000000001E-2</v>
      </c>
      <c r="I5186">
        <f t="shared" si="271"/>
        <v>301</v>
      </c>
    </row>
    <row r="5187" spans="2:9" x14ac:dyDescent="0.25">
      <c r="B5187">
        <f>IF('Input and Summary Results'!D4769=0,FALSE,'Input and Summary Results'!$B4769)</f>
        <v>301</v>
      </c>
      <c r="C5187">
        <f>IF(OR(B5187=0,'Input and Summary Results'!D4769=0,'Input and Summary Results'!D4769=""),FALSE,'Input and Summary Results'!$D4769)</f>
        <v>8.0409359999999999E-2</v>
      </c>
      <c r="D5187">
        <f>IF(OR(B5187=0,'Input and Summary Results'!E4769=0),FALSE,'Input and Summary Results'!$E4769)</f>
        <v>9.8565E-2</v>
      </c>
      <c r="E5187">
        <f t="shared" si="272"/>
        <v>-1.0946933945382429</v>
      </c>
      <c r="F5187">
        <f t="shared" si="273"/>
        <v>0.53199291724247033</v>
      </c>
      <c r="G5187">
        <f>IF('Input and Summary Results'!$J$4="yes",IF(C5187=FALSE,FALSE,IF('Data Transformation'!E5187&lt;$R$10,E5187,$R$10)),IF(C5187=FALSE,FALSE,IF(C5187&lt;$R$10,C5187,$R$10)))</f>
        <v>8.0409359999999999E-2</v>
      </c>
      <c r="H5187">
        <f>IF('Input and Summary Results'!$J$4="yes",'Data Transformation'!F5187,'Data Transformation'!D5187)</f>
        <v>9.8565E-2</v>
      </c>
      <c r="I5187">
        <f t="shared" si="271"/>
        <v>301</v>
      </c>
    </row>
    <row r="5188" spans="2:9" x14ac:dyDescent="0.25">
      <c r="B5188">
        <f>IF('Input and Summary Results'!D4770=0,FALSE,'Input and Summary Results'!$B4770)</f>
        <v>301</v>
      </c>
      <c r="C5188">
        <f>IF(OR(B5188=0,'Input and Summary Results'!D4770=0,'Input and Summary Results'!D4770=""),FALSE,'Input and Summary Results'!$D4770)</f>
        <v>8.9711390000000002E-2</v>
      </c>
      <c r="D5188">
        <f>IF(OR(B5188=0,'Input and Summary Results'!E4770=0),FALSE,'Input and Summary Results'!$E4770)</f>
        <v>6.8890919999999994E-2</v>
      </c>
      <c r="E5188">
        <f t="shared" si="272"/>
        <v>-1.0471524142567121</v>
      </c>
      <c r="F5188">
        <f t="shared" si="273"/>
        <v>0.333276067620845</v>
      </c>
      <c r="G5188">
        <f>IF('Input and Summary Results'!$J$4="yes",IF(C5188=FALSE,FALSE,IF('Data Transformation'!E5188&lt;$R$10,E5188,$R$10)),IF(C5188=FALSE,FALSE,IF(C5188&lt;$R$10,C5188,$R$10)))</f>
        <v>8.9711390000000002E-2</v>
      </c>
      <c r="H5188">
        <f>IF('Input and Summary Results'!$J$4="yes",'Data Transformation'!F5188,'Data Transformation'!D5188)</f>
        <v>6.8890919999999994E-2</v>
      </c>
      <c r="I5188">
        <f t="shared" si="271"/>
        <v>301</v>
      </c>
    </row>
    <row r="5189" spans="2:9" x14ac:dyDescent="0.25">
      <c r="B5189">
        <f>IF('Input and Summary Results'!D4771=0,FALSE,'Input and Summary Results'!$B4771)</f>
        <v>301</v>
      </c>
      <c r="C5189">
        <f>IF(OR(B5189=0,'Input and Summary Results'!D4771=0,'Input and Summary Results'!D4771=""),FALSE,'Input and Summary Results'!$D4771)</f>
        <v>0.63384061999999997</v>
      </c>
      <c r="D5189">
        <f>IF(OR(B5189=0,'Input and Summary Results'!E4771=0),FALSE,'Input and Summary Results'!$E4771)</f>
        <v>6.7667160000000004E-2</v>
      </c>
      <c r="E5189">
        <f t="shared" si="272"/>
        <v>-0.19801993227008682</v>
      </c>
      <c r="F5189">
        <f t="shared" si="273"/>
        <v>4.633270022990954E-2</v>
      </c>
      <c r="G5189">
        <f>IF('Input and Summary Results'!$J$4="yes",IF(C5189=FALSE,FALSE,IF('Data Transformation'!E5189&lt;$R$10,E5189,$R$10)),IF(C5189=FALSE,FALSE,IF(C5189&lt;$R$10,C5189,$R$10)))</f>
        <v>0.63384061999999997</v>
      </c>
      <c r="H5189">
        <f>IF('Input and Summary Results'!$J$4="yes",'Data Transformation'!F5189,'Data Transformation'!D5189)</f>
        <v>6.7667160000000004E-2</v>
      </c>
      <c r="I5189">
        <f t="shared" ref="I5189:I5252" si="274">IF(G5189=FALSE,"",B5189)</f>
        <v>301</v>
      </c>
    </row>
    <row r="5190" spans="2:9" x14ac:dyDescent="0.25">
      <c r="B5190">
        <f>IF('Input and Summary Results'!D4772=0,FALSE,'Input and Summary Results'!$B4772)</f>
        <v>301</v>
      </c>
      <c r="C5190">
        <f>IF(OR(B5190=0,'Input and Summary Results'!D4772=0,'Input and Summary Results'!D4772=""),FALSE,'Input and Summary Results'!$D4772)</f>
        <v>0.71029321000000001</v>
      </c>
      <c r="D5190">
        <f>IF(OR(B5190=0,'Input and Summary Results'!E4772=0),FALSE,'Input and Summary Results'!$E4772)</f>
        <v>8.5703009999999996E-2</v>
      </c>
      <c r="E5190">
        <f t="shared" si="272"/>
        <v>-0.14856233691688875</v>
      </c>
      <c r="F5190">
        <f t="shared" si="273"/>
        <v>5.2365848098139635E-2</v>
      </c>
      <c r="G5190">
        <f>IF('Input and Summary Results'!$J$4="yes",IF(C5190=FALSE,FALSE,IF('Data Transformation'!E5190&lt;$R$10,E5190,$R$10)),IF(C5190=FALSE,FALSE,IF(C5190&lt;$R$10,C5190,$R$10)))</f>
        <v>0.71029321000000001</v>
      </c>
      <c r="H5190">
        <f>IF('Input and Summary Results'!$J$4="yes",'Data Transformation'!F5190,'Data Transformation'!D5190)</f>
        <v>8.5703009999999996E-2</v>
      </c>
      <c r="I5190">
        <f t="shared" si="274"/>
        <v>301</v>
      </c>
    </row>
    <row r="5191" spans="2:9" x14ac:dyDescent="0.25">
      <c r="B5191">
        <f>IF('Input and Summary Results'!D4773=0,FALSE,'Input and Summary Results'!$B4773)</f>
        <v>301</v>
      </c>
      <c r="C5191">
        <f>IF(OR(B5191=0,'Input and Summary Results'!D4773=0,'Input and Summary Results'!D4773=""),FALSE,'Input and Summary Results'!$D4773)</f>
        <v>0.72171602000000001</v>
      </c>
      <c r="D5191">
        <f>IF(OR(B5191=0,'Input and Summary Results'!E4773=0),FALSE,'Input and Summary Results'!$E4773)</f>
        <v>9.030125E-2</v>
      </c>
      <c r="E5191">
        <f t="shared" si="272"/>
        <v>-0.14163365451879512</v>
      </c>
      <c r="F5191">
        <f t="shared" si="273"/>
        <v>5.4302165136919087E-2</v>
      </c>
      <c r="G5191">
        <f>IF('Input and Summary Results'!$J$4="yes",IF(C5191=FALSE,FALSE,IF('Data Transformation'!E5191&lt;$R$10,E5191,$R$10)),IF(C5191=FALSE,FALSE,IF(C5191&lt;$R$10,C5191,$R$10)))</f>
        <v>0.72171602000000001</v>
      </c>
      <c r="H5191">
        <f>IF('Input and Summary Results'!$J$4="yes",'Data Transformation'!F5191,'Data Transformation'!D5191)</f>
        <v>9.030125E-2</v>
      </c>
      <c r="I5191">
        <f t="shared" si="274"/>
        <v>301</v>
      </c>
    </row>
    <row r="5192" spans="2:9" x14ac:dyDescent="0.25">
      <c r="B5192">
        <f>IF('Input and Summary Results'!D4774=0,FALSE,'Input and Summary Results'!$B4774)</f>
        <v>301</v>
      </c>
      <c r="C5192">
        <f>IF(OR(B5192=0,'Input and Summary Results'!D4774=0,'Input and Summary Results'!D4774=""),FALSE,'Input and Summary Results'!$D4774)</f>
        <v>0.95797014999999996</v>
      </c>
      <c r="D5192">
        <f>IF(OR(B5192=0,'Input and Summary Results'!E4774=0),FALSE,'Input and Summary Results'!$E4774)</f>
        <v>3.4879960000000002E-2</v>
      </c>
      <c r="E5192">
        <f t="shared" si="272"/>
        <v>-1.8648023168067962E-2</v>
      </c>
      <c r="F5192">
        <f t="shared" si="273"/>
        <v>1.5802060888849199E-2</v>
      </c>
      <c r="G5192">
        <f>IF('Input and Summary Results'!$J$4="yes",IF(C5192=FALSE,FALSE,IF('Data Transformation'!E5192&lt;$R$10,E5192,$R$10)),IF(C5192=FALSE,FALSE,IF(C5192&lt;$R$10,C5192,$R$10)))</f>
        <v>0.95797014999999996</v>
      </c>
      <c r="H5192">
        <f>IF('Input and Summary Results'!$J$4="yes",'Data Transformation'!F5192,'Data Transformation'!D5192)</f>
        <v>3.4879960000000002E-2</v>
      </c>
      <c r="I5192">
        <f t="shared" si="274"/>
        <v>301</v>
      </c>
    </row>
    <row r="5193" spans="2:9" x14ac:dyDescent="0.25">
      <c r="B5193">
        <f>IF('Input and Summary Results'!D4775=0,FALSE,'Input and Summary Results'!$B4775)</f>
        <v>302</v>
      </c>
      <c r="C5193">
        <f>IF(OR(B5193=0,'Input and Summary Results'!D4775=0,'Input and Summary Results'!D4775=""),FALSE,'Input and Summary Results'!$D4775)</f>
        <v>-8.3143700000000001E-2</v>
      </c>
      <c r="D5193">
        <f>IF(OR(B5193=0,'Input and Summary Results'!E4775=0),FALSE,'Input and Summary Results'!$E4775)</f>
        <v>7.4347419999999997E-2</v>
      </c>
      <c r="E5193" t="e">
        <f t="shared" si="272"/>
        <v>#NUM!</v>
      </c>
      <c r="F5193">
        <f t="shared" si="273"/>
        <v>-0.38808448842185272</v>
      </c>
      <c r="G5193">
        <f>IF('Input and Summary Results'!$J$4="yes",IF(C5193=FALSE,FALSE,IF('Data Transformation'!E5193&lt;$R$10,E5193,$R$10)),IF(C5193=FALSE,FALSE,IF(C5193&lt;$R$10,C5193,$R$10)))</f>
        <v>-8.3143700000000001E-2</v>
      </c>
      <c r="H5193">
        <f>IF('Input and Summary Results'!$J$4="yes",'Data Transformation'!F5193,'Data Transformation'!D5193)</f>
        <v>7.4347419999999997E-2</v>
      </c>
      <c r="I5193">
        <f t="shared" si="274"/>
        <v>302</v>
      </c>
    </row>
    <row r="5194" spans="2:9" x14ac:dyDescent="0.25">
      <c r="B5194">
        <f>IF('Input and Summary Results'!D4776=0,FALSE,'Input and Summary Results'!$B4776)</f>
        <v>302</v>
      </c>
      <c r="C5194">
        <f>IF(OR(B5194=0,'Input and Summary Results'!D4776=0,'Input and Summary Results'!D4776=""),FALSE,'Input and Summary Results'!$D4776)</f>
        <v>-5.0359399999999999E-2</v>
      </c>
      <c r="D5194">
        <f>IF(OR(B5194=0,'Input and Summary Results'!E4776=0),FALSE,'Input and Summary Results'!$E4776)</f>
        <v>9.8117019999999999E-2</v>
      </c>
      <c r="E5194" t="e">
        <f t="shared" si="272"/>
        <v>#NUM!</v>
      </c>
      <c r="F5194">
        <f t="shared" si="273"/>
        <v>-0.84557772094186978</v>
      </c>
      <c r="G5194">
        <f>IF('Input and Summary Results'!$J$4="yes",IF(C5194=FALSE,FALSE,IF('Data Transformation'!E5194&lt;$R$10,E5194,$R$10)),IF(C5194=FALSE,FALSE,IF(C5194&lt;$R$10,C5194,$R$10)))</f>
        <v>-5.0359399999999999E-2</v>
      </c>
      <c r="H5194">
        <f>IF('Input and Summary Results'!$J$4="yes",'Data Transformation'!F5194,'Data Transformation'!D5194)</f>
        <v>9.8117019999999999E-2</v>
      </c>
      <c r="I5194">
        <f t="shared" si="274"/>
        <v>302</v>
      </c>
    </row>
    <row r="5195" spans="2:9" x14ac:dyDescent="0.25">
      <c r="B5195">
        <f>IF('Input and Summary Results'!D4777=0,FALSE,'Input and Summary Results'!$B4777)</f>
        <v>302</v>
      </c>
      <c r="C5195">
        <f>IF(OR(B5195=0,'Input and Summary Results'!D4777=0,'Input and Summary Results'!D4777=""),FALSE,'Input and Summary Results'!$D4777)</f>
        <v>-2.298E-2</v>
      </c>
      <c r="D5195">
        <f>IF(OR(B5195=0,'Input and Summary Results'!E4777=0),FALSE,'Input and Summary Results'!$E4777)</f>
        <v>0.10045613</v>
      </c>
      <c r="E5195" t="e">
        <f t="shared" si="272"/>
        <v>#NUM!</v>
      </c>
      <c r="F5195">
        <f t="shared" si="273"/>
        <v>-1.8972132471714536</v>
      </c>
      <c r="G5195">
        <f>IF('Input and Summary Results'!$J$4="yes",IF(C5195=FALSE,FALSE,IF('Data Transformation'!E5195&lt;$R$10,E5195,$R$10)),IF(C5195=FALSE,FALSE,IF(C5195&lt;$R$10,C5195,$R$10)))</f>
        <v>-2.298E-2</v>
      </c>
      <c r="H5195">
        <f>IF('Input and Summary Results'!$J$4="yes",'Data Transformation'!F5195,'Data Transformation'!D5195)</f>
        <v>0.10045613</v>
      </c>
      <c r="I5195">
        <f t="shared" si="274"/>
        <v>302</v>
      </c>
    </row>
    <row r="5196" spans="2:9" x14ac:dyDescent="0.25">
      <c r="B5196">
        <f>IF('Input and Summary Results'!D4778=0,FALSE,'Input and Summary Results'!$B4778)</f>
        <v>302</v>
      </c>
      <c r="C5196">
        <f>IF(OR(B5196=0,'Input and Summary Results'!D4778=0,'Input and Summary Results'!D4778=""),FALSE,'Input and Summary Results'!$D4778)</f>
        <v>4.4273409999999999E-2</v>
      </c>
      <c r="D5196">
        <f>IF(OR(B5196=0,'Input and Summary Results'!E4778=0),FALSE,'Input and Summary Results'!$E4778)</f>
        <v>7.785019E-2</v>
      </c>
      <c r="E5196">
        <f t="shared" si="272"/>
        <v>-1.3538570267641015</v>
      </c>
      <c r="F5196">
        <f t="shared" si="273"/>
        <v>0.76314389291450546</v>
      </c>
      <c r="G5196">
        <f>IF('Input and Summary Results'!$J$4="yes",IF(C5196=FALSE,FALSE,IF('Data Transformation'!E5196&lt;$R$10,E5196,$R$10)),IF(C5196=FALSE,FALSE,IF(C5196&lt;$R$10,C5196,$R$10)))</f>
        <v>4.4273409999999999E-2</v>
      </c>
      <c r="H5196">
        <f>IF('Input and Summary Results'!$J$4="yes",'Data Transformation'!F5196,'Data Transformation'!D5196)</f>
        <v>7.785019E-2</v>
      </c>
      <c r="I5196">
        <f t="shared" si="274"/>
        <v>302</v>
      </c>
    </row>
    <row r="5197" spans="2:9" x14ac:dyDescent="0.25">
      <c r="B5197">
        <f>IF('Input and Summary Results'!D4779=0,FALSE,'Input and Summary Results'!$B4779)</f>
        <v>302</v>
      </c>
      <c r="C5197">
        <f>IF(OR(B5197=0,'Input and Summary Results'!D4779=0,'Input and Summary Results'!D4779=""),FALSE,'Input and Summary Results'!$D4779)</f>
        <v>5.8030949999999998E-2</v>
      </c>
      <c r="D5197">
        <f>IF(OR(B5197=0,'Input and Summary Results'!E4779=0),FALSE,'Input and Summary Results'!$E4779)</f>
        <v>8.2940509999999995E-2</v>
      </c>
      <c r="E5197">
        <f t="shared" si="272"/>
        <v>-1.2363403197270308</v>
      </c>
      <c r="F5197">
        <f t="shared" si="273"/>
        <v>0.62029281512710022</v>
      </c>
      <c r="G5197">
        <f>IF('Input and Summary Results'!$J$4="yes",IF(C5197=FALSE,FALSE,IF('Data Transformation'!E5197&lt;$R$10,E5197,$R$10)),IF(C5197=FALSE,FALSE,IF(C5197&lt;$R$10,C5197,$R$10)))</f>
        <v>5.8030949999999998E-2</v>
      </c>
      <c r="H5197">
        <f>IF('Input and Summary Results'!$J$4="yes",'Data Transformation'!F5197,'Data Transformation'!D5197)</f>
        <v>8.2940509999999995E-2</v>
      </c>
      <c r="I5197">
        <f t="shared" si="274"/>
        <v>302</v>
      </c>
    </row>
    <row r="5198" spans="2:9" x14ac:dyDescent="0.25">
      <c r="B5198">
        <f>IF('Input and Summary Results'!D4780=0,FALSE,'Input and Summary Results'!$B4780)</f>
        <v>302</v>
      </c>
      <c r="C5198">
        <f>IF(OR(B5198=0,'Input and Summary Results'!D4780=0,'Input and Summary Results'!D4780=""),FALSE,'Input and Summary Results'!$D4780)</f>
        <v>7.1376490000000001E-2</v>
      </c>
      <c r="D5198">
        <f>IF(OR(B5198=0,'Input and Summary Results'!E4780=0),FALSE,'Input and Summary Results'!$E4780)</f>
        <v>6.8318190000000001E-2</v>
      </c>
      <c r="E5198">
        <f t="shared" si="272"/>
        <v>-1.1464448126581961</v>
      </c>
      <c r="F5198">
        <f t="shared" si="273"/>
        <v>0.41540421026587326</v>
      </c>
      <c r="G5198">
        <f>IF('Input and Summary Results'!$J$4="yes",IF(C5198=FALSE,FALSE,IF('Data Transformation'!E5198&lt;$R$10,E5198,$R$10)),IF(C5198=FALSE,FALSE,IF(C5198&lt;$R$10,C5198,$R$10)))</f>
        <v>7.1376490000000001E-2</v>
      </c>
      <c r="H5198">
        <f>IF('Input and Summary Results'!$J$4="yes",'Data Transformation'!F5198,'Data Transformation'!D5198)</f>
        <v>6.8318190000000001E-2</v>
      </c>
      <c r="I5198">
        <f t="shared" si="274"/>
        <v>302</v>
      </c>
    </row>
    <row r="5199" spans="2:9" x14ac:dyDescent="0.25">
      <c r="B5199">
        <f>IF('Input and Summary Results'!D4781=0,FALSE,'Input and Summary Results'!$B4781)</f>
        <v>302</v>
      </c>
      <c r="C5199">
        <f>IF(OR(B5199=0,'Input and Summary Results'!D4781=0,'Input and Summary Results'!D4781=""),FALSE,'Input and Summary Results'!$D4781)</f>
        <v>0.12614980000000001</v>
      </c>
      <c r="D5199">
        <f>IF(OR(B5199=0,'Input and Summary Results'!E4781=0),FALSE,'Input and Summary Results'!$E4781)</f>
        <v>8.5824670000000006E-2</v>
      </c>
      <c r="E5199">
        <f t="shared" si="272"/>
        <v>-0.89911343368358643</v>
      </c>
      <c r="F5199">
        <f t="shared" si="273"/>
        <v>0.29526726780383322</v>
      </c>
      <c r="G5199">
        <f>IF('Input and Summary Results'!$J$4="yes",IF(C5199=FALSE,FALSE,IF('Data Transformation'!E5199&lt;$R$10,E5199,$R$10)),IF(C5199=FALSE,FALSE,IF(C5199&lt;$R$10,C5199,$R$10)))</f>
        <v>0.12614980000000001</v>
      </c>
      <c r="H5199">
        <f>IF('Input and Summary Results'!$J$4="yes",'Data Transformation'!F5199,'Data Transformation'!D5199)</f>
        <v>8.5824670000000006E-2</v>
      </c>
      <c r="I5199">
        <f t="shared" si="274"/>
        <v>302</v>
      </c>
    </row>
    <row r="5200" spans="2:9" x14ac:dyDescent="0.25">
      <c r="B5200">
        <f>IF('Input and Summary Results'!D4782=0,FALSE,'Input and Summary Results'!$B4782)</f>
        <v>302</v>
      </c>
      <c r="C5200">
        <f>IF(OR(B5200=0,'Input and Summary Results'!D4782=0,'Input and Summary Results'!D4782=""),FALSE,'Input and Summary Results'!$D4782)</f>
        <v>0.12711960999999999</v>
      </c>
      <c r="D5200">
        <f>IF(OR(B5200=0,'Input and Summary Results'!E4782=0),FALSE,'Input and Summary Results'!$E4782)</f>
        <v>6.1778270000000003E-2</v>
      </c>
      <c r="E5200">
        <f t="shared" si="272"/>
        <v>-0.89578744820397893</v>
      </c>
      <c r="F5200">
        <f t="shared" si="273"/>
        <v>0.21091764818976397</v>
      </c>
      <c r="G5200">
        <f>IF('Input and Summary Results'!$J$4="yes",IF(C5200=FALSE,FALSE,IF('Data Transformation'!E5200&lt;$R$10,E5200,$R$10)),IF(C5200=FALSE,FALSE,IF(C5200&lt;$R$10,C5200,$R$10)))</f>
        <v>0.12711960999999999</v>
      </c>
      <c r="H5200">
        <f>IF('Input and Summary Results'!$J$4="yes",'Data Transformation'!F5200,'Data Transformation'!D5200)</f>
        <v>6.1778270000000003E-2</v>
      </c>
      <c r="I5200">
        <f t="shared" si="274"/>
        <v>302</v>
      </c>
    </row>
    <row r="5201" spans="2:9" x14ac:dyDescent="0.25">
      <c r="B5201">
        <f>IF('Input and Summary Results'!D4783=0,FALSE,'Input and Summary Results'!$B4783)</f>
        <v>302</v>
      </c>
      <c r="C5201">
        <f>IF(OR(B5201=0,'Input and Summary Results'!D4783=0,'Input and Summary Results'!D4783=""),FALSE,'Input and Summary Results'!$D4783)</f>
        <v>0.13759262999999999</v>
      </c>
      <c r="D5201">
        <f>IF(OR(B5201=0,'Input and Summary Results'!E4783=0),FALSE,'Input and Summary Results'!$E4783)</f>
        <v>4.7757649999999999E-2</v>
      </c>
      <c r="E5201">
        <f t="shared" si="272"/>
        <v>-0.86140482799042362</v>
      </c>
      <c r="F5201">
        <f t="shared" si="273"/>
        <v>0.15063902841307705</v>
      </c>
      <c r="G5201">
        <f>IF('Input and Summary Results'!$J$4="yes",IF(C5201=FALSE,FALSE,IF('Data Transformation'!E5201&lt;$R$10,E5201,$R$10)),IF(C5201=FALSE,FALSE,IF(C5201&lt;$R$10,C5201,$R$10)))</f>
        <v>0.13759262999999999</v>
      </c>
      <c r="H5201">
        <f>IF('Input and Summary Results'!$J$4="yes",'Data Transformation'!F5201,'Data Transformation'!D5201)</f>
        <v>4.7757649999999999E-2</v>
      </c>
      <c r="I5201">
        <f t="shared" si="274"/>
        <v>302</v>
      </c>
    </row>
    <row r="5202" spans="2:9" x14ac:dyDescent="0.25">
      <c r="B5202">
        <f>IF('Input and Summary Results'!D4784=0,FALSE,'Input and Summary Results'!$B4784)</f>
        <v>302</v>
      </c>
      <c r="C5202">
        <f>IF(OR(B5202=0,'Input and Summary Results'!D4784=0,'Input and Summary Results'!D4784=""),FALSE,'Input and Summary Results'!$D4784)</f>
        <v>0.15462893999999999</v>
      </c>
      <c r="D5202">
        <f>IF(OR(B5202=0,'Input and Summary Results'!E4784=0),FALSE,'Input and Summary Results'!$E4784)</f>
        <v>8.7062360000000005E-2</v>
      </c>
      <c r="E5202">
        <f t="shared" si="272"/>
        <v>-0.81070922124506362</v>
      </c>
      <c r="F5202">
        <f t="shared" si="273"/>
        <v>0.24435958909114944</v>
      </c>
      <c r="G5202">
        <f>IF('Input and Summary Results'!$J$4="yes",IF(C5202=FALSE,FALSE,IF('Data Transformation'!E5202&lt;$R$10,E5202,$R$10)),IF(C5202=FALSE,FALSE,IF(C5202&lt;$R$10,C5202,$R$10)))</f>
        <v>0.15462893999999999</v>
      </c>
      <c r="H5202">
        <f>IF('Input and Summary Results'!$J$4="yes",'Data Transformation'!F5202,'Data Transformation'!D5202)</f>
        <v>8.7062360000000005E-2</v>
      </c>
      <c r="I5202">
        <f t="shared" si="274"/>
        <v>302</v>
      </c>
    </row>
    <row r="5203" spans="2:9" x14ac:dyDescent="0.25">
      <c r="B5203">
        <f>IF('Input and Summary Results'!D4785=0,FALSE,'Input and Summary Results'!$B4785)</f>
        <v>302</v>
      </c>
      <c r="C5203">
        <f>IF(OR(B5203=0,'Input and Summary Results'!D4785=0,'Input and Summary Results'!D4785=""),FALSE,'Input and Summary Results'!$D4785)</f>
        <v>0.17720245000000001</v>
      </c>
      <c r="D5203">
        <f>IF(OR(B5203=0,'Input and Summary Results'!E4785=0),FALSE,'Input and Summary Results'!$E4785)</f>
        <v>9.5473760000000005E-2</v>
      </c>
      <c r="E5203">
        <f t="shared" si="272"/>
        <v>-0.75153027785458282</v>
      </c>
      <c r="F5203">
        <f t="shared" si="273"/>
        <v>0.23383204825892645</v>
      </c>
      <c r="G5203">
        <f>IF('Input and Summary Results'!$J$4="yes",IF(C5203=FALSE,FALSE,IF('Data Transformation'!E5203&lt;$R$10,E5203,$R$10)),IF(C5203=FALSE,FALSE,IF(C5203&lt;$R$10,C5203,$R$10)))</f>
        <v>0.17720245000000001</v>
      </c>
      <c r="H5203">
        <f>IF('Input and Summary Results'!$J$4="yes",'Data Transformation'!F5203,'Data Transformation'!D5203)</f>
        <v>9.5473760000000005E-2</v>
      </c>
      <c r="I5203">
        <f t="shared" si="274"/>
        <v>302</v>
      </c>
    </row>
    <row r="5204" spans="2:9" x14ac:dyDescent="0.25">
      <c r="B5204">
        <f>IF('Input and Summary Results'!D4786=0,FALSE,'Input and Summary Results'!$B4786)</f>
        <v>302</v>
      </c>
      <c r="C5204">
        <f>IF(OR(B5204=0,'Input and Summary Results'!D4786=0,'Input and Summary Results'!D4786=""),FALSE,'Input and Summary Results'!$D4786)</f>
        <v>0.20898940999999999</v>
      </c>
      <c r="D5204">
        <f>IF(OR(B5204=0,'Input and Summary Results'!E4786=0),FALSE,'Input and Summary Results'!$E4786)</f>
        <v>9.1316259999999996E-2</v>
      </c>
      <c r="E5204">
        <f t="shared" si="272"/>
        <v>-0.67987572008553521</v>
      </c>
      <c r="F5204">
        <f t="shared" si="273"/>
        <v>0.18963284713804399</v>
      </c>
      <c r="G5204">
        <f>IF('Input and Summary Results'!$J$4="yes",IF(C5204=FALSE,FALSE,IF('Data Transformation'!E5204&lt;$R$10,E5204,$R$10)),IF(C5204=FALSE,FALSE,IF(C5204&lt;$R$10,C5204,$R$10)))</f>
        <v>0.20898940999999999</v>
      </c>
      <c r="H5204">
        <f>IF('Input and Summary Results'!$J$4="yes",'Data Transformation'!F5204,'Data Transformation'!D5204)</f>
        <v>9.1316259999999996E-2</v>
      </c>
      <c r="I5204">
        <f t="shared" si="274"/>
        <v>302</v>
      </c>
    </row>
    <row r="5205" spans="2:9" x14ac:dyDescent="0.25">
      <c r="B5205">
        <f>IF('Input and Summary Results'!D4787=0,FALSE,'Input and Summary Results'!$B4787)</f>
        <v>302</v>
      </c>
      <c r="C5205">
        <f>IF(OR(B5205=0,'Input and Summary Results'!D4787=0,'Input and Summary Results'!D4787=""),FALSE,'Input and Summary Results'!$D4787)</f>
        <v>0.21070538</v>
      </c>
      <c r="D5205">
        <f>IF(OR(B5205=0,'Input and Summary Results'!E4787=0),FALSE,'Input and Summary Results'!$E4787)</f>
        <v>9.2069479999999995E-2</v>
      </c>
      <c r="E5205">
        <f t="shared" si="272"/>
        <v>-0.67632437528661704</v>
      </c>
      <c r="F5205">
        <f t="shared" si="273"/>
        <v>0.18963993382608452</v>
      </c>
      <c r="G5205">
        <f>IF('Input and Summary Results'!$J$4="yes",IF(C5205=FALSE,FALSE,IF('Data Transformation'!E5205&lt;$R$10,E5205,$R$10)),IF(C5205=FALSE,FALSE,IF(C5205&lt;$R$10,C5205,$R$10)))</f>
        <v>0.21070538</v>
      </c>
      <c r="H5205">
        <f>IF('Input and Summary Results'!$J$4="yes",'Data Transformation'!F5205,'Data Transformation'!D5205)</f>
        <v>9.2069479999999995E-2</v>
      </c>
      <c r="I5205">
        <f t="shared" si="274"/>
        <v>302</v>
      </c>
    </row>
    <row r="5206" spans="2:9" x14ac:dyDescent="0.25">
      <c r="B5206">
        <f>IF('Input and Summary Results'!D4788=0,FALSE,'Input and Summary Results'!$B4788)</f>
        <v>303</v>
      </c>
      <c r="C5206">
        <f>IF(OR(B5206=0,'Input and Summary Results'!D4788=0,'Input and Summary Results'!D4788=""),FALSE,'Input and Summary Results'!$D4788)</f>
        <v>-0.14746609999999999</v>
      </c>
      <c r="D5206">
        <f>IF(OR(B5206=0,'Input and Summary Results'!E4788=0),FALSE,'Input and Summary Results'!$E4788)</f>
        <v>9.4561989999999999E-2</v>
      </c>
      <c r="E5206" t="e">
        <f t="shared" si="272"/>
        <v>#NUM!</v>
      </c>
      <c r="F5206">
        <f t="shared" si="273"/>
        <v>-0.27830059695075687</v>
      </c>
      <c r="G5206">
        <f>IF('Input and Summary Results'!$J$4="yes",IF(C5206=FALSE,FALSE,IF('Data Transformation'!E5206&lt;$R$10,E5206,$R$10)),IF(C5206=FALSE,FALSE,IF(C5206&lt;$R$10,C5206,$R$10)))</f>
        <v>-0.14746609999999999</v>
      </c>
      <c r="H5206">
        <f>IF('Input and Summary Results'!$J$4="yes",'Data Transformation'!F5206,'Data Transformation'!D5206)</f>
        <v>9.4561989999999999E-2</v>
      </c>
      <c r="I5206">
        <f t="shared" si="274"/>
        <v>303</v>
      </c>
    </row>
    <row r="5207" spans="2:9" x14ac:dyDescent="0.25">
      <c r="B5207">
        <f>IF('Input and Summary Results'!D4789=0,FALSE,'Input and Summary Results'!$B4789)</f>
        <v>303</v>
      </c>
      <c r="C5207">
        <f>IF(OR(B5207=0,'Input and Summary Results'!D4789=0,'Input and Summary Results'!D4789=""),FALSE,'Input and Summary Results'!$D4789)</f>
        <v>-0.12060700000000001</v>
      </c>
      <c r="D5207">
        <f>IF(OR(B5207=0,'Input and Summary Results'!E4789=0),FALSE,'Input and Summary Results'!$E4789)</f>
        <v>8.8488419999999998E-2</v>
      </c>
      <c r="E5207" t="e">
        <f t="shared" si="272"/>
        <v>#NUM!</v>
      </c>
      <c r="F5207">
        <f t="shared" si="273"/>
        <v>-0.31842243219713612</v>
      </c>
      <c r="G5207">
        <f>IF('Input and Summary Results'!$J$4="yes",IF(C5207=FALSE,FALSE,IF('Data Transformation'!E5207&lt;$R$10,E5207,$R$10)),IF(C5207=FALSE,FALSE,IF(C5207&lt;$R$10,C5207,$R$10)))</f>
        <v>-0.12060700000000001</v>
      </c>
      <c r="H5207">
        <f>IF('Input and Summary Results'!$J$4="yes",'Data Transformation'!F5207,'Data Transformation'!D5207)</f>
        <v>8.8488419999999998E-2</v>
      </c>
      <c r="I5207">
        <f t="shared" si="274"/>
        <v>303</v>
      </c>
    </row>
    <row r="5208" spans="2:9" x14ac:dyDescent="0.25">
      <c r="B5208">
        <f>IF('Input and Summary Results'!D4790=0,FALSE,'Input and Summary Results'!$B4790)</f>
        <v>303</v>
      </c>
      <c r="C5208">
        <f>IF(OR(B5208=0,'Input and Summary Results'!D4790=0,'Input and Summary Results'!D4790=""),FALSE,'Input and Summary Results'!$D4790)</f>
        <v>-6.5290200000000007E-2</v>
      </c>
      <c r="D5208">
        <f>IF(OR(B5208=0,'Input and Summary Results'!E4790=0),FALSE,'Input and Summary Results'!$E4790)</f>
        <v>8.5703489999999993E-2</v>
      </c>
      <c r="E5208" t="e">
        <f t="shared" si="272"/>
        <v>#NUM!</v>
      </c>
      <c r="F5208">
        <f t="shared" si="273"/>
        <v>-0.56969215379949822</v>
      </c>
      <c r="G5208">
        <f>IF('Input and Summary Results'!$J$4="yes",IF(C5208=FALSE,FALSE,IF('Data Transformation'!E5208&lt;$R$10,E5208,$R$10)),IF(C5208=FALSE,FALSE,IF(C5208&lt;$R$10,C5208,$R$10)))</f>
        <v>-6.5290200000000007E-2</v>
      </c>
      <c r="H5208">
        <f>IF('Input and Summary Results'!$J$4="yes",'Data Transformation'!F5208,'Data Transformation'!D5208)</f>
        <v>8.5703489999999993E-2</v>
      </c>
      <c r="I5208">
        <f t="shared" si="274"/>
        <v>303</v>
      </c>
    </row>
    <row r="5209" spans="2:9" x14ac:dyDescent="0.25">
      <c r="B5209">
        <f>IF('Input and Summary Results'!D4791=0,FALSE,'Input and Summary Results'!$B4791)</f>
        <v>303</v>
      </c>
      <c r="C5209">
        <f>IF(OR(B5209=0,'Input and Summary Results'!D4791=0,'Input and Summary Results'!D4791=""),FALSE,'Input and Summary Results'!$D4791)</f>
        <v>-6.2693399999999996E-2</v>
      </c>
      <c r="D5209">
        <f>IF(OR(B5209=0,'Input and Summary Results'!E4791=0),FALSE,'Input and Summary Results'!$E4791)</f>
        <v>0.10579977</v>
      </c>
      <c r="E5209" t="e">
        <f t="shared" si="272"/>
        <v>#NUM!</v>
      </c>
      <c r="F5209">
        <f t="shared" si="273"/>
        <v>-0.73240724191063189</v>
      </c>
      <c r="G5209">
        <f>IF('Input and Summary Results'!$J$4="yes",IF(C5209=FALSE,FALSE,IF('Data Transformation'!E5209&lt;$R$10,E5209,$R$10)),IF(C5209=FALSE,FALSE,IF(C5209&lt;$R$10,C5209,$R$10)))</f>
        <v>-6.2693399999999996E-2</v>
      </c>
      <c r="H5209">
        <f>IF('Input and Summary Results'!$J$4="yes",'Data Transformation'!F5209,'Data Transformation'!D5209)</f>
        <v>0.10579977</v>
      </c>
      <c r="I5209">
        <f t="shared" si="274"/>
        <v>303</v>
      </c>
    </row>
    <row r="5210" spans="2:9" x14ac:dyDescent="0.25">
      <c r="B5210">
        <f>IF('Input and Summary Results'!D4792=0,FALSE,'Input and Summary Results'!$B4792)</f>
        <v>303</v>
      </c>
      <c r="C5210">
        <f>IF(OR(B5210=0,'Input and Summary Results'!D4792=0,'Input and Summary Results'!D4792=""),FALSE,'Input and Summary Results'!$D4792)</f>
        <v>-4.6609499999999998E-2</v>
      </c>
      <c r="D5210">
        <f>IF(OR(B5210=0,'Input and Summary Results'!E4792=0),FALSE,'Input and Summary Results'!$E4792)</f>
        <v>9.3047519999999995E-2</v>
      </c>
      <c r="E5210" t="e">
        <f t="shared" si="272"/>
        <v>#NUM!</v>
      </c>
      <c r="F5210">
        <f t="shared" si="273"/>
        <v>-0.86640328001802214</v>
      </c>
      <c r="G5210">
        <f>IF('Input and Summary Results'!$J$4="yes",IF(C5210=FALSE,FALSE,IF('Data Transformation'!E5210&lt;$R$10,E5210,$R$10)),IF(C5210=FALSE,FALSE,IF(C5210&lt;$R$10,C5210,$R$10)))</f>
        <v>-4.6609499999999998E-2</v>
      </c>
      <c r="H5210">
        <f>IF('Input and Summary Results'!$J$4="yes",'Data Transformation'!F5210,'Data Transformation'!D5210)</f>
        <v>9.3047519999999995E-2</v>
      </c>
      <c r="I5210">
        <f t="shared" si="274"/>
        <v>303</v>
      </c>
    </row>
    <row r="5211" spans="2:9" x14ac:dyDescent="0.25">
      <c r="B5211">
        <f>IF('Input and Summary Results'!D4793=0,FALSE,'Input and Summary Results'!$B4793)</f>
        <v>303</v>
      </c>
      <c r="C5211">
        <f>IF(OR(B5211=0,'Input and Summary Results'!D4793=0,'Input and Summary Results'!D4793=""),FALSE,'Input and Summary Results'!$D4793)</f>
        <v>-1.84507E-2</v>
      </c>
      <c r="D5211">
        <f>IF(OR(B5211=0,'Input and Summary Results'!E4793=0),FALSE,'Input and Summary Results'!$E4793)</f>
        <v>7.0472870000000007E-2</v>
      </c>
      <c r="E5211" t="e">
        <f t="shared" si="272"/>
        <v>#NUM!</v>
      </c>
      <c r="F5211">
        <f t="shared" si="273"/>
        <v>-1.6576729110548654</v>
      </c>
      <c r="G5211">
        <f>IF('Input and Summary Results'!$J$4="yes",IF(C5211=FALSE,FALSE,IF('Data Transformation'!E5211&lt;$R$10,E5211,$R$10)),IF(C5211=FALSE,FALSE,IF(C5211&lt;$R$10,C5211,$R$10)))</f>
        <v>-1.84507E-2</v>
      </c>
      <c r="H5211">
        <f>IF('Input and Summary Results'!$J$4="yes",'Data Transformation'!F5211,'Data Transformation'!D5211)</f>
        <v>7.0472870000000007E-2</v>
      </c>
      <c r="I5211">
        <f t="shared" si="274"/>
        <v>303</v>
      </c>
    </row>
    <row r="5212" spans="2:9" x14ac:dyDescent="0.25">
      <c r="B5212">
        <f>IF('Input and Summary Results'!D4794=0,FALSE,'Input and Summary Results'!$B4794)</f>
        <v>303</v>
      </c>
      <c r="C5212">
        <f>IF(OR(B5212=0,'Input and Summary Results'!D4794=0,'Input and Summary Results'!D4794=""),FALSE,'Input and Summary Results'!$D4794)</f>
        <v>-1.7143700000000001E-2</v>
      </c>
      <c r="D5212">
        <f>IF(OR(B5212=0,'Input and Summary Results'!E4794=0),FALSE,'Input and Summary Results'!$E4794)</f>
        <v>9.9798510000000007E-2</v>
      </c>
      <c r="E5212" t="e">
        <f t="shared" si="272"/>
        <v>#NUM!</v>
      </c>
      <c r="F5212">
        <f t="shared" si="273"/>
        <v>-2.526441394798089</v>
      </c>
      <c r="G5212">
        <f>IF('Input and Summary Results'!$J$4="yes",IF(C5212=FALSE,FALSE,IF('Data Transformation'!E5212&lt;$R$10,E5212,$R$10)),IF(C5212=FALSE,FALSE,IF(C5212&lt;$R$10,C5212,$R$10)))</f>
        <v>-1.7143700000000001E-2</v>
      </c>
      <c r="H5212">
        <f>IF('Input and Summary Results'!$J$4="yes",'Data Transformation'!F5212,'Data Transformation'!D5212)</f>
        <v>9.9798510000000007E-2</v>
      </c>
      <c r="I5212">
        <f t="shared" si="274"/>
        <v>303</v>
      </c>
    </row>
    <row r="5213" spans="2:9" x14ac:dyDescent="0.25">
      <c r="B5213">
        <f>IF('Input and Summary Results'!D4795=0,FALSE,'Input and Summary Results'!$B4795)</f>
        <v>303</v>
      </c>
      <c r="C5213">
        <f>IF(OR(B5213=0,'Input and Summary Results'!D4795=0,'Input and Summary Results'!D4795=""),FALSE,'Input and Summary Results'!$D4795)</f>
        <v>1.0179860000000001E-2</v>
      </c>
      <c r="D5213">
        <f>IF(OR(B5213=0,'Input and Summary Results'!E4795=0),FALSE,'Input and Summary Results'!$E4795)</f>
        <v>8.6402820000000005E-2</v>
      </c>
      <c r="E5213">
        <f t="shared" si="272"/>
        <v>-1.9922581946559941</v>
      </c>
      <c r="F5213">
        <f t="shared" si="273"/>
        <v>3.6836286432229914</v>
      </c>
      <c r="G5213">
        <f>IF('Input and Summary Results'!$J$4="yes",IF(C5213=FALSE,FALSE,IF('Data Transformation'!E5213&lt;$R$10,E5213,$R$10)),IF(C5213=FALSE,FALSE,IF(C5213&lt;$R$10,C5213,$R$10)))</f>
        <v>1.0179860000000001E-2</v>
      </c>
      <c r="H5213">
        <f>IF('Input and Summary Results'!$J$4="yes",'Data Transformation'!F5213,'Data Transformation'!D5213)</f>
        <v>8.6402820000000005E-2</v>
      </c>
      <c r="I5213">
        <f t="shared" si="274"/>
        <v>303</v>
      </c>
    </row>
    <row r="5214" spans="2:9" x14ac:dyDescent="0.25">
      <c r="B5214">
        <f>IF('Input and Summary Results'!D4796=0,FALSE,'Input and Summary Results'!$B4796)</f>
        <v>303</v>
      </c>
      <c r="C5214">
        <f>IF(OR(B5214=0,'Input and Summary Results'!D4796=0,'Input and Summary Results'!D4796=""),FALSE,'Input and Summary Results'!$D4796)</f>
        <v>1.523245E-2</v>
      </c>
      <c r="D5214">
        <f>IF(OR(B5214=0,'Input and Summary Results'!E4796=0),FALSE,'Input and Summary Results'!$E4796)</f>
        <v>7.1500419999999995E-2</v>
      </c>
      <c r="E5214">
        <f t="shared" si="272"/>
        <v>-1.8172302387580466</v>
      </c>
      <c r="F5214">
        <f t="shared" si="273"/>
        <v>2.0371760471887317</v>
      </c>
      <c r="G5214">
        <f>IF('Input and Summary Results'!$J$4="yes",IF(C5214=FALSE,FALSE,IF('Data Transformation'!E5214&lt;$R$10,E5214,$R$10)),IF(C5214=FALSE,FALSE,IF(C5214&lt;$R$10,C5214,$R$10)))</f>
        <v>1.523245E-2</v>
      </c>
      <c r="H5214">
        <f>IF('Input and Summary Results'!$J$4="yes",'Data Transformation'!F5214,'Data Transformation'!D5214)</f>
        <v>7.1500419999999995E-2</v>
      </c>
      <c r="I5214">
        <f t="shared" si="274"/>
        <v>303</v>
      </c>
    </row>
    <row r="5215" spans="2:9" x14ac:dyDescent="0.25">
      <c r="B5215">
        <f>IF('Input and Summary Results'!D4797=0,FALSE,'Input and Summary Results'!$B4797)</f>
        <v>303</v>
      </c>
      <c r="C5215">
        <f>IF(OR(B5215=0,'Input and Summary Results'!D4797=0,'Input and Summary Results'!D4797=""),FALSE,'Input and Summary Results'!$D4797)</f>
        <v>3.9106519999999999E-2</v>
      </c>
      <c r="D5215">
        <f>IF(OR(B5215=0,'Input and Summary Results'!E4797=0),FALSE,'Input and Summary Results'!$E4797)</f>
        <v>5.9380420000000003E-2</v>
      </c>
      <c r="E5215">
        <f t="shared" si="272"/>
        <v>-1.4077508292035992</v>
      </c>
      <c r="F5215">
        <f t="shared" si="273"/>
        <v>0.65899758608027514</v>
      </c>
      <c r="G5215">
        <f>IF('Input and Summary Results'!$J$4="yes",IF(C5215=FALSE,FALSE,IF('Data Transformation'!E5215&lt;$R$10,E5215,$R$10)),IF(C5215=FALSE,FALSE,IF(C5215&lt;$R$10,C5215,$R$10)))</f>
        <v>3.9106519999999999E-2</v>
      </c>
      <c r="H5215">
        <f>IF('Input and Summary Results'!$J$4="yes",'Data Transformation'!F5215,'Data Transformation'!D5215)</f>
        <v>5.9380420000000003E-2</v>
      </c>
      <c r="I5215">
        <f t="shared" si="274"/>
        <v>303</v>
      </c>
    </row>
    <row r="5216" spans="2:9" x14ac:dyDescent="0.25">
      <c r="B5216">
        <f>IF('Input and Summary Results'!D4798=0,FALSE,'Input and Summary Results'!$B4798)</f>
        <v>303</v>
      </c>
      <c r="C5216">
        <f>IF(OR(B5216=0,'Input and Summary Results'!D4798=0,'Input and Summary Results'!D4798=""),FALSE,'Input and Summary Results'!$D4798)</f>
        <v>4.1502829999999998E-2</v>
      </c>
      <c r="D5216">
        <f>IF(OR(B5216=0,'Input and Summary Results'!E4798=0),FALSE,'Input and Summary Results'!$E4798)</f>
        <v>7.6845239999999995E-2</v>
      </c>
      <c r="E5216">
        <f t="shared" si="272"/>
        <v>-1.3819222885534637</v>
      </c>
      <c r="F5216">
        <f t="shared" si="273"/>
        <v>0.80357975974168505</v>
      </c>
      <c r="G5216">
        <f>IF('Input and Summary Results'!$J$4="yes",IF(C5216=FALSE,FALSE,IF('Data Transformation'!E5216&lt;$R$10,E5216,$R$10)),IF(C5216=FALSE,FALSE,IF(C5216&lt;$R$10,C5216,$R$10)))</f>
        <v>4.1502829999999998E-2</v>
      </c>
      <c r="H5216">
        <f>IF('Input and Summary Results'!$J$4="yes",'Data Transformation'!F5216,'Data Transformation'!D5216)</f>
        <v>7.6845239999999995E-2</v>
      </c>
      <c r="I5216">
        <f t="shared" si="274"/>
        <v>303</v>
      </c>
    </row>
    <row r="5217" spans="2:9" x14ac:dyDescent="0.25">
      <c r="B5217">
        <f>IF('Input and Summary Results'!D4799=0,FALSE,'Input and Summary Results'!$B4799)</f>
        <v>303</v>
      </c>
      <c r="C5217">
        <f>IF(OR(B5217=0,'Input and Summary Results'!D4799=0,'Input and Summary Results'!D4799=""),FALSE,'Input and Summary Results'!$D4799)</f>
        <v>5.4828769999999999E-2</v>
      </c>
      <c r="D5217">
        <f>IF(OR(B5217=0,'Input and Summary Results'!E4799=0),FALSE,'Input and Summary Results'!$E4799)</f>
        <v>0.10840519999999999</v>
      </c>
      <c r="E5217">
        <f t="shared" si="272"/>
        <v>-1.2609914967429003</v>
      </c>
      <c r="F5217">
        <f t="shared" si="273"/>
        <v>0.85808703715221035</v>
      </c>
      <c r="G5217">
        <f>IF('Input and Summary Results'!$J$4="yes",IF(C5217=FALSE,FALSE,IF('Data Transformation'!E5217&lt;$R$10,E5217,$R$10)),IF(C5217=FALSE,FALSE,IF(C5217&lt;$R$10,C5217,$R$10)))</f>
        <v>5.4828769999999999E-2</v>
      </c>
      <c r="H5217">
        <f>IF('Input and Summary Results'!$J$4="yes",'Data Transformation'!F5217,'Data Transformation'!D5217)</f>
        <v>0.10840519999999999</v>
      </c>
      <c r="I5217">
        <f t="shared" si="274"/>
        <v>303</v>
      </c>
    </row>
    <row r="5218" spans="2:9" x14ac:dyDescent="0.25">
      <c r="B5218">
        <f>IF('Input and Summary Results'!D4800=0,FALSE,'Input and Summary Results'!$B4800)</f>
        <v>303</v>
      </c>
      <c r="C5218">
        <f>IF(OR(B5218=0,'Input and Summary Results'!D4800=0,'Input and Summary Results'!D4800=""),FALSE,'Input and Summary Results'!$D4800)</f>
        <v>5.6737139999999998E-2</v>
      </c>
      <c r="D5218">
        <f>IF(OR(B5218=0,'Input and Summary Results'!E4800=0),FALSE,'Input and Summary Results'!$E4800)</f>
        <v>0.10368081</v>
      </c>
      <c r="E5218">
        <f t="shared" si="272"/>
        <v>-1.2461325598606299</v>
      </c>
      <c r="F5218">
        <f t="shared" si="273"/>
        <v>0.79308670722563746</v>
      </c>
      <c r="G5218">
        <f>IF('Input and Summary Results'!$J$4="yes",IF(C5218=FALSE,FALSE,IF('Data Transformation'!E5218&lt;$R$10,E5218,$R$10)),IF(C5218=FALSE,FALSE,IF(C5218&lt;$R$10,C5218,$R$10)))</f>
        <v>5.6737139999999998E-2</v>
      </c>
      <c r="H5218">
        <f>IF('Input and Summary Results'!$J$4="yes",'Data Transformation'!F5218,'Data Transformation'!D5218)</f>
        <v>0.10368081</v>
      </c>
      <c r="I5218">
        <f t="shared" si="274"/>
        <v>303</v>
      </c>
    </row>
    <row r="5219" spans="2:9" x14ac:dyDescent="0.25">
      <c r="B5219">
        <f>IF('Input and Summary Results'!D4801=0,FALSE,'Input and Summary Results'!$B4801)</f>
        <v>303</v>
      </c>
      <c r="C5219">
        <f>IF(OR(B5219=0,'Input and Summary Results'!D4801=0,'Input and Summary Results'!D4801=""),FALSE,'Input and Summary Results'!$D4801)</f>
        <v>0.16696813999999999</v>
      </c>
      <c r="D5219">
        <f>IF(OR(B5219=0,'Input and Summary Results'!E4801=0),FALSE,'Input and Summary Results'!$E4801)</f>
        <v>0.10826181999999999</v>
      </c>
      <c r="E5219">
        <f t="shared" si="272"/>
        <v>-0.7773663907819135</v>
      </c>
      <c r="F5219">
        <f t="shared" si="273"/>
        <v>0.28140476308833529</v>
      </c>
      <c r="G5219">
        <f>IF('Input and Summary Results'!$J$4="yes",IF(C5219=FALSE,FALSE,IF('Data Transformation'!E5219&lt;$R$10,E5219,$R$10)),IF(C5219=FALSE,FALSE,IF(C5219&lt;$R$10,C5219,$R$10)))</f>
        <v>0.16696813999999999</v>
      </c>
      <c r="H5219">
        <f>IF('Input and Summary Results'!$J$4="yes",'Data Transformation'!F5219,'Data Transformation'!D5219)</f>
        <v>0.10826181999999999</v>
      </c>
      <c r="I5219">
        <f t="shared" si="274"/>
        <v>303</v>
      </c>
    </row>
    <row r="5220" spans="2:9" x14ac:dyDescent="0.25">
      <c r="B5220">
        <f>IF('Input and Summary Results'!D4802=0,FALSE,'Input and Summary Results'!$B4802)</f>
        <v>303</v>
      </c>
      <c r="C5220">
        <f>IF(OR(B5220=0,'Input and Summary Results'!D4802=0,'Input and Summary Results'!D4802=""),FALSE,'Input and Summary Results'!$D4802)</f>
        <v>0.18877257</v>
      </c>
      <c r="D5220">
        <f>IF(OR(B5220=0,'Input and Summary Results'!E4802=0),FALSE,'Input and Summary Results'!$E4802)</f>
        <v>0.10193929</v>
      </c>
      <c r="E5220">
        <f t="shared" si="272"/>
        <v>-0.72406111153740227</v>
      </c>
      <c r="F5220">
        <f t="shared" si="273"/>
        <v>0.23436483308989225</v>
      </c>
      <c r="G5220">
        <f>IF('Input and Summary Results'!$J$4="yes",IF(C5220=FALSE,FALSE,IF('Data Transformation'!E5220&lt;$R$10,E5220,$R$10)),IF(C5220=FALSE,FALSE,IF(C5220&lt;$R$10,C5220,$R$10)))</f>
        <v>0.18877257</v>
      </c>
      <c r="H5220">
        <f>IF('Input and Summary Results'!$J$4="yes",'Data Transformation'!F5220,'Data Transformation'!D5220)</f>
        <v>0.10193929</v>
      </c>
      <c r="I5220">
        <f t="shared" si="274"/>
        <v>303</v>
      </c>
    </row>
    <row r="5221" spans="2:9" x14ac:dyDescent="0.25">
      <c r="B5221">
        <f>IF('Input and Summary Results'!D4803=0,FALSE,'Input and Summary Results'!$B4803)</f>
        <v>303</v>
      </c>
      <c r="C5221">
        <f>IF(OR(B5221=0,'Input and Summary Results'!D4803=0,'Input and Summary Results'!D4803=""),FALSE,'Input and Summary Results'!$D4803)</f>
        <v>0.88395805999999999</v>
      </c>
      <c r="D5221">
        <f>IF(OR(B5221=0,'Input and Summary Results'!E4803=0),FALSE,'Input and Summary Results'!$E4803)</f>
        <v>6.4532709999999993E-2</v>
      </c>
      <c r="E5221">
        <f t="shared" si="272"/>
        <v>-5.3568339899437614E-2</v>
      </c>
      <c r="F5221">
        <f t="shared" si="273"/>
        <v>3.1683851765546431E-2</v>
      </c>
      <c r="G5221">
        <f>IF('Input and Summary Results'!$J$4="yes",IF(C5221=FALSE,FALSE,IF('Data Transformation'!E5221&lt;$R$10,E5221,$R$10)),IF(C5221=FALSE,FALSE,IF(C5221&lt;$R$10,C5221,$R$10)))</f>
        <v>0.88395805999999999</v>
      </c>
      <c r="H5221">
        <f>IF('Input and Summary Results'!$J$4="yes",'Data Transformation'!F5221,'Data Transformation'!D5221)</f>
        <v>6.4532709999999993E-2</v>
      </c>
      <c r="I5221">
        <f t="shared" si="274"/>
        <v>303</v>
      </c>
    </row>
    <row r="5222" spans="2:9" x14ac:dyDescent="0.25">
      <c r="B5222">
        <f>IF('Input and Summary Results'!D4804=0,FALSE,'Input and Summary Results'!$B4804)</f>
        <v>304</v>
      </c>
      <c r="C5222">
        <f>IF(OR(B5222=0,'Input and Summary Results'!D4804=0,'Input and Summary Results'!D4804=""),FALSE,'Input and Summary Results'!$D4804)</f>
        <v>-0.17578859999999999</v>
      </c>
      <c r="D5222">
        <f>IF(OR(B5222=0,'Input and Summary Results'!E4804=0),FALSE,'Input and Summary Results'!$E4804)</f>
        <v>0.10615898</v>
      </c>
      <c r="E5222" t="e">
        <f t="shared" si="272"/>
        <v>#NUM!</v>
      </c>
      <c r="F5222">
        <f t="shared" si="273"/>
        <v>-0.26209320354107152</v>
      </c>
      <c r="G5222">
        <f>IF('Input and Summary Results'!$J$4="yes",IF(C5222=FALSE,FALSE,IF('Data Transformation'!E5222&lt;$R$10,E5222,$R$10)),IF(C5222=FALSE,FALSE,IF(C5222&lt;$R$10,C5222,$R$10)))</f>
        <v>-0.17578859999999999</v>
      </c>
      <c r="H5222">
        <f>IF('Input and Summary Results'!$J$4="yes",'Data Transformation'!F5222,'Data Transformation'!D5222)</f>
        <v>0.10615898</v>
      </c>
      <c r="I5222">
        <f t="shared" si="274"/>
        <v>304</v>
      </c>
    </row>
    <row r="5223" spans="2:9" x14ac:dyDescent="0.25">
      <c r="B5223">
        <f>IF('Input and Summary Results'!D4805=0,FALSE,'Input and Summary Results'!$B4805)</f>
        <v>304</v>
      </c>
      <c r="C5223">
        <f>IF(OR(B5223=0,'Input and Summary Results'!D4805=0,'Input and Summary Results'!D4805=""),FALSE,'Input and Summary Results'!$D4805)</f>
        <v>-9.2835200000000007E-2</v>
      </c>
      <c r="D5223">
        <f>IF(OR(B5223=0,'Input and Summary Results'!E4805=0),FALSE,'Input and Summary Results'!$E4805)</f>
        <v>7.5346709999999997E-2</v>
      </c>
      <c r="E5223" t="e">
        <f t="shared" si="272"/>
        <v>#NUM!</v>
      </c>
      <c r="F5223">
        <f t="shared" si="273"/>
        <v>-0.35224216827237942</v>
      </c>
      <c r="G5223">
        <f>IF('Input and Summary Results'!$J$4="yes",IF(C5223=FALSE,FALSE,IF('Data Transformation'!E5223&lt;$R$10,E5223,$R$10)),IF(C5223=FALSE,FALSE,IF(C5223&lt;$R$10,C5223,$R$10)))</f>
        <v>-9.2835200000000007E-2</v>
      </c>
      <c r="H5223">
        <f>IF('Input and Summary Results'!$J$4="yes",'Data Transformation'!F5223,'Data Transformation'!D5223)</f>
        <v>7.5346709999999997E-2</v>
      </c>
      <c r="I5223">
        <f t="shared" si="274"/>
        <v>304</v>
      </c>
    </row>
    <row r="5224" spans="2:9" x14ac:dyDescent="0.25">
      <c r="B5224">
        <f>IF('Input and Summary Results'!D4806=0,FALSE,'Input and Summary Results'!$B4806)</f>
        <v>304</v>
      </c>
      <c r="C5224">
        <f>IF(OR(B5224=0,'Input and Summary Results'!D4806=0,'Input and Summary Results'!D4806=""),FALSE,'Input and Summary Results'!$D4806)</f>
        <v>-6.3492900000000005E-2</v>
      </c>
      <c r="D5224">
        <f>IF(OR(B5224=0,'Input and Summary Results'!E4806=0),FALSE,'Input and Summary Results'!$E4806)</f>
        <v>5.319546E-2</v>
      </c>
      <c r="E5224" t="e">
        <f t="shared" si="272"/>
        <v>#NUM!</v>
      </c>
      <c r="F5224">
        <f t="shared" si="273"/>
        <v>-0.36361277623167315</v>
      </c>
      <c r="G5224">
        <f>IF('Input and Summary Results'!$J$4="yes",IF(C5224=FALSE,FALSE,IF('Data Transformation'!E5224&lt;$R$10,E5224,$R$10)),IF(C5224=FALSE,FALSE,IF(C5224&lt;$R$10,C5224,$R$10)))</f>
        <v>-6.3492900000000005E-2</v>
      </c>
      <c r="H5224">
        <f>IF('Input and Summary Results'!$J$4="yes",'Data Transformation'!F5224,'Data Transformation'!D5224)</f>
        <v>5.319546E-2</v>
      </c>
      <c r="I5224">
        <f t="shared" si="274"/>
        <v>304</v>
      </c>
    </row>
    <row r="5225" spans="2:9" x14ac:dyDescent="0.25">
      <c r="B5225">
        <f>IF('Input and Summary Results'!D4807=0,FALSE,'Input and Summary Results'!$B4807)</f>
        <v>304</v>
      </c>
      <c r="C5225">
        <f>IF(OR(B5225=0,'Input and Summary Results'!D4807=0,'Input and Summary Results'!D4807=""),FALSE,'Input and Summary Results'!$D4807)</f>
        <v>-4.9877600000000001E-2</v>
      </c>
      <c r="D5225">
        <f>IF(OR(B5225=0,'Input and Summary Results'!E4807=0),FALSE,'Input and Summary Results'!$E4807)</f>
        <v>7.5094540000000001E-2</v>
      </c>
      <c r="E5225" t="e">
        <f t="shared" si="272"/>
        <v>#NUM!</v>
      </c>
      <c r="F5225">
        <f t="shared" si="273"/>
        <v>-0.65342017980015077</v>
      </c>
      <c r="G5225">
        <f>IF('Input and Summary Results'!$J$4="yes",IF(C5225=FALSE,FALSE,IF('Data Transformation'!E5225&lt;$R$10,E5225,$R$10)),IF(C5225=FALSE,FALSE,IF(C5225&lt;$R$10,C5225,$R$10)))</f>
        <v>-4.9877600000000001E-2</v>
      </c>
      <c r="H5225">
        <f>IF('Input and Summary Results'!$J$4="yes",'Data Transformation'!F5225,'Data Transformation'!D5225)</f>
        <v>7.5094540000000001E-2</v>
      </c>
      <c r="I5225">
        <f t="shared" si="274"/>
        <v>304</v>
      </c>
    </row>
    <row r="5226" spans="2:9" x14ac:dyDescent="0.25">
      <c r="B5226">
        <f>IF('Input and Summary Results'!D4808=0,FALSE,'Input and Summary Results'!$B4808)</f>
        <v>304</v>
      </c>
      <c r="C5226">
        <f>IF(OR(B5226=0,'Input and Summary Results'!D4808=0,'Input and Summary Results'!D4808=""),FALSE,'Input and Summary Results'!$D4808)</f>
        <v>-4.67575E-2</v>
      </c>
      <c r="D5226">
        <f>IF(OR(B5226=0,'Input and Summary Results'!E4808=0),FALSE,'Input and Summary Results'!$E4808)</f>
        <v>6.959224E-2</v>
      </c>
      <c r="E5226" t="e">
        <f t="shared" ref="E5226:E5289" si="275">IF(C5226=FALSE,FALSE,LOG10(C5226))</f>
        <v>#NUM!</v>
      </c>
      <c r="F5226">
        <f t="shared" ref="F5226:F5289" si="276">IF(D5226=FALSE, FALSE,0.434*D5226/C5226)</f>
        <v>-0.64595053542212477</v>
      </c>
      <c r="G5226">
        <f>IF('Input and Summary Results'!$J$4="yes",IF(C5226=FALSE,FALSE,IF('Data Transformation'!E5226&lt;$R$10,E5226,$R$10)),IF(C5226=FALSE,FALSE,IF(C5226&lt;$R$10,C5226,$R$10)))</f>
        <v>-4.67575E-2</v>
      </c>
      <c r="H5226">
        <f>IF('Input and Summary Results'!$J$4="yes",'Data Transformation'!F5226,'Data Transformation'!D5226)</f>
        <v>6.959224E-2</v>
      </c>
      <c r="I5226">
        <f t="shared" si="274"/>
        <v>304</v>
      </c>
    </row>
    <row r="5227" spans="2:9" x14ac:dyDescent="0.25">
      <c r="B5227">
        <f>IF('Input and Summary Results'!D4809=0,FALSE,'Input and Summary Results'!$B4809)</f>
        <v>304</v>
      </c>
      <c r="C5227">
        <f>IF(OR(B5227=0,'Input and Summary Results'!D4809=0,'Input and Summary Results'!D4809=""),FALSE,'Input and Summary Results'!$D4809)</f>
        <v>-1.13E-4</v>
      </c>
      <c r="D5227">
        <f>IF(OR(B5227=0,'Input and Summary Results'!E4809=0),FALSE,'Input and Summary Results'!$E4809)</f>
        <v>7.1662589999999998E-2</v>
      </c>
      <c r="E5227" t="e">
        <f t="shared" si="275"/>
        <v>#NUM!</v>
      </c>
      <c r="F5227">
        <f t="shared" si="276"/>
        <v>-275.23508017699118</v>
      </c>
      <c r="G5227">
        <f>IF('Input and Summary Results'!$J$4="yes",IF(C5227=FALSE,FALSE,IF('Data Transformation'!E5227&lt;$R$10,E5227,$R$10)),IF(C5227=FALSE,FALSE,IF(C5227&lt;$R$10,C5227,$R$10)))</f>
        <v>-1.13E-4</v>
      </c>
      <c r="H5227">
        <f>IF('Input and Summary Results'!$J$4="yes",'Data Transformation'!F5227,'Data Transformation'!D5227)</f>
        <v>7.1662589999999998E-2</v>
      </c>
      <c r="I5227">
        <f t="shared" si="274"/>
        <v>304</v>
      </c>
    </row>
    <row r="5228" spans="2:9" x14ac:dyDescent="0.25">
      <c r="B5228">
        <f>IF('Input and Summary Results'!D4810=0,FALSE,'Input and Summary Results'!$B4810)</f>
        <v>304</v>
      </c>
      <c r="C5228">
        <f>IF(OR(B5228=0,'Input and Summary Results'!D4810=0,'Input and Summary Results'!D4810=""),FALSE,'Input and Summary Results'!$D4810)</f>
        <v>8.7752000000000004E-3</v>
      </c>
      <c r="D5228">
        <f>IF(OR(B5228=0,'Input and Summary Results'!E4810=0),FALSE,'Input and Summary Results'!$E4810)</f>
        <v>9.2981670000000002E-2</v>
      </c>
      <c r="E5228">
        <f t="shared" si="275"/>
        <v>-2.0567429765252094</v>
      </c>
      <c r="F5228">
        <f t="shared" si="276"/>
        <v>4.5986467294192721</v>
      </c>
      <c r="G5228">
        <f>IF('Input and Summary Results'!$J$4="yes",IF(C5228=FALSE,FALSE,IF('Data Transformation'!E5228&lt;$R$10,E5228,$R$10)),IF(C5228=FALSE,FALSE,IF(C5228&lt;$R$10,C5228,$R$10)))</f>
        <v>8.7752000000000004E-3</v>
      </c>
      <c r="H5228">
        <f>IF('Input and Summary Results'!$J$4="yes",'Data Transformation'!F5228,'Data Transformation'!D5228)</f>
        <v>9.2981670000000002E-2</v>
      </c>
      <c r="I5228">
        <f t="shared" si="274"/>
        <v>304</v>
      </c>
    </row>
    <row r="5229" spans="2:9" x14ac:dyDescent="0.25">
      <c r="B5229">
        <f>IF('Input and Summary Results'!D4811=0,FALSE,'Input and Summary Results'!$B4811)</f>
        <v>304</v>
      </c>
      <c r="C5229">
        <f>IF(OR(B5229=0,'Input and Summary Results'!D4811=0,'Input and Summary Results'!D4811=""),FALSE,'Input and Summary Results'!$D4811)</f>
        <v>3.7342170000000001E-2</v>
      </c>
      <c r="D5229">
        <f>IF(OR(B5229=0,'Input and Summary Results'!E4811=0),FALSE,'Input and Summary Results'!$E4811)</f>
        <v>8.0992990000000001E-2</v>
      </c>
      <c r="E5229">
        <f t="shared" si="275"/>
        <v>-1.427800448260464</v>
      </c>
      <c r="F5229">
        <f t="shared" si="276"/>
        <v>0.94132070150181424</v>
      </c>
      <c r="G5229">
        <f>IF('Input and Summary Results'!$J$4="yes",IF(C5229=FALSE,FALSE,IF('Data Transformation'!E5229&lt;$R$10,E5229,$R$10)),IF(C5229=FALSE,FALSE,IF(C5229&lt;$R$10,C5229,$R$10)))</f>
        <v>3.7342170000000001E-2</v>
      </c>
      <c r="H5229">
        <f>IF('Input and Summary Results'!$J$4="yes",'Data Transformation'!F5229,'Data Transformation'!D5229)</f>
        <v>8.0992990000000001E-2</v>
      </c>
      <c r="I5229">
        <f t="shared" si="274"/>
        <v>304</v>
      </c>
    </row>
    <row r="5230" spans="2:9" x14ac:dyDescent="0.25">
      <c r="B5230">
        <f>IF('Input and Summary Results'!D4812=0,FALSE,'Input and Summary Results'!$B4812)</f>
        <v>304</v>
      </c>
      <c r="C5230">
        <f>IF(OR(B5230=0,'Input and Summary Results'!D4812=0,'Input and Summary Results'!D4812=""),FALSE,'Input and Summary Results'!$D4812)</f>
        <v>8.316482E-2</v>
      </c>
      <c r="D5230">
        <f>IF(OR(B5230=0,'Input and Summary Results'!E4812=0),FALSE,'Input and Summary Results'!$E4812)</f>
        <v>0.1036411</v>
      </c>
      <c r="E5230">
        <f t="shared" si="275"/>
        <v>-1.0800603481195401</v>
      </c>
      <c r="F5230">
        <f t="shared" si="276"/>
        <v>0.54085654727563892</v>
      </c>
      <c r="G5230">
        <f>IF('Input and Summary Results'!$J$4="yes",IF(C5230=FALSE,FALSE,IF('Data Transformation'!E5230&lt;$R$10,E5230,$R$10)),IF(C5230=FALSE,FALSE,IF(C5230&lt;$R$10,C5230,$R$10)))</f>
        <v>8.316482E-2</v>
      </c>
      <c r="H5230">
        <f>IF('Input and Summary Results'!$J$4="yes",'Data Transformation'!F5230,'Data Transformation'!D5230)</f>
        <v>0.1036411</v>
      </c>
      <c r="I5230">
        <f t="shared" si="274"/>
        <v>304</v>
      </c>
    </row>
    <row r="5231" spans="2:9" x14ac:dyDescent="0.25">
      <c r="B5231">
        <f>IF('Input and Summary Results'!D4813=0,FALSE,'Input and Summary Results'!$B4813)</f>
        <v>304</v>
      </c>
      <c r="C5231">
        <f>IF(OR(B5231=0,'Input and Summary Results'!D4813=0,'Input and Summary Results'!D4813=""),FALSE,'Input and Summary Results'!$D4813)</f>
        <v>9.6700380000000002E-2</v>
      </c>
      <c r="D5231">
        <f>IF(OR(B5231=0,'Input and Summary Results'!E4813=0),FALSE,'Input and Summary Results'!$E4813)</f>
        <v>8.5471179999999994E-2</v>
      </c>
      <c r="E5231">
        <f t="shared" si="275"/>
        <v>-1.0145718192822635</v>
      </c>
      <c r="F5231">
        <f t="shared" si="276"/>
        <v>0.38360234075605487</v>
      </c>
      <c r="G5231">
        <f>IF('Input and Summary Results'!$J$4="yes",IF(C5231=FALSE,FALSE,IF('Data Transformation'!E5231&lt;$R$10,E5231,$R$10)),IF(C5231=FALSE,FALSE,IF(C5231&lt;$R$10,C5231,$R$10)))</f>
        <v>9.6700380000000002E-2</v>
      </c>
      <c r="H5231">
        <f>IF('Input and Summary Results'!$J$4="yes",'Data Transformation'!F5231,'Data Transformation'!D5231)</f>
        <v>8.5471179999999994E-2</v>
      </c>
      <c r="I5231">
        <f t="shared" si="274"/>
        <v>304</v>
      </c>
    </row>
    <row r="5232" spans="2:9" x14ac:dyDescent="0.25">
      <c r="B5232">
        <f>IF('Input and Summary Results'!D4814=0,FALSE,'Input and Summary Results'!$B4814)</f>
        <v>304</v>
      </c>
      <c r="C5232">
        <f>IF(OR(B5232=0,'Input and Summary Results'!D4814=0,'Input and Summary Results'!D4814=""),FALSE,'Input and Summary Results'!$D4814)</f>
        <v>0.33884840999999999</v>
      </c>
      <c r="D5232">
        <f>IF(OR(B5232=0,'Input and Summary Results'!E4814=0),FALSE,'Input and Summary Results'!$E4814)</f>
        <v>8.5409760000000001E-2</v>
      </c>
      <c r="E5232">
        <f t="shared" si="275"/>
        <v>-0.46999454788686362</v>
      </c>
      <c r="F5232">
        <f t="shared" si="276"/>
        <v>0.1093935658131021</v>
      </c>
      <c r="G5232">
        <f>IF('Input and Summary Results'!$J$4="yes",IF(C5232=FALSE,FALSE,IF('Data Transformation'!E5232&lt;$R$10,E5232,$R$10)),IF(C5232=FALSE,FALSE,IF(C5232&lt;$R$10,C5232,$R$10)))</f>
        <v>0.33884840999999999</v>
      </c>
      <c r="H5232">
        <f>IF('Input and Summary Results'!$J$4="yes",'Data Transformation'!F5232,'Data Transformation'!D5232)</f>
        <v>8.5409760000000001E-2</v>
      </c>
      <c r="I5232">
        <f t="shared" si="274"/>
        <v>304</v>
      </c>
    </row>
    <row r="5233" spans="2:9" x14ac:dyDescent="0.25">
      <c r="B5233">
        <f>IF('Input and Summary Results'!D4815=0,FALSE,'Input and Summary Results'!$B4815)</f>
        <v>304</v>
      </c>
      <c r="C5233">
        <f>IF(OR(B5233=0,'Input and Summary Results'!D4815=0,'Input and Summary Results'!D4815=""),FALSE,'Input and Summary Results'!$D4815)</f>
        <v>0.47249174999999999</v>
      </c>
      <c r="D5233">
        <f>IF(OR(B5233=0,'Input and Summary Results'!E4815=0),FALSE,'Input and Summary Results'!$E4815)</f>
        <v>0.11020299</v>
      </c>
      <c r="E5233">
        <f t="shared" si="275"/>
        <v>-0.32560577014044439</v>
      </c>
      <c r="F5233">
        <f t="shared" si="276"/>
        <v>0.10122525453619031</v>
      </c>
      <c r="G5233">
        <f>IF('Input and Summary Results'!$J$4="yes",IF(C5233=FALSE,FALSE,IF('Data Transformation'!E5233&lt;$R$10,E5233,$R$10)),IF(C5233=FALSE,FALSE,IF(C5233&lt;$R$10,C5233,$R$10)))</f>
        <v>0.47249174999999999</v>
      </c>
      <c r="H5233">
        <f>IF('Input and Summary Results'!$J$4="yes",'Data Transformation'!F5233,'Data Transformation'!D5233)</f>
        <v>0.11020299</v>
      </c>
      <c r="I5233">
        <f t="shared" si="274"/>
        <v>304</v>
      </c>
    </row>
    <row r="5234" spans="2:9" x14ac:dyDescent="0.25">
      <c r="B5234">
        <f>IF('Input and Summary Results'!D4816=0,FALSE,'Input and Summary Results'!$B4816)</f>
        <v>304</v>
      </c>
      <c r="C5234">
        <f>IF(OR(B5234=0,'Input and Summary Results'!D4816=0,'Input and Summary Results'!D4816=""),FALSE,'Input and Summary Results'!$D4816)</f>
        <v>0.50437597999999995</v>
      </c>
      <c r="D5234">
        <f>IF(OR(B5234=0,'Input and Summary Results'!E4816=0),FALSE,'Input and Summary Results'!$E4816)</f>
        <v>7.4547020000000006E-2</v>
      </c>
      <c r="E5234">
        <f t="shared" si="275"/>
        <v>-0.29724560410103401</v>
      </c>
      <c r="F5234">
        <f t="shared" si="276"/>
        <v>6.4145415251535179E-2</v>
      </c>
      <c r="G5234">
        <f>IF('Input and Summary Results'!$J$4="yes",IF(C5234=FALSE,FALSE,IF('Data Transformation'!E5234&lt;$R$10,E5234,$R$10)),IF(C5234=FALSE,FALSE,IF(C5234&lt;$R$10,C5234,$R$10)))</f>
        <v>0.50437597999999995</v>
      </c>
      <c r="H5234">
        <f>IF('Input and Summary Results'!$J$4="yes",'Data Transformation'!F5234,'Data Transformation'!D5234)</f>
        <v>7.4547020000000006E-2</v>
      </c>
      <c r="I5234">
        <f t="shared" si="274"/>
        <v>304</v>
      </c>
    </row>
    <row r="5235" spans="2:9" x14ac:dyDescent="0.25">
      <c r="B5235">
        <f>IF('Input and Summary Results'!D4817=0,FALSE,'Input and Summary Results'!$B4817)</f>
        <v>304</v>
      </c>
      <c r="C5235">
        <f>IF(OR(B5235=0,'Input and Summary Results'!D4817=0,'Input and Summary Results'!D4817=""),FALSE,'Input and Summary Results'!$D4817)</f>
        <v>0.64847368000000005</v>
      </c>
      <c r="D5235">
        <f>IF(OR(B5235=0,'Input and Summary Results'!E4817=0),FALSE,'Input and Summary Results'!$E4817)</f>
        <v>3.6538979999999999E-2</v>
      </c>
      <c r="E5235">
        <f t="shared" si="275"/>
        <v>-0.18810764619937922</v>
      </c>
      <c r="F5235">
        <f t="shared" si="276"/>
        <v>2.4454218897519475E-2</v>
      </c>
      <c r="G5235">
        <f>IF('Input and Summary Results'!$J$4="yes",IF(C5235=FALSE,FALSE,IF('Data Transformation'!E5235&lt;$R$10,E5235,$R$10)),IF(C5235=FALSE,FALSE,IF(C5235&lt;$R$10,C5235,$R$10)))</f>
        <v>0.64847368000000005</v>
      </c>
      <c r="H5235">
        <f>IF('Input and Summary Results'!$J$4="yes",'Data Transformation'!F5235,'Data Transformation'!D5235)</f>
        <v>3.6538979999999999E-2</v>
      </c>
      <c r="I5235">
        <f t="shared" si="274"/>
        <v>304</v>
      </c>
    </row>
    <row r="5236" spans="2:9" x14ac:dyDescent="0.25">
      <c r="B5236">
        <f>IF('Input and Summary Results'!D4818=0,FALSE,'Input and Summary Results'!$B4818)</f>
        <v>304</v>
      </c>
      <c r="C5236">
        <f>IF(OR(B5236=0,'Input and Summary Results'!D4818=0,'Input and Summary Results'!D4818=""),FALSE,'Input and Summary Results'!$D4818)</f>
        <v>0.89660985999999998</v>
      </c>
      <c r="D5236">
        <f>IF(OR(B5236=0,'Input and Summary Results'!E4818=0),FALSE,'Input and Summary Results'!$E4818)</f>
        <v>0.1009326</v>
      </c>
      <c r="E5236">
        <f t="shared" si="275"/>
        <v>-4.7396489516572965E-2</v>
      </c>
      <c r="F5236">
        <f t="shared" si="276"/>
        <v>4.8855974436863764E-2</v>
      </c>
      <c r="G5236">
        <f>IF('Input and Summary Results'!$J$4="yes",IF(C5236=FALSE,FALSE,IF('Data Transformation'!E5236&lt;$R$10,E5236,$R$10)),IF(C5236=FALSE,FALSE,IF(C5236&lt;$R$10,C5236,$R$10)))</f>
        <v>0.89660985999999998</v>
      </c>
      <c r="H5236">
        <f>IF('Input and Summary Results'!$J$4="yes",'Data Transformation'!F5236,'Data Transformation'!D5236)</f>
        <v>0.1009326</v>
      </c>
      <c r="I5236">
        <f t="shared" si="274"/>
        <v>304</v>
      </c>
    </row>
    <row r="5237" spans="2:9" x14ac:dyDescent="0.25">
      <c r="B5237">
        <f>IF('Input and Summary Results'!D4819=0,FALSE,'Input and Summary Results'!$B4819)</f>
        <v>305</v>
      </c>
      <c r="C5237">
        <f>IF(OR(B5237=0,'Input and Summary Results'!D4819=0,'Input and Summary Results'!D4819=""),FALSE,'Input and Summary Results'!$D4819)</f>
        <v>-9.1710600000000003E-2</v>
      </c>
      <c r="D5237">
        <f>IF(OR(B5237=0,'Input and Summary Results'!E4819=0),FALSE,'Input and Summary Results'!$E4819)</f>
        <v>6.5823000000000007E-2</v>
      </c>
      <c r="E5237" t="e">
        <f t="shared" si="275"/>
        <v>#NUM!</v>
      </c>
      <c r="F5237">
        <f t="shared" si="276"/>
        <v>-0.31149269550084724</v>
      </c>
      <c r="G5237">
        <f>IF('Input and Summary Results'!$J$4="yes",IF(C5237=FALSE,FALSE,IF('Data Transformation'!E5237&lt;$R$10,E5237,$R$10)),IF(C5237=FALSE,FALSE,IF(C5237&lt;$R$10,C5237,$R$10)))</f>
        <v>-9.1710600000000003E-2</v>
      </c>
      <c r="H5237">
        <f>IF('Input and Summary Results'!$J$4="yes",'Data Transformation'!F5237,'Data Transformation'!D5237)</f>
        <v>6.5823000000000007E-2</v>
      </c>
      <c r="I5237">
        <f t="shared" si="274"/>
        <v>305</v>
      </c>
    </row>
    <row r="5238" spans="2:9" x14ac:dyDescent="0.25">
      <c r="B5238">
        <f>IF('Input and Summary Results'!D4820=0,FALSE,'Input and Summary Results'!$B4820)</f>
        <v>305</v>
      </c>
      <c r="C5238">
        <f>IF(OR(B5238=0,'Input and Summary Results'!D4820=0,'Input and Summary Results'!D4820=""),FALSE,'Input and Summary Results'!$D4820)</f>
        <v>-5.1502300000000001E-2</v>
      </c>
      <c r="D5238">
        <f>IF(OR(B5238=0,'Input and Summary Results'!E4820=0),FALSE,'Input and Summary Results'!$E4820)</f>
        <v>7.1007180000000003E-2</v>
      </c>
      <c r="E5238" t="e">
        <f t="shared" si="275"/>
        <v>#NUM!</v>
      </c>
      <c r="F5238">
        <f t="shared" si="276"/>
        <v>-0.59836388122472206</v>
      </c>
      <c r="G5238">
        <f>IF('Input and Summary Results'!$J$4="yes",IF(C5238=FALSE,FALSE,IF('Data Transformation'!E5238&lt;$R$10,E5238,$R$10)),IF(C5238=FALSE,FALSE,IF(C5238&lt;$R$10,C5238,$R$10)))</f>
        <v>-5.1502300000000001E-2</v>
      </c>
      <c r="H5238">
        <f>IF('Input and Summary Results'!$J$4="yes",'Data Transformation'!F5238,'Data Transformation'!D5238)</f>
        <v>7.1007180000000003E-2</v>
      </c>
      <c r="I5238">
        <f t="shared" si="274"/>
        <v>305</v>
      </c>
    </row>
    <row r="5239" spans="2:9" x14ac:dyDescent="0.25">
      <c r="B5239">
        <f>IF('Input and Summary Results'!D4821=0,FALSE,'Input and Summary Results'!$B4821)</f>
        <v>305</v>
      </c>
      <c r="C5239">
        <f>IF(OR(B5239=0,'Input and Summary Results'!D4821=0,'Input and Summary Results'!D4821=""),FALSE,'Input and Summary Results'!$D4821)</f>
        <v>-4.1002400000000001E-2</v>
      </c>
      <c r="D5239">
        <f>IF(OR(B5239=0,'Input and Summary Results'!E4821=0),FALSE,'Input and Summary Results'!$E4821)</f>
        <v>4.7565629999999998E-2</v>
      </c>
      <c r="E5239" t="e">
        <f t="shared" si="275"/>
        <v>#NUM!</v>
      </c>
      <c r="F5239">
        <f t="shared" si="276"/>
        <v>-0.50347012418785231</v>
      </c>
      <c r="G5239">
        <f>IF('Input and Summary Results'!$J$4="yes",IF(C5239=FALSE,FALSE,IF('Data Transformation'!E5239&lt;$R$10,E5239,$R$10)),IF(C5239=FALSE,FALSE,IF(C5239&lt;$R$10,C5239,$R$10)))</f>
        <v>-4.1002400000000001E-2</v>
      </c>
      <c r="H5239">
        <f>IF('Input and Summary Results'!$J$4="yes",'Data Transformation'!F5239,'Data Transformation'!D5239)</f>
        <v>4.7565629999999998E-2</v>
      </c>
      <c r="I5239">
        <f t="shared" si="274"/>
        <v>305</v>
      </c>
    </row>
    <row r="5240" spans="2:9" x14ac:dyDescent="0.25">
      <c r="B5240">
        <f>IF('Input and Summary Results'!D4822=0,FALSE,'Input and Summary Results'!$B4822)</f>
        <v>305</v>
      </c>
      <c r="C5240">
        <f>IF(OR(B5240=0,'Input and Summary Results'!D4822=0,'Input and Summary Results'!D4822=""),FALSE,'Input and Summary Results'!$D4822)</f>
        <v>-4.0130199999999998E-2</v>
      </c>
      <c r="D5240">
        <f>IF(OR(B5240=0,'Input and Summary Results'!E4822=0),FALSE,'Input and Summary Results'!$E4822)</f>
        <v>5.2306249999999999E-2</v>
      </c>
      <c r="E5240" t="e">
        <f t="shared" si="275"/>
        <v>#NUM!</v>
      </c>
      <c r="F5240">
        <f t="shared" si="276"/>
        <v>-0.56568151915514997</v>
      </c>
      <c r="G5240">
        <f>IF('Input and Summary Results'!$J$4="yes",IF(C5240=FALSE,FALSE,IF('Data Transformation'!E5240&lt;$R$10,E5240,$R$10)),IF(C5240=FALSE,FALSE,IF(C5240&lt;$R$10,C5240,$R$10)))</f>
        <v>-4.0130199999999998E-2</v>
      </c>
      <c r="H5240">
        <f>IF('Input and Summary Results'!$J$4="yes",'Data Transformation'!F5240,'Data Transformation'!D5240)</f>
        <v>5.2306249999999999E-2</v>
      </c>
      <c r="I5240">
        <f t="shared" si="274"/>
        <v>305</v>
      </c>
    </row>
    <row r="5241" spans="2:9" x14ac:dyDescent="0.25">
      <c r="B5241">
        <f>IF('Input and Summary Results'!D4823=0,FALSE,'Input and Summary Results'!$B4823)</f>
        <v>305</v>
      </c>
      <c r="C5241">
        <f>IF(OR(B5241=0,'Input and Summary Results'!D4823=0,'Input and Summary Results'!D4823=""),FALSE,'Input and Summary Results'!$D4823)</f>
        <v>-2.9697999999999999E-2</v>
      </c>
      <c r="D5241">
        <f>IF(OR(B5241=0,'Input and Summary Results'!E4823=0),FALSE,'Input and Summary Results'!$E4823)</f>
        <v>8.9491210000000002E-2</v>
      </c>
      <c r="E5241" t="e">
        <f t="shared" si="275"/>
        <v>#NUM!</v>
      </c>
      <c r="F5241">
        <f t="shared" si="276"/>
        <v>-1.3078047390396661</v>
      </c>
      <c r="G5241">
        <f>IF('Input and Summary Results'!$J$4="yes",IF(C5241=FALSE,FALSE,IF('Data Transformation'!E5241&lt;$R$10,E5241,$R$10)),IF(C5241=FALSE,FALSE,IF(C5241&lt;$R$10,C5241,$R$10)))</f>
        <v>-2.9697999999999999E-2</v>
      </c>
      <c r="H5241">
        <f>IF('Input and Summary Results'!$J$4="yes",'Data Transformation'!F5241,'Data Transformation'!D5241)</f>
        <v>8.9491210000000002E-2</v>
      </c>
      <c r="I5241">
        <f t="shared" si="274"/>
        <v>305</v>
      </c>
    </row>
    <row r="5242" spans="2:9" x14ac:dyDescent="0.25">
      <c r="B5242">
        <f>IF('Input and Summary Results'!D4824=0,FALSE,'Input and Summary Results'!$B4824)</f>
        <v>305</v>
      </c>
      <c r="C5242">
        <f>IF(OR(B5242=0,'Input and Summary Results'!D4824=0,'Input and Summary Results'!D4824=""),FALSE,'Input and Summary Results'!$D4824)</f>
        <v>2.0107900000000001E-3</v>
      </c>
      <c r="D5242">
        <f>IF(OR(B5242=0,'Input and Summary Results'!E4824=0),FALSE,'Input and Summary Results'!$E4824)</f>
        <v>6.5835710000000006E-2</v>
      </c>
      <c r="E5242">
        <f t="shared" si="275"/>
        <v>-2.6966332832587714</v>
      </c>
      <c r="F5242">
        <f t="shared" si="276"/>
        <v>14.209687804295823</v>
      </c>
      <c r="G5242">
        <f>IF('Input and Summary Results'!$J$4="yes",IF(C5242=FALSE,FALSE,IF('Data Transformation'!E5242&lt;$R$10,E5242,$R$10)),IF(C5242=FALSE,FALSE,IF(C5242&lt;$R$10,C5242,$R$10)))</f>
        <v>2.0107900000000001E-3</v>
      </c>
      <c r="H5242">
        <f>IF('Input and Summary Results'!$J$4="yes",'Data Transformation'!F5242,'Data Transformation'!D5242)</f>
        <v>6.5835710000000006E-2</v>
      </c>
      <c r="I5242">
        <f t="shared" si="274"/>
        <v>305</v>
      </c>
    </row>
    <row r="5243" spans="2:9" x14ac:dyDescent="0.25">
      <c r="B5243">
        <f>IF('Input and Summary Results'!D4825=0,FALSE,'Input and Summary Results'!$B4825)</f>
        <v>305</v>
      </c>
      <c r="C5243">
        <f>IF(OR(B5243=0,'Input and Summary Results'!D4825=0,'Input and Summary Results'!D4825=""),FALSE,'Input and Summary Results'!$D4825)</f>
        <v>4.9188499999999998E-3</v>
      </c>
      <c r="D5243">
        <f>IF(OR(B5243=0,'Input and Summary Results'!E4825=0),FALSE,'Input and Summary Results'!$E4825)</f>
        <v>6.9585530000000007E-2</v>
      </c>
      <c r="E5243">
        <f t="shared" si="275"/>
        <v>-2.3081364210197619</v>
      </c>
      <c r="F5243">
        <f t="shared" si="276"/>
        <v>6.1396708620917497</v>
      </c>
      <c r="G5243">
        <f>IF('Input and Summary Results'!$J$4="yes",IF(C5243=FALSE,FALSE,IF('Data Transformation'!E5243&lt;$R$10,E5243,$R$10)),IF(C5243=FALSE,FALSE,IF(C5243&lt;$R$10,C5243,$R$10)))</f>
        <v>4.9188499999999998E-3</v>
      </c>
      <c r="H5243">
        <f>IF('Input and Summary Results'!$J$4="yes",'Data Transformation'!F5243,'Data Transformation'!D5243)</f>
        <v>6.9585530000000007E-2</v>
      </c>
      <c r="I5243">
        <f t="shared" si="274"/>
        <v>305</v>
      </c>
    </row>
    <row r="5244" spans="2:9" x14ac:dyDescent="0.25">
      <c r="B5244">
        <f>IF('Input and Summary Results'!D4826=0,FALSE,'Input and Summary Results'!$B4826)</f>
        <v>305</v>
      </c>
      <c r="C5244">
        <f>IF(OR(B5244=0,'Input and Summary Results'!D4826=0,'Input and Summary Results'!D4826=""),FALSE,'Input and Summary Results'!$D4826)</f>
        <v>1.696903E-2</v>
      </c>
      <c r="D5244">
        <f>IF(OR(B5244=0,'Input and Summary Results'!E4826=0),FALSE,'Input and Summary Results'!$E4826)</f>
        <v>6.8180660000000004E-2</v>
      </c>
      <c r="E5244">
        <f t="shared" si="275"/>
        <v>-1.770342982531329</v>
      </c>
      <c r="F5244">
        <f t="shared" si="276"/>
        <v>1.7437889166322413</v>
      </c>
      <c r="G5244">
        <f>IF('Input and Summary Results'!$J$4="yes",IF(C5244=FALSE,FALSE,IF('Data Transformation'!E5244&lt;$R$10,E5244,$R$10)),IF(C5244=FALSE,FALSE,IF(C5244&lt;$R$10,C5244,$R$10)))</f>
        <v>1.696903E-2</v>
      </c>
      <c r="H5244">
        <f>IF('Input and Summary Results'!$J$4="yes",'Data Transformation'!F5244,'Data Transformation'!D5244)</f>
        <v>6.8180660000000004E-2</v>
      </c>
      <c r="I5244">
        <f t="shared" si="274"/>
        <v>305</v>
      </c>
    </row>
    <row r="5245" spans="2:9" x14ac:dyDescent="0.25">
      <c r="B5245">
        <f>IF('Input and Summary Results'!D4827=0,FALSE,'Input and Summary Results'!$B4827)</f>
        <v>305</v>
      </c>
      <c r="C5245">
        <f>IF(OR(B5245=0,'Input and Summary Results'!D4827=0,'Input and Summary Results'!D4827=""),FALSE,'Input and Summary Results'!$D4827)</f>
        <v>3.3271920000000003E-2</v>
      </c>
      <c r="D5245">
        <f>IF(OR(B5245=0,'Input and Summary Results'!E4827=0),FALSE,'Input and Summary Results'!$E4827)</f>
        <v>0.10252559</v>
      </c>
      <c r="E5245">
        <f t="shared" si="275"/>
        <v>-1.4779221368725144</v>
      </c>
      <c r="F5245">
        <f t="shared" si="276"/>
        <v>1.3373471101156769</v>
      </c>
      <c r="G5245">
        <f>IF('Input and Summary Results'!$J$4="yes",IF(C5245=FALSE,FALSE,IF('Data Transformation'!E5245&lt;$R$10,E5245,$R$10)),IF(C5245=FALSE,FALSE,IF(C5245&lt;$R$10,C5245,$R$10)))</f>
        <v>3.3271920000000003E-2</v>
      </c>
      <c r="H5245">
        <f>IF('Input and Summary Results'!$J$4="yes",'Data Transformation'!F5245,'Data Transformation'!D5245)</f>
        <v>0.10252559</v>
      </c>
      <c r="I5245">
        <f t="shared" si="274"/>
        <v>305</v>
      </c>
    </row>
    <row r="5246" spans="2:9" x14ac:dyDescent="0.25">
      <c r="B5246">
        <f>IF('Input and Summary Results'!D4828=0,FALSE,'Input and Summary Results'!$B4828)</f>
        <v>305</v>
      </c>
      <c r="C5246">
        <f>IF(OR(B5246=0,'Input and Summary Results'!D4828=0,'Input and Summary Results'!D4828=""),FALSE,'Input and Summary Results'!$D4828)</f>
        <v>4.9729229999999999E-2</v>
      </c>
      <c r="D5246">
        <f>IF(OR(B5246=0,'Input and Summary Results'!E4828=0),FALSE,'Input and Summary Results'!$E4828)</f>
        <v>8.5384890000000005E-2</v>
      </c>
      <c r="E5246">
        <f t="shared" si="275"/>
        <v>-1.3033882652668702</v>
      </c>
      <c r="F5246">
        <f t="shared" si="276"/>
        <v>0.7451762727876543</v>
      </c>
      <c r="G5246">
        <f>IF('Input and Summary Results'!$J$4="yes",IF(C5246=FALSE,FALSE,IF('Data Transformation'!E5246&lt;$R$10,E5246,$R$10)),IF(C5246=FALSE,FALSE,IF(C5246&lt;$R$10,C5246,$R$10)))</f>
        <v>4.9729229999999999E-2</v>
      </c>
      <c r="H5246">
        <f>IF('Input and Summary Results'!$J$4="yes",'Data Transformation'!F5246,'Data Transformation'!D5246)</f>
        <v>8.5384890000000005E-2</v>
      </c>
      <c r="I5246">
        <f t="shared" si="274"/>
        <v>305</v>
      </c>
    </row>
    <row r="5247" spans="2:9" x14ac:dyDescent="0.25">
      <c r="B5247">
        <f>IF('Input and Summary Results'!D4829=0,FALSE,'Input and Summary Results'!$B4829)</f>
        <v>305</v>
      </c>
      <c r="C5247">
        <f>IF(OR(B5247=0,'Input and Summary Results'!D4829=0,'Input and Summary Results'!D4829=""),FALSE,'Input and Summary Results'!$D4829)</f>
        <v>5.9083499999999997E-2</v>
      </c>
      <c r="D5247">
        <f>IF(OR(B5247=0,'Input and Summary Results'!E4829=0),FALSE,'Input and Summary Results'!$E4829)</f>
        <v>8.4094959999999996E-2</v>
      </c>
      <c r="E5247">
        <f t="shared" si="275"/>
        <v>-1.2285337857760692</v>
      </c>
      <c r="F5247">
        <f t="shared" si="276"/>
        <v>0.61772258989396367</v>
      </c>
      <c r="G5247">
        <f>IF('Input and Summary Results'!$J$4="yes",IF(C5247=FALSE,FALSE,IF('Data Transformation'!E5247&lt;$R$10,E5247,$R$10)),IF(C5247=FALSE,FALSE,IF(C5247&lt;$R$10,C5247,$R$10)))</f>
        <v>5.9083499999999997E-2</v>
      </c>
      <c r="H5247">
        <f>IF('Input and Summary Results'!$J$4="yes",'Data Transformation'!F5247,'Data Transformation'!D5247)</f>
        <v>8.4094959999999996E-2</v>
      </c>
      <c r="I5247">
        <f t="shared" si="274"/>
        <v>305</v>
      </c>
    </row>
    <row r="5248" spans="2:9" x14ac:dyDescent="0.25">
      <c r="B5248">
        <f>IF('Input and Summary Results'!D4830=0,FALSE,'Input and Summary Results'!$B4830)</f>
        <v>305</v>
      </c>
      <c r="C5248">
        <f>IF(OR(B5248=0,'Input and Summary Results'!D4830=0,'Input and Summary Results'!D4830=""),FALSE,'Input and Summary Results'!$D4830)</f>
        <v>0.11300852</v>
      </c>
      <c r="D5248">
        <f>IF(OR(B5248=0,'Input and Summary Results'!E4830=0),FALSE,'Input and Summary Results'!$E4830)</f>
        <v>6.7754200000000001E-2</v>
      </c>
      <c r="E5248">
        <f t="shared" si="275"/>
        <v>-0.94688881271570435</v>
      </c>
      <c r="F5248">
        <f t="shared" si="276"/>
        <v>0.26020447661822316</v>
      </c>
      <c r="G5248">
        <f>IF('Input and Summary Results'!$J$4="yes",IF(C5248=FALSE,FALSE,IF('Data Transformation'!E5248&lt;$R$10,E5248,$R$10)),IF(C5248=FALSE,FALSE,IF(C5248&lt;$R$10,C5248,$R$10)))</f>
        <v>0.11300852</v>
      </c>
      <c r="H5248">
        <f>IF('Input and Summary Results'!$J$4="yes",'Data Transformation'!F5248,'Data Transformation'!D5248)</f>
        <v>6.7754200000000001E-2</v>
      </c>
      <c r="I5248">
        <f t="shared" si="274"/>
        <v>305</v>
      </c>
    </row>
    <row r="5249" spans="2:9" x14ac:dyDescent="0.25">
      <c r="B5249">
        <f>IF('Input and Summary Results'!D4831=0,FALSE,'Input and Summary Results'!$B4831)</f>
        <v>305</v>
      </c>
      <c r="C5249">
        <f>IF(OR(B5249=0,'Input and Summary Results'!D4831=0,'Input and Summary Results'!D4831=""),FALSE,'Input and Summary Results'!$D4831)</f>
        <v>0.20231705</v>
      </c>
      <c r="D5249">
        <f>IF(OR(B5249=0,'Input and Summary Results'!E4831=0),FALSE,'Input and Summary Results'!$E4831)</f>
        <v>9.7375959999999998E-2</v>
      </c>
      <c r="E5249">
        <f t="shared" si="275"/>
        <v>-0.69396751609772622</v>
      </c>
      <c r="F5249">
        <f t="shared" si="276"/>
        <v>0.20888583853906531</v>
      </c>
      <c r="G5249">
        <f>IF('Input and Summary Results'!$J$4="yes",IF(C5249=FALSE,FALSE,IF('Data Transformation'!E5249&lt;$R$10,E5249,$R$10)),IF(C5249=FALSE,FALSE,IF(C5249&lt;$R$10,C5249,$R$10)))</f>
        <v>0.20231705</v>
      </c>
      <c r="H5249">
        <f>IF('Input and Summary Results'!$J$4="yes",'Data Transformation'!F5249,'Data Transformation'!D5249)</f>
        <v>9.7375959999999998E-2</v>
      </c>
      <c r="I5249">
        <f t="shared" si="274"/>
        <v>305</v>
      </c>
    </row>
    <row r="5250" spans="2:9" x14ac:dyDescent="0.25">
      <c r="B5250">
        <f>IF('Input and Summary Results'!D4832=0,FALSE,'Input and Summary Results'!$B4832)</f>
        <v>306</v>
      </c>
      <c r="C5250">
        <f>IF(OR(B5250=0,'Input and Summary Results'!D4832=0,'Input and Summary Results'!D4832=""),FALSE,'Input and Summary Results'!$D4832)</f>
        <v>0.53926996000000005</v>
      </c>
      <c r="D5250">
        <f>IF(OR(B5250=0,'Input and Summary Results'!E4832=0),FALSE,'Input and Summary Results'!$E4832)</f>
        <v>5.5637939999999997E-2</v>
      </c>
      <c r="E5250">
        <f t="shared" si="275"/>
        <v>-0.26819377138548617</v>
      </c>
      <c r="F5250">
        <f t="shared" si="276"/>
        <v>4.4776953568858163E-2</v>
      </c>
      <c r="G5250">
        <f>IF('Input and Summary Results'!$J$4="yes",IF(C5250=FALSE,FALSE,IF('Data Transformation'!E5250&lt;$R$10,E5250,$R$10)),IF(C5250=FALSE,FALSE,IF(C5250&lt;$R$10,C5250,$R$10)))</f>
        <v>0.53926996000000005</v>
      </c>
      <c r="H5250">
        <f>IF('Input and Summary Results'!$J$4="yes",'Data Transformation'!F5250,'Data Transformation'!D5250)</f>
        <v>5.5637939999999997E-2</v>
      </c>
      <c r="I5250">
        <f t="shared" si="274"/>
        <v>306</v>
      </c>
    </row>
    <row r="5251" spans="2:9" x14ac:dyDescent="0.25">
      <c r="B5251">
        <f>IF('Input and Summary Results'!D4833=0,FALSE,'Input and Summary Results'!$B4833)</f>
        <v>306</v>
      </c>
      <c r="C5251">
        <f>IF(OR(B5251=0,'Input and Summary Results'!D4833=0,'Input and Summary Results'!D4833=""),FALSE,'Input and Summary Results'!$D4833)</f>
        <v>0.75076723999999995</v>
      </c>
      <c r="D5251">
        <f>IF(OR(B5251=0,'Input and Summary Results'!E4833=0),FALSE,'Input and Summary Results'!$E4833)</f>
        <v>5.3900280000000002E-2</v>
      </c>
      <c r="E5251">
        <f t="shared" si="275"/>
        <v>-0.124494686234007</v>
      </c>
      <c r="F5251">
        <f t="shared" si="276"/>
        <v>3.1158420711058198E-2</v>
      </c>
      <c r="G5251">
        <f>IF('Input and Summary Results'!$J$4="yes",IF(C5251=FALSE,FALSE,IF('Data Transformation'!E5251&lt;$R$10,E5251,$R$10)),IF(C5251=FALSE,FALSE,IF(C5251&lt;$R$10,C5251,$R$10)))</f>
        <v>0.75076723999999995</v>
      </c>
      <c r="H5251">
        <f>IF('Input and Summary Results'!$J$4="yes",'Data Transformation'!F5251,'Data Transformation'!D5251)</f>
        <v>5.3900280000000002E-2</v>
      </c>
      <c r="I5251">
        <f t="shared" si="274"/>
        <v>306</v>
      </c>
    </row>
    <row r="5252" spans="2:9" x14ac:dyDescent="0.25">
      <c r="B5252">
        <f>IF('Input and Summary Results'!D4834=0,FALSE,'Input and Summary Results'!$B4834)</f>
        <v>306</v>
      </c>
      <c r="C5252">
        <f>IF(OR(B5252=0,'Input and Summary Results'!D4834=0,'Input and Summary Results'!D4834=""),FALSE,'Input and Summary Results'!$D4834)</f>
        <v>0.76837612</v>
      </c>
      <c r="D5252">
        <f>IF(OR(B5252=0,'Input and Summary Results'!E4834=0),FALSE,'Input and Summary Results'!$E4834)</f>
        <v>7.7022129999999994E-2</v>
      </c>
      <c r="E5252">
        <f t="shared" si="275"/>
        <v>-0.11442614083452818</v>
      </c>
      <c r="F5252">
        <f t="shared" si="276"/>
        <v>4.3504220849549566E-2</v>
      </c>
      <c r="G5252">
        <f>IF('Input and Summary Results'!$J$4="yes",IF(C5252=FALSE,FALSE,IF('Data Transformation'!E5252&lt;$R$10,E5252,$R$10)),IF(C5252=FALSE,FALSE,IF(C5252&lt;$R$10,C5252,$R$10)))</f>
        <v>0.76837612</v>
      </c>
      <c r="H5252">
        <f>IF('Input and Summary Results'!$J$4="yes",'Data Transformation'!F5252,'Data Transformation'!D5252)</f>
        <v>7.7022129999999994E-2</v>
      </c>
      <c r="I5252">
        <f t="shared" si="274"/>
        <v>306</v>
      </c>
    </row>
    <row r="5253" spans="2:9" x14ac:dyDescent="0.25">
      <c r="B5253">
        <f>IF('Input and Summary Results'!D4835=0,FALSE,'Input and Summary Results'!$B4835)</f>
        <v>306</v>
      </c>
      <c r="C5253">
        <f>IF(OR(B5253=0,'Input and Summary Results'!D4835=0,'Input and Summary Results'!D4835=""),FALSE,'Input and Summary Results'!$D4835)</f>
        <v>0.90790256999999996</v>
      </c>
      <c r="D5253">
        <f>IF(OR(B5253=0,'Input and Summary Results'!E4835=0),FALSE,'Input and Summary Results'!$E4835)</f>
        <v>5.8998509999999997E-2</v>
      </c>
      <c r="E5253">
        <f t="shared" si="275"/>
        <v>-4.1960754542439881E-2</v>
      </c>
      <c r="F5253">
        <f t="shared" si="276"/>
        <v>2.820275455327767E-2</v>
      </c>
      <c r="G5253">
        <f>IF('Input and Summary Results'!$J$4="yes",IF(C5253=FALSE,FALSE,IF('Data Transformation'!E5253&lt;$R$10,E5253,$R$10)),IF(C5253=FALSE,FALSE,IF(C5253&lt;$R$10,C5253,$R$10)))</f>
        <v>0.90790256999999996</v>
      </c>
      <c r="H5253">
        <f>IF('Input and Summary Results'!$J$4="yes",'Data Transformation'!F5253,'Data Transformation'!D5253)</f>
        <v>5.8998509999999997E-2</v>
      </c>
      <c r="I5253">
        <f t="shared" ref="I5253:I5316" si="277">IF(G5253=FALSE,"",B5253)</f>
        <v>306</v>
      </c>
    </row>
    <row r="5254" spans="2:9" x14ac:dyDescent="0.25">
      <c r="B5254">
        <f>IF('Input and Summary Results'!D4836=0,FALSE,'Input and Summary Results'!$B4836)</f>
        <v>306</v>
      </c>
      <c r="C5254">
        <f>IF(OR(B5254=0,'Input and Summary Results'!D4836=0,'Input and Summary Results'!D4836=""),FALSE,'Input and Summary Results'!$D4836)</f>
        <v>0.94010388</v>
      </c>
      <c r="D5254">
        <f>IF(OR(B5254=0,'Input and Summary Results'!E4836=0),FALSE,'Input and Summary Results'!$E4836)</f>
        <v>4.4575959999999998E-2</v>
      </c>
      <c r="E5254">
        <f t="shared" si="275"/>
        <v>-2.6824154891634255E-2</v>
      </c>
      <c r="F5254">
        <f t="shared" si="276"/>
        <v>2.057854142671978E-2</v>
      </c>
      <c r="G5254">
        <f>IF('Input and Summary Results'!$J$4="yes",IF(C5254=FALSE,FALSE,IF('Data Transformation'!E5254&lt;$R$10,E5254,$R$10)),IF(C5254=FALSE,FALSE,IF(C5254&lt;$R$10,C5254,$R$10)))</f>
        <v>0.94010388</v>
      </c>
      <c r="H5254">
        <f>IF('Input and Summary Results'!$J$4="yes",'Data Transformation'!F5254,'Data Transformation'!D5254)</f>
        <v>4.4575959999999998E-2</v>
      </c>
      <c r="I5254">
        <f t="shared" si="277"/>
        <v>306</v>
      </c>
    </row>
    <row r="5255" spans="2:9" x14ac:dyDescent="0.25">
      <c r="B5255">
        <f>IF('Input and Summary Results'!D4837=0,FALSE,'Input and Summary Results'!$B4837)</f>
        <v>306</v>
      </c>
      <c r="C5255">
        <f>IF(OR(B5255=0,'Input and Summary Results'!D4837=0,'Input and Summary Results'!D4837=""),FALSE,'Input and Summary Results'!$D4837)</f>
        <v>0.99248440999999998</v>
      </c>
      <c r="D5255">
        <f>IF(OR(B5255=0,'Input and Summary Results'!E4837=0),FALSE,'Input and Summary Results'!$E4837)</f>
        <v>5.6357490000000003E-2</v>
      </c>
      <c r="E5255">
        <f t="shared" si="275"/>
        <v>-3.2763064330080102E-3</v>
      </c>
      <c r="F5255">
        <f t="shared" si="276"/>
        <v>2.4644367622862713E-2</v>
      </c>
      <c r="G5255">
        <f>IF('Input and Summary Results'!$J$4="yes",IF(C5255=FALSE,FALSE,IF('Data Transformation'!E5255&lt;$R$10,E5255,$R$10)),IF(C5255=FALSE,FALSE,IF(C5255&lt;$R$10,C5255,$R$10)))</f>
        <v>0.99248440999999998</v>
      </c>
      <c r="H5255">
        <f>IF('Input and Summary Results'!$J$4="yes",'Data Transformation'!F5255,'Data Transformation'!D5255)</f>
        <v>5.6357490000000003E-2</v>
      </c>
      <c r="I5255">
        <f t="shared" si="277"/>
        <v>306</v>
      </c>
    </row>
    <row r="5256" spans="2:9" x14ac:dyDescent="0.25">
      <c r="B5256">
        <f>IF('Input and Summary Results'!D4838=0,FALSE,'Input and Summary Results'!$B4838)</f>
        <v>306</v>
      </c>
      <c r="C5256">
        <f>IF(OR(B5256=0,'Input and Summary Results'!D4838=0,'Input and Summary Results'!D4838=""),FALSE,'Input and Summary Results'!$D4838)</f>
        <v>1.00396186</v>
      </c>
      <c r="D5256">
        <f>IF(OR(B5256=0,'Input and Summary Results'!E4838=0),FALSE,'Input and Summary Results'!$E4838)</f>
        <v>5.4422529999999997E-2</v>
      </c>
      <c r="E5256">
        <f t="shared" si="275"/>
        <v>1.7172144960875652E-3</v>
      </c>
      <c r="F5256">
        <f t="shared" si="276"/>
        <v>2.352617062564508E-2</v>
      </c>
      <c r="G5256">
        <f>IF('Input and Summary Results'!$J$4="yes",IF(C5256=FALSE,FALSE,IF('Data Transformation'!E5256&lt;$R$10,E5256,$R$10)),IF(C5256=FALSE,FALSE,IF(C5256&lt;$R$10,C5256,$R$10)))</f>
        <v>1.00396186</v>
      </c>
      <c r="H5256">
        <f>IF('Input and Summary Results'!$J$4="yes",'Data Transformation'!F5256,'Data Transformation'!D5256)</f>
        <v>5.4422529999999997E-2</v>
      </c>
      <c r="I5256">
        <f t="shared" si="277"/>
        <v>306</v>
      </c>
    </row>
    <row r="5257" spans="2:9" x14ac:dyDescent="0.25">
      <c r="B5257">
        <f>IF('Input and Summary Results'!D4839=0,FALSE,'Input and Summary Results'!$B4839)</f>
        <v>306</v>
      </c>
      <c r="C5257">
        <f>IF(OR(B5257=0,'Input and Summary Results'!D4839=0,'Input and Summary Results'!D4839=""),FALSE,'Input and Summary Results'!$D4839)</f>
        <v>1.01005246</v>
      </c>
      <c r="D5257">
        <f>IF(OR(B5257=0,'Input and Summary Results'!E4839=0),FALSE,'Input and Summary Results'!$E4839)</f>
        <v>5.1850960000000001E-2</v>
      </c>
      <c r="E5257">
        <f t="shared" si="275"/>
        <v>4.3439307102243301E-3</v>
      </c>
      <c r="F5257">
        <f t="shared" si="276"/>
        <v>2.2279354321853736E-2</v>
      </c>
      <c r="G5257">
        <f>IF('Input and Summary Results'!$J$4="yes",IF(C5257=FALSE,FALSE,IF('Data Transformation'!E5257&lt;$R$10,E5257,$R$10)),IF(C5257=FALSE,FALSE,IF(C5257&lt;$R$10,C5257,$R$10)))</f>
        <v>1.01005246</v>
      </c>
      <c r="H5257">
        <f>IF('Input and Summary Results'!$J$4="yes",'Data Transformation'!F5257,'Data Transformation'!D5257)</f>
        <v>5.1850960000000001E-2</v>
      </c>
      <c r="I5257">
        <f t="shared" si="277"/>
        <v>306</v>
      </c>
    </row>
    <row r="5258" spans="2:9" x14ac:dyDescent="0.25">
      <c r="B5258">
        <f>IF('Input and Summary Results'!D4840=0,FALSE,'Input and Summary Results'!$B4840)</f>
        <v>306</v>
      </c>
      <c r="C5258">
        <f>IF(OR(B5258=0,'Input and Summary Results'!D4840=0,'Input and Summary Results'!D4840=""),FALSE,'Input and Summary Results'!$D4840)</f>
        <v>1.01792573</v>
      </c>
      <c r="D5258">
        <f>IF(OR(B5258=0,'Input and Summary Results'!E4840=0),FALSE,'Input and Summary Results'!$E4840)</f>
        <v>6.2471039999999999E-2</v>
      </c>
      <c r="E5258">
        <f t="shared" si="275"/>
        <v>7.7160921187748128E-3</v>
      </c>
      <c r="F5258">
        <f t="shared" si="276"/>
        <v>2.6634979901726228E-2</v>
      </c>
      <c r="G5258">
        <f>IF('Input and Summary Results'!$J$4="yes",IF(C5258=FALSE,FALSE,IF('Data Transformation'!E5258&lt;$R$10,E5258,$R$10)),IF(C5258=FALSE,FALSE,IF(C5258&lt;$R$10,C5258,$R$10)))</f>
        <v>1.01792573</v>
      </c>
      <c r="H5258">
        <f>IF('Input and Summary Results'!$J$4="yes",'Data Transformation'!F5258,'Data Transformation'!D5258)</f>
        <v>6.2471039999999999E-2</v>
      </c>
      <c r="I5258">
        <f t="shared" si="277"/>
        <v>306</v>
      </c>
    </row>
    <row r="5259" spans="2:9" x14ac:dyDescent="0.25">
      <c r="B5259">
        <f>IF('Input and Summary Results'!D4841=0,FALSE,'Input and Summary Results'!$B4841)</f>
        <v>306</v>
      </c>
      <c r="C5259">
        <f>IF(OR(B5259=0,'Input and Summary Results'!D4841=0,'Input and Summary Results'!D4841=""),FALSE,'Input and Summary Results'!$D4841)</f>
        <v>1.05208397</v>
      </c>
      <c r="D5259">
        <f>IF(OR(B5259=0,'Input and Summary Results'!E4841=0),FALSE,'Input and Summary Results'!$E4841)</f>
        <v>4.5352509999999999E-2</v>
      </c>
      <c r="E5259">
        <f t="shared" si="275"/>
        <v>2.2050403555655365E-2</v>
      </c>
      <c r="F5259">
        <f t="shared" si="276"/>
        <v>1.8708572605663783E-2</v>
      </c>
      <c r="G5259">
        <f>IF('Input and Summary Results'!$J$4="yes",IF(C5259=FALSE,FALSE,IF('Data Transformation'!E5259&lt;$R$10,E5259,$R$10)),IF(C5259=FALSE,FALSE,IF(C5259&lt;$R$10,C5259,$R$10)))</f>
        <v>1.05208397</v>
      </c>
      <c r="H5259">
        <f>IF('Input and Summary Results'!$J$4="yes",'Data Transformation'!F5259,'Data Transformation'!D5259)</f>
        <v>4.5352509999999999E-2</v>
      </c>
      <c r="I5259">
        <f t="shared" si="277"/>
        <v>306</v>
      </c>
    </row>
    <row r="5260" spans="2:9" x14ac:dyDescent="0.25">
      <c r="B5260">
        <f>IF('Input and Summary Results'!D4842=0,FALSE,'Input and Summary Results'!$B4842)</f>
        <v>306</v>
      </c>
      <c r="C5260">
        <f>IF(OR(B5260=0,'Input and Summary Results'!D4842=0,'Input and Summary Results'!D4842=""),FALSE,'Input and Summary Results'!$D4842)</f>
        <v>1.0637206400000001</v>
      </c>
      <c r="D5260">
        <f>IF(OR(B5260=0,'Input and Summary Results'!E4842=0),FALSE,'Input and Summary Results'!$E4842)</f>
        <v>7.0670460000000004E-2</v>
      </c>
      <c r="E5260">
        <f t="shared" si="275"/>
        <v>2.6827586195387328E-2</v>
      </c>
      <c r="F5260">
        <f t="shared" si="276"/>
        <v>2.8833679150946999E-2</v>
      </c>
      <c r="G5260">
        <f>IF('Input and Summary Results'!$J$4="yes",IF(C5260=FALSE,FALSE,IF('Data Transformation'!E5260&lt;$R$10,E5260,$R$10)),IF(C5260=FALSE,FALSE,IF(C5260&lt;$R$10,C5260,$R$10)))</f>
        <v>1.0637206400000001</v>
      </c>
      <c r="H5260">
        <f>IF('Input and Summary Results'!$J$4="yes",'Data Transformation'!F5260,'Data Transformation'!D5260)</f>
        <v>7.0670460000000004E-2</v>
      </c>
      <c r="I5260">
        <f t="shared" si="277"/>
        <v>306</v>
      </c>
    </row>
    <row r="5261" spans="2:9" x14ac:dyDescent="0.25">
      <c r="B5261">
        <f>IF('Input and Summary Results'!D4843=0,FALSE,'Input and Summary Results'!$B4843)</f>
        <v>307</v>
      </c>
      <c r="C5261">
        <f>IF(OR(B5261=0,'Input and Summary Results'!D4843=0,'Input and Summary Results'!D4843=""),FALSE,'Input and Summary Results'!$D4843)</f>
        <v>0.18174908000000001</v>
      </c>
      <c r="D5261">
        <f>IF(OR(B5261=0,'Input and Summary Results'!E4843=0),FALSE,'Input and Summary Results'!$E4843)</f>
        <v>8.2036540000000005E-2</v>
      </c>
      <c r="E5261">
        <f t="shared" si="275"/>
        <v>-0.74052777882894982</v>
      </c>
      <c r="F5261">
        <f t="shared" si="276"/>
        <v>0.19589567308951442</v>
      </c>
      <c r="G5261">
        <f>IF('Input and Summary Results'!$J$4="yes",IF(C5261=FALSE,FALSE,IF('Data Transformation'!E5261&lt;$R$10,E5261,$R$10)),IF(C5261=FALSE,FALSE,IF(C5261&lt;$R$10,C5261,$R$10)))</f>
        <v>0.18174908000000001</v>
      </c>
      <c r="H5261">
        <f>IF('Input and Summary Results'!$J$4="yes",'Data Transformation'!F5261,'Data Transformation'!D5261)</f>
        <v>8.2036540000000005E-2</v>
      </c>
      <c r="I5261">
        <f t="shared" si="277"/>
        <v>307</v>
      </c>
    </row>
    <row r="5262" spans="2:9" x14ac:dyDescent="0.25">
      <c r="B5262">
        <f>IF('Input and Summary Results'!D4844=0,FALSE,'Input and Summary Results'!$B4844)</f>
        <v>307</v>
      </c>
      <c r="C5262">
        <f>IF(OR(B5262=0,'Input and Summary Results'!D4844=0,'Input and Summary Results'!D4844=""),FALSE,'Input and Summary Results'!$D4844)</f>
        <v>0.30039090000000002</v>
      </c>
      <c r="D5262">
        <f>IF(OR(B5262=0,'Input and Summary Results'!E4844=0),FALSE,'Input and Summary Results'!$E4844)</f>
        <v>7.1553640000000002E-2</v>
      </c>
      <c r="E5262">
        <f t="shared" si="275"/>
        <v>-0.522313227925015</v>
      </c>
      <c r="F5262">
        <f t="shared" si="276"/>
        <v>0.10337956229699369</v>
      </c>
      <c r="G5262">
        <f>IF('Input and Summary Results'!$J$4="yes",IF(C5262=FALSE,FALSE,IF('Data Transformation'!E5262&lt;$R$10,E5262,$R$10)),IF(C5262=FALSE,FALSE,IF(C5262&lt;$R$10,C5262,$R$10)))</f>
        <v>0.30039090000000002</v>
      </c>
      <c r="H5262">
        <f>IF('Input and Summary Results'!$J$4="yes",'Data Transformation'!F5262,'Data Transformation'!D5262)</f>
        <v>7.1553640000000002E-2</v>
      </c>
      <c r="I5262">
        <f t="shared" si="277"/>
        <v>307</v>
      </c>
    </row>
    <row r="5263" spans="2:9" x14ac:dyDescent="0.25">
      <c r="B5263">
        <f>IF('Input and Summary Results'!D4845=0,FALSE,'Input and Summary Results'!$B4845)</f>
        <v>307</v>
      </c>
      <c r="C5263">
        <f>IF(OR(B5263=0,'Input and Summary Results'!D4845=0,'Input and Summary Results'!D4845=""),FALSE,'Input and Summary Results'!$D4845)</f>
        <v>0.34646788000000001</v>
      </c>
      <c r="D5263">
        <f>IF(OR(B5263=0,'Input and Summary Results'!E4845=0),FALSE,'Input and Summary Results'!$E4845)</f>
        <v>6.7459119999999997E-2</v>
      </c>
      <c r="E5263">
        <f t="shared" si="275"/>
        <v>-0.46033702132735116</v>
      </c>
      <c r="F5263">
        <f t="shared" si="276"/>
        <v>8.4502084522236232E-2</v>
      </c>
      <c r="G5263">
        <f>IF('Input and Summary Results'!$J$4="yes",IF(C5263=FALSE,FALSE,IF('Data Transformation'!E5263&lt;$R$10,E5263,$R$10)),IF(C5263=FALSE,FALSE,IF(C5263&lt;$R$10,C5263,$R$10)))</f>
        <v>0.34646788000000001</v>
      </c>
      <c r="H5263">
        <f>IF('Input and Summary Results'!$J$4="yes",'Data Transformation'!F5263,'Data Transformation'!D5263)</f>
        <v>6.7459119999999997E-2</v>
      </c>
      <c r="I5263">
        <f t="shared" si="277"/>
        <v>307</v>
      </c>
    </row>
    <row r="5264" spans="2:9" x14ac:dyDescent="0.25">
      <c r="B5264">
        <f>IF('Input and Summary Results'!D4846=0,FALSE,'Input and Summary Results'!$B4846)</f>
        <v>307</v>
      </c>
      <c r="C5264">
        <f>IF(OR(B5264=0,'Input and Summary Results'!D4846=0,'Input and Summary Results'!D4846=""),FALSE,'Input and Summary Results'!$D4846)</f>
        <v>0.36229244999999999</v>
      </c>
      <c r="D5264">
        <f>IF(OR(B5264=0,'Input and Summary Results'!E4846=0),FALSE,'Input and Summary Results'!$E4846)</f>
        <v>5.507807E-2</v>
      </c>
      <c r="E5264">
        <f t="shared" si="275"/>
        <v>-0.44094071635879389</v>
      </c>
      <c r="F5264">
        <f t="shared" si="276"/>
        <v>6.5979521185164078E-2</v>
      </c>
      <c r="G5264">
        <f>IF('Input and Summary Results'!$J$4="yes",IF(C5264=FALSE,FALSE,IF('Data Transformation'!E5264&lt;$R$10,E5264,$R$10)),IF(C5264=FALSE,FALSE,IF(C5264&lt;$R$10,C5264,$R$10)))</f>
        <v>0.36229244999999999</v>
      </c>
      <c r="H5264">
        <f>IF('Input and Summary Results'!$J$4="yes",'Data Transformation'!F5264,'Data Transformation'!D5264)</f>
        <v>5.507807E-2</v>
      </c>
      <c r="I5264">
        <f t="shared" si="277"/>
        <v>307</v>
      </c>
    </row>
    <row r="5265" spans="2:9" x14ac:dyDescent="0.25">
      <c r="B5265">
        <f>IF('Input and Summary Results'!D4847=0,FALSE,'Input and Summary Results'!$B4847)</f>
        <v>307</v>
      </c>
      <c r="C5265">
        <f>IF(OR(B5265=0,'Input and Summary Results'!D4847=0,'Input and Summary Results'!D4847=""),FALSE,'Input and Summary Results'!$D4847)</f>
        <v>0.46582469999999998</v>
      </c>
      <c r="D5265">
        <f>IF(OR(B5265=0,'Input and Summary Results'!E4847=0),FALSE,'Input and Summary Results'!$E4847)</f>
        <v>4.1107560000000001E-2</v>
      </c>
      <c r="E5265">
        <f t="shared" si="275"/>
        <v>-0.33177748705659676</v>
      </c>
      <c r="F5265">
        <f t="shared" si="276"/>
        <v>3.8299130638628651E-2</v>
      </c>
      <c r="G5265">
        <f>IF('Input and Summary Results'!$J$4="yes",IF(C5265=FALSE,FALSE,IF('Data Transformation'!E5265&lt;$R$10,E5265,$R$10)),IF(C5265=FALSE,FALSE,IF(C5265&lt;$R$10,C5265,$R$10)))</f>
        <v>0.46582469999999998</v>
      </c>
      <c r="H5265">
        <f>IF('Input and Summary Results'!$J$4="yes",'Data Transformation'!F5265,'Data Transformation'!D5265)</f>
        <v>4.1107560000000001E-2</v>
      </c>
      <c r="I5265">
        <f t="shared" si="277"/>
        <v>307</v>
      </c>
    </row>
    <row r="5266" spans="2:9" x14ac:dyDescent="0.25">
      <c r="B5266">
        <f>IF('Input and Summary Results'!D4848=0,FALSE,'Input and Summary Results'!$B4848)</f>
        <v>307</v>
      </c>
      <c r="C5266">
        <f>IF(OR(B5266=0,'Input and Summary Results'!D4848=0,'Input and Summary Results'!D4848=""),FALSE,'Input and Summary Results'!$D4848)</f>
        <v>0.47713816999999997</v>
      </c>
      <c r="D5266">
        <f>IF(OR(B5266=0,'Input and Summary Results'!E4848=0),FALSE,'Input and Summary Results'!$E4848)</f>
        <v>5.5173260000000002E-2</v>
      </c>
      <c r="E5266">
        <f t="shared" si="275"/>
        <v>-0.32135583945177598</v>
      </c>
      <c r="F5266">
        <f t="shared" si="276"/>
        <v>5.0185033069142217E-2</v>
      </c>
      <c r="G5266">
        <f>IF('Input and Summary Results'!$J$4="yes",IF(C5266=FALSE,FALSE,IF('Data Transformation'!E5266&lt;$R$10,E5266,$R$10)),IF(C5266=FALSE,FALSE,IF(C5266&lt;$R$10,C5266,$R$10)))</f>
        <v>0.47713816999999997</v>
      </c>
      <c r="H5266">
        <f>IF('Input and Summary Results'!$J$4="yes",'Data Transformation'!F5266,'Data Transformation'!D5266)</f>
        <v>5.5173260000000002E-2</v>
      </c>
      <c r="I5266">
        <f t="shared" si="277"/>
        <v>307</v>
      </c>
    </row>
    <row r="5267" spans="2:9" x14ac:dyDescent="0.25">
      <c r="B5267">
        <f>IF('Input and Summary Results'!D4849=0,FALSE,'Input and Summary Results'!$B4849)</f>
        <v>307</v>
      </c>
      <c r="C5267">
        <f>IF(OR(B5267=0,'Input and Summary Results'!D4849=0,'Input and Summary Results'!D4849=""),FALSE,'Input and Summary Results'!$D4849)</f>
        <v>0.55316577</v>
      </c>
      <c r="D5267">
        <f>IF(OR(B5267=0,'Input and Summary Results'!E4849=0),FALSE,'Input and Summary Results'!$E4849)</f>
        <v>8.0131729999999998E-2</v>
      </c>
      <c r="E5267">
        <f t="shared" si="275"/>
        <v>-0.25714470195401118</v>
      </c>
      <c r="F5267">
        <f t="shared" si="276"/>
        <v>6.2869347139827544E-2</v>
      </c>
      <c r="G5267">
        <f>IF('Input and Summary Results'!$J$4="yes",IF(C5267=FALSE,FALSE,IF('Data Transformation'!E5267&lt;$R$10,E5267,$R$10)),IF(C5267=FALSE,FALSE,IF(C5267&lt;$R$10,C5267,$R$10)))</f>
        <v>0.55316577</v>
      </c>
      <c r="H5267">
        <f>IF('Input and Summary Results'!$J$4="yes",'Data Transformation'!F5267,'Data Transformation'!D5267)</f>
        <v>8.0131729999999998E-2</v>
      </c>
      <c r="I5267">
        <f t="shared" si="277"/>
        <v>307</v>
      </c>
    </row>
    <row r="5268" spans="2:9" x14ac:dyDescent="0.25">
      <c r="B5268">
        <f>IF('Input and Summary Results'!D4850=0,FALSE,'Input and Summary Results'!$B4850)</f>
        <v>307</v>
      </c>
      <c r="C5268">
        <f>IF(OR(B5268=0,'Input and Summary Results'!D4850=0,'Input and Summary Results'!D4850=""),FALSE,'Input and Summary Results'!$D4850)</f>
        <v>0.57410218999999996</v>
      </c>
      <c r="D5268">
        <f>IF(OR(B5268=0,'Input and Summary Results'!E4850=0),FALSE,'Input and Summary Results'!$E4850)</f>
        <v>5.2174690000000003E-2</v>
      </c>
      <c r="E5268">
        <f t="shared" si="275"/>
        <v>-0.24101079644695783</v>
      </c>
      <c r="F5268">
        <f t="shared" si="276"/>
        <v>3.9442133916959977E-2</v>
      </c>
      <c r="G5268">
        <f>IF('Input and Summary Results'!$J$4="yes",IF(C5268=FALSE,FALSE,IF('Data Transformation'!E5268&lt;$R$10,E5268,$R$10)),IF(C5268=FALSE,FALSE,IF(C5268&lt;$R$10,C5268,$R$10)))</f>
        <v>0.57410218999999996</v>
      </c>
      <c r="H5268">
        <f>IF('Input and Summary Results'!$J$4="yes",'Data Transformation'!F5268,'Data Transformation'!D5268)</f>
        <v>5.2174690000000003E-2</v>
      </c>
      <c r="I5268">
        <f t="shared" si="277"/>
        <v>307</v>
      </c>
    </row>
    <row r="5269" spans="2:9" x14ac:dyDescent="0.25">
      <c r="B5269">
        <f>IF('Input and Summary Results'!D4851=0,FALSE,'Input and Summary Results'!$B4851)</f>
        <v>307</v>
      </c>
      <c r="C5269">
        <f>IF(OR(B5269=0,'Input and Summary Results'!D4851=0,'Input and Summary Results'!D4851=""),FALSE,'Input and Summary Results'!$D4851)</f>
        <v>0.61552158000000001</v>
      </c>
      <c r="D5269">
        <f>IF(OR(B5269=0,'Input and Summary Results'!E4851=0),FALSE,'Input and Summary Results'!$E4851)</f>
        <v>5.1198960000000002E-2</v>
      </c>
      <c r="E5269">
        <f t="shared" si="275"/>
        <v>-0.21075671623286554</v>
      </c>
      <c r="F5269">
        <f t="shared" si="276"/>
        <v>3.6100031846162083E-2</v>
      </c>
      <c r="G5269">
        <f>IF('Input and Summary Results'!$J$4="yes",IF(C5269=FALSE,FALSE,IF('Data Transformation'!E5269&lt;$R$10,E5269,$R$10)),IF(C5269=FALSE,FALSE,IF(C5269&lt;$R$10,C5269,$R$10)))</f>
        <v>0.61552158000000001</v>
      </c>
      <c r="H5269">
        <f>IF('Input and Summary Results'!$J$4="yes",'Data Transformation'!F5269,'Data Transformation'!D5269)</f>
        <v>5.1198960000000002E-2</v>
      </c>
      <c r="I5269">
        <f t="shared" si="277"/>
        <v>307</v>
      </c>
    </row>
    <row r="5270" spans="2:9" x14ac:dyDescent="0.25">
      <c r="B5270">
        <f>IF('Input and Summary Results'!D4852=0,FALSE,'Input and Summary Results'!$B4852)</f>
        <v>307</v>
      </c>
      <c r="C5270">
        <f>IF(OR(B5270=0,'Input and Summary Results'!D4852=0,'Input and Summary Results'!D4852=""),FALSE,'Input and Summary Results'!$D4852)</f>
        <v>0.75061803999999999</v>
      </c>
      <c r="D5270">
        <f>IF(OR(B5270=0,'Input and Summary Results'!E4852=0),FALSE,'Input and Summary Results'!$E4852)</f>
        <v>3.5946069999999997E-2</v>
      </c>
      <c r="E5270">
        <f t="shared" si="275"/>
        <v>-0.12458100216873262</v>
      </c>
      <c r="F5270">
        <f t="shared" si="276"/>
        <v>2.0783665657702552E-2</v>
      </c>
      <c r="G5270">
        <f>IF('Input and Summary Results'!$J$4="yes",IF(C5270=FALSE,FALSE,IF('Data Transformation'!E5270&lt;$R$10,E5270,$R$10)),IF(C5270=FALSE,FALSE,IF(C5270&lt;$R$10,C5270,$R$10)))</f>
        <v>0.75061803999999999</v>
      </c>
      <c r="H5270">
        <f>IF('Input and Summary Results'!$J$4="yes",'Data Transformation'!F5270,'Data Transformation'!D5270)</f>
        <v>3.5946069999999997E-2</v>
      </c>
      <c r="I5270">
        <f t="shared" si="277"/>
        <v>307</v>
      </c>
    </row>
    <row r="5271" spans="2:9" x14ac:dyDescent="0.25">
      <c r="B5271">
        <f>IF('Input and Summary Results'!D4853=0,FALSE,'Input and Summary Results'!$B4853)</f>
        <v>307</v>
      </c>
      <c r="C5271">
        <f>IF(OR(B5271=0,'Input and Summary Results'!D4853=0,'Input and Summary Results'!D4853=""),FALSE,'Input and Summary Results'!$D4853)</f>
        <v>0.76346086999999996</v>
      </c>
      <c r="D5271">
        <f>IF(OR(B5271=0,'Input and Summary Results'!E4853=0),FALSE,'Input and Summary Results'!$E4853)</f>
        <v>5.0714719999999998E-2</v>
      </c>
      <c r="E5271">
        <f t="shared" si="275"/>
        <v>-0.11721321712565892</v>
      </c>
      <c r="F5271">
        <f t="shared" si="276"/>
        <v>2.8829491261287563E-2</v>
      </c>
      <c r="G5271">
        <f>IF('Input and Summary Results'!$J$4="yes",IF(C5271=FALSE,FALSE,IF('Data Transformation'!E5271&lt;$R$10,E5271,$R$10)),IF(C5271=FALSE,FALSE,IF(C5271&lt;$R$10,C5271,$R$10)))</f>
        <v>0.76346086999999996</v>
      </c>
      <c r="H5271">
        <f>IF('Input and Summary Results'!$J$4="yes",'Data Transformation'!F5271,'Data Transformation'!D5271)</f>
        <v>5.0714719999999998E-2</v>
      </c>
      <c r="I5271">
        <f t="shared" si="277"/>
        <v>307</v>
      </c>
    </row>
    <row r="5272" spans="2:9" x14ac:dyDescent="0.25">
      <c r="B5272">
        <f>IF('Input and Summary Results'!D4854=0,FALSE,'Input and Summary Results'!$B4854)</f>
        <v>307</v>
      </c>
      <c r="C5272">
        <f>IF(OR(B5272=0,'Input and Summary Results'!D4854=0,'Input and Summary Results'!D4854=""),FALSE,'Input and Summary Results'!$D4854)</f>
        <v>0.86465424000000002</v>
      </c>
      <c r="D5272">
        <f>IF(OR(B5272=0,'Input and Summary Results'!E4854=0),FALSE,'Input and Summary Results'!$E4854)</f>
        <v>4.5895279999999997E-2</v>
      </c>
      <c r="E5272">
        <f t="shared" si="275"/>
        <v>-6.3157524534680709E-2</v>
      </c>
      <c r="F5272">
        <f t="shared" si="276"/>
        <v>2.303643537328863E-2</v>
      </c>
      <c r="G5272">
        <f>IF('Input and Summary Results'!$J$4="yes",IF(C5272=FALSE,FALSE,IF('Data Transformation'!E5272&lt;$R$10,E5272,$R$10)),IF(C5272=FALSE,FALSE,IF(C5272&lt;$R$10,C5272,$R$10)))</f>
        <v>0.86465424000000002</v>
      </c>
      <c r="H5272">
        <f>IF('Input and Summary Results'!$J$4="yes",'Data Transformation'!F5272,'Data Transformation'!D5272)</f>
        <v>4.5895279999999997E-2</v>
      </c>
      <c r="I5272">
        <f t="shared" si="277"/>
        <v>307</v>
      </c>
    </row>
    <row r="5273" spans="2:9" x14ac:dyDescent="0.25">
      <c r="B5273">
        <f>IF('Input and Summary Results'!D4855=0,FALSE,'Input and Summary Results'!$B4855)</f>
        <v>307</v>
      </c>
      <c r="C5273">
        <f>IF(OR(B5273=0,'Input and Summary Results'!D4855=0,'Input and Summary Results'!D4855=""),FALSE,'Input and Summary Results'!$D4855)</f>
        <v>0.89502711000000001</v>
      </c>
      <c r="D5273">
        <f>IF(OR(B5273=0,'Input and Summary Results'!E4855=0),FALSE,'Input and Summary Results'!$E4855)</f>
        <v>4.5174730000000003E-2</v>
      </c>
      <c r="E5273">
        <f t="shared" si="275"/>
        <v>-4.8163809885102549E-2</v>
      </c>
      <c r="F5273">
        <f t="shared" si="276"/>
        <v>2.1905294935703121E-2</v>
      </c>
      <c r="G5273">
        <f>IF('Input and Summary Results'!$J$4="yes",IF(C5273=FALSE,FALSE,IF('Data Transformation'!E5273&lt;$R$10,E5273,$R$10)),IF(C5273=FALSE,FALSE,IF(C5273&lt;$R$10,C5273,$R$10)))</f>
        <v>0.89502711000000001</v>
      </c>
      <c r="H5273">
        <f>IF('Input and Summary Results'!$J$4="yes",'Data Transformation'!F5273,'Data Transformation'!D5273)</f>
        <v>4.5174730000000003E-2</v>
      </c>
      <c r="I5273">
        <f t="shared" si="277"/>
        <v>307</v>
      </c>
    </row>
    <row r="5274" spans="2:9" x14ac:dyDescent="0.25">
      <c r="B5274">
        <f>IF('Input and Summary Results'!D4856=0,FALSE,'Input and Summary Results'!$B4856)</f>
        <v>307</v>
      </c>
      <c r="C5274">
        <f>IF(OR(B5274=0,'Input and Summary Results'!D4856=0,'Input and Summary Results'!D4856=""),FALSE,'Input and Summary Results'!$D4856)</f>
        <v>0.93653679999999995</v>
      </c>
      <c r="D5274">
        <f>IF(OR(B5274=0,'Input and Summary Results'!E4856=0),FALSE,'Input and Summary Results'!$E4856)</f>
        <v>6.3421329999999998E-2</v>
      </c>
      <c r="E5274">
        <f t="shared" si="275"/>
        <v>-2.8475152914549284E-2</v>
      </c>
      <c r="F5274">
        <f t="shared" si="276"/>
        <v>2.9390043423814207E-2</v>
      </c>
      <c r="G5274">
        <f>IF('Input and Summary Results'!$J$4="yes",IF(C5274=FALSE,FALSE,IF('Data Transformation'!E5274&lt;$R$10,E5274,$R$10)),IF(C5274=FALSE,FALSE,IF(C5274&lt;$R$10,C5274,$R$10)))</f>
        <v>0.93653679999999995</v>
      </c>
      <c r="H5274">
        <f>IF('Input and Summary Results'!$J$4="yes",'Data Transformation'!F5274,'Data Transformation'!D5274)</f>
        <v>6.3421329999999998E-2</v>
      </c>
      <c r="I5274">
        <f t="shared" si="277"/>
        <v>307</v>
      </c>
    </row>
    <row r="5275" spans="2:9" x14ac:dyDescent="0.25">
      <c r="B5275">
        <f>IF('Input and Summary Results'!D4857=0,FALSE,'Input and Summary Results'!$B4857)</f>
        <v>307</v>
      </c>
      <c r="C5275">
        <f>IF(OR(B5275=0,'Input and Summary Results'!D4857=0,'Input and Summary Results'!D4857=""),FALSE,'Input and Summary Results'!$D4857)</f>
        <v>0.94396075000000002</v>
      </c>
      <c r="D5275">
        <f>IF(OR(B5275=0,'Input and Summary Results'!E4857=0),FALSE,'Input and Summary Results'!$E4857)</f>
        <v>3.9939240000000001E-2</v>
      </c>
      <c r="E5275">
        <f t="shared" si="275"/>
        <v>-2.5046063342607248E-2</v>
      </c>
      <c r="F5275">
        <f t="shared" si="276"/>
        <v>1.8362659845761593E-2</v>
      </c>
      <c r="G5275">
        <f>IF('Input and Summary Results'!$J$4="yes",IF(C5275=FALSE,FALSE,IF('Data Transformation'!E5275&lt;$R$10,E5275,$R$10)),IF(C5275=FALSE,FALSE,IF(C5275&lt;$R$10,C5275,$R$10)))</f>
        <v>0.94396075000000002</v>
      </c>
      <c r="H5275">
        <f>IF('Input and Summary Results'!$J$4="yes",'Data Transformation'!F5275,'Data Transformation'!D5275)</f>
        <v>3.9939240000000001E-2</v>
      </c>
      <c r="I5275">
        <f t="shared" si="277"/>
        <v>307</v>
      </c>
    </row>
    <row r="5276" spans="2:9" x14ac:dyDescent="0.25">
      <c r="B5276">
        <f>IF('Input and Summary Results'!D4858=0,FALSE,'Input and Summary Results'!$B4858)</f>
        <v>308</v>
      </c>
      <c r="C5276">
        <f>IF(OR(B5276=0,'Input and Summary Results'!D4858=0,'Input and Summary Results'!D4858=""),FALSE,'Input and Summary Results'!$D4858)</f>
        <v>0.75457892999999998</v>
      </c>
      <c r="D5276">
        <f>IF(OR(B5276=0,'Input and Summary Results'!E4858=0),FALSE,'Input and Summary Results'!$E4858)</f>
        <v>5.1560479999999999E-2</v>
      </c>
      <c r="E5276">
        <f t="shared" si="275"/>
        <v>-0.12229532570868847</v>
      </c>
      <c r="F5276">
        <f t="shared" si="276"/>
        <v>2.9655278500818991E-2</v>
      </c>
      <c r="G5276">
        <f>IF('Input and Summary Results'!$J$4="yes",IF(C5276=FALSE,FALSE,IF('Data Transformation'!E5276&lt;$R$10,E5276,$R$10)),IF(C5276=FALSE,FALSE,IF(C5276&lt;$R$10,C5276,$R$10)))</f>
        <v>0.75457892999999998</v>
      </c>
      <c r="H5276">
        <f>IF('Input and Summary Results'!$J$4="yes",'Data Transformation'!F5276,'Data Transformation'!D5276)</f>
        <v>5.1560479999999999E-2</v>
      </c>
      <c r="I5276">
        <f t="shared" si="277"/>
        <v>308</v>
      </c>
    </row>
    <row r="5277" spans="2:9" x14ac:dyDescent="0.25">
      <c r="B5277">
        <f>IF('Input and Summary Results'!D4859=0,FALSE,'Input and Summary Results'!$B4859)</f>
        <v>308</v>
      </c>
      <c r="C5277">
        <f>IF(OR(B5277=0,'Input and Summary Results'!D4859=0,'Input and Summary Results'!D4859=""),FALSE,'Input and Summary Results'!$D4859)</f>
        <v>0.75919824000000002</v>
      </c>
      <c r="D5277">
        <f>IF(OR(B5277=0,'Input and Summary Results'!E4859=0),FALSE,'Input and Summary Results'!$E4859)</f>
        <v>7.2971960000000002E-2</v>
      </c>
      <c r="E5277">
        <f t="shared" si="275"/>
        <v>-0.11964480737630394</v>
      </c>
      <c r="F5277">
        <f t="shared" si="276"/>
        <v>4.171483674672375E-2</v>
      </c>
      <c r="G5277">
        <f>IF('Input and Summary Results'!$J$4="yes",IF(C5277=FALSE,FALSE,IF('Data Transformation'!E5277&lt;$R$10,E5277,$R$10)),IF(C5277=FALSE,FALSE,IF(C5277&lt;$R$10,C5277,$R$10)))</f>
        <v>0.75919824000000002</v>
      </c>
      <c r="H5277">
        <f>IF('Input and Summary Results'!$J$4="yes",'Data Transformation'!F5277,'Data Transformation'!D5277)</f>
        <v>7.2971960000000002E-2</v>
      </c>
      <c r="I5277">
        <f t="shared" si="277"/>
        <v>308</v>
      </c>
    </row>
    <row r="5278" spans="2:9" x14ac:dyDescent="0.25">
      <c r="B5278">
        <f>IF('Input and Summary Results'!D4860=0,FALSE,'Input and Summary Results'!$B4860)</f>
        <v>308</v>
      </c>
      <c r="C5278">
        <f>IF(OR(B5278=0,'Input and Summary Results'!D4860=0,'Input and Summary Results'!D4860=""),FALSE,'Input and Summary Results'!$D4860)</f>
        <v>0.76420710999999997</v>
      </c>
      <c r="D5278">
        <f>IF(OR(B5278=0,'Input and Summary Results'!E4860=0),FALSE,'Input and Summary Results'!$E4860)</f>
        <v>6.630983E-2</v>
      </c>
      <c r="E5278">
        <f t="shared" si="275"/>
        <v>-0.11678892605692423</v>
      </c>
      <c r="F5278">
        <f t="shared" si="276"/>
        <v>3.7657940947448135E-2</v>
      </c>
      <c r="G5278">
        <f>IF('Input and Summary Results'!$J$4="yes",IF(C5278=FALSE,FALSE,IF('Data Transformation'!E5278&lt;$R$10,E5278,$R$10)),IF(C5278=FALSE,FALSE,IF(C5278&lt;$R$10,C5278,$R$10)))</f>
        <v>0.76420710999999997</v>
      </c>
      <c r="H5278">
        <f>IF('Input and Summary Results'!$J$4="yes",'Data Transformation'!F5278,'Data Transformation'!D5278)</f>
        <v>6.630983E-2</v>
      </c>
      <c r="I5278">
        <f t="shared" si="277"/>
        <v>308</v>
      </c>
    </row>
    <row r="5279" spans="2:9" x14ac:dyDescent="0.25">
      <c r="B5279">
        <f>IF('Input and Summary Results'!D4861=0,FALSE,'Input and Summary Results'!$B4861)</f>
        <v>308</v>
      </c>
      <c r="C5279">
        <f>IF(OR(B5279=0,'Input and Summary Results'!D4861=0,'Input and Summary Results'!D4861=""),FALSE,'Input and Summary Results'!$D4861)</f>
        <v>0.81095136000000001</v>
      </c>
      <c r="D5279">
        <f>IF(OR(B5279=0,'Input and Summary Results'!E4861=0),FALSE,'Input and Summary Results'!$E4861)</f>
        <v>5.6036990000000002E-2</v>
      </c>
      <c r="E5279">
        <f t="shared" si="275"/>
        <v>-9.1005193528778783E-2</v>
      </c>
      <c r="F5279">
        <f t="shared" si="276"/>
        <v>2.998953434149244E-2</v>
      </c>
      <c r="G5279">
        <f>IF('Input and Summary Results'!$J$4="yes",IF(C5279=FALSE,FALSE,IF('Data Transformation'!E5279&lt;$R$10,E5279,$R$10)),IF(C5279=FALSE,FALSE,IF(C5279&lt;$R$10,C5279,$R$10)))</f>
        <v>0.81095136000000001</v>
      </c>
      <c r="H5279">
        <f>IF('Input and Summary Results'!$J$4="yes",'Data Transformation'!F5279,'Data Transformation'!D5279)</f>
        <v>5.6036990000000002E-2</v>
      </c>
      <c r="I5279">
        <f t="shared" si="277"/>
        <v>308</v>
      </c>
    </row>
    <row r="5280" spans="2:9" x14ac:dyDescent="0.25">
      <c r="B5280">
        <f>IF('Input and Summary Results'!D4862=0,FALSE,'Input and Summary Results'!$B4862)</f>
        <v>308</v>
      </c>
      <c r="C5280">
        <f>IF(OR(B5280=0,'Input and Summary Results'!D4862=0,'Input and Summary Results'!D4862=""),FALSE,'Input and Summary Results'!$D4862)</f>
        <v>0.90798243999999995</v>
      </c>
      <c r="D5280">
        <f>IF(OR(B5280=0,'Input and Summary Results'!E4862=0),FALSE,'Input and Summary Results'!$E4862)</f>
        <v>4.7426129999999997E-2</v>
      </c>
      <c r="E5280">
        <f t="shared" si="275"/>
        <v>-4.192255047103563E-2</v>
      </c>
      <c r="F5280">
        <f t="shared" si="276"/>
        <v>2.2668874983969953E-2</v>
      </c>
      <c r="G5280">
        <f>IF('Input and Summary Results'!$J$4="yes",IF(C5280=FALSE,FALSE,IF('Data Transformation'!E5280&lt;$R$10,E5280,$R$10)),IF(C5280=FALSE,FALSE,IF(C5280&lt;$R$10,C5280,$R$10)))</f>
        <v>0.90798243999999995</v>
      </c>
      <c r="H5280">
        <f>IF('Input and Summary Results'!$J$4="yes",'Data Transformation'!F5280,'Data Transformation'!D5280)</f>
        <v>4.7426129999999997E-2</v>
      </c>
      <c r="I5280">
        <f t="shared" si="277"/>
        <v>308</v>
      </c>
    </row>
    <row r="5281" spans="2:9" x14ac:dyDescent="0.25">
      <c r="B5281">
        <f>IF('Input and Summary Results'!D4863=0,FALSE,'Input and Summary Results'!$B4863)</f>
        <v>308</v>
      </c>
      <c r="C5281">
        <f>IF(OR(B5281=0,'Input and Summary Results'!D4863=0,'Input and Summary Results'!D4863=""),FALSE,'Input and Summary Results'!$D4863)</f>
        <v>0.92562672000000001</v>
      </c>
      <c r="D5281">
        <f>IF(OR(B5281=0,'Input and Summary Results'!E4863=0),FALSE,'Input and Summary Results'!$E4863)</f>
        <v>9.3387579999999998E-2</v>
      </c>
      <c r="E5281">
        <f t="shared" si="275"/>
        <v>-3.3564117127758995E-2</v>
      </c>
      <c r="F5281">
        <f t="shared" si="276"/>
        <v>4.3786775861440128E-2</v>
      </c>
      <c r="G5281">
        <f>IF('Input and Summary Results'!$J$4="yes",IF(C5281=FALSE,FALSE,IF('Data Transformation'!E5281&lt;$R$10,E5281,$R$10)),IF(C5281=FALSE,FALSE,IF(C5281&lt;$R$10,C5281,$R$10)))</f>
        <v>0.92562672000000001</v>
      </c>
      <c r="H5281">
        <f>IF('Input and Summary Results'!$J$4="yes",'Data Transformation'!F5281,'Data Transformation'!D5281)</f>
        <v>9.3387579999999998E-2</v>
      </c>
      <c r="I5281">
        <f t="shared" si="277"/>
        <v>308</v>
      </c>
    </row>
    <row r="5282" spans="2:9" x14ac:dyDescent="0.25">
      <c r="B5282">
        <f>IF('Input and Summary Results'!D4864=0,FALSE,'Input and Summary Results'!$B4864)</f>
        <v>308</v>
      </c>
      <c r="C5282">
        <f>IF(OR(B5282=0,'Input and Summary Results'!D4864=0,'Input and Summary Results'!D4864=""),FALSE,'Input and Summary Results'!$D4864)</f>
        <v>1.0748893100000001</v>
      </c>
      <c r="D5282">
        <f>IF(OR(B5282=0,'Input and Summary Results'!E4864=0),FALSE,'Input and Summary Results'!$E4864)</f>
        <v>7.4696419999999999E-2</v>
      </c>
      <c r="E5282">
        <f t="shared" si="275"/>
        <v>3.1363743757391524E-2</v>
      </c>
      <c r="F5282">
        <f t="shared" si="276"/>
        <v>3.0159613625704396E-2</v>
      </c>
      <c r="G5282">
        <f>IF('Input and Summary Results'!$J$4="yes",IF(C5282=FALSE,FALSE,IF('Data Transformation'!E5282&lt;$R$10,E5282,$R$10)),IF(C5282=FALSE,FALSE,IF(C5282&lt;$R$10,C5282,$R$10)))</f>
        <v>1.0748893100000001</v>
      </c>
      <c r="H5282">
        <f>IF('Input and Summary Results'!$J$4="yes",'Data Transformation'!F5282,'Data Transformation'!D5282)</f>
        <v>7.4696419999999999E-2</v>
      </c>
      <c r="I5282">
        <f t="shared" si="277"/>
        <v>308</v>
      </c>
    </row>
    <row r="5283" spans="2:9" x14ac:dyDescent="0.25">
      <c r="B5283">
        <f>IF('Input and Summary Results'!D4865=0,FALSE,'Input and Summary Results'!$B4865)</f>
        <v>308</v>
      </c>
      <c r="C5283">
        <f>IF(OR(B5283=0,'Input and Summary Results'!D4865=0,'Input and Summary Results'!D4865=""),FALSE,'Input and Summary Results'!$D4865)</f>
        <v>1.10977441</v>
      </c>
      <c r="D5283">
        <f>IF(OR(B5283=0,'Input and Summary Results'!E4865=0),FALSE,'Input and Summary Results'!$E4865)</f>
        <v>6.0862189999999997E-2</v>
      </c>
      <c r="E5283">
        <f t="shared" si="275"/>
        <v>4.5234706309897191E-2</v>
      </c>
      <c r="F5283">
        <f t="shared" si="276"/>
        <v>2.3801405242350106E-2</v>
      </c>
      <c r="G5283">
        <f>IF('Input and Summary Results'!$J$4="yes",IF(C5283=FALSE,FALSE,IF('Data Transformation'!E5283&lt;$R$10,E5283,$R$10)),IF(C5283=FALSE,FALSE,IF(C5283&lt;$R$10,C5283,$R$10)))</f>
        <v>1.10977441</v>
      </c>
      <c r="H5283">
        <f>IF('Input and Summary Results'!$J$4="yes",'Data Transformation'!F5283,'Data Transformation'!D5283)</f>
        <v>6.0862189999999997E-2</v>
      </c>
      <c r="I5283">
        <f t="shared" si="277"/>
        <v>308</v>
      </c>
    </row>
    <row r="5284" spans="2:9" x14ac:dyDescent="0.25">
      <c r="B5284">
        <f>IF('Input and Summary Results'!D4866=0,FALSE,'Input and Summary Results'!$B4866)</f>
        <v>309</v>
      </c>
      <c r="C5284">
        <f>IF(OR(B5284=0,'Input and Summary Results'!D4866=0,'Input and Summary Results'!D4866=""),FALSE,'Input and Summary Results'!$D4866)</f>
        <v>0.71898329000000005</v>
      </c>
      <c r="D5284">
        <f>IF(OR(B5284=0,'Input and Summary Results'!E4866=0),FALSE,'Input and Summary Results'!$E4866)</f>
        <v>6.9976689999999994E-2</v>
      </c>
      <c r="E5284">
        <f t="shared" si="275"/>
        <v>-0.14328120300393679</v>
      </c>
      <c r="F5284">
        <f t="shared" si="276"/>
        <v>4.2240040738638018E-2</v>
      </c>
      <c r="G5284">
        <f>IF('Input and Summary Results'!$J$4="yes",IF(C5284=FALSE,FALSE,IF('Data Transformation'!E5284&lt;$R$10,E5284,$R$10)),IF(C5284=FALSE,FALSE,IF(C5284&lt;$R$10,C5284,$R$10)))</f>
        <v>0.71898329000000005</v>
      </c>
      <c r="H5284">
        <f>IF('Input and Summary Results'!$J$4="yes",'Data Transformation'!F5284,'Data Transformation'!D5284)</f>
        <v>6.9976689999999994E-2</v>
      </c>
      <c r="I5284">
        <f t="shared" si="277"/>
        <v>309</v>
      </c>
    </row>
    <row r="5285" spans="2:9" x14ac:dyDescent="0.25">
      <c r="B5285">
        <f>IF('Input and Summary Results'!D4867=0,FALSE,'Input and Summary Results'!$B4867)</f>
        <v>309</v>
      </c>
      <c r="C5285">
        <f>IF(OR(B5285=0,'Input and Summary Results'!D4867=0,'Input and Summary Results'!D4867=""),FALSE,'Input and Summary Results'!$D4867)</f>
        <v>0.92372133000000001</v>
      </c>
      <c r="D5285">
        <f>IF(OR(B5285=0,'Input and Summary Results'!E4867=0),FALSE,'Input and Summary Results'!$E4867)</f>
        <v>7.1402969999999996E-2</v>
      </c>
      <c r="E5285">
        <f t="shared" si="275"/>
        <v>-3.4459027802553922E-2</v>
      </c>
      <c r="F5285">
        <f t="shared" si="276"/>
        <v>3.3547876370896401E-2</v>
      </c>
      <c r="G5285">
        <f>IF('Input and Summary Results'!$J$4="yes",IF(C5285=FALSE,FALSE,IF('Data Transformation'!E5285&lt;$R$10,E5285,$R$10)),IF(C5285=FALSE,FALSE,IF(C5285&lt;$R$10,C5285,$R$10)))</f>
        <v>0.92372133000000001</v>
      </c>
      <c r="H5285">
        <f>IF('Input and Summary Results'!$J$4="yes",'Data Transformation'!F5285,'Data Transformation'!D5285)</f>
        <v>7.1402969999999996E-2</v>
      </c>
      <c r="I5285">
        <f t="shared" si="277"/>
        <v>309</v>
      </c>
    </row>
    <row r="5286" spans="2:9" x14ac:dyDescent="0.25">
      <c r="B5286">
        <f>IF('Input and Summary Results'!D4868=0,FALSE,'Input and Summary Results'!$B4868)</f>
        <v>309</v>
      </c>
      <c r="C5286">
        <f>IF(OR(B5286=0,'Input and Summary Results'!D4868=0,'Input and Summary Results'!D4868=""),FALSE,'Input and Summary Results'!$D4868)</f>
        <v>0.94093914999999995</v>
      </c>
      <c r="D5286">
        <f>IF(OR(B5286=0,'Input and Summary Results'!E4868=0),FALSE,'Input and Summary Results'!$E4868)</f>
        <v>6.295924E-2</v>
      </c>
      <c r="E5286">
        <f t="shared" si="275"/>
        <v>-2.643846124193449E-2</v>
      </c>
      <c r="F5286">
        <f t="shared" si="276"/>
        <v>2.9039401920942499E-2</v>
      </c>
      <c r="G5286">
        <f>IF('Input and Summary Results'!$J$4="yes",IF(C5286=FALSE,FALSE,IF('Data Transformation'!E5286&lt;$R$10,E5286,$R$10)),IF(C5286=FALSE,FALSE,IF(C5286&lt;$R$10,C5286,$R$10)))</f>
        <v>0.94093914999999995</v>
      </c>
      <c r="H5286">
        <f>IF('Input and Summary Results'!$J$4="yes",'Data Transformation'!F5286,'Data Transformation'!D5286)</f>
        <v>6.295924E-2</v>
      </c>
      <c r="I5286">
        <f t="shared" si="277"/>
        <v>309</v>
      </c>
    </row>
    <row r="5287" spans="2:9" x14ac:dyDescent="0.25">
      <c r="B5287">
        <f>IF('Input and Summary Results'!D4869=0,FALSE,'Input and Summary Results'!$B4869)</f>
        <v>309</v>
      </c>
      <c r="C5287">
        <f>IF(OR(B5287=0,'Input and Summary Results'!D4869=0,'Input and Summary Results'!D4869=""),FALSE,'Input and Summary Results'!$D4869)</f>
        <v>1.0736621900000001</v>
      </c>
      <c r="D5287">
        <f>IF(OR(B5287=0,'Input and Summary Results'!E4869=0),FALSE,'Input and Summary Results'!$E4869)</f>
        <v>3.9950600000000003E-2</v>
      </c>
      <c r="E5287">
        <f t="shared" si="275"/>
        <v>3.0867659299950903E-2</v>
      </c>
      <c r="F5287">
        <f t="shared" si="276"/>
        <v>1.6148990400788911E-2</v>
      </c>
      <c r="G5287">
        <f>IF('Input and Summary Results'!$J$4="yes",IF(C5287=FALSE,FALSE,IF('Data Transformation'!E5287&lt;$R$10,E5287,$R$10)),IF(C5287=FALSE,FALSE,IF(C5287&lt;$R$10,C5287,$R$10)))</f>
        <v>1.0736621900000001</v>
      </c>
      <c r="H5287">
        <f>IF('Input and Summary Results'!$J$4="yes",'Data Transformation'!F5287,'Data Transformation'!D5287)</f>
        <v>3.9950600000000003E-2</v>
      </c>
      <c r="I5287">
        <f t="shared" si="277"/>
        <v>309</v>
      </c>
    </row>
    <row r="5288" spans="2:9" x14ac:dyDescent="0.25">
      <c r="B5288">
        <f>IF('Input and Summary Results'!D4870=0,FALSE,'Input and Summary Results'!$B4870)</f>
        <v>309</v>
      </c>
      <c r="C5288">
        <f>IF(OR(B5288=0,'Input and Summary Results'!D4870=0,'Input and Summary Results'!D4870=""),FALSE,'Input and Summary Results'!$D4870)</f>
        <v>1.0901422300000001</v>
      </c>
      <c r="D5288">
        <f>IF(OR(B5288=0,'Input and Summary Results'!E4870=0),FALSE,'Input and Summary Results'!$E4870)</f>
        <v>7.4831720000000004E-2</v>
      </c>
      <c r="E5288">
        <f t="shared" si="275"/>
        <v>3.7483163697012177E-2</v>
      </c>
      <c r="F5288">
        <f t="shared" si="276"/>
        <v>2.9791494711657943E-2</v>
      </c>
      <c r="G5288">
        <f>IF('Input and Summary Results'!$J$4="yes",IF(C5288=FALSE,FALSE,IF('Data Transformation'!E5288&lt;$R$10,E5288,$R$10)),IF(C5288=FALSE,FALSE,IF(C5288&lt;$R$10,C5288,$R$10)))</f>
        <v>1.0901422300000001</v>
      </c>
      <c r="H5288">
        <f>IF('Input and Summary Results'!$J$4="yes",'Data Transformation'!F5288,'Data Transformation'!D5288)</f>
        <v>7.4831720000000004E-2</v>
      </c>
      <c r="I5288">
        <f t="shared" si="277"/>
        <v>309</v>
      </c>
    </row>
    <row r="5289" spans="2:9" x14ac:dyDescent="0.25">
      <c r="B5289">
        <f>IF('Input and Summary Results'!D4871=0,FALSE,'Input and Summary Results'!$B4871)</f>
        <v>309</v>
      </c>
      <c r="C5289">
        <f>IF(OR(B5289=0,'Input and Summary Results'!D4871=0,'Input and Summary Results'!D4871=""),FALSE,'Input and Summary Results'!$D4871)</f>
        <v>1.13659288</v>
      </c>
      <c r="D5289">
        <f>IF(OR(B5289=0,'Input and Summary Results'!E4871=0),FALSE,'Input and Summary Results'!$E4871)</f>
        <v>4.3423999999999997E-2</v>
      </c>
      <c r="E5289">
        <f t="shared" si="275"/>
        <v>5.560493115055886E-2</v>
      </c>
      <c r="F5289">
        <f t="shared" si="276"/>
        <v>1.6581149091836646E-2</v>
      </c>
      <c r="G5289">
        <f>IF('Input and Summary Results'!$J$4="yes",IF(C5289=FALSE,FALSE,IF('Data Transformation'!E5289&lt;$R$10,E5289,$R$10)),IF(C5289=FALSE,FALSE,IF(C5289&lt;$R$10,C5289,$R$10)))</f>
        <v>1.13659288</v>
      </c>
      <c r="H5289">
        <f>IF('Input and Summary Results'!$J$4="yes",'Data Transformation'!F5289,'Data Transformation'!D5289)</f>
        <v>4.3423999999999997E-2</v>
      </c>
      <c r="I5289">
        <f t="shared" si="277"/>
        <v>309</v>
      </c>
    </row>
    <row r="5290" spans="2:9" x14ac:dyDescent="0.25">
      <c r="B5290">
        <f>IF('Input and Summary Results'!D4872=0,FALSE,'Input and Summary Results'!$B4872)</f>
        <v>309</v>
      </c>
      <c r="C5290">
        <f>IF(OR(B5290=0,'Input and Summary Results'!D4872=0,'Input and Summary Results'!D4872=""),FALSE,'Input and Summary Results'!$D4872)</f>
        <v>1.1512705400000001</v>
      </c>
      <c r="D5290">
        <f>IF(OR(B5290=0,'Input and Summary Results'!E4872=0),FALSE,'Input and Summary Results'!$E4872)</f>
        <v>5.3545669999999997E-2</v>
      </c>
      <c r="E5290">
        <f t="shared" ref="E5290:E5353" si="278">IF(C5290=FALSE,FALSE,LOG10(C5290))</f>
        <v>6.1177391590644871E-2</v>
      </c>
      <c r="F5290">
        <f t="shared" ref="F5290:F5353" si="279">IF(D5290=FALSE, FALSE,0.434*D5290/C5290)</f>
        <v>2.0185369096650384E-2</v>
      </c>
      <c r="G5290">
        <f>IF('Input and Summary Results'!$J$4="yes",IF(C5290=FALSE,FALSE,IF('Data Transformation'!E5290&lt;$R$10,E5290,$R$10)),IF(C5290=FALSE,FALSE,IF(C5290&lt;$R$10,C5290,$R$10)))</f>
        <v>1.1512705400000001</v>
      </c>
      <c r="H5290">
        <f>IF('Input and Summary Results'!$J$4="yes",'Data Transformation'!F5290,'Data Transformation'!D5290)</f>
        <v>5.3545669999999997E-2</v>
      </c>
      <c r="I5290">
        <f t="shared" si="277"/>
        <v>309</v>
      </c>
    </row>
    <row r="5291" spans="2:9" x14ac:dyDescent="0.25">
      <c r="B5291">
        <f>IF('Input and Summary Results'!D4873=0,FALSE,'Input and Summary Results'!$B4873)</f>
        <v>309</v>
      </c>
      <c r="C5291">
        <f>IF(OR(B5291=0,'Input and Summary Results'!D4873=0,'Input and Summary Results'!D4873=""),FALSE,'Input and Summary Results'!$D4873)</f>
        <v>1.2159389300000001</v>
      </c>
      <c r="D5291">
        <f>IF(OR(B5291=0,'Input and Summary Results'!E4873=0),FALSE,'Input and Summary Results'!$E4873)</f>
        <v>8.457344E-2</v>
      </c>
      <c r="E5291">
        <f t="shared" si="278"/>
        <v>8.4911763234384138E-2</v>
      </c>
      <c r="F5291">
        <f t="shared" si="279"/>
        <v>3.018644444585716E-2</v>
      </c>
      <c r="G5291">
        <f>IF('Input and Summary Results'!$J$4="yes",IF(C5291=FALSE,FALSE,IF('Data Transformation'!E5291&lt;$R$10,E5291,$R$10)),IF(C5291=FALSE,FALSE,IF(C5291&lt;$R$10,C5291,$R$10)))</f>
        <v>1.2159389300000001</v>
      </c>
      <c r="H5291">
        <f>IF('Input and Summary Results'!$J$4="yes",'Data Transformation'!F5291,'Data Transformation'!D5291)</f>
        <v>8.457344E-2</v>
      </c>
      <c r="I5291">
        <f t="shared" si="277"/>
        <v>309</v>
      </c>
    </row>
    <row r="5292" spans="2:9" x14ac:dyDescent="0.25">
      <c r="B5292">
        <f>IF('Input and Summary Results'!D4874=0,FALSE,'Input and Summary Results'!$B4874)</f>
        <v>309</v>
      </c>
      <c r="C5292">
        <f>IF(OR(B5292=0,'Input and Summary Results'!D4874=0,'Input and Summary Results'!D4874=""),FALSE,'Input and Summary Results'!$D4874)</f>
        <v>1.2196984399999999</v>
      </c>
      <c r="D5292">
        <f>IF(OR(B5292=0,'Input and Summary Results'!E4874=0),FALSE,'Input and Summary Results'!$E4874)</f>
        <v>5.5822490000000002E-2</v>
      </c>
      <c r="E5292">
        <f t="shared" si="278"/>
        <v>8.6252468352846057E-2</v>
      </c>
      <c r="F5292">
        <f t="shared" si="279"/>
        <v>1.9863074236612127E-2</v>
      </c>
      <c r="G5292">
        <f>IF('Input and Summary Results'!$J$4="yes",IF(C5292=FALSE,FALSE,IF('Data Transformation'!E5292&lt;$R$10,E5292,$R$10)),IF(C5292=FALSE,FALSE,IF(C5292&lt;$R$10,C5292,$R$10)))</f>
        <v>1.2196984399999999</v>
      </c>
      <c r="H5292">
        <f>IF('Input and Summary Results'!$J$4="yes",'Data Transformation'!F5292,'Data Transformation'!D5292)</f>
        <v>5.5822490000000002E-2</v>
      </c>
      <c r="I5292">
        <f t="shared" si="277"/>
        <v>309</v>
      </c>
    </row>
    <row r="5293" spans="2:9" x14ac:dyDescent="0.25">
      <c r="B5293">
        <f>IF('Input and Summary Results'!D4875=0,FALSE,'Input and Summary Results'!$B4875)</f>
        <v>310</v>
      </c>
      <c r="C5293">
        <f>IF(OR(B5293=0,'Input and Summary Results'!D4875=0,'Input and Summary Results'!D4875=""),FALSE,'Input and Summary Results'!$D4875)</f>
        <v>0.60371562999999995</v>
      </c>
      <c r="D5293">
        <f>IF(OR(B5293=0,'Input and Summary Results'!E4875=0),FALSE,'Input and Summary Results'!$E4875)</f>
        <v>5.166668E-2</v>
      </c>
      <c r="E5293">
        <f t="shared" si="278"/>
        <v>-0.21916758025903074</v>
      </c>
      <c r="F5293">
        <f t="shared" si="279"/>
        <v>3.7142220618008516E-2</v>
      </c>
      <c r="G5293">
        <f>IF('Input and Summary Results'!$J$4="yes",IF(C5293=FALSE,FALSE,IF('Data Transformation'!E5293&lt;$R$10,E5293,$R$10)),IF(C5293=FALSE,FALSE,IF(C5293&lt;$R$10,C5293,$R$10)))</f>
        <v>0.60371562999999995</v>
      </c>
      <c r="H5293">
        <f>IF('Input and Summary Results'!$J$4="yes",'Data Transformation'!F5293,'Data Transformation'!D5293)</f>
        <v>5.166668E-2</v>
      </c>
      <c r="I5293">
        <f t="shared" si="277"/>
        <v>310</v>
      </c>
    </row>
    <row r="5294" spans="2:9" x14ac:dyDescent="0.25">
      <c r="B5294">
        <f>IF('Input and Summary Results'!D4876=0,FALSE,'Input and Summary Results'!$B4876)</f>
        <v>310</v>
      </c>
      <c r="C5294">
        <f>IF(OR(B5294=0,'Input and Summary Results'!D4876=0,'Input and Summary Results'!D4876=""),FALSE,'Input and Summary Results'!$D4876)</f>
        <v>0.63759277999999997</v>
      </c>
      <c r="D5294">
        <f>IF(OR(B5294=0,'Input and Summary Results'!E4876=0),FALSE,'Input and Summary Results'!$E4876)</f>
        <v>7.0535700000000007E-2</v>
      </c>
      <c r="E5294">
        <f t="shared" si="278"/>
        <v>-0.19545660946626156</v>
      </c>
      <c r="F5294">
        <f t="shared" si="279"/>
        <v>4.8012610494115072E-2</v>
      </c>
      <c r="G5294">
        <f>IF('Input and Summary Results'!$J$4="yes",IF(C5294=FALSE,FALSE,IF('Data Transformation'!E5294&lt;$R$10,E5294,$R$10)),IF(C5294=FALSE,FALSE,IF(C5294&lt;$R$10,C5294,$R$10)))</f>
        <v>0.63759277999999997</v>
      </c>
      <c r="H5294">
        <f>IF('Input and Summary Results'!$J$4="yes",'Data Transformation'!F5294,'Data Transformation'!D5294)</f>
        <v>7.0535700000000007E-2</v>
      </c>
      <c r="I5294">
        <f t="shared" si="277"/>
        <v>310</v>
      </c>
    </row>
    <row r="5295" spans="2:9" x14ac:dyDescent="0.25">
      <c r="B5295">
        <f>IF('Input and Summary Results'!D4877=0,FALSE,'Input and Summary Results'!$B4877)</f>
        <v>310</v>
      </c>
      <c r="C5295">
        <f>IF(OR(B5295=0,'Input and Summary Results'!D4877=0,'Input and Summary Results'!D4877=""),FALSE,'Input and Summary Results'!$D4877)</f>
        <v>0.79163127</v>
      </c>
      <c r="D5295">
        <f>IF(OR(B5295=0,'Input and Summary Results'!E4877=0),FALSE,'Input and Summary Results'!$E4877)</f>
        <v>5.6335490000000002E-2</v>
      </c>
      <c r="E5295">
        <f t="shared" si="278"/>
        <v>-0.10147705918490857</v>
      </c>
      <c r="F5295">
        <f t="shared" si="279"/>
        <v>3.088508954427735E-2</v>
      </c>
      <c r="G5295">
        <f>IF('Input and Summary Results'!$J$4="yes",IF(C5295=FALSE,FALSE,IF('Data Transformation'!E5295&lt;$R$10,E5295,$R$10)),IF(C5295=FALSE,FALSE,IF(C5295&lt;$R$10,C5295,$R$10)))</f>
        <v>0.79163127</v>
      </c>
      <c r="H5295">
        <f>IF('Input and Summary Results'!$J$4="yes",'Data Transformation'!F5295,'Data Transformation'!D5295)</f>
        <v>5.6335490000000002E-2</v>
      </c>
      <c r="I5295">
        <f t="shared" si="277"/>
        <v>310</v>
      </c>
    </row>
    <row r="5296" spans="2:9" x14ac:dyDescent="0.25">
      <c r="B5296">
        <f>IF('Input and Summary Results'!D4878=0,FALSE,'Input and Summary Results'!$B4878)</f>
        <v>310</v>
      </c>
      <c r="C5296">
        <f>IF(OR(B5296=0,'Input and Summary Results'!D4878=0,'Input and Summary Results'!D4878=""),FALSE,'Input and Summary Results'!$D4878)</f>
        <v>0.81206471999999996</v>
      </c>
      <c r="D5296">
        <f>IF(OR(B5296=0,'Input and Summary Results'!E4878=0),FALSE,'Input and Summary Results'!$E4878)</f>
        <v>7.5886380000000003E-2</v>
      </c>
      <c r="E5296">
        <f t="shared" si="278"/>
        <v>-9.0409356942592486E-2</v>
      </c>
      <c r="F5296">
        <f t="shared" si="279"/>
        <v>4.0556729173014686E-2</v>
      </c>
      <c r="G5296">
        <f>IF('Input and Summary Results'!$J$4="yes",IF(C5296=FALSE,FALSE,IF('Data Transformation'!E5296&lt;$R$10,E5296,$R$10)),IF(C5296=FALSE,FALSE,IF(C5296&lt;$R$10,C5296,$R$10)))</f>
        <v>0.81206471999999996</v>
      </c>
      <c r="H5296">
        <f>IF('Input and Summary Results'!$J$4="yes",'Data Transformation'!F5296,'Data Transformation'!D5296)</f>
        <v>7.5886380000000003E-2</v>
      </c>
      <c r="I5296">
        <f t="shared" si="277"/>
        <v>310</v>
      </c>
    </row>
    <row r="5297" spans="2:9" x14ac:dyDescent="0.25">
      <c r="B5297">
        <f>IF('Input and Summary Results'!D4879=0,FALSE,'Input and Summary Results'!$B4879)</f>
        <v>311</v>
      </c>
      <c r="C5297">
        <f>IF(OR(B5297=0,'Input and Summary Results'!D4879=0,'Input and Summary Results'!D4879=""),FALSE,'Input and Summary Results'!$D4879)</f>
        <v>0.60635474</v>
      </c>
      <c r="D5297">
        <f>IF(OR(B5297=0,'Input and Summary Results'!E4879=0),FALSE,'Input and Summary Results'!$E4879)</f>
        <v>8.8142559999999995E-2</v>
      </c>
      <c r="E5297">
        <f t="shared" si="278"/>
        <v>-0.21727322311120761</v>
      </c>
      <c r="F5297">
        <f t="shared" si="279"/>
        <v>6.3088269154125853E-2</v>
      </c>
      <c r="G5297">
        <f>IF('Input and Summary Results'!$J$4="yes",IF(C5297=FALSE,FALSE,IF('Data Transformation'!E5297&lt;$R$10,E5297,$R$10)),IF(C5297=FALSE,FALSE,IF(C5297&lt;$R$10,C5297,$R$10)))</f>
        <v>0.60635474</v>
      </c>
      <c r="H5297">
        <f>IF('Input and Summary Results'!$J$4="yes",'Data Transformation'!F5297,'Data Transformation'!D5297)</f>
        <v>8.8142559999999995E-2</v>
      </c>
      <c r="I5297">
        <f t="shared" si="277"/>
        <v>311</v>
      </c>
    </row>
    <row r="5298" spans="2:9" x14ac:dyDescent="0.25">
      <c r="B5298">
        <f>IF('Input and Summary Results'!D4880=0,FALSE,'Input and Summary Results'!$B4880)</f>
        <v>311</v>
      </c>
      <c r="C5298">
        <f>IF(OR(B5298=0,'Input and Summary Results'!D4880=0,'Input and Summary Results'!D4880=""),FALSE,'Input and Summary Results'!$D4880)</f>
        <v>0.61100100000000002</v>
      </c>
      <c r="D5298">
        <f>IF(OR(B5298=0,'Input and Summary Results'!E4880=0),FALSE,'Input and Summary Results'!$E4880)</f>
        <v>5.9651929999999999E-2</v>
      </c>
      <c r="E5298">
        <f t="shared" si="278"/>
        <v>-0.21395807896509467</v>
      </c>
      <c r="F5298">
        <f t="shared" si="279"/>
        <v>4.2371350652453926E-2</v>
      </c>
      <c r="G5298">
        <f>IF('Input and Summary Results'!$J$4="yes",IF(C5298=FALSE,FALSE,IF('Data Transformation'!E5298&lt;$R$10,E5298,$R$10)),IF(C5298=FALSE,FALSE,IF(C5298&lt;$R$10,C5298,$R$10)))</f>
        <v>0.61100100000000002</v>
      </c>
      <c r="H5298">
        <f>IF('Input and Summary Results'!$J$4="yes",'Data Transformation'!F5298,'Data Transformation'!D5298)</f>
        <v>5.9651929999999999E-2</v>
      </c>
      <c r="I5298">
        <f t="shared" si="277"/>
        <v>311</v>
      </c>
    </row>
    <row r="5299" spans="2:9" x14ac:dyDescent="0.25">
      <c r="B5299">
        <f>IF('Input and Summary Results'!D4881=0,FALSE,'Input and Summary Results'!$B4881)</f>
        <v>311</v>
      </c>
      <c r="C5299">
        <f>IF(OR(B5299=0,'Input and Summary Results'!D4881=0,'Input and Summary Results'!D4881=""),FALSE,'Input and Summary Results'!$D4881)</f>
        <v>0.69941281</v>
      </c>
      <c r="D5299">
        <f>IF(OR(B5299=0,'Input and Summary Results'!E4881=0),FALSE,'Input and Summary Results'!$E4881)</f>
        <v>3.5907500000000002E-2</v>
      </c>
      <c r="E5299">
        <f t="shared" si="278"/>
        <v>-0.15526641769253638</v>
      </c>
      <c r="F5299">
        <f t="shared" si="279"/>
        <v>2.2281340543362369E-2</v>
      </c>
      <c r="G5299">
        <f>IF('Input and Summary Results'!$J$4="yes",IF(C5299=FALSE,FALSE,IF('Data Transformation'!E5299&lt;$R$10,E5299,$R$10)),IF(C5299=FALSE,FALSE,IF(C5299&lt;$R$10,C5299,$R$10)))</f>
        <v>0.69941281</v>
      </c>
      <c r="H5299">
        <f>IF('Input and Summary Results'!$J$4="yes",'Data Transformation'!F5299,'Data Transformation'!D5299)</f>
        <v>3.5907500000000002E-2</v>
      </c>
      <c r="I5299">
        <f t="shared" si="277"/>
        <v>311</v>
      </c>
    </row>
    <row r="5300" spans="2:9" x14ac:dyDescent="0.25">
      <c r="B5300">
        <f>IF('Input and Summary Results'!D4882=0,FALSE,'Input and Summary Results'!$B4882)</f>
        <v>311</v>
      </c>
      <c r="C5300">
        <f>IF(OR(B5300=0,'Input and Summary Results'!D4882=0,'Input and Summary Results'!D4882=""),FALSE,'Input and Summary Results'!$D4882)</f>
        <v>0.70835015000000001</v>
      </c>
      <c r="D5300">
        <f>IF(OR(B5300=0,'Input and Summary Results'!E4882=0),FALSE,'Input and Summary Results'!$E4882)</f>
        <v>9.4579170000000004E-2</v>
      </c>
      <c r="E5300">
        <f t="shared" si="278"/>
        <v>-0.14975200979378869</v>
      </c>
      <c r="F5300">
        <f t="shared" si="279"/>
        <v>5.7947838057209419E-2</v>
      </c>
      <c r="G5300">
        <f>IF('Input and Summary Results'!$J$4="yes",IF(C5300=FALSE,FALSE,IF('Data Transformation'!E5300&lt;$R$10,E5300,$R$10)),IF(C5300=FALSE,FALSE,IF(C5300&lt;$R$10,C5300,$R$10)))</f>
        <v>0.70835015000000001</v>
      </c>
      <c r="H5300">
        <f>IF('Input and Summary Results'!$J$4="yes",'Data Transformation'!F5300,'Data Transformation'!D5300)</f>
        <v>9.4579170000000004E-2</v>
      </c>
      <c r="I5300">
        <f t="shared" si="277"/>
        <v>311</v>
      </c>
    </row>
    <row r="5301" spans="2:9" x14ac:dyDescent="0.25">
      <c r="B5301">
        <f>IF('Input and Summary Results'!D4883=0,FALSE,'Input and Summary Results'!$B4883)</f>
        <v>311</v>
      </c>
      <c r="C5301">
        <f>IF(OR(B5301=0,'Input and Summary Results'!D4883=0,'Input and Summary Results'!D4883=""),FALSE,'Input and Summary Results'!$D4883)</f>
        <v>0.75867149</v>
      </c>
      <c r="D5301">
        <f>IF(OR(B5301=0,'Input and Summary Results'!E4883=0),FALSE,'Input and Summary Results'!$E4883)</f>
        <v>7.3480820000000002E-2</v>
      </c>
      <c r="E5301">
        <f t="shared" si="278"/>
        <v>-0.11994623591526826</v>
      </c>
      <c r="F5301">
        <f t="shared" si="279"/>
        <v>4.2034894286063135E-2</v>
      </c>
      <c r="G5301">
        <f>IF('Input and Summary Results'!$J$4="yes",IF(C5301=FALSE,FALSE,IF('Data Transformation'!E5301&lt;$R$10,E5301,$R$10)),IF(C5301=FALSE,FALSE,IF(C5301&lt;$R$10,C5301,$R$10)))</f>
        <v>0.75867149</v>
      </c>
      <c r="H5301">
        <f>IF('Input and Summary Results'!$J$4="yes",'Data Transformation'!F5301,'Data Transformation'!D5301)</f>
        <v>7.3480820000000002E-2</v>
      </c>
      <c r="I5301">
        <f t="shared" si="277"/>
        <v>311</v>
      </c>
    </row>
    <row r="5302" spans="2:9" x14ac:dyDescent="0.25">
      <c r="B5302">
        <f>IF('Input and Summary Results'!D4884=0,FALSE,'Input and Summary Results'!$B4884)</f>
        <v>311</v>
      </c>
      <c r="C5302">
        <f>IF(OR(B5302=0,'Input and Summary Results'!D4884=0,'Input and Summary Results'!D4884=""),FALSE,'Input and Summary Results'!$D4884)</f>
        <v>0.76112133000000004</v>
      </c>
      <c r="D5302">
        <f>IF(OR(B5302=0,'Input and Summary Results'!E4884=0),FALSE,'Input and Summary Results'!$E4884)</f>
        <v>5.9212099999999997E-2</v>
      </c>
      <c r="E5302">
        <f t="shared" si="278"/>
        <v>-0.11854610702786768</v>
      </c>
      <c r="F5302">
        <f t="shared" si="279"/>
        <v>3.3763409836379168E-2</v>
      </c>
      <c r="G5302">
        <f>IF('Input and Summary Results'!$J$4="yes",IF(C5302=FALSE,FALSE,IF('Data Transformation'!E5302&lt;$R$10,E5302,$R$10)),IF(C5302=FALSE,FALSE,IF(C5302&lt;$R$10,C5302,$R$10)))</f>
        <v>0.76112133000000004</v>
      </c>
      <c r="H5302">
        <f>IF('Input and Summary Results'!$J$4="yes",'Data Transformation'!F5302,'Data Transformation'!D5302)</f>
        <v>5.9212099999999997E-2</v>
      </c>
      <c r="I5302">
        <f t="shared" si="277"/>
        <v>311</v>
      </c>
    </row>
    <row r="5303" spans="2:9" x14ac:dyDescent="0.25">
      <c r="B5303">
        <f>IF('Input and Summary Results'!D4885=0,FALSE,'Input and Summary Results'!$B4885)</f>
        <v>311</v>
      </c>
      <c r="C5303">
        <f>IF(OR(B5303=0,'Input and Summary Results'!D4885=0,'Input and Summary Results'!D4885=""),FALSE,'Input and Summary Results'!$D4885)</f>
        <v>0.79066524000000005</v>
      </c>
      <c r="D5303">
        <f>IF(OR(B5303=0,'Input and Summary Results'!E4885=0),FALSE,'Input and Summary Results'!$E4885)</f>
        <v>5.417889E-2</v>
      </c>
      <c r="E5303">
        <f t="shared" si="278"/>
        <v>-0.10200735366236977</v>
      </c>
      <c r="F5303">
        <f t="shared" si="279"/>
        <v>2.9739056519039585E-2</v>
      </c>
      <c r="G5303">
        <f>IF('Input and Summary Results'!$J$4="yes",IF(C5303=FALSE,FALSE,IF('Data Transformation'!E5303&lt;$R$10,E5303,$R$10)),IF(C5303=FALSE,FALSE,IF(C5303&lt;$R$10,C5303,$R$10)))</f>
        <v>0.79066524000000005</v>
      </c>
      <c r="H5303">
        <f>IF('Input and Summary Results'!$J$4="yes",'Data Transformation'!F5303,'Data Transformation'!D5303)</f>
        <v>5.417889E-2</v>
      </c>
      <c r="I5303">
        <f t="shared" si="277"/>
        <v>311</v>
      </c>
    </row>
    <row r="5304" spans="2:9" x14ac:dyDescent="0.25">
      <c r="B5304">
        <f>IF('Input and Summary Results'!D4886=0,FALSE,'Input and Summary Results'!$B4886)</f>
        <v>311</v>
      </c>
      <c r="C5304">
        <f>IF(OR(B5304=0,'Input and Summary Results'!D4886=0,'Input and Summary Results'!D4886=""),FALSE,'Input and Summary Results'!$D4886)</f>
        <v>0.82748781999999999</v>
      </c>
      <c r="D5304">
        <f>IF(OR(B5304=0,'Input and Summary Results'!E4886=0),FALSE,'Input and Summary Results'!$E4886)</f>
        <v>5.1010310000000003E-2</v>
      </c>
      <c r="E5304">
        <f t="shared" si="278"/>
        <v>-8.2238389994200939E-2</v>
      </c>
      <c r="F5304">
        <f t="shared" si="279"/>
        <v>2.6753837343491051E-2</v>
      </c>
      <c r="G5304">
        <f>IF('Input and Summary Results'!$J$4="yes",IF(C5304=FALSE,FALSE,IF('Data Transformation'!E5304&lt;$R$10,E5304,$R$10)),IF(C5304=FALSE,FALSE,IF(C5304&lt;$R$10,C5304,$R$10)))</f>
        <v>0.82748781999999999</v>
      </c>
      <c r="H5304">
        <f>IF('Input and Summary Results'!$J$4="yes",'Data Transformation'!F5304,'Data Transformation'!D5304)</f>
        <v>5.1010310000000003E-2</v>
      </c>
      <c r="I5304">
        <f t="shared" si="277"/>
        <v>311</v>
      </c>
    </row>
    <row r="5305" spans="2:9" x14ac:dyDescent="0.25">
      <c r="B5305">
        <f>IF('Input and Summary Results'!D4887=0,FALSE,'Input and Summary Results'!$B4887)</f>
        <v>311</v>
      </c>
      <c r="C5305">
        <f>IF(OR(B5305=0,'Input and Summary Results'!D4887=0,'Input and Summary Results'!D4887=""),FALSE,'Input and Summary Results'!$D4887)</f>
        <v>0.85629124999999995</v>
      </c>
      <c r="D5305">
        <f>IF(OR(B5305=0,'Input and Summary Results'!E4887=0),FALSE,'Input and Summary Results'!$E4887)</f>
        <v>6.8843619999999994E-2</v>
      </c>
      <c r="E5305">
        <f t="shared" si="278"/>
        <v>-6.7378493787551133E-2</v>
      </c>
      <c r="F5305">
        <f t="shared" si="279"/>
        <v>3.489248673275594E-2</v>
      </c>
      <c r="G5305">
        <f>IF('Input and Summary Results'!$J$4="yes",IF(C5305=FALSE,FALSE,IF('Data Transformation'!E5305&lt;$R$10,E5305,$R$10)),IF(C5305=FALSE,FALSE,IF(C5305&lt;$R$10,C5305,$R$10)))</f>
        <v>0.85629124999999995</v>
      </c>
      <c r="H5305">
        <f>IF('Input and Summary Results'!$J$4="yes",'Data Transformation'!F5305,'Data Transformation'!D5305)</f>
        <v>6.8843619999999994E-2</v>
      </c>
      <c r="I5305">
        <f t="shared" si="277"/>
        <v>311</v>
      </c>
    </row>
    <row r="5306" spans="2:9" x14ac:dyDescent="0.25">
      <c r="B5306">
        <f>IF('Input and Summary Results'!D4888=0,FALSE,'Input and Summary Results'!$B4888)</f>
        <v>311</v>
      </c>
      <c r="C5306">
        <f>IF(OR(B5306=0,'Input and Summary Results'!D4888=0,'Input and Summary Results'!D4888=""),FALSE,'Input and Summary Results'!$D4888)</f>
        <v>0.85706782999999997</v>
      </c>
      <c r="D5306">
        <f>IF(OR(B5306=0,'Input and Summary Results'!E4888=0),FALSE,'Input and Summary Results'!$E4888)</f>
        <v>4.6711240000000001E-2</v>
      </c>
      <c r="E5306">
        <f t="shared" si="278"/>
        <v>-6.6984805814272574E-2</v>
      </c>
      <c r="F5306">
        <f t="shared" si="279"/>
        <v>2.3653528286086765E-2</v>
      </c>
      <c r="G5306">
        <f>IF('Input and Summary Results'!$J$4="yes",IF(C5306=FALSE,FALSE,IF('Data Transformation'!E5306&lt;$R$10,E5306,$R$10)),IF(C5306=FALSE,FALSE,IF(C5306&lt;$R$10,C5306,$R$10)))</f>
        <v>0.85706782999999997</v>
      </c>
      <c r="H5306">
        <f>IF('Input and Summary Results'!$J$4="yes",'Data Transformation'!F5306,'Data Transformation'!D5306)</f>
        <v>4.6711240000000001E-2</v>
      </c>
      <c r="I5306">
        <f t="shared" si="277"/>
        <v>311</v>
      </c>
    </row>
    <row r="5307" spans="2:9" x14ac:dyDescent="0.25">
      <c r="B5307">
        <f>IF('Input and Summary Results'!D4889=0,FALSE,'Input and Summary Results'!$B4889)</f>
        <v>311</v>
      </c>
      <c r="C5307">
        <f>IF(OR(B5307=0,'Input and Summary Results'!D4889=0,'Input and Summary Results'!D4889=""),FALSE,'Input and Summary Results'!$D4889)</f>
        <v>0.86917891000000003</v>
      </c>
      <c r="D5307">
        <f>IF(OR(B5307=0,'Input and Summary Results'!E4889=0),FALSE,'Input and Summary Results'!$E4889)</f>
        <v>7.1913500000000005E-2</v>
      </c>
      <c r="E5307">
        <f t="shared" si="278"/>
        <v>-6.0890820066358882E-2</v>
      </c>
      <c r="F5307">
        <f t="shared" si="279"/>
        <v>3.5907980095835505E-2</v>
      </c>
      <c r="G5307">
        <f>IF('Input and Summary Results'!$J$4="yes",IF(C5307=FALSE,FALSE,IF('Data Transformation'!E5307&lt;$R$10,E5307,$R$10)),IF(C5307=FALSE,FALSE,IF(C5307&lt;$R$10,C5307,$R$10)))</f>
        <v>0.86917891000000003</v>
      </c>
      <c r="H5307">
        <f>IF('Input and Summary Results'!$J$4="yes",'Data Transformation'!F5307,'Data Transformation'!D5307)</f>
        <v>7.1913500000000005E-2</v>
      </c>
      <c r="I5307">
        <f t="shared" si="277"/>
        <v>311</v>
      </c>
    </row>
    <row r="5308" spans="2:9" x14ac:dyDescent="0.25">
      <c r="B5308">
        <f>IF('Input and Summary Results'!D4890=0,FALSE,'Input and Summary Results'!$B4890)</f>
        <v>311</v>
      </c>
      <c r="C5308">
        <f>IF(OR(B5308=0,'Input and Summary Results'!D4890=0,'Input and Summary Results'!D4890=""),FALSE,'Input and Summary Results'!$D4890)</f>
        <v>0.89347708999999997</v>
      </c>
      <c r="D5308">
        <f>IF(OR(B5308=0,'Input and Summary Results'!E4890=0),FALSE,'Input and Summary Results'!$E4890)</f>
        <v>3.8173039999999998E-2</v>
      </c>
      <c r="E5308">
        <f t="shared" si="278"/>
        <v>-4.8916578932417826E-2</v>
      </c>
      <c r="F5308">
        <f t="shared" si="279"/>
        <v>1.8542276624015062E-2</v>
      </c>
      <c r="G5308">
        <f>IF('Input and Summary Results'!$J$4="yes",IF(C5308=FALSE,FALSE,IF('Data Transformation'!E5308&lt;$R$10,E5308,$R$10)),IF(C5308=FALSE,FALSE,IF(C5308&lt;$R$10,C5308,$R$10)))</f>
        <v>0.89347708999999997</v>
      </c>
      <c r="H5308">
        <f>IF('Input and Summary Results'!$J$4="yes",'Data Transformation'!F5308,'Data Transformation'!D5308)</f>
        <v>3.8173039999999998E-2</v>
      </c>
      <c r="I5308">
        <f t="shared" si="277"/>
        <v>311</v>
      </c>
    </row>
    <row r="5309" spans="2:9" x14ac:dyDescent="0.25">
      <c r="B5309">
        <f>IF('Input and Summary Results'!D4891=0,FALSE,'Input and Summary Results'!$B4891)</f>
        <v>311</v>
      </c>
      <c r="C5309">
        <f>IF(OR(B5309=0,'Input and Summary Results'!D4891=0,'Input and Summary Results'!D4891=""),FALSE,'Input and Summary Results'!$D4891)</f>
        <v>0.89839758999999997</v>
      </c>
      <c r="D5309">
        <f>IF(OR(B5309=0,'Input and Summary Results'!E4891=0),FALSE,'Input and Summary Results'!$E4891)</f>
        <v>7.5278609999999996E-2</v>
      </c>
      <c r="E5309">
        <f t="shared" si="278"/>
        <v>-4.6531421763412129E-2</v>
      </c>
      <c r="F5309">
        <f t="shared" si="279"/>
        <v>3.6365766230517162E-2</v>
      </c>
      <c r="G5309">
        <f>IF('Input and Summary Results'!$J$4="yes",IF(C5309=FALSE,FALSE,IF('Data Transformation'!E5309&lt;$R$10,E5309,$R$10)),IF(C5309=FALSE,FALSE,IF(C5309&lt;$R$10,C5309,$R$10)))</f>
        <v>0.89839758999999997</v>
      </c>
      <c r="H5309">
        <f>IF('Input and Summary Results'!$J$4="yes",'Data Transformation'!F5309,'Data Transformation'!D5309)</f>
        <v>7.5278609999999996E-2</v>
      </c>
      <c r="I5309">
        <f t="shared" si="277"/>
        <v>311</v>
      </c>
    </row>
    <row r="5310" spans="2:9" x14ac:dyDescent="0.25">
      <c r="B5310">
        <f>IF('Input and Summary Results'!D4892=0,FALSE,'Input and Summary Results'!$B4892)</f>
        <v>311</v>
      </c>
      <c r="C5310">
        <f>IF(OR(B5310=0,'Input and Summary Results'!D4892=0,'Input and Summary Results'!D4892=""),FALSE,'Input and Summary Results'!$D4892)</f>
        <v>0.94191471999999998</v>
      </c>
      <c r="D5310">
        <f>IF(OR(B5310=0,'Input and Summary Results'!E4892=0),FALSE,'Input and Summary Results'!$E4892)</f>
        <v>0.10049756</v>
      </c>
      <c r="E5310">
        <f t="shared" si="278"/>
        <v>-2.5988416007542658E-2</v>
      </c>
      <c r="F5310">
        <f t="shared" si="279"/>
        <v>4.630561569310649E-2</v>
      </c>
      <c r="G5310">
        <f>IF('Input and Summary Results'!$J$4="yes",IF(C5310=FALSE,FALSE,IF('Data Transformation'!E5310&lt;$R$10,E5310,$R$10)),IF(C5310=FALSE,FALSE,IF(C5310&lt;$R$10,C5310,$R$10)))</f>
        <v>0.94191471999999998</v>
      </c>
      <c r="H5310">
        <f>IF('Input and Summary Results'!$J$4="yes",'Data Transformation'!F5310,'Data Transformation'!D5310)</f>
        <v>0.10049756</v>
      </c>
      <c r="I5310">
        <f t="shared" si="277"/>
        <v>311</v>
      </c>
    </row>
    <row r="5311" spans="2:9" x14ac:dyDescent="0.25">
      <c r="B5311">
        <f>IF('Input and Summary Results'!D4893=0,FALSE,'Input and Summary Results'!$B4893)</f>
        <v>311</v>
      </c>
      <c r="C5311">
        <f>IF(OR(B5311=0,'Input and Summary Results'!D4893=0,'Input and Summary Results'!D4893=""),FALSE,'Input and Summary Results'!$D4893)</f>
        <v>0.94341788999999998</v>
      </c>
      <c r="D5311">
        <f>IF(OR(B5311=0,'Input and Summary Results'!E4893=0),FALSE,'Input and Summary Results'!$E4893)</f>
        <v>5.588506E-2</v>
      </c>
      <c r="E5311">
        <f t="shared" si="278"/>
        <v>-2.529589250136835E-2</v>
      </c>
      <c r="F5311">
        <f t="shared" si="279"/>
        <v>2.5708772641570322E-2</v>
      </c>
      <c r="G5311">
        <f>IF('Input and Summary Results'!$J$4="yes",IF(C5311=FALSE,FALSE,IF('Data Transformation'!E5311&lt;$R$10,E5311,$R$10)),IF(C5311=FALSE,FALSE,IF(C5311&lt;$R$10,C5311,$R$10)))</f>
        <v>0.94341788999999998</v>
      </c>
      <c r="H5311">
        <f>IF('Input and Summary Results'!$J$4="yes",'Data Transformation'!F5311,'Data Transformation'!D5311)</f>
        <v>5.588506E-2</v>
      </c>
      <c r="I5311">
        <f t="shared" si="277"/>
        <v>311</v>
      </c>
    </row>
    <row r="5312" spans="2:9" x14ac:dyDescent="0.25">
      <c r="B5312">
        <f>IF('Input and Summary Results'!D4894=0,FALSE,'Input and Summary Results'!$B4894)</f>
        <v>311</v>
      </c>
      <c r="C5312">
        <f>IF(OR(B5312=0,'Input and Summary Results'!D4894=0,'Input and Summary Results'!D4894=""),FALSE,'Input and Summary Results'!$D4894)</f>
        <v>1.0213530900000001</v>
      </c>
      <c r="D5312">
        <f>IF(OR(B5312=0,'Input and Summary Results'!E4894=0),FALSE,'Input and Summary Results'!$E4894)</f>
        <v>5.0919600000000002E-2</v>
      </c>
      <c r="E5312">
        <f t="shared" si="278"/>
        <v>9.1759071498406924E-3</v>
      </c>
      <c r="F5312">
        <f t="shared" si="279"/>
        <v>2.1637087718606698E-2</v>
      </c>
      <c r="G5312">
        <f>IF('Input and Summary Results'!$J$4="yes",IF(C5312=FALSE,FALSE,IF('Data Transformation'!E5312&lt;$R$10,E5312,$R$10)),IF(C5312=FALSE,FALSE,IF(C5312&lt;$R$10,C5312,$R$10)))</f>
        <v>1.0213530900000001</v>
      </c>
      <c r="H5312">
        <f>IF('Input and Summary Results'!$J$4="yes",'Data Transformation'!F5312,'Data Transformation'!D5312)</f>
        <v>5.0919600000000002E-2</v>
      </c>
      <c r="I5312">
        <f t="shared" si="277"/>
        <v>311</v>
      </c>
    </row>
    <row r="5313" spans="2:9" x14ac:dyDescent="0.25">
      <c r="B5313">
        <f>IF('Input and Summary Results'!D4895=0,FALSE,'Input and Summary Results'!$B4895)</f>
        <v>311</v>
      </c>
      <c r="C5313">
        <f>IF(OR(B5313=0,'Input and Summary Results'!D4895=0,'Input and Summary Results'!D4895=""),FALSE,'Input and Summary Results'!$D4895)</f>
        <v>1.0328771299999999</v>
      </c>
      <c r="D5313">
        <f>IF(OR(B5313=0,'Input and Summary Results'!E4895=0),FALSE,'Input and Summary Results'!$E4895)</f>
        <v>5.6516759999999999E-2</v>
      </c>
      <c r="E5313">
        <f t="shared" si="278"/>
        <v>1.4048661367833714E-2</v>
      </c>
      <c r="F5313">
        <f t="shared" si="279"/>
        <v>2.374752342517256E-2</v>
      </c>
      <c r="G5313">
        <f>IF('Input and Summary Results'!$J$4="yes",IF(C5313=FALSE,FALSE,IF('Data Transformation'!E5313&lt;$R$10,E5313,$R$10)),IF(C5313=FALSE,FALSE,IF(C5313&lt;$R$10,C5313,$R$10)))</f>
        <v>1.0328771299999999</v>
      </c>
      <c r="H5313">
        <f>IF('Input and Summary Results'!$J$4="yes",'Data Transformation'!F5313,'Data Transformation'!D5313)</f>
        <v>5.6516759999999999E-2</v>
      </c>
      <c r="I5313">
        <f t="shared" si="277"/>
        <v>311</v>
      </c>
    </row>
    <row r="5314" spans="2:9" x14ac:dyDescent="0.25">
      <c r="B5314">
        <f>IF('Input and Summary Results'!D4896=0,FALSE,'Input and Summary Results'!$B4896)</f>
        <v>311</v>
      </c>
      <c r="C5314">
        <f>IF(OR(B5314=0,'Input and Summary Results'!D4896=0,'Input and Summary Results'!D4896=""),FALSE,'Input and Summary Results'!$D4896)</f>
        <v>1.04600081</v>
      </c>
      <c r="D5314">
        <f>IF(OR(B5314=0,'Input and Summary Results'!E4896=0),FALSE,'Input and Summary Results'!$E4896)</f>
        <v>3.7352969999999999E-2</v>
      </c>
      <c r="E5314">
        <f t="shared" si="278"/>
        <v>1.9532020839471628E-2</v>
      </c>
      <c r="F5314">
        <f t="shared" si="279"/>
        <v>1.5498256621808926E-2</v>
      </c>
      <c r="G5314">
        <f>IF('Input and Summary Results'!$J$4="yes",IF(C5314=FALSE,FALSE,IF('Data Transformation'!E5314&lt;$R$10,E5314,$R$10)),IF(C5314=FALSE,FALSE,IF(C5314&lt;$R$10,C5314,$R$10)))</f>
        <v>1.04600081</v>
      </c>
      <c r="H5314">
        <f>IF('Input and Summary Results'!$J$4="yes",'Data Transformation'!F5314,'Data Transformation'!D5314)</f>
        <v>3.7352969999999999E-2</v>
      </c>
      <c r="I5314">
        <f t="shared" si="277"/>
        <v>311</v>
      </c>
    </row>
    <row r="5315" spans="2:9" x14ac:dyDescent="0.25">
      <c r="B5315">
        <f>IF('Input and Summary Results'!D4897=0,FALSE,'Input and Summary Results'!$B4897)</f>
        <v>311</v>
      </c>
      <c r="C5315">
        <f>IF(OR(B5315=0,'Input and Summary Results'!D4897=0,'Input and Summary Results'!D4897=""),FALSE,'Input and Summary Results'!$D4897)</f>
        <v>1.14011749</v>
      </c>
      <c r="D5315">
        <f>IF(OR(B5315=0,'Input and Summary Results'!E4897=0),FALSE,'Input and Summary Results'!$E4897)</f>
        <v>4.2301150000000003E-2</v>
      </c>
      <c r="E5315">
        <f t="shared" si="278"/>
        <v>5.6949608029009481E-2</v>
      </c>
      <c r="F5315">
        <f t="shared" si="279"/>
        <v>1.6102462475161224E-2</v>
      </c>
      <c r="G5315">
        <f>IF('Input and Summary Results'!$J$4="yes",IF(C5315=FALSE,FALSE,IF('Data Transformation'!E5315&lt;$R$10,E5315,$R$10)),IF(C5315=FALSE,FALSE,IF(C5315&lt;$R$10,C5315,$R$10)))</f>
        <v>1.14011749</v>
      </c>
      <c r="H5315">
        <f>IF('Input and Summary Results'!$J$4="yes",'Data Transformation'!F5315,'Data Transformation'!D5315)</f>
        <v>4.2301150000000003E-2</v>
      </c>
      <c r="I5315">
        <f t="shared" si="277"/>
        <v>311</v>
      </c>
    </row>
    <row r="5316" spans="2:9" x14ac:dyDescent="0.25">
      <c r="B5316">
        <f>IF('Input and Summary Results'!D4898=0,FALSE,'Input and Summary Results'!$B4898)</f>
        <v>312</v>
      </c>
      <c r="C5316">
        <f>IF(OR(B5316=0,'Input and Summary Results'!D4898=0,'Input and Summary Results'!D4898=""),FALSE,'Input and Summary Results'!$D4898)</f>
        <v>0.68802368999999997</v>
      </c>
      <c r="D5316">
        <f>IF(OR(B5316=0,'Input and Summary Results'!E4898=0),FALSE,'Input and Summary Results'!$E4898)</f>
        <v>6.2239040000000002E-2</v>
      </c>
      <c r="E5316">
        <f t="shared" si="278"/>
        <v>-0.1623966078994469</v>
      </c>
      <c r="F5316">
        <f t="shared" si="279"/>
        <v>3.9259903042001359E-2</v>
      </c>
      <c r="G5316">
        <f>IF('Input and Summary Results'!$J$4="yes",IF(C5316=FALSE,FALSE,IF('Data Transformation'!E5316&lt;$R$10,E5316,$R$10)),IF(C5316=FALSE,FALSE,IF(C5316&lt;$R$10,C5316,$R$10)))</f>
        <v>0.68802368999999997</v>
      </c>
      <c r="H5316">
        <f>IF('Input and Summary Results'!$J$4="yes",'Data Transformation'!F5316,'Data Transformation'!D5316)</f>
        <v>6.2239040000000002E-2</v>
      </c>
      <c r="I5316">
        <f t="shared" si="277"/>
        <v>312</v>
      </c>
    </row>
    <row r="5317" spans="2:9" x14ac:dyDescent="0.25">
      <c r="B5317">
        <f>IF('Input and Summary Results'!D4899=0,FALSE,'Input and Summary Results'!$B4899)</f>
        <v>312</v>
      </c>
      <c r="C5317">
        <f>IF(OR(B5317=0,'Input and Summary Results'!D4899=0,'Input and Summary Results'!D4899=""),FALSE,'Input and Summary Results'!$D4899)</f>
        <v>0.84715622000000002</v>
      </c>
      <c r="D5317">
        <f>IF(OR(B5317=0,'Input and Summary Results'!E4899=0),FALSE,'Input and Summary Results'!$E4899)</f>
        <v>4.5220789999999997E-2</v>
      </c>
      <c r="E5317">
        <f t="shared" si="278"/>
        <v>-7.2036496129684061E-2</v>
      </c>
      <c r="F5317">
        <f t="shared" si="279"/>
        <v>2.3166710456307575E-2</v>
      </c>
      <c r="G5317">
        <f>IF('Input and Summary Results'!$J$4="yes",IF(C5317=FALSE,FALSE,IF('Data Transformation'!E5317&lt;$R$10,E5317,$R$10)),IF(C5317=FALSE,FALSE,IF(C5317&lt;$R$10,C5317,$R$10)))</f>
        <v>0.84715622000000002</v>
      </c>
      <c r="H5317">
        <f>IF('Input and Summary Results'!$J$4="yes",'Data Transformation'!F5317,'Data Transformation'!D5317)</f>
        <v>4.5220789999999997E-2</v>
      </c>
      <c r="I5317">
        <f t="shared" ref="I5317:I5380" si="280">IF(G5317=FALSE,"",B5317)</f>
        <v>312</v>
      </c>
    </row>
    <row r="5318" spans="2:9" x14ac:dyDescent="0.25">
      <c r="B5318">
        <f>IF('Input and Summary Results'!D4900=0,FALSE,'Input and Summary Results'!$B4900)</f>
        <v>312</v>
      </c>
      <c r="C5318">
        <f>IF(OR(B5318=0,'Input and Summary Results'!D4900=0,'Input and Summary Results'!D4900=""),FALSE,'Input and Summary Results'!$D4900)</f>
        <v>0.85240994999999997</v>
      </c>
      <c r="D5318">
        <f>IF(OR(B5318=0,'Input and Summary Results'!E4900=0),FALSE,'Input and Summary Results'!$E4900)</f>
        <v>8.6539640000000001E-2</v>
      </c>
      <c r="E5318">
        <f t="shared" si="278"/>
        <v>-6.9351489501155175E-2</v>
      </c>
      <c r="F5318">
        <f t="shared" si="279"/>
        <v>4.406119820633253E-2</v>
      </c>
      <c r="G5318">
        <f>IF('Input and Summary Results'!$J$4="yes",IF(C5318=FALSE,FALSE,IF('Data Transformation'!E5318&lt;$R$10,E5318,$R$10)),IF(C5318=FALSE,FALSE,IF(C5318&lt;$R$10,C5318,$R$10)))</f>
        <v>0.85240994999999997</v>
      </c>
      <c r="H5318">
        <f>IF('Input and Summary Results'!$J$4="yes",'Data Transformation'!F5318,'Data Transformation'!D5318)</f>
        <v>8.6539640000000001E-2</v>
      </c>
      <c r="I5318">
        <f t="shared" si="280"/>
        <v>312</v>
      </c>
    </row>
    <row r="5319" spans="2:9" x14ac:dyDescent="0.25">
      <c r="B5319">
        <f>IF('Input and Summary Results'!D4901=0,FALSE,'Input and Summary Results'!$B4901)</f>
        <v>312</v>
      </c>
      <c r="C5319">
        <f>IF(OR(B5319=0,'Input and Summary Results'!D4901=0,'Input and Summary Results'!D4901=""),FALSE,'Input and Summary Results'!$D4901)</f>
        <v>0.91234274999999998</v>
      </c>
      <c r="D5319">
        <f>IF(OR(B5319=0,'Input and Summary Results'!E4901=0),FALSE,'Input and Summary Results'!$E4901)</f>
        <v>7.1132360000000006E-2</v>
      </c>
      <c r="E5319">
        <f t="shared" si="278"/>
        <v>-3.9841974753529394E-2</v>
      </c>
      <c r="F5319">
        <f t="shared" si="279"/>
        <v>3.3837550898497305E-2</v>
      </c>
      <c r="G5319">
        <f>IF('Input and Summary Results'!$J$4="yes",IF(C5319=FALSE,FALSE,IF('Data Transformation'!E5319&lt;$R$10,E5319,$R$10)),IF(C5319=FALSE,FALSE,IF(C5319&lt;$R$10,C5319,$R$10)))</f>
        <v>0.91234274999999998</v>
      </c>
      <c r="H5319">
        <f>IF('Input and Summary Results'!$J$4="yes",'Data Transformation'!F5319,'Data Transformation'!D5319)</f>
        <v>7.1132360000000006E-2</v>
      </c>
      <c r="I5319">
        <f t="shared" si="280"/>
        <v>312</v>
      </c>
    </row>
    <row r="5320" spans="2:9" x14ac:dyDescent="0.25">
      <c r="B5320">
        <f>IF('Input and Summary Results'!D4902=0,FALSE,'Input and Summary Results'!$B4902)</f>
        <v>312</v>
      </c>
      <c r="C5320">
        <f>IF(OR(B5320=0,'Input and Summary Results'!D4902=0,'Input and Summary Results'!D4902=""),FALSE,'Input and Summary Results'!$D4902)</f>
        <v>0.92806697000000005</v>
      </c>
      <c r="D5320">
        <f>IF(OR(B5320=0,'Input and Summary Results'!E4902=0),FALSE,'Input and Summary Results'!$E4902)</f>
        <v>4.1559520000000003E-2</v>
      </c>
      <c r="E5320">
        <f t="shared" si="278"/>
        <v>-3.2420683638852338E-2</v>
      </c>
      <c r="F5320">
        <f t="shared" si="279"/>
        <v>1.943483850093275E-2</v>
      </c>
      <c r="G5320">
        <f>IF('Input and Summary Results'!$J$4="yes",IF(C5320=FALSE,FALSE,IF('Data Transformation'!E5320&lt;$R$10,E5320,$R$10)),IF(C5320=FALSE,FALSE,IF(C5320&lt;$R$10,C5320,$R$10)))</f>
        <v>0.92806697000000005</v>
      </c>
      <c r="H5320">
        <f>IF('Input and Summary Results'!$J$4="yes",'Data Transformation'!F5320,'Data Transformation'!D5320)</f>
        <v>4.1559520000000003E-2</v>
      </c>
      <c r="I5320">
        <f t="shared" si="280"/>
        <v>312</v>
      </c>
    </row>
    <row r="5321" spans="2:9" x14ac:dyDescent="0.25">
      <c r="B5321">
        <f>IF('Input and Summary Results'!D4903=0,FALSE,'Input and Summary Results'!$B4903)</f>
        <v>312</v>
      </c>
      <c r="C5321">
        <f>IF(OR(B5321=0,'Input and Summary Results'!D4903=0,'Input and Summary Results'!D4903=""),FALSE,'Input and Summary Results'!$D4903)</f>
        <v>0.97433479999999995</v>
      </c>
      <c r="D5321">
        <f>IF(OR(B5321=0,'Input and Summary Results'!E4903=0),FALSE,'Input and Summary Results'!$E4903)</f>
        <v>7.3169410000000004E-2</v>
      </c>
      <c r="E5321">
        <f t="shared" si="278"/>
        <v>-1.1291785618030984E-2</v>
      </c>
      <c r="F5321">
        <f t="shared" si="279"/>
        <v>3.2592004247410648E-2</v>
      </c>
      <c r="G5321">
        <f>IF('Input and Summary Results'!$J$4="yes",IF(C5321=FALSE,FALSE,IF('Data Transformation'!E5321&lt;$R$10,E5321,$R$10)),IF(C5321=FALSE,FALSE,IF(C5321&lt;$R$10,C5321,$R$10)))</f>
        <v>0.97433479999999995</v>
      </c>
      <c r="H5321">
        <f>IF('Input and Summary Results'!$J$4="yes",'Data Transformation'!F5321,'Data Transformation'!D5321)</f>
        <v>7.3169410000000004E-2</v>
      </c>
      <c r="I5321">
        <f t="shared" si="280"/>
        <v>312</v>
      </c>
    </row>
    <row r="5322" spans="2:9" x14ac:dyDescent="0.25">
      <c r="B5322">
        <f>IF('Input and Summary Results'!D4904=0,FALSE,'Input and Summary Results'!$B4904)</f>
        <v>312</v>
      </c>
      <c r="C5322">
        <f>IF(OR(B5322=0,'Input and Summary Results'!D4904=0,'Input and Summary Results'!D4904=""),FALSE,'Input and Summary Results'!$D4904)</f>
        <v>1.0174611499999999</v>
      </c>
      <c r="D5322">
        <f>IF(OR(B5322=0,'Input and Summary Results'!E4904=0),FALSE,'Input and Summary Results'!$E4904)</f>
        <v>3.6888160000000003E-2</v>
      </c>
      <c r="E5322">
        <f t="shared" si="278"/>
        <v>7.5178354277357856E-3</v>
      </c>
      <c r="F5322">
        <f t="shared" si="279"/>
        <v>1.5734715217382012E-2</v>
      </c>
      <c r="G5322">
        <f>IF('Input and Summary Results'!$J$4="yes",IF(C5322=FALSE,FALSE,IF('Data Transformation'!E5322&lt;$R$10,E5322,$R$10)),IF(C5322=FALSE,FALSE,IF(C5322&lt;$R$10,C5322,$R$10)))</f>
        <v>1.0174611499999999</v>
      </c>
      <c r="H5322">
        <f>IF('Input and Summary Results'!$J$4="yes",'Data Transformation'!F5322,'Data Transformation'!D5322)</f>
        <v>3.6888160000000003E-2</v>
      </c>
      <c r="I5322">
        <f t="shared" si="280"/>
        <v>312</v>
      </c>
    </row>
    <row r="5323" spans="2:9" x14ac:dyDescent="0.25">
      <c r="B5323">
        <f>IF('Input and Summary Results'!D4905=0,FALSE,'Input and Summary Results'!$B4905)</f>
        <v>312</v>
      </c>
      <c r="C5323">
        <f>IF(OR(B5323=0,'Input and Summary Results'!D4905=0,'Input and Summary Results'!D4905=""),FALSE,'Input and Summary Results'!$D4905)</f>
        <v>1.0245223699999999</v>
      </c>
      <c r="D5323">
        <f>IF(OR(B5323=0,'Input and Summary Results'!E4905=0),FALSE,'Input and Summary Results'!$E4905)</f>
        <v>6.9704569999999993E-2</v>
      </c>
      <c r="E5323">
        <f t="shared" si="278"/>
        <v>1.052144547171467E-2</v>
      </c>
      <c r="F5323">
        <f t="shared" si="279"/>
        <v>2.9527694334287695E-2</v>
      </c>
      <c r="G5323">
        <f>IF('Input and Summary Results'!$J$4="yes",IF(C5323=FALSE,FALSE,IF('Data Transformation'!E5323&lt;$R$10,E5323,$R$10)),IF(C5323=FALSE,FALSE,IF(C5323&lt;$R$10,C5323,$R$10)))</f>
        <v>1.0245223699999999</v>
      </c>
      <c r="H5323">
        <f>IF('Input and Summary Results'!$J$4="yes",'Data Transformation'!F5323,'Data Transformation'!D5323)</f>
        <v>6.9704569999999993E-2</v>
      </c>
      <c r="I5323">
        <f t="shared" si="280"/>
        <v>312</v>
      </c>
    </row>
    <row r="5324" spans="2:9" x14ac:dyDescent="0.25">
      <c r="B5324">
        <f>IF('Input and Summary Results'!D4906=0,FALSE,'Input and Summary Results'!$B4906)</f>
        <v>312</v>
      </c>
      <c r="C5324">
        <f>IF(OR(B5324=0,'Input and Summary Results'!D4906=0,'Input and Summary Results'!D4906=""),FALSE,'Input and Summary Results'!$D4906)</f>
        <v>1.0438185200000001</v>
      </c>
      <c r="D5324">
        <f>IF(OR(B5324=0,'Input and Summary Results'!E4906=0),FALSE,'Input and Summary Results'!$E4906)</f>
        <v>4.1526380000000002E-2</v>
      </c>
      <c r="E5324">
        <f t="shared" si="278"/>
        <v>1.8624998078410396E-2</v>
      </c>
      <c r="F5324">
        <f t="shared" si="279"/>
        <v>1.7265883460278131E-2</v>
      </c>
      <c r="G5324">
        <f>IF('Input and Summary Results'!$J$4="yes",IF(C5324=FALSE,FALSE,IF('Data Transformation'!E5324&lt;$R$10,E5324,$R$10)),IF(C5324=FALSE,FALSE,IF(C5324&lt;$R$10,C5324,$R$10)))</f>
        <v>1.0438185200000001</v>
      </c>
      <c r="H5324">
        <f>IF('Input and Summary Results'!$J$4="yes",'Data Transformation'!F5324,'Data Transformation'!D5324)</f>
        <v>4.1526380000000002E-2</v>
      </c>
      <c r="I5324">
        <f t="shared" si="280"/>
        <v>312</v>
      </c>
    </row>
    <row r="5325" spans="2:9" x14ac:dyDescent="0.25">
      <c r="B5325">
        <f>IF('Input and Summary Results'!D4907=0,FALSE,'Input and Summary Results'!$B4907)</f>
        <v>312</v>
      </c>
      <c r="C5325">
        <f>IF(OR(B5325=0,'Input and Summary Results'!D4907=0,'Input and Summary Results'!D4907=""),FALSE,'Input and Summary Results'!$D4907)</f>
        <v>1.05259824</v>
      </c>
      <c r="D5325">
        <f>IF(OR(B5325=0,'Input and Summary Results'!E4907=0),FALSE,'Input and Summary Results'!$E4907)</f>
        <v>7.0046789999999998E-2</v>
      </c>
      <c r="E5325">
        <f t="shared" si="278"/>
        <v>2.226263951849302E-2</v>
      </c>
      <c r="F5325">
        <f t="shared" si="279"/>
        <v>2.8881206242564114E-2</v>
      </c>
      <c r="G5325">
        <f>IF('Input and Summary Results'!$J$4="yes",IF(C5325=FALSE,FALSE,IF('Data Transformation'!E5325&lt;$R$10,E5325,$R$10)),IF(C5325=FALSE,FALSE,IF(C5325&lt;$R$10,C5325,$R$10)))</f>
        <v>1.05259824</v>
      </c>
      <c r="H5325">
        <f>IF('Input and Summary Results'!$J$4="yes",'Data Transformation'!F5325,'Data Transformation'!D5325)</f>
        <v>7.0046789999999998E-2</v>
      </c>
      <c r="I5325">
        <f t="shared" si="280"/>
        <v>312</v>
      </c>
    </row>
    <row r="5326" spans="2:9" x14ac:dyDescent="0.25">
      <c r="B5326">
        <f>IF('Input and Summary Results'!D4908=0,FALSE,'Input and Summary Results'!$B4908)</f>
        <v>312</v>
      </c>
      <c r="C5326">
        <f>IF(OR(B5326=0,'Input and Summary Results'!D4908=0,'Input and Summary Results'!D4908=""),FALSE,'Input and Summary Results'!$D4908)</f>
        <v>1.07727382</v>
      </c>
      <c r="D5326">
        <f>IF(OR(B5326=0,'Input and Summary Results'!E4908=0),FALSE,'Input and Summary Results'!$E4908)</f>
        <v>5.5804380000000001E-2</v>
      </c>
      <c r="E5326">
        <f t="shared" si="278"/>
        <v>3.2326105712541103E-2</v>
      </c>
      <c r="F5326">
        <f t="shared" si="279"/>
        <v>2.2481843028544033E-2</v>
      </c>
      <c r="G5326">
        <f>IF('Input and Summary Results'!$J$4="yes",IF(C5326=FALSE,FALSE,IF('Data Transformation'!E5326&lt;$R$10,E5326,$R$10)),IF(C5326=FALSE,FALSE,IF(C5326&lt;$R$10,C5326,$R$10)))</f>
        <v>1.07727382</v>
      </c>
      <c r="H5326">
        <f>IF('Input and Summary Results'!$J$4="yes",'Data Transformation'!F5326,'Data Transformation'!D5326)</f>
        <v>5.5804380000000001E-2</v>
      </c>
      <c r="I5326">
        <f t="shared" si="280"/>
        <v>312</v>
      </c>
    </row>
    <row r="5327" spans="2:9" x14ac:dyDescent="0.25">
      <c r="B5327">
        <f>IF('Input and Summary Results'!D4909=0,FALSE,'Input and Summary Results'!$B4909)</f>
        <v>312</v>
      </c>
      <c r="C5327">
        <f>IF(OR(B5327=0,'Input and Summary Results'!D4909=0,'Input and Summary Results'!D4909=""),FALSE,'Input and Summary Results'!$D4909)</f>
        <v>1.0782152700000001</v>
      </c>
      <c r="D5327">
        <f>IF(OR(B5327=0,'Input and Summary Results'!E4909=0),FALSE,'Input and Summary Results'!$E4909)</f>
        <v>5.3562980000000003E-2</v>
      </c>
      <c r="E5327">
        <f t="shared" si="278"/>
        <v>3.2705478141642298E-2</v>
      </c>
      <c r="F5327">
        <f t="shared" si="279"/>
        <v>2.1560011221135829E-2</v>
      </c>
      <c r="G5327">
        <f>IF('Input and Summary Results'!$J$4="yes",IF(C5327=FALSE,FALSE,IF('Data Transformation'!E5327&lt;$R$10,E5327,$R$10)),IF(C5327=FALSE,FALSE,IF(C5327&lt;$R$10,C5327,$R$10)))</f>
        <v>1.0782152700000001</v>
      </c>
      <c r="H5327">
        <f>IF('Input and Summary Results'!$J$4="yes",'Data Transformation'!F5327,'Data Transformation'!D5327)</f>
        <v>5.3562980000000003E-2</v>
      </c>
      <c r="I5327">
        <f t="shared" si="280"/>
        <v>312</v>
      </c>
    </row>
    <row r="5328" spans="2:9" x14ac:dyDescent="0.25">
      <c r="B5328">
        <f>IF('Input and Summary Results'!D4910=0,FALSE,'Input and Summary Results'!$B4910)</f>
        <v>312</v>
      </c>
      <c r="C5328">
        <f>IF(OR(B5328=0,'Input and Summary Results'!D4910=0,'Input and Summary Results'!D4910=""),FALSE,'Input and Summary Results'!$D4910)</f>
        <v>1.11079594</v>
      </c>
      <c r="D5328">
        <f>IF(OR(B5328=0,'Input and Summary Results'!E4910=0),FALSE,'Input and Summary Results'!$E4910)</f>
        <v>4.013224E-2</v>
      </c>
      <c r="E5328">
        <f t="shared" si="278"/>
        <v>4.5634283718822381E-2</v>
      </c>
      <c r="F5328">
        <f t="shared" si="279"/>
        <v>1.5680100667274675E-2</v>
      </c>
      <c r="G5328">
        <f>IF('Input and Summary Results'!$J$4="yes",IF(C5328=FALSE,FALSE,IF('Data Transformation'!E5328&lt;$R$10,E5328,$R$10)),IF(C5328=FALSE,FALSE,IF(C5328&lt;$R$10,C5328,$R$10)))</f>
        <v>1.11079594</v>
      </c>
      <c r="H5328">
        <f>IF('Input and Summary Results'!$J$4="yes",'Data Transformation'!F5328,'Data Transformation'!D5328)</f>
        <v>4.013224E-2</v>
      </c>
      <c r="I5328">
        <f t="shared" si="280"/>
        <v>312</v>
      </c>
    </row>
    <row r="5329" spans="2:9" x14ac:dyDescent="0.25">
      <c r="B5329">
        <f>IF('Input and Summary Results'!D4911=0,FALSE,'Input and Summary Results'!$B4911)</f>
        <v>312</v>
      </c>
      <c r="C5329">
        <f>IF(OR(B5329=0,'Input and Summary Results'!D4911=0,'Input and Summary Results'!D4911=""),FALSE,'Input and Summary Results'!$D4911)</f>
        <v>1.14708367</v>
      </c>
      <c r="D5329">
        <f>IF(OR(B5329=0,'Input and Summary Results'!E4911=0),FALSE,'Input and Summary Results'!$E4911)</f>
        <v>6.3113730000000007E-2</v>
      </c>
      <c r="E5329">
        <f t="shared" si="278"/>
        <v>5.9595097146268323E-2</v>
      </c>
      <c r="F5329">
        <f t="shared" si="279"/>
        <v>2.3879128904345751E-2</v>
      </c>
      <c r="G5329">
        <f>IF('Input and Summary Results'!$J$4="yes",IF(C5329=FALSE,FALSE,IF('Data Transformation'!E5329&lt;$R$10,E5329,$R$10)),IF(C5329=FALSE,FALSE,IF(C5329&lt;$R$10,C5329,$R$10)))</f>
        <v>1.14708367</v>
      </c>
      <c r="H5329">
        <f>IF('Input and Summary Results'!$J$4="yes",'Data Transformation'!F5329,'Data Transformation'!D5329)</f>
        <v>6.3113730000000007E-2</v>
      </c>
      <c r="I5329">
        <f t="shared" si="280"/>
        <v>312</v>
      </c>
    </row>
    <row r="5330" spans="2:9" x14ac:dyDescent="0.25">
      <c r="B5330">
        <f>IF('Input and Summary Results'!D4912=0,FALSE,'Input and Summary Results'!$B4912)</f>
        <v>312</v>
      </c>
      <c r="C5330">
        <f>IF(OR(B5330=0,'Input and Summary Results'!D4912=0,'Input and Summary Results'!D4912=""),FALSE,'Input and Summary Results'!$D4912)</f>
        <v>1.1601549600000001</v>
      </c>
      <c r="D5330">
        <f>IF(OR(B5330=0,'Input and Summary Results'!E4912=0),FALSE,'Input and Summary Results'!$E4912)</f>
        <v>6.3130900000000004E-2</v>
      </c>
      <c r="E5330">
        <f t="shared" si="278"/>
        <v>6.4516001104724968E-2</v>
      </c>
      <c r="F5330">
        <f t="shared" si="279"/>
        <v>2.3616509470424537E-2</v>
      </c>
      <c r="G5330">
        <f>IF('Input and Summary Results'!$J$4="yes",IF(C5330=FALSE,FALSE,IF('Data Transformation'!E5330&lt;$R$10,E5330,$R$10)),IF(C5330=FALSE,FALSE,IF(C5330&lt;$R$10,C5330,$R$10)))</f>
        <v>1.1601549600000001</v>
      </c>
      <c r="H5330">
        <f>IF('Input and Summary Results'!$J$4="yes",'Data Transformation'!F5330,'Data Transformation'!D5330)</f>
        <v>6.3130900000000004E-2</v>
      </c>
      <c r="I5330">
        <f t="shared" si="280"/>
        <v>312</v>
      </c>
    </row>
    <row r="5331" spans="2:9" x14ac:dyDescent="0.25">
      <c r="B5331">
        <f>IF('Input and Summary Results'!D4913=0,FALSE,'Input and Summary Results'!$B4913)</f>
        <v>312</v>
      </c>
      <c r="C5331">
        <f>IF(OR(B5331=0,'Input and Summary Results'!D4913=0,'Input and Summary Results'!D4913=""),FALSE,'Input and Summary Results'!$D4913)</f>
        <v>1.16272737</v>
      </c>
      <c r="D5331">
        <f>IF(OR(B5331=0,'Input and Summary Results'!E4913=0),FALSE,'Input and Summary Results'!$E4913)</f>
        <v>6.0755980000000001E-2</v>
      </c>
      <c r="E5331">
        <f t="shared" si="278"/>
        <v>6.5477895653116638E-2</v>
      </c>
      <c r="F5331">
        <f t="shared" si="279"/>
        <v>2.2677797048847315E-2</v>
      </c>
      <c r="G5331">
        <f>IF('Input and Summary Results'!$J$4="yes",IF(C5331=FALSE,FALSE,IF('Data Transformation'!E5331&lt;$R$10,E5331,$R$10)),IF(C5331=FALSE,FALSE,IF(C5331&lt;$R$10,C5331,$R$10)))</f>
        <v>1.16272737</v>
      </c>
      <c r="H5331">
        <f>IF('Input and Summary Results'!$J$4="yes",'Data Transformation'!F5331,'Data Transformation'!D5331)</f>
        <v>6.0755980000000001E-2</v>
      </c>
      <c r="I5331">
        <f t="shared" si="280"/>
        <v>312</v>
      </c>
    </row>
    <row r="5332" spans="2:9" x14ac:dyDescent="0.25">
      <c r="B5332">
        <f>IF('Input and Summary Results'!D4914=0,FALSE,'Input and Summary Results'!$B4914)</f>
        <v>312</v>
      </c>
      <c r="C5332">
        <f>IF(OR(B5332=0,'Input and Summary Results'!D4914=0,'Input and Summary Results'!D4914=""),FALSE,'Input and Summary Results'!$D4914)</f>
        <v>1.16578823</v>
      </c>
      <c r="D5332">
        <f>IF(OR(B5332=0,'Input and Summary Results'!E4914=0),FALSE,'Input and Summary Results'!$E4914)</f>
        <v>7.5959789999999999E-2</v>
      </c>
      <c r="E5332">
        <f t="shared" si="278"/>
        <v>6.6619666293208313E-2</v>
      </c>
      <c r="F5332">
        <f t="shared" si="279"/>
        <v>2.8278333930339992E-2</v>
      </c>
      <c r="G5332">
        <f>IF('Input and Summary Results'!$J$4="yes",IF(C5332=FALSE,FALSE,IF('Data Transformation'!E5332&lt;$R$10,E5332,$R$10)),IF(C5332=FALSE,FALSE,IF(C5332&lt;$R$10,C5332,$R$10)))</f>
        <v>1.16578823</v>
      </c>
      <c r="H5332">
        <f>IF('Input and Summary Results'!$J$4="yes",'Data Transformation'!F5332,'Data Transformation'!D5332)</f>
        <v>7.5959789999999999E-2</v>
      </c>
      <c r="I5332">
        <f t="shared" si="280"/>
        <v>312</v>
      </c>
    </row>
    <row r="5333" spans="2:9" x14ac:dyDescent="0.25">
      <c r="B5333">
        <f>IF('Input and Summary Results'!D4915=0,FALSE,'Input and Summary Results'!$B4915)</f>
        <v>312</v>
      </c>
      <c r="C5333">
        <f>IF(OR(B5333=0,'Input and Summary Results'!D4915=0,'Input and Summary Results'!D4915=""),FALSE,'Input and Summary Results'!$D4915)</f>
        <v>1.1860692100000001</v>
      </c>
      <c r="D5333">
        <f>IF(OR(B5333=0,'Input and Summary Results'!E4915=0),FALSE,'Input and Summary Results'!$E4915)</f>
        <v>6.5092720000000007E-2</v>
      </c>
      <c r="E5333">
        <f t="shared" si="278"/>
        <v>7.411003189848922E-2</v>
      </c>
      <c r="F5333">
        <f t="shared" si="279"/>
        <v>2.3818374376314854E-2</v>
      </c>
      <c r="G5333">
        <f>IF('Input and Summary Results'!$J$4="yes",IF(C5333=FALSE,FALSE,IF('Data Transformation'!E5333&lt;$R$10,E5333,$R$10)),IF(C5333=FALSE,FALSE,IF(C5333&lt;$R$10,C5333,$R$10)))</f>
        <v>1.1860692100000001</v>
      </c>
      <c r="H5333">
        <f>IF('Input and Summary Results'!$J$4="yes",'Data Transformation'!F5333,'Data Transformation'!D5333)</f>
        <v>6.5092720000000007E-2</v>
      </c>
      <c r="I5333">
        <f t="shared" si="280"/>
        <v>312</v>
      </c>
    </row>
    <row r="5334" spans="2:9" x14ac:dyDescent="0.25">
      <c r="B5334">
        <f>IF('Input and Summary Results'!D4916=0,FALSE,'Input and Summary Results'!$B4916)</f>
        <v>312</v>
      </c>
      <c r="C5334">
        <f>IF(OR(B5334=0,'Input and Summary Results'!D4916=0,'Input and Summary Results'!D4916=""),FALSE,'Input and Summary Results'!$D4916)</f>
        <v>1.3134058900000001</v>
      </c>
      <c r="D5334">
        <f>IF(OR(B5334=0,'Input and Summary Results'!E4916=0),FALSE,'Input and Summary Results'!$E4916)</f>
        <v>7.1413939999999995E-2</v>
      </c>
      <c r="E5334">
        <f t="shared" si="278"/>
        <v>0.11839895955989171</v>
      </c>
      <c r="F5334">
        <f t="shared" si="279"/>
        <v>2.3597922162508344E-2</v>
      </c>
      <c r="G5334">
        <f>IF('Input and Summary Results'!$J$4="yes",IF(C5334=FALSE,FALSE,IF('Data Transformation'!E5334&lt;$R$10,E5334,$R$10)),IF(C5334=FALSE,FALSE,IF(C5334&lt;$R$10,C5334,$R$10)))</f>
        <v>1.3134058900000001</v>
      </c>
      <c r="H5334">
        <f>IF('Input and Summary Results'!$J$4="yes",'Data Transformation'!F5334,'Data Transformation'!D5334)</f>
        <v>7.1413939999999995E-2</v>
      </c>
      <c r="I5334">
        <f t="shared" si="280"/>
        <v>312</v>
      </c>
    </row>
    <row r="5335" spans="2:9" x14ac:dyDescent="0.25">
      <c r="B5335">
        <f>IF('Input and Summary Results'!D4917=0,FALSE,'Input and Summary Results'!$B4917)</f>
        <v>313</v>
      </c>
      <c r="C5335">
        <f>IF(OR(B5335=0,'Input and Summary Results'!D4917=0,'Input and Summary Results'!D4917=""),FALSE,'Input and Summary Results'!$D4917)</f>
        <v>0.70225607000000001</v>
      </c>
      <c r="D5335">
        <f>IF(OR(B5335=0,'Input and Summary Results'!E4917=0),FALSE,'Input and Summary Results'!$E4917)</f>
        <v>5.8114289999999999E-2</v>
      </c>
      <c r="E5335">
        <f t="shared" si="278"/>
        <v>-0.15350449825509604</v>
      </c>
      <c r="F5335">
        <f t="shared" si="279"/>
        <v>3.5915106949520562E-2</v>
      </c>
      <c r="G5335">
        <f>IF('Input and Summary Results'!$J$4="yes",IF(C5335=FALSE,FALSE,IF('Data Transformation'!E5335&lt;$R$10,E5335,$R$10)),IF(C5335=FALSE,FALSE,IF(C5335&lt;$R$10,C5335,$R$10)))</f>
        <v>0.70225607000000001</v>
      </c>
      <c r="H5335">
        <f>IF('Input and Summary Results'!$J$4="yes",'Data Transformation'!F5335,'Data Transformation'!D5335)</f>
        <v>5.8114289999999999E-2</v>
      </c>
      <c r="I5335">
        <f t="shared" si="280"/>
        <v>313</v>
      </c>
    </row>
    <row r="5336" spans="2:9" x14ac:dyDescent="0.25">
      <c r="B5336">
        <f>IF('Input and Summary Results'!D4918=0,FALSE,'Input and Summary Results'!$B4918)</f>
        <v>313</v>
      </c>
      <c r="C5336">
        <f>IF(OR(B5336=0,'Input and Summary Results'!D4918=0,'Input and Summary Results'!D4918=""),FALSE,'Input and Summary Results'!$D4918)</f>
        <v>0.85562070000000001</v>
      </c>
      <c r="D5336">
        <f>IF(OR(B5336=0,'Input and Summary Results'!E4918=0),FALSE,'Input and Summary Results'!$E4918)</f>
        <v>7.6558660000000001E-2</v>
      </c>
      <c r="E5336">
        <f t="shared" si="278"/>
        <v>-6.7718717103047693E-2</v>
      </c>
      <c r="F5336">
        <f t="shared" si="279"/>
        <v>3.8833163386533309E-2</v>
      </c>
      <c r="G5336">
        <f>IF('Input and Summary Results'!$J$4="yes",IF(C5336=FALSE,FALSE,IF('Data Transformation'!E5336&lt;$R$10,E5336,$R$10)),IF(C5336=FALSE,FALSE,IF(C5336&lt;$R$10,C5336,$R$10)))</f>
        <v>0.85562070000000001</v>
      </c>
      <c r="H5336">
        <f>IF('Input and Summary Results'!$J$4="yes",'Data Transformation'!F5336,'Data Transformation'!D5336)</f>
        <v>7.6558660000000001E-2</v>
      </c>
      <c r="I5336">
        <f t="shared" si="280"/>
        <v>313</v>
      </c>
    </row>
    <row r="5337" spans="2:9" x14ac:dyDescent="0.25">
      <c r="B5337">
        <f>IF('Input and Summary Results'!D4919=0,FALSE,'Input and Summary Results'!$B4919)</f>
        <v>313</v>
      </c>
      <c r="C5337">
        <f>IF(OR(B5337=0,'Input and Summary Results'!D4919=0,'Input and Summary Results'!D4919=""),FALSE,'Input and Summary Results'!$D4919)</f>
        <v>0.94753461000000005</v>
      </c>
      <c r="D5337">
        <f>IF(OR(B5337=0,'Input and Summary Results'!E4919=0),FALSE,'Input and Summary Results'!$E4919)</f>
        <v>0.10075242</v>
      </c>
      <c r="E5337">
        <f t="shared" si="278"/>
        <v>-2.340491786912207E-2</v>
      </c>
      <c r="F5337">
        <f t="shared" si="279"/>
        <v>4.6147707765524251E-2</v>
      </c>
      <c r="G5337">
        <f>IF('Input and Summary Results'!$J$4="yes",IF(C5337=FALSE,FALSE,IF('Data Transformation'!E5337&lt;$R$10,E5337,$R$10)),IF(C5337=FALSE,FALSE,IF(C5337&lt;$R$10,C5337,$R$10)))</f>
        <v>0.94753461000000005</v>
      </c>
      <c r="H5337">
        <f>IF('Input and Summary Results'!$J$4="yes",'Data Transformation'!F5337,'Data Transformation'!D5337)</f>
        <v>0.10075242</v>
      </c>
      <c r="I5337">
        <f t="shared" si="280"/>
        <v>313</v>
      </c>
    </row>
    <row r="5338" spans="2:9" x14ac:dyDescent="0.25">
      <c r="B5338">
        <f>IF('Input and Summary Results'!D4920=0,FALSE,'Input and Summary Results'!$B4920)</f>
        <v>313</v>
      </c>
      <c r="C5338">
        <f>IF(OR(B5338=0,'Input and Summary Results'!D4920=0,'Input and Summary Results'!D4920=""),FALSE,'Input and Summary Results'!$D4920)</f>
        <v>0.99105549999999998</v>
      </c>
      <c r="D5338">
        <f>IF(OR(B5338=0,'Input and Summary Results'!E4920=0),FALSE,'Input and Summary Results'!$E4920)</f>
        <v>4.0647080000000002E-2</v>
      </c>
      <c r="E5338">
        <f t="shared" si="278"/>
        <v>-3.9020239518300702E-3</v>
      </c>
      <c r="F5338">
        <f t="shared" si="279"/>
        <v>1.7800045224510636E-2</v>
      </c>
      <c r="G5338">
        <f>IF('Input and Summary Results'!$J$4="yes",IF(C5338=FALSE,FALSE,IF('Data Transformation'!E5338&lt;$R$10,E5338,$R$10)),IF(C5338=FALSE,FALSE,IF(C5338&lt;$R$10,C5338,$R$10)))</f>
        <v>0.99105549999999998</v>
      </c>
      <c r="H5338">
        <f>IF('Input and Summary Results'!$J$4="yes",'Data Transformation'!F5338,'Data Transformation'!D5338)</f>
        <v>4.0647080000000002E-2</v>
      </c>
      <c r="I5338">
        <f t="shared" si="280"/>
        <v>313</v>
      </c>
    </row>
    <row r="5339" spans="2:9" x14ac:dyDescent="0.25">
      <c r="B5339">
        <f>IF('Input and Summary Results'!D4921=0,FALSE,'Input and Summary Results'!$B4921)</f>
        <v>313</v>
      </c>
      <c r="C5339">
        <f>IF(OR(B5339=0,'Input and Summary Results'!D4921=0,'Input and Summary Results'!D4921=""),FALSE,'Input and Summary Results'!$D4921)</f>
        <v>1.1457628200000001</v>
      </c>
      <c r="D5339">
        <f>IF(OR(B5339=0,'Input and Summary Results'!E4921=0),FALSE,'Input and Summary Results'!$E4921)</f>
        <v>7.1795579999999998E-2</v>
      </c>
      <c r="E5339">
        <f t="shared" si="278"/>
        <v>5.9094725287637678E-2</v>
      </c>
      <c r="F5339">
        <f t="shared" si="279"/>
        <v>2.7195228520331981E-2</v>
      </c>
      <c r="G5339">
        <f>IF('Input and Summary Results'!$J$4="yes",IF(C5339=FALSE,FALSE,IF('Data Transformation'!E5339&lt;$R$10,E5339,$R$10)),IF(C5339=FALSE,FALSE,IF(C5339&lt;$R$10,C5339,$R$10)))</f>
        <v>1.1457628200000001</v>
      </c>
      <c r="H5339">
        <f>IF('Input and Summary Results'!$J$4="yes",'Data Transformation'!F5339,'Data Transformation'!D5339)</f>
        <v>7.1795579999999998E-2</v>
      </c>
      <c r="I5339">
        <f t="shared" si="280"/>
        <v>313</v>
      </c>
    </row>
    <row r="5340" spans="2:9" x14ac:dyDescent="0.25">
      <c r="B5340">
        <f>IF('Input and Summary Results'!D4922=0,FALSE,'Input and Summary Results'!$B4922)</f>
        <v>313</v>
      </c>
      <c r="C5340">
        <f>IF(OR(B5340=0,'Input and Summary Results'!D4922=0,'Input and Summary Results'!D4922=""),FALSE,'Input and Summary Results'!$D4922)</f>
        <v>1.1927792800000001</v>
      </c>
      <c r="D5340">
        <f>IF(OR(B5340=0,'Input and Summary Results'!E4922=0),FALSE,'Input and Summary Results'!$E4922)</f>
        <v>6.3937820000000006E-2</v>
      </c>
      <c r="E5340">
        <f t="shared" si="278"/>
        <v>7.6560086296864199E-2</v>
      </c>
      <c r="F5340">
        <f t="shared" si="279"/>
        <v>2.3264164917418752E-2</v>
      </c>
      <c r="G5340">
        <f>IF('Input and Summary Results'!$J$4="yes",IF(C5340=FALSE,FALSE,IF('Data Transformation'!E5340&lt;$R$10,E5340,$R$10)),IF(C5340=FALSE,FALSE,IF(C5340&lt;$R$10,C5340,$R$10)))</f>
        <v>1.1927792800000001</v>
      </c>
      <c r="H5340">
        <f>IF('Input and Summary Results'!$J$4="yes",'Data Transformation'!F5340,'Data Transformation'!D5340)</f>
        <v>6.3937820000000006E-2</v>
      </c>
      <c r="I5340">
        <f t="shared" si="280"/>
        <v>313</v>
      </c>
    </row>
    <row r="5341" spans="2:9" x14ac:dyDescent="0.25">
      <c r="B5341">
        <f>IF('Input and Summary Results'!D4923=0,FALSE,'Input and Summary Results'!$B4923)</f>
        <v>313</v>
      </c>
      <c r="C5341">
        <f>IF(OR(B5341=0,'Input and Summary Results'!D4923=0,'Input and Summary Results'!D4923=""),FALSE,'Input and Summary Results'!$D4923)</f>
        <v>1.2049216899999999</v>
      </c>
      <c r="D5341">
        <f>IF(OR(B5341=0,'Input and Summary Results'!E4923=0),FALSE,'Input and Summary Results'!$E4923)</f>
        <v>3.5386969999999997E-2</v>
      </c>
      <c r="E5341">
        <f t="shared" si="278"/>
        <v>8.0958822258583363E-2</v>
      </c>
      <c r="F5341">
        <f t="shared" si="279"/>
        <v>1.2746010888060284E-2</v>
      </c>
      <c r="G5341">
        <f>IF('Input and Summary Results'!$J$4="yes",IF(C5341=FALSE,FALSE,IF('Data Transformation'!E5341&lt;$R$10,E5341,$R$10)),IF(C5341=FALSE,FALSE,IF(C5341&lt;$R$10,C5341,$R$10)))</f>
        <v>1.2049216899999999</v>
      </c>
      <c r="H5341">
        <f>IF('Input and Summary Results'!$J$4="yes",'Data Transformation'!F5341,'Data Transformation'!D5341)</f>
        <v>3.5386969999999997E-2</v>
      </c>
      <c r="I5341">
        <f t="shared" si="280"/>
        <v>313</v>
      </c>
    </row>
    <row r="5342" spans="2:9" x14ac:dyDescent="0.25">
      <c r="B5342">
        <f>IF('Input and Summary Results'!D4924=0,FALSE,'Input and Summary Results'!$B4924)</f>
        <v>313</v>
      </c>
      <c r="C5342">
        <f>IF(OR(B5342=0,'Input and Summary Results'!D4924=0,'Input and Summary Results'!D4924=""),FALSE,'Input and Summary Results'!$D4924)</f>
        <v>1.2067247999999999</v>
      </c>
      <c r="D5342">
        <f>IF(OR(B5342=0,'Input and Summary Results'!E4924=0),FALSE,'Input and Summary Results'!$E4924)</f>
        <v>5.5995169999999997E-2</v>
      </c>
      <c r="E5342">
        <f t="shared" si="278"/>
        <v>8.1608238225996124E-2</v>
      </c>
      <c r="F5342">
        <f t="shared" si="279"/>
        <v>2.0138729045760889E-2</v>
      </c>
      <c r="G5342">
        <f>IF('Input and Summary Results'!$J$4="yes",IF(C5342=FALSE,FALSE,IF('Data Transformation'!E5342&lt;$R$10,E5342,$R$10)),IF(C5342=FALSE,FALSE,IF(C5342&lt;$R$10,C5342,$R$10)))</f>
        <v>1.2067247999999999</v>
      </c>
      <c r="H5342">
        <f>IF('Input and Summary Results'!$J$4="yes",'Data Transformation'!F5342,'Data Transformation'!D5342)</f>
        <v>5.5995169999999997E-2</v>
      </c>
      <c r="I5342">
        <f t="shared" si="280"/>
        <v>313</v>
      </c>
    </row>
    <row r="5343" spans="2:9" x14ac:dyDescent="0.25">
      <c r="B5343">
        <f>IF('Input and Summary Results'!D4925=0,FALSE,'Input and Summary Results'!$B4925)</f>
        <v>313</v>
      </c>
      <c r="C5343">
        <f>IF(OR(B5343=0,'Input and Summary Results'!D4925=0,'Input and Summary Results'!D4925=""),FALSE,'Input and Summary Results'!$D4925)</f>
        <v>1.2289336099999999</v>
      </c>
      <c r="D5343">
        <f>IF(OR(B5343=0,'Input and Summary Results'!E4925=0),FALSE,'Input and Summary Results'!$E4925)</f>
        <v>4.2974180000000001E-2</v>
      </c>
      <c r="E5343">
        <f t="shared" si="278"/>
        <v>8.95284218698153E-2</v>
      </c>
      <c r="F5343">
        <f t="shared" si="279"/>
        <v>1.5176404948351931E-2</v>
      </c>
      <c r="G5343">
        <f>IF('Input and Summary Results'!$J$4="yes",IF(C5343=FALSE,FALSE,IF('Data Transformation'!E5343&lt;$R$10,E5343,$R$10)),IF(C5343=FALSE,FALSE,IF(C5343&lt;$R$10,C5343,$R$10)))</f>
        <v>1.2289336099999999</v>
      </c>
      <c r="H5343">
        <f>IF('Input and Summary Results'!$J$4="yes",'Data Transformation'!F5343,'Data Transformation'!D5343)</f>
        <v>4.2974180000000001E-2</v>
      </c>
      <c r="I5343">
        <f t="shared" si="280"/>
        <v>313</v>
      </c>
    </row>
    <row r="5344" spans="2:9" x14ac:dyDescent="0.25">
      <c r="B5344">
        <f>IF('Input and Summary Results'!D4926=0,FALSE,'Input and Summary Results'!$B4926)</f>
        <v>314</v>
      </c>
      <c r="C5344">
        <f>IF(OR(B5344=0,'Input and Summary Results'!D4926=0,'Input and Summary Results'!D4926=""),FALSE,'Input and Summary Results'!$D4926)</f>
        <v>1.1914687900000001</v>
      </c>
      <c r="D5344">
        <f>IF(OR(B5344=0,'Input and Summary Results'!E4926=0),FALSE,'Input and Summary Results'!$E4926)</f>
        <v>6.3826919999999995E-2</v>
      </c>
      <c r="E5344">
        <f t="shared" si="278"/>
        <v>7.6082670678863096E-2</v>
      </c>
      <c r="F5344">
        <f t="shared" si="279"/>
        <v>2.3249357022604004E-2</v>
      </c>
      <c r="G5344">
        <f>IF('Input and Summary Results'!$J$4="yes",IF(C5344=FALSE,FALSE,IF('Data Transformation'!E5344&lt;$R$10,E5344,$R$10)),IF(C5344=FALSE,FALSE,IF(C5344&lt;$R$10,C5344,$R$10)))</f>
        <v>1.1914687900000001</v>
      </c>
      <c r="H5344">
        <f>IF('Input and Summary Results'!$J$4="yes",'Data Transformation'!F5344,'Data Transformation'!D5344)</f>
        <v>6.3826919999999995E-2</v>
      </c>
      <c r="I5344">
        <f t="shared" si="280"/>
        <v>314</v>
      </c>
    </row>
    <row r="5345" spans="2:9" x14ac:dyDescent="0.25">
      <c r="B5345">
        <f>IF('Input and Summary Results'!D4927=0,FALSE,'Input and Summary Results'!$B4927)</f>
        <v>314</v>
      </c>
      <c r="C5345">
        <f>IF(OR(B5345=0,'Input and Summary Results'!D4927=0,'Input and Summary Results'!D4927=""),FALSE,'Input and Summary Results'!$D4927)</f>
        <v>1.25929497</v>
      </c>
      <c r="D5345">
        <f>IF(OR(B5345=0,'Input and Summary Results'!E4927=0),FALSE,'Input and Summary Results'!$E4927)</f>
        <v>5.6483749999999999E-2</v>
      </c>
      <c r="E5345">
        <f t="shared" si="278"/>
        <v>0.10012746866147838</v>
      </c>
      <c r="F5345">
        <f t="shared" si="279"/>
        <v>1.9466406270168775E-2</v>
      </c>
      <c r="G5345">
        <f>IF('Input and Summary Results'!$J$4="yes",IF(C5345=FALSE,FALSE,IF('Data Transformation'!E5345&lt;$R$10,E5345,$R$10)),IF(C5345=FALSE,FALSE,IF(C5345&lt;$R$10,C5345,$R$10)))</f>
        <v>1.25929497</v>
      </c>
      <c r="H5345">
        <f>IF('Input and Summary Results'!$J$4="yes",'Data Transformation'!F5345,'Data Transformation'!D5345)</f>
        <v>5.6483749999999999E-2</v>
      </c>
      <c r="I5345">
        <f t="shared" si="280"/>
        <v>314</v>
      </c>
    </row>
    <row r="5346" spans="2:9" x14ac:dyDescent="0.25">
      <c r="B5346">
        <f>IF('Input and Summary Results'!D4928=0,FALSE,'Input and Summary Results'!$B4928)</f>
        <v>314</v>
      </c>
      <c r="C5346">
        <f>IF(OR(B5346=0,'Input and Summary Results'!D4928=0,'Input and Summary Results'!D4928=""),FALSE,'Input and Summary Results'!$D4928)</f>
        <v>1.28113254</v>
      </c>
      <c r="D5346">
        <f>IF(OR(B5346=0,'Input and Summary Results'!E4928=0),FALSE,'Input and Summary Results'!$E4928)</f>
        <v>4.5937899999999997E-2</v>
      </c>
      <c r="E5346">
        <f t="shared" si="278"/>
        <v>0.10759406215140933</v>
      </c>
      <c r="F5346">
        <f t="shared" si="279"/>
        <v>1.5562049965571869E-2</v>
      </c>
      <c r="G5346">
        <f>IF('Input and Summary Results'!$J$4="yes",IF(C5346=FALSE,FALSE,IF('Data Transformation'!E5346&lt;$R$10,E5346,$R$10)),IF(C5346=FALSE,FALSE,IF(C5346&lt;$R$10,C5346,$R$10)))</f>
        <v>1.28113254</v>
      </c>
      <c r="H5346">
        <f>IF('Input and Summary Results'!$J$4="yes",'Data Transformation'!F5346,'Data Transformation'!D5346)</f>
        <v>4.5937899999999997E-2</v>
      </c>
      <c r="I5346">
        <f t="shared" si="280"/>
        <v>314</v>
      </c>
    </row>
    <row r="5347" spans="2:9" x14ac:dyDescent="0.25">
      <c r="B5347">
        <f>IF('Input and Summary Results'!D4929=0,FALSE,'Input and Summary Results'!$B4929)</f>
        <v>314</v>
      </c>
      <c r="C5347">
        <f>IF(OR(B5347=0,'Input and Summary Results'!D4929=0,'Input and Summary Results'!D4929=""),FALSE,'Input and Summary Results'!$D4929)</f>
        <v>1.29214012</v>
      </c>
      <c r="D5347">
        <f>IF(OR(B5347=0,'Input and Summary Results'!E4929=0),FALSE,'Input and Summary Results'!$E4929)</f>
        <v>6.0960779999999999E-2</v>
      </c>
      <c r="E5347">
        <f t="shared" si="278"/>
        <v>0.11130961121572867</v>
      </c>
      <c r="F5347">
        <f t="shared" si="279"/>
        <v>2.047531696485053E-2</v>
      </c>
      <c r="G5347">
        <f>IF('Input and Summary Results'!$J$4="yes",IF(C5347=FALSE,FALSE,IF('Data Transformation'!E5347&lt;$R$10,E5347,$R$10)),IF(C5347=FALSE,FALSE,IF(C5347&lt;$R$10,C5347,$R$10)))</f>
        <v>1.29214012</v>
      </c>
      <c r="H5347">
        <f>IF('Input and Summary Results'!$J$4="yes",'Data Transformation'!F5347,'Data Transformation'!D5347)</f>
        <v>6.0960779999999999E-2</v>
      </c>
      <c r="I5347">
        <f t="shared" si="280"/>
        <v>314</v>
      </c>
    </row>
    <row r="5348" spans="2:9" x14ac:dyDescent="0.25">
      <c r="B5348">
        <f>IF('Input and Summary Results'!D4930=0,FALSE,'Input and Summary Results'!$B4930)</f>
        <v>314</v>
      </c>
      <c r="C5348">
        <f>IF(OR(B5348=0,'Input and Summary Results'!D4930=0,'Input and Summary Results'!D4930=""),FALSE,'Input and Summary Results'!$D4930)</f>
        <v>1.3242058800000001</v>
      </c>
      <c r="D5348">
        <f>IF(OR(B5348=0,'Input and Summary Results'!E4930=0),FALSE,'Input and Summary Results'!$E4930)</f>
        <v>6.1065080000000001E-2</v>
      </c>
      <c r="E5348">
        <f t="shared" si="278"/>
        <v>0.12195551198955483</v>
      </c>
      <c r="F5348">
        <f t="shared" si="279"/>
        <v>2.0013689049621197E-2</v>
      </c>
      <c r="G5348">
        <f>IF('Input and Summary Results'!$J$4="yes",IF(C5348=FALSE,FALSE,IF('Data Transformation'!E5348&lt;$R$10,E5348,$R$10)),IF(C5348=FALSE,FALSE,IF(C5348&lt;$R$10,C5348,$R$10)))</f>
        <v>1.3242058800000001</v>
      </c>
      <c r="H5348">
        <f>IF('Input and Summary Results'!$J$4="yes",'Data Transformation'!F5348,'Data Transformation'!D5348)</f>
        <v>6.1065080000000001E-2</v>
      </c>
      <c r="I5348">
        <f t="shared" si="280"/>
        <v>314</v>
      </c>
    </row>
    <row r="5349" spans="2:9" x14ac:dyDescent="0.25">
      <c r="B5349">
        <f>IF('Input and Summary Results'!D4931=0,FALSE,'Input and Summary Results'!$B4931)</f>
        <v>314</v>
      </c>
      <c r="C5349">
        <f>IF(OR(B5349=0,'Input and Summary Results'!D4931=0,'Input and Summary Results'!D4931=""),FALSE,'Input and Summary Results'!$D4931)</f>
        <v>1.3786552999999999</v>
      </c>
      <c r="D5349">
        <f>IF(OR(B5349=0,'Input and Summary Results'!E4931=0),FALSE,'Input and Summary Results'!$E4931)</f>
        <v>7.6487650000000004E-2</v>
      </c>
      <c r="E5349">
        <f t="shared" si="278"/>
        <v>0.13945569473206434</v>
      </c>
      <c r="F5349">
        <f t="shared" si="279"/>
        <v>2.4078274025421731E-2</v>
      </c>
      <c r="G5349">
        <f>IF('Input and Summary Results'!$J$4="yes",IF(C5349=FALSE,FALSE,IF('Data Transformation'!E5349&lt;$R$10,E5349,$R$10)),IF(C5349=FALSE,FALSE,IF(C5349&lt;$R$10,C5349,$R$10)))</f>
        <v>1.3786552999999999</v>
      </c>
      <c r="H5349">
        <f>IF('Input and Summary Results'!$J$4="yes",'Data Transformation'!F5349,'Data Transformation'!D5349)</f>
        <v>7.6487650000000004E-2</v>
      </c>
      <c r="I5349">
        <f t="shared" si="280"/>
        <v>314</v>
      </c>
    </row>
    <row r="5350" spans="2:9" x14ac:dyDescent="0.25">
      <c r="B5350">
        <f>IF('Input and Summary Results'!D4932=0,FALSE,'Input and Summary Results'!$B4932)</f>
        <v>315</v>
      </c>
      <c r="C5350">
        <f>IF(OR(B5350=0,'Input and Summary Results'!D4932=0,'Input and Summary Results'!D4932=""),FALSE,'Input and Summary Results'!$D4932)</f>
        <v>0.44876416000000002</v>
      </c>
      <c r="D5350">
        <f>IF(OR(B5350=0,'Input and Summary Results'!E4932=0),FALSE,'Input and Summary Results'!$E4932)</f>
        <v>7.8308740000000002E-2</v>
      </c>
      <c r="E5350">
        <f t="shared" si="278"/>
        <v>-0.34798183476383632</v>
      </c>
      <c r="F5350">
        <f t="shared" si="279"/>
        <v>7.5732414014523797E-2</v>
      </c>
      <c r="G5350">
        <f>IF('Input and Summary Results'!$J$4="yes",IF(C5350=FALSE,FALSE,IF('Data Transformation'!E5350&lt;$R$10,E5350,$R$10)),IF(C5350=FALSE,FALSE,IF(C5350&lt;$R$10,C5350,$R$10)))</f>
        <v>0.44876416000000002</v>
      </c>
      <c r="H5350">
        <f>IF('Input and Summary Results'!$J$4="yes",'Data Transformation'!F5350,'Data Transformation'!D5350)</f>
        <v>7.8308740000000002E-2</v>
      </c>
      <c r="I5350">
        <f t="shared" si="280"/>
        <v>315</v>
      </c>
    </row>
    <row r="5351" spans="2:9" x14ac:dyDescent="0.25">
      <c r="B5351">
        <f>IF('Input and Summary Results'!D4933=0,FALSE,'Input and Summary Results'!$B4933)</f>
        <v>315</v>
      </c>
      <c r="C5351">
        <f>IF(OR(B5351=0,'Input and Summary Results'!D4933=0,'Input and Summary Results'!D4933=""),FALSE,'Input and Summary Results'!$D4933)</f>
        <v>1.18866665</v>
      </c>
      <c r="D5351">
        <f>IF(OR(B5351=0,'Input and Summary Results'!E4933=0),FALSE,'Input and Summary Results'!$E4933)</f>
        <v>6.3591750000000002E-2</v>
      </c>
      <c r="E5351">
        <f t="shared" si="278"/>
        <v>7.5060078030294727E-2</v>
      </c>
      <c r="F5351">
        <f t="shared" si="279"/>
        <v>2.3218300521849419E-2</v>
      </c>
      <c r="G5351">
        <f>IF('Input and Summary Results'!$J$4="yes",IF(C5351=FALSE,FALSE,IF('Data Transformation'!E5351&lt;$R$10,E5351,$R$10)),IF(C5351=FALSE,FALSE,IF(C5351&lt;$R$10,C5351,$R$10)))</f>
        <v>1.18866665</v>
      </c>
      <c r="H5351">
        <f>IF('Input and Summary Results'!$J$4="yes",'Data Transformation'!F5351,'Data Transformation'!D5351)</f>
        <v>6.3591750000000002E-2</v>
      </c>
      <c r="I5351">
        <f t="shared" si="280"/>
        <v>315</v>
      </c>
    </row>
    <row r="5352" spans="2:9" x14ac:dyDescent="0.25">
      <c r="B5352">
        <f>IF('Input and Summary Results'!D4934=0,FALSE,'Input and Summary Results'!$B4934)</f>
        <v>315</v>
      </c>
      <c r="C5352">
        <f>IF(OR(B5352=0,'Input and Summary Results'!D4934=0,'Input and Summary Results'!D4934=""),FALSE,'Input and Summary Results'!$D4934)</f>
        <v>1.2554945799999999</v>
      </c>
      <c r="D5352">
        <f>IF(OR(B5352=0,'Input and Summary Results'!E4934=0),FALSE,'Input and Summary Results'!$E4934)</f>
        <v>5.0821619999999998E-2</v>
      </c>
      <c r="E5352">
        <f t="shared" si="278"/>
        <v>9.8814842193367503E-2</v>
      </c>
      <c r="F5352">
        <f t="shared" si="279"/>
        <v>1.7568043248741064E-2</v>
      </c>
      <c r="G5352">
        <f>IF('Input and Summary Results'!$J$4="yes",IF(C5352=FALSE,FALSE,IF('Data Transformation'!E5352&lt;$R$10,E5352,$R$10)),IF(C5352=FALSE,FALSE,IF(C5352&lt;$R$10,C5352,$R$10)))</f>
        <v>1.2554945799999999</v>
      </c>
      <c r="H5352">
        <f>IF('Input and Summary Results'!$J$4="yes",'Data Transformation'!F5352,'Data Transformation'!D5352)</f>
        <v>5.0821619999999998E-2</v>
      </c>
      <c r="I5352">
        <f t="shared" si="280"/>
        <v>315</v>
      </c>
    </row>
    <row r="5353" spans="2:9" x14ac:dyDescent="0.25">
      <c r="B5353">
        <f>IF('Input and Summary Results'!D4935=0,FALSE,'Input and Summary Results'!$B4935)</f>
        <v>315</v>
      </c>
      <c r="C5353">
        <f>IF(OR(B5353=0,'Input and Summary Results'!D4935=0,'Input and Summary Results'!D4935=""),FALSE,'Input and Summary Results'!$D4935)</f>
        <v>1.2724168199999999</v>
      </c>
      <c r="D5353">
        <f>IF(OR(B5353=0,'Input and Summary Results'!E4935=0),FALSE,'Input and Summary Results'!$E4935)</f>
        <v>4.5057590000000002E-2</v>
      </c>
      <c r="E5353">
        <f t="shared" si="278"/>
        <v>0.10462940138542343</v>
      </c>
      <c r="F5353">
        <f t="shared" si="279"/>
        <v>1.5368386956720678E-2</v>
      </c>
      <c r="G5353">
        <f>IF('Input and Summary Results'!$J$4="yes",IF(C5353=FALSE,FALSE,IF('Data Transformation'!E5353&lt;$R$10,E5353,$R$10)),IF(C5353=FALSE,FALSE,IF(C5353&lt;$R$10,C5353,$R$10)))</f>
        <v>1.2724168199999999</v>
      </c>
      <c r="H5353">
        <f>IF('Input and Summary Results'!$J$4="yes",'Data Transformation'!F5353,'Data Transformation'!D5353)</f>
        <v>4.5057590000000002E-2</v>
      </c>
      <c r="I5353">
        <f t="shared" si="280"/>
        <v>315</v>
      </c>
    </row>
    <row r="5354" spans="2:9" x14ac:dyDescent="0.25">
      <c r="B5354">
        <f>IF('Input and Summary Results'!D4936=0,FALSE,'Input and Summary Results'!$B4936)</f>
        <v>315</v>
      </c>
      <c r="C5354">
        <f>IF(OR(B5354=0,'Input and Summary Results'!D4936=0,'Input and Summary Results'!D4936=""),FALSE,'Input and Summary Results'!$D4936)</f>
        <v>1.2911687199999999</v>
      </c>
      <c r="D5354">
        <f>IF(OR(B5354=0,'Input and Summary Results'!E4936=0),FALSE,'Input and Summary Results'!$E4936)</f>
        <v>5.6485199999999999E-2</v>
      </c>
      <c r="E5354">
        <f t="shared" ref="E5354:E5417" si="281">IF(C5354=FALSE,FALSE,LOG10(C5354))</f>
        <v>0.11098299623801282</v>
      </c>
      <c r="F5354">
        <f t="shared" ref="F5354:F5417" si="282">IF(D5354=FALSE, FALSE,0.434*D5354/C5354)</f>
        <v>1.898634657134507E-2</v>
      </c>
      <c r="G5354">
        <f>IF('Input and Summary Results'!$J$4="yes",IF(C5354=FALSE,FALSE,IF('Data Transformation'!E5354&lt;$R$10,E5354,$R$10)),IF(C5354=FALSE,FALSE,IF(C5354&lt;$R$10,C5354,$R$10)))</f>
        <v>1.2911687199999999</v>
      </c>
      <c r="H5354">
        <f>IF('Input and Summary Results'!$J$4="yes",'Data Transformation'!F5354,'Data Transformation'!D5354)</f>
        <v>5.6485199999999999E-2</v>
      </c>
      <c r="I5354">
        <f t="shared" si="280"/>
        <v>315</v>
      </c>
    </row>
    <row r="5355" spans="2:9" x14ac:dyDescent="0.25">
      <c r="B5355">
        <f>IF('Input and Summary Results'!D4937=0,FALSE,'Input and Summary Results'!$B4937)</f>
        <v>315</v>
      </c>
      <c r="C5355">
        <f>IF(OR(B5355=0,'Input and Summary Results'!D4937=0,'Input and Summary Results'!D4937=""),FALSE,'Input and Summary Results'!$D4937)</f>
        <v>1.33835277</v>
      </c>
      <c r="D5355">
        <f>IF(OR(B5355=0,'Input and Summary Results'!E4937=0),FALSE,'Input and Summary Results'!$E4937)</f>
        <v>7.5139949999999997E-2</v>
      </c>
      <c r="E5355">
        <f t="shared" si="281"/>
        <v>0.12657060212476406</v>
      </c>
      <c r="F5355">
        <f t="shared" si="282"/>
        <v>2.4366324806874347E-2</v>
      </c>
      <c r="G5355">
        <f>IF('Input and Summary Results'!$J$4="yes",IF(C5355=FALSE,FALSE,IF('Data Transformation'!E5355&lt;$R$10,E5355,$R$10)),IF(C5355=FALSE,FALSE,IF(C5355&lt;$R$10,C5355,$R$10)))</f>
        <v>1.33835277</v>
      </c>
      <c r="H5355">
        <f>IF('Input and Summary Results'!$J$4="yes",'Data Transformation'!F5355,'Data Transformation'!D5355)</f>
        <v>7.5139949999999997E-2</v>
      </c>
      <c r="I5355">
        <f t="shared" si="280"/>
        <v>315</v>
      </c>
    </row>
    <row r="5356" spans="2:9" x14ac:dyDescent="0.25">
      <c r="B5356">
        <f>IF('Input and Summary Results'!D4938=0,FALSE,'Input and Summary Results'!$B4938)</f>
        <v>315</v>
      </c>
      <c r="C5356">
        <f>IF(OR(B5356=0,'Input and Summary Results'!D4938=0,'Input and Summary Results'!D4938=""),FALSE,'Input and Summary Results'!$D4938)</f>
        <v>1.3571460799999999</v>
      </c>
      <c r="D5356">
        <f>IF(OR(B5356=0,'Input and Summary Results'!E4938=0),FALSE,'Input and Summary Results'!$E4938)</f>
        <v>4.8526039999999999E-2</v>
      </c>
      <c r="E5356">
        <f t="shared" si="281"/>
        <v>0.13262659660847284</v>
      </c>
      <c r="F5356">
        <f t="shared" si="282"/>
        <v>1.5518079940222794E-2</v>
      </c>
      <c r="G5356">
        <f>IF('Input and Summary Results'!$J$4="yes",IF(C5356=FALSE,FALSE,IF('Data Transformation'!E5356&lt;$R$10,E5356,$R$10)),IF(C5356=FALSE,FALSE,IF(C5356&lt;$R$10,C5356,$R$10)))</f>
        <v>1.3571460799999999</v>
      </c>
      <c r="H5356">
        <f>IF('Input and Summary Results'!$J$4="yes",'Data Transformation'!F5356,'Data Transformation'!D5356)</f>
        <v>4.8526039999999999E-2</v>
      </c>
      <c r="I5356">
        <f t="shared" si="280"/>
        <v>315</v>
      </c>
    </row>
    <row r="5357" spans="2:9" x14ac:dyDescent="0.25">
      <c r="B5357" t="b">
        <f>IF('Input and Summary Results'!D4939=0,FALSE,'Input and Summary Results'!$B4939)</f>
        <v>0</v>
      </c>
      <c r="C5357" t="b">
        <f>IF(OR(B5357=0,'Input and Summary Results'!D4939=0,'Input and Summary Results'!D4939=""),FALSE,'Input and Summary Results'!$D4939)</f>
        <v>0</v>
      </c>
      <c r="D5357" t="b">
        <f>IF(OR(B5357=0,'Input and Summary Results'!E4939=0),FALSE,'Input and Summary Results'!$E4939)</f>
        <v>0</v>
      </c>
      <c r="E5357" t="b">
        <f t="shared" si="281"/>
        <v>0</v>
      </c>
      <c r="F5357" t="b">
        <f t="shared" si="282"/>
        <v>0</v>
      </c>
      <c r="G5357" t="b">
        <f>IF('Input and Summary Results'!$J$4="yes",IF(C5357=FALSE,FALSE,IF('Data Transformation'!E5357&lt;$R$10,E5357,$R$10)),IF(C5357=FALSE,FALSE,IF(C5357&lt;$R$10,C5357,$R$10)))</f>
        <v>0</v>
      </c>
      <c r="H5357" t="b">
        <f>IF('Input and Summary Results'!$J$4="yes",'Data Transformation'!F5357,'Data Transformation'!D5357)</f>
        <v>0</v>
      </c>
      <c r="I5357" t="str">
        <f t="shared" si="280"/>
        <v/>
      </c>
    </row>
    <row r="5358" spans="2:9" x14ac:dyDescent="0.25">
      <c r="B5358" t="b">
        <f>IF('Input and Summary Results'!D4940=0,FALSE,'Input and Summary Results'!$B4940)</f>
        <v>0</v>
      </c>
      <c r="C5358" t="b">
        <f>IF(OR(B5358=0,'Input and Summary Results'!D4940=0,'Input and Summary Results'!D4940=""),FALSE,'Input and Summary Results'!$D4940)</f>
        <v>0</v>
      </c>
      <c r="D5358" t="b">
        <f>IF(OR(B5358=0,'Input and Summary Results'!E4940=0),FALSE,'Input and Summary Results'!$E4940)</f>
        <v>0</v>
      </c>
      <c r="E5358" t="b">
        <f t="shared" si="281"/>
        <v>0</v>
      </c>
      <c r="F5358" t="b">
        <f t="shared" si="282"/>
        <v>0</v>
      </c>
      <c r="G5358" t="b">
        <f>IF('Input and Summary Results'!$J$4="yes",IF(C5358=FALSE,FALSE,IF('Data Transformation'!E5358&lt;$R$10,E5358,$R$10)),IF(C5358=FALSE,FALSE,IF(C5358&lt;$R$10,C5358,$R$10)))</f>
        <v>0</v>
      </c>
      <c r="H5358" t="b">
        <f>IF('Input and Summary Results'!$J$4="yes",'Data Transformation'!F5358,'Data Transformation'!D5358)</f>
        <v>0</v>
      </c>
      <c r="I5358" t="str">
        <f t="shared" si="280"/>
        <v/>
      </c>
    </row>
    <row r="5359" spans="2:9" x14ac:dyDescent="0.25">
      <c r="B5359" t="b">
        <f>IF('Input and Summary Results'!D4941=0,FALSE,'Input and Summary Results'!$B4941)</f>
        <v>0</v>
      </c>
      <c r="C5359" t="b">
        <f>IF(OR(B5359=0,'Input and Summary Results'!D4941=0,'Input and Summary Results'!D4941=""),FALSE,'Input and Summary Results'!$D4941)</f>
        <v>0</v>
      </c>
      <c r="D5359" t="b">
        <f>IF(OR(B5359=0,'Input and Summary Results'!E4941=0),FALSE,'Input and Summary Results'!$E4941)</f>
        <v>0</v>
      </c>
      <c r="E5359" t="b">
        <f t="shared" si="281"/>
        <v>0</v>
      </c>
      <c r="F5359" t="b">
        <f t="shared" si="282"/>
        <v>0</v>
      </c>
      <c r="G5359" t="b">
        <f>IF('Input and Summary Results'!$J$4="yes",IF(C5359=FALSE,FALSE,IF('Data Transformation'!E5359&lt;$R$10,E5359,$R$10)),IF(C5359=FALSE,FALSE,IF(C5359&lt;$R$10,C5359,$R$10)))</f>
        <v>0</v>
      </c>
      <c r="H5359" t="b">
        <f>IF('Input and Summary Results'!$J$4="yes",'Data Transformation'!F5359,'Data Transformation'!D5359)</f>
        <v>0</v>
      </c>
      <c r="I5359" t="str">
        <f t="shared" si="280"/>
        <v/>
      </c>
    </row>
    <row r="5360" spans="2:9" x14ac:dyDescent="0.25">
      <c r="B5360" t="b">
        <f>IF('Input and Summary Results'!D4942=0,FALSE,'Input and Summary Results'!$B4942)</f>
        <v>0</v>
      </c>
      <c r="C5360" t="b">
        <f>IF(OR(B5360=0,'Input and Summary Results'!D4942=0,'Input and Summary Results'!D4942=""),FALSE,'Input and Summary Results'!$D4942)</f>
        <v>0</v>
      </c>
      <c r="D5360" t="b">
        <f>IF(OR(B5360=0,'Input and Summary Results'!E4942=0),FALSE,'Input and Summary Results'!$E4942)</f>
        <v>0</v>
      </c>
      <c r="E5360" t="b">
        <f t="shared" si="281"/>
        <v>0</v>
      </c>
      <c r="F5360" t="b">
        <f t="shared" si="282"/>
        <v>0</v>
      </c>
      <c r="G5360" t="b">
        <f>IF('Input and Summary Results'!$J$4="yes",IF(C5360=FALSE,FALSE,IF('Data Transformation'!E5360&lt;$R$10,E5360,$R$10)),IF(C5360=FALSE,FALSE,IF(C5360&lt;$R$10,C5360,$R$10)))</f>
        <v>0</v>
      </c>
      <c r="H5360" t="b">
        <f>IF('Input and Summary Results'!$J$4="yes",'Data Transformation'!F5360,'Data Transformation'!D5360)</f>
        <v>0</v>
      </c>
      <c r="I5360" t="str">
        <f t="shared" si="280"/>
        <v/>
      </c>
    </row>
    <row r="5361" spans="2:9" x14ac:dyDescent="0.25">
      <c r="B5361" t="b">
        <f>IF('Input and Summary Results'!D4943=0,FALSE,'Input and Summary Results'!$B4943)</f>
        <v>0</v>
      </c>
      <c r="C5361" t="b">
        <f>IF(OR(B5361=0,'Input and Summary Results'!D4943=0,'Input and Summary Results'!D4943=""),FALSE,'Input and Summary Results'!$D4943)</f>
        <v>0</v>
      </c>
      <c r="D5361" t="b">
        <f>IF(OR(B5361=0,'Input and Summary Results'!E4943=0),FALSE,'Input and Summary Results'!$E4943)</f>
        <v>0</v>
      </c>
      <c r="E5361" t="b">
        <f t="shared" si="281"/>
        <v>0</v>
      </c>
      <c r="F5361" t="b">
        <f t="shared" si="282"/>
        <v>0</v>
      </c>
      <c r="G5361" t="b">
        <f>IF('Input and Summary Results'!$J$4="yes",IF(C5361=FALSE,FALSE,IF('Data Transformation'!E5361&lt;$R$10,E5361,$R$10)),IF(C5361=FALSE,FALSE,IF(C5361&lt;$R$10,C5361,$R$10)))</f>
        <v>0</v>
      </c>
      <c r="H5361" t="b">
        <f>IF('Input and Summary Results'!$J$4="yes",'Data Transformation'!F5361,'Data Transformation'!D5361)</f>
        <v>0</v>
      </c>
      <c r="I5361" t="str">
        <f t="shared" si="280"/>
        <v/>
      </c>
    </row>
    <row r="5362" spans="2:9" x14ac:dyDescent="0.25">
      <c r="B5362" t="b">
        <f>IF('Input and Summary Results'!D4944=0,FALSE,'Input and Summary Results'!$B4944)</f>
        <v>0</v>
      </c>
      <c r="C5362" t="b">
        <f>IF(OR(B5362=0,'Input and Summary Results'!D4944=0,'Input and Summary Results'!D4944=""),FALSE,'Input and Summary Results'!$D4944)</f>
        <v>0</v>
      </c>
      <c r="D5362" t="b">
        <f>IF(OR(B5362=0,'Input and Summary Results'!E4944=0),FALSE,'Input and Summary Results'!$E4944)</f>
        <v>0</v>
      </c>
      <c r="E5362" t="b">
        <f t="shared" si="281"/>
        <v>0</v>
      </c>
      <c r="F5362" t="b">
        <f t="shared" si="282"/>
        <v>0</v>
      </c>
      <c r="G5362" t="b">
        <f>IF('Input and Summary Results'!$J$4="yes",IF(C5362=FALSE,FALSE,IF('Data Transformation'!E5362&lt;$R$10,E5362,$R$10)),IF(C5362=FALSE,FALSE,IF(C5362&lt;$R$10,C5362,$R$10)))</f>
        <v>0</v>
      </c>
      <c r="H5362" t="b">
        <f>IF('Input and Summary Results'!$J$4="yes",'Data Transformation'!F5362,'Data Transformation'!D5362)</f>
        <v>0</v>
      </c>
      <c r="I5362" t="str">
        <f t="shared" si="280"/>
        <v/>
      </c>
    </row>
    <row r="5363" spans="2:9" x14ac:dyDescent="0.25">
      <c r="B5363" t="b">
        <f>IF('Input and Summary Results'!D4945=0,FALSE,'Input and Summary Results'!$B4945)</f>
        <v>0</v>
      </c>
      <c r="C5363" t="b">
        <f>IF(OR(B5363=0,'Input and Summary Results'!D4945=0,'Input and Summary Results'!D4945=""),FALSE,'Input and Summary Results'!$D4945)</f>
        <v>0</v>
      </c>
      <c r="D5363" t="b">
        <f>IF(OR(B5363=0,'Input and Summary Results'!E4945=0),FALSE,'Input and Summary Results'!$E4945)</f>
        <v>0</v>
      </c>
      <c r="E5363" t="b">
        <f t="shared" si="281"/>
        <v>0</v>
      </c>
      <c r="F5363" t="b">
        <f t="shared" si="282"/>
        <v>0</v>
      </c>
      <c r="G5363" t="b">
        <f>IF('Input and Summary Results'!$J$4="yes",IF(C5363=FALSE,FALSE,IF('Data Transformation'!E5363&lt;$R$10,E5363,$R$10)),IF(C5363=FALSE,FALSE,IF(C5363&lt;$R$10,C5363,$R$10)))</f>
        <v>0</v>
      </c>
      <c r="H5363" t="b">
        <f>IF('Input and Summary Results'!$J$4="yes",'Data Transformation'!F5363,'Data Transformation'!D5363)</f>
        <v>0</v>
      </c>
      <c r="I5363" t="str">
        <f t="shared" si="280"/>
        <v/>
      </c>
    </row>
    <row r="5364" spans="2:9" x14ac:dyDescent="0.25">
      <c r="B5364" t="b">
        <f>IF('Input and Summary Results'!D4946=0,FALSE,'Input and Summary Results'!$B4946)</f>
        <v>0</v>
      </c>
      <c r="C5364" t="b">
        <f>IF(OR(B5364=0,'Input and Summary Results'!D4946=0,'Input and Summary Results'!D4946=""),FALSE,'Input and Summary Results'!$D4946)</f>
        <v>0</v>
      </c>
      <c r="D5364" t="b">
        <f>IF(OR(B5364=0,'Input and Summary Results'!E4946=0),FALSE,'Input and Summary Results'!$E4946)</f>
        <v>0</v>
      </c>
      <c r="E5364" t="b">
        <f t="shared" si="281"/>
        <v>0</v>
      </c>
      <c r="F5364" t="b">
        <f t="shared" si="282"/>
        <v>0</v>
      </c>
      <c r="G5364" t="b">
        <f>IF('Input and Summary Results'!$J$4="yes",IF(C5364=FALSE,FALSE,IF('Data Transformation'!E5364&lt;$R$10,E5364,$R$10)),IF(C5364=FALSE,FALSE,IF(C5364&lt;$R$10,C5364,$R$10)))</f>
        <v>0</v>
      </c>
      <c r="H5364" t="b">
        <f>IF('Input and Summary Results'!$J$4="yes",'Data Transformation'!F5364,'Data Transformation'!D5364)</f>
        <v>0</v>
      </c>
      <c r="I5364" t="str">
        <f t="shared" si="280"/>
        <v/>
      </c>
    </row>
    <row r="5365" spans="2:9" x14ac:dyDescent="0.25">
      <c r="B5365" t="b">
        <f>IF('Input and Summary Results'!D4947=0,FALSE,'Input and Summary Results'!$B4947)</f>
        <v>0</v>
      </c>
      <c r="C5365" t="b">
        <f>IF(OR(B5365=0,'Input and Summary Results'!D4947=0,'Input and Summary Results'!D4947=""),FALSE,'Input and Summary Results'!$D4947)</f>
        <v>0</v>
      </c>
      <c r="D5365" t="b">
        <f>IF(OR(B5365=0,'Input and Summary Results'!E4947=0),FALSE,'Input and Summary Results'!$E4947)</f>
        <v>0</v>
      </c>
      <c r="E5365" t="b">
        <f t="shared" si="281"/>
        <v>0</v>
      </c>
      <c r="F5365" t="b">
        <f t="shared" si="282"/>
        <v>0</v>
      </c>
      <c r="G5365" t="b">
        <f>IF('Input and Summary Results'!$J$4="yes",IF(C5365=FALSE,FALSE,IF('Data Transformation'!E5365&lt;$R$10,E5365,$R$10)),IF(C5365=FALSE,FALSE,IF(C5365&lt;$R$10,C5365,$R$10)))</f>
        <v>0</v>
      </c>
      <c r="H5365" t="b">
        <f>IF('Input and Summary Results'!$J$4="yes",'Data Transformation'!F5365,'Data Transformation'!D5365)</f>
        <v>0</v>
      </c>
      <c r="I5365" t="str">
        <f t="shared" si="280"/>
        <v/>
      </c>
    </row>
    <row r="5366" spans="2:9" x14ac:dyDescent="0.25">
      <c r="B5366" t="b">
        <f>IF('Input and Summary Results'!D4948=0,FALSE,'Input and Summary Results'!$B4948)</f>
        <v>0</v>
      </c>
      <c r="C5366" t="b">
        <f>IF(OR(B5366=0,'Input and Summary Results'!D4948=0,'Input and Summary Results'!D4948=""),FALSE,'Input and Summary Results'!$D4948)</f>
        <v>0</v>
      </c>
      <c r="D5366" t="b">
        <f>IF(OR(B5366=0,'Input and Summary Results'!E4948=0),FALSE,'Input and Summary Results'!$E4948)</f>
        <v>0</v>
      </c>
      <c r="E5366" t="b">
        <f t="shared" si="281"/>
        <v>0</v>
      </c>
      <c r="F5366" t="b">
        <f t="shared" si="282"/>
        <v>0</v>
      </c>
      <c r="G5366" t="b">
        <f>IF('Input and Summary Results'!$J$4="yes",IF(C5366=FALSE,FALSE,IF('Data Transformation'!E5366&lt;$R$10,E5366,$R$10)),IF(C5366=FALSE,FALSE,IF(C5366&lt;$R$10,C5366,$R$10)))</f>
        <v>0</v>
      </c>
      <c r="H5366" t="b">
        <f>IF('Input and Summary Results'!$J$4="yes",'Data Transformation'!F5366,'Data Transformation'!D5366)</f>
        <v>0</v>
      </c>
      <c r="I5366" t="str">
        <f t="shared" si="280"/>
        <v/>
      </c>
    </row>
    <row r="5367" spans="2:9" x14ac:dyDescent="0.25">
      <c r="B5367" t="b">
        <f>IF('Input and Summary Results'!D4949=0,FALSE,'Input and Summary Results'!$B4949)</f>
        <v>0</v>
      </c>
      <c r="C5367" t="b">
        <f>IF(OR(B5367=0,'Input and Summary Results'!D4949=0,'Input and Summary Results'!D4949=""),FALSE,'Input and Summary Results'!$D4949)</f>
        <v>0</v>
      </c>
      <c r="D5367" t="b">
        <f>IF(OR(B5367=0,'Input and Summary Results'!E4949=0),FALSE,'Input and Summary Results'!$E4949)</f>
        <v>0</v>
      </c>
      <c r="E5367" t="b">
        <f t="shared" si="281"/>
        <v>0</v>
      </c>
      <c r="F5367" t="b">
        <f t="shared" si="282"/>
        <v>0</v>
      </c>
      <c r="G5367" t="b">
        <f>IF('Input and Summary Results'!$J$4="yes",IF(C5367=FALSE,FALSE,IF('Data Transformation'!E5367&lt;$R$10,E5367,$R$10)),IF(C5367=FALSE,FALSE,IF(C5367&lt;$R$10,C5367,$R$10)))</f>
        <v>0</v>
      </c>
      <c r="H5367" t="b">
        <f>IF('Input and Summary Results'!$J$4="yes",'Data Transformation'!F5367,'Data Transformation'!D5367)</f>
        <v>0</v>
      </c>
      <c r="I5367" t="str">
        <f t="shared" si="280"/>
        <v/>
      </c>
    </row>
    <row r="5368" spans="2:9" x14ac:dyDescent="0.25">
      <c r="B5368" t="b">
        <f>IF('Input and Summary Results'!D4950=0,FALSE,'Input and Summary Results'!$B4950)</f>
        <v>0</v>
      </c>
      <c r="C5368" t="b">
        <f>IF(OR(B5368=0,'Input and Summary Results'!D4950=0,'Input and Summary Results'!D4950=""),FALSE,'Input and Summary Results'!$D4950)</f>
        <v>0</v>
      </c>
      <c r="D5368" t="b">
        <f>IF(OR(B5368=0,'Input and Summary Results'!E4950=0),FALSE,'Input and Summary Results'!$E4950)</f>
        <v>0</v>
      </c>
      <c r="E5368" t="b">
        <f t="shared" si="281"/>
        <v>0</v>
      </c>
      <c r="F5368" t="b">
        <f t="shared" si="282"/>
        <v>0</v>
      </c>
      <c r="G5368" t="b">
        <f>IF('Input and Summary Results'!$J$4="yes",IF(C5368=FALSE,FALSE,IF('Data Transformation'!E5368&lt;$R$10,E5368,$R$10)),IF(C5368=FALSE,FALSE,IF(C5368&lt;$R$10,C5368,$R$10)))</f>
        <v>0</v>
      </c>
      <c r="H5368" t="b">
        <f>IF('Input and Summary Results'!$J$4="yes",'Data Transformation'!F5368,'Data Transformation'!D5368)</f>
        <v>0</v>
      </c>
      <c r="I5368" t="str">
        <f t="shared" si="280"/>
        <v/>
      </c>
    </row>
    <row r="5369" spans="2:9" x14ac:dyDescent="0.25">
      <c r="B5369" t="b">
        <f>IF('Input and Summary Results'!D4951=0,FALSE,'Input and Summary Results'!$B4951)</f>
        <v>0</v>
      </c>
      <c r="C5369" t="b">
        <f>IF(OR(B5369=0,'Input and Summary Results'!D4951=0,'Input and Summary Results'!D4951=""),FALSE,'Input and Summary Results'!$D4951)</f>
        <v>0</v>
      </c>
      <c r="D5369" t="b">
        <f>IF(OR(B5369=0,'Input and Summary Results'!E4951=0),FALSE,'Input and Summary Results'!$E4951)</f>
        <v>0</v>
      </c>
      <c r="E5369" t="b">
        <f t="shared" si="281"/>
        <v>0</v>
      </c>
      <c r="F5369" t="b">
        <f t="shared" si="282"/>
        <v>0</v>
      </c>
      <c r="G5369" t="b">
        <f>IF('Input and Summary Results'!$J$4="yes",IF(C5369=FALSE,FALSE,IF('Data Transformation'!E5369&lt;$R$10,E5369,$R$10)),IF(C5369=FALSE,FALSE,IF(C5369&lt;$R$10,C5369,$R$10)))</f>
        <v>0</v>
      </c>
      <c r="H5369" t="b">
        <f>IF('Input and Summary Results'!$J$4="yes",'Data Transformation'!F5369,'Data Transformation'!D5369)</f>
        <v>0</v>
      </c>
      <c r="I5369" t="str">
        <f t="shared" si="280"/>
        <v/>
      </c>
    </row>
    <row r="5370" spans="2:9" x14ac:dyDescent="0.25">
      <c r="B5370" t="b">
        <f>IF('Input and Summary Results'!D4952=0,FALSE,'Input and Summary Results'!$B4952)</f>
        <v>0</v>
      </c>
      <c r="C5370" t="b">
        <f>IF(OR(B5370=0,'Input and Summary Results'!D4952=0,'Input and Summary Results'!D4952=""),FALSE,'Input and Summary Results'!$D4952)</f>
        <v>0</v>
      </c>
      <c r="D5370" t="b">
        <f>IF(OR(B5370=0,'Input and Summary Results'!E4952=0),FALSE,'Input and Summary Results'!$E4952)</f>
        <v>0</v>
      </c>
      <c r="E5370" t="b">
        <f t="shared" si="281"/>
        <v>0</v>
      </c>
      <c r="F5370" t="b">
        <f t="shared" si="282"/>
        <v>0</v>
      </c>
      <c r="G5370" t="b">
        <f>IF('Input and Summary Results'!$J$4="yes",IF(C5370=FALSE,FALSE,IF('Data Transformation'!E5370&lt;$R$10,E5370,$R$10)),IF(C5370=FALSE,FALSE,IF(C5370&lt;$R$10,C5370,$R$10)))</f>
        <v>0</v>
      </c>
      <c r="H5370" t="b">
        <f>IF('Input and Summary Results'!$J$4="yes",'Data Transformation'!F5370,'Data Transformation'!D5370)</f>
        <v>0</v>
      </c>
      <c r="I5370" t="str">
        <f t="shared" si="280"/>
        <v/>
      </c>
    </row>
    <row r="5371" spans="2:9" x14ac:dyDescent="0.25">
      <c r="B5371" t="b">
        <f>IF('Input and Summary Results'!D4953=0,FALSE,'Input and Summary Results'!$B4953)</f>
        <v>0</v>
      </c>
      <c r="C5371" t="b">
        <f>IF(OR(B5371=0,'Input and Summary Results'!D4953=0,'Input and Summary Results'!D4953=""),FALSE,'Input and Summary Results'!$D4953)</f>
        <v>0</v>
      </c>
      <c r="D5371" t="b">
        <f>IF(OR(B5371=0,'Input and Summary Results'!E4953=0),FALSE,'Input and Summary Results'!$E4953)</f>
        <v>0</v>
      </c>
      <c r="E5371" t="b">
        <f t="shared" si="281"/>
        <v>0</v>
      </c>
      <c r="F5371" t="b">
        <f t="shared" si="282"/>
        <v>0</v>
      </c>
      <c r="G5371" t="b">
        <f>IF('Input and Summary Results'!$J$4="yes",IF(C5371=FALSE,FALSE,IF('Data Transformation'!E5371&lt;$R$10,E5371,$R$10)),IF(C5371=FALSE,FALSE,IF(C5371&lt;$R$10,C5371,$R$10)))</f>
        <v>0</v>
      </c>
      <c r="H5371" t="b">
        <f>IF('Input and Summary Results'!$J$4="yes",'Data Transformation'!F5371,'Data Transformation'!D5371)</f>
        <v>0</v>
      </c>
      <c r="I5371" t="str">
        <f t="shared" si="280"/>
        <v/>
      </c>
    </row>
    <row r="5372" spans="2:9" x14ac:dyDescent="0.25">
      <c r="B5372" t="b">
        <f>IF('Input and Summary Results'!D4954=0,FALSE,'Input and Summary Results'!$B4954)</f>
        <v>0</v>
      </c>
      <c r="C5372" t="b">
        <f>IF(OR(B5372=0,'Input and Summary Results'!D4954=0,'Input and Summary Results'!D4954=""),FALSE,'Input and Summary Results'!$D4954)</f>
        <v>0</v>
      </c>
      <c r="D5372" t="b">
        <f>IF(OR(B5372=0,'Input and Summary Results'!E4954=0),FALSE,'Input and Summary Results'!$E4954)</f>
        <v>0</v>
      </c>
      <c r="E5372" t="b">
        <f t="shared" si="281"/>
        <v>0</v>
      </c>
      <c r="F5372" t="b">
        <f t="shared" si="282"/>
        <v>0</v>
      </c>
      <c r="G5372" t="b">
        <f>IF('Input and Summary Results'!$J$4="yes",IF(C5372=FALSE,FALSE,IF('Data Transformation'!E5372&lt;$R$10,E5372,$R$10)),IF(C5372=FALSE,FALSE,IF(C5372&lt;$R$10,C5372,$R$10)))</f>
        <v>0</v>
      </c>
      <c r="H5372" t="b">
        <f>IF('Input and Summary Results'!$J$4="yes",'Data Transformation'!F5372,'Data Transformation'!D5372)</f>
        <v>0</v>
      </c>
      <c r="I5372" t="str">
        <f t="shared" si="280"/>
        <v/>
      </c>
    </row>
    <row r="5373" spans="2:9" x14ac:dyDescent="0.25">
      <c r="B5373" t="b">
        <f>IF('Input and Summary Results'!D4955=0,FALSE,'Input and Summary Results'!$B4955)</f>
        <v>0</v>
      </c>
      <c r="C5373" t="b">
        <f>IF(OR(B5373=0,'Input and Summary Results'!D4955=0,'Input and Summary Results'!D4955=""),FALSE,'Input and Summary Results'!$D4955)</f>
        <v>0</v>
      </c>
      <c r="D5373" t="b">
        <f>IF(OR(B5373=0,'Input and Summary Results'!E4955=0),FALSE,'Input and Summary Results'!$E4955)</f>
        <v>0</v>
      </c>
      <c r="E5373" t="b">
        <f t="shared" si="281"/>
        <v>0</v>
      </c>
      <c r="F5373" t="b">
        <f t="shared" si="282"/>
        <v>0</v>
      </c>
      <c r="G5373" t="b">
        <f>IF('Input and Summary Results'!$J$4="yes",IF(C5373=FALSE,FALSE,IF('Data Transformation'!E5373&lt;$R$10,E5373,$R$10)),IF(C5373=FALSE,FALSE,IF(C5373&lt;$R$10,C5373,$R$10)))</f>
        <v>0</v>
      </c>
      <c r="H5373" t="b">
        <f>IF('Input and Summary Results'!$J$4="yes",'Data Transformation'!F5373,'Data Transformation'!D5373)</f>
        <v>0</v>
      </c>
      <c r="I5373" t="str">
        <f t="shared" si="280"/>
        <v/>
      </c>
    </row>
    <row r="5374" spans="2:9" x14ac:dyDescent="0.25">
      <c r="B5374" t="b">
        <f>IF('Input and Summary Results'!D4956=0,FALSE,'Input and Summary Results'!$B4956)</f>
        <v>0</v>
      </c>
      <c r="C5374" t="b">
        <f>IF(OR(B5374=0,'Input and Summary Results'!D4956=0,'Input and Summary Results'!D4956=""),FALSE,'Input and Summary Results'!$D4956)</f>
        <v>0</v>
      </c>
      <c r="D5374" t="b">
        <f>IF(OR(B5374=0,'Input and Summary Results'!E4956=0),FALSE,'Input and Summary Results'!$E4956)</f>
        <v>0</v>
      </c>
      <c r="E5374" t="b">
        <f t="shared" si="281"/>
        <v>0</v>
      </c>
      <c r="F5374" t="b">
        <f t="shared" si="282"/>
        <v>0</v>
      </c>
      <c r="G5374" t="b">
        <f>IF('Input and Summary Results'!$J$4="yes",IF(C5374=FALSE,FALSE,IF('Data Transformation'!E5374&lt;$R$10,E5374,$R$10)),IF(C5374=FALSE,FALSE,IF(C5374&lt;$R$10,C5374,$R$10)))</f>
        <v>0</v>
      </c>
      <c r="H5374" t="b">
        <f>IF('Input and Summary Results'!$J$4="yes",'Data Transformation'!F5374,'Data Transformation'!D5374)</f>
        <v>0</v>
      </c>
      <c r="I5374" t="str">
        <f t="shared" si="280"/>
        <v/>
      </c>
    </row>
    <row r="5375" spans="2:9" x14ac:dyDescent="0.25">
      <c r="B5375" t="b">
        <f>IF('Input and Summary Results'!D4957=0,FALSE,'Input and Summary Results'!$B4957)</f>
        <v>0</v>
      </c>
      <c r="C5375" t="b">
        <f>IF(OR(B5375=0,'Input and Summary Results'!D4957=0,'Input and Summary Results'!D4957=""),FALSE,'Input and Summary Results'!$D4957)</f>
        <v>0</v>
      </c>
      <c r="D5375" t="b">
        <f>IF(OR(B5375=0,'Input and Summary Results'!E4957=0),FALSE,'Input and Summary Results'!$E4957)</f>
        <v>0</v>
      </c>
      <c r="E5375" t="b">
        <f t="shared" si="281"/>
        <v>0</v>
      </c>
      <c r="F5375" t="b">
        <f t="shared" si="282"/>
        <v>0</v>
      </c>
      <c r="G5375" t="b">
        <f>IF('Input and Summary Results'!$J$4="yes",IF(C5375=FALSE,FALSE,IF('Data Transformation'!E5375&lt;$R$10,E5375,$R$10)),IF(C5375=FALSE,FALSE,IF(C5375&lt;$R$10,C5375,$R$10)))</f>
        <v>0</v>
      </c>
      <c r="H5375" t="b">
        <f>IF('Input and Summary Results'!$J$4="yes",'Data Transformation'!F5375,'Data Transformation'!D5375)</f>
        <v>0</v>
      </c>
      <c r="I5375" t="str">
        <f t="shared" si="280"/>
        <v/>
      </c>
    </row>
    <row r="5376" spans="2:9" x14ac:dyDescent="0.25">
      <c r="B5376" t="b">
        <f>IF('Input and Summary Results'!D4958=0,FALSE,'Input and Summary Results'!$B4958)</f>
        <v>0</v>
      </c>
      <c r="C5376" t="b">
        <f>IF(OR(B5376=0,'Input and Summary Results'!D4958=0,'Input and Summary Results'!D4958=""),FALSE,'Input and Summary Results'!$D4958)</f>
        <v>0</v>
      </c>
      <c r="D5376" t="b">
        <f>IF(OR(B5376=0,'Input and Summary Results'!E4958=0),FALSE,'Input and Summary Results'!$E4958)</f>
        <v>0</v>
      </c>
      <c r="E5376" t="b">
        <f t="shared" si="281"/>
        <v>0</v>
      </c>
      <c r="F5376" t="b">
        <f t="shared" si="282"/>
        <v>0</v>
      </c>
      <c r="G5376" t="b">
        <f>IF('Input and Summary Results'!$J$4="yes",IF(C5376=FALSE,FALSE,IF('Data Transformation'!E5376&lt;$R$10,E5376,$R$10)),IF(C5376=FALSE,FALSE,IF(C5376&lt;$R$10,C5376,$R$10)))</f>
        <v>0</v>
      </c>
      <c r="H5376" t="b">
        <f>IF('Input and Summary Results'!$J$4="yes",'Data Transformation'!F5376,'Data Transformation'!D5376)</f>
        <v>0</v>
      </c>
      <c r="I5376" t="str">
        <f t="shared" si="280"/>
        <v/>
      </c>
    </row>
    <row r="5377" spans="2:9" x14ac:dyDescent="0.25">
      <c r="B5377" t="b">
        <f>IF('Input and Summary Results'!D4959=0,FALSE,'Input and Summary Results'!$B4959)</f>
        <v>0</v>
      </c>
      <c r="C5377" t="b">
        <f>IF(OR(B5377=0,'Input and Summary Results'!D4959=0,'Input and Summary Results'!D4959=""),FALSE,'Input and Summary Results'!$D4959)</f>
        <v>0</v>
      </c>
      <c r="D5377" t="b">
        <f>IF(OR(B5377=0,'Input and Summary Results'!E4959=0),FALSE,'Input and Summary Results'!$E4959)</f>
        <v>0</v>
      </c>
      <c r="E5377" t="b">
        <f t="shared" si="281"/>
        <v>0</v>
      </c>
      <c r="F5377" t="b">
        <f t="shared" si="282"/>
        <v>0</v>
      </c>
      <c r="G5377" t="b">
        <f>IF('Input and Summary Results'!$J$4="yes",IF(C5377=FALSE,FALSE,IF('Data Transformation'!E5377&lt;$R$10,E5377,$R$10)),IF(C5377=FALSE,FALSE,IF(C5377&lt;$R$10,C5377,$R$10)))</f>
        <v>0</v>
      </c>
      <c r="H5377" t="b">
        <f>IF('Input and Summary Results'!$J$4="yes",'Data Transformation'!F5377,'Data Transformation'!D5377)</f>
        <v>0</v>
      </c>
      <c r="I5377" t="str">
        <f t="shared" si="280"/>
        <v/>
      </c>
    </row>
    <row r="5378" spans="2:9" x14ac:dyDescent="0.25">
      <c r="B5378" t="b">
        <f>IF('Input and Summary Results'!D4960=0,FALSE,'Input and Summary Results'!$B4960)</f>
        <v>0</v>
      </c>
      <c r="C5378" t="b">
        <f>IF(OR(B5378=0,'Input and Summary Results'!D4960=0,'Input and Summary Results'!D4960=""),FALSE,'Input and Summary Results'!$D4960)</f>
        <v>0</v>
      </c>
      <c r="D5378" t="b">
        <f>IF(OR(B5378=0,'Input and Summary Results'!E4960=0),FALSE,'Input and Summary Results'!$E4960)</f>
        <v>0</v>
      </c>
      <c r="E5378" t="b">
        <f t="shared" si="281"/>
        <v>0</v>
      </c>
      <c r="F5378" t="b">
        <f t="shared" si="282"/>
        <v>0</v>
      </c>
      <c r="G5378" t="b">
        <f>IF('Input and Summary Results'!$J$4="yes",IF(C5378=FALSE,FALSE,IF('Data Transformation'!E5378&lt;$R$10,E5378,$R$10)),IF(C5378=FALSE,FALSE,IF(C5378&lt;$R$10,C5378,$R$10)))</f>
        <v>0</v>
      </c>
      <c r="H5378" t="b">
        <f>IF('Input and Summary Results'!$J$4="yes",'Data Transformation'!F5378,'Data Transformation'!D5378)</f>
        <v>0</v>
      </c>
      <c r="I5378" t="str">
        <f t="shared" si="280"/>
        <v/>
      </c>
    </row>
    <row r="5379" spans="2:9" x14ac:dyDescent="0.25">
      <c r="B5379" t="b">
        <f>IF('Input and Summary Results'!D4961=0,FALSE,'Input and Summary Results'!$B4961)</f>
        <v>0</v>
      </c>
      <c r="C5379" t="b">
        <f>IF(OR(B5379=0,'Input and Summary Results'!D4961=0,'Input and Summary Results'!D4961=""),FALSE,'Input and Summary Results'!$D4961)</f>
        <v>0</v>
      </c>
      <c r="D5379" t="b">
        <f>IF(OR(B5379=0,'Input and Summary Results'!E4961=0),FALSE,'Input and Summary Results'!$E4961)</f>
        <v>0</v>
      </c>
      <c r="E5379" t="b">
        <f t="shared" si="281"/>
        <v>0</v>
      </c>
      <c r="F5379" t="b">
        <f t="shared" si="282"/>
        <v>0</v>
      </c>
      <c r="G5379" t="b">
        <f>IF('Input and Summary Results'!$J$4="yes",IF(C5379=FALSE,FALSE,IF('Data Transformation'!E5379&lt;$R$10,E5379,$R$10)),IF(C5379=FALSE,FALSE,IF(C5379&lt;$R$10,C5379,$R$10)))</f>
        <v>0</v>
      </c>
      <c r="H5379" t="b">
        <f>IF('Input and Summary Results'!$J$4="yes",'Data Transformation'!F5379,'Data Transformation'!D5379)</f>
        <v>0</v>
      </c>
      <c r="I5379" t="str">
        <f t="shared" si="280"/>
        <v/>
      </c>
    </row>
    <row r="5380" spans="2:9" x14ac:dyDescent="0.25">
      <c r="B5380" t="b">
        <f>IF('Input and Summary Results'!D4962=0,FALSE,'Input and Summary Results'!$B4962)</f>
        <v>0</v>
      </c>
      <c r="C5380" t="b">
        <f>IF(OR(B5380=0,'Input and Summary Results'!D4962=0,'Input and Summary Results'!D4962=""),FALSE,'Input and Summary Results'!$D4962)</f>
        <v>0</v>
      </c>
      <c r="D5380" t="b">
        <f>IF(OR(B5380=0,'Input and Summary Results'!E4962=0),FALSE,'Input and Summary Results'!$E4962)</f>
        <v>0</v>
      </c>
      <c r="E5380" t="b">
        <f t="shared" si="281"/>
        <v>0</v>
      </c>
      <c r="F5380" t="b">
        <f t="shared" si="282"/>
        <v>0</v>
      </c>
      <c r="G5380" t="b">
        <f>IF('Input and Summary Results'!$J$4="yes",IF(C5380=FALSE,FALSE,IF('Data Transformation'!E5380&lt;$R$10,E5380,$R$10)),IF(C5380=FALSE,FALSE,IF(C5380&lt;$R$10,C5380,$R$10)))</f>
        <v>0</v>
      </c>
      <c r="H5380" t="b">
        <f>IF('Input and Summary Results'!$J$4="yes",'Data Transformation'!F5380,'Data Transformation'!D5380)</f>
        <v>0</v>
      </c>
      <c r="I5380" t="str">
        <f t="shared" si="280"/>
        <v/>
      </c>
    </row>
    <row r="5381" spans="2:9" x14ac:dyDescent="0.25">
      <c r="B5381" t="b">
        <f>IF('Input and Summary Results'!D4963=0,FALSE,'Input and Summary Results'!$B4963)</f>
        <v>0</v>
      </c>
      <c r="C5381" t="b">
        <f>IF(OR(B5381=0,'Input and Summary Results'!D4963=0,'Input and Summary Results'!D4963=""),FALSE,'Input and Summary Results'!$D4963)</f>
        <v>0</v>
      </c>
      <c r="D5381" t="b">
        <f>IF(OR(B5381=0,'Input and Summary Results'!E4963=0),FALSE,'Input and Summary Results'!$E4963)</f>
        <v>0</v>
      </c>
      <c r="E5381" t="b">
        <f t="shared" si="281"/>
        <v>0</v>
      </c>
      <c r="F5381" t="b">
        <f t="shared" si="282"/>
        <v>0</v>
      </c>
      <c r="G5381" t="b">
        <f>IF('Input and Summary Results'!$J$4="yes",IF(C5381=FALSE,FALSE,IF('Data Transformation'!E5381&lt;$R$10,E5381,$R$10)),IF(C5381=FALSE,FALSE,IF(C5381&lt;$R$10,C5381,$R$10)))</f>
        <v>0</v>
      </c>
      <c r="H5381" t="b">
        <f>IF('Input and Summary Results'!$J$4="yes",'Data Transformation'!F5381,'Data Transformation'!D5381)</f>
        <v>0</v>
      </c>
      <c r="I5381" t="str">
        <f t="shared" ref="I5381:I5444" si="283">IF(G5381=FALSE,"",B5381)</f>
        <v/>
      </c>
    </row>
    <row r="5382" spans="2:9" x14ac:dyDescent="0.25">
      <c r="B5382" t="b">
        <f>IF('Input and Summary Results'!D4964=0,FALSE,'Input and Summary Results'!$B4964)</f>
        <v>0</v>
      </c>
      <c r="C5382" t="b">
        <f>IF(OR(B5382=0,'Input and Summary Results'!D4964=0,'Input and Summary Results'!D4964=""),FALSE,'Input and Summary Results'!$D4964)</f>
        <v>0</v>
      </c>
      <c r="D5382" t="b">
        <f>IF(OR(B5382=0,'Input and Summary Results'!E4964=0),FALSE,'Input and Summary Results'!$E4964)</f>
        <v>0</v>
      </c>
      <c r="E5382" t="b">
        <f t="shared" si="281"/>
        <v>0</v>
      </c>
      <c r="F5382" t="b">
        <f t="shared" si="282"/>
        <v>0</v>
      </c>
      <c r="G5382" t="b">
        <f>IF('Input and Summary Results'!$J$4="yes",IF(C5382=FALSE,FALSE,IF('Data Transformation'!E5382&lt;$R$10,E5382,$R$10)),IF(C5382=FALSE,FALSE,IF(C5382&lt;$R$10,C5382,$R$10)))</f>
        <v>0</v>
      </c>
      <c r="H5382" t="b">
        <f>IF('Input and Summary Results'!$J$4="yes",'Data Transformation'!F5382,'Data Transformation'!D5382)</f>
        <v>0</v>
      </c>
      <c r="I5382" t="str">
        <f t="shared" si="283"/>
        <v/>
      </c>
    </row>
    <row r="5383" spans="2:9" x14ac:dyDescent="0.25">
      <c r="B5383" t="b">
        <f>IF('Input and Summary Results'!D4965=0,FALSE,'Input and Summary Results'!$B4965)</f>
        <v>0</v>
      </c>
      <c r="C5383" t="b">
        <f>IF(OR(B5383=0,'Input and Summary Results'!D4965=0,'Input and Summary Results'!D4965=""),FALSE,'Input and Summary Results'!$D4965)</f>
        <v>0</v>
      </c>
      <c r="D5383" t="b">
        <f>IF(OR(B5383=0,'Input and Summary Results'!E4965=0),FALSE,'Input and Summary Results'!$E4965)</f>
        <v>0</v>
      </c>
      <c r="E5383" t="b">
        <f t="shared" si="281"/>
        <v>0</v>
      </c>
      <c r="F5383" t="b">
        <f t="shared" si="282"/>
        <v>0</v>
      </c>
      <c r="G5383" t="b">
        <f>IF('Input and Summary Results'!$J$4="yes",IF(C5383=FALSE,FALSE,IF('Data Transformation'!E5383&lt;$R$10,E5383,$R$10)),IF(C5383=FALSE,FALSE,IF(C5383&lt;$R$10,C5383,$R$10)))</f>
        <v>0</v>
      </c>
      <c r="H5383" t="b">
        <f>IF('Input and Summary Results'!$J$4="yes",'Data Transformation'!F5383,'Data Transformation'!D5383)</f>
        <v>0</v>
      </c>
      <c r="I5383" t="str">
        <f t="shared" si="283"/>
        <v/>
      </c>
    </row>
    <row r="5384" spans="2:9" x14ac:dyDescent="0.25">
      <c r="B5384" t="b">
        <f>IF('Input and Summary Results'!D4966=0,FALSE,'Input and Summary Results'!$B4966)</f>
        <v>0</v>
      </c>
      <c r="C5384" t="b">
        <f>IF(OR(B5384=0,'Input and Summary Results'!D4966=0,'Input and Summary Results'!D4966=""),FALSE,'Input and Summary Results'!$D4966)</f>
        <v>0</v>
      </c>
      <c r="D5384" t="b">
        <f>IF(OR(B5384=0,'Input and Summary Results'!E4966=0),FALSE,'Input and Summary Results'!$E4966)</f>
        <v>0</v>
      </c>
      <c r="E5384" t="b">
        <f t="shared" si="281"/>
        <v>0</v>
      </c>
      <c r="F5384" t="b">
        <f t="shared" si="282"/>
        <v>0</v>
      </c>
      <c r="G5384" t="b">
        <f>IF('Input and Summary Results'!$J$4="yes",IF(C5384=FALSE,FALSE,IF('Data Transformation'!E5384&lt;$R$10,E5384,$R$10)),IF(C5384=FALSE,FALSE,IF(C5384&lt;$R$10,C5384,$R$10)))</f>
        <v>0</v>
      </c>
      <c r="H5384" t="b">
        <f>IF('Input and Summary Results'!$J$4="yes",'Data Transformation'!F5384,'Data Transformation'!D5384)</f>
        <v>0</v>
      </c>
      <c r="I5384" t="str">
        <f t="shared" si="283"/>
        <v/>
      </c>
    </row>
    <row r="5385" spans="2:9" x14ac:dyDescent="0.25">
      <c r="B5385" t="b">
        <f>IF('Input and Summary Results'!D4967=0,FALSE,'Input and Summary Results'!$B4967)</f>
        <v>0</v>
      </c>
      <c r="C5385" t="b">
        <f>IF(OR(B5385=0,'Input and Summary Results'!D4967=0,'Input and Summary Results'!D4967=""),FALSE,'Input and Summary Results'!$D4967)</f>
        <v>0</v>
      </c>
      <c r="D5385" t="b">
        <f>IF(OR(B5385=0,'Input and Summary Results'!E4967=0),FALSE,'Input and Summary Results'!$E4967)</f>
        <v>0</v>
      </c>
      <c r="E5385" t="b">
        <f t="shared" si="281"/>
        <v>0</v>
      </c>
      <c r="F5385" t="b">
        <f t="shared" si="282"/>
        <v>0</v>
      </c>
      <c r="G5385" t="b">
        <f>IF('Input and Summary Results'!$J$4="yes",IF(C5385=FALSE,FALSE,IF('Data Transformation'!E5385&lt;$R$10,E5385,$R$10)),IF(C5385=FALSE,FALSE,IF(C5385&lt;$R$10,C5385,$R$10)))</f>
        <v>0</v>
      </c>
      <c r="H5385" t="b">
        <f>IF('Input and Summary Results'!$J$4="yes",'Data Transformation'!F5385,'Data Transformation'!D5385)</f>
        <v>0</v>
      </c>
      <c r="I5385" t="str">
        <f t="shared" si="283"/>
        <v/>
      </c>
    </row>
    <row r="5386" spans="2:9" x14ac:dyDescent="0.25">
      <c r="B5386" t="b">
        <f>IF('Input and Summary Results'!D4968=0,FALSE,'Input and Summary Results'!$B4968)</f>
        <v>0</v>
      </c>
      <c r="C5386" t="b">
        <f>IF(OR(B5386=0,'Input and Summary Results'!D4968=0,'Input and Summary Results'!D4968=""),FALSE,'Input and Summary Results'!$D4968)</f>
        <v>0</v>
      </c>
      <c r="D5386" t="b">
        <f>IF(OR(B5386=0,'Input and Summary Results'!E4968=0),FALSE,'Input and Summary Results'!$E4968)</f>
        <v>0</v>
      </c>
      <c r="E5386" t="b">
        <f t="shared" si="281"/>
        <v>0</v>
      </c>
      <c r="F5386" t="b">
        <f t="shared" si="282"/>
        <v>0</v>
      </c>
      <c r="G5386" t="b">
        <f>IF('Input and Summary Results'!$J$4="yes",IF(C5386=FALSE,FALSE,IF('Data Transformation'!E5386&lt;$R$10,E5386,$R$10)),IF(C5386=FALSE,FALSE,IF(C5386&lt;$R$10,C5386,$R$10)))</f>
        <v>0</v>
      </c>
      <c r="H5386" t="b">
        <f>IF('Input and Summary Results'!$J$4="yes",'Data Transformation'!F5386,'Data Transformation'!D5386)</f>
        <v>0</v>
      </c>
      <c r="I5386" t="str">
        <f t="shared" si="283"/>
        <v/>
      </c>
    </row>
    <row r="5387" spans="2:9" x14ac:dyDescent="0.25">
      <c r="B5387" t="b">
        <f>IF('Input and Summary Results'!D4969=0,FALSE,'Input and Summary Results'!$B4969)</f>
        <v>0</v>
      </c>
      <c r="C5387" t="b">
        <f>IF(OR(B5387=0,'Input and Summary Results'!D4969=0,'Input and Summary Results'!D4969=""),FALSE,'Input and Summary Results'!$D4969)</f>
        <v>0</v>
      </c>
      <c r="D5387" t="b">
        <f>IF(OR(B5387=0,'Input and Summary Results'!E4969=0),FALSE,'Input and Summary Results'!$E4969)</f>
        <v>0</v>
      </c>
      <c r="E5387" t="b">
        <f t="shared" si="281"/>
        <v>0</v>
      </c>
      <c r="F5387" t="b">
        <f t="shared" si="282"/>
        <v>0</v>
      </c>
      <c r="G5387" t="b">
        <f>IF('Input and Summary Results'!$J$4="yes",IF(C5387=FALSE,FALSE,IF('Data Transformation'!E5387&lt;$R$10,E5387,$R$10)),IF(C5387=FALSE,FALSE,IF(C5387&lt;$R$10,C5387,$R$10)))</f>
        <v>0</v>
      </c>
      <c r="H5387" t="b">
        <f>IF('Input and Summary Results'!$J$4="yes",'Data Transformation'!F5387,'Data Transformation'!D5387)</f>
        <v>0</v>
      </c>
      <c r="I5387" t="str">
        <f t="shared" si="283"/>
        <v/>
      </c>
    </row>
    <row r="5388" spans="2:9" x14ac:dyDescent="0.25">
      <c r="B5388" t="b">
        <f>IF('Input and Summary Results'!D4970=0,FALSE,'Input and Summary Results'!$B4970)</f>
        <v>0</v>
      </c>
      <c r="C5388" t="b">
        <f>IF(OR(B5388=0,'Input and Summary Results'!D4970=0,'Input and Summary Results'!D4970=""),FALSE,'Input and Summary Results'!$D4970)</f>
        <v>0</v>
      </c>
      <c r="D5388" t="b">
        <f>IF(OR(B5388=0,'Input and Summary Results'!E4970=0),FALSE,'Input and Summary Results'!$E4970)</f>
        <v>0</v>
      </c>
      <c r="E5388" t="b">
        <f t="shared" si="281"/>
        <v>0</v>
      </c>
      <c r="F5388" t="b">
        <f t="shared" si="282"/>
        <v>0</v>
      </c>
      <c r="G5388" t="b">
        <f>IF('Input and Summary Results'!$J$4="yes",IF(C5388=FALSE,FALSE,IF('Data Transformation'!E5388&lt;$R$10,E5388,$R$10)),IF(C5388=FALSE,FALSE,IF(C5388&lt;$R$10,C5388,$R$10)))</f>
        <v>0</v>
      </c>
      <c r="H5388" t="b">
        <f>IF('Input and Summary Results'!$J$4="yes",'Data Transformation'!F5388,'Data Transformation'!D5388)</f>
        <v>0</v>
      </c>
      <c r="I5388" t="str">
        <f t="shared" si="283"/>
        <v/>
      </c>
    </row>
    <row r="5389" spans="2:9" x14ac:dyDescent="0.25">
      <c r="B5389" t="b">
        <f>IF('Input and Summary Results'!D4971=0,FALSE,'Input and Summary Results'!$B4971)</f>
        <v>0</v>
      </c>
      <c r="C5389" t="b">
        <f>IF(OR(B5389=0,'Input and Summary Results'!D4971=0,'Input and Summary Results'!D4971=""),FALSE,'Input and Summary Results'!$D4971)</f>
        <v>0</v>
      </c>
      <c r="D5389" t="b">
        <f>IF(OR(B5389=0,'Input and Summary Results'!E4971=0),FALSE,'Input and Summary Results'!$E4971)</f>
        <v>0</v>
      </c>
      <c r="E5389" t="b">
        <f t="shared" si="281"/>
        <v>0</v>
      </c>
      <c r="F5389" t="b">
        <f t="shared" si="282"/>
        <v>0</v>
      </c>
      <c r="G5389" t="b">
        <f>IF('Input and Summary Results'!$J$4="yes",IF(C5389=FALSE,FALSE,IF('Data Transformation'!E5389&lt;$R$10,E5389,$R$10)),IF(C5389=FALSE,FALSE,IF(C5389&lt;$R$10,C5389,$R$10)))</f>
        <v>0</v>
      </c>
      <c r="H5389" t="b">
        <f>IF('Input and Summary Results'!$J$4="yes",'Data Transformation'!F5389,'Data Transformation'!D5389)</f>
        <v>0</v>
      </c>
      <c r="I5389" t="str">
        <f t="shared" si="283"/>
        <v/>
      </c>
    </row>
    <row r="5390" spans="2:9" x14ac:dyDescent="0.25">
      <c r="B5390" t="b">
        <f>IF('Input and Summary Results'!D4972=0,FALSE,'Input and Summary Results'!$B4972)</f>
        <v>0</v>
      </c>
      <c r="C5390" t="b">
        <f>IF(OR(B5390=0,'Input and Summary Results'!D4972=0,'Input and Summary Results'!D4972=""),FALSE,'Input and Summary Results'!$D4972)</f>
        <v>0</v>
      </c>
      <c r="D5390" t="b">
        <f>IF(OR(B5390=0,'Input and Summary Results'!E4972=0),FALSE,'Input and Summary Results'!$E4972)</f>
        <v>0</v>
      </c>
      <c r="E5390" t="b">
        <f t="shared" si="281"/>
        <v>0</v>
      </c>
      <c r="F5390" t="b">
        <f t="shared" si="282"/>
        <v>0</v>
      </c>
      <c r="G5390" t="b">
        <f>IF('Input and Summary Results'!$J$4="yes",IF(C5390=FALSE,FALSE,IF('Data Transformation'!E5390&lt;$R$10,E5390,$R$10)),IF(C5390=FALSE,FALSE,IF(C5390&lt;$R$10,C5390,$R$10)))</f>
        <v>0</v>
      </c>
      <c r="H5390" t="b">
        <f>IF('Input and Summary Results'!$J$4="yes",'Data Transformation'!F5390,'Data Transformation'!D5390)</f>
        <v>0</v>
      </c>
      <c r="I5390" t="str">
        <f t="shared" si="283"/>
        <v/>
      </c>
    </row>
    <row r="5391" spans="2:9" x14ac:dyDescent="0.25">
      <c r="B5391" t="b">
        <f>IF('Input and Summary Results'!D4973=0,FALSE,'Input and Summary Results'!$B4973)</f>
        <v>0</v>
      </c>
      <c r="C5391" t="b">
        <f>IF(OR(B5391=0,'Input and Summary Results'!D4973=0,'Input and Summary Results'!D4973=""),FALSE,'Input and Summary Results'!$D4973)</f>
        <v>0</v>
      </c>
      <c r="D5391" t="b">
        <f>IF(OR(B5391=0,'Input and Summary Results'!E4973=0),FALSE,'Input and Summary Results'!$E4973)</f>
        <v>0</v>
      </c>
      <c r="E5391" t="b">
        <f t="shared" si="281"/>
        <v>0</v>
      </c>
      <c r="F5391" t="b">
        <f t="shared" si="282"/>
        <v>0</v>
      </c>
      <c r="G5391" t="b">
        <f>IF('Input and Summary Results'!$J$4="yes",IF(C5391=FALSE,FALSE,IF('Data Transformation'!E5391&lt;$R$10,E5391,$R$10)),IF(C5391=FALSE,FALSE,IF(C5391&lt;$R$10,C5391,$R$10)))</f>
        <v>0</v>
      </c>
      <c r="H5391" t="b">
        <f>IF('Input and Summary Results'!$J$4="yes",'Data Transformation'!F5391,'Data Transformation'!D5391)</f>
        <v>0</v>
      </c>
      <c r="I5391" t="str">
        <f t="shared" si="283"/>
        <v/>
      </c>
    </row>
    <row r="5392" spans="2:9" x14ac:dyDescent="0.25">
      <c r="B5392" t="b">
        <f>IF('Input and Summary Results'!D4974=0,FALSE,'Input and Summary Results'!$B4974)</f>
        <v>0</v>
      </c>
      <c r="C5392" t="b">
        <f>IF(OR(B5392=0,'Input and Summary Results'!D4974=0,'Input and Summary Results'!D4974=""),FALSE,'Input and Summary Results'!$D4974)</f>
        <v>0</v>
      </c>
      <c r="D5392" t="b">
        <f>IF(OR(B5392=0,'Input and Summary Results'!E4974=0),FALSE,'Input and Summary Results'!$E4974)</f>
        <v>0</v>
      </c>
      <c r="E5392" t="b">
        <f t="shared" si="281"/>
        <v>0</v>
      </c>
      <c r="F5392" t="b">
        <f t="shared" si="282"/>
        <v>0</v>
      </c>
      <c r="G5392" t="b">
        <f>IF('Input and Summary Results'!$J$4="yes",IF(C5392=FALSE,FALSE,IF('Data Transformation'!E5392&lt;$R$10,E5392,$R$10)),IF(C5392=FALSE,FALSE,IF(C5392&lt;$R$10,C5392,$R$10)))</f>
        <v>0</v>
      </c>
      <c r="H5392" t="b">
        <f>IF('Input and Summary Results'!$J$4="yes",'Data Transformation'!F5392,'Data Transformation'!D5392)</f>
        <v>0</v>
      </c>
      <c r="I5392" t="str">
        <f t="shared" si="283"/>
        <v/>
      </c>
    </row>
    <row r="5393" spans="2:9" x14ac:dyDescent="0.25">
      <c r="B5393" t="b">
        <f>IF('Input and Summary Results'!D4975=0,FALSE,'Input and Summary Results'!$B4975)</f>
        <v>0</v>
      </c>
      <c r="C5393" t="b">
        <f>IF(OR(B5393=0,'Input and Summary Results'!D4975=0,'Input and Summary Results'!D4975=""),FALSE,'Input and Summary Results'!$D4975)</f>
        <v>0</v>
      </c>
      <c r="D5393" t="b">
        <f>IF(OR(B5393=0,'Input and Summary Results'!E4975=0),FALSE,'Input and Summary Results'!$E4975)</f>
        <v>0</v>
      </c>
      <c r="E5393" t="b">
        <f t="shared" si="281"/>
        <v>0</v>
      </c>
      <c r="F5393" t="b">
        <f t="shared" si="282"/>
        <v>0</v>
      </c>
      <c r="G5393" t="b">
        <f>IF('Input and Summary Results'!$J$4="yes",IF(C5393=FALSE,FALSE,IF('Data Transformation'!E5393&lt;$R$10,E5393,$R$10)),IF(C5393=FALSE,FALSE,IF(C5393&lt;$R$10,C5393,$R$10)))</f>
        <v>0</v>
      </c>
      <c r="H5393" t="b">
        <f>IF('Input and Summary Results'!$J$4="yes",'Data Transformation'!F5393,'Data Transformation'!D5393)</f>
        <v>0</v>
      </c>
      <c r="I5393" t="str">
        <f t="shared" si="283"/>
        <v/>
      </c>
    </row>
    <row r="5394" spans="2:9" x14ac:dyDescent="0.25">
      <c r="B5394" t="b">
        <f>IF('Input and Summary Results'!D4976=0,FALSE,'Input and Summary Results'!$B4976)</f>
        <v>0</v>
      </c>
      <c r="C5394" t="b">
        <f>IF(OR(B5394=0,'Input and Summary Results'!D4976=0,'Input and Summary Results'!D4976=""),FALSE,'Input and Summary Results'!$D4976)</f>
        <v>0</v>
      </c>
      <c r="D5394" t="b">
        <f>IF(OR(B5394=0,'Input and Summary Results'!E4976=0),FALSE,'Input and Summary Results'!$E4976)</f>
        <v>0</v>
      </c>
      <c r="E5394" t="b">
        <f t="shared" si="281"/>
        <v>0</v>
      </c>
      <c r="F5394" t="b">
        <f t="shared" si="282"/>
        <v>0</v>
      </c>
      <c r="G5394" t="b">
        <f>IF('Input and Summary Results'!$J$4="yes",IF(C5394=FALSE,FALSE,IF('Data Transformation'!E5394&lt;$R$10,E5394,$R$10)),IF(C5394=FALSE,FALSE,IF(C5394&lt;$R$10,C5394,$R$10)))</f>
        <v>0</v>
      </c>
      <c r="H5394" t="b">
        <f>IF('Input and Summary Results'!$J$4="yes",'Data Transformation'!F5394,'Data Transformation'!D5394)</f>
        <v>0</v>
      </c>
      <c r="I5394" t="str">
        <f t="shared" si="283"/>
        <v/>
      </c>
    </row>
    <row r="5395" spans="2:9" x14ac:dyDescent="0.25">
      <c r="B5395" t="b">
        <f>IF('Input and Summary Results'!D4977=0,FALSE,'Input and Summary Results'!$B4977)</f>
        <v>0</v>
      </c>
      <c r="C5395" t="b">
        <f>IF(OR(B5395=0,'Input and Summary Results'!D4977=0,'Input and Summary Results'!D4977=""),FALSE,'Input and Summary Results'!$D4977)</f>
        <v>0</v>
      </c>
      <c r="D5395" t="b">
        <f>IF(OR(B5395=0,'Input and Summary Results'!E4977=0),FALSE,'Input and Summary Results'!$E4977)</f>
        <v>0</v>
      </c>
      <c r="E5395" t="b">
        <f t="shared" si="281"/>
        <v>0</v>
      </c>
      <c r="F5395" t="b">
        <f t="shared" si="282"/>
        <v>0</v>
      </c>
      <c r="G5395" t="b">
        <f>IF('Input and Summary Results'!$J$4="yes",IF(C5395=FALSE,FALSE,IF('Data Transformation'!E5395&lt;$R$10,E5395,$R$10)),IF(C5395=FALSE,FALSE,IF(C5395&lt;$R$10,C5395,$R$10)))</f>
        <v>0</v>
      </c>
      <c r="H5395" t="b">
        <f>IF('Input and Summary Results'!$J$4="yes",'Data Transformation'!F5395,'Data Transformation'!D5395)</f>
        <v>0</v>
      </c>
      <c r="I5395" t="str">
        <f t="shared" si="283"/>
        <v/>
      </c>
    </row>
    <row r="5396" spans="2:9" x14ac:dyDescent="0.25">
      <c r="B5396" t="b">
        <f>IF('Input and Summary Results'!D4978=0,FALSE,'Input and Summary Results'!$B4978)</f>
        <v>0</v>
      </c>
      <c r="C5396" t="b">
        <f>IF(OR(B5396=0,'Input and Summary Results'!D4978=0,'Input and Summary Results'!D4978=""),FALSE,'Input and Summary Results'!$D4978)</f>
        <v>0</v>
      </c>
      <c r="D5396" t="b">
        <f>IF(OR(B5396=0,'Input and Summary Results'!E4978=0),FALSE,'Input and Summary Results'!$E4978)</f>
        <v>0</v>
      </c>
      <c r="E5396" t="b">
        <f t="shared" si="281"/>
        <v>0</v>
      </c>
      <c r="F5396" t="b">
        <f t="shared" si="282"/>
        <v>0</v>
      </c>
      <c r="G5396" t="b">
        <f>IF('Input and Summary Results'!$J$4="yes",IF(C5396=FALSE,FALSE,IF('Data Transformation'!E5396&lt;$R$10,E5396,$R$10)),IF(C5396=FALSE,FALSE,IF(C5396&lt;$R$10,C5396,$R$10)))</f>
        <v>0</v>
      </c>
      <c r="H5396" t="b">
        <f>IF('Input and Summary Results'!$J$4="yes",'Data Transformation'!F5396,'Data Transformation'!D5396)</f>
        <v>0</v>
      </c>
      <c r="I5396" t="str">
        <f t="shared" si="283"/>
        <v/>
      </c>
    </row>
    <row r="5397" spans="2:9" x14ac:dyDescent="0.25">
      <c r="B5397" t="b">
        <f>IF('Input and Summary Results'!D4979=0,FALSE,'Input and Summary Results'!$B4979)</f>
        <v>0</v>
      </c>
      <c r="C5397" t="b">
        <f>IF(OR(B5397=0,'Input and Summary Results'!D4979=0,'Input and Summary Results'!D4979=""),FALSE,'Input and Summary Results'!$D4979)</f>
        <v>0</v>
      </c>
      <c r="D5397" t="b">
        <f>IF(OR(B5397=0,'Input and Summary Results'!E4979=0),FALSE,'Input and Summary Results'!$E4979)</f>
        <v>0</v>
      </c>
      <c r="E5397" t="b">
        <f t="shared" si="281"/>
        <v>0</v>
      </c>
      <c r="F5397" t="b">
        <f t="shared" si="282"/>
        <v>0</v>
      </c>
      <c r="G5397" t="b">
        <f>IF('Input and Summary Results'!$J$4="yes",IF(C5397=FALSE,FALSE,IF('Data Transformation'!E5397&lt;$R$10,E5397,$R$10)),IF(C5397=FALSE,FALSE,IF(C5397&lt;$R$10,C5397,$R$10)))</f>
        <v>0</v>
      </c>
      <c r="H5397" t="b">
        <f>IF('Input and Summary Results'!$J$4="yes",'Data Transformation'!F5397,'Data Transformation'!D5397)</f>
        <v>0</v>
      </c>
      <c r="I5397" t="str">
        <f t="shared" si="283"/>
        <v/>
      </c>
    </row>
    <row r="5398" spans="2:9" x14ac:dyDescent="0.25">
      <c r="B5398" t="b">
        <f>IF('Input and Summary Results'!D4980=0,FALSE,'Input and Summary Results'!$B4980)</f>
        <v>0</v>
      </c>
      <c r="C5398" t="b">
        <f>IF(OR(B5398=0,'Input and Summary Results'!D4980=0,'Input and Summary Results'!D4980=""),FALSE,'Input and Summary Results'!$D4980)</f>
        <v>0</v>
      </c>
      <c r="D5398" t="b">
        <f>IF(OR(B5398=0,'Input and Summary Results'!E4980=0),FALSE,'Input and Summary Results'!$E4980)</f>
        <v>0</v>
      </c>
      <c r="E5398" t="b">
        <f t="shared" si="281"/>
        <v>0</v>
      </c>
      <c r="F5398" t="b">
        <f t="shared" si="282"/>
        <v>0</v>
      </c>
      <c r="G5398" t="b">
        <f>IF('Input and Summary Results'!$J$4="yes",IF(C5398=FALSE,FALSE,IF('Data Transformation'!E5398&lt;$R$10,E5398,$R$10)),IF(C5398=FALSE,FALSE,IF(C5398&lt;$R$10,C5398,$R$10)))</f>
        <v>0</v>
      </c>
      <c r="H5398" t="b">
        <f>IF('Input and Summary Results'!$J$4="yes",'Data Transformation'!F5398,'Data Transformation'!D5398)</f>
        <v>0</v>
      </c>
      <c r="I5398" t="str">
        <f t="shared" si="283"/>
        <v/>
      </c>
    </row>
    <row r="5399" spans="2:9" x14ac:dyDescent="0.25">
      <c r="B5399" t="b">
        <f>IF('Input and Summary Results'!D4981=0,FALSE,'Input and Summary Results'!$B4981)</f>
        <v>0</v>
      </c>
      <c r="C5399" t="b">
        <f>IF(OR(B5399=0,'Input and Summary Results'!D4981=0,'Input and Summary Results'!D4981=""),FALSE,'Input and Summary Results'!$D4981)</f>
        <v>0</v>
      </c>
      <c r="D5399" t="b">
        <f>IF(OR(B5399=0,'Input and Summary Results'!E4981=0),FALSE,'Input and Summary Results'!$E4981)</f>
        <v>0</v>
      </c>
      <c r="E5399" t="b">
        <f t="shared" si="281"/>
        <v>0</v>
      </c>
      <c r="F5399" t="b">
        <f t="shared" si="282"/>
        <v>0</v>
      </c>
      <c r="G5399" t="b">
        <f>IF('Input and Summary Results'!$J$4="yes",IF(C5399=FALSE,FALSE,IF('Data Transformation'!E5399&lt;$R$10,E5399,$R$10)),IF(C5399=FALSE,FALSE,IF(C5399&lt;$R$10,C5399,$R$10)))</f>
        <v>0</v>
      </c>
      <c r="H5399" t="b">
        <f>IF('Input and Summary Results'!$J$4="yes",'Data Transformation'!F5399,'Data Transformation'!D5399)</f>
        <v>0</v>
      </c>
      <c r="I5399" t="str">
        <f t="shared" si="283"/>
        <v/>
      </c>
    </row>
    <row r="5400" spans="2:9" x14ac:dyDescent="0.25">
      <c r="B5400" t="b">
        <f>IF('Input and Summary Results'!D4982=0,FALSE,'Input and Summary Results'!$B4982)</f>
        <v>0</v>
      </c>
      <c r="C5400" t="b">
        <f>IF(OR(B5400=0,'Input and Summary Results'!D4982=0,'Input and Summary Results'!D4982=""),FALSE,'Input and Summary Results'!$D4982)</f>
        <v>0</v>
      </c>
      <c r="D5400" t="b">
        <f>IF(OR(B5400=0,'Input and Summary Results'!E4982=0),FALSE,'Input and Summary Results'!$E4982)</f>
        <v>0</v>
      </c>
      <c r="E5400" t="b">
        <f t="shared" si="281"/>
        <v>0</v>
      </c>
      <c r="F5400" t="b">
        <f t="shared" si="282"/>
        <v>0</v>
      </c>
      <c r="G5400" t="b">
        <f>IF('Input and Summary Results'!$J$4="yes",IF(C5400=FALSE,FALSE,IF('Data Transformation'!E5400&lt;$R$10,E5400,$R$10)),IF(C5400=FALSE,FALSE,IF(C5400&lt;$R$10,C5400,$R$10)))</f>
        <v>0</v>
      </c>
      <c r="H5400" t="b">
        <f>IF('Input and Summary Results'!$J$4="yes",'Data Transformation'!F5400,'Data Transformation'!D5400)</f>
        <v>0</v>
      </c>
      <c r="I5400" t="str">
        <f t="shared" si="283"/>
        <v/>
      </c>
    </row>
    <row r="5401" spans="2:9" x14ac:dyDescent="0.25">
      <c r="B5401" t="b">
        <f>IF('Input and Summary Results'!D4983=0,FALSE,'Input and Summary Results'!$B4983)</f>
        <v>0</v>
      </c>
      <c r="C5401" t="b">
        <f>IF(OR(B5401=0,'Input and Summary Results'!D4983=0,'Input and Summary Results'!D4983=""),FALSE,'Input and Summary Results'!$D4983)</f>
        <v>0</v>
      </c>
      <c r="D5401" t="b">
        <f>IF(OR(B5401=0,'Input and Summary Results'!E4983=0),FALSE,'Input and Summary Results'!$E4983)</f>
        <v>0</v>
      </c>
      <c r="E5401" t="b">
        <f t="shared" si="281"/>
        <v>0</v>
      </c>
      <c r="F5401" t="b">
        <f t="shared" si="282"/>
        <v>0</v>
      </c>
      <c r="G5401" t="b">
        <f>IF('Input and Summary Results'!$J$4="yes",IF(C5401=FALSE,FALSE,IF('Data Transformation'!E5401&lt;$R$10,E5401,$R$10)),IF(C5401=FALSE,FALSE,IF(C5401&lt;$R$10,C5401,$R$10)))</f>
        <v>0</v>
      </c>
      <c r="H5401" t="b">
        <f>IF('Input and Summary Results'!$J$4="yes",'Data Transformation'!F5401,'Data Transformation'!D5401)</f>
        <v>0</v>
      </c>
      <c r="I5401" t="str">
        <f t="shared" si="283"/>
        <v/>
      </c>
    </row>
    <row r="5402" spans="2:9" x14ac:dyDescent="0.25">
      <c r="B5402" t="b">
        <f>IF('Input and Summary Results'!D4984=0,FALSE,'Input and Summary Results'!$B4984)</f>
        <v>0</v>
      </c>
      <c r="C5402" t="b">
        <f>IF(OR(B5402=0,'Input and Summary Results'!D4984=0,'Input and Summary Results'!D4984=""),FALSE,'Input and Summary Results'!$D4984)</f>
        <v>0</v>
      </c>
      <c r="D5402" t="b">
        <f>IF(OR(B5402=0,'Input and Summary Results'!E4984=0),FALSE,'Input and Summary Results'!$E4984)</f>
        <v>0</v>
      </c>
      <c r="E5402" t="b">
        <f t="shared" si="281"/>
        <v>0</v>
      </c>
      <c r="F5402" t="b">
        <f t="shared" si="282"/>
        <v>0</v>
      </c>
      <c r="G5402" t="b">
        <f>IF('Input and Summary Results'!$J$4="yes",IF(C5402=FALSE,FALSE,IF('Data Transformation'!E5402&lt;$R$10,E5402,$R$10)),IF(C5402=FALSE,FALSE,IF(C5402&lt;$R$10,C5402,$R$10)))</f>
        <v>0</v>
      </c>
      <c r="H5402" t="b">
        <f>IF('Input and Summary Results'!$J$4="yes",'Data Transformation'!F5402,'Data Transformation'!D5402)</f>
        <v>0</v>
      </c>
      <c r="I5402" t="str">
        <f t="shared" si="283"/>
        <v/>
      </c>
    </row>
    <row r="5403" spans="2:9" x14ac:dyDescent="0.25">
      <c r="B5403" t="b">
        <f>IF('Input and Summary Results'!D4985=0,FALSE,'Input and Summary Results'!$B4985)</f>
        <v>0</v>
      </c>
      <c r="C5403" t="b">
        <f>IF(OR(B5403=0,'Input and Summary Results'!D4985=0,'Input and Summary Results'!D4985=""),FALSE,'Input and Summary Results'!$D4985)</f>
        <v>0</v>
      </c>
      <c r="D5403" t="b">
        <f>IF(OR(B5403=0,'Input and Summary Results'!E4985=0),FALSE,'Input and Summary Results'!$E4985)</f>
        <v>0</v>
      </c>
      <c r="E5403" t="b">
        <f t="shared" si="281"/>
        <v>0</v>
      </c>
      <c r="F5403" t="b">
        <f t="shared" si="282"/>
        <v>0</v>
      </c>
      <c r="G5403" t="b">
        <f>IF('Input and Summary Results'!$J$4="yes",IF(C5403=FALSE,FALSE,IF('Data Transformation'!E5403&lt;$R$10,E5403,$R$10)),IF(C5403=FALSE,FALSE,IF(C5403&lt;$R$10,C5403,$R$10)))</f>
        <v>0</v>
      </c>
      <c r="H5403" t="b">
        <f>IF('Input and Summary Results'!$J$4="yes",'Data Transformation'!F5403,'Data Transformation'!D5403)</f>
        <v>0</v>
      </c>
      <c r="I5403" t="str">
        <f t="shared" si="283"/>
        <v/>
      </c>
    </row>
    <row r="5404" spans="2:9" x14ac:dyDescent="0.25">
      <c r="B5404" t="b">
        <f>IF('Input and Summary Results'!D4986=0,FALSE,'Input and Summary Results'!$B4986)</f>
        <v>0</v>
      </c>
      <c r="C5404" t="b">
        <f>IF(OR(B5404=0,'Input and Summary Results'!D4986=0,'Input and Summary Results'!D4986=""),FALSE,'Input and Summary Results'!$D4986)</f>
        <v>0</v>
      </c>
      <c r="D5404" t="b">
        <f>IF(OR(B5404=0,'Input and Summary Results'!E4986=0),FALSE,'Input and Summary Results'!$E4986)</f>
        <v>0</v>
      </c>
      <c r="E5404" t="b">
        <f t="shared" si="281"/>
        <v>0</v>
      </c>
      <c r="F5404" t="b">
        <f t="shared" si="282"/>
        <v>0</v>
      </c>
      <c r="G5404" t="b">
        <f>IF('Input and Summary Results'!$J$4="yes",IF(C5404=FALSE,FALSE,IF('Data Transformation'!E5404&lt;$R$10,E5404,$R$10)),IF(C5404=FALSE,FALSE,IF(C5404&lt;$R$10,C5404,$R$10)))</f>
        <v>0</v>
      </c>
      <c r="H5404" t="b">
        <f>IF('Input and Summary Results'!$J$4="yes",'Data Transformation'!F5404,'Data Transformation'!D5404)</f>
        <v>0</v>
      </c>
      <c r="I5404" t="str">
        <f t="shared" si="283"/>
        <v/>
      </c>
    </row>
    <row r="5405" spans="2:9" x14ac:dyDescent="0.25">
      <c r="B5405" t="b">
        <f>IF('Input and Summary Results'!D4987=0,FALSE,'Input and Summary Results'!$B4987)</f>
        <v>0</v>
      </c>
      <c r="C5405" t="b">
        <f>IF(OR(B5405=0,'Input and Summary Results'!D4987=0,'Input and Summary Results'!D4987=""),FALSE,'Input and Summary Results'!$D4987)</f>
        <v>0</v>
      </c>
      <c r="D5405" t="b">
        <f>IF(OR(B5405=0,'Input and Summary Results'!E4987=0),FALSE,'Input and Summary Results'!$E4987)</f>
        <v>0</v>
      </c>
      <c r="E5405" t="b">
        <f t="shared" si="281"/>
        <v>0</v>
      </c>
      <c r="F5405" t="b">
        <f t="shared" si="282"/>
        <v>0</v>
      </c>
      <c r="G5405" t="b">
        <f>IF('Input and Summary Results'!$J$4="yes",IF(C5405=FALSE,FALSE,IF('Data Transformation'!E5405&lt;$R$10,E5405,$R$10)),IF(C5405=FALSE,FALSE,IF(C5405&lt;$R$10,C5405,$R$10)))</f>
        <v>0</v>
      </c>
      <c r="H5405" t="b">
        <f>IF('Input and Summary Results'!$J$4="yes",'Data Transformation'!F5405,'Data Transformation'!D5405)</f>
        <v>0</v>
      </c>
      <c r="I5405" t="str">
        <f t="shared" si="283"/>
        <v/>
      </c>
    </row>
    <row r="5406" spans="2:9" x14ac:dyDescent="0.25">
      <c r="B5406" t="b">
        <f>IF('Input and Summary Results'!D4988=0,FALSE,'Input and Summary Results'!$B4988)</f>
        <v>0</v>
      </c>
      <c r="C5406" t="b">
        <f>IF(OR(B5406=0,'Input and Summary Results'!D4988=0,'Input and Summary Results'!D4988=""),FALSE,'Input and Summary Results'!$D4988)</f>
        <v>0</v>
      </c>
      <c r="D5406" t="b">
        <f>IF(OR(B5406=0,'Input and Summary Results'!E4988=0),FALSE,'Input and Summary Results'!$E4988)</f>
        <v>0</v>
      </c>
      <c r="E5406" t="b">
        <f t="shared" si="281"/>
        <v>0</v>
      </c>
      <c r="F5406" t="b">
        <f t="shared" si="282"/>
        <v>0</v>
      </c>
      <c r="G5406" t="b">
        <f>IF('Input and Summary Results'!$J$4="yes",IF(C5406=FALSE,FALSE,IF('Data Transformation'!E5406&lt;$R$10,E5406,$R$10)),IF(C5406=FALSE,FALSE,IF(C5406&lt;$R$10,C5406,$R$10)))</f>
        <v>0</v>
      </c>
      <c r="H5406" t="b">
        <f>IF('Input and Summary Results'!$J$4="yes",'Data Transformation'!F5406,'Data Transformation'!D5406)</f>
        <v>0</v>
      </c>
      <c r="I5406" t="str">
        <f t="shared" si="283"/>
        <v/>
      </c>
    </row>
    <row r="5407" spans="2:9" x14ac:dyDescent="0.25">
      <c r="B5407" t="b">
        <f>IF('Input and Summary Results'!D4989=0,FALSE,'Input and Summary Results'!$B4989)</f>
        <v>0</v>
      </c>
      <c r="C5407" t="b">
        <f>IF(OR(B5407=0,'Input and Summary Results'!D4989=0,'Input and Summary Results'!D4989=""),FALSE,'Input and Summary Results'!$D4989)</f>
        <v>0</v>
      </c>
      <c r="D5407" t="b">
        <f>IF(OR(B5407=0,'Input and Summary Results'!E4989=0),FALSE,'Input and Summary Results'!$E4989)</f>
        <v>0</v>
      </c>
      <c r="E5407" t="b">
        <f t="shared" si="281"/>
        <v>0</v>
      </c>
      <c r="F5407" t="b">
        <f t="shared" si="282"/>
        <v>0</v>
      </c>
      <c r="G5407" t="b">
        <f>IF('Input and Summary Results'!$J$4="yes",IF(C5407=FALSE,FALSE,IF('Data Transformation'!E5407&lt;$R$10,E5407,$R$10)),IF(C5407=FALSE,FALSE,IF(C5407&lt;$R$10,C5407,$R$10)))</f>
        <v>0</v>
      </c>
      <c r="H5407" t="b">
        <f>IF('Input and Summary Results'!$J$4="yes",'Data Transformation'!F5407,'Data Transformation'!D5407)</f>
        <v>0</v>
      </c>
      <c r="I5407" t="str">
        <f t="shared" si="283"/>
        <v/>
      </c>
    </row>
    <row r="5408" spans="2:9" x14ac:dyDescent="0.25">
      <c r="B5408" t="b">
        <f>IF('Input and Summary Results'!D4990=0,FALSE,'Input and Summary Results'!$B4990)</f>
        <v>0</v>
      </c>
      <c r="C5408" t="b">
        <f>IF(OR(B5408=0,'Input and Summary Results'!D4990=0,'Input and Summary Results'!D4990=""),FALSE,'Input and Summary Results'!$D4990)</f>
        <v>0</v>
      </c>
      <c r="D5408" t="b">
        <f>IF(OR(B5408=0,'Input and Summary Results'!E4990=0),FALSE,'Input and Summary Results'!$E4990)</f>
        <v>0</v>
      </c>
      <c r="E5408" t="b">
        <f t="shared" si="281"/>
        <v>0</v>
      </c>
      <c r="F5408" t="b">
        <f t="shared" si="282"/>
        <v>0</v>
      </c>
      <c r="G5408" t="b">
        <f>IF('Input and Summary Results'!$J$4="yes",IF(C5408=FALSE,FALSE,IF('Data Transformation'!E5408&lt;$R$10,E5408,$R$10)),IF(C5408=FALSE,FALSE,IF(C5408&lt;$R$10,C5408,$R$10)))</f>
        <v>0</v>
      </c>
      <c r="H5408" t="b">
        <f>IF('Input and Summary Results'!$J$4="yes",'Data Transformation'!F5408,'Data Transformation'!D5408)</f>
        <v>0</v>
      </c>
      <c r="I5408" t="str">
        <f t="shared" si="283"/>
        <v/>
      </c>
    </row>
    <row r="5409" spans="2:9" x14ac:dyDescent="0.25">
      <c r="B5409" t="b">
        <f>IF('Input and Summary Results'!D4991=0,FALSE,'Input and Summary Results'!$B4991)</f>
        <v>0</v>
      </c>
      <c r="C5409" t="b">
        <f>IF(OR(B5409=0,'Input and Summary Results'!D4991=0,'Input and Summary Results'!D4991=""),FALSE,'Input and Summary Results'!$D4991)</f>
        <v>0</v>
      </c>
      <c r="D5409" t="b">
        <f>IF(OR(B5409=0,'Input and Summary Results'!E4991=0),FALSE,'Input and Summary Results'!$E4991)</f>
        <v>0</v>
      </c>
      <c r="E5409" t="b">
        <f t="shared" si="281"/>
        <v>0</v>
      </c>
      <c r="F5409" t="b">
        <f t="shared" si="282"/>
        <v>0</v>
      </c>
      <c r="G5409" t="b">
        <f>IF('Input and Summary Results'!$J$4="yes",IF(C5409=FALSE,FALSE,IF('Data Transformation'!E5409&lt;$R$10,E5409,$R$10)),IF(C5409=FALSE,FALSE,IF(C5409&lt;$R$10,C5409,$R$10)))</f>
        <v>0</v>
      </c>
      <c r="H5409" t="b">
        <f>IF('Input and Summary Results'!$J$4="yes",'Data Transformation'!F5409,'Data Transformation'!D5409)</f>
        <v>0</v>
      </c>
      <c r="I5409" t="str">
        <f t="shared" si="283"/>
        <v/>
      </c>
    </row>
    <row r="5410" spans="2:9" x14ac:dyDescent="0.25">
      <c r="B5410" t="b">
        <f>IF('Input and Summary Results'!D4992=0,FALSE,'Input and Summary Results'!$B4992)</f>
        <v>0</v>
      </c>
      <c r="C5410" t="b">
        <f>IF(OR(B5410=0,'Input and Summary Results'!D4992=0,'Input and Summary Results'!D4992=""),FALSE,'Input and Summary Results'!$D4992)</f>
        <v>0</v>
      </c>
      <c r="D5410" t="b">
        <f>IF(OR(B5410=0,'Input and Summary Results'!E4992=0),FALSE,'Input and Summary Results'!$E4992)</f>
        <v>0</v>
      </c>
      <c r="E5410" t="b">
        <f t="shared" si="281"/>
        <v>0</v>
      </c>
      <c r="F5410" t="b">
        <f t="shared" si="282"/>
        <v>0</v>
      </c>
      <c r="G5410" t="b">
        <f>IF('Input and Summary Results'!$J$4="yes",IF(C5410=FALSE,FALSE,IF('Data Transformation'!E5410&lt;$R$10,E5410,$R$10)),IF(C5410=FALSE,FALSE,IF(C5410&lt;$R$10,C5410,$R$10)))</f>
        <v>0</v>
      </c>
      <c r="H5410" t="b">
        <f>IF('Input and Summary Results'!$J$4="yes",'Data Transformation'!F5410,'Data Transformation'!D5410)</f>
        <v>0</v>
      </c>
      <c r="I5410" t="str">
        <f t="shared" si="283"/>
        <v/>
      </c>
    </row>
    <row r="5411" spans="2:9" x14ac:dyDescent="0.25">
      <c r="B5411" t="b">
        <f>IF('Input and Summary Results'!D4993=0,FALSE,'Input and Summary Results'!$B4993)</f>
        <v>0</v>
      </c>
      <c r="C5411" t="b">
        <f>IF(OR(B5411=0,'Input and Summary Results'!D4993=0,'Input and Summary Results'!D4993=""),FALSE,'Input and Summary Results'!$D4993)</f>
        <v>0</v>
      </c>
      <c r="D5411" t="b">
        <f>IF(OR(B5411=0,'Input and Summary Results'!E4993=0),FALSE,'Input and Summary Results'!$E4993)</f>
        <v>0</v>
      </c>
      <c r="E5411" t="b">
        <f t="shared" si="281"/>
        <v>0</v>
      </c>
      <c r="F5411" t="b">
        <f t="shared" si="282"/>
        <v>0</v>
      </c>
      <c r="G5411" t="b">
        <f>IF('Input and Summary Results'!$J$4="yes",IF(C5411=FALSE,FALSE,IF('Data Transformation'!E5411&lt;$R$10,E5411,$R$10)),IF(C5411=FALSE,FALSE,IF(C5411&lt;$R$10,C5411,$R$10)))</f>
        <v>0</v>
      </c>
      <c r="H5411" t="b">
        <f>IF('Input and Summary Results'!$J$4="yes",'Data Transformation'!F5411,'Data Transformation'!D5411)</f>
        <v>0</v>
      </c>
      <c r="I5411" t="str">
        <f t="shared" si="283"/>
        <v/>
      </c>
    </row>
    <row r="5412" spans="2:9" x14ac:dyDescent="0.25">
      <c r="B5412" t="b">
        <f>IF('Input and Summary Results'!D4994=0,FALSE,'Input and Summary Results'!$B4994)</f>
        <v>0</v>
      </c>
      <c r="C5412" t="b">
        <f>IF(OR(B5412=0,'Input and Summary Results'!D4994=0,'Input and Summary Results'!D4994=""),FALSE,'Input and Summary Results'!$D4994)</f>
        <v>0</v>
      </c>
      <c r="D5412" t="b">
        <f>IF(OR(B5412=0,'Input and Summary Results'!E4994=0),FALSE,'Input and Summary Results'!$E4994)</f>
        <v>0</v>
      </c>
      <c r="E5412" t="b">
        <f t="shared" si="281"/>
        <v>0</v>
      </c>
      <c r="F5412" t="b">
        <f t="shared" si="282"/>
        <v>0</v>
      </c>
      <c r="G5412" t="b">
        <f>IF('Input and Summary Results'!$J$4="yes",IF(C5412=FALSE,FALSE,IF('Data Transformation'!E5412&lt;$R$10,E5412,$R$10)),IF(C5412=FALSE,FALSE,IF(C5412&lt;$R$10,C5412,$R$10)))</f>
        <v>0</v>
      </c>
      <c r="H5412" t="b">
        <f>IF('Input and Summary Results'!$J$4="yes",'Data Transformation'!F5412,'Data Transformation'!D5412)</f>
        <v>0</v>
      </c>
      <c r="I5412" t="str">
        <f t="shared" si="283"/>
        <v/>
      </c>
    </row>
    <row r="5413" spans="2:9" x14ac:dyDescent="0.25">
      <c r="B5413" t="b">
        <f>IF('Input and Summary Results'!D4995=0,FALSE,'Input and Summary Results'!$B4995)</f>
        <v>0</v>
      </c>
      <c r="C5413" t="b">
        <f>IF(OR(B5413=0,'Input and Summary Results'!D4995=0,'Input and Summary Results'!D4995=""),FALSE,'Input and Summary Results'!$D4995)</f>
        <v>0</v>
      </c>
      <c r="D5413" t="b">
        <f>IF(OR(B5413=0,'Input and Summary Results'!E4995=0),FALSE,'Input and Summary Results'!$E4995)</f>
        <v>0</v>
      </c>
      <c r="E5413" t="b">
        <f t="shared" si="281"/>
        <v>0</v>
      </c>
      <c r="F5413" t="b">
        <f t="shared" si="282"/>
        <v>0</v>
      </c>
      <c r="G5413" t="b">
        <f>IF('Input and Summary Results'!$J$4="yes",IF(C5413=FALSE,FALSE,IF('Data Transformation'!E5413&lt;$R$10,E5413,$R$10)),IF(C5413=FALSE,FALSE,IF(C5413&lt;$R$10,C5413,$R$10)))</f>
        <v>0</v>
      </c>
      <c r="H5413" t="b">
        <f>IF('Input and Summary Results'!$J$4="yes",'Data Transformation'!F5413,'Data Transformation'!D5413)</f>
        <v>0</v>
      </c>
      <c r="I5413" t="str">
        <f t="shared" si="283"/>
        <v/>
      </c>
    </row>
    <row r="5414" spans="2:9" x14ac:dyDescent="0.25">
      <c r="B5414" t="b">
        <f>IF('Input and Summary Results'!D4996=0,FALSE,'Input and Summary Results'!$B4996)</f>
        <v>0</v>
      </c>
      <c r="C5414" t="b">
        <f>IF(OR(B5414=0,'Input and Summary Results'!D4996=0,'Input and Summary Results'!D4996=""),FALSE,'Input and Summary Results'!$D4996)</f>
        <v>0</v>
      </c>
      <c r="D5414" t="b">
        <f>IF(OR(B5414=0,'Input and Summary Results'!E4996=0),FALSE,'Input and Summary Results'!$E4996)</f>
        <v>0</v>
      </c>
      <c r="E5414" t="b">
        <f t="shared" si="281"/>
        <v>0</v>
      </c>
      <c r="F5414" t="b">
        <f t="shared" si="282"/>
        <v>0</v>
      </c>
      <c r="G5414" t="b">
        <f>IF('Input and Summary Results'!$J$4="yes",IF(C5414=FALSE,FALSE,IF('Data Transformation'!E5414&lt;$R$10,E5414,$R$10)),IF(C5414=FALSE,FALSE,IF(C5414&lt;$R$10,C5414,$R$10)))</f>
        <v>0</v>
      </c>
      <c r="H5414" t="b">
        <f>IF('Input and Summary Results'!$J$4="yes",'Data Transformation'!F5414,'Data Transformation'!D5414)</f>
        <v>0</v>
      </c>
      <c r="I5414" t="str">
        <f t="shared" si="283"/>
        <v/>
      </c>
    </row>
    <row r="5415" spans="2:9" x14ac:dyDescent="0.25">
      <c r="B5415" t="b">
        <f>IF('Input and Summary Results'!D4997=0,FALSE,'Input and Summary Results'!$B4997)</f>
        <v>0</v>
      </c>
      <c r="C5415" t="b">
        <f>IF(OR(B5415=0,'Input and Summary Results'!D4997=0,'Input and Summary Results'!D4997=""),FALSE,'Input and Summary Results'!$D4997)</f>
        <v>0</v>
      </c>
      <c r="D5415" t="b">
        <f>IF(OR(B5415=0,'Input and Summary Results'!E4997=0),FALSE,'Input and Summary Results'!$E4997)</f>
        <v>0</v>
      </c>
      <c r="E5415" t="b">
        <f t="shared" si="281"/>
        <v>0</v>
      </c>
      <c r="F5415" t="b">
        <f t="shared" si="282"/>
        <v>0</v>
      </c>
      <c r="G5415" t="b">
        <f>IF('Input and Summary Results'!$J$4="yes",IF(C5415=FALSE,FALSE,IF('Data Transformation'!E5415&lt;$R$10,E5415,$R$10)),IF(C5415=FALSE,FALSE,IF(C5415&lt;$R$10,C5415,$R$10)))</f>
        <v>0</v>
      </c>
      <c r="H5415" t="b">
        <f>IF('Input and Summary Results'!$J$4="yes",'Data Transformation'!F5415,'Data Transformation'!D5415)</f>
        <v>0</v>
      </c>
      <c r="I5415" t="str">
        <f t="shared" si="283"/>
        <v/>
      </c>
    </row>
    <row r="5416" spans="2:9" x14ac:dyDescent="0.25">
      <c r="B5416" t="b">
        <f>IF('Input and Summary Results'!D4998=0,FALSE,'Input and Summary Results'!$B4998)</f>
        <v>0</v>
      </c>
      <c r="C5416" t="b">
        <f>IF(OR(B5416=0,'Input and Summary Results'!D4998=0,'Input and Summary Results'!D4998=""),FALSE,'Input and Summary Results'!$D4998)</f>
        <v>0</v>
      </c>
      <c r="D5416" t="b">
        <f>IF(OR(B5416=0,'Input and Summary Results'!E4998=0),FALSE,'Input and Summary Results'!$E4998)</f>
        <v>0</v>
      </c>
      <c r="E5416" t="b">
        <f t="shared" si="281"/>
        <v>0</v>
      </c>
      <c r="F5416" t="b">
        <f t="shared" si="282"/>
        <v>0</v>
      </c>
      <c r="G5416" t="b">
        <f>IF('Input and Summary Results'!$J$4="yes",IF(C5416=FALSE,FALSE,IF('Data Transformation'!E5416&lt;$R$10,E5416,$R$10)),IF(C5416=FALSE,FALSE,IF(C5416&lt;$R$10,C5416,$R$10)))</f>
        <v>0</v>
      </c>
      <c r="H5416" t="b">
        <f>IF('Input and Summary Results'!$J$4="yes",'Data Transformation'!F5416,'Data Transformation'!D5416)</f>
        <v>0</v>
      </c>
      <c r="I5416" t="str">
        <f t="shared" si="283"/>
        <v/>
      </c>
    </row>
    <row r="5417" spans="2:9" x14ac:dyDescent="0.25">
      <c r="B5417" t="b">
        <f>IF('Input and Summary Results'!D4999=0,FALSE,'Input and Summary Results'!$B4999)</f>
        <v>0</v>
      </c>
      <c r="C5417" t="b">
        <f>IF(OR(B5417=0,'Input and Summary Results'!D4999=0,'Input and Summary Results'!D4999=""),FALSE,'Input and Summary Results'!$D4999)</f>
        <v>0</v>
      </c>
      <c r="D5417" t="b">
        <f>IF(OR(B5417=0,'Input and Summary Results'!E4999=0),FALSE,'Input and Summary Results'!$E4999)</f>
        <v>0</v>
      </c>
      <c r="E5417" t="b">
        <f t="shared" si="281"/>
        <v>0</v>
      </c>
      <c r="F5417" t="b">
        <f t="shared" si="282"/>
        <v>0</v>
      </c>
      <c r="G5417" t="b">
        <f>IF('Input and Summary Results'!$J$4="yes",IF(C5417=FALSE,FALSE,IF('Data Transformation'!E5417&lt;$R$10,E5417,$R$10)),IF(C5417=FALSE,FALSE,IF(C5417&lt;$R$10,C5417,$R$10)))</f>
        <v>0</v>
      </c>
      <c r="H5417" t="b">
        <f>IF('Input and Summary Results'!$J$4="yes",'Data Transformation'!F5417,'Data Transformation'!D5417)</f>
        <v>0</v>
      </c>
      <c r="I5417" t="str">
        <f t="shared" si="283"/>
        <v/>
      </c>
    </row>
    <row r="5418" spans="2:9" x14ac:dyDescent="0.25">
      <c r="B5418" t="b">
        <f>IF('Input and Summary Results'!D5000=0,FALSE,'Input and Summary Results'!$B5000)</f>
        <v>0</v>
      </c>
      <c r="C5418" t="b">
        <f>IF(OR(B5418=0,'Input and Summary Results'!D5000=0,'Input and Summary Results'!D5000=""),FALSE,'Input and Summary Results'!$D5000)</f>
        <v>0</v>
      </c>
      <c r="D5418" t="b">
        <f>IF(OR(B5418=0,'Input and Summary Results'!E5000=0),FALSE,'Input and Summary Results'!$E5000)</f>
        <v>0</v>
      </c>
      <c r="E5418" t="b">
        <f t="shared" ref="E5418:E5481" si="284">IF(C5418=FALSE,FALSE,LOG10(C5418))</f>
        <v>0</v>
      </c>
      <c r="F5418" t="b">
        <f t="shared" ref="F5418:F5481" si="285">IF(D5418=FALSE, FALSE,0.434*D5418/C5418)</f>
        <v>0</v>
      </c>
      <c r="G5418" t="b">
        <f>IF('Input and Summary Results'!$J$4="yes",IF(C5418=FALSE,FALSE,IF('Data Transformation'!E5418&lt;$R$10,E5418,$R$10)),IF(C5418=FALSE,FALSE,IF(C5418&lt;$R$10,C5418,$R$10)))</f>
        <v>0</v>
      </c>
      <c r="H5418" t="b">
        <f>IF('Input and Summary Results'!$J$4="yes",'Data Transformation'!F5418,'Data Transformation'!D5418)</f>
        <v>0</v>
      </c>
      <c r="I5418" t="str">
        <f t="shared" si="283"/>
        <v/>
      </c>
    </row>
    <row r="5419" spans="2:9" x14ac:dyDescent="0.25">
      <c r="B5419" t="b">
        <f>IF('Input and Summary Results'!D5001=0,FALSE,'Input and Summary Results'!$B5001)</f>
        <v>0</v>
      </c>
      <c r="C5419" t="b">
        <f>IF(OR(B5419=0,'Input and Summary Results'!D5001=0,'Input and Summary Results'!D5001=""),FALSE,'Input and Summary Results'!$D5001)</f>
        <v>0</v>
      </c>
      <c r="D5419" t="b">
        <f>IF(OR(B5419=0,'Input and Summary Results'!E5001=0),FALSE,'Input and Summary Results'!$E5001)</f>
        <v>0</v>
      </c>
      <c r="E5419" t="b">
        <f t="shared" si="284"/>
        <v>0</v>
      </c>
      <c r="F5419" t="b">
        <f t="shared" si="285"/>
        <v>0</v>
      </c>
      <c r="G5419" t="b">
        <f>IF('Input and Summary Results'!$J$4="yes",IF(C5419=FALSE,FALSE,IF('Data Transformation'!E5419&lt;$R$10,E5419,$R$10)),IF(C5419=FALSE,FALSE,IF(C5419&lt;$R$10,C5419,$R$10)))</f>
        <v>0</v>
      </c>
      <c r="H5419" t="b">
        <f>IF('Input and Summary Results'!$J$4="yes",'Data Transformation'!F5419,'Data Transformation'!D5419)</f>
        <v>0</v>
      </c>
      <c r="I5419" t="str">
        <f t="shared" si="283"/>
        <v/>
      </c>
    </row>
    <row r="5420" spans="2:9" x14ac:dyDescent="0.25">
      <c r="B5420" t="b">
        <f>IF('Input and Summary Results'!D5002=0,FALSE,'Input and Summary Results'!$B5002)</f>
        <v>0</v>
      </c>
      <c r="C5420" t="b">
        <f>IF(OR(B5420=0,'Input and Summary Results'!D5002=0,'Input and Summary Results'!D5002=""),FALSE,'Input and Summary Results'!$D5002)</f>
        <v>0</v>
      </c>
      <c r="D5420" t="b">
        <f>IF(OR(B5420=0,'Input and Summary Results'!E5002=0),FALSE,'Input and Summary Results'!$E5002)</f>
        <v>0</v>
      </c>
      <c r="E5420" t="b">
        <f t="shared" si="284"/>
        <v>0</v>
      </c>
      <c r="F5420" t="b">
        <f t="shared" si="285"/>
        <v>0</v>
      </c>
      <c r="G5420" t="b">
        <f>IF('Input and Summary Results'!$J$4="yes",IF(C5420=FALSE,FALSE,IF('Data Transformation'!E5420&lt;$R$10,E5420,$R$10)),IF(C5420=FALSE,FALSE,IF(C5420&lt;$R$10,C5420,$R$10)))</f>
        <v>0</v>
      </c>
      <c r="H5420" t="b">
        <f>IF('Input and Summary Results'!$J$4="yes",'Data Transformation'!F5420,'Data Transformation'!D5420)</f>
        <v>0</v>
      </c>
      <c r="I5420" t="str">
        <f t="shared" si="283"/>
        <v/>
      </c>
    </row>
    <row r="5421" spans="2:9" x14ac:dyDescent="0.25">
      <c r="B5421" t="b">
        <f>IF('Input and Summary Results'!D5003=0,FALSE,'Input and Summary Results'!$B5003)</f>
        <v>0</v>
      </c>
      <c r="C5421" t="b">
        <f>IF(OR(B5421=0,'Input and Summary Results'!D5003=0,'Input and Summary Results'!D5003=""),FALSE,'Input and Summary Results'!$D5003)</f>
        <v>0</v>
      </c>
      <c r="D5421" t="b">
        <f>IF(OR(B5421=0,'Input and Summary Results'!E5003=0),FALSE,'Input and Summary Results'!$E5003)</f>
        <v>0</v>
      </c>
      <c r="E5421" t="b">
        <f t="shared" si="284"/>
        <v>0</v>
      </c>
      <c r="F5421" t="b">
        <f t="shared" si="285"/>
        <v>0</v>
      </c>
      <c r="G5421" t="b">
        <f>IF('Input and Summary Results'!$J$4="yes",IF(C5421=FALSE,FALSE,IF('Data Transformation'!E5421&lt;$R$10,E5421,$R$10)),IF(C5421=FALSE,FALSE,IF(C5421&lt;$R$10,C5421,$R$10)))</f>
        <v>0</v>
      </c>
      <c r="H5421" t="b">
        <f>IF('Input and Summary Results'!$J$4="yes",'Data Transformation'!F5421,'Data Transformation'!D5421)</f>
        <v>0</v>
      </c>
      <c r="I5421" t="str">
        <f t="shared" si="283"/>
        <v/>
      </c>
    </row>
    <row r="5422" spans="2:9" x14ac:dyDescent="0.25">
      <c r="B5422" t="b">
        <f>IF('Input and Summary Results'!D5004=0,FALSE,'Input and Summary Results'!$B5004)</f>
        <v>0</v>
      </c>
      <c r="C5422" t="b">
        <f>IF(OR(B5422=0,'Input and Summary Results'!D5004=0,'Input and Summary Results'!D5004=""),FALSE,'Input and Summary Results'!$D5004)</f>
        <v>0</v>
      </c>
      <c r="D5422" t="b">
        <f>IF(OR(B5422=0,'Input and Summary Results'!E5004=0),FALSE,'Input and Summary Results'!$E5004)</f>
        <v>0</v>
      </c>
      <c r="E5422" t="b">
        <f t="shared" si="284"/>
        <v>0</v>
      </c>
      <c r="F5422" t="b">
        <f t="shared" si="285"/>
        <v>0</v>
      </c>
      <c r="G5422" t="b">
        <f>IF('Input and Summary Results'!$J$4="yes",IF(C5422=FALSE,FALSE,IF('Data Transformation'!E5422&lt;$R$10,E5422,$R$10)),IF(C5422=FALSE,FALSE,IF(C5422&lt;$R$10,C5422,$R$10)))</f>
        <v>0</v>
      </c>
      <c r="H5422" t="b">
        <f>IF('Input and Summary Results'!$J$4="yes",'Data Transformation'!F5422,'Data Transformation'!D5422)</f>
        <v>0</v>
      </c>
      <c r="I5422" t="str">
        <f t="shared" si="283"/>
        <v/>
      </c>
    </row>
    <row r="5423" spans="2:9" x14ac:dyDescent="0.25">
      <c r="B5423" t="b">
        <f>IF('Input and Summary Results'!D5005=0,FALSE,'Input and Summary Results'!$B5005)</f>
        <v>0</v>
      </c>
      <c r="C5423" t="b">
        <f>IF(OR(B5423=0,'Input and Summary Results'!D5005=0,'Input and Summary Results'!D5005=""),FALSE,'Input and Summary Results'!$D5005)</f>
        <v>0</v>
      </c>
      <c r="D5423" t="b">
        <f>IF(OR(B5423=0,'Input and Summary Results'!E5005=0),FALSE,'Input and Summary Results'!$E5005)</f>
        <v>0</v>
      </c>
      <c r="E5423" t="b">
        <f t="shared" si="284"/>
        <v>0</v>
      </c>
      <c r="F5423" t="b">
        <f t="shared" si="285"/>
        <v>0</v>
      </c>
      <c r="G5423" t="b">
        <f>IF('Input and Summary Results'!$J$4="yes",IF(C5423=FALSE,FALSE,IF('Data Transformation'!E5423&lt;$R$10,E5423,$R$10)),IF(C5423=FALSE,FALSE,IF(C5423&lt;$R$10,C5423,$R$10)))</f>
        <v>0</v>
      </c>
      <c r="H5423" t="b">
        <f>IF('Input and Summary Results'!$J$4="yes",'Data Transformation'!F5423,'Data Transformation'!D5423)</f>
        <v>0</v>
      </c>
      <c r="I5423" t="str">
        <f t="shared" si="283"/>
        <v/>
      </c>
    </row>
    <row r="5424" spans="2:9" x14ac:dyDescent="0.25">
      <c r="B5424" t="b">
        <f>IF('Input and Summary Results'!D5006=0,FALSE,'Input and Summary Results'!$B5006)</f>
        <v>0</v>
      </c>
      <c r="C5424" t="b">
        <f>IF(OR(B5424=0,'Input and Summary Results'!D5006=0,'Input and Summary Results'!D5006=""),FALSE,'Input and Summary Results'!$D5006)</f>
        <v>0</v>
      </c>
      <c r="D5424" t="b">
        <f>IF(OR(B5424=0,'Input and Summary Results'!E5006=0),FALSE,'Input and Summary Results'!$E5006)</f>
        <v>0</v>
      </c>
      <c r="E5424" t="b">
        <f t="shared" si="284"/>
        <v>0</v>
      </c>
      <c r="F5424" t="b">
        <f t="shared" si="285"/>
        <v>0</v>
      </c>
      <c r="G5424" t="b">
        <f>IF('Input and Summary Results'!$J$4="yes",IF(C5424=FALSE,FALSE,IF('Data Transformation'!E5424&lt;$R$10,E5424,$R$10)),IF(C5424=FALSE,FALSE,IF(C5424&lt;$R$10,C5424,$R$10)))</f>
        <v>0</v>
      </c>
      <c r="H5424" t="b">
        <f>IF('Input and Summary Results'!$J$4="yes",'Data Transformation'!F5424,'Data Transformation'!D5424)</f>
        <v>0</v>
      </c>
      <c r="I5424" t="str">
        <f t="shared" si="283"/>
        <v/>
      </c>
    </row>
    <row r="5425" spans="2:9" x14ac:dyDescent="0.25">
      <c r="B5425" t="b">
        <f>IF('Input and Summary Results'!D5007=0,FALSE,'Input and Summary Results'!$B5007)</f>
        <v>0</v>
      </c>
      <c r="C5425" t="b">
        <f>IF(OR(B5425=0,'Input and Summary Results'!D5007=0,'Input and Summary Results'!D5007=""),FALSE,'Input and Summary Results'!$D5007)</f>
        <v>0</v>
      </c>
      <c r="D5425" t="b">
        <f>IF(OR(B5425=0,'Input and Summary Results'!E5007=0),FALSE,'Input and Summary Results'!$E5007)</f>
        <v>0</v>
      </c>
      <c r="E5425" t="b">
        <f t="shared" si="284"/>
        <v>0</v>
      </c>
      <c r="F5425" t="b">
        <f t="shared" si="285"/>
        <v>0</v>
      </c>
      <c r="G5425" t="b">
        <f>IF('Input and Summary Results'!$J$4="yes",IF(C5425=FALSE,FALSE,IF('Data Transformation'!E5425&lt;$R$10,E5425,$R$10)),IF(C5425=FALSE,FALSE,IF(C5425&lt;$R$10,C5425,$R$10)))</f>
        <v>0</v>
      </c>
      <c r="H5425" t="b">
        <f>IF('Input and Summary Results'!$J$4="yes",'Data Transformation'!F5425,'Data Transformation'!D5425)</f>
        <v>0</v>
      </c>
      <c r="I5425" t="str">
        <f t="shared" si="283"/>
        <v/>
      </c>
    </row>
    <row r="5426" spans="2:9" x14ac:dyDescent="0.25">
      <c r="B5426" t="b">
        <f>IF('Input and Summary Results'!D5008=0,FALSE,'Input and Summary Results'!$B5008)</f>
        <v>0</v>
      </c>
      <c r="C5426" t="b">
        <f>IF(OR(B5426=0,'Input and Summary Results'!D5008=0,'Input and Summary Results'!D5008=""),FALSE,'Input and Summary Results'!$D5008)</f>
        <v>0</v>
      </c>
      <c r="D5426" t="b">
        <f>IF(OR(B5426=0,'Input and Summary Results'!E5008=0),FALSE,'Input and Summary Results'!$E5008)</f>
        <v>0</v>
      </c>
      <c r="E5426" t="b">
        <f t="shared" si="284"/>
        <v>0</v>
      </c>
      <c r="F5426" t="b">
        <f t="shared" si="285"/>
        <v>0</v>
      </c>
      <c r="G5426" t="b">
        <f>IF('Input and Summary Results'!$J$4="yes",IF(C5426=FALSE,FALSE,IF('Data Transformation'!E5426&lt;$R$10,E5426,$R$10)),IF(C5426=FALSE,FALSE,IF(C5426&lt;$R$10,C5426,$R$10)))</f>
        <v>0</v>
      </c>
      <c r="H5426" t="b">
        <f>IF('Input and Summary Results'!$J$4="yes",'Data Transformation'!F5426,'Data Transformation'!D5426)</f>
        <v>0</v>
      </c>
      <c r="I5426" t="str">
        <f t="shared" si="283"/>
        <v/>
      </c>
    </row>
    <row r="5427" spans="2:9" x14ac:dyDescent="0.25">
      <c r="B5427" t="b">
        <f>IF('Input and Summary Results'!D5009=0,FALSE,'Input and Summary Results'!$B5009)</f>
        <v>0</v>
      </c>
      <c r="C5427" t="b">
        <f>IF(OR(B5427=0,'Input and Summary Results'!D5009=0,'Input and Summary Results'!D5009=""),FALSE,'Input and Summary Results'!$D5009)</f>
        <v>0</v>
      </c>
      <c r="D5427" t="b">
        <f>IF(OR(B5427=0,'Input and Summary Results'!E5009=0),FALSE,'Input and Summary Results'!$E5009)</f>
        <v>0</v>
      </c>
      <c r="E5427" t="b">
        <f t="shared" si="284"/>
        <v>0</v>
      </c>
      <c r="F5427" t="b">
        <f t="shared" si="285"/>
        <v>0</v>
      </c>
      <c r="G5427" t="b">
        <f>IF('Input and Summary Results'!$J$4="yes",IF(C5427=FALSE,FALSE,IF('Data Transformation'!E5427&lt;$R$10,E5427,$R$10)),IF(C5427=FALSE,FALSE,IF(C5427&lt;$R$10,C5427,$R$10)))</f>
        <v>0</v>
      </c>
      <c r="H5427" t="b">
        <f>IF('Input and Summary Results'!$J$4="yes",'Data Transformation'!F5427,'Data Transformation'!D5427)</f>
        <v>0</v>
      </c>
      <c r="I5427" t="str">
        <f t="shared" si="283"/>
        <v/>
      </c>
    </row>
    <row r="5428" spans="2:9" x14ac:dyDescent="0.25">
      <c r="B5428" t="b">
        <f>IF('Input and Summary Results'!D5010=0,FALSE,'Input and Summary Results'!$B5010)</f>
        <v>0</v>
      </c>
      <c r="C5428" t="b">
        <f>IF(OR(B5428=0,'Input and Summary Results'!D5010=0,'Input and Summary Results'!D5010=""),FALSE,'Input and Summary Results'!$D5010)</f>
        <v>0</v>
      </c>
      <c r="D5428" t="b">
        <f>IF(OR(B5428=0,'Input and Summary Results'!E5010=0),FALSE,'Input and Summary Results'!$E5010)</f>
        <v>0</v>
      </c>
      <c r="E5428" t="b">
        <f t="shared" si="284"/>
        <v>0</v>
      </c>
      <c r="F5428" t="b">
        <f t="shared" si="285"/>
        <v>0</v>
      </c>
      <c r="G5428" t="b">
        <f>IF('Input and Summary Results'!$J$4="yes",IF(C5428=FALSE,FALSE,IF('Data Transformation'!E5428&lt;$R$10,E5428,$R$10)),IF(C5428=FALSE,FALSE,IF(C5428&lt;$R$10,C5428,$R$10)))</f>
        <v>0</v>
      </c>
      <c r="H5428" t="b">
        <f>IF('Input and Summary Results'!$J$4="yes",'Data Transformation'!F5428,'Data Transformation'!D5428)</f>
        <v>0</v>
      </c>
      <c r="I5428" t="str">
        <f t="shared" si="283"/>
        <v/>
      </c>
    </row>
    <row r="5429" spans="2:9" x14ac:dyDescent="0.25">
      <c r="B5429" t="b">
        <f>IF('Input and Summary Results'!D5011=0,FALSE,'Input and Summary Results'!$B5011)</f>
        <v>0</v>
      </c>
      <c r="C5429" t="b">
        <f>IF(OR(B5429=0,'Input and Summary Results'!D5011=0,'Input and Summary Results'!D5011=""),FALSE,'Input and Summary Results'!$D5011)</f>
        <v>0</v>
      </c>
      <c r="D5429" t="b">
        <f>IF(OR(B5429=0,'Input and Summary Results'!E5011=0),FALSE,'Input and Summary Results'!$E5011)</f>
        <v>0</v>
      </c>
      <c r="E5429" t="b">
        <f t="shared" si="284"/>
        <v>0</v>
      </c>
      <c r="F5429" t="b">
        <f t="shared" si="285"/>
        <v>0</v>
      </c>
      <c r="G5429" t="b">
        <f>IF('Input and Summary Results'!$J$4="yes",IF(C5429=FALSE,FALSE,IF('Data Transformation'!E5429&lt;$R$10,E5429,$R$10)),IF(C5429=FALSE,FALSE,IF(C5429&lt;$R$10,C5429,$R$10)))</f>
        <v>0</v>
      </c>
      <c r="H5429" t="b">
        <f>IF('Input and Summary Results'!$J$4="yes",'Data Transformation'!F5429,'Data Transformation'!D5429)</f>
        <v>0</v>
      </c>
      <c r="I5429" t="str">
        <f t="shared" si="283"/>
        <v/>
      </c>
    </row>
    <row r="5430" spans="2:9" x14ac:dyDescent="0.25">
      <c r="B5430" t="b">
        <f>IF('Input and Summary Results'!D5012=0,FALSE,'Input and Summary Results'!$B5012)</f>
        <v>0</v>
      </c>
      <c r="C5430" t="b">
        <f>IF(OR(B5430=0,'Input and Summary Results'!D5012=0,'Input and Summary Results'!D5012=""),FALSE,'Input and Summary Results'!$D5012)</f>
        <v>0</v>
      </c>
      <c r="D5430" t="b">
        <f>IF(OR(B5430=0,'Input and Summary Results'!E5012=0),FALSE,'Input and Summary Results'!$E5012)</f>
        <v>0</v>
      </c>
      <c r="E5430" t="b">
        <f t="shared" si="284"/>
        <v>0</v>
      </c>
      <c r="F5430" t="b">
        <f t="shared" si="285"/>
        <v>0</v>
      </c>
      <c r="G5430" t="b">
        <f>IF('Input and Summary Results'!$J$4="yes",IF(C5430=FALSE,FALSE,IF('Data Transformation'!E5430&lt;$R$10,E5430,$R$10)),IF(C5430=FALSE,FALSE,IF(C5430&lt;$R$10,C5430,$R$10)))</f>
        <v>0</v>
      </c>
      <c r="H5430" t="b">
        <f>IF('Input and Summary Results'!$J$4="yes",'Data Transformation'!F5430,'Data Transformation'!D5430)</f>
        <v>0</v>
      </c>
      <c r="I5430" t="str">
        <f t="shared" si="283"/>
        <v/>
      </c>
    </row>
    <row r="5431" spans="2:9" x14ac:dyDescent="0.25">
      <c r="B5431" t="b">
        <f>IF('Input and Summary Results'!D5013=0,FALSE,'Input and Summary Results'!$B5013)</f>
        <v>0</v>
      </c>
      <c r="C5431" t="b">
        <f>IF(OR(B5431=0,'Input and Summary Results'!D5013=0,'Input and Summary Results'!D5013=""),FALSE,'Input and Summary Results'!$D5013)</f>
        <v>0</v>
      </c>
      <c r="D5431" t="b">
        <f>IF(OR(B5431=0,'Input and Summary Results'!E5013=0),FALSE,'Input and Summary Results'!$E5013)</f>
        <v>0</v>
      </c>
      <c r="E5431" t="b">
        <f t="shared" si="284"/>
        <v>0</v>
      </c>
      <c r="F5431" t="b">
        <f t="shared" si="285"/>
        <v>0</v>
      </c>
      <c r="G5431" t="b">
        <f>IF('Input and Summary Results'!$J$4="yes",IF(C5431=FALSE,FALSE,IF('Data Transformation'!E5431&lt;$R$10,E5431,$R$10)),IF(C5431=FALSE,FALSE,IF(C5431&lt;$R$10,C5431,$R$10)))</f>
        <v>0</v>
      </c>
      <c r="H5431" t="b">
        <f>IF('Input and Summary Results'!$J$4="yes",'Data Transformation'!F5431,'Data Transformation'!D5431)</f>
        <v>0</v>
      </c>
      <c r="I5431" t="str">
        <f t="shared" si="283"/>
        <v/>
      </c>
    </row>
    <row r="5432" spans="2:9" x14ac:dyDescent="0.25">
      <c r="B5432" t="b">
        <f>IF('Input and Summary Results'!D5014=0,FALSE,'Input and Summary Results'!$B5014)</f>
        <v>0</v>
      </c>
      <c r="C5432" t="b">
        <f>IF(OR(B5432=0,'Input and Summary Results'!D5014=0,'Input and Summary Results'!D5014=""),FALSE,'Input and Summary Results'!$D5014)</f>
        <v>0</v>
      </c>
      <c r="D5432" t="b">
        <f>IF(OR(B5432=0,'Input and Summary Results'!E5014=0),FALSE,'Input and Summary Results'!$E5014)</f>
        <v>0</v>
      </c>
      <c r="E5432" t="b">
        <f t="shared" si="284"/>
        <v>0</v>
      </c>
      <c r="F5432" t="b">
        <f t="shared" si="285"/>
        <v>0</v>
      </c>
      <c r="G5432" t="b">
        <f>IF('Input and Summary Results'!$J$4="yes",IF(C5432=FALSE,FALSE,IF('Data Transformation'!E5432&lt;$R$10,E5432,$R$10)),IF(C5432=FALSE,FALSE,IF(C5432&lt;$R$10,C5432,$R$10)))</f>
        <v>0</v>
      </c>
      <c r="H5432" t="b">
        <f>IF('Input and Summary Results'!$J$4="yes",'Data Transformation'!F5432,'Data Transformation'!D5432)</f>
        <v>0</v>
      </c>
      <c r="I5432" t="str">
        <f t="shared" si="283"/>
        <v/>
      </c>
    </row>
    <row r="5433" spans="2:9" x14ac:dyDescent="0.25">
      <c r="B5433" t="b">
        <f>IF('Input and Summary Results'!D5015=0,FALSE,'Input and Summary Results'!$B5015)</f>
        <v>0</v>
      </c>
      <c r="C5433" t="b">
        <f>IF(OR(B5433=0,'Input and Summary Results'!D5015=0,'Input and Summary Results'!D5015=""),FALSE,'Input and Summary Results'!$D5015)</f>
        <v>0</v>
      </c>
      <c r="D5433" t="b">
        <f>IF(OR(B5433=0,'Input and Summary Results'!E5015=0),FALSE,'Input and Summary Results'!$E5015)</f>
        <v>0</v>
      </c>
      <c r="E5433" t="b">
        <f t="shared" si="284"/>
        <v>0</v>
      </c>
      <c r="F5433" t="b">
        <f t="shared" si="285"/>
        <v>0</v>
      </c>
      <c r="G5433" t="b">
        <f>IF('Input and Summary Results'!$J$4="yes",IF(C5433=FALSE,FALSE,IF('Data Transformation'!E5433&lt;$R$10,E5433,$R$10)),IF(C5433=FALSE,FALSE,IF(C5433&lt;$R$10,C5433,$R$10)))</f>
        <v>0</v>
      </c>
      <c r="H5433" t="b">
        <f>IF('Input and Summary Results'!$J$4="yes",'Data Transformation'!F5433,'Data Transformation'!D5433)</f>
        <v>0</v>
      </c>
      <c r="I5433" t="str">
        <f t="shared" si="283"/>
        <v/>
      </c>
    </row>
    <row r="5434" spans="2:9" x14ac:dyDescent="0.25">
      <c r="B5434" t="b">
        <f>IF('Input and Summary Results'!D5016=0,FALSE,'Input and Summary Results'!$B5016)</f>
        <v>0</v>
      </c>
      <c r="C5434" t="b">
        <f>IF(OR(B5434=0,'Input and Summary Results'!D5016=0,'Input and Summary Results'!D5016=""),FALSE,'Input and Summary Results'!$D5016)</f>
        <v>0</v>
      </c>
      <c r="D5434" t="b">
        <f>IF(OR(B5434=0,'Input and Summary Results'!E5016=0),FALSE,'Input and Summary Results'!$E5016)</f>
        <v>0</v>
      </c>
      <c r="E5434" t="b">
        <f t="shared" si="284"/>
        <v>0</v>
      </c>
      <c r="F5434" t="b">
        <f t="shared" si="285"/>
        <v>0</v>
      </c>
      <c r="G5434" t="b">
        <f>IF('Input and Summary Results'!$J$4="yes",IF(C5434=FALSE,FALSE,IF('Data Transformation'!E5434&lt;$R$10,E5434,$R$10)),IF(C5434=FALSE,FALSE,IF(C5434&lt;$R$10,C5434,$R$10)))</f>
        <v>0</v>
      </c>
      <c r="H5434" t="b">
        <f>IF('Input and Summary Results'!$J$4="yes",'Data Transformation'!F5434,'Data Transformation'!D5434)</f>
        <v>0</v>
      </c>
      <c r="I5434" t="str">
        <f t="shared" si="283"/>
        <v/>
      </c>
    </row>
    <row r="5435" spans="2:9" x14ac:dyDescent="0.25">
      <c r="B5435" t="b">
        <f>IF('Input and Summary Results'!D5017=0,FALSE,'Input and Summary Results'!$B5017)</f>
        <v>0</v>
      </c>
      <c r="C5435" t="b">
        <f>IF(OR(B5435=0,'Input and Summary Results'!D5017=0,'Input and Summary Results'!D5017=""),FALSE,'Input and Summary Results'!$D5017)</f>
        <v>0</v>
      </c>
      <c r="D5435" t="b">
        <f>IF(OR(B5435=0,'Input and Summary Results'!E5017=0),FALSE,'Input and Summary Results'!$E5017)</f>
        <v>0</v>
      </c>
      <c r="E5435" t="b">
        <f t="shared" si="284"/>
        <v>0</v>
      </c>
      <c r="F5435" t="b">
        <f t="shared" si="285"/>
        <v>0</v>
      </c>
      <c r="G5435" t="b">
        <f>IF('Input and Summary Results'!$J$4="yes",IF(C5435=FALSE,FALSE,IF('Data Transformation'!E5435&lt;$R$10,E5435,$R$10)),IF(C5435=FALSE,FALSE,IF(C5435&lt;$R$10,C5435,$R$10)))</f>
        <v>0</v>
      </c>
      <c r="H5435" t="b">
        <f>IF('Input and Summary Results'!$J$4="yes",'Data Transformation'!F5435,'Data Transformation'!D5435)</f>
        <v>0</v>
      </c>
      <c r="I5435" t="str">
        <f t="shared" si="283"/>
        <v/>
      </c>
    </row>
    <row r="5436" spans="2:9" x14ac:dyDescent="0.25">
      <c r="B5436" t="b">
        <f>IF('Input and Summary Results'!D5018=0,FALSE,'Input and Summary Results'!$B5018)</f>
        <v>0</v>
      </c>
      <c r="C5436" t="b">
        <f>IF(OR(B5436=0,'Input and Summary Results'!D5018=0,'Input and Summary Results'!D5018=""),FALSE,'Input and Summary Results'!$D5018)</f>
        <v>0</v>
      </c>
      <c r="D5436" t="b">
        <f>IF(OR(B5436=0,'Input and Summary Results'!E5018=0),FALSE,'Input and Summary Results'!$E5018)</f>
        <v>0</v>
      </c>
      <c r="E5436" t="b">
        <f t="shared" si="284"/>
        <v>0</v>
      </c>
      <c r="F5436" t="b">
        <f t="shared" si="285"/>
        <v>0</v>
      </c>
      <c r="G5436" t="b">
        <f>IF('Input and Summary Results'!$J$4="yes",IF(C5436=FALSE,FALSE,IF('Data Transformation'!E5436&lt;$R$10,E5436,$R$10)),IF(C5436=FALSE,FALSE,IF(C5436&lt;$R$10,C5436,$R$10)))</f>
        <v>0</v>
      </c>
      <c r="H5436" t="b">
        <f>IF('Input and Summary Results'!$J$4="yes",'Data Transformation'!F5436,'Data Transformation'!D5436)</f>
        <v>0</v>
      </c>
      <c r="I5436" t="str">
        <f t="shared" si="283"/>
        <v/>
      </c>
    </row>
    <row r="5437" spans="2:9" x14ac:dyDescent="0.25">
      <c r="B5437" t="b">
        <f>IF('Input and Summary Results'!D5019=0,FALSE,'Input and Summary Results'!$B5019)</f>
        <v>0</v>
      </c>
      <c r="C5437" t="b">
        <f>IF(OR(B5437=0,'Input and Summary Results'!D5019=0,'Input and Summary Results'!D5019=""),FALSE,'Input and Summary Results'!$D5019)</f>
        <v>0</v>
      </c>
      <c r="D5437" t="b">
        <f>IF(OR(B5437=0,'Input and Summary Results'!E5019=0),FALSE,'Input and Summary Results'!$E5019)</f>
        <v>0</v>
      </c>
      <c r="E5437" t="b">
        <f t="shared" si="284"/>
        <v>0</v>
      </c>
      <c r="F5437" t="b">
        <f t="shared" si="285"/>
        <v>0</v>
      </c>
      <c r="G5437" t="b">
        <f>IF('Input and Summary Results'!$J$4="yes",IF(C5437=FALSE,FALSE,IF('Data Transformation'!E5437&lt;$R$10,E5437,$R$10)),IF(C5437=FALSE,FALSE,IF(C5437&lt;$R$10,C5437,$R$10)))</f>
        <v>0</v>
      </c>
      <c r="H5437" t="b">
        <f>IF('Input and Summary Results'!$J$4="yes",'Data Transformation'!F5437,'Data Transformation'!D5437)</f>
        <v>0</v>
      </c>
      <c r="I5437" t="str">
        <f t="shared" si="283"/>
        <v/>
      </c>
    </row>
    <row r="5438" spans="2:9" x14ac:dyDescent="0.25">
      <c r="B5438" t="b">
        <f>IF('Input and Summary Results'!D5020=0,FALSE,'Input and Summary Results'!$B5020)</f>
        <v>0</v>
      </c>
      <c r="C5438" t="b">
        <f>IF(OR(B5438=0,'Input and Summary Results'!D5020=0,'Input and Summary Results'!D5020=""),FALSE,'Input and Summary Results'!$D5020)</f>
        <v>0</v>
      </c>
      <c r="D5438" t="b">
        <f>IF(OR(B5438=0,'Input and Summary Results'!E5020=0),FALSE,'Input and Summary Results'!$E5020)</f>
        <v>0</v>
      </c>
      <c r="E5438" t="b">
        <f t="shared" si="284"/>
        <v>0</v>
      </c>
      <c r="F5438" t="b">
        <f t="shared" si="285"/>
        <v>0</v>
      </c>
      <c r="G5438" t="b">
        <f>IF('Input and Summary Results'!$J$4="yes",IF(C5438=FALSE,FALSE,IF('Data Transformation'!E5438&lt;$R$10,E5438,$R$10)),IF(C5438=FALSE,FALSE,IF(C5438&lt;$R$10,C5438,$R$10)))</f>
        <v>0</v>
      </c>
      <c r="H5438" t="b">
        <f>IF('Input and Summary Results'!$J$4="yes",'Data Transformation'!F5438,'Data Transformation'!D5438)</f>
        <v>0</v>
      </c>
      <c r="I5438" t="str">
        <f t="shared" si="283"/>
        <v/>
      </c>
    </row>
    <row r="5439" spans="2:9" x14ac:dyDescent="0.25">
      <c r="B5439" t="b">
        <f>IF('Input and Summary Results'!D5021=0,FALSE,'Input and Summary Results'!$B5021)</f>
        <v>0</v>
      </c>
      <c r="C5439" t="b">
        <f>IF(OR(B5439=0,'Input and Summary Results'!D5021=0,'Input and Summary Results'!D5021=""),FALSE,'Input and Summary Results'!$D5021)</f>
        <v>0</v>
      </c>
      <c r="D5439" t="b">
        <f>IF(OR(B5439=0,'Input and Summary Results'!E5021=0),FALSE,'Input and Summary Results'!$E5021)</f>
        <v>0</v>
      </c>
      <c r="E5439" t="b">
        <f t="shared" si="284"/>
        <v>0</v>
      </c>
      <c r="F5439" t="b">
        <f t="shared" si="285"/>
        <v>0</v>
      </c>
      <c r="G5439" t="b">
        <f>IF('Input and Summary Results'!$J$4="yes",IF(C5439=FALSE,FALSE,IF('Data Transformation'!E5439&lt;$R$10,E5439,$R$10)),IF(C5439=FALSE,FALSE,IF(C5439&lt;$R$10,C5439,$R$10)))</f>
        <v>0</v>
      </c>
      <c r="H5439" t="b">
        <f>IF('Input and Summary Results'!$J$4="yes",'Data Transformation'!F5439,'Data Transformation'!D5439)</f>
        <v>0</v>
      </c>
      <c r="I5439" t="str">
        <f t="shared" si="283"/>
        <v/>
      </c>
    </row>
    <row r="5440" spans="2:9" x14ac:dyDescent="0.25">
      <c r="B5440" t="b">
        <f>IF('Input and Summary Results'!D5022=0,FALSE,'Input and Summary Results'!$B5022)</f>
        <v>0</v>
      </c>
      <c r="C5440" t="b">
        <f>IF(OR(B5440=0,'Input and Summary Results'!D5022=0,'Input and Summary Results'!D5022=""),FALSE,'Input and Summary Results'!$D5022)</f>
        <v>0</v>
      </c>
      <c r="D5440" t="b">
        <f>IF(OR(B5440=0,'Input and Summary Results'!E5022=0),FALSE,'Input and Summary Results'!$E5022)</f>
        <v>0</v>
      </c>
      <c r="E5440" t="b">
        <f t="shared" si="284"/>
        <v>0</v>
      </c>
      <c r="F5440" t="b">
        <f t="shared" si="285"/>
        <v>0</v>
      </c>
      <c r="G5440" t="b">
        <f>IF('Input and Summary Results'!$J$4="yes",IF(C5440=FALSE,FALSE,IF('Data Transformation'!E5440&lt;$R$10,E5440,$R$10)),IF(C5440=FALSE,FALSE,IF(C5440&lt;$R$10,C5440,$R$10)))</f>
        <v>0</v>
      </c>
      <c r="H5440" t="b">
        <f>IF('Input and Summary Results'!$J$4="yes",'Data Transformation'!F5440,'Data Transformation'!D5440)</f>
        <v>0</v>
      </c>
      <c r="I5440" t="str">
        <f t="shared" si="283"/>
        <v/>
      </c>
    </row>
    <row r="5441" spans="2:9" x14ac:dyDescent="0.25">
      <c r="B5441" t="b">
        <f>IF('Input and Summary Results'!D5023=0,FALSE,'Input and Summary Results'!$B5023)</f>
        <v>0</v>
      </c>
      <c r="C5441" t="b">
        <f>IF(OR(B5441=0,'Input and Summary Results'!D5023=0,'Input and Summary Results'!D5023=""),FALSE,'Input and Summary Results'!$D5023)</f>
        <v>0</v>
      </c>
      <c r="D5441" t="b">
        <f>IF(OR(B5441=0,'Input and Summary Results'!E5023=0),FALSE,'Input and Summary Results'!$E5023)</f>
        <v>0</v>
      </c>
      <c r="E5441" t="b">
        <f t="shared" si="284"/>
        <v>0</v>
      </c>
      <c r="F5441" t="b">
        <f t="shared" si="285"/>
        <v>0</v>
      </c>
      <c r="G5441" t="b">
        <f>IF('Input and Summary Results'!$J$4="yes",IF(C5441=FALSE,FALSE,IF('Data Transformation'!E5441&lt;$R$10,E5441,$R$10)),IF(C5441=FALSE,FALSE,IF(C5441&lt;$R$10,C5441,$R$10)))</f>
        <v>0</v>
      </c>
      <c r="H5441" t="b">
        <f>IF('Input and Summary Results'!$J$4="yes",'Data Transformation'!F5441,'Data Transformation'!D5441)</f>
        <v>0</v>
      </c>
      <c r="I5441" t="str">
        <f t="shared" si="283"/>
        <v/>
      </c>
    </row>
    <row r="5442" spans="2:9" x14ac:dyDescent="0.25">
      <c r="B5442" t="b">
        <f>IF('Input and Summary Results'!D5024=0,FALSE,'Input and Summary Results'!$B5024)</f>
        <v>0</v>
      </c>
      <c r="C5442" t="b">
        <f>IF(OR(B5442=0,'Input and Summary Results'!D5024=0,'Input and Summary Results'!D5024=""),FALSE,'Input and Summary Results'!$D5024)</f>
        <v>0</v>
      </c>
      <c r="D5442" t="b">
        <f>IF(OR(B5442=0,'Input and Summary Results'!E5024=0),FALSE,'Input and Summary Results'!$E5024)</f>
        <v>0</v>
      </c>
      <c r="E5442" t="b">
        <f t="shared" si="284"/>
        <v>0</v>
      </c>
      <c r="F5442" t="b">
        <f t="shared" si="285"/>
        <v>0</v>
      </c>
      <c r="G5442" t="b">
        <f>IF('Input and Summary Results'!$J$4="yes",IF(C5442=FALSE,FALSE,IF('Data Transformation'!E5442&lt;$R$10,E5442,$R$10)),IF(C5442=FALSE,FALSE,IF(C5442&lt;$R$10,C5442,$R$10)))</f>
        <v>0</v>
      </c>
      <c r="H5442" t="b">
        <f>IF('Input and Summary Results'!$J$4="yes",'Data Transformation'!F5442,'Data Transformation'!D5442)</f>
        <v>0</v>
      </c>
      <c r="I5442" t="str">
        <f t="shared" si="283"/>
        <v/>
      </c>
    </row>
    <row r="5443" spans="2:9" x14ac:dyDescent="0.25">
      <c r="B5443" t="b">
        <f>IF('Input and Summary Results'!D5025=0,FALSE,'Input and Summary Results'!$B5025)</f>
        <v>0</v>
      </c>
      <c r="C5443" t="b">
        <f>IF(OR(B5443=0,'Input and Summary Results'!D5025=0,'Input and Summary Results'!D5025=""),FALSE,'Input and Summary Results'!$D5025)</f>
        <v>0</v>
      </c>
      <c r="D5443" t="b">
        <f>IF(OR(B5443=0,'Input and Summary Results'!E5025=0),FALSE,'Input and Summary Results'!$E5025)</f>
        <v>0</v>
      </c>
      <c r="E5443" t="b">
        <f t="shared" si="284"/>
        <v>0</v>
      </c>
      <c r="F5443" t="b">
        <f t="shared" si="285"/>
        <v>0</v>
      </c>
      <c r="G5443" t="b">
        <f>IF('Input and Summary Results'!$J$4="yes",IF(C5443=FALSE,FALSE,IF('Data Transformation'!E5443&lt;$R$10,E5443,$R$10)),IF(C5443=FALSE,FALSE,IF(C5443&lt;$R$10,C5443,$R$10)))</f>
        <v>0</v>
      </c>
      <c r="H5443" t="b">
        <f>IF('Input and Summary Results'!$J$4="yes",'Data Transformation'!F5443,'Data Transformation'!D5443)</f>
        <v>0</v>
      </c>
      <c r="I5443" t="str">
        <f t="shared" si="283"/>
        <v/>
      </c>
    </row>
    <row r="5444" spans="2:9" x14ac:dyDescent="0.25">
      <c r="B5444" t="b">
        <f>IF('Input and Summary Results'!D5026=0,FALSE,'Input and Summary Results'!$B5026)</f>
        <v>0</v>
      </c>
      <c r="C5444" t="b">
        <f>IF(OR(B5444=0,'Input and Summary Results'!D5026=0,'Input and Summary Results'!D5026=""),FALSE,'Input and Summary Results'!$D5026)</f>
        <v>0</v>
      </c>
      <c r="D5444" t="b">
        <f>IF(OR(B5444=0,'Input and Summary Results'!E5026=0),FALSE,'Input and Summary Results'!$E5026)</f>
        <v>0</v>
      </c>
      <c r="E5444" t="b">
        <f t="shared" si="284"/>
        <v>0</v>
      </c>
      <c r="F5444" t="b">
        <f t="shared" si="285"/>
        <v>0</v>
      </c>
      <c r="G5444" t="b">
        <f>IF('Input and Summary Results'!$J$4="yes",IF(C5444=FALSE,FALSE,IF('Data Transformation'!E5444&lt;$R$10,E5444,$R$10)),IF(C5444=FALSE,FALSE,IF(C5444&lt;$R$10,C5444,$R$10)))</f>
        <v>0</v>
      </c>
      <c r="H5444" t="b">
        <f>IF('Input and Summary Results'!$J$4="yes",'Data Transformation'!F5444,'Data Transformation'!D5444)</f>
        <v>0</v>
      </c>
      <c r="I5444" t="str">
        <f t="shared" si="283"/>
        <v/>
      </c>
    </row>
    <row r="5445" spans="2:9" x14ac:dyDescent="0.25">
      <c r="B5445" t="b">
        <f>IF('Input and Summary Results'!D5027=0,FALSE,'Input and Summary Results'!$B5027)</f>
        <v>0</v>
      </c>
      <c r="C5445" t="b">
        <f>IF(OR(B5445=0,'Input and Summary Results'!D5027=0,'Input and Summary Results'!D5027=""),FALSE,'Input and Summary Results'!$D5027)</f>
        <v>0</v>
      </c>
      <c r="D5445" t="b">
        <f>IF(OR(B5445=0,'Input and Summary Results'!E5027=0),FALSE,'Input and Summary Results'!$E5027)</f>
        <v>0</v>
      </c>
      <c r="E5445" t="b">
        <f t="shared" si="284"/>
        <v>0</v>
      </c>
      <c r="F5445" t="b">
        <f t="shared" si="285"/>
        <v>0</v>
      </c>
      <c r="G5445" t="b">
        <f>IF('Input and Summary Results'!$J$4="yes",IF(C5445=FALSE,FALSE,IF('Data Transformation'!E5445&lt;$R$10,E5445,$R$10)),IF(C5445=FALSE,FALSE,IF(C5445&lt;$R$10,C5445,$R$10)))</f>
        <v>0</v>
      </c>
      <c r="H5445" t="b">
        <f>IF('Input and Summary Results'!$J$4="yes",'Data Transformation'!F5445,'Data Transformation'!D5445)</f>
        <v>0</v>
      </c>
      <c r="I5445" t="str">
        <f t="shared" ref="I5445:I5508" si="286">IF(G5445=FALSE,"",B5445)</f>
        <v/>
      </c>
    </row>
    <row r="5446" spans="2:9" x14ac:dyDescent="0.25">
      <c r="B5446" t="b">
        <f>IF('Input and Summary Results'!D5028=0,FALSE,'Input and Summary Results'!$B5028)</f>
        <v>0</v>
      </c>
      <c r="C5446" t="b">
        <f>IF(OR(B5446=0,'Input and Summary Results'!D5028=0,'Input and Summary Results'!D5028=""),FALSE,'Input and Summary Results'!$D5028)</f>
        <v>0</v>
      </c>
      <c r="D5446" t="b">
        <f>IF(OR(B5446=0,'Input and Summary Results'!E5028=0),FALSE,'Input and Summary Results'!$E5028)</f>
        <v>0</v>
      </c>
      <c r="E5446" t="b">
        <f t="shared" si="284"/>
        <v>0</v>
      </c>
      <c r="F5446" t="b">
        <f t="shared" si="285"/>
        <v>0</v>
      </c>
      <c r="G5446" t="b">
        <f>IF('Input and Summary Results'!$J$4="yes",IF(C5446=FALSE,FALSE,IF('Data Transformation'!E5446&lt;$R$10,E5446,$R$10)),IF(C5446=FALSE,FALSE,IF(C5446&lt;$R$10,C5446,$R$10)))</f>
        <v>0</v>
      </c>
      <c r="H5446" t="b">
        <f>IF('Input and Summary Results'!$J$4="yes",'Data Transformation'!F5446,'Data Transformation'!D5446)</f>
        <v>0</v>
      </c>
      <c r="I5446" t="str">
        <f t="shared" si="286"/>
        <v/>
      </c>
    </row>
    <row r="5447" spans="2:9" x14ac:dyDescent="0.25">
      <c r="B5447" t="b">
        <f>IF('Input and Summary Results'!D5029=0,FALSE,'Input and Summary Results'!$B5029)</f>
        <v>0</v>
      </c>
      <c r="C5447" t="b">
        <f>IF(OR(B5447=0,'Input and Summary Results'!D5029=0,'Input and Summary Results'!D5029=""),FALSE,'Input and Summary Results'!$D5029)</f>
        <v>0</v>
      </c>
      <c r="D5447" t="b">
        <f>IF(OR(B5447=0,'Input and Summary Results'!E5029=0),FALSE,'Input and Summary Results'!$E5029)</f>
        <v>0</v>
      </c>
      <c r="E5447" t="b">
        <f t="shared" si="284"/>
        <v>0</v>
      </c>
      <c r="F5447" t="b">
        <f t="shared" si="285"/>
        <v>0</v>
      </c>
      <c r="G5447" t="b">
        <f>IF('Input and Summary Results'!$J$4="yes",IF(C5447=FALSE,FALSE,IF('Data Transformation'!E5447&lt;$R$10,E5447,$R$10)),IF(C5447=FALSE,FALSE,IF(C5447&lt;$R$10,C5447,$R$10)))</f>
        <v>0</v>
      </c>
      <c r="H5447" t="b">
        <f>IF('Input and Summary Results'!$J$4="yes",'Data Transformation'!F5447,'Data Transformation'!D5447)</f>
        <v>0</v>
      </c>
      <c r="I5447" t="str">
        <f t="shared" si="286"/>
        <v/>
      </c>
    </row>
    <row r="5448" spans="2:9" x14ac:dyDescent="0.25">
      <c r="B5448" t="b">
        <f>IF('Input and Summary Results'!D5030=0,FALSE,'Input and Summary Results'!$B5030)</f>
        <v>0</v>
      </c>
      <c r="C5448" t="b">
        <f>IF(OR(B5448=0,'Input and Summary Results'!D5030=0,'Input and Summary Results'!D5030=""),FALSE,'Input and Summary Results'!$D5030)</f>
        <v>0</v>
      </c>
      <c r="D5448" t="b">
        <f>IF(OR(B5448=0,'Input and Summary Results'!E5030=0),FALSE,'Input and Summary Results'!$E5030)</f>
        <v>0</v>
      </c>
      <c r="E5448" t="b">
        <f t="shared" si="284"/>
        <v>0</v>
      </c>
      <c r="F5448" t="b">
        <f t="shared" si="285"/>
        <v>0</v>
      </c>
      <c r="G5448" t="b">
        <f>IF('Input and Summary Results'!$J$4="yes",IF(C5448=FALSE,FALSE,IF('Data Transformation'!E5448&lt;$R$10,E5448,$R$10)),IF(C5448=FALSE,FALSE,IF(C5448&lt;$R$10,C5448,$R$10)))</f>
        <v>0</v>
      </c>
      <c r="H5448" t="b">
        <f>IF('Input and Summary Results'!$J$4="yes",'Data Transformation'!F5448,'Data Transformation'!D5448)</f>
        <v>0</v>
      </c>
      <c r="I5448" t="str">
        <f t="shared" si="286"/>
        <v/>
      </c>
    </row>
    <row r="5449" spans="2:9" x14ac:dyDescent="0.25">
      <c r="B5449" t="b">
        <f>IF('Input and Summary Results'!D5031=0,FALSE,'Input and Summary Results'!$B5031)</f>
        <v>0</v>
      </c>
      <c r="C5449" t="b">
        <f>IF(OR(B5449=0,'Input and Summary Results'!D5031=0,'Input and Summary Results'!D5031=""),FALSE,'Input and Summary Results'!$D5031)</f>
        <v>0</v>
      </c>
      <c r="D5449" t="b">
        <f>IF(OR(B5449=0,'Input and Summary Results'!E5031=0),FALSE,'Input and Summary Results'!$E5031)</f>
        <v>0</v>
      </c>
      <c r="E5449" t="b">
        <f t="shared" si="284"/>
        <v>0</v>
      </c>
      <c r="F5449" t="b">
        <f t="shared" si="285"/>
        <v>0</v>
      </c>
      <c r="G5449" t="b">
        <f>IF('Input and Summary Results'!$J$4="yes",IF(C5449=FALSE,FALSE,IF('Data Transformation'!E5449&lt;$R$10,E5449,$R$10)),IF(C5449=FALSE,FALSE,IF(C5449&lt;$R$10,C5449,$R$10)))</f>
        <v>0</v>
      </c>
      <c r="H5449" t="b">
        <f>IF('Input and Summary Results'!$J$4="yes",'Data Transformation'!F5449,'Data Transformation'!D5449)</f>
        <v>0</v>
      </c>
      <c r="I5449" t="str">
        <f t="shared" si="286"/>
        <v/>
      </c>
    </row>
    <row r="5450" spans="2:9" x14ac:dyDescent="0.25">
      <c r="B5450" t="b">
        <f>IF('Input and Summary Results'!D5032=0,FALSE,'Input and Summary Results'!$B5032)</f>
        <v>0</v>
      </c>
      <c r="C5450" t="b">
        <f>IF(OR(B5450=0,'Input and Summary Results'!D5032=0,'Input and Summary Results'!D5032=""),FALSE,'Input and Summary Results'!$D5032)</f>
        <v>0</v>
      </c>
      <c r="D5450" t="b">
        <f>IF(OR(B5450=0,'Input and Summary Results'!E5032=0),FALSE,'Input and Summary Results'!$E5032)</f>
        <v>0</v>
      </c>
      <c r="E5450" t="b">
        <f t="shared" si="284"/>
        <v>0</v>
      </c>
      <c r="F5450" t="b">
        <f t="shared" si="285"/>
        <v>0</v>
      </c>
      <c r="G5450" t="b">
        <f>IF('Input and Summary Results'!$J$4="yes",IF(C5450=FALSE,FALSE,IF('Data Transformation'!E5450&lt;$R$10,E5450,$R$10)),IF(C5450=FALSE,FALSE,IF(C5450&lt;$R$10,C5450,$R$10)))</f>
        <v>0</v>
      </c>
      <c r="H5450" t="b">
        <f>IF('Input and Summary Results'!$J$4="yes",'Data Transformation'!F5450,'Data Transformation'!D5450)</f>
        <v>0</v>
      </c>
      <c r="I5450" t="str">
        <f t="shared" si="286"/>
        <v/>
      </c>
    </row>
    <row r="5451" spans="2:9" x14ac:dyDescent="0.25">
      <c r="B5451" t="b">
        <f>IF('Input and Summary Results'!D5033=0,FALSE,'Input and Summary Results'!$B5033)</f>
        <v>0</v>
      </c>
      <c r="C5451" t="b">
        <f>IF(OR(B5451=0,'Input and Summary Results'!D5033=0,'Input and Summary Results'!D5033=""),FALSE,'Input and Summary Results'!$D5033)</f>
        <v>0</v>
      </c>
      <c r="D5451" t="b">
        <f>IF(OR(B5451=0,'Input and Summary Results'!E5033=0),FALSE,'Input and Summary Results'!$E5033)</f>
        <v>0</v>
      </c>
      <c r="E5451" t="b">
        <f t="shared" si="284"/>
        <v>0</v>
      </c>
      <c r="F5451" t="b">
        <f t="shared" si="285"/>
        <v>0</v>
      </c>
      <c r="G5451" t="b">
        <f>IF('Input and Summary Results'!$J$4="yes",IF(C5451=FALSE,FALSE,IF('Data Transformation'!E5451&lt;$R$10,E5451,$R$10)),IF(C5451=FALSE,FALSE,IF(C5451&lt;$R$10,C5451,$R$10)))</f>
        <v>0</v>
      </c>
      <c r="H5451" t="b">
        <f>IF('Input and Summary Results'!$J$4="yes",'Data Transformation'!F5451,'Data Transformation'!D5451)</f>
        <v>0</v>
      </c>
      <c r="I5451" t="str">
        <f t="shared" si="286"/>
        <v/>
      </c>
    </row>
    <row r="5452" spans="2:9" x14ac:dyDescent="0.25">
      <c r="B5452" t="b">
        <f>IF('Input and Summary Results'!D5034=0,FALSE,'Input and Summary Results'!$B5034)</f>
        <v>0</v>
      </c>
      <c r="C5452" t="b">
        <f>IF(OR(B5452=0,'Input and Summary Results'!D5034=0,'Input and Summary Results'!D5034=""),FALSE,'Input and Summary Results'!$D5034)</f>
        <v>0</v>
      </c>
      <c r="D5452" t="b">
        <f>IF(OR(B5452=0,'Input and Summary Results'!E5034=0),FALSE,'Input and Summary Results'!$E5034)</f>
        <v>0</v>
      </c>
      <c r="E5452" t="b">
        <f t="shared" si="284"/>
        <v>0</v>
      </c>
      <c r="F5452" t="b">
        <f t="shared" si="285"/>
        <v>0</v>
      </c>
      <c r="G5452" t="b">
        <f>IF('Input and Summary Results'!$J$4="yes",IF(C5452=FALSE,FALSE,IF('Data Transformation'!E5452&lt;$R$10,E5452,$R$10)),IF(C5452=FALSE,FALSE,IF(C5452&lt;$R$10,C5452,$R$10)))</f>
        <v>0</v>
      </c>
      <c r="H5452" t="b">
        <f>IF('Input and Summary Results'!$J$4="yes",'Data Transformation'!F5452,'Data Transformation'!D5452)</f>
        <v>0</v>
      </c>
      <c r="I5452" t="str">
        <f t="shared" si="286"/>
        <v/>
      </c>
    </row>
    <row r="5453" spans="2:9" x14ac:dyDescent="0.25">
      <c r="B5453" t="b">
        <f>IF('Input and Summary Results'!D5035=0,FALSE,'Input and Summary Results'!$B5035)</f>
        <v>0</v>
      </c>
      <c r="C5453" t="b">
        <f>IF(OR(B5453=0,'Input and Summary Results'!D5035=0,'Input and Summary Results'!D5035=""),FALSE,'Input and Summary Results'!$D5035)</f>
        <v>0</v>
      </c>
      <c r="D5453" t="b">
        <f>IF(OR(B5453=0,'Input and Summary Results'!E5035=0),FALSE,'Input and Summary Results'!$E5035)</f>
        <v>0</v>
      </c>
      <c r="E5453" t="b">
        <f t="shared" si="284"/>
        <v>0</v>
      </c>
      <c r="F5453" t="b">
        <f t="shared" si="285"/>
        <v>0</v>
      </c>
      <c r="G5453" t="b">
        <f>IF('Input and Summary Results'!$J$4="yes",IF(C5453=FALSE,FALSE,IF('Data Transformation'!E5453&lt;$R$10,E5453,$R$10)),IF(C5453=FALSE,FALSE,IF(C5453&lt;$R$10,C5453,$R$10)))</f>
        <v>0</v>
      </c>
      <c r="H5453" t="b">
        <f>IF('Input and Summary Results'!$J$4="yes",'Data Transformation'!F5453,'Data Transformation'!D5453)</f>
        <v>0</v>
      </c>
      <c r="I5453" t="str">
        <f t="shared" si="286"/>
        <v/>
      </c>
    </row>
    <row r="5454" spans="2:9" x14ac:dyDescent="0.25">
      <c r="B5454" t="b">
        <f>IF('Input and Summary Results'!D5036=0,FALSE,'Input and Summary Results'!$B5036)</f>
        <v>0</v>
      </c>
      <c r="C5454" t="b">
        <f>IF(OR(B5454=0,'Input and Summary Results'!D5036=0,'Input and Summary Results'!D5036=""),FALSE,'Input and Summary Results'!$D5036)</f>
        <v>0</v>
      </c>
      <c r="D5454" t="b">
        <f>IF(OR(B5454=0,'Input and Summary Results'!E5036=0),FALSE,'Input and Summary Results'!$E5036)</f>
        <v>0</v>
      </c>
      <c r="E5454" t="b">
        <f t="shared" si="284"/>
        <v>0</v>
      </c>
      <c r="F5454" t="b">
        <f t="shared" si="285"/>
        <v>0</v>
      </c>
      <c r="G5454" t="b">
        <f>IF('Input and Summary Results'!$J$4="yes",IF(C5454=FALSE,FALSE,IF('Data Transformation'!E5454&lt;$R$10,E5454,$R$10)),IF(C5454=FALSE,FALSE,IF(C5454&lt;$R$10,C5454,$R$10)))</f>
        <v>0</v>
      </c>
      <c r="H5454" t="b">
        <f>IF('Input and Summary Results'!$J$4="yes",'Data Transformation'!F5454,'Data Transformation'!D5454)</f>
        <v>0</v>
      </c>
      <c r="I5454" t="str">
        <f t="shared" si="286"/>
        <v/>
      </c>
    </row>
    <row r="5455" spans="2:9" x14ac:dyDescent="0.25">
      <c r="B5455" t="b">
        <f>IF('Input and Summary Results'!D5037=0,FALSE,'Input and Summary Results'!$B5037)</f>
        <v>0</v>
      </c>
      <c r="C5455" t="b">
        <f>IF(OR(B5455=0,'Input and Summary Results'!D5037=0,'Input and Summary Results'!D5037=""),FALSE,'Input and Summary Results'!$D5037)</f>
        <v>0</v>
      </c>
      <c r="D5455" t="b">
        <f>IF(OR(B5455=0,'Input and Summary Results'!E5037=0),FALSE,'Input and Summary Results'!$E5037)</f>
        <v>0</v>
      </c>
      <c r="E5455" t="b">
        <f t="shared" si="284"/>
        <v>0</v>
      </c>
      <c r="F5455" t="b">
        <f t="shared" si="285"/>
        <v>0</v>
      </c>
      <c r="G5455" t="b">
        <f>IF('Input and Summary Results'!$J$4="yes",IF(C5455=FALSE,FALSE,IF('Data Transformation'!E5455&lt;$R$10,E5455,$R$10)),IF(C5455=FALSE,FALSE,IF(C5455&lt;$R$10,C5455,$R$10)))</f>
        <v>0</v>
      </c>
      <c r="H5455" t="b">
        <f>IF('Input and Summary Results'!$J$4="yes",'Data Transformation'!F5455,'Data Transformation'!D5455)</f>
        <v>0</v>
      </c>
      <c r="I5455" t="str">
        <f t="shared" si="286"/>
        <v/>
      </c>
    </row>
    <row r="5456" spans="2:9" x14ac:dyDescent="0.25">
      <c r="B5456" t="b">
        <f>IF('Input and Summary Results'!D5038=0,FALSE,'Input and Summary Results'!$B5038)</f>
        <v>0</v>
      </c>
      <c r="C5456" t="b">
        <f>IF(OR(B5456=0,'Input and Summary Results'!D5038=0,'Input and Summary Results'!D5038=""),FALSE,'Input and Summary Results'!$D5038)</f>
        <v>0</v>
      </c>
      <c r="D5456" t="b">
        <f>IF(OR(B5456=0,'Input and Summary Results'!E5038=0),FALSE,'Input and Summary Results'!$E5038)</f>
        <v>0</v>
      </c>
      <c r="E5456" t="b">
        <f t="shared" si="284"/>
        <v>0</v>
      </c>
      <c r="F5456" t="b">
        <f t="shared" si="285"/>
        <v>0</v>
      </c>
      <c r="G5456" t="b">
        <f>IF('Input and Summary Results'!$J$4="yes",IF(C5456=FALSE,FALSE,IF('Data Transformation'!E5456&lt;$R$10,E5456,$R$10)),IF(C5456=FALSE,FALSE,IF(C5456&lt;$R$10,C5456,$R$10)))</f>
        <v>0</v>
      </c>
      <c r="H5456" t="b">
        <f>IF('Input and Summary Results'!$J$4="yes",'Data Transformation'!F5456,'Data Transformation'!D5456)</f>
        <v>0</v>
      </c>
      <c r="I5456" t="str">
        <f t="shared" si="286"/>
        <v/>
      </c>
    </row>
    <row r="5457" spans="2:9" x14ac:dyDescent="0.25">
      <c r="B5457" t="b">
        <f>IF('Input and Summary Results'!D5039=0,FALSE,'Input and Summary Results'!$B5039)</f>
        <v>0</v>
      </c>
      <c r="C5457" t="b">
        <f>IF(OR(B5457=0,'Input and Summary Results'!D5039=0,'Input and Summary Results'!D5039=""),FALSE,'Input and Summary Results'!$D5039)</f>
        <v>0</v>
      </c>
      <c r="D5457" t="b">
        <f>IF(OR(B5457=0,'Input and Summary Results'!E5039=0),FALSE,'Input and Summary Results'!$E5039)</f>
        <v>0</v>
      </c>
      <c r="E5457" t="b">
        <f t="shared" si="284"/>
        <v>0</v>
      </c>
      <c r="F5457" t="b">
        <f t="shared" si="285"/>
        <v>0</v>
      </c>
      <c r="G5457" t="b">
        <f>IF('Input and Summary Results'!$J$4="yes",IF(C5457=FALSE,FALSE,IF('Data Transformation'!E5457&lt;$R$10,E5457,$R$10)),IF(C5457=FALSE,FALSE,IF(C5457&lt;$R$10,C5457,$R$10)))</f>
        <v>0</v>
      </c>
      <c r="H5457" t="b">
        <f>IF('Input and Summary Results'!$J$4="yes",'Data Transformation'!F5457,'Data Transformation'!D5457)</f>
        <v>0</v>
      </c>
      <c r="I5457" t="str">
        <f t="shared" si="286"/>
        <v/>
      </c>
    </row>
    <row r="5458" spans="2:9" x14ac:dyDescent="0.25">
      <c r="B5458" t="b">
        <f>IF('Input and Summary Results'!D5040=0,FALSE,'Input and Summary Results'!$B5040)</f>
        <v>0</v>
      </c>
      <c r="C5458" t="b">
        <f>IF(OR(B5458=0,'Input and Summary Results'!D5040=0,'Input and Summary Results'!D5040=""),FALSE,'Input and Summary Results'!$D5040)</f>
        <v>0</v>
      </c>
      <c r="D5458" t="b">
        <f>IF(OR(B5458=0,'Input and Summary Results'!E5040=0),FALSE,'Input and Summary Results'!$E5040)</f>
        <v>0</v>
      </c>
      <c r="E5458" t="b">
        <f t="shared" si="284"/>
        <v>0</v>
      </c>
      <c r="F5458" t="b">
        <f t="shared" si="285"/>
        <v>0</v>
      </c>
      <c r="G5458" t="b">
        <f>IF('Input and Summary Results'!$J$4="yes",IF(C5458=FALSE,FALSE,IF('Data Transformation'!E5458&lt;$R$10,E5458,$R$10)),IF(C5458=FALSE,FALSE,IF(C5458&lt;$R$10,C5458,$R$10)))</f>
        <v>0</v>
      </c>
      <c r="H5458" t="b">
        <f>IF('Input and Summary Results'!$J$4="yes",'Data Transformation'!F5458,'Data Transformation'!D5458)</f>
        <v>0</v>
      </c>
      <c r="I5458" t="str">
        <f t="shared" si="286"/>
        <v/>
      </c>
    </row>
    <row r="5459" spans="2:9" x14ac:dyDescent="0.25">
      <c r="B5459" t="b">
        <f>IF('Input and Summary Results'!D5041=0,FALSE,'Input and Summary Results'!$B5041)</f>
        <v>0</v>
      </c>
      <c r="C5459" t="b">
        <f>IF(OR(B5459=0,'Input and Summary Results'!D5041=0,'Input and Summary Results'!D5041=""),FALSE,'Input and Summary Results'!$D5041)</f>
        <v>0</v>
      </c>
      <c r="D5459" t="b">
        <f>IF(OR(B5459=0,'Input and Summary Results'!E5041=0),FALSE,'Input and Summary Results'!$E5041)</f>
        <v>0</v>
      </c>
      <c r="E5459" t="b">
        <f t="shared" si="284"/>
        <v>0</v>
      </c>
      <c r="F5459" t="b">
        <f t="shared" si="285"/>
        <v>0</v>
      </c>
      <c r="G5459" t="b">
        <f>IF('Input and Summary Results'!$J$4="yes",IF(C5459=FALSE,FALSE,IF('Data Transformation'!E5459&lt;$R$10,E5459,$R$10)),IF(C5459=FALSE,FALSE,IF(C5459&lt;$R$10,C5459,$R$10)))</f>
        <v>0</v>
      </c>
      <c r="H5459" t="b">
        <f>IF('Input and Summary Results'!$J$4="yes",'Data Transformation'!F5459,'Data Transformation'!D5459)</f>
        <v>0</v>
      </c>
      <c r="I5459" t="str">
        <f t="shared" si="286"/>
        <v/>
      </c>
    </row>
    <row r="5460" spans="2:9" x14ac:dyDescent="0.25">
      <c r="B5460" t="b">
        <f>IF('Input and Summary Results'!D5042=0,FALSE,'Input and Summary Results'!$B5042)</f>
        <v>0</v>
      </c>
      <c r="C5460" t="b">
        <f>IF(OR(B5460=0,'Input and Summary Results'!D5042=0,'Input and Summary Results'!D5042=""),FALSE,'Input and Summary Results'!$D5042)</f>
        <v>0</v>
      </c>
      <c r="D5460" t="b">
        <f>IF(OR(B5460=0,'Input and Summary Results'!E5042=0),FALSE,'Input and Summary Results'!$E5042)</f>
        <v>0</v>
      </c>
      <c r="E5460" t="b">
        <f t="shared" si="284"/>
        <v>0</v>
      </c>
      <c r="F5460" t="b">
        <f t="shared" si="285"/>
        <v>0</v>
      </c>
      <c r="G5460" t="b">
        <f>IF('Input and Summary Results'!$J$4="yes",IF(C5460=FALSE,FALSE,IF('Data Transformation'!E5460&lt;$R$10,E5460,$R$10)),IF(C5460=FALSE,FALSE,IF(C5460&lt;$R$10,C5460,$R$10)))</f>
        <v>0</v>
      </c>
      <c r="H5460" t="b">
        <f>IF('Input and Summary Results'!$J$4="yes",'Data Transformation'!F5460,'Data Transformation'!D5460)</f>
        <v>0</v>
      </c>
      <c r="I5460" t="str">
        <f t="shared" si="286"/>
        <v/>
      </c>
    </row>
    <row r="5461" spans="2:9" x14ac:dyDescent="0.25">
      <c r="B5461" t="b">
        <f>IF('Input and Summary Results'!D5043=0,FALSE,'Input and Summary Results'!$B5043)</f>
        <v>0</v>
      </c>
      <c r="C5461" t="b">
        <f>IF(OR(B5461=0,'Input and Summary Results'!D5043=0,'Input and Summary Results'!D5043=""),FALSE,'Input and Summary Results'!$D5043)</f>
        <v>0</v>
      </c>
      <c r="D5461" t="b">
        <f>IF(OR(B5461=0,'Input and Summary Results'!E5043=0),FALSE,'Input and Summary Results'!$E5043)</f>
        <v>0</v>
      </c>
      <c r="E5461" t="b">
        <f t="shared" si="284"/>
        <v>0</v>
      </c>
      <c r="F5461" t="b">
        <f t="shared" si="285"/>
        <v>0</v>
      </c>
      <c r="G5461" t="b">
        <f>IF('Input and Summary Results'!$J$4="yes",IF(C5461=FALSE,FALSE,IF('Data Transformation'!E5461&lt;$R$10,E5461,$R$10)),IF(C5461=FALSE,FALSE,IF(C5461&lt;$R$10,C5461,$R$10)))</f>
        <v>0</v>
      </c>
      <c r="H5461" t="b">
        <f>IF('Input and Summary Results'!$J$4="yes",'Data Transformation'!F5461,'Data Transformation'!D5461)</f>
        <v>0</v>
      </c>
      <c r="I5461" t="str">
        <f t="shared" si="286"/>
        <v/>
      </c>
    </row>
    <row r="5462" spans="2:9" x14ac:dyDescent="0.25">
      <c r="B5462" t="b">
        <f>IF('Input and Summary Results'!D5044=0,FALSE,'Input and Summary Results'!$B5044)</f>
        <v>0</v>
      </c>
      <c r="C5462" t="b">
        <f>IF(OR(B5462=0,'Input and Summary Results'!D5044=0,'Input and Summary Results'!D5044=""),FALSE,'Input and Summary Results'!$D5044)</f>
        <v>0</v>
      </c>
      <c r="D5462" t="b">
        <f>IF(OR(B5462=0,'Input and Summary Results'!E5044=0),FALSE,'Input and Summary Results'!$E5044)</f>
        <v>0</v>
      </c>
      <c r="E5462" t="b">
        <f t="shared" si="284"/>
        <v>0</v>
      </c>
      <c r="F5462" t="b">
        <f t="shared" si="285"/>
        <v>0</v>
      </c>
      <c r="G5462" t="b">
        <f>IF('Input and Summary Results'!$J$4="yes",IF(C5462=FALSE,FALSE,IF('Data Transformation'!E5462&lt;$R$10,E5462,$R$10)),IF(C5462=FALSE,FALSE,IF(C5462&lt;$R$10,C5462,$R$10)))</f>
        <v>0</v>
      </c>
      <c r="H5462" t="b">
        <f>IF('Input and Summary Results'!$J$4="yes",'Data Transformation'!F5462,'Data Transformation'!D5462)</f>
        <v>0</v>
      </c>
      <c r="I5462" t="str">
        <f t="shared" si="286"/>
        <v/>
      </c>
    </row>
    <row r="5463" spans="2:9" x14ac:dyDescent="0.25">
      <c r="B5463" t="b">
        <f>IF('Input and Summary Results'!D5045=0,FALSE,'Input and Summary Results'!$B5045)</f>
        <v>0</v>
      </c>
      <c r="C5463" t="b">
        <f>IF(OR(B5463=0,'Input and Summary Results'!D5045=0,'Input and Summary Results'!D5045=""),FALSE,'Input and Summary Results'!$D5045)</f>
        <v>0</v>
      </c>
      <c r="D5463" t="b">
        <f>IF(OR(B5463=0,'Input and Summary Results'!E5045=0),FALSE,'Input and Summary Results'!$E5045)</f>
        <v>0</v>
      </c>
      <c r="E5463" t="b">
        <f t="shared" si="284"/>
        <v>0</v>
      </c>
      <c r="F5463" t="b">
        <f t="shared" si="285"/>
        <v>0</v>
      </c>
      <c r="G5463" t="b">
        <f>IF('Input and Summary Results'!$J$4="yes",IF(C5463=FALSE,FALSE,IF('Data Transformation'!E5463&lt;$R$10,E5463,$R$10)),IF(C5463=FALSE,FALSE,IF(C5463&lt;$R$10,C5463,$R$10)))</f>
        <v>0</v>
      </c>
      <c r="H5463" t="b">
        <f>IF('Input and Summary Results'!$J$4="yes",'Data Transformation'!F5463,'Data Transformation'!D5463)</f>
        <v>0</v>
      </c>
      <c r="I5463" t="str">
        <f t="shared" si="286"/>
        <v/>
      </c>
    </row>
    <row r="5464" spans="2:9" x14ac:dyDescent="0.25">
      <c r="B5464" t="b">
        <f>IF('Input and Summary Results'!D5046=0,FALSE,'Input and Summary Results'!$B5046)</f>
        <v>0</v>
      </c>
      <c r="C5464" t="b">
        <f>IF(OR(B5464=0,'Input and Summary Results'!D5046=0,'Input and Summary Results'!D5046=""),FALSE,'Input and Summary Results'!$D5046)</f>
        <v>0</v>
      </c>
      <c r="D5464" t="b">
        <f>IF(OR(B5464=0,'Input and Summary Results'!E5046=0),FALSE,'Input and Summary Results'!$E5046)</f>
        <v>0</v>
      </c>
      <c r="E5464" t="b">
        <f t="shared" si="284"/>
        <v>0</v>
      </c>
      <c r="F5464" t="b">
        <f t="shared" si="285"/>
        <v>0</v>
      </c>
      <c r="G5464" t="b">
        <f>IF('Input and Summary Results'!$J$4="yes",IF(C5464=FALSE,FALSE,IF('Data Transformation'!E5464&lt;$R$10,E5464,$R$10)),IF(C5464=FALSE,FALSE,IF(C5464&lt;$R$10,C5464,$R$10)))</f>
        <v>0</v>
      </c>
      <c r="H5464" t="b">
        <f>IF('Input and Summary Results'!$J$4="yes",'Data Transformation'!F5464,'Data Transformation'!D5464)</f>
        <v>0</v>
      </c>
      <c r="I5464" t="str">
        <f t="shared" si="286"/>
        <v/>
      </c>
    </row>
    <row r="5465" spans="2:9" x14ac:dyDescent="0.25">
      <c r="B5465" t="b">
        <f>IF('Input and Summary Results'!D5047=0,FALSE,'Input and Summary Results'!$B5047)</f>
        <v>0</v>
      </c>
      <c r="C5465" t="b">
        <f>IF(OR(B5465=0,'Input and Summary Results'!D5047=0,'Input and Summary Results'!D5047=""),FALSE,'Input and Summary Results'!$D5047)</f>
        <v>0</v>
      </c>
      <c r="D5465" t="b">
        <f>IF(OR(B5465=0,'Input and Summary Results'!E5047=0),FALSE,'Input and Summary Results'!$E5047)</f>
        <v>0</v>
      </c>
      <c r="E5465" t="b">
        <f t="shared" si="284"/>
        <v>0</v>
      </c>
      <c r="F5465" t="b">
        <f t="shared" si="285"/>
        <v>0</v>
      </c>
      <c r="G5465" t="b">
        <f>IF('Input and Summary Results'!$J$4="yes",IF(C5465=FALSE,FALSE,IF('Data Transformation'!E5465&lt;$R$10,E5465,$R$10)),IF(C5465=FALSE,FALSE,IF(C5465&lt;$R$10,C5465,$R$10)))</f>
        <v>0</v>
      </c>
      <c r="H5465" t="b">
        <f>IF('Input and Summary Results'!$J$4="yes",'Data Transformation'!F5465,'Data Transformation'!D5465)</f>
        <v>0</v>
      </c>
      <c r="I5465" t="str">
        <f t="shared" si="286"/>
        <v/>
      </c>
    </row>
    <row r="5466" spans="2:9" x14ac:dyDescent="0.25">
      <c r="B5466" t="b">
        <f>IF('Input and Summary Results'!D5048=0,FALSE,'Input and Summary Results'!$B5048)</f>
        <v>0</v>
      </c>
      <c r="C5466" t="b">
        <f>IF(OR(B5466=0,'Input and Summary Results'!D5048=0,'Input and Summary Results'!D5048=""),FALSE,'Input and Summary Results'!$D5048)</f>
        <v>0</v>
      </c>
      <c r="D5466" t="b">
        <f>IF(OR(B5466=0,'Input and Summary Results'!E5048=0),FALSE,'Input and Summary Results'!$E5048)</f>
        <v>0</v>
      </c>
      <c r="E5466" t="b">
        <f t="shared" si="284"/>
        <v>0</v>
      </c>
      <c r="F5466" t="b">
        <f t="shared" si="285"/>
        <v>0</v>
      </c>
      <c r="G5466" t="b">
        <f>IF('Input and Summary Results'!$J$4="yes",IF(C5466=FALSE,FALSE,IF('Data Transformation'!E5466&lt;$R$10,E5466,$R$10)),IF(C5466=FALSE,FALSE,IF(C5466&lt;$R$10,C5466,$R$10)))</f>
        <v>0</v>
      </c>
      <c r="H5466" t="b">
        <f>IF('Input and Summary Results'!$J$4="yes",'Data Transformation'!F5466,'Data Transformation'!D5466)</f>
        <v>0</v>
      </c>
      <c r="I5466" t="str">
        <f t="shared" si="286"/>
        <v/>
      </c>
    </row>
    <row r="5467" spans="2:9" x14ac:dyDescent="0.25">
      <c r="B5467" t="b">
        <f>IF('Input and Summary Results'!D5049=0,FALSE,'Input and Summary Results'!$B5049)</f>
        <v>0</v>
      </c>
      <c r="C5467" t="b">
        <f>IF(OR(B5467=0,'Input and Summary Results'!D5049=0,'Input and Summary Results'!D5049=""),FALSE,'Input and Summary Results'!$D5049)</f>
        <v>0</v>
      </c>
      <c r="D5467" t="b">
        <f>IF(OR(B5467=0,'Input and Summary Results'!E5049=0),FALSE,'Input and Summary Results'!$E5049)</f>
        <v>0</v>
      </c>
      <c r="E5467" t="b">
        <f t="shared" si="284"/>
        <v>0</v>
      </c>
      <c r="F5467" t="b">
        <f t="shared" si="285"/>
        <v>0</v>
      </c>
      <c r="G5467" t="b">
        <f>IF('Input and Summary Results'!$J$4="yes",IF(C5467=FALSE,FALSE,IF('Data Transformation'!E5467&lt;$R$10,E5467,$R$10)),IF(C5467=FALSE,FALSE,IF(C5467&lt;$R$10,C5467,$R$10)))</f>
        <v>0</v>
      </c>
      <c r="H5467" t="b">
        <f>IF('Input and Summary Results'!$J$4="yes",'Data Transformation'!F5467,'Data Transformation'!D5467)</f>
        <v>0</v>
      </c>
      <c r="I5467" t="str">
        <f t="shared" si="286"/>
        <v/>
      </c>
    </row>
    <row r="5468" spans="2:9" x14ac:dyDescent="0.25">
      <c r="B5468" t="b">
        <f>IF('Input and Summary Results'!D5050=0,FALSE,'Input and Summary Results'!$B5050)</f>
        <v>0</v>
      </c>
      <c r="C5468" t="b">
        <f>IF(OR(B5468=0,'Input and Summary Results'!D5050=0,'Input and Summary Results'!D5050=""),FALSE,'Input and Summary Results'!$D5050)</f>
        <v>0</v>
      </c>
      <c r="D5468" t="b">
        <f>IF(OR(B5468=0,'Input and Summary Results'!E5050=0),FALSE,'Input and Summary Results'!$E5050)</f>
        <v>0</v>
      </c>
      <c r="E5468" t="b">
        <f t="shared" si="284"/>
        <v>0</v>
      </c>
      <c r="F5468" t="b">
        <f t="shared" si="285"/>
        <v>0</v>
      </c>
      <c r="G5468" t="b">
        <f>IF('Input and Summary Results'!$J$4="yes",IF(C5468=FALSE,FALSE,IF('Data Transformation'!E5468&lt;$R$10,E5468,$R$10)),IF(C5468=FALSE,FALSE,IF(C5468&lt;$R$10,C5468,$R$10)))</f>
        <v>0</v>
      </c>
      <c r="H5468" t="b">
        <f>IF('Input and Summary Results'!$J$4="yes",'Data Transformation'!F5468,'Data Transformation'!D5468)</f>
        <v>0</v>
      </c>
      <c r="I5468" t="str">
        <f t="shared" si="286"/>
        <v/>
      </c>
    </row>
    <row r="5469" spans="2:9" x14ac:dyDescent="0.25">
      <c r="B5469" t="b">
        <f>IF('Input and Summary Results'!D5051=0,FALSE,'Input and Summary Results'!$B5051)</f>
        <v>0</v>
      </c>
      <c r="C5469" t="b">
        <f>IF(OR(B5469=0,'Input and Summary Results'!D5051=0,'Input and Summary Results'!D5051=""),FALSE,'Input and Summary Results'!$D5051)</f>
        <v>0</v>
      </c>
      <c r="D5469" t="b">
        <f>IF(OR(B5469=0,'Input and Summary Results'!E5051=0),FALSE,'Input and Summary Results'!$E5051)</f>
        <v>0</v>
      </c>
      <c r="E5469" t="b">
        <f t="shared" si="284"/>
        <v>0</v>
      </c>
      <c r="F5469" t="b">
        <f t="shared" si="285"/>
        <v>0</v>
      </c>
      <c r="G5469" t="b">
        <f>IF('Input and Summary Results'!$J$4="yes",IF(C5469=FALSE,FALSE,IF('Data Transformation'!E5469&lt;$R$10,E5469,$R$10)),IF(C5469=FALSE,FALSE,IF(C5469&lt;$R$10,C5469,$R$10)))</f>
        <v>0</v>
      </c>
      <c r="H5469" t="b">
        <f>IF('Input and Summary Results'!$J$4="yes",'Data Transformation'!F5469,'Data Transformation'!D5469)</f>
        <v>0</v>
      </c>
      <c r="I5469" t="str">
        <f t="shared" si="286"/>
        <v/>
      </c>
    </row>
    <row r="5470" spans="2:9" x14ac:dyDescent="0.25">
      <c r="B5470" t="b">
        <f>IF('Input and Summary Results'!D5052=0,FALSE,'Input and Summary Results'!$B5052)</f>
        <v>0</v>
      </c>
      <c r="C5470" t="b">
        <f>IF(OR(B5470=0,'Input and Summary Results'!D5052=0,'Input and Summary Results'!D5052=""),FALSE,'Input and Summary Results'!$D5052)</f>
        <v>0</v>
      </c>
      <c r="D5470" t="b">
        <f>IF(OR(B5470=0,'Input and Summary Results'!E5052=0),FALSE,'Input and Summary Results'!$E5052)</f>
        <v>0</v>
      </c>
      <c r="E5470" t="b">
        <f t="shared" si="284"/>
        <v>0</v>
      </c>
      <c r="F5470" t="b">
        <f t="shared" si="285"/>
        <v>0</v>
      </c>
      <c r="G5470" t="b">
        <f>IF('Input and Summary Results'!$J$4="yes",IF(C5470=FALSE,FALSE,IF('Data Transformation'!E5470&lt;$R$10,E5470,$R$10)),IF(C5470=FALSE,FALSE,IF(C5470&lt;$R$10,C5470,$R$10)))</f>
        <v>0</v>
      </c>
      <c r="H5470" t="b">
        <f>IF('Input and Summary Results'!$J$4="yes",'Data Transformation'!F5470,'Data Transformation'!D5470)</f>
        <v>0</v>
      </c>
      <c r="I5470" t="str">
        <f t="shared" si="286"/>
        <v/>
      </c>
    </row>
    <row r="5471" spans="2:9" x14ac:dyDescent="0.25">
      <c r="B5471" t="b">
        <f>IF('Input and Summary Results'!D5053=0,FALSE,'Input and Summary Results'!$B5053)</f>
        <v>0</v>
      </c>
      <c r="C5471" t="b">
        <f>IF(OR(B5471=0,'Input and Summary Results'!D5053=0,'Input and Summary Results'!D5053=""),FALSE,'Input and Summary Results'!$D5053)</f>
        <v>0</v>
      </c>
      <c r="D5471" t="b">
        <f>IF(OR(B5471=0,'Input and Summary Results'!E5053=0),FALSE,'Input and Summary Results'!$E5053)</f>
        <v>0</v>
      </c>
      <c r="E5471" t="b">
        <f t="shared" si="284"/>
        <v>0</v>
      </c>
      <c r="F5471" t="b">
        <f t="shared" si="285"/>
        <v>0</v>
      </c>
      <c r="G5471" t="b">
        <f>IF('Input and Summary Results'!$J$4="yes",IF(C5471=FALSE,FALSE,IF('Data Transformation'!E5471&lt;$R$10,E5471,$R$10)),IF(C5471=FALSE,FALSE,IF(C5471&lt;$R$10,C5471,$R$10)))</f>
        <v>0</v>
      </c>
      <c r="H5471" t="b">
        <f>IF('Input and Summary Results'!$J$4="yes",'Data Transformation'!F5471,'Data Transformation'!D5471)</f>
        <v>0</v>
      </c>
      <c r="I5471" t="str">
        <f t="shared" si="286"/>
        <v/>
      </c>
    </row>
    <row r="5472" spans="2:9" x14ac:dyDescent="0.25">
      <c r="B5472" t="b">
        <f>IF('Input and Summary Results'!D5054=0,FALSE,'Input and Summary Results'!$B5054)</f>
        <v>0</v>
      </c>
      <c r="C5472" t="b">
        <f>IF(OR(B5472=0,'Input and Summary Results'!D5054=0,'Input and Summary Results'!D5054=""),FALSE,'Input and Summary Results'!$D5054)</f>
        <v>0</v>
      </c>
      <c r="D5472" t="b">
        <f>IF(OR(B5472=0,'Input and Summary Results'!E5054=0),FALSE,'Input and Summary Results'!$E5054)</f>
        <v>0</v>
      </c>
      <c r="E5472" t="b">
        <f t="shared" si="284"/>
        <v>0</v>
      </c>
      <c r="F5472" t="b">
        <f t="shared" si="285"/>
        <v>0</v>
      </c>
      <c r="G5472" t="b">
        <f>IF('Input and Summary Results'!$J$4="yes",IF(C5472=FALSE,FALSE,IF('Data Transformation'!E5472&lt;$R$10,E5472,$R$10)),IF(C5472=FALSE,FALSE,IF(C5472&lt;$R$10,C5472,$R$10)))</f>
        <v>0</v>
      </c>
      <c r="H5472" t="b">
        <f>IF('Input and Summary Results'!$J$4="yes",'Data Transformation'!F5472,'Data Transformation'!D5472)</f>
        <v>0</v>
      </c>
      <c r="I5472" t="str">
        <f t="shared" si="286"/>
        <v/>
      </c>
    </row>
    <row r="5473" spans="2:9" x14ac:dyDescent="0.25">
      <c r="B5473" t="b">
        <f>IF('Input and Summary Results'!D5055=0,FALSE,'Input and Summary Results'!$B5055)</f>
        <v>0</v>
      </c>
      <c r="C5473" t="b">
        <f>IF(OR(B5473=0,'Input and Summary Results'!D5055=0,'Input and Summary Results'!D5055=""),FALSE,'Input and Summary Results'!$D5055)</f>
        <v>0</v>
      </c>
      <c r="D5473" t="b">
        <f>IF(OR(B5473=0,'Input and Summary Results'!E5055=0),FALSE,'Input and Summary Results'!$E5055)</f>
        <v>0</v>
      </c>
      <c r="E5473" t="b">
        <f t="shared" si="284"/>
        <v>0</v>
      </c>
      <c r="F5473" t="b">
        <f t="shared" si="285"/>
        <v>0</v>
      </c>
      <c r="G5473" t="b">
        <f>IF('Input and Summary Results'!$J$4="yes",IF(C5473=FALSE,FALSE,IF('Data Transformation'!E5473&lt;$R$10,E5473,$R$10)),IF(C5473=FALSE,FALSE,IF(C5473&lt;$R$10,C5473,$R$10)))</f>
        <v>0</v>
      </c>
      <c r="H5473" t="b">
        <f>IF('Input and Summary Results'!$J$4="yes",'Data Transformation'!F5473,'Data Transformation'!D5473)</f>
        <v>0</v>
      </c>
      <c r="I5473" t="str">
        <f t="shared" si="286"/>
        <v/>
      </c>
    </row>
    <row r="5474" spans="2:9" x14ac:dyDescent="0.25">
      <c r="B5474" t="b">
        <f>IF('Input and Summary Results'!D5056=0,FALSE,'Input and Summary Results'!$B5056)</f>
        <v>0</v>
      </c>
      <c r="C5474" t="b">
        <f>IF(OR(B5474=0,'Input and Summary Results'!D5056=0,'Input and Summary Results'!D5056=""),FALSE,'Input and Summary Results'!$D5056)</f>
        <v>0</v>
      </c>
      <c r="D5474" t="b">
        <f>IF(OR(B5474=0,'Input and Summary Results'!E5056=0),FALSE,'Input and Summary Results'!$E5056)</f>
        <v>0</v>
      </c>
      <c r="E5474" t="b">
        <f t="shared" si="284"/>
        <v>0</v>
      </c>
      <c r="F5474" t="b">
        <f t="shared" si="285"/>
        <v>0</v>
      </c>
      <c r="G5474" t="b">
        <f>IF('Input and Summary Results'!$J$4="yes",IF(C5474=FALSE,FALSE,IF('Data Transformation'!E5474&lt;$R$10,E5474,$R$10)),IF(C5474=FALSE,FALSE,IF(C5474&lt;$R$10,C5474,$R$10)))</f>
        <v>0</v>
      </c>
      <c r="H5474" t="b">
        <f>IF('Input and Summary Results'!$J$4="yes",'Data Transformation'!F5474,'Data Transformation'!D5474)</f>
        <v>0</v>
      </c>
      <c r="I5474" t="str">
        <f t="shared" si="286"/>
        <v/>
      </c>
    </row>
    <row r="5475" spans="2:9" x14ac:dyDescent="0.25">
      <c r="B5475" t="b">
        <f>IF('Input and Summary Results'!D5057=0,FALSE,'Input and Summary Results'!$B5057)</f>
        <v>0</v>
      </c>
      <c r="C5475" t="b">
        <f>IF(OR(B5475=0,'Input and Summary Results'!D5057=0,'Input and Summary Results'!D5057=""),FALSE,'Input and Summary Results'!$D5057)</f>
        <v>0</v>
      </c>
      <c r="D5475" t="b">
        <f>IF(OR(B5475=0,'Input and Summary Results'!E5057=0),FALSE,'Input and Summary Results'!$E5057)</f>
        <v>0</v>
      </c>
      <c r="E5475" t="b">
        <f t="shared" si="284"/>
        <v>0</v>
      </c>
      <c r="F5475" t="b">
        <f t="shared" si="285"/>
        <v>0</v>
      </c>
      <c r="G5475" t="b">
        <f>IF('Input and Summary Results'!$J$4="yes",IF(C5475=FALSE,FALSE,IF('Data Transformation'!E5475&lt;$R$10,E5475,$R$10)),IF(C5475=FALSE,FALSE,IF(C5475&lt;$R$10,C5475,$R$10)))</f>
        <v>0</v>
      </c>
      <c r="H5475" t="b">
        <f>IF('Input and Summary Results'!$J$4="yes",'Data Transformation'!F5475,'Data Transformation'!D5475)</f>
        <v>0</v>
      </c>
      <c r="I5475" t="str">
        <f t="shared" si="286"/>
        <v/>
      </c>
    </row>
    <row r="5476" spans="2:9" x14ac:dyDescent="0.25">
      <c r="B5476" t="b">
        <f>IF('Input and Summary Results'!D5058=0,FALSE,'Input and Summary Results'!$B5058)</f>
        <v>0</v>
      </c>
      <c r="C5476" t="b">
        <f>IF(OR(B5476=0,'Input and Summary Results'!D5058=0,'Input and Summary Results'!D5058=""),FALSE,'Input and Summary Results'!$D5058)</f>
        <v>0</v>
      </c>
      <c r="D5476" t="b">
        <f>IF(OR(B5476=0,'Input and Summary Results'!E5058=0),FALSE,'Input and Summary Results'!$E5058)</f>
        <v>0</v>
      </c>
      <c r="E5476" t="b">
        <f t="shared" si="284"/>
        <v>0</v>
      </c>
      <c r="F5476" t="b">
        <f t="shared" si="285"/>
        <v>0</v>
      </c>
      <c r="G5476" t="b">
        <f>IF('Input and Summary Results'!$J$4="yes",IF(C5476=FALSE,FALSE,IF('Data Transformation'!E5476&lt;$R$10,E5476,$R$10)),IF(C5476=FALSE,FALSE,IF(C5476&lt;$R$10,C5476,$R$10)))</f>
        <v>0</v>
      </c>
      <c r="H5476" t="b">
        <f>IF('Input and Summary Results'!$J$4="yes",'Data Transformation'!F5476,'Data Transformation'!D5476)</f>
        <v>0</v>
      </c>
      <c r="I5476" t="str">
        <f t="shared" si="286"/>
        <v/>
      </c>
    </row>
    <row r="5477" spans="2:9" x14ac:dyDescent="0.25">
      <c r="B5477" t="b">
        <f>IF('Input and Summary Results'!D5059=0,FALSE,'Input and Summary Results'!$B5059)</f>
        <v>0</v>
      </c>
      <c r="C5477" t="b">
        <f>IF(OR(B5477=0,'Input and Summary Results'!D5059=0,'Input and Summary Results'!D5059=""),FALSE,'Input and Summary Results'!$D5059)</f>
        <v>0</v>
      </c>
      <c r="D5477" t="b">
        <f>IF(OR(B5477=0,'Input and Summary Results'!E5059=0),FALSE,'Input and Summary Results'!$E5059)</f>
        <v>0</v>
      </c>
      <c r="E5477" t="b">
        <f t="shared" si="284"/>
        <v>0</v>
      </c>
      <c r="F5477" t="b">
        <f t="shared" si="285"/>
        <v>0</v>
      </c>
      <c r="G5477" t="b">
        <f>IF('Input and Summary Results'!$J$4="yes",IF(C5477=FALSE,FALSE,IF('Data Transformation'!E5477&lt;$R$10,E5477,$R$10)),IF(C5477=FALSE,FALSE,IF(C5477&lt;$R$10,C5477,$R$10)))</f>
        <v>0</v>
      </c>
      <c r="H5477" t="b">
        <f>IF('Input and Summary Results'!$J$4="yes",'Data Transformation'!F5477,'Data Transformation'!D5477)</f>
        <v>0</v>
      </c>
      <c r="I5477" t="str">
        <f t="shared" si="286"/>
        <v/>
      </c>
    </row>
    <row r="5478" spans="2:9" x14ac:dyDescent="0.25">
      <c r="B5478" t="b">
        <f>IF('Input and Summary Results'!D5060=0,FALSE,'Input and Summary Results'!$B5060)</f>
        <v>0</v>
      </c>
      <c r="C5478" t="b">
        <f>IF(OR(B5478=0,'Input and Summary Results'!D5060=0,'Input and Summary Results'!D5060=""),FALSE,'Input and Summary Results'!$D5060)</f>
        <v>0</v>
      </c>
      <c r="D5478" t="b">
        <f>IF(OR(B5478=0,'Input and Summary Results'!E5060=0),FALSE,'Input and Summary Results'!$E5060)</f>
        <v>0</v>
      </c>
      <c r="E5478" t="b">
        <f t="shared" si="284"/>
        <v>0</v>
      </c>
      <c r="F5478" t="b">
        <f t="shared" si="285"/>
        <v>0</v>
      </c>
      <c r="G5478" t="b">
        <f>IF('Input and Summary Results'!$J$4="yes",IF(C5478=FALSE,FALSE,IF('Data Transformation'!E5478&lt;$R$10,E5478,$R$10)),IF(C5478=FALSE,FALSE,IF(C5478&lt;$R$10,C5478,$R$10)))</f>
        <v>0</v>
      </c>
      <c r="H5478" t="b">
        <f>IF('Input and Summary Results'!$J$4="yes",'Data Transformation'!F5478,'Data Transformation'!D5478)</f>
        <v>0</v>
      </c>
      <c r="I5478" t="str">
        <f t="shared" si="286"/>
        <v/>
      </c>
    </row>
    <row r="5479" spans="2:9" x14ac:dyDescent="0.25">
      <c r="B5479" t="b">
        <f>IF('Input and Summary Results'!D5061=0,FALSE,'Input and Summary Results'!$B5061)</f>
        <v>0</v>
      </c>
      <c r="C5479" t="b">
        <f>IF(OR(B5479=0,'Input and Summary Results'!D5061=0,'Input and Summary Results'!D5061=""),FALSE,'Input and Summary Results'!$D5061)</f>
        <v>0</v>
      </c>
      <c r="D5479" t="b">
        <f>IF(OR(B5479=0,'Input and Summary Results'!E5061=0),FALSE,'Input and Summary Results'!$E5061)</f>
        <v>0</v>
      </c>
      <c r="E5479" t="b">
        <f t="shared" si="284"/>
        <v>0</v>
      </c>
      <c r="F5479" t="b">
        <f t="shared" si="285"/>
        <v>0</v>
      </c>
      <c r="G5479" t="b">
        <f>IF('Input and Summary Results'!$J$4="yes",IF(C5479=FALSE,FALSE,IF('Data Transformation'!E5479&lt;$R$10,E5479,$R$10)),IF(C5479=FALSE,FALSE,IF(C5479&lt;$R$10,C5479,$R$10)))</f>
        <v>0</v>
      </c>
      <c r="H5479" t="b">
        <f>IF('Input and Summary Results'!$J$4="yes",'Data Transformation'!F5479,'Data Transformation'!D5479)</f>
        <v>0</v>
      </c>
      <c r="I5479" t="str">
        <f t="shared" si="286"/>
        <v/>
      </c>
    </row>
    <row r="5480" spans="2:9" x14ac:dyDescent="0.25">
      <c r="B5480" t="b">
        <f>IF('Input and Summary Results'!D5062=0,FALSE,'Input and Summary Results'!$B5062)</f>
        <v>0</v>
      </c>
      <c r="C5480" t="b">
        <f>IF(OR(B5480=0,'Input and Summary Results'!D5062=0,'Input and Summary Results'!D5062=""),FALSE,'Input and Summary Results'!$D5062)</f>
        <v>0</v>
      </c>
      <c r="D5480" t="b">
        <f>IF(OR(B5480=0,'Input and Summary Results'!E5062=0),FALSE,'Input and Summary Results'!$E5062)</f>
        <v>0</v>
      </c>
      <c r="E5480" t="b">
        <f t="shared" si="284"/>
        <v>0</v>
      </c>
      <c r="F5480" t="b">
        <f t="shared" si="285"/>
        <v>0</v>
      </c>
      <c r="G5480" t="b">
        <f>IF('Input and Summary Results'!$J$4="yes",IF(C5480=FALSE,FALSE,IF('Data Transformation'!E5480&lt;$R$10,E5480,$R$10)),IF(C5480=FALSE,FALSE,IF(C5480&lt;$R$10,C5480,$R$10)))</f>
        <v>0</v>
      </c>
      <c r="H5480" t="b">
        <f>IF('Input and Summary Results'!$J$4="yes",'Data Transformation'!F5480,'Data Transformation'!D5480)</f>
        <v>0</v>
      </c>
      <c r="I5480" t="str">
        <f t="shared" si="286"/>
        <v/>
      </c>
    </row>
    <row r="5481" spans="2:9" x14ac:dyDescent="0.25">
      <c r="B5481" t="b">
        <f>IF('Input and Summary Results'!D5063=0,FALSE,'Input and Summary Results'!$B5063)</f>
        <v>0</v>
      </c>
      <c r="C5481" t="b">
        <f>IF(OR(B5481=0,'Input and Summary Results'!D5063=0,'Input and Summary Results'!D5063=""),FALSE,'Input and Summary Results'!$D5063)</f>
        <v>0</v>
      </c>
      <c r="D5481" t="b">
        <f>IF(OR(B5481=0,'Input and Summary Results'!E5063=0),FALSE,'Input and Summary Results'!$E5063)</f>
        <v>0</v>
      </c>
      <c r="E5481" t="b">
        <f t="shared" si="284"/>
        <v>0</v>
      </c>
      <c r="F5481" t="b">
        <f t="shared" si="285"/>
        <v>0</v>
      </c>
      <c r="G5481" t="b">
        <f>IF('Input and Summary Results'!$J$4="yes",IF(C5481=FALSE,FALSE,IF('Data Transformation'!E5481&lt;$R$10,E5481,$R$10)),IF(C5481=FALSE,FALSE,IF(C5481&lt;$R$10,C5481,$R$10)))</f>
        <v>0</v>
      </c>
      <c r="H5481" t="b">
        <f>IF('Input and Summary Results'!$J$4="yes",'Data Transformation'!F5481,'Data Transformation'!D5481)</f>
        <v>0</v>
      </c>
      <c r="I5481" t="str">
        <f t="shared" si="286"/>
        <v/>
      </c>
    </row>
    <row r="5482" spans="2:9" x14ac:dyDescent="0.25">
      <c r="B5482" t="b">
        <f>IF('Input and Summary Results'!D5064=0,FALSE,'Input and Summary Results'!$B5064)</f>
        <v>0</v>
      </c>
      <c r="C5482" t="b">
        <f>IF(OR(B5482=0,'Input and Summary Results'!D5064=0,'Input and Summary Results'!D5064=""),FALSE,'Input and Summary Results'!$D5064)</f>
        <v>0</v>
      </c>
      <c r="D5482" t="b">
        <f>IF(OR(B5482=0,'Input and Summary Results'!E5064=0),FALSE,'Input and Summary Results'!$E5064)</f>
        <v>0</v>
      </c>
      <c r="E5482" t="b">
        <f t="shared" ref="E5482:E5545" si="287">IF(C5482=FALSE,FALSE,LOG10(C5482))</f>
        <v>0</v>
      </c>
      <c r="F5482" t="b">
        <f t="shared" ref="F5482:F5545" si="288">IF(D5482=FALSE, FALSE,0.434*D5482/C5482)</f>
        <v>0</v>
      </c>
      <c r="G5482" t="b">
        <f>IF('Input and Summary Results'!$J$4="yes",IF(C5482=FALSE,FALSE,IF('Data Transformation'!E5482&lt;$R$10,E5482,$R$10)),IF(C5482=FALSE,FALSE,IF(C5482&lt;$R$10,C5482,$R$10)))</f>
        <v>0</v>
      </c>
      <c r="H5482" t="b">
        <f>IF('Input and Summary Results'!$J$4="yes",'Data Transformation'!F5482,'Data Transformation'!D5482)</f>
        <v>0</v>
      </c>
      <c r="I5482" t="str">
        <f t="shared" si="286"/>
        <v/>
      </c>
    </row>
    <row r="5483" spans="2:9" x14ac:dyDescent="0.25">
      <c r="B5483" t="b">
        <f>IF('Input and Summary Results'!D5065=0,FALSE,'Input and Summary Results'!$B5065)</f>
        <v>0</v>
      </c>
      <c r="C5483" t="b">
        <f>IF(OR(B5483=0,'Input and Summary Results'!D5065=0,'Input and Summary Results'!D5065=""),FALSE,'Input and Summary Results'!$D5065)</f>
        <v>0</v>
      </c>
      <c r="D5483" t="b">
        <f>IF(OR(B5483=0,'Input and Summary Results'!E5065=0),FALSE,'Input and Summary Results'!$E5065)</f>
        <v>0</v>
      </c>
      <c r="E5483" t="b">
        <f t="shared" si="287"/>
        <v>0</v>
      </c>
      <c r="F5483" t="b">
        <f t="shared" si="288"/>
        <v>0</v>
      </c>
      <c r="G5483" t="b">
        <f>IF('Input and Summary Results'!$J$4="yes",IF(C5483=FALSE,FALSE,IF('Data Transformation'!E5483&lt;$R$10,E5483,$R$10)),IF(C5483=FALSE,FALSE,IF(C5483&lt;$R$10,C5483,$R$10)))</f>
        <v>0</v>
      </c>
      <c r="H5483" t="b">
        <f>IF('Input and Summary Results'!$J$4="yes",'Data Transformation'!F5483,'Data Transformation'!D5483)</f>
        <v>0</v>
      </c>
      <c r="I5483" t="str">
        <f t="shared" si="286"/>
        <v/>
      </c>
    </row>
    <row r="5484" spans="2:9" x14ac:dyDescent="0.25">
      <c r="B5484" t="b">
        <f>IF('Input and Summary Results'!D5066=0,FALSE,'Input and Summary Results'!$B5066)</f>
        <v>0</v>
      </c>
      <c r="C5484" t="b">
        <f>IF(OR(B5484=0,'Input and Summary Results'!D5066=0,'Input and Summary Results'!D5066=""),FALSE,'Input and Summary Results'!$D5066)</f>
        <v>0</v>
      </c>
      <c r="D5484" t="b">
        <f>IF(OR(B5484=0,'Input and Summary Results'!E5066=0),FALSE,'Input and Summary Results'!$E5066)</f>
        <v>0</v>
      </c>
      <c r="E5484" t="b">
        <f t="shared" si="287"/>
        <v>0</v>
      </c>
      <c r="F5484" t="b">
        <f t="shared" si="288"/>
        <v>0</v>
      </c>
      <c r="G5484" t="b">
        <f>IF('Input and Summary Results'!$J$4="yes",IF(C5484=FALSE,FALSE,IF('Data Transformation'!E5484&lt;$R$10,E5484,$R$10)),IF(C5484=FALSE,FALSE,IF(C5484&lt;$R$10,C5484,$R$10)))</f>
        <v>0</v>
      </c>
      <c r="H5484" t="b">
        <f>IF('Input and Summary Results'!$J$4="yes",'Data Transformation'!F5484,'Data Transformation'!D5484)</f>
        <v>0</v>
      </c>
      <c r="I5484" t="str">
        <f t="shared" si="286"/>
        <v/>
      </c>
    </row>
    <row r="5485" spans="2:9" x14ac:dyDescent="0.25">
      <c r="B5485" t="b">
        <f>IF('Input and Summary Results'!D5067=0,FALSE,'Input and Summary Results'!$B5067)</f>
        <v>0</v>
      </c>
      <c r="C5485" t="b">
        <f>IF(OR(B5485=0,'Input and Summary Results'!D5067=0,'Input and Summary Results'!D5067=""),FALSE,'Input and Summary Results'!$D5067)</f>
        <v>0</v>
      </c>
      <c r="D5485" t="b">
        <f>IF(OR(B5485=0,'Input and Summary Results'!E5067=0),FALSE,'Input and Summary Results'!$E5067)</f>
        <v>0</v>
      </c>
      <c r="E5485" t="b">
        <f t="shared" si="287"/>
        <v>0</v>
      </c>
      <c r="F5485" t="b">
        <f t="shared" si="288"/>
        <v>0</v>
      </c>
      <c r="G5485" t="b">
        <f>IF('Input and Summary Results'!$J$4="yes",IF(C5485=FALSE,FALSE,IF('Data Transformation'!E5485&lt;$R$10,E5485,$R$10)),IF(C5485=FALSE,FALSE,IF(C5485&lt;$R$10,C5485,$R$10)))</f>
        <v>0</v>
      </c>
      <c r="H5485" t="b">
        <f>IF('Input and Summary Results'!$J$4="yes",'Data Transformation'!F5485,'Data Transformation'!D5485)</f>
        <v>0</v>
      </c>
      <c r="I5485" t="str">
        <f t="shared" si="286"/>
        <v/>
      </c>
    </row>
    <row r="5486" spans="2:9" x14ac:dyDescent="0.25">
      <c r="B5486" t="b">
        <f>IF('Input and Summary Results'!D5068=0,FALSE,'Input and Summary Results'!$B5068)</f>
        <v>0</v>
      </c>
      <c r="C5486" t="b">
        <f>IF(OR(B5486=0,'Input and Summary Results'!D5068=0,'Input and Summary Results'!D5068=""),FALSE,'Input and Summary Results'!$D5068)</f>
        <v>0</v>
      </c>
      <c r="D5486" t="b">
        <f>IF(OR(B5486=0,'Input and Summary Results'!E5068=0),FALSE,'Input and Summary Results'!$E5068)</f>
        <v>0</v>
      </c>
      <c r="E5486" t="b">
        <f t="shared" si="287"/>
        <v>0</v>
      </c>
      <c r="F5486" t="b">
        <f t="shared" si="288"/>
        <v>0</v>
      </c>
      <c r="G5486" t="b">
        <f>IF('Input and Summary Results'!$J$4="yes",IF(C5486=FALSE,FALSE,IF('Data Transformation'!E5486&lt;$R$10,E5486,$R$10)),IF(C5486=FALSE,FALSE,IF(C5486&lt;$R$10,C5486,$R$10)))</f>
        <v>0</v>
      </c>
      <c r="H5486" t="b">
        <f>IF('Input and Summary Results'!$J$4="yes",'Data Transformation'!F5486,'Data Transformation'!D5486)</f>
        <v>0</v>
      </c>
      <c r="I5486" t="str">
        <f t="shared" si="286"/>
        <v/>
      </c>
    </row>
    <row r="5487" spans="2:9" x14ac:dyDescent="0.25">
      <c r="B5487" t="b">
        <f>IF('Input and Summary Results'!D5069=0,FALSE,'Input and Summary Results'!$B5069)</f>
        <v>0</v>
      </c>
      <c r="C5487" t="b">
        <f>IF(OR(B5487=0,'Input and Summary Results'!D5069=0,'Input and Summary Results'!D5069=""),FALSE,'Input and Summary Results'!$D5069)</f>
        <v>0</v>
      </c>
      <c r="D5487" t="b">
        <f>IF(OR(B5487=0,'Input and Summary Results'!E5069=0),FALSE,'Input and Summary Results'!$E5069)</f>
        <v>0</v>
      </c>
      <c r="E5487" t="b">
        <f t="shared" si="287"/>
        <v>0</v>
      </c>
      <c r="F5487" t="b">
        <f t="shared" si="288"/>
        <v>0</v>
      </c>
      <c r="G5487" t="b">
        <f>IF('Input and Summary Results'!$J$4="yes",IF(C5487=FALSE,FALSE,IF('Data Transformation'!E5487&lt;$R$10,E5487,$R$10)),IF(C5487=FALSE,FALSE,IF(C5487&lt;$R$10,C5487,$R$10)))</f>
        <v>0</v>
      </c>
      <c r="H5487" t="b">
        <f>IF('Input and Summary Results'!$J$4="yes",'Data Transformation'!F5487,'Data Transformation'!D5487)</f>
        <v>0</v>
      </c>
      <c r="I5487" t="str">
        <f t="shared" si="286"/>
        <v/>
      </c>
    </row>
    <row r="5488" spans="2:9" x14ac:dyDescent="0.25">
      <c r="B5488" t="b">
        <f>IF('Input and Summary Results'!D5070=0,FALSE,'Input and Summary Results'!$B5070)</f>
        <v>0</v>
      </c>
      <c r="C5488" t="b">
        <f>IF(OR(B5488=0,'Input and Summary Results'!D5070=0,'Input and Summary Results'!D5070=""),FALSE,'Input and Summary Results'!$D5070)</f>
        <v>0</v>
      </c>
      <c r="D5488" t="b">
        <f>IF(OR(B5488=0,'Input and Summary Results'!E5070=0),FALSE,'Input and Summary Results'!$E5070)</f>
        <v>0</v>
      </c>
      <c r="E5488" t="b">
        <f t="shared" si="287"/>
        <v>0</v>
      </c>
      <c r="F5488" t="b">
        <f t="shared" si="288"/>
        <v>0</v>
      </c>
      <c r="G5488" t="b">
        <f>IF('Input and Summary Results'!$J$4="yes",IF(C5488=FALSE,FALSE,IF('Data Transformation'!E5488&lt;$R$10,E5488,$R$10)),IF(C5488=FALSE,FALSE,IF(C5488&lt;$R$10,C5488,$R$10)))</f>
        <v>0</v>
      </c>
      <c r="H5488" t="b">
        <f>IF('Input and Summary Results'!$J$4="yes",'Data Transformation'!F5488,'Data Transformation'!D5488)</f>
        <v>0</v>
      </c>
      <c r="I5488" t="str">
        <f t="shared" si="286"/>
        <v/>
      </c>
    </row>
    <row r="5489" spans="2:9" x14ac:dyDescent="0.25">
      <c r="B5489" t="b">
        <f>IF('Input and Summary Results'!D5071=0,FALSE,'Input and Summary Results'!$B5071)</f>
        <v>0</v>
      </c>
      <c r="C5489" t="b">
        <f>IF(OR(B5489=0,'Input and Summary Results'!D5071=0,'Input and Summary Results'!D5071=""),FALSE,'Input and Summary Results'!$D5071)</f>
        <v>0</v>
      </c>
      <c r="D5489" t="b">
        <f>IF(OR(B5489=0,'Input and Summary Results'!E5071=0),FALSE,'Input and Summary Results'!$E5071)</f>
        <v>0</v>
      </c>
      <c r="E5489" t="b">
        <f t="shared" si="287"/>
        <v>0</v>
      </c>
      <c r="F5489" t="b">
        <f t="shared" si="288"/>
        <v>0</v>
      </c>
      <c r="G5489" t="b">
        <f>IF('Input and Summary Results'!$J$4="yes",IF(C5489=FALSE,FALSE,IF('Data Transformation'!E5489&lt;$R$10,E5489,$R$10)),IF(C5489=FALSE,FALSE,IF(C5489&lt;$R$10,C5489,$R$10)))</f>
        <v>0</v>
      </c>
      <c r="H5489" t="b">
        <f>IF('Input and Summary Results'!$J$4="yes",'Data Transformation'!F5489,'Data Transformation'!D5489)</f>
        <v>0</v>
      </c>
      <c r="I5489" t="str">
        <f t="shared" si="286"/>
        <v/>
      </c>
    </row>
    <row r="5490" spans="2:9" x14ac:dyDescent="0.25">
      <c r="B5490" t="b">
        <f>IF('Input and Summary Results'!D5072=0,FALSE,'Input and Summary Results'!$B5072)</f>
        <v>0</v>
      </c>
      <c r="C5490" t="b">
        <f>IF(OR(B5490=0,'Input and Summary Results'!D5072=0,'Input and Summary Results'!D5072=""),FALSE,'Input and Summary Results'!$D5072)</f>
        <v>0</v>
      </c>
      <c r="D5490" t="b">
        <f>IF(OR(B5490=0,'Input and Summary Results'!E5072=0),FALSE,'Input and Summary Results'!$E5072)</f>
        <v>0</v>
      </c>
      <c r="E5490" t="b">
        <f t="shared" si="287"/>
        <v>0</v>
      </c>
      <c r="F5490" t="b">
        <f t="shared" si="288"/>
        <v>0</v>
      </c>
      <c r="G5490" t="b">
        <f>IF('Input and Summary Results'!$J$4="yes",IF(C5490=FALSE,FALSE,IF('Data Transformation'!E5490&lt;$R$10,E5490,$R$10)),IF(C5490=FALSE,FALSE,IF(C5490&lt;$R$10,C5490,$R$10)))</f>
        <v>0</v>
      </c>
      <c r="H5490" t="b">
        <f>IF('Input and Summary Results'!$J$4="yes",'Data Transformation'!F5490,'Data Transformation'!D5490)</f>
        <v>0</v>
      </c>
      <c r="I5490" t="str">
        <f t="shared" si="286"/>
        <v/>
      </c>
    </row>
    <row r="5491" spans="2:9" x14ac:dyDescent="0.25">
      <c r="B5491" t="b">
        <f>IF('Input and Summary Results'!D5073=0,FALSE,'Input and Summary Results'!$B5073)</f>
        <v>0</v>
      </c>
      <c r="C5491" t="b">
        <f>IF(OR(B5491=0,'Input and Summary Results'!D5073=0,'Input and Summary Results'!D5073=""),FALSE,'Input and Summary Results'!$D5073)</f>
        <v>0</v>
      </c>
      <c r="D5491" t="b">
        <f>IF(OR(B5491=0,'Input and Summary Results'!E5073=0),FALSE,'Input and Summary Results'!$E5073)</f>
        <v>0</v>
      </c>
      <c r="E5491" t="b">
        <f t="shared" si="287"/>
        <v>0</v>
      </c>
      <c r="F5491" t="b">
        <f t="shared" si="288"/>
        <v>0</v>
      </c>
      <c r="G5491" t="b">
        <f>IF('Input and Summary Results'!$J$4="yes",IF(C5491=FALSE,FALSE,IF('Data Transformation'!E5491&lt;$R$10,E5491,$R$10)),IF(C5491=FALSE,FALSE,IF(C5491&lt;$R$10,C5491,$R$10)))</f>
        <v>0</v>
      </c>
      <c r="H5491" t="b">
        <f>IF('Input and Summary Results'!$J$4="yes",'Data Transformation'!F5491,'Data Transformation'!D5491)</f>
        <v>0</v>
      </c>
      <c r="I5491" t="str">
        <f t="shared" si="286"/>
        <v/>
      </c>
    </row>
    <row r="5492" spans="2:9" x14ac:dyDescent="0.25">
      <c r="B5492" t="b">
        <f>IF('Input and Summary Results'!D5074=0,FALSE,'Input and Summary Results'!$B5074)</f>
        <v>0</v>
      </c>
      <c r="C5492" t="b">
        <f>IF(OR(B5492=0,'Input and Summary Results'!D5074=0,'Input and Summary Results'!D5074=""),FALSE,'Input and Summary Results'!$D5074)</f>
        <v>0</v>
      </c>
      <c r="D5492" t="b">
        <f>IF(OR(B5492=0,'Input and Summary Results'!E5074=0),FALSE,'Input and Summary Results'!$E5074)</f>
        <v>0</v>
      </c>
      <c r="E5492" t="b">
        <f t="shared" si="287"/>
        <v>0</v>
      </c>
      <c r="F5492" t="b">
        <f t="shared" si="288"/>
        <v>0</v>
      </c>
      <c r="G5492" t="b">
        <f>IF('Input and Summary Results'!$J$4="yes",IF(C5492=FALSE,FALSE,IF('Data Transformation'!E5492&lt;$R$10,E5492,$R$10)),IF(C5492=FALSE,FALSE,IF(C5492&lt;$R$10,C5492,$R$10)))</f>
        <v>0</v>
      </c>
      <c r="H5492" t="b">
        <f>IF('Input and Summary Results'!$J$4="yes",'Data Transformation'!F5492,'Data Transformation'!D5492)</f>
        <v>0</v>
      </c>
      <c r="I5492" t="str">
        <f t="shared" si="286"/>
        <v/>
      </c>
    </row>
    <row r="5493" spans="2:9" x14ac:dyDescent="0.25">
      <c r="B5493" t="b">
        <f>IF('Input and Summary Results'!D5075=0,FALSE,'Input and Summary Results'!$B5075)</f>
        <v>0</v>
      </c>
      <c r="C5493" t="b">
        <f>IF(OR(B5493=0,'Input and Summary Results'!D5075=0,'Input and Summary Results'!D5075=""),FALSE,'Input and Summary Results'!$D5075)</f>
        <v>0</v>
      </c>
      <c r="D5493" t="b">
        <f>IF(OR(B5493=0,'Input and Summary Results'!E5075=0),FALSE,'Input and Summary Results'!$E5075)</f>
        <v>0</v>
      </c>
      <c r="E5493" t="b">
        <f t="shared" si="287"/>
        <v>0</v>
      </c>
      <c r="F5493" t="b">
        <f t="shared" si="288"/>
        <v>0</v>
      </c>
      <c r="G5493" t="b">
        <f>IF('Input and Summary Results'!$J$4="yes",IF(C5493=FALSE,FALSE,IF('Data Transformation'!E5493&lt;$R$10,E5493,$R$10)),IF(C5493=FALSE,FALSE,IF(C5493&lt;$R$10,C5493,$R$10)))</f>
        <v>0</v>
      </c>
      <c r="H5493" t="b">
        <f>IF('Input and Summary Results'!$J$4="yes",'Data Transformation'!F5493,'Data Transformation'!D5493)</f>
        <v>0</v>
      </c>
      <c r="I5493" t="str">
        <f t="shared" si="286"/>
        <v/>
      </c>
    </row>
    <row r="5494" spans="2:9" x14ac:dyDescent="0.25">
      <c r="B5494" t="b">
        <f>IF('Input and Summary Results'!D5076=0,FALSE,'Input and Summary Results'!$B5076)</f>
        <v>0</v>
      </c>
      <c r="C5494" t="b">
        <f>IF(OR(B5494=0,'Input and Summary Results'!D5076=0,'Input and Summary Results'!D5076=""),FALSE,'Input and Summary Results'!$D5076)</f>
        <v>0</v>
      </c>
      <c r="D5494" t="b">
        <f>IF(OR(B5494=0,'Input and Summary Results'!E5076=0),FALSE,'Input and Summary Results'!$E5076)</f>
        <v>0</v>
      </c>
      <c r="E5494" t="b">
        <f t="shared" si="287"/>
        <v>0</v>
      </c>
      <c r="F5494" t="b">
        <f t="shared" si="288"/>
        <v>0</v>
      </c>
      <c r="G5494" t="b">
        <f>IF('Input and Summary Results'!$J$4="yes",IF(C5494=FALSE,FALSE,IF('Data Transformation'!E5494&lt;$R$10,E5494,$R$10)),IF(C5494=FALSE,FALSE,IF(C5494&lt;$R$10,C5494,$R$10)))</f>
        <v>0</v>
      </c>
      <c r="H5494" t="b">
        <f>IF('Input and Summary Results'!$J$4="yes",'Data Transformation'!F5494,'Data Transformation'!D5494)</f>
        <v>0</v>
      </c>
      <c r="I5494" t="str">
        <f t="shared" si="286"/>
        <v/>
      </c>
    </row>
    <row r="5495" spans="2:9" x14ac:dyDescent="0.25">
      <c r="B5495" t="b">
        <f>IF('Input and Summary Results'!D5077=0,FALSE,'Input and Summary Results'!$B5077)</f>
        <v>0</v>
      </c>
      <c r="C5495" t="b">
        <f>IF(OR(B5495=0,'Input and Summary Results'!D5077=0,'Input and Summary Results'!D5077=""),FALSE,'Input and Summary Results'!$D5077)</f>
        <v>0</v>
      </c>
      <c r="D5495" t="b">
        <f>IF(OR(B5495=0,'Input and Summary Results'!E5077=0),FALSE,'Input and Summary Results'!$E5077)</f>
        <v>0</v>
      </c>
      <c r="E5495" t="b">
        <f t="shared" si="287"/>
        <v>0</v>
      </c>
      <c r="F5495" t="b">
        <f t="shared" si="288"/>
        <v>0</v>
      </c>
      <c r="G5495" t="b">
        <f>IF('Input and Summary Results'!$J$4="yes",IF(C5495=FALSE,FALSE,IF('Data Transformation'!E5495&lt;$R$10,E5495,$R$10)),IF(C5495=FALSE,FALSE,IF(C5495&lt;$R$10,C5495,$R$10)))</f>
        <v>0</v>
      </c>
      <c r="H5495" t="b">
        <f>IF('Input and Summary Results'!$J$4="yes",'Data Transformation'!F5495,'Data Transformation'!D5495)</f>
        <v>0</v>
      </c>
      <c r="I5495" t="str">
        <f t="shared" si="286"/>
        <v/>
      </c>
    </row>
    <row r="5496" spans="2:9" x14ac:dyDescent="0.25">
      <c r="B5496" t="b">
        <f>IF('Input and Summary Results'!D5078=0,FALSE,'Input and Summary Results'!$B5078)</f>
        <v>0</v>
      </c>
      <c r="C5496" t="b">
        <f>IF(OR(B5496=0,'Input and Summary Results'!D5078=0,'Input and Summary Results'!D5078=""),FALSE,'Input and Summary Results'!$D5078)</f>
        <v>0</v>
      </c>
      <c r="D5496" t="b">
        <f>IF(OR(B5496=0,'Input and Summary Results'!E5078=0),FALSE,'Input and Summary Results'!$E5078)</f>
        <v>0</v>
      </c>
      <c r="E5496" t="b">
        <f t="shared" si="287"/>
        <v>0</v>
      </c>
      <c r="F5496" t="b">
        <f t="shared" si="288"/>
        <v>0</v>
      </c>
      <c r="G5496" t="b">
        <f>IF('Input and Summary Results'!$J$4="yes",IF(C5496=FALSE,FALSE,IF('Data Transformation'!E5496&lt;$R$10,E5496,$R$10)),IF(C5496=FALSE,FALSE,IF(C5496&lt;$R$10,C5496,$R$10)))</f>
        <v>0</v>
      </c>
      <c r="H5496" t="b">
        <f>IF('Input and Summary Results'!$J$4="yes",'Data Transformation'!F5496,'Data Transformation'!D5496)</f>
        <v>0</v>
      </c>
      <c r="I5496" t="str">
        <f t="shared" si="286"/>
        <v/>
      </c>
    </row>
    <row r="5497" spans="2:9" x14ac:dyDescent="0.25">
      <c r="B5497" t="b">
        <f>IF('Input and Summary Results'!D5079=0,FALSE,'Input and Summary Results'!$B5079)</f>
        <v>0</v>
      </c>
      <c r="C5497" t="b">
        <f>IF(OR(B5497=0,'Input and Summary Results'!D5079=0,'Input and Summary Results'!D5079=""),FALSE,'Input and Summary Results'!$D5079)</f>
        <v>0</v>
      </c>
      <c r="D5497" t="b">
        <f>IF(OR(B5497=0,'Input and Summary Results'!E5079=0),FALSE,'Input and Summary Results'!$E5079)</f>
        <v>0</v>
      </c>
      <c r="E5497" t="b">
        <f t="shared" si="287"/>
        <v>0</v>
      </c>
      <c r="F5497" t="b">
        <f t="shared" si="288"/>
        <v>0</v>
      </c>
      <c r="G5497" t="b">
        <f>IF('Input and Summary Results'!$J$4="yes",IF(C5497=FALSE,FALSE,IF('Data Transformation'!E5497&lt;$R$10,E5497,$R$10)),IF(C5497=FALSE,FALSE,IF(C5497&lt;$R$10,C5497,$R$10)))</f>
        <v>0</v>
      </c>
      <c r="H5497" t="b">
        <f>IF('Input and Summary Results'!$J$4="yes",'Data Transformation'!F5497,'Data Transformation'!D5497)</f>
        <v>0</v>
      </c>
      <c r="I5497" t="str">
        <f t="shared" si="286"/>
        <v/>
      </c>
    </row>
    <row r="5498" spans="2:9" x14ac:dyDescent="0.25">
      <c r="B5498" t="b">
        <f>IF('Input and Summary Results'!D5080=0,FALSE,'Input and Summary Results'!$B5080)</f>
        <v>0</v>
      </c>
      <c r="C5498" t="b">
        <f>IF(OR(B5498=0,'Input and Summary Results'!D5080=0,'Input and Summary Results'!D5080=""),FALSE,'Input and Summary Results'!$D5080)</f>
        <v>0</v>
      </c>
      <c r="D5498" t="b">
        <f>IF(OR(B5498=0,'Input and Summary Results'!E5080=0),FALSE,'Input and Summary Results'!$E5080)</f>
        <v>0</v>
      </c>
      <c r="E5498" t="b">
        <f t="shared" si="287"/>
        <v>0</v>
      </c>
      <c r="F5498" t="b">
        <f t="shared" si="288"/>
        <v>0</v>
      </c>
      <c r="G5498" t="b">
        <f>IF('Input and Summary Results'!$J$4="yes",IF(C5498=FALSE,FALSE,IF('Data Transformation'!E5498&lt;$R$10,E5498,$R$10)),IF(C5498=FALSE,FALSE,IF(C5498&lt;$R$10,C5498,$R$10)))</f>
        <v>0</v>
      </c>
      <c r="H5498" t="b">
        <f>IF('Input and Summary Results'!$J$4="yes",'Data Transformation'!F5498,'Data Transformation'!D5498)</f>
        <v>0</v>
      </c>
      <c r="I5498" t="str">
        <f t="shared" si="286"/>
        <v/>
      </c>
    </row>
    <row r="5499" spans="2:9" x14ac:dyDescent="0.25">
      <c r="B5499" t="b">
        <f>IF('Input and Summary Results'!D5081=0,FALSE,'Input and Summary Results'!$B5081)</f>
        <v>0</v>
      </c>
      <c r="C5499" t="b">
        <f>IF(OR(B5499=0,'Input and Summary Results'!D5081=0,'Input and Summary Results'!D5081=""),FALSE,'Input and Summary Results'!$D5081)</f>
        <v>0</v>
      </c>
      <c r="D5499" t="b">
        <f>IF(OR(B5499=0,'Input and Summary Results'!E5081=0),FALSE,'Input and Summary Results'!$E5081)</f>
        <v>0</v>
      </c>
      <c r="E5499" t="b">
        <f t="shared" si="287"/>
        <v>0</v>
      </c>
      <c r="F5499" t="b">
        <f t="shared" si="288"/>
        <v>0</v>
      </c>
      <c r="G5499" t="b">
        <f>IF('Input and Summary Results'!$J$4="yes",IF(C5499=FALSE,FALSE,IF('Data Transformation'!E5499&lt;$R$10,E5499,$R$10)),IF(C5499=FALSE,FALSE,IF(C5499&lt;$R$10,C5499,$R$10)))</f>
        <v>0</v>
      </c>
      <c r="H5499" t="b">
        <f>IF('Input and Summary Results'!$J$4="yes",'Data Transformation'!F5499,'Data Transformation'!D5499)</f>
        <v>0</v>
      </c>
      <c r="I5499" t="str">
        <f t="shared" si="286"/>
        <v/>
      </c>
    </row>
    <row r="5500" spans="2:9" x14ac:dyDescent="0.25">
      <c r="B5500" t="b">
        <f>IF('Input and Summary Results'!D5082=0,FALSE,'Input and Summary Results'!$B5082)</f>
        <v>0</v>
      </c>
      <c r="C5500" t="b">
        <f>IF(OR(B5500=0,'Input and Summary Results'!D5082=0,'Input and Summary Results'!D5082=""),FALSE,'Input and Summary Results'!$D5082)</f>
        <v>0</v>
      </c>
      <c r="D5500" t="b">
        <f>IF(OR(B5500=0,'Input and Summary Results'!E5082=0),FALSE,'Input and Summary Results'!$E5082)</f>
        <v>0</v>
      </c>
      <c r="E5500" t="b">
        <f t="shared" si="287"/>
        <v>0</v>
      </c>
      <c r="F5500" t="b">
        <f t="shared" si="288"/>
        <v>0</v>
      </c>
      <c r="G5500" t="b">
        <f>IF('Input and Summary Results'!$J$4="yes",IF(C5500=FALSE,FALSE,IF('Data Transformation'!E5500&lt;$R$10,E5500,$R$10)),IF(C5500=FALSE,FALSE,IF(C5500&lt;$R$10,C5500,$R$10)))</f>
        <v>0</v>
      </c>
      <c r="H5500" t="b">
        <f>IF('Input and Summary Results'!$J$4="yes",'Data Transformation'!F5500,'Data Transformation'!D5500)</f>
        <v>0</v>
      </c>
      <c r="I5500" t="str">
        <f t="shared" si="286"/>
        <v/>
      </c>
    </row>
    <row r="5501" spans="2:9" x14ac:dyDescent="0.25">
      <c r="B5501" t="b">
        <f>IF('Input and Summary Results'!D5083=0,FALSE,'Input and Summary Results'!$B5083)</f>
        <v>0</v>
      </c>
      <c r="C5501" t="b">
        <f>IF(OR(B5501=0,'Input and Summary Results'!D5083=0,'Input and Summary Results'!D5083=""),FALSE,'Input and Summary Results'!$D5083)</f>
        <v>0</v>
      </c>
      <c r="D5501" t="b">
        <f>IF(OR(B5501=0,'Input and Summary Results'!E5083=0),FALSE,'Input and Summary Results'!$E5083)</f>
        <v>0</v>
      </c>
      <c r="E5501" t="b">
        <f t="shared" si="287"/>
        <v>0</v>
      </c>
      <c r="F5501" t="b">
        <f t="shared" si="288"/>
        <v>0</v>
      </c>
      <c r="G5501" t="b">
        <f>IF('Input and Summary Results'!$J$4="yes",IF(C5501=FALSE,FALSE,IF('Data Transformation'!E5501&lt;$R$10,E5501,$R$10)),IF(C5501=FALSE,FALSE,IF(C5501&lt;$R$10,C5501,$R$10)))</f>
        <v>0</v>
      </c>
      <c r="H5501" t="b">
        <f>IF('Input and Summary Results'!$J$4="yes",'Data Transformation'!F5501,'Data Transformation'!D5501)</f>
        <v>0</v>
      </c>
      <c r="I5501" t="str">
        <f t="shared" si="286"/>
        <v/>
      </c>
    </row>
    <row r="5502" spans="2:9" x14ac:dyDescent="0.25">
      <c r="B5502" t="b">
        <f>IF('Input and Summary Results'!D5084=0,FALSE,'Input and Summary Results'!$B5084)</f>
        <v>0</v>
      </c>
      <c r="C5502" t="b">
        <f>IF(OR(B5502=0,'Input and Summary Results'!D5084=0,'Input and Summary Results'!D5084=""),FALSE,'Input and Summary Results'!$D5084)</f>
        <v>0</v>
      </c>
      <c r="D5502" t="b">
        <f>IF(OR(B5502=0,'Input and Summary Results'!E5084=0),FALSE,'Input and Summary Results'!$E5084)</f>
        <v>0</v>
      </c>
      <c r="E5502" t="b">
        <f t="shared" si="287"/>
        <v>0</v>
      </c>
      <c r="F5502" t="b">
        <f t="shared" si="288"/>
        <v>0</v>
      </c>
      <c r="G5502" t="b">
        <f>IF('Input and Summary Results'!$J$4="yes",IF(C5502=FALSE,FALSE,IF('Data Transformation'!E5502&lt;$R$10,E5502,$R$10)),IF(C5502=FALSE,FALSE,IF(C5502&lt;$R$10,C5502,$R$10)))</f>
        <v>0</v>
      </c>
      <c r="H5502" t="b">
        <f>IF('Input and Summary Results'!$J$4="yes",'Data Transformation'!F5502,'Data Transformation'!D5502)</f>
        <v>0</v>
      </c>
      <c r="I5502" t="str">
        <f t="shared" si="286"/>
        <v/>
      </c>
    </row>
    <row r="5503" spans="2:9" x14ac:dyDescent="0.25">
      <c r="B5503" t="b">
        <f>IF('Input and Summary Results'!D5085=0,FALSE,'Input and Summary Results'!$B5085)</f>
        <v>0</v>
      </c>
      <c r="C5503" t="b">
        <f>IF(OR(B5503=0,'Input and Summary Results'!D5085=0,'Input and Summary Results'!D5085=""),FALSE,'Input and Summary Results'!$D5085)</f>
        <v>0</v>
      </c>
      <c r="D5503" t="b">
        <f>IF(OR(B5503=0,'Input and Summary Results'!E5085=0),FALSE,'Input and Summary Results'!$E5085)</f>
        <v>0</v>
      </c>
      <c r="E5503" t="b">
        <f t="shared" si="287"/>
        <v>0</v>
      </c>
      <c r="F5503" t="b">
        <f t="shared" si="288"/>
        <v>0</v>
      </c>
      <c r="G5503" t="b">
        <f>IF('Input and Summary Results'!$J$4="yes",IF(C5503=FALSE,FALSE,IF('Data Transformation'!E5503&lt;$R$10,E5503,$R$10)),IF(C5503=FALSE,FALSE,IF(C5503&lt;$R$10,C5503,$R$10)))</f>
        <v>0</v>
      </c>
      <c r="H5503" t="b">
        <f>IF('Input and Summary Results'!$J$4="yes",'Data Transformation'!F5503,'Data Transformation'!D5503)</f>
        <v>0</v>
      </c>
      <c r="I5503" t="str">
        <f t="shared" si="286"/>
        <v/>
      </c>
    </row>
    <row r="5504" spans="2:9" x14ac:dyDescent="0.25">
      <c r="B5504" t="b">
        <f>IF('Input and Summary Results'!D5086=0,FALSE,'Input and Summary Results'!$B5086)</f>
        <v>0</v>
      </c>
      <c r="C5504" t="b">
        <f>IF(OR(B5504=0,'Input and Summary Results'!D5086=0,'Input and Summary Results'!D5086=""),FALSE,'Input and Summary Results'!$D5086)</f>
        <v>0</v>
      </c>
      <c r="D5504" t="b">
        <f>IF(OR(B5504=0,'Input and Summary Results'!E5086=0),FALSE,'Input and Summary Results'!$E5086)</f>
        <v>0</v>
      </c>
      <c r="E5504" t="b">
        <f t="shared" si="287"/>
        <v>0</v>
      </c>
      <c r="F5504" t="b">
        <f t="shared" si="288"/>
        <v>0</v>
      </c>
      <c r="G5504" t="b">
        <f>IF('Input and Summary Results'!$J$4="yes",IF(C5504=FALSE,FALSE,IF('Data Transformation'!E5504&lt;$R$10,E5504,$R$10)),IF(C5504=FALSE,FALSE,IF(C5504&lt;$R$10,C5504,$R$10)))</f>
        <v>0</v>
      </c>
      <c r="H5504" t="b">
        <f>IF('Input and Summary Results'!$J$4="yes",'Data Transformation'!F5504,'Data Transformation'!D5504)</f>
        <v>0</v>
      </c>
      <c r="I5504" t="str">
        <f t="shared" si="286"/>
        <v/>
      </c>
    </row>
    <row r="5505" spans="2:9" x14ac:dyDescent="0.25">
      <c r="B5505" t="b">
        <f>IF('Input and Summary Results'!D5087=0,FALSE,'Input and Summary Results'!$B5087)</f>
        <v>0</v>
      </c>
      <c r="C5505" t="b">
        <f>IF(OR(B5505=0,'Input and Summary Results'!D5087=0,'Input and Summary Results'!D5087=""),FALSE,'Input and Summary Results'!$D5087)</f>
        <v>0</v>
      </c>
      <c r="D5505" t="b">
        <f>IF(OR(B5505=0,'Input and Summary Results'!E5087=0),FALSE,'Input and Summary Results'!$E5087)</f>
        <v>0</v>
      </c>
      <c r="E5505" t="b">
        <f t="shared" si="287"/>
        <v>0</v>
      </c>
      <c r="F5505" t="b">
        <f t="shared" si="288"/>
        <v>0</v>
      </c>
      <c r="G5505" t="b">
        <f>IF('Input and Summary Results'!$J$4="yes",IF(C5505=FALSE,FALSE,IF('Data Transformation'!E5505&lt;$R$10,E5505,$R$10)),IF(C5505=FALSE,FALSE,IF(C5505&lt;$R$10,C5505,$R$10)))</f>
        <v>0</v>
      </c>
      <c r="H5505" t="b">
        <f>IF('Input and Summary Results'!$J$4="yes",'Data Transformation'!F5505,'Data Transformation'!D5505)</f>
        <v>0</v>
      </c>
      <c r="I5505" t="str">
        <f t="shared" si="286"/>
        <v/>
      </c>
    </row>
    <row r="5506" spans="2:9" x14ac:dyDescent="0.25">
      <c r="B5506" t="b">
        <f>IF('Input and Summary Results'!D5088=0,FALSE,'Input and Summary Results'!$B5088)</f>
        <v>0</v>
      </c>
      <c r="C5506" t="b">
        <f>IF(OR(B5506=0,'Input and Summary Results'!D5088=0,'Input and Summary Results'!D5088=""),FALSE,'Input and Summary Results'!$D5088)</f>
        <v>0</v>
      </c>
      <c r="D5506" t="b">
        <f>IF(OR(B5506=0,'Input and Summary Results'!E5088=0),FALSE,'Input and Summary Results'!$E5088)</f>
        <v>0</v>
      </c>
      <c r="E5506" t="b">
        <f t="shared" si="287"/>
        <v>0</v>
      </c>
      <c r="F5506" t="b">
        <f t="shared" si="288"/>
        <v>0</v>
      </c>
      <c r="G5506" t="b">
        <f>IF('Input and Summary Results'!$J$4="yes",IF(C5506=FALSE,FALSE,IF('Data Transformation'!E5506&lt;$R$10,E5506,$R$10)),IF(C5506=FALSE,FALSE,IF(C5506&lt;$R$10,C5506,$R$10)))</f>
        <v>0</v>
      </c>
      <c r="H5506" t="b">
        <f>IF('Input and Summary Results'!$J$4="yes",'Data Transformation'!F5506,'Data Transformation'!D5506)</f>
        <v>0</v>
      </c>
      <c r="I5506" t="str">
        <f t="shared" si="286"/>
        <v/>
      </c>
    </row>
    <row r="5507" spans="2:9" x14ac:dyDescent="0.25">
      <c r="B5507" t="b">
        <f>IF('Input and Summary Results'!D5089=0,FALSE,'Input and Summary Results'!$B5089)</f>
        <v>0</v>
      </c>
      <c r="C5507" t="b">
        <f>IF(OR(B5507=0,'Input and Summary Results'!D5089=0,'Input and Summary Results'!D5089=""),FALSE,'Input and Summary Results'!$D5089)</f>
        <v>0</v>
      </c>
      <c r="D5507" t="b">
        <f>IF(OR(B5507=0,'Input and Summary Results'!E5089=0),FALSE,'Input and Summary Results'!$E5089)</f>
        <v>0</v>
      </c>
      <c r="E5507" t="b">
        <f t="shared" si="287"/>
        <v>0</v>
      </c>
      <c r="F5507" t="b">
        <f t="shared" si="288"/>
        <v>0</v>
      </c>
      <c r="G5507" t="b">
        <f>IF('Input and Summary Results'!$J$4="yes",IF(C5507=FALSE,FALSE,IF('Data Transformation'!E5507&lt;$R$10,E5507,$R$10)),IF(C5507=FALSE,FALSE,IF(C5507&lt;$R$10,C5507,$R$10)))</f>
        <v>0</v>
      </c>
      <c r="H5507" t="b">
        <f>IF('Input and Summary Results'!$J$4="yes",'Data Transformation'!F5507,'Data Transformation'!D5507)</f>
        <v>0</v>
      </c>
      <c r="I5507" t="str">
        <f t="shared" si="286"/>
        <v/>
      </c>
    </row>
    <row r="5508" spans="2:9" x14ac:dyDescent="0.25">
      <c r="B5508" t="b">
        <f>IF('Input and Summary Results'!D5090=0,FALSE,'Input and Summary Results'!$B5090)</f>
        <v>0</v>
      </c>
      <c r="C5508" t="b">
        <f>IF(OR(B5508=0,'Input and Summary Results'!D5090=0,'Input and Summary Results'!D5090=""),FALSE,'Input and Summary Results'!$D5090)</f>
        <v>0</v>
      </c>
      <c r="D5508" t="b">
        <f>IF(OR(B5508=0,'Input and Summary Results'!E5090=0),FALSE,'Input and Summary Results'!$E5090)</f>
        <v>0</v>
      </c>
      <c r="E5508" t="b">
        <f t="shared" si="287"/>
        <v>0</v>
      </c>
      <c r="F5508" t="b">
        <f t="shared" si="288"/>
        <v>0</v>
      </c>
      <c r="G5508" t="b">
        <f>IF('Input and Summary Results'!$J$4="yes",IF(C5508=FALSE,FALSE,IF('Data Transformation'!E5508&lt;$R$10,E5508,$R$10)),IF(C5508=FALSE,FALSE,IF(C5508&lt;$R$10,C5508,$R$10)))</f>
        <v>0</v>
      </c>
      <c r="H5508" t="b">
        <f>IF('Input and Summary Results'!$J$4="yes",'Data Transformation'!F5508,'Data Transformation'!D5508)</f>
        <v>0</v>
      </c>
      <c r="I5508" t="str">
        <f t="shared" si="286"/>
        <v/>
      </c>
    </row>
    <row r="5509" spans="2:9" x14ac:dyDescent="0.25">
      <c r="B5509" t="b">
        <f>IF('Input and Summary Results'!D5091=0,FALSE,'Input and Summary Results'!$B5091)</f>
        <v>0</v>
      </c>
      <c r="C5509" t="b">
        <f>IF(OR(B5509=0,'Input and Summary Results'!D5091=0,'Input and Summary Results'!D5091=""),FALSE,'Input and Summary Results'!$D5091)</f>
        <v>0</v>
      </c>
      <c r="D5509" t="b">
        <f>IF(OR(B5509=0,'Input and Summary Results'!E5091=0),FALSE,'Input and Summary Results'!$E5091)</f>
        <v>0</v>
      </c>
      <c r="E5509" t="b">
        <f t="shared" si="287"/>
        <v>0</v>
      </c>
      <c r="F5509" t="b">
        <f t="shared" si="288"/>
        <v>0</v>
      </c>
      <c r="G5509" t="b">
        <f>IF('Input and Summary Results'!$J$4="yes",IF(C5509=FALSE,FALSE,IF('Data Transformation'!E5509&lt;$R$10,E5509,$R$10)),IF(C5509=FALSE,FALSE,IF(C5509&lt;$R$10,C5509,$R$10)))</f>
        <v>0</v>
      </c>
      <c r="H5509" t="b">
        <f>IF('Input and Summary Results'!$J$4="yes",'Data Transformation'!F5509,'Data Transformation'!D5509)</f>
        <v>0</v>
      </c>
      <c r="I5509" t="str">
        <f t="shared" ref="I5509:I5572" si="289">IF(G5509=FALSE,"",B5509)</f>
        <v/>
      </c>
    </row>
    <row r="5510" spans="2:9" x14ac:dyDescent="0.25">
      <c r="B5510" t="b">
        <f>IF('Input and Summary Results'!D5092=0,FALSE,'Input and Summary Results'!$B5092)</f>
        <v>0</v>
      </c>
      <c r="C5510" t="b">
        <f>IF(OR(B5510=0,'Input and Summary Results'!D5092=0,'Input and Summary Results'!D5092=""),FALSE,'Input and Summary Results'!$D5092)</f>
        <v>0</v>
      </c>
      <c r="D5510" t="b">
        <f>IF(OR(B5510=0,'Input and Summary Results'!E5092=0),FALSE,'Input and Summary Results'!$E5092)</f>
        <v>0</v>
      </c>
      <c r="E5510" t="b">
        <f t="shared" si="287"/>
        <v>0</v>
      </c>
      <c r="F5510" t="b">
        <f t="shared" si="288"/>
        <v>0</v>
      </c>
      <c r="G5510" t="b">
        <f>IF('Input and Summary Results'!$J$4="yes",IF(C5510=FALSE,FALSE,IF('Data Transformation'!E5510&lt;$R$10,E5510,$R$10)),IF(C5510=FALSE,FALSE,IF(C5510&lt;$R$10,C5510,$R$10)))</f>
        <v>0</v>
      </c>
      <c r="H5510" t="b">
        <f>IF('Input and Summary Results'!$J$4="yes",'Data Transformation'!F5510,'Data Transformation'!D5510)</f>
        <v>0</v>
      </c>
      <c r="I5510" t="str">
        <f t="shared" si="289"/>
        <v/>
      </c>
    </row>
    <row r="5511" spans="2:9" x14ac:dyDescent="0.25">
      <c r="B5511" t="b">
        <f>IF('Input and Summary Results'!D5093=0,FALSE,'Input and Summary Results'!$B5093)</f>
        <v>0</v>
      </c>
      <c r="C5511" t="b">
        <f>IF(OR(B5511=0,'Input and Summary Results'!D5093=0,'Input and Summary Results'!D5093=""),FALSE,'Input and Summary Results'!$D5093)</f>
        <v>0</v>
      </c>
      <c r="D5511" t="b">
        <f>IF(OR(B5511=0,'Input and Summary Results'!E5093=0),FALSE,'Input and Summary Results'!$E5093)</f>
        <v>0</v>
      </c>
      <c r="E5511" t="b">
        <f t="shared" si="287"/>
        <v>0</v>
      </c>
      <c r="F5511" t="b">
        <f t="shared" si="288"/>
        <v>0</v>
      </c>
      <c r="G5511" t="b">
        <f>IF('Input and Summary Results'!$J$4="yes",IF(C5511=FALSE,FALSE,IF('Data Transformation'!E5511&lt;$R$10,E5511,$R$10)),IF(C5511=FALSE,FALSE,IF(C5511&lt;$R$10,C5511,$R$10)))</f>
        <v>0</v>
      </c>
      <c r="H5511" t="b">
        <f>IF('Input and Summary Results'!$J$4="yes",'Data Transformation'!F5511,'Data Transformation'!D5511)</f>
        <v>0</v>
      </c>
      <c r="I5511" t="str">
        <f t="shared" si="289"/>
        <v/>
      </c>
    </row>
    <row r="5512" spans="2:9" x14ac:dyDescent="0.25">
      <c r="B5512" t="b">
        <f>IF('Input and Summary Results'!D5094=0,FALSE,'Input and Summary Results'!$B5094)</f>
        <v>0</v>
      </c>
      <c r="C5512" t="b">
        <f>IF(OR(B5512=0,'Input and Summary Results'!D5094=0,'Input and Summary Results'!D5094=""),FALSE,'Input and Summary Results'!$D5094)</f>
        <v>0</v>
      </c>
      <c r="D5512" t="b">
        <f>IF(OR(B5512=0,'Input and Summary Results'!E5094=0),FALSE,'Input and Summary Results'!$E5094)</f>
        <v>0</v>
      </c>
      <c r="E5512" t="b">
        <f t="shared" si="287"/>
        <v>0</v>
      </c>
      <c r="F5512" t="b">
        <f t="shared" si="288"/>
        <v>0</v>
      </c>
      <c r="G5512" t="b">
        <f>IF('Input and Summary Results'!$J$4="yes",IF(C5512=FALSE,FALSE,IF('Data Transformation'!E5512&lt;$R$10,E5512,$R$10)),IF(C5512=FALSE,FALSE,IF(C5512&lt;$R$10,C5512,$R$10)))</f>
        <v>0</v>
      </c>
      <c r="H5512" t="b">
        <f>IF('Input and Summary Results'!$J$4="yes",'Data Transformation'!F5512,'Data Transformation'!D5512)</f>
        <v>0</v>
      </c>
      <c r="I5512" t="str">
        <f t="shared" si="289"/>
        <v/>
      </c>
    </row>
    <row r="5513" spans="2:9" x14ac:dyDescent="0.25">
      <c r="B5513" t="b">
        <f>IF('Input and Summary Results'!D5095=0,FALSE,'Input and Summary Results'!$B5095)</f>
        <v>0</v>
      </c>
      <c r="C5513" t="b">
        <f>IF(OR(B5513=0,'Input and Summary Results'!D5095=0,'Input and Summary Results'!D5095=""),FALSE,'Input and Summary Results'!$D5095)</f>
        <v>0</v>
      </c>
      <c r="D5513" t="b">
        <f>IF(OR(B5513=0,'Input and Summary Results'!E5095=0),FALSE,'Input and Summary Results'!$E5095)</f>
        <v>0</v>
      </c>
      <c r="E5513" t="b">
        <f t="shared" si="287"/>
        <v>0</v>
      </c>
      <c r="F5513" t="b">
        <f t="shared" si="288"/>
        <v>0</v>
      </c>
      <c r="G5513" t="b">
        <f>IF('Input and Summary Results'!$J$4="yes",IF(C5513=FALSE,FALSE,IF('Data Transformation'!E5513&lt;$R$10,E5513,$R$10)),IF(C5513=FALSE,FALSE,IF(C5513&lt;$R$10,C5513,$R$10)))</f>
        <v>0</v>
      </c>
      <c r="H5513" t="b">
        <f>IF('Input and Summary Results'!$J$4="yes",'Data Transformation'!F5513,'Data Transformation'!D5513)</f>
        <v>0</v>
      </c>
      <c r="I5513" t="str">
        <f t="shared" si="289"/>
        <v/>
      </c>
    </row>
    <row r="5514" spans="2:9" x14ac:dyDescent="0.25">
      <c r="B5514" t="b">
        <f>IF('Input and Summary Results'!D5096=0,FALSE,'Input and Summary Results'!$B5096)</f>
        <v>0</v>
      </c>
      <c r="C5514" t="b">
        <f>IF(OR(B5514=0,'Input and Summary Results'!D5096=0,'Input and Summary Results'!D5096=""),FALSE,'Input and Summary Results'!$D5096)</f>
        <v>0</v>
      </c>
      <c r="D5514" t="b">
        <f>IF(OR(B5514=0,'Input and Summary Results'!E5096=0),FALSE,'Input and Summary Results'!$E5096)</f>
        <v>0</v>
      </c>
      <c r="E5514" t="b">
        <f t="shared" si="287"/>
        <v>0</v>
      </c>
      <c r="F5514" t="b">
        <f t="shared" si="288"/>
        <v>0</v>
      </c>
      <c r="G5514" t="b">
        <f>IF('Input and Summary Results'!$J$4="yes",IF(C5514=FALSE,FALSE,IF('Data Transformation'!E5514&lt;$R$10,E5514,$R$10)),IF(C5514=FALSE,FALSE,IF(C5514&lt;$R$10,C5514,$R$10)))</f>
        <v>0</v>
      </c>
      <c r="H5514" t="b">
        <f>IF('Input and Summary Results'!$J$4="yes",'Data Transformation'!F5514,'Data Transformation'!D5514)</f>
        <v>0</v>
      </c>
      <c r="I5514" t="str">
        <f t="shared" si="289"/>
        <v/>
      </c>
    </row>
    <row r="5515" spans="2:9" x14ac:dyDescent="0.25">
      <c r="B5515" t="b">
        <f>IF('Input and Summary Results'!D5097=0,FALSE,'Input and Summary Results'!$B5097)</f>
        <v>0</v>
      </c>
      <c r="C5515" t="b">
        <f>IF(OR(B5515=0,'Input and Summary Results'!D5097=0,'Input and Summary Results'!D5097=""),FALSE,'Input and Summary Results'!$D5097)</f>
        <v>0</v>
      </c>
      <c r="D5515" t="b">
        <f>IF(OR(B5515=0,'Input and Summary Results'!E5097=0),FALSE,'Input and Summary Results'!$E5097)</f>
        <v>0</v>
      </c>
      <c r="E5515" t="b">
        <f t="shared" si="287"/>
        <v>0</v>
      </c>
      <c r="F5515" t="b">
        <f t="shared" si="288"/>
        <v>0</v>
      </c>
      <c r="G5515" t="b">
        <f>IF('Input and Summary Results'!$J$4="yes",IF(C5515=FALSE,FALSE,IF('Data Transformation'!E5515&lt;$R$10,E5515,$R$10)),IF(C5515=FALSE,FALSE,IF(C5515&lt;$R$10,C5515,$R$10)))</f>
        <v>0</v>
      </c>
      <c r="H5515" t="b">
        <f>IF('Input and Summary Results'!$J$4="yes",'Data Transformation'!F5515,'Data Transformation'!D5515)</f>
        <v>0</v>
      </c>
      <c r="I5515" t="str">
        <f t="shared" si="289"/>
        <v/>
      </c>
    </row>
    <row r="5516" spans="2:9" x14ac:dyDescent="0.25">
      <c r="B5516" t="b">
        <f>IF('Input and Summary Results'!D5098=0,FALSE,'Input and Summary Results'!$B5098)</f>
        <v>0</v>
      </c>
      <c r="C5516" t="b">
        <f>IF(OR(B5516=0,'Input and Summary Results'!D5098=0,'Input and Summary Results'!D5098=""),FALSE,'Input and Summary Results'!$D5098)</f>
        <v>0</v>
      </c>
      <c r="D5516" t="b">
        <f>IF(OR(B5516=0,'Input and Summary Results'!E5098=0),FALSE,'Input and Summary Results'!$E5098)</f>
        <v>0</v>
      </c>
      <c r="E5516" t="b">
        <f t="shared" si="287"/>
        <v>0</v>
      </c>
      <c r="F5516" t="b">
        <f t="shared" si="288"/>
        <v>0</v>
      </c>
      <c r="G5516" t="b">
        <f>IF('Input and Summary Results'!$J$4="yes",IF(C5516=FALSE,FALSE,IF('Data Transformation'!E5516&lt;$R$10,E5516,$R$10)),IF(C5516=FALSE,FALSE,IF(C5516&lt;$R$10,C5516,$R$10)))</f>
        <v>0</v>
      </c>
      <c r="H5516" t="b">
        <f>IF('Input and Summary Results'!$J$4="yes",'Data Transformation'!F5516,'Data Transformation'!D5516)</f>
        <v>0</v>
      </c>
      <c r="I5516" t="str">
        <f t="shared" si="289"/>
        <v/>
      </c>
    </row>
    <row r="5517" spans="2:9" x14ac:dyDescent="0.25">
      <c r="B5517" t="b">
        <f>IF('Input and Summary Results'!D5099=0,FALSE,'Input and Summary Results'!$B5099)</f>
        <v>0</v>
      </c>
      <c r="C5517" t="b">
        <f>IF(OR(B5517=0,'Input and Summary Results'!D5099=0,'Input and Summary Results'!D5099=""),FALSE,'Input and Summary Results'!$D5099)</f>
        <v>0</v>
      </c>
      <c r="D5517" t="b">
        <f>IF(OR(B5517=0,'Input and Summary Results'!E5099=0),FALSE,'Input and Summary Results'!$E5099)</f>
        <v>0</v>
      </c>
      <c r="E5517" t="b">
        <f t="shared" si="287"/>
        <v>0</v>
      </c>
      <c r="F5517" t="b">
        <f t="shared" si="288"/>
        <v>0</v>
      </c>
      <c r="G5517" t="b">
        <f>IF('Input and Summary Results'!$J$4="yes",IF(C5517=FALSE,FALSE,IF('Data Transformation'!E5517&lt;$R$10,E5517,$R$10)),IF(C5517=FALSE,FALSE,IF(C5517&lt;$R$10,C5517,$R$10)))</f>
        <v>0</v>
      </c>
      <c r="H5517" t="b">
        <f>IF('Input and Summary Results'!$J$4="yes",'Data Transformation'!F5517,'Data Transformation'!D5517)</f>
        <v>0</v>
      </c>
      <c r="I5517" t="str">
        <f t="shared" si="289"/>
        <v/>
      </c>
    </row>
    <row r="5518" spans="2:9" x14ac:dyDescent="0.25">
      <c r="B5518" t="b">
        <f>IF('Input and Summary Results'!D5100=0,FALSE,'Input and Summary Results'!$B5100)</f>
        <v>0</v>
      </c>
      <c r="C5518" t="b">
        <f>IF(OR(B5518=0,'Input and Summary Results'!D5100=0,'Input and Summary Results'!D5100=""),FALSE,'Input and Summary Results'!$D5100)</f>
        <v>0</v>
      </c>
      <c r="D5518" t="b">
        <f>IF(OR(B5518=0,'Input and Summary Results'!E5100=0),FALSE,'Input and Summary Results'!$E5100)</f>
        <v>0</v>
      </c>
      <c r="E5518" t="b">
        <f t="shared" si="287"/>
        <v>0</v>
      </c>
      <c r="F5518" t="b">
        <f t="shared" si="288"/>
        <v>0</v>
      </c>
      <c r="G5518" t="b">
        <f>IF('Input and Summary Results'!$J$4="yes",IF(C5518=FALSE,FALSE,IF('Data Transformation'!E5518&lt;$R$10,E5518,$R$10)),IF(C5518=FALSE,FALSE,IF(C5518&lt;$R$10,C5518,$R$10)))</f>
        <v>0</v>
      </c>
      <c r="H5518" t="b">
        <f>IF('Input and Summary Results'!$J$4="yes",'Data Transformation'!F5518,'Data Transformation'!D5518)</f>
        <v>0</v>
      </c>
      <c r="I5518" t="str">
        <f t="shared" si="289"/>
        <v/>
      </c>
    </row>
    <row r="5519" spans="2:9" x14ac:dyDescent="0.25">
      <c r="B5519" t="b">
        <f>IF('Input and Summary Results'!D5101=0,FALSE,'Input and Summary Results'!$B5101)</f>
        <v>0</v>
      </c>
      <c r="C5519" t="b">
        <f>IF(OR(B5519=0,'Input and Summary Results'!D5101=0,'Input and Summary Results'!D5101=""),FALSE,'Input and Summary Results'!$D5101)</f>
        <v>0</v>
      </c>
      <c r="D5519" t="b">
        <f>IF(OR(B5519=0,'Input and Summary Results'!E5101=0),FALSE,'Input and Summary Results'!$E5101)</f>
        <v>0</v>
      </c>
      <c r="E5519" t="b">
        <f t="shared" si="287"/>
        <v>0</v>
      </c>
      <c r="F5519" t="b">
        <f t="shared" si="288"/>
        <v>0</v>
      </c>
      <c r="G5519" t="b">
        <f>IF('Input and Summary Results'!$J$4="yes",IF(C5519=FALSE,FALSE,IF('Data Transformation'!E5519&lt;$R$10,E5519,$R$10)),IF(C5519=FALSE,FALSE,IF(C5519&lt;$R$10,C5519,$R$10)))</f>
        <v>0</v>
      </c>
      <c r="H5519" t="b">
        <f>IF('Input and Summary Results'!$J$4="yes",'Data Transformation'!F5519,'Data Transformation'!D5519)</f>
        <v>0</v>
      </c>
      <c r="I5519" t="str">
        <f t="shared" si="289"/>
        <v/>
      </c>
    </row>
    <row r="5520" spans="2:9" x14ac:dyDescent="0.25">
      <c r="B5520" t="b">
        <f>IF('Input and Summary Results'!D5102=0,FALSE,'Input and Summary Results'!$B5102)</f>
        <v>0</v>
      </c>
      <c r="C5520" t="b">
        <f>IF(OR(B5520=0,'Input and Summary Results'!D5102=0,'Input and Summary Results'!D5102=""),FALSE,'Input and Summary Results'!$D5102)</f>
        <v>0</v>
      </c>
      <c r="D5520" t="b">
        <f>IF(OR(B5520=0,'Input and Summary Results'!E5102=0),FALSE,'Input and Summary Results'!$E5102)</f>
        <v>0</v>
      </c>
      <c r="E5520" t="b">
        <f t="shared" si="287"/>
        <v>0</v>
      </c>
      <c r="F5520" t="b">
        <f t="shared" si="288"/>
        <v>0</v>
      </c>
      <c r="G5520" t="b">
        <f>IF('Input and Summary Results'!$J$4="yes",IF(C5520=FALSE,FALSE,IF('Data Transformation'!E5520&lt;$R$10,E5520,$R$10)),IF(C5520=FALSE,FALSE,IF(C5520&lt;$R$10,C5520,$R$10)))</f>
        <v>0</v>
      </c>
      <c r="H5520" t="b">
        <f>IF('Input and Summary Results'!$J$4="yes",'Data Transformation'!F5520,'Data Transformation'!D5520)</f>
        <v>0</v>
      </c>
      <c r="I5520" t="str">
        <f t="shared" si="289"/>
        <v/>
      </c>
    </row>
    <row r="5521" spans="2:9" x14ac:dyDescent="0.25">
      <c r="B5521" t="b">
        <f>IF('Input and Summary Results'!D5103=0,FALSE,'Input and Summary Results'!$B5103)</f>
        <v>0</v>
      </c>
      <c r="C5521" t="b">
        <f>IF(OR(B5521=0,'Input and Summary Results'!D5103=0,'Input and Summary Results'!D5103=""),FALSE,'Input and Summary Results'!$D5103)</f>
        <v>0</v>
      </c>
      <c r="D5521" t="b">
        <f>IF(OR(B5521=0,'Input and Summary Results'!E5103=0),FALSE,'Input and Summary Results'!$E5103)</f>
        <v>0</v>
      </c>
      <c r="E5521" t="b">
        <f t="shared" si="287"/>
        <v>0</v>
      </c>
      <c r="F5521" t="b">
        <f t="shared" si="288"/>
        <v>0</v>
      </c>
      <c r="G5521" t="b">
        <f>IF('Input and Summary Results'!$J$4="yes",IF(C5521=FALSE,FALSE,IF('Data Transformation'!E5521&lt;$R$10,E5521,$R$10)),IF(C5521=FALSE,FALSE,IF(C5521&lt;$R$10,C5521,$R$10)))</f>
        <v>0</v>
      </c>
      <c r="H5521" t="b">
        <f>IF('Input and Summary Results'!$J$4="yes",'Data Transformation'!F5521,'Data Transformation'!D5521)</f>
        <v>0</v>
      </c>
      <c r="I5521" t="str">
        <f t="shared" si="289"/>
        <v/>
      </c>
    </row>
    <row r="5522" spans="2:9" x14ac:dyDescent="0.25">
      <c r="B5522" t="b">
        <f>IF('Input and Summary Results'!D5104=0,FALSE,'Input and Summary Results'!$B5104)</f>
        <v>0</v>
      </c>
      <c r="C5522" t="b">
        <f>IF(OR(B5522=0,'Input and Summary Results'!D5104=0,'Input and Summary Results'!D5104=""),FALSE,'Input and Summary Results'!$D5104)</f>
        <v>0</v>
      </c>
      <c r="D5522" t="b">
        <f>IF(OR(B5522=0,'Input and Summary Results'!E5104=0),FALSE,'Input and Summary Results'!$E5104)</f>
        <v>0</v>
      </c>
      <c r="E5522" t="b">
        <f t="shared" si="287"/>
        <v>0</v>
      </c>
      <c r="F5522" t="b">
        <f t="shared" si="288"/>
        <v>0</v>
      </c>
      <c r="G5522" t="b">
        <f>IF('Input and Summary Results'!$J$4="yes",IF(C5522=FALSE,FALSE,IF('Data Transformation'!E5522&lt;$R$10,E5522,$R$10)),IF(C5522=FALSE,FALSE,IF(C5522&lt;$R$10,C5522,$R$10)))</f>
        <v>0</v>
      </c>
      <c r="H5522" t="b">
        <f>IF('Input and Summary Results'!$J$4="yes",'Data Transformation'!F5522,'Data Transformation'!D5522)</f>
        <v>0</v>
      </c>
      <c r="I5522" t="str">
        <f t="shared" si="289"/>
        <v/>
      </c>
    </row>
    <row r="5523" spans="2:9" x14ac:dyDescent="0.25">
      <c r="B5523" t="b">
        <f>IF('Input and Summary Results'!D5105=0,FALSE,'Input and Summary Results'!$B5105)</f>
        <v>0</v>
      </c>
      <c r="C5523" t="b">
        <f>IF(OR(B5523=0,'Input and Summary Results'!D5105=0,'Input and Summary Results'!D5105=""),FALSE,'Input and Summary Results'!$D5105)</f>
        <v>0</v>
      </c>
      <c r="D5523" t="b">
        <f>IF(OR(B5523=0,'Input and Summary Results'!E5105=0),FALSE,'Input and Summary Results'!$E5105)</f>
        <v>0</v>
      </c>
      <c r="E5523" t="b">
        <f t="shared" si="287"/>
        <v>0</v>
      </c>
      <c r="F5523" t="b">
        <f t="shared" si="288"/>
        <v>0</v>
      </c>
      <c r="G5523" t="b">
        <f>IF('Input and Summary Results'!$J$4="yes",IF(C5523=FALSE,FALSE,IF('Data Transformation'!E5523&lt;$R$10,E5523,$R$10)),IF(C5523=FALSE,FALSE,IF(C5523&lt;$R$10,C5523,$R$10)))</f>
        <v>0</v>
      </c>
      <c r="H5523" t="b">
        <f>IF('Input and Summary Results'!$J$4="yes",'Data Transformation'!F5523,'Data Transformation'!D5523)</f>
        <v>0</v>
      </c>
      <c r="I5523" t="str">
        <f t="shared" si="289"/>
        <v/>
      </c>
    </row>
    <row r="5524" spans="2:9" x14ac:dyDescent="0.25">
      <c r="B5524" t="b">
        <f>IF('Input and Summary Results'!D5106=0,FALSE,'Input and Summary Results'!$B5106)</f>
        <v>0</v>
      </c>
      <c r="C5524" t="b">
        <f>IF(OR(B5524=0,'Input and Summary Results'!D5106=0,'Input and Summary Results'!D5106=""),FALSE,'Input and Summary Results'!$D5106)</f>
        <v>0</v>
      </c>
      <c r="D5524" t="b">
        <f>IF(OR(B5524=0,'Input and Summary Results'!E5106=0),FALSE,'Input and Summary Results'!$E5106)</f>
        <v>0</v>
      </c>
      <c r="E5524" t="b">
        <f t="shared" si="287"/>
        <v>0</v>
      </c>
      <c r="F5524" t="b">
        <f t="shared" si="288"/>
        <v>0</v>
      </c>
      <c r="G5524" t="b">
        <f>IF('Input and Summary Results'!$J$4="yes",IF(C5524=FALSE,FALSE,IF('Data Transformation'!E5524&lt;$R$10,E5524,$R$10)),IF(C5524=FALSE,FALSE,IF(C5524&lt;$R$10,C5524,$R$10)))</f>
        <v>0</v>
      </c>
      <c r="H5524" t="b">
        <f>IF('Input and Summary Results'!$J$4="yes",'Data Transformation'!F5524,'Data Transformation'!D5524)</f>
        <v>0</v>
      </c>
      <c r="I5524" t="str">
        <f t="shared" si="289"/>
        <v/>
      </c>
    </row>
    <row r="5525" spans="2:9" x14ac:dyDescent="0.25">
      <c r="B5525" t="b">
        <f>IF('Input and Summary Results'!D5107=0,FALSE,'Input and Summary Results'!$B5107)</f>
        <v>0</v>
      </c>
      <c r="C5525" t="b">
        <f>IF(OR(B5525=0,'Input and Summary Results'!D5107=0,'Input and Summary Results'!D5107=""),FALSE,'Input and Summary Results'!$D5107)</f>
        <v>0</v>
      </c>
      <c r="D5525" t="b">
        <f>IF(OR(B5525=0,'Input and Summary Results'!E5107=0),FALSE,'Input and Summary Results'!$E5107)</f>
        <v>0</v>
      </c>
      <c r="E5525" t="b">
        <f t="shared" si="287"/>
        <v>0</v>
      </c>
      <c r="F5525" t="b">
        <f t="shared" si="288"/>
        <v>0</v>
      </c>
      <c r="G5525" t="b">
        <f>IF('Input and Summary Results'!$J$4="yes",IF(C5525=FALSE,FALSE,IF('Data Transformation'!E5525&lt;$R$10,E5525,$R$10)),IF(C5525=FALSE,FALSE,IF(C5525&lt;$R$10,C5525,$R$10)))</f>
        <v>0</v>
      </c>
      <c r="H5525" t="b">
        <f>IF('Input and Summary Results'!$J$4="yes",'Data Transformation'!F5525,'Data Transformation'!D5525)</f>
        <v>0</v>
      </c>
      <c r="I5525" t="str">
        <f t="shared" si="289"/>
        <v/>
      </c>
    </row>
    <row r="5526" spans="2:9" x14ac:dyDescent="0.25">
      <c r="B5526" t="b">
        <f>IF('Input and Summary Results'!D5108=0,FALSE,'Input and Summary Results'!$B5108)</f>
        <v>0</v>
      </c>
      <c r="C5526" t="b">
        <f>IF(OR(B5526=0,'Input and Summary Results'!D5108=0,'Input and Summary Results'!D5108=""),FALSE,'Input and Summary Results'!$D5108)</f>
        <v>0</v>
      </c>
      <c r="D5526" t="b">
        <f>IF(OR(B5526=0,'Input and Summary Results'!E5108=0),FALSE,'Input and Summary Results'!$E5108)</f>
        <v>0</v>
      </c>
      <c r="E5526" t="b">
        <f t="shared" si="287"/>
        <v>0</v>
      </c>
      <c r="F5526" t="b">
        <f t="shared" si="288"/>
        <v>0</v>
      </c>
      <c r="G5526" t="b">
        <f>IF('Input and Summary Results'!$J$4="yes",IF(C5526=FALSE,FALSE,IF('Data Transformation'!E5526&lt;$R$10,E5526,$R$10)),IF(C5526=FALSE,FALSE,IF(C5526&lt;$R$10,C5526,$R$10)))</f>
        <v>0</v>
      </c>
      <c r="H5526" t="b">
        <f>IF('Input and Summary Results'!$J$4="yes",'Data Transformation'!F5526,'Data Transformation'!D5526)</f>
        <v>0</v>
      </c>
      <c r="I5526" t="str">
        <f t="shared" si="289"/>
        <v/>
      </c>
    </row>
    <row r="5527" spans="2:9" x14ac:dyDescent="0.25">
      <c r="B5527" t="b">
        <f>IF('Input and Summary Results'!D5109=0,FALSE,'Input and Summary Results'!$B5109)</f>
        <v>0</v>
      </c>
      <c r="C5527" t="b">
        <f>IF(OR(B5527=0,'Input and Summary Results'!D5109=0,'Input and Summary Results'!D5109=""),FALSE,'Input and Summary Results'!$D5109)</f>
        <v>0</v>
      </c>
      <c r="D5527" t="b">
        <f>IF(OR(B5527=0,'Input and Summary Results'!E5109=0),FALSE,'Input and Summary Results'!$E5109)</f>
        <v>0</v>
      </c>
      <c r="E5527" t="b">
        <f t="shared" si="287"/>
        <v>0</v>
      </c>
      <c r="F5527" t="b">
        <f t="shared" si="288"/>
        <v>0</v>
      </c>
      <c r="G5527" t="b">
        <f>IF('Input and Summary Results'!$J$4="yes",IF(C5527=FALSE,FALSE,IF('Data Transformation'!E5527&lt;$R$10,E5527,$R$10)),IF(C5527=FALSE,FALSE,IF(C5527&lt;$R$10,C5527,$R$10)))</f>
        <v>0</v>
      </c>
      <c r="H5527" t="b">
        <f>IF('Input and Summary Results'!$J$4="yes",'Data Transformation'!F5527,'Data Transformation'!D5527)</f>
        <v>0</v>
      </c>
      <c r="I5527" t="str">
        <f t="shared" si="289"/>
        <v/>
      </c>
    </row>
    <row r="5528" spans="2:9" x14ac:dyDescent="0.25">
      <c r="B5528" t="b">
        <f>IF('Input and Summary Results'!D5110=0,FALSE,'Input and Summary Results'!$B5110)</f>
        <v>0</v>
      </c>
      <c r="C5528" t="b">
        <f>IF(OR(B5528=0,'Input and Summary Results'!D5110=0,'Input and Summary Results'!D5110=""),FALSE,'Input and Summary Results'!$D5110)</f>
        <v>0</v>
      </c>
      <c r="D5528" t="b">
        <f>IF(OR(B5528=0,'Input and Summary Results'!E5110=0),FALSE,'Input and Summary Results'!$E5110)</f>
        <v>0</v>
      </c>
      <c r="E5528" t="b">
        <f t="shared" si="287"/>
        <v>0</v>
      </c>
      <c r="F5528" t="b">
        <f t="shared" si="288"/>
        <v>0</v>
      </c>
      <c r="G5528" t="b">
        <f>IF('Input and Summary Results'!$J$4="yes",IF(C5528=FALSE,FALSE,IF('Data Transformation'!E5528&lt;$R$10,E5528,$R$10)),IF(C5528=FALSE,FALSE,IF(C5528&lt;$R$10,C5528,$R$10)))</f>
        <v>0</v>
      </c>
      <c r="H5528" t="b">
        <f>IF('Input and Summary Results'!$J$4="yes",'Data Transformation'!F5528,'Data Transformation'!D5528)</f>
        <v>0</v>
      </c>
      <c r="I5528" t="str">
        <f t="shared" si="289"/>
        <v/>
      </c>
    </row>
    <row r="5529" spans="2:9" x14ac:dyDescent="0.25">
      <c r="B5529" t="b">
        <f>IF('Input and Summary Results'!D5111=0,FALSE,'Input and Summary Results'!$B5111)</f>
        <v>0</v>
      </c>
      <c r="C5529" t="b">
        <f>IF(OR(B5529=0,'Input and Summary Results'!D5111=0,'Input and Summary Results'!D5111=""),FALSE,'Input and Summary Results'!$D5111)</f>
        <v>0</v>
      </c>
      <c r="D5529" t="b">
        <f>IF(OR(B5529=0,'Input and Summary Results'!E5111=0),FALSE,'Input and Summary Results'!$E5111)</f>
        <v>0</v>
      </c>
      <c r="E5529" t="b">
        <f t="shared" si="287"/>
        <v>0</v>
      </c>
      <c r="F5529" t="b">
        <f t="shared" si="288"/>
        <v>0</v>
      </c>
      <c r="G5529" t="b">
        <f>IF('Input and Summary Results'!$J$4="yes",IF(C5529=FALSE,FALSE,IF('Data Transformation'!E5529&lt;$R$10,E5529,$R$10)),IF(C5529=FALSE,FALSE,IF(C5529&lt;$R$10,C5529,$R$10)))</f>
        <v>0</v>
      </c>
      <c r="H5529" t="b">
        <f>IF('Input and Summary Results'!$J$4="yes",'Data Transformation'!F5529,'Data Transformation'!D5529)</f>
        <v>0</v>
      </c>
      <c r="I5529" t="str">
        <f t="shared" si="289"/>
        <v/>
      </c>
    </row>
    <row r="5530" spans="2:9" x14ac:dyDescent="0.25">
      <c r="B5530" t="b">
        <f>IF('Input and Summary Results'!D5112=0,FALSE,'Input and Summary Results'!$B5112)</f>
        <v>0</v>
      </c>
      <c r="C5530" t="b">
        <f>IF(OR(B5530=0,'Input and Summary Results'!D5112=0,'Input and Summary Results'!D5112=""),FALSE,'Input and Summary Results'!$D5112)</f>
        <v>0</v>
      </c>
      <c r="D5530" t="b">
        <f>IF(OR(B5530=0,'Input and Summary Results'!E5112=0),FALSE,'Input and Summary Results'!$E5112)</f>
        <v>0</v>
      </c>
      <c r="E5530" t="b">
        <f t="shared" si="287"/>
        <v>0</v>
      </c>
      <c r="F5530" t="b">
        <f t="shared" si="288"/>
        <v>0</v>
      </c>
      <c r="G5530" t="b">
        <f>IF('Input and Summary Results'!$J$4="yes",IF(C5530=FALSE,FALSE,IF('Data Transformation'!E5530&lt;$R$10,E5530,$R$10)),IF(C5530=FALSE,FALSE,IF(C5530&lt;$R$10,C5530,$R$10)))</f>
        <v>0</v>
      </c>
      <c r="H5530" t="b">
        <f>IF('Input and Summary Results'!$J$4="yes",'Data Transformation'!F5530,'Data Transformation'!D5530)</f>
        <v>0</v>
      </c>
      <c r="I5530" t="str">
        <f t="shared" si="289"/>
        <v/>
      </c>
    </row>
    <row r="5531" spans="2:9" x14ac:dyDescent="0.25">
      <c r="B5531" t="b">
        <f>IF('Input and Summary Results'!D5113=0,FALSE,'Input and Summary Results'!$B5113)</f>
        <v>0</v>
      </c>
      <c r="C5531" t="b">
        <f>IF(OR(B5531=0,'Input and Summary Results'!D5113=0,'Input and Summary Results'!D5113=""),FALSE,'Input and Summary Results'!$D5113)</f>
        <v>0</v>
      </c>
      <c r="D5531" t="b">
        <f>IF(OR(B5531=0,'Input and Summary Results'!E5113=0),FALSE,'Input and Summary Results'!$E5113)</f>
        <v>0</v>
      </c>
      <c r="E5531" t="b">
        <f t="shared" si="287"/>
        <v>0</v>
      </c>
      <c r="F5531" t="b">
        <f t="shared" si="288"/>
        <v>0</v>
      </c>
      <c r="G5531" t="b">
        <f>IF('Input and Summary Results'!$J$4="yes",IF(C5531=FALSE,FALSE,IF('Data Transformation'!E5531&lt;$R$10,E5531,$R$10)),IF(C5531=FALSE,FALSE,IF(C5531&lt;$R$10,C5531,$R$10)))</f>
        <v>0</v>
      </c>
      <c r="H5531" t="b">
        <f>IF('Input and Summary Results'!$J$4="yes",'Data Transformation'!F5531,'Data Transformation'!D5531)</f>
        <v>0</v>
      </c>
      <c r="I5531" t="str">
        <f t="shared" si="289"/>
        <v/>
      </c>
    </row>
    <row r="5532" spans="2:9" x14ac:dyDescent="0.25">
      <c r="B5532" t="b">
        <f>IF('Input and Summary Results'!D5114=0,FALSE,'Input and Summary Results'!$B5114)</f>
        <v>0</v>
      </c>
      <c r="C5532" t="b">
        <f>IF(OR(B5532=0,'Input and Summary Results'!D5114=0,'Input and Summary Results'!D5114=""),FALSE,'Input and Summary Results'!$D5114)</f>
        <v>0</v>
      </c>
      <c r="D5532" t="b">
        <f>IF(OR(B5532=0,'Input and Summary Results'!E5114=0),FALSE,'Input and Summary Results'!$E5114)</f>
        <v>0</v>
      </c>
      <c r="E5532" t="b">
        <f t="shared" si="287"/>
        <v>0</v>
      </c>
      <c r="F5532" t="b">
        <f t="shared" si="288"/>
        <v>0</v>
      </c>
      <c r="G5532" t="b">
        <f>IF('Input and Summary Results'!$J$4="yes",IF(C5532=FALSE,FALSE,IF('Data Transformation'!E5532&lt;$R$10,E5532,$R$10)),IF(C5532=FALSE,FALSE,IF(C5532&lt;$R$10,C5532,$R$10)))</f>
        <v>0</v>
      </c>
      <c r="H5532" t="b">
        <f>IF('Input and Summary Results'!$J$4="yes",'Data Transformation'!F5532,'Data Transformation'!D5532)</f>
        <v>0</v>
      </c>
      <c r="I5532" t="str">
        <f t="shared" si="289"/>
        <v/>
      </c>
    </row>
    <row r="5533" spans="2:9" x14ac:dyDescent="0.25">
      <c r="B5533" t="b">
        <f>IF('Input and Summary Results'!D5115=0,FALSE,'Input and Summary Results'!$B5115)</f>
        <v>0</v>
      </c>
      <c r="C5533" t="b">
        <f>IF(OR(B5533=0,'Input and Summary Results'!D5115=0,'Input and Summary Results'!D5115=""),FALSE,'Input and Summary Results'!$D5115)</f>
        <v>0</v>
      </c>
      <c r="D5533" t="b">
        <f>IF(OR(B5533=0,'Input and Summary Results'!E5115=0),FALSE,'Input and Summary Results'!$E5115)</f>
        <v>0</v>
      </c>
      <c r="E5533" t="b">
        <f t="shared" si="287"/>
        <v>0</v>
      </c>
      <c r="F5533" t="b">
        <f t="shared" si="288"/>
        <v>0</v>
      </c>
      <c r="G5533" t="b">
        <f>IF('Input and Summary Results'!$J$4="yes",IF(C5533=FALSE,FALSE,IF('Data Transformation'!E5533&lt;$R$10,E5533,$R$10)),IF(C5533=FALSE,FALSE,IF(C5533&lt;$R$10,C5533,$R$10)))</f>
        <v>0</v>
      </c>
      <c r="H5533" t="b">
        <f>IF('Input and Summary Results'!$J$4="yes",'Data Transformation'!F5533,'Data Transformation'!D5533)</f>
        <v>0</v>
      </c>
      <c r="I5533" t="str">
        <f t="shared" si="289"/>
        <v/>
      </c>
    </row>
    <row r="5534" spans="2:9" x14ac:dyDescent="0.25">
      <c r="B5534" t="b">
        <f>IF('Input and Summary Results'!D5116=0,FALSE,'Input and Summary Results'!$B5116)</f>
        <v>0</v>
      </c>
      <c r="C5534" t="b">
        <f>IF(OR(B5534=0,'Input and Summary Results'!D5116=0,'Input and Summary Results'!D5116=""),FALSE,'Input and Summary Results'!$D5116)</f>
        <v>0</v>
      </c>
      <c r="D5534" t="b">
        <f>IF(OR(B5534=0,'Input and Summary Results'!E5116=0),FALSE,'Input and Summary Results'!$E5116)</f>
        <v>0</v>
      </c>
      <c r="E5534" t="b">
        <f t="shared" si="287"/>
        <v>0</v>
      </c>
      <c r="F5534" t="b">
        <f t="shared" si="288"/>
        <v>0</v>
      </c>
      <c r="G5534" t="b">
        <f>IF('Input and Summary Results'!$J$4="yes",IF(C5534=FALSE,FALSE,IF('Data Transformation'!E5534&lt;$R$10,E5534,$R$10)),IF(C5534=FALSE,FALSE,IF(C5534&lt;$R$10,C5534,$R$10)))</f>
        <v>0</v>
      </c>
      <c r="H5534" t="b">
        <f>IF('Input and Summary Results'!$J$4="yes",'Data Transformation'!F5534,'Data Transformation'!D5534)</f>
        <v>0</v>
      </c>
      <c r="I5534" t="str">
        <f t="shared" si="289"/>
        <v/>
      </c>
    </row>
    <row r="5535" spans="2:9" x14ac:dyDescent="0.25">
      <c r="B5535" t="b">
        <f>IF('Input and Summary Results'!D5117=0,FALSE,'Input and Summary Results'!$B5117)</f>
        <v>0</v>
      </c>
      <c r="C5535" t="b">
        <f>IF(OR(B5535=0,'Input and Summary Results'!D5117=0,'Input and Summary Results'!D5117=""),FALSE,'Input and Summary Results'!$D5117)</f>
        <v>0</v>
      </c>
      <c r="D5535" t="b">
        <f>IF(OR(B5535=0,'Input and Summary Results'!E5117=0),FALSE,'Input and Summary Results'!$E5117)</f>
        <v>0</v>
      </c>
      <c r="E5535" t="b">
        <f t="shared" si="287"/>
        <v>0</v>
      </c>
      <c r="F5535" t="b">
        <f t="shared" si="288"/>
        <v>0</v>
      </c>
      <c r="G5535" t="b">
        <f>IF('Input and Summary Results'!$J$4="yes",IF(C5535=FALSE,FALSE,IF('Data Transformation'!E5535&lt;$R$10,E5535,$R$10)),IF(C5535=FALSE,FALSE,IF(C5535&lt;$R$10,C5535,$R$10)))</f>
        <v>0</v>
      </c>
      <c r="H5535" t="b">
        <f>IF('Input and Summary Results'!$J$4="yes",'Data Transformation'!F5535,'Data Transformation'!D5535)</f>
        <v>0</v>
      </c>
      <c r="I5535" t="str">
        <f t="shared" si="289"/>
        <v/>
      </c>
    </row>
    <row r="5536" spans="2:9" x14ac:dyDescent="0.25">
      <c r="B5536" t="b">
        <f>IF('Input and Summary Results'!D5118=0,FALSE,'Input and Summary Results'!$B5118)</f>
        <v>0</v>
      </c>
      <c r="C5536" t="b">
        <f>IF(OR(B5536=0,'Input and Summary Results'!D5118=0,'Input and Summary Results'!D5118=""),FALSE,'Input and Summary Results'!$D5118)</f>
        <v>0</v>
      </c>
      <c r="D5536" t="b">
        <f>IF(OR(B5536=0,'Input and Summary Results'!E5118=0),FALSE,'Input and Summary Results'!$E5118)</f>
        <v>0</v>
      </c>
      <c r="E5536" t="b">
        <f t="shared" si="287"/>
        <v>0</v>
      </c>
      <c r="F5536" t="b">
        <f t="shared" si="288"/>
        <v>0</v>
      </c>
      <c r="G5536" t="b">
        <f>IF('Input and Summary Results'!$J$4="yes",IF(C5536=FALSE,FALSE,IF('Data Transformation'!E5536&lt;$R$10,E5536,$R$10)),IF(C5536=FALSE,FALSE,IF(C5536&lt;$R$10,C5536,$R$10)))</f>
        <v>0</v>
      </c>
      <c r="H5536" t="b">
        <f>IF('Input and Summary Results'!$J$4="yes",'Data Transformation'!F5536,'Data Transformation'!D5536)</f>
        <v>0</v>
      </c>
      <c r="I5536" t="str">
        <f t="shared" si="289"/>
        <v/>
      </c>
    </row>
    <row r="5537" spans="2:9" x14ac:dyDescent="0.25">
      <c r="B5537" t="b">
        <f>IF('Input and Summary Results'!D5119=0,FALSE,'Input and Summary Results'!$B5119)</f>
        <v>0</v>
      </c>
      <c r="C5537" t="b">
        <f>IF(OR(B5537=0,'Input and Summary Results'!D5119=0,'Input and Summary Results'!D5119=""),FALSE,'Input and Summary Results'!$D5119)</f>
        <v>0</v>
      </c>
      <c r="D5537" t="b">
        <f>IF(OR(B5537=0,'Input and Summary Results'!E5119=0),FALSE,'Input and Summary Results'!$E5119)</f>
        <v>0</v>
      </c>
      <c r="E5537" t="b">
        <f t="shared" si="287"/>
        <v>0</v>
      </c>
      <c r="F5537" t="b">
        <f t="shared" si="288"/>
        <v>0</v>
      </c>
      <c r="G5537" t="b">
        <f>IF('Input and Summary Results'!$J$4="yes",IF(C5537=FALSE,FALSE,IF('Data Transformation'!E5537&lt;$R$10,E5537,$R$10)),IF(C5537=FALSE,FALSE,IF(C5537&lt;$R$10,C5537,$R$10)))</f>
        <v>0</v>
      </c>
      <c r="H5537" t="b">
        <f>IF('Input and Summary Results'!$J$4="yes",'Data Transformation'!F5537,'Data Transformation'!D5537)</f>
        <v>0</v>
      </c>
      <c r="I5537" t="str">
        <f t="shared" si="289"/>
        <v/>
      </c>
    </row>
    <row r="5538" spans="2:9" x14ac:dyDescent="0.25">
      <c r="B5538" t="b">
        <f>IF('Input and Summary Results'!D5120=0,FALSE,'Input and Summary Results'!$B5120)</f>
        <v>0</v>
      </c>
      <c r="C5538" t="b">
        <f>IF(OR(B5538=0,'Input and Summary Results'!D5120=0,'Input and Summary Results'!D5120=""),FALSE,'Input and Summary Results'!$D5120)</f>
        <v>0</v>
      </c>
      <c r="D5538" t="b">
        <f>IF(OR(B5538=0,'Input and Summary Results'!E5120=0),FALSE,'Input and Summary Results'!$E5120)</f>
        <v>0</v>
      </c>
      <c r="E5538" t="b">
        <f t="shared" si="287"/>
        <v>0</v>
      </c>
      <c r="F5538" t="b">
        <f t="shared" si="288"/>
        <v>0</v>
      </c>
      <c r="G5538" t="b">
        <f>IF('Input and Summary Results'!$J$4="yes",IF(C5538=FALSE,FALSE,IF('Data Transformation'!E5538&lt;$R$10,E5538,$R$10)),IF(C5538=FALSE,FALSE,IF(C5538&lt;$R$10,C5538,$R$10)))</f>
        <v>0</v>
      </c>
      <c r="H5538" t="b">
        <f>IF('Input and Summary Results'!$J$4="yes",'Data Transformation'!F5538,'Data Transformation'!D5538)</f>
        <v>0</v>
      </c>
      <c r="I5538" t="str">
        <f t="shared" si="289"/>
        <v/>
      </c>
    </row>
    <row r="5539" spans="2:9" x14ac:dyDescent="0.25">
      <c r="B5539" t="b">
        <f>IF('Input and Summary Results'!D5121=0,FALSE,'Input and Summary Results'!$B5121)</f>
        <v>0</v>
      </c>
      <c r="C5539" t="b">
        <f>IF(OR(B5539=0,'Input and Summary Results'!D5121=0,'Input and Summary Results'!D5121=""),FALSE,'Input and Summary Results'!$D5121)</f>
        <v>0</v>
      </c>
      <c r="D5539" t="b">
        <f>IF(OR(B5539=0,'Input and Summary Results'!E5121=0),FALSE,'Input and Summary Results'!$E5121)</f>
        <v>0</v>
      </c>
      <c r="E5539" t="b">
        <f t="shared" si="287"/>
        <v>0</v>
      </c>
      <c r="F5539" t="b">
        <f t="shared" si="288"/>
        <v>0</v>
      </c>
      <c r="G5539" t="b">
        <f>IF('Input and Summary Results'!$J$4="yes",IF(C5539=FALSE,FALSE,IF('Data Transformation'!E5539&lt;$R$10,E5539,$R$10)),IF(C5539=FALSE,FALSE,IF(C5539&lt;$R$10,C5539,$R$10)))</f>
        <v>0</v>
      </c>
      <c r="H5539" t="b">
        <f>IF('Input and Summary Results'!$J$4="yes",'Data Transformation'!F5539,'Data Transformation'!D5539)</f>
        <v>0</v>
      </c>
      <c r="I5539" t="str">
        <f t="shared" si="289"/>
        <v/>
      </c>
    </row>
    <row r="5540" spans="2:9" x14ac:dyDescent="0.25">
      <c r="B5540" t="b">
        <f>IF('Input and Summary Results'!D5122=0,FALSE,'Input and Summary Results'!$B5122)</f>
        <v>0</v>
      </c>
      <c r="C5540" t="b">
        <f>IF(OR(B5540=0,'Input and Summary Results'!D5122=0,'Input and Summary Results'!D5122=""),FALSE,'Input and Summary Results'!$D5122)</f>
        <v>0</v>
      </c>
      <c r="D5540" t="b">
        <f>IF(OR(B5540=0,'Input and Summary Results'!E5122=0),FALSE,'Input and Summary Results'!$E5122)</f>
        <v>0</v>
      </c>
      <c r="E5540" t="b">
        <f t="shared" si="287"/>
        <v>0</v>
      </c>
      <c r="F5540" t="b">
        <f t="shared" si="288"/>
        <v>0</v>
      </c>
      <c r="G5540" t="b">
        <f>IF('Input and Summary Results'!$J$4="yes",IF(C5540=FALSE,FALSE,IF('Data Transformation'!E5540&lt;$R$10,E5540,$R$10)),IF(C5540=FALSE,FALSE,IF(C5540&lt;$R$10,C5540,$R$10)))</f>
        <v>0</v>
      </c>
      <c r="H5540" t="b">
        <f>IF('Input and Summary Results'!$J$4="yes",'Data Transformation'!F5540,'Data Transformation'!D5540)</f>
        <v>0</v>
      </c>
      <c r="I5540" t="str">
        <f t="shared" si="289"/>
        <v/>
      </c>
    </row>
    <row r="5541" spans="2:9" x14ac:dyDescent="0.25">
      <c r="B5541" t="b">
        <f>IF('Input and Summary Results'!D5123=0,FALSE,'Input and Summary Results'!$B5123)</f>
        <v>0</v>
      </c>
      <c r="C5541" t="b">
        <f>IF(OR(B5541=0,'Input and Summary Results'!D5123=0,'Input and Summary Results'!D5123=""),FALSE,'Input and Summary Results'!$D5123)</f>
        <v>0</v>
      </c>
      <c r="D5541" t="b">
        <f>IF(OR(B5541=0,'Input and Summary Results'!E5123=0),FALSE,'Input and Summary Results'!$E5123)</f>
        <v>0</v>
      </c>
      <c r="E5541" t="b">
        <f t="shared" si="287"/>
        <v>0</v>
      </c>
      <c r="F5541" t="b">
        <f t="shared" si="288"/>
        <v>0</v>
      </c>
      <c r="G5541" t="b">
        <f>IF('Input and Summary Results'!$J$4="yes",IF(C5541=FALSE,FALSE,IF('Data Transformation'!E5541&lt;$R$10,E5541,$R$10)),IF(C5541=FALSE,FALSE,IF(C5541&lt;$R$10,C5541,$R$10)))</f>
        <v>0</v>
      </c>
      <c r="H5541" t="b">
        <f>IF('Input and Summary Results'!$J$4="yes",'Data Transformation'!F5541,'Data Transformation'!D5541)</f>
        <v>0</v>
      </c>
      <c r="I5541" t="str">
        <f t="shared" si="289"/>
        <v/>
      </c>
    </row>
    <row r="5542" spans="2:9" x14ac:dyDescent="0.25">
      <c r="B5542" t="b">
        <f>IF('Input and Summary Results'!D5124=0,FALSE,'Input and Summary Results'!$B5124)</f>
        <v>0</v>
      </c>
      <c r="C5542" t="b">
        <f>IF(OR(B5542=0,'Input and Summary Results'!D5124=0,'Input and Summary Results'!D5124=""),FALSE,'Input and Summary Results'!$D5124)</f>
        <v>0</v>
      </c>
      <c r="D5542" t="b">
        <f>IF(OR(B5542=0,'Input and Summary Results'!E5124=0),FALSE,'Input and Summary Results'!$E5124)</f>
        <v>0</v>
      </c>
      <c r="E5542" t="b">
        <f t="shared" si="287"/>
        <v>0</v>
      </c>
      <c r="F5542" t="b">
        <f t="shared" si="288"/>
        <v>0</v>
      </c>
      <c r="G5542" t="b">
        <f>IF('Input and Summary Results'!$J$4="yes",IF(C5542=FALSE,FALSE,IF('Data Transformation'!E5542&lt;$R$10,E5542,$R$10)),IF(C5542=FALSE,FALSE,IF(C5542&lt;$R$10,C5542,$R$10)))</f>
        <v>0</v>
      </c>
      <c r="H5542" t="b">
        <f>IF('Input and Summary Results'!$J$4="yes",'Data Transformation'!F5542,'Data Transformation'!D5542)</f>
        <v>0</v>
      </c>
      <c r="I5542" t="str">
        <f t="shared" si="289"/>
        <v/>
      </c>
    </row>
    <row r="5543" spans="2:9" x14ac:dyDescent="0.25">
      <c r="B5543" t="b">
        <f>IF('Input and Summary Results'!D5125=0,FALSE,'Input and Summary Results'!$B5125)</f>
        <v>0</v>
      </c>
      <c r="C5543" t="b">
        <f>IF(OR(B5543=0,'Input and Summary Results'!D5125=0,'Input and Summary Results'!D5125=""),FALSE,'Input and Summary Results'!$D5125)</f>
        <v>0</v>
      </c>
      <c r="D5543" t="b">
        <f>IF(OR(B5543=0,'Input and Summary Results'!E5125=0),FALSE,'Input and Summary Results'!$E5125)</f>
        <v>0</v>
      </c>
      <c r="E5543" t="b">
        <f t="shared" si="287"/>
        <v>0</v>
      </c>
      <c r="F5543" t="b">
        <f t="shared" si="288"/>
        <v>0</v>
      </c>
      <c r="G5543" t="b">
        <f>IF('Input and Summary Results'!$J$4="yes",IF(C5543=FALSE,FALSE,IF('Data Transformation'!E5543&lt;$R$10,E5543,$R$10)),IF(C5543=FALSE,FALSE,IF(C5543&lt;$R$10,C5543,$R$10)))</f>
        <v>0</v>
      </c>
      <c r="H5543" t="b">
        <f>IF('Input and Summary Results'!$J$4="yes",'Data Transformation'!F5543,'Data Transformation'!D5543)</f>
        <v>0</v>
      </c>
      <c r="I5543" t="str">
        <f t="shared" si="289"/>
        <v/>
      </c>
    </row>
    <row r="5544" spans="2:9" x14ac:dyDescent="0.25">
      <c r="B5544" t="b">
        <f>IF('Input and Summary Results'!D5126=0,FALSE,'Input and Summary Results'!$B5126)</f>
        <v>0</v>
      </c>
      <c r="C5544" t="b">
        <f>IF(OR(B5544=0,'Input and Summary Results'!D5126=0,'Input and Summary Results'!D5126=""),FALSE,'Input and Summary Results'!$D5126)</f>
        <v>0</v>
      </c>
      <c r="D5544" t="b">
        <f>IF(OR(B5544=0,'Input and Summary Results'!E5126=0),FALSE,'Input and Summary Results'!$E5126)</f>
        <v>0</v>
      </c>
      <c r="E5544" t="b">
        <f t="shared" si="287"/>
        <v>0</v>
      </c>
      <c r="F5544" t="b">
        <f t="shared" si="288"/>
        <v>0</v>
      </c>
      <c r="G5544" t="b">
        <f>IF('Input and Summary Results'!$J$4="yes",IF(C5544=FALSE,FALSE,IF('Data Transformation'!E5544&lt;$R$10,E5544,$R$10)),IF(C5544=FALSE,FALSE,IF(C5544&lt;$R$10,C5544,$R$10)))</f>
        <v>0</v>
      </c>
      <c r="H5544" t="b">
        <f>IF('Input and Summary Results'!$J$4="yes",'Data Transformation'!F5544,'Data Transformation'!D5544)</f>
        <v>0</v>
      </c>
      <c r="I5544" t="str">
        <f t="shared" si="289"/>
        <v/>
      </c>
    </row>
    <row r="5545" spans="2:9" x14ac:dyDescent="0.25">
      <c r="B5545" t="b">
        <f>IF('Input and Summary Results'!D5127=0,FALSE,'Input and Summary Results'!$B5127)</f>
        <v>0</v>
      </c>
      <c r="C5545" t="b">
        <f>IF(OR(B5545=0,'Input and Summary Results'!D5127=0,'Input and Summary Results'!D5127=""),FALSE,'Input and Summary Results'!$D5127)</f>
        <v>0</v>
      </c>
      <c r="D5545" t="b">
        <f>IF(OR(B5545=0,'Input and Summary Results'!E5127=0),FALSE,'Input and Summary Results'!$E5127)</f>
        <v>0</v>
      </c>
      <c r="E5545" t="b">
        <f t="shared" si="287"/>
        <v>0</v>
      </c>
      <c r="F5545" t="b">
        <f t="shared" si="288"/>
        <v>0</v>
      </c>
      <c r="G5545" t="b">
        <f>IF('Input and Summary Results'!$J$4="yes",IF(C5545=FALSE,FALSE,IF('Data Transformation'!E5545&lt;$R$10,E5545,$R$10)),IF(C5545=FALSE,FALSE,IF(C5545&lt;$R$10,C5545,$R$10)))</f>
        <v>0</v>
      </c>
      <c r="H5545" t="b">
        <f>IF('Input and Summary Results'!$J$4="yes",'Data Transformation'!F5545,'Data Transformation'!D5545)</f>
        <v>0</v>
      </c>
      <c r="I5545" t="str">
        <f t="shared" si="289"/>
        <v/>
      </c>
    </row>
    <row r="5546" spans="2:9" x14ac:dyDescent="0.25">
      <c r="B5546" t="b">
        <f>IF('Input and Summary Results'!D5128=0,FALSE,'Input and Summary Results'!$B5128)</f>
        <v>0</v>
      </c>
      <c r="C5546" t="b">
        <f>IF(OR(B5546=0,'Input and Summary Results'!D5128=0,'Input and Summary Results'!D5128=""),FALSE,'Input and Summary Results'!$D5128)</f>
        <v>0</v>
      </c>
      <c r="D5546" t="b">
        <f>IF(OR(B5546=0,'Input and Summary Results'!E5128=0),FALSE,'Input and Summary Results'!$E5128)</f>
        <v>0</v>
      </c>
      <c r="E5546" t="b">
        <f t="shared" ref="E5546:E5609" si="290">IF(C5546=FALSE,FALSE,LOG10(C5546))</f>
        <v>0</v>
      </c>
      <c r="F5546" t="b">
        <f t="shared" ref="F5546:F5609" si="291">IF(D5546=FALSE, FALSE,0.434*D5546/C5546)</f>
        <v>0</v>
      </c>
      <c r="G5546" t="b">
        <f>IF('Input and Summary Results'!$J$4="yes",IF(C5546=FALSE,FALSE,IF('Data Transformation'!E5546&lt;$R$10,E5546,$R$10)),IF(C5546=FALSE,FALSE,IF(C5546&lt;$R$10,C5546,$R$10)))</f>
        <v>0</v>
      </c>
      <c r="H5546" t="b">
        <f>IF('Input and Summary Results'!$J$4="yes",'Data Transformation'!F5546,'Data Transformation'!D5546)</f>
        <v>0</v>
      </c>
      <c r="I5546" t="str">
        <f t="shared" si="289"/>
        <v/>
      </c>
    </row>
    <row r="5547" spans="2:9" x14ac:dyDescent="0.25">
      <c r="B5547" t="b">
        <f>IF('Input and Summary Results'!D5129=0,FALSE,'Input and Summary Results'!$B5129)</f>
        <v>0</v>
      </c>
      <c r="C5547" t="b">
        <f>IF(OR(B5547=0,'Input and Summary Results'!D5129=0,'Input and Summary Results'!D5129=""),FALSE,'Input and Summary Results'!$D5129)</f>
        <v>0</v>
      </c>
      <c r="D5547" t="b">
        <f>IF(OR(B5547=0,'Input and Summary Results'!E5129=0),FALSE,'Input and Summary Results'!$E5129)</f>
        <v>0</v>
      </c>
      <c r="E5547" t="b">
        <f t="shared" si="290"/>
        <v>0</v>
      </c>
      <c r="F5547" t="b">
        <f t="shared" si="291"/>
        <v>0</v>
      </c>
      <c r="G5547" t="b">
        <f>IF('Input and Summary Results'!$J$4="yes",IF(C5547=FALSE,FALSE,IF('Data Transformation'!E5547&lt;$R$10,E5547,$R$10)),IF(C5547=FALSE,FALSE,IF(C5547&lt;$R$10,C5547,$R$10)))</f>
        <v>0</v>
      </c>
      <c r="H5547" t="b">
        <f>IF('Input and Summary Results'!$J$4="yes",'Data Transformation'!F5547,'Data Transformation'!D5547)</f>
        <v>0</v>
      </c>
      <c r="I5547" t="str">
        <f t="shared" si="289"/>
        <v/>
      </c>
    </row>
    <row r="5548" spans="2:9" x14ac:dyDescent="0.25">
      <c r="B5548" t="b">
        <f>IF('Input and Summary Results'!D5130=0,FALSE,'Input and Summary Results'!$B5130)</f>
        <v>0</v>
      </c>
      <c r="C5548" t="b">
        <f>IF(OR(B5548=0,'Input and Summary Results'!D5130=0,'Input and Summary Results'!D5130=""),FALSE,'Input and Summary Results'!$D5130)</f>
        <v>0</v>
      </c>
      <c r="D5548" t="b">
        <f>IF(OR(B5548=0,'Input and Summary Results'!E5130=0),FALSE,'Input and Summary Results'!$E5130)</f>
        <v>0</v>
      </c>
      <c r="E5548" t="b">
        <f t="shared" si="290"/>
        <v>0</v>
      </c>
      <c r="F5548" t="b">
        <f t="shared" si="291"/>
        <v>0</v>
      </c>
      <c r="G5548" t="b">
        <f>IF('Input and Summary Results'!$J$4="yes",IF(C5548=FALSE,FALSE,IF('Data Transformation'!E5548&lt;$R$10,E5548,$R$10)),IF(C5548=FALSE,FALSE,IF(C5548&lt;$R$10,C5548,$R$10)))</f>
        <v>0</v>
      </c>
      <c r="H5548" t="b">
        <f>IF('Input and Summary Results'!$J$4="yes",'Data Transformation'!F5548,'Data Transformation'!D5548)</f>
        <v>0</v>
      </c>
      <c r="I5548" t="str">
        <f t="shared" si="289"/>
        <v/>
      </c>
    </row>
    <row r="5549" spans="2:9" x14ac:dyDescent="0.25">
      <c r="B5549" t="b">
        <f>IF('Input and Summary Results'!D5131=0,FALSE,'Input and Summary Results'!$B5131)</f>
        <v>0</v>
      </c>
      <c r="C5549" t="b">
        <f>IF(OR(B5549=0,'Input and Summary Results'!D5131=0,'Input and Summary Results'!D5131=""),FALSE,'Input and Summary Results'!$D5131)</f>
        <v>0</v>
      </c>
      <c r="D5549" t="b">
        <f>IF(OR(B5549=0,'Input and Summary Results'!E5131=0),FALSE,'Input and Summary Results'!$E5131)</f>
        <v>0</v>
      </c>
      <c r="E5549" t="b">
        <f t="shared" si="290"/>
        <v>0</v>
      </c>
      <c r="F5549" t="b">
        <f t="shared" si="291"/>
        <v>0</v>
      </c>
      <c r="G5549" t="b">
        <f>IF('Input and Summary Results'!$J$4="yes",IF(C5549=FALSE,FALSE,IF('Data Transformation'!E5549&lt;$R$10,E5549,$R$10)),IF(C5549=FALSE,FALSE,IF(C5549&lt;$R$10,C5549,$R$10)))</f>
        <v>0</v>
      </c>
      <c r="H5549" t="b">
        <f>IF('Input and Summary Results'!$J$4="yes",'Data Transformation'!F5549,'Data Transformation'!D5549)</f>
        <v>0</v>
      </c>
      <c r="I5549" t="str">
        <f t="shared" si="289"/>
        <v/>
      </c>
    </row>
    <row r="5550" spans="2:9" x14ac:dyDescent="0.25">
      <c r="B5550" t="b">
        <f>IF('Input and Summary Results'!D5132=0,FALSE,'Input and Summary Results'!$B5132)</f>
        <v>0</v>
      </c>
      <c r="C5550" t="b">
        <f>IF(OR(B5550=0,'Input and Summary Results'!D5132=0,'Input and Summary Results'!D5132=""),FALSE,'Input and Summary Results'!$D5132)</f>
        <v>0</v>
      </c>
      <c r="D5550" t="b">
        <f>IF(OR(B5550=0,'Input and Summary Results'!E5132=0),FALSE,'Input and Summary Results'!$E5132)</f>
        <v>0</v>
      </c>
      <c r="E5550" t="b">
        <f t="shared" si="290"/>
        <v>0</v>
      </c>
      <c r="F5550" t="b">
        <f t="shared" si="291"/>
        <v>0</v>
      </c>
      <c r="G5550" t="b">
        <f>IF('Input and Summary Results'!$J$4="yes",IF(C5550=FALSE,FALSE,IF('Data Transformation'!E5550&lt;$R$10,E5550,$R$10)),IF(C5550=FALSE,FALSE,IF(C5550&lt;$R$10,C5550,$R$10)))</f>
        <v>0</v>
      </c>
      <c r="H5550" t="b">
        <f>IF('Input and Summary Results'!$J$4="yes",'Data Transformation'!F5550,'Data Transformation'!D5550)</f>
        <v>0</v>
      </c>
      <c r="I5550" t="str">
        <f t="shared" si="289"/>
        <v/>
      </c>
    </row>
    <row r="5551" spans="2:9" x14ac:dyDescent="0.25">
      <c r="B5551" t="b">
        <f>IF('Input and Summary Results'!D5133=0,FALSE,'Input and Summary Results'!$B5133)</f>
        <v>0</v>
      </c>
      <c r="C5551" t="b">
        <f>IF(OR(B5551=0,'Input and Summary Results'!D5133=0,'Input and Summary Results'!D5133=""),FALSE,'Input and Summary Results'!$D5133)</f>
        <v>0</v>
      </c>
      <c r="D5551" t="b">
        <f>IF(OR(B5551=0,'Input and Summary Results'!E5133=0),FALSE,'Input and Summary Results'!$E5133)</f>
        <v>0</v>
      </c>
      <c r="E5551" t="b">
        <f t="shared" si="290"/>
        <v>0</v>
      </c>
      <c r="F5551" t="b">
        <f t="shared" si="291"/>
        <v>0</v>
      </c>
      <c r="G5551" t="b">
        <f>IF('Input and Summary Results'!$J$4="yes",IF(C5551=FALSE,FALSE,IF('Data Transformation'!E5551&lt;$R$10,E5551,$R$10)),IF(C5551=FALSE,FALSE,IF(C5551&lt;$R$10,C5551,$R$10)))</f>
        <v>0</v>
      </c>
      <c r="H5551" t="b">
        <f>IF('Input and Summary Results'!$J$4="yes",'Data Transformation'!F5551,'Data Transformation'!D5551)</f>
        <v>0</v>
      </c>
      <c r="I5551" t="str">
        <f t="shared" si="289"/>
        <v/>
      </c>
    </row>
    <row r="5552" spans="2:9" x14ac:dyDescent="0.25">
      <c r="B5552" t="b">
        <f>IF('Input and Summary Results'!D5134=0,FALSE,'Input and Summary Results'!$B5134)</f>
        <v>0</v>
      </c>
      <c r="C5552" t="b">
        <f>IF(OR(B5552=0,'Input and Summary Results'!D5134=0,'Input and Summary Results'!D5134=""),FALSE,'Input and Summary Results'!$D5134)</f>
        <v>0</v>
      </c>
      <c r="D5552" t="b">
        <f>IF(OR(B5552=0,'Input and Summary Results'!E5134=0),FALSE,'Input and Summary Results'!$E5134)</f>
        <v>0</v>
      </c>
      <c r="E5552" t="b">
        <f t="shared" si="290"/>
        <v>0</v>
      </c>
      <c r="F5552" t="b">
        <f t="shared" si="291"/>
        <v>0</v>
      </c>
      <c r="G5552" t="b">
        <f>IF('Input and Summary Results'!$J$4="yes",IF(C5552=FALSE,FALSE,IF('Data Transformation'!E5552&lt;$R$10,E5552,$R$10)),IF(C5552=FALSE,FALSE,IF(C5552&lt;$R$10,C5552,$R$10)))</f>
        <v>0</v>
      </c>
      <c r="H5552" t="b">
        <f>IF('Input and Summary Results'!$J$4="yes",'Data Transformation'!F5552,'Data Transformation'!D5552)</f>
        <v>0</v>
      </c>
      <c r="I5552" t="str">
        <f t="shared" si="289"/>
        <v/>
      </c>
    </row>
    <row r="5553" spans="2:9" x14ac:dyDescent="0.25">
      <c r="B5553" t="b">
        <f>IF('Input and Summary Results'!D5135=0,FALSE,'Input and Summary Results'!$B5135)</f>
        <v>0</v>
      </c>
      <c r="C5553" t="b">
        <f>IF(OR(B5553=0,'Input and Summary Results'!D5135=0,'Input and Summary Results'!D5135=""),FALSE,'Input and Summary Results'!$D5135)</f>
        <v>0</v>
      </c>
      <c r="D5553" t="b">
        <f>IF(OR(B5553=0,'Input and Summary Results'!E5135=0),FALSE,'Input and Summary Results'!$E5135)</f>
        <v>0</v>
      </c>
      <c r="E5553" t="b">
        <f t="shared" si="290"/>
        <v>0</v>
      </c>
      <c r="F5553" t="b">
        <f t="shared" si="291"/>
        <v>0</v>
      </c>
      <c r="G5553" t="b">
        <f>IF('Input and Summary Results'!$J$4="yes",IF(C5553=FALSE,FALSE,IF('Data Transformation'!E5553&lt;$R$10,E5553,$R$10)),IF(C5553=FALSE,FALSE,IF(C5553&lt;$R$10,C5553,$R$10)))</f>
        <v>0</v>
      </c>
      <c r="H5553" t="b">
        <f>IF('Input and Summary Results'!$J$4="yes",'Data Transformation'!F5553,'Data Transformation'!D5553)</f>
        <v>0</v>
      </c>
      <c r="I5553" t="str">
        <f t="shared" si="289"/>
        <v/>
      </c>
    </row>
    <row r="5554" spans="2:9" x14ac:dyDescent="0.25">
      <c r="B5554" t="b">
        <f>IF('Input and Summary Results'!D5136=0,FALSE,'Input and Summary Results'!$B5136)</f>
        <v>0</v>
      </c>
      <c r="C5554" t="b">
        <f>IF(OR(B5554=0,'Input and Summary Results'!D5136=0,'Input and Summary Results'!D5136=""),FALSE,'Input and Summary Results'!$D5136)</f>
        <v>0</v>
      </c>
      <c r="D5554" t="b">
        <f>IF(OR(B5554=0,'Input and Summary Results'!E5136=0),FALSE,'Input and Summary Results'!$E5136)</f>
        <v>0</v>
      </c>
      <c r="E5554" t="b">
        <f t="shared" si="290"/>
        <v>0</v>
      </c>
      <c r="F5554" t="b">
        <f t="shared" si="291"/>
        <v>0</v>
      </c>
      <c r="G5554" t="b">
        <f>IF('Input and Summary Results'!$J$4="yes",IF(C5554=FALSE,FALSE,IF('Data Transformation'!E5554&lt;$R$10,E5554,$R$10)),IF(C5554=FALSE,FALSE,IF(C5554&lt;$R$10,C5554,$R$10)))</f>
        <v>0</v>
      </c>
      <c r="H5554" t="b">
        <f>IF('Input and Summary Results'!$J$4="yes",'Data Transformation'!F5554,'Data Transformation'!D5554)</f>
        <v>0</v>
      </c>
      <c r="I5554" t="str">
        <f t="shared" si="289"/>
        <v/>
      </c>
    </row>
    <row r="5555" spans="2:9" x14ac:dyDescent="0.25">
      <c r="B5555" t="b">
        <f>IF('Input and Summary Results'!D5137=0,FALSE,'Input and Summary Results'!$B5137)</f>
        <v>0</v>
      </c>
      <c r="C5555" t="b">
        <f>IF(OR(B5555=0,'Input and Summary Results'!D5137=0,'Input and Summary Results'!D5137=""),FALSE,'Input and Summary Results'!$D5137)</f>
        <v>0</v>
      </c>
      <c r="D5555" t="b">
        <f>IF(OR(B5555=0,'Input and Summary Results'!E5137=0),FALSE,'Input and Summary Results'!$E5137)</f>
        <v>0</v>
      </c>
      <c r="E5555" t="b">
        <f t="shared" si="290"/>
        <v>0</v>
      </c>
      <c r="F5555" t="b">
        <f t="shared" si="291"/>
        <v>0</v>
      </c>
      <c r="G5555" t="b">
        <f>IF('Input and Summary Results'!$J$4="yes",IF(C5555=FALSE,FALSE,IF('Data Transformation'!E5555&lt;$R$10,E5555,$R$10)),IF(C5555=FALSE,FALSE,IF(C5555&lt;$R$10,C5555,$R$10)))</f>
        <v>0</v>
      </c>
      <c r="H5555" t="b">
        <f>IF('Input and Summary Results'!$J$4="yes",'Data Transformation'!F5555,'Data Transformation'!D5555)</f>
        <v>0</v>
      </c>
      <c r="I5555" t="str">
        <f t="shared" si="289"/>
        <v/>
      </c>
    </row>
    <row r="5556" spans="2:9" x14ac:dyDescent="0.25">
      <c r="B5556" t="b">
        <f>IF('Input and Summary Results'!D5138=0,FALSE,'Input and Summary Results'!$B5138)</f>
        <v>0</v>
      </c>
      <c r="C5556" t="b">
        <f>IF(OR(B5556=0,'Input and Summary Results'!D5138=0,'Input and Summary Results'!D5138=""),FALSE,'Input and Summary Results'!$D5138)</f>
        <v>0</v>
      </c>
      <c r="D5556" t="b">
        <f>IF(OR(B5556=0,'Input and Summary Results'!E5138=0),FALSE,'Input and Summary Results'!$E5138)</f>
        <v>0</v>
      </c>
      <c r="E5556" t="b">
        <f t="shared" si="290"/>
        <v>0</v>
      </c>
      <c r="F5556" t="b">
        <f t="shared" si="291"/>
        <v>0</v>
      </c>
      <c r="G5556" t="b">
        <f>IF('Input and Summary Results'!$J$4="yes",IF(C5556=FALSE,FALSE,IF('Data Transformation'!E5556&lt;$R$10,E5556,$R$10)),IF(C5556=FALSE,FALSE,IF(C5556&lt;$R$10,C5556,$R$10)))</f>
        <v>0</v>
      </c>
      <c r="H5556" t="b">
        <f>IF('Input and Summary Results'!$J$4="yes",'Data Transformation'!F5556,'Data Transformation'!D5556)</f>
        <v>0</v>
      </c>
      <c r="I5556" t="str">
        <f t="shared" si="289"/>
        <v/>
      </c>
    </row>
    <row r="5557" spans="2:9" x14ac:dyDescent="0.25">
      <c r="B5557" t="b">
        <f>IF('Input and Summary Results'!D5139=0,FALSE,'Input and Summary Results'!$B5139)</f>
        <v>0</v>
      </c>
      <c r="C5557" t="b">
        <f>IF(OR(B5557=0,'Input and Summary Results'!D5139=0,'Input and Summary Results'!D5139=""),FALSE,'Input and Summary Results'!$D5139)</f>
        <v>0</v>
      </c>
      <c r="D5557" t="b">
        <f>IF(OR(B5557=0,'Input and Summary Results'!E5139=0),FALSE,'Input and Summary Results'!$E5139)</f>
        <v>0</v>
      </c>
      <c r="E5557" t="b">
        <f t="shared" si="290"/>
        <v>0</v>
      </c>
      <c r="F5557" t="b">
        <f t="shared" si="291"/>
        <v>0</v>
      </c>
      <c r="G5557" t="b">
        <f>IF('Input and Summary Results'!$J$4="yes",IF(C5557=FALSE,FALSE,IF('Data Transformation'!E5557&lt;$R$10,E5557,$R$10)),IF(C5557=FALSE,FALSE,IF(C5557&lt;$R$10,C5557,$R$10)))</f>
        <v>0</v>
      </c>
      <c r="H5557" t="b">
        <f>IF('Input and Summary Results'!$J$4="yes",'Data Transformation'!F5557,'Data Transformation'!D5557)</f>
        <v>0</v>
      </c>
      <c r="I5557" t="str">
        <f t="shared" si="289"/>
        <v/>
      </c>
    </row>
    <row r="5558" spans="2:9" x14ac:dyDescent="0.25">
      <c r="B5558" t="b">
        <f>IF('Input and Summary Results'!D5140=0,FALSE,'Input and Summary Results'!$B5140)</f>
        <v>0</v>
      </c>
      <c r="C5558" t="b">
        <f>IF(OR(B5558=0,'Input and Summary Results'!D5140=0,'Input and Summary Results'!D5140=""),FALSE,'Input and Summary Results'!$D5140)</f>
        <v>0</v>
      </c>
      <c r="D5558" t="b">
        <f>IF(OR(B5558=0,'Input and Summary Results'!E5140=0),FALSE,'Input and Summary Results'!$E5140)</f>
        <v>0</v>
      </c>
      <c r="E5558" t="b">
        <f t="shared" si="290"/>
        <v>0</v>
      </c>
      <c r="F5558" t="b">
        <f t="shared" si="291"/>
        <v>0</v>
      </c>
      <c r="G5558" t="b">
        <f>IF('Input and Summary Results'!$J$4="yes",IF(C5558=FALSE,FALSE,IF('Data Transformation'!E5558&lt;$R$10,E5558,$R$10)),IF(C5558=FALSE,FALSE,IF(C5558&lt;$R$10,C5558,$R$10)))</f>
        <v>0</v>
      </c>
      <c r="H5558" t="b">
        <f>IF('Input and Summary Results'!$J$4="yes",'Data Transformation'!F5558,'Data Transformation'!D5558)</f>
        <v>0</v>
      </c>
      <c r="I5558" t="str">
        <f t="shared" si="289"/>
        <v/>
      </c>
    </row>
    <row r="5559" spans="2:9" x14ac:dyDescent="0.25">
      <c r="B5559" t="b">
        <f>IF('Input and Summary Results'!D5141=0,FALSE,'Input and Summary Results'!$B5141)</f>
        <v>0</v>
      </c>
      <c r="C5559" t="b">
        <f>IF(OR(B5559=0,'Input and Summary Results'!D5141=0,'Input and Summary Results'!D5141=""),FALSE,'Input and Summary Results'!$D5141)</f>
        <v>0</v>
      </c>
      <c r="D5559" t="b">
        <f>IF(OR(B5559=0,'Input and Summary Results'!E5141=0),FALSE,'Input and Summary Results'!$E5141)</f>
        <v>0</v>
      </c>
      <c r="E5559" t="b">
        <f t="shared" si="290"/>
        <v>0</v>
      </c>
      <c r="F5559" t="b">
        <f t="shared" si="291"/>
        <v>0</v>
      </c>
      <c r="G5559" t="b">
        <f>IF('Input and Summary Results'!$J$4="yes",IF(C5559=FALSE,FALSE,IF('Data Transformation'!E5559&lt;$R$10,E5559,$R$10)),IF(C5559=FALSE,FALSE,IF(C5559&lt;$R$10,C5559,$R$10)))</f>
        <v>0</v>
      </c>
      <c r="H5559" t="b">
        <f>IF('Input and Summary Results'!$J$4="yes",'Data Transformation'!F5559,'Data Transformation'!D5559)</f>
        <v>0</v>
      </c>
      <c r="I5559" t="str">
        <f t="shared" si="289"/>
        <v/>
      </c>
    </row>
    <row r="5560" spans="2:9" x14ac:dyDescent="0.25">
      <c r="B5560" t="b">
        <f>IF('Input and Summary Results'!D5142=0,FALSE,'Input and Summary Results'!$B5142)</f>
        <v>0</v>
      </c>
      <c r="C5560" t="b">
        <f>IF(OR(B5560=0,'Input and Summary Results'!D5142=0,'Input and Summary Results'!D5142=""),FALSE,'Input and Summary Results'!$D5142)</f>
        <v>0</v>
      </c>
      <c r="D5560" t="b">
        <f>IF(OR(B5560=0,'Input and Summary Results'!E5142=0),FALSE,'Input and Summary Results'!$E5142)</f>
        <v>0</v>
      </c>
      <c r="E5560" t="b">
        <f t="shared" si="290"/>
        <v>0</v>
      </c>
      <c r="F5560" t="b">
        <f t="shared" si="291"/>
        <v>0</v>
      </c>
      <c r="G5560" t="b">
        <f>IF('Input and Summary Results'!$J$4="yes",IF(C5560=FALSE,FALSE,IF('Data Transformation'!E5560&lt;$R$10,E5560,$R$10)),IF(C5560=FALSE,FALSE,IF(C5560&lt;$R$10,C5560,$R$10)))</f>
        <v>0</v>
      </c>
      <c r="H5560" t="b">
        <f>IF('Input and Summary Results'!$J$4="yes",'Data Transformation'!F5560,'Data Transformation'!D5560)</f>
        <v>0</v>
      </c>
      <c r="I5560" t="str">
        <f t="shared" si="289"/>
        <v/>
      </c>
    </row>
    <row r="5561" spans="2:9" x14ac:dyDescent="0.25">
      <c r="B5561" t="b">
        <f>IF('Input and Summary Results'!D5143=0,FALSE,'Input and Summary Results'!$B5143)</f>
        <v>0</v>
      </c>
      <c r="C5561" t="b">
        <f>IF(OR(B5561=0,'Input and Summary Results'!D5143=0,'Input and Summary Results'!D5143=""),FALSE,'Input and Summary Results'!$D5143)</f>
        <v>0</v>
      </c>
      <c r="D5561" t="b">
        <f>IF(OR(B5561=0,'Input and Summary Results'!E5143=0),FALSE,'Input and Summary Results'!$E5143)</f>
        <v>0</v>
      </c>
      <c r="E5561" t="b">
        <f t="shared" si="290"/>
        <v>0</v>
      </c>
      <c r="F5561" t="b">
        <f t="shared" si="291"/>
        <v>0</v>
      </c>
      <c r="G5561" t="b">
        <f>IF('Input and Summary Results'!$J$4="yes",IF(C5561=FALSE,FALSE,IF('Data Transformation'!E5561&lt;$R$10,E5561,$R$10)),IF(C5561=FALSE,FALSE,IF(C5561&lt;$R$10,C5561,$R$10)))</f>
        <v>0</v>
      </c>
      <c r="H5561" t="b">
        <f>IF('Input and Summary Results'!$J$4="yes",'Data Transformation'!F5561,'Data Transformation'!D5561)</f>
        <v>0</v>
      </c>
      <c r="I5561" t="str">
        <f t="shared" si="289"/>
        <v/>
      </c>
    </row>
    <row r="5562" spans="2:9" x14ac:dyDescent="0.25">
      <c r="B5562" t="b">
        <f>IF('Input and Summary Results'!D5144=0,FALSE,'Input and Summary Results'!$B5144)</f>
        <v>0</v>
      </c>
      <c r="C5562" t="b">
        <f>IF(OR(B5562=0,'Input and Summary Results'!D5144=0,'Input and Summary Results'!D5144=""),FALSE,'Input and Summary Results'!$D5144)</f>
        <v>0</v>
      </c>
      <c r="D5562" t="b">
        <f>IF(OR(B5562=0,'Input and Summary Results'!E5144=0),FALSE,'Input and Summary Results'!$E5144)</f>
        <v>0</v>
      </c>
      <c r="E5562" t="b">
        <f t="shared" si="290"/>
        <v>0</v>
      </c>
      <c r="F5562" t="b">
        <f t="shared" si="291"/>
        <v>0</v>
      </c>
      <c r="G5562" t="b">
        <f>IF('Input and Summary Results'!$J$4="yes",IF(C5562=FALSE,FALSE,IF('Data Transformation'!E5562&lt;$R$10,E5562,$R$10)),IF(C5562=FALSE,FALSE,IF(C5562&lt;$R$10,C5562,$R$10)))</f>
        <v>0</v>
      </c>
      <c r="H5562" t="b">
        <f>IF('Input and Summary Results'!$J$4="yes",'Data Transformation'!F5562,'Data Transformation'!D5562)</f>
        <v>0</v>
      </c>
      <c r="I5562" t="str">
        <f t="shared" si="289"/>
        <v/>
      </c>
    </row>
    <row r="5563" spans="2:9" x14ac:dyDescent="0.25">
      <c r="B5563" t="b">
        <f>IF('Input and Summary Results'!D5145=0,FALSE,'Input and Summary Results'!$B5145)</f>
        <v>0</v>
      </c>
      <c r="C5563" t="b">
        <f>IF(OR(B5563=0,'Input and Summary Results'!D5145=0,'Input and Summary Results'!D5145=""),FALSE,'Input and Summary Results'!$D5145)</f>
        <v>0</v>
      </c>
      <c r="D5563" t="b">
        <f>IF(OR(B5563=0,'Input and Summary Results'!E5145=0),FALSE,'Input and Summary Results'!$E5145)</f>
        <v>0</v>
      </c>
      <c r="E5563" t="b">
        <f t="shared" si="290"/>
        <v>0</v>
      </c>
      <c r="F5563" t="b">
        <f t="shared" si="291"/>
        <v>0</v>
      </c>
      <c r="G5563" t="b">
        <f>IF('Input and Summary Results'!$J$4="yes",IF(C5563=FALSE,FALSE,IF('Data Transformation'!E5563&lt;$R$10,E5563,$R$10)),IF(C5563=FALSE,FALSE,IF(C5563&lt;$R$10,C5563,$R$10)))</f>
        <v>0</v>
      </c>
      <c r="H5563" t="b">
        <f>IF('Input and Summary Results'!$J$4="yes",'Data Transformation'!F5563,'Data Transformation'!D5563)</f>
        <v>0</v>
      </c>
      <c r="I5563" t="str">
        <f t="shared" si="289"/>
        <v/>
      </c>
    </row>
    <row r="5564" spans="2:9" x14ac:dyDescent="0.25">
      <c r="B5564" t="b">
        <f>IF('Input and Summary Results'!D5146=0,FALSE,'Input and Summary Results'!$B5146)</f>
        <v>0</v>
      </c>
      <c r="C5564" t="b">
        <f>IF(OR(B5564=0,'Input and Summary Results'!D5146=0,'Input and Summary Results'!D5146=""),FALSE,'Input and Summary Results'!$D5146)</f>
        <v>0</v>
      </c>
      <c r="D5564" t="b">
        <f>IF(OR(B5564=0,'Input and Summary Results'!E5146=0),FALSE,'Input and Summary Results'!$E5146)</f>
        <v>0</v>
      </c>
      <c r="E5564" t="b">
        <f t="shared" si="290"/>
        <v>0</v>
      </c>
      <c r="F5564" t="b">
        <f t="shared" si="291"/>
        <v>0</v>
      </c>
      <c r="G5564" t="b">
        <f>IF('Input and Summary Results'!$J$4="yes",IF(C5564=FALSE,FALSE,IF('Data Transformation'!E5564&lt;$R$10,E5564,$R$10)),IF(C5564=FALSE,FALSE,IF(C5564&lt;$R$10,C5564,$R$10)))</f>
        <v>0</v>
      </c>
      <c r="H5564" t="b">
        <f>IF('Input and Summary Results'!$J$4="yes",'Data Transformation'!F5564,'Data Transformation'!D5564)</f>
        <v>0</v>
      </c>
      <c r="I5564" t="str">
        <f t="shared" si="289"/>
        <v/>
      </c>
    </row>
    <row r="5565" spans="2:9" x14ac:dyDescent="0.25">
      <c r="B5565" t="b">
        <f>IF('Input and Summary Results'!D5147=0,FALSE,'Input and Summary Results'!$B5147)</f>
        <v>0</v>
      </c>
      <c r="C5565" t="b">
        <f>IF(OR(B5565=0,'Input and Summary Results'!D5147=0,'Input and Summary Results'!D5147=""),FALSE,'Input and Summary Results'!$D5147)</f>
        <v>0</v>
      </c>
      <c r="D5565" t="b">
        <f>IF(OR(B5565=0,'Input and Summary Results'!E5147=0),FALSE,'Input and Summary Results'!$E5147)</f>
        <v>0</v>
      </c>
      <c r="E5565" t="b">
        <f t="shared" si="290"/>
        <v>0</v>
      </c>
      <c r="F5565" t="b">
        <f t="shared" si="291"/>
        <v>0</v>
      </c>
      <c r="G5565" t="b">
        <f>IF('Input and Summary Results'!$J$4="yes",IF(C5565=FALSE,FALSE,IF('Data Transformation'!E5565&lt;$R$10,E5565,$R$10)),IF(C5565=FALSE,FALSE,IF(C5565&lt;$R$10,C5565,$R$10)))</f>
        <v>0</v>
      </c>
      <c r="H5565" t="b">
        <f>IF('Input and Summary Results'!$J$4="yes",'Data Transformation'!F5565,'Data Transformation'!D5565)</f>
        <v>0</v>
      </c>
      <c r="I5565" t="str">
        <f t="shared" si="289"/>
        <v/>
      </c>
    </row>
    <row r="5566" spans="2:9" x14ac:dyDescent="0.25">
      <c r="B5566" t="b">
        <f>IF('Input and Summary Results'!D5148=0,FALSE,'Input and Summary Results'!$B5148)</f>
        <v>0</v>
      </c>
      <c r="C5566" t="b">
        <f>IF(OR(B5566=0,'Input and Summary Results'!D5148=0,'Input and Summary Results'!D5148=""),FALSE,'Input and Summary Results'!$D5148)</f>
        <v>0</v>
      </c>
      <c r="D5566" t="b">
        <f>IF(OR(B5566=0,'Input and Summary Results'!E5148=0),FALSE,'Input and Summary Results'!$E5148)</f>
        <v>0</v>
      </c>
      <c r="E5566" t="b">
        <f t="shared" si="290"/>
        <v>0</v>
      </c>
      <c r="F5566" t="b">
        <f t="shared" si="291"/>
        <v>0</v>
      </c>
      <c r="G5566" t="b">
        <f>IF('Input and Summary Results'!$J$4="yes",IF(C5566=FALSE,FALSE,IF('Data Transformation'!E5566&lt;$R$10,E5566,$R$10)),IF(C5566=FALSE,FALSE,IF(C5566&lt;$R$10,C5566,$R$10)))</f>
        <v>0</v>
      </c>
      <c r="H5566" t="b">
        <f>IF('Input and Summary Results'!$J$4="yes",'Data Transformation'!F5566,'Data Transformation'!D5566)</f>
        <v>0</v>
      </c>
      <c r="I5566" t="str">
        <f t="shared" si="289"/>
        <v/>
      </c>
    </row>
    <row r="5567" spans="2:9" x14ac:dyDescent="0.25">
      <c r="B5567" t="b">
        <f>IF('Input and Summary Results'!D5149=0,FALSE,'Input and Summary Results'!$B5149)</f>
        <v>0</v>
      </c>
      <c r="C5567" t="b">
        <f>IF(OR(B5567=0,'Input and Summary Results'!D5149=0,'Input and Summary Results'!D5149=""),FALSE,'Input and Summary Results'!$D5149)</f>
        <v>0</v>
      </c>
      <c r="D5567" t="b">
        <f>IF(OR(B5567=0,'Input and Summary Results'!E5149=0),FALSE,'Input and Summary Results'!$E5149)</f>
        <v>0</v>
      </c>
      <c r="E5567" t="b">
        <f t="shared" si="290"/>
        <v>0</v>
      </c>
      <c r="F5567" t="b">
        <f t="shared" si="291"/>
        <v>0</v>
      </c>
      <c r="G5567" t="b">
        <f>IF('Input and Summary Results'!$J$4="yes",IF(C5567=FALSE,FALSE,IF('Data Transformation'!E5567&lt;$R$10,E5567,$R$10)),IF(C5567=FALSE,FALSE,IF(C5567&lt;$R$10,C5567,$R$10)))</f>
        <v>0</v>
      </c>
      <c r="H5567" t="b">
        <f>IF('Input and Summary Results'!$J$4="yes",'Data Transformation'!F5567,'Data Transformation'!D5567)</f>
        <v>0</v>
      </c>
      <c r="I5567" t="str">
        <f t="shared" si="289"/>
        <v/>
      </c>
    </row>
    <row r="5568" spans="2:9" x14ac:dyDescent="0.25">
      <c r="B5568" t="b">
        <f>IF('Input and Summary Results'!D5150=0,FALSE,'Input and Summary Results'!$B5150)</f>
        <v>0</v>
      </c>
      <c r="C5568" t="b">
        <f>IF(OR(B5568=0,'Input and Summary Results'!D5150=0,'Input and Summary Results'!D5150=""),FALSE,'Input and Summary Results'!$D5150)</f>
        <v>0</v>
      </c>
      <c r="D5568" t="b">
        <f>IF(OR(B5568=0,'Input and Summary Results'!E5150=0),FALSE,'Input and Summary Results'!$E5150)</f>
        <v>0</v>
      </c>
      <c r="E5568" t="b">
        <f t="shared" si="290"/>
        <v>0</v>
      </c>
      <c r="F5568" t="b">
        <f t="shared" si="291"/>
        <v>0</v>
      </c>
      <c r="G5568" t="b">
        <f>IF('Input and Summary Results'!$J$4="yes",IF(C5568=FALSE,FALSE,IF('Data Transformation'!E5568&lt;$R$10,E5568,$R$10)),IF(C5568=FALSE,FALSE,IF(C5568&lt;$R$10,C5568,$R$10)))</f>
        <v>0</v>
      </c>
      <c r="H5568" t="b">
        <f>IF('Input and Summary Results'!$J$4="yes",'Data Transformation'!F5568,'Data Transformation'!D5568)</f>
        <v>0</v>
      </c>
      <c r="I5568" t="str">
        <f t="shared" si="289"/>
        <v/>
      </c>
    </row>
    <row r="5569" spans="2:9" x14ac:dyDescent="0.25">
      <c r="B5569" t="b">
        <f>IF('Input and Summary Results'!D5151=0,FALSE,'Input and Summary Results'!$B5151)</f>
        <v>0</v>
      </c>
      <c r="C5569" t="b">
        <f>IF(OR(B5569=0,'Input and Summary Results'!D5151=0,'Input and Summary Results'!D5151=""),FALSE,'Input and Summary Results'!$D5151)</f>
        <v>0</v>
      </c>
      <c r="D5569" t="b">
        <f>IF(OR(B5569=0,'Input and Summary Results'!E5151=0),FALSE,'Input and Summary Results'!$E5151)</f>
        <v>0</v>
      </c>
      <c r="E5569" t="b">
        <f t="shared" si="290"/>
        <v>0</v>
      </c>
      <c r="F5569" t="b">
        <f t="shared" si="291"/>
        <v>0</v>
      </c>
      <c r="G5569" t="b">
        <f>IF('Input and Summary Results'!$J$4="yes",IF(C5569=FALSE,FALSE,IF('Data Transformation'!E5569&lt;$R$10,E5569,$R$10)),IF(C5569=FALSE,FALSE,IF(C5569&lt;$R$10,C5569,$R$10)))</f>
        <v>0</v>
      </c>
      <c r="H5569" t="b">
        <f>IF('Input and Summary Results'!$J$4="yes",'Data Transformation'!F5569,'Data Transformation'!D5569)</f>
        <v>0</v>
      </c>
      <c r="I5569" t="str">
        <f t="shared" si="289"/>
        <v/>
      </c>
    </row>
    <row r="5570" spans="2:9" x14ac:dyDescent="0.25">
      <c r="B5570" t="b">
        <f>IF('Input and Summary Results'!D5152=0,FALSE,'Input and Summary Results'!$B5152)</f>
        <v>0</v>
      </c>
      <c r="C5570" t="b">
        <f>IF(OR(B5570=0,'Input and Summary Results'!D5152=0,'Input and Summary Results'!D5152=""),FALSE,'Input and Summary Results'!$D5152)</f>
        <v>0</v>
      </c>
      <c r="D5570" t="b">
        <f>IF(OR(B5570=0,'Input and Summary Results'!E5152=0),FALSE,'Input and Summary Results'!$E5152)</f>
        <v>0</v>
      </c>
      <c r="E5570" t="b">
        <f t="shared" si="290"/>
        <v>0</v>
      </c>
      <c r="F5570" t="b">
        <f t="shared" si="291"/>
        <v>0</v>
      </c>
      <c r="G5570" t="b">
        <f>IF('Input and Summary Results'!$J$4="yes",IF(C5570=FALSE,FALSE,IF('Data Transformation'!E5570&lt;$R$10,E5570,$R$10)),IF(C5570=FALSE,FALSE,IF(C5570&lt;$R$10,C5570,$R$10)))</f>
        <v>0</v>
      </c>
      <c r="H5570" t="b">
        <f>IF('Input and Summary Results'!$J$4="yes",'Data Transformation'!F5570,'Data Transformation'!D5570)</f>
        <v>0</v>
      </c>
      <c r="I5570" t="str">
        <f t="shared" si="289"/>
        <v/>
      </c>
    </row>
    <row r="5571" spans="2:9" x14ac:dyDescent="0.25">
      <c r="B5571" t="b">
        <f>IF('Input and Summary Results'!D5153=0,FALSE,'Input and Summary Results'!$B5153)</f>
        <v>0</v>
      </c>
      <c r="C5571" t="b">
        <f>IF(OR(B5571=0,'Input and Summary Results'!D5153=0,'Input and Summary Results'!D5153=""),FALSE,'Input and Summary Results'!$D5153)</f>
        <v>0</v>
      </c>
      <c r="D5571" t="b">
        <f>IF(OR(B5571=0,'Input and Summary Results'!E5153=0),FALSE,'Input and Summary Results'!$E5153)</f>
        <v>0</v>
      </c>
      <c r="E5571" t="b">
        <f t="shared" si="290"/>
        <v>0</v>
      </c>
      <c r="F5571" t="b">
        <f t="shared" si="291"/>
        <v>0</v>
      </c>
      <c r="G5571" t="b">
        <f>IF('Input and Summary Results'!$J$4="yes",IF(C5571=FALSE,FALSE,IF('Data Transformation'!E5571&lt;$R$10,E5571,$R$10)),IF(C5571=FALSE,FALSE,IF(C5571&lt;$R$10,C5571,$R$10)))</f>
        <v>0</v>
      </c>
      <c r="H5571" t="b">
        <f>IF('Input and Summary Results'!$J$4="yes",'Data Transformation'!F5571,'Data Transformation'!D5571)</f>
        <v>0</v>
      </c>
      <c r="I5571" t="str">
        <f t="shared" si="289"/>
        <v/>
      </c>
    </row>
    <row r="5572" spans="2:9" x14ac:dyDescent="0.25">
      <c r="B5572" t="b">
        <f>IF('Input and Summary Results'!D5154=0,FALSE,'Input and Summary Results'!$B5154)</f>
        <v>0</v>
      </c>
      <c r="C5572" t="b">
        <f>IF(OR(B5572=0,'Input and Summary Results'!D5154=0,'Input and Summary Results'!D5154=""),FALSE,'Input and Summary Results'!$D5154)</f>
        <v>0</v>
      </c>
      <c r="D5572" t="b">
        <f>IF(OR(B5572=0,'Input and Summary Results'!E5154=0),FALSE,'Input and Summary Results'!$E5154)</f>
        <v>0</v>
      </c>
      <c r="E5572" t="b">
        <f t="shared" si="290"/>
        <v>0</v>
      </c>
      <c r="F5572" t="b">
        <f t="shared" si="291"/>
        <v>0</v>
      </c>
      <c r="G5572" t="b">
        <f>IF('Input and Summary Results'!$J$4="yes",IF(C5572=FALSE,FALSE,IF('Data Transformation'!E5572&lt;$R$10,E5572,$R$10)),IF(C5572=FALSE,FALSE,IF(C5572&lt;$R$10,C5572,$R$10)))</f>
        <v>0</v>
      </c>
      <c r="H5572" t="b">
        <f>IF('Input and Summary Results'!$J$4="yes",'Data Transformation'!F5572,'Data Transformation'!D5572)</f>
        <v>0</v>
      </c>
      <c r="I5572" t="str">
        <f t="shared" si="289"/>
        <v/>
      </c>
    </row>
    <row r="5573" spans="2:9" x14ac:dyDescent="0.25">
      <c r="B5573" t="b">
        <f>IF('Input and Summary Results'!D5155=0,FALSE,'Input and Summary Results'!$B5155)</f>
        <v>0</v>
      </c>
      <c r="C5573" t="b">
        <f>IF(OR(B5573=0,'Input and Summary Results'!D5155=0,'Input and Summary Results'!D5155=""),FALSE,'Input and Summary Results'!$D5155)</f>
        <v>0</v>
      </c>
      <c r="D5573" t="b">
        <f>IF(OR(B5573=0,'Input and Summary Results'!E5155=0),FALSE,'Input and Summary Results'!$E5155)</f>
        <v>0</v>
      </c>
      <c r="E5573" t="b">
        <f t="shared" si="290"/>
        <v>0</v>
      </c>
      <c r="F5573" t="b">
        <f t="shared" si="291"/>
        <v>0</v>
      </c>
      <c r="G5573" t="b">
        <f>IF('Input and Summary Results'!$J$4="yes",IF(C5573=FALSE,FALSE,IF('Data Transformation'!E5573&lt;$R$10,E5573,$R$10)),IF(C5573=FALSE,FALSE,IF(C5573&lt;$R$10,C5573,$R$10)))</f>
        <v>0</v>
      </c>
      <c r="H5573" t="b">
        <f>IF('Input and Summary Results'!$J$4="yes",'Data Transformation'!F5573,'Data Transformation'!D5573)</f>
        <v>0</v>
      </c>
      <c r="I5573" t="str">
        <f t="shared" ref="I5573:I5636" si="292">IF(G5573=FALSE,"",B5573)</f>
        <v/>
      </c>
    </row>
    <row r="5574" spans="2:9" x14ac:dyDescent="0.25">
      <c r="B5574" t="b">
        <f>IF('Input and Summary Results'!D5156=0,FALSE,'Input and Summary Results'!$B5156)</f>
        <v>0</v>
      </c>
      <c r="C5574" t="b">
        <f>IF(OR(B5574=0,'Input and Summary Results'!D5156=0,'Input and Summary Results'!D5156=""),FALSE,'Input and Summary Results'!$D5156)</f>
        <v>0</v>
      </c>
      <c r="D5574" t="b">
        <f>IF(OR(B5574=0,'Input and Summary Results'!E5156=0),FALSE,'Input and Summary Results'!$E5156)</f>
        <v>0</v>
      </c>
      <c r="E5574" t="b">
        <f t="shared" si="290"/>
        <v>0</v>
      </c>
      <c r="F5574" t="b">
        <f t="shared" si="291"/>
        <v>0</v>
      </c>
      <c r="G5574" t="b">
        <f>IF('Input and Summary Results'!$J$4="yes",IF(C5574=FALSE,FALSE,IF('Data Transformation'!E5574&lt;$R$10,E5574,$R$10)),IF(C5574=FALSE,FALSE,IF(C5574&lt;$R$10,C5574,$R$10)))</f>
        <v>0</v>
      </c>
      <c r="H5574" t="b">
        <f>IF('Input and Summary Results'!$J$4="yes",'Data Transformation'!F5574,'Data Transformation'!D5574)</f>
        <v>0</v>
      </c>
      <c r="I5574" t="str">
        <f t="shared" si="292"/>
        <v/>
      </c>
    </row>
    <row r="5575" spans="2:9" x14ac:dyDescent="0.25">
      <c r="B5575" t="b">
        <f>IF('Input and Summary Results'!D5157=0,FALSE,'Input and Summary Results'!$B5157)</f>
        <v>0</v>
      </c>
      <c r="C5575" t="b">
        <f>IF(OR(B5575=0,'Input and Summary Results'!D5157=0,'Input and Summary Results'!D5157=""),FALSE,'Input and Summary Results'!$D5157)</f>
        <v>0</v>
      </c>
      <c r="D5575" t="b">
        <f>IF(OR(B5575=0,'Input and Summary Results'!E5157=0),FALSE,'Input and Summary Results'!$E5157)</f>
        <v>0</v>
      </c>
      <c r="E5575" t="b">
        <f t="shared" si="290"/>
        <v>0</v>
      </c>
      <c r="F5575" t="b">
        <f t="shared" si="291"/>
        <v>0</v>
      </c>
      <c r="G5575" t="b">
        <f>IF('Input and Summary Results'!$J$4="yes",IF(C5575=FALSE,FALSE,IF('Data Transformation'!E5575&lt;$R$10,E5575,$R$10)),IF(C5575=FALSE,FALSE,IF(C5575&lt;$R$10,C5575,$R$10)))</f>
        <v>0</v>
      </c>
      <c r="H5575" t="b">
        <f>IF('Input and Summary Results'!$J$4="yes",'Data Transformation'!F5575,'Data Transformation'!D5575)</f>
        <v>0</v>
      </c>
      <c r="I5575" t="str">
        <f t="shared" si="292"/>
        <v/>
      </c>
    </row>
    <row r="5576" spans="2:9" x14ac:dyDescent="0.25">
      <c r="B5576" t="b">
        <f>IF('Input and Summary Results'!D5158=0,FALSE,'Input and Summary Results'!$B5158)</f>
        <v>0</v>
      </c>
      <c r="C5576" t="b">
        <f>IF(OR(B5576=0,'Input and Summary Results'!D5158=0,'Input and Summary Results'!D5158=""),FALSE,'Input and Summary Results'!$D5158)</f>
        <v>0</v>
      </c>
      <c r="D5576" t="b">
        <f>IF(OR(B5576=0,'Input and Summary Results'!E5158=0),FALSE,'Input and Summary Results'!$E5158)</f>
        <v>0</v>
      </c>
      <c r="E5576" t="b">
        <f t="shared" si="290"/>
        <v>0</v>
      </c>
      <c r="F5576" t="b">
        <f t="shared" si="291"/>
        <v>0</v>
      </c>
      <c r="G5576" t="b">
        <f>IF('Input and Summary Results'!$J$4="yes",IF(C5576=FALSE,FALSE,IF('Data Transformation'!E5576&lt;$R$10,E5576,$R$10)),IF(C5576=FALSE,FALSE,IF(C5576&lt;$R$10,C5576,$R$10)))</f>
        <v>0</v>
      </c>
      <c r="H5576" t="b">
        <f>IF('Input and Summary Results'!$J$4="yes",'Data Transformation'!F5576,'Data Transformation'!D5576)</f>
        <v>0</v>
      </c>
      <c r="I5576" t="str">
        <f t="shared" si="292"/>
        <v/>
      </c>
    </row>
    <row r="5577" spans="2:9" x14ac:dyDescent="0.25">
      <c r="B5577" t="b">
        <f>IF('Input and Summary Results'!D5159=0,FALSE,'Input and Summary Results'!$B5159)</f>
        <v>0</v>
      </c>
      <c r="C5577" t="b">
        <f>IF(OR(B5577=0,'Input and Summary Results'!D5159=0,'Input and Summary Results'!D5159=""),FALSE,'Input and Summary Results'!$D5159)</f>
        <v>0</v>
      </c>
      <c r="D5577" t="b">
        <f>IF(OR(B5577=0,'Input and Summary Results'!E5159=0),FALSE,'Input and Summary Results'!$E5159)</f>
        <v>0</v>
      </c>
      <c r="E5577" t="b">
        <f t="shared" si="290"/>
        <v>0</v>
      </c>
      <c r="F5577" t="b">
        <f t="shared" si="291"/>
        <v>0</v>
      </c>
      <c r="G5577" t="b">
        <f>IF('Input and Summary Results'!$J$4="yes",IF(C5577=FALSE,FALSE,IF('Data Transformation'!E5577&lt;$R$10,E5577,$R$10)),IF(C5577=FALSE,FALSE,IF(C5577&lt;$R$10,C5577,$R$10)))</f>
        <v>0</v>
      </c>
      <c r="H5577" t="b">
        <f>IF('Input and Summary Results'!$J$4="yes",'Data Transformation'!F5577,'Data Transformation'!D5577)</f>
        <v>0</v>
      </c>
      <c r="I5577" t="str">
        <f t="shared" si="292"/>
        <v/>
      </c>
    </row>
    <row r="5578" spans="2:9" x14ac:dyDescent="0.25">
      <c r="B5578" t="b">
        <f>IF('Input and Summary Results'!D5160=0,FALSE,'Input and Summary Results'!$B5160)</f>
        <v>0</v>
      </c>
      <c r="C5578" t="b">
        <f>IF(OR(B5578=0,'Input and Summary Results'!D5160=0,'Input and Summary Results'!D5160=""),FALSE,'Input and Summary Results'!$D5160)</f>
        <v>0</v>
      </c>
      <c r="D5578" t="b">
        <f>IF(OR(B5578=0,'Input and Summary Results'!E5160=0),FALSE,'Input and Summary Results'!$E5160)</f>
        <v>0</v>
      </c>
      <c r="E5578" t="b">
        <f t="shared" si="290"/>
        <v>0</v>
      </c>
      <c r="F5578" t="b">
        <f t="shared" si="291"/>
        <v>0</v>
      </c>
      <c r="G5578" t="b">
        <f>IF('Input and Summary Results'!$J$4="yes",IF(C5578=FALSE,FALSE,IF('Data Transformation'!E5578&lt;$R$10,E5578,$R$10)),IF(C5578=FALSE,FALSE,IF(C5578&lt;$R$10,C5578,$R$10)))</f>
        <v>0</v>
      </c>
      <c r="H5578" t="b">
        <f>IF('Input and Summary Results'!$J$4="yes",'Data Transformation'!F5578,'Data Transformation'!D5578)</f>
        <v>0</v>
      </c>
      <c r="I5578" t="str">
        <f t="shared" si="292"/>
        <v/>
      </c>
    </row>
    <row r="5579" spans="2:9" x14ac:dyDescent="0.25">
      <c r="B5579" t="b">
        <f>IF('Input and Summary Results'!D5161=0,FALSE,'Input and Summary Results'!$B5161)</f>
        <v>0</v>
      </c>
      <c r="C5579" t="b">
        <f>IF(OR(B5579=0,'Input and Summary Results'!D5161=0,'Input and Summary Results'!D5161=""),FALSE,'Input and Summary Results'!$D5161)</f>
        <v>0</v>
      </c>
      <c r="D5579" t="b">
        <f>IF(OR(B5579=0,'Input and Summary Results'!E5161=0),FALSE,'Input and Summary Results'!$E5161)</f>
        <v>0</v>
      </c>
      <c r="E5579" t="b">
        <f t="shared" si="290"/>
        <v>0</v>
      </c>
      <c r="F5579" t="b">
        <f t="shared" si="291"/>
        <v>0</v>
      </c>
      <c r="G5579" t="b">
        <f>IF('Input and Summary Results'!$J$4="yes",IF(C5579=FALSE,FALSE,IF('Data Transformation'!E5579&lt;$R$10,E5579,$R$10)),IF(C5579=FALSE,FALSE,IF(C5579&lt;$R$10,C5579,$R$10)))</f>
        <v>0</v>
      </c>
      <c r="H5579" t="b">
        <f>IF('Input and Summary Results'!$J$4="yes",'Data Transformation'!F5579,'Data Transformation'!D5579)</f>
        <v>0</v>
      </c>
      <c r="I5579" t="str">
        <f t="shared" si="292"/>
        <v/>
      </c>
    </row>
    <row r="5580" spans="2:9" x14ac:dyDescent="0.25">
      <c r="B5580" t="b">
        <f>IF('Input and Summary Results'!D5162=0,FALSE,'Input and Summary Results'!$B5162)</f>
        <v>0</v>
      </c>
      <c r="C5580" t="b">
        <f>IF(OR(B5580=0,'Input and Summary Results'!D5162=0,'Input and Summary Results'!D5162=""),FALSE,'Input and Summary Results'!$D5162)</f>
        <v>0</v>
      </c>
      <c r="D5580" t="b">
        <f>IF(OR(B5580=0,'Input and Summary Results'!E5162=0),FALSE,'Input and Summary Results'!$E5162)</f>
        <v>0</v>
      </c>
      <c r="E5580" t="b">
        <f t="shared" si="290"/>
        <v>0</v>
      </c>
      <c r="F5580" t="b">
        <f t="shared" si="291"/>
        <v>0</v>
      </c>
      <c r="G5580" t="b">
        <f>IF('Input and Summary Results'!$J$4="yes",IF(C5580=FALSE,FALSE,IF('Data Transformation'!E5580&lt;$R$10,E5580,$R$10)),IF(C5580=FALSE,FALSE,IF(C5580&lt;$R$10,C5580,$R$10)))</f>
        <v>0</v>
      </c>
      <c r="H5580" t="b">
        <f>IF('Input and Summary Results'!$J$4="yes",'Data Transformation'!F5580,'Data Transformation'!D5580)</f>
        <v>0</v>
      </c>
      <c r="I5580" t="str">
        <f t="shared" si="292"/>
        <v/>
      </c>
    </row>
    <row r="5581" spans="2:9" x14ac:dyDescent="0.25">
      <c r="B5581" t="b">
        <f>IF('Input and Summary Results'!D5163=0,FALSE,'Input and Summary Results'!$B5163)</f>
        <v>0</v>
      </c>
      <c r="C5581" t="b">
        <f>IF(OR(B5581=0,'Input and Summary Results'!D5163=0,'Input and Summary Results'!D5163=""),FALSE,'Input and Summary Results'!$D5163)</f>
        <v>0</v>
      </c>
      <c r="D5581" t="b">
        <f>IF(OR(B5581=0,'Input and Summary Results'!E5163=0),FALSE,'Input and Summary Results'!$E5163)</f>
        <v>0</v>
      </c>
      <c r="E5581" t="b">
        <f t="shared" si="290"/>
        <v>0</v>
      </c>
      <c r="F5581" t="b">
        <f t="shared" si="291"/>
        <v>0</v>
      </c>
      <c r="G5581" t="b">
        <f>IF('Input and Summary Results'!$J$4="yes",IF(C5581=FALSE,FALSE,IF('Data Transformation'!E5581&lt;$R$10,E5581,$R$10)),IF(C5581=FALSE,FALSE,IF(C5581&lt;$R$10,C5581,$R$10)))</f>
        <v>0</v>
      </c>
      <c r="H5581" t="b">
        <f>IF('Input and Summary Results'!$J$4="yes",'Data Transformation'!F5581,'Data Transformation'!D5581)</f>
        <v>0</v>
      </c>
      <c r="I5581" t="str">
        <f t="shared" si="292"/>
        <v/>
      </c>
    </row>
    <row r="5582" spans="2:9" x14ac:dyDescent="0.25">
      <c r="B5582" t="b">
        <f>IF('Input and Summary Results'!D5164=0,FALSE,'Input and Summary Results'!$B5164)</f>
        <v>0</v>
      </c>
      <c r="C5582" t="b">
        <f>IF(OR(B5582=0,'Input and Summary Results'!D5164=0,'Input and Summary Results'!D5164=""),FALSE,'Input and Summary Results'!$D5164)</f>
        <v>0</v>
      </c>
      <c r="D5582" t="b">
        <f>IF(OR(B5582=0,'Input and Summary Results'!E5164=0),FALSE,'Input and Summary Results'!$E5164)</f>
        <v>0</v>
      </c>
      <c r="E5582" t="b">
        <f t="shared" si="290"/>
        <v>0</v>
      </c>
      <c r="F5582" t="b">
        <f t="shared" si="291"/>
        <v>0</v>
      </c>
      <c r="G5582" t="b">
        <f>IF('Input and Summary Results'!$J$4="yes",IF(C5582=FALSE,FALSE,IF('Data Transformation'!E5582&lt;$R$10,E5582,$R$10)),IF(C5582=FALSE,FALSE,IF(C5582&lt;$R$10,C5582,$R$10)))</f>
        <v>0</v>
      </c>
      <c r="H5582" t="b">
        <f>IF('Input and Summary Results'!$J$4="yes",'Data Transformation'!F5582,'Data Transformation'!D5582)</f>
        <v>0</v>
      </c>
      <c r="I5582" t="str">
        <f t="shared" si="292"/>
        <v/>
      </c>
    </row>
    <row r="5583" spans="2:9" x14ac:dyDescent="0.25">
      <c r="B5583" t="b">
        <f>IF('Input and Summary Results'!D5165=0,FALSE,'Input and Summary Results'!$B5165)</f>
        <v>0</v>
      </c>
      <c r="C5583" t="b">
        <f>IF(OR(B5583=0,'Input and Summary Results'!D5165=0,'Input and Summary Results'!D5165=""),FALSE,'Input and Summary Results'!$D5165)</f>
        <v>0</v>
      </c>
      <c r="D5583" t="b">
        <f>IF(OR(B5583=0,'Input and Summary Results'!E5165=0),FALSE,'Input and Summary Results'!$E5165)</f>
        <v>0</v>
      </c>
      <c r="E5583" t="b">
        <f t="shared" si="290"/>
        <v>0</v>
      </c>
      <c r="F5583" t="b">
        <f t="shared" si="291"/>
        <v>0</v>
      </c>
      <c r="G5583" t="b">
        <f>IF('Input and Summary Results'!$J$4="yes",IF(C5583=FALSE,FALSE,IF('Data Transformation'!E5583&lt;$R$10,E5583,$R$10)),IF(C5583=FALSE,FALSE,IF(C5583&lt;$R$10,C5583,$R$10)))</f>
        <v>0</v>
      </c>
      <c r="H5583" t="b">
        <f>IF('Input and Summary Results'!$J$4="yes",'Data Transformation'!F5583,'Data Transformation'!D5583)</f>
        <v>0</v>
      </c>
      <c r="I5583" t="str">
        <f t="shared" si="292"/>
        <v/>
      </c>
    </row>
    <row r="5584" spans="2:9" x14ac:dyDescent="0.25">
      <c r="B5584" t="b">
        <f>IF('Input and Summary Results'!D5166=0,FALSE,'Input and Summary Results'!$B5166)</f>
        <v>0</v>
      </c>
      <c r="C5584" t="b">
        <f>IF(OR(B5584=0,'Input and Summary Results'!D5166=0,'Input and Summary Results'!D5166=""),FALSE,'Input and Summary Results'!$D5166)</f>
        <v>0</v>
      </c>
      <c r="D5584" t="b">
        <f>IF(OR(B5584=0,'Input and Summary Results'!E5166=0),FALSE,'Input and Summary Results'!$E5166)</f>
        <v>0</v>
      </c>
      <c r="E5584" t="b">
        <f t="shared" si="290"/>
        <v>0</v>
      </c>
      <c r="F5584" t="b">
        <f t="shared" si="291"/>
        <v>0</v>
      </c>
      <c r="G5584" t="b">
        <f>IF('Input and Summary Results'!$J$4="yes",IF(C5584=FALSE,FALSE,IF('Data Transformation'!E5584&lt;$R$10,E5584,$R$10)),IF(C5584=FALSE,FALSE,IF(C5584&lt;$R$10,C5584,$R$10)))</f>
        <v>0</v>
      </c>
      <c r="H5584" t="b">
        <f>IF('Input and Summary Results'!$J$4="yes",'Data Transformation'!F5584,'Data Transformation'!D5584)</f>
        <v>0</v>
      </c>
      <c r="I5584" t="str">
        <f t="shared" si="292"/>
        <v/>
      </c>
    </row>
    <row r="5585" spans="2:9" x14ac:dyDescent="0.25">
      <c r="B5585" t="b">
        <f>IF('Input and Summary Results'!D5167=0,FALSE,'Input and Summary Results'!$B5167)</f>
        <v>0</v>
      </c>
      <c r="C5585" t="b">
        <f>IF(OR(B5585=0,'Input and Summary Results'!D5167=0,'Input and Summary Results'!D5167=""),FALSE,'Input and Summary Results'!$D5167)</f>
        <v>0</v>
      </c>
      <c r="D5585" t="b">
        <f>IF(OR(B5585=0,'Input and Summary Results'!E5167=0),FALSE,'Input and Summary Results'!$E5167)</f>
        <v>0</v>
      </c>
      <c r="E5585" t="b">
        <f t="shared" si="290"/>
        <v>0</v>
      </c>
      <c r="F5585" t="b">
        <f t="shared" si="291"/>
        <v>0</v>
      </c>
      <c r="G5585" t="b">
        <f>IF('Input and Summary Results'!$J$4="yes",IF(C5585=FALSE,FALSE,IF('Data Transformation'!E5585&lt;$R$10,E5585,$R$10)),IF(C5585=FALSE,FALSE,IF(C5585&lt;$R$10,C5585,$R$10)))</f>
        <v>0</v>
      </c>
      <c r="H5585" t="b">
        <f>IF('Input and Summary Results'!$J$4="yes",'Data Transformation'!F5585,'Data Transformation'!D5585)</f>
        <v>0</v>
      </c>
      <c r="I5585" t="str">
        <f t="shared" si="292"/>
        <v/>
      </c>
    </row>
    <row r="5586" spans="2:9" x14ac:dyDescent="0.25">
      <c r="B5586" t="b">
        <f>IF('Input and Summary Results'!D5168=0,FALSE,'Input and Summary Results'!$B5168)</f>
        <v>0</v>
      </c>
      <c r="C5586" t="b">
        <f>IF(OR(B5586=0,'Input and Summary Results'!D5168=0,'Input and Summary Results'!D5168=""),FALSE,'Input and Summary Results'!$D5168)</f>
        <v>0</v>
      </c>
      <c r="D5586" t="b">
        <f>IF(OR(B5586=0,'Input and Summary Results'!E5168=0),FALSE,'Input and Summary Results'!$E5168)</f>
        <v>0</v>
      </c>
      <c r="E5586" t="b">
        <f t="shared" si="290"/>
        <v>0</v>
      </c>
      <c r="F5586" t="b">
        <f t="shared" si="291"/>
        <v>0</v>
      </c>
      <c r="G5586" t="b">
        <f>IF('Input and Summary Results'!$J$4="yes",IF(C5586=FALSE,FALSE,IF('Data Transformation'!E5586&lt;$R$10,E5586,$R$10)),IF(C5586=FALSE,FALSE,IF(C5586&lt;$R$10,C5586,$R$10)))</f>
        <v>0</v>
      </c>
      <c r="H5586" t="b">
        <f>IF('Input and Summary Results'!$J$4="yes",'Data Transformation'!F5586,'Data Transformation'!D5586)</f>
        <v>0</v>
      </c>
      <c r="I5586" t="str">
        <f t="shared" si="292"/>
        <v/>
      </c>
    </row>
    <row r="5587" spans="2:9" x14ac:dyDescent="0.25">
      <c r="B5587" t="b">
        <f>IF('Input and Summary Results'!D5169=0,FALSE,'Input and Summary Results'!$B5169)</f>
        <v>0</v>
      </c>
      <c r="C5587" t="b">
        <f>IF(OR(B5587=0,'Input and Summary Results'!D5169=0,'Input and Summary Results'!D5169=""),FALSE,'Input and Summary Results'!$D5169)</f>
        <v>0</v>
      </c>
      <c r="D5587" t="b">
        <f>IF(OR(B5587=0,'Input and Summary Results'!E5169=0),FALSE,'Input and Summary Results'!$E5169)</f>
        <v>0</v>
      </c>
      <c r="E5587" t="b">
        <f t="shared" si="290"/>
        <v>0</v>
      </c>
      <c r="F5587" t="b">
        <f t="shared" si="291"/>
        <v>0</v>
      </c>
      <c r="G5587" t="b">
        <f>IF('Input and Summary Results'!$J$4="yes",IF(C5587=FALSE,FALSE,IF('Data Transformation'!E5587&lt;$R$10,E5587,$R$10)),IF(C5587=FALSE,FALSE,IF(C5587&lt;$R$10,C5587,$R$10)))</f>
        <v>0</v>
      </c>
      <c r="H5587" t="b">
        <f>IF('Input and Summary Results'!$J$4="yes",'Data Transformation'!F5587,'Data Transformation'!D5587)</f>
        <v>0</v>
      </c>
      <c r="I5587" t="str">
        <f t="shared" si="292"/>
        <v/>
      </c>
    </row>
    <row r="5588" spans="2:9" x14ac:dyDescent="0.25">
      <c r="B5588" t="b">
        <f>IF('Input and Summary Results'!D5170=0,FALSE,'Input and Summary Results'!$B5170)</f>
        <v>0</v>
      </c>
      <c r="C5588" t="b">
        <f>IF(OR(B5588=0,'Input and Summary Results'!D5170=0,'Input and Summary Results'!D5170=""),FALSE,'Input and Summary Results'!$D5170)</f>
        <v>0</v>
      </c>
      <c r="D5588" t="b">
        <f>IF(OR(B5588=0,'Input and Summary Results'!E5170=0),FALSE,'Input and Summary Results'!$E5170)</f>
        <v>0</v>
      </c>
      <c r="E5588" t="b">
        <f t="shared" si="290"/>
        <v>0</v>
      </c>
      <c r="F5588" t="b">
        <f t="shared" si="291"/>
        <v>0</v>
      </c>
      <c r="G5588" t="b">
        <f>IF('Input and Summary Results'!$J$4="yes",IF(C5588=FALSE,FALSE,IF('Data Transformation'!E5588&lt;$R$10,E5588,$R$10)),IF(C5588=FALSE,FALSE,IF(C5588&lt;$R$10,C5588,$R$10)))</f>
        <v>0</v>
      </c>
      <c r="H5588" t="b">
        <f>IF('Input and Summary Results'!$J$4="yes",'Data Transformation'!F5588,'Data Transformation'!D5588)</f>
        <v>0</v>
      </c>
      <c r="I5588" t="str">
        <f t="shared" si="292"/>
        <v/>
      </c>
    </row>
    <row r="5589" spans="2:9" x14ac:dyDescent="0.25">
      <c r="B5589" t="b">
        <f>IF('Input and Summary Results'!D5171=0,FALSE,'Input and Summary Results'!$B5171)</f>
        <v>0</v>
      </c>
      <c r="C5589" t="b">
        <f>IF(OR(B5589=0,'Input and Summary Results'!D5171=0,'Input and Summary Results'!D5171=""),FALSE,'Input and Summary Results'!$D5171)</f>
        <v>0</v>
      </c>
      <c r="D5589" t="b">
        <f>IF(OR(B5589=0,'Input and Summary Results'!E5171=0),FALSE,'Input and Summary Results'!$E5171)</f>
        <v>0</v>
      </c>
      <c r="E5589" t="b">
        <f t="shared" si="290"/>
        <v>0</v>
      </c>
      <c r="F5589" t="b">
        <f t="shared" si="291"/>
        <v>0</v>
      </c>
      <c r="G5589" t="b">
        <f>IF('Input and Summary Results'!$J$4="yes",IF(C5589=FALSE,FALSE,IF('Data Transformation'!E5589&lt;$R$10,E5589,$R$10)),IF(C5589=FALSE,FALSE,IF(C5589&lt;$R$10,C5589,$R$10)))</f>
        <v>0</v>
      </c>
      <c r="H5589" t="b">
        <f>IF('Input and Summary Results'!$J$4="yes",'Data Transformation'!F5589,'Data Transformation'!D5589)</f>
        <v>0</v>
      </c>
      <c r="I5589" t="str">
        <f t="shared" si="292"/>
        <v/>
      </c>
    </row>
    <row r="5590" spans="2:9" x14ac:dyDescent="0.25">
      <c r="B5590" t="b">
        <f>IF('Input and Summary Results'!D5172=0,FALSE,'Input and Summary Results'!$B5172)</f>
        <v>0</v>
      </c>
      <c r="C5590" t="b">
        <f>IF(OR(B5590=0,'Input and Summary Results'!D5172=0,'Input and Summary Results'!D5172=""),FALSE,'Input and Summary Results'!$D5172)</f>
        <v>0</v>
      </c>
      <c r="D5590" t="b">
        <f>IF(OR(B5590=0,'Input and Summary Results'!E5172=0),FALSE,'Input and Summary Results'!$E5172)</f>
        <v>0</v>
      </c>
      <c r="E5590" t="b">
        <f t="shared" si="290"/>
        <v>0</v>
      </c>
      <c r="F5590" t="b">
        <f t="shared" si="291"/>
        <v>0</v>
      </c>
      <c r="G5590" t="b">
        <f>IF('Input and Summary Results'!$J$4="yes",IF(C5590=FALSE,FALSE,IF('Data Transformation'!E5590&lt;$R$10,E5590,$R$10)),IF(C5590=FALSE,FALSE,IF(C5590&lt;$R$10,C5590,$R$10)))</f>
        <v>0</v>
      </c>
      <c r="H5590" t="b">
        <f>IF('Input and Summary Results'!$J$4="yes",'Data Transformation'!F5590,'Data Transformation'!D5590)</f>
        <v>0</v>
      </c>
      <c r="I5590" t="str">
        <f t="shared" si="292"/>
        <v/>
      </c>
    </row>
    <row r="5591" spans="2:9" x14ac:dyDescent="0.25">
      <c r="B5591" t="b">
        <f>IF('Input and Summary Results'!D5173=0,FALSE,'Input and Summary Results'!$B5173)</f>
        <v>0</v>
      </c>
      <c r="C5591" t="b">
        <f>IF(OR(B5591=0,'Input and Summary Results'!D5173=0,'Input and Summary Results'!D5173=""),FALSE,'Input and Summary Results'!$D5173)</f>
        <v>0</v>
      </c>
      <c r="D5591" t="b">
        <f>IF(OR(B5591=0,'Input and Summary Results'!E5173=0),FALSE,'Input and Summary Results'!$E5173)</f>
        <v>0</v>
      </c>
      <c r="E5591" t="b">
        <f t="shared" si="290"/>
        <v>0</v>
      </c>
      <c r="F5591" t="b">
        <f t="shared" si="291"/>
        <v>0</v>
      </c>
      <c r="G5591" t="b">
        <f>IF('Input and Summary Results'!$J$4="yes",IF(C5591=FALSE,FALSE,IF('Data Transformation'!E5591&lt;$R$10,E5591,$R$10)),IF(C5591=FALSE,FALSE,IF(C5591&lt;$R$10,C5591,$R$10)))</f>
        <v>0</v>
      </c>
      <c r="H5591" t="b">
        <f>IF('Input and Summary Results'!$J$4="yes",'Data Transformation'!F5591,'Data Transformation'!D5591)</f>
        <v>0</v>
      </c>
      <c r="I5591" t="str">
        <f t="shared" si="292"/>
        <v/>
      </c>
    </row>
    <row r="5592" spans="2:9" x14ac:dyDescent="0.25">
      <c r="B5592" t="b">
        <f>IF('Input and Summary Results'!D5174=0,FALSE,'Input and Summary Results'!$B5174)</f>
        <v>0</v>
      </c>
      <c r="C5592" t="b">
        <f>IF(OR(B5592=0,'Input and Summary Results'!D5174=0,'Input and Summary Results'!D5174=""),FALSE,'Input and Summary Results'!$D5174)</f>
        <v>0</v>
      </c>
      <c r="D5592" t="b">
        <f>IF(OR(B5592=0,'Input and Summary Results'!E5174=0),FALSE,'Input and Summary Results'!$E5174)</f>
        <v>0</v>
      </c>
      <c r="E5592" t="b">
        <f t="shared" si="290"/>
        <v>0</v>
      </c>
      <c r="F5592" t="b">
        <f t="shared" si="291"/>
        <v>0</v>
      </c>
      <c r="G5592" t="b">
        <f>IF('Input and Summary Results'!$J$4="yes",IF(C5592=FALSE,FALSE,IF('Data Transformation'!E5592&lt;$R$10,E5592,$R$10)),IF(C5592=FALSE,FALSE,IF(C5592&lt;$R$10,C5592,$R$10)))</f>
        <v>0</v>
      </c>
      <c r="H5592" t="b">
        <f>IF('Input and Summary Results'!$J$4="yes",'Data Transformation'!F5592,'Data Transformation'!D5592)</f>
        <v>0</v>
      </c>
      <c r="I5592" t="str">
        <f t="shared" si="292"/>
        <v/>
      </c>
    </row>
    <row r="5593" spans="2:9" x14ac:dyDescent="0.25">
      <c r="B5593" t="b">
        <f>IF('Input and Summary Results'!D5175=0,FALSE,'Input and Summary Results'!$B5175)</f>
        <v>0</v>
      </c>
      <c r="C5593" t="b">
        <f>IF(OR(B5593=0,'Input and Summary Results'!D5175=0,'Input and Summary Results'!D5175=""),FALSE,'Input and Summary Results'!$D5175)</f>
        <v>0</v>
      </c>
      <c r="D5593" t="b">
        <f>IF(OR(B5593=0,'Input and Summary Results'!E5175=0),FALSE,'Input and Summary Results'!$E5175)</f>
        <v>0</v>
      </c>
      <c r="E5593" t="b">
        <f t="shared" si="290"/>
        <v>0</v>
      </c>
      <c r="F5593" t="b">
        <f t="shared" si="291"/>
        <v>0</v>
      </c>
      <c r="G5593" t="b">
        <f>IF('Input and Summary Results'!$J$4="yes",IF(C5593=FALSE,FALSE,IF('Data Transformation'!E5593&lt;$R$10,E5593,$R$10)),IF(C5593=FALSE,FALSE,IF(C5593&lt;$R$10,C5593,$R$10)))</f>
        <v>0</v>
      </c>
      <c r="H5593" t="b">
        <f>IF('Input and Summary Results'!$J$4="yes",'Data Transformation'!F5593,'Data Transformation'!D5593)</f>
        <v>0</v>
      </c>
      <c r="I5593" t="str">
        <f t="shared" si="292"/>
        <v/>
      </c>
    </row>
    <row r="5594" spans="2:9" x14ac:dyDescent="0.25">
      <c r="B5594" t="b">
        <f>IF('Input and Summary Results'!D5176=0,FALSE,'Input and Summary Results'!$B5176)</f>
        <v>0</v>
      </c>
      <c r="C5594" t="b">
        <f>IF(OR(B5594=0,'Input and Summary Results'!D5176=0,'Input and Summary Results'!D5176=""),FALSE,'Input and Summary Results'!$D5176)</f>
        <v>0</v>
      </c>
      <c r="D5594" t="b">
        <f>IF(OR(B5594=0,'Input and Summary Results'!E5176=0),FALSE,'Input and Summary Results'!$E5176)</f>
        <v>0</v>
      </c>
      <c r="E5594" t="b">
        <f t="shared" si="290"/>
        <v>0</v>
      </c>
      <c r="F5594" t="b">
        <f t="shared" si="291"/>
        <v>0</v>
      </c>
      <c r="G5594" t="b">
        <f>IF('Input and Summary Results'!$J$4="yes",IF(C5594=FALSE,FALSE,IF('Data Transformation'!E5594&lt;$R$10,E5594,$R$10)),IF(C5594=FALSE,FALSE,IF(C5594&lt;$R$10,C5594,$R$10)))</f>
        <v>0</v>
      </c>
      <c r="H5594" t="b">
        <f>IF('Input and Summary Results'!$J$4="yes",'Data Transformation'!F5594,'Data Transformation'!D5594)</f>
        <v>0</v>
      </c>
      <c r="I5594" t="str">
        <f t="shared" si="292"/>
        <v/>
      </c>
    </row>
    <row r="5595" spans="2:9" x14ac:dyDescent="0.25">
      <c r="B5595" t="b">
        <f>IF('Input and Summary Results'!D5177=0,FALSE,'Input and Summary Results'!$B5177)</f>
        <v>0</v>
      </c>
      <c r="C5595" t="b">
        <f>IF(OR(B5595=0,'Input and Summary Results'!D5177=0,'Input and Summary Results'!D5177=""),FALSE,'Input and Summary Results'!$D5177)</f>
        <v>0</v>
      </c>
      <c r="D5595" t="b">
        <f>IF(OR(B5595=0,'Input and Summary Results'!E5177=0),FALSE,'Input and Summary Results'!$E5177)</f>
        <v>0</v>
      </c>
      <c r="E5595" t="b">
        <f t="shared" si="290"/>
        <v>0</v>
      </c>
      <c r="F5595" t="b">
        <f t="shared" si="291"/>
        <v>0</v>
      </c>
      <c r="G5595" t="b">
        <f>IF('Input and Summary Results'!$J$4="yes",IF(C5595=FALSE,FALSE,IF('Data Transformation'!E5595&lt;$R$10,E5595,$R$10)),IF(C5595=FALSE,FALSE,IF(C5595&lt;$R$10,C5595,$R$10)))</f>
        <v>0</v>
      </c>
      <c r="H5595" t="b">
        <f>IF('Input and Summary Results'!$J$4="yes",'Data Transformation'!F5595,'Data Transformation'!D5595)</f>
        <v>0</v>
      </c>
      <c r="I5595" t="str">
        <f t="shared" si="292"/>
        <v/>
      </c>
    </row>
    <row r="5596" spans="2:9" x14ac:dyDescent="0.25">
      <c r="B5596" t="b">
        <f>IF('Input and Summary Results'!D5178=0,FALSE,'Input and Summary Results'!$B5178)</f>
        <v>0</v>
      </c>
      <c r="C5596" t="b">
        <f>IF(OR(B5596=0,'Input and Summary Results'!D5178=0,'Input and Summary Results'!D5178=""),FALSE,'Input and Summary Results'!$D5178)</f>
        <v>0</v>
      </c>
      <c r="D5596" t="b">
        <f>IF(OR(B5596=0,'Input and Summary Results'!E5178=0),FALSE,'Input and Summary Results'!$E5178)</f>
        <v>0</v>
      </c>
      <c r="E5596" t="b">
        <f t="shared" si="290"/>
        <v>0</v>
      </c>
      <c r="F5596" t="b">
        <f t="shared" si="291"/>
        <v>0</v>
      </c>
      <c r="G5596" t="b">
        <f>IF('Input and Summary Results'!$J$4="yes",IF(C5596=FALSE,FALSE,IF('Data Transformation'!E5596&lt;$R$10,E5596,$R$10)),IF(C5596=FALSE,FALSE,IF(C5596&lt;$R$10,C5596,$R$10)))</f>
        <v>0</v>
      </c>
      <c r="H5596" t="b">
        <f>IF('Input and Summary Results'!$J$4="yes",'Data Transformation'!F5596,'Data Transformation'!D5596)</f>
        <v>0</v>
      </c>
      <c r="I5596" t="str">
        <f t="shared" si="292"/>
        <v/>
      </c>
    </row>
    <row r="5597" spans="2:9" x14ac:dyDescent="0.25">
      <c r="B5597" t="b">
        <f>IF('Input and Summary Results'!D5179=0,FALSE,'Input and Summary Results'!$B5179)</f>
        <v>0</v>
      </c>
      <c r="C5597" t="b">
        <f>IF(OR(B5597=0,'Input and Summary Results'!D5179=0,'Input and Summary Results'!D5179=""),FALSE,'Input and Summary Results'!$D5179)</f>
        <v>0</v>
      </c>
      <c r="D5597" t="b">
        <f>IF(OR(B5597=0,'Input and Summary Results'!E5179=0),FALSE,'Input and Summary Results'!$E5179)</f>
        <v>0</v>
      </c>
      <c r="E5597" t="b">
        <f t="shared" si="290"/>
        <v>0</v>
      </c>
      <c r="F5597" t="b">
        <f t="shared" si="291"/>
        <v>0</v>
      </c>
      <c r="G5597" t="b">
        <f>IF('Input and Summary Results'!$J$4="yes",IF(C5597=FALSE,FALSE,IF('Data Transformation'!E5597&lt;$R$10,E5597,$R$10)),IF(C5597=FALSE,FALSE,IF(C5597&lt;$R$10,C5597,$R$10)))</f>
        <v>0</v>
      </c>
      <c r="H5597" t="b">
        <f>IF('Input and Summary Results'!$J$4="yes",'Data Transformation'!F5597,'Data Transformation'!D5597)</f>
        <v>0</v>
      </c>
      <c r="I5597" t="str">
        <f t="shared" si="292"/>
        <v/>
      </c>
    </row>
    <row r="5598" spans="2:9" x14ac:dyDescent="0.25">
      <c r="B5598" t="b">
        <f>IF('Input and Summary Results'!D5180=0,FALSE,'Input and Summary Results'!$B5180)</f>
        <v>0</v>
      </c>
      <c r="C5598" t="b">
        <f>IF(OR(B5598=0,'Input and Summary Results'!D5180=0,'Input and Summary Results'!D5180=""),FALSE,'Input and Summary Results'!$D5180)</f>
        <v>0</v>
      </c>
      <c r="D5598" t="b">
        <f>IF(OR(B5598=0,'Input and Summary Results'!E5180=0),FALSE,'Input and Summary Results'!$E5180)</f>
        <v>0</v>
      </c>
      <c r="E5598" t="b">
        <f t="shared" si="290"/>
        <v>0</v>
      </c>
      <c r="F5598" t="b">
        <f t="shared" si="291"/>
        <v>0</v>
      </c>
      <c r="G5598" t="b">
        <f>IF('Input and Summary Results'!$J$4="yes",IF(C5598=FALSE,FALSE,IF('Data Transformation'!E5598&lt;$R$10,E5598,$R$10)),IF(C5598=FALSE,FALSE,IF(C5598&lt;$R$10,C5598,$R$10)))</f>
        <v>0</v>
      </c>
      <c r="H5598" t="b">
        <f>IF('Input and Summary Results'!$J$4="yes",'Data Transformation'!F5598,'Data Transformation'!D5598)</f>
        <v>0</v>
      </c>
      <c r="I5598" t="str">
        <f t="shared" si="292"/>
        <v/>
      </c>
    </row>
    <row r="5599" spans="2:9" x14ac:dyDescent="0.25">
      <c r="B5599" t="b">
        <f>IF('Input and Summary Results'!D5181=0,FALSE,'Input and Summary Results'!$B5181)</f>
        <v>0</v>
      </c>
      <c r="C5599" t="b">
        <f>IF(OR(B5599=0,'Input and Summary Results'!D5181=0,'Input and Summary Results'!D5181=""),FALSE,'Input and Summary Results'!$D5181)</f>
        <v>0</v>
      </c>
      <c r="D5599" t="b">
        <f>IF(OR(B5599=0,'Input and Summary Results'!E5181=0),FALSE,'Input and Summary Results'!$E5181)</f>
        <v>0</v>
      </c>
      <c r="E5599" t="b">
        <f t="shared" si="290"/>
        <v>0</v>
      </c>
      <c r="F5599" t="b">
        <f t="shared" si="291"/>
        <v>0</v>
      </c>
      <c r="G5599" t="b">
        <f>IF('Input and Summary Results'!$J$4="yes",IF(C5599=FALSE,FALSE,IF('Data Transformation'!E5599&lt;$R$10,E5599,$R$10)),IF(C5599=FALSE,FALSE,IF(C5599&lt;$R$10,C5599,$R$10)))</f>
        <v>0</v>
      </c>
      <c r="H5599" t="b">
        <f>IF('Input and Summary Results'!$J$4="yes",'Data Transformation'!F5599,'Data Transformation'!D5599)</f>
        <v>0</v>
      </c>
      <c r="I5599" t="str">
        <f t="shared" si="292"/>
        <v/>
      </c>
    </row>
    <row r="5600" spans="2:9" x14ac:dyDescent="0.25">
      <c r="B5600" t="b">
        <f>IF('Input and Summary Results'!D5182=0,FALSE,'Input and Summary Results'!$B5182)</f>
        <v>0</v>
      </c>
      <c r="C5600" t="b">
        <f>IF(OR(B5600=0,'Input and Summary Results'!D5182=0,'Input and Summary Results'!D5182=""),FALSE,'Input and Summary Results'!$D5182)</f>
        <v>0</v>
      </c>
      <c r="D5600" t="b">
        <f>IF(OR(B5600=0,'Input and Summary Results'!E5182=0),FALSE,'Input and Summary Results'!$E5182)</f>
        <v>0</v>
      </c>
      <c r="E5600" t="b">
        <f t="shared" si="290"/>
        <v>0</v>
      </c>
      <c r="F5600" t="b">
        <f t="shared" si="291"/>
        <v>0</v>
      </c>
      <c r="G5600" t="b">
        <f>IF('Input and Summary Results'!$J$4="yes",IF(C5600=FALSE,FALSE,IF('Data Transformation'!E5600&lt;$R$10,E5600,$R$10)),IF(C5600=FALSE,FALSE,IF(C5600&lt;$R$10,C5600,$R$10)))</f>
        <v>0</v>
      </c>
      <c r="H5600" t="b">
        <f>IF('Input and Summary Results'!$J$4="yes",'Data Transformation'!F5600,'Data Transformation'!D5600)</f>
        <v>0</v>
      </c>
      <c r="I5600" t="str">
        <f t="shared" si="292"/>
        <v/>
      </c>
    </row>
    <row r="5601" spans="2:9" x14ac:dyDescent="0.25">
      <c r="B5601" t="b">
        <f>IF('Input and Summary Results'!D5183=0,FALSE,'Input and Summary Results'!$B5183)</f>
        <v>0</v>
      </c>
      <c r="C5601" t="b">
        <f>IF(OR(B5601=0,'Input and Summary Results'!D5183=0,'Input and Summary Results'!D5183=""),FALSE,'Input and Summary Results'!$D5183)</f>
        <v>0</v>
      </c>
      <c r="D5601" t="b">
        <f>IF(OR(B5601=0,'Input and Summary Results'!E5183=0),FALSE,'Input and Summary Results'!$E5183)</f>
        <v>0</v>
      </c>
      <c r="E5601" t="b">
        <f t="shared" si="290"/>
        <v>0</v>
      </c>
      <c r="F5601" t="b">
        <f t="shared" si="291"/>
        <v>0</v>
      </c>
      <c r="G5601" t="b">
        <f>IF('Input and Summary Results'!$J$4="yes",IF(C5601=FALSE,FALSE,IF('Data Transformation'!E5601&lt;$R$10,E5601,$R$10)),IF(C5601=FALSE,FALSE,IF(C5601&lt;$R$10,C5601,$R$10)))</f>
        <v>0</v>
      </c>
      <c r="H5601" t="b">
        <f>IF('Input and Summary Results'!$J$4="yes",'Data Transformation'!F5601,'Data Transformation'!D5601)</f>
        <v>0</v>
      </c>
      <c r="I5601" t="str">
        <f t="shared" si="292"/>
        <v/>
      </c>
    </row>
    <row r="5602" spans="2:9" x14ac:dyDescent="0.25">
      <c r="B5602" t="b">
        <f>IF('Input and Summary Results'!D5184=0,FALSE,'Input and Summary Results'!$B5184)</f>
        <v>0</v>
      </c>
      <c r="C5602" t="b">
        <f>IF(OR(B5602=0,'Input and Summary Results'!D5184=0,'Input and Summary Results'!D5184=""),FALSE,'Input and Summary Results'!$D5184)</f>
        <v>0</v>
      </c>
      <c r="D5602" t="b">
        <f>IF(OR(B5602=0,'Input and Summary Results'!E5184=0),FALSE,'Input and Summary Results'!$E5184)</f>
        <v>0</v>
      </c>
      <c r="E5602" t="b">
        <f t="shared" si="290"/>
        <v>0</v>
      </c>
      <c r="F5602" t="b">
        <f t="shared" si="291"/>
        <v>0</v>
      </c>
      <c r="G5602" t="b">
        <f>IF('Input and Summary Results'!$J$4="yes",IF(C5602=FALSE,FALSE,IF('Data Transformation'!E5602&lt;$R$10,E5602,$R$10)),IF(C5602=FALSE,FALSE,IF(C5602&lt;$R$10,C5602,$R$10)))</f>
        <v>0</v>
      </c>
      <c r="H5602" t="b">
        <f>IF('Input and Summary Results'!$J$4="yes",'Data Transformation'!F5602,'Data Transformation'!D5602)</f>
        <v>0</v>
      </c>
      <c r="I5602" t="str">
        <f t="shared" si="292"/>
        <v/>
      </c>
    </row>
    <row r="5603" spans="2:9" x14ac:dyDescent="0.25">
      <c r="B5603" t="b">
        <f>IF('Input and Summary Results'!D5185=0,FALSE,'Input and Summary Results'!$B5185)</f>
        <v>0</v>
      </c>
      <c r="C5603" t="b">
        <f>IF(OR(B5603=0,'Input and Summary Results'!D5185=0,'Input and Summary Results'!D5185=""),FALSE,'Input and Summary Results'!$D5185)</f>
        <v>0</v>
      </c>
      <c r="D5603" t="b">
        <f>IF(OR(B5603=0,'Input and Summary Results'!E5185=0),FALSE,'Input and Summary Results'!$E5185)</f>
        <v>0</v>
      </c>
      <c r="E5603" t="b">
        <f t="shared" si="290"/>
        <v>0</v>
      </c>
      <c r="F5603" t="b">
        <f t="shared" si="291"/>
        <v>0</v>
      </c>
      <c r="G5603" t="b">
        <f>IF('Input and Summary Results'!$J$4="yes",IF(C5603=FALSE,FALSE,IF('Data Transformation'!E5603&lt;$R$10,E5603,$R$10)),IF(C5603=FALSE,FALSE,IF(C5603&lt;$R$10,C5603,$R$10)))</f>
        <v>0</v>
      </c>
      <c r="H5603" t="b">
        <f>IF('Input and Summary Results'!$J$4="yes",'Data Transformation'!F5603,'Data Transformation'!D5603)</f>
        <v>0</v>
      </c>
      <c r="I5603" t="str">
        <f t="shared" si="292"/>
        <v/>
      </c>
    </row>
    <row r="5604" spans="2:9" x14ac:dyDescent="0.25">
      <c r="B5604" t="b">
        <f>IF('Input and Summary Results'!D5186=0,FALSE,'Input and Summary Results'!$B5186)</f>
        <v>0</v>
      </c>
      <c r="C5604" t="b">
        <f>IF(OR(B5604=0,'Input and Summary Results'!D5186=0,'Input and Summary Results'!D5186=""),FALSE,'Input and Summary Results'!$D5186)</f>
        <v>0</v>
      </c>
      <c r="D5604" t="b">
        <f>IF(OR(B5604=0,'Input and Summary Results'!E5186=0),FALSE,'Input and Summary Results'!$E5186)</f>
        <v>0</v>
      </c>
      <c r="E5604" t="b">
        <f t="shared" si="290"/>
        <v>0</v>
      </c>
      <c r="F5604" t="b">
        <f t="shared" si="291"/>
        <v>0</v>
      </c>
      <c r="G5604" t="b">
        <f>IF('Input and Summary Results'!$J$4="yes",IF(C5604=FALSE,FALSE,IF('Data Transformation'!E5604&lt;$R$10,E5604,$R$10)),IF(C5604=FALSE,FALSE,IF(C5604&lt;$R$10,C5604,$R$10)))</f>
        <v>0</v>
      </c>
      <c r="H5604" t="b">
        <f>IF('Input and Summary Results'!$J$4="yes",'Data Transformation'!F5604,'Data Transformation'!D5604)</f>
        <v>0</v>
      </c>
      <c r="I5604" t="str">
        <f t="shared" si="292"/>
        <v/>
      </c>
    </row>
    <row r="5605" spans="2:9" x14ac:dyDescent="0.25">
      <c r="B5605" t="b">
        <f>IF('Input and Summary Results'!D5187=0,FALSE,'Input and Summary Results'!$B5187)</f>
        <v>0</v>
      </c>
      <c r="C5605" t="b">
        <f>IF(OR(B5605=0,'Input and Summary Results'!D5187=0,'Input and Summary Results'!D5187=""),FALSE,'Input and Summary Results'!$D5187)</f>
        <v>0</v>
      </c>
      <c r="D5605" t="b">
        <f>IF(OR(B5605=0,'Input and Summary Results'!E5187=0),FALSE,'Input and Summary Results'!$E5187)</f>
        <v>0</v>
      </c>
      <c r="E5605" t="b">
        <f t="shared" si="290"/>
        <v>0</v>
      </c>
      <c r="F5605" t="b">
        <f t="shared" si="291"/>
        <v>0</v>
      </c>
      <c r="G5605" t="b">
        <f>IF('Input and Summary Results'!$J$4="yes",IF(C5605=FALSE,FALSE,IF('Data Transformation'!E5605&lt;$R$10,E5605,$R$10)),IF(C5605=FALSE,FALSE,IF(C5605&lt;$R$10,C5605,$R$10)))</f>
        <v>0</v>
      </c>
      <c r="H5605" t="b">
        <f>IF('Input and Summary Results'!$J$4="yes",'Data Transformation'!F5605,'Data Transformation'!D5605)</f>
        <v>0</v>
      </c>
      <c r="I5605" t="str">
        <f t="shared" si="292"/>
        <v/>
      </c>
    </row>
    <row r="5606" spans="2:9" x14ac:dyDescent="0.25">
      <c r="B5606" t="b">
        <f>IF('Input and Summary Results'!D5188=0,FALSE,'Input and Summary Results'!$B5188)</f>
        <v>0</v>
      </c>
      <c r="C5606" t="b">
        <f>IF(OR(B5606=0,'Input and Summary Results'!D5188=0,'Input and Summary Results'!D5188=""),FALSE,'Input and Summary Results'!$D5188)</f>
        <v>0</v>
      </c>
      <c r="D5606" t="b">
        <f>IF(OR(B5606=0,'Input and Summary Results'!E5188=0),FALSE,'Input and Summary Results'!$E5188)</f>
        <v>0</v>
      </c>
      <c r="E5606" t="b">
        <f t="shared" si="290"/>
        <v>0</v>
      </c>
      <c r="F5606" t="b">
        <f t="shared" si="291"/>
        <v>0</v>
      </c>
      <c r="G5606" t="b">
        <f>IF('Input and Summary Results'!$J$4="yes",IF(C5606=FALSE,FALSE,IF('Data Transformation'!E5606&lt;$R$10,E5606,$R$10)),IF(C5606=FALSE,FALSE,IF(C5606&lt;$R$10,C5606,$R$10)))</f>
        <v>0</v>
      </c>
      <c r="H5606" t="b">
        <f>IF('Input and Summary Results'!$J$4="yes",'Data Transformation'!F5606,'Data Transformation'!D5606)</f>
        <v>0</v>
      </c>
      <c r="I5606" t="str">
        <f t="shared" si="292"/>
        <v/>
      </c>
    </row>
    <row r="5607" spans="2:9" x14ac:dyDescent="0.25">
      <c r="B5607" t="b">
        <f>IF('Input and Summary Results'!D5189=0,FALSE,'Input and Summary Results'!$B5189)</f>
        <v>0</v>
      </c>
      <c r="C5607" t="b">
        <f>IF(OR(B5607=0,'Input and Summary Results'!D5189=0,'Input and Summary Results'!D5189=""),FALSE,'Input and Summary Results'!$D5189)</f>
        <v>0</v>
      </c>
      <c r="D5607" t="b">
        <f>IF(OR(B5607=0,'Input and Summary Results'!E5189=0),FALSE,'Input and Summary Results'!$E5189)</f>
        <v>0</v>
      </c>
      <c r="E5607" t="b">
        <f t="shared" si="290"/>
        <v>0</v>
      </c>
      <c r="F5607" t="b">
        <f t="shared" si="291"/>
        <v>0</v>
      </c>
      <c r="G5607" t="b">
        <f>IF('Input and Summary Results'!$J$4="yes",IF(C5607=FALSE,FALSE,IF('Data Transformation'!E5607&lt;$R$10,E5607,$R$10)),IF(C5607=FALSE,FALSE,IF(C5607&lt;$R$10,C5607,$R$10)))</f>
        <v>0</v>
      </c>
      <c r="H5607" t="b">
        <f>IF('Input and Summary Results'!$J$4="yes",'Data Transformation'!F5607,'Data Transformation'!D5607)</f>
        <v>0</v>
      </c>
      <c r="I5607" t="str">
        <f t="shared" si="292"/>
        <v/>
      </c>
    </row>
    <row r="5608" spans="2:9" x14ac:dyDescent="0.25">
      <c r="B5608" t="b">
        <f>IF('Input and Summary Results'!D5190=0,FALSE,'Input and Summary Results'!$B5190)</f>
        <v>0</v>
      </c>
      <c r="C5608" t="b">
        <f>IF(OR(B5608=0,'Input and Summary Results'!D5190=0,'Input and Summary Results'!D5190=""),FALSE,'Input and Summary Results'!$D5190)</f>
        <v>0</v>
      </c>
      <c r="D5608" t="b">
        <f>IF(OR(B5608=0,'Input and Summary Results'!E5190=0),FALSE,'Input and Summary Results'!$E5190)</f>
        <v>0</v>
      </c>
      <c r="E5608" t="b">
        <f t="shared" si="290"/>
        <v>0</v>
      </c>
      <c r="F5608" t="b">
        <f t="shared" si="291"/>
        <v>0</v>
      </c>
      <c r="G5608" t="b">
        <f>IF('Input and Summary Results'!$J$4="yes",IF(C5608=FALSE,FALSE,IF('Data Transformation'!E5608&lt;$R$10,E5608,$R$10)),IF(C5608=FALSE,FALSE,IF(C5608&lt;$R$10,C5608,$R$10)))</f>
        <v>0</v>
      </c>
      <c r="H5608" t="b">
        <f>IF('Input and Summary Results'!$J$4="yes",'Data Transformation'!F5608,'Data Transformation'!D5608)</f>
        <v>0</v>
      </c>
      <c r="I5608" t="str">
        <f t="shared" si="292"/>
        <v/>
      </c>
    </row>
    <row r="5609" spans="2:9" x14ac:dyDescent="0.25">
      <c r="B5609" t="b">
        <f>IF('Input and Summary Results'!D5191=0,FALSE,'Input and Summary Results'!$B5191)</f>
        <v>0</v>
      </c>
      <c r="C5609" t="b">
        <f>IF(OR(B5609=0,'Input and Summary Results'!D5191=0,'Input and Summary Results'!D5191=""),FALSE,'Input and Summary Results'!$D5191)</f>
        <v>0</v>
      </c>
      <c r="D5609" t="b">
        <f>IF(OR(B5609=0,'Input and Summary Results'!E5191=0),FALSE,'Input and Summary Results'!$E5191)</f>
        <v>0</v>
      </c>
      <c r="E5609" t="b">
        <f t="shared" si="290"/>
        <v>0</v>
      </c>
      <c r="F5609" t="b">
        <f t="shared" si="291"/>
        <v>0</v>
      </c>
      <c r="G5609" t="b">
        <f>IF('Input and Summary Results'!$J$4="yes",IF(C5609=FALSE,FALSE,IF('Data Transformation'!E5609&lt;$R$10,E5609,$R$10)),IF(C5609=FALSE,FALSE,IF(C5609&lt;$R$10,C5609,$R$10)))</f>
        <v>0</v>
      </c>
      <c r="H5609" t="b">
        <f>IF('Input and Summary Results'!$J$4="yes",'Data Transformation'!F5609,'Data Transformation'!D5609)</f>
        <v>0</v>
      </c>
      <c r="I5609" t="str">
        <f t="shared" si="292"/>
        <v/>
      </c>
    </row>
    <row r="5610" spans="2:9" x14ac:dyDescent="0.25">
      <c r="B5610" t="b">
        <f>IF('Input and Summary Results'!D5192=0,FALSE,'Input and Summary Results'!$B5192)</f>
        <v>0</v>
      </c>
      <c r="C5610" t="b">
        <f>IF(OR(B5610=0,'Input and Summary Results'!D5192=0,'Input and Summary Results'!D5192=""),FALSE,'Input and Summary Results'!$D5192)</f>
        <v>0</v>
      </c>
      <c r="D5610" t="b">
        <f>IF(OR(B5610=0,'Input and Summary Results'!E5192=0),FALSE,'Input and Summary Results'!$E5192)</f>
        <v>0</v>
      </c>
      <c r="E5610" t="b">
        <f t="shared" ref="E5610:E5673" si="293">IF(C5610=FALSE,FALSE,LOG10(C5610))</f>
        <v>0</v>
      </c>
      <c r="F5610" t="b">
        <f t="shared" ref="F5610:F5673" si="294">IF(D5610=FALSE, FALSE,0.434*D5610/C5610)</f>
        <v>0</v>
      </c>
      <c r="G5610" t="b">
        <f>IF('Input and Summary Results'!$J$4="yes",IF(C5610=FALSE,FALSE,IF('Data Transformation'!E5610&lt;$R$10,E5610,$R$10)),IF(C5610=FALSE,FALSE,IF(C5610&lt;$R$10,C5610,$R$10)))</f>
        <v>0</v>
      </c>
      <c r="H5610" t="b">
        <f>IF('Input and Summary Results'!$J$4="yes",'Data Transformation'!F5610,'Data Transformation'!D5610)</f>
        <v>0</v>
      </c>
      <c r="I5610" t="str">
        <f t="shared" si="292"/>
        <v/>
      </c>
    </row>
    <row r="5611" spans="2:9" x14ac:dyDescent="0.25">
      <c r="B5611" t="b">
        <f>IF('Input and Summary Results'!D5193=0,FALSE,'Input and Summary Results'!$B5193)</f>
        <v>0</v>
      </c>
      <c r="C5611" t="b">
        <f>IF(OR(B5611=0,'Input and Summary Results'!D5193=0,'Input and Summary Results'!D5193=""),FALSE,'Input and Summary Results'!$D5193)</f>
        <v>0</v>
      </c>
      <c r="D5611" t="b">
        <f>IF(OR(B5611=0,'Input and Summary Results'!E5193=0),FALSE,'Input and Summary Results'!$E5193)</f>
        <v>0</v>
      </c>
      <c r="E5611" t="b">
        <f t="shared" si="293"/>
        <v>0</v>
      </c>
      <c r="F5611" t="b">
        <f t="shared" si="294"/>
        <v>0</v>
      </c>
      <c r="G5611" t="b">
        <f>IF('Input and Summary Results'!$J$4="yes",IF(C5611=FALSE,FALSE,IF('Data Transformation'!E5611&lt;$R$10,E5611,$R$10)),IF(C5611=FALSE,FALSE,IF(C5611&lt;$R$10,C5611,$R$10)))</f>
        <v>0</v>
      </c>
      <c r="H5611" t="b">
        <f>IF('Input and Summary Results'!$J$4="yes",'Data Transformation'!F5611,'Data Transformation'!D5611)</f>
        <v>0</v>
      </c>
      <c r="I5611" t="str">
        <f t="shared" si="292"/>
        <v/>
      </c>
    </row>
    <row r="5612" spans="2:9" x14ac:dyDescent="0.25">
      <c r="B5612" t="b">
        <f>IF('Input and Summary Results'!D5194=0,FALSE,'Input and Summary Results'!$B5194)</f>
        <v>0</v>
      </c>
      <c r="C5612" t="b">
        <f>IF(OR(B5612=0,'Input and Summary Results'!D5194=0,'Input and Summary Results'!D5194=""),FALSE,'Input and Summary Results'!$D5194)</f>
        <v>0</v>
      </c>
      <c r="D5612" t="b">
        <f>IF(OR(B5612=0,'Input and Summary Results'!E5194=0),FALSE,'Input and Summary Results'!$E5194)</f>
        <v>0</v>
      </c>
      <c r="E5612" t="b">
        <f t="shared" si="293"/>
        <v>0</v>
      </c>
      <c r="F5612" t="b">
        <f t="shared" si="294"/>
        <v>0</v>
      </c>
      <c r="G5612" t="b">
        <f>IF('Input and Summary Results'!$J$4="yes",IF(C5612=FALSE,FALSE,IF('Data Transformation'!E5612&lt;$R$10,E5612,$R$10)),IF(C5612=FALSE,FALSE,IF(C5612&lt;$R$10,C5612,$R$10)))</f>
        <v>0</v>
      </c>
      <c r="H5612" t="b">
        <f>IF('Input and Summary Results'!$J$4="yes",'Data Transformation'!F5612,'Data Transformation'!D5612)</f>
        <v>0</v>
      </c>
      <c r="I5612" t="str">
        <f t="shared" si="292"/>
        <v/>
      </c>
    </row>
    <row r="5613" spans="2:9" x14ac:dyDescent="0.25">
      <c r="B5613" t="b">
        <f>IF('Input and Summary Results'!D5195=0,FALSE,'Input and Summary Results'!$B5195)</f>
        <v>0</v>
      </c>
      <c r="C5613" t="b">
        <f>IF(OR(B5613=0,'Input and Summary Results'!D5195=0,'Input and Summary Results'!D5195=""),FALSE,'Input and Summary Results'!$D5195)</f>
        <v>0</v>
      </c>
      <c r="D5613" t="b">
        <f>IF(OR(B5613=0,'Input and Summary Results'!E5195=0),FALSE,'Input and Summary Results'!$E5195)</f>
        <v>0</v>
      </c>
      <c r="E5613" t="b">
        <f t="shared" si="293"/>
        <v>0</v>
      </c>
      <c r="F5613" t="b">
        <f t="shared" si="294"/>
        <v>0</v>
      </c>
      <c r="G5613" t="b">
        <f>IF('Input and Summary Results'!$J$4="yes",IF(C5613=FALSE,FALSE,IF('Data Transformation'!E5613&lt;$R$10,E5613,$R$10)),IF(C5613=FALSE,FALSE,IF(C5613&lt;$R$10,C5613,$R$10)))</f>
        <v>0</v>
      </c>
      <c r="H5613" t="b">
        <f>IF('Input and Summary Results'!$J$4="yes",'Data Transformation'!F5613,'Data Transformation'!D5613)</f>
        <v>0</v>
      </c>
      <c r="I5613" t="str">
        <f t="shared" si="292"/>
        <v/>
      </c>
    </row>
    <row r="5614" spans="2:9" x14ac:dyDescent="0.25">
      <c r="B5614" t="b">
        <f>IF('Input and Summary Results'!D5196=0,FALSE,'Input and Summary Results'!$B5196)</f>
        <v>0</v>
      </c>
      <c r="C5614" t="b">
        <f>IF(OR(B5614=0,'Input and Summary Results'!D5196=0,'Input and Summary Results'!D5196=""),FALSE,'Input and Summary Results'!$D5196)</f>
        <v>0</v>
      </c>
      <c r="D5614" t="b">
        <f>IF(OR(B5614=0,'Input and Summary Results'!E5196=0),FALSE,'Input and Summary Results'!$E5196)</f>
        <v>0</v>
      </c>
      <c r="E5614" t="b">
        <f t="shared" si="293"/>
        <v>0</v>
      </c>
      <c r="F5614" t="b">
        <f t="shared" si="294"/>
        <v>0</v>
      </c>
      <c r="G5614" t="b">
        <f>IF('Input and Summary Results'!$J$4="yes",IF(C5614=FALSE,FALSE,IF('Data Transformation'!E5614&lt;$R$10,E5614,$R$10)),IF(C5614=FALSE,FALSE,IF(C5614&lt;$R$10,C5614,$R$10)))</f>
        <v>0</v>
      </c>
      <c r="H5614" t="b">
        <f>IF('Input and Summary Results'!$J$4="yes",'Data Transformation'!F5614,'Data Transformation'!D5614)</f>
        <v>0</v>
      </c>
      <c r="I5614" t="str">
        <f t="shared" si="292"/>
        <v/>
      </c>
    </row>
    <row r="5615" spans="2:9" x14ac:dyDescent="0.25">
      <c r="B5615" t="b">
        <f>IF('Input and Summary Results'!D5197=0,FALSE,'Input and Summary Results'!$B5197)</f>
        <v>0</v>
      </c>
      <c r="C5615" t="b">
        <f>IF(OR(B5615=0,'Input and Summary Results'!D5197=0,'Input and Summary Results'!D5197=""),FALSE,'Input and Summary Results'!$D5197)</f>
        <v>0</v>
      </c>
      <c r="D5615" t="b">
        <f>IF(OR(B5615=0,'Input and Summary Results'!E5197=0),FALSE,'Input and Summary Results'!$E5197)</f>
        <v>0</v>
      </c>
      <c r="E5615" t="b">
        <f t="shared" si="293"/>
        <v>0</v>
      </c>
      <c r="F5615" t="b">
        <f t="shared" si="294"/>
        <v>0</v>
      </c>
      <c r="G5615" t="b">
        <f>IF('Input and Summary Results'!$J$4="yes",IF(C5615=FALSE,FALSE,IF('Data Transformation'!E5615&lt;$R$10,E5615,$R$10)),IF(C5615=FALSE,FALSE,IF(C5615&lt;$R$10,C5615,$R$10)))</f>
        <v>0</v>
      </c>
      <c r="H5615" t="b">
        <f>IF('Input and Summary Results'!$J$4="yes",'Data Transformation'!F5615,'Data Transformation'!D5615)</f>
        <v>0</v>
      </c>
      <c r="I5615" t="str">
        <f t="shared" si="292"/>
        <v/>
      </c>
    </row>
    <row r="5616" spans="2:9" x14ac:dyDescent="0.25">
      <c r="B5616" t="b">
        <f>IF('Input and Summary Results'!D5198=0,FALSE,'Input and Summary Results'!$B5198)</f>
        <v>0</v>
      </c>
      <c r="C5616" t="b">
        <f>IF(OR(B5616=0,'Input and Summary Results'!D5198=0,'Input and Summary Results'!D5198=""),FALSE,'Input and Summary Results'!$D5198)</f>
        <v>0</v>
      </c>
      <c r="D5616" t="b">
        <f>IF(OR(B5616=0,'Input and Summary Results'!E5198=0),FALSE,'Input and Summary Results'!$E5198)</f>
        <v>0</v>
      </c>
      <c r="E5616" t="b">
        <f t="shared" si="293"/>
        <v>0</v>
      </c>
      <c r="F5616" t="b">
        <f t="shared" si="294"/>
        <v>0</v>
      </c>
      <c r="G5616" t="b">
        <f>IF('Input and Summary Results'!$J$4="yes",IF(C5616=FALSE,FALSE,IF('Data Transformation'!E5616&lt;$R$10,E5616,$R$10)),IF(C5616=FALSE,FALSE,IF(C5616&lt;$R$10,C5616,$R$10)))</f>
        <v>0</v>
      </c>
      <c r="H5616" t="b">
        <f>IF('Input and Summary Results'!$J$4="yes",'Data Transformation'!F5616,'Data Transformation'!D5616)</f>
        <v>0</v>
      </c>
      <c r="I5616" t="str">
        <f t="shared" si="292"/>
        <v/>
      </c>
    </row>
    <row r="5617" spans="2:9" x14ac:dyDescent="0.25">
      <c r="B5617" t="b">
        <f>IF('Input and Summary Results'!D5199=0,FALSE,'Input and Summary Results'!$B5199)</f>
        <v>0</v>
      </c>
      <c r="C5617" t="b">
        <f>IF(OR(B5617=0,'Input and Summary Results'!D5199=0,'Input and Summary Results'!D5199=""),FALSE,'Input and Summary Results'!$D5199)</f>
        <v>0</v>
      </c>
      <c r="D5617" t="b">
        <f>IF(OR(B5617=0,'Input and Summary Results'!E5199=0),FALSE,'Input and Summary Results'!$E5199)</f>
        <v>0</v>
      </c>
      <c r="E5617" t="b">
        <f t="shared" si="293"/>
        <v>0</v>
      </c>
      <c r="F5617" t="b">
        <f t="shared" si="294"/>
        <v>0</v>
      </c>
      <c r="G5617" t="b">
        <f>IF('Input and Summary Results'!$J$4="yes",IF(C5617=FALSE,FALSE,IF('Data Transformation'!E5617&lt;$R$10,E5617,$R$10)),IF(C5617=FALSE,FALSE,IF(C5617&lt;$R$10,C5617,$R$10)))</f>
        <v>0</v>
      </c>
      <c r="H5617" t="b">
        <f>IF('Input and Summary Results'!$J$4="yes",'Data Transformation'!F5617,'Data Transformation'!D5617)</f>
        <v>0</v>
      </c>
      <c r="I5617" t="str">
        <f t="shared" si="292"/>
        <v/>
      </c>
    </row>
    <row r="5618" spans="2:9" x14ac:dyDescent="0.25">
      <c r="B5618" t="b">
        <f>IF('Input and Summary Results'!D5200=0,FALSE,'Input and Summary Results'!$B5200)</f>
        <v>0</v>
      </c>
      <c r="C5618" t="b">
        <f>IF(OR(B5618=0,'Input and Summary Results'!D5200=0,'Input and Summary Results'!D5200=""),FALSE,'Input and Summary Results'!$D5200)</f>
        <v>0</v>
      </c>
      <c r="D5618" t="b">
        <f>IF(OR(B5618=0,'Input and Summary Results'!E5200=0),FALSE,'Input and Summary Results'!$E5200)</f>
        <v>0</v>
      </c>
      <c r="E5618" t="b">
        <f t="shared" si="293"/>
        <v>0</v>
      </c>
      <c r="F5618" t="b">
        <f t="shared" si="294"/>
        <v>0</v>
      </c>
      <c r="G5618" t="b">
        <f>IF('Input and Summary Results'!$J$4="yes",IF(C5618=FALSE,FALSE,IF('Data Transformation'!E5618&lt;$R$10,E5618,$R$10)),IF(C5618=FALSE,FALSE,IF(C5618&lt;$R$10,C5618,$R$10)))</f>
        <v>0</v>
      </c>
      <c r="H5618" t="b">
        <f>IF('Input and Summary Results'!$J$4="yes",'Data Transformation'!F5618,'Data Transformation'!D5618)</f>
        <v>0</v>
      </c>
      <c r="I5618" t="str">
        <f t="shared" si="292"/>
        <v/>
      </c>
    </row>
    <row r="5619" spans="2:9" x14ac:dyDescent="0.25">
      <c r="B5619" t="b">
        <f>IF('Input and Summary Results'!D5201=0,FALSE,'Input and Summary Results'!$B5201)</f>
        <v>0</v>
      </c>
      <c r="C5619" t="b">
        <f>IF(OR(B5619=0,'Input and Summary Results'!D5201=0,'Input and Summary Results'!D5201=""),FALSE,'Input and Summary Results'!$D5201)</f>
        <v>0</v>
      </c>
      <c r="D5619" t="b">
        <f>IF(OR(B5619=0,'Input and Summary Results'!E5201=0),FALSE,'Input and Summary Results'!$E5201)</f>
        <v>0</v>
      </c>
      <c r="E5619" t="b">
        <f t="shared" si="293"/>
        <v>0</v>
      </c>
      <c r="F5619" t="b">
        <f t="shared" si="294"/>
        <v>0</v>
      </c>
      <c r="G5619" t="b">
        <f>IF('Input and Summary Results'!$J$4="yes",IF(C5619=FALSE,FALSE,IF('Data Transformation'!E5619&lt;$R$10,E5619,$R$10)),IF(C5619=FALSE,FALSE,IF(C5619&lt;$R$10,C5619,$R$10)))</f>
        <v>0</v>
      </c>
      <c r="H5619" t="b">
        <f>IF('Input and Summary Results'!$J$4="yes",'Data Transformation'!F5619,'Data Transformation'!D5619)</f>
        <v>0</v>
      </c>
      <c r="I5619" t="str">
        <f t="shared" si="292"/>
        <v/>
      </c>
    </row>
    <row r="5620" spans="2:9" x14ac:dyDescent="0.25">
      <c r="B5620" t="b">
        <f>IF('Input and Summary Results'!D5202=0,FALSE,'Input and Summary Results'!$B5202)</f>
        <v>0</v>
      </c>
      <c r="C5620" t="b">
        <f>IF(OR(B5620=0,'Input and Summary Results'!D5202=0,'Input and Summary Results'!D5202=""),FALSE,'Input and Summary Results'!$D5202)</f>
        <v>0</v>
      </c>
      <c r="D5620" t="b">
        <f>IF(OR(B5620=0,'Input and Summary Results'!E5202=0),FALSE,'Input and Summary Results'!$E5202)</f>
        <v>0</v>
      </c>
      <c r="E5620" t="b">
        <f t="shared" si="293"/>
        <v>0</v>
      </c>
      <c r="F5620" t="b">
        <f t="shared" si="294"/>
        <v>0</v>
      </c>
      <c r="G5620" t="b">
        <f>IF('Input and Summary Results'!$J$4="yes",IF(C5620=FALSE,FALSE,IF('Data Transformation'!E5620&lt;$R$10,E5620,$R$10)),IF(C5620=FALSE,FALSE,IF(C5620&lt;$R$10,C5620,$R$10)))</f>
        <v>0</v>
      </c>
      <c r="H5620" t="b">
        <f>IF('Input and Summary Results'!$J$4="yes",'Data Transformation'!F5620,'Data Transformation'!D5620)</f>
        <v>0</v>
      </c>
      <c r="I5620" t="str">
        <f t="shared" si="292"/>
        <v/>
      </c>
    </row>
    <row r="5621" spans="2:9" x14ac:dyDescent="0.25">
      <c r="B5621" t="b">
        <f>IF('Input and Summary Results'!D5203=0,FALSE,'Input and Summary Results'!$B5203)</f>
        <v>0</v>
      </c>
      <c r="C5621" t="b">
        <f>IF(OR(B5621=0,'Input and Summary Results'!D5203=0,'Input and Summary Results'!D5203=""),FALSE,'Input and Summary Results'!$D5203)</f>
        <v>0</v>
      </c>
      <c r="D5621" t="b">
        <f>IF(OR(B5621=0,'Input and Summary Results'!E5203=0),FALSE,'Input and Summary Results'!$E5203)</f>
        <v>0</v>
      </c>
      <c r="E5621" t="b">
        <f t="shared" si="293"/>
        <v>0</v>
      </c>
      <c r="F5621" t="b">
        <f t="shared" si="294"/>
        <v>0</v>
      </c>
      <c r="G5621" t="b">
        <f>IF('Input and Summary Results'!$J$4="yes",IF(C5621=FALSE,FALSE,IF('Data Transformation'!E5621&lt;$R$10,E5621,$R$10)),IF(C5621=FALSE,FALSE,IF(C5621&lt;$R$10,C5621,$R$10)))</f>
        <v>0</v>
      </c>
      <c r="H5621" t="b">
        <f>IF('Input and Summary Results'!$J$4="yes",'Data Transformation'!F5621,'Data Transformation'!D5621)</f>
        <v>0</v>
      </c>
      <c r="I5621" t="str">
        <f t="shared" si="292"/>
        <v/>
      </c>
    </row>
    <row r="5622" spans="2:9" x14ac:dyDescent="0.25">
      <c r="B5622" t="b">
        <f>IF('Input and Summary Results'!D5204=0,FALSE,'Input and Summary Results'!$B5204)</f>
        <v>0</v>
      </c>
      <c r="C5622" t="b">
        <f>IF(OR(B5622=0,'Input and Summary Results'!D5204=0,'Input and Summary Results'!D5204=""),FALSE,'Input and Summary Results'!$D5204)</f>
        <v>0</v>
      </c>
      <c r="D5622" t="b">
        <f>IF(OR(B5622=0,'Input and Summary Results'!E5204=0),FALSE,'Input and Summary Results'!$E5204)</f>
        <v>0</v>
      </c>
      <c r="E5622" t="b">
        <f t="shared" si="293"/>
        <v>0</v>
      </c>
      <c r="F5622" t="b">
        <f t="shared" si="294"/>
        <v>0</v>
      </c>
      <c r="G5622" t="b">
        <f>IF('Input and Summary Results'!$J$4="yes",IF(C5622=FALSE,FALSE,IF('Data Transformation'!E5622&lt;$R$10,E5622,$R$10)),IF(C5622=FALSE,FALSE,IF(C5622&lt;$R$10,C5622,$R$10)))</f>
        <v>0</v>
      </c>
      <c r="H5622" t="b">
        <f>IF('Input and Summary Results'!$J$4="yes",'Data Transformation'!F5622,'Data Transformation'!D5622)</f>
        <v>0</v>
      </c>
      <c r="I5622" t="str">
        <f t="shared" si="292"/>
        <v/>
      </c>
    </row>
    <row r="5623" spans="2:9" x14ac:dyDescent="0.25">
      <c r="B5623" t="b">
        <f>IF('Input and Summary Results'!D5205=0,FALSE,'Input and Summary Results'!$B5205)</f>
        <v>0</v>
      </c>
      <c r="C5623" t="b">
        <f>IF(OR(B5623=0,'Input and Summary Results'!D5205=0,'Input and Summary Results'!D5205=""),FALSE,'Input and Summary Results'!$D5205)</f>
        <v>0</v>
      </c>
      <c r="D5623" t="b">
        <f>IF(OR(B5623=0,'Input and Summary Results'!E5205=0),FALSE,'Input and Summary Results'!$E5205)</f>
        <v>0</v>
      </c>
      <c r="E5623" t="b">
        <f t="shared" si="293"/>
        <v>0</v>
      </c>
      <c r="F5623" t="b">
        <f t="shared" si="294"/>
        <v>0</v>
      </c>
      <c r="G5623" t="b">
        <f>IF('Input and Summary Results'!$J$4="yes",IF(C5623=FALSE,FALSE,IF('Data Transformation'!E5623&lt;$R$10,E5623,$R$10)),IF(C5623=FALSE,FALSE,IF(C5623&lt;$R$10,C5623,$R$10)))</f>
        <v>0</v>
      </c>
      <c r="H5623" t="b">
        <f>IF('Input and Summary Results'!$J$4="yes",'Data Transformation'!F5623,'Data Transformation'!D5623)</f>
        <v>0</v>
      </c>
      <c r="I5623" t="str">
        <f t="shared" si="292"/>
        <v/>
      </c>
    </row>
    <row r="5624" spans="2:9" x14ac:dyDescent="0.25">
      <c r="B5624" t="b">
        <f>IF('Input and Summary Results'!D5206=0,FALSE,'Input and Summary Results'!$B5206)</f>
        <v>0</v>
      </c>
      <c r="C5624" t="b">
        <f>IF(OR(B5624=0,'Input and Summary Results'!D5206=0,'Input and Summary Results'!D5206=""),FALSE,'Input and Summary Results'!$D5206)</f>
        <v>0</v>
      </c>
      <c r="D5624" t="b">
        <f>IF(OR(B5624=0,'Input and Summary Results'!E5206=0),FALSE,'Input and Summary Results'!$E5206)</f>
        <v>0</v>
      </c>
      <c r="E5624" t="b">
        <f t="shared" si="293"/>
        <v>0</v>
      </c>
      <c r="F5624" t="b">
        <f t="shared" si="294"/>
        <v>0</v>
      </c>
      <c r="G5624" t="b">
        <f>IF('Input and Summary Results'!$J$4="yes",IF(C5624=FALSE,FALSE,IF('Data Transformation'!E5624&lt;$R$10,E5624,$R$10)),IF(C5624=FALSE,FALSE,IF(C5624&lt;$R$10,C5624,$R$10)))</f>
        <v>0</v>
      </c>
      <c r="H5624" t="b">
        <f>IF('Input and Summary Results'!$J$4="yes",'Data Transformation'!F5624,'Data Transformation'!D5624)</f>
        <v>0</v>
      </c>
      <c r="I5624" t="str">
        <f t="shared" si="292"/>
        <v/>
      </c>
    </row>
    <row r="5625" spans="2:9" x14ac:dyDescent="0.25">
      <c r="B5625" t="b">
        <f>IF('Input and Summary Results'!D5207=0,FALSE,'Input and Summary Results'!$B5207)</f>
        <v>0</v>
      </c>
      <c r="C5625" t="b">
        <f>IF(OR(B5625=0,'Input and Summary Results'!D5207=0,'Input and Summary Results'!D5207=""),FALSE,'Input and Summary Results'!$D5207)</f>
        <v>0</v>
      </c>
      <c r="D5625" t="b">
        <f>IF(OR(B5625=0,'Input and Summary Results'!E5207=0),FALSE,'Input and Summary Results'!$E5207)</f>
        <v>0</v>
      </c>
      <c r="E5625" t="b">
        <f t="shared" si="293"/>
        <v>0</v>
      </c>
      <c r="F5625" t="b">
        <f t="shared" si="294"/>
        <v>0</v>
      </c>
      <c r="G5625" t="b">
        <f>IF('Input and Summary Results'!$J$4="yes",IF(C5625=FALSE,FALSE,IF('Data Transformation'!E5625&lt;$R$10,E5625,$R$10)),IF(C5625=FALSE,FALSE,IF(C5625&lt;$R$10,C5625,$R$10)))</f>
        <v>0</v>
      </c>
      <c r="H5625" t="b">
        <f>IF('Input and Summary Results'!$J$4="yes",'Data Transformation'!F5625,'Data Transformation'!D5625)</f>
        <v>0</v>
      </c>
      <c r="I5625" t="str">
        <f t="shared" si="292"/>
        <v/>
      </c>
    </row>
    <row r="5626" spans="2:9" x14ac:dyDescent="0.25">
      <c r="B5626" t="b">
        <f>IF('Input and Summary Results'!D5208=0,FALSE,'Input and Summary Results'!$B5208)</f>
        <v>0</v>
      </c>
      <c r="C5626" t="b">
        <f>IF(OR(B5626=0,'Input and Summary Results'!D5208=0,'Input and Summary Results'!D5208=""),FALSE,'Input and Summary Results'!$D5208)</f>
        <v>0</v>
      </c>
      <c r="D5626" t="b">
        <f>IF(OR(B5626=0,'Input and Summary Results'!E5208=0),FALSE,'Input and Summary Results'!$E5208)</f>
        <v>0</v>
      </c>
      <c r="E5626" t="b">
        <f t="shared" si="293"/>
        <v>0</v>
      </c>
      <c r="F5626" t="b">
        <f t="shared" si="294"/>
        <v>0</v>
      </c>
      <c r="G5626" t="b">
        <f>IF('Input and Summary Results'!$J$4="yes",IF(C5626=FALSE,FALSE,IF('Data Transformation'!E5626&lt;$R$10,E5626,$R$10)),IF(C5626=FALSE,FALSE,IF(C5626&lt;$R$10,C5626,$R$10)))</f>
        <v>0</v>
      </c>
      <c r="H5626" t="b">
        <f>IF('Input and Summary Results'!$J$4="yes",'Data Transformation'!F5626,'Data Transformation'!D5626)</f>
        <v>0</v>
      </c>
      <c r="I5626" t="str">
        <f t="shared" si="292"/>
        <v/>
      </c>
    </row>
    <row r="5627" spans="2:9" x14ac:dyDescent="0.25">
      <c r="B5627" t="b">
        <f>IF('Input and Summary Results'!D5209=0,FALSE,'Input and Summary Results'!$B5209)</f>
        <v>0</v>
      </c>
      <c r="C5627" t="b">
        <f>IF(OR(B5627=0,'Input and Summary Results'!D5209=0,'Input and Summary Results'!D5209=""),FALSE,'Input and Summary Results'!$D5209)</f>
        <v>0</v>
      </c>
      <c r="D5627" t="b">
        <f>IF(OR(B5627=0,'Input and Summary Results'!E5209=0),FALSE,'Input and Summary Results'!$E5209)</f>
        <v>0</v>
      </c>
      <c r="E5627" t="b">
        <f t="shared" si="293"/>
        <v>0</v>
      </c>
      <c r="F5627" t="b">
        <f t="shared" si="294"/>
        <v>0</v>
      </c>
      <c r="G5627" t="b">
        <f>IF('Input and Summary Results'!$J$4="yes",IF(C5627=FALSE,FALSE,IF('Data Transformation'!E5627&lt;$R$10,E5627,$R$10)),IF(C5627=FALSE,FALSE,IF(C5627&lt;$R$10,C5627,$R$10)))</f>
        <v>0</v>
      </c>
      <c r="H5627" t="b">
        <f>IF('Input and Summary Results'!$J$4="yes",'Data Transformation'!F5627,'Data Transformation'!D5627)</f>
        <v>0</v>
      </c>
      <c r="I5627" t="str">
        <f t="shared" si="292"/>
        <v/>
      </c>
    </row>
    <row r="5628" spans="2:9" x14ac:dyDescent="0.25">
      <c r="B5628" t="b">
        <f>IF('Input and Summary Results'!D5210=0,FALSE,'Input and Summary Results'!$B5210)</f>
        <v>0</v>
      </c>
      <c r="C5628" t="b">
        <f>IF(OR(B5628=0,'Input and Summary Results'!D5210=0,'Input and Summary Results'!D5210=""),FALSE,'Input and Summary Results'!$D5210)</f>
        <v>0</v>
      </c>
      <c r="D5628" t="b">
        <f>IF(OR(B5628=0,'Input and Summary Results'!E5210=0),FALSE,'Input and Summary Results'!$E5210)</f>
        <v>0</v>
      </c>
      <c r="E5628" t="b">
        <f t="shared" si="293"/>
        <v>0</v>
      </c>
      <c r="F5628" t="b">
        <f t="shared" si="294"/>
        <v>0</v>
      </c>
      <c r="G5628" t="b">
        <f>IF('Input and Summary Results'!$J$4="yes",IF(C5628=FALSE,FALSE,IF('Data Transformation'!E5628&lt;$R$10,E5628,$R$10)),IF(C5628=FALSE,FALSE,IF(C5628&lt;$R$10,C5628,$R$10)))</f>
        <v>0</v>
      </c>
      <c r="H5628" t="b">
        <f>IF('Input and Summary Results'!$J$4="yes",'Data Transformation'!F5628,'Data Transformation'!D5628)</f>
        <v>0</v>
      </c>
      <c r="I5628" t="str">
        <f t="shared" si="292"/>
        <v/>
      </c>
    </row>
    <row r="5629" spans="2:9" x14ac:dyDescent="0.25">
      <c r="B5629" t="b">
        <f>IF('Input and Summary Results'!D5211=0,FALSE,'Input and Summary Results'!$B5211)</f>
        <v>0</v>
      </c>
      <c r="C5629" t="b">
        <f>IF(OR(B5629=0,'Input and Summary Results'!D5211=0,'Input and Summary Results'!D5211=""),FALSE,'Input and Summary Results'!$D5211)</f>
        <v>0</v>
      </c>
      <c r="D5629" t="b">
        <f>IF(OR(B5629=0,'Input and Summary Results'!E5211=0),FALSE,'Input and Summary Results'!$E5211)</f>
        <v>0</v>
      </c>
      <c r="E5629" t="b">
        <f t="shared" si="293"/>
        <v>0</v>
      </c>
      <c r="F5629" t="b">
        <f t="shared" si="294"/>
        <v>0</v>
      </c>
      <c r="G5629" t="b">
        <f>IF('Input and Summary Results'!$J$4="yes",IF(C5629=FALSE,FALSE,IF('Data Transformation'!E5629&lt;$R$10,E5629,$R$10)),IF(C5629=FALSE,FALSE,IF(C5629&lt;$R$10,C5629,$R$10)))</f>
        <v>0</v>
      </c>
      <c r="H5629" t="b">
        <f>IF('Input and Summary Results'!$J$4="yes",'Data Transformation'!F5629,'Data Transformation'!D5629)</f>
        <v>0</v>
      </c>
      <c r="I5629" t="str">
        <f t="shared" si="292"/>
        <v/>
      </c>
    </row>
    <row r="5630" spans="2:9" x14ac:dyDescent="0.25">
      <c r="B5630" t="b">
        <f>IF('Input and Summary Results'!D5212=0,FALSE,'Input and Summary Results'!$B5212)</f>
        <v>0</v>
      </c>
      <c r="C5630" t="b">
        <f>IF(OR(B5630=0,'Input and Summary Results'!D5212=0,'Input and Summary Results'!D5212=""),FALSE,'Input and Summary Results'!$D5212)</f>
        <v>0</v>
      </c>
      <c r="D5630" t="b">
        <f>IF(OR(B5630=0,'Input and Summary Results'!E5212=0),FALSE,'Input and Summary Results'!$E5212)</f>
        <v>0</v>
      </c>
      <c r="E5630" t="b">
        <f t="shared" si="293"/>
        <v>0</v>
      </c>
      <c r="F5630" t="b">
        <f t="shared" si="294"/>
        <v>0</v>
      </c>
      <c r="G5630" t="b">
        <f>IF('Input and Summary Results'!$J$4="yes",IF(C5630=FALSE,FALSE,IF('Data Transformation'!E5630&lt;$R$10,E5630,$R$10)),IF(C5630=FALSE,FALSE,IF(C5630&lt;$R$10,C5630,$R$10)))</f>
        <v>0</v>
      </c>
      <c r="H5630" t="b">
        <f>IF('Input and Summary Results'!$J$4="yes",'Data Transformation'!F5630,'Data Transformation'!D5630)</f>
        <v>0</v>
      </c>
      <c r="I5630" t="str">
        <f t="shared" si="292"/>
        <v/>
      </c>
    </row>
    <row r="5631" spans="2:9" x14ac:dyDescent="0.25">
      <c r="B5631" t="b">
        <f>IF('Input and Summary Results'!D5213=0,FALSE,'Input and Summary Results'!$B5213)</f>
        <v>0</v>
      </c>
      <c r="C5631" t="b">
        <f>IF(OR(B5631=0,'Input and Summary Results'!D5213=0,'Input and Summary Results'!D5213=""),FALSE,'Input and Summary Results'!$D5213)</f>
        <v>0</v>
      </c>
      <c r="D5631" t="b">
        <f>IF(OR(B5631=0,'Input and Summary Results'!E5213=0),FALSE,'Input and Summary Results'!$E5213)</f>
        <v>0</v>
      </c>
      <c r="E5631" t="b">
        <f t="shared" si="293"/>
        <v>0</v>
      </c>
      <c r="F5631" t="b">
        <f t="shared" si="294"/>
        <v>0</v>
      </c>
      <c r="G5631" t="b">
        <f>IF('Input and Summary Results'!$J$4="yes",IF(C5631=FALSE,FALSE,IF('Data Transformation'!E5631&lt;$R$10,E5631,$R$10)),IF(C5631=FALSE,FALSE,IF(C5631&lt;$R$10,C5631,$R$10)))</f>
        <v>0</v>
      </c>
      <c r="H5631" t="b">
        <f>IF('Input and Summary Results'!$J$4="yes",'Data Transformation'!F5631,'Data Transformation'!D5631)</f>
        <v>0</v>
      </c>
      <c r="I5631" t="str">
        <f t="shared" si="292"/>
        <v/>
      </c>
    </row>
    <row r="5632" spans="2:9" x14ac:dyDescent="0.25">
      <c r="B5632" t="b">
        <f>IF('Input and Summary Results'!D5214=0,FALSE,'Input and Summary Results'!$B5214)</f>
        <v>0</v>
      </c>
      <c r="C5632" t="b">
        <f>IF(OR(B5632=0,'Input and Summary Results'!D5214=0,'Input and Summary Results'!D5214=""),FALSE,'Input and Summary Results'!$D5214)</f>
        <v>0</v>
      </c>
      <c r="D5632" t="b">
        <f>IF(OR(B5632=0,'Input and Summary Results'!E5214=0),FALSE,'Input and Summary Results'!$E5214)</f>
        <v>0</v>
      </c>
      <c r="E5632" t="b">
        <f t="shared" si="293"/>
        <v>0</v>
      </c>
      <c r="F5632" t="b">
        <f t="shared" si="294"/>
        <v>0</v>
      </c>
      <c r="G5632" t="b">
        <f>IF('Input and Summary Results'!$J$4="yes",IF(C5632=FALSE,FALSE,IF('Data Transformation'!E5632&lt;$R$10,E5632,$R$10)),IF(C5632=FALSE,FALSE,IF(C5632&lt;$R$10,C5632,$R$10)))</f>
        <v>0</v>
      </c>
      <c r="H5632" t="b">
        <f>IF('Input and Summary Results'!$J$4="yes",'Data Transformation'!F5632,'Data Transformation'!D5632)</f>
        <v>0</v>
      </c>
      <c r="I5632" t="str">
        <f t="shared" si="292"/>
        <v/>
      </c>
    </row>
    <row r="5633" spans="2:9" x14ac:dyDescent="0.25">
      <c r="B5633" t="b">
        <f>IF('Input and Summary Results'!D5215=0,FALSE,'Input and Summary Results'!$B5215)</f>
        <v>0</v>
      </c>
      <c r="C5633" t="b">
        <f>IF(OR(B5633=0,'Input and Summary Results'!D5215=0,'Input and Summary Results'!D5215=""),FALSE,'Input and Summary Results'!$D5215)</f>
        <v>0</v>
      </c>
      <c r="D5633" t="b">
        <f>IF(OR(B5633=0,'Input and Summary Results'!E5215=0),FALSE,'Input and Summary Results'!$E5215)</f>
        <v>0</v>
      </c>
      <c r="E5633" t="b">
        <f t="shared" si="293"/>
        <v>0</v>
      </c>
      <c r="F5633" t="b">
        <f t="shared" si="294"/>
        <v>0</v>
      </c>
      <c r="G5633" t="b">
        <f>IF('Input and Summary Results'!$J$4="yes",IF(C5633=FALSE,FALSE,IF('Data Transformation'!E5633&lt;$R$10,E5633,$R$10)),IF(C5633=FALSE,FALSE,IF(C5633&lt;$R$10,C5633,$R$10)))</f>
        <v>0</v>
      </c>
      <c r="H5633" t="b">
        <f>IF('Input and Summary Results'!$J$4="yes",'Data Transformation'!F5633,'Data Transformation'!D5633)</f>
        <v>0</v>
      </c>
      <c r="I5633" t="str">
        <f t="shared" si="292"/>
        <v/>
      </c>
    </row>
    <row r="5634" spans="2:9" x14ac:dyDescent="0.25">
      <c r="B5634" t="b">
        <f>IF('Input and Summary Results'!D5216=0,FALSE,'Input and Summary Results'!$B5216)</f>
        <v>0</v>
      </c>
      <c r="C5634" t="b">
        <f>IF(OR(B5634=0,'Input and Summary Results'!D5216=0,'Input and Summary Results'!D5216=""),FALSE,'Input and Summary Results'!$D5216)</f>
        <v>0</v>
      </c>
      <c r="D5634" t="b">
        <f>IF(OR(B5634=0,'Input and Summary Results'!E5216=0),FALSE,'Input and Summary Results'!$E5216)</f>
        <v>0</v>
      </c>
      <c r="E5634" t="b">
        <f t="shared" si="293"/>
        <v>0</v>
      </c>
      <c r="F5634" t="b">
        <f t="shared" si="294"/>
        <v>0</v>
      </c>
      <c r="G5634" t="b">
        <f>IF('Input and Summary Results'!$J$4="yes",IF(C5634=FALSE,FALSE,IF('Data Transformation'!E5634&lt;$R$10,E5634,$R$10)),IF(C5634=FALSE,FALSE,IF(C5634&lt;$R$10,C5634,$R$10)))</f>
        <v>0</v>
      </c>
      <c r="H5634" t="b">
        <f>IF('Input and Summary Results'!$J$4="yes",'Data Transformation'!F5634,'Data Transformation'!D5634)</f>
        <v>0</v>
      </c>
      <c r="I5634" t="str">
        <f t="shared" si="292"/>
        <v/>
      </c>
    </row>
    <row r="5635" spans="2:9" x14ac:dyDescent="0.25">
      <c r="B5635" t="b">
        <f>IF('Input and Summary Results'!D5217=0,FALSE,'Input and Summary Results'!$B5217)</f>
        <v>0</v>
      </c>
      <c r="C5635" t="b">
        <f>IF(OR(B5635=0,'Input and Summary Results'!D5217=0,'Input and Summary Results'!D5217=""),FALSE,'Input and Summary Results'!$D5217)</f>
        <v>0</v>
      </c>
      <c r="D5635" t="b">
        <f>IF(OR(B5635=0,'Input and Summary Results'!E5217=0),FALSE,'Input and Summary Results'!$E5217)</f>
        <v>0</v>
      </c>
      <c r="E5635" t="b">
        <f t="shared" si="293"/>
        <v>0</v>
      </c>
      <c r="F5635" t="b">
        <f t="shared" si="294"/>
        <v>0</v>
      </c>
      <c r="G5635" t="b">
        <f>IF('Input and Summary Results'!$J$4="yes",IF(C5635=FALSE,FALSE,IF('Data Transformation'!E5635&lt;$R$10,E5635,$R$10)),IF(C5635=FALSE,FALSE,IF(C5635&lt;$R$10,C5635,$R$10)))</f>
        <v>0</v>
      </c>
      <c r="H5635" t="b">
        <f>IF('Input and Summary Results'!$J$4="yes",'Data Transformation'!F5635,'Data Transformation'!D5635)</f>
        <v>0</v>
      </c>
      <c r="I5635" t="str">
        <f t="shared" si="292"/>
        <v/>
      </c>
    </row>
    <row r="5636" spans="2:9" x14ac:dyDescent="0.25">
      <c r="B5636" t="b">
        <f>IF('Input and Summary Results'!D5218=0,FALSE,'Input and Summary Results'!$B5218)</f>
        <v>0</v>
      </c>
      <c r="C5636" t="b">
        <f>IF(OR(B5636=0,'Input and Summary Results'!D5218=0,'Input and Summary Results'!D5218=""),FALSE,'Input and Summary Results'!$D5218)</f>
        <v>0</v>
      </c>
      <c r="D5636" t="b">
        <f>IF(OR(B5636=0,'Input and Summary Results'!E5218=0),FALSE,'Input and Summary Results'!$E5218)</f>
        <v>0</v>
      </c>
      <c r="E5636" t="b">
        <f t="shared" si="293"/>
        <v>0</v>
      </c>
      <c r="F5636" t="b">
        <f t="shared" si="294"/>
        <v>0</v>
      </c>
      <c r="G5636" t="b">
        <f>IF('Input and Summary Results'!$J$4="yes",IF(C5636=FALSE,FALSE,IF('Data Transformation'!E5636&lt;$R$10,E5636,$R$10)),IF(C5636=FALSE,FALSE,IF(C5636&lt;$R$10,C5636,$R$10)))</f>
        <v>0</v>
      </c>
      <c r="H5636" t="b">
        <f>IF('Input and Summary Results'!$J$4="yes",'Data Transformation'!F5636,'Data Transformation'!D5636)</f>
        <v>0</v>
      </c>
      <c r="I5636" t="str">
        <f t="shared" si="292"/>
        <v/>
      </c>
    </row>
    <row r="5637" spans="2:9" x14ac:dyDescent="0.25">
      <c r="B5637" t="b">
        <f>IF('Input and Summary Results'!D5219=0,FALSE,'Input and Summary Results'!$B5219)</f>
        <v>0</v>
      </c>
      <c r="C5637" t="b">
        <f>IF(OR(B5637=0,'Input and Summary Results'!D5219=0,'Input and Summary Results'!D5219=""),FALSE,'Input and Summary Results'!$D5219)</f>
        <v>0</v>
      </c>
      <c r="D5637" t="b">
        <f>IF(OR(B5637=0,'Input and Summary Results'!E5219=0),FALSE,'Input and Summary Results'!$E5219)</f>
        <v>0</v>
      </c>
      <c r="E5637" t="b">
        <f t="shared" si="293"/>
        <v>0</v>
      </c>
      <c r="F5637" t="b">
        <f t="shared" si="294"/>
        <v>0</v>
      </c>
      <c r="G5637" t="b">
        <f>IF('Input and Summary Results'!$J$4="yes",IF(C5637=FALSE,FALSE,IF('Data Transformation'!E5637&lt;$R$10,E5637,$R$10)),IF(C5637=FALSE,FALSE,IF(C5637&lt;$R$10,C5637,$R$10)))</f>
        <v>0</v>
      </c>
      <c r="H5637" t="b">
        <f>IF('Input and Summary Results'!$J$4="yes",'Data Transformation'!F5637,'Data Transformation'!D5637)</f>
        <v>0</v>
      </c>
      <c r="I5637" t="str">
        <f t="shared" ref="I5637:I5700" si="295">IF(G5637=FALSE,"",B5637)</f>
        <v/>
      </c>
    </row>
    <row r="5638" spans="2:9" x14ac:dyDescent="0.25">
      <c r="B5638" t="b">
        <f>IF('Input and Summary Results'!D5220=0,FALSE,'Input and Summary Results'!$B5220)</f>
        <v>0</v>
      </c>
      <c r="C5638" t="b">
        <f>IF(OR(B5638=0,'Input and Summary Results'!D5220=0,'Input and Summary Results'!D5220=""),FALSE,'Input and Summary Results'!$D5220)</f>
        <v>0</v>
      </c>
      <c r="D5638" t="b">
        <f>IF(OR(B5638=0,'Input and Summary Results'!E5220=0),FALSE,'Input and Summary Results'!$E5220)</f>
        <v>0</v>
      </c>
      <c r="E5638" t="b">
        <f t="shared" si="293"/>
        <v>0</v>
      </c>
      <c r="F5638" t="b">
        <f t="shared" si="294"/>
        <v>0</v>
      </c>
      <c r="G5638" t="b">
        <f>IF('Input and Summary Results'!$J$4="yes",IF(C5638=FALSE,FALSE,IF('Data Transformation'!E5638&lt;$R$10,E5638,$R$10)),IF(C5638=FALSE,FALSE,IF(C5638&lt;$R$10,C5638,$R$10)))</f>
        <v>0</v>
      </c>
      <c r="H5638" t="b">
        <f>IF('Input and Summary Results'!$J$4="yes",'Data Transformation'!F5638,'Data Transformation'!D5638)</f>
        <v>0</v>
      </c>
      <c r="I5638" t="str">
        <f t="shared" si="295"/>
        <v/>
      </c>
    </row>
    <row r="5639" spans="2:9" x14ac:dyDescent="0.25">
      <c r="B5639" t="b">
        <f>IF('Input and Summary Results'!D5221=0,FALSE,'Input and Summary Results'!$B5221)</f>
        <v>0</v>
      </c>
      <c r="C5639" t="b">
        <f>IF(OR(B5639=0,'Input and Summary Results'!D5221=0,'Input and Summary Results'!D5221=""),FALSE,'Input and Summary Results'!$D5221)</f>
        <v>0</v>
      </c>
      <c r="D5639" t="b">
        <f>IF(OR(B5639=0,'Input and Summary Results'!E5221=0),FALSE,'Input and Summary Results'!$E5221)</f>
        <v>0</v>
      </c>
      <c r="E5639" t="b">
        <f t="shared" si="293"/>
        <v>0</v>
      </c>
      <c r="F5639" t="b">
        <f t="shared" si="294"/>
        <v>0</v>
      </c>
      <c r="G5639" t="b">
        <f>IF('Input and Summary Results'!$J$4="yes",IF(C5639=FALSE,FALSE,IF('Data Transformation'!E5639&lt;$R$10,E5639,$R$10)),IF(C5639=FALSE,FALSE,IF(C5639&lt;$R$10,C5639,$R$10)))</f>
        <v>0</v>
      </c>
      <c r="H5639" t="b">
        <f>IF('Input and Summary Results'!$J$4="yes",'Data Transformation'!F5639,'Data Transformation'!D5639)</f>
        <v>0</v>
      </c>
      <c r="I5639" t="str">
        <f t="shared" si="295"/>
        <v/>
      </c>
    </row>
    <row r="5640" spans="2:9" x14ac:dyDescent="0.25">
      <c r="B5640" t="b">
        <f>IF('Input and Summary Results'!D5222=0,FALSE,'Input and Summary Results'!$B5222)</f>
        <v>0</v>
      </c>
      <c r="C5640" t="b">
        <f>IF(OR(B5640=0,'Input and Summary Results'!D5222=0,'Input and Summary Results'!D5222=""),FALSE,'Input and Summary Results'!$D5222)</f>
        <v>0</v>
      </c>
      <c r="D5640" t="b">
        <f>IF(OR(B5640=0,'Input and Summary Results'!E5222=0),FALSE,'Input and Summary Results'!$E5222)</f>
        <v>0</v>
      </c>
      <c r="E5640" t="b">
        <f t="shared" si="293"/>
        <v>0</v>
      </c>
      <c r="F5640" t="b">
        <f t="shared" si="294"/>
        <v>0</v>
      </c>
      <c r="G5640" t="b">
        <f>IF('Input and Summary Results'!$J$4="yes",IF(C5640=FALSE,FALSE,IF('Data Transformation'!E5640&lt;$R$10,E5640,$R$10)),IF(C5640=FALSE,FALSE,IF(C5640&lt;$R$10,C5640,$R$10)))</f>
        <v>0</v>
      </c>
      <c r="H5640" t="b">
        <f>IF('Input and Summary Results'!$J$4="yes",'Data Transformation'!F5640,'Data Transformation'!D5640)</f>
        <v>0</v>
      </c>
      <c r="I5640" t="str">
        <f t="shared" si="295"/>
        <v/>
      </c>
    </row>
    <row r="5641" spans="2:9" x14ac:dyDescent="0.25">
      <c r="B5641" t="b">
        <f>IF('Input and Summary Results'!D5223=0,FALSE,'Input and Summary Results'!$B5223)</f>
        <v>0</v>
      </c>
      <c r="C5641" t="b">
        <f>IF(OR(B5641=0,'Input and Summary Results'!D5223=0,'Input and Summary Results'!D5223=""),FALSE,'Input and Summary Results'!$D5223)</f>
        <v>0</v>
      </c>
      <c r="D5641" t="b">
        <f>IF(OR(B5641=0,'Input and Summary Results'!E5223=0),FALSE,'Input and Summary Results'!$E5223)</f>
        <v>0</v>
      </c>
      <c r="E5641" t="b">
        <f t="shared" si="293"/>
        <v>0</v>
      </c>
      <c r="F5641" t="b">
        <f t="shared" si="294"/>
        <v>0</v>
      </c>
      <c r="G5641" t="b">
        <f>IF('Input and Summary Results'!$J$4="yes",IF(C5641=FALSE,FALSE,IF('Data Transformation'!E5641&lt;$R$10,E5641,$R$10)),IF(C5641=FALSE,FALSE,IF(C5641&lt;$R$10,C5641,$R$10)))</f>
        <v>0</v>
      </c>
      <c r="H5641" t="b">
        <f>IF('Input and Summary Results'!$J$4="yes",'Data Transformation'!F5641,'Data Transformation'!D5641)</f>
        <v>0</v>
      </c>
      <c r="I5641" t="str">
        <f t="shared" si="295"/>
        <v/>
      </c>
    </row>
    <row r="5642" spans="2:9" x14ac:dyDescent="0.25">
      <c r="B5642" t="b">
        <f>IF('Input and Summary Results'!D5224=0,FALSE,'Input and Summary Results'!$B5224)</f>
        <v>0</v>
      </c>
      <c r="C5642" t="b">
        <f>IF(OR(B5642=0,'Input and Summary Results'!D5224=0,'Input and Summary Results'!D5224=""),FALSE,'Input and Summary Results'!$D5224)</f>
        <v>0</v>
      </c>
      <c r="D5642" t="b">
        <f>IF(OR(B5642=0,'Input and Summary Results'!E5224=0),FALSE,'Input and Summary Results'!$E5224)</f>
        <v>0</v>
      </c>
      <c r="E5642" t="b">
        <f t="shared" si="293"/>
        <v>0</v>
      </c>
      <c r="F5642" t="b">
        <f t="shared" si="294"/>
        <v>0</v>
      </c>
      <c r="G5642" t="b">
        <f>IF('Input and Summary Results'!$J$4="yes",IF(C5642=FALSE,FALSE,IF('Data Transformation'!E5642&lt;$R$10,E5642,$R$10)),IF(C5642=FALSE,FALSE,IF(C5642&lt;$R$10,C5642,$R$10)))</f>
        <v>0</v>
      </c>
      <c r="H5642" t="b">
        <f>IF('Input and Summary Results'!$J$4="yes",'Data Transformation'!F5642,'Data Transformation'!D5642)</f>
        <v>0</v>
      </c>
      <c r="I5642" t="str">
        <f t="shared" si="295"/>
        <v/>
      </c>
    </row>
    <row r="5643" spans="2:9" x14ac:dyDescent="0.25">
      <c r="B5643" t="b">
        <f>IF('Input and Summary Results'!D5225=0,FALSE,'Input and Summary Results'!$B5225)</f>
        <v>0</v>
      </c>
      <c r="C5643" t="b">
        <f>IF(OR(B5643=0,'Input and Summary Results'!D5225=0,'Input and Summary Results'!D5225=""),FALSE,'Input and Summary Results'!$D5225)</f>
        <v>0</v>
      </c>
      <c r="D5643" t="b">
        <f>IF(OR(B5643=0,'Input and Summary Results'!E5225=0),FALSE,'Input and Summary Results'!$E5225)</f>
        <v>0</v>
      </c>
      <c r="E5643" t="b">
        <f t="shared" si="293"/>
        <v>0</v>
      </c>
      <c r="F5643" t="b">
        <f t="shared" si="294"/>
        <v>0</v>
      </c>
      <c r="G5643" t="b">
        <f>IF('Input and Summary Results'!$J$4="yes",IF(C5643=FALSE,FALSE,IF('Data Transformation'!E5643&lt;$R$10,E5643,$R$10)),IF(C5643=FALSE,FALSE,IF(C5643&lt;$R$10,C5643,$R$10)))</f>
        <v>0</v>
      </c>
      <c r="H5643" t="b">
        <f>IF('Input and Summary Results'!$J$4="yes",'Data Transformation'!F5643,'Data Transformation'!D5643)</f>
        <v>0</v>
      </c>
      <c r="I5643" t="str">
        <f t="shared" si="295"/>
        <v/>
      </c>
    </row>
    <row r="5644" spans="2:9" x14ac:dyDescent="0.25">
      <c r="B5644" t="b">
        <f>IF('Input and Summary Results'!D5226=0,FALSE,'Input and Summary Results'!$B5226)</f>
        <v>0</v>
      </c>
      <c r="C5644" t="b">
        <f>IF(OR(B5644=0,'Input and Summary Results'!D5226=0,'Input and Summary Results'!D5226=""),FALSE,'Input and Summary Results'!$D5226)</f>
        <v>0</v>
      </c>
      <c r="D5644" t="b">
        <f>IF(OR(B5644=0,'Input and Summary Results'!E5226=0),FALSE,'Input and Summary Results'!$E5226)</f>
        <v>0</v>
      </c>
      <c r="E5644" t="b">
        <f t="shared" si="293"/>
        <v>0</v>
      </c>
      <c r="F5644" t="b">
        <f t="shared" si="294"/>
        <v>0</v>
      </c>
      <c r="G5644" t="b">
        <f>IF('Input and Summary Results'!$J$4="yes",IF(C5644=FALSE,FALSE,IF('Data Transformation'!E5644&lt;$R$10,E5644,$R$10)),IF(C5644=FALSE,FALSE,IF(C5644&lt;$R$10,C5644,$R$10)))</f>
        <v>0</v>
      </c>
      <c r="H5644" t="b">
        <f>IF('Input and Summary Results'!$J$4="yes",'Data Transformation'!F5644,'Data Transformation'!D5644)</f>
        <v>0</v>
      </c>
      <c r="I5644" t="str">
        <f t="shared" si="295"/>
        <v/>
      </c>
    </row>
    <row r="5645" spans="2:9" x14ac:dyDescent="0.25">
      <c r="B5645" t="b">
        <f>IF('Input and Summary Results'!D5227=0,FALSE,'Input and Summary Results'!$B5227)</f>
        <v>0</v>
      </c>
      <c r="C5645" t="b">
        <f>IF(OR(B5645=0,'Input and Summary Results'!D5227=0,'Input and Summary Results'!D5227=""),FALSE,'Input and Summary Results'!$D5227)</f>
        <v>0</v>
      </c>
      <c r="D5645" t="b">
        <f>IF(OR(B5645=0,'Input and Summary Results'!E5227=0),FALSE,'Input and Summary Results'!$E5227)</f>
        <v>0</v>
      </c>
      <c r="E5645" t="b">
        <f t="shared" si="293"/>
        <v>0</v>
      </c>
      <c r="F5645" t="b">
        <f t="shared" si="294"/>
        <v>0</v>
      </c>
      <c r="G5645" t="b">
        <f>IF('Input and Summary Results'!$J$4="yes",IF(C5645=FALSE,FALSE,IF('Data Transformation'!E5645&lt;$R$10,E5645,$R$10)),IF(C5645=FALSE,FALSE,IF(C5645&lt;$R$10,C5645,$R$10)))</f>
        <v>0</v>
      </c>
      <c r="H5645" t="b">
        <f>IF('Input and Summary Results'!$J$4="yes",'Data Transformation'!F5645,'Data Transformation'!D5645)</f>
        <v>0</v>
      </c>
      <c r="I5645" t="str">
        <f t="shared" si="295"/>
        <v/>
      </c>
    </row>
    <row r="5646" spans="2:9" x14ac:dyDescent="0.25">
      <c r="B5646" t="b">
        <f>IF('Input and Summary Results'!D5228=0,FALSE,'Input and Summary Results'!$B5228)</f>
        <v>0</v>
      </c>
      <c r="C5646" t="b">
        <f>IF(OR(B5646=0,'Input and Summary Results'!D5228=0,'Input and Summary Results'!D5228=""),FALSE,'Input and Summary Results'!$D5228)</f>
        <v>0</v>
      </c>
      <c r="D5646" t="b">
        <f>IF(OR(B5646=0,'Input and Summary Results'!E5228=0),FALSE,'Input and Summary Results'!$E5228)</f>
        <v>0</v>
      </c>
      <c r="E5646" t="b">
        <f t="shared" si="293"/>
        <v>0</v>
      </c>
      <c r="F5646" t="b">
        <f t="shared" si="294"/>
        <v>0</v>
      </c>
      <c r="G5646" t="b">
        <f>IF('Input and Summary Results'!$J$4="yes",IF(C5646=FALSE,FALSE,IF('Data Transformation'!E5646&lt;$R$10,E5646,$R$10)),IF(C5646=FALSE,FALSE,IF(C5646&lt;$R$10,C5646,$R$10)))</f>
        <v>0</v>
      </c>
      <c r="H5646" t="b">
        <f>IF('Input and Summary Results'!$J$4="yes",'Data Transformation'!F5646,'Data Transformation'!D5646)</f>
        <v>0</v>
      </c>
      <c r="I5646" t="str">
        <f t="shared" si="295"/>
        <v/>
      </c>
    </row>
    <row r="5647" spans="2:9" x14ac:dyDescent="0.25">
      <c r="B5647" t="b">
        <f>IF('Input and Summary Results'!D5229=0,FALSE,'Input and Summary Results'!$B5229)</f>
        <v>0</v>
      </c>
      <c r="C5647" t="b">
        <f>IF(OR(B5647=0,'Input and Summary Results'!D5229=0,'Input and Summary Results'!D5229=""),FALSE,'Input and Summary Results'!$D5229)</f>
        <v>0</v>
      </c>
      <c r="D5647" t="b">
        <f>IF(OR(B5647=0,'Input and Summary Results'!E5229=0),FALSE,'Input and Summary Results'!$E5229)</f>
        <v>0</v>
      </c>
      <c r="E5647" t="b">
        <f t="shared" si="293"/>
        <v>0</v>
      </c>
      <c r="F5647" t="b">
        <f t="shared" si="294"/>
        <v>0</v>
      </c>
      <c r="G5647" t="b">
        <f>IF('Input and Summary Results'!$J$4="yes",IF(C5647=FALSE,FALSE,IF('Data Transformation'!E5647&lt;$R$10,E5647,$R$10)),IF(C5647=FALSE,FALSE,IF(C5647&lt;$R$10,C5647,$R$10)))</f>
        <v>0</v>
      </c>
      <c r="H5647" t="b">
        <f>IF('Input and Summary Results'!$J$4="yes",'Data Transformation'!F5647,'Data Transformation'!D5647)</f>
        <v>0</v>
      </c>
      <c r="I5647" t="str">
        <f t="shared" si="295"/>
        <v/>
      </c>
    </row>
    <row r="5648" spans="2:9" x14ac:dyDescent="0.25">
      <c r="B5648" t="b">
        <f>IF('Input and Summary Results'!D5230=0,FALSE,'Input and Summary Results'!$B5230)</f>
        <v>0</v>
      </c>
      <c r="C5648" t="b">
        <f>IF(OR(B5648=0,'Input and Summary Results'!D5230=0,'Input and Summary Results'!D5230=""),FALSE,'Input and Summary Results'!$D5230)</f>
        <v>0</v>
      </c>
      <c r="D5648" t="b">
        <f>IF(OR(B5648=0,'Input and Summary Results'!E5230=0),FALSE,'Input and Summary Results'!$E5230)</f>
        <v>0</v>
      </c>
      <c r="E5648" t="b">
        <f t="shared" si="293"/>
        <v>0</v>
      </c>
      <c r="F5648" t="b">
        <f t="shared" si="294"/>
        <v>0</v>
      </c>
      <c r="G5648" t="b">
        <f>IF('Input and Summary Results'!$J$4="yes",IF(C5648=FALSE,FALSE,IF('Data Transformation'!E5648&lt;$R$10,E5648,$R$10)),IF(C5648=FALSE,FALSE,IF(C5648&lt;$R$10,C5648,$R$10)))</f>
        <v>0</v>
      </c>
      <c r="H5648" t="b">
        <f>IF('Input and Summary Results'!$J$4="yes",'Data Transformation'!F5648,'Data Transformation'!D5648)</f>
        <v>0</v>
      </c>
      <c r="I5648" t="str">
        <f t="shared" si="295"/>
        <v/>
      </c>
    </row>
    <row r="5649" spans="2:9" x14ac:dyDescent="0.25">
      <c r="B5649" t="b">
        <f>IF('Input and Summary Results'!D5231=0,FALSE,'Input and Summary Results'!$B5231)</f>
        <v>0</v>
      </c>
      <c r="C5649" t="b">
        <f>IF(OR(B5649=0,'Input and Summary Results'!D5231=0,'Input and Summary Results'!D5231=""),FALSE,'Input and Summary Results'!$D5231)</f>
        <v>0</v>
      </c>
      <c r="D5649" t="b">
        <f>IF(OR(B5649=0,'Input and Summary Results'!E5231=0),FALSE,'Input and Summary Results'!$E5231)</f>
        <v>0</v>
      </c>
      <c r="E5649" t="b">
        <f t="shared" si="293"/>
        <v>0</v>
      </c>
      <c r="F5649" t="b">
        <f t="shared" si="294"/>
        <v>0</v>
      </c>
      <c r="G5649" t="b">
        <f>IF('Input and Summary Results'!$J$4="yes",IF(C5649=FALSE,FALSE,IF('Data Transformation'!E5649&lt;$R$10,E5649,$R$10)),IF(C5649=FALSE,FALSE,IF(C5649&lt;$R$10,C5649,$R$10)))</f>
        <v>0</v>
      </c>
      <c r="H5649" t="b">
        <f>IF('Input and Summary Results'!$J$4="yes",'Data Transformation'!F5649,'Data Transformation'!D5649)</f>
        <v>0</v>
      </c>
      <c r="I5649" t="str">
        <f t="shared" si="295"/>
        <v/>
      </c>
    </row>
    <row r="5650" spans="2:9" x14ac:dyDescent="0.25">
      <c r="B5650" t="b">
        <f>IF('Input and Summary Results'!D5232=0,FALSE,'Input and Summary Results'!$B5232)</f>
        <v>0</v>
      </c>
      <c r="C5650" t="b">
        <f>IF(OR(B5650=0,'Input and Summary Results'!D5232=0,'Input and Summary Results'!D5232=""),FALSE,'Input and Summary Results'!$D5232)</f>
        <v>0</v>
      </c>
      <c r="D5650" t="b">
        <f>IF(OR(B5650=0,'Input and Summary Results'!E5232=0),FALSE,'Input and Summary Results'!$E5232)</f>
        <v>0</v>
      </c>
      <c r="E5650" t="b">
        <f t="shared" si="293"/>
        <v>0</v>
      </c>
      <c r="F5650" t="b">
        <f t="shared" si="294"/>
        <v>0</v>
      </c>
      <c r="G5650" t="b">
        <f>IF('Input and Summary Results'!$J$4="yes",IF(C5650=FALSE,FALSE,IF('Data Transformation'!E5650&lt;$R$10,E5650,$R$10)),IF(C5650=FALSE,FALSE,IF(C5650&lt;$R$10,C5650,$R$10)))</f>
        <v>0</v>
      </c>
      <c r="H5650" t="b">
        <f>IF('Input and Summary Results'!$J$4="yes",'Data Transformation'!F5650,'Data Transformation'!D5650)</f>
        <v>0</v>
      </c>
      <c r="I5650" t="str">
        <f t="shared" si="295"/>
        <v/>
      </c>
    </row>
    <row r="5651" spans="2:9" x14ac:dyDescent="0.25">
      <c r="B5651" t="b">
        <f>IF('Input and Summary Results'!D5233=0,FALSE,'Input and Summary Results'!$B5233)</f>
        <v>0</v>
      </c>
      <c r="C5651" t="b">
        <f>IF(OR(B5651=0,'Input and Summary Results'!D5233=0,'Input and Summary Results'!D5233=""),FALSE,'Input and Summary Results'!$D5233)</f>
        <v>0</v>
      </c>
      <c r="D5651" t="b">
        <f>IF(OR(B5651=0,'Input and Summary Results'!E5233=0),FALSE,'Input and Summary Results'!$E5233)</f>
        <v>0</v>
      </c>
      <c r="E5651" t="b">
        <f t="shared" si="293"/>
        <v>0</v>
      </c>
      <c r="F5651" t="b">
        <f t="shared" si="294"/>
        <v>0</v>
      </c>
      <c r="G5651" t="b">
        <f>IF('Input and Summary Results'!$J$4="yes",IF(C5651=FALSE,FALSE,IF('Data Transformation'!E5651&lt;$R$10,E5651,$R$10)),IF(C5651=FALSE,FALSE,IF(C5651&lt;$R$10,C5651,$R$10)))</f>
        <v>0</v>
      </c>
      <c r="H5651" t="b">
        <f>IF('Input and Summary Results'!$J$4="yes",'Data Transformation'!F5651,'Data Transformation'!D5651)</f>
        <v>0</v>
      </c>
      <c r="I5651" t="str">
        <f t="shared" si="295"/>
        <v/>
      </c>
    </row>
    <row r="5652" spans="2:9" x14ac:dyDescent="0.25">
      <c r="B5652" t="b">
        <f>IF('Input and Summary Results'!D5234=0,FALSE,'Input and Summary Results'!$B5234)</f>
        <v>0</v>
      </c>
      <c r="C5652" t="b">
        <f>IF(OR(B5652=0,'Input and Summary Results'!D5234=0,'Input and Summary Results'!D5234=""),FALSE,'Input and Summary Results'!$D5234)</f>
        <v>0</v>
      </c>
      <c r="D5652" t="b">
        <f>IF(OR(B5652=0,'Input and Summary Results'!E5234=0),FALSE,'Input and Summary Results'!$E5234)</f>
        <v>0</v>
      </c>
      <c r="E5652" t="b">
        <f t="shared" si="293"/>
        <v>0</v>
      </c>
      <c r="F5652" t="b">
        <f t="shared" si="294"/>
        <v>0</v>
      </c>
      <c r="G5652" t="b">
        <f>IF('Input and Summary Results'!$J$4="yes",IF(C5652=FALSE,FALSE,IF('Data Transformation'!E5652&lt;$R$10,E5652,$R$10)),IF(C5652=FALSE,FALSE,IF(C5652&lt;$R$10,C5652,$R$10)))</f>
        <v>0</v>
      </c>
      <c r="H5652" t="b">
        <f>IF('Input and Summary Results'!$J$4="yes",'Data Transformation'!F5652,'Data Transformation'!D5652)</f>
        <v>0</v>
      </c>
      <c r="I5652" t="str">
        <f t="shared" si="295"/>
        <v/>
      </c>
    </row>
    <row r="5653" spans="2:9" x14ac:dyDescent="0.25">
      <c r="B5653" t="b">
        <f>IF('Input and Summary Results'!D5235=0,FALSE,'Input and Summary Results'!$B5235)</f>
        <v>0</v>
      </c>
      <c r="C5653" t="b">
        <f>IF(OR(B5653=0,'Input and Summary Results'!D5235=0,'Input and Summary Results'!D5235=""),FALSE,'Input and Summary Results'!$D5235)</f>
        <v>0</v>
      </c>
      <c r="D5653" t="b">
        <f>IF(OR(B5653=0,'Input and Summary Results'!E5235=0),FALSE,'Input and Summary Results'!$E5235)</f>
        <v>0</v>
      </c>
      <c r="E5653" t="b">
        <f t="shared" si="293"/>
        <v>0</v>
      </c>
      <c r="F5653" t="b">
        <f t="shared" si="294"/>
        <v>0</v>
      </c>
      <c r="G5653" t="b">
        <f>IF('Input and Summary Results'!$J$4="yes",IF(C5653=FALSE,FALSE,IF('Data Transformation'!E5653&lt;$R$10,E5653,$R$10)),IF(C5653=FALSE,FALSE,IF(C5653&lt;$R$10,C5653,$R$10)))</f>
        <v>0</v>
      </c>
      <c r="H5653" t="b">
        <f>IF('Input and Summary Results'!$J$4="yes",'Data Transformation'!F5653,'Data Transformation'!D5653)</f>
        <v>0</v>
      </c>
      <c r="I5653" t="str">
        <f t="shared" si="295"/>
        <v/>
      </c>
    </row>
    <row r="5654" spans="2:9" x14ac:dyDescent="0.25">
      <c r="B5654" t="b">
        <f>IF('Input and Summary Results'!D5236=0,FALSE,'Input and Summary Results'!$B5236)</f>
        <v>0</v>
      </c>
      <c r="C5654" t="b">
        <f>IF(OR(B5654=0,'Input and Summary Results'!D5236=0,'Input and Summary Results'!D5236=""),FALSE,'Input and Summary Results'!$D5236)</f>
        <v>0</v>
      </c>
      <c r="D5654" t="b">
        <f>IF(OR(B5654=0,'Input and Summary Results'!E5236=0),FALSE,'Input and Summary Results'!$E5236)</f>
        <v>0</v>
      </c>
      <c r="E5654" t="b">
        <f t="shared" si="293"/>
        <v>0</v>
      </c>
      <c r="F5654" t="b">
        <f t="shared" si="294"/>
        <v>0</v>
      </c>
      <c r="G5654" t="b">
        <f>IF('Input and Summary Results'!$J$4="yes",IF(C5654=FALSE,FALSE,IF('Data Transformation'!E5654&lt;$R$10,E5654,$R$10)),IF(C5654=FALSE,FALSE,IF(C5654&lt;$R$10,C5654,$R$10)))</f>
        <v>0</v>
      </c>
      <c r="H5654" t="b">
        <f>IF('Input and Summary Results'!$J$4="yes",'Data Transformation'!F5654,'Data Transformation'!D5654)</f>
        <v>0</v>
      </c>
      <c r="I5654" t="str">
        <f t="shared" si="295"/>
        <v/>
      </c>
    </row>
    <row r="5655" spans="2:9" x14ac:dyDescent="0.25">
      <c r="B5655" t="b">
        <f>IF('Input and Summary Results'!D5237=0,FALSE,'Input and Summary Results'!$B5237)</f>
        <v>0</v>
      </c>
      <c r="C5655" t="b">
        <f>IF(OR(B5655=0,'Input and Summary Results'!D5237=0,'Input and Summary Results'!D5237=""),FALSE,'Input and Summary Results'!$D5237)</f>
        <v>0</v>
      </c>
      <c r="D5655" t="b">
        <f>IF(OR(B5655=0,'Input and Summary Results'!E5237=0),FALSE,'Input and Summary Results'!$E5237)</f>
        <v>0</v>
      </c>
      <c r="E5655" t="b">
        <f t="shared" si="293"/>
        <v>0</v>
      </c>
      <c r="F5655" t="b">
        <f t="shared" si="294"/>
        <v>0</v>
      </c>
      <c r="G5655" t="b">
        <f>IF('Input and Summary Results'!$J$4="yes",IF(C5655=FALSE,FALSE,IF('Data Transformation'!E5655&lt;$R$10,E5655,$R$10)),IF(C5655=FALSE,FALSE,IF(C5655&lt;$R$10,C5655,$R$10)))</f>
        <v>0</v>
      </c>
      <c r="H5655" t="b">
        <f>IF('Input and Summary Results'!$J$4="yes",'Data Transformation'!F5655,'Data Transformation'!D5655)</f>
        <v>0</v>
      </c>
      <c r="I5655" t="str">
        <f t="shared" si="295"/>
        <v/>
      </c>
    </row>
    <row r="5656" spans="2:9" x14ac:dyDescent="0.25">
      <c r="B5656" t="b">
        <f>IF('Input and Summary Results'!D5238=0,FALSE,'Input and Summary Results'!$B5238)</f>
        <v>0</v>
      </c>
      <c r="C5656" t="b">
        <f>IF(OR(B5656=0,'Input and Summary Results'!D5238=0,'Input and Summary Results'!D5238=""),FALSE,'Input and Summary Results'!$D5238)</f>
        <v>0</v>
      </c>
      <c r="D5656" t="b">
        <f>IF(OR(B5656=0,'Input and Summary Results'!E5238=0),FALSE,'Input and Summary Results'!$E5238)</f>
        <v>0</v>
      </c>
      <c r="E5656" t="b">
        <f t="shared" si="293"/>
        <v>0</v>
      </c>
      <c r="F5656" t="b">
        <f t="shared" si="294"/>
        <v>0</v>
      </c>
      <c r="G5656" t="b">
        <f>IF('Input and Summary Results'!$J$4="yes",IF(C5656=FALSE,FALSE,IF('Data Transformation'!E5656&lt;$R$10,E5656,$R$10)),IF(C5656=FALSE,FALSE,IF(C5656&lt;$R$10,C5656,$R$10)))</f>
        <v>0</v>
      </c>
      <c r="H5656" t="b">
        <f>IF('Input and Summary Results'!$J$4="yes",'Data Transformation'!F5656,'Data Transformation'!D5656)</f>
        <v>0</v>
      </c>
      <c r="I5656" t="str">
        <f t="shared" si="295"/>
        <v/>
      </c>
    </row>
    <row r="5657" spans="2:9" x14ac:dyDescent="0.25">
      <c r="B5657" t="b">
        <f>IF('Input and Summary Results'!D5239=0,FALSE,'Input and Summary Results'!$B5239)</f>
        <v>0</v>
      </c>
      <c r="C5657" t="b">
        <f>IF(OR(B5657=0,'Input and Summary Results'!D5239=0,'Input and Summary Results'!D5239=""),FALSE,'Input and Summary Results'!$D5239)</f>
        <v>0</v>
      </c>
      <c r="D5657" t="b">
        <f>IF(OR(B5657=0,'Input and Summary Results'!E5239=0),FALSE,'Input and Summary Results'!$E5239)</f>
        <v>0</v>
      </c>
      <c r="E5657" t="b">
        <f t="shared" si="293"/>
        <v>0</v>
      </c>
      <c r="F5657" t="b">
        <f t="shared" si="294"/>
        <v>0</v>
      </c>
      <c r="G5657" t="b">
        <f>IF('Input and Summary Results'!$J$4="yes",IF(C5657=FALSE,FALSE,IF('Data Transformation'!E5657&lt;$R$10,E5657,$R$10)),IF(C5657=FALSE,FALSE,IF(C5657&lt;$R$10,C5657,$R$10)))</f>
        <v>0</v>
      </c>
      <c r="H5657" t="b">
        <f>IF('Input and Summary Results'!$J$4="yes",'Data Transformation'!F5657,'Data Transformation'!D5657)</f>
        <v>0</v>
      </c>
      <c r="I5657" t="str">
        <f t="shared" si="295"/>
        <v/>
      </c>
    </row>
    <row r="5658" spans="2:9" x14ac:dyDescent="0.25">
      <c r="B5658" t="b">
        <f>IF('Input and Summary Results'!D5240=0,FALSE,'Input and Summary Results'!$B5240)</f>
        <v>0</v>
      </c>
      <c r="C5658" t="b">
        <f>IF(OR(B5658=0,'Input and Summary Results'!D5240=0,'Input and Summary Results'!D5240=""),FALSE,'Input and Summary Results'!$D5240)</f>
        <v>0</v>
      </c>
      <c r="D5658" t="b">
        <f>IF(OR(B5658=0,'Input and Summary Results'!E5240=0),FALSE,'Input and Summary Results'!$E5240)</f>
        <v>0</v>
      </c>
      <c r="E5658" t="b">
        <f t="shared" si="293"/>
        <v>0</v>
      </c>
      <c r="F5658" t="b">
        <f t="shared" si="294"/>
        <v>0</v>
      </c>
      <c r="G5658" t="b">
        <f>IF('Input and Summary Results'!$J$4="yes",IF(C5658=FALSE,FALSE,IF('Data Transformation'!E5658&lt;$R$10,E5658,$R$10)),IF(C5658=FALSE,FALSE,IF(C5658&lt;$R$10,C5658,$R$10)))</f>
        <v>0</v>
      </c>
      <c r="H5658" t="b">
        <f>IF('Input and Summary Results'!$J$4="yes",'Data Transformation'!F5658,'Data Transformation'!D5658)</f>
        <v>0</v>
      </c>
      <c r="I5658" t="str">
        <f t="shared" si="295"/>
        <v/>
      </c>
    </row>
    <row r="5659" spans="2:9" x14ac:dyDescent="0.25">
      <c r="B5659" t="b">
        <f>IF('Input and Summary Results'!D5241=0,FALSE,'Input and Summary Results'!$B5241)</f>
        <v>0</v>
      </c>
      <c r="C5659" t="b">
        <f>IF(OR(B5659=0,'Input and Summary Results'!D5241=0,'Input and Summary Results'!D5241=""),FALSE,'Input and Summary Results'!$D5241)</f>
        <v>0</v>
      </c>
      <c r="D5659" t="b">
        <f>IF(OR(B5659=0,'Input and Summary Results'!E5241=0),FALSE,'Input and Summary Results'!$E5241)</f>
        <v>0</v>
      </c>
      <c r="E5659" t="b">
        <f t="shared" si="293"/>
        <v>0</v>
      </c>
      <c r="F5659" t="b">
        <f t="shared" si="294"/>
        <v>0</v>
      </c>
      <c r="G5659" t="b">
        <f>IF('Input and Summary Results'!$J$4="yes",IF(C5659=FALSE,FALSE,IF('Data Transformation'!E5659&lt;$R$10,E5659,$R$10)),IF(C5659=FALSE,FALSE,IF(C5659&lt;$R$10,C5659,$R$10)))</f>
        <v>0</v>
      </c>
      <c r="H5659" t="b">
        <f>IF('Input and Summary Results'!$J$4="yes",'Data Transformation'!F5659,'Data Transformation'!D5659)</f>
        <v>0</v>
      </c>
      <c r="I5659" t="str">
        <f t="shared" si="295"/>
        <v/>
      </c>
    </row>
    <row r="5660" spans="2:9" x14ac:dyDescent="0.25">
      <c r="B5660" t="b">
        <f>IF('Input and Summary Results'!D5242=0,FALSE,'Input and Summary Results'!$B5242)</f>
        <v>0</v>
      </c>
      <c r="C5660" t="b">
        <f>IF(OR(B5660=0,'Input and Summary Results'!D5242=0,'Input and Summary Results'!D5242=""),FALSE,'Input and Summary Results'!$D5242)</f>
        <v>0</v>
      </c>
      <c r="D5660" t="b">
        <f>IF(OR(B5660=0,'Input and Summary Results'!E5242=0),FALSE,'Input and Summary Results'!$E5242)</f>
        <v>0</v>
      </c>
      <c r="E5660" t="b">
        <f t="shared" si="293"/>
        <v>0</v>
      </c>
      <c r="F5660" t="b">
        <f t="shared" si="294"/>
        <v>0</v>
      </c>
      <c r="G5660" t="b">
        <f>IF('Input and Summary Results'!$J$4="yes",IF(C5660=FALSE,FALSE,IF('Data Transformation'!E5660&lt;$R$10,E5660,$R$10)),IF(C5660=FALSE,FALSE,IF(C5660&lt;$R$10,C5660,$R$10)))</f>
        <v>0</v>
      </c>
      <c r="H5660" t="b">
        <f>IF('Input and Summary Results'!$J$4="yes",'Data Transformation'!F5660,'Data Transformation'!D5660)</f>
        <v>0</v>
      </c>
      <c r="I5660" t="str">
        <f t="shared" si="295"/>
        <v/>
      </c>
    </row>
    <row r="5661" spans="2:9" x14ac:dyDescent="0.25">
      <c r="B5661" t="b">
        <f>IF('Input and Summary Results'!D5243=0,FALSE,'Input and Summary Results'!$B5243)</f>
        <v>0</v>
      </c>
      <c r="C5661" t="b">
        <f>IF(OR(B5661=0,'Input and Summary Results'!D5243=0,'Input and Summary Results'!D5243=""),FALSE,'Input and Summary Results'!$D5243)</f>
        <v>0</v>
      </c>
      <c r="D5661" t="b">
        <f>IF(OR(B5661=0,'Input and Summary Results'!E5243=0),FALSE,'Input and Summary Results'!$E5243)</f>
        <v>0</v>
      </c>
      <c r="E5661" t="b">
        <f t="shared" si="293"/>
        <v>0</v>
      </c>
      <c r="F5661" t="b">
        <f t="shared" si="294"/>
        <v>0</v>
      </c>
      <c r="G5661" t="b">
        <f>IF('Input and Summary Results'!$J$4="yes",IF(C5661=FALSE,FALSE,IF('Data Transformation'!E5661&lt;$R$10,E5661,$R$10)),IF(C5661=FALSE,FALSE,IF(C5661&lt;$R$10,C5661,$R$10)))</f>
        <v>0</v>
      </c>
      <c r="H5661" t="b">
        <f>IF('Input and Summary Results'!$J$4="yes",'Data Transformation'!F5661,'Data Transformation'!D5661)</f>
        <v>0</v>
      </c>
      <c r="I5661" t="str">
        <f t="shared" si="295"/>
        <v/>
      </c>
    </row>
    <row r="5662" spans="2:9" x14ac:dyDescent="0.25">
      <c r="B5662" t="b">
        <f>IF('Input and Summary Results'!D5244=0,FALSE,'Input and Summary Results'!$B5244)</f>
        <v>0</v>
      </c>
      <c r="C5662" t="b">
        <f>IF(OR(B5662=0,'Input and Summary Results'!D5244=0,'Input and Summary Results'!D5244=""),FALSE,'Input and Summary Results'!$D5244)</f>
        <v>0</v>
      </c>
      <c r="D5662" t="b">
        <f>IF(OR(B5662=0,'Input and Summary Results'!E5244=0),FALSE,'Input and Summary Results'!$E5244)</f>
        <v>0</v>
      </c>
      <c r="E5662" t="b">
        <f t="shared" si="293"/>
        <v>0</v>
      </c>
      <c r="F5662" t="b">
        <f t="shared" si="294"/>
        <v>0</v>
      </c>
      <c r="G5662" t="b">
        <f>IF('Input and Summary Results'!$J$4="yes",IF(C5662=FALSE,FALSE,IF('Data Transformation'!E5662&lt;$R$10,E5662,$R$10)),IF(C5662=FALSE,FALSE,IF(C5662&lt;$R$10,C5662,$R$10)))</f>
        <v>0</v>
      </c>
      <c r="H5662" t="b">
        <f>IF('Input and Summary Results'!$J$4="yes",'Data Transformation'!F5662,'Data Transformation'!D5662)</f>
        <v>0</v>
      </c>
      <c r="I5662" t="str">
        <f t="shared" si="295"/>
        <v/>
      </c>
    </row>
    <row r="5663" spans="2:9" x14ac:dyDescent="0.25">
      <c r="B5663" t="b">
        <f>IF('Input and Summary Results'!D5245=0,FALSE,'Input and Summary Results'!$B5245)</f>
        <v>0</v>
      </c>
      <c r="C5663" t="b">
        <f>IF(OR(B5663=0,'Input and Summary Results'!D5245=0,'Input and Summary Results'!D5245=""),FALSE,'Input and Summary Results'!$D5245)</f>
        <v>0</v>
      </c>
      <c r="D5663" t="b">
        <f>IF(OR(B5663=0,'Input and Summary Results'!E5245=0),FALSE,'Input and Summary Results'!$E5245)</f>
        <v>0</v>
      </c>
      <c r="E5663" t="b">
        <f t="shared" si="293"/>
        <v>0</v>
      </c>
      <c r="F5663" t="b">
        <f t="shared" si="294"/>
        <v>0</v>
      </c>
      <c r="G5663" t="b">
        <f>IF('Input and Summary Results'!$J$4="yes",IF(C5663=FALSE,FALSE,IF('Data Transformation'!E5663&lt;$R$10,E5663,$R$10)),IF(C5663=FALSE,FALSE,IF(C5663&lt;$R$10,C5663,$R$10)))</f>
        <v>0</v>
      </c>
      <c r="H5663" t="b">
        <f>IF('Input and Summary Results'!$J$4="yes",'Data Transformation'!F5663,'Data Transformation'!D5663)</f>
        <v>0</v>
      </c>
      <c r="I5663" t="str">
        <f t="shared" si="295"/>
        <v/>
      </c>
    </row>
    <row r="5664" spans="2:9" x14ac:dyDescent="0.25">
      <c r="B5664" t="b">
        <f>IF('Input and Summary Results'!D5246=0,FALSE,'Input and Summary Results'!$B5246)</f>
        <v>0</v>
      </c>
      <c r="C5664" t="b">
        <f>IF(OR(B5664=0,'Input and Summary Results'!D5246=0,'Input and Summary Results'!D5246=""),FALSE,'Input and Summary Results'!$D5246)</f>
        <v>0</v>
      </c>
      <c r="D5664" t="b">
        <f>IF(OR(B5664=0,'Input and Summary Results'!E5246=0),FALSE,'Input and Summary Results'!$E5246)</f>
        <v>0</v>
      </c>
      <c r="E5664" t="b">
        <f t="shared" si="293"/>
        <v>0</v>
      </c>
      <c r="F5664" t="b">
        <f t="shared" si="294"/>
        <v>0</v>
      </c>
      <c r="G5664" t="b">
        <f>IF('Input and Summary Results'!$J$4="yes",IF(C5664=FALSE,FALSE,IF('Data Transformation'!E5664&lt;$R$10,E5664,$R$10)),IF(C5664=FALSE,FALSE,IF(C5664&lt;$R$10,C5664,$R$10)))</f>
        <v>0</v>
      </c>
      <c r="H5664" t="b">
        <f>IF('Input and Summary Results'!$J$4="yes",'Data Transformation'!F5664,'Data Transformation'!D5664)</f>
        <v>0</v>
      </c>
      <c r="I5664" t="str">
        <f t="shared" si="295"/>
        <v/>
      </c>
    </row>
    <row r="5665" spans="2:9" x14ac:dyDescent="0.25">
      <c r="B5665" t="b">
        <f>IF('Input and Summary Results'!D5247=0,FALSE,'Input and Summary Results'!$B5247)</f>
        <v>0</v>
      </c>
      <c r="C5665" t="b">
        <f>IF(OR(B5665=0,'Input and Summary Results'!D5247=0,'Input and Summary Results'!D5247=""),FALSE,'Input and Summary Results'!$D5247)</f>
        <v>0</v>
      </c>
      <c r="D5665" t="b">
        <f>IF(OR(B5665=0,'Input and Summary Results'!E5247=0),FALSE,'Input and Summary Results'!$E5247)</f>
        <v>0</v>
      </c>
      <c r="E5665" t="b">
        <f t="shared" si="293"/>
        <v>0</v>
      </c>
      <c r="F5665" t="b">
        <f t="shared" si="294"/>
        <v>0</v>
      </c>
      <c r="G5665" t="b">
        <f>IF('Input and Summary Results'!$J$4="yes",IF(C5665=FALSE,FALSE,IF('Data Transformation'!E5665&lt;$R$10,E5665,$R$10)),IF(C5665=FALSE,FALSE,IF(C5665&lt;$R$10,C5665,$R$10)))</f>
        <v>0</v>
      </c>
      <c r="H5665" t="b">
        <f>IF('Input and Summary Results'!$J$4="yes",'Data Transformation'!F5665,'Data Transformation'!D5665)</f>
        <v>0</v>
      </c>
      <c r="I5665" t="str">
        <f t="shared" si="295"/>
        <v/>
      </c>
    </row>
    <row r="5666" spans="2:9" x14ac:dyDescent="0.25">
      <c r="B5666" t="b">
        <f>IF('Input and Summary Results'!D5248=0,FALSE,'Input and Summary Results'!$B5248)</f>
        <v>0</v>
      </c>
      <c r="C5666" t="b">
        <f>IF(OR(B5666=0,'Input and Summary Results'!D5248=0,'Input and Summary Results'!D5248=""),FALSE,'Input and Summary Results'!$D5248)</f>
        <v>0</v>
      </c>
      <c r="D5666" t="b">
        <f>IF(OR(B5666=0,'Input and Summary Results'!E5248=0),FALSE,'Input and Summary Results'!$E5248)</f>
        <v>0</v>
      </c>
      <c r="E5666" t="b">
        <f t="shared" si="293"/>
        <v>0</v>
      </c>
      <c r="F5666" t="b">
        <f t="shared" si="294"/>
        <v>0</v>
      </c>
      <c r="G5666" t="b">
        <f>IF('Input and Summary Results'!$J$4="yes",IF(C5666=FALSE,FALSE,IF('Data Transformation'!E5666&lt;$R$10,E5666,$R$10)),IF(C5666=FALSE,FALSE,IF(C5666&lt;$R$10,C5666,$R$10)))</f>
        <v>0</v>
      </c>
      <c r="H5666" t="b">
        <f>IF('Input and Summary Results'!$J$4="yes",'Data Transformation'!F5666,'Data Transformation'!D5666)</f>
        <v>0</v>
      </c>
      <c r="I5666" t="str">
        <f t="shared" si="295"/>
        <v/>
      </c>
    </row>
    <row r="5667" spans="2:9" x14ac:dyDescent="0.25">
      <c r="B5667" t="b">
        <f>IF('Input and Summary Results'!D5249=0,FALSE,'Input and Summary Results'!$B5249)</f>
        <v>0</v>
      </c>
      <c r="C5667" t="b">
        <f>IF(OR(B5667=0,'Input and Summary Results'!D5249=0,'Input and Summary Results'!D5249=""),FALSE,'Input and Summary Results'!$D5249)</f>
        <v>0</v>
      </c>
      <c r="D5667" t="b">
        <f>IF(OR(B5667=0,'Input and Summary Results'!E5249=0),FALSE,'Input and Summary Results'!$E5249)</f>
        <v>0</v>
      </c>
      <c r="E5667" t="b">
        <f t="shared" si="293"/>
        <v>0</v>
      </c>
      <c r="F5667" t="b">
        <f t="shared" si="294"/>
        <v>0</v>
      </c>
      <c r="G5667" t="b">
        <f>IF('Input and Summary Results'!$J$4="yes",IF(C5667=FALSE,FALSE,IF('Data Transformation'!E5667&lt;$R$10,E5667,$R$10)),IF(C5667=FALSE,FALSE,IF(C5667&lt;$R$10,C5667,$R$10)))</f>
        <v>0</v>
      </c>
      <c r="H5667" t="b">
        <f>IF('Input and Summary Results'!$J$4="yes",'Data Transformation'!F5667,'Data Transformation'!D5667)</f>
        <v>0</v>
      </c>
      <c r="I5667" t="str">
        <f t="shared" si="295"/>
        <v/>
      </c>
    </row>
    <row r="5668" spans="2:9" x14ac:dyDescent="0.25">
      <c r="B5668" t="b">
        <f>IF('Input and Summary Results'!D5250=0,FALSE,'Input and Summary Results'!$B5250)</f>
        <v>0</v>
      </c>
      <c r="C5668" t="b">
        <f>IF(OR(B5668=0,'Input and Summary Results'!D5250=0,'Input and Summary Results'!D5250=""),FALSE,'Input and Summary Results'!$D5250)</f>
        <v>0</v>
      </c>
      <c r="D5668" t="b">
        <f>IF(OR(B5668=0,'Input and Summary Results'!E5250=0),FALSE,'Input and Summary Results'!$E5250)</f>
        <v>0</v>
      </c>
      <c r="E5668" t="b">
        <f t="shared" si="293"/>
        <v>0</v>
      </c>
      <c r="F5668" t="b">
        <f t="shared" si="294"/>
        <v>0</v>
      </c>
      <c r="G5668" t="b">
        <f>IF('Input and Summary Results'!$J$4="yes",IF(C5668=FALSE,FALSE,IF('Data Transformation'!E5668&lt;$R$10,E5668,$R$10)),IF(C5668=FALSE,FALSE,IF(C5668&lt;$R$10,C5668,$R$10)))</f>
        <v>0</v>
      </c>
      <c r="H5668" t="b">
        <f>IF('Input and Summary Results'!$J$4="yes",'Data Transformation'!F5668,'Data Transformation'!D5668)</f>
        <v>0</v>
      </c>
      <c r="I5668" t="str">
        <f t="shared" si="295"/>
        <v/>
      </c>
    </row>
    <row r="5669" spans="2:9" x14ac:dyDescent="0.25">
      <c r="B5669" t="b">
        <f>IF('Input and Summary Results'!D5251=0,FALSE,'Input and Summary Results'!$B5251)</f>
        <v>0</v>
      </c>
      <c r="C5669" t="b">
        <f>IF(OR(B5669=0,'Input and Summary Results'!D5251=0,'Input and Summary Results'!D5251=""),FALSE,'Input and Summary Results'!$D5251)</f>
        <v>0</v>
      </c>
      <c r="D5669" t="b">
        <f>IF(OR(B5669=0,'Input and Summary Results'!E5251=0),FALSE,'Input and Summary Results'!$E5251)</f>
        <v>0</v>
      </c>
      <c r="E5669" t="b">
        <f t="shared" si="293"/>
        <v>0</v>
      </c>
      <c r="F5669" t="b">
        <f t="shared" si="294"/>
        <v>0</v>
      </c>
      <c r="G5669" t="b">
        <f>IF('Input and Summary Results'!$J$4="yes",IF(C5669=FALSE,FALSE,IF('Data Transformation'!E5669&lt;$R$10,E5669,$R$10)),IF(C5669=FALSE,FALSE,IF(C5669&lt;$R$10,C5669,$R$10)))</f>
        <v>0</v>
      </c>
      <c r="H5669" t="b">
        <f>IF('Input and Summary Results'!$J$4="yes",'Data Transformation'!F5669,'Data Transformation'!D5669)</f>
        <v>0</v>
      </c>
      <c r="I5669" t="str">
        <f t="shared" si="295"/>
        <v/>
      </c>
    </row>
    <row r="5670" spans="2:9" x14ac:dyDescent="0.25">
      <c r="B5670" t="b">
        <f>IF('Input and Summary Results'!D5252=0,FALSE,'Input and Summary Results'!$B5252)</f>
        <v>0</v>
      </c>
      <c r="C5670" t="b">
        <f>IF(OR(B5670=0,'Input and Summary Results'!D5252=0,'Input and Summary Results'!D5252=""),FALSE,'Input and Summary Results'!$D5252)</f>
        <v>0</v>
      </c>
      <c r="D5670" t="b">
        <f>IF(OR(B5670=0,'Input and Summary Results'!E5252=0),FALSE,'Input and Summary Results'!$E5252)</f>
        <v>0</v>
      </c>
      <c r="E5670" t="b">
        <f t="shared" si="293"/>
        <v>0</v>
      </c>
      <c r="F5670" t="b">
        <f t="shared" si="294"/>
        <v>0</v>
      </c>
      <c r="G5670" t="b">
        <f>IF('Input and Summary Results'!$J$4="yes",IF(C5670=FALSE,FALSE,IF('Data Transformation'!E5670&lt;$R$10,E5670,$R$10)),IF(C5670=FALSE,FALSE,IF(C5670&lt;$R$10,C5670,$R$10)))</f>
        <v>0</v>
      </c>
      <c r="H5670" t="b">
        <f>IF('Input and Summary Results'!$J$4="yes",'Data Transformation'!F5670,'Data Transformation'!D5670)</f>
        <v>0</v>
      </c>
      <c r="I5670" t="str">
        <f t="shared" si="295"/>
        <v/>
      </c>
    </row>
    <row r="5671" spans="2:9" x14ac:dyDescent="0.25">
      <c r="B5671" t="b">
        <f>IF('Input and Summary Results'!D5253=0,FALSE,'Input and Summary Results'!$B5253)</f>
        <v>0</v>
      </c>
      <c r="C5671" t="b">
        <f>IF(OR(B5671=0,'Input and Summary Results'!D5253=0,'Input and Summary Results'!D5253=""),FALSE,'Input and Summary Results'!$D5253)</f>
        <v>0</v>
      </c>
      <c r="D5671" t="b">
        <f>IF(OR(B5671=0,'Input and Summary Results'!E5253=0),FALSE,'Input and Summary Results'!$E5253)</f>
        <v>0</v>
      </c>
      <c r="E5671" t="b">
        <f t="shared" si="293"/>
        <v>0</v>
      </c>
      <c r="F5671" t="b">
        <f t="shared" si="294"/>
        <v>0</v>
      </c>
      <c r="G5671" t="b">
        <f>IF('Input and Summary Results'!$J$4="yes",IF(C5671=FALSE,FALSE,IF('Data Transformation'!E5671&lt;$R$10,E5671,$R$10)),IF(C5671=FALSE,FALSE,IF(C5671&lt;$R$10,C5671,$R$10)))</f>
        <v>0</v>
      </c>
      <c r="H5671" t="b">
        <f>IF('Input and Summary Results'!$J$4="yes",'Data Transformation'!F5671,'Data Transformation'!D5671)</f>
        <v>0</v>
      </c>
      <c r="I5671" t="str">
        <f t="shared" si="295"/>
        <v/>
      </c>
    </row>
    <row r="5672" spans="2:9" x14ac:dyDescent="0.25">
      <c r="B5672" t="b">
        <f>IF('Input and Summary Results'!D5254=0,FALSE,'Input and Summary Results'!$B5254)</f>
        <v>0</v>
      </c>
      <c r="C5672" t="b">
        <f>IF(OR(B5672=0,'Input and Summary Results'!D5254=0,'Input and Summary Results'!D5254=""),FALSE,'Input and Summary Results'!$D5254)</f>
        <v>0</v>
      </c>
      <c r="D5672" t="b">
        <f>IF(OR(B5672=0,'Input and Summary Results'!E5254=0),FALSE,'Input and Summary Results'!$E5254)</f>
        <v>0</v>
      </c>
      <c r="E5672" t="b">
        <f t="shared" si="293"/>
        <v>0</v>
      </c>
      <c r="F5672" t="b">
        <f t="shared" si="294"/>
        <v>0</v>
      </c>
      <c r="G5672" t="b">
        <f>IF('Input and Summary Results'!$J$4="yes",IF(C5672=FALSE,FALSE,IF('Data Transformation'!E5672&lt;$R$10,E5672,$R$10)),IF(C5672=FALSE,FALSE,IF(C5672&lt;$R$10,C5672,$R$10)))</f>
        <v>0</v>
      </c>
      <c r="H5672" t="b">
        <f>IF('Input and Summary Results'!$J$4="yes",'Data Transformation'!F5672,'Data Transformation'!D5672)</f>
        <v>0</v>
      </c>
      <c r="I5672" t="str">
        <f t="shared" si="295"/>
        <v/>
      </c>
    </row>
    <row r="5673" spans="2:9" x14ac:dyDescent="0.25">
      <c r="B5673" t="b">
        <f>IF('Input and Summary Results'!D5255=0,FALSE,'Input and Summary Results'!$B5255)</f>
        <v>0</v>
      </c>
      <c r="C5673" t="b">
        <f>IF(OR(B5673=0,'Input and Summary Results'!D5255=0,'Input and Summary Results'!D5255=""),FALSE,'Input and Summary Results'!$D5255)</f>
        <v>0</v>
      </c>
      <c r="D5673" t="b">
        <f>IF(OR(B5673=0,'Input and Summary Results'!E5255=0),FALSE,'Input and Summary Results'!$E5255)</f>
        <v>0</v>
      </c>
      <c r="E5673" t="b">
        <f t="shared" si="293"/>
        <v>0</v>
      </c>
      <c r="F5673" t="b">
        <f t="shared" si="294"/>
        <v>0</v>
      </c>
      <c r="G5673" t="b">
        <f>IF('Input and Summary Results'!$J$4="yes",IF(C5673=FALSE,FALSE,IF('Data Transformation'!E5673&lt;$R$10,E5673,$R$10)),IF(C5673=FALSE,FALSE,IF(C5673&lt;$R$10,C5673,$R$10)))</f>
        <v>0</v>
      </c>
      <c r="H5673" t="b">
        <f>IF('Input and Summary Results'!$J$4="yes",'Data Transformation'!F5673,'Data Transformation'!D5673)</f>
        <v>0</v>
      </c>
      <c r="I5673" t="str">
        <f t="shared" si="295"/>
        <v/>
      </c>
    </row>
    <row r="5674" spans="2:9" x14ac:dyDescent="0.25">
      <c r="B5674" t="b">
        <f>IF('Input and Summary Results'!D5256=0,FALSE,'Input and Summary Results'!$B5256)</f>
        <v>0</v>
      </c>
      <c r="C5674" t="b">
        <f>IF(OR(B5674=0,'Input and Summary Results'!D5256=0,'Input and Summary Results'!D5256=""),FALSE,'Input and Summary Results'!$D5256)</f>
        <v>0</v>
      </c>
      <c r="D5674" t="b">
        <f>IF(OR(B5674=0,'Input and Summary Results'!E5256=0),FALSE,'Input and Summary Results'!$E5256)</f>
        <v>0</v>
      </c>
      <c r="E5674" t="b">
        <f t="shared" ref="E5674:E5737" si="296">IF(C5674=FALSE,FALSE,LOG10(C5674))</f>
        <v>0</v>
      </c>
      <c r="F5674" t="b">
        <f t="shared" ref="F5674:F5737" si="297">IF(D5674=FALSE, FALSE,0.434*D5674/C5674)</f>
        <v>0</v>
      </c>
      <c r="G5674" t="b">
        <f>IF('Input and Summary Results'!$J$4="yes",IF(C5674=FALSE,FALSE,IF('Data Transformation'!E5674&lt;$R$10,E5674,$R$10)),IF(C5674=FALSE,FALSE,IF(C5674&lt;$R$10,C5674,$R$10)))</f>
        <v>0</v>
      </c>
      <c r="H5674" t="b">
        <f>IF('Input and Summary Results'!$J$4="yes",'Data Transformation'!F5674,'Data Transformation'!D5674)</f>
        <v>0</v>
      </c>
      <c r="I5674" t="str">
        <f t="shared" si="295"/>
        <v/>
      </c>
    </row>
    <row r="5675" spans="2:9" x14ac:dyDescent="0.25">
      <c r="B5675" t="b">
        <f>IF('Input and Summary Results'!D5257=0,FALSE,'Input and Summary Results'!$B5257)</f>
        <v>0</v>
      </c>
      <c r="C5675" t="b">
        <f>IF(OR(B5675=0,'Input and Summary Results'!D5257=0,'Input and Summary Results'!D5257=""),FALSE,'Input and Summary Results'!$D5257)</f>
        <v>0</v>
      </c>
      <c r="D5675" t="b">
        <f>IF(OR(B5675=0,'Input and Summary Results'!E5257=0),FALSE,'Input and Summary Results'!$E5257)</f>
        <v>0</v>
      </c>
      <c r="E5675" t="b">
        <f t="shared" si="296"/>
        <v>0</v>
      </c>
      <c r="F5675" t="b">
        <f t="shared" si="297"/>
        <v>0</v>
      </c>
      <c r="G5675" t="b">
        <f>IF('Input and Summary Results'!$J$4="yes",IF(C5675=FALSE,FALSE,IF('Data Transformation'!E5675&lt;$R$10,E5675,$R$10)),IF(C5675=FALSE,FALSE,IF(C5675&lt;$R$10,C5675,$R$10)))</f>
        <v>0</v>
      </c>
      <c r="H5675" t="b">
        <f>IF('Input and Summary Results'!$J$4="yes",'Data Transformation'!F5675,'Data Transformation'!D5675)</f>
        <v>0</v>
      </c>
      <c r="I5675" t="str">
        <f t="shared" si="295"/>
        <v/>
      </c>
    </row>
    <row r="5676" spans="2:9" x14ac:dyDescent="0.25">
      <c r="B5676" t="b">
        <f>IF('Input and Summary Results'!D5258=0,FALSE,'Input and Summary Results'!$B5258)</f>
        <v>0</v>
      </c>
      <c r="C5676" t="b">
        <f>IF(OR(B5676=0,'Input and Summary Results'!D5258=0,'Input and Summary Results'!D5258=""),FALSE,'Input and Summary Results'!$D5258)</f>
        <v>0</v>
      </c>
      <c r="D5676" t="b">
        <f>IF(OR(B5676=0,'Input and Summary Results'!E5258=0),FALSE,'Input and Summary Results'!$E5258)</f>
        <v>0</v>
      </c>
      <c r="E5676" t="b">
        <f t="shared" si="296"/>
        <v>0</v>
      </c>
      <c r="F5676" t="b">
        <f t="shared" si="297"/>
        <v>0</v>
      </c>
      <c r="G5676" t="b">
        <f>IF('Input and Summary Results'!$J$4="yes",IF(C5676=FALSE,FALSE,IF('Data Transformation'!E5676&lt;$R$10,E5676,$R$10)),IF(C5676=FALSE,FALSE,IF(C5676&lt;$R$10,C5676,$R$10)))</f>
        <v>0</v>
      </c>
      <c r="H5676" t="b">
        <f>IF('Input and Summary Results'!$J$4="yes",'Data Transformation'!F5676,'Data Transformation'!D5676)</f>
        <v>0</v>
      </c>
      <c r="I5676" t="str">
        <f t="shared" si="295"/>
        <v/>
      </c>
    </row>
    <row r="5677" spans="2:9" x14ac:dyDescent="0.25">
      <c r="B5677" t="b">
        <f>IF('Input and Summary Results'!D5259=0,FALSE,'Input and Summary Results'!$B5259)</f>
        <v>0</v>
      </c>
      <c r="C5677" t="b">
        <f>IF(OR(B5677=0,'Input and Summary Results'!D5259=0,'Input and Summary Results'!D5259=""),FALSE,'Input and Summary Results'!$D5259)</f>
        <v>0</v>
      </c>
      <c r="D5677" t="b">
        <f>IF(OR(B5677=0,'Input and Summary Results'!E5259=0),FALSE,'Input and Summary Results'!$E5259)</f>
        <v>0</v>
      </c>
      <c r="E5677" t="b">
        <f t="shared" si="296"/>
        <v>0</v>
      </c>
      <c r="F5677" t="b">
        <f t="shared" si="297"/>
        <v>0</v>
      </c>
      <c r="G5677" t="b">
        <f>IF('Input and Summary Results'!$J$4="yes",IF(C5677=FALSE,FALSE,IF('Data Transformation'!E5677&lt;$R$10,E5677,$R$10)),IF(C5677=FALSE,FALSE,IF(C5677&lt;$R$10,C5677,$R$10)))</f>
        <v>0</v>
      </c>
      <c r="H5677" t="b">
        <f>IF('Input and Summary Results'!$J$4="yes",'Data Transformation'!F5677,'Data Transformation'!D5677)</f>
        <v>0</v>
      </c>
      <c r="I5677" t="str">
        <f t="shared" si="295"/>
        <v/>
      </c>
    </row>
    <row r="5678" spans="2:9" x14ac:dyDescent="0.25">
      <c r="B5678" t="b">
        <f>IF('Input and Summary Results'!D5260=0,FALSE,'Input and Summary Results'!$B5260)</f>
        <v>0</v>
      </c>
      <c r="C5678" t="b">
        <f>IF(OR(B5678=0,'Input and Summary Results'!D5260=0,'Input and Summary Results'!D5260=""),FALSE,'Input and Summary Results'!$D5260)</f>
        <v>0</v>
      </c>
      <c r="D5678" t="b">
        <f>IF(OR(B5678=0,'Input and Summary Results'!E5260=0),FALSE,'Input and Summary Results'!$E5260)</f>
        <v>0</v>
      </c>
      <c r="E5678" t="b">
        <f t="shared" si="296"/>
        <v>0</v>
      </c>
      <c r="F5678" t="b">
        <f t="shared" si="297"/>
        <v>0</v>
      </c>
      <c r="G5678" t="b">
        <f>IF('Input and Summary Results'!$J$4="yes",IF(C5678=FALSE,FALSE,IF('Data Transformation'!E5678&lt;$R$10,E5678,$R$10)),IF(C5678=FALSE,FALSE,IF(C5678&lt;$R$10,C5678,$R$10)))</f>
        <v>0</v>
      </c>
      <c r="H5678" t="b">
        <f>IF('Input and Summary Results'!$J$4="yes",'Data Transformation'!F5678,'Data Transformation'!D5678)</f>
        <v>0</v>
      </c>
      <c r="I5678" t="str">
        <f t="shared" si="295"/>
        <v/>
      </c>
    </row>
    <row r="5679" spans="2:9" x14ac:dyDescent="0.25">
      <c r="B5679" t="b">
        <f>IF('Input and Summary Results'!D5261=0,FALSE,'Input and Summary Results'!$B5261)</f>
        <v>0</v>
      </c>
      <c r="C5679" t="b">
        <f>IF(OR(B5679=0,'Input and Summary Results'!D5261=0,'Input and Summary Results'!D5261=""),FALSE,'Input and Summary Results'!$D5261)</f>
        <v>0</v>
      </c>
      <c r="D5679" t="b">
        <f>IF(OR(B5679=0,'Input and Summary Results'!E5261=0),FALSE,'Input and Summary Results'!$E5261)</f>
        <v>0</v>
      </c>
      <c r="E5679" t="b">
        <f t="shared" si="296"/>
        <v>0</v>
      </c>
      <c r="F5679" t="b">
        <f t="shared" si="297"/>
        <v>0</v>
      </c>
      <c r="G5679" t="b">
        <f>IF('Input and Summary Results'!$J$4="yes",IF(C5679=FALSE,FALSE,IF('Data Transformation'!E5679&lt;$R$10,E5679,$R$10)),IF(C5679=FALSE,FALSE,IF(C5679&lt;$R$10,C5679,$R$10)))</f>
        <v>0</v>
      </c>
      <c r="H5679" t="b">
        <f>IF('Input and Summary Results'!$J$4="yes",'Data Transformation'!F5679,'Data Transformation'!D5679)</f>
        <v>0</v>
      </c>
      <c r="I5679" t="str">
        <f t="shared" si="295"/>
        <v/>
      </c>
    </row>
    <row r="5680" spans="2:9" x14ac:dyDescent="0.25">
      <c r="B5680" t="b">
        <f>IF('Input and Summary Results'!D5262=0,FALSE,'Input and Summary Results'!$B5262)</f>
        <v>0</v>
      </c>
      <c r="C5680" t="b">
        <f>IF(OR(B5680=0,'Input and Summary Results'!D5262=0,'Input and Summary Results'!D5262=""),FALSE,'Input and Summary Results'!$D5262)</f>
        <v>0</v>
      </c>
      <c r="D5680" t="b">
        <f>IF(OR(B5680=0,'Input and Summary Results'!E5262=0),FALSE,'Input and Summary Results'!$E5262)</f>
        <v>0</v>
      </c>
      <c r="E5680" t="b">
        <f t="shared" si="296"/>
        <v>0</v>
      </c>
      <c r="F5680" t="b">
        <f t="shared" si="297"/>
        <v>0</v>
      </c>
      <c r="G5680" t="b">
        <f>IF('Input and Summary Results'!$J$4="yes",IF(C5680=FALSE,FALSE,IF('Data Transformation'!E5680&lt;$R$10,E5680,$R$10)),IF(C5680=FALSE,FALSE,IF(C5680&lt;$R$10,C5680,$R$10)))</f>
        <v>0</v>
      </c>
      <c r="H5680" t="b">
        <f>IF('Input and Summary Results'!$J$4="yes",'Data Transformation'!F5680,'Data Transformation'!D5680)</f>
        <v>0</v>
      </c>
      <c r="I5680" t="str">
        <f t="shared" si="295"/>
        <v/>
      </c>
    </row>
    <row r="5681" spans="2:9" x14ac:dyDescent="0.25">
      <c r="B5681" t="b">
        <f>IF('Input and Summary Results'!D5263=0,FALSE,'Input and Summary Results'!$B5263)</f>
        <v>0</v>
      </c>
      <c r="C5681" t="b">
        <f>IF(OR(B5681=0,'Input and Summary Results'!D5263=0,'Input and Summary Results'!D5263=""),FALSE,'Input and Summary Results'!$D5263)</f>
        <v>0</v>
      </c>
      <c r="D5681" t="b">
        <f>IF(OR(B5681=0,'Input and Summary Results'!E5263=0),FALSE,'Input and Summary Results'!$E5263)</f>
        <v>0</v>
      </c>
      <c r="E5681" t="b">
        <f t="shared" si="296"/>
        <v>0</v>
      </c>
      <c r="F5681" t="b">
        <f t="shared" si="297"/>
        <v>0</v>
      </c>
      <c r="G5681" t="b">
        <f>IF('Input and Summary Results'!$J$4="yes",IF(C5681=FALSE,FALSE,IF('Data Transformation'!E5681&lt;$R$10,E5681,$R$10)),IF(C5681=FALSE,FALSE,IF(C5681&lt;$R$10,C5681,$R$10)))</f>
        <v>0</v>
      </c>
      <c r="H5681" t="b">
        <f>IF('Input and Summary Results'!$J$4="yes",'Data Transformation'!F5681,'Data Transformation'!D5681)</f>
        <v>0</v>
      </c>
      <c r="I5681" t="str">
        <f t="shared" si="295"/>
        <v/>
      </c>
    </row>
    <row r="5682" spans="2:9" x14ac:dyDescent="0.25">
      <c r="B5682" t="b">
        <f>IF('Input and Summary Results'!D5264=0,FALSE,'Input and Summary Results'!$B5264)</f>
        <v>0</v>
      </c>
      <c r="C5682" t="b">
        <f>IF(OR(B5682=0,'Input and Summary Results'!D5264=0,'Input and Summary Results'!D5264=""),FALSE,'Input and Summary Results'!$D5264)</f>
        <v>0</v>
      </c>
      <c r="D5682" t="b">
        <f>IF(OR(B5682=0,'Input and Summary Results'!E5264=0),FALSE,'Input and Summary Results'!$E5264)</f>
        <v>0</v>
      </c>
      <c r="E5682" t="b">
        <f t="shared" si="296"/>
        <v>0</v>
      </c>
      <c r="F5682" t="b">
        <f t="shared" si="297"/>
        <v>0</v>
      </c>
      <c r="G5682" t="b">
        <f>IF('Input and Summary Results'!$J$4="yes",IF(C5682=FALSE,FALSE,IF('Data Transformation'!E5682&lt;$R$10,E5682,$R$10)),IF(C5682=FALSE,FALSE,IF(C5682&lt;$R$10,C5682,$R$10)))</f>
        <v>0</v>
      </c>
      <c r="H5682" t="b">
        <f>IF('Input and Summary Results'!$J$4="yes",'Data Transformation'!F5682,'Data Transformation'!D5682)</f>
        <v>0</v>
      </c>
      <c r="I5682" t="str">
        <f t="shared" si="295"/>
        <v/>
      </c>
    </row>
    <row r="5683" spans="2:9" x14ac:dyDescent="0.25">
      <c r="B5683" t="b">
        <f>IF('Input and Summary Results'!D5265=0,FALSE,'Input and Summary Results'!$B5265)</f>
        <v>0</v>
      </c>
      <c r="C5683" t="b">
        <f>IF(OR(B5683=0,'Input and Summary Results'!D5265=0,'Input and Summary Results'!D5265=""),FALSE,'Input and Summary Results'!$D5265)</f>
        <v>0</v>
      </c>
      <c r="D5683" t="b">
        <f>IF(OR(B5683=0,'Input and Summary Results'!E5265=0),FALSE,'Input and Summary Results'!$E5265)</f>
        <v>0</v>
      </c>
      <c r="E5683" t="b">
        <f t="shared" si="296"/>
        <v>0</v>
      </c>
      <c r="F5683" t="b">
        <f t="shared" si="297"/>
        <v>0</v>
      </c>
      <c r="G5683" t="b">
        <f>IF('Input and Summary Results'!$J$4="yes",IF(C5683=FALSE,FALSE,IF('Data Transformation'!E5683&lt;$R$10,E5683,$R$10)),IF(C5683=FALSE,FALSE,IF(C5683&lt;$R$10,C5683,$R$10)))</f>
        <v>0</v>
      </c>
      <c r="H5683" t="b">
        <f>IF('Input and Summary Results'!$J$4="yes",'Data Transformation'!F5683,'Data Transformation'!D5683)</f>
        <v>0</v>
      </c>
      <c r="I5683" t="str">
        <f t="shared" si="295"/>
        <v/>
      </c>
    </row>
    <row r="5684" spans="2:9" x14ac:dyDescent="0.25">
      <c r="B5684" t="b">
        <f>IF('Input and Summary Results'!D5266=0,FALSE,'Input and Summary Results'!$B5266)</f>
        <v>0</v>
      </c>
      <c r="C5684" t="b">
        <f>IF(OR(B5684=0,'Input and Summary Results'!D5266=0,'Input and Summary Results'!D5266=""),FALSE,'Input and Summary Results'!$D5266)</f>
        <v>0</v>
      </c>
      <c r="D5684" t="b">
        <f>IF(OR(B5684=0,'Input and Summary Results'!E5266=0),FALSE,'Input and Summary Results'!$E5266)</f>
        <v>0</v>
      </c>
      <c r="E5684" t="b">
        <f t="shared" si="296"/>
        <v>0</v>
      </c>
      <c r="F5684" t="b">
        <f t="shared" si="297"/>
        <v>0</v>
      </c>
      <c r="G5684" t="b">
        <f>IF('Input and Summary Results'!$J$4="yes",IF(C5684=FALSE,FALSE,IF('Data Transformation'!E5684&lt;$R$10,E5684,$R$10)),IF(C5684=FALSE,FALSE,IF(C5684&lt;$R$10,C5684,$R$10)))</f>
        <v>0</v>
      </c>
      <c r="H5684" t="b">
        <f>IF('Input and Summary Results'!$J$4="yes",'Data Transformation'!F5684,'Data Transformation'!D5684)</f>
        <v>0</v>
      </c>
      <c r="I5684" t="str">
        <f t="shared" si="295"/>
        <v/>
      </c>
    </row>
    <row r="5685" spans="2:9" x14ac:dyDescent="0.25">
      <c r="B5685" t="b">
        <f>IF('Input and Summary Results'!D5267=0,FALSE,'Input and Summary Results'!$B5267)</f>
        <v>0</v>
      </c>
      <c r="C5685" t="b">
        <f>IF(OR(B5685=0,'Input and Summary Results'!D5267=0,'Input and Summary Results'!D5267=""),FALSE,'Input and Summary Results'!$D5267)</f>
        <v>0</v>
      </c>
      <c r="D5685" t="b">
        <f>IF(OR(B5685=0,'Input and Summary Results'!E5267=0),FALSE,'Input and Summary Results'!$E5267)</f>
        <v>0</v>
      </c>
      <c r="E5685" t="b">
        <f t="shared" si="296"/>
        <v>0</v>
      </c>
      <c r="F5685" t="b">
        <f t="shared" si="297"/>
        <v>0</v>
      </c>
      <c r="G5685" t="b">
        <f>IF('Input and Summary Results'!$J$4="yes",IF(C5685=FALSE,FALSE,IF('Data Transformation'!E5685&lt;$R$10,E5685,$R$10)),IF(C5685=FALSE,FALSE,IF(C5685&lt;$R$10,C5685,$R$10)))</f>
        <v>0</v>
      </c>
      <c r="H5685" t="b">
        <f>IF('Input and Summary Results'!$J$4="yes",'Data Transformation'!F5685,'Data Transformation'!D5685)</f>
        <v>0</v>
      </c>
      <c r="I5685" t="str">
        <f t="shared" si="295"/>
        <v/>
      </c>
    </row>
    <row r="5686" spans="2:9" x14ac:dyDescent="0.25">
      <c r="B5686" t="b">
        <f>IF('Input and Summary Results'!D5268=0,FALSE,'Input and Summary Results'!$B5268)</f>
        <v>0</v>
      </c>
      <c r="C5686" t="b">
        <f>IF(OR(B5686=0,'Input and Summary Results'!D5268=0,'Input and Summary Results'!D5268=""),FALSE,'Input and Summary Results'!$D5268)</f>
        <v>0</v>
      </c>
      <c r="D5686" t="b">
        <f>IF(OR(B5686=0,'Input and Summary Results'!E5268=0),FALSE,'Input and Summary Results'!$E5268)</f>
        <v>0</v>
      </c>
      <c r="E5686" t="b">
        <f t="shared" si="296"/>
        <v>0</v>
      </c>
      <c r="F5686" t="b">
        <f t="shared" si="297"/>
        <v>0</v>
      </c>
      <c r="G5686" t="b">
        <f>IF('Input and Summary Results'!$J$4="yes",IF(C5686=FALSE,FALSE,IF('Data Transformation'!E5686&lt;$R$10,E5686,$R$10)),IF(C5686=FALSE,FALSE,IF(C5686&lt;$R$10,C5686,$R$10)))</f>
        <v>0</v>
      </c>
      <c r="H5686" t="b">
        <f>IF('Input and Summary Results'!$J$4="yes",'Data Transformation'!F5686,'Data Transformation'!D5686)</f>
        <v>0</v>
      </c>
      <c r="I5686" t="str">
        <f t="shared" si="295"/>
        <v/>
      </c>
    </row>
    <row r="5687" spans="2:9" x14ac:dyDescent="0.25">
      <c r="B5687" t="b">
        <f>IF('Input and Summary Results'!D5269=0,FALSE,'Input and Summary Results'!$B5269)</f>
        <v>0</v>
      </c>
      <c r="C5687" t="b">
        <f>IF(OR(B5687=0,'Input and Summary Results'!D5269=0,'Input and Summary Results'!D5269=""),FALSE,'Input and Summary Results'!$D5269)</f>
        <v>0</v>
      </c>
      <c r="D5687" t="b">
        <f>IF(OR(B5687=0,'Input and Summary Results'!E5269=0),FALSE,'Input and Summary Results'!$E5269)</f>
        <v>0</v>
      </c>
      <c r="E5687" t="b">
        <f t="shared" si="296"/>
        <v>0</v>
      </c>
      <c r="F5687" t="b">
        <f t="shared" si="297"/>
        <v>0</v>
      </c>
      <c r="G5687" t="b">
        <f>IF('Input and Summary Results'!$J$4="yes",IF(C5687=FALSE,FALSE,IF('Data Transformation'!E5687&lt;$R$10,E5687,$R$10)),IF(C5687=FALSE,FALSE,IF(C5687&lt;$R$10,C5687,$R$10)))</f>
        <v>0</v>
      </c>
      <c r="H5687" t="b">
        <f>IF('Input and Summary Results'!$J$4="yes",'Data Transformation'!F5687,'Data Transformation'!D5687)</f>
        <v>0</v>
      </c>
      <c r="I5687" t="str">
        <f t="shared" si="295"/>
        <v/>
      </c>
    </row>
    <row r="5688" spans="2:9" x14ac:dyDescent="0.25">
      <c r="B5688" t="b">
        <f>IF('Input and Summary Results'!D5270=0,FALSE,'Input and Summary Results'!$B5270)</f>
        <v>0</v>
      </c>
      <c r="C5688" t="b">
        <f>IF(OR(B5688=0,'Input and Summary Results'!D5270=0,'Input and Summary Results'!D5270=""),FALSE,'Input and Summary Results'!$D5270)</f>
        <v>0</v>
      </c>
      <c r="D5688" t="b">
        <f>IF(OR(B5688=0,'Input and Summary Results'!E5270=0),FALSE,'Input and Summary Results'!$E5270)</f>
        <v>0</v>
      </c>
      <c r="E5688" t="b">
        <f t="shared" si="296"/>
        <v>0</v>
      </c>
      <c r="F5688" t="b">
        <f t="shared" si="297"/>
        <v>0</v>
      </c>
      <c r="G5688" t="b">
        <f>IF('Input and Summary Results'!$J$4="yes",IF(C5688=FALSE,FALSE,IF('Data Transformation'!E5688&lt;$R$10,E5688,$R$10)),IF(C5688=FALSE,FALSE,IF(C5688&lt;$R$10,C5688,$R$10)))</f>
        <v>0</v>
      </c>
      <c r="H5688" t="b">
        <f>IF('Input and Summary Results'!$J$4="yes",'Data Transformation'!F5688,'Data Transformation'!D5688)</f>
        <v>0</v>
      </c>
      <c r="I5688" t="str">
        <f t="shared" si="295"/>
        <v/>
      </c>
    </row>
    <row r="5689" spans="2:9" x14ac:dyDescent="0.25">
      <c r="B5689" t="b">
        <f>IF('Input and Summary Results'!D5271=0,FALSE,'Input and Summary Results'!$B5271)</f>
        <v>0</v>
      </c>
      <c r="C5689" t="b">
        <f>IF(OR(B5689=0,'Input and Summary Results'!D5271=0,'Input and Summary Results'!D5271=""),FALSE,'Input and Summary Results'!$D5271)</f>
        <v>0</v>
      </c>
      <c r="D5689" t="b">
        <f>IF(OR(B5689=0,'Input and Summary Results'!E5271=0),FALSE,'Input and Summary Results'!$E5271)</f>
        <v>0</v>
      </c>
      <c r="E5689" t="b">
        <f t="shared" si="296"/>
        <v>0</v>
      </c>
      <c r="F5689" t="b">
        <f t="shared" si="297"/>
        <v>0</v>
      </c>
      <c r="G5689" t="b">
        <f>IF('Input and Summary Results'!$J$4="yes",IF(C5689=FALSE,FALSE,IF('Data Transformation'!E5689&lt;$R$10,E5689,$R$10)),IF(C5689=FALSE,FALSE,IF(C5689&lt;$R$10,C5689,$R$10)))</f>
        <v>0</v>
      </c>
      <c r="H5689" t="b">
        <f>IF('Input and Summary Results'!$J$4="yes",'Data Transformation'!F5689,'Data Transformation'!D5689)</f>
        <v>0</v>
      </c>
      <c r="I5689" t="str">
        <f t="shared" si="295"/>
        <v/>
      </c>
    </row>
    <row r="5690" spans="2:9" x14ac:dyDescent="0.25">
      <c r="B5690" t="b">
        <f>IF('Input and Summary Results'!D5272=0,FALSE,'Input and Summary Results'!$B5272)</f>
        <v>0</v>
      </c>
      <c r="C5690" t="b">
        <f>IF(OR(B5690=0,'Input and Summary Results'!D5272=0,'Input and Summary Results'!D5272=""),FALSE,'Input and Summary Results'!$D5272)</f>
        <v>0</v>
      </c>
      <c r="D5690" t="b">
        <f>IF(OR(B5690=0,'Input and Summary Results'!E5272=0),FALSE,'Input and Summary Results'!$E5272)</f>
        <v>0</v>
      </c>
      <c r="E5690" t="b">
        <f t="shared" si="296"/>
        <v>0</v>
      </c>
      <c r="F5690" t="b">
        <f t="shared" si="297"/>
        <v>0</v>
      </c>
      <c r="G5690" t="b">
        <f>IF('Input and Summary Results'!$J$4="yes",IF(C5690=FALSE,FALSE,IF('Data Transformation'!E5690&lt;$R$10,E5690,$R$10)),IF(C5690=FALSE,FALSE,IF(C5690&lt;$R$10,C5690,$R$10)))</f>
        <v>0</v>
      </c>
      <c r="H5690" t="b">
        <f>IF('Input and Summary Results'!$J$4="yes",'Data Transformation'!F5690,'Data Transformation'!D5690)</f>
        <v>0</v>
      </c>
      <c r="I5690" t="str">
        <f t="shared" si="295"/>
        <v/>
      </c>
    </row>
    <row r="5691" spans="2:9" x14ac:dyDescent="0.25">
      <c r="B5691" t="b">
        <f>IF('Input and Summary Results'!D5273=0,FALSE,'Input and Summary Results'!$B5273)</f>
        <v>0</v>
      </c>
      <c r="C5691" t="b">
        <f>IF(OR(B5691=0,'Input and Summary Results'!D5273=0,'Input and Summary Results'!D5273=""),FALSE,'Input and Summary Results'!$D5273)</f>
        <v>0</v>
      </c>
      <c r="D5691" t="b">
        <f>IF(OR(B5691=0,'Input and Summary Results'!E5273=0),FALSE,'Input and Summary Results'!$E5273)</f>
        <v>0</v>
      </c>
      <c r="E5691" t="b">
        <f t="shared" si="296"/>
        <v>0</v>
      </c>
      <c r="F5691" t="b">
        <f t="shared" si="297"/>
        <v>0</v>
      </c>
      <c r="G5691" t="b">
        <f>IF('Input and Summary Results'!$J$4="yes",IF(C5691=FALSE,FALSE,IF('Data Transformation'!E5691&lt;$R$10,E5691,$R$10)),IF(C5691=FALSE,FALSE,IF(C5691&lt;$R$10,C5691,$R$10)))</f>
        <v>0</v>
      </c>
      <c r="H5691" t="b">
        <f>IF('Input and Summary Results'!$J$4="yes",'Data Transformation'!F5691,'Data Transformation'!D5691)</f>
        <v>0</v>
      </c>
      <c r="I5691" t="str">
        <f t="shared" si="295"/>
        <v/>
      </c>
    </row>
    <row r="5692" spans="2:9" x14ac:dyDescent="0.25">
      <c r="B5692" t="b">
        <f>IF('Input and Summary Results'!D5274=0,FALSE,'Input and Summary Results'!$B5274)</f>
        <v>0</v>
      </c>
      <c r="C5692" t="b">
        <f>IF(OR(B5692=0,'Input and Summary Results'!D5274=0,'Input and Summary Results'!D5274=""),FALSE,'Input and Summary Results'!$D5274)</f>
        <v>0</v>
      </c>
      <c r="D5692" t="b">
        <f>IF(OR(B5692=0,'Input and Summary Results'!E5274=0),FALSE,'Input and Summary Results'!$E5274)</f>
        <v>0</v>
      </c>
      <c r="E5692" t="b">
        <f t="shared" si="296"/>
        <v>0</v>
      </c>
      <c r="F5692" t="b">
        <f t="shared" si="297"/>
        <v>0</v>
      </c>
      <c r="G5692" t="b">
        <f>IF('Input and Summary Results'!$J$4="yes",IF(C5692=FALSE,FALSE,IF('Data Transformation'!E5692&lt;$R$10,E5692,$R$10)),IF(C5692=FALSE,FALSE,IF(C5692&lt;$R$10,C5692,$R$10)))</f>
        <v>0</v>
      </c>
      <c r="H5692" t="b">
        <f>IF('Input and Summary Results'!$J$4="yes",'Data Transformation'!F5692,'Data Transformation'!D5692)</f>
        <v>0</v>
      </c>
      <c r="I5692" t="str">
        <f t="shared" si="295"/>
        <v/>
      </c>
    </row>
    <row r="5693" spans="2:9" x14ac:dyDescent="0.25">
      <c r="B5693" t="b">
        <f>IF('Input and Summary Results'!D5275=0,FALSE,'Input and Summary Results'!$B5275)</f>
        <v>0</v>
      </c>
      <c r="C5693" t="b">
        <f>IF(OR(B5693=0,'Input and Summary Results'!D5275=0,'Input and Summary Results'!D5275=""),FALSE,'Input and Summary Results'!$D5275)</f>
        <v>0</v>
      </c>
      <c r="D5693" t="b">
        <f>IF(OR(B5693=0,'Input and Summary Results'!E5275=0),FALSE,'Input and Summary Results'!$E5275)</f>
        <v>0</v>
      </c>
      <c r="E5693" t="b">
        <f t="shared" si="296"/>
        <v>0</v>
      </c>
      <c r="F5693" t="b">
        <f t="shared" si="297"/>
        <v>0</v>
      </c>
      <c r="G5693" t="b">
        <f>IF('Input and Summary Results'!$J$4="yes",IF(C5693=FALSE,FALSE,IF('Data Transformation'!E5693&lt;$R$10,E5693,$R$10)),IF(C5693=FALSE,FALSE,IF(C5693&lt;$R$10,C5693,$R$10)))</f>
        <v>0</v>
      </c>
      <c r="H5693" t="b">
        <f>IF('Input and Summary Results'!$J$4="yes",'Data Transformation'!F5693,'Data Transformation'!D5693)</f>
        <v>0</v>
      </c>
      <c r="I5693" t="str">
        <f t="shared" si="295"/>
        <v/>
      </c>
    </row>
    <row r="5694" spans="2:9" x14ac:dyDescent="0.25">
      <c r="B5694" t="b">
        <f>IF('Input and Summary Results'!D5276=0,FALSE,'Input and Summary Results'!$B5276)</f>
        <v>0</v>
      </c>
      <c r="C5694" t="b">
        <f>IF(OR(B5694=0,'Input and Summary Results'!D5276=0,'Input and Summary Results'!D5276=""),FALSE,'Input and Summary Results'!$D5276)</f>
        <v>0</v>
      </c>
      <c r="D5694" t="b">
        <f>IF(OR(B5694=0,'Input and Summary Results'!E5276=0),FALSE,'Input and Summary Results'!$E5276)</f>
        <v>0</v>
      </c>
      <c r="E5694" t="b">
        <f t="shared" si="296"/>
        <v>0</v>
      </c>
      <c r="F5694" t="b">
        <f t="shared" si="297"/>
        <v>0</v>
      </c>
      <c r="G5694" t="b">
        <f>IF('Input and Summary Results'!$J$4="yes",IF(C5694=FALSE,FALSE,IF('Data Transformation'!E5694&lt;$R$10,E5694,$R$10)),IF(C5694=FALSE,FALSE,IF(C5694&lt;$R$10,C5694,$R$10)))</f>
        <v>0</v>
      </c>
      <c r="H5694" t="b">
        <f>IF('Input and Summary Results'!$J$4="yes",'Data Transformation'!F5694,'Data Transformation'!D5694)</f>
        <v>0</v>
      </c>
      <c r="I5694" t="str">
        <f t="shared" si="295"/>
        <v/>
      </c>
    </row>
    <row r="5695" spans="2:9" x14ac:dyDescent="0.25">
      <c r="B5695" t="b">
        <f>IF('Input and Summary Results'!D5277=0,FALSE,'Input and Summary Results'!$B5277)</f>
        <v>0</v>
      </c>
      <c r="C5695" t="b">
        <f>IF(OR(B5695=0,'Input and Summary Results'!D5277=0,'Input and Summary Results'!D5277=""),FALSE,'Input and Summary Results'!$D5277)</f>
        <v>0</v>
      </c>
      <c r="D5695" t="b">
        <f>IF(OR(B5695=0,'Input and Summary Results'!E5277=0),FALSE,'Input and Summary Results'!$E5277)</f>
        <v>0</v>
      </c>
      <c r="E5695" t="b">
        <f t="shared" si="296"/>
        <v>0</v>
      </c>
      <c r="F5695" t="b">
        <f t="shared" si="297"/>
        <v>0</v>
      </c>
      <c r="G5695" t="b">
        <f>IF('Input and Summary Results'!$J$4="yes",IF(C5695=FALSE,FALSE,IF('Data Transformation'!E5695&lt;$R$10,E5695,$R$10)),IF(C5695=FALSE,FALSE,IF(C5695&lt;$R$10,C5695,$R$10)))</f>
        <v>0</v>
      </c>
      <c r="H5695" t="b">
        <f>IF('Input and Summary Results'!$J$4="yes",'Data Transformation'!F5695,'Data Transformation'!D5695)</f>
        <v>0</v>
      </c>
      <c r="I5695" t="str">
        <f t="shared" si="295"/>
        <v/>
      </c>
    </row>
    <row r="5696" spans="2:9" x14ac:dyDescent="0.25">
      <c r="B5696" t="b">
        <f>IF('Input and Summary Results'!D5278=0,FALSE,'Input and Summary Results'!$B5278)</f>
        <v>0</v>
      </c>
      <c r="C5696" t="b">
        <f>IF(OR(B5696=0,'Input and Summary Results'!D5278=0,'Input and Summary Results'!D5278=""),FALSE,'Input and Summary Results'!$D5278)</f>
        <v>0</v>
      </c>
      <c r="D5696" t="b">
        <f>IF(OR(B5696=0,'Input and Summary Results'!E5278=0),FALSE,'Input and Summary Results'!$E5278)</f>
        <v>0</v>
      </c>
      <c r="E5696" t="b">
        <f t="shared" si="296"/>
        <v>0</v>
      </c>
      <c r="F5696" t="b">
        <f t="shared" si="297"/>
        <v>0</v>
      </c>
      <c r="G5696" t="b">
        <f>IF('Input and Summary Results'!$J$4="yes",IF(C5696=FALSE,FALSE,IF('Data Transformation'!E5696&lt;$R$10,E5696,$R$10)),IF(C5696=FALSE,FALSE,IF(C5696&lt;$R$10,C5696,$R$10)))</f>
        <v>0</v>
      </c>
      <c r="H5696" t="b">
        <f>IF('Input and Summary Results'!$J$4="yes",'Data Transformation'!F5696,'Data Transformation'!D5696)</f>
        <v>0</v>
      </c>
      <c r="I5696" t="str">
        <f t="shared" si="295"/>
        <v/>
      </c>
    </row>
    <row r="5697" spans="2:9" x14ac:dyDescent="0.25">
      <c r="B5697" t="b">
        <f>IF('Input and Summary Results'!D5279=0,FALSE,'Input and Summary Results'!$B5279)</f>
        <v>0</v>
      </c>
      <c r="C5697" t="b">
        <f>IF(OR(B5697=0,'Input and Summary Results'!D5279=0,'Input and Summary Results'!D5279=""),FALSE,'Input and Summary Results'!$D5279)</f>
        <v>0</v>
      </c>
      <c r="D5697" t="b">
        <f>IF(OR(B5697=0,'Input and Summary Results'!E5279=0),FALSE,'Input and Summary Results'!$E5279)</f>
        <v>0</v>
      </c>
      <c r="E5697" t="b">
        <f t="shared" si="296"/>
        <v>0</v>
      </c>
      <c r="F5697" t="b">
        <f t="shared" si="297"/>
        <v>0</v>
      </c>
      <c r="G5697" t="b">
        <f>IF('Input and Summary Results'!$J$4="yes",IF(C5697=FALSE,FALSE,IF('Data Transformation'!E5697&lt;$R$10,E5697,$R$10)),IF(C5697=FALSE,FALSE,IF(C5697&lt;$R$10,C5697,$R$10)))</f>
        <v>0</v>
      </c>
      <c r="H5697" t="b">
        <f>IF('Input and Summary Results'!$J$4="yes",'Data Transformation'!F5697,'Data Transformation'!D5697)</f>
        <v>0</v>
      </c>
      <c r="I5697" t="str">
        <f t="shared" si="295"/>
        <v/>
      </c>
    </row>
    <row r="5698" spans="2:9" x14ac:dyDescent="0.25">
      <c r="B5698" t="b">
        <f>IF('Input and Summary Results'!D5280=0,FALSE,'Input and Summary Results'!$B5280)</f>
        <v>0</v>
      </c>
      <c r="C5698" t="b">
        <f>IF(OR(B5698=0,'Input and Summary Results'!D5280=0,'Input and Summary Results'!D5280=""),FALSE,'Input and Summary Results'!$D5280)</f>
        <v>0</v>
      </c>
      <c r="D5698" t="b">
        <f>IF(OR(B5698=0,'Input and Summary Results'!E5280=0),FALSE,'Input and Summary Results'!$E5280)</f>
        <v>0</v>
      </c>
      <c r="E5698" t="b">
        <f t="shared" si="296"/>
        <v>0</v>
      </c>
      <c r="F5698" t="b">
        <f t="shared" si="297"/>
        <v>0</v>
      </c>
      <c r="G5698" t="b">
        <f>IF('Input and Summary Results'!$J$4="yes",IF(C5698=FALSE,FALSE,IF('Data Transformation'!E5698&lt;$R$10,E5698,$R$10)),IF(C5698=FALSE,FALSE,IF(C5698&lt;$R$10,C5698,$R$10)))</f>
        <v>0</v>
      </c>
      <c r="H5698" t="b">
        <f>IF('Input and Summary Results'!$J$4="yes",'Data Transformation'!F5698,'Data Transformation'!D5698)</f>
        <v>0</v>
      </c>
      <c r="I5698" t="str">
        <f t="shared" si="295"/>
        <v/>
      </c>
    </row>
    <row r="5699" spans="2:9" x14ac:dyDescent="0.25">
      <c r="B5699" t="b">
        <f>IF('Input and Summary Results'!D5281=0,FALSE,'Input and Summary Results'!$B5281)</f>
        <v>0</v>
      </c>
      <c r="C5699" t="b">
        <f>IF(OR(B5699=0,'Input and Summary Results'!D5281=0,'Input and Summary Results'!D5281=""),FALSE,'Input and Summary Results'!$D5281)</f>
        <v>0</v>
      </c>
      <c r="D5699" t="b">
        <f>IF(OR(B5699=0,'Input and Summary Results'!E5281=0),FALSE,'Input and Summary Results'!$E5281)</f>
        <v>0</v>
      </c>
      <c r="E5699" t="b">
        <f t="shared" si="296"/>
        <v>0</v>
      </c>
      <c r="F5699" t="b">
        <f t="shared" si="297"/>
        <v>0</v>
      </c>
      <c r="G5699" t="b">
        <f>IF('Input and Summary Results'!$J$4="yes",IF(C5699=FALSE,FALSE,IF('Data Transformation'!E5699&lt;$R$10,E5699,$R$10)),IF(C5699=FALSE,FALSE,IF(C5699&lt;$R$10,C5699,$R$10)))</f>
        <v>0</v>
      </c>
      <c r="H5699" t="b">
        <f>IF('Input and Summary Results'!$J$4="yes",'Data Transformation'!F5699,'Data Transformation'!D5699)</f>
        <v>0</v>
      </c>
      <c r="I5699" t="str">
        <f t="shared" si="295"/>
        <v/>
      </c>
    </row>
    <row r="5700" spans="2:9" x14ac:dyDescent="0.25">
      <c r="B5700" t="b">
        <f>IF('Input and Summary Results'!D5282=0,FALSE,'Input and Summary Results'!$B5282)</f>
        <v>0</v>
      </c>
      <c r="C5700" t="b">
        <f>IF(OR(B5700=0,'Input and Summary Results'!D5282=0,'Input and Summary Results'!D5282=""),FALSE,'Input and Summary Results'!$D5282)</f>
        <v>0</v>
      </c>
      <c r="D5700" t="b">
        <f>IF(OR(B5700=0,'Input and Summary Results'!E5282=0),FALSE,'Input and Summary Results'!$E5282)</f>
        <v>0</v>
      </c>
      <c r="E5700" t="b">
        <f t="shared" si="296"/>
        <v>0</v>
      </c>
      <c r="F5700" t="b">
        <f t="shared" si="297"/>
        <v>0</v>
      </c>
      <c r="G5700" t="b">
        <f>IF('Input and Summary Results'!$J$4="yes",IF(C5700=FALSE,FALSE,IF('Data Transformation'!E5700&lt;$R$10,E5700,$R$10)),IF(C5700=FALSE,FALSE,IF(C5700&lt;$R$10,C5700,$R$10)))</f>
        <v>0</v>
      </c>
      <c r="H5700" t="b">
        <f>IF('Input and Summary Results'!$J$4="yes",'Data Transformation'!F5700,'Data Transformation'!D5700)</f>
        <v>0</v>
      </c>
      <c r="I5700" t="str">
        <f t="shared" si="295"/>
        <v/>
      </c>
    </row>
    <row r="5701" spans="2:9" x14ac:dyDescent="0.25">
      <c r="B5701" t="b">
        <f>IF('Input and Summary Results'!D5283=0,FALSE,'Input and Summary Results'!$B5283)</f>
        <v>0</v>
      </c>
      <c r="C5701" t="b">
        <f>IF(OR(B5701=0,'Input and Summary Results'!D5283=0,'Input and Summary Results'!D5283=""),FALSE,'Input and Summary Results'!$D5283)</f>
        <v>0</v>
      </c>
      <c r="D5701" t="b">
        <f>IF(OR(B5701=0,'Input and Summary Results'!E5283=0),FALSE,'Input and Summary Results'!$E5283)</f>
        <v>0</v>
      </c>
      <c r="E5701" t="b">
        <f t="shared" si="296"/>
        <v>0</v>
      </c>
      <c r="F5701" t="b">
        <f t="shared" si="297"/>
        <v>0</v>
      </c>
      <c r="G5701" t="b">
        <f>IF('Input and Summary Results'!$J$4="yes",IF(C5701=FALSE,FALSE,IF('Data Transformation'!E5701&lt;$R$10,E5701,$R$10)),IF(C5701=FALSE,FALSE,IF(C5701&lt;$R$10,C5701,$R$10)))</f>
        <v>0</v>
      </c>
      <c r="H5701" t="b">
        <f>IF('Input and Summary Results'!$J$4="yes",'Data Transformation'!F5701,'Data Transformation'!D5701)</f>
        <v>0</v>
      </c>
      <c r="I5701" t="str">
        <f t="shared" ref="I5701:I5764" si="298">IF(G5701=FALSE,"",B5701)</f>
        <v/>
      </c>
    </row>
    <row r="5702" spans="2:9" x14ac:dyDescent="0.25">
      <c r="B5702" t="b">
        <f>IF('Input and Summary Results'!D5284=0,FALSE,'Input and Summary Results'!$B5284)</f>
        <v>0</v>
      </c>
      <c r="C5702" t="b">
        <f>IF(OR(B5702=0,'Input and Summary Results'!D5284=0,'Input and Summary Results'!D5284=""),FALSE,'Input and Summary Results'!$D5284)</f>
        <v>0</v>
      </c>
      <c r="D5702" t="b">
        <f>IF(OR(B5702=0,'Input and Summary Results'!E5284=0),FALSE,'Input and Summary Results'!$E5284)</f>
        <v>0</v>
      </c>
      <c r="E5702" t="b">
        <f t="shared" si="296"/>
        <v>0</v>
      </c>
      <c r="F5702" t="b">
        <f t="shared" si="297"/>
        <v>0</v>
      </c>
      <c r="G5702" t="b">
        <f>IF('Input and Summary Results'!$J$4="yes",IF(C5702=FALSE,FALSE,IF('Data Transformation'!E5702&lt;$R$10,E5702,$R$10)),IF(C5702=FALSE,FALSE,IF(C5702&lt;$R$10,C5702,$R$10)))</f>
        <v>0</v>
      </c>
      <c r="H5702" t="b">
        <f>IF('Input and Summary Results'!$J$4="yes",'Data Transformation'!F5702,'Data Transformation'!D5702)</f>
        <v>0</v>
      </c>
      <c r="I5702" t="str">
        <f t="shared" si="298"/>
        <v/>
      </c>
    </row>
    <row r="5703" spans="2:9" x14ac:dyDescent="0.25">
      <c r="B5703" t="b">
        <f>IF('Input and Summary Results'!D5285=0,FALSE,'Input and Summary Results'!$B5285)</f>
        <v>0</v>
      </c>
      <c r="C5703" t="b">
        <f>IF(OR(B5703=0,'Input and Summary Results'!D5285=0,'Input and Summary Results'!D5285=""),FALSE,'Input and Summary Results'!$D5285)</f>
        <v>0</v>
      </c>
      <c r="D5703" t="b">
        <f>IF(OR(B5703=0,'Input and Summary Results'!E5285=0),FALSE,'Input and Summary Results'!$E5285)</f>
        <v>0</v>
      </c>
      <c r="E5703" t="b">
        <f t="shared" si="296"/>
        <v>0</v>
      </c>
      <c r="F5703" t="b">
        <f t="shared" si="297"/>
        <v>0</v>
      </c>
      <c r="G5703" t="b">
        <f>IF('Input and Summary Results'!$J$4="yes",IF(C5703=FALSE,FALSE,IF('Data Transformation'!E5703&lt;$R$10,E5703,$R$10)),IF(C5703=FALSE,FALSE,IF(C5703&lt;$R$10,C5703,$R$10)))</f>
        <v>0</v>
      </c>
      <c r="H5703" t="b">
        <f>IF('Input and Summary Results'!$J$4="yes",'Data Transformation'!F5703,'Data Transformation'!D5703)</f>
        <v>0</v>
      </c>
      <c r="I5703" t="str">
        <f t="shared" si="298"/>
        <v/>
      </c>
    </row>
    <row r="5704" spans="2:9" x14ac:dyDescent="0.25">
      <c r="B5704" t="b">
        <f>IF('Input and Summary Results'!D5286=0,FALSE,'Input and Summary Results'!$B5286)</f>
        <v>0</v>
      </c>
      <c r="C5704" t="b">
        <f>IF(OR(B5704=0,'Input and Summary Results'!D5286=0,'Input and Summary Results'!D5286=""),FALSE,'Input and Summary Results'!$D5286)</f>
        <v>0</v>
      </c>
      <c r="D5704" t="b">
        <f>IF(OR(B5704=0,'Input and Summary Results'!E5286=0),FALSE,'Input and Summary Results'!$E5286)</f>
        <v>0</v>
      </c>
      <c r="E5704" t="b">
        <f t="shared" si="296"/>
        <v>0</v>
      </c>
      <c r="F5704" t="b">
        <f t="shared" si="297"/>
        <v>0</v>
      </c>
      <c r="G5704" t="b">
        <f>IF('Input and Summary Results'!$J$4="yes",IF(C5704=FALSE,FALSE,IF('Data Transformation'!E5704&lt;$R$10,E5704,$R$10)),IF(C5704=FALSE,FALSE,IF(C5704&lt;$R$10,C5704,$R$10)))</f>
        <v>0</v>
      </c>
      <c r="H5704" t="b">
        <f>IF('Input and Summary Results'!$J$4="yes",'Data Transformation'!F5704,'Data Transformation'!D5704)</f>
        <v>0</v>
      </c>
      <c r="I5704" t="str">
        <f t="shared" si="298"/>
        <v/>
      </c>
    </row>
    <row r="5705" spans="2:9" x14ac:dyDescent="0.25">
      <c r="B5705" t="b">
        <f>IF('Input and Summary Results'!D5287=0,FALSE,'Input and Summary Results'!$B5287)</f>
        <v>0</v>
      </c>
      <c r="C5705" t="b">
        <f>IF(OR(B5705=0,'Input and Summary Results'!D5287=0,'Input and Summary Results'!D5287=""),FALSE,'Input and Summary Results'!$D5287)</f>
        <v>0</v>
      </c>
      <c r="D5705" t="b">
        <f>IF(OR(B5705=0,'Input and Summary Results'!E5287=0),FALSE,'Input and Summary Results'!$E5287)</f>
        <v>0</v>
      </c>
      <c r="E5705" t="b">
        <f t="shared" si="296"/>
        <v>0</v>
      </c>
      <c r="F5705" t="b">
        <f t="shared" si="297"/>
        <v>0</v>
      </c>
      <c r="G5705" t="b">
        <f>IF('Input and Summary Results'!$J$4="yes",IF(C5705=FALSE,FALSE,IF('Data Transformation'!E5705&lt;$R$10,E5705,$R$10)),IF(C5705=FALSE,FALSE,IF(C5705&lt;$R$10,C5705,$R$10)))</f>
        <v>0</v>
      </c>
      <c r="H5705" t="b">
        <f>IF('Input and Summary Results'!$J$4="yes",'Data Transformation'!F5705,'Data Transformation'!D5705)</f>
        <v>0</v>
      </c>
      <c r="I5705" t="str">
        <f t="shared" si="298"/>
        <v/>
      </c>
    </row>
    <row r="5706" spans="2:9" x14ac:dyDescent="0.25">
      <c r="B5706" t="b">
        <f>IF('Input and Summary Results'!D5288=0,FALSE,'Input and Summary Results'!$B5288)</f>
        <v>0</v>
      </c>
      <c r="C5706" t="b">
        <f>IF(OR(B5706=0,'Input and Summary Results'!D5288=0,'Input and Summary Results'!D5288=""),FALSE,'Input and Summary Results'!$D5288)</f>
        <v>0</v>
      </c>
      <c r="D5706" t="b">
        <f>IF(OR(B5706=0,'Input and Summary Results'!E5288=0),FALSE,'Input and Summary Results'!$E5288)</f>
        <v>0</v>
      </c>
      <c r="E5706" t="b">
        <f t="shared" si="296"/>
        <v>0</v>
      </c>
      <c r="F5706" t="b">
        <f t="shared" si="297"/>
        <v>0</v>
      </c>
      <c r="G5706" t="b">
        <f>IF('Input and Summary Results'!$J$4="yes",IF(C5706=FALSE,FALSE,IF('Data Transformation'!E5706&lt;$R$10,E5706,$R$10)),IF(C5706=FALSE,FALSE,IF(C5706&lt;$R$10,C5706,$R$10)))</f>
        <v>0</v>
      </c>
      <c r="H5706" t="b">
        <f>IF('Input and Summary Results'!$J$4="yes",'Data Transformation'!F5706,'Data Transformation'!D5706)</f>
        <v>0</v>
      </c>
      <c r="I5706" t="str">
        <f t="shared" si="298"/>
        <v/>
      </c>
    </row>
    <row r="5707" spans="2:9" x14ac:dyDescent="0.25">
      <c r="B5707" t="b">
        <f>IF('Input and Summary Results'!D5289=0,FALSE,'Input and Summary Results'!$B5289)</f>
        <v>0</v>
      </c>
      <c r="C5707" t="b">
        <f>IF(OR(B5707=0,'Input and Summary Results'!D5289=0,'Input and Summary Results'!D5289=""),FALSE,'Input and Summary Results'!$D5289)</f>
        <v>0</v>
      </c>
      <c r="D5707" t="b">
        <f>IF(OR(B5707=0,'Input and Summary Results'!E5289=0),FALSE,'Input and Summary Results'!$E5289)</f>
        <v>0</v>
      </c>
      <c r="E5707" t="b">
        <f t="shared" si="296"/>
        <v>0</v>
      </c>
      <c r="F5707" t="b">
        <f t="shared" si="297"/>
        <v>0</v>
      </c>
      <c r="G5707" t="b">
        <f>IF('Input and Summary Results'!$J$4="yes",IF(C5707=FALSE,FALSE,IF('Data Transformation'!E5707&lt;$R$10,E5707,$R$10)),IF(C5707=FALSE,FALSE,IF(C5707&lt;$R$10,C5707,$R$10)))</f>
        <v>0</v>
      </c>
      <c r="H5707" t="b">
        <f>IF('Input and Summary Results'!$J$4="yes",'Data Transformation'!F5707,'Data Transformation'!D5707)</f>
        <v>0</v>
      </c>
      <c r="I5707" t="str">
        <f t="shared" si="298"/>
        <v/>
      </c>
    </row>
    <row r="5708" spans="2:9" x14ac:dyDescent="0.25">
      <c r="B5708" t="b">
        <f>IF('Input and Summary Results'!D5290=0,FALSE,'Input and Summary Results'!$B5290)</f>
        <v>0</v>
      </c>
      <c r="C5708" t="b">
        <f>IF(OR(B5708=0,'Input and Summary Results'!D5290=0,'Input and Summary Results'!D5290=""),FALSE,'Input and Summary Results'!$D5290)</f>
        <v>0</v>
      </c>
      <c r="D5708" t="b">
        <f>IF(OR(B5708=0,'Input and Summary Results'!E5290=0),FALSE,'Input and Summary Results'!$E5290)</f>
        <v>0</v>
      </c>
      <c r="E5708" t="b">
        <f t="shared" si="296"/>
        <v>0</v>
      </c>
      <c r="F5708" t="b">
        <f t="shared" si="297"/>
        <v>0</v>
      </c>
      <c r="G5708" t="b">
        <f>IF('Input and Summary Results'!$J$4="yes",IF(C5708=FALSE,FALSE,IF('Data Transformation'!E5708&lt;$R$10,E5708,$R$10)),IF(C5708=FALSE,FALSE,IF(C5708&lt;$R$10,C5708,$R$10)))</f>
        <v>0</v>
      </c>
      <c r="H5708" t="b">
        <f>IF('Input and Summary Results'!$J$4="yes",'Data Transformation'!F5708,'Data Transformation'!D5708)</f>
        <v>0</v>
      </c>
      <c r="I5708" t="str">
        <f t="shared" si="298"/>
        <v/>
      </c>
    </row>
    <row r="5709" spans="2:9" x14ac:dyDescent="0.25">
      <c r="B5709" t="b">
        <f>IF('Input and Summary Results'!D5291=0,FALSE,'Input and Summary Results'!$B5291)</f>
        <v>0</v>
      </c>
      <c r="C5709" t="b">
        <f>IF(OR(B5709=0,'Input and Summary Results'!D5291=0,'Input and Summary Results'!D5291=""),FALSE,'Input and Summary Results'!$D5291)</f>
        <v>0</v>
      </c>
      <c r="D5709" t="b">
        <f>IF(OR(B5709=0,'Input and Summary Results'!E5291=0),FALSE,'Input and Summary Results'!$E5291)</f>
        <v>0</v>
      </c>
      <c r="E5709" t="b">
        <f t="shared" si="296"/>
        <v>0</v>
      </c>
      <c r="F5709" t="b">
        <f t="shared" si="297"/>
        <v>0</v>
      </c>
      <c r="G5709" t="b">
        <f>IF('Input and Summary Results'!$J$4="yes",IF(C5709=FALSE,FALSE,IF('Data Transformation'!E5709&lt;$R$10,E5709,$R$10)),IF(C5709=FALSE,FALSE,IF(C5709&lt;$R$10,C5709,$R$10)))</f>
        <v>0</v>
      </c>
      <c r="H5709" t="b">
        <f>IF('Input and Summary Results'!$J$4="yes",'Data Transformation'!F5709,'Data Transformation'!D5709)</f>
        <v>0</v>
      </c>
      <c r="I5709" t="str">
        <f t="shared" si="298"/>
        <v/>
      </c>
    </row>
    <row r="5710" spans="2:9" x14ac:dyDescent="0.25">
      <c r="B5710" t="b">
        <f>IF('Input and Summary Results'!D5292=0,FALSE,'Input and Summary Results'!$B5292)</f>
        <v>0</v>
      </c>
      <c r="C5710" t="b">
        <f>IF(OR(B5710=0,'Input and Summary Results'!D5292=0,'Input and Summary Results'!D5292=""),FALSE,'Input and Summary Results'!$D5292)</f>
        <v>0</v>
      </c>
      <c r="D5710" t="b">
        <f>IF(OR(B5710=0,'Input and Summary Results'!E5292=0),FALSE,'Input and Summary Results'!$E5292)</f>
        <v>0</v>
      </c>
      <c r="E5710" t="b">
        <f t="shared" si="296"/>
        <v>0</v>
      </c>
      <c r="F5710" t="b">
        <f t="shared" si="297"/>
        <v>0</v>
      </c>
      <c r="G5710" t="b">
        <f>IF('Input and Summary Results'!$J$4="yes",IF(C5710=FALSE,FALSE,IF('Data Transformation'!E5710&lt;$R$10,E5710,$R$10)),IF(C5710=FALSE,FALSE,IF(C5710&lt;$R$10,C5710,$R$10)))</f>
        <v>0</v>
      </c>
      <c r="H5710" t="b">
        <f>IF('Input and Summary Results'!$J$4="yes",'Data Transformation'!F5710,'Data Transformation'!D5710)</f>
        <v>0</v>
      </c>
      <c r="I5710" t="str">
        <f t="shared" si="298"/>
        <v/>
      </c>
    </row>
    <row r="5711" spans="2:9" x14ac:dyDescent="0.25">
      <c r="B5711" t="b">
        <f>IF('Input and Summary Results'!D5293=0,FALSE,'Input and Summary Results'!$B5293)</f>
        <v>0</v>
      </c>
      <c r="C5711" t="b">
        <f>IF(OR(B5711=0,'Input and Summary Results'!D5293=0,'Input and Summary Results'!D5293=""),FALSE,'Input and Summary Results'!$D5293)</f>
        <v>0</v>
      </c>
      <c r="D5711" t="b">
        <f>IF(OR(B5711=0,'Input and Summary Results'!E5293=0),FALSE,'Input and Summary Results'!$E5293)</f>
        <v>0</v>
      </c>
      <c r="E5711" t="b">
        <f t="shared" si="296"/>
        <v>0</v>
      </c>
      <c r="F5711" t="b">
        <f t="shared" si="297"/>
        <v>0</v>
      </c>
      <c r="G5711" t="b">
        <f>IF('Input and Summary Results'!$J$4="yes",IF(C5711=FALSE,FALSE,IF('Data Transformation'!E5711&lt;$R$10,E5711,$R$10)),IF(C5711=FALSE,FALSE,IF(C5711&lt;$R$10,C5711,$R$10)))</f>
        <v>0</v>
      </c>
      <c r="H5711" t="b">
        <f>IF('Input and Summary Results'!$J$4="yes",'Data Transformation'!F5711,'Data Transformation'!D5711)</f>
        <v>0</v>
      </c>
      <c r="I5711" t="str">
        <f t="shared" si="298"/>
        <v/>
      </c>
    </row>
    <row r="5712" spans="2:9" x14ac:dyDescent="0.25">
      <c r="B5712" t="b">
        <f>IF('Input and Summary Results'!D5294=0,FALSE,'Input and Summary Results'!$B5294)</f>
        <v>0</v>
      </c>
      <c r="C5712" t="b">
        <f>IF(OR(B5712=0,'Input and Summary Results'!D5294=0,'Input and Summary Results'!D5294=""),FALSE,'Input and Summary Results'!$D5294)</f>
        <v>0</v>
      </c>
      <c r="D5712" t="b">
        <f>IF(OR(B5712=0,'Input and Summary Results'!E5294=0),FALSE,'Input and Summary Results'!$E5294)</f>
        <v>0</v>
      </c>
      <c r="E5712" t="b">
        <f t="shared" si="296"/>
        <v>0</v>
      </c>
      <c r="F5712" t="b">
        <f t="shared" si="297"/>
        <v>0</v>
      </c>
      <c r="G5712" t="b">
        <f>IF('Input and Summary Results'!$J$4="yes",IF(C5712=FALSE,FALSE,IF('Data Transformation'!E5712&lt;$R$10,E5712,$R$10)),IF(C5712=FALSE,FALSE,IF(C5712&lt;$R$10,C5712,$R$10)))</f>
        <v>0</v>
      </c>
      <c r="H5712" t="b">
        <f>IF('Input and Summary Results'!$J$4="yes",'Data Transformation'!F5712,'Data Transformation'!D5712)</f>
        <v>0</v>
      </c>
      <c r="I5712" t="str">
        <f t="shared" si="298"/>
        <v/>
      </c>
    </row>
    <row r="5713" spans="2:9" x14ac:dyDescent="0.25">
      <c r="B5713" t="b">
        <f>IF('Input and Summary Results'!D5295=0,FALSE,'Input and Summary Results'!$B5295)</f>
        <v>0</v>
      </c>
      <c r="C5713" t="b">
        <f>IF(OR(B5713=0,'Input and Summary Results'!D5295=0,'Input and Summary Results'!D5295=""),FALSE,'Input and Summary Results'!$D5295)</f>
        <v>0</v>
      </c>
      <c r="D5713" t="b">
        <f>IF(OR(B5713=0,'Input and Summary Results'!E5295=0),FALSE,'Input and Summary Results'!$E5295)</f>
        <v>0</v>
      </c>
      <c r="E5713" t="b">
        <f t="shared" si="296"/>
        <v>0</v>
      </c>
      <c r="F5713" t="b">
        <f t="shared" si="297"/>
        <v>0</v>
      </c>
      <c r="G5713" t="b">
        <f>IF('Input and Summary Results'!$J$4="yes",IF(C5713=FALSE,FALSE,IF('Data Transformation'!E5713&lt;$R$10,E5713,$R$10)),IF(C5713=FALSE,FALSE,IF(C5713&lt;$R$10,C5713,$R$10)))</f>
        <v>0</v>
      </c>
      <c r="H5713" t="b">
        <f>IF('Input and Summary Results'!$J$4="yes",'Data Transformation'!F5713,'Data Transformation'!D5713)</f>
        <v>0</v>
      </c>
      <c r="I5713" t="str">
        <f t="shared" si="298"/>
        <v/>
      </c>
    </row>
    <row r="5714" spans="2:9" x14ac:dyDescent="0.25">
      <c r="B5714" t="b">
        <f>IF('Input and Summary Results'!D5296=0,FALSE,'Input and Summary Results'!$B5296)</f>
        <v>0</v>
      </c>
      <c r="C5714" t="b">
        <f>IF(OR(B5714=0,'Input and Summary Results'!D5296=0,'Input and Summary Results'!D5296=""),FALSE,'Input and Summary Results'!$D5296)</f>
        <v>0</v>
      </c>
      <c r="D5714" t="b">
        <f>IF(OR(B5714=0,'Input and Summary Results'!E5296=0),FALSE,'Input and Summary Results'!$E5296)</f>
        <v>0</v>
      </c>
      <c r="E5714" t="b">
        <f t="shared" si="296"/>
        <v>0</v>
      </c>
      <c r="F5714" t="b">
        <f t="shared" si="297"/>
        <v>0</v>
      </c>
      <c r="G5714" t="b">
        <f>IF('Input and Summary Results'!$J$4="yes",IF(C5714=FALSE,FALSE,IF('Data Transformation'!E5714&lt;$R$10,E5714,$R$10)),IF(C5714=FALSE,FALSE,IF(C5714&lt;$R$10,C5714,$R$10)))</f>
        <v>0</v>
      </c>
      <c r="H5714" t="b">
        <f>IF('Input and Summary Results'!$J$4="yes",'Data Transformation'!F5714,'Data Transformation'!D5714)</f>
        <v>0</v>
      </c>
      <c r="I5714" t="str">
        <f t="shared" si="298"/>
        <v/>
      </c>
    </row>
    <row r="5715" spans="2:9" x14ac:dyDescent="0.25">
      <c r="B5715" t="b">
        <f>IF('Input and Summary Results'!D5297=0,FALSE,'Input and Summary Results'!$B5297)</f>
        <v>0</v>
      </c>
      <c r="C5715" t="b">
        <f>IF(OR(B5715=0,'Input and Summary Results'!D5297=0,'Input and Summary Results'!D5297=""),FALSE,'Input and Summary Results'!$D5297)</f>
        <v>0</v>
      </c>
      <c r="D5715" t="b">
        <f>IF(OR(B5715=0,'Input and Summary Results'!E5297=0),FALSE,'Input and Summary Results'!$E5297)</f>
        <v>0</v>
      </c>
      <c r="E5715" t="b">
        <f t="shared" si="296"/>
        <v>0</v>
      </c>
      <c r="F5715" t="b">
        <f t="shared" si="297"/>
        <v>0</v>
      </c>
      <c r="G5715" t="b">
        <f>IF('Input and Summary Results'!$J$4="yes",IF(C5715=FALSE,FALSE,IF('Data Transformation'!E5715&lt;$R$10,E5715,$R$10)),IF(C5715=FALSE,FALSE,IF(C5715&lt;$R$10,C5715,$R$10)))</f>
        <v>0</v>
      </c>
      <c r="H5715" t="b">
        <f>IF('Input and Summary Results'!$J$4="yes",'Data Transformation'!F5715,'Data Transformation'!D5715)</f>
        <v>0</v>
      </c>
      <c r="I5715" t="str">
        <f t="shared" si="298"/>
        <v/>
      </c>
    </row>
    <row r="5716" spans="2:9" x14ac:dyDescent="0.25">
      <c r="B5716" t="b">
        <f>IF('Input and Summary Results'!D5298=0,FALSE,'Input and Summary Results'!$B5298)</f>
        <v>0</v>
      </c>
      <c r="C5716" t="b">
        <f>IF(OR(B5716=0,'Input and Summary Results'!D5298=0,'Input and Summary Results'!D5298=""),FALSE,'Input and Summary Results'!$D5298)</f>
        <v>0</v>
      </c>
      <c r="D5716" t="b">
        <f>IF(OR(B5716=0,'Input and Summary Results'!E5298=0),FALSE,'Input and Summary Results'!$E5298)</f>
        <v>0</v>
      </c>
      <c r="E5716" t="b">
        <f t="shared" si="296"/>
        <v>0</v>
      </c>
      <c r="F5716" t="b">
        <f t="shared" si="297"/>
        <v>0</v>
      </c>
      <c r="G5716" t="b">
        <f>IF('Input and Summary Results'!$J$4="yes",IF(C5716=FALSE,FALSE,IF('Data Transformation'!E5716&lt;$R$10,E5716,$R$10)),IF(C5716=FALSE,FALSE,IF(C5716&lt;$R$10,C5716,$R$10)))</f>
        <v>0</v>
      </c>
      <c r="H5716" t="b">
        <f>IF('Input and Summary Results'!$J$4="yes",'Data Transformation'!F5716,'Data Transformation'!D5716)</f>
        <v>0</v>
      </c>
      <c r="I5716" t="str">
        <f t="shared" si="298"/>
        <v/>
      </c>
    </row>
    <row r="5717" spans="2:9" x14ac:dyDescent="0.25">
      <c r="B5717" t="b">
        <f>IF('Input and Summary Results'!D5299=0,FALSE,'Input and Summary Results'!$B5299)</f>
        <v>0</v>
      </c>
      <c r="C5717" t="b">
        <f>IF(OR(B5717=0,'Input and Summary Results'!D5299=0,'Input and Summary Results'!D5299=""),FALSE,'Input and Summary Results'!$D5299)</f>
        <v>0</v>
      </c>
      <c r="D5717" t="b">
        <f>IF(OR(B5717=0,'Input and Summary Results'!E5299=0),FALSE,'Input and Summary Results'!$E5299)</f>
        <v>0</v>
      </c>
      <c r="E5717" t="b">
        <f t="shared" si="296"/>
        <v>0</v>
      </c>
      <c r="F5717" t="b">
        <f t="shared" si="297"/>
        <v>0</v>
      </c>
      <c r="G5717" t="b">
        <f>IF('Input and Summary Results'!$J$4="yes",IF(C5717=FALSE,FALSE,IF('Data Transformation'!E5717&lt;$R$10,E5717,$R$10)),IF(C5717=FALSE,FALSE,IF(C5717&lt;$R$10,C5717,$R$10)))</f>
        <v>0</v>
      </c>
      <c r="H5717" t="b">
        <f>IF('Input and Summary Results'!$J$4="yes",'Data Transformation'!F5717,'Data Transformation'!D5717)</f>
        <v>0</v>
      </c>
      <c r="I5717" t="str">
        <f t="shared" si="298"/>
        <v/>
      </c>
    </row>
    <row r="5718" spans="2:9" x14ac:dyDescent="0.25">
      <c r="B5718" t="b">
        <f>IF('Input and Summary Results'!D5300=0,FALSE,'Input and Summary Results'!$B5300)</f>
        <v>0</v>
      </c>
      <c r="C5718" t="b">
        <f>IF(OR(B5718=0,'Input and Summary Results'!D5300=0,'Input and Summary Results'!D5300=""),FALSE,'Input and Summary Results'!$D5300)</f>
        <v>0</v>
      </c>
      <c r="D5718" t="b">
        <f>IF(OR(B5718=0,'Input and Summary Results'!E5300=0),FALSE,'Input and Summary Results'!$E5300)</f>
        <v>0</v>
      </c>
      <c r="E5718" t="b">
        <f t="shared" si="296"/>
        <v>0</v>
      </c>
      <c r="F5718" t="b">
        <f t="shared" si="297"/>
        <v>0</v>
      </c>
      <c r="G5718" t="b">
        <f>IF('Input and Summary Results'!$J$4="yes",IF(C5718=FALSE,FALSE,IF('Data Transformation'!E5718&lt;$R$10,E5718,$R$10)),IF(C5718=FALSE,FALSE,IF(C5718&lt;$R$10,C5718,$R$10)))</f>
        <v>0</v>
      </c>
      <c r="H5718" t="b">
        <f>IF('Input and Summary Results'!$J$4="yes",'Data Transformation'!F5718,'Data Transformation'!D5718)</f>
        <v>0</v>
      </c>
      <c r="I5718" t="str">
        <f t="shared" si="298"/>
        <v/>
      </c>
    </row>
    <row r="5719" spans="2:9" x14ac:dyDescent="0.25">
      <c r="B5719" t="b">
        <f>IF('Input and Summary Results'!D5301=0,FALSE,'Input and Summary Results'!$B5301)</f>
        <v>0</v>
      </c>
      <c r="C5719" t="b">
        <f>IF(OR(B5719=0,'Input and Summary Results'!D5301=0,'Input and Summary Results'!D5301=""),FALSE,'Input and Summary Results'!$D5301)</f>
        <v>0</v>
      </c>
      <c r="D5719" t="b">
        <f>IF(OR(B5719=0,'Input and Summary Results'!E5301=0),FALSE,'Input and Summary Results'!$E5301)</f>
        <v>0</v>
      </c>
      <c r="E5719" t="b">
        <f t="shared" si="296"/>
        <v>0</v>
      </c>
      <c r="F5719" t="b">
        <f t="shared" si="297"/>
        <v>0</v>
      </c>
      <c r="G5719" t="b">
        <f>IF('Input and Summary Results'!$J$4="yes",IF(C5719=FALSE,FALSE,IF('Data Transformation'!E5719&lt;$R$10,E5719,$R$10)),IF(C5719=FALSE,FALSE,IF(C5719&lt;$R$10,C5719,$R$10)))</f>
        <v>0</v>
      </c>
      <c r="H5719" t="b">
        <f>IF('Input and Summary Results'!$J$4="yes",'Data Transformation'!F5719,'Data Transformation'!D5719)</f>
        <v>0</v>
      </c>
      <c r="I5719" t="str">
        <f t="shared" si="298"/>
        <v/>
      </c>
    </row>
    <row r="5720" spans="2:9" x14ac:dyDescent="0.25">
      <c r="B5720" t="b">
        <f>IF('Input and Summary Results'!D5302=0,FALSE,'Input and Summary Results'!$B5302)</f>
        <v>0</v>
      </c>
      <c r="C5720" t="b">
        <f>IF(OR(B5720=0,'Input and Summary Results'!D5302=0,'Input and Summary Results'!D5302=""),FALSE,'Input and Summary Results'!$D5302)</f>
        <v>0</v>
      </c>
      <c r="D5720" t="b">
        <f>IF(OR(B5720=0,'Input and Summary Results'!E5302=0),FALSE,'Input and Summary Results'!$E5302)</f>
        <v>0</v>
      </c>
      <c r="E5720" t="b">
        <f t="shared" si="296"/>
        <v>0</v>
      </c>
      <c r="F5720" t="b">
        <f t="shared" si="297"/>
        <v>0</v>
      </c>
      <c r="G5720" t="b">
        <f>IF('Input and Summary Results'!$J$4="yes",IF(C5720=FALSE,FALSE,IF('Data Transformation'!E5720&lt;$R$10,E5720,$R$10)),IF(C5720=FALSE,FALSE,IF(C5720&lt;$R$10,C5720,$R$10)))</f>
        <v>0</v>
      </c>
      <c r="H5720" t="b">
        <f>IF('Input and Summary Results'!$J$4="yes",'Data Transformation'!F5720,'Data Transformation'!D5720)</f>
        <v>0</v>
      </c>
      <c r="I5720" t="str">
        <f t="shared" si="298"/>
        <v/>
      </c>
    </row>
    <row r="5721" spans="2:9" x14ac:dyDescent="0.25">
      <c r="B5721" t="b">
        <f>IF('Input and Summary Results'!D5303=0,FALSE,'Input and Summary Results'!$B5303)</f>
        <v>0</v>
      </c>
      <c r="C5721" t="b">
        <f>IF(OR(B5721=0,'Input and Summary Results'!D5303=0,'Input and Summary Results'!D5303=""),FALSE,'Input and Summary Results'!$D5303)</f>
        <v>0</v>
      </c>
      <c r="D5721" t="b">
        <f>IF(OR(B5721=0,'Input and Summary Results'!E5303=0),FALSE,'Input and Summary Results'!$E5303)</f>
        <v>0</v>
      </c>
      <c r="E5721" t="b">
        <f t="shared" si="296"/>
        <v>0</v>
      </c>
      <c r="F5721" t="b">
        <f t="shared" si="297"/>
        <v>0</v>
      </c>
      <c r="G5721" t="b">
        <f>IF('Input and Summary Results'!$J$4="yes",IF(C5721=FALSE,FALSE,IF('Data Transformation'!E5721&lt;$R$10,E5721,$R$10)),IF(C5721=FALSE,FALSE,IF(C5721&lt;$R$10,C5721,$R$10)))</f>
        <v>0</v>
      </c>
      <c r="H5721" t="b">
        <f>IF('Input and Summary Results'!$J$4="yes",'Data Transformation'!F5721,'Data Transformation'!D5721)</f>
        <v>0</v>
      </c>
      <c r="I5721" t="str">
        <f t="shared" si="298"/>
        <v/>
      </c>
    </row>
    <row r="5722" spans="2:9" x14ac:dyDescent="0.25">
      <c r="B5722" t="b">
        <f>IF('Input and Summary Results'!D5304=0,FALSE,'Input and Summary Results'!$B5304)</f>
        <v>0</v>
      </c>
      <c r="C5722" t="b">
        <f>IF(OR(B5722=0,'Input and Summary Results'!D5304=0,'Input and Summary Results'!D5304=""),FALSE,'Input and Summary Results'!$D5304)</f>
        <v>0</v>
      </c>
      <c r="D5722" t="b">
        <f>IF(OR(B5722=0,'Input and Summary Results'!E5304=0),FALSE,'Input and Summary Results'!$E5304)</f>
        <v>0</v>
      </c>
      <c r="E5722" t="b">
        <f t="shared" si="296"/>
        <v>0</v>
      </c>
      <c r="F5722" t="b">
        <f t="shared" si="297"/>
        <v>0</v>
      </c>
      <c r="G5722" t="b">
        <f>IF('Input and Summary Results'!$J$4="yes",IF(C5722=FALSE,FALSE,IF('Data Transformation'!E5722&lt;$R$10,E5722,$R$10)),IF(C5722=FALSE,FALSE,IF(C5722&lt;$R$10,C5722,$R$10)))</f>
        <v>0</v>
      </c>
      <c r="H5722" t="b">
        <f>IF('Input and Summary Results'!$J$4="yes",'Data Transformation'!F5722,'Data Transformation'!D5722)</f>
        <v>0</v>
      </c>
      <c r="I5722" t="str">
        <f t="shared" si="298"/>
        <v/>
      </c>
    </row>
    <row r="5723" spans="2:9" x14ac:dyDescent="0.25">
      <c r="B5723" t="b">
        <f>IF('Input and Summary Results'!D5305=0,FALSE,'Input and Summary Results'!$B5305)</f>
        <v>0</v>
      </c>
      <c r="C5723" t="b">
        <f>IF(OR(B5723=0,'Input and Summary Results'!D5305=0,'Input and Summary Results'!D5305=""),FALSE,'Input and Summary Results'!$D5305)</f>
        <v>0</v>
      </c>
      <c r="D5723" t="b">
        <f>IF(OR(B5723=0,'Input and Summary Results'!E5305=0),FALSE,'Input and Summary Results'!$E5305)</f>
        <v>0</v>
      </c>
      <c r="E5723" t="b">
        <f t="shared" si="296"/>
        <v>0</v>
      </c>
      <c r="F5723" t="b">
        <f t="shared" si="297"/>
        <v>0</v>
      </c>
      <c r="G5723" t="b">
        <f>IF('Input and Summary Results'!$J$4="yes",IF(C5723=FALSE,FALSE,IF('Data Transformation'!E5723&lt;$R$10,E5723,$R$10)),IF(C5723=FALSE,FALSE,IF(C5723&lt;$R$10,C5723,$R$10)))</f>
        <v>0</v>
      </c>
      <c r="H5723" t="b">
        <f>IF('Input and Summary Results'!$J$4="yes",'Data Transformation'!F5723,'Data Transformation'!D5723)</f>
        <v>0</v>
      </c>
      <c r="I5723" t="str">
        <f t="shared" si="298"/>
        <v/>
      </c>
    </row>
    <row r="5724" spans="2:9" x14ac:dyDescent="0.25">
      <c r="B5724" t="b">
        <f>IF('Input and Summary Results'!D5306=0,FALSE,'Input and Summary Results'!$B5306)</f>
        <v>0</v>
      </c>
      <c r="C5724" t="b">
        <f>IF(OR(B5724=0,'Input and Summary Results'!D5306=0,'Input and Summary Results'!D5306=""),FALSE,'Input and Summary Results'!$D5306)</f>
        <v>0</v>
      </c>
      <c r="D5724" t="b">
        <f>IF(OR(B5724=0,'Input and Summary Results'!E5306=0),FALSE,'Input and Summary Results'!$E5306)</f>
        <v>0</v>
      </c>
      <c r="E5724" t="b">
        <f t="shared" si="296"/>
        <v>0</v>
      </c>
      <c r="F5724" t="b">
        <f t="shared" si="297"/>
        <v>0</v>
      </c>
      <c r="G5724" t="b">
        <f>IF('Input and Summary Results'!$J$4="yes",IF(C5724=FALSE,FALSE,IF('Data Transformation'!E5724&lt;$R$10,E5724,$R$10)),IF(C5724=FALSE,FALSE,IF(C5724&lt;$R$10,C5724,$R$10)))</f>
        <v>0</v>
      </c>
      <c r="H5724" t="b">
        <f>IF('Input and Summary Results'!$J$4="yes",'Data Transformation'!F5724,'Data Transformation'!D5724)</f>
        <v>0</v>
      </c>
      <c r="I5724" t="str">
        <f t="shared" si="298"/>
        <v/>
      </c>
    </row>
    <row r="5725" spans="2:9" x14ac:dyDescent="0.25">
      <c r="B5725" t="b">
        <f>IF('Input and Summary Results'!D5307=0,FALSE,'Input and Summary Results'!$B5307)</f>
        <v>0</v>
      </c>
      <c r="C5725" t="b">
        <f>IF(OR(B5725=0,'Input and Summary Results'!D5307=0,'Input and Summary Results'!D5307=""),FALSE,'Input and Summary Results'!$D5307)</f>
        <v>0</v>
      </c>
      <c r="D5725" t="b">
        <f>IF(OR(B5725=0,'Input and Summary Results'!E5307=0),FALSE,'Input and Summary Results'!$E5307)</f>
        <v>0</v>
      </c>
      <c r="E5725" t="b">
        <f t="shared" si="296"/>
        <v>0</v>
      </c>
      <c r="F5725" t="b">
        <f t="shared" si="297"/>
        <v>0</v>
      </c>
      <c r="G5725" t="b">
        <f>IF('Input and Summary Results'!$J$4="yes",IF(C5725=FALSE,FALSE,IF('Data Transformation'!E5725&lt;$R$10,E5725,$R$10)),IF(C5725=FALSE,FALSE,IF(C5725&lt;$R$10,C5725,$R$10)))</f>
        <v>0</v>
      </c>
      <c r="H5725" t="b">
        <f>IF('Input and Summary Results'!$J$4="yes",'Data Transformation'!F5725,'Data Transformation'!D5725)</f>
        <v>0</v>
      </c>
      <c r="I5725" t="str">
        <f t="shared" si="298"/>
        <v/>
      </c>
    </row>
    <row r="5726" spans="2:9" x14ac:dyDescent="0.25">
      <c r="B5726" t="b">
        <f>IF('Input and Summary Results'!D5308=0,FALSE,'Input and Summary Results'!$B5308)</f>
        <v>0</v>
      </c>
      <c r="C5726" t="b">
        <f>IF(OR(B5726=0,'Input and Summary Results'!D5308=0,'Input and Summary Results'!D5308=""),FALSE,'Input and Summary Results'!$D5308)</f>
        <v>0</v>
      </c>
      <c r="D5726" t="b">
        <f>IF(OR(B5726=0,'Input and Summary Results'!E5308=0),FALSE,'Input and Summary Results'!$E5308)</f>
        <v>0</v>
      </c>
      <c r="E5726" t="b">
        <f t="shared" si="296"/>
        <v>0</v>
      </c>
      <c r="F5726" t="b">
        <f t="shared" si="297"/>
        <v>0</v>
      </c>
      <c r="G5726" t="b">
        <f>IF('Input and Summary Results'!$J$4="yes",IF(C5726=FALSE,FALSE,IF('Data Transformation'!E5726&lt;$R$10,E5726,$R$10)),IF(C5726=FALSE,FALSE,IF(C5726&lt;$R$10,C5726,$R$10)))</f>
        <v>0</v>
      </c>
      <c r="H5726" t="b">
        <f>IF('Input and Summary Results'!$J$4="yes",'Data Transformation'!F5726,'Data Transformation'!D5726)</f>
        <v>0</v>
      </c>
      <c r="I5726" t="str">
        <f t="shared" si="298"/>
        <v/>
      </c>
    </row>
    <row r="5727" spans="2:9" x14ac:dyDescent="0.25">
      <c r="B5727" t="b">
        <f>IF('Input and Summary Results'!D5309=0,FALSE,'Input and Summary Results'!$B5309)</f>
        <v>0</v>
      </c>
      <c r="C5727" t="b">
        <f>IF(OR(B5727=0,'Input and Summary Results'!D5309=0,'Input and Summary Results'!D5309=""),FALSE,'Input and Summary Results'!$D5309)</f>
        <v>0</v>
      </c>
      <c r="D5727" t="b">
        <f>IF(OR(B5727=0,'Input and Summary Results'!E5309=0),FALSE,'Input and Summary Results'!$E5309)</f>
        <v>0</v>
      </c>
      <c r="E5727" t="b">
        <f t="shared" si="296"/>
        <v>0</v>
      </c>
      <c r="F5727" t="b">
        <f t="shared" si="297"/>
        <v>0</v>
      </c>
      <c r="G5727" t="b">
        <f>IF('Input and Summary Results'!$J$4="yes",IF(C5727=FALSE,FALSE,IF('Data Transformation'!E5727&lt;$R$10,E5727,$R$10)),IF(C5727=FALSE,FALSE,IF(C5727&lt;$R$10,C5727,$R$10)))</f>
        <v>0</v>
      </c>
      <c r="H5727" t="b">
        <f>IF('Input and Summary Results'!$J$4="yes",'Data Transformation'!F5727,'Data Transformation'!D5727)</f>
        <v>0</v>
      </c>
      <c r="I5727" t="str">
        <f t="shared" si="298"/>
        <v/>
      </c>
    </row>
    <row r="5728" spans="2:9" x14ac:dyDescent="0.25">
      <c r="B5728" t="b">
        <f>IF('Input and Summary Results'!D5310=0,FALSE,'Input and Summary Results'!$B5310)</f>
        <v>0</v>
      </c>
      <c r="C5728" t="b">
        <f>IF(OR(B5728=0,'Input and Summary Results'!D5310=0,'Input and Summary Results'!D5310=""),FALSE,'Input and Summary Results'!$D5310)</f>
        <v>0</v>
      </c>
      <c r="D5728" t="b">
        <f>IF(OR(B5728=0,'Input and Summary Results'!E5310=0),FALSE,'Input and Summary Results'!$E5310)</f>
        <v>0</v>
      </c>
      <c r="E5728" t="b">
        <f t="shared" si="296"/>
        <v>0</v>
      </c>
      <c r="F5728" t="b">
        <f t="shared" si="297"/>
        <v>0</v>
      </c>
      <c r="G5728" t="b">
        <f>IF('Input and Summary Results'!$J$4="yes",IF(C5728=FALSE,FALSE,IF('Data Transformation'!E5728&lt;$R$10,E5728,$R$10)),IF(C5728=FALSE,FALSE,IF(C5728&lt;$R$10,C5728,$R$10)))</f>
        <v>0</v>
      </c>
      <c r="H5728" t="b">
        <f>IF('Input and Summary Results'!$J$4="yes",'Data Transformation'!F5728,'Data Transformation'!D5728)</f>
        <v>0</v>
      </c>
      <c r="I5728" t="str">
        <f t="shared" si="298"/>
        <v/>
      </c>
    </row>
    <row r="5729" spans="2:9" x14ac:dyDescent="0.25">
      <c r="B5729" t="b">
        <f>IF('Input and Summary Results'!D5311=0,FALSE,'Input and Summary Results'!$B5311)</f>
        <v>0</v>
      </c>
      <c r="C5729" t="b">
        <f>IF(OR(B5729=0,'Input and Summary Results'!D5311=0,'Input and Summary Results'!D5311=""),FALSE,'Input and Summary Results'!$D5311)</f>
        <v>0</v>
      </c>
      <c r="D5729" t="b">
        <f>IF(OR(B5729=0,'Input and Summary Results'!E5311=0),FALSE,'Input and Summary Results'!$E5311)</f>
        <v>0</v>
      </c>
      <c r="E5729" t="b">
        <f t="shared" si="296"/>
        <v>0</v>
      </c>
      <c r="F5729" t="b">
        <f t="shared" si="297"/>
        <v>0</v>
      </c>
      <c r="G5729" t="b">
        <f>IF('Input and Summary Results'!$J$4="yes",IF(C5729=FALSE,FALSE,IF('Data Transformation'!E5729&lt;$R$10,E5729,$R$10)),IF(C5729=FALSE,FALSE,IF(C5729&lt;$R$10,C5729,$R$10)))</f>
        <v>0</v>
      </c>
      <c r="H5729" t="b">
        <f>IF('Input and Summary Results'!$J$4="yes",'Data Transformation'!F5729,'Data Transformation'!D5729)</f>
        <v>0</v>
      </c>
      <c r="I5729" t="str">
        <f t="shared" si="298"/>
        <v/>
      </c>
    </row>
    <row r="5730" spans="2:9" x14ac:dyDescent="0.25">
      <c r="B5730" t="b">
        <f>IF('Input and Summary Results'!D5312=0,FALSE,'Input and Summary Results'!$B5312)</f>
        <v>0</v>
      </c>
      <c r="C5730" t="b">
        <f>IF(OR(B5730=0,'Input and Summary Results'!D5312=0,'Input and Summary Results'!D5312=""),FALSE,'Input and Summary Results'!$D5312)</f>
        <v>0</v>
      </c>
      <c r="D5730" t="b">
        <f>IF(OR(B5730=0,'Input and Summary Results'!E5312=0),FALSE,'Input and Summary Results'!$E5312)</f>
        <v>0</v>
      </c>
      <c r="E5730" t="b">
        <f t="shared" si="296"/>
        <v>0</v>
      </c>
      <c r="F5730" t="b">
        <f t="shared" si="297"/>
        <v>0</v>
      </c>
      <c r="G5730" t="b">
        <f>IF('Input and Summary Results'!$J$4="yes",IF(C5730=FALSE,FALSE,IF('Data Transformation'!E5730&lt;$R$10,E5730,$R$10)),IF(C5730=FALSE,FALSE,IF(C5730&lt;$R$10,C5730,$R$10)))</f>
        <v>0</v>
      </c>
      <c r="H5730" t="b">
        <f>IF('Input and Summary Results'!$J$4="yes",'Data Transformation'!F5730,'Data Transformation'!D5730)</f>
        <v>0</v>
      </c>
      <c r="I5730" t="str">
        <f t="shared" si="298"/>
        <v/>
      </c>
    </row>
    <row r="5731" spans="2:9" x14ac:dyDescent="0.25">
      <c r="B5731" t="b">
        <f>IF('Input and Summary Results'!D5313=0,FALSE,'Input and Summary Results'!$B5313)</f>
        <v>0</v>
      </c>
      <c r="C5731" t="b">
        <f>IF(OR(B5731=0,'Input and Summary Results'!D5313=0,'Input and Summary Results'!D5313=""),FALSE,'Input and Summary Results'!$D5313)</f>
        <v>0</v>
      </c>
      <c r="D5731" t="b">
        <f>IF(OR(B5731=0,'Input and Summary Results'!E5313=0),FALSE,'Input and Summary Results'!$E5313)</f>
        <v>0</v>
      </c>
      <c r="E5731" t="b">
        <f t="shared" si="296"/>
        <v>0</v>
      </c>
      <c r="F5731" t="b">
        <f t="shared" si="297"/>
        <v>0</v>
      </c>
      <c r="G5731" t="b">
        <f>IF('Input and Summary Results'!$J$4="yes",IF(C5731=FALSE,FALSE,IF('Data Transformation'!E5731&lt;$R$10,E5731,$R$10)),IF(C5731=FALSE,FALSE,IF(C5731&lt;$R$10,C5731,$R$10)))</f>
        <v>0</v>
      </c>
      <c r="H5731" t="b">
        <f>IF('Input and Summary Results'!$J$4="yes",'Data Transformation'!F5731,'Data Transformation'!D5731)</f>
        <v>0</v>
      </c>
      <c r="I5731" t="str">
        <f t="shared" si="298"/>
        <v/>
      </c>
    </row>
    <row r="5732" spans="2:9" x14ac:dyDescent="0.25">
      <c r="B5732" t="b">
        <f>IF('Input and Summary Results'!D5314=0,FALSE,'Input and Summary Results'!$B5314)</f>
        <v>0</v>
      </c>
      <c r="C5732" t="b">
        <f>IF(OR(B5732=0,'Input and Summary Results'!D5314=0,'Input and Summary Results'!D5314=""),FALSE,'Input and Summary Results'!$D5314)</f>
        <v>0</v>
      </c>
      <c r="D5732" t="b">
        <f>IF(OR(B5732=0,'Input and Summary Results'!E5314=0),FALSE,'Input and Summary Results'!$E5314)</f>
        <v>0</v>
      </c>
      <c r="E5732" t="b">
        <f t="shared" si="296"/>
        <v>0</v>
      </c>
      <c r="F5732" t="b">
        <f t="shared" si="297"/>
        <v>0</v>
      </c>
      <c r="G5732" t="b">
        <f>IF('Input and Summary Results'!$J$4="yes",IF(C5732=FALSE,FALSE,IF('Data Transformation'!E5732&lt;$R$10,E5732,$R$10)),IF(C5732=FALSE,FALSE,IF(C5732&lt;$R$10,C5732,$R$10)))</f>
        <v>0</v>
      </c>
      <c r="H5732" t="b">
        <f>IF('Input and Summary Results'!$J$4="yes",'Data Transformation'!F5732,'Data Transformation'!D5732)</f>
        <v>0</v>
      </c>
      <c r="I5732" t="str">
        <f t="shared" si="298"/>
        <v/>
      </c>
    </row>
    <row r="5733" spans="2:9" x14ac:dyDescent="0.25">
      <c r="B5733" t="b">
        <f>IF('Input and Summary Results'!D5315=0,FALSE,'Input and Summary Results'!$B5315)</f>
        <v>0</v>
      </c>
      <c r="C5733" t="b">
        <f>IF(OR(B5733=0,'Input and Summary Results'!D5315=0,'Input and Summary Results'!D5315=""),FALSE,'Input and Summary Results'!$D5315)</f>
        <v>0</v>
      </c>
      <c r="D5733" t="b">
        <f>IF(OR(B5733=0,'Input and Summary Results'!E5315=0),FALSE,'Input and Summary Results'!$E5315)</f>
        <v>0</v>
      </c>
      <c r="E5733" t="b">
        <f t="shared" si="296"/>
        <v>0</v>
      </c>
      <c r="F5733" t="b">
        <f t="shared" si="297"/>
        <v>0</v>
      </c>
      <c r="G5733" t="b">
        <f>IF('Input and Summary Results'!$J$4="yes",IF(C5733=FALSE,FALSE,IF('Data Transformation'!E5733&lt;$R$10,E5733,$R$10)),IF(C5733=FALSE,FALSE,IF(C5733&lt;$R$10,C5733,$R$10)))</f>
        <v>0</v>
      </c>
      <c r="H5733" t="b">
        <f>IF('Input and Summary Results'!$J$4="yes",'Data Transformation'!F5733,'Data Transformation'!D5733)</f>
        <v>0</v>
      </c>
      <c r="I5733" t="str">
        <f t="shared" si="298"/>
        <v/>
      </c>
    </row>
    <row r="5734" spans="2:9" x14ac:dyDescent="0.25">
      <c r="B5734" t="b">
        <f>IF('Input and Summary Results'!D5316=0,FALSE,'Input and Summary Results'!$B5316)</f>
        <v>0</v>
      </c>
      <c r="C5734" t="b">
        <f>IF(OR(B5734=0,'Input and Summary Results'!D5316=0,'Input and Summary Results'!D5316=""),FALSE,'Input and Summary Results'!$D5316)</f>
        <v>0</v>
      </c>
      <c r="D5734" t="b">
        <f>IF(OR(B5734=0,'Input and Summary Results'!E5316=0),FALSE,'Input and Summary Results'!$E5316)</f>
        <v>0</v>
      </c>
      <c r="E5734" t="b">
        <f t="shared" si="296"/>
        <v>0</v>
      </c>
      <c r="F5734" t="b">
        <f t="shared" si="297"/>
        <v>0</v>
      </c>
      <c r="G5734" t="b">
        <f>IF('Input and Summary Results'!$J$4="yes",IF(C5734=FALSE,FALSE,IF('Data Transformation'!E5734&lt;$R$10,E5734,$R$10)),IF(C5734=FALSE,FALSE,IF(C5734&lt;$R$10,C5734,$R$10)))</f>
        <v>0</v>
      </c>
      <c r="H5734" t="b">
        <f>IF('Input and Summary Results'!$J$4="yes",'Data Transformation'!F5734,'Data Transformation'!D5734)</f>
        <v>0</v>
      </c>
      <c r="I5734" t="str">
        <f t="shared" si="298"/>
        <v/>
      </c>
    </row>
    <row r="5735" spans="2:9" x14ac:dyDescent="0.25">
      <c r="B5735" t="b">
        <f>IF('Input and Summary Results'!D5317=0,FALSE,'Input and Summary Results'!$B5317)</f>
        <v>0</v>
      </c>
      <c r="C5735" t="b">
        <f>IF(OR(B5735=0,'Input and Summary Results'!D5317=0,'Input and Summary Results'!D5317=""),FALSE,'Input and Summary Results'!$D5317)</f>
        <v>0</v>
      </c>
      <c r="D5735" t="b">
        <f>IF(OR(B5735=0,'Input and Summary Results'!E5317=0),FALSE,'Input and Summary Results'!$E5317)</f>
        <v>0</v>
      </c>
      <c r="E5735" t="b">
        <f t="shared" si="296"/>
        <v>0</v>
      </c>
      <c r="F5735" t="b">
        <f t="shared" si="297"/>
        <v>0</v>
      </c>
      <c r="G5735" t="b">
        <f>IF('Input and Summary Results'!$J$4="yes",IF(C5735=FALSE,FALSE,IF('Data Transformation'!E5735&lt;$R$10,E5735,$R$10)),IF(C5735=FALSE,FALSE,IF(C5735&lt;$R$10,C5735,$R$10)))</f>
        <v>0</v>
      </c>
      <c r="H5735" t="b">
        <f>IF('Input and Summary Results'!$J$4="yes",'Data Transformation'!F5735,'Data Transformation'!D5735)</f>
        <v>0</v>
      </c>
      <c r="I5735" t="str">
        <f t="shared" si="298"/>
        <v/>
      </c>
    </row>
    <row r="5736" spans="2:9" x14ac:dyDescent="0.25">
      <c r="B5736" t="b">
        <f>IF('Input and Summary Results'!D5318=0,FALSE,'Input and Summary Results'!$B5318)</f>
        <v>0</v>
      </c>
      <c r="C5736" t="b">
        <f>IF(OR(B5736=0,'Input and Summary Results'!D5318=0,'Input and Summary Results'!D5318=""),FALSE,'Input and Summary Results'!$D5318)</f>
        <v>0</v>
      </c>
      <c r="D5736" t="b">
        <f>IF(OR(B5736=0,'Input and Summary Results'!E5318=0),FALSE,'Input and Summary Results'!$E5318)</f>
        <v>0</v>
      </c>
      <c r="E5736" t="b">
        <f t="shared" si="296"/>
        <v>0</v>
      </c>
      <c r="F5736" t="b">
        <f t="shared" si="297"/>
        <v>0</v>
      </c>
      <c r="G5736" t="b">
        <f>IF('Input and Summary Results'!$J$4="yes",IF(C5736=FALSE,FALSE,IF('Data Transformation'!E5736&lt;$R$10,E5736,$R$10)),IF(C5736=FALSE,FALSE,IF(C5736&lt;$R$10,C5736,$R$10)))</f>
        <v>0</v>
      </c>
      <c r="H5736" t="b">
        <f>IF('Input and Summary Results'!$J$4="yes",'Data Transformation'!F5736,'Data Transformation'!D5736)</f>
        <v>0</v>
      </c>
      <c r="I5736" t="str">
        <f t="shared" si="298"/>
        <v/>
      </c>
    </row>
    <row r="5737" spans="2:9" x14ac:dyDescent="0.25">
      <c r="B5737" t="b">
        <f>IF('Input and Summary Results'!D5319=0,FALSE,'Input and Summary Results'!$B5319)</f>
        <v>0</v>
      </c>
      <c r="C5737" t="b">
        <f>IF(OR(B5737=0,'Input and Summary Results'!D5319=0,'Input and Summary Results'!D5319=""),FALSE,'Input and Summary Results'!$D5319)</f>
        <v>0</v>
      </c>
      <c r="D5737" t="b">
        <f>IF(OR(B5737=0,'Input and Summary Results'!E5319=0),FALSE,'Input and Summary Results'!$E5319)</f>
        <v>0</v>
      </c>
      <c r="E5737" t="b">
        <f t="shared" si="296"/>
        <v>0</v>
      </c>
      <c r="F5737" t="b">
        <f t="shared" si="297"/>
        <v>0</v>
      </c>
      <c r="G5737" t="b">
        <f>IF('Input and Summary Results'!$J$4="yes",IF(C5737=FALSE,FALSE,IF('Data Transformation'!E5737&lt;$R$10,E5737,$R$10)),IF(C5737=FALSE,FALSE,IF(C5737&lt;$R$10,C5737,$R$10)))</f>
        <v>0</v>
      </c>
      <c r="H5737" t="b">
        <f>IF('Input and Summary Results'!$J$4="yes",'Data Transformation'!F5737,'Data Transformation'!D5737)</f>
        <v>0</v>
      </c>
      <c r="I5737" t="str">
        <f t="shared" si="298"/>
        <v/>
      </c>
    </row>
    <row r="5738" spans="2:9" x14ac:dyDescent="0.25">
      <c r="B5738" t="b">
        <f>IF('Input and Summary Results'!D5320=0,FALSE,'Input and Summary Results'!$B5320)</f>
        <v>0</v>
      </c>
      <c r="C5738" t="b">
        <f>IF(OR(B5738=0,'Input and Summary Results'!D5320=0,'Input and Summary Results'!D5320=""),FALSE,'Input and Summary Results'!$D5320)</f>
        <v>0</v>
      </c>
      <c r="D5738" t="b">
        <f>IF(OR(B5738=0,'Input and Summary Results'!E5320=0),FALSE,'Input and Summary Results'!$E5320)</f>
        <v>0</v>
      </c>
      <c r="E5738" t="b">
        <f t="shared" ref="E5738:E5801" si="299">IF(C5738=FALSE,FALSE,LOG10(C5738))</f>
        <v>0</v>
      </c>
      <c r="F5738" t="b">
        <f t="shared" ref="F5738:F5801" si="300">IF(D5738=FALSE, FALSE,0.434*D5738/C5738)</f>
        <v>0</v>
      </c>
      <c r="G5738" t="b">
        <f>IF('Input and Summary Results'!$J$4="yes",IF(C5738=FALSE,FALSE,IF('Data Transformation'!E5738&lt;$R$10,E5738,$R$10)),IF(C5738=FALSE,FALSE,IF(C5738&lt;$R$10,C5738,$R$10)))</f>
        <v>0</v>
      </c>
      <c r="H5738" t="b">
        <f>IF('Input and Summary Results'!$J$4="yes",'Data Transformation'!F5738,'Data Transformation'!D5738)</f>
        <v>0</v>
      </c>
      <c r="I5738" t="str">
        <f t="shared" si="298"/>
        <v/>
      </c>
    </row>
    <row r="5739" spans="2:9" x14ac:dyDescent="0.25">
      <c r="B5739" t="b">
        <f>IF('Input and Summary Results'!D5321=0,FALSE,'Input and Summary Results'!$B5321)</f>
        <v>0</v>
      </c>
      <c r="C5739" t="b">
        <f>IF(OR(B5739=0,'Input and Summary Results'!D5321=0,'Input and Summary Results'!D5321=""),FALSE,'Input and Summary Results'!$D5321)</f>
        <v>0</v>
      </c>
      <c r="D5739" t="b">
        <f>IF(OR(B5739=0,'Input and Summary Results'!E5321=0),FALSE,'Input and Summary Results'!$E5321)</f>
        <v>0</v>
      </c>
      <c r="E5739" t="b">
        <f t="shared" si="299"/>
        <v>0</v>
      </c>
      <c r="F5739" t="b">
        <f t="shared" si="300"/>
        <v>0</v>
      </c>
      <c r="G5739" t="b">
        <f>IF('Input and Summary Results'!$J$4="yes",IF(C5739=FALSE,FALSE,IF('Data Transformation'!E5739&lt;$R$10,E5739,$R$10)),IF(C5739=FALSE,FALSE,IF(C5739&lt;$R$10,C5739,$R$10)))</f>
        <v>0</v>
      </c>
      <c r="H5739" t="b">
        <f>IF('Input and Summary Results'!$J$4="yes",'Data Transformation'!F5739,'Data Transformation'!D5739)</f>
        <v>0</v>
      </c>
      <c r="I5739" t="str">
        <f t="shared" si="298"/>
        <v/>
      </c>
    </row>
    <row r="5740" spans="2:9" x14ac:dyDescent="0.25">
      <c r="B5740" t="b">
        <f>IF('Input and Summary Results'!D5322=0,FALSE,'Input and Summary Results'!$B5322)</f>
        <v>0</v>
      </c>
      <c r="C5740" t="b">
        <f>IF(OR(B5740=0,'Input and Summary Results'!D5322=0,'Input and Summary Results'!D5322=""),FALSE,'Input and Summary Results'!$D5322)</f>
        <v>0</v>
      </c>
      <c r="D5740" t="b">
        <f>IF(OR(B5740=0,'Input and Summary Results'!E5322=0),FALSE,'Input and Summary Results'!$E5322)</f>
        <v>0</v>
      </c>
      <c r="E5740" t="b">
        <f t="shared" si="299"/>
        <v>0</v>
      </c>
      <c r="F5740" t="b">
        <f t="shared" si="300"/>
        <v>0</v>
      </c>
      <c r="G5740" t="b">
        <f>IF('Input and Summary Results'!$J$4="yes",IF(C5740=FALSE,FALSE,IF('Data Transformation'!E5740&lt;$R$10,E5740,$R$10)),IF(C5740=FALSE,FALSE,IF(C5740&lt;$R$10,C5740,$R$10)))</f>
        <v>0</v>
      </c>
      <c r="H5740" t="b">
        <f>IF('Input and Summary Results'!$J$4="yes",'Data Transformation'!F5740,'Data Transformation'!D5740)</f>
        <v>0</v>
      </c>
      <c r="I5740" t="str">
        <f t="shared" si="298"/>
        <v/>
      </c>
    </row>
    <row r="5741" spans="2:9" x14ac:dyDescent="0.25">
      <c r="B5741" t="b">
        <f>IF('Input and Summary Results'!D5323=0,FALSE,'Input and Summary Results'!$B5323)</f>
        <v>0</v>
      </c>
      <c r="C5741" t="b">
        <f>IF(OR(B5741=0,'Input and Summary Results'!D5323=0,'Input and Summary Results'!D5323=""),FALSE,'Input and Summary Results'!$D5323)</f>
        <v>0</v>
      </c>
      <c r="D5741" t="b">
        <f>IF(OR(B5741=0,'Input and Summary Results'!E5323=0),FALSE,'Input and Summary Results'!$E5323)</f>
        <v>0</v>
      </c>
      <c r="E5741" t="b">
        <f t="shared" si="299"/>
        <v>0</v>
      </c>
      <c r="F5741" t="b">
        <f t="shared" si="300"/>
        <v>0</v>
      </c>
      <c r="G5741" t="b">
        <f>IF('Input and Summary Results'!$J$4="yes",IF(C5741=FALSE,FALSE,IF('Data Transformation'!E5741&lt;$R$10,E5741,$R$10)),IF(C5741=FALSE,FALSE,IF(C5741&lt;$R$10,C5741,$R$10)))</f>
        <v>0</v>
      </c>
      <c r="H5741" t="b">
        <f>IF('Input and Summary Results'!$J$4="yes",'Data Transformation'!F5741,'Data Transformation'!D5741)</f>
        <v>0</v>
      </c>
      <c r="I5741" t="str">
        <f t="shared" si="298"/>
        <v/>
      </c>
    </row>
    <row r="5742" spans="2:9" x14ac:dyDescent="0.25">
      <c r="B5742" t="b">
        <f>IF('Input and Summary Results'!D5324=0,FALSE,'Input and Summary Results'!$B5324)</f>
        <v>0</v>
      </c>
      <c r="C5742" t="b">
        <f>IF(OR(B5742=0,'Input and Summary Results'!D5324=0,'Input and Summary Results'!D5324=""),FALSE,'Input and Summary Results'!$D5324)</f>
        <v>0</v>
      </c>
      <c r="D5742" t="b">
        <f>IF(OR(B5742=0,'Input and Summary Results'!E5324=0),FALSE,'Input and Summary Results'!$E5324)</f>
        <v>0</v>
      </c>
      <c r="E5742" t="b">
        <f t="shared" si="299"/>
        <v>0</v>
      </c>
      <c r="F5742" t="b">
        <f t="shared" si="300"/>
        <v>0</v>
      </c>
      <c r="G5742" t="b">
        <f>IF('Input and Summary Results'!$J$4="yes",IF(C5742=FALSE,FALSE,IF('Data Transformation'!E5742&lt;$R$10,E5742,$R$10)),IF(C5742=FALSE,FALSE,IF(C5742&lt;$R$10,C5742,$R$10)))</f>
        <v>0</v>
      </c>
      <c r="H5742" t="b">
        <f>IF('Input and Summary Results'!$J$4="yes",'Data Transformation'!F5742,'Data Transformation'!D5742)</f>
        <v>0</v>
      </c>
      <c r="I5742" t="str">
        <f t="shared" si="298"/>
        <v/>
      </c>
    </row>
    <row r="5743" spans="2:9" x14ac:dyDescent="0.25">
      <c r="B5743" t="b">
        <f>IF('Input and Summary Results'!D5325=0,FALSE,'Input and Summary Results'!$B5325)</f>
        <v>0</v>
      </c>
      <c r="C5743" t="b">
        <f>IF(OR(B5743=0,'Input and Summary Results'!D5325=0,'Input and Summary Results'!D5325=""),FALSE,'Input and Summary Results'!$D5325)</f>
        <v>0</v>
      </c>
      <c r="D5743" t="b">
        <f>IF(OR(B5743=0,'Input and Summary Results'!E5325=0),FALSE,'Input and Summary Results'!$E5325)</f>
        <v>0</v>
      </c>
      <c r="E5743" t="b">
        <f t="shared" si="299"/>
        <v>0</v>
      </c>
      <c r="F5743" t="b">
        <f t="shared" si="300"/>
        <v>0</v>
      </c>
      <c r="G5743" t="b">
        <f>IF('Input and Summary Results'!$J$4="yes",IF(C5743=FALSE,FALSE,IF('Data Transformation'!E5743&lt;$R$10,E5743,$R$10)),IF(C5743=FALSE,FALSE,IF(C5743&lt;$R$10,C5743,$R$10)))</f>
        <v>0</v>
      </c>
      <c r="H5743" t="b">
        <f>IF('Input and Summary Results'!$J$4="yes",'Data Transformation'!F5743,'Data Transformation'!D5743)</f>
        <v>0</v>
      </c>
      <c r="I5743" t="str">
        <f t="shared" si="298"/>
        <v/>
      </c>
    </row>
    <row r="5744" spans="2:9" x14ac:dyDescent="0.25">
      <c r="B5744" t="b">
        <f>IF('Input and Summary Results'!D5326=0,FALSE,'Input and Summary Results'!$B5326)</f>
        <v>0</v>
      </c>
      <c r="C5744" t="b">
        <f>IF(OR(B5744=0,'Input and Summary Results'!D5326=0,'Input and Summary Results'!D5326=""),FALSE,'Input and Summary Results'!$D5326)</f>
        <v>0</v>
      </c>
      <c r="D5744" t="b">
        <f>IF(OR(B5744=0,'Input and Summary Results'!E5326=0),FALSE,'Input and Summary Results'!$E5326)</f>
        <v>0</v>
      </c>
      <c r="E5744" t="b">
        <f t="shared" si="299"/>
        <v>0</v>
      </c>
      <c r="F5744" t="b">
        <f t="shared" si="300"/>
        <v>0</v>
      </c>
      <c r="G5744" t="b">
        <f>IF('Input and Summary Results'!$J$4="yes",IF(C5744=FALSE,FALSE,IF('Data Transformation'!E5744&lt;$R$10,E5744,$R$10)),IF(C5744=FALSE,FALSE,IF(C5744&lt;$R$10,C5744,$R$10)))</f>
        <v>0</v>
      </c>
      <c r="H5744" t="b">
        <f>IF('Input and Summary Results'!$J$4="yes",'Data Transformation'!F5744,'Data Transformation'!D5744)</f>
        <v>0</v>
      </c>
      <c r="I5744" t="str">
        <f t="shared" si="298"/>
        <v/>
      </c>
    </row>
    <row r="5745" spans="2:9" x14ac:dyDescent="0.25">
      <c r="B5745" t="b">
        <f>IF('Input and Summary Results'!D5327=0,FALSE,'Input and Summary Results'!$B5327)</f>
        <v>0</v>
      </c>
      <c r="C5745" t="b">
        <f>IF(OR(B5745=0,'Input and Summary Results'!D5327=0,'Input and Summary Results'!D5327=""),FALSE,'Input and Summary Results'!$D5327)</f>
        <v>0</v>
      </c>
      <c r="D5745" t="b">
        <f>IF(OR(B5745=0,'Input and Summary Results'!E5327=0),FALSE,'Input and Summary Results'!$E5327)</f>
        <v>0</v>
      </c>
      <c r="E5745" t="b">
        <f t="shared" si="299"/>
        <v>0</v>
      </c>
      <c r="F5745" t="b">
        <f t="shared" si="300"/>
        <v>0</v>
      </c>
      <c r="G5745" t="b">
        <f>IF('Input and Summary Results'!$J$4="yes",IF(C5745=FALSE,FALSE,IF('Data Transformation'!E5745&lt;$R$10,E5745,$R$10)),IF(C5745=FALSE,FALSE,IF(C5745&lt;$R$10,C5745,$R$10)))</f>
        <v>0</v>
      </c>
      <c r="H5745" t="b">
        <f>IF('Input and Summary Results'!$J$4="yes",'Data Transformation'!F5745,'Data Transformation'!D5745)</f>
        <v>0</v>
      </c>
      <c r="I5745" t="str">
        <f t="shared" si="298"/>
        <v/>
      </c>
    </row>
    <row r="5746" spans="2:9" x14ac:dyDescent="0.25">
      <c r="B5746" t="b">
        <f>IF('Input and Summary Results'!D5328=0,FALSE,'Input and Summary Results'!$B5328)</f>
        <v>0</v>
      </c>
      <c r="C5746" t="b">
        <f>IF(OR(B5746=0,'Input and Summary Results'!D5328=0,'Input and Summary Results'!D5328=""),FALSE,'Input and Summary Results'!$D5328)</f>
        <v>0</v>
      </c>
      <c r="D5746" t="b">
        <f>IF(OR(B5746=0,'Input and Summary Results'!E5328=0),FALSE,'Input and Summary Results'!$E5328)</f>
        <v>0</v>
      </c>
      <c r="E5746" t="b">
        <f t="shared" si="299"/>
        <v>0</v>
      </c>
      <c r="F5746" t="b">
        <f t="shared" si="300"/>
        <v>0</v>
      </c>
      <c r="G5746" t="b">
        <f>IF('Input and Summary Results'!$J$4="yes",IF(C5746=FALSE,FALSE,IF('Data Transformation'!E5746&lt;$R$10,E5746,$R$10)),IF(C5746=FALSE,FALSE,IF(C5746&lt;$R$10,C5746,$R$10)))</f>
        <v>0</v>
      </c>
      <c r="H5746" t="b">
        <f>IF('Input and Summary Results'!$J$4="yes",'Data Transformation'!F5746,'Data Transformation'!D5746)</f>
        <v>0</v>
      </c>
      <c r="I5746" t="str">
        <f t="shared" si="298"/>
        <v/>
      </c>
    </row>
    <row r="5747" spans="2:9" x14ac:dyDescent="0.25">
      <c r="B5747" t="b">
        <f>IF('Input and Summary Results'!D5329=0,FALSE,'Input and Summary Results'!$B5329)</f>
        <v>0</v>
      </c>
      <c r="C5747" t="b">
        <f>IF(OR(B5747=0,'Input and Summary Results'!D5329=0,'Input and Summary Results'!D5329=""),FALSE,'Input and Summary Results'!$D5329)</f>
        <v>0</v>
      </c>
      <c r="D5747" t="b">
        <f>IF(OR(B5747=0,'Input and Summary Results'!E5329=0),FALSE,'Input and Summary Results'!$E5329)</f>
        <v>0</v>
      </c>
      <c r="E5747" t="b">
        <f t="shared" si="299"/>
        <v>0</v>
      </c>
      <c r="F5747" t="b">
        <f t="shared" si="300"/>
        <v>0</v>
      </c>
      <c r="G5747" t="b">
        <f>IF('Input and Summary Results'!$J$4="yes",IF(C5747=FALSE,FALSE,IF('Data Transformation'!E5747&lt;$R$10,E5747,$R$10)),IF(C5747=FALSE,FALSE,IF(C5747&lt;$R$10,C5747,$R$10)))</f>
        <v>0</v>
      </c>
      <c r="H5747" t="b">
        <f>IF('Input and Summary Results'!$J$4="yes",'Data Transformation'!F5747,'Data Transformation'!D5747)</f>
        <v>0</v>
      </c>
      <c r="I5747" t="str">
        <f t="shared" si="298"/>
        <v/>
      </c>
    </row>
    <row r="5748" spans="2:9" x14ac:dyDescent="0.25">
      <c r="B5748" t="b">
        <f>IF('Input and Summary Results'!D5330=0,FALSE,'Input and Summary Results'!$B5330)</f>
        <v>0</v>
      </c>
      <c r="C5748" t="b">
        <f>IF(OR(B5748=0,'Input and Summary Results'!D5330=0,'Input and Summary Results'!D5330=""),FALSE,'Input and Summary Results'!$D5330)</f>
        <v>0</v>
      </c>
      <c r="D5748" t="b">
        <f>IF(OR(B5748=0,'Input and Summary Results'!E5330=0),FALSE,'Input and Summary Results'!$E5330)</f>
        <v>0</v>
      </c>
      <c r="E5748" t="b">
        <f t="shared" si="299"/>
        <v>0</v>
      </c>
      <c r="F5748" t="b">
        <f t="shared" si="300"/>
        <v>0</v>
      </c>
      <c r="G5748" t="b">
        <f>IF('Input and Summary Results'!$J$4="yes",IF(C5748=FALSE,FALSE,IF('Data Transformation'!E5748&lt;$R$10,E5748,$R$10)),IF(C5748=FALSE,FALSE,IF(C5748&lt;$R$10,C5748,$R$10)))</f>
        <v>0</v>
      </c>
      <c r="H5748" t="b">
        <f>IF('Input and Summary Results'!$J$4="yes",'Data Transformation'!F5748,'Data Transformation'!D5748)</f>
        <v>0</v>
      </c>
      <c r="I5748" t="str">
        <f t="shared" si="298"/>
        <v/>
      </c>
    </row>
    <row r="5749" spans="2:9" x14ac:dyDescent="0.25">
      <c r="B5749" t="b">
        <f>IF('Input and Summary Results'!D5331=0,FALSE,'Input and Summary Results'!$B5331)</f>
        <v>0</v>
      </c>
      <c r="C5749" t="b">
        <f>IF(OR(B5749=0,'Input and Summary Results'!D5331=0,'Input and Summary Results'!D5331=""),FALSE,'Input and Summary Results'!$D5331)</f>
        <v>0</v>
      </c>
      <c r="D5749" t="b">
        <f>IF(OR(B5749=0,'Input and Summary Results'!E5331=0),FALSE,'Input and Summary Results'!$E5331)</f>
        <v>0</v>
      </c>
      <c r="E5749" t="b">
        <f t="shared" si="299"/>
        <v>0</v>
      </c>
      <c r="F5749" t="b">
        <f t="shared" si="300"/>
        <v>0</v>
      </c>
      <c r="G5749" t="b">
        <f>IF('Input and Summary Results'!$J$4="yes",IF(C5749=FALSE,FALSE,IF('Data Transformation'!E5749&lt;$R$10,E5749,$R$10)),IF(C5749=FALSE,FALSE,IF(C5749&lt;$R$10,C5749,$R$10)))</f>
        <v>0</v>
      </c>
      <c r="H5749" t="b">
        <f>IF('Input and Summary Results'!$J$4="yes",'Data Transformation'!F5749,'Data Transformation'!D5749)</f>
        <v>0</v>
      </c>
      <c r="I5749" t="str">
        <f t="shared" si="298"/>
        <v/>
      </c>
    </row>
    <row r="5750" spans="2:9" x14ac:dyDescent="0.25">
      <c r="B5750" t="b">
        <f>IF('Input and Summary Results'!D5332=0,FALSE,'Input and Summary Results'!$B5332)</f>
        <v>0</v>
      </c>
      <c r="C5750" t="b">
        <f>IF(OR(B5750=0,'Input and Summary Results'!D5332=0,'Input and Summary Results'!D5332=""),FALSE,'Input and Summary Results'!$D5332)</f>
        <v>0</v>
      </c>
      <c r="D5750" t="b">
        <f>IF(OR(B5750=0,'Input and Summary Results'!E5332=0),FALSE,'Input and Summary Results'!$E5332)</f>
        <v>0</v>
      </c>
      <c r="E5750" t="b">
        <f t="shared" si="299"/>
        <v>0</v>
      </c>
      <c r="F5750" t="b">
        <f t="shared" si="300"/>
        <v>0</v>
      </c>
      <c r="G5750" t="b">
        <f>IF('Input and Summary Results'!$J$4="yes",IF(C5750=FALSE,FALSE,IF('Data Transformation'!E5750&lt;$R$10,E5750,$R$10)),IF(C5750=FALSE,FALSE,IF(C5750&lt;$R$10,C5750,$R$10)))</f>
        <v>0</v>
      </c>
      <c r="H5750" t="b">
        <f>IF('Input and Summary Results'!$J$4="yes",'Data Transformation'!F5750,'Data Transformation'!D5750)</f>
        <v>0</v>
      </c>
      <c r="I5750" t="str">
        <f t="shared" si="298"/>
        <v/>
      </c>
    </row>
    <row r="5751" spans="2:9" x14ac:dyDescent="0.25">
      <c r="B5751" t="b">
        <f>IF('Input and Summary Results'!D5333=0,FALSE,'Input and Summary Results'!$B5333)</f>
        <v>0</v>
      </c>
      <c r="C5751" t="b">
        <f>IF(OR(B5751=0,'Input and Summary Results'!D5333=0,'Input and Summary Results'!D5333=""),FALSE,'Input and Summary Results'!$D5333)</f>
        <v>0</v>
      </c>
      <c r="D5751" t="b">
        <f>IF(OR(B5751=0,'Input and Summary Results'!E5333=0),FALSE,'Input and Summary Results'!$E5333)</f>
        <v>0</v>
      </c>
      <c r="E5751" t="b">
        <f t="shared" si="299"/>
        <v>0</v>
      </c>
      <c r="F5751" t="b">
        <f t="shared" si="300"/>
        <v>0</v>
      </c>
      <c r="G5751" t="b">
        <f>IF('Input and Summary Results'!$J$4="yes",IF(C5751=FALSE,FALSE,IF('Data Transformation'!E5751&lt;$R$10,E5751,$R$10)),IF(C5751=FALSE,FALSE,IF(C5751&lt;$R$10,C5751,$R$10)))</f>
        <v>0</v>
      </c>
      <c r="H5751" t="b">
        <f>IF('Input and Summary Results'!$J$4="yes",'Data Transformation'!F5751,'Data Transformation'!D5751)</f>
        <v>0</v>
      </c>
      <c r="I5751" t="str">
        <f t="shared" si="298"/>
        <v/>
      </c>
    </row>
    <row r="5752" spans="2:9" x14ac:dyDescent="0.25">
      <c r="B5752" t="b">
        <f>IF('Input and Summary Results'!D5334=0,FALSE,'Input and Summary Results'!$B5334)</f>
        <v>0</v>
      </c>
      <c r="C5752" t="b">
        <f>IF(OR(B5752=0,'Input and Summary Results'!D5334=0,'Input and Summary Results'!D5334=""),FALSE,'Input and Summary Results'!$D5334)</f>
        <v>0</v>
      </c>
      <c r="D5752" t="b">
        <f>IF(OR(B5752=0,'Input and Summary Results'!E5334=0),FALSE,'Input and Summary Results'!$E5334)</f>
        <v>0</v>
      </c>
      <c r="E5752" t="b">
        <f t="shared" si="299"/>
        <v>0</v>
      </c>
      <c r="F5752" t="b">
        <f t="shared" si="300"/>
        <v>0</v>
      </c>
      <c r="G5752" t="b">
        <f>IF('Input and Summary Results'!$J$4="yes",IF(C5752=FALSE,FALSE,IF('Data Transformation'!E5752&lt;$R$10,E5752,$R$10)),IF(C5752=FALSE,FALSE,IF(C5752&lt;$R$10,C5752,$R$10)))</f>
        <v>0</v>
      </c>
      <c r="H5752" t="b">
        <f>IF('Input and Summary Results'!$J$4="yes",'Data Transformation'!F5752,'Data Transformation'!D5752)</f>
        <v>0</v>
      </c>
      <c r="I5752" t="str">
        <f t="shared" si="298"/>
        <v/>
      </c>
    </row>
    <row r="5753" spans="2:9" x14ac:dyDescent="0.25">
      <c r="B5753" t="b">
        <f>IF('Input and Summary Results'!D5335=0,FALSE,'Input and Summary Results'!$B5335)</f>
        <v>0</v>
      </c>
      <c r="C5753" t="b">
        <f>IF(OR(B5753=0,'Input and Summary Results'!D5335=0,'Input and Summary Results'!D5335=""),FALSE,'Input and Summary Results'!$D5335)</f>
        <v>0</v>
      </c>
      <c r="D5753" t="b">
        <f>IF(OR(B5753=0,'Input and Summary Results'!E5335=0),FALSE,'Input and Summary Results'!$E5335)</f>
        <v>0</v>
      </c>
      <c r="E5753" t="b">
        <f t="shared" si="299"/>
        <v>0</v>
      </c>
      <c r="F5753" t="b">
        <f t="shared" si="300"/>
        <v>0</v>
      </c>
      <c r="G5753" t="b">
        <f>IF('Input and Summary Results'!$J$4="yes",IF(C5753=FALSE,FALSE,IF('Data Transformation'!E5753&lt;$R$10,E5753,$R$10)),IF(C5753=FALSE,FALSE,IF(C5753&lt;$R$10,C5753,$R$10)))</f>
        <v>0</v>
      </c>
      <c r="H5753" t="b">
        <f>IF('Input and Summary Results'!$J$4="yes",'Data Transformation'!F5753,'Data Transformation'!D5753)</f>
        <v>0</v>
      </c>
      <c r="I5753" t="str">
        <f t="shared" si="298"/>
        <v/>
      </c>
    </row>
    <row r="5754" spans="2:9" x14ac:dyDescent="0.25">
      <c r="B5754" t="b">
        <f>IF('Input and Summary Results'!D5336=0,FALSE,'Input and Summary Results'!$B5336)</f>
        <v>0</v>
      </c>
      <c r="C5754" t="b">
        <f>IF(OR(B5754=0,'Input and Summary Results'!D5336=0,'Input and Summary Results'!D5336=""),FALSE,'Input and Summary Results'!$D5336)</f>
        <v>0</v>
      </c>
      <c r="D5754" t="b">
        <f>IF(OR(B5754=0,'Input and Summary Results'!E5336=0),FALSE,'Input and Summary Results'!$E5336)</f>
        <v>0</v>
      </c>
      <c r="E5754" t="b">
        <f t="shared" si="299"/>
        <v>0</v>
      </c>
      <c r="F5754" t="b">
        <f t="shared" si="300"/>
        <v>0</v>
      </c>
      <c r="G5754" t="b">
        <f>IF('Input and Summary Results'!$J$4="yes",IF(C5754=FALSE,FALSE,IF('Data Transformation'!E5754&lt;$R$10,E5754,$R$10)),IF(C5754=FALSE,FALSE,IF(C5754&lt;$R$10,C5754,$R$10)))</f>
        <v>0</v>
      </c>
      <c r="H5754" t="b">
        <f>IF('Input and Summary Results'!$J$4="yes",'Data Transformation'!F5754,'Data Transformation'!D5754)</f>
        <v>0</v>
      </c>
      <c r="I5754" t="str">
        <f t="shared" si="298"/>
        <v/>
      </c>
    </row>
    <row r="5755" spans="2:9" x14ac:dyDescent="0.25">
      <c r="B5755" t="b">
        <f>IF('Input and Summary Results'!D5337=0,FALSE,'Input and Summary Results'!$B5337)</f>
        <v>0</v>
      </c>
      <c r="C5755" t="b">
        <f>IF(OR(B5755=0,'Input and Summary Results'!D5337=0,'Input and Summary Results'!D5337=""),FALSE,'Input and Summary Results'!$D5337)</f>
        <v>0</v>
      </c>
      <c r="D5755" t="b">
        <f>IF(OR(B5755=0,'Input and Summary Results'!E5337=0),FALSE,'Input and Summary Results'!$E5337)</f>
        <v>0</v>
      </c>
      <c r="E5755" t="b">
        <f t="shared" si="299"/>
        <v>0</v>
      </c>
      <c r="F5755" t="b">
        <f t="shared" si="300"/>
        <v>0</v>
      </c>
      <c r="G5755" t="b">
        <f>IF('Input and Summary Results'!$J$4="yes",IF(C5755=FALSE,FALSE,IF('Data Transformation'!E5755&lt;$R$10,E5755,$R$10)),IF(C5755=FALSE,FALSE,IF(C5755&lt;$R$10,C5755,$R$10)))</f>
        <v>0</v>
      </c>
      <c r="H5755" t="b">
        <f>IF('Input and Summary Results'!$J$4="yes",'Data Transformation'!F5755,'Data Transformation'!D5755)</f>
        <v>0</v>
      </c>
      <c r="I5755" t="str">
        <f t="shared" si="298"/>
        <v/>
      </c>
    </row>
    <row r="5756" spans="2:9" x14ac:dyDescent="0.25">
      <c r="B5756" t="b">
        <f>IF('Input and Summary Results'!D5338=0,FALSE,'Input and Summary Results'!$B5338)</f>
        <v>0</v>
      </c>
      <c r="C5756" t="b">
        <f>IF(OR(B5756=0,'Input and Summary Results'!D5338=0,'Input and Summary Results'!D5338=""),FALSE,'Input and Summary Results'!$D5338)</f>
        <v>0</v>
      </c>
      <c r="D5756" t="b">
        <f>IF(OR(B5756=0,'Input and Summary Results'!E5338=0),FALSE,'Input and Summary Results'!$E5338)</f>
        <v>0</v>
      </c>
      <c r="E5756" t="b">
        <f t="shared" si="299"/>
        <v>0</v>
      </c>
      <c r="F5756" t="b">
        <f t="shared" si="300"/>
        <v>0</v>
      </c>
      <c r="G5756" t="b">
        <f>IF('Input and Summary Results'!$J$4="yes",IF(C5756=FALSE,FALSE,IF('Data Transformation'!E5756&lt;$R$10,E5756,$R$10)),IF(C5756=FALSE,FALSE,IF(C5756&lt;$R$10,C5756,$R$10)))</f>
        <v>0</v>
      </c>
      <c r="H5756" t="b">
        <f>IF('Input and Summary Results'!$J$4="yes",'Data Transformation'!F5756,'Data Transformation'!D5756)</f>
        <v>0</v>
      </c>
      <c r="I5756" t="str">
        <f t="shared" si="298"/>
        <v/>
      </c>
    </row>
    <row r="5757" spans="2:9" x14ac:dyDescent="0.25">
      <c r="B5757" t="b">
        <f>IF('Input and Summary Results'!D5339=0,FALSE,'Input and Summary Results'!$B5339)</f>
        <v>0</v>
      </c>
      <c r="C5757" t="b">
        <f>IF(OR(B5757=0,'Input and Summary Results'!D5339=0,'Input and Summary Results'!D5339=""),FALSE,'Input and Summary Results'!$D5339)</f>
        <v>0</v>
      </c>
      <c r="D5757" t="b">
        <f>IF(OR(B5757=0,'Input and Summary Results'!E5339=0),FALSE,'Input and Summary Results'!$E5339)</f>
        <v>0</v>
      </c>
      <c r="E5757" t="b">
        <f t="shared" si="299"/>
        <v>0</v>
      </c>
      <c r="F5757" t="b">
        <f t="shared" si="300"/>
        <v>0</v>
      </c>
      <c r="G5757" t="b">
        <f>IF('Input and Summary Results'!$J$4="yes",IF(C5757=FALSE,FALSE,IF('Data Transformation'!E5757&lt;$R$10,E5757,$R$10)),IF(C5757=FALSE,FALSE,IF(C5757&lt;$R$10,C5757,$R$10)))</f>
        <v>0</v>
      </c>
      <c r="H5757" t="b">
        <f>IF('Input and Summary Results'!$J$4="yes",'Data Transformation'!F5757,'Data Transformation'!D5757)</f>
        <v>0</v>
      </c>
      <c r="I5757" t="str">
        <f t="shared" si="298"/>
        <v/>
      </c>
    </row>
    <row r="5758" spans="2:9" x14ac:dyDescent="0.25">
      <c r="B5758" t="b">
        <f>IF('Input and Summary Results'!D5340=0,FALSE,'Input and Summary Results'!$B5340)</f>
        <v>0</v>
      </c>
      <c r="C5758" t="b">
        <f>IF(OR(B5758=0,'Input and Summary Results'!D5340=0,'Input and Summary Results'!D5340=""),FALSE,'Input and Summary Results'!$D5340)</f>
        <v>0</v>
      </c>
      <c r="D5758" t="b">
        <f>IF(OR(B5758=0,'Input and Summary Results'!E5340=0),FALSE,'Input and Summary Results'!$E5340)</f>
        <v>0</v>
      </c>
      <c r="E5758" t="b">
        <f t="shared" si="299"/>
        <v>0</v>
      </c>
      <c r="F5758" t="b">
        <f t="shared" si="300"/>
        <v>0</v>
      </c>
      <c r="G5758" t="b">
        <f>IF('Input and Summary Results'!$J$4="yes",IF(C5758=FALSE,FALSE,IF('Data Transformation'!E5758&lt;$R$10,E5758,$R$10)),IF(C5758=FALSE,FALSE,IF(C5758&lt;$R$10,C5758,$R$10)))</f>
        <v>0</v>
      </c>
      <c r="H5758" t="b">
        <f>IF('Input and Summary Results'!$J$4="yes",'Data Transformation'!F5758,'Data Transformation'!D5758)</f>
        <v>0</v>
      </c>
      <c r="I5758" t="str">
        <f t="shared" si="298"/>
        <v/>
      </c>
    </row>
    <row r="5759" spans="2:9" x14ac:dyDescent="0.25">
      <c r="B5759" t="b">
        <f>IF('Input and Summary Results'!D5341=0,FALSE,'Input and Summary Results'!$B5341)</f>
        <v>0</v>
      </c>
      <c r="C5759" t="b">
        <f>IF(OR(B5759=0,'Input and Summary Results'!D5341=0,'Input and Summary Results'!D5341=""),FALSE,'Input and Summary Results'!$D5341)</f>
        <v>0</v>
      </c>
      <c r="D5759" t="b">
        <f>IF(OR(B5759=0,'Input and Summary Results'!E5341=0),FALSE,'Input and Summary Results'!$E5341)</f>
        <v>0</v>
      </c>
      <c r="E5759" t="b">
        <f t="shared" si="299"/>
        <v>0</v>
      </c>
      <c r="F5759" t="b">
        <f t="shared" si="300"/>
        <v>0</v>
      </c>
      <c r="G5759" t="b">
        <f>IF('Input and Summary Results'!$J$4="yes",IF(C5759=FALSE,FALSE,IF('Data Transformation'!E5759&lt;$R$10,E5759,$R$10)),IF(C5759=FALSE,FALSE,IF(C5759&lt;$R$10,C5759,$R$10)))</f>
        <v>0</v>
      </c>
      <c r="H5759" t="b">
        <f>IF('Input and Summary Results'!$J$4="yes",'Data Transformation'!F5759,'Data Transformation'!D5759)</f>
        <v>0</v>
      </c>
      <c r="I5759" t="str">
        <f t="shared" si="298"/>
        <v/>
      </c>
    </row>
    <row r="5760" spans="2:9" x14ac:dyDescent="0.25">
      <c r="B5760" t="b">
        <f>IF('Input and Summary Results'!D5342=0,FALSE,'Input and Summary Results'!$B5342)</f>
        <v>0</v>
      </c>
      <c r="C5760" t="b">
        <f>IF(OR(B5760=0,'Input and Summary Results'!D5342=0,'Input and Summary Results'!D5342=""),FALSE,'Input and Summary Results'!$D5342)</f>
        <v>0</v>
      </c>
      <c r="D5760" t="b">
        <f>IF(OR(B5760=0,'Input and Summary Results'!E5342=0),FALSE,'Input and Summary Results'!$E5342)</f>
        <v>0</v>
      </c>
      <c r="E5760" t="b">
        <f t="shared" si="299"/>
        <v>0</v>
      </c>
      <c r="F5760" t="b">
        <f t="shared" si="300"/>
        <v>0</v>
      </c>
      <c r="G5760" t="b">
        <f>IF('Input and Summary Results'!$J$4="yes",IF(C5760=FALSE,FALSE,IF('Data Transformation'!E5760&lt;$R$10,E5760,$R$10)),IF(C5760=FALSE,FALSE,IF(C5760&lt;$R$10,C5760,$R$10)))</f>
        <v>0</v>
      </c>
      <c r="H5760" t="b">
        <f>IF('Input and Summary Results'!$J$4="yes",'Data Transformation'!F5760,'Data Transformation'!D5760)</f>
        <v>0</v>
      </c>
      <c r="I5760" t="str">
        <f t="shared" si="298"/>
        <v/>
      </c>
    </row>
    <row r="5761" spans="2:9" x14ac:dyDescent="0.25">
      <c r="B5761" t="b">
        <f>IF('Input and Summary Results'!D5343=0,FALSE,'Input and Summary Results'!$B5343)</f>
        <v>0</v>
      </c>
      <c r="C5761" t="b">
        <f>IF(OR(B5761=0,'Input and Summary Results'!D5343=0,'Input and Summary Results'!D5343=""),FALSE,'Input and Summary Results'!$D5343)</f>
        <v>0</v>
      </c>
      <c r="D5761" t="b">
        <f>IF(OR(B5761=0,'Input and Summary Results'!E5343=0),FALSE,'Input and Summary Results'!$E5343)</f>
        <v>0</v>
      </c>
      <c r="E5761" t="b">
        <f t="shared" si="299"/>
        <v>0</v>
      </c>
      <c r="F5761" t="b">
        <f t="shared" si="300"/>
        <v>0</v>
      </c>
      <c r="G5761" t="b">
        <f>IF('Input and Summary Results'!$J$4="yes",IF(C5761=FALSE,FALSE,IF('Data Transformation'!E5761&lt;$R$10,E5761,$R$10)),IF(C5761=FALSE,FALSE,IF(C5761&lt;$R$10,C5761,$R$10)))</f>
        <v>0</v>
      </c>
      <c r="H5761" t="b">
        <f>IF('Input and Summary Results'!$J$4="yes",'Data Transformation'!F5761,'Data Transformation'!D5761)</f>
        <v>0</v>
      </c>
      <c r="I5761" t="str">
        <f t="shared" si="298"/>
        <v/>
      </c>
    </row>
    <row r="5762" spans="2:9" x14ac:dyDescent="0.25">
      <c r="B5762" t="b">
        <f>IF('Input and Summary Results'!D5344=0,FALSE,'Input and Summary Results'!$B5344)</f>
        <v>0</v>
      </c>
      <c r="C5762" t="b">
        <f>IF(OR(B5762=0,'Input and Summary Results'!D5344=0,'Input and Summary Results'!D5344=""),FALSE,'Input and Summary Results'!$D5344)</f>
        <v>0</v>
      </c>
      <c r="D5762" t="b">
        <f>IF(OR(B5762=0,'Input and Summary Results'!E5344=0),FALSE,'Input and Summary Results'!$E5344)</f>
        <v>0</v>
      </c>
      <c r="E5762" t="b">
        <f t="shared" si="299"/>
        <v>0</v>
      </c>
      <c r="F5762" t="b">
        <f t="shared" si="300"/>
        <v>0</v>
      </c>
      <c r="G5762" t="b">
        <f>IF('Input and Summary Results'!$J$4="yes",IF(C5762=FALSE,FALSE,IF('Data Transformation'!E5762&lt;$R$10,E5762,$R$10)),IF(C5762=FALSE,FALSE,IF(C5762&lt;$R$10,C5762,$R$10)))</f>
        <v>0</v>
      </c>
      <c r="H5762" t="b">
        <f>IF('Input and Summary Results'!$J$4="yes",'Data Transformation'!F5762,'Data Transformation'!D5762)</f>
        <v>0</v>
      </c>
      <c r="I5762" t="str">
        <f t="shared" si="298"/>
        <v/>
      </c>
    </row>
    <row r="5763" spans="2:9" x14ac:dyDescent="0.25">
      <c r="B5763" t="b">
        <f>IF('Input and Summary Results'!D5345=0,FALSE,'Input and Summary Results'!$B5345)</f>
        <v>0</v>
      </c>
      <c r="C5763" t="b">
        <f>IF(OR(B5763=0,'Input and Summary Results'!D5345=0,'Input and Summary Results'!D5345=""),FALSE,'Input and Summary Results'!$D5345)</f>
        <v>0</v>
      </c>
      <c r="D5763" t="b">
        <f>IF(OR(B5763=0,'Input and Summary Results'!E5345=0),FALSE,'Input and Summary Results'!$E5345)</f>
        <v>0</v>
      </c>
      <c r="E5763" t="b">
        <f t="shared" si="299"/>
        <v>0</v>
      </c>
      <c r="F5763" t="b">
        <f t="shared" si="300"/>
        <v>0</v>
      </c>
      <c r="G5763" t="b">
        <f>IF('Input and Summary Results'!$J$4="yes",IF(C5763=FALSE,FALSE,IF('Data Transformation'!E5763&lt;$R$10,E5763,$R$10)),IF(C5763=FALSE,FALSE,IF(C5763&lt;$R$10,C5763,$R$10)))</f>
        <v>0</v>
      </c>
      <c r="H5763" t="b">
        <f>IF('Input and Summary Results'!$J$4="yes",'Data Transformation'!F5763,'Data Transformation'!D5763)</f>
        <v>0</v>
      </c>
      <c r="I5763" t="str">
        <f t="shared" si="298"/>
        <v/>
      </c>
    </row>
    <row r="5764" spans="2:9" x14ac:dyDescent="0.25">
      <c r="B5764" t="b">
        <f>IF('Input and Summary Results'!D5346=0,FALSE,'Input and Summary Results'!$B5346)</f>
        <v>0</v>
      </c>
      <c r="C5764" t="b">
        <f>IF(OR(B5764=0,'Input and Summary Results'!D5346=0,'Input and Summary Results'!D5346=""),FALSE,'Input and Summary Results'!$D5346)</f>
        <v>0</v>
      </c>
      <c r="D5764" t="b">
        <f>IF(OR(B5764=0,'Input and Summary Results'!E5346=0),FALSE,'Input and Summary Results'!$E5346)</f>
        <v>0</v>
      </c>
      <c r="E5764" t="b">
        <f t="shared" si="299"/>
        <v>0</v>
      </c>
      <c r="F5764" t="b">
        <f t="shared" si="300"/>
        <v>0</v>
      </c>
      <c r="G5764" t="b">
        <f>IF('Input and Summary Results'!$J$4="yes",IF(C5764=FALSE,FALSE,IF('Data Transformation'!E5764&lt;$R$10,E5764,$R$10)),IF(C5764=FALSE,FALSE,IF(C5764&lt;$R$10,C5764,$R$10)))</f>
        <v>0</v>
      </c>
      <c r="H5764" t="b">
        <f>IF('Input and Summary Results'!$J$4="yes",'Data Transformation'!F5764,'Data Transformation'!D5764)</f>
        <v>0</v>
      </c>
      <c r="I5764" t="str">
        <f t="shared" si="298"/>
        <v/>
      </c>
    </row>
    <row r="5765" spans="2:9" x14ac:dyDescent="0.25">
      <c r="B5765" t="b">
        <f>IF('Input and Summary Results'!D5347=0,FALSE,'Input and Summary Results'!$B5347)</f>
        <v>0</v>
      </c>
      <c r="C5765" t="b">
        <f>IF(OR(B5765=0,'Input and Summary Results'!D5347=0,'Input and Summary Results'!D5347=""),FALSE,'Input and Summary Results'!$D5347)</f>
        <v>0</v>
      </c>
      <c r="D5765" t="b">
        <f>IF(OR(B5765=0,'Input and Summary Results'!E5347=0),FALSE,'Input and Summary Results'!$E5347)</f>
        <v>0</v>
      </c>
      <c r="E5765" t="b">
        <f t="shared" si="299"/>
        <v>0</v>
      </c>
      <c r="F5765" t="b">
        <f t="shared" si="300"/>
        <v>0</v>
      </c>
      <c r="G5765" t="b">
        <f>IF('Input and Summary Results'!$J$4="yes",IF(C5765=FALSE,FALSE,IF('Data Transformation'!E5765&lt;$R$10,E5765,$R$10)),IF(C5765=FALSE,FALSE,IF(C5765&lt;$R$10,C5765,$R$10)))</f>
        <v>0</v>
      </c>
      <c r="H5765" t="b">
        <f>IF('Input and Summary Results'!$J$4="yes",'Data Transformation'!F5765,'Data Transformation'!D5765)</f>
        <v>0</v>
      </c>
      <c r="I5765" t="str">
        <f t="shared" ref="I5765:I5828" si="301">IF(G5765=FALSE,"",B5765)</f>
        <v/>
      </c>
    </row>
    <row r="5766" spans="2:9" x14ac:dyDescent="0.25">
      <c r="B5766" t="b">
        <f>IF('Input and Summary Results'!D5348=0,FALSE,'Input and Summary Results'!$B5348)</f>
        <v>0</v>
      </c>
      <c r="C5766" t="b">
        <f>IF(OR(B5766=0,'Input and Summary Results'!D5348=0,'Input and Summary Results'!D5348=""),FALSE,'Input and Summary Results'!$D5348)</f>
        <v>0</v>
      </c>
      <c r="D5766" t="b">
        <f>IF(OR(B5766=0,'Input and Summary Results'!E5348=0),FALSE,'Input and Summary Results'!$E5348)</f>
        <v>0</v>
      </c>
      <c r="E5766" t="b">
        <f t="shared" si="299"/>
        <v>0</v>
      </c>
      <c r="F5766" t="b">
        <f t="shared" si="300"/>
        <v>0</v>
      </c>
      <c r="G5766" t="b">
        <f>IF('Input and Summary Results'!$J$4="yes",IF(C5766=FALSE,FALSE,IF('Data Transformation'!E5766&lt;$R$10,E5766,$R$10)),IF(C5766=FALSE,FALSE,IF(C5766&lt;$R$10,C5766,$R$10)))</f>
        <v>0</v>
      </c>
      <c r="H5766" t="b">
        <f>IF('Input and Summary Results'!$J$4="yes",'Data Transformation'!F5766,'Data Transformation'!D5766)</f>
        <v>0</v>
      </c>
      <c r="I5766" t="str">
        <f t="shared" si="301"/>
        <v/>
      </c>
    </row>
    <row r="5767" spans="2:9" x14ac:dyDescent="0.25">
      <c r="B5767" t="b">
        <f>IF('Input and Summary Results'!D5349=0,FALSE,'Input and Summary Results'!$B5349)</f>
        <v>0</v>
      </c>
      <c r="C5767" t="b">
        <f>IF(OR(B5767=0,'Input and Summary Results'!D5349=0,'Input and Summary Results'!D5349=""),FALSE,'Input and Summary Results'!$D5349)</f>
        <v>0</v>
      </c>
      <c r="D5767" t="b">
        <f>IF(OR(B5767=0,'Input and Summary Results'!E5349=0),FALSE,'Input and Summary Results'!$E5349)</f>
        <v>0</v>
      </c>
      <c r="E5767" t="b">
        <f t="shared" si="299"/>
        <v>0</v>
      </c>
      <c r="F5767" t="b">
        <f t="shared" si="300"/>
        <v>0</v>
      </c>
      <c r="G5767" t="b">
        <f>IF('Input and Summary Results'!$J$4="yes",IF(C5767=FALSE,FALSE,IF('Data Transformation'!E5767&lt;$R$10,E5767,$R$10)),IF(C5767=FALSE,FALSE,IF(C5767&lt;$R$10,C5767,$R$10)))</f>
        <v>0</v>
      </c>
      <c r="H5767" t="b">
        <f>IF('Input and Summary Results'!$J$4="yes",'Data Transformation'!F5767,'Data Transformation'!D5767)</f>
        <v>0</v>
      </c>
      <c r="I5767" t="str">
        <f t="shared" si="301"/>
        <v/>
      </c>
    </row>
    <row r="5768" spans="2:9" x14ac:dyDescent="0.25">
      <c r="B5768" t="b">
        <f>IF('Input and Summary Results'!D5350=0,FALSE,'Input and Summary Results'!$B5350)</f>
        <v>0</v>
      </c>
      <c r="C5768" t="b">
        <f>IF(OR(B5768=0,'Input and Summary Results'!D5350=0,'Input and Summary Results'!D5350=""),FALSE,'Input and Summary Results'!$D5350)</f>
        <v>0</v>
      </c>
      <c r="D5768" t="b">
        <f>IF(OR(B5768=0,'Input and Summary Results'!E5350=0),FALSE,'Input and Summary Results'!$E5350)</f>
        <v>0</v>
      </c>
      <c r="E5768" t="b">
        <f t="shared" si="299"/>
        <v>0</v>
      </c>
      <c r="F5768" t="b">
        <f t="shared" si="300"/>
        <v>0</v>
      </c>
      <c r="G5768" t="b">
        <f>IF('Input and Summary Results'!$J$4="yes",IF(C5768=FALSE,FALSE,IF('Data Transformation'!E5768&lt;$R$10,E5768,$R$10)),IF(C5768=FALSE,FALSE,IF(C5768&lt;$R$10,C5768,$R$10)))</f>
        <v>0</v>
      </c>
      <c r="H5768" t="b">
        <f>IF('Input and Summary Results'!$J$4="yes",'Data Transformation'!F5768,'Data Transformation'!D5768)</f>
        <v>0</v>
      </c>
      <c r="I5768" t="str">
        <f t="shared" si="301"/>
        <v/>
      </c>
    </row>
    <row r="5769" spans="2:9" x14ac:dyDescent="0.25">
      <c r="B5769" t="b">
        <f>IF('Input and Summary Results'!D5351=0,FALSE,'Input and Summary Results'!$B5351)</f>
        <v>0</v>
      </c>
      <c r="C5769" t="b">
        <f>IF(OR(B5769=0,'Input and Summary Results'!D5351=0,'Input and Summary Results'!D5351=""),FALSE,'Input and Summary Results'!$D5351)</f>
        <v>0</v>
      </c>
      <c r="D5769" t="b">
        <f>IF(OR(B5769=0,'Input and Summary Results'!E5351=0),FALSE,'Input and Summary Results'!$E5351)</f>
        <v>0</v>
      </c>
      <c r="E5769" t="b">
        <f t="shared" si="299"/>
        <v>0</v>
      </c>
      <c r="F5769" t="b">
        <f t="shared" si="300"/>
        <v>0</v>
      </c>
      <c r="G5769" t="b">
        <f>IF('Input and Summary Results'!$J$4="yes",IF(C5769=FALSE,FALSE,IF('Data Transformation'!E5769&lt;$R$10,E5769,$R$10)),IF(C5769=FALSE,FALSE,IF(C5769&lt;$R$10,C5769,$R$10)))</f>
        <v>0</v>
      </c>
      <c r="H5769" t="b">
        <f>IF('Input and Summary Results'!$J$4="yes",'Data Transformation'!F5769,'Data Transformation'!D5769)</f>
        <v>0</v>
      </c>
      <c r="I5769" t="str">
        <f t="shared" si="301"/>
        <v/>
      </c>
    </row>
    <row r="5770" spans="2:9" x14ac:dyDescent="0.25">
      <c r="B5770" t="b">
        <f>IF('Input and Summary Results'!D5352=0,FALSE,'Input and Summary Results'!$B5352)</f>
        <v>0</v>
      </c>
      <c r="C5770" t="b">
        <f>IF(OR(B5770=0,'Input and Summary Results'!D5352=0,'Input and Summary Results'!D5352=""),FALSE,'Input and Summary Results'!$D5352)</f>
        <v>0</v>
      </c>
      <c r="D5770" t="b">
        <f>IF(OR(B5770=0,'Input and Summary Results'!E5352=0),FALSE,'Input and Summary Results'!$E5352)</f>
        <v>0</v>
      </c>
      <c r="E5770" t="b">
        <f t="shared" si="299"/>
        <v>0</v>
      </c>
      <c r="F5770" t="b">
        <f t="shared" si="300"/>
        <v>0</v>
      </c>
      <c r="G5770" t="b">
        <f>IF('Input and Summary Results'!$J$4="yes",IF(C5770=FALSE,FALSE,IF('Data Transformation'!E5770&lt;$R$10,E5770,$R$10)),IF(C5770=FALSE,FALSE,IF(C5770&lt;$R$10,C5770,$R$10)))</f>
        <v>0</v>
      </c>
      <c r="H5770" t="b">
        <f>IF('Input and Summary Results'!$J$4="yes",'Data Transformation'!F5770,'Data Transformation'!D5770)</f>
        <v>0</v>
      </c>
      <c r="I5770" t="str">
        <f t="shared" si="301"/>
        <v/>
      </c>
    </row>
    <row r="5771" spans="2:9" x14ac:dyDescent="0.25">
      <c r="B5771" t="b">
        <f>IF('Input and Summary Results'!D5353=0,FALSE,'Input and Summary Results'!$B5353)</f>
        <v>0</v>
      </c>
      <c r="C5771" t="b">
        <f>IF(OR(B5771=0,'Input and Summary Results'!D5353=0,'Input and Summary Results'!D5353=""),FALSE,'Input and Summary Results'!$D5353)</f>
        <v>0</v>
      </c>
      <c r="D5771" t="b">
        <f>IF(OR(B5771=0,'Input and Summary Results'!E5353=0),FALSE,'Input and Summary Results'!$E5353)</f>
        <v>0</v>
      </c>
      <c r="E5771" t="b">
        <f t="shared" si="299"/>
        <v>0</v>
      </c>
      <c r="F5771" t="b">
        <f t="shared" si="300"/>
        <v>0</v>
      </c>
      <c r="G5771" t="b">
        <f>IF('Input and Summary Results'!$J$4="yes",IF(C5771=FALSE,FALSE,IF('Data Transformation'!E5771&lt;$R$10,E5771,$R$10)),IF(C5771=FALSE,FALSE,IF(C5771&lt;$R$10,C5771,$R$10)))</f>
        <v>0</v>
      </c>
      <c r="H5771" t="b">
        <f>IF('Input and Summary Results'!$J$4="yes",'Data Transformation'!F5771,'Data Transformation'!D5771)</f>
        <v>0</v>
      </c>
      <c r="I5771" t="str">
        <f t="shared" si="301"/>
        <v/>
      </c>
    </row>
    <row r="5772" spans="2:9" x14ac:dyDescent="0.25">
      <c r="B5772" t="b">
        <f>IF('Input and Summary Results'!D5354=0,FALSE,'Input and Summary Results'!$B5354)</f>
        <v>0</v>
      </c>
      <c r="C5772" t="b">
        <f>IF(OR(B5772=0,'Input and Summary Results'!D5354=0,'Input and Summary Results'!D5354=""),FALSE,'Input and Summary Results'!$D5354)</f>
        <v>0</v>
      </c>
      <c r="D5772" t="b">
        <f>IF(OR(B5772=0,'Input and Summary Results'!E5354=0),FALSE,'Input and Summary Results'!$E5354)</f>
        <v>0</v>
      </c>
      <c r="E5772" t="b">
        <f t="shared" si="299"/>
        <v>0</v>
      </c>
      <c r="F5772" t="b">
        <f t="shared" si="300"/>
        <v>0</v>
      </c>
      <c r="G5772" t="b">
        <f>IF('Input and Summary Results'!$J$4="yes",IF(C5772=FALSE,FALSE,IF('Data Transformation'!E5772&lt;$R$10,E5772,$R$10)),IF(C5772=FALSE,FALSE,IF(C5772&lt;$R$10,C5772,$R$10)))</f>
        <v>0</v>
      </c>
      <c r="H5772" t="b">
        <f>IF('Input and Summary Results'!$J$4="yes",'Data Transformation'!F5772,'Data Transformation'!D5772)</f>
        <v>0</v>
      </c>
      <c r="I5772" t="str">
        <f t="shared" si="301"/>
        <v/>
      </c>
    </row>
    <row r="5773" spans="2:9" x14ac:dyDescent="0.25">
      <c r="B5773" t="b">
        <f>IF('Input and Summary Results'!D5355=0,FALSE,'Input and Summary Results'!$B5355)</f>
        <v>0</v>
      </c>
      <c r="C5773" t="b">
        <f>IF(OR(B5773=0,'Input and Summary Results'!D5355=0,'Input and Summary Results'!D5355=""),FALSE,'Input and Summary Results'!$D5355)</f>
        <v>0</v>
      </c>
      <c r="D5773" t="b">
        <f>IF(OR(B5773=0,'Input and Summary Results'!E5355=0),FALSE,'Input and Summary Results'!$E5355)</f>
        <v>0</v>
      </c>
      <c r="E5773" t="b">
        <f t="shared" si="299"/>
        <v>0</v>
      </c>
      <c r="F5773" t="b">
        <f t="shared" si="300"/>
        <v>0</v>
      </c>
      <c r="G5773" t="b">
        <f>IF('Input and Summary Results'!$J$4="yes",IF(C5773=FALSE,FALSE,IF('Data Transformation'!E5773&lt;$R$10,E5773,$R$10)),IF(C5773=FALSE,FALSE,IF(C5773&lt;$R$10,C5773,$R$10)))</f>
        <v>0</v>
      </c>
      <c r="H5773" t="b">
        <f>IF('Input and Summary Results'!$J$4="yes",'Data Transformation'!F5773,'Data Transformation'!D5773)</f>
        <v>0</v>
      </c>
      <c r="I5773" t="str">
        <f t="shared" si="301"/>
        <v/>
      </c>
    </row>
    <row r="5774" spans="2:9" x14ac:dyDescent="0.25">
      <c r="B5774" t="b">
        <f>IF('Input and Summary Results'!D5356=0,FALSE,'Input and Summary Results'!$B5356)</f>
        <v>0</v>
      </c>
      <c r="C5774" t="b">
        <f>IF(OR(B5774=0,'Input and Summary Results'!D5356=0,'Input and Summary Results'!D5356=""),FALSE,'Input and Summary Results'!$D5356)</f>
        <v>0</v>
      </c>
      <c r="D5774" t="b">
        <f>IF(OR(B5774=0,'Input and Summary Results'!E5356=0),FALSE,'Input and Summary Results'!$E5356)</f>
        <v>0</v>
      </c>
      <c r="E5774" t="b">
        <f t="shared" si="299"/>
        <v>0</v>
      </c>
      <c r="F5774" t="b">
        <f t="shared" si="300"/>
        <v>0</v>
      </c>
      <c r="G5774" t="b">
        <f>IF('Input and Summary Results'!$J$4="yes",IF(C5774=FALSE,FALSE,IF('Data Transformation'!E5774&lt;$R$10,E5774,$R$10)),IF(C5774=FALSE,FALSE,IF(C5774&lt;$R$10,C5774,$R$10)))</f>
        <v>0</v>
      </c>
      <c r="H5774" t="b">
        <f>IF('Input and Summary Results'!$J$4="yes",'Data Transformation'!F5774,'Data Transformation'!D5774)</f>
        <v>0</v>
      </c>
      <c r="I5774" t="str">
        <f t="shared" si="301"/>
        <v/>
      </c>
    </row>
    <row r="5775" spans="2:9" x14ac:dyDescent="0.25">
      <c r="B5775" t="b">
        <f>IF('Input and Summary Results'!D5357=0,FALSE,'Input and Summary Results'!$B5357)</f>
        <v>0</v>
      </c>
      <c r="C5775" t="b">
        <f>IF(OR(B5775=0,'Input and Summary Results'!D5357=0,'Input and Summary Results'!D5357=""),FALSE,'Input and Summary Results'!$D5357)</f>
        <v>0</v>
      </c>
      <c r="D5775" t="b">
        <f>IF(OR(B5775=0,'Input and Summary Results'!E5357=0),FALSE,'Input and Summary Results'!$E5357)</f>
        <v>0</v>
      </c>
      <c r="E5775" t="b">
        <f t="shared" si="299"/>
        <v>0</v>
      </c>
      <c r="F5775" t="b">
        <f t="shared" si="300"/>
        <v>0</v>
      </c>
      <c r="G5775" t="b">
        <f>IF('Input and Summary Results'!$J$4="yes",IF(C5775=FALSE,FALSE,IF('Data Transformation'!E5775&lt;$R$10,E5775,$R$10)),IF(C5775=FALSE,FALSE,IF(C5775&lt;$R$10,C5775,$R$10)))</f>
        <v>0</v>
      </c>
      <c r="H5775" t="b">
        <f>IF('Input and Summary Results'!$J$4="yes",'Data Transformation'!F5775,'Data Transformation'!D5775)</f>
        <v>0</v>
      </c>
      <c r="I5775" t="str">
        <f t="shared" si="301"/>
        <v/>
      </c>
    </row>
    <row r="5776" spans="2:9" x14ac:dyDescent="0.25">
      <c r="B5776" t="b">
        <f>IF('Input and Summary Results'!D5358=0,FALSE,'Input and Summary Results'!$B5358)</f>
        <v>0</v>
      </c>
      <c r="C5776" t="b">
        <f>IF(OR(B5776=0,'Input and Summary Results'!D5358=0,'Input and Summary Results'!D5358=""),FALSE,'Input and Summary Results'!$D5358)</f>
        <v>0</v>
      </c>
      <c r="D5776" t="b">
        <f>IF(OR(B5776=0,'Input and Summary Results'!E5358=0),FALSE,'Input and Summary Results'!$E5358)</f>
        <v>0</v>
      </c>
      <c r="E5776" t="b">
        <f t="shared" si="299"/>
        <v>0</v>
      </c>
      <c r="F5776" t="b">
        <f t="shared" si="300"/>
        <v>0</v>
      </c>
      <c r="G5776" t="b">
        <f>IF('Input and Summary Results'!$J$4="yes",IF(C5776=FALSE,FALSE,IF('Data Transformation'!E5776&lt;$R$10,E5776,$R$10)),IF(C5776=FALSE,FALSE,IF(C5776&lt;$R$10,C5776,$R$10)))</f>
        <v>0</v>
      </c>
      <c r="H5776" t="b">
        <f>IF('Input and Summary Results'!$J$4="yes",'Data Transformation'!F5776,'Data Transformation'!D5776)</f>
        <v>0</v>
      </c>
      <c r="I5776" t="str">
        <f t="shared" si="301"/>
        <v/>
      </c>
    </row>
    <row r="5777" spans="2:9" x14ac:dyDescent="0.25">
      <c r="B5777" t="b">
        <f>IF('Input and Summary Results'!D5359=0,FALSE,'Input and Summary Results'!$B5359)</f>
        <v>0</v>
      </c>
      <c r="C5777" t="b">
        <f>IF(OR(B5777=0,'Input and Summary Results'!D5359=0,'Input and Summary Results'!D5359=""),FALSE,'Input and Summary Results'!$D5359)</f>
        <v>0</v>
      </c>
      <c r="D5777" t="b">
        <f>IF(OR(B5777=0,'Input and Summary Results'!E5359=0),FALSE,'Input and Summary Results'!$E5359)</f>
        <v>0</v>
      </c>
      <c r="E5777" t="b">
        <f t="shared" si="299"/>
        <v>0</v>
      </c>
      <c r="F5777" t="b">
        <f t="shared" si="300"/>
        <v>0</v>
      </c>
      <c r="G5777" t="b">
        <f>IF('Input and Summary Results'!$J$4="yes",IF(C5777=FALSE,FALSE,IF('Data Transformation'!E5777&lt;$R$10,E5777,$R$10)),IF(C5777=FALSE,FALSE,IF(C5777&lt;$R$10,C5777,$R$10)))</f>
        <v>0</v>
      </c>
      <c r="H5777" t="b">
        <f>IF('Input and Summary Results'!$J$4="yes",'Data Transformation'!F5777,'Data Transformation'!D5777)</f>
        <v>0</v>
      </c>
      <c r="I5777" t="str">
        <f t="shared" si="301"/>
        <v/>
      </c>
    </row>
    <row r="5778" spans="2:9" x14ac:dyDescent="0.25">
      <c r="B5778" t="b">
        <f>IF('Input and Summary Results'!D5360=0,FALSE,'Input and Summary Results'!$B5360)</f>
        <v>0</v>
      </c>
      <c r="C5778" t="b">
        <f>IF(OR(B5778=0,'Input and Summary Results'!D5360=0,'Input and Summary Results'!D5360=""),FALSE,'Input and Summary Results'!$D5360)</f>
        <v>0</v>
      </c>
      <c r="D5778" t="b">
        <f>IF(OR(B5778=0,'Input and Summary Results'!E5360=0),FALSE,'Input and Summary Results'!$E5360)</f>
        <v>0</v>
      </c>
      <c r="E5778" t="b">
        <f t="shared" si="299"/>
        <v>0</v>
      </c>
      <c r="F5778" t="b">
        <f t="shared" si="300"/>
        <v>0</v>
      </c>
      <c r="G5778" t="b">
        <f>IF('Input and Summary Results'!$J$4="yes",IF(C5778=FALSE,FALSE,IF('Data Transformation'!E5778&lt;$R$10,E5778,$R$10)),IF(C5778=FALSE,FALSE,IF(C5778&lt;$R$10,C5778,$R$10)))</f>
        <v>0</v>
      </c>
      <c r="H5778" t="b">
        <f>IF('Input and Summary Results'!$J$4="yes",'Data Transformation'!F5778,'Data Transformation'!D5778)</f>
        <v>0</v>
      </c>
      <c r="I5778" t="str">
        <f t="shared" si="301"/>
        <v/>
      </c>
    </row>
    <row r="5779" spans="2:9" x14ac:dyDescent="0.25">
      <c r="B5779" t="b">
        <f>IF('Input and Summary Results'!D5361=0,FALSE,'Input and Summary Results'!$B5361)</f>
        <v>0</v>
      </c>
      <c r="C5779" t="b">
        <f>IF(OR(B5779=0,'Input and Summary Results'!D5361=0,'Input and Summary Results'!D5361=""),FALSE,'Input and Summary Results'!$D5361)</f>
        <v>0</v>
      </c>
      <c r="D5779" t="b">
        <f>IF(OR(B5779=0,'Input and Summary Results'!E5361=0),FALSE,'Input and Summary Results'!$E5361)</f>
        <v>0</v>
      </c>
      <c r="E5779" t="b">
        <f t="shared" si="299"/>
        <v>0</v>
      </c>
      <c r="F5779" t="b">
        <f t="shared" si="300"/>
        <v>0</v>
      </c>
      <c r="G5779" t="b">
        <f>IF('Input and Summary Results'!$J$4="yes",IF(C5779=FALSE,FALSE,IF('Data Transformation'!E5779&lt;$R$10,E5779,$R$10)),IF(C5779=FALSE,FALSE,IF(C5779&lt;$R$10,C5779,$R$10)))</f>
        <v>0</v>
      </c>
      <c r="H5779" t="b">
        <f>IF('Input and Summary Results'!$J$4="yes",'Data Transformation'!F5779,'Data Transformation'!D5779)</f>
        <v>0</v>
      </c>
      <c r="I5779" t="str">
        <f t="shared" si="301"/>
        <v/>
      </c>
    </row>
    <row r="5780" spans="2:9" x14ac:dyDescent="0.25">
      <c r="B5780" t="b">
        <f>IF('Input and Summary Results'!D5362=0,FALSE,'Input and Summary Results'!$B5362)</f>
        <v>0</v>
      </c>
      <c r="C5780" t="b">
        <f>IF(OR(B5780=0,'Input and Summary Results'!D5362=0,'Input and Summary Results'!D5362=""),FALSE,'Input and Summary Results'!$D5362)</f>
        <v>0</v>
      </c>
      <c r="D5780" t="b">
        <f>IF(OR(B5780=0,'Input and Summary Results'!E5362=0),FALSE,'Input and Summary Results'!$E5362)</f>
        <v>0</v>
      </c>
      <c r="E5780" t="b">
        <f t="shared" si="299"/>
        <v>0</v>
      </c>
      <c r="F5780" t="b">
        <f t="shared" si="300"/>
        <v>0</v>
      </c>
      <c r="G5780" t="b">
        <f>IF('Input and Summary Results'!$J$4="yes",IF(C5780=FALSE,FALSE,IF('Data Transformation'!E5780&lt;$R$10,E5780,$R$10)),IF(C5780=FALSE,FALSE,IF(C5780&lt;$R$10,C5780,$R$10)))</f>
        <v>0</v>
      </c>
      <c r="H5780" t="b">
        <f>IF('Input and Summary Results'!$J$4="yes",'Data Transformation'!F5780,'Data Transformation'!D5780)</f>
        <v>0</v>
      </c>
      <c r="I5780" t="str">
        <f t="shared" si="301"/>
        <v/>
      </c>
    </row>
    <row r="5781" spans="2:9" x14ac:dyDescent="0.25">
      <c r="B5781" t="b">
        <f>IF('Input and Summary Results'!D5363=0,FALSE,'Input and Summary Results'!$B5363)</f>
        <v>0</v>
      </c>
      <c r="C5781" t="b">
        <f>IF(OR(B5781=0,'Input and Summary Results'!D5363=0,'Input and Summary Results'!D5363=""),FALSE,'Input and Summary Results'!$D5363)</f>
        <v>0</v>
      </c>
      <c r="D5781" t="b">
        <f>IF(OR(B5781=0,'Input and Summary Results'!E5363=0),FALSE,'Input and Summary Results'!$E5363)</f>
        <v>0</v>
      </c>
      <c r="E5781" t="b">
        <f t="shared" si="299"/>
        <v>0</v>
      </c>
      <c r="F5781" t="b">
        <f t="shared" si="300"/>
        <v>0</v>
      </c>
      <c r="G5781" t="b">
        <f>IF('Input and Summary Results'!$J$4="yes",IF(C5781=FALSE,FALSE,IF('Data Transformation'!E5781&lt;$R$10,E5781,$R$10)),IF(C5781=FALSE,FALSE,IF(C5781&lt;$R$10,C5781,$R$10)))</f>
        <v>0</v>
      </c>
      <c r="H5781" t="b">
        <f>IF('Input and Summary Results'!$J$4="yes",'Data Transformation'!F5781,'Data Transformation'!D5781)</f>
        <v>0</v>
      </c>
      <c r="I5781" t="str">
        <f t="shared" si="301"/>
        <v/>
      </c>
    </row>
    <row r="5782" spans="2:9" x14ac:dyDescent="0.25">
      <c r="B5782" t="b">
        <f>IF('Input and Summary Results'!D5364=0,FALSE,'Input and Summary Results'!$B5364)</f>
        <v>0</v>
      </c>
      <c r="C5782" t="b">
        <f>IF(OR(B5782=0,'Input and Summary Results'!D5364=0,'Input and Summary Results'!D5364=""),FALSE,'Input and Summary Results'!$D5364)</f>
        <v>0</v>
      </c>
      <c r="D5782" t="b">
        <f>IF(OR(B5782=0,'Input and Summary Results'!E5364=0),FALSE,'Input and Summary Results'!$E5364)</f>
        <v>0</v>
      </c>
      <c r="E5782" t="b">
        <f t="shared" si="299"/>
        <v>0</v>
      </c>
      <c r="F5782" t="b">
        <f t="shared" si="300"/>
        <v>0</v>
      </c>
      <c r="G5782" t="b">
        <f>IF('Input and Summary Results'!$J$4="yes",IF(C5782=FALSE,FALSE,IF('Data Transformation'!E5782&lt;$R$10,E5782,$R$10)),IF(C5782=FALSE,FALSE,IF(C5782&lt;$R$10,C5782,$R$10)))</f>
        <v>0</v>
      </c>
      <c r="H5782" t="b">
        <f>IF('Input and Summary Results'!$J$4="yes",'Data Transformation'!F5782,'Data Transformation'!D5782)</f>
        <v>0</v>
      </c>
      <c r="I5782" t="str">
        <f t="shared" si="301"/>
        <v/>
      </c>
    </row>
    <row r="5783" spans="2:9" x14ac:dyDescent="0.25">
      <c r="B5783" t="b">
        <f>IF('Input and Summary Results'!D5365=0,FALSE,'Input and Summary Results'!$B5365)</f>
        <v>0</v>
      </c>
      <c r="C5783" t="b">
        <f>IF(OR(B5783=0,'Input and Summary Results'!D5365=0,'Input and Summary Results'!D5365=""),FALSE,'Input and Summary Results'!$D5365)</f>
        <v>0</v>
      </c>
      <c r="D5783" t="b">
        <f>IF(OR(B5783=0,'Input and Summary Results'!E5365=0),FALSE,'Input and Summary Results'!$E5365)</f>
        <v>0</v>
      </c>
      <c r="E5783" t="b">
        <f t="shared" si="299"/>
        <v>0</v>
      </c>
      <c r="F5783" t="b">
        <f t="shared" si="300"/>
        <v>0</v>
      </c>
      <c r="G5783" t="b">
        <f>IF('Input and Summary Results'!$J$4="yes",IF(C5783=FALSE,FALSE,IF('Data Transformation'!E5783&lt;$R$10,E5783,$R$10)),IF(C5783=FALSE,FALSE,IF(C5783&lt;$R$10,C5783,$R$10)))</f>
        <v>0</v>
      </c>
      <c r="H5783" t="b">
        <f>IF('Input and Summary Results'!$J$4="yes",'Data Transformation'!F5783,'Data Transformation'!D5783)</f>
        <v>0</v>
      </c>
      <c r="I5783" t="str">
        <f t="shared" si="301"/>
        <v/>
      </c>
    </row>
    <row r="5784" spans="2:9" x14ac:dyDescent="0.25">
      <c r="B5784" t="b">
        <f>IF('Input and Summary Results'!D5366=0,FALSE,'Input and Summary Results'!$B5366)</f>
        <v>0</v>
      </c>
      <c r="C5784" t="b">
        <f>IF(OR(B5784=0,'Input and Summary Results'!D5366=0,'Input and Summary Results'!D5366=""),FALSE,'Input and Summary Results'!$D5366)</f>
        <v>0</v>
      </c>
      <c r="D5784" t="b">
        <f>IF(OR(B5784=0,'Input and Summary Results'!E5366=0),FALSE,'Input and Summary Results'!$E5366)</f>
        <v>0</v>
      </c>
      <c r="E5784" t="b">
        <f t="shared" si="299"/>
        <v>0</v>
      </c>
      <c r="F5784" t="b">
        <f t="shared" si="300"/>
        <v>0</v>
      </c>
      <c r="G5784" t="b">
        <f>IF('Input and Summary Results'!$J$4="yes",IF(C5784=FALSE,FALSE,IF('Data Transformation'!E5784&lt;$R$10,E5784,$R$10)),IF(C5784=FALSE,FALSE,IF(C5784&lt;$R$10,C5784,$R$10)))</f>
        <v>0</v>
      </c>
      <c r="H5784" t="b">
        <f>IF('Input and Summary Results'!$J$4="yes",'Data Transformation'!F5784,'Data Transformation'!D5784)</f>
        <v>0</v>
      </c>
      <c r="I5784" t="str">
        <f t="shared" si="301"/>
        <v/>
      </c>
    </row>
    <row r="5785" spans="2:9" x14ac:dyDescent="0.25">
      <c r="B5785" t="b">
        <f>IF('Input and Summary Results'!D5367=0,FALSE,'Input and Summary Results'!$B5367)</f>
        <v>0</v>
      </c>
      <c r="C5785" t="b">
        <f>IF(OR(B5785=0,'Input and Summary Results'!D5367=0,'Input and Summary Results'!D5367=""),FALSE,'Input and Summary Results'!$D5367)</f>
        <v>0</v>
      </c>
      <c r="D5785" t="b">
        <f>IF(OR(B5785=0,'Input and Summary Results'!E5367=0),FALSE,'Input and Summary Results'!$E5367)</f>
        <v>0</v>
      </c>
      <c r="E5785" t="b">
        <f t="shared" si="299"/>
        <v>0</v>
      </c>
      <c r="F5785" t="b">
        <f t="shared" si="300"/>
        <v>0</v>
      </c>
      <c r="G5785" t="b">
        <f>IF('Input and Summary Results'!$J$4="yes",IF(C5785=FALSE,FALSE,IF('Data Transformation'!E5785&lt;$R$10,E5785,$R$10)),IF(C5785=FALSE,FALSE,IF(C5785&lt;$R$10,C5785,$R$10)))</f>
        <v>0</v>
      </c>
      <c r="H5785" t="b">
        <f>IF('Input and Summary Results'!$J$4="yes",'Data Transformation'!F5785,'Data Transformation'!D5785)</f>
        <v>0</v>
      </c>
      <c r="I5785" t="str">
        <f t="shared" si="301"/>
        <v/>
      </c>
    </row>
    <row r="5786" spans="2:9" x14ac:dyDescent="0.25">
      <c r="B5786" t="b">
        <f>IF('Input and Summary Results'!D5368=0,FALSE,'Input and Summary Results'!$B5368)</f>
        <v>0</v>
      </c>
      <c r="C5786" t="b">
        <f>IF(OR(B5786=0,'Input and Summary Results'!D5368=0,'Input and Summary Results'!D5368=""),FALSE,'Input and Summary Results'!$D5368)</f>
        <v>0</v>
      </c>
      <c r="D5786" t="b">
        <f>IF(OR(B5786=0,'Input and Summary Results'!E5368=0),FALSE,'Input and Summary Results'!$E5368)</f>
        <v>0</v>
      </c>
      <c r="E5786" t="b">
        <f t="shared" si="299"/>
        <v>0</v>
      </c>
      <c r="F5786" t="b">
        <f t="shared" si="300"/>
        <v>0</v>
      </c>
      <c r="G5786" t="b">
        <f>IF('Input and Summary Results'!$J$4="yes",IF(C5786=FALSE,FALSE,IF('Data Transformation'!E5786&lt;$R$10,E5786,$R$10)),IF(C5786=FALSE,FALSE,IF(C5786&lt;$R$10,C5786,$R$10)))</f>
        <v>0</v>
      </c>
      <c r="H5786" t="b">
        <f>IF('Input and Summary Results'!$J$4="yes",'Data Transformation'!F5786,'Data Transformation'!D5786)</f>
        <v>0</v>
      </c>
      <c r="I5786" t="str">
        <f t="shared" si="301"/>
        <v/>
      </c>
    </row>
    <row r="5787" spans="2:9" x14ac:dyDescent="0.25">
      <c r="B5787" t="b">
        <f>IF('Input and Summary Results'!D5369=0,FALSE,'Input and Summary Results'!$B5369)</f>
        <v>0</v>
      </c>
      <c r="C5787" t="b">
        <f>IF(OR(B5787=0,'Input and Summary Results'!D5369=0,'Input and Summary Results'!D5369=""),FALSE,'Input and Summary Results'!$D5369)</f>
        <v>0</v>
      </c>
      <c r="D5787" t="b">
        <f>IF(OR(B5787=0,'Input and Summary Results'!E5369=0),FALSE,'Input and Summary Results'!$E5369)</f>
        <v>0</v>
      </c>
      <c r="E5787" t="b">
        <f t="shared" si="299"/>
        <v>0</v>
      </c>
      <c r="F5787" t="b">
        <f t="shared" si="300"/>
        <v>0</v>
      </c>
      <c r="G5787" t="b">
        <f>IF('Input and Summary Results'!$J$4="yes",IF(C5787=FALSE,FALSE,IF('Data Transformation'!E5787&lt;$R$10,E5787,$R$10)),IF(C5787=FALSE,FALSE,IF(C5787&lt;$R$10,C5787,$R$10)))</f>
        <v>0</v>
      </c>
      <c r="H5787" t="b">
        <f>IF('Input and Summary Results'!$J$4="yes",'Data Transformation'!F5787,'Data Transformation'!D5787)</f>
        <v>0</v>
      </c>
      <c r="I5787" t="str">
        <f t="shared" si="301"/>
        <v/>
      </c>
    </row>
    <row r="5788" spans="2:9" x14ac:dyDescent="0.25">
      <c r="B5788" t="b">
        <f>IF('Input and Summary Results'!D5370=0,FALSE,'Input and Summary Results'!$B5370)</f>
        <v>0</v>
      </c>
      <c r="C5788" t="b">
        <f>IF(OR(B5788=0,'Input and Summary Results'!D5370=0,'Input and Summary Results'!D5370=""),FALSE,'Input and Summary Results'!$D5370)</f>
        <v>0</v>
      </c>
      <c r="D5788" t="b">
        <f>IF(OR(B5788=0,'Input and Summary Results'!E5370=0),FALSE,'Input and Summary Results'!$E5370)</f>
        <v>0</v>
      </c>
      <c r="E5788" t="b">
        <f t="shared" si="299"/>
        <v>0</v>
      </c>
      <c r="F5788" t="b">
        <f t="shared" si="300"/>
        <v>0</v>
      </c>
      <c r="G5788" t="b">
        <f>IF('Input and Summary Results'!$J$4="yes",IF(C5788=FALSE,FALSE,IF('Data Transformation'!E5788&lt;$R$10,E5788,$R$10)),IF(C5788=FALSE,FALSE,IF(C5788&lt;$R$10,C5788,$R$10)))</f>
        <v>0</v>
      </c>
      <c r="H5788" t="b">
        <f>IF('Input and Summary Results'!$J$4="yes",'Data Transformation'!F5788,'Data Transformation'!D5788)</f>
        <v>0</v>
      </c>
      <c r="I5788" t="str">
        <f t="shared" si="301"/>
        <v/>
      </c>
    </row>
    <row r="5789" spans="2:9" x14ac:dyDescent="0.25">
      <c r="B5789" t="b">
        <f>IF('Input and Summary Results'!D5371=0,FALSE,'Input and Summary Results'!$B5371)</f>
        <v>0</v>
      </c>
      <c r="C5789" t="b">
        <f>IF(OR(B5789=0,'Input and Summary Results'!D5371=0,'Input and Summary Results'!D5371=""),FALSE,'Input and Summary Results'!$D5371)</f>
        <v>0</v>
      </c>
      <c r="D5789" t="b">
        <f>IF(OR(B5789=0,'Input and Summary Results'!E5371=0),FALSE,'Input and Summary Results'!$E5371)</f>
        <v>0</v>
      </c>
      <c r="E5789" t="b">
        <f t="shared" si="299"/>
        <v>0</v>
      </c>
      <c r="F5789" t="b">
        <f t="shared" si="300"/>
        <v>0</v>
      </c>
      <c r="G5789" t="b">
        <f>IF('Input and Summary Results'!$J$4="yes",IF(C5789=FALSE,FALSE,IF('Data Transformation'!E5789&lt;$R$10,E5789,$R$10)),IF(C5789=FALSE,FALSE,IF(C5789&lt;$R$10,C5789,$R$10)))</f>
        <v>0</v>
      </c>
      <c r="H5789" t="b">
        <f>IF('Input and Summary Results'!$J$4="yes",'Data Transformation'!F5789,'Data Transformation'!D5789)</f>
        <v>0</v>
      </c>
      <c r="I5789" t="str">
        <f t="shared" si="301"/>
        <v/>
      </c>
    </row>
    <row r="5790" spans="2:9" x14ac:dyDescent="0.25">
      <c r="B5790" t="b">
        <f>IF('Input and Summary Results'!D5372=0,FALSE,'Input and Summary Results'!$B5372)</f>
        <v>0</v>
      </c>
      <c r="C5790" t="b">
        <f>IF(OR(B5790=0,'Input and Summary Results'!D5372=0,'Input and Summary Results'!D5372=""),FALSE,'Input and Summary Results'!$D5372)</f>
        <v>0</v>
      </c>
      <c r="D5790" t="b">
        <f>IF(OR(B5790=0,'Input and Summary Results'!E5372=0),FALSE,'Input and Summary Results'!$E5372)</f>
        <v>0</v>
      </c>
      <c r="E5790" t="b">
        <f t="shared" si="299"/>
        <v>0</v>
      </c>
      <c r="F5790" t="b">
        <f t="shared" si="300"/>
        <v>0</v>
      </c>
      <c r="G5790" t="b">
        <f>IF('Input and Summary Results'!$J$4="yes",IF(C5790=FALSE,FALSE,IF('Data Transformation'!E5790&lt;$R$10,E5790,$R$10)),IF(C5790=FALSE,FALSE,IF(C5790&lt;$R$10,C5790,$R$10)))</f>
        <v>0</v>
      </c>
      <c r="H5790" t="b">
        <f>IF('Input and Summary Results'!$J$4="yes",'Data Transformation'!F5790,'Data Transformation'!D5790)</f>
        <v>0</v>
      </c>
      <c r="I5790" t="str">
        <f t="shared" si="301"/>
        <v/>
      </c>
    </row>
    <row r="5791" spans="2:9" x14ac:dyDescent="0.25">
      <c r="B5791" t="b">
        <f>IF('Input and Summary Results'!D5373=0,FALSE,'Input and Summary Results'!$B5373)</f>
        <v>0</v>
      </c>
      <c r="C5791" t="b">
        <f>IF(OR(B5791=0,'Input and Summary Results'!D5373=0,'Input and Summary Results'!D5373=""),FALSE,'Input and Summary Results'!$D5373)</f>
        <v>0</v>
      </c>
      <c r="D5791" t="b">
        <f>IF(OR(B5791=0,'Input and Summary Results'!E5373=0),FALSE,'Input and Summary Results'!$E5373)</f>
        <v>0</v>
      </c>
      <c r="E5791" t="b">
        <f t="shared" si="299"/>
        <v>0</v>
      </c>
      <c r="F5791" t="b">
        <f t="shared" si="300"/>
        <v>0</v>
      </c>
      <c r="G5791" t="b">
        <f>IF('Input and Summary Results'!$J$4="yes",IF(C5791=FALSE,FALSE,IF('Data Transformation'!E5791&lt;$R$10,E5791,$R$10)),IF(C5791=FALSE,FALSE,IF(C5791&lt;$R$10,C5791,$R$10)))</f>
        <v>0</v>
      </c>
      <c r="H5791" t="b">
        <f>IF('Input and Summary Results'!$J$4="yes",'Data Transformation'!F5791,'Data Transformation'!D5791)</f>
        <v>0</v>
      </c>
      <c r="I5791" t="str">
        <f t="shared" si="301"/>
        <v/>
      </c>
    </row>
    <row r="5792" spans="2:9" x14ac:dyDescent="0.25">
      <c r="B5792" t="b">
        <f>IF('Input and Summary Results'!D5374=0,FALSE,'Input and Summary Results'!$B5374)</f>
        <v>0</v>
      </c>
      <c r="C5792" t="b">
        <f>IF(OR(B5792=0,'Input and Summary Results'!D5374=0,'Input and Summary Results'!D5374=""),FALSE,'Input and Summary Results'!$D5374)</f>
        <v>0</v>
      </c>
      <c r="D5792" t="b">
        <f>IF(OR(B5792=0,'Input and Summary Results'!E5374=0),FALSE,'Input and Summary Results'!$E5374)</f>
        <v>0</v>
      </c>
      <c r="E5792" t="b">
        <f t="shared" si="299"/>
        <v>0</v>
      </c>
      <c r="F5792" t="b">
        <f t="shared" si="300"/>
        <v>0</v>
      </c>
      <c r="G5792" t="b">
        <f>IF('Input and Summary Results'!$J$4="yes",IF(C5792=FALSE,FALSE,IF('Data Transformation'!E5792&lt;$R$10,E5792,$R$10)),IF(C5792=FALSE,FALSE,IF(C5792&lt;$R$10,C5792,$R$10)))</f>
        <v>0</v>
      </c>
      <c r="H5792" t="b">
        <f>IF('Input and Summary Results'!$J$4="yes",'Data Transformation'!F5792,'Data Transformation'!D5792)</f>
        <v>0</v>
      </c>
      <c r="I5792" t="str">
        <f t="shared" si="301"/>
        <v/>
      </c>
    </row>
    <row r="5793" spans="2:9" x14ac:dyDescent="0.25">
      <c r="B5793" t="b">
        <f>IF('Input and Summary Results'!D5375=0,FALSE,'Input and Summary Results'!$B5375)</f>
        <v>0</v>
      </c>
      <c r="C5793" t="b">
        <f>IF(OR(B5793=0,'Input and Summary Results'!D5375=0,'Input and Summary Results'!D5375=""),FALSE,'Input and Summary Results'!$D5375)</f>
        <v>0</v>
      </c>
      <c r="D5793" t="b">
        <f>IF(OR(B5793=0,'Input and Summary Results'!E5375=0),FALSE,'Input and Summary Results'!$E5375)</f>
        <v>0</v>
      </c>
      <c r="E5793" t="b">
        <f t="shared" si="299"/>
        <v>0</v>
      </c>
      <c r="F5793" t="b">
        <f t="shared" si="300"/>
        <v>0</v>
      </c>
      <c r="G5793" t="b">
        <f>IF('Input and Summary Results'!$J$4="yes",IF(C5793=FALSE,FALSE,IF('Data Transformation'!E5793&lt;$R$10,E5793,$R$10)),IF(C5793=FALSE,FALSE,IF(C5793&lt;$R$10,C5793,$R$10)))</f>
        <v>0</v>
      </c>
      <c r="H5793" t="b">
        <f>IF('Input and Summary Results'!$J$4="yes",'Data Transformation'!F5793,'Data Transformation'!D5793)</f>
        <v>0</v>
      </c>
      <c r="I5793" t="str">
        <f t="shared" si="301"/>
        <v/>
      </c>
    </row>
    <row r="5794" spans="2:9" x14ac:dyDescent="0.25">
      <c r="B5794" t="b">
        <f>IF('Input and Summary Results'!D5376=0,FALSE,'Input and Summary Results'!$B5376)</f>
        <v>0</v>
      </c>
      <c r="C5794" t="b">
        <f>IF(OR(B5794=0,'Input and Summary Results'!D5376=0,'Input and Summary Results'!D5376=""),FALSE,'Input and Summary Results'!$D5376)</f>
        <v>0</v>
      </c>
      <c r="D5794" t="b">
        <f>IF(OR(B5794=0,'Input and Summary Results'!E5376=0),FALSE,'Input and Summary Results'!$E5376)</f>
        <v>0</v>
      </c>
      <c r="E5794" t="b">
        <f t="shared" si="299"/>
        <v>0</v>
      </c>
      <c r="F5794" t="b">
        <f t="shared" si="300"/>
        <v>0</v>
      </c>
      <c r="G5794" t="b">
        <f>IF('Input and Summary Results'!$J$4="yes",IF(C5794=FALSE,FALSE,IF('Data Transformation'!E5794&lt;$R$10,E5794,$R$10)),IF(C5794=FALSE,FALSE,IF(C5794&lt;$R$10,C5794,$R$10)))</f>
        <v>0</v>
      </c>
      <c r="H5794" t="b">
        <f>IF('Input and Summary Results'!$J$4="yes",'Data Transformation'!F5794,'Data Transformation'!D5794)</f>
        <v>0</v>
      </c>
      <c r="I5794" t="str">
        <f t="shared" si="301"/>
        <v/>
      </c>
    </row>
    <row r="5795" spans="2:9" x14ac:dyDescent="0.25">
      <c r="B5795" t="b">
        <f>IF('Input and Summary Results'!D5377=0,FALSE,'Input and Summary Results'!$B5377)</f>
        <v>0</v>
      </c>
      <c r="C5795" t="b">
        <f>IF(OR(B5795=0,'Input and Summary Results'!D5377=0,'Input and Summary Results'!D5377=""),FALSE,'Input and Summary Results'!$D5377)</f>
        <v>0</v>
      </c>
      <c r="D5795" t="b">
        <f>IF(OR(B5795=0,'Input and Summary Results'!E5377=0),FALSE,'Input and Summary Results'!$E5377)</f>
        <v>0</v>
      </c>
      <c r="E5795" t="b">
        <f t="shared" si="299"/>
        <v>0</v>
      </c>
      <c r="F5795" t="b">
        <f t="shared" si="300"/>
        <v>0</v>
      </c>
      <c r="G5795" t="b">
        <f>IF('Input and Summary Results'!$J$4="yes",IF(C5795=FALSE,FALSE,IF('Data Transformation'!E5795&lt;$R$10,E5795,$R$10)),IF(C5795=FALSE,FALSE,IF(C5795&lt;$R$10,C5795,$R$10)))</f>
        <v>0</v>
      </c>
      <c r="H5795" t="b">
        <f>IF('Input and Summary Results'!$J$4="yes",'Data Transformation'!F5795,'Data Transformation'!D5795)</f>
        <v>0</v>
      </c>
      <c r="I5795" t="str">
        <f t="shared" si="301"/>
        <v/>
      </c>
    </row>
    <row r="5796" spans="2:9" x14ac:dyDescent="0.25">
      <c r="B5796" t="b">
        <f>IF('Input and Summary Results'!D5378=0,FALSE,'Input and Summary Results'!$B5378)</f>
        <v>0</v>
      </c>
      <c r="C5796" t="b">
        <f>IF(OR(B5796=0,'Input and Summary Results'!D5378=0,'Input and Summary Results'!D5378=""),FALSE,'Input and Summary Results'!$D5378)</f>
        <v>0</v>
      </c>
      <c r="D5796" t="b">
        <f>IF(OR(B5796=0,'Input and Summary Results'!E5378=0),FALSE,'Input and Summary Results'!$E5378)</f>
        <v>0</v>
      </c>
      <c r="E5796" t="b">
        <f t="shared" si="299"/>
        <v>0</v>
      </c>
      <c r="F5796" t="b">
        <f t="shared" si="300"/>
        <v>0</v>
      </c>
      <c r="G5796" t="b">
        <f>IF('Input and Summary Results'!$J$4="yes",IF(C5796=FALSE,FALSE,IF('Data Transformation'!E5796&lt;$R$10,E5796,$R$10)),IF(C5796=FALSE,FALSE,IF(C5796&lt;$R$10,C5796,$R$10)))</f>
        <v>0</v>
      </c>
      <c r="H5796" t="b">
        <f>IF('Input and Summary Results'!$J$4="yes",'Data Transformation'!F5796,'Data Transformation'!D5796)</f>
        <v>0</v>
      </c>
      <c r="I5796" t="str">
        <f t="shared" si="301"/>
        <v/>
      </c>
    </row>
    <row r="5797" spans="2:9" x14ac:dyDescent="0.25">
      <c r="B5797" t="b">
        <f>IF('Input and Summary Results'!D5379=0,FALSE,'Input and Summary Results'!$B5379)</f>
        <v>0</v>
      </c>
      <c r="C5797" t="b">
        <f>IF(OR(B5797=0,'Input and Summary Results'!D5379=0,'Input and Summary Results'!D5379=""),FALSE,'Input and Summary Results'!$D5379)</f>
        <v>0</v>
      </c>
      <c r="D5797" t="b">
        <f>IF(OR(B5797=0,'Input and Summary Results'!E5379=0),FALSE,'Input and Summary Results'!$E5379)</f>
        <v>0</v>
      </c>
      <c r="E5797" t="b">
        <f t="shared" si="299"/>
        <v>0</v>
      </c>
      <c r="F5797" t="b">
        <f t="shared" si="300"/>
        <v>0</v>
      </c>
      <c r="G5797" t="b">
        <f>IF('Input and Summary Results'!$J$4="yes",IF(C5797=FALSE,FALSE,IF('Data Transformation'!E5797&lt;$R$10,E5797,$R$10)),IF(C5797=FALSE,FALSE,IF(C5797&lt;$R$10,C5797,$R$10)))</f>
        <v>0</v>
      </c>
      <c r="H5797" t="b">
        <f>IF('Input and Summary Results'!$J$4="yes",'Data Transformation'!F5797,'Data Transformation'!D5797)</f>
        <v>0</v>
      </c>
      <c r="I5797" t="str">
        <f t="shared" si="301"/>
        <v/>
      </c>
    </row>
    <row r="5798" spans="2:9" x14ac:dyDescent="0.25">
      <c r="B5798" t="b">
        <f>IF('Input and Summary Results'!D5380=0,FALSE,'Input and Summary Results'!$B5380)</f>
        <v>0</v>
      </c>
      <c r="C5798" t="b">
        <f>IF(OR(B5798=0,'Input and Summary Results'!D5380=0,'Input and Summary Results'!D5380=""),FALSE,'Input and Summary Results'!$D5380)</f>
        <v>0</v>
      </c>
      <c r="D5798" t="b">
        <f>IF(OR(B5798=0,'Input and Summary Results'!E5380=0),FALSE,'Input and Summary Results'!$E5380)</f>
        <v>0</v>
      </c>
      <c r="E5798" t="b">
        <f t="shared" si="299"/>
        <v>0</v>
      </c>
      <c r="F5798" t="b">
        <f t="shared" si="300"/>
        <v>0</v>
      </c>
      <c r="G5798" t="b">
        <f>IF('Input and Summary Results'!$J$4="yes",IF(C5798=FALSE,FALSE,IF('Data Transformation'!E5798&lt;$R$10,E5798,$R$10)),IF(C5798=FALSE,FALSE,IF(C5798&lt;$R$10,C5798,$R$10)))</f>
        <v>0</v>
      </c>
      <c r="H5798" t="b">
        <f>IF('Input and Summary Results'!$J$4="yes",'Data Transformation'!F5798,'Data Transformation'!D5798)</f>
        <v>0</v>
      </c>
      <c r="I5798" t="str">
        <f t="shared" si="301"/>
        <v/>
      </c>
    </row>
    <row r="5799" spans="2:9" x14ac:dyDescent="0.25">
      <c r="B5799" t="b">
        <f>IF('Input and Summary Results'!D5381=0,FALSE,'Input and Summary Results'!$B5381)</f>
        <v>0</v>
      </c>
      <c r="C5799" t="b">
        <f>IF(OR(B5799=0,'Input and Summary Results'!D5381=0,'Input and Summary Results'!D5381=""),FALSE,'Input and Summary Results'!$D5381)</f>
        <v>0</v>
      </c>
      <c r="D5799" t="b">
        <f>IF(OR(B5799=0,'Input and Summary Results'!E5381=0),FALSE,'Input and Summary Results'!$E5381)</f>
        <v>0</v>
      </c>
      <c r="E5799" t="b">
        <f t="shared" si="299"/>
        <v>0</v>
      </c>
      <c r="F5799" t="b">
        <f t="shared" si="300"/>
        <v>0</v>
      </c>
      <c r="G5799" t="b">
        <f>IF('Input and Summary Results'!$J$4="yes",IF(C5799=FALSE,FALSE,IF('Data Transformation'!E5799&lt;$R$10,E5799,$R$10)),IF(C5799=FALSE,FALSE,IF(C5799&lt;$R$10,C5799,$R$10)))</f>
        <v>0</v>
      </c>
      <c r="H5799" t="b">
        <f>IF('Input and Summary Results'!$J$4="yes",'Data Transformation'!F5799,'Data Transformation'!D5799)</f>
        <v>0</v>
      </c>
      <c r="I5799" t="str">
        <f t="shared" si="301"/>
        <v/>
      </c>
    </row>
    <row r="5800" spans="2:9" x14ac:dyDescent="0.25">
      <c r="B5800" t="b">
        <f>IF('Input and Summary Results'!D5382=0,FALSE,'Input and Summary Results'!$B5382)</f>
        <v>0</v>
      </c>
      <c r="C5800" t="b">
        <f>IF(OR(B5800=0,'Input and Summary Results'!D5382=0,'Input and Summary Results'!D5382=""),FALSE,'Input and Summary Results'!$D5382)</f>
        <v>0</v>
      </c>
      <c r="D5800" t="b">
        <f>IF(OR(B5800=0,'Input and Summary Results'!E5382=0),FALSE,'Input and Summary Results'!$E5382)</f>
        <v>0</v>
      </c>
      <c r="E5800" t="b">
        <f t="shared" si="299"/>
        <v>0</v>
      </c>
      <c r="F5800" t="b">
        <f t="shared" si="300"/>
        <v>0</v>
      </c>
      <c r="G5800" t="b">
        <f>IF('Input and Summary Results'!$J$4="yes",IF(C5800=FALSE,FALSE,IF('Data Transformation'!E5800&lt;$R$10,E5800,$R$10)),IF(C5800=FALSE,FALSE,IF(C5800&lt;$R$10,C5800,$R$10)))</f>
        <v>0</v>
      </c>
      <c r="H5800" t="b">
        <f>IF('Input and Summary Results'!$J$4="yes",'Data Transformation'!F5800,'Data Transformation'!D5800)</f>
        <v>0</v>
      </c>
      <c r="I5800" t="str">
        <f t="shared" si="301"/>
        <v/>
      </c>
    </row>
    <row r="5801" spans="2:9" x14ac:dyDescent="0.25">
      <c r="B5801" t="b">
        <f>IF('Input and Summary Results'!D5383=0,FALSE,'Input and Summary Results'!$B5383)</f>
        <v>0</v>
      </c>
      <c r="C5801" t="b">
        <f>IF(OR(B5801=0,'Input and Summary Results'!D5383=0,'Input and Summary Results'!D5383=""),FALSE,'Input and Summary Results'!$D5383)</f>
        <v>0</v>
      </c>
      <c r="D5801" t="b">
        <f>IF(OR(B5801=0,'Input and Summary Results'!E5383=0),FALSE,'Input and Summary Results'!$E5383)</f>
        <v>0</v>
      </c>
      <c r="E5801" t="b">
        <f t="shared" si="299"/>
        <v>0</v>
      </c>
      <c r="F5801" t="b">
        <f t="shared" si="300"/>
        <v>0</v>
      </c>
      <c r="G5801" t="b">
        <f>IF('Input and Summary Results'!$J$4="yes",IF(C5801=FALSE,FALSE,IF('Data Transformation'!E5801&lt;$R$10,E5801,$R$10)),IF(C5801=FALSE,FALSE,IF(C5801&lt;$R$10,C5801,$R$10)))</f>
        <v>0</v>
      </c>
      <c r="H5801" t="b">
        <f>IF('Input and Summary Results'!$J$4="yes",'Data Transformation'!F5801,'Data Transformation'!D5801)</f>
        <v>0</v>
      </c>
      <c r="I5801" t="str">
        <f t="shared" si="301"/>
        <v/>
      </c>
    </row>
    <row r="5802" spans="2:9" x14ac:dyDescent="0.25">
      <c r="B5802" t="b">
        <f>IF('Input and Summary Results'!D5384=0,FALSE,'Input and Summary Results'!$B5384)</f>
        <v>0</v>
      </c>
      <c r="C5802" t="b">
        <f>IF(OR(B5802=0,'Input and Summary Results'!D5384=0,'Input and Summary Results'!D5384=""),FALSE,'Input and Summary Results'!$D5384)</f>
        <v>0</v>
      </c>
      <c r="D5802" t="b">
        <f>IF(OR(B5802=0,'Input and Summary Results'!E5384=0),FALSE,'Input and Summary Results'!$E5384)</f>
        <v>0</v>
      </c>
      <c r="E5802" t="b">
        <f t="shared" ref="E5802:E5865" si="302">IF(C5802=FALSE,FALSE,LOG10(C5802))</f>
        <v>0</v>
      </c>
      <c r="F5802" t="b">
        <f t="shared" ref="F5802:F5865" si="303">IF(D5802=FALSE, FALSE,0.434*D5802/C5802)</f>
        <v>0</v>
      </c>
      <c r="G5802" t="b">
        <f>IF('Input and Summary Results'!$J$4="yes",IF(C5802=FALSE,FALSE,IF('Data Transformation'!E5802&lt;$R$10,E5802,$R$10)),IF(C5802=FALSE,FALSE,IF(C5802&lt;$R$10,C5802,$R$10)))</f>
        <v>0</v>
      </c>
      <c r="H5802" t="b">
        <f>IF('Input and Summary Results'!$J$4="yes",'Data Transformation'!F5802,'Data Transformation'!D5802)</f>
        <v>0</v>
      </c>
      <c r="I5802" t="str">
        <f t="shared" si="301"/>
        <v/>
      </c>
    </row>
    <row r="5803" spans="2:9" x14ac:dyDescent="0.25">
      <c r="B5803" t="b">
        <f>IF('Input and Summary Results'!D5385=0,FALSE,'Input and Summary Results'!$B5385)</f>
        <v>0</v>
      </c>
      <c r="C5803" t="b">
        <f>IF(OR(B5803=0,'Input and Summary Results'!D5385=0,'Input and Summary Results'!D5385=""),FALSE,'Input and Summary Results'!$D5385)</f>
        <v>0</v>
      </c>
      <c r="D5803" t="b">
        <f>IF(OR(B5803=0,'Input and Summary Results'!E5385=0),FALSE,'Input and Summary Results'!$E5385)</f>
        <v>0</v>
      </c>
      <c r="E5803" t="b">
        <f t="shared" si="302"/>
        <v>0</v>
      </c>
      <c r="F5803" t="b">
        <f t="shared" si="303"/>
        <v>0</v>
      </c>
      <c r="G5803" t="b">
        <f>IF('Input and Summary Results'!$J$4="yes",IF(C5803=FALSE,FALSE,IF('Data Transformation'!E5803&lt;$R$10,E5803,$R$10)),IF(C5803=FALSE,FALSE,IF(C5803&lt;$R$10,C5803,$R$10)))</f>
        <v>0</v>
      </c>
      <c r="H5803" t="b">
        <f>IF('Input and Summary Results'!$J$4="yes",'Data Transformation'!F5803,'Data Transformation'!D5803)</f>
        <v>0</v>
      </c>
      <c r="I5803" t="str">
        <f t="shared" si="301"/>
        <v/>
      </c>
    </row>
    <row r="5804" spans="2:9" x14ac:dyDescent="0.25">
      <c r="B5804" t="b">
        <f>IF('Input and Summary Results'!D5386=0,FALSE,'Input and Summary Results'!$B5386)</f>
        <v>0</v>
      </c>
      <c r="C5804" t="b">
        <f>IF(OR(B5804=0,'Input and Summary Results'!D5386=0,'Input and Summary Results'!D5386=""),FALSE,'Input and Summary Results'!$D5386)</f>
        <v>0</v>
      </c>
      <c r="D5804" t="b">
        <f>IF(OR(B5804=0,'Input and Summary Results'!E5386=0),FALSE,'Input and Summary Results'!$E5386)</f>
        <v>0</v>
      </c>
      <c r="E5804" t="b">
        <f t="shared" si="302"/>
        <v>0</v>
      </c>
      <c r="F5804" t="b">
        <f t="shared" si="303"/>
        <v>0</v>
      </c>
      <c r="G5804" t="b">
        <f>IF('Input and Summary Results'!$J$4="yes",IF(C5804=FALSE,FALSE,IF('Data Transformation'!E5804&lt;$R$10,E5804,$R$10)),IF(C5804=FALSE,FALSE,IF(C5804&lt;$R$10,C5804,$R$10)))</f>
        <v>0</v>
      </c>
      <c r="H5804" t="b">
        <f>IF('Input and Summary Results'!$J$4="yes",'Data Transformation'!F5804,'Data Transformation'!D5804)</f>
        <v>0</v>
      </c>
      <c r="I5804" t="str">
        <f t="shared" si="301"/>
        <v/>
      </c>
    </row>
    <row r="5805" spans="2:9" x14ac:dyDescent="0.25">
      <c r="B5805" t="b">
        <f>IF('Input and Summary Results'!D5387=0,FALSE,'Input and Summary Results'!$B5387)</f>
        <v>0</v>
      </c>
      <c r="C5805" t="b">
        <f>IF(OR(B5805=0,'Input and Summary Results'!D5387=0,'Input and Summary Results'!D5387=""),FALSE,'Input and Summary Results'!$D5387)</f>
        <v>0</v>
      </c>
      <c r="D5805" t="b">
        <f>IF(OR(B5805=0,'Input and Summary Results'!E5387=0),FALSE,'Input and Summary Results'!$E5387)</f>
        <v>0</v>
      </c>
      <c r="E5805" t="b">
        <f t="shared" si="302"/>
        <v>0</v>
      </c>
      <c r="F5805" t="b">
        <f t="shared" si="303"/>
        <v>0</v>
      </c>
      <c r="G5805" t="b">
        <f>IF('Input and Summary Results'!$J$4="yes",IF(C5805=FALSE,FALSE,IF('Data Transformation'!E5805&lt;$R$10,E5805,$R$10)),IF(C5805=FALSE,FALSE,IF(C5805&lt;$R$10,C5805,$R$10)))</f>
        <v>0</v>
      </c>
      <c r="H5805" t="b">
        <f>IF('Input and Summary Results'!$J$4="yes",'Data Transformation'!F5805,'Data Transformation'!D5805)</f>
        <v>0</v>
      </c>
      <c r="I5805" t="str">
        <f t="shared" si="301"/>
        <v/>
      </c>
    </row>
    <row r="5806" spans="2:9" x14ac:dyDescent="0.25">
      <c r="B5806" t="b">
        <f>IF('Input and Summary Results'!D5388=0,FALSE,'Input and Summary Results'!$B5388)</f>
        <v>0</v>
      </c>
      <c r="C5806" t="b">
        <f>IF(OR(B5806=0,'Input and Summary Results'!D5388=0,'Input and Summary Results'!D5388=""),FALSE,'Input and Summary Results'!$D5388)</f>
        <v>0</v>
      </c>
      <c r="D5806" t="b">
        <f>IF(OR(B5806=0,'Input and Summary Results'!E5388=0),FALSE,'Input and Summary Results'!$E5388)</f>
        <v>0</v>
      </c>
      <c r="E5806" t="b">
        <f t="shared" si="302"/>
        <v>0</v>
      </c>
      <c r="F5806" t="b">
        <f t="shared" si="303"/>
        <v>0</v>
      </c>
      <c r="G5806" t="b">
        <f>IF('Input and Summary Results'!$J$4="yes",IF(C5806=FALSE,FALSE,IF('Data Transformation'!E5806&lt;$R$10,E5806,$R$10)),IF(C5806=FALSE,FALSE,IF(C5806&lt;$R$10,C5806,$R$10)))</f>
        <v>0</v>
      </c>
      <c r="H5806" t="b">
        <f>IF('Input and Summary Results'!$J$4="yes",'Data Transformation'!F5806,'Data Transformation'!D5806)</f>
        <v>0</v>
      </c>
      <c r="I5806" t="str">
        <f t="shared" si="301"/>
        <v/>
      </c>
    </row>
    <row r="5807" spans="2:9" x14ac:dyDescent="0.25">
      <c r="B5807" t="b">
        <f>IF('Input and Summary Results'!D5389=0,FALSE,'Input and Summary Results'!$B5389)</f>
        <v>0</v>
      </c>
      <c r="C5807" t="b">
        <f>IF(OR(B5807=0,'Input and Summary Results'!D5389=0,'Input and Summary Results'!D5389=""),FALSE,'Input and Summary Results'!$D5389)</f>
        <v>0</v>
      </c>
      <c r="D5807" t="b">
        <f>IF(OR(B5807=0,'Input and Summary Results'!E5389=0),FALSE,'Input and Summary Results'!$E5389)</f>
        <v>0</v>
      </c>
      <c r="E5807" t="b">
        <f t="shared" si="302"/>
        <v>0</v>
      </c>
      <c r="F5807" t="b">
        <f t="shared" si="303"/>
        <v>0</v>
      </c>
      <c r="G5807" t="b">
        <f>IF('Input and Summary Results'!$J$4="yes",IF(C5807=FALSE,FALSE,IF('Data Transformation'!E5807&lt;$R$10,E5807,$R$10)),IF(C5807=FALSE,FALSE,IF(C5807&lt;$R$10,C5807,$R$10)))</f>
        <v>0</v>
      </c>
      <c r="H5807" t="b">
        <f>IF('Input and Summary Results'!$J$4="yes",'Data Transformation'!F5807,'Data Transformation'!D5807)</f>
        <v>0</v>
      </c>
      <c r="I5807" t="str">
        <f t="shared" si="301"/>
        <v/>
      </c>
    </row>
    <row r="5808" spans="2:9" x14ac:dyDescent="0.25">
      <c r="B5808" t="b">
        <f>IF('Input and Summary Results'!D5390=0,FALSE,'Input and Summary Results'!$B5390)</f>
        <v>0</v>
      </c>
      <c r="C5808" t="b">
        <f>IF(OR(B5808=0,'Input and Summary Results'!D5390=0,'Input and Summary Results'!D5390=""),FALSE,'Input and Summary Results'!$D5390)</f>
        <v>0</v>
      </c>
      <c r="D5808" t="b">
        <f>IF(OR(B5808=0,'Input and Summary Results'!E5390=0),FALSE,'Input and Summary Results'!$E5390)</f>
        <v>0</v>
      </c>
      <c r="E5808" t="b">
        <f t="shared" si="302"/>
        <v>0</v>
      </c>
      <c r="F5808" t="b">
        <f t="shared" si="303"/>
        <v>0</v>
      </c>
      <c r="G5808" t="b">
        <f>IF('Input and Summary Results'!$J$4="yes",IF(C5808=FALSE,FALSE,IF('Data Transformation'!E5808&lt;$R$10,E5808,$R$10)),IF(C5808=FALSE,FALSE,IF(C5808&lt;$R$10,C5808,$R$10)))</f>
        <v>0</v>
      </c>
      <c r="H5808" t="b">
        <f>IF('Input and Summary Results'!$J$4="yes",'Data Transformation'!F5808,'Data Transformation'!D5808)</f>
        <v>0</v>
      </c>
      <c r="I5808" t="str">
        <f t="shared" si="301"/>
        <v/>
      </c>
    </row>
    <row r="5809" spans="2:9" x14ac:dyDescent="0.25">
      <c r="B5809" t="b">
        <f>IF('Input and Summary Results'!D5391=0,FALSE,'Input and Summary Results'!$B5391)</f>
        <v>0</v>
      </c>
      <c r="C5809" t="b">
        <f>IF(OR(B5809=0,'Input and Summary Results'!D5391=0,'Input and Summary Results'!D5391=""),FALSE,'Input and Summary Results'!$D5391)</f>
        <v>0</v>
      </c>
      <c r="D5809" t="b">
        <f>IF(OR(B5809=0,'Input and Summary Results'!E5391=0),FALSE,'Input and Summary Results'!$E5391)</f>
        <v>0</v>
      </c>
      <c r="E5809" t="b">
        <f t="shared" si="302"/>
        <v>0</v>
      </c>
      <c r="F5809" t="b">
        <f t="shared" si="303"/>
        <v>0</v>
      </c>
      <c r="G5809" t="b">
        <f>IF('Input and Summary Results'!$J$4="yes",IF(C5809=FALSE,FALSE,IF('Data Transformation'!E5809&lt;$R$10,E5809,$R$10)),IF(C5809=FALSE,FALSE,IF(C5809&lt;$R$10,C5809,$R$10)))</f>
        <v>0</v>
      </c>
      <c r="H5809" t="b">
        <f>IF('Input and Summary Results'!$J$4="yes",'Data Transformation'!F5809,'Data Transformation'!D5809)</f>
        <v>0</v>
      </c>
      <c r="I5809" t="str">
        <f t="shared" si="301"/>
        <v/>
      </c>
    </row>
    <row r="5810" spans="2:9" x14ac:dyDescent="0.25">
      <c r="B5810" t="b">
        <f>IF('Input and Summary Results'!D5392=0,FALSE,'Input and Summary Results'!$B5392)</f>
        <v>0</v>
      </c>
      <c r="C5810" t="b">
        <f>IF(OR(B5810=0,'Input and Summary Results'!D5392=0,'Input and Summary Results'!D5392=""),FALSE,'Input and Summary Results'!$D5392)</f>
        <v>0</v>
      </c>
      <c r="D5810" t="b">
        <f>IF(OR(B5810=0,'Input and Summary Results'!E5392=0),FALSE,'Input and Summary Results'!$E5392)</f>
        <v>0</v>
      </c>
      <c r="E5810" t="b">
        <f t="shared" si="302"/>
        <v>0</v>
      </c>
      <c r="F5810" t="b">
        <f t="shared" si="303"/>
        <v>0</v>
      </c>
      <c r="G5810" t="b">
        <f>IF('Input and Summary Results'!$J$4="yes",IF(C5810=FALSE,FALSE,IF('Data Transformation'!E5810&lt;$R$10,E5810,$R$10)),IF(C5810=FALSE,FALSE,IF(C5810&lt;$R$10,C5810,$R$10)))</f>
        <v>0</v>
      </c>
      <c r="H5810" t="b">
        <f>IF('Input and Summary Results'!$J$4="yes",'Data Transformation'!F5810,'Data Transformation'!D5810)</f>
        <v>0</v>
      </c>
      <c r="I5810" t="str">
        <f t="shared" si="301"/>
        <v/>
      </c>
    </row>
    <row r="5811" spans="2:9" x14ac:dyDescent="0.25">
      <c r="B5811" t="b">
        <f>IF('Input and Summary Results'!D5393=0,FALSE,'Input and Summary Results'!$B5393)</f>
        <v>0</v>
      </c>
      <c r="C5811" t="b">
        <f>IF(OR(B5811=0,'Input and Summary Results'!D5393=0,'Input and Summary Results'!D5393=""),FALSE,'Input and Summary Results'!$D5393)</f>
        <v>0</v>
      </c>
      <c r="D5811" t="b">
        <f>IF(OR(B5811=0,'Input and Summary Results'!E5393=0),FALSE,'Input and Summary Results'!$E5393)</f>
        <v>0</v>
      </c>
      <c r="E5811" t="b">
        <f t="shared" si="302"/>
        <v>0</v>
      </c>
      <c r="F5811" t="b">
        <f t="shared" si="303"/>
        <v>0</v>
      </c>
      <c r="G5811" t="b">
        <f>IF('Input and Summary Results'!$J$4="yes",IF(C5811=FALSE,FALSE,IF('Data Transformation'!E5811&lt;$R$10,E5811,$R$10)),IF(C5811=FALSE,FALSE,IF(C5811&lt;$R$10,C5811,$R$10)))</f>
        <v>0</v>
      </c>
      <c r="H5811" t="b">
        <f>IF('Input and Summary Results'!$J$4="yes",'Data Transformation'!F5811,'Data Transformation'!D5811)</f>
        <v>0</v>
      </c>
      <c r="I5811" t="str">
        <f t="shared" si="301"/>
        <v/>
      </c>
    </row>
    <row r="5812" spans="2:9" x14ac:dyDescent="0.25">
      <c r="B5812" t="b">
        <f>IF('Input and Summary Results'!D5394=0,FALSE,'Input and Summary Results'!$B5394)</f>
        <v>0</v>
      </c>
      <c r="C5812" t="b">
        <f>IF(OR(B5812=0,'Input and Summary Results'!D5394=0,'Input and Summary Results'!D5394=""),FALSE,'Input and Summary Results'!$D5394)</f>
        <v>0</v>
      </c>
      <c r="D5812" t="b">
        <f>IF(OR(B5812=0,'Input and Summary Results'!E5394=0),FALSE,'Input and Summary Results'!$E5394)</f>
        <v>0</v>
      </c>
      <c r="E5812" t="b">
        <f t="shared" si="302"/>
        <v>0</v>
      </c>
      <c r="F5812" t="b">
        <f t="shared" si="303"/>
        <v>0</v>
      </c>
      <c r="G5812" t="b">
        <f>IF('Input and Summary Results'!$J$4="yes",IF(C5812=FALSE,FALSE,IF('Data Transformation'!E5812&lt;$R$10,E5812,$R$10)),IF(C5812=FALSE,FALSE,IF(C5812&lt;$R$10,C5812,$R$10)))</f>
        <v>0</v>
      </c>
      <c r="H5812" t="b">
        <f>IF('Input and Summary Results'!$J$4="yes",'Data Transformation'!F5812,'Data Transformation'!D5812)</f>
        <v>0</v>
      </c>
      <c r="I5812" t="str">
        <f t="shared" si="301"/>
        <v/>
      </c>
    </row>
    <row r="5813" spans="2:9" x14ac:dyDescent="0.25">
      <c r="B5813" t="b">
        <f>IF('Input and Summary Results'!D5395=0,FALSE,'Input and Summary Results'!$B5395)</f>
        <v>0</v>
      </c>
      <c r="C5813" t="b">
        <f>IF(OR(B5813=0,'Input and Summary Results'!D5395=0,'Input and Summary Results'!D5395=""),FALSE,'Input and Summary Results'!$D5395)</f>
        <v>0</v>
      </c>
      <c r="D5813" t="b">
        <f>IF(OR(B5813=0,'Input and Summary Results'!E5395=0),FALSE,'Input and Summary Results'!$E5395)</f>
        <v>0</v>
      </c>
      <c r="E5813" t="b">
        <f t="shared" si="302"/>
        <v>0</v>
      </c>
      <c r="F5813" t="b">
        <f t="shared" si="303"/>
        <v>0</v>
      </c>
      <c r="G5813" t="b">
        <f>IF('Input and Summary Results'!$J$4="yes",IF(C5813=FALSE,FALSE,IF('Data Transformation'!E5813&lt;$R$10,E5813,$R$10)),IF(C5813=FALSE,FALSE,IF(C5813&lt;$R$10,C5813,$R$10)))</f>
        <v>0</v>
      </c>
      <c r="H5813" t="b">
        <f>IF('Input and Summary Results'!$J$4="yes",'Data Transformation'!F5813,'Data Transformation'!D5813)</f>
        <v>0</v>
      </c>
      <c r="I5813" t="str">
        <f t="shared" si="301"/>
        <v/>
      </c>
    </row>
    <row r="5814" spans="2:9" x14ac:dyDescent="0.25">
      <c r="B5814" t="b">
        <f>IF('Input and Summary Results'!D5396=0,FALSE,'Input and Summary Results'!$B5396)</f>
        <v>0</v>
      </c>
      <c r="C5814" t="b">
        <f>IF(OR(B5814=0,'Input and Summary Results'!D5396=0,'Input and Summary Results'!D5396=""),FALSE,'Input and Summary Results'!$D5396)</f>
        <v>0</v>
      </c>
      <c r="D5814" t="b">
        <f>IF(OR(B5814=0,'Input and Summary Results'!E5396=0),FALSE,'Input and Summary Results'!$E5396)</f>
        <v>0</v>
      </c>
      <c r="E5814" t="b">
        <f t="shared" si="302"/>
        <v>0</v>
      </c>
      <c r="F5814" t="b">
        <f t="shared" si="303"/>
        <v>0</v>
      </c>
      <c r="G5814" t="b">
        <f>IF('Input and Summary Results'!$J$4="yes",IF(C5814=FALSE,FALSE,IF('Data Transformation'!E5814&lt;$R$10,E5814,$R$10)),IF(C5814=FALSE,FALSE,IF(C5814&lt;$R$10,C5814,$R$10)))</f>
        <v>0</v>
      </c>
      <c r="H5814" t="b">
        <f>IF('Input and Summary Results'!$J$4="yes",'Data Transformation'!F5814,'Data Transformation'!D5814)</f>
        <v>0</v>
      </c>
      <c r="I5814" t="str">
        <f t="shared" si="301"/>
        <v/>
      </c>
    </row>
    <row r="5815" spans="2:9" x14ac:dyDescent="0.25">
      <c r="B5815" t="b">
        <f>IF('Input and Summary Results'!D5397=0,FALSE,'Input and Summary Results'!$B5397)</f>
        <v>0</v>
      </c>
      <c r="C5815" t="b">
        <f>IF(OR(B5815=0,'Input and Summary Results'!D5397=0,'Input and Summary Results'!D5397=""),FALSE,'Input and Summary Results'!$D5397)</f>
        <v>0</v>
      </c>
      <c r="D5815" t="b">
        <f>IF(OR(B5815=0,'Input and Summary Results'!E5397=0),FALSE,'Input and Summary Results'!$E5397)</f>
        <v>0</v>
      </c>
      <c r="E5815" t="b">
        <f t="shared" si="302"/>
        <v>0</v>
      </c>
      <c r="F5815" t="b">
        <f t="shared" si="303"/>
        <v>0</v>
      </c>
      <c r="G5815" t="b">
        <f>IF('Input and Summary Results'!$J$4="yes",IF(C5815=FALSE,FALSE,IF('Data Transformation'!E5815&lt;$R$10,E5815,$R$10)),IF(C5815=FALSE,FALSE,IF(C5815&lt;$R$10,C5815,$R$10)))</f>
        <v>0</v>
      </c>
      <c r="H5815" t="b">
        <f>IF('Input and Summary Results'!$J$4="yes",'Data Transformation'!F5815,'Data Transformation'!D5815)</f>
        <v>0</v>
      </c>
      <c r="I5815" t="str">
        <f t="shared" si="301"/>
        <v/>
      </c>
    </row>
    <row r="5816" spans="2:9" x14ac:dyDescent="0.25">
      <c r="B5816" t="b">
        <f>IF('Input and Summary Results'!D5398=0,FALSE,'Input and Summary Results'!$B5398)</f>
        <v>0</v>
      </c>
      <c r="C5816" t="b">
        <f>IF(OR(B5816=0,'Input and Summary Results'!D5398=0,'Input and Summary Results'!D5398=""),FALSE,'Input and Summary Results'!$D5398)</f>
        <v>0</v>
      </c>
      <c r="D5816" t="b">
        <f>IF(OR(B5816=0,'Input and Summary Results'!E5398=0),FALSE,'Input and Summary Results'!$E5398)</f>
        <v>0</v>
      </c>
      <c r="E5816" t="b">
        <f t="shared" si="302"/>
        <v>0</v>
      </c>
      <c r="F5816" t="b">
        <f t="shared" si="303"/>
        <v>0</v>
      </c>
      <c r="G5816" t="b">
        <f>IF('Input and Summary Results'!$J$4="yes",IF(C5816=FALSE,FALSE,IF('Data Transformation'!E5816&lt;$R$10,E5816,$R$10)),IF(C5816=FALSE,FALSE,IF(C5816&lt;$R$10,C5816,$R$10)))</f>
        <v>0</v>
      </c>
      <c r="H5816" t="b">
        <f>IF('Input and Summary Results'!$J$4="yes",'Data Transformation'!F5816,'Data Transformation'!D5816)</f>
        <v>0</v>
      </c>
      <c r="I5816" t="str">
        <f t="shared" si="301"/>
        <v/>
      </c>
    </row>
    <row r="5817" spans="2:9" x14ac:dyDescent="0.25">
      <c r="B5817" t="b">
        <f>IF('Input and Summary Results'!D5399=0,FALSE,'Input and Summary Results'!$B5399)</f>
        <v>0</v>
      </c>
      <c r="C5817" t="b">
        <f>IF(OR(B5817=0,'Input and Summary Results'!D5399=0,'Input and Summary Results'!D5399=""),FALSE,'Input and Summary Results'!$D5399)</f>
        <v>0</v>
      </c>
      <c r="D5817" t="b">
        <f>IF(OR(B5817=0,'Input and Summary Results'!E5399=0),FALSE,'Input and Summary Results'!$E5399)</f>
        <v>0</v>
      </c>
      <c r="E5817" t="b">
        <f t="shared" si="302"/>
        <v>0</v>
      </c>
      <c r="F5817" t="b">
        <f t="shared" si="303"/>
        <v>0</v>
      </c>
      <c r="G5817" t="b">
        <f>IF('Input and Summary Results'!$J$4="yes",IF(C5817=FALSE,FALSE,IF('Data Transformation'!E5817&lt;$R$10,E5817,$R$10)),IF(C5817=FALSE,FALSE,IF(C5817&lt;$R$10,C5817,$R$10)))</f>
        <v>0</v>
      </c>
      <c r="H5817" t="b">
        <f>IF('Input and Summary Results'!$J$4="yes",'Data Transformation'!F5817,'Data Transformation'!D5817)</f>
        <v>0</v>
      </c>
      <c r="I5817" t="str">
        <f t="shared" si="301"/>
        <v/>
      </c>
    </row>
    <row r="5818" spans="2:9" x14ac:dyDescent="0.25">
      <c r="B5818" t="b">
        <f>IF('Input and Summary Results'!D5400=0,FALSE,'Input and Summary Results'!$B5400)</f>
        <v>0</v>
      </c>
      <c r="C5818" t="b">
        <f>IF(OR(B5818=0,'Input and Summary Results'!D5400=0,'Input and Summary Results'!D5400=""),FALSE,'Input and Summary Results'!$D5400)</f>
        <v>0</v>
      </c>
      <c r="D5818" t="b">
        <f>IF(OR(B5818=0,'Input and Summary Results'!E5400=0),FALSE,'Input and Summary Results'!$E5400)</f>
        <v>0</v>
      </c>
      <c r="E5818" t="b">
        <f t="shared" si="302"/>
        <v>0</v>
      </c>
      <c r="F5818" t="b">
        <f t="shared" si="303"/>
        <v>0</v>
      </c>
      <c r="G5818" t="b">
        <f>IF('Input and Summary Results'!$J$4="yes",IF(C5818=FALSE,FALSE,IF('Data Transformation'!E5818&lt;$R$10,E5818,$R$10)),IF(C5818=FALSE,FALSE,IF(C5818&lt;$R$10,C5818,$R$10)))</f>
        <v>0</v>
      </c>
      <c r="H5818" t="b">
        <f>IF('Input and Summary Results'!$J$4="yes",'Data Transformation'!F5818,'Data Transformation'!D5818)</f>
        <v>0</v>
      </c>
      <c r="I5818" t="str">
        <f t="shared" si="301"/>
        <v/>
      </c>
    </row>
    <row r="5819" spans="2:9" x14ac:dyDescent="0.25">
      <c r="B5819" t="b">
        <f>IF('Input and Summary Results'!D5401=0,FALSE,'Input and Summary Results'!$B5401)</f>
        <v>0</v>
      </c>
      <c r="C5819" t="b">
        <f>IF(OR(B5819=0,'Input and Summary Results'!D5401=0,'Input and Summary Results'!D5401=""),FALSE,'Input and Summary Results'!$D5401)</f>
        <v>0</v>
      </c>
      <c r="D5819" t="b">
        <f>IF(OR(B5819=0,'Input and Summary Results'!E5401=0),FALSE,'Input and Summary Results'!$E5401)</f>
        <v>0</v>
      </c>
      <c r="E5819" t="b">
        <f t="shared" si="302"/>
        <v>0</v>
      </c>
      <c r="F5819" t="b">
        <f t="shared" si="303"/>
        <v>0</v>
      </c>
      <c r="G5819" t="b">
        <f>IF('Input and Summary Results'!$J$4="yes",IF(C5819=FALSE,FALSE,IF('Data Transformation'!E5819&lt;$R$10,E5819,$R$10)),IF(C5819=FALSE,FALSE,IF(C5819&lt;$R$10,C5819,$R$10)))</f>
        <v>0</v>
      </c>
      <c r="H5819" t="b">
        <f>IF('Input and Summary Results'!$J$4="yes",'Data Transformation'!F5819,'Data Transformation'!D5819)</f>
        <v>0</v>
      </c>
      <c r="I5819" t="str">
        <f t="shared" si="301"/>
        <v/>
      </c>
    </row>
    <row r="5820" spans="2:9" x14ac:dyDescent="0.25">
      <c r="B5820" t="b">
        <f>IF('Input and Summary Results'!D5402=0,FALSE,'Input and Summary Results'!$B5402)</f>
        <v>0</v>
      </c>
      <c r="C5820" t="b">
        <f>IF(OR(B5820=0,'Input and Summary Results'!D5402=0,'Input and Summary Results'!D5402=""),FALSE,'Input and Summary Results'!$D5402)</f>
        <v>0</v>
      </c>
      <c r="D5820" t="b">
        <f>IF(OR(B5820=0,'Input and Summary Results'!E5402=0),FALSE,'Input and Summary Results'!$E5402)</f>
        <v>0</v>
      </c>
      <c r="E5820" t="b">
        <f t="shared" si="302"/>
        <v>0</v>
      </c>
      <c r="F5820" t="b">
        <f t="shared" si="303"/>
        <v>0</v>
      </c>
      <c r="G5820" t="b">
        <f>IF('Input and Summary Results'!$J$4="yes",IF(C5820=FALSE,FALSE,IF('Data Transformation'!E5820&lt;$R$10,E5820,$R$10)),IF(C5820=FALSE,FALSE,IF(C5820&lt;$R$10,C5820,$R$10)))</f>
        <v>0</v>
      </c>
      <c r="H5820" t="b">
        <f>IF('Input and Summary Results'!$J$4="yes",'Data Transformation'!F5820,'Data Transformation'!D5820)</f>
        <v>0</v>
      </c>
      <c r="I5820" t="str">
        <f t="shared" si="301"/>
        <v/>
      </c>
    </row>
    <row r="5821" spans="2:9" x14ac:dyDescent="0.25">
      <c r="B5821" t="b">
        <f>IF('Input and Summary Results'!D5403=0,FALSE,'Input and Summary Results'!$B5403)</f>
        <v>0</v>
      </c>
      <c r="C5821" t="b">
        <f>IF(OR(B5821=0,'Input and Summary Results'!D5403=0,'Input and Summary Results'!D5403=""),FALSE,'Input and Summary Results'!$D5403)</f>
        <v>0</v>
      </c>
      <c r="D5821" t="b">
        <f>IF(OR(B5821=0,'Input and Summary Results'!E5403=0),FALSE,'Input and Summary Results'!$E5403)</f>
        <v>0</v>
      </c>
      <c r="E5821" t="b">
        <f t="shared" si="302"/>
        <v>0</v>
      </c>
      <c r="F5821" t="b">
        <f t="shared" si="303"/>
        <v>0</v>
      </c>
      <c r="G5821" t="b">
        <f>IF('Input and Summary Results'!$J$4="yes",IF(C5821=FALSE,FALSE,IF('Data Transformation'!E5821&lt;$R$10,E5821,$R$10)),IF(C5821=FALSE,FALSE,IF(C5821&lt;$R$10,C5821,$R$10)))</f>
        <v>0</v>
      </c>
      <c r="H5821" t="b">
        <f>IF('Input and Summary Results'!$J$4="yes",'Data Transformation'!F5821,'Data Transformation'!D5821)</f>
        <v>0</v>
      </c>
      <c r="I5821" t="str">
        <f t="shared" si="301"/>
        <v/>
      </c>
    </row>
    <row r="5822" spans="2:9" x14ac:dyDescent="0.25">
      <c r="B5822" t="b">
        <f>IF('Input and Summary Results'!D5404=0,FALSE,'Input and Summary Results'!$B5404)</f>
        <v>0</v>
      </c>
      <c r="C5822" t="b">
        <f>IF(OR(B5822=0,'Input and Summary Results'!D5404=0,'Input and Summary Results'!D5404=""),FALSE,'Input and Summary Results'!$D5404)</f>
        <v>0</v>
      </c>
      <c r="D5822" t="b">
        <f>IF(OR(B5822=0,'Input and Summary Results'!E5404=0),FALSE,'Input and Summary Results'!$E5404)</f>
        <v>0</v>
      </c>
      <c r="E5822" t="b">
        <f t="shared" si="302"/>
        <v>0</v>
      </c>
      <c r="F5822" t="b">
        <f t="shared" si="303"/>
        <v>0</v>
      </c>
      <c r="G5822" t="b">
        <f>IF('Input and Summary Results'!$J$4="yes",IF(C5822=FALSE,FALSE,IF('Data Transformation'!E5822&lt;$R$10,E5822,$R$10)),IF(C5822=FALSE,FALSE,IF(C5822&lt;$R$10,C5822,$R$10)))</f>
        <v>0</v>
      </c>
      <c r="H5822" t="b">
        <f>IF('Input and Summary Results'!$J$4="yes",'Data Transformation'!F5822,'Data Transformation'!D5822)</f>
        <v>0</v>
      </c>
      <c r="I5822" t="str">
        <f t="shared" si="301"/>
        <v/>
      </c>
    </row>
    <row r="5823" spans="2:9" x14ac:dyDescent="0.25">
      <c r="B5823" t="b">
        <f>IF('Input and Summary Results'!D5405=0,FALSE,'Input and Summary Results'!$B5405)</f>
        <v>0</v>
      </c>
      <c r="C5823" t="b">
        <f>IF(OR(B5823=0,'Input and Summary Results'!D5405=0,'Input and Summary Results'!D5405=""),FALSE,'Input and Summary Results'!$D5405)</f>
        <v>0</v>
      </c>
      <c r="D5823" t="b">
        <f>IF(OR(B5823=0,'Input and Summary Results'!E5405=0),FALSE,'Input and Summary Results'!$E5405)</f>
        <v>0</v>
      </c>
      <c r="E5823" t="b">
        <f t="shared" si="302"/>
        <v>0</v>
      </c>
      <c r="F5823" t="b">
        <f t="shared" si="303"/>
        <v>0</v>
      </c>
      <c r="G5823" t="b">
        <f>IF('Input and Summary Results'!$J$4="yes",IF(C5823=FALSE,FALSE,IF('Data Transformation'!E5823&lt;$R$10,E5823,$R$10)),IF(C5823=FALSE,FALSE,IF(C5823&lt;$R$10,C5823,$R$10)))</f>
        <v>0</v>
      </c>
      <c r="H5823" t="b">
        <f>IF('Input and Summary Results'!$J$4="yes",'Data Transformation'!F5823,'Data Transformation'!D5823)</f>
        <v>0</v>
      </c>
      <c r="I5823" t="str">
        <f t="shared" si="301"/>
        <v/>
      </c>
    </row>
    <row r="5824" spans="2:9" x14ac:dyDescent="0.25">
      <c r="B5824" t="b">
        <f>IF('Input and Summary Results'!D5406=0,FALSE,'Input and Summary Results'!$B5406)</f>
        <v>0</v>
      </c>
      <c r="C5824" t="b">
        <f>IF(OR(B5824=0,'Input and Summary Results'!D5406=0,'Input and Summary Results'!D5406=""),FALSE,'Input and Summary Results'!$D5406)</f>
        <v>0</v>
      </c>
      <c r="D5824" t="b">
        <f>IF(OR(B5824=0,'Input and Summary Results'!E5406=0),FALSE,'Input and Summary Results'!$E5406)</f>
        <v>0</v>
      </c>
      <c r="E5824" t="b">
        <f t="shared" si="302"/>
        <v>0</v>
      </c>
      <c r="F5824" t="b">
        <f t="shared" si="303"/>
        <v>0</v>
      </c>
      <c r="G5824" t="b">
        <f>IF('Input and Summary Results'!$J$4="yes",IF(C5824=FALSE,FALSE,IF('Data Transformation'!E5824&lt;$R$10,E5824,$R$10)),IF(C5824=FALSE,FALSE,IF(C5824&lt;$R$10,C5824,$R$10)))</f>
        <v>0</v>
      </c>
      <c r="H5824" t="b">
        <f>IF('Input and Summary Results'!$J$4="yes",'Data Transformation'!F5824,'Data Transformation'!D5824)</f>
        <v>0</v>
      </c>
      <c r="I5824" t="str">
        <f t="shared" si="301"/>
        <v/>
      </c>
    </row>
    <row r="5825" spans="2:9" x14ac:dyDescent="0.25">
      <c r="B5825" t="b">
        <f>IF('Input and Summary Results'!D5407=0,FALSE,'Input and Summary Results'!$B5407)</f>
        <v>0</v>
      </c>
      <c r="C5825" t="b">
        <f>IF(OR(B5825=0,'Input and Summary Results'!D5407=0,'Input and Summary Results'!D5407=""),FALSE,'Input and Summary Results'!$D5407)</f>
        <v>0</v>
      </c>
      <c r="D5825" t="b">
        <f>IF(OR(B5825=0,'Input and Summary Results'!E5407=0),FALSE,'Input and Summary Results'!$E5407)</f>
        <v>0</v>
      </c>
      <c r="E5825" t="b">
        <f t="shared" si="302"/>
        <v>0</v>
      </c>
      <c r="F5825" t="b">
        <f t="shared" si="303"/>
        <v>0</v>
      </c>
      <c r="G5825" t="b">
        <f>IF('Input and Summary Results'!$J$4="yes",IF(C5825=FALSE,FALSE,IF('Data Transformation'!E5825&lt;$R$10,E5825,$R$10)),IF(C5825=FALSE,FALSE,IF(C5825&lt;$R$10,C5825,$R$10)))</f>
        <v>0</v>
      </c>
      <c r="H5825" t="b">
        <f>IF('Input and Summary Results'!$J$4="yes",'Data Transformation'!F5825,'Data Transformation'!D5825)</f>
        <v>0</v>
      </c>
      <c r="I5825" t="str">
        <f t="shared" si="301"/>
        <v/>
      </c>
    </row>
    <row r="5826" spans="2:9" x14ac:dyDescent="0.25">
      <c r="B5826" t="b">
        <f>IF('Input and Summary Results'!D5408=0,FALSE,'Input and Summary Results'!$B5408)</f>
        <v>0</v>
      </c>
      <c r="C5826" t="b">
        <f>IF(OR(B5826=0,'Input and Summary Results'!D5408=0,'Input and Summary Results'!D5408=""),FALSE,'Input and Summary Results'!$D5408)</f>
        <v>0</v>
      </c>
      <c r="D5826" t="b">
        <f>IF(OR(B5826=0,'Input and Summary Results'!E5408=0),FALSE,'Input and Summary Results'!$E5408)</f>
        <v>0</v>
      </c>
      <c r="E5826" t="b">
        <f t="shared" si="302"/>
        <v>0</v>
      </c>
      <c r="F5826" t="b">
        <f t="shared" si="303"/>
        <v>0</v>
      </c>
      <c r="G5826" t="b">
        <f>IF('Input and Summary Results'!$J$4="yes",IF(C5826=FALSE,FALSE,IF('Data Transformation'!E5826&lt;$R$10,E5826,$R$10)),IF(C5826=FALSE,FALSE,IF(C5826&lt;$R$10,C5826,$R$10)))</f>
        <v>0</v>
      </c>
      <c r="H5826" t="b">
        <f>IF('Input and Summary Results'!$J$4="yes",'Data Transformation'!F5826,'Data Transformation'!D5826)</f>
        <v>0</v>
      </c>
      <c r="I5826" t="str">
        <f t="shared" si="301"/>
        <v/>
      </c>
    </row>
    <row r="5827" spans="2:9" x14ac:dyDescent="0.25">
      <c r="B5827" t="b">
        <f>IF('Input and Summary Results'!D5409=0,FALSE,'Input and Summary Results'!$B5409)</f>
        <v>0</v>
      </c>
      <c r="C5827" t="b">
        <f>IF(OR(B5827=0,'Input and Summary Results'!D5409=0,'Input and Summary Results'!D5409=""),FALSE,'Input and Summary Results'!$D5409)</f>
        <v>0</v>
      </c>
      <c r="D5827" t="b">
        <f>IF(OR(B5827=0,'Input and Summary Results'!E5409=0),FALSE,'Input and Summary Results'!$E5409)</f>
        <v>0</v>
      </c>
      <c r="E5827" t="b">
        <f t="shared" si="302"/>
        <v>0</v>
      </c>
      <c r="F5827" t="b">
        <f t="shared" si="303"/>
        <v>0</v>
      </c>
      <c r="G5827" t="b">
        <f>IF('Input and Summary Results'!$J$4="yes",IF(C5827=FALSE,FALSE,IF('Data Transformation'!E5827&lt;$R$10,E5827,$R$10)),IF(C5827=FALSE,FALSE,IF(C5827&lt;$R$10,C5827,$R$10)))</f>
        <v>0</v>
      </c>
      <c r="H5827" t="b">
        <f>IF('Input and Summary Results'!$J$4="yes",'Data Transformation'!F5827,'Data Transformation'!D5827)</f>
        <v>0</v>
      </c>
      <c r="I5827" t="str">
        <f t="shared" si="301"/>
        <v/>
      </c>
    </row>
    <row r="5828" spans="2:9" x14ac:dyDescent="0.25">
      <c r="B5828" t="b">
        <f>IF('Input and Summary Results'!D5410=0,FALSE,'Input and Summary Results'!$B5410)</f>
        <v>0</v>
      </c>
      <c r="C5828" t="b">
        <f>IF(OR(B5828=0,'Input and Summary Results'!D5410=0,'Input and Summary Results'!D5410=""),FALSE,'Input and Summary Results'!$D5410)</f>
        <v>0</v>
      </c>
      <c r="D5828" t="b">
        <f>IF(OR(B5828=0,'Input and Summary Results'!E5410=0),FALSE,'Input and Summary Results'!$E5410)</f>
        <v>0</v>
      </c>
      <c r="E5828" t="b">
        <f t="shared" si="302"/>
        <v>0</v>
      </c>
      <c r="F5828" t="b">
        <f t="shared" si="303"/>
        <v>0</v>
      </c>
      <c r="G5828" t="b">
        <f>IF('Input and Summary Results'!$J$4="yes",IF(C5828=FALSE,FALSE,IF('Data Transformation'!E5828&lt;$R$10,E5828,$R$10)),IF(C5828=FALSE,FALSE,IF(C5828&lt;$R$10,C5828,$R$10)))</f>
        <v>0</v>
      </c>
      <c r="H5828" t="b">
        <f>IF('Input and Summary Results'!$J$4="yes",'Data Transformation'!F5828,'Data Transformation'!D5828)</f>
        <v>0</v>
      </c>
      <c r="I5828" t="str">
        <f t="shared" si="301"/>
        <v/>
      </c>
    </row>
    <row r="5829" spans="2:9" x14ac:dyDescent="0.25">
      <c r="B5829" t="b">
        <f>IF('Input and Summary Results'!D5411=0,FALSE,'Input and Summary Results'!$B5411)</f>
        <v>0</v>
      </c>
      <c r="C5829" t="b">
        <f>IF(OR(B5829=0,'Input and Summary Results'!D5411=0,'Input and Summary Results'!D5411=""),FALSE,'Input and Summary Results'!$D5411)</f>
        <v>0</v>
      </c>
      <c r="D5829" t="b">
        <f>IF(OR(B5829=0,'Input and Summary Results'!E5411=0),FALSE,'Input and Summary Results'!$E5411)</f>
        <v>0</v>
      </c>
      <c r="E5829" t="b">
        <f t="shared" si="302"/>
        <v>0</v>
      </c>
      <c r="F5829" t="b">
        <f t="shared" si="303"/>
        <v>0</v>
      </c>
      <c r="G5829" t="b">
        <f>IF('Input and Summary Results'!$J$4="yes",IF(C5829=FALSE,FALSE,IF('Data Transformation'!E5829&lt;$R$10,E5829,$R$10)),IF(C5829=FALSE,FALSE,IF(C5829&lt;$R$10,C5829,$R$10)))</f>
        <v>0</v>
      </c>
      <c r="H5829" t="b">
        <f>IF('Input and Summary Results'!$J$4="yes",'Data Transformation'!F5829,'Data Transformation'!D5829)</f>
        <v>0</v>
      </c>
      <c r="I5829" t="str">
        <f t="shared" ref="I5829:I5892" si="304">IF(G5829=FALSE,"",B5829)</f>
        <v/>
      </c>
    </row>
    <row r="5830" spans="2:9" x14ac:dyDescent="0.25">
      <c r="B5830" t="b">
        <f>IF('Input and Summary Results'!D5412=0,FALSE,'Input and Summary Results'!$B5412)</f>
        <v>0</v>
      </c>
      <c r="C5830" t="b">
        <f>IF(OR(B5830=0,'Input and Summary Results'!D5412=0,'Input and Summary Results'!D5412=""),FALSE,'Input and Summary Results'!$D5412)</f>
        <v>0</v>
      </c>
      <c r="D5830" t="b">
        <f>IF(OR(B5830=0,'Input and Summary Results'!E5412=0),FALSE,'Input and Summary Results'!$E5412)</f>
        <v>0</v>
      </c>
      <c r="E5830" t="b">
        <f t="shared" si="302"/>
        <v>0</v>
      </c>
      <c r="F5830" t="b">
        <f t="shared" si="303"/>
        <v>0</v>
      </c>
      <c r="G5830" t="b">
        <f>IF('Input and Summary Results'!$J$4="yes",IF(C5830=FALSE,FALSE,IF('Data Transformation'!E5830&lt;$R$10,E5830,$R$10)),IF(C5830=FALSE,FALSE,IF(C5830&lt;$R$10,C5830,$R$10)))</f>
        <v>0</v>
      </c>
      <c r="H5830" t="b">
        <f>IF('Input and Summary Results'!$J$4="yes",'Data Transformation'!F5830,'Data Transformation'!D5830)</f>
        <v>0</v>
      </c>
      <c r="I5830" t="str">
        <f t="shared" si="304"/>
        <v/>
      </c>
    </row>
    <row r="5831" spans="2:9" x14ac:dyDescent="0.25">
      <c r="B5831" t="b">
        <f>IF('Input and Summary Results'!D5413=0,FALSE,'Input and Summary Results'!$B5413)</f>
        <v>0</v>
      </c>
      <c r="C5831" t="b">
        <f>IF(OR(B5831=0,'Input and Summary Results'!D5413=0,'Input and Summary Results'!D5413=""),FALSE,'Input and Summary Results'!$D5413)</f>
        <v>0</v>
      </c>
      <c r="D5831" t="b">
        <f>IF(OR(B5831=0,'Input and Summary Results'!E5413=0),FALSE,'Input and Summary Results'!$E5413)</f>
        <v>0</v>
      </c>
      <c r="E5831" t="b">
        <f t="shared" si="302"/>
        <v>0</v>
      </c>
      <c r="F5831" t="b">
        <f t="shared" si="303"/>
        <v>0</v>
      </c>
      <c r="G5831" t="b">
        <f>IF('Input and Summary Results'!$J$4="yes",IF(C5831=FALSE,FALSE,IF('Data Transformation'!E5831&lt;$R$10,E5831,$R$10)),IF(C5831=FALSE,FALSE,IF(C5831&lt;$R$10,C5831,$R$10)))</f>
        <v>0</v>
      </c>
      <c r="H5831" t="b">
        <f>IF('Input and Summary Results'!$J$4="yes",'Data Transformation'!F5831,'Data Transformation'!D5831)</f>
        <v>0</v>
      </c>
      <c r="I5831" t="str">
        <f t="shared" si="304"/>
        <v/>
      </c>
    </row>
    <row r="5832" spans="2:9" x14ac:dyDescent="0.25">
      <c r="B5832" t="b">
        <f>IF('Input and Summary Results'!D5414=0,FALSE,'Input and Summary Results'!$B5414)</f>
        <v>0</v>
      </c>
      <c r="C5832" t="b">
        <f>IF(OR(B5832=0,'Input and Summary Results'!D5414=0,'Input and Summary Results'!D5414=""),FALSE,'Input and Summary Results'!$D5414)</f>
        <v>0</v>
      </c>
      <c r="D5832" t="b">
        <f>IF(OR(B5832=0,'Input and Summary Results'!E5414=0),FALSE,'Input and Summary Results'!$E5414)</f>
        <v>0</v>
      </c>
      <c r="E5832" t="b">
        <f t="shared" si="302"/>
        <v>0</v>
      </c>
      <c r="F5832" t="b">
        <f t="shared" si="303"/>
        <v>0</v>
      </c>
      <c r="G5832" t="b">
        <f>IF('Input and Summary Results'!$J$4="yes",IF(C5832=FALSE,FALSE,IF('Data Transformation'!E5832&lt;$R$10,E5832,$R$10)),IF(C5832=FALSE,FALSE,IF(C5832&lt;$R$10,C5832,$R$10)))</f>
        <v>0</v>
      </c>
      <c r="H5832" t="b">
        <f>IF('Input and Summary Results'!$J$4="yes",'Data Transformation'!F5832,'Data Transformation'!D5832)</f>
        <v>0</v>
      </c>
      <c r="I5832" t="str">
        <f t="shared" si="304"/>
        <v/>
      </c>
    </row>
    <row r="5833" spans="2:9" x14ac:dyDescent="0.25">
      <c r="B5833" t="b">
        <f>IF('Input and Summary Results'!D5415=0,FALSE,'Input and Summary Results'!$B5415)</f>
        <v>0</v>
      </c>
      <c r="C5833" t="b">
        <f>IF(OR(B5833=0,'Input and Summary Results'!D5415=0,'Input and Summary Results'!D5415=""),FALSE,'Input and Summary Results'!$D5415)</f>
        <v>0</v>
      </c>
      <c r="D5833" t="b">
        <f>IF(OR(B5833=0,'Input and Summary Results'!E5415=0),FALSE,'Input and Summary Results'!$E5415)</f>
        <v>0</v>
      </c>
      <c r="E5833" t="b">
        <f t="shared" si="302"/>
        <v>0</v>
      </c>
      <c r="F5833" t="b">
        <f t="shared" si="303"/>
        <v>0</v>
      </c>
      <c r="G5833" t="b">
        <f>IF('Input and Summary Results'!$J$4="yes",IF(C5833=FALSE,FALSE,IF('Data Transformation'!E5833&lt;$R$10,E5833,$R$10)),IF(C5833=FALSE,FALSE,IF(C5833&lt;$R$10,C5833,$R$10)))</f>
        <v>0</v>
      </c>
      <c r="H5833" t="b">
        <f>IF('Input and Summary Results'!$J$4="yes",'Data Transformation'!F5833,'Data Transformation'!D5833)</f>
        <v>0</v>
      </c>
      <c r="I5833" t="str">
        <f t="shared" si="304"/>
        <v/>
      </c>
    </row>
    <row r="5834" spans="2:9" x14ac:dyDescent="0.25">
      <c r="B5834" t="b">
        <f>IF('Input and Summary Results'!D5416=0,FALSE,'Input and Summary Results'!$B5416)</f>
        <v>0</v>
      </c>
      <c r="C5834" t="b">
        <f>IF(OR(B5834=0,'Input and Summary Results'!D5416=0,'Input and Summary Results'!D5416=""),FALSE,'Input and Summary Results'!$D5416)</f>
        <v>0</v>
      </c>
      <c r="D5834" t="b">
        <f>IF(OR(B5834=0,'Input and Summary Results'!E5416=0),FALSE,'Input and Summary Results'!$E5416)</f>
        <v>0</v>
      </c>
      <c r="E5834" t="b">
        <f t="shared" si="302"/>
        <v>0</v>
      </c>
      <c r="F5834" t="b">
        <f t="shared" si="303"/>
        <v>0</v>
      </c>
      <c r="G5834" t="b">
        <f>IF('Input and Summary Results'!$J$4="yes",IF(C5834=FALSE,FALSE,IF('Data Transformation'!E5834&lt;$R$10,E5834,$R$10)),IF(C5834=FALSE,FALSE,IF(C5834&lt;$R$10,C5834,$R$10)))</f>
        <v>0</v>
      </c>
      <c r="H5834" t="b">
        <f>IF('Input and Summary Results'!$J$4="yes",'Data Transformation'!F5834,'Data Transformation'!D5834)</f>
        <v>0</v>
      </c>
      <c r="I5834" t="str">
        <f t="shared" si="304"/>
        <v/>
      </c>
    </row>
    <row r="5835" spans="2:9" x14ac:dyDescent="0.25">
      <c r="B5835" t="b">
        <f>IF('Input and Summary Results'!D5417=0,FALSE,'Input and Summary Results'!$B5417)</f>
        <v>0</v>
      </c>
      <c r="C5835" t="b">
        <f>IF(OR(B5835=0,'Input and Summary Results'!D5417=0,'Input and Summary Results'!D5417=""),FALSE,'Input and Summary Results'!$D5417)</f>
        <v>0</v>
      </c>
      <c r="D5835" t="b">
        <f>IF(OR(B5835=0,'Input and Summary Results'!E5417=0),FALSE,'Input and Summary Results'!$E5417)</f>
        <v>0</v>
      </c>
      <c r="E5835" t="b">
        <f t="shared" si="302"/>
        <v>0</v>
      </c>
      <c r="F5835" t="b">
        <f t="shared" si="303"/>
        <v>0</v>
      </c>
      <c r="G5835" t="b">
        <f>IF('Input and Summary Results'!$J$4="yes",IF(C5835=FALSE,FALSE,IF('Data Transformation'!E5835&lt;$R$10,E5835,$R$10)),IF(C5835=FALSE,FALSE,IF(C5835&lt;$R$10,C5835,$R$10)))</f>
        <v>0</v>
      </c>
      <c r="H5835" t="b">
        <f>IF('Input and Summary Results'!$J$4="yes",'Data Transformation'!F5835,'Data Transformation'!D5835)</f>
        <v>0</v>
      </c>
      <c r="I5835" t="str">
        <f t="shared" si="304"/>
        <v/>
      </c>
    </row>
    <row r="5836" spans="2:9" x14ac:dyDescent="0.25">
      <c r="B5836" t="b">
        <f>IF('Input and Summary Results'!D5418=0,FALSE,'Input and Summary Results'!$B5418)</f>
        <v>0</v>
      </c>
      <c r="C5836" t="b">
        <f>IF(OR(B5836=0,'Input and Summary Results'!D5418=0,'Input and Summary Results'!D5418=""),FALSE,'Input and Summary Results'!$D5418)</f>
        <v>0</v>
      </c>
      <c r="D5836" t="b">
        <f>IF(OR(B5836=0,'Input and Summary Results'!E5418=0),FALSE,'Input and Summary Results'!$E5418)</f>
        <v>0</v>
      </c>
      <c r="E5836" t="b">
        <f t="shared" si="302"/>
        <v>0</v>
      </c>
      <c r="F5836" t="b">
        <f t="shared" si="303"/>
        <v>0</v>
      </c>
      <c r="G5836" t="b">
        <f>IF('Input and Summary Results'!$J$4="yes",IF(C5836=FALSE,FALSE,IF('Data Transformation'!E5836&lt;$R$10,E5836,$R$10)),IF(C5836=FALSE,FALSE,IF(C5836&lt;$R$10,C5836,$R$10)))</f>
        <v>0</v>
      </c>
      <c r="H5836" t="b">
        <f>IF('Input and Summary Results'!$J$4="yes",'Data Transformation'!F5836,'Data Transformation'!D5836)</f>
        <v>0</v>
      </c>
      <c r="I5836" t="str">
        <f t="shared" si="304"/>
        <v/>
      </c>
    </row>
    <row r="5837" spans="2:9" x14ac:dyDescent="0.25">
      <c r="B5837" t="b">
        <f>IF('Input and Summary Results'!D5419=0,FALSE,'Input and Summary Results'!$B5419)</f>
        <v>0</v>
      </c>
      <c r="C5837" t="b">
        <f>IF(OR(B5837=0,'Input and Summary Results'!D5419=0,'Input and Summary Results'!D5419=""),FALSE,'Input and Summary Results'!$D5419)</f>
        <v>0</v>
      </c>
      <c r="D5837" t="b">
        <f>IF(OR(B5837=0,'Input and Summary Results'!E5419=0),FALSE,'Input and Summary Results'!$E5419)</f>
        <v>0</v>
      </c>
      <c r="E5837" t="b">
        <f t="shared" si="302"/>
        <v>0</v>
      </c>
      <c r="F5837" t="b">
        <f t="shared" si="303"/>
        <v>0</v>
      </c>
      <c r="G5837" t="b">
        <f>IF('Input and Summary Results'!$J$4="yes",IF(C5837=FALSE,FALSE,IF('Data Transformation'!E5837&lt;$R$10,E5837,$R$10)),IF(C5837=FALSE,FALSE,IF(C5837&lt;$R$10,C5837,$R$10)))</f>
        <v>0</v>
      </c>
      <c r="H5837" t="b">
        <f>IF('Input and Summary Results'!$J$4="yes",'Data Transformation'!F5837,'Data Transformation'!D5837)</f>
        <v>0</v>
      </c>
      <c r="I5837" t="str">
        <f t="shared" si="304"/>
        <v/>
      </c>
    </row>
    <row r="5838" spans="2:9" x14ac:dyDescent="0.25">
      <c r="B5838" t="b">
        <f>IF('Input and Summary Results'!D5420=0,FALSE,'Input and Summary Results'!$B5420)</f>
        <v>0</v>
      </c>
      <c r="C5838" t="b">
        <f>IF(OR(B5838=0,'Input and Summary Results'!D5420=0,'Input and Summary Results'!D5420=""),FALSE,'Input and Summary Results'!$D5420)</f>
        <v>0</v>
      </c>
      <c r="D5838" t="b">
        <f>IF(OR(B5838=0,'Input and Summary Results'!E5420=0),FALSE,'Input and Summary Results'!$E5420)</f>
        <v>0</v>
      </c>
      <c r="E5838" t="b">
        <f t="shared" si="302"/>
        <v>0</v>
      </c>
      <c r="F5838" t="b">
        <f t="shared" si="303"/>
        <v>0</v>
      </c>
      <c r="G5838" t="b">
        <f>IF('Input and Summary Results'!$J$4="yes",IF(C5838=FALSE,FALSE,IF('Data Transformation'!E5838&lt;$R$10,E5838,$R$10)),IF(C5838=FALSE,FALSE,IF(C5838&lt;$R$10,C5838,$R$10)))</f>
        <v>0</v>
      </c>
      <c r="H5838" t="b">
        <f>IF('Input and Summary Results'!$J$4="yes",'Data Transformation'!F5838,'Data Transformation'!D5838)</f>
        <v>0</v>
      </c>
      <c r="I5838" t="str">
        <f t="shared" si="304"/>
        <v/>
      </c>
    </row>
    <row r="5839" spans="2:9" x14ac:dyDescent="0.25">
      <c r="B5839" t="b">
        <f>IF('Input and Summary Results'!D5421=0,FALSE,'Input and Summary Results'!$B5421)</f>
        <v>0</v>
      </c>
      <c r="C5839" t="b">
        <f>IF(OR(B5839=0,'Input and Summary Results'!D5421=0,'Input and Summary Results'!D5421=""),FALSE,'Input and Summary Results'!$D5421)</f>
        <v>0</v>
      </c>
      <c r="D5839" t="b">
        <f>IF(OR(B5839=0,'Input and Summary Results'!E5421=0),FALSE,'Input and Summary Results'!$E5421)</f>
        <v>0</v>
      </c>
      <c r="E5839" t="b">
        <f t="shared" si="302"/>
        <v>0</v>
      </c>
      <c r="F5839" t="b">
        <f t="shared" si="303"/>
        <v>0</v>
      </c>
      <c r="G5839" t="b">
        <f>IF('Input and Summary Results'!$J$4="yes",IF(C5839=FALSE,FALSE,IF('Data Transformation'!E5839&lt;$R$10,E5839,$R$10)),IF(C5839=FALSE,FALSE,IF(C5839&lt;$R$10,C5839,$R$10)))</f>
        <v>0</v>
      </c>
      <c r="H5839" t="b">
        <f>IF('Input and Summary Results'!$J$4="yes",'Data Transformation'!F5839,'Data Transformation'!D5839)</f>
        <v>0</v>
      </c>
      <c r="I5839" t="str">
        <f t="shared" si="304"/>
        <v/>
      </c>
    </row>
    <row r="5840" spans="2:9" x14ac:dyDescent="0.25">
      <c r="B5840" t="b">
        <f>IF('Input and Summary Results'!D5422=0,FALSE,'Input and Summary Results'!$B5422)</f>
        <v>0</v>
      </c>
      <c r="C5840" t="b">
        <f>IF(OR(B5840=0,'Input and Summary Results'!D5422=0,'Input and Summary Results'!D5422=""),FALSE,'Input and Summary Results'!$D5422)</f>
        <v>0</v>
      </c>
      <c r="D5840" t="b">
        <f>IF(OR(B5840=0,'Input and Summary Results'!E5422=0),FALSE,'Input and Summary Results'!$E5422)</f>
        <v>0</v>
      </c>
      <c r="E5840" t="b">
        <f t="shared" si="302"/>
        <v>0</v>
      </c>
      <c r="F5840" t="b">
        <f t="shared" si="303"/>
        <v>0</v>
      </c>
      <c r="G5840" t="b">
        <f>IF('Input and Summary Results'!$J$4="yes",IF(C5840=FALSE,FALSE,IF('Data Transformation'!E5840&lt;$R$10,E5840,$R$10)),IF(C5840=FALSE,FALSE,IF(C5840&lt;$R$10,C5840,$R$10)))</f>
        <v>0</v>
      </c>
      <c r="H5840" t="b">
        <f>IF('Input and Summary Results'!$J$4="yes",'Data Transformation'!F5840,'Data Transformation'!D5840)</f>
        <v>0</v>
      </c>
      <c r="I5840" t="str">
        <f t="shared" si="304"/>
        <v/>
      </c>
    </row>
    <row r="5841" spans="2:9" x14ac:dyDescent="0.25">
      <c r="B5841" t="b">
        <f>IF('Input and Summary Results'!D5423=0,FALSE,'Input and Summary Results'!$B5423)</f>
        <v>0</v>
      </c>
      <c r="C5841" t="b">
        <f>IF(OR(B5841=0,'Input and Summary Results'!D5423=0,'Input and Summary Results'!D5423=""),FALSE,'Input and Summary Results'!$D5423)</f>
        <v>0</v>
      </c>
      <c r="D5841" t="b">
        <f>IF(OR(B5841=0,'Input and Summary Results'!E5423=0),FALSE,'Input and Summary Results'!$E5423)</f>
        <v>0</v>
      </c>
      <c r="E5841" t="b">
        <f t="shared" si="302"/>
        <v>0</v>
      </c>
      <c r="F5841" t="b">
        <f t="shared" si="303"/>
        <v>0</v>
      </c>
      <c r="G5841" t="b">
        <f>IF('Input and Summary Results'!$J$4="yes",IF(C5841=FALSE,FALSE,IF('Data Transformation'!E5841&lt;$R$10,E5841,$R$10)),IF(C5841=FALSE,FALSE,IF(C5841&lt;$R$10,C5841,$R$10)))</f>
        <v>0</v>
      </c>
      <c r="H5841" t="b">
        <f>IF('Input and Summary Results'!$J$4="yes",'Data Transformation'!F5841,'Data Transformation'!D5841)</f>
        <v>0</v>
      </c>
      <c r="I5841" t="str">
        <f t="shared" si="304"/>
        <v/>
      </c>
    </row>
    <row r="5842" spans="2:9" x14ac:dyDescent="0.25">
      <c r="B5842" t="b">
        <f>IF('Input and Summary Results'!D5424=0,FALSE,'Input and Summary Results'!$B5424)</f>
        <v>0</v>
      </c>
      <c r="C5842" t="b">
        <f>IF(OR(B5842=0,'Input and Summary Results'!D5424=0,'Input and Summary Results'!D5424=""),FALSE,'Input and Summary Results'!$D5424)</f>
        <v>0</v>
      </c>
      <c r="D5842" t="b">
        <f>IF(OR(B5842=0,'Input and Summary Results'!E5424=0),FALSE,'Input and Summary Results'!$E5424)</f>
        <v>0</v>
      </c>
      <c r="E5842" t="b">
        <f t="shared" si="302"/>
        <v>0</v>
      </c>
      <c r="F5842" t="b">
        <f t="shared" si="303"/>
        <v>0</v>
      </c>
      <c r="G5842" t="b">
        <f>IF('Input and Summary Results'!$J$4="yes",IF(C5842=FALSE,FALSE,IF('Data Transformation'!E5842&lt;$R$10,E5842,$R$10)),IF(C5842=FALSE,FALSE,IF(C5842&lt;$R$10,C5842,$R$10)))</f>
        <v>0</v>
      </c>
      <c r="H5842" t="b">
        <f>IF('Input and Summary Results'!$J$4="yes",'Data Transformation'!F5842,'Data Transformation'!D5842)</f>
        <v>0</v>
      </c>
      <c r="I5842" t="str">
        <f t="shared" si="304"/>
        <v/>
      </c>
    </row>
    <row r="5843" spans="2:9" x14ac:dyDescent="0.25">
      <c r="B5843" t="b">
        <f>IF('Input and Summary Results'!D5425=0,FALSE,'Input and Summary Results'!$B5425)</f>
        <v>0</v>
      </c>
      <c r="C5843" t="b">
        <f>IF(OR(B5843=0,'Input and Summary Results'!D5425=0,'Input and Summary Results'!D5425=""),FALSE,'Input and Summary Results'!$D5425)</f>
        <v>0</v>
      </c>
      <c r="D5843" t="b">
        <f>IF(OR(B5843=0,'Input and Summary Results'!E5425=0),FALSE,'Input and Summary Results'!$E5425)</f>
        <v>0</v>
      </c>
      <c r="E5843" t="b">
        <f t="shared" si="302"/>
        <v>0</v>
      </c>
      <c r="F5843" t="b">
        <f t="shared" si="303"/>
        <v>0</v>
      </c>
      <c r="G5843" t="b">
        <f>IF('Input and Summary Results'!$J$4="yes",IF(C5843=FALSE,FALSE,IF('Data Transformation'!E5843&lt;$R$10,E5843,$R$10)),IF(C5843=FALSE,FALSE,IF(C5843&lt;$R$10,C5843,$R$10)))</f>
        <v>0</v>
      </c>
      <c r="H5843" t="b">
        <f>IF('Input and Summary Results'!$J$4="yes",'Data Transformation'!F5843,'Data Transformation'!D5843)</f>
        <v>0</v>
      </c>
      <c r="I5843" t="str">
        <f t="shared" si="304"/>
        <v/>
      </c>
    </row>
    <row r="5844" spans="2:9" x14ac:dyDescent="0.25">
      <c r="B5844" t="b">
        <f>IF('Input and Summary Results'!D5426=0,FALSE,'Input and Summary Results'!$B5426)</f>
        <v>0</v>
      </c>
      <c r="C5844" t="b">
        <f>IF(OR(B5844=0,'Input and Summary Results'!D5426=0,'Input and Summary Results'!D5426=""),FALSE,'Input and Summary Results'!$D5426)</f>
        <v>0</v>
      </c>
      <c r="D5844" t="b">
        <f>IF(OR(B5844=0,'Input and Summary Results'!E5426=0),FALSE,'Input and Summary Results'!$E5426)</f>
        <v>0</v>
      </c>
      <c r="E5844" t="b">
        <f t="shared" si="302"/>
        <v>0</v>
      </c>
      <c r="F5844" t="b">
        <f t="shared" si="303"/>
        <v>0</v>
      </c>
      <c r="G5844" t="b">
        <f>IF('Input and Summary Results'!$J$4="yes",IF(C5844=FALSE,FALSE,IF('Data Transformation'!E5844&lt;$R$10,E5844,$R$10)),IF(C5844=FALSE,FALSE,IF(C5844&lt;$R$10,C5844,$R$10)))</f>
        <v>0</v>
      </c>
      <c r="H5844" t="b">
        <f>IF('Input and Summary Results'!$J$4="yes",'Data Transformation'!F5844,'Data Transformation'!D5844)</f>
        <v>0</v>
      </c>
      <c r="I5844" t="str">
        <f t="shared" si="304"/>
        <v/>
      </c>
    </row>
    <row r="5845" spans="2:9" x14ac:dyDescent="0.25">
      <c r="B5845" t="b">
        <f>IF('Input and Summary Results'!D5427=0,FALSE,'Input and Summary Results'!$B5427)</f>
        <v>0</v>
      </c>
      <c r="C5845" t="b">
        <f>IF(OR(B5845=0,'Input and Summary Results'!D5427=0,'Input and Summary Results'!D5427=""),FALSE,'Input and Summary Results'!$D5427)</f>
        <v>0</v>
      </c>
      <c r="D5845" t="b">
        <f>IF(OR(B5845=0,'Input and Summary Results'!E5427=0),FALSE,'Input and Summary Results'!$E5427)</f>
        <v>0</v>
      </c>
      <c r="E5845" t="b">
        <f t="shared" si="302"/>
        <v>0</v>
      </c>
      <c r="F5845" t="b">
        <f t="shared" si="303"/>
        <v>0</v>
      </c>
      <c r="G5845" t="b">
        <f>IF('Input and Summary Results'!$J$4="yes",IF(C5845=FALSE,FALSE,IF('Data Transformation'!E5845&lt;$R$10,E5845,$R$10)),IF(C5845=FALSE,FALSE,IF(C5845&lt;$R$10,C5845,$R$10)))</f>
        <v>0</v>
      </c>
      <c r="H5845" t="b">
        <f>IF('Input and Summary Results'!$J$4="yes",'Data Transformation'!F5845,'Data Transformation'!D5845)</f>
        <v>0</v>
      </c>
      <c r="I5845" t="str">
        <f t="shared" si="304"/>
        <v/>
      </c>
    </row>
    <row r="5846" spans="2:9" x14ac:dyDescent="0.25">
      <c r="B5846" t="b">
        <f>IF('Input and Summary Results'!D5428=0,FALSE,'Input and Summary Results'!$B5428)</f>
        <v>0</v>
      </c>
      <c r="C5846" t="b">
        <f>IF(OR(B5846=0,'Input and Summary Results'!D5428=0,'Input and Summary Results'!D5428=""),FALSE,'Input and Summary Results'!$D5428)</f>
        <v>0</v>
      </c>
      <c r="D5846" t="b">
        <f>IF(OR(B5846=0,'Input and Summary Results'!E5428=0),FALSE,'Input and Summary Results'!$E5428)</f>
        <v>0</v>
      </c>
      <c r="E5846" t="b">
        <f t="shared" si="302"/>
        <v>0</v>
      </c>
      <c r="F5846" t="b">
        <f t="shared" si="303"/>
        <v>0</v>
      </c>
      <c r="G5846" t="b">
        <f>IF('Input and Summary Results'!$J$4="yes",IF(C5846=FALSE,FALSE,IF('Data Transformation'!E5846&lt;$R$10,E5846,$R$10)),IF(C5846=FALSE,FALSE,IF(C5846&lt;$R$10,C5846,$R$10)))</f>
        <v>0</v>
      </c>
      <c r="H5846" t="b">
        <f>IF('Input and Summary Results'!$J$4="yes",'Data Transformation'!F5846,'Data Transformation'!D5846)</f>
        <v>0</v>
      </c>
      <c r="I5846" t="str">
        <f t="shared" si="304"/>
        <v/>
      </c>
    </row>
    <row r="5847" spans="2:9" x14ac:dyDescent="0.25">
      <c r="B5847" t="b">
        <f>IF('Input and Summary Results'!D5429=0,FALSE,'Input and Summary Results'!$B5429)</f>
        <v>0</v>
      </c>
      <c r="C5847" t="b">
        <f>IF(OR(B5847=0,'Input and Summary Results'!D5429=0,'Input and Summary Results'!D5429=""),FALSE,'Input and Summary Results'!$D5429)</f>
        <v>0</v>
      </c>
      <c r="D5847" t="b">
        <f>IF(OR(B5847=0,'Input and Summary Results'!E5429=0),FALSE,'Input and Summary Results'!$E5429)</f>
        <v>0</v>
      </c>
      <c r="E5847" t="b">
        <f t="shared" si="302"/>
        <v>0</v>
      </c>
      <c r="F5847" t="b">
        <f t="shared" si="303"/>
        <v>0</v>
      </c>
      <c r="G5847" t="b">
        <f>IF('Input and Summary Results'!$J$4="yes",IF(C5847=FALSE,FALSE,IF('Data Transformation'!E5847&lt;$R$10,E5847,$R$10)),IF(C5847=FALSE,FALSE,IF(C5847&lt;$R$10,C5847,$R$10)))</f>
        <v>0</v>
      </c>
      <c r="H5847" t="b">
        <f>IF('Input and Summary Results'!$J$4="yes",'Data Transformation'!F5847,'Data Transformation'!D5847)</f>
        <v>0</v>
      </c>
      <c r="I5847" t="str">
        <f t="shared" si="304"/>
        <v/>
      </c>
    </row>
    <row r="5848" spans="2:9" x14ac:dyDescent="0.25">
      <c r="B5848" t="b">
        <f>IF('Input and Summary Results'!D5430=0,FALSE,'Input and Summary Results'!$B5430)</f>
        <v>0</v>
      </c>
      <c r="C5848" t="b">
        <f>IF(OR(B5848=0,'Input and Summary Results'!D5430=0,'Input and Summary Results'!D5430=""),FALSE,'Input and Summary Results'!$D5430)</f>
        <v>0</v>
      </c>
      <c r="D5848" t="b">
        <f>IF(OR(B5848=0,'Input and Summary Results'!E5430=0),FALSE,'Input and Summary Results'!$E5430)</f>
        <v>0</v>
      </c>
      <c r="E5848" t="b">
        <f t="shared" si="302"/>
        <v>0</v>
      </c>
      <c r="F5848" t="b">
        <f t="shared" si="303"/>
        <v>0</v>
      </c>
      <c r="G5848" t="b">
        <f>IF('Input and Summary Results'!$J$4="yes",IF(C5848=FALSE,FALSE,IF('Data Transformation'!E5848&lt;$R$10,E5848,$R$10)),IF(C5848=FALSE,FALSE,IF(C5848&lt;$R$10,C5848,$R$10)))</f>
        <v>0</v>
      </c>
      <c r="H5848" t="b">
        <f>IF('Input and Summary Results'!$J$4="yes",'Data Transformation'!F5848,'Data Transformation'!D5848)</f>
        <v>0</v>
      </c>
      <c r="I5848" t="str">
        <f t="shared" si="304"/>
        <v/>
      </c>
    </row>
    <row r="5849" spans="2:9" x14ac:dyDescent="0.25">
      <c r="B5849" t="b">
        <f>IF('Input and Summary Results'!D5431=0,FALSE,'Input and Summary Results'!$B5431)</f>
        <v>0</v>
      </c>
      <c r="C5849" t="b">
        <f>IF(OR(B5849=0,'Input and Summary Results'!D5431=0,'Input and Summary Results'!D5431=""),FALSE,'Input and Summary Results'!$D5431)</f>
        <v>0</v>
      </c>
      <c r="D5849" t="b">
        <f>IF(OR(B5849=0,'Input and Summary Results'!E5431=0),FALSE,'Input and Summary Results'!$E5431)</f>
        <v>0</v>
      </c>
      <c r="E5849" t="b">
        <f t="shared" si="302"/>
        <v>0</v>
      </c>
      <c r="F5849" t="b">
        <f t="shared" si="303"/>
        <v>0</v>
      </c>
      <c r="G5849" t="b">
        <f>IF('Input and Summary Results'!$J$4="yes",IF(C5849=FALSE,FALSE,IF('Data Transformation'!E5849&lt;$R$10,E5849,$R$10)),IF(C5849=FALSE,FALSE,IF(C5849&lt;$R$10,C5849,$R$10)))</f>
        <v>0</v>
      </c>
      <c r="H5849" t="b">
        <f>IF('Input and Summary Results'!$J$4="yes",'Data Transformation'!F5849,'Data Transformation'!D5849)</f>
        <v>0</v>
      </c>
      <c r="I5849" t="str">
        <f t="shared" si="304"/>
        <v/>
      </c>
    </row>
    <row r="5850" spans="2:9" x14ac:dyDescent="0.25">
      <c r="B5850" t="b">
        <f>IF('Input and Summary Results'!D5432=0,FALSE,'Input and Summary Results'!$B5432)</f>
        <v>0</v>
      </c>
      <c r="C5850" t="b">
        <f>IF(OR(B5850=0,'Input and Summary Results'!D5432=0,'Input and Summary Results'!D5432=""),FALSE,'Input and Summary Results'!$D5432)</f>
        <v>0</v>
      </c>
      <c r="D5850" t="b">
        <f>IF(OR(B5850=0,'Input and Summary Results'!E5432=0),FALSE,'Input and Summary Results'!$E5432)</f>
        <v>0</v>
      </c>
      <c r="E5850" t="b">
        <f t="shared" si="302"/>
        <v>0</v>
      </c>
      <c r="F5850" t="b">
        <f t="shared" si="303"/>
        <v>0</v>
      </c>
      <c r="G5850" t="b">
        <f>IF('Input and Summary Results'!$J$4="yes",IF(C5850=FALSE,FALSE,IF('Data Transformation'!E5850&lt;$R$10,E5850,$R$10)),IF(C5850=FALSE,FALSE,IF(C5850&lt;$R$10,C5850,$R$10)))</f>
        <v>0</v>
      </c>
      <c r="H5850" t="b">
        <f>IF('Input and Summary Results'!$J$4="yes",'Data Transformation'!F5850,'Data Transformation'!D5850)</f>
        <v>0</v>
      </c>
      <c r="I5850" t="str">
        <f t="shared" si="304"/>
        <v/>
      </c>
    </row>
    <row r="5851" spans="2:9" x14ac:dyDescent="0.25">
      <c r="B5851" t="b">
        <f>IF('Input and Summary Results'!D5433=0,FALSE,'Input and Summary Results'!$B5433)</f>
        <v>0</v>
      </c>
      <c r="C5851" t="b">
        <f>IF(OR(B5851=0,'Input and Summary Results'!D5433=0,'Input and Summary Results'!D5433=""),FALSE,'Input and Summary Results'!$D5433)</f>
        <v>0</v>
      </c>
      <c r="D5851" t="b">
        <f>IF(OR(B5851=0,'Input and Summary Results'!E5433=0),FALSE,'Input and Summary Results'!$E5433)</f>
        <v>0</v>
      </c>
      <c r="E5851" t="b">
        <f t="shared" si="302"/>
        <v>0</v>
      </c>
      <c r="F5851" t="b">
        <f t="shared" si="303"/>
        <v>0</v>
      </c>
      <c r="G5851" t="b">
        <f>IF('Input and Summary Results'!$J$4="yes",IF(C5851=FALSE,FALSE,IF('Data Transformation'!E5851&lt;$R$10,E5851,$R$10)),IF(C5851=FALSE,FALSE,IF(C5851&lt;$R$10,C5851,$R$10)))</f>
        <v>0</v>
      </c>
      <c r="H5851" t="b">
        <f>IF('Input and Summary Results'!$J$4="yes",'Data Transformation'!F5851,'Data Transformation'!D5851)</f>
        <v>0</v>
      </c>
      <c r="I5851" t="str">
        <f t="shared" si="304"/>
        <v/>
      </c>
    </row>
    <row r="5852" spans="2:9" x14ac:dyDescent="0.25">
      <c r="B5852" t="b">
        <f>IF('Input and Summary Results'!D5434=0,FALSE,'Input and Summary Results'!$B5434)</f>
        <v>0</v>
      </c>
      <c r="C5852" t="b">
        <f>IF(OR(B5852=0,'Input and Summary Results'!D5434=0,'Input and Summary Results'!D5434=""),FALSE,'Input and Summary Results'!$D5434)</f>
        <v>0</v>
      </c>
      <c r="D5852" t="b">
        <f>IF(OR(B5852=0,'Input and Summary Results'!E5434=0),FALSE,'Input and Summary Results'!$E5434)</f>
        <v>0</v>
      </c>
      <c r="E5852" t="b">
        <f t="shared" si="302"/>
        <v>0</v>
      </c>
      <c r="F5852" t="b">
        <f t="shared" si="303"/>
        <v>0</v>
      </c>
      <c r="G5852" t="b">
        <f>IF('Input and Summary Results'!$J$4="yes",IF(C5852=FALSE,FALSE,IF('Data Transformation'!E5852&lt;$R$10,E5852,$R$10)),IF(C5852=FALSE,FALSE,IF(C5852&lt;$R$10,C5852,$R$10)))</f>
        <v>0</v>
      </c>
      <c r="H5852" t="b">
        <f>IF('Input and Summary Results'!$J$4="yes",'Data Transformation'!F5852,'Data Transformation'!D5852)</f>
        <v>0</v>
      </c>
      <c r="I5852" t="str">
        <f t="shared" si="304"/>
        <v/>
      </c>
    </row>
    <row r="5853" spans="2:9" x14ac:dyDescent="0.25">
      <c r="B5853" t="b">
        <f>IF('Input and Summary Results'!D5435=0,FALSE,'Input and Summary Results'!$B5435)</f>
        <v>0</v>
      </c>
      <c r="C5853" t="b">
        <f>IF(OR(B5853=0,'Input and Summary Results'!D5435=0,'Input and Summary Results'!D5435=""),FALSE,'Input and Summary Results'!$D5435)</f>
        <v>0</v>
      </c>
      <c r="D5853" t="b">
        <f>IF(OR(B5853=0,'Input and Summary Results'!E5435=0),FALSE,'Input and Summary Results'!$E5435)</f>
        <v>0</v>
      </c>
      <c r="E5853" t="b">
        <f t="shared" si="302"/>
        <v>0</v>
      </c>
      <c r="F5853" t="b">
        <f t="shared" si="303"/>
        <v>0</v>
      </c>
      <c r="G5853" t="b">
        <f>IF('Input and Summary Results'!$J$4="yes",IF(C5853=FALSE,FALSE,IF('Data Transformation'!E5853&lt;$R$10,E5853,$R$10)),IF(C5853=FALSE,FALSE,IF(C5853&lt;$R$10,C5853,$R$10)))</f>
        <v>0</v>
      </c>
      <c r="H5853" t="b">
        <f>IF('Input and Summary Results'!$J$4="yes",'Data Transformation'!F5853,'Data Transformation'!D5853)</f>
        <v>0</v>
      </c>
      <c r="I5853" t="str">
        <f t="shared" si="304"/>
        <v/>
      </c>
    </row>
    <row r="5854" spans="2:9" x14ac:dyDescent="0.25">
      <c r="B5854" t="b">
        <f>IF('Input and Summary Results'!D5436=0,FALSE,'Input and Summary Results'!$B5436)</f>
        <v>0</v>
      </c>
      <c r="C5854" t="b">
        <f>IF(OR(B5854=0,'Input and Summary Results'!D5436=0,'Input and Summary Results'!D5436=""),FALSE,'Input and Summary Results'!$D5436)</f>
        <v>0</v>
      </c>
      <c r="D5854" t="b">
        <f>IF(OR(B5854=0,'Input and Summary Results'!E5436=0),FALSE,'Input and Summary Results'!$E5436)</f>
        <v>0</v>
      </c>
      <c r="E5854" t="b">
        <f t="shared" si="302"/>
        <v>0</v>
      </c>
      <c r="F5854" t="b">
        <f t="shared" si="303"/>
        <v>0</v>
      </c>
      <c r="G5854" t="b">
        <f>IF('Input and Summary Results'!$J$4="yes",IF(C5854=FALSE,FALSE,IF('Data Transformation'!E5854&lt;$R$10,E5854,$R$10)),IF(C5854=FALSE,FALSE,IF(C5854&lt;$R$10,C5854,$R$10)))</f>
        <v>0</v>
      </c>
      <c r="H5854" t="b">
        <f>IF('Input and Summary Results'!$J$4="yes",'Data Transformation'!F5854,'Data Transformation'!D5854)</f>
        <v>0</v>
      </c>
      <c r="I5854" t="str">
        <f t="shared" si="304"/>
        <v/>
      </c>
    </row>
    <row r="5855" spans="2:9" x14ac:dyDescent="0.25">
      <c r="B5855" t="b">
        <f>IF('Input and Summary Results'!D5437=0,FALSE,'Input and Summary Results'!$B5437)</f>
        <v>0</v>
      </c>
      <c r="C5855" t="b">
        <f>IF(OR(B5855=0,'Input and Summary Results'!D5437=0,'Input and Summary Results'!D5437=""),FALSE,'Input and Summary Results'!$D5437)</f>
        <v>0</v>
      </c>
      <c r="D5855" t="b">
        <f>IF(OR(B5855=0,'Input and Summary Results'!E5437=0),FALSE,'Input and Summary Results'!$E5437)</f>
        <v>0</v>
      </c>
      <c r="E5855" t="b">
        <f t="shared" si="302"/>
        <v>0</v>
      </c>
      <c r="F5855" t="b">
        <f t="shared" si="303"/>
        <v>0</v>
      </c>
      <c r="G5855" t="b">
        <f>IF('Input and Summary Results'!$J$4="yes",IF(C5855=FALSE,FALSE,IF('Data Transformation'!E5855&lt;$R$10,E5855,$R$10)),IF(C5855=FALSE,FALSE,IF(C5855&lt;$R$10,C5855,$R$10)))</f>
        <v>0</v>
      </c>
      <c r="H5855" t="b">
        <f>IF('Input and Summary Results'!$J$4="yes",'Data Transformation'!F5855,'Data Transformation'!D5855)</f>
        <v>0</v>
      </c>
      <c r="I5855" t="str">
        <f t="shared" si="304"/>
        <v/>
      </c>
    </row>
    <row r="5856" spans="2:9" x14ac:dyDescent="0.25">
      <c r="B5856" t="b">
        <f>IF('Input and Summary Results'!D5438=0,FALSE,'Input and Summary Results'!$B5438)</f>
        <v>0</v>
      </c>
      <c r="C5856" t="b">
        <f>IF(OR(B5856=0,'Input and Summary Results'!D5438=0,'Input and Summary Results'!D5438=""),FALSE,'Input and Summary Results'!$D5438)</f>
        <v>0</v>
      </c>
      <c r="D5856" t="b">
        <f>IF(OR(B5856=0,'Input and Summary Results'!E5438=0),FALSE,'Input and Summary Results'!$E5438)</f>
        <v>0</v>
      </c>
      <c r="E5856" t="b">
        <f t="shared" si="302"/>
        <v>0</v>
      </c>
      <c r="F5856" t="b">
        <f t="shared" si="303"/>
        <v>0</v>
      </c>
      <c r="G5856" t="b">
        <f>IF('Input and Summary Results'!$J$4="yes",IF(C5856=FALSE,FALSE,IF('Data Transformation'!E5856&lt;$R$10,E5856,$R$10)),IF(C5856=FALSE,FALSE,IF(C5856&lt;$R$10,C5856,$R$10)))</f>
        <v>0</v>
      </c>
      <c r="H5856" t="b">
        <f>IF('Input and Summary Results'!$J$4="yes",'Data Transformation'!F5856,'Data Transformation'!D5856)</f>
        <v>0</v>
      </c>
      <c r="I5856" t="str">
        <f t="shared" si="304"/>
        <v/>
      </c>
    </row>
    <row r="5857" spans="2:9" x14ac:dyDescent="0.25">
      <c r="B5857" t="b">
        <f>IF('Input and Summary Results'!D5439=0,FALSE,'Input and Summary Results'!$B5439)</f>
        <v>0</v>
      </c>
      <c r="C5857" t="b">
        <f>IF(OR(B5857=0,'Input and Summary Results'!D5439=0,'Input and Summary Results'!D5439=""),FALSE,'Input and Summary Results'!$D5439)</f>
        <v>0</v>
      </c>
      <c r="D5857" t="b">
        <f>IF(OR(B5857=0,'Input and Summary Results'!E5439=0),FALSE,'Input and Summary Results'!$E5439)</f>
        <v>0</v>
      </c>
      <c r="E5857" t="b">
        <f t="shared" si="302"/>
        <v>0</v>
      </c>
      <c r="F5857" t="b">
        <f t="shared" si="303"/>
        <v>0</v>
      </c>
      <c r="G5857" t="b">
        <f>IF('Input and Summary Results'!$J$4="yes",IF(C5857=FALSE,FALSE,IF('Data Transformation'!E5857&lt;$R$10,E5857,$R$10)),IF(C5857=FALSE,FALSE,IF(C5857&lt;$R$10,C5857,$R$10)))</f>
        <v>0</v>
      </c>
      <c r="H5857" t="b">
        <f>IF('Input and Summary Results'!$J$4="yes",'Data Transformation'!F5857,'Data Transformation'!D5857)</f>
        <v>0</v>
      </c>
      <c r="I5857" t="str">
        <f t="shared" si="304"/>
        <v/>
      </c>
    </row>
    <row r="5858" spans="2:9" x14ac:dyDescent="0.25">
      <c r="B5858" t="b">
        <f>IF('Input and Summary Results'!D5440=0,FALSE,'Input and Summary Results'!$B5440)</f>
        <v>0</v>
      </c>
      <c r="C5858" t="b">
        <f>IF(OR(B5858=0,'Input and Summary Results'!D5440=0,'Input and Summary Results'!D5440=""),FALSE,'Input and Summary Results'!$D5440)</f>
        <v>0</v>
      </c>
      <c r="D5858" t="b">
        <f>IF(OR(B5858=0,'Input and Summary Results'!E5440=0),FALSE,'Input and Summary Results'!$E5440)</f>
        <v>0</v>
      </c>
      <c r="E5858" t="b">
        <f t="shared" si="302"/>
        <v>0</v>
      </c>
      <c r="F5858" t="b">
        <f t="shared" si="303"/>
        <v>0</v>
      </c>
      <c r="G5858" t="b">
        <f>IF('Input and Summary Results'!$J$4="yes",IF(C5858=FALSE,FALSE,IF('Data Transformation'!E5858&lt;$R$10,E5858,$R$10)),IF(C5858=FALSE,FALSE,IF(C5858&lt;$R$10,C5858,$R$10)))</f>
        <v>0</v>
      </c>
      <c r="H5858" t="b">
        <f>IF('Input and Summary Results'!$J$4="yes",'Data Transformation'!F5858,'Data Transformation'!D5858)</f>
        <v>0</v>
      </c>
      <c r="I5858" t="str">
        <f t="shared" si="304"/>
        <v/>
      </c>
    </row>
    <row r="5859" spans="2:9" x14ac:dyDescent="0.25">
      <c r="B5859" t="b">
        <f>IF('Input and Summary Results'!D5441=0,FALSE,'Input and Summary Results'!$B5441)</f>
        <v>0</v>
      </c>
      <c r="C5859" t="b">
        <f>IF(OR(B5859=0,'Input and Summary Results'!D5441=0,'Input and Summary Results'!D5441=""),FALSE,'Input and Summary Results'!$D5441)</f>
        <v>0</v>
      </c>
      <c r="D5859" t="b">
        <f>IF(OR(B5859=0,'Input and Summary Results'!E5441=0),FALSE,'Input and Summary Results'!$E5441)</f>
        <v>0</v>
      </c>
      <c r="E5859" t="b">
        <f t="shared" si="302"/>
        <v>0</v>
      </c>
      <c r="F5859" t="b">
        <f t="shared" si="303"/>
        <v>0</v>
      </c>
      <c r="G5859" t="b">
        <f>IF('Input and Summary Results'!$J$4="yes",IF(C5859=FALSE,FALSE,IF('Data Transformation'!E5859&lt;$R$10,E5859,$R$10)),IF(C5859=FALSE,FALSE,IF(C5859&lt;$R$10,C5859,$R$10)))</f>
        <v>0</v>
      </c>
      <c r="H5859" t="b">
        <f>IF('Input and Summary Results'!$J$4="yes",'Data Transformation'!F5859,'Data Transformation'!D5859)</f>
        <v>0</v>
      </c>
      <c r="I5859" t="str">
        <f t="shared" si="304"/>
        <v/>
      </c>
    </row>
    <row r="5860" spans="2:9" x14ac:dyDescent="0.25">
      <c r="B5860" t="b">
        <f>IF('Input and Summary Results'!D5442=0,FALSE,'Input and Summary Results'!$B5442)</f>
        <v>0</v>
      </c>
      <c r="C5860" t="b">
        <f>IF(OR(B5860=0,'Input and Summary Results'!D5442=0,'Input and Summary Results'!D5442=""),FALSE,'Input and Summary Results'!$D5442)</f>
        <v>0</v>
      </c>
      <c r="D5860" t="b">
        <f>IF(OR(B5860=0,'Input and Summary Results'!E5442=0),FALSE,'Input and Summary Results'!$E5442)</f>
        <v>0</v>
      </c>
      <c r="E5860" t="b">
        <f t="shared" si="302"/>
        <v>0</v>
      </c>
      <c r="F5860" t="b">
        <f t="shared" si="303"/>
        <v>0</v>
      </c>
      <c r="G5860" t="b">
        <f>IF('Input and Summary Results'!$J$4="yes",IF(C5860=FALSE,FALSE,IF('Data Transformation'!E5860&lt;$R$10,E5860,$R$10)),IF(C5860=FALSE,FALSE,IF(C5860&lt;$R$10,C5860,$R$10)))</f>
        <v>0</v>
      </c>
      <c r="H5860" t="b">
        <f>IF('Input and Summary Results'!$J$4="yes",'Data Transformation'!F5860,'Data Transformation'!D5860)</f>
        <v>0</v>
      </c>
      <c r="I5860" t="str">
        <f t="shared" si="304"/>
        <v/>
      </c>
    </row>
    <row r="5861" spans="2:9" x14ac:dyDescent="0.25">
      <c r="B5861" t="b">
        <f>IF('Input and Summary Results'!D5443=0,FALSE,'Input and Summary Results'!$B5443)</f>
        <v>0</v>
      </c>
      <c r="C5861" t="b">
        <f>IF(OR(B5861=0,'Input and Summary Results'!D5443=0,'Input and Summary Results'!D5443=""),FALSE,'Input and Summary Results'!$D5443)</f>
        <v>0</v>
      </c>
      <c r="D5861" t="b">
        <f>IF(OR(B5861=0,'Input and Summary Results'!E5443=0),FALSE,'Input and Summary Results'!$E5443)</f>
        <v>0</v>
      </c>
      <c r="E5861" t="b">
        <f t="shared" si="302"/>
        <v>0</v>
      </c>
      <c r="F5861" t="b">
        <f t="shared" si="303"/>
        <v>0</v>
      </c>
      <c r="G5861" t="b">
        <f>IF('Input and Summary Results'!$J$4="yes",IF(C5861=FALSE,FALSE,IF('Data Transformation'!E5861&lt;$R$10,E5861,$R$10)),IF(C5861=FALSE,FALSE,IF(C5861&lt;$R$10,C5861,$R$10)))</f>
        <v>0</v>
      </c>
      <c r="H5861" t="b">
        <f>IF('Input and Summary Results'!$J$4="yes",'Data Transformation'!F5861,'Data Transformation'!D5861)</f>
        <v>0</v>
      </c>
      <c r="I5861" t="str">
        <f t="shared" si="304"/>
        <v/>
      </c>
    </row>
    <row r="5862" spans="2:9" x14ac:dyDescent="0.25">
      <c r="B5862" t="b">
        <f>IF('Input and Summary Results'!D5444=0,FALSE,'Input and Summary Results'!$B5444)</f>
        <v>0</v>
      </c>
      <c r="C5862" t="b">
        <f>IF(OR(B5862=0,'Input and Summary Results'!D5444=0,'Input and Summary Results'!D5444=""),FALSE,'Input and Summary Results'!$D5444)</f>
        <v>0</v>
      </c>
      <c r="D5862" t="b">
        <f>IF(OR(B5862=0,'Input and Summary Results'!E5444=0),FALSE,'Input and Summary Results'!$E5444)</f>
        <v>0</v>
      </c>
      <c r="E5862" t="b">
        <f t="shared" si="302"/>
        <v>0</v>
      </c>
      <c r="F5862" t="b">
        <f t="shared" si="303"/>
        <v>0</v>
      </c>
      <c r="G5862" t="b">
        <f>IF('Input and Summary Results'!$J$4="yes",IF(C5862=FALSE,FALSE,IF('Data Transformation'!E5862&lt;$R$10,E5862,$R$10)),IF(C5862=FALSE,FALSE,IF(C5862&lt;$R$10,C5862,$R$10)))</f>
        <v>0</v>
      </c>
      <c r="H5862" t="b">
        <f>IF('Input and Summary Results'!$J$4="yes",'Data Transformation'!F5862,'Data Transformation'!D5862)</f>
        <v>0</v>
      </c>
      <c r="I5862" t="str">
        <f t="shared" si="304"/>
        <v/>
      </c>
    </row>
    <row r="5863" spans="2:9" x14ac:dyDescent="0.25">
      <c r="B5863" t="b">
        <f>IF('Input and Summary Results'!D5445=0,FALSE,'Input and Summary Results'!$B5445)</f>
        <v>0</v>
      </c>
      <c r="C5863" t="b">
        <f>IF(OR(B5863=0,'Input and Summary Results'!D5445=0,'Input and Summary Results'!D5445=""),FALSE,'Input and Summary Results'!$D5445)</f>
        <v>0</v>
      </c>
      <c r="D5863" t="b">
        <f>IF(OR(B5863=0,'Input and Summary Results'!E5445=0),FALSE,'Input and Summary Results'!$E5445)</f>
        <v>0</v>
      </c>
      <c r="E5863" t="b">
        <f t="shared" si="302"/>
        <v>0</v>
      </c>
      <c r="F5863" t="b">
        <f t="shared" si="303"/>
        <v>0</v>
      </c>
      <c r="G5863" t="b">
        <f>IF('Input and Summary Results'!$J$4="yes",IF(C5863=FALSE,FALSE,IF('Data Transformation'!E5863&lt;$R$10,E5863,$R$10)),IF(C5863=FALSE,FALSE,IF(C5863&lt;$R$10,C5863,$R$10)))</f>
        <v>0</v>
      </c>
      <c r="H5863" t="b">
        <f>IF('Input and Summary Results'!$J$4="yes",'Data Transformation'!F5863,'Data Transformation'!D5863)</f>
        <v>0</v>
      </c>
      <c r="I5863" t="str">
        <f t="shared" si="304"/>
        <v/>
      </c>
    </row>
    <row r="5864" spans="2:9" x14ac:dyDescent="0.25">
      <c r="B5864" t="b">
        <f>IF('Input and Summary Results'!D5446=0,FALSE,'Input and Summary Results'!$B5446)</f>
        <v>0</v>
      </c>
      <c r="C5864" t="b">
        <f>IF(OR(B5864=0,'Input and Summary Results'!D5446=0,'Input and Summary Results'!D5446=""),FALSE,'Input and Summary Results'!$D5446)</f>
        <v>0</v>
      </c>
      <c r="D5864" t="b">
        <f>IF(OR(B5864=0,'Input and Summary Results'!E5446=0),FALSE,'Input and Summary Results'!$E5446)</f>
        <v>0</v>
      </c>
      <c r="E5864" t="b">
        <f t="shared" si="302"/>
        <v>0</v>
      </c>
      <c r="F5864" t="b">
        <f t="shared" si="303"/>
        <v>0</v>
      </c>
      <c r="G5864" t="b">
        <f>IF('Input and Summary Results'!$J$4="yes",IF(C5864=FALSE,FALSE,IF('Data Transformation'!E5864&lt;$R$10,E5864,$R$10)),IF(C5864=FALSE,FALSE,IF(C5864&lt;$R$10,C5864,$R$10)))</f>
        <v>0</v>
      </c>
      <c r="H5864" t="b">
        <f>IF('Input and Summary Results'!$J$4="yes",'Data Transformation'!F5864,'Data Transformation'!D5864)</f>
        <v>0</v>
      </c>
      <c r="I5864" t="str">
        <f t="shared" si="304"/>
        <v/>
      </c>
    </row>
    <row r="5865" spans="2:9" x14ac:dyDescent="0.25">
      <c r="B5865" t="b">
        <f>IF('Input and Summary Results'!D5447=0,FALSE,'Input and Summary Results'!$B5447)</f>
        <v>0</v>
      </c>
      <c r="C5865" t="b">
        <f>IF(OR(B5865=0,'Input and Summary Results'!D5447=0,'Input and Summary Results'!D5447=""),FALSE,'Input and Summary Results'!$D5447)</f>
        <v>0</v>
      </c>
      <c r="D5865" t="b">
        <f>IF(OR(B5865=0,'Input and Summary Results'!E5447=0),FALSE,'Input and Summary Results'!$E5447)</f>
        <v>0</v>
      </c>
      <c r="E5865" t="b">
        <f t="shared" si="302"/>
        <v>0</v>
      </c>
      <c r="F5865" t="b">
        <f t="shared" si="303"/>
        <v>0</v>
      </c>
      <c r="G5865" t="b">
        <f>IF('Input and Summary Results'!$J$4="yes",IF(C5865=FALSE,FALSE,IF('Data Transformation'!E5865&lt;$R$10,E5865,$R$10)),IF(C5865=FALSE,FALSE,IF(C5865&lt;$R$10,C5865,$R$10)))</f>
        <v>0</v>
      </c>
      <c r="H5865" t="b">
        <f>IF('Input and Summary Results'!$J$4="yes",'Data Transformation'!F5865,'Data Transformation'!D5865)</f>
        <v>0</v>
      </c>
      <c r="I5865" t="str">
        <f t="shared" si="304"/>
        <v/>
      </c>
    </row>
    <row r="5866" spans="2:9" x14ac:dyDescent="0.25">
      <c r="B5866" t="b">
        <f>IF('Input and Summary Results'!D5448=0,FALSE,'Input and Summary Results'!$B5448)</f>
        <v>0</v>
      </c>
      <c r="C5866" t="b">
        <f>IF(OR(B5866=0,'Input and Summary Results'!D5448=0,'Input and Summary Results'!D5448=""),FALSE,'Input and Summary Results'!$D5448)</f>
        <v>0</v>
      </c>
      <c r="D5866" t="b">
        <f>IF(OR(B5866=0,'Input and Summary Results'!E5448=0),FALSE,'Input and Summary Results'!$E5448)</f>
        <v>0</v>
      </c>
      <c r="E5866" t="b">
        <f t="shared" ref="E5866:E5929" si="305">IF(C5866=FALSE,FALSE,LOG10(C5866))</f>
        <v>0</v>
      </c>
      <c r="F5866" t="b">
        <f t="shared" ref="F5866:F5929" si="306">IF(D5866=FALSE, FALSE,0.434*D5866/C5866)</f>
        <v>0</v>
      </c>
      <c r="G5866" t="b">
        <f>IF('Input and Summary Results'!$J$4="yes",IF(C5866=FALSE,FALSE,IF('Data Transformation'!E5866&lt;$R$10,E5866,$R$10)),IF(C5866=FALSE,FALSE,IF(C5866&lt;$R$10,C5866,$R$10)))</f>
        <v>0</v>
      </c>
      <c r="H5866" t="b">
        <f>IF('Input and Summary Results'!$J$4="yes",'Data Transformation'!F5866,'Data Transformation'!D5866)</f>
        <v>0</v>
      </c>
      <c r="I5866" t="str">
        <f t="shared" si="304"/>
        <v/>
      </c>
    </row>
    <row r="5867" spans="2:9" x14ac:dyDescent="0.25">
      <c r="B5867" t="b">
        <f>IF('Input and Summary Results'!D5449=0,FALSE,'Input and Summary Results'!$B5449)</f>
        <v>0</v>
      </c>
      <c r="C5867" t="b">
        <f>IF(OR(B5867=0,'Input and Summary Results'!D5449=0,'Input and Summary Results'!D5449=""),FALSE,'Input and Summary Results'!$D5449)</f>
        <v>0</v>
      </c>
      <c r="D5867" t="b">
        <f>IF(OR(B5867=0,'Input and Summary Results'!E5449=0),FALSE,'Input and Summary Results'!$E5449)</f>
        <v>0</v>
      </c>
      <c r="E5867" t="b">
        <f t="shared" si="305"/>
        <v>0</v>
      </c>
      <c r="F5867" t="b">
        <f t="shared" si="306"/>
        <v>0</v>
      </c>
      <c r="G5867" t="b">
        <f>IF('Input and Summary Results'!$J$4="yes",IF(C5867=FALSE,FALSE,IF('Data Transformation'!E5867&lt;$R$10,E5867,$R$10)),IF(C5867=FALSE,FALSE,IF(C5867&lt;$R$10,C5867,$R$10)))</f>
        <v>0</v>
      </c>
      <c r="H5867" t="b">
        <f>IF('Input and Summary Results'!$J$4="yes",'Data Transformation'!F5867,'Data Transformation'!D5867)</f>
        <v>0</v>
      </c>
      <c r="I5867" t="str">
        <f t="shared" si="304"/>
        <v/>
      </c>
    </row>
    <row r="5868" spans="2:9" x14ac:dyDescent="0.25">
      <c r="B5868" t="b">
        <f>IF('Input and Summary Results'!D5450=0,FALSE,'Input and Summary Results'!$B5450)</f>
        <v>0</v>
      </c>
      <c r="C5868" t="b">
        <f>IF(OR(B5868=0,'Input and Summary Results'!D5450=0,'Input and Summary Results'!D5450=""),FALSE,'Input and Summary Results'!$D5450)</f>
        <v>0</v>
      </c>
      <c r="D5868" t="b">
        <f>IF(OR(B5868=0,'Input and Summary Results'!E5450=0),FALSE,'Input and Summary Results'!$E5450)</f>
        <v>0</v>
      </c>
      <c r="E5868" t="b">
        <f t="shared" si="305"/>
        <v>0</v>
      </c>
      <c r="F5868" t="b">
        <f t="shared" si="306"/>
        <v>0</v>
      </c>
      <c r="G5868" t="b">
        <f>IF('Input and Summary Results'!$J$4="yes",IF(C5868=FALSE,FALSE,IF('Data Transformation'!E5868&lt;$R$10,E5868,$R$10)),IF(C5868=FALSE,FALSE,IF(C5868&lt;$R$10,C5868,$R$10)))</f>
        <v>0</v>
      </c>
      <c r="H5868" t="b">
        <f>IF('Input and Summary Results'!$J$4="yes",'Data Transformation'!F5868,'Data Transformation'!D5868)</f>
        <v>0</v>
      </c>
      <c r="I5868" t="str">
        <f t="shared" si="304"/>
        <v/>
      </c>
    </row>
    <row r="5869" spans="2:9" x14ac:dyDescent="0.25">
      <c r="B5869" t="b">
        <f>IF('Input and Summary Results'!D5451=0,FALSE,'Input and Summary Results'!$B5451)</f>
        <v>0</v>
      </c>
      <c r="C5869" t="b">
        <f>IF(OR(B5869=0,'Input and Summary Results'!D5451=0,'Input and Summary Results'!D5451=""),FALSE,'Input and Summary Results'!$D5451)</f>
        <v>0</v>
      </c>
      <c r="D5869" t="b">
        <f>IF(OR(B5869=0,'Input and Summary Results'!E5451=0),FALSE,'Input and Summary Results'!$E5451)</f>
        <v>0</v>
      </c>
      <c r="E5869" t="b">
        <f t="shared" si="305"/>
        <v>0</v>
      </c>
      <c r="F5869" t="b">
        <f t="shared" si="306"/>
        <v>0</v>
      </c>
      <c r="G5869" t="b">
        <f>IF('Input and Summary Results'!$J$4="yes",IF(C5869=FALSE,FALSE,IF('Data Transformation'!E5869&lt;$R$10,E5869,$R$10)),IF(C5869=FALSE,FALSE,IF(C5869&lt;$R$10,C5869,$R$10)))</f>
        <v>0</v>
      </c>
      <c r="H5869" t="b">
        <f>IF('Input and Summary Results'!$J$4="yes",'Data Transformation'!F5869,'Data Transformation'!D5869)</f>
        <v>0</v>
      </c>
      <c r="I5869" t="str">
        <f t="shared" si="304"/>
        <v/>
      </c>
    </row>
    <row r="5870" spans="2:9" x14ac:dyDescent="0.25">
      <c r="B5870" t="b">
        <f>IF('Input and Summary Results'!D5452=0,FALSE,'Input and Summary Results'!$B5452)</f>
        <v>0</v>
      </c>
      <c r="C5870" t="b">
        <f>IF(OR(B5870=0,'Input and Summary Results'!D5452=0,'Input and Summary Results'!D5452=""),FALSE,'Input and Summary Results'!$D5452)</f>
        <v>0</v>
      </c>
      <c r="D5870" t="b">
        <f>IF(OR(B5870=0,'Input and Summary Results'!E5452=0),FALSE,'Input and Summary Results'!$E5452)</f>
        <v>0</v>
      </c>
      <c r="E5870" t="b">
        <f t="shared" si="305"/>
        <v>0</v>
      </c>
      <c r="F5870" t="b">
        <f t="shared" si="306"/>
        <v>0</v>
      </c>
      <c r="G5870" t="b">
        <f>IF('Input and Summary Results'!$J$4="yes",IF(C5870=FALSE,FALSE,IF('Data Transformation'!E5870&lt;$R$10,E5870,$R$10)),IF(C5870=FALSE,FALSE,IF(C5870&lt;$R$10,C5870,$R$10)))</f>
        <v>0</v>
      </c>
      <c r="H5870" t="b">
        <f>IF('Input and Summary Results'!$J$4="yes",'Data Transformation'!F5870,'Data Transformation'!D5870)</f>
        <v>0</v>
      </c>
      <c r="I5870" t="str">
        <f t="shared" si="304"/>
        <v/>
      </c>
    </row>
    <row r="5871" spans="2:9" x14ac:dyDescent="0.25">
      <c r="B5871" t="b">
        <f>IF('Input and Summary Results'!D5453=0,FALSE,'Input and Summary Results'!$B5453)</f>
        <v>0</v>
      </c>
      <c r="C5871" t="b">
        <f>IF(OR(B5871=0,'Input and Summary Results'!D5453=0,'Input and Summary Results'!D5453=""),FALSE,'Input and Summary Results'!$D5453)</f>
        <v>0</v>
      </c>
      <c r="D5871" t="b">
        <f>IF(OR(B5871=0,'Input and Summary Results'!E5453=0),FALSE,'Input and Summary Results'!$E5453)</f>
        <v>0</v>
      </c>
      <c r="E5871" t="b">
        <f t="shared" si="305"/>
        <v>0</v>
      </c>
      <c r="F5871" t="b">
        <f t="shared" si="306"/>
        <v>0</v>
      </c>
      <c r="G5871" t="b">
        <f>IF('Input and Summary Results'!$J$4="yes",IF(C5871=FALSE,FALSE,IF('Data Transformation'!E5871&lt;$R$10,E5871,$R$10)),IF(C5871=FALSE,FALSE,IF(C5871&lt;$R$10,C5871,$R$10)))</f>
        <v>0</v>
      </c>
      <c r="H5871" t="b">
        <f>IF('Input and Summary Results'!$J$4="yes",'Data Transformation'!F5871,'Data Transformation'!D5871)</f>
        <v>0</v>
      </c>
      <c r="I5871" t="str">
        <f t="shared" si="304"/>
        <v/>
      </c>
    </row>
    <row r="5872" spans="2:9" x14ac:dyDescent="0.25">
      <c r="B5872" t="b">
        <f>IF('Input and Summary Results'!D5454=0,FALSE,'Input and Summary Results'!$B5454)</f>
        <v>0</v>
      </c>
      <c r="C5872" t="b">
        <f>IF(OR(B5872=0,'Input and Summary Results'!D5454=0,'Input and Summary Results'!D5454=""),FALSE,'Input and Summary Results'!$D5454)</f>
        <v>0</v>
      </c>
      <c r="D5872" t="b">
        <f>IF(OR(B5872=0,'Input and Summary Results'!E5454=0),FALSE,'Input and Summary Results'!$E5454)</f>
        <v>0</v>
      </c>
      <c r="E5872" t="b">
        <f t="shared" si="305"/>
        <v>0</v>
      </c>
      <c r="F5872" t="b">
        <f t="shared" si="306"/>
        <v>0</v>
      </c>
      <c r="G5872" t="b">
        <f>IF('Input and Summary Results'!$J$4="yes",IF(C5872=FALSE,FALSE,IF('Data Transformation'!E5872&lt;$R$10,E5872,$R$10)),IF(C5872=FALSE,FALSE,IF(C5872&lt;$R$10,C5872,$R$10)))</f>
        <v>0</v>
      </c>
      <c r="H5872" t="b">
        <f>IF('Input and Summary Results'!$J$4="yes",'Data Transformation'!F5872,'Data Transformation'!D5872)</f>
        <v>0</v>
      </c>
      <c r="I5872" t="str">
        <f t="shared" si="304"/>
        <v/>
      </c>
    </row>
    <row r="5873" spans="2:9" x14ac:dyDescent="0.25">
      <c r="B5873" t="b">
        <f>IF('Input and Summary Results'!D5455=0,FALSE,'Input and Summary Results'!$B5455)</f>
        <v>0</v>
      </c>
      <c r="C5873" t="b">
        <f>IF(OR(B5873=0,'Input and Summary Results'!D5455=0,'Input and Summary Results'!D5455=""),FALSE,'Input and Summary Results'!$D5455)</f>
        <v>0</v>
      </c>
      <c r="D5873" t="b">
        <f>IF(OR(B5873=0,'Input and Summary Results'!E5455=0),FALSE,'Input and Summary Results'!$E5455)</f>
        <v>0</v>
      </c>
      <c r="E5873" t="b">
        <f t="shared" si="305"/>
        <v>0</v>
      </c>
      <c r="F5873" t="b">
        <f t="shared" si="306"/>
        <v>0</v>
      </c>
      <c r="G5873" t="b">
        <f>IF('Input and Summary Results'!$J$4="yes",IF(C5873=FALSE,FALSE,IF('Data Transformation'!E5873&lt;$R$10,E5873,$R$10)),IF(C5873=FALSE,FALSE,IF(C5873&lt;$R$10,C5873,$R$10)))</f>
        <v>0</v>
      </c>
      <c r="H5873" t="b">
        <f>IF('Input and Summary Results'!$J$4="yes",'Data Transformation'!F5873,'Data Transformation'!D5873)</f>
        <v>0</v>
      </c>
      <c r="I5873" t="str">
        <f t="shared" si="304"/>
        <v/>
      </c>
    </row>
    <row r="5874" spans="2:9" x14ac:dyDescent="0.25">
      <c r="B5874" t="b">
        <f>IF('Input and Summary Results'!D5456=0,FALSE,'Input and Summary Results'!$B5456)</f>
        <v>0</v>
      </c>
      <c r="C5874" t="b">
        <f>IF(OR(B5874=0,'Input and Summary Results'!D5456=0,'Input and Summary Results'!D5456=""),FALSE,'Input and Summary Results'!$D5456)</f>
        <v>0</v>
      </c>
      <c r="D5874" t="b">
        <f>IF(OR(B5874=0,'Input and Summary Results'!E5456=0),FALSE,'Input and Summary Results'!$E5456)</f>
        <v>0</v>
      </c>
      <c r="E5874" t="b">
        <f t="shared" si="305"/>
        <v>0</v>
      </c>
      <c r="F5874" t="b">
        <f t="shared" si="306"/>
        <v>0</v>
      </c>
      <c r="G5874" t="b">
        <f>IF('Input and Summary Results'!$J$4="yes",IF(C5874=FALSE,FALSE,IF('Data Transformation'!E5874&lt;$R$10,E5874,$R$10)),IF(C5874=FALSE,FALSE,IF(C5874&lt;$R$10,C5874,$R$10)))</f>
        <v>0</v>
      </c>
      <c r="H5874" t="b">
        <f>IF('Input and Summary Results'!$J$4="yes",'Data Transformation'!F5874,'Data Transformation'!D5874)</f>
        <v>0</v>
      </c>
      <c r="I5874" t="str">
        <f t="shared" si="304"/>
        <v/>
      </c>
    </row>
    <row r="5875" spans="2:9" x14ac:dyDescent="0.25">
      <c r="B5875" t="b">
        <f>IF('Input and Summary Results'!D5457=0,FALSE,'Input and Summary Results'!$B5457)</f>
        <v>0</v>
      </c>
      <c r="C5875" t="b">
        <f>IF(OR(B5875=0,'Input and Summary Results'!D5457=0,'Input and Summary Results'!D5457=""),FALSE,'Input and Summary Results'!$D5457)</f>
        <v>0</v>
      </c>
      <c r="D5875" t="b">
        <f>IF(OR(B5875=0,'Input and Summary Results'!E5457=0),FALSE,'Input and Summary Results'!$E5457)</f>
        <v>0</v>
      </c>
      <c r="E5875" t="b">
        <f t="shared" si="305"/>
        <v>0</v>
      </c>
      <c r="F5875" t="b">
        <f t="shared" si="306"/>
        <v>0</v>
      </c>
      <c r="G5875" t="b">
        <f>IF('Input and Summary Results'!$J$4="yes",IF(C5875=FALSE,FALSE,IF('Data Transformation'!E5875&lt;$R$10,E5875,$R$10)),IF(C5875=FALSE,FALSE,IF(C5875&lt;$R$10,C5875,$R$10)))</f>
        <v>0</v>
      </c>
      <c r="H5875" t="b">
        <f>IF('Input and Summary Results'!$J$4="yes",'Data Transformation'!F5875,'Data Transformation'!D5875)</f>
        <v>0</v>
      </c>
      <c r="I5875" t="str">
        <f t="shared" si="304"/>
        <v/>
      </c>
    </row>
    <row r="5876" spans="2:9" x14ac:dyDescent="0.25">
      <c r="B5876" t="b">
        <f>IF('Input and Summary Results'!D5458=0,FALSE,'Input and Summary Results'!$B5458)</f>
        <v>0</v>
      </c>
      <c r="C5876" t="b">
        <f>IF(OR(B5876=0,'Input and Summary Results'!D5458=0,'Input and Summary Results'!D5458=""),FALSE,'Input and Summary Results'!$D5458)</f>
        <v>0</v>
      </c>
      <c r="D5876" t="b">
        <f>IF(OR(B5876=0,'Input and Summary Results'!E5458=0),FALSE,'Input and Summary Results'!$E5458)</f>
        <v>0</v>
      </c>
      <c r="E5876" t="b">
        <f t="shared" si="305"/>
        <v>0</v>
      </c>
      <c r="F5876" t="b">
        <f t="shared" si="306"/>
        <v>0</v>
      </c>
      <c r="G5876" t="b">
        <f>IF('Input and Summary Results'!$J$4="yes",IF(C5876=FALSE,FALSE,IF('Data Transformation'!E5876&lt;$R$10,E5876,$R$10)),IF(C5876=FALSE,FALSE,IF(C5876&lt;$R$10,C5876,$R$10)))</f>
        <v>0</v>
      </c>
      <c r="H5876" t="b">
        <f>IF('Input and Summary Results'!$J$4="yes",'Data Transformation'!F5876,'Data Transformation'!D5876)</f>
        <v>0</v>
      </c>
      <c r="I5876" t="str">
        <f t="shared" si="304"/>
        <v/>
      </c>
    </row>
    <row r="5877" spans="2:9" x14ac:dyDescent="0.25">
      <c r="B5877" t="b">
        <f>IF('Input and Summary Results'!D5459=0,FALSE,'Input and Summary Results'!$B5459)</f>
        <v>0</v>
      </c>
      <c r="C5877" t="b">
        <f>IF(OR(B5877=0,'Input and Summary Results'!D5459=0,'Input and Summary Results'!D5459=""),FALSE,'Input and Summary Results'!$D5459)</f>
        <v>0</v>
      </c>
      <c r="D5877" t="b">
        <f>IF(OR(B5877=0,'Input and Summary Results'!E5459=0),FALSE,'Input and Summary Results'!$E5459)</f>
        <v>0</v>
      </c>
      <c r="E5877" t="b">
        <f t="shared" si="305"/>
        <v>0</v>
      </c>
      <c r="F5877" t="b">
        <f t="shared" si="306"/>
        <v>0</v>
      </c>
      <c r="G5877" t="b">
        <f>IF('Input and Summary Results'!$J$4="yes",IF(C5877=FALSE,FALSE,IF('Data Transformation'!E5877&lt;$R$10,E5877,$R$10)),IF(C5877=FALSE,FALSE,IF(C5877&lt;$R$10,C5877,$R$10)))</f>
        <v>0</v>
      </c>
      <c r="H5877" t="b">
        <f>IF('Input and Summary Results'!$J$4="yes",'Data Transformation'!F5877,'Data Transformation'!D5877)</f>
        <v>0</v>
      </c>
      <c r="I5877" t="str">
        <f t="shared" si="304"/>
        <v/>
      </c>
    </row>
    <row r="5878" spans="2:9" x14ac:dyDescent="0.25">
      <c r="B5878" t="b">
        <f>IF('Input and Summary Results'!D5460=0,FALSE,'Input and Summary Results'!$B5460)</f>
        <v>0</v>
      </c>
      <c r="C5878" t="b">
        <f>IF(OR(B5878=0,'Input and Summary Results'!D5460=0,'Input and Summary Results'!D5460=""),FALSE,'Input and Summary Results'!$D5460)</f>
        <v>0</v>
      </c>
      <c r="D5878" t="b">
        <f>IF(OR(B5878=0,'Input and Summary Results'!E5460=0),FALSE,'Input and Summary Results'!$E5460)</f>
        <v>0</v>
      </c>
      <c r="E5878" t="b">
        <f t="shared" si="305"/>
        <v>0</v>
      </c>
      <c r="F5878" t="b">
        <f t="shared" si="306"/>
        <v>0</v>
      </c>
      <c r="G5878" t="b">
        <f>IF('Input and Summary Results'!$J$4="yes",IF(C5878=FALSE,FALSE,IF('Data Transformation'!E5878&lt;$R$10,E5878,$R$10)),IF(C5878=FALSE,FALSE,IF(C5878&lt;$R$10,C5878,$R$10)))</f>
        <v>0</v>
      </c>
      <c r="H5878" t="b">
        <f>IF('Input and Summary Results'!$J$4="yes",'Data Transformation'!F5878,'Data Transformation'!D5878)</f>
        <v>0</v>
      </c>
      <c r="I5878" t="str">
        <f t="shared" si="304"/>
        <v/>
      </c>
    </row>
    <row r="5879" spans="2:9" x14ac:dyDescent="0.25">
      <c r="B5879" t="b">
        <f>IF('Input and Summary Results'!D5461=0,FALSE,'Input and Summary Results'!$B5461)</f>
        <v>0</v>
      </c>
      <c r="C5879" t="b">
        <f>IF(OR(B5879=0,'Input and Summary Results'!D5461=0,'Input and Summary Results'!D5461=""),FALSE,'Input and Summary Results'!$D5461)</f>
        <v>0</v>
      </c>
      <c r="D5879" t="b">
        <f>IF(OR(B5879=0,'Input and Summary Results'!E5461=0),FALSE,'Input and Summary Results'!$E5461)</f>
        <v>0</v>
      </c>
      <c r="E5879" t="b">
        <f t="shared" si="305"/>
        <v>0</v>
      </c>
      <c r="F5879" t="b">
        <f t="shared" si="306"/>
        <v>0</v>
      </c>
      <c r="G5879" t="b">
        <f>IF('Input and Summary Results'!$J$4="yes",IF(C5879=FALSE,FALSE,IF('Data Transformation'!E5879&lt;$R$10,E5879,$R$10)),IF(C5879=FALSE,FALSE,IF(C5879&lt;$R$10,C5879,$R$10)))</f>
        <v>0</v>
      </c>
      <c r="H5879" t="b">
        <f>IF('Input and Summary Results'!$J$4="yes",'Data Transformation'!F5879,'Data Transformation'!D5879)</f>
        <v>0</v>
      </c>
      <c r="I5879" t="str">
        <f t="shared" si="304"/>
        <v/>
      </c>
    </row>
    <row r="5880" spans="2:9" x14ac:dyDescent="0.25">
      <c r="B5880" t="b">
        <f>IF('Input and Summary Results'!D5462=0,FALSE,'Input and Summary Results'!$B5462)</f>
        <v>0</v>
      </c>
      <c r="C5880" t="b">
        <f>IF(OR(B5880=0,'Input and Summary Results'!D5462=0,'Input and Summary Results'!D5462=""),FALSE,'Input and Summary Results'!$D5462)</f>
        <v>0</v>
      </c>
      <c r="D5880" t="b">
        <f>IF(OR(B5880=0,'Input and Summary Results'!E5462=0),FALSE,'Input and Summary Results'!$E5462)</f>
        <v>0</v>
      </c>
      <c r="E5880" t="b">
        <f t="shared" si="305"/>
        <v>0</v>
      </c>
      <c r="F5880" t="b">
        <f t="shared" si="306"/>
        <v>0</v>
      </c>
      <c r="G5880" t="b">
        <f>IF('Input and Summary Results'!$J$4="yes",IF(C5880=FALSE,FALSE,IF('Data Transformation'!E5880&lt;$R$10,E5880,$R$10)),IF(C5880=FALSE,FALSE,IF(C5880&lt;$R$10,C5880,$R$10)))</f>
        <v>0</v>
      </c>
      <c r="H5880" t="b">
        <f>IF('Input and Summary Results'!$J$4="yes",'Data Transformation'!F5880,'Data Transformation'!D5880)</f>
        <v>0</v>
      </c>
      <c r="I5880" t="str">
        <f t="shared" si="304"/>
        <v/>
      </c>
    </row>
    <row r="5881" spans="2:9" x14ac:dyDescent="0.25">
      <c r="B5881" t="b">
        <f>IF('Input and Summary Results'!D5463=0,FALSE,'Input and Summary Results'!$B5463)</f>
        <v>0</v>
      </c>
      <c r="C5881" t="b">
        <f>IF(OR(B5881=0,'Input and Summary Results'!D5463=0,'Input and Summary Results'!D5463=""),FALSE,'Input and Summary Results'!$D5463)</f>
        <v>0</v>
      </c>
      <c r="D5881" t="b">
        <f>IF(OR(B5881=0,'Input and Summary Results'!E5463=0),FALSE,'Input and Summary Results'!$E5463)</f>
        <v>0</v>
      </c>
      <c r="E5881" t="b">
        <f t="shared" si="305"/>
        <v>0</v>
      </c>
      <c r="F5881" t="b">
        <f t="shared" si="306"/>
        <v>0</v>
      </c>
      <c r="G5881" t="b">
        <f>IF('Input and Summary Results'!$J$4="yes",IF(C5881=FALSE,FALSE,IF('Data Transformation'!E5881&lt;$R$10,E5881,$R$10)),IF(C5881=FALSE,FALSE,IF(C5881&lt;$R$10,C5881,$R$10)))</f>
        <v>0</v>
      </c>
      <c r="H5881" t="b">
        <f>IF('Input and Summary Results'!$J$4="yes",'Data Transformation'!F5881,'Data Transformation'!D5881)</f>
        <v>0</v>
      </c>
      <c r="I5881" t="str">
        <f t="shared" si="304"/>
        <v/>
      </c>
    </row>
    <row r="5882" spans="2:9" x14ac:dyDescent="0.25">
      <c r="B5882" t="b">
        <f>IF('Input and Summary Results'!D5464=0,FALSE,'Input and Summary Results'!$B5464)</f>
        <v>0</v>
      </c>
      <c r="C5882" t="b">
        <f>IF(OR(B5882=0,'Input and Summary Results'!D5464=0,'Input and Summary Results'!D5464=""),FALSE,'Input and Summary Results'!$D5464)</f>
        <v>0</v>
      </c>
      <c r="D5882" t="b">
        <f>IF(OR(B5882=0,'Input and Summary Results'!E5464=0),FALSE,'Input and Summary Results'!$E5464)</f>
        <v>0</v>
      </c>
      <c r="E5882" t="b">
        <f t="shared" si="305"/>
        <v>0</v>
      </c>
      <c r="F5882" t="b">
        <f t="shared" si="306"/>
        <v>0</v>
      </c>
      <c r="G5882" t="b">
        <f>IF('Input and Summary Results'!$J$4="yes",IF(C5882=FALSE,FALSE,IF('Data Transformation'!E5882&lt;$R$10,E5882,$R$10)),IF(C5882=FALSE,FALSE,IF(C5882&lt;$R$10,C5882,$R$10)))</f>
        <v>0</v>
      </c>
      <c r="H5882" t="b">
        <f>IF('Input and Summary Results'!$J$4="yes",'Data Transformation'!F5882,'Data Transformation'!D5882)</f>
        <v>0</v>
      </c>
      <c r="I5882" t="str">
        <f t="shared" si="304"/>
        <v/>
      </c>
    </row>
    <row r="5883" spans="2:9" x14ac:dyDescent="0.25">
      <c r="B5883" t="b">
        <f>IF('Input and Summary Results'!D5465=0,FALSE,'Input and Summary Results'!$B5465)</f>
        <v>0</v>
      </c>
      <c r="C5883" t="b">
        <f>IF(OR(B5883=0,'Input and Summary Results'!D5465=0,'Input and Summary Results'!D5465=""),FALSE,'Input and Summary Results'!$D5465)</f>
        <v>0</v>
      </c>
      <c r="D5883" t="b">
        <f>IF(OR(B5883=0,'Input and Summary Results'!E5465=0),FALSE,'Input and Summary Results'!$E5465)</f>
        <v>0</v>
      </c>
      <c r="E5883" t="b">
        <f t="shared" si="305"/>
        <v>0</v>
      </c>
      <c r="F5883" t="b">
        <f t="shared" si="306"/>
        <v>0</v>
      </c>
      <c r="G5883" t="b">
        <f>IF('Input and Summary Results'!$J$4="yes",IF(C5883=FALSE,FALSE,IF('Data Transformation'!E5883&lt;$R$10,E5883,$R$10)),IF(C5883=FALSE,FALSE,IF(C5883&lt;$R$10,C5883,$R$10)))</f>
        <v>0</v>
      </c>
      <c r="H5883" t="b">
        <f>IF('Input and Summary Results'!$J$4="yes",'Data Transformation'!F5883,'Data Transformation'!D5883)</f>
        <v>0</v>
      </c>
      <c r="I5883" t="str">
        <f t="shared" si="304"/>
        <v/>
      </c>
    </row>
    <row r="5884" spans="2:9" x14ac:dyDescent="0.25">
      <c r="B5884" t="b">
        <f>IF('Input and Summary Results'!D5466=0,FALSE,'Input and Summary Results'!$B5466)</f>
        <v>0</v>
      </c>
      <c r="C5884" t="b">
        <f>IF(OR(B5884=0,'Input and Summary Results'!D5466=0,'Input and Summary Results'!D5466=""),FALSE,'Input and Summary Results'!$D5466)</f>
        <v>0</v>
      </c>
      <c r="D5884" t="b">
        <f>IF(OR(B5884=0,'Input and Summary Results'!E5466=0),FALSE,'Input and Summary Results'!$E5466)</f>
        <v>0</v>
      </c>
      <c r="E5884" t="b">
        <f t="shared" si="305"/>
        <v>0</v>
      </c>
      <c r="F5884" t="b">
        <f t="shared" si="306"/>
        <v>0</v>
      </c>
      <c r="G5884" t="b">
        <f>IF('Input and Summary Results'!$J$4="yes",IF(C5884=FALSE,FALSE,IF('Data Transformation'!E5884&lt;$R$10,E5884,$R$10)),IF(C5884=FALSE,FALSE,IF(C5884&lt;$R$10,C5884,$R$10)))</f>
        <v>0</v>
      </c>
      <c r="H5884" t="b">
        <f>IF('Input and Summary Results'!$J$4="yes",'Data Transformation'!F5884,'Data Transformation'!D5884)</f>
        <v>0</v>
      </c>
      <c r="I5884" t="str">
        <f t="shared" si="304"/>
        <v/>
      </c>
    </row>
    <row r="5885" spans="2:9" x14ac:dyDescent="0.25">
      <c r="B5885" t="b">
        <f>IF('Input and Summary Results'!D5467=0,FALSE,'Input and Summary Results'!$B5467)</f>
        <v>0</v>
      </c>
      <c r="C5885" t="b">
        <f>IF(OR(B5885=0,'Input and Summary Results'!D5467=0,'Input and Summary Results'!D5467=""),FALSE,'Input and Summary Results'!$D5467)</f>
        <v>0</v>
      </c>
      <c r="D5885" t="b">
        <f>IF(OR(B5885=0,'Input and Summary Results'!E5467=0),FALSE,'Input and Summary Results'!$E5467)</f>
        <v>0</v>
      </c>
      <c r="E5885" t="b">
        <f t="shared" si="305"/>
        <v>0</v>
      </c>
      <c r="F5885" t="b">
        <f t="shared" si="306"/>
        <v>0</v>
      </c>
      <c r="G5885" t="b">
        <f>IF('Input and Summary Results'!$J$4="yes",IF(C5885=FALSE,FALSE,IF('Data Transformation'!E5885&lt;$R$10,E5885,$R$10)),IF(C5885=FALSE,FALSE,IF(C5885&lt;$R$10,C5885,$R$10)))</f>
        <v>0</v>
      </c>
      <c r="H5885" t="b">
        <f>IF('Input and Summary Results'!$J$4="yes",'Data Transformation'!F5885,'Data Transformation'!D5885)</f>
        <v>0</v>
      </c>
      <c r="I5885" t="str">
        <f t="shared" si="304"/>
        <v/>
      </c>
    </row>
    <row r="5886" spans="2:9" x14ac:dyDescent="0.25">
      <c r="B5886" t="b">
        <f>IF('Input and Summary Results'!D5468=0,FALSE,'Input and Summary Results'!$B5468)</f>
        <v>0</v>
      </c>
      <c r="C5886" t="b">
        <f>IF(OR(B5886=0,'Input and Summary Results'!D5468=0,'Input and Summary Results'!D5468=""),FALSE,'Input and Summary Results'!$D5468)</f>
        <v>0</v>
      </c>
      <c r="D5886" t="b">
        <f>IF(OR(B5886=0,'Input and Summary Results'!E5468=0),FALSE,'Input and Summary Results'!$E5468)</f>
        <v>0</v>
      </c>
      <c r="E5886" t="b">
        <f t="shared" si="305"/>
        <v>0</v>
      </c>
      <c r="F5886" t="b">
        <f t="shared" si="306"/>
        <v>0</v>
      </c>
      <c r="G5886" t="b">
        <f>IF('Input and Summary Results'!$J$4="yes",IF(C5886=FALSE,FALSE,IF('Data Transformation'!E5886&lt;$R$10,E5886,$R$10)),IF(C5886=FALSE,FALSE,IF(C5886&lt;$R$10,C5886,$R$10)))</f>
        <v>0</v>
      </c>
      <c r="H5886" t="b">
        <f>IF('Input and Summary Results'!$J$4="yes",'Data Transformation'!F5886,'Data Transformation'!D5886)</f>
        <v>0</v>
      </c>
      <c r="I5886" t="str">
        <f t="shared" si="304"/>
        <v/>
      </c>
    </row>
    <row r="5887" spans="2:9" x14ac:dyDescent="0.25">
      <c r="B5887" t="b">
        <f>IF('Input and Summary Results'!D5469=0,FALSE,'Input and Summary Results'!$B5469)</f>
        <v>0</v>
      </c>
      <c r="C5887" t="b">
        <f>IF(OR(B5887=0,'Input and Summary Results'!D5469=0,'Input and Summary Results'!D5469=""),FALSE,'Input and Summary Results'!$D5469)</f>
        <v>0</v>
      </c>
      <c r="D5887" t="b">
        <f>IF(OR(B5887=0,'Input and Summary Results'!E5469=0),FALSE,'Input and Summary Results'!$E5469)</f>
        <v>0</v>
      </c>
      <c r="E5887" t="b">
        <f t="shared" si="305"/>
        <v>0</v>
      </c>
      <c r="F5887" t="b">
        <f t="shared" si="306"/>
        <v>0</v>
      </c>
      <c r="G5887" t="b">
        <f>IF('Input and Summary Results'!$J$4="yes",IF(C5887=FALSE,FALSE,IF('Data Transformation'!E5887&lt;$R$10,E5887,$R$10)),IF(C5887=FALSE,FALSE,IF(C5887&lt;$R$10,C5887,$R$10)))</f>
        <v>0</v>
      </c>
      <c r="H5887" t="b">
        <f>IF('Input and Summary Results'!$J$4="yes",'Data Transformation'!F5887,'Data Transformation'!D5887)</f>
        <v>0</v>
      </c>
      <c r="I5887" t="str">
        <f t="shared" si="304"/>
        <v/>
      </c>
    </row>
    <row r="5888" spans="2:9" x14ac:dyDescent="0.25">
      <c r="B5888" t="b">
        <f>IF('Input and Summary Results'!D5470=0,FALSE,'Input and Summary Results'!$B5470)</f>
        <v>0</v>
      </c>
      <c r="C5888" t="b">
        <f>IF(OR(B5888=0,'Input and Summary Results'!D5470=0,'Input and Summary Results'!D5470=""),FALSE,'Input and Summary Results'!$D5470)</f>
        <v>0</v>
      </c>
      <c r="D5888" t="b">
        <f>IF(OR(B5888=0,'Input and Summary Results'!E5470=0),FALSE,'Input and Summary Results'!$E5470)</f>
        <v>0</v>
      </c>
      <c r="E5888" t="b">
        <f t="shared" si="305"/>
        <v>0</v>
      </c>
      <c r="F5888" t="b">
        <f t="shared" si="306"/>
        <v>0</v>
      </c>
      <c r="G5888" t="b">
        <f>IF('Input and Summary Results'!$J$4="yes",IF(C5888=FALSE,FALSE,IF('Data Transformation'!E5888&lt;$R$10,E5888,$R$10)),IF(C5888=FALSE,FALSE,IF(C5888&lt;$R$10,C5888,$R$10)))</f>
        <v>0</v>
      </c>
      <c r="H5888" t="b">
        <f>IF('Input and Summary Results'!$J$4="yes",'Data Transformation'!F5888,'Data Transformation'!D5888)</f>
        <v>0</v>
      </c>
      <c r="I5888" t="str">
        <f t="shared" si="304"/>
        <v/>
      </c>
    </row>
    <row r="5889" spans="2:9" x14ac:dyDescent="0.25">
      <c r="B5889" t="b">
        <f>IF('Input and Summary Results'!D5471=0,FALSE,'Input and Summary Results'!$B5471)</f>
        <v>0</v>
      </c>
      <c r="C5889" t="b">
        <f>IF(OR(B5889=0,'Input and Summary Results'!D5471=0,'Input and Summary Results'!D5471=""),FALSE,'Input and Summary Results'!$D5471)</f>
        <v>0</v>
      </c>
      <c r="D5889" t="b">
        <f>IF(OR(B5889=0,'Input and Summary Results'!E5471=0),FALSE,'Input and Summary Results'!$E5471)</f>
        <v>0</v>
      </c>
      <c r="E5889" t="b">
        <f t="shared" si="305"/>
        <v>0</v>
      </c>
      <c r="F5889" t="b">
        <f t="shared" si="306"/>
        <v>0</v>
      </c>
      <c r="G5889" t="b">
        <f>IF('Input and Summary Results'!$J$4="yes",IF(C5889=FALSE,FALSE,IF('Data Transformation'!E5889&lt;$R$10,E5889,$R$10)),IF(C5889=FALSE,FALSE,IF(C5889&lt;$R$10,C5889,$R$10)))</f>
        <v>0</v>
      </c>
      <c r="H5889" t="b">
        <f>IF('Input and Summary Results'!$J$4="yes",'Data Transformation'!F5889,'Data Transformation'!D5889)</f>
        <v>0</v>
      </c>
      <c r="I5889" t="str">
        <f t="shared" si="304"/>
        <v/>
      </c>
    </row>
    <row r="5890" spans="2:9" x14ac:dyDescent="0.25">
      <c r="B5890" t="b">
        <f>IF('Input and Summary Results'!D5472=0,FALSE,'Input and Summary Results'!$B5472)</f>
        <v>0</v>
      </c>
      <c r="C5890" t="b">
        <f>IF(OR(B5890=0,'Input and Summary Results'!D5472=0,'Input and Summary Results'!D5472=""),FALSE,'Input and Summary Results'!$D5472)</f>
        <v>0</v>
      </c>
      <c r="D5890" t="b">
        <f>IF(OR(B5890=0,'Input and Summary Results'!E5472=0),FALSE,'Input and Summary Results'!$E5472)</f>
        <v>0</v>
      </c>
      <c r="E5890" t="b">
        <f t="shared" si="305"/>
        <v>0</v>
      </c>
      <c r="F5890" t="b">
        <f t="shared" si="306"/>
        <v>0</v>
      </c>
      <c r="G5890" t="b">
        <f>IF('Input and Summary Results'!$J$4="yes",IF(C5890=FALSE,FALSE,IF('Data Transformation'!E5890&lt;$R$10,E5890,$R$10)),IF(C5890=FALSE,FALSE,IF(C5890&lt;$R$10,C5890,$R$10)))</f>
        <v>0</v>
      </c>
      <c r="H5890" t="b">
        <f>IF('Input and Summary Results'!$J$4="yes",'Data Transformation'!F5890,'Data Transformation'!D5890)</f>
        <v>0</v>
      </c>
      <c r="I5890" t="str">
        <f t="shared" si="304"/>
        <v/>
      </c>
    </row>
    <row r="5891" spans="2:9" x14ac:dyDescent="0.25">
      <c r="B5891" t="b">
        <f>IF('Input and Summary Results'!D5473=0,FALSE,'Input and Summary Results'!$B5473)</f>
        <v>0</v>
      </c>
      <c r="C5891" t="b">
        <f>IF(OR(B5891=0,'Input and Summary Results'!D5473=0,'Input and Summary Results'!D5473=""),FALSE,'Input and Summary Results'!$D5473)</f>
        <v>0</v>
      </c>
      <c r="D5891" t="b">
        <f>IF(OR(B5891=0,'Input and Summary Results'!E5473=0),FALSE,'Input and Summary Results'!$E5473)</f>
        <v>0</v>
      </c>
      <c r="E5891" t="b">
        <f t="shared" si="305"/>
        <v>0</v>
      </c>
      <c r="F5891" t="b">
        <f t="shared" si="306"/>
        <v>0</v>
      </c>
      <c r="G5891" t="b">
        <f>IF('Input and Summary Results'!$J$4="yes",IF(C5891=FALSE,FALSE,IF('Data Transformation'!E5891&lt;$R$10,E5891,$R$10)),IF(C5891=FALSE,FALSE,IF(C5891&lt;$R$10,C5891,$R$10)))</f>
        <v>0</v>
      </c>
      <c r="H5891" t="b">
        <f>IF('Input and Summary Results'!$J$4="yes",'Data Transformation'!F5891,'Data Transformation'!D5891)</f>
        <v>0</v>
      </c>
      <c r="I5891" t="str">
        <f t="shared" si="304"/>
        <v/>
      </c>
    </row>
    <row r="5892" spans="2:9" x14ac:dyDescent="0.25">
      <c r="B5892" t="b">
        <f>IF('Input and Summary Results'!D5474=0,FALSE,'Input and Summary Results'!$B5474)</f>
        <v>0</v>
      </c>
      <c r="C5892" t="b">
        <f>IF(OR(B5892=0,'Input and Summary Results'!D5474=0,'Input and Summary Results'!D5474=""),FALSE,'Input and Summary Results'!$D5474)</f>
        <v>0</v>
      </c>
      <c r="D5892" t="b">
        <f>IF(OR(B5892=0,'Input and Summary Results'!E5474=0),FALSE,'Input and Summary Results'!$E5474)</f>
        <v>0</v>
      </c>
      <c r="E5892" t="b">
        <f t="shared" si="305"/>
        <v>0</v>
      </c>
      <c r="F5892" t="b">
        <f t="shared" si="306"/>
        <v>0</v>
      </c>
      <c r="G5892" t="b">
        <f>IF('Input and Summary Results'!$J$4="yes",IF(C5892=FALSE,FALSE,IF('Data Transformation'!E5892&lt;$R$10,E5892,$R$10)),IF(C5892=FALSE,FALSE,IF(C5892&lt;$R$10,C5892,$R$10)))</f>
        <v>0</v>
      </c>
      <c r="H5892" t="b">
        <f>IF('Input and Summary Results'!$J$4="yes",'Data Transformation'!F5892,'Data Transformation'!D5892)</f>
        <v>0</v>
      </c>
      <c r="I5892" t="str">
        <f t="shared" si="304"/>
        <v/>
      </c>
    </row>
    <row r="5893" spans="2:9" x14ac:dyDescent="0.25">
      <c r="B5893" t="b">
        <f>IF('Input and Summary Results'!D5475=0,FALSE,'Input and Summary Results'!$B5475)</f>
        <v>0</v>
      </c>
      <c r="C5893" t="b">
        <f>IF(OR(B5893=0,'Input and Summary Results'!D5475=0,'Input and Summary Results'!D5475=""),FALSE,'Input and Summary Results'!$D5475)</f>
        <v>0</v>
      </c>
      <c r="D5893" t="b">
        <f>IF(OR(B5893=0,'Input and Summary Results'!E5475=0),FALSE,'Input and Summary Results'!$E5475)</f>
        <v>0</v>
      </c>
      <c r="E5893" t="b">
        <f t="shared" si="305"/>
        <v>0</v>
      </c>
      <c r="F5893" t="b">
        <f t="shared" si="306"/>
        <v>0</v>
      </c>
      <c r="G5893" t="b">
        <f>IF('Input and Summary Results'!$J$4="yes",IF(C5893=FALSE,FALSE,IF('Data Transformation'!E5893&lt;$R$10,E5893,$R$10)),IF(C5893=FALSE,FALSE,IF(C5893&lt;$R$10,C5893,$R$10)))</f>
        <v>0</v>
      </c>
      <c r="H5893" t="b">
        <f>IF('Input and Summary Results'!$J$4="yes",'Data Transformation'!F5893,'Data Transformation'!D5893)</f>
        <v>0</v>
      </c>
      <c r="I5893" t="str">
        <f t="shared" ref="I5893:I5956" si="307">IF(G5893=FALSE,"",B5893)</f>
        <v/>
      </c>
    </row>
    <row r="5894" spans="2:9" x14ac:dyDescent="0.25">
      <c r="B5894" t="b">
        <f>IF('Input and Summary Results'!D5476=0,FALSE,'Input and Summary Results'!$B5476)</f>
        <v>0</v>
      </c>
      <c r="C5894" t="b">
        <f>IF(OR(B5894=0,'Input and Summary Results'!D5476=0,'Input and Summary Results'!D5476=""),FALSE,'Input and Summary Results'!$D5476)</f>
        <v>0</v>
      </c>
      <c r="D5894" t="b">
        <f>IF(OR(B5894=0,'Input and Summary Results'!E5476=0),FALSE,'Input and Summary Results'!$E5476)</f>
        <v>0</v>
      </c>
      <c r="E5894" t="b">
        <f t="shared" si="305"/>
        <v>0</v>
      </c>
      <c r="F5894" t="b">
        <f t="shared" si="306"/>
        <v>0</v>
      </c>
      <c r="G5894" t="b">
        <f>IF('Input and Summary Results'!$J$4="yes",IF(C5894=FALSE,FALSE,IF('Data Transformation'!E5894&lt;$R$10,E5894,$R$10)),IF(C5894=FALSE,FALSE,IF(C5894&lt;$R$10,C5894,$R$10)))</f>
        <v>0</v>
      </c>
      <c r="H5894" t="b">
        <f>IF('Input and Summary Results'!$J$4="yes",'Data Transformation'!F5894,'Data Transformation'!D5894)</f>
        <v>0</v>
      </c>
      <c r="I5894" t="str">
        <f t="shared" si="307"/>
        <v/>
      </c>
    </row>
    <row r="5895" spans="2:9" x14ac:dyDescent="0.25">
      <c r="B5895" t="b">
        <f>IF('Input and Summary Results'!D5477=0,FALSE,'Input and Summary Results'!$B5477)</f>
        <v>0</v>
      </c>
      <c r="C5895" t="b">
        <f>IF(OR(B5895=0,'Input and Summary Results'!D5477=0,'Input and Summary Results'!D5477=""),FALSE,'Input and Summary Results'!$D5477)</f>
        <v>0</v>
      </c>
      <c r="D5895" t="b">
        <f>IF(OR(B5895=0,'Input and Summary Results'!E5477=0),FALSE,'Input and Summary Results'!$E5477)</f>
        <v>0</v>
      </c>
      <c r="E5895" t="b">
        <f t="shared" si="305"/>
        <v>0</v>
      </c>
      <c r="F5895" t="b">
        <f t="shared" si="306"/>
        <v>0</v>
      </c>
      <c r="G5895" t="b">
        <f>IF('Input and Summary Results'!$J$4="yes",IF(C5895=FALSE,FALSE,IF('Data Transformation'!E5895&lt;$R$10,E5895,$R$10)),IF(C5895=FALSE,FALSE,IF(C5895&lt;$R$10,C5895,$R$10)))</f>
        <v>0</v>
      </c>
      <c r="H5895" t="b">
        <f>IF('Input and Summary Results'!$J$4="yes",'Data Transformation'!F5895,'Data Transformation'!D5895)</f>
        <v>0</v>
      </c>
      <c r="I5895" t="str">
        <f t="shared" si="307"/>
        <v/>
      </c>
    </row>
    <row r="5896" spans="2:9" x14ac:dyDescent="0.25">
      <c r="B5896" t="b">
        <f>IF('Input and Summary Results'!D5478=0,FALSE,'Input and Summary Results'!$B5478)</f>
        <v>0</v>
      </c>
      <c r="C5896" t="b">
        <f>IF(OR(B5896=0,'Input and Summary Results'!D5478=0,'Input and Summary Results'!D5478=""),FALSE,'Input and Summary Results'!$D5478)</f>
        <v>0</v>
      </c>
      <c r="D5896" t="b">
        <f>IF(OR(B5896=0,'Input and Summary Results'!E5478=0),FALSE,'Input and Summary Results'!$E5478)</f>
        <v>0</v>
      </c>
      <c r="E5896" t="b">
        <f t="shared" si="305"/>
        <v>0</v>
      </c>
      <c r="F5896" t="b">
        <f t="shared" si="306"/>
        <v>0</v>
      </c>
      <c r="G5896" t="b">
        <f>IF('Input and Summary Results'!$J$4="yes",IF(C5896=FALSE,FALSE,IF('Data Transformation'!E5896&lt;$R$10,E5896,$R$10)),IF(C5896=FALSE,FALSE,IF(C5896&lt;$R$10,C5896,$R$10)))</f>
        <v>0</v>
      </c>
      <c r="H5896" t="b">
        <f>IF('Input and Summary Results'!$J$4="yes",'Data Transformation'!F5896,'Data Transformation'!D5896)</f>
        <v>0</v>
      </c>
      <c r="I5896" t="str">
        <f t="shared" si="307"/>
        <v/>
      </c>
    </row>
    <row r="5897" spans="2:9" x14ac:dyDescent="0.25">
      <c r="B5897" t="b">
        <f>IF('Input and Summary Results'!D5479=0,FALSE,'Input and Summary Results'!$B5479)</f>
        <v>0</v>
      </c>
      <c r="C5897" t="b">
        <f>IF(OR(B5897=0,'Input and Summary Results'!D5479=0,'Input and Summary Results'!D5479=""),FALSE,'Input and Summary Results'!$D5479)</f>
        <v>0</v>
      </c>
      <c r="D5897" t="b">
        <f>IF(OR(B5897=0,'Input and Summary Results'!E5479=0),FALSE,'Input and Summary Results'!$E5479)</f>
        <v>0</v>
      </c>
      <c r="E5897" t="b">
        <f t="shared" si="305"/>
        <v>0</v>
      </c>
      <c r="F5897" t="b">
        <f t="shared" si="306"/>
        <v>0</v>
      </c>
      <c r="G5897" t="b">
        <f>IF('Input and Summary Results'!$J$4="yes",IF(C5897=FALSE,FALSE,IF('Data Transformation'!E5897&lt;$R$10,E5897,$R$10)),IF(C5897=FALSE,FALSE,IF(C5897&lt;$R$10,C5897,$R$10)))</f>
        <v>0</v>
      </c>
      <c r="H5897" t="b">
        <f>IF('Input and Summary Results'!$J$4="yes",'Data Transformation'!F5897,'Data Transformation'!D5897)</f>
        <v>0</v>
      </c>
      <c r="I5897" t="str">
        <f t="shared" si="307"/>
        <v/>
      </c>
    </row>
    <row r="5898" spans="2:9" x14ac:dyDescent="0.25">
      <c r="B5898" t="b">
        <f>IF('Input and Summary Results'!D5480=0,FALSE,'Input and Summary Results'!$B5480)</f>
        <v>0</v>
      </c>
      <c r="C5898" t="b">
        <f>IF(OR(B5898=0,'Input and Summary Results'!D5480=0,'Input and Summary Results'!D5480=""),FALSE,'Input and Summary Results'!$D5480)</f>
        <v>0</v>
      </c>
      <c r="D5898" t="b">
        <f>IF(OR(B5898=0,'Input and Summary Results'!E5480=0),FALSE,'Input and Summary Results'!$E5480)</f>
        <v>0</v>
      </c>
      <c r="E5898" t="b">
        <f t="shared" si="305"/>
        <v>0</v>
      </c>
      <c r="F5898" t="b">
        <f t="shared" si="306"/>
        <v>0</v>
      </c>
      <c r="G5898" t="b">
        <f>IF('Input and Summary Results'!$J$4="yes",IF(C5898=FALSE,FALSE,IF('Data Transformation'!E5898&lt;$R$10,E5898,$R$10)),IF(C5898=FALSE,FALSE,IF(C5898&lt;$R$10,C5898,$R$10)))</f>
        <v>0</v>
      </c>
      <c r="H5898" t="b">
        <f>IF('Input and Summary Results'!$J$4="yes",'Data Transformation'!F5898,'Data Transformation'!D5898)</f>
        <v>0</v>
      </c>
      <c r="I5898" t="str">
        <f t="shared" si="307"/>
        <v/>
      </c>
    </row>
    <row r="5899" spans="2:9" x14ac:dyDescent="0.25">
      <c r="B5899" t="b">
        <f>IF('Input and Summary Results'!D5481=0,FALSE,'Input and Summary Results'!$B5481)</f>
        <v>0</v>
      </c>
      <c r="C5899" t="b">
        <f>IF(OR(B5899=0,'Input and Summary Results'!D5481=0,'Input and Summary Results'!D5481=""),FALSE,'Input and Summary Results'!$D5481)</f>
        <v>0</v>
      </c>
      <c r="D5899" t="b">
        <f>IF(OR(B5899=0,'Input and Summary Results'!E5481=0),FALSE,'Input and Summary Results'!$E5481)</f>
        <v>0</v>
      </c>
      <c r="E5899" t="b">
        <f t="shared" si="305"/>
        <v>0</v>
      </c>
      <c r="F5899" t="b">
        <f t="shared" si="306"/>
        <v>0</v>
      </c>
      <c r="G5899" t="b">
        <f>IF('Input and Summary Results'!$J$4="yes",IF(C5899=FALSE,FALSE,IF('Data Transformation'!E5899&lt;$R$10,E5899,$R$10)),IF(C5899=FALSE,FALSE,IF(C5899&lt;$R$10,C5899,$R$10)))</f>
        <v>0</v>
      </c>
      <c r="H5899" t="b">
        <f>IF('Input and Summary Results'!$J$4="yes",'Data Transformation'!F5899,'Data Transformation'!D5899)</f>
        <v>0</v>
      </c>
      <c r="I5899" t="str">
        <f t="shared" si="307"/>
        <v/>
      </c>
    </row>
    <row r="5900" spans="2:9" x14ac:dyDescent="0.25">
      <c r="B5900" t="b">
        <f>IF('Input and Summary Results'!D5482=0,FALSE,'Input and Summary Results'!$B5482)</f>
        <v>0</v>
      </c>
      <c r="C5900" t="b">
        <f>IF(OR(B5900=0,'Input and Summary Results'!D5482=0,'Input and Summary Results'!D5482=""),FALSE,'Input and Summary Results'!$D5482)</f>
        <v>0</v>
      </c>
      <c r="D5900" t="b">
        <f>IF(OR(B5900=0,'Input and Summary Results'!E5482=0),FALSE,'Input and Summary Results'!$E5482)</f>
        <v>0</v>
      </c>
      <c r="E5900" t="b">
        <f t="shared" si="305"/>
        <v>0</v>
      </c>
      <c r="F5900" t="b">
        <f t="shared" si="306"/>
        <v>0</v>
      </c>
      <c r="G5900" t="b">
        <f>IF('Input and Summary Results'!$J$4="yes",IF(C5900=FALSE,FALSE,IF('Data Transformation'!E5900&lt;$R$10,E5900,$R$10)),IF(C5900=FALSE,FALSE,IF(C5900&lt;$R$10,C5900,$R$10)))</f>
        <v>0</v>
      </c>
      <c r="H5900" t="b">
        <f>IF('Input and Summary Results'!$J$4="yes",'Data Transformation'!F5900,'Data Transformation'!D5900)</f>
        <v>0</v>
      </c>
      <c r="I5900" t="str">
        <f t="shared" si="307"/>
        <v/>
      </c>
    </row>
    <row r="5901" spans="2:9" x14ac:dyDescent="0.25">
      <c r="B5901" t="b">
        <f>IF('Input and Summary Results'!D5483=0,FALSE,'Input and Summary Results'!$B5483)</f>
        <v>0</v>
      </c>
      <c r="C5901" t="b">
        <f>IF(OR(B5901=0,'Input and Summary Results'!D5483=0,'Input and Summary Results'!D5483=""),FALSE,'Input and Summary Results'!$D5483)</f>
        <v>0</v>
      </c>
      <c r="D5901" t="b">
        <f>IF(OR(B5901=0,'Input and Summary Results'!E5483=0),FALSE,'Input and Summary Results'!$E5483)</f>
        <v>0</v>
      </c>
      <c r="E5901" t="b">
        <f t="shared" si="305"/>
        <v>0</v>
      </c>
      <c r="F5901" t="b">
        <f t="shared" si="306"/>
        <v>0</v>
      </c>
      <c r="G5901" t="b">
        <f>IF('Input and Summary Results'!$J$4="yes",IF(C5901=FALSE,FALSE,IF('Data Transformation'!E5901&lt;$R$10,E5901,$R$10)),IF(C5901=FALSE,FALSE,IF(C5901&lt;$R$10,C5901,$R$10)))</f>
        <v>0</v>
      </c>
      <c r="H5901" t="b">
        <f>IF('Input and Summary Results'!$J$4="yes",'Data Transformation'!F5901,'Data Transformation'!D5901)</f>
        <v>0</v>
      </c>
      <c r="I5901" t="str">
        <f t="shared" si="307"/>
        <v/>
      </c>
    </row>
    <row r="5902" spans="2:9" x14ac:dyDescent="0.25">
      <c r="B5902" t="b">
        <f>IF('Input and Summary Results'!D5484=0,FALSE,'Input and Summary Results'!$B5484)</f>
        <v>0</v>
      </c>
      <c r="C5902" t="b">
        <f>IF(OR(B5902=0,'Input and Summary Results'!D5484=0,'Input and Summary Results'!D5484=""),FALSE,'Input and Summary Results'!$D5484)</f>
        <v>0</v>
      </c>
      <c r="D5902" t="b">
        <f>IF(OR(B5902=0,'Input and Summary Results'!E5484=0),FALSE,'Input and Summary Results'!$E5484)</f>
        <v>0</v>
      </c>
      <c r="E5902" t="b">
        <f t="shared" si="305"/>
        <v>0</v>
      </c>
      <c r="F5902" t="b">
        <f t="shared" si="306"/>
        <v>0</v>
      </c>
      <c r="G5902" t="b">
        <f>IF('Input and Summary Results'!$J$4="yes",IF(C5902=FALSE,FALSE,IF('Data Transformation'!E5902&lt;$R$10,E5902,$R$10)),IF(C5902=FALSE,FALSE,IF(C5902&lt;$R$10,C5902,$R$10)))</f>
        <v>0</v>
      </c>
      <c r="H5902" t="b">
        <f>IF('Input and Summary Results'!$J$4="yes",'Data Transformation'!F5902,'Data Transformation'!D5902)</f>
        <v>0</v>
      </c>
      <c r="I5902" t="str">
        <f t="shared" si="307"/>
        <v/>
      </c>
    </row>
    <row r="5903" spans="2:9" x14ac:dyDescent="0.25">
      <c r="B5903" t="b">
        <f>IF('Input and Summary Results'!D5485=0,FALSE,'Input and Summary Results'!$B5485)</f>
        <v>0</v>
      </c>
      <c r="C5903" t="b">
        <f>IF(OR(B5903=0,'Input and Summary Results'!D5485=0,'Input and Summary Results'!D5485=""),FALSE,'Input and Summary Results'!$D5485)</f>
        <v>0</v>
      </c>
      <c r="D5903" t="b">
        <f>IF(OR(B5903=0,'Input and Summary Results'!E5485=0),FALSE,'Input and Summary Results'!$E5485)</f>
        <v>0</v>
      </c>
      <c r="E5903" t="b">
        <f t="shared" si="305"/>
        <v>0</v>
      </c>
      <c r="F5903" t="b">
        <f t="shared" si="306"/>
        <v>0</v>
      </c>
      <c r="G5903" t="b">
        <f>IF('Input and Summary Results'!$J$4="yes",IF(C5903=FALSE,FALSE,IF('Data Transformation'!E5903&lt;$R$10,E5903,$R$10)),IF(C5903=FALSE,FALSE,IF(C5903&lt;$R$10,C5903,$R$10)))</f>
        <v>0</v>
      </c>
      <c r="H5903" t="b">
        <f>IF('Input and Summary Results'!$J$4="yes",'Data Transformation'!F5903,'Data Transformation'!D5903)</f>
        <v>0</v>
      </c>
      <c r="I5903" t="str">
        <f t="shared" si="307"/>
        <v/>
      </c>
    </row>
    <row r="5904" spans="2:9" x14ac:dyDescent="0.25">
      <c r="B5904" t="b">
        <f>IF('Input and Summary Results'!D5486=0,FALSE,'Input and Summary Results'!$B5486)</f>
        <v>0</v>
      </c>
      <c r="C5904" t="b">
        <f>IF(OR(B5904=0,'Input and Summary Results'!D5486=0,'Input and Summary Results'!D5486=""),FALSE,'Input and Summary Results'!$D5486)</f>
        <v>0</v>
      </c>
      <c r="D5904" t="b">
        <f>IF(OR(B5904=0,'Input and Summary Results'!E5486=0),FALSE,'Input and Summary Results'!$E5486)</f>
        <v>0</v>
      </c>
      <c r="E5904" t="b">
        <f t="shared" si="305"/>
        <v>0</v>
      </c>
      <c r="F5904" t="b">
        <f t="shared" si="306"/>
        <v>0</v>
      </c>
      <c r="G5904" t="b">
        <f>IF('Input and Summary Results'!$J$4="yes",IF(C5904=FALSE,FALSE,IF('Data Transformation'!E5904&lt;$R$10,E5904,$R$10)),IF(C5904=FALSE,FALSE,IF(C5904&lt;$R$10,C5904,$R$10)))</f>
        <v>0</v>
      </c>
      <c r="H5904" t="b">
        <f>IF('Input and Summary Results'!$J$4="yes",'Data Transformation'!F5904,'Data Transformation'!D5904)</f>
        <v>0</v>
      </c>
      <c r="I5904" t="str">
        <f t="shared" si="307"/>
        <v/>
      </c>
    </row>
    <row r="5905" spans="2:9" x14ac:dyDescent="0.25">
      <c r="B5905" t="b">
        <f>IF('Input and Summary Results'!D5487=0,FALSE,'Input and Summary Results'!$B5487)</f>
        <v>0</v>
      </c>
      <c r="C5905" t="b">
        <f>IF(OR(B5905=0,'Input and Summary Results'!D5487=0,'Input and Summary Results'!D5487=""),FALSE,'Input and Summary Results'!$D5487)</f>
        <v>0</v>
      </c>
      <c r="D5905" t="b">
        <f>IF(OR(B5905=0,'Input and Summary Results'!E5487=0),FALSE,'Input and Summary Results'!$E5487)</f>
        <v>0</v>
      </c>
      <c r="E5905" t="b">
        <f t="shared" si="305"/>
        <v>0</v>
      </c>
      <c r="F5905" t="b">
        <f t="shared" si="306"/>
        <v>0</v>
      </c>
      <c r="G5905" t="b">
        <f>IF('Input and Summary Results'!$J$4="yes",IF(C5905=FALSE,FALSE,IF('Data Transformation'!E5905&lt;$R$10,E5905,$R$10)),IF(C5905=FALSE,FALSE,IF(C5905&lt;$R$10,C5905,$R$10)))</f>
        <v>0</v>
      </c>
      <c r="H5905" t="b">
        <f>IF('Input and Summary Results'!$J$4="yes",'Data Transformation'!F5905,'Data Transformation'!D5905)</f>
        <v>0</v>
      </c>
      <c r="I5905" t="str">
        <f t="shared" si="307"/>
        <v/>
      </c>
    </row>
    <row r="5906" spans="2:9" x14ac:dyDescent="0.25">
      <c r="B5906" t="b">
        <f>IF('Input and Summary Results'!D5488=0,FALSE,'Input and Summary Results'!$B5488)</f>
        <v>0</v>
      </c>
      <c r="C5906" t="b">
        <f>IF(OR(B5906=0,'Input and Summary Results'!D5488=0,'Input and Summary Results'!D5488=""),FALSE,'Input and Summary Results'!$D5488)</f>
        <v>0</v>
      </c>
      <c r="D5906" t="b">
        <f>IF(OR(B5906=0,'Input and Summary Results'!E5488=0),FALSE,'Input and Summary Results'!$E5488)</f>
        <v>0</v>
      </c>
      <c r="E5906" t="b">
        <f t="shared" si="305"/>
        <v>0</v>
      </c>
      <c r="F5906" t="b">
        <f t="shared" si="306"/>
        <v>0</v>
      </c>
      <c r="G5906" t="b">
        <f>IF('Input and Summary Results'!$J$4="yes",IF(C5906=FALSE,FALSE,IF('Data Transformation'!E5906&lt;$R$10,E5906,$R$10)),IF(C5906=FALSE,FALSE,IF(C5906&lt;$R$10,C5906,$R$10)))</f>
        <v>0</v>
      </c>
      <c r="H5906" t="b">
        <f>IF('Input and Summary Results'!$J$4="yes",'Data Transformation'!F5906,'Data Transformation'!D5906)</f>
        <v>0</v>
      </c>
      <c r="I5906" t="str">
        <f t="shared" si="307"/>
        <v/>
      </c>
    </row>
    <row r="5907" spans="2:9" x14ac:dyDescent="0.25">
      <c r="B5907" t="b">
        <f>IF('Input and Summary Results'!D5489=0,FALSE,'Input and Summary Results'!$B5489)</f>
        <v>0</v>
      </c>
      <c r="C5907" t="b">
        <f>IF(OR(B5907=0,'Input and Summary Results'!D5489=0,'Input and Summary Results'!D5489=""),FALSE,'Input and Summary Results'!$D5489)</f>
        <v>0</v>
      </c>
      <c r="D5907" t="b">
        <f>IF(OR(B5907=0,'Input and Summary Results'!E5489=0),FALSE,'Input and Summary Results'!$E5489)</f>
        <v>0</v>
      </c>
      <c r="E5907" t="b">
        <f t="shared" si="305"/>
        <v>0</v>
      </c>
      <c r="F5907" t="b">
        <f t="shared" si="306"/>
        <v>0</v>
      </c>
      <c r="G5907" t="b">
        <f>IF('Input and Summary Results'!$J$4="yes",IF(C5907=FALSE,FALSE,IF('Data Transformation'!E5907&lt;$R$10,E5907,$R$10)),IF(C5907=FALSE,FALSE,IF(C5907&lt;$R$10,C5907,$R$10)))</f>
        <v>0</v>
      </c>
      <c r="H5907" t="b">
        <f>IF('Input and Summary Results'!$J$4="yes",'Data Transformation'!F5907,'Data Transformation'!D5907)</f>
        <v>0</v>
      </c>
      <c r="I5907" t="str">
        <f t="shared" si="307"/>
        <v/>
      </c>
    </row>
    <row r="5908" spans="2:9" x14ac:dyDescent="0.25">
      <c r="B5908" t="b">
        <f>IF('Input and Summary Results'!D5490=0,FALSE,'Input and Summary Results'!$B5490)</f>
        <v>0</v>
      </c>
      <c r="C5908" t="b">
        <f>IF(OR(B5908=0,'Input and Summary Results'!D5490=0,'Input and Summary Results'!D5490=""),FALSE,'Input and Summary Results'!$D5490)</f>
        <v>0</v>
      </c>
      <c r="D5908" t="b">
        <f>IF(OR(B5908=0,'Input and Summary Results'!E5490=0),FALSE,'Input and Summary Results'!$E5490)</f>
        <v>0</v>
      </c>
      <c r="E5908" t="b">
        <f t="shared" si="305"/>
        <v>0</v>
      </c>
      <c r="F5908" t="b">
        <f t="shared" si="306"/>
        <v>0</v>
      </c>
      <c r="G5908" t="b">
        <f>IF('Input and Summary Results'!$J$4="yes",IF(C5908=FALSE,FALSE,IF('Data Transformation'!E5908&lt;$R$10,E5908,$R$10)),IF(C5908=FALSE,FALSE,IF(C5908&lt;$R$10,C5908,$R$10)))</f>
        <v>0</v>
      </c>
      <c r="H5908" t="b">
        <f>IF('Input and Summary Results'!$J$4="yes",'Data Transformation'!F5908,'Data Transformation'!D5908)</f>
        <v>0</v>
      </c>
      <c r="I5908" t="str">
        <f t="shared" si="307"/>
        <v/>
      </c>
    </row>
    <row r="5909" spans="2:9" x14ac:dyDescent="0.25">
      <c r="B5909" t="b">
        <f>IF('Input and Summary Results'!D5491=0,FALSE,'Input and Summary Results'!$B5491)</f>
        <v>0</v>
      </c>
      <c r="C5909" t="b">
        <f>IF(OR(B5909=0,'Input and Summary Results'!D5491=0,'Input and Summary Results'!D5491=""),FALSE,'Input and Summary Results'!$D5491)</f>
        <v>0</v>
      </c>
      <c r="D5909" t="b">
        <f>IF(OR(B5909=0,'Input and Summary Results'!E5491=0),FALSE,'Input and Summary Results'!$E5491)</f>
        <v>0</v>
      </c>
      <c r="E5909" t="b">
        <f t="shared" si="305"/>
        <v>0</v>
      </c>
      <c r="F5909" t="b">
        <f t="shared" si="306"/>
        <v>0</v>
      </c>
      <c r="G5909" t="b">
        <f>IF('Input and Summary Results'!$J$4="yes",IF(C5909=FALSE,FALSE,IF('Data Transformation'!E5909&lt;$R$10,E5909,$R$10)),IF(C5909=FALSE,FALSE,IF(C5909&lt;$R$10,C5909,$R$10)))</f>
        <v>0</v>
      </c>
      <c r="H5909" t="b">
        <f>IF('Input and Summary Results'!$J$4="yes",'Data Transformation'!F5909,'Data Transformation'!D5909)</f>
        <v>0</v>
      </c>
      <c r="I5909" t="str">
        <f t="shared" si="307"/>
        <v/>
      </c>
    </row>
    <row r="5910" spans="2:9" x14ac:dyDescent="0.25">
      <c r="B5910" t="b">
        <f>IF('Input and Summary Results'!D5492=0,FALSE,'Input and Summary Results'!$B5492)</f>
        <v>0</v>
      </c>
      <c r="C5910" t="b">
        <f>IF(OR(B5910=0,'Input and Summary Results'!D5492=0,'Input and Summary Results'!D5492=""),FALSE,'Input and Summary Results'!$D5492)</f>
        <v>0</v>
      </c>
      <c r="D5910" t="b">
        <f>IF(OR(B5910=0,'Input and Summary Results'!E5492=0),FALSE,'Input and Summary Results'!$E5492)</f>
        <v>0</v>
      </c>
      <c r="E5910" t="b">
        <f t="shared" si="305"/>
        <v>0</v>
      </c>
      <c r="F5910" t="b">
        <f t="shared" si="306"/>
        <v>0</v>
      </c>
      <c r="G5910" t="b">
        <f>IF('Input and Summary Results'!$J$4="yes",IF(C5910=FALSE,FALSE,IF('Data Transformation'!E5910&lt;$R$10,E5910,$R$10)),IF(C5910=FALSE,FALSE,IF(C5910&lt;$R$10,C5910,$R$10)))</f>
        <v>0</v>
      </c>
      <c r="H5910" t="b">
        <f>IF('Input and Summary Results'!$J$4="yes",'Data Transformation'!F5910,'Data Transformation'!D5910)</f>
        <v>0</v>
      </c>
      <c r="I5910" t="str">
        <f t="shared" si="307"/>
        <v/>
      </c>
    </row>
    <row r="5911" spans="2:9" x14ac:dyDescent="0.25">
      <c r="B5911" t="b">
        <f>IF('Input and Summary Results'!D5493=0,FALSE,'Input and Summary Results'!$B5493)</f>
        <v>0</v>
      </c>
      <c r="C5911" t="b">
        <f>IF(OR(B5911=0,'Input and Summary Results'!D5493=0,'Input and Summary Results'!D5493=""),FALSE,'Input and Summary Results'!$D5493)</f>
        <v>0</v>
      </c>
      <c r="D5911" t="b">
        <f>IF(OR(B5911=0,'Input and Summary Results'!E5493=0),FALSE,'Input and Summary Results'!$E5493)</f>
        <v>0</v>
      </c>
      <c r="E5911" t="b">
        <f t="shared" si="305"/>
        <v>0</v>
      </c>
      <c r="F5911" t="b">
        <f t="shared" si="306"/>
        <v>0</v>
      </c>
      <c r="G5911" t="b">
        <f>IF('Input and Summary Results'!$J$4="yes",IF(C5911=FALSE,FALSE,IF('Data Transformation'!E5911&lt;$R$10,E5911,$R$10)),IF(C5911=FALSE,FALSE,IF(C5911&lt;$R$10,C5911,$R$10)))</f>
        <v>0</v>
      </c>
      <c r="H5911" t="b">
        <f>IF('Input and Summary Results'!$J$4="yes",'Data Transformation'!F5911,'Data Transformation'!D5911)</f>
        <v>0</v>
      </c>
      <c r="I5911" t="str">
        <f t="shared" si="307"/>
        <v/>
      </c>
    </row>
    <row r="5912" spans="2:9" x14ac:dyDescent="0.25">
      <c r="B5912" t="b">
        <f>IF('Input and Summary Results'!D5494=0,FALSE,'Input and Summary Results'!$B5494)</f>
        <v>0</v>
      </c>
      <c r="C5912" t="b">
        <f>IF(OR(B5912=0,'Input and Summary Results'!D5494=0,'Input and Summary Results'!D5494=""),FALSE,'Input and Summary Results'!$D5494)</f>
        <v>0</v>
      </c>
      <c r="D5912" t="b">
        <f>IF(OR(B5912=0,'Input and Summary Results'!E5494=0),FALSE,'Input and Summary Results'!$E5494)</f>
        <v>0</v>
      </c>
      <c r="E5912" t="b">
        <f t="shared" si="305"/>
        <v>0</v>
      </c>
      <c r="F5912" t="b">
        <f t="shared" si="306"/>
        <v>0</v>
      </c>
      <c r="G5912" t="b">
        <f>IF('Input and Summary Results'!$J$4="yes",IF(C5912=FALSE,FALSE,IF('Data Transformation'!E5912&lt;$R$10,E5912,$R$10)),IF(C5912=FALSE,FALSE,IF(C5912&lt;$R$10,C5912,$R$10)))</f>
        <v>0</v>
      </c>
      <c r="H5912" t="b">
        <f>IF('Input and Summary Results'!$J$4="yes",'Data Transformation'!F5912,'Data Transformation'!D5912)</f>
        <v>0</v>
      </c>
      <c r="I5912" t="str">
        <f t="shared" si="307"/>
        <v/>
      </c>
    </row>
    <row r="5913" spans="2:9" x14ac:dyDescent="0.25">
      <c r="B5913" t="b">
        <f>IF('Input and Summary Results'!D5495=0,FALSE,'Input and Summary Results'!$B5495)</f>
        <v>0</v>
      </c>
      <c r="C5913" t="b">
        <f>IF(OR(B5913=0,'Input and Summary Results'!D5495=0,'Input and Summary Results'!D5495=""),FALSE,'Input and Summary Results'!$D5495)</f>
        <v>0</v>
      </c>
      <c r="D5913" t="b">
        <f>IF(OR(B5913=0,'Input and Summary Results'!E5495=0),FALSE,'Input and Summary Results'!$E5495)</f>
        <v>0</v>
      </c>
      <c r="E5913" t="b">
        <f t="shared" si="305"/>
        <v>0</v>
      </c>
      <c r="F5913" t="b">
        <f t="shared" si="306"/>
        <v>0</v>
      </c>
      <c r="G5913" t="b">
        <f>IF('Input and Summary Results'!$J$4="yes",IF(C5913=FALSE,FALSE,IF('Data Transformation'!E5913&lt;$R$10,E5913,$R$10)),IF(C5913=FALSE,FALSE,IF(C5913&lt;$R$10,C5913,$R$10)))</f>
        <v>0</v>
      </c>
      <c r="H5913" t="b">
        <f>IF('Input and Summary Results'!$J$4="yes",'Data Transformation'!F5913,'Data Transformation'!D5913)</f>
        <v>0</v>
      </c>
      <c r="I5913" t="str">
        <f t="shared" si="307"/>
        <v/>
      </c>
    </row>
    <row r="5914" spans="2:9" x14ac:dyDescent="0.25">
      <c r="B5914" t="b">
        <f>IF('Input and Summary Results'!D5496=0,FALSE,'Input and Summary Results'!$B5496)</f>
        <v>0</v>
      </c>
      <c r="C5914" t="b">
        <f>IF(OR(B5914=0,'Input and Summary Results'!D5496=0,'Input and Summary Results'!D5496=""),FALSE,'Input and Summary Results'!$D5496)</f>
        <v>0</v>
      </c>
      <c r="D5914" t="b">
        <f>IF(OR(B5914=0,'Input and Summary Results'!E5496=0),FALSE,'Input and Summary Results'!$E5496)</f>
        <v>0</v>
      </c>
      <c r="E5914" t="b">
        <f t="shared" si="305"/>
        <v>0</v>
      </c>
      <c r="F5914" t="b">
        <f t="shared" si="306"/>
        <v>0</v>
      </c>
      <c r="G5914" t="b">
        <f>IF('Input and Summary Results'!$J$4="yes",IF(C5914=FALSE,FALSE,IF('Data Transformation'!E5914&lt;$R$10,E5914,$R$10)),IF(C5914=FALSE,FALSE,IF(C5914&lt;$R$10,C5914,$R$10)))</f>
        <v>0</v>
      </c>
      <c r="H5914" t="b">
        <f>IF('Input and Summary Results'!$J$4="yes",'Data Transformation'!F5914,'Data Transformation'!D5914)</f>
        <v>0</v>
      </c>
      <c r="I5914" t="str">
        <f t="shared" si="307"/>
        <v/>
      </c>
    </row>
    <row r="5915" spans="2:9" x14ac:dyDescent="0.25">
      <c r="B5915" t="b">
        <f>IF('Input and Summary Results'!D5497=0,FALSE,'Input and Summary Results'!$B5497)</f>
        <v>0</v>
      </c>
      <c r="C5915" t="b">
        <f>IF(OR(B5915=0,'Input and Summary Results'!D5497=0,'Input and Summary Results'!D5497=""),FALSE,'Input and Summary Results'!$D5497)</f>
        <v>0</v>
      </c>
      <c r="D5915" t="b">
        <f>IF(OR(B5915=0,'Input and Summary Results'!E5497=0),FALSE,'Input and Summary Results'!$E5497)</f>
        <v>0</v>
      </c>
      <c r="E5915" t="b">
        <f t="shared" si="305"/>
        <v>0</v>
      </c>
      <c r="F5915" t="b">
        <f t="shared" si="306"/>
        <v>0</v>
      </c>
      <c r="G5915" t="b">
        <f>IF('Input and Summary Results'!$J$4="yes",IF(C5915=FALSE,FALSE,IF('Data Transformation'!E5915&lt;$R$10,E5915,$R$10)),IF(C5915=FALSE,FALSE,IF(C5915&lt;$R$10,C5915,$R$10)))</f>
        <v>0</v>
      </c>
      <c r="H5915" t="b">
        <f>IF('Input and Summary Results'!$J$4="yes",'Data Transformation'!F5915,'Data Transformation'!D5915)</f>
        <v>0</v>
      </c>
      <c r="I5915" t="str">
        <f t="shared" si="307"/>
        <v/>
      </c>
    </row>
    <row r="5916" spans="2:9" x14ac:dyDescent="0.25">
      <c r="B5916" t="b">
        <f>IF('Input and Summary Results'!D5498=0,FALSE,'Input and Summary Results'!$B5498)</f>
        <v>0</v>
      </c>
      <c r="C5916" t="b">
        <f>IF(OR(B5916=0,'Input and Summary Results'!D5498=0,'Input and Summary Results'!D5498=""),FALSE,'Input and Summary Results'!$D5498)</f>
        <v>0</v>
      </c>
      <c r="D5916" t="b">
        <f>IF(OR(B5916=0,'Input and Summary Results'!E5498=0),FALSE,'Input and Summary Results'!$E5498)</f>
        <v>0</v>
      </c>
      <c r="E5916" t="b">
        <f t="shared" si="305"/>
        <v>0</v>
      </c>
      <c r="F5916" t="b">
        <f t="shared" si="306"/>
        <v>0</v>
      </c>
      <c r="G5916" t="b">
        <f>IF('Input and Summary Results'!$J$4="yes",IF(C5916=FALSE,FALSE,IF('Data Transformation'!E5916&lt;$R$10,E5916,$R$10)),IF(C5916=FALSE,FALSE,IF(C5916&lt;$R$10,C5916,$R$10)))</f>
        <v>0</v>
      </c>
      <c r="H5916" t="b">
        <f>IF('Input and Summary Results'!$J$4="yes",'Data Transformation'!F5916,'Data Transformation'!D5916)</f>
        <v>0</v>
      </c>
      <c r="I5916" t="str">
        <f t="shared" si="307"/>
        <v/>
      </c>
    </row>
    <row r="5917" spans="2:9" x14ac:dyDescent="0.25">
      <c r="B5917" t="b">
        <f>IF('Input and Summary Results'!D5499=0,FALSE,'Input and Summary Results'!$B5499)</f>
        <v>0</v>
      </c>
      <c r="C5917" t="b">
        <f>IF(OR(B5917=0,'Input and Summary Results'!D5499=0,'Input and Summary Results'!D5499=""),FALSE,'Input and Summary Results'!$D5499)</f>
        <v>0</v>
      </c>
      <c r="D5917" t="b">
        <f>IF(OR(B5917=0,'Input and Summary Results'!E5499=0),FALSE,'Input and Summary Results'!$E5499)</f>
        <v>0</v>
      </c>
      <c r="E5917" t="b">
        <f t="shared" si="305"/>
        <v>0</v>
      </c>
      <c r="F5917" t="b">
        <f t="shared" si="306"/>
        <v>0</v>
      </c>
      <c r="G5917" t="b">
        <f>IF('Input and Summary Results'!$J$4="yes",IF(C5917=FALSE,FALSE,IF('Data Transformation'!E5917&lt;$R$10,E5917,$R$10)),IF(C5917=FALSE,FALSE,IF(C5917&lt;$R$10,C5917,$R$10)))</f>
        <v>0</v>
      </c>
      <c r="H5917" t="b">
        <f>IF('Input and Summary Results'!$J$4="yes",'Data Transformation'!F5917,'Data Transformation'!D5917)</f>
        <v>0</v>
      </c>
      <c r="I5917" t="str">
        <f t="shared" si="307"/>
        <v/>
      </c>
    </row>
    <row r="5918" spans="2:9" x14ac:dyDescent="0.25">
      <c r="B5918" t="b">
        <f>IF('Input and Summary Results'!D5500=0,FALSE,'Input and Summary Results'!$B5500)</f>
        <v>0</v>
      </c>
      <c r="C5918" t="b">
        <f>IF(OR(B5918=0,'Input and Summary Results'!D5500=0,'Input and Summary Results'!D5500=""),FALSE,'Input and Summary Results'!$D5500)</f>
        <v>0</v>
      </c>
      <c r="D5918" t="b">
        <f>IF(OR(B5918=0,'Input and Summary Results'!E5500=0),FALSE,'Input and Summary Results'!$E5500)</f>
        <v>0</v>
      </c>
      <c r="E5918" t="b">
        <f t="shared" si="305"/>
        <v>0</v>
      </c>
      <c r="F5918" t="b">
        <f t="shared" si="306"/>
        <v>0</v>
      </c>
      <c r="G5918" t="b">
        <f>IF('Input and Summary Results'!$J$4="yes",IF(C5918=FALSE,FALSE,IF('Data Transformation'!E5918&lt;$R$10,E5918,$R$10)),IF(C5918=FALSE,FALSE,IF(C5918&lt;$R$10,C5918,$R$10)))</f>
        <v>0</v>
      </c>
      <c r="H5918" t="b">
        <f>IF('Input and Summary Results'!$J$4="yes",'Data Transformation'!F5918,'Data Transformation'!D5918)</f>
        <v>0</v>
      </c>
      <c r="I5918" t="str">
        <f t="shared" si="307"/>
        <v/>
      </c>
    </row>
    <row r="5919" spans="2:9" x14ac:dyDescent="0.25">
      <c r="B5919" t="b">
        <f>IF('Input and Summary Results'!D5501=0,FALSE,'Input and Summary Results'!$B5501)</f>
        <v>0</v>
      </c>
      <c r="C5919" t="b">
        <f>IF(OR(B5919=0,'Input and Summary Results'!D5501=0,'Input and Summary Results'!D5501=""),FALSE,'Input and Summary Results'!$D5501)</f>
        <v>0</v>
      </c>
      <c r="D5919" t="b">
        <f>IF(OR(B5919=0,'Input and Summary Results'!E5501=0),FALSE,'Input and Summary Results'!$E5501)</f>
        <v>0</v>
      </c>
      <c r="E5919" t="b">
        <f t="shared" si="305"/>
        <v>0</v>
      </c>
      <c r="F5919" t="b">
        <f t="shared" si="306"/>
        <v>0</v>
      </c>
      <c r="G5919" t="b">
        <f>IF('Input and Summary Results'!$J$4="yes",IF(C5919=FALSE,FALSE,IF('Data Transformation'!E5919&lt;$R$10,E5919,$R$10)),IF(C5919=FALSE,FALSE,IF(C5919&lt;$R$10,C5919,$R$10)))</f>
        <v>0</v>
      </c>
      <c r="H5919" t="b">
        <f>IF('Input and Summary Results'!$J$4="yes",'Data Transformation'!F5919,'Data Transformation'!D5919)</f>
        <v>0</v>
      </c>
      <c r="I5919" t="str">
        <f t="shared" si="307"/>
        <v/>
      </c>
    </row>
    <row r="5920" spans="2:9" x14ac:dyDescent="0.25">
      <c r="B5920" t="b">
        <f>IF('Input and Summary Results'!D5502=0,FALSE,'Input and Summary Results'!$B5502)</f>
        <v>0</v>
      </c>
      <c r="C5920" t="b">
        <f>IF(OR(B5920=0,'Input and Summary Results'!D5502=0,'Input and Summary Results'!D5502=""),FALSE,'Input and Summary Results'!$D5502)</f>
        <v>0</v>
      </c>
      <c r="D5920" t="b">
        <f>IF(OR(B5920=0,'Input and Summary Results'!E5502=0),FALSE,'Input and Summary Results'!$E5502)</f>
        <v>0</v>
      </c>
      <c r="E5920" t="b">
        <f t="shared" si="305"/>
        <v>0</v>
      </c>
      <c r="F5920" t="b">
        <f t="shared" si="306"/>
        <v>0</v>
      </c>
      <c r="G5920" t="b">
        <f>IF('Input and Summary Results'!$J$4="yes",IF(C5920=FALSE,FALSE,IF('Data Transformation'!E5920&lt;$R$10,E5920,$R$10)),IF(C5920=FALSE,FALSE,IF(C5920&lt;$R$10,C5920,$R$10)))</f>
        <v>0</v>
      </c>
      <c r="H5920" t="b">
        <f>IF('Input and Summary Results'!$J$4="yes",'Data Transformation'!F5920,'Data Transformation'!D5920)</f>
        <v>0</v>
      </c>
      <c r="I5920" t="str">
        <f t="shared" si="307"/>
        <v/>
      </c>
    </row>
    <row r="5921" spans="2:9" x14ac:dyDescent="0.25">
      <c r="B5921" t="b">
        <f>IF('Input and Summary Results'!D5503=0,FALSE,'Input and Summary Results'!$B5503)</f>
        <v>0</v>
      </c>
      <c r="C5921" t="b">
        <f>IF(OR(B5921=0,'Input and Summary Results'!D5503=0,'Input and Summary Results'!D5503=""),FALSE,'Input and Summary Results'!$D5503)</f>
        <v>0</v>
      </c>
      <c r="D5921" t="b">
        <f>IF(OR(B5921=0,'Input and Summary Results'!E5503=0),FALSE,'Input and Summary Results'!$E5503)</f>
        <v>0</v>
      </c>
      <c r="E5921" t="b">
        <f t="shared" si="305"/>
        <v>0</v>
      </c>
      <c r="F5921" t="b">
        <f t="shared" si="306"/>
        <v>0</v>
      </c>
      <c r="G5921" t="b">
        <f>IF('Input and Summary Results'!$J$4="yes",IF(C5921=FALSE,FALSE,IF('Data Transformation'!E5921&lt;$R$10,E5921,$R$10)),IF(C5921=FALSE,FALSE,IF(C5921&lt;$R$10,C5921,$R$10)))</f>
        <v>0</v>
      </c>
      <c r="H5921" t="b">
        <f>IF('Input and Summary Results'!$J$4="yes",'Data Transformation'!F5921,'Data Transformation'!D5921)</f>
        <v>0</v>
      </c>
      <c r="I5921" t="str">
        <f t="shared" si="307"/>
        <v/>
      </c>
    </row>
    <row r="5922" spans="2:9" x14ac:dyDescent="0.25">
      <c r="B5922" t="b">
        <f>IF('Input and Summary Results'!D5504=0,FALSE,'Input and Summary Results'!$B5504)</f>
        <v>0</v>
      </c>
      <c r="C5922" t="b">
        <f>IF(OR(B5922=0,'Input and Summary Results'!D5504=0,'Input and Summary Results'!D5504=""),FALSE,'Input and Summary Results'!$D5504)</f>
        <v>0</v>
      </c>
      <c r="D5922" t="b">
        <f>IF(OR(B5922=0,'Input and Summary Results'!E5504=0),FALSE,'Input and Summary Results'!$E5504)</f>
        <v>0</v>
      </c>
      <c r="E5922" t="b">
        <f t="shared" si="305"/>
        <v>0</v>
      </c>
      <c r="F5922" t="b">
        <f t="shared" si="306"/>
        <v>0</v>
      </c>
      <c r="G5922" t="b">
        <f>IF('Input and Summary Results'!$J$4="yes",IF(C5922=FALSE,FALSE,IF('Data Transformation'!E5922&lt;$R$10,E5922,$R$10)),IF(C5922=FALSE,FALSE,IF(C5922&lt;$R$10,C5922,$R$10)))</f>
        <v>0</v>
      </c>
      <c r="H5922" t="b">
        <f>IF('Input and Summary Results'!$J$4="yes",'Data Transformation'!F5922,'Data Transformation'!D5922)</f>
        <v>0</v>
      </c>
      <c r="I5922" t="str">
        <f t="shared" si="307"/>
        <v/>
      </c>
    </row>
    <row r="5923" spans="2:9" x14ac:dyDescent="0.25">
      <c r="B5923" t="b">
        <f>IF('Input and Summary Results'!D5505=0,FALSE,'Input and Summary Results'!$B5505)</f>
        <v>0</v>
      </c>
      <c r="C5923" t="b">
        <f>IF(OR(B5923=0,'Input and Summary Results'!D5505=0,'Input and Summary Results'!D5505=""),FALSE,'Input and Summary Results'!$D5505)</f>
        <v>0</v>
      </c>
      <c r="D5923" t="b">
        <f>IF(OR(B5923=0,'Input and Summary Results'!E5505=0),FALSE,'Input and Summary Results'!$E5505)</f>
        <v>0</v>
      </c>
      <c r="E5923" t="b">
        <f t="shared" si="305"/>
        <v>0</v>
      </c>
      <c r="F5923" t="b">
        <f t="shared" si="306"/>
        <v>0</v>
      </c>
      <c r="G5923" t="b">
        <f>IF('Input and Summary Results'!$J$4="yes",IF(C5923=FALSE,FALSE,IF('Data Transformation'!E5923&lt;$R$10,E5923,$R$10)),IF(C5923=FALSE,FALSE,IF(C5923&lt;$R$10,C5923,$R$10)))</f>
        <v>0</v>
      </c>
      <c r="H5923" t="b">
        <f>IF('Input and Summary Results'!$J$4="yes",'Data Transformation'!F5923,'Data Transformation'!D5923)</f>
        <v>0</v>
      </c>
      <c r="I5923" t="str">
        <f t="shared" si="307"/>
        <v/>
      </c>
    </row>
    <row r="5924" spans="2:9" x14ac:dyDescent="0.25">
      <c r="B5924" t="b">
        <f>IF('Input and Summary Results'!D5506=0,FALSE,'Input and Summary Results'!$B5506)</f>
        <v>0</v>
      </c>
      <c r="C5924" t="b">
        <f>IF(OR(B5924=0,'Input and Summary Results'!D5506=0,'Input and Summary Results'!D5506=""),FALSE,'Input and Summary Results'!$D5506)</f>
        <v>0</v>
      </c>
      <c r="D5924" t="b">
        <f>IF(OR(B5924=0,'Input and Summary Results'!E5506=0),FALSE,'Input and Summary Results'!$E5506)</f>
        <v>0</v>
      </c>
      <c r="E5924" t="b">
        <f t="shared" si="305"/>
        <v>0</v>
      </c>
      <c r="F5924" t="b">
        <f t="shared" si="306"/>
        <v>0</v>
      </c>
      <c r="G5924" t="b">
        <f>IF('Input and Summary Results'!$J$4="yes",IF(C5924=FALSE,FALSE,IF('Data Transformation'!E5924&lt;$R$10,E5924,$R$10)),IF(C5924=FALSE,FALSE,IF(C5924&lt;$R$10,C5924,$R$10)))</f>
        <v>0</v>
      </c>
      <c r="H5924" t="b">
        <f>IF('Input and Summary Results'!$J$4="yes",'Data Transformation'!F5924,'Data Transformation'!D5924)</f>
        <v>0</v>
      </c>
      <c r="I5924" t="str">
        <f t="shared" si="307"/>
        <v/>
      </c>
    </row>
    <row r="5925" spans="2:9" x14ac:dyDescent="0.25">
      <c r="B5925" t="b">
        <f>IF('Input and Summary Results'!D5507=0,FALSE,'Input and Summary Results'!$B5507)</f>
        <v>0</v>
      </c>
      <c r="C5925" t="b">
        <f>IF(OR(B5925=0,'Input and Summary Results'!D5507=0,'Input and Summary Results'!D5507=""),FALSE,'Input and Summary Results'!$D5507)</f>
        <v>0</v>
      </c>
      <c r="D5925" t="b">
        <f>IF(OR(B5925=0,'Input and Summary Results'!E5507=0),FALSE,'Input and Summary Results'!$E5507)</f>
        <v>0</v>
      </c>
      <c r="E5925" t="b">
        <f t="shared" si="305"/>
        <v>0</v>
      </c>
      <c r="F5925" t="b">
        <f t="shared" si="306"/>
        <v>0</v>
      </c>
      <c r="G5925" t="b">
        <f>IF('Input and Summary Results'!$J$4="yes",IF(C5925=FALSE,FALSE,IF('Data Transformation'!E5925&lt;$R$10,E5925,$R$10)),IF(C5925=FALSE,FALSE,IF(C5925&lt;$R$10,C5925,$R$10)))</f>
        <v>0</v>
      </c>
      <c r="H5925" t="b">
        <f>IF('Input and Summary Results'!$J$4="yes",'Data Transformation'!F5925,'Data Transformation'!D5925)</f>
        <v>0</v>
      </c>
      <c r="I5925" t="str">
        <f t="shared" si="307"/>
        <v/>
      </c>
    </row>
    <row r="5926" spans="2:9" x14ac:dyDescent="0.25">
      <c r="B5926" t="b">
        <f>IF('Input and Summary Results'!D5508=0,FALSE,'Input and Summary Results'!$B5508)</f>
        <v>0</v>
      </c>
      <c r="C5926" t="b">
        <f>IF(OR(B5926=0,'Input and Summary Results'!D5508=0,'Input and Summary Results'!D5508=""),FALSE,'Input and Summary Results'!$D5508)</f>
        <v>0</v>
      </c>
      <c r="D5926" t="b">
        <f>IF(OR(B5926=0,'Input and Summary Results'!E5508=0),FALSE,'Input and Summary Results'!$E5508)</f>
        <v>0</v>
      </c>
      <c r="E5926" t="b">
        <f t="shared" si="305"/>
        <v>0</v>
      </c>
      <c r="F5926" t="b">
        <f t="shared" si="306"/>
        <v>0</v>
      </c>
      <c r="G5926" t="b">
        <f>IF('Input and Summary Results'!$J$4="yes",IF(C5926=FALSE,FALSE,IF('Data Transformation'!E5926&lt;$R$10,E5926,$R$10)),IF(C5926=FALSE,FALSE,IF(C5926&lt;$R$10,C5926,$R$10)))</f>
        <v>0</v>
      </c>
      <c r="H5926" t="b">
        <f>IF('Input and Summary Results'!$J$4="yes",'Data Transformation'!F5926,'Data Transformation'!D5926)</f>
        <v>0</v>
      </c>
      <c r="I5926" t="str">
        <f t="shared" si="307"/>
        <v/>
      </c>
    </row>
    <row r="5927" spans="2:9" x14ac:dyDescent="0.25">
      <c r="B5927" t="b">
        <f>IF('Input and Summary Results'!D5509=0,FALSE,'Input and Summary Results'!$B5509)</f>
        <v>0</v>
      </c>
      <c r="C5927" t="b">
        <f>IF(OR(B5927=0,'Input and Summary Results'!D5509=0,'Input and Summary Results'!D5509=""),FALSE,'Input and Summary Results'!$D5509)</f>
        <v>0</v>
      </c>
      <c r="D5927" t="b">
        <f>IF(OR(B5927=0,'Input and Summary Results'!E5509=0),FALSE,'Input and Summary Results'!$E5509)</f>
        <v>0</v>
      </c>
      <c r="E5927" t="b">
        <f t="shared" si="305"/>
        <v>0</v>
      </c>
      <c r="F5927" t="b">
        <f t="shared" si="306"/>
        <v>0</v>
      </c>
      <c r="G5927" t="b">
        <f>IF('Input and Summary Results'!$J$4="yes",IF(C5927=FALSE,FALSE,IF('Data Transformation'!E5927&lt;$R$10,E5927,$R$10)),IF(C5927=FALSE,FALSE,IF(C5927&lt;$R$10,C5927,$R$10)))</f>
        <v>0</v>
      </c>
      <c r="H5927" t="b">
        <f>IF('Input and Summary Results'!$J$4="yes",'Data Transformation'!F5927,'Data Transformation'!D5927)</f>
        <v>0</v>
      </c>
      <c r="I5927" t="str">
        <f t="shared" si="307"/>
        <v/>
      </c>
    </row>
    <row r="5928" spans="2:9" x14ac:dyDescent="0.25">
      <c r="B5928" t="b">
        <f>IF('Input and Summary Results'!D5510=0,FALSE,'Input and Summary Results'!$B5510)</f>
        <v>0</v>
      </c>
      <c r="C5928" t="b">
        <f>IF(OR(B5928=0,'Input and Summary Results'!D5510=0,'Input and Summary Results'!D5510=""),FALSE,'Input and Summary Results'!$D5510)</f>
        <v>0</v>
      </c>
      <c r="D5928" t="b">
        <f>IF(OR(B5928=0,'Input and Summary Results'!E5510=0),FALSE,'Input and Summary Results'!$E5510)</f>
        <v>0</v>
      </c>
      <c r="E5928" t="b">
        <f t="shared" si="305"/>
        <v>0</v>
      </c>
      <c r="F5928" t="b">
        <f t="shared" si="306"/>
        <v>0</v>
      </c>
      <c r="G5928" t="b">
        <f>IF('Input and Summary Results'!$J$4="yes",IF(C5928=FALSE,FALSE,IF('Data Transformation'!E5928&lt;$R$10,E5928,$R$10)),IF(C5928=FALSE,FALSE,IF(C5928&lt;$R$10,C5928,$R$10)))</f>
        <v>0</v>
      </c>
      <c r="H5928" t="b">
        <f>IF('Input and Summary Results'!$J$4="yes",'Data Transformation'!F5928,'Data Transformation'!D5928)</f>
        <v>0</v>
      </c>
      <c r="I5928" t="str">
        <f t="shared" si="307"/>
        <v/>
      </c>
    </row>
    <row r="5929" spans="2:9" x14ac:dyDescent="0.25">
      <c r="B5929" t="b">
        <f>IF('Input and Summary Results'!D5511=0,FALSE,'Input and Summary Results'!$B5511)</f>
        <v>0</v>
      </c>
      <c r="C5929" t="b">
        <f>IF(OR(B5929=0,'Input and Summary Results'!D5511=0,'Input and Summary Results'!D5511=""),FALSE,'Input and Summary Results'!$D5511)</f>
        <v>0</v>
      </c>
      <c r="D5929" t="b">
        <f>IF(OR(B5929=0,'Input and Summary Results'!E5511=0),FALSE,'Input and Summary Results'!$E5511)</f>
        <v>0</v>
      </c>
      <c r="E5929" t="b">
        <f t="shared" si="305"/>
        <v>0</v>
      </c>
      <c r="F5929" t="b">
        <f t="shared" si="306"/>
        <v>0</v>
      </c>
      <c r="G5929" t="b">
        <f>IF('Input and Summary Results'!$J$4="yes",IF(C5929=FALSE,FALSE,IF('Data Transformation'!E5929&lt;$R$10,E5929,$R$10)),IF(C5929=FALSE,FALSE,IF(C5929&lt;$R$10,C5929,$R$10)))</f>
        <v>0</v>
      </c>
      <c r="H5929" t="b">
        <f>IF('Input and Summary Results'!$J$4="yes",'Data Transformation'!F5929,'Data Transformation'!D5929)</f>
        <v>0</v>
      </c>
      <c r="I5929" t="str">
        <f t="shared" si="307"/>
        <v/>
      </c>
    </row>
    <row r="5930" spans="2:9" x14ac:dyDescent="0.25">
      <c r="B5930" t="b">
        <f>IF('Input and Summary Results'!D5512=0,FALSE,'Input and Summary Results'!$B5512)</f>
        <v>0</v>
      </c>
      <c r="C5930" t="b">
        <f>IF(OR(B5930=0,'Input and Summary Results'!D5512=0,'Input and Summary Results'!D5512=""),FALSE,'Input and Summary Results'!$D5512)</f>
        <v>0</v>
      </c>
      <c r="D5930" t="b">
        <f>IF(OR(B5930=0,'Input and Summary Results'!E5512=0),FALSE,'Input and Summary Results'!$E5512)</f>
        <v>0</v>
      </c>
      <c r="E5930" t="b">
        <f t="shared" ref="E5930:E5993" si="308">IF(C5930=FALSE,FALSE,LOG10(C5930))</f>
        <v>0</v>
      </c>
      <c r="F5930" t="b">
        <f t="shared" ref="F5930:F5993" si="309">IF(D5930=FALSE, FALSE,0.434*D5930/C5930)</f>
        <v>0</v>
      </c>
      <c r="G5930" t="b">
        <f>IF('Input and Summary Results'!$J$4="yes",IF(C5930=FALSE,FALSE,IF('Data Transformation'!E5930&lt;$R$10,E5930,$R$10)),IF(C5930=FALSE,FALSE,IF(C5930&lt;$R$10,C5930,$R$10)))</f>
        <v>0</v>
      </c>
      <c r="H5930" t="b">
        <f>IF('Input and Summary Results'!$J$4="yes",'Data Transformation'!F5930,'Data Transformation'!D5930)</f>
        <v>0</v>
      </c>
      <c r="I5930" t="str">
        <f t="shared" si="307"/>
        <v/>
      </c>
    </row>
    <row r="5931" spans="2:9" x14ac:dyDescent="0.25">
      <c r="B5931" t="b">
        <f>IF('Input and Summary Results'!D5513=0,FALSE,'Input and Summary Results'!$B5513)</f>
        <v>0</v>
      </c>
      <c r="C5931" t="b">
        <f>IF(OR(B5931=0,'Input and Summary Results'!D5513=0,'Input and Summary Results'!D5513=""),FALSE,'Input and Summary Results'!$D5513)</f>
        <v>0</v>
      </c>
      <c r="D5931" t="b">
        <f>IF(OR(B5931=0,'Input and Summary Results'!E5513=0),FALSE,'Input and Summary Results'!$E5513)</f>
        <v>0</v>
      </c>
      <c r="E5931" t="b">
        <f t="shared" si="308"/>
        <v>0</v>
      </c>
      <c r="F5931" t="b">
        <f t="shared" si="309"/>
        <v>0</v>
      </c>
      <c r="G5931" t="b">
        <f>IF('Input and Summary Results'!$J$4="yes",IF(C5931=FALSE,FALSE,IF('Data Transformation'!E5931&lt;$R$10,E5931,$R$10)),IF(C5931=FALSE,FALSE,IF(C5931&lt;$R$10,C5931,$R$10)))</f>
        <v>0</v>
      </c>
      <c r="H5931" t="b">
        <f>IF('Input and Summary Results'!$J$4="yes",'Data Transformation'!F5931,'Data Transformation'!D5931)</f>
        <v>0</v>
      </c>
      <c r="I5931" t="str">
        <f t="shared" si="307"/>
        <v/>
      </c>
    </row>
    <row r="5932" spans="2:9" x14ac:dyDescent="0.25">
      <c r="B5932" t="b">
        <f>IF('Input and Summary Results'!D5514=0,FALSE,'Input and Summary Results'!$B5514)</f>
        <v>0</v>
      </c>
      <c r="C5932" t="b">
        <f>IF(OR(B5932=0,'Input and Summary Results'!D5514=0,'Input and Summary Results'!D5514=""),FALSE,'Input and Summary Results'!$D5514)</f>
        <v>0</v>
      </c>
      <c r="D5932" t="b">
        <f>IF(OR(B5932=0,'Input and Summary Results'!E5514=0),FALSE,'Input and Summary Results'!$E5514)</f>
        <v>0</v>
      </c>
      <c r="E5932" t="b">
        <f t="shared" si="308"/>
        <v>0</v>
      </c>
      <c r="F5932" t="b">
        <f t="shared" si="309"/>
        <v>0</v>
      </c>
      <c r="G5932" t="b">
        <f>IF('Input and Summary Results'!$J$4="yes",IF(C5932=FALSE,FALSE,IF('Data Transformation'!E5932&lt;$R$10,E5932,$R$10)),IF(C5932=FALSE,FALSE,IF(C5932&lt;$R$10,C5932,$R$10)))</f>
        <v>0</v>
      </c>
      <c r="H5932" t="b">
        <f>IF('Input and Summary Results'!$J$4="yes",'Data Transformation'!F5932,'Data Transformation'!D5932)</f>
        <v>0</v>
      </c>
      <c r="I5932" t="str">
        <f t="shared" si="307"/>
        <v/>
      </c>
    </row>
    <row r="5933" spans="2:9" x14ac:dyDescent="0.25">
      <c r="B5933" t="b">
        <f>IF('Input and Summary Results'!D5515=0,FALSE,'Input and Summary Results'!$B5515)</f>
        <v>0</v>
      </c>
      <c r="C5933" t="b">
        <f>IF(OR(B5933=0,'Input and Summary Results'!D5515=0,'Input and Summary Results'!D5515=""),FALSE,'Input and Summary Results'!$D5515)</f>
        <v>0</v>
      </c>
      <c r="D5933" t="b">
        <f>IF(OR(B5933=0,'Input and Summary Results'!E5515=0),FALSE,'Input and Summary Results'!$E5515)</f>
        <v>0</v>
      </c>
      <c r="E5933" t="b">
        <f t="shared" si="308"/>
        <v>0</v>
      </c>
      <c r="F5933" t="b">
        <f t="shared" si="309"/>
        <v>0</v>
      </c>
      <c r="G5933" t="b">
        <f>IF('Input and Summary Results'!$J$4="yes",IF(C5933=FALSE,FALSE,IF('Data Transformation'!E5933&lt;$R$10,E5933,$R$10)),IF(C5933=FALSE,FALSE,IF(C5933&lt;$R$10,C5933,$R$10)))</f>
        <v>0</v>
      </c>
      <c r="H5933" t="b">
        <f>IF('Input and Summary Results'!$J$4="yes",'Data Transformation'!F5933,'Data Transformation'!D5933)</f>
        <v>0</v>
      </c>
      <c r="I5933" t="str">
        <f t="shared" si="307"/>
        <v/>
      </c>
    </row>
    <row r="5934" spans="2:9" x14ac:dyDescent="0.25">
      <c r="B5934" t="b">
        <f>IF('Input and Summary Results'!D5516=0,FALSE,'Input and Summary Results'!$B5516)</f>
        <v>0</v>
      </c>
      <c r="C5934" t="b">
        <f>IF(OR(B5934=0,'Input and Summary Results'!D5516=0,'Input and Summary Results'!D5516=""),FALSE,'Input and Summary Results'!$D5516)</f>
        <v>0</v>
      </c>
      <c r="D5934" t="b">
        <f>IF(OR(B5934=0,'Input and Summary Results'!E5516=0),FALSE,'Input and Summary Results'!$E5516)</f>
        <v>0</v>
      </c>
      <c r="E5934" t="b">
        <f t="shared" si="308"/>
        <v>0</v>
      </c>
      <c r="F5934" t="b">
        <f t="shared" si="309"/>
        <v>0</v>
      </c>
      <c r="G5934" t="b">
        <f>IF('Input and Summary Results'!$J$4="yes",IF(C5934=FALSE,FALSE,IF('Data Transformation'!E5934&lt;$R$10,E5934,$R$10)),IF(C5934=FALSE,FALSE,IF(C5934&lt;$R$10,C5934,$R$10)))</f>
        <v>0</v>
      </c>
      <c r="H5934" t="b">
        <f>IF('Input and Summary Results'!$J$4="yes",'Data Transformation'!F5934,'Data Transformation'!D5934)</f>
        <v>0</v>
      </c>
      <c r="I5934" t="str">
        <f t="shared" si="307"/>
        <v/>
      </c>
    </row>
    <row r="5935" spans="2:9" x14ac:dyDescent="0.25">
      <c r="B5935" t="b">
        <f>IF('Input and Summary Results'!D5517=0,FALSE,'Input and Summary Results'!$B5517)</f>
        <v>0</v>
      </c>
      <c r="C5935" t="b">
        <f>IF(OR(B5935=0,'Input and Summary Results'!D5517=0,'Input and Summary Results'!D5517=""),FALSE,'Input and Summary Results'!$D5517)</f>
        <v>0</v>
      </c>
      <c r="D5935" t="b">
        <f>IF(OR(B5935=0,'Input and Summary Results'!E5517=0),FALSE,'Input and Summary Results'!$E5517)</f>
        <v>0</v>
      </c>
      <c r="E5935" t="b">
        <f t="shared" si="308"/>
        <v>0</v>
      </c>
      <c r="F5935" t="b">
        <f t="shared" si="309"/>
        <v>0</v>
      </c>
      <c r="G5935" t="b">
        <f>IF('Input and Summary Results'!$J$4="yes",IF(C5935=FALSE,FALSE,IF('Data Transformation'!E5935&lt;$R$10,E5935,$R$10)),IF(C5935=FALSE,FALSE,IF(C5935&lt;$R$10,C5935,$R$10)))</f>
        <v>0</v>
      </c>
      <c r="H5935" t="b">
        <f>IF('Input and Summary Results'!$J$4="yes",'Data Transformation'!F5935,'Data Transformation'!D5935)</f>
        <v>0</v>
      </c>
      <c r="I5935" t="str">
        <f t="shared" si="307"/>
        <v/>
      </c>
    </row>
    <row r="5936" spans="2:9" x14ac:dyDescent="0.25">
      <c r="B5936" t="b">
        <f>IF('Input and Summary Results'!D5518=0,FALSE,'Input and Summary Results'!$B5518)</f>
        <v>0</v>
      </c>
      <c r="C5936" t="b">
        <f>IF(OR(B5936=0,'Input and Summary Results'!D5518=0,'Input and Summary Results'!D5518=""),FALSE,'Input and Summary Results'!$D5518)</f>
        <v>0</v>
      </c>
      <c r="D5936" t="b">
        <f>IF(OR(B5936=0,'Input and Summary Results'!E5518=0),FALSE,'Input and Summary Results'!$E5518)</f>
        <v>0</v>
      </c>
      <c r="E5936" t="b">
        <f t="shared" si="308"/>
        <v>0</v>
      </c>
      <c r="F5936" t="b">
        <f t="shared" si="309"/>
        <v>0</v>
      </c>
      <c r="G5936" t="b">
        <f>IF('Input and Summary Results'!$J$4="yes",IF(C5936=FALSE,FALSE,IF('Data Transformation'!E5936&lt;$R$10,E5936,$R$10)),IF(C5936=FALSE,FALSE,IF(C5936&lt;$R$10,C5936,$R$10)))</f>
        <v>0</v>
      </c>
      <c r="H5936" t="b">
        <f>IF('Input and Summary Results'!$J$4="yes",'Data Transformation'!F5936,'Data Transformation'!D5936)</f>
        <v>0</v>
      </c>
      <c r="I5936" t="str">
        <f t="shared" si="307"/>
        <v/>
      </c>
    </row>
    <row r="5937" spans="2:9" x14ac:dyDescent="0.25">
      <c r="B5937" t="b">
        <f>IF('Input and Summary Results'!D5519=0,FALSE,'Input and Summary Results'!$B5519)</f>
        <v>0</v>
      </c>
      <c r="C5937" t="b">
        <f>IF(OR(B5937=0,'Input and Summary Results'!D5519=0,'Input and Summary Results'!D5519=""),FALSE,'Input and Summary Results'!$D5519)</f>
        <v>0</v>
      </c>
      <c r="D5937" t="b">
        <f>IF(OR(B5937=0,'Input and Summary Results'!E5519=0),FALSE,'Input and Summary Results'!$E5519)</f>
        <v>0</v>
      </c>
      <c r="E5937" t="b">
        <f t="shared" si="308"/>
        <v>0</v>
      </c>
      <c r="F5937" t="b">
        <f t="shared" si="309"/>
        <v>0</v>
      </c>
      <c r="G5937" t="b">
        <f>IF('Input and Summary Results'!$J$4="yes",IF(C5937=FALSE,FALSE,IF('Data Transformation'!E5937&lt;$R$10,E5937,$R$10)),IF(C5937=FALSE,FALSE,IF(C5937&lt;$R$10,C5937,$R$10)))</f>
        <v>0</v>
      </c>
      <c r="H5937" t="b">
        <f>IF('Input and Summary Results'!$J$4="yes",'Data Transformation'!F5937,'Data Transformation'!D5937)</f>
        <v>0</v>
      </c>
      <c r="I5937" t="str">
        <f t="shared" si="307"/>
        <v/>
      </c>
    </row>
    <row r="5938" spans="2:9" x14ac:dyDescent="0.25">
      <c r="B5938" t="b">
        <f>IF('Input and Summary Results'!D5520=0,FALSE,'Input and Summary Results'!$B5520)</f>
        <v>0</v>
      </c>
      <c r="C5938" t="b">
        <f>IF(OR(B5938=0,'Input and Summary Results'!D5520=0,'Input and Summary Results'!D5520=""),FALSE,'Input and Summary Results'!$D5520)</f>
        <v>0</v>
      </c>
      <c r="D5938" t="b">
        <f>IF(OR(B5938=0,'Input and Summary Results'!E5520=0),FALSE,'Input and Summary Results'!$E5520)</f>
        <v>0</v>
      </c>
      <c r="E5938" t="b">
        <f t="shared" si="308"/>
        <v>0</v>
      </c>
      <c r="F5938" t="b">
        <f t="shared" si="309"/>
        <v>0</v>
      </c>
      <c r="G5938" t="b">
        <f>IF('Input and Summary Results'!$J$4="yes",IF(C5938=FALSE,FALSE,IF('Data Transformation'!E5938&lt;$R$10,E5938,$R$10)),IF(C5938=FALSE,FALSE,IF(C5938&lt;$R$10,C5938,$R$10)))</f>
        <v>0</v>
      </c>
      <c r="H5938" t="b">
        <f>IF('Input and Summary Results'!$J$4="yes",'Data Transformation'!F5938,'Data Transformation'!D5938)</f>
        <v>0</v>
      </c>
      <c r="I5938" t="str">
        <f t="shared" si="307"/>
        <v/>
      </c>
    </row>
    <row r="5939" spans="2:9" x14ac:dyDescent="0.25">
      <c r="B5939" t="b">
        <f>IF('Input and Summary Results'!D5521=0,FALSE,'Input and Summary Results'!$B5521)</f>
        <v>0</v>
      </c>
      <c r="C5939" t="b">
        <f>IF(OR(B5939=0,'Input and Summary Results'!D5521=0,'Input and Summary Results'!D5521=""),FALSE,'Input and Summary Results'!$D5521)</f>
        <v>0</v>
      </c>
      <c r="D5939" t="b">
        <f>IF(OR(B5939=0,'Input and Summary Results'!E5521=0),FALSE,'Input and Summary Results'!$E5521)</f>
        <v>0</v>
      </c>
      <c r="E5939" t="b">
        <f t="shared" si="308"/>
        <v>0</v>
      </c>
      <c r="F5939" t="b">
        <f t="shared" si="309"/>
        <v>0</v>
      </c>
      <c r="G5939" t="b">
        <f>IF('Input and Summary Results'!$J$4="yes",IF(C5939=FALSE,FALSE,IF('Data Transformation'!E5939&lt;$R$10,E5939,$R$10)),IF(C5939=FALSE,FALSE,IF(C5939&lt;$R$10,C5939,$R$10)))</f>
        <v>0</v>
      </c>
      <c r="H5939" t="b">
        <f>IF('Input and Summary Results'!$J$4="yes",'Data Transformation'!F5939,'Data Transformation'!D5939)</f>
        <v>0</v>
      </c>
      <c r="I5939" t="str">
        <f t="shared" si="307"/>
        <v/>
      </c>
    </row>
    <row r="5940" spans="2:9" x14ac:dyDescent="0.25">
      <c r="B5940" t="b">
        <f>IF('Input and Summary Results'!D5522=0,FALSE,'Input and Summary Results'!$B5522)</f>
        <v>0</v>
      </c>
      <c r="C5940" t="b">
        <f>IF(OR(B5940=0,'Input and Summary Results'!D5522=0,'Input and Summary Results'!D5522=""),FALSE,'Input and Summary Results'!$D5522)</f>
        <v>0</v>
      </c>
      <c r="D5940" t="b">
        <f>IF(OR(B5940=0,'Input and Summary Results'!E5522=0),FALSE,'Input and Summary Results'!$E5522)</f>
        <v>0</v>
      </c>
      <c r="E5940" t="b">
        <f t="shared" si="308"/>
        <v>0</v>
      </c>
      <c r="F5940" t="b">
        <f t="shared" si="309"/>
        <v>0</v>
      </c>
      <c r="G5940" t="b">
        <f>IF('Input and Summary Results'!$J$4="yes",IF(C5940=FALSE,FALSE,IF('Data Transformation'!E5940&lt;$R$10,E5940,$R$10)),IF(C5940=FALSE,FALSE,IF(C5940&lt;$R$10,C5940,$R$10)))</f>
        <v>0</v>
      </c>
      <c r="H5940" t="b">
        <f>IF('Input and Summary Results'!$J$4="yes",'Data Transformation'!F5940,'Data Transformation'!D5940)</f>
        <v>0</v>
      </c>
      <c r="I5940" t="str">
        <f t="shared" si="307"/>
        <v/>
      </c>
    </row>
    <row r="5941" spans="2:9" x14ac:dyDescent="0.25">
      <c r="B5941" t="b">
        <f>IF('Input and Summary Results'!D5523=0,FALSE,'Input and Summary Results'!$B5523)</f>
        <v>0</v>
      </c>
      <c r="C5941" t="b">
        <f>IF(OR(B5941=0,'Input and Summary Results'!D5523=0,'Input and Summary Results'!D5523=""),FALSE,'Input and Summary Results'!$D5523)</f>
        <v>0</v>
      </c>
      <c r="D5941" t="b">
        <f>IF(OR(B5941=0,'Input and Summary Results'!E5523=0),FALSE,'Input and Summary Results'!$E5523)</f>
        <v>0</v>
      </c>
      <c r="E5941" t="b">
        <f t="shared" si="308"/>
        <v>0</v>
      </c>
      <c r="F5941" t="b">
        <f t="shared" si="309"/>
        <v>0</v>
      </c>
      <c r="G5941" t="b">
        <f>IF('Input and Summary Results'!$J$4="yes",IF(C5941=FALSE,FALSE,IF('Data Transformation'!E5941&lt;$R$10,E5941,$R$10)),IF(C5941=FALSE,FALSE,IF(C5941&lt;$R$10,C5941,$R$10)))</f>
        <v>0</v>
      </c>
      <c r="H5941" t="b">
        <f>IF('Input and Summary Results'!$J$4="yes",'Data Transformation'!F5941,'Data Transformation'!D5941)</f>
        <v>0</v>
      </c>
      <c r="I5941" t="str">
        <f t="shared" si="307"/>
        <v/>
      </c>
    </row>
    <row r="5942" spans="2:9" x14ac:dyDescent="0.25">
      <c r="B5942" t="b">
        <f>IF('Input and Summary Results'!D5524=0,FALSE,'Input and Summary Results'!$B5524)</f>
        <v>0</v>
      </c>
      <c r="C5942" t="b">
        <f>IF(OR(B5942=0,'Input and Summary Results'!D5524=0,'Input and Summary Results'!D5524=""),FALSE,'Input and Summary Results'!$D5524)</f>
        <v>0</v>
      </c>
      <c r="D5942" t="b">
        <f>IF(OR(B5942=0,'Input and Summary Results'!E5524=0),FALSE,'Input and Summary Results'!$E5524)</f>
        <v>0</v>
      </c>
      <c r="E5942" t="b">
        <f t="shared" si="308"/>
        <v>0</v>
      </c>
      <c r="F5942" t="b">
        <f t="shared" si="309"/>
        <v>0</v>
      </c>
      <c r="G5942" t="b">
        <f>IF('Input and Summary Results'!$J$4="yes",IF(C5942=FALSE,FALSE,IF('Data Transformation'!E5942&lt;$R$10,E5942,$R$10)),IF(C5942=FALSE,FALSE,IF(C5942&lt;$R$10,C5942,$R$10)))</f>
        <v>0</v>
      </c>
      <c r="H5942" t="b">
        <f>IF('Input and Summary Results'!$J$4="yes",'Data Transformation'!F5942,'Data Transformation'!D5942)</f>
        <v>0</v>
      </c>
      <c r="I5942" t="str">
        <f t="shared" si="307"/>
        <v/>
      </c>
    </row>
    <row r="5943" spans="2:9" x14ac:dyDescent="0.25">
      <c r="B5943" t="b">
        <f>IF('Input and Summary Results'!D5525=0,FALSE,'Input and Summary Results'!$B5525)</f>
        <v>0</v>
      </c>
      <c r="C5943" t="b">
        <f>IF(OR(B5943=0,'Input and Summary Results'!D5525=0,'Input and Summary Results'!D5525=""),FALSE,'Input and Summary Results'!$D5525)</f>
        <v>0</v>
      </c>
      <c r="D5943" t="b">
        <f>IF(OR(B5943=0,'Input and Summary Results'!E5525=0),FALSE,'Input and Summary Results'!$E5525)</f>
        <v>0</v>
      </c>
      <c r="E5943" t="b">
        <f t="shared" si="308"/>
        <v>0</v>
      </c>
      <c r="F5943" t="b">
        <f t="shared" si="309"/>
        <v>0</v>
      </c>
      <c r="G5943" t="b">
        <f>IF('Input and Summary Results'!$J$4="yes",IF(C5943=FALSE,FALSE,IF('Data Transformation'!E5943&lt;$R$10,E5943,$R$10)),IF(C5943=FALSE,FALSE,IF(C5943&lt;$R$10,C5943,$R$10)))</f>
        <v>0</v>
      </c>
      <c r="H5943" t="b">
        <f>IF('Input and Summary Results'!$J$4="yes",'Data Transformation'!F5943,'Data Transformation'!D5943)</f>
        <v>0</v>
      </c>
      <c r="I5943" t="str">
        <f t="shared" si="307"/>
        <v/>
      </c>
    </row>
    <row r="5944" spans="2:9" x14ac:dyDescent="0.25">
      <c r="B5944" t="b">
        <f>IF('Input and Summary Results'!D5526=0,FALSE,'Input and Summary Results'!$B5526)</f>
        <v>0</v>
      </c>
      <c r="C5944" t="b">
        <f>IF(OR(B5944=0,'Input and Summary Results'!D5526=0,'Input and Summary Results'!D5526=""),FALSE,'Input and Summary Results'!$D5526)</f>
        <v>0</v>
      </c>
      <c r="D5944" t="b">
        <f>IF(OR(B5944=0,'Input and Summary Results'!E5526=0),FALSE,'Input and Summary Results'!$E5526)</f>
        <v>0</v>
      </c>
      <c r="E5944" t="b">
        <f t="shared" si="308"/>
        <v>0</v>
      </c>
      <c r="F5944" t="b">
        <f t="shared" si="309"/>
        <v>0</v>
      </c>
      <c r="G5944" t="b">
        <f>IF('Input and Summary Results'!$J$4="yes",IF(C5944=FALSE,FALSE,IF('Data Transformation'!E5944&lt;$R$10,E5944,$R$10)),IF(C5944=FALSE,FALSE,IF(C5944&lt;$R$10,C5944,$R$10)))</f>
        <v>0</v>
      </c>
      <c r="H5944" t="b">
        <f>IF('Input and Summary Results'!$J$4="yes",'Data Transformation'!F5944,'Data Transformation'!D5944)</f>
        <v>0</v>
      </c>
      <c r="I5944" t="str">
        <f t="shared" si="307"/>
        <v/>
      </c>
    </row>
    <row r="5945" spans="2:9" x14ac:dyDescent="0.25">
      <c r="B5945" t="b">
        <f>IF('Input and Summary Results'!D5527=0,FALSE,'Input and Summary Results'!$B5527)</f>
        <v>0</v>
      </c>
      <c r="C5945" t="b">
        <f>IF(OR(B5945=0,'Input and Summary Results'!D5527=0,'Input and Summary Results'!D5527=""),FALSE,'Input and Summary Results'!$D5527)</f>
        <v>0</v>
      </c>
      <c r="D5945" t="b">
        <f>IF(OR(B5945=0,'Input and Summary Results'!E5527=0),FALSE,'Input and Summary Results'!$E5527)</f>
        <v>0</v>
      </c>
      <c r="E5945" t="b">
        <f t="shared" si="308"/>
        <v>0</v>
      </c>
      <c r="F5945" t="b">
        <f t="shared" si="309"/>
        <v>0</v>
      </c>
      <c r="G5945" t="b">
        <f>IF('Input and Summary Results'!$J$4="yes",IF(C5945=FALSE,FALSE,IF('Data Transformation'!E5945&lt;$R$10,E5945,$R$10)),IF(C5945=FALSE,FALSE,IF(C5945&lt;$R$10,C5945,$R$10)))</f>
        <v>0</v>
      </c>
      <c r="H5945" t="b">
        <f>IF('Input and Summary Results'!$J$4="yes",'Data Transformation'!F5945,'Data Transformation'!D5945)</f>
        <v>0</v>
      </c>
      <c r="I5945" t="str">
        <f t="shared" si="307"/>
        <v/>
      </c>
    </row>
    <row r="5946" spans="2:9" x14ac:dyDescent="0.25">
      <c r="B5946" t="b">
        <f>IF('Input and Summary Results'!D5528=0,FALSE,'Input and Summary Results'!$B5528)</f>
        <v>0</v>
      </c>
      <c r="C5946" t="b">
        <f>IF(OR(B5946=0,'Input and Summary Results'!D5528=0,'Input and Summary Results'!D5528=""),FALSE,'Input and Summary Results'!$D5528)</f>
        <v>0</v>
      </c>
      <c r="D5946" t="b">
        <f>IF(OR(B5946=0,'Input and Summary Results'!E5528=0),FALSE,'Input and Summary Results'!$E5528)</f>
        <v>0</v>
      </c>
      <c r="E5946" t="b">
        <f t="shared" si="308"/>
        <v>0</v>
      </c>
      <c r="F5946" t="b">
        <f t="shared" si="309"/>
        <v>0</v>
      </c>
      <c r="G5946" t="b">
        <f>IF('Input and Summary Results'!$J$4="yes",IF(C5946=FALSE,FALSE,IF('Data Transformation'!E5946&lt;$R$10,E5946,$R$10)),IF(C5946=FALSE,FALSE,IF(C5946&lt;$R$10,C5946,$R$10)))</f>
        <v>0</v>
      </c>
      <c r="H5946" t="b">
        <f>IF('Input and Summary Results'!$J$4="yes",'Data Transformation'!F5946,'Data Transformation'!D5946)</f>
        <v>0</v>
      </c>
      <c r="I5946" t="str">
        <f t="shared" si="307"/>
        <v/>
      </c>
    </row>
    <row r="5947" spans="2:9" x14ac:dyDescent="0.25">
      <c r="B5947" t="b">
        <f>IF('Input and Summary Results'!D5529=0,FALSE,'Input and Summary Results'!$B5529)</f>
        <v>0</v>
      </c>
      <c r="C5947" t="b">
        <f>IF(OR(B5947=0,'Input and Summary Results'!D5529=0,'Input and Summary Results'!D5529=""),FALSE,'Input and Summary Results'!$D5529)</f>
        <v>0</v>
      </c>
      <c r="D5947" t="b">
        <f>IF(OR(B5947=0,'Input and Summary Results'!E5529=0),FALSE,'Input and Summary Results'!$E5529)</f>
        <v>0</v>
      </c>
      <c r="E5947" t="b">
        <f t="shared" si="308"/>
        <v>0</v>
      </c>
      <c r="F5947" t="b">
        <f t="shared" si="309"/>
        <v>0</v>
      </c>
      <c r="G5947" t="b">
        <f>IF('Input and Summary Results'!$J$4="yes",IF(C5947=FALSE,FALSE,IF('Data Transformation'!E5947&lt;$R$10,E5947,$R$10)),IF(C5947=FALSE,FALSE,IF(C5947&lt;$R$10,C5947,$R$10)))</f>
        <v>0</v>
      </c>
      <c r="H5947" t="b">
        <f>IF('Input and Summary Results'!$J$4="yes",'Data Transformation'!F5947,'Data Transformation'!D5947)</f>
        <v>0</v>
      </c>
      <c r="I5947" t="str">
        <f t="shared" si="307"/>
        <v/>
      </c>
    </row>
    <row r="5948" spans="2:9" x14ac:dyDescent="0.25">
      <c r="B5948" t="b">
        <f>IF('Input and Summary Results'!D5530=0,FALSE,'Input and Summary Results'!$B5530)</f>
        <v>0</v>
      </c>
      <c r="C5948" t="b">
        <f>IF(OR(B5948=0,'Input and Summary Results'!D5530=0,'Input and Summary Results'!D5530=""),FALSE,'Input and Summary Results'!$D5530)</f>
        <v>0</v>
      </c>
      <c r="D5948" t="b">
        <f>IF(OR(B5948=0,'Input and Summary Results'!E5530=0),FALSE,'Input and Summary Results'!$E5530)</f>
        <v>0</v>
      </c>
      <c r="E5948" t="b">
        <f t="shared" si="308"/>
        <v>0</v>
      </c>
      <c r="F5948" t="b">
        <f t="shared" si="309"/>
        <v>0</v>
      </c>
      <c r="G5948" t="b">
        <f>IF('Input and Summary Results'!$J$4="yes",IF(C5948=FALSE,FALSE,IF('Data Transformation'!E5948&lt;$R$10,E5948,$R$10)),IF(C5948=FALSE,FALSE,IF(C5948&lt;$R$10,C5948,$R$10)))</f>
        <v>0</v>
      </c>
      <c r="H5948" t="b">
        <f>IF('Input and Summary Results'!$J$4="yes",'Data Transformation'!F5948,'Data Transformation'!D5948)</f>
        <v>0</v>
      </c>
      <c r="I5948" t="str">
        <f t="shared" si="307"/>
        <v/>
      </c>
    </row>
    <row r="5949" spans="2:9" x14ac:dyDescent="0.25">
      <c r="B5949" t="b">
        <f>IF('Input and Summary Results'!D5531=0,FALSE,'Input and Summary Results'!$B5531)</f>
        <v>0</v>
      </c>
      <c r="C5949" t="b">
        <f>IF(OR(B5949=0,'Input and Summary Results'!D5531=0,'Input and Summary Results'!D5531=""),FALSE,'Input and Summary Results'!$D5531)</f>
        <v>0</v>
      </c>
      <c r="D5949" t="b">
        <f>IF(OR(B5949=0,'Input and Summary Results'!E5531=0),FALSE,'Input and Summary Results'!$E5531)</f>
        <v>0</v>
      </c>
      <c r="E5949" t="b">
        <f t="shared" si="308"/>
        <v>0</v>
      </c>
      <c r="F5949" t="b">
        <f t="shared" si="309"/>
        <v>0</v>
      </c>
      <c r="G5949" t="b">
        <f>IF('Input and Summary Results'!$J$4="yes",IF(C5949=FALSE,FALSE,IF('Data Transformation'!E5949&lt;$R$10,E5949,$R$10)),IF(C5949=FALSE,FALSE,IF(C5949&lt;$R$10,C5949,$R$10)))</f>
        <v>0</v>
      </c>
      <c r="H5949" t="b">
        <f>IF('Input and Summary Results'!$J$4="yes",'Data Transformation'!F5949,'Data Transformation'!D5949)</f>
        <v>0</v>
      </c>
      <c r="I5949" t="str">
        <f t="shared" si="307"/>
        <v/>
      </c>
    </row>
    <row r="5950" spans="2:9" x14ac:dyDescent="0.25">
      <c r="B5950" t="b">
        <f>IF('Input and Summary Results'!D5532=0,FALSE,'Input and Summary Results'!$B5532)</f>
        <v>0</v>
      </c>
      <c r="C5950" t="b">
        <f>IF(OR(B5950=0,'Input and Summary Results'!D5532=0,'Input and Summary Results'!D5532=""),FALSE,'Input and Summary Results'!$D5532)</f>
        <v>0</v>
      </c>
      <c r="D5950" t="b">
        <f>IF(OR(B5950=0,'Input and Summary Results'!E5532=0),FALSE,'Input and Summary Results'!$E5532)</f>
        <v>0</v>
      </c>
      <c r="E5950" t="b">
        <f t="shared" si="308"/>
        <v>0</v>
      </c>
      <c r="F5950" t="b">
        <f t="shared" si="309"/>
        <v>0</v>
      </c>
      <c r="G5950" t="b">
        <f>IF('Input and Summary Results'!$J$4="yes",IF(C5950=FALSE,FALSE,IF('Data Transformation'!E5950&lt;$R$10,E5950,$R$10)),IF(C5950=FALSE,FALSE,IF(C5950&lt;$R$10,C5950,$R$10)))</f>
        <v>0</v>
      </c>
      <c r="H5950" t="b">
        <f>IF('Input and Summary Results'!$J$4="yes",'Data Transformation'!F5950,'Data Transformation'!D5950)</f>
        <v>0</v>
      </c>
      <c r="I5950" t="str">
        <f t="shared" si="307"/>
        <v/>
      </c>
    </row>
    <row r="5951" spans="2:9" x14ac:dyDescent="0.25">
      <c r="B5951" t="b">
        <f>IF('Input and Summary Results'!D5533=0,FALSE,'Input and Summary Results'!$B5533)</f>
        <v>0</v>
      </c>
      <c r="C5951" t="b">
        <f>IF(OR(B5951=0,'Input and Summary Results'!D5533=0,'Input and Summary Results'!D5533=""),FALSE,'Input and Summary Results'!$D5533)</f>
        <v>0</v>
      </c>
      <c r="D5951" t="b">
        <f>IF(OR(B5951=0,'Input and Summary Results'!E5533=0),FALSE,'Input and Summary Results'!$E5533)</f>
        <v>0</v>
      </c>
      <c r="E5951" t="b">
        <f t="shared" si="308"/>
        <v>0</v>
      </c>
      <c r="F5951" t="b">
        <f t="shared" si="309"/>
        <v>0</v>
      </c>
      <c r="G5951" t="b">
        <f>IF('Input and Summary Results'!$J$4="yes",IF(C5951=FALSE,FALSE,IF('Data Transformation'!E5951&lt;$R$10,E5951,$R$10)),IF(C5951=FALSE,FALSE,IF(C5951&lt;$R$10,C5951,$R$10)))</f>
        <v>0</v>
      </c>
      <c r="H5951" t="b">
        <f>IF('Input and Summary Results'!$J$4="yes",'Data Transformation'!F5951,'Data Transformation'!D5951)</f>
        <v>0</v>
      </c>
      <c r="I5951" t="str">
        <f t="shared" si="307"/>
        <v/>
      </c>
    </row>
    <row r="5952" spans="2:9" x14ac:dyDescent="0.25">
      <c r="B5952" t="b">
        <f>IF('Input and Summary Results'!D5534=0,FALSE,'Input and Summary Results'!$B5534)</f>
        <v>0</v>
      </c>
      <c r="C5952" t="b">
        <f>IF(OR(B5952=0,'Input and Summary Results'!D5534=0,'Input and Summary Results'!D5534=""),FALSE,'Input and Summary Results'!$D5534)</f>
        <v>0</v>
      </c>
      <c r="D5952" t="b">
        <f>IF(OR(B5952=0,'Input and Summary Results'!E5534=0),FALSE,'Input and Summary Results'!$E5534)</f>
        <v>0</v>
      </c>
      <c r="E5952" t="b">
        <f t="shared" si="308"/>
        <v>0</v>
      </c>
      <c r="F5952" t="b">
        <f t="shared" si="309"/>
        <v>0</v>
      </c>
      <c r="G5952" t="b">
        <f>IF('Input and Summary Results'!$J$4="yes",IF(C5952=FALSE,FALSE,IF('Data Transformation'!E5952&lt;$R$10,E5952,$R$10)),IF(C5952=FALSE,FALSE,IF(C5952&lt;$R$10,C5952,$R$10)))</f>
        <v>0</v>
      </c>
      <c r="H5952" t="b">
        <f>IF('Input and Summary Results'!$J$4="yes",'Data Transformation'!F5952,'Data Transformation'!D5952)</f>
        <v>0</v>
      </c>
      <c r="I5952" t="str">
        <f t="shared" si="307"/>
        <v/>
      </c>
    </row>
    <row r="5953" spans="2:9" x14ac:dyDescent="0.25">
      <c r="B5953" t="b">
        <f>IF('Input and Summary Results'!D5535=0,FALSE,'Input and Summary Results'!$B5535)</f>
        <v>0</v>
      </c>
      <c r="C5953" t="b">
        <f>IF(OR(B5953=0,'Input and Summary Results'!D5535=0,'Input and Summary Results'!D5535=""),FALSE,'Input and Summary Results'!$D5535)</f>
        <v>0</v>
      </c>
      <c r="D5953" t="b">
        <f>IF(OR(B5953=0,'Input and Summary Results'!E5535=0),FALSE,'Input and Summary Results'!$E5535)</f>
        <v>0</v>
      </c>
      <c r="E5953" t="b">
        <f t="shared" si="308"/>
        <v>0</v>
      </c>
      <c r="F5953" t="b">
        <f t="shared" si="309"/>
        <v>0</v>
      </c>
      <c r="G5953" t="b">
        <f>IF('Input and Summary Results'!$J$4="yes",IF(C5953=FALSE,FALSE,IF('Data Transformation'!E5953&lt;$R$10,E5953,$R$10)),IF(C5953=FALSE,FALSE,IF(C5953&lt;$R$10,C5953,$R$10)))</f>
        <v>0</v>
      </c>
      <c r="H5953" t="b">
        <f>IF('Input and Summary Results'!$J$4="yes",'Data Transformation'!F5953,'Data Transformation'!D5953)</f>
        <v>0</v>
      </c>
      <c r="I5953" t="str">
        <f t="shared" si="307"/>
        <v/>
      </c>
    </row>
    <row r="5954" spans="2:9" x14ac:dyDescent="0.25">
      <c r="B5954" t="b">
        <f>IF('Input and Summary Results'!D5536=0,FALSE,'Input and Summary Results'!$B5536)</f>
        <v>0</v>
      </c>
      <c r="C5954" t="b">
        <f>IF(OR(B5954=0,'Input and Summary Results'!D5536=0,'Input and Summary Results'!D5536=""),FALSE,'Input and Summary Results'!$D5536)</f>
        <v>0</v>
      </c>
      <c r="D5954" t="b">
        <f>IF(OR(B5954=0,'Input and Summary Results'!E5536=0),FALSE,'Input and Summary Results'!$E5536)</f>
        <v>0</v>
      </c>
      <c r="E5954" t="b">
        <f t="shared" si="308"/>
        <v>0</v>
      </c>
      <c r="F5954" t="b">
        <f t="shared" si="309"/>
        <v>0</v>
      </c>
      <c r="G5954" t="b">
        <f>IF('Input and Summary Results'!$J$4="yes",IF(C5954=FALSE,FALSE,IF('Data Transformation'!E5954&lt;$R$10,E5954,$R$10)),IF(C5954=FALSE,FALSE,IF(C5954&lt;$R$10,C5954,$R$10)))</f>
        <v>0</v>
      </c>
      <c r="H5954" t="b">
        <f>IF('Input and Summary Results'!$J$4="yes",'Data Transformation'!F5954,'Data Transformation'!D5954)</f>
        <v>0</v>
      </c>
      <c r="I5954" t="str">
        <f t="shared" si="307"/>
        <v/>
      </c>
    </row>
    <row r="5955" spans="2:9" x14ac:dyDescent="0.25">
      <c r="B5955" t="b">
        <f>IF('Input and Summary Results'!D5537=0,FALSE,'Input and Summary Results'!$B5537)</f>
        <v>0</v>
      </c>
      <c r="C5955" t="b">
        <f>IF(OR(B5955=0,'Input and Summary Results'!D5537=0,'Input and Summary Results'!D5537=""),FALSE,'Input and Summary Results'!$D5537)</f>
        <v>0</v>
      </c>
      <c r="D5955" t="b">
        <f>IF(OR(B5955=0,'Input and Summary Results'!E5537=0),FALSE,'Input and Summary Results'!$E5537)</f>
        <v>0</v>
      </c>
      <c r="E5955" t="b">
        <f t="shared" si="308"/>
        <v>0</v>
      </c>
      <c r="F5955" t="b">
        <f t="shared" si="309"/>
        <v>0</v>
      </c>
      <c r="G5955" t="b">
        <f>IF('Input and Summary Results'!$J$4="yes",IF(C5955=FALSE,FALSE,IF('Data Transformation'!E5955&lt;$R$10,E5955,$R$10)),IF(C5955=FALSE,FALSE,IF(C5955&lt;$R$10,C5955,$R$10)))</f>
        <v>0</v>
      </c>
      <c r="H5955" t="b">
        <f>IF('Input and Summary Results'!$J$4="yes",'Data Transformation'!F5955,'Data Transformation'!D5955)</f>
        <v>0</v>
      </c>
      <c r="I5955" t="str">
        <f t="shared" si="307"/>
        <v/>
      </c>
    </row>
    <row r="5956" spans="2:9" x14ac:dyDescent="0.25">
      <c r="B5956" t="b">
        <f>IF('Input and Summary Results'!D5538=0,FALSE,'Input and Summary Results'!$B5538)</f>
        <v>0</v>
      </c>
      <c r="C5956" t="b">
        <f>IF(OR(B5956=0,'Input and Summary Results'!D5538=0,'Input and Summary Results'!D5538=""),FALSE,'Input and Summary Results'!$D5538)</f>
        <v>0</v>
      </c>
      <c r="D5956" t="b">
        <f>IF(OR(B5956=0,'Input and Summary Results'!E5538=0),FALSE,'Input and Summary Results'!$E5538)</f>
        <v>0</v>
      </c>
      <c r="E5956" t="b">
        <f t="shared" si="308"/>
        <v>0</v>
      </c>
      <c r="F5956" t="b">
        <f t="shared" si="309"/>
        <v>0</v>
      </c>
      <c r="G5956" t="b">
        <f>IF('Input and Summary Results'!$J$4="yes",IF(C5956=FALSE,FALSE,IF('Data Transformation'!E5956&lt;$R$10,E5956,$R$10)),IF(C5956=FALSE,FALSE,IF(C5956&lt;$R$10,C5956,$R$10)))</f>
        <v>0</v>
      </c>
      <c r="H5956" t="b">
        <f>IF('Input and Summary Results'!$J$4="yes",'Data Transformation'!F5956,'Data Transformation'!D5956)</f>
        <v>0</v>
      </c>
      <c r="I5956" t="str">
        <f t="shared" si="307"/>
        <v/>
      </c>
    </row>
    <row r="5957" spans="2:9" x14ac:dyDescent="0.25">
      <c r="B5957" t="b">
        <f>IF('Input and Summary Results'!D5539=0,FALSE,'Input and Summary Results'!$B5539)</f>
        <v>0</v>
      </c>
      <c r="C5957" t="b">
        <f>IF(OR(B5957=0,'Input and Summary Results'!D5539=0,'Input and Summary Results'!D5539=""),FALSE,'Input and Summary Results'!$D5539)</f>
        <v>0</v>
      </c>
      <c r="D5957" t="b">
        <f>IF(OR(B5957=0,'Input and Summary Results'!E5539=0),FALSE,'Input and Summary Results'!$E5539)</f>
        <v>0</v>
      </c>
      <c r="E5957" t="b">
        <f t="shared" si="308"/>
        <v>0</v>
      </c>
      <c r="F5957" t="b">
        <f t="shared" si="309"/>
        <v>0</v>
      </c>
      <c r="G5957" t="b">
        <f>IF('Input and Summary Results'!$J$4="yes",IF(C5957=FALSE,FALSE,IF('Data Transformation'!E5957&lt;$R$10,E5957,$R$10)),IF(C5957=FALSE,FALSE,IF(C5957&lt;$R$10,C5957,$R$10)))</f>
        <v>0</v>
      </c>
      <c r="H5957" t="b">
        <f>IF('Input and Summary Results'!$J$4="yes",'Data Transformation'!F5957,'Data Transformation'!D5957)</f>
        <v>0</v>
      </c>
      <c r="I5957" t="str">
        <f t="shared" ref="I5957:I6020" si="310">IF(G5957=FALSE,"",B5957)</f>
        <v/>
      </c>
    </row>
    <row r="5958" spans="2:9" x14ac:dyDescent="0.25">
      <c r="B5958" t="b">
        <f>IF('Input and Summary Results'!D5540=0,FALSE,'Input and Summary Results'!$B5540)</f>
        <v>0</v>
      </c>
      <c r="C5958" t="b">
        <f>IF(OR(B5958=0,'Input and Summary Results'!D5540=0,'Input and Summary Results'!D5540=""),FALSE,'Input and Summary Results'!$D5540)</f>
        <v>0</v>
      </c>
      <c r="D5958" t="b">
        <f>IF(OR(B5958=0,'Input and Summary Results'!E5540=0),FALSE,'Input and Summary Results'!$E5540)</f>
        <v>0</v>
      </c>
      <c r="E5958" t="b">
        <f t="shared" si="308"/>
        <v>0</v>
      </c>
      <c r="F5958" t="b">
        <f t="shared" si="309"/>
        <v>0</v>
      </c>
      <c r="G5958" t="b">
        <f>IF('Input and Summary Results'!$J$4="yes",IF(C5958=FALSE,FALSE,IF('Data Transformation'!E5958&lt;$R$10,E5958,$R$10)),IF(C5958=FALSE,FALSE,IF(C5958&lt;$R$10,C5958,$R$10)))</f>
        <v>0</v>
      </c>
      <c r="H5958" t="b">
        <f>IF('Input and Summary Results'!$J$4="yes",'Data Transformation'!F5958,'Data Transformation'!D5958)</f>
        <v>0</v>
      </c>
      <c r="I5958" t="str">
        <f t="shared" si="310"/>
        <v/>
      </c>
    </row>
    <row r="5959" spans="2:9" x14ac:dyDescent="0.25">
      <c r="B5959" t="b">
        <f>IF('Input and Summary Results'!D5541=0,FALSE,'Input and Summary Results'!$B5541)</f>
        <v>0</v>
      </c>
      <c r="C5959" t="b">
        <f>IF(OR(B5959=0,'Input and Summary Results'!D5541=0,'Input and Summary Results'!D5541=""),FALSE,'Input and Summary Results'!$D5541)</f>
        <v>0</v>
      </c>
      <c r="D5959" t="b">
        <f>IF(OR(B5959=0,'Input and Summary Results'!E5541=0),FALSE,'Input and Summary Results'!$E5541)</f>
        <v>0</v>
      </c>
      <c r="E5959" t="b">
        <f t="shared" si="308"/>
        <v>0</v>
      </c>
      <c r="F5959" t="b">
        <f t="shared" si="309"/>
        <v>0</v>
      </c>
      <c r="G5959" t="b">
        <f>IF('Input and Summary Results'!$J$4="yes",IF(C5959=FALSE,FALSE,IF('Data Transformation'!E5959&lt;$R$10,E5959,$R$10)),IF(C5959=FALSE,FALSE,IF(C5959&lt;$R$10,C5959,$R$10)))</f>
        <v>0</v>
      </c>
      <c r="H5959" t="b">
        <f>IF('Input and Summary Results'!$J$4="yes",'Data Transformation'!F5959,'Data Transformation'!D5959)</f>
        <v>0</v>
      </c>
      <c r="I5959" t="str">
        <f t="shared" si="310"/>
        <v/>
      </c>
    </row>
    <row r="5960" spans="2:9" x14ac:dyDescent="0.25">
      <c r="B5960" t="b">
        <f>IF('Input and Summary Results'!D5542=0,FALSE,'Input and Summary Results'!$B5542)</f>
        <v>0</v>
      </c>
      <c r="C5960" t="b">
        <f>IF(OR(B5960=0,'Input and Summary Results'!D5542=0,'Input and Summary Results'!D5542=""),FALSE,'Input and Summary Results'!$D5542)</f>
        <v>0</v>
      </c>
      <c r="D5960" t="b">
        <f>IF(OR(B5960=0,'Input and Summary Results'!E5542=0),FALSE,'Input and Summary Results'!$E5542)</f>
        <v>0</v>
      </c>
      <c r="E5960" t="b">
        <f t="shared" si="308"/>
        <v>0</v>
      </c>
      <c r="F5960" t="b">
        <f t="shared" si="309"/>
        <v>0</v>
      </c>
      <c r="G5960" t="b">
        <f>IF('Input and Summary Results'!$J$4="yes",IF(C5960=FALSE,FALSE,IF('Data Transformation'!E5960&lt;$R$10,E5960,$R$10)),IF(C5960=FALSE,FALSE,IF(C5960&lt;$R$10,C5960,$R$10)))</f>
        <v>0</v>
      </c>
      <c r="H5960" t="b">
        <f>IF('Input and Summary Results'!$J$4="yes",'Data Transformation'!F5960,'Data Transformation'!D5960)</f>
        <v>0</v>
      </c>
      <c r="I5960" t="str">
        <f t="shared" si="310"/>
        <v/>
      </c>
    </row>
    <row r="5961" spans="2:9" x14ac:dyDescent="0.25">
      <c r="B5961" t="b">
        <f>IF('Input and Summary Results'!D5543=0,FALSE,'Input and Summary Results'!$B5543)</f>
        <v>0</v>
      </c>
      <c r="C5961" t="b">
        <f>IF(OR(B5961=0,'Input and Summary Results'!D5543=0,'Input and Summary Results'!D5543=""),FALSE,'Input and Summary Results'!$D5543)</f>
        <v>0</v>
      </c>
      <c r="D5961" t="b">
        <f>IF(OR(B5961=0,'Input and Summary Results'!E5543=0),FALSE,'Input and Summary Results'!$E5543)</f>
        <v>0</v>
      </c>
      <c r="E5961" t="b">
        <f t="shared" si="308"/>
        <v>0</v>
      </c>
      <c r="F5961" t="b">
        <f t="shared" si="309"/>
        <v>0</v>
      </c>
      <c r="G5961" t="b">
        <f>IF('Input and Summary Results'!$J$4="yes",IF(C5961=FALSE,FALSE,IF('Data Transformation'!E5961&lt;$R$10,E5961,$R$10)),IF(C5961=FALSE,FALSE,IF(C5961&lt;$R$10,C5961,$R$10)))</f>
        <v>0</v>
      </c>
      <c r="H5961" t="b">
        <f>IF('Input and Summary Results'!$J$4="yes",'Data Transformation'!F5961,'Data Transformation'!D5961)</f>
        <v>0</v>
      </c>
      <c r="I5961" t="str">
        <f t="shared" si="310"/>
        <v/>
      </c>
    </row>
    <row r="5962" spans="2:9" x14ac:dyDescent="0.25">
      <c r="B5962" t="b">
        <f>IF('Input and Summary Results'!D5544=0,FALSE,'Input and Summary Results'!$B5544)</f>
        <v>0</v>
      </c>
      <c r="C5962" t="b">
        <f>IF(OR(B5962=0,'Input and Summary Results'!D5544=0,'Input and Summary Results'!D5544=""),FALSE,'Input and Summary Results'!$D5544)</f>
        <v>0</v>
      </c>
      <c r="D5962" t="b">
        <f>IF(OR(B5962=0,'Input and Summary Results'!E5544=0),FALSE,'Input and Summary Results'!$E5544)</f>
        <v>0</v>
      </c>
      <c r="E5962" t="b">
        <f t="shared" si="308"/>
        <v>0</v>
      </c>
      <c r="F5962" t="b">
        <f t="shared" si="309"/>
        <v>0</v>
      </c>
      <c r="G5962" t="b">
        <f>IF('Input and Summary Results'!$J$4="yes",IF(C5962=FALSE,FALSE,IF('Data Transformation'!E5962&lt;$R$10,E5962,$R$10)),IF(C5962=FALSE,FALSE,IF(C5962&lt;$R$10,C5962,$R$10)))</f>
        <v>0</v>
      </c>
      <c r="H5962" t="b">
        <f>IF('Input and Summary Results'!$J$4="yes",'Data Transformation'!F5962,'Data Transformation'!D5962)</f>
        <v>0</v>
      </c>
      <c r="I5962" t="str">
        <f t="shared" si="310"/>
        <v/>
      </c>
    </row>
    <row r="5963" spans="2:9" x14ac:dyDescent="0.25">
      <c r="B5963" t="b">
        <f>IF('Input and Summary Results'!D5545=0,FALSE,'Input and Summary Results'!$B5545)</f>
        <v>0</v>
      </c>
      <c r="C5963" t="b">
        <f>IF(OR(B5963=0,'Input and Summary Results'!D5545=0,'Input and Summary Results'!D5545=""),FALSE,'Input and Summary Results'!$D5545)</f>
        <v>0</v>
      </c>
      <c r="D5963" t="b">
        <f>IF(OR(B5963=0,'Input and Summary Results'!E5545=0),FALSE,'Input and Summary Results'!$E5545)</f>
        <v>0</v>
      </c>
      <c r="E5963" t="b">
        <f t="shared" si="308"/>
        <v>0</v>
      </c>
      <c r="F5963" t="b">
        <f t="shared" si="309"/>
        <v>0</v>
      </c>
      <c r="G5963" t="b">
        <f>IF('Input and Summary Results'!$J$4="yes",IF(C5963=FALSE,FALSE,IF('Data Transformation'!E5963&lt;$R$10,E5963,$R$10)),IF(C5963=FALSE,FALSE,IF(C5963&lt;$R$10,C5963,$R$10)))</f>
        <v>0</v>
      </c>
      <c r="H5963" t="b">
        <f>IF('Input and Summary Results'!$J$4="yes",'Data Transformation'!F5963,'Data Transformation'!D5963)</f>
        <v>0</v>
      </c>
      <c r="I5963" t="str">
        <f t="shared" si="310"/>
        <v/>
      </c>
    </row>
    <row r="5964" spans="2:9" x14ac:dyDescent="0.25">
      <c r="B5964" t="b">
        <f>IF('Input and Summary Results'!D5546=0,FALSE,'Input and Summary Results'!$B5546)</f>
        <v>0</v>
      </c>
      <c r="C5964" t="b">
        <f>IF(OR(B5964=0,'Input and Summary Results'!D5546=0,'Input and Summary Results'!D5546=""),FALSE,'Input and Summary Results'!$D5546)</f>
        <v>0</v>
      </c>
      <c r="D5964" t="b">
        <f>IF(OR(B5964=0,'Input and Summary Results'!E5546=0),FALSE,'Input and Summary Results'!$E5546)</f>
        <v>0</v>
      </c>
      <c r="E5964" t="b">
        <f t="shared" si="308"/>
        <v>0</v>
      </c>
      <c r="F5964" t="b">
        <f t="shared" si="309"/>
        <v>0</v>
      </c>
      <c r="G5964" t="b">
        <f>IF('Input and Summary Results'!$J$4="yes",IF(C5964=FALSE,FALSE,IF('Data Transformation'!E5964&lt;$R$10,E5964,$R$10)),IF(C5964=FALSE,FALSE,IF(C5964&lt;$R$10,C5964,$R$10)))</f>
        <v>0</v>
      </c>
      <c r="H5964" t="b">
        <f>IF('Input and Summary Results'!$J$4="yes",'Data Transformation'!F5964,'Data Transformation'!D5964)</f>
        <v>0</v>
      </c>
      <c r="I5964" t="str">
        <f t="shared" si="310"/>
        <v/>
      </c>
    </row>
    <row r="5965" spans="2:9" x14ac:dyDescent="0.25">
      <c r="B5965" t="b">
        <f>IF('Input and Summary Results'!D5547=0,FALSE,'Input and Summary Results'!$B5547)</f>
        <v>0</v>
      </c>
      <c r="C5965" t="b">
        <f>IF(OR(B5965=0,'Input and Summary Results'!D5547=0,'Input and Summary Results'!D5547=""),FALSE,'Input and Summary Results'!$D5547)</f>
        <v>0</v>
      </c>
      <c r="D5965" t="b">
        <f>IF(OR(B5965=0,'Input and Summary Results'!E5547=0),FALSE,'Input and Summary Results'!$E5547)</f>
        <v>0</v>
      </c>
      <c r="E5965" t="b">
        <f t="shared" si="308"/>
        <v>0</v>
      </c>
      <c r="F5965" t="b">
        <f t="shared" si="309"/>
        <v>0</v>
      </c>
      <c r="G5965" t="b">
        <f>IF('Input and Summary Results'!$J$4="yes",IF(C5965=FALSE,FALSE,IF('Data Transformation'!E5965&lt;$R$10,E5965,$R$10)),IF(C5965=FALSE,FALSE,IF(C5965&lt;$R$10,C5965,$R$10)))</f>
        <v>0</v>
      </c>
      <c r="H5965" t="b">
        <f>IF('Input and Summary Results'!$J$4="yes",'Data Transformation'!F5965,'Data Transformation'!D5965)</f>
        <v>0</v>
      </c>
      <c r="I5965" t="str">
        <f t="shared" si="310"/>
        <v/>
      </c>
    </row>
    <row r="5966" spans="2:9" x14ac:dyDescent="0.25">
      <c r="B5966" t="b">
        <f>IF('Input and Summary Results'!D5548=0,FALSE,'Input and Summary Results'!$B5548)</f>
        <v>0</v>
      </c>
      <c r="C5966" t="b">
        <f>IF(OR(B5966=0,'Input and Summary Results'!D5548=0,'Input and Summary Results'!D5548=""),FALSE,'Input and Summary Results'!$D5548)</f>
        <v>0</v>
      </c>
      <c r="D5966" t="b">
        <f>IF(OR(B5966=0,'Input and Summary Results'!E5548=0),FALSE,'Input and Summary Results'!$E5548)</f>
        <v>0</v>
      </c>
      <c r="E5966" t="b">
        <f t="shared" si="308"/>
        <v>0</v>
      </c>
      <c r="F5966" t="b">
        <f t="shared" si="309"/>
        <v>0</v>
      </c>
      <c r="G5966" t="b">
        <f>IF('Input and Summary Results'!$J$4="yes",IF(C5966=FALSE,FALSE,IF('Data Transformation'!E5966&lt;$R$10,E5966,$R$10)),IF(C5966=FALSE,FALSE,IF(C5966&lt;$R$10,C5966,$R$10)))</f>
        <v>0</v>
      </c>
      <c r="H5966" t="b">
        <f>IF('Input and Summary Results'!$J$4="yes",'Data Transformation'!F5966,'Data Transformation'!D5966)</f>
        <v>0</v>
      </c>
      <c r="I5966" t="str">
        <f t="shared" si="310"/>
        <v/>
      </c>
    </row>
    <row r="5967" spans="2:9" x14ac:dyDescent="0.25">
      <c r="B5967" t="b">
        <f>IF('Input and Summary Results'!D5549=0,FALSE,'Input and Summary Results'!$B5549)</f>
        <v>0</v>
      </c>
      <c r="C5967" t="b">
        <f>IF(OR(B5967=0,'Input and Summary Results'!D5549=0,'Input and Summary Results'!D5549=""),FALSE,'Input and Summary Results'!$D5549)</f>
        <v>0</v>
      </c>
      <c r="D5967" t="b">
        <f>IF(OR(B5967=0,'Input and Summary Results'!E5549=0),FALSE,'Input and Summary Results'!$E5549)</f>
        <v>0</v>
      </c>
      <c r="E5967" t="b">
        <f t="shared" si="308"/>
        <v>0</v>
      </c>
      <c r="F5967" t="b">
        <f t="shared" si="309"/>
        <v>0</v>
      </c>
      <c r="G5967" t="b">
        <f>IF('Input and Summary Results'!$J$4="yes",IF(C5967=FALSE,FALSE,IF('Data Transformation'!E5967&lt;$R$10,E5967,$R$10)),IF(C5967=FALSE,FALSE,IF(C5967&lt;$R$10,C5967,$R$10)))</f>
        <v>0</v>
      </c>
      <c r="H5967" t="b">
        <f>IF('Input and Summary Results'!$J$4="yes",'Data Transformation'!F5967,'Data Transformation'!D5967)</f>
        <v>0</v>
      </c>
      <c r="I5967" t="str">
        <f t="shared" si="310"/>
        <v/>
      </c>
    </row>
    <row r="5968" spans="2:9" x14ac:dyDescent="0.25">
      <c r="B5968" t="b">
        <f>IF('Input and Summary Results'!D5550=0,FALSE,'Input and Summary Results'!$B5550)</f>
        <v>0</v>
      </c>
      <c r="C5968" t="b">
        <f>IF(OR(B5968=0,'Input and Summary Results'!D5550=0,'Input and Summary Results'!D5550=""),FALSE,'Input and Summary Results'!$D5550)</f>
        <v>0</v>
      </c>
      <c r="D5968" t="b">
        <f>IF(OR(B5968=0,'Input and Summary Results'!E5550=0),FALSE,'Input and Summary Results'!$E5550)</f>
        <v>0</v>
      </c>
      <c r="E5968" t="b">
        <f t="shared" si="308"/>
        <v>0</v>
      </c>
      <c r="F5968" t="b">
        <f t="shared" si="309"/>
        <v>0</v>
      </c>
      <c r="G5968" t="b">
        <f>IF('Input and Summary Results'!$J$4="yes",IF(C5968=FALSE,FALSE,IF('Data Transformation'!E5968&lt;$R$10,E5968,$R$10)),IF(C5968=FALSE,FALSE,IF(C5968&lt;$R$10,C5968,$R$10)))</f>
        <v>0</v>
      </c>
      <c r="H5968" t="b">
        <f>IF('Input and Summary Results'!$J$4="yes",'Data Transformation'!F5968,'Data Transformation'!D5968)</f>
        <v>0</v>
      </c>
      <c r="I5968" t="str">
        <f t="shared" si="310"/>
        <v/>
      </c>
    </row>
    <row r="5969" spans="2:9" x14ac:dyDescent="0.25">
      <c r="B5969" t="b">
        <f>IF('Input and Summary Results'!D5551=0,FALSE,'Input and Summary Results'!$B5551)</f>
        <v>0</v>
      </c>
      <c r="C5969" t="b">
        <f>IF(OR(B5969=0,'Input and Summary Results'!D5551=0,'Input and Summary Results'!D5551=""),FALSE,'Input and Summary Results'!$D5551)</f>
        <v>0</v>
      </c>
      <c r="D5969" t="b">
        <f>IF(OR(B5969=0,'Input and Summary Results'!E5551=0),FALSE,'Input and Summary Results'!$E5551)</f>
        <v>0</v>
      </c>
      <c r="E5969" t="b">
        <f t="shared" si="308"/>
        <v>0</v>
      </c>
      <c r="F5969" t="b">
        <f t="shared" si="309"/>
        <v>0</v>
      </c>
      <c r="G5969" t="b">
        <f>IF('Input and Summary Results'!$J$4="yes",IF(C5969=FALSE,FALSE,IF('Data Transformation'!E5969&lt;$R$10,E5969,$R$10)),IF(C5969=FALSE,FALSE,IF(C5969&lt;$R$10,C5969,$R$10)))</f>
        <v>0</v>
      </c>
      <c r="H5969" t="b">
        <f>IF('Input and Summary Results'!$J$4="yes",'Data Transformation'!F5969,'Data Transformation'!D5969)</f>
        <v>0</v>
      </c>
      <c r="I5969" t="str">
        <f t="shared" si="310"/>
        <v/>
      </c>
    </row>
    <row r="5970" spans="2:9" x14ac:dyDescent="0.25">
      <c r="B5970" t="b">
        <f>IF('Input and Summary Results'!D5552=0,FALSE,'Input and Summary Results'!$B5552)</f>
        <v>0</v>
      </c>
      <c r="C5970" t="b">
        <f>IF(OR(B5970=0,'Input and Summary Results'!D5552=0,'Input and Summary Results'!D5552=""),FALSE,'Input and Summary Results'!$D5552)</f>
        <v>0</v>
      </c>
      <c r="D5970" t="b">
        <f>IF(OR(B5970=0,'Input and Summary Results'!E5552=0),FALSE,'Input and Summary Results'!$E5552)</f>
        <v>0</v>
      </c>
      <c r="E5970" t="b">
        <f t="shared" si="308"/>
        <v>0</v>
      </c>
      <c r="F5970" t="b">
        <f t="shared" si="309"/>
        <v>0</v>
      </c>
      <c r="G5970" t="b">
        <f>IF('Input and Summary Results'!$J$4="yes",IF(C5970=FALSE,FALSE,IF('Data Transformation'!E5970&lt;$R$10,E5970,$R$10)),IF(C5970=FALSE,FALSE,IF(C5970&lt;$R$10,C5970,$R$10)))</f>
        <v>0</v>
      </c>
      <c r="H5970" t="b">
        <f>IF('Input and Summary Results'!$J$4="yes",'Data Transformation'!F5970,'Data Transformation'!D5970)</f>
        <v>0</v>
      </c>
      <c r="I5970" t="str">
        <f t="shared" si="310"/>
        <v/>
      </c>
    </row>
    <row r="5971" spans="2:9" x14ac:dyDescent="0.25">
      <c r="B5971" t="b">
        <f>IF('Input and Summary Results'!D5553=0,FALSE,'Input and Summary Results'!$B5553)</f>
        <v>0</v>
      </c>
      <c r="C5971" t="b">
        <f>IF(OR(B5971=0,'Input and Summary Results'!D5553=0,'Input and Summary Results'!D5553=""),FALSE,'Input and Summary Results'!$D5553)</f>
        <v>0</v>
      </c>
      <c r="D5971" t="b">
        <f>IF(OR(B5971=0,'Input and Summary Results'!E5553=0),FALSE,'Input and Summary Results'!$E5553)</f>
        <v>0</v>
      </c>
      <c r="E5971" t="b">
        <f t="shared" si="308"/>
        <v>0</v>
      </c>
      <c r="F5971" t="b">
        <f t="shared" si="309"/>
        <v>0</v>
      </c>
      <c r="G5971" t="b">
        <f>IF('Input and Summary Results'!$J$4="yes",IF(C5971=FALSE,FALSE,IF('Data Transformation'!E5971&lt;$R$10,E5971,$R$10)),IF(C5971=FALSE,FALSE,IF(C5971&lt;$R$10,C5971,$R$10)))</f>
        <v>0</v>
      </c>
      <c r="H5971" t="b">
        <f>IF('Input and Summary Results'!$J$4="yes",'Data Transformation'!F5971,'Data Transformation'!D5971)</f>
        <v>0</v>
      </c>
      <c r="I5971" t="str">
        <f t="shared" si="310"/>
        <v/>
      </c>
    </row>
    <row r="5972" spans="2:9" x14ac:dyDescent="0.25">
      <c r="B5972" t="b">
        <f>IF('Input and Summary Results'!D5554=0,FALSE,'Input and Summary Results'!$B5554)</f>
        <v>0</v>
      </c>
      <c r="C5972" t="b">
        <f>IF(OR(B5972=0,'Input and Summary Results'!D5554=0,'Input and Summary Results'!D5554=""),FALSE,'Input and Summary Results'!$D5554)</f>
        <v>0</v>
      </c>
      <c r="D5972" t="b">
        <f>IF(OR(B5972=0,'Input and Summary Results'!E5554=0),FALSE,'Input and Summary Results'!$E5554)</f>
        <v>0</v>
      </c>
      <c r="E5972" t="b">
        <f t="shared" si="308"/>
        <v>0</v>
      </c>
      <c r="F5972" t="b">
        <f t="shared" si="309"/>
        <v>0</v>
      </c>
      <c r="G5972" t="b">
        <f>IF('Input and Summary Results'!$J$4="yes",IF(C5972=FALSE,FALSE,IF('Data Transformation'!E5972&lt;$R$10,E5972,$R$10)),IF(C5972=FALSE,FALSE,IF(C5972&lt;$R$10,C5972,$R$10)))</f>
        <v>0</v>
      </c>
      <c r="H5972" t="b">
        <f>IF('Input and Summary Results'!$J$4="yes",'Data Transformation'!F5972,'Data Transformation'!D5972)</f>
        <v>0</v>
      </c>
      <c r="I5972" t="str">
        <f t="shared" si="310"/>
        <v/>
      </c>
    </row>
    <row r="5973" spans="2:9" x14ac:dyDescent="0.25">
      <c r="B5973" t="b">
        <f>IF('Input and Summary Results'!D5555=0,FALSE,'Input and Summary Results'!$B5555)</f>
        <v>0</v>
      </c>
      <c r="C5973" t="b">
        <f>IF(OR(B5973=0,'Input and Summary Results'!D5555=0,'Input and Summary Results'!D5555=""),FALSE,'Input and Summary Results'!$D5555)</f>
        <v>0</v>
      </c>
      <c r="D5973" t="b">
        <f>IF(OR(B5973=0,'Input and Summary Results'!E5555=0),FALSE,'Input and Summary Results'!$E5555)</f>
        <v>0</v>
      </c>
      <c r="E5973" t="b">
        <f t="shared" si="308"/>
        <v>0</v>
      </c>
      <c r="F5973" t="b">
        <f t="shared" si="309"/>
        <v>0</v>
      </c>
      <c r="G5973" t="b">
        <f>IF('Input and Summary Results'!$J$4="yes",IF(C5973=FALSE,FALSE,IF('Data Transformation'!E5973&lt;$R$10,E5973,$R$10)),IF(C5973=FALSE,FALSE,IF(C5973&lt;$R$10,C5973,$R$10)))</f>
        <v>0</v>
      </c>
      <c r="H5973" t="b">
        <f>IF('Input and Summary Results'!$J$4="yes",'Data Transformation'!F5973,'Data Transformation'!D5973)</f>
        <v>0</v>
      </c>
      <c r="I5973" t="str">
        <f t="shared" si="310"/>
        <v/>
      </c>
    </row>
    <row r="5974" spans="2:9" x14ac:dyDescent="0.25">
      <c r="B5974" t="b">
        <f>IF('Input and Summary Results'!D5556=0,FALSE,'Input and Summary Results'!$B5556)</f>
        <v>0</v>
      </c>
      <c r="C5974" t="b">
        <f>IF(OR(B5974=0,'Input and Summary Results'!D5556=0,'Input and Summary Results'!D5556=""),FALSE,'Input and Summary Results'!$D5556)</f>
        <v>0</v>
      </c>
      <c r="D5974" t="b">
        <f>IF(OR(B5974=0,'Input and Summary Results'!E5556=0),FALSE,'Input and Summary Results'!$E5556)</f>
        <v>0</v>
      </c>
      <c r="E5974" t="b">
        <f t="shared" si="308"/>
        <v>0</v>
      </c>
      <c r="F5974" t="b">
        <f t="shared" si="309"/>
        <v>0</v>
      </c>
      <c r="G5974" t="b">
        <f>IF('Input and Summary Results'!$J$4="yes",IF(C5974=FALSE,FALSE,IF('Data Transformation'!E5974&lt;$R$10,E5974,$R$10)),IF(C5974=FALSE,FALSE,IF(C5974&lt;$R$10,C5974,$R$10)))</f>
        <v>0</v>
      </c>
      <c r="H5974" t="b">
        <f>IF('Input and Summary Results'!$J$4="yes",'Data Transformation'!F5974,'Data Transformation'!D5974)</f>
        <v>0</v>
      </c>
      <c r="I5974" t="str">
        <f t="shared" si="310"/>
        <v/>
      </c>
    </row>
    <row r="5975" spans="2:9" x14ac:dyDescent="0.25">
      <c r="B5975" t="b">
        <f>IF('Input and Summary Results'!D5557=0,FALSE,'Input and Summary Results'!$B5557)</f>
        <v>0</v>
      </c>
      <c r="C5975" t="b">
        <f>IF(OR(B5975=0,'Input and Summary Results'!D5557=0,'Input and Summary Results'!D5557=""),FALSE,'Input and Summary Results'!$D5557)</f>
        <v>0</v>
      </c>
      <c r="D5975" t="b">
        <f>IF(OR(B5975=0,'Input and Summary Results'!E5557=0),FALSE,'Input and Summary Results'!$E5557)</f>
        <v>0</v>
      </c>
      <c r="E5975" t="b">
        <f t="shared" si="308"/>
        <v>0</v>
      </c>
      <c r="F5975" t="b">
        <f t="shared" si="309"/>
        <v>0</v>
      </c>
      <c r="G5975" t="b">
        <f>IF('Input and Summary Results'!$J$4="yes",IF(C5975=FALSE,FALSE,IF('Data Transformation'!E5975&lt;$R$10,E5975,$R$10)),IF(C5975=FALSE,FALSE,IF(C5975&lt;$R$10,C5975,$R$10)))</f>
        <v>0</v>
      </c>
      <c r="H5975" t="b">
        <f>IF('Input and Summary Results'!$J$4="yes",'Data Transformation'!F5975,'Data Transformation'!D5975)</f>
        <v>0</v>
      </c>
      <c r="I5975" t="str">
        <f t="shared" si="310"/>
        <v/>
      </c>
    </row>
    <row r="5976" spans="2:9" x14ac:dyDescent="0.25">
      <c r="B5976" t="b">
        <f>IF('Input and Summary Results'!D5558=0,FALSE,'Input and Summary Results'!$B5558)</f>
        <v>0</v>
      </c>
      <c r="C5976" t="b">
        <f>IF(OR(B5976=0,'Input and Summary Results'!D5558=0,'Input and Summary Results'!D5558=""),FALSE,'Input and Summary Results'!$D5558)</f>
        <v>0</v>
      </c>
      <c r="D5976" t="b">
        <f>IF(OR(B5976=0,'Input and Summary Results'!E5558=0),FALSE,'Input and Summary Results'!$E5558)</f>
        <v>0</v>
      </c>
      <c r="E5976" t="b">
        <f t="shared" si="308"/>
        <v>0</v>
      </c>
      <c r="F5976" t="b">
        <f t="shared" si="309"/>
        <v>0</v>
      </c>
      <c r="G5976" t="b">
        <f>IF('Input and Summary Results'!$J$4="yes",IF(C5976=FALSE,FALSE,IF('Data Transformation'!E5976&lt;$R$10,E5976,$R$10)),IF(C5976=FALSE,FALSE,IF(C5976&lt;$R$10,C5976,$R$10)))</f>
        <v>0</v>
      </c>
      <c r="H5976" t="b">
        <f>IF('Input and Summary Results'!$J$4="yes",'Data Transformation'!F5976,'Data Transformation'!D5976)</f>
        <v>0</v>
      </c>
      <c r="I5976" t="str">
        <f t="shared" si="310"/>
        <v/>
      </c>
    </row>
    <row r="5977" spans="2:9" x14ac:dyDescent="0.25">
      <c r="B5977" t="b">
        <f>IF('Input and Summary Results'!D5559=0,FALSE,'Input and Summary Results'!$B5559)</f>
        <v>0</v>
      </c>
      <c r="C5977" t="b">
        <f>IF(OR(B5977=0,'Input and Summary Results'!D5559=0,'Input and Summary Results'!D5559=""),FALSE,'Input and Summary Results'!$D5559)</f>
        <v>0</v>
      </c>
      <c r="D5977" t="b">
        <f>IF(OR(B5977=0,'Input and Summary Results'!E5559=0),FALSE,'Input and Summary Results'!$E5559)</f>
        <v>0</v>
      </c>
      <c r="E5977" t="b">
        <f t="shared" si="308"/>
        <v>0</v>
      </c>
      <c r="F5977" t="b">
        <f t="shared" si="309"/>
        <v>0</v>
      </c>
      <c r="G5977" t="b">
        <f>IF('Input and Summary Results'!$J$4="yes",IF(C5977=FALSE,FALSE,IF('Data Transformation'!E5977&lt;$R$10,E5977,$R$10)),IF(C5977=FALSE,FALSE,IF(C5977&lt;$R$10,C5977,$R$10)))</f>
        <v>0</v>
      </c>
      <c r="H5977" t="b">
        <f>IF('Input and Summary Results'!$J$4="yes",'Data Transformation'!F5977,'Data Transformation'!D5977)</f>
        <v>0</v>
      </c>
      <c r="I5977" t="str">
        <f t="shared" si="310"/>
        <v/>
      </c>
    </row>
    <row r="5978" spans="2:9" x14ac:dyDescent="0.25">
      <c r="B5978" t="b">
        <f>IF('Input and Summary Results'!D5560=0,FALSE,'Input and Summary Results'!$B5560)</f>
        <v>0</v>
      </c>
      <c r="C5978" t="b">
        <f>IF(OR(B5978=0,'Input and Summary Results'!D5560=0,'Input and Summary Results'!D5560=""),FALSE,'Input and Summary Results'!$D5560)</f>
        <v>0</v>
      </c>
      <c r="D5978" t="b">
        <f>IF(OR(B5978=0,'Input and Summary Results'!E5560=0),FALSE,'Input and Summary Results'!$E5560)</f>
        <v>0</v>
      </c>
      <c r="E5978" t="b">
        <f t="shared" si="308"/>
        <v>0</v>
      </c>
      <c r="F5978" t="b">
        <f t="shared" si="309"/>
        <v>0</v>
      </c>
      <c r="G5978" t="b">
        <f>IF('Input and Summary Results'!$J$4="yes",IF(C5978=FALSE,FALSE,IF('Data Transformation'!E5978&lt;$R$10,E5978,$R$10)),IF(C5978=FALSE,FALSE,IF(C5978&lt;$R$10,C5978,$R$10)))</f>
        <v>0</v>
      </c>
      <c r="H5978" t="b">
        <f>IF('Input and Summary Results'!$J$4="yes",'Data Transformation'!F5978,'Data Transformation'!D5978)</f>
        <v>0</v>
      </c>
      <c r="I5978" t="str">
        <f t="shared" si="310"/>
        <v/>
      </c>
    </row>
    <row r="5979" spans="2:9" x14ac:dyDescent="0.25">
      <c r="B5979" t="b">
        <f>IF('Input and Summary Results'!D5561=0,FALSE,'Input and Summary Results'!$B5561)</f>
        <v>0</v>
      </c>
      <c r="C5979" t="b">
        <f>IF(OR(B5979=0,'Input and Summary Results'!D5561=0,'Input and Summary Results'!D5561=""),FALSE,'Input and Summary Results'!$D5561)</f>
        <v>0</v>
      </c>
      <c r="D5979" t="b">
        <f>IF(OR(B5979=0,'Input and Summary Results'!E5561=0),FALSE,'Input and Summary Results'!$E5561)</f>
        <v>0</v>
      </c>
      <c r="E5979" t="b">
        <f t="shared" si="308"/>
        <v>0</v>
      </c>
      <c r="F5979" t="b">
        <f t="shared" si="309"/>
        <v>0</v>
      </c>
      <c r="G5979" t="b">
        <f>IF('Input and Summary Results'!$J$4="yes",IF(C5979=FALSE,FALSE,IF('Data Transformation'!E5979&lt;$R$10,E5979,$R$10)),IF(C5979=FALSE,FALSE,IF(C5979&lt;$R$10,C5979,$R$10)))</f>
        <v>0</v>
      </c>
      <c r="H5979" t="b">
        <f>IF('Input and Summary Results'!$J$4="yes",'Data Transformation'!F5979,'Data Transformation'!D5979)</f>
        <v>0</v>
      </c>
      <c r="I5979" t="str">
        <f t="shared" si="310"/>
        <v/>
      </c>
    </row>
    <row r="5980" spans="2:9" x14ac:dyDescent="0.25">
      <c r="B5980" t="b">
        <f>IF('Input and Summary Results'!D5562=0,FALSE,'Input and Summary Results'!$B5562)</f>
        <v>0</v>
      </c>
      <c r="C5980" t="b">
        <f>IF(OR(B5980=0,'Input and Summary Results'!D5562=0,'Input and Summary Results'!D5562=""),FALSE,'Input and Summary Results'!$D5562)</f>
        <v>0</v>
      </c>
      <c r="D5980" t="b">
        <f>IF(OR(B5980=0,'Input and Summary Results'!E5562=0),FALSE,'Input and Summary Results'!$E5562)</f>
        <v>0</v>
      </c>
      <c r="E5980" t="b">
        <f t="shared" si="308"/>
        <v>0</v>
      </c>
      <c r="F5980" t="b">
        <f t="shared" si="309"/>
        <v>0</v>
      </c>
      <c r="G5980" t="b">
        <f>IF('Input and Summary Results'!$J$4="yes",IF(C5980=FALSE,FALSE,IF('Data Transformation'!E5980&lt;$R$10,E5980,$R$10)),IF(C5980=FALSE,FALSE,IF(C5980&lt;$R$10,C5980,$R$10)))</f>
        <v>0</v>
      </c>
      <c r="H5980" t="b">
        <f>IF('Input and Summary Results'!$J$4="yes",'Data Transformation'!F5980,'Data Transformation'!D5980)</f>
        <v>0</v>
      </c>
      <c r="I5980" t="str">
        <f t="shared" si="310"/>
        <v/>
      </c>
    </row>
    <row r="5981" spans="2:9" x14ac:dyDescent="0.25">
      <c r="B5981" t="b">
        <f>IF('Input and Summary Results'!D5563=0,FALSE,'Input and Summary Results'!$B5563)</f>
        <v>0</v>
      </c>
      <c r="C5981" t="b">
        <f>IF(OR(B5981=0,'Input and Summary Results'!D5563=0,'Input and Summary Results'!D5563=""),FALSE,'Input and Summary Results'!$D5563)</f>
        <v>0</v>
      </c>
      <c r="D5981" t="b">
        <f>IF(OR(B5981=0,'Input and Summary Results'!E5563=0),FALSE,'Input and Summary Results'!$E5563)</f>
        <v>0</v>
      </c>
      <c r="E5981" t="b">
        <f t="shared" si="308"/>
        <v>0</v>
      </c>
      <c r="F5981" t="b">
        <f t="shared" si="309"/>
        <v>0</v>
      </c>
      <c r="G5981" t="b">
        <f>IF('Input and Summary Results'!$J$4="yes",IF(C5981=FALSE,FALSE,IF('Data Transformation'!E5981&lt;$R$10,E5981,$R$10)),IF(C5981=FALSE,FALSE,IF(C5981&lt;$R$10,C5981,$R$10)))</f>
        <v>0</v>
      </c>
      <c r="H5981" t="b">
        <f>IF('Input and Summary Results'!$J$4="yes",'Data Transformation'!F5981,'Data Transformation'!D5981)</f>
        <v>0</v>
      </c>
      <c r="I5981" t="str">
        <f t="shared" si="310"/>
        <v/>
      </c>
    </row>
    <row r="5982" spans="2:9" x14ac:dyDescent="0.25">
      <c r="B5982" t="b">
        <f>IF('Input and Summary Results'!D5564=0,FALSE,'Input and Summary Results'!$B5564)</f>
        <v>0</v>
      </c>
      <c r="C5982" t="b">
        <f>IF(OR(B5982=0,'Input and Summary Results'!D5564=0,'Input and Summary Results'!D5564=""),FALSE,'Input and Summary Results'!$D5564)</f>
        <v>0</v>
      </c>
      <c r="D5982" t="b">
        <f>IF(OR(B5982=0,'Input and Summary Results'!E5564=0),FALSE,'Input and Summary Results'!$E5564)</f>
        <v>0</v>
      </c>
      <c r="E5982" t="b">
        <f t="shared" si="308"/>
        <v>0</v>
      </c>
      <c r="F5982" t="b">
        <f t="shared" si="309"/>
        <v>0</v>
      </c>
      <c r="G5982" t="b">
        <f>IF('Input and Summary Results'!$J$4="yes",IF(C5982=FALSE,FALSE,IF('Data Transformation'!E5982&lt;$R$10,E5982,$R$10)),IF(C5982=FALSE,FALSE,IF(C5982&lt;$R$10,C5982,$R$10)))</f>
        <v>0</v>
      </c>
      <c r="H5982" t="b">
        <f>IF('Input and Summary Results'!$J$4="yes",'Data Transformation'!F5982,'Data Transformation'!D5982)</f>
        <v>0</v>
      </c>
      <c r="I5982" t="str">
        <f t="shared" si="310"/>
        <v/>
      </c>
    </row>
    <row r="5983" spans="2:9" x14ac:dyDescent="0.25">
      <c r="B5983" t="b">
        <f>IF('Input and Summary Results'!D5565=0,FALSE,'Input and Summary Results'!$B5565)</f>
        <v>0</v>
      </c>
      <c r="C5983" t="b">
        <f>IF(OR(B5983=0,'Input and Summary Results'!D5565=0,'Input and Summary Results'!D5565=""),FALSE,'Input and Summary Results'!$D5565)</f>
        <v>0</v>
      </c>
      <c r="D5983" t="b">
        <f>IF(OR(B5983=0,'Input and Summary Results'!E5565=0),FALSE,'Input and Summary Results'!$E5565)</f>
        <v>0</v>
      </c>
      <c r="E5983" t="b">
        <f t="shared" si="308"/>
        <v>0</v>
      </c>
      <c r="F5983" t="b">
        <f t="shared" si="309"/>
        <v>0</v>
      </c>
      <c r="G5983" t="b">
        <f>IF('Input and Summary Results'!$J$4="yes",IF(C5983=FALSE,FALSE,IF('Data Transformation'!E5983&lt;$R$10,E5983,$R$10)),IF(C5983=FALSE,FALSE,IF(C5983&lt;$R$10,C5983,$R$10)))</f>
        <v>0</v>
      </c>
      <c r="H5983" t="b">
        <f>IF('Input and Summary Results'!$J$4="yes",'Data Transformation'!F5983,'Data Transformation'!D5983)</f>
        <v>0</v>
      </c>
      <c r="I5983" t="str">
        <f t="shared" si="310"/>
        <v/>
      </c>
    </row>
    <row r="5984" spans="2:9" x14ac:dyDescent="0.25">
      <c r="B5984" t="b">
        <f>IF('Input and Summary Results'!D5566=0,FALSE,'Input and Summary Results'!$B5566)</f>
        <v>0</v>
      </c>
      <c r="C5984" t="b">
        <f>IF(OR(B5984=0,'Input and Summary Results'!D5566=0,'Input and Summary Results'!D5566=""),FALSE,'Input and Summary Results'!$D5566)</f>
        <v>0</v>
      </c>
      <c r="D5984" t="b">
        <f>IF(OR(B5984=0,'Input and Summary Results'!E5566=0),FALSE,'Input and Summary Results'!$E5566)</f>
        <v>0</v>
      </c>
      <c r="E5984" t="b">
        <f t="shared" si="308"/>
        <v>0</v>
      </c>
      <c r="F5984" t="b">
        <f t="shared" si="309"/>
        <v>0</v>
      </c>
      <c r="G5984" t="b">
        <f>IF('Input and Summary Results'!$J$4="yes",IF(C5984=FALSE,FALSE,IF('Data Transformation'!E5984&lt;$R$10,E5984,$R$10)),IF(C5984=FALSE,FALSE,IF(C5984&lt;$R$10,C5984,$R$10)))</f>
        <v>0</v>
      </c>
      <c r="H5984" t="b">
        <f>IF('Input and Summary Results'!$J$4="yes",'Data Transformation'!F5984,'Data Transformation'!D5984)</f>
        <v>0</v>
      </c>
      <c r="I5984" t="str">
        <f t="shared" si="310"/>
        <v/>
      </c>
    </row>
    <row r="5985" spans="2:9" x14ac:dyDescent="0.25">
      <c r="B5985" t="b">
        <f>IF('Input and Summary Results'!D5567=0,FALSE,'Input and Summary Results'!$B5567)</f>
        <v>0</v>
      </c>
      <c r="C5985" t="b">
        <f>IF(OR(B5985=0,'Input and Summary Results'!D5567=0,'Input and Summary Results'!D5567=""),FALSE,'Input and Summary Results'!$D5567)</f>
        <v>0</v>
      </c>
      <c r="D5985" t="b">
        <f>IF(OR(B5985=0,'Input and Summary Results'!E5567=0),FALSE,'Input and Summary Results'!$E5567)</f>
        <v>0</v>
      </c>
      <c r="E5985" t="b">
        <f t="shared" si="308"/>
        <v>0</v>
      </c>
      <c r="F5985" t="b">
        <f t="shared" si="309"/>
        <v>0</v>
      </c>
      <c r="G5985" t="b">
        <f>IF('Input and Summary Results'!$J$4="yes",IF(C5985=FALSE,FALSE,IF('Data Transformation'!E5985&lt;$R$10,E5985,$R$10)),IF(C5985=FALSE,FALSE,IF(C5985&lt;$R$10,C5985,$R$10)))</f>
        <v>0</v>
      </c>
      <c r="H5985" t="b">
        <f>IF('Input and Summary Results'!$J$4="yes",'Data Transformation'!F5985,'Data Transformation'!D5985)</f>
        <v>0</v>
      </c>
      <c r="I5985" t="str">
        <f t="shared" si="310"/>
        <v/>
      </c>
    </row>
    <row r="5986" spans="2:9" x14ac:dyDescent="0.25">
      <c r="B5986" t="b">
        <f>IF('Input and Summary Results'!D5568=0,FALSE,'Input and Summary Results'!$B5568)</f>
        <v>0</v>
      </c>
      <c r="C5986" t="b">
        <f>IF(OR(B5986=0,'Input and Summary Results'!D5568=0,'Input and Summary Results'!D5568=""),FALSE,'Input and Summary Results'!$D5568)</f>
        <v>0</v>
      </c>
      <c r="D5986" t="b">
        <f>IF(OR(B5986=0,'Input and Summary Results'!E5568=0),FALSE,'Input and Summary Results'!$E5568)</f>
        <v>0</v>
      </c>
      <c r="E5986" t="b">
        <f t="shared" si="308"/>
        <v>0</v>
      </c>
      <c r="F5986" t="b">
        <f t="shared" si="309"/>
        <v>0</v>
      </c>
      <c r="G5986" t="b">
        <f>IF('Input and Summary Results'!$J$4="yes",IF(C5986=FALSE,FALSE,IF('Data Transformation'!E5986&lt;$R$10,E5986,$R$10)),IF(C5986=FALSE,FALSE,IF(C5986&lt;$R$10,C5986,$R$10)))</f>
        <v>0</v>
      </c>
      <c r="H5986" t="b">
        <f>IF('Input and Summary Results'!$J$4="yes",'Data Transformation'!F5986,'Data Transformation'!D5986)</f>
        <v>0</v>
      </c>
      <c r="I5986" t="str">
        <f t="shared" si="310"/>
        <v/>
      </c>
    </row>
    <row r="5987" spans="2:9" x14ac:dyDescent="0.25">
      <c r="B5987" t="b">
        <f>IF('Input and Summary Results'!D5569=0,FALSE,'Input and Summary Results'!$B5569)</f>
        <v>0</v>
      </c>
      <c r="C5987" t="b">
        <f>IF(OR(B5987=0,'Input and Summary Results'!D5569=0,'Input and Summary Results'!D5569=""),FALSE,'Input and Summary Results'!$D5569)</f>
        <v>0</v>
      </c>
      <c r="D5987" t="b">
        <f>IF(OR(B5987=0,'Input and Summary Results'!E5569=0),FALSE,'Input and Summary Results'!$E5569)</f>
        <v>0</v>
      </c>
      <c r="E5987" t="b">
        <f t="shared" si="308"/>
        <v>0</v>
      </c>
      <c r="F5987" t="b">
        <f t="shared" si="309"/>
        <v>0</v>
      </c>
      <c r="G5987" t="b">
        <f>IF('Input and Summary Results'!$J$4="yes",IF(C5987=FALSE,FALSE,IF('Data Transformation'!E5987&lt;$R$10,E5987,$R$10)),IF(C5987=FALSE,FALSE,IF(C5987&lt;$R$10,C5987,$R$10)))</f>
        <v>0</v>
      </c>
      <c r="H5987" t="b">
        <f>IF('Input and Summary Results'!$J$4="yes",'Data Transformation'!F5987,'Data Transformation'!D5987)</f>
        <v>0</v>
      </c>
      <c r="I5987" t="str">
        <f t="shared" si="310"/>
        <v/>
      </c>
    </row>
    <row r="5988" spans="2:9" x14ac:dyDescent="0.25">
      <c r="B5988" t="b">
        <f>IF('Input and Summary Results'!D5570=0,FALSE,'Input and Summary Results'!$B5570)</f>
        <v>0</v>
      </c>
      <c r="C5988" t="b">
        <f>IF(OR(B5988=0,'Input and Summary Results'!D5570=0,'Input and Summary Results'!D5570=""),FALSE,'Input and Summary Results'!$D5570)</f>
        <v>0</v>
      </c>
      <c r="D5988" t="b">
        <f>IF(OR(B5988=0,'Input and Summary Results'!E5570=0),FALSE,'Input and Summary Results'!$E5570)</f>
        <v>0</v>
      </c>
      <c r="E5988" t="b">
        <f t="shared" si="308"/>
        <v>0</v>
      </c>
      <c r="F5988" t="b">
        <f t="shared" si="309"/>
        <v>0</v>
      </c>
      <c r="G5988" t="b">
        <f>IF('Input and Summary Results'!$J$4="yes",IF(C5988=FALSE,FALSE,IF('Data Transformation'!E5988&lt;$R$10,E5988,$R$10)),IF(C5988=FALSE,FALSE,IF(C5988&lt;$R$10,C5988,$R$10)))</f>
        <v>0</v>
      </c>
      <c r="H5988" t="b">
        <f>IF('Input and Summary Results'!$J$4="yes",'Data Transformation'!F5988,'Data Transformation'!D5988)</f>
        <v>0</v>
      </c>
      <c r="I5988" t="str">
        <f t="shared" si="310"/>
        <v/>
      </c>
    </row>
    <row r="5989" spans="2:9" x14ac:dyDescent="0.25">
      <c r="B5989" t="b">
        <f>IF('Input and Summary Results'!D5571=0,FALSE,'Input and Summary Results'!$B5571)</f>
        <v>0</v>
      </c>
      <c r="C5989" t="b">
        <f>IF(OR(B5989=0,'Input and Summary Results'!D5571=0,'Input and Summary Results'!D5571=""),FALSE,'Input and Summary Results'!$D5571)</f>
        <v>0</v>
      </c>
      <c r="D5989" t="b">
        <f>IF(OR(B5989=0,'Input and Summary Results'!E5571=0),FALSE,'Input and Summary Results'!$E5571)</f>
        <v>0</v>
      </c>
      <c r="E5989" t="b">
        <f t="shared" si="308"/>
        <v>0</v>
      </c>
      <c r="F5989" t="b">
        <f t="shared" si="309"/>
        <v>0</v>
      </c>
      <c r="G5989" t="b">
        <f>IF('Input and Summary Results'!$J$4="yes",IF(C5989=FALSE,FALSE,IF('Data Transformation'!E5989&lt;$R$10,E5989,$R$10)),IF(C5989=FALSE,FALSE,IF(C5989&lt;$R$10,C5989,$R$10)))</f>
        <v>0</v>
      </c>
      <c r="H5989" t="b">
        <f>IF('Input and Summary Results'!$J$4="yes",'Data Transformation'!F5989,'Data Transformation'!D5989)</f>
        <v>0</v>
      </c>
      <c r="I5989" t="str">
        <f t="shared" si="310"/>
        <v/>
      </c>
    </row>
    <row r="5990" spans="2:9" x14ac:dyDescent="0.25">
      <c r="B5990" t="b">
        <f>IF('Input and Summary Results'!D5572=0,FALSE,'Input and Summary Results'!$B5572)</f>
        <v>0</v>
      </c>
      <c r="C5990" t="b">
        <f>IF(OR(B5990=0,'Input and Summary Results'!D5572=0,'Input and Summary Results'!D5572=""),FALSE,'Input and Summary Results'!$D5572)</f>
        <v>0</v>
      </c>
      <c r="D5990" t="b">
        <f>IF(OR(B5990=0,'Input and Summary Results'!E5572=0),FALSE,'Input and Summary Results'!$E5572)</f>
        <v>0</v>
      </c>
      <c r="E5990" t="b">
        <f t="shared" si="308"/>
        <v>0</v>
      </c>
      <c r="F5990" t="b">
        <f t="shared" si="309"/>
        <v>0</v>
      </c>
      <c r="G5990" t="b">
        <f>IF('Input and Summary Results'!$J$4="yes",IF(C5990=FALSE,FALSE,IF('Data Transformation'!E5990&lt;$R$10,E5990,$R$10)),IF(C5990=FALSE,FALSE,IF(C5990&lt;$R$10,C5990,$R$10)))</f>
        <v>0</v>
      </c>
      <c r="H5990" t="b">
        <f>IF('Input and Summary Results'!$J$4="yes",'Data Transformation'!F5990,'Data Transformation'!D5990)</f>
        <v>0</v>
      </c>
      <c r="I5990" t="str">
        <f t="shared" si="310"/>
        <v/>
      </c>
    </row>
    <row r="5991" spans="2:9" x14ac:dyDescent="0.25">
      <c r="B5991" t="b">
        <f>IF('Input and Summary Results'!D5573=0,FALSE,'Input and Summary Results'!$B5573)</f>
        <v>0</v>
      </c>
      <c r="C5991" t="b">
        <f>IF(OR(B5991=0,'Input and Summary Results'!D5573=0,'Input and Summary Results'!D5573=""),FALSE,'Input and Summary Results'!$D5573)</f>
        <v>0</v>
      </c>
      <c r="D5991" t="b">
        <f>IF(OR(B5991=0,'Input and Summary Results'!E5573=0),FALSE,'Input and Summary Results'!$E5573)</f>
        <v>0</v>
      </c>
      <c r="E5991" t="b">
        <f t="shared" si="308"/>
        <v>0</v>
      </c>
      <c r="F5991" t="b">
        <f t="shared" si="309"/>
        <v>0</v>
      </c>
      <c r="G5991" t="b">
        <f>IF('Input and Summary Results'!$J$4="yes",IF(C5991=FALSE,FALSE,IF('Data Transformation'!E5991&lt;$R$10,E5991,$R$10)),IF(C5991=FALSE,FALSE,IF(C5991&lt;$R$10,C5991,$R$10)))</f>
        <v>0</v>
      </c>
      <c r="H5991" t="b">
        <f>IF('Input and Summary Results'!$J$4="yes",'Data Transformation'!F5991,'Data Transformation'!D5991)</f>
        <v>0</v>
      </c>
      <c r="I5991" t="str">
        <f t="shared" si="310"/>
        <v/>
      </c>
    </row>
    <row r="5992" spans="2:9" x14ac:dyDescent="0.25">
      <c r="B5992" t="b">
        <f>IF('Input and Summary Results'!D5574=0,FALSE,'Input and Summary Results'!$B5574)</f>
        <v>0</v>
      </c>
      <c r="C5992" t="b">
        <f>IF(OR(B5992=0,'Input and Summary Results'!D5574=0,'Input and Summary Results'!D5574=""),FALSE,'Input and Summary Results'!$D5574)</f>
        <v>0</v>
      </c>
      <c r="D5992" t="b">
        <f>IF(OR(B5992=0,'Input and Summary Results'!E5574=0),FALSE,'Input and Summary Results'!$E5574)</f>
        <v>0</v>
      </c>
      <c r="E5992" t="b">
        <f t="shared" si="308"/>
        <v>0</v>
      </c>
      <c r="F5992" t="b">
        <f t="shared" si="309"/>
        <v>0</v>
      </c>
      <c r="G5992" t="b">
        <f>IF('Input and Summary Results'!$J$4="yes",IF(C5992=FALSE,FALSE,IF('Data Transformation'!E5992&lt;$R$10,E5992,$R$10)),IF(C5992=FALSE,FALSE,IF(C5992&lt;$R$10,C5992,$R$10)))</f>
        <v>0</v>
      </c>
      <c r="H5992" t="b">
        <f>IF('Input and Summary Results'!$J$4="yes",'Data Transformation'!F5992,'Data Transformation'!D5992)</f>
        <v>0</v>
      </c>
      <c r="I5992" t="str">
        <f t="shared" si="310"/>
        <v/>
      </c>
    </row>
    <row r="5993" spans="2:9" x14ac:dyDescent="0.25">
      <c r="B5993" t="b">
        <f>IF('Input and Summary Results'!D5575=0,FALSE,'Input and Summary Results'!$B5575)</f>
        <v>0</v>
      </c>
      <c r="C5993" t="b">
        <f>IF(OR(B5993=0,'Input and Summary Results'!D5575=0,'Input and Summary Results'!D5575=""),FALSE,'Input and Summary Results'!$D5575)</f>
        <v>0</v>
      </c>
      <c r="D5993" t="b">
        <f>IF(OR(B5993=0,'Input and Summary Results'!E5575=0),FALSE,'Input and Summary Results'!$E5575)</f>
        <v>0</v>
      </c>
      <c r="E5993" t="b">
        <f t="shared" si="308"/>
        <v>0</v>
      </c>
      <c r="F5993" t="b">
        <f t="shared" si="309"/>
        <v>0</v>
      </c>
      <c r="G5993" t="b">
        <f>IF('Input and Summary Results'!$J$4="yes",IF(C5993=FALSE,FALSE,IF('Data Transformation'!E5993&lt;$R$10,E5993,$R$10)),IF(C5993=FALSE,FALSE,IF(C5993&lt;$R$10,C5993,$R$10)))</f>
        <v>0</v>
      </c>
      <c r="H5993" t="b">
        <f>IF('Input and Summary Results'!$J$4="yes",'Data Transformation'!F5993,'Data Transformation'!D5993)</f>
        <v>0</v>
      </c>
      <c r="I5993" t="str">
        <f t="shared" si="310"/>
        <v/>
      </c>
    </row>
    <row r="5994" spans="2:9" x14ac:dyDescent="0.25">
      <c r="B5994" t="b">
        <f>IF('Input and Summary Results'!D5576=0,FALSE,'Input and Summary Results'!$B5576)</f>
        <v>0</v>
      </c>
      <c r="C5994" t="b">
        <f>IF(OR(B5994=0,'Input and Summary Results'!D5576=0,'Input and Summary Results'!D5576=""),FALSE,'Input and Summary Results'!$D5576)</f>
        <v>0</v>
      </c>
      <c r="D5994" t="b">
        <f>IF(OR(B5994=0,'Input and Summary Results'!E5576=0),FALSE,'Input and Summary Results'!$E5576)</f>
        <v>0</v>
      </c>
      <c r="E5994" t="b">
        <f t="shared" ref="E5994:E6057" si="311">IF(C5994=FALSE,FALSE,LOG10(C5994))</f>
        <v>0</v>
      </c>
      <c r="F5994" t="b">
        <f t="shared" ref="F5994:F6057" si="312">IF(D5994=FALSE, FALSE,0.434*D5994/C5994)</f>
        <v>0</v>
      </c>
      <c r="G5994" t="b">
        <f>IF('Input and Summary Results'!$J$4="yes",IF(C5994=FALSE,FALSE,IF('Data Transformation'!E5994&lt;$R$10,E5994,$R$10)),IF(C5994=FALSE,FALSE,IF(C5994&lt;$R$10,C5994,$R$10)))</f>
        <v>0</v>
      </c>
      <c r="H5994" t="b">
        <f>IF('Input and Summary Results'!$J$4="yes",'Data Transformation'!F5994,'Data Transformation'!D5994)</f>
        <v>0</v>
      </c>
      <c r="I5994" t="str">
        <f t="shared" si="310"/>
        <v/>
      </c>
    </row>
    <row r="5995" spans="2:9" x14ac:dyDescent="0.25">
      <c r="B5995" t="b">
        <f>IF('Input and Summary Results'!D5577=0,FALSE,'Input and Summary Results'!$B5577)</f>
        <v>0</v>
      </c>
      <c r="C5995" t="b">
        <f>IF(OR(B5995=0,'Input and Summary Results'!D5577=0,'Input and Summary Results'!D5577=""),FALSE,'Input and Summary Results'!$D5577)</f>
        <v>0</v>
      </c>
      <c r="D5995" t="b">
        <f>IF(OR(B5995=0,'Input and Summary Results'!E5577=0),FALSE,'Input and Summary Results'!$E5577)</f>
        <v>0</v>
      </c>
      <c r="E5995" t="b">
        <f t="shared" si="311"/>
        <v>0</v>
      </c>
      <c r="F5995" t="b">
        <f t="shared" si="312"/>
        <v>0</v>
      </c>
      <c r="G5995" t="b">
        <f>IF('Input and Summary Results'!$J$4="yes",IF(C5995=FALSE,FALSE,IF('Data Transformation'!E5995&lt;$R$10,E5995,$R$10)),IF(C5995=FALSE,FALSE,IF(C5995&lt;$R$10,C5995,$R$10)))</f>
        <v>0</v>
      </c>
      <c r="H5995" t="b">
        <f>IF('Input and Summary Results'!$J$4="yes",'Data Transformation'!F5995,'Data Transformation'!D5995)</f>
        <v>0</v>
      </c>
      <c r="I5995" t="str">
        <f t="shared" si="310"/>
        <v/>
      </c>
    </row>
    <row r="5996" spans="2:9" x14ac:dyDescent="0.25">
      <c r="B5996" t="b">
        <f>IF('Input and Summary Results'!D5578=0,FALSE,'Input and Summary Results'!$B5578)</f>
        <v>0</v>
      </c>
      <c r="C5996" t="b">
        <f>IF(OR(B5996=0,'Input and Summary Results'!D5578=0,'Input and Summary Results'!D5578=""),FALSE,'Input and Summary Results'!$D5578)</f>
        <v>0</v>
      </c>
      <c r="D5996" t="b">
        <f>IF(OR(B5996=0,'Input and Summary Results'!E5578=0),FALSE,'Input and Summary Results'!$E5578)</f>
        <v>0</v>
      </c>
      <c r="E5996" t="b">
        <f t="shared" si="311"/>
        <v>0</v>
      </c>
      <c r="F5996" t="b">
        <f t="shared" si="312"/>
        <v>0</v>
      </c>
      <c r="G5996" t="b">
        <f>IF('Input and Summary Results'!$J$4="yes",IF(C5996=FALSE,FALSE,IF('Data Transformation'!E5996&lt;$R$10,E5996,$R$10)),IF(C5996=FALSE,FALSE,IF(C5996&lt;$R$10,C5996,$R$10)))</f>
        <v>0</v>
      </c>
      <c r="H5996" t="b">
        <f>IF('Input and Summary Results'!$J$4="yes",'Data Transformation'!F5996,'Data Transformation'!D5996)</f>
        <v>0</v>
      </c>
      <c r="I5996" t="str">
        <f t="shared" si="310"/>
        <v/>
      </c>
    </row>
    <row r="5997" spans="2:9" x14ac:dyDescent="0.25">
      <c r="B5997" t="b">
        <f>IF('Input and Summary Results'!D5579=0,FALSE,'Input and Summary Results'!$B5579)</f>
        <v>0</v>
      </c>
      <c r="C5997" t="b">
        <f>IF(OR(B5997=0,'Input and Summary Results'!D5579=0,'Input and Summary Results'!D5579=""),FALSE,'Input and Summary Results'!$D5579)</f>
        <v>0</v>
      </c>
      <c r="D5997" t="b">
        <f>IF(OR(B5997=0,'Input and Summary Results'!E5579=0),FALSE,'Input and Summary Results'!$E5579)</f>
        <v>0</v>
      </c>
      <c r="E5997" t="b">
        <f t="shared" si="311"/>
        <v>0</v>
      </c>
      <c r="F5997" t="b">
        <f t="shared" si="312"/>
        <v>0</v>
      </c>
      <c r="G5997" t="b">
        <f>IF('Input and Summary Results'!$J$4="yes",IF(C5997=FALSE,FALSE,IF('Data Transformation'!E5997&lt;$R$10,E5997,$R$10)),IF(C5997=FALSE,FALSE,IF(C5997&lt;$R$10,C5997,$R$10)))</f>
        <v>0</v>
      </c>
      <c r="H5997" t="b">
        <f>IF('Input and Summary Results'!$J$4="yes",'Data Transformation'!F5997,'Data Transformation'!D5997)</f>
        <v>0</v>
      </c>
      <c r="I5997" t="str">
        <f t="shared" si="310"/>
        <v/>
      </c>
    </row>
    <row r="5998" spans="2:9" x14ac:dyDescent="0.25">
      <c r="B5998" t="b">
        <f>IF('Input and Summary Results'!D5580=0,FALSE,'Input and Summary Results'!$B5580)</f>
        <v>0</v>
      </c>
      <c r="C5998" t="b">
        <f>IF(OR(B5998=0,'Input and Summary Results'!D5580=0,'Input and Summary Results'!D5580=""),FALSE,'Input and Summary Results'!$D5580)</f>
        <v>0</v>
      </c>
      <c r="D5998" t="b">
        <f>IF(OR(B5998=0,'Input and Summary Results'!E5580=0),FALSE,'Input and Summary Results'!$E5580)</f>
        <v>0</v>
      </c>
      <c r="E5998" t="b">
        <f t="shared" si="311"/>
        <v>0</v>
      </c>
      <c r="F5998" t="b">
        <f t="shared" si="312"/>
        <v>0</v>
      </c>
      <c r="G5998" t="b">
        <f>IF('Input and Summary Results'!$J$4="yes",IF(C5998=FALSE,FALSE,IF('Data Transformation'!E5998&lt;$R$10,E5998,$R$10)),IF(C5998=FALSE,FALSE,IF(C5998&lt;$R$10,C5998,$R$10)))</f>
        <v>0</v>
      </c>
      <c r="H5998" t="b">
        <f>IF('Input and Summary Results'!$J$4="yes",'Data Transformation'!F5998,'Data Transformation'!D5998)</f>
        <v>0</v>
      </c>
      <c r="I5998" t="str">
        <f t="shared" si="310"/>
        <v/>
      </c>
    </row>
    <row r="5999" spans="2:9" x14ac:dyDescent="0.25">
      <c r="B5999" t="b">
        <f>IF('Input and Summary Results'!D5581=0,FALSE,'Input and Summary Results'!$B5581)</f>
        <v>0</v>
      </c>
      <c r="C5999" t="b">
        <f>IF(OR(B5999=0,'Input and Summary Results'!D5581=0,'Input and Summary Results'!D5581=""),FALSE,'Input and Summary Results'!$D5581)</f>
        <v>0</v>
      </c>
      <c r="D5999" t="b">
        <f>IF(OR(B5999=0,'Input and Summary Results'!E5581=0),FALSE,'Input and Summary Results'!$E5581)</f>
        <v>0</v>
      </c>
      <c r="E5999" t="b">
        <f t="shared" si="311"/>
        <v>0</v>
      </c>
      <c r="F5999" t="b">
        <f t="shared" si="312"/>
        <v>0</v>
      </c>
      <c r="G5999" t="b">
        <f>IF('Input and Summary Results'!$J$4="yes",IF(C5999=FALSE,FALSE,IF('Data Transformation'!E5999&lt;$R$10,E5999,$R$10)),IF(C5999=FALSE,FALSE,IF(C5999&lt;$R$10,C5999,$R$10)))</f>
        <v>0</v>
      </c>
      <c r="H5999" t="b">
        <f>IF('Input and Summary Results'!$J$4="yes",'Data Transformation'!F5999,'Data Transformation'!D5999)</f>
        <v>0</v>
      </c>
      <c r="I5999" t="str">
        <f t="shared" si="310"/>
        <v/>
      </c>
    </row>
    <row r="6000" spans="2:9" x14ac:dyDescent="0.25">
      <c r="B6000" t="b">
        <f>IF('Input and Summary Results'!D5582=0,FALSE,'Input and Summary Results'!$B5582)</f>
        <v>0</v>
      </c>
      <c r="C6000" t="b">
        <f>IF(OR(B6000=0,'Input and Summary Results'!D5582=0,'Input and Summary Results'!D5582=""),FALSE,'Input and Summary Results'!$D5582)</f>
        <v>0</v>
      </c>
      <c r="D6000" t="b">
        <f>IF(OR(B6000=0,'Input and Summary Results'!E5582=0),FALSE,'Input and Summary Results'!$E5582)</f>
        <v>0</v>
      </c>
      <c r="E6000" t="b">
        <f t="shared" si="311"/>
        <v>0</v>
      </c>
      <c r="F6000" t="b">
        <f t="shared" si="312"/>
        <v>0</v>
      </c>
      <c r="G6000" t="b">
        <f>IF('Input and Summary Results'!$J$4="yes",IF(C6000=FALSE,FALSE,IF('Data Transformation'!E6000&lt;$R$10,E6000,$R$10)),IF(C6000=FALSE,FALSE,IF(C6000&lt;$R$10,C6000,$R$10)))</f>
        <v>0</v>
      </c>
      <c r="H6000" t="b">
        <f>IF('Input and Summary Results'!$J$4="yes",'Data Transformation'!F6000,'Data Transformation'!D6000)</f>
        <v>0</v>
      </c>
      <c r="I6000" t="str">
        <f t="shared" si="310"/>
        <v/>
      </c>
    </row>
    <row r="6001" spans="2:9" x14ac:dyDescent="0.25">
      <c r="B6001" t="b">
        <f>IF('Input and Summary Results'!D5583=0,FALSE,'Input and Summary Results'!$B5583)</f>
        <v>0</v>
      </c>
      <c r="C6001" t="b">
        <f>IF(OR(B6001=0,'Input and Summary Results'!D5583=0,'Input and Summary Results'!D5583=""),FALSE,'Input and Summary Results'!$D5583)</f>
        <v>0</v>
      </c>
      <c r="D6001" t="b">
        <f>IF(OR(B6001=0,'Input and Summary Results'!E5583=0),FALSE,'Input and Summary Results'!$E5583)</f>
        <v>0</v>
      </c>
      <c r="E6001" t="b">
        <f t="shared" si="311"/>
        <v>0</v>
      </c>
      <c r="F6001" t="b">
        <f t="shared" si="312"/>
        <v>0</v>
      </c>
      <c r="G6001" t="b">
        <f>IF('Input and Summary Results'!$J$4="yes",IF(C6001=FALSE,FALSE,IF('Data Transformation'!E6001&lt;$R$10,E6001,$R$10)),IF(C6001=FALSE,FALSE,IF(C6001&lt;$R$10,C6001,$R$10)))</f>
        <v>0</v>
      </c>
      <c r="H6001" t="b">
        <f>IF('Input and Summary Results'!$J$4="yes",'Data Transformation'!F6001,'Data Transformation'!D6001)</f>
        <v>0</v>
      </c>
      <c r="I6001" t="str">
        <f t="shared" si="310"/>
        <v/>
      </c>
    </row>
    <row r="6002" spans="2:9" x14ac:dyDescent="0.25">
      <c r="B6002" t="b">
        <f>IF('Input and Summary Results'!D5584=0,FALSE,'Input and Summary Results'!$B5584)</f>
        <v>0</v>
      </c>
      <c r="C6002" t="b">
        <f>IF(OR(B6002=0,'Input and Summary Results'!D5584=0,'Input and Summary Results'!D5584=""),FALSE,'Input and Summary Results'!$D5584)</f>
        <v>0</v>
      </c>
      <c r="D6002" t="b">
        <f>IF(OR(B6002=0,'Input and Summary Results'!E5584=0),FALSE,'Input and Summary Results'!$E5584)</f>
        <v>0</v>
      </c>
      <c r="E6002" t="b">
        <f t="shared" si="311"/>
        <v>0</v>
      </c>
      <c r="F6002" t="b">
        <f t="shared" si="312"/>
        <v>0</v>
      </c>
      <c r="G6002" t="b">
        <f>IF('Input and Summary Results'!$J$4="yes",IF(C6002=FALSE,FALSE,IF('Data Transformation'!E6002&lt;$R$10,E6002,$R$10)),IF(C6002=FALSE,FALSE,IF(C6002&lt;$R$10,C6002,$R$10)))</f>
        <v>0</v>
      </c>
      <c r="H6002" t="b">
        <f>IF('Input and Summary Results'!$J$4="yes",'Data Transformation'!F6002,'Data Transformation'!D6002)</f>
        <v>0</v>
      </c>
      <c r="I6002" t="str">
        <f t="shared" si="310"/>
        <v/>
      </c>
    </row>
    <row r="6003" spans="2:9" x14ac:dyDescent="0.25">
      <c r="B6003" t="b">
        <f>IF('Input and Summary Results'!D5585=0,FALSE,'Input and Summary Results'!$B5585)</f>
        <v>0</v>
      </c>
      <c r="C6003" t="b">
        <f>IF(OR(B6003=0,'Input and Summary Results'!D5585=0,'Input and Summary Results'!D5585=""),FALSE,'Input and Summary Results'!$D5585)</f>
        <v>0</v>
      </c>
      <c r="D6003" t="b">
        <f>IF(OR(B6003=0,'Input and Summary Results'!E5585=0),FALSE,'Input and Summary Results'!$E5585)</f>
        <v>0</v>
      </c>
      <c r="E6003" t="b">
        <f t="shared" si="311"/>
        <v>0</v>
      </c>
      <c r="F6003" t="b">
        <f t="shared" si="312"/>
        <v>0</v>
      </c>
      <c r="G6003" t="b">
        <f>IF('Input and Summary Results'!$J$4="yes",IF(C6003=FALSE,FALSE,IF('Data Transformation'!E6003&lt;$R$10,E6003,$R$10)),IF(C6003=FALSE,FALSE,IF(C6003&lt;$R$10,C6003,$R$10)))</f>
        <v>0</v>
      </c>
      <c r="H6003" t="b">
        <f>IF('Input and Summary Results'!$J$4="yes",'Data Transformation'!F6003,'Data Transformation'!D6003)</f>
        <v>0</v>
      </c>
      <c r="I6003" t="str">
        <f t="shared" si="310"/>
        <v/>
      </c>
    </row>
    <row r="6004" spans="2:9" x14ac:dyDescent="0.25">
      <c r="B6004" t="b">
        <f>IF('Input and Summary Results'!D5586=0,FALSE,'Input and Summary Results'!$B5586)</f>
        <v>0</v>
      </c>
      <c r="C6004" t="b">
        <f>IF(OR(B6004=0,'Input and Summary Results'!D5586=0,'Input and Summary Results'!D5586=""),FALSE,'Input and Summary Results'!$D5586)</f>
        <v>0</v>
      </c>
      <c r="D6004" t="b">
        <f>IF(OR(B6004=0,'Input and Summary Results'!E5586=0),FALSE,'Input and Summary Results'!$E5586)</f>
        <v>0</v>
      </c>
      <c r="E6004" t="b">
        <f t="shared" si="311"/>
        <v>0</v>
      </c>
      <c r="F6004" t="b">
        <f t="shared" si="312"/>
        <v>0</v>
      </c>
      <c r="G6004" t="b">
        <f>IF('Input and Summary Results'!$J$4="yes",IF(C6004=FALSE,FALSE,IF('Data Transformation'!E6004&lt;$R$10,E6004,$R$10)),IF(C6004=FALSE,FALSE,IF(C6004&lt;$R$10,C6004,$R$10)))</f>
        <v>0</v>
      </c>
      <c r="H6004" t="b">
        <f>IF('Input and Summary Results'!$J$4="yes",'Data Transformation'!F6004,'Data Transformation'!D6004)</f>
        <v>0</v>
      </c>
      <c r="I6004" t="str">
        <f t="shared" si="310"/>
        <v/>
      </c>
    </row>
    <row r="6005" spans="2:9" x14ac:dyDescent="0.25">
      <c r="B6005" t="b">
        <f>IF('Input and Summary Results'!D5587=0,FALSE,'Input and Summary Results'!$B5587)</f>
        <v>0</v>
      </c>
      <c r="C6005" t="b">
        <f>IF(OR(B6005=0,'Input and Summary Results'!D5587=0,'Input and Summary Results'!D5587=""),FALSE,'Input and Summary Results'!$D5587)</f>
        <v>0</v>
      </c>
      <c r="D6005" t="b">
        <f>IF(OR(B6005=0,'Input and Summary Results'!E5587=0),FALSE,'Input and Summary Results'!$E5587)</f>
        <v>0</v>
      </c>
      <c r="E6005" t="b">
        <f t="shared" si="311"/>
        <v>0</v>
      </c>
      <c r="F6005" t="b">
        <f t="shared" si="312"/>
        <v>0</v>
      </c>
      <c r="G6005" t="b">
        <f>IF('Input and Summary Results'!$J$4="yes",IF(C6005=FALSE,FALSE,IF('Data Transformation'!E6005&lt;$R$10,E6005,$R$10)),IF(C6005=FALSE,FALSE,IF(C6005&lt;$R$10,C6005,$R$10)))</f>
        <v>0</v>
      </c>
      <c r="H6005" t="b">
        <f>IF('Input and Summary Results'!$J$4="yes",'Data Transformation'!F6005,'Data Transformation'!D6005)</f>
        <v>0</v>
      </c>
      <c r="I6005" t="str">
        <f t="shared" si="310"/>
        <v/>
      </c>
    </row>
    <row r="6006" spans="2:9" x14ac:dyDescent="0.25">
      <c r="B6006" t="b">
        <f>IF('Input and Summary Results'!D5588=0,FALSE,'Input and Summary Results'!$B5588)</f>
        <v>0</v>
      </c>
      <c r="C6006" t="b">
        <f>IF(OR(B6006=0,'Input and Summary Results'!D5588=0,'Input and Summary Results'!D5588=""),FALSE,'Input and Summary Results'!$D5588)</f>
        <v>0</v>
      </c>
      <c r="D6006" t="b">
        <f>IF(OR(B6006=0,'Input and Summary Results'!E5588=0),FALSE,'Input and Summary Results'!$E5588)</f>
        <v>0</v>
      </c>
      <c r="E6006" t="b">
        <f t="shared" si="311"/>
        <v>0</v>
      </c>
      <c r="F6006" t="b">
        <f t="shared" si="312"/>
        <v>0</v>
      </c>
      <c r="G6006" t="b">
        <f>IF('Input and Summary Results'!$J$4="yes",IF(C6006=FALSE,FALSE,IF('Data Transformation'!E6006&lt;$R$10,E6006,$R$10)),IF(C6006=FALSE,FALSE,IF(C6006&lt;$R$10,C6006,$R$10)))</f>
        <v>0</v>
      </c>
      <c r="H6006" t="b">
        <f>IF('Input and Summary Results'!$J$4="yes",'Data Transformation'!F6006,'Data Transformation'!D6006)</f>
        <v>0</v>
      </c>
      <c r="I6006" t="str">
        <f t="shared" si="310"/>
        <v/>
      </c>
    </row>
    <row r="6007" spans="2:9" x14ac:dyDescent="0.25">
      <c r="B6007" t="b">
        <f>IF('Input and Summary Results'!D5589=0,FALSE,'Input and Summary Results'!$B5589)</f>
        <v>0</v>
      </c>
      <c r="C6007" t="b">
        <f>IF(OR(B6007=0,'Input and Summary Results'!D5589=0,'Input and Summary Results'!D5589=""),FALSE,'Input and Summary Results'!$D5589)</f>
        <v>0</v>
      </c>
      <c r="D6007" t="b">
        <f>IF(OR(B6007=0,'Input and Summary Results'!E5589=0),FALSE,'Input and Summary Results'!$E5589)</f>
        <v>0</v>
      </c>
      <c r="E6007" t="b">
        <f t="shared" si="311"/>
        <v>0</v>
      </c>
      <c r="F6007" t="b">
        <f t="shared" si="312"/>
        <v>0</v>
      </c>
      <c r="G6007" t="b">
        <f>IF('Input and Summary Results'!$J$4="yes",IF(C6007=FALSE,FALSE,IF('Data Transformation'!E6007&lt;$R$10,E6007,$R$10)),IF(C6007=FALSE,FALSE,IF(C6007&lt;$R$10,C6007,$R$10)))</f>
        <v>0</v>
      </c>
      <c r="H6007" t="b">
        <f>IF('Input and Summary Results'!$J$4="yes",'Data Transformation'!F6007,'Data Transformation'!D6007)</f>
        <v>0</v>
      </c>
      <c r="I6007" t="str">
        <f t="shared" si="310"/>
        <v/>
      </c>
    </row>
    <row r="6008" spans="2:9" x14ac:dyDescent="0.25">
      <c r="B6008" t="b">
        <f>IF('Input and Summary Results'!D5590=0,FALSE,'Input and Summary Results'!$B5590)</f>
        <v>0</v>
      </c>
      <c r="C6008" t="b">
        <f>IF(OR(B6008=0,'Input and Summary Results'!D5590=0,'Input and Summary Results'!D5590=""),FALSE,'Input and Summary Results'!$D5590)</f>
        <v>0</v>
      </c>
      <c r="D6008" t="b">
        <f>IF(OR(B6008=0,'Input and Summary Results'!E5590=0),FALSE,'Input and Summary Results'!$E5590)</f>
        <v>0</v>
      </c>
      <c r="E6008" t="b">
        <f t="shared" si="311"/>
        <v>0</v>
      </c>
      <c r="F6008" t="b">
        <f t="shared" si="312"/>
        <v>0</v>
      </c>
      <c r="G6008" t="b">
        <f>IF('Input and Summary Results'!$J$4="yes",IF(C6008=FALSE,FALSE,IF('Data Transformation'!E6008&lt;$R$10,E6008,$R$10)),IF(C6008=FALSE,FALSE,IF(C6008&lt;$R$10,C6008,$R$10)))</f>
        <v>0</v>
      </c>
      <c r="H6008" t="b">
        <f>IF('Input and Summary Results'!$J$4="yes",'Data Transformation'!F6008,'Data Transformation'!D6008)</f>
        <v>0</v>
      </c>
      <c r="I6008" t="str">
        <f t="shared" si="310"/>
        <v/>
      </c>
    </row>
    <row r="6009" spans="2:9" x14ac:dyDescent="0.25">
      <c r="B6009" t="b">
        <f>IF('Input and Summary Results'!D5591=0,FALSE,'Input and Summary Results'!$B5591)</f>
        <v>0</v>
      </c>
      <c r="C6009" t="b">
        <f>IF(OR(B6009=0,'Input and Summary Results'!D5591=0,'Input and Summary Results'!D5591=""),FALSE,'Input and Summary Results'!$D5591)</f>
        <v>0</v>
      </c>
      <c r="D6009" t="b">
        <f>IF(OR(B6009=0,'Input and Summary Results'!E5591=0),FALSE,'Input and Summary Results'!$E5591)</f>
        <v>0</v>
      </c>
      <c r="E6009" t="b">
        <f t="shared" si="311"/>
        <v>0</v>
      </c>
      <c r="F6009" t="b">
        <f t="shared" si="312"/>
        <v>0</v>
      </c>
      <c r="G6009" t="b">
        <f>IF('Input and Summary Results'!$J$4="yes",IF(C6009=FALSE,FALSE,IF('Data Transformation'!E6009&lt;$R$10,E6009,$R$10)),IF(C6009=FALSE,FALSE,IF(C6009&lt;$R$10,C6009,$R$10)))</f>
        <v>0</v>
      </c>
      <c r="H6009" t="b">
        <f>IF('Input and Summary Results'!$J$4="yes",'Data Transformation'!F6009,'Data Transformation'!D6009)</f>
        <v>0</v>
      </c>
      <c r="I6009" t="str">
        <f t="shared" si="310"/>
        <v/>
      </c>
    </row>
    <row r="6010" spans="2:9" x14ac:dyDescent="0.25">
      <c r="B6010" t="b">
        <f>IF('Input and Summary Results'!D5592=0,FALSE,'Input and Summary Results'!$B5592)</f>
        <v>0</v>
      </c>
      <c r="C6010" t="b">
        <f>IF(OR(B6010=0,'Input and Summary Results'!D5592=0,'Input and Summary Results'!D5592=""),FALSE,'Input and Summary Results'!$D5592)</f>
        <v>0</v>
      </c>
      <c r="D6010" t="b">
        <f>IF(OR(B6010=0,'Input and Summary Results'!E5592=0),FALSE,'Input and Summary Results'!$E5592)</f>
        <v>0</v>
      </c>
      <c r="E6010" t="b">
        <f t="shared" si="311"/>
        <v>0</v>
      </c>
      <c r="F6010" t="b">
        <f t="shared" si="312"/>
        <v>0</v>
      </c>
      <c r="G6010" t="b">
        <f>IF('Input and Summary Results'!$J$4="yes",IF(C6010=FALSE,FALSE,IF('Data Transformation'!E6010&lt;$R$10,E6010,$R$10)),IF(C6010=FALSE,FALSE,IF(C6010&lt;$R$10,C6010,$R$10)))</f>
        <v>0</v>
      </c>
      <c r="H6010" t="b">
        <f>IF('Input and Summary Results'!$J$4="yes",'Data Transformation'!F6010,'Data Transformation'!D6010)</f>
        <v>0</v>
      </c>
      <c r="I6010" t="str">
        <f t="shared" si="310"/>
        <v/>
      </c>
    </row>
    <row r="6011" spans="2:9" x14ac:dyDescent="0.25">
      <c r="B6011" t="b">
        <f>IF('Input and Summary Results'!D5593=0,FALSE,'Input and Summary Results'!$B5593)</f>
        <v>0</v>
      </c>
      <c r="C6011" t="b">
        <f>IF(OR(B6011=0,'Input and Summary Results'!D5593=0,'Input and Summary Results'!D5593=""),FALSE,'Input and Summary Results'!$D5593)</f>
        <v>0</v>
      </c>
      <c r="D6011" t="b">
        <f>IF(OR(B6011=0,'Input and Summary Results'!E5593=0),FALSE,'Input and Summary Results'!$E5593)</f>
        <v>0</v>
      </c>
      <c r="E6011" t="b">
        <f t="shared" si="311"/>
        <v>0</v>
      </c>
      <c r="F6011" t="b">
        <f t="shared" si="312"/>
        <v>0</v>
      </c>
      <c r="G6011" t="b">
        <f>IF('Input and Summary Results'!$J$4="yes",IF(C6011=FALSE,FALSE,IF('Data Transformation'!E6011&lt;$R$10,E6011,$R$10)),IF(C6011=FALSE,FALSE,IF(C6011&lt;$R$10,C6011,$R$10)))</f>
        <v>0</v>
      </c>
      <c r="H6011" t="b">
        <f>IF('Input and Summary Results'!$J$4="yes",'Data Transformation'!F6011,'Data Transformation'!D6011)</f>
        <v>0</v>
      </c>
      <c r="I6011" t="str">
        <f t="shared" si="310"/>
        <v/>
      </c>
    </row>
    <row r="6012" spans="2:9" x14ac:dyDescent="0.25">
      <c r="B6012" t="b">
        <f>IF('Input and Summary Results'!D5594=0,FALSE,'Input and Summary Results'!$B5594)</f>
        <v>0</v>
      </c>
      <c r="C6012" t="b">
        <f>IF(OR(B6012=0,'Input and Summary Results'!D5594=0,'Input and Summary Results'!D5594=""),FALSE,'Input and Summary Results'!$D5594)</f>
        <v>0</v>
      </c>
      <c r="D6012" t="b">
        <f>IF(OR(B6012=0,'Input and Summary Results'!E5594=0),FALSE,'Input and Summary Results'!$E5594)</f>
        <v>0</v>
      </c>
      <c r="E6012" t="b">
        <f t="shared" si="311"/>
        <v>0</v>
      </c>
      <c r="F6012" t="b">
        <f t="shared" si="312"/>
        <v>0</v>
      </c>
      <c r="G6012" t="b">
        <f>IF('Input and Summary Results'!$J$4="yes",IF(C6012=FALSE,FALSE,IF('Data Transformation'!E6012&lt;$R$10,E6012,$R$10)),IF(C6012=FALSE,FALSE,IF(C6012&lt;$R$10,C6012,$R$10)))</f>
        <v>0</v>
      </c>
      <c r="H6012" t="b">
        <f>IF('Input and Summary Results'!$J$4="yes",'Data Transformation'!F6012,'Data Transformation'!D6012)</f>
        <v>0</v>
      </c>
      <c r="I6012" t="str">
        <f t="shared" si="310"/>
        <v/>
      </c>
    </row>
    <row r="6013" spans="2:9" x14ac:dyDescent="0.25">
      <c r="B6013" t="b">
        <f>IF('Input and Summary Results'!D5595=0,FALSE,'Input and Summary Results'!$B5595)</f>
        <v>0</v>
      </c>
      <c r="C6013" t="b">
        <f>IF(OR(B6013=0,'Input and Summary Results'!D5595=0,'Input and Summary Results'!D5595=""),FALSE,'Input and Summary Results'!$D5595)</f>
        <v>0</v>
      </c>
      <c r="D6013" t="b">
        <f>IF(OR(B6013=0,'Input and Summary Results'!E5595=0),FALSE,'Input and Summary Results'!$E5595)</f>
        <v>0</v>
      </c>
      <c r="E6013" t="b">
        <f t="shared" si="311"/>
        <v>0</v>
      </c>
      <c r="F6013" t="b">
        <f t="shared" si="312"/>
        <v>0</v>
      </c>
      <c r="G6013" t="b">
        <f>IF('Input and Summary Results'!$J$4="yes",IF(C6013=FALSE,FALSE,IF('Data Transformation'!E6013&lt;$R$10,E6013,$R$10)),IF(C6013=FALSE,FALSE,IF(C6013&lt;$R$10,C6013,$R$10)))</f>
        <v>0</v>
      </c>
      <c r="H6013" t="b">
        <f>IF('Input and Summary Results'!$J$4="yes",'Data Transformation'!F6013,'Data Transformation'!D6013)</f>
        <v>0</v>
      </c>
      <c r="I6013" t="str">
        <f t="shared" si="310"/>
        <v/>
      </c>
    </row>
    <row r="6014" spans="2:9" x14ac:dyDescent="0.25">
      <c r="B6014" t="b">
        <f>IF('Input and Summary Results'!D5596=0,FALSE,'Input and Summary Results'!$B5596)</f>
        <v>0</v>
      </c>
      <c r="C6014" t="b">
        <f>IF(OR(B6014=0,'Input and Summary Results'!D5596=0,'Input and Summary Results'!D5596=""),FALSE,'Input and Summary Results'!$D5596)</f>
        <v>0</v>
      </c>
      <c r="D6014" t="b">
        <f>IF(OR(B6014=0,'Input and Summary Results'!E5596=0),FALSE,'Input and Summary Results'!$E5596)</f>
        <v>0</v>
      </c>
      <c r="E6014" t="b">
        <f t="shared" si="311"/>
        <v>0</v>
      </c>
      <c r="F6014" t="b">
        <f t="shared" si="312"/>
        <v>0</v>
      </c>
      <c r="G6014" t="b">
        <f>IF('Input and Summary Results'!$J$4="yes",IF(C6014=FALSE,FALSE,IF('Data Transformation'!E6014&lt;$R$10,E6014,$R$10)),IF(C6014=FALSE,FALSE,IF(C6014&lt;$R$10,C6014,$R$10)))</f>
        <v>0</v>
      </c>
      <c r="H6014" t="b">
        <f>IF('Input and Summary Results'!$J$4="yes",'Data Transformation'!F6014,'Data Transformation'!D6014)</f>
        <v>0</v>
      </c>
      <c r="I6014" t="str">
        <f t="shared" si="310"/>
        <v/>
      </c>
    </row>
    <row r="6015" spans="2:9" x14ac:dyDescent="0.25">
      <c r="B6015" t="b">
        <f>IF('Input and Summary Results'!D5597=0,FALSE,'Input and Summary Results'!$B5597)</f>
        <v>0</v>
      </c>
      <c r="C6015" t="b">
        <f>IF(OR(B6015=0,'Input and Summary Results'!D5597=0,'Input and Summary Results'!D5597=""),FALSE,'Input and Summary Results'!$D5597)</f>
        <v>0</v>
      </c>
      <c r="D6015" t="b">
        <f>IF(OR(B6015=0,'Input and Summary Results'!E5597=0),FALSE,'Input and Summary Results'!$E5597)</f>
        <v>0</v>
      </c>
      <c r="E6015" t="b">
        <f t="shared" si="311"/>
        <v>0</v>
      </c>
      <c r="F6015" t="b">
        <f t="shared" si="312"/>
        <v>0</v>
      </c>
      <c r="G6015" t="b">
        <f>IF('Input and Summary Results'!$J$4="yes",IF(C6015=FALSE,FALSE,IF('Data Transformation'!E6015&lt;$R$10,E6015,$R$10)),IF(C6015=FALSE,FALSE,IF(C6015&lt;$R$10,C6015,$R$10)))</f>
        <v>0</v>
      </c>
      <c r="H6015" t="b">
        <f>IF('Input and Summary Results'!$J$4="yes",'Data Transformation'!F6015,'Data Transformation'!D6015)</f>
        <v>0</v>
      </c>
      <c r="I6015" t="str">
        <f t="shared" si="310"/>
        <v/>
      </c>
    </row>
    <row r="6016" spans="2:9" x14ac:dyDescent="0.25">
      <c r="B6016" t="b">
        <f>IF('Input and Summary Results'!D5598=0,FALSE,'Input and Summary Results'!$B5598)</f>
        <v>0</v>
      </c>
      <c r="C6016" t="b">
        <f>IF(OR(B6016=0,'Input and Summary Results'!D5598=0,'Input and Summary Results'!D5598=""),FALSE,'Input and Summary Results'!$D5598)</f>
        <v>0</v>
      </c>
      <c r="D6016" t="b">
        <f>IF(OR(B6016=0,'Input and Summary Results'!E5598=0),FALSE,'Input and Summary Results'!$E5598)</f>
        <v>0</v>
      </c>
      <c r="E6016" t="b">
        <f t="shared" si="311"/>
        <v>0</v>
      </c>
      <c r="F6016" t="b">
        <f t="shared" si="312"/>
        <v>0</v>
      </c>
      <c r="G6016" t="b">
        <f>IF('Input and Summary Results'!$J$4="yes",IF(C6016=FALSE,FALSE,IF('Data Transformation'!E6016&lt;$R$10,E6016,$R$10)),IF(C6016=FALSE,FALSE,IF(C6016&lt;$R$10,C6016,$R$10)))</f>
        <v>0</v>
      </c>
      <c r="H6016" t="b">
        <f>IF('Input and Summary Results'!$J$4="yes",'Data Transformation'!F6016,'Data Transformation'!D6016)</f>
        <v>0</v>
      </c>
      <c r="I6016" t="str">
        <f t="shared" si="310"/>
        <v/>
      </c>
    </row>
    <row r="6017" spans="2:9" x14ac:dyDescent="0.25">
      <c r="B6017" t="b">
        <f>IF('Input and Summary Results'!D5599=0,FALSE,'Input and Summary Results'!$B5599)</f>
        <v>0</v>
      </c>
      <c r="C6017" t="b">
        <f>IF(OR(B6017=0,'Input and Summary Results'!D5599=0,'Input and Summary Results'!D5599=""),FALSE,'Input and Summary Results'!$D5599)</f>
        <v>0</v>
      </c>
      <c r="D6017" t="b">
        <f>IF(OR(B6017=0,'Input and Summary Results'!E5599=0),FALSE,'Input and Summary Results'!$E5599)</f>
        <v>0</v>
      </c>
      <c r="E6017" t="b">
        <f t="shared" si="311"/>
        <v>0</v>
      </c>
      <c r="F6017" t="b">
        <f t="shared" si="312"/>
        <v>0</v>
      </c>
      <c r="G6017" t="b">
        <f>IF('Input and Summary Results'!$J$4="yes",IF(C6017=FALSE,FALSE,IF('Data Transformation'!E6017&lt;$R$10,E6017,$R$10)),IF(C6017=FALSE,FALSE,IF(C6017&lt;$R$10,C6017,$R$10)))</f>
        <v>0</v>
      </c>
      <c r="H6017" t="b">
        <f>IF('Input and Summary Results'!$J$4="yes",'Data Transformation'!F6017,'Data Transformation'!D6017)</f>
        <v>0</v>
      </c>
      <c r="I6017" t="str">
        <f t="shared" si="310"/>
        <v/>
      </c>
    </row>
    <row r="6018" spans="2:9" x14ac:dyDescent="0.25">
      <c r="B6018" t="b">
        <f>IF('Input and Summary Results'!D5600=0,FALSE,'Input and Summary Results'!$B5600)</f>
        <v>0</v>
      </c>
      <c r="C6018" t="b">
        <f>IF(OR(B6018=0,'Input and Summary Results'!D5600=0,'Input and Summary Results'!D5600=""),FALSE,'Input and Summary Results'!$D5600)</f>
        <v>0</v>
      </c>
      <c r="D6018" t="b">
        <f>IF(OR(B6018=0,'Input and Summary Results'!E5600=0),FALSE,'Input and Summary Results'!$E5600)</f>
        <v>0</v>
      </c>
      <c r="E6018" t="b">
        <f t="shared" si="311"/>
        <v>0</v>
      </c>
      <c r="F6018" t="b">
        <f t="shared" si="312"/>
        <v>0</v>
      </c>
      <c r="G6018" t="b">
        <f>IF('Input and Summary Results'!$J$4="yes",IF(C6018=FALSE,FALSE,IF('Data Transformation'!E6018&lt;$R$10,E6018,$R$10)),IF(C6018=FALSE,FALSE,IF(C6018&lt;$R$10,C6018,$R$10)))</f>
        <v>0</v>
      </c>
      <c r="H6018" t="b">
        <f>IF('Input and Summary Results'!$J$4="yes",'Data Transformation'!F6018,'Data Transformation'!D6018)</f>
        <v>0</v>
      </c>
      <c r="I6018" t="str">
        <f t="shared" si="310"/>
        <v/>
      </c>
    </row>
    <row r="6019" spans="2:9" x14ac:dyDescent="0.25">
      <c r="B6019" t="b">
        <f>IF('Input and Summary Results'!D5601=0,FALSE,'Input and Summary Results'!$B5601)</f>
        <v>0</v>
      </c>
      <c r="C6019" t="b">
        <f>IF(OR(B6019=0,'Input and Summary Results'!D5601=0,'Input and Summary Results'!D5601=""),FALSE,'Input and Summary Results'!$D5601)</f>
        <v>0</v>
      </c>
      <c r="D6019" t="b">
        <f>IF(OR(B6019=0,'Input and Summary Results'!E5601=0),FALSE,'Input and Summary Results'!$E5601)</f>
        <v>0</v>
      </c>
      <c r="E6019" t="b">
        <f t="shared" si="311"/>
        <v>0</v>
      </c>
      <c r="F6019" t="b">
        <f t="shared" si="312"/>
        <v>0</v>
      </c>
      <c r="G6019" t="b">
        <f>IF('Input and Summary Results'!$J$4="yes",IF(C6019=FALSE,FALSE,IF('Data Transformation'!E6019&lt;$R$10,E6019,$R$10)),IF(C6019=FALSE,FALSE,IF(C6019&lt;$R$10,C6019,$R$10)))</f>
        <v>0</v>
      </c>
      <c r="H6019" t="b">
        <f>IF('Input and Summary Results'!$J$4="yes",'Data Transformation'!F6019,'Data Transformation'!D6019)</f>
        <v>0</v>
      </c>
      <c r="I6019" t="str">
        <f t="shared" si="310"/>
        <v/>
      </c>
    </row>
    <row r="6020" spans="2:9" x14ac:dyDescent="0.25">
      <c r="B6020" t="b">
        <f>IF('Input and Summary Results'!D5602=0,FALSE,'Input and Summary Results'!$B5602)</f>
        <v>0</v>
      </c>
      <c r="C6020" t="b">
        <f>IF(OR(B6020=0,'Input and Summary Results'!D5602=0,'Input and Summary Results'!D5602=""),FALSE,'Input and Summary Results'!$D5602)</f>
        <v>0</v>
      </c>
      <c r="D6020" t="b">
        <f>IF(OR(B6020=0,'Input and Summary Results'!E5602=0),FALSE,'Input and Summary Results'!$E5602)</f>
        <v>0</v>
      </c>
      <c r="E6020" t="b">
        <f t="shared" si="311"/>
        <v>0</v>
      </c>
      <c r="F6020" t="b">
        <f t="shared" si="312"/>
        <v>0</v>
      </c>
      <c r="G6020" t="b">
        <f>IF('Input and Summary Results'!$J$4="yes",IF(C6020=FALSE,FALSE,IF('Data Transformation'!E6020&lt;$R$10,E6020,$R$10)),IF(C6020=FALSE,FALSE,IF(C6020&lt;$R$10,C6020,$R$10)))</f>
        <v>0</v>
      </c>
      <c r="H6020" t="b">
        <f>IF('Input and Summary Results'!$J$4="yes",'Data Transformation'!F6020,'Data Transformation'!D6020)</f>
        <v>0</v>
      </c>
      <c r="I6020" t="str">
        <f t="shared" si="310"/>
        <v/>
      </c>
    </row>
    <row r="6021" spans="2:9" x14ac:dyDescent="0.25">
      <c r="B6021" t="b">
        <f>IF('Input and Summary Results'!D5603=0,FALSE,'Input and Summary Results'!$B5603)</f>
        <v>0</v>
      </c>
      <c r="C6021" t="b">
        <f>IF(OR(B6021=0,'Input and Summary Results'!D5603=0,'Input and Summary Results'!D5603=""),FALSE,'Input and Summary Results'!$D5603)</f>
        <v>0</v>
      </c>
      <c r="D6021" t="b">
        <f>IF(OR(B6021=0,'Input and Summary Results'!E5603=0),FALSE,'Input and Summary Results'!$E5603)</f>
        <v>0</v>
      </c>
      <c r="E6021" t="b">
        <f t="shared" si="311"/>
        <v>0</v>
      </c>
      <c r="F6021" t="b">
        <f t="shared" si="312"/>
        <v>0</v>
      </c>
      <c r="G6021" t="b">
        <f>IF('Input and Summary Results'!$J$4="yes",IF(C6021=FALSE,FALSE,IF('Data Transformation'!E6021&lt;$R$10,E6021,$R$10)),IF(C6021=FALSE,FALSE,IF(C6021&lt;$R$10,C6021,$R$10)))</f>
        <v>0</v>
      </c>
      <c r="H6021" t="b">
        <f>IF('Input and Summary Results'!$J$4="yes",'Data Transformation'!F6021,'Data Transformation'!D6021)</f>
        <v>0</v>
      </c>
      <c r="I6021" t="str">
        <f t="shared" ref="I6021:I6084" si="313">IF(G6021=FALSE,"",B6021)</f>
        <v/>
      </c>
    </row>
    <row r="6022" spans="2:9" x14ac:dyDescent="0.25">
      <c r="B6022" t="b">
        <f>IF('Input and Summary Results'!D5604=0,FALSE,'Input and Summary Results'!$B5604)</f>
        <v>0</v>
      </c>
      <c r="C6022" t="b">
        <f>IF(OR(B6022=0,'Input and Summary Results'!D5604=0,'Input and Summary Results'!D5604=""),FALSE,'Input and Summary Results'!$D5604)</f>
        <v>0</v>
      </c>
      <c r="D6022" t="b">
        <f>IF(OR(B6022=0,'Input and Summary Results'!E5604=0),FALSE,'Input and Summary Results'!$E5604)</f>
        <v>0</v>
      </c>
      <c r="E6022" t="b">
        <f t="shared" si="311"/>
        <v>0</v>
      </c>
      <c r="F6022" t="b">
        <f t="shared" si="312"/>
        <v>0</v>
      </c>
      <c r="G6022" t="b">
        <f>IF('Input and Summary Results'!$J$4="yes",IF(C6022=FALSE,FALSE,IF('Data Transformation'!E6022&lt;$R$10,E6022,$R$10)),IF(C6022=FALSE,FALSE,IF(C6022&lt;$R$10,C6022,$R$10)))</f>
        <v>0</v>
      </c>
      <c r="H6022" t="b">
        <f>IF('Input and Summary Results'!$J$4="yes",'Data Transformation'!F6022,'Data Transformation'!D6022)</f>
        <v>0</v>
      </c>
      <c r="I6022" t="str">
        <f t="shared" si="313"/>
        <v/>
      </c>
    </row>
    <row r="6023" spans="2:9" x14ac:dyDescent="0.25">
      <c r="B6023" t="b">
        <f>IF('Input and Summary Results'!D5605=0,FALSE,'Input and Summary Results'!$B5605)</f>
        <v>0</v>
      </c>
      <c r="C6023" t="b">
        <f>IF(OR(B6023=0,'Input and Summary Results'!D5605=0,'Input and Summary Results'!D5605=""),FALSE,'Input and Summary Results'!$D5605)</f>
        <v>0</v>
      </c>
      <c r="D6023" t="b">
        <f>IF(OR(B6023=0,'Input and Summary Results'!E5605=0),FALSE,'Input and Summary Results'!$E5605)</f>
        <v>0</v>
      </c>
      <c r="E6023" t="b">
        <f t="shared" si="311"/>
        <v>0</v>
      </c>
      <c r="F6023" t="b">
        <f t="shared" si="312"/>
        <v>0</v>
      </c>
      <c r="G6023" t="b">
        <f>IF('Input and Summary Results'!$J$4="yes",IF(C6023=FALSE,FALSE,IF('Data Transformation'!E6023&lt;$R$10,E6023,$R$10)),IF(C6023=FALSE,FALSE,IF(C6023&lt;$R$10,C6023,$R$10)))</f>
        <v>0</v>
      </c>
      <c r="H6023" t="b">
        <f>IF('Input and Summary Results'!$J$4="yes",'Data Transformation'!F6023,'Data Transformation'!D6023)</f>
        <v>0</v>
      </c>
      <c r="I6023" t="str">
        <f t="shared" si="313"/>
        <v/>
      </c>
    </row>
    <row r="6024" spans="2:9" x14ac:dyDescent="0.25">
      <c r="B6024" t="b">
        <f>IF('Input and Summary Results'!D5606=0,FALSE,'Input and Summary Results'!$B5606)</f>
        <v>0</v>
      </c>
      <c r="C6024" t="b">
        <f>IF(OR(B6024=0,'Input and Summary Results'!D5606=0,'Input and Summary Results'!D5606=""),FALSE,'Input and Summary Results'!$D5606)</f>
        <v>0</v>
      </c>
      <c r="D6024" t="b">
        <f>IF(OR(B6024=0,'Input and Summary Results'!E5606=0),FALSE,'Input and Summary Results'!$E5606)</f>
        <v>0</v>
      </c>
      <c r="E6024" t="b">
        <f t="shared" si="311"/>
        <v>0</v>
      </c>
      <c r="F6024" t="b">
        <f t="shared" si="312"/>
        <v>0</v>
      </c>
      <c r="G6024" t="b">
        <f>IF('Input and Summary Results'!$J$4="yes",IF(C6024=FALSE,FALSE,IF('Data Transformation'!E6024&lt;$R$10,E6024,$R$10)),IF(C6024=FALSE,FALSE,IF(C6024&lt;$R$10,C6024,$R$10)))</f>
        <v>0</v>
      </c>
      <c r="H6024" t="b">
        <f>IF('Input and Summary Results'!$J$4="yes",'Data Transformation'!F6024,'Data Transformation'!D6024)</f>
        <v>0</v>
      </c>
      <c r="I6024" t="str">
        <f t="shared" si="313"/>
        <v/>
      </c>
    </row>
    <row r="6025" spans="2:9" x14ac:dyDescent="0.25">
      <c r="B6025" t="b">
        <f>IF('Input and Summary Results'!D5607=0,FALSE,'Input and Summary Results'!$B5607)</f>
        <v>0</v>
      </c>
      <c r="C6025" t="b">
        <f>IF(OR(B6025=0,'Input and Summary Results'!D5607=0,'Input and Summary Results'!D5607=""),FALSE,'Input and Summary Results'!$D5607)</f>
        <v>0</v>
      </c>
      <c r="D6025" t="b">
        <f>IF(OR(B6025=0,'Input and Summary Results'!E5607=0),FALSE,'Input and Summary Results'!$E5607)</f>
        <v>0</v>
      </c>
      <c r="E6025" t="b">
        <f t="shared" si="311"/>
        <v>0</v>
      </c>
      <c r="F6025" t="b">
        <f t="shared" si="312"/>
        <v>0</v>
      </c>
      <c r="G6025" t="b">
        <f>IF('Input and Summary Results'!$J$4="yes",IF(C6025=FALSE,FALSE,IF('Data Transformation'!E6025&lt;$R$10,E6025,$R$10)),IF(C6025=FALSE,FALSE,IF(C6025&lt;$R$10,C6025,$R$10)))</f>
        <v>0</v>
      </c>
      <c r="H6025" t="b">
        <f>IF('Input and Summary Results'!$J$4="yes",'Data Transformation'!F6025,'Data Transformation'!D6025)</f>
        <v>0</v>
      </c>
      <c r="I6025" t="str">
        <f t="shared" si="313"/>
        <v/>
      </c>
    </row>
    <row r="6026" spans="2:9" x14ac:dyDescent="0.25">
      <c r="B6026" t="b">
        <f>IF('Input and Summary Results'!D5608=0,FALSE,'Input and Summary Results'!$B5608)</f>
        <v>0</v>
      </c>
      <c r="C6026" t="b">
        <f>IF(OR(B6026=0,'Input and Summary Results'!D5608=0,'Input and Summary Results'!D5608=""),FALSE,'Input and Summary Results'!$D5608)</f>
        <v>0</v>
      </c>
      <c r="D6026" t="b">
        <f>IF(OR(B6026=0,'Input and Summary Results'!E5608=0),FALSE,'Input and Summary Results'!$E5608)</f>
        <v>0</v>
      </c>
      <c r="E6026" t="b">
        <f t="shared" si="311"/>
        <v>0</v>
      </c>
      <c r="F6026" t="b">
        <f t="shared" si="312"/>
        <v>0</v>
      </c>
      <c r="G6026" t="b">
        <f>IF('Input and Summary Results'!$J$4="yes",IF(C6026=FALSE,FALSE,IF('Data Transformation'!E6026&lt;$R$10,E6026,$R$10)),IF(C6026=FALSE,FALSE,IF(C6026&lt;$R$10,C6026,$R$10)))</f>
        <v>0</v>
      </c>
      <c r="H6026" t="b">
        <f>IF('Input and Summary Results'!$J$4="yes",'Data Transformation'!F6026,'Data Transformation'!D6026)</f>
        <v>0</v>
      </c>
      <c r="I6026" t="str">
        <f t="shared" si="313"/>
        <v/>
      </c>
    </row>
    <row r="6027" spans="2:9" x14ac:dyDescent="0.25">
      <c r="B6027" t="b">
        <f>IF('Input and Summary Results'!D5609=0,FALSE,'Input and Summary Results'!$B5609)</f>
        <v>0</v>
      </c>
      <c r="C6027" t="b">
        <f>IF(OR(B6027=0,'Input and Summary Results'!D5609=0,'Input and Summary Results'!D5609=""),FALSE,'Input and Summary Results'!$D5609)</f>
        <v>0</v>
      </c>
      <c r="D6027" t="b">
        <f>IF(OR(B6027=0,'Input and Summary Results'!E5609=0),FALSE,'Input and Summary Results'!$E5609)</f>
        <v>0</v>
      </c>
      <c r="E6027" t="b">
        <f t="shared" si="311"/>
        <v>0</v>
      </c>
      <c r="F6027" t="b">
        <f t="shared" si="312"/>
        <v>0</v>
      </c>
      <c r="G6027" t="b">
        <f>IF('Input and Summary Results'!$J$4="yes",IF(C6027=FALSE,FALSE,IF('Data Transformation'!E6027&lt;$R$10,E6027,$R$10)),IF(C6027=FALSE,FALSE,IF(C6027&lt;$R$10,C6027,$R$10)))</f>
        <v>0</v>
      </c>
      <c r="H6027" t="b">
        <f>IF('Input and Summary Results'!$J$4="yes",'Data Transformation'!F6027,'Data Transformation'!D6027)</f>
        <v>0</v>
      </c>
      <c r="I6027" t="str">
        <f t="shared" si="313"/>
        <v/>
      </c>
    </row>
    <row r="6028" spans="2:9" x14ac:dyDescent="0.25">
      <c r="B6028" t="b">
        <f>IF('Input and Summary Results'!D5610=0,FALSE,'Input and Summary Results'!$B5610)</f>
        <v>0</v>
      </c>
      <c r="C6028" t="b">
        <f>IF(OR(B6028=0,'Input and Summary Results'!D5610=0,'Input and Summary Results'!D5610=""),FALSE,'Input and Summary Results'!$D5610)</f>
        <v>0</v>
      </c>
      <c r="D6028" t="b">
        <f>IF(OR(B6028=0,'Input and Summary Results'!E5610=0),FALSE,'Input and Summary Results'!$E5610)</f>
        <v>0</v>
      </c>
      <c r="E6028" t="b">
        <f t="shared" si="311"/>
        <v>0</v>
      </c>
      <c r="F6028" t="b">
        <f t="shared" si="312"/>
        <v>0</v>
      </c>
      <c r="G6028" t="b">
        <f>IF('Input and Summary Results'!$J$4="yes",IF(C6028=FALSE,FALSE,IF('Data Transformation'!E6028&lt;$R$10,E6028,$R$10)),IF(C6028=FALSE,FALSE,IF(C6028&lt;$R$10,C6028,$R$10)))</f>
        <v>0</v>
      </c>
      <c r="H6028" t="b">
        <f>IF('Input and Summary Results'!$J$4="yes",'Data Transformation'!F6028,'Data Transformation'!D6028)</f>
        <v>0</v>
      </c>
      <c r="I6028" t="str">
        <f t="shared" si="313"/>
        <v/>
      </c>
    </row>
    <row r="6029" spans="2:9" x14ac:dyDescent="0.25">
      <c r="B6029" t="b">
        <f>IF('Input and Summary Results'!D5611=0,FALSE,'Input and Summary Results'!$B5611)</f>
        <v>0</v>
      </c>
      <c r="C6029" t="b">
        <f>IF(OR(B6029=0,'Input and Summary Results'!D5611=0,'Input and Summary Results'!D5611=""),FALSE,'Input and Summary Results'!$D5611)</f>
        <v>0</v>
      </c>
      <c r="D6029" t="b">
        <f>IF(OR(B6029=0,'Input and Summary Results'!E5611=0),FALSE,'Input and Summary Results'!$E5611)</f>
        <v>0</v>
      </c>
      <c r="E6029" t="b">
        <f t="shared" si="311"/>
        <v>0</v>
      </c>
      <c r="F6029" t="b">
        <f t="shared" si="312"/>
        <v>0</v>
      </c>
      <c r="G6029" t="b">
        <f>IF('Input and Summary Results'!$J$4="yes",IF(C6029=FALSE,FALSE,IF('Data Transformation'!E6029&lt;$R$10,E6029,$R$10)),IF(C6029=FALSE,FALSE,IF(C6029&lt;$R$10,C6029,$R$10)))</f>
        <v>0</v>
      </c>
      <c r="H6029" t="b">
        <f>IF('Input and Summary Results'!$J$4="yes",'Data Transformation'!F6029,'Data Transformation'!D6029)</f>
        <v>0</v>
      </c>
      <c r="I6029" t="str">
        <f t="shared" si="313"/>
        <v/>
      </c>
    </row>
    <row r="6030" spans="2:9" x14ac:dyDescent="0.25">
      <c r="B6030" t="b">
        <f>IF('Input and Summary Results'!D5612=0,FALSE,'Input and Summary Results'!$B5612)</f>
        <v>0</v>
      </c>
      <c r="C6030" t="b">
        <f>IF(OR(B6030=0,'Input and Summary Results'!D5612=0,'Input and Summary Results'!D5612=""),FALSE,'Input and Summary Results'!$D5612)</f>
        <v>0</v>
      </c>
      <c r="D6030" t="b">
        <f>IF(OR(B6030=0,'Input and Summary Results'!E5612=0),FALSE,'Input and Summary Results'!$E5612)</f>
        <v>0</v>
      </c>
      <c r="E6030" t="b">
        <f t="shared" si="311"/>
        <v>0</v>
      </c>
      <c r="F6030" t="b">
        <f t="shared" si="312"/>
        <v>0</v>
      </c>
      <c r="G6030" t="b">
        <f>IF('Input and Summary Results'!$J$4="yes",IF(C6030=FALSE,FALSE,IF('Data Transformation'!E6030&lt;$R$10,E6030,$R$10)),IF(C6030=FALSE,FALSE,IF(C6030&lt;$R$10,C6030,$R$10)))</f>
        <v>0</v>
      </c>
      <c r="H6030" t="b">
        <f>IF('Input and Summary Results'!$J$4="yes",'Data Transformation'!F6030,'Data Transformation'!D6030)</f>
        <v>0</v>
      </c>
      <c r="I6030" t="str">
        <f t="shared" si="313"/>
        <v/>
      </c>
    </row>
    <row r="6031" spans="2:9" x14ac:dyDescent="0.25">
      <c r="B6031" t="b">
        <f>IF('Input and Summary Results'!D5613=0,FALSE,'Input and Summary Results'!$B5613)</f>
        <v>0</v>
      </c>
      <c r="C6031" t="b">
        <f>IF(OR(B6031=0,'Input and Summary Results'!D5613=0,'Input and Summary Results'!D5613=""),FALSE,'Input and Summary Results'!$D5613)</f>
        <v>0</v>
      </c>
      <c r="D6031" t="b">
        <f>IF(OR(B6031=0,'Input and Summary Results'!E5613=0),FALSE,'Input and Summary Results'!$E5613)</f>
        <v>0</v>
      </c>
      <c r="E6031" t="b">
        <f t="shared" si="311"/>
        <v>0</v>
      </c>
      <c r="F6031" t="b">
        <f t="shared" si="312"/>
        <v>0</v>
      </c>
      <c r="G6031" t="b">
        <f>IF('Input and Summary Results'!$J$4="yes",IF(C6031=FALSE,FALSE,IF('Data Transformation'!E6031&lt;$R$10,E6031,$R$10)),IF(C6031=FALSE,FALSE,IF(C6031&lt;$R$10,C6031,$R$10)))</f>
        <v>0</v>
      </c>
      <c r="H6031" t="b">
        <f>IF('Input and Summary Results'!$J$4="yes",'Data Transformation'!F6031,'Data Transformation'!D6031)</f>
        <v>0</v>
      </c>
      <c r="I6031" t="str">
        <f t="shared" si="313"/>
        <v/>
      </c>
    </row>
    <row r="6032" spans="2:9" x14ac:dyDescent="0.25">
      <c r="B6032" t="b">
        <f>IF('Input and Summary Results'!D5614=0,FALSE,'Input and Summary Results'!$B5614)</f>
        <v>0</v>
      </c>
      <c r="C6032" t="b">
        <f>IF(OR(B6032=0,'Input and Summary Results'!D5614=0,'Input and Summary Results'!D5614=""),FALSE,'Input and Summary Results'!$D5614)</f>
        <v>0</v>
      </c>
      <c r="D6032" t="b">
        <f>IF(OR(B6032=0,'Input and Summary Results'!E5614=0),FALSE,'Input and Summary Results'!$E5614)</f>
        <v>0</v>
      </c>
      <c r="E6032" t="b">
        <f t="shared" si="311"/>
        <v>0</v>
      </c>
      <c r="F6032" t="b">
        <f t="shared" si="312"/>
        <v>0</v>
      </c>
      <c r="G6032" t="b">
        <f>IF('Input and Summary Results'!$J$4="yes",IF(C6032=FALSE,FALSE,IF('Data Transformation'!E6032&lt;$R$10,E6032,$R$10)),IF(C6032=FALSE,FALSE,IF(C6032&lt;$R$10,C6032,$R$10)))</f>
        <v>0</v>
      </c>
      <c r="H6032" t="b">
        <f>IF('Input and Summary Results'!$J$4="yes",'Data Transformation'!F6032,'Data Transformation'!D6032)</f>
        <v>0</v>
      </c>
      <c r="I6032" t="str">
        <f t="shared" si="313"/>
        <v/>
      </c>
    </row>
    <row r="6033" spans="2:9" x14ac:dyDescent="0.25">
      <c r="B6033" t="b">
        <f>IF('Input and Summary Results'!D5615=0,FALSE,'Input and Summary Results'!$B5615)</f>
        <v>0</v>
      </c>
      <c r="C6033" t="b">
        <f>IF(OR(B6033=0,'Input and Summary Results'!D5615=0,'Input and Summary Results'!D5615=""),FALSE,'Input and Summary Results'!$D5615)</f>
        <v>0</v>
      </c>
      <c r="D6033" t="b">
        <f>IF(OR(B6033=0,'Input and Summary Results'!E5615=0),FALSE,'Input and Summary Results'!$E5615)</f>
        <v>0</v>
      </c>
      <c r="E6033" t="b">
        <f t="shared" si="311"/>
        <v>0</v>
      </c>
      <c r="F6033" t="b">
        <f t="shared" si="312"/>
        <v>0</v>
      </c>
      <c r="G6033" t="b">
        <f>IF('Input and Summary Results'!$J$4="yes",IF(C6033=FALSE,FALSE,IF('Data Transformation'!E6033&lt;$R$10,E6033,$R$10)),IF(C6033=FALSE,FALSE,IF(C6033&lt;$R$10,C6033,$R$10)))</f>
        <v>0</v>
      </c>
      <c r="H6033" t="b">
        <f>IF('Input and Summary Results'!$J$4="yes",'Data Transformation'!F6033,'Data Transformation'!D6033)</f>
        <v>0</v>
      </c>
      <c r="I6033" t="str">
        <f t="shared" si="313"/>
        <v/>
      </c>
    </row>
    <row r="6034" spans="2:9" x14ac:dyDescent="0.25">
      <c r="B6034" t="b">
        <f>IF('Input and Summary Results'!D5616=0,FALSE,'Input and Summary Results'!$B5616)</f>
        <v>0</v>
      </c>
      <c r="C6034" t="b">
        <f>IF(OR(B6034=0,'Input and Summary Results'!D5616=0,'Input and Summary Results'!D5616=""),FALSE,'Input and Summary Results'!$D5616)</f>
        <v>0</v>
      </c>
      <c r="D6034" t="b">
        <f>IF(OR(B6034=0,'Input and Summary Results'!E5616=0),FALSE,'Input and Summary Results'!$E5616)</f>
        <v>0</v>
      </c>
      <c r="E6034" t="b">
        <f t="shared" si="311"/>
        <v>0</v>
      </c>
      <c r="F6034" t="b">
        <f t="shared" si="312"/>
        <v>0</v>
      </c>
      <c r="G6034" t="b">
        <f>IF('Input and Summary Results'!$J$4="yes",IF(C6034=FALSE,FALSE,IF('Data Transformation'!E6034&lt;$R$10,E6034,$R$10)),IF(C6034=FALSE,FALSE,IF(C6034&lt;$R$10,C6034,$R$10)))</f>
        <v>0</v>
      </c>
      <c r="H6034" t="b">
        <f>IF('Input and Summary Results'!$J$4="yes",'Data Transformation'!F6034,'Data Transformation'!D6034)</f>
        <v>0</v>
      </c>
      <c r="I6034" t="str">
        <f t="shared" si="313"/>
        <v/>
      </c>
    </row>
    <row r="6035" spans="2:9" x14ac:dyDescent="0.25">
      <c r="B6035" t="b">
        <f>IF('Input and Summary Results'!D5617=0,FALSE,'Input and Summary Results'!$B5617)</f>
        <v>0</v>
      </c>
      <c r="C6035" t="b">
        <f>IF(OR(B6035=0,'Input and Summary Results'!D5617=0,'Input and Summary Results'!D5617=""),FALSE,'Input and Summary Results'!$D5617)</f>
        <v>0</v>
      </c>
      <c r="D6035" t="b">
        <f>IF(OR(B6035=0,'Input and Summary Results'!E5617=0),FALSE,'Input and Summary Results'!$E5617)</f>
        <v>0</v>
      </c>
      <c r="E6035" t="b">
        <f t="shared" si="311"/>
        <v>0</v>
      </c>
      <c r="F6035" t="b">
        <f t="shared" si="312"/>
        <v>0</v>
      </c>
      <c r="G6035" t="b">
        <f>IF('Input and Summary Results'!$J$4="yes",IF(C6035=FALSE,FALSE,IF('Data Transformation'!E6035&lt;$R$10,E6035,$R$10)),IF(C6035=FALSE,FALSE,IF(C6035&lt;$R$10,C6035,$R$10)))</f>
        <v>0</v>
      </c>
      <c r="H6035" t="b">
        <f>IF('Input and Summary Results'!$J$4="yes",'Data Transformation'!F6035,'Data Transformation'!D6035)</f>
        <v>0</v>
      </c>
      <c r="I6035" t="str">
        <f t="shared" si="313"/>
        <v/>
      </c>
    </row>
    <row r="6036" spans="2:9" x14ac:dyDescent="0.25">
      <c r="B6036" t="b">
        <f>IF('Input and Summary Results'!D5618=0,FALSE,'Input and Summary Results'!$B5618)</f>
        <v>0</v>
      </c>
      <c r="C6036" t="b">
        <f>IF(OR(B6036=0,'Input and Summary Results'!D5618=0,'Input and Summary Results'!D5618=""),FALSE,'Input and Summary Results'!$D5618)</f>
        <v>0</v>
      </c>
      <c r="D6036" t="b">
        <f>IF(OR(B6036=0,'Input and Summary Results'!E5618=0),FALSE,'Input and Summary Results'!$E5618)</f>
        <v>0</v>
      </c>
      <c r="E6036" t="b">
        <f t="shared" si="311"/>
        <v>0</v>
      </c>
      <c r="F6036" t="b">
        <f t="shared" si="312"/>
        <v>0</v>
      </c>
      <c r="G6036" t="b">
        <f>IF('Input and Summary Results'!$J$4="yes",IF(C6036=FALSE,FALSE,IF('Data Transformation'!E6036&lt;$R$10,E6036,$R$10)),IF(C6036=FALSE,FALSE,IF(C6036&lt;$R$10,C6036,$R$10)))</f>
        <v>0</v>
      </c>
      <c r="H6036" t="b">
        <f>IF('Input and Summary Results'!$J$4="yes",'Data Transformation'!F6036,'Data Transformation'!D6036)</f>
        <v>0</v>
      </c>
      <c r="I6036" t="str">
        <f t="shared" si="313"/>
        <v/>
      </c>
    </row>
    <row r="6037" spans="2:9" x14ac:dyDescent="0.25">
      <c r="B6037" t="b">
        <f>IF('Input and Summary Results'!D5619=0,FALSE,'Input and Summary Results'!$B5619)</f>
        <v>0</v>
      </c>
      <c r="C6037" t="b">
        <f>IF(OR(B6037=0,'Input and Summary Results'!D5619=0,'Input and Summary Results'!D5619=""),FALSE,'Input and Summary Results'!$D5619)</f>
        <v>0</v>
      </c>
      <c r="D6037" t="b">
        <f>IF(OR(B6037=0,'Input and Summary Results'!E5619=0),FALSE,'Input and Summary Results'!$E5619)</f>
        <v>0</v>
      </c>
      <c r="E6037" t="b">
        <f t="shared" si="311"/>
        <v>0</v>
      </c>
      <c r="F6037" t="b">
        <f t="shared" si="312"/>
        <v>0</v>
      </c>
      <c r="G6037" t="b">
        <f>IF('Input and Summary Results'!$J$4="yes",IF(C6037=FALSE,FALSE,IF('Data Transformation'!E6037&lt;$R$10,E6037,$R$10)),IF(C6037=FALSE,FALSE,IF(C6037&lt;$R$10,C6037,$R$10)))</f>
        <v>0</v>
      </c>
      <c r="H6037" t="b">
        <f>IF('Input and Summary Results'!$J$4="yes",'Data Transformation'!F6037,'Data Transformation'!D6037)</f>
        <v>0</v>
      </c>
      <c r="I6037" t="str">
        <f t="shared" si="313"/>
        <v/>
      </c>
    </row>
    <row r="6038" spans="2:9" x14ac:dyDescent="0.25">
      <c r="B6038" t="b">
        <f>IF('Input and Summary Results'!D5620=0,FALSE,'Input and Summary Results'!$B5620)</f>
        <v>0</v>
      </c>
      <c r="C6038" t="b">
        <f>IF(OR(B6038=0,'Input and Summary Results'!D5620=0,'Input and Summary Results'!D5620=""),FALSE,'Input and Summary Results'!$D5620)</f>
        <v>0</v>
      </c>
      <c r="D6038" t="b">
        <f>IF(OR(B6038=0,'Input and Summary Results'!E5620=0),FALSE,'Input and Summary Results'!$E5620)</f>
        <v>0</v>
      </c>
      <c r="E6038" t="b">
        <f t="shared" si="311"/>
        <v>0</v>
      </c>
      <c r="F6038" t="b">
        <f t="shared" si="312"/>
        <v>0</v>
      </c>
      <c r="G6038" t="b">
        <f>IF('Input and Summary Results'!$J$4="yes",IF(C6038=FALSE,FALSE,IF('Data Transformation'!E6038&lt;$R$10,E6038,$R$10)),IF(C6038=FALSE,FALSE,IF(C6038&lt;$R$10,C6038,$R$10)))</f>
        <v>0</v>
      </c>
      <c r="H6038" t="b">
        <f>IF('Input and Summary Results'!$J$4="yes",'Data Transformation'!F6038,'Data Transformation'!D6038)</f>
        <v>0</v>
      </c>
      <c r="I6038" t="str">
        <f t="shared" si="313"/>
        <v/>
      </c>
    </row>
    <row r="6039" spans="2:9" x14ac:dyDescent="0.25">
      <c r="B6039" t="b">
        <f>IF('Input and Summary Results'!D5621=0,FALSE,'Input and Summary Results'!$B5621)</f>
        <v>0</v>
      </c>
      <c r="C6039" t="b">
        <f>IF(OR(B6039=0,'Input and Summary Results'!D5621=0,'Input and Summary Results'!D5621=""),FALSE,'Input and Summary Results'!$D5621)</f>
        <v>0</v>
      </c>
      <c r="D6039" t="b">
        <f>IF(OR(B6039=0,'Input and Summary Results'!E5621=0),FALSE,'Input and Summary Results'!$E5621)</f>
        <v>0</v>
      </c>
      <c r="E6039" t="b">
        <f t="shared" si="311"/>
        <v>0</v>
      </c>
      <c r="F6039" t="b">
        <f t="shared" si="312"/>
        <v>0</v>
      </c>
      <c r="G6039" t="b">
        <f>IF('Input and Summary Results'!$J$4="yes",IF(C6039=FALSE,FALSE,IF('Data Transformation'!E6039&lt;$R$10,E6039,$R$10)),IF(C6039=FALSE,FALSE,IF(C6039&lt;$R$10,C6039,$R$10)))</f>
        <v>0</v>
      </c>
      <c r="H6039" t="b">
        <f>IF('Input and Summary Results'!$J$4="yes",'Data Transformation'!F6039,'Data Transformation'!D6039)</f>
        <v>0</v>
      </c>
      <c r="I6039" t="str">
        <f t="shared" si="313"/>
        <v/>
      </c>
    </row>
    <row r="6040" spans="2:9" x14ac:dyDescent="0.25">
      <c r="B6040" t="b">
        <f>IF('Input and Summary Results'!D5622=0,FALSE,'Input and Summary Results'!$B5622)</f>
        <v>0</v>
      </c>
      <c r="C6040" t="b">
        <f>IF(OR(B6040=0,'Input and Summary Results'!D5622=0,'Input and Summary Results'!D5622=""),FALSE,'Input and Summary Results'!$D5622)</f>
        <v>0</v>
      </c>
      <c r="D6040" t="b">
        <f>IF(OR(B6040=0,'Input and Summary Results'!E5622=0),FALSE,'Input and Summary Results'!$E5622)</f>
        <v>0</v>
      </c>
      <c r="E6040" t="b">
        <f t="shared" si="311"/>
        <v>0</v>
      </c>
      <c r="F6040" t="b">
        <f t="shared" si="312"/>
        <v>0</v>
      </c>
      <c r="G6040" t="b">
        <f>IF('Input and Summary Results'!$J$4="yes",IF(C6040=FALSE,FALSE,IF('Data Transformation'!E6040&lt;$R$10,E6040,$R$10)),IF(C6040=FALSE,FALSE,IF(C6040&lt;$R$10,C6040,$R$10)))</f>
        <v>0</v>
      </c>
      <c r="H6040" t="b">
        <f>IF('Input and Summary Results'!$J$4="yes",'Data Transformation'!F6040,'Data Transformation'!D6040)</f>
        <v>0</v>
      </c>
      <c r="I6040" t="str">
        <f t="shared" si="313"/>
        <v/>
      </c>
    </row>
    <row r="6041" spans="2:9" x14ac:dyDescent="0.25">
      <c r="B6041" t="b">
        <f>IF('Input and Summary Results'!D5623=0,FALSE,'Input and Summary Results'!$B5623)</f>
        <v>0</v>
      </c>
      <c r="C6041" t="b">
        <f>IF(OR(B6041=0,'Input and Summary Results'!D5623=0,'Input and Summary Results'!D5623=""),FALSE,'Input and Summary Results'!$D5623)</f>
        <v>0</v>
      </c>
      <c r="D6041" t="b">
        <f>IF(OR(B6041=0,'Input and Summary Results'!E5623=0),FALSE,'Input and Summary Results'!$E5623)</f>
        <v>0</v>
      </c>
      <c r="E6041" t="b">
        <f t="shared" si="311"/>
        <v>0</v>
      </c>
      <c r="F6041" t="b">
        <f t="shared" si="312"/>
        <v>0</v>
      </c>
      <c r="G6041" t="b">
        <f>IF('Input and Summary Results'!$J$4="yes",IF(C6041=FALSE,FALSE,IF('Data Transformation'!E6041&lt;$R$10,E6041,$R$10)),IF(C6041=FALSE,FALSE,IF(C6041&lt;$R$10,C6041,$R$10)))</f>
        <v>0</v>
      </c>
      <c r="H6041" t="b">
        <f>IF('Input and Summary Results'!$J$4="yes",'Data Transformation'!F6041,'Data Transformation'!D6041)</f>
        <v>0</v>
      </c>
      <c r="I6041" t="str">
        <f t="shared" si="313"/>
        <v/>
      </c>
    </row>
    <row r="6042" spans="2:9" x14ac:dyDescent="0.25">
      <c r="B6042" t="b">
        <f>IF('Input and Summary Results'!D5624=0,FALSE,'Input and Summary Results'!$B5624)</f>
        <v>0</v>
      </c>
      <c r="C6042" t="b">
        <f>IF(OR(B6042=0,'Input and Summary Results'!D5624=0,'Input and Summary Results'!D5624=""),FALSE,'Input and Summary Results'!$D5624)</f>
        <v>0</v>
      </c>
      <c r="D6042" t="b">
        <f>IF(OR(B6042=0,'Input and Summary Results'!E5624=0),FALSE,'Input and Summary Results'!$E5624)</f>
        <v>0</v>
      </c>
      <c r="E6042" t="b">
        <f t="shared" si="311"/>
        <v>0</v>
      </c>
      <c r="F6042" t="b">
        <f t="shared" si="312"/>
        <v>0</v>
      </c>
      <c r="G6042" t="b">
        <f>IF('Input and Summary Results'!$J$4="yes",IF(C6042=FALSE,FALSE,IF('Data Transformation'!E6042&lt;$R$10,E6042,$R$10)),IF(C6042=FALSE,FALSE,IF(C6042&lt;$R$10,C6042,$R$10)))</f>
        <v>0</v>
      </c>
      <c r="H6042" t="b">
        <f>IF('Input and Summary Results'!$J$4="yes",'Data Transformation'!F6042,'Data Transformation'!D6042)</f>
        <v>0</v>
      </c>
      <c r="I6042" t="str">
        <f t="shared" si="313"/>
        <v/>
      </c>
    </row>
    <row r="6043" spans="2:9" x14ac:dyDescent="0.25">
      <c r="B6043" t="b">
        <f>IF('Input and Summary Results'!D5625=0,FALSE,'Input and Summary Results'!$B5625)</f>
        <v>0</v>
      </c>
      <c r="C6043" t="b">
        <f>IF(OR(B6043=0,'Input and Summary Results'!D5625=0,'Input and Summary Results'!D5625=""),FALSE,'Input and Summary Results'!$D5625)</f>
        <v>0</v>
      </c>
      <c r="D6043" t="b">
        <f>IF(OR(B6043=0,'Input and Summary Results'!E5625=0),FALSE,'Input and Summary Results'!$E5625)</f>
        <v>0</v>
      </c>
      <c r="E6043" t="b">
        <f t="shared" si="311"/>
        <v>0</v>
      </c>
      <c r="F6043" t="b">
        <f t="shared" si="312"/>
        <v>0</v>
      </c>
      <c r="G6043" t="b">
        <f>IF('Input and Summary Results'!$J$4="yes",IF(C6043=FALSE,FALSE,IF('Data Transformation'!E6043&lt;$R$10,E6043,$R$10)),IF(C6043=FALSE,FALSE,IF(C6043&lt;$R$10,C6043,$R$10)))</f>
        <v>0</v>
      </c>
      <c r="H6043" t="b">
        <f>IF('Input and Summary Results'!$J$4="yes",'Data Transformation'!F6043,'Data Transformation'!D6043)</f>
        <v>0</v>
      </c>
      <c r="I6043" t="str">
        <f t="shared" si="313"/>
        <v/>
      </c>
    </row>
    <row r="6044" spans="2:9" x14ac:dyDescent="0.25">
      <c r="B6044" t="b">
        <f>IF('Input and Summary Results'!D5626=0,FALSE,'Input and Summary Results'!$B5626)</f>
        <v>0</v>
      </c>
      <c r="C6044" t="b">
        <f>IF(OR(B6044=0,'Input and Summary Results'!D5626=0,'Input and Summary Results'!D5626=""),FALSE,'Input and Summary Results'!$D5626)</f>
        <v>0</v>
      </c>
      <c r="D6044" t="b">
        <f>IF(OR(B6044=0,'Input and Summary Results'!E5626=0),FALSE,'Input and Summary Results'!$E5626)</f>
        <v>0</v>
      </c>
      <c r="E6044" t="b">
        <f t="shared" si="311"/>
        <v>0</v>
      </c>
      <c r="F6044" t="b">
        <f t="shared" si="312"/>
        <v>0</v>
      </c>
      <c r="G6044" t="b">
        <f>IF('Input and Summary Results'!$J$4="yes",IF(C6044=FALSE,FALSE,IF('Data Transformation'!E6044&lt;$R$10,E6044,$R$10)),IF(C6044=FALSE,FALSE,IF(C6044&lt;$R$10,C6044,$R$10)))</f>
        <v>0</v>
      </c>
      <c r="H6044" t="b">
        <f>IF('Input and Summary Results'!$J$4="yes",'Data Transformation'!F6044,'Data Transformation'!D6044)</f>
        <v>0</v>
      </c>
      <c r="I6044" t="str">
        <f t="shared" si="313"/>
        <v/>
      </c>
    </row>
    <row r="6045" spans="2:9" x14ac:dyDescent="0.25">
      <c r="B6045" t="b">
        <f>IF('Input and Summary Results'!D5627=0,FALSE,'Input and Summary Results'!$B5627)</f>
        <v>0</v>
      </c>
      <c r="C6045" t="b">
        <f>IF(OR(B6045=0,'Input and Summary Results'!D5627=0,'Input and Summary Results'!D5627=""),FALSE,'Input and Summary Results'!$D5627)</f>
        <v>0</v>
      </c>
      <c r="D6045" t="b">
        <f>IF(OR(B6045=0,'Input and Summary Results'!E5627=0),FALSE,'Input and Summary Results'!$E5627)</f>
        <v>0</v>
      </c>
      <c r="E6045" t="b">
        <f t="shared" si="311"/>
        <v>0</v>
      </c>
      <c r="F6045" t="b">
        <f t="shared" si="312"/>
        <v>0</v>
      </c>
      <c r="G6045" t="b">
        <f>IF('Input and Summary Results'!$J$4="yes",IF(C6045=FALSE,FALSE,IF('Data Transformation'!E6045&lt;$R$10,E6045,$R$10)),IF(C6045=FALSE,FALSE,IF(C6045&lt;$R$10,C6045,$R$10)))</f>
        <v>0</v>
      </c>
      <c r="H6045" t="b">
        <f>IF('Input and Summary Results'!$J$4="yes",'Data Transformation'!F6045,'Data Transformation'!D6045)</f>
        <v>0</v>
      </c>
      <c r="I6045" t="str">
        <f t="shared" si="313"/>
        <v/>
      </c>
    </row>
    <row r="6046" spans="2:9" x14ac:dyDescent="0.25">
      <c r="B6046" t="b">
        <f>IF('Input and Summary Results'!D5628=0,FALSE,'Input and Summary Results'!$B5628)</f>
        <v>0</v>
      </c>
      <c r="C6046" t="b">
        <f>IF(OR(B6046=0,'Input and Summary Results'!D5628=0,'Input and Summary Results'!D5628=""),FALSE,'Input and Summary Results'!$D5628)</f>
        <v>0</v>
      </c>
      <c r="D6046" t="b">
        <f>IF(OR(B6046=0,'Input and Summary Results'!E5628=0),FALSE,'Input and Summary Results'!$E5628)</f>
        <v>0</v>
      </c>
      <c r="E6046" t="b">
        <f t="shared" si="311"/>
        <v>0</v>
      </c>
      <c r="F6046" t="b">
        <f t="shared" si="312"/>
        <v>0</v>
      </c>
      <c r="G6046" t="b">
        <f>IF('Input and Summary Results'!$J$4="yes",IF(C6046=FALSE,FALSE,IF('Data Transformation'!E6046&lt;$R$10,E6046,$R$10)),IF(C6046=FALSE,FALSE,IF(C6046&lt;$R$10,C6046,$R$10)))</f>
        <v>0</v>
      </c>
      <c r="H6046" t="b">
        <f>IF('Input and Summary Results'!$J$4="yes",'Data Transformation'!F6046,'Data Transformation'!D6046)</f>
        <v>0</v>
      </c>
      <c r="I6046" t="str">
        <f t="shared" si="313"/>
        <v/>
      </c>
    </row>
    <row r="6047" spans="2:9" x14ac:dyDescent="0.25">
      <c r="B6047" t="b">
        <f>IF('Input and Summary Results'!D5629=0,FALSE,'Input and Summary Results'!$B5629)</f>
        <v>0</v>
      </c>
      <c r="C6047" t="b">
        <f>IF(OR(B6047=0,'Input and Summary Results'!D5629=0,'Input and Summary Results'!D5629=""),FALSE,'Input and Summary Results'!$D5629)</f>
        <v>0</v>
      </c>
      <c r="D6047" t="b">
        <f>IF(OR(B6047=0,'Input and Summary Results'!E5629=0),FALSE,'Input and Summary Results'!$E5629)</f>
        <v>0</v>
      </c>
      <c r="E6047" t="b">
        <f t="shared" si="311"/>
        <v>0</v>
      </c>
      <c r="F6047" t="b">
        <f t="shared" si="312"/>
        <v>0</v>
      </c>
      <c r="G6047" t="b">
        <f>IF('Input and Summary Results'!$J$4="yes",IF(C6047=FALSE,FALSE,IF('Data Transformation'!E6047&lt;$R$10,E6047,$R$10)),IF(C6047=FALSE,FALSE,IF(C6047&lt;$R$10,C6047,$R$10)))</f>
        <v>0</v>
      </c>
      <c r="H6047" t="b">
        <f>IF('Input and Summary Results'!$J$4="yes",'Data Transformation'!F6047,'Data Transformation'!D6047)</f>
        <v>0</v>
      </c>
      <c r="I6047" t="str">
        <f t="shared" si="313"/>
        <v/>
      </c>
    </row>
    <row r="6048" spans="2:9" x14ac:dyDescent="0.25">
      <c r="B6048" t="b">
        <f>IF('Input and Summary Results'!D5630=0,FALSE,'Input and Summary Results'!$B5630)</f>
        <v>0</v>
      </c>
      <c r="C6048" t="b">
        <f>IF(OR(B6048=0,'Input and Summary Results'!D5630=0,'Input and Summary Results'!D5630=""),FALSE,'Input and Summary Results'!$D5630)</f>
        <v>0</v>
      </c>
      <c r="D6048" t="b">
        <f>IF(OR(B6048=0,'Input and Summary Results'!E5630=0),FALSE,'Input and Summary Results'!$E5630)</f>
        <v>0</v>
      </c>
      <c r="E6048" t="b">
        <f t="shared" si="311"/>
        <v>0</v>
      </c>
      <c r="F6048" t="b">
        <f t="shared" si="312"/>
        <v>0</v>
      </c>
      <c r="G6048" t="b">
        <f>IF('Input and Summary Results'!$J$4="yes",IF(C6048=FALSE,FALSE,IF('Data Transformation'!E6048&lt;$R$10,E6048,$R$10)),IF(C6048=FALSE,FALSE,IF(C6048&lt;$R$10,C6048,$R$10)))</f>
        <v>0</v>
      </c>
      <c r="H6048" t="b">
        <f>IF('Input and Summary Results'!$J$4="yes",'Data Transformation'!F6048,'Data Transformation'!D6048)</f>
        <v>0</v>
      </c>
      <c r="I6048" t="str">
        <f t="shared" si="313"/>
        <v/>
      </c>
    </row>
    <row r="6049" spans="2:9" x14ac:dyDescent="0.25">
      <c r="B6049" t="b">
        <f>IF('Input and Summary Results'!D5631=0,FALSE,'Input and Summary Results'!$B5631)</f>
        <v>0</v>
      </c>
      <c r="C6049" t="b">
        <f>IF(OR(B6049=0,'Input and Summary Results'!D5631=0,'Input and Summary Results'!D5631=""),FALSE,'Input and Summary Results'!$D5631)</f>
        <v>0</v>
      </c>
      <c r="D6049" t="b">
        <f>IF(OR(B6049=0,'Input and Summary Results'!E5631=0),FALSE,'Input and Summary Results'!$E5631)</f>
        <v>0</v>
      </c>
      <c r="E6049" t="b">
        <f t="shared" si="311"/>
        <v>0</v>
      </c>
      <c r="F6049" t="b">
        <f t="shared" si="312"/>
        <v>0</v>
      </c>
      <c r="G6049" t="b">
        <f>IF('Input and Summary Results'!$J$4="yes",IF(C6049=FALSE,FALSE,IF('Data Transformation'!E6049&lt;$R$10,E6049,$R$10)),IF(C6049=FALSE,FALSE,IF(C6049&lt;$R$10,C6049,$R$10)))</f>
        <v>0</v>
      </c>
      <c r="H6049" t="b">
        <f>IF('Input and Summary Results'!$J$4="yes",'Data Transformation'!F6049,'Data Transformation'!D6049)</f>
        <v>0</v>
      </c>
      <c r="I6049" t="str">
        <f t="shared" si="313"/>
        <v/>
      </c>
    </row>
    <row r="6050" spans="2:9" x14ac:dyDescent="0.25">
      <c r="B6050" t="b">
        <f>IF('Input and Summary Results'!D5632=0,FALSE,'Input and Summary Results'!$B5632)</f>
        <v>0</v>
      </c>
      <c r="C6050" t="b">
        <f>IF(OR(B6050=0,'Input and Summary Results'!D5632=0,'Input and Summary Results'!D5632=""),FALSE,'Input and Summary Results'!$D5632)</f>
        <v>0</v>
      </c>
      <c r="D6050" t="b">
        <f>IF(OR(B6050=0,'Input and Summary Results'!E5632=0),FALSE,'Input and Summary Results'!$E5632)</f>
        <v>0</v>
      </c>
      <c r="E6050" t="b">
        <f t="shared" si="311"/>
        <v>0</v>
      </c>
      <c r="F6050" t="b">
        <f t="shared" si="312"/>
        <v>0</v>
      </c>
      <c r="G6050" t="b">
        <f>IF('Input and Summary Results'!$J$4="yes",IF(C6050=FALSE,FALSE,IF('Data Transformation'!E6050&lt;$R$10,E6050,$R$10)),IF(C6050=FALSE,FALSE,IF(C6050&lt;$R$10,C6050,$R$10)))</f>
        <v>0</v>
      </c>
      <c r="H6050" t="b">
        <f>IF('Input and Summary Results'!$J$4="yes",'Data Transformation'!F6050,'Data Transformation'!D6050)</f>
        <v>0</v>
      </c>
      <c r="I6050" t="str">
        <f t="shared" si="313"/>
        <v/>
      </c>
    </row>
    <row r="6051" spans="2:9" x14ac:dyDescent="0.25">
      <c r="B6051" t="b">
        <f>IF('Input and Summary Results'!D5633=0,FALSE,'Input and Summary Results'!$B5633)</f>
        <v>0</v>
      </c>
      <c r="C6051" t="b">
        <f>IF(OR(B6051=0,'Input and Summary Results'!D5633=0,'Input and Summary Results'!D5633=""),FALSE,'Input and Summary Results'!$D5633)</f>
        <v>0</v>
      </c>
      <c r="D6051" t="b">
        <f>IF(OR(B6051=0,'Input and Summary Results'!E5633=0),FALSE,'Input and Summary Results'!$E5633)</f>
        <v>0</v>
      </c>
      <c r="E6051" t="b">
        <f t="shared" si="311"/>
        <v>0</v>
      </c>
      <c r="F6051" t="b">
        <f t="shared" si="312"/>
        <v>0</v>
      </c>
      <c r="G6051" t="b">
        <f>IF('Input and Summary Results'!$J$4="yes",IF(C6051=FALSE,FALSE,IF('Data Transformation'!E6051&lt;$R$10,E6051,$R$10)),IF(C6051=FALSE,FALSE,IF(C6051&lt;$R$10,C6051,$R$10)))</f>
        <v>0</v>
      </c>
      <c r="H6051" t="b">
        <f>IF('Input and Summary Results'!$J$4="yes",'Data Transformation'!F6051,'Data Transformation'!D6051)</f>
        <v>0</v>
      </c>
      <c r="I6051" t="str">
        <f t="shared" si="313"/>
        <v/>
      </c>
    </row>
    <row r="6052" spans="2:9" x14ac:dyDescent="0.25">
      <c r="B6052" t="b">
        <f>IF('Input and Summary Results'!D5634=0,FALSE,'Input and Summary Results'!$B5634)</f>
        <v>0</v>
      </c>
      <c r="C6052" t="b">
        <f>IF(OR(B6052=0,'Input and Summary Results'!D5634=0,'Input and Summary Results'!D5634=""),FALSE,'Input and Summary Results'!$D5634)</f>
        <v>0</v>
      </c>
      <c r="D6052" t="b">
        <f>IF(OR(B6052=0,'Input and Summary Results'!E5634=0),FALSE,'Input and Summary Results'!$E5634)</f>
        <v>0</v>
      </c>
      <c r="E6052" t="b">
        <f t="shared" si="311"/>
        <v>0</v>
      </c>
      <c r="F6052" t="b">
        <f t="shared" si="312"/>
        <v>0</v>
      </c>
      <c r="G6052" t="b">
        <f>IF('Input and Summary Results'!$J$4="yes",IF(C6052=FALSE,FALSE,IF('Data Transformation'!E6052&lt;$R$10,E6052,$R$10)),IF(C6052=FALSE,FALSE,IF(C6052&lt;$R$10,C6052,$R$10)))</f>
        <v>0</v>
      </c>
      <c r="H6052" t="b">
        <f>IF('Input and Summary Results'!$J$4="yes",'Data Transformation'!F6052,'Data Transformation'!D6052)</f>
        <v>0</v>
      </c>
      <c r="I6052" t="str">
        <f t="shared" si="313"/>
        <v/>
      </c>
    </row>
    <row r="6053" spans="2:9" x14ac:dyDescent="0.25">
      <c r="B6053" t="b">
        <f>IF('Input and Summary Results'!D5635=0,FALSE,'Input and Summary Results'!$B5635)</f>
        <v>0</v>
      </c>
      <c r="C6053" t="b">
        <f>IF(OR(B6053=0,'Input and Summary Results'!D5635=0,'Input and Summary Results'!D5635=""),FALSE,'Input and Summary Results'!$D5635)</f>
        <v>0</v>
      </c>
      <c r="D6053" t="b">
        <f>IF(OR(B6053=0,'Input and Summary Results'!E5635=0),FALSE,'Input and Summary Results'!$E5635)</f>
        <v>0</v>
      </c>
      <c r="E6053" t="b">
        <f t="shared" si="311"/>
        <v>0</v>
      </c>
      <c r="F6053" t="b">
        <f t="shared" si="312"/>
        <v>0</v>
      </c>
      <c r="G6053" t="b">
        <f>IF('Input and Summary Results'!$J$4="yes",IF(C6053=FALSE,FALSE,IF('Data Transformation'!E6053&lt;$R$10,E6053,$R$10)),IF(C6053=FALSE,FALSE,IF(C6053&lt;$R$10,C6053,$R$10)))</f>
        <v>0</v>
      </c>
      <c r="H6053" t="b">
        <f>IF('Input and Summary Results'!$J$4="yes",'Data Transformation'!F6053,'Data Transformation'!D6053)</f>
        <v>0</v>
      </c>
      <c r="I6053" t="str">
        <f t="shared" si="313"/>
        <v/>
      </c>
    </row>
    <row r="6054" spans="2:9" x14ac:dyDescent="0.25">
      <c r="B6054" t="b">
        <f>IF('Input and Summary Results'!D5636=0,FALSE,'Input and Summary Results'!$B5636)</f>
        <v>0</v>
      </c>
      <c r="C6054" t="b">
        <f>IF(OR(B6054=0,'Input and Summary Results'!D5636=0,'Input and Summary Results'!D5636=""),FALSE,'Input and Summary Results'!$D5636)</f>
        <v>0</v>
      </c>
      <c r="D6054" t="b">
        <f>IF(OR(B6054=0,'Input and Summary Results'!E5636=0),FALSE,'Input and Summary Results'!$E5636)</f>
        <v>0</v>
      </c>
      <c r="E6054" t="b">
        <f t="shared" si="311"/>
        <v>0</v>
      </c>
      <c r="F6054" t="b">
        <f t="shared" si="312"/>
        <v>0</v>
      </c>
      <c r="G6054" t="b">
        <f>IF('Input and Summary Results'!$J$4="yes",IF(C6054=FALSE,FALSE,IF('Data Transformation'!E6054&lt;$R$10,E6054,$R$10)),IF(C6054=FALSE,FALSE,IF(C6054&lt;$R$10,C6054,$R$10)))</f>
        <v>0</v>
      </c>
      <c r="H6054" t="b">
        <f>IF('Input and Summary Results'!$J$4="yes",'Data Transformation'!F6054,'Data Transformation'!D6054)</f>
        <v>0</v>
      </c>
      <c r="I6054" t="str">
        <f t="shared" si="313"/>
        <v/>
      </c>
    </row>
    <row r="6055" spans="2:9" x14ac:dyDescent="0.25">
      <c r="B6055" t="b">
        <f>IF('Input and Summary Results'!D5637=0,FALSE,'Input and Summary Results'!$B5637)</f>
        <v>0</v>
      </c>
      <c r="C6055" t="b">
        <f>IF(OR(B6055=0,'Input and Summary Results'!D5637=0,'Input and Summary Results'!D5637=""),FALSE,'Input and Summary Results'!$D5637)</f>
        <v>0</v>
      </c>
      <c r="D6055" t="b">
        <f>IF(OR(B6055=0,'Input and Summary Results'!E5637=0),FALSE,'Input and Summary Results'!$E5637)</f>
        <v>0</v>
      </c>
      <c r="E6055" t="b">
        <f t="shared" si="311"/>
        <v>0</v>
      </c>
      <c r="F6055" t="b">
        <f t="shared" si="312"/>
        <v>0</v>
      </c>
      <c r="G6055" t="b">
        <f>IF('Input and Summary Results'!$J$4="yes",IF(C6055=FALSE,FALSE,IF('Data Transformation'!E6055&lt;$R$10,E6055,$R$10)),IF(C6055=FALSE,FALSE,IF(C6055&lt;$R$10,C6055,$R$10)))</f>
        <v>0</v>
      </c>
      <c r="H6055" t="b">
        <f>IF('Input and Summary Results'!$J$4="yes",'Data Transformation'!F6055,'Data Transformation'!D6055)</f>
        <v>0</v>
      </c>
      <c r="I6055" t="str">
        <f t="shared" si="313"/>
        <v/>
      </c>
    </row>
    <row r="6056" spans="2:9" x14ac:dyDescent="0.25">
      <c r="B6056" t="b">
        <f>IF('Input and Summary Results'!D5638=0,FALSE,'Input and Summary Results'!$B5638)</f>
        <v>0</v>
      </c>
      <c r="C6056" t="b">
        <f>IF(OR(B6056=0,'Input and Summary Results'!D5638=0,'Input and Summary Results'!D5638=""),FALSE,'Input and Summary Results'!$D5638)</f>
        <v>0</v>
      </c>
      <c r="D6056" t="b">
        <f>IF(OR(B6056=0,'Input and Summary Results'!E5638=0),FALSE,'Input and Summary Results'!$E5638)</f>
        <v>0</v>
      </c>
      <c r="E6056" t="b">
        <f t="shared" si="311"/>
        <v>0</v>
      </c>
      <c r="F6056" t="b">
        <f t="shared" si="312"/>
        <v>0</v>
      </c>
      <c r="G6056" t="b">
        <f>IF('Input and Summary Results'!$J$4="yes",IF(C6056=FALSE,FALSE,IF('Data Transformation'!E6056&lt;$R$10,E6056,$R$10)),IF(C6056=FALSE,FALSE,IF(C6056&lt;$R$10,C6056,$R$10)))</f>
        <v>0</v>
      </c>
      <c r="H6056" t="b">
        <f>IF('Input and Summary Results'!$J$4="yes",'Data Transformation'!F6056,'Data Transformation'!D6056)</f>
        <v>0</v>
      </c>
      <c r="I6056" t="str">
        <f t="shared" si="313"/>
        <v/>
      </c>
    </row>
    <row r="6057" spans="2:9" x14ac:dyDescent="0.25">
      <c r="B6057" t="b">
        <f>IF('Input and Summary Results'!D5639=0,FALSE,'Input and Summary Results'!$B5639)</f>
        <v>0</v>
      </c>
      <c r="C6057" t="b">
        <f>IF(OR(B6057=0,'Input and Summary Results'!D5639=0,'Input and Summary Results'!D5639=""),FALSE,'Input and Summary Results'!$D5639)</f>
        <v>0</v>
      </c>
      <c r="D6057" t="b">
        <f>IF(OR(B6057=0,'Input and Summary Results'!E5639=0),FALSE,'Input and Summary Results'!$E5639)</f>
        <v>0</v>
      </c>
      <c r="E6057" t="b">
        <f t="shared" si="311"/>
        <v>0</v>
      </c>
      <c r="F6057" t="b">
        <f t="shared" si="312"/>
        <v>0</v>
      </c>
      <c r="G6057" t="b">
        <f>IF('Input and Summary Results'!$J$4="yes",IF(C6057=FALSE,FALSE,IF('Data Transformation'!E6057&lt;$R$10,E6057,$R$10)),IF(C6057=FALSE,FALSE,IF(C6057&lt;$R$10,C6057,$R$10)))</f>
        <v>0</v>
      </c>
      <c r="H6057" t="b">
        <f>IF('Input and Summary Results'!$J$4="yes",'Data Transformation'!F6057,'Data Transformation'!D6057)</f>
        <v>0</v>
      </c>
      <c r="I6057" t="str">
        <f t="shared" si="313"/>
        <v/>
      </c>
    </row>
    <row r="6058" spans="2:9" x14ac:dyDescent="0.25">
      <c r="B6058" t="b">
        <f>IF('Input and Summary Results'!D5640=0,FALSE,'Input and Summary Results'!$B5640)</f>
        <v>0</v>
      </c>
      <c r="C6058" t="b">
        <f>IF(OR(B6058=0,'Input and Summary Results'!D5640=0,'Input and Summary Results'!D5640=""),FALSE,'Input and Summary Results'!$D5640)</f>
        <v>0</v>
      </c>
      <c r="D6058" t="b">
        <f>IF(OR(B6058=0,'Input and Summary Results'!E5640=0),FALSE,'Input and Summary Results'!$E5640)</f>
        <v>0</v>
      </c>
      <c r="E6058" t="b">
        <f t="shared" ref="E6058:E6121" si="314">IF(C6058=FALSE,FALSE,LOG10(C6058))</f>
        <v>0</v>
      </c>
      <c r="F6058" t="b">
        <f t="shared" ref="F6058:F6121" si="315">IF(D6058=FALSE, FALSE,0.434*D6058/C6058)</f>
        <v>0</v>
      </c>
      <c r="G6058" t="b">
        <f>IF('Input and Summary Results'!$J$4="yes",IF(C6058=FALSE,FALSE,IF('Data Transformation'!E6058&lt;$R$10,E6058,$R$10)),IF(C6058=FALSE,FALSE,IF(C6058&lt;$R$10,C6058,$R$10)))</f>
        <v>0</v>
      </c>
      <c r="H6058" t="b">
        <f>IF('Input and Summary Results'!$J$4="yes",'Data Transformation'!F6058,'Data Transformation'!D6058)</f>
        <v>0</v>
      </c>
      <c r="I6058" t="str">
        <f t="shared" si="313"/>
        <v/>
      </c>
    </row>
    <row r="6059" spans="2:9" x14ac:dyDescent="0.25">
      <c r="B6059" t="b">
        <f>IF('Input and Summary Results'!D5641=0,FALSE,'Input and Summary Results'!$B5641)</f>
        <v>0</v>
      </c>
      <c r="C6059" t="b">
        <f>IF(OR(B6059=0,'Input and Summary Results'!D5641=0,'Input and Summary Results'!D5641=""),FALSE,'Input and Summary Results'!$D5641)</f>
        <v>0</v>
      </c>
      <c r="D6059" t="b">
        <f>IF(OR(B6059=0,'Input and Summary Results'!E5641=0),FALSE,'Input and Summary Results'!$E5641)</f>
        <v>0</v>
      </c>
      <c r="E6059" t="b">
        <f t="shared" si="314"/>
        <v>0</v>
      </c>
      <c r="F6059" t="b">
        <f t="shared" si="315"/>
        <v>0</v>
      </c>
      <c r="G6059" t="b">
        <f>IF('Input and Summary Results'!$J$4="yes",IF(C6059=FALSE,FALSE,IF('Data Transformation'!E6059&lt;$R$10,E6059,$R$10)),IF(C6059=FALSE,FALSE,IF(C6059&lt;$R$10,C6059,$R$10)))</f>
        <v>0</v>
      </c>
      <c r="H6059" t="b">
        <f>IF('Input and Summary Results'!$J$4="yes",'Data Transformation'!F6059,'Data Transformation'!D6059)</f>
        <v>0</v>
      </c>
      <c r="I6059" t="str">
        <f t="shared" si="313"/>
        <v/>
      </c>
    </row>
    <row r="6060" spans="2:9" x14ac:dyDescent="0.25">
      <c r="B6060" t="b">
        <f>IF('Input and Summary Results'!D5642=0,FALSE,'Input and Summary Results'!$B5642)</f>
        <v>0</v>
      </c>
      <c r="C6060" t="b">
        <f>IF(OR(B6060=0,'Input and Summary Results'!D5642=0,'Input and Summary Results'!D5642=""),FALSE,'Input and Summary Results'!$D5642)</f>
        <v>0</v>
      </c>
      <c r="D6060" t="b">
        <f>IF(OR(B6060=0,'Input and Summary Results'!E5642=0),FALSE,'Input and Summary Results'!$E5642)</f>
        <v>0</v>
      </c>
      <c r="E6060" t="b">
        <f t="shared" si="314"/>
        <v>0</v>
      </c>
      <c r="F6060" t="b">
        <f t="shared" si="315"/>
        <v>0</v>
      </c>
      <c r="G6060" t="b">
        <f>IF('Input and Summary Results'!$J$4="yes",IF(C6060=FALSE,FALSE,IF('Data Transformation'!E6060&lt;$R$10,E6060,$R$10)),IF(C6060=FALSE,FALSE,IF(C6060&lt;$R$10,C6060,$R$10)))</f>
        <v>0</v>
      </c>
      <c r="H6060" t="b">
        <f>IF('Input and Summary Results'!$J$4="yes",'Data Transformation'!F6060,'Data Transformation'!D6060)</f>
        <v>0</v>
      </c>
      <c r="I6060" t="str">
        <f t="shared" si="313"/>
        <v/>
      </c>
    </row>
    <row r="6061" spans="2:9" x14ac:dyDescent="0.25">
      <c r="B6061" t="b">
        <f>IF('Input and Summary Results'!D5643=0,FALSE,'Input and Summary Results'!$B5643)</f>
        <v>0</v>
      </c>
      <c r="C6061" t="b">
        <f>IF(OR(B6061=0,'Input and Summary Results'!D5643=0,'Input and Summary Results'!D5643=""),FALSE,'Input and Summary Results'!$D5643)</f>
        <v>0</v>
      </c>
      <c r="D6061" t="b">
        <f>IF(OR(B6061=0,'Input and Summary Results'!E5643=0),FALSE,'Input and Summary Results'!$E5643)</f>
        <v>0</v>
      </c>
      <c r="E6061" t="b">
        <f t="shared" si="314"/>
        <v>0</v>
      </c>
      <c r="F6061" t="b">
        <f t="shared" si="315"/>
        <v>0</v>
      </c>
      <c r="G6061" t="b">
        <f>IF('Input and Summary Results'!$J$4="yes",IF(C6061=FALSE,FALSE,IF('Data Transformation'!E6061&lt;$R$10,E6061,$R$10)),IF(C6061=FALSE,FALSE,IF(C6061&lt;$R$10,C6061,$R$10)))</f>
        <v>0</v>
      </c>
      <c r="H6061" t="b">
        <f>IF('Input and Summary Results'!$J$4="yes",'Data Transformation'!F6061,'Data Transformation'!D6061)</f>
        <v>0</v>
      </c>
      <c r="I6061" t="str">
        <f t="shared" si="313"/>
        <v/>
      </c>
    </row>
    <row r="6062" spans="2:9" x14ac:dyDescent="0.25">
      <c r="B6062" t="b">
        <f>IF('Input and Summary Results'!D5644=0,FALSE,'Input and Summary Results'!$B5644)</f>
        <v>0</v>
      </c>
      <c r="C6062" t="b">
        <f>IF(OR(B6062=0,'Input and Summary Results'!D5644=0,'Input and Summary Results'!D5644=""),FALSE,'Input and Summary Results'!$D5644)</f>
        <v>0</v>
      </c>
      <c r="D6062" t="b">
        <f>IF(OR(B6062=0,'Input and Summary Results'!E5644=0),FALSE,'Input and Summary Results'!$E5644)</f>
        <v>0</v>
      </c>
      <c r="E6062" t="b">
        <f t="shared" si="314"/>
        <v>0</v>
      </c>
      <c r="F6062" t="b">
        <f t="shared" si="315"/>
        <v>0</v>
      </c>
      <c r="G6062" t="b">
        <f>IF('Input and Summary Results'!$J$4="yes",IF(C6062=FALSE,FALSE,IF('Data Transformation'!E6062&lt;$R$10,E6062,$R$10)),IF(C6062=FALSE,FALSE,IF(C6062&lt;$R$10,C6062,$R$10)))</f>
        <v>0</v>
      </c>
      <c r="H6062" t="b">
        <f>IF('Input and Summary Results'!$J$4="yes",'Data Transformation'!F6062,'Data Transformation'!D6062)</f>
        <v>0</v>
      </c>
      <c r="I6062" t="str">
        <f t="shared" si="313"/>
        <v/>
      </c>
    </row>
    <row r="6063" spans="2:9" x14ac:dyDescent="0.25">
      <c r="B6063" t="b">
        <f>IF('Input and Summary Results'!D5645=0,FALSE,'Input and Summary Results'!$B5645)</f>
        <v>0</v>
      </c>
      <c r="C6063" t="b">
        <f>IF(OR(B6063=0,'Input and Summary Results'!D5645=0,'Input and Summary Results'!D5645=""),FALSE,'Input and Summary Results'!$D5645)</f>
        <v>0</v>
      </c>
      <c r="D6063" t="b">
        <f>IF(OR(B6063=0,'Input and Summary Results'!E5645=0),FALSE,'Input and Summary Results'!$E5645)</f>
        <v>0</v>
      </c>
      <c r="E6063" t="b">
        <f t="shared" si="314"/>
        <v>0</v>
      </c>
      <c r="F6063" t="b">
        <f t="shared" si="315"/>
        <v>0</v>
      </c>
      <c r="G6063" t="b">
        <f>IF('Input and Summary Results'!$J$4="yes",IF(C6063=FALSE,FALSE,IF('Data Transformation'!E6063&lt;$R$10,E6063,$R$10)),IF(C6063=FALSE,FALSE,IF(C6063&lt;$R$10,C6063,$R$10)))</f>
        <v>0</v>
      </c>
      <c r="H6063" t="b">
        <f>IF('Input and Summary Results'!$J$4="yes",'Data Transformation'!F6063,'Data Transformation'!D6063)</f>
        <v>0</v>
      </c>
      <c r="I6063" t="str">
        <f t="shared" si="313"/>
        <v/>
      </c>
    </row>
    <row r="6064" spans="2:9" x14ac:dyDescent="0.25">
      <c r="B6064" t="b">
        <f>IF('Input and Summary Results'!D5646=0,FALSE,'Input and Summary Results'!$B5646)</f>
        <v>0</v>
      </c>
      <c r="C6064" t="b">
        <f>IF(OR(B6064=0,'Input and Summary Results'!D5646=0,'Input and Summary Results'!D5646=""),FALSE,'Input and Summary Results'!$D5646)</f>
        <v>0</v>
      </c>
      <c r="D6064" t="b">
        <f>IF(OR(B6064=0,'Input and Summary Results'!E5646=0),FALSE,'Input and Summary Results'!$E5646)</f>
        <v>0</v>
      </c>
      <c r="E6064" t="b">
        <f t="shared" si="314"/>
        <v>0</v>
      </c>
      <c r="F6064" t="b">
        <f t="shared" si="315"/>
        <v>0</v>
      </c>
      <c r="G6064" t="b">
        <f>IF('Input and Summary Results'!$J$4="yes",IF(C6064=FALSE,FALSE,IF('Data Transformation'!E6064&lt;$R$10,E6064,$R$10)),IF(C6064=FALSE,FALSE,IF(C6064&lt;$R$10,C6064,$R$10)))</f>
        <v>0</v>
      </c>
      <c r="H6064" t="b">
        <f>IF('Input and Summary Results'!$J$4="yes",'Data Transformation'!F6064,'Data Transformation'!D6064)</f>
        <v>0</v>
      </c>
      <c r="I6064" t="str">
        <f t="shared" si="313"/>
        <v/>
      </c>
    </row>
    <row r="6065" spans="2:9" x14ac:dyDescent="0.25">
      <c r="B6065" t="b">
        <f>IF('Input and Summary Results'!D5647=0,FALSE,'Input and Summary Results'!$B5647)</f>
        <v>0</v>
      </c>
      <c r="C6065" t="b">
        <f>IF(OR(B6065=0,'Input and Summary Results'!D5647=0,'Input and Summary Results'!D5647=""),FALSE,'Input and Summary Results'!$D5647)</f>
        <v>0</v>
      </c>
      <c r="D6065" t="b">
        <f>IF(OR(B6065=0,'Input and Summary Results'!E5647=0),FALSE,'Input and Summary Results'!$E5647)</f>
        <v>0</v>
      </c>
      <c r="E6065" t="b">
        <f t="shared" si="314"/>
        <v>0</v>
      </c>
      <c r="F6065" t="b">
        <f t="shared" si="315"/>
        <v>0</v>
      </c>
      <c r="G6065" t="b">
        <f>IF('Input and Summary Results'!$J$4="yes",IF(C6065=FALSE,FALSE,IF('Data Transformation'!E6065&lt;$R$10,E6065,$R$10)),IF(C6065=FALSE,FALSE,IF(C6065&lt;$R$10,C6065,$R$10)))</f>
        <v>0</v>
      </c>
      <c r="H6065" t="b">
        <f>IF('Input and Summary Results'!$J$4="yes",'Data Transformation'!F6065,'Data Transformation'!D6065)</f>
        <v>0</v>
      </c>
      <c r="I6065" t="str">
        <f t="shared" si="313"/>
        <v/>
      </c>
    </row>
    <row r="6066" spans="2:9" x14ac:dyDescent="0.25">
      <c r="B6066" t="b">
        <f>IF('Input and Summary Results'!D5648=0,FALSE,'Input and Summary Results'!$B5648)</f>
        <v>0</v>
      </c>
      <c r="C6066" t="b">
        <f>IF(OR(B6066=0,'Input and Summary Results'!D5648=0,'Input and Summary Results'!D5648=""),FALSE,'Input and Summary Results'!$D5648)</f>
        <v>0</v>
      </c>
      <c r="D6066" t="b">
        <f>IF(OR(B6066=0,'Input and Summary Results'!E5648=0),FALSE,'Input and Summary Results'!$E5648)</f>
        <v>0</v>
      </c>
      <c r="E6066" t="b">
        <f t="shared" si="314"/>
        <v>0</v>
      </c>
      <c r="F6066" t="b">
        <f t="shared" si="315"/>
        <v>0</v>
      </c>
      <c r="G6066" t="b">
        <f>IF('Input and Summary Results'!$J$4="yes",IF(C6066=FALSE,FALSE,IF('Data Transformation'!E6066&lt;$R$10,E6066,$R$10)),IF(C6066=FALSE,FALSE,IF(C6066&lt;$R$10,C6066,$R$10)))</f>
        <v>0</v>
      </c>
      <c r="H6066" t="b">
        <f>IF('Input and Summary Results'!$J$4="yes",'Data Transformation'!F6066,'Data Transformation'!D6066)</f>
        <v>0</v>
      </c>
      <c r="I6066" t="str">
        <f t="shared" si="313"/>
        <v/>
      </c>
    </row>
    <row r="6067" spans="2:9" x14ac:dyDescent="0.25">
      <c r="B6067" t="b">
        <f>IF('Input and Summary Results'!D5649=0,FALSE,'Input and Summary Results'!$B5649)</f>
        <v>0</v>
      </c>
      <c r="C6067" t="b">
        <f>IF(OR(B6067=0,'Input and Summary Results'!D5649=0,'Input and Summary Results'!D5649=""),FALSE,'Input and Summary Results'!$D5649)</f>
        <v>0</v>
      </c>
      <c r="D6067" t="b">
        <f>IF(OR(B6067=0,'Input and Summary Results'!E5649=0),FALSE,'Input and Summary Results'!$E5649)</f>
        <v>0</v>
      </c>
      <c r="E6067" t="b">
        <f t="shared" si="314"/>
        <v>0</v>
      </c>
      <c r="F6067" t="b">
        <f t="shared" si="315"/>
        <v>0</v>
      </c>
      <c r="G6067" t="b">
        <f>IF('Input and Summary Results'!$J$4="yes",IF(C6067=FALSE,FALSE,IF('Data Transformation'!E6067&lt;$R$10,E6067,$R$10)),IF(C6067=FALSE,FALSE,IF(C6067&lt;$R$10,C6067,$R$10)))</f>
        <v>0</v>
      </c>
      <c r="H6067" t="b">
        <f>IF('Input and Summary Results'!$J$4="yes",'Data Transformation'!F6067,'Data Transformation'!D6067)</f>
        <v>0</v>
      </c>
      <c r="I6067" t="str">
        <f t="shared" si="313"/>
        <v/>
      </c>
    </row>
    <row r="6068" spans="2:9" x14ac:dyDescent="0.25">
      <c r="B6068" t="b">
        <f>IF('Input and Summary Results'!D5650=0,FALSE,'Input and Summary Results'!$B5650)</f>
        <v>0</v>
      </c>
      <c r="C6068" t="b">
        <f>IF(OR(B6068=0,'Input and Summary Results'!D5650=0,'Input and Summary Results'!D5650=""),FALSE,'Input and Summary Results'!$D5650)</f>
        <v>0</v>
      </c>
      <c r="D6068" t="b">
        <f>IF(OR(B6068=0,'Input and Summary Results'!E5650=0),FALSE,'Input and Summary Results'!$E5650)</f>
        <v>0</v>
      </c>
      <c r="E6068" t="b">
        <f t="shared" si="314"/>
        <v>0</v>
      </c>
      <c r="F6068" t="b">
        <f t="shared" si="315"/>
        <v>0</v>
      </c>
      <c r="G6068" t="b">
        <f>IF('Input and Summary Results'!$J$4="yes",IF(C6068=FALSE,FALSE,IF('Data Transformation'!E6068&lt;$R$10,E6068,$R$10)),IF(C6068=FALSE,FALSE,IF(C6068&lt;$R$10,C6068,$R$10)))</f>
        <v>0</v>
      </c>
      <c r="H6068" t="b">
        <f>IF('Input and Summary Results'!$J$4="yes",'Data Transformation'!F6068,'Data Transformation'!D6068)</f>
        <v>0</v>
      </c>
      <c r="I6068" t="str">
        <f t="shared" si="313"/>
        <v/>
      </c>
    </row>
    <row r="6069" spans="2:9" x14ac:dyDescent="0.25">
      <c r="B6069" t="b">
        <f>IF('Input and Summary Results'!D5651=0,FALSE,'Input and Summary Results'!$B5651)</f>
        <v>0</v>
      </c>
      <c r="C6069" t="b">
        <f>IF(OR(B6069=0,'Input and Summary Results'!D5651=0,'Input and Summary Results'!D5651=""),FALSE,'Input and Summary Results'!$D5651)</f>
        <v>0</v>
      </c>
      <c r="D6069" t="b">
        <f>IF(OR(B6069=0,'Input and Summary Results'!E5651=0),FALSE,'Input and Summary Results'!$E5651)</f>
        <v>0</v>
      </c>
      <c r="E6069" t="b">
        <f t="shared" si="314"/>
        <v>0</v>
      </c>
      <c r="F6069" t="b">
        <f t="shared" si="315"/>
        <v>0</v>
      </c>
      <c r="G6069" t="b">
        <f>IF('Input and Summary Results'!$J$4="yes",IF(C6069=FALSE,FALSE,IF('Data Transformation'!E6069&lt;$R$10,E6069,$R$10)),IF(C6069=FALSE,FALSE,IF(C6069&lt;$R$10,C6069,$R$10)))</f>
        <v>0</v>
      </c>
      <c r="H6069" t="b">
        <f>IF('Input and Summary Results'!$J$4="yes",'Data Transformation'!F6069,'Data Transformation'!D6069)</f>
        <v>0</v>
      </c>
      <c r="I6069" t="str">
        <f t="shared" si="313"/>
        <v/>
      </c>
    </row>
    <row r="6070" spans="2:9" x14ac:dyDescent="0.25">
      <c r="B6070" t="b">
        <f>IF('Input and Summary Results'!D5652=0,FALSE,'Input and Summary Results'!$B5652)</f>
        <v>0</v>
      </c>
      <c r="C6070" t="b">
        <f>IF(OR(B6070=0,'Input and Summary Results'!D5652=0,'Input and Summary Results'!D5652=""),FALSE,'Input and Summary Results'!$D5652)</f>
        <v>0</v>
      </c>
      <c r="D6070" t="b">
        <f>IF(OR(B6070=0,'Input and Summary Results'!E5652=0),FALSE,'Input and Summary Results'!$E5652)</f>
        <v>0</v>
      </c>
      <c r="E6070" t="b">
        <f t="shared" si="314"/>
        <v>0</v>
      </c>
      <c r="F6070" t="b">
        <f t="shared" si="315"/>
        <v>0</v>
      </c>
      <c r="G6070" t="b">
        <f>IF('Input and Summary Results'!$J$4="yes",IF(C6070=FALSE,FALSE,IF('Data Transformation'!E6070&lt;$R$10,E6070,$R$10)),IF(C6070=FALSE,FALSE,IF(C6070&lt;$R$10,C6070,$R$10)))</f>
        <v>0</v>
      </c>
      <c r="H6070" t="b">
        <f>IF('Input and Summary Results'!$J$4="yes",'Data Transformation'!F6070,'Data Transformation'!D6070)</f>
        <v>0</v>
      </c>
      <c r="I6070" t="str">
        <f t="shared" si="313"/>
        <v/>
      </c>
    </row>
    <row r="6071" spans="2:9" x14ac:dyDescent="0.25">
      <c r="B6071" t="b">
        <f>IF('Input and Summary Results'!D5653=0,FALSE,'Input and Summary Results'!$B5653)</f>
        <v>0</v>
      </c>
      <c r="C6071" t="b">
        <f>IF(OR(B6071=0,'Input and Summary Results'!D5653=0,'Input and Summary Results'!D5653=""),FALSE,'Input and Summary Results'!$D5653)</f>
        <v>0</v>
      </c>
      <c r="D6071" t="b">
        <f>IF(OR(B6071=0,'Input and Summary Results'!E5653=0),FALSE,'Input and Summary Results'!$E5653)</f>
        <v>0</v>
      </c>
      <c r="E6071" t="b">
        <f t="shared" si="314"/>
        <v>0</v>
      </c>
      <c r="F6071" t="b">
        <f t="shared" si="315"/>
        <v>0</v>
      </c>
      <c r="G6071" t="b">
        <f>IF('Input and Summary Results'!$J$4="yes",IF(C6071=FALSE,FALSE,IF('Data Transformation'!E6071&lt;$R$10,E6071,$R$10)),IF(C6071=FALSE,FALSE,IF(C6071&lt;$R$10,C6071,$R$10)))</f>
        <v>0</v>
      </c>
      <c r="H6071" t="b">
        <f>IF('Input and Summary Results'!$J$4="yes",'Data Transformation'!F6071,'Data Transformation'!D6071)</f>
        <v>0</v>
      </c>
      <c r="I6071" t="str">
        <f t="shared" si="313"/>
        <v/>
      </c>
    </row>
    <row r="6072" spans="2:9" x14ac:dyDescent="0.25">
      <c r="B6072" t="b">
        <f>IF('Input and Summary Results'!D5654=0,FALSE,'Input and Summary Results'!$B5654)</f>
        <v>0</v>
      </c>
      <c r="C6072" t="b">
        <f>IF(OR(B6072=0,'Input and Summary Results'!D5654=0,'Input and Summary Results'!D5654=""),FALSE,'Input and Summary Results'!$D5654)</f>
        <v>0</v>
      </c>
      <c r="D6072" t="b">
        <f>IF(OR(B6072=0,'Input and Summary Results'!E5654=0),FALSE,'Input and Summary Results'!$E5654)</f>
        <v>0</v>
      </c>
      <c r="E6072" t="b">
        <f t="shared" si="314"/>
        <v>0</v>
      </c>
      <c r="F6072" t="b">
        <f t="shared" si="315"/>
        <v>0</v>
      </c>
      <c r="G6072" t="b">
        <f>IF('Input and Summary Results'!$J$4="yes",IF(C6072=FALSE,FALSE,IF('Data Transformation'!E6072&lt;$R$10,E6072,$R$10)),IF(C6072=FALSE,FALSE,IF(C6072&lt;$R$10,C6072,$R$10)))</f>
        <v>0</v>
      </c>
      <c r="H6072" t="b">
        <f>IF('Input and Summary Results'!$J$4="yes",'Data Transformation'!F6072,'Data Transformation'!D6072)</f>
        <v>0</v>
      </c>
      <c r="I6072" t="str">
        <f t="shared" si="313"/>
        <v/>
      </c>
    </row>
    <row r="6073" spans="2:9" x14ac:dyDescent="0.25">
      <c r="B6073" t="b">
        <f>IF('Input and Summary Results'!D5655=0,FALSE,'Input and Summary Results'!$B5655)</f>
        <v>0</v>
      </c>
      <c r="C6073" t="b">
        <f>IF(OR(B6073=0,'Input and Summary Results'!D5655=0,'Input and Summary Results'!D5655=""),FALSE,'Input and Summary Results'!$D5655)</f>
        <v>0</v>
      </c>
      <c r="D6073" t="b">
        <f>IF(OR(B6073=0,'Input and Summary Results'!E5655=0),FALSE,'Input and Summary Results'!$E5655)</f>
        <v>0</v>
      </c>
      <c r="E6073" t="b">
        <f t="shared" si="314"/>
        <v>0</v>
      </c>
      <c r="F6073" t="b">
        <f t="shared" si="315"/>
        <v>0</v>
      </c>
      <c r="G6073" t="b">
        <f>IF('Input and Summary Results'!$J$4="yes",IF(C6073=FALSE,FALSE,IF('Data Transformation'!E6073&lt;$R$10,E6073,$R$10)),IF(C6073=FALSE,FALSE,IF(C6073&lt;$R$10,C6073,$R$10)))</f>
        <v>0</v>
      </c>
      <c r="H6073" t="b">
        <f>IF('Input and Summary Results'!$J$4="yes",'Data Transformation'!F6073,'Data Transformation'!D6073)</f>
        <v>0</v>
      </c>
      <c r="I6073" t="str">
        <f t="shared" si="313"/>
        <v/>
      </c>
    </row>
    <row r="6074" spans="2:9" x14ac:dyDescent="0.25">
      <c r="B6074" t="b">
        <f>IF('Input and Summary Results'!D5656=0,FALSE,'Input and Summary Results'!$B5656)</f>
        <v>0</v>
      </c>
      <c r="C6074" t="b">
        <f>IF(OR(B6074=0,'Input and Summary Results'!D5656=0,'Input and Summary Results'!D5656=""),FALSE,'Input and Summary Results'!$D5656)</f>
        <v>0</v>
      </c>
      <c r="D6074" t="b">
        <f>IF(OR(B6074=0,'Input and Summary Results'!E5656=0),FALSE,'Input and Summary Results'!$E5656)</f>
        <v>0</v>
      </c>
      <c r="E6074" t="b">
        <f t="shared" si="314"/>
        <v>0</v>
      </c>
      <c r="F6074" t="b">
        <f t="shared" si="315"/>
        <v>0</v>
      </c>
      <c r="G6074" t="b">
        <f>IF('Input and Summary Results'!$J$4="yes",IF(C6074=FALSE,FALSE,IF('Data Transformation'!E6074&lt;$R$10,E6074,$R$10)),IF(C6074=FALSE,FALSE,IF(C6074&lt;$R$10,C6074,$R$10)))</f>
        <v>0</v>
      </c>
      <c r="H6074" t="b">
        <f>IF('Input and Summary Results'!$J$4="yes",'Data Transformation'!F6074,'Data Transformation'!D6074)</f>
        <v>0</v>
      </c>
      <c r="I6074" t="str">
        <f t="shared" si="313"/>
        <v/>
      </c>
    </row>
    <row r="6075" spans="2:9" x14ac:dyDescent="0.25">
      <c r="B6075" t="b">
        <f>IF('Input and Summary Results'!D5657=0,FALSE,'Input and Summary Results'!$B5657)</f>
        <v>0</v>
      </c>
      <c r="C6075" t="b">
        <f>IF(OR(B6075=0,'Input and Summary Results'!D5657=0,'Input and Summary Results'!D5657=""),FALSE,'Input and Summary Results'!$D5657)</f>
        <v>0</v>
      </c>
      <c r="D6075" t="b">
        <f>IF(OR(B6075=0,'Input and Summary Results'!E5657=0),FALSE,'Input and Summary Results'!$E5657)</f>
        <v>0</v>
      </c>
      <c r="E6075" t="b">
        <f t="shared" si="314"/>
        <v>0</v>
      </c>
      <c r="F6075" t="b">
        <f t="shared" si="315"/>
        <v>0</v>
      </c>
      <c r="G6075" t="b">
        <f>IF('Input and Summary Results'!$J$4="yes",IF(C6075=FALSE,FALSE,IF('Data Transformation'!E6075&lt;$R$10,E6075,$R$10)),IF(C6075=FALSE,FALSE,IF(C6075&lt;$R$10,C6075,$R$10)))</f>
        <v>0</v>
      </c>
      <c r="H6075" t="b">
        <f>IF('Input and Summary Results'!$J$4="yes",'Data Transformation'!F6075,'Data Transformation'!D6075)</f>
        <v>0</v>
      </c>
      <c r="I6075" t="str">
        <f t="shared" si="313"/>
        <v/>
      </c>
    </row>
    <row r="6076" spans="2:9" x14ac:dyDescent="0.25">
      <c r="B6076" t="b">
        <f>IF('Input and Summary Results'!D5658=0,FALSE,'Input and Summary Results'!$B5658)</f>
        <v>0</v>
      </c>
      <c r="C6076" t="b">
        <f>IF(OR(B6076=0,'Input and Summary Results'!D5658=0,'Input and Summary Results'!D5658=""),FALSE,'Input and Summary Results'!$D5658)</f>
        <v>0</v>
      </c>
      <c r="D6076" t="b">
        <f>IF(OR(B6076=0,'Input and Summary Results'!E5658=0),FALSE,'Input and Summary Results'!$E5658)</f>
        <v>0</v>
      </c>
      <c r="E6076" t="b">
        <f t="shared" si="314"/>
        <v>0</v>
      </c>
      <c r="F6076" t="b">
        <f t="shared" si="315"/>
        <v>0</v>
      </c>
      <c r="G6076" t="b">
        <f>IF('Input and Summary Results'!$J$4="yes",IF(C6076=FALSE,FALSE,IF('Data Transformation'!E6076&lt;$R$10,E6076,$R$10)),IF(C6076=FALSE,FALSE,IF(C6076&lt;$R$10,C6076,$R$10)))</f>
        <v>0</v>
      </c>
      <c r="H6076" t="b">
        <f>IF('Input and Summary Results'!$J$4="yes",'Data Transformation'!F6076,'Data Transformation'!D6076)</f>
        <v>0</v>
      </c>
      <c r="I6076" t="str">
        <f t="shared" si="313"/>
        <v/>
      </c>
    </row>
    <row r="6077" spans="2:9" x14ac:dyDescent="0.25">
      <c r="B6077" t="b">
        <f>IF('Input and Summary Results'!D5659=0,FALSE,'Input and Summary Results'!$B5659)</f>
        <v>0</v>
      </c>
      <c r="C6077" t="b">
        <f>IF(OR(B6077=0,'Input and Summary Results'!D5659=0,'Input and Summary Results'!D5659=""),FALSE,'Input and Summary Results'!$D5659)</f>
        <v>0</v>
      </c>
      <c r="D6077" t="b">
        <f>IF(OR(B6077=0,'Input and Summary Results'!E5659=0),FALSE,'Input and Summary Results'!$E5659)</f>
        <v>0</v>
      </c>
      <c r="E6077" t="b">
        <f t="shared" si="314"/>
        <v>0</v>
      </c>
      <c r="F6077" t="b">
        <f t="shared" si="315"/>
        <v>0</v>
      </c>
      <c r="G6077" t="b">
        <f>IF('Input and Summary Results'!$J$4="yes",IF(C6077=FALSE,FALSE,IF('Data Transformation'!E6077&lt;$R$10,E6077,$R$10)),IF(C6077=FALSE,FALSE,IF(C6077&lt;$R$10,C6077,$R$10)))</f>
        <v>0</v>
      </c>
      <c r="H6077" t="b">
        <f>IF('Input and Summary Results'!$J$4="yes",'Data Transformation'!F6077,'Data Transformation'!D6077)</f>
        <v>0</v>
      </c>
      <c r="I6077" t="str">
        <f t="shared" si="313"/>
        <v/>
      </c>
    </row>
    <row r="6078" spans="2:9" x14ac:dyDescent="0.25">
      <c r="B6078" t="b">
        <f>IF('Input and Summary Results'!D5660=0,FALSE,'Input and Summary Results'!$B5660)</f>
        <v>0</v>
      </c>
      <c r="C6078" t="b">
        <f>IF(OR(B6078=0,'Input and Summary Results'!D5660=0,'Input and Summary Results'!D5660=""),FALSE,'Input and Summary Results'!$D5660)</f>
        <v>0</v>
      </c>
      <c r="D6078" t="b">
        <f>IF(OR(B6078=0,'Input and Summary Results'!E5660=0),FALSE,'Input and Summary Results'!$E5660)</f>
        <v>0</v>
      </c>
      <c r="E6078" t="b">
        <f t="shared" si="314"/>
        <v>0</v>
      </c>
      <c r="F6078" t="b">
        <f t="shared" si="315"/>
        <v>0</v>
      </c>
      <c r="G6078" t="b">
        <f>IF('Input and Summary Results'!$J$4="yes",IF(C6078=FALSE,FALSE,IF('Data Transformation'!E6078&lt;$R$10,E6078,$R$10)),IF(C6078=FALSE,FALSE,IF(C6078&lt;$R$10,C6078,$R$10)))</f>
        <v>0</v>
      </c>
      <c r="H6078" t="b">
        <f>IF('Input and Summary Results'!$J$4="yes",'Data Transformation'!F6078,'Data Transformation'!D6078)</f>
        <v>0</v>
      </c>
      <c r="I6078" t="str">
        <f t="shared" si="313"/>
        <v/>
      </c>
    </row>
    <row r="6079" spans="2:9" x14ac:dyDescent="0.25">
      <c r="B6079" t="b">
        <f>IF('Input and Summary Results'!D5661=0,FALSE,'Input and Summary Results'!$B5661)</f>
        <v>0</v>
      </c>
      <c r="C6079" t="b">
        <f>IF(OR(B6079=0,'Input and Summary Results'!D5661=0,'Input and Summary Results'!D5661=""),FALSE,'Input and Summary Results'!$D5661)</f>
        <v>0</v>
      </c>
      <c r="D6079" t="b">
        <f>IF(OR(B6079=0,'Input and Summary Results'!E5661=0),FALSE,'Input and Summary Results'!$E5661)</f>
        <v>0</v>
      </c>
      <c r="E6079" t="b">
        <f t="shared" si="314"/>
        <v>0</v>
      </c>
      <c r="F6079" t="b">
        <f t="shared" si="315"/>
        <v>0</v>
      </c>
      <c r="G6079" t="b">
        <f>IF('Input and Summary Results'!$J$4="yes",IF(C6079=FALSE,FALSE,IF('Data Transformation'!E6079&lt;$R$10,E6079,$R$10)),IF(C6079=FALSE,FALSE,IF(C6079&lt;$R$10,C6079,$R$10)))</f>
        <v>0</v>
      </c>
      <c r="H6079" t="b">
        <f>IF('Input and Summary Results'!$J$4="yes",'Data Transformation'!F6079,'Data Transformation'!D6079)</f>
        <v>0</v>
      </c>
      <c r="I6079" t="str">
        <f t="shared" si="313"/>
        <v/>
      </c>
    </row>
    <row r="6080" spans="2:9" x14ac:dyDescent="0.25">
      <c r="B6080" t="b">
        <f>IF('Input and Summary Results'!D5662=0,FALSE,'Input and Summary Results'!$B5662)</f>
        <v>0</v>
      </c>
      <c r="C6080" t="b">
        <f>IF(OR(B6080=0,'Input and Summary Results'!D5662=0,'Input and Summary Results'!D5662=""),FALSE,'Input and Summary Results'!$D5662)</f>
        <v>0</v>
      </c>
      <c r="D6080" t="b">
        <f>IF(OR(B6080=0,'Input and Summary Results'!E5662=0),FALSE,'Input and Summary Results'!$E5662)</f>
        <v>0</v>
      </c>
      <c r="E6080" t="b">
        <f t="shared" si="314"/>
        <v>0</v>
      </c>
      <c r="F6080" t="b">
        <f t="shared" si="315"/>
        <v>0</v>
      </c>
      <c r="G6080" t="b">
        <f>IF('Input and Summary Results'!$J$4="yes",IF(C6080=FALSE,FALSE,IF('Data Transformation'!E6080&lt;$R$10,E6080,$R$10)),IF(C6080=FALSE,FALSE,IF(C6080&lt;$R$10,C6080,$R$10)))</f>
        <v>0</v>
      </c>
      <c r="H6080" t="b">
        <f>IF('Input and Summary Results'!$J$4="yes",'Data Transformation'!F6080,'Data Transformation'!D6080)</f>
        <v>0</v>
      </c>
      <c r="I6080" t="str">
        <f t="shared" si="313"/>
        <v/>
      </c>
    </row>
    <row r="6081" spans="2:9" x14ac:dyDescent="0.25">
      <c r="B6081" t="b">
        <f>IF('Input and Summary Results'!D5663=0,FALSE,'Input and Summary Results'!$B5663)</f>
        <v>0</v>
      </c>
      <c r="C6081" t="b">
        <f>IF(OR(B6081=0,'Input and Summary Results'!D5663=0,'Input and Summary Results'!D5663=""),FALSE,'Input and Summary Results'!$D5663)</f>
        <v>0</v>
      </c>
      <c r="D6081" t="b">
        <f>IF(OR(B6081=0,'Input and Summary Results'!E5663=0),FALSE,'Input and Summary Results'!$E5663)</f>
        <v>0</v>
      </c>
      <c r="E6081" t="b">
        <f t="shared" si="314"/>
        <v>0</v>
      </c>
      <c r="F6081" t="b">
        <f t="shared" si="315"/>
        <v>0</v>
      </c>
      <c r="G6081" t="b">
        <f>IF('Input and Summary Results'!$J$4="yes",IF(C6081=FALSE,FALSE,IF('Data Transformation'!E6081&lt;$R$10,E6081,$R$10)),IF(C6081=FALSE,FALSE,IF(C6081&lt;$R$10,C6081,$R$10)))</f>
        <v>0</v>
      </c>
      <c r="H6081" t="b">
        <f>IF('Input and Summary Results'!$J$4="yes",'Data Transformation'!F6081,'Data Transformation'!D6081)</f>
        <v>0</v>
      </c>
      <c r="I6081" t="str">
        <f t="shared" si="313"/>
        <v/>
      </c>
    </row>
    <row r="6082" spans="2:9" x14ac:dyDescent="0.25">
      <c r="B6082" t="b">
        <f>IF('Input and Summary Results'!D5664=0,FALSE,'Input and Summary Results'!$B5664)</f>
        <v>0</v>
      </c>
      <c r="C6082" t="b">
        <f>IF(OR(B6082=0,'Input and Summary Results'!D5664=0,'Input and Summary Results'!D5664=""),FALSE,'Input and Summary Results'!$D5664)</f>
        <v>0</v>
      </c>
      <c r="D6082" t="b">
        <f>IF(OR(B6082=0,'Input and Summary Results'!E5664=0),FALSE,'Input and Summary Results'!$E5664)</f>
        <v>0</v>
      </c>
      <c r="E6082" t="b">
        <f t="shared" si="314"/>
        <v>0</v>
      </c>
      <c r="F6082" t="b">
        <f t="shared" si="315"/>
        <v>0</v>
      </c>
      <c r="G6082" t="b">
        <f>IF('Input and Summary Results'!$J$4="yes",IF(C6082=FALSE,FALSE,IF('Data Transformation'!E6082&lt;$R$10,E6082,$R$10)),IF(C6082=FALSE,FALSE,IF(C6082&lt;$R$10,C6082,$R$10)))</f>
        <v>0</v>
      </c>
      <c r="H6082" t="b">
        <f>IF('Input and Summary Results'!$J$4="yes",'Data Transformation'!F6082,'Data Transformation'!D6082)</f>
        <v>0</v>
      </c>
      <c r="I6082" t="str">
        <f t="shared" si="313"/>
        <v/>
      </c>
    </row>
    <row r="6083" spans="2:9" x14ac:dyDescent="0.25">
      <c r="B6083" t="b">
        <f>IF('Input and Summary Results'!D5665=0,FALSE,'Input and Summary Results'!$B5665)</f>
        <v>0</v>
      </c>
      <c r="C6083" t="b">
        <f>IF(OR(B6083=0,'Input and Summary Results'!D5665=0,'Input and Summary Results'!D5665=""),FALSE,'Input and Summary Results'!$D5665)</f>
        <v>0</v>
      </c>
      <c r="D6083" t="b">
        <f>IF(OR(B6083=0,'Input and Summary Results'!E5665=0),FALSE,'Input and Summary Results'!$E5665)</f>
        <v>0</v>
      </c>
      <c r="E6083" t="b">
        <f t="shared" si="314"/>
        <v>0</v>
      </c>
      <c r="F6083" t="b">
        <f t="shared" si="315"/>
        <v>0</v>
      </c>
      <c r="G6083" t="b">
        <f>IF('Input and Summary Results'!$J$4="yes",IF(C6083=FALSE,FALSE,IF('Data Transformation'!E6083&lt;$R$10,E6083,$R$10)),IF(C6083=FALSE,FALSE,IF(C6083&lt;$R$10,C6083,$R$10)))</f>
        <v>0</v>
      </c>
      <c r="H6083" t="b">
        <f>IF('Input and Summary Results'!$J$4="yes",'Data Transformation'!F6083,'Data Transformation'!D6083)</f>
        <v>0</v>
      </c>
      <c r="I6083" t="str">
        <f t="shared" si="313"/>
        <v/>
      </c>
    </row>
    <row r="6084" spans="2:9" x14ac:dyDescent="0.25">
      <c r="B6084" t="b">
        <f>IF('Input and Summary Results'!D5666=0,FALSE,'Input and Summary Results'!$B5666)</f>
        <v>0</v>
      </c>
      <c r="C6084" t="b">
        <f>IF(OR(B6084=0,'Input and Summary Results'!D5666=0,'Input and Summary Results'!D5666=""),FALSE,'Input and Summary Results'!$D5666)</f>
        <v>0</v>
      </c>
      <c r="D6084" t="b">
        <f>IF(OR(B6084=0,'Input and Summary Results'!E5666=0),FALSE,'Input and Summary Results'!$E5666)</f>
        <v>0</v>
      </c>
      <c r="E6084" t="b">
        <f t="shared" si="314"/>
        <v>0</v>
      </c>
      <c r="F6084" t="b">
        <f t="shared" si="315"/>
        <v>0</v>
      </c>
      <c r="G6084" t="b">
        <f>IF('Input and Summary Results'!$J$4="yes",IF(C6084=FALSE,FALSE,IF('Data Transformation'!E6084&lt;$R$10,E6084,$R$10)),IF(C6084=FALSE,FALSE,IF(C6084&lt;$R$10,C6084,$R$10)))</f>
        <v>0</v>
      </c>
      <c r="H6084" t="b">
        <f>IF('Input and Summary Results'!$J$4="yes",'Data Transformation'!F6084,'Data Transformation'!D6084)</f>
        <v>0</v>
      </c>
      <c r="I6084" t="str">
        <f t="shared" si="313"/>
        <v/>
      </c>
    </row>
    <row r="6085" spans="2:9" x14ac:dyDescent="0.25">
      <c r="B6085" t="b">
        <f>IF('Input and Summary Results'!D5667=0,FALSE,'Input and Summary Results'!$B5667)</f>
        <v>0</v>
      </c>
      <c r="C6085" t="b">
        <f>IF(OR(B6085=0,'Input and Summary Results'!D5667=0,'Input and Summary Results'!D5667=""),FALSE,'Input and Summary Results'!$D5667)</f>
        <v>0</v>
      </c>
      <c r="D6085" t="b">
        <f>IF(OR(B6085=0,'Input and Summary Results'!E5667=0),FALSE,'Input and Summary Results'!$E5667)</f>
        <v>0</v>
      </c>
      <c r="E6085" t="b">
        <f t="shared" si="314"/>
        <v>0</v>
      </c>
      <c r="F6085" t="b">
        <f t="shared" si="315"/>
        <v>0</v>
      </c>
      <c r="G6085" t="b">
        <f>IF('Input and Summary Results'!$J$4="yes",IF(C6085=FALSE,FALSE,IF('Data Transformation'!E6085&lt;$R$10,E6085,$R$10)),IF(C6085=FALSE,FALSE,IF(C6085&lt;$R$10,C6085,$R$10)))</f>
        <v>0</v>
      </c>
      <c r="H6085" t="b">
        <f>IF('Input and Summary Results'!$J$4="yes",'Data Transformation'!F6085,'Data Transformation'!D6085)</f>
        <v>0</v>
      </c>
      <c r="I6085" t="str">
        <f t="shared" ref="I6085:I6148" si="316">IF(G6085=FALSE,"",B6085)</f>
        <v/>
      </c>
    </row>
    <row r="6086" spans="2:9" x14ac:dyDescent="0.25">
      <c r="B6086" t="b">
        <f>IF('Input and Summary Results'!D5668=0,FALSE,'Input and Summary Results'!$B5668)</f>
        <v>0</v>
      </c>
      <c r="C6086" t="b">
        <f>IF(OR(B6086=0,'Input and Summary Results'!D5668=0,'Input and Summary Results'!D5668=""),FALSE,'Input and Summary Results'!$D5668)</f>
        <v>0</v>
      </c>
      <c r="D6086" t="b">
        <f>IF(OR(B6086=0,'Input and Summary Results'!E5668=0),FALSE,'Input and Summary Results'!$E5668)</f>
        <v>0</v>
      </c>
      <c r="E6086" t="b">
        <f t="shared" si="314"/>
        <v>0</v>
      </c>
      <c r="F6086" t="b">
        <f t="shared" si="315"/>
        <v>0</v>
      </c>
      <c r="G6086" t="b">
        <f>IF('Input and Summary Results'!$J$4="yes",IF(C6086=FALSE,FALSE,IF('Data Transformation'!E6086&lt;$R$10,E6086,$R$10)),IF(C6086=FALSE,FALSE,IF(C6086&lt;$R$10,C6086,$R$10)))</f>
        <v>0</v>
      </c>
      <c r="H6086" t="b">
        <f>IF('Input and Summary Results'!$J$4="yes",'Data Transformation'!F6086,'Data Transformation'!D6086)</f>
        <v>0</v>
      </c>
      <c r="I6086" t="str">
        <f t="shared" si="316"/>
        <v/>
      </c>
    </row>
    <row r="6087" spans="2:9" x14ac:dyDescent="0.25">
      <c r="B6087" t="b">
        <f>IF('Input and Summary Results'!D5669=0,FALSE,'Input and Summary Results'!$B5669)</f>
        <v>0</v>
      </c>
      <c r="C6087" t="b">
        <f>IF(OR(B6087=0,'Input and Summary Results'!D5669=0,'Input and Summary Results'!D5669=""),FALSE,'Input and Summary Results'!$D5669)</f>
        <v>0</v>
      </c>
      <c r="D6087" t="b">
        <f>IF(OR(B6087=0,'Input and Summary Results'!E5669=0),FALSE,'Input and Summary Results'!$E5669)</f>
        <v>0</v>
      </c>
      <c r="E6087" t="b">
        <f t="shared" si="314"/>
        <v>0</v>
      </c>
      <c r="F6087" t="b">
        <f t="shared" si="315"/>
        <v>0</v>
      </c>
      <c r="G6087" t="b">
        <f>IF('Input and Summary Results'!$J$4="yes",IF(C6087=FALSE,FALSE,IF('Data Transformation'!E6087&lt;$R$10,E6087,$R$10)),IF(C6087=FALSE,FALSE,IF(C6087&lt;$R$10,C6087,$R$10)))</f>
        <v>0</v>
      </c>
      <c r="H6087" t="b">
        <f>IF('Input and Summary Results'!$J$4="yes",'Data Transformation'!F6087,'Data Transformation'!D6087)</f>
        <v>0</v>
      </c>
      <c r="I6087" t="str">
        <f t="shared" si="316"/>
        <v/>
      </c>
    </row>
    <row r="6088" spans="2:9" x14ac:dyDescent="0.25">
      <c r="B6088" t="b">
        <f>IF('Input and Summary Results'!D5670=0,FALSE,'Input and Summary Results'!$B5670)</f>
        <v>0</v>
      </c>
      <c r="C6088" t="b">
        <f>IF(OR(B6088=0,'Input and Summary Results'!D5670=0,'Input and Summary Results'!D5670=""),FALSE,'Input and Summary Results'!$D5670)</f>
        <v>0</v>
      </c>
      <c r="D6088" t="b">
        <f>IF(OR(B6088=0,'Input and Summary Results'!E5670=0),FALSE,'Input and Summary Results'!$E5670)</f>
        <v>0</v>
      </c>
      <c r="E6088" t="b">
        <f t="shared" si="314"/>
        <v>0</v>
      </c>
      <c r="F6088" t="b">
        <f t="shared" si="315"/>
        <v>0</v>
      </c>
      <c r="G6088" t="b">
        <f>IF('Input and Summary Results'!$J$4="yes",IF(C6088=FALSE,FALSE,IF('Data Transformation'!E6088&lt;$R$10,E6088,$R$10)),IF(C6088=FALSE,FALSE,IF(C6088&lt;$R$10,C6088,$R$10)))</f>
        <v>0</v>
      </c>
      <c r="H6088" t="b">
        <f>IF('Input and Summary Results'!$J$4="yes",'Data Transformation'!F6088,'Data Transformation'!D6088)</f>
        <v>0</v>
      </c>
      <c r="I6088" t="str">
        <f t="shared" si="316"/>
        <v/>
      </c>
    </row>
    <row r="6089" spans="2:9" x14ac:dyDescent="0.25">
      <c r="B6089" t="b">
        <f>IF('Input and Summary Results'!D5671=0,FALSE,'Input and Summary Results'!$B5671)</f>
        <v>0</v>
      </c>
      <c r="C6089" t="b">
        <f>IF(OR(B6089=0,'Input and Summary Results'!D5671=0,'Input and Summary Results'!D5671=""),FALSE,'Input and Summary Results'!$D5671)</f>
        <v>0</v>
      </c>
      <c r="D6089" t="b">
        <f>IF(OR(B6089=0,'Input and Summary Results'!E5671=0),FALSE,'Input and Summary Results'!$E5671)</f>
        <v>0</v>
      </c>
      <c r="E6089" t="b">
        <f t="shared" si="314"/>
        <v>0</v>
      </c>
      <c r="F6089" t="b">
        <f t="shared" si="315"/>
        <v>0</v>
      </c>
      <c r="G6089" t="b">
        <f>IF('Input and Summary Results'!$J$4="yes",IF(C6089=FALSE,FALSE,IF('Data Transformation'!E6089&lt;$R$10,E6089,$R$10)),IF(C6089=FALSE,FALSE,IF(C6089&lt;$R$10,C6089,$R$10)))</f>
        <v>0</v>
      </c>
      <c r="H6089" t="b">
        <f>IF('Input and Summary Results'!$J$4="yes",'Data Transformation'!F6089,'Data Transformation'!D6089)</f>
        <v>0</v>
      </c>
      <c r="I6089" t="str">
        <f t="shared" si="316"/>
        <v/>
      </c>
    </row>
    <row r="6090" spans="2:9" x14ac:dyDescent="0.25">
      <c r="B6090" t="b">
        <f>IF('Input and Summary Results'!D5672=0,FALSE,'Input and Summary Results'!$B5672)</f>
        <v>0</v>
      </c>
      <c r="C6090" t="b">
        <f>IF(OR(B6090=0,'Input and Summary Results'!D5672=0,'Input and Summary Results'!D5672=""),FALSE,'Input and Summary Results'!$D5672)</f>
        <v>0</v>
      </c>
      <c r="D6090" t="b">
        <f>IF(OR(B6090=0,'Input and Summary Results'!E5672=0),FALSE,'Input and Summary Results'!$E5672)</f>
        <v>0</v>
      </c>
      <c r="E6090" t="b">
        <f t="shared" si="314"/>
        <v>0</v>
      </c>
      <c r="F6090" t="b">
        <f t="shared" si="315"/>
        <v>0</v>
      </c>
      <c r="G6090" t="b">
        <f>IF('Input and Summary Results'!$J$4="yes",IF(C6090=FALSE,FALSE,IF('Data Transformation'!E6090&lt;$R$10,E6090,$R$10)),IF(C6090=FALSE,FALSE,IF(C6090&lt;$R$10,C6090,$R$10)))</f>
        <v>0</v>
      </c>
      <c r="H6090" t="b">
        <f>IF('Input and Summary Results'!$J$4="yes",'Data Transformation'!F6090,'Data Transformation'!D6090)</f>
        <v>0</v>
      </c>
      <c r="I6090" t="str">
        <f t="shared" si="316"/>
        <v/>
      </c>
    </row>
    <row r="6091" spans="2:9" x14ac:dyDescent="0.25">
      <c r="B6091" t="b">
        <f>IF('Input and Summary Results'!D5673=0,FALSE,'Input and Summary Results'!$B5673)</f>
        <v>0</v>
      </c>
      <c r="C6091" t="b">
        <f>IF(OR(B6091=0,'Input and Summary Results'!D5673=0,'Input and Summary Results'!D5673=""),FALSE,'Input and Summary Results'!$D5673)</f>
        <v>0</v>
      </c>
      <c r="D6091" t="b">
        <f>IF(OR(B6091=0,'Input and Summary Results'!E5673=0),FALSE,'Input and Summary Results'!$E5673)</f>
        <v>0</v>
      </c>
      <c r="E6091" t="b">
        <f t="shared" si="314"/>
        <v>0</v>
      </c>
      <c r="F6091" t="b">
        <f t="shared" si="315"/>
        <v>0</v>
      </c>
      <c r="G6091" t="b">
        <f>IF('Input and Summary Results'!$J$4="yes",IF(C6091=FALSE,FALSE,IF('Data Transformation'!E6091&lt;$R$10,E6091,$R$10)),IF(C6091=FALSE,FALSE,IF(C6091&lt;$R$10,C6091,$R$10)))</f>
        <v>0</v>
      </c>
      <c r="H6091" t="b">
        <f>IF('Input and Summary Results'!$J$4="yes",'Data Transformation'!F6091,'Data Transformation'!D6091)</f>
        <v>0</v>
      </c>
      <c r="I6091" t="str">
        <f t="shared" si="316"/>
        <v/>
      </c>
    </row>
    <row r="6092" spans="2:9" x14ac:dyDescent="0.25">
      <c r="B6092" t="b">
        <f>IF('Input and Summary Results'!D5674=0,FALSE,'Input and Summary Results'!$B5674)</f>
        <v>0</v>
      </c>
      <c r="C6092" t="b">
        <f>IF(OR(B6092=0,'Input and Summary Results'!D5674=0,'Input and Summary Results'!D5674=""),FALSE,'Input and Summary Results'!$D5674)</f>
        <v>0</v>
      </c>
      <c r="D6092" t="b">
        <f>IF(OR(B6092=0,'Input and Summary Results'!E5674=0),FALSE,'Input and Summary Results'!$E5674)</f>
        <v>0</v>
      </c>
      <c r="E6092" t="b">
        <f t="shared" si="314"/>
        <v>0</v>
      </c>
      <c r="F6092" t="b">
        <f t="shared" si="315"/>
        <v>0</v>
      </c>
      <c r="G6092" t="b">
        <f>IF('Input and Summary Results'!$J$4="yes",IF(C6092=FALSE,FALSE,IF('Data Transformation'!E6092&lt;$R$10,E6092,$R$10)),IF(C6092=FALSE,FALSE,IF(C6092&lt;$R$10,C6092,$R$10)))</f>
        <v>0</v>
      </c>
      <c r="H6092" t="b">
        <f>IF('Input and Summary Results'!$J$4="yes",'Data Transformation'!F6092,'Data Transformation'!D6092)</f>
        <v>0</v>
      </c>
      <c r="I6092" t="str">
        <f t="shared" si="316"/>
        <v/>
      </c>
    </row>
    <row r="6093" spans="2:9" x14ac:dyDescent="0.25">
      <c r="B6093" t="b">
        <f>IF('Input and Summary Results'!D5675=0,FALSE,'Input and Summary Results'!$B5675)</f>
        <v>0</v>
      </c>
      <c r="C6093" t="b">
        <f>IF(OR(B6093=0,'Input and Summary Results'!D5675=0,'Input and Summary Results'!D5675=""),FALSE,'Input and Summary Results'!$D5675)</f>
        <v>0</v>
      </c>
      <c r="D6093" t="b">
        <f>IF(OR(B6093=0,'Input and Summary Results'!E5675=0),FALSE,'Input and Summary Results'!$E5675)</f>
        <v>0</v>
      </c>
      <c r="E6093" t="b">
        <f t="shared" si="314"/>
        <v>0</v>
      </c>
      <c r="F6093" t="b">
        <f t="shared" si="315"/>
        <v>0</v>
      </c>
      <c r="G6093" t="b">
        <f>IF('Input and Summary Results'!$J$4="yes",IF(C6093=FALSE,FALSE,IF('Data Transformation'!E6093&lt;$R$10,E6093,$R$10)),IF(C6093=FALSE,FALSE,IF(C6093&lt;$R$10,C6093,$R$10)))</f>
        <v>0</v>
      </c>
      <c r="H6093" t="b">
        <f>IF('Input and Summary Results'!$J$4="yes",'Data Transformation'!F6093,'Data Transformation'!D6093)</f>
        <v>0</v>
      </c>
      <c r="I6093" t="str">
        <f t="shared" si="316"/>
        <v/>
      </c>
    </row>
    <row r="6094" spans="2:9" x14ac:dyDescent="0.25">
      <c r="B6094" t="b">
        <f>IF('Input and Summary Results'!D5676=0,FALSE,'Input and Summary Results'!$B5676)</f>
        <v>0</v>
      </c>
      <c r="C6094" t="b">
        <f>IF(OR(B6094=0,'Input and Summary Results'!D5676=0,'Input and Summary Results'!D5676=""),FALSE,'Input and Summary Results'!$D5676)</f>
        <v>0</v>
      </c>
      <c r="D6094" t="b">
        <f>IF(OR(B6094=0,'Input and Summary Results'!E5676=0),FALSE,'Input and Summary Results'!$E5676)</f>
        <v>0</v>
      </c>
      <c r="E6094" t="b">
        <f t="shared" si="314"/>
        <v>0</v>
      </c>
      <c r="F6094" t="b">
        <f t="shared" si="315"/>
        <v>0</v>
      </c>
      <c r="G6094" t="b">
        <f>IF('Input and Summary Results'!$J$4="yes",IF(C6094=FALSE,FALSE,IF('Data Transformation'!E6094&lt;$R$10,E6094,$R$10)),IF(C6094=FALSE,FALSE,IF(C6094&lt;$R$10,C6094,$R$10)))</f>
        <v>0</v>
      </c>
      <c r="H6094" t="b">
        <f>IF('Input and Summary Results'!$J$4="yes",'Data Transformation'!F6094,'Data Transformation'!D6094)</f>
        <v>0</v>
      </c>
      <c r="I6094" t="str">
        <f t="shared" si="316"/>
        <v/>
      </c>
    </row>
    <row r="6095" spans="2:9" x14ac:dyDescent="0.25">
      <c r="B6095" t="b">
        <f>IF('Input and Summary Results'!D5677=0,FALSE,'Input and Summary Results'!$B5677)</f>
        <v>0</v>
      </c>
      <c r="C6095" t="b">
        <f>IF(OR(B6095=0,'Input and Summary Results'!D5677=0,'Input and Summary Results'!D5677=""),FALSE,'Input and Summary Results'!$D5677)</f>
        <v>0</v>
      </c>
      <c r="D6095" t="b">
        <f>IF(OR(B6095=0,'Input and Summary Results'!E5677=0),FALSE,'Input and Summary Results'!$E5677)</f>
        <v>0</v>
      </c>
      <c r="E6095" t="b">
        <f t="shared" si="314"/>
        <v>0</v>
      </c>
      <c r="F6095" t="b">
        <f t="shared" si="315"/>
        <v>0</v>
      </c>
      <c r="G6095" t="b">
        <f>IF('Input and Summary Results'!$J$4="yes",IF(C6095=FALSE,FALSE,IF('Data Transformation'!E6095&lt;$R$10,E6095,$R$10)),IF(C6095=FALSE,FALSE,IF(C6095&lt;$R$10,C6095,$R$10)))</f>
        <v>0</v>
      </c>
      <c r="H6095" t="b">
        <f>IF('Input and Summary Results'!$J$4="yes",'Data Transformation'!F6095,'Data Transformation'!D6095)</f>
        <v>0</v>
      </c>
      <c r="I6095" t="str">
        <f t="shared" si="316"/>
        <v/>
      </c>
    </row>
    <row r="6096" spans="2:9" x14ac:dyDescent="0.25">
      <c r="B6096" t="b">
        <f>IF('Input and Summary Results'!D5678=0,FALSE,'Input and Summary Results'!$B5678)</f>
        <v>0</v>
      </c>
      <c r="C6096" t="b">
        <f>IF(OR(B6096=0,'Input and Summary Results'!D5678=0,'Input and Summary Results'!D5678=""),FALSE,'Input and Summary Results'!$D5678)</f>
        <v>0</v>
      </c>
      <c r="D6096" t="b">
        <f>IF(OR(B6096=0,'Input and Summary Results'!E5678=0),FALSE,'Input and Summary Results'!$E5678)</f>
        <v>0</v>
      </c>
      <c r="E6096" t="b">
        <f t="shared" si="314"/>
        <v>0</v>
      </c>
      <c r="F6096" t="b">
        <f t="shared" si="315"/>
        <v>0</v>
      </c>
      <c r="G6096" t="b">
        <f>IF('Input and Summary Results'!$J$4="yes",IF(C6096=FALSE,FALSE,IF('Data Transformation'!E6096&lt;$R$10,E6096,$R$10)),IF(C6096=FALSE,FALSE,IF(C6096&lt;$R$10,C6096,$R$10)))</f>
        <v>0</v>
      </c>
      <c r="H6096" t="b">
        <f>IF('Input and Summary Results'!$J$4="yes",'Data Transformation'!F6096,'Data Transformation'!D6096)</f>
        <v>0</v>
      </c>
      <c r="I6096" t="str">
        <f t="shared" si="316"/>
        <v/>
      </c>
    </row>
    <row r="6097" spans="2:9" x14ac:dyDescent="0.25">
      <c r="B6097" t="b">
        <f>IF('Input and Summary Results'!D5679=0,FALSE,'Input and Summary Results'!$B5679)</f>
        <v>0</v>
      </c>
      <c r="C6097" t="b">
        <f>IF(OR(B6097=0,'Input and Summary Results'!D5679=0,'Input and Summary Results'!D5679=""),FALSE,'Input and Summary Results'!$D5679)</f>
        <v>0</v>
      </c>
      <c r="D6097" t="b">
        <f>IF(OR(B6097=0,'Input and Summary Results'!E5679=0),FALSE,'Input and Summary Results'!$E5679)</f>
        <v>0</v>
      </c>
      <c r="E6097" t="b">
        <f t="shared" si="314"/>
        <v>0</v>
      </c>
      <c r="F6097" t="b">
        <f t="shared" si="315"/>
        <v>0</v>
      </c>
      <c r="G6097" t="b">
        <f>IF('Input and Summary Results'!$J$4="yes",IF(C6097=FALSE,FALSE,IF('Data Transformation'!E6097&lt;$R$10,E6097,$R$10)),IF(C6097=FALSE,FALSE,IF(C6097&lt;$R$10,C6097,$R$10)))</f>
        <v>0</v>
      </c>
      <c r="H6097" t="b">
        <f>IF('Input and Summary Results'!$J$4="yes",'Data Transformation'!F6097,'Data Transformation'!D6097)</f>
        <v>0</v>
      </c>
      <c r="I6097" t="str">
        <f t="shared" si="316"/>
        <v/>
      </c>
    </row>
    <row r="6098" spans="2:9" x14ac:dyDescent="0.25">
      <c r="B6098" t="b">
        <f>IF('Input and Summary Results'!D5680=0,FALSE,'Input and Summary Results'!$B5680)</f>
        <v>0</v>
      </c>
      <c r="C6098" t="b">
        <f>IF(OR(B6098=0,'Input and Summary Results'!D5680=0,'Input and Summary Results'!D5680=""),FALSE,'Input and Summary Results'!$D5680)</f>
        <v>0</v>
      </c>
      <c r="D6098" t="b">
        <f>IF(OR(B6098=0,'Input and Summary Results'!E5680=0),FALSE,'Input and Summary Results'!$E5680)</f>
        <v>0</v>
      </c>
      <c r="E6098" t="b">
        <f t="shared" si="314"/>
        <v>0</v>
      </c>
      <c r="F6098" t="b">
        <f t="shared" si="315"/>
        <v>0</v>
      </c>
      <c r="G6098" t="b">
        <f>IF('Input and Summary Results'!$J$4="yes",IF(C6098=FALSE,FALSE,IF('Data Transformation'!E6098&lt;$R$10,E6098,$R$10)),IF(C6098=FALSE,FALSE,IF(C6098&lt;$R$10,C6098,$R$10)))</f>
        <v>0</v>
      </c>
      <c r="H6098" t="b">
        <f>IF('Input and Summary Results'!$J$4="yes",'Data Transformation'!F6098,'Data Transformation'!D6098)</f>
        <v>0</v>
      </c>
      <c r="I6098" t="str">
        <f t="shared" si="316"/>
        <v/>
      </c>
    </row>
    <row r="6099" spans="2:9" x14ac:dyDescent="0.25">
      <c r="B6099" t="b">
        <f>IF('Input and Summary Results'!D5681=0,FALSE,'Input and Summary Results'!$B5681)</f>
        <v>0</v>
      </c>
      <c r="C6099" t="b">
        <f>IF(OR(B6099=0,'Input and Summary Results'!D5681=0,'Input and Summary Results'!D5681=""),FALSE,'Input and Summary Results'!$D5681)</f>
        <v>0</v>
      </c>
      <c r="D6099" t="b">
        <f>IF(OR(B6099=0,'Input and Summary Results'!E5681=0),FALSE,'Input and Summary Results'!$E5681)</f>
        <v>0</v>
      </c>
      <c r="E6099" t="b">
        <f t="shared" si="314"/>
        <v>0</v>
      </c>
      <c r="F6099" t="b">
        <f t="shared" si="315"/>
        <v>0</v>
      </c>
      <c r="G6099" t="b">
        <f>IF('Input and Summary Results'!$J$4="yes",IF(C6099=FALSE,FALSE,IF('Data Transformation'!E6099&lt;$R$10,E6099,$R$10)),IF(C6099=FALSE,FALSE,IF(C6099&lt;$R$10,C6099,$R$10)))</f>
        <v>0</v>
      </c>
      <c r="H6099" t="b">
        <f>IF('Input and Summary Results'!$J$4="yes",'Data Transformation'!F6099,'Data Transformation'!D6099)</f>
        <v>0</v>
      </c>
      <c r="I6099" t="str">
        <f t="shared" si="316"/>
        <v/>
      </c>
    </row>
    <row r="6100" spans="2:9" x14ac:dyDescent="0.25">
      <c r="B6100" t="b">
        <f>IF('Input and Summary Results'!D5682=0,FALSE,'Input and Summary Results'!$B5682)</f>
        <v>0</v>
      </c>
      <c r="C6100" t="b">
        <f>IF(OR(B6100=0,'Input and Summary Results'!D5682=0,'Input and Summary Results'!D5682=""),FALSE,'Input and Summary Results'!$D5682)</f>
        <v>0</v>
      </c>
      <c r="D6100" t="b">
        <f>IF(OR(B6100=0,'Input and Summary Results'!E5682=0),FALSE,'Input and Summary Results'!$E5682)</f>
        <v>0</v>
      </c>
      <c r="E6100" t="b">
        <f t="shared" si="314"/>
        <v>0</v>
      </c>
      <c r="F6100" t="b">
        <f t="shared" si="315"/>
        <v>0</v>
      </c>
      <c r="G6100" t="b">
        <f>IF('Input and Summary Results'!$J$4="yes",IF(C6100=FALSE,FALSE,IF('Data Transformation'!E6100&lt;$R$10,E6100,$R$10)),IF(C6100=FALSE,FALSE,IF(C6100&lt;$R$10,C6100,$R$10)))</f>
        <v>0</v>
      </c>
      <c r="H6100" t="b">
        <f>IF('Input and Summary Results'!$J$4="yes",'Data Transformation'!F6100,'Data Transformation'!D6100)</f>
        <v>0</v>
      </c>
      <c r="I6100" t="str">
        <f t="shared" si="316"/>
        <v/>
      </c>
    </row>
    <row r="6101" spans="2:9" x14ac:dyDescent="0.25">
      <c r="B6101" t="b">
        <f>IF('Input and Summary Results'!D5683=0,FALSE,'Input and Summary Results'!$B5683)</f>
        <v>0</v>
      </c>
      <c r="C6101" t="b">
        <f>IF(OR(B6101=0,'Input and Summary Results'!D5683=0,'Input and Summary Results'!D5683=""),FALSE,'Input and Summary Results'!$D5683)</f>
        <v>0</v>
      </c>
      <c r="D6101" t="b">
        <f>IF(OR(B6101=0,'Input and Summary Results'!E5683=0),FALSE,'Input and Summary Results'!$E5683)</f>
        <v>0</v>
      </c>
      <c r="E6101" t="b">
        <f t="shared" si="314"/>
        <v>0</v>
      </c>
      <c r="F6101" t="b">
        <f t="shared" si="315"/>
        <v>0</v>
      </c>
      <c r="G6101" t="b">
        <f>IF('Input and Summary Results'!$J$4="yes",IF(C6101=FALSE,FALSE,IF('Data Transformation'!E6101&lt;$R$10,E6101,$R$10)),IF(C6101=FALSE,FALSE,IF(C6101&lt;$R$10,C6101,$R$10)))</f>
        <v>0</v>
      </c>
      <c r="H6101" t="b">
        <f>IF('Input and Summary Results'!$J$4="yes",'Data Transformation'!F6101,'Data Transformation'!D6101)</f>
        <v>0</v>
      </c>
      <c r="I6101" t="str">
        <f t="shared" si="316"/>
        <v/>
      </c>
    </row>
    <row r="6102" spans="2:9" x14ac:dyDescent="0.25">
      <c r="B6102" t="b">
        <f>IF('Input and Summary Results'!D5684=0,FALSE,'Input and Summary Results'!$B5684)</f>
        <v>0</v>
      </c>
      <c r="C6102" t="b">
        <f>IF(OR(B6102=0,'Input and Summary Results'!D5684=0,'Input and Summary Results'!D5684=""),FALSE,'Input and Summary Results'!$D5684)</f>
        <v>0</v>
      </c>
      <c r="D6102" t="b">
        <f>IF(OR(B6102=0,'Input and Summary Results'!E5684=0),FALSE,'Input and Summary Results'!$E5684)</f>
        <v>0</v>
      </c>
      <c r="E6102" t="b">
        <f t="shared" si="314"/>
        <v>0</v>
      </c>
      <c r="F6102" t="b">
        <f t="shared" si="315"/>
        <v>0</v>
      </c>
      <c r="G6102" t="b">
        <f>IF('Input and Summary Results'!$J$4="yes",IF(C6102=FALSE,FALSE,IF('Data Transformation'!E6102&lt;$R$10,E6102,$R$10)),IF(C6102=FALSE,FALSE,IF(C6102&lt;$R$10,C6102,$R$10)))</f>
        <v>0</v>
      </c>
      <c r="H6102" t="b">
        <f>IF('Input and Summary Results'!$J$4="yes",'Data Transformation'!F6102,'Data Transformation'!D6102)</f>
        <v>0</v>
      </c>
      <c r="I6102" t="str">
        <f t="shared" si="316"/>
        <v/>
      </c>
    </row>
    <row r="6103" spans="2:9" x14ac:dyDescent="0.25">
      <c r="B6103" t="b">
        <f>IF('Input and Summary Results'!D5685=0,FALSE,'Input and Summary Results'!$B5685)</f>
        <v>0</v>
      </c>
      <c r="C6103" t="b">
        <f>IF(OR(B6103=0,'Input and Summary Results'!D5685=0,'Input and Summary Results'!D5685=""),FALSE,'Input and Summary Results'!$D5685)</f>
        <v>0</v>
      </c>
      <c r="D6103" t="b">
        <f>IF(OR(B6103=0,'Input and Summary Results'!E5685=0),FALSE,'Input and Summary Results'!$E5685)</f>
        <v>0</v>
      </c>
      <c r="E6103" t="b">
        <f t="shared" si="314"/>
        <v>0</v>
      </c>
      <c r="F6103" t="b">
        <f t="shared" si="315"/>
        <v>0</v>
      </c>
      <c r="G6103" t="b">
        <f>IF('Input and Summary Results'!$J$4="yes",IF(C6103=FALSE,FALSE,IF('Data Transformation'!E6103&lt;$R$10,E6103,$R$10)),IF(C6103=FALSE,FALSE,IF(C6103&lt;$R$10,C6103,$R$10)))</f>
        <v>0</v>
      </c>
      <c r="H6103" t="b">
        <f>IF('Input and Summary Results'!$J$4="yes",'Data Transformation'!F6103,'Data Transformation'!D6103)</f>
        <v>0</v>
      </c>
      <c r="I6103" t="str">
        <f t="shared" si="316"/>
        <v/>
      </c>
    </row>
    <row r="6104" spans="2:9" x14ac:dyDescent="0.25">
      <c r="B6104" t="b">
        <f>IF('Input and Summary Results'!D5686=0,FALSE,'Input and Summary Results'!$B5686)</f>
        <v>0</v>
      </c>
      <c r="C6104" t="b">
        <f>IF(OR(B6104=0,'Input and Summary Results'!D5686=0,'Input and Summary Results'!D5686=""),FALSE,'Input and Summary Results'!$D5686)</f>
        <v>0</v>
      </c>
      <c r="D6104" t="b">
        <f>IF(OR(B6104=0,'Input and Summary Results'!E5686=0),FALSE,'Input and Summary Results'!$E5686)</f>
        <v>0</v>
      </c>
      <c r="E6104" t="b">
        <f t="shared" si="314"/>
        <v>0</v>
      </c>
      <c r="F6104" t="b">
        <f t="shared" si="315"/>
        <v>0</v>
      </c>
      <c r="G6104" t="b">
        <f>IF('Input and Summary Results'!$J$4="yes",IF(C6104=FALSE,FALSE,IF('Data Transformation'!E6104&lt;$R$10,E6104,$R$10)),IF(C6104=FALSE,FALSE,IF(C6104&lt;$R$10,C6104,$R$10)))</f>
        <v>0</v>
      </c>
      <c r="H6104" t="b">
        <f>IF('Input and Summary Results'!$J$4="yes",'Data Transformation'!F6104,'Data Transformation'!D6104)</f>
        <v>0</v>
      </c>
      <c r="I6104" t="str">
        <f t="shared" si="316"/>
        <v/>
      </c>
    </row>
    <row r="6105" spans="2:9" x14ac:dyDescent="0.25">
      <c r="B6105" t="b">
        <f>IF('Input and Summary Results'!D5687=0,FALSE,'Input and Summary Results'!$B5687)</f>
        <v>0</v>
      </c>
      <c r="C6105" t="b">
        <f>IF(OR(B6105=0,'Input and Summary Results'!D5687=0,'Input and Summary Results'!D5687=""),FALSE,'Input and Summary Results'!$D5687)</f>
        <v>0</v>
      </c>
      <c r="D6105" t="b">
        <f>IF(OR(B6105=0,'Input and Summary Results'!E5687=0),FALSE,'Input and Summary Results'!$E5687)</f>
        <v>0</v>
      </c>
      <c r="E6105" t="b">
        <f t="shared" si="314"/>
        <v>0</v>
      </c>
      <c r="F6105" t="b">
        <f t="shared" si="315"/>
        <v>0</v>
      </c>
      <c r="G6105" t="b">
        <f>IF('Input and Summary Results'!$J$4="yes",IF(C6105=FALSE,FALSE,IF('Data Transformation'!E6105&lt;$R$10,E6105,$R$10)),IF(C6105=FALSE,FALSE,IF(C6105&lt;$R$10,C6105,$R$10)))</f>
        <v>0</v>
      </c>
      <c r="H6105" t="b">
        <f>IF('Input and Summary Results'!$J$4="yes",'Data Transformation'!F6105,'Data Transformation'!D6105)</f>
        <v>0</v>
      </c>
      <c r="I6105" t="str">
        <f t="shared" si="316"/>
        <v/>
      </c>
    </row>
    <row r="6106" spans="2:9" x14ac:dyDescent="0.25">
      <c r="B6106" t="b">
        <f>IF('Input and Summary Results'!D5688=0,FALSE,'Input and Summary Results'!$B5688)</f>
        <v>0</v>
      </c>
      <c r="C6106" t="b">
        <f>IF(OR(B6106=0,'Input and Summary Results'!D5688=0,'Input and Summary Results'!D5688=""),FALSE,'Input and Summary Results'!$D5688)</f>
        <v>0</v>
      </c>
      <c r="D6106" t="b">
        <f>IF(OR(B6106=0,'Input and Summary Results'!E5688=0),FALSE,'Input and Summary Results'!$E5688)</f>
        <v>0</v>
      </c>
      <c r="E6106" t="b">
        <f t="shared" si="314"/>
        <v>0</v>
      </c>
      <c r="F6106" t="b">
        <f t="shared" si="315"/>
        <v>0</v>
      </c>
      <c r="G6106" t="b">
        <f>IF('Input and Summary Results'!$J$4="yes",IF(C6106=FALSE,FALSE,IF('Data Transformation'!E6106&lt;$R$10,E6106,$R$10)),IF(C6106=FALSE,FALSE,IF(C6106&lt;$R$10,C6106,$R$10)))</f>
        <v>0</v>
      </c>
      <c r="H6106" t="b">
        <f>IF('Input and Summary Results'!$J$4="yes",'Data Transformation'!F6106,'Data Transformation'!D6106)</f>
        <v>0</v>
      </c>
      <c r="I6106" t="str">
        <f t="shared" si="316"/>
        <v/>
      </c>
    </row>
    <row r="6107" spans="2:9" x14ac:dyDescent="0.25">
      <c r="B6107" t="b">
        <f>IF('Input and Summary Results'!D5689=0,FALSE,'Input and Summary Results'!$B5689)</f>
        <v>0</v>
      </c>
      <c r="C6107" t="b">
        <f>IF(OR(B6107=0,'Input and Summary Results'!D5689=0,'Input and Summary Results'!D5689=""),FALSE,'Input and Summary Results'!$D5689)</f>
        <v>0</v>
      </c>
      <c r="D6107" t="b">
        <f>IF(OR(B6107=0,'Input and Summary Results'!E5689=0),FALSE,'Input and Summary Results'!$E5689)</f>
        <v>0</v>
      </c>
      <c r="E6107" t="b">
        <f t="shared" si="314"/>
        <v>0</v>
      </c>
      <c r="F6107" t="b">
        <f t="shared" si="315"/>
        <v>0</v>
      </c>
      <c r="G6107" t="b">
        <f>IF('Input and Summary Results'!$J$4="yes",IF(C6107=FALSE,FALSE,IF('Data Transformation'!E6107&lt;$R$10,E6107,$R$10)),IF(C6107=FALSE,FALSE,IF(C6107&lt;$R$10,C6107,$R$10)))</f>
        <v>0</v>
      </c>
      <c r="H6107" t="b">
        <f>IF('Input and Summary Results'!$J$4="yes",'Data Transformation'!F6107,'Data Transformation'!D6107)</f>
        <v>0</v>
      </c>
      <c r="I6107" t="str">
        <f t="shared" si="316"/>
        <v/>
      </c>
    </row>
    <row r="6108" spans="2:9" x14ac:dyDescent="0.25">
      <c r="B6108" t="b">
        <f>IF('Input and Summary Results'!D5690=0,FALSE,'Input and Summary Results'!$B5690)</f>
        <v>0</v>
      </c>
      <c r="C6108" t="b">
        <f>IF(OR(B6108=0,'Input and Summary Results'!D5690=0,'Input and Summary Results'!D5690=""),FALSE,'Input and Summary Results'!$D5690)</f>
        <v>0</v>
      </c>
      <c r="D6108" t="b">
        <f>IF(OR(B6108=0,'Input and Summary Results'!E5690=0),FALSE,'Input and Summary Results'!$E5690)</f>
        <v>0</v>
      </c>
      <c r="E6108" t="b">
        <f t="shared" si="314"/>
        <v>0</v>
      </c>
      <c r="F6108" t="b">
        <f t="shared" si="315"/>
        <v>0</v>
      </c>
      <c r="G6108" t="b">
        <f>IF('Input and Summary Results'!$J$4="yes",IF(C6108=FALSE,FALSE,IF('Data Transformation'!E6108&lt;$R$10,E6108,$R$10)),IF(C6108=FALSE,FALSE,IF(C6108&lt;$R$10,C6108,$R$10)))</f>
        <v>0</v>
      </c>
      <c r="H6108" t="b">
        <f>IF('Input and Summary Results'!$J$4="yes",'Data Transformation'!F6108,'Data Transformation'!D6108)</f>
        <v>0</v>
      </c>
      <c r="I6108" t="str">
        <f t="shared" si="316"/>
        <v/>
      </c>
    </row>
    <row r="6109" spans="2:9" x14ac:dyDescent="0.25">
      <c r="B6109" t="b">
        <f>IF('Input and Summary Results'!D5691=0,FALSE,'Input and Summary Results'!$B5691)</f>
        <v>0</v>
      </c>
      <c r="C6109" t="b">
        <f>IF(OR(B6109=0,'Input and Summary Results'!D5691=0,'Input and Summary Results'!D5691=""),FALSE,'Input and Summary Results'!$D5691)</f>
        <v>0</v>
      </c>
      <c r="D6109" t="b">
        <f>IF(OR(B6109=0,'Input and Summary Results'!E5691=0),FALSE,'Input and Summary Results'!$E5691)</f>
        <v>0</v>
      </c>
      <c r="E6109" t="b">
        <f t="shared" si="314"/>
        <v>0</v>
      </c>
      <c r="F6109" t="b">
        <f t="shared" si="315"/>
        <v>0</v>
      </c>
      <c r="G6109" t="b">
        <f>IF('Input and Summary Results'!$J$4="yes",IF(C6109=FALSE,FALSE,IF('Data Transformation'!E6109&lt;$R$10,E6109,$R$10)),IF(C6109=FALSE,FALSE,IF(C6109&lt;$R$10,C6109,$R$10)))</f>
        <v>0</v>
      </c>
      <c r="H6109" t="b">
        <f>IF('Input and Summary Results'!$J$4="yes",'Data Transformation'!F6109,'Data Transformation'!D6109)</f>
        <v>0</v>
      </c>
      <c r="I6109" t="str">
        <f t="shared" si="316"/>
        <v/>
      </c>
    </row>
    <row r="6110" spans="2:9" x14ac:dyDescent="0.25">
      <c r="B6110" t="b">
        <f>IF('Input and Summary Results'!D5692=0,FALSE,'Input and Summary Results'!$B5692)</f>
        <v>0</v>
      </c>
      <c r="C6110" t="b">
        <f>IF(OR(B6110=0,'Input and Summary Results'!D5692=0,'Input and Summary Results'!D5692=""),FALSE,'Input and Summary Results'!$D5692)</f>
        <v>0</v>
      </c>
      <c r="D6110" t="b">
        <f>IF(OR(B6110=0,'Input and Summary Results'!E5692=0),FALSE,'Input and Summary Results'!$E5692)</f>
        <v>0</v>
      </c>
      <c r="E6110" t="b">
        <f t="shared" si="314"/>
        <v>0</v>
      </c>
      <c r="F6110" t="b">
        <f t="shared" si="315"/>
        <v>0</v>
      </c>
      <c r="G6110" t="b">
        <f>IF('Input and Summary Results'!$J$4="yes",IF(C6110=FALSE,FALSE,IF('Data Transformation'!E6110&lt;$R$10,E6110,$R$10)),IF(C6110=FALSE,FALSE,IF(C6110&lt;$R$10,C6110,$R$10)))</f>
        <v>0</v>
      </c>
      <c r="H6110" t="b">
        <f>IF('Input and Summary Results'!$J$4="yes",'Data Transformation'!F6110,'Data Transformation'!D6110)</f>
        <v>0</v>
      </c>
      <c r="I6110" t="str">
        <f t="shared" si="316"/>
        <v/>
      </c>
    </row>
    <row r="6111" spans="2:9" x14ac:dyDescent="0.25">
      <c r="B6111" t="b">
        <f>IF('Input and Summary Results'!D5693=0,FALSE,'Input and Summary Results'!$B5693)</f>
        <v>0</v>
      </c>
      <c r="C6111" t="b">
        <f>IF(OR(B6111=0,'Input and Summary Results'!D5693=0,'Input and Summary Results'!D5693=""),FALSE,'Input and Summary Results'!$D5693)</f>
        <v>0</v>
      </c>
      <c r="D6111" t="b">
        <f>IF(OR(B6111=0,'Input and Summary Results'!E5693=0),FALSE,'Input and Summary Results'!$E5693)</f>
        <v>0</v>
      </c>
      <c r="E6111" t="b">
        <f t="shared" si="314"/>
        <v>0</v>
      </c>
      <c r="F6111" t="b">
        <f t="shared" si="315"/>
        <v>0</v>
      </c>
      <c r="G6111" t="b">
        <f>IF('Input and Summary Results'!$J$4="yes",IF(C6111=FALSE,FALSE,IF('Data Transformation'!E6111&lt;$R$10,E6111,$R$10)),IF(C6111=FALSE,FALSE,IF(C6111&lt;$R$10,C6111,$R$10)))</f>
        <v>0</v>
      </c>
      <c r="H6111" t="b">
        <f>IF('Input and Summary Results'!$J$4="yes",'Data Transformation'!F6111,'Data Transformation'!D6111)</f>
        <v>0</v>
      </c>
      <c r="I6111" t="str">
        <f t="shared" si="316"/>
        <v/>
      </c>
    </row>
    <row r="6112" spans="2:9" x14ac:dyDescent="0.25">
      <c r="B6112" t="b">
        <f>IF('Input and Summary Results'!D5694=0,FALSE,'Input and Summary Results'!$B5694)</f>
        <v>0</v>
      </c>
      <c r="C6112" t="b">
        <f>IF(OR(B6112=0,'Input and Summary Results'!D5694=0,'Input and Summary Results'!D5694=""),FALSE,'Input and Summary Results'!$D5694)</f>
        <v>0</v>
      </c>
      <c r="D6112" t="b">
        <f>IF(OR(B6112=0,'Input and Summary Results'!E5694=0),FALSE,'Input and Summary Results'!$E5694)</f>
        <v>0</v>
      </c>
      <c r="E6112" t="b">
        <f t="shared" si="314"/>
        <v>0</v>
      </c>
      <c r="F6112" t="b">
        <f t="shared" si="315"/>
        <v>0</v>
      </c>
      <c r="G6112" t="b">
        <f>IF('Input and Summary Results'!$J$4="yes",IF(C6112=FALSE,FALSE,IF('Data Transformation'!E6112&lt;$R$10,E6112,$R$10)),IF(C6112=FALSE,FALSE,IF(C6112&lt;$R$10,C6112,$R$10)))</f>
        <v>0</v>
      </c>
      <c r="H6112" t="b">
        <f>IF('Input and Summary Results'!$J$4="yes",'Data Transformation'!F6112,'Data Transformation'!D6112)</f>
        <v>0</v>
      </c>
      <c r="I6112" t="str">
        <f t="shared" si="316"/>
        <v/>
      </c>
    </row>
    <row r="6113" spans="2:9" x14ac:dyDescent="0.25">
      <c r="B6113" t="b">
        <f>IF('Input and Summary Results'!D5695=0,FALSE,'Input and Summary Results'!$B5695)</f>
        <v>0</v>
      </c>
      <c r="C6113" t="b">
        <f>IF(OR(B6113=0,'Input and Summary Results'!D5695=0,'Input and Summary Results'!D5695=""),FALSE,'Input and Summary Results'!$D5695)</f>
        <v>0</v>
      </c>
      <c r="D6113" t="b">
        <f>IF(OR(B6113=0,'Input and Summary Results'!E5695=0),FALSE,'Input and Summary Results'!$E5695)</f>
        <v>0</v>
      </c>
      <c r="E6113" t="b">
        <f t="shared" si="314"/>
        <v>0</v>
      </c>
      <c r="F6113" t="b">
        <f t="shared" si="315"/>
        <v>0</v>
      </c>
      <c r="G6113" t="b">
        <f>IF('Input and Summary Results'!$J$4="yes",IF(C6113=FALSE,FALSE,IF('Data Transformation'!E6113&lt;$R$10,E6113,$R$10)),IF(C6113=FALSE,FALSE,IF(C6113&lt;$R$10,C6113,$R$10)))</f>
        <v>0</v>
      </c>
      <c r="H6113" t="b">
        <f>IF('Input and Summary Results'!$J$4="yes",'Data Transformation'!F6113,'Data Transformation'!D6113)</f>
        <v>0</v>
      </c>
      <c r="I6113" t="str">
        <f t="shared" si="316"/>
        <v/>
      </c>
    </row>
    <row r="6114" spans="2:9" x14ac:dyDescent="0.25">
      <c r="B6114" t="b">
        <f>IF('Input and Summary Results'!D5696=0,FALSE,'Input and Summary Results'!$B5696)</f>
        <v>0</v>
      </c>
      <c r="C6114" t="b">
        <f>IF(OR(B6114=0,'Input and Summary Results'!D5696=0,'Input and Summary Results'!D5696=""),FALSE,'Input and Summary Results'!$D5696)</f>
        <v>0</v>
      </c>
      <c r="D6114" t="b">
        <f>IF(OR(B6114=0,'Input and Summary Results'!E5696=0),FALSE,'Input and Summary Results'!$E5696)</f>
        <v>0</v>
      </c>
      <c r="E6114" t="b">
        <f t="shared" si="314"/>
        <v>0</v>
      </c>
      <c r="F6114" t="b">
        <f t="shared" si="315"/>
        <v>0</v>
      </c>
      <c r="G6114" t="b">
        <f>IF('Input and Summary Results'!$J$4="yes",IF(C6114=FALSE,FALSE,IF('Data Transformation'!E6114&lt;$R$10,E6114,$R$10)),IF(C6114=FALSE,FALSE,IF(C6114&lt;$R$10,C6114,$R$10)))</f>
        <v>0</v>
      </c>
      <c r="H6114" t="b">
        <f>IF('Input and Summary Results'!$J$4="yes",'Data Transformation'!F6114,'Data Transformation'!D6114)</f>
        <v>0</v>
      </c>
      <c r="I6114" t="str">
        <f t="shared" si="316"/>
        <v/>
      </c>
    </row>
    <row r="6115" spans="2:9" x14ac:dyDescent="0.25">
      <c r="B6115" t="b">
        <f>IF('Input and Summary Results'!D5697=0,FALSE,'Input and Summary Results'!$B5697)</f>
        <v>0</v>
      </c>
      <c r="C6115" t="b">
        <f>IF(OR(B6115=0,'Input and Summary Results'!D5697=0,'Input and Summary Results'!D5697=""),FALSE,'Input and Summary Results'!$D5697)</f>
        <v>0</v>
      </c>
      <c r="D6115" t="b">
        <f>IF(OR(B6115=0,'Input and Summary Results'!E5697=0),FALSE,'Input and Summary Results'!$E5697)</f>
        <v>0</v>
      </c>
      <c r="E6115" t="b">
        <f t="shared" si="314"/>
        <v>0</v>
      </c>
      <c r="F6115" t="b">
        <f t="shared" si="315"/>
        <v>0</v>
      </c>
      <c r="G6115" t="b">
        <f>IF('Input and Summary Results'!$J$4="yes",IF(C6115=FALSE,FALSE,IF('Data Transformation'!E6115&lt;$R$10,E6115,$R$10)),IF(C6115=FALSE,FALSE,IF(C6115&lt;$R$10,C6115,$R$10)))</f>
        <v>0</v>
      </c>
      <c r="H6115" t="b">
        <f>IF('Input and Summary Results'!$J$4="yes",'Data Transformation'!F6115,'Data Transformation'!D6115)</f>
        <v>0</v>
      </c>
      <c r="I6115" t="str">
        <f t="shared" si="316"/>
        <v/>
      </c>
    </row>
    <row r="6116" spans="2:9" x14ac:dyDescent="0.25">
      <c r="B6116" t="b">
        <f>IF('Input and Summary Results'!D5698=0,FALSE,'Input and Summary Results'!$B5698)</f>
        <v>0</v>
      </c>
      <c r="C6116" t="b">
        <f>IF(OR(B6116=0,'Input and Summary Results'!D5698=0,'Input and Summary Results'!D5698=""),FALSE,'Input and Summary Results'!$D5698)</f>
        <v>0</v>
      </c>
      <c r="D6116" t="b">
        <f>IF(OR(B6116=0,'Input and Summary Results'!E5698=0),FALSE,'Input and Summary Results'!$E5698)</f>
        <v>0</v>
      </c>
      <c r="E6116" t="b">
        <f t="shared" si="314"/>
        <v>0</v>
      </c>
      <c r="F6116" t="b">
        <f t="shared" si="315"/>
        <v>0</v>
      </c>
      <c r="G6116" t="b">
        <f>IF('Input and Summary Results'!$J$4="yes",IF(C6116=FALSE,FALSE,IF('Data Transformation'!E6116&lt;$R$10,E6116,$R$10)),IF(C6116=FALSE,FALSE,IF(C6116&lt;$R$10,C6116,$R$10)))</f>
        <v>0</v>
      </c>
      <c r="H6116" t="b">
        <f>IF('Input and Summary Results'!$J$4="yes",'Data Transformation'!F6116,'Data Transformation'!D6116)</f>
        <v>0</v>
      </c>
      <c r="I6116" t="str">
        <f t="shared" si="316"/>
        <v/>
      </c>
    </row>
    <row r="6117" spans="2:9" x14ac:dyDescent="0.25">
      <c r="B6117" t="b">
        <f>IF('Input and Summary Results'!D5699=0,FALSE,'Input and Summary Results'!$B5699)</f>
        <v>0</v>
      </c>
      <c r="C6117" t="b">
        <f>IF(OR(B6117=0,'Input and Summary Results'!D5699=0,'Input and Summary Results'!D5699=""),FALSE,'Input and Summary Results'!$D5699)</f>
        <v>0</v>
      </c>
      <c r="D6117" t="b">
        <f>IF(OR(B6117=0,'Input and Summary Results'!E5699=0),FALSE,'Input and Summary Results'!$E5699)</f>
        <v>0</v>
      </c>
      <c r="E6117" t="b">
        <f t="shared" si="314"/>
        <v>0</v>
      </c>
      <c r="F6117" t="b">
        <f t="shared" si="315"/>
        <v>0</v>
      </c>
      <c r="G6117" t="b">
        <f>IF('Input and Summary Results'!$J$4="yes",IF(C6117=FALSE,FALSE,IF('Data Transformation'!E6117&lt;$R$10,E6117,$R$10)),IF(C6117=FALSE,FALSE,IF(C6117&lt;$R$10,C6117,$R$10)))</f>
        <v>0</v>
      </c>
      <c r="H6117" t="b">
        <f>IF('Input and Summary Results'!$J$4="yes",'Data Transformation'!F6117,'Data Transformation'!D6117)</f>
        <v>0</v>
      </c>
      <c r="I6117" t="str">
        <f t="shared" si="316"/>
        <v/>
      </c>
    </row>
    <row r="6118" spans="2:9" x14ac:dyDescent="0.25">
      <c r="B6118" t="b">
        <f>IF('Input and Summary Results'!D5700=0,FALSE,'Input and Summary Results'!$B5700)</f>
        <v>0</v>
      </c>
      <c r="C6118" t="b">
        <f>IF(OR(B6118=0,'Input and Summary Results'!D5700=0,'Input and Summary Results'!D5700=""),FALSE,'Input and Summary Results'!$D5700)</f>
        <v>0</v>
      </c>
      <c r="D6118" t="b">
        <f>IF(OR(B6118=0,'Input and Summary Results'!E5700=0),FALSE,'Input and Summary Results'!$E5700)</f>
        <v>0</v>
      </c>
      <c r="E6118" t="b">
        <f t="shared" si="314"/>
        <v>0</v>
      </c>
      <c r="F6118" t="b">
        <f t="shared" si="315"/>
        <v>0</v>
      </c>
      <c r="G6118" t="b">
        <f>IF('Input and Summary Results'!$J$4="yes",IF(C6118=FALSE,FALSE,IF('Data Transformation'!E6118&lt;$R$10,E6118,$R$10)),IF(C6118=FALSE,FALSE,IF(C6118&lt;$R$10,C6118,$R$10)))</f>
        <v>0</v>
      </c>
      <c r="H6118" t="b">
        <f>IF('Input and Summary Results'!$J$4="yes",'Data Transformation'!F6118,'Data Transformation'!D6118)</f>
        <v>0</v>
      </c>
      <c r="I6118" t="str">
        <f t="shared" si="316"/>
        <v/>
      </c>
    </row>
    <row r="6119" spans="2:9" x14ac:dyDescent="0.25">
      <c r="B6119" t="b">
        <f>IF('Input and Summary Results'!D5701=0,FALSE,'Input and Summary Results'!$B5701)</f>
        <v>0</v>
      </c>
      <c r="C6119" t="b">
        <f>IF(OR(B6119=0,'Input and Summary Results'!D5701=0,'Input and Summary Results'!D5701=""),FALSE,'Input and Summary Results'!$D5701)</f>
        <v>0</v>
      </c>
      <c r="D6119" t="b">
        <f>IF(OR(B6119=0,'Input and Summary Results'!E5701=0),FALSE,'Input and Summary Results'!$E5701)</f>
        <v>0</v>
      </c>
      <c r="E6119" t="b">
        <f t="shared" si="314"/>
        <v>0</v>
      </c>
      <c r="F6119" t="b">
        <f t="shared" si="315"/>
        <v>0</v>
      </c>
      <c r="G6119" t="b">
        <f>IF('Input and Summary Results'!$J$4="yes",IF(C6119=FALSE,FALSE,IF('Data Transformation'!E6119&lt;$R$10,E6119,$R$10)),IF(C6119=FALSE,FALSE,IF(C6119&lt;$R$10,C6119,$R$10)))</f>
        <v>0</v>
      </c>
      <c r="H6119" t="b">
        <f>IF('Input and Summary Results'!$J$4="yes",'Data Transformation'!F6119,'Data Transformation'!D6119)</f>
        <v>0</v>
      </c>
      <c r="I6119" t="str">
        <f t="shared" si="316"/>
        <v/>
      </c>
    </row>
    <row r="6120" spans="2:9" x14ac:dyDescent="0.25">
      <c r="B6120" t="b">
        <f>IF('Input and Summary Results'!D5702=0,FALSE,'Input and Summary Results'!$B5702)</f>
        <v>0</v>
      </c>
      <c r="C6120" t="b">
        <f>IF(OR(B6120=0,'Input and Summary Results'!D5702=0,'Input and Summary Results'!D5702=""),FALSE,'Input and Summary Results'!$D5702)</f>
        <v>0</v>
      </c>
      <c r="D6120" t="b">
        <f>IF(OR(B6120=0,'Input and Summary Results'!E5702=0),FALSE,'Input and Summary Results'!$E5702)</f>
        <v>0</v>
      </c>
      <c r="E6120" t="b">
        <f t="shared" si="314"/>
        <v>0</v>
      </c>
      <c r="F6120" t="b">
        <f t="shared" si="315"/>
        <v>0</v>
      </c>
      <c r="G6120" t="b">
        <f>IF('Input and Summary Results'!$J$4="yes",IF(C6120=FALSE,FALSE,IF('Data Transformation'!E6120&lt;$R$10,E6120,$R$10)),IF(C6120=FALSE,FALSE,IF(C6120&lt;$R$10,C6120,$R$10)))</f>
        <v>0</v>
      </c>
      <c r="H6120" t="b">
        <f>IF('Input and Summary Results'!$J$4="yes",'Data Transformation'!F6120,'Data Transformation'!D6120)</f>
        <v>0</v>
      </c>
      <c r="I6120" t="str">
        <f t="shared" si="316"/>
        <v/>
      </c>
    </row>
    <row r="6121" spans="2:9" x14ac:dyDescent="0.25">
      <c r="B6121" t="b">
        <f>IF('Input and Summary Results'!D5703=0,FALSE,'Input and Summary Results'!$B5703)</f>
        <v>0</v>
      </c>
      <c r="C6121" t="b">
        <f>IF(OR(B6121=0,'Input and Summary Results'!D5703=0,'Input and Summary Results'!D5703=""),FALSE,'Input and Summary Results'!$D5703)</f>
        <v>0</v>
      </c>
      <c r="D6121" t="b">
        <f>IF(OR(B6121=0,'Input and Summary Results'!E5703=0),FALSE,'Input and Summary Results'!$E5703)</f>
        <v>0</v>
      </c>
      <c r="E6121" t="b">
        <f t="shared" si="314"/>
        <v>0</v>
      </c>
      <c r="F6121" t="b">
        <f t="shared" si="315"/>
        <v>0</v>
      </c>
      <c r="G6121" t="b">
        <f>IF('Input and Summary Results'!$J$4="yes",IF(C6121=FALSE,FALSE,IF('Data Transformation'!E6121&lt;$R$10,E6121,$R$10)),IF(C6121=FALSE,FALSE,IF(C6121&lt;$R$10,C6121,$R$10)))</f>
        <v>0</v>
      </c>
      <c r="H6121" t="b">
        <f>IF('Input and Summary Results'!$J$4="yes",'Data Transformation'!F6121,'Data Transformation'!D6121)</f>
        <v>0</v>
      </c>
      <c r="I6121" t="str">
        <f t="shared" si="316"/>
        <v/>
      </c>
    </row>
    <row r="6122" spans="2:9" x14ac:dyDescent="0.25">
      <c r="B6122" t="b">
        <f>IF('Input and Summary Results'!D5704=0,FALSE,'Input and Summary Results'!$B5704)</f>
        <v>0</v>
      </c>
      <c r="C6122" t="b">
        <f>IF(OR(B6122=0,'Input and Summary Results'!D5704=0,'Input and Summary Results'!D5704=""),FALSE,'Input and Summary Results'!$D5704)</f>
        <v>0</v>
      </c>
      <c r="D6122" t="b">
        <f>IF(OR(B6122=0,'Input and Summary Results'!E5704=0),FALSE,'Input and Summary Results'!$E5704)</f>
        <v>0</v>
      </c>
      <c r="E6122" t="b">
        <f t="shared" ref="E6122:E6185" si="317">IF(C6122=FALSE,FALSE,LOG10(C6122))</f>
        <v>0</v>
      </c>
      <c r="F6122" t="b">
        <f t="shared" ref="F6122:F6185" si="318">IF(D6122=FALSE, FALSE,0.434*D6122/C6122)</f>
        <v>0</v>
      </c>
      <c r="G6122" t="b">
        <f>IF('Input and Summary Results'!$J$4="yes",IF(C6122=FALSE,FALSE,IF('Data Transformation'!E6122&lt;$R$10,E6122,$R$10)),IF(C6122=FALSE,FALSE,IF(C6122&lt;$R$10,C6122,$R$10)))</f>
        <v>0</v>
      </c>
      <c r="H6122" t="b">
        <f>IF('Input and Summary Results'!$J$4="yes",'Data Transformation'!F6122,'Data Transformation'!D6122)</f>
        <v>0</v>
      </c>
      <c r="I6122" t="str">
        <f t="shared" si="316"/>
        <v/>
      </c>
    </row>
    <row r="6123" spans="2:9" x14ac:dyDescent="0.25">
      <c r="B6123" t="b">
        <f>IF('Input and Summary Results'!D5705=0,FALSE,'Input and Summary Results'!$B5705)</f>
        <v>0</v>
      </c>
      <c r="C6123" t="b">
        <f>IF(OR(B6123=0,'Input and Summary Results'!D5705=0,'Input and Summary Results'!D5705=""),FALSE,'Input and Summary Results'!$D5705)</f>
        <v>0</v>
      </c>
      <c r="D6123" t="b">
        <f>IF(OR(B6123=0,'Input and Summary Results'!E5705=0),FALSE,'Input and Summary Results'!$E5705)</f>
        <v>0</v>
      </c>
      <c r="E6123" t="b">
        <f t="shared" si="317"/>
        <v>0</v>
      </c>
      <c r="F6123" t="b">
        <f t="shared" si="318"/>
        <v>0</v>
      </c>
      <c r="G6123" t="b">
        <f>IF('Input and Summary Results'!$J$4="yes",IF(C6123=FALSE,FALSE,IF('Data Transformation'!E6123&lt;$R$10,E6123,$R$10)),IF(C6123=FALSE,FALSE,IF(C6123&lt;$R$10,C6123,$R$10)))</f>
        <v>0</v>
      </c>
      <c r="H6123" t="b">
        <f>IF('Input and Summary Results'!$J$4="yes",'Data Transformation'!F6123,'Data Transformation'!D6123)</f>
        <v>0</v>
      </c>
      <c r="I6123" t="str">
        <f t="shared" si="316"/>
        <v/>
      </c>
    </row>
    <row r="6124" spans="2:9" x14ac:dyDescent="0.25">
      <c r="B6124" t="b">
        <f>IF('Input and Summary Results'!D5706=0,FALSE,'Input and Summary Results'!$B5706)</f>
        <v>0</v>
      </c>
      <c r="C6124" t="b">
        <f>IF(OR(B6124=0,'Input and Summary Results'!D5706=0,'Input and Summary Results'!D5706=""),FALSE,'Input and Summary Results'!$D5706)</f>
        <v>0</v>
      </c>
      <c r="D6124" t="b">
        <f>IF(OR(B6124=0,'Input and Summary Results'!E5706=0),FALSE,'Input and Summary Results'!$E5706)</f>
        <v>0</v>
      </c>
      <c r="E6124" t="b">
        <f t="shared" si="317"/>
        <v>0</v>
      </c>
      <c r="F6124" t="b">
        <f t="shared" si="318"/>
        <v>0</v>
      </c>
      <c r="G6124" t="b">
        <f>IF('Input and Summary Results'!$J$4="yes",IF(C6124=FALSE,FALSE,IF('Data Transformation'!E6124&lt;$R$10,E6124,$R$10)),IF(C6124=FALSE,FALSE,IF(C6124&lt;$R$10,C6124,$R$10)))</f>
        <v>0</v>
      </c>
      <c r="H6124" t="b">
        <f>IF('Input and Summary Results'!$J$4="yes",'Data Transformation'!F6124,'Data Transformation'!D6124)</f>
        <v>0</v>
      </c>
      <c r="I6124" t="str">
        <f t="shared" si="316"/>
        <v/>
      </c>
    </row>
    <row r="6125" spans="2:9" x14ac:dyDescent="0.25">
      <c r="B6125" t="b">
        <f>IF('Input and Summary Results'!D5707=0,FALSE,'Input and Summary Results'!$B5707)</f>
        <v>0</v>
      </c>
      <c r="C6125" t="b">
        <f>IF(OR(B6125=0,'Input and Summary Results'!D5707=0,'Input and Summary Results'!D5707=""),FALSE,'Input and Summary Results'!$D5707)</f>
        <v>0</v>
      </c>
      <c r="D6125" t="b">
        <f>IF(OR(B6125=0,'Input and Summary Results'!E5707=0),FALSE,'Input and Summary Results'!$E5707)</f>
        <v>0</v>
      </c>
      <c r="E6125" t="b">
        <f t="shared" si="317"/>
        <v>0</v>
      </c>
      <c r="F6125" t="b">
        <f t="shared" si="318"/>
        <v>0</v>
      </c>
      <c r="G6125" t="b">
        <f>IF('Input and Summary Results'!$J$4="yes",IF(C6125=FALSE,FALSE,IF('Data Transformation'!E6125&lt;$R$10,E6125,$R$10)),IF(C6125=FALSE,FALSE,IF(C6125&lt;$R$10,C6125,$R$10)))</f>
        <v>0</v>
      </c>
      <c r="H6125" t="b">
        <f>IF('Input and Summary Results'!$J$4="yes",'Data Transformation'!F6125,'Data Transformation'!D6125)</f>
        <v>0</v>
      </c>
      <c r="I6125" t="str">
        <f t="shared" si="316"/>
        <v/>
      </c>
    </row>
    <row r="6126" spans="2:9" x14ac:dyDescent="0.25">
      <c r="B6126" t="b">
        <f>IF('Input and Summary Results'!D5708=0,FALSE,'Input and Summary Results'!$B5708)</f>
        <v>0</v>
      </c>
      <c r="C6126" t="b">
        <f>IF(OR(B6126=0,'Input and Summary Results'!D5708=0,'Input and Summary Results'!D5708=""),FALSE,'Input and Summary Results'!$D5708)</f>
        <v>0</v>
      </c>
      <c r="D6126" t="b">
        <f>IF(OR(B6126=0,'Input and Summary Results'!E5708=0),FALSE,'Input and Summary Results'!$E5708)</f>
        <v>0</v>
      </c>
      <c r="E6126" t="b">
        <f t="shared" si="317"/>
        <v>0</v>
      </c>
      <c r="F6126" t="b">
        <f t="shared" si="318"/>
        <v>0</v>
      </c>
      <c r="G6126" t="b">
        <f>IF('Input and Summary Results'!$J$4="yes",IF(C6126=FALSE,FALSE,IF('Data Transformation'!E6126&lt;$R$10,E6126,$R$10)),IF(C6126=FALSE,FALSE,IF(C6126&lt;$R$10,C6126,$R$10)))</f>
        <v>0</v>
      </c>
      <c r="H6126" t="b">
        <f>IF('Input and Summary Results'!$J$4="yes",'Data Transformation'!F6126,'Data Transformation'!D6126)</f>
        <v>0</v>
      </c>
      <c r="I6126" t="str">
        <f t="shared" si="316"/>
        <v/>
      </c>
    </row>
    <row r="6127" spans="2:9" x14ac:dyDescent="0.25">
      <c r="B6127" t="b">
        <f>IF('Input and Summary Results'!D5709=0,FALSE,'Input and Summary Results'!$B5709)</f>
        <v>0</v>
      </c>
      <c r="C6127" t="b">
        <f>IF(OR(B6127=0,'Input and Summary Results'!D5709=0,'Input and Summary Results'!D5709=""),FALSE,'Input and Summary Results'!$D5709)</f>
        <v>0</v>
      </c>
      <c r="D6127" t="b">
        <f>IF(OR(B6127=0,'Input and Summary Results'!E5709=0),FALSE,'Input and Summary Results'!$E5709)</f>
        <v>0</v>
      </c>
      <c r="E6127" t="b">
        <f t="shared" si="317"/>
        <v>0</v>
      </c>
      <c r="F6127" t="b">
        <f t="shared" si="318"/>
        <v>0</v>
      </c>
      <c r="G6127" t="b">
        <f>IF('Input and Summary Results'!$J$4="yes",IF(C6127=FALSE,FALSE,IF('Data Transformation'!E6127&lt;$R$10,E6127,$R$10)),IF(C6127=FALSE,FALSE,IF(C6127&lt;$R$10,C6127,$R$10)))</f>
        <v>0</v>
      </c>
      <c r="H6127" t="b">
        <f>IF('Input and Summary Results'!$J$4="yes",'Data Transformation'!F6127,'Data Transformation'!D6127)</f>
        <v>0</v>
      </c>
      <c r="I6127" t="str">
        <f t="shared" si="316"/>
        <v/>
      </c>
    </row>
    <row r="6128" spans="2:9" x14ac:dyDescent="0.25">
      <c r="B6128" t="b">
        <f>IF('Input and Summary Results'!D5710=0,FALSE,'Input and Summary Results'!$B5710)</f>
        <v>0</v>
      </c>
      <c r="C6128" t="b">
        <f>IF(OR(B6128=0,'Input and Summary Results'!D5710=0,'Input and Summary Results'!D5710=""),FALSE,'Input and Summary Results'!$D5710)</f>
        <v>0</v>
      </c>
      <c r="D6128" t="b">
        <f>IF(OR(B6128=0,'Input and Summary Results'!E5710=0),FALSE,'Input and Summary Results'!$E5710)</f>
        <v>0</v>
      </c>
      <c r="E6128" t="b">
        <f t="shared" si="317"/>
        <v>0</v>
      </c>
      <c r="F6128" t="b">
        <f t="shared" si="318"/>
        <v>0</v>
      </c>
      <c r="G6128" t="b">
        <f>IF('Input and Summary Results'!$J$4="yes",IF(C6128=FALSE,FALSE,IF('Data Transformation'!E6128&lt;$R$10,E6128,$R$10)),IF(C6128=FALSE,FALSE,IF(C6128&lt;$R$10,C6128,$R$10)))</f>
        <v>0</v>
      </c>
      <c r="H6128" t="b">
        <f>IF('Input and Summary Results'!$J$4="yes",'Data Transformation'!F6128,'Data Transformation'!D6128)</f>
        <v>0</v>
      </c>
      <c r="I6128" t="str">
        <f t="shared" si="316"/>
        <v/>
      </c>
    </row>
    <row r="6129" spans="2:9" x14ac:dyDescent="0.25">
      <c r="B6129" t="b">
        <f>IF('Input and Summary Results'!D5711=0,FALSE,'Input and Summary Results'!$B5711)</f>
        <v>0</v>
      </c>
      <c r="C6129" t="b">
        <f>IF(OR(B6129=0,'Input and Summary Results'!D5711=0,'Input and Summary Results'!D5711=""),FALSE,'Input and Summary Results'!$D5711)</f>
        <v>0</v>
      </c>
      <c r="D6129" t="b">
        <f>IF(OR(B6129=0,'Input and Summary Results'!E5711=0),FALSE,'Input and Summary Results'!$E5711)</f>
        <v>0</v>
      </c>
      <c r="E6129" t="b">
        <f t="shared" si="317"/>
        <v>0</v>
      </c>
      <c r="F6129" t="b">
        <f t="shared" si="318"/>
        <v>0</v>
      </c>
      <c r="G6129" t="b">
        <f>IF('Input and Summary Results'!$J$4="yes",IF(C6129=FALSE,FALSE,IF('Data Transformation'!E6129&lt;$R$10,E6129,$R$10)),IF(C6129=FALSE,FALSE,IF(C6129&lt;$R$10,C6129,$R$10)))</f>
        <v>0</v>
      </c>
      <c r="H6129" t="b">
        <f>IF('Input and Summary Results'!$J$4="yes",'Data Transformation'!F6129,'Data Transformation'!D6129)</f>
        <v>0</v>
      </c>
      <c r="I6129" t="str">
        <f t="shared" si="316"/>
        <v/>
      </c>
    </row>
    <row r="6130" spans="2:9" x14ac:dyDescent="0.25">
      <c r="B6130" t="b">
        <f>IF('Input and Summary Results'!D5712=0,FALSE,'Input and Summary Results'!$B5712)</f>
        <v>0</v>
      </c>
      <c r="C6130" t="b">
        <f>IF(OR(B6130=0,'Input and Summary Results'!D5712=0,'Input and Summary Results'!D5712=""),FALSE,'Input and Summary Results'!$D5712)</f>
        <v>0</v>
      </c>
      <c r="D6130" t="b">
        <f>IF(OR(B6130=0,'Input and Summary Results'!E5712=0),FALSE,'Input and Summary Results'!$E5712)</f>
        <v>0</v>
      </c>
      <c r="E6130" t="b">
        <f t="shared" si="317"/>
        <v>0</v>
      </c>
      <c r="F6130" t="b">
        <f t="shared" si="318"/>
        <v>0</v>
      </c>
      <c r="G6130" t="b">
        <f>IF('Input and Summary Results'!$J$4="yes",IF(C6130=FALSE,FALSE,IF('Data Transformation'!E6130&lt;$R$10,E6130,$R$10)),IF(C6130=FALSE,FALSE,IF(C6130&lt;$R$10,C6130,$R$10)))</f>
        <v>0</v>
      </c>
      <c r="H6130" t="b">
        <f>IF('Input and Summary Results'!$J$4="yes",'Data Transformation'!F6130,'Data Transformation'!D6130)</f>
        <v>0</v>
      </c>
      <c r="I6130" t="str">
        <f t="shared" si="316"/>
        <v/>
      </c>
    </row>
    <row r="6131" spans="2:9" x14ac:dyDescent="0.25">
      <c r="B6131" t="b">
        <f>IF('Input and Summary Results'!D5713=0,FALSE,'Input and Summary Results'!$B5713)</f>
        <v>0</v>
      </c>
      <c r="C6131" t="b">
        <f>IF(OR(B6131=0,'Input and Summary Results'!D5713=0,'Input and Summary Results'!D5713=""),FALSE,'Input and Summary Results'!$D5713)</f>
        <v>0</v>
      </c>
      <c r="D6131" t="b">
        <f>IF(OR(B6131=0,'Input and Summary Results'!E5713=0),FALSE,'Input and Summary Results'!$E5713)</f>
        <v>0</v>
      </c>
      <c r="E6131" t="b">
        <f t="shared" si="317"/>
        <v>0</v>
      </c>
      <c r="F6131" t="b">
        <f t="shared" si="318"/>
        <v>0</v>
      </c>
      <c r="G6131" t="b">
        <f>IF('Input and Summary Results'!$J$4="yes",IF(C6131=FALSE,FALSE,IF('Data Transformation'!E6131&lt;$R$10,E6131,$R$10)),IF(C6131=FALSE,FALSE,IF(C6131&lt;$R$10,C6131,$R$10)))</f>
        <v>0</v>
      </c>
      <c r="H6131" t="b">
        <f>IF('Input and Summary Results'!$J$4="yes",'Data Transformation'!F6131,'Data Transformation'!D6131)</f>
        <v>0</v>
      </c>
      <c r="I6131" t="str">
        <f t="shared" si="316"/>
        <v/>
      </c>
    </row>
    <row r="6132" spans="2:9" x14ac:dyDescent="0.25">
      <c r="B6132" t="b">
        <f>IF('Input and Summary Results'!D5714=0,FALSE,'Input and Summary Results'!$B5714)</f>
        <v>0</v>
      </c>
      <c r="C6132" t="b">
        <f>IF(OR(B6132=0,'Input and Summary Results'!D5714=0,'Input and Summary Results'!D5714=""),FALSE,'Input and Summary Results'!$D5714)</f>
        <v>0</v>
      </c>
      <c r="D6132" t="b">
        <f>IF(OR(B6132=0,'Input and Summary Results'!E5714=0),FALSE,'Input and Summary Results'!$E5714)</f>
        <v>0</v>
      </c>
      <c r="E6132" t="b">
        <f t="shared" si="317"/>
        <v>0</v>
      </c>
      <c r="F6132" t="b">
        <f t="shared" si="318"/>
        <v>0</v>
      </c>
      <c r="G6132" t="b">
        <f>IF('Input and Summary Results'!$J$4="yes",IF(C6132=FALSE,FALSE,IF('Data Transformation'!E6132&lt;$R$10,E6132,$R$10)),IF(C6132=FALSE,FALSE,IF(C6132&lt;$R$10,C6132,$R$10)))</f>
        <v>0</v>
      </c>
      <c r="H6132" t="b">
        <f>IF('Input and Summary Results'!$J$4="yes",'Data Transformation'!F6132,'Data Transformation'!D6132)</f>
        <v>0</v>
      </c>
      <c r="I6132" t="str">
        <f t="shared" si="316"/>
        <v/>
      </c>
    </row>
    <row r="6133" spans="2:9" x14ac:dyDescent="0.25">
      <c r="B6133" t="b">
        <f>IF('Input and Summary Results'!D5715=0,FALSE,'Input and Summary Results'!$B5715)</f>
        <v>0</v>
      </c>
      <c r="C6133" t="b">
        <f>IF(OR(B6133=0,'Input and Summary Results'!D5715=0,'Input and Summary Results'!D5715=""),FALSE,'Input and Summary Results'!$D5715)</f>
        <v>0</v>
      </c>
      <c r="D6133" t="b">
        <f>IF(OR(B6133=0,'Input and Summary Results'!E5715=0),FALSE,'Input and Summary Results'!$E5715)</f>
        <v>0</v>
      </c>
      <c r="E6133" t="b">
        <f t="shared" si="317"/>
        <v>0</v>
      </c>
      <c r="F6133" t="b">
        <f t="shared" si="318"/>
        <v>0</v>
      </c>
      <c r="G6133" t="b">
        <f>IF('Input and Summary Results'!$J$4="yes",IF(C6133=FALSE,FALSE,IF('Data Transformation'!E6133&lt;$R$10,E6133,$R$10)),IF(C6133=FALSE,FALSE,IF(C6133&lt;$R$10,C6133,$R$10)))</f>
        <v>0</v>
      </c>
      <c r="H6133" t="b">
        <f>IF('Input and Summary Results'!$J$4="yes",'Data Transformation'!F6133,'Data Transformation'!D6133)</f>
        <v>0</v>
      </c>
      <c r="I6133" t="str">
        <f t="shared" si="316"/>
        <v/>
      </c>
    </row>
    <row r="6134" spans="2:9" x14ac:dyDescent="0.25">
      <c r="B6134" t="b">
        <f>IF('Input and Summary Results'!D5716=0,FALSE,'Input and Summary Results'!$B5716)</f>
        <v>0</v>
      </c>
      <c r="C6134" t="b">
        <f>IF(OR(B6134=0,'Input and Summary Results'!D5716=0,'Input and Summary Results'!D5716=""),FALSE,'Input and Summary Results'!$D5716)</f>
        <v>0</v>
      </c>
      <c r="D6134" t="b">
        <f>IF(OR(B6134=0,'Input and Summary Results'!E5716=0),FALSE,'Input and Summary Results'!$E5716)</f>
        <v>0</v>
      </c>
      <c r="E6134" t="b">
        <f t="shared" si="317"/>
        <v>0</v>
      </c>
      <c r="F6134" t="b">
        <f t="shared" si="318"/>
        <v>0</v>
      </c>
      <c r="G6134" t="b">
        <f>IF('Input and Summary Results'!$J$4="yes",IF(C6134=FALSE,FALSE,IF('Data Transformation'!E6134&lt;$R$10,E6134,$R$10)),IF(C6134=FALSE,FALSE,IF(C6134&lt;$R$10,C6134,$R$10)))</f>
        <v>0</v>
      </c>
      <c r="H6134" t="b">
        <f>IF('Input and Summary Results'!$J$4="yes",'Data Transformation'!F6134,'Data Transformation'!D6134)</f>
        <v>0</v>
      </c>
      <c r="I6134" t="str">
        <f t="shared" si="316"/>
        <v/>
      </c>
    </row>
    <row r="6135" spans="2:9" x14ac:dyDescent="0.25">
      <c r="B6135" t="b">
        <f>IF('Input and Summary Results'!D5717=0,FALSE,'Input and Summary Results'!$B5717)</f>
        <v>0</v>
      </c>
      <c r="C6135" t="b">
        <f>IF(OR(B6135=0,'Input and Summary Results'!D5717=0,'Input and Summary Results'!D5717=""),FALSE,'Input and Summary Results'!$D5717)</f>
        <v>0</v>
      </c>
      <c r="D6135" t="b">
        <f>IF(OR(B6135=0,'Input and Summary Results'!E5717=0),FALSE,'Input and Summary Results'!$E5717)</f>
        <v>0</v>
      </c>
      <c r="E6135" t="b">
        <f t="shared" si="317"/>
        <v>0</v>
      </c>
      <c r="F6135" t="b">
        <f t="shared" si="318"/>
        <v>0</v>
      </c>
      <c r="G6135" t="b">
        <f>IF('Input and Summary Results'!$J$4="yes",IF(C6135=FALSE,FALSE,IF('Data Transformation'!E6135&lt;$R$10,E6135,$R$10)),IF(C6135=FALSE,FALSE,IF(C6135&lt;$R$10,C6135,$R$10)))</f>
        <v>0</v>
      </c>
      <c r="H6135" t="b">
        <f>IF('Input and Summary Results'!$J$4="yes",'Data Transformation'!F6135,'Data Transformation'!D6135)</f>
        <v>0</v>
      </c>
      <c r="I6135" t="str">
        <f t="shared" si="316"/>
        <v/>
      </c>
    </row>
    <row r="6136" spans="2:9" x14ac:dyDescent="0.25">
      <c r="B6136" t="b">
        <f>IF('Input and Summary Results'!D5718=0,FALSE,'Input and Summary Results'!$B5718)</f>
        <v>0</v>
      </c>
      <c r="C6136" t="b">
        <f>IF(OR(B6136=0,'Input and Summary Results'!D5718=0,'Input and Summary Results'!D5718=""),FALSE,'Input and Summary Results'!$D5718)</f>
        <v>0</v>
      </c>
      <c r="D6136" t="b">
        <f>IF(OR(B6136=0,'Input and Summary Results'!E5718=0),FALSE,'Input and Summary Results'!$E5718)</f>
        <v>0</v>
      </c>
      <c r="E6136" t="b">
        <f t="shared" si="317"/>
        <v>0</v>
      </c>
      <c r="F6136" t="b">
        <f t="shared" si="318"/>
        <v>0</v>
      </c>
      <c r="G6136" t="b">
        <f>IF('Input and Summary Results'!$J$4="yes",IF(C6136=FALSE,FALSE,IF('Data Transformation'!E6136&lt;$R$10,E6136,$R$10)),IF(C6136=FALSE,FALSE,IF(C6136&lt;$R$10,C6136,$R$10)))</f>
        <v>0</v>
      </c>
      <c r="H6136" t="b">
        <f>IF('Input and Summary Results'!$J$4="yes",'Data Transformation'!F6136,'Data Transformation'!D6136)</f>
        <v>0</v>
      </c>
      <c r="I6136" t="str">
        <f t="shared" si="316"/>
        <v/>
      </c>
    </row>
    <row r="6137" spans="2:9" x14ac:dyDescent="0.25">
      <c r="B6137" t="b">
        <f>IF('Input and Summary Results'!D5719=0,FALSE,'Input and Summary Results'!$B5719)</f>
        <v>0</v>
      </c>
      <c r="C6137" t="b">
        <f>IF(OR(B6137=0,'Input and Summary Results'!D5719=0,'Input and Summary Results'!D5719=""),FALSE,'Input and Summary Results'!$D5719)</f>
        <v>0</v>
      </c>
      <c r="D6137" t="b">
        <f>IF(OR(B6137=0,'Input and Summary Results'!E5719=0),FALSE,'Input and Summary Results'!$E5719)</f>
        <v>0</v>
      </c>
      <c r="E6137" t="b">
        <f t="shared" si="317"/>
        <v>0</v>
      </c>
      <c r="F6137" t="b">
        <f t="shared" si="318"/>
        <v>0</v>
      </c>
      <c r="G6137" t="b">
        <f>IF('Input and Summary Results'!$J$4="yes",IF(C6137=FALSE,FALSE,IF('Data Transformation'!E6137&lt;$R$10,E6137,$R$10)),IF(C6137=FALSE,FALSE,IF(C6137&lt;$R$10,C6137,$R$10)))</f>
        <v>0</v>
      </c>
      <c r="H6137" t="b">
        <f>IF('Input and Summary Results'!$J$4="yes",'Data Transformation'!F6137,'Data Transformation'!D6137)</f>
        <v>0</v>
      </c>
      <c r="I6137" t="str">
        <f t="shared" si="316"/>
        <v/>
      </c>
    </row>
    <row r="6138" spans="2:9" x14ac:dyDescent="0.25">
      <c r="B6138" t="b">
        <f>IF('Input and Summary Results'!D5720=0,FALSE,'Input and Summary Results'!$B5720)</f>
        <v>0</v>
      </c>
      <c r="C6138" t="b">
        <f>IF(OR(B6138=0,'Input and Summary Results'!D5720=0,'Input and Summary Results'!D5720=""),FALSE,'Input and Summary Results'!$D5720)</f>
        <v>0</v>
      </c>
      <c r="D6138" t="b">
        <f>IF(OR(B6138=0,'Input and Summary Results'!E5720=0),FALSE,'Input and Summary Results'!$E5720)</f>
        <v>0</v>
      </c>
      <c r="E6138" t="b">
        <f t="shared" si="317"/>
        <v>0</v>
      </c>
      <c r="F6138" t="b">
        <f t="shared" si="318"/>
        <v>0</v>
      </c>
      <c r="G6138" t="b">
        <f>IF('Input and Summary Results'!$J$4="yes",IF(C6138=FALSE,FALSE,IF('Data Transformation'!E6138&lt;$R$10,E6138,$R$10)),IF(C6138=FALSE,FALSE,IF(C6138&lt;$R$10,C6138,$R$10)))</f>
        <v>0</v>
      </c>
      <c r="H6138" t="b">
        <f>IF('Input and Summary Results'!$J$4="yes",'Data Transformation'!F6138,'Data Transformation'!D6138)</f>
        <v>0</v>
      </c>
      <c r="I6138" t="str">
        <f t="shared" si="316"/>
        <v/>
      </c>
    </row>
    <row r="6139" spans="2:9" x14ac:dyDescent="0.25">
      <c r="B6139" t="b">
        <f>IF('Input and Summary Results'!D5721=0,FALSE,'Input and Summary Results'!$B5721)</f>
        <v>0</v>
      </c>
      <c r="C6139" t="b">
        <f>IF(OR(B6139=0,'Input and Summary Results'!D5721=0,'Input and Summary Results'!D5721=""),FALSE,'Input and Summary Results'!$D5721)</f>
        <v>0</v>
      </c>
      <c r="D6139" t="b">
        <f>IF(OR(B6139=0,'Input and Summary Results'!E5721=0),FALSE,'Input and Summary Results'!$E5721)</f>
        <v>0</v>
      </c>
      <c r="E6139" t="b">
        <f t="shared" si="317"/>
        <v>0</v>
      </c>
      <c r="F6139" t="b">
        <f t="shared" si="318"/>
        <v>0</v>
      </c>
      <c r="G6139" t="b">
        <f>IF('Input and Summary Results'!$J$4="yes",IF(C6139=FALSE,FALSE,IF('Data Transformation'!E6139&lt;$R$10,E6139,$R$10)),IF(C6139=FALSE,FALSE,IF(C6139&lt;$R$10,C6139,$R$10)))</f>
        <v>0</v>
      </c>
      <c r="H6139" t="b">
        <f>IF('Input and Summary Results'!$J$4="yes",'Data Transformation'!F6139,'Data Transformation'!D6139)</f>
        <v>0</v>
      </c>
      <c r="I6139" t="str">
        <f t="shared" si="316"/>
        <v/>
      </c>
    </row>
    <row r="6140" spans="2:9" x14ac:dyDescent="0.25">
      <c r="B6140" t="b">
        <f>IF('Input and Summary Results'!D5722=0,FALSE,'Input and Summary Results'!$B5722)</f>
        <v>0</v>
      </c>
      <c r="C6140" t="b">
        <f>IF(OR(B6140=0,'Input and Summary Results'!D5722=0,'Input and Summary Results'!D5722=""),FALSE,'Input and Summary Results'!$D5722)</f>
        <v>0</v>
      </c>
      <c r="D6140" t="b">
        <f>IF(OR(B6140=0,'Input and Summary Results'!E5722=0),FALSE,'Input and Summary Results'!$E5722)</f>
        <v>0</v>
      </c>
      <c r="E6140" t="b">
        <f t="shared" si="317"/>
        <v>0</v>
      </c>
      <c r="F6140" t="b">
        <f t="shared" si="318"/>
        <v>0</v>
      </c>
      <c r="G6140" t="b">
        <f>IF('Input and Summary Results'!$J$4="yes",IF(C6140=FALSE,FALSE,IF('Data Transformation'!E6140&lt;$R$10,E6140,$R$10)),IF(C6140=FALSE,FALSE,IF(C6140&lt;$R$10,C6140,$R$10)))</f>
        <v>0</v>
      </c>
      <c r="H6140" t="b">
        <f>IF('Input and Summary Results'!$J$4="yes",'Data Transformation'!F6140,'Data Transformation'!D6140)</f>
        <v>0</v>
      </c>
      <c r="I6140" t="str">
        <f t="shared" si="316"/>
        <v/>
      </c>
    </row>
    <row r="6141" spans="2:9" x14ac:dyDescent="0.25">
      <c r="B6141" t="b">
        <f>IF('Input and Summary Results'!D5723=0,FALSE,'Input and Summary Results'!$B5723)</f>
        <v>0</v>
      </c>
      <c r="C6141" t="b">
        <f>IF(OR(B6141=0,'Input and Summary Results'!D5723=0,'Input and Summary Results'!D5723=""),FALSE,'Input and Summary Results'!$D5723)</f>
        <v>0</v>
      </c>
      <c r="D6141" t="b">
        <f>IF(OR(B6141=0,'Input and Summary Results'!E5723=0),FALSE,'Input and Summary Results'!$E5723)</f>
        <v>0</v>
      </c>
      <c r="E6141" t="b">
        <f t="shared" si="317"/>
        <v>0</v>
      </c>
      <c r="F6141" t="b">
        <f t="shared" si="318"/>
        <v>0</v>
      </c>
      <c r="G6141" t="b">
        <f>IF('Input and Summary Results'!$J$4="yes",IF(C6141=FALSE,FALSE,IF('Data Transformation'!E6141&lt;$R$10,E6141,$R$10)),IF(C6141=FALSE,FALSE,IF(C6141&lt;$R$10,C6141,$R$10)))</f>
        <v>0</v>
      </c>
      <c r="H6141" t="b">
        <f>IF('Input and Summary Results'!$J$4="yes",'Data Transformation'!F6141,'Data Transformation'!D6141)</f>
        <v>0</v>
      </c>
      <c r="I6141" t="str">
        <f t="shared" si="316"/>
        <v/>
      </c>
    </row>
    <row r="6142" spans="2:9" x14ac:dyDescent="0.25">
      <c r="B6142" t="b">
        <f>IF('Input and Summary Results'!D5724=0,FALSE,'Input and Summary Results'!$B5724)</f>
        <v>0</v>
      </c>
      <c r="C6142" t="b">
        <f>IF(OR(B6142=0,'Input and Summary Results'!D5724=0,'Input and Summary Results'!D5724=""),FALSE,'Input and Summary Results'!$D5724)</f>
        <v>0</v>
      </c>
      <c r="D6142" t="b">
        <f>IF(OR(B6142=0,'Input and Summary Results'!E5724=0),FALSE,'Input and Summary Results'!$E5724)</f>
        <v>0</v>
      </c>
      <c r="E6142" t="b">
        <f t="shared" si="317"/>
        <v>0</v>
      </c>
      <c r="F6142" t="b">
        <f t="shared" si="318"/>
        <v>0</v>
      </c>
      <c r="G6142" t="b">
        <f>IF('Input and Summary Results'!$J$4="yes",IF(C6142=FALSE,FALSE,IF('Data Transformation'!E6142&lt;$R$10,E6142,$R$10)),IF(C6142=FALSE,FALSE,IF(C6142&lt;$R$10,C6142,$R$10)))</f>
        <v>0</v>
      </c>
      <c r="H6142" t="b">
        <f>IF('Input and Summary Results'!$J$4="yes",'Data Transformation'!F6142,'Data Transformation'!D6142)</f>
        <v>0</v>
      </c>
      <c r="I6142" t="str">
        <f t="shared" si="316"/>
        <v/>
      </c>
    </row>
    <row r="6143" spans="2:9" x14ac:dyDescent="0.25">
      <c r="B6143" t="b">
        <f>IF('Input and Summary Results'!D5725=0,FALSE,'Input and Summary Results'!$B5725)</f>
        <v>0</v>
      </c>
      <c r="C6143" t="b">
        <f>IF(OR(B6143=0,'Input and Summary Results'!D5725=0,'Input and Summary Results'!D5725=""),FALSE,'Input and Summary Results'!$D5725)</f>
        <v>0</v>
      </c>
      <c r="D6143" t="b">
        <f>IF(OR(B6143=0,'Input and Summary Results'!E5725=0),FALSE,'Input and Summary Results'!$E5725)</f>
        <v>0</v>
      </c>
      <c r="E6143" t="b">
        <f t="shared" si="317"/>
        <v>0</v>
      </c>
      <c r="F6143" t="b">
        <f t="shared" si="318"/>
        <v>0</v>
      </c>
      <c r="G6143" t="b">
        <f>IF('Input and Summary Results'!$J$4="yes",IF(C6143=FALSE,FALSE,IF('Data Transformation'!E6143&lt;$R$10,E6143,$R$10)),IF(C6143=FALSE,FALSE,IF(C6143&lt;$R$10,C6143,$R$10)))</f>
        <v>0</v>
      </c>
      <c r="H6143" t="b">
        <f>IF('Input and Summary Results'!$J$4="yes",'Data Transformation'!F6143,'Data Transformation'!D6143)</f>
        <v>0</v>
      </c>
      <c r="I6143" t="str">
        <f t="shared" si="316"/>
        <v/>
      </c>
    </row>
    <row r="6144" spans="2:9" x14ac:dyDescent="0.25">
      <c r="B6144" t="b">
        <f>IF('Input and Summary Results'!D5726=0,FALSE,'Input and Summary Results'!$B5726)</f>
        <v>0</v>
      </c>
      <c r="C6144" t="b">
        <f>IF(OR(B6144=0,'Input and Summary Results'!D5726=0,'Input and Summary Results'!D5726=""),FALSE,'Input and Summary Results'!$D5726)</f>
        <v>0</v>
      </c>
      <c r="D6144" t="b">
        <f>IF(OR(B6144=0,'Input and Summary Results'!E5726=0),FALSE,'Input and Summary Results'!$E5726)</f>
        <v>0</v>
      </c>
      <c r="E6144" t="b">
        <f t="shared" si="317"/>
        <v>0</v>
      </c>
      <c r="F6144" t="b">
        <f t="shared" si="318"/>
        <v>0</v>
      </c>
      <c r="G6144" t="b">
        <f>IF('Input and Summary Results'!$J$4="yes",IF(C6144=FALSE,FALSE,IF('Data Transformation'!E6144&lt;$R$10,E6144,$R$10)),IF(C6144=FALSE,FALSE,IF(C6144&lt;$R$10,C6144,$R$10)))</f>
        <v>0</v>
      </c>
      <c r="H6144" t="b">
        <f>IF('Input and Summary Results'!$J$4="yes",'Data Transformation'!F6144,'Data Transformation'!D6144)</f>
        <v>0</v>
      </c>
      <c r="I6144" t="str">
        <f t="shared" si="316"/>
        <v/>
      </c>
    </row>
    <row r="6145" spans="2:9" x14ac:dyDescent="0.25">
      <c r="B6145" t="b">
        <f>IF('Input and Summary Results'!D5727=0,FALSE,'Input and Summary Results'!$B5727)</f>
        <v>0</v>
      </c>
      <c r="C6145" t="b">
        <f>IF(OR(B6145=0,'Input and Summary Results'!D5727=0,'Input and Summary Results'!D5727=""),FALSE,'Input and Summary Results'!$D5727)</f>
        <v>0</v>
      </c>
      <c r="D6145" t="b">
        <f>IF(OR(B6145=0,'Input and Summary Results'!E5727=0),FALSE,'Input and Summary Results'!$E5727)</f>
        <v>0</v>
      </c>
      <c r="E6145" t="b">
        <f t="shared" si="317"/>
        <v>0</v>
      </c>
      <c r="F6145" t="b">
        <f t="shared" si="318"/>
        <v>0</v>
      </c>
      <c r="G6145" t="b">
        <f>IF('Input and Summary Results'!$J$4="yes",IF(C6145=FALSE,FALSE,IF('Data Transformation'!E6145&lt;$R$10,E6145,$R$10)),IF(C6145=FALSE,FALSE,IF(C6145&lt;$R$10,C6145,$R$10)))</f>
        <v>0</v>
      </c>
      <c r="H6145" t="b">
        <f>IF('Input and Summary Results'!$J$4="yes",'Data Transformation'!F6145,'Data Transformation'!D6145)</f>
        <v>0</v>
      </c>
      <c r="I6145" t="str">
        <f t="shared" si="316"/>
        <v/>
      </c>
    </row>
    <row r="6146" spans="2:9" x14ac:dyDescent="0.25">
      <c r="B6146" t="b">
        <f>IF('Input and Summary Results'!D5728=0,FALSE,'Input and Summary Results'!$B5728)</f>
        <v>0</v>
      </c>
      <c r="C6146" t="b">
        <f>IF(OR(B6146=0,'Input and Summary Results'!D5728=0,'Input and Summary Results'!D5728=""),FALSE,'Input and Summary Results'!$D5728)</f>
        <v>0</v>
      </c>
      <c r="D6146" t="b">
        <f>IF(OR(B6146=0,'Input and Summary Results'!E5728=0),FALSE,'Input and Summary Results'!$E5728)</f>
        <v>0</v>
      </c>
      <c r="E6146" t="b">
        <f t="shared" si="317"/>
        <v>0</v>
      </c>
      <c r="F6146" t="b">
        <f t="shared" si="318"/>
        <v>0</v>
      </c>
      <c r="G6146" t="b">
        <f>IF('Input and Summary Results'!$J$4="yes",IF(C6146=FALSE,FALSE,IF('Data Transformation'!E6146&lt;$R$10,E6146,$R$10)),IF(C6146=FALSE,FALSE,IF(C6146&lt;$R$10,C6146,$R$10)))</f>
        <v>0</v>
      </c>
      <c r="H6146" t="b">
        <f>IF('Input and Summary Results'!$J$4="yes",'Data Transformation'!F6146,'Data Transformation'!D6146)</f>
        <v>0</v>
      </c>
      <c r="I6146" t="str">
        <f t="shared" si="316"/>
        <v/>
      </c>
    </row>
    <row r="6147" spans="2:9" x14ac:dyDescent="0.25">
      <c r="B6147" t="b">
        <f>IF('Input and Summary Results'!D5729=0,FALSE,'Input and Summary Results'!$B5729)</f>
        <v>0</v>
      </c>
      <c r="C6147" t="b">
        <f>IF(OR(B6147=0,'Input and Summary Results'!D5729=0,'Input and Summary Results'!D5729=""),FALSE,'Input and Summary Results'!$D5729)</f>
        <v>0</v>
      </c>
      <c r="D6147" t="b">
        <f>IF(OR(B6147=0,'Input and Summary Results'!E5729=0),FALSE,'Input and Summary Results'!$E5729)</f>
        <v>0</v>
      </c>
      <c r="E6147" t="b">
        <f t="shared" si="317"/>
        <v>0</v>
      </c>
      <c r="F6147" t="b">
        <f t="shared" si="318"/>
        <v>0</v>
      </c>
      <c r="G6147" t="b">
        <f>IF('Input and Summary Results'!$J$4="yes",IF(C6147=FALSE,FALSE,IF('Data Transformation'!E6147&lt;$R$10,E6147,$R$10)),IF(C6147=FALSE,FALSE,IF(C6147&lt;$R$10,C6147,$R$10)))</f>
        <v>0</v>
      </c>
      <c r="H6147" t="b">
        <f>IF('Input and Summary Results'!$J$4="yes",'Data Transformation'!F6147,'Data Transformation'!D6147)</f>
        <v>0</v>
      </c>
      <c r="I6147" t="str">
        <f t="shared" si="316"/>
        <v/>
      </c>
    </row>
    <row r="6148" spans="2:9" x14ac:dyDescent="0.25">
      <c r="B6148" t="b">
        <f>IF('Input and Summary Results'!D5730=0,FALSE,'Input and Summary Results'!$B5730)</f>
        <v>0</v>
      </c>
      <c r="C6148" t="b">
        <f>IF(OR(B6148=0,'Input and Summary Results'!D5730=0,'Input and Summary Results'!D5730=""),FALSE,'Input and Summary Results'!$D5730)</f>
        <v>0</v>
      </c>
      <c r="D6148" t="b">
        <f>IF(OR(B6148=0,'Input and Summary Results'!E5730=0),FALSE,'Input and Summary Results'!$E5730)</f>
        <v>0</v>
      </c>
      <c r="E6148" t="b">
        <f t="shared" si="317"/>
        <v>0</v>
      </c>
      <c r="F6148" t="b">
        <f t="shared" si="318"/>
        <v>0</v>
      </c>
      <c r="G6148" t="b">
        <f>IF('Input and Summary Results'!$J$4="yes",IF(C6148=FALSE,FALSE,IF('Data Transformation'!E6148&lt;$R$10,E6148,$R$10)),IF(C6148=FALSE,FALSE,IF(C6148&lt;$R$10,C6148,$R$10)))</f>
        <v>0</v>
      </c>
      <c r="H6148" t="b">
        <f>IF('Input and Summary Results'!$J$4="yes",'Data Transformation'!F6148,'Data Transformation'!D6148)</f>
        <v>0</v>
      </c>
      <c r="I6148" t="str">
        <f t="shared" si="316"/>
        <v/>
      </c>
    </row>
    <row r="6149" spans="2:9" x14ac:dyDescent="0.25">
      <c r="B6149" t="b">
        <f>IF('Input and Summary Results'!D5731=0,FALSE,'Input and Summary Results'!$B5731)</f>
        <v>0</v>
      </c>
      <c r="C6149" t="b">
        <f>IF(OR(B6149=0,'Input and Summary Results'!D5731=0,'Input and Summary Results'!D5731=""),FALSE,'Input and Summary Results'!$D5731)</f>
        <v>0</v>
      </c>
      <c r="D6149" t="b">
        <f>IF(OR(B6149=0,'Input and Summary Results'!E5731=0),FALSE,'Input and Summary Results'!$E5731)</f>
        <v>0</v>
      </c>
      <c r="E6149" t="b">
        <f t="shared" si="317"/>
        <v>0</v>
      </c>
      <c r="F6149" t="b">
        <f t="shared" si="318"/>
        <v>0</v>
      </c>
      <c r="G6149" t="b">
        <f>IF('Input and Summary Results'!$J$4="yes",IF(C6149=FALSE,FALSE,IF('Data Transformation'!E6149&lt;$R$10,E6149,$R$10)),IF(C6149=FALSE,FALSE,IF(C6149&lt;$R$10,C6149,$R$10)))</f>
        <v>0</v>
      </c>
      <c r="H6149" t="b">
        <f>IF('Input and Summary Results'!$J$4="yes",'Data Transformation'!F6149,'Data Transformation'!D6149)</f>
        <v>0</v>
      </c>
      <c r="I6149" t="str">
        <f t="shared" ref="I6149:I6212" si="319">IF(G6149=FALSE,"",B6149)</f>
        <v/>
      </c>
    </row>
    <row r="6150" spans="2:9" x14ac:dyDescent="0.25">
      <c r="B6150" t="b">
        <f>IF('Input and Summary Results'!D5732=0,FALSE,'Input and Summary Results'!$B5732)</f>
        <v>0</v>
      </c>
      <c r="C6150" t="b">
        <f>IF(OR(B6150=0,'Input and Summary Results'!D5732=0,'Input and Summary Results'!D5732=""),FALSE,'Input and Summary Results'!$D5732)</f>
        <v>0</v>
      </c>
      <c r="D6150" t="b">
        <f>IF(OR(B6150=0,'Input and Summary Results'!E5732=0),FALSE,'Input and Summary Results'!$E5732)</f>
        <v>0</v>
      </c>
      <c r="E6150" t="b">
        <f t="shared" si="317"/>
        <v>0</v>
      </c>
      <c r="F6150" t="b">
        <f t="shared" si="318"/>
        <v>0</v>
      </c>
      <c r="G6150" t="b">
        <f>IF('Input and Summary Results'!$J$4="yes",IF(C6150=FALSE,FALSE,IF('Data Transformation'!E6150&lt;$R$10,E6150,$R$10)),IF(C6150=FALSE,FALSE,IF(C6150&lt;$R$10,C6150,$R$10)))</f>
        <v>0</v>
      </c>
      <c r="H6150" t="b">
        <f>IF('Input and Summary Results'!$J$4="yes",'Data Transformation'!F6150,'Data Transformation'!D6150)</f>
        <v>0</v>
      </c>
      <c r="I6150" t="str">
        <f t="shared" si="319"/>
        <v/>
      </c>
    </row>
    <row r="6151" spans="2:9" x14ac:dyDescent="0.25">
      <c r="B6151" t="b">
        <f>IF('Input and Summary Results'!D5733=0,FALSE,'Input and Summary Results'!$B5733)</f>
        <v>0</v>
      </c>
      <c r="C6151" t="b">
        <f>IF(OR(B6151=0,'Input and Summary Results'!D5733=0,'Input and Summary Results'!D5733=""),FALSE,'Input and Summary Results'!$D5733)</f>
        <v>0</v>
      </c>
      <c r="D6151" t="b">
        <f>IF(OR(B6151=0,'Input and Summary Results'!E5733=0),FALSE,'Input and Summary Results'!$E5733)</f>
        <v>0</v>
      </c>
      <c r="E6151" t="b">
        <f t="shared" si="317"/>
        <v>0</v>
      </c>
      <c r="F6151" t="b">
        <f t="shared" si="318"/>
        <v>0</v>
      </c>
      <c r="G6151" t="b">
        <f>IF('Input and Summary Results'!$J$4="yes",IF(C6151=FALSE,FALSE,IF('Data Transformation'!E6151&lt;$R$10,E6151,$R$10)),IF(C6151=FALSE,FALSE,IF(C6151&lt;$R$10,C6151,$R$10)))</f>
        <v>0</v>
      </c>
      <c r="H6151" t="b">
        <f>IF('Input and Summary Results'!$J$4="yes",'Data Transformation'!F6151,'Data Transformation'!D6151)</f>
        <v>0</v>
      </c>
      <c r="I6151" t="str">
        <f t="shared" si="319"/>
        <v/>
      </c>
    </row>
    <row r="6152" spans="2:9" x14ac:dyDescent="0.25">
      <c r="B6152" t="b">
        <f>IF('Input and Summary Results'!D5734=0,FALSE,'Input and Summary Results'!$B5734)</f>
        <v>0</v>
      </c>
      <c r="C6152" t="b">
        <f>IF(OR(B6152=0,'Input and Summary Results'!D5734=0,'Input and Summary Results'!D5734=""),FALSE,'Input and Summary Results'!$D5734)</f>
        <v>0</v>
      </c>
      <c r="D6152" t="b">
        <f>IF(OR(B6152=0,'Input and Summary Results'!E5734=0),FALSE,'Input and Summary Results'!$E5734)</f>
        <v>0</v>
      </c>
      <c r="E6152" t="b">
        <f t="shared" si="317"/>
        <v>0</v>
      </c>
      <c r="F6152" t="b">
        <f t="shared" si="318"/>
        <v>0</v>
      </c>
      <c r="G6152" t="b">
        <f>IF('Input and Summary Results'!$J$4="yes",IF(C6152=FALSE,FALSE,IF('Data Transformation'!E6152&lt;$R$10,E6152,$R$10)),IF(C6152=FALSE,FALSE,IF(C6152&lt;$R$10,C6152,$R$10)))</f>
        <v>0</v>
      </c>
      <c r="H6152" t="b">
        <f>IF('Input and Summary Results'!$J$4="yes",'Data Transformation'!F6152,'Data Transformation'!D6152)</f>
        <v>0</v>
      </c>
      <c r="I6152" t="str">
        <f t="shared" si="319"/>
        <v/>
      </c>
    </row>
    <row r="6153" spans="2:9" x14ac:dyDescent="0.25">
      <c r="B6153" t="b">
        <f>IF('Input and Summary Results'!D5735=0,FALSE,'Input and Summary Results'!$B5735)</f>
        <v>0</v>
      </c>
      <c r="C6153" t="b">
        <f>IF(OR(B6153=0,'Input and Summary Results'!D5735=0,'Input and Summary Results'!D5735=""),FALSE,'Input and Summary Results'!$D5735)</f>
        <v>0</v>
      </c>
      <c r="D6153" t="b">
        <f>IF(OR(B6153=0,'Input and Summary Results'!E5735=0),FALSE,'Input and Summary Results'!$E5735)</f>
        <v>0</v>
      </c>
      <c r="E6153" t="b">
        <f t="shared" si="317"/>
        <v>0</v>
      </c>
      <c r="F6153" t="b">
        <f t="shared" si="318"/>
        <v>0</v>
      </c>
      <c r="G6153" t="b">
        <f>IF('Input and Summary Results'!$J$4="yes",IF(C6153=FALSE,FALSE,IF('Data Transformation'!E6153&lt;$R$10,E6153,$R$10)),IF(C6153=FALSE,FALSE,IF(C6153&lt;$R$10,C6153,$R$10)))</f>
        <v>0</v>
      </c>
      <c r="H6153" t="b">
        <f>IF('Input and Summary Results'!$J$4="yes",'Data Transformation'!F6153,'Data Transformation'!D6153)</f>
        <v>0</v>
      </c>
      <c r="I6153" t="str">
        <f t="shared" si="319"/>
        <v/>
      </c>
    </row>
    <row r="6154" spans="2:9" x14ac:dyDescent="0.25">
      <c r="B6154" t="b">
        <f>IF('Input and Summary Results'!D5736=0,FALSE,'Input and Summary Results'!$B5736)</f>
        <v>0</v>
      </c>
      <c r="C6154" t="b">
        <f>IF(OR(B6154=0,'Input and Summary Results'!D5736=0,'Input and Summary Results'!D5736=""),FALSE,'Input and Summary Results'!$D5736)</f>
        <v>0</v>
      </c>
      <c r="D6154" t="b">
        <f>IF(OR(B6154=0,'Input and Summary Results'!E5736=0),FALSE,'Input and Summary Results'!$E5736)</f>
        <v>0</v>
      </c>
      <c r="E6154" t="b">
        <f t="shared" si="317"/>
        <v>0</v>
      </c>
      <c r="F6154" t="b">
        <f t="shared" si="318"/>
        <v>0</v>
      </c>
      <c r="G6154" t="b">
        <f>IF('Input and Summary Results'!$J$4="yes",IF(C6154=FALSE,FALSE,IF('Data Transformation'!E6154&lt;$R$10,E6154,$R$10)),IF(C6154=FALSE,FALSE,IF(C6154&lt;$R$10,C6154,$R$10)))</f>
        <v>0</v>
      </c>
      <c r="H6154" t="b">
        <f>IF('Input and Summary Results'!$J$4="yes",'Data Transformation'!F6154,'Data Transformation'!D6154)</f>
        <v>0</v>
      </c>
      <c r="I6154" t="str">
        <f t="shared" si="319"/>
        <v/>
      </c>
    </row>
    <row r="6155" spans="2:9" x14ac:dyDescent="0.25">
      <c r="B6155" t="b">
        <f>IF('Input and Summary Results'!D5737=0,FALSE,'Input and Summary Results'!$B5737)</f>
        <v>0</v>
      </c>
      <c r="C6155" t="b">
        <f>IF(OR(B6155=0,'Input and Summary Results'!D5737=0,'Input and Summary Results'!D5737=""),FALSE,'Input and Summary Results'!$D5737)</f>
        <v>0</v>
      </c>
      <c r="D6155" t="b">
        <f>IF(OR(B6155=0,'Input and Summary Results'!E5737=0),FALSE,'Input and Summary Results'!$E5737)</f>
        <v>0</v>
      </c>
      <c r="E6155" t="b">
        <f t="shared" si="317"/>
        <v>0</v>
      </c>
      <c r="F6155" t="b">
        <f t="shared" si="318"/>
        <v>0</v>
      </c>
      <c r="G6155" t="b">
        <f>IF('Input and Summary Results'!$J$4="yes",IF(C6155=FALSE,FALSE,IF('Data Transformation'!E6155&lt;$R$10,E6155,$R$10)),IF(C6155=FALSE,FALSE,IF(C6155&lt;$R$10,C6155,$R$10)))</f>
        <v>0</v>
      </c>
      <c r="H6155" t="b">
        <f>IF('Input and Summary Results'!$J$4="yes",'Data Transformation'!F6155,'Data Transformation'!D6155)</f>
        <v>0</v>
      </c>
      <c r="I6155" t="str">
        <f t="shared" si="319"/>
        <v/>
      </c>
    </row>
    <row r="6156" spans="2:9" x14ac:dyDescent="0.25">
      <c r="B6156" t="b">
        <f>IF('Input and Summary Results'!D5738=0,FALSE,'Input and Summary Results'!$B5738)</f>
        <v>0</v>
      </c>
      <c r="C6156" t="b">
        <f>IF(OR(B6156=0,'Input and Summary Results'!D5738=0,'Input and Summary Results'!D5738=""),FALSE,'Input and Summary Results'!$D5738)</f>
        <v>0</v>
      </c>
      <c r="D6156" t="b">
        <f>IF(OR(B6156=0,'Input and Summary Results'!E5738=0),FALSE,'Input and Summary Results'!$E5738)</f>
        <v>0</v>
      </c>
      <c r="E6156" t="b">
        <f t="shared" si="317"/>
        <v>0</v>
      </c>
      <c r="F6156" t="b">
        <f t="shared" si="318"/>
        <v>0</v>
      </c>
      <c r="G6156" t="b">
        <f>IF('Input and Summary Results'!$J$4="yes",IF(C6156=FALSE,FALSE,IF('Data Transformation'!E6156&lt;$R$10,E6156,$R$10)),IF(C6156=FALSE,FALSE,IF(C6156&lt;$R$10,C6156,$R$10)))</f>
        <v>0</v>
      </c>
      <c r="H6156" t="b">
        <f>IF('Input and Summary Results'!$J$4="yes",'Data Transformation'!F6156,'Data Transformation'!D6156)</f>
        <v>0</v>
      </c>
      <c r="I6156" t="str">
        <f t="shared" si="319"/>
        <v/>
      </c>
    </row>
    <row r="6157" spans="2:9" x14ac:dyDescent="0.25">
      <c r="B6157" t="b">
        <f>IF('Input and Summary Results'!D5739=0,FALSE,'Input and Summary Results'!$B5739)</f>
        <v>0</v>
      </c>
      <c r="C6157" t="b">
        <f>IF(OR(B6157=0,'Input and Summary Results'!D5739=0,'Input and Summary Results'!D5739=""),FALSE,'Input and Summary Results'!$D5739)</f>
        <v>0</v>
      </c>
      <c r="D6157" t="b">
        <f>IF(OR(B6157=0,'Input and Summary Results'!E5739=0),FALSE,'Input and Summary Results'!$E5739)</f>
        <v>0</v>
      </c>
      <c r="E6157" t="b">
        <f t="shared" si="317"/>
        <v>0</v>
      </c>
      <c r="F6157" t="b">
        <f t="shared" si="318"/>
        <v>0</v>
      </c>
      <c r="G6157" t="b">
        <f>IF('Input and Summary Results'!$J$4="yes",IF(C6157=FALSE,FALSE,IF('Data Transformation'!E6157&lt;$R$10,E6157,$R$10)),IF(C6157=FALSE,FALSE,IF(C6157&lt;$R$10,C6157,$R$10)))</f>
        <v>0</v>
      </c>
      <c r="H6157" t="b">
        <f>IF('Input and Summary Results'!$J$4="yes",'Data Transformation'!F6157,'Data Transformation'!D6157)</f>
        <v>0</v>
      </c>
      <c r="I6157" t="str">
        <f t="shared" si="319"/>
        <v/>
      </c>
    </row>
    <row r="6158" spans="2:9" x14ac:dyDescent="0.25">
      <c r="B6158" t="b">
        <f>IF('Input and Summary Results'!D5740=0,FALSE,'Input and Summary Results'!$B5740)</f>
        <v>0</v>
      </c>
      <c r="C6158" t="b">
        <f>IF(OR(B6158=0,'Input and Summary Results'!D5740=0,'Input and Summary Results'!D5740=""),FALSE,'Input and Summary Results'!$D5740)</f>
        <v>0</v>
      </c>
      <c r="D6158" t="b">
        <f>IF(OR(B6158=0,'Input and Summary Results'!E5740=0),FALSE,'Input and Summary Results'!$E5740)</f>
        <v>0</v>
      </c>
      <c r="E6158" t="b">
        <f t="shared" si="317"/>
        <v>0</v>
      </c>
      <c r="F6158" t="b">
        <f t="shared" si="318"/>
        <v>0</v>
      </c>
      <c r="G6158" t="b">
        <f>IF('Input and Summary Results'!$J$4="yes",IF(C6158=FALSE,FALSE,IF('Data Transformation'!E6158&lt;$R$10,E6158,$R$10)),IF(C6158=FALSE,FALSE,IF(C6158&lt;$R$10,C6158,$R$10)))</f>
        <v>0</v>
      </c>
      <c r="H6158" t="b">
        <f>IF('Input and Summary Results'!$J$4="yes",'Data Transformation'!F6158,'Data Transformation'!D6158)</f>
        <v>0</v>
      </c>
      <c r="I6158" t="str">
        <f t="shared" si="319"/>
        <v/>
      </c>
    </row>
    <row r="6159" spans="2:9" x14ac:dyDescent="0.25">
      <c r="B6159" t="b">
        <f>IF('Input and Summary Results'!D5741=0,FALSE,'Input and Summary Results'!$B5741)</f>
        <v>0</v>
      </c>
      <c r="C6159" t="b">
        <f>IF(OR(B6159=0,'Input and Summary Results'!D5741=0,'Input and Summary Results'!D5741=""),FALSE,'Input and Summary Results'!$D5741)</f>
        <v>0</v>
      </c>
      <c r="D6159" t="b">
        <f>IF(OR(B6159=0,'Input and Summary Results'!E5741=0),FALSE,'Input and Summary Results'!$E5741)</f>
        <v>0</v>
      </c>
      <c r="E6159" t="b">
        <f t="shared" si="317"/>
        <v>0</v>
      </c>
      <c r="F6159" t="b">
        <f t="shared" si="318"/>
        <v>0</v>
      </c>
      <c r="G6159" t="b">
        <f>IF('Input and Summary Results'!$J$4="yes",IF(C6159=FALSE,FALSE,IF('Data Transformation'!E6159&lt;$R$10,E6159,$R$10)),IF(C6159=FALSE,FALSE,IF(C6159&lt;$R$10,C6159,$R$10)))</f>
        <v>0</v>
      </c>
      <c r="H6159" t="b">
        <f>IF('Input and Summary Results'!$J$4="yes",'Data Transformation'!F6159,'Data Transformation'!D6159)</f>
        <v>0</v>
      </c>
      <c r="I6159" t="str">
        <f t="shared" si="319"/>
        <v/>
      </c>
    </row>
    <row r="6160" spans="2:9" x14ac:dyDescent="0.25">
      <c r="B6160" t="b">
        <f>IF('Input and Summary Results'!D5742=0,FALSE,'Input and Summary Results'!$B5742)</f>
        <v>0</v>
      </c>
      <c r="C6160" t="b">
        <f>IF(OR(B6160=0,'Input and Summary Results'!D5742=0,'Input and Summary Results'!D5742=""),FALSE,'Input and Summary Results'!$D5742)</f>
        <v>0</v>
      </c>
      <c r="D6160" t="b">
        <f>IF(OR(B6160=0,'Input and Summary Results'!E5742=0),FALSE,'Input and Summary Results'!$E5742)</f>
        <v>0</v>
      </c>
      <c r="E6160" t="b">
        <f t="shared" si="317"/>
        <v>0</v>
      </c>
      <c r="F6160" t="b">
        <f t="shared" si="318"/>
        <v>0</v>
      </c>
      <c r="G6160" t="b">
        <f>IF('Input and Summary Results'!$J$4="yes",IF(C6160=FALSE,FALSE,IF('Data Transformation'!E6160&lt;$R$10,E6160,$R$10)),IF(C6160=FALSE,FALSE,IF(C6160&lt;$R$10,C6160,$R$10)))</f>
        <v>0</v>
      </c>
      <c r="H6160" t="b">
        <f>IF('Input and Summary Results'!$J$4="yes",'Data Transformation'!F6160,'Data Transformation'!D6160)</f>
        <v>0</v>
      </c>
      <c r="I6160" t="str">
        <f t="shared" si="319"/>
        <v/>
      </c>
    </row>
    <row r="6161" spans="2:9" x14ac:dyDescent="0.25">
      <c r="B6161" t="b">
        <f>IF('Input and Summary Results'!D5743=0,FALSE,'Input and Summary Results'!$B5743)</f>
        <v>0</v>
      </c>
      <c r="C6161" t="b">
        <f>IF(OR(B6161=0,'Input and Summary Results'!D5743=0,'Input and Summary Results'!D5743=""),FALSE,'Input and Summary Results'!$D5743)</f>
        <v>0</v>
      </c>
      <c r="D6161" t="b">
        <f>IF(OR(B6161=0,'Input and Summary Results'!E5743=0),FALSE,'Input and Summary Results'!$E5743)</f>
        <v>0</v>
      </c>
      <c r="E6161" t="b">
        <f t="shared" si="317"/>
        <v>0</v>
      </c>
      <c r="F6161" t="b">
        <f t="shared" si="318"/>
        <v>0</v>
      </c>
      <c r="G6161" t="b">
        <f>IF('Input and Summary Results'!$J$4="yes",IF(C6161=FALSE,FALSE,IF('Data Transformation'!E6161&lt;$R$10,E6161,$R$10)),IF(C6161=FALSE,FALSE,IF(C6161&lt;$R$10,C6161,$R$10)))</f>
        <v>0</v>
      </c>
      <c r="H6161" t="b">
        <f>IF('Input and Summary Results'!$J$4="yes",'Data Transformation'!F6161,'Data Transformation'!D6161)</f>
        <v>0</v>
      </c>
      <c r="I6161" t="str">
        <f t="shared" si="319"/>
        <v/>
      </c>
    </row>
    <row r="6162" spans="2:9" x14ac:dyDescent="0.25">
      <c r="B6162" t="b">
        <f>IF('Input and Summary Results'!D5744=0,FALSE,'Input and Summary Results'!$B5744)</f>
        <v>0</v>
      </c>
      <c r="C6162" t="b">
        <f>IF(OR(B6162=0,'Input and Summary Results'!D5744=0,'Input and Summary Results'!D5744=""),FALSE,'Input and Summary Results'!$D5744)</f>
        <v>0</v>
      </c>
      <c r="D6162" t="b">
        <f>IF(OR(B6162=0,'Input and Summary Results'!E5744=0),FALSE,'Input and Summary Results'!$E5744)</f>
        <v>0</v>
      </c>
      <c r="E6162" t="b">
        <f t="shared" si="317"/>
        <v>0</v>
      </c>
      <c r="F6162" t="b">
        <f t="shared" si="318"/>
        <v>0</v>
      </c>
      <c r="G6162" t="b">
        <f>IF('Input and Summary Results'!$J$4="yes",IF(C6162=FALSE,FALSE,IF('Data Transformation'!E6162&lt;$R$10,E6162,$R$10)),IF(C6162=FALSE,FALSE,IF(C6162&lt;$R$10,C6162,$R$10)))</f>
        <v>0</v>
      </c>
      <c r="H6162" t="b">
        <f>IF('Input and Summary Results'!$J$4="yes",'Data Transformation'!F6162,'Data Transformation'!D6162)</f>
        <v>0</v>
      </c>
      <c r="I6162" t="str">
        <f t="shared" si="319"/>
        <v/>
      </c>
    </row>
    <row r="6163" spans="2:9" x14ac:dyDescent="0.25">
      <c r="B6163" t="b">
        <f>IF('Input and Summary Results'!D5745=0,FALSE,'Input and Summary Results'!$B5745)</f>
        <v>0</v>
      </c>
      <c r="C6163" t="b">
        <f>IF(OR(B6163=0,'Input and Summary Results'!D5745=0,'Input and Summary Results'!D5745=""),FALSE,'Input and Summary Results'!$D5745)</f>
        <v>0</v>
      </c>
      <c r="D6163" t="b">
        <f>IF(OR(B6163=0,'Input and Summary Results'!E5745=0),FALSE,'Input and Summary Results'!$E5745)</f>
        <v>0</v>
      </c>
      <c r="E6163" t="b">
        <f t="shared" si="317"/>
        <v>0</v>
      </c>
      <c r="F6163" t="b">
        <f t="shared" si="318"/>
        <v>0</v>
      </c>
      <c r="G6163" t="b">
        <f>IF('Input and Summary Results'!$J$4="yes",IF(C6163=FALSE,FALSE,IF('Data Transformation'!E6163&lt;$R$10,E6163,$R$10)),IF(C6163=FALSE,FALSE,IF(C6163&lt;$R$10,C6163,$R$10)))</f>
        <v>0</v>
      </c>
      <c r="H6163" t="b">
        <f>IF('Input and Summary Results'!$J$4="yes",'Data Transformation'!F6163,'Data Transformation'!D6163)</f>
        <v>0</v>
      </c>
      <c r="I6163" t="str">
        <f t="shared" si="319"/>
        <v/>
      </c>
    </row>
    <row r="6164" spans="2:9" x14ac:dyDescent="0.25">
      <c r="B6164" t="b">
        <f>IF('Input and Summary Results'!D5746=0,FALSE,'Input and Summary Results'!$B5746)</f>
        <v>0</v>
      </c>
      <c r="C6164" t="b">
        <f>IF(OR(B6164=0,'Input and Summary Results'!D5746=0,'Input and Summary Results'!D5746=""),FALSE,'Input and Summary Results'!$D5746)</f>
        <v>0</v>
      </c>
      <c r="D6164" t="b">
        <f>IF(OR(B6164=0,'Input and Summary Results'!E5746=0),FALSE,'Input and Summary Results'!$E5746)</f>
        <v>0</v>
      </c>
      <c r="E6164" t="b">
        <f t="shared" si="317"/>
        <v>0</v>
      </c>
      <c r="F6164" t="b">
        <f t="shared" si="318"/>
        <v>0</v>
      </c>
      <c r="G6164" t="b">
        <f>IF('Input and Summary Results'!$J$4="yes",IF(C6164=FALSE,FALSE,IF('Data Transformation'!E6164&lt;$R$10,E6164,$R$10)),IF(C6164=FALSE,FALSE,IF(C6164&lt;$R$10,C6164,$R$10)))</f>
        <v>0</v>
      </c>
      <c r="H6164" t="b">
        <f>IF('Input and Summary Results'!$J$4="yes",'Data Transformation'!F6164,'Data Transformation'!D6164)</f>
        <v>0</v>
      </c>
      <c r="I6164" t="str">
        <f t="shared" si="319"/>
        <v/>
      </c>
    </row>
    <row r="6165" spans="2:9" x14ac:dyDescent="0.25">
      <c r="B6165" t="b">
        <f>IF('Input and Summary Results'!D5747=0,FALSE,'Input and Summary Results'!$B5747)</f>
        <v>0</v>
      </c>
      <c r="C6165" t="b">
        <f>IF(OR(B6165=0,'Input and Summary Results'!D5747=0,'Input and Summary Results'!D5747=""),FALSE,'Input and Summary Results'!$D5747)</f>
        <v>0</v>
      </c>
      <c r="D6165" t="b">
        <f>IF(OR(B6165=0,'Input and Summary Results'!E5747=0),FALSE,'Input and Summary Results'!$E5747)</f>
        <v>0</v>
      </c>
      <c r="E6165" t="b">
        <f t="shared" si="317"/>
        <v>0</v>
      </c>
      <c r="F6165" t="b">
        <f t="shared" si="318"/>
        <v>0</v>
      </c>
      <c r="G6165" t="b">
        <f>IF('Input and Summary Results'!$J$4="yes",IF(C6165=FALSE,FALSE,IF('Data Transformation'!E6165&lt;$R$10,E6165,$R$10)),IF(C6165=FALSE,FALSE,IF(C6165&lt;$R$10,C6165,$R$10)))</f>
        <v>0</v>
      </c>
      <c r="H6165" t="b">
        <f>IF('Input and Summary Results'!$J$4="yes",'Data Transformation'!F6165,'Data Transformation'!D6165)</f>
        <v>0</v>
      </c>
      <c r="I6165" t="str">
        <f t="shared" si="319"/>
        <v/>
      </c>
    </row>
    <row r="6166" spans="2:9" x14ac:dyDescent="0.25">
      <c r="B6166" t="b">
        <f>IF('Input and Summary Results'!D5748=0,FALSE,'Input and Summary Results'!$B5748)</f>
        <v>0</v>
      </c>
      <c r="C6166" t="b">
        <f>IF(OR(B6166=0,'Input and Summary Results'!D5748=0,'Input and Summary Results'!D5748=""),FALSE,'Input and Summary Results'!$D5748)</f>
        <v>0</v>
      </c>
      <c r="D6166" t="b">
        <f>IF(OR(B6166=0,'Input and Summary Results'!E5748=0),FALSE,'Input and Summary Results'!$E5748)</f>
        <v>0</v>
      </c>
      <c r="E6166" t="b">
        <f t="shared" si="317"/>
        <v>0</v>
      </c>
      <c r="F6166" t="b">
        <f t="shared" si="318"/>
        <v>0</v>
      </c>
      <c r="G6166" t="b">
        <f>IF('Input and Summary Results'!$J$4="yes",IF(C6166=FALSE,FALSE,IF('Data Transformation'!E6166&lt;$R$10,E6166,$R$10)),IF(C6166=FALSE,FALSE,IF(C6166&lt;$R$10,C6166,$R$10)))</f>
        <v>0</v>
      </c>
      <c r="H6166" t="b">
        <f>IF('Input and Summary Results'!$J$4="yes",'Data Transformation'!F6166,'Data Transformation'!D6166)</f>
        <v>0</v>
      </c>
      <c r="I6166" t="str">
        <f t="shared" si="319"/>
        <v/>
      </c>
    </row>
    <row r="6167" spans="2:9" x14ac:dyDescent="0.25">
      <c r="B6167" t="b">
        <f>IF('Input and Summary Results'!D5749=0,FALSE,'Input and Summary Results'!$B5749)</f>
        <v>0</v>
      </c>
      <c r="C6167" t="b">
        <f>IF(OR(B6167=0,'Input and Summary Results'!D5749=0,'Input and Summary Results'!D5749=""),FALSE,'Input and Summary Results'!$D5749)</f>
        <v>0</v>
      </c>
      <c r="D6167" t="b">
        <f>IF(OR(B6167=0,'Input and Summary Results'!E5749=0),FALSE,'Input and Summary Results'!$E5749)</f>
        <v>0</v>
      </c>
      <c r="E6167" t="b">
        <f t="shared" si="317"/>
        <v>0</v>
      </c>
      <c r="F6167" t="b">
        <f t="shared" si="318"/>
        <v>0</v>
      </c>
      <c r="G6167" t="b">
        <f>IF('Input and Summary Results'!$J$4="yes",IF(C6167=FALSE,FALSE,IF('Data Transformation'!E6167&lt;$R$10,E6167,$R$10)),IF(C6167=FALSE,FALSE,IF(C6167&lt;$R$10,C6167,$R$10)))</f>
        <v>0</v>
      </c>
      <c r="H6167" t="b">
        <f>IF('Input and Summary Results'!$J$4="yes",'Data Transformation'!F6167,'Data Transformation'!D6167)</f>
        <v>0</v>
      </c>
      <c r="I6167" t="str">
        <f t="shared" si="319"/>
        <v/>
      </c>
    </row>
    <row r="6168" spans="2:9" x14ac:dyDescent="0.25">
      <c r="B6168" t="b">
        <f>IF('Input and Summary Results'!D5750=0,FALSE,'Input and Summary Results'!$B5750)</f>
        <v>0</v>
      </c>
      <c r="C6168" t="b">
        <f>IF(OR(B6168=0,'Input and Summary Results'!D5750=0,'Input and Summary Results'!D5750=""),FALSE,'Input and Summary Results'!$D5750)</f>
        <v>0</v>
      </c>
      <c r="D6168" t="b">
        <f>IF(OR(B6168=0,'Input and Summary Results'!E5750=0),FALSE,'Input and Summary Results'!$E5750)</f>
        <v>0</v>
      </c>
      <c r="E6168" t="b">
        <f t="shared" si="317"/>
        <v>0</v>
      </c>
      <c r="F6168" t="b">
        <f t="shared" si="318"/>
        <v>0</v>
      </c>
      <c r="G6168" t="b">
        <f>IF('Input and Summary Results'!$J$4="yes",IF(C6168=FALSE,FALSE,IF('Data Transformation'!E6168&lt;$R$10,E6168,$R$10)),IF(C6168=FALSE,FALSE,IF(C6168&lt;$R$10,C6168,$R$10)))</f>
        <v>0</v>
      </c>
      <c r="H6168" t="b">
        <f>IF('Input and Summary Results'!$J$4="yes",'Data Transformation'!F6168,'Data Transformation'!D6168)</f>
        <v>0</v>
      </c>
      <c r="I6168" t="str">
        <f t="shared" si="319"/>
        <v/>
      </c>
    </row>
    <row r="6169" spans="2:9" x14ac:dyDescent="0.25">
      <c r="B6169" t="b">
        <f>IF('Input and Summary Results'!D5751=0,FALSE,'Input and Summary Results'!$B5751)</f>
        <v>0</v>
      </c>
      <c r="C6169" t="b">
        <f>IF(OR(B6169=0,'Input and Summary Results'!D5751=0,'Input and Summary Results'!D5751=""),FALSE,'Input and Summary Results'!$D5751)</f>
        <v>0</v>
      </c>
      <c r="D6169" t="b">
        <f>IF(OR(B6169=0,'Input and Summary Results'!E5751=0),FALSE,'Input and Summary Results'!$E5751)</f>
        <v>0</v>
      </c>
      <c r="E6169" t="b">
        <f t="shared" si="317"/>
        <v>0</v>
      </c>
      <c r="F6169" t="b">
        <f t="shared" si="318"/>
        <v>0</v>
      </c>
      <c r="G6169" t="b">
        <f>IF('Input and Summary Results'!$J$4="yes",IF(C6169=FALSE,FALSE,IF('Data Transformation'!E6169&lt;$R$10,E6169,$R$10)),IF(C6169=FALSE,FALSE,IF(C6169&lt;$R$10,C6169,$R$10)))</f>
        <v>0</v>
      </c>
      <c r="H6169" t="b">
        <f>IF('Input and Summary Results'!$J$4="yes",'Data Transformation'!F6169,'Data Transformation'!D6169)</f>
        <v>0</v>
      </c>
      <c r="I6169" t="str">
        <f t="shared" si="319"/>
        <v/>
      </c>
    </row>
    <row r="6170" spans="2:9" x14ac:dyDescent="0.25">
      <c r="B6170" t="b">
        <f>IF('Input and Summary Results'!D5752=0,FALSE,'Input and Summary Results'!$B5752)</f>
        <v>0</v>
      </c>
      <c r="C6170" t="b">
        <f>IF(OR(B6170=0,'Input and Summary Results'!D5752=0,'Input and Summary Results'!D5752=""),FALSE,'Input and Summary Results'!$D5752)</f>
        <v>0</v>
      </c>
      <c r="D6170" t="b">
        <f>IF(OR(B6170=0,'Input and Summary Results'!E5752=0),FALSE,'Input and Summary Results'!$E5752)</f>
        <v>0</v>
      </c>
      <c r="E6170" t="b">
        <f t="shared" si="317"/>
        <v>0</v>
      </c>
      <c r="F6170" t="b">
        <f t="shared" si="318"/>
        <v>0</v>
      </c>
      <c r="G6170" t="b">
        <f>IF('Input and Summary Results'!$J$4="yes",IF(C6170=FALSE,FALSE,IF('Data Transformation'!E6170&lt;$R$10,E6170,$R$10)),IF(C6170=FALSE,FALSE,IF(C6170&lt;$R$10,C6170,$R$10)))</f>
        <v>0</v>
      </c>
      <c r="H6170" t="b">
        <f>IF('Input and Summary Results'!$J$4="yes",'Data Transformation'!F6170,'Data Transformation'!D6170)</f>
        <v>0</v>
      </c>
      <c r="I6170" t="str">
        <f t="shared" si="319"/>
        <v/>
      </c>
    </row>
    <row r="6171" spans="2:9" x14ac:dyDescent="0.25">
      <c r="B6171" t="b">
        <f>IF('Input and Summary Results'!D5753=0,FALSE,'Input and Summary Results'!$B5753)</f>
        <v>0</v>
      </c>
      <c r="C6171" t="b">
        <f>IF(OR(B6171=0,'Input and Summary Results'!D5753=0,'Input and Summary Results'!D5753=""),FALSE,'Input and Summary Results'!$D5753)</f>
        <v>0</v>
      </c>
      <c r="D6171" t="b">
        <f>IF(OR(B6171=0,'Input and Summary Results'!E5753=0),FALSE,'Input and Summary Results'!$E5753)</f>
        <v>0</v>
      </c>
      <c r="E6171" t="b">
        <f t="shared" si="317"/>
        <v>0</v>
      </c>
      <c r="F6171" t="b">
        <f t="shared" si="318"/>
        <v>0</v>
      </c>
      <c r="G6171" t="b">
        <f>IF('Input and Summary Results'!$J$4="yes",IF(C6171=FALSE,FALSE,IF('Data Transformation'!E6171&lt;$R$10,E6171,$R$10)),IF(C6171=FALSE,FALSE,IF(C6171&lt;$R$10,C6171,$R$10)))</f>
        <v>0</v>
      </c>
      <c r="H6171" t="b">
        <f>IF('Input and Summary Results'!$J$4="yes",'Data Transformation'!F6171,'Data Transformation'!D6171)</f>
        <v>0</v>
      </c>
      <c r="I6171" t="str">
        <f t="shared" si="319"/>
        <v/>
      </c>
    </row>
    <row r="6172" spans="2:9" x14ac:dyDescent="0.25">
      <c r="B6172" t="b">
        <f>IF('Input and Summary Results'!D5754=0,FALSE,'Input and Summary Results'!$B5754)</f>
        <v>0</v>
      </c>
      <c r="C6172" t="b">
        <f>IF(OR(B6172=0,'Input and Summary Results'!D5754=0,'Input and Summary Results'!D5754=""),FALSE,'Input and Summary Results'!$D5754)</f>
        <v>0</v>
      </c>
      <c r="D6172" t="b">
        <f>IF(OR(B6172=0,'Input and Summary Results'!E5754=0),FALSE,'Input and Summary Results'!$E5754)</f>
        <v>0</v>
      </c>
      <c r="E6172" t="b">
        <f t="shared" si="317"/>
        <v>0</v>
      </c>
      <c r="F6172" t="b">
        <f t="shared" si="318"/>
        <v>0</v>
      </c>
      <c r="G6172" t="b">
        <f>IF('Input and Summary Results'!$J$4="yes",IF(C6172=FALSE,FALSE,IF('Data Transformation'!E6172&lt;$R$10,E6172,$R$10)),IF(C6172=FALSE,FALSE,IF(C6172&lt;$R$10,C6172,$R$10)))</f>
        <v>0</v>
      </c>
      <c r="H6172" t="b">
        <f>IF('Input and Summary Results'!$J$4="yes",'Data Transformation'!F6172,'Data Transformation'!D6172)</f>
        <v>0</v>
      </c>
      <c r="I6172" t="str">
        <f t="shared" si="319"/>
        <v/>
      </c>
    </row>
    <row r="6173" spans="2:9" x14ac:dyDescent="0.25">
      <c r="B6173" t="b">
        <f>IF('Input and Summary Results'!D5755=0,FALSE,'Input and Summary Results'!$B5755)</f>
        <v>0</v>
      </c>
      <c r="C6173" t="b">
        <f>IF(OR(B6173=0,'Input and Summary Results'!D5755=0,'Input and Summary Results'!D5755=""),FALSE,'Input and Summary Results'!$D5755)</f>
        <v>0</v>
      </c>
      <c r="D6173" t="b">
        <f>IF(OR(B6173=0,'Input and Summary Results'!E5755=0),FALSE,'Input and Summary Results'!$E5755)</f>
        <v>0</v>
      </c>
      <c r="E6173" t="b">
        <f t="shared" si="317"/>
        <v>0</v>
      </c>
      <c r="F6173" t="b">
        <f t="shared" si="318"/>
        <v>0</v>
      </c>
      <c r="G6173" t="b">
        <f>IF('Input and Summary Results'!$J$4="yes",IF(C6173=FALSE,FALSE,IF('Data Transformation'!E6173&lt;$R$10,E6173,$R$10)),IF(C6173=FALSE,FALSE,IF(C6173&lt;$R$10,C6173,$R$10)))</f>
        <v>0</v>
      </c>
      <c r="H6173" t="b">
        <f>IF('Input and Summary Results'!$J$4="yes",'Data Transformation'!F6173,'Data Transformation'!D6173)</f>
        <v>0</v>
      </c>
      <c r="I6173" t="str">
        <f t="shared" si="319"/>
        <v/>
      </c>
    </row>
    <row r="6174" spans="2:9" x14ac:dyDescent="0.25">
      <c r="B6174" t="b">
        <f>IF('Input and Summary Results'!D5756=0,FALSE,'Input and Summary Results'!$B5756)</f>
        <v>0</v>
      </c>
      <c r="C6174" t="b">
        <f>IF(OR(B6174=0,'Input and Summary Results'!D5756=0,'Input and Summary Results'!D5756=""),FALSE,'Input and Summary Results'!$D5756)</f>
        <v>0</v>
      </c>
      <c r="D6174" t="b">
        <f>IF(OR(B6174=0,'Input and Summary Results'!E5756=0),FALSE,'Input and Summary Results'!$E5756)</f>
        <v>0</v>
      </c>
      <c r="E6174" t="b">
        <f t="shared" si="317"/>
        <v>0</v>
      </c>
      <c r="F6174" t="b">
        <f t="shared" si="318"/>
        <v>0</v>
      </c>
      <c r="G6174" t="b">
        <f>IF('Input and Summary Results'!$J$4="yes",IF(C6174=FALSE,FALSE,IF('Data Transformation'!E6174&lt;$R$10,E6174,$R$10)),IF(C6174=FALSE,FALSE,IF(C6174&lt;$R$10,C6174,$R$10)))</f>
        <v>0</v>
      </c>
      <c r="H6174" t="b">
        <f>IF('Input and Summary Results'!$J$4="yes",'Data Transformation'!F6174,'Data Transformation'!D6174)</f>
        <v>0</v>
      </c>
      <c r="I6174" t="str">
        <f t="shared" si="319"/>
        <v/>
      </c>
    </row>
    <row r="6175" spans="2:9" x14ac:dyDescent="0.25">
      <c r="B6175" t="b">
        <f>IF('Input and Summary Results'!D5757=0,FALSE,'Input and Summary Results'!$B5757)</f>
        <v>0</v>
      </c>
      <c r="C6175" t="b">
        <f>IF(OR(B6175=0,'Input and Summary Results'!D5757=0,'Input and Summary Results'!D5757=""),FALSE,'Input and Summary Results'!$D5757)</f>
        <v>0</v>
      </c>
      <c r="D6175" t="b">
        <f>IF(OR(B6175=0,'Input and Summary Results'!E5757=0),FALSE,'Input and Summary Results'!$E5757)</f>
        <v>0</v>
      </c>
      <c r="E6175" t="b">
        <f t="shared" si="317"/>
        <v>0</v>
      </c>
      <c r="F6175" t="b">
        <f t="shared" si="318"/>
        <v>0</v>
      </c>
      <c r="G6175" t="b">
        <f>IF('Input and Summary Results'!$J$4="yes",IF(C6175=FALSE,FALSE,IF('Data Transformation'!E6175&lt;$R$10,E6175,$R$10)),IF(C6175=FALSE,FALSE,IF(C6175&lt;$R$10,C6175,$R$10)))</f>
        <v>0</v>
      </c>
      <c r="H6175" t="b">
        <f>IF('Input and Summary Results'!$J$4="yes",'Data Transformation'!F6175,'Data Transformation'!D6175)</f>
        <v>0</v>
      </c>
      <c r="I6175" t="str">
        <f t="shared" si="319"/>
        <v/>
      </c>
    </row>
    <row r="6176" spans="2:9" x14ac:dyDescent="0.25">
      <c r="B6176" t="b">
        <f>IF('Input and Summary Results'!D5758=0,FALSE,'Input and Summary Results'!$B5758)</f>
        <v>0</v>
      </c>
      <c r="C6176" t="b">
        <f>IF(OR(B6176=0,'Input and Summary Results'!D5758=0,'Input and Summary Results'!D5758=""),FALSE,'Input and Summary Results'!$D5758)</f>
        <v>0</v>
      </c>
      <c r="D6176" t="b">
        <f>IF(OR(B6176=0,'Input and Summary Results'!E5758=0),FALSE,'Input and Summary Results'!$E5758)</f>
        <v>0</v>
      </c>
      <c r="E6176" t="b">
        <f t="shared" si="317"/>
        <v>0</v>
      </c>
      <c r="F6176" t="b">
        <f t="shared" si="318"/>
        <v>0</v>
      </c>
      <c r="G6176" t="b">
        <f>IF('Input and Summary Results'!$J$4="yes",IF(C6176=FALSE,FALSE,IF('Data Transformation'!E6176&lt;$R$10,E6176,$R$10)),IF(C6176=FALSE,FALSE,IF(C6176&lt;$R$10,C6176,$R$10)))</f>
        <v>0</v>
      </c>
      <c r="H6176" t="b">
        <f>IF('Input and Summary Results'!$J$4="yes",'Data Transformation'!F6176,'Data Transformation'!D6176)</f>
        <v>0</v>
      </c>
      <c r="I6176" t="str">
        <f t="shared" si="319"/>
        <v/>
      </c>
    </row>
    <row r="6177" spans="2:9" x14ac:dyDescent="0.25">
      <c r="B6177" t="b">
        <f>IF('Input and Summary Results'!D5759=0,FALSE,'Input and Summary Results'!$B5759)</f>
        <v>0</v>
      </c>
      <c r="C6177" t="b">
        <f>IF(OR(B6177=0,'Input and Summary Results'!D5759=0,'Input and Summary Results'!D5759=""),FALSE,'Input and Summary Results'!$D5759)</f>
        <v>0</v>
      </c>
      <c r="D6177" t="b">
        <f>IF(OR(B6177=0,'Input and Summary Results'!E5759=0),FALSE,'Input and Summary Results'!$E5759)</f>
        <v>0</v>
      </c>
      <c r="E6177" t="b">
        <f t="shared" si="317"/>
        <v>0</v>
      </c>
      <c r="F6177" t="b">
        <f t="shared" si="318"/>
        <v>0</v>
      </c>
      <c r="G6177" t="b">
        <f>IF('Input and Summary Results'!$J$4="yes",IF(C6177=FALSE,FALSE,IF('Data Transformation'!E6177&lt;$R$10,E6177,$R$10)),IF(C6177=FALSE,FALSE,IF(C6177&lt;$R$10,C6177,$R$10)))</f>
        <v>0</v>
      </c>
      <c r="H6177" t="b">
        <f>IF('Input and Summary Results'!$J$4="yes",'Data Transformation'!F6177,'Data Transformation'!D6177)</f>
        <v>0</v>
      </c>
      <c r="I6177" t="str">
        <f t="shared" si="319"/>
        <v/>
      </c>
    </row>
    <row r="6178" spans="2:9" x14ac:dyDescent="0.25">
      <c r="B6178" t="b">
        <f>IF('Input and Summary Results'!D5760=0,FALSE,'Input and Summary Results'!$B5760)</f>
        <v>0</v>
      </c>
      <c r="C6178" t="b">
        <f>IF(OR(B6178=0,'Input and Summary Results'!D5760=0,'Input and Summary Results'!D5760=""),FALSE,'Input and Summary Results'!$D5760)</f>
        <v>0</v>
      </c>
      <c r="D6178" t="b">
        <f>IF(OR(B6178=0,'Input and Summary Results'!E5760=0),FALSE,'Input and Summary Results'!$E5760)</f>
        <v>0</v>
      </c>
      <c r="E6178" t="b">
        <f t="shared" si="317"/>
        <v>0</v>
      </c>
      <c r="F6178" t="b">
        <f t="shared" si="318"/>
        <v>0</v>
      </c>
      <c r="G6178" t="b">
        <f>IF('Input and Summary Results'!$J$4="yes",IF(C6178=FALSE,FALSE,IF('Data Transformation'!E6178&lt;$R$10,E6178,$R$10)),IF(C6178=FALSE,FALSE,IF(C6178&lt;$R$10,C6178,$R$10)))</f>
        <v>0</v>
      </c>
      <c r="H6178" t="b">
        <f>IF('Input and Summary Results'!$J$4="yes",'Data Transformation'!F6178,'Data Transformation'!D6178)</f>
        <v>0</v>
      </c>
      <c r="I6178" t="str">
        <f t="shared" si="319"/>
        <v/>
      </c>
    </row>
    <row r="6179" spans="2:9" x14ac:dyDescent="0.25">
      <c r="B6179" t="b">
        <f>IF('Input and Summary Results'!D5761=0,FALSE,'Input and Summary Results'!$B5761)</f>
        <v>0</v>
      </c>
      <c r="C6179" t="b">
        <f>IF(OR(B6179=0,'Input and Summary Results'!D5761=0,'Input and Summary Results'!D5761=""),FALSE,'Input and Summary Results'!$D5761)</f>
        <v>0</v>
      </c>
      <c r="D6179" t="b">
        <f>IF(OR(B6179=0,'Input and Summary Results'!E5761=0),FALSE,'Input and Summary Results'!$E5761)</f>
        <v>0</v>
      </c>
      <c r="E6179" t="b">
        <f t="shared" si="317"/>
        <v>0</v>
      </c>
      <c r="F6179" t="b">
        <f t="shared" si="318"/>
        <v>0</v>
      </c>
      <c r="G6179" t="b">
        <f>IF('Input and Summary Results'!$J$4="yes",IF(C6179=FALSE,FALSE,IF('Data Transformation'!E6179&lt;$R$10,E6179,$R$10)),IF(C6179=FALSE,FALSE,IF(C6179&lt;$R$10,C6179,$R$10)))</f>
        <v>0</v>
      </c>
      <c r="H6179" t="b">
        <f>IF('Input and Summary Results'!$J$4="yes",'Data Transformation'!F6179,'Data Transformation'!D6179)</f>
        <v>0</v>
      </c>
      <c r="I6179" t="str">
        <f t="shared" si="319"/>
        <v/>
      </c>
    </row>
    <row r="6180" spans="2:9" x14ac:dyDescent="0.25">
      <c r="B6180" t="b">
        <f>IF('Input and Summary Results'!D5762=0,FALSE,'Input and Summary Results'!$B5762)</f>
        <v>0</v>
      </c>
      <c r="C6180" t="b">
        <f>IF(OR(B6180=0,'Input and Summary Results'!D5762=0,'Input and Summary Results'!D5762=""),FALSE,'Input and Summary Results'!$D5762)</f>
        <v>0</v>
      </c>
      <c r="D6180" t="b">
        <f>IF(OR(B6180=0,'Input and Summary Results'!E5762=0),FALSE,'Input and Summary Results'!$E5762)</f>
        <v>0</v>
      </c>
      <c r="E6180" t="b">
        <f t="shared" si="317"/>
        <v>0</v>
      </c>
      <c r="F6180" t="b">
        <f t="shared" si="318"/>
        <v>0</v>
      </c>
      <c r="G6180" t="b">
        <f>IF('Input and Summary Results'!$J$4="yes",IF(C6180=FALSE,FALSE,IF('Data Transformation'!E6180&lt;$R$10,E6180,$R$10)),IF(C6180=FALSE,FALSE,IF(C6180&lt;$R$10,C6180,$R$10)))</f>
        <v>0</v>
      </c>
      <c r="H6180" t="b">
        <f>IF('Input and Summary Results'!$J$4="yes",'Data Transformation'!F6180,'Data Transformation'!D6180)</f>
        <v>0</v>
      </c>
      <c r="I6180" t="str">
        <f t="shared" si="319"/>
        <v/>
      </c>
    </row>
    <row r="6181" spans="2:9" x14ac:dyDescent="0.25">
      <c r="B6181" t="b">
        <f>IF('Input and Summary Results'!D5763=0,FALSE,'Input and Summary Results'!$B5763)</f>
        <v>0</v>
      </c>
      <c r="C6181" t="b">
        <f>IF(OR(B6181=0,'Input and Summary Results'!D5763=0,'Input and Summary Results'!D5763=""),FALSE,'Input and Summary Results'!$D5763)</f>
        <v>0</v>
      </c>
      <c r="D6181" t="b">
        <f>IF(OR(B6181=0,'Input and Summary Results'!E5763=0),FALSE,'Input and Summary Results'!$E5763)</f>
        <v>0</v>
      </c>
      <c r="E6181" t="b">
        <f t="shared" si="317"/>
        <v>0</v>
      </c>
      <c r="F6181" t="b">
        <f t="shared" si="318"/>
        <v>0</v>
      </c>
      <c r="G6181" t="b">
        <f>IF('Input and Summary Results'!$J$4="yes",IF(C6181=FALSE,FALSE,IF('Data Transformation'!E6181&lt;$R$10,E6181,$R$10)),IF(C6181=FALSE,FALSE,IF(C6181&lt;$R$10,C6181,$R$10)))</f>
        <v>0</v>
      </c>
      <c r="H6181" t="b">
        <f>IF('Input and Summary Results'!$J$4="yes",'Data Transformation'!F6181,'Data Transformation'!D6181)</f>
        <v>0</v>
      </c>
      <c r="I6181" t="str">
        <f t="shared" si="319"/>
        <v/>
      </c>
    </row>
    <row r="6182" spans="2:9" x14ac:dyDescent="0.25">
      <c r="B6182" t="b">
        <f>IF('Input and Summary Results'!D5764=0,FALSE,'Input and Summary Results'!$B5764)</f>
        <v>0</v>
      </c>
      <c r="C6182" t="b">
        <f>IF(OR(B6182=0,'Input and Summary Results'!D5764=0,'Input and Summary Results'!D5764=""),FALSE,'Input and Summary Results'!$D5764)</f>
        <v>0</v>
      </c>
      <c r="D6182" t="b">
        <f>IF(OR(B6182=0,'Input and Summary Results'!E5764=0),FALSE,'Input and Summary Results'!$E5764)</f>
        <v>0</v>
      </c>
      <c r="E6182" t="b">
        <f t="shared" si="317"/>
        <v>0</v>
      </c>
      <c r="F6182" t="b">
        <f t="shared" si="318"/>
        <v>0</v>
      </c>
      <c r="G6182" t="b">
        <f>IF('Input and Summary Results'!$J$4="yes",IF(C6182=FALSE,FALSE,IF('Data Transformation'!E6182&lt;$R$10,E6182,$R$10)),IF(C6182=FALSE,FALSE,IF(C6182&lt;$R$10,C6182,$R$10)))</f>
        <v>0</v>
      </c>
      <c r="H6182" t="b">
        <f>IF('Input and Summary Results'!$J$4="yes",'Data Transformation'!F6182,'Data Transformation'!D6182)</f>
        <v>0</v>
      </c>
      <c r="I6182" t="str">
        <f t="shared" si="319"/>
        <v/>
      </c>
    </row>
    <row r="6183" spans="2:9" x14ac:dyDescent="0.25">
      <c r="B6183" t="b">
        <f>IF('Input and Summary Results'!D5765=0,FALSE,'Input and Summary Results'!$B5765)</f>
        <v>0</v>
      </c>
      <c r="C6183" t="b">
        <f>IF(OR(B6183=0,'Input and Summary Results'!D5765=0,'Input and Summary Results'!D5765=""),FALSE,'Input and Summary Results'!$D5765)</f>
        <v>0</v>
      </c>
      <c r="D6183" t="b">
        <f>IF(OR(B6183=0,'Input and Summary Results'!E5765=0),FALSE,'Input and Summary Results'!$E5765)</f>
        <v>0</v>
      </c>
      <c r="E6183" t="b">
        <f t="shared" si="317"/>
        <v>0</v>
      </c>
      <c r="F6183" t="b">
        <f t="shared" si="318"/>
        <v>0</v>
      </c>
      <c r="G6183" t="b">
        <f>IF('Input and Summary Results'!$J$4="yes",IF(C6183=FALSE,FALSE,IF('Data Transformation'!E6183&lt;$R$10,E6183,$R$10)),IF(C6183=FALSE,FALSE,IF(C6183&lt;$R$10,C6183,$R$10)))</f>
        <v>0</v>
      </c>
      <c r="H6183" t="b">
        <f>IF('Input and Summary Results'!$J$4="yes",'Data Transformation'!F6183,'Data Transformation'!D6183)</f>
        <v>0</v>
      </c>
      <c r="I6183" t="str">
        <f t="shared" si="319"/>
        <v/>
      </c>
    </row>
    <row r="6184" spans="2:9" x14ac:dyDescent="0.25">
      <c r="B6184" t="b">
        <f>IF('Input and Summary Results'!D5766=0,FALSE,'Input and Summary Results'!$B5766)</f>
        <v>0</v>
      </c>
      <c r="C6184" t="b">
        <f>IF(OR(B6184=0,'Input and Summary Results'!D5766=0,'Input and Summary Results'!D5766=""),FALSE,'Input and Summary Results'!$D5766)</f>
        <v>0</v>
      </c>
      <c r="D6184" t="b">
        <f>IF(OR(B6184=0,'Input and Summary Results'!E5766=0),FALSE,'Input and Summary Results'!$E5766)</f>
        <v>0</v>
      </c>
      <c r="E6184" t="b">
        <f t="shared" si="317"/>
        <v>0</v>
      </c>
      <c r="F6184" t="b">
        <f t="shared" si="318"/>
        <v>0</v>
      </c>
      <c r="G6184" t="b">
        <f>IF('Input and Summary Results'!$J$4="yes",IF(C6184=FALSE,FALSE,IF('Data Transformation'!E6184&lt;$R$10,E6184,$R$10)),IF(C6184=FALSE,FALSE,IF(C6184&lt;$R$10,C6184,$R$10)))</f>
        <v>0</v>
      </c>
      <c r="H6184" t="b">
        <f>IF('Input and Summary Results'!$J$4="yes",'Data Transformation'!F6184,'Data Transformation'!D6184)</f>
        <v>0</v>
      </c>
      <c r="I6184" t="str">
        <f t="shared" si="319"/>
        <v/>
      </c>
    </row>
    <row r="6185" spans="2:9" x14ac:dyDescent="0.25">
      <c r="B6185" t="b">
        <f>IF('Input and Summary Results'!D5767=0,FALSE,'Input and Summary Results'!$B5767)</f>
        <v>0</v>
      </c>
      <c r="C6185" t="b">
        <f>IF(OR(B6185=0,'Input and Summary Results'!D5767=0,'Input and Summary Results'!D5767=""),FALSE,'Input and Summary Results'!$D5767)</f>
        <v>0</v>
      </c>
      <c r="D6185" t="b">
        <f>IF(OR(B6185=0,'Input and Summary Results'!E5767=0),FALSE,'Input and Summary Results'!$E5767)</f>
        <v>0</v>
      </c>
      <c r="E6185" t="b">
        <f t="shared" si="317"/>
        <v>0</v>
      </c>
      <c r="F6185" t="b">
        <f t="shared" si="318"/>
        <v>0</v>
      </c>
      <c r="G6185" t="b">
        <f>IF('Input and Summary Results'!$J$4="yes",IF(C6185=FALSE,FALSE,IF('Data Transformation'!E6185&lt;$R$10,E6185,$R$10)),IF(C6185=FALSE,FALSE,IF(C6185&lt;$R$10,C6185,$R$10)))</f>
        <v>0</v>
      </c>
      <c r="H6185" t="b">
        <f>IF('Input and Summary Results'!$J$4="yes",'Data Transformation'!F6185,'Data Transformation'!D6185)</f>
        <v>0</v>
      </c>
      <c r="I6185" t="str">
        <f t="shared" si="319"/>
        <v/>
      </c>
    </row>
    <row r="6186" spans="2:9" x14ac:dyDescent="0.25">
      <c r="B6186" t="b">
        <f>IF('Input and Summary Results'!D5768=0,FALSE,'Input and Summary Results'!$B5768)</f>
        <v>0</v>
      </c>
      <c r="C6186" t="b">
        <f>IF(OR(B6186=0,'Input and Summary Results'!D5768=0,'Input and Summary Results'!D5768=""),FALSE,'Input and Summary Results'!$D5768)</f>
        <v>0</v>
      </c>
      <c r="D6186" t="b">
        <f>IF(OR(B6186=0,'Input and Summary Results'!E5768=0),FALSE,'Input and Summary Results'!$E5768)</f>
        <v>0</v>
      </c>
      <c r="E6186" t="b">
        <f t="shared" ref="E6186:E6249" si="320">IF(C6186=FALSE,FALSE,LOG10(C6186))</f>
        <v>0</v>
      </c>
      <c r="F6186" t="b">
        <f t="shared" ref="F6186:F6249" si="321">IF(D6186=FALSE, FALSE,0.434*D6186/C6186)</f>
        <v>0</v>
      </c>
      <c r="G6186" t="b">
        <f>IF('Input and Summary Results'!$J$4="yes",IF(C6186=FALSE,FALSE,IF('Data Transformation'!E6186&lt;$R$10,E6186,$R$10)),IF(C6186=FALSE,FALSE,IF(C6186&lt;$R$10,C6186,$R$10)))</f>
        <v>0</v>
      </c>
      <c r="H6186" t="b">
        <f>IF('Input and Summary Results'!$J$4="yes",'Data Transformation'!F6186,'Data Transformation'!D6186)</f>
        <v>0</v>
      </c>
      <c r="I6186" t="str">
        <f t="shared" si="319"/>
        <v/>
      </c>
    </row>
    <row r="6187" spans="2:9" x14ac:dyDescent="0.25">
      <c r="B6187" t="b">
        <f>IF('Input and Summary Results'!D5769=0,FALSE,'Input and Summary Results'!$B5769)</f>
        <v>0</v>
      </c>
      <c r="C6187" t="b">
        <f>IF(OR(B6187=0,'Input and Summary Results'!D5769=0,'Input and Summary Results'!D5769=""),FALSE,'Input and Summary Results'!$D5769)</f>
        <v>0</v>
      </c>
      <c r="D6187" t="b">
        <f>IF(OR(B6187=0,'Input and Summary Results'!E5769=0),FALSE,'Input and Summary Results'!$E5769)</f>
        <v>0</v>
      </c>
      <c r="E6187" t="b">
        <f t="shared" si="320"/>
        <v>0</v>
      </c>
      <c r="F6187" t="b">
        <f t="shared" si="321"/>
        <v>0</v>
      </c>
      <c r="G6187" t="b">
        <f>IF('Input and Summary Results'!$J$4="yes",IF(C6187=FALSE,FALSE,IF('Data Transformation'!E6187&lt;$R$10,E6187,$R$10)),IF(C6187=FALSE,FALSE,IF(C6187&lt;$R$10,C6187,$R$10)))</f>
        <v>0</v>
      </c>
      <c r="H6187" t="b">
        <f>IF('Input and Summary Results'!$J$4="yes",'Data Transformation'!F6187,'Data Transformation'!D6187)</f>
        <v>0</v>
      </c>
      <c r="I6187" t="str">
        <f t="shared" si="319"/>
        <v/>
      </c>
    </row>
    <row r="6188" spans="2:9" x14ac:dyDescent="0.25">
      <c r="B6188" t="b">
        <f>IF('Input and Summary Results'!D5770=0,FALSE,'Input and Summary Results'!$B5770)</f>
        <v>0</v>
      </c>
      <c r="C6188" t="b">
        <f>IF(OR(B6188=0,'Input and Summary Results'!D5770=0,'Input and Summary Results'!D5770=""),FALSE,'Input and Summary Results'!$D5770)</f>
        <v>0</v>
      </c>
      <c r="D6188" t="b">
        <f>IF(OR(B6188=0,'Input and Summary Results'!E5770=0),FALSE,'Input and Summary Results'!$E5770)</f>
        <v>0</v>
      </c>
      <c r="E6188" t="b">
        <f t="shared" si="320"/>
        <v>0</v>
      </c>
      <c r="F6188" t="b">
        <f t="shared" si="321"/>
        <v>0</v>
      </c>
      <c r="G6188" t="b">
        <f>IF('Input and Summary Results'!$J$4="yes",IF(C6188=FALSE,FALSE,IF('Data Transformation'!E6188&lt;$R$10,E6188,$R$10)),IF(C6188=FALSE,FALSE,IF(C6188&lt;$R$10,C6188,$R$10)))</f>
        <v>0</v>
      </c>
      <c r="H6188" t="b">
        <f>IF('Input and Summary Results'!$J$4="yes",'Data Transformation'!F6188,'Data Transformation'!D6188)</f>
        <v>0</v>
      </c>
      <c r="I6188" t="str">
        <f t="shared" si="319"/>
        <v/>
      </c>
    </row>
    <row r="6189" spans="2:9" x14ac:dyDescent="0.25">
      <c r="B6189" t="b">
        <f>IF('Input and Summary Results'!D5771=0,FALSE,'Input and Summary Results'!$B5771)</f>
        <v>0</v>
      </c>
      <c r="C6189" t="b">
        <f>IF(OR(B6189=0,'Input and Summary Results'!D5771=0,'Input and Summary Results'!D5771=""),FALSE,'Input and Summary Results'!$D5771)</f>
        <v>0</v>
      </c>
      <c r="D6189" t="b">
        <f>IF(OR(B6189=0,'Input and Summary Results'!E5771=0),FALSE,'Input and Summary Results'!$E5771)</f>
        <v>0</v>
      </c>
      <c r="E6189" t="b">
        <f t="shared" si="320"/>
        <v>0</v>
      </c>
      <c r="F6189" t="b">
        <f t="shared" si="321"/>
        <v>0</v>
      </c>
      <c r="G6189" t="b">
        <f>IF('Input and Summary Results'!$J$4="yes",IF(C6189=FALSE,FALSE,IF('Data Transformation'!E6189&lt;$R$10,E6189,$R$10)),IF(C6189=FALSE,FALSE,IF(C6189&lt;$R$10,C6189,$R$10)))</f>
        <v>0</v>
      </c>
      <c r="H6189" t="b">
        <f>IF('Input and Summary Results'!$J$4="yes",'Data Transformation'!F6189,'Data Transformation'!D6189)</f>
        <v>0</v>
      </c>
      <c r="I6189" t="str">
        <f t="shared" si="319"/>
        <v/>
      </c>
    </row>
    <row r="6190" spans="2:9" x14ac:dyDescent="0.25">
      <c r="B6190" t="b">
        <f>IF('Input and Summary Results'!D5772=0,FALSE,'Input and Summary Results'!$B5772)</f>
        <v>0</v>
      </c>
      <c r="C6190" t="b">
        <f>IF(OR(B6190=0,'Input and Summary Results'!D5772=0,'Input and Summary Results'!D5772=""),FALSE,'Input and Summary Results'!$D5772)</f>
        <v>0</v>
      </c>
      <c r="D6190" t="b">
        <f>IF(OR(B6190=0,'Input and Summary Results'!E5772=0),FALSE,'Input and Summary Results'!$E5772)</f>
        <v>0</v>
      </c>
      <c r="E6190" t="b">
        <f t="shared" si="320"/>
        <v>0</v>
      </c>
      <c r="F6190" t="b">
        <f t="shared" si="321"/>
        <v>0</v>
      </c>
      <c r="G6190" t="b">
        <f>IF('Input and Summary Results'!$J$4="yes",IF(C6190=FALSE,FALSE,IF('Data Transformation'!E6190&lt;$R$10,E6190,$R$10)),IF(C6190=FALSE,FALSE,IF(C6190&lt;$R$10,C6190,$R$10)))</f>
        <v>0</v>
      </c>
      <c r="H6190" t="b">
        <f>IF('Input and Summary Results'!$J$4="yes",'Data Transformation'!F6190,'Data Transformation'!D6190)</f>
        <v>0</v>
      </c>
      <c r="I6190" t="str">
        <f t="shared" si="319"/>
        <v/>
      </c>
    </row>
    <row r="6191" spans="2:9" x14ac:dyDescent="0.25">
      <c r="B6191" t="b">
        <f>IF('Input and Summary Results'!D5773=0,FALSE,'Input and Summary Results'!$B5773)</f>
        <v>0</v>
      </c>
      <c r="C6191" t="b">
        <f>IF(OR(B6191=0,'Input and Summary Results'!D5773=0,'Input and Summary Results'!D5773=""),FALSE,'Input and Summary Results'!$D5773)</f>
        <v>0</v>
      </c>
      <c r="D6191" t="b">
        <f>IF(OR(B6191=0,'Input and Summary Results'!E5773=0),FALSE,'Input and Summary Results'!$E5773)</f>
        <v>0</v>
      </c>
      <c r="E6191" t="b">
        <f t="shared" si="320"/>
        <v>0</v>
      </c>
      <c r="F6191" t="b">
        <f t="shared" si="321"/>
        <v>0</v>
      </c>
      <c r="G6191" t="b">
        <f>IF('Input and Summary Results'!$J$4="yes",IF(C6191=FALSE,FALSE,IF('Data Transformation'!E6191&lt;$R$10,E6191,$R$10)),IF(C6191=FALSE,FALSE,IF(C6191&lt;$R$10,C6191,$R$10)))</f>
        <v>0</v>
      </c>
      <c r="H6191" t="b">
        <f>IF('Input and Summary Results'!$J$4="yes",'Data Transformation'!F6191,'Data Transformation'!D6191)</f>
        <v>0</v>
      </c>
      <c r="I6191" t="str">
        <f t="shared" si="319"/>
        <v/>
      </c>
    </row>
    <row r="6192" spans="2:9" x14ac:dyDescent="0.25">
      <c r="B6192" t="b">
        <f>IF('Input and Summary Results'!D5774=0,FALSE,'Input and Summary Results'!$B5774)</f>
        <v>0</v>
      </c>
      <c r="C6192" t="b">
        <f>IF(OR(B6192=0,'Input and Summary Results'!D5774=0,'Input and Summary Results'!D5774=""),FALSE,'Input and Summary Results'!$D5774)</f>
        <v>0</v>
      </c>
      <c r="D6192" t="b">
        <f>IF(OR(B6192=0,'Input and Summary Results'!E5774=0),FALSE,'Input and Summary Results'!$E5774)</f>
        <v>0</v>
      </c>
      <c r="E6192" t="b">
        <f t="shared" si="320"/>
        <v>0</v>
      </c>
      <c r="F6192" t="b">
        <f t="shared" si="321"/>
        <v>0</v>
      </c>
      <c r="G6192" t="b">
        <f>IF('Input and Summary Results'!$J$4="yes",IF(C6192=FALSE,FALSE,IF('Data Transformation'!E6192&lt;$R$10,E6192,$R$10)),IF(C6192=FALSE,FALSE,IF(C6192&lt;$R$10,C6192,$R$10)))</f>
        <v>0</v>
      </c>
      <c r="H6192" t="b">
        <f>IF('Input and Summary Results'!$J$4="yes",'Data Transformation'!F6192,'Data Transformation'!D6192)</f>
        <v>0</v>
      </c>
      <c r="I6192" t="str">
        <f t="shared" si="319"/>
        <v/>
      </c>
    </row>
    <row r="6193" spans="2:9" x14ac:dyDescent="0.25">
      <c r="B6193" t="b">
        <f>IF('Input and Summary Results'!D5775=0,FALSE,'Input and Summary Results'!$B5775)</f>
        <v>0</v>
      </c>
      <c r="C6193" t="b">
        <f>IF(OR(B6193=0,'Input and Summary Results'!D5775=0,'Input and Summary Results'!D5775=""),FALSE,'Input and Summary Results'!$D5775)</f>
        <v>0</v>
      </c>
      <c r="D6193" t="b">
        <f>IF(OR(B6193=0,'Input and Summary Results'!E5775=0),FALSE,'Input and Summary Results'!$E5775)</f>
        <v>0</v>
      </c>
      <c r="E6193" t="b">
        <f t="shared" si="320"/>
        <v>0</v>
      </c>
      <c r="F6193" t="b">
        <f t="shared" si="321"/>
        <v>0</v>
      </c>
      <c r="G6193" t="b">
        <f>IF('Input and Summary Results'!$J$4="yes",IF(C6193=FALSE,FALSE,IF('Data Transformation'!E6193&lt;$R$10,E6193,$R$10)),IF(C6193=FALSE,FALSE,IF(C6193&lt;$R$10,C6193,$R$10)))</f>
        <v>0</v>
      </c>
      <c r="H6193" t="b">
        <f>IF('Input and Summary Results'!$J$4="yes",'Data Transformation'!F6193,'Data Transformation'!D6193)</f>
        <v>0</v>
      </c>
      <c r="I6193" t="str">
        <f t="shared" si="319"/>
        <v/>
      </c>
    </row>
    <row r="6194" spans="2:9" x14ac:dyDescent="0.25">
      <c r="B6194" t="b">
        <f>IF('Input and Summary Results'!D5776=0,FALSE,'Input and Summary Results'!$B5776)</f>
        <v>0</v>
      </c>
      <c r="C6194" t="b">
        <f>IF(OR(B6194=0,'Input and Summary Results'!D5776=0,'Input and Summary Results'!D5776=""),FALSE,'Input and Summary Results'!$D5776)</f>
        <v>0</v>
      </c>
      <c r="D6194" t="b">
        <f>IF(OR(B6194=0,'Input and Summary Results'!E5776=0),FALSE,'Input and Summary Results'!$E5776)</f>
        <v>0</v>
      </c>
      <c r="E6194" t="b">
        <f t="shared" si="320"/>
        <v>0</v>
      </c>
      <c r="F6194" t="b">
        <f t="shared" si="321"/>
        <v>0</v>
      </c>
      <c r="G6194" t="b">
        <f>IF('Input and Summary Results'!$J$4="yes",IF(C6194=FALSE,FALSE,IF('Data Transformation'!E6194&lt;$R$10,E6194,$R$10)),IF(C6194=FALSE,FALSE,IF(C6194&lt;$R$10,C6194,$R$10)))</f>
        <v>0</v>
      </c>
      <c r="H6194" t="b">
        <f>IF('Input and Summary Results'!$J$4="yes",'Data Transformation'!F6194,'Data Transformation'!D6194)</f>
        <v>0</v>
      </c>
      <c r="I6194" t="str">
        <f t="shared" si="319"/>
        <v/>
      </c>
    </row>
    <row r="6195" spans="2:9" x14ac:dyDescent="0.25">
      <c r="B6195" t="b">
        <f>IF('Input and Summary Results'!D5777=0,FALSE,'Input and Summary Results'!$B5777)</f>
        <v>0</v>
      </c>
      <c r="C6195" t="b">
        <f>IF(OR(B6195=0,'Input and Summary Results'!D5777=0,'Input and Summary Results'!D5777=""),FALSE,'Input and Summary Results'!$D5777)</f>
        <v>0</v>
      </c>
      <c r="D6195" t="b">
        <f>IF(OR(B6195=0,'Input and Summary Results'!E5777=0),FALSE,'Input and Summary Results'!$E5777)</f>
        <v>0</v>
      </c>
      <c r="E6195" t="b">
        <f t="shared" si="320"/>
        <v>0</v>
      </c>
      <c r="F6195" t="b">
        <f t="shared" si="321"/>
        <v>0</v>
      </c>
      <c r="G6195" t="b">
        <f>IF('Input and Summary Results'!$J$4="yes",IF(C6195=FALSE,FALSE,IF('Data Transformation'!E6195&lt;$R$10,E6195,$R$10)),IF(C6195=FALSE,FALSE,IF(C6195&lt;$R$10,C6195,$R$10)))</f>
        <v>0</v>
      </c>
      <c r="H6195" t="b">
        <f>IF('Input and Summary Results'!$J$4="yes",'Data Transformation'!F6195,'Data Transformation'!D6195)</f>
        <v>0</v>
      </c>
      <c r="I6195" t="str">
        <f t="shared" si="319"/>
        <v/>
      </c>
    </row>
    <row r="6196" spans="2:9" x14ac:dyDescent="0.25">
      <c r="B6196" t="b">
        <f>IF('Input and Summary Results'!D5778=0,FALSE,'Input and Summary Results'!$B5778)</f>
        <v>0</v>
      </c>
      <c r="C6196" t="b">
        <f>IF(OR(B6196=0,'Input and Summary Results'!D5778=0,'Input and Summary Results'!D5778=""),FALSE,'Input and Summary Results'!$D5778)</f>
        <v>0</v>
      </c>
      <c r="D6196" t="b">
        <f>IF(OR(B6196=0,'Input and Summary Results'!E5778=0),FALSE,'Input and Summary Results'!$E5778)</f>
        <v>0</v>
      </c>
      <c r="E6196" t="b">
        <f t="shared" si="320"/>
        <v>0</v>
      </c>
      <c r="F6196" t="b">
        <f t="shared" si="321"/>
        <v>0</v>
      </c>
      <c r="G6196" t="b">
        <f>IF('Input and Summary Results'!$J$4="yes",IF(C6196=FALSE,FALSE,IF('Data Transformation'!E6196&lt;$R$10,E6196,$R$10)),IF(C6196=FALSE,FALSE,IF(C6196&lt;$R$10,C6196,$R$10)))</f>
        <v>0</v>
      </c>
      <c r="H6196" t="b">
        <f>IF('Input and Summary Results'!$J$4="yes",'Data Transformation'!F6196,'Data Transformation'!D6196)</f>
        <v>0</v>
      </c>
      <c r="I6196" t="str">
        <f t="shared" si="319"/>
        <v/>
      </c>
    </row>
    <row r="6197" spans="2:9" x14ac:dyDescent="0.25">
      <c r="B6197" t="b">
        <f>IF('Input and Summary Results'!D5779=0,FALSE,'Input and Summary Results'!$B5779)</f>
        <v>0</v>
      </c>
      <c r="C6197" t="b">
        <f>IF(OR(B6197=0,'Input and Summary Results'!D5779=0,'Input and Summary Results'!D5779=""),FALSE,'Input and Summary Results'!$D5779)</f>
        <v>0</v>
      </c>
      <c r="D6197" t="b">
        <f>IF(OR(B6197=0,'Input and Summary Results'!E5779=0),FALSE,'Input and Summary Results'!$E5779)</f>
        <v>0</v>
      </c>
      <c r="E6197" t="b">
        <f t="shared" si="320"/>
        <v>0</v>
      </c>
      <c r="F6197" t="b">
        <f t="shared" si="321"/>
        <v>0</v>
      </c>
      <c r="G6197" t="b">
        <f>IF('Input and Summary Results'!$J$4="yes",IF(C6197=FALSE,FALSE,IF('Data Transformation'!E6197&lt;$R$10,E6197,$R$10)),IF(C6197=FALSE,FALSE,IF(C6197&lt;$R$10,C6197,$R$10)))</f>
        <v>0</v>
      </c>
      <c r="H6197" t="b">
        <f>IF('Input and Summary Results'!$J$4="yes",'Data Transformation'!F6197,'Data Transformation'!D6197)</f>
        <v>0</v>
      </c>
      <c r="I6197" t="str">
        <f t="shared" si="319"/>
        <v/>
      </c>
    </row>
    <row r="6198" spans="2:9" x14ac:dyDescent="0.25">
      <c r="B6198" t="b">
        <f>IF('Input and Summary Results'!D5780=0,FALSE,'Input and Summary Results'!$B5780)</f>
        <v>0</v>
      </c>
      <c r="C6198" t="b">
        <f>IF(OR(B6198=0,'Input and Summary Results'!D5780=0,'Input and Summary Results'!D5780=""),FALSE,'Input and Summary Results'!$D5780)</f>
        <v>0</v>
      </c>
      <c r="D6198" t="b">
        <f>IF(OR(B6198=0,'Input and Summary Results'!E5780=0),FALSE,'Input and Summary Results'!$E5780)</f>
        <v>0</v>
      </c>
      <c r="E6198" t="b">
        <f t="shared" si="320"/>
        <v>0</v>
      </c>
      <c r="F6198" t="b">
        <f t="shared" si="321"/>
        <v>0</v>
      </c>
      <c r="G6198" t="b">
        <f>IF('Input and Summary Results'!$J$4="yes",IF(C6198=FALSE,FALSE,IF('Data Transformation'!E6198&lt;$R$10,E6198,$R$10)),IF(C6198=FALSE,FALSE,IF(C6198&lt;$R$10,C6198,$R$10)))</f>
        <v>0</v>
      </c>
      <c r="H6198" t="b">
        <f>IF('Input and Summary Results'!$J$4="yes",'Data Transformation'!F6198,'Data Transformation'!D6198)</f>
        <v>0</v>
      </c>
      <c r="I6198" t="str">
        <f t="shared" si="319"/>
        <v/>
      </c>
    </row>
    <row r="6199" spans="2:9" x14ac:dyDescent="0.25">
      <c r="B6199" t="b">
        <f>IF('Input and Summary Results'!D5781=0,FALSE,'Input and Summary Results'!$B5781)</f>
        <v>0</v>
      </c>
      <c r="C6199" t="b">
        <f>IF(OR(B6199=0,'Input and Summary Results'!D5781=0,'Input and Summary Results'!D5781=""),FALSE,'Input and Summary Results'!$D5781)</f>
        <v>0</v>
      </c>
      <c r="D6199" t="b">
        <f>IF(OR(B6199=0,'Input and Summary Results'!E5781=0),FALSE,'Input and Summary Results'!$E5781)</f>
        <v>0</v>
      </c>
      <c r="E6199" t="b">
        <f t="shared" si="320"/>
        <v>0</v>
      </c>
      <c r="F6199" t="b">
        <f t="shared" si="321"/>
        <v>0</v>
      </c>
      <c r="G6199" t="b">
        <f>IF('Input and Summary Results'!$J$4="yes",IF(C6199=FALSE,FALSE,IF('Data Transformation'!E6199&lt;$R$10,E6199,$R$10)),IF(C6199=FALSE,FALSE,IF(C6199&lt;$R$10,C6199,$R$10)))</f>
        <v>0</v>
      </c>
      <c r="H6199" t="b">
        <f>IF('Input and Summary Results'!$J$4="yes",'Data Transformation'!F6199,'Data Transformation'!D6199)</f>
        <v>0</v>
      </c>
      <c r="I6199" t="str">
        <f t="shared" si="319"/>
        <v/>
      </c>
    </row>
    <row r="6200" spans="2:9" x14ac:dyDescent="0.25">
      <c r="B6200" t="b">
        <f>IF('Input and Summary Results'!D5782=0,FALSE,'Input and Summary Results'!$B5782)</f>
        <v>0</v>
      </c>
      <c r="C6200" t="b">
        <f>IF(OR(B6200=0,'Input and Summary Results'!D5782=0,'Input and Summary Results'!D5782=""),FALSE,'Input and Summary Results'!$D5782)</f>
        <v>0</v>
      </c>
      <c r="D6200" t="b">
        <f>IF(OR(B6200=0,'Input and Summary Results'!E5782=0),FALSE,'Input and Summary Results'!$E5782)</f>
        <v>0</v>
      </c>
      <c r="E6200" t="b">
        <f t="shared" si="320"/>
        <v>0</v>
      </c>
      <c r="F6200" t="b">
        <f t="shared" si="321"/>
        <v>0</v>
      </c>
      <c r="G6200" t="b">
        <f>IF('Input and Summary Results'!$J$4="yes",IF(C6200=FALSE,FALSE,IF('Data Transformation'!E6200&lt;$R$10,E6200,$R$10)),IF(C6200=FALSE,FALSE,IF(C6200&lt;$R$10,C6200,$R$10)))</f>
        <v>0</v>
      </c>
      <c r="H6200" t="b">
        <f>IF('Input and Summary Results'!$J$4="yes",'Data Transformation'!F6200,'Data Transformation'!D6200)</f>
        <v>0</v>
      </c>
      <c r="I6200" t="str">
        <f t="shared" si="319"/>
        <v/>
      </c>
    </row>
    <row r="6201" spans="2:9" x14ac:dyDescent="0.25">
      <c r="B6201" t="b">
        <f>IF('Input and Summary Results'!D5783=0,FALSE,'Input and Summary Results'!$B5783)</f>
        <v>0</v>
      </c>
      <c r="C6201" t="b">
        <f>IF(OR(B6201=0,'Input and Summary Results'!D5783=0,'Input and Summary Results'!D5783=""),FALSE,'Input and Summary Results'!$D5783)</f>
        <v>0</v>
      </c>
      <c r="D6201" t="b">
        <f>IF(OR(B6201=0,'Input and Summary Results'!E5783=0),FALSE,'Input and Summary Results'!$E5783)</f>
        <v>0</v>
      </c>
      <c r="E6201" t="b">
        <f t="shared" si="320"/>
        <v>0</v>
      </c>
      <c r="F6201" t="b">
        <f t="shared" si="321"/>
        <v>0</v>
      </c>
      <c r="G6201" t="b">
        <f>IF('Input and Summary Results'!$J$4="yes",IF(C6201=FALSE,FALSE,IF('Data Transformation'!E6201&lt;$R$10,E6201,$R$10)),IF(C6201=FALSE,FALSE,IF(C6201&lt;$R$10,C6201,$R$10)))</f>
        <v>0</v>
      </c>
      <c r="H6201" t="b">
        <f>IF('Input and Summary Results'!$J$4="yes",'Data Transformation'!F6201,'Data Transformation'!D6201)</f>
        <v>0</v>
      </c>
      <c r="I6201" t="str">
        <f t="shared" si="319"/>
        <v/>
      </c>
    </row>
    <row r="6202" spans="2:9" x14ac:dyDescent="0.25">
      <c r="B6202" t="b">
        <f>IF('Input and Summary Results'!D5784=0,FALSE,'Input and Summary Results'!$B5784)</f>
        <v>0</v>
      </c>
      <c r="C6202" t="b">
        <f>IF(OR(B6202=0,'Input and Summary Results'!D5784=0,'Input and Summary Results'!D5784=""),FALSE,'Input and Summary Results'!$D5784)</f>
        <v>0</v>
      </c>
      <c r="D6202" t="b">
        <f>IF(OR(B6202=0,'Input and Summary Results'!E5784=0),FALSE,'Input and Summary Results'!$E5784)</f>
        <v>0</v>
      </c>
      <c r="E6202" t="b">
        <f t="shared" si="320"/>
        <v>0</v>
      </c>
      <c r="F6202" t="b">
        <f t="shared" si="321"/>
        <v>0</v>
      </c>
      <c r="G6202" t="b">
        <f>IF('Input and Summary Results'!$J$4="yes",IF(C6202=FALSE,FALSE,IF('Data Transformation'!E6202&lt;$R$10,E6202,$R$10)),IF(C6202=FALSE,FALSE,IF(C6202&lt;$R$10,C6202,$R$10)))</f>
        <v>0</v>
      </c>
      <c r="H6202" t="b">
        <f>IF('Input and Summary Results'!$J$4="yes",'Data Transformation'!F6202,'Data Transformation'!D6202)</f>
        <v>0</v>
      </c>
      <c r="I6202" t="str">
        <f t="shared" si="319"/>
        <v/>
      </c>
    </row>
    <row r="6203" spans="2:9" x14ac:dyDescent="0.25">
      <c r="B6203" t="b">
        <f>IF('Input and Summary Results'!D5785=0,FALSE,'Input and Summary Results'!$B5785)</f>
        <v>0</v>
      </c>
      <c r="C6203" t="b">
        <f>IF(OR(B6203=0,'Input and Summary Results'!D5785=0,'Input and Summary Results'!D5785=""),FALSE,'Input and Summary Results'!$D5785)</f>
        <v>0</v>
      </c>
      <c r="D6203" t="b">
        <f>IF(OR(B6203=0,'Input and Summary Results'!E5785=0),FALSE,'Input and Summary Results'!$E5785)</f>
        <v>0</v>
      </c>
      <c r="E6203" t="b">
        <f t="shared" si="320"/>
        <v>0</v>
      </c>
      <c r="F6203" t="b">
        <f t="shared" si="321"/>
        <v>0</v>
      </c>
      <c r="G6203" t="b">
        <f>IF('Input and Summary Results'!$J$4="yes",IF(C6203=FALSE,FALSE,IF('Data Transformation'!E6203&lt;$R$10,E6203,$R$10)),IF(C6203=FALSE,FALSE,IF(C6203&lt;$R$10,C6203,$R$10)))</f>
        <v>0</v>
      </c>
      <c r="H6203" t="b">
        <f>IF('Input and Summary Results'!$J$4="yes",'Data Transformation'!F6203,'Data Transformation'!D6203)</f>
        <v>0</v>
      </c>
      <c r="I6203" t="str">
        <f t="shared" si="319"/>
        <v/>
      </c>
    </row>
    <row r="6204" spans="2:9" x14ac:dyDescent="0.25">
      <c r="B6204" t="b">
        <f>IF('Input and Summary Results'!D5786=0,FALSE,'Input and Summary Results'!$B5786)</f>
        <v>0</v>
      </c>
      <c r="C6204" t="b">
        <f>IF(OR(B6204=0,'Input and Summary Results'!D5786=0,'Input and Summary Results'!D5786=""),FALSE,'Input and Summary Results'!$D5786)</f>
        <v>0</v>
      </c>
      <c r="D6204" t="b">
        <f>IF(OR(B6204=0,'Input and Summary Results'!E5786=0),FALSE,'Input and Summary Results'!$E5786)</f>
        <v>0</v>
      </c>
      <c r="E6204" t="b">
        <f t="shared" si="320"/>
        <v>0</v>
      </c>
      <c r="F6204" t="b">
        <f t="shared" si="321"/>
        <v>0</v>
      </c>
      <c r="G6204" t="b">
        <f>IF('Input and Summary Results'!$J$4="yes",IF(C6204=FALSE,FALSE,IF('Data Transformation'!E6204&lt;$R$10,E6204,$R$10)),IF(C6204=FALSE,FALSE,IF(C6204&lt;$R$10,C6204,$R$10)))</f>
        <v>0</v>
      </c>
      <c r="H6204" t="b">
        <f>IF('Input and Summary Results'!$J$4="yes",'Data Transformation'!F6204,'Data Transformation'!D6204)</f>
        <v>0</v>
      </c>
      <c r="I6204" t="str">
        <f t="shared" si="319"/>
        <v/>
      </c>
    </row>
    <row r="6205" spans="2:9" x14ac:dyDescent="0.25">
      <c r="B6205" t="b">
        <f>IF('Input and Summary Results'!D5787=0,FALSE,'Input and Summary Results'!$B5787)</f>
        <v>0</v>
      </c>
      <c r="C6205" t="b">
        <f>IF(OR(B6205=0,'Input and Summary Results'!D5787=0,'Input and Summary Results'!D5787=""),FALSE,'Input and Summary Results'!$D5787)</f>
        <v>0</v>
      </c>
      <c r="D6205" t="b">
        <f>IF(OR(B6205=0,'Input and Summary Results'!E5787=0),FALSE,'Input and Summary Results'!$E5787)</f>
        <v>0</v>
      </c>
      <c r="E6205" t="b">
        <f t="shared" si="320"/>
        <v>0</v>
      </c>
      <c r="F6205" t="b">
        <f t="shared" si="321"/>
        <v>0</v>
      </c>
      <c r="G6205" t="b">
        <f>IF('Input and Summary Results'!$J$4="yes",IF(C6205=FALSE,FALSE,IF('Data Transformation'!E6205&lt;$R$10,E6205,$R$10)),IF(C6205=FALSE,FALSE,IF(C6205&lt;$R$10,C6205,$R$10)))</f>
        <v>0</v>
      </c>
      <c r="H6205" t="b">
        <f>IF('Input and Summary Results'!$J$4="yes",'Data Transformation'!F6205,'Data Transformation'!D6205)</f>
        <v>0</v>
      </c>
      <c r="I6205" t="str">
        <f t="shared" si="319"/>
        <v/>
      </c>
    </row>
    <row r="6206" spans="2:9" x14ac:dyDescent="0.25">
      <c r="B6206" t="b">
        <f>IF('Input and Summary Results'!D5788=0,FALSE,'Input and Summary Results'!$B5788)</f>
        <v>0</v>
      </c>
      <c r="C6206" t="b">
        <f>IF(OR(B6206=0,'Input and Summary Results'!D5788=0,'Input and Summary Results'!D5788=""),FALSE,'Input and Summary Results'!$D5788)</f>
        <v>0</v>
      </c>
      <c r="D6206" t="b">
        <f>IF(OR(B6206=0,'Input and Summary Results'!E5788=0),FALSE,'Input and Summary Results'!$E5788)</f>
        <v>0</v>
      </c>
      <c r="E6206" t="b">
        <f t="shared" si="320"/>
        <v>0</v>
      </c>
      <c r="F6206" t="b">
        <f t="shared" si="321"/>
        <v>0</v>
      </c>
      <c r="G6206" t="b">
        <f>IF('Input and Summary Results'!$J$4="yes",IF(C6206=FALSE,FALSE,IF('Data Transformation'!E6206&lt;$R$10,E6206,$R$10)),IF(C6206=FALSE,FALSE,IF(C6206&lt;$R$10,C6206,$R$10)))</f>
        <v>0</v>
      </c>
      <c r="H6206" t="b">
        <f>IF('Input and Summary Results'!$J$4="yes",'Data Transformation'!F6206,'Data Transformation'!D6206)</f>
        <v>0</v>
      </c>
      <c r="I6206" t="str">
        <f t="shared" si="319"/>
        <v/>
      </c>
    </row>
    <row r="6207" spans="2:9" x14ac:dyDescent="0.25">
      <c r="B6207" t="b">
        <f>IF('Input and Summary Results'!D5789=0,FALSE,'Input and Summary Results'!$B5789)</f>
        <v>0</v>
      </c>
      <c r="C6207" t="b">
        <f>IF(OR(B6207=0,'Input and Summary Results'!D5789=0,'Input and Summary Results'!D5789=""),FALSE,'Input and Summary Results'!$D5789)</f>
        <v>0</v>
      </c>
      <c r="D6207" t="b">
        <f>IF(OR(B6207=0,'Input and Summary Results'!E5789=0),FALSE,'Input and Summary Results'!$E5789)</f>
        <v>0</v>
      </c>
      <c r="E6207" t="b">
        <f t="shared" si="320"/>
        <v>0</v>
      </c>
      <c r="F6207" t="b">
        <f t="shared" si="321"/>
        <v>0</v>
      </c>
      <c r="G6207" t="b">
        <f>IF('Input and Summary Results'!$J$4="yes",IF(C6207=FALSE,FALSE,IF('Data Transformation'!E6207&lt;$R$10,E6207,$R$10)),IF(C6207=FALSE,FALSE,IF(C6207&lt;$R$10,C6207,$R$10)))</f>
        <v>0</v>
      </c>
      <c r="H6207" t="b">
        <f>IF('Input and Summary Results'!$J$4="yes",'Data Transformation'!F6207,'Data Transformation'!D6207)</f>
        <v>0</v>
      </c>
      <c r="I6207" t="str">
        <f t="shared" si="319"/>
        <v/>
      </c>
    </row>
    <row r="6208" spans="2:9" x14ac:dyDescent="0.25">
      <c r="B6208" t="b">
        <f>IF('Input and Summary Results'!D5790=0,FALSE,'Input and Summary Results'!$B5790)</f>
        <v>0</v>
      </c>
      <c r="C6208" t="b">
        <f>IF(OR(B6208=0,'Input and Summary Results'!D5790=0,'Input and Summary Results'!D5790=""),FALSE,'Input and Summary Results'!$D5790)</f>
        <v>0</v>
      </c>
      <c r="D6208" t="b">
        <f>IF(OR(B6208=0,'Input and Summary Results'!E5790=0),FALSE,'Input and Summary Results'!$E5790)</f>
        <v>0</v>
      </c>
      <c r="E6208" t="b">
        <f t="shared" si="320"/>
        <v>0</v>
      </c>
      <c r="F6208" t="b">
        <f t="shared" si="321"/>
        <v>0</v>
      </c>
      <c r="G6208" t="b">
        <f>IF('Input and Summary Results'!$J$4="yes",IF(C6208=FALSE,FALSE,IF('Data Transformation'!E6208&lt;$R$10,E6208,$R$10)),IF(C6208=FALSE,FALSE,IF(C6208&lt;$R$10,C6208,$R$10)))</f>
        <v>0</v>
      </c>
      <c r="H6208" t="b">
        <f>IF('Input and Summary Results'!$J$4="yes",'Data Transformation'!F6208,'Data Transformation'!D6208)</f>
        <v>0</v>
      </c>
      <c r="I6208" t="str">
        <f t="shared" si="319"/>
        <v/>
      </c>
    </row>
    <row r="6209" spans="2:9" x14ac:dyDescent="0.25">
      <c r="B6209" t="b">
        <f>IF('Input and Summary Results'!D5791=0,FALSE,'Input and Summary Results'!$B5791)</f>
        <v>0</v>
      </c>
      <c r="C6209" t="b">
        <f>IF(OR(B6209=0,'Input and Summary Results'!D5791=0,'Input and Summary Results'!D5791=""),FALSE,'Input and Summary Results'!$D5791)</f>
        <v>0</v>
      </c>
      <c r="D6209" t="b">
        <f>IF(OR(B6209=0,'Input and Summary Results'!E5791=0),FALSE,'Input and Summary Results'!$E5791)</f>
        <v>0</v>
      </c>
      <c r="E6209" t="b">
        <f t="shared" si="320"/>
        <v>0</v>
      </c>
      <c r="F6209" t="b">
        <f t="shared" si="321"/>
        <v>0</v>
      </c>
      <c r="G6209" t="b">
        <f>IF('Input and Summary Results'!$J$4="yes",IF(C6209=FALSE,FALSE,IF('Data Transformation'!E6209&lt;$R$10,E6209,$R$10)),IF(C6209=FALSE,FALSE,IF(C6209&lt;$R$10,C6209,$R$10)))</f>
        <v>0</v>
      </c>
      <c r="H6209" t="b">
        <f>IF('Input and Summary Results'!$J$4="yes",'Data Transformation'!F6209,'Data Transformation'!D6209)</f>
        <v>0</v>
      </c>
      <c r="I6209" t="str">
        <f t="shared" si="319"/>
        <v/>
      </c>
    </row>
    <row r="6210" spans="2:9" x14ac:dyDescent="0.25">
      <c r="B6210" t="b">
        <f>IF('Input and Summary Results'!D5792=0,FALSE,'Input and Summary Results'!$B5792)</f>
        <v>0</v>
      </c>
      <c r="C6210" t="b">
        <f>IF(OR(B6210=0,'Input and Summary Results'!D5792=0,'Input and Summary Results'!D5792=""),FALSE,'Input and Summary Results'!$D5792)</f>
        <v>0</v>
      </c>
      <c r="D6210" t="b">
        <f>IF(OR(B6210=0,'Input and Summary Results'!E5792=0),FALSE,'Input and Summary Results'!$E5792)</f>
        <v>0</v>
      </c>
      <c r="E6210" t="b">
        <f t="shared" si="320"/>
        <v>0</v>
      </c>
      <c r="F6210" t="b">
        <f t="shared" si="321"/>
        <v>0</v>
      </c>
      <c r="G6210" t="b">
        <f>IF('Input and Summary Results'!$J$4="yes",IF(C6210=FALSE,FALSE,IF('Data Transformation'!E6210&lt;$R$10,E6210,$R$10)),IF(C6210=FALSE,FALSE,IF(C6210&lt;$R$10,C6210,$R$10)))</f>
        <v>0</v>
      </c>
      <c r="H6210" t="b">
        <f>IF('Input and Summary Results'!$J$4="yes",'Data Transformation'!F6210,'Data Transformation'!D6210)</f>
        <v>0</v>
      </c>
      <c r="I6210" t="str">
        <f t="shared" si="319"/>
        <v/>
      </c>
    </row>
    <row r="6211" spans="2:9" x14ac:dyDescent="0.25">
      <c r="B6211" t="b">
        <f>IF('Input and Summary Results'!D5793=0,FALSE,'Input and Summary Results'!$B5793)</f>
        <v>0</v>
      </c>
      <c r="C6211" t="b">
        <f>IF(OR(B6211=0,'Input and Summary Results'!D5793=0,'Input and Summary Results'!D5793=""),FALSE,'Input and Summary Results'!$D5793)</f>
        <v>0</v>
      </c>
      <c r="D6211" t="b">
        <f>IF(OR(B6211=0,'Input and Summary Results'!E5793=0),FALSE,'Input and Summary Results'!$E5793)</f>
        <v>0</v>
      </c>
      <c r="E6211" t="b">
        <f t="shared" si="320"/>
        <v>0</v>
      </c>
      <c r="F6211" t="b">
        <f t="shared" si="321"/>
        <v>0</v>
      </c>
      <c r="G6211" t="b">
        <f>IF('Input and Summary Results'!$J$4="yes",IF(C6211=FALSE,FALSE,IF('Data Transformation'!E6211&lt;$R$10,E6211,$R$10)),IF(C6211=FALSE,FALSE,IF(C6211&lt;$R$10,C6211,$R$10)))</f>
        <v>0</v>
      </c>
      <c r="H6211" t="b">
        <f>IF('Input and Summary Results'!$J$4="yes",'Data Transformation'!F6211,'Data Transformation'!D6211)</f>
        <v>0</v>
      </c>
      <c r="I6211" t="str">
        <f t="shared" si="319"/>
        <v/>
      </c>
    </row>
    <row r="6212" spans="2:9" x14ac:dyDescent="0.25">
      <c r="B6212" t="b">
        <f>IF('Input and Summary Results'!D5794=0,FALSE,'Input and Summary Results'!$B5794)</f>
        <v>0</v>
      </c>
      <c r="C6212" t="b">
        <f>IF(OR(B6212=0,'Input and Summary Results'!D5794=0,'Input and Summary Results'!D5794=""),FALSE,'Input and Summary Results'!$D5794)</f>
        <v>0</v>
      </c>
      <c r="D6212" t="b">
        <f>IF(OR(B6212=0,'Input and Summary Results'!E5794=0),FALSE,'Input and Summary Results'!$E5794)</f>
        <v>0</v>
      </c>
      <c r="E6212" t="b">
        <f t="shared" si="320"/>
        <v>0</v>
      </c>
      <c r="F6212" t="b">
        <f t="shared" si="321"/>
        <v>0</v>
      </c>
      <c r="G6212" t="b">
        <f>IF('Input and Summary Results'!$J$4="yes",IF(C6212=FALSE,FALSE,IF('Data Transformation'!E6212&lt;$R$10,E6212,$R$10)),IF(C6212=FALSE,FALSE,IF(C6212&lt;$R$10,C6212,$R$10)))</f>
        <v>0</v>
      </c>
      <c r="H6212" t="b">
        <f>IF('Input and Summary Results'!$J$4="yes",'Data Transformation'!F6212,'Data Transformation'!D6212)</f>
        <v>0</v>
      </c>
      <c r="I6212" t="str">
        <f t="shared" si="319"/>
        <v/>
      </c>
    </row>
    <row r="6213" spans="2:9" x14ac:dyDescent="0.25">
      <c r="B6213" t="b">
        <f>IF('Input and Summary Results'!D5795=0,FALSE,'Input and Summary Results'!$B5795)</f>
        <v>0</v>
      </c>
      <c r="C6213" t="b">
        <f>IF(OR(B6213=0,'Input and Summary Results'!D5795=0,'Input and Summary Results'!D5795=""),FALSE,'Input and Summary Results'!$D5795)</f>
        <v>0</v>
      </c>
      <c r="D6213" t="b">
        <f>IF(OR(B6213=0,'Input and Summary Results'!E5795=0),FALSE,'Input and Summary Results'!$E5795)</f>
        <v>0</v>
      </c>
      <c r="E6213" t="b">
        <f t="shared" si="320"/>
        <v>0</v>
      </c>
      <c r="F6213" t="b">
        <f t="shared" si="321"/>
        <v>0</v>
      </c>
      <c r="G6213" t="b">
        <f>IF('Input and Summary Results'!$J$4="yes",IF(C6213=FALSE,FALSE,IF('Data Transformation'!E6213&lt;$R$10,E6213,$R$10)),IF(C6213=FALSE,FALSE,IF(C6213&lt;$R$10,C6213,$R$10)))</f>
        <v>0</v>
      </c>
      <c r="H6213" t="b">
        <f>IF('Input and Summary Results'!$J$4="yes",'Data Transformation'!F6213,'Data Transformation'!D6213)</f>
        <v>0</v>
      </c>
      <c r="I6213" t="str">
        <f t="shared" ref="I6213:I6276" si="322">IF(G6213=FALSE,"",B6213)</f>
        <v/>
      </c>
    </row>
    <row r="6214" spans="2:9" x14ac:dyDescent="0.25">
      <c r="B6214" t="b">
        <f>IF('Input and Summary Results'!D5796=0,FALSE,'Input and Summary Results'!$B5796)</f>
        <v>0</v>
      </c>
      <c r="C6214" t="b">
        <f>IF(OR(B6214=0,'Input and Summary Results'!D5796=0,'Input and Summary Results'!D5796=""),FALSE,'Input and Summary Results'!$D5796)</f>
        <v>0</v>
      </c>
      <c r="D6214" t="b">
        <f>IF(OR(B6214=0,'Input and Summary Results'!E5796=0),FALSE,'Input and Summary Results'!$E5796)</f>
        <v>0</v>
      </c>
      <c r="E6214" t="b">
        <f t="shared" si="320"/>
        <v>0</v>
      </c>
      <c r="F6214" t="b">
        <f t="shared" si="321"/>
        <v>0</v>
      </c>
      <c r="G6214" t="b">
        <f>IF('Input and Summary Results'!$J$4="yes",IF(C6214=FALSE,FALSE,IF('Data Transformation'!E6214&lt;$R$10,E6214,$R$10)),IF(C6214=FALSE,FALSE,IF(C6214&lt;$R$10,C6214,$R$10)))</f>
        <v>0</v>
      </c>
      <c r="H6214" t="b">
        <f>IF('Input and Summary Results'!$J$4="yes",'Data Transformation'!F6214,'Data Transformation'!D6214)</f>
        <v>0</v>
      </c>
      <c r="I6214" t="str">
        <f t="shared" si="322"/>
        <v/>
      </c>
    </row>
    <row r="6215" spans="2:9" x14ac:dyDescent="0.25">
      <c r="B6215" t="b">
        <f>IF('Input and Summary Results'!D5797=0,FALSE,'Input and Summary Results'!$B5797)</f>
        <v>0</v>
      </c>
      <c r="C6215" t="b">
        <f>IF(OR(B6215=0,'Input and Summary Results'!D5797=0,'Input and Summary Results'!D5797=""),FALSE,'Input and Summary Results'!$D5797)</f>
        <v>0</v>
      </c>
      <c r="D6215" t="b">
        <f>IF(OR(B6215=0,'Input and Summary Results'!E5797=0),FALSE,'Input and Summary Results'!$E5797)</f>
        <v>0</v>
      </c>
      <c r="E6215" t="b">
        <f t="shared" si="320"/>
        <v>0</v>
      </c>
      <c r="F6215" t="b">
        <f t="shared" si="321"/>
        <v>0</v>
      </c>
      <c r="G6215" t="b">
        <f>IF('Input and Summary Results'!$J$4="yes",IF(C6215=FALSE,FALSE,IF('Data Transformation'!E6215&lt;$R$10,E6215,$R$10)),IF(C6215=FALSE,FALSE,IF(C6215&lt;$R$10,C6215,$R$10)))</f>
        <v>0</v>
      </c>
      <c r="H6215" t="b">
        <f>IF('Input and Summary Results'!$J$4="yes",'Data Transformation'!F6215,'Data Transformation'!D6215)</f>
        <v>0</v>
      </c>
      <c r="I6215" t="str">
        <f t="shared" si="322"/>
        <v/>
      </c>
    </row>
    <row r="6216" spans="2:9" x14ac:dyDescent="0.25">
      <c r="B6216" t="b">
        <f>IF('Input and Summary Results'!D5798=0,FALSE,'Input and Summary Results'!$B5798)</f>
        <v>0</v>
      </c>
      <c r="C6216" t="b">
        <f>IF(OR(B6216=0,'Input and Summary Results'!D5798=0,'Input and Summary Results'!D5798=""),FALSE,'Input and Summary Results'!$D5798)</f>
        <v>0</v>
      </c>
      <c r="D6216" t="b">
        <f>IF(OR(B6216=0,'Input and Summary Results'!E5798=0),FALSE,'Input and Summary Results'!$E5798)</f>
        <v>0</v>
      </c>
      <c r="E6216" t="b">
        <f t="shared" si="320"/>
        <v>0</v>
      </c>
      <c r="F6216" t="b">
        <f t="shared" si="321"/>
        <v>0</v>
      </c>
      <c r="G6216" t="b">
        <f>IF('Input and Summary Results'!$J$4="yes",IF(C6216=FALSE,FALSE,IF('Data Transformation'!E6216&lt;$R$10,E6216,$R$10)),IF(C6216=FALSE,FALSE,IF(C6216&lt;$R$10,C6216,$R$10)))</f>
        <v>0</v>
      </c>
      <c r="H6216" t="b">
        <f>IF('Input and Summary Results'!$J$4="yes",'Data Transformation'!F6216,'Data Transformation'!D6216)</f>
        <v>0</v>
      </c>
      <c r="I6216" t="str">
        <f t="shared" si="322"/>
        <v/>
      </c>
    </row>
    <row r="6217" spans="2:9" x14ac:dyDescent="0.25">
      <c r="B6217" t="b">
        <f>IF('Input and Summary Results'!D5799=0,FALSE,'Input and Summary Results'!$B5799)</f>
        <v>0</v>
      </c>
      <c r="C6217" t="b">
        <f>IF(OR(B6217=0,'Input and Summary Results'!D5799=0,'Input and Summary Results'!D5799=""),FALSE,'Input and Summary Results'!$D5799)</f>
        <v>0</v>
      </c>
      <c r="D6217" t="b">
        <f>IF(OR(B6217=0,'Input and Summary Results'!E5799=0),FALSE,'Input and Summary Results'!$E5799)</f>
        <v>0</v>
      </c>
      <c r="E6217" t="b">
        <f t="shared" si="320"/>
        <v>0</v>
      </c>
      <c r="F6217" t="b">
        <f t="shared" si="321"/>
        <v>0</v>
      </c>
      <c r="G6217" t="b">
        <f>IF('Input and Summary Results'!$J$4="yes",IF(C6217=FALSE,FALSE,IF('Data Transformation'!E6217&lt;$R$10,E6217,$R$10)),IF(C6217=FALSE,FALSE,IF(C6217&lt;$R$10,C6217,$R$10)))</f>
        <v>0</v>
      </c>
      <c r="H6217" t="b">
        <f>IF('Input and Summary Results'!$J$4="yes",'Data Transformation'!F6217,'Data Transformation'!D6217)</f>
        <v>0</v>
      </c>
      <c r="I6217" t="str">
        <f t="shared" si="322"/>
        <v/>
      </c>
    </row>
    <row r="6218" spans="2:9" x14ac:dyDescent="0.25">
      <c r="B6218" t="b">
        <f>IF('Input and Summary Results'!D5800=0,FALSE,'Input and Summary Results'!$B5800)</f>
        <v>0</v>
      </c>
      <c r="C6218" t="b">
        <f>IF(OR(B6218=0,'Input and Summary Results'!D5800=0,'Input and Summary Results'!D5800=""),FALSE,'Input and Summary Results'!$D5800)</f>
        <v>0</v>
      </c>
      <c r="D6218" t="b">
        <f>IF(OR(B6218=0,'Input and Summary Results'!E5800=0),FALSE,'Input and Summary Results'!$E5800)</f>
        <v>0</v>
      </c>
      <c r="E6218" t="b">
        <f t="shared" si="320"/>
        <v>0</v>
      </c>
      <c r="F6218" t="b">
        <f t="shared" si="321"/>
        <v>0</v>
      </c>
      <c r="G6218" t="b">
        <f>IF('Input and Summary Results'!$J$4="yes",IF(C6218=FALSE,FALSE,IF('Data Transformation'!E6218&lt;$R$10,E6218,$R$10)),IF(C6218=FALSE,FALSE,IF(C6218&lt;$R$10,C6218,$R$10)))</f>
        <v>0</v>
      </c>
      <c r="H6218" t="b">
        <f>IF('Input and Summary Results'!$J$4="yes",'Data Transformation'!F6218,'Data Transformation'!D6218)</f>
        <v>0</v>
      </c>
      <c r="I6218" t="str">
        <f t="shared" si="322"/>
        <v/>
      </c>
    </row>
    <row r="6219" spans="2:9" x14ac:dyDescent="0.25">
      <c r="B6219" t="b">
        <f>IF('Input and Summary Results'!D5801=0,FALSE,'Input and Summary Results'!$B5801)</f>
        <v>0</v>
      </c>
      <c r="C6219" t="b">
        <f>IF(OR(B6219=0,'Input and Summary Results'!D5801=0,'Input and Summary Results'!D5801=""),FALSE,'Input and Summary Results'!$D5801)</f>
        <v>0</v>
      </c>
      <c r="D6219" t="b">
        <f>IF(OR(B6219=0,'Input and Summary Results'!E5801=0),FALSE,'Input and Summary Results'!$E5801)</f>
        <v>0</v>
      </c>
      <c r="E6219" t="b">
        <f t="shared" si="320"/>
        <v>0</v>
      </c>
      <c r="F6219" t="b">
        <f t="shared" si="321"/>
        <v>0</v>
      </c>
      <c r="G6219" t="b">
        <f>IF('Input and Summary Results'!$J$4="yes",IF(C6219=FALSE,FALSE,IF('Data Transformation'!E6219&lt;$R$10,E6219,$R$10)),IF(C6219=FALSE,FALSE,IF(C6219&lt;$R$10,C6219,$R$10)))</f>
        <v>0</v>
      </c>
      <c r="H6219" t="b">
        <f>IF('Input and Summary Results'!$J$4="yes",'Data Transformation'!F6219,'Data Transformation'!D6219)</f>
        <v>0</v>
      </c>
      <c r="I6219" t="str">
        <f t="shared" si="322"/>
        <v/>
      </c>
    </row>
    <row r="6220" spans="2:9" x14ac:dyDescent="0.25">
      <c r="B6220" t="b">
        <f>IF('Input and Summary Results'!D5802=0,FALSE,'Input and Summary Results'!$B5802)</f>
        <v>0</v>
      </c>
      <c r="C6220" t="b">
        <f>IF(OR(B6220=0,'Input and Summary Results'!D5802=0,'Input and Summary Results'!D5802=""),FALSE,'Input and Summary Results'!$D5802)</f>
        <v>0</v>
      </c>
      <c r="D6220" t="b">
        <f>IF(OR(B6220=0,'Input and Summary Results'!E5802=0),FALSE,'Input and Summary Results'!$E5802)</f>
        <v>0</v>
      </c>
      <c r="E6220" t="b">
        <f t="shared" si="320"/>
        <v>0</v>
      </c>
      <c r="F6220" t="b">
        <f t="shared" si="321"/>
        <v>0</v>
      </c>
      <c r="G6220" t="b">
        <f>IF('Input and Summary Results'!$J$4="yes",IF(C6220=FALSE,FALSE,IF('Data Transformation'!E6220&lt;$R$10,E6220,$R$10)),IF(C6220=FALSE,FALSE,IF(C6220&lt;$R$10,C6220,$R$10)))</f>
        <v>0</v>
      </c>
      <c r="H6220" t="b">
        <f>IF('Input and Summary Results'!$J$4="yes",'Data Transformation'!F6220,'Data Transformation'!D6220)</f>
        <v>0</v>
      </c>
      <c r="I6220" t="str">
        <f t="shared" si="322"/>
        <v/>
      </c>
    </row>
    <row r="6221" spans="2:9" x14ac:dyDescent="0.25">
      <c r="B6221" t="b">
        <f>IF('Input and Summary Results'!D5803=0,FALSE,'Input and Summary Results'!$B5803)</f>
        <v>0</v>
      </c>
      <c r="C6221" t="b">
        <f>IF(OR(B6221=0,'Input and Summary Results'!D5803=0,'Input and Summary Results'!D5803=""),FALSE,'Input and Summary Results'!$D5803)</f>
        <v>0</v>
      </c>
      <c r="D6221" t="b">
        <f>IF(OR(B6221=0,'Input and Summary Results'!E5803=0),FALSE,'Input and Summary Results'!$E5803)</f>
        <v>0</v>
      </c>
      <c r="E6221" t="b">
        <f t="shared" si="320"/>
        <v>0</v>
      </c>
      <c r="F6221" t="b">
        <f t="shared" si="321"/>
        <v>0</v>
      </c>
      <c r="G6221" t="b">
        <f>IF('Input and Summary Results'!$J$4="yes",IF(C6221=FALSE,FALSE,IF('Data Transformation'!E6221&lt;$R$10,E6221,$R$10)),IF(C6221=FALSE,FALSE,IF(C6221&lt;$R$10,C6221,$R$10)))</f>
        <v>0</v>
      </c>
      <c r="H6221" t="b">
        <f>IF('Input and Summary Results'!$J$4="yes",'Data Transformation'!F6221,'Data Transformation'!D6221)</f>
        <v>0</v>
      </c>
      <c r="I6221" t="str">
        <f t="shared" si="322"/>
        <v/>
      </c>
    </row>
    <row r="6222" spans="2:9" x14ac:dyDescent="0.25">
      <c r="B6222" t="b">
        <f>IF('Input and Summary Results'!D5804=0,FALSE,'Input and Summary Results'!$B5804)</f>
        <v>0</v>
      </c>
      <c r="C6222" t="b">
        <f>IF(OR(B6222=0,'Input and Summary Results'!D5804=0,'Input and Summary Results'!D5804=""),FALSE,'Input and Summary Results'!$D5804)</f>
        <v>0</v>
      </c>
      <c r="D6222" t="b">
        <f>IF(OR(B6222=0,'Input and Summary Results'!E5804=0),FALSE,'Input and Summary Results'!$E5804)</f>
        <v>0</v>
      </c>
      <c r="E6222" t="b">
        <f t="shared" si="320"/>
        <v>0</v>
      </c>
      <c r="F6222" t="b">
        <f t="shared" si="321"/>
        <v>0</v>
      </c>
      <c r="G6222" t="b">
        <f>IF('Input and Summary Results'!$J$4="yes",IF(C6222=FALSE,FALSE,IF('Data Transformation'!E6222&lt;$R$10,E6222,$R$10)),IF(C6222=FALSE,FALSE,IF(C6222&lt;$R$10,C6222,$R$10)))</f>
        <v>0</v>
      </c>
      <c r="H6222" t="b">
        <f>IF('Input and Summary Results'!$J$4="yes",'Data Transformation'!F6222,'Data Transformation'!D6222)</f>
        <v>0</v>
      </c>
      <c r="I6222" t="str">
        <f t="shared" si="322"/>
        <v/>
      </c>
    </row>
    <row r="6223" spans="2:9" x14ac:dyDescent="0.25">
      <c r="B6223" t="b">
        <f>IF('Input and Summary Results'!D5805=0,FALSE,'Input and Summary Results'!$B5805)</f>
        <v>0</v>
      </c>
      <c r="C6223" t="b">
        <f>IF(OR(B6223=0,'Input and Summary Results'!D5805=0,'Input and Summary Results'!D5805=""),FALSE,'Input and Summary Results'!$D5805)</f>
        <v>0</v>
      </c>
      <c r="D6223" t="b">
        <f>IF(OR(B6223=0,'Input and Summary Results'!E5805=0),FALSE,'Input and Summary Results'!$E5805)</f>
        <v>0</v>
      </c>
      <c r="E6223" t="b">
        <f t="shared" si="320"/>
        <v>0</v>
      </c>
      <c r="F6223" t="b">
        <f t="shared" si="321"/>
        <v>0</v>
      </c>
      <c r="G6223" t="b">
        <f>IF('Input and Summary Results'!$J$4="yes",IF(C6223=FALSE,FALSE,IF('Data Transformation'!E6223&lt;$R$10,E6223,$R$10)),IF(C6223=FALSE,FALSE,IF(C6223&lt;$R$10,C6223,$R$10)))</f>
        <v>0</v>
      </c>
      <c r="H6223" t="b">
        <f>IF('Input and Summary Results'!$J$4="yes",'Data Transformation'!F6223,'Data Transformation'!D6223)</f>
        <v>0</v>
      </c>
      <c r="I6223" t="str">
        <f t="shared" si="322"/>
        <v/>
      </c>
    </row>
    <row r="6224" spans="2:9" x14ac:dyDescent="0.25">
      <c r="B6224" t="b">
        <f>IF('Input and Summary Results'!D5806=0,FALSE,'Input and Summary Results'!$B5806)</f>
        <v>0</v>
      </c>
      <c r="C6224" t="b">
        <f>IF(OR(B6224=0,'Input and Summary Results'!D5806=0,'Input and Summary Results'!D5806=""),FALSE,'Input and Summary Results'!$D5806)</f>
        <v>0</v>
      </c>
      <c r="D6224" t="b">
        <f>IF(OR(B6224=0,'Input and Summary Results'!E5806=0),FALSE,'Input and Summary Results'!$E5806)</f>
        <v>0</v>
      </c>
      <c r="E6224" t="b">
        <f t="shared" si="320"/>
        <v>0</v>
      </c>
      <c r="F6224" t="b">
        <f t="shared" si="321"/>
        <v>0</v>
      </c>
      <c r="G6224" t="b">
        <f>IF('Input and Summary Results'!$J$4="yes",IF(C6224=FALSE,FALSE,IF('Data Transformation'!E6224&lt;$R$10,E6224,$R$10)),IF(C6224=FALSE,FALSE,IF(C6224&lt;$R$10,C6224,$R$10)))</f>
        <v>0</v>
      </c>
      <c r="H6224" t="b">
        <f>IF('Input and Summary Results'!$J$4="yes",'Data Transformation'!F6224,'Data Transformation'!D6224)</f>
        <v>0</v>
      </c>
      <c r="I6224" t="str">
        <f t="shared" si="322"/>
        <v/>
      </c>
    </row>
    <row r="6225" spans="2:9" x14ac:dyDescent="0.25">
      <c r="B6225" t="b">
        <f>IF('Input and Summary Results'!D5807=0,FALSE,'Input and Summary Results'!$B5807)</f>
        <v>0</v>
      </c>
      <c r="C6225" t="b">
        <f>IF(OR(B6225=0,'Input and Summary Results'!D5807=0,'Input and Summary Results'!D5807=""),FALSE,'Input and Summary Results'!$D5807)</f>
        <v>0</v>
      </c>
      <c r="D6225" t="b">
        <f>IF(OR(B6225=0,'Input and Summary Results'!E5807=0),FALSE,'Input and Summary Results'!$E5807)</f>
        <v>0</v>
      </c>
      <c r="E6225" t="b">
        <f t="shared" si="320"/>
        <v>0</v>
      </c>
      <c r="F6225" t="b">
        <f t="shared" si="321"/>
        <v>0</v>
      </c>
      <c r="G6225" t="b">
        <f>IF('Input and Summary Results'!$J$4="yes",IF(C6225=FALSE,FALSE,IF('Data Transformation'!E6225&lt;$R$10,E6225,$R$10)),IF(C6225=FALSE,FALSE,IF(C6225&lt;$R$10,C6225,$R$10)))</f>
        <v>0</v>
      </c>
      <c r="H6225" t="b">
        <f>IF('Input and Summary Results'!$J$4="yes",'Data Transformation'!F6225,'Data Transformation'!D6225)</f>
        <v>0</v>
      </c>
      <c r="I6225" t="str">
        <f t="shared" si="322"/>
        <v/>
      </c>
    </row>
    <row r="6226" spans="2:9" x14ac:dyDescent="0.25">
      <c r="B6226" t="b">
        <f>IF('Input and Summary Results'!D5808=0,FALSE,'Input and Summary Results'!$B5808)</f>
        <v>0</v>
      </c>
      <c r="C6226" t="b">
        <f>IF(OR(B6226=0,'Input and Summary Results'!D5808=0,'Input and Summary Results'!D5808=""),FALSE,'Input and Summary Results'!$D5808)</f>
        <v>0</v>
      </c>
      <c r="D6226" t="b">
        <f>IF(OR(B6226=0,'Input and Summary Results'!E5808=0),FALSE,'Input and Summary Results'!$E5808)</f>
        <v>0</v>
      </c>
      <c r="E6226" t="b">
        <f t="shared" si="320"/>
        <v>0</v>
      </c>
      <c r="F6226" t="b">
        <f t="shared" si="321"/>
        <v>0</v>
      </c>
      <c r="G6226" t="b">
        <f>IF('Input and Summary Results'!$J$4="yes",IF(C6226=FALSE,FALSE,IF('Data Transformation'!E6226&lt;$R$10,E6226,$R$10)),IF(C6226=FALSE,FALSE,IF(C6226&lt;$R$10,C6226,$R$10)))</f>
        <v>0</v>
      </c>
      <c r="H6226" t="b">
        <f>IF('Input and Summary Results'!$J$4="yes",'Data Transformation'!F6226,'Data Transformation'!D6226)</f>
        <v>0</v>
      </c>
      <c r="I6226" t="str">
        <f t="shared" si="322"/>
        <v/>
      </c>
    </row>
    <row r="6227" spans="2:9" x14ac:dyDescent="0.25">
      <c r="B6227" t="b">
        <f>IF('Input and Summary Results'!D5809=0,FALSE,'Input and Summary Results'!$B5809)</f>
        <v>0</v>
      </c>
      <c r="C6227" t="b">
        <f>IF(OR(B6227=0,'Input and Summary Results'!D5809=0,'Input and Summary Results'!D5809=""),FALSE,'Input and Summary Results'!$D5809)</f>
        <v>0</v>
      </c>
      <c r="D6227" t="b">
        <f>IF(OR(B6227=0,'Input and Summary Results'!E5809=0),FALSE,'Input and Summary Results'!$E5809)</f>
        <v>0</v>
      </c>
      <c r="E6227" t="b">
        <f t="shared" si="320"/>
        <v>0</v>
      </c>
      <c r="F6227" t="b">
        <f t="shared" si="321"/>
        <v>0</v>
      </c>
      <c r="G6227" t="b">
        <f>IF('Input and Summary Results'!$J$4="yes",IF(C6227=FALSE,FALSE,IF('Data Transformation'!E6227&lt;$R$10,E6227,$R$10)),IF(C6227=FALSE,FALSE,IF(C6227&lt;$R$10,C6227,$R$10)))</f>
        <v>0</v>
      </c>
      <c r="H6227" t="b">
        <f>IF('Input and Summary Results'!$J$4="yes",'Data Transformation'!F6227,'Data Transformation'!D6227)</f>
        <v>0</v>
      </c>
      <c r="I6227" t="str">
        <f t="shared" si="322"/>
        <v/>
      </c>
    </row>
    <row r="6228" spans="2:9" x14ac:dyDescent="0.25">
      <c r="B6228" t="b">
        <f>IF('Input and Summary Results'!D5810=0,FALSE,'Input and Summary Results'!$B5810)</f>
        <v>0</v>
      </c>
      <c r="C6228" t="b">
        <f>IF(OR(B6228=0,'Input and Summary Results'!D5810=0,'Input and Summary Results'!D5810=""),FALSE,'Input and Summary Results'!$D5810)</f>
        <v>0</v>
      </c>
      <c r="D6228" t="b">
        <f>IF(OR(B6228=0,'Input and Summary Results'!E5810=0),FALSE,'Input and Summary Results'!$E5810)</f>
        <v>0</v>
      </c>
      <c r="E6228" t="b">
        <f t="shared" si="320"/>
        <v>0</v>
      </c>
      <c r="F6228" t="b">
        <f t="shared" si="321"/>
        <v>0</v>
      </c>
      <c r="G6228" t="b">
        <f>IF('Input and Summary Results'!$J$4="yes",IF(C6228=FALSE,FALSE,IF('Data Transformation'!E6228&lt;$R$10,E6228,$R$10)),IF(C6228=FALSE,FALSE,IF(C6228&lt;$R$10,C6228,$R$10)))</f>
        <v>0</v>
      </c>
      <c r="H6228" t="b">
        <f>IF('Input and Summary Results'!$J$4="yes",'Data Transformation'!F6228,'Data Transformation'!D6228)</f>
        <v>0</v>
      </c>
      <c r="I6228" t="str">
        <f t="shared" si="322"/>
        <v/>
      </c>
    </row>
    <row r="6229" spans="2:9" x14ac:dyDescent="0.25">
      <c r="B6229" t="b">
        <f>IF('Input and Summary Results'!D5811=0,FALSE,'Input and Summary Results'!$B5811)</f>
        <v>0</v>
      </c>
      <c r="C6229" t="b">
        <f>IF(OR(B6229=0,'Input and Summary Results'!D5811=0,'Input and Summary Results'!D5811=""),FALSE,'Input and Summary Results'!$D5811)</f>
        <v>0</v>
      </c>
      <c r="D6229" t="b">
        <f>IF(OR(B6229=0,'Input and Summary Results'!E5811=0),FALSE,'Input and Summary Results'!$E5811)</f>
        <v>0</v>
      </c>
      <c r="E6229" t="b">
        <f t="shared" si="320"/>
        <v>0</v>
      </c>
      <c r="F6229" t="b">
        <f t="shared" si="321"/>
        <v>0</v>
      </c>
      <c r="G6229" t="b">
        <f>IF('Input and Summary Results'!$J$4="yes",IF(C6229=FALSE,FALSE,IF('Data Transformation'!E6229&lt;$R$10,E6229,$R$10)),IF(C6229=FALSE,FALSE,IF(C6229&lt;$R$10,C6229,$R$10)))</f>
        <v>0</v>
      </c>
      <c r="H6229" t="b">
        <f>IF('Input and Summary Results'!$J$4="yes",'Data Transformation'!F6229,'Data Transformation'!D6229)</f>
        <v>0</v>
      </c>
      <c r="I6229" t="str">
        <f t="shared" si="322"/>
        <v/>
      </c>
    </row>
    <row r="6230" spans="2:9" x14ac:dyDescent="0.25">
      <c r="B6230" t="b">
        <f>IF('Input and Summary Results'!D5812=0,FALSE,'Input and Summary Results'!$B5812)</f>
        <v>0</v>
      </c>
      <c r="C6230" t="b">
        <f>IF(OR(B6230=0,'Input and Summary Results'!D5812=0,'Input and Summary Results'!D5812=""),FALSE,'Input and Summary Results'!$D5812)</f>
        <v>0</v>
      </c>
      <c r="D6230" t="b">
        <f>IF(OR(B6230=0,'Input and Summary Results'!E5812=0),FALSE,'Input and Summary Results'!$E5812)</f>
        <v>0</v>
      </c>
      <c r="E6230" t="b">
        <f t="shared" si="320"/>
        <v>0</v>
      </c>
      <c r="F6230" t="b">
        <f t="shared" si="321"/>
        <v>0</v>
      </c>
      <c r="G6230" t="b">
        <f>IF('Input and Summary Results'!$J$4="yes",IF(C6230=FALSE,FALSE,IF('Data Transformation'!E6230&lt;$R$10,E6230,$R$10)),IF(C6230=FALSE,FALSE,IF(C6230&lt;$R$10,C6230,$R$10)))</f>
        <v>0</v>
      </c>
      <c r="H6230" t="b">
        <f>IF('Input and Summary Results'!$J$4="yes",'Data Transformation'!F6230,'Data Transformation'!D6230)</f>
        <v>0</v>
      </c>
      <c r="I6230" t="str">
        <f t="shared" si="322"/>
        <v/>
      </c>
    </row>
    <row r="6231" spans="2:9" x14ac:dyDescent="0.25">
      <c r="B6231" t="b">
        <f>IF('Input and Summary Results'!D5813=0,FALSE,'Input and Summary Results'!$B5813)</f>
        <v>0</v>
      </c>
      <c r="C6231" t="b">
        <f>IF(OR(B6231=0,'Input and Summary Results'!D5813=0,'Input and Summary Results'!D5813=""),FALSE,'Input and Summary Results'!$D5813)</f>
        <v>0</v>
      </c>
      <c r="D6231" t="b">
        <f>IF(OR(B6231=0,'Input and Summary Results'!E5813=0),FALSE,'Input and Summary Results'!$E5813)</f>
        <v>0</v>
      </c>
      <c r="E6231" t="b">
        <f t="shared" si="320"/>
        <v>0</v>
      </c>
      <c r="F6231" t="b">
        <f t="shared" si="321"/>
        <v>0</v>
      </c>
      <c r="G6231" t="b">
        <f>IF('Input and Summary Results'!$J$4="yes",IF(C6231=FALSE,FALSE,IF('Data Transformation'!E6231&lt;$R$10,E6231,$R$10)),IF(C6231=FALSE,FALSE,IF(C6231&lt;$R$10,C6231,$R$10)))</f>
        <v>0</v>
      </c>
      <c r="H6231" t="b">
        <f>IF('Input and Summary Results'!$J$4="yes",'Data Transformation'!F6231,'Data Transformation'!D6231)</f>
        <v>0</v>
      </c>
      <c r="I6231" t="str">
        <f t="shared" si="322"/>
        <v/>
      </c>
    </row>
    <row r="6232" spans="2:9" x14ac:dyDescent="0.25">
      <c r="B6232" t="b">
        <f>IF('Input and Summary Results'!D5814=0,FALSE,'Input and Summary Results'!$B5814)</f>
        <v>0</v>
      </c>
      <c r="C6232" t="b">
        <f>IF(OR(B6232=0,'Input and Summary Results'!D5814=0,'Input and Summary Results'!D5814=""),FALSE,'Input and Summary Results'!$D5814)</f>
        <v>0</v>
      </c>
      <c r="D6232" t="b">
        <f>IF(OR(B6232=0,'Input and Summary Results'!E5814=0),FALSE,'Input and Summary Results'!$E5814)</f>
        <v>0</v>
      </c>
      <c r="E6232" t="b">
        <f t="shared" si="320"/>
        <v>0</v>
      </c>
      <c r="F6232" t="b">
        <f t="shared" si="321"/>
        <v>0</v>
      </c>
      <c r="G6232" t="b">
        <f>IF('Input and Summary Results'!$J$4="yes",IF(C6232=FALSE,FALSE,IF('Data Transformation'!E6232&lt;$R$10,E6232,$R$10)),IF(C6232=FALSE,FALSE,IF(C6232&lt;$R$10,C6232,$R$10)))</f>
        <v>0</v>
      </c>
      <c r="H6232" t="b">
        <f>IF('Input and Summary Results'!$J$4="yes",'Data Transformation'!F6232,'Data Transformation'!D6232)</f>
        <v>0</v>
      </c>
      <c r="I6232" t="str">
        <f t="shared" si="322"/>
        <v/>
      </c>
    </row>
    <row r="6233" spans="2:9" x14ac:dyDescent="0.25">
      <c r="B6233" t="b">
        <f>IF('Input and Summary Results'!D5815=0,FALSE,'Input and Summary Results'!$B5815)</f>
        <v>0</v>
      </c>
      <c r="C6233" t="b">
        <f>IF(OR(B6233=0,'Input and Summary Results'!D5815=0,'Input and Summary Results'!D5815=""),FALSE,'Input and Summary Results'!$D5815)</f>
        <v>0</v>
      </c>
      <c r="D6233" t="b">
        <f>IF(OR(B6233=0,'Input and Summary Results'!E5815=0),FALSE,'Input and Summary Results'!$E5815)</f>
        <v>0</v>
      </c>
      <c r="E6233" t="b">
        <f t="shared" si="320"/>
        <v>0</v>
      </c>
      <c r="F6233" t="b">
        <f t="shared" si="321"/>
        <v>0</v>
      </c>
      <c r="G6233" t="b">
        <f>IF('Input and Summary Results'!$J$4="yes",IF(C6233=FALSE,FALSE,IF('Data Transformation'!E6233&lt;$R$10,E6233,$R$10)),IF(C6233=FALSE,FALSE,IF(C6233&lt;$R$10,C6233,$R$10)))</f>
        <v>0</v>
      </c>
      <c r="H6233" t="b">
        <f>IF('Input and Summary Results'!$J$4="yes",'Data Transformation'!F6233,'Data Transformation'!D6233)</f>
        <v>0</v>
      </c>
      <c r="I6233" t="str">
        <f t="shared" si="322"/>
        <v/>
      </c>
    </row>
    <row r="6234" spans="2:9" x14ac:dyDescent="0.25">
      <c r="B6234" t="b">
        <f>IF('Input and Summary Results'!D5816=0,FALSE,'Input and Summary Results'!$B5816)</f>
        <v>0</v>
      </c>
      <c r="C6234" t="b">
        <f>IF(OR(B6234=0,'Input and Summary Results'!D5816=0,'Input and Summary Results'!D5816=""),FALSE,'Input and Summary Results'!$D5816)</f>
        <v>0</v>
      </c>
      <c r="D6234" t="b">
        <f>IF(OR(B6234=0,'Input and Summary Results'!E5816=0),FALSE,'Input and Summary Results'!$E5816)</f>
        <v>0</v>
      </c>
      <c r="E6234" t="b">
        <f t="shared" si="320"/>
        <v>0</v>
      </c>
      <c r="F6234" t="b">
        <f t="shared" si="321"/>
        <v>0</v>
      </c>
      <c r="G6234" t="b">
        <f>IF('Input and Summary Results'!$J$4="yes",IF(C6234=FALSE,FALSE,IF('Data Transformation'!E6234&lt;$R$10,E6234,$R$10)),IF(C6234=FALSE,FALSE,IF(C6234&lt;$R$10,C6234,$R$10)))</f>
        <v>0</v>
      </c>
      <c r="H6234" t="b">
        <f>IF('Input and Summary Results'!$J$4="yes",'Data Transformation'!F6234,'Data Transformation'!D6234)</f>
        <v>0</v>
      </c>
      <c r="I6234" t="str">
        <f t="shared" si="322"/>
        <v/>
      </c>
    </row>
    <row r="6235" spans="2:9" x14ac:dyDescent="0.25">
      <c r="B6235" t="b">
        <f>IF('Input and Summary Results'!D5817=0,FALSE,'Input and Summary Results'!$B5817)</f>
        <v>0</v>
      </c>
      <c r="C6235" t="b">
        <f>IF(OR(B6235=0,'Input and Summary Results'!D5817=0,'Input and Summary Results'!D5817=""),FALSE,'Input and Summary Results'!$D5817)</f>
        <v>0</v>
      </c>
      <c r="D6235" t="b">
        <f>IF(OR(B6235=0,'Input and Summary Results'!E5817=0),FALSE,'Input and Summary Results'!$E5817)</f>
        <v>0</v>
      </c>
      <c r="E6235" t="b">
        <f t="shared" si="320"/>
        <v>0</v>
      </c>
      <c r="F6235" t="b">
        <f t="shared" si="321"/>
        <v>0</v>
      </c>
      <c r="G6235" t="b">
        <f>IF('Input and Summary Results'!$J$4="yes",IF(C6235=FALSE,FALSE,IF('Data Transformation'!E6235&lt;$R$10,E6235,$R$10)),IF(C6235=FALSE,FALSE,IF(C6235&lt;$R$10,C6235,$R$10)))</f>
        <v>0</v>
      </c>
      <c r="H6235" t="b">
        <f>IF('Input and Summary Results'!$J$4="yes",'Data Transformation'!F6235,'Data Transformation'!D6235)</f>
        <v>0</v>
      </c>
      <c r="I6235" t="str">
        <f t="shared" si="322"/>
        <v/>
      </c>
    </row>
    <row r="6236" spans="2:9" x14ac:dyDescent="0.25">
      <c r="B6236" t="b">
        <f>IF('Input and Summary Results'!D5818=0,FALSE,'Input and Summary Results'!$B5818)</f>
        <v>0</v>
      </c>
      <c r="C6236" t="b">
        <f>IF(OR(B6236=0,'Input and Summary Results'!D5818=0,'Input and Summary Results'!D5818=""),FALSE,'Input and Summary Results'!$D5818)</f>
        <v>0</v>
      </c>
      <c r="D6236" t="b">
        <f>IF(OR(B6236=0,'Input and Summary Results'!E5818=0),FALSE,'Input and Summary Results'!$E5818)</f>
        <v>0</v>
      </c>
      <c r="E6236" t="b">
        <f t="shared" si="320"/>
        <v>0</v>
      </c>
      <c r="F6236" t="b">
        <f t="shared" si="321"/>
        <v>0</v>
      </c>
      <c r="G6236" t="b">
        <f>IF('Input and Summary Results'!$J$4="yes",IF(C6236=FALSE,FALSE,IF('Data Transformation'!E6236&lt;$R$10,E6236,$R$10)),IF(C6236=FALSE,FALSE,IF(C6236&lt;$R$10,C6236,$R$10)))</f>
        <v>0</v>
      </c>
      <c r="H6236" t="b">
        <f>IF('Input and Summary Results'!$J$4="yes",'Data Transformation'!F6236,'Data Transformation'!D6236)</f>
        <v>0</v>
      </c>
      <c r="I6236" t="str">
        <f t="shared" si="322"/>
        <v/>
      </c>
    </row>
    <row r="6237" spans="2:9" x14ac:dyDescent="0.25">
      <c r="B6237" t="b">
        <f>IF('Input and Summary Results'!D5819=0,FALSE,'Input and Summary Results'!$B5819)</f>
        <v>0</v>
      </c>
      <c r="C6237" t="b">
        <f>IF(OR(B6237=0,'Input and Summary Results'!D5819=0,'Input and Summary Results'!D5819=""),FALSE,'Input and Summary Results'!$D5819)</f>
        <v>0</v>
      </c>
      <c r="D6237" t="b">
        <f>IF(OR(B6237=0,'Input and Summary Results'!E5819=0),FALSE,'Input and Summary Results'!$E5819)</f>
        <v>0</v>
      </c>
      <c r="E6237" t="b">
        <f t="shared" si="320"/>
        <v>0</v>
      </c>
      <c r="F6237" t="b">
        <f t="shared" si="321"/>
        <v>0</v>
      </c>
      <c r="G6237" t="b">
        <f>IF('Input and Summary Results'!$J$4="yes",IF(C6237=FALSE,FALSE,IF('Data Transformation'!E6237&lt;$R$10,E6237,$R$10)),IF(C6237=FALSE,FALSE,IF(C6237&lt;$R$10,C6237,$R$10)))</f>
        <v>0</v>
      </c>
      <c r="H6237" t="b">
        <f>IF('Input and Summary Results'!$J$4="yes",'Data Transformation'!F6237,'Data Transformation'!D6237)</f>
        <v>0</v>
      </c>
      <c r="I6237" t="str">
        <f t="shared" si="322"/>
        <v/>
      </c>
    </row>
    <row r="6238" spans="2:9" x14ac:dyDescent="0.25">
      <c r="B6238" t="b">
        <f>IF('Input and Summary Results'!D5820=0,FALSE,'Input and Summary Results'!$B5820)</f>
        <v>0</v>
      </c>
      <c r="C6238" t="b">
        <f>IF(OR(B6238=0,'Input and Summary Results'!D5820=0,'Input and Summary Results'!D5820=""),FALSE,'Input and Summary Results'!$D5820)</f>
        <v>0</v>
      </c>
      <c r="D6238" t="b">
        <f>IF(OR(B6238=0,'Input and Summary Results'!E5820=0),FALSE,'Input and Summary Results'!$E5820)</f>
        <v>0</v>
      </c>
      <c r="E6238" t="b">
        <f t="shared" si="320"/>
        <v>0</v>
      </c>
      <c r="F6238" t="b">
        <f t="shared" si="321"/>
        <v>0</v>
      </c>
      <c r="G6238" t="b">
        <f>IF('Input and Summary Results'!$J$4="yes",IF(C6238=FALSE,FALSE,IF('Data Transformation'!E6238&lt;$R$10,E6238,$R$10)),IF(C6238=FALSE,FALSE,IF(C6238&lt;$R$10,C6238,$R$10)))</f>
        <v>0</v>
      </c>
      <c r="H6238" t="b">
        <f>IF('Input and Summary Results'!$J$4="yes",'Data Transformation'!F6238,'Data Transformation'!D6238)</f>
        <v>0</v>
      </c>
      <c r="I6238" t="str">
        <f t="shared" si="322"/>
        <v/>
      </c>
    </row>
    <row r="6239" spans="2:9" x14ac:dyDescent="0.25">
      <c r="B6239" t="b">
        <f>IF('Input and Summary Results'!D5821=0,FALSE,'Input and Summary Results'!$B5821)</f>
        <v>0</v>
      </c>
      <c r="C6239" t="b">
        <f>IF(OR(B6239=0,'Input and Summary Results'!D5821=0,'Input and Summary Results'!D5821=""),FALSE,'Input and Summary Results'!$D5821)</f>
        <v>0</v>
      </c>
      <c r="D6239" t="b">
        <f>IF(OR(B6239=0,'Input and Summary Results'!E5821=0),FALSE,'Input and Summary Results'!$E5821)</f>
        <v>0</v>
      </c>
      <c r="E6239" t="b">
        <f t="shared" si="320"/>
        <v>0</v>
      </c>
      <c r="F6239" t="b">
        <f t="shared" si="321"/>
        <v>0</v>
      </c>
      <c r="G6239" t="b">
        <f>IF('Input and Summary Results'!$J$4="yes",IF(C6239=FALSE,FALSE,IF('Data Transformation'!E6239&lt;$R$10,E6239,$R$10)),IF(C6239=FALSE,FALSE,IF(C6239&lt;$R$10,C6239,$R$10)))</f>
        <v>0</v>
      </c>
      <c r="H6239" t="b">
        <f>IF('Input and Summary Results'!$J$4="yes",'Data Transformation'!F6239,'Data Transformation'!D6239)</f>
        <v>0</v>
      </c>
      <c r="I6239" t="str">
        <f t="shared" si="322"/>
        <v/>
      </c>
    </row>
    <row r="6240" spans="2:9" x14ac:dyDescent="0.25">
      <c r="B6240" t="b">
        <f>IF('Input and Summary Results'!D5822=0,FALSE,'Input and Summary Results'!$B5822)</f>
        <v>0</v>
      </c>
      <c r="C6240" t="b">
        <f>IF(OR(B6240=0,'Input and Summary Results'!D5822=0,'Input and Summary Results'!D5822=""),FALSE,'Input and Summary Results'!$D5822)</f>
        <v>0</v>
      </c>
      <c r="D6240" t="b">
        <f>IF(OR(B6240=0,'Input and Summary Results'!E5822=0),FALSE,'Input and Summary Results'!$E5822)</f>
        <v>0</v>
      </c>
      <c r="E6240" t="b">
        <f t="shared" si="320"/>
        <v>0</v>
      </c>
      <c r="F6240" t="b">
        <f t="shared" si="321"/>
        <v>0</v>
      </c>
      <c r="G6240" t="b">
        <f>IF('Input and Summary Results'!$J$4="yes",IF(C6240=FALSE,FALSE,IF('Data Transformation'!E6240&lt;$R$10,E6240,$R$10)),IF(C6240=FALSE,FALSE,IF(C6240&lt;$R$10,C6240,$R$10)))</f>
        <v>0</v>
      </c>
      <c r="H6240" t="b">
        <f>IF('Input and Summary Results'!$J$4="yes",'Data Transformation'!F6240,'Data Transformation'!D6240)</f>
        <v>0</v>
      </c>
      <c r="I6240" t="str">
        <f t="shared" si="322"/>
        <v/>
      </c>
    </row>
    <row r="6241" spans="2:9" x14ac:dyDescent="0.25">
      <c r="B6241" t="b">
        <f>IF('Input and Summary Results'!D5823=0,FALSE,'Input and Summary Results'!$B5823)</f>
        <v>0</v>
      </c>
      <c r="C6241" t="b">
        <f>IF(OR(B6241=0,'Input and Summary Results'!D5823=0,'Input and Summary Results'!D5823=""),FALSE,'Input and Summary Results'!$D5823)</f>
        <v>0</v>
      </c>
      <c r="D6241" t="b">
        <f>IF(OR(B6241=0,'Input and Summary Results'!E5823=0),FALSE,'Input and Summary Results'!$E5823)</f>
        <v>0</v>
      </c>
      <c r="E6241" t="b">
        <f t="shared" si="320"/>
        <v>0</v>
      </c>
      <c r="F6241" t="b">
        <f t="shared" si="321"/>
        <v>0</v>
      </c>
      <c r="G6241" t="b">
        <f>IF('Input and Summary Results'!$J$4="yes",IF(C6241=FALSE,FALSE,IF('Data Transformation'!E6241&lt;$R$10,E6241,$R$10)),IF(C6241=FALSE,FALSE,IF(C6241&lt;$R$10,C6241,$R$10)))</f>
        <v>0</v>
      </c>
      <c r="H6241" t="b">
        <f>IF('Input and Summary Results'!$J$4="yes",'Data Transformation'!F6241,'Data Transformation'!D6241)</f>
        <v>0</v>
      </c>
      <c r="I6241" t="str">
        <f t="shared" si="322"/>
        <v/>
      </c>
    </row>
    <row r="6242" spans="2:9" x14ac:dyDescent="0.25">
      <c r="B6242" t="b">
        <f>IF('Input and Summary Results'!D5824=0,FALSE,'Input and Summary Results'!$B5824)</f>
        <v>0</v>
      </c>
      <c r="C6242" t="b">
        <f>IF(OR(B6242=0,'Input and Summary Results'!D5824=0,'Input and Summary Results'!D5824=""),FALSE,'Input and Summary Results'!$D5824)</f>
        <v>0</v>
      </c>
      <c r="D6242" t="b">
        <f>IF(OR(B6242=0,'Input and Summary Results'!E5824=0),FALSE,'Input and Summary Results'!$E5824)</f>
        <v>0</v>
      </c>
      <c r="E6242" t="b">
        <f t="shared" si="320"/>
        <v>0</v>
      </c>
      <c r="F6242" t="b">
        <f t="shared" si="321"/>
        <v>0</v>
      </c>
      <c r="G6242" t="b">
        <f>IF('Input and Summary Results'!$J$4="yes",IF(C6242=FALSE,FALSE,IF('Data Transformation'!E6242&lt;$R$10,E6242,$R$10)),IF(C6242=FALSE,FALSE,IF(C6242&lt;$R$10,C6242,$R$10)))</f>
        <v>0</v>
      </c>
      <c r="H6242" t="b">
        <f>IF('Input and Summary Results'!$J$4="yes",'Data Transformation'!F6242,'Data Transformation'!D6242)</f>
        <v>0</v>
      </c>
      <c r="I6242" t="str">
        <f t="shared" si="322"/>
        <v/>
      </c>
    </row>
    <row r="6243" spans="2:9" x14ac:dyDescent="0.25">
      <c r="B6243" t="b">
        <f>IF('Input and Summary Results'!D5825=0,FALSE,'Input and Summary Results'!$B5825)</f>
        <v>0</v>
      </c>
      <c r="C6243" t="b">
        <f>IF(OR(B6243=0,'Input and Summary Results'!D5825=0,'Input and Summary Results'!D5825=""),FALSE,'Input and Summary Results'!$D5825)</f>
        <v>0</v>
      </c>
      <c r="D6243" t="b">
        <f>IF(OR(B6243=0,'Input and Summary Results'!E5825=0),FALSE,'Input and Summary Results'!$E5825)</f>
        <v>0</v>
      </c>
      <c r="E6243" t="b">
        <f t="shared" si="320"/>
        <v>0</v>
      </c>
      <c r="F6243" t="b">
        <f t="shared" si="321"/>
        <v>0</v>
      </c>
      <c r="G6243" t="b">
        <f>IF('Input and Summary Results'!$J$4="yes",IF(C6243=FALSE,FALSE,IF('Data Transformation'!E6243&lt;$R$10,E6243,$R$10)),IF(C6243=FALSE,FALSE,IF(C6243&lt;$R$10,C6243,$R$10)))</f>
        <v>0</v>
      </c>
      <c r="H6243" t="b">
        <f>IF('Input and Summary Results'!$J$4="yes",'Data Transformation'!F6243,'Data Transformation'!D6243)</f>
        <v>0</v>
      </c>
      <c r="I6243" t="str">
        <f t="shared" si="322"/>
        <v/>
      </c>
    </row>
    <row r="6244" spans="2:9" x14ac:dyDescent="0.25">
      <c r="B6244" t="b">
        <f>IF('Input and Summary Results'!D5826=0,FALSE,'Input and Summary Results'!$B5826)</f>
        <v>0</v>
      </c>
      <c r="C6244" t="b">
        <f>IF(OR(B6244=0,'Input and Summary Results'!D5826=0,'Input and Summary Results'!D5826=""),FALSE,'Input and Summary Results'!$D5826)</f>
        <v>0</v>
      </c>
      <c r="D6244" t="b">
        <f>IF(OR(B6244=0,'Input and Summary Results'!E5826=0),FALSE,'Input and Summary Results'!$E5826)</f>
        <v>0</v>
      </c>
      <c r="E6244" t="b">
        <f t="shared" si="320"/>
        <v>0</v>
      </c>
      <c r="F6244" t="b">
        <f t="shared" si="321"/>
        <v>0</v>
      </c>
      <c r="G6244" t="b">
        <f>IF('Input and Summary Results'!$J$4="yes",IF(C6244=FALSE,FALSE,IF('Data Transformation'!E6244&lt;$R$10,E6244,$R$10)),IF(C6244=FALSE,FALSE,IF(C6244&lt;$R$10,C6244,$R$10)))</f>
        <v>0</v>
      </c>
      <c r="H6244" t="b">
        <f>IF('Input and Summary Results'!$J$4="yes",'Data Transformation'!F6244,'Data Transformation'!D6244)</f>
        <v>0</v>
      </c>
      <c r="I6244" t="str">
        <f t="shared" si="322"/>
        <v/>
      </c>
    </row>
    <row r="6245" spans="2:9" x14ac:dyDescent="0.25">
      <c r="B6245" t="b">
        <f>IF('Input and Summary Results'!D5827=0,FALSE,'Input and Summary Results'!$B5827)</f>
        <v>0</v>
      </c>
      <c r="C6245" t="b">
        <f>IF(OR(B6245=0,'Input and Summary Results'!D5827=0,'Input and Summary Results'!D5827=""),FALSE,'Input and Summary Results'!$D5827)</f>
        <v>0</v>
      </c>
      <c r="D6245" t="b">
        <f>IF(OR(B6245=0,'Input and Summary Results'!E5827=0),FALSE,'Input and Summary Results'!$E5827)</f>
        <v>0</v>
      </c>
      <c r="E6245" t="b">
        <f t="shared" si="320"/>
        <v>0</v>
      </c>
      <c r="F6245" t="b">
        <f t="shared" si="321"/>
        <v>0</v>
      </c>
      <c r="G6245" t="b">
        <f>IF('Input and Summary Results'!$J$4="yes",IF(C6245=FALSE,FALSE,IF('Data Transformation'!E6245&lt;$R$10,E6245,$R$10)),IF(C6245=FALSE,FALSE,IF(C6245&lt;$R$10,C6245,$R$10)))</f>
        <v>0</v>
      </c>
      <c r="H6245" t="b">
        <f>IF('Input and Summary Results'!$J$4="yes",'Data Transformation'!F6245,'Data Transformation'!D6245)</f>
        <v>0</v>
      </c>
      <c r="I6245" t="str">
        <f t="shared" si="322"/>
        <v/>
      </c>
    </row>
    <row r="6246" spans="2:9" x14ac:dyDescent="0.25">
      <c r="B6246" t="b">
        <f>IF('Input and Summary Results'!D5828=0,FALSE,'Input and Summary Results'!$B5828)</f>
        <v>0</v>
      </c>
      <c r="C6246" t="b">
        <f>IF(OR(B6246=0,'Input and Summary Results'!D5828=0,'Input and Summary Results'!D5828=""),FALSE,'Input and Summary Results'!$D5828)</f>
        <v>0</v>
      </c>
      <c r="D6246" t="b">
        <f>IF(OR(B6246=0,'Input and Summary Results'!E5828=0),FALSE,'Input and Summary Results'!$E5828)</f>
        <v>0</v>
      </c>
      <c r="E6246" t="b">
        <f t="shared" si="320"/>
        <v>0</v>
      </c>
      <c r="F6246" t="b">
        <f t="shared" si="321"/>
        <v>0</v>
      </c>
      <c r="G6246" t="b">
        <f>IF('Input and Summary Results'!$J$4="yes",IF(C6246=FALSE,FALSE,IF('Data Transformation'!E6246&lt;$R$10,E6246,$R$10)),IF(C6246=FALSE,FALSE,IF(C6246&lt;$R$10,C6246,$R$10)))</f>
        <v>0</v>
      </c>
      <c r="H6246" t="b">
        <f>IF('Input and Summary Results'!$J$4="yes",'Data Transformation'!F6246,'Data Transformation'!D6246)</f>
        <v>0</v>
      </c>
      <c r="I6246" t="str">
        <f t="shared" si="322"/>
        <v/>
      </c>
    </row>
    <row r="6247" spans="2:9" x14ac:dyDescent="0.25">
      <c r="B6247" t="b">
        <f>IF('Input and Summary Results'!D5829=0,FALSE,'Input and Summary Results'!$B5829)</f>
        <v>0</v>
      </c>
      <c r="C6247" t="b">
        <f>IF(OR(B6247=0,'Input and Summary Results'!D5829=0,'Input and Summary Results'!D5829=""),FALSE,'Input and Summary Results'!$D5829)</f>
        <v>0</v>
      </c>
      <c r="D6247" t="b">
        <f>IF(OR(B6247=0,'Input and Summary Results'!E5829=0),FALSE,'Input and Summary Results'!$E5829)</f>
        <v>0</v>
      </c>
      <c r="E6247" t="b">
        <f t="shared" si="320"/>
        <v>0</v>
      </c>
      <c r="F6247" t="b">
        <f t="shared" si="321"/>
        <v>0</v>
      </c>
      <c r="G6247" t="b">
        <f>IF('Input and Summary Results'!$J$4="yes",IF(C6247=FALSE,FALSE,IF('Data Transformation'!E6247&lt;$R$10,E6247,$R$10)),IF(C6247=FALSE,FALSE,IF(C6247&lt;$R$10,C6247,$R$10)))</f>
        <v>0</v>
      </c>
      <c r="H6247" t="b">
        <f>IF('Input and Summary Results'!$J$4="yes",'Data Transformation'!F6247,'Data Transformation'!D6247)</f>
        <v>0</v>
      </c>
      <c r="I6247" t="str">
        <f t="shared" si="322"/>
        <v/>
      </c>
    </row>
    <row r="6248" spans="2:9" x14ac:dyDescent="0.25">
      <c r="B6248" t="b">
        <f>IF('Input and Summary Results'!D5830=0,FALSE,'Input and Summary Results'!$B5830)</f>
        <v>0</v>
      </c>
      <c r="C6248" t="b">
        <f>IF(OR(B6248=0,'Input and Summary Results'!D5830=0,'Input and Summary Results'!D5830=""),FALSE,'Input and Summary Results'!$D5830)</f>
        <v>0</v>
      </c>
      <c r="D6248" t="b">
        <f>IF(OR(B6248=0,'Input and Summary Results'!E5830=0),FALSE,'Input and Summary Results'!$E5830)</f>
        <v>0</v>
      </c>
      <c r="E6248" t="b">
        <f t="shared" si="320"/>
        <v>0</v>
      </c>
      <c r="F6248" t="b">
        <f t="shared" si="321"/>
        <v>0</v>
      </c>
      <c r="G6248" t="b">
        <f>IF('Input and Summary Results'!$J$4="yes",IF(C6248=FALSE,FALSE,IF('Data Transformation'!E6248&lt;$R$10,E6248,$R$10)),IF(C6248=FALSE,FALSE,IF(C6248&lt;$R$10,C6248,$R$10)))</f>
        <v>0</v>
      </c>
      <c r="H6248" t="b">
        <f>IF('Input and Summary Results'!$J$4="yes",'Data Transformation'!F6248,'Data Transformation'!D6248)</f>
        <v>0</v>
      </c>
      <c r="I6248" t="str">
        <f t="shared" si="322"/>
        <v/>
      </c>
    </row>
    <row r="6249" spans="2:9" x14ac:dyDescent="0.25">
      <c r="B6249" t="b">
        <f>IF('Input and Summary Results'!D5831=0,FALSE,'Input and Summary Results'!$B5831)</f>
        <v>0</v>
      </c>
      <c r="C6249" t="b">
        <f>IF(OR(B6249=0,'Input and Summary Results'!D5831=0,'Input and Summary Results'!D5831=""),FALSE,'Input and Summary Results'!$D5831)</f>
        <v>0</v>
      </c>
      <c r="D6249" t="b">
        <f>IF(OR(B6249=0,'Input and Summary Results'!E5831=0),FALSE,'Input and Summary Results'!$E5831)</f>
        <v>0</v>
      </c>
      <c r="E6249" t="b">
        <f t="shared" si="320"/>
        <v>0</v>
      </c>
      <c r="F6249" t="b">
        <f t="shared" si="321"/>
        <v>0</v>
      </c>
      <c r="G6249" t="b">
        <f>IF('Input and Summary Results'!$J$4="yes",IF(C6249=FALSE,FALSE,IF('Data Transformation'!E6249&lt;$R$10,E6249,$R$10)),IF(C6249=FALSE,FALSE,IF(C6249&lt;$R$10,C6249,$R$10)))</f>
        <v>0</v>
      </c>
      <c r="H6249" t="b">
        <f>IF('Input and Summary Results'!$J$4="yes",'Data Transformation'!F6249,'Data Transformation'!D6249)</f>
        <v>0</v>
      </c>
      <c r="I6249" t="str">
        <f t="shared" si="322"/>
        <v/>
      </c>
    </row>
    <row r="6250" spans="2:9" x14ac:dyDescent="0.25">
      <c r="B6250" t="b">
        <f>IF('Input and Summary Results'!D5832=0,FALSE,'Input and Summary Results'!$B5832)</f>
        <v>0</v>
      </c>
      <c r="C6250" t="b">
        <f>IF(OR(B6250=0,'Input and Summary Results'!D5832=0,'Input and Summary Results'!D5832=""),FALSE,'Input and Summary Results'!$D5832)</f>
        <v>0</v>
      </c>
      <c r="D6250" t="b">
        <f>IF(OR(B6250=0,'Input and Summary Results'!E5832=0),FALSE,'Input and Summary Results'!$E5832)</f>
        <v>0</v>
      </c>
      <c r="E6250" t="b">
        <f t="shared" ref="E6250:E6313" si="323">IF(C6250=FALSE,FALSE,LOG10(C6250))</f>
        <v>0</v>
      </c>
      <c r="F6250" t="b">
        <f t="shared" ref="F6250:F6313" si="324">IF(D6250=FALSE, FALSE,0.434*D6250/C6250)</f>
        <v>0</v>
      </c>
      <c r="G6250" t="b">
        <f>IF('Input and Summary Results'!$J$4="yes",IF(C6250=FALSE,FALSE,IF('Data Transformation'!E6250&lt;$R$10,E6250,$R$10)),IF(C6250=FALSE,FALSE,IF(C6250&lt;$R$10,C6250,$R$10)))</f>
        <v>0</v>
      </c>
      <c r="H6250" t="b">
        <f>IF('Input and Summary Results'!$J$4="yes",'Data Transformation'!F6250,'Data Transformation'!D6250)</f>
        <v>0</v>
      </c>
      <c r="I6250" t="str">
        <f t="shared" si="322"/>
        <v/>
      </c>
    </row>
    <row r="6251" spans="2:9" x14ac:dyDescent="0.25">
      <c r="B6251" t="b">
        <f>IF('Input and Summary Results'!D5833=0,FALSE,'Input and Summary Results'!$B5833)</f>
        <v>0</v>
      </c>
      <c r="C6251" t="b">
        <f>IF(OR(B6251=0,'Input and Summary Results'!D5833=0,'Input and Summary Results'!D5833=""),FALSE,'Input and Summary Results'!$D5833)</f>
        <v>0</v>
      </c>
      <c r="D6251" t="b">
        <f>IF(OR(B6251=0,'Input and Summary Results'!E5833=0),FALSE,'Input and Summary Results'!$E5833)</f>
        <v>0</v>
      </c>
      <c r="E6251" t="b">
        <f t="shared" si="323"/>
        <v>0</v>
      </c>
      <c r="F6251" t="b">
        <f t="shared" si="324"/>
        <v>0</v>
      </c>
      <c r="G6251" t="b">
        <f>IF('Input and Summary Results'!$J$4="yes",IF(C6251=FALSE,FALSE,IF('Data Transformation'!E6251&lt;$R$10,E6251,$R$10)),IF(C6251=FALSE,FALSE,IF(C6251&lt;$R$10,C6251,$R$10)))</f>
        <v>0</v>
      </c>
      <c r="H6251" t="b">
        <f>IF('Input and Summary Results'!$J$4="yes",'Data Transformation'!F6251,'Data Transformation'!D6251)</f>
        <v>0</v>
      </c>
      <c r="I6251" t="str">
        <f t="shared" si="322"/>
        <v/>
      </c>
    </row>
    <row r="6252" spans="2:9" x14ac:dyDescent="0.25">
      <c r="B6252" t="b">
        <f>IF('Input and Summary Results'!D5834=0,FALSE,'Input and Summary Results'!$B5834)</f>
        <v>0</v>
      </c>
      <c r="C6252" t="b">
        <f>IF(OR(B6252=0,'Input and Summary Results'!D5834=0,'Input and Summary Results'!D5834=""),FALSE,'Input and Summary Results'!$D5834)</f>
        <v>0</v>
      </c>
      <c r="D6252" t="b">
        <f>IF(OR(B6252=0,'Input and Summary Results'!E5834=0),FALSE,'Input and Summary Results'!$E5834)</f>
        <v>0</v>
      </c>
      <c r="E6252" t="b">
        <f t="shared" si="323"/>
        <v>0</v>
      </c>
      <c r="F6252" t="b">
        <f t="shared" si="324"/>
        <v>0</v>
      </c>
      <c r="G6252" t="b">
        <f>IF('Input and Summary Results'!$J$4="yes",IF(C6252=FALSE,FALSE,IF('Data Transformation'!E6252&lt;$R$10,E6252,$R$10)),IF(C6252=FALSE,FALSE,IF(C6252&lt;$R$10,C6252,$R$10)))</f>
        <v>0</v>
      </c>
      <c r="H6252" t="b">
        <f>IF('Input and Summary Results'!$J$4="yes",'Data Transformation'!F6252,'Data Transformation'!D6252)</f>
        <v>0</v>
      </c>
      <c r="I6252" t="str">
        <f t="shared" si="322"/>
        <v/>
      </c>
    </row>
    <row r="6253" spans="2:9" x14ac:dyDescent="0.25">
      <c r="B6253" t="b">
        <f>IF('Input and Summary Results'!D5835=0,FALSE,'Input and Summary Results'!$B5835)</f>
        <v>0</v>
      </c>
      <c r="C6253" t="b">
        <f>IF(OR(B6253=0,'Input and Summary Results'!D5835=0,'Input and Summary Results'!D5835=""),FALSE,'Input and Summary Results'!$D5835)</f>
        <v>0</v>
      </c>
      <c r="D6253" t="b">
        <f>IF(OR(B6253=0,'Input and Summary Results'!E5835=0),FALSE,'Input and Summary Results'!$E5835)</f>
        <v>0</v>
      </c>
      <c r="E6253" t="b">
        <f t="shared" si="323"/>
        <v>0</v>
      </c>
      <c r="F6253" t="b">
        <f t="shared" si="324"/>
        <v>0</v>
      </c>
      <c r="G6253" t="b">
        <f>IF('Input and Summary Results'!$J$4="yes",IF(C6253=FALSE,FALSE,IF('Data Transformation'!E6253&lt;$R$10,E6253,$R$10)),IF(C6253=FALSE,FALSE,IF(C6253&lt;$R$10,C6253,$R$10)))</f>
        <v>0</v>
      </c>
      <c r="H6253" t="b">
        <f>IF('Input and Summary Results'!$J$4="yes",'Data Transformation'!F6253,'Data Transformation'!D6253)</f>
        <v>0</v>
      </c>
      <c r="I6253" t="str">
        <f t="shared" si="322"/>
        <v/>
      </c>
    </row>
    <row r="6254" spans="2:9" x14ac:dyDescent="0.25">
      <c r="B6254" t="b">
        <f>IF('Input and Summary Results'!D5836=0,FALSE,'Input and Summary Results'!$B5836)</f>
        <v>0</v>
      </c>
      <c r="C6254" t="b">
        <f>IF(OR(B6254=0,'Input and Summary Results'!D5836=0,'Input and Summary Results'!D5836=""),FALSE,'Input and Summary Results'!$D5836)</f>
        <v>0</v>
      </c>
      <c r="D6254" t="b">
        <f>IF(OR(B6254=0,'Input and Summary Results'!E5836=0),FALSE,'Input and Summary Results'!$E5836)</f>
        <v>0</v>
      </c>
      <c r="E6254" t="b">
        <f t="shared" si="323"/>
        <v>0</v>
      </c>
      <c r="F6254" t="b">
        <f t="shared" si="324"/>
        <v>0</v>
      </c>
      <c r="G6254" t="b">
        <f>IF('Input and Summary Results'!$J$4="yes",IF(C6254=FALSE,FALSE,IF('Data Transformation'!E6254&lt;$R$10,E6254,$R$10)),IF(C6254=FALSE,FALSE,IF(C6254&lt;$R$10,C6254,$R$10)))</f>
        <v>0</v>
      </c>
      <c r="H6254" t="b">
        <f>IF('Input and Summary Results'!$J$4="yes",'Data Transformation'!F6254,'Data Transformation'!D6254)</f>
        <v>0</v>
      </c>
      <c r="I6254" t="str">
        <f t="shared" si="322"/>
        <v/>
      </c>
    </row>
    <row r="6255" spans="2:9" x14ac:dyDescent="0.25">
      <c r="B6255" t="b">
        <f>IF('Input and Summary Results'!D5837=0,FALSE,'Input and Summary Results'!$B5837)</f>
        <v>0</v>
      </c>
      <c r="C6255" t="b">
        <f>IF(OR(B6255=0,'Input and Summary Results'!D5837=0,'Input and Summary Results'!D5837=""),FALSE,'Input and Summary Results'!$D5837)</f>
        <v>0</v>
      </c>
      <c r="D6255" t="b">
        <f>IF(OR(B6255=0,'Input and Summary Results'!E5837=0),FALSE,'Input and Summary Results'!$E5837)</f>
        <v>0</v>
      </c>
      <c r="E6255" t="b">
        <f t="shared" si="323"/>
        <v>0</v>
      </c>
      <c r="F6255" t="b">
        <f t="shared" si="324"/>
        <v>0</v>
      </c>
      <c r="G6255" t="b">
        <f>IF('Input and Summary Results'!$J$4="yes",IF(C6255=FALSE,FALSE,IF('Data Transformation'!E6255&lt;$R$10,E6255,$R$10)),IF(C6255=FALSE,FALSE,IF(C6255&lt;$R$10,C6255,$R$10)))</f>
        <v>0</v>
      </c>
      <c r="H6255" t="b">
        <f>IF('Input and Summary Results'!$J$4="yes",'Data Transformation'!F6255,'Data Transformation'!D6255)</f>
        <v>0</v>
      </c>
      <c r="I6255" t="str">
        <f t="shared" si="322"/>
        <v/>
      </c>
    </row>
    <row r="6256" spans="2:9" x14ac:dyDescent="0.25">
      <c r="B6256" t="b">
        <f>IF('Input and Summary Results'!D5838=0,FALSE,'Input and Summary Results'!$B5838)</f>
        <v>0</v>
      </c>
      <c r="C6256" t="b">
        <f>IF(OR(B6256=0,'Input and Summary Results'!D5838=0,'Input and Summary Results'!D5838=""),FALSE,'Input and Summary Results'!$D5838)</f>
        <v>0</v>
      </c>
      <c r="D6256" t="b">
        <f>IF(OR(B6256=0,'Input and Summary Results'!E5838=0),FALSE,'Input and Summary Results'!$E5838)</f>
        <v>0</v>
      </c>
      <c r="E6256" t="b">
        <f t="shared" si="323"/>
        <v>0</v>
      </c>
      <c r="F6256" t="b">
        <f t="shared" si="324"/>
        <v>0</v>
      </c>
      <c r="G6256" t="b">
        <f>IF('Input and Summary Results'!$J$4="yes",IF(C6256=FALSE,FALSE,IF('Data Transformation'!E6256&lt;$R$10,E6256,$R$10)),IF(C6256=FALSE,FALSE,IF(C6256&lt;$R$10,C6256,$R$10)))</f>
        <v>0</v>
      </c>
      <c r="H6256" t="b">
        <f>IF('Input and Summary Results'!$J$4="yes",'Data Transformation'!F6256,'Data Transformation'!D6256)</f>
        <v>0</v>
      </c>
      <c r="I6256" t="str">
        <f t="shared" si="322"/>
        <v/>
      </c>
    </row>
    <row r="6257" spans="2:9" x14ac:dyDescent="0.25">
      <c r="B6257" t="b">
        <f>IF('Input and Summary Results'!D5839=0,FALSE,'Input and Summary Results'!$B5839)</f>
        <v>0</v>
      </c>
      <c r="C6257" t="b">
        <f>IF(OR(B6257=0,'Input and Summary Results'!D5839=0,'Input and Summary Results'!D5839=""),FALSE,'Input and Summary Results'!$D5839)</f>
        <v>0</v>
      </c>
      <c r="D6257" t="b">
        <f>IF(OR(B6257=0,'Input and Summary Results'!E5839=0),FALSE,'Input and Summary Results'!$E5839)</f>
        <v>0</v>
      </c>
      <c r="E6257" t="b">
        <f t="shared" si="323"/>
        <v>0</v>
      </c>
      <c r="F6257" t="b">
        <f t="shared" si="324"/>
        <v>0</v>
      </c>
      <c r="G6257" t="b">
        <f>IF('Input and Summary Results'!$J$4="yes",IF(C6257=FALSE,FALSE,IF('Data Transformation'!E6257&lt;$R$10,E6257,$R$10)),IF(C6257=FALSE,FALSE,IF(C6257&lt;$R$10,C6257,$R$10)))</f>
        <v>0</v>
      </c>
      <c r="H6257" t="b">
        <f>IF('Input and Summary Results'!$J$4="yes",'Data Transformation'!F6257,'Data Transformation'!D6257)</f>
        <v>0</v>
      </c>
      <c r="I6257" t="str">
        <f t="shared" si="322"/>
        <v/>
      </c>
    </row>
    <row r="6258" spans="2:9" x14ac:dyDescent="0.25">
      <c r="B6258" t="b">
        <f>IF('Input and Summary Results'!D5840=0,FALSE,'Input and Summary Results'!$B5840)</f>
        <v>0</v>
      </c>
      <c r="C6258" t="b">
        <f>IF(OR(B6258=0,'Input and Summary Results'!D5840=0,'Input and Summary Results'!D5840=""),FALSE,'Input and Summary Results'!$D5840)</f>
        <v>0</v>
      </c>
      <c r="D6258" t="b">
        <f>IF(OR(B6258=0,'Input and Summary Results'!E5840=0),FALSE,'Input and Summary Results'!$E5840)</f>
        <v>0</v>
      </c>
      <c r="E6258" t="b">
        <f t="shared" si="323"/>
        <v>0</v>
      </c>
      <c r="F6258" t="b">
        <f t="shared" si="324"/>
        <v>0</v>
      </c>
      <c r="G6258" t="b">
        <f>IF('Input and Summary Results'!$J$4="yes",IF(C6258=FALSE,FALSE,IF('Data Transformation'!E6258&lt;$R$10,E6258,$R$10)),IF(C6258=FALSE,FALSE,IF(C6258&lt;$R$10,C6258,$R$10)))</f>
        <v>0</v>
      </c>
      <c r="H6258" t="b">
        <f>IF('Input and Summary Results'!$J$4="yes",'Data Transformation'!F6258,'Data Transformation'!D6258)</f>
        <v>0</v>
      </c>
      <c r="I6258" t="str">
        <f t="shared" si="322"/>
        <v/>
      </c>
    </row>
    <row r="6259" spans="2:9" x14ac:dyDescent="0.25">
      <c r="B6259" t="b">
        <f>IF('Input and Summary Results'!D5841=0,FALSE,'Input and Summary Results'!$B5841)</f>
        <v>0</v>
      </c>
      <c r="C6259" t="b">
        <f>IF(OR(B6259=0,'Input and Summary Results'!D5841=0,'Input and Summary Results'!D5841=""),FALSE,'Input and Summary Results'!$D5841)</f>
        <v>0</v>
      </c>
      <c r="D6259" t="b">
        <f>IF(OR(B6259=0,'Input and Summary Results'!E5841=0),FALSE,'Input and Summary Results'!$E5841)</f>
        <v>0</v>
      </c>
      <c r="E6259" t="b">
        <f t="shared" si="323"/>
        <v>0</v>
      </c>
      <c r="F6259" t="b">
        <f t="shared" si="324"/>
        <v>0</v>
      </c>
      <c r="G6259" t="b">
        <f>IF('Input and Summary Results'!$J$4="yes",IF(C6259=FALSE,FALSE,IF('Data Transformation'!E6259&lt;$R$10,E6259,$R$10)),IF(C6259=FALSE,FALSE,IF(C6259&lt;$R$10,C6259,$R$10)))</f>
        <v>0</v>
      </c>
      <c r="H6259" t="b">
        <f>IF('Input and Summary Results'!$J$4="yes",'Data Transformation'!F6259,'Data Transformation'!D6259)</f>
        <v>0</v>
      </c>
      <c r="I6259" t="str">
        <f t="shared" si="322"/>
        <v/>
      </c>
    </row>
    <row r="6260" spans="2:9" x14ac:dyDescent="0.25">
      <c r="B6260" t="b">
        <f>IF('Input and Summary Results'!D5842=0,FALSE,'Input and Summary Results'!$B5842)</f>
        <v>0</v>
      </c>
      <c r="C6260" t="b">
        <f>IF(OR(B6260=0,'Input and Summary Results'!D5842=0,'Input and Summary Results'!D5842=""),FALSE,'Input and Summary Results'!$D5842)</f>
        <v>0</v>
      </c>
      <c r="D6260" t="b">
        <f>IF(OR(B6260=0,'Input and Summary Results'!E5842=0),FALSE,'Input and Summary Results'!$E5842)</f>
        <v>0</v>
      </c>
      <c r="E6260" t="b">
        <f t="shared" si="323"/>
        <v>0</v>
      </c>
      <c r="F6260" t="b">
        <f t="shared" si="324"/>
        <v>0</v>
      </c>
      <c r="G6260" t="b">
        <f>IF('Input and Summary Results'!$J$4="yes",IF(C6260=FALSE,FALSE,IF('Data Transformation'!E6260&lt;$R$10,E6260,$R$10)),IF(C6260=FALSE,FALSE,IF(C6260&lt;$R$10,C6260,$R$10)))</f>
        <v>0</v>
      </c>
      <c r="H6260" t="b">
        <f>IF('Input and Summary Results'!$J$4="yes",'Data Transformation'!F6260,'Data Transformation'!D6260)</f>
        <v>0</v>
      </c>
      <c r="I6260" t="str">
        <f t="shared" si="322"/>
        <v/>
      </c>
    </row>
    <row r="6261" spans="2:9" x14ac:dyDescent="0.25">
      <c r="B6261" t="b">
        <f>IF('Input and Summary Results'!D5843=0,FALSE,'Input and Summary Results'!$B5843)</f>
        <v>0</v>
      </c>
      <c r="C6261" t="b">
        <f>IF(OR(B6261=0,'Input and Summary Results'!D5843=0,'Input and Summary Results'!D5843=""),FALSE,'Input and Summary Results'!$D5843)</f>
        <v>0</v>
      </c>
      <c r="D6261" t="b">
        <f>IF(OR(B6261=0,'Input and Summary Results'!E5843=0),FALSE,'Input and Summary Results'!$E5843)</f>
        <v>0</v>
      </c>
      <c r="E6261" t="b">
        <f t="shared" si="323"/>
        <v>0</v>
      </c>
      <c r="F6261" t="b">
        <f t="shared" si="324"/>
        <v>0</v>
      </c>
      <c r="G6261" t="b">
        <f>IF('Input and Summary Results'!$J$4="yes",IF(C6261=FALSE,FALSE,IF('Data Transformation'!E6261&lt;$R$10,E6261,$R$10)),IF(C6261=FALSE,FALSE,IF(C6261&lt;$R$10,C6261,$R$10)))</f>
        <v>0</v>
      </c>
      <c r="H6261" t="b">
        <f>IF('Input and Summary Results'!$J$4="yes",'Data Transformation'!F6261,'Data Transformation'!D6261)</f>
        <v>0</v>
      </c>
      <c r="I6261" t="str">
        <f t="shared" si="322"/>
        <v/>
      </c>
    </row>
    <row r="6262" spans="2:9" x14ac:dyDescent="0.25">
      <c r="B6262" t="b">
        <f>IF('Input and Summary Results'!D5844=0,FALSE,'Input and Summary Results'!$B5844)</f>
        <v>0</v>
      </c>
      <c r="C6262" t="b">
        <f>IF(OR(B6262=0,'Input and Summary Results'!D5844=0,'Input and Summary Results'!D5844=""),FALSE,'Input and Summary Results'!$D5844)</f>
        <v>0</v>
      </c>
      <c r="D6262" t="b">
        <f>IF(OR(B6262=0,'Input and Summary Results'!E5844=0),FALSE,'Input and Summary Results'!$E5844)</f>
        <v>0</v>
      </c>
      <c r="E6262" t="b">
        <f t="shared" si="323"/>
        <v>0</v>
      </c>
      <c r="F6262" t="b">
        <f t="shared" si="324"/>
        <v>0</v>
      </c>
      <c r="G6262" t="b">
        <f>IF('Input and Summary Results'!$J$4="yes",IF(C6262=FALSE,FALSE,IF('Data Transformation'!E6262&lt;$R$10,E6262,$R$10)),IF(C6262=FALSE,FALSE,IF(C6262&lt;$R$10,C6262,$R$10)))</f>
        <v>0</v>
      </c>
      <c r="H6262" t="b">
        <f>IF('Input and Summary Results'!$J$4="yes",'Data Transformation'!F6262,'Data Transformation'!D6262)</f>
        <v>0</v>
      </c>
      <c r="I6262" t="str">
        <f t="shared" si="322"/>
        <v/>
      </c>
    </row>
    <row r="6263" spans="2:9" x14ac:dyDescent="0.25">
      <c r="B6263" t="b">
        <f>IF('Input and Summary Results'!D5845=0,FALSE,'Input and Summary Results'!$B5845)</f>
        <v>0</v>
      </c>
      <c r="C6263" t="b">
        <f>IF(OR(B6263=0,'Input and Summary Results'!D5845=0,'Input and Summary Results'!D5845=""),FALSE,'Input and Summary Results'!$D5845)</f>
        <v>0</v>
      </c>
      <c r="D6263" t="b">
        <f>IF(OR(B6263=0,'Input and Summary Results'!E5845=0),FALSE,'Input and Summary Results'!$E5845)</f>
        <v>0</v>
      </c>
      <c r="E6263" t="b">
        <f t="shared" si="323"/>
        <v>0</v>
      </c>
      <c r="F6263" t="b">
        <f t="shared" si="324"/>
        <v>0</v>
      </c>
      <c r="G6263" t="b">
        <f>IF('Input and Summary Results'!$J$4="yes",IF(C6263=FALSE,FALSE,IF('Data Transformation'!E6263&lt;$R$10,E6263,$R$10)),IF(C6263=FALSE,FALSE,IF(C6263&lt;$R$10,C6263,$R$10)))</f>
        <v>0</v>
      </c>
      <c r="H6263" t="b">
        <f>IF('Input and Summary Results'!$J$4="yes",'Data Transformation'!F6263,'Data Transformation'!D6263)</f>
        <v>0</v>
      </c>
      <c r="I6263" t="str">
        <f t="shared" si="322"/>
        <v/>
      </c>
    </row>
    <row r="6264" spans="2:9" x14ac:dyDescent="0.25">
      <c r="B6264" t="b">
        <f>IF('Input and Summary Results'!D5846=0,FALSE,'Input and Summary Results'!$B5846)</f>
        <v>0</v>
      </c>
      <c r="C6264" t="b">
        <f>IF(OR(B6264=0,'Input and Summary Results'!D5846=0,'Input and Summary Results'!D5846=""),FALSE,'Input and Summary Results'!$D5846)</f>
        <v>0</v>
      </c>
      <c r="D6264" t="b">
        <f>IF(OR(B6264=0,'Input and Summary Results'!E5846=0),FALSE,'Input and Summary Results'!$E5846)</f>
        <v>0</v>
      </c>
      <c r="E6264" t="b">
        <f t="shared" si="323"/>
        <v>0</v>
      </c>
      <c r="F6264" t="b">
        <f t="shared" si="324"/>
        <v>0</v>
      </c>
      <c r="G6264" t="b">
        <f>IF('Input and Summary Results'!$J$4="yes",IF(C6264=FALSE,FALSE,IF('Data Transformation'!E6264&lt;$R$10,E6264,$R$10)),IF(C6264=FALSE,FALSE,IF(C6264&lt;$R$10,C6264,$R$10)))</f>
        <v>0</v>
      </c>
      <c r="H6264" t="b">
        <f>IF('Input and Summary Results'!$J$4="yes",'Data Transformation'!F6264,'Data Transformation'!D6264)</f>
        <v>0</v>
      </c>
      <c r="I6264" t="str">
        <f t="shared" si="322"/>
        <v/>
      </c>
    </row>
    <row r="6265" spans="2:9" x14ac:dyDescent="0.25">
      <c r="B6265" t="b">
        <f>IF('Input and Summary Results'!D5847=0,FALSE,'Input and Summary Results'!$B5847)</f>
        <v>0</v>
      </c>
      <c r="C6265" t="b">
        <f>IF(OR(B6265=0,'Input and Summary Results'!D5847=0,'Input and Summary Results'!D5847=""),FALSE,'Input and Summary Results'!$D5847)</f>
        <v>0</v>
      </c>
      <c r="D6265" t="b">
        <f>IF(OR(B6265=0,'Input and Summary Results'!E5847=0),FALSE,'Input and Summary Results'!$E5847)</f>
        <v>0</v>
      </c>
      <c r="E6265" t="b">
        <f t="shared" si="323"/>
        <v>0</v>
      </c>
      <c r="F6265" t="b">
        <f t="shared" si="324"/>
        <v>0</v>
      </c>
      <c r="G6265" t="b">
        <f>IF('Input and Summary Results'!$J$4="yes",IF(C6265=FALSE,FALSE,IF('Data Transformation'!E6265&lt;$R$10,E6265,$R$10)),IF(C6265=FALSE,FALSE,IF(C6265&lt;$R$10,C6265,$R$10)))</f>
        <v>0</v>
      </c>
      <c r="H6265" t="b">
        <f>IF('Input and Summary Results'!$J$4="yes",'Data Transformation'!F6265,'Data Transformation'!D6265)</f>
        <v>0</v>
      </c>
      <c r="I6265" t="str">
        <f t="shared" si="322"/>
        <v/>
      </c>
    </row>
    <row r="6266" spans="2:9" x14ac:dyDescent="0.25">
      <c r="B6266" t="b">
        <f>IF('Input and Summary Results'!D5848=0,FALSE,'Input and Summary Results'!$B5848)</f>
        <v>0</v>
      </c>
      <c r="C6266" t="b">
        <f>IF(OR(B6266=0,'Input and Summary Results'!D5848=0,'Input and Summary Results'!D5848=""),FALSE,'Input and Summary Results'!$D5848)</f>
        <v>0</v>
      </c>
      <c r="D6266" t="b">
        <f>IF(OR(B6266=0,'Input and Summary Results'!E5848=0),FALSE,'Input and Summary Results'!$E5848)</f>
        <v>0</v>
      </c>
      <c r="E6266" t="b">
        <f t="shared" si="323"/>
        <v>0</v>
      </c>
      <c r="F6266" t="b">
        <f t="shared" si="324"/>
        <v>0</v>
      </c>
      <c r="G6266" t="b">
        <f>IF('Input and Summary Results'!$J$4="yes",IF(C6266=FALSE,FALSE,IF('Data Transformation'!E6266&lt;$R$10,E6266,$R$10)),IF(C6266=FALSE,FALSE,IF(C6266&lt;$R$10,C6266,$R$10)))</f>
        <v>0</v>
      </c>
      <c r="H6266" t="b">
        <f>IF('Input and Summary Results'!$J$4="yes",'Data Transformation'!F6266,'Data Transformation'!D6266)</f>
        <v>0</v>
      </c>
      <c r="I6266" t="str">
        <f t="shared" si="322"/>
        <v/>
      </c>
    </row>
    <row r="6267" spans="2:9" x14ac:dyDescent="0.25">
      <c r="B6267" t="b">
        <f>IF('Input and Summary Results'!D5849=0,FALSE,'Input and Summary Results'!$B5849)</f>
        <v>0</v>
      </c>
      <c r="C6267" t="b">
        <f>IF(OR(B6267=0,'Input and Summary Results'!D5849=0,'Input and Summary Results'!D5849=""),FALSE,'Input and Summary Results'!$D5849)</f>
        <v>0</v>
      </c>
      <c r="D6267" t="b">
        <f>IF(OR(B6267=0,'Input and Summary Results'!E5849=0),FALSE,'Input and Summary Results'!$E5849)</f>
        <v>0</v>
      </c>
      <c r="E6267" t="b">
        <f t="shared" si="323"/>
        <v>0</v>
      </c>
      <c r="F6267" t="b">
        <f t="shared" si="324"/>
        <v>0</v>
      </c>
      <c r="G6267" t="b">
        <f>IF('Input and Summary Results'!$J$4="yes",IF(C6267=FALSE,FALSE,IF('Data Transformation'!E6267&lt;$R$10,E6267,$R$10)),IF(C6267=FALSE,FALSE,IF(C6267&lt;$R$10,C6267,$R$10)))</f>
        <v>0</v>
      </c>
      <c r="H6267" t="b">
        <f>IF('Input and Summary Results'!$J$4="yes",'Data Transformation'!F6267,'Data Transformation'!D6267)</f>
        <v>0</v>
      </c>
      <c r="I6267" t="str">
        <f t="shared" si="322"/>
        <v/>
      </c>
    </row>
    <row r="6268" spans="2:9" x14ac:dyDescent="0.25">
      <c r="B6268" t="b">
        <f>IF('Input and Summary Results'!D5850=0,FALSE,'Input and Summary Results'!$B5850)</f>
        <v>0</v>
      </c>
      <c r="C6268" t="b">
        <f>IF(OR(B6268=0,'Input and Summary Results'!D5850=0,'Input and Summary Results'!D5850=""),FALSE,'Input and Summary Results'!$D5850)</f>
        <v>0</v>
      </c>
      <c r="D6268" t="b">
        <f>IF(OR(B6268=0,'Input and Summary Results'!E5850=0),FALSE,'Input and Summary Results'!$E5850)</f>
        <v>0</v>
      </c>
      <c r="E6268" t="b">
        <f t="shared" si="323"/>
        <v>0</v>
      </c>
      <c r="F6268" t="b">
        <f t="shared" si="324"/>
        <v>0</v>
      </c>
      <c r="G6268" t="b">
        <f>IF('Input and Summary Results'!$J$4="yes",IF(C6268=FALSE,FALSE,IF('Data Transformation'!E6268&lt;$R$10,E6268,$R$10)),IF(C6268=FALSE,FALSE,IF(C6268&lt;$R$10,C6268,$R$10)))</f>
        <v>0</v>
      </c>
      <c r="H6268" t="b">
        <f>IF('Input and Summary Results'!$J$4="yes",'Data Transformation'!F6268,'Data Transformation'!D6268)</f>
        <v>0</v>
      </c>
      <c r="I6268" t="str">
        <f t="shared" si="322"/>
        <v/>
      </c>
    </row>
    <row r="6269" spans="2:9" x14ac:dyDescent="0.25">
      <c r="B6269" t="b">
        <f>IF('Input and Summary Results'!D5851=0,FALSE,'Input and Summary Results'!$B5851)</f>
        <v>0</v>
      </c>
      <c r="C6269" t="b">
        <f>IF(OR(B6269=0,'Input and Summary Results'!D5851=0,'Input and Summary Results'!D5851=""),FALSE,'Input and Summary Results'!$D5851)</f>
        <v>0</v>
      </c>
      <c r="D6269" t="b">
        <f>IF(OR(B6269=0,'Input and Summary Results'!E5851=0),FALSE,'Input and Summary Results'!$E5851)</f>
        <v>0</v>
      </c>
      <c r="E6269" t="b">
        <f t="shared" si="323"/>
        <v>0</v>
      </c>
      <c r="F6269" t="b">
        <f t="shared" si="324"/>
        <v>0</v>
      </c>
      <c r="G6269" t="b">
        <f>IF('Input and Summary Results'!$J$4="yes",IF(C6269=FALSE,FALSE,IF('Data Transformation'!E6269&lt;$R$10,E6269,$R$10)),IF(C6269=FALSE,FALSE,IF(C6269&lt;$R$10,C6269,$R$10)))</f>
        <v>0</v>
      </c>
      <c r="H6269" t="b">
        <f>IF('Input and Summary Results'!$J$4="yes",'Data Transformation'!F6269,'Data Transformation'!D6269)</f>
        <v>0</v>
      </c>
      <c r="I6269" t="str">
        <f t="shared" si="322"/>
        <v/>
      </c>
    </row>
    <row r="6270" spans="2:9" x14ac:dyDescent="0.25">
      <c r="B6270" t="b">
        <f>IF('Input and Summary Results'!D5852=0,FALSE,'Input and Summary Results'!$B5852)</f>
        <v>0</v>
      </c>
      <c r="C6270" t="b">
        <f>IF(OR(B6270=0,'Input and Summary Results'!D5852=0,'Input and Summary Results'!D5852=""),FALSE,'Input and Summary Results'!$D5852)</f>
        <v>0</v>
      </c>
      <c r="D6270" t="b">
        <f>IF(OR(B6270=0,'Input and Summary Results'!E5852=0),FALSE,'Input and Summary Results'!$E5852)</f>
        <v>0</v>
      </c>
      <c r="E6270" t="b">
        <f t="shared" si="323"/>
        <v>0</v>
      </c>
      <c r="F6270" t="b">
        <f t="shared" si="324"/>
        <v>0</v>
      </c>
      <c r="G6270" t="b">
        <f>IF('Input and Summary Results'!$J$4="yes",IF(C6270=FALSE,FALSE,IF('Data Transformation'!E6270&lt;$R$10,E6270,$R$10)),IF(C6270=FALSE,FALSE,IF(C6270&lt;$R$10,C6270,$R$10)))</f>
        <v>0</v>
      </c>
      <c r="H6270" t="b">
        <f>IF('Input and Summary Results'!$J$4="yes",'Data Transformation'!F6270,'Data Transformation'!D6270)</f>
        <v>0</v>
      </c>
      <c r="I6270" t="str">
        <f t="shared" si="322"/>
        <v/>
      </c>
    </row>
    <row r="6271" spans="2:9" x14ac:dyDescent="0.25">
      <c r="B6271" t="b">
        <f>IF('Input and Summary Results'!D5853=0,FALSE,'Input and Summary Results'!$B5853)</f>
        <v>0</v>
      </c>
      <c r="C6271" t="b">
        <f>IF(OR(B6271=0,'Input and Summary Results'!D5853=0,'Input and Summary Results'!D5853=""),FALSE,'Input and Summary Results'!$D5853)</f>
        <v>0</v>
      </c>
      <c r="D6271" t="b">
        <f>IF(OR(B6271=0,'Input and Summary Results'!E5853=0),FALSE,'Input and Summary Results'!$E5853)</f>
        <v>0</v>
      </c>
      <c r="E6271" t="b">
        <f t="shared" si="323"/>
        <v>0</v>
      </c>
      <c r="F6271" t="b">
        <f t="shared" si="324"/>
        <v>0</v>
      </c>
      <c r="G6271" t="b">
        <f>IF('Input and Summary Results'!$J$4="yes",IF(C6271=FALSE,FALSE,IF('Data Transformation'!E6271&lt;$R$10,E6271,$R$10)),IF(C6271=FALSE,FALSE,IF(C6271&lt;$R$10,C6271,$R$10)))</f>
        <v>0</v>
      </c>
      <c r="H6271" t="b">
        <f>IF('Input and Summary Results'!$J$4="yes",'Data Transformation'!F6271,'Data Transformation'!D6271)</f>
        <v>0</v>
      </c>
      <c r="I6271" t="str">
        <f t="shared" si="322"/>
        <v/>
      </c>
    </row>
    <row r="6272" spans="2:9" x14ac:dyDescent="0.25">
      <c r="B6272" t="b">
        <f>IF('Input and Summary Results'!D5854=0,FALSE,'Input and Summary Results'!$B5854)</f>
        <v>0</v>
      </c>
      <c r="C6272" t="b">
        <f>IF(OR(B6272=0,'Input and Summary Results'!D5854=0,'Input and Summary Results'!D5854=""),FALSE,'Input and Summary Results'!$D5854)</f>
        <v>0</v>
      </c>
      <c r="D6272" t="b">
        <f>IF(OR(B6272=0,'Input and Summary Results'!E5854=0),FALSE,'Input and Summary Results'!$E5854)</f>
        <v>0</v>
      </c>
      <c r="E6272" t="b">
        <f t="shared" si="323"/>
        <v>0</v>
      </c>
      <c r="F6272" t="b">
        <f t="shared" si="324"/>
        <v>0</v>
      </c>
      <c r="G6272" t="b">
        <f>IF('Input and Summary Results'!$J$4="yes",IF(C6272=FALSE,FALSE,IF('Data Transformation'!E6272&lt;$R$10,E6272,$R$10)),IF(C6272=FALSE,FALSE,IF(C6272&lt;$R$10,C6272,$R$10)))</f>
        <v>0</v>
      </c>
      <c r="H6272" t="b">
        <f>IF('Input and Summary Results'!$J$4="yes",'Data Transformation'!F6272,'Data Transformation'!D6272)</f>
        <v>0</v>
      </c>
      <c r="I6272" t="str">
        <f t="shared" si="322"/>
        <v/>
      </c>
    </row>
    <row r="6273" spans="2:9" x14ac:dyDescent="0.25">
      <c r="B6273" t="b">
        <f>IF('Input and Summary Results'!D5855=0,FALSE,'Input and Summary Results'!$B5855)</f>
        <v>0</v>
      </c>
      <c r="C6273" t="b">
        <f>IF(OR(B6273=0,'Input and Summary Results'!D5855=0,'Input and Summary Results'!D5855=""),FALSE,'Input and Summary Results'!$D5855)</f>
        <v>0</v>
      </c>
      <c r="D6273" t="b">
        <f>IF(OR(B6273=0,'Input and Summary Results'!E5855=0),FALSE,'Input and Summary Results'!$E5855)</f>
        <v>0</v>
      </c>
      <c r="E6273" t="b">
        <f t="shared" si="323"/>
        <v>0</v>
      </c>
      <c r="F6273" t="b">
        <f t="shared" si="324"/>
        <v>0</v>
      </c>
      <c r="G6273" t="b">
        <f>IF('Input and Summary Results'!$J$4="yes",IF(C6273=FALSE,FALSE,IF('Data Transformation'!E6273&lt;$R$10,E6273,$R$10)),IF(C6273=FALSE,FALSE,IF(C6273&lt;$R$10,C6273,$R$10)))</f>
        <v>0</v>
      </c>
      <c r="H6273" t="b">
        <f>IF('Input and Summary Results'!$J$4="yes",'Data Transformation'!F6273,'Data Transformation'!D6273)</f>
        <v>0</v>
      </c>
      <c r="I6273" t="str">
        <f t="shared" si="322"/>
        <v/>
      </c>
    </row>
    <row r="6274" spans="2:9" x14ac:dyDescent="0.25">
      <c r="B6274" t="b">
        <f>IF('Input and Summary Results'!D5856=0,FALSE,'Input and Summary Results'!$B5856)</f>
        <v>0</v>
      </c>
      <c r="C6274" t="b">
        <f>IF(OR(B6274=0,'Input and Summary Results'!D5856=0,'Input and Summary Results'!D5856=""),FALSE,'Input and Summary Results'!$D5856)</f>
        <v>0</v>
      </c>
      <c r="D6274" t="b">
        <f>IF(OR(B6274=0,'Input and Summary Results'!E5856=0),FALSE,'Input and Summary Results'!$E5856)</f>
        <v>0</v>
      </c>
      <c r="E6274" t="b">
        <f t="shared" si="323"/>
        <v>0</v>
      </c>
      <c r="F6274" t="b">
        <f t="shared" si="324"/>
        <v>0</v>
      </c>
      <c r="G6274" t="b">
        <f>IF('Input and Summary Results'!$J$4="yes",IF(C6274=FALSE,FALSE,IF('Data Transformation'!E6274&lt;$R$10,E6274,$R$10)),IF(C6274=FALSE,FALSE,IF(C6274&lt;$R$10,C6274,$R$10)))</f>
        <v>0</v>
      </c>
      <c r="H6274" t="b">
        <f>IF('Input and Summary Results'!$J$4="yes",'Data Transformation'!F6274,'Data Transformation'!D6274)</f>
        <v>0</v>
      </c>
      <c r="I6274" t="str">
        <f t="shared" si="322"/>
        <v/>
      </c>
    </row>
    <row r="6275" spans="2:9" x14ac:dyDescent="0.25">
      <c r="B6275" t="b">
        <f>IF('Input and Summary Results'!D5857=0,FALSE,'Input and Summary Results'!$B5857)</f>
        <v>0</v>
      </c>
      <c r="C6275" t="b">
        <f>IF(OR(B6275=0,'Input and Summary Results'!D5857=0,'Input and Summary Results'!D5857=""),FALSE,'Input and Summary Results'!$D5857)</f>
        <v>0</v>
      </c>
      <c r="D6275" t="b">
        <f>IF(OR(B6275=0,'Input and Summary Results'!E5857=0),FALSE,'Input and Summary Results'!$E5857)</f>
        <v>0</v>
      </c>
      <c r="E6275" t="b">
        <f t="shared" si="323"/>
        <v>0</v>
      </c>
      <c r="F6275" t="b">
        <f t="shared" si="324"/>
        <v>0</v>
      </c>
      <c r="G6275" t="b">
        <f>IF('Input and Summary Results'!$J$4="yes",IF(C6275=FALSE,FALSE,IF('Data Transformation'!E6275&lt;$R$10,E6275,$R$10)),IF(C6275=FALSE,FALSE,IF(C6275&lt;$R$10,C6275,$R$10)))</f>
        <v>0</v>
      </c>
      <c r="H6275" t="b">
        <f>IF('Input and Summary Results'!$J$4="yes",'Data Transformation'!F6275,'Data Transformation'!D6275)</f>
        <v>0</v>
      </c>
      <c r="I6275" t="str">
        <f t="shared" si="322"/>
        <v/>
      </c>
    </row>
    <row r="6276" spans="2:9" x14ac:dyDescent="0.25">
      <c r="B6276" t="b">
        <f>IF('Input and Summary Results'!D5858=0,FALSE,'Input and Summary Results'!$B5858)</f>
        <v>0</v>
      </c>
      <c r="C6276" t="b">
        <f>IF(OR(B6276=0,'Input and Summary Results'!D5858=0,'Input and Summary Results'!D5858=""),FALSE,'Input and Summary Results'!$D5858)</f>
        <v>0</v>
      </c>
      <c r="D6276" t="b">
        <f>IF(OR(B6276=0,'Input and Summary Results'!E5858=0),FALSE,'Input and Summary Results'!$E5858)</f>
        <v>0</v>
      </c>
      <c r="E6276" t="b">
        <f t="shared" si="323"/>
        <v>0</v>
      </c>
      <c r="F6276" t="b">
        <f t="shared" si="324"/>
        <v>0</v>
      </c>
      <c r="G6276" t="b">
        <f>IF('Input and Summary Results'!$J$4="yes",IF(C6276=FALSE,FALSE,IF('Data Transformation'!E6276&lt;$R$10,E6276,$R$10)),IF(C6276=FALSE,FALSE,IF(C6276&lt;$R$10,C6276,$R$10)))</f>
        <v>0</v>
      </c>
      <c r="H6276" t="b">
        <f>IF('Input and Summary Results'!$J$4="yes",'Data Transformation'!F6276,'Data Transformation'!D6276)</f>
        <v>0</v>
      </c>
      <c r="I6276" t="str">
        <f t="shared" si="322"/>
        <v/>
      </c>
    </row>
    <row r="6277" spans="2:9" x14ac:dyDescent="0.25">
      <c r="B6277" t="b">
        <f>IF('Input and Summary Results'!D5859=0,FALSE,'Input and Summary Results'!$B5859)</f>
        <v>0</v>
      </c>
      <c r="C6277" t="b">
        <f>IF(OR(B6277=0,'Input and Summary Results'!D5859=0,'Input and Summary Results'!D5859=""),FALSE,'Input and Summary Results'!$D5859)</f>
        <v>0</v>
      </c>
      <c r="D6277" t="b">
        <f>IF(OR(B6277=0,'Input and Summary Results'!E5859=0),FALSE,'Input and Summary Results'!$E5859)</f>
        <v>0</v>
      </c>
      <c r="E6277" t="b">
        <f t="shared" si="323"/>
        <v>0</v>
      </c>
      <c r="F6277" t="b">
        <f t="shared" si="324"/>
        <v>0</v>
      </c>
      <c r="G6277" t="b">
        <f>IF('Input and Summary Results'!$J$4="yes",IF(C6277=FALSE,FALSE,IF('Data Transformation'!E6277&lt;$R$10,E6277,$R$10)),IF(C6277=FALSE,FALSE,IF(C6277&lt;$R$10,C6277,$R$10)))</f>
        <v>0</v>
      </c>
      <c r="H6277" t="b">
        <f>IF('Input and Summary Results'!$J$4="yes",'Data Transformation'!F6277,'Data Transformation'!D6277)</f>
        <v>0</v>
      </c>
      <c r="I6277" t="str">
        <f t="shared" ref="I6277:I6340" si="325">IF(G6277=FALSE,"",B6277)</f>
        <v/>
      </c>
    </row>
    <row r="6278" spans="2:9" x14ac:dyDescent="0.25">
      <c r="B6278" t="b">
        <f>IF('Input and Summary Results'!D5860=0,FALSE,'Input and Summary Results'!$B5860)</f>
        <v>0</v>
      </c>
      <c r="C6278" t="b">
        <f>IF(OR(B6278=0,'Input and Summary Results'!D5860=0,'Input and Summary Results'!D5860=""),FALSE,'Input and Summary Results'!$D5860)</f>
        <v>0</v>
      </c>
      <c r="D6278" t="b">
        <f>IF(OR(B6278=0,'Input and Summary Results'!E5860=0),FALSE,'Input and Summary Results'!$E5860)</f>
        <v>0</v>
      </c>
      <c r="E6278" t="b">
        <f t="shared" si="323"/>
        <v>0</v>
      </c>
      <c r="F6278" t="b">
        <f t="shared" si="324"/>
        <v>0</v>
      </c>
      <c r="G6278" t="b">
        <f>IF('Input and Summary Results'!$J$4="yes",IF(C6278=FALSE,FALSE,IF('Data Transformation'!E6278&lt;$R$10,E6278,$R$10)),IF(C6278=FALSE,FALSE,IF(C6278&lt;$R$10,C6278,$R$10)))</f>
        <v>0</v>
      </c>
      <c r="H6278" t="b">
        <f>IF('Input and Summary Results'!$J$4="yes",'Data Transformation'!F6278,'Data Transformation'!D6278)</f>
        <v>0</v>
      </c>
      <c r="I6278" t="str">
        <f t="shared" si="325"/>
        <v/>
      </c>
    </row>
    <row r="6279" spans="2:9" x14ac:dyDescent="0.25">
      <c r="B6279" t="b">
        <f>IF('Input and Summary Results'!D5861=0,FALSE,'Input and Summary Results'!$B5861)</f>
        <v>0</v>
      </c>
      <c r="C6279" t="b">
        <f>IF(OR(B6279=0,'Input and Summary Results'!D5861=0,'Input and Summary Results'!D5861=""),FALSE,'Input and Summary Results'!$D5861)</f>
        <v>0</v>
      </c>
      <c r="D6279" t="b">
        <f>IF(OR(B6279=0,'Input and Summary Results'!E5861=0),FALSE,'Input and Summary Results'!$E5861)</f>
        <v>0</v>
      </c>
      <c r="E6279" t="b">
        <f t="shared" si="323"/>
        <v>0</v>
      </c>
      <c r="F6279" t="b">
        <f t="shared" si="324"/>
        <v>0</v>
      </c>
      <c r="G6279" t="b">
        <f>IF('Input and Summary Results'!$J$4="yes",IF(C6279=FALSE,FALSE,IF('Data Transformation'!E6279&lt;$R$10,E6279,$R$10)),IF(C6279=FALSE,FALSE,IF(C6279&lt;$R$10,C6279,$R$10)))</f>
        <v>0</v>
      </c>
      <c r="H6279" t="b">
        <f>IF('Input and Summary Results'!$J$4="yes",'Data Transformation'!F6279,'Data Transformation'!D6279)</f>
        <v>0</v>
      </c>
      <c r="I6279" t="str">
        <f t="shared" si="325"/>
        <v/>
      </c>
    </row>
    <row r="6280" spans="2:9" x14ac:dyDescent="0.25">
      <c r="B6280" t="b">
        <f>IF('Input and Summary Results'!D5862=0,FALSE,'Input and Summary Results'!$B5862)</f>
        <v>0</v>
      </c>
      <c r="C6280" t="b">
        <f>IF(OR(B6280=0,'Input and Summary Results'!D5862=0,'Input and Summary Results'!D5862=""),FALSE,'Input and Summary Results'!$D5862)</f>
        <v>0</v>
      </c>
      <c r="D6280" t="b">
        <f>IF(OR(B6280=0,'Input and Summary Results'!E5862=0),FALSE,'Input and Summary Results'!$E5862)</f>
        <v>0</v>
      </c>
      <c r="E6280" t="b">
        <f t="shared" si="323"/>
        <v>0</v>
      </c>
      <c r="F6280" t="b">
        <f t="shared" si="324"/>
        <v>0</v>
      </c>
      <c r="G6280" t="b">
        <f>IF('Input and Summary Results'!$J$4="yes",IF(C6280=FALSE,FALSE,IF('Data Transformation'!E6280&lt;$R$10,E6280,$R$10)),IF(C6280=FALSE,FALSE,IF(C6280&lt;$R$10,C6280,$R$10)))</f>
        <v>0</v>
      </c>
      <c r="H6280" t="b">
        <f>IF('Input and Summary Results'!$J$4="yes",'Data Transformation'!F6280,'Data Transformation'!D6280)</f>
        <v>0</v>
      </c>
      <c r="I6280" t="str">
        <f t="shared" si="325"/>
        <v/>
      </c>
    </row>
    <row r="6281" spans="2:9" x14ac:dyDescent="0.25">
      <c r="B6281" t="b">
        <f>IF('Input and Summary Results'!D5863=0,FALSE,'Input and Summary Results'!$B5863)</f>
        <v>0</v>
      </c>
      <c r="C6281" t="b">
        <f>IF(OR(B6281=0,'Input and Summary Results'!D5863=0,'Input and Summary Results'!D5863=""),FALSE,'Input and Summary Results'!$D5863)</f>
        <v>0</v>
      </c>
      <c r="D6281" t="b">
        <f>IF(OR(B6281=0,'Input and Summary Results'!E5863=0),FALSE,'Input and Summary Results'!$E5863)</f>
        <v>0</v>
      </c>
      <c r="E6281" t="b">
        <f t="shared" si="323"/>
        <v>0</v>
      </c>
      <c r="F6281" t="b">
        <f t="shared" si="324"/>
        <v>0</v>
      </c>
      <c r="G6281" t="b">
        <f>IF('Input and Summary Results'!$J$4="yes",IF(C6281=FALSE,FALSE,IF('Data Transformation'!E6281&lt;$R$10,E6281,$R$10)),IF(C6281=FALSE,FALSE,IF(C6281&lt;$R$10,C6281,$R$10)))</f>
        <v>0</v>
      </c>
      <c r="H6281" t="b">
        <f>IF('Input and Summary Results'!$J$4="yes",'Data Transformation'!F6281,'Data Transformation'!D6281)</f>
        <v>0</v>
      </c>
      <c r="I6281" t="str">
        <f t="shared" si="325"/>
        <v/>
      </c>
    </row>
    <row r="6282" spans="2:9" x14ac:dyDescent="0.25">
      <c r="B6282" t="b">
        <f>IF('Input and Summary Results'!D5864=0,FALSE,'Input and Summary Results'!$B5864)</f>
        <v>0</v>
      </c>
      <c r="C6282" t="b">
        <f>IF(OR(B6282=0,'Input and Summary Results'!D5864=0,'Input and Summary Results'!D5864=""),FALSE,'Input and Summary Results'!$D5864)</f>
        <v>0</v>
      </c>
      <c r="D6282" t="b">
        <f>IF(OR(B6282=0,'Input and Summary Results'!E5864=0),FALSE,'Input and Summary Results'!$E5864)</f>
        <v>0</v>
      </c>
      <c r="E6282" t="b">
        <f t="shared" si="323"/>
        <v>0</v>
      </c>
      <c r="F6282" t="b">
        <f t="shared" si="324"/>
        <v>0</v>
      </c>
      <c r="G6282" t="b">
        <f>IF('Input and Summary Results'!$J$4="yes",IF(C6282=FALSE,FALSE,IF('Data Transformation'!E6282&lt;$R$10,E6282,$R$10)),IF(C6282=FALSE,FALSE,IF(C6282&lt;$R$10,C6282,$R$10)))</f>
        <v>0</v>
      </c>
      <c r="H6282" t="b">
        <f>IF('Input and Summary Results'!$J$4="yes",'Data Transformation'!F6282,'Data Transformation'!D6282)</f>
        <v>0</v>
      </c>
      <c r="I6282" t="str">
        <f t="shared" si="325"/>
        <v/>
      </c>
    </row>
    <row r="6283" spans="2:9" x14ac:dyDescent="0.25">
      <c r="B6283" t="b">
        <f>IF('Input and Summary Results'!D5865=0,FALSE,'Input and Summary Results'!$B5865)</f>
        <v>0</v>
      </c>
      <c r="C6283" t="b">
        <f>IF(OR(B6283=0,'Input and Summary Results'!D5865=0,'Input and Summary Results'!D5865=""),FALSE,'Input and Summary Results'!$D5865)</f>
        <v>0</v>
      </c>
      <c r="D6283" t="b">
        <f>IF(OR(B6283=0,'Input and Summary Results'!E5865=0),FALSE,'Input and Summary Results'!$E5865)</f>
        <v>0</v>
      </c>
      <c r="E6283" t="b">
        <f t="shared" si="323"/>
        <v>0</v>
      </c>
      <c r="F6283" t="b">
        <f t="shared" si="324"/>
        <v>0</v>
      </c>
      <c r="G6283" t="b">
        <f>IF('Input and Summary Results'!$J$4="yes",IF(C6283=FALSE,FALSE,IF('Data Transformation'!E6283&lt;$R$10,E6283,$R$10)),IF(C6283=FALSE,FALSE,IF(C6283&lt;$R$10,C6283,$R$10)))</f>
        <v>0</v>
      </c>
      <c r="H6283" t="b">
        <f>IF('Input and Summary Results'!$J$4="yes",'Data Transformation'!F6283,'Data Transformation'!D6283)</f>
        <v>0</v>
      </c>
      <c r="I6283" t="str">
        <f t="shared" si="325"/>
        <v/>
      </c>
    </row>
    <row r="6284" spans="2:9" x14ac:dyDescent="0.25">
      <c r="B6284" t="b">
        <f>IF('Input and Summary Results'!D5866=0,FALSE,'Input and Summary Results'!$B5866)</f>
        <v>0</v>
      </c>
      <c r="C6284" t="b">
        <f>IF(OR(B6284=0,'Input and Summary Results'!D5866=0,'Input and Summary Results'!D5866=""),FALSE,'Input and Summary Results'!$D5866)</f>
        <v>0</v>
      </c>
      <c r="D6284" t="b">
        <f>IF(OR(B6284=0,'Input and Summary Results'!E5866=0),FALSE,'Input and Summary Results'!$E5866)</f>
        <v>0</v>
      </c>
      <c r="E6284" t="b">
        <f t="shared" si="323"/>
        <v>0</v>
      </c>
      <c r="F6284" t="b">
        <f t="shared" si="324"/>
        <v>0</v>
      </c>
      <c r="G6284" t="b">
        <f>IF('Input and Summary Results'!$J$4="yes",IF(C6284=FALSE,FALSE,IF('Data Transformation'!E6284&lt;$R$10,E6284,$R$10)),IF(C6284=FALSE,FALSE,IF(C6284&lt;$R$10,C6284,$R$10)))</f>
        <v>0</v>
      </c>
      <c r="H6284" t="b">
        <f>IF('Input and Summary Results'!$J$4="yes",'Data Transformation'!F6284,'Data Transformation'!D6284)</f>
        <v>0</v>
      </c>
      <c r="I6284" t="str">
        <f t="shared" si="325"/>
        <v/>
      </c>
    </row>
    <row r="6285" spans="2:9" x14ac:dyDescent="0.25">
      <c r="B6285" t="b">
        <f>IF('Input and Summary Results'!D5867=0,FALSE,'Input and Summary Results'!$B5867)</f>
        <v>0</v>
      </c>
      <c r="C6285" t="b">
        <f>IF(OR(B6285=0,'Input and Summary Results'!D5867=0,'Input and Summary Results'!D5867=""),FALSE,'Input and Summary Results'!$D5867)</f>
        <v>0</v>
      </c>
      <c r="D6285" t="b">
        <f>IF(OR(B6285=0,'Input and Summary Results'!E5867=0),FALSE,'Input and Summary Results'!$E5867)</f>
        <v>0</v>
      </c>
      <c r="E6285" t="b">
        <f t="shared" si="323"/>
        <v>0</v>
      </c>
      <c r="F6285" t="b">
        <f t="shared" si="324"/>
        <v>0</v>
      </c>
      <c r="G6285" t="b">
        <f>IF('Input and Summary Results'!$J$4="yes",IF(C6285=FALSE,FALSE,IF('Data Transformation'!E6285&lt;$R$10,E6285,$R$10)),IF(C6285=FALSE,FALSE,IF(C6285&lt;$R$10,C6285,$R$10)))</f>
        <v>0</v>
      </c>
      <c r="H6285" t="b">
        <f>IF('Input and Summary Results'!$J$4="yes",'Data Transformation'!F6285,'Data Transformation'!D6285)</f>
        <v>0</v>
      </c>
      <c r="I6285" t="str">
        <f t="shared" si="325"/>
        <v/>
      </c>
    </row>
    <row r="6286" spans="2:9" x14ac:dyDescent="0.25">
      <c r="B6286" t="b">
        <f>IF('Input and Summary Results'!D5868=0,FALSE,'Input and Summary Results'!$B5868)</f>
        <v>0</v>
      </c>
      <c r="C6286" t="b">
        <f>IF(OR(B6286=0,'Input and Summary Results'!D5868=0,'Input and Summary Results'!D5868=""),FALSE,'Input and Summary Results'!$D5868)</f>
        <v>0</v>
      </c>
      <c r="D6286" t="b">
        <f>IF(OR(B6286=0,'Input and Summary Results'!E5868=0),FALSE,'Input and Summary Results'!$E5868)</f>
        <v>0</v>
      </c>
      <c r="E6286" t="b">
        <f t="shared" si="323"/>
        <v>0</v>
      </c>
      <c r="F6286" t="b">
        <f t="shared" si="324"/>
        <v>0</v>
      </c>
      <c r="G6286" t="b">
        <f>IF('Input and Summary Results'!$J$4="yes",IF(C6286=FALSE,FALSE,IF('Data Transformation'!E6286&lt;$R$10,E6286,$R$10)),IF(C6286=FALSE,FALSE,IF(C6286&lt;$R$10,C6286,$R$10)))</f>
        <v>0</v>
      </c>
      <c r="H6286" t="b">
        <f>IF('Input and Summary Results'!$J$4="yes",'Data Transformation'!F6286,'Data Transformation'!D6286)</f>
        <v>0</v>
      </c>
      <c r="I6286" t="str">
        <f t="shared" si="325"/>
        <v/>
      </c>
    </row>
    <row r="6287" spans="2:9" x14ac:dyDescent="0.25">
      <c r="B6287" t="b">
        <f>IF('Input and Summary Results'!D5869=0,FALSE,'Input and Summary Results'!$B5869)</f>
        <v>0</v>
      </c>
      <c r="C6287" t="b">
        <f>IF(OR(B6287=0,'Input and Summary Results'!D5869=0,'Input and Summary Results'!D5869=""),FALSE,'Input and Summary Results'!$D5869)</f>
        <v>0</v>
      </c>
      <c r="D6287" t="b">
        <f>IF(OR(B6287=0,'Input and Summary Results'!E5869=0),FALSE,'Input and Summary Results'!$E5869)</f>
        <v>0</v>
      </c>
      <c r="E6287" t="b">
        <f t="shared" si="323"/>
        <v>0</v>
      </c>
      <c r="F6287" t="b">
        <f t="shared" si="324"/>
        <v>0</v>
      </c>
      <c r="G6287" t="b">
        <f>IF('Input and Summary Results'!$J$4="yes",IF(C6287=FALSE,FALSE,IF('Data Transformation'!E6287&lt;$R$10,E6287,$R$10)),IF(C6287=FALSE,FALSE,IF(C6287&lt;$R$10,C6287,$R$10)))</f>
        <v>0</v>
      </c>
      <c r="H6287" t="b">
        <f>IF('Input and Summary Results'!$J$4="yes",'Data Transformation'!F6287,'Data Transformation'!D6287)</f>
        <v>0</v>
      </c>
      <c r="I6287" t="str">
        <f t="shared" si="325"/>
        <v/>
      </c>
    </row>
    <row r="6288" spans="2:9" x14ac:dyDescent="0.25">
      <c r="B6288" t="b">
        <f>IF('Input and Summary Results'!D5870=0,FALSE,'Input and Summary Results'!$B5870)</f>
        <v>0</v>
      </c>
      <c r="C6288" t="b">
        <f>IF(OR(B6288=0,'Input and Summary Results'!D5870=0,'Input and Summary Results'!D5870=""),FALSE,'Input and Summary Results'!$D5870)</f>
        <v>0</v>
      </c>
      <c r="D6288" t="b">
        <f>IF(OR(B6288=0,'Input and Summary Results'!E5870=0),FALSE,'Input and Summary Results'!$E5870)</f>
        <v>0</v>
      </c>
      <c r="E6288" t="b">
        <f t="shared" si="323"/>
        <v>0</v>
      </c>
      <c r="F6288" t="b">
        <f t="shared" si="324"/>
        <v>0</v>
      </c>
      <c r="G6288" t="b">
        <f>IF('Input and Summary Results'!$J$4="yes",IF(C6288=FALSE,FALSE,IF('Data Transformation'!E6288&lt;$R$10,E6288,$R$10)),IF(C6288=FALSE,FALSE,IF(C6288&lt;$R$10,C6288,$R$10)))</f>
        <v>0</v>
      </c>
      <c r="H6288" t="b">
        <f>IF('Input and Summary Results'!$J$4="yes",'Data Transformation'!F6288,'Data Transformation'!D6288)</f>
        <v>0</v>
      </c>
      <c r="I6288" t="str">
        <f t="shared" si="325"/>
        <v/>
      </c>
    </row>
    <row r="6289" spans="2:9" x14ac:dyDescent="0.25">
      <c r="B6289" t="b">
        <f>IF('Input and Summary Results'!D5871=0,FALSE,'Input and Summary Results'!$B5871)</f>
        <v>0</v>
      </c>
      <c r="C6289" t="b">
        <f>IF(OR(B6289=0,'Input and Summary Results'!D5871=0,'Input and Summary Results'!D5871=""),FALSE,'Input and Summary Results'!$D5871)</f>
        <v>0</v>
      </c>
      <c r="D6289" t="b">
        <f>IF(OR(B6289=0,'Input and Summary Results'!E5871=0),FALSE,'Input and Summary Results'!$E5871)</f>
        <v>0</v>
      </c>
      <c r="E6289" t="b">
        <f t="shared" si="323"/>
        <v>0</v>
      </c>
      <c r="F6289" t="b">
        <f t="shared" si="324"/>
        <v>0</v>
      </c>
      <c r="G6289" t="b">
        <f>IF('Input and Summary Results'!$J$4="yes",IF(C6289=FALSE,FALSE,IF('Data Transformation'!E6289&lt;$R$10,E6289,$R$10)),IF(C6289=FALSE,FALSE,IF(C6289&lt;$R$10,C6289,$R$10)))</f>
        <v>0</v>
      </c>
      <c r="H6289" t="b">
        <f>IF('Input and Summary Results'!$J$4="yes",'Data Transformation'!F6289,'Data Transformation'!D6289)</f>
        <v>0</v>
      </c>
      <c r="I6289" t="str">
        <f t="shared" si="325"/>
        <v/>
      </c>
    </row>
    <row r="6290" spans="2:9" x14ac:dyDescent="0.25">
      <c r="B6290" t="b">
        <f>IF('Input and Summary Results'!D5872=0,FALSE,'Input and Summary Results'!$B5872)</f>
        <v>0</v>
      </c>
      <c r="C6290" t="b">
        <f>IF(OR(B6290=0,'Input and Summary Results'!D5872=0,'Input and Summary Results'!D5872=""),FALSE,'Input and Summary Results'!$D5872)</f>
        <v>0</v>
      </c>
      <c r="D6290" t="b">
        <f>IF(OR(B6290=0,'Input and Summary Results'!E5872=0),FALSE,'Input and Summary Results'!$E5872)</f>
        <v>0</v>
      </c>
      <c r="E6290" t="b">
        <f t="shared" si="323"/>
        <v>0</v>
      </c>
      <c r="F6290" t="b">
        <f t="shared" si="324"/>
        <v>0</v>
      </c>
      <c r="G6290" t="b">
        <f>IF('Input and Summary Results'!$J$4="yes",IF(C6290=FALSE,FALSE,IF('Data Transformation'!E6290&lt;$R$10,E6290,$R$10)),IF(C6290=FALSE,FALSE,IF(C6290&lt;$R$10,C6290,$R$10)))</f>
        <v>0</v>
      </c>
      <c r="H6290" t="b">
        <f>IF('Input and Summary Results'!$J$4="yes",'Data Transformation'!F6290,'Data Transformation'!D6290)</f>
        <v>0</v>
      </c>
      <c r="I6290" t="str">
        <f t="shared" si="325"/>
        <v/>
      </c>
    </row>
    <row r="6291" spans="2:9" x14ac:dyDescent="0.25">
      <c r="B6291" t="b">
        <f>IF('Input and Summary Results'!D5873=0,FALSE,'Input and Summary Results'!$B5873)</f>
        <v>0</v>
      </c>
      <c r="C6291" t="b">
        <f>IF(OR(B6291=0,'Input and Summary Results'!D5873=0,'Input and Summary Results'!D5873=""),FALSE,'Input and Summary Results'!$D5873)</f>
        <v>0</v>
      </c>
      <c r="D6291" t="b">
        <f>IF(OR(B6291=0,'Input and Summary Results'!E5873=0),FALSE,'Input and Summary Results'!$E5873)</f>
        <v>0</v>
      </c>
      <c r="E6291" t="b">
        <f t="shared" si="323"/>
        <v>0</v>
      </c>
      <c r="F6291" t="b">
        <f t="shared" si="324"/>
        <v>0</v>
      </c>
      <c r="G6291" t="b">
        <f>IF('Input and Summary Results'!$J$4="yes",IF(C6291=FALSE,FALSE,IF('Data Transformation'!E6291&lt;$R$10,E6291,$R$10)),IF(C6291=FALSE,FALSE,IF(C6291&lt;$R$10,C6291,$R$10)))</f>
        <v>0</v>
      </c>
      <c r="H6291" t="b">
        <f>IF('Input and Summary Results'!$J$4="yes",'Data Transformation'!F6291,'Data Transformation'!D6291)</f>
        <v>0</v>
      </c>
      <c r="I6291" t="str">
        <f t="shared" si="325"/>
        <v/>
      </c>
    </row>
    <row r="6292" spans="2:9" x14ac:dyDescent="0.25">
      <c r="B6292" t="b">
        <f>IF('Input and Summary Results'!D5874=0,FALSE,'Input and Summary Results'!$B5874)</f>
        <v>0</v>
      </c>
      <c r="C6292" t="b">
        <f>IF(OR(B6292=0,'Input and Summary Results'!D5874=0,'Input and Summary Results'!D5874=""),FALSE,'Input and Summary Results'!$D5874)</f>
        <v>0</v>
      </c>
      <c r="D6292" t="b">
        <f>IF(OR(B6292=0,'Input and Summary Results'!E5874=0),FALSE,'Input and Summary Results'!$E5874)</f>
        <v>0</v>
      </c>
      <c r="E6292" t="b">
        <f t="shared" si="323"/>
        <v>0</v>
      </c>
      <c r="F6292" t="b">
        <f t="shared" si="324"/>
        <v>0</v>
      </c>
      <c r="G6292" t="b">
        <f>IF('Input and Summary Results'!$J$4="yes",IF(C6292=FALSE,FALSE,IF('Data Transformation'!E6292&lt;$R$10,E6292,$R$10)),IF(C6292=FALSE,FALSE,IF(C6292&lt;$R$10,C6292,$R$10)))</f>
        <v>0</v>
      </c>
      <c r="H6292" t="b">
        <f>IF('Input and Summary Results'!$J$4="yes",'Data Transformation'!F6292,'Data Transformation'!D6292)</f>
        <v>0</v>
      </c>
      <c r="I6292" t="str">
        <f t="shared" si="325"/>
        <v/>
      </c>
    </row>
    <row r="6293" spans="2:9" x14ac:dyDescent="0.25">
      <c r="B6293" t="b">
        <f>IF('Input and Summary Results'!D5875=0,FALSE,'Input and Summary Results'!$B5875)</f>
        <v>0</v>
      </c>
      <c r="C6293" t="b">
        <f>IF(OR(B6293=0,'Input and Summary Results'!D5875=0,'Input and Summary Results'!D5875=""),FALSE,'Input and Summary Results'!$D5875)</f>
        <v>0</v>
      </c>
      <c r="D6293" t="b">
        <f>IF(OR(B6293=0,'Input and Summary Results'!E5875=0),FALSE,'Input and Summary Results'!$E5875)</f>
        <v>0</v>
      </c>
      <c r="E6293" t="b">
        <f t="shared" si="323"/>
        <v>0</v>
      </c>
      <c r="F6293" t="b">
        <f t="shared" si="324"/>
        <v>0</v>
      </c>
      <c r="G6293" t="b">
        <f>IF('Input and Summary Results'!$J$4="yes",IF(C6293=FALSE,FALSE,IF('Data Transformation'!E6293&lt;$R$10,E6293,$R$10)),IF(C6293=FALSE,FALSE,IF(C6293&lt;$R$10,C6293,$R$10)))</f>
        <v>0</v>
      </c>
      <c r="H6293" t="b">
        <f>IF('Input and Summary Results'!$J$4="yes",'Data Transformation'!F6293,'Data Transformation'!D6293)</f>
        <v>0</v>
      </c>
      <c r="I6293" t="str">
        <f t="shared" si="325"/>
        <v/>
      </c>
    </row>
    <row r="6294" spans="2:9" x14ac:dyDescent="0.25">
      <c r="B6294" t="b">
        <f>IF('Input and Summary Results'!D5876=0,FALSE,'Input and Summary Results'!$B5876)</f>
        <v>0</v>
      </c>
      <c r="C6294" t="b">
        <f>IF(OR(B6294=0,'Input and Summary Results'!D5876=0,'Input and Summary Results'!D5876=""),FALSE,'Input and Summary Results'!$D5876)</f>
        <v>0</v>
      </c>
      <c r="D6294" t="b">
        <f>IF(OR(B6294=0,'Input and Summary Results'!E5876=0),FALSE,'Input and Summary Results'!$E5876)</f>
        <v>0</v>
      </c>
      <c r="E6294" t="b">
        <f t="shared" si="323"/>
        <v>0</v>
      </c>
      <c r="F6294" t="b">
        <f t="shared" si="324"/>
        <v>0</v>
      </c>
      <c r="G6294" t="b">
        <f>IF('Input and Summary Results'!$J$4="yes",IF(C6294=FALSE,FALSE,IF('Data Transformation'!E6294&lt;$R$10,E6294,$R$10)),IF(C6294=FALSE,FALSE,IF(C6294&lt;$R$10,C6294,$R$10)))</f>
        <v>0</v>
      </c>
      <c r="H6294" t="b">
        <f>IF('Input and Summary Results'!$J$4="yes",'Data Transformation'!F6294,'Data Transformation'!D6294)</f>
        <v>0</v>
      </c>
      <c r="I6294" t="str">
        <f t="shared" si="325"/>
        <v/>
      </c>
    </row>
    <row r="6295" spans="2:9" x14ac:dyDescent="0.25">
      <c r="B6295" t="b">
        <f>IF('Input and Summary Results'!D5877=0,FALSE,'Input and Summary Results'!$B5877)</f>
        <v>0</v>
      </c>
      <c r="C6295" t="b">
        <f>IF(OR(B6295=0,'Input and Summary Results'!D5877=0,'Input and Summary Results'!D5877=""),FALSE,'Input and Summary Results'!$D5877)</f>
        <v>0</v>
      </c>
      <c r="D6295" t="b">
        <f>IF(OR(B6295=0,'Input and Summary Results'!E5877=0),FALSE,'Input and Summary Results'!$E5877)</f>
        <v>0</v>
      </c>
      <c r="E6295" t="b">
        <f t="shared" si="323"/>
        <v>0</v>
      </c>
      <c r="F6295" t="b">
        <f t="shared" si="324"/>
        <v>0</v>
      </c>
      <c r="G6295" t="b">
        <f>IF('Input and Summary Results'!$J$4="yes",IF(C6295=FALSE,FALSE,IF('Data Transformation'!E6295&lt;$R$10,E6295,$R$10)),IF(C6295=FALSE,FALSE,IF(C6295&lt;$R$10,C6295,$R$10)))</f>
        <v>0</v>
      </c>
      <c r="H6295" t="b">
        <f>IF('Input and Summary Results'!$J$4="yes",'Data Transformation'!F6295,'Data Transformation'!D6295)</f>
        <v>0</v>
      </c>
      <c r="I6295" t="str">
        <f t="shared" si="325"/>
        <v/>
      </c>
    </row>
    <row r="6296" spans="2:9" x14ac:dyDescent="0.25">
      <c r="B6296" t="b">
        <f>IF('Input and Summary Results'!D5878=0,FALSE,'Input and Summary Results'!$B5878)</f>
        <v>0</v>
      </c>
      <c r="C6296" t="b">
        <f>IF(OR(B6296=0,'Input and Summary Results'!D5878=0,'Input and Summary Results'!D5878=""),FALSE,'Input and Summary Results'!$D5878)</f>
        <v>0</v>
      </c>
      <c r="D6296" t="b">
        <f>IF(OR(B6296=0,'Input and Summary Results'!E5878=0),FALSE,'Input and Summary Results'!$E5878)</f>
        <v>0</v>
      </c>
      <c r="E6296" t="b">
        <f t="shared" si="323"/>
        <v>0</v>
      </c>
      <c r="F6296" t="b">
        <f t="shared" si="324"/>
        <v>0</v>
      </c>
      <c r="G6296" t="b">
        <f>IF('Input and Summary Results'!$J$4="yes",IF(C6296=FALSE,FALSE,IF('Data Transformation'!E6296&lt;$R$10,E6296,$R$10)),IF(C6296=FALSE,FALSE,IF(C6296&lt;$R$10,C6296,$R$10)))</f>
        <v>0</v>
      </c>
      <c r="H6296" t="b">
        <f>IF('Input and Summary Results'!$J$4="yes",'Data Transformation'!F6296,'Data Transformation'!D6296)</f>
        <v>0</v>
      </c>
      <c r="I6296" t="str">
        <f t="shared" si="325"/>
        <v/>
      </c>
    </row>
    <row r="6297" spans="2:9" x14ac:dyDescent="0.25">
      <c r="B6297" t="b">
        <f>IF('Input and Summary Results'!D5879=0,FALSE,'Input and Summary Results'!$B5879)</f>
        <v>0</v>
      </c>
      <c r="C6297" t="b">
        <f>IF(OR(B6297=0,'Input and Summary Results'!D5879=0,'Input and Summary Results'!D5879=""),FALSE,'Input and Summary Results'!$D5879)</f>
        <v>0</v>
      </c>
      <c r="D6297" t="b">
        <f>IF(OR(B6297=0,'Input and Summary Results'!E5879=0),FALSE,'Input and Summary Results'!$E5879)</f>
        <v>0</v>
      </c>
      <c r="E6297" t="b">
        <f t="shared" si="323"/>
        <v>0</v>
      </c>
      <c r="F6297" t="b">
        <f t="shared" si="324"/>
        <v>0</v>
      </c>
      <c r="G6297" t="b">
        <f>IF('Input and Summary Results'!$J$4="yes",IF(C6297=FALSE,FALSE,IF('Data Transformation'!E6297&lt;$R$10,E6297,$R$10)),IF(C6297=FALSE,FALSE,IF(C6297&lt;$R$10,C6297,$R$10)))</f>
        <v>0</v>
      </c>
      <c r="H6297" t="b">
        <f>IF('Input and Summary Results'!$J$4="yes",'Data Transformation'!F6297,'Data Transformation'!D6297)</f>
        <v>0</v>
      </c>
      <c r="I6297" t="str">
        <f t="shared" si="325"/>
        <v/>
      </c>
    </row>
    <row r="6298" spans="2:9" x14ac:dyDescent="0.25">
      <c r="B6298" t="b">
        <f>IF('Input and Summary Results'!D5880=0,FALSE,'Input and Summary Results'!$B5880)</f>
        <v>0</v>
      </c>
      <c r="C6298" t="b">
        <f>IF(OR(B6298=0,'Input and Summary Results'!D5880=0,'Input and Summary Results'!D5880=""),FALSE,'Input and Summary Results'!$D5880)</f>
        <v>0</v>
      </c>
      <c r="D6298" t="b">
        <f>IF(OR(B6298=0,'Input and Summary Results'!E5880=0),FALSE,'Input and Summary Results'!$E5880)</f>
        <v>0</v>
      </c>
      <c r="E6298" t="b">
        <f t="shared" si="323"/>
        <v>0</v>
      </c>
      <c r="F6298" t="b">
        <f t="shared" si="324"/>
        <v>0</v>
      </c>
      <c r="G6298" t="b">
        <f>IF('Input and Summary Results'!$J$4="yes",IF(C6298=FALSE,FALSE,IF('Data Transformation'!E6298&lt;$R$10,E6298,$R$10)),IF(C6298=FALSE,FALSE,IF(C6298&lt;$R$10,C6298,$R$10)))</f>
        <v>0</v>
      </c>
      <c r="H6298" t="b">
        <f>IF('Input and Summary Results'!$J$4="yes",'Data Transformation'!F6298,'Data Transformation'!D6298)</f>
        <v>0</v>
      </c>
      <c r="I6298" t="str">
        <f t="shared" si="325"/>
        <v/>
      </c>
    </row>
    <row r="6299" spans="2:9" x14ac:dyDescent="0.25">
      <c r="B6299" t="b">
        <f>IF('Input and Summary Results'!D5881=0,FALSE,'Input and Summary Results'!$B5881)</f>
        <v>0</v>
      </c>
      <c r="C6299" t="b">
        <f>IF(OR(B6299=0,'Input and Summary Results'!D5881=0,'Input and Summary Results'!D5881=""),FALSE,'Input and Summary Results'!$D5881)</f>
        <v>0</v>
      </c>
      <c r="D6299" t="b">
        <f>IF(OR(B6299=0,'Input and Summary Results'!E5881=0),FALSE,'Input and Summary Results'!$E5881)</f>
        <v>0</v>
      </c>
      <c r="E6299" t="b">
        <f t="shared" si="323"/>
        <v>0</v>
      </c>
      <c r="F6299" t="b">
        <f t="shared" si="324"/>
        <v>0</v>
      </c>
      <c r="G6299" t="b">
        <f>IF('Input and Summary Results'!$J$4="yes",IF(C6299=FALSE,FALSE,IF('Data Transformation'!E6299&lt;$R$10,E6299,$R$10)),IF(C6299=FALSE,FALSE,IF(C6299&lt;$R$10,C6299,$R$10)))</f>
        <v>0</v>
      </c>
      <c r="H6299" t="b">
        <f>IF('Input and Summary Results'!$J$4="yes",'Data Transformation'!F6299,'Data Transformation'!D6299)</f>
        <v>0</v>
      </c>
      <c r="I6299" t="str">
        <f t="shared" si="325"/>
        <v/>
      </c>
    </row>
    <row r="6300" spans="2:9" x14ac:dyDescent="0.25">
      <c r="B6300" t="b">
        <f>IF('Input and Summary Results'!D5882=0,FALSE,'Input and Summary Results'!$B5882)</f>
        <v>0</v>
      </c>
      <c r="C6300" t="b">
        <f>IF(OR(B6300=0,'Input and Summary Results'!D5882=0,'Input and Summary Results'!D5882=""),FALSE,'Input and Summary Results'!$D5882)</f>
        <v>0</v>
      </c>
      <c r="D6300" t="b">
        <f>IF(OR(B6300=0,'Input and Summary Results'!E5882=0),FALSE,'Input and Summary Results'!$E5882)</f>
        <v>0</v>
      </c>
      <c r="E6300" t="b">
        <f t="shared" si="323"/>
        <v>0</v>
      </c>
      <c r="F6300" t="b">
        <f t="shared" si="324"/>
        <v>0</v>
      </c>
      <c r="G6300" t="b">
        <f>IF('Input and Summary Results'!$J$4="yes",IF(C6300=FALSE,FALSE,IF('Data Transformation'!E6300&lt;$R$10,E6300,$R$10)),IF(C6300=FALSE,FALSE,IF(C6300&lt;$R$10,C6300,$R$10)))</f>
        <v>0</v>
      </c>
      <c r="H6300" t="b">
        <f>IF('Input and Summary Results'!$J$4="yes",'Data Transformation'!F6300,'Data Transformation'!D6300)</f>
        <v>0</v>
      </c>
      <c r="I6300" t="str">
        <f t="shared" si="325"/>
        <v/>
      </c>
    </row>
    <row r="6301" spans="2:9" x14ac:dyDescent="0.25">
      <c r="B6301" t="b">
        <f>IF('Input and Summary Results'!D5883=0,FALSE,'Input and Summary Results'!$B5883)</f>
        <v>0</v>
      </c>
      <c r="C6301" t="b">
        <f>IF(OR(B6301=0,'Input and Summary Results'!D5883=0,'Input and Summary Results'!D5883=""),FALSE,'Input and Summary Results'!$D5883)</f>
        <v>0</v>
      </c>
      <c r="D6301" t="b">
        <f>IF(OR(B6301=0,'Input and Summary Results'!E5883=0),FALSE,'Input and Summary Results'!$E5883)</f>
        <v>0</v>
      </c>
      <c r="E6301" t="b">
        <f t="shared" si="323"/>
        <v>0</v>
      </c>
      <c r="F6301" t="b">
        <f t="shared" si="324"/>
        <v>0</v>
      </c>
      <c r="G6301" t="b">
        <f>IF('Input and Summary Results'!$J$4="yes",IF(C6301=FALSE,FALSE,IF('Data Transformation'!E6301&lt;$R$10,E6301,$R$10)),IF(C6301=FALSE,FALSE,IF(C6301&lt;$R$10,C6301,$R$10)))</f>
        <v>0</v>
      </c>
      <c r="H6301" t="b">
        <f>IF('Input and Summary Results'!$J$4="yes",'Data Transformation'!F6301,'Data Transformation'!D6301)</f>
        <v>0</v>
      </c>
      <c r="I6301" t="str">
        <f t="shared" si="325"/>
        <v/>
      </c>
    </row>
    <row r="6302" spans="2:9" x14ac:dyDescent="0.25">
      <c r="B6302" t="b">
        <f>IF('Input and Summary Results'!D5884=0,FALSE,'Input and Summary Results'!$B5884)</f>
        <v>0</v>
      </c>
      <c r="C6302" t="b">
        <f>IF(OR(B6302=0,'Input and Summary Results'!D5884=0,'Input and Summary Results'!D5884=""),FALSE,'Input and Summary Results'!$D5884)</f>
        <v>0</v>
      </c>
      <c r="D6302" t="b">
        <f>IF(OR(B6302=0,'Input and Summary Results'!E5884=0),FALSE,'Input and Summary Results'!$E5884)</f>
        <v>0</v>
      </c>
      <c r="E6302" t="b">
        <f t="shared" si="323"/>
        <v>0</v>
      </c>
      <c r="F6302" t="b">
        <f t="shared" si="324"/>
        <v>0</v>
      </c>
      <c r="G6302" t="b">
        <f>IF('Input and Summary Results'!$J$4="yes",IF(C6302=FALSE,FALSE,IF('Data Transformation'!E6302&lt;$R$10,E6302,$R$10)),IF(C6302=FALSE,FALSE,IF(C6302&lt;$R$10,C6302,$R$10)))</f>
        <v>0</v>
      </c>
      <c r="H6302" t="b">
        <f>IF('Input and Summary Results'!$J$4="yes",'Data Transformation'!F6302,'Data Transformation'!D6302)</f>
        <v>0</v>
      </c>
      <c r="I6302" t="str">
        <f t="shared" si="325"/>
        <v/>
      </c>
    </row>
    <row r="6303" spans="2:9" x14ac:dyDescent="0.25">
      <c r="B6303" t="b">
        <f>IF('Input and Summary Results'!D5885=0,FALSE,'Input and Summary Results'!$B5885)</f>
        <v>0</v>
      </c>
      <c r="C6303" t="b">
        <f>IF(OR(B6303=0,'Input and Summary Results'!D5885=0,'Input and Summary Results'!D5885=""),FALSE,'Input and Summary Results'!$D5885)</f>
        <v>0</v>
      </c>
      <c r="D6303" t="b">
        <f>IF(OR(B6303=0,'Input and Summary Results'!E5885=0),FALSE,'Input and Summary Results'!$E5885)</f>
        <v>0</v>
      </c>
      <c r="E6303" t="b">
        <f t="shared" si="323"/>
        <v>0</v>
      </c>
      <c r="F6303" t="b">
        <f t="shared" si="324"/>
        <v>0</v>
      </c>
      <c r="G6303" t="b">
        <f>IF('Input and Summary Results'!$J$4="yes",IF(C6303=FALSE,FALSE,IF('Data Transformation'!E6303&lt;$R$10,E6303,$R$10)),IF(C6303=FALSE,FALSE,IF(C6303&lt;$R$10,C6303,$R$10)))</f>
        <v>0</v>
      </c>
      <c r="H6303" t="b">
        <f>IF('Input and Summary Results'!$J$4="yes",'Data Transformation'!F6303,'Data Transformation'!D6303)</f>
        <v>0</v>
      </c>
      <c r="I6303" t="str">
        <f t="shared" si="325"/>
        <v/>
      </c>
    </row>
    <row r="6304" spans="2:9" x14ac:dyDescent="0.25">
      <c r="B6304" t="b">
        <f>IF('Input and Summary Results'!D5886=0,FALSE,'Input and Summary Results'!$B5886)</f>
        <v>0</v>
      </c>
      <c r="C6304" t="b">
        <f>IF(OR(B6304=0,'Input and Summary Results'!D5886=0,'Input and Summary Results'!D5886=""),FALSE,'Input and Summary Results'!$D5886)</f>
        <v>0</v>
      </c>
      <c r="D6304" t="b">
        <f>IF(OR(B6304=0,'Input and Summary Results'!E5886=0),FALSE,'Input and Summary Results'!$E5886)</f>
        <v>0</v>
      </c>
      <c r="E6304" t="b">
        <f t="shared" si="323"/>
        <v>0</v>
      </c>
      <c r="F6304" t="b">
        <f t="shared" si="324"/>
        <v>0</v>
      </c>
      <c r="G6304" t="b">
        <f>IF('Input and Summary Results'!$J$4="yes",IF(C6304=FALSE,FALSE,IF('Data Transformation'!E6304&lt;$R$10,E6304,$R$10)),IF(C6304=FALSE,FALSE,IF(C6304&lt;$R$10,C6304,$R$10)))</f>
        <v>0</v>
      </c>
      <c r="H6304" t="b">
        <f>IF('Input and Summary Results'!$J$4="yes",'Data Transformation'!F6304,'Data Transformation'!D6304)</f>
        <v>0</v>
      </c>
      <c r="I6304" t="str">
        <f t="shared" si="325"/>
        <v/>
      </c>
    </row>
    <row r="6305" spans="2:9" x14ac:dyDescent="0.25">
      <c r="B6305" t="b">
        <f>IF('Input and Summary Results'!D5887=0,FALSE,'Input and Summary Results'!$B5887)</f>
        <v>0</v>
      </c>
      <c r="C6305" t="b">
        <f>IF(OR(B6305=0,'Input and Summary Results'!D5887=0,'Input and Summary Results'!D5887=""),FALSE,'Input and Summary Results'!$D5887)</f>
        <v>0</v>
      </c>
      <c r="D6305" t="b">
        <f>IF(OR(B6305=0,'Input and Summary Results'!E5887=0),FALSE,'Input and Summary Results'!$E5887)</f>
        <v>0</v>
      </c>
      <c r="E6305" t="b">
        <f t="shared" si="323"/>
        <v>0</v>
      </c>
      <c r="F6305" t="b">
        <f t="shared" si="324"/>
        <v>0</v>
      </c>
      <c r="G6305" t="b">
        <f>IF('Input and Summary Results'!$J$4="yes",IF(C6305=FALSE,FALSE,IF('Data Transformation'!E6305&lt;$R$10,E6305,$R$10)),IF(C6305=FALSE,FALSE,IF(C6305&lt;$R$10,C6305,$R$10)))</f>
        <v>0</v>
      </c>
      <c r="H6305" t="b">
        <f>IF('Input and Summary Results'!$J$4="yes",'Data Transformation'!F6305,'Data Transformation'!D6305)</f>
        <v>0</v>
      </c>
      <c r="I6305" t="str">
        <f t="shared" si="325"/>
        <v/>
      </c>
    </row>
    <row r="6306" spans="2:9" x14ac:dyDescent="0.25">
      <c r="B6306" t="b">
        <f>IF('Input and Summary Results'!D5888=0,FALSE,'Input and Summary Results'!$B5888)</f>
        <v>0</v>
      </c>
      <c r="C6306" t="b">
        <f>IF(OR(B6306=0,'Input and Summary Results'!D5888=0,'Input and Summary Results'!D5888=""),FALSE,'Input and Summary Results'!$D5888)</f>
        <v>0</v>
      </c>
      <c r="D6306" t="b">
        <f>IF(OR(B6306=0,'Input and Summary Results'!E5888=0),FALSE,'Input and Summary Results'!$E5888)</f>
        <v>0</v>
      </c>
      <c r="E6306" t="b">
        <f t="shared" si="323"/>
        <v>0</v>
      </c>
      <c r="F6306" t="b">
        <f t="shared" si="324"/>
        <v>0</v>
      </c>
      <c r="G6306" t="b">
        <f>IF('Input and Summary Results'!$J$4="yes",IF(C6306=FALSE,FALSE,IF('Data Transformation'!E6306&lt;$R$10,E6306,$R$10)),IF(C6306=FALSE,FALSE,IF(C6306&lt;$R$10,C6306,$R$10)))</f>
        <v>0</v>
      </c>
      <c r="H6306" t="b">
        <f>IF('Input and Summary Results'!$J$4="yes",'Data Transformation'!F6306,'Data Transformation'!D6306)</f>
        <v>0</v>
      </c>
      <c r="I6306" t="str">
        <f t="shared" si="325"/>
        <v/>
      </c>
    </row>
    <row r="6307" spans="2:9" x14ac:dyDescent="0.25">
      <c r="B6307" t="b">
        <f>IF('Input and Summary Results'!D5889=0,FALSE,'Input and Summary Results'!$B5889)</f>
        <v>0</v>
      </c>
      <c r="C6307" t="b">
        <f>IF(OR(B6307=0,'Input and Summary Results'!D5889=0,'Input and Summary Results'!D5889=""),FALSE,'Input and Summary Results'!$D5889)</f>
        <v>0</v>
      </c>
      <c r="D6307" t="b">
        <f>IF(OR(B6307=0,'Input and Summary Results'!E5889=0),FALSE,'Input and Summary Results'!$E5889)</f>
        <v>0</v>
      </c>
      <c r="E6307" t="b">
        <f t="shared" si="323"/>
        <v>0</v>
      </c>
      <c r="F6307" t="b">
        <f t="shared" si="324"/>
        <v>0</v>
      </c>
      <c r="G6307" t="b">
        <f>IF('Input and Summary Results'!$J$4="yes",IF(C6307=FALSE,FALSE,IF('Data Transformation'!E6307&lt;$R$10,E6307,$R$10)),IF(C6307=FALSE,FALSE,IF(C6307&lt;$R$10,C6307,$R$10)))</f>
        <v>0</v>
      </c>
      <c r="H6307" t="b">
        <f>IF('Input and Summary Results'!$J$4="yes",'Data Transformation'!F6307,'Data Transformation'!D6307)</f>
        <v>0</v>
      </c>
      <c r="I6307" t="str">
        <f t="shared" si="325"/>
        <v/>
      </c>
    </row>
    <row r="6308" spans="2:9" x14ac:dyDescent="0.25">
      <c r="B6308" t="b">
        <f>IF('Input and Summary Results'!D5890=0,FALSE,'Input and Summary Results'!$B5890)</f>
        <v>0</v>
      </c>
      <c r="C6308" t="b">
        <f>IF(OR(B6308=0,'Input and Summary Results'!D5890=0,'Input and Summary Results'!D5890=""),FALSE,'Input and Summary Results'!$D5890)</f>
        <v>0</v>
      </c>
      <c r="D6308" t="b">
        <f>IF(OR(B6308=0,'Input and Summary Results'!E5890=0),FALSE,'Input and Summary Results'!$E5890)</f>
        <v>0</v>
      </c>
      <c r="E6308" t="b">
        <f t="shared" si="323"/>
        <v>0</v>
      </c>
      <c r="F6308" t="b">
        <f t="shared" si="324"/>
        <v>0</v>
      </c>
      <c r="G6308" t="b">
        <f>IF('Input and Summary Results'!$J$4="yes",IF(C6308=FALSE,FALSE,IF('Data Transformation'!E6308&lt;$R$10,E6308,$R$10)),IF(C6308=FALSE,FALSE,IF(C6308&lt;$R$10,C6308,$R$10)))</f>
        <v>0</v>
      </c>
      <c r="H6308" t="b">
        <f>IF('Input and Summary Results'!$J$4="yes",'Data Transformation'!F6308,'Data Transformation'!D6308)</f>
        <v>0</v>
      </c>
      <c r="I6308" t="str">
        <f t="shared" si="325"/>
        <v/>
      </c>
    </row>
    <row r="6309" spans="2:9" x14ac:dyDescent="0.25">
      <c r="B6309" t="b">
        <f>IF('Input and Summary Results'!D5891=0,FALSE,'Input and Summary Results'!$B5891)</f>
        <v>0</v>
      </c>
      <c r="C6309" t="b">
        <f>IF(OR(B6309=0,'Input and Summary Results'!D5891=0,'Input and Summary Results'!D5891=""),FALSE,'Input and Summary Results'!$D5891)</f>
        <v>0</v>
      </c>
      <c r="D6309" t="b">
        <f>IF(OR(B6309=0,'Input and Summary Results'!E5891=0),FALSE,'Input and Summary Results'!$E5891)</f>
        <v>0</v>
      </c>
      <c r="E6309" t="b">
        <f t="shared" si="323"/>
        <v>0</v>
      </c>
      <c r="F6309" t="b">
        <f t="shared" si="324"/>
        <v>0</v>
      </c>
      <c r="G6309" t="b">
        <f>IF('Input and Summary Results'!$J$4="yes",IF(C6309=FALSE,FALSE,IF('Data Transformation'!E6309&lt;$R$10,E6309,$R$10)),IF(C6309=FALSE,FALSE,IF(C6309&lt;$R$10,C6309,$R$10)))</f>
        <v>0</v>
      </c>
      <c r="H6309" t="b">
        <f>IF('Input and Summary Results'!$J$4="yes",'Data Transformation'!F6309,'Data Transformation'!D6309)</f>
        <v>0</v>
      </c>
      <c r="I6309" t="str">
        <f t="shared" si="325"/>
        <v/>
      </c>
    </row>
    <row r="6310" spans="2:9" x14ac:dyDescent="0.25">
      <c r="B6310" t="b">
        <f>IF('Input and Summary Results'!D5892=0,FALSE,'Input and Summary Results'!$B5892)</f>
        <v>0</v>
      </c>
      <c r="C6310" t="b">
        <f>IF(OR(B6310=0,'Input and Summary Results'!D5892=0,'Input and Summary Results'!D5892=""),FALSE,'Input and Summary Results'!$D5892)</f>
        <v>0</v>
      </c>
      <c r="D6310" t="b">
        <f>IF(OR(B6310=0,'Input and Summary Results'!E5892=0),FALSE,'Input and Summary Results'!$E5892)</f>
        <v>0</v>
      </c>
      <c r="E6310" t="b">
        <f t="shared" si="323"/>
        <v>0</v>
      </c>
      <c r="F6310" t="b">
        <f t="shared" si="324"/>
        <v>0</v>
      </c>
      <c r="G6310" t="b">
        <f>IF('Input and Summary Results'!$J$4="yes",IF(C6310=FALSE,FALSE,IF('Data Transformation'!E6310&lt;$R$10,E6310,$R$10)),IF(C6310=FALSE,FALSE,IF(C6310&lt;$R$10,C6310,$R$10)))</f>
        <v>0</v>
      </c>
      <c r="H6310" t="b">
        <f>IF('Input and Summary Results'!$J$4="yes",'Data Transformation'!F6310,'Data Transformation'!D6310)</f>
        <v>0</v>
      </c>
      <c r="I6310" t="str">
        <f t="shared" si="325"/>
        <v/>
      </c>
    </row>
    <row r="6311" spans="2:9" x14ac:dyDescent="0.25">
      <c r="B6311" t="b">
        <f>IF('Input and Summary Results'!D5893=0,FALSE,'Input and Summary Results'!$B5893)</f>
        <v>0</v>
      </c>
      <c r="C6311" t="b">
        <f>IF(OR(B6311=0,'Input and Summary Results'!D5893=0,'Input and Summary Results'!D5893=""),FALSE,'Input and Summary Results'!$D5893)</f>
        <v>0</v>
      </c>
      <c r="D6311" t="b">
        <f>IF(OR(B6311=0,'Input and Summary Results'!E5893=0),FALSE,'Input and Summary Results'!$E5893)</f>
        <v>0</v>
      </c>
      <c r="E6311" t="b">
        <f t="shared" si="323"/>
        <v>0</v>
      </c>
      <c r="F6311" t="b">
        <f t="shared" si="324"/>
        <v>0</v>
      </c>
      <c r="G6311" t="b">
        <f>IF('Input and Summary Results'!$J$4="yes",IF(C6311=FALSE,FALSE,IF('Data Transformation'!E6311&lt;$R$10,E6311,$R$10)),IF(C6311=FALSE,FALSE,IF(C6311&lt;$R$10,C6311,$R$10)))</f>
        <v>0</v>
      </c>
      <c r="H6311" t="b">
        <f>IF('Input and Summary Results'!$J$4="yes",'Data Transformation'!F6311,'Data Transformation'!D6311)</f>
        <v>0</v>
      </c>
      <c r="I6311" t="str">
        <f t="shared" si="325"/>
        <v/>
      </c>
    </row>
    <row r="6312" spans="2:9" x14ac:dyDescent="0.25">
      <c r="B6312" t="b">
        <f>IF('Input and Summary Results'!D5894=0,FALSE,'Input and Summary Results'!$B5894)</f>
        <v>0</v>
      </c>
      <c r="C6312" t="b">
        <f>IF(OR(B6312=0,'Input and Summary Results'!D5894=0,'Input and Summary Results'!D5894=""),FALSE,'Input and Summary Results'!$D5894)</f>
        <v>0</v>
      </c>
      <c r="D6312" t="b">
        <f>IF(OR(B6312=0,'Input and Summary Results'!E5894=0),FALSE,'Input and Summary Results'!$E5894)</f>
        <v>0</v>
      </c>
      <c r="E6312" t="b">
        <f t="shared" si="323"/>
        <v>0</v>
      </c>
      <c r="F6312" t="b">
        <f t="shared" si="324"/>
        <v>0</v>
      </c>
      <c r="G6312" t="b">
        <f>IF('Input and Summary Results'!$J$4="yes",IF(C6312=FALSE,FALSE,IF('Data Transformation'!E6312&lt;$R$10,E6312,$R$10)),IF(C6312=FALSE,FALSE,IF(C6312&lt;$R$10,C6312,$R$10)))</f>
        <v>0</v>
      </c>
      <c r="H6312" t="b">
        <f>IF('Input and Summary Results'!$J$4="yes",'Data Transformation'!F6312,'Data Transformation'!D6312)</f>
        <v>0</v>
      </c>
      <c r="I6312" t="str">
        <f t="shared" si="325"/>
        <v/>
      </c>
    </row>
    <row r="6313" spans="2:9" x14ac:dyDescent="0.25">
      <c r="B6313" t="b">
        <f>IF('Input and Summary Results'!D5895=0,FALSE,'Input and Summary Results'!$B5895)</f>
        <v>0</v>
      </c>
      <c r="C6313" t="b">
        <f>IF(OR(B6313=0,'Input and Summary Results'!D5895=0,'Input and Summary Results'!D5895=""),FALSE,'Input and Summary Results'!$D5895)</f>
        <v>0</v>
      </c>
      <c r="D6313" t="b">
        <f>IF(OR(B6313=0,'Input and Summary Results'!E5895=0),FALSE,'Input and Summary Results'!$E5895)</f>
        <v>0</v>
      </c>
      <c r="E6313" t="b">
        <f t="shared" si="323"/>
        <v>0</v>
      </c>
      <c r="F6313" t="b">
        <f t="shared" si="324"/>
        <v>0</v>
      </c>
      <c r="G6313" t="b">
        <f>IF('Input and Summary Results'!$J$4="yes",IF(C6313=FALSE,FALSE,IF('Data Transformation'!E6313&lt;$R$10,E6313,$R$10)),IF(C6313=FALSE,FALSE,IF(C6313&lt;$R$10,C6313,$R$10)))</f>
        <v>0</v>
      </c>
      <c r="H6313" t="b">
        <f>IF('Input and Summary Results'!$J$4="yes",'Data Transformation'!F6313,'Data Transformation'!D6313)</f>
        <v>0</v>
      </c>
      <c r="I6313" t="str">
        <f t="shared" si="325"/>
        <v/>
      </c>
    </row>
    <row r="6314" spans="2:9" x14ac:dyDescent="0.25">
      <c r="B6314" t="b">
        <f>IF('Input and Summary Results'!D5896=0,FALSE,'Input and Summary Results'!$B5896)</f>
        <v>0</v>
      </c>
      <c r="C6314" t="b">
        <f>IF(OR(B6314=0,'Input and Summary Results'!D5896=0,'Input and Summary Results'!D5896=""),FALSE,'Input and Summary Results'!$D5896)</f>
        <v>0</v>
      </c>
      <c r="D6314" t="b">
        <f>IF(OR(B6314=0,'Input and Summary Results'!E5896=0),FALSE,'Input and Summary Results'!$E5896)</f>
        <v>0</v>
      </c>
      <c r="E6314" t="b">
        <f t="shared" ref="E6314:E6377" si="326">IF(C6314=FALSE,FALSE,LOG10(C6314))</f>
        <v>0</v>
      </c>
      <c r="F6314" t="b">
        <f t="shared" ref="F6314:F6377" si="327">IF(D6314=FALSE, FALSE,0.434*D6314/C6314)</f>
        <v>0</v>
      </c>
      <c r="G6314" t="b">
        <f>IF('Input and Summary Results'!$J$4="yes",IF(C6314=FALSE,FALSE,IF('Data Transformation'!E6314&lt;$R$10,E6314,$R$10)),IF(C6314=FALSE,FALSE,IF(C6314&lt;$R$10,C6314,$R$10)))</f>
        <v>0</v>
      </c>
      <c r="H6314" t="b">
        <f>IF('Input and Summary Results'!$J$4="yes",'Data Transformation'!F6314,'Data Transformation'!D6314)</f>
        <v>0</v>
      </c>
      <c r="I6314" t="str">
        <f t="shared" si="325"/>
        <v/>
      </c>
    </row>
    <row r="6315" spans="2:9" x14ac:dyDescent="0.25">
      <c r="B6315" t="b">
        <f>IF('Input and Summary Results'!D5897=0,FALSE,'Input and Summary Results'!$B5897)</f>
        <v>0</v>
      </c>
      <c r="C6315" t="b">
        <f>IF(OR(B6315=0,'Input and Summary Results'!D5897=0,'Input and Summary Results'!D5897=""),FALSE,'Input and Summary Results'!$D5897)</f>
        <v>0</v>
      </c>
      <c r="D6315" t="b">
        <f>IF(OR(B6315=0,'Input and Summary Results'!E5897=0),FALSE,'Input and Summary Results'!$E5897)</f>
        <v>0</v>
      </c>
      <c r="E6315" t="b">
        <f t="shared" si="326"/>
        <v>0</v>
      </c>
      <c r="F6315" t="b">
        <f t="shared" si="327"/>
        <v>0</v>
      </c>
      <c r="G6315" t="b">
        <f>IF('Input and Summary Results'!$J$4="yes",IF(C6315=FALSE,FALSE,IF('Data Transformation'!E6315&lt;$R$10,E6315,$R$10)),IF(C6315=FALSE,FALSE,IF(C6315&lt;$R$10,C6315,$R$10)))</f>
        <v>0</v>
      </c>
      <c r="H6315" t="b">
        <f>IF('Input and Summary Results'!$J$4="yes",'Data Transformation'!F6315,'Data Transformation'!D6315)</f>
        <v>0</v>
      </c>
      <c r="I6315" t="str">
        <f t="shared" si="325"/>
        <v/>
      </c>
    </row>
    <row r="6316" spans="2:9" x14ac:dyDescent="0.25">
      <c r="B6316" t="b">
        <f>IF('Input and Summary Results'!D5898=0,FALSE,'Input and Summary Results'!$B5898)</f>
        <v>0</v>
      </c>
      <c r="C6316" t="b">
        <f>IF(OR(B6316=0,'Input and Summary Results'!D5898=0,'Input and Summary Results'!D5898=""),FALSE,'Input and Summary Results'!$D5898)</f>
        <v>0</v>
      </c>
      <c r="D6316" t="b">
        <f>IF(OR(B6316=0,'Input and Summary Results'!E5898=0),FALSE,'Input and Summary Results'!$E5898)</f>
        <v>0</v>
      </c>
      <c r="E6316" t="b">
        <f t="shared" si="326"/>
        <v>0</v>
      </c>
      <c r="F6316" t="b">
        <f t="shared" si="327"/>
        <v>0</v>
      </c>
      <c r="G6316" t="b">
        <f>IF('Input and Summary Results'!$J$4="yes",IF(C6316=FALSE,FALSE,IF('Data Transformation'!E6316&lt;$R$10,E6316,$R$10)),IF(C6316=FALSE,FALSE,IF(C6316&lt;$R$10,C6316,$R$10)))</f>
        <v>0</v>
      </c>
      <c r="H6316" t="b">
        <f>IF('Input and Summary Results'!$J$4="yes",'Data Transformation'!F6316,'Data Transformation'!D6316)</f>
        <v>0</v>
      </c>
      <c r="I6316" t="str">
        <f t="shared" si="325"/>
        <v/>
      </c>
    </row>
    <row r="6317" spans="2:9" x14ac:dyDescent="0.25">
      <c r="B6317" t="b">
        <f>IF('Input and Summary Results'!D5899=0,FALSE,'Input and Summary Results'!$B5899)</f>
        <v>0</v>
      </c>
      <c r="C6317" t="b">
        <f>IF(OR(B6317=0,'Input and Summary Results'!D5899=0,'Input and Summary Results'!D5899=""),FALSE,'Input and Summary Results'!$D5899)</f>
        <v>0</v>
      </c>
      <c r="D6317" t="b">
        <f>IF(OR(B6317=0,'Input and Summary Results'!E5899=0),FALSE,'Input and Summary Results'!$E5899)</f>
        <v>0</v>
      </c>
      <c r="E6317" t="b">
        <f t="shared" si="326"/>
        <v>0</v>
      </c>
      <c r="F6317" t="b">
        <f t="shared" si="327"/>
        <v>0</v>
      </c>
      <c r="G6317" t="b">
        <f>IF('Input and Summary Results'!$J$4="yes",IF(C6317=FALSE,FALSE,IF('Data Transformation'!E6317&lt;$R$10,E6317,$R$10)),IF(C6317=FALSE,FALSE,IF(C6317&lt;$R$10,C6317,$R$10)))</f>
        <v>0</v>
      </c>
      <c r="H6317" t="b">
        <f>IF('Input and Summary Results'!$J$4="yes",'Data Transformation'!F6317,'Data Transformation'!D6317)</f>
        <v>0</v>
      </c>
      <c r="I6317" t="str">
        <f t="shared" si="325"/>
        <v/>
      </c>
    </row>
    <row r="6318" spans="2:9" x14ac:dyDescent="0.25">
      <c r="B6318" t="b">
        <f>IF('Input and Summary Results'!D5900=0,FALSE,'Input and Summary Results'!$B5900)</f>
        <v>0</v>
      </c>
      <c r="C6318" t="b">
        <f>IF(OR(B6318=0,'Input and Summary Results'!D5900=0,'Input and Summary Results'!D5900=""),FALSE,'Input and Summary Results'!$D5900)</f>
        <v>0</v>
      </c>
      <c r="D6318" t="b">
        <f>IF(OR(B6318=0,'Input and Summary Results'!E5900=0),FALSE,'Input and Summary Results'!$E5900)</f>
        <v>0</v>
      </c>
      <c r="E6318" t="b">
        <f t="shared" si="326"/>
        <v>0</v>
      </c>
      <c r="F6318" t="b">
        <f t="shared" si="327"/>
        <v>0</v>
      </c>
      <c r="G6318" t="b">
        <f>IF('Input and Summary Results'!$J$4="yes",IF(C6318=FALSE,FALSE,IF('Data Transformation'!E6318&lt;$R$10,E6318,$R$10)),IF(C6318=FALSE,FALSE,IF(C6318&lt;$R$10,C6318,$R$10)))</f>
        <v>0</v>
      </c>
      <c r="H6318" t="b">
        <f>IF('Input and Summary Results'!$J$4="yes",'Data Transformation'!F6318,'Data Transformation'!D6318)</f>
        <v>0</v>
      </c>
      <c r="I6318" t="str">
        <f t="shared" si="325"/>
        <v/>
      </c>
    </row>
    <row r="6319" spans="2:9" x14ac:dyDescent="0.25">
      <c r="B6319" t="b">
        <f>IF('Input and Summary Results'!D5901=0,FALSE,'Input and Summary Results'!$B5901)</f>
        <v>0</v>
      </c>
      <c r="C6319" t="b">
        <f>IF(OR(B6319=0,'Input and Summary Results'!D5901=0,'Input and Summary Results'!D5901=""),FALSE,'Input and Summary Results'!$D5901)</f>
        <v>0</v>
      </c>
      <c r="D6319" t="b">
        <f>IF(OR(B6319=0,'Input and Summary Results'!E5901=0),FALSE,'Input and Summary Results'!$E5901)</f>
        <v>0</v>
      </c>
      <c r="E6319" t="b">
        <f t="shared" si="326"/>
        <v>0</v>
      </c>
      <c r="F6319" t="b">
        <f t="shared" si="327"/>
        <v>0</v>
      </c>
      <c r="G6319" t="b">
        <f>IF('Input and Summary Results'!$J$4="yes",IF(C6319=FALSE,FALSE,IF('Data Transformation'!E6319&lt;$R$10,E6319,$R$10)),IF(C6319=FALSE,FALSE,IF(C6319&lt;$R$10,C6319,$R$10)))</f>
        <v>0</v>
      </c>
      <c r="H6319" t="b">
        <f>IF('Input and Summary Results'!$J$4="yes",'Data Transformation'!F6319,'Data Transformation'!D6319)</f>
        <v>0</v>
      </c>
      <c r="I6319" t="str">
        <f t="shared" si="325"/>
        <v/>
      </c>
    </row>
    <row r="6320" spans="2:9" x14ac:dyDescent="0.25">
      <c r="B6320" t="b">
        <f>IF('Input and Summary Results'!D5902=0,FALSE,'Input and Summary Results'!$B5902)</f>
        <v>0</v>
      </c>
      <c r="C6320" t="b">
        <f>IF(OR(B6320=0,'Input and Summary Results'!D5902=0,'Input and Summary Results'!D5902=""),FALSE,'Input and Summary Results'!$D5902)</f>
        <v>0</v>
      </c>
      <c r="D6320" t="b">
        <f>IF(OR(B6320=0,'Input and Summary Results'!E5902=0),FALSE,'Input and Summary Results'!$E5902)</f>
        <v>0</v>
      </c>
      <c r="E6320" t="b">
        <f t="shared" si="326"/>
        <v>0</v>
      </c>
      <c r="F6320" t="b">
        <f t="shared" si="327"/>
        <v>0</v>
      </c>
      <c r="G6320" t="b">
        <f>IF('Input and Summary Results'!$J$4="yes",IF(C6320=FALSE,FALSE,IF('Data Transformation'!E6320&lt;$R$10,E6320,$R$10)),IF(C6320=FALSE,FALSE,IF(C6320&lt;$R$10,C6320,$R$10)))</f>
        <v>0</v>
      </c>
      <c r="H6320" t="b">
        <f>IF('Input and Summary Results'!$J$4="yes",'Data Transformation'!F6320,'Data Transformation'!D6320)</f>
        <v>0</v>
      </c>
      <c r="I6320" t="str">
        <f t="shared" si="325"/>
        <v/>
      </c>
    </row>
    <row r="6321" spans="2:9" x14ac:dyDescent="0.25">
      <c r="B6321" t="b">
        <f>IF('Input and Summary Results'!D5903=0,FALSE,'Input and Summary Results'!$B5903)</f>
        <v>0</v>
      </c>
      <c r="C6321" t="b">
        <f>IF(OR(B6321=0,'Input and Summary Results'!D5903=0,'Input and Summary Results'!D5903=""),FALSE,'Input and Summary Results'!$D5903)</f>
        <v>0</v>
      </c>
      <c r="D6321" t="b">
        <f>IF(OR(B6321=0,'Input and Summary Results'!E5903=0),FALSE,'Input and Summary Results'!$E5903)</f>
        <v>0</v>
      </c>
      <c r="E6321" t="b">
        <f t="shared" si="326"/>
        <v>0</v>
      </c>
      <c r="F6321" t="b">
        <f t="shared" si="327"/>
        <v>0</v>
      </c>
      <c r="G6321" t="b">
        <f>IF('Input and Summary Results'!$J$4="yes",IF(C6321=FALSE,FALSE,IF('Data Transformation'!E6321&lt;$R$10,E6321,$R$10)),IF(C6321=FALSE,FALSE,IF(C6321&lt;$R$10,C6321,$R$10)))</f>
        <v>0</v>
      </c>
      <c r="H6321" t="b">
        <f>IF('Input and Summary Results'!$J$4="yes",'Data Transformation'!F6321,'Data Transformation'!D6321)</f>
        <v>0</v>
      </c>
      <c r="I6321" t="str">
        <f t="shared" si="325"/>
        <v/>
      </c>
    </row>
    <row r="6322" spans="2:9" x14ac:dyDescent="0.25">
      <c r="B6322" t="b">
        <f>IF('Input and Summary Results'!D5904=0,FALSE,'Input and Summary Results'!$B5904)</f>
        <v>0</v>
      </c>
      <c r="C6322" t="b">
        <f>IF(OR(B6322=0,'Input and Summary Results'!D5904=0,'Input and Summary Results'!D5904=""),FALSE,'Input and Summary Results'!$D5904)</f>
        <v>0</v>
      </c>
      <c r="D6322" t="b">
        <f>IF(OR(B6322=0,'Input and Summary Results'!E5904=0),FALSE,'Input and Summary Results'!$E5904)</f>
        <v>0</v>
      </c>
      <c r="E6322" t="b">
        <f t="shared" si="326"/>
        <v>0</v>
      </c>
      <c r="F6322" t="b">
        <f t="shared" si="327"/>
        <v>0</v>
      </c>
      <c r="G6322" t="b">
        <f>IF('Input and Summary Results'!$J$4="yes",IF(C6322=FALSE,FALSE,IF('Data Transformation'!E6322&lt;$R$10,E6322,$R$10)),IF(C6322=FALSE,FALSE,IF(C6322&lt;$R$10,C6322,$R$10)))</f>
        <v>0</v>
      </c>
      <c r="H6322" t="b">
        <f>IF('Input and Summary Results'!$J$4="yes",'Data Transformation'!F6322,'Data Transformation'!D6322)</f>
        <v>0</v>
      </c>
      <c r="I6322" t="str">
        <f t="shared" si="325"/>
        <v/>
      </c>
    </row>
    <row r="6323" spans="2:9" x14ac:dyDescent="0.25">
      <c r="B6323" t="b">
        <f>IF('Input and Summary Results'!D5905=0,FALSE,'Input and Summary Results'!$B5905)</f>
        <v>0</v>
      </c>
      <c r="C6323" t="b">
        <f>IF(OR(B6323=0,'Input and Summary Results'!D5905=0,'Input and Summary Results'!D5905=""),FALSE,'Input and Summary Results'!$D5905)</f>
        <v>0</v>
      </c>
      <c r="D6323" t="b">
        <f>IF(OR(B6323=0,'Input and Summary Results'!E5905=0),FALSE,'Input and Summary Results'!$E5905)</f>
        <v>0</v>
      </c>
      <c r="E6323" t="b">
        <f t="shared" si="326"/>
        <v>0</v>
      </c>
      <c r="F6323" t="b">
        <f t="shared" si="327"/>
        <v>0</v>
      </c>
      <c r="G6323" t="b">
        <f>IF('Input and Summary Results'!$J$4="yes",IF(C6323=FALSE,FALSE,IF('Data Transformation'!E6323&lt;$R$10,E6323,$R$10)),IF(C6323=FALSE,FALSE,IF(C6323&lt;$R$10,C6323,$R$10)))</f>
        <v>0</v>
      </c>
      <c r="H6323" t="b">
        <f>IF('Input and Summary Results'!$J$4="yes",'Data Transformation'!F6323,'Data Transformation'!D6323)</f>
        <v>0</v>
      </c>
      <c r="I6323" t="str">
        <f t="shared" si="325"/>
        <v/>
      </c>
    </row>
    <row r="6324" spans="2:9" x14ac:dyDescent="0.25">
      <c r="B6324" t="b">
        <f>IF('Input and Summary Results'!D5906=0,FALSE,'Input and Summary Results'!$B5906)</f>
        <v>0</v>
      </c>
      <c r="C6324" t="b">
        <f>IF(OR(B6324=0,'Input and Summary Results'!D5906=0,'Input and Summary Results'!D5906=""),FALSE,'Input and Summary Results'!$D5906)</f>
        <v>0</v>
      </c>
      <c r="D6324" t="b">
        <f>IF(OR(B6324=0,'Input and Summary Results'!E5906=0),FALSE,'Input and Summary Results'!$E5906)</f>
        <v>0</v>
      </c>
      <c r="E6324" t="b">
        <f t="shared" si="326"/>
        <v>0</v>
      </c>
      <c r="F6324" t="b">
        <f t="shared" si="327"/>
        <v>0</v>
      </c>
      <c r="G6324" t="b">
        <f>IF('Input and Summary Results'!$J$4="yes",IF(C6324=FALSE,FALSE,IF('Data Transformation'!E6324&lt;$R$10,E6324,$R$10)),IF(C6324=FALSE,FALSE,IF(C6324&lt;$R$10,C6324,$R$10)))</f>
        <v>0</v>
      </c>
      <c r="H6324" t="b">
        <f>IF('Input and Summary Results'!$J$4="yes",'Data Transformation'!F6324,'Data Transformation'!D6324)</f>
        <v>0</v>
      </c>
      <c r="I6324" t="str">
        <f t="shared" si="325"/>
        <v/>
      </c>
    </row>
    <row r="6325" spans="2:9" x14ac:dyDescent="0.25">
      <c r="B6325" t="b">
        <f>IF('Input and Summary Results'!D5907=0,FALSE,'Input and Summary Results'!$B5907)</f>
        <v>0</v>
      </c>
      <c r="C6325" t="b">
        <f>IF(OR(B6325=0,'Input and Summary Results'!D5907=0,'Input and Summary Results'!D5907=""),FALSE,'Input and Summary Results'!$D5907)</f>
        <v>0</v>
      </c>
      <c r="D6325" t="b">
        <f>IF(OR(B6325=0,'Input and Summary Results'!E5907=0),FALSE,'Input and Summary Results'!$E5907)</f>
        <v>0</v>
      </c>
      <c r="E6325" t="b">
        <f t="shared" si="326"/>
        <v>0</v>
      </c>
      <c r="F6325" t="b">
        <f t="shared" si="327"/>
        <v>0</v>
      </c>
      <c r="G6325" t="b">
        <f>IF('Input and Summary Results'!$J$4="yes",IF(C6325=FALSE,FALSE,IF('Data Transformation'!E6325&lt;$R$10,E6325,$R$10)),IF(C6325=FALSE,FALSE,IF(C6325&lt;$R$10,C6325,$R$10)))</f>
        <v>0</v>
      </c>
      <c r="H6325" t="b">
        <f>IF('Input and Summary Results'!$J$4="yes",'Data Transformation'!F6325,'Data Transformation'!D6325)</f>
        <v>0</v>
      </c>
      <c r="I6325" t="str">
        <f t="shared" si="325"/>
        <v/>
      </c>
    </row>
    <row r="6326" spans="2:9" x14ac:dyDescent="0.25">
      <c r="B6326" t="b">
        <f>IF('Input and Summary Results'!D5908=0,FALSE,'Input and Summary Results'!$B5908)</f>
        <v>0</v>
      </c>
      <c r="C6326" t="b">
        <f>IF(OR(B6326=0,'Input and Summary Results'!D5908=0,'Input and Summary Results'!D5908=""),FALSE,'Input and Summary Results'!$D5908)</f>
        <v>0</v>
      </c>
      <c r="D6326" t="b">
        <f>IF(OR(B6326=0,'Input and Summary Results'!E5908=0),FALSE,'Input and Summary Results'!$E5908)</f>
        <v>0</v>
      </c>
      <c r="E6326" t="b">
        <f t="shared" si="326"/>
        <v>0</v>
      </c>
      <c r="F6326" t="b">
        <f t="shared" si="327"/>
        <v>0</v>
      </c>
      <c r="G6326" t="b">
        <f>IF('Input and Summary Results'!$J$4="yes",IF(C6326=FALSE,FALSE,IF('Data Transformation'!E6326&lt;$R$10,E6326,$R$10)),IF(C6326=FALSE,FALSE,IF(C6326&lt;$R$10,C6326,$R$10)))</f>
        <v>0</v>
      </c>
      <c r="H6326" t="b">
        <f>IF('Input and Summary Results'!$J$4="yes",'Data Transformation'!F6326,'Data Transformation'!D6326)</f>
        <v>0</v>
      </c>
      <c r="I6326" t="str">
        <f t="shared" si="325"/>
        <v/>
      </c>
    </row>
    <row r="6327" spans="2:9" x14ac:dyDescent="0.25">
      <c r="B6327" t="b">
        <f>IF('Input and Summary Results'!D5909=0,FALSE,'Input and Summary Results'!$B5909)</f>
        <v>0</v>
      </c>
      <c r="C6327" t="b">
        <f>IF(OR(B6327=0,'Input and Summary Results'!D5909=0,'Input and Summary Results'!D5909=""),FALSE,'Input and Summary Results'!$D5909)</f>
        <v>0</v>
      </c>
      <c r="D6327" t="b">
        <f>IF(OR(B6327=0,'Input and Summary Results'!E5909=0),FALSE,'Input and Summary Results'!$E5909)</f>
        <v>0</v>
      </c>
      <c r="E6327" t="b">
        <f t="shared" si="326"/>
        <v>0</v>
      </c>
      <c r="F6327" t="b">
        <f t="shared" si="327"/>
        <v>0</v>
      </c>
      <c r="G6327" t="b">
        <f>IF('Input and Summary Results'!$J$4="yes",IF(C6327=FALSE,FALSE,IF('Data Transformation'!E6327&lt;$R$10,E6327,$R$10)),IF(C6327=FALSE,FALSE,IF(C6327&lt;$R$10,C6327,$R$10)))</f>
        <v>0</v>
      </c>
      <c r="H6327" t="b">
        <f>IF('Input and Summary Results'!$J$4="yes",'Data Transformation'!F6327,'Data Transformation'!D6327)</f>
        <v>0</v>
      </c>
      <c r="I6327" t="str">
        <f t="shared" si="325"/>
        <v/>
      </c>
    </row>
    <row r="6328" spans="2:9" x14ac:dyDescent="0.25">
      <c r="B6328" t="b">
        <f>IF('Input and Summary Results'!D5910=0,FALSE,'Input and Summary Results'!$B5910)</f>
        <v>0</v>
      </c>
      <c r="C6328" t="b">
        <f>IF(OR(B6328=0,'Input and Summary Results'!D5910=0,'Input and Summary Results'!D5910=""),FALSE,'Input and Summary Results'!$D5910)</f>
        <v>0</v>
      </c>
      <c r="D6328" t="b">
        <f>IF(OR(B6328=0,'Input and Summary Results'!E5910=0),FALSE,'Input and Summary Results'!$E5910)</f>
        <v>0</v>
      </c>
      <c r="E6328" t="b">
        <f t="shared" si="326"/>
        <v>0</v>
      </c>
      <c r="F6328" t="b">
        <f t="shared" si="327"/>
        <v>0</v>
      </c>
      <c r="G6328" t="b">
        <f>IF('Input and Summary Results'!$J$4="yes",IF(C6328=FALSE,FALSE,IF('Data Transformation'!E6328&lt;$R$10,E6328,$R$10)),IF(C6328=FALSE,FALSE,IF(C6328&lt;$R$10,C6328,$R$10)))</f>
        <v>0</v>
      </c>
      <c r="H6328" t="b">
        <f>IF('Input and Summary Results'!$J$4="yes",'Data Transformation'!F6328,'Data Transformation'!D6328)</f>
        <v>0</v>
      </c>
      <c r="I6328" t="str">
        <f t="shared" si="325"/>
        <v/>
      </c>
    </row>
    <row r="6329" spans="2:9" x14ac:dyDescent="0.25">
      <c r="B6329" t="b">
        <f>IF('Input and Summary Results'!D5911=0,FALSE,'Input and Summary Results'!$B5911)</f>
        <v>0</v>
      </c>
      <c r="C6329" t="b">
        <f>IF(OR(B6329=0,'Input and Summary Results'!D5911=0,'Input and Summary Results'!D5911=""),FALSE,'Input and Summary Results'!$D5911)</f>
        <v>0</v>
      </c>
      <c r="D6329" t="b">
        <f>IF(OR(B6329=0,'Input and Summary Results'!E5911=0),FALSE,'Input and Summary Results'!$E5911)</f>
        <v>0</v>
      </c>
      <c r="E6329" t="b">
        <f t="shared" si="326"/>
        <v>0</v>
      </c>
      <c r="F6329" t="b">
        <f t="shared" si="327"/>
        <v>0</v>
      </c>
      <c r="G6329" t="b">
        <f>IF('Input and Summary Results'!$J$4="yes",IF(C6329=FALSE,FALSE,IF('Data Transformation'!E6329&lt;$R$10,E6329,$R$10)),IF(C6329=FALSE,FALSE,IF(C6329&lt;$R$10,C6329,$R$10)))</f>
        <v>0</v>
      </c>
      <c r="H6329" t="b">
        <f>IF('Input and Summary Results'!$J$4="yes",'Data Transformation'!F6329,'Data Transformation'!D6329)</f>
        <v>0</v>
      </c>
      <c r="I6329" t="str">
        <f t="shared" si="325"/>
        <v/>
      </c>
    </row>
    <row r="6330" spans="2:9" x14ac:dyDescent="0.25">
      <c r="B6330" t="b">
        <f>IF('Input and Summary Results'!D5912=0,FALSE,'Input and Summary Results'!$B5912)</f>
        <v>0</v>
      </c>
      <c r="C6330" t="b">
        <f>IF(OR(B6330=0,'Input and Summary Results'!D5912=0,'Input and Summary Results'!D5912=""),FALSE,'Input and Summary Results'!$D5912)</f>
        <v>0</v>
      </c>
      <c r="D6330" t="b">
        <f>IF(OR(B6330=0,'Input and Summary Results'!E5912=0),FALSE,'Input and Summary Results'!$E5912)</f>
        <v>0</v>
      </c>
      <c r="E6330" t="b">
        <f t="shared" si="326"/>
        <v>0</v>
      </c>
      <c r="F6330" t="b">
        <f t="shared" si="327"/>
        <v>0</v>
      </c>
      <c r="G6330" t="b">
        <f>IF('Input and Summary Results'!$J$4="yes",IF(C6330=FALSE,FALSE,IF('Data Transformation'!E6330&lt;$R$10,E6330,$R$10)),IF(C6330=FALSE,FALSE,IF(C6330&lt;$R$10,C6330,$R$10)))</f>
        <v>0</v>
      </c>
      <c r="H6330" t="b">
        <f>IF('Input and Summary Results'!$J$4="yes",'Data Transformation'!F6330,'Data Transformation'!D6330)</f>
        <v>0</v>
      </c>
      <c r="I6330" t="str">
        <f t="shared" si="325"/>
        <v/>
      </c>
    </row>
    <row r="6331" spans="2:9" x14ac:dyDescent="0.25">
      <c r="B6331" t="b">
        <f>IF('Input and Summary Results'!D5913=0,FALSE,'Input and Summary Results'!$B5913)</f>
        <v>0</v>
      </c>
      <c r="C6331" t="b">
        <f>IF(OR(B6331=0,'Input and Summary Results'!D5913=0,'Input and Summary Results'!D5913=""),FALSE,'Input and Summary Results'!$D5913)</f>
        <v>0</v>
      </c>
      <c r="D6331" t="b">
        <f>IF(OR(B6331=0,'Input and Summary Results'!E5913=0),FALSE,'Input and Summary Results'!$E5913)</f>
        <v>0</v>
      </c>
      <c r="E6331" t="b">
        <f t="shared" si="326"/>
        <v>0</v>
      </c>
      <c r="F6331" t="b">
        <f t="shared" si="327"/>
        <v>0</v>
      </c>
      <c r="G6331" t="b">
        <f>IF('Input and Summary Results'!$J$4="yes",IF(C6331=FALSE,FALSE,IF('Data Transformation'!E6331&lt;$R$10,E6331,$R$10)),IF(C6331=FALSE,FALSE,IF(C6331&lt;$R$10,C6331,$R$10)))</f>
        <v>0</v>
      </c>
      <c r="H6331" t="b">
        <f>IF('Input and Summary Results'!$J$4="yes",'Data Transformation'!F6331,'Data Transformation'!D6331)</f>
        <v>0</v>
      </c>
      <c r="I6331" t="str">
        <f t="shared" si="325"/>
        <v/>
      </c>
    </row>
    <row r="6332" spans="2:9" x14ac:dyDescent="0.25">
      <c r="B6332" t="b">
        <f>IF('Input and Summary Results'!D5914=0,FALSE,'Input and Summary Results'!$B5914)</f>
        <v>0</v>
      </c>
      <c r="C6332" t="b">
        <f>IF(OR(B6332=0,'Input and Summary Results'!D5914=0,'Input and Summary Results'!D5914=""),FALSE,'Input and Summary Results'!$D5914)</f>
        <v>0</v>
      </c>
      <c r="D6332" t="b">
        <f>IF(OR(B6332=0,'Input and Summary Results'!E5914=0),FALSE,'Input and Summary Results'!$E5914)</f>
        <v>0</v>
      </c>
      <c r="E6332" t="b">
        <f t="shared" si="326"/>
        <v>0</v>
      </c>
      <c r="F6332" t="b">
        <f t="shared" si="327"/>
        <v>0</v>
      </c>
      <c r="G6332" t="b">
        <f>IF('Input and Summary Results'!$J$4="yes",IF(C6332=FALSE,FALSE,IF('Data Transformation'!E6332&lt;$R$10,E6332,$R$10)),IF(C6332=FALSE,FALSE,IF(C6332&lt;$R$10,C6332,$R$10)))</f>
        <v>0</v>
      </c>
      <c r="H6332" t="b">
        <f>IF('Input and Summary Results'!$J$4="yes",'Data Transformation'!F6332,'Data Transformation'!D6332)</f>
        <v>0</v>
      </c>
      <c r="I6332" t="str">
        <f t="shared" si="325"/>
        <v/>
      </c>
    </row>
    <row r="6333" spans="2:9" x14ac:dyDescent="0.25">
      <c r="B6333" t="b">
        <f>IF('Input and Summary Results'!D5915=0,FALSE,'Input and Summary Results'!$B5915)</f>
        <v>0</v>
      </c>
      <c r="C6333" t="b">
        <f>IF(OR(B6333=0,'Input and Summary Results'!D5915=0,'Input and Summary Results'!D5915=""),FALSE,'Input and Summary Results'!$D5915)</f>
        <v>0</v>
      </c>
      <c r="D6333" t="b">
        <f>IF(OR(B6333=0,'Input and Summary Results'!E5915=0),FALSE,'Input and Summary Results'!$E5915)</f>
        <v>0</v>
      </c>
      <c r="E6333" t="b">
        <f t="shared" si="326"/>
        <v>0</v>
      </c>
      <c r="F6333" t="b">
        <f t="shared" si="327"/>
        <v>0</v>
      </c>
      <c r="G6333" t="b">
        <f>IF('Input and Summary Results'!$J$4="yes",IF(C6333=FALSE,FALSE,IF('Data Transformation'!E6333&lt;$R$10,E6333,$R$10)),IF(C6333=FALSE,FALSE,IF(C6333&lt;$R$10,C6333,$R$10)))</f>
        <v>0</v>
      </c>
      <c r="H6333" t="b">
        <f>IF('Input and Summary Results'!$J$4="yes",'Data Transformation'!F6333,'Data Transformation'!D6333)</f>
        <v>0</v>
      </c>
      <c r="I6333" t="str">
        <f t="shared" si="325"/>
        <v/>
      </c>
    </row>
    <row r="6334" spans="2:9" x14ac:dyDescent="0.25">
      <c r="B6334" t="b">
        <f>IF('Input and Summary Results'!D5916=0,FALSE,'Input and Summary Results'!$B5916)</f>
        <v>0</v>
      </c>
      <c r="C6334" t="b">
        <f>IF(OR(B6334=0,'Input and Summary Results'!D5916=0,'Input and Summary Results'!D5916=""),FALSE,'Input and Summary Results'!$D5916)</f>
        <v>0</v>
      </c>
      <c r="D6334" t="b">
        <f>IF(OR(B6334=0,'Input and Summary Results'!E5916=0),FALSE,'Input and Summary Results'!$E5916)</f>
        <v>0</v>
      </c>
      <c r="E6334" t="b">
        <f t="shared" si="326"/>
        <v>0</v>
      </c>
      <c r="F6334" t="b">
        <f t="shared" si="327"/>
        <v>0</v>
      </c>
      <c r="G6334" t="b">
        <f>IF('Input and Summary Results'!$J$4="yes",IF(C6334=FALSE,FALSE,IF('Data Transformation'!E6334&lt;$R$10,E6334,$R$10)),IF(C6334=FALSE,FALSE,IF(C6334&lt;$R$10,C6334,$R$10)))</f>
        <v>0</v>
      </c>
      <c r="H6334" t="b">
        <f>IF('Input and Summary Results'!$J$4="yes",'Data Transformation'!F6334,'Data Transformation'!D6334)</f>
        <v>0</v>
      </c>
      <c r="I6334" t="str">
        <f t="shared" si="325"/>
        <v/>
      </c>
    </row>
    <row r="6335" spans="2:9" x14ac:dyDescent="0.25">
      <c r="B6335" t="b">
        <f>IF('Input and Summary Results'!D5917=0,FALSE,'Input and Summary Results'!$B5917)</f>
        <v>0</v>
      </c>
      <c r="C6335" t="b">
        <f>IF(OR(B6335=0,'Input and Summary Results'!D5917=0,'Input and Summary Results'!D5917=""),FALSE,'Input and Summary Results'!$D5917)</f>
        <v>0</v>
      </c>
      <c r="D6335" t="b">
        <f>IF(OR(B6335=0,'Input and Summary Results'!E5917=0),FALSE,'Input and Summary Results'!$E5917)</f>
        <v>0</v>
      </c>
      <c r="E6335" t="b">
        <f t="shared" si="326"/>
        <v>0</v>
      </c>
      <c r="F6335" t="b">
        <f t="shared" si="327"/>
        <v>0</v>
      </c>
      <c r="G6335" t="b">
        <f>IF('Input and Summary Results'!$J$4="yes",IF(C6335=FALSE,FALSE,IF('Data Transformation'!E6335&lt;$R$10,E6335,$R$10)),IF(C6335=FALSE,FALSE,IF(C6335&lt;$R$10,C6335,$R$10)))</f>
        <v>0</v>
      </c>
      <c r="H6335" t="b">
        <f>IF('Input and Summary Results'!$J$4="yes",'Data Transformation'!F6335,'Data Transformation'!D6335)</f>
        <v>0</v>
      </c>
      <c r="I6335" t="str">
        <f t="shared" si="325"/>
        <v/>
      </c>
    </row>
    <row r="6336" spans="2:9" x14ac:dyDescent="0.25">
      <c r="B6336" t="b">
        <f>IF('Input and Summary Results'!D5918=0,FALSE,'Input and Summary Results'!$B5918)</f>
        <v>0</v>
      </c>
      <c r="C6336" t="b">
        <f>IF(OR(B6336=0,'Input and Summary Results'!D5918=0,'Input and Summary Results'!D5918=""),FALSE,'Input and Summary Results'!$D5918)</f>
        <v>0</v>
      </c>
      <c r="D6336" t="b">
        <f>IF(OR(B6336=0,'Input and Summary Results'!E5918=0),FALSE,'Input and Summary Results'!$E5918)</f>
        <v>0</v>
      </c>
      <c r="E6336" t="b">
        <f t="shared" si="326"/>
        <v>0</v>
      </c>
      <c r="F6336" t="b">
        <f t="shared" si="327"/>
        <v>0</v>
      </c>
      <c r="G6336" t="b">
        <f>IF('Input and Summary Results'!$J$4="yes",IF(C6336=FALSE,FALSE,IF('Data Transformation'!E6336&lt;$R$10,E6336,$R$10)),IF(C6336=FALSE,FALSE,IF(C6336&lt;$R$10,C6336,$R$10)))</f>
        <v>0</v>
      </c>
      <c r="H6336" t="b">
        <f>IF('Input and Summary Results'!$J$4="yes",'Data Transformation'!F6336,'Data Transformation'!D6336)</f>
        <v>0</v>
      </c>
      <c r="I6336" t="str">
        <f t="shared" si="325"/>
        <v/>
      </c>
    </row>
    <row r="6337" spans="2:9" x14ac:dyDescent="0.25">
      <c r="B6337" t="b">
        <f>IF('Input and Summary Results'!D5919=0,FALSE,'Input and Summary Results'!$B5919)</f>
        <v>0</v>
      </c>
      <c r="C6337" t="b">
        <f>IF(OR(B6337=0,'Input and Summary Results'!D5919=0,'Input and Summary Results'!D5919=""),FALSE,'Input and Summary Results'!$D5919)</f>
        <v>0</v>
      </c>
      <c r="D6337" t="b">
        <f>IF(OR(B6337=0,'Input and Summary Results'!E5919=0),FALSE,'Input and Summary Results'!$E5919)</f>
        <v>0</v>
      </c>
      <c r="E6337" t="b">
        <f t="shared" si="326"/>
        <v>0</v>
      </c>
      <c r="F6337" t="b">
        <f t="shared" si="327"/>
        <v>0</v>
      </c>
      <c r="G6337" t="b">
        <f>IF('Input and Summary Results'!$J$4="yes",IF(C6337=FALSE,FALSE,IF('Data Transformation'!E6337&lt;$R$10,E6337,$R$10)),IF(C6337=FALSE,FALSE,IF(C6337&lt;$R$10,C6337,$R$10)))</f>
        <v>0</v>
      </c>
      <c r="H6337" t="b">
        <f>IF('Input and Summary Results'!$J$4="yes",'Data Transformation'!F6337,'Data Transformation'!D6337)</f>
        <v>0</v>
      </c>
      <c r="I6337" t="str">
        <f t="shared" si="325"/>
        <v/>
      </c>
    </row>
    <row r="6338" spans="2:9" x14ac:dyDescent="0.25">
      <c r="B6338" t="b">
        <f>IF('Input and Summary Results'!D5920=0,FALSE,'Input and Summary Results'!$B5920)</f>
        <v>0</v>
      </c>
      <c r="C6338" t="b">
        <f>IF(OR(B6338=0,'Input and Summary Results'!D5920=0,'Input and Summary Results'!D5920=""),FALSE,'Input and Summary Results'!$D5920)</f>
        <v>0</v>
      </c>
      <c r="D6338" t="b">
        <f>IF(OR(B6338=0,'Input and Summary Results'!E5920=0),FALSE,'Input and Summary Results'!$E5920)</f>
        <v>0</v>
      </c>
      <c r="E6338" t="b">
        <f t="shared" si="326"/>
        <v>0</v>
      </c>
      <c r="F6338" t="b">
        <f t="shared" si="327"/>
        <v>0</v>
      </c>
      <c r="G6338" t="b">
        <f>IF('Input and Summary Results'!$J$4="yes",IF(C6338=FALSE,FALSE,IF('Data Transformation'!E6338&lt;$R$10,E6338,$R$10)),IF(C6338=FALSE,FALSE,IF(C6338&lt;$R$10,C6338,$R$10)))</f>
        <v>0</v>
      </c>
      <c r="H6338" t="b">
        <f>IF('Input and Summary Results'!$J$4="yes",'Data Transformation'!F6338,'Data Transformation'!D6338)</f>
        <v>0</v>
      </c>
      <c r="I6338" t="str">
        <f t="shared" si="325"/>
        <v/>
      </c>
    </row>
    <row r="6339" spans="2:9" x14ac:dyDescent="0.25">
      <c r="B6339" t="b">
        <f>IF('Input and Summary Results'!D5921=0,FALSE,'Input and Summary Results'!$B5921)</f>
        <v>0</v>
      </c>
      <c r="C6339" t="b">
        <f>IF(OR(B6339=0,'Input and Summary Results'!D5921=0,'Input and Summary Results'!D5921=""),FALSE,'Input and Summary Results'!$D5921)</f>
        <v>0</v>
      </c>
      <c r="D6339" t="b">
        <f>IF(OR(B6339=0,'Input and Summary Results'!E5921=0),FALSE,'Input and Summary Results'!$E5921)</f>
        <v>0</v>
      </c>
      <c r="E6339" t="b">
        <f t="shared" si="326"/>
        <v>0</v>
      </c>
      <c r="F6339" t="b">
        <f t="shared" si="327"/>
        <v>0</v>
      </c>
      <c r="G6339" t="b">
        <f>IF('Input and Summary Results'!$J$4="yes",IF(C6339=FALSE,FALSE,IF('Data Transformation'!E6339&lt;$R$10,E6339,$R$10)),IF(C6339=FALSE,FALSE,IF(C6339&lt;$R$10,C6339,$R$10)))</f>
        <v>0</v>
      </c>
      <c r="H6339" t="b">
        <f>IF('Input and Summary Results'!$J$4="yes",'Data Transformation'!F6339,'Data Transformation'!D6339)</f>
        <v>0</v>
      </c>
      <c r="I6339" t="str">
        <f t="shared" si="325"/>
        <v/>
      </c>
    </row>
    <row r="6340" spans="2:9" x14ac:dyDescent="0.25">
      <c r="B6340" t="b">
        <f>IF('Input and Summary Results'!D5922=0,FALSE,'Input and Summary Results'!$B5922)</f>
        <v>0</v>
      </c>
      <c r="C6340" t="b">
        <f>IF(OR(B6340=0,'Input and Summary Results'!D5922=0,'Input and Summary Results'!D5922=""),FALSE,'Input and Summary Results'!$D5922)</f>
        <v>0</v>
      </c>
      <c r="D6340" t="b">
        <f>IF(OR(B6340=0,'Input and Summary Results'!E5922=0),FALSE,'Input and Summary Results'!$E5922)</f>
        <v>0</v>
      </c>
      <c r="E6340" t="b">
        <f t="shared" si="326"/>
        <v>0</v>
      </c>
      <c r="F6340" t="b">
        <f t="shared" si="327"/>
        <v>0</v>
      </c>
      <c r="G6340" t="b">
        <f>IF('Input and Summary Results'!$J$4="yes",IF(C6340=FALSE,FALSE,IF('Data Transformation'!E6340&lt;$R$10,E6340,$R$10)),IF(C6340=FALSE,FALSE,IF(C6340&lt;$R$10,C6340,$R$10)))</f>
        <v>0</v>
      </c>
      <c r="H6340" t="b">
        <f>IF('Input and Summary Results'!$J$4="yes",'Data Transformation'!F6340,'Data Transformation'!D6340)</f>
        <v>0</v>
      </c>
      <c r="I6340" t="str">
        <f t="shared" si="325"/>
        <v/>
      </c>
    </row>
    <row r="6341" spans="2:9" x14ac:dyDescent="0.25">
      <c r="B6341" t="b">
        <f>IF('Input and Summary Results'!D5923=0,FALSE,'Input and Summary Results'!$B5923)</f>
        <v>0</v>
      </c>
      <c r="C6341" t="b">
        <f>IF(OR(B6341=0,'Input and Summary Results'!D5923=0,'Input and Summary Results'!D5923=""),FALSE,'Input and Summary Results'!$D5923)</f>
        <v>0</v>
      </c>
      <c r="D6341" t="b">
        <f>IF(OR(B6341=0,'Input and Summary Results'!E5923=0),FALSE,'Input and Summary Results'!$E5923)</f>
        <v>0</v>
      </c>
      <c r="E6341" t="b">
        <f t="shared" si="326"/>
        <v>0</v>
      </c>
      <c r="F6341" t="b">
        <f t="shared" si="327"/>
        <v>0</v>
      </c>
      <c r="G6341" t="b">
        <f>IF('Input and Summary Results'!$J$4="yes",IF(C6341=FALSE,FALSE,IF('Data Transformation'!E6341&lt;$R$10,E6341,$R$10)),IF(C6341=FALSE,FALSE,IF(C6341&lt;$R$10,C6341,$R$10)))</f>
        <v>0</v>
      </c>
      <c r="H6341" t="b">
        <f>IF('Input and Summary Results'!$J$4="yes",'Data Transformation'!F6341,'Data Transformation'!D6341)</f>
        <v>0</v>
      </c>
      <c r="I6341" t="str">
        <f t="shared" ref="I6341:I6404" si="328">IF(G6341=FALSE,"",B6341)</f>
        <v/>
      </c>
    </row>
    <row r="6342" spans="2:9" x14ac:dyDescent="0.25">
      <c r="B6342" t="b">
        <f>IF('Input and Summary Results'!D5924=0,FALSE,'Input and Summary Results'!$B5924)</f>
        <v>0</v>
      </c>
      <c r="C6342" t="b">
        <f>IF(OR(B6342=0,'Input and Summary Results'!D5924=0,'Input and Summary Results'!D5924=""),FALSE,'Input and Summary Results'!$D5924)</f>
        <v>0</v>
      </c>
      <c r="D6342" t="b">
        <f>IF(OR(B6342=0,'Input and Summary Results'!E5924=0),FALSE,'Input and Summary Results'!$E5924)</f>
        <v>0</v>
      </c>
      <c r="E6342" t="b">
        <f t="shared" si="326"/>
        <v>0</v>
      </c>
      <c r="F6342" t="b">
        <f t="shared" si="327"/>
        <v>0</v>
      </c>
      <c r="G6342" t="b">
        <f>IF('Input and Summary Results'!$J$4="yes",IF(C6342=FALSE,FALSE,IF('Data Transformation'!E6342&lt;$R$10,E6342,$R$10)),IF(C6342=FALSE,FALSE,IF(C6342&lt;$R$10,C6342,$R$10)))</f>
        <v>0</v>
      </c>
      <c r="H6342" t="b">
        <f>IF('Input and Summary Results'!$J$4="yes",'Data Transformation'!F6342,'Data Transformation'!D6342)</f>
        <v>0</v>
      </c>
      <c r="I6342" t="str">
        <f t="shared" si="328"/>
        <v/>
      </c>
    </row>
    <row r="6343" spans="2:9" x14ac:dyDescent="0.25">
      <c r="B6343" t="b">
        <f>IF('Input and Summary Results'!D5925=0,FALSE,'Input and Summary Results'!$B5925)</f>
        <v>0</v>
      </c>
      <c r="C6343" t="b">
        <f>IF(OR(B6343=0,'Input and Summary Results'!D5925=0,'Input and Summary Results'!D5925=""),FALSE,'Input and Summary Results'!$D5925)</f>
        <v>0</v>
      </c>
      <c r="D6343" t="b">
        <f>IF(OR(B6343=0,'Input and Summary Results'!E5925=0),FALSE,'Input and Summary Results'!$E5925)</f>
        <v>0</v>
      </c>
      <c r="E6343" t="b">
        <f t="shared" si="326"/>
        <v>0</v>
      </c>
      <c r="F6343" t="b">
        <f t="shared" si="327"/>
        <v>0</v>
      </c>
      <c r="G6343" t="b">
        <f>IF('Input and Summary Results'!$J$4="yes",IF(C6343=FALSE,FALSE,IF('Data Transformation'!E6343&lt;$R$10,E6343,$R$10)),IF(C6343=FALSE,FALSE,IF(C6343&lt;$R$10,C6343,$R$10)))</f>
        <v>0</v>
      </c>
      <c r="H6343" t="b">
        <f>IF('Input and Summary Results'!$J$4="yes",'Data Transformation'!F6343,'Data Transformation'!D6343)</f>
        <v>0</v>
      </c>
      <c r="I6343" t="str">
        <f t="shared" si="328"/>
        <v/>
      </c>
    </row>
    <row r="6344" spans="2:9" x14ac:dyDescent="0.25">
      <c r="B6344" t="b">
        <f>IF('Input and Summary Results'!D5926=0,FALSE,'Input and Summary Results'!$B5926)</f>
        <v>0</v>
      </c>
      <c r="C6344" t="b">
        <f>IF(OR(B6344=0,'Input and Summary Results'!D5926=0,'Input and Summary Results'!D5926=""),FALSE,'Input and Summary Results'!$D5926)</f>
        <v>0</v>
      </c>
      <c r="D6344" t="b">
        <f>IF(OR(B6344=0,'Input and Summary Results'!E5926=0),FALSE,'Input and Summary Results'!$E5926)</f>
        <v>0</v>
      </c>
      <c r="E6344" t="b">
        <f t="shared" si="326"/>
        <v>0</v>
      </c>
      <c r="F6344" t="b">
        <f t="shared" si="327"/>
        <v>0</v>
      </c>
      <c r="G6344" t="b">
        <f>IF('Input and Summary Results'!$J$4="yes",IF(C6344=FALSE,FALSE,IF('Data Transformation'!E6344&lt;$R$10,E6344,$R$10)),IF(C6344=FALSE,FALSE,IF(C6344&lt;$R$10,C6344,$R$10)))</f>
        <v>0</v>
      </c>
      <c r="H6344" t="b">
        <f>IF('Input and Summary Results'!$J$4="yes",'Data Transformation'!F6344,'Data Transformation'!D6344)</f>
        <v>0</v>
      </c>
      <c r="I6344" t="str">
        <f t="shared" si="328"/>
        <v/>
      </c>
    </row>
    <row r="6345" spans="2:9" x14ac:dyDescent="0.25">
      <c r="B6345" t="b">
        <f>IF('Input and Summary Results'!D5927=0,FALSE,'Input and Summary Results'!$B5927)</f>
        <v>0</v>
      </c>
      <c r="C6345" t="b">
        <f>IF(OR(B6345=0,'Input and Summary Results'!D5927=0,'Input and Summary Results'!D5927=""),FALSE,'Input and Summary Results'!$D5927)</f>
        <v>0</v>
      </c>
      <c r="D6345" t="b">
        <f>IF(OR(B6345=0,'Input and Summary Results'!E5927=0),FALSE,'Input and Summary Results'!$E5927)</f>
        <v>0</v>
      </c>
      <c r="E6345" t="b">
        <f t="shared" si="326"/>
        <v>0</v>
      </c>
      <c r="F6345" t="b">
        <f t="shared" si="327"/>
        <v>0</v>
      </c>
      <c r="G6345" t="b">
        <f>IF('Input and Summary Results'!$J$4="yes",IF(C6345=FALSE,FALSE,IF('Data Transformation'!E6345&lt;$R$10,E6345,$R$10)),IF(C6345=FALSE,FALSE,IF(C6345&lt;$R$10,C6345,$R$10)))</f>
        <v>0</v>
      </c>
      <c r="H6345" t="b">
        <f>IF('Input and Summary Results'!$J$4="yes",'Data Transformation'!F6345,'Data Transformation'!D6345)</f>
        <v>0</v>
      </c>
      <c r="I6345" t="str">
        <f t="shared" si="328"/>
        <v/>
      </c>
    </row>
    <row r="6346" spans="2:9" x14ac:dyDescent="0.25">
      <c r="B6346" t="b">
        <f>IF('Input and Summary Results'!D5928=0,FALSE,'Input and Summary Results'!$B5928)</f>
        <v>0</v>
      </c>
      <c r="C6346" t="b">
        <f>IF(OR(B6346=0,'Input and Summary Results'!D5928=0,'Input and Summary Results'!D5928=""),FALSE,'Input and Summary Results'!$D5928)</f>
        <v>0</v>
      </c>
      <c r="D6346" t="b">
        <f>IF(OR(B6346=0,'Input and Summary Results'!E5928=0),FALSE,'Input and Summary Results'!$E5928)</f>
        <v>0</v>
      </c>
      <c r="E6346" t="b">
        <f t="shared" si="326"/>
        <v>0</v>
      </c>
      <c r="F6346" t="b">
        <f t="shared" si="327"/>
        <v>0</v>
      </c>
      <c r="G6346" t="b">
        <f>IF('Input and Summary Results'!$J$4="yes",IF(C6346=FALSE,FALSE,IF('Data Transformation'!E6346&lt;$R$10,E6346,$R$10)),IF(C6346=FALSE,FALSE,IF(C6346&lt;$R$10,C6346,$R$10)))</f>
        <v>0</v>
      </c>
      <c r="H6346" t="b">
        <f>IF('Input and Summary Results'!$J$4="yes",'Data Transformation'!F6346,'Data Transformation'!D6346)</f>
        <v>0</v>
      </c>
      <c r="I6346" t="str">
        <f t="shared" si="328"/>
        <v/>
      </c>
    </row>
    <row r="6347" spans="2:9" x14ac:dyDescent="0.25">
      <c r="B6347" t="b">
        <f>IF('Input and Summary Results'!D5929=0,FALSE,'Input and Summary Results'!$B5929)</f>
        <v>0</v>
      </c>
      <c r="C6347" t="b">
        <f>IF(OR(B6347=0,'Input and Summary Results'!D5929=0,'Input and Summary Results'!D5929=""),FALSE,'Input and Summary Results'!$D5929)</f>
        <v>0</v>
      </c>
      <c r="D6347" t="b">
        <f>IF(OR(B6347=0,'Input and Summary Results'!E5929=0),FALSE,'Input and Summary Results'!$E5929)</f>
        <v>0</v>
      </c>
      <c r="E6347" t="b">
        <f t="shared" si="326"/>
        <v>0</v>
      </c>
      <c r="F6347" t="b">
        <f t="shared" si="327"/>
        <v>0</v>
      </c>
      <c r="G6347" t="b">
        <f>IF('Input and Summary Results'!$J$4="yes",IF(C6347=FALSE,FALSE,IF('Data Transformation'!E6347&lt;$R$10,E6347,$R$10)),IF(C6347=FALSE,FALSE,IF(C6347&lt;$R$10,C6347,$R$10)))</f>
        <v>0</v>
      </c>
      <c r="H6347" t="b">
        <f>IF('Input and Summary Results'!$J$4="yes",'Data Transformation'!F6347,'Data Transformation'!D6347)</f>
        <v>0</v>
      </c>
      <c r="I6347" t="str">
        <f t="shared" si="328"/>
        <v/>
      </c>
    </row>
    <row r="6348" spans="2:9" x14ac:dyDescent="0.25">
      <c r="B6348" t="b">
        <f>IF('Input and Summary Results'!D5930=0,FALSE,'Input and Summary Results'!$B5930)</f>
        <v>0</v>
      </c>
      <c r="C6348" t="b">
        <f>IF(OR(B6348=0,'Input and Summary Results'!D5930=0,'Input and Summary Results'!D5930=""),FALSE,'Input and Summary Results'!$D5930)</f>
        <v>0</v>
      </c>
      <c r="D6348" t="b">
        <f>IF(OR(B6348=0,'Input and Summary Results'!E5930=0),FALSE,'Input and Summary Results'!$E5930)</f>
        <v>0</v>
      </c>
      <c r="E6348" t="b">
        <f t="shared" si="326"/>
        <v>0</v>
      </c>
      <c r="F6348" t="b">
        <f t="shared" si="327"/>
        <v>0</v>
      </c>
      <c r="G6348" t="b">
        <f>IF('Input and Summary Results'!$J$4="yes",IF(C6348=FALSE,FALSE,IF('Data Transformation'!E6348&lt;$R$10,E6348,$R$10)),IF(C6348=FALSE,FALSE,IF(C6348&lt;$R$10,C6348,$R$10)))</f>
        <v>0</v>
      </c>
      <c r="H6348" t="b">
        <f>IF('Input and Summary Results'!$J$4="yes",'Data Transformation'!F6348,'Data Transformation'!D6348)</f>
        <v>0</v>
      </c>
      <c r="I6348" t="str">
        <f t="shared" si="328"/>
        <v/>
      </c>
    </row>
    <row r="6349" spans="2:9" x14ac:dyDescent="0.25">
      <c r="B6349" t="b">
        <f>IF('Input and Summary Results'!D5931=0,FALSE,'Input and Summary Results'!$B5931)</f>
        <v>0</v>
      </c>
      <c r="C6349" t="b">
        <f>IF(OR(B6349=0,'Input and Summary Results'!D5931=0,'Input and Summary Results'!D5931=""),FALSE,'Input and Summary Results'!$D5931)</f>
        <v>0</v>
      </c>
      <c r="D6349" t="b">
        <f>IF(OR(B6349=0,'Input and Summary Results'!E5931=0),FALSE,'Input and Summary Results'!$E5931)</f>
        <v>0</v>
      </c>
      <c r="E6349" t="b">
        <f t="shared" si="326"/>
        <v>0</v>
      </c>
      <c r="F6349" t="b">
        <f t="shared" si="327"/>
        <v>0</v>
      </c>
      <c r="G6349" t="b">
        <f>IF('Input and Summary Results'!$J$4="yes",IF(C6349=FALSE,FALSE,IF('Data Transformation'!E6349&lt;$R$10,E6349,$R$10)),IF(C6349=FALSE,FALSE,IF(C6349&lt;$R$10,C6349,$R$10)))</f>
        <v>0</v>
      </c>
      <c r="H6349" t="b">
        <f>IF('Input and Summary Results'!$J$4="yes",'Data Transformation'!F6349,'Data Transformation'!D6349)</f>
        <v>0</v>
      </c>
      <c r="I6349" t="str">
        <f t="shared" si="328"/>
        <v/>
      </c>
    </row>
    <row r="6350" spans="2:9" x14ac:dyDescent="0.25">
      <c r="B6350" t="b">
        <f>IF('Input and Summary Results'!D5932=0,FALSE,'Input and Summary Results'!$B5932)</f>
        <v>0</v>
      </c>
      <c r="C6350" t="b">
        <f>IF(OR(B6350=0,'Input and Summary Results'!D5932=0,'Input and Summary Results'!D5932=""),FALSE,'Input and Summary Results'!$D5932)</f>
        <v>0</v>
      </c>
      <c r="D6350" t="b">
        <f>IF(OR(B6350=0,'Input and Summary Results'!E5932=0),FALSE,'Input and Summary Results'!$E5932)</f>
        <v>0</v>
      </c>
      <c r="E6350" t="b">
        <f t="shared" si="326"/>
        <v>0</v>
      </c>
      <c r="F6350" t="b">
        <f t="shared" si="327"/>
        <v>0</v>
      </c>
      <c r="G6350" t="b">
        <f>IF('Input and Summary Results'!$J$4="yes",IF(C6350=FALSE,FALSE,IF('Data Transformation'!E6350&lt;$R$10,E6350,$R$10)),IF(C6350=FALSE,FALSE,IF(C6350&lt;$R$10,C6350,$R$10)))</f>
        <v>0</v>
      </c>
      <c r="H6350" t="b">
        <f>IF('Input and Summary Results'!$J$4="yes",'Data Transformation'!F6350,'Data Transformation'!D6350)</f>
        <v>0</v>
      </c>
      <c r="I6350" t="str">
        <f t="shared" si="328"/>
        <v/>
      </c>
    </row>
    <row r="6351" spans="2:9" x14ac:dyDescent="0.25">
      <c r="B6351" t="b">
        <f>IF('Input and Summary Results'!D5933=0,FALSE,'Input and Summary Results'!$B5933)</f>
        <v>0</v>
      </c>
      <c r="C6351" t="b">
        <f>IF(OR(B6351=0,'Input and Summary Results'!D5933=0,'Input and Summary Results'!D5933=""),FALSE,'Input and Summary Results'!$D5933)</f>
        <v>0</v>
      </c>
      <c r="D6351" t="b">
        <f>IF(OR(B6351=0,'Input and Summary Results'!E5933=0),FALSE,'Input and Summary Results'!$E5933)</f>
        <v>0</v>
      </c>
      <c r="E6351" t="b">
        <f t="shared" si="326"/>
        <v>0</v>
      </c>
      <c r="F6351" t="b">
        <f t="shared" si="327"/>
        <v>0</v>
      </c>
      <c r="G6351" t="b">
        <f>IF('Input and Summary Results'!$J$4="yes",IF(C6351=FALSE,FALSE,IF('Data Transformation'!E6351&lt;$R$10,E6351,$R$10)),IF(C6351=FALSE,FALSE,IF(C6351&lt;$R$10,C6351,$R$10)))</f>
        <v>0</v>
      </c>
      <c r="H6351" t="b">
        <f>IF('Input and Summary Results'!$J$4="yes",'Data Transformation'!F6351,'Data Transformation'!D6351)</f>
        <v>0</v>
      </c>
      <c r="I6351" t="str">
        <f t="shared" si="328"/>
        <v/>
      </c>
    </row>
    <row r="6352" spans="2:9" x14ac:dyDescent="0.25">
      <c r="B6352" t="b">
        <f>IF('Input and Summary Results'!D5934=0,FALSE,'Input and Summary Results'!$B5934)</f>
        <v>0</v>
      </c>
      <c r="C6352" t="b">
        <f>IF(OR(B6352=0,'Input and Summary Results'!D5934=0,'Input and Summary Results'!D5934=""),FALSE,'Input and Summary Results'!$D5934)</f>
        <v>0</v>
      </c>
      <c r="D6352" t="b">
        <f>IF(OR(B6352=0,'Input and Summary Results'!E5934=0),FALSE,'Input and Summary Results'!$E5934)</f>
        <v>0</v>
      </c>
      <c r="E6352" t="b">
        <f t="shared" si="326"/>
        <v>0</v>
      </c>
      <c r="F6352" t="b">
        <f t="shared" si="327"/>
        <v>0</v>
      </c>
      <c r="G6352" t="b">
        <f>IF('Input and Summary Results'!$J$4="yes",IF(C6352=FALSE,FALSE,IF('Data Transformation'!E6352&lt;$R$10,E6352,$R$10)),IF(C6352=FALSE,FALSE,IF(C6352&lt;$R$10,C6352,$R$10)))</f>
        <v>0</v>
      </c>
      <c r="H6352" t="b">
        <f>IF('Input and Summary Results'!$J$4="yes",'Data Transformation'!F6352,'Data Transformation'!D6352)</f>
        <v>0</v>
      </c>
      <c r="I6352" t="str">
        <f t="shared" si="328"/>
        <v/>
      </c>
    </row>
    <row r="6353" spans="2:9" x14ac:dyDescent="0.25">
      <c r="B6353" t="b">
        <f>IF('Input and Summary Results'!D5935=0,FALSE,'Input and Summary Results'!$B5935)</f>
        <v>0</v>
      </c>
      <c r="C6353" t="b">
        <f>IF(OR(B6353=0,'Input and Summary Results'!D5935=0,'Input and Summary Results'!D5935=""),FALSE,'Input and Summary Results'!$D5935)</f>
        <v>0</v>
      </c>
      <c r="D6353" t="b">
        <f>IF(OR(B6353=0,'Input and Summary Results'!E5935=0),FALSE,'Input and Summary Results'!$E5935)</f>
        <v>0</v>
      </c>
      <c r="E6353" t="b">
        <f t="shared" si="326"/>
        <v>0</v>
      </c>
      <c r="F6353" t="b">
        <f t="shared" si="327"/>
        <v>0</v>
      </c>
      <c r="G6353" t="b">
        <f>IF('Input and Summary Results'!$J$4="yes",IF(C6353=FALSE,FALSE,IF('Data Transformation'!E6353&lt;$R$10,E6353,$R$10)),IF(C6353=FALSE,FALSE,IF(C6353&lt;$R$10,C6353,$R$10)))</f>
        <v>0</v>
      </c>
      <c r="H6353" t="b">
        <f>IF('Input and Summary Results'!$J$4="yes",'Data Transformation'!F6353,'Data Transformation'!D6353)</f>
        <v>0</v>
      </c>
      <c r="I6353" t="str">
        <f t="shared" si="328"/>
        <v/>
      </c>
    </row>
    <row r="6354" spans="2:9" x14ac:dyDescent="0.25">
      <c r="B6354" t="b">
        <f>IF('Input and Summary Results'!D5936=0,FALSE,'Input and Summary Results'!$B5936)</f>
        <v>0</v>
      </c>
      <c r="C6354" t="b">
        <f>IF(OR(B6354=0,'Input and Summary Results'!D5936=0,'Input and Summary Results'!D5936=""),FALSE,'Input and Summary Results'!$D5936)</f>
        <v>0</v>
      </c>
      <c r="D6354" t="b">
        <f>IF(OR(B6354=0,'Input and Summary Results'!E5936=0),FALSE,'Input and Summary Results'!$E5936)</f>
        <v>0</v>
      </c>
      <c r="E6354" t="b">
        <f t="shared" si="326"/>
        <v>0</v>
      </c>
      <c r="F6354" t="b">
        <f t="shared" si="327"/>
        <v>0</v>
      </c>
      <c r="G6354" t="b">
        <f>IF('Input and Summary Results'!$J$4="yes",IF(C6354=FALSE,FALSE,IF('Data Transformation'!E6354&lt;$R$10,E6354,$R$10)),IF(C6354=FALSE,FALSE,IF(C6354&lt;$R$10,C6354,$R$10)))</f>
        <v>0</v>
      </c>
      <c r="H6354" t="b">
        <f>IF('Input and Summary Results'!$J$4="yes",'Data Transformation'!F6354,'Data Transformation'!D6354)</f>
        <v>0</v>
      </c>
      <c r="I6354" t="str">
        <f t="shared" si="328"/>
        <v/>
      </c>
    </row>
    <row r="6355" spans="2:9" x14ac:dyDescent="0.25">
      <c r="B6355" t="b">
        <f>IF('Input and Summary Results'!D5937=0,FALSE,'Input and Summary Results'!$B5937)</f>
        <v>0</v>
      </c>
      <c r="C6355" t="b">
        <f>IF(OR(B6355=0,'Input and Summary Results'!D5937=0,'Input and Summary Results'!D5937=""),FALSE,'Input and Summary Results'!$D5937)</f>
        <v>0</v>
      </c>
      <c r="D6355" t="b">
        <f>IF(OR(B6355=0,'Input and Summary Results'!E5937=0),FALSE,'Input and Summary Results'!$E5937)</f>
        <v>0</v>
      </c>
      <c r="E6355" t="b">
        <f t="shared" si="326"/>
        <v>0</v>
      </c>
      <c r="F6355" t="b">
        <f t="shared" si="327"/>
        <v>0</v>
      </c>
      <c r="G6355" t="b">
        <f>IF('Input and Summary Results'!$J$4="yes",IF(C6355=FALSE,FALSE,IF('Data Transformation'!E6355&lt;$R$10,E6355,$R$10)),IF(C6355=FALSE,FALSE,IF(C6355&lt;$R$10,C6355,$R$10)))</f>
        <v>0</v>
      </c>
      <c r="H6355" t="b">
        <f>IF('Input and Summary Results'!$J$4="yes",'Data Transformation'!F6355,'Data Transformation'!D6355)</f>
        <v>0</v>
      </c>
      <c r="I6355" t="str">
        <f t="shared" si="328"/>
        <v/>
      </c>
    </row>
    <row r="6356" spans="2:9" x14ac:dyDescent="0.25">
      <c r="B6356" t="b">
        <f>IF('Input and Summary Results'!D5938=0,FALSE,'Input and Summary Results'!$B5938)</f>
        <v>0</v>
      </c>
      <c r="C6356" t="b">
        <f>IF(OR(B6356=0,'Input and Summary Results'!D5938=0,'Input and Summary Results'!D5938=""),FALSE,'Input and Summary Results'!$D5938)</f>
        <v>0</v>
      </c>
      <c r="D6356" t="b">
        <f>IF(OR(B6356=0,'Input and Summary Results'!E5938=0),FALSE,'Input and Summary Results'!$E5938)</f>
        <v>0</v>
      </c>
      <c r="E6356" t="b">
        <f t="shared" si="326"/>
        <v>0</v>
      </c>
      <c r="F6356" t="b">
        <f t="shared" si="327"/>
        <v>0</v>
      </c>
      <c r="G6356" t="b">
        <f>IF('Input and Summary Results'!$J$4="yes",IF(C6356=FALSE,FALSE,IF('Data Transformation'!E6356&lt;$R$10,E6356,$R$10)),IF(C6356=FALSE,FALSE,IF(C6356&lt;$R$10,C6356,$R$10)))</f>
        <v>0</v>
      </c>
      <c r="H6356" t="b">
        <f>IF('Input and Summary Results'!$J$4="yes",'Data Transformation'!F6356,'Data Transformation'!D6356)</f>
        <v>0</v>
      </c>
      <c r="I6356" t="str">
        <f t="shared" si="328"/>
        <v/>
      </c>
    </row>
    <row r="6357" spans="2:9" x14ac:dyDescent="0.25">
      <c r="B6357" t="b">
        <f>IF('Input and Summary Results'!D5939=0,FALSE,'Input and Summary Results'!$B5939)</f>
        <v>0</v>
      </c>
      <c r="C6357" t="b">
        <f>IF(OR(B6357=0,'Input and Summary Results'!D5939=0,'Input and Summary Results'!D5939=""),FALSE,'Input and Summary Results'!$D5939)</f>
        <v>0</v>
      </c>
      <c r="D6357" t="b">
        <f>IF(OR(B6357=0,'Input and Summary Results'!E5939=0),FALSE,'Input and Summary Results'!$E5939)</f>
        <v>0</v>
      </c>
      <c r="E6357" t="b">
        <f t="shared" si="326"/>
        <v>0</v>
      </c>
      <c r="F6357" t="b">
        <f t="shared" si="327"/>
        <v>0</v>
      </c>
      <c r="G6357" t="b">
        <f>IF('Input and Summary Results'!$J$4="yes",IF(C6357=FALSE,FALSE,IF('Data Transformation'!E6357&lt;$R$10,E6357,$R$10)),IF(C6357=FALSE,FALSE,IF(C6357&lt;$R$10,C6357,$R$10)))</f>
        <v>0</v>
      </c>
      <c r="H6357" t="b">
        <f>IF('Input and Summary Results'!$J$4="yes",'Data Transformation'!F6357,'Data Transformation'!D6357)</f>
        <v>0</v>
      </c>
      <c r="I6357" t="str">
        <f t="shared" si="328"/>
        <v/>
      </c>
    </row>
    <row r="6358" spans="2:9" x14ac:dyDescent="0.25">
      <c r="B6358" t="b">
        <f>IF('Input and Summary Results'!D5940=0,FALSE,'Input and Summary Results'!$B5940)</f>
        <v>0</v>
      </c>
      <c r="C6358" t="b">
        <f>IF(OR(B6358=0,'Input and Summary Results'!D5940=0,'Input and Summary Results'!D5940=""),FALSE,'Input and Summary Results'!$D5940)</f>
        <v>0</v>
      </c>
      <c r="D6358" t="b">
        <f>IF(OR(B6358=0,'Input and Summary Results'!E5940=0),FALSE,'Input and Summary Results'!$E5940)</f>
        <v>0</v>
      </c>
      <c r="E6358" t="b">
        <f t="shared" si="326"/>
        <v>0</v>
      </c>
      <c r="F6358" t="b">
        <f t="shared" si="327"/>
        <v>0</v>
      </c>
      <c r="G6358" t="b">
        <f>IF('Input and Summary Results'!$J$4="yes",IF(C6358=FALSE,FALSE,IF('Data Transformation'!E6358&lt;$R$10,E6358,$R$10)),IF(C6358=FALSE,FALSE,IF(C6358&lt;$R$10,C6358,$R$10)))</f>
        <v>0</v>
      </c>
      <c r="H6358" t="b">
        <f>IF('Input and Summary Results'!$J$4="yes",'Data Transformation'!F6358,'Data Transformation'!D6358)</f>
        <v>0</v>
      </c>
      <c r="I6358" t="str">
        <f t="shared" si="328"/>
        <v/>
      </c>
    </row>
    <row r="6359" spans="2:9" x14ac:dyDescent="0.25">
      <c r="B6359" t="b">
        <f>IF('Input and Summary Results'!D5941=0,FALSE,'Input and Summary Results'!$B5941)</f>
        <v>0</v>
      </c>
      <c r="C6359" t="b">
        <f>IF(OR(B6359=0,'Input and Summary Results'!D5941=0,'Input and Summary Results'!D5941=""),FALSE,'Input and Summary Results'!$D5941)</f>
        <v>0</v>
      </c>
      <c r="D6359" t="b">
        <f>IF(OR(B6359=0,'Input and Summary Results'!E5941=0),FALSE,'Input and Summary Results'!$E5941)</f>
        <v>0</v>
      </c>
      <c r="E6359" t="b">
        <f t="shared" si="326"/>
        <v>0</v>
      </c>
      <c r="F6359" t="b">
        <f t="shared" si="327"/>
        <v>0</v>
      </c>
      <c r="G6359" t="b">
        <f>IF('Input and Summary Results'!$J$4="yes",IF(C6359=FALSE,FALSE,IF('Data Transformation'!E6359&lt;$R$10,E6359,$R$10)),IF(C6359=FALSE,FALSE,IF(C6359&lt;$R$10,C6359,$R$10)))</f>
        <v>0</v>
      </c>
      <c r="H6359" t="b">
        <f>IF('Input and Summary Results'!$J$4="yes",'Data Transformation'!F6359,'Data Transformation'!D6359)</f>
        <v>0</v>
      </c>
      <c r="I6359" t="str">
        <f t="shared" si="328"/>
        <v/>
      </c>
    </row>
    <row r="6360" spans="2:9" x14ac:dyDescent="0.25">
      <c r="B6360" t="b">
        <f>IF('Input and Summary Results'!D5942=0,FALSE,'Input and Summary Results'!$B5942)</f>
        <v>0</v>
      </c>
      <c r="C6360" t="b">
        <f>IF(OR(B6360=0,'Input and Summary Results'!D5942=0,'Input and Summary Results'!D5942=""),FALSE,'Input and Summary Results'!$D5942)</f>
        <v>0</v>
      </c>
      <c r="D6360" t="b">
        <f>IF(OR(B6360=0,'Input and Summary Results'!E5942=0),FALSE,'Input and Summary Results'!$E5942)</f>
        <v>0</v>
      </c>
      <c r="E6360" t="b">
        <f t="shared" si="326"/>
        <v>0</v>
      </c>
      <c r="F6360" t="b">
        <f t="shared" si="327"/>
        <v>0</v>
      </c>
      <c r="G6360" t="b">
        <f>IF('Input and Summary Results'!$J$4="yes",IF(C6360=FALSE,FALSE,IF('Data Transformation'!E6360&lt;$R$10,E6360,$R$10)),IF(C6360=FALSE,FALSE,IF(C6360&lt;$R$10,C6360,$R$10)))</f>
        <v>0</v>
      </c>
      <c r="H6360" t="b">
        <f>IF('Input and Summary Results'!$J$4="yes",'Data Transformation'!F6360,'Data Transformation'!D6360)</f>
        <v>0</v>
      </c>
      <c r="I6360" t="str">
        <f t="shared" si="328"/>
        <v/>
      </c>
    </row>
    <row r="6361" spans="2:9" x14ac:dyDescent="0.25">
      <c r="B6361" t="b">
        <f>IF('Input and Summary Results'!D5943=0,FALSE,'Input and Summary Results'!$B5943)</f>
        <v>0</v>
      </c>
      <c r="C6361" t="b">
        <f>IF(OR(B6361=0,'Input and Summary Results'!D5943=0,'Input and Summary Results'!D5943=""),FALSE,'Input and Summary Results'!$D5943)</f>
        <v>0</v>
      </c>
      <c r="D6361" t="b">
        <f>IF(OR(B6361=0,'Input and Summary Results'!E5943=0),FALSE,'Input and Summary Results'!$E5943)</f>
        <v>0</v>
      </c>
      <c r="E6361" t="b">
        <f t="shared" si="326"/>
        <v>0</v>
      </c>
      <c r="F6361" t="b">
        <f t="shared" si="327"/>
        <v>0</v>
      </c>
      <c r="G6361" t="b">
        <f>IF('Input and Summary Results'!$J$4="yes",IF(C6361=FALSE,FALSE,IF('Data Transformation'!E6361&lt;$R$10,E6361,$R$10)),IF(C6361=FALSE,FALSE,IF(C6361&lt;$R$10,C6361,$R$10)))</f>
        <v>0</v>
      </c>
      <c r="H6361" t="b">
        <f>IF('Input and Summary Results'!$J$4="yes",'Data Transformation'!F6361,'Data Transformation'!D6361)</f>
        <v>0</v>
      </c>
      <c r="I6361" t="str">
        <f t="shared" si="328"/>
        <v/>
      </c>
    </row>
    <row r="6362" spans="2:9" x14ac:dyDescent="0.25">
      <c r="B6362" t="b">
        <f>IF('Input and Summary Results'!D5944=0,FALSE,'Input and Summary Results'!$B5944)</f>
        <v>0</v>
      </c>
      <c r="C6362" t="b">
        <f>IF(OR(B6362=0,'Input and Summary Results'!D5944=0,'Input and Summary Results'!D5944=""),FALSE,'Input and Summary Results'!$D5944)</f>
        <v>0</v>
      </c>
      <c r="D6362" t="b">
        <f>IF(OR(B6362=0,'Input and Summary Results'!E5944=0),FALSE,'Input and Summary Results'!$E5944)</f>
        <v>0</v>
      </c>
      <c r="E6362" t="b">
        <f t="shared" si="326"/>
        <v>0</v>
      </c>
      <c r="F6362" t="b">
        <f t="shared" si="327"/>
        <v>0</v>
      </c>
      <c r="G6362" t="b">
        <f>IF('Input and Summary Results'!$J$4="yes",IF(C6362=FALSE,FALSE,IF('Data Transformation'!E6362&lt;$R$10,E6362,$R$10)),IF(C6362=FALSE,FALSE,IF(C6362&lt;$R$10,C6362,$R$10)))</f>
        <v>0</v>
      </c>
      <c r="H6362" t="b">
        <f>IF('Input and Summary Results'!$J$4="yes",'Data Transformation'!F6362,'Data Transformation'!D6362)</f>
        <v>0</v>
      </c>
      <c r="I6362" t="str">
        <f t="shared" si="328"/>
        <v/>
      </c>
    </row>
    <row r="6363" spans="2:9" x14ac:dyDescent="0.25">
      <c r="B6363" t="b">
        <f>IF('Input and Summary Results'!D5945=0,FALSE,'Input and Summary Results'!$B5945)</f>
        <v>0</v>
      </c>
      <c r="C6363" t="b">
        <f>IF(OR(B6363=0,'Input and Summary Results'!D5945=0,'Input and Summary Results'!D5945=""),FALSE,'Input and Summary Results'!$D5945)</f>
        <v>0</v>
      </c>
      <c r="D6363" t="b">
        <f>IF(OR(B6363=0,'Input and Summary Results'!E5945=0),FALSE,'Input and Summary Results'!$E5945)</f>
        <v>0</v>
      </c>
      <c r="E6363" t="b">
        <f t="shared" si="326"/>
        <v>0</v>
      </c>
      <c r="F6363" t="b">
        <f t="shared" si="327"/>
        <v>0</v>
      </c>
      <c r="G6363" t="b">
        <f>IF('Input and Summary Results'!$J$4="yes",IF(C6363=FALSE,FALSE,IF('Data Transformation'!E6363&lt;$R$10,E6363,$R$10)),IF(C6363=FALSE,FALSE,IF(C6363&lt;$R$10,C6363,$R$10)))</f>
        <v>0</v>
      </c>
      <c r="H6363" t="b">
        <f>IF('Input and Summary Results'!$J$4="yes",'Data Transformation'!F6363,'Data Transformation'!D6363)</f>
        <v>0</v>
      </c>
      <c r="I6363" t="str">
        <f t="shared" si="328"/>
        <v/>
      </c>
    </row>
    <row r="6364" spans="2:9" x14ac:dyDescent="0.25">
      <c r="B6364" t="b">
        <f>IF('Input and Summary Results'!D5946=0,FALSE,'Input and Summary Results'!$B5946)</f>
        <v>0</v>
      </c>
      <c r="C6364" t="b">
        <f>IF(OR(B6364=0,'Input and Summary Results'!D5946=0,'Input and Summary Results'!D5946=""),FALSE,'Input and Summary Results'!$D5946)</f>
        <v>0</v>
      </c>
      <c r="D6364" t="b">
        <f>IF(OR(B6364=0,'Input and Summary Results'!E5946=0),FALSE,'Input and Summary Results'!$E5946)</f>
        <v>0</v>
      </c>
      <c r="E6364" t="b">
        <f t="shared" si="326"/>
        <v>0</v>
      </c>
      <c r="F6364" t="b">
        <f t="shared" si="327"/>
        <v>0</v>
      </c>
      <c r="G6364" t="b">
        <f>IF('Input and Summary Results'!$J$4="yes",IF(C6364=FALSE,FALSE,IF('Data Transformation'!E6364&lt;$R$10,E6364,$R$10)),IF(C6364=FALSE,FALSE,IF(C6364&lt;$R$10,C6364,$R$10)))</f>
        <v>0</v>
      </c>
      <c r="H6364" t="b">
        <f>IF('Input and Summary Results'!$J$4="yes",'Data Transformation'!F6364,'Data Transformation'!D6364)</f>
        <v>0</v>
      </c>
      <c r="I6364" t="str">
        <f t="shared" si="328"/>
        <v/>
      </c>
    </row>
    <row r="6365" spans="2:9" x14ac:dyDescent="0.25">
      <c r="B6365" t="b">
        <f>IF('Input and Summary Results'!D5947=0,FALSE,'Input and Summary Results'!$B5947)</f>
        <v>0</v>
      </c>
      <c r="C6365" t="b">
        <f>IF(OR(B6365=0,'Input and Summary Results'!D5947=0,'Input and Summary Results'!D5947=""),FALSE,'Input and Summary Results'!$D5947)</f>
        <v>0</v>
      </c>
      <c r="D6365" t="b">
        <f>IF(OR(B6365=0,'Input and Summary Results'!E5947=0),FALSE,'Input and Summary Results'!$E5947)</f>
        <v>0</v>
      </c>
      <c r="E6365" t="b">
        <f t="shared" si="326"/>
        <v>0</v>
      </c>
      <c r="F6365" t="b">
        <f t="shared" si="327"/>
        <v>0</v>
      </c>
      <c r="G6365" t="b">
        <f>IF('Input and Summary Results'!$J$4="yes",IF(C6365=FALSE,FALSE,IF('Data Transformation'!E6365&lt;$R$10,E6365,$R$10)),IF(C6365=FALSE,FALSE,IF(C6365&lt;$R$10,C6365,$R$10)))</f>
        <v>0</v>
      </c>
      <c r="H6365" t="b">
        <f>IF('Input and Summary Results'!$J$4="yes",'Data Transformation'!F6365,'Data Transformation'!D6365)</f>
        <v>0</v>
      </c>
      <c r="I6365" t="str">
        <f t="shared" si="328"/>
        <v/>
      </c>
    </row>
    <row r="6366" spans="2:9" x14ac:dyDescent="0.25">
      <c r="B6366" t="b">
        <f>IF('Input and Summary Results'!D5948=0,FALSE,'Input and Summary Results'!$B5948)</f>
        <v>0</v>
      </c>
      <c r="C6366" t="b">
        <f>IF(OR(B6366=0,'Input and Summary Results'!D5948=0,'Input and Summary Results'!D5948=""),FALSE,'Input and Summary Results'!$D5948)</f>
        <v>0</v>
      </c>
      <c r="D6366" t="b">
        <f>IF(OR(B6366=0,'Input and Summary Results'!E5948=0),FALSE,'Input and Summary Results'!$E5948)</f>
        <v>0</v>
      </c>
      <c r="E6366" t="b">
        <f t="shared" si="326"/>
        <v>0</v>
      </c>
      <c r="F6366" t="b">
        <f t="shared" si="327"/>
        <v>0</v>
      </c>
      <c r="G6366" t="b">
        <f>IF('Input and Summary Results'!$J$4="yes",IF(C6366=FALSE,FALSE,IF('Data Transformation'!E6366&lt;$R$10,E6366,$R$10)),IF(C6366=FALSE,FALSE,IF(C6366&lt;$R$10,C6366,$R$10)))</f>
        <v>0</v>
      </c>
      <c r="H6366" t="b">
        <f>IF('Input and Summary Results'!$J$4="yes",'Data Transformation'!F6366,'Data Transformation'!D6366)</f>
        <v>0</v>
      </c>
      <c r="I6366" t="str">
        <f t="shared" si="328"/>
        <v/>
      </c>
    </row>
    <row r="6367" spans="2:9" x14ac:dyDescent="0.25">
      <c r="B6367" t="b">
        <f>IF('Input and Summary Results'!D5949=0,FALSE,'Input and Summary Results'!$B5949)</f>
        <v>0</v>
      </c>
      <c r="C6367" t="b">
        <f>IF(OR(B6367=0,'Input and Summary Results'!D5949=0,'Input and Summary Results'!D5949=""),FALSE,'Input and Summary Results'!$D5949)</f>
        <v>0</v>
      </c>
      <c r="D6367" t="b">
        <f>IF(OR(B6367=0,'Input and Summary Results'!E5949=0),FALSE,'Input and Summary Results'!$E5949)</f>
        <v>0</v>
      </c>
      <c r="E6367" t="b">
        <f t="shared" si="326"/>
        <v>0</v>
      </c>
      <c r="F6367" t="b">
        <f t="shared" si="327"/>
        <v>0</v>
      </c>
      <c r="G6367" t="b">
        <f>IF('Input and Summary Results'!$J$4="yes",IF(C6367=FALSE,FALSE,IF('Data Transformation'!E6367&lt;$R$10,E6367,$R$10)),IF(C6367=FALSE,FALSE,IF(C6367&lt;$R$10,C6367,$R$10)))</f>
        <v>0</v>
      </c>
      <c r="H6367" t="b">
        <f>IF('Input and Summary Results'!$J$4="yes",'Data Transformation'!F6367,'Data Transformation'!D6367)</f>
        <v>0</v>
      </c>
      <c r="I6367" t="str">
        <f t="shared" si="328"/>
        <v/>
      </c>
    </row>
    <row r="6368" spans="2:9" x14ac:dyDescent="0.25">
      <c r="B6368" t="b">
        <f>IF('Input and Summary Results'!D5950=0,FALSE,'Input and Summary Results'!$B5950)</f>
        <v>0</v>
      </c>
      <c r="C6368" t="b">
        <f>IF(OR(B6368=0,'Input and Summary Results'!D5950=0,'Input and Summary Results'!D5950=""),FALSE,'Input and Summary Results'!$D5950)</f>
        <v>0</v>
      </c>
      <c r="D6368" t="b">
        <f>IF(OR(B6368=0,'Input and Summary Results'!E5950=0),FALSE,'Input and Summary Results'!$E5950)</f>
        <v>0</v>
      </c>
      <c r="E6368" t="b">
        <f t="shared" si="326"/>
        <v>0</v>
      </c>
      <c r="F6368" t="b">
        <f t="shared" si="327"/>
        <v>0</v>
      </c>
      <c r="G6368" t="b">
        <f>IF('Input and Summary Results'!$J$4="yes",IF(C6368=FALSE,FALSE,IF('Data Transformation'!E6368&lt;$R$10,E6368,$R$10)),IF(C6368=FALSE,FALSE,IF(C6368&lt;$R$10,C6368,$R$10)))</f>
        <v>0</v>
      </c>
      <c r="H6368" t="b">
        <f>IF('Input and Summary Results'!$J$4="yes",'Data Transformation'!F6368,'Data Transformation'!D6368)</f>
        <v>0</v>
      </c>
      <c r="I6368" t="str">
        <f t="shared" si="328"/>
        <v/>
      </c>
    </row>
    <row r="6369" spans="2:9" x14ac:dyDescent="0.25">
      <c r="B6369" t="b">
        <f>IF('Input and Summary Results'!D5951=0,FALSE,'Input and Summary Results'!$B5951)</f>
        <v>0</v>
      </c>
      <c r="C6369" t="b">
        <f>IF(OR(B6369=0,'Input and Summary Results'!D5951=0,'Input and Summary Results'!D5951=""),FALSE,'Input and Summary Results'!$D5951)</f>
        <v>0</v>
      </c>
      <c r="D6369" t="b">
        <f>IF(OR(B6369=0,'Input and Summary Results'!E5951=0),FALSE,'Input and Summary Results'!$E5951)</f>
        <v>0</v>
      </c>
      <c r="E6369" t="b">
        <f t="shared" si="326"/>
        <v>0</v>
      </c>
      <c r="F6369" t="b">
        <f t="shared" si="327"/>
        <v>0</v>
      </c>
      <c r="G6369" t="b">
        <f>IF('Input and Summary Results'!$J$4="yes",IF(C6369=FALSE,FALSE,IF('Data Transformation'!E6369&lt;$R$10,E6369,$R$10)),IF(C6369=FALSE,FALSE,IF(C6369&lt;$R$10,C6369,$R$10)))</f>
        <v>0</v>
      </c>
      <c r="H6369" t="b">
        <f>IF('Input and Summary Results'!$J$4="yes",'Data Transformation'!F6369,'Data Transformation'!D6369)</f>
        <v>0</v>
      </c>
      <c r="I6369" t="str">
        <f t="shared" si="328"/>
        <v/>
      </c>
    </row>
    <row r="6370" spans="2:9" x14ac:dyDescent="0.25">
      <c r="B6370" t="b">
        <f>IF('Input and Summary Results'!D5952=0,FALSE,'Input and Summary Results'!$B5952)</f>
        <v>0</v>
      </c>
      <c r="C6370" t="b">
        <f>IF(OR(B6370=0,'Input and Summary Results'!D5952=0,'Input and Summary Results'!D5952=""),FALSE,'Input and Summary Results'!$D5952)</f>
        <v>0</v>
      </c>
      <c r="D6370" t="b">
        <f>IF(OR(B6370=0,'Input and Summary Results'!E5952=0),FALSE,'Input and Summary Results'!$E5952)</f>
        <v>0</v>
      </c>
      <c r="E6370" t="b">
        <f t="shared" si="326"/>
        <v>0</v>
      </c>
      <c r="F6370" t="b">
        <f t="shared" si="327"/>
        <v>0</v>
      </c>
      <c r="G6370" t="b">
        <f>IF('Input and Summary Results'!$J$4="yes",IF(C6370=FALSE,FALSE,IF('Data Transformation'!E6370&lt;$R$10,E6370,$R$10)),IF(C6370=FALSE,FALSE,IF(C6370&lt;$R$10,C6370,$R$10)))</f>
        <v>0</v>
      </c>
      <c r="H6370" t="b">
        <f>IF('Input and Summary Results'!$J$4="yes",'Data Transformation'!F6370,'Data Transformation'!D6370)</f>
        <v>0</v>
      </c>
      <c r="I6370" t="str">
        <f t="shared" si="328"/>
        <v/>
      </c>
    </row>
    <row r="6371" spans="2:9" x14ac:dyDescent="0.25">
      <c r="B6371" t="b">
        <f>IF('Input and Summary Results'!D5953=0,FALSE,'Input and Summary Results'!$B5953)</f>
        <v>0</v>
      </c>
      <c r="C6371" t="b">
        <f>IF(OR(B6371=0,'Input and Summary Results'!D5953=0,'Input and Summary Results'!D5953=""),FALSE,'Input and Summary Results'!$D5953)</f>
        <v>0</v>
      </c>
      <c r="D6371" t="b">
        <f>IF(OR(B6371=0,'Input and Summary Results'!E5953=0),FALSE,'Input and Summary Results'!$E5953)</f>
        <v>0</v>
      </c>
      <c r="E6371" t="b">
        <f t="shared" si="326"/>
        <v>0</v>
      </c>
      <c r="F6371" t="b">
        <f t="shared" si="327"/>
        <v>0</v>
      </c>
      <c r="G6371" t="b">
        <f>IF('Input and Summary Results'!$J$4="yes",IF(C6371=FALSE,FALSE,IF('Data Transformation'!E6371&lt;$R$10,E6371,$R$10)),IF(C6371=FALSE,FALSE,IF(C6371&lt;$R$10,C6371,$R$10)))</f>
        <v>0</v>
      </c>
      <c r="H6371" t="b">
        <f>IF('Input and Summary Results'!$J$4="yes",'Data Transformation'!F6371,'Data Transformation'!D6371)</f>
        <v>0</v>
      </c>
      <c r="I6371" t="str">
        <f t="shared" si="328"/>
        <v/>
      </c>
    </row>
    <row r="6372" spans="2:9" x14ac:dyDescent="0.25">
      <c r="B6372" t="b">
        <f>IF('Input and Summary Results'!D5954=0,FALSE,'Input and Summary Results'!$B5954)</f>
        <v>0</v>
      </c>
      <c r="C6372" t="b">
        <f>IF(OR(B6372=0,'Input and Summary Results'!D5954=0,'Input and Summary Results'!D5954=""),FALSE,'Input and Summary Results'!$D5954)</f>
        <v>0</v>
      </c>
      <c r="D6372" t="b">
        <f>IF(OR(B6372=0,'Input and Summary Results'!E5954=0),FALSE,'Input and Summary Results'!$E5954)</f>
        <v>0</v>
      </c>
      <c r="E6372" t="b">
        <f t="shared" si="326"/>
        <v>0</v>
      </c>
      <c r="F6372" t="b">
        <f t="shared" si="327"/>
        <v>0</v>
      </c>
      <c r="G6372" t="b">
        <f>IF('Input and Summary Results'!$J$4="yes",IF(C6372=FALSE,FALSE,IF('Data Transformation'!E6372&lt;$R$10,E6372,$R$10)),IF(C6372=FALSE,FALSE,IF(C6372&lt;$R$10,C6372,$R$10)))</f>
        <v>0</v>
      </c>
      <c r="H6372" t="b">
        <f>IF('Input and Summary Results'!$J$4="yes",'Data Transformation'!F6372,'Data Transformation'!D6372)</f>
        <v>0</v>
      </c>
      <c r="I6372" t="str">
        <f t="shared" si="328"/>
        <v/>
      </c>
    </row>
    <row r="6373" spans="2:9" x14ac:dyDescent="0.25">
      <c r="B6373" t="b">
        <f>IF('Input and Summary Results'!D5955=0,FALSE,'Input and Summary Results'!$B5955)</f>
        <v>0</v>
      </c>
      <c r="C6373" t="b">
        <f>IF(OR(B6373=0,'Input and Summary Results'!D5955=0,'Input and Summary Results'!D5955=""),FALSE,'Input and Summary Results'!$D5955)</f>
        <v>0</v>
      </c>
      <c r="D6373" t="b">
        <f>IF(OR(B6373=0,'Input and Summary Results'!E5955=0),FALSE,'Input and Summary Results'!$E5955)</f>
        <v>0</v>
      </c>
      <c r="E6373" t="b">
        <f t="shared" si="326"/>
        <v>0</v>
      </c>
      <c r="F6373" t="b">
        <f t="shared" si="327"/>
        <v>0</v>
      </c>
      <c r="G6373" t="b">
        <f>IF('Input and Summary Results'!$J$4="yes",IF(C6373=FALSE,FALSE,IF('Data Transformation'!E6373&lt;$R$10,E6373,$R$10)),IF(C6373=FALSE,FALSE,IF(C6373&lt;$R$10,C6373,$R$10)))</f>
        <v>0</v>
      </c>
      <c r="H6373" t="b">
        <f>IF('Input and Summary Results'!$J$4="yes",'Data Transformation'!F6373,'Data Transformation'!D6373)</f>
        <v>0</v>
      </c>
      <c r="I6373" t="str">
        <f t="shared" si="328"/>
        <v/>
      </c>
    </row>
    <row r="6374" spans="2:9" x14ac:dyDescent="0.25">
      <c r="B6374" t="b">
        <f>IF('Input and Summary Results'!D5956=0,FALSE,'Input and Summary Results'!$B5956)</f>
        <v>0</v>
      </c>
      <c r="C6374" t="b">
        <f>IF(OR(B6374=0,'Input and Summary Results'!D5956=0,'Input and Summary Results'!D5956=""),FALSE,'Input and Summary Results'!$D5956)</f>
        <v>0</v>
      </c>
      <c r="D6374" t="b">
        <f>IF(OR(B6374=0,'Input and Summary Results'!E5956=0),FALSE,'Input and Summary Results'!$E5956)</f>
        <v>0</v>
      </c>
      <c r="E6374" t="b">
        <f t="shared" si="326"/>
        <v>0</v>
      </c>
      <c r="F6374" t="b">
        <f t="shared" si="327"/>
        <v>0</v>
      </c>
      <c r="G6374" t="b">
        <f>IF('Input and Summary Results'!$J$4="yes",IF(C6374=FALSE,FALSE,IF('Data Transformation'!E6374&lt;$R$10,E6374,$R$10)),IF(C6374=FALSE,FALSE,IF(C6374&lt;$R$10,C6374,$R$10)))</f>
        <v>0</v>
      </c>
      <c r="H6374" t="b">
        <f>IF('Input and Summary Results'!$J$4="yes",'Data Transformation'!F6374,'Data Transformation'!D6374)</f>
        <v>0</v>
      </c>
      <c r="I6374" t="str">
        <f t="shared" si="328"/>
        <v/>
      </c>
    </row>
    <row r="6375" spans="2:9" x14ac:dyDescent="0.25">
      <c r="B6375" t="b">
        <f>IF('Input and Summary Results'!D5957=0,FALSE,'Input and Summary Results'!$B5957)</f>
        <v>0</v>
      </c>
      <c r="C6375" t="b">
        <f>IF(OR(B6375=0,'Input and Summary Results'!D5957=0,'Input and Summary Results'!D5957=""),FALSE,'Input and Summary Results'!$D5957)</f>
        <v>0</v>
      </c>
      <c r="D6375" t="b">
        <f>IF(OR(B6375=0,'Input and Summary Results'!E5957=0),FALSE,'Input and Summary Results'!$E5957)</f>
        <v>0</v>
      </c>
      <c r="E6375" t="b">
        <f t="shared" si="326"/>
        <v>0</v>
      </c>
      <c r="F6375" t="b">
        <f t="shared" si="327"/>
        <v>0</v>
      </c>
      <c r="G6375" t="b">
        <f>IF('Input and Summary Results'!$J$4="yes",IF(C6375=FALSE,FALSE,IF('Data Transformation'!E6375&lt;$R$10,E6375,$R$10)),IF(C6375=FALSE,FALSE,IF(C6375&lt;$R$10,C6375,$R$10)))</f>
        <v>0</v>
      </c>
      <c r="H6375" t="b">
        <f>IF('Input and Summary Results'!$J$4="yes",'Data Transformation'!F6375,'Data Transformation'!D6375)</f>
        <v>0</v>
      </c>
      <c r="I6375" t="str">
        <f t="shared" si="328"/>
        <v/>
      </c>
    </row>
    <row r="6376" spans="2:9" x14ac:dyDescent="0.25">
      <c r="B6376" t="b">
        <f>IF('Input and Summary Results'!D5958=0,FALSE,'Input and Summary Results'!$B5958)</f>
        <v>0</v>
      </c>
      <c r="C6376" t="b">
        <f>IF(OR(B6376=0,'Input and Summary Results'!D5958=0,'Input and Summary Results'!D5958=""),FALSE,'Input and Summary Results'!$D5958)</f>
        <v>0</v>
      </c>
      <c r="D6376" t="b">
        <f>IF(OR(B6376=0,'Input and Summary Results'!E5958=0),FALSE,'Input and Summary Results'!$E5958)</f>
        <v>0</v>
      </c>
      <c r="E6376" t="b">
        <f t="shared" si="326"/>
        <v>0</v>
      </c>
      <c r="F6376" t="b">
        <f t="shared" si="327"/>
        <v>0</v>
      </c>
      <c r="G6376" t="b">
        <f>IF('Input and Summary Results'!$J$4="yes",IF(C6376=FALSE,FALSE,IF('Data Transformation'!E6376&lt;$R$10,E6376,$R$10)),IF(C6376=FALSE,FALSE,IF(C6376&lt;$R$10,C6376,$R$10)))</f>
        <v>0</v>
      </c>
      <c r="H6376" t="b">
        <f>IF('Input and Summary Results'!$J$4="yes",'Data Transformation'!F6376,'Data Transformation'!D6376)</f>
        <v>0</v>
      </c>
      <c r="I6376" t="str">
        <f t="shared" si="328"/>
        <v/>
      </c>
    </row>
    <row r="6377" spans="2:9" x14ac:dyDescent="0.25">
      <c r="B6377" t="b">
        <f>IF('Input and Summary Results'!D5959=0,FALSE,'Input and Summary Results'!$B5959)</f>
        <v>0</v>
      </c>
      <c r="C6377" t="b">
        <f>IF(OR(B6377=0,'Input and Summary Results'!D5959=0,'Input and Summary Results'!D5959=""),FALSE,'Input and Summary Results'!$D5959)</f>
        <v>0</v>
      </c>
      <c r="D6377" t="b">
        <f>IF(OR(B6377=0,'Input and Summary Results'!E5959=0),FALSE,'Input and Summary Results'!$E5959)</f>
        <v>0</v>
      </c>
      <c r="E6377" t="b">
        <f t="shared" si="326"/>
        <v>0</v>
      </c>
      <c r="F6377" t="b">
        <f t="shared" si="327"/>
        <v>0</v>
      </c>
      <c r="G6377" t="b">
        <f>IF('Input and Summary Results'!$J$4="yes",IF(C6377=FALSE,FALSE,IF('Data Transformation'!E6377&lt;$R$10,E6377,$R$10)),IF(C6377=FALSE,FALSE,IF(C6377&lt;$R$10,C6377,$R$10)))</f>
        <v>0</v>
      </c>
      <c r="H6377" t="b">
        <f>IF('Input and Summary Results'!$J$4="yes",'Data Transformation'!F6377,'Data Transformation'!D6377)</f>
        <v>0</v>
      </c>
      <c r="I6377" t="str">
        <f t="shared" si="328"/>
        <v/>
      </c>
    </row>
    <row r="6378" spans="2:9" x14ac:dyDescent="0.25">
      <c r="B6378" t="b">
        <f>IF('Input and Summary Results'!D5960=0,FALSE,'Input and Summary Results'!$B5960)</f>
        <v>0</v>
      </c>
      <c r="C6378" t="b">
        <f>IF(OR(B6378=0,'Input and Summary Results'!D5960=0,'Input and Summary Results'!D5960=""),FALSE,'Input and Summary Results'!$D5960)</f>
        <v>0</v>
      </c>
      <c r="D6378" t="b">
        <f>IF(OR(B6378=0,'Input and Summary Results'!E5960=0),FALSE,'Input and Summary Results'!$E5960)</f>
        <v>0</v>
      </c>
      <c r="E6378" t="b">
        <f t="shared" ref="E6378:E6424" si="329">IF(C6378=FALSE,FALSE,LOG10(C6378))</f>
        <v>0</v>
      </c>
      <c r="F6378" t="b">
        <f t="shared" ref="F6378:F6424" si="330">IF(D6378=FALSE, FALSE,0.434*D6378/C6378)</f>
        <v>0</v>
      </c>
      <c r="G6378" t="b">
        <f>IF('Input and Summary Results'!$J$4="yes",IF(C6378=FALSE,FALSE,IF('Data Transformation'!E6378&lt;$R$10,E6378,$R$10)),IF(C6378=FALSE,FALSE,IF(C6378&lt;$R$10,C6378,$R$10)))</f>
        <v>0</v>
      </c>
      <c r="H6378" t="b">
        <f>IF('Input and Summary Results'!$J$4="yes",'Data Transformation'!F6378,'Data Transformation'!D6378)</f>
        <v>0</v>
      </c>
      <c r="I6378" t="str">
        <f t="shared" si="328"/>
        <v/>
      </c>
    </row>
    <row r="6379" spans="2:9" x14ac:dyDescent="0.25">
      <c r="B6379" t="b">
        <f>IF('Input and Summary Results'!D5961=0,FALSE,'Input and Summary Results'!$B5961)</f>
        <v>0</v>
      </c>
      <c r="C6379" t="b">
        <f>IF(OR(B6379=0,'Input and Summary Results'!D5961=0,'Input and Summary Results'!D5961=""),FALSE,'Input and Summary Results'!$D5961)</f>
        <v>0</v>
      </c>
      <c r="D6379" t="b">
        <f>IF(OR(B6379=0,'Input and Summary Results'!E5961=0),FALSE,'Input and Summary Results'!$E5961)</f>
        <v>0</v>
      </c>
      <c r="E6379" t="b">
        <f t="shared" si="329"/>
        <v>0</v>
      </c>
      <c r="F6379" t="b">
        <f t="shared" si="330"/>
        <v>0</v>
      </c>
      <c r="G6379" t="b">
        <f>IF('Input and Summary Results'!$J$4="yes",IF(C6379=FALSE,FALSE,IF('Data Transformation'!E6379&lt;$R$10,E6379,$R$10)),IF(C6379=FALSE,FALSE,IF(C6379&lt;$R$10,C6379,$R$10)))</f>
        <v>0</v>
      </c>
      <c r="H6379" t="b">
        <f>IF('Input and Summary Results'!$J$4="yes",'Data Transformation'!F6379,'Data Transformation'!D6379)</f>
        <v>0</v>
      </c>
      <c r="I6379" t="str">
        <f t="shared" si="328"/>
        <v/>
      </c>
    </row>
    <row r="6380" spans="2:9" x14ac:dyDescent="0.25">
      <c r="B6380" t="b">
        <f>IF('Input and Summary Results'!D5962=0,FALSE,'Input and Summary Results'!$B5962)</f>
        <v>0</v>
      </c>
      <c r="C6380" t="b">
        <f>IF(OR(B6380=0,'Input and Summary Results'!D5962=0,'Input and Summary Results'!D5962=""),FALSE,'Input and Summary Results'!$D5962)</f>
        <v>0</v>
      </c>
      <c r="D6380" t="b">
        <f>IF(OR(B6380=0,'Input and Summary Results'!E5962=0),FALSE,'Input and Summary Results'!$E5962)</f>
        <v>0</v>
      </c>
      <c r="E6380" t="b">
        <f t="shared" si="329"/>
        <v>0</v>
      </c>
      <c r="F6380" t="b">
        <f t="shared" si="330"/>
        <v>0</v>
      </c>
      <c r="G6380" t="b">
        <f>IF('Input and Summary Results'!$J$4="yes",IF(C6380=FALSE,FALSE,IF('Data Transformation'!E6380&lt;$R$10,E6380,$R$10)),IF(C6380=FALSE,FALSE,IF(C6380&lt;$R$10,C6380,$R$10)))</f>
        <v>0</v>
      </c>
      <c r="H6380" t="b">
        <f>IF('Input and Summary Results'!$J$4="yes",'Data Transformation'!F6380,'Data Transformation'!D6380)</f>
        <v>0</v>
      </c>
      <c r="I6380" t="str">
        <f t="shared" si="328"/>
        <v/>
      </c>
    </row>
    <row r="6381" spans="2:9" x14ac:dyDescent="0.25">
      <c r="B6381" t="b">
        <f>IF('Input and Summary Results'!D5963=0,FALSE,'Input and Summary Results'!$B5963)</f>
        <v>0</v>
      </c>
      <c r="C6381" t="b">
        <f>IF(OR(B6381=0,'Input and Summary Results'!D5963=0,'Input and Summary Results'!D5963=""),FALSE,'Input and Summary Results'!$D5963)</f>
        <v>0</v>
      </c>
      <c r="D6381" t="b">
        <f>IF(OR(B6381=0,'Input and Summary Results'!E5963=0),FALSE,'Input and Summary Results'!$E5963)</f>
        <v>0</v>
      </c>
      <c r="E6381" t="b">
        <f t="shared" si="329"/>
        <v>0</v>
      </c>
      <c r="F6381" t="b">
        <f t="shared" si="330"/>
        <v>0</v>
      </c>
      <c r="G6381" t="b">
        <f>IF('Input and Summary Results'!$J$4="yes",IF(C6381=FALSE,FALSE,IF('Data Transformation'!E6381&lt;$R$10,E6381,$R$10)),IF(C6381=FALSE,FALSE,IF(C6381&lt;$R$10,C6381,$R$10)))</f>
        <v>0</v>
      </c>
      <c r="H6381" t="b">
        <f>IF('Input and Summary Results'!$J$4="yes",'Data Transformation'!F6381,'Data Transformation'!D6381)</f>
        <v>0</v>
      </c>
      <c r="I6381" t="str">
        <f t="shared" si="328"/>
        <v/>
      </c>
    </row>
    <row r="6382" spans="2:9" x14ac:dyDescent="0.25">
      <c r="B6382" t="b">
        <f>IF('Input and Summary Results'!D5964=0,FALSE,'Input and Summary Results'!$B5964)</f>
        <v>0</v>
      </c>
      <c r="C6382" t="b">
        <f>IF(OR(B6382=0,'Input and Summary Results'!D5964=0,'Input and Summary Results'!D5964=""),FALSE,'Input and Summary Results'!$D5964)</f>
        <v>0</v>
      </c>
      <c r="D6382" t="b">
        <f>IF(OR(B6382=0,'Input and Summary Results'!E5964=0),FALSE,'Input and Summary Results'!$E5964)</f>
        <v>0</v>
      </c>
      <c r="E6382" t="b">
        <f t="shared" si="329"/>
        <v>0</v>
      </c>
      <c r="F6382" t="b">
        <f t="shared" si="330"/>
        <v>0</v>
      </c>
      <c r="G6382" t="b">
        <f>IF('Input and Summary Results'!$J$4="yes",IF(C6382=FALSE,FALSE,IF('Data Transformation'!E6382&lt;$R$10,E6382,$R$10)),IF(C6382=FALSE,FALSE,IF(C6382&lt;$R$10,C6382,$R$10)))</f>
        <v>0</v>
      </c>
      <c r="H6382" t="b">
        <f>IF('Input and Summary Results'!$J$4="yes",'Data Transformation'!F6382,'Data Transformation'!D6382)</f>
        <v>0</v>
      </c>
      <c r="I6382" t="str">
        <f t="shared" si="328"/>
        <v/>
      </c>
    </row>
    <row r="6383" spans="2:9" x14ac:dyDescent="0.25">
      <c r="B6383" t="b">
        <f>IF('Input and Summary Results'!D5965=0,FALSE,'Input and Summary Results'!$B5965)</f>
        <v>0</v>
      </c>
      <c r="C6383" t="b">
        <f>IF(OR(B6383=0,'Input and Summary Results'!D5965=0,'Input and Summary Results'!D5965=""),FALSE,'Input and Summary Results'!$D5965)</f>
        <v>0</v>
      </c>
      <c r="D6383" t="b">
        <f>IF(OR(B6383=0,'Input and Summary Results'!E5965=0),FALSE,'Input and Summary Results'!$E5965)</f>
        <v>0</v>
      </c>
      <c r="E6383" t="b">
        <f t="shared" si="329"/>
        <v>0</v>
      </c>
      <c r="F6383" t="b">
        <f t="shared" si="330"/>
        <v>0</v>
      </c>
      <c r="G6383" t="b">
        <f>IF('Input and Summary Results'!$J$4="yes",IF(C6383=FALSE,FALSE,IF('Data Transformation'!E6383&lt;$R$10,E6383,$R$10)),IF(C6383=FALSE,FALSE,IF(C6383&lt;$R$10,C6383,$R$10)))</f>
        <v>0</v>
      </c>
      <c r="H6383" t="b">
        <f>IF('Input and Summary Results'!$J$4="yes",'Data Transformation'!F6383,'Data Transformation'!D6383)</f>
        <v>0</v>
      </c>
      <c r="I6383" t="str">
        <f t="shared" si="328"/>
        <v/>
      </c>
    </row>
    <row r="6384" spans="2:9" x14ac:dyDescent="0.25">
      <c r="B6384" t="b">
        <f>IF('Input and Summary Results'!D5966=0,FALSE,'Input and Summary Results'!$B5966)</f>
        <v>0</v>
      </c>
      <c r="C6384" t="b">
        <f>IF(OR(B6384=0,'Input and Summary Results'!D5966=0,'Input and Summary Results'!D5966=""),FALSE,'Input and Summary Results'!$D5966)</f>
        <v>0</v>
      </c>
      <c r="D6384" t="b">
        <f>IF(OR(B6384=0,'Input and Summary Results'!E5966=0),FALSE,'Input and Summary Results'!$E5966)</f>
        <v>0</v>
      </c>
      <c r="E6384" t="b">
        <f t="shared" si="329"/>
        <v>0</v>
      </c>
      <c r="F6384" t="b">
        <f t="shared" si="330"/>
        <v>0</v>
      </c>
      <c r="G6384" t="b">
        <f>IF('Input and Summary Results'!$J$4="yes",IF(C6384=FALSE,FALSE,IF('Data Transformation'!E6384&lt;$R$10,E6384,$R$10)),IF(C6384=FALSE,FALSE,IF(C6384&lt;$R$10,C6384,$R$10)))</f>
        <v>0</v>
      </c>
      <c r="H6384" t="b">
        <f>IF('Input and Summary Results'!$J$4="yes",'Data Transformation'!F6384,'Data Transformation'!D6384)</f>
        <v>0</v>
      </c>
      <c r="I6384" t="str">
        <f t="shared" si="328"/>
        <v/>
      </c>
    </row>
    <row r="6385" spans="2:9" x14ac:dyDescent="0.25">
      <c r="B6385" t="b">
        <f>IF('Input and Summary Results'!D5967=0,FALSE,'Input and Summary Results'!$B5967)</f>
        <v>0</v>
      </c>
      <c r="C6385" t="b">
        <f>IF(OR(B6385=0,'Input and Summary Results'!D5967=0,'Input and Summary Results'!D5967=""),FALSE,'Input and Summary Results'!$D5967)</f>
        <v>0</v>
      </c>
      <c r="D6385" t="b">
        <f>IF(OR(B6385=0,'Input and Summary Results'!E5967=0),FALSE,'Input and Summary Results'!$E5967)</f>
        <v>0</v>
      </c>
      <c r="E6385" t="b">
        <f t="shared" si="329"/>
        <v>0</v>
      </c>
      <c r="F6385" t="b">
        <f t="shared" si="330"/>
        <v>0</v>
      </c>
      <c r="G6385" t="b">
        <f>IF('Input and Summary Results'!$J$4="yes",IF(C6385=FALSE,FALSE,IF('Data Transformation'!E6385&lt;$R$10,E6385,$R$10)),IF(C6385=FALSE,FALSE,IF(C6385&lt;$R$10,C6385,$R$10)))</f>
        <v>0</v>
      </c>
      <c r="H6385" t="b">
        <f>IF('Input and Summary Results'!$J$4="yes",'Data Transformation'!F6385,'Data Transformation'!D6385)</f>
        <v>0</v>
      </c>
      <c r="I6385" t="str">
        <f t="shared" si="328"/>
        <v/>
      </c>
    </row>
    <row r="6386" spans="2:9" x14ac:dyDescent="0.25">
      <c r="B6386" t="b">
        <f>IF('Input and Summary Results'!D5968=0,FALSE,'Input and Summary Results'!$B5968)</f>
        <v>0</v>
      </c>
      <c r="C6386" t="b">
        <f>IF(OR(B6386=0,'Input and Summary Results'!D5968=0,'Input and Summary Results'!D5968=""),FALSE,'Input and Summary Results'!$D5968)</f>
        <v>0</v>
      </c>
      <c r="D6386" t="b">
        <f>IF(OR(B6386=0,'Input and Summary Results'!E5968=0),FALSE,'Input and Summary Results'!$E5968)</f>
        <v>0</v>
      </c>
      <c r="E6386" t="b">
        <f t="shared" si="329"/>
        <v>0</v>
      </c>
      <c r="F6386" t="b">
        <f t="shared" si="330"/>
        <v>0</v>
      </c>
      <c r="G6386" t="b">
        <f>IF('Input and Summary Results'!$J$4="yes",IF(C6386=FALSE,FALSE,IF('Data Transformation'!E6386&lt;$R$10,E6386,$R$10)),IF(C6386=FALSE,FALSE,IF(C6386&lt;$R$10,C6386,$R$10)))</f>
        <v>0</v>
      </c>
      <c r="H6386" t="b">
        <f>IF('Input and Summary Results'!$J$4="yes",'Data Transformation'!F6386,'Data Transformation'!D6386)</f>
        <v>0</v>
      </c>
      <c r="I6386" t="str">
        <f t="shared" si="328"/>
        <v/>
      </c>
    </row>
    <row r="6387" spans="2:9" x14ac:dyDescent="0.25">
      <c r="B6387" t="b">
        <f>IF('Input and Summary Results'!D5969=0,FALSE,'Input and Summary Results'!$B5969)</f>
        <v>0</v>
      </c>
      <c r="C6387" t="b">
        <f>IF(OR(B6387=0,'Input and Summary Results'!D5969=0,'Input and Summary Results'!D5969=""),FALSE,'Input and Summary Results'!$D5969)</f>
        <v>0</v>
      </c>
      <c r="D6387" t="b">
        <f>IF(OR(B6387=0,'Input and Summary Results'!E5969=0),FALSE,'Input and Summary Results'!$E5969)</f>
        <v>0</v>
      </c>
      <c r="E6387" t="b">
        <f t="shared" si="329"/>
        <v>0</v>
      </c>
      <c r="F6387" t="b">
        <f t="shared" si="330"/>
        <v>0</v>
      </c>
      <c r="G6387" t="b">
        <f>IF('Input and Summary Results'!$J$4="yes",IF(C6387=FALSE,FALSE,IF('Data Transformation'!E6387&lt;$R$10,E6387,$R$10)),IF(C6387=FALSE,FALSE,IF(C6387&lt;$R$10,C6387,$R$10)))</f>
        <v>0</v>
      </c>
      <c r="H6387" t="b">
        <f>IF('Input and Summary Results'!$J$4="yes",'Data Transformation'!F6387,'Data Transformation'!D6387)</f>
        <v>0</v>
      </c>
      <c r="I6387" t="str">
        <f t="shared" si="328"/>
        <v/>
      </c>
    </row>
    <row r="6388" spans="2:9" x14ac:dyDescent="0.25">
      <c r="B6388" t="b">
        <f>IF('Input and Summary Results'!D5970=0,FALSE,'Input and Summary Results'!$B5970)</f>
        <v>0</v>
      </c>
      <c r="C6388" t="b">
        <f>IF(OR(B6388=0,'Input and Summary Results'!D5970=0,'Input and Summary Results'!D5970=""),FALSE,'Input and Summary Results'!$D5970)</f>
        <v>0</v>
      </c>
      <c r="D6388" t="b">
        <f>IF(OR(B6388=0,'Input and Summary Results'!E5970=0),FALSE,'Input and Summary Results'!$E5970)</f>
        <v>0</v>
      </c>
      <c r="E6388" t="b">
        <f t="shared" si="329"/>
        <v>0</v>
      </c>
      <c r="F6388" t="b">
        <f t="shared" si="330"/>
        <v>0</v>
      </c>
      <c r="G6388" t="b">
        <f>IF('Input and Summary Results'!$J$4="yes",IF(C6388=FALSE,FALSE,IF('Data Transformation'!E6388&lt;$R$10,E6388,$R$10)),IF(C6388=FALSE,FALSE,IF(C6388&lt;$R$10,C6388,$R$10)))</f>
        <v>0</v>
      </c>
      <c r="H6388" t="b">
        <f>IF('Input and Summary Results'!$J$4="yes",'Data Transformation'!F6388,'Data Transformation'!D6388)</f>
        <v>0</v>
      </c>
      <c r="I6388" t="str">
        <f t="shared" si="328"/>
        <v/>
      </c>
    </row>
    <row r="6389" spans="2:9" x14ac:dyDescent="0.25">
      <c r="B6389" t="b">
        <f>IF('Input and Summary Results'!D5971=0,FALSE,'Input and Summary Results'!$B5971)</f>
        <v>0</v>
      </c>
      <c r="C6389" t="b">
        <f>IF(OR(B6389=0,'Input and Summary Results'!D5971=0,'Input and Summary Results'!D5971=""),FALSE,'Input and Summary Results'!$D5971)</f>
        <v>0</v>
      </c>
      <c r="D6389" t="b">
        <f>IF(OR(B6389=0,'Input and Summary Results'!E5971=0),FALSE,'Input and Summary Results'!$E5971)</f>
        <v>0</v>
      </c>
      <c r="E6389" t="b">
        <f t="shared" si="329"/>
        <v>0</v>
      </c>
      <c r="F6389" t="b">
        <f t="shared" si="330"/>
        <v>0</v>
      </c>
      <c r="G6389" t="b">
        <f>IF('Input and Summary Results'!$J$4="yes",IF(C6389=FALSE,FALSE,IF('Data Transformation'!E6389&lt;$R$10,E6389,$R$10)),IF(C6389=FALSE,FALSE,IF(C6389&lt;$R$10,C6389,$R$10)))</f>
        <v>0</v>
      </c>
      <c r="H6389" t="b">
        <f>IF('Input and Summary Results'!$J$4="yes",'Data Transformation'!F6389,'Data Transformation'!D6389)</f>
        <v>0</v>
      </c>
      <c r="I6389" t="str">
        <f t="shared" si="328"/>
        <v/>
      </c>
    </row>
    <row r="6390" spans="2:9" x14ac:dyDescent="0.25">
      <c r="B6390" t="b">
        <f>IF('Input and Summary Results'!D5972=0,FALSE,'Input and Summary Results'!$B5972)</f>
        <v>0</v>
      </c>
      <c r="C6390" t="b">
        <f>IF(OR(B6390=0,'Input and Summary Results'!D5972=0,'Input and Summary Results'!D5972=""),FALSE,'Input and Summary Results'!$D5972)</f>
        <v>0</v>
      </c>
      <c r="D6390" t="b">
        <f>IF(OR(B6390=0,'Input and Summary Results'!E5972=0),FALSE,'Input and Summary Results'!$E5972)</f>
        <v>0</v>
      </c>
      <c r="E6390" t="b">
        <f t="shared" si="329"/>
        <v>0</v>
      </c>
      <c r="F6390" t="b">
        <f t="shared" si="330"/>
        <v>0</v>
      </c>
      <c r="G6390" t="b">
        <f>IF('Input and Summary Results'!$J$4="yes",IF(C6390=FALSE,FALSE,IF('Data Transformation'!E6390&lt;$R$10,E6390,$R$10)),IF(C6390=FALSE,FALSE,IF(C6390&lt;$R$10,C6390,$R$10)))</f>
        <v>0</v>
      </c>
      <c r="H6390" t="b">
        <f>IF('Input and Summary Results'!$J$4="yes",'Data Transformation'!F6390,'Data Transformation'!D6390)</f>
        <v>0</v>
      </c>
      <c r="I6390" t="str">
        <f t="shared" si="328"/>
        <v/>
      </c>
    </row>
    <row r="6391" spans="2:9" x14ac:dyDescent="0.25">
      <c r="B6391" t="b">
        <f>IF('Input and Summary Results'!D5973=0,FALSE,'Input and Summary Results'!$B5973)</f>
        <v>0</v>
      </c>
      <c r="C6391" t="b">
        <f>IF(OR(B6391=0,'Input and Summary Results'!D5973=0,'Input and Summary Results'!D5973=""),FALSE,'Input and Summary Results'!$D5973)</f>
        <v>0</v>
      </c>
      <c r="D6391" t="b">
        <f>IF(OR(B6391=0,'Input and Summary Results'!E5973=0),FALSE,'Input and Summary Results'!$E5973)</f>
        <v>0</v>
      </c>
      <c r="E6391" t="b">
        <f t="shared" si="329"/>
        <v>0</v>
      </c>
      <c r="F6391" t="b">
        <f t="shared" si="330"/>
        <v>0</v>
      </c>
      <c r="G6391" t="b">
        <f>IF('Input and Summary Results'!$J$4="yes",IF(C6391=FALSE,FALSE,IF('Data Transformation'!E6391&lt;$R$10,E6391,$R$10)),IF(C6391=FALSE,FALSE,IF(C6391&lt;$R$10,C6391,$R$10)))</f>
        <v>0</v>
      </c>
      <c r="H6391" t="b">
        <f>IF('Input and Summary Results'!$J$4="yes",'Data Transformation'!F6391,'Data Transformation'!D6391)</f>
        <v>0</v>
      </c>
      <c r="I6391" t="str">
        <f t="shared" si="328"/>
        <v/>
      </c>
    </row>
    <row r="6392" spans="2:9" x14ac:dyDescent="0.25">
      <c r="B6392" t="b">
        <f>IF('Input and Summary Results'!D5974=0,FALSE,'Input and Summary Results'!$B5974)</f>
        <v>0</v>
      </c>
      <c r="C6392" t="b">
        <f>IF(OR(B6392=0,'Input and Summary Results'!D5974=0,'Input and Summary Results'!D5974=""),FALSE,'Input and Summary Results'!$D5974)</f>
        <v>0</v>
      </c>
      <c r="D6392" t="b">
        <f>IF(OR(B6392=0,'Input and Summary Results'!E5974=0),FALSE,'Input and Summary Results'!$E5974)</f>
        <v>0</v>
      </c>
      <c r="E6392" t="b">
        <f t="shared" si="329"/>
        <v>0</v>
      </c>
      <c r="F6392" t="b">
        <f t="shared" si="330"/>
        <v>0</v>
      </c>
      <c r="G6392" t="b">
        <f>IF('Input and Summary Results'!$J$4="yes",IF(C6392=FALSE,FALSE,IF('Data Transformation'!E6392&lt;$R$10,E6392,$R$10)),IF(C6392=FALSE,FALSE,IF(C6392&lt;$R$10,C6392,$R$10)))</f>
        <v>0</v>
      </c>
      <c r="H6392" t="b">
        <f>IF('Input and Summary Results'!$J$4="yes",'Data Transformation'!F6392,'Data Transformation'!D6392)</f>
        <v>0</v>
      </c>
      <c r="I6392" t="str">
        <f t="shared" si="328"/>
        <v/>
      </c>
    </row>
    <row r="6393" spans="2:9" x14ac:dyDescent="0.25">
      <c r="B6393" t="b">
        <f>IF('Input and Summary Results'!D5975=0,FALSE,'Input and Summary Results'!$B5975)</f>
        <v>0</v>
      </c>
      <c r="C6393" t="b">
        <f>IF(OR(B6393=0,'Input and Summary Results'!D5975=0,'Input and Summary Results'!D5975=""),FALSE,'Input and Summary Results'!$D5975)</f>
        <v>0</v>
      </c>
      <c r="D6393" t="b">
        <f>IF(OR(B6393=0,'Input and Summary Results'!E5975=0),FALSE,'Input and Summary Results'!$E5975)</f>
        <v>0</v>
      </c>
      <c r="E6393" t="b">
        <f t="shared" si="329"/>
        <v>0</v>
      </c>
      <c r="F6393" t="b">
        <f t="shared" si="330"/>
        <v>0</v>
      </c>
      <c r="G6393" t="b">
        <f>IF('Input and Summary Results'!$J$4="yes",IF(C6393=FALSE,FALSE,IF('Data Transformation'!E6393&lt;$R$10,E6393,$R$10)),IF(C6393=FALSE,FALSE,IF(C6393&lt;$R$10,C6393,$R$10)))</f>
        <v>0</v>
      </c>
      <c r="H6393" t="b">
        <f>IF('Input and Summary Results'!$J$4="yes",'Data Transformation'!F6393,'Data Transformation'!D6393)</f>
        <v>0</v>
      </c>
      <c r="I6393" t="str">
        <f t="shared" si="328"/>
        <v/>
      </c>
    </row>
    <row r="6394" spans="2:9" x14ac:dyDescent="0.25">
      <c r="B6394" t="b">
        <f>IF('Input and Summary Results'!D5976=0,FALSE,'Input and Summary Results'!$B5976)</f>
        <v>0</v>
      </c>
      <c r="C6394" t="b">
        <f>IF(OR(B6394=0,'Input and Summary Results'!D5976=0,'Input and Summary Results'!D5976=""),FALSE,'Input and Summary Results'!$D5976)</f>
        <v>0</v>
      </c>
      <c r="D6394" t="b">
        <f>IF(OR(B6394=0,'Input and Summary Results'!E5976=0),FALSE,'Input and Summary Results'!$E5976)</f>
        <v>0</v>
      </c>
      <c r="E6394" t="b">
        <f t="shared" si="329"/>
        <v>0</v>
      </c>
      <c r="F6394" t="b">
        <f t="shared" si="330"/>
        <v>0</v>
      </c>
      <c r="G6394" t="b">
        <f>IF('Input and Summary Results'!$J$4="yes",IF(C6394=FALSE,FALSE,IF('Data Transformation'!E6394&lt;$R$10,E6394,$R$10)),IF(C6394=FALSE,FALSE,IF(C6394&lt;$R$10,C6394,$R$10)))</f>
        <v>0</v>
      </c>
      <c r="H6394" t="b">
        <f>IF('Input and Summary Results'!$J$4="yes",'Data Transformation'!F6394,'Data Transformation'!D6394)</f>
        <v>0</v>
      </c>
      <c r="I6394" t="str">
        <f t="shared" si="328"/>
        <v/>
      </c>
    </row>
    <row r="6395" spans="2:9" x14ac:dyDescent="0.25">
      <c r="B6395" t="b">
        <f>IF('Input and Summary Results'!D5977=0,FALSE,'Input and Summary Results'!$B5977)</f>
        <v>0</v>
      </c>
      <c r="C6395" t="b">
        <f>IF(OR(B6395=0,'Input and Summary Results'!D5977=0,'Input and Summary Results'!D5977=""),FALSE,'Input and Summary Results'!$D5977)</f>
        <v>0</v>
      </c>
      <c r="D6395" t="b">
        <f>IF(OR(B6395=0,'Input and Summary Results'!E5977=0),FALSE,'Input and Summary Results'!$E5977)</f>
        <v>0</v>
      </c>
      <c r="E6395" t="b">
        <f t="shared" si="329"/>
        <v>0</v>
      </c>
      <c r="F6395" t="b">
        <f t="shared" si="330"/>
        <v>0</v>
      </c>
      <c r="G6395" t="b">
        <f>IF('Input and Summary Results'!$J$4="yes",IF(C6395=FALSE,FALSE,IF('Data Transformation'!E6395&lt;$R$10,E6395,$R$10)),IF(C6395=FALSE,FALSE,IF(C6395&lt;$R$10,C6395,$R$10)))</f>
        <v>0</v>
      </c>
      <c r="H6395" t="b">
        <f>IF('Input and Summary Results'!$J$4="yes",'Data Transformation'!F6395,'Data Transformation'!D6395)</f>
        <v>0</v>
      </c>
      <c r="I6395" t="str">
        <f t="shared" si="328"/>
        <v/>
      </c>
    </row>
    <row r="6396" spans="2:9" x14ac:dyDescent="0.25">
      <c r="B6396" t="b">
        <f>IF('Input and Summary Results'!D5978=0,FALSE,'Input and Summary Results'!$B5978)</f>
        <v>0</v>
      </c>
      <c r="C6396" t="b">
        <f>IF(OR(B6396=0,'Input and Summary Results'!D5978=0,'Input and Summary Results'!D5978=""),FALSE,'Input and Summary Results'!$D5978)</f>
        <v>0</v>
      </c>
      <c r="D6396" t="b">
        <f>IF(OR(B6396=0,'Input and Summary Results'!E5978=0),FALSE,'Input and Summary Results'!$E5978)</f>
        <v>0</v>
      </c>
      <c r="E6396" t="b">
        <f t="shared" si="329"/>
        <v>0</v>
      </c>
      <c r="F6396" t="b">
        <f t="shared" si="330"/>
        <v>0</v>
      </c>
      <c r="G6396" t="b">
        <f>IF('Input and Summary Results'!$J$4="yes",IF(C6396=FALSE,FALSE,IF('Data Transformation'!E6396&lt;$R$10,E6396,$R$10)),IF(C6396=FALSE,FALSE,IF(C6396&lt;$R$10,C6396,$R$10)))</f>
        <v>0</v>
      </c>
      <c r="H6396" t="b">
        <f>IF('Input and Summary Results'!$J$4="yes",'Data Transformation'!F6396,'Data Transformation'!D6396)</f>
        <v>0</v>
      </c>
      <c r="I6396" t="str">
        <f t="shared" si="328"/>
        <v/>
      </c>
    </row>
    <row r="6397" spans="2:9" x14ac:dyDescent="0.25">
      <c r="B6397" t="b">
        <f>IF('Input and Summary Results'!D5979=0,FALSE,'Input and Summary Results'!$B5979)</f>
        <v>0</v>
      </c>
      <c r="C6397" t="b">
        <f>IF(OR(B6397=0,'Input and Summary Results'!D5979=0,'Input and Summary Results'!D5979=""),FALSE,'Input and Summary Results'!$D5979)</f>
        <v>0</v>
      </c>
      <c r="D6397" t="b">
        <f>IF(OR(B6397=0,'Input and Summary Results'!E5979=0),FALSE,'Input and Summary Results'!$E5979)</f>
        <v>0</v>
      </c>
      <c r="E6397" t="b">
        <f t="shared" si="329"/>
        <v>0</v>
      </c>
      <c r="F6397" t="b">
        <f t="shared" si="330"/>
        <v>0</v>
      </c>
      <c r="G6397" t="b">
        <f>IF('Input and Summary Results'!$J$4="yes",IF(C6397=FALSE,FALSE,IF('Data Transformation'!E6397&lt;$R$10,E6397,$R$10)),IF(C6397=FALSE,FALSE,IF(C6397&lt;$R$10,C6397,$R$10)))</f>
        <v>0</v>
      </c>
      <c r="H6397" t="b">
        <f>IF('Input and Summary Results'!$J$4="yes",'Data Transformation'!F6397,'Data Transformation'!D6397)</f>
        <v>0</v>
      </c>
      <c r="I6397" t="str">
        <f t="shared" si="328"/>
        <v/>
      </c>
    </row>
    <row r="6398" spans="2:9" x14ac:dyDescent="0.25">
      <c r="B6398" t="b">
        <f>IF('Input and Summary Results'!D5980=0,FALSE,'Input and Summary Results'!$B5980)</f>
        <v>0</v>
      </c>
      <c r="C6398" t="b">
        <f>IF(OR(B6398=0,'Input and Summary Results'!D5980=0,'Input and Summary Results'!D5980=""),FALSE,'Input and Summary Results'!$D5980)</f>
        <v>0</v>
      </c>
      <c r="D6398" t="b">
        <f>IF(OR(B6398=0,'Input and Summary Results'!E5980=0),FALSE,'Input and Summary Results'!$E5980)</f>
        <v>0</v>
      </c>
      <c r="E6398" t="b">
        <f t="shared" si="329"/>
        <v>0</v>
      </c>
      <c r="F6398" t="b">
        <f t="shared" si="330"/>
        <v>0</v>
      </c>
      <c r="G6398" t="b">
        <f>IF('Input and Summary Results'!$J$4="yes",IF(C6398=FALSE,FALSE,IF('Data Transformation'!E6398&lt;$R$10,E6398,$R$10)),IF(C6398=FALSE,FALSE,IF(C6398&lt;$R$10,C6398,$R$10)))</f>
        <v>0</v>
      </c>
      <c r="H6398" t="b">
        <f>IF('Input and Summary Results'!$J$4="yes",'Data Transformation'!F6398,'Data Transformation'!D6398)</f>
        <v>0</v>
      </c>
      <c r="I6398" t="str">
        <f t="shared" si="328"/>
        <v/>
      </c>
    </row>
    <row r="6399" spans="2:9" x14ac:dyDescent="0.25">
      <c r="B6399" t="b">
        <f>IF('Input and Summary Results'!D5981=0,FALSE,'Input and Summary Results'!$B5981)</f>
        <v>0</v>
      </c>
      <c r="C6399" t="b">
        <f>IF(OR(B6399=0,'Input and Summary Results'!D5981=0,'Input and Summary Results'!D5981=""),FALSE,'Input and Summary Results'!$D5981)</f>
        <v>0</v>
      </c>
      <c r="D6399" t="b">
        <f>IF(OR(B6399=0,'Input and Summary Results'!E5981=0),FALSE,'Input and Summary Results'!$E5981)</f>
        <v>0</v>
      </c>
      <c r="E6399" t="b">
        <f t="shared" si="329"/>
        <v>0</v>
      </c>
      <c r="F6399" t="b">
        <f t="shared" si="330"/>
        <v>0</v>
      </c>
      <c r="G6399" t="b">
        <f>IF('Input and Summary Results'!$J$4="yes",IF(C6399=FALSE,FALSE,IF('Data Transformation'!E6399&lt;$R$10,E6399,$R$10)),IF(C6399=FALSE,FALSE,IF(C6399&lt;$R$10,C6399,$R$10)))</f>
        <v>0</v>
      </c>
      <c r="H6399" t="b">
        <f>IF('Input and Summary Results'!$J$4="yes",'Data Transformation'!F6399,'Data Transformation'!D6399)</f>
        <v>0</v>
      </c>
      <c r="I6399" t="str">
        <f t="shared" si="328"/>
        <v/>
      </c>
    </row>
    <row r="6400" spans="2:9" x14ac:dyDescent="0.25">
      <c r="B6400" t="b">
        <f>IF('Input and Summary Results'!D5982=0,FALSE,'Input and Summary Results'!$B5982)</f>
        <v>0</v>
      </c>
      <c r="C6400" t="b">
        <f>IF(OR(B6400=0,'Input and Summary Results'!D5982=0,'Input and Summary Results'!D5982=""),FALSE,'Input and Summary Results'!$D5982)</f>
        <v>0</v>
      </c>
      <c r="D6400" t="b">
        <f>IF(OR(B6400=0,'Input and Summary Results'!E5982=0),FALSE,'Input and Summary Results'!$E5982)</f>
        <v>0</v>
      </c>
      <c r="E6400" t="b">
        <f t="shared" si="329"/>
        <v>0</v>
      </c>
      <c r="F6400" t="b">
        <f t="shared" si="330"/>
        <v>0</v>
      </c>
      <c r="G6400" t="b">
        <f>IF('Input and Summary Results'!$J$4="yes",IF(C6400=FALSE,FALSE,IF('Data Transformation'!E6400&lt;$R$10,E6400,$R$10)),IF(C6400=FALSE,FALSE,IF(C6400&lt;$R$10,C6400,$R$10)))</f>
        <v>0</v>
      </c>
      <c r="H6400" t="b">
        <f>IF('Input and Summary Results'!$J$4="yes",'Data Transformation'!F6400,'Data Transformation'!D6400)</f>
        <v>0</v>
      </c>
      <c r="I6400" t="str">
        <f t="shared" si="328"/>
        <v/>
      </c>
    </row>
    <row r="6401" spans="2:9" x14ac:dyDescent="0.25">
      <c r="B6401" t="b">
        <f>IF('Input and Summary Results'!D5983=0,FALSE,'Input and Summary Results'!$B5983)</f>
        <v>0</v>
      </c>
      <c r="C6401" t="b">
        <f>IF(OR(B6401=0,'Input and Summary Results'!D5983=0,'Input and Summary Results'!D5983=""),FALSE,'Input and Summary Results'!$D5983)</f>
        <v>0</v>
      </c>
      <c r="D6401" t="b">
        <f>IF(OR(B6401=0,'Input and Summary Results'!E5983=0),FALSE,'Input and Summary Results'!$E5983)</f>
        <v>0</v>
      </c>
      <c r="E6401" t="b">
        <f t="shared" si="329"/>
        <v>0</v>
      </c>
      <c r="F6401" t="b">
        <f t="shared" si="330"/>
        <v>0</v>
      </c>
      <c r="G6401" t="b">
        <f>IF('Input and Summary Results'!$J$4="yes",IF(C6401=FALSE,FALSE,IF('Data Transformation'!E6401&lt;$R$10,E6401,$R$10)),IF(C6401=FALSE,FALSE,IF(C6401&lt;$R$10,C6401,$R$10)))</f>
        <v>0</v>
      </c>
      <c r="H6401" t="b">
        <f>IF('Input and Summary Results'!$J$4="yes",'Data Transformation'!F6401,'Data Transformation'!D6401)</f>
        <v>0</v>
      </c>
      <c r="I6401" t="str">
        <f t="shared" si="328"/>
        <v/>
      </c>
    </row>
    <row r="6402" spans="2:9" x14ac:dyDescent="0.25">
      <c r="B6402" t="b">
        <f>IF('Input and Summary Results'!D5984=0,FALSE,'Input and Summary Results'!$B5984)</f>
        <v>0</v>
      </c>
      <c r="C6402" t="b">
        <f>IF(OR(B6402=0,'Input and Summary Results'!D5984=0,'Input and Summary Results'!D5984=""),FALSE,'Input and Summary Results'!$D5984)</f>
        <v>0</v>
      </c>
      <c r="D6402" t="b">
        <f>IF(OR(B6402=0,'Input and Summary Results'!E5984=0),FALSE,'Input and Summary Results'!$E5984)</f>
        <v>0</v>
      </c>
      <c r="E6402" t="b">
        <f t="shared" si="329"/>
        <v>0</v>
      </c>
      <c r="F6402" t="b">
        <f t="shared" si="330"/>
        <v>0</v>
      </c>
      <c r="G6402" t="b">
        <f>IF('Input and Summary Results'!$J$4="yes",IF(C6402=FALSE,FALSE,IF('Data Transformation'!E6402&lt;$R$10,E6402,$R$10)),IF(C6402=FALSE,FALSE,IF(C6402&lt;$R$10,C6402,$R$10)))</f>
        <v>0</v>
      </c>
      <c r="H6402" t="b">
        <f>IF('Input and Summary Results'!$J$4="yes",'Data Transformation'!F6402,'Data Transformation'!D6402)</f>
        <v>0</v>
      </c>
      <c r="I6402" t="str">
        <f t="shared" si="328"/>
        <v/>
      </c>
    </row>
    <row r="6403" spans="2:9" x14ac:dyDescent="0.25">
      <c r="B6403" t="b">
        <f>IF('Input and Summary Results'!D5985=0,FALSE,'Input and Summary Results'!$B5985)</f>
        <v>0</v>
      </c>
      <c r="C6403" t="b">
        <f>IF(OR(B6403=0,'Input and Summary Results'!D5985=0,'Input and Summary Results'!D5985=""),FALSE,'Input and Summary Results'!$D5985)</f>
        <v>0</v>
      </c>
      <c r="D6403" t="b">
        <f>IF(OR(B6403=0,'Input and Summary Results'!E5985=0),FALSE,'Input and Summary Results'!$E5985)</f>
        <v>0</v>
      </c>
      <c r="E6403" t="b">
        <f t="shared" si="329"/>
        <v>0</v>
      </c>
      <c r="F6403" t="b">
        <f t="shared" si="330"/>
        <v>0</v>
      </c>
      <c r="G6403" t="b">
        <f>IF('Input and Summary Results'!$J$4="yes",IF(C6403=FALSE,FALSE,IF('Data Transformation'!E6403&lt;$R$10,E6403,$R$10)),IF(C6403=FALSE,FALSE,IF(C6403&lt;$R$10,C6403,$R$10)))</f>
        <v>0</v>
      </c>
      <c r="H6403" t="b">
        <f>IF('Input and Summary Results'!$J$4="yes",'Data Transformation'!F6403,'Data Transformation'!D6403)</f>
        <v>0</v>
      </c>
      <c r="I6403" t="str">
        <f t="shared" si="328"/>
        <v/>
      </c>
    </row>
    <row r="6404" spans="2:9" x14ac:dyDescent="0.25">
      <c r="B6404" t="b">
        <f>IF('Input and Summary Results'!D5986=0,FALSE,'Input and Summary Results'!$B5986)</f>
        <v>0</v>
      </c>
      <c r="C6404" t="b">
        <f>IF(OR(B6404=0,'Input and Summary Results'!D5986=0,'Input and Summary Results'!D5986=""),FALSE,'Input and Summary Results'!$D5986)</f>
        <v>0</v>
      </c>
      <c r="D6404" t="b">
        <f>IF(OR(B6404=0,'Input and Summary Results'!E5986=0),FALSE,'Input and Summary Results'!$E5986)</f>
        <v>0</v>
      </c>
      <c r="E6404" t="b">
        <f t="shared" si="329"/>
        <v>0</v>
      </c>
      <c r="F6404" t="b">
        <f t="shared" si="330"/>
        <v>0</v>
      </c>
      <c r="G6404" t="b">
        <f>IF('Input and Summary Results'!$J$4="yes",IF(C6404=FALSE,FALSE,IF('Data Transformation'!E6404&lt;$R$10,E6404,$R$10)),IF(C6404=FALSE,FALSE,IF(C6404&lt;$R$10,C6404,$R$10)))</f>
        <v>0</v>
      </c>
      <c r="H6404" t="b">
        <f>IF('Input and Summary Results'!$J$4="yes",'Data Transformation'!F6404,'Data Transformation'!D6404)</f>
        <v>0</v>
      </c>
      <c r="I6404" t="str">
        <f t="shared" si="328"/>
        <v/>
      </c>
    </row>
    <row r="6405" spans="2:9" x14ac:dyDescent="0.25">
      <c r="B6405" t="b">
        <f>IF('Input and Summary Results'!D5987=0,FALSE,'Input and Summary Results'!$B5987)</f>
        <v>0</v>
      </c>
      <c r="C6405" t="b">
        <f>IF(OR(B6405=0,'Input and Summary Results'!D5987=0,'Input and Summary Results'!D5987=""),FALSE,'Input and Summary Results'!$D5987)</f>
        <v>0</v>
      </c>
      <c r="D6405" t="b">
        <f>IF(OR(B6405=0,'Input and Summary Results'!E5987=0),FALSE,'Input and Summary Results'!$E5987)</f>
        <v>0</v>
      </c>
      <c r="E6405" t="b">
        <f t="shared" si="329"/>
        <v>0</v>
      </c>
      <c r="F6405" t="b">
        <f t="shared" si="330"/>
        <v>0</v>
      </c>
      <c r="G6405" t="b">
        <f>IF('Input and Summary Results'!$J$4="yes",IF(C6405=FALSE,FALSE,IF('Data Transformation'!E6405&lt;$R$10,E6405,$R$10)),IF(C6405=FALSE,FALSE,IF(C6405&lt;$R$10,C6405,$R$10)))</f>
        <v>0</v>
      </c>
      <c r="H6405" t="b">
        <f>IF('Input and Summary Results'!$J$4="yes",'Data Transformation'!F6405,'Data Transformation'!D6405)</f>
        <v>0</v>
      </c>
      <c r="I6405" t="str">
        <f t="shared" ref="I6405:I6424" si="331">IF(G6405=FALSE,"",B6405)</f>
        <v/>
      </c>
    </row>
    <row r="6406" spans="2:9" x14ac:dyDescent="0.25">
      <c r="B6406" t="b">
        <f>IF('Input and Summary Results'!D5988=0,FALSE,'Input and Summary Results'!$B5988)</f>
        <v>0</v>
      </c>
      <c r="C6406" t="b">
        <f>IF(OR(B6406=0,'Input and Summary Results'!D5988=0,'Input and Summary Results'!D5988=""),FALSE,'Input and Summary Results'!$D5988)</f>
        <v>0</v>
      </c>
      <c r="D6406" t="b">
        <f>IF(OR(B6406=0,'Input and Summary Results'!E5988=0),FALSE,'Input and Summary Results'!$E5988)</f>
        <v>0</v>
      </c>
      <c r="E6406" t="b">
        <f t="shared" si="329"/>
        <v>0</v>
      </c>
      <c r="F6406" t="b">
        <f t="shared" si="330"/>
        <v>0</v>
      </c>
      <c r="G6406" t="b">
        <f>IF('Input and Summary Results'!$J$4="yes",IF(C6406=FALSE,FALSE,IF('Data Transformation'!E6406&lt;$R$10,E6406,$R$10)),IF(C6406=FALSE,FALSE,IF(C6406&lt;$R$10,C6406,$R$10)))</f>
        <v>0</v>
      </c>
      <c r="H6406" t="b">
        <f>IF('Input and Summary Results'!$J$4="yes",'Data Transformation'!F6406,'Data Transformation'!D6406)</f>
        <v>0</v>
      </c>
      <c r="I6406" t="str">
        <f t="shared" si="331"/>
        <v/>
      </c>
    </row>
    <row r="6407" spans="2:9" x14ac:dyDescent="0.25">
      <c r="B6407" t="b">
        <f>IF('Input and Summary Results'!D5989=0,FALSE,'Input and Summary Results'!$B5989)</f>
        <v>0</v>
      </c>
      <c r="C6407" t="b">
        <f>IF(OR(B6407=0,'Input and Summary Results'!D5989=0,'Input and Summary Results'!D5989=""),FALSE,'Input and Summary Results'!$D5989)</f>
        <v>0</v>
      </c>
      <c r="D6407" t="b">
        <f>IF(OR(B6407=0,'Input and Summary Results'!E5989=0),FALSE,'Input and Summary Results'!$E5989)</f>
        <v>0</v>
      </c>
      <c r="E6407" t="b">
        <f t="shared" si="329"/>
        <v>0</v>
      </c>
      <c r="F6407" t="b">
        <f t="shared" si="330"/>
        <v>0</v>
      </c>
      <c r="G6407" t="b">
        <f>IF('Input and Summary Results'!$J$4="yes",IF(C6407=FALSE,FALSE,IF('Data Transformation'!E6407&lt;$R$10,E6407,$R$10)),IF(C6407=FALSE,FALSE,IF(C6407&lt;$R$10,C6407,$R$10)))</f>
        <v>0</v>
      </c>
      <c r="H6407" t="b">
        <f>IF('Input and Summary Results'!$J$4="yes",'Data Transformation'!F6407,'Data Transformation'!D6407)</f>
        <v>0</v>
      </c>
      <c r="I6407" t="str">
        <f t="shared" si="331"/>
        <v/>
      </c>
    </row>
    <row r="6408" spans="2:9" x14ac:dyDescent="0.25">
      <c r="B6408" t="b">
        <f>IF('Input and Summary Results'!D5990=0,FALSE,'Input and Summary Results'!$B5990)</f>
        <v>0</v>
      </c>
      <c r="C6408" t="b">
        <f>IF(OR(B6408=0,'Input and Summary Results'!D5990=0,'Input and Summary Results'!D5990=""),FALSE,'Input and Summary Results'!$D5990)</f>
        <v>0</v>
      </c>
      <c r="D6408" t="b">
        <f>IF(OR(B6408=0,'Input and Summary Results'!E5990=0),FALSE,'Input and Summary Results'!$E5990)</f>
        <v>0</v>
      </c>
      <c r="E6408" t="b">
        <f t="shared" si="329"/>
        <v>0</v>
      </c>
      <c r="F6408" t="b">
        <f t="shared" si="330"/>
        <v>0</v>
      </c>
      <c r="G6408" t="b">
        <f>IF('Input and Summary Results'!$J$4="yes",IF(C6408=FALSE,FALSE,IF('Data Transformation'!E6408&lt;$R$10,E6408,$R$10)),IF(C6408=FALSE,FALSE,IF(C6408&lt;$R$10,C6408,$R$10)))</f>
        <v>0</v>
      </c>
      <c r="H6408" t="b">
        <f>IF('Input and Summary Results'!$J$4="yes",'Data Transformation'!F6408,'Data Transformation'!D6408)</f>
        <v>0</v>
      </c>
      <c r="I6408" t="str">
        <f t="shared" si="331"/>
        <v/>
      </c>
    </row>
    <row r="6409" spans="2:9" x14ac:dyDescent="0.25">
      <c r="B6409" t="b">
        <f>IF('Input and Summary Results'!D5991=0,FALSE,'Input and Summary Results'!$B5991)</f>
        <v>0</v>
      </c>
      <c r="C6409" t="b">
        <f>IF(OR(B6409=0,'Input and Summary Results'!D5991=0,'Input and Summary Results'!D5991=""),FALSE,'Input and Summary Results'!$D5991)</f>
        <v>0</v>
      </c>
      <c r="D6409" t="b">
        <f>IF(OR(B6409=0,'Input and Summary Results'!E5991=0),FALSE,'Input and Summary Results'!$E5991)</f>
        <v>0</v>
      </c>
      <c r="E6409" t="b">
        <f t="shared" si="329"/>
        <v>0</v>
      </c>
      <c r="F6409" t="b">
        <f t="shared" si="330"/>
        <v>0</v>
      </c>
      <c r="G6409" t="b">
        <f>IF('Input and Summary Results'!$J$4="yes",IF(C6409=FALSE,FALSE,IF('Data Transformation'!E6409&lt;$R$10,E6409,$R$10)),IF(C6409=FALSE,FALSE,IF(C6409&lt;$R$10,C6409,$R$10)))</f>
        <v>0</v>
      </c>
      <c r="H6409" t="b">
        <f>IF('Input and Summary Results'!$J$4="yes",'Data Transformation'!F6409,'Data Transformation'!D6409)</f>
        <v>0</v>
      </c>
      <c r="I6409" t="str">
        <f t="shared" si="331"/>
        <v/>
      </c>
    </row>
    <row r="6410" spans="2:9" x14ac:dyDescent="0.25">
      <c r="B6410" t="b">
        <f>IF('Input and Summary Results'!D5992=0,FALSE,'Input and Summary Results'!$B5992)</f>
        <v>0</v>
      </c>
      <c r="C6410" t="b">
        <f>IF(OR(B6410=0,'Input and Summary Results'!D5992=0,'Input and Summary Results'!D5992=""),FALSE,'Input and Summary Results'!$D5992)</f>
        <v>0</v>
      </c>
      <c r="D6410" t="b">
        <f>IF(OR(B6410=0,'Input and Summary Results'!E5992=0),FALSE,'Input and Summary Results'!$E5992)</f>
        <v>0</v>
      </c>
      <c r="E6410" t="b">
        <f t="shared" si="329"/>
        <v>0</v>
      </c>
      <c r="F6410" t="b">
        <f t="shared" si="330"/>
        <v>0</v>
      </c>
      <c r="G6410" t="b">
        <f>IF('Input and Summary Results'!$J$4="yes",IF(C6410=FALSE,FALSE,IF('Data Transformation'!E6410&lt;$R$10,E6410,$R$10)),IF(C6410=FALSE,FALSE,IF(C6410&lt;$R$10,C6410,$R$10)))</f>
        <v>0</v>
      </c>
      <c r="H6410" t="b">
        <f>IF('Input and Summary Results'!$J$4="yes",'Data Transformation'!F6410,'Data Transformation'!D6410)</f>
        <v>0</v>
      </c>
      <c r="I6410" t="str">
        <f t="shared" si="331"/>
        <v/>
      </c>
    </row>
    <row r="6411" spans="2:9" x14ac:dyDescent="0.25">
      <c r="B6411" t="b">
        <f>IF('Input and Summary Results'!D5993=0,FALSE,'Input and Summary Results'!$B5993)</f>
        <v>0</v>
      </c>
      <c r="C6411" t="b">
        <f>IF(OR(B6411=0,'Input and Summary Results'!D5993=0,'Input and Summary Results'!D5993=""),FALSE,'Input and Summary Results'!$D5993)</f>
        <v>0</v>
      </c>
      <c r="D6411" t="b">
        <f>IF(OR(B6411=0,'Input and Summary Results'!E5993=0),FALSE,'Input and Summary Results'!$E5993)</f>
        <v>0</v>
      </c>
      <c r="E6411" t="b">
        <f t="shared" si="329"/>
        <v>0</v>
      </c>
      <c r="F6411" t="b">
        <f t="shared" si="330"/>
        <v>0</v>
      </c>
      <c r="G6411" t="b">
        <f>IF('Input and Summary Results'!$J$4="yes",IF(C6411=FALSE,FALSE,IF('Data Transformation'!E6411&lt;$R$10,E6411,$R$10)),IF(C6411=FALSE,FALSE,IF(C6411&lt;$R$10,C6411,$R$10)))</f>
        <v>0</v>
      </c>
      <c r="H6411" t="b">
        <f>IF('Input and Summary Results'!$J$4="yes",'Data Transformation'!F6411,'Data Transformation'!D6411)</f>
        <v>0</v>
      </c>
      <c r="I6411" t="str">
        <f t="shared" si="331"/>
        <v/>
      </c>
    </row>
    <row r="6412" spans="2:9" x14ac:dyDescent="0.25">
      <c r="B6412" t="b">
        <f>IF('Input and Summary Results'!D5994=0,FALSE,'Input and Summary Results'!$B5994)</f>
        <v>0</v>
      </c>
      <c r="C6412" t="b">
        <f>IF(OR(B6412=0,'Input and Summary Results'!D5994=0,'Input and Summary Results'!D5994=""),FALSE,'Input and Summary Results'!$D5994)</f>
        <v>0</v>
      </c>
      <c r="D6412" t="b">
        <f>IF(OR(B6412=0,'Input and Summary Results'!E5994=0),FALSE,'Input and Summary Results'!$E5994)</f>
        <v>0</v>
      </c>
      <c r="E6412" t="b">
        <f t="shared" si="329"/>
        <v>0</v>
      </c>
      <c r="F6412" t="b">
        <f t="shared" si="330"/>
        <v>0</v>
      </c>
      <c r="G6412" t="b">
        <f>IF('Input and Summary Results'!$J$4="yes",IF(C6412=FALSE,FALSE,IF('Data Transformation'!E6412&lt;$R$10,E6412,$R$10)),IF(C6412=FALSE,FALSE,IF(C6412&lt;$R$10,C6412,$R$10)))</f>
        <v>0</v>
      </c>
      <c r="H6412" t="b">
        <f>IF('Input and Summary Results'!$J$4="yes",'Data Transformation'!F6412,'Data Transformation'!D6412)</f>
        <v>0</v>
      </c>
      <c r="I6412" t="str">
        <f t="shared" si="331"/>
        <v/>
      </c>
    </row>
    <row r="6413" spans="2:9" x14ac:dyDescent="0.25">
      <c r="B6413" t="b">
        <f>IF('Input and Summary Results'!D5995=0,FALSE,'Input and Summary Results'!$B5995)</f>
        <v>0</v>
      </c>
      <c r="C6413" t="b">
        <f>IF(OR(B6413=0,'Input and Summary Results'!D5995=0,'Input and Summary Results'!D5995=""),FALSE,'Input and Summary Results'!$D5995)</f>
        <v>0</v>
      </c>
      <c r="D6413" t="b">
        <f>IF(OR(B6413=0,'Input and Summary Results'!E5995=0),FALSE,'Input and Summary Results'!$E5995)</f>
        <v>0</v>
      </c>
      <c r="E6413" t="b">
        <f t="shared" si="329"/>
        <v>0</v>
      </c>
      <c r="F6413" t="b">
        <f t="shared" si="330"/>
        <v>0</v>
      </c>
      <c r="G6413" t="b">
        <f>IF('Input and Summary Results'!$J$4="yes",IF(C6413=FALSE,FALSE,IF('Data Transformation'!E6413&lt;$R$10,E6413,$R$10)),IF(C6413=FALSE,FALSE,IF(C6413&lt;$R$10,C6413,$R$10)))</f>
        <v>0</v>
      </c>
      <c r="H6413" t="b">
        <f>IF('Input and Summary Results'!$J$4="yes",'Data Transformation'!F6413,'Data Transformation'!D6413)</f>
        <v>0</v>
      </c>
      <c r="I6413" t="str">
        <f t="shared" si="331"/>
        <v/>
      </c>
    </row>
    <row r="6414" spans="2:9" x14ac:dyDescent="0.25">
      <c r="B6414" t="b">
        <f>IF('Input and Summary Results'!D5996=0,FALSE,'Input and Summary Results'!$B5996)</f>
        <v>0</v>
      </c>
      <c r="C6414" t="b">
        <f>IF(OR(B6414=0,'Input and Summary Results'!D5996=0,'Input and Summary Results'!D5996=""),FALSE,'Input and Summary Results'!$D5996)</f>
        <v>0</v>
      </c>
      <c r="D6414" t="b">
        <f>IF(OR(B6414=0,'Input and Summary Results'!E5996=0),FALSE,'Input and Summary Results'!$E5996)</f>
        <v>0</v>
      </c>
      <c r="E6414" t="b">
        <f t="shared" si="329"/>
        <v>0</v>
      </c>
      <c r="F6414" t="b">
        <f t="shared" si="330"/>
        <v>0</v>
      </c>
      <c r="G6414" t="b">
        <f>IF('Input and Summary Results'!$J$4="yes",IF(C6414=FALSE,FALSE,IF('Data Transformation'!E6414&lt;$R$10,E6414,$R$10)),IF(C6414=FALSE,FALSE,IF(C6414&lt;$R$10,C6414,$R$10)))</f>
        <v>0</v>
      </c>
      <c r="H6414" t="b">
        <f>IF('Input and Summary Results'!$J$4="yes",'Data Transformation'!F6414,'Data Transformation'!D6414)</f>
        <v>0</v>
      </c>
      <c r="I6414" t="str">
        <f t="shared" si="331"/>
        <v/>
      </c>
    </row>
    <row r="6415" spans="2:9" x14ac:dyDescent="0.25">
      <c r="B6415" t="b">
        <f>IF('Input and Summary Results'!D5997=0,FALSE,'Input and Summary Results'!$B5997)</f>
        <v>0</v>
      </c>
      <c r="C6415" t="b">
        <f>IF(OR(B6415=0,'Input and Summary Results'!D5997=0,'Input and Summary Results'!D5997=""),FALSE,'Input and Summary Results'!$D5997)</f>
        <v>0</v>
      </c>
      <c r="D6415" t="b">
        <f>IF(OR(B6415=0,'Input and Summary Results'!E5997=0),FALSE,'Input and Summary Results'!$E5997)</f>
        <v>0</v>
      </c>
      <c r="E6415" t="b">
        <f t="shared" si="329"/>
        <v>0</v>
      </c>
      <c r="F6415" t="b">
        <f t="shared" si="330"/>
        <v>0</v>
      </c>
      <c r="G6415" t="b">
        <f>IF('Input and Summary Results'!$J$4="yes",IF(C6415=FALSE,FALSE,IF('Data Transformation'!E6415&lt;$R$10,E6415,$R$10)),IF(C6415=FALSE,FALSE,IF(C6415&lt;$R$10,C6415,$R$10)))</f>
        <v>0</v>
      </c>
      <c r="H6415" t="b">
        <f>IF('Input and Summary Results'!$J$4="yes",'Data Transformation'!F6415,'Data Transformation'!D6415)</f>
        <v>0</v>
      </c>
      <c r="I6415" t="str">
        <f t="shared" si="331"/>
        <v/>
      </c>
    </row>
    <row r="6416" spans="2:9" x14ac:dyDescent="0.25">
      <c r="B6416" t="b">
        <f>IF('Input and Summary Results'!D5998=0,FALSE,'Input and Summary Results'!$B5998)</f>
        <v>0</v>
      </c>
      <c r="C6416" t="b">
        <f>IF(OR(B6416=0,'Input and Summary Results'!D5998=0,'Input and Summary Results'!D5998=""),FALSE,'Input and Summary Results'!$D5998)</f>
        <v>0</v>
      </c>
      <c r="D6416" t="b">
        <f>IF(OR(B6416=0,'Input and Summary Results'!E5998=0),FALSE,'Input and Summary Results'!$E5998)</f>
        <v>0</v>
      </c>
      <c r="E6416" t="b">
        <f t="shared" si="329"/>
        <v>0</v>
      </c>
      <c r="F6416" t="b">
        <f t="shared" si="330"/>
        <v>0</v>
      </c>
      <c r="G6416" t="b">
        <f>IF('Input and Summary Results'!$J$4="yes",IF(C6416=FALSE,FALSE,IF('Data Transformation'!E6416&lt;$R$10,E6416,$R$10)),IF(C6416=FALSE,FALSE,IF(C6416&lt;$R$10,C6416,$R$10)))</f>
        <v>0</v>
      </c>
      <c r="H6416" t="b">
        <f>IF('Input and Summary Results'!$J$4="yes",'Data Transformation'!F6416,'Data Transformation'!D6416)</f>
        <v>0</v>
      </c>
      <c r="I6416" t="str">
        <f t="shared" si="331"/>
        <v/>
      </c>
    </row>
    <row r="6417" spans="2:9" x14ac:dyDescent="0.25">
      <c r="B6417" t="b">
        <f>IF('Input and Summary Results'!D5999=0,FALSE,'Input and Summary Results'!$B5999)</f>
        <v>0</v>
      </c>
      <c r="C6417" t="b">
        <f>IF(OR(B6417=0,'Input and Summary Results'!D5999=0,'Input and Summary Results'!D5999=""),FALSE,'Input and Summary Results'!$D5999)</f>
        <v>0</v>
      </c>
      <c r="D6417" t="b">
        <f>IF(OR(B6417=0,'Input and Summary Results'!E5999=0),FALSE,'Input and Summary Results'!$E5999)</f>
        <v>0</v>
      </c>
      <c r="E6417" t="b">
        <f t="shared" si="329"/>
        <v>0</v>
      </c>
      <c r="F6417" t="b">
        <f t="shared" si="330"/>
        <v>0</v>
      </c>
      <c r="G6417" t="b">
        <f>IF('Input and Summary Results'!$J$4="yes",IF(C6417=FALSE,FALSE,IF('Data Transformation'!E6417&lt;$R$10,E6417,$R$10)),IF(C6417=FALSE,FALSE,IF(C6417&lt;$R$10,C6417,$R$10)))</f>
        <v>0</v>
      </c>
      <c r="H6417" t="b">
        <f>IF('Input and Summary Results'!$J$4="yes",'Data Transformation'!F6417,'Data Transformation'!D6417)</f>
        <v>0</v>
      </c>
      <c r="I6417" t="str">
        <f t="shared" si="331"/>
        <v/>
      </c>
    </row>
    <row r="6418" spans="2:9" x14ac:dyDescent="0.25">
      <c r="B6418" t="b">
        <f>IF('Input and Summary Results'!D6000=0,FALSE,'Input and Summary Results'!$B6000)</f>
        <v>0</v>
      </c>
      <c r="C6418" t="b">
        <f>IF(OR(B6418=0,'Input and Summary Results'!D6000=0,'Input and Summary Results'!D6000=""),FALSE,'Input and Summary Results'!$D6000)</f>
        <v>0</v>
      </c>
      <c r="D6418" t="b">
        <f>IF(OR(B6418=0,'Input and Summary Results'!E6000=0),FALSE,'Input and Summary Results'!$E6000)</f>
        <v>0</v>
      </c>
      <c r="E6418" t="b">
        <f t="shared" si="329"/>
        <v>0</v>
      </c>
      <c r="F6418" t="b">
        <f t="shared" si="330"/>
        <v>0</v>
      </c>
      <c r="G6418" t="b">
        <f>IF('Input and Summary Results'!$J$4="yes",IF(C6418=FALSE,FALSE,IF('Data Transformation'!E6418&lt;$R$10,E6418,$R$10)),IF(C6418=FALSE,FALSE,IF(C6418&lt;$R$10,C6418,$R$10)))</f>
        <v>0</v>
      </c>
      <c r="H6418" t="b">
        <f>IF('Input and Summary Results'!$J$4="yes",'Data Transformation'!F6418,'Data Transformation'!D6418)</f>
        <v>0</v>
      </c>
      <c r="I6418" t="str">
        <f t="shared" si="331"/>
        <v/>
      </c>
    </row>
    <row r="6419" spans="2:9" x14ac:dyDescent="0.25">
      <c r="B6419" t="b">
        <f>IF('Input and Summary Results'!D6001=0,FALSE,'Input and Summary Results'!$B6001)</f>
        <v>0</v>
      </c>
      <c r="C6419" t="b">
        <f>IF(OR(B6419=0,'Input and Summary Results'!D6001=0,'Input and Summary Results'!D6001=""),FALSE,'Input and Summary Results'!$D6001)</f>
        <v>0</v>
      </c>
      <c r="D6419" t="b">
        <f>IF(OR(B6419=0,'Input and Summary Results'!E6001=0),FALSE,'Input and Summary Results'!$E6001)</f>
        <v>0</v>
      </c>
      <c r="E6419" t="b">
        <f t="shared" si="329"/>
        <v>0</v>
      </c>
      <c r="F6419" t="b">
        <f t="shared" si="330"/>
        <v>0</v>
      </c>
      <c r="G6419" t="b">
        <f>IF('Input and Summary Results'!$J$4="yes",IF(C6419=FALSE,FALSE,IF('Data Transformation'!E6419&lt;$R$10,E6419,$R$10)),IF(C6419=FALSE,FALSE,IF(C6419&lt;$R$10,C6419,$R$10)))</f>
        <v>0</v>
      </c>
      <c r="H6419" t="b">
        <f>IF('Input and Summary Results'!$J$4="yes",'Data Transformation'!F6419,'Data Transformation'!D6419)</f>
        <v>0</v>
      </c>
      <c r="I6419" t="str">
        <f t="shared" si="331"/>
        <v/>
      </c>
    </row>
    <row r="6420" spans="2:9" x14ac:dyDescent="0.25">
      <c r="B6420" t="b">
        <f>IF('Input and Summary Results'!D6002=0,FALSE,'Input and Summary Results'!$B6002)</f>
        <v>0</v>
      </c>
      <c r="C6420" t="b">
        <f>IF(OR(B6420=0,'Input and Summary Results'!D6002=0,'Input and Summary Results'!D6002=""),FALSE,'Input and Summary Results'!$D6002)</f>
        <v>0</v>
      </c>
      <c r="D6420" t="b">
        <f>IF(OR(B6420=0,'Input and Summary Results'!E6002=0),FALSE,'Input and Summary Results'!$E6002)</f>
        <v>0</v>
      </c>
      <c r="E6420" t="b">
        <f t="shared" si="329"/>
        <v>0</v>
      </c>
      <c r="F6420" t="b">
        <f t="shared" si="330"/>
        <v>0</v>
      </c>
      <c r="G6420" t="b">
        <f>IF('Input and Summary Results'!$J$4="yes",IF(C6420=FALSE,FALSE,IF('Data Transformation'!E6420&lt;$R$10,E6420,$R$10)),IF(C6420=FALSE,FALSE,IF(C6420&lt;$R$10,C6420,$R$10)))</f>
        <v>0</v>
      </c>
      <c r="H6420" t="b">
        <f>IF('Input and Summary Results'!$J$4="yes",'Data Transformation'!F6420,'Data Transformation'!D6420)</f>
        <v>0</v>
      </c>
      <c r="I6420" t="str">
        <f t="shared" si="331"/>
        <v/>
      </c>
    </row>
    <row r="6421" spans="2:9" x14ac:dyDescent="0.25">
      <c r="B6421" t="b">
        <f>IF('Input and Summary Results'!D6003=0,FALSE,'Input and Summary Results'!$B6003)</f>
        <v>0</v>
      </c>
      <c r="C6421" t="b">
        <f>IF(OR(B6421=0,'Input and Summary Results'!D6003=0,'Input and Summary Results'!D6003=""),FALSE,'Input and Summary Results'!$D6003)</f>
        <v>0</v>
      </c>
      <c r="D6421" t="b">
        <f>IF(OR(B6421=0,'Input and Summary Results'!E6003=0),FALSE,'Input and Summary Results'!$E6003)</f>
        <v>0</v>
      </c>
      <c r="E6421" t="b">
        <f t="shared" si="329"/>
        <v>0</v>
      </c>
      <c r="F6421" t="b">
        <f t="shared" si="330"/>
        <v>0</v>
      </c>
      <c r="G6421" t="b">
        <f>IF('Input and Summary Results'!$J$4="yes",IF(C6421=FALSE,FALSE,IF('Data Transformation'!E6421&lt;$R$10,E6421,$R$10)),IF(C6421=FALSE,FALSE,IF(C6421&lt;$R$10,C6421,$R$10)))</f>
        <v>0</v>
      </c>
      <c r="H6421" t="b">
        <f>IF('Input and Summary Results'!$J$4="yes",'Data Transformation'!F6421,'Data Transformation'!D6421)</f>
        <v>0</v>
      </c>
      <c r="I6421" t="str">
        <f t="shared" si="331"/>
        <v/>
      </c>
    </row>
    <row r="6422" spans="2:9" x14ac:dyDescent="0.25">
      <c r="B6422" t="b">
        <f>IF('Input and Summary Results'!D6004=0,FALSE,'Input and Summary Results'!$B6004)</f>
        <v>0</v>
      </c>
      <c r="C6422" t="b">
        <f>IF(OR(B6422=0,'Input and Summary Results'!D6004=0,'Input and Summary Results'!D6004=""),FALSE,'Input and Summary Results'!$D6004)</f>
        <v>0</v>
      </c>
      <c r="D6422" t="b">
        <f>IF(OR(B6422=0,'Input and Summary Results'!E6004=0),FALSE,'Input and Summary Results'!$E6004)</f>
        <v>0</v>
      </c>
      <c r="E6422" t="b">
        <f t="shared" si="329"/>
        <v>0</v>
      </c>
      <c r="F6422" t="b">
        <f t="shared" si="330"/>
        <v>0</v>
      </c>
      <c r="G6422" t="b">
        <f>IF('Input and Summary Results'!$J$4="yes",IF(C6422=FALSE,FALSE,IF('Data Transformation'!E6422&lt;$R$10,E6422,$R$10)),IF(C6422=FALSE,FALSE,IF(C6422&lt;$R$10,C6422,$R$10)))</f>
        <v>0</v>
      </c>
      <c r="H6422" t="b">
        <f>IF('Input and Summary Results'!$J$4="yes",'Data Transformation'!F6422,'Data Transformation'!D6422)</f>
        <v>0</v>
      </c>
      <c r="I6422" t="str">
        <f t="shared" si="331"/>
        <v/>
      </c>
    </row>
    <row r="6423" spans="2:9" x14ac:dyDescent="0.25">
      <c r="B6423" t="b">
        <f>IF('Input and Summary Results'!D6005=0,FALSE,'Input and Summary Results'!$B6005)</f>
        <v>0</v>
      </c>
      <c r="C6423" t="b">
        <f>IF(OR(B6423=0,'Input and Summary Results'!D6005=0,'Input and Summary Results'!D6005=""),FALSE,'Input and Summary Results'!$D6005)</f>
        <v>0</v>
      </c>
      <c r="D6423" t="b">
        <f>IF(OR(B6423=0,'Input and Summary Results'!E6005=0),FALSE,'Input and Summary Results'!$E6005)</f>
        <v>0</v>
      </c>
      <c r="E6423" t="b">
        <f t="shared" si="329"/>
        <v>0</v>
      </c>
      <c r="F6423" t="b">
        <f t="shared" si="330"/>
        <v>0</v>
      </c>
      <c r="G6423" t="b">
        <f>IF('Input and Summary Results'!$J$4="yes",IF(C6423=FALSE,FALSE,IF('Data Transformation'!E6423&lt;$R$10,E6423,$R$10)),IF(C6423=FALSE,FALSE,IF(C6423&lt;$R$10,C6423,$R$10)))</f>
        <v>0</v>
      </c>
      <c r="H6423" t="b">
        <f>IF('Input and Summary Results'!$J$4="yes",'Data Transformation'!F6423,'Data Transformation'!D6423)</f>
        <v>0</v>
      </c>
      <c r="I6423" t="str">
        <f t="shared" si="331"/>
        <v/>
      </c>
    </row>
    <row r="6424" spans="2:9" x14ac:dyDescent="0.25">
      <c r="B6424" t="b">
        <f>IF('Input and Summary Results'!D6006=0,FALSE,'Input and Summary Results'!$B6006)</f>
        <v>0</v>
      </c>
      <c r="C6424" t="b">
        <f>IF(OR(B6424=0,'Input and Summary Results'!D6006=0,'Input and Summary Results'!D6006=""),FALSE,'Input and Summary Results'!$D6006)</f>
        <v>0</v>
      </c>
      <c r="D6424" t="b">
        <f>IF(OR(B6424=0,'Input and Summary Results'!E6006=0),FALSE,'Input and Summary Results'!$E6006)</f>
        <v>0</v>
      </c>
      <c r="E6424" t="b">
        <f t="shared" si="329"/>
        <v>0</v>
      </c>
      <c r="F6424" t="b">
        <f t="shared" si="330"/>
        <v>0</v>
      </c>
      <c r="G6424" t="b">
        <f>IF('Input and Summary Results'!$J$4="yes",IF(C6424=FALSE,FALSE,IF('Data Transformation'!E6424&lt;$R$10,E6424,$R$10)),IF(C6424=FALSE,FALSE,IF(C6424&lt;$R$10,C6424,$R$10)))</f>
        <v>0</v>
      </c>
      <c r="H6424" t="b">
        <f>IF('Input and Summary Results'!$J$4="yes",'Data Transformation'!F6424,'Data Transformation'!D6424)</f>
        <v>0</v>
      </c>
      <c r="I6424" t="str">
        <f t="shared" si="331"/>
        <v/>
      </c>
    </row>
  </sheetData>
  <customSheetViews>
    <customSheetView guid="{3FABBB88-4ADF-4471-88BA-07085913E628}" scale="85" topLeftCell="A7">
      <selection activeCell="R32" sqref="R32"/>
      <pageMargins left="0.75" right="0.75" top="1" bottom="1" header="0.5" footer="0.5"/>
      <pageSetup orientation="portrait" horizontalDpi="4294967292" verticalDpi="4294967292"/>
    </customSheetView>
  </customSheetViews>
  <conditionalFormatting sqref="D7:D8007">
    <cfRule type="cellIs" dxfId="363" priority="1" operator="greaterThan">
      <formula>$U$9</formula>
    </cfRule>
  </conditionalFormatting>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51"/>
  <sheetViews>
    <sheetView zoomScale="83" workbookViewId="0">
      <selection activeCell="A28" sqref="A28"/>
    </sheetView>
  </sheetViews>
  <sheetFormatPr defaultColWidth="11" defaultRowHeight="15.75" x14ac:dyDescent="0.25"/>
  <cols>
    <col min="1" max="1" width="17" customWidth="1"/>
    <col min="3" max="3" width="12.625" bestFit="1" customWidth="1"/>
    <col min="4" max="4" width="12.625" customWidth="1"/>
    <col min="5" max="5" width="5" customWidth="1"/>
    <col min="6" max="6" width="5.625" customWidth="1"/>
    <col min="7" max="7" width="4.625" customWidth="1"/>
    <col min="8" max="8" width="6.875" customWidth="1"/>
    <col min="12" max="12" width="13" bestFit="1" customWidth="1"/>
    <col min="13" max="13" width="4.125" customWidth="1"/>
    <col min="14" max="14" width="6.875" customWidth="1"/>
    <col min="15" max="15" width="9" customWidth="1"/>
    <col min="18" max="18" width="22" bestFit="1" customWidth="1"/>
  </cols>
  <sheetData>
    <row r="1" spans="1:23" ht="63" x14ac:dyDescent="0.25">
      <c r="A1" s="34" t="s">
        <v>72</v>
      </c>
      <c r="B1" t="str">
        <f>IF('Input and Summary Results'!J17&gt;'Input and Summary Results'!D5,"yes","no")</f>
        <v>no</v>
      </c>
    </row>
    <row r="2" spans="1:23" ht="21" x14ac:dyDescent="0.35">
      <c r="A2" s="33" t="s">
        <v>74</v>
      </c>
    </row>
    <row r="3" spans="1:23" x14ac:dyDescent="0.25">
      <c r="B3" t="s">
        <v>47</v>
      </c>
      <c r="C3" t="s">
        <v>99</v>
      </c>
      <c r="D3" s="53" t="s">
        <v>107</v>
      </c>
      <c r="E3" s="83" t="s">
        <v>38</v>
      </c>
      <c r="F3" s="83"/>
      <c r="G3" s="83" t="s">
        <v>39</v>
      </c>
      <c r="H3" s="83"/>
      <c r="I3" s="84" t="s">
        <v>37</v>
      </c>
      <c r="J3" s="84"/>
      <c r="K3" s="84"/>
      <c r="L3" s="84"/>
      <c r="M3" s="83" t="s">
        <v>43</v>
      </c>
      <c r="N3" s="83"/>
      <c r="O3" s="83"/>
      <c r="P3" s="2" t="s">
        <v>44</v>
      </c>
    </row>
    <row r="4" spans="1:23" x14ac:dyDescent="0.25">
      <c r="A4" s="2" t="s">
        <v>17</v>
      </c>
      <c r="B4" s="16">
        <f>'Data Transformation'!$R$24</f>
        <v>10</v>
      </c>
      <c r="C4" s="16"/>
      <c r="D4" s="14" t="s">
        <v>31</v>
      </c>
      <c r="E4" t="s">
        <v>31</v>
      </c>
      <c r="F4" t="s">
        <v>32</v>
      </c>
      <c r="G4" t="s">
        <v>31</v>
      </c>
      <c r="H4" t="s">
        <v>32</v>
      </c>
      <c r="I4" s="14" t="s">
        <v>34</v>
      </c>
      <c r="J4" s="14" t="s">
        <v>35</v>
      </c>
      <c r="K4" s="14" t="s">
        <v>36</v>
      </c>
      <c r="L4" s="14" t="s">
        <v>42</v>
      </c>
      <c r="M4" t="s">
        <v>31</v>
      </c>
      <c r="N4" t="s">
        <v>32</v>
      </c>
      <c r="O4" t="s">
        <v>33</v>
      </c>
      <c r="U4" s="38" t="s">
        <v>78</v>
      </c>
      <c r="W4" t="s">
        <v>73</v>
      </c>
    </row>
    <row r="5" spans="1:23" ht="16.5" thickBot="1" x14ac:dyDescent="0.3">
      <c r="A5" t="s">
        <v>30</v>
      </c>
      <c r="B5">
        <f>'Data Transformation'!$R$9</f>
        <v>0.19</v>
      </c>
      <c r="C5">
        <f>IF(AND('Data Transformation'!$R$10&gt;=Weighting!B5,'Data Transformation'!$R$10&lt;Weighting!B6),B5+0.000001,B5)</f>
        <v>0.19</v>
      </c>
      <c r="R5" s="2" t="s">
        <v>41</v>
      </c>
      <c r="S5" s="15">
        <f>IF(B1="yes",COUNTIF(P6:P25,"&gt;0"),COUNTIF(P32:P51,"&gt;0"))</f>
        <v>10</v>
      </c>
    </row>
    <row r="6" spans="1:23" x14ac:dyDescent="0.25">
      <c r="B6">
        <f>B5+'Data Transformation'!$R$25</f>
        <v>0.32100000000000001</v>
      </c>
      <c r="C6">
        <f>IF(AND('Data Transformation'!$R$10&gt;=Weighting!B6,'Data Transformation'!$R$10&lt;Weighting!B7),B6+0.000001,B6)</f>
        <v>0.32100000000000001</v>
      </c>
      <c r="D6">
        <f>IF(FREQUENCY('Data Transformation'!$U$12,$C6),0,1)</f>
        <v>1</v>
      </c>
      <c r="E6">
        <f>IF(FREQUENCY('Data Transformation'!$R$5,$C6),1,0)</f>
        <v>0</v>
      </c>
      <c r="F6">
        <f>E6-E5</f>
        <v>0</v>
      </c>
      <c r="G6">
        <f>IF(FREQUENCY('Data Transformation'!$R$6,$C6),1,0)</f>
        <v>1</v>
      </c>
      <c r="H6">
        <f>G6-G5</f>
        <v>1</v>
      </c>
      <c r="I6">
        <f>IF(E6=1,I5+1,F6)</f>
        <v>0</v>
      </c>
      <c r="J6">
        <f>IF(I6=0,J7+1,I6)</f>
        <v>7</v>
      </c>
      <c r="K6">
        <f t="shared" ref="K6:K25" si="0">IF(G6=1,1,K7+1)</f>
        <v>1</v>
      </c>
      <c r="L6">
        <f t="shared" ref="L6:L25" si="1">IF(MIN(J6,K6)&gt;3,3,MIN(J6,K6))</f>
        <v>1</v>
      </c>
      <c r="M6">
        <f>IF(FREQUENCY('Data Transformation'!$R$10,$C6),1,0)</f>
        <v>0</v>
      </c>
      <c r="N6">
        <f>M6-M5</f>
        <v>0</v>
      </c>
      <c r="O6">
        <f>O5+1*N5</f>
        <v>0</v>
      </c>
      <c r="P6">
        <f>IF(O6=0,L6,0)</f>
        <v>1</v>
      </c>
      <c r="R6" s="2" t="s">
        <v>40</v>
      </c>
      <c r="S6">
        <f>IF(B1="yes",SUM(P6:P25),SUM(P32:P51))</f>
        <v>23</v>
      </c>
      <c r="U6" s="35"/>
      <c r="W6">
        <f>IF(U6="",IF($B$1="yes",P6,P32),U6)</f>
        <v>1</v>
      </c>
    </row>
    <row r="7" spans="1:23" x14ac:dyDescent="0.25">
      <c r="B7">
        <f>B6+'Data Transformation'!$R$25</f>
        <v>0.45200000000000001</v>
      </c>
      <c r="C7">
        <f>IF(AND('Data Transformation'!$R$10&gt;=Weighting!B7,'Data Transformation'!$R$10&lt;Weighting!B8),B7+0.000001,B7)</f>
        <v>0.45200000000000001</v>
      </c>
      <c r="D7">
        <f>IF(FREQUENCY('Data Transformation'!$U$12,$C7),0,1)</f>
        <v>1</v>
      </c>
      <c r="E7">
        <f>IF(FREQUENCY('Data Transformation'!$R$5,$C7),1,0)</f>
        <v>0</v>
      </c>
      <c r="F7">
        <f t="shared" ref="F7:F25" si="2">E7-E6</f>
        <v>0</v>
      </c>
      <c r="G7">
        <f>IF(FREQUENCY('Data Transformation'!$R$6,$C7),1,0)</f>
        <v>1</v>
      </c>
      <c r="H7">
        <f t="shared" ref="H7:H25" si="3">G7-G6</f>
        <v>0</v>
      </c>
      <c r="I7">
        <f t="shared" ref="I7:I15" si="4">IF(E7=1,I6+1,F7)</f>
        <v>0</v>
      </c>
      <c r="J7">
        <f t="shared" ref="J7:J14" si="5">IF(I7=0,J8+1,I7)</f>
        <v>6</v>
      </c>
      <c r="K7">
        <f t="shared" si="0"/>
        <v>1</v>
      </c>
      <c r="L7">
        <f t="shared" si="1"/>
        <v>1</v>
      </c>
      <c r="M7">
        <f>IF(FREQUENCY('Data Transformation'!$R$10,$C7),1,0)</f>
        <v>0</v>
      </c>
      <c r="N7">
        <f t="shared" ref="N7:N25" si="6">M7-M6</f>
        <v>0</v>
      </c>
      <c r="O7">
        <f t="shared" ref="O7:O25" si="7">O6+1*N6</f>
        <v>0</v>
      </c>
      <c r="P7">
        <f t="shared" ref="P7:P25" si="8">IF(O7=0,L7,0)</f>
        <v>1</v>
      </c>
      <c r="U7" s="36"/>
      <c r="W7">
        <f t="shared" ref="W7:W25" si="9">IF(U7="",IF($B$1="yes",P7,P33),U7)</f>
        <v>2</v>
      </c>
    </row>
    <row r="8" spans="1:23" x14ac:dyDescent="0.25">
      <c r="B8">
        <f>B7+'Data Transformation'!$R$25</f>
        <v>0.58299999999999996</v>
      </c>
      <c r="C8">
        <f>IF(AND('Data Transformation'!$R$10&gt;=Weighting!B8,'Data Transformation'!$R$10&lt;Weighting!B9),B8+0.000001,B8)</f>
        <v>0.58299999999999996</v>
      </c>
      <c r="D8">
        <f>IF(FREQUENCY('Data Transformation'!$U$12,$C8),0,1)</f>
        <v>1</v>
      </c>
      <c r="E8">
        <f>IF(FREQUENCY('Data Transformation'!$R$5,$C8),1,0)</f>
        <v>0</v>
      </c>
      <c r="F8">
        <f t="shared" si="2"/>
        <v>0</v>
      </c>
      <c r="G8">
        <f>IF(FREQUENCY('Data Transformation'!$R$6,$C8),1,0)</f>
        <v>1</v>
      </c>
      <c r="H8">
        <f t="shared" si="3"/>
        <v>0</v>
      </c>
      <c r="I8">
        <f t="shared" si="4"/>
        <v>0</v>
      </c>
      <c r="J8">
        <f t="shared" si="5"/>
        <v>5</v>
      </c>
      <c r="K8">
        <f t="shared" si="0"/>
        <v>1</v>
      </c>
      <c r="L8">
        <f t="shared" si="1"/>
        <v>1</v>
      </c>
      <c r="M8">
        <f>IF(FREQUENCY('Data Transformation'!$R$10,$C8),1,0)</f>
        <v>0</v>
      </c>
      <c r="N8">
        <f t="shared" si="6"/>
        <v>0</v>
      </c>
      <c r="O8">
        <f t="shared" si="7"/>
        <v>0</v>
      </c>
      <c r="P8">
        <f t="shared" si="8"/>
        <v>1</v>
      </c>
      <c r="U8" s="36"/>
      <c r="W8">
        <f t="shared" si="9"/>
        <v>3</v>
      </c>
    </row>
    <row r="9" spans="1:23" x14ac:dyDescent="0.25">
      <c r="B9">
        <f>B8+'Data Transformation'!$R$25</f>
        <v>0.71399999999999997</v>
      </c>
      <c r="C9">
        <f>IF(AND('Data Transformation'!$R$10&gt;=Weighting!B9,'Data Transformation'!$R$10&lt;Weighting!B10),B9+0.000001,B9)</f>
        <v>0.71399999999999997</v>
      </c>
      <c r="D9">
        <f>IF(FREQUENCY('Data Transformation'!$U$12,$C9),0,1)</f>
        <v>1</v>
      </c>
      <c r="E9">
        <f>IF(FREQUENCY('Data Transformation'!$R$5,$C9),1,0)</f>
        <v>0</v>
      </c>
      <c r="F9">
        <f t="shared" si="2"/>
        <v>0</v>
      </c>
      <c r="G9">
        <f>IF(FREQUENCY('Data Transformation'!$R$6,$C9),1,0)</f>
        <v>1</v>
      </c>
      <c r="H9">
        <f t="shared" si="3"/>
        <v>0</v>
      </c>
      <c r="I9">
        <f t="shared" si="4"/>
        <v>0</v>
      </c>
      <c r="J9">
        <f t="shared" si="5"/>
        <v>4</v>
      </c>
      <c r="K9">
        <f t="shared" si="0"/>
        <v>1</v>
      </c>
      <c r="L9">
        <f t="shared" si="1"/>
        <v>1</v>
      </c>
      <c r="M9">
        <f>IF(FREQUENCY('Data Transformation'!$R$10,$C9),1,0)</f>
        <v>0</v>
      </c>
      <c r="N9">
        <f t="shared" si="6"/>
        <v>0</v>
      </c>
      <c r="O9">
        <f t="shared" si="7"/>
        <v>0</v>
      </c>
      <c r="P9">
        <f t="shared" si="8"/>
        <v>1</v>
      </c>
      <c r="U9" s="36"/>
      <c r="W9">
        <f t="shared" si="9"/>
        <v>3</v>
      </c>
    </row>
    <row r="10" spans="1:23" x14ac:dyDescent="0.25">
      <c r="B10">
        <f>B9+'Data Transformation'!$R$25</f>
        <v>0.84499999999999997</v>
      </c>
      <c r="C10">
        <f>IF(AND('Data Transformation'!$R$10&gt;=Weighting!B10,'Data Transformation'!$R$10&lt;Weighting!B11),B10+0.000001,B10)</f>
        <v>0.84499999999999997</v>
      </c>
      <c r="D10">
        <f>IF(FREQUENCY('Data Transformation'!$U$12,$C10),0,1)</f>
        <v>1</v>
      </c>
      <c r="E10">
        <f>IF(FREQUENCY('Data Transformation'!$R$5,$C10),1,0)</f>
        <v>0</v>
      </c>
      <c r="F10">
        <f t="shared" si="2"/>
        <v>0</v>
      </c>
      <c r="G10">
        <f>IF(FREQUENCY('Data Transformation'!$R$6,$C10),1,0)</f>
        <v>1</v>
      </c>
      <c r="H10">
        <f t="shared" si="3"/>
        <v>0</v>
      </c>
      <c r="I10">
        <f t="shared" si="4"/>
        <v>0</v>
      </c>
      <c r="J10">
        <f t="shared" si="5"/>
        <v>3</v>
      </c>
      <c r="K10">
        <f t="shared" si="0"/>
        <v>1</v>
      </c>
      <c r="L10">
        <f t="shared" si="1"/>
        <v>1</v>
      </c>
      <c r="M10">
        <f>IF(FREQUENCY('Data Transformation'!$R$10,$C10),1,0)</f>
        <v>0</v>
      </c>
      <c r="N10">
        <f t="shared" si="6"/>
        <v>0</v>
      </c>
      <c r="O10">
        <f t="shared" si="7"/>
        <v>0</v>
      </c>
      <c r="P10">
        <f t="shared" si="8"/>
        <v>1</v>
      </c>
      <c r="U10" s="36"/>
      <c r="W10">
        <f t="shared" si="9"/>
        <v>3</v>
      </c>
    </row>
    <row r="11" spans="1:23" ht="23.25" x14ac:dyDescent="0.35">
      <c r="B11">
        <f>B10+'Data Transformation'!$R$25</f>
        <v>0.97599999999999998</v>
      </c>
      <c r="C11">
        <f>IF(AND('Data Transformation'!$R$10&gt;=Weighting!B11,'Data Transformation'!$R$10&lt;Weighting!B12),B11+0.000001,B11)</f>
        <v>0.97599999999999998</v>
      </c>
      <c r="D11">
        <f>IF(FREQUENCY('Data Transformation'!$U$12,$C11),0,1)</f>
        <v>0</v>
      </c>
      <c r="E11">
        <f>IF(FREQUENCY('Data Transformation'!$R$5,$C11),1,0)</f>
        <v>0</v>
      </c>
      <c r="F11">
        <f t="shared" si="2"/>
        <v>0</v>
      </c>
      <c r="G11">
        <f>IF(FREQUENCY('Data Transformation'!$R$6,$C11),1,0)</f>
        <v>1</v>
      </c>
      <c r="H11">
        <f t="shared" si="3"/>
        <v>0</v>
      </c>
      <c r="I11">
        <f t="shared" si="4"/>
        <v>0</v>
      </c>
      <c r="J11">
        <f t="shared" si="5"/>
        <v>2</v>
      </c>
      <c r="K11">
        <f t="shared" si="0"/>
        <v>1</v>
      </c>
      <c r="L11">
        <f t="shared" si="1"/>
        <v>1</v>
      </c>
      <c r="M11">
        <f>IF(FREQUENCY('Data Transformation'!$R$10,$C11),1,0)</f>
        <v>0</v>
      </c>
      <c r="N11">
        <f t="shared" si="6"/>
        <v>0</v>
      </c>
      <c r="O11">
        <f t="shared" si="7"/>
        <v>0</v>
      </c>
      <c r="P11">
        <f t="shared" si="8"/>
        <v>1</v>
      </c>
      <c r="R11" s="29"/>
      <c r="U11" s="36"/>
      <c r="W11">
        <f t="shared" si="9"/>
        <v>2</v>
      </c>
    </row>
    <row r="12" spans="1:23" x14ac:dyDescent="0.25">
      <c r="B12">
        <f>B11+'Data Transformation'!$R$25</f>
        <v>1.107</v>
      </c>
      <c r="C12">
        <f>IF(AND('Data Transformation'!$R$10&gt;=Weighting!B12,'Data Transformation'!$R$10&lt;Weighting!B13),B12+0.000001,B12)</f>
        <v>1.107</v>
      </c>
      <c r="D12">
        <f>IF(FREQUENCY('Data Transformation'!$U$12,$C12),0,1)</f>
        <v>0</v>
      </c>
      <c r="E12">
        <f>IF(FREQUENCY('Data Transformation'!$R$5,$C12),1,0)</f>
        <v>1</v>
      </c>
      <c r="F12">
        <f t="shared" si="2"/>
        <v>1</v>
      </c>
      <c r="G12">
        <f>IF(FREQUENCY('Data Transformation'!$R$6,$C12),1,0)</f>
        <v>1</v>
      </c>
      <c r="H12">
        <f t="shared" si="3"/>
        <v>0</v>
      </c>
      <c r="I12">
        <f t="shared" si="4"/>
        <v>1</v>
      </c>
      <c r="J12">
        <f t="shared" si="5"/>
        <v>1</v>
      </c>
      <c r="K12">
        <f t="shared" si="0"/>
        <v>1</v>
      </c>
      <c r="L12">
        <f t="shared" si="1"/>
        <v>1</v>
      </c>
      <c r="M12">
        <f>IF(FREQUENCY('Data Transformation'!$R$10,$C12),1,0)</f>
        <v>0</v>
      </c>
      <c r="N12">
        <f t="shared" si="6"/>
        <v>0</v>
      </c>
      <c r="O12">
        <f t="shared" si="7"/>
        <v>0</v>
      </c>
      <c r="P12">
        <f t="shared" si="8"/>
        <v>1</v>
      </c>
      <c r="U12" s="36"/>
      <c r="W12">
        <f t="shared" si="9"/>
        <v>1</v>
      </c>
    </row>
    <row r="13" spans="1:23" x14ac:dyDescent="0.25">
      <c r="B13">
        <f>B12+'Data Transformation'!$R$25</f>
        <v>1.238</v>
      </c>
      <c r="C13">
        <f>IF(AND('Data Transformation'!$R$10&gt;=Weighting!B13,'Data Transformation'!$R$10&lt;Weighting!B14),B13+0.000001,B13)</f>
        <v>1.238</v>
      </c>
      <c r="D13">
        <f>IF(FREQUENCY('Data Transformation'!$U$12,$C13),0,1)</f>
        <v>0</v>
      </c>
      <c r="E13">
        <f>IF(FREQUENCY('Data Transformation'!$R$5,$C13),1,0)</f>
        <v>1</v>
      </c>
      <c r="F13">
        <f t="shared" si="2"/>
        <v>0</v>
      </c>
      <c r="G13">
        <f>IF(FREQUENCY('Data Transformation'!$R$6,$C13),1,0)</f>
        <v>1</v>
      </c>
      <c r="H13">
        <f t="shared" si="3"/>
        <v>0</v>
      </c>
      <c r="I13">
        <f t="shared" si="4"/>
        <v>2</v>
      </c>
      <c r="J13">
        <f t="shared" si="5"/>
        <v>2</v>
      </c>
      <c r="K13">
        <f t="shared" si="0"/>
        <v>1</v>
      </c>
      <c r="L13">
        <f t="shared" si="1"/>
        <v>1</v>
      </c>
      <c r="M13">
        <f>IF(FREQUENCY('Data Transformation'!$R$10,$C13),1,0)</f>
        <v>0</v>
      </c>
      <c r="N13">
        <f t="shared" si="6"/>
        <v>0</v>
      </c>
      <c r="O13">
        <f t="shared" si="7"/>
        <v>0</v>
      </c>
      <c r="P13">
        <f t="shared" si="8"/>
        <v>1</v>
      </c>
      <c r="U13" s="36"/>
      <c r="W13">
        <f t="shared" si="9"/>
        <v>2</v>
      </c>
    </row>
    <row r="14" spans="1:23" x14ac:dyDescent="0.25">
      <c r="B14">
        <f>B13+'Data Transformation'!$R$25</f>
        <v>1.369</v>
      </c>
      <c r="C14">
        <f>IF(AND('Data Transformation'!$R$10&gt;=Weighting!B14,'Data Transformation'!$R$10&lt;Weighting!B15),B14+0.000001,B14)</f>
        <v>1.369</v>
      </c>
      <c r="D14">
        <f>IF(FREQUENCY('Data Transformation'!$U$12,$C14),0,1)</f>
        <v>0</v>
      </c>
      <c r="E14">
        <f>IF(FREQUENCY('Data Transformation'!$R$5,$C14),1,0)</f>
        <v>1</v>
      </c>
      <c r="F14">
        <f t="shared" si="2"/>
        <v>0</v>
      </c>
      <c r="G14">
        <f>IF(FREQUENCY('Data Transformation'!$R$6,$C14),1,0)</f>
        <v>1</v>
      </c>
      <c r="H14">
        <f t="shared" si="3"/>
        <v>0</v>
      </c>
      <c r="I14">
        <f t="shared" si="4"/>
        <v>3</v>
      </c>
      <c r="J14">
        <f t="shared" si="5"/>
        <v>3</v>
      </c>
      <c r="K14">
        <f t="shared" si="0"/>
        <v>1</v>
      </c>
      <c r="L14">
        <f t="shared" si="1"/>
        <v>1</v>
      </c>
      <c r="M14">
        <f>IF(FREQUENCY('Data Transformation'!$R$10,$C14),1,0)</f>
        <v>0</v>
      </c>
      <c r="N14">
        <f t="shared" si="6"/>
        <v>0</v>
      </c>
      <c r="O14">
        <f t="shared" si="7"/>
        <v>0</v>
      </c>
      <c r="P14">
        <f t="shared" si="8"/>
        <v>1</v>
      </c>
      <c r="U14" s="36"/>
      <c r="W14">
        <f t="shared" si="9"/>
        <v>3</v>
      </c>
    </row>
    <row r="15" spans="1:23" x14ac:dyDescent="0.25">
      <c r="B15">
        <f>B14+'Data Transformation'!$R$25</f>
        <v>1.5</v>
      </c>
      <c r="C15">
        <f>IF(AND('Data Transformation'!$R$10&gt;=Weighting!B15,'Data Transformation'!$R$10&lt;Weighting!B16),B15+0.000001,B15)</f>
        <v>1.5000009999999999</v>
      </c>
      <c r="D15">
        <f>IF(FREQUENCY('Data Transformation'!$U$12,$C15),0,1)</f>
        <v>0</v>
      </c>
      <c r="E15">
        <f>IF(FREQUENCY('Data Transformation'!$R$5,$C15),1,0)</f>
        <v>1</v>
      </c>
      <c r="F15">
        <f t="shared" si="2"/>
        <v>0</v>
      </c>
      <c r="G15">
        <f>IF(FREQUENCY('Data Transformation'!$R$6,$C15),1,0)</f>
        <v>1</v>
      </c>
      <c r="H15">
        <f t="shared" si="3"/>
        <v>0</v>
      </c>
      <c r="I15">
        <f t="shared" si="4"/>
        <v>4</v>
      </c>
      <c r="J15">
        <f t="shared" ref="J15:J20" si="10">IF(I15=0,J22+1,I15)</f>
        <v>4</v>
      </c>
      <c r="K15">
        <f t="shared" si="0"/>
        <v>1</v>
      </c>
      <c r="L15">
        <f t="shared" si="1"/>
        <v>1</v>
      </c>
      <c r="M15">
        <f>IF(FREQUENCY('Data Transformation'!$R$10,$C15),1,0)</f>
        <v>1</v>
      </c>
      <c r="N15">
        <f t="shared" si="6"/>
        <v>1</v>
      </c>
      <c r="O15">
        <f t="shared" si="7"/>
        <v>0</v>
      </c>
      <c r="P15">
        <f t="shared" si="8"/>
        <v>1</v>
      </c>
      <c r="U15" s="36"/>
      <c r="W15">
        <f t="shared" si="9"/>
        <v>3</v>
      </c>
    </row>
    <row r="16" spans="1:23" x14ac:dyDescent="0.25">
      <c r="B16">
        <f>B15+'Data Transformation'!$R$25</f>
        <v>1.631</v>
      </c>
      <c r="C16">
        <f>IF(AND('Data Transformation'!$R$10&gt;=Weighting!B16,'Data Transformation'!$R$10&lt;Weighting!B17),B16+0.000001,B16)</f>
        <v>1.631</v>
      </c>
      <c r="D16">
        <f>IF(FREQUENCY('Data Transformation'!$U$12,$C16),0,1)</f>
        <v>0</v>
      </c>
      <c r="E16">
        <f>IF(FREQUENCY('Data Transformation'!$R$5,$C16),1,0)</f>
        <v>1</v>
      </c>
      <c r="F16">
        <f t="shared" si="2"/>
        <v>0</v>
      </c>
      <c r="G16">
        <f>IF(FREQUENCY('Data Transformation'!$R$6,$C16),1,0)</f>
        <v>1</v>
      </c>
      <c r="H16">
        <f t="shared" si="3"/>
        <v>0</v>
      </c>
      <c r="I16">
        <f t="shared" ref="I16:I25" si="11">IF(E16=1,I15+1,F16)</f>
        <v>5</v>
      </c>
      <c r="J16">
        <f t="shared" si="10"/>
        <v>5</v>
      </c>
      <c r="K16">
        <f t="shared" si="0"/>
        <v>1</v>
      </c>
      <c r="L16">
        <f t="shared" si="1"/>
        <v>1</v>
      </c>
      <c r="M16">
        <f>IF(FREQUENCY('Data Transformation'!$R$10,$C16),1,0)</f>
        <v>1</v>
      </c>
      <c r="N16">
        <f t="shared" si="6"/>
        <v>0</v>
      </c>
      <c r="O16">
        <f t="shared" si="7"/>
        <v>1</v>
      </c>
      <c r="P16">
        <f t="shared" si="8"/>
        <v>0</v>
      </c>
      <c r="U16" s="36"/>
      <c r="W16">
        <f t="shared" si="9"/>
        <v>0</v>
      </c>
    </row>
    <row r="17" spans="1:23" x14ac:dyDescent="0.25">
      <c r="B17">
        <f>B16+'Data Transformation'!$R$25</f>
        <v>1.762</v>
      </c>
      <c r="C17">
        <f>IF(AND('Data Transformation'!$R$10&gt;=Weighting!B17,'Data Transformation'!$R$10&lt;Weighting!B18),B17+0.000001,B17)</f>
        <v>1.762</v>
      </c>
      <c r="D17">
        <f>IF(FREQUENCY('Data Transformation'!$U$12,$C17),0,1)</f>
        <v>0</v>
      </c>
      <c r="E17">
        <f>IF(FREQUENCY('Data Transformation'!$R$5,$C17),1,0)</f>
        <v>1</v>
      </c>
      <c r="F17">
        <f t="shared" si="2"/>
        <v>0</v>
      </c>
      <c r="G17">
        <f>IF(FREQUENCY('Data Transformation'!$R$6,$C17),1,0)</f>
        <v>1</v>
      </c>
      <c r="H17">
        <f t="shared" si="3"/>
        <v>0</v>
      </c>
      <c r="I17">
        <f t="shared" si="11"/>
        <v>6</v>
      </c>
      <c r="J17">
        <f t="shared" si="10"/>
        <v>6</v>
      </c>
      <c r="K17">
        <f t="shared" si="0"/>
        <v>1</v>
      </c>
      <c r="L17">
        <f t="shared" si="1"/>
        <v>1</v>
      </c>
      <c r="M17">
        <f>IF(FREQUENCY('Data Transformation'!$R$10,$C17),1,0)</f>
        <v>1</v>
      </c>
      <c r="N17">
        <f t="shared" si="6"/>
        <v>0</v>
      </c>
      <c r="O17">
        <f t="shared" si="7"/>
        <v>1</v>
      </c>
      <c r="P17">
        <f t="shared" si="8"/>
        <v>0</v>
      </c>
      <c r="U17" s="36"/>
      <c r="W17">
        <f t="shared" si="9"/>
        <v>0</v>
      </c>
    </row>
    <row r="18" spans="1:23" x14ac:dyDescent="0.25">
      <c r="B18">
        <f>B17+'Data Transformation'!$R$25</f>
        <v>1.893</v>
      </c>
      <c r="C18">
        <f>IF(AND('Data Transformation'!$R$10&gt;=Weighting!B18,'Data Transformation'!$R$10&lt;Weighting!B19),B18+0.000001,B18)</f>
        <v>1.893</v>
      </c>
      <c r="D18">
        <f>IF(FREQUENCY('Data Transformation'!$U$12,$C18),0,1)</f>
        <v>0</v>
      </c>
      <c r="E18">
        <f>IF(FREQUENCY('Data Transformation'!$R$5,$C18),1,0)</f>
        <v>1</v>
      </c>
      <c r="F18">
        <f t="shared" si="2"/>
        <v>0</v>
      </c>
      <c r="G18">
        <f>IF(FREQUENCY('Data Transformation'!$R$6,$C18),1,0)</f>
        <v>1</v>
      </c>
      <c r="H18">
        <f t="shared" si="3"/>
        <v>0</v>
      </c>
      <c r="I18">
        <f t="shared" si="11"/>
        <v>7</v>
      </c>
      <c r="J18">
        <f t="shared" si="10"/>
        <v>7</v>
      </c>
      <c r="K18">
        <f t="shared" si="0"/>
        <v>1</v>
      </c>
      <c r="L18">
        <f t="shared" si="1"/>
        <v>1</v>
      </c>
      <c r="M18">
        <f>IF(FREQUENCY('Data Transformation'!$R$10,$C18),1,0)</f>
        <v>1</v>
      </c>
      <c r="N18">
        <f t="shared" si="6"/>
        <v>0</v>
      </c>
      <c r="O18">
        <f t="shared" si="7"/>
        <v>1</v>
      </c>
      <c r="P18">
        <f t="shared" si="8"/>
        <v>0</v>
      </c>
      <c r="U18" s="36"/>
      <c r="W18">
        <f t="shared" si="9"/>
        <v>0</v>
      </c>
    </row>
    <row r="19" spans="1:23" x14ac:dyDescent="0.25">
      <c r="B19">
        <f>B18+'Data Transformation'!$R$25</f>
        <v>2.024</v>
      </c>
      <c r="C19">
        <f>IF(AND('Data Transformation'!$R$10&gt;=Weighting!B19,'Data Transformation'!$R$10&lt;Weighting!B20),B19+0.000001,B19)</f>
        <v>2.024</v>
      </c>
      <c r="D19">
        <f>IF(FREQUENCY('Data Transformation'!$U$12,$C19),0,1)</f>
        <v>0</v>
      </c>
      <c r="E19">
        <f>IF(FREQUENCY('Data Transformation'!$R$5,$C19),1,0)</f>
        <v>1</v>
      </c>
      <c r="F19">
        <f t="shared" si="2"/>
        <v>0</v>
      </c>
      <c r="G19">
        <f>IF(FREQUENCY('Data Transformation'!$R$6,$C19),1,0)</f>
        <v>1</v>
      </c>
      <c r="H19">
        <f t="shared" si="3"/>
        <v>0</v>
      </c>
      <c r="I19">
        <f t="shared" si="11"/>
        <v>8</v>
      </c>
      <c r="J19">
        <f t="shared" si="10"/>
        <v>8</v>
      </c>
      <c r="K19">
        <f t="shared" si="0"/>
        <v>1</v>
      </c>
      <c r="L19">
        <f t="shared" si="1"/>
        <v>1</v>
      </c>
      <c r="M19">
        <f>IF(FREQUENCY('Data Transformation'!$R$10,$C19),1,0)</f>
        <v>1</v>
      </c>
      <c r="N19">
        <f t="shared" si="6"/>
        <v>0</v>
      </c>
      <c r="O19">
        <f t="shared" si="7"/>
        <v>1</v>
      </c>
      <c r="P19">
        <f t="shared" si="8"/>
        <v>0</v>
      </c>
      <c r="U19" s="36"/>
      <c r="W19">
        <f t="shared" si="9"/>
        <v>0</v>
      </c>
    </row>
    <row r="20" spans="1:23" x14ac:dyDescent="0.25">
      <c r="B20">
        <f>B19+'Data Transformation'!$R$25</f>
        <v>2.1550000000000002</v>
      </c>
      <c r="C20">
        <f>IF(AND('Data Transformation'!$R$10&gt;=Weighting!B20,'Data Transformation'!$R$10&lt;Weighting!B21),B20+0.000001,B20)</f>
        <v>2.1550000000000002</v>
      </c>
      <c r="D20">
        <f>IF(FREQUENCY('Data Transformation'!$U$12,$C20),0,1)</f>
        <v>0</v>
      </c>
      <c r="E20">
        <f>IF(FREQUENCY('Data Transformation'!$R$5,$C20),1,0)</f>
        <v>1</v>
      </c>
      <c r="F20">
        <f t="shared" si="2"/>
        <v>0</v>
      </c>
      <c r="G20">
        <f>IF(FREQUENCY('Data Transformation'!$R$6,$C20),1,0)</f>
        <v>1</v>
      </c>
      <c r="H20">
        <f t="shared" si="3"/>
        <v>0</v>
      </c>
      <c r="I20">
        <f t="shared" si="11"/>
        <v>9</v>
      </c>
      <c r="J20">
        <f t="shared" si="10"/>
        <v>9</v>
      </c>
      <c r="K20">
        <f t="shared" si="0"/>
        <v>1</v>
      </c>
      <c r="L20">
        <f t="shared" si="1"/>
        <v>1</v>
      </c>
      <c r="M20">
        <f>IF(FREQUENCY('Data Transformation'!$R$10,$C20),1,0)</f>
        <v>1</v>
      </c>
      <c r="N20">
        <f t="shared" si="6"/>
        <v>0</v>
      </c>
      <c r="O20">
        <f t="shared" si="7"/>
        <v>1</v>
      </c>
      <c r="P20">
        <f t="shared" si="8"/>
        <v>0</v>
      </c>
      <c r="U20" s="36"/>
      <c r="W20">
        <f t="shared" si="9"/>
        <v>0</v>
      </c>
    </row>
    <row r="21" spans="1:23" x14ac:dyDescent="0.25">
      <c r="B21">
        <f>B20+'Data Transformation'!$R$25</f>
        <v>2.2860000000000005</v>
      </c>
      <c r="C21">
        <f>IF(AND('Data Transformation'!$R$10&gt;=Weighting!B21,'Data Transformation'!$R$10&lt;Weighting!B22),B21+0.000001,B21)</f>
        <v>2.2860000000000005</v>
      </c>
      <c r="D21">
        <f>IF(FREQUENCY('Data Transformation'!$U$12,$C21),0,1)</f>
        <v>0</v>
      </c>
      <c r="E21">
        <f>IF(FREQUENCY('Data Transformation'!$R$5,$C21),1,0)</f>
        <v>1</v>
      </c>
      <c r="F21">
        <f t="shared" si="2"/>
        <v>0</v>
      </c>
      <c r="G21">
        <f>IF(FREQUENCY('Data Transformation'!$R$6,$C21),1,0)</f>
        <v>1</v>
      </c>
      <c r="H21">
        <f t="shared" si="3"/>
        <v>0</v>
      </c>
      <c r="I21">
        <f t="shared" si="11"/>
        <v>10</v>
      </c>
      <c r="J21">
        <f>IF(I21=0,J28+1,I21)</f>
        <v>10</v>
      </c>
      <c r="K21">
        <f t="shared" si="0"/>
        <v>1</v>
      </c>
      <c r="L21">
        <f t="shared" si="1"/>
        <v>1</v>
      </c>
      <c r="M21">
        <f>IF(FREQUENCY('Data Transformation'!$R$10,$C21),1,0)</f>
        <v>1</v>
      </c>
      <c r="N21">
        <f t="shared" si="6"/>
        <v>0</v>
      </c>
      <c r="O21">
        <f t="shared" si="7"/>
        <v>1</v>
      </c>
      <c r="P21">
        <f t="shared" si="8"/>
        <v>0</v>
      </c>
      <c r="U21" s="36"/>
      <c r="W21">
        <f t="shared" si="9"/>
        <v>0</v>
      </c>
    </row>
    <row r="22" spans="1:23" x14ac:dyDescent="0.25">
      <c r="B22">
        <f>B21+'Data Transformation'!$R$25</f>
        <v>2.4170000000000007</v>
      </c>
      <c r="C22">
        <f>IF(AND('Data Transformation'!$R$10&gt;=Weighting!B22,'Data Transformation'!$R$10&lt;Weighting!B23),B22+0.000001,B22)</f>
        <v>2.4170000000000007</v>
      </c>
      <c r="D22">
        <f>IF(FREQUENCY('Data Transformation'!$U$12,$C22),0,1)</f>
        <v>0</v>
      </c>
      <c r="E22">
        <f>IF(FREQUENCY('Data Transformation'!$R$5,$C22),1,0)</f>
        <v>1</v>
      </c>
      <c r="F22">
        <f t="shared" si="2"/>
        <v>0</v>
      </c>
      <c r="G22">
        <f>IF(FREQUENCY('Data Transformation'!$R$6,$C22),1,0)</f>
        <v>1</v>
      </c>
      <c r="H22">
        <f t="shared" si="3"/>
        <v>0</v>
      </c>
      <c r="I22">
        <f t="shared" si="11"/>
        <v>11</v>
      </c>
      <c r="J22">
        <f>IF(I22=0,J29+1,I22)</f>
        <v>11</v>
      </c>
      <c r="K22">
        <f t="shared" si="0"/>
        <v>1</v>
      </c>
      <c r="L22">
        <f t="shared" si="1"/>
        <v>1</v>
      </c>
      <c r="M22">
        <f>IF(FREQUENCY('Data Transformation'!$R$10,$C22),1,0)</f>
        <v>1</v>
      </c>
      <c r="N22">
        <f t="shared" si="6"/>
        <v>0</v>
      </c>
      <c r="O22">
        <f t="shared" si="7"/>
        <v>1</v>
      </c>
      <c r="P22">
        <f t="shared" si="8"/>
        <v>0</v>
      </c>
      <c r="U22" s="36"/>
      <c r="W22">
        <f t="shared" si="9"/>
        <v>0</v>
      </c>
    </row>
    <row r="23" spans="1:23" x14ac:dyDescent="0.25">
      <c r="B23">
        <f>B22+'Data Transformation'!$R$25</f>
        <v>2.5480000000000009</v>
      </c>
      <c r="C23">
        <f>IF(AND('Data Transformation'!$R$10&gt;=Weighting!B23,'Data Transformation'!$R$10&lt;Weighting!B24),B23+0.000001,B23)</f>
        <v>2.5480000000000009</v>
      </c>
      <c r="D23">
        <f>IF(FREQUENCY('Data Transformation'!$U$12,$C23),0,1)</f>
        <v>0</v>
      </c>
      <c r="E23">
        <f>IF(FREQUENCY('Data Transformation'!$R$5,$C23),1,0)</f>
        <v>1</v>
      </c>
      <c r="F23">
        <f t="shared" si="2"/>
        <v>0</v>
      </c>
      <c r="G23">
        <f>IF(FREQUENCY('Data Transformation'!$R$6,$C23),1,0)</f>
        <v>1</v>
      </c>
      <c r="H23">
        <f t="shared" si="3"/>
        <v>0</v>
      </c>
      <c r="I23">
        <f t="shared" si="11"/>
        <v>12</v>
      </c>
      <c r="J23">
        <f>IF(I23=0,J30+1,I23)</f>
        <v>12</v>
      </c>
      <c r="K23">
        <f t="shared" si="0"/>
        <v>1</v>
      </c>
      <c r="L23">
        <f t="shared" si="1"/>
        <v>1</v>
      </c>
      <c r="M23">
        <f>IF(FREQUENCY('Data Transformation'!$R$10,$C23),1,0)</f>
        <v>1</v>
      </c>
      <c r="N23">
        <f t="shared" si="6"/>
        <v>0</v>
      </c>
      <c r="O23">
        <f t="shared" si="7"/>
        <v>1</v>
      </c>
      <c r="P23">
        <f t="shared" si="8"/>
        <v>0</v>
      </c>
      <c r="U23" s="36"/>
      <c r="W23">
        <f t="shared" si="9"/>
        <v>0</v>
      </c>
    </row>
    <row r="24" spans="1:23" x14ac:dyDescent="0.25">
      <c r="B24">
        <f>B23+'Data Transformation'!$R$25</f>
        <v>2.6790000000000012</v>
      </c>
      <c r="C24">
        <f>IF(AND('Data Transformation'!$R$10&gt;=Weighting!B24,'Data Transformation'!$R$10&lt;Weighting!B25),B24+0.000001,B24)</f>
        <v>2.6790000000000012</v>
      </c>
      <c r="D24">
        <f>IF(FREQUENCY('Data Transformation'!$U$12,$C24),0,1)</f>
        <v>0</v>
      </c>
      <c r="E24">
        <f>IF(FREQUENCY('Data Transformation'!$R$5,$C24),1,0)</f>
        <v>1</v>
      </c>
      <c r="F24">
        <f t="shared" si="2"/>
        <v>0</v>
      </c>
      <c r="G24">
        <f>IF(FREQUENCY('Data Transformation'!$R$6,$C24),1,0)</f>
        <v>1</v>
      </c>
      <c r="H24">
        <f t="shared" si="3"/>
        <v>0</v>
      </c>
      <c r="I24">
        <f t="shared" si="11"/>
        <v>13</v>
      </c>
      <c r="J24">
        <f>IF(I24=0,J31+1,I24)</f>
        <v>13</v>
      </c>
      <c r="K24">
        <f t="shared" si="0"/>
        <v>1</v>
      </c>
      <c r="L24">
        <f t="shared" si="1"/>
        <v>1</v>
      </c>
      <c r="M24">
        <f>IF(FREQUENCY('Data Transformation'!$R$10,$C24),1,0)</f>
        <v>1</v>
      </c>
      <c r="N24">
        <f t="shared" si="6"/>
        <v>0</v>
      </c>
      <c r="O24">
        <f t="shared" si="7"/>
        <v>1</v>
      </c>
      <c r="P24">
        <f t="shared" si="8"/>
        <v>0</v>
      </c>
      <c r="U24" s="36"/>
      <c r="W24">
        <f t="shared" si="9"/>
        <v>0</v>
      </c>
    </row>
    <row r="25" spans="1:23" ht="16.5" thickBot="1" x14ac:dyDescent="0.3">
      <c r="B25">
        <f>B24+'Data Transformation'!$R$25</f>
        <v>2.8100000000000014</v>
      </c>
      <c r="C25">
        <f>IF(AND('Data Transformation'!$R$10&gt;=Weighting!B25,'Data Transformation'!$R$10&lt;Weighting!B26),B25+0.000001,B25)</f>
        <v>2.8100000000000014</v>
      </c>
      <c r="D25">
        <f>IF(FREQUENCY('Data Transformation'!$U$12,$C25),0,1)</f>
        <v>0</v>
      </c>
      <c r="E25">
        <f>IF(FREQUENCY('Data Transformation'!$R$5,$C25),1,0)</f>
        <v>1</v>
      </c>
      <c r="F25">
        <f t="shared" si="2"/>
        <v>0</v>
      </c>
      <c r="G25">
        <f>IF(FREQUENCY('Data Transformation'!$R$6,$C25),1,0)</f>
        <v>1</v>
      </c>
      <c r="H25">
        <f t="shared" si="3"/>
        <v>0</v>
      </c>
      <c r="I25">
        <f t="shared" si="11"/>
        <v>14</v>
      </c>
      <c r="J25">
        <f>IF(I25=0,#REF!+1,I25)</f>
        <v>14</v>
      </c>
      <c r="K25">
        <f t="shared" si="0"/>
        <v>1</v>
      </c>
      <c r="L25">
        <f t="shared" si="1"/>
        <v>1</v>
      </c>
      <c r="M25">
        <f>IF(FREQUENCY('Data Transformation'!$R$10,$C25),1,0)</f>
        <v>1</v>
      </c>
      <c r="N25">
        <f t="shared" si="6"/>
        <v>0</v>
      </c>
      <c r="O25">
        <f t="shared" si="7"/>
        <v>1</v>
      </c>
      <c r="P25">
        <f t="shared" si="8"/>
        <v>0</v>
      </c>
      <c r="U25" s="37"/>
      <c r="W25">
        <f t="shared" si="9"/>
        <v>0</v>
      </c>
    </row>
    <row r="26" spans="1:23" x14ac:dyDescent="0.25">
      <c r="B26">
        <f>B25+'Data Transformation'!$R$25</f>
        <v>2.9410000000000016</v>
      </c>
      <c r="C26">
        <f>IF(AND('Data Transformation'!$R$10&gt;=Weighting!B26,'Data Transformation'!$R$10&lt;Weighting!B27),B26+0.000001,B26)</f>
        <v>2.9410000000000016</v>
      </c>
    </row>
    <row r="28" spans="1:23" ht="21" x14ac:dyDescent="0.35">
      <c r="A28" s="33" t="s">
        <v>75</v>
      </c>
    </row>
    <row r="29" spans="1:23" x14ac:dyDescent="0.25">
      <c r="D29" s="53" t="s">
        <v>107</v>
      </c>
      <c r="E29" s="83" t="s">
        <v>38</v>
      </c>
      <c r="F29" s="83"/>
      <c r="G29" s="83" t="s">
        <v>39</v>
      </c>
      <c r="H29" s="83"/>
      <c r="I29" s="83" t="s">
        <v>37</v>
      </c>
      <c r="J29" s="83"/>
      <c r="K29" s="83"/>
      <c r="L29" s="83"/>
      <c r="M29" s="83" t="s">
        <v>43</v>
      </c>
      <c r="N29" s="83"/>
      <c r="O29" s="83"/>
      <c r="P29" s="2" t="s">
        <v>44</v>
      </c>
    </row>
    <row r="30" spans="1:23" x14ac:dyDescent="0.25">
      <c r="A30" s="2" t="s">
        <v>17</v>
      </c>
      <c r="B30" s="16">
        <f>'Data Transformation'!$R$24</f>
        <v>10</v>
      </c>
      <c r="C30" s="16"/>
      <c r="D30" s="14" t="s">
        <v>31</v>
      </c>
      <c r="E30" t="s">
        <v>31</v>
      </c>
      <c r="F30" t="s">
        <v>32</v>
      </c>
      <c r="G30" t="s">
        <v>31</v>
      </c>
      <c r="H30" t="s">
        <v>32</v>
      </c>
      <c r="I30" s="14" t="s">
        <v>34</v>
      </c>
      <c r="J30" s="14" t="s">
        <v>76</v>
      </c>
      <c r="K30" s="14" t="s">
        <v>77</v>
      </c>
      <c r="L30" s="14" t="s">
        <v>42</v>
      </c>
      <c r="M30" t="s">
        <v>31</v>
      </c>
      <c r="N30" t="s">
        <v>32</v>
      </c>
      <c r="O30" t="s">
        <v>33</v>
      </c>
    </row>
    <row r="31" spans="1:23" x14ac:dyDescent="0.25">
      <c r="A31" t="s">
        <v>30</v>
      </c>
      <c r="B31">
        <f>C5</f>
        <v>0.19</v>
      </c>
    </row>
    <row r="32" spans="1:23" x14ac:dyDescent="0.25">
      <c r="B32">
        <f t="shared" ref="B32:B51" si="12">C6</f>
        <v>0.32100000000000001</v>
      </c>
      <c r="D32">
        <f>IF(FREQUENCY('Data Transformation'!$U$11,$B32),1,0)</f>
        <v>0</v>
      </c>
      <c r="E32">
        <f>IF(FREQUENCY('Data Transformation'!$R$5,$B32),1,0)</f>
        <v>0</v>
      </c>
      <c r="F32">
        <f>E32-E31</f>
        <v>0</v>
      </c>
      <c r="G32">
        <f>IF(FREQUENCY('Data Transformation'!$R$6,$B32),1,0)</f>
        <v>1</v>
      </c>
      <c r="H32">
        <f>G32-G31</f>
        <v>1</v>
      </c>
      <c r="I32">
        <f>IF(G32=1,I31+1,H32)</f>
        <v>1</v>
      </c>
      <c r="J32">
        <f t="shared" ref="J32:J50" si="13">IF(E32=1,1,J33+1)</f>
        <v>7</v>
      </c>
      <c r="K32">
        <f>IF(J31=1,K31+1,J32)</f>
        <v>7</v>
      </c>
      <c r="L32">
        <f>IF(MIN(K32,I32)&gt;3,3,MIN(K32,I32))</f>
        <v>1</v>
      </c>
      <c r="M32">
        <f>IF(FREQUENCY('Data Transformation'!$R$10,$B32),1,0)</f>
        <v>0</v>
      </c>
      <c r="N32">
        <f>M32-M31</f>
        <v>0</v>
      </c>
      <c r="O32">
        <f>O31+1*N31</f>
        <v>0</v>
      </c>
      <c r="P32">
        <f>IF(O32=0,L32,0)</f>
        <v>1</v>
      </c>
    </row>
    <row r="33" spans="2:16" x14ac:dyDescent="0.25">
      <c r="B33">
        <f t="shared" si="12"/>
        <v>0.45200000000000001</v>
      </c>
      <c r="D33">
        <f>IF(FREQUENCY('Data Transformation'!$U$11,$B33),1,0)</f>
        <v>0</v>
      </c>
      <c r="E33">
        <f>IF(FREQUENCY('Data Transformation'!$R$5,$B33),1,0)</f>
        <v>0</v>
      </c>
      <c r="F33">
        <f t="shared" ref="F33:F51" si="14">E33-E32</f>
        <v>0</v>
      </c>
      <c r="G33">
        <f>IF(FREQUENCY('Data Transformation'!$R$6,$B33),1,0)</f>
        <v>1</v>
      </c>
      <c r="H33">
        <f t="shared" ref="H33:H51" si="15">G33-G32</f>
        <v>0</v>
      </c>
      <c r="I33">
        <f t="shared" ref="I33:I51" si="16">IF(G33=1,I32+1,H33)</f>
        <v>2</v>
      </c>
      <c r="J33">
        <f t="shared" si="13"/>
        <v>6</v>
      </c>
      <c r="K33">
        <f t="shared" ref="K33:K51" si="17">IF(J32=1,K32+1,J33)</f>
        <v>6</v>
      </c>
      <c r="L33">
        <f t="shared" ref="L33:L51" si="18">IF(MIN(K33,I33)&gt;3,3,MIN(K33,I33))</f>
        <v>2</v>
      </c>
      <c r="M33">
        <f>IF(FREQUENCY('Data Transformation'!$R$10,$B33),1,0)</f>
        <v>0</v>
      </c>
      <c r="N33">
        <f t="shared" ref="N33:N51" si="19">M33-M32</f>
        <v>0</v>
      </c>
      <c r="O33">
        <f t="shared" ref="O33:O51" si="20">O32+1*N32</f>
        <v>0</v>
      </c>
      <c r="P33">
        <f t="shared" ref="P33:P51" si="21">IF(O33=0,L33,0)</f>
        <v>2</v>
      </c>
    </row>
    <row r="34" spans="2:16" x14ac:dyDescent="0.25">
      <c r="B34">
        <f t="shared" si="12"/>
        <v>0.58299999999999996</v>
      </c>
      <c r="D34">
        <f>IF(FREQUENCY('Data Transformation'!$U$11,$B34),1,0)</f>
        <v>0</v>
      </c>
      <c r="E34">
        <f>IF(FREQUENCY('Data Transformation'!$R$5,$B34),1,0)</f>
        <v>0</v>
      </c>
      <c r="F34">
        <f t="shared" si="14"/>
        <v>0</v>
      </c>
      <c r="G34">
        <f>IF(FREQUENCY('Data Transformation'!$R$6,$B34),1,0)</f>
        <v>1</v>
      </c>
      <c r="H34">
        <f t="shared" si="15"/>
        <v>0</v>
      </c>
      <c r="I34">
        <f t="shared" si="16"/>
        <v>3</v>
      </c>
      <c r="J34">
        <f t="shared" si="13"/>
        <v>5</v>
      </c>
      <c r="K34">
        <f t="shared" si="17"/>
        <v>5</v>
      </c>
      <c r="L34">
        <f t="shared" si="18"/>
        <v>3</v>
      </c>
      <c r="M34">
        <f>IF(FREQUENCY('Data Transformation'!$R$10,$B34),1,0)</f>
        <v>0</v>
      </c>
      <c r="N34">
        <f t="shared" si="19"/>
        <v>0</v>
      </c>
      <c r="O34">
        <f t="shared" si="20"/>
        <v>0</v>
      </c>
      <c r="P34">
        <f t="shared" si="21"/>
        <v>3</v>
      </c>
    </row>
    <row r="35" spans="2:16" x14ac:dyDescent="0.25">
      <c r="B35">
        <f t="shared" si="12"/>
        <v>0.71399999999999997</v>
      </c>
      <c r="D35">
        <f>IF(FREQUENCY('Data Transformation'!$U$11,$B35),1,0)</f>
        <v>0</v>
      </c>
      <c r="E35">
        <f>IF(FREQUENCY('Data Transformation'!$R$5,$B35),1,0)</f>
        <v>0</v>
      </c>
      <c r="F35">
        <f t="shared" si="14"/>
        <v>0</v>
      </c>
      <c r="G35">
        <f>IF(FREQUENCY('Data Transformation'!$R$6,$B35),1,0)</f>
        <v>1</v>
      </c>
      <c r="H35">
        <f t="shared" si="15"/>
        <v>0</v>
      </c>
      <c r="I35">
        <f t="shared" si="16"/>
        <v>4</v>
      </c>
      <c r="J35">
        <f t="shared" si="13"/>
        <v>4</v>
      </c>
      <c r="K35">
        <f t="shared" si="17"/>
        <v>4</v>
      </c>
      <c r="L35">
        <f t="shared" si="18"/>
        <v>3</v>
      </c>
      <c r="M35">
        <f>IF(FREQUENCY('Data Transformation'!$R$10,$B35),1,0)</f>
        <v>0</v>
      </c>
      <c r="N35">
        <f t="shared" si="19"/>
        <v>0</v>
      </c>
      <c r="O35">
        <f t="shared" si="20"/>
        <v>0</v>
      </c>
      <c r="P35">
        <f t="shared" si="21"/>
        <v>3</v>
      </c>
    </row>
    <row r="36" spans="2:16" x14ac:dyDescent="0.25">
      <c r="B36">
        <f t="shared" si="12"/>
        <v>0.84499999999999997</v>
      </c>
      <c r="D36">
        <f>IF(FREQUENCY('Data Transformation'!$U$11,$B36),1,0)</f>
        <v>0</v>
      </c>
      <c r="E36">
        <f>IF(FREQUENCY('Data Transformation'!$R$5,$B36),1,0)</f>
        <v>0</v>
      </c>
      <c r="F36">
        <f t="shared" si="14"/>
        <v>0</v>
      </c>
      <c r="G36">
        <f>IF(FREQUENCY('Data Transformation'!$R$6,$B36),1,0)</f>
        <v>1</v>
      </c>
      <c r="H36">
        <f t="shared" si="15"/>
        <v>0</v>
      </c>
      <c r="I36">
        <f t="shared" si="16"/>
        <v>5</v>
      </c>
      <c r="J36">
        <f t="shared" si="13"/>
        <v>3</v>
      </c>
      <c r="K36">
        <f t="shared" si="17"/>
        <v>3</v>
      </c>
      <c r="L36">
        <f t="shared" si="18"/>
        <v>3</v>
      </c>
      <c r="M36">
        <f>IF(FREQUENCY('Data Transformation'!$R$10,$B36),1,0)</f>
        <v>0</v>
      </c>
      <c r="N36">
        <f t="shared" si="19"/>
        <v>0</v>
      </c>
      <c r="O36">
        <f t="shared" si="20"/>
        <v>0</v>
      </c>
      <c r="P36">
        <f t="shared" si="21"/>
        <v>3</v>
      </c>
    </row>
    <row r="37" spans="2:16" x14ac:dyDescent="0.25">
      <c r="B37">
        <f t="shared" si="12"/>
        <v>0.97599999999999998</v>
      </c>
      <c r="D37">
        <f>IF(FREQUENCY('Data Transformation'!$U$11,$B37),1,0)</f>
        <v>0</v>
      </c>
      <c r="E37">
        <f>IF(FREQUENCY('Data Transformation'!$R$5,$B37),1,0)</f>
        <v>0</v>
      </c>
      <c r="F37">
        <f t="shared" si="14"/>
        <v>0</v>
      </c>
      <c r="G37">
        <f>IF(FREQUENCY('Data Transformation'!$R$6,$B37),1,0)</f>
        <v>1</v>
      </c>
      <c r="H37">
        <f t="shared" si="15"/>
        <v>0</v>
      </c>
      <c r="I37">
        <f t="shared" si="16"/>
        <v>6</v>
      </c>
      <c r="J37">
        <f t="shared" si="13"/>
        <v>2</v>
      </c>
      <c r="K37">
        <f t="shared" si="17"/>
        <v>2</v>
      </c>
      <c r="L37">
        <f t="shared" si="18"/>
        <v>2</v>
      </c>
      <c r="M37">
        <f>IF(FREQUENCY('Data Transformation'!$R$10,$B37),1,0)</f>
        <v>0</v>
      </c>
      <c r="N37">
        <f t="shared" si="19"/>
        <v>0</v>
      </c>
      <c r="O37">
        <f t="shared" si="20"/>
        <v>0</v>
      </c>
      <c r="P37">
        <f t="shared" si="21"/>
        <v>2</v>
      </c>
    </row>
    <row r="38" spans="2:16" x14ac:dyDescent="0.25">
      <c r="B38">
        <f t="shared" si="12"/>
        <v>1.107</v>
      </c>
      <c r="D38">
        <f>IF(FREQUENCY('Data Transformation'!$U$11,$B38),1,0)</f>
        <v>0</v>
      </c>
      <c r="E38">
        <f>IF(FREQUENCY('Data Transformation'!$R$5,$B38),1,0)</f>
        <v>1</v>
      </c>
      <c r="F38">
        <f t="shared" si="14"/>
        <v>1</v>
      </c>
      <c r="G38">
        <f>IF(FREQUENCY('Data Transformation'!$R$6,$B38),1,0)</f>
        <v>1</v>
      </c>
      <c r="H38">
        <f t="shared" si="15"/>
        <v>0</v>
      </c>
      <c r="I38">
        <f t="shared" si="16"/>
        <v>7</v>
      </c>
      <c r="J38">
        <f t="shared" si="13"/>
        <v>1</v>
      </c>
      <c r="K38">
        <f t="shared" si="17"/>
        <v>1</v>
      </c>
      <c r="L38">
        <f t="shared" si="18"/>
        <v>1</v>
      </c>
      <c r="M38">
        <f>IF(FREQUENCY('Data Transformation'!$R$10,$B38),1,0)</f>
        <v>0</v>
      </c>
      <c r="N38">
        <f t="shared" si="19"/>
        <v>0</v>
      </c>
      <c r="O38">
        <f t="shared" si="20"/>
        <v>0</v>
      </c>
      <c r="P38">
        <f t="shared" si="21"/>
        <v>1</v>
      </c>
    </row>
    <row r="39" spans="2:16" x14ac:dyDescent="0.25">
      <c r="B39">
        <f t="shared" si="12"/>
        <v>1.238</v>
      </c>
      <c r="D39">
        <f>IF(FREQUENCY('Data Transformation'!$U$11,$B39),1,0)</f>
        <v>1</v>
      </c>
      <c r="E39">
        <f>IF(FREQUENCY('Data Transformation'!$R$5,$B39),1,0)</f>
        <v>1</v>
      </c>
      <c r="F39">
        <f t="shared" si="14"/>
        <v>0</v>
      </c>
      <c r="G39">
        <f>IF(FREQUENCY('Data Transformation'!$R$6,$B39),1,0)</f>
        <v>1</v>
      </c>
      <c r="H39">
        <f t="shared" si="15"/>
        <v>0</v>
      </c>
      <c r="I39">
        <f t="shared" si="16"/>
        <v>8</v>
      </c>
      <c r="J39">
        <f t="shared" si="13"/>
        <v>1</v>
      </c>
      <c r="K39">
        <f t="shared" si="17"/>
        <v>2</v>
      </c>
      <c r="L39">
        <f t="shared" si="18"/>
        <v>2</v>
      </c>
      <c r="M39">
        <f>IF(FREQUENCY('Data Transformation'!$R$10,$B39),1,0)</f>
        <v>0</v>
      </c>
      <c r="N39">
        <f t="shared" si="19"/>
        <v>0</v>
      </c>
      <c r="O39">
        <f t="shared" si="20"/>
        <v>0</v>
      </c>
      <c r="P39">
        <f t="shared" si="21"/>
        <v>2</v>
      </c>
    </row>
    <row r="40" spans="2:16" x14ac:dyDescent="0.25">
      <c r="B40">
        <f t="shared" si="12"/>
        <v>1.369</v>
      </c>
      <c r="D40">
        <f>IF(FREQUENCY('Data Transformation'!$U$11,$B40),1,0)</f>
        <v>1</v>
      </c>
      <c r="E40">
        <f>IF(FREQUENCY('Data Transformation'!$R$5,$B40),1,0)</f>
        <v>1</v>
      </c>
      <c r="F40">
        <f t="shared" si="14"/>
        <v>0</v>
      </c>
      <c r="G40">
        <f>IF(FREQUENCY('Data Transformation'!$R$6,$B40),1,0)</f>
        <v>1</v>
      </c>
      <c r="H40">
        <f t="shared" si="15"/>
        <v>0</v>
      </c>
      <c r="I40">
        <f t="shared" si="16"/>
        <v>9</v>
      </c>
      <c r="J40">
        <f t="shared" si="13"/>
        <v>1</v>
      </c>
      <c r="K40">
        <f t="shared" si="17"/>
        <v>3</v>
      </c>
      <c r="L40">
        <f t="shared" si="18"/>
        <v>3</v>
      </c>
      <c r="M40">
        <f>IF(FREQUENCY('Data Transformation'!$R$10,$B40),1,0)</f>
        <v>0</v>
      </c>
      <c r="N40">
        <f t="shared" si="19"/>
        <v>0</v>
      </c>
      <c r="O40">
        <f t="shared" si="20"/>
        <v>0</v>
      </c>
      <c r="P40">
        <f t="shared" si="21"/>
        <v>3</v>
      </c>
    </row>
    <row r="41" spans="2:16" x14ac:dyDescent="0.25">
      <c r="B41">
        <f t="shared" si="12"/>
        <v>1.5000009999999999</v>
      </c>
      <c r="D41">
        <f>IF(FREQUENCY('Data Transformation'!$U$11,$B41),1,0)</f>
        <v>1</v>
      </c>
      <c r="E41">
        <f>IF(FREQUENCY('Data Transformation'!$R$5,$B41),1,0)</f>
        <v>1</v>
      </c>
      <c r="F41">
        <f t="shared" si="14"/>
        <v>0</v>
      </c>
      <c r="G41">
        <f>IF(FREQUENCY('Data Transformation'!$R$6,$B41),1,0)</f>
        <v>1</v>
      </c>
      <c r="H41">
        <f t="shared" si="15"/>
        <v>0</v>
      </c>
      <c r="I41">
        <f t="shared" si="16"/>
        <v>10</v>
      </c>
      <c r="J41">
        <f t="shared" si="13"/>
        <v>1</v>
      </c>
      <c r="K41">
        <f t="shared" si="17"/>
        <v>4</v>
      </c>
      <c r="L41">
        <f t="shared" si="18"/>
        <v>3</v>
      </c>
      <c r="M41">
        <f>IF(FREQUENCY('Data Transformation'!$R$10,$B41),1,0)</f>
        <v>1</v>
      </c>
      <c r="N41">
        <f t="shared" si="19"/>
        <v>1</v>
      </c>
      <c r="O41">
        <f t="shared" si="20"/>
        <v>0</v>
      </c>
      <c r="P41">
        <f t="shared" si="21"/>
        <v>3</v>
      </c>
    </row>
    <row r="42" spans="2:16" x14ac:dyDescent="0.25">
      <c r="B42">
        <f t="shared" si="12"/>
        <v>1.631</v>
      </c>
      <c r="D42">
        <f>IF(FREQUENCY('Data Transformation'!$U$11,$B42),1,0)</f>
        <v>1</v>
      </c>
      <c r="E42">
        <f>IF(FREQUENCY('Data Transformation'!$R$5,$B42),1,0)</f>
        <v>1</v>
      </c>
      <c r="F42">
        <f t="shared" si="14"/>
        <v>0</v>
      </c>
      <c r="G42">
        <f>IF(FREQUENCY('Data Transformation'!$R$6,$B42),1,0)</f>
        <v>1</v>
      </c>
      <c r="H42">
        <f t="shared" si="15"/>
        <v>0</v>
      </c>
      <c r="I42">
        <f t="shared" si="16"/>
        <v>11</v>
      </c>
      <c r="J42">
        <f t="shared" si="13"/>
        <v>1</v>
      </c>
      <c r="K42">
        <f t="shared" si="17"/>
        <v>5</v>
      </c>
      <c r="L42">
        <f t="shared" si="18"/>
        <v>3</v>
      </c>
      <c r="M42">
        <f>IF(FREQUENCY('Data Transformation'!$R$10,$B42),1,0)</f>
        <v>1</v>
      </c>
      <c r="N42">
        <f t="shared" si="19"/>
        <v>0</v>
      </c>
      <c r="O42">
        <f t="shared" si="20"/>
        <v>1</v>
      </c>
      <c r="P42">
        <f t="shared" si="21"/>
        <v>0</v>
      </c>
    </row>
    <row r="43" spans="2:16" x14ac:dyDescent="0.25">
      <c r="B43">
        <f t="shared" si="12"/>
        <v>1.762</v>
      </c>
      <c r="D43">
        <f>IF(FREQUENCY('Data Transformation'!$U$11,$B43),1,0)</f>
        <v>1</v>
      </c>
      <c r="E43">
        <f>IF(FREQUENCY('Data Transformation'!$R$5,$B43),1,0)</f>
        <v>1</v>
      </c>
      <c r="F43">
        <f t="shared" si="14"/>
        <v>0</v>
      </c>
      <c r="G43">
        <f>IF(FREQUENCY('Data Transformation'!$R$6,$B43),1,0)</f>
        <v>1</v>
      </c>
      <c r="H43">
        <f t="shared" si="15"/>
        <v>0</v>
      </c>
      <c r="I43">
        <f t="shared" si="16"/>
        <v>12</v>
      </c>
      <c r="J43">
        <f t="shared" si="13"/>
        <v>1</v>
      </c>
      <c r="K43">
        <f t="shared" si="17"/>
        <v>6</v>
      </c>
      <c r="L43">
        <f t="shared" si="18"/>
        <v>3</v>
      </c>
      <c r="M43">
        <f>IF(FREQUENCY('Data Transformation'!$R$10,$B43),1,0)</f>
        <v>1</v>
      </c>
      <c r="N43">
        <f t="shared" si="19"/>
        <v>0</v>
      </c>
      <c r="O43">
        <f t="shared" si="20"/>
        <v>1</v>
      </c>
      <c r="P43">
        <f t="shared" si="21"/>
        <v>0</v>
      </c>
    </row>
    <row r="44" spans="2:16" x14ac:dyDescent="0.25">
      <c r="B44">
        <f t="shared" si="12"/>
        <v>1.893</v>
      </c>
      <c r="D44">
        <f>IF(FREQUENCY('Data Transformation'!$U$11,$B44),1,0)</f>
        <v>1</v>
      </c>
      <c r="E44">
        <f>IF(FREQUENCY('Data Transformation'!$R$5,$B44),1,0)</f>
        <v>1</v>
      </c>
      <c r="F44">
        <f t="shared" si="14"/>
        <v>0</v>
      </c>
      <c r="G44">
        <f>IF(FREQUENCY('Data Transformation'!$R$6,$B44),1,0)</f>
        <v>1</v>
      </c>
      <c r="H44">
        <f t="shared" si="15"/>
        <v>0</v>
      </c>
      <c r="I44">
        <f t="shared" si="16"/>
        <v>13</v>
      </c>
      <c r="J44">
        <f t="shared" si="13"/>
        <v>1</v>
      </c>
      <c r="K44">
        <f t="shared" si="17"/>
        <v>7</v>
      </c>
      <c r="L44">
        <f t="shared" si="18"/>
        <v>3</v>
      </c>
      <c r="M44">
        <f>IF(FREQUENCY('Data Transformation'!$R$10,$B44),1,0)</f>
        <v>1</v>
      </c>
      <c r="N44">
        <f t="shared" si="19"/>
        <v>0</v>
      </c>
      <c r="O44">
        <f t="shared" si="20"/>
        <v>1</v>
      </c>
      <c r="P44">
        <f t="shared" si="21"/>
        <v>0</v>
      </c>
    </row>
    <row r="45" spans="2:16" x14ac:dyDescent="0.25">
      <c r="B45">
        <f t="shared" si="12"/>
        <v>2.024</v>
      </c>
      <c r="D45">
        <f>IF(FREQUENCY('Data Transformation'!$U$11,$B45),1,0)</f>
        <v>1</v>
      </c>
      <c r="E45">
        <f>IF(FREQUENCY('Data Transformation'!$R$5,$B45),1,0)</f>
        <v>1</v>
      </c>
      <c r="F45">
        <f t="shared" si="14"/>
        <v>0</v>
      </c>
      <c r="G45">
        <f>IF(FREQUENCY('Data Transformation'!$R$6,$B45),1,0)</f>
        <v>1</v>
      </c>
      <c r="H45">
        <f t="shared" si="15"/>
        <v>0</v>
      </c>
      <c r="I45">
        <f t="shared" si="16"/>
        <v>14</v>
      </c>
      <c r="J45">
        <f t="shared" si="13"/>
        <v>1</v>
      </c>
      <c r="K45">
        <f t="shared" si="17"/>
        <v>8</v>
      </c>
      <c r="L45">
        <f t="shared" si="18"/>
        <v>3</v>
      </c>
      <c r="M45">
        <f>IF(FREQUENCY('Data Transformation'!$R$10,$B45),1,0)</f>
        <v>1</v>
      </c>
      <c r="N45">
        <f t="shared" si="19"/>
        <v>0</v>
      </c>
      <c r="O45">
        <f t="shared" si="20"/>
        <v>1</v>
      </c>
      <c r="P45">
        <f t="shared" si="21"/>
        <v>0</v>
      </c>
    </row>
    <row r="46" spans="2:16" x14ac:dyDescent="0.25">
      <c r="B46">
        <f t="shared" si="12"/>
        <v>2.1550000000000002</v>
      </c>
      <c r="D46">
        <f>IF(FREQUENCY('Data Transformation'!$U$11,$B46),1,0)</f>
        <v>1</v>
      </c>
      <c r="E46">
        <f>IF(FREQUENCY('Data Transformation'!$R$5,$B46),1,0)</f>
        <v>1</v>
      </c>
      <c r="F46">
        <f t="shared" si="14"/>
        <v>0</v>
      </c>
      <c r="G46">
        <f>IF(FREQUENCY('Data Transformation'!$R$6,$B46),1,0)</f>
        <v>1</v>
      </c>
      <c r="H46">
        <f t="shared" si="15"/>
        <v>0</v>
      </c>
      <c r="I46">
        <f t="shared" si="16"/>
        <v>15</v>
      </c>
      <c r="J46">
        <f t="shared" si="13"/>
        <v>1</v>
      </c>
      <c r="K46">
        <f t="shared" si="17"/>
        <v>9</v>
      </c>
      <c r="L46">
        <f t="shared" si="18"/>
        <v>3</v>
      </c>
      <c r="M46">
        <f>IF(FREQUENCY('Data Transformation'!$R$10,$B46),1,0)</f>
        <v>1</v>
      </c>
      <c r="N46">
        <f t="shared" si="19"/>
        <v>0</v>
      </c>
      <c r="O46">
        <f t="shared" si="20"/>
        <v>1</v>
      </c>
      <c r="P46">
        <f t="shared" si="21"/>
        <v>0</v>
      </c>
    </row>
    <row r="47" spans="2:16" x14ac:dyDescent="0.25">
      <c r="B47">
        <f t="shared" si="12"/>
        <v>2.2860000000000005</v>
      </c>
      <c r="D47">
        <f>IF(FREQUENCY('Data Transformation'!$U$11,$B47),1,0)</f>
        <v>1</v>
      </c>
      <c r="E47">
        <f>IF(FREQUENCY('Data Transformation'!$R$5,$B47),1,0)</f>
        <v>1</v>
      </c>
      <c r="F47">
        <f t="shared" si="14"/>
        <v>0</v>
      </c>
      <c r="G47">
        <f>IF(FREQUENCY('Data Transformation'!$R$6,$B47),1,0)</f>
        <v>1</v>
      </c>
      <c r="H47">
        <f t="shared" si="15"/>
        <v>0</v>
      </c>
      <c r="I47">
        <f t="shared" si="16"/>
        <v>16</v>
      </c>
      <c r="J47">
        <f t="shared" si="13"/>
        <v>1</v>
      </c>
      <c r="K47">
        <f t="shared" si="17"/>
        <v>10</v>
      </c>
      <c r="L47">
        <f t="shared" si="18"/>
        <v>3</v>
      </c>
      <c r="M47">
        <f>IF(FREQUENCY('Data Transformation'!$R$10,$B47),1,0)</f>
        <v>1</v>
      </c>
      <c r="N47">
        <f t="shared" si="19"/>
        <v>0</v>
      </c>
      <c r="O47">
        <f t="shared" si="20"/>
        <v>1</v>
      </c>
      <c r="P47">
        <f t="shared" si="21"/>
        <v>0</v>
      </c>
    </row>
    <row r="48" spans="2:16" x14ac:dyDescent="0.25">
      <c r="B48">
        <f t="shared" si="12"/>
        <v>2.4170000000000007</v>
      </c>
      <c r="D48">
        <f>IF(FREQUENCY('Data Transformation'!$U$11,$B48),1,0)</f>
        <v>1</v>
      </c>
      <c r="E48">
        <f>IF(FREQUENCY('Data Transformation'!$R$5,$B48),1,0)</f>
        <v>1</v>
      </c>
      <c r="F48">
        <f t="shared" si="14"/>
        <v>0</v>
      </c>
      <c r="G48">
        <f>IF(FREQUENCY('Data Transformation'!$R$6,$B48),1,0)</f>
        <v>1</v>
      </c>
      <c r="H48">
        <f t="shared" si="15"/>
        <v>0</v>
      </c>
      <c r="I48">
        <f t="shared" si="16"/>
        <v>17</v>
      </c>
      <c r="J48">
        <f t="shared" si="13"/>
        <v>1</v>
      </c>
      <c r="K48">
        <f t="shared" si="17"/>
        <v>11</v>
      </c>
      <c r="L48">
        <f t="shared" si="18"/>
        <v>3</v>
      </c>
      <c r="M48">
        <f>IF(FREQUENCY('Data Transformation'!$R$10,$B48),1,0)</f>
        <v>1</v>
      </c>
      <c r="N48">
        <f t="shared" si="19"/>
        <v>0</v>
      </c>
      <c r="O48">
        <f t="shared" si="20"/>
        <v>1</v>
      </c>
      <c r="P48">
        <f t="shared" si="21"/>
        <v>0</v>
      </c>
    </row>
    <row r="49" spans="2:16" x14ac:dyDescent="0.25">
      <c r="B49">
        <f t="shared" si="12"/>
        <v>2.5480000000000009</v>
      </c>
      <c r="D49">
        <f>IF(FREQUENCY('Data Transformation'!$U$11,$B49),1,0)</f>
        <v>1</v>
      </c>
      <c r="E49">
        <f>IF(FREQUENCY('Data Transformation'!$R$5,$B49),1,0)</f>
        <v>1</v>
      </c>
      <c r="F49">
        <f t="shared" si="14"/>
        <v>0</v>
      </c>
      <c r="G49">
        <f>IF(FREQUENCY('Data Transformation'!$R$6,$B49),1,0)</f>
        <v>1</v>
      </c>
      <c r="H49">
        <f t="shared" si="15"/>
        <v>0</v>
      </c>
      <c r="I49">
        <f t="shared" si="16"/>
        <v>18</v>
      </c>
      <c r="J49">
        <f t="shared" si="13"/>
        <v>1</v>
      </c>
      <c r="K49">
        <f t="shared" si="17"/>
        <v>12</v>
      </c>
      <c r="L49">
        <f t="shared" si="18"/>
        <v>3</v>
      </c>
      <c r="M49">
        <f>IF(FREQUENCY('Data Transformation'!$R$10,$B49),1,0)</f>
        <v>1</v>
      </c>
      <c r="N49">
        <f t="shared" si="19"/>
        <v>0</v>
      </c>
      <c r="O49">
        <f t="shared" si="20"/>
        <v>1</v>
      </c>
      <c r="P49">
        <f t="shared" si="21"/>
        <v>0</v>
      </c>
    </row>
    <row r="50" spans="2:16" x14ac:dyDescent="0.25">
      <c r="B50">
        <f t="shared" si="12"/>
        <v>2.6790000000000012</v>
      </c>
      <c r="D50">
        <f>IF(FREQUENCY('Data Transformation'!$U$11,$B50),1,0)</f>
        <v>1</v>
      </c>
      <c r="E50">
        <f>IF(FREQUENCY('Data Transformation'!$R$5,$B50),1,0)</f>
        <v>1</v>
      </c>
      <c r="F50">
        <f t="shared" si="14"/>
        <v>0</v>
      </c>
      <c r="G50">
        <f>IF(FREQUENCY('Data Transformation'!$R$6,$B50),1,0)</f>
        <v>1</v>
      </c>
      <c r="H50">
        <f t="shared" si="15"/>
        <v>0</v>
      </c>
      <c r="I50">
        <f t="shared" si="16"/>
        <v>19</v>
      </c>
      <c r="J50">
        <f t="shared" si="13"/>
        <v>1</v>
      </c>
      <c r="K50">
        <f t="shared" si="17"/>
        <v>13</v>
      </c>
      <c r="L50">
        <f t="shared" si="18"/>
        <v>3</v>
      </c>
      <c r="M50">
        <f>IF(FREQUENCY('Data Transformation'!$R$10,$B50),1,0)</f>
        <v>1</v>
      </c>
      <c r="N50">
        <f t="shared" si="19"/>
        <v>0</v>
      </c>
      <c r="O50">
        <f t="shared" si="20"/>
        <v>1</v>
      </c>
      <c r="P50">
        <f t="shared" si="21"/>
        <v>0</v>
      </c>
    </row>
    <row r="51" spans="2:16" x14ac:dyDescent="0.25">
      <c r="B51">
        <f t="shared" si="12"/>
        <v>2.8100000000000014</v>
      </c>
      <c r="D51">
        <f>IF(FREQUENCY('Data Transformation'!$U$11,$B51),1,0)</f>
        <v>1</v>
      </c>
      <c r="E51">
        <f>IF(FREQUENCY('Data Transformation'!$R$5,$B51),1,0)</f>
        <v>1</v>
      </c>
      <c r="F51">
        <f t="shared" si="14"/>
        <v>0</v>
      </c>
      <c r="G51">
        <f>IF(FREQUENCY('Data Transformation'!$R$6,$B51),1,0)</f>
        <v>1</v>
      </c>
      <c r="H51">
        <f t="shared" si="15"/>
        <v>0</v>
      </c>
      <c r="I51">
        <f t="shared" si="16"/>
        <v>20</v>
      </c>
      <c r="J51">
        <f>IF(E51=1,1,K52+1)</f>
        <v>1</v>
      </c>
      <c r="K51">
        <f t="shared" si="17"/>
        <v>14</v>
      </c>
      <c r="L51">
        <f t="shared" si="18"/>
        <v>3</v>
      </c>
      <c r="M51">
        <f>IF(FREQUENCY('Data Transformation'!$R$10,$B51),1,0)</f>
        <v>1</v>
      </c>
      <c r="N51">
        <f t="shared" si="19"/>
        <v>0</v>
      </c>
      <c r="O51">
        <f t="shared" si="20"/>
        <v>1</v>
      </c>
      <c r="P51">
        <f t="shared" si="21"/>
        <v>0</v>
      </c>
    </row>
  </sheetData>
  <customSheetViews>
    <customSheetView guid="{3FABBB88-4ADF-4471-88BA-07085913E628}" topLeftCell="A28">
      <selection activeCell="D38" sqref="D38"/>
      <pageMargins left="0.75" right="0.75" top="1" bottom="1" header="0.5" footer="0.5"/>
    </customSheetView>
  </customSheetViews>
  <mergeCells count="8">
    <mergeCell ref="E3:F3"/>
    <mergeCell ref="G3:H3"/>
    <mergeCell ref="I3:L3"/>
    <mergeCell ref="M3:O3"/>
    <mergeCell ref="E29:F29"/>
    <mergeCell ref="G29:H29"/>
    <mergeCell ref="I29:L29"/>
    <mergeCell ref="M29:O29"/>
  </mergeCells>
  <conditionalFormatting sqref="F6:F25">
    <cfRule type="cellIs" dxfId="362" priority="12" operator="equal">
      <formula>1</formula>
    </cfRule>
    <cfRule type="cellIs" dxfId="361" priority="16" operator="greaterThan">
      <formula>0</formula>
    </cfRule>
  </conditionalFormatting>
  <conditionalFormatting sqref="F32:F51">
    <cfRule type="cellIs" dxfId="360" priority="4" operator="equal">
      <formula>1</formula>
    </cfRule>
    <cfRule type="cellIs" dxfId="359" priority="7" operator="greaterThan">
      <formula>0</formula>
    </cfRule>
  </conditionalFormatting>
  <conditionalFormatting sqref="H6:H25">
    <cfRule type="cellIs" dxfId="358" priority="13" operator="equal">
      <formula>1</formula>
    </cfRule>
    <cfRule type="cellIs" dxfId="357" priority="15" operator="greaterThan">
      <formula>0</formula>
    </cfRule>
  </conditionalFormatting>
  <conditionalFormatting sqref="H32:H51">
    <cfRule type="cellIs" dxfId="356" priority="5" operator="equal">
      <formula>1</formula>
    </cfRule>
    <cfRule type="cellIs" dxfId="355" priority="6" operator="greaterThan">
      <formula>0</formula>
    </cfRule>
  </conditionalFormatting>
  <conditionalFormatting sqref="L6:L25">
    <cfRule type="colorScale" priority="20">
      <colorScale>
        <cfvo type="min"/>
        <cfvo type="percentile" val="50"/>
        <cfvo type="max"/>
        <color rgb="FF63BE7B"/>
        <color rgb="FFFFEB84"/>
        <color rgb="FFF8696B"/>
      </colorScale>
    </cfRule>
  </conditionalFormatting>
  <conditionalFormatting sqref="L32:L51">
    <cfRule type="colorScale" priority="10">
      <colorScale>
        <cfvo type="min"/>
        <cfvo type="percentile" val="50"/>
        <cfvo type="max"/>
        <color rgb="FF63BE7B"/>
        <color rgb="FFFFEB84"/>
        <color rgb="FFF8696B"/>
      </colorScale>
    </cfRule>
  </conditionalFormatting>
  <conditionalFormatting sqref="N6:N25">
    <cfRule type="cellIs" dxfId="354" priority="11" operator="equal">
      <formula>1</formula>
    </cfRule>
  </conditionalFormatting>
  <conditionalFormatting sqref="N32:N51">
    <cfRule type="cellIs" dxfId="353" priority="3" operator="equal">
      <formula>1</formula>
    </cfRule>
  </conditionalFormatting>
  <conditionalFormatting sqref="N6:O25">
    <cfRule type="cellIs" dxfId="352" priority="18" operator="greaterThan">
      <formula>0</formula>
    </cfRule>
  </conditionalFormatting>
  <conditionalFormatting sqref="N32:O51">
    <cfRule type="cellIs" dxfId="351" priority="9" operator="greaterThan">
      <formula>0</formula>
    </cfRule>
  </conditionalFormatting>
  <conditionalFormatting sqref="P6:P25">
    <cfRule type="colorScale" priority="17">
      <colorScale>
        <cfvo type="min"/>
        <cfvo type="percentile" val="50"/>
        <cfvo type="max"/>
        <color rgb="FF63BE7B"/>
        <color rgb="FFFFEB84"/>
        <color rgb="FFF8696B"/>
      </colorScale>
    </cfRule>
  </conditionalFormatting>
  <conditionalFormatting sqref="P32:P51">
    <cfRule type="colorScale" priority="8">
      <colorScale>
        <cfvo type="min"/>
        <cfvo type="percentile" val="50"/>
        <cfvo type="max"/>
        <color rgb="FF63BE7B"/>
        <color rgb="FFFFEB84"/>
        <color rgb="FFF8696B"/>
      </colorScale>
    </cfRule>
  </conditionalFormatting>
  <conditionalFormatting sqref="W5:W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U4" xr:uid="{00000000-0002-0000-03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I3:L3" xr:uid="{00000000-0002-0000-0300-000001000000}"/>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3857-BEBD-4D2A-AA12-62D96BE953BA}">
  <sheetPr codeName="Sheet5"/>
  <dimension ref="A1:AG428"/>
  <sheetViews>
    <sheetView zoomScale="74" zoomScaleNormal="85" workbookViewId="0">
      <selection activeCell="AE7" sqref="AE7"/>
    </sheetView>
  </sheetViews>
  <sheetFormatPr defaultRowHeight="15.75" x14ac:dyDescent="0.25"/>
  <cols>
    <col min="12" max="12" width="16.375" bestFit="1" customWidth="1"/>
    <col min="20" max="20" width="10.375" bestFit="1" customWidth="1"/>
    <col min="23" max="23" width="14" bestFit="1" customWidth="1"/>
    <col min="24" max="24" width="21.5" bestFit="1" customWidth="1"/>
  </cols>
  <sheetData>
    <row r="1" spans="1:31" x14ac:dyDescent="0.25">
      <c r="A1" t="s">
        <v>132</v>
      </c>
      <c r="K1" s="57"/>
      <c r="L1" s="58"/>
      <c r="M1" s="56"/>
      <c r="U1" s="56"/>
    </row>
    <row r="2" spans="1:31" x14ac:dyDescent="0.25">
      <c r="K2" s="57"/>
      <c r="L2" s="58"/>
      <c r="M2" s="56"/>
      <c r="N2" t="s">
        <v>133</v>
      </c>
      <c r="U2" s="56"/>
    </row>
    <row r="3" spans="1:31" x14ac:dyDescent="0.25">
      <c r="B3" cm="2">
        <f t="array" ref="B3:I355">'Input and Summary Results'!L4:S356</f>
        <v>0</v>
      </c>
      <c r="C3">
        <v>0</v>
      </c>
      <c r="D3" t="str">
        <v>Scores</v>
      </c>
      <c r="E3">
        <v>0</v>
      </c>
      <c r="F3">
        <v>0</v>
      </c>
      <c r="G3">
        <v>0</v>
      </c>
      <c r="H3">
        <v>0</v>
      </c>
      <c r="I3">
        <v>0</v>
      </c>
      <c r="K3" s="57"/>
      <c r="L3" s="58"/>
      <c r="M3" s="56"/>
      <c r="N3">
        <v>1</v>
      </c>
      <c r="O3">
        <v>4</v>
      </c>
      <c r="P3">
        <v>2</v>
      </c>
      <c r="Q3">
        <v>4</v>
      </c>
      <c r="R3">
        <v>1</v>
      </c>
      <c r="S3">
        <v>1</v>
      </c>
      <c r="T3">
        <v>3</v>
      </c>
      <c r="U3" s="56"/>
    </row>
    <row r="4" spans="1:31" x14ac:dyDescent="0.25">
      <c r="B4" t="str">
        <v>Position</v>
      </c>
      <c r="C4" t="str">
        <v># of variants</v>
      </c>
      <c r="D4" t="str">
        <v>Enhancing</v>
      </c>
      <c r="E4" t="str">
        <v>Neutral</v>
      </c>
      <c r="F4" t="str">
        <v>Unweighted rheostat</v>
      </c>
      <c r="G4" t="str">
        <v>Weighted rheostat</v>
      </c>
      <c r="H4" t="str">
        <v>Toggle</v>
      </c>
      <c r="I4" t="str">
        <v>Binary</v>
      </c>
      <c r="K4" s="57" t="s">
        <v>111</v>
      </c>
      <c r="L4" s="58" t="s">
        <v>112</v>
      </c>
      <c r="M4" s="56"/>
      <c r="N4" t="s">
        <v>50</v>
      </c>
      <c r="O4" t="s">
        <v>134</v>
      </c>
      <c r="P4" t="s">
        <v>135</v>
      </c>
      <c r="Q4" t="s">
        <v>113</v>
      </c>
      <c r="R4" t="s">
        <v>53</v>
      </c>
      <c r="S4" t="s">
        <v>107</v>
      </c>
      <c r="T4" t="s">
        <v>136</v>
      </c>
      <c r="U4" s="56"/>
      <c r="V4" t="s">
        <v>130</v>
      </c>
      <c r="W4" t="s">
        <v>114</v>
      </c>
      <c r="X4" t="s">
        <v>115</v>
      </c>
      <c r="Z4" t="s">
        <v>130</v>
      </c>
      <c r="AA4" t="s">
        <v>131</v>
      </c>
    </row>
    <row r="5" spans="1:31" x14ac:dyDescent="0.25">
      <c r="B5" t="str">
        <v>all</v>
      </c>
      <c r="C5">
        <v>4933</v>
      </c>
      <c r="D5">
        <v>2.5952960259529603E-2</v>
      </c>
      <c r="E5">
        <v>0.2637875101378751</v>
      </c>
      <c r="F5">
        <v>1</v>
      </c>
      <c r="G5">
        <v>1</v>
      </c>
      <c r="H5">
        <v>0.395985401459854</v>
      </c>
      <c r="I5" t="str">
        <v>no</v>
      </c>
      <c r="K5" s="57">
        <f>IFERROR(AVERAGEIF('Data Transformation'!$B$425:$B$8425,"&gt;=0",IF('Input and Summary Results'!$J$4="no",'Data Transformation'!$C$425:$C$8425,'Data Transformation'!$E$425:$E$8425)),"")</f>
        <v>0.53883590330089315</v>
      </c>
      <c r="L5" s="58" cm="1">
        <f t="array" ref="L5">IFERROR(_xlfn.STDEV.S(IF('Data Transformation'!$B$425:$B$8425&gt;=0,IF('Input and Summary Results'!$J$4="no",'Data Transformation'!$C$425:$C$8425,'Data Transformation'!$E$425:$E$8425),"")),"")</f>
        <v>0.40966876182305573</v>
      </c>
      <c r="M5" s="56"/>
      <c r="U5" s="56"/>
      <c r="Z5" t="s">
        <v>50</v>
      </c>
      <c r="AA5">
        <f>COUNTIF(V:V,Z5)</f>
        <v>35</v>
      </c>
      <c r="AC5" t="s">
        <v>137</v>
      </c>
      <c r="AD5" t="s">
        <v>138</v>
      </c>
    </row>
    <row r="6" spans="1:31" x14ac:dyDescent="0.25">
      <c r="B6">
        <v>1</v>
      </c>
      <c r="C6">
        <v>18</v>
      </c>
      <c r="D6">
        <v>0</v>
      </c>
      <c r="E6">
        <v>0.41176470588235292</v>
      </c>
      <c r="F6">
        <v>0.4</v>
      </c>
      <c r="G6">
        <v>0.39130434782608697</v>
      </c>
      <c r="H6">
        <v>0</v>
      </c>
      <c r="I6" t="str">
        <v>no</v>
      </c>
      <c r="K6" s="57">
        <f>IFERROR(AVERAGEIF('Data Transformation'!$B$425:$B$8425,B6,IF('Input and Summary Results'!$J$4="no",'Data Transformation'!$C$425:$C$8425,'Data Transformation'!$E$425:$E$8425)),"")</f>
        <v>0.81520879823529402</v>
      </c>
      <c r="L6" s="58" cm="1">
        <f t="array" ref="L6">IFERROR(_xlfn.STDEV.S(IF('Data Transformation'!$B$425:$B$8425=B6,IF('Input and Summary Results'!$J$4="no",'Data Transformation'!$C$425:$C$8425,'Data Transformation'!$E$425:$E$8425),"")),"")</f>
        <v>0.10373043419174227</v>
      </c>
      <c r="M6" s="56"/>
      <c r="N6" t="str">
        <f>IF(E6&gt;='Data Transformation'!$R$29,B6,"")</f>
        <v/>
      </c>
      <c r="O6">
        <f>IFERROR(IF(AND(Assignments!L6&lt;('Data Transformation'!$R$4-'Data Transformation'!$R$3)/2,ABS(K6-'Data Transformation'!$R$6)&gt;ABS(K6-'Data Transformation'!$R$5),NOT(ISNUMBER(N6)),NOT(ISNUMBER(R6)),NOT(ISNUMBER(P6)),NOT(ISNUMBER(R6)),NOT(ISNUMBER(S6)),NOT(ISNUMBER(T6))),Assignments!B6,""),"")</f>
        <v>1</v>
      </c>
      <c r="P6" t="str">
        <f>IF(AND(NOT(ISNUMBER(N6)),NOT(ISNUMBER(R6)),NOT(ISNUMBER(S6)),G6&gt;='Data Transformation'!$R$28),B6,"")</f>
        <v/>
      </c>
      <c r="Q6" t="str">
        <f>IFERROR(IF(AND(Assignments!L6&lt;('Data Transformation'!$R$4-'Data Transformation'!$R$3)/2,ABS(K6-'Data Transformation'!$R$6)&lt;ABS(K6-'Data Transformation'!$R$5),NOT(ISNUMBER(N6)),NOT(ISNUMBER(T6)),NOT(ISNUMBER(P6)),NOT(ISNUMBER(R6)),NOT(ISNUMBER(T6)),NOT(ISNUMBER(S6))),Assignments!B6,""),"")</f>
        <v/>
      </c>
      <c r="R6" t="str">
        <f>IF(H6&gt;='Data Transformation'!$R$30,B6,"")</f>
        <v/>
      </c>
      <c r="S6" t="str">
        <f>IF(D6&gt;='Data Transformation'!$R$31,B6,"")</f>
        <v/>
      </c>
      <c r="T6" t="str">
        <f>IF(AND(H6&lt;'Data Transformation'!$R$30,E6&lt;'Data Transformation'!$R$29,G6&lt;0.3,D6&lt;'Data Transformation'!$R$31,E6&gt;0.4,H6&gt;0.4),B6,"")</f>
        <v/>
      </c>
      <c r="U6" s="56"/>
      <c r="V6" t="str" cm="2">
        <f t="array" ref="V6">IF(C6=FALSE,"",IF(AND(ISNUMBER(B6),ISBLANK(N6:T6)),"Unclassified",(IF(COUNT(N6:T6)=0,"",INDEX($N$4:$T$4,MATCH(TRUE,N6:T6=B6,0))))))</f>
        <v>Moderate</v>
      </c>
      <c r="W6" t="str">
        <f>IF(COUNT(N6:T6)&gt;1,"True","")</f>
        <v/>
      </c>
      <c r="X6" t="str">
        <f>IF(AND(D6&gt;0.8,G6&gt;0.5,ISNUMBER(B6)),"True","")</f>
        <v/>
      </c>
      <c r="Z6" t="s">
        <v>134</v>
      </c>
      <c r="AA6">
        <f t="shared" ref="AA6:AA11" si="0">COUNTIF(V:V,Z6)</f>
        <v>41</v>
      </c>
      <c r="AC6" t="b">
        <f>IF(AND(H6&gt;0.35,G6&lt;0.35,E6&gt;0.35,T6="",R6="",P6="",N6="",S6=""),TRUE,FALSE)</f>
        <v>0</v>
      </c>
      <c r="AD6">
        <f>IFERROR(ABS(ABS(K6-'Data Transformation'!$R$5)-ABS(K6-'Data Transformation'!$R$6)),"")</f>
        <v>0.44041759647058809</v>
      </c>
      <c r="AE6" t="b">
        <f>IF(C6=FALSE,"",IF(AND(OR(V6=$Z$6,V6=$Z$8),OR(AC6=TRUE,AD6&lt;=IF(ISNUMBER('Data Transformation'!$R$15),'Data Transformation'!$R$15,'Data Transformation'!$R$25))),TRUE,FALSE))</f>
        <v>0</v>
      </c>
    </row>
    <row r="7" spans="1:31" x14ac:dyDescent="0.25">
      <c r="B7">
        <v>2</v>
      </c>
      <c r="C7">
        <v>18</v>
      </c>
      <c r="D7">
        <v>0</v>
      </c>
      <c r="E7">
        <v>1</v>
      </c>
      <c r="F7">
        <v>0.2</v>
      </c>
      <c r="G7">
        <v>0.13043478260869565</v>
      </c>
      <c r="H7">
        <v>0</v>
      </c>
      <c r="I7" t="str">
        <v>yes</v>
      </c>
      <c r="K7" s="57">
        <f>IFERROR(AVERAGEIF('Data Transformation'!$B$425:$B$8425,B7,IF('Input and Summary Results'!$J$4="no",'Data Transformation'!$C$425:$C$8425,'Data Transformation'!$E$425:$E$8425)),"")</f>
        <v>1.0167753164705882</v>
      </c>
      <c r="L7" s="58" cm="1">
        <f t="array" ref="L7">IFERROR(_xlfn.STDEV.S(IF('Data Transformation'!$B$425:$B$8425=B7,IF('Input and Summary Results'!$J$4="no",'Data Transformation'!$C$425:$C$8425,'Data Transformation'!$E$425:$E$8425),"")),"")</f>
        <v>4.6076489306576401E-2</v>
      </c>
      <c r="M7" s="56"/>
      <c r="N7">
        <f>IF(E7&gt;='Data Transformation'!$R$29,B7,"")</f>
        <v>2</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c>
      <c r="Q7" t="str">
        <f>IFERROR(IF(AND(Assignments!L7&lt;('Data Transformation'!$R$4-'Data Transformation'!$R$3)/2,ABS(K7-'Data Transformation'!$R$6)&lt;ABS(K7-'Data Transformation'!$R$5),NOT(ISNUMBER(N7)),NOT(ISNUMBER(T7)),NOT(ISNUMBER(P7)),NOT(ISNUMBER(R7)),NOT(ISNUMBER(T7)),NOT(ISNUMBER(S7))),Assignments!B7,""),"")</f>
        <v/>
      </c>
      <c r="R7" t="str">
        <f>IF(H7&gt;='Data Transformation'!$R$30,B7,"")</f>
        <v/>
      </c>
      <c r="S7" t="str">
        <f>IF(D7&gt;='Data Transformation'!$R$31,B7,"")</f>
        <v/>
      </c>
      <c r="T7" t="str">
        <f>IF(AND(H7&lt;'Data Transformation'!$R$30,E7&lt;'Data Transformation'!$R$29,G7&lt;0.3,D7&lt;'Data Transformation'!$R$31,E7&gt;0.4,H7&gt;0.4),B7,"")</f>
        <v/>
      </c>
      <c r="U7" s="56"/>
      <c r="V7" t="str" cm="2">
        <f t="array" ref="V7">IF(C7=FALSE,"",IF(AND(ISNUMBER(B7),ISBLANK(N7:T7)),"Unclassified",(IF(COUNT(N7:T7)=0,"",INDEX($N$4:$T$4,MATCH(TRUE,N7:T7=B7,0))))))</f>
        <v>Neutral</v>
      </c>
      <c r="W7" t="str">
        <f t="shared" ref="W7:W70" si="1">IF(COUNT(N7:T7)&gt;1,"True","")</f>
        <v/>
      </c>
      <c r="X7" t="str">
        <f t="shared" ref="X7:X70" si="2">IF(AND(D7&gt;0.8,G7&gt;0.5,ISNUMBER(B7)),"True","")</f>
        <v/>
      </c>
      <c r="Z7" t="s">
        <v>135</v>
      </c>
      <c r="AA7">
        <f t="shared" si="0"/>
        <v>116</v>
      </c>
      <c r="AC7" t="b">
        <f t="shared" ref="AC7:AC70" si="3">IF(AND(H7&gt;0.35,G7&lt;0.35,E7&gt;0.35,T7="",R7="",P7="",N7="",S7=""),TRUE,FALSE)</f>
        <v>0</v>
      </c>
      <c r="AD7">
        <f>IFERROR(ABS(ABS(K7-'Data Transformation'!$R$5)-ABS(K7-'Data Transformation'!$R$6)),"")</f>
        <v>0.81</v>
      </c>
      <c r="AE7" t="b">
        <f>IF(C7=FALSE,"",IF(AND(OR(V7=$Z$6,V7=$Z$8),OR(AC7=TRUE,AD7&lt;=IF(ISNUMBER('Data Transformation'!$R$15),'Data Transformation'!$R$15,'Data Transformation'!$R$25))),TRUE,FALSE))</f>
        <v>0</v>
      </c>
    </row>
    <row r="8" spans="1:31" x14ac:dyDescent="0.25">
      <c r="B8">
        <v>3</v>
      </c>
      <c r="C8">
        <v>19</v>
      </c>
      <c r="D8">
        <v>0</v>
      </c>
      <c r="E8">
        <v>0.94444444444444442</v>
      </c>
      <c r="F8">
        <v>0.2</v>
      </c>
      <c r="G8">
        <v>0.13043478260869565</v>
      </c>
      <c r="H8">
        <v>0</v>
      </c>
      <c r="I8" t="str">
        <v>yes</v>
      </c>
      <c r="K8" s="57">
        <f>IFERROR(AVERAGEIF('Data Transformation'!$B$425:$B$8425,B8,IF('Input and Summary Results'!$J$4="no",'Data Transformation'!$C$425:$C$8425,'Data Transformation'!$E$425:$E$8425)),"")</f>
        <v>0.98366617444444437</v>
      </c>
      <c r="L8" s="58" cm="1">
        <f t="array" ref="L8">IFERROR(_xlfn.STDEV.S(IF('Data Transformation'!$B$425:$B$8425=B8,IF('Input and Summary Results'!$J$4="no",'Data Transformation'!$C$425:$C$8425,'Data Transformation'!$E$425:$E$8425),"")),"")</f>
        <v>5.8856241804790883E-2</v>
      </c>
      <c r="M8" s="56"/>
      <c r="N8">
        <f>IF(E8&gt;='Data Transformation'!$R$29,B8,"")</f>
        <v>3</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c>
      <c r="Q8" t="str">
        <f>IFERROR(IF(AND(Assignments!L8&lt;('Data Transformation'!$R$4-'Data Transformation'!$R$3)/2,ABS(K8-'Data Transformation'!$R$6)&lt;ABS(K8-'Data Transformation'!$R$5),NOT(ISNUMBER(N8)),NOT(ISNUMBER(T8)),NOT(ISNUMBER(P8)),NOT(ISNUMBER(R8)),NOT(ISNUMBER(T8)),NOT(ISNUMBER(S8))),Assignments!B8,""),"")</f>
        <v/>
      </c>
      <c r="R8" t="str">
        <f>IF(H8&gt;='Data Transformation'!$R$30,B8,"")</f>
        <v/>
      </c>
      <c r="S8" t="str">
        <f>IF(D8&gt;='Data Transformation'!$R$31,B8,"")</f>
        <v/>
      </c>
      <c r="T8" t="str">
        <f>IF(AND(H8&lt;'Data Transformation'!$R$30,E8&lt;'Data Transformation'!$R$29,G8&lt;0.3,D8&lt;'Data Transformation'!$R$31,E8&gt;0.4,H8&gt;0.4),B8,"")</f>
        <v/>
      </c>
      <c r="U8" s="56"/>
      <c r="V8" t="str" cm="2">
        <f t="array" ref="V8">IF(C8=FALSE,"",IF(AND(ISNUMBER(B8),ISBLANK(N8:T8)),"Unclassified",(IF(COUNT(N8:T8)=0,"",INDEX($N$4:$T$4,MATCH(TRUE,N8:T8=B8,0))))))</f>
        <v>Neutral</v>
      </c>
      <c r="W8" t="str">
        <f t="shared" si="1"/>
        <v/>
      </c>
      <c r="X8" t="str">
        <f t="shared" si="2"/>
        <v/>
      </c>
      <c r="Z8" t="s">
        <v>113</v>
      </c>
      <c r="AA8">
        <f t="shared" si="0"/>
        <v>18</v>
      </c>
      <c r="AC8" t="b">
        <f t="shared" si="3"/>
        <v>0</v>
      </c>
      <c r="AD8">
        <f>IFERROR(ABS(ABS(K8-'Data Transformation'!$R$5)-ABS(K8-'Data Transformation'!$R$6)),"")</f>
        <v>0.7773323488888888</v>
      </c>
      <c r="AE8" t="b">
        <f>IF(C8=FALSE,"",IF(AND(OR(V8=$Z$6,V8=$Z$8),OR(AC8=TRUE,AD8&lt;=IF(ISNUMBER('Data Transformation'!$R$15),'Data Transformation'!$R$15,'Data Transformation'!$R$25))),TRUE,FALSE))</f>
        <v>0</v>
      </c>
    </row>
    <row r="9" spans="1:31" x14ac:dyDescent="0.25">
      <c r="B9">
        <v>4</v>
      </c>
      <c r="C9">
        <v>17</v>
      </c>
      <c r="D9">
        <v>0</v>
      </c>
      <c r="E9">
        <v>0.8125</v>
      </c>
      <c r="F9">
        <v>0.3</v>
      </c>
      <c r="G9">
        <v>0.2608695652173913</v>
      </c>
      <c r="H9">
        <v>0</v>
      </c>
      <c r="I9" t="str">
        <v>no</v>
      </c>
      <c r="K9" s="57">
        <f>IFERROR(AVERAGEIF('Data Transformation'!$B$425:$B$8425,B9,IF('Input and Summary Results'!$J$4="no",'Data Transformation'!$C$425:$C$8425,'Data Transformation'!$E$425:$E$8425)),"")</f>
        <v>0.9282619618750001</v>
      </c>
      <c r="L9" s="58" cm="1">
        <f t="array" ref="L9">IFERROR(_xlfn.STDEV.S(IF('Data Transformation'!$B$425:$B$8425=B9,IF('Input and Summary Results'!$J$4="no",'Data Transformation'!$C$425:$C$8425,'Data Transformation'!$E$425:$E$8425),"")),"")</f>
        <v>7.2177105401072639E-2</v>
      </c>
      <c r="M9" s="56"/>
      <c r="N9">
        <f>IF(E9&gt;='Data Transformation'!$R$29,B9,"")</f>
        <v>4</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c>
      <c r="Q9" t="str">
        <f>IFERROR(IF(AND(Assignments!L9&lt;('Data Transformation'!$R$4-'Data Transformation'!$R$3)/2,ABS(K9-'Data Transformation'!$R$6)&lt;ABS(K9-'Data Transformation'!$R$5),NOT(ISNUMBER(N9)),NOT(ISNUMBER(T9)),NOT(ISNUMBER(P9)),NOT(ISNUMBER(R9)),NOT(ISNUMBER(T9)),NOT(ISNUMBER(S9))),Assignments!B9,""),"")</f>
        <v/>
      </c>
      <c r="R9" t="str">
        <f>IF(H9&gt;='Data Transformation'!$R$30,B9,"")</f>
        <v/>
      </c>
      <c r="S9" t="str">
        <f>IF(D9&gt;='Data Transformation'!$R$31,B9,"")</f>
        <v/>
      </c>
      <c r="T9" t="str">
        <f>IF(AND(H9&lt;'Data Transformation'!$R$30,E9&lt;'Data Transformation'!$R$29,G9&lt;0.3,D9&lt;'Data Transformation'!$R$31,E9&gt;0.4,H9&gt;0.4),B9,"")</f>
        <v/>
      </c>
      <c r="U9" s="56"/>
      <c r="V9" t="str" cm="2">
        <f t="array" ref="V9">IF(C9=FALSE,"",IF(AND(ISNUMBER(B9),ISBLANK(N9:T9)),"Unclassified",(IF(COUNT(N9:T9)=0,"",INDEX($N$4:$T$4,MATCH(TRUE,N9:T9=B9,0))))))</f>
        <v>Neutral</v>
      </c>
      <c r="W9" t="str">
        <f t="shared" si="1"/>
        <v/>
      </c>
      <c r="X9" t="str">
        <f t="shared" si="2"/>
        <v/>
      </c>
      <c r="Z9" t="s">
        <v>53</v>
      </c>
      <c r="AA9">
        <f t="shared" si="0"/>
        <v>101</v>
      </c>
      <c r="AC9" t="b">
        <f t="shared" si="3"/>
        <v>0</v>
      </c>
      <c r="AD9">
        <f>IFERROR(ABS(ABS(K9-'Data Transformation'!$R$5)-ABS(K9-'Data Transformation'!$R$6)),"")</f>
        <v>0.66652392375000025</v>
      </c>
      <c r="AE9" t="b">
        <f>IF(C9=FALSE,"",IF(AND(OR(V9=$Z$6,V9=$Z$8),OR(AC9=TRUE,AD9&lt;=IF(ISNUMBER('Data Transformation'!$R$15),'Data Transformation'!$R$15,'Data Transformation'!$R$25))),TRUE,FALSE))</f>
        <v>0</v>
      </c>
    </row>
    <row r="10" spans="1:31" x14ac:dyDescent="0.25">
      <c r="B10">
        <v>5</v>
      </c>
      <c r="C10">
        <v>19</v>
      </c>
      <c r="D10">
        <v>0</v>
      </c>
      <c r="E10">
        <v>0.27777777777777779</v>
      </c>
      <c r="F10">
        <v>0.7</v>
      </c>
      <c r="G10">
        <v>0.65217391304347827</v>
      </c>
      <c r="H10">
        <v>0.16666666666666666</v>
      </c>
      <c r="I10" t="str">
        <v>no</v>
      </c>
      <c r="K10" s="57">
        <f>IFERROR(AVERAGEIF('Data Transformation'!$B$425:$B$8425,B10,IF('Input and Summary Results'!$J$4="no",'Data Transformation'!$C$425:$C$8425,'Data Transformation'!$E$425:$E$8425)),"")</f>
        <v>0.65920881333333337</v>
      </c>
      <c r="L10" s="58" cm="1">
        <f t="array" ref="L10">IFERROR(_xlfn.STDEV.S(IF('Data Transformation'!$B$425:$B$8425=B10,IF('Input and Summary Results'!$J$4="no",'Data Transformation'!$C$425:$C$8425,'Data Transformation'!$E$425:$E$8425),"")),"")</f>
        <v>0.27576934147357607</v>
      </c>
      <c r="M10" s="56"/>
      <c r="N10" t="str">
        <f>IF(E10&gt;='Data Transformation'!$R$29,B10,"")</f>
        <v/>
      </c>
      <c r="O10" t="str">
        <f>IFERROR(IF(AND(Assignments!L10&lt;('Data Transformation'!$R$4-'Data Transformation'!$R$3)/2,ABS(K10-'Data Transformation'!$R$6)&gt;ABS(K10-'Data Transformation'!$R$5),NOT(ISNUMBER(N10)),NOT(ISNUMBER(R10)),NOT(ISNUMBER(P10)),NOT(ISNUMBER(R10)),NOT(ISNUMBER(S10)),NOT(ISNUMBER(T10))),Assignments!B10,""),"")</f>
        <v/>
      </c>
      <c r="P10">
        <f>IF(AND(NOT(ISNUMBER(N10)),NOT(ISNUMBER(R10)),NOT(ISNUMBER(S10)),G10&gt;='Data Transformation'!$R$28),B10,"")</f>
        <v>5</v>
      </c>
      <c r="Q10" t="str">
        <f>IFERROR(IF(AND(Assignments!L10&lt;('Data Transformation'!$R$4-'Data Transformation'!$R$3)/2,ABS(K10-'Data Transformation'!$R$6)&lt;ABS(K10-'Data Transformation'!$R$5),NOT(ISNUMBER(N10)),NOT(ISNUMBER(T10)),NOT(ISNUMBER(P10)),NOT(ISNUMBER(R10)),NOT(ISNUMBER(T10)),NOT(ISNUMBER(S10))),Assignments!B10,""),"")</f>
        <v/>
      </c>
      <c r="R10" t="str">
        <f>IF(H10&gt;='Data Transformation'!$R$30,B10,"")</f>
        <v/>
      </c>
      <c r="S10" t="str">
        <f>IF(D10&gt;='Data Transformation'!$R$31,B10,"")</f>
        <v/>
      </c>
      <c r="T10" t="str">
        <f>IF(AND(H10&lt;'Data Transformation'!$R$30,E10&lt;'Data Transformation'!$R$29,G10&lt;0.3,D10&lt;'Data Transformation'!$R$31,E10&gt;0.4,H10&gt;0.4),B10,"")</f>
        <v/>
      </c>
      <c r="U10" s="56"/>
      <c r="V10" t="str" cm="2">
        <f t="array" ref="V10">IF(C10=FALSE,"",IF(AND(ISNUMBER(B10),ISBLANK(N10:T10)),"Unclassified",(IF(COUNT(N10:T10)=0,"",INDEX($N$4:$T$4,MATCH(TRUE,N10:T10=B10,0))))))</f>
        <v>Rheostat</v>
      </c>
      <c r="W10" t="str">
        <f t="shared" si="1"/>
        <v/>
      </c>
      <c r="X10" t="str">
        <f t="shared" si="2"/>
        <v/>
      </c>
      <c r="Z10" t="s">
        <v>136</v>
      </c>
      <c r="AA10">
        <f t="shared" si="0"/>
        <v>0</v>
      </c>
      <c r="AC10" t="b">
        <f t="shared" si="3"/>
        <v>0</v>
      </c>
      <c r="AD10">
        <f>IFERROR(ABS(ABS(K10-'Data Transformation'!$R$5)-ABS(K10-'Data Transformation'!$R$6)),"")</f>
        <v>0.12841762666666673</v>
      </c>
      <c r="AE10" t="b">
        <f>IF(C10=FALSE,"",IF(AND(OR(V10=$Z$6,V10=$Z$8),OR(AC10=TRUE,AD10&lt;=IF(ISNUMBER('Data Transformation'!$R$15),'Data Transformation'!$R$15,'Data Transformation'!$R$25))),TRUE,FALSE))</f>
        <v>0</v>
      </c>
    </row>
    <row r="11" spans="1:31" x14ac:dyDescent="0.25">
      <c r="B11">
        <v>6</v>
      </c>
      <c r="C11">
        <v>17</v>
      </c>
      <c r="D11">
        <v>0</v>
      </c>
      <c r="E11">
        <v>0.5625</v>
      </c>
      <c r="F11">
        <v>0.3</v>
      </c>
      <c r="G11">
        <v>0.2608695652173913</v>
      </c>
      <c r="H11">
        <v>0</v>
      </c>
      <c r="I11" t="str">
        <v>no</v>
      </c>
      <c r="K11" s="57">
        <f>IFERROR(AVERAGEIF('Data Transformation'!$B$425:$B$8425,B11,IF('Input and Summary Results'!$J$4="no",'Data Transformation'!$C$425:$C$8425,'Data Transformation'!$E$425:$E$8425)),"")</f>
        <v>0.88656096812500007</v>
      </c>
      <c r="L11" s="58" cm="1">
        <f t="array" ref="L11">IFERROR(_xlfn.STDEV.S(IF('Data Transformation'!$B$425:$B$8425=B11,IF('Input and Summary Results'!$J$4="no",'Data Transformation'!$C$425:$C$8425,'Data Transformation'!$E$425:$E$8425),"")),"")</f>
        <v>8.5914380624657741E-2</v>
      </c>
      <c r="M11" s="56"/>
      <c r="N11" t="str">
        <f>IF(E11&gt;='Data Transformation'!$R$29,B11,"")</f>
        <v/>
      </c>
      <c r="O11">
        <f>IFERROR(IF(AND(Assignments!L11&lt;('Data Transformation'!$R$4-'Data Transformation'!$R$3)/2,ABS(K11-'Data Transformation'!$R$6)&gt;ABS(K11-'Data Transformation'!$R$5),NOT(ISNUMBER(N11)),NOT(ISNUMBER(R11)),NOT(ISNUMBER(P11)),NOT(ISNUMBER(R11)),NOT(ISNUMBER(S11)),NOT(ISNUMBER(T11))),Assignments!B11,""),"")</f>
        <v>6</v>
      </c>
      <c r="P11" t="str">
        <f>IF(AND(NOT(ISNUMBER(N11)),NOT(ISNUMBER(R11)),NOT(ISNUMBER(S11)),G11&gt;='Data Transformation'!$R$28),B11,"")</f>
        <v/>
      </c>
      <c r="Q11" t="str">
        <f>IFERROR(IF(AND(Assignments!L11&lt;('Data Transformation'!$R$4-'Data Transformation'!$R$3)/2,ABS(K11-'Data Transformation'!$R$6)&lt;ABS(K11-'Data Transformation'!$R$5),NOT(ISNUMBER(N11)),NOT(ISNUMBER(T11)),NOT(ISNUMBER(P11)),NOT(ISNUMBER(R11)),NOT(ISNUMBER(T11)),NOT(ISNUMBER(S11))),Assignments!B11,""),"")</f>
        <v/>
      </c>
      <c r="R11" t="str">
        <f>IF(H11&gt;='Data Transformation'!$R$30,B11,"")</f>
        <v/>
      </c>
      <c r="S11" t="str">
        <f>IF(D11&gt;='Data Transformation'!$R$31,B11,"")</f>
        <v/>
      </c>
      <c r="T11" t="str">
        <f>IF(AND(H11&lt;'Data Transformation'!$R$30,E11&lt;'Data Transformation'!$R$29,G11&lt;0.3,D11&lt;'Data Transformation'!$R$31,E11&gt;0.4,H11&gt;0.4),B11,"")</f>
        <v/>
      </c>
      <c r="U11" s="56"/>
      <c r="V11" t="str" cm="2">
        <f t="array" ref="V11">IF(C11=FALSE,"",IF(AND(ISNUMBER(B11),ISBLANK(N11:T11)),"Unclassified",(IF(COUNT(N11:T11)=0,"",INDEX($N$4:$T$4,MATCH(TRUE,N11:T11=B11,0))))))</f>
        <v>Moderate</v>
      </c>
      <c r="W11" t="str">
        <f t="shared" si="1"/>
        <v/>
      </c>
      <c r="X11" t="str">
        <f t="shared" si="2"/>
        <v/>
      </c>
      <c r="Z11" t="s">
        <v>107</v>
      </c>
      <c r="AA11">
        <f t="shared" si="0"/>
        <v>2</v>
      </c>
      <c r="AC11" t="b">
        <f t="shared" si="3"/>
        <v>0</v>
      </c>
      <c r="AD11">
        <f>IFERROR(ABS(ABS(K11-'Data Transformation'!$R$5)-ABS(K11-'Data Transformation'!$R$6)),"")</f>
        <v>0.58312193625000008</v>
      </c>
      <c r="AE11" t="b">
        <f>IF(C11=FALSE,"",IF(AND(OR(V11=$Z$6,V11=$Z$8),OR(AC11=TRUE,AD11&lt;=IF(ISNUMBER('Data Transformation'!$R$15),'Data Transformation'!$R$15,'Data Transformation'!$R$25))),TRUE,FALSE))</f>
        <v>0</v>
      </c>
    </row>
    <row r="12" spans="1:31" x14ac:dyDescent="0.25">
      <c r="B12">
        <v>7</v>
      </c>
      <c r="C12">
        <v>19</v>
      </c>
      <c r="D12">
        <v>0</v>
      </c>
      <c r="E12">
        <v>0.16666666666666666</v>
      </c>
      <c r="F12">
        <v>0.6</v>
      </c>
      <c r="G12">
        <v>0.52173913043478259</v>
      </c>
      <c r="H12">
        <v>0.66666666666666663</v>
      </c>
      <c r="I12" t="str">
        <v>no</v>
      </c>
      <c r="K12" s="57">
        <f>IFERROR(AVERAGEIF('Data Transformation'!$B$425:$B$8425,B12,IF('Input and Summary Results'!$J$4="no",'Data Transformation'!$C$425:$C$8425,'Data Transformation'!$E$425:$E$8425)),"")</f>
        <v>0.44513656833333332</v>
      </c>
      <c r="L12" s="58" cm="1">
        <f t="array" ref="L12">IFERROR(_xlfn.STDEV.S(IF('Data Transformation'!$B$425:$B$8425=B12,IF('Input and Summary Results'!$J$4="no",'Data Transformation'!$C$425:$C$8425,'Data Transformation'!$E$425:$E$8425),"")),"")</f>
        <v>0.32432725485246222</v>
      </c>
      <c r="M12" s="56"/>
      <c r="N12" t="str">
        <f>IF(E12&gt;='Data Transformation'!$R$29,B12,"")</f>
        <v/>
      </c>
      <c r="O12" t="str">
        <f>IFERROR(IF(AND(Assignments!L12&lt;('Data Transformation'!$R$4-'Data Transformation'!$R$3)/2,ABS(K12-'Data Transformation'!$R$6)&gt;ABS(K12-'Data Transformation'!$R$5),NOT(ISNUMBER(N12)),NOT(ISNUMBER(R12)),NOT(ISNUMBER(P12)),NOT(ISNUMBER(R12)),NOT(ISNUMBER(S12)),NOT(ISNUMBER(T12))),Assignments!B12,""),"")</f>
        <v/>
      </c>
      <c r="P12" t="str">
        <f>IF(AND(NOT(ISNUMBER(N12)),NOT(ISNUMBER(R12)),NOT(ISNUMBER(S12)),G12&gt;='Data Transformation'!$R$28),B12,"")</f>
        <v/>
      </c>
      <c r="Q12" t="str">
        <f>IFERROR(IF(AND(Assignments!L12&lt;('Data Transformation'!$R$4-'Data Transformation'!$R$3)/2,ABS(K12-'Data Transformation'!$R$6)&lt;ABS(K12-'Data Transformation'!$R$5),NOT(ISNUMBER(N12)),NOT(ISNUMBER(T12)),NOT(ISNUMBER(P12)),NOT(ISNUMBER(R12)),NOT(ISNUMBER(T12)),NOT(ISNUMBER(S12))),Assignments!B12,""),"")</f>
        <v/>
      </c>
      <c r="R12">
        <f>IF(H12&gt;='Data Transformation'!$R$30,B12,"")</f>
        <v>7</v>
      </c>
      <c r="S12" t="str">
        <f>IF(D12&gt;='Data Transformation'!$R$31,B12,"")</f>
        <v/>
      </c>
      <c r="T12" t="str">
        <f>IF(AND(H12&lt;'Data Transformation'!$R$30,E12&lt;'Data Transformation'!$R$29,G12&lt;0.3,D12&lt;'Data Transformation'!$R$31,E12&gt;0.4,H12&gt;0.4),B12,"")</f>
        <v/>
      </c>
      <c r="U12" s="56"/>
      <c r="V12" t="str" cm="2">
        <f t="array" ref="V12">IF(C12=FALSE,"",IF(AND(ISNUMBER(B12),ISBLANK(N12:T12)),"Unclassified",(IF(COUNT(N12:T12)=0,"",INDEX($N$4:$T$4,MATCH(TRUE,N12:T12=B12,0))))))</f>
        <v>Toggle</v>
      </c>
      <c r="W12" t="str">
        <f t="shared" si="1"/>
        <v/>
      </c>
      <c r="X12" t="str">
        <f t="shared" si="2"/>
        <v/>
      </c>
      <c r="AC12" t="b">
        <f t="shared" si="3"/>
        <v>0</v>
      </c>
      <c r="AD12">
        <f>IFERROR(ABS(ABS(K12-'Data Transformation'!$R$5)-ABS(K12-'Data Transformation'!$R$6)),"")</f>
        <v>0.29972686333333343</v>
      </c>
      <c r="AE12" t="b">
        <f>IF(C12=FALSE,"",IF(AND(OR(V12=$Z$6,V12=$Z$8),OR(AC12=TRUE,AD12&lt;=IF(ISNUMBER('Data Transformation'!$R$15),'Data Transformation'!$R$15,'Data Transformation'!$R$25))),TRUE,FALSE))</f>
        <v>0</v>
      </c>
    </row>
    <row r="13" spans="1:31" x14ac:dyDescent="0.25">
      <c r="B13">
        <v>8</v>
      </c>
      <c r="C13">
        <v>18</v>
      </c>
      <c r="D13">
        <v>0</v>
      </c>
      <c r="E13">
        <v>0.41176470588235292</v>
      </c>
      <c r="F13">
        <v>0.6</v>
      </c>
      <c r="G13">
        <v>0.56521739130434778</v>
      </c>
      <c r="H13">
        <v>0.11764705882352941</v>
      </c>
      <c r="I13" t="str">
        <v>no</v>
      </c>
      <c r="K13" s="57">
        <f>IFERROR(AVERAGEIF('Data Transformation'!$B$425:$B$8425,B13,IF('Input and Summary Results'!$J$4="no",'Data Transformation'!$C$425:$C$8425,'Data Transformation'!$E$425:$E$8425)),"")</f>
        <v>0.74757013176470599</v>
      </c>
      <c r="L13" s="58" cm="1">
        <f t="array" ref="L13">IFERROR(_xlfn.STDEV.S(IF('Data Transformation'!$B$425:$B$8425=B13,IF('Input and Summary Results'!$J$4="no",'Data Transformation'!$C$425:$C$8425,'Data Transformation'!$E$425:$E$8425),"")),"")</f>
        <v>0.2314223210904891</v>
      </c>
      <c r="M13" s="56"/>
      <c r="N13" t="str">
        <f>IF(E13&gt;='Data Transformation'!$R$29,B13,"")</f>
        <v/>
      </c>
      <c r="O13" t="str">
        <f>IFERROR(IF(AND(Assignments!L13&lt;('Data Transformation'!$R$4-'Data Transformation'!$R$3)/2,ABS(K13-'Data Transformation'!$R$6)&gt;ABS(K13-'Data Transformation'!$R$5),NOT(ISNUMBER(N13)),NOT(ISNUMBER(R13)),NOT(ISNUMBER(P13)),NOT(ISNUMBER(R13)),NOT(ISNUMBER(S13)),NOT(ISNUMBER(T13))),Assignments!B13,""),"")</f>
        <v/>
      </c>
      <c r="P13">
        <f>IF(AND(NOT(ISNUMBER(N13)),NOT(ISNUMBER(R13)),NOT(ISNUMBER(S13)),G13&gt;='Data Transformation'!$R$28),B13,"")</f>
        <v>8</v>
      </c>
      <c r="Q13" t="str">
        <f>IFERROR(IF(AND(Assignments!L13&lt;('Data Transformation'!$R$4-'Data Transformation'!$R$3)/2,ABS(K13-'Data Transformation'!$R$6)&lt;ABS(K13-'Data Transformation'!$R$5),NOT(ISNUMBER(N13)),NOT(ISNUMBER(T13)),NOT(ISNUMBER(P13)),NOT(ISNUMBER(R13)),NOT(ISNUMBER(T13)),NOT(ISNUMBER(S13))),Assignments!B13,""),"")</f>
        <v/>
      </c>
      <c r="R13" t="str">
        <f>IF(H13&gt;='Data Transformation'!$R$30,B13,"")</f>
        <v/>
      </c>
      <c r="S13" t="str">
        <f>IF(D13&gt;='Data Transformation'!$R$31,B13,"")</f>
        <v/>
      </c>
      <c r="T13" t="str">
        <f>IF(AND(H13&lt;'Data Transformation'!$R$30,E13&lt;'Data Transformation'!$R$29,G13&lt;0.3,D13&lt;'Data Transformation'!$R$31,E13&gt;0.4,H13&gt;0.4),B13,"")</f>
        <v/>
      </c>
      <c r="U13" s="56"/>
      <c r="V13" t="str" cm="2">
        <f t="array" ref="V13">IF(C13=FALSE,"",IF(AND(ISNUMBER(B13),ISBLANK(N13:T13)),"Unclassified",(IF(COUNT(N13:T13)=0,"",INDEX($N$4:$T$4,MATCH(TRUE,N13:T13=B13,0))))))</f>
        <v>Rheostat</v>
      </c>
      <c r="W13" t="str">
        <f t="shared" si="1"/>
        <v/>
      </c>
      <c r="X13" t="str">
        <f t="shared" si="2"/>
        <v/>
      </c>
      <c r="AC13" t="b">
        <f t="shared" si="3"/>
        <v>0</v>
      </c>
      <c r="AD13">
        <f>IFERROR(ABS(ABS(K13-'Data Transformation'!$R$5)-ABS(K13-'Data Transformation'!$R$6)),"")</f>
        <v>0.30514026352941193</v>
      </c>
      <c r="AE13" t="b">
        <f>IF(C13=FALSE,"",IF(AND(OR(V13=$Z$6,V13=$Z$8),OR(AC13=TRUE,AD13&lt;=IF(ISNUMBER('Data Transformation'!$R$15),'Data Transformation'!$R$15,'Data Transformation'!$R$25))),TRUE,FALSE))</f>
        <v>0</v>
      </c>
    </row>
    <row r="14" spans="1:31" x14ac:dyDescent="0.25">
      <c r="B14">
        <v>9</v>
      </c>
      <c r="C14">
        <v>17</v>
      </c>
      <c r="D14">
        <v>0</v>
      </c>
      <c r="E14">
        <v>0.3125</v>
      </c>
      <c r="F14">
        <v>0.7</v>
      </c>
      <c r="G14">
        <v>0.65217391304347827</v>
      </c>
      <c r="H14">
        <v>0.125</v>
      </c>
      <c r="I14" t="str">
        <v>no</v>
      </c>
      <c r="K14" s="57">
        <f>IFERROR(AVERAGEIF('Data Transformation'!$B$425:$B$8425,B14,IF('Input and Summary Results'!$J$4="no",'Data Transformation'!$C$425:$C$8425,'Data Transformation'!$E$425:$E$8425)),"")</f>
        <v>0.73281932937500005</v>
      </c>
      <c r="L14" s="58" cm="1">
        <f t="array" ref="L14">IFERROR(_xlfn.STDEV.S(IF('Data Transformation'!$B$425:$B$8425=B14,IF('Input and Summary Results'!$J$4="no",'Data Transformation'!$C$425:$C$8425,'Data Transformation'!$E$425:$E$8425),"")),"")</f>
        <v>0.24465019489282699</v>
      </c>
      <c r="M14" s="56"/>
      <c r="N14" t="str">
        <f>IF(E14&gt;='Data Transformation'!$R$29,B14,"")</f>
        <v/>
      </c>
      <c r="O14" t="str">
        <f>IFERROR(IF(AND(Assignments!L14&lt;('Data Transformation'!$R$4-'Data Transformation'!$R$3)/2,ABS(K14-'Data Transformation'!$R$6)&gt;ABS(K14-'Data Transformation'!$R$5),NOT(ISNUMBER(N14)),NOT(ISNUMBER(R14)),NOT(ISNUMBER(P14)),NOT(ISNUMBER(R14)),NOT(ISNUMBER(S14)),NOT(ISNUMBER(T14))),Assignments!B14,""),"")</f>
        <v/>
      </c>
      <c r="P14">
        <f>IF(AND(NOT(ISNUMBER(N14)),NOT(ISNUMBER(R14)),NOT(ISNUMBER(S14)),G14&gt;='Data Transformation'!$R$28),B14,"")</f>
        <v>9</v>
      </c>
      <c r="Q14" t="str">
        <f>IFERROR(IF(AND(Assignments!L14&lt;('Data Transformation'!$R$4-'Data Transformation'!$R$3)/2,ABS(K14-'Data Transformation'!$R$6)&lt;ABS(K14-'Data Transformation'!$R$5),NOT(ISNUMBER(N14)),NOT(ISNUMBER(T14)),NOT(ISNUMBER(P14)),NOT(ISNUMBER(R14)),NOT(ISNUMBER(T14)),NOT(ISNUMBER(S14))),Assignments!B14,""),"")</f>
        <v/>
      </c>
      <c r="R14" t="str">
        <f>IF(H14&gt;='Data Transformation'!$R$30,B14,"")</f>
        <v/>
      </c>
      <c r="S14" t="str">
        <f>IF(D14&gt;='Data Transformation'!$R$31,B14,"")</f>
        <v/>
      </c>
      <c r="T14" t="str">
        <f>IF(AND(H14&lt;'Data Transformation'!$R$30,E14&lt;'Data Transformation'!$R$29,G14&lt;0.3,D14&lt;'Data Transformation'!$R$31,E14&gt;0.4,H14&gt;0.4),B14,"")</f>
        <v/>
      </c>
      <c r="U14" s="56"/>
      <c r="V14" t="str" cm="2">
        <f t="array" ref="V14">IF(C14=FALSE,"",IF(AND(ISNUMBER(B14),ISBLANK(N14:T14)),"Unclassified",(IF(COUNT(N14:T14)=0,"",INDEX($N$4:$T$4,MATCH(TRUE,N14:T14=B14,0))))))</f>
        <v>Rheostat</v>
      </c>
      <c r="W14" t="str">
        <f t="shared" si="1"/>
        <v/>
      </c>
      <c r="X14" t="str">
        <f t="shared" si="2"/>
        <v/>
      </c>
      <c r="AC14" t="b">
        <f t="shared" si="3"/>
        <v>0</v>
      </c>
      <c r="AD14">
        <f>IFERROR(ABS(ABS(K14-'Data Transformation'!$R$5)-ABS(K14-'Data Transformation'!$R$6)),"")</f>
        <v>0.27563865875000015</v>
      </c>
      <c r="AE14" t="b">
        <f>IF(C14=FALSE,"",IF(AND(OR(V14=$Z$6,V14=$Z$8),OR(AC14=TRUE,AD14&lt;=IF(ISNUMBER('Data Transformation'!$R$15),'Data Transformation'!$R$15,'Data Transformation'!$R$25))),TRUE,FALSE))</f>
        <v>0</v>
      </c>
    </row>
    <row r="15" spans="1:31" x14ac:dyDescent="0.25">
      <c r="B15">
        <v>10</v>
      </c>
      <c r="C15">
        <v>14</v>
      </c>
      <c r="D15">
        <v>0</v>
      </c>
      <c r="E15">
        <v>0</v>
      </c>
      <c r="F15">
        <v>0.4</v>
      </c>
      <c r="G15">
        <v>0.30434782608695654</v>
      </c>
      <c r="H15">
        <v>0.53846153846153844</v>
      </c>
      <c r="I15" t="str">
        <v>no</v>
      </c>
      <c r="K15" s="57">
        <f>IFERROR(AVERAGEIF('Data Transformation'!$B$425:$B$8425,B15,IF('Input and Summary Results'!$J$4="no",'Data Transformation'!$C$425:$C$8425,'Data Transformation'!$E$425:$E$8425)),"")</f>
        <v>0.33792935923076922</v>
      </c>
      <c r="L15" s="58" cm="1">
        <f t="array" ref="L15">IFERROR(_xlfn.STDEV.S(IF('Data Transformation'!$B$425:$B$8425=B15,IF('Input and Summary Results'!$J$4="no",'Data Transformation'!$C$425:$C$8425,'Data Transformation'!$E$425:$E$8425),"")),"")</f>
        <v>0.15322179512806583</v>
      </c>
      <c r="M15" s="56"/>
      <c r="N15" t="str">
        <f>IF(E15&gt;='Data Transformation'!$R$29,B15,"")</f>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c>
      <c r="Q15">
        <f>IFERROR(IF(AND(Assignments!L15&lt;('Data Transformation'!$R$4-'Data Transformation'!$R$3)/2,ABS(K15-'Data Transformation'!$R$6)&lt;ABS(K15-'Data Transformation'!$R$5),NOT(ISNUMBER(N15)),NOT(ISNUMBER(T15)),NOT(ISNUMBER(P15)),NOT(ISNUMBER(R15)),NOT(ISNUMBER(T15)),NOT(ISNUMBER(S15))),Assignments!B15,""),"")</f>
        <v>10</v>
      </c>
      <c r="R15" t="str">
        <f>IF(H15&gt;='Data Transformation'!$R$30,B15,"")</f>
        <v/>
      </c>
      <c r="S15" t="str">
        <f>IF(D15&gt;='Data Transformation'!$R$31,B15,"")</f>
        <v/>
      </c>
      <c r="T15" t="str">
        <f>IF(AND(H15&lt;'Data Transformation'!$R$30,E15&lt;'Data Transformation'!$R$29,G15&lt;0.3,D15&lt;'Data Transformation'!$R$31,E15&gt;0.4,H15&gt;0.4),B15,"")</f>
        <v/>
      </c>
      <c r="U15" s="56"/>
      <c r="V15" t="str" cm="2">
        <f t="array" ref="V15">IF(C15=FALSE,"",IF(AND(ISNUMBER(B15),ISBLANK(N15:T15)),"Unclassified",(IF(COUNT(N15:T15)=0,"",INDEX($N$4:$T$4,MATCH(TRUE,N15:T15=B15,0))))))</f>
        <v>Adverse</v>
      </c>
      <c r="W15" t="str">
        <f t="shared" si="1"/>
        <v/>
      </c>
      <c r="X15" t="str">
        <f t="shared" si="2"/>
        <v/>
      </c>
      <c r="AC15" t="b">
        <f t="shared" si="3"/>
        <v>0</v>
      </c>
      <c r="AD15">
        <f>IFERROR(ABS(ABS(K15-'Data Transformation'!$R$5)-ABS(K15-'Data Transformation'!$R$6)),"")</f>
        <v>0.5141412815384615</v>
      </c>
      <c r="AE15" t="b">
        <f>IF(C15=FALSE,"",IF(AND(OR(V15=$Z$6,V15=$Z$8),OR(AC15=TRUE,AD15&lt;=IF(ISNUMBER('Data Transformation'!$R$15),'Data Transformation'!$R$15,'Data Transformation'!$R$25))),TRUE,FALSE))</f>
        <v>0</v>
      </c>
    </row>
    <row r="16" spans="1:31" x14ac:dyDescent="0.25">
      <c r="B16">
        <v>11</v>
      </c>
      <c r="C16">
        <v>16</v>
      </c>
      <c r="D16">
        <v>0</v>
      </c>
      <c r="E16">
        <v>0</v>
      </c>
      <c r="F16">
        <v>0.5</v>
      </c>
      <c r="G16">
        <v>0.52173913043478259</v>
      </c>
      <c r="H16">
        <v>0</v>
      </c>
      <c r="I16" t="str">
        <v>no</v>
      </c>
      <c r="K16" s="57">
        <f>IFERROR(AVERAGEIF('Data Transformation'!$B$425:$B$8425,B16,IF('Input and Summary Results'!$J$4="no",'Data Transformation'!$C$425:$C$8425,'Data Transformation'!$E$425:$E$8425)),"")</f>
        <v>0.55615084733333331</v>
      </c>
      <c r="L16" s="58" cm="1">
        <f t="array" ref="L16">IFERROR(_xlfn.STDEV.S(IF('Data Transformation'!$B$425:$B$8425=B16,IF('Input and Summary Results'!$J$4="no",'Data Transformation'!$C$425:$C$8425,'Data Transformation'!$E$425:$E$8425),"")),"")</f>
        <v>0.10621202211035859</v>
      </c>
      <c r="M16" s="56"/>
      <c r="N16" t="str">
        <f>IF(E16&gt;='Data Transformation'!$R$29,B16,"")</f>
        <v/>
      </c>
      <c r="O16" t="str">
        <f>IFERROR(IF(AND(Assignments!L16&lt;('Data Transformation'!$R$4-'Data Transformation'!$R$3)/2,ABS(K16-'Data Transformation'!$R$6)&gt;ABS(K16-'Data Transformation'!$R$5),NOT(ISNUMBER(N16)),NOT(ISNUMBER(R16)),NOT(ISNUMBER(P16)),NOT(ISNUMBER(R16)),NOT(ISNUMBER(S16)),NOT(ISNUMBER(T16))),Assignments!B16,""),"")</f>
        <v/>
      </c>
      <c r="P16">
        <f>IF(AND(NOT(ISNUMBER(N16)),NOT(ISNUMBER(R16)),NOT(ISNUMBER(S16)),G16&gt;='Data Transformation'!$R$28),B16,"")</f>
        <v>11</v>
      </c>
      <c r="Q16" t="str">
        <f>IFERROR(IF(AND(Assignments!L16&lt;('Data Transformation'!$R$4-'Data Transformation'!$R$3)/2,ABS(K16-'Data Transformation'!$R$6)&lt;ABS(K16-'Data Transformation'!$R$5),NOT(ISNUMBER(N16)),NOT(ISNUMBER(T16)),NOT(ISNUMBER(P16)),NOT(ISNUMBER(R16)),NOT(ISNUMBER(T16)),NOT(ISNUMBER(S16))),Assignments!B16,""),"")</f>
        <v/>
      </c>
      <c r="R16" t="str">
        <f>IF(H16&gt;='Data Transformation'!$R$30,B16,"")</f>
        <v/>
      </c>
      <c r="S16" t="str">
        <f>IF(D16&gt;='Data Transformation'!$R$31,B16,"")</f>
        <v/>
      </c>
      <c r="T16" t="str">
        <f>IF(AND(H16&lt;'Data Transformation'!$R$30,E16&lt;'Data Transformation'!$R$29,G16&lt;0.3,D16&lt;'Data Transformation'!$R$31,E16&gt;0.4,H16&gt;0.4),B16,"")</f>
        <v/>
      </c>
      <c r="U16" s="56"/>
      <c r="V16" t="str" cm="2">
        <f t="array" ref="V16">IF(C16=FALSE,"",IF(AND(ISNUMBER(B16),ISBLANK(N16:T16)),"Unclassified",(IF(COUNT(N16:T16)=0,"",INDEX($N$4:$T$4,MATCH(TRUE,N16:T16=B16,0))))))</f>
        <v>Rheostat</v>
      </c>
      <c r="W16" t="str">
        <f t="shared" si="1"/>
        <v/>
      </c>
      <c r="X16" t="str">
        <f t="shared" si="2"/>
        <v/>
      </c>
      <c r="AC16" t="b">
        <f t="shared" si="3"/>
        <v>0</v>
      </c>
      <c r="AD16">
        <f>IFERROR(ABS(ABS(K16-'Data Transformation'!$R$5)-ABS(K16-'Data Transformation'!$R$6)),"")</f>
        <v>7.7698305333333384E-2</v>
      </c>
      <c r="AE16" t="b">
        <f>IF(C16=FALSE,"",IF(AND(OR(V16=$Z$6,V16=$Z$8),OR(AC16=TRUE,AD16&lt;=IF(ISNUMBER('Data Transformation'!$R$15),'Data Transformation'!$R$15,'Data Transformation'!$R$25))),TRUE,FALSE))</f>
        <v>0</v>
      </c>
    </row>
    <row r="17" spans="2:31" x14ac:dyDescent="0.25">
      <c r="B17">
        <v>12</v>
      </c>
      <c r="C17">
        <v>7</v>
      </c>
      <c r="D17">
        <v>0</v>
      </c>
      <c r="E17">
        <v>0</v>
      </c>
      <c r="F17">
        <v>0.4</v>
      </c>
      <c r="G17">
        <v>0.30434782608695654</v>
      </c>
      <c r="H17">
        <v>0.5</v>
      </c>
      <c r="I17" t="str">
        <v>no</v>
      </c>
      <c r="K17" s="57">
        <f>IFERROR(AVERAGEIF('Data Transformation'!$B$425:$B$8425,B17,IF('Input and Summary Results'!$J$4="no",'Data Transformation'!$C$425:$C$8425,'Data Transformation'!$E$425:$E$8425)),"")</f>
        <v>0.33458866666666665</v>
      </c>
      <c r="L17" s="58" cm="1">
        <f t="array" ref="L17">IFERROR(_xlfn.STDEV.S(IF('Data Transformation'!$B$425:$B$8425=B17,IF('Input and Summary Results'!$J$4="no",'Data Transformation'!$C$425:$C$8425,'Data Transformation'!$E$425:$E$8425),"")),"")</f>
        <v>0.20285106049015342</v>
      </c>
      <c r="M17" s="56"/>
      <c r="N17" t="str">
        <f>IF(E17&gt;='Data Transformation'!$R$29,B17,"")</f>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c>
      <c r="Q17">
        <f>IFERROR(IF(AND(Assignments!L17&lt;('Data Transformation'!$R$4-'Data Transformation'!$R$3)/2,ABS(K17-'Data Transformation'!$R$6)&lt;ABS(K17-'Data Transformation'!$R$5),NOT(ISNUMBER(N17)),NOT(ISNUMBER(T17)),NOT(ISNUMBER(P17)),NOT(ISNUMBER(R17)),NOT(ISNUMBER(T17)),NOT(ISNUMBER(S17))),Assignments!B17,""),"")</f>
        <v>12</v>
      </c>
      <c r="R17" t="str">
        <f>IF(H17&gt;='Data Transformation'!$R$30,B17,"")</f>
        <v/>
      </c>
      <c r="S17" t="str">
        <f>IF(D17&gt;='Data Transformation'!$R$31,B17,"")</f>
        <v/>
      </c>
      <c r="T17" t="str">
        <f>IF(AND(H17&lt;'Data Transformation'!$R$30,E17&lt;'Data Transformation'!$R$29,G17&lt;0.3,D17&lt;'Data Transformation'!$R$31,E17&gt;0.4,H17&gt;0.4),B17,"")</f>
        <v/>
      </c>
      <c r="U17" s="56"/>
      <c r="V17" t="str" cm="2">
        <f t="array" ref="V17">IF(C17=FALSE,"",IF(AND(ISNUMBER(B17),ISBLANK(N17:T17)),"Unclassified",(IF(COUNT(N17:T17)=0,"",INDEX($N$4:$T$4,MATCH(TRUE,N17:T17=B17,0))))))</f>
        <v>Adverse</v>
      </c>
      <c r="W17" t="str">
        <f t="shared" si="1"/>
        <v/>
      </c>
      <c r="X17" t="str">
        <f t="shared" si="2"/>
        <v/>
      </c>
      <c r="AC17" t="b">
        <f t="shared" si="3"/>
        <v>0</v>
      </c>
      <c r="AD17">
        <f>IFERROR(ABS(ABS(K17-'Data Transformation'!$R$5)-ABS(K17-'Data Transformation'!$R$6)),"")</f>
        <v>0.52082266666666666</v>
      </c>
      <c r="AE17" t="b">
        <f>IF(C17=FALSE,"",IF(AND(OR(V17=$Z$6,V17=$Z$8),OR(AC17=TRUE,AD17&lt;=IF(ISNUMBER('Data Transformation'!$R$15),'Data Transformation'!$R$15,'Data Transformation'!$R$25))),TRUE,FALSE))</f>
        <v>0</v>
      </c>
    </row>
    <row r="18" spans="2:31" x14ac:dyDescent="0.25">
      <c r="B18">
        <v>13</v>
      </c>
      <c r="C18">
        <v>7</v>
      </c>
      <c r="D18">
        <v>0</v>
      </c>
      <c r="E18">
        <v>0.33333333333333331</v>
      </c>
      <c r="F18">
        <v>0.6</v>
      </c>
      <c r="G18">
        <v>0.60869565217391308</v>
      </c>
      <c r="H18">
        <v>0</v>
      </c>
      <c r="I18" t="str">
        <v>no</v>
      </c>
      <c r="K18" s="57">
        <f>IFERROR(AVERAGEIF('Data Transformation'!$B$425:$B$8425,B18,IF('Input and Summary Results'!$J$4="no",'Data Transformation'!$C$425:$C$8425,'Data Transformation'!$E$425:$E$8425)),"")</f>
        <v>0.72540735000000012</v>
      </c>
      <c r="L18" s="58" cm="1">
        <f t="array" ref="L18">IFERROR(_xlfn.STDEV.S(IF('Data Transformation'!$B$425:$B$8425=B18,IF('Input and Summary Results'!$J$4="no",'Data Transformation'!$C$425:$C$8425,'Data Transformation'!$E$425:$E$8425),"")),"")</f>
        <v>0.26793170796131921</v>
      </c>
      <c r="M18" s="56"/>
      <c r="N18" t="str">
        <f>IF(E18&gt;='Data Transformation'!$R$29,B18,"")</f>
        <v/>
      </c>
      <c r="O18" t="str">
        <f>IFERROR(IF(AND(Assignments!L18&lt;('Data Transformation'!$R$4-'Data Transformation'!$R$3)/2,ABS(K18-'Data Transformation'!$R$6)&gt;ABS(K18-'Data Transformation'!$R$5),NOT(ISNUMBER(N18)),NOT(ISNUMBER(R18)),NOT(ISNUMBER(P18)),NOT(ISNUMBER(R18)),NOT(ISNUMBER(S18)),NOT(ISNUMBER(T18))),Assignments!B18,""),"")</f>
        <v/>
      </c>
      <c r="P18">
        <f>IF(AND(NOT(ISNUMBER(N18)),NOT(ISNUMBER(R18)),NOT(ISNUMBER(S18)),G18&gt;='Data Transformation'!$R$28),B18,"")</f>
        <v>13</v>
      </c>
      <c r="Q18" t="str">
        <f>IFERROR(IF(AND(Assignments!L18&lt;('Data Transformation'!$R$4-'Data Transformation'!$R$3)/2,ABS(K18-'Data Transformation'!$R$6)&lt;ABS(K18-'Data Transformation'!$R$5),NOT(ISNUMBER(N18)),NOT(ISNUMBER(T18)),NOT(ISNUMBER(P18)),NOT(ISNUMBER(R18)),NOT(ISNUMBER(T18)),NOT(ISNUMBER(S18))),Assignments!B18,""),"")</f>
        <v/>
      </c>
      <c r="R18" t="str">
        <f>IF(H18&gt;='Data Transformation'!$R$30,B18,"")</f>
        <v/>
      </c>
      <c r="S18" t="str">
        <f>IF(D18&gt;='Data Transformation'!$R$31,B18,"")</f>
        <v/>
      </c>
      <c r="T18" t="str">
        <f>IF(AND(H18&lt;'Data Transformation'!$R$30,E18&lt;'Data Transformation'!$R$29,G18&lt;0.3,D18&lt;'Data Transformation'!$R$31,E18&gt;0.4,H18&gt;0.4),B18,"")</f>
        <v/>
      </c>
      <c r="U18" s="56"/>
      <c r="V18" t="str" cm="2">
        <f t="array" ref="V18">IF(C18=FALSE,"",IF(AND(ISNUMBER(B18),ISBLANK(N18:T18)),"Unclassified",(IF(COUNT(N18:T18)=0,"",INDEX($N$4:$T$4,MATCH(TRUE,N18:T18=B18,0))))))</f>
        <v>Rheostat</v>
      </c>
      <c r="W18" t="str">
        <f t="shared" si="1"/>
        <v/>
      </c>
      <c r="X18" t="str">
        <f t="shared" si="2"/>
        <v/>
      </c>
      <c r="AC18" t="b">
        <f t="shared" si="3"/>
        <v>0</v>
      </c>
      <c r="AD18">
        <f>IFERROR(ABS(ABS(K18-'Data Transformation'!$R$5)-ABS(K18-'Data Transformation'!$R$6)),"")</f>
        <v>0.26081470000000018</v>
      </c>
      <c r="AE18" t="b">
        <f>IF(C18=FALSE,"",IF(AND(OR(V18=$Z$6,V18=$Z$8),OR(AC18=TRUE,AD18&lt;=IF(ISNUMBER('Data Transformation'!$R$15),'Data Transformation'!$R$15,'Data Transformation'!$R$25))),TRUE,FALSE))</f>
        <v>0</v>
      </c>
    </row>
    <row r="19" spans="2:31" x14ac:dyDescent="0.25">
      <c r="B19">
        <v>14</v>
      </c>
      <c r="C19">
        <v>10</v>
      </c>
      <c r="D19">
        <v>0</v>
      </c>
      <c r="E19">
        <v>0.33333333333333331</v>
      </c>
      <c r="F19">
        <v>0.5</v>
      </c>
      <c r="G19">
        <v>0.52173913043478259</v>
      </c>
      <c r="H19">
        <v>0</v>
      </c>
      <c r="I19" t="str">
        <v>no</v>
      </c>
      <c r="K19" s="57">
        <f>IFERROR(AVERAGEIF('Data Transformation'!$B$425:$B$8425,B19,IF('Input and Summary Results'!$J$4="no",'Data Transformation'!$C$425:$C$8425,'Data Transformation'!$E$425:$E$8425)),"")</f>
        <v>0.80409500111111121</v>
      </c>
      <c r="L19" s="58" cm="1">
        <f t="array" ref="L19">IFERROR(_xlfn.STDEV.S(IF('Data Transformation'!$B$425:$B$8425=B19,IF('Input and Summary Results'!$J$4="no",'Data Transformation'!$C$425:$C$8425,'Data Transformation'!$E$425:$E$8425),"")),"")</f>
        <v>0.16490740535226511</v>
      </c>
      <c r="M19" s="56"/>
      <c r="N19" t="str">
        <f>IF(E19&gt;='Data Transformation'!$R$29,B19,"")</f>
        <v/>
      </c>
      <c r="O19" t="str">
        <f>IFERROR(IF(AND(Assignments!L19&lt;('Data Transformation'!$R$4-'Data Transformation'!$R$3)/2,ABS(K19-'Data Transformation'!$R$6)&gt;ABS(K19-'Data Transformation'!$R$5),NOT(ISNUMBER(N19)),NOT(ISNUMBER(R19)),NOT(ISNUMBER(P19)),NOT(ISNUMBER(R19)),NOT(ISNUMBER(S19)),NOT(ISNUMBER(T19))),Assignments!B19,""),"")</f>
        <v/>
      </c>
      <c r="P19">
        <f>IF(AND(NOT(ISNUMBER(N19)),NOT(ISNUMBER(R19)),NOT(ISNUMBER(S19)),G19&gt;='Data Transformation'!$R$28),B19,"")</f>
        <v>14</v>
      </c>
      <c r="Q19" t="str">
        <f>IFERROR(IF(AND(Assignments!L19&lt;('Data Transformation'!$R$4-'Data Transformation'!$R$3)/2,ABS(K19-'Data Transformation'!$R$6)&lt;ABS(K19-'Data Transformation'!$R$5),NOT(ISNUMBER(N19)),NOT(ISNUMBER(T19)),NOT(ISNUMBER(P19)),NOT(ISNUMBER(R19)),NOT(ISNUMBER(T19)),NOT(ISNUMBER(S19))),Assignments!B19,""),"")</f>
        <v/>
      </c>
      <c r="R19" t="str">
        <f>IF(H19&gt;='Data Transformation'!$R$30,B19,"")</f>
        <v/>
      </c>
      <c r="S19" t="str">
        <f>IF(D19&gt;='Data Transformation'!$R$31,B19,"")</f>
        <v/>
      </c>
      <c r="T19" t="str">
        <f>IF(AND(H19&lt;'Data Transformation'!$R$30,E19&lt;'Data Transformation'!$R$29,G19&lt;0.3,D19&lt;'Data Transformation'!$R$31,E19&gt;0.4,H19&gt;0.4),B19,"")</f>
        <v/>
      </c>
      <c r="U19" s="56"/>
      <c r="V19" t="str" cm="2">
        <f t="array" ref="V19">IF(C19=FALSE,"",IF(AND(ISNUMBER(B19),ISBLANK(N19:T19)),"Unclassified",(IF(COUNT(N19:T19)=0,"",INDEX($N$4:$T$4,MATCH(TRUE,N19:T19=B19,0))))))</f>
        <v>Rheostat</v>
      </c>
      <c r="W19" t="str">
        <f t="shared" si="1"/>
        <v/>
      </c>
      <c r="X19" t="str">
        <f t="shared" si="2"/>
        <v/>
      </c>
      <c r="AC19" t="b">
        <f t="shared" si="3"/>
        <v>0</v>
      </c>
      <c r="AD19">
        <f>IFERROR(ABS(ABS(K19-'Data Transformation'!$R$5)-ABS(K19-'Data Transformation'!$R$6)),"")</f>
        <v>0.41819000222222247</v>
      </c>
      <c r="AE19" t="b">
        <f>IF(C19=FALSE,"",IF(AND(OR(V19=$Z$6,V19=$Z$8),OR(AC19=TRUE,AD19&lt;=IF(ISNUMBER('Data Transformation'!$R$15),'Data Transformation'!$R$15,'Data Transformation'!$R$25))),TRUE,FALSE))</f>
        <v>0</v>
      </c>
    </row>
    <row r="20" spans="2:31" x14ac:dyDescent="0.25">
      <c r="B20">
        <v>15</v>
      </c>
      <c r="C20">
        <v>12</v>
      </c>
      <c r="D20">
        <v>0</v>
      </c>
      <c r="E20">
        <v>9.0909090909090912E-2</v>
      </c>
      <c r="F20">
        <v>0.7</v>
      </c>
      <c r="G20">
        <v>0.65217391304347827</v>
      </c>
      <c r="H20">
        <v>0.18181818181818182</v>
      </c>
      <c r="I20" t="str">
        <v>no</v>
      </c>
      <c r="K20" s="57">
        <f>IFERROR(AVERAGEIF('Data Transformation'!$B$425:$B$8425,B20,IF('Input and Summary Results'!$J$4="no",'Data Transformation'!$C$425:$C$8425,'Data Transformation'!$E$425:$E$8425)),"")</f>
        <v>0.55883660909090915</v>
      </c>
      <c r="L20" s="58" cm="1">
        <f t="array" ref="L20">IFERROR(_xlfn.STDEV.S(IF('Data Transformation'!$B$425:$B$8425=B20,IF('Input and Summary Results'!$J$4="no",'Data Transformation'!$C$425:$C$8425,'Data Transformation'!$E$425:$E$8425),"")),"")</f>
        <v>0.21789092782061076</v>
      </c>
      <c r="M20" s="56"/>
      <c r="N20" t="str">
        <f>IF(E20&gt;='Data Transformation'!$R$29,B20,"")</f>
        <v/>
      </c>
      <c r="O20" t="str">
        <f>IFERROR(IF(AND(Assignments!L20&lt;('Data Transformation'!$R$4-'Data Transformation'!$R$3)/2,ABS(K20-'Data Transformation'!$R$6)&gt;ABS(K20-'Data Transformation'!$R$5),NOT(ISNUMBER(N20)),NOT(ISNUMBER(R20)),NOT(ISNUMBER(P20)),NOT(ISNUMBER(R20)),NOT(ISNUMBER(S20)),NOT(ISNUMBER(T20))),Assignments!B20,""),"")</f>
        <v/>
      </c>
      <c r="P20">
        <f>IF(AND(NOT(ISNUMBER(N20)),NOT(ISNUMBER(R20)),NOT(ISNUMBER(S20)),G20&gt;='Data Transformation'!$R$28),B20,"")</f>
        <v>15</v>
      </c>
      <c r="Q20" t="str">
        <f>IFERROR(IF(AND(Assignments!L20&lt;('Data Transformation'!$R$4-'Data Transformation'!$R$3)/2,ABS(K20-'Data Transformation'!$R$6)&lt;ABS(K20-'Data Transformation'!$R$5),NOT(ISNUMBER(N20)),NOT(ISNUMBER(T20)),NOT(ISNUMBER(P20)),NOT(ISNUMBER(R20)),NOT(ISNUMBER(T20)),NOT(ISNUMBER(S20))),Assignments!B20,""),"")</f>
        <v/>
      </c>
      <c r="R20" t="str">
        <f>IF(H20&gt;='Data Transformation'!$R$30,B20,"")</f>
        <v/>
      </c>
      <c r="S20" t="str">
        <f>IF(D20&gt;='Data Transformation'!$R$31,B20,"")</f>
        <v/>
      </c>
      <c r="T20" t="str">
        <f>IF(AND(H20&lt;'Data Transformation'!$R$30,E20&lt;'Data Transformation'!$R$29,G20&lt;0.3,D20&lt;'Data Transformation'!$R$31,E20&gt;0.4,H20&gt;0.4),B20,"")</f>
        <v/>
      </c>
      <c r="U20" s="56"/>
      <c r="V20" t="str" cm="2">
        <f t="array" ref="V20">IF(C20=FALSE,"",IF(AND(ISNUMBER(B20),ISBLANK(N20:T20)),"Unclassified",(IF(COUNT(N20:T20)=0,"",INDEX($N$4:$T$4,MATCH(TRUE,N20:T20=B20,0))))))</f>
        <v>Rheostat</v>
      </c>
      <c r="W20" t="str">
        <f t="shared" si="1"/>
        <v/>
      </c>
      <c r="X20" t="str">
        <f t="shared" si="2"/>
        <v/>
      </c>
      <c r="AC20" t="b">
        <f t="shared" si="3"/>
        <v>0</v>
      </c>
      <c r="AD20">
        <f>IFERROR(ABS(ABS(K20-'Data Transformation'!$R$5)-ABS(K20-'Data Transformation'!$R$6)),"")</f>
        <v>7.2326781818181696E-2</v>
      </c>
      <c r="AE20" t="b">
        <f>IF(C20=FALSE,"",IF(AND(OR(V20=$Z$6,V20=$Z$8),OR(AC20=TRUE,AD20&lt;=IF(ISNUMBER('Data Transformation'!$R$15),'Data Transformation'!$R$15,'Data Transformation'!$R$25))),TRUE,FALSE))</f>
        <v>0</v>
      </c>
    </row>
    <row r="21" spans="2:31" x14ac:dyDescent="0.25">
      <c r="B21">
        <v>16</v>
      </c>
      <c r="C21">
        <v>7</v>
      </c>
      <c r="D21">
        <v>0</v>
      </c>
      <c r="E21">
        <v>0.33333333333333331</v>
      </c>
      <c r="F21">
        <v>0.5</v>
      </c>
      <c r="G21">
        <v>0.43478260869565216</v>
      </c>
      <c r="H21">
        <v>0.16666666666666666</v>
      </c>
      <c r="I21" t="str">
        <v>no</v>
      </c>
      <c r="K21" s="57">
        <f>IFERROR(AVERAGEIF('Data Transformation'!$B$425:$B$8425,B21,IF('Input and Summary Results'!$J$4="no",'Data Transformation'!$C$425:$C$8425,'Data Transformation'!$E$425:$E$8425)),"")</f>
        <v>0.7065777299999999</v>
      </c>
      <c r="L21" s="58" cm="1">
        <f t="array" ref="L21">IFERROR(_xlfn.STDEV.S(IF('Data Transformation'!$B$425:$B$8425=B21,IF('Input and Summary Results'!$J$4="no",'Data Transformation'!$C$425:$C$8425,'Data Transformation'!$E$425:$E$8425),"")),"")</f>
        <v>0.21371467484245657</v>
      </c>
      <c r="M21" s="56"/>
      <c r="N21" t="str">
        <f>IF(E21&gt;='Data Transformation'!$R$29,B21,"")</f>
        <v/>
      </c>
      <c r="O21">
        <f>IFERROR(IF(AND(Assignments!L21&lt;('Data Transformation'!$R$4-'Data Transformation'!$R$3)/2,ABS(K21-'Data Transformation'!$R$6)&gt;ABS(K21-'Data Transformation'!$R$5),NOT(ISNUMBER(N21)),NOT(ISNUMBER(R21)),NOT(ISNUMBER(P21)),NOT(ISNUMBER(R21)),NOT(ISNUMBER(S21)),NOT(ISNUMBER(T21))),Assignments!B21,""),"")</f>
        <v>16</v>
      </c>
      <c r="P21" t="str">
        <f>IF(AND(NOT(ISNUMBER(N21)),NOT(ISNUMBER(R21)),NOT(ISNUMBER(S21)),G21&gt;='Data Transformation'!$R$28),B21,"")</f>
        <v/>
      </c>
      <c r="Q21" t="str">
        <f>IFERROR(IF(AND(Assignments!L21&lt;('Data Transformation'!$R$4-'Data Transformation'!$R$3)/2,ABS(K21-'Data Transformation'!$R$6)&lt;ABS(K21-'Data Transformation'!$R$5),NOT(ISNUMBER(N21)),NOT(ISNUMBER(T21)),NOT(ISNUMBER(P21)),NOT(ISNUMBER(R21)),NOT(ISNUMBER(T21)),NOT(ISNUMBER(S21))),Assignments!B21,""),"")</f>
        <v/>
      </c>
      <c r="R21" t="str">
        <f>IF(H21&gt;='Data Transformation'!$R$30,B21,"")</f>
        <v/>
      </c>
      <c r="S21" t="str">
        <f>IF(D21&gt;='Data Transformation'!$R$31,B21,"")</f>
        <v/>
      </c>
      <c r="T21" t="str">
        <f>IF(AND(H21&lt;'Data Transformation'!$R$30,E21&lt;'Data Transformation'!$R$29,G21&lt;0.3,D21&lt;'Data Transformation'!$R$31,E21&gt;0.4,H21&gt;0.4),B21,"")</f>
        <v/>
      </c>
      <c r="U21" s="56"/>
      <c r="V21" t="str" cm="2">
        <f t="array" ref="V21">IF(C21=FALSE,"",IF(AND(ISNUMBER(B21),ISBLANK(N21:T21)),"Unclassified",(IF(COUNT(N21:T21)=0,"",INDEX($N$4:$T$4,MATCH(TRUE,N21:T21=B21,0))))))</f>
        <v>Moderate</v>
      </c>
      <c r="W21" t="str">
        <f t="shared" si="1"/>
        <v/>
      </c>
      <c r="X21" t="str">
        <f t="shared" si="2"/>
        <v/>
      </c>
      <c r="AC21" t="b">
        <f t="shared" si="3"/>
        <v>0</v>
      </c>
      <c r="AD21">
        <f>IFERROR(ABS(ABS(K21-'Data Transformation'!$R$5)-ABS(K21-'Data Transformation'!$R$6)),"")</f>
        <v>0.22315545999999975</v>
      </c>
      <c r="AE21" t="b">
        <f>IF(C21=FALSE,"",IF(AND(OR(V21=$Z$6,V21=$Z$8),OR(AC21=TRUE,AD21&lt;=IF(ISNUMBER('Data Transformation'!$R$15),'Data Transformation'!$R$15,'Data Transformation'!$R$25))),TRUE,FALSE))</f>
        <v>0</v>
      </c>
    </row>
    <row r="22" spans="2:31" x14ac:dyDescent="0.25">
      <c r="B22">
        <v>17</v>
      </c>
      <c r="C22">
        <v>11</v>
      </c>
      <c r="D22">
        <v>0</v>
      </c>
      <c r="E22">
        <v>0</v>
      </c>
      <c r="F22">
        <v>0.6</v>
      </c>
      <c r="G22">
        <v>0.56521739130434778</v>
      </c>
      <c r="H22">
        <v>0.1</v>
      </c>
      <c r="I22" t="str">
        <v>no</v>
      </c>
      <c r="K22" s="57">
        <f>IFERROR(AVERAGEIF('Data Transformation'!$B$425:$B$8425,B22,IF('Input and Summary Results'!$J$4="no",'Data Transformation'!$C$425:$C$8425,'Data Transformation'!$E$425:$E$8425)),"")</f>
        <v>0.53952543199999992</v>
      </c>
      <c r="L22" s="58" cm="1">
        <f t="array" ref="L22">IFERROR(_xlfn.STDEV.S(IF('Data Transformation'!$B$425:$B$8425=B22,IF('Input and Summary Results'!$J$4="no",'Data Transformation'!$C$425:$C$8425,'Data Transformation'!$E$425:$E$8425),"")),"")</f>
        <v>0.13782369270665845</v>
      </c>
      <c r="M22" s="56"/>
      <c r="N22" t="str">
        <f>IF(E22&gt;='Data Transformation'!$R$29,B22,"")</f>
        <v/>
      </c>
      <c r="O22" t="str">
        <f>IFERROR(IF(AND(Assignments!L22&lt;('Data Transformation'!$R$4-'Data Transformation'!$R$3)/2,ABS(K22-'Data Transformation'!$R$6)&gt;ABS(K22-'Data Transformation'!$R$5),NOT(ISNUMBER(N22)),NOT(ISNUMBER(R22)),NOT(ISNUMBER(P22)),NOT(ISNUMBER(R22)),NOT(ISNUMBER(S22)),NOT(ISNUMBER(T22))),Assignments!B22,""),"")</f>
        <v/>
      </c>
      <c r="P22">
        <f>IF(AND(NOT(ISNUMBER(N22)),NOT(ISNUMBER(R22)),NOT(ISNUMBER(S22)),G22&gt;='Data Transformation'!$R$28),B22,"")</f>
        <v>17</v>
      </c>
      <c r="Q22" t="str">
        <f>IFERROR(IF(AND(Assignments!L22&lt;('Data Transformation'!$R$4-'Data Transformation'!$R$3)/2,ABS(K22-'Data Transformation'!$R$6)&lt;ABS(K22-'Data Transformation'!$R$5),NOT(ISNUMBER(N22)),NOT(ISNUMBER(T22)),NOT(ISNUMBER(P22)),NOT(ISNUMBER(R22)),NOT(ISNUMBER(T22)),NOT(ISNUMBER(S22))),Assignments!B22,""),"")</f>
        <v/>
      </c>
      <c r="R22" t="str">
        <f>IF(H22&gt;='Data Transformation'!$R$30,B22,"")</f>
        <v/>
      </c>
      <c r="S22" t="str">
        <f>IF(D22&gt;='Data Transformation'!$R$31,B22,"")</f>
        <v/>
      </c>
      <c r="T22" t="str">
        <f>IF(AND(H22&lt;'Data Transformation'!$R$30,E22&lt;'Data Transformation'!$R$29,G22&lt;0.3,D22&lt;'Data Transformation'!$R$31,E22&gt;0.4,H22&gt;0.4),B22,"")</f>
        <v/>
      </c>
      <c r="U22" s="56"/>
      <c r="V22" t="str" cm="2">
        <f t="array" ref="V22">IF(C22=FALSE,"",IF(AND(ISNUMBER(B22),ISBLANK(N22:T22)),"Unclassified",(IF(COUNT(N22:T22)=0,"",INDEX($N$4:$T$4,MATCH(TRUE,N22:T22=B22,0))))))</f>
        <v>Rheostat</v>
      </c>
      <c r="W22" t="str">
        <f t="shared" si="1"/>
        <v/>
      </c>
      <c r="X22" t="str">
        <f t="shared" si="2"/>
        <v/>
      </c>
      <c r="AC22" t="b">
        <f t="shared" si="3"/>
        <v>0</v>
      </c>
      <c r="AD22">
        <f>IFERROR(ABS(ABS(K22-'Data Transformation'!$R$5)-ABS(K22-'Data Transformation'!$R$6)),"")</f>
        <v>0.11094913600000017</v>
      </c>
      <c r="AE22" t="b">
        <f>IF(C22=FALSE,"",IF(AND(OR(V22=$Z$6,V22=$Z$8),OR(AC22=TRUE,AD22&lt;=IF(ISNUMBER('Data Transformation'!$R$15),'Data Transformation'!$R$15,'Data Transformation'!$R$25))),TRUE,FALSE))</f>
        <v>0</v>
      </c>
    </row>
    <row r="23" spans="2:31" x14ac:dyDescent="0.25">
      <c r="B23">
        <v>18</v>
      </c>
      <c r="C23">
        <v>17</v>
      </c>
      <c r="D23">
        <v>0</v>
      </c>
      <c r="E23">
        <v>0.875</v>
      </c>
      <c r="F23">
        <v>0.4</v>
      </c>
      <c r="G23">
        <v>0.39130434782608697</v>
      </c>
      <c r="H23">
        <v>0</v>
      </c>
      <c r="I23" t="str">
        <v>no</v>
      </c>
      <c r="K23" s="57">
        <f>IFERROR(AVERAGEIF('Data Transformation'!$B$425:$B$8425,B23,IF('Input and Summary Results'!$J$4="no",'Data Transformation'!$C$425:$C$8425,'Data Transformation'!$E$425:$E$8425)),"")</f>
        <v>0.92731961750000003</v>
      </c>
      <c r="L23" s="58" cm="1">
        <f t="array" ref="L23">IFERROR(_xlfn.STDEV.S(IF('Data Transformation'!$B$425:$B$8425=B23,IF('Input and Summary Results'!$J$4="no",'Data Transformation'!$C$425:$C$8425,'Data Transformation'!$E$425:$E$8425),"")),"")</f>
        <v>9.087225626760044E-2</v>
      </c>
      <c r="M23" s="56"/>
      <c r="N23">
        <f>IF(E23&gt;='Data Transformation'!$R$29,B23,"")</f>
        <v>18</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c>
      <c r="Q23" t="str">
        <f>IFERROR(IF(AND(Assignments!L23&lt;('Data Transformation'!$R$4-'Data Transformation'!$R$3)/2,ABS(K23-'Data Transformation'!$R$6)&lt;ABS(K23-'Data Transformation'!$R$5),NOT(ISNUMBER(N23)),NOT(ISNUMBER(T23)),NOT(ISNUMBER(P23)),NOT(ISNUMBER(R23)),NOT(ISNUMBER(T23)),NOT(ISNUMBER(S23))),Assignments!B23,""),"")</f>
        <v/>
      </c>
      <c r="R23" t="str">
        <f>IF(H23&gt;='Data Transformation'!$R$30,B23,"")</f>
        <v/>
      </c>
      <c r="S23" t="str">
        <f>IF(D23&gt;='Data Transformation'!$R$31,B23,"")</f>
        <v/>
      </c>
      <c r="T23" t="str">
        <f>IF(AND(H23&lt;'Data Transformation'!$R$30,E23&lt;'Data Transformation'!$R$29,G23&lt;0.3,D23&lt;'Data Transformation'!$R$31,E23&gt;0.4,H23&gt;0.4),B23,"")</f>
        <v/>
      </c>
      <c r="U23" s="56"/>
      <c r="V23" t="str" cm="2">
        <f t="array" ref="V23">IF(C23=FALSE,"",IF(AND(ISNUMBER(B23),ISBLANK(N23:T23)),"Unclassified",(IF(COUNT(N23:T23)=0,"",INDEX($N$4:$T$4,MATCH(TRUE,N23:T23=B23,0))))))</f>
        <v>Neutral</v>
      </c>
      <c r="W23" t="str">
        <f t="shared" si="1"/>
        <v/>
      </c>
      <c r="X23" t="str">
        <f t="shared" si="2"/>
        <v/>
      </c>
      <c r="AC23" t="b">
        <f t="shared" si="3"/>
        <v>0</v>
      </c>
      <c r="AD23">
        <f>IFERROR(ABS(ABS(K23-'Data Transformation'!$R$5)-ABS(K23-'Data Transformation'!$R$6)),"")</f>
        <v>0.66463923500000011</v>
      </c>
      <c r="AE23" t="b">
        <f>IF(C23=FALSE,"",IF(AND(OR(V23=$Z$6,V23=$Z$8),OR(AC23=TRUE,AD23&lt;=IF(ISNUMBER('Data Transformation'!$R$15),'Data Transformation'!$R$15,'Data Transformation'!$R$25))),TRUE,FALSE))</f>
        <v>0</v>
      </c>
    </row>
    <row r="24" spans="2:31" x14ac:dyDescent="0.25">
      <c r="B24">
        <v>19</v>
      </c>
      <c r="C24">
        <v>20</v>
      </c>
      <c r="D24">
        <v>0</v>
      </c>
      <c r="E24">
        <v>0.42105263157894735</v>
      </c>
      <c r="F24">
        <v>0.5</v>
      </c>
      <c r="G24">
        <v>0.52173913043478259</v>
      </c>
      <c r="H24">
        <v>0</v>
      </c>
      <c r="I24" t="str">
        <v>no</v>
      </c>
      <c r="K24" s="57">
        <f>IFERROR(AVERAGEIF('Data Transformation'!$B$425:$B$8425,B24,IF('Input and Summary Results'!$J$4="no",'Data Transformation'!$C$425:$C$8425,'Data Transformation'!$E$425:$E$8425)),"")</f>
        <v>0.83416203684210521</v>
      </c>
      <c r="L24" s="58" cm="1">
        <f t="array" ref="L24">IFERROR(_xlfn.STDEV.S(IF('Data Transformation'!$B$425:$B$8425=B24,IF('Input and Summary Results'!$J$4="no",'Data Transformation'!$C$425:$C$8425,'Data Transformation'!$E$425:$E$8425),"")),"")</f>
        <v>0.17589021129720117</v>
      </c>
      <c r="M24" s="56"/>
      <c r="N24" t="str">
        <f>IF(E24&gt;='Data Transformation'!$R$29,B24,"")</f>
        <v/>
      </c>
      <c r="O24" t="str">
        <f>IFERROR(IF(AND(Assignments!L24&lt;('Data Transformation'!$R$4-'Data Transformation'!$R$3)/2,ABS(K24-'Data Transformation'!$R$6)&gt;ABS(K24-'Data Transformation'!$R$5),NOT(ISNUMBER(N24)),NOT(ISNUMBER(R24)),NOT(ISNUMBER(P24)),NOT(ISNUMBER(R24)),NOT(ISNUMBER(S24)),NOT(ISNUMBER(T24))),Assignments!B24,""),"")</f>
        <v/>
      </c>
      <c r="P24">
        <f>IF(AND(NOT(ISNUMBER(N24)),NOT(ISNUMBER(R24)),NOT(ISNUMBER(S24)),G24&gt;='Data Transformation'!$R$28),B24,"")</f>
        <v>19</v>
      </c>
      <c r="Q24" t="str">
        <f>IFERROR(IF(AND(Assignments!L24&lt;('Data Transformation'!$R$4-'Data Transformation'!$R$3)/2,ABS(K24-'Data Transformation'!$R$6)&lt;ABS(K24-'Data Transformation'!$R$5),NOT(ISNUMBER(N24)),NOT(ISNUMBER(T24)),NOT(ISNUMBER(P24)),NOT(ISNUMBER(R24)),NOT(ISNUMBER(T24)),NOT(ISNUMBER(S24))),Assignments!B24,""),"")</f>
        <v/>
      </c>
      <c r="R24" t="str">
        <f>IF(H24&gt;='Data Transformation'!$R$30,B24,"")</f>
        <v/>
      </c>
      <c r="S24" t="str">
        <f>IF(D24&gt;='Data Transformation'!$R$31,B24,"")</f>
        <v/>
      </c>
      <c r="T24" t="str">
        <f>IF(AND(H24&lt;'Data Transformation'!$R$30,E24&lt;'Data Transformation'!$R$29,G24&lt;0.3,D24&lt;'Data Transformation'!$R$31,E24&gt;0.4,H24&gt;0.4),B24,"")</f>
        <v/>
      </c>
      <c r="U24" s="56"/>
      <c r="V24" t="str" cm="2">
        <f t="array" ref="V24">IF(C24=FALSE,"",IF(AND(ISNUMBER(B24),ISBLANK(N24:T24)),"Unclassified",(IF(COUNT(N24:T24)=0,"",INDEX($N$4:$T$4,MATCH(TRUE,N24:T24=B24,0))))))</f>
        <v>Rheostat</v>
      </c>
      <c r="W24" t="str">
        <f t="shared" si="1"/>
        <v/>
      </c>
      <c r="X24" t="str">
        <f t="shared" si="2"/>
        <v/>
      </c>
      <c r="AC24" t="b">
        <f t="shared" si="3"/>
        <v>0</v>
      </c>
      <c r="AD24">
        <f>IFERROR(ABS(ABS(K24-'Data Transformation'!$R$5)-ABS(K24-'Data Transformation'!$R$6)),"")</f>
        <v>0.47832407368421048</v>
      </c>
      <c r="AE24" t="b">
        <f>IF(C24=FALSE,"",IF(AND(OR(V24=$Z$6,V24=$Z$8),OR(AC24=TRUE,AD24&lt;=IF(ISNUMBER('Data Transformation'!$R$15),'Data Transformation'!$R$15,'Data Transformation'!$R$25))),TRUE,FALSE))</f>
        <v>0</v>
      </c>
    </row>
    <row r="25" spans="2:31" x14ac:dyDescent="0.25">
      <c r="B25">
        <v>20</v>
      </c>
      <c r="C25">
        <v>20</v>
      </c>
      <c r="D25">
        <v>0</v>
      </c>
      <c r="E25">
        <v>0.94736842105263153</v>
      </c>
      <c r="F25">
        <v>0.3</v>
      </c>
      <c r="G25">
        <v>0.21739130434782608</v>
      </c>
      <c r="H25">
        <v>0</v>
      </c>
      <c r="I25" t="str">
        <v>no</v>
      </c>
      <c r="K25" s="57">
        <f>IFERROR(AVERAGEIF('Data Transformation'!$B$425:$B$8425,B25,IF('Input and Summary Results'!$J$4="no",'Data Transformation'!$C$425:$C$8425,'Data Transformation'!$E$425:$E$8425)),"")</f>
        <v>0.99677325263157901</v>
      </c>
      <c r="L25" s="58" cm="1">
        <f t="array" ref="L25">IFERROR(_xlfn.STDEV.S(IF('Data Transformation'!$B$425:$B$8425=B25,IF('Input and Summary Results'!$J$4="no",'Data Transformation'!$C$425:$C$8425,'Data Transformation'!$E$425:$E$8425),"")),"")</f>
        <v>7.958869710099227E-2</v>
      </c>
      <c r="M25" s="56"/>
      <c r="N25">
        <f>IF(E25&gt;='Data Transformation'!$R$29,B25,"")</f>
        <v>20</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c>
      <c r="Q25" t="str">
        <f>IFERROR(IF(AND(Assignments!L25&lt;('Data Transformation'!$R$4-'Data Transformation'!$R$3)/2,ABS(K25-'Data Transformation'!$R$6)&lt;ABS(K25-'Data Transformation'!$R$5),NOT(ISNUMBER(N25)),NOT(ISNUMBER(T25)),NOT(ISNUMBER(P25)),NOT(ISNUMBER(R25)),NOT(ISNUMBER(T25)),NOT(ISNUMBER(S25))),Assignments!B25,""),"")</f>
        <v/>
      </c>
      <c r="R25" t="str">
        <f>IF(H25&gt;='Data Transformation'!$R$30,B25,"")</f>
        <v/>
      </c>
      <c r="S25" t="str">
        <f>IF(D25&gt;='Data Transformation'!$R$31,B25,"")</f>
        <v/>
      </c>
      <c r="T25" t="str">
        <f>IF(AND(H25&lt;'Data Transformation'!$R$30,E25&lt;'Data Transformation'!$R$29,G25&lt;0.3,D25&lt;'Data Transformation'!$R$31,E25&gt;0.4,H25&gt;0.4),B25,"")</f>
        <v/>
      </c>
      <c r="U25" s="56"/>
      <c r="V25" t="str" cm="2">
        <f t="array" ref="V25">IF(C25=FALSE,"",IF(AND(ISNUMBER(B25),ISBLANK(N25:T25)),"Unclassified",(IF(COUNT(N25:T25)=0,"",INDEX($N$4:$T$4,MATCH(TRUE,N25:T25=B25,0))))))</f>
        <v>Neutral</v>
      </c>
      <c r="W25" t="str">
        <f t="shared" si="1"/>
        <v/>
      </c>
      <c r="X25" t="str">
        <f t="shared" si="2"/>
        <v/>
      </c>
      <c r="AC25" t="b">
        <f t="shared" si="3"/>
        <v>0</v>
      </c>
      <c r="AD25">
        <f>IFERROR(ABS(ABS(K25-'Data Transformation'!$R$5)-ABS(K25-'Data Transformation'!$R$6)),"")</f>
        <v>0.80354650526315796</v>
      </c>
      <c r="AE25" t="b">
        <f>IF(C25=FALSE,"",IF(AND(OR(V25=$Z$6,V25=$Z$8),OR(AC25=TRUE,AD25&lt;=IF(ISNUMBER('Data Transformation'!$R$15),'Data Transformation'!$R$15,'Data Transformation'!$R$25))),TRUE,FALSE))</f>
        <v>0</v>
      </c>
    </row>
    <row r="26" spans="2:31" x14ac:dyDescent="0.25">
      <c r="B26">
        <v>21</v>
      </c>
      <c r="C26">
        <v>19</v>
      </c>
      <c r="D26">
        <v>0</v>
      </c>
      <c r="E26">
        <v>0.16666666666666666</v>
      </c>
      <c r="F26">
        <v>0.8</v>
      </c>
      <c r="G26">
        <v>0.73913043478260865</v>
      </c>
      <c r="H26">
        <v>0.33333333333333331</v>
      </c>
      <c r="I26" t="str">
        <v>no</v>
      </c>
      <c r="K26" s="57">
        <f>IFERROR(AVERAGEIF('Data Transformation'!$B$425:$B$8425,B26,IF('Input and Summary Results'!$J$4="no",'Data Transformation'!$C$425:$C$8425,'Data Transformation'!$E$425:$E$8425)),"")</f>
        <v>0.53915798388888891</v>
      </c>
      <c r="L26" s="58" cm="1">
        <f t="array" ref="L26">IFERROR(_xlfn.STDEV.S(IF('Data Transformation'!$B$425:$B$8425=B26,IF('Input and Summary Results'!$J$4="no",'Data Transformation'!$C$425:$C$8425,'Data Transformation'!$E$425:$E$8425),"")),"")</f>
        <v>0.33774736566863528</v>
      </c>
      <c r="M26" s="56"/>
      <c r="N26" t="str">
        <f>IF(E26&gt;='Data Transformation'!$R$29,B26,"")</f>
        <v/>
      </c>
      <c r="O26" t="str">
        <f>IFERROR(IF(AND(Assignments!L26&lt;('Data Transformation'!$R$4-'Data Transformation'!$R$3)/2,ABS(K26-'Data Transformation'!$R$6)&gt;ABS(K26-'Data Transformation'!$R$5),NOT(ISNUMBER(N26)),NOT(ISNUMBER(R26)),NOT(ISNUMBER(P26)),NOT(ISNUMBER(R26)),NOT(ISNUMBER(S26)),NOT(ISNUMBER(T26))),Assignments!B26,""),"")</f>
        <v/>
      </c>
      <c r="P26">
        <f>IF(AND(NOT(ISNUMBER(N26)),NOT(ISNUMBER(R26)),NOT(ISNUMBER(S26)),G26&gt;='Data Transformation'!$R$28),B26,"")</f>
        <v>21</v>
      </c>
      <c r="Q26" t="str">
        <f>IFERROR(IF(AND(Assignments!L26&lt;('Data Transformation'!$R$4-'Data Transformation'!$R$3)/2,ABS(K26-'Data Transformation'!$R$6)&lt;ABS(K26-'Data Transformation'!$R$5),NOT(ISNUMBER(N26)),NOT(ISNUMBER(T26)),NOT(ISNUMBER(P26)),NOT(ISNUMBER(R26)),NOT(ISNUMBER(T26)),NOT(ISNUMBER(S26))),Assignments!B26,""),"")</f>
        <v/>
      </c>
      <c r="R26" t="str">
        <f>IF(H26&gt;='Data Transformation'!$R$30,B26,"")</f>
        <v/>
      </c>
      <c r="S26" t="str">
        <f>IF(D26&gt;='Data Transformation'!$R$31,B26,"")</f>
        <v/>
      </c>
      <c r="T26" t="str">
        <f>IF(AND(H26&lt;'Data Transformation'!$R$30,E26&lt;'Data Transformation'!$R$29,G26&lt;0.3,D26&lt;'Data Transformation'!$R$31,E26&gt;0.4,H26&gt;0.4),B26,"")</f>
        <v/>
      </c>
      <c r="U26" s="56"/>
      <c r="V26" t="str" cm="2">
        <f t="array" ref="V26">IF(C26=FALSE,"",IF(AND(ISNUMBER(B26),ISBLANK(N26:T26)),"Unclassified",(IF(COUNT(N26:T26)=0,"",INDEX($N$4:$T$4,MATCH(TRUE,N26:T26=B26,0))))))</f>
        <v>Rheostat</v>
      </c>
      <c r="W26" t="str">
        <f t="shared" si="1"/>
        <v/>
      </c>
      <c r="X26" t="str">
        <f t="shared" si="2"/>
        <v/>
      </c>
      <c r="AC26" t="b">
        <f t="shared" si="3"/>
        <v>0</v>
      </c>
      <c r="AD26">
        <f>IFERROR(ABS(ABS(K26-'Data Transformation'!$R$5)-ABS(K26-'Data Transformation'!$R$6)),"")</f>
        <v>0.11168403222222217</v>
      </c>
      <c r="AE26" t="b">
        <f>IF(C26=FALSE,"",IF(AND(OR(V26=$Z$6,V26=$Z$8),OR(AC26=TRUE,AD26&lt;=IF(ISNUMBER('Data Transformation'!$R$15),'Data Transformation'!$R$15,'Data Transformation'!$R$25))),TRUE,FALSE))</f>
        <v>0</v>
      </c>
    </row>
    <row r="27" spans="2:31" x14ac:dyDescent="0.25">
      <c r="B27">
        <v>22</v>
      </c>
      <c r="C27">
        <v>19</v>
      </c>
      <c r="D27">
        <v>5.5555555555555552E-2</v>
      </c>
      <c r="E27">
        <v>0.61111111111111116</v>
      </c>
      <c r="F27">
        <v>0.4</v>
      </c>
      <c r="G27">
        <v>0.39130434782608697</v>
      </c>
      <c r="H27">
        <v>0</v>
      </c>
      <c r="I27" t="str">
        <v>no</v>
      </c>
      <c r="K27" s="57">
        <f>IFERROR(AVERAGEIF('Data Transformation'!$B$425:$B$8425,B27,IF('Input and Summary Results'!$J$4="no",'Data Transformation'!$C$425:$C$8425,'Data Transformation'!$E$425:$E$8425)),"")</f>
        <v>0.94085850888888878</v>
      </c>
      <c r="L27" s="58" cm="1">
        <f t="array" ref="L27">IFERROR(_xlfn.STDEV.S(IF('Data Transformation'!$B$425:$B$8425=B27,IF('Input and Summary Results'!$J$4="no",'Data Transformation'!$C$425:$C$8425,'Data Transformation'!$E$425:$E$8425),"")),"")</f>
        <v>0.12039845325236093</v>
      </c>
      <c r="M27" s="56"/>
      <c r="N27" t="str">
        <f>IF(E27&gt;='Data Transformation'!$R$29,B27,"")</f>
        <v/>
      </c>
      <c r="O27">
        <f>IFERROR(IF(AND(Assignments!L27&lt;('Data Transformation'!$R$4-'Data Transformation'!$R$3)/2,ABS(K27-'Data Transformation'!$R$6)&gt;ABS(K27-'Data Transformation'!$R$5),NOT(ISNUMBER(N27)),NOT(ISNUMBER(R27)),NOT(ISNUMBER(P27)),NOT(ISNUMBER(R27)),NOT(ISNUMBER(S27)),NOT(ISNUMBER(T27))),Assignments!B27,""),"")</f>
        <v>22</v>
      </c>
      <c r="P27" t="str">
        <f>IF(AND(NOT(ISNUMBER(N27)),NOT(ISNUMBER(R27)),NOT(ISNUMBER(S27)),G27&gt;='Data Transformation'!$R$28),B27,"")</f>
        <v/>
      </c>
      <c r="Q27" t="str">
        <f>IFERROR(IF(AND(Assignments!L27&lt;('Data Transformation'!$R$4-'Data Transformation'!$R$3)/2,ABS(K27-'Data Transformation'!$R$6)&lt;ABS(K27-'Data Transformation'!$R$5),NOT(ISNUMBER(N27)),NOT(ISNUMBER(T27)),NOT(ISNUMBER(P27)),NOT(ISNUMBER(R27)),NOT(ISNUMBER(T27)),NOT(ISNUMBER(S27))),Assignments!B27,""),"")</f>
        <v/>
      </c>
      <c r="R27" t="str">
        <f>IF(H27&gt;='Data Transformation'!$R$30,B27,"")</f>
        <v/>
      </c>
      <c r="S27" t="str">
        <f>IF(D27&gt;='Data Transformation'!$R$31,B27,"")</f>
        <v/>
      </c>
      <c r="T27" t="str">
        <f>IF(AND(H27&lt;'Data Transformation'!$R$30,E27&lt;'Data Transformation'!$R$29,G27&lt;0.3,D27&lt;'Data Transformation'!$R$31,E27&gt;0.4,H27&gt;0.4),B27,"")</f>
        <v/>
      </c>
      <c r="U27" s="56"/>
      <c r="V27" t="str" cm="2">
        <f t="array" ref="V27">IF(C27=FALSE,"",IF(AND(ISNUMBER(B27),ISBLANK(N27:T27)),"Unclassified",(IF(COUNT(N27:T27)=0,"",INDEX($N$4:$T$4,MATCH(TRUE,N27:T27=B27,0))))))</f>
        <v>Moderate</v>
      </c>
      <c r="W27" t="str">
        <f t="shared" si="1"/>
        <v/>
      </c>
      <c r="X27" t="str">
        <f t="shared" si="2"/>
        <v/>
      </c>
      <c r="AC27" t="b">
        <f t="shared" si="3"/>
        <v>0</v>
      </c>
      <c r="AD27">
        <f>IFERROR(ABS(ABS(K27-'Data Transformation'!$R$5)-ABS(K27-'Data Transformation'!$R$6)),"")</f>
        <v>0.69171701777777761</v>
      </c>
      <c r="AE27" t="b">
        <f>IF(C27=FALSE,"",IF(AND(OR(V27=$Z$6,V27=$Z$8),OR(AC27=TRUE,AD27&lt;=IF(ISNUMBER('Data Transformation'!$R$15),'Data Transformation'!$R$15,'Data Transformation'!$R$25))),TRUE,FALSE))</f>
        <v>0</v>
      </c>
    </row>
    <row r="28" spans="2:31" x14ac:dyDescent="0.25">
      <c r="B28">
        <v>23</v>
      </c>
      <c r="C28">
        <v>17</v>
      </c>
      <c r="D28">
        <v>0</v>
      </c>
      <c r="E28">
        <v>0.75</v>
      </c>
      <c r="F28">
        <v>0.4</v>
      </c>
      <c r="G28">
        <v>0.34782608695652173</v>
      </c>
      <c r="H28">
        <v>0</v>
      </c>
      <c r="I28" t="str">
        <v>no</v>
      </c>
      <c r="K28" s="57">
        <f>IFERROR(AVERAGEIF('Data Transformation'!$B$425:$B$8425,B28,IF('Input and Summary Results'!$J$4="no",'Data Transformation'!$C$425:$C$8425,'Data Transformation'!$E$425:$E$8425)),"")</f>
        <v>0.94494737687499997</v>
      </c>
      <c r="L28" s="58" cm="1">
        <f t="array" ref="L28">IFERROR(_xlfn.STDEV.S(IF('Data Transformation'!$B$425:$B$8425=B28,IF('Input and Summary Results'!$J$4="no",'Data Transformation'!$C$425:$C$8425,'Data Transformation'!$E$425:$E$8425),"")),"")</f>
        <v>9.8351429132854551E-2</v>
      </c>
      <c r="M28" s="56"/>
      <c r="N28">
        <f>IF(E28&gt;='Data Transformation'!$R$29,B28,"")</f>
        <v>23</v>
      </c>
      <c r="O28" t="str">
        <f>IFERROR(IF(AND(Assignments!L28&lt;('Data Transformation'!$R$4-'Data Transformation'!$R$3)/2,ABS(K28-'Data Transformation'!$R$6)&gt;ABS(K28-'Data Transformation'!$R$5),NOT(ISNUMBER(N28)),NOT(ISNUMBER(R28)),NOT(ISNUMBER(P28)),NOT(ISNUMBER(R28)),NOT(ISNUMBER(S28)),NOT(ISNUMBER(T28))),Assignments!B28,""),"")</f>
        <v/>
      </c>
      <c r="P28" t="str">
        <f>IF(AND(NOT(ISNUMBER(N28)),NOT(ISNUMBER(R28)),NOT(ISNUMBER(S28)),G28&gt;='Data Transformation'!$R$28),B28,"")</f>
        <v/>
      </c>
      <c r="Q28" t="str">
        <f>IFERROR(IF(AND(Assignments!L28&lt;('Data Transformation'!$R$4-'Data Transformation'!$R$3)/2,ABS(K28-'Data Transformation'!$R$6)&lt;ABS(K28-'Data Transformation'!$R$5),NOT(ISNUMBER(N28)),NOT(ISNUMBER(T28)),NOT(ISNUMBER(P28)),NOT(ISNUMBER(R28)),NOT(ISNUMBER(T28)),NOT(ISNUMBER(S28))),Assignments!B28,""),"")</f>
        <v/>
      </c>
      <c r="R28" t="str">
        <f>IF(H28&gt;='Data Transformation'!$R$30,B28,"")</f>
        <v/>
      </c>
      <c r="S28" t="str">
        <f>IF(D28&gt;='Data Transformation'!$R$31,B28,"")</f>
        <v/>
      </c>
      <c r="T28" t="str">
        <f>IF(AND(H28&lt;'Data Transformation'!$R$30,E28&lt;'Data Transformation'!$R$29,G28&lt;0.3,D28&lt;'Data Transformation'!$R$31,E28&gt;0.4,H28&gt;0.4),B28,"")</f>
        <v/>
      </c>
      <c r="U28" s="56"/>
      <c r="V28" t="str" cm="2">
        <f t="array" ref="V28">IF(C28=FALSE,"",IF(AND(ISNUMBER(B28),ISBLANK(N28:T28)),"Unclassified",(IF(COUNT(N28:T28)=0,"",INDEX($N$4:$T$4,MATCH(TRUE,N28:T28=B28,0))))))</f>
        <v>Neutral</v>
      </c>
      <c r="W28" t="str">
        <f t="shared" si="1"/>
        <v/>
      </c>
      <c r="X28" t="str">
        <f t="shared" si="2"/>
        <v/>
      </c>
      <c r="AC28" t="b">
        <f t="shared" si="3"/>
        <v>0</v>
      </c>
      <c r="AD28">
        <f>IFERROR(ABS(ABS(K28-'Data Transformation'!$R$5)-ABS(K28-'Data Transformation'!$R$6)),"")</f>
        <v>0.69989475374999988</v>
      </c>
      <c r="AE28" t="b">
        <f>IF(C28=FALSE,"",IF(AND(OR(V28=$Z$6,V28=$Z$8),OR(AC28=TRUE,AD28&lt;=IF(ISNUMBER('Data Transformation'!$R$15),'Data Transformation'!$R$15,'Data Transformation'!$R$25))),TRUE,FALSE))</f>
        <v>0</v>
      </c>
    </row>
    <row r="29" spans="2:31" x14ac:dyDescent="0.25">
      <c r="B29">
        <v>24</v>
      </c>
      <c r="C29">
        <v>13</v>
      </c>
      <c r="D29">
        <v>0</v>
      </c>
      <c r="E29">
        <v>0.58333333333333337</v>
      </c>
      <c r="F29">
        <v>0.4</v>
      </c>
      <c r="G29">
        <v>0.30434782608695654</v>
      </c>
      <c r="H29">
        <v>8.3333333333333329E-2</v>
      </c>
      <c r="I29" t="str">
        <v>no</v>
      </c>
      <c r="K29" s="57">
        <f>IFERROR(AVERAGEIF('Data Transformation'!$B$425:$B$8425,B29,IF('Input and Summary Results'!$J$4="no",'Data Transformation'!$C$425:$C$8425,'Data Transformation'!$E$425:$E$8425)),"")</f>
        <v>0.86188627750000002</v>
      </c>
      <c r="L29" s="58" cm="1">
        <f t="array" ref="L29">IFERROR(_xlfn.STDEV.S(IF('Data Transformation'!$B$425:$B$8425=B29,IF('Input and Summary Results'!$J$4="no",'Data Transformation'!$C$425:$C$8425,'Data Transformation'!$E$425:$E$8425),"")),"")</f>
        <v>0.20928349187309289</v>
      </c>
      <c r="M29" s="56"/>
      <c r="N29" t="str">
        <f>IF(E29&gt;='Data Transformation'!$R$29,B29,"")</f>
        <v/>
      </c>
      <c r="O29">
        <f>IFERROR(IF(AND(Assignments!L29&lt;('Data Transformation'!$R$4-'Data Transformation'!$R$3)/2,ABS(K29-'Data Transformation'!$R$6)&gt;ABS(K29-'Data Transformation'!$R$5),NOT(ISNUMBER(N29)),NOT(ISNUMBER(R29)),NOT(ISNUMBER(P29)),NOT(ISNUMBER(R29)),NOT(ISNUMBER(S29)),NOT(ISNUMBER(T29))),Assignments!B29,""),"")</f>
        <v>24</v>
      </c>
      <c r="P29" t="str">
        <f>IF(AND(NOT(ISNUMBER(N29)),NOT(ISNUMBER(R29)),NOT(ISNUMBER(S29)),G29&gt;='Data Transformation'!$R$28),B29,"")</f>
        <v/>
      </c>
      <c r="Q29" t="str">
        <f>IFERROR(IF(AND(Assignments!L29&lt;('Data Transformation'!$R$4-'Data Transformation'!$R$3)/2,ABS(K29-'Data Transformation'!$R$6)&lt;ABS(K29-'Data Transformation'!$R$5),NOT(ISNUMBER(N29)),NOT(ISNUMBER(T29)),NOT(ISNUMBER(P29)),NOT(ISNUMBER(R29)),NOT(ISNUMBER(T29)),NOT(ISNUMBER(S29))),Assignments!B29,""),"")</f>
        <v/>
      </c>
      <c r="R29" t="str">
        <f>IF(H29&gt;='Data Transformation'!$R$30,B29,"")</f>
        <v/>
      </c>
      <c r="S29" t="str">
        <f>IF(D29&gt;='Data Transformation'!$R$31,B29,"")</f>
        <v/>
      </c>
      <c r="T29" t="str">
        <f>IF(AND(H29&lt;'Data Transformation'!$R$30,E29&lt;'Data Transformation'!$R$29,G29&lt;0.3,D29&lt;'Data Transformation'!$R$31,E29&gt;0.4,H29&gt;0.4),B29,"")</f>
        <v/>
      </c>
      <c r="U29" s="56"/>
      <c r="V29" t="str" cm="2">
        <f t="array" ref="V29">IF(C29=FALSE,"",IF(AND(ISNUMBER(B29),ISBLANK(N29:T29)),"Unclassified",(IF(COUNT(N29:T29)=0,"",INDEX($N$4:$T$4,MATCH(TRUE,N29:T29=B29,0))))))</f>
        <v>Moderate</v>
      </c>
      <c r="W29" t="str">
        <f t="shared" si="1"/>
        <v/>
      </c>
      <c r="X29" t="str">
        <f t="shared" si="2"/>
        <v/>
      </c>
      <c r="AC29" t="b">
        <f t="shared" si="3"/>
        <v>0</v>
      </c>
      <c r="AD29">
        <f>IFERROR(ABS(ABS(K29-'Data Transformation'!$R$5)-ABS(K29-'Data Transformation'!$R$6)),"")</f>
        <v>0.53377255500000009</v>
      </c>
      <c r="AE29" t="b">
        <f>IF(C29=FALSE,"",IF(AND(OR(V29=$Z$6,V29=$Z$8),OR(AC29=TRUE,AD29&lt;=IF(ISNUMBER('Data Transformation'!$R$15),'Data Transformation'!$R$15,'Data Transformation'!$R$25))),TRUE,FALSE))</f>
        <v>0</v>
      </c>
    </row>
    <row r="30" spans="2:31" x14ac:dyDescent="0.25">
      <c r="B30">
        <v>25</v>
      </c>
      <c r="C30">
        <v>12</v>
      </c>
      <c r="D30">
        <v>0</v>
      </c>
      <c r="E30">
        <v>0.63636363636363635</v>
      </c>
      <c r="F30">
        <v>0.5</v>
      </c>
      <c r="G30">
        <v>0.43478260869565216</v>
      </c>
      <c r="H30">
        <v>9.0909090909090912E-2</v>
      </c>
      <c r="I30" t="str">
        <v>no</v>
      </c>
      <c r="K30" s="57">
        <f>IFERROR(AVERAGEIF('Data Transformation'!$B$425:$B$8425,B30,IF('Input and Summary Results'!$J$4="no",'Data Transformation'!$C$425:$C$8425,'Data Transformation'!$E$425:$E$8425)),"")</f>
        <v>0.85869662363636368</v>
      </c>
      <c r="L30" s="58" cm="1">
        <f t="array" ref="L30">IFERROR(_xlfn.STDEV.S(IF('Data Transformation'!$B$425:$B$8425=B30,IF('Input and Summary Results'!$J$4="no",'Data Transformation'!$C$425:$C$8425,'Data Transformation'!$E$425:$E$8425),"")),"")</f>
        <v>0.22367760529164052</v>
      </c>
      <c r="M30" s="56"/>
      <c r="N30" t="str">
        <f>IF(E30&gt;='Data Transformation'!$R$29,B30,"")</f>
        <v/>
      </c>
      <c r="O30">
        <f>IFERROR(IF(AND(Assignments!L30&lt;('Data Transformation'!$R$4-'Data Transformation'!$R$3)/2,ABS(K30-'Data Transformation'!$R$6)&gt;ABS(K30-'Data Transformation'!$R$5),NOT(ISNUMBER(N30)),NOT(ISNUMBER(R30)),NOT(ISNUMBER(P30)),NOT(ISNUMBER(R30)),NOT(ISNUMBER(S30)),NOT(ISNUMBER(T30))),Assignments!B30,""),"")</f>
        <v>25</v>
      </c>
      <c r="P30" t="str">
        <f>IF(AND(NOT(ISNUMBER(N30)),NOT(ISNUMBER(R30)),NOT(ISNUMBER(S30)),G30&gt;='Data Transformation'!$R$28),B30,"")</f>
        <v/>
      </c>
      <c r="Q30" t="str">
        <f>IFERROR(IF(AND(Assignments!L30&lt;('Data Transformation'!$R$4-'Data Transformation'!$R$3)/2,ABS(K30-'Data Transformation'!$R$6)&lt;ABS(K30-'Data Transformation'!$R$5),NOT(ISNUMBER(N30)),NOT(ISNUMBER(T30)),NOT(ISNUMBER(P30)),NOT(ISNUMBER(R30)),NOT(ISNUMBER(T30)),NOT(ISNUMBER(S30))),Assignments!B30,""),"")</f>
        <v/>
      </c>
      <c r="R30" t="str">
        <f>IF(H30&gt;='Data Transformation'!$R$30,B30,"")</f>
        <v/>
      </c>
      <c r="S30" t="str">
        <f>IF(D30&gt;='Data Transformation'!$R$31,B30,"")</f>
        <v/>
      </c>
      <c r="T30" t="str">
        <f>IF(AND(H30&lt;'Data Transformation'!$R$30,E30&lt;'Data Transformation'!$R$29,G30&lt;0.3,D30&lt;'Data Transformation'!$R$31,E30&gt;0.4,H30&gt;0.4),B30,"")</f>
        <v/>
      </c>
      <c r="U30" s="56"/>
      <c r="V30" t="str" cm="2">
        <f t="array" ref="V30">IF(C30=FALSE,"",IF(AND(ISNUMBER(B30),ISBLANK(N30:T30)),"Unclassified",(IF(COUNT(N30:T30)=0,"",INDEX($N$4:$T$4,MATCH(TRUE,N30:T30=B30,0))))))</f>
        <v>Moderate</v>
      </c>
      <c r="W30" t="str">
        <f t="shared" si="1"/>
        <v/>
      </c>
      <c r="X30" t="str">
        <f t="shared" si="2"/>
        <v/>
      </c>
      <c r="AC30" t="b">
        <f t="shared" si="3"/>
        <v>0</v>
      </c>
      <c r="AD30">
        <f>IFERROR(ABS(ABS(K30-'Data Transformation'!$R$5)-ABS(K30-'Data Transformation'!$R$6)),"")</f>
        <v>0.52739324727272729</v>
      </c>
      <c r="AE30" t="b">
        <f>IF(C30=FALSE,"",IF(AND(OR(V30=$Z$6,V30=$Z$8),OR(AC30=TRUE,AD30&lt;=IF(ISNUMBER('Data Transformation'!$R$15),'Data Transformation'!$R$15,'Data Transformation'!$R$25))),TRUE,FALSE))</f>
        <v>0</v>
      </c>
    </row>
    <row r="31" spans="2:31" x14ac:dyDescent="0.25">
      <c r="B31">
        <v>26</v>
      </c>
      <c r="C31">
        <v>12</v>
      </c>
      <c r="D31">
        <v>0</v>
      </c>
      <c r="E31">
        <v>0.45454545454545453</v>
      </c>
      <c r="F31">
        <v>0.5</v>
      </c>
      <c r="G31">
        <v>0.47826086956521741</v>
      </c>
      <c r="H31">
        <v>0</v>
      </c>
      <c r="I31" t="str">
        <v>no</v>
      </c>
      <c r="K31" s="57">
        <f>IFERROR(AVERAGEIF('Data Transformation'!$B$425:$B$8425,B31,IF('Input and Summary Results'!$J$4="no",'Data Transformation'!$C$425:$C$8425,'Data Transformation'!$E$425:$E$8425)),"")</f>
        <v>0.84327625545454554</v>
      </c>
      <c r="L31" s="58" cm="1">
        <f t="array" ref="L31">IFERROR(_xlfn.STDEV.S(IF('Data Transformation'!$B$425:$B$8425=B31,IF('Input and Summary Results'!$J$4="no",'Data Transformation'!$C$425:$C$8425,'Data Transformation'!$E$425:$E$8425),"")),"")</f>
        <v>0.14915521266168119</v>
      </c>
      <c r="M31" s="56"/>
      <c r="N31" t="str">
        <f>IF(E31&gt;='Data Transformation'!$R$29,B31,"")</f>
        <v/>
      </c>
      <c r="O31">
        <f>IFERROR(IF(AND(Assignments!L31&lt;('Data Transformation'!$R$4-'Data Transformation'!$R$3)/2,ABS(K31-'Data Transformation'!$R$6)&gt;ABS(K31-'Data Transformation'!$R$5),NOT(ISNUMBER(N31)),NOT(ISNUMBER(R31)),NOT(ISNUMBER(P31)),NOT(ISNUMBER(R31)),NOT(ISNUMBER(S31)),NOT(ISNUMBER(T31))),Assignments!B31,""),"")</f>
        <v>26</v>
      </c>
      <c r="P31" t="str">
        <f>IF(AND(NOT(ISNUMBER(N31)),NOT(ISNUMBER(R31)),NOT(ISNUMBER(S31)),G31&gt;='Data Transformation'!$R$28),B31,"")</f>
        <v/>
      </c>
      <c r="Q31" t="str">
        <f>IFERROR(IF(AND(Assignments!L31&lt;('Data Transformation'!$R$4-'Data Transformation'!$R$3)/2,ABS(K31-'Data Transformation'!$R$6)&lt;ABS(K31-'Data Transformation'!$R$5),NOT(ISNUMBER(N31)),NOT(ISNUMBER(T31)),NOT(ISNUMBER(P31)),NOT(ISNUMBER(R31)),NOT(ISNUMBER(T31)),NOT(ISNUMBER(S31))),Assignments!B31,""),"")</f>
        <v/>
      </c>
      <c r="R31" t="str">
        <f>IF(H31&gt;='Data Transformation'!$R$30,B31,"")</f>
        <v/>
      </c>
      <c r="S31" t="str">
        <f>IF(D31&gt;='Data Transformation'!$R$31,B31,"")</f>
        <v/>
      </c>
      <c r="T31" t="str">
        <f>IF(AND(H31&lt;'Data Transformation'!$R$30,E31&lt;'Data Transformation'!$R$29,G31&lt;0.3,D31&lt;'Data Transformation'!$R$31,E31&gt;0.4,H31&gt;0.4),B31,"")</f>
        <v/>
      </c>
      <c r="U31" s="56"/>
      <c r="V31" t="str" cm="2">
        <f t="array" ref="V31">IF(C31=FALSE,"",IF(AND(ISNUMBER(B31),ISBLANK(N31:T31)),"Unclassified",(IF(COUNT(N31:T31)=0,"",INDEX($N$4:$T$4,MATCH(TRUE,N31:T31=B31,0))))))</f>
        <v>Moderate</v>
      </c>
      <c r="W31" t="str">
        <f t="shared" si="1"/>
        <v/>
      </c>
      <c r="X31" t="str">
        <f t="shared" si="2"/>
        <v/>
      </c>
      <c r="AC31" t="b">
        <f t="shared" si="3"/>
        <v>0</v>
      </c>
      <c r="AD31">
        <f>IFERROR(ABS(ABS(K31-'Data Transformation'!$R$5)-ABS(K31-'Data Transformation'!$R$6)),"")</f>
        <v>0.49655251090909103</v>
      </c>
      <c r="AE31" t="b">
        <f>IF(C31=FALSE,"",IF(AND(OR(V31=$Z$6,V31=$Z$8),OR(AC31=TRUE,AD31&lt;=IF(ISNUMBER('Data Transformation'!$R$15),'Data Transformation'!$R$15,'Data Transformation'!$R$25))),TRUE,FALSE))</f>
        <v>0</v>
      </c>
    </row>
    <row r="32" spans="2:31" x14ac:dyDescent="0.25">
      <c r="B32">
        <v>27</v>
      </c>
      <c r="C32">
        <v>11</v>
      </c>
      <c r="D32">
        <v>0</v>
      </c>
      <c r="E32">
        <v>0</v>
      </c>
      <c r="F32">
        <v>0.3</v>
      </c>
      <c r="G32">
        <v>0.17391304347826086</v>
      </c>
      <c r="H32">
        <v>0.9</v>
      </c>
      <c r="I32" t="str">
        <v>no</v>
      </c>
      <c r="K32" s="57">
        <f>IFERROR(AVERAGEIF('Data Transformation'!$B$425:$B$8425,B32,IF('Input and Summary Results'!$J$4="no",'Data Transformation'!$C$425:$C$8425,'Data Transformation'!$E$425:$E$8425)),"")</f>
        <v>0.25747592200000008</v>
      </c>
      <c r="L32" s="58" cm="1">
        <f t="array" ref="L32">IFERROR(_xlfn.STDEV.S(IF('Data Transformation'!$B$425:$B$8425=B32,IF('Input and Summary Results'!$J$4="no",'Data Transformation'!$C$425:$C$8425,'Data Transformation'!$E$425:$E$8425),"")),"")</f>
        <v>5.9519992826395293E-2</v>
      </c>
      <c r="M32" s="56"/>
      <c r="N32" t="str">
        <f>IF(E32&gt;='Data Transformation'!$R$29,B32,"")</f>
        <v/>
      </c>
      <c r="O32" t="str">
        <f>IFERROR(IF(AND(Assignments!L32&lt;('Data Transformation'!$R$4-'Data Transformation'!$R$3)/2,ABS(K32-'Data Transformation'!$R$6)&gt;ABS(K32-'Data Transformation'!$R$5),NOT(ISNUMBER(N32)),NOT(ISNUMBER(R32)),NOT(ISNUMBER(P32)),NOT(ISNUMBER(R32)),NOT(ISNUMBER(S32)),NOT(ISNUMBER(T32))),Assignments!B32,""),"")</f>
        <v/>
      </c>
      <c r="P32" t="str">
        <f>IF(AND(NOT(ISNUMBER(N32)),NOT(ISNUMBER(R32)),NOT(ISNUMBER(S32)),G32&gt;='Data Transformation'!$R$28),B32,"")</f>
        <v/>
      </c>
      <c r="Q32" t="str">
        <f>IFERROR(IF(AND(Assignments!L32&lt;('Data Transformation'!$R$4-'Data Transformation'!$R$3)/2,ABS(K32-'Data Transformation'!$R$6)&lt;ABS(K32-'Data Transformation'!$R$5),NOT(ISNUMBER(N32)),NOT(ISNUMBER(T32)),NOT(ISNUMBER(P32)),NOT(ISNUMBER(R32)),NOT(ISNUMBER(T32)),NOT(ISNUMBER(S32))),Assignments!B32,""),"")</f>
        <v/>
      </c>
      <c r="R32">
        <f>IF(H32&gt;='Data Transformation'!$R$30,B32,"")</f>
        <v>27</v>
      </c>
      <c r="S32" t="str">
        <f>IF(D32&gt;='Data Transformation'!$R$31,B32,"")</f>
        <v/>
      </c>
      <c r="T32" t="str">
        <f>IF(AND(H32&lt;'Data Transformation'!$R$30,E32&lt;'Data Transformation'!$R$29,G32&lt;0.3,D32&lt;'Data Transformation'!$R$31,E32&gt;0.4,H32&gt;0.4),B32,"")</f>
        <v/>
      </c>
      <c r="U32" s="56"/>
      <c r="V32" t="str" cm="2">
        <f t="array" ref="V32">IF(C32=FALSE,"",IF(AND(ISNUMBER(B32),ISBLANK(N32:T32)),"Unclassified",(IF(COUNT(N32:T32)=0,"",INDEX($N$4:$T$4,MATCH(TRUE,N32:T32=B32,0))))))</f>
        <v>Toggle</v>
      </c>
      <c r="W32" t="str">
        <f t="shared" si="1"/>
        <v/>
      </c>
      <c r="X32" t="str">
        <f t="shared" si="2"/>
        <v/>
      </c>
      <c r="AC32" t="b">
        <f t="shared" si="3"/>
        <v>0</v>
      </c>
      <c r="AD32">
        <f>IFERROR(ABS(ABS(K32-'Data Transformation'!$R$5)-ABS(K32-'Data Transformation'!$R$6)),"")</f>
        <v>0.6750481559999999</v>
      </c>
      <c r="AE32" t="b">
        <f>IF(C32=FALSE,"",IF(AND(OR(V32=$Z$6,V32=$Z$8),OR(AC32=TRUE,AD32&lt;=IF(ISNUMBER('Data Transformation'!$R$15),'Data Transformation'!$R$15,'Data Transformation'!$R$25))),TRUE,FALSE))</f>
        <v>0</v>
      </c>
    </row>
    <row r="33" spans="2:31" x14ac:dyDescent="0.25">
      <c r="B33">
        <v>28</v>
      </c>
      <c r="C33">
        <v>16</v>
      </c>
      <c r="D33">
        <v>0</v>
      </c>
      <c r="E33">
        <v>0</v>
      </c>
      <c r="F33">
        <v>0.6</v>
      </c>
      <c r="G33">
        <v>0.56521739130434778</v>
      </c>
      <c r="H33">
        <v>0.26666666666666666</v>
      </c>
      <c r="I33" t="str">
        <v>no</v>
      </c>
      <c r="K33" s="57">
        <f>IFERROR(AVERAGEIF('Data Transformation'!$B$425:$B$8425,B33,IF('Input and Summary Results'!$J$4="no",'Data Transformation'!$C$425:$C$8425,'Data Transformation'!$E$425:$E$8425)),"")</f>
        <v>0.52663720666666669</v>
      </c>
      <c r="L33" s="58" cm="1">
        <f t="array" ref="L33">IFERROR(_xlfn.STDEV.S(IF('Data Transformation'!$B$425:$B$8425=B33,IF('Input and Summary Results'!$J$4="no",'Data Transformation'!$C$425:$C$8425,'Data Transformation'!$E$425:$E$8425),"")),"")</f>
        <v>0.22450508934834532</v>
      </c>
      <c r="M33" s="56"/>
      <c r="N33" t="str">
        <f>IF(E33&gt;='Data Transformation'!$R$29,B33,"")</f>
        <v/>
      </c>
      <c r="O33" t="str">
        <f>IFERROR(IF(AND(Assignments!L33&lt;('Data Transformation'!$R$4-'Data Transformation'!$R$3)/2,ABS(K33-'Data Transformation'!$R$6)&gt;ABS(K33-'Data Transformation'!$R$5),NOT(ISNUMBER(N33)),NOT(ISNUMBER(R33)),NOT(ISNUMBER(P33)),NOT(ISNUMBER(R33)),NOT(ISNUMBER(S33)),NOT(ISNUMBER(T33))),Assignments!B33,""),"")</f>
        <v/>
      </c>
      <c r="P33">
        <f>IF(AND(NOT(ISNUMBER(N33)),NOT(ISNUMBER(R33)),NOT(ISNUMBER(S33)),G33&gt;='Data Transformation'!$R$28),B33,"")</f>
        <v>28</v>
      </c>
      <c r="Q33" t="str">
        <f>IFERROR(IF(AND(Assignments!L33&lt;('Data Transformation'!$R$4-'Data Transformation'!$R$3)/2,ABS(K33-'Data Transformation'!$R$6)&lt;ABS(K33-'Data Transformation'!$R$5),NOT(ISNUMBER(N33)),NOT(ISNUMBER(T33)),NOT(ISNUMBER(P33)),NOT(ISNUMBER(R33)),NOT(ISNUMBER(T33)),NOT(ISNUMBER(S33))),Assignments!B33,""),"")</f>
        <v/>
      </c>
      <c r="R33" t="str">
        <f>IF(H33&gt;='Data Transformation'!$R$30,B33,"")</f>
        <v/>
      </c>
      <c r="S33" t="str">
        <f>IF(D33&gt;='Data Transformation'!$R$31,B33,"")</f>
        <v/>
      </c>
      <c r="T33" t="str">
        <f>IF(AND(H33&lt;'Data Transformation'!$R$30,E33&lt;'Data Transformation'!$R$29,G33&lt;0.3,D33&lt;'Data Transformation'!$R$31,E33&gt;0.4,H33&gt;0.4),B33,"")</f>
        <v/>
      </c>
      <c r="U33" s="56"/>
      <c r="V33" t="str" cm="2">
        <f t="array" ref="V33">IF(C33=FALSE,"",IF(AND(ISNUMBER(B33),ISBLANK(N33:T33)),"Unclassified",(IF(COUNT(N33:T33)=0,"",INDEX($N$4:$T$4,MATCH(TRUE,N33:T33=B33,0))))))</f>
        <v>Rheostat</v>
      </c>
      <c r="W33" t="str">
        <f t="shared" si="1"/>
        <v/>
      </c>
      <c r="X33" t="str">
        <f t="shared" si="2"/>
        <v/>
      </c>
      <c r="AC33" t="b">
        <f t="shared" si="3"/>
        <v>0</v>
      </c>
      <c r="AD33">
        <f>IFERROR(ABS(ABS(K33-'Data Transformation'!$R$5)-ABS(K33-'Data Transformation'!$R$6)),"")</f>
        <v>0.13672558666666662</v>
      </c>
      <c r="AE33" t="b">
        <f>IF(C33=FALSE,"",IF(AND(OR(V33=$Z$6,V33=$Z$8),OR(AC33=TRUE,AD33&lt;=IF(ISNUMBER('Data Transformation'!$R$15),'Data Transformation'!$R$15,'Data Transformation'!$R$25))),TRUE,FALSE))</f>
        <v>0</v>
      </c>
    </row>
    <row r="34" spans="2:31" x14ac:dyDescent="0.25">
      <c r="B34">
        <v>29</v>
      </c>
      <c r="C34">
        <v>13</v>
      </c>
      <c r="D34">
        <v>0</v>
      </c>
      <c r="E34">
        <v>0.83333333333333337</v>
      </c>
      <c r="F34">
        <v>0.3</v>
      </c>
      <c r="G34">
        <v>0.2608695652173913</v>
      </c>
      <c r="H34">
        <v>0</v>
      </c>
      <c r="I34" t="str">
        <v>no</v>
      </c>
      <c r="K34" s="57">
        <f>IFERROR(AVERAGEIF('Data Transformation'!$B$425:$B$8425,B34,IF('Input and Summary Results'!$J$4="no",'Data Transformation'!$C$425:$C$8425,'Data Transformation'!$E$425:$E$8425)),"")</f>
        <v>0.89788570749999996</v>
      </c>
      <c r="L34" s="58" cm="1">
        <f t="array" ref="L34">IFERROR(_xlfn.STDEV.S(IF('Data Transformation'!$B$425:$B$8425=B34,IF('Input and Summary Results'!$J$4="no",'Data Transformation'!$C$425:$C$8425,'Data Transformation'!$E$425:$E$8425),"")),"")</f>
        <v>0.19159939954571015</v>
      </c>
      <c r="M34" s="56"/>
      <c r="N34">
        <f>IF(E34&gt;='Data Transformation'!$R$29,B34,"")</f>
        <v>29</v>
      </c>
      <c r="O34" t="str">
        <f>IFERROR(IF(AND(Assignments!L34&lt;('Data Transformation'!$R$4-'Data Transformation'!$R$3)/2,ABS(K34-'Data Transformation'!$R$6)&gt;ABS(K34-'Data Transformation'!$R$5),NOT(ISNUMBER(N34)),NOT(ISNUMBER(R34)),NOT(ISNUMBER(P34)),NOT(ISNUMBER(R34)),NOT(ISNUMBER(S34)),NOT(ISNUMBER(T34))),Assignments!B34,""),"")</f>
        <v/>
      </c>
      <c r="P34" t="str">
        <f>IF(AND(NOT(ISNUMBER(N34)),NOT(ISNUMBER(R34)),NOT(ISNUMBER(S34)),G34&gt;='Data Transformation'!$R$28),B34,"")</f>
        <v/>
      </c>
      <c r="Q34" t="str">
        <f>IFERROR(IF(AND(Assignments!L34&lt;('Data Transformation'!$R$4-'Data Transformation'!$R$3)/2,ABS(K34-'Data Transformation'!$R$6)&lt;ABS(K34-'Data Transformation'!$R$5),NOT(ISNUMBER(N34)),NOT(ISNUMBER(T34)),NOT(ISNUMBER(P34)),NOT(ISNUMBER(R34)),NOT(ISNUMBER(T34)),NOT(ISNUMBER(S34))),Assignments!B34,""),"")</f>
        <v/>
      </c>
      <c r="R34" t="str">
        <f>IF(H34&gt;='Data Transformation'!$R$30,B34,"")</f>
        <v/>
      </c>
      <c r="S34" t="str">
        <f>IF(D34&gt;='Data Transformation'!$R$31,B34,"")</f>
        <v/>
      </c>
      <c r="T34" t="str">
        <f>IF(AND(H34&lt;'Data Transformation'!$R$30,E34&lt;'Data Transformation'!$R$29,G34&lt;0.3,D34&lt;'Data Transformation'!$R$31,E34&gt;0.4,H34&gt;0.4),B34,"")</f>
        <v/>
      </c>
      <c r="U34" s="56"/>
      <c r="V34" t="str" cm="2">
        <f t="array" ref="V34">IF(C34=FALSE,"",IF(AND(ISNUMBER(B34),ISBLANK(N34:T34)),"Unclassified",(IF(COUNT(N34:T34)=0,"",INDEX($N$4:$T$4,MATCH(TRUE,N34:T34=B34,0))))))</f>
        <v>Neutral</v>
      </c>
      <c r="W34" t="str">
        <f t="shared" si="1"/>
        <v/>
      </c>
      <c r="X34" t="str">
        <f t="shared" si="2"/>
        <v/>
      </c>
      <c r="AC34" t="b">
        <f t="shared" si="3"/>
        <v>0</v>
      </c>
      <c r="AD34">
        <f>IFERROR(ABS(ABS(K34-'Data Transformation'!$R$5)-ABS(K34-'Data Transformation'!$R$6)),"")</f>
        <v>0.60577141499999998</v>
      </c>
      <c r="AE34" t="b">
        <f>IF(C34=FALSE,"",IF(AND(OR(V34=$Z$6,V34=$Z$8),OR(AC34=TRUE,AD34&lt;=IF(ISNUMBER('Data Transformation'!$R$15),'Data Transformation'!$R$15,'Data Transformation'!$R$25))),TRUE,FALSE))</f>
        <v>0</v>
      </c>
    </row>
    <row r="35" spans="2:31" x14ac:dyDescent="0.25">
      <c r="B35">
        <v>30</v>
      </c>
      <c r="C35">
        <v>18</v>
      </c>
      <c r="D35">
        <v>0</v>
      </c>
      <c r="E35">
        <v>0.82352941176470584</v>
      </c>
      <c r="F35">
        <v>0.5</v>
      </c>
      <c r="G35">
        <v>0.39130434782608697</v>
      </c>
      <c r="H35">
        <v>5.8823529411764705E-2</v>
      </c>
      <c r="I35" t="str">
        <v>no</v>
      </c>
      <c r="K35" s="57">
        <f>IFERROR(AVERAGEIF('Data Transformation'!$B$425:$B$8425,B35,IF('Input and Summary Results'!$J$4="no",'Data Transformation'!$C$425:$C$8425,'Data Transformation'!$E$425:$E$8425)),"")</f>
        <v>0.89549255941176464</v>
      </c>
      <c r="L35" s="58" cm="1">
        <f t="array" ref="L35">IFERROR(_xlfn.STDEV.S(IF('Data Transformation'!$B$425:$B$8425=B35,IF('Input and Summary Results'!$J$4="no",'Data Transformation'!$C$425:$C$8425,'Data Transformation'!$E$425:$E$8425),"")),"")</f>
        <v>0.22051092604796663</v>
      </c>
      <c r="M35" s="56"/>
      <c r="N35">
        <f>IF(E35&gt;='Data Transformation'!$R$29,B35,"")</f>
        <v>30</v>
      </c>
      <c r="O35" t="str">
        <f>IFERROR(IF(AND(Assignments!L35&lt;('Data Transformation'!$R$4-'Data Transformation'!$R$3)/2,ABS(K35-'Data Transformation'!$R$6)&gt;ABS(K35-'Data Transformation'!$R$5),NOT(ISNUMBER(N35)),NOT(ISNUMBER(R35)),NOT(ISNUMBER(P35)),NOT(ISNUMBER(R35)),NOT(ISNUMBER(S35)),NOT(ISNUMBER(T35))),Assignments!B35,""),"")</f>
        <v/>
      </c>
      <c r="P35" t="str">
        <f>IF(AND(NOT(ISNUMBER(N35)),NOT(ISNUMBER(R35)),NOT(ISNUMBER(S35)),G35&gt;='Data Transformation'!$R$28),B35,"")</f>
        <v/>
      </c>
      <c r="Q35" t="str">
        <f>IFERROR(IF(AND(Assignments!L35&lt;('Data Transformation'!$R$4-'Data Transformation'!$R$3)/2,ABS(K35-'Data Transformation'!$R$6)&lt;ABS(K35-'Data Transformation'!$R$5),NOT(ISNUMBER(N35)),NOT(ISNUMBER(T35)),NOT(ISNUMBER(P35)),NOT(ISNUMBER(R35)),NOT(ISNUMBER(T35)),NOT(ISNUMBER(S35))),Assignments!B35,""),"")</f>
        <v/>
      </c>
      <c r="R35" t="str">
        <f>IF(H35&gt;='Data Transformation'!$R$30,B35,"")</f>
        <v/>
      </c>
      <c r="S35" t="str">
        <f>IF(D35&gt;='Data Transformation'!$R$31,B35,"")</f>
        <v/>
      </c>
      <c r="T35" t="str">
        <f>IF(AND(H35&lt;'Data Transformation'!$R$30,E35&lt;'Data Transformation'!$R$29,G35&lt;0.3,D35&lt;'Data Transformation'!$R$31,E35&gt;0.4,H35&gt;0.4),B35,"")</f>
        <v/>
      </c>
      <c r="U35" s="56"/>
      <c r="V35" t="str" cm="2">
        <f t="array" ref="V35">IF(C35=FALSE,"",IF(AND(ISNUMBER(B35),ISBLANK(N35:T35)),"Unclassified",(IF(COUNT(N35:T35)=0,"",INDEX($N$4:$T$4,MATCH(TRUE,N35:T35=B35,0))))))</f>
        <v>Neutral</v>
      </c>
      <c r="W35" t="str">
        <f t="shared" si="1"/>
        <v/>
      </c>
      <c r="X35" t="str">
        <f t="shared" si="2"/>
        <v/>
      </c>
      <c r="AC35" t="b">
        <f t="shared" si="3"/>
        <v>0</v>
      </c>
      <c r="AD35">
        <f>IFERROR(ABS(ABS(K35-'Data Transformation'!$R$5)-ABS(K35-'Data Transformation'!$R$6)),"")</f>
        <v>0.60098511882352934</v>
      </c>
      <c r="AE35" t="b">
        <f>IF(C35=FALSE,"",IF(AND(OR(V35=$Z$6,V35=$Z$8),OR(AC35=TRUE,AD35&lt;=IF(ISNUMBER('Data Transformation'!$R$15),'Data Transformation'!$R$15,'Data Transformation'!$R$25))),TRUE,FALSE))</f>
        <v>0</v>
      </c>
    </row>
    <row r="36" spans="2:31" x14ac:dyDescent="0.25">
      <c r="B36">
        <v>31</v>
      </c>
      <c r="C36">
        <v>13</v>
      </c>
      <c r="D36">
        <v>0</v>
      </c>
      <c r="E36">
        <v>0.41666666666666669</v>
      </c>
      <c r="F36">
        <v>0.7</v>
      </c>
      <c r="G36">
        <v>0.65217391304347827</v>
      </c>
      <c r="H36">
        <v>8.3333333333333329E-2</v>
      </c>
      <c r="I36" t="str">
        <v>no</v>
      </c>
      <c r="K36" s="57">
        <f>IFERROR(AVERAGEIF('Data Transformation'!$B$425:$B$8425,B36,IF('Input and Summary Results'!$J$4="no",'Data Transformation'!$C$425:$C$8425,'Data Transformation'!$E$425:$E$8425)),"")</f>
        <v>0.69238992333333327</v>
      </c>
      <c r="L36" s="58" cm="1">
        <f t="array" ref="L36">IFERROR(_xlfn.STDEV.S(IF('Data Transformation'!$B$425:$B$8425=B36,IF('Input and Summary Results'!$J$4="no",'Data Transformation'!$C$425:$C$8425,'Data Transformation'!$E$425:$E$8425),"")),"")</f>
        <v>0.23427367361475013</v>
      </c>
      <c r="M36" s="56"/>
      <c r="N36" t="str">
        <f>IF(E36&gt;='Data Transformation'!$R$29,B36,"")</f>
        <v/>
      </c>
      <c r="O36" t="str">
        <f>IFERROR(IF(AND(Assignments!L36&lt;('Data Transformation'!$R$4-'Data Transformation'!$R$3)/2,ABS(K36-'Data Transformation'!$R$6)&gt;ABS(K36-'Data Transformation'!$R$5),NOT(ISNUMBER(N36)),NOT(ISNUMBER(R36)),NOT(ISNUMBER(P36)),NOT(ISNUMBER(R36)),NOT(ISNUMBER(S36)),NOT(ISNUMBER(T36))),Assignments!B36,""),"")</f>
        <v/>
      </c>
      <c r="P36">
        <f>IF(AND(NOT(ISNUMBER(N36)),NOT(ISNUMBER(R36)),NOT(ISNUMBER(S36)),G36&gt;='Data Transformation'!$R$28),B36,"")</f>
        <v>31</v>
      </c>
      <c r="Q36" t="str">
        <f>IFERROR(IF(AND(Assignments!L36&lt;('Data Transformation'!$R$4-'Data Transformation'!$R$3)/2,ABS(K36-'Data Transformation'!$R$6)&lt;ABS(K36-'Data Transformation'!$R$5),NOT(ISNUMBER(N36)),NOT(ISNUMBER(T36)),NOT(ISNUMBER(P36)),NOT(ISNUMBER(R36)),NOT(ISNUMBER(T36)),NOT(ISNUMBER(S36))),Assignments!B36,""),"")</f>
        <v/>
      </c>
      <c r="R36" t="str">
        <f>IF(H36&gt;='Data Transformation'!$R$30,B36,"")</f>
        <v/>
      </c>
      <c r="S36" t="str">
        <f>IF(D36&gt;='Data Transformation'!$R$31,B36,"")</f>
        <v/>
      </c>
      <c r="T36" t="str">
        <f>IF(AND(H36&lt;'Data Transformation'!$R$30,E36&lt;'Data Transformation'!$R$29,G36&lt;0.3,D36&lt;'Data Transformation'!$R$31,E36&gt;0.4,H36&gt;0.4),B36,"")</f>
        <v/>
      </c>
      <c r="U36" s="56"/>
      <c r="V36" t="str" cm="2">
        <f t="array" ref="V36">IF(C36=FALSE,"",IF(AND(ISNUMBER(B36),ISBLANK(N36:T36)),"Unclassified",(IF(COUNT(N36:T36)=0,"",INDEX($N$4:$T$4,MATCH(TRUE,N36:T36=B36,0))))))</f>
        <v>Rheostat</v>
      </c>
      <c r="W36" t="str">
        <f t="shared" si="1"/>
        <v/>
      </c>
      <c r="X36" t="str">
        <f t="shared" si="2"/>
        <v/>
      </c>
      <c r="AC36" t="b">
        <f t="shared" si="3"/>
        <v>0</v>
      </c>
      <c r="AD36">
        <f>IFERROR(ABS(ABS(K36-'Data Transformation'!$R$5)-ABS(K36-'Data Transformation'!$R$6)),"")</f>
        <v>0.19477984666666659</v>
      </c>
      <c r="AE36" t="b">
        <f>IF(C36=FALSE,"",IF(AND(OR(V36=$Z$6,V36=$Z$8),OR(AC36=TRUE,AD36&lt;=IF(ISNUMBER('Data Transformation'!$R$15),'Data Transformation'!$R$15,'Data Transformation'!$R$25))),TRUE,FALSE))</f>
        <v>0</v>
      </c>
    </row>
    <row r="37" spans="2:31" x14ac:dyDescent="0.25">
      <c r="B37">
        <v>32</v>
      </c>
      <c r="C37">
        <v>18</v>
      </c>
      <c r="D37">
        <v>0</v>
      </c>
      <c r="E37">
        <v>0</v>
      </c>
      <c r="F37">
        <v>0.3</v>
      </c>
      <c r="G37">
        <v>0.17391304347826086</v>
      </c>
      <c r="H37">
        <v>0.88235294117647056</v>
      </c>
      <c r="I37" t="str">
        <v>no</v>
      </c>
      <c r="K37" s="57">
        <f>IFERROR(AVERAGEIF('Data Transformation'!$B$425:$B$8425,B37,IF('Input and Summary Results'!$J$4="no",'Data Transformation'!$C$425:$C$8425,'Data Transformation'!$E$425:$E$8425)),"")</f>
        <v>0.22017312647058823</v>
      </c>
      <c r="L37" s="58" cm="1">
        <f t="array" ref="L37">IFERROR(_xlfn.STDEV.S(IF('Data Transformation'!$B$425:$B$8425=B37,IF('Input and Summary Results'!$J$4="no",'Data Transformation'!$C$425:$C$8425,'Data Transformation'!$E$425:$E$8425),"")),"")</f>
        <v>8.4449928610190655E-2</v>
      </c>
      <c r="M37" s="56"/>
      <c r="N37" t="str">
        <f>IF(E37&gt;='Data Transformation'!$R$29,B37,"")</f>
        <v/>
      </c>
      <c r="O37" t="str">
        <f>IFERROR(IF(AND(Assignments!L37&lt;('Data Transformation'!$R$4-'Data Transformation'!$R$3)/2,ABS(K37-'Data Transformation'!$R$6)&gt;ABS(K37-'Data Transformation'!$R$5),NOT(ISNUMBER(N37)),NOT(ISNUMBER(R37)),NOT(ISNUMBER(P37)),NOT(ISNUMBER(R37)),NOT(ISNUMBER(S37)),NOT(ISNUMBER(T37))),Assignments!B37,""),"")</f>
        <v/>
      </c>
      <c r="P37" t="str">
        <f>IF(AND(NOT(ISNUMBER(N37)),NOT(ISNUMBER(R37)),NOT(ISNUMBER(S37)),G37&gt;='Data Transformation'!$R$28),B37,"")</f>
        <v/>
      </c>
      <c r="Q37" t="str">
        <f>IFERROR(IF(AND(Assignments!L37&lt;('Data Transformation'!$R$4-'Data Transformation'!$R$3)/2,ABS(K37-'Data Transformation'!$R$6)&lt;ABS(K37-'Data Transformation'!$R$5),NOT(ISNUMBER(N37)),NOT(ISNUMBER(T37)),NOT(ISNUMBER(P37)),NOT(ISNUMBER(R37)),NOT(ISNUMBER(T37)),NOT(ISNUMBER(S37))),Assignments!B37,""),"")</f>
        <v/>
      </c>
      <c r="R37">
        <f>IF(H37&gt;='Data Transformation'!$R$30,B37,"")</f>
        <v>32</v>
      </c>
      <c r="S37" t="str">
        <f>IF(D37&gt;='Data Transformation'!$R$31,B37,"")</f>
        <v/>
      </c>
      <c r="T37" t="str">
        <f>IF(AND(H37&lt;'Data Transformation'!$R$30,E37&lt;'Data Transformation'!$R$29,G37&lt;0.3,D37&lt;'Data Transformation'!$R$31,E37&gt;0.4,H37&gt;0.4),B37,"")</f>
        <v/>
      </c>
      <c r="U37" s="56"/>
      <c r="V37" t="str" cm="2">
        <f t="array" ref="V37">IF(C37=FALSE,"",IF(AND(ISNUMBER(B37),ISBLANK(N37:T37)),"Unclassified",(IF(COUNT(N37:T37)=0,"",INDEX($N$4:$T$4,MATCH(TRUE,N37:T37=B37,0))))))</f>
        <v>Toggle</v>
      </c>
      <c r="W37" t="str">
        <f t="shared" si="1"/>
        <v/>
      </c>
      <c r="X37" t="str">
        <f t="shared" si="2"/>
        <v/>
      </c>
      <c r="AC37" t="b">
        <f t="shared" si="3"/>
        <v>0</v>
      </c>
      <c r="AD37">
        <f>IFERROR(ABS(ABS(K37-'Data Transformation'!$R$5)-ABS(K37-'Data Transformation'!$R$6)),"")</f>
        <v>0.74965374705882359</v>
      </c>
      <c r="AE37" t="b">
        <f>IF(C37=FALSE,"",IF(AND(OR(V37=$Z$6,V37=$Z$8),OR(AC37=TRUE,AD37&lt;=IF(ISNUMBER('Data Transformation'!$R$15),'Data Transformation'!$R$15,'Data Transformation'!$R$25))),TRUE,FALSE))</f>
        <v>0</v>
      </c>
    </row>
    <row r="38" spans="2:31" x14ac:dyDescent="0.25">
      <c r="B38">
        <v>33</v>
      </c>
      <c r="C38">
        <v>9</v>
      </c>
      <c r="D38">
        <v>0</v>
      </c>
      <c r="E38">
        <v>0.625</v>
      </c>
      <c r="F38">
        <v>0.4</v>
      </c>
      <c r="G38">
        <v>0.39130434782608697</v>
      </c>
      <c r="H38">
        <v>0</v>
      </c>
      <c r="I38" t="str">
        <v>no</v>
      </c>
      <c r="K38" s="57">
        <f>IFERROR(AVERAGEIF('Data Transformation'!$B$425:$B$8425,B38,IF('Input and Summary Results'!$J$4="no",'Data Transformation'!$C$425:$C$8425,'Data Transformation'!$E$425:$E$8425)),"")</f>
        <v>0.88017524749999998</v>
      </c>
      <c r="L38" s="58" cm="1">
        <f t="array" ref="L38">IFERROR(_xlfn.STDEV.S(IF('Data Transformation'!$B$425:$B$8425=B38,IF('Input and Summary Results'!$J$4="no",'Data Transformation'!$C$425:$C$8425,'Data Transformation'!$E$425:$E$8425),"")),"")</f>
        <v>0.1074635591546776</v>
      </c>
      <c r="M38" s="56"/>
      <c r="N38" t="str">
        <f>IF(E38&gt;='Data Transformation'!$R$29,B38,"")</f>
        <v/>
      </c>
      <c r="O38">
        <f>IFERROR(IF(AND(Assignments!L38&lt;('Data Transformation'!$R$4-'Data Transformation'!$R$3)/2,ABS(K38-'Data Transformation'!$R$6)&gt;ABS(K38-'Data Transformation'!$R$5),NOT(ISNUMBER(N38)),NOT(ISNUMBER(R38)),NOT(ISNUMBER(P38)),NOT(ISNUMBER(R38)),NOT(ISNUMBER(S38)),NOT(ISNUMBER(T38))),Assignments!B38,""),"")</f>
        <v>33</v>
      </c>
      <c r="P38" t="str">
        <f>IF(AND(NOT(ISNUMBER(N38)),NOT(ISNUMBER(R38)),NOT(ISNUMBER(S38)),G38&gt;='Data Transformation'!$R$28),B38,"")</f>
        <v/>
      </c>
      <c r="Q38" t="str">
        <f>IFERROR(IF(AND(Assignments!L38&lt;('Data Transformation'!$R$4-'Data Transformation'!$R$3)/2,ABS(K38-'Data Transformation'!$R$6)&lt;ABS(K38-'Data Transformation'!$R$5),NOT(ISNUMBER(N38)),NOT(ISNUMBER(T38)),NOT(ISNUMBER(P38)),NOT(ISNUMBER(R38)),NOT(ISNUMBER(T38)),NOT(ISNUMBER(S38))),Assignments!B38,""),"")</f>
        <v/>
      </c>
      <c r="R38" t="str">
        <f>IF(H38&gt;='Data Transformation'!$R$30,B38,"")</f>
        <v/>
      </c>
      <c r="S38" t="str">
        <f>IF(D38&gt;='Data Transformation'!$R$31,B38,"")</f>
        <v/>
      </c>
      <c r="T38" t="str">
        <f>IF(AND(H38&lt;'Data Transformation'!$R$30,E38&lt;'Data Transformation'!$R$29,G38&lt;0.3,D38&lt;'Data Transformation'!$R$31,E38&gt;0.4,H38&gt;0.4),B38,"")</f>
        <v/>
      </c>
      <c r="U38" s="56"/>
      <c r="V38" t="str" cm="2">
        <f t="array" ref="V38">IF(C38=FALSE,"",IF(AND(ISNUMBER(B38),ISBLANK(N38:T38)),"Unclassified",(IF(COUNT(N38:T38)=0,"",INDEX($N$4:$T$4,MATCH(TRUE,N38:T38=B38,0))))))</f>
        <v>Moderate</v>
      </c>
      <c r="W38" t="str">
        <f t="shared" si="1"/>
        <v/>
      </c>
      <c r="X38" t="str">
        <f t="shared" si="2"/>
        <v/>
      </c>
      <c r="AC38" t="b">
        <f t="shared" si="3"/>
        <v>0</v>
      </c>
      <c r="AD38">
        <f>IFERROR(ABS(ABS(K38-'Data Transformation'!$R$5)-ABS(K38-'Data Transformation'!$R$6)),"")</f>
        <v>0.57035049500000001</v>
      </c>
      <c r="AE38" t="b">
        <f>IF(C38=FALSE,"",IF(AND(OR(V38=$Z$6,V38=$Z$8),OR(AC38=TRUE,AD38&lt;=IF(ISNUMBER('Data Transformation'!$R$15),'Data Transformation'!$R$15,'Data Transformation'!$R$25))),TRUE,FALSE))</f>
        <v>0</v>
      </c>
    </row>
    <row r="39" spans="2:31" x14ac:dyDescent="0.25">
      <c r="B39">
        <v>34</v>
      </c>
      <c r="C39" t="b">
        <v>0</v>
      </c>
      <c r="D39" t="str">
        <v xml:space="preserve"> </v>
      </c>
      <c r="E39" t="str">
        <v xml:space="preserve"> </v>
      </c>
      <c r="F39" t="str">
        <v xml:space="preserve"> </v>
      </c>
      <c r="G39" t="str">
        <v xml:space="preserve"> </v>
      </c>
      <c r="H39" t="str">
        <v xml:space="preserve"> </v>
      </c>
      <c r="I39" t="str">
        <v xml:space="preserve"> </v>
      </c>
      <c r="K39" s="57">
        <f>IFERROR(AVERAGEIF('Data Transformation'!$B$425:$B$8425,B39,IF('Input and Summary Results'!$J$4="no",'Data Transformation'!$C$425:$C$8425,'Data Transformation'!$E$425:$E$8425)),"")</f>
        <v>0.83339574500000002</v>
      </c>
      <c r="L39" s="58" cm="1">
        <f t="array" ref="L39">IFERROR(_xlfn.STDEV.S(IF('Data Transformation'!$B$425:$B$8425=B39,IF('Input and Summary Results'!$J$4="no",'Data Transformation'!$C$425:$C$8425,'Data Transformation'!$E$425:$E$8425),"")),"")</f>
        <v>0.170549623067728</v>
      </c>
      <c r="M39" s="56"/>
      <c r="N39">
        <f>IF(E39&gt;='Data Transformation'!$R$29,B39,"")</f>
        <v>34</v>
      </c>
      <c r="O39" t="str">
        <f>IFERROR(IF(AND(Assignments!L39&lt;('Data Transformation'!$R$4-'Data Transformation'!$R$3)/2,ABS(K39-'Data Transformation'!$R$6)&gt;ABS(K39-'Data Transformation'!$R$5),NOT(ISNUMBER(N39)),NOT(ISNUMBER(R39)),NOT(ISNUMBER(P39)),NOT(ISNUMBER(R39)),NOT(ISNUMBER(S39)),NOT(ISNUMBER(T39))),Assignments!B39,""),"")</f>
        <v/>
      </c>
      <c r="P39" t="str">
        <f>IF(AND(NOT(ISNUMBER(N39)),NOT(ISNUMBER(R39)),NOT(ISNUMBER(S39)),G39&gt;='Data Transformation'!$R$28),B39,"")</f>
        <v/>
      </c>
      <c r="Q39" t="str">
        <f>IFERROR(IF(AND(Assignments!L39&lt;('Data Transformation'!$R$4-'Data Transformation'!$R$3)/2,ABS(K39-'Data Transformation'!$R$6)&lt;ABS(K39-'Data Transformation'!$R$5),NOT(ISNUMBER(N39)),NOT(ISNUMBER(T39)),NOT(ISNUMBER(P39)),NOT(ISNUMBER(R39)),NOT(ISNUMBER(T39)),NOT(ISNUMBER(S39))),Assignments!B39,""),"")</f>
        <v/>
      </c>
      <c r="R39">
        <f>IF(H39&gt;='Data Transformation'!$R$30,B39,"")</f>
        <v>34</v>
      </c>
      <c r="S39">
        <f>IF(D39&gt;='Data Transformation'!$R$31,B39,"")</f>
        <v>34</v>
      </c>
      <c r="T39" t="str">
        <f>IF(AND(H39&lt;'Data Transformation'!$R$30,E39&lt;'Data Transformation'!$R$29,G39&lt;0.3,D39&lt;'Data Transformation'!$R$31,E39&gt;0.4,H39&gt;0.4),B39,"")</f>
        <v/>
      </c>
      <c r="U39" s="56"/>
      <c r="V39" t="str" cm="2">
        <f t="array" ref="V39">IF(C39=FALSE,"",IF(AND(ISNUMBER(B39),ISBLANK(N39:T39)),"Unclassified",(IF(COUNT(N39:T39)=0,"",INDEX($N$4:$T$4,MATCH(TRUE,N39:T39=B39,0))))))</f>
        <v/>
      </c>
      <c r="W39" t="str">
        <f t="shared" si="1"/>
        <v>True</v>
      </c>
      <c r="X39" t="str">
        <f t="shared" si="2"/>
        <v>True</v>
      </c>
      <c r="AC39" t="b">
        <f t="shared" si="3"/>
        <v>0</v>
      </c>
      <c r="AD39">
        <f>IFERROR(ABS(ABS(K39-'Data Transformation'!$R$5)-ABS(K39-'Data Transformation'!$R$6)),"")</f>
        <v>0.4767914900000001</v>
      </c>
      <c r="AE39" t="str">
        <f>IF(C39=FALSE,"",IF(AND(OR(V39=$Z$6,V39=$Z$8),OR(AC39=TRUE,AD39&lt;=IF(ISNUMBER('Data Transformation'!$R$15),'Data Transformation'!$R$15,'Data Transformation'!$R$25))),TRUE,FALSE))</f>
        <v/>
      </c>
    </row>
    <row r="40" spans="2:31" x14ac:dyDescent="0.25">
      <c r="B40">
        <v>35</v>
      </c>
      <c r="C40">
        <v>18</v>
      </c>
      <c r="D40">
        <v>5.8823529411764705E-2</v>
      </c>
      <c r="E40">
        <v>0</v>
      </c>
      <c r="F40">
        <v>0.5</v>
      </c>
      <c r="G40">
        <v>0.39130434782608697</v>
      </c>
      <c r="H40">
        <v>0.82352941176470584</v>
      </c>
      <c r="I40" t="str">
        <v>no</v>
      </c>
      <c r="K40" s="57">
        <f>IFERROR(AVERAGEIF('Data Transformation'!$B$425:$B$8425,B40,IF('Input and Summary Results'!$J$4="no",'Data Transformation'!$C$425:$C$8425,'Data Transformation'!$E$425:$E$8425)),"")</f>
        <v>0.3127292652941176</v>
      </c>
      <c r="L40" s="58" cm="1">
        <f t="array" ref="L40">IFERROR(_xlfn.STDEV.S(IF('Data Transformation'!$B$425:$B$8425=B40,IF('Input and Summary Results'!$J$4="no",'Data Transformation'!$C$425:$C$8425,'Data Transformation'!$E$425:$E$8425),"")),"")</f>
        <v>0.27073410812004278</v>
      </c>
      <c r="M40" s="56"/>
      <c r="N40" t="str">
        <f>IF(E40&gt;='Data Transformation'!$R$29,B40,"")</f>
        <v/>
      </c>
      <c r="O40" t="str">
        <f>IFERROR(IF(AND(Assignments!L40&lt;('Data Transformation'!$R$4-'Data Transformation'!$R$3)/2,ABS(K40-'Data Transformation'!$R$6)&gt;ABS(K40-'Data Transformation'!$R$5),NOT(ISNUMBER(N40)),NOT(ISNUMBER(R40)),NOT(ISNUMBER(P40)),NOT(ISNUMBER(R40)),NOT(ISNUMBER(S40)),NOT(ISNUMBER(T40))),Assignments!B40,""),"")</f>
        <v/>
      </c>
      <c r="P40" t="str">
        <f>IF(AND(NOT(ISNUMBER(N40)),NOT(ISNUMBER(R40)),NOT(ISNUMBER(S40)),G40&gt;='Data Transformation'!$R$28),B40,"")</f>
        <v/>
      </c>
      <c r="Q40" t="str">
        <f>IFERROR(IF(AND(Assignments!L40&lt;('Data Transformation'!$R$4-'Data Transformation'!$R$3)/2,ABS(K40-'Data Transformation'!$R$6)&lt;ABS(K40-'Data Transformation'!$R$5),NOT(ISNUMBER(N40)),NOT(ISNUMBER(T40)),NOT(ISNUMBER(P40)),NOT(ISNUMBER(R40)),NOT(ISNUMBER(T40)),NOT(ISNUMBER(S40))),Assignments!B40,""),"")</f>
        <v/>
      </c>
      <c r="R40">
        <f>IF(H40&gt;='Data Transformation'!$R$30,B40,"")</f>
        <v>35</v>
      </c>
      <c r="S40" t="str">
        <f>IF(D40&gt;='Data Transformation'!$R$31,B40,"")</f>
        <v/>
      </c>
      <c r="T40" t="str">
        <f>IF(AND(H40&lt;'Data Transformation'!$R$30,E40&lt;'Data Transformation'!$R$29,G40&lt;0.3,D40&lt;'Data Transformation'!$R$31,E40&gt;0.4,H40&gt;0.4),B40,"")</f>
        <v/>
      </c>
      <c r="U40" s="56"/>
      <c r="V40" t="str" cm="2">
        <f t="array" ref="V40">IF(C40=FALSE,"",IF(AND(ISNUMBER(B40),ISBLANK(N40:T40)),"Unclassified",(IF(COUNT(N40:T40)=0,"",INDEX($N$4:$T$4,MATCH(TRUE,N40:T40=B40,0))))))</f>
        <v>Toggle</v>
      </c>
      <c r="W40" t="str">
        <f t="shared" si="1"/>
        <v/>
      </c>
      <c r="X40" t="str">
        <f t="shared" si="2"/>
        <v/>
      </c>
      <c r="AC40" t="b">
        <f t="shared" si="3"/>
        <v>0</v>
      </c>
      <c r="AD40">
        <f>IFERROR(ABS(ABS(K40-'Data Transformation'!$R$5)-ABS(K40-'Data Transformation'!$R$6)),"")</f>
        <v>0.56454146941176475</v>
      </c>
      <c r="AE40" t="b">
        <f>IF(C40=FALSE,"",IF(AND(OR(V40=$Z$6,V40=$Z$8),OR(AC40=TRUE,AD40&lt;=IF(ISNUMBER('Data Transformation'!$R$15),'Data Transformation'!$R$15,'Data Transformation'!$R$25))),TRUE,FALSE))</f>
        <v>0</v>
      </c>
    </row>
    <row r="41" spans="2:31" x14ac:dyDescent="0.25">
      <c r="B41">
        <v>36</v>
      </c>
      <c r="C41">
        <v>20</v>
      </c>
      <c r="D41">
        <v>0</v>
      </c>
      <c r="E41">
        <v>0.78947368421052633</v>
      </c>
      <c r="F41">
        <v>0.5</v>
      </c>
      <c r="G41">
        <v>0.43478260869565216</v>
      </c>
      <c r="H41">
        <v>5.2631578947368418E-2</v>
      </c>
      <c r="I41" t="str">
        <v>no</v>
      </c>
      <c r="K41" s="57">
        <f>IFERROR(AVERAGEIF('Data Transformation'!$B$425:$B$8425,B41,IF('Input and Summary Results'!$J$4="no",'Data Transformation'!$C$425:$C$8425,'Data Transformation'!$E$425:$E$8425)),"")</f>
        <v>0.88089537947368435</v>
      </c>
      <c r="L41" s="58" cm="1">
        <f t="array" ref="L41">IFERROR(_xlfn.STDEV.S(IF('Data Transformation'!$B$425:$B$8425=B41,IF('Input and Summary Results'!$J$4="no",'Data Transformation'!$C$425:$C$8425,'Data Transformation'!$E$425:$E$8425),"")),"")</f>
        <v>0.20984257424499861</v>
      </c>
      <c r="M41" s="56"/>
      <c r="N41">
        <f>IF(E41&gt;='Data Transformation'!$R$29,B41,"")</f>
        <v>36</v>
      </c>
      <c r="O41" t="str">
        <f>IFERROR(IF(AND(Assignments!L41&lt;('Data Transformation'!$R$4-'Data Transformation'!$R$3)/2,ABS(K41-'Data Transformation'!$R$6)&gt;ABS(K41-'Data Transformation'!$R$5),NOT(ISNUMBER(N41)),NOT(ISNUMBER(R41)),NOT(ISNUMBER(P41)),NOT(ISNUMBER(R41)),NOT(ISNUMBER(S41)),NOT(ISNUMBER(T41))),Assignments!B41,""),"")</f>
        <v/>
      </c>
      <c r="P41" t="str">
        <f>IF(AND(NOT(ISNUMBER(N41)),NOT(ISNUMBER(R41)),NOT(ISNUMBER(S41)),G41&gt;='Data Transformation'!$R$28),B41,"")</f>
        <v/>
      </c>
      <c r="Q41" t="str">
        <f>IFERROR(IF(AND(Assignments!L41&lt;('Data Transformation'!$R$4-'Data Transformation'!$R$3)/2,ABS(K41-'Data Transformation'!$R$6)&lt;ABS(K41-'Data Transformation'!$R$5),NOT(ISNUMBER(N41)),NOT(ISNUMBER(T41)),NOT(ISNUMBER(P41)),NOT(ISNUMBER(R41)),NOT(ISNUMBER(T41)),NOT(ISNUMBER(S41))),Assignments!B41,""),"")</f>
        <v/>
      </c>
      <c r="R41" t="str">
        <f>IF(H41&gt;='Data Transformation'!$R$30,B41,"")</f>
        <v/>
      </c>
      <c r="S41" t="str">
        <f>IF(D41&gt;='Data Transformation'!$R$31,B41,"")</f>
        <v/>
      </c>
      <c r="T41" t="str">
        <f>IF(AND(H41&lt;'Data Transformation'!$R$30,E41&lt;'Data Transformation'!$R$29,G41&lt;0.3,D41&lt;'Data Transformation'!$R$31,E41&gt;0.4,H41&gt;0.4),B41,"")</f>
        <v/>
      </c>
      <c r="U41" s="56"/>
      <c r="V41" t="str" cm="2">
        <f t="array" ref="V41">IF(C41=FALSE,"",IF(AND(ISNUMBER(B41),ISBLANK(N41:T41)),"Unclassified",(IF(COUNT(N41:T41)=0,"",INDEX($N$4:$T$4,MATCH(TRUE,N41:T41=B41,0))))))</f>
        <v>Neutral</v>
      </c>
      <c r="W41" t="str">
        <f t="shared" si="1"/>
        <v/>
      </c>
      <c r="X41" t="str">
        <f t="shared" si="2"/>
        <v/>
      </c>
      <c r="AC41" t="b">
        <f t="shared" si="3"/>
        <v>0</v>
      </c>
      <c r="AD41">
        <f>IFERROR(ABS(ABS(K41-'Data Transformation'!$R$5)-ABS(K41-'Data Transformation'!$R$6)),"")</f>
        <v>0.57179075894736864</v>
      </c>
      <c r="AE41" t="b">
        <f>IF(C41=FALSE,"",IF(AND(OR(V41=$Z$6,V41=$Z$8),OR(AC41=TRUE,AD41&lt;=IF(ISNUMBER('Data Transformation'!$R$15),'Data Transformation'!$R$15,'Data Transformation'!$R$25))),TRUE,FALSE))</f>
        <v>0</v>
      </c>
    </row>
    <row r="42" spans="2:31" x14ac:dyDescent="0.25">
      <c r="B42">
        <v>37</v>
      </c>
      <c r="C42">
        <v>20</v>
      </c>
      <c r="D42">
        <v>0</v>
      </c>
      <c r="E42">
        <v>0.21052631578947367</v>
      </c>
      <c r="F42">
        <v>0.5</v>
      </c>
      <c r="G42">
        <v>0.47826086956521741</v>
      </c>
      <c r="H42">
        <v>0</v>
      </c>
      <c r="I42" t="str">
        <v>no</v>
      </c>
      <c r="K42" s="57">
        <f>IFERROR(AVERAGEIF('Data Transformation'!$B$425:$B$8425,B42,IF('Input and Summary Results'!$J$4="no",'Data Transformation'!$C$425:$C$8425,'Data Transformation'!$E$425:$E$8425)),"")</f>
        <v>0.76845803421052628</v>
      </c>
      <c r="L42" s="58" cm="1">
        <f t="array" ref="L42">IFERROR(_xlfn.STDEV.S(IF('Data Transformation'!$B$425:$B$8425=B42,IF('Input and Summary Results'!$J$4="no",'Data Transformation'!$C$425:$C$8425,'Data Transformation'!$E$425:$E$8425),"")),"")</f>
        <v>0.12182020618807828</v>
      </c>
      <c r="M42" s="56"/>
      <c r="N42" t="str">
        <f>IF(E42&gt;='Data Transformation'!$R$29,B42,"")</f>
        <v/>
      </c>
      <c r="O42">
        <f>IFERROR(IF(AND(Assignments!L42&lt;('Data Transformation'!$R$4-'Data Transformation'!$R$3)/2,ABS(K42-'Data Transformation'!$R$6)&gt;ABS(K42-'Data Transformation'!$R$5),NOT(ISNUMBER(N42)),NOT(ISNUMBER(R42)),NOT(ISNUMBER(P42)),NOT(ISNUMBER(R42)),NOT(ISNUMBER(S42)),NOT(ISNUMBER(T42))),Assignments!B42,""),"")</f>
        <v>37</v>
      </c>
      <c r="P42" t="str">
        <f>IF(AND(NOT(ISNUMBER(N42)),NOT(ISNUMBER(R42)),NOT(ISNUMBER(S42)),G42&gt;='Data Transformation'!$R$28),B42,"")</f>
        <v/>
      </c>
      <c r="Q42" t="str">
        <f>IFERROR(IF(AND(Assignments!L42&lt;('Data Transformation'!$R$4-'Data Transformation'!$R$3)/2,ABS(K42-'Data Transformation'!$R$6)&lt;ABS(K42-'Data Transformation'!$R$5),NOT(ISNUMBER(N42)),NOT(ISNUMBER(T42)),NOT(ISNUMBER(P42)),NOT(ISNUMBER(R42)),NOT(ISNUMBER(T42)),NOT(ISNUMBER(S42))),Assignments!B42,""),"")</f>
        <v/>
      </c>
      <c r="R42" t="str">
        <f>IF(H42&gt;='Data Transformation'!$R$30,B42,"")</f>
        <v/>
      </c>
      <c r="S42" t="str">
        <f>IF(D42&gt;='Data Transformation'!$R$31,B42,"")</f>
        <v/>
      </c>
      <c r="T42" t="str">
        <f>IF(AND(H42&lt;'Data Transformation'!$R$30,E42&lt;'Data Transformation'!$R$29,G42&lt;0.3,D42&lt;'Data Transformation'!$R$31,E42&gt;0.4,H42&gt;0.4),B42,"")</f>
        <v/>
      </c>
      <c r="U42" s="56"/>
      <c r="V42" t="str" cm="2">
        <f t="array" ref="V42">IF(C42=FALSE,"",IF(AND(ISNUMBER(B42),ISBLANK(N42:T42)),"Unclassified",(IF(COUNT(N42:T42)=0,"",INDEX($N$4:$T$4,MATCH(TRUE,N42:T42=B42,0))))))</f>
        <v>Moderate</v>
      </c>
      <c r="W42" t="str">
        <f t="shared" si="1"/>
        <v/>
      </c>
      <c r="X42" t="str">
        <f t="shared" si="2"/>
        <v/>
      </c>
      <c r="AC42" t="b">
        <f t="shared" si="3"/>
        <v>0</v>
      </c>
      <c r="AD42">
        <f>IFERROR(ABS(ABS(K42-'Data Transformation'!$R$5)-ABS(K42-'Data Transformation'!$R$6)),"")</f>
        <v>0.3469160684210526</v>
      </c>
      <c r="AE42" t="b">
        <f>IF(C42=FALSE,"",IF(AND(OR(V42=$Z$6,V42=$Z$8),OR(AC42=TRUE,AD42&lt;=IF(ISNUMBER('Data Transformation'!$R$15),'Data Transformation'!$R$15,'Data Transformation'!$R$25))),TRUE,FALSE))</f>
        <v>0</v>
      </c>
    </row>
    <row r="43" spans="2:31" x14ac:dyDescent="0.25">
      <c r="B43">
        <v>38</v>
      </c>
      <c r="C43">
        <v>20</v>
      </c>
      <c r="D43">
        <v>0</v>
      </c>
      <c r="E43">
        <v>0.21052631578947367</v>
      </c>
      <c r="F43">
        <v>0.7</v>
      </c>
      <c r="G43">
        <v>0.65217391304347827</v>
      </c>
      <c r="H43">
        <v>0.10526315789473684</v>
      </c>
      <c r="I43" t="str">
        <v>no</v>
      </c>
      <c r="K43" s="57">
        <f>IFERROR(AVERAGEIF('Data Transformation'!$B$425:$B$8425,B43,IF('Input and Summary Results'!$J$4="no",'Data Transformation'!$C$425:$C$8425,'Data Transformation'!$E$425:$E$8425)),"")</f>
        <v>0.70262068421052637</v>
      </c>
      <c r="L43" s="58" cm="1">
        <f t="array" ref="L43">IFERROR(_xlfn.STDEV.S(IF('Data Transformation'!$B$425:$B$8425=B43,IF('Input and Summary Results'!$J$4="no",'Data Transformation'!$C$425:$C$8425,'Data Transformation'!$E$425:$E$8425),"")),"")</f>
        <v>0.26385922992700689</v>
      </c>
      <c r="M43" s="56"/>
      <c r="N43" t="str">
        <f>IF(E43&gt;='Data Transformation'!$R$29,B43,"")</f>
        <v/>
      </c>
      <c r="O43" t="str">
        <f>IFERROR(IF(AND(Assignments!L43&lt;('Data Transformation'!$R$4-'Data Transformation'!$R$3)/2,ABS(K43-'Data Transformation'!$R$6)&gt;ABS(K43-'Data Transformation'!$R$5),NOT(ISNUMBER(N43)),NOT(ISNUMBER(R43)),NOT(ISNUMBER(P43)),NOT(ISNUMBER(R43)),NOT(ISNUMBER(S43)),NOT(ISNUMBER(T43))),Assignments!B43,""),"")</f>
        <v/>
      </c>
      <c r="P43">
        <f>IF(AND(NOT(ISNUMBER(N43)),NOT(ISNUMBER(R43)),NOT(ISNUMBER(S43)),G43&gt;='Data Transformation'!$R$28),B43,"")</f>
        <v>38</v>
      </c>
      <c r="Q43" t="str">
        <f>IFERROR(IF(AND(Assignments!L43&lt;('Data Transformation'!$R$4-'Data Transformation'!$R$3)/2,ABS(K43-'Data Transformation'!$R$6)&lt;ABS(K43-'Data Transformation'!$R$5),NOT(ISNUMBER(N43)),NOT(ISNUMBER(T43)),NOT(ISNUMBER(P43)),NOT(ISNUMBER(R43)),NOT(ISNUMBER(T43)),NOT(ISNUMBER(S43))),Assignments!B43,""),"")</f>
        <v/>
      </c>
      <c r="R43" t="str">
        <f>IF(H43&gt;='Data Transformation'!$R$30,B43,"")</f>
        <v/>
      </c>
      <c r="S43" t="str">
        <f>IF(D43&gt;='Data Transformation'!$R$31,B43,"")</f>
        <v/>
      </c>
      <c r="T43" t="str">
        <f>IF(AND(H43&lt;'Data Transformation'!$R$30,E43&lt;'Data Transformation'!$R$29,G43&lt;0.3,D43&lt;'Data Transformation'!$R$31,E43&gt;0.4,H43&gt;0.4),B43,"")</f>
        <v/>
      </c>
      <c r="U43" s="56"/>
      <c r="V43" t="str" cm="2">
        <f t="array" ref="V43">IF(C43=FALSE,"",IF(AND(ISNUMBER(B43),ISBLANK(N43:T43)),"Unclassified",(IF(COUNT(N43:T43)=0,"",INDEX($N$4:$T$4,MATCH(TRUE,N43:T43=B43,0))))))</f>
        <v>Rheostat</v>
      </c>
      <c r="W43" t="str">
        <f t="shared" si="1"/>
        <v/>
      </c>
      <c r="X43" t="str">
        <f t="shared" si="2"/>
        <v/>
      </c>
      <c r="AC43" t="b">
        <f t="shared" si="3"/>
        <v>0</v>
      </c>
      <c r="AD43">
        <f>IFERROR(ABS(ABS(K43-'Data Transformation'!$R$5)-ABS(K43-'Data Transformation'!$R$6)),"")</f>
        <v>0.21524136842105268</v>
      </c>
      <c r="AE43" t="b">
        <f>IF(C43=FALSE,"",IF(AND(OR(V43=$Z$6,V43=$Z$8),OR(AC43=TRUE,AD43&lt;=IF(ISNUMBER('Data Transformation'!$R$15),'Data Transformation'!$R$15,'Data Transformation'!$R$25))),TRUE,FALSE))</f>
        <v>0</v>
      </c>
    </row>
    <row r="44" spans="2:31" x14ac:dyDescent="0.25">
      <c r="B44">
        <v>39</v>
      </c>
      <c r="C44">
        <v>20</v>
      </c>
      <c r="D44">
        <v>5.2631578947368418E-2</v>
      </c>
      <c r="E44">
        <v>0.89473684210526316</v>
      </c>
      <c r="F44">
        <v>0.4</v>
      </c>
      <c r="G44">
        <v>0.34782608695652173</v>
      </c>
      <c r="H44">
        <v>0</v>
      </c>
      <c r="I44" t="str">
        <v>no</v>
      </c>
      <c r="K44" s="57">
        <f>IFERROR(AVERAGEIF('Data Transformation'!$B$425:$B$8425,B44,IF('Input and Summary Results'!$J$4="no",'Data Transformation'!$C$425:$C$8425,'Data Transformation'!$E$425:$E$8425)),"")</f>
        <v>0.98506165263157897</v>
      </c>
      <c r="L44" s="58" cm="1">
        <f t="array" ref="L44">IFERROR(_xlfn.STDEV.S(IF('Data Transformation'!$B$425:$B$8425=B44,IF('Input and Summary Results'!$J$4="no",'Data Transformation'!$C$425:$C$8425,'Data Transformation'!$E$425:$E$8425),"")),"")</f>
        <v>0.12441890267566945</v>
      </c>
      <c r="M44" s="56"/>
      <c r="N44">
        <f>IF(E44&gt;='Data Transformation'!$R$29,B44,"")</f>
        <v>39</v>
      </c>
      <c r="O44" t="str">
        <f>IFERROR(IF(AND(Assignments!L44&lt;('Data Transformation'!$R$4-'Data Transformation'!$R$3)/2,ABS(K44-'Data Transformation'!$R$6)&gt;ABS(K44-'Data Transformation'!$R$5),NOT(ISNUMBER(N44)),NOT(ISNUMBER(R44)),NOT(ISNUMBER(P44)),NOT(ISNUMBER(R44)),NOT(ISNUMBER(S44)),NOT(ISNUMBER(T44))),Assignments!B44,""),"")</f>
        <v/>
      </c>
      <c r="P44" t="str">
        <f>IF(AND(NOT(ISNUMBER(N44)),NOT(ISNUMBER(R44)),NOT(ISNUMBER(S44)),G44&gt;='Data Transformation'!$R$28),B44,"")</f>
        <v/>
      </c>
      <c r="Q44" t="str">
        <f>IFERROR(IF(AND(Assignments!L44&lt;('Data Transformation'!$R$4-'Data Transformation'!$R$3)/2,ABS(K44-'Data Transformation'!$R$6)&lt;ABS(K44-'Data Transformation'!$R$5),NOT(ISNUMBER(N44)),NOT(ISNUMBER(T44)),NOT(ISNUMBER(P44)),NOT(ISNUMBER(R44)),NOT(ISNUMBER(T44)),NOT(ISNUMBER(S44))),Assignments!B44,""),"")</f>
        <v/>
      </c>
      <c r="R44" t="str">
        <f>IF(H44&gt;='Data Transformation'!$R$30,B44,"")</f>
        <v/>
      </c>
      <c r="S44" t="str">
        <f>IF(D44&gt;='Data Transformation'!$R$31,B44,"")</f>
        <v/>
      </c>
      <c r="T44" t="str">
        <f>IF(AND(H44&lt;'Data Transformation'!$R$30,E44&lt;'Data Transformation'!$R$29,G44&lt;0.3,D44&lt;'Data Transformation'!$R$31,E44&gt;0.4,H44&gt;0.4),B44,"")</f>
        <v/>
      </c>
      <c r="U44" s="56"/>
      <c r="V44" t="str" cm="2">
        <f t="array" ref="V44">IF(C44=FALSE,"",IF(AND(ISNUMBER(B44),ISBLANK(N44:T44)),"Unclassified",(IF(COUNT(N44:T44)=0,"",INDEX($N$4:$T$4,MATCH(TRUE,N44:T44=B44,0))))))</f>
        <v>Neutral</v>
      </c>
      <c r="W44" t="str">
        <f t="shared" si="1"/>
        <v/>
      </c>
      <c r="X44" t="str">
        <f t="shared" si="2"/>
        <v/>
      </c>
      <c r="AC44" t="b">
        <f t="shared" si="3"/>
        <v>0</v>
      </c>
      <c r="AD44">
        <f>IFERROR(ABS(ABS(K44-'Data Transformation'!$R$5)-ABS(K44-'Data Transformation'!$R$6)),"")</f>
        <v>0.78012330526315798</v>
      </c>
      <c r="AE44" t="b">
        <f>IF(C44=FALSE,"",IF(AND(OR(V44=$Z$6,V44=$Z$8),OR(AC44=TRUE,AD44&lt;=IF(ISNUMBER('Data Transformation'!$R$15),'Data Transformation'!$R$15,'Data Transformation'!$R$25))),TRUE,FALSE))</f>
        <v>0</v>
      </c>
    </row>
    <row r="45" spans="2:31" x14ac:dyDescent="0.25">
      <c r="B45">
        <v>40</v>
      </c>
      <c r="C45">
        <v>20</v>
      </c>
      <c r="D45">
        <v>0</v>
      </c>
      <c r="E45">
        <v>0.31578947368421051</v>
      </c>
      <c r="F45">
        <v>0.7</v>
      </c>
      <c r="G45">
        <v>0.65217391304347827</v>
      </c>
      <c r="H45">
        <v>5.2631578947368418E-2</v>
      </c>
      <c r="I45" t="str">
        <v>no</v>
      </c>
      <c r="K45" s="57">
        <f>IFERROR(AVERAGEIF('Data Transformation'!$B$425:$B$8425,B45,IF('Input and Summary Results'!$J$4="no",'Data Transformation'!$C$425:$C$8425,'Data Transformation'!$E$425:$E$8425)),"")</f>
        <v>0.73410545210526312</v>
      </c>
      <c r="L45" s="58" cm="1">
        <f t="array" ref="L45">IFERROR(_xlfn.STDEV.S(IF('Data Transformation'!$B$425:$B$8425=B45,IF('Input and Summary Results'!$J$4="no",'Data Transformation'!$C$425:$C$8425,'Data Transformation'!$E$425:$E$8425),"")),"")</f>
        <v>0.21673792928736926</v>
      </c>
      <c r="M45" s="56"/>
      <c r="N45" t="str">
        <f>IF(E45&gt;='Data Transformation'!$R$29,B45,"")</f>
        <v/>
      </c>
      <c r="O45" t="str">
        <f>IFERROR(IF(AND(Assignments!L45&lt;('Data Transformation'!$R$4-'Data Transformation'!$R$3)/2,ABS(K45-'Data Transformation'!$R$6)&gt;ABS(K45-'Data Transformation'!$R$5),NOT(ISNUMBER(N45)),NOT(ISNUMBER(R45)),NOT(ISNUMBER(P45)),NOT(ISNUMBER(R45)),NOT(ISNUMBER(S45)),NOT(ISNUMBER(T45))),Assignments!B45,""),"")</f>
        <v/>
      </c>
      <c r="P45">
        <f>IF(AND(NOT(ISNUMBER(N45)),NOT(ISNUMBER(R45)),NOT(ISNUMBER(S45)),G45&gt;='Data Transformation'!$R$28),B45,"")</f>
        <v>40</v>
      </c>
      <c r="Q45" t="str">
        <f>IFERROR(IF(AND(Assignments!L45&lt;('Data Transformation'!$R$4-'Data Transformation'!$R$3)/2,ABS(K45-'Data Transformation'!$R$6)&lt;ABS(K45-'Data Transformation'!$R$5),NOT(ISNUMBER(N45)),NOT(ISNUMBER(T45)),NOT(ISNUMBER(P45)),NOT(ISNUMBER(R45)),NOT(ISNUMBER(T45)),NOT(ISNUMBER(S45))),Assignments!B45,""),"")</f>
        <v/>
      </c>
      <c r="R45" t="str">
        <f>IF(H45&gt;='Data Transformation'!$R$30,B45,"")</f>
        <v/>
      </c>
      <c r="S45" t="str">
        <f>IF(D45&gt;='Data Transformation'!$R$31,B45,"")</f>
        <v/>
      </c>
      <c r="T45" t="str">
        <f>IF(AND(H45&lt;'Data Transformation'!$R$30,E45&lt;'Data Transformation'!$R$29,G45&lt;0.3,D45&lt;'Data Transformation'!$R$31,E45&gt;0.4,H45&gt;0.4),B45,"")</f>
        <v/>
      </c>
      <c r="U45" s="56"/>
      <c r="V45" t="str" cm="2">
        <f t="array" ref="V45">IF(C45=FALSE,"",IF(AND(ISNUMBER(B45),ISBLANK(N45:T45)),"Unclassified",(IF(COUNT(N45:T45)=0,"",INDEX($N$4:$T$4,MATCH(TRUE,N45:T45=B45,0))))))</f>
        <v>Rheostat</v>
      </c>
      <c r="W45" t="str">
        <f t="shared" si="1"/>
        <v/>
      </c>
      <c r="X45" t="str">
        <f t="shared" si="2"/>
        <v/>
      </c>
      <c r="AC45" t="b">
        <f t="shared" si="3"/>
        <v>0</v>
      </c>
      <c r="AD45">
        <f>IFERROR(ABS(ABS(K45-'Data Transformation'!$R$5)-ABS(K45-'Data Transformation'!$R$6)),"")</f>
        <v>0.27821090421052619</v>
      </c>
      <c r="AE45" t="b">
        <f>IF(C45=FALSE,"",IF(AND(OR(V45=$Z$6,V45=$Z$8),OR(AC45=TRUE,AD45&lt;=IF(ISNUMBER('Data Transformation'!$R$15),'Data Transformation'!$R$15,'Data Transformation'!$R$25))),TRUE,FALSE))</f>
        <v>0</v>
      </c>
    </row>
    <row r="46" spans="2:31" x14ac:dyDescent="0.25">
      <c r="B46">
        <v>41</v>
      </c>
      <c r="C46">
        <v>19</v>
      </c>
      <c r="D46">
        <v>0</v>
      </c>
      <c r="E46">
        <v>0.5</v>
      </c>
      <c r="F46">
        <v>0.7</v>
      </c>
      <c r="G46">
        <v>0.65217391304347827</v>
      </c>
      <c r="H46">
        <v>0.16666666666666666</v>
      </c>
      <c r="I46" t="str">
        <v>no</v>
      </c>
      <c r="K46" s="57">
        <f>IFERROR(AVERAGEIF('Data Transformation'!$B$425:$B$8425,B46,IF('Input and Summary Results'!$J$4="no",'Data Transformation'!$C$425:$C$8425,'Data Transformation'!$E$425:$E$8425)),"")</f>
        <v>0.73232290722222215</v>
      </c>
      <c r="L46" s="58" cm="1">
        <f t="array" ref="L46">IFERROR(_xlfn.STDEV.S(IF('Data Transformation'!$B$425:$B$8425=B46,IF('Input and Summary Results'!$J$4="no",'Data Transformation'!$C$425:$C$8425,'Data Transformation'!$E$425:$E$8425),"")),"")</f>
        <v>0.3088028179174645</v>
      </c>
      <c r="M46" s="56"/>
      <c r="N46" t="str">
        <f>IF(E46&gt;='Data Transformation'!$R$29,B46,"")</f>
        <v/>
      </c>
      <c r="O46" t="str">
        <f>IFERROR(IF(AND(Assignments!L46&lt;('Data Transformation'!$R$4-'Data Transformation'!$R$3)/2,ABS(K46-'Data Transformation'!$R$6)&gt;ABS(K46-'Data Transformation'!$R$5),NOT(ISNUMBER(N46)),NOT(ISNUMBER(R46)),NOT(ISNUMBER(P46)),NOT(ISNUMBER(R46)),NOT(ISNUMBER(S46)),NOT(ISNUMBER(T46))),Assignments!B46,""),"")</f>
        <v/>
      </c>
      <c r="P46">
        <f>IF(AND(NOT(ISNUMBER(N46)),NOT(ISNUMBER(R46)),NOT(ISNUMBER(S46)),G46&gt;='Data Transformation'!$R$28),B46,"")</f>
        <v>41</v>
      </c>
      <c r="Q46" t="str">
        <f>IFERROR(IF(AND(Assignments!L46&lt;('Data Transformation'!$R$4-'Data Transformation'!$R$3)/2,ABS(K46-'Data Transformation'!$R$6)&lt;ABS(K46-'Data Transformation'!$R$5),NOT(ISNUMBER(N46)),NOT(ISNUMBER(T46)),NOT(ISNUMBER(P46)),NOT(ISNUMBER(R46)),NOT(ISNUMBER(T46)),NOT(ISNUMBER(S46))),Assignments!B46,""),"")</f>
        <v/>
      </c>
      <c r="R46" t="str">
        <f>IF(H46&gt;='Data Transformation'!$R$30,B46,"")</f>
        <v/>
      </c>
      <c r="S46" t="str">
        <f>IF(D46&gt;='Data Transformation'!$R$31,B46,"")</f>
        <v/>
      </c>
      <c r="T46" t="str">
        <f>IF(AND(H46&lt;'Data Transformation'!$R$30,E46&lt;'Data Transformation'!$R$29,G46&lt;0.3,D46&lt;'Data Transformation'!$R$31,E46&gt;0.4,H46&gt;0.4),B46,"")</f>
        <v/>
      </c>
      <c r="U46" s="56"/>
      <c r="V46" t="str" cm="2">
        <f t="array" ref="V46">IF(C46=FALSE,"",IF(AND(ISNUMBER(B46),ISBLANK(N46:T46)),"Unclassified",(IF(COUNT(N46:T46)=0,"",INDEX($N$4:$T$4,MATCH(TRUE,N46:T46=B46,0))))))</f>
        <v>Rheostat</v>
      </c>
      <c r="W46" t="str">
        <f t="shared" si="1"/>
        <v/>
      </c>
      <c r="X46" t="str">
        <f t="shared" si="2"/>
        <v/>
      </c>
      <c r="AC46" t="b">
        <f t="shared" si="3"/>
        <v>0</v>
      </c>
      <c r="AD46">
        <f>IFERROR(ABS(ABS(K46-'Data Transformation'!$R$5)-ABS(K46-'Data Transformation'!$R$6)),"")</f>
        <v>0.27464581444444436</v>
      </c>
      <c r="AE46" t="b">
        <f>IF(C46=FALSE,"",IF(AND(OR(V46=$Z$6,V46=$Z$8),OR(AC46=TRUE,AD46&lt;=IF(ISNUMBER('Data Transformation'!$R$15),'Data Transformation'!$R$15,'Data Transformation'!$R$25))),TRUE,FALSE))</f>
        <v>0</v>
      </c>
    </row>
    <row r="47" spans="2:31" x14ac:dyDescent="0.25">
      <c r="B47">
        <v>42</v>
      </c>
      <c r="C47">
        <v>19</v>
      </c>
      <c r="D47">
        <v>0</v>
      </c>
      <c r="E47">
        <v>0.3888888888888889</v>
      </c>
      <c r="F47">
        <v>0.7</v>
      </c>
      <c r="G47">
        <v>0.65217391304347827</v>
      </c>
      <c r="H47">
        <v>5.5555555555555552E-2</v>
      </c>
      <c r="I47" t="str">
        <v>no</v>
      </c>
      <c r="K47" s="57">
        <f>IFERROR(AVERAGEIF('Data Transformation'!$B$425:$B$8425,B47,IF('Input and Summary Results'!$J$4="no",'Data Transformation'!$C$425:$C$8425,'Data Transformation'!$E$425:$E$8425)),"")</f>
        <v>0.74602336722222207</v>
      </c>
      <c r="L47" s="58" cm="1">
        <f t="array" ref="L47">IFERROR(_xlfn.STDEV.S(IF('Data Transformation'!$B$425:$B$8425=B47,IF('Input and Summary Results'!$J$4="no",'Data Transformation'!$C$425:$C$8425,'Data Transformation'!$E$425:$E$8425),"")),"")</f>
        <v>0.26357997212509859</v>
      </c>
      <c r="M47" s="56"/>
      <c r="N47" t="str">
        <f>IF(E47&gt;='Data Transformation'!$R$29,B47,"")</f>
        <v/>
      </c>
      <c r="O47" t="str">
        <f>IFERROR(IF(AND(Assignments!L47&lt;('Data Transformation'!$R$4-'Data Transformation'!$R$3)/2,ABS(K47-'Data Transformation'!$R$6)&gt;ABS(K47-'Data Transformation'!$R$5),NOT(ISNUMBER(N47)),NOT(ISNUMBER(R47)),NOT(ISNUMBER(P47)),NOT(ISNUMBER(R47)),NOT(ISNUMBER(S47)),NOT(ISNUMBER(T47))),Assignments!B47,""),"")</f>
        <v/>
      </c>
      <c r="P47">
        <f>IF(AND(NOT(ISNUMBER(N47)),NOT(ISNUMBER(R47)),NOT(ISNUMBER(S47)),G47&gt;='Data Transformation'!$R$28),B47,"")</f>
        <v>42</v>
      </c>
      <c r="Q47" t="str">
        <f>IFERROR(IF(AND(Assignments!L47&lt;('Data Transformation'!$R$4-'Data Transformation'!$R$3)/2,ABS(K47-'Data Transformation'!$R$6)&lt;ABS(K47-'Data Transformation'!$R$5),NOT(ISNUMBER(N47)),NOT(ISNUMBER(T47)),NOT(ISNUMBER(P47)),NOT(ISNUMBER(R47)),NOT(ISNUMBER(T47)),NOT(ISNUMBER(S47))),Assignments!B47,""),"")</f>
        <v/>
      </c>
      <c r="R47" t="str">
        <f>IF(H47&gt;='Data Transformation'!$R$30,B47,"")</f>
        <v/>
      </c>
      <c r="S47" t="str">
        <f>IF(D47&gt;='Data Transformation'!$R$31,B47,"")</f>
        <v/>
      </c>
      <c r="T47" t="str">
        <f>IF(AND(H47&lt;'Data Transformation'!$R$30,E47&lt;'Data Transformation'!$R$29,G47&lt;0.3,D47&lt;'Data Transformation'!$R$31,E47&gt;0.4,H47&gt;0.4),B47,"")</f>
        <v/>
      </c>
      <c r="U47" s="56"/>
      <c r="V47" t="str" cm="2">
        <f t="array" ref="V47">IF(C47=FALSE,"",IF(AND(ISNUMBER(B47),ISBLANK(N47:T47)),"Unclassified",(IF(COUNT(N47:T47)=0,"",INDEX($N$4:$T$4,MATCH(TRUE,N47:T47=B47,0))))))</f>
        <v>Rheostat</v>
      </c>
      <c r="W47" t="str">
        <f t="shared" si="1"/>
        <v/>
      </c>
      <c r="X47" t="str">
        <f t="shared" si="2"/>
        <v/>
      </c>
      <c r="AC47" t="b">
        <f t="shared" si="3"/>
        <v>0</v>
      </c>
      <c r="AD47">
        <f>IFERROR(ABS(ABS(K47-'Data Transformation'!$R$5)-ABS(K47-'Data Transformation'!$R$6)),"")</f>
        <v>0.30204673444444419</v>
      </c>
      <c r="AE47" t="b">
        <f>IF(C47=FALSE,"",IF(AND(OR(V47=$Z$6,V47=$Z$8),OR(AC47=TRUE,AD47&lt;=IF(ISNUMBER('Data Transformation'!$R$15),'Data Transformation'!$R$15,'Data Transformation'!$R$25))),TRUE,FALSE))</f>
        <v>0</v>
      </c>
    </row>
    <row r="48" spans="2:31" x14ac:dyDescent="0.25">
      <c r="B48">
        <v>43</v>
      </c>
      <c r="C48">
        <v>11</v>
      </c>
      <c r="D48">
        <v>0</v>
      </c>
      <c r="E48">
        <v>1</v>
      </c>
      <c r="F48">
        <v>0.2</v>
      </c>
      <c r="G48">
        <v>0.13043478260869565</v>
      </c>
      <c r="H48">
        <v>0</v>
      </c>
      <c r="I48" t="str">
        <v>yes</v>
      </c>
      <c r="K48" s="57">
        <f>IFERROR(AVERAGEIF('Data Transformation'!$B$425:$B$8425,B48,IF('Input and Summary Results'!$J$4="no",'Data Transformation'!$C$425:$C$8425,'Data Transformation'!$E$425:$E$8425)),"")</f>
        <v>1.006196001</v>
      </c>
      <c r="L48" s="58" cm="1">
        <f t="array" ref="L48">IFERROR(_xlfn.STDEV.S(IF('Data Transformation'!$B$425:$B$8425=B48,IF('Input and Summary Results'!$J$4="no",'Data Transformation'!$C$425:$C$8425,'Data Transformation'!$E$425:$E$8425),"")),"")</f>
        <v>5.0860706403252347E-2</v>
      </c>
      <c r="M48" s="56"/>
      <c r="N48">
        <f>IF(E48&gt;='Data Transformation'!$R$29,B48,"")</f>
        <v>43</v>
      </c>
      <c r="O48" t="str">
        <f>IFERROR(IF(AND(Assignments!L48&lt;('Data Transformation'!$R$4-'Data Transformation'!$R$3)/2,ABS(K48-'Data Transformation'!$R$6)&gt;ABS(K48-'Data Transformation'!$R$5),NOT(ISNUMBER(N48)),NOT(ISNUMBER(R48)),NOT(ISNUMBER(P48)),NOT(ISNUMBER(R48)),NOT(ISNUMBER(S48)),NOT(ISNUMBER(T48))),Assignments!B48,""),"")</f>
        <v/>
      </c>
      <c r="P48" t="str">
        <f>IF(AND(NOT(ISNUMBER(N48)),NOT(ISNUMBER(R48)),NOT(ISNUMBER(S48)),G48&gt;='Data Transformation'!$R$28),B48,"")</f>
        <v/>
      </c>
      <c r="Q48" t="str">
        <f>IFERROR(IF(AND(Assignments!L48&lt;('Data Transformation'!$R$4-'Data Transformation'!$R$3)/2,ABS(K48-'Data Transformation'!$R$6)&lt;ABS(K48-'Data Transformation'!$R$5),NOT(ISNUMBER(N48)),NOT(ISNUMBER(T48)),NOT(ISNUMBER(P48)),NOT(ISNUMBER(R48)),NOT(ISNUMBER(T48)),NOT(ISNUMBER(S48))),Assignments!B48,""),"")</f>
        <v/>
      </c>
      <c r="R48" t="str">
        <f>IF(H48&gt;='Data Transformation'!$R$30,B48,"")</f>
        <v/>
      </c>
      <c r="S48" t="str">
        <f>IF(D48&gt;='Data Transformation'!$R$31,B48,"")</f>
        <v/>
      </c>
      <c r="T48" t="str">
        <f>IF(AND(H48&lt;'Data Transformation'!$R$30,E48&lt;'Data Transformation'!$R$29,G48&lt;0.3,D48&lt;'Data Transformation'!$R$31,E48&gt;0.4,H48&gt;0.4),B48,"")</f>
        <v/>
      </c>
      <c r="U48" s="56"/>
      <c r="V48" t="str" cm="2">
        <f t="array" ref="V48">IF(C48=FALSE,"",IF(AND(ISNUMBER(B48),ISBLANK(N48:T48)),"Unclassified",(IF(COUNT(N48:T48)=0,"",INDEX($N$4:$T$4,MATCH(TRUE,N48:T48=B48,0))))))</f>
        <v>Neutral</v>
      </c>
      <c r="W48" t="str">
        <f t="shared" si="1"/>
        <v/>
      </c>
      <c r="X48" t="str">
        <f t="shared" si="2"/>
        <v/>
      </c>
      <c r="AC48" t="b">
        <f t="shared" si="3"/>
        <v>0</v>
      </c>
      <c r="AD48">
        <f>IFERROR(ABS(ABS(K48-'Data Transformation'!$R$5)-ABS(K48-'Data Transformation'!$R$6)),"")</f>
        <v>0.81</v>
      </c>
      <c r="AE48" t="b">
        <f>IF(C48=FALSE,"",IF(AND(OR(V48=$Z$6,V48=$Z$8),OR(AC48=TRUE,AD48&lt;=IF(ISNUMBER('Data Transformation'!$R$15),'Data Transformation'!$R$15,'Data Transformation'!$R$25))),TRUE,FALSE))</f>
        <v>0</v>
      </c>
    </row>
    <row r="49" spans="2:31" x14ac:dyDescent="0.25">
      <c r="B49">
        <v>44</v>
      </c>
      <c r="C49">
        <v>19</v>
      </c>
      <c r="D49">
        <v>0</v>
      </c>
      <c r="E49">
        <v>0.94444444444444442</v>
      </c>
      <c r="F49">
        <v>0.4</v>
      </c>
      <c r="G49">
        <v>0.2608695652173913</v>
      </c>
      <c r="H49">
        <v>5.5555555555555552E-2</v>
      </c>
      <c r="I49" t="str">
        <v>no</v>
      </c>
      <c r="K49" s="57">
        <f>IFERROR(AVERAGEIF('Data Transformation'!$B$425:$B$8425,B49,IF('Input and Summary Results'!$J$4="no",'Data Transformation'!$C$425:$C$8425,'Data Transformation'!$E$425:$E$8425)),"")</f>
        <v>0.95942832055555527</v>
      </c>
      <c r="L49" s="58" cm="1">
        <f t="array" ref="L49">IFERROR(_xlfn.STDEV.S(IF('Data Transformation'!$B$425:$B$8425=B49,IF('Input and Summary Results'!$J$4="no",'Data Transformation'!$C$425:$C$8425,'Data Transformation'!$E$425:$E$8425),"")),"")</f>
        <v>0.17633791316717207</v>
      </c>
      <c r="M49" s="56"/>
      <c r="N49">
        <f>IF(E49&gt;='Data Transformation'!$R$29,B49,"")</f>
        <v>44</v>
      </c>
      <c r="O49" t="str">
        <f>IFERROR(IF(AND(Assignments!L49&lt;('Data Transformation'!$R$4-'Data Transformation'!$R$3)/2,ABS(K49-'Data Transformation'!$R$6)&gt;ABS(K49-'Data Transformation'!$R$5),NOT(ISNUMBER(N49)),NOT(ISNUMBER(R49)),NOT(ISNUMBER(P49)),NOT(ISNUMBER(R49)),NOT(ISNUMBER(S49)),NOT(ISNUMBER(T49))),Assignments!B49,""),"")</f>
        <v/>
      </c>
      <c r="P49" t="str">
        <f>IF(AND(NOT(ISNUMBER(N49)),NOT(ISNUMBER(R49)),NOT(ISNUMBER(S49)),G49&gt;='Data Transformation'!$R$28),B49,"")</f>
        <v/>
      </c>
      <c r="Q49" t="str">
        <f>IFERROR(IF(AND(Assignments!L49&lt;('Data Transformation'!$R$4-'Data Transformation'!$R$3)/2,ABS(K49-'Data Transformation'!$R$6)&lt;ABS(K49-'Data Transformation'!$R$5),NOT(ISNUMBER(N49)),NOT(ISNUMBER(T49)),NOT(ISNUMBER(P49)),NOT(ISNUMBER(R49)),NOT(ISNUMBER(T49)),NOT(ISNUMBER(S49))),Assignments!B49,""),"")</f>
        <v/>
      </c>
      <c r="R49" t="str">
        <f>IF(H49&gt;='Data Transformation'!$R$30,B49,"")</f>
        <v/>
      </c>
      <c r="S49" t="str">
        <f>IF(D49&gt;='Data Transformation'!$R$31,B49,"")</f>
        <v/>
      </c>
      <c r="T49" t="str">
        <f>IF(AND(H49&lt;'Data Transformation'!$R$30,E49&lt;'Data Transformation'!$R$29,G49&lt;0.3,D49&lt;'Data Transformation'!$R$31,E49&gt;0.4,H49&gt;0.4),B49,"")</f>
        <v/>
      </c>
      <c r="U49" s="56"/>
      <c r="V49" t="str" cm="2">
        <f t="array" ref="V49">IF(C49=FALSE,"",IF(AND(ISNUMBER(B49),ISBLANK(N49:T49)),"Unclassified",(IF(COUNT(N49:T49)=0,"",INDEX($N$4:$T$4,MATCH(TRUE,N49:T49=B49,0))))))</f>
        <v>Neutral</v>
      </c>
      <c r="W49" t="str">
        <f t="shared" si="1"/>
        <v/>
      </c>
      <c r="X49" t="str">
        <f t="shared" si="2"/>
        <v/>
      </c>
      <c r="AC49" t="b">
        <f t="shared" si="3"/>
        <v>0</v>
      </c>
      <c r="AD49">
        <f>IFERROR(ABS(ABS(K49-'Data Transformation'!$R$5)-ABS(K49-'Data Transformation'!$R$6)),"")</f>
        <v>0.72885664111111048</v>
      </c>
      <c r="AE49" t="b">
        <f>IF(C49=FALSE,"",IF(AND(OR(V49=$Z$6,V49=$Z$8),OR(AC49=TRUE,AD49&lt;=IF(ISNUMBER('Data Transformation'!$R$15),'Data Transformation'!$R$15,'Data Transformation'!$R$25))),TRUE,FALSE))</f>
        <v>0</v>
      </c>
    </row>
    <row r="50" spans="2:31" x14ac:dyDescent="0.25">
      <c r="B50">
        <v>45</v>
      </c>
      <c r="C50">
        <v>17</v>
      </c>
      <c r="D50">
        <v>0</v>
      </c>
      <c r="E50">
        <v>0.9375</v>
      </c>
      <c r="F50">
        <v>0.3</v>
      </c>
      <c r="G50">
        <v>0.2608695652173913</v>
      </c>
      <c r="H50">
        <v>0</v>
      </c>
      <c r="I50" t="str">
        <v>no</v>
      </c>
      <c r="K50" s="57">
        <f>IFERROR(AVERAGEIF('Data Transformation'!$B$425:$B$8425,B50,IF('Input and Summary Results'!$J$4="no",'Data Transformation'!$C$425:$C$8425,'Data Transformation'!$E$425:$E$8425)),"")</f>
        <v>0.96004156937499996</v>
      </c>
      <c r="L50" s="58" cm="1">
        <f t="array" ref="L50">IFERROR(_xlfn.STDEV.S(IF('Data Transformation'!$B$425:$B$8425=B50,IF('Input and Summary Results'!$J$4="no",'Data Transformation'!$C$425:$C$8425,'Data Transformation'!$E$425:$E$8425),"")),"")</f>
        <v>6.9058634009521933E-2</v>
      </c>
      <c r="M50" s="56"/>
      <c r="N50">
        <f>IF(E50&gt;='Data Transformation'!$R$29,B50,"")</f>
        <v>45</v>
      </c>
      <c r="O50" t="str">
        <f>IFERROR(IF(AND(Assignments!L50&lt;('Data Transformation'!$R$4-'Data Transformation'!$R$3)/2,ABS(K50-'Data Transformation'!$R$6)&gt;ABS(K50-'Data Transformation'!$R$5),NOT(ISNUMBER(N50)),NOT(ISNUMBER(R50)),NOT(ISNUMBER(P50)),NOT(ISNUMBER(R50)),NOT(ISNUMBER(S50)),NOT(ISNUMBER(T50))),Assignments!B50,""),"")</f>
        <v/>
      </c>
      <c r="P50" t="str">
        <f>IF(AND(NOT(ISNUMBER(N50)),NOT(ISNUMBER(R50)),NOT(ISNUMBER(S50)),G50&gt;='Data Transformation'!$R$28),B50,"")</f>
        <v/>
      </c>
      <c r="Q50" t="str">
        <f>IFERROR(IF(AND(Assignments!L50&lt;('Data Transformation'!$R$4-'Data Transformation'!$R$3)/2,ABS(K50-'Data Transformation'!$R$6)&lt;ABS(K50-'Data Transformation'!$R$5),NOT(ISNUMBER(N50)),NOT(ISNUMBER(T50)),NOT(ISNUMBER(P50)),NOT(ISNUMBER(R50)),NOT(ISNUMBER(T50)),NOT(ISNUMBER(S50))),Assignments!B50,""),"")</f>
        <v/>
      </c>
      <c r="R50" t="str">
        <f>IF(H50&gt;='Data Transformation'!$R$30,B50,"")</f>
        <v/>
      </c>
      <c r="S50" t="str">
        <f>IF(D50&gt;='Data Transformation'!$R$31,B50,"")</f>
        <v/>
      </c>
      <c r="T50" t="str">
        <f>IF(AND(H50&lt;'Data Transformation'!$R$30,E50&lt;'Data Transformation'!$R$29,G50&lt;0.3,D50&lt;'Data Transformation'!$R$31,E50&gt;0.4,H50&gt;0.4),B50,"")</f>
        <v/>
      </c>
      <c r="U50" s="56"/>
      <c r="V50" t="str" cm="2">
        <f t="array" ref="V50">IF(C50=FALSE,"",IF(AND(ISNUMBER(B50),ISBLANK(N50:T50)),"Unclassified",(IF(COUNT(N50:T50)=0,"",INDEX($N$4:$T$4,MATCH(TRUE,N50:T50=B50,0))))))</f>
        <v>Neutral</v>
      </c>
      <c r="W50" t="str">
        <f t="shared" si="1"/>
        <v/>
      </c>
      <c r="X50" t="str">
        <f t="shared" si="2"/>
        <v/>
      </c>
      <c r="AC50" t="b">
        <f t="shared" si="3"/>
        <v>0</v>
      </c>
      <c r="AD50">
        <f>IFERROR(ABS(ABS(K50-'Data Transformation'!$R$5)-ABS(K50-'Data Transformation'!$R$6)),"")</f>
        <v>0.73008313874999997</v>
      </c>
      <c r="AE50" t="b">
        <f>IF(C50=FALSE,"",IF(AND(OR(V50=$Z$6,V50=$Z$8),OR(AC50=TRUE,AD50&lt;=IF(ISNUMBER('Data Transformation'!$R$15),'Data Transformation'!$R$15,'Data Transformation'!$R$25))),TRUE,FALSE))</f>
        <v>0</v>
      </c>
    </row>
    <row r="51" spans="2:31" x14ac:dyDescent="0.25">
      <c r="B51">
        <v>46</v>
      </c>
      <c r="C51">
        <v>19</v>
      </c>
      <c r="D51">
        <v>0</v>
      </c>
      <c r="E51">
        <v>5.5555555555555552E-2</v>
      </c>
      <c r="F51">
        <v>0.5</v>
      </c>
      <c r="G51">
        <v>0.39130434782608697</v>
      </c>
      <c r="H51">
        <v>0.72222222222222221</v>
      </c>
      <c r="I51" t="str">
        <v>no</v>
      </c>
      <c r="K51" s="57">
        <f>IFERROR(AVERAGEIF('Data Transformation'!$B$425:$B$8425,B51,IF('Input and Summary Results'!$J$4="no",'Data Transformation'!$C$425:$C$8425,'Data Transformation'!$E$425:$E$8425)),"")</f>
        <v>0.30816435333333331</v>
      </c>
      <c r="L51" s="58" cm="1">
        <f t="array" ref="L51">IFERROR(_xlfn.STDEV.S(IF('Data Transformation'!$B$425:$B$8425=B51,IF('Input and Summary Results'!$J$4="no",'Data Transformation'!$C$425:$C$8425,'Data Transformation'!$E$425:$E$8425),"")),"")</f>
        <v>0.20391912463533457</v>
      </c>
      <c r="M51" s="56"/>
      <c r="N51" t="str">
        <f>IF(E51&gt;='Data Transformation'!$R$29,B51,"")</f>
        <v/>
      </c>
      <c r="O51" t="str">
        <f>IFERROR(IF(AND(Assignments!L51&lt;('Data Transformation'!$R$4-'Data Transformation'!$R$3)/2,ABS(K51-'Data Transformation'!$R$6)&gt;ABS(K51-'Data Transformation'!$R$5),NOT(ISNUMBER(N51)),NOT(ISNUMBER(R51)),NOT(ISNUMBER(P51)),NOT(ISNUMBER(R51)),NOT(ISNUMBER(S51)),NOT(ISNUMBER(T51))),Assignments!B51,""),"")</f>
        <v/>
      </c>
      <c r="P51" t="str">
        <f>IF(AND(NOT(ISNUMBER(N51)),NOT(ISNUMBER(R51)),NOT(ISNUMBER(S51)),G51&gt;='Data Transformation'!$R$28),B51,"")</f>
        <v/>
      </c>
      <c r="Q51" t="str">
        <f>IFERROR(IF(AND(Assignments!L51&lt;('Data Transformation'!$R$4-'Data Transformation'!$R$3)/2,ABS(K51-'Data Transformation'!$R$6)&lt;ABS(K51-'Data Transformation'!$R$5),NOT(ISNUMBER(N51)),NOT(ISNUMBER(T51)),NOT(ISNUMBER(P51)),NOT(ISNUMBER(R51)),NOT(ISNUMBER(T51)),NOT(ISNUMBER(S51))),Assignments!B51,""),"")</f>
        <v/>
      </c>
      <c r="R51">
        <f>IF(H51&gt;='Data Transformation'!$R$30,B51,"")</f>
        <v>46</v>
      </c>
      <c r="S51" t="str">
        <f>IF(D51&gt;='Data Transformation'!$R$31,B51,"")</f>
        <v/>
      </c>
      <c r="T51" t="str">
        <f>IF(AND(H51&lt;'Data Transformation'!$R$30,E51&lt;'Data Transformation'!$R$29,G51&lt;0.3,D51&lt;'Data Transformation'!$R$31,E51&gt;0.4,H51&gt;0.4),B51,"")</f>
        <v/>
      </c>
      <c r="U51" s="56"/>
      <c r="V51" t="str" cm="2">
        <f t="array" ref="V51">IF(C51=FALSE,"",IF(AND(ISNUMBER(B51),ISBLANK(N51:T51)),"Unclassified",(IF(COUNT(N51:T51)=0,"",INDEX($N$4:$T$4,MATCH(TRUE,N51:T51=B51,0))))))</f>
        <v>Toggle</v>
      </c>
      <c r="W51" t="str">
        <f t="shared" si="1"/>
        <v/>
      </c>
      <c r="X51" t="str">
        <f t="shared" si="2"/>
        <v/>
      </c>
      <c r="AC51" t="b">
        <f t="shared" si="3"/>
        <v>0</v>
      </c>
      <c r="AD51">
        <f>IFERROR(ABS(ABS(K51-'Data Transformation'!$R$5)-ABS(K51-'Data Transformation'!$R$6)),"")</f>
        <v>0.57367129333333333</v>
      </c>
      <c r="AE51" t="b">
        <f>IF(C51=FALSE,"",IF(AND(OR(V51=$Z$6,V51=$Z$8),OR(AC51=TRUE,AD51&lt;=IF(ISNUMBER('Data Transformation'!$R$15),'Data Transformation'!$R$15,'Data Transformation'!$R$25))),TRUE,FALSE))</f>
        <v>0</v>
      </c>
    </row>
    <row r="52" spans="2:31" x14ac:dyDescent="0.25">
      <c r="B52">
        <v>47</v>
      </c>
      <c r="C52">
        <v>20</v>
      </c>
      <c r="D52">
        <v>0</v>
      </c>
      <c r="E52">
        <v>1</v>
      </c>
      <c r="F52">
        <v>0.3</v>
      </c>
      <c r="G52">
        <v>0.21739130434782608</v>
      </c>
      <c r="H52">
        <v>0</v>
      </c>
      <c r="I52" t="str">
        <v>no</v>
      </c>
      <c r="K52" s="57">
        <f>IFERROR(AVERAGEIF('Data Transformation'!$B$425:$B$8425,B52,IF('Input and Summary Results'!$J$4="no",'Data Transformation'!$C$425:$C$8425,'Data Transformation'!$E$425:$E$8425)),"")</f>
        <v>1.0184810563157896</v>
      </c>
      <c r="L52" s="58" cm="1">
        <f t="array" ref="L52">IFERROR(_xlfn.STDEV.S(IF('Data Transformation'!$B$425:$B$8425=B52,IF('Input and Summary Results'!$J$4="no",'Data Transformation'!$C$425:$C$8425,'Data Transformation'!$E$425:$E$8425),"")),"")</f>
        <v>5.5347912531585379E-2</v>
      </c>
      <c r="M52" s="56"/>
      <c r="N52">
        <f>IF(E52&gt;='Data Transformation'!$R$29,B52,"")</f>
        <v>47</v>
      </c>
      <c r="O52" t="str">
        <f>IFERROR(IF(AND(Assignments!L52&lt;('Data Transformation'!$R$4-'Data Transformation'!$R$3)/2,ABS(K52-'Data Transformation'!$R$6)&gt;ABS(K52-'Data Transformation'!$R$5),NOT(ISNUMBER(N52)),NOT(ISNUMBER(R52)),NOT(ISNUMBER(P52)),NOT(ISNUMBER(R52)),NOT(ISNUMBER(S52)),NOT(ISNUMBER(T52))),Assignments!B52,""),"")</f>
        <v/>
      </c>
      <c r="P52" t="str">
        <f>IF(AND(NOT(ISNUMBER(N52)),NOT(ISNUMBER(R52)),NOT(ISNUMBER(S52)),G52&gt;='Data Transformation'!$R$28),B52,"")</f>
        <v/>
      </c>
      <c r="Q52" t="str">
        <f>IFERROR(IF(AND(Assignments!L52&lt;('Data Transformation'!$R$4-'Data Transformation'!$R$3)/2,ABS(K52-'Data Transformation'!$R$6)&lt;ABS(K52-'Data Transformation'!$R$5),NOT(ISNUMBER(N52)),NOT(ISNUMBER(T52)),NOT(ISNUMBER(P52)),NOT(ISNUMBER(R52)),NOT(ISNUMBER(T52)),NOT(ISNUMBER(S52))),Assignments!B52,""),"")</f>
        <v/>
      </c>
      <c r="R52" t="str">
        <f>IF(H52&gt;='Data Transformation'!$R$30,B52,"")</f>
        <v/>
      </c>
      <c r="S52" t="str">
        <f>IF(D52&gt;='Data Transformation'!$R$31,B52,"")</f>
        <v/>
      </c>
      <c r="T52" t="str">
        <f>IF(AND(H52&lt;'Data Transformation'!$R$30,E52&lt;'Data Transformation'!$R$29,G52&lt;0.3,D52&lt;'Data Transformation'!$R$31,E52&gt;0.4,H52&gt;0.4),B52,"")</f>
        <v/>
      </c>
      <c r="U52" s="56"/>
      <c r="V52" t="str" cm="2">
        <f t="array" ref="V52">IF(C52=FALSE,"",IF(AND(ISNUMBER(B52),ISBLANK(N52:T52)),"Unclassified",(IF(COUNT(N52:T52)=0,"",INDEX($N$4:$T$4,MATCH(TRUE,N52:T52=B52,0))))))</f>
        <v>Neutral</v>
      </c>
      <c r="W52" t="str">
        <f t="shared" si="1"/>
        <v/>
      </c>
      <c r="X52" t="str">
        <f t="shared" si="2"/>
        <v/>
      </c>
      <c r="AC52" t="b">
        <f t="shared" si="3"/>
        <v>0</v>
      </c>
      <c r="AD52">
        <f>IFERROR(ABS(ABS(K52-'Data Transformation'!$R$5)-ABS(K52-'Data Transformation'!$R$6)),"")</f>
        <v>0.81</v>
      </c>
      <c r="AE52" t="b">
        <f>IF(C52=FALSE,"",IF(AND(OR(V52=$Z$6,V52=$Z$8),OR(AC52=TRUE,AD52&lt;=IF(ISNUMBER('Data Transformation'!$R$15),'Data Transformation'!$R$15,'Data Transformation'!$R$25))),TRUE,FALSE))</f>
        <v>0</v>
      </c>
    </row>
    <row r="53" spans="2:31" x14ac:dyDescent="0.25">
      <c r="B53">
        <v>48</v>
      </c>
      <c r="C53">
        <v>18</v>
      </c>
      <c r="D53">
        <v>5.8823529411764705E-2</v>
      </c>
      <c r="E53">
        <v>0.94117647058823528</v>
      </c>
      <c r="F53">
        <v>0.3</v>
      </c>
      <c r="G53">
        <v>0.21739130434782608</v>
      </c>
      <c r="H53">
        <v>0</v>
      </c>
      <c r="I53" t="str">
        <v>no</v>
      </c>
      <c r="K53" s="57">
        <f>IFERROR(AVERAGEIF('Data Transformation'!$B$425:$B$8425,B53,IF('Input and Summary Results'!$J$4="no",'Data Transformation'!$C$425:$C$8425,'Data Transformation'!$E$425:$E$8425)),"")</f>
        <v>0.99356598941176488</v>
      </c>
      <c r="L53" s="58" cm="1">
        <f t="array" ref="L53">IFERROR(_xlfn.STDEV.S(IF('Data Transformation'!$B$425:$B$8425=B53,IF('Input and Summary Results'!$J$4="no",'Data Transformation'!$C$425:$C$8425,'Data Transformation'!$E$425:$E$8425),"")),"")</f>
        <v>7.1075589731470268E-2</v>
      </c>
      <c r="M53" s="56"/>
      <c r="N53">
        <f>IF(E53&gt;='Data Transformation'!$R$29,B53,"")</f>
        <v>48</v>
      </c>
      <c r="O53" t="str">
        <f>IFERROR(IF(AND(Assignments!L53&lt;('Data Transformation'!$R$4-'Data Transformation'!$R$3)/2,ABS(K53-'Data Transformation'!$R$6)&gt;ABS(K53-'Data Transformation'!$R$5),NOT(ISNUMBER(N53)),NOT(ISNUMBER(R53)),NOT(ISNUMBER(P53)),NOT(ISNUMBER(R53)),NOT(ISNUMBER(S53)),NOT(ISNUMBER(T53))),Assignments!B53,""),"")</f>
        <v/>
      </c>
      <c r="P53" t="str">
        <f>IF(AND(NOT(ISNUMBER(N53)),NOT(ISNUMBER(R53)),NOT(ISNUMBER(S53)),G53&gt;='Data Transformation'!$R$28),B53,"")</f>
        <v/>
      </c>
      <c r="Q53" t="str">
        <f>IFERROR(IF(AND(Assignments!L53&lt;('Data Transformation'!$R$4-'Data Transformation'!$R$3)/2,ABS(K53-'Data Transformation'!$R$6)&lt;ABS(K53-'Data Transformation'!$R$5),NOT(ISNUMBER(N53)),NOT(ISNUMBER(T53)),NOT(ISNUMBER(P53)),NOT(ISNUMBER(R53)),NOT(ISNUMBER(T53)),NOT(ISNUMBER(S53))),Assignments!B53,""),"")</f>
        <v/>
      </c>
      <c r="R53" t="str">
        <f>IF(H53&gt;='Data Transformation'!$R$30,B53,"")</f>
        <v/>
      </c>
      <c r="S53" t="str">
        <f>IF(D53&gt;='Data Transformation'!$R$31,B53,"")</f>
        <v/>
      </c>
      <c r="T53" t="str">
        <f>IF(AND(H53&lt;'Data Transformation'!$R$30,E53&lt;'Data Transformation'!$R$29,G53&lt;0.3,D53&lt;'Data Transformation'!$R$31,E53&gt;0.4,H53&gt;0.4),B53,"")</f>
        <v/>
      </c>
      <c r="U53" s="56"/>
      <c r="V53" t="str" cm="2">
        <f t="array" ref="V53">IF(C53=FALSE,"",IF(AND(ISNUMBER(B53),ISBLANK(N53:T53)),"Unclassified",(IF(COUNT(N53:T53)=0,"",INDEX($N$4:$T$4,MATCH(TRUE,N53:T53=B53,0))))))</f>
        <v>Neutral</v>
      </c>
      <c r="W53" t="str">
        <f t="shared" si="1"/>
        <v/>
      </c>
      <c r="X53" t="str">
        <f t="shared" si="2"/>
        <v/>
      </c>
      <c r="AC53" t="b">
        <f t="shared" si="3"/>
        <v>0</v>
      </c>
      <c r="AD53">
        <f>IFERROR(ABS(ABS(K53-'Data Transformation'!$R$5)-ABS(K53-'Data Transformation'!$R$6)),"")</f>
        <v>0.79713197882352971</v>
      </c>
      <c r="AE53" t="b">
        <f>IF(C53=FALSE,"",IF(AND(OR(V53=$Z$6,V53=$Z$8),OR(AC53=TRUE,AD53&lt;=IF(ISNUMBER('Data Transformation'!$R$15),'Data Transformation'!$R$15,'Data Transformation'!$R$25))),TRUE,FALSE))</f>
        <v>0</v>
      </c>
    </row>
    <row r="54" spans="2:31" x14ac:dyDescent="0.25">
      <c r="B54">
        <v>49</v>
      </c>
      <c r="C54">
        <v>20</v>
      </c>
      <c r="D54">
        <v>0</v>
      </c>
      <c r="E54">
        <v>0.78947368421052633</v>
      </c>
      <c r="F54">
        <v>0.4</v>
      </c>
      <c r="G54">
        <v>0.39130434782608697</v>
      </c>
      <c r="H54">
        <v>0</v>
      </c>
      <c r="I54" t="str">
        <v>no</v>
      </c>
      <c r="K54" s="57">
        <f>IFERROR(AVERAGEIF('Data Transformation'!$B$425:$B$8425,B54,IF('Input and Summary Results'!$J$4="no",'Data Transformation'!$C$425:$C$8425,'Data Transformation'!$E$425:$E$8425)),"")</f>
        <v>0.94697044315789469</v>
      </c>
      <c r="L54" s="58" cm="1">
        <f t="array" ref="L54">IFERROR(_xlfn.STDEV.S(IF('Data Transformation'!$B$425:$B$8425=B54,IF('Input and Summary Results'!$J$4="no",'Data Transformation'!$C$425:$C$8425,'Data Transformation'!$E$425:$E$8425),"")),"")</f>
        <v>9.2934661120933904E-2</v>
      </c>
      <c r="M54" s="56"/>
      <c r="N54">
        <f>IF(E54&gt;='Data Transformation'!$R$29,B54,"")</f>
        <v>49</v>
      </c>
      <c r="O54" t="str">
        <f>IFERROR(IF(AND(Assignments!L54&lt;('Data Transformation'!$R$4-'Data Transformation'!$R$3)/2,ABS(K54-'Data Transformation'!$R$6)&gt;ABS(K54-'Data Transformation'!$R$5),NOT(ISNUMBER(N54)),NOT(ISNUMBER(R54)),NOT(ISNUMBER(P54)),NOT(ISNUMBER(R54)),NOT(ISNUMBER(S54)),NOT(ISNUMBER(T54))),Assignments!B54,""),"")</f>
        <v/>
      </c>
      <c r="P54" t="str">
        <f>IF(AND(NOT(ISNUMBER(N54)),NOT(ISNUMBER(R54)),NOT(ISNUMBER(S54)),G54&gt;='Data Transformation'!$R$28),B54,"")</f>
        <v/>
      </c>
      <c r="Q54" t="str">
        <f>IFERROR(IF(AND(Assignments!L54&lt;('Data Transformation'!$R$4-'Data Transformation'!$R$3)/2,ABS(K54-'Data Transformation'!$R$6)&lt;ABS(K54-'Data Transformation'!$R$5),NOT(ISNUMBER(N54)),NOT(ISNUMBER(T54)),NOT(ISNUMBER(P54)),NOT(ISNUMBER(R54)),NOT(ISNUMBER(T54)),NOT(ISNUMBER(S54))),Assignments!B54,""),"")</f>
        <v/>
      </c>
      <c r="R54" t="str">
        <f>IF(H54&gt;='Data Transformation'!$R$30,B54,"")</f>
        <v/>
      </c>
      <c r="S54" t="str">
        <f>IF(D54&gt;='Data Transformation'!$R$31,B54,"")</f>
        <v/>
      </c>
      <c r="T54" t="str">
        <f>IF(AND(H54&lt;'Data Transformation'!$R$30,E54&lt;'Data Transformation'!$R$29,G54&lt;0.3,D54&lt;'Data Transformation'!$R$31,E54&gt;0.4,H54&gt;0.4),B54,"")</f>
        <v/>
      </c>
      <c r="U54" s="56"/>
      <c r="V54" t="str" cm="2">
        <f t="array" ref="V54">IF(C54=FALSE,"",IF(AND(ISNUMBER(B54),ISBLANK(N54:T54)),"Unclassified",(IF(COUNT(N54:T54)=0,"",INDEX($N$4:$T$4,MATCH(TRUE,N54:T54=B54,0))))))</f>
        <v>Neutral</v>
      </c>
      <c r="W54" t="str">
        <f t="shared" si="1"/>
        <v/>
      </c>
      <c r="X54" t="str">
        <f t="shared" si="2"/>
        <v/>
      </c>
      <c r="AC54" t="b">
        <f t="shared" si="3"/>
        <v>0</v>
      </c>
      <c r="AD54">
        <f>IFERROR(ABS(ABS(K54-'Data Transformation'!$R$5)-ABS(K54-'Data Transformation'!$R$6)),"")</f>
        <v>0.70394088631578944</v>
      </c>
      <c r="AE54" t="b">
        <f>IF(C54=FALSE,"",IF(AND(OR(V54=$Z$6,V54=$Z$8),OR(AC54=TRUE,AD54&lt;=IF(ISNUMBER('Data Transformation'!$R$15),'Data Transformation'!$R$15,'Data Transformation'!$R$25))),TRUE,FALSE))</f>
        <v>0</v>
      </c>
    </row>
    <row r="55" spans="2:31" x14ac:dyDescent="0.25">
      <c r="B55">
        <v>50</v>
      </c>
      <c r="C55">
        <v>20</v>
      </c>
      <c r="D55">
        <v>0</v>
      </c>
      <c r="E55">
        <v>0.10526315789473684</v>
      </c>
      <c r="F55">
        <v>0.7</v>
      </c>
      <c r="G55">
        <v>0.65217391304347827</v>
      </c>
      <c r="H55">
        <v>0.52631578947368418</v>
      </c>
      <c r="I55" t="str">
        <v>no</v>
      </c>
      <c r="K55" s="57">
        <f>IFERROR(AVERAGEIF('Data Transformation'!$B$425:$B$8425,B55,IF('Input and Summary Results'!$J$4="no",'Data Transformation'!$C$425:$C$8425,'Data Transformation'!$E$425:$E$8425)),"")</f>
        <v>0.42501224789473685</v>
      </c>
      <c r="L55" s="58" cm="1">
        <f t="array" ref="L55">IFERROR(_xlfn.STDEV.S(IF('Data Transformation'!$B$425:$B$8425=B55,IF('Input and Summary Results'!$J$4="no",'Data Transformation'!$C$425:$C$8425,'Data Transformation'!$E$425:$E$8425),"")),"")</f>
        <v>0.26349712482961463</v>
      </c>
      <c r="M55" s="56"/>
      <c r="N55" t="str">
        <f>IF(E55&gt;='Data Transformation'!$R$29,B55,"")</f>
        <v/>
      </c>
      <c r="O55" t="str">
        <f>IFERROR(IF(AND(Assignments!L55&lt;('Data Transformation'!$R$4-'Data Transformation'!$R$3)/2,ABS(K55-'Data Transformation'!$R$6)&gt;ABS(K55-'Data Transformation'!$R$5),NOT(ISNUMBER(N55)),NOT(ISNUMBER(R55)),NOT(ISNUMBER(P55)),NOT(ISNUMBER(R55)),NOT(ISNUMBER(S55)),NOT(ISNUMBER(T55))),Assignments!B55,""),"")</f>
        <v/>
      </c>
      <c r="P55">
        <f>IF(AND(NOT(ISNUMBER(N55)),NOT(ISNUMBER(R55)),NOT(ISNUMBER(S55)),G55&gt;='Data Transformation'!$R$28),B55,"")</f>
        <v>50</v>
      </c>
      <c r="Q55" t="str">
        <f>IFERROR(IF(AND(Assignments!L55&lt;('Data Transformation'!$R$4-'Data Transformation'!$R$3)/2,ABS(K55-'Data Transformation'!$R$6)&lt;ABS(K55-'Data Transformation'!$R$5),NOT(ISNUMBER(N55)),NOT(ISNUMBER(T55)),NOT(ISNUMBER(P55)),NOT(ISNUMBER(R55)),NOT(ISNUMBER(T55)),NOT(ISNUMBER(S55))),Assignments!B55,""),"")</f>
        <v/>
      </c>
      <c r="R55" t="str">
        <f>IF(H55&gt;='Data Transformation'!$R$30,B55,"")</f>
        <v/>
      </c>
      <c r="S55" t="str">
        <f>IF(D55&gt;='Data Transformation'!$R$31,B55,"")</f>
        <v/>
      </c>
      <c r="T55" t="str">
        <f>IF(AND(H55&lt;'Data Transformation'!$R$30,E55&lt;'Data Transformation'!$R$29,G55&lt;0.3,D55&lt;'Data Transformation'!$R$31,E55&gt;0.4,H55&gt;0.4),B55,"")</f>
        <v/>
      </c>
      <c r="U55" s="56"/>
      <c r="V55" t="str" cm="2">
        <f t="array" ref="V55">IF(C55=FALSE,"",IF(AND(ISNUMBER(B55),ISBLANK(N55:T55)),"Unclassified",(IF(COUNT(N55:T55)=0,"",INDEX($N$4:$T$4,MATCH(TRUE,N55:T55=B55,0))))))</f>
        <v>Rheostat</v>
      </c>
      <c r="W55" t="str">
        <f t="shared" si="1"/>
        <v/>
      </c>
      <c r="X55" t="str">
        <f t="shared" si="2"/>
        <v/>
      </c>
      <c r="AC55" t="b">
        <f t="shared" si="3"/>
        <v>0</v>
      </c>
      <c r="AD55">
        <f>IFERROR(ABS(ABS(K55-'Data Transformation'!$R$5)-ABS(K55-'Data Transformation'!$R$6)),"")</f>
        <v>0.33997550421052625</v>
      </c>
      <c r="AE55" t="b">
        <f>IF(C55=FALSE,"",IF(AND(OR(V55=$Z$6,V55=$Z$8),OR(AC55=TRUE,AD55&lt;=IF(ISNUMBER('Data Transformation'!$R$15),'Data Transformation'!$R$15,'Data Transformation'!$R$25))),TRUE,FALSE))</f>
        <v>0</v>
      </c>
    </row>
    <row r="56" spans="2:31" x14ac:dyDescent="0.25">
      <c r="B56">
        <v>51</v>
      </c>
      <c r="C56">
        <v>20</v>
      </c>
      <c r="D56">
        <v>0</v>
      </c>
      <c r="E56">
        <v>0.78947368421052633</v>
      </c>
      <c r="F56">
        <v>0.4</v>
      </c>
      <c r="G56">
        <v>0.39130434782608697</v>
      </c>
      <c r="H56">
        <v>0</v>
      </c>
      <c r="I56" t="str">
        <v>no</v>
      </c>
      <c r="K56" s="57">
        <f>IFERROR(AVERAGEIF('Data Transformation'!$B$425:$B$8425,B56,IF('Input and Summary Results'!$J$4="no",'Data Transformation'!$C$425:$C$8425,'Data Transformation'!$E$425:$E$8425)),"")</f>
        <v>0.91180173526315789</v>
      </c>
      <c r="L56" s="58" cm="1">
        <f t="array" ref="L56">IFERROR(_xlfn.STDEV.S(IF('Data Transformation'!$B$425:$B$8425=B56,IF('Input and Summary Results'!$J$4="no",'Data Transformation'!$C$425:$C$8425,'Data Transformation'!$E$425:$E$8425),"")),"")</f>
        <v>0.10152421969348985</v>
      </c>
      <c r="M56" s="56"/>
      <c r="N56">
        <f>IF(E56&gt;='Data Transformation'!$R$29,B56,"")</f>
        <v>51</v>
      </c>
      <c r="O56" t="str">
        <f>IFERROR(IF(AND(Assignments!L56&lt;('Data Transformation'!$R$4-'Data Transformation'!$R$3)/2,ABS(K56-'Data Transformation'!$R$6)&gt;ABS(K56-'Data Transformation'!$R$5),NOT(ISNUMBER(N56)),NOT(ISNUMBER(R56)),NOT(ISNUMBER(P56)),NOT(ISNUMBER(R56)),NOT(ISNUMBER(S56)),NOT(ISNUMBER(T56))),Assignments!B56,""),"")</f>
        <v/>
      </c>
      <c r="P56" t="str">
        <f>IF(AND(NOT(ISNUMBER(N56)),NOT(ISNUMBER(R56)),NOT(ISNUMBER(S56)),G56&gt;='Data Transformation'!$R$28),B56,"")</f>
        <v/>
      </c>
      <c r="Q56" t="str">
        <f>IFERROR(IF(AND(Assignments!L56&lt;('Data Transformation'!$R$4-'Data Transformation'!$R$3)/2,ABS(K56-'Data Transformation'!$R$6)&lt;ABS(K56-'Data Transformation'!$R$5),NOT(ISNUMBER(N56)),NOT(ISNUMBER(T56)),NOT(ISNUMBER(P56)),NOT(ISNUMBER(R56)),NOT(ISNUMBER(T56)),NOT(ISNUMBER(S56))),Assignments!B56,""),"")</f>
        <v/>
      </c>
      <c r="R56" t="str">
        <f>IF(H56&gt;='Data Transformation'!$R$30,B56,"")</f>
        <v/>
      </c>
      <c r="S56" t="str">
        <f>IF(D56&gt;='Data Transformation'!$R$31,B56,"")</f>
        <v/>
      </c>
      <c r="T56" t="str">
        <f>IF(AND(H56&lt;'Data Transformation'!$R$30,E56&lt;'Data Transformation'!$R$29,G56&lt;0.3,D56&lt;'Data Transformation'!$R$31,E56&gt;0.4,H56&gt;0.4),B56,"")</f>
        <v/>
      </c>
      <c r="U56" s="56"/>
      <c r="V56" t="str" cm="2">
        <f t="array" ref="V56">IF(C56=FALSE,"",IF(AND(ISNUMBER(B56),ISBLANK(N56:T56)),"Unclassified",(IF(COUNT(N56:T56)=0,"",INDEX($N$4:$T$4,MATCH(TRUE,N56:T56=B56,0))))))</f>
        <v>Neutral</v>
      </c>
      <c r="W56" t="str">
        <f t="shared" si="1"/>
        <v/>
      </c>
      <c r="X56" t="str">
        <f t="shared" si="2"/>
        <v/>
      </c>
      <c r="AC56" t="b">
        <f t="shared" si="3"/>
        <v>0</v>
      </c>
      <c r="AD56">
        <f>IFERROR(ABS(ABS(K56-'Data Transformation'!$R$5)-ABS(K56-'Data Transformation'!$R$6)),"")</f>
        <v>0.63360347052631572</v>
      </c>
      <c r="AE56" t="b">
        <f>IF(C56=FALSE,"",IF(AND(OR(V56=$Z$6,V56=$Z$8),OR(AC56=TRUE,AD56&lt;=IF(ISNUMBER('Data Transformation'!$R$15),'Data Transformation'!$R$15,'Data Transformation'!$R$25))),TRUE,FALSE))</f>
        <v>0</v>
      </c>
    </row>
    <row r="57" spans="2:31" x14ac:dyDescent="0.25">
      <c r="B57">
        <v>52</v>
      </c>
      <c r="C57">
        <v>20</v>
      </c>
      <c r="D57">
        <v>5.2631578947368418E-2</v>
      </c>
      <c r="E57">
        <v>0.63157894736842102</v>
      </c>
      <c r="F57">
        <v>0.6</v>
      </c>
      <c r="G57">
        <v>0.47826086956521741</v>
      </c>
      <c r="H57">
        <v>5.2631578947368418E-2</v>
      </c>
      <c r="I57" t="str">
        <v>no</v>
      </c>
      <c r="K57" s="57">
        <f>IFERROR(AVERAGEIF('Data Transformation'!$B$425:$B$8425,B57,IF('Input and Summary Results'!$J$4="no",'Data Transformation'!$C$425:$C$8425,'Data Transformation'!$E$425:$E$8425)),"")</f>
        <v>0.8475428078947369</v>
      </c>
      <c r="L57" s="58" cm="1">
        <f t="array" ref="L57">IFERROR(_xlfn.STDEV.S(IF('Data Transformation'!$B$425:$B$8425=B57,IF('Input and Summary Results'!$J$4="no",'Data Transformation'!$C$425:$C$8425,'Data Transformation'!$E$425:$E$8425),"")),"")</f>
        <v>0.23826343859329663</v>
      </c>
      <c r="M57" s="56"/>
      <c r="N57" t="str">
        <f>IF(E57&gt;='Data Transformation'!$R$29,B57,"")</f>
        <v/>
      </c>
      <c r="O57">
        <f>IFERROR(IF(AND(Assignments!L57&lt;('Data Transformation'!$R$4-'Data Transformation'!$R$3)/2,ABS(K57-'Data Transformation'!$R$6)&gt;ABS(K57-'Data Transformation'!$R$5),NOT(ISNUMBER(N57)),NOT(ISNUMBER(R57)),NOT(ISNUMBER(P57)),NOT(ISNUMBER(R57)),NOT(ISNUMBER(S57)),NOT(ISNUMBER(T57))),Assignments!B57,""),"")</f>
        <v>52</v>
      </c>
      <c r="P57" t="str">
        <f>IF(AND(NOT(ISNUMBER(N57)),NOT(ISNUMBER(R57)),NOT(ISNUMBER(S57)),G57&gt;='Data Transformation'!$R$28),B57,"")</f>
        <v/>
      </c>
      <c r="Q57" t="str">
        <f>IFERROR(IF(AND(Assignments!L57&lt;('Data Transformation'!$R$4-'Data Transformation'!$R$3)/2,ABS(K57-'Data Transformation'!$R$6)&lt;ABS(K57-'Data Transformation'!$R$5),NOT(ISNUMBER(N57)),NOT(ISNUMBER(T57)),NOT(ISNUMBER(P57)),NOT(ISNUMBER(R57)),NOT(ISNUMBER(T57)),NOT(ISNUMBER(S57))),Assignments!B57,""),"")</f>
        <v/>
      </c>
      <c r="R57" t="str">
        <f>IF(H57&gt;='Data Transformation'!$R$30,B57,"")</f>
        <v/>
      </c>
      <c r="S57" t="str">
        <f>IF(D57&gt;='Data Transformation'!$R$31,B57,"")</f>
        <v/>
      </c>
      <c r="T57" t="str">
        <f>IF(AND(H57&lt;'Data Transformation'!$R$30,E57&lt;'Data Transformation'!$R$29,G57&lt;0.3,D57&lt;'Data Transformation'!$R$31,E57&gt;0.4,H57&gt;0.4),B57,"")</f>
        <v/>
      </c>
      <c r="U57" s="56"/>
      <c r="V57" t="str" cm="2">
        <f t="array" ref="V57">IF(C57=FALSE,"",IF(AND(ISNUMBER(B57),ISBLANK(N57:T57)),"Unclassified",(IF(COUNT(N57:T57)=0,"",INDEX($N$4:$T$4,MATCH(TRUE,N57:T57=B57,0))))))</f>
        <v>Moderate</v>
      </c>
      <c r="W57" t="str">
        <f t="shared" si="1"/>
        <v/>
      </c>
      <c r="X57" t="str">
        <f t="shared" si="2"/>
        <v/>
      </c>
      <c r="AC57" t="b">
        <f t="shared" si="3"/>
        <v>0</v>
      </c>
      <c r="AD57">
        <f>IFERROR(ABS(ABS(K57-'Data Transformation'!$R$5)-ABS(K57-'Data Transformation'!$R$6)),"")</f>
        <v>0.50508561578947386</v>
      </c>
      <c r="AE57" t="b">
        <f>IF(C57=FALSE,"",IF(AND(OR(V57=$Z$6,V57=$Z$8),OR(AC57=TRUE,AD57&lt;=IF(ISNUMBER('Data Transformation'!$R$15),'Data Transformation'!$R$15,'Data Transformation'!$R$25))),TRUE,FALSE))</f>
        <v>0</v>
      </c>
    </row>
    <row r="58" spans="2:31" x14ac:dyDescent="0.25">
      <c r="B58">
        <v>53</v>
      </c>
      <c r="C58">
        <v>20</v>
      </c>
      <c r="D58">
        <v>0</v>
      </c>
      <c r="E58">
        <v>0.94736842105263153</v>
      </c>
      <c r="F58">
        <v>0.3</v>
      </c>
      <c r="G58">
        <v>0.17391304347826086</v>
      </c>
      <c r="H58">
        <v>5.2631578947368418E-2</v>
      </c>
      <c r="I58" t="str">
        <v>no</v>
      </c>
      <c r="K58" s="57">
        <f>IFERROR(AVERAGEIF('Data Transformation'!$B$425:$B$8425,B58,IF('Input and Summary Results'!$J$4="no",'Data Transformation'!$C$425:$C$8425,'Data Transformation'!$E$425:$E$8425)),"")</f>
        <v>0.95693013263157889</v>
      </c>
      <c r="L58" s="58" cm="1">
        <f t="array" ref="L58">IFERROR(_xlfn.STDEV.S(IF('Data Transformation'!$B$425:$B$8425=B58,IF('Input and Summary Results'!$J$4="no",'Data Transformation'!$C$425:$C$8425,'Data Transformation'!$E$425:$E$8425),"")),"")</f>
        <v>0.19017992245310422</v>
      </c>
      <c r="M58" s="56"/>
      <c r="N58">
        <f>IF(E58&gt;='Data Transformation'!$R$29,B58,"")</f>
        <v>53</v>
      </c>
      <c r="O58" t="str">
        <f>IFERROR(IF(AND(Assignments!L58&lt;('Data Transformation'!$R$4-'Data Transformation'!$R$3)/2,ABS(K58-'Data Transformation'!$R$6)&gt;ABS(K58-'Data Transformation'!$R$5),NOT(ISNUMBER(N58)),NOT(ISNUMBER(R58)),NOT(ISNUMBER(P58)),NOT(ISNUMBER(R58)),NOT(ISNUMBER(S58)),NOT(ISNUMBER(T58))),Assignments!B58,""),"")</f>
        <v/>
      </c>
      <c r="P58" t="str">
        <f>IF(AND(NOT(ISNUMBER(N58)),NOT(ISNUMBER(R58)),NOT(ISNUMBER(S58)),G58&gt;='Data Transformation'!$R$28),B58,"")</f>
        <v/>
      </c>
      <c r="Q58" t="str">
        <f>IFERROR(IF(AND(Assignments!L58&lt;('Data Transformation'!$R$4-'Data Transformation'!$R$3)/2,ABS(K58-'Data Transformation'!$R$6)&lt;ABS(K58-'Data Transformation'!$R$5),NOT(ISNUMBER(N58)),NOT(ISNUMBER(T58)),NOT(ISNUMBER(P58)),NOT(ISNUMBER(R58)),NOT(ISNUMBER(T58)),NOT(ISNUMBER(S58))),Assignments!B58,""),"")</f>
        <v/>
      </c>
      <c r="R58" t="str">
        <f>IF(H58&gt;='Data Transformation'!$R$30,B58,"")</f>
        <v/>
      </c>
      <c r="S58" t="str">
        <f>IF(D58&gt;='Data Transformation'!$R$31,B58,"")</f>
        <v/>
      </c>
      <c r="T58" t="str">
        <f>IF(AND(H58&lt;'Data Transformation'!$R$30,E58&lt;'Data Transformation'!$R$29,G58&lt;0.3,D58&lt;'Data Transformation'!$R$31,E58&gt;0.4,H58&gt;0.4),B58,"")</f>
        <v/>
      </c>
      <c r="U58" s="56"/>
      <c r="V58" t="str" cm="2">
        <f t="array" ref="V58">IF(C58=FALSE,"",IF(AND(ISNUMBER(B58),ISBLANK(N58:T58)),"Unclassified",(IF(COUNT(N58:T58)=0,"",INDEX($N$4:$T$4,MATCH(TRUE,N58:T58=B58,0))))))</f>
        <v>Neutral</v>
      </c>
      <c r="W58" t="str">
        <f t="shared" si="1"/>
        <v/>
      </c>
      <c r="X58" t="str">
        <f t="shared" si="2"/>
        <v/>
      </c>
      <c r="AC58" t="b">
        <f t="shared" si="3"/>
        <v>0</v>
      </c>
      <c r="AD58">
        <f>IFERROR(ABS(ABS(K58-'Data Transformation'!$R$5)-ABS(K58-'Data Transformation'!$R$6)),"")</f>
        <v>0.72386026526315783</v>
      </c>
      <c r="AE58" t="b">
        <f>IF(C58=FALSE,"",IF(AND(OR(V58=$Z$6,V58=$Z$8),OR(AC58=TRUE,AD58&lt;=IF(ISNUMBER('Data Transformation'!$R$15),'Data Transformation'!$R$15,'Data Transformation'!$R$25))),TRUE,FALSE))</f>
        <v>0</v>
      </c>
    </row>
    <row r="59" spans="2:31" x14ac:dyDescent="0.25">
      <c r="B59">
        <v>54</v>
      </c>
      <c r="C59">
        <v>19</v>
      </c>
      <c r="D59">
        <v>0</v>
      </c>
      <c r="E59">
        <v>0.27777777777777779</v>
      </c>
      <c r="F59">
        <v>0.7</v>
      </c>
      <c r="G59">
        <v>0.65217391304347827</v>
      </c>
      <c r="H59">
        <v>5.5555555555555552E-2</v>
      </c>
      <c r="I59" t="str">
        <v>no</v>
      </c>
      <c r="K59" s="57">
        <f>IFERROR(AVERAGEIF('Data Transformation'!$B$425:$B$8425,B59,IF('Input and Summary Results'!$J$4="no",'Data Transformation'!$C$425:$C$8425,'Data Transformation'!$E$425:$E$8425)),"")</f>
        <v>0.66146067055555546</v>
      </c>
      <c r="L59" s="58" cm="1">
        <f t="array" ref="L59">IFERROR(_xlfn.STDEV.S(IF('Data Transformation'!$B$425:$B$8425=B59,IF('Input and Summary Results'!$J$4="no",'Data Transformation'!$C$425:$C$8425,'Data Transformation'!$E$425:$E$8425),"")),"")</f>
        <v>0.23908309021660176</v>
      </c>
      <c r="M59" s="56"/>
      <c r="N59" t="str">
        <f>IF(E59&gt;='Data Transformation'!$R$29,B59,"")</f>
        <v/>
      </c>
      <c r="O59" t="str">
        <f>IFERROR(IF(AND(Assignments!L59&lt;('Data Transformation'!$R$4-'Data Transformation'!$R$3)/2,ABS(K59-'Data Transformation'!$R$6)&gt;ABS(K59-'Data Transformation'!$R$5),NOT(ISNUMBER(N59)),NOT(ISNUMBER(R59)),NOT(ISNUMBER(P59)),NOT(ISNUMBER(R59)),NOT(ISNUMBER(S59)),NOT(ISNUMBER(T59))),Assignments!B59,""),"")</f>
        <v/>
      </c>
      <c r="P59">
        <f>IF(AND(NOT(ISNUMBER(N59)),NOT(ISNUMBER(R59)),NOT(ISNUMBER(S59)),G59&gt;='Data Transformation'!$R$28),B59,"")</f>
        <v>54</v>
      </c>
      <c r="Q59" t="str">
        <f>IFERROR(IF(AND(Assignments!L59&lt;('Data Transformation'!$R$4-'Data Transformation'!$R$3)/2,ABS(K59-'Data Transformation'!$R$6)&lt;ABS(K59-'Data Transformation'!$R$5),NOT(ISNUMBER(N59)),NOT(ISNUMBER(T59)),NOT(ISNUMBER(P59)),NOT(ISNUMBER(R59)),NOT(ISNUMBER(T59)),NOT(ISNUMBER(S59))),Assignments!B59,""),"")</f>
        <v/>
      </c>
      <c r="R59" t="str">
        <f>IF(H59&gt;='Data Transformation'!$R$30,B59,"")</f>
        <v/>
      </c>
      <c r="S59" t="str">
        <f>IF(D59&gt;='Data Transformation'!$R$31,B59,"")</f>
        <v/>
      </c>
      <c r="T59" t="str">
        <f>IF(AND(H59&lt;'Data Transformation'!$R$30,E59&lt;'Data Transformation'!$R$29,G59&lt;0.3,D59&lt;'Data Transformation'!$R$31,E59&gt;0.4,H59&gt;0.4),B59,"")</f>
        <v/>
      </c>
      <c r="U59" s="56"/>
      <c r="V59" t="str" cm="2">
        <f t="array" ref="V59">IF(C59=FALSE,"",IF(AND(ISNUMBER(B59),ISBLANK(N59:T59)),"Unclassified",(IF(COUNT(N59:T59)=0,"",INDEX($N$4:$T$4,MATCH(TRUE,N59:T59=B59,0))))))</f>
        <v>Rheostat</v>
      </c>
      <c r="W59" t="str">
        <f t="shared" si="1"/>
        <v/>
      </c>
      <c r="X59" t="str">
        <f t="shared" si="2"/>
        <v/>
      </c>
      <c r="AC59" t="b">
        <f t="shared" si="3"/>
        <v>0</v>
      </c>
      <c r="AD59">
        <f>IFERROR(ABS(ABS(K59-'Data Transformation'!$R$5)-ABS(K59-'Data Transformation'!$R$6)),"")</f>
        <v>0.13292134111111092</v>
      </c>
      <c r="AE59" t="b">
        <f>IF(C59=FALSE,"",IF(AND(OR(V59=$Z$6,V59=$Z$8),OR(AC59=TRUE,AD59&lt;=IF(ISNUMBER('Data Transformation'!$R$15),'Data Transformation'!$R$15,'Data Transformation'!$R$25))),TRUE,FALSE))</f>
        <v>0</v>
      </c>
    </row>
    <row r="60" spans="2:31" x14ac:dyDescent="0.25">
      <c r="B60">
        <v>55</v>
      </c>
      <c r="C60">
        <v>20</v>
      </c>
      <c r="D60">
        <v>0</v>
      </c>
      <c r="E60">
        <v>0</v>
      </c>
      <c r="F60">
        <v>0.6</v>
      </c>
      <c r="G60">
        <v>0.52173913043478259</v>
      </c>
      <c r="H60">
        <v>0.63157894736842102</v>
      </c>
      <c r="I60" t="str">
        <v>no</v>
      </c>
      <c r="K60" s="57">
        <f>IFERROR(AVERAGEIF('Data Transformation'!$B$425:$B$8425,B60,IF('Input and Summary Results'!$J$4="no",'Data Transformation'!$C$425:$C$8425,'Data Transformation'!$E$425:$E$8425)),"")</f>
        <v>0.36196543789473684</v>
      </c>
      <c r="L60" s="58" cm="1">
        <f t="array" ref="L60">IFERROR(_xlfn.STDEV.S(IF('Data Transformation'!$B$425:$B$8425=B60,IF('Input and Summary Results'!$J$4="no",'Data Transformation'!$C$425:$C$8425,'Data Transformation'!$E$425:$E$8425),"")),"")</f>
        <v>0.26506934734858645</v>
      </c>
      <c r="M60" s="56"/>
      <c r="N60" t="str">
        <f>IF(E60&gt;='Data Transformation'!$R$29,B60,"")</f>
        <v/>
      </c>
      <c r="O60" t="str">
        <f>IFERROR(IF(AND(Assignments!L60&lt;('Data Transformation'!$R$4-'Data Transformation'!$R$3)/2,ABS(K60-'Data Transformation'!$R$6)&gt;ABS(K60-'Data Transformation'!$R$5),NOT(ISNUMBER(N60)),NOT(ISNUMBER(R60)),NOT(ISNUMBER(P60)),NOT(ISNUMBER(R60)),NOT(ISNUMBER(S60)),NOT(ISNUMBER(T60))),Assignments!B60,""),"")</f>
        <v/>
      </c>
      <c r="P60">
        <f>IF(AND(NOT(ISNUMBER(N60)),NOT(ISNUMBER(R60)),NOT(ISNUMBER(S60)),G60&gt;='Data Transformation'!$R$28),B60,"")</f>
        <v>55</v>
      </c>
      <c r="Q60" t="str">
        <f>IFERROR(IF(AND(Assignments!L60&lt;('Data Transformation'!$R$4-'Data Transformation'!$R$3)/2,ABS(K60-'Data Transformation'!$R$6)&lt;ABS(K60-'Data Transformation'!$R$5),NOT(ISNUMBER(N60)),NOT(ISNUMBER(T60)),NOT(ISNUMBER(P60)),NOT(ISNUMBER(R60)),NOT(ISNUMBER(T60)),NOT(ISNUMBER(S60))),Assignments!B60,""),"")</f>
        <v/>
      </c>
      <c r="R60" t="str">
        <f>IF(H60&gt;='Data Transformation'!$R$30,B60,"")</f>
        <v/>
      </c>
      <c r="S60" t="str">
        <f>IF(D60&gt;='Data Transformation'!$R$31,B60,"")</f>
        <v/>
      </c>
      <c r="T60" t="str">
        <f>IF(AND(H60&lt;'Data Transformation'!$R$30,E60&lt;'Data Transformation'!$R$29,G60&lt;0.3,D60&lt;'Data Transformation'!$R$31,E60&gt;0.4,H60&gt;0.4),B60,"")</f>
        <v/>
      </c>
      <c r="U60" s="56"/>
      <c r="V60" t="str" cm="2">
        <f t="array" ref="V60">IF(C60=FALSE,"",IF(AND(ISNUMBER(B60),ISBLANK(N60:T60)),"Unclassified",(IF(COUNT(N60:T60)=0,"",INDEX($N$4:$T$4,MATCH(TRUE,N60:T60=B60,0))))))</f>
        <v>Rheostat</v>
      </c>
      <c r="W60" t="str">
        <f t="shared" si="1"/>
        <v/>
      </c>
      <c r="X60" t="str">
        <f t="shared" si="2"/>
        <v/>
      </c>
      <c r="AC60" t="b">
        <f t="shared" si="3"/>
        <v>0</v>
      </c>
      <c r="AD60">
        <f>IFERROR(ABS(ABS(K60-'Data Transformation'!$R$5)-ABS(K60-'Data Transformation'!$R$6)),"")</f>
        <v>0.46606912421052638</v>
      </c>
      <c r="AE60" t="b">
        <f>IF(C60=FALSE,"",IF(AND(OR(V60=$Z$6,V60=$Z$8),OR(AC60=TRUE,AD60&lt;=IF(ISNUMBER('Data Transformation'!$R$15),'Data Transformation'!$R$15,'Data Transformation'!$R$25))),TRUE,FALSE))</f>
        <v>0</v>
      </c>
    </row>
    <row r="61" spans="2:31" x14ac:dyDescent="0.25">
      <c r="B61">
        <v>56</v>
      </c>
      <c r="C61">
        <v>20</v>
      </c>
      <c r="D61">
        <v>0</v>
      </c>
      <c r="E61">
        <v>0.26315789473684209</v>
      </c>
      <c r="F61">
        <v>0.7</v>
      </c>
      <c r="G61">
        <v>0.65217391304347827</v>
      </c>
      <c r="H61">
        <v>0.26315789473684209</v>
      </c>
      <c r="I61" t="str">
        <v>no</v>
      </c>
      <c r="K61" s="57">
        <f>IFERROR(AVERAGEIF('Data Transformation'!$B$425:$B$8425,B61,IF('Input and Summary Results'!$J$4="no",'Data Transformation'!$C$425:$C$8425,'Data Transformation'!$E$425:$E$8425)),"")</f>
        <v>0.63053364578947368</v>
      </c>
      <c r="L61" s="58" cm="1">
        <f t="array" ref="L61">IFERROR(_xlfn.STDEV.S(IF('Data Transformation'!$B$425:$B$8425=B61,IF('Input and Summary Results'!$J$4="no",'Data Transformation'!$C$425:$C$8425,'Data Transformation'!$E$425:$E$8425),"")),"")</f>
        <v>0.2780984320227059</v>
      </c>
      <c r="M61" s="56"/>
      <c r="N61" t="str">
        <f>IF(E61&gt;='Data Transformation'!$R$29,B61,"")</f>
        <v/>
      </c>
      <c r="O61" t="str">
        <f>IFERROR(IF(AND(Assignments!L61&lt;('Data Transformation'!$R$4-'Data Transformation'!$R$3)/2,ABS(K61-'Data Transformation'!$R$6)&gt;ABS(K61-'Data Transformation'!$R$5),NOT(ISNUMBER(N61)),NOT(ISNUMBER(R61)),NOT(ISNUMBER(P61)),NOT(ISNUMBER(R61)),NOT(ISNUMBER(S61)),NOT(ISNUMBER(T61))),Assignments!B61,""),"")</f>
        <v/>
      </c>
      <c r="P61">
        <f>IF(AND(NOT(ISNUMBER(N61)),NOT(ISNUMBER(R61)),NOT(ISNUMBER(S61)),G61&gt;='Data Transformation'!$R$28),B61,"")</f>
        <v>56</v>
      </c>
      <c r="Q61" t="str">
        <f>IFERROR(IF(AND(Assignments!L61&lt;('Data Transformation'!$R$4-'Data Transformation'!$R$3)/2,ABS(K61-'Data Transformation'!$R$6)&lt;ABS(K61-'Data Transformation'!$R$5),NOT(ISNUMBER(N61)),NOT(ISNUMBER(T61)),NOT(ISNUMBER(P61)),NOT(ISNUMBER(R61)),NOT(ISNUMBER(T61)),NOT(ISNUMBER(S61))),Assignments!B61,""),"")</f>
        <v/>
      </c>
      <c r="R61" t="str">
        <f>IF(H61&gt;='Data Transformation'!$R$30,B61,"")</f>
        <v/>
      </c>
      <c r="S61" t="str">
        <f>IF(D61&gt;='Data Transformation'!$R$31,B61,"")</f>
        <v/>
      </c>
      <c r="T61" t="str">
        <f>IF(AND(H61&lt;'Data Transformation'!$R$30,E61&lt;'Data Transformation'!$R$29,G61&lt;0.3,D61&lt;'Data Transformation'!$R$31,E61&gt;0.4,H61&gt;0.4),B61,"")</f>
        <v/>
      </c>
      <c r="U61" s="56"/>
      <c r="V61" t="str" cm="2">
        <f t="array" ref="V61">IF(C61=FALSE,"",IF(AND(ISNUMBER(B61),ISBLANK(N61:T61)),"Unclassified",(IF(COUNT(N61:T61)=0,"",INDEX($N$4:$T$4,MATCH(TRUE,N61:T61=B61,0))))))</f>
        <v>Rheostat</v>
      </c>
      <c r="W61" t="str">
        <f t="shared" si="1"/>
        <v/>
      </c>
      <c r="X61" t="str">
        <f t="shared" si="2"/>
        <v/>
      </c>
      <c r="AC61" t="b">
        <f t="shared" si="3"/>
        <v>0</v>
      </c>
      <c r="AD61">
        <f>IFERROR(ABS(ABS(K61-'Data Transformation'!$R$5)-ABS(K61-'Data Transformation'!$R$6)),"")</f>
        <v>7.1067291578947367E-2</v>
      </c>
      <c r="AE61" t="b">
        <f>IF(C61=FALSE,"",IF(AND(OR(V61=$Z$6,V61=$Z$8),OR(AC61=TRUE,AD61&lt;=IF(ISNUMBER('Data Transformation'!$R$15),'Data Transformation'!$R$15,'Data Transformation'!$R$25))),TRUE,FALSE))</f>
        <v>0</v>
      </c>
    </row>
    <row r="62" spans="2:31" x14ac:dyDescent="0.25">
      <c r="B62">
        <v>57</v>
      </c>
      <c r="C62">
        <v>16</v>
      </c>
      <c r="D62">
        <v>0</v>
      </c>
      <c r="E62">
        <v>0</v>
      </c>
      <c r="F62">
        <v>0.5</v>
      </c>
      <c r="G62">
        <v>0.47826086956521741</v>
      </c>
      <c r="H62">
        <v>0.4</v>
      </c>
      <c r="I62" t="str">
        <v>no</v>
      </c>
      <c r="K62" s="57">
        <f>IFERROR(AVERAGEIF('Data Transformation'!$B$425:$B$8425,B62,IF('Input and Summary Results'!$J$4="no",'Data Transformation'!$C$425:$C$8425,'Data Transformation'!$E$425:$E$8425)),"")</f>
        <v>0.45323732666666672</v>
      </c>
      <c r="L62" s="58" cm="1">
        <f t="array" ref="L62">IFERROR(_xlfn.STDEV.S(IF('Data Transformation'!$B$425:$B$8425=B62,IF('Input and Summary Results'!$J$4="no",'Data Transformation'!$C$425:$C$8425,'Data Transformation'!$E$425:$E$8425),"")),"")</f>
        <v>0.19275106176608303</v>
      </c>
      <c r="M62" s="56"/>
      <c r="N62" t="str">
        <f>IF(E62&gt;='Data Transformation'!$R$29,B62,"")</f>
        <v/>
      </c>
      <c r="O62" t="str">
        <f>IFERROR(IF(AND(Assignments!L62&lt;('Data Transformation'!$R$4-'Data Transformation'!$R$3)/2,ABS(K62-'Data Transformation'!$R$6)&gt;ABS(K62-'Data Transformation'!$R$5),NOT(ISNUMBER(N62)),NOT(ISNUMBER(R62)),NOT(ISNUMBER(P62)),NOT(ISNUMBER(R62)),NOT(ISNUMBER(S62)),NOT(ISNUMBER(T62))),Assignments!B62,""),"")</f>
        <v/>
      </c>
      <c r="P62" t="str">
        <f>IF(AND(NOT(ISNUMBER(N62)),NOT(ISNUMBER(R62)),NOT(ISNUMBER(S62)),G62&gt;='Data Transformation'!$R$28),B62,"")</f>
        <v/>
      </c>
      <c r="Q62">
        <f>IFERROR(IF(AND(Assignments!L62&lt;('Data Transformation'!$R$4-'Data Transformation'!$R$3)/2,ABS(K62-'Data Transformation'!$R$6)&lt;ABS(K62-'Data Transformation'!$R$5),NOT(ISNUMBER(N62)),NOT(ISNUMBER(T62)),NOT(ISNUMBER(P62)),NOT(ISNUMBER(R62)),NOT(ISNUMBER(T62)),NOT(ISNUMBER(S62))),Assignments!B62,""),"")</f>
        <v>57</v>
      </c>
      <c r="R62" t="str">
        <f>IF(H62&gt;='Data Transformation'!$R$30,B62,"")</f>
        <v/>
      </c>
      <c r="S62" t="str">
        <f>IF(D62&gt;='Data Transformation'!$R$31,B62,"")</f>
        <v/>
      </c>
      <c r="T62" t="str">
        <f>IF(AND(H62&lt;'Data Transformation'!$R$30,E62&lt;'Data Transformation'!$R$29,G62&lt;0.3,D62&lt;'Data Transformation'!$R$31,E62&gt;0.4,H62&gt;0.4),B62,"")</f>
        <v/>
      </c>
      <c r="U62" s="56"/>
      <c r="V62" t="str" cm="2">
        <f t="array" ref="V62">IF(C62=FALSE,"",IF(AND(ISNUMBER(B62),ISBLANK(N62:T62)),"Unclassified",(IF(COUNT(N62:T62)=0,"",INDEX($N$4:$T$4,MATCH(TRUE,N62:T62=B62,0))))))</f>
        <v>Adverse</v>
      </c>
      <c r="W62" t="str">
        <f t="shared" si="1"/>
        <v/>
      </c>
      <c r="X62" t="str">
        <f t="shared" si="2"/>
        <v/>
      </c>
      <c r="AC62" t="b">
        <f t="shared" si="3"/>
        <v>0</v>
      </c>
      <c r="AD62">
        <f>IFERROR(ABS(ABS(K62-'Data Transformation'!$R$5)-ABS(K62-'Data Transformation'!$R$6)),"")</f>
        <v>0.28352534666666657</v>
      </c>
      <c r="AE62" t="b">
        <f>IF(C62=FALSE,"",IF(AND(OR(V62=$Z$6,V62=$Z$8),OR(AC62=TRUE,AD62&lt;=IF(ISNUMBER('Data Transformation'!$R$15),'Data Transformation'!$R$15,'Data Transformation'!$R$25))),TRUE,FALSE))</f>
        <v>0</v>
      </c>
    </row>
    <row r="63" spans="2:31" x14ac:dyDescent="0.25">
      <c r="B63">
        <v>58</v>
      </c>
      <c r="C63">
        <v>15</v>
      </c>
      <c r="D63">
        <v>0</v>
      </c>
      <c r="E63">
        <v>0.6428571428571429</v>
      </c>
      <c r="F63">
        <v>0.4</v>
      </c>
      <c r="G63">
        <v>0.39130434782608697</v>
      </c>
      <c r="H63">
        <v>0</v>
      </c>
      <c r="I63" t="str">
        <v>no</v>
      </c>
      <c r="K63" s="57">
        <f>IFERROR(AVERAGEIF('Data Transformation'!$B$425:$B$8425,B63,IF('Input and Summary Results'!$J$4="no",'Data Transformation'!$C$425:$C$8425,'Data Transformation'!$E$425:$E$8425)),"")</f>
        <v>0.90759670357142874</v>
      </c>
      <c r="L63" s="58" cm="1">
        <f t="array" ref="L63">IFERROR(_xlfn.STDEV.S(IF('Data Transformation'!$B$425:$B$8425=B63,IF('Input and Summary Results'!$J$4="no",'Data Transformation'!$C$425:$C$8425,'Data Transformation'!$E$425:$E$8425),"")),"")</f>
        <v>0.14429677130528251</v>
      </c>
      <c r="M63" s="56"/>
      <c r="N63" t="str">
        <f>IF(E63&gt;='Data Transformation'!$R$29,B63,"")</f>
        <v/>
      </c>
      <c r="O63">
        <f>IFERROR(IF(AND(Assignments!L63&lt;('Data Transformation'!$R$4-'Data Transformation'!$R$3)/2,ABS(K63-'Data Transformation'!$R$6)&gt;ABS(K63-'Data Transformation'!$R$5),NOT(ISNUMBER(N63)),NOT(ISNUMBER(R63)),NOT(ISNUMBER(P63)),NOT(ISNUMBER(R63)),NOT(ISNUMBER(S63)),NOT(ISNUMBER(T63))),Assignments!B63,""),"")</f>
        <v>58</v>
      </c>
      <c r="P63" t="str">
        <f>IF(AND(NOT(ISNUMBER(N63)),NOT(ISNUMBER(R63)),NOT(ISNUMBER(S63)),G63&gt;='Data Transformation'!$R$28),B63,"")</f>
        <v/>
      </c>
      <c r="Q63" t="str">
        <f>IFERROR(IF(AND(Assignments!L63&lt;('Data Transformation'!$R$4-'Data Transformation'!$R$3)/2,ABS(K63-'Data Transformation'!$R$6)&lt;ABS(K63-'Data Transformation'!$R$5),NOT(ISNUMBER(N63)),NOT(ISNUMBER(T63)),NOT(ISNUMBER(P63)),NOT(ISNUMBER(R63)),NOT(ISNUMBER(T63)),NOT(ISNUMBER(S63))),Assignments!B63,""),"")</f>
        <v/>
      </c>
      <c r="R63" t="str">
        <f>IF(H63&gt;='Data Transformation'!$R$30,B63,"")</f>
        <v/>
      </c>
      <c r="S63" t="str">
        <f>IF(D63&gt;='Data Transformation'!$R$31,B63,"")</f>
        <v/>
      </c>
      <c r="T63" t="str">
        <f>IF(AND(H63&lt;'Data Transformation'!$R$30,E63&lt;'Data Transformation'!$R$29,G63&lt;0.3,D63&lt;'Data Transformation'!$R$31,E63&gt;0.4,H63&gt;0.4),B63,"")</f>
        <v/>
      </c>
      <c r="U63" s="56"/>
      <c r="V63" t="str" cm="2">
        <f t="array" ref="V63">IF(C63=FALSE,"",IF(AND(ISNUMBER(B63),ISBLANK(N63:T63)),"Unclassified",(IF(COUNT(N63:T63)=0,"",INDEX($N$4:$T$4,MATCH(TRUE,N63:T63=B63,0))))))</f>
        <v>Moderate</v>
      </c>
      <c r="W63" t="str">
        <f t="shared" si="1"/>
        <v/>
      </c>
      <c r="X63" t="str">
        <f t="shared" si="2"/>
        <v/>
      </c>
      <c r="AC63" t="b">
        <f t="shared" si="3"/>
        <v>0</v>
      </c>
      <c r="AD63">
        <f>IFERROR(ABS(ABS(K63-'Data Transformation'!$R$5)-ABS(K63-'Data Transformation'!$R$6)),"")</f>
        <v>0.62519340714285754</v>
      </c>
      <c r="AE63" t="b">
        <f>IF(C63=FALSE,"",IF(AND(OR(V63=$Z$6,V63=$Z$8),OR(AC63=TRUE,AD63&lt;=IF(ISNUMBER('Data Transformation'!$R$15),'Data Transformation'!$R$15,'Data Transformation'!$R$25))),TRUE,FALSE))</f>
        <v>0</v>
      </c>
    </row>
    <row r="64" spans="2:31" x14ac:dyDescent="0.25">
      <c r="B64">
        <v>59</v>
      </c>
      <c r="C64">
        <v>13</v>
      </c>
      <c r="D64">
        <v>0</v>
      </c>
      <c r="E64">
        <v>0</v>
      </c>
      <c r="F64">
        <v>0.4</v>
      </c>
      <c r="G64">
        <v>0.30434782608695654</v>
      </c>
      <c r="H64">
        <v>8.3333333333333329E-2</v>
      </c>
      <c r="I64" t="str">
        <v>no</v>
      </c>
      <c r="K64" s="57">
        <f>IFERROR(AVERAGEIF('Data Transformation'!$B$425:$B$8425,B64,IF('Input and Summary Results'!$J$4="no",'Data Transformation'!$C$425:$C$8425,'Data Transformation'!$E$425:$E$8425)),"")</f>
        <v>0.41677724500000002</v>
      </c>
      <c r="L64" s="58" cm="1">
        <f t="array" ref="L64">IFERROR(_xlfn.STDEV.S(IF('Data Transformation'!$B$425:$B$8425=B64,IF('Input and Summary Results'!$J$4="no",'Data Transformation'!$C$425:$C$8425,'Data Transformation'!$E$425:$E$8425),"")),"")</f>
        <v>8.2448937161713462E-2</v>
      </c>
      <c r="M64" s="56"/>
      <c r="N64" t="str">
        <f>IF(E64&gt;='Data Transformation'!$R$29,B64,"")</f>
        <v/>
      </c>
      <c r="O64" t="str">
        <f>IFERROR(IF(AND(Assignments!L64&lt;('Data Transformation'!$R$4-'Data Transformation'!$R$3)/2,ABS(K64-'Data Transformation'!$R$6)&gt;ABS(K64-'Data Transformation'!$R$5),NOT(ISNUMBER(N64)),NOT(ISNUMBER(R64)),NOT(ISNUMBER(P64)),NOT(ISNUMBER(R64)),NOT(ISNUMBER(S64)),NOT(ISNUMBER(T64))),Assignments!B64,""),"")</f>
        <v/>
      </c>
      <c r="P64" t="str">
        <f>IF(AND(NOT(ISNUMBER(N64)),NOT(ISNUMBER(R64)),NOT(ISNUMBER(S64)),G64&gt;='Data Transformation'!$R$28),B64,"")</f>
        <v/>
      </c>
      <c r="Q64">
        <f>IFERROR(IF(AND(Assignments!L64&lt;('Data Transformation'!$R$4-'Data Transformation'!$R$3)/2,ABS(K64-'Data Transformation'!$R$6)&lt;ABS(K64-'Data Transformation'!$R$5),NOT(ISNUMBER(N64)),NOT(ISNUMBER(T64)),NOT(ISNUMBER(P64)),NOT(ISNUMBER(R64)),NOT(ISNUMBER(T64)),NOT(ISNUMBER(S64))),Assignments!B64,""),"")</f>
        <v>59</v>
      </c>
      <c r="R64" t="str">
        <f>IF(H64&gt;='Data Transformation'!$R$30,B64,"")</f>
        <v/>
      </c>
      <c r="S64" t="str">
        <f>IF(D64&gt;='Data Transformation'!$R$31,B64,"")</f>
        <v/>
      </c>
      <c r="T64" t="str">
        <f>IF(AND(H64&lt;'Data Transformation'!$R$30,E64&lt;'Data Transformation'!$R$29,G64&lt;0.3,D64&lt;'Data Transformation'!$R$31,E64&gt;0.4,H64&gt;0.4),B64,"")</f>
        <v/>
      </c>
      <c r="U64" s="56"/>
      <c r="V64" t="str" cm="2">
        <f t="array" ref="V64">IF(C64=FALSE,"",IF(AND(ISNUMBER(B64),ISBLANK(N64:T64)),"Unclassified",(IF(COUNT(N64:T64)=0,"",INDEX($N$4:$T$4,MATCH(TRUE,N64:T64=B64,0))))))</f>
        <v>Adverse</v>
      </c>
      <c r="W64" t="str">
        <f t="shared" si="1"/>
        <v/>
      </c>
      <c r="X64" t="str">
        <f t="shared" si="2"/>
        <v/>
      </c>
      <c r="AC64" t="b">
        <f t="shared" si="3"/>
        <v>0</v>
      </c>
      <c r="AD64">
        <f>IFERROR(ABS(ABS(K64-'Data Transformation'!$R$5)-ABS(K64-'Data Transformation'!$R$6)),"")</f>
        <v>0.35644550999999997</v>
      </c>
      <c r="AE64" t="b">
        <f>IF(C64=FALSE,"",IF(AND(OR(V64=$Z$6,V64=$Z$8),OR(AC64=TRUE,AD64&lt;=IF(ISNUMBER('Data Transformation'!$R$15),'Data Transformation'!$R$15,'Data Transformation'!$R$25))),TRUE,FALSE))</f>
        <v>0</v>
      </c>
    </row>
    <row r="65" spans="2:31" x14ac:dyDescent="0.25">
      <c r="B65">
        <v>60</v>
      </c>
      <c r="C65">
        <v>18</v>
      </c>
      <c r="D65">
        <v>5.8823529411764705E-2</v>
      </c>
      <c r="E65">
        <v>0.76470588235294112</v>
      </c>
      <c r="F65">
        <v>0.5</v>
      </c>
      <c r="G65">
        <v>0.43478260869565216</v>
      </c>
      <c r="H65">
        <v>0</v>
      </c>
      <c r="I65" t="str">
        <v>no</v>
      </c>
      <c r="K65" s="57">
        <f>IFERROR(AVERAGEIF('Data Transformation'!$B$425:$B$8425,B65,IF('Input and Summary Results'!$J$4="no",'Data Transformation'!$C$425:$C$8425,'Data Transformation'!$E$425:$E$8425)),"")</f>
        <v>0.9429125894117647</v>
      </c>
      <c r="L65" s="58" cm="1">
        <f t="array" ref="L65">IFERROR(_xlfn.STDEV.S(IF('Data Transformation'!$B$425:$B$8425=B65,IF('Input and Summary Results'!$J$4="no",'Data Transformation'!$C$425:$C$8425,'Data Transformation'!$E$425:$E$8425),"")),"")</f>
        <v>0.16644288686733466</v>
      </c>
      <c r="M65" s="56"/>
      <c r="N65">
        <f>IF(E65&gt;='Data Transformation'!$R$29,B65,"")</f>
        <v>60</v>
      </c>
      <c r="O65" t="str">
        <f>IFERROR(IF(AND(Assignments!L65&lt;('Data Transformation'!$R$4-'Data Transformation'!$R$3)/2,ABS(K65-'Data Transformation'!$R$6)&gt;ABS(K65-'Data Transformation'!$R$5),NOT(ISNUMBER(N65)),NOT(ISNUMBER(R65)),NOT(ISNUMBER(P65)),NOT(ISNUMBER(R65)),NOT(ISNUMBER(S65)),NOT(ISNUMBER(T65))),Assignments!B65,""),"")</f>
        <v/>
      </c>
      <c r="P65" t="str">
        <f>IF(AND(NOT(ISNUMBER(N65)),NOT(ISNUMBER(R65)),NOT(ISNUMBER(S65)),G65&gt;='Data Transformation'!$R$28),B65,"")</f>
        <v/>
      </c>
      <c r="Q65" t="str">
        <f>IFERROR(IF(AND(Assignments!L65&lt;('Data Transformation'!$R$4-'Data Transformation'!$R$3)/2,ABS(K65-'Data Transformation'!$R$6)&lt;ABS(K65-'Data Transformation'!$R$5),NOT(ISNUMBER(N65)),NOT(ISNUMBER(T65)),NOT(ISNUMBER(P65)),NOT(ISNUMBER(R65)),NOT(ISNUMBER(T65)),NOT(ISNUMBER(S65))),Assignments!B65,""),"")</f>
        <v/>
      </c>
      <c r="R65" t="str">
        <f>IF(H65&gt;='Data Transformation'!$R$30,B65,"")</f>
        <v/>
      </c>
      <c r="S65" t="str">
        <f>IF(D65&gt;='Data Transformation'!$R$31,B65,"")</f>
        <v/>
      </c>
      <c r="T65" t="str">
        <f>IF(AND(H65&lt;'Data Transformation'!$R$30,E65&lt;'Data Transformation'!$R$29,G65&lt;0.3,D65&lt;'Data Transformation'!$R$31,E65&gt;0.4,H65&gt;0.4),B65,"")</f>
        <v/>
      </c>
      <c r="U65" s="56"/>
      <c r="V65" t="str" cm="2">
        <f t="array" ref="V65">IF(C65=FALSE,"",IF(AND(ISNUMBER(B65),ISBLANK(N65:T65)),"Unclassified",(IF(COUNT(N65:T65)=0,"",INDEX($N$4:$T$4,MATCH(TRUE,N65:T65=B65,0))))))</f>
        <v>Neutral</v>
      </c>
      <c r="W65" t="str">
        <f t="shared" si="1"/>
        <v/>
      </c>
      <c r="X65" t="str">
        <f t="shared" si="2"/>
        <v/>
      </c>
      <c r="AC65" t="b">
        <f t="shared" si="3"/>
        <v>0</v>
      </c>
      <c r="AD65">
        <f>IFERROR(ABS(ABS(K65-'Data Transformation'!$R$5)-ABS(K65-'Data Transformation'!$R$6)),"")</f>
        <v>0.69582517882352946</v>
      </c>
      <c r="AE65" t="b">
        <f>IF(C65=FALSE,"",IF(AND(OR(V65=$Z$6,V65=$Z$8),OR(AC65=TRUE,AD65&lt;=IF(ISNUMBER('Data Transformation'!$R$15),'Data Transformation'!$R$15,'Data Transformation'!$R$25))),TRUE,FALSE))</f>
        <v>0</v>
      </c>
    </row>
    <row r="66" spans="2:31" x14ac:dyDescent="0.25">
      <c r="B66">
        <v>61</v>
      </c>
      <c r="C66">
        <v>19</v>
      </c>
      <c r="D66">
        <v>5.5555555555555552E-2</v>
      </c>
      <c r="E66">
        <v>0.1111111111111111</v>
      </c>
      <c r="F66">
        <v>0.7</v>
      </c>
      <c r="G66">
        <v>0.69565217391304346</v>
      </c>
      <c r="H66">
        <v>0</v>
      </c>
      <c r="I66" t="str">
        <v>no</v>
      </c>
      <c r="K66" s="57">
        <f>IFERROR(AVERAGEIF('Data Transformation'!$B$425:$B$8425,B66,IF('Input and Summary Results'!$J$4="no",'Data Transformation'!$C$425:$C$8425,'Data Transformation'!$E$425:$E$8425)),"")</f>
        <v>0.61867255222222228</v>
      </c>
      <c r="L66" s="58" cm="1">
        <f t="array" ref="L66">IFERROR(_xlfn.STDEV.S(IF('Data Transformation'!$B$425:$B$8425=B66,IF('Input and Summary Results'!$J$4="no",'Data Transformation'!$C$425:$C$8425,'Data Transformation'!$E$425:$E$8425),"")),"")</f>
        <v>0.23897839458427358</v>
      </c>
      <c r="M66" s="56"/>
      <c r="N66" t="str">
        <f>IF(E66&gt;='Data Transformation'!$R$29,B66,"")</f>
        <v/>
      </c>
      <c r="O66" t="str">
        <f>IFERROR(IF(AND(Assignments!L66&lt;('Data Transformation'!$R$4-'Data Transformation'!$R$3)/2,ABS(K66-'Data Transformation'!$R$6)&gt;ABS(K66-'Data Transformation'!$R$5),NOT(ISNUMBER(N66)),NOT(ISNUMBER(R66)),NOT(ISNUMBER(P66)),NOT(ISNUMBER(R66)),NOT(ISNUMBER(S66)),NOT(ISNUMBER(T66))),Assignments!B66,""),"")</f>
        <v/>
      </c>
      <c r="P66">
        <f>IF(AND(NOT(ISNUMBER(N66)),NOT(ISNUMBER(R66)),NOT(ISNUMBER(S66)),G66&gt;='Data Transformation'!$R$28),B66,"")</f>
        <v>61</v>
      </c>
      <c r="Q66" t="str">
        <f>IFERROR(IF(AND(Assignments!L66&lt;('Data Transformation'!$R$4-'Data Transformation'!$R$3)/2,ABS(K66-'Data Transformation'!$R$6)&lt;ABS(K66-'Data Transformation'!$R$5),NOT(ISNUMBER(N66)),NOT(ISNUMBER(T66)),NOT(ISNUMBER(P66)),NOT(ISNUMBER(R66)),NOT(ISNUMBER(T66)),NOT(ISNUMBER(S66))),Assignments!B66,""),"")</f>
        <v/>
      </c>
      <c r="R66" t="str">
        <f>IF(H66&gt;='Data Transformation'!$R$30,B66,"")</f>
        <v/>
      </c>
      <c r="S66" t="str">
        <f>IF(D66&gt;='Data Transformation'!$R$31,B66,"")</f>
        <v/>
      </c>
      <c r="T66" t="str">
        <f>IF(AND(H66&lt;'Data Transformation'!$R$30,E66&lt;'Data Transformation'!$R$29,G66&lt;0.3,D66&lt;'Data Transformation'!$R$31,E66&gt;0.4,H66&gt;0.4),B66,"")</f>
        <v/>
      </c>
      <c r="U66" s="56"/>
      <c r="V66" t="str" cm="2">
        <f t="array" ref="V66">IF(C66=FALSE,"",IF(AND(ISNUMBER(B66),ISBLANK(N66:T66)),"Unclassified",(IF(COUNT(N66:T66)=0,"",INDEX($N$4:$T$4,MATCH(TRUE,N66:T66=B66,0))))))</f>
        <v>Rheostat</v>
      </c>
      <c r="W66" t="str">
        <f t="shared" si="1"/>
        <v/>
      </c>
      <c r="X66" t="str">
        <f t="shared" si="2"/>
        <v/>
      </c>
      <c r="AC66" t="b">
        <f t="shared" si="3"/>
        <v>0</v>
      </c>
      <c r="AD66">
        <f>IFERROR(ABS(ABS(K66-'Data Transformation'!$R$5)-ABS(K66-'Data Transformation'!$R$6)),"")</f>
        <v>4.7345104444444563E-2</v>
      </c>
      <c r="AE66" t="b">
        <f>IF(C66=FALSE,"",IF(AND(OR(V66=$Z$6,V66=$Z$8),OR(AC66=TRUE,AD66&lt;=IF(ISNUMBER('Data Transformation'!$R$15),'Data Transformation'!$R$15,'Data Transformation'!$R$25))),TRUE,FALSE))</f>
        <v>0</v>
      </c>
    </row>
    <row r="67" spans="2:31" x14ac:dyDescent="0.25">
      <c r="B67">
        <v>62</v>
      </c>
      <c r="C67">
        <v>19</v>
      </c>
      <c r="D67">
        <v>0</v>
      </c>
      <c r="E67">
        <v>5.5555555555555552E-2</v>
      </c>
      <c r="F67">
        <v>0.6</v>
      </c>
      <c r="G67">
        <v>0.60869565217391308</v>
      </c>
      <c r="H67">
        <v>0</v>
      </c>
      <c r="I67" t="str">
        <v>no</v>
      </c>
      <c r="K67" s="57">
        <f>IFERROR(AVERAGEIF('Data Transformation'!$B$425:$B$8425,B67,IF('Input and Summary Results'!$J$4="no",'Data Transformation'!$C$425:$C$8425,'Data Transformation'!$E$425:$E$8425)),"")</f>
        <v>0.65837167555555576</v>
      </c>
      <c r="L67" s="58" cm="1">
        <f t="array" ref="L67">IFERROR(_xlfn.STDEV.S(IF('Data Transformation'!$B$425:$B$8425=B67,IF('Input and Summary Results'!$J$4="no",'Data Transformation'!$C$425:$C$8425,'Data Transformation'!$E$425:$E$8425),"")),"")</f>
        <v>0.15159832894832559</v>
      </c>
      <c r="M67" s="56"/>
      <c r="N67" t="str">
        <f>IF(E67&gt;='Data Transformation'!$R$29,B67,"")</f>
        <v/>
      </c>
      <c r="O67" t="str">
        <f>IFERROR(IF(AND(Assignments!L67&lt;('Data Transformation'!$R$4-'Data Transformation'!$R$3)/2,ABS(K67-'Data Transformation'!$R$6)&gt;ABS(K67-'Data Transformation'!$R$5),NOT(ISNUMBER(N67)),NOT(ISNUMBER(R67)),NOT(ISNUMBER(P67)),NOT(ISNUMBER(R67)),NOT(ISNUMBER(S67)),NOT(ISNUMBER(T67))),Assignments!B67,""),"")</f>
        <v/>
      </c>
      <c r="P67">
        <f>IF(AND(NOT(ISNUMBER(N67)),NOT(ISNUMBER(R67)),NOT(ISNUMBER(S67)),G67&gt;='Data Transformation'!$R$28),B67,"")</f>
        <v>62</v>
      </c>
      <c r="Q67" t="str">
        <f>IFERROR(IF(AND(Assignments!L67&lt;('Data Transformation'!$R$4-'Data Transformation'!$R$3)/2,ABS(K67-'Data Transformation'!$R$6)&lt;ABS(K67-'Data Transformation'!$R$5),NOT(ISNUMBER(N67)),NOT(ISNUMBER(T67)),NOT(ISNUMBER(P67)),NOT(ISNUMBER(R67)),NOT(ISNUMBER(T67)),NOT(ISNUMBER(S67))),Assignments!B67,""),"")</f>
        <v/>
      </c>
      <c r="R67" t="str">
        <f>IF(H67&gt;='Data Transformation'!$R$30,B67,"")</f>
        <v/>
      </c>
      <c r="S67" t="str">
        <f>IF(D67&gt;='Data Transformation'!$R$31,B67,"")</f>
        <v/>
      </c>
      <c r="T67" t="str">
        <f>IF(AND(H67&lt;'Data Transformation'!$R$30,E67&lt;'Data Transformation'!$R$29,G67&lt;0.3,D67&lt;'Data Transformation'!$R$31,E67&gt;0.4,H67&gt;0.4),B67,"")</f>
        <v/>
      </c>
      <c r="U67" s="56"/>
      <c r="V67" t="str" cm="2">
        <f t="array" ref="V67">IF(C67=FALSE,"",IF(AND(ISNUMBER(B67),ISBLANK(N67:T67)),"Unclassified",(IF(COUNT(N67:T67)=0,"",INDEX($N$4:$T$4,MATCH(TRUE,N67:T67=B67,0))))))</f>
        <v>Rheostat</v>
      </c>
      <c r="W67" t="str">
        <f t="shared" si="1"/>
        <v/>
      </c>
      <c r="X67" t="str">
        <f t="shared" si="2"/>
        <v/>
      </c>
      <c r="AC67" t="b">
        <f t="shared" si="3"/>
        <v>0</v>
      </c>
      <c r="AD67">
        <f>IFERROR(ABS(ABS(K67-'Data Transformation'!$R$5)-ABS(K67-'Data Transformation'!$R$6)),"")</f>
        <v>0.12674335111111151</v>
      </c>
      <c r="AE67" t="b">
        <f>IF(C67=FALSE,"",IF(AND(OR(V67=$Z$6,V67=$Z$8),OR(AC67=TRUE,AD67&lt;=IF(ISNUMBER('Data Transformation'!$R$15),'Data Transformation'!$R$15,'Data Transformation'!$R$25))),TRUE,FALSE))</f>
        <v>0</v>
      </c>
    </row>
    <row r="68" spans="2:31" x14ac:dyDescent="0.25">
      <c r="B68">
        <v>63</v>
      </c>
      <c r="C68">
        <v>17</v>
      </c>
      <c r="D68">
        <v>6.25E-2</v>
      </c>
      <c r="E68">
        <v>0.5</v>
      </c>
      <c r="F68">
        <v>0.5</v>
      </c>
      <c r="G68">
        <v>0.47826086956521741</v>
      </c>
      <c r="H68">
        <v>0</v>
      </c>
      <c r="I68" t="str">
        <v>no</v>
      </c>
      <c r="K68" s="57">
        <f>IFERROR(AVERAGEIF('Data Transformation'!$B$425:$B$8425,B68,IF('Input and Summary Results'!$J$4="no",'Data Transformation'!$C$425:$C$8425,'Data Transformation'!$E$425:$E$8425)),"")</f>
        <v>0.90943834062500006</v>
      </c>
      <c r="L68" s="58" cm="1">
        <f t="array" ref="L68">IFERROR(_xlfn.STDEV.S(IF('Data Transformation'!$B$425:$B$8425=B68,IF('Input and Summary Results'!$J$4="no",'Data Transformation'!$C$425:$C$8425,'Data Transformation'!$E$425:$E$8425),"")),"")</f>
        <v>0.16779814772978696</v>
      </c>
      <c r="M68" s="56"/>
      <c r="N68" t="str">
        <f>IF(E68&gt;='Data Transformation'!$R$29,B68,"")</f>
        <v/>
      </c>
      <c r="O68">
        <f>IFERROR(IF(AND(Assignments!L68&lt;('Data Transformation'!$R$4-'Data Transformation'!$R$3)/2,ABS(K68-'Data Transformation'!$R$6)&gt;ABS(K68-'Data Transformation'!$R$5),NOT(ISNUMBER(N68)),NOT(ISNUMBER(R68)),NOT(ISNUMBER(P68)),NOT(ISNUMBER(R68)),NOT(ISNUMBER(S68)),NOT(ISNUMBER(T68))),Assignments!B68,""),"")</f>
        <v>63</v>
      </c>
      <c r="P68" t="str">
        <f>IF(AND(NOT(ISNUMBER(N68)),NOT(ISNUMBER(R68)),NOT(ISNUMBER(S68)),G68&gt;='Data Transformation'!$R$28),B68,"")</f>
        <v/>
      </c>
      <c r="Q68" t="str">
        <f>IFERROR(IF(AND(Assignments!L68&lt;('Data Transformation'!$R$4-'Data Transformation'!$R$3)/2,ABS(K68-'Data Transformation'!$R$6)&lt;ABS(K68-'Data Transformation'!$R$5),NOT(ISNUMBER(N68)),NOT(ISNUMBER(T68)),NOT(ISNUMBER(P68)),NOT(ISNUMBER(R68)),NOT(ISNUMBER(T68)),NOT(ISNUMBER(S68))),Assignments!B68,""),"")</f>
        <v/>
      </c>
      <c r="R68" t="str">
        <f>IF(H68&gt;='Data Transformation'!$R$30,B68,"")</f>
        <v/>
      </c>
      <c r="S68" t="str">
        <f>IF(D68&gt;='Data Transformation'!$R$31,B68,"")</f>
        <v/>
      </c>
      <c r="T68" t="str">
        <f>IF(AND(H68&lt;'Data Transformation'!$R$30,E68&lt;'Data Transformation'!$R$29,G68&lt;0.3,D68&lt;'Data Transformation'!$R$31,E68&gt;0.4,H68&gt;0.4),B68,"")</f>
        <v/>
      </c>
      <c r="U68" s="56"/>
      <c r="V68" t="str" cm="2">
        <f t="array" ref="V68">IF(C68=FALSE,"",IF(AND(ISNUMBER(B68),ISBLANK(N68:T68)),"Unclassified",(IF(COUNT(N68:T68)=0,"",INDEX($N$4:$T$4,MATCH(TRUE,N68:T68=B68,0))))))</f>
        <v>Moderate</v>
      </c>
      <c r="W68" t="str">
        <f t="shared" si="1"/>
        <v/>
      </c>
      <c r="X68" t="str">
        <f t="shared" si="2"/>
        <v/>
      </c>
      <c r="AC68" t="b">
        <f t="shared" si="3"/>
        <v>0</v>
      </c>
      <c r="AD68">
        <f>IFERROR(ABS(ABS(K68-'Data Transformation'!$R$5)-ABS(K68-'Data Transformation'!$R$6)),"")</f>
        <v>0.62887668125000007</v>
      </c>
      <c r="AE68" t="b">
        <f>IF(C68=FALSE,"",IF(AND(OR(V68=$Z$6,V68=$Z$8),OR(AC68=TRUE,AD68&lt;=IF(ISNUMBER('Data Transformation'!$R$15),'Data Transformation'!$R$15,'Data Transformation'!$R$25))),TRUE,FALSE))</f>
        <v>0</v>
      </c>
    </row>
    <row r="69" spans="2:31" x14ac:dyDescent="0.25">
      <c r="B69">
        <v>64</v>
      </c>
      <c r="C69">
        <v>19</v>
      </c>
      <c r="D69">
        <v>0</v>
      </c>
      <c r="E69">
        <v>0.16666666666666666</v>
      </c>
      <c r="F69">
        <v>0.7</v>
      </c>
      <c r="G69">
        <v>0.65217391304347827</v>
      </c>
      <c r="H69">
        <v>5.5555555555555552E-2</v>
      </c>
      <c r="I69" t="str">
        <v>no</v>
      </c>
      <c r="K69" s="57">
        <f>IFERROR(AVERAGEIF('Data Transformation'!$B$425:$B$8425,B69,IF('Input and Summary Results'!$J$4="no",'Data Transformation'!$C$425:$C$8425,'Data Transformation'!$E$425:$E$8425)),"")</f>
        <v>0.64390407722222232</v>
      </c>
      <c r="L69" s="58" cm="1">
        <f t="array" ref="L69">IFERROR(_xlfn.STDEV.S(IF('Data Transformation'!$B$425:$B$8425=B69,IF('Input and Summary Results'!$J$4="no",'Data Transformation'!$C$425:$C$8425,'Data Transformation'!$E$425:$E$8425),"")),"")</f>
        <v>0.19478067026451529</v>
      </c>
      <c r="M69" s="56"/>
      <c r="N69" t="str">
        <f>IF(E69&gt;='Data Transformation'!$R$29,B69,"")</f>
        <v/>
      </c>
      <c r="O69" t="str">
        <f>IFERROR(IF(AND(Assignments!L69&lt;('Data Transformation'!$R$4-'Data Transformation'!$R$3)/2,ABS(K69-'Data Transformation'!$R$6)&gt;ABS(K69-'Data Transformation'!$R$5),NOT(ISNUMBER(N69)),NOT(ISNUMBER(R69)),NOT(ISNUMBER(P69)),NOT(ISNUMBER(R69)),NOT(ISNUMBER(S69)),NOT(ISNUMBER(T69))),Assignments!B69,""),"")</f>
        <v/>
      </c>
      <c r="P69">
        <f>IF(AND(NOT(ISNUMBER(N69)),NOT(ISNUMBER(R69)),NOT(ISNUMBER(S69)),G69&gt;='Data Transformation'!$R$28),B69,"")</f>
        <v>64</v>
      </c>
      <c r="Q69" t="str">
        <f>IFERROR(IF(AND(Assignments!L69&lt;('Data Transformation'!$R$4-'Data Transformation'!$R$3)/2,ABS(K69-'Data Transformation'!$R$6)&lt;ABS(K69-'Data Transformation'!$R$5),NOT(ISNUMBER(N69)),NOT(ISNUMBER(T69)),NOT(ISNUMBER(P69)),NOT(ISNUMBER(R69)),NOT(ISNUMBER(T69)),NOT(ISNUMBER(S69))),Assignments!B69,""),"")</f>
        <v/>
      </c>
      <c r="R69" t="str">
        <f>IF(H69&gt;='Data Transformation'!$R$30,B69,"")</f>
        <v/>
      </c>
      <c r="S69" t="str">
        <f>IF(D69&gt;='Data Transformation'!$R$31,B69,"")</f>
        <v/>
      </c>
      <c r="T69" t="str">
        <f>IF(AND(H69&lt;'Data Transformation'!$R$30,E69&lt;'Data Transformation'!$R$29,G69&lt;0.3,D69&lt;'Data Transformation'!$R$31,E69&gt;0.4,H69&gt;0.4),B69,"")</f>
        <v/>
      </c>
      <c r="U69" s="56"/>
      <c r="V69" t="str" cm="2">
        <f t="array" ref="V69">IF(C69=FALSE,"",IF(AND(ISNUMBER(B69),ISBLANK(N69:T69)),"Unclassified",(IF(COUNT(N69:T69)=0,"",INDEX($N$4:$T$4,MATCH(TRUE,N69:T69=B69,0))))))</f>
        <v>Rheostat</v>
      </c>
      <c r="W69" t="str">
        <f t="shared" si="1"/>
        <v/>
      </c>
      <c r="X69" t="str">
        <f t="shared" si="2"/>
        <v/>
      </c>
      <c r="AC69" t="b">
        <f t="shared" si="3"/>
        <v>0</v>
      </c>
      <c r="AD69">
        <f>IFERROR(ABS(ABS(K69-'Data Transformation'!$R$5)-ABS(K69-'Data Transformation'!$R$6)),"")</f>
        <v>9.7808154444444628E-2</v>
      </c>
      <c r="AE69" t="b">
        <f>IF(C69=FALSE,"",IF(AND(OR(V69=$Z$6,V69=$Z$8),OR(AC69=TRUE,AD69&lt;=IF(ISNUMBER('Data Transformation'!$R$15),'Data Transformation'!$R$15,'Data Transformation'!$R$25))),TRUE,FALSE))</f>
        <v>0</v>
      </c>
    </row>
    <row r="70" spans="2:31" x14ac:dyDescent="0.25">
      <c r="B70">
        <v>65</v>
      </c>
      <c r="C70">
        <v>18</v>
      </c>
      <c r="D70">
        <v>0</v>
      </c>
      <c r="E70">
        <v>0.52941176470588236</v>
      </c>
      <c r="F70">
        <v>0.5</v>
      </c>
      <c r="G70">
        <v>0.47826086956521741</v>
      </c>
      <c r="H70">
        <v>0</v>
      </c>
      <c r="I70" t="str">
        <v>no</v>
      </c>
      <c r="K70" s="57">
        <f>IFERROR(AVERAGEIF('Data Transformation'!$B$425:$B$8425,B70,IF('Input and Summary Results'!$J$4="no",'Data Transformation'!$C$425:$C$8425,'Data Transformation'!$E$425:$E$8425)),"")</f>
        <v>0.83572347647058831</v>
      </c>
      <c r="L70" s="58" cm="1">
        <f t="array" ref="L70">IFERROR(_xlfn.STDEV.S(IF('Data Transformation'!$B$425:$B$8425=B70,IF('Input and Summary Results'!$J$4="no",'Data Transformation'!$C$425:$C$8425,'Data Transformation'!$E$425:$E$8425),"")),"")</f>
        <v>0.16025105565830272</v>
      </c>
      <c r="M70" s="56"/>
      <c r="N70" t="str">
        <f>IF(E70&gt;='Data Transformation'!$R$29,B70,"")</f>
        <v/>
      </c>
      <c r="O70">
        <f>IFERROR(IF(AND(Assignments!L70&lt;('Data Transformation'!$R$4-'Data Transformation'!$R$3)/2,ABS(K70-'Data Transformation'!$R$6)&gt;ABS(K70-'Data Transformation'!$R$5),NOT(ISNUMBER(N70)),NOT(ISNUMBER(R70)),NOT(ISNUMBER(P70)),NOT(ISNUMBER(R70)),NOT(ISNUMBER(S70)),NOT(ISNUMBER(T70))),Assignments!B70,""),"")</f>
        <v>65</v>
      </c>
      <c r="P70" t="str">
        <f>IF(AND(NOT(ISNUMBER(N70)),NOT(ISNUMBER(R70)),NOT(ISNUMBER(S70)),G70&gt;='Data Transformation'!$R$28),B70,"")</f>
        <v/>
      </c>
      <c r="Q70" t="str">
        <f>IFERROR(IF(AND(Assignments!L70&lt;('Data Transformation'!$R$4-'Data Transformation'!$R$3)/2,ABS(K70-'Data Transformation'!$R$6)&lt;ABS(K70-'Data Transformation'!$R$5),NOT(ISNUMBER(N70)),NOT(ISNUMBER(T70)),NOT(ISNUMBER(P70)),NOT(ISNUMBER(R70)),NOT(ISNUMBER(T70)),NOT(ISNUMBER(S70))),Assignments!B70,""),"")</f>
        <v/>
      </c>
      <c r="R70" t="str">
        <f>IF(H70&gt;='Data Transformation'!$R$30,B70,"")</f>
        <v/>
      </c>
      <c r="S70" t="str">
        <f>IF(D70&gt;='Data Transformation'!$R$31,B70,"")</f>
        <v/>
      </c>
      <c r="T70" t="str">
        <f>IF(AND(H70&lt;'Data Transformation'!$R$30,E70&lt;'Data Transformation'!$R$29,G70&lt;0.3,D70&lt;'Data Transformation'!$R$31,E70&gt;0.4,H70&gt;0.4),B70,"")</f>
        <v/>
      </c>
      <c r="U70" s="56"/>
      <c r="V70" t="str" cm="2">
        <f t="array" ref="V70">IF(C70=FALSE,"",IF(AND(ISNUMBER(B70),ISBLANK(N70:T70)),"Unclassified",(IF(COUNT(N70:T70)=0,"",INDEX($N$4:$T$4,MATCH(TRUE,N70:T70=B70,0))))))</f>
        <v>Moderate</v>
      </c>
      <c r="W70" t="str">
        <f t="shared" si="1"/>
        <v/>
      </c>
      <c r="X70" t="str">
        <f t="shared" si="2"/>
        <v/>
      </c>
      <c r="AC70" t="b">
        <f t="shared" si="3"/>
        <v>0</v>
      </c>
      <c r="AD70">
        <f>IFERROR(ABS(ABS(K70-'Data Transformation'!$R$5)-ABS(K70-'Data Transformation'!$R$6)),"")</f>
        <v>0.48144695294117668</v>
      </c>
      <c r="AE70" t="b">
        <f>IF(C70=FALSE,"",IF(AND(OR(V70=$Z$6,V70=$Z$8),OR(AC70=TRUE,AD70&lt;=IF(ISNUMBER('Data Transformation'!$R$15),'Data Transformation'!$R$15,'Data Transformation'!$R$25))),TRUE,FALSE))</f>
        <v>0</v>
      </c>
    </row>
    <row r="71" spans="2:31" x14ac:dyDescent="0.25">
      <c r="B71">
        <v>66</v>
      </c>
      <c r="C71">
        <v>14</v>
      </c>
      <c r="D71">
        <v>0.15384615384615385</v>
      </c>
      <c r="E71">
        <v>0.76923076923076927</v>
      </c>
      <c r="F71">
        <v>0.4</v>
      </c>
      <c r="G71">
        <v>0.34782608695652173</v>
      </c>
      <c r="H71">
        <v>0</v>
      </c>
      <c r="I71" t="str">
        <v>no</v>
      </c>
      <c r="K71" s="57">
        <f>IFERROR(AVERAGEIF('Data Transformation'!$B$425:$B$8425,B71,IF('Input and Summary Results'!$J$4="no",'Data Transformation'!$C$425:$C$8425,'Data Transformation'!$E$425:$E$8425)),"")</f>
        <v>0.99606093846153843</v>
      </c>
      <c r="L71" s="58" cm="1">
        <f t="array" ref="L71">IFERROR(_xlfn.STDEV.S(IF('Data Transformation'!$B$425:$B$8425=B71,IF('Input and Summary Results'!$J$4="no",'Data Transformation'!$C$425:$C$8425,'Data Transformation'!$E$425:$E$8425),"")),"")</f>
        <v>0.15878546302062937</v>
      </c>
      <c r="M71" s="56"/>
      <c r="N71">
        <f>IF(E71&gt;='Data Transformation'!$R$29,B71,"")</f>
        <v>66</v>
      </c>
      <c r="O71" t="str">
        <f>IFERROR(IF(AND(Assignments!L71&lt;('Data Transformation'!$R$4-'Data Transformation'!$R$3)/2,ABS(K71-'Data Transformation'!$R$6)&gt;ABS(K71-'Data Transformation'!$R$5),NOT(ISNUMBER(N71)),NOT(ISNUMBER(R71)),NOT(ISNUMBER(P71)),NOT(ISNUMBER(R71)),NOT(ISNUMBER(S71)),NOT(ISNUMBER(T71))),Assignments!B71,""),"")</f>
        <v/>
      </c>
      <c r="P71" t="str">
        <f>IF(AND(NOT(ISNUMBER(N71)),NOT(ISNUMBER(R71)),NOT(ISNUMBER(S71)),G71&gt;='Data Transformation'!$R$28),B71,"")</f>
        <v/>
      </c>
      <c r="Q71" t="str">
        <f>IFERROR(IF(AND(Assignments!L71&lt;('Data Transformation'!$R$4-'Data Transformation'!$R$3)/2,ABS(K71-'Data Transformation'!$R$6)&lt;ABS(K71-'Data Transformation'!$R$5),NOT(ISNUMBER(N71)),NOT(ISNUMBER(T71)),NOT(ISNUMBER(P71)),NOT(ISNUMBER(R71)),NOT(ISNUMBER(T71)),NOT(ISNUMBER(S71))),Assignments!B71,""),"")</f>
        <v/>
      </c>
      <c r="R71" t="str">
        <f>IF(H71&gt;='Data Transformation'!$R$30,B71,"")</f>
        <v/>
      </c>
      <c r="S71" t="str">
        <f>IF(D71&gt;='Data Transformation'!$R$31,B71,"")</f>
        <v/>
      </c>
      <c r="T71" t="str">
        <f>IF(AND(H71&lt;'Data Transformation'!$R$30,E71&lt;'Data Transformation'!$R$29,G71&lt;0.3,D71&lt;'Data Transformation'!$R$31,E71&gt;0.4,H71&gt;0.4),B71,"")</f>
        <v/>
      </c>
      <c r="U71" s="56"/>
      <c r="V71" t="str" cm="2">
        <f t="array" ref="V71">IF(C71=FALSE,"",IF(AND(ISNUMBER(B71),ISBLANK(N71:T71)),"Unclassified",(IF(COUNT(N71:T71)=0,"",INDEX($N$4:$T$4,MATCH(TRUE,N71:T71=B71,0))))))</f>
        <v>Neutral</v>
      </c>
      <c r="W71" t="str">
        <f t="shared" ref="W71:W134" si="4">IF(COUNT(N71:T71)&gt;1,"True","")</f>
        <v/>
      </c>
      <c r="X71" t="str">
        <f t="shared" ref="X71:X134" si="5">IF(AND(D71&gt;0.8,G71&gt;0.5,ISNUMBER(B71)),"True","")</f>
        <v/>
      </c>
      <c r="AC71" t="b">
        <f t="shared" ref="AC71:AC134" si="6">IF(AND(H71&gt;0.35,G71&lt;0.35,E71&gt;0.35,T71="",R71="",P71="",N71="",S71=""),TRUE,FALSE)</f>
        <v>0</v>
      </c>
      <c r="AD71">
        <f>IFERROR(ABS(ABS(K71-'Data Transformation'!$R$5)-ABS(K71-'Data Transformation'!$R$6)),"")</f>
        <v>0.8021218769230769</v>
      </c>
      <c r="AE71" t="b">
        <f>IF(C71=FALSE,"",IF(AND(OR(V71=$Z$6,V71=$Z$8),OR(AC71=TRUE,AD71&lt;=IF(ISNUMBER('Data Transformation'!$R$15),'Data Transformation'!$R$15,'Data Transformation'!$R$25))),TRUE,FALSE))</f>
        <v>0</v>
      </c>
    </row>
    <row r="72" spans="2:31" x14ac:dyDescent="0.25">
      <c r="B72">
        <v>67</v>
      </c>
      <c r="C72">
        <v>17</v>
      </c>
      <c r="D72">
        <v>0</v>
      </c>
      <c r="E72">
        <v>0</v>
      </c>
      <c r="F72">
        <v>0.5</v>
      </c>
      <c r="G72">
        <v>0.43478260869565216</v>
      </c>
      <c r="H72">
        <v>0.5</v>
      </c>
      <c r="I72" t="str">
        <v>no</v>
      </c>
      <c r="K72" s="57">
        <f>IFERROR(AVERAGEIF('Data Transformation'!$B$425:$B$8425,B72,IF('Input and Summary Results'!$J$4="no",'Data Transformation'!$C$425:$C$8425,'Data Transformation'!$E$425:$E$8425)),"")</f>
        <v>0.39244557187500001</v>
      </c>
      <c r="L72" s="58" cm="1">
        <f t="array" ref="L72">IFERROR(_xlfn.STDEV.S(IF('Data Transformation'!$B$425:$B$8425=B72,IF('Input and Summary Results'!$J$4="no",'Data Transformation'!$C$425:$C$8425,'Data Transformation'!$E$425:$E$8425),"")),"")</f>
        <v>0.16203568509898342</v>
      </c>
      <c r="M72" s="56"/>
      <c r="N72" t="str">
        <f>IF(E72&gt;='Data Transformation'!$R$29,B72,"")</f>
        <v/>
      </c>
      <c r="O72" t="str">
        <f>IFERROR(IF(AND(Assignments!L72&lt;('Data Transformation'!$R$4-'Data Transformation'!$R$3)/2,ABS(K72-'Data Transformation'!$R$6)&gt;ABS(K72-'Data Transformation'!$R$5),NOT(ISNUMBER(N72)),NOT(ISNUMBER(R72)),NOT(ISNUMBER(P72)),NOT(ISNUMBER(R72)),NOT(ISNUMBER(S72)),NOT(ISNUMBER(T72))),Assignments!B72,""),"")</f>
        <v/>
      </c>
      <c r="P72" t="str">
        <f>IF(AND(NOT(ISNUMBER(N72)),NOT(ISNUMBER(R72)),NOT(ISNUMBER(S72)),G72&gt;='Data Transformation'!$R$28),B72,"")</f>
        <v/>
      </c>
      <c r="Q72">
        <f>IFERROR(IF(AND(Assignments!L72&lt;('Data Transformation'!$R$4-'Data Transformation'!$R$3)/2,ABS(K72-'Data Transformation'!$R$6)&lt;ABS(K72-'Data Transformation'!$R$5),NOT(ISNUMBER(N72)),NOT(ISNUMBER(T72)),NOT(ISNUMBER(P72)),NOT(ISNUMBER(R72)),NOT(ISNUMBER(T72)),NOT(ISNUMBER(S72))),Assignments!B72,""),"")</f>
        <v>67</v>
      </c>
      <c r="R72" t="str">
        <f>IF(H72&gt;='Data Transformation'!$R$30,B72,"")</f>
        <v/>
      </c>
      <c r="S72" t="str">
        <f>IF(D72&gt;='Data Transformation'!$R$31,B72,"")</f>
        <v/>
      </c>
      <c r="T72" t="str">
        <f>IF(AND(H72&lt;'Data Transformation'!$R$30,E72&lt;'Data Transformation'!$R$29,G72&lt;0.3,D72&lt;'Data Transformation'!$R$31,E72&gt;0.4,H72&gt;0.4),B72,"")</f>
        <v/>
      </c>
      <c r="U72" s="56"/>
      <c r="V72" t="str" cm="2">
        <f t="array" ref="V72">IF(C72=FALSE,"",IF(AND(ISNUMBER(B72),ISBLANK(N72:T72)),"Unclassified",(IF(COUNT(N72:T72)=0,"",INDEX($N$4:$T$4,MATCH(TRUE,N72:T72=B72,0))))))</f>
        <v>Adverse</v>
      </c>
      <c r="W72" t="str">
        <f t="shared" si="4"/>
        <v/>
      </c>
      <c r="X72" t="str">
        <f t="shared" si="5"/>
        <v/>
      </c>
      <c r="AC72" t="b">
        <f t="shared" si="6"/>
        <v>0</v>
      </c>
      <c r="AD72">
        <f>IFERROR(ABS(ABS(K72-'Data Transformation'!$R$5)-ABS(K72-'Data Transformation'!$R$6)),"")</f>
        <v>0.40510885625000004</v>
      </c>
      <c r="AE72" t="b">
        <f>IF(C72=FALSE,"",IF(AND(OR(V72=$Z$6,V72=$Z$8),OR(AC72=TRUE,AD72&lt;=IF(ISNUMBER('Data Transformation'!$R$15),'Data Transformation'!$R$15,'Data Transformation'!$R$25))),TRUE,FALSE))</f>
        <v>0</v>
      </c>
    </row>
    <row r="73" spans="2:31" x14ac:dyDescent="0.25">
      <c r="B73">
        <v>68</v>
      </c>
      <c r="C73">
        <v>13</v>
      </c>
      <c r="D73">
        <v>8.3333333333333329E-2</v>
      </c>
      <c r="E73">
        <v>0.25</v>
      </c>
      <c r="F73">
        <v>0.7</v>
      </c>
      <c r="G73">
        <v>0.60869565217391308</v>
      </c>
      <c r="H73">
        <v>0.16666666666666666</v>
      </c>
      <c r="I73" t="str">
        <v>no</v>
      </c>
      <c r="K73" s="57">
        <f>IFERROR(AVERAGEIF('Data Transformation'!$B$425:$B$8425,B73,IF('Input and Summary Results'!$J$4="no",'Data Transformation'!$C$425:$C$8425,'Data Transformation'!$E$425:$E$8425)),"")</f>
        <v>0.68498823249999996</v>
      </c>
      <c r="L73" s="58" cm="1">
        <f t="array" ref="L73">IFERROR(_xlfn.STDEV.S(IF('Data Transformation'!$B$425:$B$8425=B73,IF('Input and Summary Results'!$J$4="no",'Data Transformation'!$C$425:$C$8425,'Data Transformation'!$E$425:$E$8425),"")),"")</f>
        <v>0.27757903661676991</v>
      </c>
      <c r="M73" s="56"/>
      <c r="N73" t="str">
        <f>IF(E73&gt;='Data Transformation'!$R$29,B73,"")</f>
        <v/>
      </c>
      <c r="O73" t="str">
        <f>IFERROR(IF(AND(Assignments!L73&lt;('Data Transformation'!$R$4-'Data Transformation'!$R$3)/2,ABS(K73-'Data Transformation'!$R$6)&gt;ABS(K73-'Data Transformation'!$R$5),NOT(ISNUMBER(N73)),NOT(ISNUMBER(R73)),NOT(ISNUMBER(P73)),NOT(ISNUMBER(R73)),NOT(ISNUMBER(S73)),NOT(ISNUMBER(T73))),Assignments!B73,""),"")</f>
        <v/>
      </c>
      <c r="P73">
        <f>IF(AND(NOT(ISNUMBER(N73)),NOT(ISNUMBER(R73)),NOT(ISNUMBER(S73)),G73&gt;='Data Transformation'!$R$28),B73,"")</f>
        <v>68</v>
      </c>
      <c r="Q73" t="str">
        <f>IFERROR(IF(AND(Assignments!L73&lt;('Data Transformation'!$R$4-'Data Transformation'!$R$3)/2,ABS(K73-'Data Transformation'!$R$6)&lt;ABS(K73-'Data Transformation'!$R$5),NOT(ISNUMBER(N73)),NOT(ISNUMBER(T73)),NOT(ISNUMBER(P73)),NOT(ISNUMBER(R73)),NOT(ISNUMBER(T73)),NOT(ISNUMBER(S73))),Assignments!B73,""),"")</f>
        <v/>
      </c>
      <c r="R73" t="str">
        <f>IF(H73&gt;='Data Transformation'!$R$30,B73,"")</f>
        <v/>
      </c>
      <c r="S73" t="str">
        <f>IF(D73&gt;='Data Transformation'!$R$31,B73,"")</f>
        <v/>
      </c>
      <c r="T73" t="str">
        <f>IF(AND(H73&lt;'Data Transformation'!$R$30,E73&lt;'Data Transformation'!$R$29,G73&lt;0.3,D73&lt;'Data Transformation'!$R$31,E73&gt;0.4,H73&gt;0.4),B73,"")</f>
        <v/>
      </c>
      <c r="U73" s="56"/>
      <c r="V73" t="str" cm="2">
        <f t="array" ref="V73">IF(C73=FALSE,"",IF(AND(ISNUMBER(B73),ISBLANK(N73:T73)),"Unclassified",(IF(COUNT(N73:T73)=0,"",INDEX($N$4:$T$4,MATCH(TRUE,N73:T73=B73,0))))))</f>
        <v>Rheostat</v>
      </c>
      <c r="W73" t="str">
        <f t="shared" si="4"/>
        <v/>
      </c>
      <c r="X73" t="str">
        <f t="shared" si="5"/>
        <v/>
      </c>
      <c r="AC73" t="b">
        <f t="shared" si="6"/>
        <v>0</v>
      </c>
      <c r="AD73">
        <f>IFERROR(ABS(ABS(K73-'Data Transformation'!$R$5)-ABS(K73-'Data Transformation'!$R$6)),"")</f>
        <v>0.17997646499999992</v>
      </c>
      <c r="AE73" t="b">
        <f>IF(C73=FALSE,"",IF(AND(OR(V73=$Z$6,V73=$Z$8),OR(AC73=TRUE,AD73&lt;=IF(ISNUMBER('Data Transformation'!$R$15),'Data Transformation'!$R$15,'Data Transformation'!$R$25))),TRUE,FALSE))</f>
        <v>0</v>
      </c>
    </row>
    <row r="74" spans="2:31" x14ac:dyDescent="0.25">
      <c r="B74">
        <v>69</v>
      </c>
      <c r="C74">
        <v>19</v>
      </c>
      <c r="D74">
        <v>0</v>
      </c>
      <c r="E74">
        <v>0.16666666666666666</v>
      </c>
      <c r="F74">
        <v>0.6</v>
      </c>
      <c r="G74">
        <v>0.56521739130434778</v>
      </c>
      <c r="H74">
        <v>5.5555555555555552E-2</v>
      </c>
      <c r="I74" t="str">
        <v>no</v>
      </c>
      <c r="K74" s="57">
        <f>IFERROR(AVERAGEIF('Data Transformation'!$B$425:$B$8425,B74,IF('Input and Summary Results'!$J$4="no",'Data Transformation'!$C$425:$C$8425,'Data Transformation'!$E$425:$E$8425)),"")</f>
        <v>0.73041146111111088</v>
      </c>
      <c r="L74" s="58" cm="1">
        <f t="array" ref="L74">IFERROR(_xlfn.STDEV.S(IF('Data Transformation'!$B$425:$B$8425=B74,IF('Input and Summary Results'!$J$4="no",'Data Transformation'!$C$425:$C$8425,'Data Transformation'!$E$425:$E$8425),"")),"")</f>
        <v>0.20206750838866874</v>
      </c>
      <c r="M74" s="56"/>
      <c r="N74" t="str">
        <f>IF(E74&gt;='Data Transformation'!$R$29,B74,"")</f>
        <v/>
      </c>
      <c r="O74" t="str">
        <f>IFERROR(IF(AND(Assignments!L74&lt;('Data Transformation'!$R$4-'Data Transformation'!$R$3)/2,ABS(K74-'Data Transformation'!$R$6)&gt;ABS(K74-'Data Transformation'!$R$5),NOT(ISNUMBER(N74)),NOT(ISNUMBER(R74)),NOT(ISNUMBER(P74)),NOT(ISNUMBER(R74)),NOT(ISNUMBER(S74)),NOT(ISNUMBER(T74))),Assignments!B74,""),"")</f>
        <v/>
      </c>
      <c r="P74">
        <f>IF(AND(NOT(ISNUMBER(N74)),NOT(ISNUMBER(R74)),NOT(ISNUMBER(S74)),G74&gt;='Data Transformation'!$R$28),B74,"")</f>
        <v>69</v>
      </c>
      <c r="Q74" t="str">
        <f>IFERROR(IF(AND(Assignments!L74&lt;('Data Transformation'!$R$4-'Data Transformation'!$R$3)/2,ABS(K74-'Data Transformation'!$R$6)&lt;ABS(K74-'Data Transformation'!$R$5),NOT(ISNUMBER(N74)),NOT(ISNUMBER(T74)),NOT(ISNUMBER(P74)),NOT(ISNUMBER(R74)),NOT(ISNUMBER(T74)),NOT(ISNUMBER(S74))),Assignments!B74,""),"")</f>
        <v/>
      </c>
      <c r="R74" t="str">
        <f>IF(H74&gt;='Data Transformation'!$R$30,B74,"")</f>
        <v/>
      </c>
      <c r="S74" t="str">
        <f>IF(D74&gt;='Data Transformation'!$R$31,B74,"")</f>
        <v/>
      </c>
      <c r="T74" t="str">
        <f>IF(AND(H74&lt;'Data Transformation'!$R$30,E74&lt;'Data Transformation'!$R$29,G74&lt;0.3,D74&lt;'Data Transformation'!$R$31,E74&gt;0.4,H74&gt;0.4),B74,"")</f>
        <v/>
      </c>
      <c r="U74" s="56"/>
      <c r="V74" t="str" cm="2">
        <f t="array" ref="V74">IF(C74=FALSE,"",IF(AND(ISNUMBER(B74),ISBLANK(N74:T74)),"Unclassified",(IF(COUNT(N74:T74)=0,"",INDEX($N$4:$T$4,MATCH(TRUE,N74:T74=B74,0))))))</f>
        <v>Rheostat</v>
      </c>
      <c r="W74" t="str">
        <f t="shared" si="4"/>
        <v/>
      </c>
      <c r="X74" t="str">
        <f t="shared" si="5"/>
        <v/>
      </c>
      <c r="AC74" t="b">
        <f t="shared" si="6"/>
        <v>0</v>
      </c>
      <c r="AD74">
        <f>IFERROR(ABS(ABS(K74-'Data Transformation'!$R$5)-ABS(K74-'Data Transformation'!$R$6)),"")</f>
        <v>0.27082292222222171</v>
      </c>
      <c r="AE74" t="b">
        <f>IF(C74=FALSE,"",IF(AND(OR(V74=$Z$6,V74=$Z$8),OR(AC74=TRUE,AD74&lt;=IF(ISNUMBER('Data Transformation'!$R$15),'Data Transformation'!$R$15,'Data Transformation'!$R$25))),TRUE,FALSE))</f>
        <v>0</v>
      </c>
    </row>
    <row r="75" spans="2:31" x14ac:dyDescent="0.25">
      <c r="B75">
        <v>70</v>
      </c>
      <c r="C75">
        <v>17</v>
      </c>
      <c r="D75">
        <v>0</v>
      </c>
      <c r="E75">
        <v>0.125</v>
      </c>
      <c r="F75">
        <v>0.7</v>
      </c>
      <c r="G75">
        <v>0.65217391304347827</v>
      </c>
      <c r="H75">
        <v>0.125</v>
      </c>
      <c r="I75" t="str">
        <v>no</v>
      </c>
      <c r="K75" s="57">
        <f>IFERROR(AVERAGEIF('Data Transformation'!$B$425:$B$8425,B75,IF('Input and Summary Results'!$J$4="no",'Data Transformation'!$C$425:$C$8425,'Data Transformation'!$E$425:$E$8425)),"")</f>
        <v>0.60123902062500001</v>
      </c>
      <c r="L75" s="58" cm="1">
        <f t="array" ref="L75">IFERROR(_xlfn.STDEV.S(IF('Data Transformation'!$B$425:$B$8425=B75,IF('Input and Summary Results'!$J$4="no",'Data Transformation'!$C$425:$C$8425,'Data Transformation'!$E$425:$E$8425),"")),"")</f>
        <v>0.24997655296532481</v>
      </c>
      <c r="M75" s="56"/>
      <c r="N75" t="str">
        <f>IF(E75&gt;='Data Transformation'!$R$29,B75,"")</f>
        <v/>
      </c>
      <c r="O75" t="str">
        <f>IFERROR(IF(AND(Assignments!L75&lt;('Data Transformation'!$R$4-'Data Transformation'!$R$3)/2,ABS(K75-'Data Transformation'!$R$6)&gt;ABS(K75-'Data Transformation'!$R$5),NOT(ISNUMBER(N75)),NOT(ISNUMBER(R75)),NOT(ISNUMBER(P75)),NOT(ISNUMBER(R75)),NOT(ISNUMBER(S75)),NOT(ISNUMBER(T75))),Assignments!B75,""),"")</f>
        <v/>
      </c>
      <c r="P75">
        <f>IF(AND(NOT(ISNUMBER(N75)),NOT(ISNUMBER(R75)),NOT(ISNUMBER(S75)),G75&gt;='Data Transformation'!$R$28),B75,"")</f>
        <v>70</v>
      </c>
      <c r="Q75" t="str">
        <f>IFERROR(IF(AND(Assignments!L75&lt;('Data Transformation'!$R$4-'Data Transformation'!$R$3)/2,ABS(K75-'Data Transformation'!$R$6)&lt;ABS(K75-'Data Transformation'!$R$5),NOT(ISNUMBER(N75)),NOT(ISNUMBER(T75)),NOT(ISNUMBER(P75)),NOT(ISNUMBER(R75)),NOT(ISNUMBER(T75)),NOT(ISNUMBER(S75))),Assignments!B75,""),"")</f>
        <v/>
      </c>
      <c r="R75" t="str">
        <f>IF(H75&gt;='Data Transformation'!$R$30,B75,"")</f>
        <v/>
      </c>
      <c r="S75" t="str">
        <f>IF(D75&gt;='Data Transformation'!$R$31,B75,"")</f>
        <v/>
      </c>
      <c r="T75" t="str">
        <f>IF(AND(H75&lt;'Data Transformation'!$R$30,E75&lt;'Data Transformation'!$R$29,G75&lt;0.3,D75&lt;'Data Transformation'!$R$31,E75&gt;0.4,H75&gt;0.4),B75,"")</f>
        <v/>
      </c>
      <c r="U75" s="56"/>
      <c r="V75" t="str" cm="2">
        <f t="array" ref="V75">IF(C75=FALSE,"",IF(AND(ISNUMBER(B75),ISBLANK(N75:T75)),"Unclassified",(IF(COUNT(N75:T75)=0,"",INDEX($N$4:$T$4,MATCH(TRUE,N75:T75=B75,0))))))</f>
        <v>Rheostat</v>
      </c>
      <c r="W75" t="str">
        <f t="shared" si="4"/>
        <v/>
      </c>
      <c r="X75" t="str">
        <f t="shared" si="5"/>
        <v/>
      </c>
      <c r="AC75" t="b">
        <f t="shared" si="6"/>
        <v>0</v>
      </c>
      <c r="AD75">
        <f>IFERROR(ABS(ABS(K75-'Data Transformation'!$R$5)-ABS(K75-'Data Transformation'!$R$6)),"")</f>
        <v>1.2478041250000016E-2</v>
      </c>
      <c r="AE75" t="b">
        <f>IF(C75=FALSE,"",IF(AND(OR(V75=$Z$6,V75=$Z$8),OR(AC75=TRUE,AD75&lt;=IF(ISNUMBER('Data Transformation'!$R$15),'Data Transformation'!$R$15,'Data Transformation'!$R$25))),TRUE,FALSE))</f>
        <v>0</v>
      </c>
    </row>
    <row r="76" spans="2:31" x14ac:dyDescent="0.25">
      <c r="B76">
        <v>71</v>
      </c>
      <c r="C76">
        <v>20</v>
      </c>
      <c r="D76">
        <v>0</v>
      </c>
      <c r="E76">
        <v>0.10526315789473684</v>
      </c>
      <c r="F76">
        <v>0.7</v>
      </c>
      <c r="G76">
        <v>0.65217391304347827</v>
      </c>
      <c r="H76">
        <v>0.15789473684210525</v>
      </c>
      <c r="I76" t="str">
        <v>no</v>
      </c>
      <c r="K76" s="57">
        <f>IFERROR(AVERAGEIF('Data Transformation'!$B$425:$B$8425,B76,IF('Input and Summary Results'!$J$4="no",'Data Transformation'!$C$425:$C$8425,'Data Transformation'!$E$425:$E$8425)),"")</f>
        <v>0.60211416789473682</v>
      </c>
      <c r="L76" s="58" cm="1">
        <f t="array" ref="L76">IFERROR(_xlfn.STDEV.S(IF('Data Transformation'!$B$425:$B$8425=B76,IF('Input and Summary Results'!$J$4="no",'Data Transformation'!$C$425:$C$8425,'Data Transformation'!$E$425:$E$8425),"")),"")</f>
        <v>0.21401823022332572</v>
      </c>
      <c r="M76" s="56"/>
      <c r="N76" t="str">
        <f>IF(E76&gt;='Data Transformation'!$R$29,B76,"")</f>
        <v/>
      </c>
      <c r="O76" t="str">
        <f>IFERROR(IF(AND(Assignments!L76&lt;('Data Transformation'!$R$4-'Data Transformation'!$R$3)/2,ABS(K76-'Data Transformation'!$R$6)&gt;ABS(K76-'Data Transformation'!$R$5),NOT(ISNUMBER(N76)),NOT(ISNUMBER(R76)),NOT(ISNUMBER(P76)),NOT(ISNUMBER(R76)),NOT(ISNUMBER(S76)),NOT(ISNUMBER(T76))),Assignments!B76,""),"")</f>
        <v/>
      </c>
      <c r="P76">
        <f>IF(AND(NOT(ISNUMBER(N76)),NOT(ISNUMBER(R76)),NOT(ISNUMBER(S76)),G76&gt;='Data Transformation'!$R$28),B76,"")</f>
        <v>71</v>
      </c>
      <c r="Q76" t="str">
        <f>IFERROR(IF(AND(Assignments!L76&lt;('Data Transformation'!$R$4-'Data Transformation'!$R$3)/2,ABS(K76-'Data Transformation'!$R$6)&lt;ABS(K76-'Data Transformation'!$R$5),NOT(ISNUMBER(N76)),NOT(ISNUMBER(T76)),NOT(ISNUMBER(P76)),NOT(ISNUMBER(R76)),NOT(ISNUMBER(T76)),NOT(ISNUMBER(S76))),Assignments!B76,""),"")</f>
        <v/>
      </c>
      <c r="R76" t="str">
        <f>IF(H76&gt;='Data Transformation'!$R$30,B76,"")</f>
        <v/>
      </c>
      <c r="S76" t="str">
        <f>IF(D76&gt;='Data Transformation'!$R$31,B76,"")</f>
        <v/>
      </c>
      <c r="T76" t="str">
        <f>IF(AND(H76&lt;'Data Transformation'!$R$30,E76&lt;'Data Transformation'!$R$29,G76&lt;0.3,D76&lt;'Data Transformation'!$R$31,E76&gt;0.4,H76&gt;0.4),B76,"")</f>
        <v/>
      </c>
      <c r="U76" s="56"/>
      <c r="V76" t="str" cm="2">
        <f t="array" ref="V76">IF(C76=FALSE,"",IF(AND(ISNUMBER(B76),ISBLANK(N76:T76)),"Unclassified",(IF(COUNT(N76:T76)=0,"",INDEX($N$4:$T$4,MATCH(TRUE,N76:T76=B76,0))))))</f>
        <v>Rheostat</v>
      </c>
      <c r="W76" t="str">
        <f t="shared" si="4"/>
        <v/>
      </c>
      <c r="X76" t="str">
        <f t="shared" si="5"/>
        <v/>
      </c>
      <c r="AC76" t="b">
        <f t="shared" si="6"/>
        <v>0</v>
      </c>
      <c r="AD76">
        <f>IFERROR(ABS(ABS(K76-'Data Transformation'!$R$5)-ABS(K76-'Data Transformation'!$R$6)),"")</f>
        <v>1.4228335789473634E-2</v>
      </c>
      <c r="AE76" t="b">
        <f>IF(C76=FALSE,"",IF(AND(OR(V76=$Z$6,V76=$Z$8),OR(AC76=TRUE,AD76&lt;=IF(ISNUMBER('Data Transformation'!$R$15),'Data Transformation'!$R$15,'Data Transformation'!$R$25))),TRUE,FALSE))</f>
        <v>0</v>
      </c>
    </row>
    <row r="77" spans="2:31" x14ac:dyDescent="0.25">
      <c r="B77">
        <v>72</v>
      </c>
      <c r="C77">
        <v>20</v>
      </c>
      <c r="D77">
        <v>0</v>
      </c>
      <c r="E77">
        <v>0</v>
      </c>
      <c r="F77">
        <v>0.3</v>
      </c>
      <c r="G77">
        <v>0.21739130434782608</v>
      </c>
      <c r="H77">
        <v>0.94736842105263153</v>
      </c>
      <c r="I77" t="str">
        <v>no</v>
      </c>
      <c r="K77" s="57">
        <f>IFERROR(AVERAGEIF('Data Transformation'!$B$425:$B$8425,B77,IF('Input and Summary Results'!$J$4="no",'Data Transformation'!$C$425:$C$8425,'Data Transformation'!$E$425:$E$8425)),"")</f>
        <v>0.20562450263157894</v>
      </c>
      <c r="L77" s="58" cm="1">
        <f t="array" ref="L77">IFERROR(_xlfn.STDEV.S(IF('Data Transformation'!$B$425:$B$8425=B77,IF('Input and Summary Results'!$J$4="no",'Data Transformation'!$C$425:$C$8425,'Data Transformation'!$E$425:$E$8425),"")),"")</f>
        <v>0.14205139335523057</v>
      </c>
      <c r="M77" s="56"/>
      <c r="N77" t="str">
        <f>IF(E77&gt;='Data Transformation'!$R$29,B77,"")</f>
        <v/>
      </c>
      <c r="O77" t="str">
        <f>IFERROR(IF(AND(Assignments!L77&lt;('Data Transformation'!$R$4-'Data Transformation'!$R$3)/2,ABS(K77-'Data Transformation'!$R$6)&gt;ABS(K77-'Data Transformation'!$R$5),NOT(ISNUMBER(N77)),NOT(ISNUMBER(R77)),NOT(ISNUMBER(P77)),NOT(ISNUMBER(R77)),NOT(ISNUMBER(S77)),NOT(ISNUMBER(T77))),Assignments!B77,""),"")</f>
        <v/>
      </c>
      <c r="P77" t="str">
        <f>IF(AND(NOT(ISNUMBER(N77)),NOT(ISNUMBER(R77)),NOT(ISNUMBER(S77)),G77&gt;='Data Transformation'!$R$28),B77,"")</f>
        <v/>
      </c>
      <c r="Q77" t="str">
        <f>IFERROR(IF(AND(Assignments!L77&lt;('Data Transformation'!$R$4-'Data Transformation'!$R$3)/2,ABS(K77-'Data Transformation'!$R$6)&lt;ABS(K77-'Data Transformation'!$R$5),NOT(ISNUMBER(N77)),NOT(ISNUMBER(T77)),NOT(ISNUMBER(P77)),NOT(ISNUMBER(R77)),NOT(ISNUMBER(T77)),NOT(ISNUMBER(S77))),Assignments!B77,""),"")</f>
        <v/>
      </c>
      <c r="R77">
        <f>IF(H77&gt;='Data Transformation'!$R$30,B77,"")</f>
        <v>72</v>
      </c>
      <c r="S77" t="str">
        <f>IF(D77&gt;='Data Transformation'!$R$31,B77,"")</f>
        <v/>
      </c>
      <c r="T77" t="str">
        <f>IF(AND(H77&lt;'Data Transformation'!$R$30,E77&lt;'Data Transformation'!$R$29,G77&lt;0.3,D77&lt;'Data Transformation'!$R$31,E77&gt;0.4,H77&gt;0.4),B77,"")</f>
        <v/>
      </c>
      <c r="U77" s="56"/>
      <c r="V77" t="str" cm="2">
        <f t="array" ref="V77">IF(C77=FALSE,"",IF(AND(ISNUMBER(B77),ISBLANK(N77:T77)),"Unclassified",(IF(COUNT(N77:T77)=0,"",INDEX($N$4:$T$4,MATCH(TRUE,N77:T77=B77,0))))))</f>
        <v>Toggle</v>
      </c>
      <c r="W77" t="str">
        <f t="shared" si="4"/>
        <v/>
      </c>
      <c r="X77" t="str">
        <f t="shared" si="5"/>
        <v/>
      </c>
      <c r="AC77" t="b">
        <f t="shared" si="6"/>
        <v>0</v>
      </c>
      <c r="AD77">
        <f>IFERROR(ABS(ABS(K77-'Data Transformation'!$R$5)-ABS(K77-'Data Transformation'!$R$6)),"")</f>
        <v>0.77875099473684206</v>
      </c>
      <c r="AE77" t="b">
        <f>IF(C77=FALSE,"",IF(AND(OR(V77=$Z$6,V77=$Z$8),OR(AC77=TRUE,AD77&lt;=IF(ISNUMBER('Data Transformation'!$R$15),'Data Transformation'!$R$15,'Data Transformation'!$R$25))),TRUE,FALSE))</f>
        <v>0</v>
      </c>
    </row>
    <row r="78" spans="2:31" x14ac:dyDescent="0.25">
      <c r="B78">
        <v>73</v>
      </c>
      <c r="C78">
        <v>17</v>
      </c>
      <c r="D78">
        <v>6.25E-2</v>
      </c>
      <c r="E78">
        <v>0</v>
      </c>
      <c r="F78">
        <v>0.8</v>
      </c>
      <c r="G78">
        <v>0.73913043478260865</v>
      </c>
      <c r="H78">
        <v>0.3125</v>
      </c>
      <c r="I78" t="str">
        <v>no</v>
      </c>
      <c r="K78" s="57">
        <f>IFERROR(AVERAGEIF('Data Transformation'!$B$425:$B$8425,B78,IF('Input and Summary Results'!$J$4="no",'Data Transformation'!$C$425:$C$8425,'Data Transformation'!$E$425:$E$8425)),"")</f>
        <v>0.49380356187500002</v>
      </c>
      <c r="L78" s="58" cm="1">
        <f t="array" ref="L78">IFERROR(_xlfn.STDEV.S(IF('Data Transformation'!$B$425:$B$8425=B78,IF('Input and Summary Results'!$J$4="no",'Data Transformation'!$C$425:$C$8425,'Data Transformation'!$E$425:$E$8425),"")),"")</f>
        <v>0.28774346331356376</v>
      </c>
      <c r="M78" s="56"/>
      <c r="N78" t="str">
        <f>IF(E78&gt;='Data Transformation'!$R$29,B78,"")</f>
        <v/>
      </c>
      <c r="O78" t="str">
        <f>IFERROR(IF(AND(Assignments!L78&lt;('Data Transformation'!$R$4-'Data Transformation'!$R$3)/2,ABS(K78-'Data Transformation'!$R$6)&gt;ABS(K78-'Data Transformation'!$R$5),NOT(ISNUMBER(N78)),NOT(ISNUMBER(R78)),NOT(ISNUMBER(P78)),NOT(ISNUMBER(R78)),NOT(ISNUMBER(S78)),NOT(ISNUMBER(T78))),Assignments!B78,""),"")</f>
        <v/>
      </c>
      <c r="P78">
        <f>IF(AND(NOT(ISNUMBER(N78)),NOT(ISNUMBER(R78)),NOT(ISNUMBER(S78)),G78&gt;='Data Transformation'!$R$28),B78,"")</f>
        <v>73</v>
      </c>
      <c r="Q78" t="str">
        <f>IFERROR(IF(AND(Assignments!L78&lt;('Data Transformation'!$R$4-'Data Transformation'!$R$3)/2,ABS(K78-'Data Transformation'!$R$6)&lt;ABS(K78-'Data Transformation'!$R$5),NOT(ISNUMBER(N78)),NOT(ISNUMBER(T78)),NOT(ISNUMBER(P78)),NOT(ISNUMBER(R78)),NOT(ISNUMBER(T78)),NOT(ISNUMBER(S78))),Assignments!B78,""),"")</f>
        <v/>
      </c>
      <c r="R78" t="str">
        <f>IF(H78&gt;='Data Transformation'!$R$30,B78,"")</f>
        <v/>
      </c>
      <c r="S78" t="str">
        <f>IF(D78&gt;='Data Transformation'!$R$31,B78,"")</f>
        <v/>
      </c>
      <c r="T78" t="str">
        <f>IF(AND(H78&lt;'Data Transformation'!$R$30,E78&lt;'Data Transformation'!$R$29,G78&lt;0.3,D78&lt;'Data Transformation'!$R$31,E78&gt;0.4,H78&gt;0.4),B78,"")</f>
        <v/>
      </c>
      <c r="U78" s="56"/>
      <c r="V78" t="str" cm="2">
        <f t="array" ref="V78">IF(C78=FALSE,"",IF(AND(ISNUMBER(B78),ISBLANK(N78:T78)),"Unclassified",(IF(COUNT(N78:T78)=0,"",INDEX($N$4:$T$4,MATCH(TRUE,N78:T78=B78,0))))))</f>
        <v>Rheostat</v>
      </c>
      <c r="W78" t="str">
        <f t="shared" si="4"/>
        <v/>
      </c>
      <c r="X78" t="str">
        <f t="shared" si="5"/>
        <v/>
      </c>
      <c r="AC78" t="b">
        <f t="shared" si="6"/>
        <v>0</v>
      </c>
      <c r="AD78">
        <f>IFERROR(ABS(ABS(K78-'Data Transformation'!$R$5)-ABS(K78-'Data Transformation'!$R$6)),"")</f>
        <v>0.20239287624999991</v>
      </c>
      <c r="AE78" t="b">
        <f>IF(C78=FALSE,"",IF(AND(OR(V78=$Z$6,V78=$Z$8),OR(AC78=TRUE,AD78&lt;=IF(ISNUMBER('Data Transformation'!$R$15),'Data Transformation'!$R$15,'Data Transformation'!$R$25))),TRUE,FALSE))</f>
        <v>0</v>
      </c>
    </row>
    <row r="79" spans="2:31" x14ac:dyDescent="0.25">
      <c r="B79">
        <v>74</v>
      </c>
      <c r="C79">
        <v>17</v>
      </c>
      <c r="D79">
        <v>0</v>
      </c>
      <c r="E79">
        <v>0.125</v>
      </c>
      <c r="F79">
        <v>0.6</v>
      </c>
      <c r="G79">
        <v>0.56521739130434778</v>
      </c>
      <c r="H79">
        <v>0.25</v>
      </c>
      <c r="I79" t="str">
        <v>no</v>
      </c>
      <c r="K79" s="57">
        <f>IFERROR(AVERAGEIF('Data Transformation'!$B$425:$B$8425,B79,IF('Input and Summary Results'!$J$4="no",'Data Transformation'!$C$425:$C$8425,'Data Transformation'!$E$425:$E$8425)),"")</f>
        <v>0.61958878562499997</v>
      </c>
      <c r="L79" s="58" cm="1">
        <f t="array" ref="L79">IFERROR(_xlfn.STDEV.S(IF('Data Transformation'!$B$425:$B$8425=B79,IF('Input and Summary Results'!$J$4="no",'Data Transformation'!$C$425:$C$8425,'Data Transformation'!$E$425:$E$8425),"")),"")</f>
        <v>0.26137131607404845</v>
      </c>
      <c r="M79" s="56"/>
      <c r="N79" t="str">
        <f>IF(E79&gt;='Data Transformation'!$R$29,B79,"")</f>
        <v/>
      </c>
      <c r="O79" t="str">
        <f>IFERROR(IF(AND(Assignments!L79&lt;('Data Transformation'!$R$4-'Data Transformation'!$R$3)/2,ABS(K79-'Data Transformation'!$R$6)&gt;ABS(K79-'Data Transformation'!$R$5),NOT(ISNUMBER(N79)),NOT(ISNUMBER(R79)),NOT(ISNUMBER(P79)),NOT(ISNUMBER(R79)),NOT(ISNUMBER(S79)),NOT(ISNUMBER(T79))),Assignments!B79,""),"")</f>
        <v/>
      </c>
      <c r="P79">
        <f>IF(AND(NOT(ISNUMBER(N79)),NOT(ISNUMBER(R79)),NOT(ISNUMBER(S79)),G79&gt;='Data Transformation'!$R$28),B79,"")</f>
        <v>74</v>
      </c>
      <c r="Q79" t="str">
        <f>IFERROR(IF(AND(Assignments!L79&lt;('Data Transformation'!$R$4-'Data Transformation'!$R$3)/2,ABS(K79-'Data Transformation'!$R$6)&lt;ABS(K79-'Data Transformation'!$R$5),NOT(ISNUMBER(N79)),NOT(ISNUMBER(T79)),NOT(ISNUMBER(P79)),NOT(ISNUMBER(R79)),NOT(ISNUMBER(T79)),NOT(ISNUMBER(S79))),Assignments!B79,""),"")</f>
        <v/>
      </c>
      <c r="R79" t="str">
        <f>IF(H79&gt;='Data Transformation'!$R$30,B79,"")</f>
        <v/>
      </c>
      <c r="S79" t="str">
        <f>IF(D79&gt;='Data Transformation'!$R$31,B79,"")</f>
        <v/>
      </c>
      <c r="T79" t="str">
        <f>IF(AND(H79&lt;'Data Transformation'!$R$30,E79&lt;'Data Transformation'!$R$29,G79&lt;0.3,D79&lt;'Data Transformation'!$R$31,E79&gt;0.4,H79&gt;0.4),B79,"")</f>
        <v/>
      </c>
      <c r="U79" s="56"/>
      <c r="V79" t="str" cm="2">
        <f t="array" ref="V79">IF(C79=FALSE,"",IF(AND(ISNUMBER(B79),ISBLANK(N79:T79)),"Unclassified",(IF(COUNT(N79:T79)=0,"",INDEX($N$4:$T$4,MATCH(TRUE,N79:T79=B79,0))))))</f>
        <v>Rheostat</v>
      </c>
      <c r="W79" t="str">
        <f t="shared" si="4"/>
        <v/>
      </c>
      <c r="X79" t="str">
        <f t="shared" si="5"/>
        <v/>
      </c>
      <c r="AC79" t="b">
        <f t="shared" si="6"/>
        <v>0</v>
      </c>
      <c r="AD79">
        <f>IFERROR(ABS(ABS(K79-'Data Transformation'!$R$5)-ABS(K79-'Data Transformation'!$R$6)),"")</f>
        <v>4.9177571249999941E-2</v>
      </c>
      <c r="AE79" t="b">
        <f>IF(C79=FALSE,"",IF(AND(OR(V79=$Z$6,V79=$Z$8),OR(AC79=TRUE,AD79&lt;=IF(ISNUMBER('Data Transformation'!$R$15),'Data Transformation'!$R$15,'Data Transformation'!$R$25))),TRUE,FALSE))</f>
        <v>0</v>
      </c>
    </row>
    <row r="80" spans="2:31" x14ac:dyDescent="0.25">
      <c r="B80">
        <v>75</v>
      </c>
      <c r="C80">
        <v>19</v>
      </c>
      <c r="D80">
        <v>5.5555555555555552E-2</v>
      </c>
      <c r="E80">
        <v>0.55555555555555558</v>
      </c>
      <c r="F80">
        <v>0.5</v>
      </c>
      <c r="G80">
        <v>0.47826086956521741</v>
      </c>
      <c r="H80">
        <v>0</v>
      </c>
      <c r="I80" t="str">
        <v>no</v>
      </c>
      <c r="K80" s="57">
        <f>IFERROR(AVERAGEIF('Data Transformation'!$B$425:$B$8425,B80,IF('Input and Summary Results'!$J$4="no",'Data Transformation'!$C$425:$C$8425,'Data Transformation'!$E$425:$E$8425)),"")</f>
        <v>0.94085127499999999</v>
      </c>
      <c r="L80" s="58" cm="1">
        <f t="array" ref="L80">IFERROR(_xlfn.STDEV.S(IF('Data Transformation'!$B$425:$B$8425=B80,IF('Input and Summary Results'!$J$4="no",'Data Transformation'!$C$425:$C$8425,'Data Transformation'!$E$425:$E$8425),"")),"")</f>
        <v>0.14939227488921206</v>
      </c>
      <c r="M80" s="56"/>
      <c r="N80" t="str">
        <f>IF(E80&gt;='Data Transformation'!$R$29,B80,"")</f>
        <v/>
      </c>
      <c r="O80">
        <f>IFERROR(IF(AND(Assignments!L80&lt;('Data Transformation'!$R$4-'Data Transformation'!$R$3)/2,ABS(K80-'Data Transformation'!$R$6)&gt;ABS(K80-'Data Transformation'!$R$5),NOT(ISNUMBER(N80)),NOT(ISNUMBER(R80)),NOT(ISNUMBER(P80)),NOT(ISNUMBER(R80)),NOT(ISNUMBER(S80)),NOT(ISNUMBER(T80))),Assignments!B80,""),"")</f>
        <v>75</v>
      </c>
      <c r="P80" t="str">
        <f>IF(AND(NOT(ISNUMBER(N80)),NOT(ISNUMBER(R80)),NOT(ISNUMBER(S80)),G80&gt;='Data Transformation'!$R$28),B80,"")</f>
        <v/>
      </c>
      <c r="Q80" t="str">
        <f>IFERROR(IF(AND(Assignments!L80&lt;('Data Transformation'!$R$4-'Data Transformation'!$R$3)/2,ABS(K80-'Data Transformation'!$R$6)&lt;ABS(K80-'Data Transformation'!$R$5),NOT(ISNUMBER(N80)),NOT(ISNUMBER(T80)),NOT(ISNUMBER(P80)),NOT(ISNUMBER(R80)),NOT(ISNUMBER(T80)),NOT(ISNUMBER(S80))),Assignments!B80,""),"")</f>
        <v/>
      </c>
      <c r="R80" t="str">
        <f>IF(H80&gt;='Data Transformation'!$R$30,B80,"")</f>
        <v/>
      </c>
      <c r="S80" t="str">
        <f>IF(D80&gt;='Data Transformation'!$R$31,B80,"")</f>
        <v/>
      </c>
      <c r="T80" t="str">
        <f>IF(AND(H80&lt;'Data Transformation'!$R$30,E80&lt;'Data Transformation'!$R$29,G80&lt;0.3,D80&lt;'Data Transformation'!$R$31,E80&gt;0.4,H80&gt;0.4),B80,"")</f>
        <v/>
      </c>
      <c r="U80" s="56"/>
      <c r="V80" t="str" cm="2">
        <f t="array" ref="V80">IF(C80=FALSE,"",IF(AND(ISNUMBER(B80),ISBLANK(N80:T80)),"Unclassified",(IF(COUNT(N80:T80)=0,"",INDEX($N$4:$T$4,MATCH(TRUE,N80:T80=B80,0))))))</f>
        <v>Moderate</v>
      </c>
      <c r="W80" t="str">
        <f t="shared" si="4"/>
        <v/>
      </c>
      <c r="X80" t="str">
        <f t="shared" si="5"/>
        <v/>
      </c>
      <c r="AC80" t="b">
        <f t="shared" si="6"/>
        <v>0</v>
      </c>
      <c r="AD80">
        <f>IFERROR(ABS(ABS(K80-'Data Transformation'!$R$5)-ABS(K80-'Data Transformation'!$R$6)),"")</f>
        <v>0.69170255000000003</v>
      </c>
      <c r="AE80" t="b">
        <f>IF(C80=FALSE,"",IF(AND(OR(V80=$Z$6,V80=$Z$8),OR(AC80=TRUE,AD80&lt;=IF(ISNUMBER('Data Transformation'!$R$15),'Data Transformation'!$R$15,'Data Transformation'!$R$25))),TRUE,FALSE))</f>
        <v>0</v>
      </c>
    </row>
    <row r="81" spans="2:31" x14ac:dyDescent="0.25">
      <c r="B81">
        <v>76</v>
      </c>
      <c r="C81">
        <v>20</v>
      </c>
      <c r="D81">
        <v>0</v>
      </c>
      <c r="E81">
        <v>0.10526315789473684</v>
      </c>
      <c r="F81">
        <v>0.6</v>
      </c>
      <c r="G81">
        <v>0.56521739130434778</v>
      </c>
      <c r="H81">
        <v>0.68421052631578949</v>
      </c>
      <c r="I81" t="str">
        <v>no</v>
      </c>
      <c r="K81" s="57">
        <f>IFERROR(AVERAGEIF('Data Transformation'!$B$425:$B$8425,B81,IF('Input and Summary Results'!$J$4="no",'Data Transformation'!$C$425:$C$8425,'Data Transformation'!$E$425:$E$8425)),"")</f>
        <v>0.38973519631578951</v>
      </c>
      <c r="L81" s="58" cm="1">
        <f t="array" ref="L81">IFERROR(_xlfn.STDEV.S(IF('Data Transformation'!$B$425:$B$8425=B81,IF('Input and Summary Results'!$J$4="no",'Data Transformation'!$C$425:$C$8425,'Data Transformation'!$E$425:$E$8425),"")),"")</f>
        <v>0.26576925480458963</v>
      </c>
      <c r="M81" s="56"/>
      <c r="N81" t="str">
        <f>IF(E81&gt;='Data Transformation'!$R$29,B81,"")</f>
        <v/>
      </c>
      <c r="O81" t="str">
        <f>IFERROR(IF(AND(Assignments!L81&lt;('Data Transformation'!$R$4-'Data Transformation'!$R$3)/2,ABS(K81-'Data Transformation'!$R$6)&gt;ABS(K81-'Data Transformation'!$R$5),NOT(ISNUMBER(N81)),NOT(ISNUMBER(R81)),NOT(ISNUMBER(P81)),NOT(ISNUMBER(R81)),NOT(ISNUMBER(S81)),NOT(ISNUMBER(T81))),Assignments!B81,""),"")</f>
        <v/>
      </c>
      <c r="P81" t="str">
        <f>IF(AND(NOT(ISNUMBER(N81)),NOT(ISNUMBER(R81)),NOT(ISNUMBER(S81)),G81&gt;='Data Transformation'!$R$28),B81,"")</f>
        <v/>
      </c>
      <c r="Q81" t="str">
        <f>IFERROR(IF(AND(Assignments!L81&lt;('Data Transformation'!$R$4-'Data Transformation'!$R$3)/2,ABS(K81-'Data Transformation'!$R$6)&lt;ABS(K81-'Data Transformation'!$R$5),NOT(ISNUMBER(N81)),NOT(ISNUMBER(T81)),NOT(ISNUMBER(P81)),NOT(ISNUMBER(R81)),NOT(ISNUMBER(T81)),NOT(ISNUMBER(S81))),Assignments!B81,""),"")</f>
        <v/>
      </c>
      <c r="R81">
        <f>IF(H81&gt;='Data Transformation'!$R$30,B81,"")</f>
        <v>76</v>
      </c>
      <c r="S81" t="str">
        <f>IF(D81&gt;='Data Transformation'!$R$31,B81,"")</f>
        <v/>
      </c>
      <c r="T81" t="str">
        <f>IF(AND(H81&lt;'Data Transformation'!$R$30,E81&lt;'Data Transformation'!$R$29,G81&lt;0.3,D81&lt;'Data Transformation'!$R$31,E81&gt;0.4,H81&gt;0.4),B81,"")</f>
        <v/>
      </c>
      <c r="U81" s="56"/>
      <c r="V81" t="str" cm="2">
        <f t="array" ref="V81">IF(C81=FALSE,"",IF(AND(ISNUMBER(B81),ISBLANK(N81:T81)),"Unclassified",(IF(COUNT(N81:T81)=0,"",INDEX($N$4:$T$4,MATCH(TRUE,N81:T81=B81,0))))))</f>
        <v>Toggle</v>
      </c>
      <c r="W81" t="str">
        <f t="shared" si="4"/>
        <v/>
      </c>
      <c r="X81" t="str">
        <f t="shared" si="5"/>
        <v/>
      </c>
      <c r="AC81" t="b">
        <f t="shared" si="6"/>
        <v>0</v>
      </c>
      <c r="AD81">
        <f>IFERROR(ABS(ABS(K81-'Data Transformation'!$R$5)-ABS(K81-'Data Transformation'!$R$6)),"")</f>
        <v>0.41052960736842092</v>
      </c>
      <c r="AE81" t="b">
        <f>IF(C81=FALSE,"",IF(AND(OR(V81=$Z$6,V81=$Z$8),OR(AC81=TRUE,AD81&lt;=IF(ISNUMBER('Data Transformation'!$R$15),'Data Transformation'!$R$15,'Data Transformation'!$R$25))),TRUE,FALSE))</f>
        <v>0</v>
      </c>
    </row>
    <row r="82" spans="2:31" x14ac:dyDescent="0.25">
      <c r="B82">
        <v>77</v>
      </c>
      <c r="C82">
        <v>18</v>
      </c>
      <c r="D82">
        <v>5.8823529411764705E-2</v>
      </c>
      <c r="E82">
        <v>0.23529411764705882</v>
      </c>
      <c r="F82">
        <v>0.5</v>
      </c>
      <c r="G82">
        <v>0.47826086956521741</v>
      </c>
      <c r="H82">
        <v>0</v>
      </c>
      <c r="I82" t="str">
        <v>no</v>
      </c>
      <c r="K82" s="57">
        <f>IFERROR(AVERAGEIF('Data Transformation'!$B$425:$B$8425,B82,IF('Input and Summary Results'!$J$4="no",'Data Transformation'!$C$425:$C$8425,'Data Transformation'!$E$425:$E$8425)),"")</f>
        <v>0.82022332529411768</v>
      </c>
      <c r="L82" s="58" cm="1">
        <f t="array" ref="L82">IFERROR(_xlfn.STDEV.S(IF('Data Transformation'!$B$425:$B$8425=B82,IF('Input and Summary Results'!$J$4="no",'Data Transformation'!$C$425:$C$8425,'Data Transformation'!$E$425:$E$8425),"")),"")</f>
        <v>0.1478043780743532</v>
      </c>
      <c r="M82" s="56"/>
      <c r="N82" t="str">
        <f>IF(E82&gt;='Data Transformation'!$R$29,B82,"")</f>
        <v/>
      </c>
      <c r="O82">
        <f>IFERROR(IF(AND(Assignments!L82&lt;('Data Transformation'!$R$4-'Data Transformation'!$R$3)/2,ABS(K82-'Data Transformation'!$R$6)&gt;ABS(K82-'Data Transformation'!$R$5),NOT(ISNUMBER(N82)),NOT(ISNUMBER(R82)),NOT(ISNUMBER(P82)),NOT(ISNUMBER(R82)),NOT(ISNUMBER(S82)),NOT(ISNUMBER(T82))),Assignments!B82,""),"")</f>
        <v>77</v>
      </c>
      <c r="P82" t="str">
        <f>IF(AND(NOT(ISNUMBER(N82)),NOT(ISNUMBER(R82)),NOT(ISNUMBER(S82)),G82&gt;='Data Transformation'!$R$28),B82,"")</f>
        <v/>
      </c>
      <c r="Q82" t="str">
        <f>IFERROR(IF(AND(Assignments!L82&lt;('Data Transformation'!$R$4-'Data Transformation'!$R$3)/2,ABS(K82-'Data Transformation'!$R$6)&lt;ABS(K82-'Data Transformation'!$R$5),NOT(ISNUMBER(N82)),NOT(ISNUMBER(T82)),NOT(ISNUMBER(P82)),NOT(ISNUMBER(R82)),NOT(ISNUMBER(T82)),NOT(ISNUMBER(S82))),Assignments!B82,""),"")</f>
        <v/>
      </c>
      <c r="R82" t="str">
        <f>IF(H82&gt;='Data Transformation'!$R$30,B82,"")</f>
        <v/>
      </c>
      <c r="S82" t="str">
        <f>IF(D82&gt;='Data Transformation'!$R$31,B82,"")</f>
        <v/>
      </c>
      <c r="T82" t="str">
        <f>IF(AND(H82&lt;'Data Transformation'!$R$30,E82&lt;'Data Transformation'!$R$29,G82&lt;0.3,D82&lt;'Data Transformation'!$R$31,E82&gt;0.4,H82&gt;0.4),B82,"")</f>
        <v/>
      </c>
      <c r="U82" s="56"/>
      <c r="V82" t="str" cm="2">
        <f t="array" ref="V82">IF(C82=FALSE,"",IF(AND(ISNUMBER(B82),ISBLANK(N82:T82)),"Unclassified",(IF(COUNT(N82:T82)=0,"",INDEX($N$4:$T$4,MATCH(TRUE,N82:T82=B82,0))))))</f>
        <v>Moderate</v>
      </c>
      <c r="W82" t="str">
        <f t="shared" si="4"/>
        <v/>
      </c>
      <c r="X82" t="str">
        <f t="shared" si="5"/>
        <v/>
      </c>
      <c r="AC82" t="b">
        <f t="shared" si="6"/>
        <v>0</v>
      </c>
      <c r="AD82">
        <f>IFERROR(ABS(ABS(K82-'Data Transformation'!$R$5)-ABS(K82-'Data Transformation'!$R$6)),"")</f>
        <v>0.4504466505882353</v>
      </c>
      <c r="AE82" t="b">
        <f>IF(C82=FALSE,"",IF(AND(OR(V82=$Z$6,V82=$Z$8),OR(AC82=TRUE,AD82&lt;=IF(ISNUMBER('Data Transformation'!$R$15),'Data Transformation'!$R$15,'Data Transformation'!$R$25))),TRUE,FALSE))</f>
        <v>0</v>
      </c>
    </row>
    <row r="83" spans="2:31" x14ac:dyDescent="0.25">
      <c r="B83">
        <v>78</v>
      </c>
      <c r="C83">
        <v>11</v>
      </c>
      <c r="D83">
        <v>0</v>
      </c>
      <c r="E83">
        <v>0.8</v>
      </c>
      <c r="F83">
        <v>0.4</v>
      </c>
      <c r="G83">
        <v>0.39130434782608697</v>
      </c>
      <c r="H83">
        <v>0</v>
      </c>
      <c r="I83" t="str">
        <v>no</v>
      </c>
      <c r="K83" s="57">
        <f>IFERROR(AVERAGEIF('Data Transformation'!$B$425:$B$8425,B83,IF('Input and Summary Results'!$J$4="no",'Data Transformation'!$C$425:$C$8425,'Data Transformation'!$E$425:$E$8425)),"")</f>
        <v>0.95864479499999999</v>
      </c>
      <c r="L83" s="58" cm="1">
        <f t="array" ref="L83">IFERROR(_xlfn.STDEV.S(IF('Data Transformation'!$B$425:$B$8425=B83,IF('Input and Summary Results'!$J$4="no",'Data Transformation'!$C$425:$C$8425,'Data Transformation'!$E$425:$E$8425),"")),"")</f>
        <v>0.1226207891851749</v>
      </c>
      <c r="M83" s="56"/>
      <c r="N83">
        <f>IF(E83&gt;='Data Transformation'!$R$29,B83,"")</f>
        <v>78</v>
      </c>
      <c r="O83" t="str">
        <f>IFERROR(IF(AND(Assignments!L83&lt;('Data Transformation'!$R$4-'Data Transformation'!$R$3)/2,ABS(K83-'Data Transformation'!$R$6)&gt;ABS(K83-'Data Transformation'!$R$5),NOT(ISNUMBER(N83)),NOT(ISNUMBER(R83)),NOT(ISNUMBER(P83)),NOT(ISNUMBER(R83)),NOT(ISNUMBER(S83)),NOT(ISNUMBER(T83))),Assignments!B83,""),"")</f>
        <v/>
      </c>
      <c r="P83" t="str">
        <f>IF(AND(NOT(ISNUMBER(N83)),NOT(ISNUMBER(R83)),NOT(ISNUMBER(S83)),G83&gt;='Data Transformation'!$R$28),B83,"")</f>
        <v/>
      </c>
      <c r="Q83" t="str">
        <f>IFERROR(IF(AND(Assignments!L83&lt;('Data Transformation'!$R$4-'Data Transformation'!$R$3)/2,ABS(K83-'Data Transformation'!$R$6)&lt;ABS(K83-'Data Transformation'!$R$5),NOT(ISNUMBER(N83)),NOT(ISNUMBER(T83)),NOT(ISNUMBER(P83)),NOT(ISNUMBER(R83)),NOT(ISNUMBER(T83)),NOT(ISNUMBER(S83))),Assignments!B83,""),"")</f>
        <v/>
      </c>
      <c r="R83" t="str">
        <f>IF(H83&gt;='Data Transformation'!$R$30,B83,"")</f>
        <v/>
      </c>
      <c r="S83" t="str">
        <f>IF(D83&gt;='Data Transformation'!$R$31,B83,"")</f>
        <v/>
      </c>
      <c r="T83" t="str">
        <f>IF(AND(H83&lt;'Data Transformation'!$R$30,E83&lt;'Data Transformation'!$R$29,G83&lt;0.3,D83&lt;'Data Transformation'!$R$31,E83&gt;0.4,H83&gt;0.4),B83,"")</f>
        <v/>
      </c>
      <c r="U83" s="56"/>
      <c r="V83" t="str" cm="2">
        <f t="array" ref="V83">IF(C83=FALSE,"",IF(AND(ISNUMBER(B83),ISBLANK(N83:T83)),"Unclassified",(IF(COUNT(N83:T83)=0,"",INDEX($N$4:$T$4,MATCH(TRUE,N83:T83=B83,0))))))</f>
        <v>Neutral</v>
      </c>
      <c r="W83" t="str">
        <f t="shared" si="4"/>
        <v/>
      </c>
      <c r="X83" t="str">
        <f t="shared" si="5"/>
        <v/>
      </c>
      <c r="AC83" t="b">
        <f t="shared" si="6"/>
        <v>0</v>
      </c>
      <c r="AD83">
        <f>IFERROR(ABS(ABS(K83-'Data Transformation'!$R$5)-ABS(K83-'Data Transformation'!$R$6)),"")</f>
        <v>0.72728958999999993</v>
      </c>
      <c r="AE83" t="b">
        <f>IF(C83=FALSE,"",IF(AND(OR(V83=$Z$6,V83=$Z$8),OR(AC83=TRUE,AD83&lt;=IF(ISNUMBER('Data Transformation'!$R$15),'Data Transformation'!$R$15,'Data Transformation'!$R$25))),TRUE,FALSE))</f>
        <v>0</v>
      </c>
    </row>
    <row r="84" spans="2:31" x14ac:dyDescent="0.25">
      <c r="B84">
        <v>79</v>
      </c>
      <c r="C84">
        <v>20</v>
      </c>
      <c r="D84">
        <v>0</v>
      </c>
      <c r="E84">
        <v>0</v>
      </c>
      <c r="F84">
        <v>0.3</v>
      </c>
      <c r="G84">
        <v>0.17391304347826086</v>
      </c>
      <c r="H84">
        <v>0.94736842105263153</v>
      </c>
      <c r="I84" t="str">
        <v>no</v>
      </c>
      <c r="K84" s="57">
        <f>IFERROR(AVERAGEIF('Data Transformation'!$B$425:$B$8425,B84,IF('Input and Summary Results'!$J$4="no",'Data Transformation'!$C$425:$C$8425,'Data Transformation'!$E$425:$E$8425)),"")</f>
        <v>0.18207248210526314</v>
      </c>
      <c r="L84" s="58" cm="1">
        <f t="array" ref="L84">IFERROR(_xlfn.STDEV.S(IF('Data Transformation'!$B$425:$B$8425=B84,IF('Input and Summary Results'!$J$4="no",'Data Transformation'!$C$425:$C$8425,'Data Transformation'!$E$425:$E$8425),"")),"")</f>
        <v>5.086747611340476E-2</v>
      </c>
      <c r="M84" s="56"/>
      <c r="N84" t="str">
        <f>IF(E84&gt;='Data Transformation'!$R$29,B84,"")</f>
        <v/>
      </c>
      <c r="O84" t="str">
        <f>IFERROR(IF(AND(Assignments!L84&lt;('Data Transformation'!$R$4-'Data Transformation'!$R$3)/2,ABS(K84-'Data Transformation'!$R$6)&gt;ABS(K84-'Data Transformation'!$R$5),NOT(ISNUMBER(N84)),NOT(ISNUMBER(R84)),NOT(ISNUMBER(P84)),NOT(ISNUMBER(R84)),NOT(ISNUMBER(S84)),NOT(ISNUMBER(T84))),Assignments!B84,""),"")</f>
        <v/>
      </c>
      <c r="P84" t="str">
        <f>IF(AND(NOT(ISNUMBER(N84)),NOT(ISNUMBER(R84)),NOT(ISNUMBER(S84)),G84&gt;='Data Transformation'!$R$28),B84,"")</f>
        <v/>
      </c>
      <c r="Q84" t="str">
        <f>IFERROR(IF(AND(Assignments!L84&lt;('Data Transformation'!$R$4-'Data Transformation'!$R$3)/2,ABS(K84-'Data Transformation'!$R$6)&lt;ABS(K84-'Data Transformation'!$R$5),NOT(ISNUMBER(N84)),NOT(ISNUMBER(T84)),NOT(ISNUMBER(P84)),NOT(ISNUMBER(R84)),NOT(ISNUMBER(T84)),NOT(ISNUMBER(S84))),Assignments!B84,""),"")</f>
        <v/>
      </c>
      <c r="R84">
        <f>IF(H84&gt;='Data Transformation'!$R$30,B84,"")</f>
        <v>79</v>
      </c>
      <c r="S84" t="str">
        <f>IF(D84&gt;='Data Transformation'!$R$31,B84,"")</f>
        <v/>
      </c>
      <c r="T84" t="str">
        <f>IF(AND(H84&lt;'Data Transformation'!$R$30,E84&lt;'Data Transformation'!$R$29,G84&lt;0.3,D84&lt;'Data Transformation'!$R$31,E84&gt;0.4,H84&gt;0.4),B84,"")</f>
        <v/>
      </c>
      <c r="U84" s="56"/>
      <c r="V84" t="str" cm="2">
        <f t="array" ref="V84">IF(C84=FALSE,"",IF(AND(ISNUMBER(B84),ISBLANK(N84:T84)),"Unclassified",(IF(COUNT(N84:T84)=0,"",INDEX($N$4:$T$4,MATCH(TRUE,N84:T84=B84,0))))))</f>
        <v>Toggle</v>
      </c>
      <c r="W84" t="str">
        <f t="shared" si="4"/>
        <v/>
      </c>
      <c r="X84" t="str">
        <f t="shared" si="5"/>
        <v/>
      </c>
      <c r="AC84" t="b">
        <f t="shared" si="6"/>
        <v>0</v>
      </c>
      <c r="AD84">
        <f>IFERROR(ABS(ABS(K84-'Data Transformation'!$R$5)-ABS(K84-'Data Transformation'!$R$6)),"")</f>
        <v>0.80999999999999994</v>
      </c>
      <c r="AE84" t="b">
        <f>IF(C84=FALSE,"",IF(AND(OR(V84=$Z$6,V84=$Z$8),OR(AC84=TRUE,AD84&lt;=IF(ISNUMBER('Data Transformation'!$R$15),'Data Transformation'!$R$15,'Data Transformation'!$R$25))),TRUE,FALSE))</f>
        <v>0</v>
      </c>
    </row>
    <row r="85" spans="2:31" x14ac:dyDescent="0.25">
      <c r="B85">
        <v>80</v>
      </c>
      <c r="C85">
        <v>18</v>
      </c>
      <c r="D85">
        <v>0</v>
      </c>
      <c r="E85">
        <v>0.23529411764705882</v>
      </c>
      <c r="F85">
        <v>0.7</v>
      </c>
      <c r="G85">
        <v>0.65217391304347827</v>
      </c>
      <c r="H85">
        <v>0.29411764705882354</v>
      </c>
      <c r="I85" t="str">
        <v>no</v>
      </c>
      <c r="K85" s="57">
        <f>IFERROR(AVERAGEIF('Data Transformation'!$B$425:$B$8425,B85,IF('Input and Summary Results'!$J$4="no",'Data Transformation'!$C$425:$C$8425,'Data Transformation'!$E$425:$E$8425)),"")</f>
        <v>0.58962312235294123</v>
      </c>
      <c r="L85" s="58" cm="1">
        <f t="array" ref="L85">IFERROR(_xlfn.STDEV.S(IF('Data Transformation'!$B$425:$B$8425=B85,IF('Input and Summary Results'!$J$4="no",'Data Transformation'!$C$425:$C$8425,'Data Transformation'!$E$425:$E$8425),"")),"")</f>
        <v>0.28656632453422209</v>
      </c>
      <c r="M85" s="56"/>
      <c r="N85" t="str">
        <f>IF(E85&gt;='Data Transformation'!$R$29,B85,"")</f>
        <v/>
      </c>
      <c r="O85" t="str">
        <f>IFERROR(IF(AND(Assignments!L85&lt;('Data Transformation'!$R$4-'Data Transformation'!$R$3)/2,ABS(K85-'Data Transformation'!$R$6)&gt;ABS(K85-'Data Transformation'!$R$5),NOT(ISNUMBER(N85)),NOT(ISNUMBER(R85)),NOT(ISNUMBER(P85)),NOT(ISNUMBER(R85)),NOT(ISNUMBER(S85)),NOT(ISNUMBER(T85))),Assignments!B85,""),"")</f>
        <v/>
      </c>
      <c r="P85">
        <f>IF(AND(NOT(ISNUMBER(N85)),NOT(ISNUMBER(R85)),NOT(ISNUMBER(S85)),G85&gt;='Data Transformation'!$R$28),B85,"")</f>
        <v>80</v>
      </c>
      <c r="Q85" t="str">
        <f>IFERROR(IF(AND(Assignments!L85&lt;('Data Transformation'!$R$4-'Data Transformation'!$R$3)/2,ABS(K85-'Data Transformation'!$R$6)&lt;ABS(K85-'Data Transformation'!$R$5),NOT(ISNUMBER(N85)),NOT(ISNUMBER(T85)),NOT(ISNUMBER(P85)),NOT(ISNUMBER(R85)),NOT(ISNUMBER(T85)),NOT(ISNUMBER(S85))),Assignments!B85,""),"")</f>
        <v/>
      </c>
      <c r="R85" t="str">
        <f>IF(H85&gt;='Data Transformation'!$R$30,B85,"")</f>
        <v/>
      </c>
      <c r="S85" t="str">
        <f>IF(D85&gt;='Data Transformation'!$R$31,B85,"")</f>
        <v/>
      </c>
      <c r="T85" t="str">
        <f>IF(AND(H85&lt;'Data Transformation'!$R$30,E85&lt;'Data Transformation'!$R$29,G85&lt;0.3,D85&lt;'Data Transformation'!$R$31,E85&gt;0.4,H85&gt;0.4),B85,"")</f>
        <v/>
      </c>
      <c r="U85" s="56"/>
      <c r="V85" t="str" cm="2">
        <f t="array" ref="V85">IF(C85=FALSE,"",IF(AND(ISNUMBER(B85),ISBLANK(N85:T85)),"Unclassified",(IF(COUNT(N85:T85)=0,"",INDEX($N$4:$T$4,MATCH(TRUE,N85:T85=B85,0))))))</f>
        <v>Rheostat</v>
      </c>
      <c r="W85" t="str">
        <f t="shared" si="4"/>
        <v/>
      </c>
      <c r="X85" t="str">
        <f t="shared" si="5"/>
        <v/>
      </c>
      <c r="AC85" t="b">
        <f t="shared" si="6"/>
        <v>0</v>
      </c>
      <c r="AD85">
        <f>IFERROR(ABS(ABS(K85-'Data Transformation'!$R$5)-ABS(K85-'Data Transformation'!$R$6)),"")</f>
        <v>1.075375529411754E-2</v>
      </c>
      <c r="AE85" t="b">
        <f>IF(C85=FALSE,"",IF(AND(OR(V85=$Z$6,V85=$Z$8),OR(AC85=TRUE,AD85&lt;=IF(ISNUMBER('Data Transformation'!$R$15),'Data Transformation'!$R$15,'Data Transformation'!$R$25))),TRUE,FALSE))</f>
        <v>0</v>
      </c>
    </row>
    <row r="86" spans="2:31" x14ac:dyDescent="0.25">
      <c r="B86">
        <v>81</v>
      </c>
      <c r="C86">
        <v>15</v>
      </c>
      <c r="D86">
        <v>0.14285714285714285</v>
      </c>
      <c r="E86">
        <v>0.7142857142857143</v>
      </c>
      <c r="F86">
        <v>0.6</v>
      </c>
      <c r="G86">
        <v>0.60869565217391308</v>
      </c>
      <c r="H86">
        <v>0</v>
      </c>
      <c r="I86" t="str">
        <v>no</v>
      </c>
      <c r="K86" s="57">
        <f>IFERROR(AVERAGEIF('Data Transformation'!$B$425:$B$8425,B86,IF('Input and Summary Results'!$J$4="no",'Data Transformation'!$C$425:$C$8425,'Data Transformation'!$E$425:$E$8425)),"")</f>
        <v>1.0140410942857143</v>
      </c>
      <c r="L86" s="58" cm="1">
        <f t="array" ref="L86">IFERROR(_xlfn.STDEV.S(IF('Data Transformation'!$B$425:$B$8425=B86,IF('Input and Summary Results'!$J$4="no",'Data Transformation'!$C$425:$C$8425,'Data Transformation'!$E$425:$E$8425),"")),"")</f>
        <v>0.17216775076586216</v>
      </c>
      <c r="M86" s="56"/>
      <c r="N86">
        <f>IF(E86&gt;='Data Transformation'!$R$29,B86,"")</f>
        <v>81</v>
      </c>
      <c r="O86" t="str">
        <f>IFERROR(IF(AND(Assignments!L86&lt;('Data Transformation'!$R$4-'Data Transformation'!$R$3)/2,ABS(K86-'Data Transformation'!$R$6)&gt;ABS(K86-'Data Transformation'!$R$5),NOT(ISNUMBER(N86)),NOT(ISNUMBER(R86)),NOT(ISNUMBER(P86)),NOT(ISNUMBER(R86)),NOT(ISNUMBER(S86)),NOT(ISNUMBER(T86))),Assignments!B86,""),"")</f>
        <v/>
      </c>
      <c r="P86" t="str">
        <f>IF(AND(NOT(ISNUMBER(N86)),NOT(ISNUMBER(R86)),NOT(ISNUMBER(S86)),G86&gt;='Data Transformation'!$R$28),B86,"")</f>
        <v/>
      </c>
      <c r="Q86" t="str">
        <f>IFERROR(IF(AND(Assignments!L86&lt;('Data Transformation'!$R$4-'Data Transformation'!$R$3)/2,ABS(K86-'Data Transformation'!$R$6)&lt;ABS(K86-'Data Transformation'!$R$5),NOT(ISNUMBER(N86)),NOT(ISNUMBER(T86)),NOT(ISNUMBER(P86)),NOT(ISNUMBER(R86)),NOT(ISNUMBER(T86)),NOT(ISNUMBER(S86))),Assignments!B86,""),"")</f>
        <v/>
      </c>
      <c r="R86" t="str">
        <f>IF(H86&gt;='Data Transformation'!$R$30,B86,"")</f>
        <v/>
      </c>
      <c r="S86" t="str">
        <f>IF(D86&gt;='Data Transformation'!$R$31,B86,"")</f>
        <v/>
      </c>
      <c r="T86" t="str">
        <f>IF(AND(H86&lt;'Data Transformation'!$R$30,E86&lt;'Data Transformation'!$R$29,G86&lt;0.3,D86&lt;'Data Transformation'!$R$31,E86&gt;0.4,H86&gt;0.4),B86,"")</f>
        <v/>
      </c>
      <c r="U86" s="56"/>
      <c r="V86" t="str" cm="2">
        <f t="array" ref="V86">IF(C86=FALSE,"",IF(AND(ISNUMBER(B86),ISBLANK(N86:T86)),"Unclassified",(IF(COUNT(N86:T86)=0,"",INDEX($N$4:$T$4,MATCH(TRUE,N86:T86=B86,0))))))</f>
        <v>Neutral</v>
      </c>
      <c r="W86" t="str">
        <f t="shared" si="4"/>
        <v/>
      </c>
      <c r="X86" t="str">
        <f t="shared" si="5"/>
        <v/>
      </c>
      <c r="AC86" t="b">
        <f t="shared" si="6"/>
        <v>0</v>
      </c>
      <c r="AD86">
        <f>IFERROR(ABS(ABS(K86-'Data Transformation'!$R$5)-ABS(K86-'Data Transformation'!$R$6)),"")</f>
        <v>0.81</v>
      </c>
      <c r="AE86" t="b">
        <f>IF(C86=FALSE,"",IF(AND(OR(V86=$Z$6,V86=$Z$8),OR(AC86=TRUE,AD86&lt;=IF(ISNUMBER('Data Transformation'!$R$15),'Data Transformation'!$R$15,'Data Transformation'!$R$25))),TRUE,FALSE))</f>
        <v>0</v>
      </c>
    </row>
    <row r="87" spans="2:31" x14ac:dyDescent="0.25">
      <c r="B87">
        <v>82</v>
      </c>
      <c r="C87">
        <v>19</v>
      </c>
      <c r="D87">
        <v>0</v>
      </c>
      <c r="E87">
        <v>5.5555555555555552E-2</v>
      </c>
      <c r="F87">
        <v>0.6</v>
      </c>
      <c r="G87">
        <v>0.56521739130434778</v>
      </c>
      <c r="H87">
        <v>0.44444444444444442</v>
      </c>
      <c r="I87" t="str">
        <v>no</v>
      </c>
      <c r="K87" s="57">
        <f>IFERROR(AVERAGEIF('Data Transformation'!$B$425:$B$8425,B87,IF('Input and Summary Results'!$J$4="no",'Data Transformation'!$C$425:$C$8425,'Data Transformation'!$E$425:$E$8425)),"")</f>
        <v>0.4650005261111112</v>
      </c>
      <c r="L87" s="58" cm="1">
        <f t="array" ref="L87">IFERROR(_xlfn.STDEV.S(IF('Data Transformation'!$B$425:$B$8425=B87,IF('Input and Summary Results'!$J$4="no",'Data Transformation'!$C$425:$C$8425,'Data Transformation'!$E$425:$E$8425),"")),"")</f>
        <v>0.26107990816855203</v>
      </c>
      <c r="M87" s="56"/>
      <c r="N87" t="str">
        <f>IF(E87&gt;='Data Transformation'!$R$29,B87,"")</f>
        <v/>
      </c>
      <c r="O87" t="str">
        <f>IFERROR(IF(AND(Assignments!L87&lt;('Data Transformation'!$R$4-'Data Transformation'!$R$3)/2,ABS(K87-'Data Transformation'!$R$6)&gt;ABS(K87-'Data Transformation'!$R$5),NOT(ISNUMBER(N87)),NOT(ISNUMBER(R87)),NOT(ISNUMBER(P87)),NOT(ISNUMBER(R87)),NOT(ISNUMBER(S87)),NOT(ISNUMBER(T87))),Assignments!B87,""),"")</f>
        <v/>
      </c>
      <c r="P87">
        <f>IF(AND(NOT(ISNUMBER(N87)),NOT(ISNUMBER(R87)),NOT(ISNUMBER(S87)),G87&gt;='Data Transformation'!$R$28),B87,"")</f>
        <v>82</v>
      </c>
      <c r="Q87" t="str">
        <f>IFERROR(IF(AND(Assignments!L87&lt;('Data Transformation'!$R$4-'Data Transformation'!$R$3)/2,ABS(K87-'Data Transformation'!$R$6)&lt;ABS(K87-'Data Transformation'!$R$5),NOT(ISNUMBER(N87)),NOT(ISNUMBER(T87)),NOT(ISNUMBER(P87)),NOT(ISNUMBER(R87)),NOT(ISNUMBER(T87)),NOT(ISNUMBER(S87))),Assignments!B87,""),"")</f>
        <v/>
      </c>
      <c r="R87" t="str">
        <f>IF(H87&gt;='Data Transformation'!$R$30,B87,"")</f>
        <v/>
      </c>
      <c r="S87" t="str">
        <f>IF(D87&gt;='Data Transformation'!$R$31,B87,"")</f>
        <v/>
      </c>
      <c r="T87" t="str">
        <f>IF(AND(H87&lt;'Data Transformation'!$R$30,E87&lt;'Data Transformation'!$R$29,G87&lt;0.3,D87&lt;'Data Transformation'!$R$31,E87&gt;0.4,H87&gt;0.4),B87,"")</f>
        <v/>
      </c>
      <c r="U87" s="56"/>
      <c r="V87" t="str" cm="2">
        <f t="array" ref="V87">IF(C87=FALSE,"",IF(AND(ISNUMBER(B87),ISBLANK(N87:T87)),"Unclassified",(IF(COUNT(N87:T87)=0,"",INDEX($N$4:$T$4,MATCH(TRUE,N87:T87=B87,0))))))</f>
        <v>Rheostat</v>
      </c>
      <c r="W87" t="str">
        <f t="shared" si="4"/>
        <v/>
      </c>
      <c r="X87" t="str">
        <f t="shared" si="5"/>
        <v/>
      </c>
      <c r="AC87" t="b">
        <f t="shared" si="6"/>
        <v>0</v>
      </c>
      <c r="AD87">
        <f>IFERROR(ABS(ABS(K87-'Data Transformation'!$R$5)-ABS(K87-'Data Transformation'!$R$6)),"")</f>
        <v>0.2599989477777776</v>
      </c>
      <c r="AE87" t="b">
        <f>IF(C87=FALSE,"",IF(AND(OR(V87=$Z$6,V87=$Z$8),OR(AC87=TRUE,AD87&lt;=IF(ISNUMBER('Data Transformation'!$R$15),'Data Transformation'!$R$15,'Data Transformation'!$R$25))),TRUE,FALSE))</f>
        <v>0</v>
      </c>
    </row>
    <row r="88" spans="2:31" x14ac:dyDescent="0.25">
      <c r="B88">
        <v>83</v>
      </c>
      <c r="C88">
        <v>16</v>
      </c>
      <c r="D88">
        <v>0</v>
      </c>
      <c r="E88">
        <v>0</v>
      </c>
      <c r="F88">
        <v>0.3</v>
      </c>
      <c r="G88">
        <v>0.17391304347826086</v>
      </c>
      <c r="H88">
        <v>0.93333333333333335</v>
      </c>
      <c r="I88" t="str">
        <v>no</v>
      </c>
      <c r="K88" s="57">
        <f>IFERROR(AVERAGEIF('Data Transformation'!$B$425:$B$8425,B88,IF('Input and Summary Results'!$J$4="no",'Data Transformation'!$C$425:$C$8425,'Data Transformation'!$E$425:$E$8425)),"")</f>
        <v>0.17347052133333332</v>
      </c>
      <c r="L88" s="58" cm="1">
        <f t="array" ref="L88">IFERROR(_xlfn.STDEV.S(IF('Data Transformation'!$B$425:$B$8425=B88,IF('Input and Summary Results'!$J$4="no",'Data Transformation'!$C$425:$C$8425,'Data Transformation'!$E$425:$E$8425),"")),"")</f>
        <v>8.1967195825023237E-2</v>
      </c>
      <c r="M88" s="56"/>
      <c r="N88" t="str">
        <f>IF(E88&gt;='Data Transformation'!$R$29,B88,"")</f>
        <v/>
      </c>
      <c r="O88" t="str">
        <f>IFERROR(IF(AND(Assignments!L88&lt;('Data Transformation'!$R$4-'Data Transformation'!$R$3)/2,ABS(K88-'Data Transformation'!$R$6)&gt;ABS(K88-'Data Transformation'!$R$5),NOT(ISNUMBER(N88)),NOT(ISNUMBER(R88)),NOT(ISNUMBER(P88)),NOT(ISNUMBER(R88)),NOT(ISNUMBER(S88)),NOT(ISNUMBER(T88))),Assignments!B88,""),"")</f>
        <v/>
      </c>
      <c r="P88" t="str">
        <f>IF(AND(NOT(ISNUMBER(N88)),NOT(ISNUMBER(R88)),NOT(ISNUMBER(S88)),G88&gt;='Data Transformation'!$R$28),B88,"")</f>
        <v/>
      </c>
      <c r="Q88" t="str">
        <f>IFERROR(IF(AND(Assignments!L88&lt;('Data Transformation'!$R$4-'Data Transformation'!$R$3)/2,ABS(K88-'Data Transformation'!$R$6)&lt;ABS(K88-'Data Transformation'!$R$5),NOT(ISNUMBER(N88)),NOT(ISNUMBER(T88)),NOT(ISNUMBER(P88)),NOT(ISNUMBER(R88)),NOT(ISNUMBER(T88)),NOT(ISNUMBER(S88))),Assignments!B88,""),"")</f>
        <v/>
      </c>
      <c r="R88">
        <f>IF(H88&gt;='Data Transformation'!$R$30,B88,"")</f>
        <v>83</v>
      </c>
      <c r="S88" t="str">
        <f>IF(D88&gt;='Data Transformation'!$R$31,B88,"")</f>
        <v/>
      </c>
      <c r="T88" t="str">
        <f>IF(AND(H88&lt;'Data Transformation'!$R$30,E88&lt;'Data Transformation'!$R$29,G88&lt;0.3,D88&lt;'Data Transformation'!$R$31,E88&gt;0.4,H88&gt;0.4),B88,"")</f>
        <v/>
      </c>
      <c r="U88" s="56"/>
      <c r="V88" t="str" cm="2">
        <f t="array" ref="V88">IF(C88=FALSE,"",IF(AND(ISNUMBER(B88),ISBLANK(N88:T88)),"Unclassified",(IF(COUNT(N88:T88)=0,"",INDEX($N$4:$T$4,MATCH(TRUE,N88:T88=B88,0))))))</f>
        <v>Toggle</v>
      </c>
      <c r="W88" t="str">
        <f t="shared" si="4"/>
        <v/>
      </c>
      <c r="X88" t="str">
        <f t="shared" si="5"/>
        <v/>
      </c>
      <c r="AC88" t="b">
        <f t="shared" si="6"/>
        <v>0</v>
      </c>
      <c r="AD88">
        <f>IFERROR(ABS(ABS(K88-'Data Transformation'!$R$5)-ABS(K88-'Data Transformation'!$R$6)),"")</f>
        <v>0.81</v>
      </c>
      <c r="AE88" t="b">
        <f>IF(C88=FALSE,"",IF(AND(OR(V88=$Z$6,V88=$Z$8),OR(AC88=TRUE,AD88&lt;=IF(ISNUMBER('Data Transformation'!$R$15),'Data Transformation'!$R$15,'Data Transformation'!$R$25))),TRUE,FALSE))</f>
        <v>0</v>
      </c>
    </row>
    <row r="89" spans="2:31" x14ac:dyDescent="0.25">
      <c r="B89">
        <v>84</v>
      </c>
      <c r="C89">
        <v>11</v>
      </c>
      <c r="D89">
        <v>0</v>
      </c>
      <c r="E89">
        <v>0.1</v>
      </c>
      <c r="F89">
        <v>0.6</v>
      </c>
      <c r="G89">
        <v>0.52173913043478259</v>
      </c>
      <c r="H89">
        <v>0.4</v>
      </c>
      <c r="I89" t="str">
        <v>no</v>
      </c>
      <c r="K89" s="57">
        <f>IFERROR(AVERAGEIF('Data Transformation'!$B$425:$B$8425,B89,IF('Input and Summary Results'!$J$4="no",'Data Transformation'!$C$425:$C$8425,'Data Transformation'!$E$425:$E$8425)),"")</f>
        <v>0.49995635899999991</v>
      </c>
      <c r="L89" s="58" cm="1">
        <f t="array" ref="L89">IFERROR(_xlfn.STDEV.S(IF('Data Transformation'!$B$425:$B$8425=B89,IF('Input and Summary Results'!$J$4="no",'Data Transformation'!$C$425:$C$8425,'Data Transformation'!$E$425:$E$8425),"")),"")</f>
        <v>0.27730943738986441</v>
      </c>
      <c r="M89" s="56"/>
      <c r="N89" t="str">
        <f>IF(E89&gt;='Data Transformation'!$R$29,B89,"")</f>
        <v/>
      </c>
      <c r="O89" t="str">
        <f>IFERROR(IF(AND(Assignments!L89&lt;('Data Transformation'!$R$4-'Data Transformation'!$R$3)/2,ABS(K89-'Data Transformation'!$R$6)&gt;ABS(K89-'Data Transformation'!$R$5),NOT(ISNUMBER(N89)),NOT(ISNUMBER(R89)),NOT(ISNUMBER(P89)),NOT(ISNUMBER(R89)),NOT(ISNUMBER(S89)),NOT(ISNUMBER(T89))),Assignments!B89,""),"")</f>
        <v/>
      </c>
      <c r="P89">
        <f>IF(AND(NOT(ISNUMBER(N89)),NOT(ISNUMBER(R89)),NOT(ISNUMBER(S89)),G89&gt;='Data Transformation'!$R$28),B89,"")</f>
        <v>84</v>
      </c>
      <c r="Q89" t="str">
        <f>IFERROR(IF(AND(Assignments!L89&lt;('Data Transformation'!$R$4-'Data Transformation'!$R$3)/2,ABS(K89-'Data Transformation'!$R$6)&lt;ABS(K89-'Data Transformation'!$R$5),NOT(ISNUMBER(N89)),NOT(ISNUMBER(T89)),NOT(ISNUMBER(P89)),NOT(ISNUMBER(R89)),NOT(ISNUMBER(T89)),NOT(ISNUMBER(S89))),Assignments!B89,""),"")</f>
        <v/>
      </c>
      <c r="R89" t="str">
        <f>IF(H89&gt;='Data Transformation'!$R$30,B89,"")</f>
        <v/>
      </c>
      <c r="S89" t="str">
        <f>IF(D89&gt;='Data Transformation'!$R$31,B89,"")</f>
        <v/>
      </c>
      <c r="T89" t="str">
        <f>IF(AND(H89&lt;'Data Transformation'!$R$30,E89&lt;'Data Transformation'!$R$29,G89&lt;0.3,D89&lt;'Data Transformation'!$R$31,E89&gt;0.4,H89&gt;0.4),B89,"")</f>
        <v/>
      </c>
      <c r="U89" s="56"/>
      <c r="V89" t="str" cm="2">
        <f t="array" ref="V89">IF(C89=FALSE,"",IF(AND(ISNUMBER(B89),ISBLANK(N89:T89)),"Unclassified",(IF(COUNT(N89:T89)=0,"",INDEX($N$4:$T$4,MATCH(TRUE,N89:T89=B89,0))))))</f>
        <v>Rheostat</v>
      </c>
      <c r="W89" t="str">
        <f t="shared" si="4"/>
        <v/>
      </c>
      <c r="X89" t="str">
        <f t="shared" si="5"/>
        <v/>
      </c>
      <c r="AC89" t="b">
        <f t="shared" si="6"/>
        <v>0</v>
      </c>
      <c r="AD89">
        <f>IFERROR(ABS(ABS(K89-'Data Transformation'!$R$5)-ABS(K89-'Data Transformation'!$R$6)),"")</f>
        <v>0.19008728200000019</v>
      </c>
      <c r="AE89" t="b">
        <f>IF(C89=FALSE,"",IF(AND(OR(V89=$Z$6,V89=$Z$8),OR(AC89=TRUE,AD89&lt;=IF(ISNUMBER('Data Transformation'!$R$15),'Data Transformation'!$R$15,'Data Transformation'!$R$25))),TRUE,FALSE))</f>
        <v>0</v>
      </c>
    </row>
    <row r="90" spans="2:31" x14ac:dyDescent="0.25">
      <c r="B90">
        <v>85</v>
      </c>
      <c r="C90">
        <v>18</v>
      </c>
      <c r="D90">
        <v>0.17647058823529413</v>
      </c>
      <c r="E90">
        <v>0.52941176470588236</v>
      </c>
      <c r="F90">
        <v>0.8</v>
      </c>
      <c r="G90">
        <v>0.73913043478260865</v>
      </c>
      <c r="H90">
        <v>5.8823529411764705E-2</v>
      </c>
      <c r="I90" t="str">
        <v>no</v>
      </c>
      <c r="K90" s="57">
        <f>IFERROR(AVERAGEIF('Data Transformation'!$B$425:$B$8425,B90,IF('Input and Summary Results'!$J$4="no",'Data Transformation'!$C$425:$C$8425,'Data Transformation'!$E$425:$E$8425)),"")</f>
        <v>0.87371259588235295</v>
      </c>
      <c r="L90" s="58" cm="1">
        <f t="array" ref="L90">IFERROR(_xlfn.STDEV.S(IF('Data Transformation'!$B$425:$B$8425=B90,IF('Input and Summary Results'!$J$4="no",'Data Transformation'!$C$425:$C$8425,'Data Transformation'!$E$425:$E$8425),"")),"")</f>
        <v>0.26981813652748282</v>
      </c>
      <c r="M90" s="56"/>
      <c r="N90" t="str">
        <f>IF(E90&gt;='Data Transformation'!$R$29,B90,"")</f>
        <v/>
      </c>
      <c r="O90" t="str">
        <f>IFERROR(IF(AND(Assignments!L90&lt;('Data Transformation'!$R$4-'Data Transformation'!$R$3)/2,ABS(K90-'Data Transformation'!$R$6)&gt;ABS(K90-'Data Transformation'!$R$5),NOT(ISNUMBER(N90)),NOT(ISNUMBER(R90)),NOT(ISNUMBER(P90)),NOT(ISNUMBER(R90)),NOT(ISNUMBER(S90)),NOT(ISNUMBER(T90))),Assignments!B90,""),"")</f>
        <v/>
      </c>
      <c r="P90">
        <f>IF(AND(NOT(ISNUMBER(N90)),NOT(ISNUMBER(R90)),NOT(ISNUMBER(S90)),G90&gt;='Data Transformation'!$R$28),B90,"")</f>
        <v>85</v>
      </c>
      <c r="Q90" t="str">
        <f>IFERROR(IF(AND(Assignments!L90&lt;('Data Transformation'!$R$4-'Data Transformation'!$R$3)/2,ABS(K90-'Data Transformation'!$R$6)&lt;ABS(K90-'Data Transformation'!$R$5),NOT(ISNUMBER(N90)),NOT(ISNUMBER(T90)),NOT(ISNUMBER(P90)),NOT(ISNUMBER(R90)),NOT(ISNUMBER(T90)),NOT(ISNUMBER(S90))),Assignments!B90,""),"")</f>
        <v/>
      </c>
      <c r="R90" t="str">
        <f>IF(H90&gt;='Data Transformation'!$R$30,B90,"")</f>
        <v/>
      </c>
      <c r="S90" t="str">
        <f>IF(D90&gt;='Data Transformation'!$R$31,B90,"")</f>
        <v/>
      </c>
      <c r="T90" t="str">
        <f>IF(AND(H90&lt;'Data Transformation'!$R$30,E90&lt;'Data Transformation'!$R$29,G90&lt;0.3,D90&lt;'Data Transformation'!$R$31,E90&gt;0.4,H90&gt;0.4),B90,"")</f>
        <v/>
      </c>
      <c r="U90" s="56"/>
      <c r="V90" t="str" cm="2">
        <f t="array" ref="V90">IF(C90=FALSE,"",IF(AND(ISNUMBER(B90),ISBLANK(N90:T90)),"Unclassified",(IF(COUNT(N90:T90)=0,"",INDEX($N$4:$T$4,MATCH(TRUE,N90:T90=B90,0))))))</f>
        <v>Rheostat</v>
      </c>
      <c r="W90" t="str">
        <f t="shared" si="4"/>
        <v/>
      </c>
      <c r="X90" t="str">
        <f t="shared" si="5"/>
        <v/>
      </c>
      <c r="AC90" t="b">
        <f t="shared" si="6"/>
        <v>0</v>
      </c>
      <c r="AD90">
        <f>IFERROR(ABS(ABS(K90-'Data Transformation'!$R$5)-ABS(K90-'Data Transformation'!$R$6)),"")</f>
        <v>0.55742519176470584</v>
      </c>
      <c r="AE90" t="b">
        <f>IF(C90=FALSE,"",IF(AND(OR(V90=$Z$6,V90=$Z$8),OR(AC90=TRUE,AD90&lt;=IF(ISNUMBER('Data Transformation'!$R$15),'Data Transformation'!$R$15,'Data Transformation'!$R$25))),TRUE,FALSE))</f>
        <v>0</v>
      </c>
    </row>
    <row r="91" spans="2:31" x14ac:dyDescent="0.25">
      <c r="B91">
        <v>86</v>
      </c>
      <c r="C91">
        <v>8</v>
      </c>
      <c r="D91">
        <v>0</v>
      </c>
      <c r="E91">
        <v>0</v>
      </c>
      <c r="F91">
        <v>0.5</v>
      </c>
      <c r="G91">
        <v>0.43478260869565216</v>
      </c>
      <c r="H91">
        <v>0.42857142857142855</v>
      </c>
      <c r="I91" t="str">
        <v>no</v>
      </c>
      <c r="K91" s="57">
        <f>IFERROR(AVERAGEIF('Data Transformation'!$B$425:$B$8425,B91,IF('Input and Summary Results'!$J$4="no",'Data Transformation'!$C$425:$C$8425,'Data Transformation'!$E$425:$E$8425)),"")</f>
        <v>0.3861865614285715</v>
      </c>
      <c r="L91" s="58" cm="1">
        <f t="array" ref="L91">IFERROR(_xlfn.STDEV.S(IF('Data Transformation'!$B$425:$B$8425=B91,IF('Input and Summary Results'!$J$4="no",'Data Transformation'!$C$425:$C$8425,'Data Transformation'!$E$425:$E$8425),"")),"")</f>
        <v>0.15987422689703709</v>
      </c>
      <c r="M91" s="56"/>
      <c r="N91" t="str">
        <f>IF(E91&gt;='Data Transformation'!$R$29,B91,"")</f>
        <v/>
      </c>
      <c r="O91" t="str">
        <f>IFERROR(IF(AND(Assignments!L91&lt;('Data Transformation'!$R$4-'Data Transformation'!$R$3)/2,ABS(K91-'Data Transformation'!$R$6)&gt;ABS(K91-'Data Transformation'!$R$5),NOT(ISNUMBER(N91)),NOT(ISNUMBER(R91)),NOT(ISNUMBER(P91)),NOT(ISNUMBER(R91)),NOT(ISNUMBER(S91)),NOT(ISNUMBER(T91))),Assignments!B91,""),"")</f>
        <v/>
      </c>
      <c r="P91" t="str">
        <f>IF(AND(NOT(ISNUMBER(N91)),NOT(ISNUMBER(R91)),NOT(ISNUMBER(S91)),G91&gt;='Data Transformation'!$R$28),B91,"")</f>
        <v/>
      </c>
      <c r="Q91">
        <f>IFERROR(IF(AND(Assignments!L91&lt;('Data Transformation'!$R$4-'Data Transformation'!$R$3)/2,ABS(K91-'Data Transformation'!$R$6)&lt;ABS(K91-'Data Transformation'!$R$5),NOT(ISNUMBER(N91)),NOT(ISNUMBER(T91)),NOT(ISNUMBER(P91)),NOT(ISNUMBER(R91)),NOT(ISNUMBER(T91)),NOT(ISNUMBER(S91))),Assignments!B91,""),"")</f>
        <v>86</v>
      </c>
      <c r="R91" t="str">
        <f>IF(H91&gt;='Data Transformation'!$R$30,B91,"")</f>
        <v/>
      </c>
      <c r="S91" t="str">
        <f>IF(D91&gt;='Data Transformation'!$R$31,B91,"")</f>
        <v/>
      </c>
      <c r="T91" t="str">
        <f>IF(AND(H91&lt;'Data Transformation'!$R$30,E91&lt;'Data Transformation'!$R$29,G91&lt;0.3,D91&lt;'Data Transformation'!$R$31,E91&gt;0.4,H91&gt;0.4),B91,"")</f>
        <v/>
      </c>
      <c r="U91" s="56"/>
      <c r="V91" t="str" cm="2">
        <f t="array" ref="V91">IF(C91=FALSE,"",IF(AND(ISNUMBER(B91),ISBLANK(N91:T91)),"Unclassified",(IF(COUNT(N91:T91)=0,"",INDEX($N$4:$T$4,MATCH(TRUE,N91:T91=B91,0))))))</f>
        <v>Adverse</v>
      </c>
      <c r="W91" t="str">
        <f t="shared" si="4"/>
        <v/>
      </c>
      <c r="X91" t="str">
        <f t="shared" si="5"/>
        <v/>
      </c>
      <c r="AC91" t="b">
        <f t="shared" si="6"/>
        <v>0</v>
      </c>
      <c r="AD91">
        <f>IFERROR(ABS(ABS(K91-'Data Transformation'!$R$5)-ABS(K91-'Data Transformation'!$R$6)),"")</f>
        <v>0.41762687714285696</v>
      </c>
      <c r="AE91" t="b">
        <f>IF(C91=FALSE,"",IF(AND(OR(V91=$Z$6,V91=$Z$8),OR(AC91=TRUE,AD91&lt;=IF(ISNUMBER('Data Transformation'!$R$15),'Data Transformation'!$R$15,'Data Transformation'!$R$25))),TRUE,FALSE))</f>
        <v>0</v>
      </c>
    </row>
    <row r="92" spans="2:31" x14ac:dyDescent="0.25">
      <c r="B92">
        <v>87</v>
      </c>
      <c r="C92">
        <v>14</v>
      </c>
      <c r="D92">
        <v>7.6923076923076927E-2</v>
      </c>
      <c r="E92">
        <v>0</v>
      </c>
      <c r="F92">
        <v>0.6</v>
      </c>
      <c r="G92">
        <v>0.52173913043478259</v>
      </c>
      <c r="H92">
        <v>0.61538461538461542</v>
      </c>
      <c r="I92" t="str">
        <v>no</v>
      </c>
      <c r="K92" s="57">
        <f>IFERROR(AVERAGEIF('Data Transformation'!$B$425:$B$8425,B92,IF('Input and Summary Results'!$J$4="no",'Data Transformation'!$C$425:$C$8425,'Data Transformation'!$E$425:$E$8425)),"")</f>
        <v>0.37827987230769228</v>
      </c>
      <c r="L92" s="58" cm="1">
        <f t="array" ref="L92">IFERROR(_xlfn.STDEV.S(IF('Data Transformation'!$B$425:$B$8425=B92,IF('Input and Summary Results'!$J$4="no",'Data Transformation'!$C$425:$C$8425,'Data Transformation'!$E$425:$E$8425),"")),"")</f>
        <v>0.29865624247617645</v>
      </c>
      <c r="M92" s="56"/>
      <c r="N92" t="str">
        <f>IF(E92&gt;='Data Transformation'!$R$29,B92,"")</f>
        <v/>
      </c>
      <c r="O92" t="str">
        <f>IFERROR(IF(AND(Assignments!L92&lt;('Data Transformation'!$R$4-'Data Transformation'!$R$3)/2,ABS(K92-'Data Transformation'!$R$6)&gt;ABS(K92-'Data Transformation'!$R$5),NOT(ISNUMBER(N92)),NOT(ISNUMBER(R92)),NOT(ISNUMBER(P92)),NOT(ISNUMBER(R92)),NOT(ISNUMBER(S92)),NOT(ISNUMBER(T92))),Assignments!B92,""),"")</f>
        <v/>
      </c>
      <c r="P92">
        <f>IF(AND(NOT(ISNUMBER(N92)),NOT(ISNUMBER(R92)),NOT(ISNUMBER(S92)),G92&gt;='Data Transformation'!$R$28),B92,"")</f>
        <v>87</v>
      </c>
      <c r="Q92" t="str">
        <f>IFERROR(IF(AND(Assignments!L92&lt;('Data Transformation'!$R$4-'Data Transformation'!$R$3)/2,ABS(K92-'Data Transformation'!$R$6)&lt;ABS(K92-'Data Transformation'!$R$5),NOT(ISNUMBER(N92)),NOT(ISNUMBER(T92)),NOT(ISNUMBER(P92)),NOT(ISNUMBER(R92)),NOT(ISNUMBER(T92)),NOT(ISNUMBER(S92))),Assignments!B92,""),"")</f>
        <v/>
      </c>
      <c r="R92" t="str">
        <f>IF(H92&gt;='Data Transformation'!$R$30,B92,"")</f>
        <v/>
      </c>
      <c r="S92" t="str">
        <f>IF(D92&gt;='Data Transformation'!$R$31,B92,"")</f>
        <v/>
      </c>
      <c r="T92" t="str">
        <f>IF(AND(H92&lt;'Data Transformation'!$R$30,E92&lt;'Data Transformation'!$R$29,G92&lt;0.3,D92&lt;'Data Transformation'!$R$31,E92&gt;0.4,H92&gt;0.4),B92,"")</f>
        <v/>
      </c>
      <c r="U92" s="56"/>
      <c r="V92" t="str" cm="2">
        <f t="array" ref="V92">IF(C92=FALSE,"",IF(AND(ISNUMBER(B92),ISBLANK(N92:T92)),"Unclassified",(IF(COUNT(N92:T92)=0,"",INDEX($N$4:$T$4,MATCH(TRUE,N92:T92=B92,0))))))</f>
        <v>Rheostat</v>
      </c>
      <c r="W92" t="str">
        <f t="shared" si="4"/>
        <v/>
      </c>
      <c r="X92" t="str">
        <f t="shared" si="5"/>
        <v/>
      </c>
      <c r="AC92" t="b">
        <f t="shared" si="6"/>
        <v>0</v>
      </c>
      <c r="AD92">
        <f>IFERROR(ABS(ABS(K92-'Data Transformation'!$R$5)-ABS(K92-'Data Transformation'!$R$6)),"")</f>
        <v>0.43344025538461539</v>
      </c>
      <c r="AE92" t="b">
        <f>IF(C92=FALSE,"",IF(AND(OR(V92=$Z$6,V92=$Z$8),OR(AC92=TRUE,AD92&lt;=IF(ISNUMBER('Data Transformation'!$R$15),'Data Transformation'!$R$15,'Data Transformation'!$R$25))),TRUE,FALSE))</f>
        <v>0</v>
      </c>
    </row>
    <row r="93" spans="2:31" x14ac:dyDescent="0.25">
      <c r="B93">
        <v>88</v>
      </c>
      <c r="C93">
        <v>15</v>
      </c>
      <c r="D93">
        <v>0</v>
      </c>
      <c r="E93">
        <v>0.7857142857142857</v>
      </c>
      <c r="F93">
        <v>0.5</v>
      </c>
      <c r="G93">
        <v>0.47826086956521741</v>
      </c>
      <c r="H93">
        <v>0</v>
      </c>
      <c r="I93" t="str">
        <v>no</v>
      </c>
      <c r="K93" s="57">
        <f>IFERROR(AVERAGEIF('Data Transformation'!$B$425:$B$8425,B93,IF('Input and Summary Results'!$J$4="no",'Data Transformation'!$C$425:$C$8425,'Data Transformation'!$E$425:$E$8425)),"")</f>
        <v>0.91401922428571436</v>
      </c>
      <c r="L93" s="58" cm="1">
        <f t="array" ref="L93">IFERROR(_xlfn.STDEV.S(IF('Data Transformation'!$B$425:$B$8425=B93,IF('Input and Summary Results'!$J$4="no",'Data Transformation'!$C$425:$C$8425,'Data Transformation'!$E$425:$E$8425),"")),"")</f>
        <v>0.17265710387466515</v>
      </c>
      <c r="M93" s="56"/>
      <c r="N93">
        <f>IF(E93&gt;='Data Transformation'!$R$29,B93,"")</f>
        <v>88</v>
      </c>
      <c r="O93" t="str">
        <f>IFERROR(IF(AND(Assignments!L93&lt;('Data Transformation'!$R$4-'Data Transformation'!$R$3)/2,ABS(K93-'Data Transformation'!$R$6)&gt;ABS(K93-'Data Transformation'!$R$5),NOT(ISNUMBER(N93)),NOT(ISNUMBER(R93)),NOT(ISNUMBER(P93)),NOT(ISNUMBER(R93)),NOT(ISNUMBER(S93)),NOT(ISNUMBER(T93))),Assignments!B93,""),"")</f>
        <v/>
      </c>
      <c r="P93" t="str">
        <f>IF(AND(NOT(ISNUMBER(N93)),NOT(ISNUMBER(R93)),NOT(ISNUMBER(S93)),G93&gt;='Data Transformation'!$R$28),B93,"")</f>
        <v/>
      </c>
      <c r="Q93" t="str">
        <f>IFERROR(IF(AND(Assignments!L93&lt;('Data Transformation'!$R$4-'Data Transformation'!$R$3)/2,ABS(K93-'Data Transformation'!$R$6)&lt;ABS(K93-'Data Transformation'!$R$5),NOT(ISNUMBER(N93)),NOT(ISNUMBER(T93)),NOT(ISNUMBER(P93)),NOT(ISNUMBER(R93)),NOT(ISNUMBER(T93)),NOT(ISNUMBER(S93))),Assignments!B93,""),"")</f>
        <v/>
      </c>
      <c r="R93" t="str">
        <f>IF(H93&gt;='Data Transformation'!$R$30,B93,"")</f>
        <v/>
      </c>
      <c r="S93" t="str">
        <f>IF(D93&gt;='Data Transformation'!$R$31,B93,"")</f>
        <v/>
      </c>
      <c r="T93" t="str">
        <f>IF(AND(H93&lt;'Data Transformation'!$R$30,E93&lt;'Data Transformation'!$R$29,G93&lt;0.3,D93&lt;'Data Transformation'!$R$31,E93&gt;0.4,H93&gt;0.4),B93,"")</f>
        <v/>
      </c>
      <c r="U93" s="56"/>
      <c r="V93" t="str" cm="2">
        <f t="array" ref="V93">IF(C93=FALSE,"",IF(AND(ISNUMBER(B93),ISBLANK(N93:T93)),"Unclassified",(IF(COUNT(N93:T93)=0,"",INDEX($N$4:$T$4,MATCH(TRUE,N93:T93=B93,0))))))</f>
        <v>Neutral</v>
      </c>
      <c r="W93" t="str">
        <f t="shared" si="4"/>
        <v/>
      </c>
      <c r="X93" t="str">
        <f t="shared" si="5"/>
        <v/>
      </c>
      <c r="AC93" t="b">
        <f t="shared" si="6"/>
        <v>0</v>
      </c>
      <c r="AD93">
        <f>IFERROR(ABS(ABS(K93-'Data Transformation'!$R$5)-ABS(K93-'Data Transformation'!$R$6)),"")</f>
        <v>0.63803844857142877</v>
      </c>
      <c r="AE93" t="b">
        <f>IF(C93=FALSE,"",IF(AND(OR(V93=$Z$6,V93=$Z$8),OR(AC93=TRUE,AD93&lt;=IF(ISNUMBER('Data Transformation'!$R$15),'Data Transformation'!$R$15,'Data Transformation'!$R$25))),TRUE,FALSE))</f>
        <v>0</v>
      </c>
    </row>
    <row r="94" spans="2:31" x14ac:dyDescent="0.25">
      <c r="B94">
        <v>89</v>
      </c>
      <c r="C94">
        <v>20</v>
      </c>
      <c r="D94">
        <v>0</v>
      </c>
      <c r="E94">
        <v>0.73684210526315785</v>
      </c>
      <c r="F94">
        <v>0.5</v>
      </c>
      <c r="G94">
        <v>0.43478260869565216</v>
      </c>
      <c r="H94">
        <v>5.2631578947368418E-2</v>
      </c>
      <c r="I94" t="str">
        <v>no</v>
      </c>
      <c r="K94" s="57">
        <f>IFERROR(AVERAGEIF('Data Transformation'!$B$425:$B$8425,B94,IF('Input and Summary Results'!$J$4="no",'Data Transformation'!$C$425:$C$8425,'Data Transformation'!$E$425:$E$8425)),"")</f>
        <v>0.85687206368421054</v>
      </c>
      <c r="L94" s="58" cm="1">
        <f t="array" ref="L94">IFERROR(_xlfn.STDEV.S(IF('Data Transformation'!$B$425:$B$8425=B94,IF('Input and Summary Results'!$J$4="no",'Data Transformation'!$C$425:$C$8425,'Data Transformation'!$E$425:$E$8425),"")),"")</f>
        <v>0.19619345086441539</v>
      </c>
      <c r="M94" s="56"/>
      <c r="N94">
        <f>IF(E94&gt;='Data Transformation'!$R$29,B94,"")</f>
        <v>89</v>
      </c>
      <c r="O94" t="str">
        <f>IFERROR(IF(AND(Assignments!L94&lt;('Data Transformation'!$R$4-'Data Transformation'!$R$3)/2,ABS(K94-'Data Transformation'!$R$6)&gt;ABS(K94-'Data Transformation'!$R$5),NOT(ISNUMBER(N94)),NOT(ISNUMBER(R94)),NOT(ISNUMBER(P94)),NOT(ISNUMBER(R94)),NOT(ISNUMBER(S94)),NOT(ISNUMBER(T94))),Assignments!B94,""),"")</f>
        <v/>
      </c>
      <c r="P94" t="str">
        <f>IF(AND(NOT(ISNUMBER(N94)),NOT(ISNUMBER(R94)),NOT(ISNUMBER(S94)),G94&gt;='Data Transformation'!$R$28),B94,"")</f>
        <v/>
      </c>
      <c r="Q94" t="str">
        <f>IFERROR(IF(AND(Assignments!L94&lt;('Data Transformation'!$R$4-'Data Transformation'!$R$3)/2,ABS(K94-'Data Transformation'!$R$6)&lt;ABS(K94-'Data Transformation'!$R$5),NOT(ISNUMBER(N94)),NOT(ISNUMBER(T94)),NOT(ISNUMBER(P94)),NOT(ISNUMBER(R94)),NOT(ISNUMBER(T94)),NOT(ISNUMBER(S94))),Assignments!B94,""),"")</f>
        <v/>
      </c>
      <c r="R94" t="str">
        <f>IF(H94&gt;='Data Transformation'!$R$30,B94,"")</f>
        <v/>
      </c>
      <c r="S94" t="str">
        <f>IF(D94&gt;='Data Transformation'!$R$31,B94,"")</f>
        <v/>
      </c>
      <c r="T94" t="str">
        <f>IF(AND(H94&lt;'Data Transformation'!$R$30,E94&lt;'Data Transformation'!$R$29,G94&lt;0.3,D94&lt;'Data Transformation'!$R$31,E94&gt;0.4,H94&gt;0.4),B94,"")</f>
        <v/>
      </c>
      <c r="U94" s="56"/>
      <c r="V94" t="str" cm="2">
        <f t="array" ref="V94">IF(C94=FALSE,"",IF(AND(ISNUMBER(B94),ISBLANK(N94:T94)),"Unclassified",(IF(COUNT(N94:T94)=0,"",INDEX($N$4:$T$4,MATCH(TRUE,N94:T94=B94,0))))))</f>
        <v>Neutral</v>
      </c>
      <c r="W94" t="str">
        <f t="shared" si="4"/>
        <v/>
      </c>
      <c r="X94" t="str">
        <f t="shared" si="5"/>
        <v/>
      </c>
      <c r="AC94" t="b">
        <f t="shared" si="6"/>
        <v>0</v>
      </c>
      <c r="AD94">
        <f>IFERROR(ABS(ABS(K94-'Data Transformation'!$R$5)-ABS(K94-'Data Transformation'!$R$6)),"")</f>
        <v>0.52374412736842102</v>
      </c>
      <c r="AE94" t="b">
        <f>IF(C94=FALSE,"",IF(AND(OR(V94=$Z$6,V94=$Z$8),OR(AC94=TRUE,AD94&lt;=IF(ISNUMBER('Data Transformation'!$R$15),'Data Transformation'!$R$15,'Data Transformation'!$R$25))),TRUE,FALSE))</f>
        <v>0</v>
      </c>
    </row>
    <row r="95" spans="2:31" x14ac:dyDescent="0.25">
      <c r="B95">
        <v>90</v>
      </c>
      <c r="C95">
        <v>20</v>
      </c>
      <c r="D95">
        <v>0</v>
      </c>
      <c r="E95">
        <v>0</v>
      </c>
      <c r="F95">
        <v>0.5</v>
      </c>
      <c r="G95">
        <v>0.43478260869565216</v>
      </c>
      <c r="H95">
        <v>0.78947368421052633</v>
      </c>
      <c r="I95" t="str">
        <v>no</v>
      </c>
      <c r="K95" s="57">
        <f>IFERROR(AVERAGEIF('Data Transformation'!$B$425:$B$8425,B95,IF('Input and Summary Results'!$J$4="no",'Data Transformation'!$C$425:$C$8425,'Data Transformation'!$E$425:$E$8425)),"")</f>
        <v>0.24193870842105264</v>
      </c>
      <c r="L95" s="58" cm="1">
        <f t="array" ref="L95">IFERROR(_xlfn.STDEV.S(IF('Data Transformation'!$B$425:$B$8425=B95,IF('Input and Summary Results'!$J$4="no",'Data Transformation'!$C$425:$C$8425,'Data Transformation'!$E$425:$E$8425),"")),"")</f>
        <v>0.16693839319077272</v>
      </c>
      <c r="M95" s="56"/>
      <c r="N95" t="str">
        <f>IF(E95&gt;='Data Transformation'!$R$29,B95,"")</f>
        <v/>
      </c>
      <c r="O95" t="str">
        <f>IFERROR(IF(AND(Assignments!L95&lt;('Data Transformation'!$R$4-'Data Transformation'!$R$3)/2,ABS(K95-'Data Transformation'!$R$6)&gt;ABS(K95-'Data Transformation'!$R$5),NOT(ISNUMBER(N95)),NOT(ISNUMBER(R95)),NOT(ISNUMBER(P95)),NOT(ISNUMBER(R95)),NOT(ISNUMBER(S95)),NOT(ISNUMBER(T95))),Assignments!B95,""),"")</f>
        <v/>
      </c>
      <c r="P95" t="str">
        <f>IF(AND(NOT(ISNUMBER(N95)),NOT(ISNUMBER(R95)),NOT(ISNUMBER(S95)),G95&gt;='Data Transformation'!$R$28),B95,"")</f>
        <v/>
      </c>
      <c r="Q95" t="str">
        <f>IFERROR(IF(AND(Assignments!L95&lt;('Data Transformation'!$R$4-'Data Transformation'!$R$3)/2,ABS(K95-'Data Transformation'!$R$6)&lt;ABS(K95-'Data Transformation'!$R$5),NOT(ISNUMBER(N95)),NOT(ISNUMBER(T95)),NOT(ISNUMBER(P95)),NOT(ISNUMBER(R95)),NOT(ISNUMBER(T95)),NOT(ISNUMBER(S95))),Assignments!B95,""),"")</f>
        <v/>
      </c>
      <c r="R95">
        <f>IF(H95&gt;='Data Transformation'!$R$30,B95,"")</f>
        <v>90</v>
      </c>
      <c r="S95" t="str">
        <f>IF(D95&gt;='Data Transformation'!$R$31,B95,"")</f>
        <v/>
      </c>
      <c r="T95" t="str">
        <f>IF(AND(H95&lt;'Data Transformation'!$R$30,E95&lt;'Data Transformation'!$R$29,G95&lt;0.3,D95&lt;'Data Transformation'!$R$31,E95&gt;0.4,H95&gt;0.4),B95,"")</f>
        <v/>
      </c>
      <c r="U95" s="56"/>
      <c r="V95" t="str" cm="2">
        <f t="array" ref="V95">IF(C95=FALSE,"",IF(AND(ISNUMBER(B95),ISBLANK(N95:T95)),"Unclassified",(IF(COUNT(N95:T95)=0,"",INDEX($N$4:$T$4,MATCH(TRUE,N95:T95=B95,0))))))</f>
        <v>Toggle</v>
      </c>
      <c r="W95" t="str">
        <f t="shared" si="4"/>
        <v/>
      </c>
      <c r="X95" t="str">
        <f t="shared" si="5"/>
        <v/>
      </c>
      <c r="AC95" t="b">
        <f t="shared" si="6"/>
        <v>0</v>
      </c>
      <c r="AD95">
        <f>IFERROR(ABS(ABS(K95-'Data Transformation'!$R$5)-ABS(K95-'Data Transformation'!$R$6)),"")</f>
        <v>0.70612258315789467</v>
      </c>
      <c r="AE95" t="b">
        <f>IF(C95=FALSE,"",IF(AND(OR(V95=$Z$6,V95=$Z$8),OR(AC95=TRUE,AD95&lt;=IF(ISNUMBER('Data Transformation'!$R$15),'Data Transformation'!$R$15,'Data Transformation'!$R$25))),TRUE,FALSE))</f>
        <v>0</v>
      </c>
    </row>
    <row r="96" spans="2:31" x14ac:dyDescent="0.25">
      <c r="B96">
        <v>91</v>
      </c>
      <c r="C96">
        <v>16</v>
      </c>
      <c r="D96">
        <v>0</v>
      </c>
      <c r="E96">
        <v>6.6666666666666666E-2</v>
      </c>
      <c r="F96">
        <v>0.6</v>
      </c>
      <c r="G96">
        <v>0.52173913043478259</v>
      </c>
      <c r="H96">
        <v>0.2</v>
      </c>
      <c r="I96" t="str">
        <v>no</v>
      </c>
      <c r="K96" s="57">
        <f>IFERROR(AVERAGEIF('Data Transformation'!$B$425:$B$8425,B96,IF('Input and Summary Results'!$J$4="no",'Data Transformation'!$C$425:$C$8425,'Data Transformation'!$E$425:$E$8425)),"")</f>
        <v>0.65016376266666653</v>
      </c>
      <c r="L96" s="58" cm="1">
        <f t="array" ref="L96">IFERROR(_xlfn.STDEV.S(IF('Data Transformation'!$B$425:$B$8425=B96,IF('Input and Summary Results'!$J$4="no",'Data Transformation'!$C$425:$C$8425,'Data Transformation'!$E$425:$E$8425),"")),"")</f>
        <v>0.27441445580261126</v>
      </c>
      <c r="M96" s="56"/>
      <c r="N96" t="str">
        <f>IF(E96&gt;='Data Transformation'!$R$29,B96,"")</f>
        <v/>
      </c>
      <c r="O96" t="str">
        <f>IFERROR(IF(AND(Assignments!L96&lt;('Data Transformation'!$R$4-'Data Transformation'!$R$3)/2,ABS(K96-'Data Transformation'!$R$6)&gt;ABS(K96-'Data Transformation'!$R$5),NOT(ISNUMBER(N96)),NOT(ISNUMBER(R96)),NOT(ISNUMBER(P96)),NOT(ISNUMBER(R96)),NOT(ISNUMBER(S96)),NOT(ISNUMBER(T96))),Assignments!B96,""),"")</f>
        <v/>
      </c>
      <c r="P96">
        <f>IF(AND(NOT(ISNUMBER(N96)),NOT(ISNUMBER(R96)),NOT(ISNUMBER(S96)),G96&gt;='Data Transformation'!$R$28),B96,"")</f>
        <v>91</v>
      </c>
      <c r="Q96" t="str">
        <f>IFERROR(IF(AND(Assignments!L96&lt;('Data Transformation'!$R$4-'Data Transformation'!$R$3)/2,ABS(K96-'Data Transformation'!$R$6)&lt;ABS(K96-'Data Transformation'!$R$5),NOT(ISNUMBER(N96)),NOT(ISNUMBER(T96)),NOT(ISNUMBER(P96)),NOT(ISNUMBER(R96)),NOT(ISNUMBER(T96)),NOT(ISNUMBER(S96))),Assignments!B96,""),"")</f>
        <v/>
      </c>
      <c r="R96" t="str">
        <f>IF(H96&gt;='Data Transformation'!$R$30,B96,"")</f>
        <v/>
      </c>
      <c r="S96" t="str">
        <f>IF(D96&gt;='Data Transformation'!$R$31,B96,"")</f>
        <v/>
      </c>
      <c r="T96" t="str">
        <f>IF(AND(H96&lt;'Data Transformation'!$R$30,E96&lt;'Data Transformation'!$R$29,G96&lt;0.3,D96&lt;'Data Transformation'!$R$31,E96&gt;0.4,H96&gt;0.4),B96,"")</f>
        <v/>
      </c>
      <c r="U96" s="56"/>
      <c r="V96" t="str" cm="2">
        <f t="array" ref="V96">IF(C96=FALSE,"",IF(AND(ISNUMBER(B96),ISBLANK(N96:T96)),"Unclassified",(IF(COUNT(N96:T96)=0,"",INDEX($N$4:$T$4,MATCH(TRUE,N96:T96=B96,0))))))</f>
        <v>Rheostat</v>
      </c>
      <c r="W96" t="str">
        <f t="shared" si="4"/>
        <v/>
      </c>
      <c r="X96" t="str">
        <f t="shared" si="5"/>
        <v/>
      </c>
      <c r="AC96" t="b">
        <f t="shared" si="6"/>
        <v>0</v>
      </c>
      <c r="AD96">
        <f>IFERROR(ABS(ABS(K96-'Data Transformation'!$R$5)-ABS(K96-'Data Transformation'!$R$6)),"")</f>
        <v>0.11032752533333307</v>
      </c>
      <c r="AE96" t="b">
        <f>IF(C96=FALSE,"",IF(AND(OR(V96=$Z$6,V96=$Z$8),OR(AC96=TRUE,AD96&lt;=IF(ISNUMBER('Data Transformation'!$R$15),'Data Transformation'!$R$15,'Data Transformation'!$R$25))),TRUE,FALSE))</f>
        <v>0</v>
      </c>
    </row>
    <row r="97" spans="2:31" x14ac:dyDescent="0.25">
      <c r="B97">
        <v>92</v>
      </c>
      <c r="C97">
        <v>15</v>
      </c>
      <c r="D97">
        <v>0</v>
      </c>
      <c r="E97">
        <v>0.35714285714285715</v>
      </c>
      <c r="F97">
        <v>0.5</v>
      </c>
      <c r="G97">
        <v>0.43478260869565216</v>
      </c>
      <c r="H97">
        <v>7.1428571428571425E-2</v>
      </c>
      <c r="I97" t="str">
        <v>no</v>
      </c>
      <c r="K97" s="57">
        <f>IFERROR(AVERAGEIF('Data Transformation'!$B$425:$B$8425,B97,IF('Input and Summary Results'!$J$4="no",'Data Transformation'!$C$425:$C$8425,'Data Transformation'!$E$425:$E$8425)),"")</f>
        <v>0.8067384921428572</v>
      </c>
      <c r="L97" s="58" cm="1">
        <f t="array" ref="L97">IFERROR(_xlfn.STDEV.S(IF('Data Transformation'!$B$425:$B$8425=B97,IF('Input and Summary Results'!$J$4="no",'Data Transformation'!$C$425:$C$8425,'Data Transformation'!$E$425:$E$8425),"")),"")</f>
        <v>0.19374046493455563</v>
      </c>
      <c r="M97" s="56"/>
      <c r="N97" t="str">
        <f>IF(E97&gt;='Data Transformation'!$R$29,B97,"")</f>
        <v/>
      </c>
      <c r="O97">
        <f>IFERROR(IF(AND(Assignments!L97&lt;('Data Transformation'!$R$4-'Data Transformation'!$R$3)/2,ABS(K97-'Data Transformation'!$R$6)&gt;ABS(K97-'Data Transformation'!$R$5),NOT(ISNUMBER(N97)),NOT(ISNUMBER(R97)),NOT(ISNUMBER(P97)),NOT(ISNUMBER(R97)),NOT(ISNUMBER(S97)),NOT(ISNUMBER(T97))),Assignments!B97,""),"")</f>
        <v>92</v>
      </c>
      <c r="P97" t="str">
        <f>IF(AND(NOT(ISNUMBER(N97)),NOT(ISNUMBER(R97)),NOT(ISNUMBER(S97)),G97&gt;='Data Transformation'!$R$28),B97,"")</f>
        <v/>
      </c>
      <c r="Q97" t="str">
        <f>IFERROR(IF(AND(Assignments!L97&lt;('Data Transformation'!$R$4-'Data Transformation'!$R$3)/2,ABS(K97-'Data Transformation'!$R$6)&lt;ABS(K97-'Data Transformation'!$R$5),NOT(ISNUMBER(N97)),NOT(ISNUMBER(T97)),NOT(ISNUMBER(P97)),NOT(ISNUMBER(R97)),NOT(ISNUMBER(T97)),NOT(ISNUMBER(S97))),Assignments!B97,""),"")</f>
        <v/>
      </c>
      <c r="R97" t="str">
        <f>IF(H97&gt;='Data Transformation'!$R$30,B97,"")</f>
        <v/>
      </c>
      <c r="S97" t="str">
        <f>IF(D97&gt;='Data Transformation'!$R$31,B97,"")</f>
        <v/>
      </c>
      <c r="T97" t="str">
        <f>IF(AND(H97&lt;'Data Transformation'!$R$30,E97&lt;'Data Transformation'!$R$29,G97&lt;0.3,D97&lt;'Data Transformation'!$R$31,E97&gt;0.4,H97&gt;0.4),B97,"")</f>
        <v/>
      </c>
      <c r="U97" s="56"/>
      <c r="V97" t="str" cm="2">
        <f t="array" ref="V97">IF(C97=FALSE,"",IF(AND(ISNUMBER(B97),ISBLANK(N97:T97)),"Unclassified",(IF(COUNT(N97:T97)=0,"",INDEX($N$4:$T$4,MATCH(TRUE,N97:T97=B97,0))))))</f>
        <v>Moderate</v>
      </c>
      <c r="W97" t="str">
        <f t="shared" si="4"/>
        <v/>
      </c>
      <c r="X97" t="str">
        <f t="shared" si="5"/>
        <v/>
      </c>
      <c r="AC97" t="b">
        <f t="shared" si="6"/>
        <v>0</v>
      </c>
      <c r="AD97">
        <f>IFERROR(ABS(ABS(K97-'Data Transformation'!$R$5)-ABS(K97-'Data Transformation'!$R$6)),"")</f>
        <v>0.42347698428571434</v>
      </c>
      <c r="AE97" t="b">
        <f>IF(C97=FALSE,"",IF(AND(OR(V97=$Z$6,V97=$Z$8),OR(AC97=TRUE,AD97&lt;=IF(ISNUMBER('Data Transformation'!$R$15),'Data Transformation'!$R$15,'Data Transformation'!$R$25))),TRUE,FALSE))</f>
        <v>0</v>
      </c>
    </row>
    <row r="98" spans="2:31" x14ac:dyDescent="0.25">
      <c r="B98">
        <v>93</v>
      </c>
      <c r="C98">
        <v>17</v>
      </c>
      <c r="D98">
        <v>0</v>
      </c>
      <c r="E98">
        <v>0</v>
      </c>
      <c r="F98">
        <v>0.3</v>
      </c>
      <c r="G98">
        <v>0.17391304347826086</v>
      </c>
      <c r="H98">
        <v>0.9375</v>
      </c>
      <c r="I98" t="str">
        <v>no</v>
      </c>
      <c r="K98" s="57">
        <f>IFERROR(AVERAGEIF('Data Transformation'!$B$425:$B$8425,B98,IF('Input and Summary Results'!$J$4="no",'Data Transformation'!$C$425:$C$8425,'Data Transformation'!$E$425:$E$8425)),"")</f>
        <v>0.16951155874999999</v>
      </c>
      <c r="L98" s="58" cm="1">
        <f t="array" ref="L98">IFERROR(_xlfn.STDEV.S(IF('Data Transformation'!$B$425:$B$8425=B98,IF('Input and Summary Results'!$J$4="no",'Data Transformation'!$C$425:$C$8425,'Data Transformation'!$E$425:$E$8425),"")),"")</f>
        <v>7.6783077207422931E-2</v>
      </c>
      <c r="M98" s="56"/>
      <c r="N98" t="str">
        <f>IF(E98&gt;='Data Transformation'!$R$29,B98,"")</f>
        <v/>
      </c>
      <c r="O98" t="str">
        <f>IFERROR(IF(AND(Assignments!L98&lt;('Data Transformation'!$R$4-'Data Transformation'!$R$3)/2,ABS(K98-'Data Transformation'!$R$6)&gt;ABS(K98-'Data Transformation'!$R$5),NOT(ISNUMBER(N98)),NOT(ISNUMBER(R98)),NOT(ISNUMBER(P98)),NOT(ISNUMBER(R98)),NOT(ISNUMBER(S98)),NOT(ISNUMBER(T98))),Assignments!B98,""),"")</f>
        <v/>
      </c>
      <c r="P98" t="str">
        <f>IF(AND(NOT(ISNUMBER(N98)),NOT(ISNUMBER(R98)),NOT(ISNUMBER(S98)),G98&gt;='Data Transformation'!$R$28),B98,"")</f>
        <v/>
      </c>
      <c r="Q98" t="str">
        <f>IFERROR(IF(AND(Assignments!L98&lt;('Data Transformation'!$R$4-'Data Transformation'!$R$3)/2,ABS(K98-'Data Transformation'!$R$6)&lt;ABS(K98-'Data Transformation'!$R$5),NOT(ISNUMBER(N98)),NOT(ISNUMBER(T98)),NOT(ISNUMBER(P98)),NOT(ISNUMBER(R98)),NOT(ISNUMBER(T98)),NOT(ISNUMBER(S98))),Assignments!B98,""),"")</f>
        <v/>
      </c>
      <c r="R98">
        <f>IF(H98&gt;='Data Transformation'!$R$30,B98,"")</f>
        <v>93</v>
      </c>
      <c r="S98" t="str">
        <f>IF(D98&gt;='Data Transformation'!$R$31,B98,"")</f>
        <v/>
      </c>
      <c r="T98" t="str">
        <f>IF(AND(H98&lt;'Data Transformation'!$R$30,E98&lt;'Data Transformation'!$R$29,G98&lt;0.3,D98&lt;'Data Transformation'!$R$31,E98&gt;0.4,H98&gt;0.4),B98,"")</f>
        <v/>
      </c>
      <c r="U98" s="56"/>
      <c r="V98" t="str" cm="2">
        <f t="array" ref="V98">IF(C98=FALSE,"",IF(AND(ISNUMBER(B98),ISBLANK(N98:T98)),"Unclassified",(IF(COUNT(N98:T98)=0,"",INDEX($N$4:$T$4,MATCH(TRUE,N98:T98=B98,0))))))</f>
        <v>Toggle</v>
      </c>
      <c r="W98" t="str">
        <f t="shared" si="4"/>
        <v/>
      </c>
      <c r="X98" t="str">
        <f t="shared" si="5"/>
        <v/>
      </c>
      <c r="AC98" t="b">
        <f t="shared" si="6"/>
        <v>0</v>
      </c>
      <c r="AD98">
        <f>IFERROR(ABS(ABS(K98-'Data Transformation'!$R$5)-ABS(K98-'Data Transformation'!$R$6)),"")</f>
        <v>0.80999999999999994</v>
      </c>
      <c r="AE98" t="b">
        <f>IF(C98=FALSE,"",IF(AND(OR(V98=$Z$6,V98=$Z$8),OR(AC98=TRUE,AD98&lt;=IF(ISNUMBER('Data Transformation'!$R$15),'Data Transformation'!$R$15,'Data Transformation'!$R$25))),TRUE,FALSE))</f>
        <v>0</v>
      </c>
    </row>
    <row r="99" spans="2:31" x14ac:dyDescent="0.25">
      <c r="B99">
        <v>94</v>
      </c>
      <c r="C99">
        <v>12</v>
      </c>
      <c r="D99">
        <v>9.0909090909090912E-2</v>
      </c>
      <c r="E99">
        <v>0.54545454545454541</v>
      </c>
      <c r="F99">
        <v>0.5</v>
      </c>
      <c r="G99">
        <v>0.39130434782608697</v>
      </c>
      <c r="H99">
        <v>9.0909090909090912E-2</v>
      </c>
      <c r="I99" t="str">
        <v>no</v>
      </c>
      <c r="K99" s="57">
        <f>IFERROR(AVERAGEIF('Data Transformation'!$B$425:$B$8425,B99,IF('Input and Summary Results'!$J$4="no",'Data Transformation'!$C$425:$C$8425,'Data Transformation'!$E$425:$E$8425)),"")</f>
        <v>0.88641329909090916</v>
      </c>
      <c r="L99" s="58" cm="1">
        <f t="array" ref="L99">IFERROR(_xlfn.STDEV.S(IF('Data Transformation'!$B$425:$B$8425=B99,IF('Input and Summary Results'!$J$4="no",'Data Transformation'!$C$425:$C$8425,'Data Transformation'!$E$425:$E$8425),"")),"")</f>
        <v>0.25086259873808736</v>
      </c>
      <c r="M99" s="56"/>
      <c r="N99" t="str">
        <f>IF(E99&gt;='Data Transformation'!$R$29,B99,"")</f>
        <v/>
      </c>
      <c r="O99">
        <f>IFERROR(IF(AND(Assignments!L99&lt;('Data Transformation'!$R$4-'Data Transformation'!$R$3)/2,ABS(K99-'Data Transformation'!$R$6)&gt;ABS(K99-'Data Transformation'!$R$5),NOT(ISNUMBER(N99)),NOT(ISNUMBER(R99)),NOT(ISNUMBER(P99)),NOT(ISNUMBER(R99)),NOT(ISNUMBER(S99)),NOT(ISNUMBER(T99))),Assignments!B99,""),"")</f>
        <v>94</v>
      </c>
      <c r="P99" t="str">
        <f>IF(AND(NOT(ISNUMBER(N99)),NOT(ISNUMBER(R99)),NOT(ISNUMBER(S99)),G99&gt;='Data Transformation'!$R$28),B99,"")</f>
        <v/>
      </c>
      <c r="Q99" t="str">
        <f>IFERROR(IF(AND(Assignments!L99&lt;('Data Transformation'!$R$4-'Data Transformation'!$R$3)/2,ABS(K99-'Data Transformation'!$R$6)&lt;ABS(K99-'Data Transformation'!$R$5),NOT(ISNUMBER(N99)),NOT(ISNUMBER(T99)),NOT(ISNUMBER(P99)),NOT(ISNUMBER(R99)),NOT(ISNUMBER(T99)),NOT(ISNUMBER(S99))),Assignments!B99,""),"")</f>
        <v/>
      </c>
      <c r="R99" t="str">
        <f>IF(H99&gt;='Data Transformation'!$R$30,B99,"")</f>
        <v/>
      </c>
      <c r="S99" t="str">
        <f>IF(D99&gt;='Data Transformation'!$R$31,B99,"")</f>
        <v/>
      </c>
      <c r="T99" t="str">
        <f>IF(AND(H99&lt;'Data Transformation'!$R$30,E99&lt;'Data Transformation'!$R$29,G99&lt;0.3,D99&lt;'Data Transformation'!$R$31,E99&gt;0.4,H99&gt;0.4),B99,"")</f>
        <v/>
      </c>
      <c r="U99" s="56"/>
      <c r="V99" t="str" cm="2">
        <f t="array" ref="V99">IF(C99=FALSE,"",IF(AND(ISNUMBER(B99),ISBLANK(N99:T99)),"Unclassified",(IF(COUNT(N99:T99)=0,"",INDEX($N$4:$T$4,MATCH(TRUE,N99:T99=B99,0))))))</f>
        <v>Moderate</v>
      </c>
      <c r="W99" t="str">
        <f t="shared" si="4"/>
        <v/>
      </c>
      <c r="X99" t="str">
        <f t="shared" si="5"/>
        <v/>
      </c>
      <c r="AC99" t="b">
        <f t="shared" si="6"/>
        <v>0</v>
      </c>
      <c r="AD99">
        <f>IFERROR(ABS(ABS(K99-'Data Transformation'!$R$5)-ABS(K99-'Data Transformation'!$R$6)),"")</f>
        <v>0.58282659818181826</v>
      </c>
      <c r="AE99" t="b">
        <f>IF(C99=FALSE,"",IF(AND(OR(V99=$Z$6,V99=$Z$8),OR(AC99=TRUE,AD99&lt;=IF(ISNUMBER('Data Transformation'!$R$15),'Data Transformation'!$R$15,'Data Transformation'!$R$25))),TRUE,FALSE))</f>
        <v>0</v>
      </c>
    </row>
    <row r="100" spans="2:31" x14ac:dyDescent="0.25">
      <c r="B100">
        <v>95</v>
      </c>
      <c r="C100">
        <v>18</v>
      </c>
      <c r="D100">
        <v>0</v>
      </c>
      <c r="E100">
        <v>0</v>
      </c>
      <c r="F100">
        <v>0.2</v>
      </c>
      <c r="G100">
        <v>8.6956521739130432E-2</v>
      </c>
      <c r="H100">
        <v>1</v>
      </c>
      <c r="I100" t="str">
        <v>yes</v>
      </c>
      <c r="K100" s="57">
        <f>IFERROR(AVERAGEIF('Data Transformation'!$B$425:$B$8425,B100,IF('Input and Summary Results'!$J$4="no",'Data Transformation'!$C$425:$C$8425,'Data Transformation'!$E$425:$E$8425)),"")</f>
        <v>0.18288579941176469</v>
      </c>
      <c r="L100" s="58" cm="1">
        <f t="array" ref="L100">IFERROR(_xlfn.STDEV.S(IF('Data Transformation'!$B$425:$B$8425=B100,IF('Input and Summary Results'!$J$4="no",'Data Transformation'!$C$425:$C$8425,'Data Transformation'!$E$425:$E$8425),"")),"")</f>
        <v>6.2500124633278503E-2</v>
      </c>
      <c r="M100" s="56"/>
      <c r="N100" t="str">
        <f>IF(E100&gt;='Data Transformation'!$R$29,B100,"")</f>
        <v/>
      </c>
      <c r="O100" t="str">
        <f>IFERROR(IF(AND(Assignments!L100&lt;('Data Transformation'!$R$4-'Data Transformation'!$R$3)/2,ABS(K100-'Data Transformation'!$R$6)&gt;ABS(K100-'Data Transformation'!$R$5),NOT(ISNUMBER(N100)),NOT(ISNUMBER(R100)),NOT(ISNUMBER(P100)),NOT(ISNUMBER(R100)),NOT(ISNUMBER(S100)),NOT(ISNUMBER(T100))),Assignments!B100,""),"")</f>
        <v/>
      </c>
      <c r="P100" t="str">
        <f>IF(AND(NOT(ISNUMBER(N100)),NOT(ISNUMBER(R100)),NOT(ISNUMBER(S100)),G100&gt;='Data Transformation'!$R$28),B100,"")</f>
        <v/>
      </c>
      <c r="Q100" t="str">
        <f>IFERROR(IF(AND(Assignments!L100&lt;('Data Transformation'!$R$4-'Data Transformation'!$R$3)/2,ABS(K100-'Data Transformation'!$R$6)&lt;ABS(K100-'Data Transformation'!$R$5),NOT(ISNUMBER(N100)),NOT(ISNUMBER(T100)),NOT(ISNUMBER(P100)),NOT(ISNUMBER(R100)),NOT(ISNUMBER(T100)),NOT(ISNUMBER(S100))),Assignments!B100,""),"")</f>
        <v/>
      </c>
      <c r="R100">
        <f>IF(H100&gt;='Data Transformation'!$R$30,B100,"")</f>
        <v>95</v>
      </c>
      <c r="S100" t="str">
        <f>IF(D100&gt;='Data Transformation'!$R$31,B100,"")</f>
        <v/>
      </c>
      <c r="T100" t="str">
        <f>IF(AND(H100&lt;'Data Transformation'!$R$30,E100&lt;'Data Transformation'!$R$29,G100&lt;0.3,D100&lt;'Data Transformation'!$R$31,E100&gt;0.4,H100&gt;0.4),B100,"")</f>
        <v/>
      </c>
      <c r="U100" s="56"/>
      <c r="V100" t="str" cm="2">
        <f t="array" ref="V100">IF(C100=FALSE,"",IF(AND(ISNUMBER(B100),ISBLANK(N100:T100)),"Unclassified",(IF(COUNT(N100:T100)=0,"",INDEX($N$4:$T$4,MATCH(TRUE,N100:T100=B100,0))))))</f>
        <v>Toggle</v>
      </c>
      <c r="W100" t="str">
        <f t="shared" si="4"/>
        <v/>
      </c>
      <c r="X100" t="str">
        <f t="shared" si="5"/>
        <v/>
      </c>
      <c r="AC100" t="b">
        <f t="shared" si="6"/>
        <v>0</v>
      </c>
      <c r="AD100">
        <f>IFERROR(ABS(ABS(K100-'Data Transformation'!$R$5)-ABS(K100-'Data Transformation'!$R$6)),"")</f>
        <v>0.80999999999999994</v>
      </c>
      <c r="AE100" t="b">
        <f>IF(C100=FALSE,"",IF(AND(OR(V100=$Z$6,V100=$Z$8),OR(AC100=TRUE,AD100&lt;=IF(ISNUMBER('Data Transformation'!$R$15),'Data Transformation'!$R$15,'Data Transformation'!$R$25))),TRUE,FALSE))</f>
        <v>0</v>
      </c>
    </row>
    <row r="101" spans="2:31" x14ac:dyDescent="0.25">
      <c r="B101">
        <v>96</v>
      </c>
      <c r="C101">
        <v>8</v>
      </c>
      <c r="D101">
        <v>0</v>
      </c>
      <c r="E101">
        <v>0.42857142857142855</v>
      </c>
      <c r="F101">
        <v>0.4</v>
      </c>
      <c r="G101">
        <v>0.34782608695652173</v>
      </c>
      <c r="H101">
        <v>0</v>
      </c>
      <c r="I101" t="str">
        <v>no</v>
      </c>
      <c r="K101" s="57">
        <f>IFERROR(AVERAGEIF('Data Transformation'!$B$425:$B$8425,B101,IF('Input and Summary Results'!$J$4="no",'Data Transformation'!$C$425:$C$8425,'Data Transformation'!$E$425:$E$8425)),"")</f>
        <v>0.80343931857142858</v>
      </c>
      <c r="L101" s="58" cm="1">
        <f t="array" ref="L101">IFERROR(_xlfn.STDEV.S(IF('Data Transformation'!$B$425:$B$8425=B101,IF('Input and Summary Results'!$J$4="no",'Data Transformation'!$C$425:$C$8425,'Data Transformation'!$E$425:$E$8425),"")),"")</f>
        <v>0.2090825036961661</v>
      </c>
      <c r="M101" s="56"/>
      <c r="N101" t="str">
        <f>IF(E101&gt;='Data Transformation'!$R$29,B101,"")</f>
        <v/>
      </c>
      <c r="O101">
        <f>IFERROR(IF(AND(Assignments!L101&lt;('Data Transformation'!$R$4-'Data Transformation'!$R$3)/2,ABS(K101-'Data Transformation'!$R$6)&gt;ABS(K101-'Data Transformation'!$R$5),NOT(ISNUMBER(N101)),NOT(ISNUMBER(R101)),NOT(ISNUMBER(P101)),NOT(ISNUMBER(R101)),NOT(ISNUMBER(S101)),NOT(ISNUMBER(T101))),Assignments!B101,""),"")</f>
        <v>96</v>
      </c>
      <c r="P101" t="str">
        <f>IF(AND(NOT(ISNUMBER(N101)),NOT(ISNUMBER(R101)),NOT(ISNUMBER(S101)),G101&gt;='Data Transformation'!$R$28),B101,"")</f>
        <v/>
      </c>
      <c r="Q101" t="str">
        <f>IFERROR(IF(AND(Assignments!L101&lt;('Data Transformation'!$R$4-'Data Transformation'!$R$3)/2,ABS(K101-'Data Transformation'!$R$6)&lt;ABS(K101-'Data Transformation'!$R$5),NOT(ISNUMBER(N101)),NOT(ISNUMBER(T101)),NOT(ISNUMBER(P101)),NOT(ISNUMBER(R101)),NOT(ISNUMBER(T101)),NOT(ISNUMBER(S101))),Assignments!B101,""),"")</f>
        <v/>
      </c>
      <c r="R101" t="str">
        <f>IF(H101&gt;='Data Transformation'!$R$30,B101,"")</f>
        <v/>
      </c>
      <c r="S101" t="str">
        <f>IF(D101&gt;='Data Transformation'!$R$31,B101,"")</f>
        <v/>
      </c>
      <c r="T101" t="str">
        <f>IF(AND(H101&lt;'Data Transformation'!$R$30,E101&lt;'Data Transformation'!$R$29,G101&lt;0.3,D101&lt;'Data Transformation'!$R$31,E101&gt;0.4,H101&gt;0.4),B101,"")</f>
        <v/>
      </c>
      <c r="U101" s="56"/>
      <c r="V101" t="str" cm="2">
        <f t="array" ref="V101">IF(C101=FALSE,"",IF(AND(ISNUMBER(B101),ISBLANK(N101:T101)),"Unclassified",(IF(COUNT(N101:T101)=0,"",INDEX($N$4:$T$4,MATCH(TRUE,N101:T101=B101,0))))))</f>
        <v>Moderate</v>
      </c>
      <c r="W101" t="str">
        <f t="shared" si="4"/>
        <v/>
      </c>
      <c r="X101" t="str">
        <f t="shared" si="5"/>
        <v/>
      </c>
      <c r="AC101" t="b">
        <f t="shared" si="6"/>
        <v>0</v>
      </c>
      <c r="AD101">
        <f>IFERROR(ABS(ABS(K101-'Data Transformation'!$R$5)-ABS(K101-'Data Transformation'!$R$6)),"")</f>
        <v>0.41687863714285722</v>
      </c>
      <c r="AE101" t="b">
        <f>IF(C101=FALSE,"",IF(AND(OR(V101=$Z$6,V101=$Z$8),OR(AC101=TRUE,AD101&lt;=IF(ISNUMBER('Data Transformation'!$R$15),'Data Transformation'!$R$15,'Data Transformation'!$R$25))),TRUE,FALSE))</f>
        <v>0</v>
      </c>
    </row>
    <row r="102" spans="2:31" x14ac:dyDescent="0.25">
      <c r="B102">
        <v>97</v>
      </c>
      <c r="C102">
        <v>12</v>
      </c>
      <c r="D102">
        <v>0</v>
      </c>
      <c r="E102">
        <v>0.54545454545454541</v>
      </c>
      <c r="F102">
        <v>0.5</v>
      </c>
      <c r="G102">
        <v>0.47826086956521741</v>
      </c>
      <c r="H102">
        <v>0</v>
      </c>
      <c r="I102" t="str">
        <v>no</v>
      </c>
      <c r="K102" s="57">
        <f>IFERROR(AVERAGEIF('Data Transformation'!$B$425:$B$8425,B102,IF('Input and Summary Results'!$J$4="no",'Data Transformation'!$C$425:$C$8425,'Data Transformation'!$E$425:$E$8425)),"")</f>
        <v>0.82564259181818178</v>
      </c>
      <c r="L102" s="58" cm="1">
        <f t="array" ref="L102">IFERROR(_xlfn.STDEV.S(IF('Data Transformation'!$B$425:$B$8425=B102,IF('Input and Summary Results'!$J$4="no",'Data Transformation'!$C$425:$C$8425,'Data Transformation'!$E$425:$E$8425),"")),"")</f>
        <v>0.24608437238955636</v>
      </c>
      <c r="M102" s="56"/>
      <c r="N102" t="str">
        <f>IF(E102&gt;='Data Transformation'!$R$29,B102,"")</f>
        <v/>
      </c>
      <c r="O102">
        <f>IFERROR(IF(AND(Assignments!L102&lt;('Data Transformation'!$R$4-'Data Transformation'!$R$3)/2,ABS(K102-'Data Transformation'!$R$6)&gt;ABS(K102-'Data Transformation'!$R$5),NOT(ISNUMBER(N102)),NOT(ISNUMBER(R102)),NOT(ISNUMBER(P102)),NOT(ISNUMBER(R102)),NOT(ISNUMBER(S102)),NOT(ISNUMBER(T102))),Assignments!B102,""),"")</f>
        <v>97</v>
      </c>
      <c r="P102" t="str">
        <f>IF(AND(NOT(ISNUMBER(N102)),NOT(ISNUMBER(R102)),NOT(ISNUMBER(S102)),G102&gt;='Data Transformation'!$R$28),B102,"")</f>
        <v/>
      </c>
      <c r="Q102" t="str">
        <f>IFERROR(IF(AND(Assignments!L102&lt;('Data Transformation'!$R$4-'Data Transformation'!$R$3)/2,ABS(K102-'Data Transformation'!$R$6)&lt;ABS(K102-'Data Transformation'!$R$5),NOT(ISNUMBER(N102)),NOT(ISNUMBER(T102)),NOT(ISNUMBER(P102)),NOT(ISNUMBER(R102)),NOT(ISNUMBER(T102)),NOT(ISNUMBER(S102))),Assignments!B102,""),"")</f>
        <v/>
      </c>
      <c r="R102" t="str">
        <f>IF(H102&gt;='Data Transformation'!$R$30,B102,"")</f>
        <v/>
      </c>
      <c r="S102" t="str">
        <f>IF(D102&gt;='Data Transformation'!$R$31,B102,"")</f>
        <v/>
      </c>
      <c r="T102" t="str">
        <f>IF(AND(H102&lt;'Data Transformation'!$R$30,E102&lt;'Data Transformation'!$R$29,G102&lt;0.3,D102&lt;'Data Transformation'!$R$31,E102&gt;0.4,H102&gt;0.4),B102,"")</f>
        <v/>
      </c>
      <c r="U102" s="56"/>
      <c r="V102" t="str" cm="2">
        <f t="array" ref="V102">IF(C102=FALSE,"",IF(AND(ISNUMBER(B102),ISBLANK(N102:T102)),"Unclassified",(IF(COUNT(N102:T102)=0,"",INDEX($N$4:$T$4,MATCH(TRUE,N102:T102=B102,0))))))</f>
        <v>Moderate</v>
      </c>
      <c r="W102" t="str">
        <f t="shared" si="4"/>
        <v/>
      </c>
      <c r="X102" t="str">
        <f t="shared" si="5"/>
        <v/>
      </c>
      <c r="AC102" t="b">
        <f t="shared" si="6"/>
        <v>0</v>
      </c>
      <c r="AD102">
        <f>IFERROR(ABS(ABS(K102-'Data Transformation'!$R$5)-ABS(K102-'Data Transformation'!$R$6)),"")</f>
        <v>0.46128518363636362</v>
      </c>
      <c r="AE102" t="b">
        <f>IF(C102=FALSE,"",IF(AND(OR(V102=$Z$6,V102=$Z$8),OR(AC102=TRUE,AD102&lt;=IF(ISNUMBER('Data Transformation'!$R$15),'Data Transformation'!$R$15,'Data Transformation'!$R$25))),TRUE,FALSE))</f>
        <v>0</v>
      </c>
    </row>
    <row r="103" spans="2:31" x14ac:dyDescent="0.25">
      <c r="B103">
        <v>98</v>
      </c>
      <c r="C103">
        <v>11</v>
      </c>
      <c r="D103">
        <v>0</v>
      </c>
      <c r="E103">
        <v>0.5</v>
      </c>
      <c r="F103">
        <v>0.5</v>
      </c>
      <c r="G103">
        <v>0.52173913043478259</v>
      </c>
      <c r="H103">
        <v>0</v>
      </c>
      <c r="I103" t="str">
        <v>no</v>
      </c>
      <c r="K103" s="57">
        <f>IFERROR(AVERAGEIF('Data Transformation'!$B$425:$B$8425,B103,IF('Input and Summary Results'!$J$4="no",'Data Transformation'!$C$425:$C$8425,'Data Transformation'!$E$425:$E$8425)),"")</f>
        <v>0.81683193099999996</v>
      </c>
      <c r="L103" s="58" cm="1">
        <f t="array" ref="L103">IFERROR(_xlfn.STDEV.S(IF('Data Transformation'!$B$425:$B$8425=B103,IF('Input and Summary Results'!$J$4="no",'Data Transformation'!$C$425:$C$8425,'Data Transformation'!$E$425:$E$8425),"")),"")</f>
        <v>0.19595012411346435</v>
      </c>
      <c r="M103" s="56"/>
      <c r="N103" t="str">
        <f>IF(E103&gt;='Data Transformation'!$R$29,B103,"")</f>
        <v/>
      </c>
      <c r="O103" t="str">
        <f>IFERROR(IF(AND(Assignments!L103&lt;('Data Transformation'!$R$4-'Data Transformation'!$R$3)/2,ABS(K103-'Data Transformation'!$R$6)&gt;ABS(K103-'Data Transformation'!$R$5),NOT(ISNUMBER(N103)),NOT(ISNUMBER(R103)),NOT(ISNUMBER(P103)),NOT(ISNUMBER(R103)),NOT(ISNUMBER(S103)),NOT(ISNUMBER(T103))),Assignments!B103,""),"")</f>
        <v/>
      </c>
      <c r="P103">
        <f>IF(AND(NOT(ISNUMBER(N103)),NOT(ISNUMBER(R103)),NOT(ISNUMBER(S103)),G103&gt;='Data Transformation'!$R$28),B103,"")</f>
        <v>98</v>
      </c>
      <c r="Q103" t="str">
        <f>IFERROR(IF(AND(Assignments!L103&lt;('Data Transformation'!$R$4-'Data Transformation'!$R$3)/2,ABS(K103-'Data Transformation'!$R$6)&lt;ABS(K103-'Data Transformation'!$R$5),NOT(ISNUMBER(N103)),NOT(ISNUMBER(T103)),NOT(ISNUMBER(P103)),NOT(ISNUMBER(R103)),NOT(ISNUMBER(T103)),NOT(ISNUMBER(S103))),Assignments!B103,""),"")</f>
        <v/>
      </c>
      <c r="R103" t="str">
        <f>IF(H103&gt;='Data Transformation'!$R$30,B103,"")</f>
        <v/>
      </c>
      <c r="S103" t="str">
        <f>IF(D103&gt;='Data Transformation'!$R$31,B103,"")</f>
        <v/>
      </c>
      <c r="T103" t="str">
        <f>IF(AND(H103&lt;'Data Transformation'!$R$30,E103&lt;'Data Transformation'!$R$29,G103&lt;0.3,D103&lt;'Data Transformation'!$R$31,E103&gt;0.4,H103&gt;0.4),B103,"")</f>
        <v/>
      </c>
      <c r="U103" s="56"/>
      <c r="V103" t="str" cm="2">
        <f t="array" ref="V103">IF(C103=FALSE,"",IF(AND(ISNUMBER(B103),ISBLANK(N103:T103)),"Unclassified",(IF(COUNT(N103:T103)=0,"",INDEX($N$4:$T$4,MATCH(TRUE,N103:T103=B103,0))))))</f>
        <v>Rheostat</v>
      </c>
      <c r="W103" t="str">
        <f t="shared" si="4"/>
        <v/>
      </c>
      <c r="X103" t="str">
        <f t="shared" si="5"/>
        <v/>
      </c>
      <c r="AC103" t="b">
        <f t="shared" si="6"/>
        <v>0</v>
      </c>
      <c r="AD103">
        <f>IFERROR(ABS(ABS(K103-'Data Transformation'!$R$5)-ABS(K103-'Data Transformation'!$R$6)),"")</f>
        <v>0.44366386199999985</v>
      </c>
      <c r="AE103" t="b">
        <f>IF(C103=FALSE,"",IF(AND(OR(V103=$Z$6,V103=$Z$8),OR(AC103=TRUE,AD103&lt;=IF(ISNUMBER('Data Transformation'!$R$15),'Data Transformation'!$R$15,'Data Transformation'!$R$25))),TRUE,FALSE))</f>
        <v>0</v>
      </c>
    </row>
    <row r="104" spans="2:31" x14ac:dyDescent="0.25">
      <c r="B104">
        <v>99</v>
      </c>
      <c r="C104">
        <v>14</v>
      </c>
      <c r="D104">
        <v>0</v>
      </c>
      <c r="E104">
        <v>0.38461538461538464</v>
      </c>
      <c r="F104">
        <v>0.7</v>
      </c>
      <c r="G104">
        <v>0.65217391304347827</v>
      </c>
      <c r="H104">
        <v>7.6923076923076927E-2</v>
      </c>
      <c r="I104" t="str">
        <v>no</v>
      </c>
      <c r="K104" s="57">
        <f>IFERROR(AVERAGEIF('Data Transformation'!$B$425:$B$8425,B104,IF('Input and Summary Results'!$J$4="no",'Data Transformation'!$C$425:$C$8425,'Data Transformation'!$E$425:$E$8425)),"")</f>
        <v>0.69798707384615377</v>
      </c>
      <c r="L104" s="58" cm="1">
        <f t="array" ref="L104">IFERROR(_xlfn.STDEV.S(IF('Data Transformation'!$B$425:$B$8425=B104,IF('Input and Summary Results'!$J$4="no",'Data Transformation'!$C$425:$C$8425,'Data Transformation'!$E$425:$E$8425),"")),"")</f>
        <v>0.29688414758088039</v>
      </c>
      <c r="M104" s="56"/>
      <c r="N104" t="str">
        <f>IF(E104&gt;='Data Transformation'!$R$29,B104,"")</f>
        <v/>
      </c>
      <c r="O104" t="str">
        <f>IFERROR(IF(AND(Assignments!L104&lt;('Data Transformation'!$R$4-'Data Transformation'!$R$3)/2,ABS(K104-'Data Transformation'!$R$6)&gt;ABS(K104-'Data Transformation'!$R$5),NOT(ISNUMBER(N104)),NOT(ISNUMBER(R104)),NOT(ISNUMBER(P104)),NOT(ISNUMBER(R104)),NOT(ISNUMBER(S104)),NOT(ISNUMBER(T104))),Assignments!B104,""),"")</f>
        <v/>
      </c>
      <c r="P104">
        <f>IF(AND(NOT(ISNUMBER(N104)),NOT(ISNUMBER(R104)),NOT(ISNUMBER(S104)),G104&gt;='Data Transformation'!$R$28),B104,"")</f>
        <v>99</v>
      </c>
      <c r="Q104" t="str">
        <f>IFERROR(IF(AND(Assignments!L104&lt;('Data Transformation'!$R$4-'Data Transformation'!$R$3)/2,ABS(K104-'Data Transformation'!$R$6)&lt;ABS(K104-'Data Transformation'!$R$5),NOT(ISNUMBER(N104)),NOT(ISNUMBER(T104)),NOT(ISNUMBER(P104)),NOT(ISNUMBER(R104)),NOT(ISNUMBER(T104)),NOT(ISNUMBER(S104))),Assignments!B104,""),"")</f>
        <v/>
      </c>
      <c r="R104" t="str">
        <f>IF(H104&gt;='Data Transformation'!$R$30,B104,"")</f>
        <v/>
      </c>
      <c r="S104" t="str">
        <f>IF(D104&gt;='Data Transformation'!$R$31,B104,"")</f>
        <v/>
      </c>
      <c r="T104" t="str">
        <f>IF(AND(H104&lt;'Data Transformation'!$R$30,E104&lt;'Data Transformation'!$R$29,G104&lt;0.3,D104&lt;'Data Transformation'!$R$31,E104&gt;0.4,H104&gt;0.4),B104,"")</f>
        <v/>
      </c>
      <c r="U104" s="56"/>
      <c r="V104" t="str" cm="2">
        <f t="array" ref="V104">IF(C104=FALSE,"",IF(AND(ISNUMBER(B104),ISBLANK(N104:T104)),"Unclassified",(IF(COUNT(N104:T104)=0,"",INDEX($N$4:$T$4,MATCH(TRUE,N104:T104=B104,0))))))</f>
        <v>Rheostat</v>
      </c>
      <c r="W104" t="str">
        <f t="shared" si="4"/>
        <v/>
      </c>
      <c r="X104" t="str">
        <f t="shared" si="5"/>
        <v/>
      </c>
      <c r="AC104" t="b">
        <f t="shared" si="6"/>
        <v>0</v>
      </c>
      <c r="AD104">
        <f>IFERROR(ABS(ABS(K104-'Data Transformation'!$R$5)-ABS(K104-'Data Transformation'!$R$6)),"")</f>
        <v>0.2059741476923076</v>
      </c>
      <c r="AE104" t="b">
        <f>IF(C104=FALSE,"",IF(AND(OR(V104=$Z$6,V104=$Z$8),OR(AC104=TRUE,AD104&lt;=IF(ISNUMBER('Data Transformation'!$R$15),'Data Transformation'!$R$15,'Data Transformation'!$R$25))),TRUE,FALSE))</f>
        <v>0</v>
      </c>
    </row>
    <row r="105" spans="2:31" x14ac:dyDescent="0.25">
      <c r="B105">
        <v>100</v>
      </c>
      <c r="C105">
        <v>11</v>
      </c>
      <c r="D105">
        <v>0</v>
      </c>
      <c r="E105">
        <v>0</v>
      </c>
      <c r="F105">
        <v>0.3</v>
      </c>
      <c r="G105">
        <v>0.17391304347826086</v>
      </c>
      <c r="H105">
        <v>0.9</v>
      </c>
      <c r="I105" t="str">
        <v>no</v>
      </c>
      <c r="K105" s="57">
        <f>IFERROR(AVERAGEIF('Data Transformation'!$B$425:$B$8425,B105,IF('Input and Summary Results'!$J$4="no",'Data Transformation'!$C$425:$C$8425,'Data Transformation'!$E$425:$E$8425)),"")</f>
        <v>0.22878051199999999</v>
      </c>
      <c r="L105" s="58" cm="1">
        <f t="array" ref="L105">IFERROR(_xlfn.STDEV.S(IF('Data Transformation'!$B$425:$B$8425=B105,IF('Input and Summary Results'!$J$4="no",'Data Transformation'!$C$425:$C$8425,'Data Transformation'!$E$425:$E$8425),"")),"")</f>
        <v>8.2294177135666197E-2</v>
      </c>
      <c r="M105" s="56"/>
      <c r="N105" t="str">
        <f>IF(E105&gt;='Data Transformation'!$R$29,B105,"")</f>
        <v/>
      </c>
      <c r="O105" t="str">
        <f>IFERROR(IF(AND(Assignments!L105&lt;('Data Transformation'!$R$4-'Data Transformation'!$R$3)/2,ABS(K105-'Data Transformation'!$R$6)&gt;ABS(K105-'Data Transformation'!$R$5),NOT(ISNUMBER(N105)),NOT(ISNUMBER(R105)),NOT(ISNUMBER(P105)),NOT(ISNUMBER(R105)),NOT(ISNUMBER(S105)),NOT(ISNUMBER(T105))),Assignments!B105,""),"")</f>
        <v/>
      </c>
      <c r="P105" t="str">
        <f>IF(AND(NOT(ISNUMBER(N105)),NOT(ISNUMBER(R105)),NOT(ISNUMBER(S105)),G105&gt;='Data Transformation'!$R$28),B105,"")</f>
        <v/>
      </c>
      <c r="Q105" t="str">
        <f>IFERROR(IF(AND(Assignments!L105&lt;('Data Transformation'!$R$4-'Data Transformation'!$R$3)/2,ABS(K105-'Data Transformation'!$R$6)&lt;ABS(K105-'Data Transformation'!$R$5),NOT(ISNUMBER(N105)),NOT(ISNUMBER(T105)),NOT(ISNUMBER(P105)),NOT(ISNUMBER(R105)),NOT(ISNUMBER(T105)),NOT(ISNUMBER(S105))),Assignments!B105,""),"")</f>
        <v/>
      </c>
      <c r="R105">
        <f>IF(H105&gt;='Data Transformation'!$R$30,B105,"")</f>
        <v>100</v>
      </c>
      <c r="S105" t="str">
        <f>IF(D105&gt;='Data Transformation'!$R$31,B105,"")</f>
        <v/>
      </c>
      <c r="T105" t="str">
        <f>IF(AND(H105&lt;'Data Transformation'!$R$30,E105&lt;'Data Transformation'!$R$29,G105&lt;0.3,D105&lt;'Data Transformation'!$R$31,E105&gt;0.4,H105&gt;0.4),B105,"")</f>
        <v/>
      </c>
      <c r="U105" s="56"/>
      <c r="V105" t="str" cm="2">
        <f t="array" ref="V105">IF(C105=FALSE,"",IF(AND(ISNUMBER(B105),ISBLANK(N105:T105)),"Unclassified",(IF(COUNT(N105:T105)=0,"",INDEX($N$4:$T$4,MATCH(TRUE,N105:T105=B105,0))))))</f>
        <v>Toggle</v>
      </c>
      <c r="W105" t="str">
        <f t="shared" si="4"/>
        <v/>
      </c>
      <c r="X105" t="str">
        <f t="shared" si="5"/>
        <v/>
      </c>
      <c r="AC105" t="b">
        <f t="shared" si="6"/>
        <v>0</v>
      </c>
      <c r="AD105">
        <f>IFERROR(ABS(ABS(K105-'Data Transformation'!$R$5)-ABS(K105-'Data Transformation'!$R$6)),"")</f>
        <v>0.73243897600000007</v>
      </c>
      <c r="AE105" t="b">
        <f>IF(C105=FALSE,"",IF(AND(OR(V105=$Z$6,V105=$Z$8),OR(AC105=TRUE,AD105&lt;=IF(ISNUMBER('Data Transformation'!$R$15),'Data Transformation'!$R$15,'Data Transformation'!$R$25))),TRUE,FALSE))</f>
        <v>0</v>
      </c>
    </row>
    <row r="106" spans="2:31" x14ac:dyDescent="0.25">
      <c r="B106">
        <v>101</v>
      </c>
      <c r="C106">
        <v>10</v>
      </c>
      <c r="D106">
        <v>0</v>
      </c>
      <c r="E106">
        <v>0</v>
      </c>
      <c r="F106">
        <v>0.4</v>
      </c>
      <c r="G106">
        <v>0.34782608695652173</v>
      </c>
      <c r="H106">
        <v>0.55555555555555558</v>
      </c>
      <c r="I106" t="str">
        <v>no</v>
      </c>
      <c r="K106" s="57">
        <f>IFERROR(AVERAGEIF('Data Transformation'!$B$425:$B$8425,B106,IF('Input and Summary Results'!$J$4="no",'Data Transformation'!$C$425:$C$8425,'Data Transformation'!$E$425:$E$8425)),"")</f>
        <v>0.41580317</v>
      </c>
      <c r="L106" s="58" cm="1">
        <f t="array" ref="L106">IFERROR(_xlfn.STDEV.S(IF('Data Transformation'!$B$425:$B$8425=B106,IF('Input and Summary Results'!$J$4="no",'Data Transformation'!$C$425:$C$8425,'Data Transformation'!$E$425:$E$8425),"")),"")</f>
        <v>0.19543390912217645</v>
      </c>
      <c r="M106" s="56"/>
      <c r="N106" t="str">
        <f>IF(E106&gt;='Data Transformation'!$R$29,B106,"")</f>
        <v/>
      </c>
      <c r="O106" t="str">
        <f>IFERROR(IF(AND(Assignments!L106&lt;('Data Transformation'!$R$4-'Data Transformation'!$R$3)/2,ABS(K106-'Data Transformation'!$R$6)&gt;ABS(K106-'Data Transformation'!$R$5),NOT(ISNUMBER(N106)),NOT(ISNUMBER(R106)),NOT(ISNUMBER(P106)),NOT(ISNUMBER(R106)),NOT(ISNUMBER(S106)),NOT(ISNUMBER(T106))),Assignments!B106,""),"")</f>
        <v/>
      </c>
      <c r="P106" t="str">
        <f>IF(AND(NOT(ISNUMBER(N106)),NOT(ISNUMBER(R106)),NOT(ISNUMBER(S106)),G106&gt;='Data Transformation'!$R$28),B106,"")</f>
        <v/>
      </c>
      <c r="Q106">
        <f>IFERROR(IF(AND(Assignments!L106&lt;('Data Transformation'!$R$4-'Data Transformation'!$R$3)/2,ABS(K106-'Data Transformation'!$R$6)&lt;ABS(K106-'Data Transformation'!$R$5),NOT(ISNUMBER(N106)),NOT(ISNUMBER(T106)),NOT(ISNUMBER(P106)),NOT(ISNUMBER(R106)),NOT(ISNUMBER(T106)),NOT(ISNUMBER(S106))),Assignments!B106,""),"")</f>
        <v>101</v>
      </c>
      <c r="R106" t="str">
        <f>IF(H106&gt;='Data Transformation'!$R$30,B106,"")</f>
        <v/>
      </c>
      <c r="S106" t="str">
        <f>IF(D106&gt;='Data Transformation'!$R$31,B106,"")</f>
        <v/>
      </c>
      <c r="T106" t="str">
        <f>IF(AND(H106&lt;'Data Transformation'!$R$30,E106&lt;'Data Transformation'!$R$29,G106&lt;0.3,D106&lt;'Data Transformation'!$R$31,E106&gt;0.4,H106&gt;0.4),B106,"")</f>
        <v/>
      </c>
      <c r="U106" s="56"/>
      <c r="V106" t="str" cm="2">
        <f t="array" ref="V106">IF(C106=FALSE,"",IF(AND(ISNUMBER(B106),ISBLANK(N106:T106)),"Unclassified",(IF(COUNT(N106:T106)=0,"",INDEX($N$4:$T$4,MATCH(TRUE,N106:T106=B106,0))))))</f>
        <v>Adverse</v>
      </c>
      <c r="W106" t="str">
        <f t="shared" si="4"/>
        <v/>
      </c>
      <c r="X106" t="str">
        <f t="shared" si="5"/>
        <v/>
      </c>
      <c r="AC106" t="b">
        <f t="shared" si="6"/>
        <v>0</v>
      </c>
      <c r="AD106">
        <f>IFERROR(ABS(ABS(K106-'Data Transformation'!$R$5)-ABS(K106-'Data Transformation'!$R$6)),"")</f>
        <v>0.35839366</v>
      </c>
      <c r="AE106" t="b">
        <f>IF(C106=FALSE,"",IF(AND(OR(V106=$Z$6,V106=$Z$8),OR(AC106=TRUE,AD106&lt;=IF(ISNUMBER('Data Transformation'!$R$15),'Data Transformation'!$R$15,'Data Transformation'!$R$25))),TRUE,FALSE))</f>
        <v>0</v>
      </c>
    </row>
    <row r="107" spans="2:31" x14ac:dyDescent="0.25">
      <c r="B107">
        <v>102</v>
      </c>
      <c r="C107">
        <v>20</v>
      </c>
      <c r="D107">
        <v>0</v>
      </c>
      <c r="E107">
        <v>0.10526315789473684</v>
      </c>
      <c r="F107">
        <v>0.6</v>
      </c>
      <c r="G107">
        <v>0.52173913043478259</v>
      </c>
      <c r="H107">
        <v>0.57894736842105265</v>
      </c>
      <c r="I107" t="str">
        <v>no</v>
      </c>
      <c r="K107" s="57">
        <f>IFERROR(AVERAGEIF('Data Transformation'!$B$425:$B$8425,B107,IF('Input and Summary Results'!$J$4="no",'Data Transformation'!$C$425:$C$8425,'Data Transformation'!$E$425:$E$8425)),"")</f>
        <v>0.39445190473684211</v>
      </c>
      <c r="L107" s="58" cm="1">
        <f t="array" ref="L107">IFERROR(_xlfn.STDEV.S(IF('Data Transformation'!$B$425:$B$8425=B107,IF('Input and Summary Results'!$J$4="no",'Data Transformation'!$C$425:$C$8425,'Data Transformation'!$E$425:$E$8425),"")),"")</f>
        <v>0.29091122980338591</v>
      </c>
      <c r="M107" s="56"/>
      <c r="N107" t="str">
        <f>IF(E107&gt;='Data Transformation'!$R$29,B107,"")</f>
        <v/>
      </c>
      <c r="O107" t="str">
        <f>IFERROR(IF(AND(Assignments!L107&lt;('Data Transformation'!$R$4-'Data Transformation'!$R$3)/2,ABS(K107-'Data Transformation'!$R$6)&gt;ABS(K107-'Data Transformation'!$R$5),NOT(ISNUMBER(N107)),NOT(ISNUMBER(R107)),NOT(ISNUMBER(P107)),NOT(ISNUMBER(R107)),NOT(ISNUMBER(S107)),NOT(ISNUMBER(T107))),Assignments!B107,""),"")</f>
        <v/>
      </c>
      <c r="P107">
        <f>IF(AND(NOT(ISNUMBER(N107)),NOT(ISNUMBER(R107)),NOT(ISNUMBER(S107)),G107&gt;='Data Transformation'!$R$28),B107,"")</f>
        <v>102</v>
      </c>
      <c r="Q107" t="str">
        <f>IFERROR(IF(AND(Assignments!L107&lt;('Data Transformation'!$R$4-'Data Transformation'!$R$3)/2,ABS(K107-'Data Transformation'!$R$6)&lt;ABS(K107-'Data Transformation'!$R$5),NOT(ISNUMBER(N107)),NOT(ISNUMBER(T107)),NOT(ISNUMBER(P107)),NOT(ISNUMBER(R107)),NOT(ISNUMBER(T107)),NOT(ISNUMBER(S107))),Assignments!B107,""),"")</f>
        <v/>
      </c>
      <c r="R107" t="str">
        <f>IF(H107&gt;='Data Transformation'!$R$30,B107,"")</f>
        <v/>
      </c>
      <c r="S107" t="str">
        <f>IF(D107&gt;='Data Transformation'!$R$31,B107,"")</f>
        <v/>
      </c>
      <c r="T107" t="str">
        <f>IF(AND(H107&lt;'Data Transformation'!$R$30,E107&lt;'Data Transformation'!$R$29,G107&lt;0.3,D107&lt;'Data Transformation'!$R$31,E107&gt;0.4,H107&gt;0.4),B107,"")</f>
        <v/>
      </c>
      <c r="U107" s="56"/>
      <c r="V107" t="str" cm="2">
        <f t="array" ref="V107">IF(C107=FALSE,"",IF(AND(ISNUMBER(B107),ISBLANK(N107:T107)),"Unclassified",(IF(COUNT(N107:T107)=0,"",INDEX($N$4:$T$4,MATCH(TRUE,N107:T107=B107,0))))))</f>
        <v>Rheostat</v>
      </c>
      <c r="W107" t="str">
        <f t="shared" si="4"/>
        <v/>
      </c>
      <c r="X107" t="str">
        <f t="shared" si="5"/>
        <v/>
      </c>
      <c r="AC107" t="b">
        <f t="shared" si="6"/>
        <v>0</v>
      </c>
      <c r="AD107">
        <f>IFERROR(ABS(ABS(K107-'Data Transformation'!$R$5)-ABS(K107-'Data Transformation'!$R$6)),"")</f>
        <v>0.40109619052631579</v>
      </c>
      <c r="AE107" t="b">
        <f>IF(C107=FALSE,"",IF(AND(OR(V107=$Z$6,V107=$Z$8),OR(AC107=TRUE,AD107&lt;=IF(ISNUMBER('Data Transformation'!$R$15),'Data Transformation'!$R$15,'Data Transformation'!$R$25))),TRUE,FALSE))</f>
        <v>0</v>
      </c>
    </row>
    <row r="108" spans="2:31" x14ac:dyDescent="0.25">
      <c r="B108">
        <v>103</v>
      </c>
      <c r="C108">
        <v>9</v>
      </c>
      <c r="D108">
        <v>0</v>
      </c>
      <c r="E108">
        <v>0</v>
      </c>
      <c r="F108">
        <v>0.4</v>
      </c>
      <c r="G108">
        <v>0.34782608695652173</v>
      </c>
      <c r="H108">
        <v>0.75</v>
      </c>
      <c r="I108" t="str">
        <v>no</v>
      </c>
      <c r="K108" s="57">
        <f>IFERROR(AVERAGEIF('Data Transformation'!$B$425:$B$8425,B108,IF('Input and Summary Results'!$J$4="no",'Data Transformation'!$C$425:$C$8425,'Data Transformation'!$E$425:$E$8425)),"")</f>
        <v>0.28267822500000001</v>
      </c>
      <c r="L108" s="58" cm="1">
        <f t="array" ref="L108">IFERROR(_xlfn.STDEV.S(IF('Data Transformation'!$B$425:$B$8425=B108,IF('Input and Summary Results'!$J$4="no",'Data Transformation'!$C$425:$C$8425,'Data Transformation'!$E$425:$E$8425),"")),"")</f>
        <v>0.26232051889137964</v>
      </c>
      <c r="M108" s="56"/>
      <c r="N108" t="str">
        <f>IF(E108&gt;='Data Transformation'!$R$29,B108,"")</f>
        <v/>
      </c>
      <c r="O108" t="str">
        <f>IFERROR(IF(AND(Assignments!L108&lt;('Data Transformation'!$R$4-'Data Transformation'!$R$3)/2,ABS(K108-'Data Transformation'!$R$6)&gt;ABS(K108-'Data Transformation'!$R$5),NOT(ISNUMBER(N108)),NOT(ISNUMBER(R108)),NOT(ISNUMBER(P108)),NOT(ISNUMBER(R108)),NOT(ISNUMBER(S108)),NOT(ISNUMBER(T108))),Assignments!B108,""),"")</f>
        <v/>
      </c>
      <c r="P108" t="str">
        <f>IF(AND(NOT(ISNUMBER(N108)),NOT(ISNUMBER(R108)),NOT(ISNUMBER(S108)),G108&gt;='Data Transformation'!$R$28),B108,"")</f>
        <v/>
      </c>
      <c r="Q108" t="str">
        <f>IFERROR(IF(AND(Assignments!L108&lt;('Data Transformation'!$R$4-'Data Transformation'!$R$3)/2,ABS(K108-'Data Transformation'!$R$6)&lt;ABS(K108-'Data Transformation'!$R$5),NOT(ISNUMBER(N108)),NOT(ISNUMBER(T108)),NOT(ISNUMBER(P108)),NOT(ISNUMBER(R108)),NOT(ISNUMBER(T108)),NOT(ISNUMBER(S108))),Assignments!B108,""),"")</f>
        <v/>
      </c>
      <c r="R108">
        <f>IF(H108&gt;='Data Transformation'!$R$30,B108,"")</f>
        <v>103</v>
      </c>
      <c r="S108" t="str">
        <f>IF(D108&gt;='Data Transformation'!$R$31,B108,"")</f>
        <v/>
      </c>
      <c r="T108" t="str">
        <f>IF(AND(H108&lt;'Data Transformation'!$R$30,E108&lt;'Data Transformation'!$R$29,G108&lt;0.3,D108&lt;'Data Transformation'!$R$31,E108&gt;0.4,H108&gt;0.4),B108,"")</f>
        <v/>
      </c>
      <c r="U108" s="56"/>
      <c r="V108" t="str" cm="2">
        <f t="array" ref="V108">IF(C108=FALSE,"",IF(AND(ISNUMBER(B108),ISBLANK(N108:T108)),"Unclassified",(IF(COUNT(N108:T108)=0,"",INDEX($N$4:$T$4,MATCH(TRUE,N108:T108=B108,0))))))</f>
        <v>Toggle</v>
      </c>
      <c r="W108" t="str">
        <f t="shared" si="4"/>
        <v/>
      </c>
      <c r="X108" t="str">
        <f t="shared" si="5"/>
        <v/>
      </c>
      <c r="AC108" t="b">
        <f t="shared" si="6"/>
        <v>0</v>
      </c>
      <c r="AD108">
        <f>IFERROR(ABS(ABS(K108-'Data Transformation'!$R$5)-ABS(K108-'Data Transformation'!$R$6)),"")</f>
        <v>0.62464355000000005</v>
      </c>
      <c r="AE108" t="b">
        <f>IF(C108=FALSE,"",IF(AND(OR(V108=$Z$6,V108=$Z$8),OR(AC108=TRUE,AD108&lt;=IF(ISNUMBER('Data Transformation'!$R$15),'Data Transformation'!$R$15,'Data Transformation'!$R$25))),TRUE,FALSE))</f>
        <v>0</v>
      </c>
    </row>
    <row r="109" spans="2:31" x14ac:dyDescent="0.25">
      <c r="B109">
        <v>104</v>
      </c>
      <c r="C109">
        <v>19</v>
      </c>
      <c r="D109">
        <v>0</v>
      </c>
      <c r="E109">
        <v>0</v>
      </c>
      <c r="F109">
        <v>0.4</v>
      </c>
      <c r="G109">
        <v>0.30434782608695654</v>
      </c>
      <c r="H109">
        <v>0.83333333333333337</v>
      </c>
      <c r="I109" t="str">
        <v>no</v>
      </c>
      <c r="K109" s="57">
        <f>IFERROR(AVERAGEIF('Data Transformation'!$B$425:$B$8425,B109,IF('Input and Summary Results'!$J$4="no",'Data Transformation'!$C$425:$C$8425,'Data Transformation'!$E$425:$E$8425)),"")</f>
        <v>0.21978506444444443</v>
      </c>
      <c r="L109" s="58" cm="1">
        <f t="array" ref="L109">IFERROR(_xlfn.STDEV.S(IF('Data Transformation'!$B$425:$B$8425=B109,IF('Input and Summary Results'!$J$4="no",'Data Transformation'!$C$425:$C$8425,'Data Transformation'!$E$425:$E$8425),"")),"")</f>
        <v>0.11478049152116068</v>
      </c>
      <c r="M109" s="56"/>
      <c r="N109" t="str">
        <f>IF(E109&gt;='Data Transformation'!$R$29,B109,"")</f>
        <v/>
      </c>
      <c r="O109" t="str">
        <f>IFERROR(IF(AND(Assignments!L109&lt;('Data Transformation'!$R$4-'Data Transformation'!$R$3)/2,ABS(K109-'Data Transformation'!$R$6)&gt;ABS(K109-'Data Transformation'!$R$5),NOT(ISNUMBER(N109)),NOT(ISNUMBER(R109)),NOT(ISNUMBER(P109)),NOT(ISNUMBER(R109)),NOT(ISNUMBER(S109)),NOT(ISNUMBER(T109))),Assignments!B109,""),"")</f>
        <v/>
      </c>
      <c r="P109" t="str">
        <f>IF(AND(NOT(ISNUMBER(N109)),NOT(ISNUMBER(R109)),NOT(ISNUMBER(S109)),G109&gt;='Data Transformation'!$R$28),B109,"")</f>
        <v/>
      </c>
      <c r="Q109" t="str">
        <f>IFERROR(IF(AND(Assignments!L109&lt;('Data Transformation'!$R$4-'Data Transformation'!$R$3)/2,ABS(K109-'Data Transformation'!$R$6)&lt;ABS(K109-'Data Transformation'!$R$5),NOT(ISNUMBER(N109)),NOT(ISNUMBER(T109)),NOT(ISNUMBER(P109)),NOT(ISNUMBER(R109)),NOT(ISNUMBER(T109)),NOT(ISNUMBER(S109))),Assignments!B109,""),"")</f>
        <v/>
      </c>
      <c r="R109">
        <f>IF(H109&gt;='Data Transformation'!$R$30,B109,"")</f>
        <v>104</v>
      </c>
      <c r="S109" t="str">
        <f>IF(D109&gt;='Data Transformation'!$R$31,B109,"")</f>
        <v/>
      </c>
      <c r="T109" t="str">
        <f>IF(AND(H109&lt;'Data Transformation'!$R$30,E109&lt;'Data Transformation'!$R$29,G109&lt;0.3,D109&lt;'Data Transformation'!$R$31,E109&gt;0.4,H109&gt;0.4),B109,"")</f>
        <v/>
      </c>
      <c r="U109" s="56"/>
      <c r="V109" t="str" cm="2">
        <f t="array" ref="V109">IF(C109=FALSE,"",IF(AND(ISNUMBER(B109),ISBLANK(N109:T109)),"Unclassified",(IF(COUNT(N109:T109)=0,"",INDEX($N$4:$T$4,MATCH(TRUE,N109:T109=B109,0))))))</f>
        <v>Toggle</v>
      </c>
      <c r="W109" t="str">
        <f t="shared" si="4"/>
        <v/>
      </c>
      <c r="X109" t="str">
        <f t="shared" si="5"/>
        <v/>
      </c>
      <c r="AC109" t="b">
        <f t="shared" si="6"/>
        <v>0</v>
      </c>
      <c r="AD109">
        <f>IFERROR(ABS(ABS(K109-'Data Transformation'!$R$5)-ABS(K109-'Data Transformation'!$R$6)),"")</f>
        <v>0.75042987111111115</v>
      </c>
      <c r="AE109" t="b">
        <f>IF(C109=FALSE,"",IF(AND(OR(V109=$Z$6,V109=$Z$8),OR(AC109=TRUE,AD109&lt;=IF(ISNUMBER('Data Transformation'!$R$15),'Data Transformation'!$R$15,'Data Transformation'!$R$25))),TRUE,FALSE))</f>
        <v>0</v>
      </c>
    </row>
    <row r="110" spans="2:31" x14ac:dyDescent="0.25">
      <c r="B110">
        <v>105</v>
      </c>
      <c r="C110" t="b">
        <v>0</v>
      </c>
      <c r="D110" t="str">
        <v xml:space="preserve"> </v>
      </c>
      <c r="E110" t="str">
        <v xml:space="preserve"> </v>
      </c>
      <c r="F110" t="str">
        <v xml:space="preserve"> </v>
      </c>
      <c r="G110" t="str">
        <v xml:space="preserve"> </v>
      </c>
      <c r="H110" t="str">
        <v xml:space="preserve"> </v>
      </c>
      <c r="I110" t="str">
        <v xml:space="preserve"> </v>
      </c>
      <c r="K110" s="57">
        <f>IFERROR(AVERAGEIF('Data Transformation'!$B$425:$B$8425,B110,IF('Input and Summary Results'!$J$4="no",'Data Transformation'!$C$425:$C$8425,'Data Transformation'!$E$425:$E$8425)),"")</f>
        <v>0.88052307666666663</v>
      </c>
      <c r="L110" s="58" cm="1">
        <f t="array" ref="L110">IFERROR(_xlfn.STDEV.S(IF('Data Transformation'!$B$425:$B$8425=B110,IF('Input and Summary Results'!$J$4="no",'Data Transformation'!$C$425:$C$8425,'Data Transformation'!$E$425:$E$8425),"")),"")</f>
        <v>4.0205288439796469E-2</v>
      </c>
      <c r="M110" s="56"/>
      <c r="N110">
        <f>IF(E110&gt;='Data Transformation'!$R$29,B110,"")</f>
        <v>105</v>
      </c>
      <c r="O110" t="str">
        <f>IFERROR(IF(AND(Assignments!L110&lt;('Data Transformation'!$R$4-'Data Transformation'!$R$3)/2,ABS(K110-'Data Transformation'!$R$6)&gt;ABS(K110-'Data Transformation'!$R$5),NOT(ISNUMBER(N110)),NOT(ISNUMBER(R110)),NOT(ISNUMBER(P110)),NOT(ISNUMBER(R110)),NOT(ISNUMBER(S110)),NOT(ISNUMBER(T110))),Assignments!B110,""),"")</f>
        <v/>
      </c>
      <c r="P110" t="str">
        <f>IF(AND(NOT(ISNUMBER(N110)),NOT(ISNUMBER(R110)),NOT(ISNUMBER(S110)),G110&gt;='Data Transformation'!$R$28),B110,"")</f>
        <v/>
      </c>
      <c r="Q110" t="str">
        <f>IFERROR(IF(AND(Assignments!L110&lt;('Data Transformation'!$R$4-'Data Transformation'!$R$3)/2,ABS(K110-'Data Transformation'!$R$6)&lt;ABS(K110-'Data Transformation'!$R$5),NOT(ISNUMBER(N110)),NOT(ISNUMBER(T110)),NOT(ISNUMBER(P110)),NOT(ISNUMBER(R110)),NOT(ISNUMBER(T110)),NOT(ISNUMBER(S110))),Assignments!B110,""),"")</f>
        <v/>
      </c>
      <c r="R110">
        <f>IF(H110&gt;='Data Transformation'!$R$30,B110,"")</f>
        <v>105</v>
      </c>
      <c r="S110">
        <f>IF(D110&gt;='Data Transformation'!$R$31,B110,"")</f>
        <v>105</v>
      </c>
      <c r="T110" t="str">
        <f>IF(AND(H110&lt;'Data Transformation'!$R$30,E110&lt;'Data Transformation'!$R$29,G110&lt;0.3,D110&lt;'Data Transformation'!$R$31,E110&gt;0.4,H110&gt;0.4),B110,"")</f>
        <v/>
      </c>
      <c r="U110" s="56"/>
      <c r="V110" t="str" cm="2">
        <f t="array" ref="V110">IF(C110=FALSE,"",IF(AND(ISNUMBER(B110),ISBLANK(N110:T110)),"Unclassified",(IF(COUNT(N110:T110)=0,"",INDEX($N$4:$T$4,MATCH(TRUE,N110:T110=B110,0))))))</f>
        <v/>
      </c>
      <c r="W110" t="str">
        <f t="shared" si="4"/>
        <v>True</v>
      </c>
      <c r="X110" t="str">
        <f t="shared" si="5"/>
        <v>True</v>
      </c>
      <c r="AC110" t="b">
        <f t="shared" si="6"/>
        <v>0</v>
      </c>
      <c r="AD110">
        <f>IFERROR(ABS(ABS(K110-'Data Transformation'!$R$5)-ABS(K110-'Data Transformation'!$R$6)),"")</f>
        <v>0.5710461533333332</v>
      </c>
      <c r="AE110" t="str">
        <f>IF(C110=FALSE,"",IF(AND(OR(V110=$Z$6,V110=$Z$8),OR(AC110=TRUE,AD110&lt;=IF(ISNUMBER('Data Transformation'!$R$15),'Data Transformation'!$R$15,'Data Transformation'!$R$25))),TRUE,FALSE))</f>
        <v/>
      </c>
    </row>
    <row r="111" spans="2:31" x14ac:dyDescent="0.25">
      <c r="B111">
        <v>106</v>
      </c>
      <c r="C111">
        <v>17</v>
      </c>
      <c r="D111">
        <v>0</v>
      </c>
      <c r="E111">
        <v>0</v>
      </c>
      <c r="F111">
        <v>0.3</v>
      </c>
      <c r="G111">
        <v>0.17391304347826086</v>
      </c>
      <c r="H111">
        <v>0.9375</v>
      </c>
      <c r="I111" t="str">
        <v>no</v>
      </c>
      <c r="K111" s="57">
        <f>IFERROR(AVERAGEIF('Data Transformation'!$B$425:$B$8425,B111,IF('Input and Summary Results'!$J$4="no",'Data Transformation'!$C$425:$C$8425,'Data Transformation'!$E$425:$E$8425)),"")</f>
        <v>0.19737554125000001</v>
      </c>
      <c r="L111" s="58" cm="1">
        <f t="array" ref="L111">IFERROR(_xlfn.STDEV.S(IF('Data Transformation'!$B$425:$B$8425=B111,IF('Input and Summary Results'!$J$4="no",'Data Transformation'!$C$425:$C$8425,'Data Transformation'!$E$425:$E$8425),"")),"")</f>
        <v>7.1588066309298731E-2</v>
      </c>
      <c r="M111" s="56"/>
      <c r="N111" t="str">
        <f>IF(E111&gt;='Data Transformation'!$R$29,B111,"")</f>
        <v/>
      </c>
      <c r="O111" t="str">
        <f>IFERROR(IF(AND(Assignments!L111&lt;('Data Transformation'!$R$4-'Data Transformation'!$R$3)/2,ABS(K111-'Data Transformation'!$R$6)&gt;ABS(K111-'Data Transformation'!$R$5),NOT(ISNUMBER(N111)),NOT(ISNUMBER(R111)),NOT(ISNUMBER(P111)),NOT(ISNUMBER(R111)),NOT(ISNUMBER(S111)),NOT(ISNUMBER(T111))),Assignments!B111,""),"")</f>
        <v/>
      </c>
      <c r="P111" t="str">
        <f>IF(AND(NOT(ISNUMBER(N111)),NOT(ISNUMBER(R111)),NOT(ISNUMBER(S111)),G111&gt;='Data Transformation'!$R$28),B111,"")</f>
        <v/>
      </c>
      <c r="Q111" t="str">
        <f>IFERROR(IF(AND(Assignments!L111&lt;('Data Transformation'!$R$4-'Data Transformation'!$R$3)/2,ABS(K111-'Data Transformation'!$R$6)&lt;ABS(K111-'Data Transformation'!$R$5),NOT(ISNUMBER(N111)),NOT(ISNUMBER(T111)),NOT(ISNUMBER(P111)),NOT(ISNUMBER(R111)),NOT(ISNUMBER(T111)),NOT(ISNUMBER(S111))),Assignments!B111,""),"")</f>
        <v/>
      </c>
      <c r="R111">
        <f>IF(H111&gt;='Data Transformation'!$R$30,B111,"")</f>
        <v>106</v>
      </c>
      <c r="S111" t="str">
        <f>IF(D111&gt;='Data Transformation'!$R$31,B111,"")</f>
        <v/>
      </c>
      <c r="T111" t="str">
        <f>IF(AND(H111&lt;'Data Transformation'!$R$30,E111&lt;'Data Transformation'!$R$29,G111&lt;0.3,D111&lt;'Data Transformation'!$R$31,E111&gt;0.4,H111&gt;0.4),B111,"")</f>
        <v/>
      </c>
      <c r="U111" s="56"/>
      <c r="V111" t="str" cm="2">
        <f t="array" ref="V111">IF(C111=FALSE,"",IF(AND(ISNUMBER(B111),ISBLANK(N111:T111)),"Unclassified",(IF(COUNT(N111:T111)=0,"",INDEX($N$4:$T$4,MATCH(TRUE,N111:T111=B111,0))))))</f>
        <v>Toggle</v>
      </c>
      <c r="W111" t="str">
        <f t="shared" si="4"/>
        <v/>
      </c>
      <c r="X111" t="str">
        <f t="shared" si="5"/>
        <v/>
      </c>
      <c r="AC111" t="b">
        <f t="shared" si="6"/>
        <v>0</v>
      </c>
      <c r="AD111">
        <f>IFERROR(ABS(ABS(K111-'Data Transformation'!$R$5)-ABS(K111-'Data Transformation'!$R$6)),"")</f>
        <v>0.79524891749999993</v>
      </c>
      <c r="AE111" t="b">
        <f>IF(C111=FALSE,"",IF(AND(OR(V111=$Z$6,V111=$Z$8),OR(AC111=TRUE,AD111&lt;=IF(ISNUMBER('Data Transformation'!$R$15),'Data Transformation'!$R$15,'Data Transformation'!$R$25))),TRUE,FALSE))</f>
        <v>0</v>
      </c>
    </row>
    <row r="112" spans="2:31" x14ac:dyDescent="0.25">
      <c r="B112">
        <v>107</v>
      </c>
      <c r="C112">
        <v>15</v>
      </c>
      <c r="D112">
        <v>0</v>
      </c>
      <c r="E112">
        <v>7.1428571428571425E-2</v>
      </c>
      <c r="F112">
        <v>0.6</v>
      </c>
      <c r="G112">
        <v>0.56521739130434778</v>
      </c>
      <c r="H112">
        <v>0.35714285714285715</v>
      </c>
      <c r="I112" t="str">
        <v>no</v>
      </c>
      <c r="K112" s="57">
        <f>IFERROR(AVERAGEIF('Data Transformation'!$B$425:$B$8425,B112,IF('Input and Summary Results'!$J$4="no",'Data Transformation'!$C$425:$C$8425,'Data Transformation'!$E$425:$E$8425)),"")</f>
        <v>0.44510584714285711</v>
      </c>
      <c r="L112" s="58" cm="1">
        <f t="array" ref="L112">IFERROR(_xlfn.STDEV.S(IF('Data Transformation'!$B$425:$B$8425=B112,IF('Input and Summary Results'!$J$4="no",'Data Transformation'!$C$425:$C$8425,'Data Transformation'!$E$425:$E$8425),"")),"")</f>
        <v>0.26278484016205433</v>
      </c>
      <c r="M112" s="56"/>
      <c r="N112" t="str">
        <f>IF(E112&gt;='Data Transformation'!$R$29,B112,"")</f>
        <v/>
      </c>
      <c r="O112" t="str">
        <f>IFERROR(IF(AND(Assignments!L112&lt;('Data Transformation'!$R$4-'Data Transformation'!$R$3)/2,ABS(K112-'Data Transformation'!$R$6)&gt;ABS(K112-'Data Transformation'!$R$5),NOT(ISNUMBER(N112)),NOT(ISNUMBER(R112)),NOT(ISNUMBER(P112)),NOT(ISNUMBER(R112)),NOT(ISNUMBER(S112)),NOT(ISNUMBER(T112))),Assignments!B112,""),"")</f>
        <v/>
      </c>
      <c r="P112">
        <f>IF(AND(NOT(ISNUMBER(N112)),NOT(ISNUMBER(R112)),NOT(ISNUMBER(S112)),G112&gt;='Data Transformation'!$R$28),B112,"")</f>
        <v>107</v>
      </c>
      <c r="Q112" t="str">
        <f>IFERROR(IF(AND(Assignments!L112&lt;('Data Transformation'!$R$4-'Data Transformation'!$R$3)/2,ABS(K112-'Data Transformation'!$R$6)&lt;ABS(K112-'Data Transformation'!$R$5),NOT(ISNUMBER(N112)),NOT(ISNUMBER(T112)),NOT(ISNUMBER(P112)),NOT(ISNUMBER(R112)),NOT(ISNUMBER(T112)),NOT(ISNUMBER(S112))),Assignments!B112,""),"")</f>
        <v/>
      </c>
      <c r="R112" t="str">
        <f>IF(H112&gt;='Data Transformation'!$R$30,B112,"")</f>
        <v/>
      </c>
      <c r="S112" t="str">
        <f>IF(D112&gt;='Data Transformation'!$R$31,B112,"")</f>
        <v/>
      </c>
      <c r="T112" t="str">
        <f>IF(AND(H112&lt;'Data Transformation'!$R$30,E112&lt;'Data Transformation'!$R$29,G112&lt;0.3,D112&lt;'Data Transformation'!$R$31,E112&gt;0.4,H112&gt;0.4),B112,"")</f>
        <v/>
      </c>
      <c r="U112" s="56"/>
      <c r="V112" t="str" cm="2">
        <f t="array" ref="V112">IF(C112=FALSE,"",IF(AND(ISNUMBER(B112),ISBLANK(N112:T112)),"Unclassified",(IF(COUNT(N112:T112)=0,"",INDEX($N$4:$T$4,MATCH(TRUE,N112:T112=B112,0))))))</f>
        <v>Rheostat</v>
      </c>
      <c r="W112" t="str">
        <f t="shared" si="4"/>
        <v/>
      </c>
      <c r="X112" t="str">
        <f t="shared" si="5"/>
        <v/>
      </c>
      <c r="AC112" t="b">
        <f t="shared" si="6"/>
        <v>0</v>
      </c>
      <c r="AD112">
        <f>IFERROR(ABS(ABS(K112-'Data Transformation'!$R$5)-ABS(K112-'Data Transformation'!$R$6)),"")</f>
        <v>0.29978830571428583</v>
      </c>
      <c r="AE112" t="b">
        <f>IF(C112=FALSE,"",IF(AND(OR(V112=$Z$6,V112=$Z$8),OR(AC112=TRUE,AD112&lt;=IF(ISNUMBER('Data Transformation'!$R$15),'Data Transformation'!$R$15,'Data Transformation'!$R$25))),TRUE,FALSE))</f>
        <v>0</v>
      </c>
    </row>
    <row r="113" spans="2:31" x14ac:dyDescent="0.25">
      <c r="B113">
        <v>108</v>
      </c>
      <c r="C113">
        <v>18</v>
      </c>
      <c r="D113">
        <v>0</v>
      </c>
      <c r="E113">
        <v>5.8823529411764705E-2</v>
      </c>
      <c r="F113">
        <v>0.5</v>
      </c>
      <c r="G113">
        <v>0.39130434782608697</v>
      </c>
      <c r="H113">
        <v>0.6470588235294118</v>
      </c>
      <c r="I113" t="str">
        <v>no</v>
      </c>
      <c r="K113" s="57">
        <f>IFERROR(AVERAGEIF('Data Transformation'!$B$425:$B$8425,B113,IF('Input and Summary Results'!$J$4="no",'Data Transformation'!$C$425:$C$8425,'Data Transformation'!$E$425:$E$8425)),"")</f>
        <v>0.32485380000000003</v>
      </c>
      <c r="L113" s="58" cm="1">
        <f t="array" ref="L113">IFERROR(_xlfn.STDEV.S(IF('Data Transformation'!$B$425:$B$8425=B113,IF('Input and Summary Results'!$J$4="no",'Data Transformation'!$C$425:$C$8425,'Data Transformation'!$E$425:$E$8425),"")),"")</f>
        <v>0.26829801754908605</v>
      </c>
      <c r="M113" s="56"/>
      <c r="N113" t="str">
        <f>IF(E113&gt;='Data Transformation'!$R$29,B113,"")</f>
        <v/>
      </c>
      <c r="O113" t="str">
        <f>IFERROR(IF(AND(Assignments!L113&lt;('Data Transformation'!$R$4-'Data Transformation'!$R$3)/2,ABS(K113-'Data Transformation'!$R$6)&gt;ABS(K113-'Data Transformation'!$R$5),NOT(ISNUMBER(N113)),NOT(ISNUMBER(R113)),NOT(ISNUMBER(P113)),NOT(ISNUMBER(R113)),NOT(ISNUMBER(S113)),NOT(ISNUMBER(T113))),Assignments!B113,""),"")</f>
        <v/>
      </c>
      <c r="P113" t="str">
        <f>IF(AND(NOT(ISNUMBER(N113)),NOT(ISNUMBER(R113)),NOT(ISNUMBER(S113)),G113&gt;='Data Transformation'!$R$28),B113,"")</f>
        <v/>
      </c>
      <c r="Q113" t="str">
        <f>IFERROR(IF(AND(Assignments!L113&lt;('Data Transformation'!$R$4-'Data Transformation'!$R$3)/2,ABS(K113-'Data Transformation'!$R$6)&lt;ABS(K113-'Data Transformation'!$R$5),NOT(ISNUMBER(N113)),NOT(ISNUMBER(T113)),NOT(ISNUMBER(P113)),NOT(ISNUMBER(R113)),NOT(ISNUMBER(T113)),NOT(ISNUMBER(S113))),Assignments!B113,""),"")</f>
        <v/>
      </c>
      <c r="R113">
        <f>IF(H113&gt;='Data Transformation'!$R$30,B113,"")</f>
        <v>108</v>
      </c>
      <c r="S113" t="str">
        <f>IF(D113&gt;='Data Transformation'!$R$31,B113,"")</f>
        <v/>
      </c>
      <c r="T113" t="str">
        <f>IF(AND(H113&lt;'Data Transformation'!$R$30,E113&lt;'Data Transformation'!$R$29,G113&lt;0.3,D113&lt;'Data Transformation'!$R$31,E113&gt;0.4,H113&gt;0.4),B113,"")</f>
        <v/>
      </c>
      <c r="U113" s="56"/>
      <c r="V113" t="str" cm="2">
        <f t="array" ref="V113">IF(C113=FALSE,"",IF(AND(ISNUMBER(B113),ISBLANK(N113:T113)),"Unclassified",(IF(COUNT(N113:T113)=0,"",INDEX($N$4:$T$4,MATCH(TRUE,N113:T113=B113,0))))))</f>
        <v>Toggle</v>
      </c>
      <c r="W113" t="str">
        <f t="shared" si="4"/>
        <v/>
      </c>
      <c r="X113" t="str">
        <f t="shared" si="5"/>
        <v/>
      </c>
      <c r="AC113" t="b">
        <f t="shared" si="6"/>
        <v>0</v>
      </c>
      <c r="AD113">
        <f>IFERROR(ABS(ABS(K113-'Data Transformation'!$R$5)-ABS(K113-'Data Transformation'!$R$6)),"")</f>
        <v>0.54029239999999989</v>
      </c>
      <c r="AE113" t="b">
        <f>IF(C113=FALSE,"",IF(AND(OR(V113=$Z$6,V113=$Z$8),OR(AC113=TRUE,AD113&lt;=IF(ISNUMBER('Data Transformation'!$R$15),'Data Transformation'!$R$15,'Data Transformation'!$R$25))),TRUE,FALSE))</f>
        <v>0</v>
      </c>
    </row>
    <row r="114" spans="2:31" x14ac:dyDescent="0.25">
      <c r="B114">
        <v>109</v>
      </c>
      <c r="C114">
        <v>20</v>
      </c>
      <c r="D114">
        <v>0</v>
      </c>
      <c r="E114">
        <v>0</v>
      </c>
      <c r="F114">
        <v>0.2</v>
      </c>
      <c r="G114">
        <v>8.6956521739130432E-2</v>
      </c>
      <c r="H114">
        <v>1</v>
      </c>
      <c r="I114" t="str">
        <v>yes</v>
      </c>
      <c r="K114" s="57">
        <f>IFERROR(AVERAGEIF('Data Transformation'!$B$425:$B$8425,B114,IF('Input and Summary Results'!$J$4="no",'Data Transformation'!$C$425:$C$8425,'Data Transformation'!$E$425:$E$8425)),"")</f>
        <v>0.14810280263157893</v>
      </c>
      <c r="L114" s="58" cm="1">
        <f t="array" ref="L114">IFERROR(_xlfn.STDEV.S(IF('Data Transformation'!$B$425:$B$8425=B114,IF('Input and Summary Results'!$J$4="no",'Data Transformation'!$C$425:$C$8425,'Data Transformation'!$E$425:$E$8425),"")),"")</f>
        <v>8.500165360025061E-2</v>
      </c>
      <c r="M114" s="56"/>
      <c r="N114" t="str">
        <f>IF(E114&gt;='Data Transformation'!$R$29,B114,"")</f>
        <v/>
      </c>
      <c r="O114" t="str">
        <f>IFERROR(IF(AND(Assignments!L114&lt;('Data Transformation'!$R$4-'Data Transformation'!$R$3)/2,ABS(K114-'Data Transformation'!$R$6)&gt;ABS(K114-'Data Transformation'!$R$5),NOT(ISNUMBER(N114)),NOT(ISNUMBER(R114)),NOT(ISNUMBER(P114)),NOT(ISNUMBER(R114)),NOT(ISNUMBER(S114)),NOT(ISNUMBER(T114))),Assignments!B114,""),"")</f>
        <v/>
      </c>
      <c r="P114" t="str">
        <f>IF(AND(NOT(ISNUMBER(N114)),NOT(ISNUMBER(R114)),NOT(ISNUMBER(S114)),G114&gt;='Data Transformation'!$R$28),B114,"")</f>
        <v/>
      </c>
      <c r="Q114" t="str">
        <f>IFERROR(IF(AND(Assignments!L114&lt;('Data Transformation'!$R$4-'Data Transformation'!$R$3)/2,ABS(K114-'Data Transformation'!$R$6)&lt;ABS(K114-'Data Transformation'!$R$5),NOT(ISNUMBER(N114)),NOT(ISNUMBER(T114)),NOT(ISNUMBER(P114)),NOT(ISNUMBER(R114)),NOT(ISNUMBER(T114)),NOT(ISNUMBER(S114))),Assignments!B114,""),"")</f>
        <v/>
      </c>
      <c r="R114">
        <f>IF(H114&gt;='Data Transformation'!$R$30,B114,"")</f>
        <v>109</v>
      </c>
      <c r="S114" t="str">
        <f>IF(D114&gt;='Data Transformation'!$R$31,B114,"")</f>
        <v/>
      </c>
      <c r="T114" t="str">
        <f>IF(AND(H114&lt;'Data Transformation'!$R$30,E114&lt;'Data Transformation'!$R$29,G114&lt;0.3,D114&lt;'Data Transformation'!$R$31,E114&gt;0.4,H114&gt;0.4),B114,"")</f>
        <v/>
      </c>
      <c r="U114" s="56"/>
      <c r="V114" t="str" cm="2">
        <f t="array" ref="V114">IF(C114=FALSE,"",IF(AND(ISNUMBER(B114),ISBLANK(N114:T114)),"Unclassified",(IF(COUNT(N114:T114)=0,"",INDEX($N$4:$T$4,MATCH(TRUE,N114:T114=B114,0))))))</f>
        <v>Toggle</v>
      </c>
      <c r="W114" t="str">
        <f t="shared" si="4"/>
        <v/>
      </c>
      <c r="X114" t="str">
        <f t="shared" si="5"/>
        <v/>
      </c>
      <c r="AC114" t="b">
        <f t="shared" si="6"/>
        <v>0</v>
      </c>
      <c r="AD114">
        <f>IFERROR(ABS(ABS(K114-'Data Transformation'!$R$5)-ABS(K114-'Data Transformation'!$R$6)),"")</f>
        <v>0.81</v>
      </c>
      <c r="AE114" t="b">
        <f>IF(C114=FALSE,"",IF(AND(OR(V114=$Z$6,V114=$Z$8),OR(AC114=TRUE,AD114&lt;=IF(ISNUMBER('Data Transformation'!$R$15),'Data Transformation'!$R$15,'Data Transformation'!$R$25))),TRUE,FALSE))</f>
        <v>0</v>
      </c>
    </row>
    <row r="115" spans="2:31" x14ac:dyDescent="0.25">
      <c r="B115">
        <v>110</v>
      </c>
      <c r="C115">
        <v>17</v>
      </c>
      <c r="D115">
        <v>0</v>
      </c>
      <c r="E115">
        <v>0</v>
      </c>
      <c r="F115">
        <v>0.2</v>
      </c>
      <c r="G115">
        <v>8.6956521739130432E-2</v>
      </c>
      <c r="H115">
        <v>1</v>
      </c>
      <c r="I115" t="str">
        <v>yes</v>
      </c>
      <c r="K115" s="57">
        <f>IFERROR(AVERAGEIF('Data Transformation'!$B$425:$B$8425,B115,IF('Input and Summary Results'!$J$4="no",'Data Transformation'!$C$425:$C$8425,'Data Transformation'!$E$425:$E$8425)),"")</f>
        <v>0.12674054375000002</v>
      </c>
      <c r="L115" s="58" cm="1">
        <f t="array" ref="L115">IFERROR(_xlfn.STDEV.S(IF('Data Transformation'!$B$425:$B$8425=B115,IF('Input and Summary Results'!$J$4="no",'Data Transformation'!$C$425:$C$8425,'Data Transformation'!$E$425:$E$8425),"")),"")</f>
        <v>7.872305369413396E-2</v>
      </c>
      <c r="M115" s="56"/>
      <c r="N115" t="str">
        <f>IF(E115&gt;='Data Transformation'!$R$29,B115,"")</f>
        <v/>
      </c>
      <c r="O115" t="str">
        <f>IFERROR(IF(AND(Assignments!L115&lt;('Data Transformation'!$R$4-'Data Transformation'!$R$3)/2,ABS(K115-'Data Transformation'!$R$6)&gt;ABS(K115-'Data Transformation'!$R$5),NOT(ISNUMBER(N115)),NOT(ISNUMBER(R115)),NOT(ISNUMBER(P115)),NOT(ISNUMBER(R115)),NOT(ISNUMBER(S115)),NOT(ISNUMBER(T115))),Assignments!B115,""),"")</f>
        <v/>
      </c>
      <c r="P115" t="str">
        <f>IF(AND(NOT(ISNUMBER(N115)),NOT(ISNUMBER(R115)),NOT(ISNUMBER(S115)),G115&gt;='Data Transformation'!$R$28),B115,"")</f>
        <v/>
      </c>
      <c r="Q115" t="str">
        <f>IFERROR(IF(AND(Assignments!L115&lt;('Data Transformation'!$R$4-'Data Transformation'!$R$3)/2,ABS(K115-'Data Transformation'!$R$6)&lt;ABS(K115-'Data Transformation'!$R$5),NOT(ISNUMBER(N115)),NOT(ISNUMBER(T115)),NOT(ISNUMBER(P115)),NOT(ISNUMBER(R115)),NOT(ISNUMBER(T115)),NOT(ISNUMBER(S115))),Assignments!B115,""),"")</f>
        <v/>
      </c>
      <c r="R115">
        <f>IF(H115&gt;='Data Transformation'!$R$30,B115,"")</f>
        <v>110</v>
      </c>
      <c r="S115" t="str">
        <f>IF(D115&gt;='Data Transformation'!$R$31,B115,"")</f>
        <v/>
      </c>
      <c r="T115" t="str">
        <f>IF(AND(H115&lt;'Data Transformation'!$R$30,E115&lt;'Data Transformation'!$R$29,G115&lt;0.3,D115&lt;'Data Transformation'!$R$31,E115&gt;0.4,H115&gt;0.4),B115,"")</f>
        <v/>
      </c>
      <c r="U115" s="56"/>
      <c r="V115" t="str" cm="2">
        <f t="array" ref="V115">IF(C115=FALSE,"",IF(AND(ISNUMBER(B115),ISBLANK(N115:T115)),"Unclassified",(IF(COUNT(N115:T115)=0,"",INDEX($N$4:$T$4,MATCH(TRUE,N115:T115=B115,0))))))</f>
        <v>Toggle</v>
      </c>
      <c r="W115" t="str">
        <f t="shared" si="4"/>
        <v/>
      </c>
      <c r="X115" t="str">
        <f t="shared" si="5"/>
        <v/>
      </c>
      <c r="AC115" t="b">
        <f t="shared" si="6"/>
        <v>0</v>
      </c>
      <c r="AD115">
        <f>IFERROR(ABS(ABS(K115-'Data Transformation'!$R$5)-ABS(K115-'Data Transformation'!$R$6)),"")</f>
        <v>0.81</v>
      </c>
      <c r="AE115" t="b">
        <f>IF(C115=FALSE,"",IF(AND(OR(V115=$Z$6,V115=$Z$8),OR(AC115=TRUE,AD115&lt;=IF(ISNUMBER('Data Transformation'!$R$15),'Data Transformation'!$R$15,'Data Transformation'!$R$25))),TRUE,FALSE))</f>
        <v>0</v>
      </c>
    </row>
    <row r="116" spans="2:31" x14ac:dyDescent="0.25">
      <c r="B116">
        <v>111</v>
      </c>
      <c r="C116">
        <v>19</v>
      </c>
      <c r="D116">
        <v>0</v>
      </c>
      <c r="E116">
        <v>0</v>
      </c>
      <c r="F116">
        <v>0.3</v>
      </c>
      <c r="G116">
        <v>0.17391304347826086</v>
      </c>
      <c r="H116">
        <v>0.94444444444444442</v>
      </c>
      <c r="I116" t="str">
        <v>no</v>
      </c>
      <c r="K116" s="57">
        <f>IFERROR(AVERAGEIF('Data Transformation'!$B$425:$B$8425,B116,IF('Input and Summary Results'!$J$4="no",'Data Transformation'!$C$425:$C$8425,'Data Transformation'!$E$425:$E$8425)),"")</f>
        <v>0.1438665094444444</v>
      </c>
      <c r="L116" s="58" cm="1">
        <f t="array" ref="L116">IFERROR(_xlfn.STDEV.S(IF('Data Transformation'!$B$425:$B$8425=B116,IF('Input and Summary Results'!$J$4="no",'Data Transformation'!$C$425:$C$8425,'Data Transformation'!$E$425:$E$8425),"")),"")</f>
        <v>8.1320988524417048E-2</v>
      </c>
      <c r="M116" s="56"/>
      <c r="N116" t="str">
        <f>IF(E116&gt;='Data Transformation'!$R$29,B116,"")</f>
        <v/>
      </c>
      <c r="O116" t="str">
        <f>IFERROR(IF(AND(Assignments!L116&lt;('Data Transformation'!$R$4-'Data Transformation'!$R$3)/2,ABS(K116-'Data Transformation'!$R$6)&gt;ABS(K116-'Data Transformation'!$R$5),NOT(ISNUMBER(N116)),NOT(ISNUMBER(R116)),NOT(ISNUMBER(P116)),NOT(ISNUMBER(R116)),NOT(ISNUMBER(S116)),NOT(ISNUMBER(T116))),Assignments!B116,""),"")</f>
        <v/>
      </c>
      <c r="P116" t="str">
        <f>IF(AND(NOT(ISNUMBER(N116)),NOT(ISNUMBER(R116)),NOT(ISNUMBER(S116)),G116&gt;='Data Transformation'!$R$28),B116,"")</f>
        <v/>
      </c>
      <c r="Q116" t="str">
        <f>IFERROR(IF(AND(Assignments!L116&lt;('Data Transformation'!$R$4-'Data Transformation'!$R$3)/2,ABS(K116-'Data Transformation'!$R$6)&lt;ABS(K116-'Data Transformation'!$R$5),NOT(ISNUMBER(N116)),NOT(ISNUMBER(T116)),NOT(ISNUMBER(P116)),NOT(ISNUMBER(R116)),NOT(ISNUMBER(T116)),NOT(ISNUMBER(S116))),Assignments!B116,""),"")</f>
        <v/>
      </c>
      <c r="R116">
        <f>IF(H116&gt;='Data Transformation'!$R$30,B116,"")</f>
        <v>111</v>
      </c>
      <c r="S116" t="str">
        <f>IF(D116&gt;='Data Transformation'!$R$31,B116,"")</f>
        <v/>
      </c>
      <c r="T116" t="str">
        <f>IF(AND(H116&lt;'Data Transformation'!$R$30,E116&lt;'Data Transformation'!$R$29,G116&lt;0.3,D116&lt;'Data Transformation'!$R$31,E116&gt;0.4,H116&gt;0.4),B116,"")</f>
        <v/>
      </c>
      <c r="U116" s="56"/>
      <c r="V116" t="str" cm="2">
        <f t="array" ref="V116">IF(C116=FALSE,"",IF(AND(ISNUMBER(B116),ISBLANK(N116:T116)),"Unclassified",(IF(COUNT(N116:T116)=0,"",INDEX($N$4:$T$4,MATCH(TRUE,N116:T116=B116,0))))))</f>
        <v>Toggle</v>
      </c>
      <c r="W116" t="str">
        <f t="shared" si="4"/>
        <v/>
      </c>
      <c r="X116" t="str">
        <f t="shared" si="5"/>
        <v/>
      </c>
      <c r="AC116" t="b">
        <f t="shared" si="6"/>
        <v>0</v>
      </c>
      <c r="AD116">
        <f>IFERROR(ABS(ABS(K116-'Data Transformation'!$R$5)-ABS(K116-'Data Transformation'!$R$6)),"")</f>
        <v>0.80999999999999994</v>
      </c>
      <c r="AE116" t="b">
        <f>IF(C116=FALSE,"",IF(AND(OR(V116=$Z$6,V116=$Z$8),OR(AC116=TRUE,AD116&lt;=IF(ISNUMBER('Data Transformation'!$R$15),'Data Transformation'!$R$15,'Data Transformation'!$R$25))),TRUE,FALSE))</f>
        <v>0</v>
      </c>
    </row>
    <row r="117" spans="2:31" x14ac:dyDescent="0.25">
      <c r="B117">
        <v>112</v>
      </c>
      <c r="C117">
        <v>16</v>
      </c>
      <c r="D117">
        <v>0</v>
      </c>
      <c r="E117">
        <v>0</v>
      </c>
      <c r="F117">
        <v>0.4</v>
      </c>
      <c r="G117">
        <v>0.30434782608695654</v>
      </c>
      <c r="H117">
        <v>0.73333333333333328</v>
      </c>
      <c r="I117" t="str">
        <v>no</v>
      </c>
      <c r="K117" s="57">
        <f>IFERROR(AVERAGEIF('Data Transformation'!$B$425:$B$8425,B117,IF('Input and Summary Results'!$J$4="no",'Data Transformation'!$C$425:$C$8425,'Data Transformation'!$E$425:$E$8425)),"")</f>
        <v>0.24234950866666666</v>
      </c>
      <c r="L117" s="58" cm="1">
        <f t="array" ref="L117">IFERROR(_xlfn.STDEV.S(IF('Data Transformation'!$B$425:$B$8425=B117,IF('Input and Summary Results'!$J$4="no",'Data Transformation'!$C$425:$C$8425,'Data Transformation'!$E$425:$E$8425),"")),"")</f>
        <v>0.19640508373075413</v>
      </c>
      <c r="M117" s="56"/>
      <c r="N117" t="str">
        <f>IF(E117&gt;='Data Transformation'!$R$29,B117,"")</f>
        <v/>
      </c>
      <c r="O117" t="str">
        <f>IFERROR(IF(AND(Assignments!L117&lt;('Data Transformation'!$R$4-'Data Transformation'!$R$3)/2,ABS(K117-'Data Transformation'!$R$6)&gt;ABS(K117-'Data Transformation'!$R$5),NOT(ISNUMBER(N117)),NOT(ISNUMBER(R117)),NOT(ISNUMBER(P117)),NOT(ISNUMBER(R117)),NOT(ISNUMBER(S117)),NOT(ISNUMBER(T117))),Assignments!B117,""),"")</f>
        <v/>
      </c>
      <c r="P117" t="str">
        <f>IF(AND(NOT(ISNUMBER(N117)),NOT(ISNUMBER(R117)),NOT(ISNUMBER(S117)),G117&gt;='Data Transformation'!$R$28),B117,"")</f>
        <v/>
      </c>
      <c r="Q117" t="str">
        <f>IFERROR(IF(AND(Assignments!L117&lt;('Data Transformation'!$R$4-'Data Transformation'!$R$3)/2,ABS(K117-'Data Transformation'!$R$6)&lt;ABS(K117-'Data Transformation'!$R$5),NOT(ISNUMBER(N117)),NOT(ISNUMBER(T117)),NOT(ISNUMBER(P117)),NOT(ISNUMBER(R117)),NOT(ISNUMBER(T117)),NOT(ISNUMBER(S117))),Assignments!B117,""),"")</f>
        <v/>
      </c>
      <c r="R117">
        <f>IF(H117&gt;='Data Transformation'!$R$30,B117,"")</f>
        <v>112</v>
      </c>
      <c r="S117" t="str">
        <f>IF(D117&gt;='Data Transformation'!$R$31,B117,"")</f>
        <v/>
      </c>
      <c r="T117" t="str">
        <f>IF(AND(H117&lt;'Data Transformation'!$R$30,E117&lt;'Data Transformation'!$R$29,G117&lt;0.3,D117&lt;'Data Transformation'!$R$31,E117&gt;0.4,H117&gt;0.4),B117,"")</f>
        <v/>
      </c>
      <c r="U117" s="56"/>
      <c r="V117" t="str" cm="2">
        <f t="array" ref="V117">IF(C117=FALSE,"",IF(AND(ISNUMBER(B117),ISBLANK(N117:T117)),"Unclassified",(IF(COUNT(N117:T117)=0,"",INDEX($N$4:$T$4,MATCH(TRUE,N117:T117=B117,0))))))</f>
        <v>Toggle</v>
      </c>
      <c r="W117" t="str">
        <f t="shared" si="4"/>
        <v/>
      </c>
      <c r="X117" t="str">
        <f t="shared" si="5"/>
        <v/>
      </c>
      <c r="AC117" t="b">
        <f t="shared" si="6"/>
        <v>0</v>
      </c>
      <c r="AD117">
        <f>IFERROR(ABS(ABS(K117-'Data Transformation'!$R$5)-ABS(K117-'Data Transformation'!$R$6)),"")</f>
        <v>0.70530098266666663</v>
      </c>
      <c r="AE117" t="b">
        <f>IF(C117=FALSE,"",IF(AND(OR(V117=$Z$6,V117=$Z$8),OR(AC117=TRUE,AD117&lt;=IF(ISNUMBER('Data Transformation'!$R$15),'Data Transformation'!$R$15,'Data Transformation'!$R$25))),TRUE,FALSE))</f>
        <v>0</v>
      </c>
    </row>
    <row r="118" spans="2:31" x14ac:dyDescent="0.25">
      <c r="B118">
        <v>113</v>
      </c>
      <c r="C118">
        <v>18</v>
      </c>
      <c r="D118">
        <v>0</v>
      </c>
      <c r="E118">
        <v>0</v>
      </c>
      <c r="F118">
        <v>0.4</v>
      </c>
      <c r="G118">
        <v>0.30434782608695654</v>
      </c>
      <c r="H118">
        <v>0.88235294117647056</v>
      </c>
      <c r="I118" t="str">
        <v>no</v>
      </c>
      <c r="K118" s="57">
        <f>IFERROR(AVERAGEIF('Data Transformation'!$B$425:$B$8425,B118,IF('Input and Summary Results'!$J$4="no",'Data Transformation'!$C$425:$C$8425,'Data Transformation'!$E$425:$E$8425)),"")</f>
        <v>0.23268403823529415</v>
      </c>
      <c r="L118" s="58" cm="1">
        <f t="array" ref="L118">IFERROR(_xlfn.STDEV.S(IF('Data Transformation'!$B$425:$B$8425=B118,IF('Input and Summary Results'!$J$4="no",'Data Transformation'!$C$425:$C$8425,'Data Transformation'!$E$425:$E$8425),"")),"")</f>
        <v>0.20849510353189213</v>
      </c>
      <c r="M118" s="56"/>
      <c r="N118" t="str">
        <f>IF(E118&gt;='Data Transformation'!$R$29,B118,"")</f>
        <v/>
      </c>
      <c r="O118" t="str">
        <f>IFERROR(IF(AND(Assignments!L118&lt;('Data Transformation'!$R$4-'Data Transformation'!$R$3)/2,ABS(K118-'Data Transformation'!$R$6)&gt;ABS(K118-'Data Transformation'!$R$5),NOT(ISNUMBER(N118)),NOT(ISNUMBER(R118)),NOT(ISNUMBER(P118)),NOT(ISNUMBER(R118)),NOT(ISNUMBER(S118)),NOT(ISNUMBER(T118))),Assignments!B118,""),"")</f>
        <v/>
      </c>
      <c r="P118" t="str">
        <f>IF(AND(NOT(ISNUMBER(N118)),NOT(ISNUMBER(R118)),NOT(ISNUMBER(S118)),G118&gt;='Data Transformation'!$R$28),B118,"")</f>
        <v/>
      </c>
      <c r="Q118" t="str">
        <f>IFERROR(IF(AND(Assignments!L118&lt;('Data Transformation'!$R$4-'Data Transformation'!$R$3)/2,ABS(K118-'Data Transformation'!$R$6)&lt;ABS(K118-'Data Transformation'!$R$5),NOT(ISNUMBER(N118)),NOT(ISNUMBER(T118)),NOT(ISNUMBER(P118)),NOT(ISNUMBER(R118)),NOT(ISNUMBER(T118)),NOT(ISNUMBER(S118))),Assignments!B118,""),"")</f>
        <v/>
      </c>
      <c r="R118">
        <f>IF(H118&gt;='Data Transformation'!$R$30,B118,"")</f>
        <v>113</v>
      </c>
      <c r="S118" t="str">
        <f>IF(D118&gt;='Data Transformation'!$R$31,B118,"")</f>
        <v/>
      </c>
      <c r="T118" t="str">
        <f>IF(AND(H118&lt;'Data Transformation'!$R$30,E118&lt;'Data Transformation'!$R$29,G118&lt;0.3,D118&lt;'Data Transformation'!$R$31,E118&gt;0.4,H118&gt;0.4),B118,"")</f>
        <v/>
      </c>
      <c r="U118" s="56"/>
      <c r="V118" t="str" cm="2">
        <f t="array" ref="V118">IF(C118=FALSE,"",IF(AND(ISNUMBER(B118),ISBLANK(N118:T118)),"Unclassified",(IF(COUNT(N118:T118)=0,"",INDEX($N$4:$T$4,MATCH(TRUE,N118:T118=B118,0))))))</f>
        <v>Toggle</v>
      </c>
      <c r="W118" t="str">
        <f t="shared" si="4"/>
        <v/>
      </c>
      <c r="X118" t="str">
        <f t="shared" si="5"/>
        <v/>
      </c>
      <c r="AC118" t="b">
        <f t="shared" si="6"/>
        <v>0</v>
      </c>
      <c r="AD118">
        <f>IFERROR(ABS(ABS(K118-'Data Transformation'!$R$5)-ABS(K118-'Data Transformation'!$R$6)),"")</f>
        <v>0.72463192352941164</v>
      </c>
      <c r="AE118" t="b">
        <f>IF(C118=FALSE,"",IF(AND(OR(V118=$Z$6,V118=$Z$8),OR(AC118=TRUE,AD118&lt;=IF(ISNUMBER('Data Transformation'!$R$15),'Data Transformation'!$R$15,'Data Transformation'!$R$25))),TRUE,FALSE))</f>
        <v>0</v>
      </c>
    </row>
    <row r="119" spans="2:31" x14ac:dyDescent="0.25">
      <c r="B119">
        <v>114</v>
      </c>
      <c r="C119">
        <v>17</v>
      </c>
      <c r="D119">
        <v>0</v>
      </c>
      <c r="E119">
        <v>0.125</v>
      </c>
      <c r="F119">
        <v>0.6</v>
      </c>
      <c r="G119">
        <v>0.52173913043478259</v>
      </c>
      <c r="H119">
        <v>0.625</v>
      </c>
      <c r="I119" t="str">
        <v>no</v>
      </c>
      <c r="K119" s="57">
        <f>IFERROR(AVERAGEIF('Data Transformation'!$B$425:$B$8425,B119,IF('Input and Summary Results'!$J$4="no",'Data Transformation'!$C$425:$C$8425,'Data Transformation'!$E$425:$E$8425)),"")</f>
        <v>0.37845113562499993</v>
      </c>
      <c r="L119" s="58" cm="1">
        <f t="array" ref="L119">IFERROR(_xlfn.STDEV.S(IF('Data Transformation'!$B$425:$B$8425=B119,IF('Input and Summary Results'!$J$4="no",'Data Transformation'!$C$425:$C$8425,'Data Transformation'!$E$425:$E$8425),"")),"")</f>
        <v>0.33313347796031872</v>
      </c>
      <c r="M119" s="56"/>
      <c r="N119" t="str">
        <f>IF(E119&gt;='Data Transformation'!$R$29,B119,"")</f>
        <v/>
      </c>
      <c r="O119" t="str">
        <f>IFERROR(IF(AND(Assignments!L119&lt;('Data Transformation'!$R$4-'Data Transformation'!$R$3)/2,ABS(K119-'Data Transformation'!$R$6)&gt;ABS(K119-'Data Transformation'!$R$5),NOT(ISNUMBER(N119)),NOT(ISNUMBER(R119)),NOT(ISNUMBER(P119)),NOT(ISNUMBER(R119)),NOT(ISNUMBER(S119)),NOT(ISNUMBER(T119))),Assignments!B119,""),"")</f>
        <v/>
      </c>
      <c r="P119">
        <f>IF(AND(NOT(ISNUMBER(N119)),NOT(ISNUMBER(R119)),NOT(ISNUMBER(S119)),G119&gt;='Data Transformation'!$R$28),B119,"")</f>
        <v>114</v>
      </c>
      <c r="Q119" t="str">
        <f>IFERROR(IF(AND(Assignments!L119&lt;('Data Transformation'!$R$4-'Data Transformation'!$R$3)/2,ABS(K119-'Data Transformation'!$R$6)&lt;ABS(K119-'Data Transformation'!$R$5),NOT(ISNUMBER(N119)),NOT(ISNUMBER(T119)),NOT(ISNUMBER(P119)),NOT(ISNUMBER(R119)),NOT(ISNUMBER(T119)),NOT(ISNUMBER(S119))),Assignments!B119,""),"")</f>
        <v/>
      </c>
      <c r="R119" t="str">
        <f>IF(H119&gt;='Data Transformation'!$R$30,B119,"")</f>
        <v/>
      </c>
      <c r="S119" t="str">
        <f>IF(D119&gt;='Data Transformation'!$R$31,B119,"")</f>
        <v/>
      </c>
      <c r="T119" t="str">
        <f>IF(AND(H119&lt;'Data Transformation'!$R$30,E119&lt;'Data Transformation'!$R$29,G119&lt;0.3,D119&lt;'Data Transformation'!$R$31,E119&gt;0.4,H119&gt;0.4),B119,"")</f>
        <v/>
      </c>
      <c r="U119" s="56"/>
      <c r="V119" t="str" cm="2">
        <f t="array" ref="V119">IF(C119=FALSE,"",IF(AND(ISNUMBER(B119),ISBLANK(N119:T119)),"Unclassified",(IF(COUNT(N119:T119)=0,"",INDEX($N$4:$T$4,MATCH(TRUE,N119:T119=B119,0))))))</f>
        <v>Rheostat</v>
      </c>
      <c r="W119" t="str">
        <f t="shared" si="4"/>
        <v/>
      </c>
      <c r="X119" t="str">
        <f t="shared" si="5"/>
        <v/>
      </c>
      <c r="AC119" t="b">
        <f t="shared" si="6"/>
        <v>0</v>
      </c>
      <c r="AD119">
        <f>IFERROR(ABS(ABS(K119-'Data Transformation'!$R$5)-ABS(K119-'Data Transformation'!$R$6)),"")</f>
        <v>0.43309772875000008</v>
      </c>
      <c r="AE119" t="b">
        <f>IF(C119=FALSE,"",IF(AND(OR(V119=$Z$6,V119=$Z$8),OR(AC119=TRUE,AD119&lt;=IF(ISNUMBER('Data Transformation'!$R$15),'Data Transformation'!$R$15,'Data Transformation'!$R$25))),TRUE,FALSE))</f>
        <v>0</v>
      </c>
    </row>
    <row r="120" spans="2:31" x14ac:dyDescent="0.25">
      <c r="B120">
        <v>115</v>
      </c>
      <c r="C120">
        <v>19</v>
      </c>
      <c r="D120">
        <v>0</v>
      </c>
      <c r="E120">
        <v>0.16666666666666666</v>
      </c>
      <c r="F120">
        <v>0.5</v>
      </c>
      <c r="G120">
        <v>0.39130434782608697</v>
      </c>
      <c r="H120">
        <v>0.55555555555555558</v>
      </c>
      <c r="I120" t="str">
        <v>no</v>
      </c>
      <c r="K120" s="57">
        <f>IFERROR(AVERAGEIF('Data Transformation'!$B$425:$B$8425,B120,IF('Input and Summary Results'!$J$4="no",'Data Transformation'!$C$425:$C$8425,'Data Transformation'!$E$425:$E$8425)),"")</f>
        <v>0.39364267611111114</v>
      </c>
      <c r="L120" s="58" cm="1">
        <f t="array" ref="L120">IFERROR(_xlfn.STDEV.S(IF('Data Transformation'!$B$425:$B$8425=B120,IF('Input and Summary Results'!$J$4="no",'Data Transformation'!$C$425:$C$8425,'Data Transformation'!$E$425:$E$8425),"")),"")</f>
        <v>0.30842955162350211</v>
      </c>
      <c r="M120" s="56"/>
      <c r="N120" t="str">
        <f>IF(E120&gt;='Data Transformation'!$R$29,B120,"")</f>
        <v/>
      </c>
      <c r="O120" t="str">
        <f>IFERROR(IF(AND(Assignments!L120&lt;('Data Transformation'!$R$4-'Data Transformation'!$R$3)/2,ABS(K120-'Data Transformation'!$R$6)&gt;ABS(K120-'Data Transformation'!$R$5),NOT(ISNUMBER(N120)),NOT(ISNUMBER(R120)),NOT(ISNUMBER(P120)),NOT(ISNUMBER(R120)),NOT(ISNUMBER(S120)),NOT(ISNUMBER(T120))),Assignments!B120,""),"")</f>
        <v/>
      </c>
      <c r="P120" t="str">
        <f>IF(AND(NOT(ISNUMBER(N120)),NOT(ISNUMBER(R120)),NOT(ISNUMBER(S120)),G120&gt;='Data Transformation'!$R$28),B120,"")</f>
        <v/>
      </c>
      <c r="Q120">
        <f>IFERROR(IF(AND(Assignments!L120&lt;('Data Transformation'!$R$4-'Data Transformation'!$R$3)/2,ABS(K120-'Data Transformation'!$R$6)&lt;ABS(K120-'Data Transformation'!$R$5),NOT(ISNUMBER(N120)),NOT(ISNUMBER(T120)),NOT(ISNUMBER(P120)),NOT(ISNUMBER(R120)),NOT(ISNUMBER(T120)),NOT(ISNUMBER(S120))),Assignments!B120,""),"")</f>
        <v>115</v>
      </c>
      <c r="R120" t="str">
        <f>IF(H120&gt;='Data Transformation'!$R$30,B120,"")</f>
        <v/>
      </c>
      <c r="S120" t="str">
        <f>IF(D120&gt;='Data Transformation'!$R$31,B120,"")</f>
        <v/>
      </c>
      <c r="T120" t="str">
        <f>IF(AND(H120&lt;'Data Transformation'!$R$30,E120&lt;'Data Transformation'!$R$29,G120&lt;0.3,D120&lt;'Data Transformation'!$R$31,E120&gt;0.4,H120&gt;0.4),B120,"")</f>
        <v/>
      </c>
      <c r="U120" s="56"/>
      <c r="V120" t="str" cm="2">
        <f t="array" ref="V120">IF(C120=FALSE,"",IF(AND(ISNUMBER(B120),ISBLANK(N120:T120)),"Unclassified",(IF(COUNT(N120:T120)=0,"",INDEX($N$4:$T$4,MATCH(TRUE,N120:T120=B120,0))))))</f>
        <v>Adverse</v>
      </c>
      <c r="W120" t="str">
        <f t="shared" si="4"/>
        <v/>
      </c>
      <c r="X120" t="str">
        <f t="shared" si="5"/>
        <v/>
      </c>
      <c r="AC120" t="b">
        <f t="shared" si="6"/>
        <v>0</v>
      </c>
      <c r="AD120">
        <f>IFERROR(ABS(ABS(K120-'Data Transformation'!$R$5)-ABS(K120-'Data Transformation'!$R$6)),"")</f>
        <v>0.40271464777777771</v>
      </c>
      <c r="AE120" t="b">
        <f>IF(C120=FALSE,"",IF(AND(OR(V120=$Z$6,V120=$Z$8),OR(AC120=TRUE,AD120&lt;=IF(ISNUMBER('Data Transformation'!$R$15),'Data Transformation'!$R$15,'Data Transformation'!$R$25))),TRUE,FALSE))</f>
        <v>0</v>
      </c>
    </row>
    <row r="121" spans="2:31" x14ac:dyDescent="0.25">
      <c r="B121">
        <v>116</v>
      </c>
      <c r="C121">
        <v>19</v>
      </c>
      <c r="D121">
        <v>0</v>
      </c>
      <c r="E121">
        <v>5.5555555555555552E-2</v>
      </c>
      <c r="F121">
        <v>0.6</v>
      </c>
      <c r="G121">
        <v>0.52173913043478259</v>
      </c>
      <c r="H121">
        <v>0.72222222222222221</v>
      </c>
      <c r="I121" t="str">
        <v>no</v>
      </c>
      <c r="K121" s="57">
        <f>IFERROR(AVERAGEIF('Data Transformation'!$B$425:$B$8425,B121,IF('Input and Summary Results'!$J$4="no",'Data Transformation'!$C$425:$C$8425,'Data Transformation'!$E$425:$E$8425)),"")</f>
        <v>0.28887821666666663</v>
      </c>
      <c r="L121" s="58" cm="1">
        <f t="array" ref="L121">IFERROR(_xlfn.STDEV.S(IF('Data Transformation'!$B$425:$B$8425=B121,IF('Input and Summary Results'!$J$4="no",'Data Transformation'!$C$425:$C$8425,'Data Transformation'!$E$425:$E$8425),"")),"")</f>
        <v>0.28724714812271146</v>
      </c>
      <c r="M121" s="56"/>
      <c r="N121" t="str">
        <f>IF(E121&gt;='Data Transformation'!$R$29,B121,"")</f>
        <v/>
      </c>
      <c r="O121" t="str">
        <f>IFERROR(IF(AND(Assignments!L121&lt;('Data Transformation'!$R$4-'Data Transformation'!$R$3)/2,ABS(K121-'Data Transformation'!$R$6)&gt;ABS(K121-'Data Transformation'!$R$5),NOT(ISNUMBER(N121)),NOT(ISNUMBER(R121)),NOT(ISNUMBER(P121)),NOT(ISNUMBER(R121)),NOT(ISNUMBER(S121)),NOT(ISNUMBER(T121))),Assignments!B121,""),"")</f>
        <v/>
      </c>
      <c r="P121" t="str">
        <f>IF(AND(NOT(ISNUMBER(N121)),NOT(ISNUMBER(R121)),NOT(ISNUMBER(S121)),G121&gt;='Data Transformation'!$R$28),B121,"")</f>
        <v/>
      </c>
      <c r="Q121" t="str">
        <f>IFERROR(IF(AND(Assignments!L121&lt;('Data Transformation'!$R$4-'Data Transformation'!$R$3)/2,ABS(K121-'Data Transformation'!$R$6)&lt;ABS(K121-'Data Transformation'!$R$5),NOT(ISNUMBER(N121)),NOT(ISNUMBER(T121)),NOT(ISNUMBER(P121)),NOT(ISNUMBER(R121)),NOT(ISNUMBER(T121)),NOT(ISNUMBER(S121))),Assignments!B121,""),"")</f>
        <v/>
      </c>
      <c r="R121">
        <f>IF(H121&gt;='Data Transformation'!$R$30,B121,"")</f>
        <v>116</v>
      </c>
      <c r="S121" t="str">
        <f>IF(D121&gt;='Data Transformation'!$R$31,B121,"")</f>
        <v/>
      </c>
      <c r="T121" t="str">
        <f>IF(AND(H121&lt;'Data Transformation'!$R$30,E121&lt;'Data Transformation'!$R$29,G121&lt;0.3,D121&lt;'Data Transformation'!$R$31,E121&gt;0.4,H121&gt;0.4),B121,"")</f>
        <v/>
      </c>
      <c r="U121" s="56"/>
      <c r="V121" t="str" cm="2">
        <f t="array" ref="V121">IF(C121=FALSE,"",IF(AND(ISNUMBER(B121),ISBLANK(N121:T121)),"Unclassified",(IF(COUNT(N121:T121)=0,"",INDEX($N$4:$T$4,MATCH(TRUE,N121:T121=B121,0))))))</f>
        <v>Toggle</v>
      </c>
      <c r="W121" t="str">
        <f t="shared" si="4"/>
        <v/>
      </c>
      <c r="X121" t="str">
        <f t="shared" si="5"/>
        <v/>
      </c>
      <c r="AC121" t="b">
        <f t="shared" si="6"/>
        <v>0</v>
      </c>
      <c r="AD121">
        <f>IFERROR(ABS(ABS(K121-'Data Transformation'!$R$5)-ABS(K121-'Data Transformation'!$R$6)),"")</f>
        <v>0.61224356666666679</v>
      </c>
      <c r="AE121" t="b">
        <f>IF(C121=FALSE,"",IF(AND(OR(V121=$Z$6,V121=$Z$8),OR(AC121=TRUE,AD121&lt;=IF(ISNUMBER('Data Transformation'!$R$15),'Data Transformation'!$R$15,'Data Transformation'!$R$25))),TRUE,FALSE))</f>
        <v>0</v>
      </c>
    </row>
    <row r="122" spans="2:31" x14ac:dyDescent="0.25">
      <c r="B122">
        <v>117</v>
      </c>
      <c r="C122">
        <v>16</v>
      </c>
      <c r="D122">
        <v>0</v>
      </c>
      <c r="E122">
        <v>0</v>
      </c>
      <c r="F122">
        <v>0.4</v>
      </c>
      <c r="G122">
        <v>0.34782608695652173</v>
      </c>
      <c r="H122">
        <v>0.73333333333333328</v>
      </c>
      <c r="I122" t="str">
        <v>no</v>
      </c>
      <c r="K122" s="57">
        <f>IFERROR(AVERAGEIF('Data Transformation'!$B$425:$B$8425,B122,IF('Input and Summary Results'!$J$4="no",'Data Transformation'!$C$425:$C$8425,'Data Transformation'!$E$425:$E$8425)),"")</f>
        <v>0.33080886133333337</v>
      </c>
      <c r="L122" s="58" cm="1">
        <f t="array" ref="L122">IFERROR(_xlfn.STDEV.S(IF('Data Transformation'!$B$425:$B$8425=B122,IF('Input and Summary Results'!$J$4="no",'Data Transformation'!$C$425:$C$8425,'Data Transformation'!$E$425:$E$8425),"")),"")</f>
        <v>0.25675452799005183</v>
      </c>
      <c r="M122" s="56"/>
      <c r="N122" t="str">
        <f>IF(E122&gt;='Data Transformation'!$R$29,B122,"")</f>
        <v/>
      </c>
      <c r="O122" t="str">
        <f>IFERROR(IF(AND(Assignments!L122&lt;('Data Transformation'!$R$4-'Data Transformation'!$R$3)/2,ABS(K122-'Data Transformation'!$R$6)&gt;ABS(K122-'Data Transformation'!$R$5),NOT(ISNUMBER(N122)),NOT(ISNUMBER(R122)),NOT(ISNUMBER(P122)),NOT(ISNUMBER(R122)),NOT(ISNUMBER(S122)),NOT(ISNUMBER(T122))),Assignments!B122,""),"")</f>
        <v/>
      </c>
      <c r="P122" t="str">
        <f>IF(AND(NOT(ISNUMBER(N122)),NOT(ISNUMBER(R122)),NOT(ISNUMBER(S122)),G122&gt;='Data Transformation'!$R$28),B122,"")</f>
        <v/>
      </c>
      <c r="Q122" t="str">
        <f>IFERROR(IF(AND(Assignments!L122&lt;('Data Transformation'!$R$4-'Data Transformation'!$R$3)/2,ABS(K122-'Data Transformation'!$R$6)&lt;ABS(K122-'Data Transformation'!$R$5),NOT(ISNUMBER(N122)),NOT(ISNUMBER(T122)),NOT(ISNUMBER(P122)),NOT(ISNUMBER(R122)),NOT(ISNUMBER(T122)),NOT(ISNUMBER(S122))),Assignments!B122,""),"")</f>
        <v/>
      </c>
      <c r="R122">
        <f>IF(H122&gt;='Data Transformation'!$R$30,B122,"")</f>
        <v>117</v>
      </c>
      <c r="S122" t="str">
        <f>IF(D122&gt;='Data Transformation'!$R$31,B122,"")</f>
        <v/>
      </c>
      <c r="T122" t="str">
        <f>IF(AND(H122&lt;'Data Transformation'!$R$30,E122&lt;'Data Transformation'!$R$29,G122&lt;0.3,D122&lt;'Data Transformation'!$R$31,E122&gt;0.4,H122&gt;0.4),B122,"")</f>
        <v/>
      </c>
      <c r="U122" s="56"/>
      <c r="V122" t="str" cm="2">
        <f t="array" ref="V122">IF(C122=FALSE,"",IF(AND(ISNUMBER(B122),ISBLANK(N122:T122)),"Unclassified",(IF(COUNT(N122:T122)=0,"",INDEX($N$4:$T$4,MATCH(TRUE,N122:T122=B122,0))))))</f>
        <v>Toggle</v>
      </c>
      <c r="W122" t="str">
        <f t="shared" si="4"/>
        <v/>
      </c>
      <c r="X122" t="str">
        <f t="shared" si="5"/>
        <v/>
      </c>
      <c r="AC122" t="b">
        <f t="shared" si="6"/>
        <v>0</v>
      </c>
      <c r="AD122">
        <f>IFERROR(ABS(ABS(K122-'Data Transformation'!$R$5)-ABS(K122-'Data Transformation'!$R$6)),"")</f>
        <v>0.52838227733333332</v>
      </c>
      <c r="AE122" t="b">
        <f>IF(C122=FALSE,"",IF(AND(OR(V122=$Z$6,V122=$Z$8),OR(AC122=TRUE,AD122&lt;=IF(ISNUMBER('Data Transformation'!$R$15),'Data Transformation'!$R$15,'Data Transformation'!$R$25))),TRUE,FALSE))</f>
        <v>0</v>
      </c>
    </row>
    <row r="123" spans="2:31" x14ac:dyDescent="0.25">
      <c r="B123">
        <v>118</v>
      </c>
      <c r="C123">
        <v>16</v>
      </c>
      <c r="D123">
        <v>0</v>
      </c>
      <c r="E123">
        <v>0</v>
      </c>
      <c r="F123">
        <v>0.4</v>
      </c>
      <c r="G123">
        <v>0.30434782608695654</v>
      </c>
      <c r="H123">
        <v>0.8666666666666667</v>
      </c>
      <c r="I123" t="str">
        <v>no</v>
      </c>
      <c r="K123" s="57">
        <f>IFERROR(AVERAGEIF('Data Transformation'!$B$425:$B$8425,B123,IF('Input and Summary Results'!$J$4="no",'Data Transformation'!$C$425:$C$8425,'Data Transformation'!$E$425:$E$8425)),"")</f>
        <v>0.17815710399999998</v>
      </c>
      <c r="L123" s="58" cm="1">
        <f t="array" ref="L123">IFERROR(_xlfn.STDEV.S(IF('Data Transformation'!$B$425:$B$8425=B123,IF('Input and Summary Results'!$J$4="no",'Data Transformation'!$C$425:$C$8425,'Data Transformation'!$E$425:$E$8425),"")),"")</f>
        <v>0.13997851831516345</v>
      </c>
      <c r="M123" s="56"/>
      <c r="N123" t="str">
        <f>IF(E123&gt;='Data Transformation'!$R$29,B123,"")</f>
        <v/>
      </c>
      <c r="O123" t="str">
        <f>IFERROR(IF(AND(Assignments!L123&lt;('Data Transformation'!$R$4-'Data Transformation'!$R$3)/2,ABS(K123-'Data Transformation'!$R$6)&gt;ABS(K123-'Data Transformation'!$R$5),NOT(ISNUMBER(N123)),NOT(ISNUMBER(R123)),NOT(ISNUMBER(P123)),NOT(ISNUMBER(R123)),NOT(ISNUMBER(S123)),NOT(ISNUMBER(T123))),Assignments!B123,""),"")</f>
        <v/>
      </c>
      <c r="P123" t="str">
        <f>IF(AND(NOT(ISNUMBER(N123)),NOT(ISNUMBER(R123)),NOT(ISNUMBER(S123)),G123&gt;='Data Transformation'!$R$28),B123,"")</f>
        <v/>
      </c>
      <c r="Q123" t="str">
        <f>IFERROR(IF(AND(Assignments!L123&lt;('Data Transformation'!$R$4-'Data Transformation'!$R$3)/2,ABS(K123-'Data Transformation'!$R$6)&lt;ABS(K123-'Data Transformation'!$R$5),NOT(ISNUMBER(N123)),NOT(ISNUMBER(T123)),NOT(ISNUMBER(P123)),NOT(ISNUMBER(R123)),NOT(ISNUMBER(T123)),NOT(ISNUMBER(S123))),Assignments!B123,""),"")</f>
        <v/>
      </c>
      <c r="R123">
        <f>IF(H123&gt;='Data Transformation'!$R$30,B123,"")</f>
        <v>118</v>
      </c>
      <c r="S123" t="str">
        <f>IF(D123&gt;='Data Transformation'!$R$31,B123,"")</f>
        <v/>
      </c>
      <c r="T123" t="str">
        <f>IF(AND(H123&lt;'Data Transformation'!$R$30,E123&lt;'Data Transformation'!$R$29,G123&lt;0.3,D123&lt;'Data Transformation'!$R$31,E123&gt;0.4,H123&gt;0.4),B123,"")</f>
        <v/>
      </c>
      <c r="U123" s="56"/>
      <c r="V123" t="str" cm="2">
        <f t="array" ref="V123">IF(C123=FALSE,"",IF(AND(ISNUMBER(B123),ISBLANK(N123:T123)),"Unclassified",(IF(COUNT(N123:T123)=0,"",INDEX($N$4:$T$4,MATCH(TRUE,N123:T123=B123,0))))))</f>
        <v>Toggle</v>
      </c>
      <c r="W123" t="str">
        <f t="shared" si="4"/>
        <v/>
      </c>
      <c r="X123" t="str">
        <f t="shared" si="5"/>
        <v/>
      </c>
      <c r="AC123" t="b">
        <f t="shared" si="6"/>
        <v>0</v>
      </c>
      <c r="AD123">
        <f>IFERROR(ABS(ABS(K123-'Data Transformation'!$R$5)-ABS(K123-'Data Transformation'!$R$6)),"")</f>
        <v>0.81</v>
      </c>
      <c r="AE123" t="b">
        <f>IF(C123=FALSE,"",IF(AND(OR(V123=$Z$6,V123=$Z$8),OR(AC123=TRUE,AD123&lt;=IF(ISNUMBER('Data Transformation'!$R$15),'Data Transformation'!$R$15,'Data Transformation'!$R$25))),TRUE,FALSE))</f>
        <v>0</v>
      </c>
    </row>
    <row r="124" spans="2:31" x14ac:dyDescent="0.25">
      <c r="B124">
        <v>119</v>
      </c>
      <c r="C124">
        <v>15</v>
      </c>
      <c r="D124">
        <v>0</v>
      </c>
      <c r="E124">
        <v>0.2857142857142857</v>
      </c>
      <c r="F124">
        <v>0.4</v>
      </c>
      <c r="G124">
        <v>0.30434782608695654</v>
      </c>
      <c r="H124">
        <v>0.5714285714285714</v>
      </c>
      <c r="I124" t="str">
        <v>no</v>
      </c>
      <c r="K124" s="57">
        <f>IFERROR(AVERAGEIF('Data Transformation'!$B$425:$B$8425,B124,IF('Input and Summary Results'!$J$4="no",'Data Transformation'!$C$425:$C$8425,'Data Transformation'!$E$425:$E$8425)),"")</f>
        <v>0.47922760071428572</v>
      </c>
      <c r="L124" s="58" cm="1">
        <f t="array" ref="L124">IFERROR(_xlfn.STDEV.S(IF('Data Transformation'!$B$425:$B$8425=B124,IF('Input and Summary Results'!$J$4="no",'Data Transformation'!$C$425:$C$8425,'Data Transformation'!$E$425:$E$8425),"")),"")</f>
        <v>0.40738548977757383</v>
      </c>
      <c r="M124" s="56"/>
      <c r="N124" t="str">
        <f>IF(E124&gt;='Data Transformation'!$R$29,B124,"")</f>
        <v/>
      </c>
      <c r="O124" t="str">
        <f>IFERROR(IF(AND(Assignments!L124&lt;('Data Transformation'!$R$4-'Data Transformation'!$R$3)/2,ABS(K124-'Data Transformation'!$R$6)&gt;ABS(K124-'Data Transformation'!$R$5),NOT(ISNUMBER(N124)),NOT(ISNUMBER(R124)),NOT(ISNUMBER(P124)),NOT(ISNUMBER(R124)),NOT(ISNUMBER(S124)),NOT(ISNUMBER(T124))),Assignments!B124,""),"")</f>
        <v/>
      </c>
      <c r="P124" t="str">
        <f>IF(AND(NOT(ISNUMBER(N124)),NOT(ISNUMBER(R124)),NOT(ISNUMBER(S124)),G124&gt;='Data Transformation'!$R$28),B124,"")</f>
        <v/>
      </c>
      <c r="Q124">
        <f>IFERROR(IF(AND(Assignments!L124&lt;('Data Transformation'!$R$4-'Data Transformation'!$R$3)/2,ABS(K124-'Data Transformation'!$R$6)&lt;ABS(K124-'Data Transformation'!$R$5),NOT(ISNUMBER(N124)),NOT(ISNUMBER(T124)),NOT(ISNUMBER(P124)),NOT(ISNUMBER(R124)),NOT(ISNUMBER(T124)),NOT(ISNUMBER(S124))),Assignments!B124,""),"")</f>
        <v>119</v>
      </c>
      <c r="R124" t="str">
        <f>IF(H124&gt;='Data Transformation'!$R$30,B124,"")</f>
        <v/>
      </c>
      <c r="S124" t="str">
        <f>IF(D124&gt;='Data Transformation'!$R$31,B124,"")</f>
        <v/>
      </c>
      <c r="T124" t="str">
        <f>IF(AND(H124&lt;'Data Transformation'!$R$30,E124&lt;'Data Transformation'!$R$29,G124&lt;0.3,D124&lt;'Data Transformation'!$R$31,E124&gt;0.4,H124&gt;0.4),B124,"")</f>
        <v/>
      </c>
      <c r="U124" s="56"/>
      <c r="V124" t="str" cm="2">
        <f t="array" ref="V124">IF(C124=FALSE,"",IF(AND(ISNUMBER(B124),ISBLANK(N124:T124)),"Unclassified",(IF(COUNT(N124:T124)=0,"",INDEX($N$4:$T$4,MATCH(TRUE,N124:T124=B124,0))))))</f>
        <v>Adverse</v>
      </c>
      <c r="W124" t="str">
        <f t="shared" si="4"/>
        <v/>
      </c>
      <c r="X124" t="str">
        <f t="shared" si="5"/>
        <v/>
      </c>
      <c r="AC124" t="b">
        <f t="shared" si="6"/>
        <v>0</v>
      </c>
      <c r="AD124">
        <f>IFERROR(ABS(ABS(K124-'Data Transformation'!$R$5)-ABS(K124-'Data Transformation'!$R$6)),"")</f>
        <v>0.23154479857142857</v>
      </c>
      <c r="AE124" t="b">
        <f>IF(C124=FALSE,"",IF(AND(OR(V124=$Z$6,V124=$Z$8),OR(AC124=TRUE,AD124&lt;=IF(ISNUMBER('Data Transformation'!$R$15),'Data Transformation'!$R$15,'Data Transformation'!$R$25))),TRUE,FALSE))</f>
        <v>0</v>
      </c>
    </row>
    <row r="125" spans="2:31" x14ac:dyDescent="0.25">
      <c r="B125">
        <v>120</v>
      </c>
      <c r="C125">
        <v>15</v>
      </c>
      <c r="D125">
        <v>0</v>
      </c>
      <c r="E125">
        <v>7.1428571428571425E-2</v>
      </c>
      <c r="F125">
        <v>0.6</v>
      </c>
      <c r="G125">
        <v>0.56521739130434778</v>
      </c>
      <c r="H125">
        <v>0.5714285714285714</v>
      </c>
      <c r="I125" t="str">
        <v>no</v>
      </c>
      <c r="K125" s="57">
        <f>IFERROR(AVERAGEIF('Data Transformation'!$B$425:$B$8425,B125,IF('Input and Summary Results'!$J$4="no",'Data Transformation'!$C$425:$C$8425,'Data Transformation'!$E$425:$E$8425)),"")</f>
        <v>0.40004141857142855</v>
      </c>
      <c r="L125" s="58" cm="1">
        <f t="array" ref="L125">IFERROR(_xlfn.STDEV.S(IF('Data Transformation'!$B$425:$B$8425=B125,IF('Input and Summary Results'!$J$4="no",'Data Transformation'!$C$425:$C$8425,'Data Transformation'!$E$425:$E$8425),"")),"")</f>
        <v>0.33011476157091307</v>
      </c>
      <c r="M125" s="56"/>
      <c r="N125" t="str">
        <f>IF(E125&gt;='Data Transformation'!$R$29,B125,"")</f>
        <v/>
      </c>
      <c r="O125" t="str">
        <f>IFERROR(IF(AND(Assignments!L125&lt;('Data Transformation'!$R$4-'Data Transformation'!$R$3)/2,ABS(K125-'Data Transformation'!$R$6)&gt;ABS(K125-'Data Transformation'!$R$5),NOT(ISNUMBER(N125)),NOT(ISNUMBER(R125)),NOT(ISNUMBER(P125)),NOT(ISNUMBER(R125)),NOT(ISNUMBER(S125)),NOT(ISNUMBER(T125))),Assignments!B125,""),"")</f>
        <v/>
      </c>
      <c r="P125">
        <f>IF(AND(NOT(ISNUMBER(N125)),NOT(ISNUMBER(R125)),NOT(ISNUMBER(S125)),G125&gt;='Data Transformation'!$R$28),B125,"")</f>
        <v>120</v>
      </c>
      <c r="Q125" t="str">
        <f>IFERROR(IF(AND(Assignments!L125&lt;('Data Transformation'!$R$4-'Data Transformation'!$R$3)/2,ABS(K125-'Data Transformation'!$R$6)&lt;ABS(K125-'Data Transformation'!$R$5),NOT(ISNUMBER(N125)),NOT(ISNUMBER(T125)),NOT(ISNUMBER(P125)),NOT(ISNUMBER(R125)),NOT(ISNUMBER(T125)),NOT(ISNUMBER(S125))),Assignments!B125,""),"")</f>
        <v/>
      </c>
      <c r="R125" t="str">
        <f>IF(H125&gt;='Data Transformation'!$R$30,B125,"")</f>
        <v/>
      </c>
      <c r="S125" t="str">
        <f>IF(D125&gt;='Data Transformation'!$R$31,B125,"")</f>
        <v/>
      </c>
      <c r="T125" t="str">
        <f>IF(AND(H125&lt;'Data Transformation'!$R$30,E125&lt;'Data Transformation'!$R$29,G125&lt;0.3,D125&lt;'Data Transformation'!$R$31,E125&gt;0.4,H125&gt;0.4),B125,"")</f>
        <v/>
      </c>
      <c r="U125" s="56"/>
      <c r="V125" t="str" cm="2">
        <f t="array" ref="V125">IF(C125=FALSE,"",IF(AND(ISNUMBER(B125),ISBLANK(N125:T125)),"Unclassified",(IF(COUNT(N125:T125)=0,"",INDEX($N$4:$T$4,MATCH(TRUE,N125:T125=B125,0))))))</f>
        <v>Rheostat</v>
      </c>
      <c r="W125" t="str">
        <f t="shared" si="4"/>
        <v/>
      </c>
      <c r="X125" t="str">
        <f t="shared" si="5"/>
        <v/>
      </c>
      <c r="AC125" t="b">
        <f t="shared" si="6"/>
        <v>0</v>
      </c>
      <c r="AD125">
        <f>IFERROR(ABS(ABS(K125-'Data Transformation'!$R$5)-ABS(K125-'Data Transformation'!$R$6)),"")</f>
        <v>0.38991716285714295</v>
      </c>
      <c r="AE125" t="b">
        <f>IF(C125=FALSE,"",IF(AND(OR(V125=$Z$6,V125=$Z$8),OR(AC125=TRUE,AD125&lt;=IF(ISNUMBER('Data Transformation'!$R$15),'Data Transformation'!$R$15,'Data Transformation'!$R$25))),TRUE,FALSE))</f>
        <v>0</v>
      </c>
    </row>
    <row r="126" spans="2:31" x14ac:dyDescent="0.25">
      <c r="B126">
        <v>121</v>
      </c>
      <c r="C126">
        <v>19</v>
      </c>
      <c r="D126">
        <v>0</v>
      </c>
      <c r="E126">
        <v>0</v>
      </c>
      <c r="F126">
        <v>0.2</v>
      </c>
      <c r="G126">
        <v>8.6956521739130432E-2</v>
      </c>
      <c r="H126">
        <v>1</v>
      </c>
      <c r="I126" t="str">
        <v>yes</v>
      </c>
      <c r="K126" s="57">
        <f>IFERROR(AVERAGEIF('Data Transformation'!$B$425:$B$8425,B126,IF('Input and Summary Results'!$J$4="no",'Data Transformation'!$C$425:$C$8425,'Data Transformation'!$E$425:$E$8425)),"")</f>
        <v>0.16278134666666669</v>
      </c>
      <c r="L126" s="58" cm="1">
        <f t="array" ref="L126">IFERROR(_xlfn.STDEV.S(IF('Data Transformation'!$B$425:$B$8425=B126,IF('Input and Summary Results'!$J$4="no",'Data Transformation'!$C$425:$C$8425,'Data Transformation'!$E$425:$E$8425),"")),"")</f>
        <v>4.8230188510050939E-2</v>
      </c>
      <c r="M126" s="56"/>
      <c r="N126" t="str">
        <f>IF(E126&gt;='Data Transformation'!$R$29,B126,"")</f>
        <v/>
      </c>
      <c r="O126" t="str">
        <f>IFERROR(IF(AND(Assignments!L126&lt;('Data Transformation'!$R$4-'Data Transformation'!$R$3)/2,ABS(K126-'Data Transformation'!$R$6)&gt;ABS(K126-'Data Transformation'!$R$5),NOT(ISNUMBER(N126)),NOT(ISNUMBER(R126)),NOT(ISNUMBER(P126)),NOT(ISNUMBER(R126)),NOT(ISNUMBER(S126)),NOT(ISNUMBER(T126))),Assignments!B126,""),"")</f>
        <v/>
      </c>
      <c r="P126" t="str">
        <f>IF(AND(NOT(ISNUMBER(N126)),NOT(ISNUMBER(R126)),NOT(ISNUMBER(S126)),G126&gt;='Data Transformation'!$R$28),B126,"")</f>
        <v/>
      </c>
      <c r="Q126" t="str">
        <f>IFERROR(IF(AND(Assignments!L126&lt;('Data Transformation'!$R$4-'Data Transformation'!$R$3)/2,ABS(K126-'Data Transformation'!$R$6)&lt;ABS(K126-'Data Transformation'!$R$5),NOT(ISNUMBER(N126)),NOT(ISNUMBER(T126)),NOT(ISNUMBER(P126)),NOT(ISNUMBER(R126)),NOT(ISNUMBER(T126)),NOT(ISNUMBER(S126))),Assignments!B126,""),"")</f>
        <v/>
      </c>
      <c r="R126">
        <f>IF(H126&gt;='Data Transformation'!$R$30,B126,"")</f>
        <v>121</v>
      </c>
      <c r="S126" t="str">
        <f>IF(D126&gt;='Data Transformation'!$R$31,B126,"")</f>
        <v/>
      </c>
      <c r="T126" t="str">
        <f>IF(AND(H126&lt;'Data Transformation'!$R$30,E126&lt;'Data Transformation'!$R$29,G126&lt;0.3,D126&lt;'Data Transformation'!$R$31,E126&gt;0.4,H126&gt;0.4),B126,"")</f>
        <v/>
      </c>
      <c r="U126" s="56"/>
      <c r="V126" t="str" cm="2">
        <f t="array" ref="V126">IF(C126=FALSE,"",IF(AND(ISNUMBER(B126),ISBLANK(N126:T126)),"Unclassified",(IF(COUNT(N126:T126)=0,"",INDEX($N$4:$T$4,MATCH(TRUE,N126:T126=B126,0))))))</f>
        <v>Toggle</v>
      </c>
      <c r="W126" t="str">
        <f t="shared" si="4"/>
        <v/>
      </c>
      <c r="X126" t="str">
        <f t="shared" si="5"/>
        <v/>
      </c>
      <c r="AC126" t="b">
        <f t="shared" si="6"/>
        <v>0</v>
      </c>
      <c r="AD126">
        <f>IFERROR(ABS(ABS(K126-'Data Transformation'!$R$5)-ABS(K126-'Data Transformation'!$R$6)),"")</f>
        <v>0.81</v>
      </c>
      <c r="AE126" t="b">
        <f>IF(C126=FALSE,"",IF(AND(OR(V126=$Z$6,V126=$Z$8),OR(AC126=TRUE,AD126&lt;=IF(ISNUMBER('Data Transformation'!$R$15),'Data Transformation'!$R$15,'Data Transformation'!$R$25))),TRUE,FALSE))</f>
        <v>0</v>
      </c>
    </row>
    <row r="127" spans="2:31" x14ac:dyDescent="0.25">
      <c r="B127">
        <v>122</v>
      </c>
      <c r="C127">
        <v>16</v>
      </c>
      <c r="D127">
        <v>0</v>
      </c>
      <c r="E127">
        <v>0</v>
      </c>
      <c r="F127">
        <v>0.5</v>
      </c>
      <c r="G127">
        <v>0.43478260869565216</v>
      </c>
      <c r="H127">
        <v>0.46666666666666667</v>
      </c>
      <c r="I127" t="str">
        <v>no</v>
      </c>
      <c r="K127" s="57">
        <f>IFERROR(AVERAGEIF('Data Transformation'!$B$425:$B$8425,B127,IF('Input and Summary Results'!$J$4="no",'Data Transformation'!$C$425:$C$8425,'Data Transformation'!$E$425:$E$8425)),"")</f>
        <v>0.38224659866666666</v>
      </c>
      <c r="L127" s="58" cm="1">
        <f t="array" ref="L127">IFERROR(_xlfn.STDEV.S(IF('Data Transformation'!$B$425:$B$8425=B127,IF('Input and Summary Results'!$J$4="no",'Data Transformation'!$C$425:$C$8425,'Data Transformation'!$E$425:$E$8425),"")),"")</f>
        <v>0.21868350902669775</v>
      </c>
      <c r="M127" s="56"/>
      <c r="N127" t="str">
        <f>IF(E127&gt;='Data Transformation'!$R$29,B127,"")</f>
        <v/>
      </c>
      <c r="O127" t="str">
        <f>IFERROR(IF(AND(Assignments!L127&lt;('Data Transformation'!$R$4-'Data Transformation'!$R$3)/2,ABS(K127-'Data Transformation'!$R$6)&gt;ABS(K127-'Data Transformation'!$R$5),NOT(ISNUMBER(N127)),NOT(ISNUMBER(R127)),NOT(ISNUMBER(P127)),NOT(ISNUMBER(R127)),NOT(ISNUMBER(S127)),NOT(ISNUMBER(T127))),Assignments!B127,""),"")</f>
        <v/>
      </c>
      <c r="P127" t="str">
        <f>IF(AND(NOT(ISNUMBER(N127)),NOT(ISNUMBER(R127)),NOT(ISNUMBER(S127)),G127&gt;='Data Transformation'!$R$28),B127,"")</f>
        <v/>
      </c>
      <c r="Q127">
        <f>IFERROR(IF(AND(Assignments!L127&lt;('Data Transformation'!$R$4-'Data Transformation'!$R$3)/2,ABS(K127-'Data Transformation'!$R$6)&lt;ABS(K127-'Data Transformation'!$R$5),NOT(ISNUMBER(N127)),NOT(ISNUMBER(T127)),NOT(ISNUMBER(P127)),NOT(ISNUMBER(R127)),NOT(ISNUMBER(T127)),NOT(ISNUMBER(S127))),Assignments!B127,""),"")</f>
        <v>122</v>
      </c>
      <c r="R127" t="str">
        <f>IF(H127&gt;='Data Transformation'!$R$30,B127,"")</f>
        <v/>
      </c>
      <c r="S127" t="str">
        <f>IF(D127&gt;='Data Transformation'!$R$31,B127,"")</f>
        <v/>
      </c>
      <c r="T127" t="str">
        <f>IF(AND(H127&lt;'Data Transformation'!$R$30,E127&lt;'Data Transformation'!$R$29,G127&lt;0.3,D127&lt;'Data Transformation'!$R$31,E127&gt;0.4,H127&gt;0.4),B127,"")</f>
        <v/>
      </c>
      <c r="U127" s="56"/>
      <c r="V127" t="str" cm="2">
        <f t="array" ref="V127">IF(C127=FALSE,"",IF(AND(ISNUMBER(B127),ISBLANK(N127:T127)),"Unclassified",(IF(COUNT(N127:T127)=0,"",INDEX($N$4:$T$4,MATCH(TRUE,N127:T127=B127,0))))))</f>
        <v>Adverse</v>
      </c>
      <c r="W127" t="str">
        <f t="shared" si="4"/>
        <v/>
      </c>
      <c r="X127" t="str">
        <f t="shared" si="5"/>
        <v/>
      </c>
      <c r="AC127" t="b">
        <f t="shared" si="6"/>
        <v>0</v>
      </c>
      <c r="AD127">
        <f>IFERROR(ABS(ABS(K127-'Data Transformation'!$R$5)-ABS(K127-'Data Transformation'!$R$6)),"")</f>
        <v>0.42550680266666668</v>
      </c>
      <c r="AE127" t="b">
        <f>IF(C127=FALSE,"",IF(AND(OR(V127=$Z$6,V127=$Z$8),OR(AC127=TRUE,AD127&lt;=IF(ISNUMBER('Data Transformation'!$R$15),'Data Transformation'!$R$15,'Data Transformation'!$R$25))),TRUE,FALSE))</f>
        <v>0</v>
      </c>
    </row>
    <row r="128" spans="2:31" x14ac:dyDescent="0.25">
      <c r="B128">
        <v>123</v>
      </c>
      <c r="C128">
        <v>10</v>
      </c>
      <c r="D128">
        <v>0.1111111111111111</v>
      </c>
      <c r="E128">
        <v>0</v>
      </c>
      <c r="F128">
        <v>0.4</v>
      </c>
      <c r="G128">
        <v>0.2608695652173913</v>
      </c>
      <c r="H128">
        <v>0.77777777777777779</v>
      </c>
      <c r="I128" t="str">
        <v>no</v>
      </c>
      <c r="K128" s="57">
        <f>IFERROR(AVERAGEIF('Data Transformation'!$B$425:$B$8425,B128,IF('Input and Summary Results'!$J$4="no",'Data Transformation'!$C$425:$C$8425,'Data Transformation'!$E$425:$E$8425)),"")</f>
        <v>0.29559302111111108</v>
      </c>
      <c r="L128" s="58" cm="1">
        <f t="array" ref="L128">IFERROR(_xlfn.STDEV.S(IF('Data Transformation'!$B$425:$B$8425=B128,IF('Input and Summary Results'!$J$4="no",'Data Transformation'!$C$425:$C$8425,'Data Transformation'!$E$425:$E$8425),"")),"")</f>
        <v>0.34305415303324721</v>
      </c>
      <c r="M128" s="56"/>
      <c r="N128" t="str">
        <f>IF(E128&gt;='Data Transformation'!$R$29,B128,"")</f>
        <v/>
      </c>
      <c r="O128" t="str">
        <f>IFERROR(IF(AND(Assignments!L128&lt;('Data Transformation'!$R$4-'Data Transformation'!$R$3)/2,ABS(K128-'Data Transformation'!$R$6)&gt;ABS(K128-'Data Transformation'!$R$5),NOT(ISNUMBER(N128)),NOT(ISNUMBER(R128)),NOT(ISNUMBER(P128)),NOT(ISNUMBER(R128)),NOT(ISNUMBER(S128)),NOT(ISNUMBER(T128))),Assignments!B128,""),"")</f>
        <v/>
      </c>
      <c r="P128" t="str">
        <f>IF(AND(NOT(ISNUMBER(N128)),NOT(ISNUMBER(R128)),NOT(ISNUMBER(S128)),G128&gt;='Data Transformation'!$R$28),B128,"")</f>
        <v/>
      </c>
      <c r="Q128" t="str">
        <f>IFERROR(IF(AND(Assignments!L128&lt;('Data Transformation'!$R$4-'Data Transformation'!$R$3)/2,ABS(K128-'Data Transformation'!$R$6)&lt;ABS(K128-'Data Transformation'!$R$5),NOT(ISNUMBER(N128)),NOT(ISNUMBER(T128)),NOT(ISNUMBER(P128)),NOT(ISNUMBER(R128)),NOT(ISNUMBER(T128)),NOT(ISNUMBER(S128))),Assignments!B128,""),"")</f>
        <v/>
      </c>
      <c r="R128">
        <f>IF(H128&gt;='Data Transformation'!$R$30,B128,"")</f>
        <v>123</v>
      </c>
      <c r="S128" t="str">
        <f>IF(D128&gt;='Data Transformation'!$R$31,B128,"")</f>
        <v/>
      </c>
      <c r="T128" t="str">
        <f>IF(AND(H128&lt;'Data Transformation'!$R$30,E128&lt;'Data Transformation'!$R$29,G128&lt;0.3,D128&lt;'Data Transformation'!$R$31,E128&gt;0.4,H128&gt;0.4),B128,"")</f>
        <v/>
      </c>
      <c r="U128" s="56"/>
      <c r="V128" t="str" cm="2">
        <f t="array" ref="V128">IF(C128=FALSE,"",IF(AND(ISNUMBER(B128),ISBLANK(N128:T128)),"Unclassified",(IF(COUNT(N128:T128)=0,"",INDEX($N$4:$T$4,MATCH(TRUE,N128:T128=B128,0))))))</f>
        <v>Toggle</v>
      </c>
      <c r="W128" t="str">
        <f t="shared" si="4"/>
        <v/>
      </c>
      <c r="X128" t="str">
        <f t="shared" si="5"/>
        <v/>
      </c>
      <c r="AC128" t="b">
        <f t="shared" si="6"/>
        <v>0</v>
      </c>
      <c r="AD128">
        <f>IFERROR(ABS(ABS(K128-'Data Transformation'!$R$5)-ABS(K128-'Data Transformation'!$R$6)),"")</f>
        <v>0.59881395777777779</v>
      </c>
      <c r="AE128" t="b">
        <f>IF(C128=FALSE,"",IF(AND(OR(V128=$Z$6,V128=$Z$8),OR(AC128=TRUE,AD128&lt;=IF(ISNUMBER('Data Transformation'!$R$15),'Data Transformation'!$R$15,'Data Transformation'!$R$25))),TRUE,FALSE))</f>
        <v>0</v>
      </c>
    </row>
    <row r="129" spans="2:31" x14ac:dyDescent="0.25">
      <c r="B129">
        <v>124</v>
      </c>
      <c r="C129">
        <v>10</v>
      </c>
      <c r="D129">
        <v>0</v>
      </c>
      <c r="E129">
        <v>0.1111111111111111</v>
      </c>
      <c r="F129">
        <v>0.6</v>
      </c>
      <c r="G129">
        <v>0.52173913043478259</v>
      </c>
      <c r="H129">
        <v>0.22222222222222221</v>
      </c>
      <c r="I129" t="str">
        <v>no</v>
      </c>
      <c r="K129" s="57">
        <f>IFERROR(AVERAGEIF('Data Transformation'!$B$425:$B$8425,B129,IF('Input and Summary Results'!$J$4="no",'Data Transformation'!$C$425:$C$8425,'Data Transformation'!$E$425:$E$8425)),"")</f>
        <v>0.52131421111111109</v>
      </c>
      <c r="L129" s="58" cm="1">
        <f t="array" ref="L129">IFERROR(_xlfn.STDEV.S(IF('Data Transformation'!$B$425:$B$8425=B129,IF('Input and Summary Results'!$J$4="no",'Data Transformation'!$C$425:$C$8425,'Data Transformation'!$E$425:$E$8425),"")),"")</f>
        <v>0.2400000999516807</v>
      </c>
      <c r="M129" s="56"/>
      <c r="N129" t="str">
        <f>IF(E129&gt;='Data Transformation'!$R$29,B129,"")</f>
        <v/>
      </c>
      <c r="O129" t="str">
        <f>IFERROR(IF(AND(Assignments!L129&lt;('Data Transformation'!$R$4-'Data Transformation'!$R$3)/2,ABS(K129-'Data Transformation'!$R$6)&gt;ABS(K129-'Data Transformation'!$R$5),NOT(ISNUMBER(N129)),NOT(ISNUMBER(R129)),NOT(ISNUMBER(P129)),NOT(ISNUMBER(R129)),NOT(ISNUMBER(S129)),NOT(ISNUMBER(T129))),Assignments!B129,""),"")</f>
        <v/>
      </c>
      <c r="P129">
        <f>IF(AND(NOT(ISNUMBER(N129)),NOT(ISNUMBER(R129)),NOT(ISNUMBER(S129)),G129&gt;='Data Transformation'!$R$28),B129,"")</f>
        <v>124</v>
      </c>
      <c r="Q129" t="str">
        <f>IFERROR(IF(AND(Assignments!L129&lt;('Data Transformation'!$R$4-'Data Transformation'!$R$3)/2,ABS(K129-'Data Transformation'!$R$6)&lt;ABS(K129-'Data Transformation'!$R$5),NOT(ISNUMBER(N129)),NOT(ISNUMBER(T129)),NOT(ISNUMBER(P129)),NOT(ISNUMBER(R129)),NOT(ISNUMBER(T129)),NOT(ISNUMBER(S129))),Assignments!B129,""),"")</f>
        <v/>
      </c>
      <c r="R129" t="str">
        <f>IF(H129&gt;='Data Transformation'!$R$30,B129,"")</f>
        <v/>
      </c>
      <c r="S129" t="str">
        <f>IF(D129&gt;='Data Transformation'!$R$31,B129,"")</f>
        <v/>
      </c>
      <c r="T129" t="str">
        <f>IF(AND(H129&lt;'Data Transformation'!$R$30,E129&lt;'Data Transformation'!$R$29,G129&lt;0.3,D129&lt;'Data Transformation'!$R$31,E129&gt;0.4,H129&gt;0.4),B129,"")</f>
        <v/>
      </c>
      <c r="U129" s="56"/>
      <c r="V129" t="str" cm="2">
        <f t="array" ref="V129">IF(C129=FALSE,"",IF(AND(ISNUMBER(B129),ISBLANK(N129:T129)),"Unclassified",(IF(COUNT(N129:T129)=0,"",INDEX($N$4:$T$4,MATCH(TRUE,N129:T129=B129,0))))))</f>
        <v>Rheostat</v>
      </c>
      <c r="W129" t="str">
        <f t="shared" si="4"/>
        <v/>
      </c>
      <c r="X129" t="str">
        <f t="shared" si="5"/>
        <v/>
      </c>
      <c r="AC129" t="b">
        <f t="shared" si="6"/>
        <v>0</v>
      </c>
      <c r="AD129">
        <f>IFERROR(ABS(ABS(K129-'Data Transformation'!$R$5)-ABS(K129-'Data Transformation'!$R$6)),"")</f>
        <v>0.14737157777777782</v>
      </c>
      <c r="AE129" t="b">
        <f>IF(C129=FALSE,"",IF(AND(OR(V129=$Z$6,V129=$Z$8),OR(AC129=TRUE,AD129&lt;=IF(ISNUMBER('Data Transformation'!$R$15),'Data Transformation'!$R$15,'Data Transformation'!$R$25))),TRUE,FALSE))</f>
        <v>0</v>
      </c>
    </row>
    <row r="130" spans="2:31" x14ac:dyDescent="0.25">
      <c r="B130">
        <v>125</v>
      </c>
      <c r="C130">
        <v>6</v>
      </c>
      <c r="D130">
        <v>0</v>
      </c>
      <c r="E130">
        <v>0</v>
      </c>
      <c r="F130">
        <v>0.3</v>
      </c>
      <c r="G130">
        <v>0.21739130434782608</v>
      </c>
      <c r="H130">
        <v>0.8</v>
      </c>
      <c r="I130" t="str">
        <v>no</v>
      </c>
      <c r="K130" s="57">
        <f>IFERROR(AVERAGEIF('Data Transformation'!$B$425:$B$8425,B130,IF('Input and Summary Results'!$J$4="no",'Data Transformation'!$C$425:$C$8425,'Data Transformation'!$E$425:$E$8425)),"")</f>
        <v>0.27261350799999995</v>
      </c>
      <c r="L130" s="58" cm="1">
        <f t="array" ref="L130">IFERROR(_xlfn.STDEV.S(IF('Data Transformation'!$B$425:$B$8425=B130,IF('Input and Summary Results'!$J$4="no",'Data Transformation'!$C$425:$C$8425,'Data Transformation'!$E$425:$E$8425),"")),"")</f>
        <v>0.2064365792342607</v>
      </c>
      <c r="M130" s="56"/>
      <c r="N130" t="str">
        <f>IF(E130&gt;='Data Transformation'!$R$29,B130,"")</f>
        <v/>
      </c>
      <c r="O130" t="str">
        <f>IFERROR(IF(AND(Assignments!L130&lt;('Data Transformation'!$R$4-'Data Transformation'!$R$3)/2,ABS(K130-'Data Transformation'!$R$6)&gt;ABS(K130-'Data Transformation'!$R$5),NOT(ISNUMBER(N130)),NOT(ISNUMBER(R130)),NOT(ISNUMBER(P130)),NOT(ISNUMBER(R130)),NOT(ISNUMBER(S130)),NOT(ISNUMBER(T130))),Assignments!B130,""),"")</f>
        <v/>
      </c>
      <c r="P130" t="str">
        <f>IF(AND(NOT(ISNUMBER(N130)),NOT(ISNUMBER(R130)),NOT(ISNUMBER(S130)),G130&gt;='Data Transformation'!$R$28),B130,"")</f>
        <v/>
      </c>
      <c r="Q130" t="str">
        <f>IFERROR(IF(AND(Assignments!L130&lt;('Data Transformation'!$R$4-'Data Transformation'!$R$3)/2,ABS(K130-'Data Transformation'!$R$6)&lt;ABS(K130-'Data Transformation'!$R$5),NOT(ISNUMBER(N130)),NOT(ISNUMBER(T130)),NOT(ISNUMBER(P130)),NOT(ISNUMBER(R130)),NOT(ISNUMBER(T130)),NOT(ISNUMBER(S130))),Assignments!B130,""),"")</f>
        <v/>
      </c>
      <c r="R130">
        <f>IF(H130&gt;='Data Transformation'!$R$30,B130,"")</f>
        <v>125</v>
      </c>
      <c r="S130" t="str">
        <f>IF(D130&gt;='Data Transformation'!$R$31,B130,"")</f>
        <v/>
      </c>
      <c r="T130" t="str">
        <f>IF(AND(H130&lt;'Data Transformation'!$R$30,E130&lt;'Data Transformation'!$R$29,G130&lt;0.3,D130&lt;'Data Transformation'!$R$31,E130&gt;0.4,H130&gt;0.4),B130,"")</f>
        <v/>
      </c>
      <c r="U130" s="56"/>
      <c r="V130" t="str" cm="2">
        <f t="array" ref="V130">IF(C130=FALSE,"",IF(AND(ISNUMBER(B130),ISBLANK(N130:T130)),"Unclassified",(IF(COUNT(N130:T130)=0,"",INDEX($N$4:$T$4,MATCH(TRUE,N130:T130=B130,0))))))</f>
        <v>Toggle</v>
      </c>
      <c r="W130" t="str">
        <f t="shared" si="4"/>
        <v/>
      </c>
      <c r="X130" t="str">
        <f t="shared" si="5"/>
        <v/>
      </c>
      <c r="AC130" t="b">
        <f t="shared" si="6"/>
        <v>0</v>
      </c>
      <c r="AD130">
        <f>IFERROR(ABS(ABS(K130-'Data Transformation'!$R$5)-ABS(K130-'Data Transformation'!$R$6)),"")</f>
        <v>0.64477298400000005</v>
      </c>
      <c r="AE130" t="b">
        <f>IF(C130=FALSE,"",IF(AND(OR(V130=$Z$6,V130=$Z$8),OR(AC130=TRUE,AD130&lt;=IF(ISNUMBER('Data Transformation'!$R$15),'Data Transformation'!$R$15,'Data Transformation'!$R$25))),TRUE,FALSE))</f>
        <v>0</v>
      </c>
    </row>
    <row r="131" spans="2:31" x14ac:dyDescent="0.25">
      <c r="B131">
        <v>126</v>
      </c>
      <c r="C131">
        <v>13</v>
      </c>
      <c r="D131">
        <v>0</v>
      </c>
      <c r="E131">
        <v>0.33333333333333331</v>
      </c>
      <c r="F131">
        <v>0.6</v>
      </c>
      <c r="G131">
        <v>0.60869565217391308</v>
      </c>
      <c r="H131">
        <v>0</v>
      </c>
      <c r="I131" t="str">
        <v>no</v>
      </c>
      <c r="K131" s="57">
        <f>IFERROR(AVERAGEIF('Data Transformation'!$B$425:$B$8425,B131,IF('Input and Summary Results'!$J$4="no",'Data Transformation'!$C$425:$C$8425,'Data Transformation'!$E$425:$E$8425)),"")</f>
        <v>0.76708587666666672</v>
      </c>
      <c r="L131" s="58" cm="1">
        <f t="array" ref="L131">IFERROR(_xlfn.STDEV.S(IF('Data Transformation'!$B$425:$B$8425=B131,IF('Input and Summary Results'!$J$4="no",'Data Transformation'!$C$425:$C$8425,'Data Transformation'!$E$425:$E$8425),"")),"")</f>
        <v>0.20737014456134173</v>
      </c>
      <c r="M131" s="56"/>
      <c r="N131" t="str">
        <f>IF(E131&gt;='Data Transformation'!$R$29,B131,"")</f>
        <v/>
      </c>
      <c r="O131" t="str">
        <f>IFERROR(IF(AND(Assignments!L131&lt;('Data Transformation'!$R$4-'Data Transformation'!$R$3)/2,ABS(K131-'Data Transformation'!$R$6)&gt;ABS(K131-'Data Transformation'!$R$5),NOT(ISNUMBER(N131)),NOT(ISNUMBER(R131)),NOT(ISNUMBER(P131)),NOT(ISNUMBER(R131)),NOT(ISNUMBER(S131)),NOT(ISNUMBER(T131))),Assignments!B131,""),"")</f>
        <v/>
      </c>
      <c r="P131">
        <f>IF(AND(NOT(ISNUMBER(N131)),NOT(ISNUMBER(R131)),NOT(ISNUMBER(S131)),G131&gt;='Data Transformation'!$R$28),B131,"")</f>
        <v>126</v>
      </c>
      <c r="Q131" t="str">
        <f>IFERROR(IF(AND(Assignments!L131&lt;('Data Transformation'!$R$4-'Data Transformation'!$R$3)/2,ABS(K131-'Data Transformation'!$R$6)&lt;ABS(K131-'Data Transformation'!$R$5),NOT(ISNUMBER(N131)),NOT(ISNUMBER(T131)),NOT(ISNUMBER(P131)),NOT(ISNUMBER(R131)),NOT(ISNUMBER(T131)),NOT(ISNUMBER(S131))),Assignments!B131,""),"")</f>
        <v/>
      </c>
      <c r="R131" t="str">
        <f>IF(H131&gt;='Data Transformation'!$R$30,B131,"")</f>
        <v/>
      </c>
      <c r="S131" t="str">
        <f>IF(D131&gt;='Data Transformation'!$R$31,B131,"")</f>
        <v/>
      </c>
      <c r="T131" t="str">
        <f>IF(AND(H131&lt;'Data Transformation'!$R$30,E131&lt;'Data Transformation'!$R$29,G131&lt;0.3,D131&lt;'Data Transformation'!$R$31,E131&gt;0.4,H131&gt;0.4),B131,"")</f>
        <v/>
      </c>
      <c r="U131" s="56"/>
      <c r="V131" t="str" cm="2">
        <f t="array" ref="V131">IF(C131=FALSE,"",IF(AND(ISNUMBER(B131),ISBLANK(N131:T131)),"Unclassified",(IF(COUNT(N131:T131)=0,"",INDEX($N$4:$T$4,MATCH(TRUE,N131:T131=B131,0))))))</f>
        <v>Rheostat</v>
      </c>
      <c r="W131" t="str">
        <f t="shared" si="4"/>
        <v/>
      </c>
      <c r="X131" t="str">
        <f t="shared" si="5"/>
        <v/>
      </c>
      <c r="AC131" t="b">
        <f t="shared" si="6"/>
        <v>0</v>
      </c>
      <c r="AD131">
        <f>IFERROR(ABS(ABS(K131-'Data Transformation'!$R$5)-ABS(K131-'Data Transformation'!$R$6)),"")</f>
        <v>0.34417175333333339</v>
      </c>
      <c r="AE131" t="b">
        <f>IF(C131=FALSE,"",IF(AND(OR(V131=$Z$6,V131=$Z$8),OR(AC131=TRUE,AD131&lt;=IF(ISNUMBER('Data Transformation'!$R$15),'Data Transformation'!$R$15,'Data Transformation'!$R$25))),TRUE,FALSE))</f>
        <v>0</v>
      </c>
    </row>
    <row r="132" spans="2:31" x14ac:dyDescent="0.25">
      <c r="B132">
        <v>127</v>
      </c>
      <c r="C132">
        <v>11</v>
      </c>
      <c r="D132">
        <v>0</v>
      </c>
      <c r="E132">
        <v>0</v>
      </c>
      <c r="F132">
        <v>0.3</v>
      </c>
      <c r="G132">
        <v>0.21739130434782608</v>
      </c>
      <c r="H132">
        <v>0.9</v>
      </c>
      <c r="I132" t="str">
        <v>no</v>
      </c>
      <c r="K132" s="57">
        <f>IFERROR(AVERAGEIF('Data Transformation'!$B$425:$B$8425,B132,IF('Input and Summary Results'!$J$4="no",'Data Transformation'!$C$425:$C$8425,'Data Transformation'!$E$425:$E$8425)),"")</f>
        <v>0.20206285799999998</v>
      </c>
      <c r="L132" s="58" cm="1">
        <f t="array" ref="L132">IFERROR(_xlfn.STDEV.S(IF('Data Transformation'!$B$425:$B$8425=B132,IF('Input and Summary Results'!$J$4="no",'Data Transformation'!$C$425:$C$8425,'Data Transformation'!$E$425:$E$8425),"")),"")</f>
        <v>0.17301662514215044</v>
      </c>
      <c r="M132" s="56"/>
      <c r="N132" t="str">
        <f>IF(E132&gt;='Data Transformation'!$R$29,B132,"")</f>
        <v/>
      </c>
      <c r="O132" t="str">
        <f>IFERROR(IF(AND(Assignments!L132&lt;('Data Transformation'!$R$4-'Data Transformation'!$R$3)/2,ABS(K132-'Data Transformation'!$R$6)&gt;ABS(K132-'Data Transformation'!$R$5),NOT(ISNUMBER(N132)),NOT(ISNUMBER(R132)),NOT(ISNUMBER(P132)),NOT(ISNUMBER(R132)),NOT(ISNUMBER(S132)),NOT(ISNUMBER(T132))),Assignments!B132,""),"")</f>
        <v/>
      </c>
      <c r="P132" t="str">
        <f>IF(AND(NOT(ISNUMBER(N132)),NOT(ISNUMBER(R132)),NOT(ISNUMBER(S132)),G132&gt;='Data Transformation'!$R$28),B132,"")</f>
        <v/>
      </c>
      <c r="Q132" t="str">
        <f>IFERROR(IF(AND(Assignments!L132&lt;('Data Transformation'!$R$4-'Data Transformation'!$R$3)/2,ABS(K132-'Data Transformation'!$R$6)&lt;ABS(K132-'Data Transformation'!$R$5),NOT(ISNUMBER(N132)),NOT(ISNUMBER(T132)),NOT(ISNUMBER(P132)),NOT(ISNUMBER(R132)),NOT(ISNUMBER(T132)),NOT(ISNUMBER(S132))),Assignments!B132,""),"")</f>
        <v/>
      </c>
      <c r="R132">
        <f>IF(H132&gt;='Data Transformation'!$R$30,B132,"")</f>
        <v>127</v>
      </c>
      <c r="S132" t="str">
        <f>IF(D132&gt;='Data Transformation'!$R$31,B132,"")</f>
        <v/>
      </c>
      <c r="T132" t="str">
        <f>IF(AND(H132&lt;'Data Transformation'!$R$30,E132&lt;'Data Transformation'!$R$29,G132&lt;0.3,D132&lt;'Data Transformation'!$R$31,E132&gt;0.4,H132&gt;0.4),B132,"")</f>
        <v/>
      </c>
      <c r="U132" s="56"/>
      <c r="V132" t="str" cm="2">
        <f t="array" ref="V132">IF(C132=FALSE,"",IF(AND(ISNUMBER(B132),ISBLANK(N132:T132)),"Unclassified",(IF(COUNT(N132:T132)=0,"",INDEX($N$4:$T$4,MATCH(TRUE,N132:T132=B132,0))))))</f>
        <v>Toggle</v>
      </c>
      <c r="W132" t="str">
        <f t="shared" si="4"/>
        <v/>
      </c>
      <c r="X132" t="str">
        <f t="shared" si="5"/>
        <v/>
      </c>
      <c r="AC132" t="b">
        <f t="shared" si="6"/>
        <v>0</v>
      </c>
      <c r="AD132">
        <f>IFERROR(ABS(ABS(K132-'Data Transformation'!$R$5)-ABS(K132-'Data Transformation'!$R$6)),"")</f>
        <v>0.78587428400000003</v>
      </c>
      <c r="AE132" t="b">
        <f>IF(C132=FALSE,"",IF(AND(OR(V132=$Z$6,V132=$Z$8),OR(AC132=TRUE,AD132&lt;=IF(ISNUMBER('Data Transformation'!$R$15),'Data Transformation'!$R$15,'Data Transformation'!$R$25))),TRUE,FALSE))</f>
        <v>0</v>
      </c>
    </row>
    <row r="133" spans="2:31" x14ac:dyDescent="0.25">
      <c r="B133">
        <v>128</v>
      </c>
      <c r="C133">
        <v>16</v>
      </c>
      <c r="D133">
        <v>0</v>
      </c>
      <c r="E133">
        <v>0.2</v>
      </c>
      <c r="F133">
        <v>0.8</v>
      </c>
      <c r="G133">
        <v>0.73913043478260865</v>
      </c>
      <c r="H133">
        <v>0.13333333333333333</v>
      </c>
      <c r="I133" t="str">
        <v>no</v>
      </c>
      <c r="K133" s="57">
        <f>IFERROR(AVERAGEIF('Data Transformation'!$B$425:$B$8425,B133,IF('Input and Summary Results'!$J$4="no",'Data Transformation'!$C$425:$C$8425,'Data Transformation'!$E$425:$E$8425)),"")</f>
        <v>0.64534967133333332</v>
      </c>
      <c r="L133" s="58" cm="1">
        <f t="array" ref="L133">IFERROR(_xlfn.STDEV.S(IF('Data Transformation'!$B$425:$B$8425=B133,IF('Input and Summary Results'!$J$4="no",'Data Transformation'!$C$425:$C$8425,'Data Transformation'!$E$425:$E$8425),"")),"")</f>
        <v>0.26437464205698719</v>
      </c>
      <c r="M133" s="56"/>
      <c r="N133" t="str">
        <f>IF(E133&gt;='Data Transformation'!$R$29,B133,"")</f>
        <v/>
      </c>
      <c r="O133" t="str">
        <f>IFERROR(IF(AND(Assignments!L133&lt;('Data Transformation'!$R$4-'Data Transformation'!$R$3)/2,ABS(K133-'Data Transformation'!$R$6)&gt;ABS(K133-'Data Transformation'!$R$5),NOT(ISNUMBER(N133)),NOT(ISNUMBER(R133)),NOT(ISNUMBER(P133)),NOT(ISNUMBER(R133)),NOT(ISNUMBER(S133)),NOT(ISNUMBER(T133))),Assignments!B133,""),"")</f>
        <v/>
      </c>
      <c r="P133">
        <f>IF(AND(NOT(ISNUMBER(N133)),NOT(ISNUMBER(R133)),NOT(ISNUMBER(S133)),G133&gt;='Data Transformation'!$R$28),B133,"")</f>
        <v>128</v>
      </c>
      <c r="Q133" t="str">
        <f>IFERROR(IF(AND(Assignments!L133&lt;('Data Transformation'!$R$4-'Data Transformation'!$R$3)/2,ABS(K133-'Data Transformation'!$R$6)&lt;ABS(K133-'Data Transformation'!$R$5),NOT(ISNUMBER(N133)),NOT(ISNUMBER(T133)),NOT(ISNUMBER(P133)),NOT(ISNUMBER(R133)),NOT(ISNUMBER(T133)),NOT(ISNUMBER(S133))),Assignments!B133,""),"")</f>
        <v/>
      </c>
      <c r="R133" t="str">
        <f>IF(H133&gt;='Data Transformation'!$R$30,B133,"")</f>
        <v/>
      </c>
      <c r="S133" t="str">
        <f>IF(D133&gt;='Data Transformation'!$R$31,B133,"")</f>
        <v/>
      </c>
      <c r="T133" t="str">
        <f>IF(AND(H133&lt;'Data Transformation'!$R$30,E133&lt;'Data Transformation'!$R$29,G133&lt;0.3,D133&lt;'Data Transformation'!$R$31,E133&gt;0.4,H133&gt;0.4),B133,"")</f>
        <v/>
      </c>
      <c r="U133" s="56"/>
      <c r="V133" t="str" cm="2">
        <f t="array" ref="V133">IF(C133=FALSE,"",IF(AND(ISNUMBER(B133),ISBLANK(N133:T133)),"Unclassified",(IF(COUNT(N133:T133)=0,"",INDEX($N$4:$T$4,MATCH(TRUE,N133:T133=B133,0))))))</f>
        <v>Rheostat</v>
      </c>
      <c r="W133" t="str">
        <f t="shared" si="4"/>
        <v/>
      </c>
      <c r="X133" t="str">
        <f t="shared" si="5"/>
        <v/>
      </c>
      <c r="AC133" t="b">
        <f t="shared" si="6"/>
        <v>0</v>
      </c>
      <c r="AD133">
        <f>IFERROR(ABS(ABS(K133-'Data Transformation'!$R$5)-ABS(K133-'Data Transformation'!$R$6)),"")</f>
        <v>0.10069934266666664</v>
      </c>
      <c r="AE133" t="b">
        <f>IF(C133=FALSE,"",IF(AND(OR(V133=$Z$6,V133=$Z$8),OR(AC133=TRUE,AD133&lt;=IF(ISNUMBER('Data Transformation'!$R$15),'Data Transformation'!$R$15,'Data Transformation'!$R$25))),TRUE,FALSE))</f>
        <v>0</v>
      </c>
    </row>
    <row r="134" spans="2:31" x14ac:dyDescent="0.25">
      <c r="B134">
        <v>129</v>
      </c>
      <c r="C134">
        <v>15</v>
      </c>
      <c r="D134">
        <v>0</v>
      </c>
      <c r="E134">
        <v>0</v>
      </c>
      <c r="F134">
        <v>0.6</v>
      </c>
      <c r="G134">
        <v>0.56521739130434778</v>
      </c>
      <c r="H134">
        <v>0.7142857142857143</v>
      </c>
      <c r="I134" t="str">
        <v>no</v>
      </c>
      <c r="K134" s="57">
        <f>IFERROR(AVERAGEIF('Data Transformation'!$B$425:$B$8425,B134,IF('Input and Summary Results'!$J$4="no",'Data Transformation'!$C$425:$C$8425,'Data Transformation'!$E$425:$E$8425)),"")</f>
        <v>0.2745790557142857</v>
      </c>
      <c r="L134" s="58" cm="1">
        <f t="array" ref="L134">IFERROR(_xlfn.STDEV.S(IF('Data Transformation'!$B$425:$B$8425=B134,IF('Input and Summary Results'!$J$4="no",'Data Transformation'!$C$425:$C$8425,'Data Transformation'!$E$425:$E$8425),"")),"")</f>
        <v>0.25761241527938372</v>
      </c>
      <c r="M134" s="56"/>
      <c r="N134" t="str">
        <f>IF(E134&gt;='Data Transformation'!$R$29,B134,"")</f>
        <v/>
      </c>
      <c r="O134" t="str">
        <f>IFERROR(IF(AND(Assignments!L134&lt;('Data Transformation'!$R$4-'Data Transformation'!$R$3)/2,ABS(K134-'Data Transformation'!$R$6)&gt;ABS(K134-'Data Transformation'!$R$5),NOT(ISNUMBER(N134)),NOT(ISNUMBER(R134)),NOT(ISNUMBER(P134)),NOT(ISNUMBER(R134)),NOT(ISNUMBER(S134)),NOT(ISNUMBER(T134))),Assignments!B134,""),"")</f>
        <v/>
      </c>
      <c r="P134" t="str">
        <f>IF(AND(NOT(ISNUMBER(N134)),NOT(ISNUMBER(R134)),NOT(ISNUMBER(S134)),G134&gt;='Data Transformation'!$R$28),B134,"")</f>
        <v/>
      </c>
      <c r="Q134" t="str">
        <f>IFERROR(IF(AND(Assignments!L134&lt;('Data Transformation'!$R$4-'Data Transformation'!$R$3)/2,ABS(K134-'Data Transformation'!$R$6)&lt;ABS(K134-'Data Transformation'!$R$5),NOT(ISNUMBER(N134)),NOT(ISNUMBER(T134)),NOT(ISNUMBER(P134)),NOT(ISNUMBER(R134)),NOT(ISNUMBER(T134)),NOT(ISNUMBER(S134))),Assignments!B134,""),"")</f>
        <v/>
      </c>
      <c r="R134">
        <f>IF(H134&gt;='Data Transformation'!$R$30,B134,"")</f>
        <v>129</v>
      </c>
      <c r="S134" t="str">
        <f>IF(D134&gt;='Data Transformation'!$R$31,B134,"")</f>
        <v/>
      </c>
      <c r="T134" t="str">
        <f>IF(AND(H134&lt;'Data Transformation'!$R$30,E134&lt;'Data Transformation'!$R$29,G134&lt;0.3,D134&lt;'Data Transformation'!$R$31,E134&gt;0.4,H134&gt;0.4),B134,"")</f>
        <v/>
      </c>
      <c r="U134" s="56"/>
      <c r="V134" t="str" cm="2">
        <f t="array" ref="V134">IF(C134=FALSE,"",IF(AND(ISNUMBER(B134),ISBLANK(N134:T134)),"Unclassified",(IF(COUNT(N134:T134)=0,"",INDEX($N$4:$T$4,MATCH(TRUE,N134:T134=B134,0))))))</f>
        <v>Toggle</v>
      </c>
      <c r="W134" t="str">
        <f t="shared" si="4"/>
        <v/>
      </c>
      <c r="X134" t="str">
        <f t="shared" si="5"/>
        <v/>
      </c>
      <c r="AC134" t="b">
        <f t="shared" si="6"/>
        <v>0</v>
      </c>
      <c r="AD134">
        <f>IFERROR(ABS(ABS(K134-'Data Transformation'!$R$5)-ABS(K134-'Data Transformation'!$R$6)),"")</f>
        <v>0.64084188857142854</v>
      </c>
      <c r="AE134" t="b">
        <f>IF(C134=FALSE,"",IF(AND(OR(V134=$Z$6,V134=$Z$8),OR(AC134=TRUE,AD134&lt;=IF(ISNUMBER('Data Transformation'!$R$15),'Data Transformation'!$R$15,'Data Transformation'!$R$25))),TRUE,FALSE))</f>
        <v>0</v>
      </c>
    </row>
    <row r="135" spans="2:31" x14ac:dyDescent="0.25">
      <c r="B135">
        <v>130</v>
      </c>
      <c r="C135">
        <v>9</v>
      </c>
      <c r="D135">
        <v>0</v>
      </c>
      <c r="E135">
        <v>0</v>
      </c>
      <c r="F135">
        <v>0.3</v>
      </c>
      <c r="G135">
        <v>0.17391304347826086</v>
      </c>
      <c r="H135">
        <v>0.875</v>
      </c>
      <c r="I135" t="str">
        <v>no</v>
      </c>
      <c r="K135" s="57">
        <f>IFERROR(AVERAGEIF('Data Transformation'!$B$425:$B$8425,B135,IF('Input and Summary Results'!$J$4="no",'Data Transformation'!$C$425:$C$8425,'Data Transformation'!$E$425:$E$8425)),"")</f>
        <v>0.20829084875000001</v>
      </c>
      <c r="L135" s="58" cm="1">
        <f t="array" ref="L135">IFERROR(_xlfn.STDEV.S(IF('Data Transformation'!$B$425:$B$8425=B135,IF('Input and Summary Results'!$J$4="no",'Data Transformation'!$C$425:$C$8425,'Data Transformation'!$E$425:$E$8425),"")),"")</f>
        <v>0.10147335204282622</v>
      </c>
      <c r="M135" s="56"/>
      <c r="N135" t="str">
        <f>IF(E135&gt;='Data Transformation'!$R$29,B135,"")</f>
        <v/>
      </c>
      <c r="O135" t="str">
        <f>IFERROR(IF(AND(Assignments!L135&lt;('Data Transformation'!$R$4-'Data Transformation'!$R$3)/2,ABS(K135-'Data Transformation'!$R$6)&gt;ABS(K135-'Data Transformation'!$R$5),NOT(ISNUMBER(N135)),NOT(ISNUMBER(R135)),NOT(ISNUMBER(P135)),NOT(ISNUMBER(R135)),NOT(ISNUMBER(S135)),NOT(ISNUMBER(T135))),Assignments!B135,""),"")</f>
        <v/>
      </c>
      <c r="P135" t="str">
        <f>IF(AND(NOT(ISNUMBER(N135)),NOT(ISNUMBER(R135)),NOT(ISNUMBER(S135)),G135&gt;='Data Transformation'!$R$28),B135,"")</f>
        <v/>
      </c>
      <c r="Q135" t="str">
        <f>IFERROR(IF(AND(Assignments!L135&lt;('Data Transformation'!$R$4-'Data Transformation'!$R$3)/2,ABS(K135-'Data Transformation'!$R$6)&lt;ABS(K135-'Data Transformation'!$R$5),NOT(ISNUMBER(N135)),NOT(ISNUMBER(T135)),NOT(ISNUMBER(P135)),NOT(ISNUMBER(R135)),NOT(ISNUMBER(T135)),NOT(ISNUMBER(S135))),Assignments!B135,""),"")</f>
        <v/>
      </c>
      <c r="R135">
        <f>IF(H135&gt;='Data Transformation'!$R$30,B135,"")</f>
        <v>130</v>
      </c>
      <c r="S135" t="str">
        <f>IF(D135&gt;='Data Transformation'!$R$31,B135,"")</f>
        <v/>
      </c>
      <c r="T135" t="str">
        <f>IF(AND(H135&lt;'Data Transformation'!$R$30,E135&lt;'Data Transformation'!$R$29,G135&lt;0.3,D135&lt;'Data Transformation'!$R$31,E135&gt;0.4,H135&gt;0.4),B135,"")</f>
        <v/>
      </c>
      <c r="U135" s="56"/>
      <c r="V135" t="str" cm="2">
        <f t="array" ref="V135">IF(C135=FALSE,"",IF(AND(ISNUMBER(B135),ISBLANK(N135:T135)),"Unclassified",(IF(COUNT(N135:T135)=0,"",INDEX($N$4:$T$4,MATCH(TRUE,N135:T135=B135,0))))))</f>
        <v>Toggle</v>
      </c>
      <c r="W135" t="str">
        <f t="shared" ref="W135:W198" si="7">IF(COUNT(N135:T135)&gt;1,"True","")</f>
        <v/>
      </c>
      <c r="X135" t="str">
        <f t="shared" ref="X135:X198" si="8">IF(AND(D135&gt;0.8,G135&gt;0.5,ISNUMBER(B135)),"True","")</f>
        <v/>
      </c>
      <c r="AC135" t="b">
        <f t="shared" ref="AC135:AC198" si="9">IF(AND(H135&gt;0.35,G135&lt;0.35,E135&gt;0.35,T135="",R135="",P135="",N135="",S135=""),TRUE,FALSE)</f>
        <v>0</v>
      </c>
      <c r="AD135">
        <f>IFERROR(ABS(ABS(K135-'Data Transformation'!$R$5)-ABS(K135-'Data Transformation'!$R$6)),"")</f>
        <v>0.77341830249999999</v>
      </c>
      <c r="AE135" t="b">
        <f>IF(C135=FALSE,"",IF(AND(OR(V135=$Z$6,V135=$Z$8),OR(AC135=TRUE,AD135&lt;=IF(ISNUMBER('Data Transformation'!$R$15),'Data Transformation'!$R$15,'Data Transformation'!$R$25))),TRUE,FALSE))</f>
        <v>0</v>
      </c>
    </row>
    <row r="136" spans="2:31" x14ac:dyDescent="0.25">
      <c r="B136">
        <v>131</v>
      </c>
      <c r="C136">
        <v>10</v>
      </c>
      <c r="D136">
        <v>0</v>
      </c>
      <c r="E136">
        <v>0</v>
      </c>
      <c r="F136">
        <v>0.4</v>
      </c>
      <c r="G136">
        <v>0.30434782608695654</v>
      </c>
      <c r="H136">
        <v>0.66666666666666663</v>
      </c>
      <c r="I136" t="str">
        <v>no</v>
      </c>
      <c r="K136" s="57">
        <f>IFERROR(AVERAGEIF('Data Transformation'!$B$425:$B$8425,B136,IF('Input and Summary Results'!$J$4="no",'Data Transformation'!$C$425:$C$8425,'Data Transformation'!$E$425:$E$8425)),"")</f>
        <v>0.28538628444444447</v>
      </c>
      <c r="L136" s="58" cm="1">
        <f t="array" ref="L136">IFERROR(_xlfn.STDEV.S(IF('Data Transformation'!$B$425:$B$8425=B136,IF('Input and Summary Results'!$J$4="no",'Data Transformation'!$C$425:$C$8425,'Data Transformation'!$E$425:$E$8425),"")),"")</f>
        <v>0.15656109303152208</v>
      </c>
      <c r="M136" s="56"/>
      <c r="N136" t="str">
        <f>IF(E136&gt;='Data Transformation'!$R$29,B136,"")</f>
        <v/>
      </c>
      <c r="O136" t="str">
        <f>IFERROR(IF(AND(Assignments!L136&lt;('Data Transformation'!$R$4-'Data Transformation'!$R$3)/2,ABS(K136-'Data Transformation'!$R$6)&gt;ABS(K136-'Data Transformation'!$R$5),NOT(ISNUMBER(N136)),NOT(ISNUMBER(R136)),NOT(ISNUMBER(P136)),NOT(ISNUMBER(R136)),NOT(ISNUMBER(S136)),NOT(ISNUMBER(T136))),Assignments!B136,""),"")</f>
        <v/>
      </c>
      <c r="P136" t="str">
        <f>IF(AND(NOT(ISNUMBER(N136)),NOT(ISNUMBER(R136)),NOT(ISNUMBER(S136)),G136&gt;='Data Transformation'!$R$28),B136,"")</f>
        <v/>
      </c>
      <c r="Q136" t="str">
        <f>IFERROR(IF(AND(Assignments!L136&lt;('Data Transformation'!$R$4-'Data Transformation'!$R$3)/2,ABS(K136-'Data Transformation'!$R$6)&lt;ABS(K136-'Data Transformation'!$R$5),NOT(ISNUMBER(N136)),NOT(ISNUMBER(T136)),NOT(ISNUMBER(P136)),NOT(ISNUMBER(R136)),NOT(ISNUMBER(T136)),NOT(ISNUMBER(S136))),Assignments!B136,""),"")</f>
        <v/>
      </c>
      <c r="R136">
        <f>IF(H136&gt;='Data Transformation'!$R$30,B136,"")</f>
        <v>131</v>
      </c>
      <c r="S136" t="str">
        <f>IF(D136&gt;='Data Transformation'!$R$31,B136,"")</f>
        <v/>
      </c>
      <c r="T136" t="str">
        <f>IF(AND(H136&lt;'Data Transformation'!$R$30,E136&lt;'Data Transformation'!$R$29,G136&lt;0.3,D136&lt;'Data Transformation'!$R$31,E136&gt;0.4,H136&gt;0.4),B136,"")</f>
        <v/>
      </c>
      <c r="U136" s="56"/>
      <c r="V136" t="str" cm="2">
        <f t="array" ref="V136">IF(C136=FALSE,"",IF(AND(ISNUMBER(B136),ISBLANK(N136:T136)),"Unclassified",(IF(COUNT(N136:T136)=0,"",INDEX($N$4:$T$4,MATCH(TRUE,N136:T136=B136,0))))))</f>
        <v>Toggle</v>
      </c>
      <c r="W136" t="str">
        <f t="shared" si="7"/>
        <v/>
      </c>
      <c r="X136" t="str">
        <f t="shared" si="8"/>
        <v/>
      </c>
      <c r="AC136" t="b">
        <f t="shared" si="9"/>
        <v>0</v>
      </c>
      <c r="AD136">
        <f>IFERROR(ABS(ABS(K136-'Data Transformation'!$R$5)-ABS(K136-'Data Transformation'!$R$6)),"")</f>
        <v>0.619227431111111</v>
      </c>
      <c r="AE136" t="b">
        <f>IF(C136=FALSE,"",IF(AND(OR(V136=$Z$6,V136=$Z$8),OR(AC136=TRUE,AD136&lt;=IF(ISNUMBER('Data Transformation'!$R$15),'Data Transformation'!$R$15,'Data Transformation'!$R$25))),TRUE,FALSE))</f>
        <v>0</v>
      </c>
    </row>
    <row r="137" spans="2:31" x14ac:dyDescent="0.25">
      <c r="B137">
        <v>132</v>
      </c>
      <c r="C137">
        <v>13</v>
      </c>
      <c r="D137">
        <v>0</v>
      </c>
      <c r="E137">
        <v>0</v>
      </c>
      <c r="F137">
        <v>0.3</v>
      </c>
      <c r="G137">
        <v>0.17391304347826086</v>
      </c>
      <c r="H137">
        <v>0.91666666666666663</v>
      </c>
      <c r="I137" t="str">
        <v>no</v>
      </c>
      <c r="K137" s="57">
        <f>IFERROR(AVERAGEIF('Data Transformation'!$B$425:$B$8425,B137,IF('Input and Summary Results'!$J$4="no",'Data Transformation'!$C$425:$C$8425,'Data Transformation'!$E$425:$E$8425)),"")</f>
        <v>0.15519322416666667</v>
      </c>
      <c r="L137" s="58" cm="1">
        <f t="array" ref="L137">IFERROR(_xlfn.STDEV.S(IF('Data Transformation'!$B$425:$B$8425=B137,IF('Input and Summary Results'!$J$4="no",'Data Transformation'!$C$425:$C$8425,'Data Transformation'!$E$425:$E$8425),"")),"")</f>
        <v>9.8042607053729844E-2</v>
      </c>
      <c r="M137" s="56"/>
      <c r="N137" t="str">
        <f>IF(E137&gt;='Data Transformation'!$R$29,B137,"")</f>
        <v/>
      </c>
      <c r="O137" t="str">
        <f>IFERROR(IF(AND(Assignments!L137&lt;('Data Transformation'!$R$4-'Data Transformation'!$R$3)/2,ABS(K137-'Data Transformation'!$R$6)&gt;ABS(K137-'Data Transformation'!$R$5),NOT(ISNUMBER(N137)),NOT(ISNUMBER(R137)),NOT(ISNUMBER(P137)),NOT(ISNUMBER(R137)),NOT(ISNUMBER(S137)),NOT(ISNUMBER(T137))),Assignments!B137,""),"")</f>
        <v/>
      </c>
      <c r="P137" t="str">
        <f>IF(AND(NOT(ISNUMBER(N137)),NOT(ISNUMBER(R137)),NOT(ISNUMBER(S137)),G137&gt;='Data Transformation'!$R$28),B137,"")</f>
        <v/>
      </c>
      <c r="Q137" t="str">
        <f>IFERROR(IF(AND(Assignments!L137&lt;('Data Transformation'!$R$4-'Data Transformation'!$R$3)/2,ABS(K137-'Data Transformation'!$R$6)&lt;ABS(K137-'Data Transformation'!$R$5),NOT(ISNUMBER(N137)),NOT(ISNUMBER(T137)),NOT(ISNUMBER(P137)),NOT(ISNUMBER(R137)),NOT(ISNUMBER(T137)),NOT(ISNUMBER(S137))),Assignments!B137,""),"")</f>
        <v/>
      </c>
      <c r="R137">
        <f>IF(H137&gt;='Data Transformation'!$R$30,B137,"")</f>
        <v>132</v>
      </c>
      <c r="S137" t="str">
        <f>IF(D137&gt;='Data Transformation'!$R$31,B137,"")</f>
        <v/>
      </c>
      <c r="T137" t="str">
        <f>IF(AND(H137&lt;'Data Transformation'!$R$30,E137&lt;'Data Transformation'!$R$29,G137&lt;0.3,D137&lt;'Data Transformation'!$R$31,E137&gt;0.4,H137&gt;0.4),B137,"")</f>
        <v/>
      </c>
      <c r="U137" s="56"/>
      <c r="V137" t="str" cm="2">
        <f t="array" ref="V137">IF(C137=FALSE,"",IF(AND(ISNUMBER(B137),ISBLANK(N137:T137)),"Unclassified",(IF(COUNT(N137:T137)=0,"",INDEX($N$4:$T$4,MATCH(TRUE,N137:T137=B137,0))))))</f>
        <v>Toggle</v>
      </c>
      <c r="W137" t="str">
        <f t="shared" si="7"/>
        <v/>
      </c>
      <c r="X137" t="str">
        <f t="shared" si="8"/>
        <v/>
      </c>
      <c r="AC137" t="b">
        <f t="shared" si="9"/>
        <v>0</v>
      </c>
      <c r="AD137">
        <f>IFERROR(ABS(ABS(K137-'Data Transformation'!$R$5)-ABS(K137-'Data Transformation'!$R$6)),"")</f>
        <v>0.80999999999999994</v>
      </c>
      <c r="AE137" t="b">
        <f>IF(C137=FALSE,"",IF(AND(OR(V137=$Z$6,V137=$Z$8),OR(AC137=TRUE,AD137&lt;=IF(ISNUMBER('Data Transformation'!$R$15),'Data Transformation'!$R$15,'Data Transformation'!$R$25))),TRUE,FALSE))</f>
        <v>0</v>
      </c>
    </row>
    <row r="138" spans="2:31" x14ac:dyDescent="0.25">
      <c r="B138">
        <v>133</v>
      </c>
      <c r="C138">
        <v>17</v>
      </c>
      <c r="D138">
        <v>0</v>
      </c>
      <c r="E138">
        <v>0.1875</v>
      </c>
      <c r="F138">
        <v>0.6</v>
      </c>
      <c r="G138">
        <v>0.52173913043478259</v>
      </c>
      <c r="H138">
        <v>0.1875</v>
      </c>
      <c r="I138" t="str">
        <v>no</v>
      </c>
      <c r="K138" s="57">
        <f>IFERROR(AVERAGEIF('Data Transformation'!$B$425:$B$8425,B138,IF('Input and Summary Results'!$J$4="no",'Data Transformation'!$C$425:$C$8425,'Data Transformation'!$E$425:$E$8425)),"")</f>
        <v>0.62808033187500001</v>
      </c>
      <c r="L138" s="58" cm="1">
        <f t="array" ref="L138">IFERROR(_xlfn.STDEV.S(IF('Data Transformation'!$B$425:$B$8425=B138,IF('Input and Summary Results'!$J$4="no",'Data Transformation'!$C$425:$C$8425,'Data Transformation'!$E$425:$E$8425),"")),"")</f>
        <v>0.29714402137879276</v>
      </c>
      <c r="M138" s="56"/>
      <c r="N138" t="str">
        <f>IF(E138&gt;='Data Transformation'!$R$29,B138,"")</f>
        <v/>
      </c>
      <c r="O138" t="str">
        <f>IFERROR(IF(AND(Assignments!L138&lt;('Data Transformation'!$R$4-'Data Transformation'!$R$3)/2,ABS(K138-'Data Transformation'!$R$6)&gt;ABS(K138-'Data Transformation'!$R$5),NOT(ISNUMBER(N138)),NOT(ISNUMBER(R138)),NOT(ISNUMBER(P138)),NOT(ISNUMBER(R138)),NOT(ISNUMBER(S138)),NOT(ISNUMBER(T138))),Assignments!B138,""),"")</f>
        <v/>
      </c>
      <c r="P138">
        <f>IF(AND(NOT(ISNUMBER(N138)),NOT(ISNUMBER(R138)),NOT(ISNUMBER(S138)),G138&gt;='Data Transformation'!$R$28),B138,"")</f>
        <v>133</v>
      </c>
      <c r="Q138" t="str">
        <f>IFERROR(IF(AND(Assignments!L138&lt;('Data Transformation'!$R$4-'Data Transformation'!$R$3)/2,ABS(K138-'Data Transformation'!$R$6)&lt;ABS(K138-'Data Transformation'!$R$5),NOT(ISNUMBER(N138)),NOT(ISNUMBER(T138)),NOT(ISNUMBER(P138)),NOT(ISNUMBER(R138)),NOT(ISNUMBER(T138)),NOT(ISNUMBER(S138))),Assignments!B138,""),"")</f>
        <v/>
      </c>
      <c r="R138" t="str">
        <f>IF(H138&gt;='Data Transformation'!$R$30,B138,"")</f>
        <v/>
      </c>
      <c r="S138" t="str">
        <f>IF(D138&gt;='Data Transformation'!$R$31,B138,"")</f>
        <v/>
      </c>
      <c r="T138" t="str">
        <f>IF(AND(H138&lt;'Data Transformation'!$R$30,E138&lt;'Data Transformation'!$R$29,G138&lt;0.3,D138&lt;'Data Transformation'!$R$31,E138&gt;0.4,H138&gt;0.4),B138,"")</f>
        <v/>
      </c>
      <c r="U138" s="56"/>
      <c r="V138" t="str" cm="2">
        <f t="array" ref="V138">IF(C138=FALSE,"",IF(AND(ISNUMBER(B138),ISBLANK(N138:T138)),"Unclassified",(IF(COUNT(N138:T138)=0,"",INDEX($N$4:$T$4,MATCH(TRUE,N138:T138=B138,0))))))</f>
        <v>Rheostat</v>
      </c>
      <c r="W138" t="str">
        <f t="shared" si="7"/>
        <v/>
      </c>
      <c r="X138" t="str">
        <f t="shared" si="8"/>
        <v/>
      </c>
      <c r="AC138" t="b">
        <f t="shared" si="9"/>
        <v>0</v>
      </c>
      <c r="AD138">
        <f>IFERROR(ABS(ABS(K138-'Data Transformation'!$R$5)-ABS(K138-'Data Transformation'!$R$6)),"")</f>
        <v>6.6160663750000015E-2</v>
      </c>
      <c r="AE138" t="b">
        <f>IF(C138=FALSE,"",IF(AND(OR(V138=$Z$6,V138=$Z$8),OR(AC138=TRUE,AD138&lt;=IF(ISNUMBER('Data Transformation'!$R$15),'Data Transformation'!$R$15,'Data Transformation'!$R$25))),TRUE,FALSE))</f>
        <v>0</v>
      </c>
    </row>
    <row r="139" spans="2:31" x14ac:dyDescent="0.25">
      <c r="B139">
        <v>134</v>
      </c>
      <c r="C139">
        <v>18</v>
      </c>
      <c r="D139">
        <v>0</v>
      </c>
      <c r="E139">
        <v>5.8823529411764705E-2</v>
      </c>
      <c r="F139">
        <v>0.7</v>
      </c>
      <c r="G139">
        <v>0.65217391304347827</v>
      </c>
      <c r="H139">
        <v>5.8823529411764705E-2</v>
      </c>
      <c r="I139" t="str">
        <v>no</v>
      </c>
      <c r="K139" s="57">
        <f>IFERROR(AVERAGEIF('Data Transformation'!$B$425:$B$8425,B139,IF('Input and Summary Results'!$J$4="no",'Data Transformation'!$C$425:$C$8425,'Data Transformation'!$E$425:$E$8425)),"")</f>
        <v>0.64205797117647068</v>
      </c>
      <c r="L139" s="58" cm="1">
        <f t="array" ref="L139">IFERROR(_xlfn.STDEV.S(IF('Data Transformation'!$B$425:$B$8425=B139,IF('Input and Summary Results'!$J$4="no",'Data Transformation'!$C$425:$C$8425,'Data Transformation'!$E$425:$E$8425),"")),"")</f>
        <v>0.16974841778128874</v>
      </c>
      <c r="M139" s="56"/>
      <c r="N139" t="str">
        <f>IF(E139&gt;='Data Transformation'!$R$29,B139,"")</f>
        <v/>
      </c>
      <c r="O139" t="str">
        <f>IFERROR(IF(AND(Assignments!L139&lt;('Data Transformation'!$R$4-'Data Transformation'!$R$3)/2,ABS(K139-'Data Transformation'!$R$6)&gt;ABS(K139-'Data Transformation'!$R$5),NOT(ISNUMBER(N139)),NOT(ISNUMBER(R139)),NOT(ISNUMBER(P139)),NOT(ISNUMBER(R139)),NOT(ISNUMBER(S139)),NOT(ISNUMBER(T139))),Assignments!B139,""),"")</f>
        <v/>
      </c>
      <c r="P139">
        <f>IF(AND(NOT(ISNUMBER(N139)),NOT(ISNUMBER(R139)),NOT(ISNUMBER(S139)),G139&gt;='Data Transformation'!$R$28),B139,"")</f>
        <v>134</v>
      </c>
      <c r="Q139" t="str">
        <f>IFERROR(IF(AND(Assignments!L139&lt;('Data Transformation'!$R$4-'Data Transformation'!$R$3)/2,ABS(K139-'Data Transformation'!$R$6)&lt;ABS(K139-'Data Transformation'!$R$5),NOT(ISNUMBER(N139)),NOT(ISNUMBER(T139)),NOT(ISNUMBER(P139)),NOT(ISNUMBER(R139)),NOT(ISNUMBER(T139)),NOT(ISNUMBER(S139))),Assignments!B139,""),"")</f>
        <v/>
      </c>
      <c r="R139" t="str">
        <f>IF(H139&gt;='Data Transformation'!$R$30,B139,"")</f>
        <v/>
      </c>
      <c r="S139" t="str">
        <f>IF(D139&gt;='Data Transformation'!$R$31,B139,"")</f>
        <v/>
      </c>
      <c r="T139" t="str">
        <f>IF(AND(H139&lt;'Data Transformation'!$R$30,E139&lt;'Data Transformation'!$R$29,G139&lt;0.3,D139&lt;'Data Transformation'!$R$31,E139&gt;0.4,H139&gt;0.4),B139,"")</f>
        <v/>
      </c>
      <c r="U139" s="56"/>
      <c r="V139" t="str" cm="2">
        <f t="array" ref="V139">IF(C139=FALSE,"",IF(AND(ISNUMBER(B139),ISBLANK(N139:T139)),"Unclassified",(IF(COUNT(N139:T139)=0,"",INDEX($N$4:$T$4,MATCH(TRUE,N139:T139=B139,0))))))</f>
        <v>Rheostat</v>
      </c>
      <c r="W139" t="str">
        <f t="shared" si="7"/>
        <v/>
      </c>
      <c r="X139" t="str">
        <f t="shared" si="8"/>
        <v/>
      </c>
      <c r="AC139" t="b">
        <f t="shared" si="9"/>
        <v>0</v>
      </c>
      <c r="AD139">
        <f>IFERROR(ABS(ABS(K139-'Data Transformation'!$R$5)-ABS(K139-'Data Transformation'!$R$6)),"")</f>
        <v>9.4115942352941351E-2</v>
      </c>
      <c r="AE139" t="b">
        <f>IF(C139=FALSE,"",IF(AND(OR(V139=$Z$6,V139=$Z$8),OR(AC139=TRUE,AD139&lt;=IF(ISNUMBER('Data Transformation'!$R$15),'Data Transformation'!$R$15,'Data Transformation'!$R$25))),TRUE,FALSE))</f>
        <v>0</v>
      </c>
    </row>
    <row r="140" spans="2:31" x14ac:dyDescent="0.25">
      <c r="B140">
        <v>135</v>
      </c>
      <c r="C140">
        <v>20</v>
      </c>
      <c r="D140">
        <v>0</v>
      </c>
      <c r="E140">
        <v>0.10526315789473684</v>
      </c>
      <c r="F140">
        <v>0.6</v>
      </c>
      <c r="G140">
        <v>0.56521739130434778</v>
      </c>
      <c r="H140">
        <v>0.42105263157894735</v>
      </c>
      <c r="I140" t="str">
        <v>no</v>
      </c>
      <c r="K140" s="57">
        <f>IFERROR(AVERAGEIF('Data Transformation'!$B$425:$B$8425,B140,IF('Input and Summary Results'!$J$4="no",'Data Transformation'!$C$425:$C$8425,'Data Transformation'!$E$425:$E$8425)),"")</f>
        <v>0.48610568315789476</v>
      </c>
      <c r="L140" s="58" cm="1">
        <f t="array" ref="L140">IFERROR(_xlfn.STDEV.S(IF('Data Transformation'!$B$425:$B$8425=B140,IF('Input and Summary Results'!$J$4="no",'Data Transformation'!$C$425:$C$8425,'Data Transformation'!$E$425:$E$8425),"")),"")</f>
        <v>0.32360301623637727</v>
      </c>
      <c r="M140" s="56"/>
      <c r="N140" t="str">
        <f>IF(E140&gt;='Data Transformation'!$R$29,B140,"")</f>
        <v/>
      </c>
      <c r="O140" t="str">
        <f>IFERROR(IF(AND(Assignments!L140&lt;('Data Transformation'!$R$4-'Data Transformation'!$R$3)/2,ABS(K140-'Data Transformation'!$R$6)&gt;ABS(K140-'Data Transformation'!$R$5),NOT(ISNUMBER(N140)),NOT(ISNUMBER(R140)),NOT(ISNUMBER(P140)),NOT(ISNUMBER(R140)),NOT(ISNUMBER(S140)),NOT(ISNUMBER(T140))),Assignments!B140,""),"")</f>
        <v/>
      </c>
      <c r="P140">
        <f>IF(AND(NOT(ISNUMBER(N140)),NOT(ISNUMBER(R140)),NOT(ISNUMBER(S140)),G140&gt;='Data Transformation'!$R$28),B140,"")</f>
        <v>135</v>
      </c>
      <c r="Q140" t="str">
        <f>IFERROR(IF(AND(Assignments!L140&lt;('Data Transformation'!$R$4-'Data Transformation'!$R$3)/2,ABS(K140-'Data Transformation'!$R$6)&lt;ABS(K140-'Data Transformation'!$R$5),NOT(ISNUMBER(N140)),NOT(ISNUMBER(T140)),NOT(ISNUMBER(P140)),NOT(ISNUMBER(R140)),NOT(ISNUMBER(T140)),NOT(ISNUMBER(S140))),Assignments!B140,""),"")</f>
        <v/>
      </c>
      <c r="R140" t="str">
        <f>IF(H140&gt;='Data Transformation'!$R$30,B140,"")</f>
        <v/>
      </c>
      <c r="S140" t="str">
        <f>IF(D140&gt;='Data Transformation'!$R$31,B140,"")</f>
        <v/>
      </c>
      <c r="T140" t="str">
        <f>IF(AND(H140&lt;'Data Transformation'!$R$30,E140&lt;'Data Transformation'!$R$29,G140&lt;0.3,D140&lt;'Data Transformation'!$R$31,E140&gt;0.4,H140&gt;0.4),B140,"")</f>
        <v/>
      </c>
      <c r="U140" s="56"/>
      <c r="V140" t="str" cm="2">
        <f t="array" ref="V140">IF(C140=FALSE,"",IF(AND(ISNUMBER(B140),ISBLANK(N140:T140)),"Unclassified",(IF(COUNT(N140:T140)=0,"",INDEX($N$4:$T$4,MATCH(TRUE,N140:T140=B140,0))))))</f>
        <v>Rheostat</v>
      </c>
      <c r="W140" t="str">
        <f t="shared" si="7"/>
        <v/>
      </c>
      <c r="X140" t="str">
        <f t="shared" si="8"/>
        <v/>
      </c>
      <c r="AC140" t="b">
        <f t="shared" si="9"/>
        <v>0</v>
      </c>
      <c r="AD140">
        <f>IFERROR(ABS(ABS(K140-'Data Transformation'!$R$5)-ABS(K140-'Data Transformation'!$R$6)),"")</f>
        <v>0.21778863368421053</v>
      </c>
      <c r="AE140" t="b">
        <f>IF(C140=FALSE,"",IF(AND(OR(V140=$Z$6,V140=$Z$8),OR(AC140=TRUE,AD140&lt;=IF(ISNUMBER('Data Transformation'!$R$15),'Data Transformation'!$R$15,'Data Transformation'!$R$25))),TRUE,FALSE))</f>
        <v>0</v>
      </c>
    </row>
    <row r="141" spans="2:31" x14ac:dyDescent="0.25">
      <c r="B141">
        <v>136</v>
      </c>
      <c r="C141">
        <v>18</v>
      </c>
      <c r="D141">
        <v>0</v>
      </c>
      <c r="E141">
        <v>5.8823529411764705E-2</v>
      </c>
      <c r="F141">
        <v>0.6</v>
      </c>
      <c r="G141">
        <v>0.52173913043478259</v>
      </c>
      <c r="H141">
        <v>0.47058823529411764</v>
      </c>
      <c r="I141" t="str">
        <v>no</v>
      </c>
      <c r="K141" s="57">
        <f>IFERROR(AVERAGEIF('Data Transformation'!$B$425:$B$8425,B141,IF('Input and Summary Results'!$J$4="no",'Data Transformation'!$C$425:$C$8425,'Data Transformation'!$E$425:$E$8425)),"")</f>
        <v>0.38414566470588241</v>
      </c>
      <c r="L141" s="58" cm="1">
        <f t="array" ref="L141">IFERROR(_xlfn.STDEV.S(IF('Data Transformation'!$B$425:$B$8425=B141,IF('Input and Summary Results'!$J$4="no",'Data Transformation'!$C$425:$C$8425,'Data Transformation'!$E$425:$E$8425),"")),"")</f>
        <v>0.25515704346272455</v>
      </c>
      <c r="M141" s="56"/>
      <c r="N141" t="str">
        <f>IF(E141&gt;='Data Transformation'!$R$29,B141,"")</f>
        <v/>
      </c>
      <c r="O141" t="str">
        <f>IFERROR(IF(AND(Assignments!L141&lt;('Data Transformation'!$R$4-'Data Transformation'!$R$3)/2,ABS(K141-'Data Transformation'!$R$6)&gt;ABS(K141-'Data Transformation'!$R$5),NOT(ISNUMBER(N141)),NOT(ISNUMBER(R141)),NOT(ISNUMBER(P141)),NOT(ISNUMBER(R141)),NOT(ISNUMBER(S141)),NOT(ISNUMBER(T141))),Assignments!B141,""),"")</f>
        <v/>
      </c>
      <c r="P141">
        <f>IF(AND(NOT(ISNUMBER(N141)),NOT(ISNUMBER(R141)),NOT(ISNUMBER(S141)),G141&gt;='Data Transformation'!$R$28),B141,"")</f>
        <v>136</v>
      </c>
      <c r="Q141" t="str">
        <f>IFERROR(IF(AND(Assignments!L141&lt;('Data Transformation'!$R$4-'Data Transformation'!$R$3)/2,ABS(K141-'Data Transformation'!$R$6)&lt;ABS(K141-'Data Transformation'!$R$5),NOT(ISNUMBER(N141)),NOT(ISNUMBER(T141)),NOT(ISNUMBER(P141)),NOT(ISNUMBER(R141)),NOT(ISNUMBER(T141)),NOT(ISNUMBER(S141))),Assignments!B141,""),"")</f>
        <v/>
      </c>
      <c r="R141" t="str">
        <f>IF(H141&gt;='Data Transformation'!$R$30,B141,"")</f>
        <v/>
      </c>
      <c r="S141" t="str">
        <f>IF(D141&gt;='Data Transformation'!$R$31,B141,"")</f>
        <v/>
      </c>
      <c r="T141" t="str">
        <f>IF(AND(H141&lt;'Data Transformation'!$R$30,E141&lt;'Data Transformation'!$R$29,G141&lt;0.3,D141&lt;'Data Transformation'!$R$31,E141&gt;0.4,H141&gt;0.4),B141,"")</f>
        <v/>
      </c>
      <c r="U141" s="56"/>
      <c r="V141" t="str" cm="2">
        <f t="array" ref="V141">IF(C141=FALSE,"",IF(AND(ISNUMBER(B141),ISBLANK(N141:T141)),"Unclassified",(IF(COUNT(N141:T141)=0,"",INDEX($N$4:$T$4,MATCH(TRUE,N141:T141=B141,0))))))</f>
        <v>Rheostat</v>
      </c>
      <c r="W141" t="str">
        <f t="shared" si="7"/>
        <v/>
      </c>
      <c r="X141" t="str">
        <f t="shared" si="8"/>
        <v/>
      </c>
      <c r="AC141" t="b">
        <f t="shared" si="9"/>
        <v>0</v>
      </c>
      <c r="AD141">
        <f>IFERROR(ABS(ABS(K141-'Data Transformation'!$R$5)-ABS(K141-'Data Transformation'!$R$6)),"")</f>
        <v>0.42170867058823519</v>
      </c>
      <c r="AE141" t="b">
        <f>IF(C141=FALSE,"",IF(AND(OR(V141=$Z$6,V141=$Z$8),OR(AC141=TRUE,AD141&lt;=IF(ISNUMBER('Data Transformation'!$R$15),'Data Transformation'!$R$15,'Data Transformation'!$R$25))),TRUE,FALSE))</f>
        <v>0</v>
      </c>
    </row>
    <row r="142" spans="2:31" x14ac:dyDescent="0.25">
      <c r="B142">
        <v>137</v>
      </c>
      <c r="C142">
        <v>17</v>
      </c>
      <c r="D142">
        <v>0</v>
      </c>
      <c r="E142">
        <v>0.9375</v>
      </c>
      <c r="F142">
        <v>0.3</v>
      </c>
      <c r="G142">
        <v>0.2608695652173913</v>
      </c>
      <c r="H142">
        <v>0</v>
      </c>
      <c r="I142" t="str">
        <v>no</v>
      </c>
      <c r="K142" s="57">
        <f>IFERROR(AVERAGEIF('Data Transformation'!$B$425:$B$8425,B142,IF('Input and Summary Results'!$J$4="no",'Data Transformation'!$C$425:$C$8425,'Data Transformation'!$E$425:$E$8425)),"")</f>
        <v>1.03305846125</v>
      </c>
      <c r="L142" s="58" cm="1">
        <f t="array" ref="L142">IFERROR(_xlfn.STDEV.S(IF('Data Transformation'!$B$425:$B$8425=B142,IF('Input and Summary Results'!$J$4="no",'Data Transformation'!$C$425:$C$8425,'Data Transformation'!$E$425:$E$8425),"")),"")</f>
        <v>0.11775985895949333</v>
      </c>
      <c r="M142" s="56"/>
      <c r="N142">
        <f>IF(E142&gt;='Data Transformation'!$R$29,B142,"")</f>
        <v>137</v>
      </c>
      <c r="O142" t="str">
        <f>IFERROR(IF(AND(Assignments!L142&lt;('Data Transformation'!$R$4-'Data Transformation'!$R$3)/2,ABS(K142-'Data Transformation'!$R$6)&gt;ABS(K142-'Data Transformation'!$R$5),NOT(ISNUMBER(N142)),NOT(ISNUMBER(R142)),NOT(ISNUMBER(P142)),NOT(ISNUMBER(R142)),NOT(ISNUMBER(S142)),NOT(ISNUMBER(T142))),Assignments!B142,""),"")</f>
        <v/>
      </c>
      <c r="P142" t="str">
        <f>IF(AND(NOT(ISNUMBER(N142)),NOT(ISNUMBER(R142)),NOT(ISNUMBER(S142)),G142&gt;='Data Transformation'!$R$28),B142,"")</f>
        <v/>
      </c>
      <c r="Q142" t="str">
        <f>IFERROR(IF(AND(Assignments!L142&lt;('Data Transformation'!$R$4-'Data Transformation'!$R$3)/2,ABS(K142-'Data Transformation'!$R$6)&lt;ABS(K142-'Data Transformation'!$R$5),NOT(ISNUMBER(N142)),NOT(ISNUMBER(T142)),NOT(ISNUMBER(P142)),NOT(ISNUMBER(R142)),NOT(ISNUMBER(T142)),NOT(ISNUMBER(S142))),Assignments!B142,""),"")</f>
        <v/>
      </c>
      <c r="R142" t="str">
        <f>IF(H142&gt;='Data Transformation'!$R$30,B142,"")</f>
        <v/>
      </c>
      <c r="S142" t="str">
        <f>IF(D142&gt;='Data Transformation'!$R$31,B142,"")</f>
        <v/>
      </c>
      <c r="T142" t="str">
        <f>IF(AND(H142&lt;'Data Transformation'!$R$30,E142&lt;'Data Transformation'!$R$29,G142&lt;0.3,D142&lt;'Data Transformation'!$R$31,E142&gt;0.4,H142&gt;0.4),B142,"")</f>
        <v/>
      </c>
      <c r="U142" s="56"/>
      <c r="V142" t="str" cm="2">
        <f t="array" ref="V142">IF(C142=FALSE,"",IF(AND(ISNUMBER(B142),ISBLANK(N142:T142)),"Unclassified",(IF(COUNT(N142:T142)=0,"",INDEX($N$4:$T$4,MATCH(TRUE,N142:T142=B142,0))))))</f>
        <v>Neutral</v>
      </c>
      <c r="W142" t="str">
        <f t="shared" si="7"/>
        <v/>
      </c>
      <c r="X142" t="str">
        <f t="shared" si="8"/>
        <v/>
      </c>
      <c r="AC142" t="b">
        <f t="shared" si="9"/>
        <v>0</v>
      </c>
      <c r="AD142">
        <f>IFERROR(ABS(ABS(K142-'Data Transformation'!$R$5)-ABS(K142-'Data Transformation'!$R$6)),"")</f>
        <v>0.81</v>
      </c>
      <c r="AE142" t="b">
        <f>IF(C142=FALSE,"",IF(AND(OR(V142=$Z$6,V142=$Z$8),OR(AC142=TRUE,AD142&lt;=IF(ISNUMBER('Data Transformation'!$R$15),'Data Transformation'!$R$15,'Data Transformation'!$R$25))),TRUE,FALSE))</f>
        <v>0</v>
      </c>
    </row>
    <row r="143" spans="2:31" x14ac:dyDescent="0.25">
      <c r="B143">
        <v>138</v>
      </c>
      <c r="C143">
        <v>20</v>
      </c>
      <c r="D143">
        <v>0</v>
      </c>
      <c r="E143">
        <v>0.42105263157894735</v>
      </c>
      <c r="F143">
        <v>0.6</v>
      </c>
      <c r="G143">
        <v>0.56521739130434778</v>
      </c>
      <c r="H143">
        <v>5.2631578947368418E-2</v>
      </c>
      <c r="I143" t="str">
        <v>no</v>
      </c>
      <c r="K143" s="57">
        <f>IFERROR(AVERAGEIF('Data Transformation'!$B$425:$B$8425,B143,IF('Input and Summary Results'!$J$4="no",'Data Transformation'!$C$425:$C$8425,'Data Transformation'!$E$425:$E$8425)),"")</f>
        <v>0.81280982421052628</v>
      </c>
      <c r="L143" s="58" cm="1">
        <f t="array" ref="L143">IFERROR(_xlfn.STDEV.S(IF('Data Transformation'!$B$425:$B$8425=B143,IF('Input and Summary Results'!$J$4="no",'Data Transformation'!$C$425:$C$8425,'Data Transformation'!$E$425:$E$8425),"")),"")</f>
        <v>0.20295016885058068</v>
      </c>
      <c r="M143" s="56"/>
      <c r="N143" t="str">
        <f>IF(E143&gt;='Data Transformation'!$R$29,B143,"")</f>
        <v/>
      </c>
      <c r="O143" t="str">
        <f>IFERROR(IF(AND(Assignments!L143&lt;('Data Transformation'!$R$4-'Data Transformation'!$R$3)/2,ABS(K143-'Data Transformation'!$R$6)&gt;ABS(K143-'Data Transformation'!$R$5),NOT(ISNUMBER(N143)),NOT(ISNUMBER(R143)),NOT(ISNUMBER(P143)),NOT(ISNUMBER(R143)),NOT(ISNUMBER(S143)),NOT(ISNUMBER(T143))),Assignments!B143,""),"")</f>
        <v/>
      </c>
      <c r="P143">
        <f>IF(AND(NOT(ISNUMBER(N143)),NOT(ISNUMBER(R143)),NOT(ISNUMBER(S143)),G143&gt;='Data Transformation'!$R$28),B143,"")</f>
        <v>138</v>
      </c>
      <c r="Q143" t="str">
        <f>IFERROR(IF(AND(Assignments!L143&lt;('Data Transformation'!$R$4-'Data Transformation'!$R$3)/2,ABS(K143-'Data Transformation'!$R$6)&lt;ABS(K143-'Data Transformation'!$R$5),NOT(ISNUMBER(N143)),NOT(ISNUMBER(T143)),NOT(ISNUMBER(P143)),NOT(ISNUMBER(R143)),NOT(ISNUMBER(T143)),NOT(ISNUMBER(S143))),Assignments!B143,""),"")</f>
        <v/>
      </c>
      <c r="R143" t="str">
        <f>IF(H143&gt;='Data Transformation'!$R$30,B143,"")</f>
        <v/>
      </c>
      <c r="S143" t="str">
        <f>IF(D143&gt;='Data Transformation'!$R$31,B143,"")</f>
        <v/>
      </c>
      <c r="T143" t="str">
        <f>IF(AND(H143&lt;'Data Transformation'!$R$30,E143&lt;'Data Transformation'!$R$29,G143&lt;0.3,D143&lt;'Data Transformation'!$R$31,E143&gt;0.4,H143&gt;0.4),B143,"")</f>
        <v/>
      </c>
      <c r="U143" s="56"/>
      <c r="V143" t="str" cm="2">
        <f t="array" ref="V143">IF(C143=FALSE,"",IF(AND(ISNUMBER(B143),ISBLANK(N143:T143)),"Unclassified",(IF(COUNT(N143:T143)=0,"",INDEX($N$4:$T$4,MATCH(TRUE,N143:T143=B143,0))))))</f>
        <v>Rheostat</v>
      </c>
      <c r="W143" t="str">
        <f t="shared" si="7"/>
        <v/>
      </c>
      <c r="X143" t="str">
        <f t="shared" si="8"/>
        <v/>
      </c>
      <c r="AC143" t="b">
        <f t="shared" si="9"/>
        <v>0</v>
      </c>
      <c r="AD143">
        <f>IFERROR(ABS(ABS(K143-'Data Transformation'!$R$5)-ABS(K143-'Data Transformation'!$R$6)),"")</f>
        <v>0.4356196484210525</v>
      </c>
      <c r="AE143" t="b">
        <f>IF(C143=FALSE,"",IF(AND(OR(V143=$Z$6,V143=$Z$8),OR(AC143=TRUE,AD143&lt;=IF(ISNUMBER('Data Transformation'!$R$15),'Data Transformation'!$R$15,'Data Transformation'!$R$25))),TRUE,FALSE))</f>
        <v>0</v>
      </c>
    </row>
    <row r="144" spans="2:31" x14ac:dyDescent="0.25">
      <c r="B144">
        <v>139</v>
      </c>
      <c r="C144">
        <v>14</v>
      </c>
      <c r="D144">
        <v>0</v>
      </c>
      <c r="E144">
        <v>0.38461538461538464</v>
      </c>
      <c r="F144">
        <v>0.5</v>
      </c>
      <c r="G144">
        <v>0.43478260869565216</v>
      </c>
      <c r="H144">
        <v>0.38461538461538464</v>
      </c>
      <c r="I144" t="str">
        <v>no</v>
      </c>
      <c r="K144" s="57">
        <f>IFERROR(AVERAGEIF('Data Transformation'!$B$425:$B$8425,B144,IF('Input and Summary Results'!$J$4="no",'Data Transformation'!$C$425:$C$8425,'Data Transformation'!$E$425:$E$8425)),"")</f>
        <v>0.56872967230769234</v>
      </c>
      <c r="L144" s="58" cm="1">
        <f t="array" ref="L144">IFERROR(_xlfn.STDEV.S(IF('Data Transformation'!$B$425:$B$8425=B144,IF('Input and Summary Results'!$J$4="no",'Data Transformation'!$C$425:$C$8425,'Data Transformation'!$E$425:$E$8425),"")),"")</f>
        <v>0.40937574684917083</v>
      </c>
      <c r="M144" s="56"/>
      <c r="N144" t="str">
        <f>IF(E144&gt;='Data Transformation'!$R$29,B144,"")</f>
        <v/>
      </c>
      <c r="O144" t="str">
        <f>IFERROR(IF(AND(Assignments!L144&lt;('Data Transformation'!$R$4-'Data Transformation'!$R$3)/2,ABS(K144-'Data Transformation'!$R$6)&gt;ABS(K144-'Data Transformation'!$R$5),NOT(ISNUMBER(N144)),NOT(ISNUMBER(R144)),NOT(ISNUMBER(P144)),NOT(ISNUMBER(R144)),NOT(ISNUMBER(S144)),NOT(ISNUMBER(T144))),Assignments!B144,""),"")</f>
        <v/>
      </c>
      <c r="P144" t="str">
        <f>IF(AND(NOT(ISNUMBER(N144)),NOT(ISNUMBER(R144)),NOT(ISNUMBER(S144)),G144&gt;='Data Transformation'!$R$28),B144,"")</f>
        <v/>
      </c>
      <c r="Q144">
        <f>IFERROR(IF(AND(Assignments!L144&lt;('Data Transformation'!$R$4-'Data Transformation'!$R$3)/2,ABS(K144-'Data Transformation'!$R$6)&lt;ABS(K144-'Data Transformation'!$R$5),NOT(ISNUMBER(N144)),NOT(ISNUMBER(T144)),NOT(ISNUMBER(P144)),NOT(ISNUMBER(R144)),NOT(ISNUMBER(T144)),NOT(ISNUMBER(S144))),Assignments!B144,""),"")</f>
        <v>139</v>
      </c>
      <c r="R144" t="str">
        <f>IF(H144&gt;='Data Transformation'!$R$30,B144,"")</f>
        <v/>
      </c>
      <c r="S144" t="str">
        <f>IF(D144&gt;='Data Transformation'!$R$31,B144,"")</f>
        <v/>
      </c>
      <c r="T144" t="str">
        <f>IF(AND(H144&lt;'Data Transformation'!$R$30,E144&lt;'Data Transformation'!$R$29,G144&lt;0.3,D144&lt;'Data Transformation'!$R$31,E144&gt;0.4,H144&gt;0.4),B144,"")</f>
        <v/>
      </c>
      <c r="U144" s="56"/>
      <c r="V144" t="str" cm="2">
        <f t="array" ref="V144">IF(C144=FALSE,"",IF(AND(ISNUMBER(B144),ISBLANK(N144:T144)),"Unclassified",(IF(COUNT(N144:T144)=0,"",INDEX($N$4:$T$4,MATCH(TRUE,N144:T144=B144,0))))))</f>
        <v>Adverse</v>
      </c>
      <c r="W144" t="str">
        <f t="shared" si="7"/>
        <v/>
      </c>
      <c r="X144" t="str">
        <f t="shared" si="8"/>
        <v/>
      </c>
      <c r="AC144" t="b">
        <f t="shared" si="9"/>
        <v>0</v>
      </c>
      <c r="AD144">
        <f>IFERROR(ABS(ABS(K144-'Data Transformation'!$R$5)-ABS(K144-'Data Transformation'!$R$6)),"")</f>
        <v>5.2540655384615331E-2</v>
      </c>
      <c r="AE144" t="b">
        <f>IF(C144=FALSE,"",IF(AND(OR(V144=$Z$6,V144=$Z$8),OR(AC144=TRUE,AD144&lt;=IF(ISNUMBER('Data Transformation'!$R$15),'Data Transformation'!$R$15,'Data Transformation'!$R$25))),TRUE,FALSE))</f>
        <v>1</v>
      </c>
    </row>
    <row r="145" spans="2:31" x14ac:dyDescent="0.25">
      <c r="B145">
        <v>140</v>
      </c>
      <c r="C145">
        <v>13</v>
      </c>
      <c r="D145">
        <v>0</v>
      </c>
      <c r="E145">
        <v>8.3333333333333329E-2</v>
      </c>
      <c r="F145">
        <v>0.7</v>
      </c>
      <c r="G145">
        <v>0.65217391304347827</v>
      </c>
      <c r="H145">
        <v>0.16666666666666666</v>
      </c>
      <c r="I145" t="str">
        <v>no</v>
      </c>
      <c r="K145" s="57">
        <f>IFERROR(AVERAGEIF('Data Transformation'!$B$425:$B$8425,B145,IF('Input and Summary Results'!$J$4="no",'Data Transformation'!$C$425:$C$8425,'Data Transformation'!$E$425:$E$8425)),"")</f>
        <v>0.62637824666666664</v>
      </c>
      <c r="L145" s="58" cm="1">
        <f t="array" ref="L145">IFERROR(_xlfn.STDEV.S(IF('Data Transformation'!$B$425:$B$8425=B145,IF('Input and Summary Results'!$J$4="no",'Data Transformation'!$C$425:$C$8425,'Data Transformation'!$E$425:$E$8425),"")),"")</f>
        <v>0.26880637342433689</v>
      </c>
      <c r="M145" s="56"/>
      <c r="N145" t="str">
        <f>IF(E145&gt;='Data Transformation'!$R$29,B145,"")</f>
        <v/>
      </c>
      <c r="O145" t="str">
        <f>IFERROR(IF(AND(Assignments!L145&lt;('Data Transformation'!$R$4-'Data Transformation'!$R$3)/2,ABS(K145-'Data Transformation'!$R$6)&gt;ABS(K145-'Data Transformation'!$R$5),NOT(ISNUMBER(N145)),NOT(ISNUMBER(R145)),NOT(ISNUMBER(P145)),NOT(ISNUMBER(R145)),NOT(ISNUMBER(S145)),NOT(ISNUMBER(T145))),Assignments!B145,""),"")</f>
        <v/>
      </c>
      <c r="P145">
        <f>IF(AND(NOT(ISNUMBER(N145)),NOT(ISNUMBER(R145)),NOT(ISNUMBER(S145)),G145&gt;='Data Transformation'!$R$28),B145,"")</f>
        <v>140</v>
      </c>
      <c r="Q145" t="str">
        <f>IFERROR(IF(AND(Assignments!L145&lt;('Data Transformation'!$R$4-'Data Transformation'!$R$3)/2,ABS(K145-'Data Transformation'!$R$6)&lt;ABS(K145-'Data Transformation'!$R$5),NOT(ISNUMBER(N145)),NOT(ISNUMBER(T145)),NOT(ISNUMBER(P145)),NOT(ISNUMBER(R145)),NOT(ISNUMBER(T145)),NOT(ISNUMBER(S145))),Assignments!B145,""),"")</f>
        <v/>
      </c>
      <c r="R145" t="str">
        <f>IF(H145&gt;='Data Transformation'!$R$30,B145,"")</f>
        <v/>
      </c>
      <c r="S145" t="str">
        <f>IF(D145&gt;='Data Transformation'!$R$31,B145,"")</f>
        <v/>
      </c>
      <c r="T145" t="str">
        <f>IF(AND(H145&lt;'Data Transformation'!$R$30,E145&lt;'Data Transformation'!$R$29,G145&lt;0.3,D145&lt;'Data Transformation'!$R$31,E145&gt;0.4,H145&gt;0.4),B145,"")</f>
        <v/>
      </c>
      <c r="U145" s="56"/>
      <c r="V145" t="str" cm="2">
        <f t="array" ref="V145">IF(C145=FALSE,"",IF(AND(ISNUMBER(B145),ISBLANK(N145:T145)),"Unclassified",(IF(COUNT(N145:T145)=0,"",INDEX($N$4:$T$4,MATCH(TRUE,N145:T145=B145,0))))))</f>
        <v>Rheostat</v>
      </c>
      <c r="W145" t="str">
        <f t="shared" si="7"/>
        <v/>
      </c>
      <c r="X145" t="str">
        <f t="shared" si="8"/>
        <v/>
      </c>
      <c r="AC145" t="b">
        <f t="shared" si="9"/>
        <v>0</v>
      </c>
      <c r="AD145">
        <f>IFERROR(ABS(ABS(K145-'Data Transformation'!$R$5)-ABS(K145-'Data Transformation'!$R$6)),"")</f>
        <v>6.2756493333333274E-2</v>
      </c>
      <c r="AE145" t="b">
        <f>IF(C145=FALSE,"",IF(AND(OR(V145=$Z$6,V145=$Z$8),OR(AC145=TRUE,AD145&lt;=IF(ISNUMBER('Data Transformation'!$R$15),'Data Transformation'!$R$15,'Data Transformation'!$R$25))),TRUE,FALSE))</f>
        <v>0</v>
      </c>
    </row>
    <row r="146" spans="2:31" x14ac:dyDescent="0.25">
      <c r="B146">
        <v>141</v>
      </c>
      <c r="C146">
        <v>18</v>
      </c>
      <c r="D146">
        <v>0</v>
      </c>
      <c r="E146">
        <v>0.88235294117647056</v>
      </c>
      <c r="F146">
        <v>0.4</v>
      </c>
      <c r="G146">
        <v>0.2608695652173913</v>
      </c>
      <c r="H146">
        <v>5.8823529411764705E-2</v>
      </c>
      <c r="I146" t="str">
        <v>no</v>
      </c>
      <c r="K146" s="57">
        <f>IFERROR(AVERAGEIF('Data Transformation'!$B$425:$B$8425,B146,IF('Input and Summary Results'!$J$4="no",'Data Transformation'!$C$425:$C$8425,'Data Transformation'!$E$425:$E$8425)),"")</f>
        <v>0.95266917058823519</v>
      </c>
      <c r="L146" s="58" cm="1">
        <f t="array" ref="L146">IFERROR(_xlfn.STDEV.S(IF('Data Transformation'!$B$425:$B$8425=B146,IF('Input and Summary Results'!$J$4="no",'Data Transformation'!$C$425:$C$8425,'Data Transformation'!$E$425:$E$8425),"")),"")</f>
        <v>0.21916762035517168</v>
      </c>
      <c r="M146" s="56"/>
      <c r="N146">
        <f>IF(E146&gt;='Data Transformation'!$R$29,B146,"")</f>
        <v>141</v>
      </c>
      <c r="O146" t="str">
        <f>IFERROR(IF(AND(Assignments!L146&lt;('Data Transformation'!$R$4-'Data Transformation'!$R$3)/2,ABS(K146-'Data Transformation'!$R$6)&gt;ABS(K146-'Data Transformation'!$R$5),NOT(ISNUMBER(N146)),NOT(ISNUMBER(R146)),NOT(ISNUMBER(P146)),NOT(ISNUMBER(R146)),NOT(ISNUMBER(S146)),NOT(ISNUMBER(T146))),Assignments!B146,""),"")</f>
        <v/>
      </c>
      <c r="P146" t="str">
        <f>IF(AND(NOT(ISNUMBER(N146)),NOT(ISNUMBER(R146)),NOT(ISNUMBER(S146)),G146&gt;='Data Transformation'!$R$28),B146,"")</f>
        <v/>
      </c>
      <c r="Q146" t="str">
        <f>IFERROR(IF(AND(Assignments!L146&lt;('Data Transformation'!$R$4-'Data Transformation'!$R$3)/2,ABS(K146-'Data Transformation'!$R$6)&lt;ABS(K146-'Data Transformation'!$R$5),NOT(ISNUMBER(N146)),NOT(ISNUMBER(T146)),NOT(ISNUMBER(P146)),NOT(ISNUMBER(R146)),NOT(ISNUMBER(T146)),NOT(ISNUMBER(S146))),Assignments!B146,""),"")</f>
        <v/>
      </c>
      <c r="R146" t="str">
        <f>IF(H146&gt;='Data Transformation'!$R$30,B146,"")</f>
        <v/>
      </c>
      <c r="S146" t="str">
        <f>IF(D146&gt;='Data Transformation'!$R$31,B146,"")</f>
        <v/>
      </c>
      <c r="T146" t="str">
        <f>IF(AND(H146&lt;'Data Transformation'!$R$30,E146&lt;'Data Transformation'!$R$29,G146&lt;0.3,D146&lt;'Data Transformation'!$R$31,E146&gt;0.4,H146&gt;0.4),B146,"")</f>
        <v/>
      </c>
      <c r="U146" s="56"/>
      <c r="V146" t="str" cm="2">
        <f t="array" ref="V146">IF(C146=FALSE,"",IF(AND(ISNUMBER(B146),ISBLANK(N146:T146)),"Unclassified",(IF(COUNT(N146:T146)=0,"",INDEX($N$4:$T$4,MATCH(TRUE,N146:T146=B146,0))))))</f>
        <v>Neutral</v>
      </c>
      <c r="W146" t="str">
        <f t="shared" si="7"/>
        <v/>
      </c>
      <c r="X146" t="str">
        <f t="shared" si="8"/>
        <v/>
      </c>
      <c r="AC146" t="b">
        <f t="shared" si="9"/>
        <v>0</v>
      </c>
      <c r="AD146">
        <f>IFERROR(ABS(ABS(K146-'Data Transformation'!$R$5)-ABS(K146-'Data Transformation'!$R$6)),"")</f>
        <v>0.71533834117647033</v>
      </c>
      <c r="AE146" t="b">
        <f>IF(C146=FALSE,"",IF(AND(OR(V146=$Z$6,V146=$Z$8),OR(AC146=TRUE,AD146&lt;=IF(ISNUMBER('Data Transformation'!$R$15),'Data Transformation'!$R$15,'Data Transformation'!$R$25))),TRUE,FALSE))</f>
        <v>0</v>
      </c>
    </row>
    <row r="147" spans="2:31" x14ac:dyDescent="0.25">
      <c r="B147">
        <v>142</v>
      </c>
      <c r="C147">
        <v>18</v>
      </c>
      <c r="D147">
        <v>0</v>
      </c>
      <c r="E147">
        <v>0</v>
      </c>
      <c r="F147">
        <v>0.2</v>
      </c>
      <c r="G147">
        <v>8.6956521739130432E-2</v>
      </c>
      <c r="H147">
        <v>1</v>
      </c>
      <c r="I147" t="str">
        <v>yes</v>
      </c>
      <c r="K147" s="57">
        <f>IFERROR(AVERAGEIF('Data Transformation'!$B$425:$B$8425,B147,IF('Input and Summary Results'!$J$4="no",'Data Transformation'!$C$425:$C$8425,'Data Transformation'!$E$425:$E$8425)),"")</f>
        <v>0.13087291941176471</v>
      </c>
      <c r="L147" s="58" cm="1">
        <f t="array" ref="L147">IFERROR(_xlfn.STDEV.S(IF('Data Transformation'!$B$425:$B$8425=B147,IF('Input and Summary Results'!$J$4="no",'Data Transformation'!$C$425:$C$8425,'Data Transformation'!$E$425:$E$8425),"")),"")</f>
        <v>4.7999369012217019E-2</v>
      </c>
      <c r="M147" s="56"/>
      <c r="N147" t="str">
        <f>IF(E147&gt;='Data Transformation'!$R$29,B147,"")</f>
        <v/>
      </c>
      <c r="O147" t="str">
        <f>IFERROR(IF(AND(Assignments!L147&lt;('Data Transformation'!$R$4-'Data Transformation'!$R$3)/2,ABS(K147-'Data Transformation'!$R$6)&gt;ABS(K147-'Data Transformation'!$R$5),NOT(ISNUMBER(N147)),NOT(ISNUMBER(R147)),NOT(ISNUMBER(P147)),NOT(ISNUMBER(R147)),NOT(ISNUMBER(S147)),NOT(ISNUMBER(T147))),Assignments!B147,""),"")</f>
        <v/>
      </c>
      <c r="P147" t="str">
        <f>IF(AND(NOT(ISNUMBER(N147)),NOT(ISNUMBER(R147)),NOT(ISNUMBER(S147)),G147&gt;='Data Transformation'!$R$28),B147,"")</f>
        <v/>
      </c>
      <c r="Q147" t="str">
        <f>IFERROR(IF(AND(Assignments!L147&lt;('Data Transformation'!$R$4-'Data Transformation'!$R$3)/2,ABS(K147-'Data Transformation'!$R$6)&lt;ABS(K147-'Data Transformation'!$R$5),NOT(ISNUMBER(N147)),NOT(ISNUMBER(T147)),NOT(ISNUMBER(P147)),NOT(ISNUMBER(R147)),NOT(ISNUMBER(T147)),NOT(ISNUMBER(S147))),Assignments!B147,""),"")</f>
        <v/>
      </c>
      <c r="R147">
        <f>IF(H147&gt;='Data Transformation'!$R$30,B147,"")</f>
        <v>142</v>
      </c>
      <c r="S147" t="str">
        <f>IF(D147&gt;='Data Transformation'!$R$31,B147,"")</f>
        <v/>
      </c>
      <c r="T147" t="str">
        <f>IF(AND(H147&lt;'Data Transformation'!$R$30,E147&lt;'Data Transformation'!$R$29,G147&lt;0.3,D147&lt;'Data Transformation'!$R$31,E147&gt;0.4,H147&gt;0.4),B147,"")</f>
        <v/>
      </c>
      <c r="U147" s="56"/>
      <c r="V147" t="str" cm="2">
        <f t="array" ref="V147">IF(C147=FALSE,"",IF(AND(ISNUMBER(B147),ISBLANK(N147:T147)),"Unclassified",(IF(COUNT(N147:T147)=0,"",INDEX($N$4:$T$4,MATCH(TRUE,N147:T147=B147,0))))))</f>
        <v>Toggle</v>
      </c>
      <c r="W147" t="str">
        <f t="shared" si="7"/>
        <v/>
      </c>
      <c r="X147" t="str">
        <f t="shared" si="8"/>
        <v/>
      </c>
      <c r="AC147" t="b">
        <f t="shared" si="9"/>
        <v>0</v>
      </c>
      <c r="AD147">
        <f>IFERROR(ABS(ABS(K147-'Data Transformation'!$R$5)-ABS(K147-'Data Transformation'!$R$6)),"")</f>
        <v>0.81</v>
      </c>
      <c r="AE147" t="b">
        <f>IF(C147=FALSE,"",IF(AND(OR(V147=$Z$6,V147=$Z$8),OR(AC147=TRUE,AD147&lt;=IF(ISNUMBER('Data Transformation'!$R$15),'Data Transformation'!$R$15,'Data Transformation'!$R$25))),TRUE,FALSE))</f>
        <v>0</v>
      </c>
    </row>
    <row r="148" spans="2:31" x14ac:dyDescent="0.25">
      <c r="B148">
        <v>143</v>
      </c>
      <c r="C148">
        <v>20</v>
      </c>
      <c r="D148">
        <v>0</v>
      </c>
      <c r="E148">
        <v>0.31578947368421051</v>
      </c>
      <c r="F148">
        <v>0.7</v>
      </c>
      <c r="G148">
        <v>0.65217391304347827</v>
      </c>
      <c r="H148">
        <v>5.2631578947368418E-2</v>
      </c>
      <c r="I148" t="str">
        <v>no</v>
      </c>
      <c r="K148" s="57">
        <f>IFERROR(AVERAGEIF('Data Transformation'!$B$425:$B$8425,B148,IF('Input and Summary Results'!$J$4="no",'Data Transformation'!$C$425:$C$8425,'Data Transformation'!$E$425:$E$8425)),"")</f>
        <v>0.68003165263157894</v>
      </c>
      <c r="L148" s="58" cm="1">
        <f t="array" ref="L148">IFERROR(_xlfn.STDEV.S(IF('Data Transformation'!$B$425:$B$8425=B148,IF('Input and Summary Results'!$J$4="no",'Data Transformation'!$C$425:$C$8425,'Data Transformation'!$E$425:$E$8425),"")),"")</f>
        <v>0.24457195083841438</v>
      </c>
      <c r="M148" s="56"/>
      <c r="N148" t="str">
        <f>IF(E148&gt;='Data Transformation'!$R$29,B148,"")</f>
        <v/>
      </c>
      <c r="O148" t="str">
        <f>IFERROR(IF(AND(Assignments!L148&lt;('Data Transformation'!$R$4-'Data Transformation'!$R$3)/2,ABS(K148-'Data Transformation'!$R$6)&gt;ABS(K148-'Data Transformation'!$R$5),NOT(ISNUMBER(N148)),NOT(ISNUMBER(R148)),NOT(ISNUMBER(P148)),NOT(ISNUMBER(R148)),NOT(ISNUMBER(S148)),NOT(ISNUMBER(T148))),Assignments!B148,""),"")</f>
        <v/>
      </c>
      <c r="P148">
        <f>IF(AND(NOT(ISNUMBER(N148)),NOT(ISNUMBER(R148)),NOT(ISNUMBER(S148)),G148&gt;='Data Transformation'!$R$28),B148,"")</f>
        <v>143</v>
      </c>
      <c r="Q148" t="str">
        <f>IFERROR(IF(AND(Assignments!L148&lt;('Data Transformation'!$R$4-'Data Transformation'!$R$3)/2,ABS(K148-'Data Transformation'!$R$6)&lt;ABS(K148-'Data Transformation'!$R$5),NOT(ISNUMBER(N148)),NOT(ISNUMBER(T148)),NOT(ISNUMBER(P148)),NOT(ISNUMBER(R148)),NOT(ISNUMBER(T148)),NOT(ISNUMBER(S148))),Assignments!B148,""),"")</f>
        <v/>
      </c>
      <c r="R148" t="str">
        <f>IF(H148&gt;='Data Transformation'!$R$30,B148,"")</f>
        <v/>
      </c>
      <c r="S148" t="str">
        <f>IF(D148&gt;='Data Transformation'!$R$31,B148,"")</f>
        <v/>
      </c>
      <c r="T148" t="str">
        <f>IF(AND(H148&lt;'Data Transformation'!$R$30,E148&lt;'Data Transformation'!$R$29,G148&lt;0.3,D148&lt;'Data Transformation'!$R$31,E148&gt;0.4,H148&gt;0.4),B148,"")</f>
        <v/>
      </c>
      <c r="U148" s="56"/>
      <c r="V148" t="str" cm="2">
        <f t="array" ref="V148">IF(C148=FALSE,"",IF(AND(ISNUMBER(B148),ISBLANK(N148:T148)),"Unclassified",(IF(COUNT(N148:T148)=0,"",INDEX($N$4:$T$4,MATCH(TRUE,N148:T148=B148,0))))))</f>
        <v>Rheostat</v>
      </c>
      <c r="W148" t="str">
        <f t="shared" si="7"/>
        <v/>
      </c>
      <c r="X148" t="str">
        <f t="shared" si="8"/>
        <v/>
      </c>
      <c r="AC148" t="b">
        <f t="shared" si="9"/>
        <v>0</v>
      </c>
      <c r="AD148">
        <f>IFERROR(ABS(ABS(K148-'Data Transformation'!$R$5)-ABS(K148-'Data Transformation'!$R$6)),"")</f>
        <v>0.17006330526315788</v>
      </c>
      <c r="AE148" t="b">
        <f>IF(C148=FALSE,"",IF(AND(OR(V148=$Z$6,V148=$Z$8),OR(AC148=TRUE,AD148&lt;=IF(ISNUMBER('Data Transformation'!$R$15),'Data Transformation'!$R$15,'Data Transformation'!$R$25))),TRUE,FALSE))</f>
        <v>0</v>
      </c>
    </row>
    <row r="149" spans="2:31" x14ac:dyDescent="0.25">
      <c r="B149">
        <v>144</v>
      </c>
      <c r="C149">
        <v>17</v>
      </c>
      <c r="D149">
        <v>0</v>
      </c>
      <c r="E149">
        <v>0</v>
      </c>
      <c r="F149">
        <v>0.6</v>
      </c>
      <c r="G149">
        <v>0.56521739130434778</v>
      </c>
      <c r="H149">
        <v>0.75</v>
      </c>
      <c r="I149" t="str">
        <v>no</v>
      </c>
      <c r="K149" s="57">
        <f>IFERROR(AVERAGEIF('Data Transformation'!$B$425:$B$8425,B149,IF('Input and Summary Results'!$J$4="no",'Data Transformation'!$C$425:$C$8425,'Data Transformation'!$E$425:$E$8425)),"")</f>
        <v>0.27732636625000001</v>
      </c>
      <c r="L149" s="58" cm="1">
        <f t="array" ref="L149">IFERROR(_xlfn.STDEV.S(IF('Data Transformation'!$B$425:$B$8425=B149,IF('Input and Summary Results'!$J$4="no",'Data Transformation'!$C$425:$C$8425,'Data Transformation'!$E$425:$E$8425),"")),"")</f>
        <v>0.27269810142828993</v>
      </c>
      <c r="M149" s="56"/>
      <c r="N149" t="str">
        <f>IF(E149&gt;='Data Transformation'!$R$29,B149,"")</f>
        <v/>
      </c>
      <c r="O149" t="str">
        <f>IFERROR(IF(AND(Assignments!L149&lt;('Data Transformation'!$R$4-'Data Transformation'!$R$3)/2,ABS(K149-'Data Transformation'!$R$6)&gt;ABS(K149-'Data Transformation'!$R$5),NOT(ISNUMBER(N149)),NOT(ISNUMBER(R149)),NOT(ISNUMBER(P149)),NOT(ISNUMBER(R149)),NOT(ISNUMBER(S149)),NOT(ISNUMBER(T149))),Assignments!B149,""),"")</f>
        <v/>
      </c>
      <c r="P149" t="str">
        <f>IF(AND(NOT(ISNUMBER(N149)),NOT(ISNUMBER(R149)),NOT(ISNUMBER(S149)),G149&gt;='Data Transformation'!$R$28),B149,"")</f>
        <v/>
      </c>
      <c r="Q149" t="str">
        <f>IFERROR(IF(AND(Assignments!L149&lt;('Data Transformation'!$R$4-'Data Transformation'!$R$3)/2,ABS(K149-'Data Transformation'!$R$6)&lt;ABS(K149-'Data Transformation'!$R$5),NOT(ISNUMBER(N149)),NOT(ISNUMBER(T149)),NOT(ISNUMBER(P149)),NOT(ISNUMBER(R149)),NOT(ISNUMBER(T149)),NOT(ISNUMBER(S149))),Assignments!B149,""),"")</f>
        <v/>
      </c>
      <c r="R149">
        <f>IF(H149&gt;='Data Transformation'!$R$30,B149,"")</f>
        <v>144</v>
      </c>
      <c r="S149" t="str">
        <f>IF(D149&gt;='Data Transformation'!$R$31,B149,"")</f>
        <v/>
      </c>
      <c r="T149" t="str">
        <f>IF(AND(H149&lt;'Data Transformation'!$R$30,E149&lt;'Data Transformation'!$R$29,G149&lt;0.3,D149&lt;'Data Transformation'!$R$31,E149&gt;0.4,H149&gt;0.4),B149,"")</f>
        <v/>
      </c>
      <c r="U149" s="56"/>
      <c r="V149" t="str" cm="2">
        <f t="array" ref="V149">IF(C149=FALSE,"",IF(AND(ISNUMBER(B149),ISBLANK(N149:T149)),"Unclassified",(IF(COUNT(N149:T149)=0,"",INDEX($N$4:$T$4,MATCH(TRUE,N149:T149=B149,0))))))</f>
        <v>Toggle</v>
      </c>
      <c r="W149" t="str">
        <f t="shared" si="7"/>
        <v/>
      </c>
      <c r="X149" t="str">
        <f t="shared" si="8"/>
        <v/>
      </c>
      <c r="AC149" t="b">
        <f t="shared" si="9"/>
        <v>0</v>
      </c>
      <c r="AD149">
        <f>IFERROR(ABS(ABS(K149-'Data Transformation'!$R$5)-ABS(K149-'Data Transformation'!$R$6)),"")</f>
        <v>0.63534726749999992</v>
      </c>
      <c r="AE149" t="b">
        <f>IF(C149=FALSE,"",IF(AND(OR(V149=$Z$6,V149=$Z$8),OR(AC149=TRUE,AD149&lt;=IF(ISNUMBER('Data Transformation'!$R$15),'Data Transformation'!$R$15,'Data Transformation'!$R$25))),TRUE,FALSE))</f>
        <v>0</v>
      </c>
    </row>
    <row r="150" spans="2:31" x14ac:dyDescent="0.25">
      <c r="B150">
        <v>145</v>
      </c>
      <c r="C150">
        <v>16</v>
      </c>
      <c r="D150">
        <v>0</v>
      </c>
      <c r="E150">
        <v>6.6666666666666666E-2</v>
      </c>
      <c r="F150">
        <v>0.6</v>
      </c>
      <c r="G150">
        <v>0.56521739130434778</v>
      </c>
      <c r="H150">
        <v>0.46666666666666667</v>
      </c>
      <c r="I150" t="str">
        <v>no</v>
      </c>
      <c r="K150" s="57">
        <f>IFERROR(AVERAGEIF('Data Transformation'!$B$425:$B$8425,B150,IF('Input and Summary Results'!$J$4="no",'Data Transformation'!$C$425:$C$8425,'Data Transformation'!$E$425:$E$8425)),"")</f>
        <v>0.41285765666666663</v>
      </c>
      <c r="L150" s="58" cm="1">
        <f t="array" ref="L150">IFERROR(_xlfn.STDEV.S(IF('Data Transformation'!$B$425:$B$8425=B150,IF('Input and Summary Results'!$J$4="no",'Data Transformation'!$C$425:$C$8425,'Data Transformation'!$E$425:$E$8425),"")),"")</f>
        <v>0.25155860678689562</v>
      </c>
      <c r="M150" s="56"/>
      <c r="N150" t="str">
        <f>IF(E150&gt;='Data Transformation'!$R$29,B150,"")</f>
        <v/>
      </c>
      <c r="O150" t="str">
        <f>IFERROR(IF(AND(Assignments!L150&lt;('Data Transformation'!$R$4-'Data Transformation'!$R$3)/2,ABS(K150-'Data Transformation'!$R$6)&gt;ABS(K150-'Data Transformation'!$R$5),NOT(ISNUMBER(N150)),NOT(ISNUMBER(R150)),NOT(ISNUMBER(P150)),NOT(ISNUMBER(R150)),NOT(ISNUMBER(S150)),NOT(ISNUMBER(T150))),Assignments!B150,""),"")</f>
        <v/>
      </c>
      <c r="P150">
        <f>IF(AND(NOT(ISNUMBER(N150)),NOT(ISNUMBER(R150)),NOT(ISNUMBER(S150)),G150&gt;='Data Transformation'!$R$28),B150,"")</f>
        <v>145</v>
      </c>
      <c r="Q150" t="str">
        <f>IFERROR(IF(AND(Assignments!L150&lt;('Data Transformation'!$R$4-'Data Transformation'!$R$3)/2,ABS(K150-'Data Transformation'!$R$6)&lt;ABS(K150-'Data Transformation'!$R$5),NOT(ISNUMBER(N150)),NOT(ISNUMBER(T150)),NOT(ISNUMBER(P150)),NOT(ISNUMBER(R150)),NOT(ISNUMBER(T150)),NOT(ISNUMBER(S150))),Assignments!B150,""),"")</f>
        <v/>
      </c>
      <c r="R150" t="str">
        <f>IF(H150&gt;='Data Transformation'!$R$30,B150,"")</f>
        <v/>
      </c>
      <c r="S150" t="str">
        <f>IF(D150&gt;='Data Transformation'!$R$31,B150,"")</f>
        <v/>
      </c>
      <c r="T150" t="str">
        <f>IF(AND(H150&lt;'Data Transformation'!$R$30,E150&lt;'Data Transformation'!$R$29,G150&lt;0.3,D150&lt;'Data Transformation'!$R$31,E150&gt;0.4,H150&gt;0.4),B150,"")</f>
        <v/>
      </c>
      <c r="U150" s="56"/>
      <c r="V150" t="str" cm="2">
        <f t="array" ref="V150">IF(C150=FALSE,"",IF(AND(ISNUMBER(B150),ISBLANK(N150:T150)),"Unclassified",(IF(COUNT(N150:T150)=0,"",INDEX($N$4:$T$4,MATCH(TRUE,N150:T150=B150,0))))))</f>
        <v>Rheostat</v>
      </c>
      <c r="W150" t="str">
        <f t="shared" si="7"/>
        <v/>
      </c>
      <c r="X150" t="str">
        <f t="shared" si="8"/>
        <v/>
      </c>
      <c r="AC150" t="b">
        <f t="shared" si="9"/>
        <v>0</v>
      </c>
      <c r="AD150">
        <f>IFERROR(ABS(ABS(K150-'Data Transformation'!$R$5)-ABS(K150-'Data Transformation'!$R$6)),"")</f>
        <v>0.36428468666666675</v>
      </c>
      <c r="AE150" t="b">
        <f>IF(C150=FALSE,"",IF(AND(OR(V150=$Z$6,V150=$Z$8),OR(AC150=TRUE,AD150&lt;=IF(ISNUMBER('Data Transformation'!$R$15),'Data Transformation'!$R$15,'Data Transformation'!$R$25))),TRUE,FALSE))</f>
        <v>0</v>
      </c>
    </row>
    <row r="151" spans="2:31" x14ac:dyDescent="0.25">
      <c r="B151">
        <v>146</v>
      </c>
      <c r="C151">
        <v>13</v>
      </c>
      <c r="D151">
        <v>0</v>
      </c>
      <c r="E151">
        <v>0.5</v>
      </c>
      <c r="F151">
        <v>0.4</v>
      </c>
      <c r="G151">
        <v>0.30434782608695654</v>
      </c>
      <c r="H151">
        <v>8.3333333333333329E-2</v>
      </c>
      <c r="I151" t="str">
        <v>no</v>
      </c>
      <c r="K151" s="57">
        <f>IFERROR(AVERAGEIF('Data Transformation'!$B$425:$B$8425,B151,IF('Input and Summary Results'!$J$4="no",'Data Transformation'!$C$425:$C$8425,'Data Transformation'!$E$425:$E$8425)),"")</f>
        <v>0.84017649666666661</v>
      </c>
      <c r="L151" s="58" cm="1">
        <f t="array" ref="L151">IFERROR(_xlfn.STDEV.S(IF('Data Transformation'!$B$425:$B$8425=B151,IF('Input and Summary Results'!$J$4="no",'Data Transformation'!$C$425:$C$8425,'Data Transformation'!$E$425:$E$8425),"")),"")</f>
        <v>0.21883096623160578</v>
      </c>
      <c r="M151" s="56"/>
      <c r="N151" t="str">
        <f>IF(E151&gt;='Data Transformation'!$R$29,B151,"")</f>
        <v/>
      </c>
      <c r="O151">
        <f>IFERROR(IF(AND(Assignments!L151&lt;('Data Transformation'!$R$4-'Data Transformation'!$R$3)/2,ABS(K151-'Data Transformation'!$R$6)&gt;ABS(K151-'Data Transformation'!$R$5),NOT(ISNUMBER(N151)),NOT(ISNUMBER(R151)),NOT(ISNUMBER(P151)),NOT(ISNUMBER(R151)),NOT(ISNUMBER(S151)),NOT(ISNUMBER(T151))),Assignments!B151,""),"")</f>
        <v>146</v>
      </c>
      <c r="P151" t="str">
        <f>IF(AND(NOT(ISNUMBER(N151)),NOT(ISNUMBER(R151)),NOT(ISNUMBER(S151)),G151&gt;='Data Transformation'!$R$28),B151,"")</f>
        <v/>
      </c>
      <c r="Q151" t="str">
        <f>IFERROR(IF(AND(Assignments!L151&lt;('Data Transformation'!$R$4-'Data Transformation'!$R$3)/2,ABS(K151-'Data Transformation'!$R$6)&lt;ABS(K151-'Data Transformation'!$R$5),NOT(ISNUMBER(N151)),NOT(ISNUMBER(T151)),NOT(ISNUMBER(P151)),NOT(ISNUMBER(R151)),NOT(ISNUMBER(T151)),NOT(ISNUMBER(S151))),Assignments!B151,""),"")</f>
        <v/>
      </c>
      <c r="R151" t="str">
        <f>IF(H151&gt;='Data Transformation'!$R$30,B151,"")</f>
        <v/>
      </c>
      <c r="S151" t="str">
        <f>IF(D151&gt;='Data Transformation'!$R$31,B151,"")</f>
        <v/>
      </c>
      <c r="T151" t="str">
        <f>IF(AND(H151&lt;'Data Transformation'!$R$30,E151&lt;'Data Transformation'!$R$29,G151&lt;0.3,D151&lt;'Data Transformation'!$R$31,E151&gt;0.4,H151&gt;0.4),B151,"")</f>
        <v/>
      </c>
      <c r="U151" s="56"/>
      <c r="V151" t="str" cm="2">
        <f t="array" ref="V151">IF(C151=FALSE,"",IF(AND(ISNUMBER(B151),ISBLANK(N151:T151)),"Unclassified",(IF(COUNT(N151:T151)=0,"",INDEX($N$4:$T$4,MATCH(TRUE,N151:T151=B151,0))))))</f>
        <v>Moderate</v>
      </c>
      <c r="W151" t="str">
        <f t="shared" si="7"/>
        <v/>
      </c>
      <c r="X151" t="str">
        <f t="shared" si="8"/>
        <v/>
      </c>
      <c r="AC151" t="b">
        <f t="shared" si="9"/>
        <v>0</v>
      </c>
      <c r="AD151">
        <f>IFERROR(ABS(ABS(K151-'Data Transformation'!$R$5)-ABS(K151-'Data Transformation'!$R$6)),"")</f>
        <v>0.49035299333333315</v>
      </c>
      <c r="AE151" t="b">
        <f>IF(C151=FALSE,"",IF(AND(OR(V151=$Z$6,V151=$Z$8),OR(AC151=TRUE,AD151&lt;=IF(ISNUMBER('Data Transformation'!$R$15),'Data Transformation'!$R$15,'Data Transformation'!$R$25))),TRUE,FALSE))</f>
        <v>0</v>
      </c>
    </row>
    <row r="152" spans="2:31" x14ac:dyDescent="0.25">
      <c r="B152">
        <v>147</v>
      </c>
      <c r="C152">
        <v>16</v>
      </c>
      <c r="D152">
        <v>0</v>
      </c>
      <c r="E152">
        <v>0.13333333333333333</v>
      </c>
      <c r="F152">
        <v>0.4</v>
      </c>
      <c r="G152">
        <v>0.30434782608695654</v>
      </c>
      <c r="H152">
        <v>0.8</v>
      </c>
      <c r="I152" t="str">
        <v>no</v>
      </c>
      <c r="K152" s="57">
        <f>IFERROR(AVERAGEIF('Data Transformation'!$B$425:$B$8425,B152,IF('Input and Summary Results'!$J$4="no",'Data Transformation'!$C$425:$C$8425,'Data Transformation'!$E$425:$E$8425)),"")</f>
        <v>0.26088156533333334</v>
      </c>
      <c r="L152" s="58" cm="1">
        <f t="array" ref="L152">IFERROR(_xlfn.STDEV.S(IF('Data Transformation'!$B$425:$B$8425=B152,IF('Input and Summary Results'!$J$4="no",'Data Transformation'!$C$425:$C$8425,'Data Transformation'!$E$425:$E$8425),"")),"")</f>
        <v>0.31431759522275754</v>
      </c>
      <c r="M152" s="56"/>
      <c r="N152" t="str">
        <f>IF(E152&gt;='Data Transformation'!$R$29,B152,"")</f>
        <v/>
      </c>
      <c r="O152" t="str">
        <f>IFERROR(IF(AND(Assignments!L152&lt;('Data Transformation'!$R$4-'Data Transformation'!$R$3)/2,ABS(K152-'Data Transformation'!$R$6)&gt;ABS(K152-'Data Transformation'!$R$5),NOT(ISNUMBER(N152)),NOT(ISNUMBER(R152)),NOT(ISNUMBER(P152)),NOT(ISNUMBER(R152)),NOT(ISNUMBER(S152)),NOT(ISNUMBER(T152))),Assignments!B152,""),"")</f>
        <v/>
      </c>
      <c r="P152" t="str">
        <f>IF(AND(NOT(ISNUMBER(N152)),NOT(ISNUMBER(R152)),NOT(ISNUMBER(S152)),G152&gt;='Data Transformation'!$R$28),B152,"")</f>
        <v/>
      </c>
      <c r="Q152" t="str">
        <f>IFERROR(IF(AND(Assignments!L152&lt;('Data Transformation'!$R$4-'Data Transformation'!$R$3)/2,ABS(K152-'Data Transformation'!$R$6)&lt;ABS(K152-'Data Transformation'!$R$5),NOT(ISNUMBER(N152)),NOT(ISNUMBER(T152)),NOT(ISNUMBER(P152)),NOT(ISNUMBER(R152)),NOT(ISNUMBER(T152)),NOT(ISNUMBER(S152))),Assignments!B152,""),"")</f>
        <v/>
      </c>
      <c r="R152">
        <f>IF(H152&gt;='Data Transformation'!$R$30,B152,"")</f>
        <v>147</v>
      </c>
      <c r="S152" t="str">
        <f>IF(D152&gt;='Data Transformation'!$R$31,B152,"")</f>
        <v/>
      </c>
      <c r="T152" t="str">
        <f>IF(AND(H152&lt;'Data Transformation'!$R$30,E152&lt;'Data Transformation'!$R$29,G152&lt;0.3,D152&lt;'Data Transformation'!$R$31,E152&gt;0.4,H152&gt;0.4),B152,"")</f>
        <v/>
      </c>
      <c r="U152" s="56"/>
      <c r="V152" t="str" cm="2">
        <f t="array" ref="V152">IF(C152=FALSE,"",IF(AND(ISNUMBER(B152),ISBLANK(N152:T152)),"Unclassified",(IF(COUNT(N152:T152)=0,"",INDEX($N$4:$T$4,MATCH(TRUE,N152:T152=B152,0))))))</f>
        <v>Toggle</v>
      </c>
      <c r="W152" t="str">
        <f t="shared" si="7"/>
        <v/>
      </c>
      <c r="X152" t="str">
        <f t="shared" si="8"/>
        <v/>
      </c>
      <c r="AC152" t="b">
        <f t="shared" si="9"/>
        <v>0</v>
      </c>
      <c r="AD152">
        <f>IFERROR(ABS(ABS(K152-'Data Transformation'!$R$5)-ABS(K152-'Data Transformation'!$R$6)),"")</f>
        <v>0.66823686933333326</v>
      </c>
      <c r="AE152" t="b">
        <f>IF(C152=FALSE,"",IF(AND(OR(V152=$Z$6,V152=$Z$8),OR(AC152=TRUE,AD152&lt;=IF(ISNUMBER('Data Transformation'!$R$15),'Data Transformation'!$R$15,'Data Transformation'!$R$25))),TRUE,FALSE))</f>
        <v>0</v>
      </c>
    </row>
    <row r="153" spans="2:31" x14ac:dyDescent="0.25">
      <c r="B153">
        <v>148</v>
      </c>
      <c r="C153">
        <v>13</v>
      </c>
      <c r="D153">
        <v>0</v>
      </c>
      <c r="E153">
        <v>8.3333333333333329E-2</v>
      </c>
      <c r="F153">
        <v>0.5</v>
      </c>
      <c r="G153">
        <v>0.39130434782608697</v>
      </c>
      <c r="H153">
        <v>0.58333333333333337</v>
      </c>
      <c r="I153" t="str">
        <v>no</v>
      </c>
      <c r="K153" s="57">
        <f>IFERROR(AVERAGEIF('Data Transformation'!$B$425:$B$8425,B153,IF('Input and Summary Results'!$J$4="no",'Data Transformation'!$C$425:$C$8425,'Data Transformation'!$E$425:$E$8425)),"")</f>
        <v>0.39410499999999998</v>
      </c>
      <c r="L153" s="58" cm="1">
        <f t="array" ref="L153">IFERROR(_xlfn.STDEV.S(IF('Data Transformation'!$B$425:$B$8425=B153,IF('Input and Summary Results'!$J$4="no",'Data Transformation'!$C$425:$C$8425,'Data Transformation'!$E$425:$E$8425),"")),"")</f>
        <v>0.35156377878846728</v>
      </c>
      <c r="M153" s="56"/>
      <c r="N153" t="str">
        <f>IF(E153&gt;='Data Transformation'!$R$29,B153,"")</f>
        <v/>
      </c>
      <c r="O153" t="str">
        <f>IFERROR(IF(AND(Assignments!L153&lt;('Data Transformation'!$R$4-'Data Transformation'!$R$3)/2,ABS(K153-'Data Transformation'!$R$6)&gt;ABS(K153-'Data Transformation'!$R$5),NOT(ISNUMBER(N153)),NOT(ISNUMBER(R153)),NOT(ISNUMBER(P153)),NOT(ISNUMBER(R153)),NOT(ISNUMBER(S153)),NOT(ISNUMBER(T153))),Assignments!B153,""),"")</f>
        <v/>
      </c>
      <c r="P153" t="str">
        <f>IF(AND(NOT(ISNUMBER(N153)),NOT(ISNUMBER(R153)),NOT(ISNUMBER(S153)),G153&gt;='Data Transformation'!$R$28),B153,"")</f>
        <v/>
      </c>
      <c r="Q153">
        <f>IFERROR(IF(AND(Assignments!L153&lt;('Data Transformation'!$R$4-'Data Transformation'!$R$3)/2,ABS(K153-'Data Transformation'!$R$6)&lt;ABS(K153-'Data Transformation'!$R$5),NOT(ISNUMBER(N153)),NOT(ISNUMBER(T153)),NOT(ISNUMBER(P153)),NOT(ISNUMBER(R153)),NOT(ISNUMBER(T153)),NOT(ISNUMBER(S153))),Assignments!B153,""),"")</f>
        <v>148</v>
      </c>
      <c r="R153" t="str">
        <f>IF(H153&gt;='Data Transformation'!$R$30,B153,"")</f>
        <v/>
      </c>
      <c r="S153" t="str">
        <f>IF(D153&gt;='Data Transformation'!$R$31,B153,"")</f>
        <v/>
      </c>
      <c r="T153" t="str">
        <f>IF(AND(H153&lt;'Data Transformation'!$R$30,E153&lt;'Data Transformation'!$R$29,G153&lt;0.3,D153&lt;'Data Transformation'!$R$31,E153&gt;0.4,H153&gt;0.4),B153,"")</f>
        <v/>
      </c>
      <c r="U153" s="56"/>
      <c r="V153" t="str" cm="2">
        <f t="array" ref="V153">IF(C153=FALSE,"",IF(AND(ISNUMBER(B153),ISBLANK(N153:T153)),"Unclassified",(IF(COUNT(N153:T153)=0,"",INDEX($N$4:$T$4,MATCH(TRUE,N153:T153=B153,0))))))</f>
        <v>Adverse</v>
      </c>
      <c r="W153" t="str">
        <f t="shared" si="7"/>
        <v/>
      </c>
      <c r="X153" t="str">
        <f t="shared" si="8"/>
        <v/>
      </c>
      <c r="AC153" t="b">
        <f t="shared" si="9"/>
        <v>0</v>
      </c>
      <c r="AD153">
        <f>IFERROR(ABS(ABS(K153-'Data Transformation'!$R$5)-ABS(K153-'Data Transformation'!$R$6)),"")</f>
        <v>0.40179000000000009</v>
      </c>
      <c r="AE153" t="b">
        <f>IF(C153=FALSE,"",IF(AND(OR(V153=$Z$6,V153=$Z$8),OR(AC153=TRUE,AD153&lt;=IF(ISNUMBER('Data Transformation'!$R$15),'Data Transformation'!$R$15,'Data Transformation'!$R$25))),TRUE,FALSE))</f>
        <v>0</v>
      </c>
    </row>
    <row r="154" spans="2:31" x14ac:dyDescent="0.25">
      <c r="B154">
        <v>149</v>
      </c>
      <c r="C154">
        <v>11</v>
      </c>
      <c r="D154">
        <v>0</v>
      </c>
      <c r="E154">
        <v>0</v>
      </c>
      <c r="F154">
        <v>0.2</v>
      </c>
      <c r="G154">
        <v>8.6956521739130432E-2</v>
      </c>
      <c r="H154">
        <v>1</v>
      </c>
      <c r="I154" t="str">
        <v>yes</v>
      </c>
      <c r="K154" s="57">
        <f>IFERROR(AVERAGEIF('Data Transformation'!$B$425:$B$8425,B154,IF('Input and Summary Results'!$J$4="no",'Data Transformation'!$C$425:$C$8425,'Data Transformation'!$E$425:$E$8425)),"")</f>
        <v>0.11560887</v>
      </c>
      <c r="L154" s="58" cm="1">
        <f t="array" ref="L154">IFERROR(_xlfn.STDEV.S(IF('Data Transformation'!$B$425:$B$8425=B154,IF('Input and Summary Results'!$J$4="no",'Data Transformation'!$C$425:$C$8425,'Data Transformation'!$E$425:$E$8425),"")),"")</f>
        <v>4.0667292212749236E-2</v>
      </c>
      <c r="M154" s="56"/>
      <c r="N154" t="str">
        <f>IF(E154&gt;='Data Transformation'!$R$29,B154,"")</f>
        <v/>
      </c>
      <c r="O154" t="str">
        <f>IFERROR(IF(AND(Assignments!L154&lt;('Data Transformation'!$R$4-'Data Transformation'!$R$3)/2,ABS(K154-'Data Transformation'!$R$6)&gt;ABS(K154-'Data Transformation'!$R$5),NOT(ISNUMBER(N154)),NOT(ISNUMBER(R154)),NOT(ISNUMBER(P154)),NOT(ISNUMBER(R154)),NOT(ISNUMBER(S154)),NOT(ISNUMBER(T154))),Assignments!B154,""),"")</f>
        <v/>
      </c>
      <c r="P154" t="str">
        <f>IF(AND(NOT(ISNUMBER(N154)),NOT(ISNUMBER(R154)),NOT(ISNUMBER(S154)),G154&gt;='Data Transformation'!$R$28),B154,"")</f>
        <v/>
      </c>
      <c r="Q154" t="str">
        <f>IFERROR(IF(AND(Assignments!L154&lt;('Data Transformation'!$R$4-'Data Transformation'!$R$3)/2,ABS(K154-'Data Transformation'!$R$6)&lt;ABS(K154-'Data Transformation'!$R$5),NOT(ISNUMBER(N154)),NOT(ISNUMBER(T154)),NOT(ISNUMBER(P154)),NOT(ISNUMBER(R154)),NOT(ISNUMBER(T154)),NOT(ISNUMBER(S154))),Assignments!B154,""),"")</f>
        <v/>
      </c>
      <c r="R154">
        <f>IF(H154&gt;='Data Transformation'!$R$30,B154,"")</f>
        <v>149</v>
      </c>
      <c r="S154" t="str">
        <f>IF(D154&gt;='Data Transformation'!$R$31,B154,"")</f>
        <v/>
      </c>
      <c r="T154" t="str">
        <f>IF(AND(H154&lt;'Data Transformation'!$R$30,E154&lt;'Data Transformation'!$R$29,G154&lt;0.3,D154&lt;'Data Transformation'!$R$31,E154&gt;0.4,H154&gt;0.4),B154,"")</f>
        <v/>
      </c>
      <c r="U154" s="56"/>
      <c r="V154" t="str" cm="2">
        <f t="array" ref="V154">IF(C154=FALSE,"",IF(AND(ISNUMBER(B154),ISBLANK(N154:T154)),"Unclassified",(IF(COUNT(N154:T154)=0,"",INDEX($N$4:$T$4,MATCH(TRUE,N154:T154=B154,0))))))</f>
        <v>Toggle</v>
      </c>
      <c r="W154" t="str">
        <f t="shared" si="7"/>
        <v/>
      </c>
      <c r="X154" t="str">
        <f t="shared" si="8"/>
        <v/>
      </c>
      <c r="AC154" t="b">
        <f t="shared" si="9"/>
        <v>0</v>
      </c>
      <c r="AD154">
        <f>IFERROR(ABS(ABS(K154-'Data Transformation'!$R$5)-ABS(K154-'Data Transformation'!$R$6)),"")</f>
        <v>0.81</v>
      </c>
      <c r="AE154" t="b">
        <f>IF(C154=FALSE,"",IF(AND(OR(V154=$Z$6,V154=$Z$8),OR(AC154=TRUE,AD154&lt;=IF(ISNUMBER('Data Transformation'!$R$15),'Data Transformation'!$R$15,'Data Transformation'!$R$25))),TRUE,FALSE))</f>
        <v>0</v>
      </c>
    </row>
    <row r="155" spans="2:31" x14ac:dyDescent="0.25">
      <c r="B155">
        <v>150</v>
      </c>
      <c r="C155">
        <v>15</v>
      </c>
      <c r="D155">
        <v>0</v>
      </c>
      <c r="E155">
        <v>0</v>
      </c>
      <c r="F155">
        <v>0.3</v>
      </c>
      <c r="G155">
        <v>0.21739130434782608</v>
      </c>
      <c r="H155">
        <v>0.9285714285714286</v>
      </c>
      <c r="I155" t="str">
        <v>no</v>
      </c>
      <c r="K155" s="57">
        <f>IFERROR(AVERAGEIF('Data Transformation'!$B$425:$B$8425,B155,IF('Input and Summary Results'!$J$4="no",'Data Transformation'!$C$425:$C$8425,'Data Transformation'!$E$425:$E$8425)),"")</f>
        <v>0.15651254714285714</v>
      </c>
      <c r="L155" s="58" cm="1">
        <f t="array" ref="L155">IFERROR(_xlfn.STDEV.S(IF('Data Transformation'!$B$425:$B$8425=B155,IF('Input and Summary Results'!$J$4="no",'Data Transformation'!$C$425:$C$8425,'Data Transformation'!$E$425:$E$8425),"")),"")</f>
        <v>0.12391698078750833</v>
      </c>
      <c r="M155" s="56"/>
      <c r="N155" t="str">
        <f>IF(E155&gt;='Data Transformation'!$R$29,B155,"")</f>
        <v/>
      </c>
      <c r="O155" t="str">
        <f>IFERROR(IF(AND(Assignments!L155&lt;('Data Transformation'!$R$4-'Data Transformation'!$R$3)/2,ABS(K155-'Data Transformation'!$R$6)&gt;ABS(K155-'Data Transformation'!$R$5),NOT(ISNUMBER(N155)),NOT(ISNUMBER(R155)),NOT(ISNUMBER(P155)),NOT(ISNUMBER(R155)),NOT(ISNUMBER(S155)),NOT(ISNUMBER(T155))),Assignments!B155,""),"")</f>
        <v/>
      </c>
      <c r="P155" t="str">
        <f>IF(AND(NOT(ISNUMBER(N155)),NOT(ISNUMBER(R155)),NOT(ISNUMBER(S155)),G155&gt;='Data Transformation'!$R$28),B155,"")</f>
        <v/>
      </c>
      <c r="Q155" t="str">
        <f>IFERROR(IF(AND(Assignments!L155&lt;('Data Transformation'!$R$4-'Data Transformation'!$R$3)/2,ABS(K155-'Data Transformation'!$R$6)&lt;ABS(K155-'Data Transformation'!$R$5),NOT(ISNUMBER(N155)),NOT(ISNUMBER(T155)),NOT(ISNUMBER(P155)),NOT(ISNUMBER(R155)),NOT(ISNUMBER(T155)),NOT(ISNUMBER(S155))),Assignments!B155,""),"")</f>
        <v/>
      </c>
      <c r="R155">
        <f>IF(H155&gt;='Data Transformation'!$R$30,B155,"")</f>
        <v>150</v>
      </c>
      <c r="S155" t="str">
        <f>IF(D155&gt;='Data Transformation'!$R$31,B155,"")</f>
        <v/>
      </c>
      <c r="T155" t="str">
        <f>IF(AND(H155&lt;'Data Transformation'!$R$30,E155&lt;'Data Transformation'!$R$29,G155&lt;0.3,D155&lt;'Data Transformation'!$R$31,E155&gt;0.4,H155&gt;0.4),B155,"")</f>
        <v/>
      </c>
      <c r="U155" s="56"/>
      <c r="V155" t="str" cm="2">
        <f t="array" ref="V155">IF(C155=FALSE,"",IF(AND(ISNUMBER(B155),ISBLANK(N155:T155)),"Unclassified",(IF(COUNT(N155:T155)=0,"",INDEX($N$4:$T$4,MATCH(TRUE,N155:T155=B155,0))))))</f>
        <v>Toggle</v>
      </c>
      <c r="W155" t="str">
        <f t="shared" si="7"/>
        <v/>
      </c>
      <c r="X155" t="str">
        <f t="shared" si="8"/>
        <v/>
      </c>
      <c r="AC155" t="b">
        <f t="shared" si="9"/>
        <v>0</v>
      </c>
      <c r="AD155">
        <f>IFERROR(ABS(ABS(K155-'Data Transformation'!$R$5)-ABS(K155-'Data Transformation'!$R$6)),"")</f>
        <v>0.81</v>
      </c>
      <c r="AE155" t="b">
        <f>IF(C155=FALSE,"",IF(AND(OR(V155=$Z$6,V155=$Z$8),OR(AC155=TRUE,AD155&lt;=IF(ISNUMBER('Data Transformation'!$R$15),'Data Transformation'!$R$15,'Data Transformation'!$R$25))),TRUE,FALSE))</f>
        <v>0</v>
      </c>
    </row>
    <row r="156" spans="2:31" x14ac:dyDescent="0.25">
      <c r="B156">
        <v>151</v>
      </c>
      <c r="C156">
        <v>19</v>
      </c>
      <c r="D156">
        <v>0</v>
      </c>
      <c r="E156">
        <v>0</v>
      </c>
      <c r="F156">
        <v>0.5</v>
      </c>
      <c r="G156">
        <v>0.47826086956521741</v>
      </c>
      <c r="H156">
        <v>0.72222222222222221</v>
      </c>
      <c r="I156" t="str">
        <v>no</v>
      </c>
      <c r="K156" s="57">
        <f>IFERROR(AVERAGEIF('Data Transformation'!$B$425:$B$8425,B156,IF('Input and Summary Results'!$J$4="no",'Data Transformation'!$C$425:$C$8425,'Data Transformation'!$E$425:$E$8425)),"")</f>
        <v>0.25681912722222222</v>
      </c>
      <c r="L156" s="58" cm="1">
        <f t="array" ref="L156">IFERROR(_xlfn.STDEV.S(IF('Data Transformation'!$B$425:$B$8425=B156,IF('Input and Summary Results'!$J$4="no",'Data Transformation'!$C$425:$C$8425,'Data Transformation'!$E$425:$E$8425),"")),"")</f>
        <v>0.30711396445663758</v>
      </c>
      <c r="M156" s="56"/>
      <c r="N156" t="str">
        <f>IF(E156&gt;='Data Transformation'!$R$29,B156,"")</f>
        <v/>
      </c>
      <c r="O156" t="str">
        <f>IFERROR(IF(AND(Assignments!L156&lt;('Data Transformation'!$R$4-'Data Transformation'!$R$3)/2,ABS(K156-'Data Transformation'!$R$6)&gt;ABS(K156-'Data Transformation'!$R$5),NOT(ISNUMBER(N156)),NOT(ISNUMBER(R156)),NOT(ISNUMBER(P156)),NOT(ISNUMBER(R156)),NOT(ISNUMBER(S156)),NOT(ISNUMBER(T156))),Assignments!B156,""),"")</f>
        <v/>
      </c>
      <c r="P156" t="str">
        <f>IF(AND(NOT(ISNUMBER(N156)),NOT(ISNUMBER(R156)),NOT(ISNUMBER(S156)),G156&gt;='Data Transformation'!$R$28),B156,"")</f>
        <v/>
      </c>
      <c r="Q156" t="str">
        <f>IFERROR(IF(AND(Assignments!L156&lt;('Data Transformation'!$R$4-'Data Transformation'!$R$3)/2,ABS(K156-'Data Transformation'!$R$6)&lt;ABS(K156-'Data Transformation'!$R$5),NOT(ISNUMBER(N156)),NOT(ISNUMBER(T156)),NOT(ISNUMBER(P156)),NOT(ISNUMBER(R156)),NOT(ISNUMBER(T156)),NOT(ISNUMBER(S156))),Assignments!B156,""),"")</f>
        <v/>
      </c>
      <c r="R156">
        <f>IF(H156&gt;='Data Transformation'!$R$30,B156,"")</f>
        <v>151</v>
      </c>
      <c r="S156" t="str">
        <f>IF(D156&gt;='Data Transformation'!$R$31,B156,"")</f>
        <v/>
      </c>
      <c r="T156" t="str">
        <f>IF(AND(H156&lt;'Data Transformation'!$R$30,E156&lt;'Data Transformation'!$R$29,G156&lt;0.3,D156&lt;'Data Transformation'!$R$31,E156&gt;0.4,H156&gt;0.4),B156,"")</f>
        <v/>
      </c>
      <c r="U156" s="56"/>
      <c r="V156" t="str" cm="2">
        <f t="array" ref="V156">IF(C156=FALSE,"",IF(AND(ISNUMBER(B156),ISBLANK(N156:T156)),"Unclassified",(IF(COUNT(N156:T156)=0,"",INDEX($N$4:$T$4,MATCH(TRUE,N156:T156=B156,0))))))</f>
        <v>Toggle</v>
      </c>
      <c r="W156" t="str">
        <f t="shared" si="7"/>
        <v/>
      </c>
      <c r="X156" t="str">
        <f t="shared" si="8"/>
        <v/>
      </c>
      <c r="AC156" t="b">
        <f t="shared" si="9"/>
        <v>0</v>
      </c>
      <c r="AD156">
        <f>IFERROR(ABS(ABS(K156-'Data Transformation'!$R$5)-ABS(K156-'Data Transformation'!$R$6)),"")</f>
        <v>0.6763617455555555</v>
      </c>
      <c r="AE156" t="b">
        <f>IF(C156=FALSE,"",IF(AND(OR(V156=$Z$6,V156=$Z$8),OR(AC156=TRUE,AD156&lt;=IF(ISNUMBER('Data Transformation'!$R$15),'Data Transformation'!$R$15,'Data Transformation'!$R$25))),TRUE,FALSE))</f>
        <v>0</v>
      </c>
    </row>
    <row r="157" spans="2:31" x14ac:dyDescent="0.25">
      <c r="B157">
        <v>152</v>
      </c>
      <c r="C157">
        <v>16</v>
      </c>
      <c r="D157">
        <v>0</v>
      </c>
      <c r="E157">
        <v>6.6666666666666666E-2</v>
      </c>
      <c r="F157">
        <v>0.6</v>
      </c>
      <c r="G157">
        <v>0.56521739130434778</v>
      </c>
      <c r="H157">
        <v>0.6</v>
      </c>
      <c r="I157" t="str">
        <v>no</v>
      </c>
      <c r="K157" s="57">
        <f>IFERROR(AVERAGEIF('Data Transformation'!$B$425:$B$8425,B157,IF('Input and Summary Results'!$J$4="no",'Data Transformation'!$C$425:$C$8425,'Data Transformation'!$E$425:$E$8425)),"")</f>
        <v>0.33525644799999998</v>
      </c>
      <c r="L157" s="58" cm="1">
        <f t="array" ref="L157">IFERROR(_xlfn.STDEV.S(IF('Data Transformation'!$B$425:$B$8425=B157,IF('Input and Summary Results'!$J$4="no",'Data Transformation'!$C$425:$C$8425,'Data Transformation'!$E$425:$E$8425),"")),"")</f>
        <v>0.30993279055019368</v>
      </c>
      <c r="M157" s="56"/>
      <c r="N157" t="str">
        <f>IF(E157&gt;='Data Transformation'!$R$29,B157,"")</f>
        <v/>
      </c>
      <c r="O157" t="str">
        <f>IFERROR(IF(AND(Assignments!L157&lt;('Data Transformation'!$R$4-'Data Transformation'!$R$3)/2,ABS(K157-'Data Transformation'!$R$6)&gt;ABS(K157-'Data Transformation'!$R$5),NOT(ISNUMBER(N157)),NOT(ISNUMBER(R157)),NOT(ISNUMBER(P157)),NOT(ISNUMBER(R157)),NOT(ISNUMBER(S157)),NOT(ISNUMBER(T157))),Assignments!B157,""),"")</f>
        <v/>
      </c>
      <c r="P157">
        <f>IF(AND(NOT(ISNUMBER(N157)),NOT(ISNUMBER(R157)),NOT(ISNUMBER(S157)),G157&gt;='Data Transformation'!$R$28),B157,"")</f>
        <v>152</v>
      </c>
      <c r="Q157" t="str">
        <f>IFERROR(IF(AND(Assignments!L157&lt;('Data Transformation'!$R$4-'Data Transformation'!$R$3)/2,ABS(K157-'Data Transformation'!$R$6)&lt;ABS(K157-'Data Transformation'!$R$5),NOT(ISNUMBER(N157)),NOT(ISNUMBER(T157)),NOT(ISNUMBER(P157)),NOT(ISNUMBER(R157)),NOT(ISNUMBER(T157)),NOT(ISNUMBER(S157))),Assignments!B157,""),"")</f>
        <v/>
      </c>
      <c r="R157" t="str">
        <f>IF(H157&gt;='Data Transformation'!$R$30,B157,"")</f>
        <v/>
      </c>
      <c r="S157" t="str">
        <f>IF(D157&gt;='Data Transformation'!$R$31,B157,"")</f>
        <v/>
      </c>
      <c r="T157" t="str">
        <f>IF(AND(H157&lt;'Data Transformation'!$R$30,E157&lt;'Data Transformation'!$R$29,G157&lt;0.3,D157&lt;'Data Transformation'!$R$31,E157&gt;0.4,H157&gt;0.4),B157,"")</f>
        <v/>
      </c>
      <c r="U157" s="56"/>
      <c r="V157" t="str" cm="2">
        <f t="array" ref="V157">IF(C157=FALSE,"",IF(AND(ISNUMBER(B157),ISBLANK(N157:T157)),"Unclassified",(IF(COUNT(N157:T157)=0,"",INDEX($N$4:$T$4,MATCH(TRUE,N157:T157=B157,0))))))</f>
        <v>Rheostat</v>
      </c>
      <c r="W157" t="str">
        <f t="shared" si="7"/>
        <v/>
      </c>
      <c r="X157" t="str">
        <f t="shared" si="8"/>
        <v/>
      </c>
      <c r="AC157" t="b">
        <f t="shared" si="9"/>
        <v>0</v>
      </c>
      <c r="AD157">
        <f>IFERROR(ABS(ABS(K157-'Data Transformation'!$R$5)-ABS(K157-'Data Transformation'!$R$6)),"")</f>
        <v>0.51948710399999998</v>
      </c>
      <c r="AE157" t="b">
        <f>IF(C157=FALSE,"",IF(AND(OR(V157=$Z$6,V157=$Z$8),OR(AC157=TRUE,AD157&lt;=IF(ISNUMBER('Data Transformation'!$R$15),'Data Transformation'!$R$15,'Data Transformation'!$R$25))),TRUE,FALSE))</f>
        <v>0</v>
      </c>
    </row>
    <row r="158" spans="2:31" x14ac:dyDescent="0.25">
      <c r="B158">
        <v>153</v>
      </c>
      <c r="C158">
        <v>19</v>
      </c>
      <c r="D158">
        <v>0</v>
      </c>
      <c r="E158">
        <v>5.5555555555555552E-2</v>
      </c>
      <c r="F158">
        <v>0.5</v>
      </c>
      <c r="G158">
        <v>0.39130434782608697</v>
      </c>
      <c r="H158">
        <v>0.77777777777777779</v>
      </c>
      <c r="I158" t="str">
        <v>no</v>
      </c>
      <c r="K158" s="57">
        <f>IFERROR(AVERAGEIF('Data Transformation'!$B$425:$B$8425,B158,IF('Input and Summary Results'!$J$4="no",'Data Transformation'!$C$425:$C$8425,'Data Transformation'!$E$425:$E$8425)),"")</f>
        <v>0.20368299333333337</v>
      </c>
      <c r="L158" s="58" cm="1">
        <f t="array" ref="L158">IFERROR(_xlfn.STDEV.S(IF('Data Transformation'!$B$425:$B$8425=B158,IF('Input and Summary Results'!$J$4="no",'Data Transformation'!$C$425:$C$8425,'Data Transformation'!$E$425:$E$8425),"")),"")</f>
        <v>0.21721818362131201</v>
      </c>
      <c r="M158" s="56"/>
      <c r="N158" t="str">
        <f>IF(E158&gt;='Data Transformation'!$R$29,B158,"")</f>
        <v/>
      </c>
      <c r="O158" t="str">
        <f>IFERROR(IF(AND(Assignments!L158&lt;('Data Transformation'!$R$4-'Data Transformation'!$R$3)/2,ABS(K158-'Data Transformation'!$R$6)&gt;ABS(K158-'Data Transformation'!$R$5),NOT(ISNUMBER(N158)),NOT(ISNUMBER(R158)),NOT(ISNUMBER(P158)),NOT(ISNUMBER(R158)),NOT(ISNUMBER(S158)),NOT(ISNUMBER(T158))),Assignments!B158,""),"")</f>
        <v/>
      </c>
      <c r="P158" t="str">
        <f>IF(AND(NOT(ISNUMBER(N158)),NOT(ISNUMBER(R158)),NOT(ISNUMBER(S158)),G158&gt;='Data Transformation'!$R$28),B158,"")</f>
        <v/>
      </c>
      <c r="Q158" t="str">
        <f>IFERROR(IF(AND(Assignments!L158&lt;('Data Transformation'!$R$4-'Data Transformation'!$R$3)/2,ABS(K158-'Data Transformation'!$R$6)&lt;ABS(K158-'Data Transformation'!$R$5),NOT(ISNUMBER(N158)),NOT(ISNUMBER(T158)),NOT(ISNUMBER(P158)),NOT(ISNUMBER(R158)),NOT(ISNUMBER(T158)),NOT(ISNUMBER(S158))),Assignments!B158,""),"")</f>
        <v/>
      </c>
      <c r="R158">
        <f>IF(H158&gt;='Data Transformation'!$R$30,B158,"")</f>
        <v>153</v>
      </c>
      <c r="S158" t="str">
        <f>IF(D158&gt;='Data Transformation'!$R$31,B158,"")</f>
        <v/>
      </c>
      <c r="T158" t="str">
        <f>IF(AND(H158&lt;'Data Transformation'!$R$30,E158&lt;'Data Transformation'!$R$29,G158&lt;0.3,D158&lt;'Data Transformation'!$R$31,E158&gt;0.4,H158&gt;0.4),B158,"")</f>
        <v/>
      </c>
      <c r="U158" s="56"/>
      <c r="V158" t="str" cm="2">
        <f t="array" ref="V158">IF(C158=FALSE,"",IF(AND(ISNUMBER(B158),ISBLANK(N158:T158)),"Unclassified",(IF(COUNT(N158:T158)=0,"",INDEX($N$4:$T$4,MATCH(TRUE,N158:T158=B158,0))))))</f>
        <v>Toggle</v>
      </c>
      <c r="W158" t="str">
        <f t="shared" si="7"/>
        <v/>
      </c>
      <c r="X158" t="str">
        <f t="shared" si="8"/>
        <v/>
      </c>
      <c r="AC158" t="b">
        <f t="shared" si="9"/>
        <v>0</v>
      </c>
      <c r="AD158">
        <f>IFERROR(ABS(ABS(K158-'Data Transformation'!$R$5)-ABS(K158-'Data Transformation'!$R$6)),"")</f>
        <v>0.78263401333333327</v>
      </c>
      <c r="AE158" t="b">
        <f>IF(C158=FALSE,"",IF(AND(OR(V158=$Z$6,V158=$Z$8),OR(AC158=TRUE,AD158&lt;=IF(ISNUMBER('Data Transformation'!$R$15),'Data Transformation'!$R$15,'Data Transformation'!$R$25))),TRUE,FALSE))</f>
        <v>0</v>
      </c>
    </row>
    <row r="159" spans="2:31" x14ac:dyDescent="0.25">
      <c r="B159">
        <v>154</v>
      </c>
      <c r="C159">
        <v>18</v>
      </c>
      <c r="D159">
        <v>0</v>
      </c>
      <c r="E159">
        <v>0</v>
      </c>
      <c r="F159">
        <v>0.2</v>
      </c>
      <c r="G159">
        <v>8.6956521739130432E-2</v>
      </c>
      <c r="H159">
        <v>1</v>
      </c>
      <c r="I159" t="str">
        <v>yes</v>
      </c>
      <c r="K159" s="57">
        <f>IFERROR(AVERAGEIF('Data Transformation'!$B$425:$B$8425,B159,IF('Input and Summary Results'!$J$4="no",'Data Transformation'!$C$425:$C$8425,'Data Transformation'!$E$425:$E$8425)),"")</f>
        <v>0.11462007352941175</v>
      </c>
      <c r="L159" s="58" cm="1">
        <f t="array" ref="L159">IFERROR(_xlfn.STDEV.S(IF('Data Transformation'!$B$425:$B$8425=B159,IF('Input and Summary Results'!$J$4="no",'Data Transformation'!$C$425:$C$8425,'Data Transformation'!$E$425:$E$8425),"")),"")</f>
        <v>8.3143004792849487E-2</v>
      </c>
      <c r="M159" s="56"/>
      <c r="N159" t="str">
        <f>IF(E159&gt;='Data Transformation'!$R$29,B159,"")</f>
        <v/>
      </c>
      <c r="O159" t="str">
        <f>IFERROR(IF(AND(Assignments!L159&lt;('Data Transformation'!$R$4-'Data Transformation'!$R$3)/2,ABS(K159-'Data Transformation'!$R$6)&gt;ABS(K159-'Data Transformation'!$R$5),NOT(ISNUMBER(N159)),NOT(ISNUMBER(R159)),NOT(ISNUMBER(P159)),NOT(ISNUMBER(R159)),NOT(ISNUMBER(S159)),NOT(ISNUMBER(T159))),Assignments!B159,""),"")</f>
        <v/>
      </c>
      <c r="P159" t="str">
        <f>IF(AND(NOT(ISNUMBER(N159)),NOT(ISNUMBER(R159)),NOT(ISNUMBER(S159)),G159&gt;='Data Transformation'!$R$28),B159,"")</f>
        <v/>
      </c>
      <c r="Q159" t="str">
        <f>IFERROR(IF(AND(Assignments!L159&lt;('Data Transformation'!$R$4-'Data Transformation'!$R$3)/2,ABS(K159-'Data Transformation'!$R$6)&lt;ABS(K159-'Data Transformation'!$R$5),NOT(ISNUMBER(N159)),NOT(ISNUMBER(T159)),NOT(ISNUMBER(P159)),NOT(ISNUMBER(R159)),NOT(ISNUMBER(T159)),NOT(ISNUMBER(S159))),Assignments!B159,""),"")</f>
        <v/>
      </c>
      <c r="R159">
        <f>IF(H159&gt;='Data Transformation'!$R$30,B159,"")</f>
        <v>154</v>
      </c>
      <c r="S159" t="str">
        <f>IF(D159&gt;='Data Transformation'!$R$31,B159,"")</f>
        <v/>
      </c>
      <c r="T159" t="str">
        <f>IF(AND(H159&lt;'Data Transformation'!$R$30,E159&lt;'Data Transformation'!$R$29,G159&lt;0.3,D159&lt;'Data Transformation'!$R$31,E159&gt;0.4,H159&gt;0.4),B159,"")</f>
        <v/>
      </c>
      <c r="U159" s="56"/>
      <c r="V159" t="str" cm="2">
        <f t="array" ref="V159">IF(C159=FALSE,"",IF(AND(ISNUMBER(B159),ISBLANK(N159:T159)),"Unclassified",(IF(COUNT(N159:T159)=0,"",INDEX($N$4:$T$4,MATCH(TRUE,N159:T159=B159,0))))))</f>
        <v>Toggle</v>
      </c>
      <c r="W159" t="str">
        <f t="shared" si="7"/>
        <v/>
      </c>
      <c r="X159" t="str">
        <f t="shared" si="8"/>
        <v/>
      </c>
      <c r="AC159" t="b">
        <f t="shared" si="9"/>
        <v>0</v>
      </c>
      <c r="AD159">
        <f>IFERROR(ABS(ABS(K159-'Data Transformation'!$R$5)-ABS(K159-'Data Transformation'!$R$6)),"")</f>
        <v>0.81</v>
      </c>
      <c r="AE159" t="b">
        <f>IF(C159=FALSE,"",IF(AND(OR(V159=$Z$6,V159=$Z$8),OR(AC159=TRUE,AD159&lt;=IF(ISNUMBER('Data Transformation'!$R$15),'Data Transformation'!$R$15,'Data Transformation'!$R$25))),TRUE,FALSE))</f>
        <v>0</v>
      </c>
    </row>
    <row r="160" spans="2:31" x14ac:dyDescent="0.25">
      <c r="B160">
        <v>155</v>
      </c>
      <c r="C160">
        <v>18</v>
      </c>
      <c r="D160">
        <v>0</v>
      </c>
      <c r="E160">
        <v>5.8823529411764705E-2</v>
      </c>
      <c r="F160">
        <v>0.6</v>
      </c>
      <c r="G160">
        <v>0.56521739130434778</v>
      </c>
      <c r="H160">
        <v>0.52941176470588236</v>
      </c>
      <c r="I160" t="str">
        <v>no</v>
      </c>
      <c r="K160" s="57">
        <f>IFERROR(AVERAGEIF('Data Transformation'!$B$425:$B$8425,B160,IF('Input and Summary Results'!$J$4="no",'Data Transformation'!$C$425:$C$8425,'Data Transformation'!$E$425:$E$8425)),"")</f>
        <v>0.3587833652941177</v>
      </c>
      <c r="L160" s="58" cm="1">
        <f t="array" ref="L160">IFERROR(_xlfn.STDEV.S(IF('Data Transformation'!$B$425:$B$8425=B160,IF('Input and Summary Results'!$J$4="no",'Data Transformation'!$C$425:$C$8425,'Data Transformation'!$E$425:$E$8425),"")),"")</f>
        <v>0.34378385784606147</v>
      </c>
      <c r="M160" s="56"/>
      <c r="N160" t="str">
        <f>IF(E160&gt;='Data Transformation'!$R$29,B160,"")</f>
        <v/>
      </c>
      <c r="O160" t="str">
        <f>IFERROR(IF(AND(Assignments!L160&lt;('Data Transformation'!$R$4-'Data Transformation'!$R$3)/2,ABS(K160-'Data Transformation'!$R$6)&gt;ABS(K160-'Data Transformation'!$R$5),NOT(ISNUMBER(N160)),NOT(ISNUMBER(R160)),NOT(ISNUMBER(P160)),NOT(ISNUMBER(R160)),NOT(ISNUMBER(S160)),NOT(ISNUMBER(T160))),Assignments!B160,""),"")</f>
        <v/>
      </c>
      <c r="P160">
        <f>IF(AND(NOT(ISNUMBER(N160)),NOT(ISNUMBER(R160)),NOT(ISNUMBER(S160)),G160&gt;='Data Transformation'!$R$28),B160,"")</f>
        <v>155</v>
      </c>
      <c r="Q160" t="str">
        <f>IFERROR(IF(AND(Assignments!L160&lt;('Data Transformation'!$R$4-'Data Transformation'!$R$3)/2,ABS(K160-'Data Transformation'!$R$6)&lt;ABS(K160-'Data Transformation'!$R$5),NOT(ISNUMBER(N160)),NOT(ISNUMBER(T160)),NOT(ISNUMBER(P160)),NOT(ISNUMBER(R160)),NOT(ISNUMBER(T160)),NOT(ISNUMBER(S160))),Assignments!B160,""),"")</f>
        <v/>
      </c>
      <c r="R160" t="str">
        <f>IF(H160&gt;='Data Transformation'!$R$30,B160,"")</f>
        <v/>
      </c>
      <c r="S160" t="str">
        <f>IF(D160&gt;='Data Transformation'!$R$31,B160,"")</f>
        <v/>
      </c>
      <c r="T160" t="str">
        <f>IF(AND(H160&lt;'Data Transformation'!$R$30,E160&lt;'Data Transformation'!$R$29,G160&lt;0.3,D160&lt;'Data Transformation'!$R$31,E160&gt;0.4,H160&gt;0.4),B160,"")</f>
        <v/>
      </c>
      <c r="U160" s="56"/>
      <c r="V160" t="str" cm="2">
        <f t="array" ref="V160">IF(C160=FALSE,"",IF(AND(ISNUMBER(B160),ISBLANK(N160:T160)),"Unclassified",(IF(COUNT(N160:T160)=0,"",INDEX($N$4:$T$4,MATCH(TRUE,N160:T160=B160,0))))))</f>
        <v>Rheostat</v>
      </c>
      <c r="W160" t="str">
        <f t="shared" si="7"/>
        <v/>
      </c>
      <c r="X160" t="str">
        <f t="shared" si="8"/>
        <v/>
      </c>
      <c r="AC160" t="b">
        <f t="shared" si="9"/>
        <v>0</v>
      </c>
      <c r="AD160">
        <f>IFERROR(ABS(ABS(K160-'Data Transformation'!$R$5)-ABS(K160-'Data Transformation'!$R$6)),"")</f>
        <v>0.47243326941176461</v>
      </c>
      <c r="AE160" t="b">
        <f>IF(C160=FALSE,"",IF(AND(OR(V160=$Z$6,V160=$Z$8),OR(AC160=TRUE,AD160&lt;=IF(ISNUMBER('Data Transformation'!$R$15),'Data Transformation'!$R$15,'Data Transformation'!$R$25))),TRUE,FALSE))</f>
        <v>0</v>
      </c>
    </row>
    <row r="161" spans="2:31" x14ac:dyDescent="0.25">
      <c r="B161">
        <v>156</v>
      </c>
      <c r="C161">
        <v>19</v>
      </c>
      <c r="D161">
        <v>0</v>
      </c>
      <c r="E161">
        <v>0.1111111111111111</v>
      </c>
      <c r="F161">
        <v>0.7</v>
      </c>
      <c r="G161">
        <v>0.65217391304347827</v>
      </c>
      <c r="H161">
        <v>0.44444444444444442</v>
      </c>
      <c r="I161" t="str">
        <v>no</v>
      </c>
      <c r="K161" s="57">
        <f>IFERROR(AVERAGEIF('Data Transformation'!$B$425:$B$8425,B161,IF('Input and Summary Results'!$J$4="no",'Data Transformation'!$C$425:$C$8425,'Data Transformation'!$E$425:$E$8425)),"")</f>
        <v>0.45154140444444441</v>
      </c>
      <c r="L161" s="58" cm="1">
        <f t="array" ref="L161">IFERROR(_xlfn.STDEV.S(IF('Data Transformation'!$B$425:$B$8425=B161,IF('Input and Summary Results'!$J$4="no",'Data Transformation'!$C$425:$C$8425,'Data Transformation'!$E$425:$E$8425),"")),"")</f>
        <v>0.31552906923168478</v>
      </c>
      <c r="M161" s="56"/>
      <c r="N161" t="str">
        <f>IF(E161&gt;='Data Transformation'!$R$29,B161,"")</f>
        <v/>
      </c>
      <c r="O161" t="str">
        <f>IFERROR(IF(AND(Assignments!L161&lt;('Data Transformation'!$R$4-'Data Transformation'!$R$3)/2,ABS(K161-'Data Transformation'!$R$6)&gt;ABS(K161-'Data Transformation'!$R$5),NOT(ISNUMBER(N161)),NOT(ISNUMBER(R161)),NOT(ISNUMBER(P161)),NOT(ISNUMBER(R161)),NOT(ISNUMBER(S161)),NOT(ISNUMBER(T161))),Assignments!B161,""),"")</f>
        <v/>
      </c>
      <c r="P161">
        <f>IF(AND(NOT(ISNUMBER(N161)),NOT(ISNUMBER(R161)),NOT(ISNUMBER(S161)),G161&gt;='Data Transformation'!$R$28),B161,"")</f>
        <v>156</v>
      </c>
      <c r="Q161" t="str">
        <f>IFERROR(IF(AND(Assignments!L161&lt;('Data Transformation'!$R$4-'Data Transformation'!$R$3)/2,ABS(K161-'Data Transformation'!$R$6)&lt;ABS(K161-'Data Transformation'!$R$5),NOT(ISNUMBER(N161)),NOT(ISNUMBER(T161)),NOT(ISNUMBER(P161)),NOT(ISNUMBER(R161)),NOT(ISNUMBER(T161)),NOT(ISNUMBER(S161))),Assignments!B161,""),"")</f>
        <v/>
      </c>
      <c r="R161" t="str">
        <f>IF(H161&gt;='Data Transformation'!$R$30,B161,"")</f>
        <v/>
      </c>
      <c r="S161" t="str">
        <f>IF(D161&gt;='Data Transformation'!$R$31,B161,"")</f>
        <v/>
      </c>
      <c r="T161" t="str">
        <f>IF(AND(H161&lt;'Data Transformation'!$R$30,E161&lt;'Data Transformation'!$R$29,G161&lt;0.3,D161&lt;'Data Transformation'!$R$31,E161&gt;0.4,H161&gt;0.4),B161,"")</f>
        <v/>
      </c>
      <c r="U161" s="56"/>
      <c r="V161" t="str" cm="2">
        <f t="array" ref="V161">IF(C161=FALSE,"",IF(AND(ISNUMBER(B161),ISBLANK(N161:T161)),"Unclassified",(IF(COUNT(N161:T161)=0,"",INDEX($N$4:$T$4,MATCH(TRUE,N161:T161=B161,0))))))</f>
        <v>Rheostat</v>
      </c>
      <c r="W161" t="str">
        <f t="shared" si="7"/>
        <v/>
      </c>
      <c r="X161" t="str">
        <f t="shared" si="8"/>
        <v/>
      </c>
      <c r="AC161" t="b">
        <f t="shared" si="9"/>
        <v>0</v>
      </c>
      <c r="AD161">
        <f>IFERROR(ABS(ABS(K161-'Data Transformation'!$R$5)-ABS(K161-'Data Transformation'!$R$6)),"")</f>
        <v>0.28691719111111125</v>
      </c>
      <c r="AE161" t="b">
        <f>IF(C161=FALSE,"",IF(AND(OR(V161=$Z$6,V161=$Z$8),OR(AC161=TRUE,AD161&lt;=IF(ISNUMBER('Data Transformation'!$R$15),'Data Transformation'!$R$15,'Data Transformation'!$R$25))),TRUE,FALSE))</f>
        <v>0</v>
      </c>
    </row>
    <row r="162" spans="2:31" x14ac:dyDescent="0.25">
      <c r="B162">
        <v>157</v>
      </c>
      <c r="C162">
        <v>19</v>
      </c>
      <c r="D162">
        <v>0</v>
      </c>
      <c r="E162">
        <v>0</v>
      </c>
      <c r="F162">
        <v>0.3</v>
      </c>
      <c r="G162">
        <v>0.17391304347826086</v>
      </c>
      <c r="H162">
        <v>0.88888888888888884</v>
      </c>
      <c r="I162" t="str">
        <v>no</v>
      </c>
      <c r="K162" s="57">
        <f>IFERROR(AVERAGEIF('Data Transformation'!$B$425:$B$8425,B162,IF('Input and Summary Results'!$J$4="no",'Data Transformation'!$C$425:$C$8425,'Data Transformation'!$E$425:$E$8425)),"")</f>
        <v>0.1614276188888889</v>
      </c>
      <c r="L162" s="58" cm="1">
        <f t="array" ref="L162">IFERROR(_xlfn.STDEV.S(IF('Data Transformation'!$B$425:$B$8425=B162,IF('Input and Summary Results'!$J$4="no",'Data Transformation'!$C$425:$C$8425,'Data Transformation'!$E$425:$E$8425),"")),"")</f>
        <v>0.11428392022711956</v>
      </c>
      <c r="M162" s="56"/>
      <c r="N162" t="str">
        <f>IF(E162&gt;='Data Transformation'!$R$29,B162,"")</f>
        <v/>
      </c>
      <c r="O162" t="str">
        <f>IFERROR(IF(AND(Assignments!L162&lt;('Data Transformation'!$R$4-'Data Transformation'!$R$3)/2,ABS(K162-'Data Transformation'!$R$6)&gt;ABS(K162-'Data Transformation'!$R$5),NOT(ISNUMBER(N162)),NOT(ISNUMBER(R162)),NOT(ISNUMBER(P162)),NOT(ISNUMBER(R162)),NOT(ISNUMBER(S162)),NOT(ISNUMBER(T162))),Assignments!B162,""),"")</f>
        <v/>
      </c>
      <c r="P162" t="str">
        <f>IF(AND(NOT(ISNUMBER(N162)),NOT(ISNUMBER(R162)),NOT(ISNUMBER(S162)),G162&gt;='Data Transformation'!$R$28),B162,"")</f>
        <v/>
      </c>
      <c r="Q162" t="str">
        <f>IFERROR(IF(AND(Assignments!L162&lt;('Data Transformation'!$R$4-'Data Transformation'!$R$3)/2,ABS(K162-'Data Transformation'!$R$6)&lt;ABS(K162-'Data Transformation'!$R$5),NOT(ISNUMBER(N162)),NOT(ISNUMBER(T162)),NOT(ISNUMBER(P162)),NOT(ISNUMBER(R162)),NOT(ISNUMBER(T162)),NOT(ISNUMBER(S162))),Assignments!B162,""),"")</f>
        <v/>
      </c>
      <c r="R162">
        <f>IF(H162&gt;='Data Transformation'!$R$30,B162,"")</f>
        <v>157</v>
      </c>
      <c r="S162" t="str">
        <f>IF(D162&gt;='Data Transformation'!$R$31,B162,"")</f>
        <v/>
      </c>
      <c r="T162" t="str">
        <f>IF(AND(H162&lt;'Data Transformation'!$R$30,E162&lt;'Data Transformation'!$R$29,G162&lt;0.3,D162&lt;'Data Transformation'!$R$31,E162&gt;0.4,H162&gt;0.4),B162,"")</f>
        <v/>
      </c>
      <c r="U162" s="56"/>
      <c r="V162" t="str" cm="2">
        <f t="array" ref="V162">IF(C162=FALSE,"",IF(AND(ISNUMBER(B162),ISBLANK(N162:T162)),"Unclassified",(IF(COUNT(N162:T162)=0,"",INDEX($N$4:$T$4,MATCH(TRUE,N162:T162=B162,0))))))</f>
        <v>Toggle</v>
      </c>
      <c r="W162" t="str">
        <f t="shared" si="7"/>
        <v/>
      </c>
      <c r="X162" t="str">
        <f t="shared" si="8"/>
        <v/>
      </c>
      <c r="AC162" t="b">
        <f t="shared" si="9"/>
        <v>0</v>
      </c>
      <c r="AD162">
        <f>IFERROR(ABS(ABS(K162-'Data Transformation'!$R$5)-ABS(K162-'Data Transformation'!$R$6)),"")</f>
        <v>0.81</v>
      </c>
      <c r="AE162" t="b">
        <f>IF(C162=FALSE,"",IF(AND(OR(V162=$Z$6,V162=$Z$8),OR(AC162=TRUE,AD162&lt;=IF(ISNUMBER('Data Transformation'!$R$15),'Data Transformation'!$R$15,'Data Transformation'!$R$25))),TRUE,FALSE))</f>
        <v>0</v>
      </c>
    </row>
    <row r="163" spans="2:31" x14ac:dyDescent="0.25">
      <c r="B163">
        <v>158</v>
      </c>
      <c r="C163">
        <v>19</v>
      </c>
      <c r="D163">
        <v>0.1111111111111111</v>
      </c>
      <c r="E163">
        <v>0.44444444444444442</v>
      </c>
      <c r="F163">
        <v>0.6</v>
      </c>
      <c r="G163">
        <v>0.52173913043478259</v>
      </c>
      <c r="H163">
        <v>5.5555555555555552E-2</v>
      </c>
      <c r="I163" t="str">
        <v>no</v>
      </c>
      <c r="K163" s="57">
        <f>IFERROR(AVERAGEIF('Data Transformation'!$B$425:$B$8425,B163,IF('Input and Summary Results'!$J$4="no",'Data Transformation'!$C$425:$C$8425,'Data Transformation'!$E$425:$E$8425)),"")</f>
        <v>0.88381701000000001</v>
      </c>
      <c r="L163" s="58" cm="1">
        <f t="array" ref="L163">IFERROR(_xlfn.STDEV.S(IF('Data Transformation'!$B$425:$B$8425=B163,IF('Input and Summary Results'!$J$4="no",'Data Transformation'!$C$425:$C$8425,'Data Transformation'!$E$425:$E$8425),"")),"")</f>
        <v>0.21977245369366344</v>
      </c>
      <c r="M163" s="56"/>
      <c r="N163" t="str">
        <f>IF(E163&gt;='Data Transformation'!$R$29,B163,"")</f>
        <v/>
      </c>
      <c r="O163" t="str">
        <f>IFERROR(IF(AND(Assignments!L163&lt;('Data Transformation'!$R$4-'Data Transformation'!$R$3)/2,ABS(K163-'Data Transformation'!$R$6)&gt;ABS(K163-'Data Transformation'!$R$5),NOT(ISNUMBER(N163)),NOT(ISNUMBER(R163)),NOT(ISNUMBER(P163)),NOT(ISNUMBER(R163)),NOT(ISNUMBER(S163)),NOT(ISNUMBER(T163))),Assignments!B163,""),"")</f>
        <v/>
      </c>
      <c r="P163">
        <f>IF(AND(NOT(ISNUMBER(N163)),NOT(ISNUMBER(R163)),NOT(ISNUMBER(S163)),G163&gt;='Data Transformation'!$R$28),B163,"")</f>
        <v>158</v>
      </c>
      <c r="Q163" t="str">
        <f>IFERROR(IF(AND(Assignments!L163&lt;('Data Transformation'!$R$4-'Data Transformation'!$R$3)/2,ABS(K163-'Data Transformation'!$R$6)&lt;ABS(K163-'Data Transformation'!$R$5),NOT(ISNUMBER(N163)),NOT(ISNUMBER(T163)),NOT(ISNUMBER(P163)),NOT(ISNUMBER(R163)),NOT(ISNUMBER(T163)),NOT(ISNUMBER(S163))),Assignments!B163,""),"")</f>
        <v/>
      </c>
      <c r="R163" t="str">
        <f>IF(H163&gt;='Data Transformation'!$R$30,B163,"")</f>
        <v/>
      </c>
      <c r="S163" t="str">
        <f>IF(D163&gt;='Data Transformation'!$R$31,B163,"")</f>
        <v/>
      </c>
      <c r="T163" t="str">
        <f>IF(AND(H163&lt;'Data Transformation'!$R$30,E163&lt;'Data Transformation'!$R$29,G163&lt;0.3,D163&lt;'Data Transformation'!$R$31,E163&gt;0.4,H163&gt;0.4),B163,"")</f>
        <v/>
      </c>
      <c r="U163" s="56"/>
      <c r="V163" t="str" cm="2">
        <f t="array" ref="V163">IF(C163=FALSE,"",IF(AND(ISNUMBER(B163),ISBLANK(N163:T163)),"Unclassified",(IF(COUNT(N163:T163)=0,"",INDEX($N$4:$T$4,MATCH(TRUE,N163:T163=B163,0))))))</f>
        <v>Rheostat</v>
      </c>
      <c r="W163" t="str">
        <f t="shared" si="7"/>
        <v/>
      </c>
      <c r="X163" t="str">
        <f t="shared" si="8"/>
        <v/>
      </c>
      <c r="AC163" t="b">
        <f t="shared" si="9"/>
        <v>0</v>
      </c>
      <c r="AD163">
        <f>IFERROR(ABS(ABS(K163-'Data Transformation'!$R$5)-ABS(K163-'Data Transformation'!$R$6)),"")</f>
        <v>0.57763402000000008</v>
      </c>
      <c r="AE163" t="b">
        <f>IF(C163=FALSE,"",IF(AND(OR(V163=$Z$6,V163=$Z$8),OR(AC163=TRUE,AD163&lt;=IF(ISNUMBER('Data Transformation'!$R$15),'Data Transformation'!$R$15,'Data Transformation'!$R$25))),TRUE,FALSE))</f>
        <v>0</v>
      </c>
    </row>
    <row r="164" spans="2:31" x14ac:dyDescent="0.25">
      <c r="B164">
        <v>159</v>
      </c>
      <c r="C164">
        <v>19</v>
      </c>
      <c r="D164">
        <v>0</v>
      </c>
      <c r="E164">
        <v>0</v>
      </c>
      <c r="F164">
        <v>0.4</v>
      </c>
      <c r="G164">
        <v>0.34782608695652173</v>
      </c>
      <c r="H164">
        <v>0.77777777777777779</v>
      </c>
      <c r="I164" t="str">
        <v>no</v>
      </c>
      <c r="K164" s="57">
        <f>IFERROR(AVERAGEIF('Data Transformation'!$B$425:$B$8425,B164,IF('Input and Summary Results'!$J$4="no",'Data Transformation'!$C$425:$C$8425,'Data Transformation'!$E$425:$E$8425)),"")</f>
        <v>0.24400005333333333</v>
      </c>
      <c r="L164" s="58" cm="1">
        <f t="array" ref="L164">IFERROR(_xlfn.STDEV.S(IF('Data Transformation'!$B$425:$B$8425=B164,IF('Input and Summary Results'!$J$4="no",'Data Transformation'!$C$425:$C$8425,'Data Transformation'!$E$425:$E$8425),"")),"")</f>
        <v>0.20448189851963069</v>
      </c>
      <c r="M164" s="56"/>
      <c r="N164" t="str">
        <f>IF(E164&gt;='Data Transformation'!$R$29,B164,"")</f>
        <v/>
      </c>
      <c r="O164" t="str">
        <f>IFERROR(IF(AND(Assignments!L164&lt;('Data Transformation'!$R$4-'Data Transformation'!$R$3)/2,ABS(K164-'Data Transformation'!$R$6)&gt;ABS(K164-'Data Transformation'!$R$5),NOT(ISNUMBER(N164)),NOT(ISNUMBER(R164)),NOT(ISNUMBER(P164)),NOT(ISNUMBER(R164)),NOT(ISNUMBER(S164)),NOT(ISNUMBER(T164))),Assignments!B164,""),"")</f>
        <v/>
      </c>
      <c r="P164" t="str">
        <f>IF(AND(NOT(ISNUMBER(N164)),NOT(ISNUMBER(R164)),NOT(ISNUMBER(S164)),G164&gt;='Data Transformation'!$R$28),B164,"")</f>
        <v/>
      </c>
      <c r="Q164" t="str">
        <f>IFERROR(IF(AND(Assignments!L164&lt;('Data Transformation'!$R$4-'Data Transformation'!$R$3)/2,ABS(K164-'Data Transformation'!$R$6)&lt;ABS(K164-'Data Transformation'!$R$5),NOT(ISNUMBER(N164)),NOT(ISNUMBER(T164)),NOT(ISNUMBER(P164)),NOT(ISNUMBER(R164)),NOT(ISNUMBER(T164)),NOT(ISNUMBER(S164))),Assignments!B164,""),"")</f>
        <v/>
      </c>
      <c r="R164">
        <f>IF(H164&gt;='Data Transformation'!$R$30,B164,"")</f>
        <v>159</v>
      </c>
      <c r="S164" t="str">
        <f>IF(D164&gt;='Data Transformation'!$R$31,B164,"")</f>
        <v/>
      </c>
      <c r="T164" t="str">
        <f>IF(AND(H164&lt;'Data Transformation'!$R$30,E164&lt;'Data Transformation'!$R$29,G164&lt;0.3,D164&lt;'Data Transformation'!$R$31,E164&gt;0.4,H164&gt;0.4),B164,"")</f>
        <v/>
      </c>
      <c r="U164" s="56"/>
      <c r="V164" t="str" cm="2">
        <f t="array" ref="V164">IF(C164=FALSE,"",IF(AND(ISNUMBER(B164),ISBLANK(N164:T164)),"Unclassified",(IF(COUNT(N164:T164)=0,"",INDEX($N$4:$T$4,MATCH(TRUE,N164:T164=B164,0))))))</f>
        <v>Toggle</v>
      </c>
      <c r="W164" t="str">
        <f t="shared" si="7"/>
        <v/>
      </c>
      <c r="X164" t="str">
        <f t="shared" si="8"/>
        <v/>
      </c>
      <c r="AC164" t="b">
        <f t="shared" si="9"/>
        <v>0</v>
      </c>
      <c r="AD164">
        <f>IFERROR(ABS(ABS(K164-'Data Transformation'!$R$5)-ABS(K164-'Data Transformation'!$R$6)),"")</f>
        <v>0.70199989333333335</v>
      </c>
      <c r="AE164" t="b">
        <f>IF(C164=FALSE,"",IF(AND(OR(V164=$Z$6,V164=$Z$8),OR(AC164=TRUE,AD164&lt;=IF(ISNUMBER('Data Transformation'!$R$15),'Data Transformation'!$R$15,'Data Transformation'!$R$25))),TRUE,FALSE))</f>
        <v>0</v>
      </c>
    </row>
    <row r="165" spans="2:31" x14ac:dyDescent="0.25">
      <c r="B165">
        <v>160</v>
      </c>
      <c r="C165">
        <v>17</v>
      </c>
      <c r="D165">
        <v>0</v>
      </c>
      <c r="E165">
        <v>0</v>
      </c>
      <c r="F165">
        <v>0.3</v>
      </c>
      <c r="G165">
        <v>0.21739130434782608</v>
      </c>
      <c r="H165">
        <v>0.9375</v>
      </c>
      <c r="I165" t="str">
        <v>no</v>
      </c>
      <c r="K165" s="57">
        <f>IFERROR(AVERAGEIF('Data Transformation'!$B$425:$B$8425,B165,IF('Input and Summary Results'!$J$4="no",'Data Transformation'!$C$425:$C$8425,'Data Transformation'!$E$425:$E$8425)),"")</f>
        <v>0.23060510625000002</v>
      </c>
      <c r="L165" s="58" cm="1">
        <f t="array" ref="L165">IFERROR(_xlfn.STDEV.S(IF('Data Transformation'!$B$425:$B$8425=B165,IF('Input and Summary Results'!$J$4="no",'Data Transformation'!$C$425:$C$8425,'Data Transformation'!$E$425:$E$8425),"")),"")</f>
        <v>0.14367800010452247</v>
      </c>
      <c r="M165" s="56"/>
      <c r="N165" t="str">
        <f>IF(E165&gt;='Data Transformation'!$R$29,B165,"")</f>
        <v/>
      </c>
      <c r="O165" t="str">
        <f>IFERROR(IF(AND(Assignments!L165&lt;('Data Transformation'!$R$4-'Data Transformation'!$R$3)/2,ABS(K165-'Data Transformation'!$R$6)&gt;ABS(K165-'Data Transformation'!$R$5),NOT(ISNUMBER(N165)),NOT(ISNUMBER(R165)),NOT(ISNUMBER(P165)),NOT(ISNUMBER(R165)),NOT(ISNUMBER(S165)),NOT(ISNUMBER(T165))),Assignments!B165,""),"")</f>
        <v/>
      </c>
      <c r="P165" t="str">
        <f>IF(AND(NOT(ISNUMBER(N165)),NOT(ISNUMBER(R165)),NOT(ISNUMBER(S165)),G165&gt;='Data Transformation'!$R$28),B165,"")</f>
        <v/>
      </c>
      <c r="Q165" t="str">
        <f>IFERROR(IF(AND(Assignments!L165&lt;('Data Transformation'!$R$4-'Data Transformation'!$R$3)/2,ABS(K165-'Data Transformation'!$R$6)&lt;ABS(K165-'Data Transformation'!$R$5),NOT(ISNUMBER(N165)),NOT(ISNUMBER(T165)),NOT(ISNUMBER(P165)),NOT(ISNUMBER(R165)),NOT(ISNUMBER(T165)),NOT(ISNUMBER(S165))),Assignments!B165,""),"")</f>
        <v/>
      </c>
      <c r="R165">
        <f>IF(H165&gt;='Data Transformation'!$R$30,B165,"")</f>
        <v>160</v>
      </c>
      <c r="S165" t="str">
        <f>IF(D165&gt;='Data Transformation'!$R$31,B165,"")</f>
        <v/>
      </c>
      <c r="T165" t="str">
        <f>IF(AND(H165&lt;'Data Transformation'!$R$30,E165&lt;'Data Transformation'!$R$29,G165&lt;0.3,D165&lt;'Data Transformation'!$R$31,E165&gt;0.4,H165&gt;0.4),B165,"")</f>
        <v/>
      </c>
      <c r="U165" s="56"/>
      <c r="V165" t="str" cm="2">
        <f t="array" ref="V165">IF(C165=FALSE,"",IF(AND(ISNUMBER(B165),ISBLANK(N165:T165)),"Unclassified",(IF(COUNT(N165:T165)=0,"",INDEX($N$4:$T$4,MATCH(TRUE,N165:T165=B165,0))))))</f>
        <v>Toggle</v>
      </c>
      <c r="W165" t="str">
        <f t="shared" si="7"/>
        <v/>
      </c>
      <c r="X165" t="str">
        <f t="shared" si="8"/>
        <v/>
      </c>
      <c r="AC165" t="b">
        <f t="shared" si="9"/>
        <v>0</v>
      </c>
      <c r="AD165">
        <f>IFERROR(ABS(ABS(K165-'Data Transformation'!$R$5)-ABS(K165-'Data Transformation'!$R$6)),"")</f>
        <v>0.7287897874999999</v>
      </c>
      <c r="AE165" t="b">
        <f>IF(C165=FALSE,"",IF(AND(OR(V165=$Z$6,V165=$Z$8),OR(AC165=TRUE,AD165&lt;=IF(ISNUMBER('Data Transformation'!$R$15),'Data Transformation'!$R$15,'Data Transformation'!$R$25))),TRUE,FALSE))</f>
        <v>0</v>
      </c>
    </row>
    <row r="166" spans="2:31" x14ac:dyDescent="0.25">
      <c r="B166">
        <v>161</v>
      </c>
      <c r="C166">
        <v>18</v>
      </c>
      <c r="D166">
        <v>0</v>
      </c>
      <c r="E166">
        <v>5.8823529411764705E-2</v>
      </c>
      <c r="F166">
        <v>0.5</v>
      </c>
      <c r="G166">
        <v>0.43478260869565216</v>
      </c>
      <c r="H166">
        <v>0.70588235294117652</v>
      </c>
      <c r="I166" t="str">
        <v>no</v>
      </c>
      <c r="K166" s="57">
        <f>IFERROR(AVERAGEIF('Data Transformation'!$B$425:$B$8425,B166,IF('Input and Summary Results'!$J$4="no",'Data Transformation'!$C$425:$C$8425,'Data Transformation'!$E$425:$E$8425)),"")</f>
        <v>0.2989078852941176</v>
      </c>
      <c r="L166" s="58" cm="1">
        <f t="array" ref="L166">IFERROR(_xlfn.STDEV.S(IF('Data Transformation'!$B$425:$B$8425=B166,IF('Input and Summary Results'!$J$4="no",'Data Transformation'!$C$425:$C$8425,'Data Transformation'!$E$425:$E$8425),"")),"")</f>
        <v>0.31780299696479347</v>
      </c>
      <c r="M166" s="56"/>
      <c r="N166" t="str">
        <f>IF(E166&gt;='Data Transformation'!$R$29,B166,"")</f>
        <v/>
      </c>
      <c r="O166" t="str">
        <f>IFERROR(IF(AND(Assignments!L166&lt;('Data Transformation'!$R$4-'Data Transformation'!$R$3)/2,ABS(K166-'Data Transformation'!$R$6)&gt;ABS(K166-'Data Transformation'!$R$5),NOT(ISNUMBER(N166)),NOT(ISNUMBER(R166)),NOT(ISNUMBER(P166)),NOT(ISNUMBER(R166)),NOT(ISNUMBER(S166)),NOT(ISNUMBER(T166))),Assignments!B166,""),"")</f>
        <v/>
      </c>
      <c r="P166" t="str">
        <f>IF(AND(NOT(ISNUMBER(N166)),NOT(ISNUMBER(R166)),NOT(ISNUMBER(S166)),G166&gt;='Data Transformation'!$R$28),B166,"")</f>
        <v/>
      </c>
      <c r="Q166" t="str">
        <f>IFERROR(IF(AND(Assignments!L166&lt;('Data Transformation'!$R$4-'Data Transformation'!$R$3)/2,ABS(K166-'Data Transformation'!$R$6)&lt;ABS(K166-'Data Transformation'!$R$5),NOT(ISNUMBER(N166)),NOT(ISNUMBER(T166)),NOT(ISNUMBER(P166)),NOT(ISNUMBER(R166)),NOT(ISNUMBER(T166)),NOT(ISNUMBER(S166))),Assignments!B166,""),"")</f>
        <v/>
      </c>
      <c r="R166">
        <f>IF(H166&gt;='Data Transformation'!$R$30,B166,"")</f>
        <v>161</v>
      </c>
      <c r="S166" t="str">
        <f>IF(D166&gt;='Data Transformation'!$R$31,B166,"")</f>
        <v/>
      </c>
      <c r="T166" t="str">
        <f>IF(AND(H166&lt;'Data Transformation'!$R$30,E166&lt;'Data Transformation'!$R$29,G166&lt;0.3,D166&lt;'Data Transformation'!$R$31,E166&gt;0.4,H166&gt;0.4),B166,"")</f>
        <v/>
      </c>
      <c r="U166" s="56"/>
      <c r="V166" t="str" cm="2">
        <f t="array" ref="V166">IF(C166=FALSE,"",IF(AND(ISNUMBER(B166),ISBLANK(N166:T166)),"Unclassified",(IF(COUNT(N166:T166)=0,"",INDEX($N$4:$T$4,MATCH(TRUE,N166:T166=B166,0))))))</f>
        <v>Toggle</v>
      </c>
      <c r="W166" t="str">
        <f t="shared" si="7"/>
        <v/>
      </c>
      <c r="X166" t="str">
        <f t="shared" si="8"/>
        <v/>
      </c>
      <c r="AC166" t="b">
        <f t="shared" si="9"/>
        <v>0</v>
      </c>
      <c r="AD166">
        <f>IFERROR(ABS(ABS(K166-'Data Transformation'!$R$5)-ABS(K166-'Data Transformation'!$R$6)),"")</f>
        <v>0.59218422941176474</v>
      </c>
      <c r="AE166" t="b">
        <f>IF(C166=FALSE,"",IF(AND(OR(V166=$Z$6,V166=$Z$8),OR(AC166=TRUE,AD166&lt;=IF(ISNUMBER('Data Transformation'!$R$15),'Data Transformation'!$R$15,'Data Transformation'!$R$25))),TRUE,FALSE))</f>
        <v>0</v>
      </c>
    </row>
    <row r="167" spans="2:31" x14ac:dyDescent="0.25">
      <c r="B167">
        <v>162</v>
      </c>
      <c r="C167">
        <v>17</v>
      </c>
      <c r="D167">
        <v>0.25</v>
      </c>
      <c r="E167">
        <v>0.4375</v>
      </c>
      <c r="F167">
        <v>0.7</v>
      </c>
      <c r="G167">
        <v>0.65217391304347827</v>
      </c>
      <c r="H167">
        <v>0.125</v>
      </c>
      <c r="I167" t="str">
        <v>no</v>
      </c>
      <c r="K167" s="57">
        <f>IFERROR(AVERAGEIF('Data Transformation'!$B$425:$B$8425,B167,IF('Input and Summary Results'!$J$4="no",'Data Transformation'!$C$425:$C$8425,'Data Transformation'!$E$425:$E$8425)),"")</f>
        <v>0.89540710062500017</v>
      </c>
      <c r="L167" s="58" cm="1">
        <f t="array" ref="L167">IFERROR(_xlfn.STDEV.S(IF('Data Transformation'!$B$425:$B$8425=B167,IF('Input and Summary Results'!$J$4="no",'Data Transformation'!$C$425:$C$8425,'Data Transformation'!$E$425:$E$8425),"")),"")</f>
        <v>0.38002696065780345</v>
      </c>
      <c r="M167" s="56"/>
      <c r="N167" t="str">
        <f>IF(E167&gt;='Data Transformation'!$R$29,B167,"")</f>
        <v/>
      </c>
      <c r="O167" t="str">
        <f>IFERROR(IF(AND(Assignments!L167&lt;('Data Transformation'!$R$4-'Data Transformation'!$R$3)/2,ABS(K167-'Data Transformation'!$R$6)&gt;ABS(K167-'Data Transformation'!$R$5),NOT(ISNUMBER(N167)),NOT(ISNUMBER(R167)),NOT(ISNUMBER(P167)),NOT(ISNUMBER(R167)),NOT(ISNUMBER(S167)),NOT(ISNUMBER(T167))),Assignments!B167,""),"")</f>
        <v/>
      </c>
      <c r="P167">
        <f>IF(AND(NOT(ISNUMBER(N167)),NOT(ISNUMBER(R167)),NOT(ISNUMBER(S167)),G167&gt;='Data Transformation'!$R$28),B167,"")</f>
        <v>162</v>
      </c>
      <c r="Q167" t="str">
        <f>IFERROR(IF(AND(Assignments!L167&lt;('Data Transformation'!$R$4-'Data Transformation'!$R$3)/2,ABS(K167-'Data Transformation'!$R$6)&lt;ABS(K167-'Data Transformation'!$R$5),NOT(ISNUMBER(N167)),NOT(ISNUMBER(T167)),NOT(ISNUMBER(P167)),NOT(ISNUMBER(R167)),NOT(ISNUMBER(T167)),NOT(ISNUMBER(S167))),Assignments!B167,""),"")</f>
        <v/>
      </c>
      <c r="R167" t="str">
        <f>IF(H167&gt;='Data Transformation'!$R$30,B167,"")</f>
        <v/>
      </c>
      <c r="S167" t="str">
        <f>IF(D167&gt;='Data Transformation'!$R$31,B167,"")</f>
        <v/>
      </c>
      <c r="T167" t="str">
        <f>IF(AND(H167&lt;'Data Transformation'!$R$30,E167&lt;'Data Transformation'!$R$29,G167&lt;0.3,D167&lt;'Data Transformation'!$R$31,E167&gt;0.4,H167&gt;0.4),B167,"")</f>
        <v/>
      </c>
      <c r="U167" s="56"/>
      <c r="V167" t="str" cm="2">
        <f t="array" ref="V167">IF(C167=FALSE,"",IF(AND(ISNUMBER(B167),ISBLANK(N167:T167)),"Unclassified",(IF(COUNT(N167:T167)=0,"",INDEX($N$4:$T$4,MATCH(TRUE,N167:T167=B167,0))))))</f>
        <v>Rheostat</v>
      </c>
      <c r="W167" t="str">
        <f t="shared" si="7"/>
        <v/>
      </c>
      <c r="X167" t="str">
        <f t="shared" si="8"/>
        <v/>
      </c>
      <c r="AC167" t="b">
        <f t="shared" si="9"/>
        <v>0</v>
      </c>
      <c r="AD167">
        <f>IFERROR(ABS(ABS(K167-'Data Transformation'!$R$5)-ABS(K167-'Data Transformation'!$R$6)),"")</f>
        <v>0.6008142012500004</v>
      </c>
      <c r="AE167" t="b">
        <f>IF(C167=FALSE,"",IF(AND(OR(V167=$Z$6,V167=$Z$8),OR(AC167=TRUE,AD167&lt;=IF(ISNUMBER('Data Transformation'!$R$15),'Data Transformation'!$R$15,'Data Transformation'!$R$25))),TRUE,FALSE))</f>
        <v>0</v>
      </c>
    </row>
    <row r="168" spans="2:31" x14ac:dyDescent="0.25">
      <c r="B168">
        <v>163</v>
      </c>
      <c r="C168">
        <v>17</v>
      </c>
      <c r="D168">
        <v>0</v>
      </c>
      <c r="E168">
        <v>0</v>
      </c>
      <c r="F168">
        <v>0.2</v>
      </c>
      <c r="G168">
        <v>8.6956521739130432E-2</v>
      </c>
      <c r="H168">
        <v>1</v>
      </c>
      <c r="I168" t="str">
        <v>yes</v>
      </c>
      <c r="K168" s="57">
        <f>IFERROR(AVERAGEIF('Data Transformation'!$B$425:$B$8425,B168,IF('Input and Summary Results'!$J$4="no",'Data Transformation'!$C$425:$C$8425,'Data Transformation'!$E$425:$E$8425)),"")</f>
        <v>0.12482594125000002</v>
      </c>
      <c r="L168" s="58" cm="1">
        <f t="array" ref="L168">IFERROR(_xlfn.STDEV.S(IF('Data Transformation'!$B$425:$B$8425=B168,IF('Input and Summary Results'!$J$4="no",'Data Transformation'!$C$425:$C$8425,'Data Transformation'!$E$425:$E$8425),"")),"")</f>
        <v>6.8125440365704865E-2</v>
      </c>
      <c r="M168" s="56"/>
      <c r="N168" t="str">
        <f>IF(E168&gt;='Data Transformation'!$R$29,B168,"")</f>
        <v/>
      </c>
      <c r="O168" t="str">
        <f>IFERROR(IF(AND(Assignments!L168&lt;('Data Transformation'!$R$4-'Data Transformation'!$R$3)/2,ABS(K168-'Data Transformation'!$R$6)&gt;ABS(K168-'Data Transformation'!$R$5),NOT(ISNUMBER(N168)),NOT(ISNUMBER(R168)),NOT(ISNUMBER(P168)),NOT(ISNUMBER(R168)),NOT(ISNUMBER(S168)),NOT(ISNUMBER(T168))),Assignments!B168,""),"")</f>
        <v/>
      </c>
      <c r="P168" t="str">
        <f>IF(AND(NOT(ISNUMBER(N168)),NOT(ISNUMBER(R168)),NOT(ISNUMBER(S168)),G168&gt;='Data Transformation'!$R$28),B168,"")</f>
        <v/>
      </c>
      <c r="Q168" t="str">
        <f>IFERROR(IF(AND(Assignments!L168&lt;('Data Transformation'!$R$4-'Data Transformation'!$R$3)/2,ABS(K168-'Data Transformation'!$R$6)&lt;ABS(K168-'Data Transformation'!$R$5),NOT(ISNUMBER(N168)),NOT(ISNUMBER(T168)),NOT(ISNUMBER(P168)),NOT(ISNUMBER(R168)),NOT(ISNUMBER(T168)),NOT(ISNUMBER(S168))),Assignments!B168,""),"")</f>
        <v/>
      </c>
      <c r="R168">
        <f>IF(H168&gt;='Data Transformation'!$R$30,B168,"")</f>
        <v>163</v>
      </c>
      <c r="S168" t="str">
        <f>IF(D168&gt;='Data Transformation'!$R$31,B168,"")</f>
        <v/>
      </c>
      <c r="T168" t="str">
        <f>IF(AND(H168&lt;'Data Transformation'!$R$30,E168&lt;'Data Transformation'!$R$29,G168&lt;0.3,D168&lt;'Data Transformation'!$R$31,E168&gt;0.4,H168&gt;0.4),B168,"")</f>
        <v/>
      </c>
      <c r="U168" s="56"/>
      <c r="V168" t="str" cm="2">
        <f t="array" ref="V168">IF(C168=FALSE,"",IF(AND(ISNUMBER(B168),ISBLANK(N168:T168)),"Unclassified",(IF(COUNT(N168:T168)=0,"",INDEX($N$4:$T$4,MATCH(TRUE,N168:T168=B168,0))))))</f>
        <v>Toggle</v>
      </c>
      <c r="W168" t="str">
        <f t="shared" si="7"/>
        <v/>
      </c>
      <c r="X168" t="str">
        <f t="shared" si="8"/>
        <v/>
      </c>
      <c r="AC168" t="b">
        <f t="shared" si="9"/>
        <v>0</v>
      </c>
      <c r="AD168">
        <f>IFERROR(ABS(ABS(K168-'Data Transformation'!$R$5)-ABS(K168-'Data Transformation'!$R$6)),"")</f>
        <v>0.81</v>
      </c>
      <c r="AE168" t="b">
        <f>IF(C168=FALSE,"",IF(AND(OR(V168=$Z$6,V168=$Z$8),OR(AC168=TRUE,AD168&lt;=IF(ISNUMBER('Data Transformation'!$R$15),'Data Transformation'!$R$15,'Data Transformation'!$R$25))),TRUE,FALSE))</f>
        <v>0</v>
      </c>
    </row>
    <row r="169" spans="2:31" x14ac:dyDescent="0.25">
      <c r="B169">
        <v>164</v>
      </c>
      <c r="C169">
        <v>18</v>
      </c>
      <c r="D169">
        <v>0.17647058823529413</v>
      </c>
      <c r="E169">
        <v>5.8823529411764705E-2</v>
      </c>
      <c r="F169">
        <v>0.7</v>
      </c>
      <c r="G169">
        <v>0.65217391304347827</v>
      </c>
      <c r="H169">
        <v>0.52941176470588236</v>
      </c>
      <c r="I169" t="str">
        <v>no</v>
      </c>
      <c r="K169" s="57">
        <f>IFERROR(AVERAGEIF('Data Transformation'!$B$425:$B$8425,B169,IF('Input and Summary Results'!$J$4="no",'Data Transformation'!$C$425:$C$8425,'Data Transformation'!$E$425:$E$8425)),"")</f>
        <v>0.4255056323529412</v>
      </c>
      <c r="L169" s="58" cm="1">
        <f t="array" ref="L169">IFERROR(_xlfn.STDEV.S(IF('Data Transformation'!$B$425:$B$8425=B169,IF('Input and Summary Results'!$J$4="no",'Data Transformation'!$C$425:$C$8425,'Data Transformation'!$E$425:$E$8425),"")),"")</f>
        <v>0.48168385240801692</v>
      </c>
      <c r="M169" s="56"/>
      <c r="N169" t="str">
        <f>IF(E169&gt;='Data Transformation'!$R$29,B169,"")</f>
        <v/>
      </c>
      <c r="O169" t="str">
        <f>IFERROR(IF(AND(Assignments!L169&lt;('Data Transformation'!$R$4-'Data Transformation'!$R$3)/2,ABS(K169-'Data Transformation'!$R$6)&gt;ABS(K169-'Data Transformation'!$R$5),NOT(ISNUMBER(N169)),NOT(ISNUMBER(R169)),NOT(ISNUMBER(P169)),NOT(ISNUMBER(R169)),NOT(ISNUMBER(S169)),NOT(ISNUMBER(T169))),Assignments!B169,""),"")</f>
        <v/>
      </c>
      <c r="P169">
        <f>IF(AND(NOT(ISNUMBER(N169)),NOT(ISNUMBER(R169)),NOT(ISNUMBER(S169)),G169&gt;='Data Transformation'!$R$28),B169,"")</f>
        <v>164</v>
      </c>
      <c r="Q169" t="str">
        <f>IFERROR(IF(AND(Assignments!L169&lt;('Data Transformation'!$R$4-'Data Transformation'!$R$3)/2,ABS(K169-'Data Transformation'!$R$6)&lt;ABS(K169-'Data Transformation'!$R$5),NOT(ISNUMBER(N169)),NOT(ISNUMBER(T169)),NOT(ISNUMBER(P169)),NOT(ISNUMBER(R169)),NOT(ISNUMBER(T169)),NOT(ISNUMBER(S169))),Assignments!B169,""),"")</f>
        <v/>
      </c>
      <c r="R169" t="str">
        <f>IF(H169&gt;='Data Transformation'!$R$30,B169,"")</f>
        <v/>
      </c>
      <c r="S169" t="str">
        <f>IF(D169&gt;='Data Transformation'!$R$31,B169,"")</f>
        <v/>
      </c>
      <c r="T169" t="str">
        <f>IF(AND(H169&lt;'Data Transformation'!$R$30,E169&lt;'Data Transformation'!$R$29,G169&lt;0.3,D169&lt;'Data Transformation'!$R$31,E169&gt;0.4,H169&gt;0.4),B169,"")</f>
        <v/>
      </c>
      <c r="U169" s="56"/>
      <c r="V169" t="str" cm="2">
        <f t="array" ref="V169">IF(C169=FALSE,"",IF(AND(ISNUMBER(B169),ISBLANK(N169:T169)),"Unclassified",(IF(COUNT(N169:T169)=0,"",INDEX($N$4:$T$4,MATCH(TRUE,N169:T169=B169,0))))))</f>
        <v>Rheostat</v>
      </c>
      <c r="W169" t="str">
        <f t="shared" si="7"/>
        <v/>
      </c>
      <c r="X169" t="str">
        <f t="shared" si="8"/>
        <v/>
      </c>
      <c r="AC169" t="b">
        <f t="shared" si="9"/>
        <v>0</v>
      </c>
      <c r="AD169">
        <f>IFERROR(ABS(ABS(K169-'Data Transformation'!$R$5)-ABS(K169-'Data Transformation'!$R$6)),"")</f>
        <v>0.33898873529411766</v>
      </c>
      <c r="AE169" t="b">
        <f>IF(C169=FALSE,"",IF(AND(OR(V169=$Z$6,V169=$Z$8),OR(AC169=TRUE,AD169&lt;=IF(ISNUMBER('Data Transformation'!$R$15),'Data Transformation'!$R$15,'Data Transformation'!$R$25))),TRUE,FALSE))</f>
        <v>0</v>
      </c>
    </row>
    <row r="170" spans="2:31" x14ac:dyDescent="0.25">
      <c r="B170">
        <v>165</v>
      </c>
      <c r="C170">
        <v>18</v>
      </c>
      <c r="D170">
        <v>0</v>
      </c>
      <c r="E170">
        <v>5.8823529411764705E-2</v>
      </c>
      <c r="F170">
        <v>0.6</v>
      </c>
      <c r="G170">
        <v>0.52173913043478259</v>
      </c>
      <c r="H170">
        <v>0.58823529411764708</v>
      </c>
      <c r="I170" t="str">
        <v>no</v>
      </c>
      <c r="K170" s="57">
        <f>IFERROR(AVERAGEIF('Data Transformation'!$B$425:$B$8425,B170,IF('Input and Summary Results'!$J$4="no",'Data Transformation'!$C$425:$C$8425,'Data Transformation'!$E$425:$E$8425)),"")</f>
        <v>0.31116663764705882</v>
      </c>
      <c r="L170" s="58" cm="1">
        <f t="array" ref="L170">IFERROR(_xlfn.STDEV.S(IF('Data Transformation'!$B$425:$B$8425=B170,IF('Input and Summary Results'!$J$4="no",'Data Transformation'!$C$425:$C$8425,'Data Transformation'!$E$425:$E$8425),"")),"")</f>
        <v>0.25978389086018239</v>
      </c>
      <c r="M170" s="56"/>
      <c r="N170" t="str">
        <f>IF(E170&gt;='Data Transformation'!$R$29,B170,"")</f>
        <v/>
      </c>
      <c r="O170" t="str">
        <f>IFERROR(IF(AND(Assignments!L170&lt;('Data Transformation'!$R$4-'Data Transformation'!$R$3)/2,ABS(K170-'Data Transformation'!$R$6)&gt;ABS(K170-'Data Transformation'!$R$5),NOT(ISNUMBER(N170)),NOT(ISNUMBER(R170)),NOT(ISNUMBER(P170)),NOT(ISNUMBER(R170)),NOT(ISNUMBER(S170)),NOT(ISNUMBER(T170))),Assignments!B170,""),"")</f>
        <v/>
      </c>
      <c r="P170">
        <f>IF(AND(NOT(ISNUMBER(N170)),NOT(ISNUMBER(R170)),NOT(ISNUMBER(S170)),G170&gt;='Data Transformation'!$R$28),B170,"")</f>
        <v>165</v>
      </c>
      <c r="Q170" t="str">
        <f>IFERROR(IF(AND(Assignments!L170&lt;('Data Transformation'!$R$4-'Data Transformation'!$R$3)/2,ABS(K170-'Data Transformation'!$R$6)&lt;ABS(K170-'Data Transformation'!$R$5),NOT(ISNUMBER(N170)),NOT(ISNUMBER(T170)),NOT(ISNUMBER(P170)),NOT(ISNUMBER(R170)),NOT(ISNUMBER(T170)),NOT(ISNUMBER(S170))),Assignments!B170,""),"")</f>
        <v/>
      </c>
      <c r="R170" t="str">
        <f>IF(H170&gt;='Data Transformation'!$R$30,B170,"")</f>
        <v/>
      </c>
      <c r="S170" t="str">
        <f>IF(D170&gt;='Data Transformation'!$R$31,B170,"")</f>
        <v/>
      </c>
      <c r="T170" t="str">
        <f>IF(AND(H170&lt;'Data Transformation'!$R$30,E170&lt;'Data Transformation'!$R$29,G170&lt;0.3,D170&lt;'Data Transformation'!$R$31,E170&gt;0.4,H170&gt;0.4),B170,"")</f>
        <v/>
      </c>
      <c r="U170" s="56"/>
      <c r="V170" t="str" cm="2">
        <f t="array" ref="V170">IF(C170=FALSE,"",IF(AND(ISNUMBER(B170),ISBLANK(N170:T170)),"Unclassified",(IF(COUNT(N170:T170)=0,"",INDEX($N$4:$T$4,MATCH(TRUE,N170:T170=B170,0))))))</f>
        <v>Rheostat</v>
      </c>
      <c r="W170" t="str">
        <f t="shared" si="7"/>
        <v/>
      </c>
      <c r="X170" t="str">
        <f t="shared" si="8"/>
        <v/>
      </c>
      <c r="AC170" t="b">
        <f t="shared" si="9"/>
        <v>0</v>
      </c>
      <c r="AD170">
        <f>IFERROR(ABS(ABS(K170-'Data Transformation'!$R$5)-ABS(K170-'Data Transformation'!$R$6)),"")</f>
        <v>0.56766672470588242</v>
      </c>
      <c r="AE170" t="b">
        <f>IF(C170=FALSE,"",IF(AND(OR(V170=$Z$6,V170=$Z$8),OR(AC170=TRUE,AD170&lt;=IF(ISNUMBER('Data Transformation'!$R$15),'Data Transformation'!$R$15,'Data Transformation'!$R$25))),TRUE,FALSE))</f>
        <v>0</v>
      </c>
    </row>
    <row r="171" spans="2:31" x14ac:dyDescent="0.25">
      <c r="B171">
        <v>166</v>
      </c>
      <c r="C171">
        <v>18</v>
      </c>
      <c r="D171">
        <v>0</v>
      </c>
      <c r="E171">
        <v>0</v>
      </c>
      <c r="F171">
        <v>0.3</v>
      </c>
      <c r="G171">
        <v>0.21739130434782608</v>
      </c>
      <c r="H171">
        <v>0.94117647058823528</v>
      </c>
      <c r="I171" t="str">
        <v>no</v>
      </c>
      <c r="K171" s="57">
        <f>IFERROR(AVERAGEIF('Data Transformation'!$B$425:$B$8425,B171,IF('Input and Summary Results'!$J$4="no",'Data Transformation'!$C$425:$C$8425,'Data Transformation'!$E$425:$E$8425)),"")</f>
        <v>0.12611135470588236</v>
      </c>
      <c r="L171" s="58" cm="1">
        <f t="array" ref="L171">IFERROR(_xlfn.STDEV.S(IF('Data Transformation'!$B$425:$B$8425=B171,IF('Input and Summary Results'!$J$4="no",'Data Transformation'!$C$425:$C$8425,'Data Transformation'!$E$425:$E$8425),"")),"")</f>
        <v>0.14244359626438038</v>
      </c>
      <c r="M171" s="56"/>
      <c r="N171" t="str">
        <f>IF(E171&gt;='Data Transformation'!$R$29,B171,"")</f>
        <v/>
      </c>
      <c r="O171" t="str">
        <f>IFERROR(IF(AND(Assignments!L171&lt;('Data Transformation'!$R$4-'Data Transformation'!$R$3)/2,ABS(K171-'Data Transformation'!$R$6)&gt;ABS(K171-'Data Transformation'!$R$5),NOT(ISNUMBER(N171)),NOT(ISNUMBER(R171)),NOT(ISNUMBER(P171)),NOT(ISNUMBER(R171)),NOT(ISNUMBER(S171)),NOT(ISNUMBER(T171))),Assignments!B171,""),"")</f>
        <v/>
      </c>
      <c r="P171" t="str">
        <f>IF(AND(NOT(ISNUMBER(N171)),NOT(ISNUMBER(R171)),NOT(ISNUMBER(S171)),G171&gt;='Data Transformation'!$R$28),B171,"")</f>
        <v/>
      </c>
      <c r="Q171" t="str">
        <f>IFERROR(IF(AND(Assignments!L171&lt;('Data Transformation'!$R$4-'Data Transformation'!$R$3)/2,ABS(K171-'Data Transformation'!$R$6)&lt;ABS(K171-'Data Transformation'!$R$5),NOT(ISNUMBER(N171)),NOT(ISNUMBER(T171)),NOT(ISNUMBER(P171)),NOT(ISNUMBER(R171)),NOT(ISNUMBER(T171)),NOT(ISNUMBER(S171))),Assignments!B171,""),"")</f>
        <v/>
      </c>
      <c r="R171">
        <f>IF(H171&gt;='Data Transformation'!$R$30,B171,"")</f>
        <v>166</v>
      </c>
      <c r="S171" t="str">
        <f>IF(D171&gt;='Data Transformation'!$R$31,B171,"")</f>
        <v/>
      </c>
      <c r="T171" t="str">
        <f>IF(AND(H171&lt;'Data Transformation'!$R$30,E171&lt;'Data Transformation'!$R$29,G171&lt;0.3,D171&lt;'Data Transformation'!$R$31,E171&gt;0.4,H171&gt;0.4),B171,"")</f>
        <v/>
      </c>
      <c r="U171" s="56"/>
      <c r="V171" t="str" cm="2">
        <f t="array" ref="V171">IF(C171=FALSE,"",IF(AND(ISNUMBER(B171),ISBLANK(N171:T171)),"Unclassified",(IF(COUNT(N171:T171)=0,"",INDEX($N$4:$T$4,MATCH(TRUE,N171:T171=B171,0))))))</f>
        <v>Toggle</v>
      </c>
      <c r="W171" t="str">
        <f t="shared" si="7"/>
        <v/>
      </c>
      <c r="X171" t="str">
        <f t="shared" si="8"/>
        <v/>
      </c>
      <c r="AC171" t="b">
        <f t="shared" si="9"/>
        <v>0</v>
      </c>
      <c r="AD171">
        <f>IFERROR(ABS(ABS(K171-'Data Transformation'!$R$5)-ABS(K171-'Data Transformation'!$R$6)),"")</f>
        <v>0.81</v>
      </c>
      <c r="AE171" t="b">
        <f>IF(C171=FALSE,"",IF(AND(OR(V171=$Z$6,V171=$Z$8),OR(AC171=TRUE,AD171&lt;=IF(ISNUMBER('Data Transformation'!$R$15),'Data Transformation'!$R$15,'Data Transformation'!$R$25))),TRUE,FALSE))</f>
        <v>0</v>
      </c>
    </row>
    <row r="172" spans="2:31" x14ac:dyDescent="0.25">
      <c r="B172">
        <v>167</v>
      </c>
      <c r="C172">
        <v>18</v>
      </c>
      <c r="D172">
        <v>0</v>
      </c>
      <c r="E172">
        <v>0.41176470588235292</v>
      </c>
      <c r="F172">
        <v>0.7</v>
      </c>
      <c r="G172">
        <v>0.65217391304347827</v>
      </c>
      <c r="H172">
        <v>0.11764705882352941</v>
      </c>
      <c r="I172" t="str">
        <v>no</v>
      </c>
      <c r="K172" s="57">
        <f>IFERROR(AVERAGEIF('Data Transformation'!$B$425:$B$8425,B172,IF('Input and Summary Results'!$J$4="no",'Data Transformation'!$C$425:$C$8425,'Data Transformation'!$E$425:$E$8425)),"")</f>
        <v>0.67794857235294115</v>
      </c>
      <c r="L172" s="58" cm="1">
        <f t="array" ref="L172">IFERROR(_xlfn.STDEV.S(IF('Data Transformation'!$B$425:$B$8425=B172,IF('Input and Summary Results'!$J$4="no",'Data Transformation'!$C$425:$C$8425,'Data Transformation'!$E$425:$E$8425),"")),"")</f>
        <v>0.29495230838290787</v>
      </c>
      <c r="M172" s="56"/>
      <c r="N172" t="str">
        <f>IF(E172&gt;='Data Transformation'!$R$29,B172,"")</f>
        <v/>
      </c>
      <c r="O172" t="str">
        <f>IFERROR(IF(AND(Assignments!L172&lt;('Data Transformation'!$R$4-'Data Transformation'!$R$3)/2,ABS(K172-'Data Transformation'!$R$6)&gt;ABS(K172-'Data Transformation'!$R$5),NOT(ISNUMBER(N172)),NOT(ISNUMBER(R172)),NOT(ISNUMBER(P172)),NOT(ISNUMBER(R172)),NOT(ISNUMBER(S172)),NOT(ISNUMBER(T172))),Assignments!B172,""),"")</f>
        <v/>
      </c>
      <c r="P172">
        <f>IF(AND(NOT(ISNUMBER(N172)),NOT(ISNUMBER(R172)),NOT(ISNUMBER(S172)),G172&gt;='Data Transformation'!$R$28),B172,"")</f>
        <v>167</v>
      </c>
      <c r="Q172" t="str">
        <f>IFERROR(IF(AND(Assignments!L172&lt;('Data Transformation'!$R$4-'Data Transformation'!$R$3)/2,ABS(K172-'Data Transformation'!$R$6)&lt;ABS(K172-'Data Transformation'!$R$5),NOT(ISNUMBER(N172)),NOT(ISNUMBER(T172)),NOT(ISNUMBER(P172)),NOT(ISNUMBER(R172)),NOT(ISNUMBER(T172)),NOT(ISNUMBER(S172))),Assignments!B172,""),"")</f>
        <v/>
      </c>
      <c r="R172" t="str">
        <f>IF(H172&gt;='Data Transformation'!$R$30,B172,"")</f>
        <v/>
      </c>
      <c r="S172" t="str">
        <f>IF(D172&gt;='Data Transformation'!$R$31,B172,"")</f>
        <v/>
      </c>
      <c r="T172" t="str">
        <f>IF(AND(H172&lt;'Data Transformation'!$R$30,E172&lt;'Data Transformation'!$R$29,G172&lt;0.3,D172&lt;'Data Transformation'!$R$31,E172&gt;0.4,H172&gt;0.4),B172,"")</f>
        <v/>
      </c>
      <c r="U172" s="56"/>
      <c r="V172" t="str" cm="2">
        <f t="array" ref="V172">IF(C172=FALSE,"",IF(AND(ISNUMBER(B172),ISBLANK(N172:T172)),"Unclassified",(IF(COUNT(N172:T172)=0,"",INDEX($N$4:$T$4,MATCH(TRUE,N172:T172=B172,0))))))</f>
        <v>Rheostat</v>
      </c>
      <c r="W172" t="str">
        <f t="shared" si="7"/>
        <v/>
      </c>
      <c r="X172" t="str">
        <f t="shared" si="8"/>
        <v/>
      </c>
      <c r="AC172" t="b">
        <f t="shared" si="9"/>
        <v>0</v>
      </c>
      <c r="AD172">
        <f>IFERROR(ABS(ABS(K172-'Data Transformation'!$R$5)-ABS(K172-'Data Transformation'!$R$6)),"")</f>
        <v>0.16589714470588229</v>
      </c>
      <c r="AE172" t="b">
        <f>IF(C172=FALSE,"",IF(AND(OR(V172=$Z$6,V172=$Z$8),OR(AC172=TRUE,AD172&lt;=IF(ISNUMBER('Data Transformation'!$R$15),'Data Transformation'!$R$15,'Data Transformation'!$R$25))),TRUE,FALSE))</f>
        <v>0</v>
      </c>
    </row>
    <row r="173" spans="2:31" x14ac:dyDescent="0.25">
      <c r="B173">
        <v>168</v>
      </c>
      <c r="C173">
        <v>18</v>
      </c>
      <c r="D173">
        <v>0</v>
      </c>
      <c r="E173">
        <v>5.8823529411764705E-2</v>
      </c>
      <c r="F173">
        <v>0.6</v>
      </c>
      <c r="G173">
        <v>0.52173913043478259</v>
      </c>
      <c r="H173">
        <v>0.6470588235294118</v>
      </c>
      <c r="I173" t="str">
        <v>no</v>
      </c>
      <c r="K173" s="57">
        <f>IFERROR(AVERAGEIF('Data Transformation'!$B$425:$B$8425,B173,IF('Input and Summary Results'!$J$4="no",'Data Transformation'!$C$425:$C$8425,'Data Transformation'!$E$425:$E$8425)),"")</f>
        <v>0.29760918529411767</v>
      </c>
      <c r="L173" s="58" cm="1">
        <f t="array" ref="L173">IFERROR(_xlfn.STDEV.S(IF('Data Transformation'!$B$425:$B$8425=B173,IF('Input and Summary Results'!$J$4="no",'Data Transformation'!$C$425:$C$8425,'Data Transformation'!$E$425:$E$8425),"")),"")</f>
        <v>0.2896925906547016</v>
      </c>
      <c r="M173" s="56"/>
      <c r="N173" t="str">
        <f>IF(E173&gt;='Data Transformation'!$R$29,B173,"")</f>
        <v/>
      </c>
      <c r="O173" t="str">
        <f>IFERROR(IF(AND(Assignments!L173&lt;('Data Transformation'!$R$4-'Data Transformation'!$R$3)/2,ABS(K173-'Data Transformation'!$R$6)&gt;ABS(K173-'Data Transformation'!$R$5),NOT(ISNUMBER(N173)),NOT(ISNUMBER(R173)),NOT(ISNUMBER(P173)),NOT(ISNUMBER(R173)),NOT(ISNUMBER(S173)),NOT(ISNUMBER(T173))),Assignments!B173,""),"")</f>
        <v/>
      </c>
      <c r="P173" t="str">
        <f>IF(AND(NOT(ISNUMBER(N173)),NOT(ISNUMBER(R173)),NOT(ISNUMBER(S173)),G173&gt;='Data Transformation'!$R$28),B173,"")</f>
        <v/>
      </c>
      <c r="Q173" t="str">
        <f>IFERROR(IF(AND(Assignments!L173&lt;('Data Transformation'!$R$4-'Data Transformation'!$R$3)/2,ABS(K173-'Data Transformation'!$R$6)&lt;ABS(K173-'Data Transformation'!$R$5),NOT(ISNUMBER(N173)),NOT(ISNUMBER(T173)),NOT(ISNUMBER(P173)),NOT(ISNUMBER(R173)),NOT(ISNUMBER(T173)),NOT(ISNUMBER(S173))),Assignments!B173,""),"")</f>
        <v/>
      </c>
      <c r="R173">
        <f>IF(H173&gt;='Data Transformation'!$R$30,B173,"")</f>
        <v>168</v>
      </c>
      <c r="S173" t="str">
        <f>IF(D173&gt;='Data Transformation'!$R$31,B173,"")</f>
        <v/>
      </c>
      <c r="T173" t="str">
        <f>IF(AND(H173&lt;'Data Transformation'!$R$30,E173&lt;'Data Transformation'!$R$29,G173&lt;0.3,D173&lt;'Data Transformation'!$R$31,E173&gt;0.4,H173&gt;0.4),B173,"")</f>
        <v/>
      </c>
      <c r="U173" s="56"/>
      <c r="V173" t="str" cm="2">
        <f t="array" ref="V173">IF(C173=FALSE,"",IF(AND(ISNUMBER(B173),ISBLANK(N173:T173)),"Unclassified",(IF(COUNT(N173:T173)=0,"",INDEX($N$4:$T$4,MATCH(TRUE,N173:T173=B173,0))))))</f>
        <v>Toggle</v>
      </c>
      <c r="W173" t="str">
        <f t="shared" si="7"/>
        <v/>
      </c>
      <c r="X173" t="str">
        <f t="shared" si="8"/>
        <v/>
      </c>
      <c r="AC173" t="b">
        <f t="shared" si="9"/>
        <v>0</v>
      </c>
      <c r="AD173">
        <f>IFERROR(ABS(ABS(K173-'Data Transformation'!$R$5)-ABS(K173-'Data Transformation'!$R$6)),"")</f>
        <v>0.59478162941176471</v>
      </c>
      <c r="AE173" t="b">
        <f>IF(C173=FALSE,"",IF(AND(OR(V173=$Z$6,V173=$Z$8),OR(AC173=TRUE,AD173&lt;=IF(ISNUMBER('Data Transformation'!$R$15),'Data Transformation'!$R$15,'Data Transformation'!$R$25))),TRUE,FALSE))</f>
        <v>0</v>
      </c>
    </row>
    <row r="174" spans="2:31" x14ac:dyDescent="0.25">
      <c r="B174">
        <v>169</v>
      </c>
      <c r="C174">
        <v>19</v>
      </c>
      <c r="D174">
        <v>0</v>
      </c>
      <c r="E174">
        <v>5.5555555555555552E-2</v>
      </c>
      <c r="F174">
        <v>0.5</v>
      </c>
      <c r="G174">
        <v>0.39130434782608697</v>
      </c>
      <c r="H174">
        <v>0.72222222222222221</v>
      </c>
      <c r="I174" t="str">
        <v>no</v>
      </c>
      <c r="K174" s="57">
        <f>IFERROR(AVERAGEIF('Data Transformation'!$B$425:$B$8425,B174,IF('Input and Summary Results'!$J$4="no",'Data Transformation'!$C$425:$C$8425,'Data Transformation'!$E$425:$E$8425)),"")</f>
        <v>0.22952497944444442</v>
      </c>
      <c r="L174" s="58" cm="1">
        <f t="array" ref="L174">IFERROR(_xlfn.STDEV.S(IF('Data Transformation'!$B$425:$B$8425=B174,IF('Input and Summary Results'!$J$4="no",'Data Transformation'!$C$425:$C$8425,'Data Transformation'!$E$425:$E$8425),"")),"")</f>
        <v>0.25358388489314115</v>
      </c>
      <c r="M174" s="56"/>
      <c r="N174" t="str">
        <f>IF(E174&gt;='Data Transformation'!$R$29,B174,"")</f>
        <v/>
      </c>
      <c r="O174" t="str">
        <f>IFERROR(IF(AND(Assignments!L174&lt;('Data Transformation'!$R$4-'Data Transformation'!$R$3)/2,ABS(K174-'Data Transformation'!$R$6)&gt;ABS(K174-'Data Transformation'!$R$5),NOT(ISNUMBER(N174)),NOT(ISNUMBER(R174)),NOT(ISNUMBER(P174)),NOT(ISNUMBER(R174)),NOT(ISNUMBER(S174)),NOT(ISNUMBER(T174))),Assignments!B174,""),"")</f>
        <v/>
      </c>
      <c r="P174" t="str">
        <f>IF(AND(NOT(ISNUMBER(N174)),NOT(ISNUMBER(R174)),NOT(ISNUMBER(S174)),G174&gt;='Data Transformation'!$R$28),B174,"")</f>
        <v/>
      </c>
      <c r="Q174" t="str">
        <f>IFERROR(IF(AND(Assignments!L174&lt;('Data Transformation'!$R$4-'Data Transformation'!$R$3)/2,ABS(K174-'Data Transformation'!$R$6)&lt;ABS(K174-'Data Transformation'!$R$5),NOT(ISNUMBER(N174)),NOT(ISNUMBER(T174)),NOT(ISNUMBER(P174)),NOT(ISNUMBER(R174)),NOT(ISNUMBER(T174)),NOT(ISNUMBER(S174))),Assignments!B174,""),"")</f>
        <v/>
      </c>
      <c r="R174">
        <f>IF(H174&gt;='Data Transformation'!$R$30,B174,"")</f>
        <v>169</v>
      </c>
      <c r="S174" t="str">
        <f>IF(D174&gt;='Data Transformation'!$R$31,B174,"")</f>
        <v/>
      </c>
      <c r="T174" t="str">
        <f>IF(AND(H174&lt;'Data Transformation'!$R$30,E174&lt;'Data Transformation'!$R$29,G174&lt;0.3,D174&lt;'Data Transformation'!$R$31,E174&gt;0.4,H174&gt;0.4),B174,"")</f>
        <v/>
      </c>
      <c r="U174" s="56"/>
      <c r="V174" t="str" cm="2">
        <f t="array" ref="V174">IF(C174=FALSE,"",IF(AND(ISNUMBER(B174),ISBLANK(N174:T174)),"Unclassified",(IF(COUNT(N174:T174)=0,"",INDEX($N$4:$T$4,MATCH(TRUE,N174:T174=B174,0))))))</f>
        <v>Toggle</v>
      </c>
      <c r="W174" t="str">
        <f t="shared" si="7"/>
        <v/>
      </c>
      <c r="X174" t="str">
        <f t="shared" si="8"/>
        <v/>
      </c>
      <c r="AC174" t="b">
        <f t="shared" si="9"/>
        <v>0</v>
      </c>
      <c r="AD174">
        <f>IFERROR(ABS(ABS(K174-'Data Transformation'!$R$5)-ABS(K174-'Data Transformation'!$R$6)),"")</f>
        <v>0.73095004111111117</v>
      </c>
      <c r="AE174" t="b">
        <f>IF(C174=FALSE,"",IF(AND(OR(V174=$Z$6,V174=$Z$8),OR(AC174=TRUE,AD174&lt;=IF(ISNUMBER('Data Transformation'!$R$15),'Data Transformation'!$R$15,'Data Transformation'!$R$25))),TRUE,FALSE))</f>
        <v>0</v>
      </c>
    </row>
    <row r="175" spans="2:31" x14ac:dyDescent="0.25">
      <c r="B175">
        <v>170</v>
      </c>
      <c r="C175">
        <v>19</v>
      </c>
      <c r="D175">
        <v>0.22222222222222221</v>
      </c>
      <c r="E175">
        <v>0.5</v>
      </c>
      <c r="F175">
        <v>0.8</v>
      </c>
      <c r="G175">
        <v>0.78260869565217395</v>
      </c>
      <c r="H175">
        <v>5.5555555555555552E-2</v>
      </c>
      <c r="I175" t="str">
        <v>no</v>
      </c>
      <c r="K175" s="57">
        <f>IFERROR(AVERAGEIF('Data Transformation'!$B$425:$B$8425,B175,IF('Input and Summary Results'!$J$4="no",'Data Transformation'!$C$425:$C$8425,'Data Transformation'!$E$425:$E$8425)),"")</f>
        <v>0.96890612777777796</v>
      </c>
      <c r="L175" s="58" cm="1">
        <f t="array" ref="L175">IFERROR(_xlfn.STDEV.S(IF('Data Transformation'!$B$425:$B$8425=B175,IF('Input and Summary Results'!$J$4="no",'Data Transformation'!$C$425:$C$8425,'Data Transformation'!$E$425:$E$8425),"")),"")</f>
        <v>0.25659493455071225</v>
      </c>
      <c r="M175" s="56"/>
      <c r="N175" t="str">
        <f>IF(E175&gt;='Data Transformation'!$R$29,B175,"")</f>
        <v/>
      </c>
      <c r="O175" t="str">
        <f>IFERROR(IF(AND(Assignments!L175&lt;('Data Transformation'!$R$4-'Data Transformation'!$R$3)/2,ABS(K175-'Data Transformation'!$R$6)&gt;ABS(K175-'Data Transformation'!$R$5),NOT(ISNUMBER(N175)),NOT(ISNUMBER(R175)),NOT(ISNUMBER(P175)),NOT(ISNUMBER(R175)),NOT(ISNUMBER(S175)),NOT(ISNUMBER(T175))),Assignments!B175,""),"")</f>
        <v/>
      </c>
      <c r="P175">
        <f>IF(AND(NOT(ISNUMBER(N175)),NOT(ISNUMBER(R175)),NOT(ISNUMBER(S175)),G175&gt;='Data Transformation'!$R$28),B175,"")</f>
        <v>170</v>
      </c>
      <c r="Q175" t="str">
        <f>IFERROR(IF(AND(Assignments!L175&lt;('Data Transformation'!$R$4-'Data Transformation'!$R$3)/2,ABS(K175-'Data Transformation'!$R$6)&lt;ABS(K175-'Data Transformation'!$R$5),NOT(ISNUMBER(N175)),NOT(ISNUMBER(T175)),NOT(ISNUMBER(P175)),NOT(ISNUMBER(R175)),NOT(ISNUMBER(T175)),NOT(ISNUMBER(S175))),Assignments!B175,""),"")</f>
        <v/>
      </c>
      <c r="R175" t="str">
        <f>IF(H175&gt;='Data Transformation'!$R$30,B175,"")</f>
        <v/>
      </c>
      <c r="S175" t="str">
        <f>IF(D175&gt;='Data Transformation'!$R$31,B175,"")</f>
        <v/>
      </c>
      <c r="T175" t="str">
        <f>IF(AND(H175&lt;'Data Transformation'!$R$30,E175&lt;'Data Transformation'!$R$29,G175&lt;0.3,D175&lt;'Data Transformation'!$R$31,E175&gt;0.4,H175&gt;0.4),B175,"")</f>
        <v/>
      </c>
      <c r="U175" s="56"/>
      <c r="V175" t="str" cm="2">
        <f t="array" ref="V175">IF(C175=FALSE,"",IF(AND(ISNUMBER(B175),ISBLANK(N175:T175)),"Unclassified",(IF(COUNT(N175:T175)=0,"",INDEX($N$4:$T$4,MATCH(TRUE,N175:T175=B175,0))))))</f>
        <v>Rheostat</v>
      </c>
      <c r="W175" t="str">
        <f t="shared" si="7"/>
        <v/>
      </c>
      <c r="X175" t="str">
        <f t="shared" si="8"/>
        <v/>
      </c>
      <c r="AC175" t="b">
        <f t="shared" si="9"/>
        <v>0</v>
      </c>
      <c r="AD175">
        <f>IFERROR(ABS(ABS(K175-'Data Transformation'!$R$5)-ABS(K175-'Data Transformation'!$R$6)),"")</f>
        <v>0.74781225555555597</v>
      </c>
      <c r="AE175" t="b">
        <f>IF(C175=FALSE,"",IF(AND(OR(V175=$Z$6,V175=$Z$8),OR(AC175=TRUE,AD175&lt;=IF(ISNUMBER('Data Transformation'!$R$15),'Data Transformation'!$R$15,'Data Transformation'!$R$25))),TRUE,FALSE))</f>
        <v>0</v>
      </c>
    </row>
    <row r="176" spans="2:31" x14ac:dyDescent="0.25">
      <c r="B176">
        <v>171</v>
      </c>
      <c r="C176">
        <v>17</v>
      </c>
      <c r="D176">
        <v>0</v>
      </c>
      <c r="E176">
        <v>0.375</v>
      </c>
      <c r="F176">
        <v>0.5</v>
      </c>
      <c r="G176">
        <v>0.43478260869565216</v>
      </c>
      <c r="H176">
        <v>6.25E-2</v>
      </c>
      <c r="I176" t="str">
        <v>no</v>
      </c>
      <c r="K176" s="57">
        <f>IFERROR(AVERAGEIF('Data Transformation'!$B$425:$B$8425,B176,IF('Input and Summary Results'!$J$4="no",'Data Transformation'!$C$425:$C$8425,'Data Transformation'!$E$425:$E$8425)),"")</f>
        <v>0.80125684499999994</v>
      </c>
      <c r="L176" s="58" cm="1">
        <f t="array" ref="L176">IFERROR(_xlfn.STDEV.S(IF('Data Transformation'!$B$425:$B$8425=B176,IF('Input and Summary Results'!$J$4="no",'Data Transformation'!$C$425:$C$8425,'Data Transformation'!$E$425:$E$8425),"")),"")</f>
        <v>0.23043581048103895</v>
      </c>
      <c r="M176" s="56"/>
      <c r="N176" t="str">
        <f>IF(E176&gt;='Data Transformation'!$R$29,B176,"")</f>
        <v/>
      </c>
      <c r="O176">
        <f>IFERROR(IF(AND(Assignments!L176&lt;('Data Transformation'!$R$4-'Data Transformation'!$R$3)/2,ABS(K176-'Data Transformation'!$R$6)&gt;ABS(K176-'Data Transformation'!$R$5),NOT(ISNUMBER(N176)),NOT(ISNUMBER(R176)),NOT(ISNUMBER(P176)),NOT(ISNUMBER(R176)),NOT(ISNUMBER(S176)),NOT(ISNUMBER(T176))),Assignments!B176,""),"")</f>
        <v>171</v>
      </c>
      <c r="P176" t="str">
        <f>IF(AND(NOT(ISNUMBER(N176)),NOT(ISNUMBER(R176)),NOT(ISNUMBER(S176)),G176&gt;='Data Transformation'!$R$28),B176,"")</f>
        <v/>
      </c>
      <c r="Q176" t="str">
        <f>IFERROR(IF(AND(Assignments!L176&lt;('Data Transformation'!$R$4-'Data Transformation'!$R$3)/2,ABS(K176-'Data Transformation'!$R$6)&lt;ABS(K176-'Data Transformation'!$R$5),NOT(ISNUMBER(N176)),NOT(ISNUMBER(T176)),NOT(ISNUMBER(P176)),NOT(ISNUMBER(R176)),NOT(ISNUMBER(T176)),NOT(ISNUMBER(S176))),Assignments!B176,""),"")</f>
        <v/>
      </c>
      <c r="R176" t="str">
        <f>IF(H176&gt;='Data Transformation'!$R$30,B176,"")</f>
        <v/>
      </c>
      <c r="S176" t="str">
        <f>IF(D176&gt;='Data Transformation'!$R$31,B176,"")</f>
        <v/>
      </c>
      <c r="T176" t="str">
        <f>IF(AND(H176&lt;'Data Transformation'!$R$30,E176&lt;'Data Transformation'!$R$29,G176&lt;0.3,D176&lt;'Data Transformation'!$R$31,E176&gt;0.4,H176&gt;0.4),B176,"")</f>
        <v/>
      </c>
      <c r="U176" s="56"/>
      <c r="V176" t="str" cm="2">
        <f t="array" ref="V176">IF(C176=FALSE,"",IF(AND(ISNUMBER(B176),ISBLANK(N176:T176)),"Unclassified",(IF(COUNT(N176:T176)=0,"",INDEX($N$4:$T$4,MATCH(TRUE,N176:T176=B176,0))))))</f>
        <v>Moderate</v>
      </c>
      <c r="W176" t="str">
        <f t="shared" si="7"/>
        <v/>
      </c>
      <c r="X176" t="str">
        <f t="shared" si="8"/>
        <v/>
      </c>
      <c r="AC176" t="b">
        <f t="shared" si="9"/>
        <v>0</v>
      </c>
      <c r="AD176">
        <f>IFERROR(ABS(ABS(K176-'Data Transformation'!$R$5)-ABS(K176-'Data Transformation'!$R$6)),"")</f>
        <v>0.41251368999999993</v>
      </c>
      <c r="AE176" t="b">
        <f>IF(C176=FALSE,"",IF(AND(OR(V176=$Z$6,V176=$Z$8),OR(AC176=TRUE,AD176&lt;=IF(ISNUMBER('Data Transformation'!$R$15),'Data Transformation'!$R$15,'Data Transformation'!$R$25))),TRUE,FALSE))</f>
        <v>0</v>
      </c>
    </row>
    <row r="177" spans="2:31" x14ac:dyDescent="0.25">
      <c r="B177">
        <v>172</v>
      </c>
      <c r="C177">
        <v>19</v>
      </c>
      <c r="D177">
        <v>5.5555555555555552E-2</v>
      </c>
      <c r="E177">
        <v>0</v>
      </c>
      <c r="F177">
        <v>0.5</v>
      </c>
      <c r="G177">
        <v>0.43478260869565216</v>
      </c>
      <c r="H177">
        <v>0.77777777777777779</v>
      </c>
      <c r="I177" t="str">
        <v>no</v>
      </c>
      <c r="K177" s="57">
        <f>IFERROR(AVERAGEIF('Data Transformation'!$B$425:$B$8425,B177,IF('Input and Summary Results'!$J$4="no",'Data Transformation'!$C$425:$C$8425,'Data Transformation'!$E$425:$E$8425)),"")</f>
        <v>0.25925659222222219</v>
      </c>
      <c r="L177" s="58" cm="1">
        <f t="array" ref="L177">IFERROR(_xlfn.STDEV.S(IF('Data Transformation'!$B$425:$B$8425=B177,IF('Input and Summary Results'!$J$4="no",'Data Transformation'!$C$425:$C$8425,'Data Transformation'!$E$425:$E$8425),"")),"")</f>
        <v>0.32556833928781365</v>
      </c>
      <c r="M177" s="56"/>
      <c r="N177" t="str">
        <f>IF(E177&gt;='Data Transformation'!$R$29,B177,"")</f>
        <v/>
      </c>
      <c r="O177" t="str">
        <f>IFERROR(IF(AND(Assignments!L177&lt;('Data Transformation'!$R$4-'Data Transformation'!$R$3)/2,ABS(K177-'Data Transformation'!$R$6)&gt;ABS(K177-'Data Transformation'!$R$5),NOT(ISNUMBER(N177)),NOT(ISNUMBER(R177)),NOT(ISNUMBER(P177)),NOT(ISNUMBER(R177)),NOT(ISNUMBER(S177)),NOT(ISNUMBER(T177))),Assignments!B177,""),"")</f>
        <v/>
      </c>
      <c r="P177" t="str">
        <f>IF(AND(NOT(ISNUMBER(N177)),NOT(ISNUMBER(R177)),NOT(ISNUMBER(S177)),G177&gt;='Data Transformation'!$R$28),B177,"")</f>
        <v/>
      </c>
      <c r="Q177" t="str">
        <f>IFERROR(IF(AND(Assignments!L177&lt;('Data Transformation'!$R$4-'Data Transformation'!$R$3)/2,ABS(K177-'Data Transformation'!$R$6)&lt;ABS(K177-'Data Transformation'!$R$5),NOT(ISNUMBER(N177)),NOT(ISNUMBER(T177)),NOT(ISNUMBER(P177)),NOT(ISNUMBER(R177)),NOT(ISNUMBER(T177)),NOT(ISNUMBER(S177))),Assignments!B177,""),"")</f>
        <v/>
      </c>
      <c r="R177">
        <f>IF(H177&gt;='Data Transformation'!$R$30,B177,"")</f>
        <v>172</v>
      </c>
      <c r="S177" t="str">
        <f>IF(D177&gt;='Data Transformation'!$R$31,B177,"")</f>
        <v/>
      </c>
      <c r="T177" t="str">
        <f>IF(AND(H177&lt;'Data Transformation'!$R$30,E177&lt;'Data Transformation'!$R$29,G177&lt;0.3,D177&lt;'Data Transformation'!$R$31,E177&gt;0.4,H177&gt;0.4),B177,"")</f>
        <v/>
      </c>
      <c r="U177" s="56"/>
      <c r="V177" t="str" cm="2">
        <f t="array" ref="V177">IF(C177=FALSE,"",IF(AND(ISNUMBER(B177),ISBLANK(N177:T177)),"Unclassified",(IF(COUNT(N177:T177)=0,"",INDEX($N$4:$T$4,MATCH(TRUE,N177:T177=B177,0))))))</f>
        <v>Toggle</v>
      </c>
      <c r="W177" t="str">
        <f t="shared" si="7"/>
        <v/>
      </c>
      <c r="X177" t="str">
        <f t="shared" si="8"/>
        <v/>
      </c>
      <c r="AC177" t="b">
        <f t="shared" si="9"/>
        <v>0</v>
      </c>
      <c r="AD177">
        <f>IFERROR(ABS(ABS(K177-'Data Transformation'!$R$5)-ABS(K177-'Data Transformation'!$R$6)),"")</f>
        <v>0.67148681555555556</v>
      </c>
      <c r="AE177" t="b">
        <f>IF(C177=FALSE,"",IF(AND(OR(V177=$Z$6,V177=$Z$8),OR(AC177=TRUE,AD177&lt;=IF(ISNUMBER('Data Transformation'!$R$15),'Data Transformation'!$R$15,'Data Transformation'!$R$25))),TRUE,FALSE))</f>
        <v>0</v>
      </c>
    </row>
    <row r="178" spans="2:31" x14ac:dyDescent="0.25">
      <c r="B178">
        <v>173</v>
      </c>
      <c r="C178">
        <v>19</v>
      </c>
      <c r="D178">
        <v>0</v>
      </c>
      <c r="E178">
        <v>5.5555555555555552E-2</v>
      </c>
      <c r="F178">
        <v>0.4</v>
      </c>
      <c r="G178">
        <v>0.30434782608695654</v>
      </c>
      <c r="H178">
        <v>0.88888888888888884</v>
      </c>
      <c r="I178" t="str">
        <v>no</v>
      </c>
      <c r="K178" s="57">
        <f>IFERROR(AVERAGEIF('Data Transformation'!$B$425:$B$8425,B178,IF('Input and Summary Results'!$J$4="no",'Data Transformation'!$C$425:$C$8425,'Data Transformation'!$E$425:$E$8425)),"")</f>
        <v>0.15908048277777778</v>
      </c>
      <c r="L178" s="58" cm="1">
        <f t="array" ref="L178">IFERROR(_xlfn.STDEV.S(IF('Data Transformation'!$B$425:$B$8425=B178,IF('Input and Summary Results'!$J$4="no",'Data Transformation'!$C$425:$C$8425,'Data Transformation'!$E$425:$E$8425),"")),"")</f>
        <v>0.20792900705815331</v>
      </c>
      <c r="M178" s="56"/>
      <c r="N178" t="str">
        <f>IF(E178&gt;='Data Transformation'!$R$29,B178,"")</f>
        <v/>
      </c>
      <c r="O178" t="str">
        <f>IFERROR(IF(AND(Assignments!L178&lt;('Data Transformation'!$R$4-'Data Transformation'!$R$3)/2,ABS(K178-'Data Transformation'!$R$6)&gt;ABS(K178-'Data Transformation'!$R$5),NOT(ISNUMBER(N178)),NOT(ISNUMBER(R178)),NOT(ISNUMBER(P178)),NOT(ISNUMBER(R178)),NOT(ISNUMBER(S178)),NOT(ISNUMBER(T178))),Assignments!B178,""),"")</f>
        <v/>
      </c>
      <c r="P178" t="str">
        <f>IF(AND(NOT(ISNUMBER(N178)),NOT(ISNUMBER(R178)),NOT(ISNUMBER(S178)),G178&gt;='Data Transformation'!$R$28),B178,"")</f>
        <v/>
      </c>
      <c r="Q178" t="str">
        <f>IFERROR(IF(AND(Assignments!L178&lt;('Data Transformation'!$R$4-'Data Transformation'!$R$3)/2,ABS(K178-'Data Transformation'!$R$6)&lt;ABS(K178-'Data Transformation'!$R$5),NOT(ISNUMBER(N178)),NOT(ISNUMBER(T178)),NOT(ISNUMBER(P178)),NOT(ISNUMBER(R178)),NOT(ISNUMBER(T178)),NOT(ISNUMBER(S178))),Assignments!B178,""),"")</f>
        <v/>
      </c>
      <c r="R178">
        <f>IF(H178&gt;='Data Transformation'!$R$30,B178,"")</f>
        <v>173</v>
      </c>
      <c r="S178" t="str">
        <f>IF(D178&gt;='Data Transformation'!$R$31,B178,"")</f>
        <v/>
      </c>
      <c r="T178" t="str">
        <f>IF(AND(H178&lt;'Data Transformation'!$R$30,E178&lt;'Data Transformation'!$R$29,G178&lt;0.3,D178&lt;'Data Transformation'!$R$31,E178&gt;0.4,H178&gt;0.4),B178,"")</f>
        <v/>
      </c>
      <c r="U178" s="56"/>
      <c r="V178" t="str" cm="2">
        <f t="array" ref="V178">IF(C178=FALSE,"",IF(AND(ISNUMBER(B178),ISBLANK(N178:T178)),"Unclassified",(IF(COUNT(N178:T178)=0,"",INDEX($N$4:$T$4,MATCH(TRUE,N178:T178=B178,0))))))</f>
        <v>Toggle</v>
      </c>
      <c r="W178" t="str">
        <f t="shared" si="7"/>
        <v/>
      </c>
      <c r="X178" t="str">
        <f t="shared" si="8"/>
        <v/>
      </c>
      <c r="AC178" t="b">
        <f t="shared" si="9"/>
        <v>0</v>
      </c>
      <c r="AD178">
        <f>IFERROR(ABS(ABS(K178-'Data Transformation'!$R$5)-ABS(K178-'Data Transformation'!$R$6)),"")</f>
        <v>0.81</v>
      </c>
      <c r="AE178" t="b">
        <f>IF(C178=FALSE,"",IF(AND(OR(V178=$Z$6,V178=$Z$8),OR(AC178=TRUE,AD178&lt;=IF(ISNUMBER('Data Transformation'!$R$15),'Data Transformation'!$R$15,'Data Transformation'!$R$25))),TRUE,FALSE))</f>
        <v>0</v>
      </c>
    </row>
    <row r="179" spans="2:31" x14ac:dyDescent="0.25">
      <c r="B179">
        <v>174</v>
      </c>
      <c r="C179">
        <v>18</v>
      </c>
      <c r="D179">
        <v>0</v>
      </c>
      <c r="E179">
        <v>0.11764705882352941</v>
      </c>
      <c r="F179">
        <v>0.7</v>
      </c>
      <c r="G179">
        <v>0.65217391304347827</v>
      </c>
      <c r="H179">
        <v>0.23529411764705882</v>
      </c>
      <c r="I179" t="str">
        <v>no</v>
      </c>
      <c r="K179" s="57">
        <f>IFERROR(AVERAGEIF('Data Transformation'!$B$425:$B$8425,B179,IF('Input and Summary Results'!$J$4="no",'Data Transformation'!$C$425:$C$8425,'Data Transformation'!$E$425:$E$8425)),"")</f>
        <v>0.60950236647058842</v>
      </c>
      <c r="L179" s="58" cm="1">
        <f t="array" ref="L179">IFERROR(_xlfn.STDEV.S(IF('Data Transformation'!$B$425:$B$8425=B179,IF('Input and Summary Results'!$J$4="no",'Data Transformation'!$C$425:$C$8425,'Data Transformation'!$E$425:$E$8425),"")),"")</f>
        <v>0.22701669249847314</v>
      </c>
      <c r="M179" s="56"/>
      <c r="N179" t="str">
        <f>IF(E179&gt;='Data Transformation'!$R$29,B179,"")</f>
        <v/>
      </c>
      <c r="O179" t="str">
        <f>IFERROR(IF(AND(Assignments!L179&lt;('Data Transformation'!$R$4-'Data Transformation'!$R$3)/2,ABS(K179-'Data Transformation'!$R$6)&gt;ABS(K179-'Data Transformation'!$R$5),NOT(ISNUMBER(N179)),NOT(ISNUMBER(R179)),NOT(ISNUMBER(P179)),NOT(ISNUMBER(R179)),NOT(ISNUMBER(S179)),NOT(ISNUMBER(T179))),Assignments!B179,""),"")</f>
        <v/>
      </c>
      <c r="P179">
        <f>IF(AND(NOT(ISNUMBER(N179)),NOT(ISNUMBER(R179)),NOT(ISNUMBER(S179)),G179&gt;='Data Transformation'!$R$28),B179,"")</f>
        <v>174</v>
      </c>
      <c r="Q179" t="str">
        <f>IFERROR(IF(AND(Assignments!L179&lt;('Data Transformation'!$R$4-'Data Transformation'!$R$3)/2,ABS(K179-'Data Transformation'!$R$6)&lt;ABS(K179-'Data Transformation'!$R$5),NOT(ISNUMBER(N179)),NOT(ISNUMBER(T179)),NOT(ISNUMBER(P179)),NOT(ISNUMBER(R179)),NOT(ISNUMBER(T179)),NOT(ISNUMBER(S179))),Assignments!B179,""),"")</f>
        <v/>
      </c>
      <c r="R179" t="str">
        <f>IF(H179&gt;='Data Transformation'!$R$30,B179,"")</f>
        <v/>
      </c>
      <c r="S179" t="str">
        <f>IF(D179&gt;='Data Transformation'!$R$31,B179,"")</f>
        <v/>
      </c>
      <c r="T179" t="str">
        <f>IF(AND(H179&lt;'Data Transformation'!$R$30,E179&lt;'Data Transformation'!$R$29,G179&lt;0.3,D179&lt;'Data Transformation'!$R$31,E179&gt;0.4,H179&gt;0.4),B179,"")</f>
        <v/>
      </c>
      <c r="U179" s="56"/>
      <c r="V179" t="str" cm="2">
        <f t="array" ref="V179">IF(C179=FALSE,"",IF(AND(ISNUMBER(B179),ISBLANK(N179:T179)),"Unclassified",(IF(COUNT(N179:T179)=0,"",INDEX($N$4:$T$4,MATCH(TRUE,N179:T179=B179,0))))))</f>
        <v>Rheostat</v>
      </c>
      <c r="W179" t="str">
        <f t="shared" si="7"/>
        <v/>
      </c>
      <c r="X179" t="str">
        <f t="shared" si="8"/>
        <v/>
      </c>
      <c r="AC179" t="b">
        <f t="shared" si="9"/>
        <v>0</v>
      </c>
      <c r="AD179">
        <f>IFERROR(ABS(ABS(K179-'Data Transformation'!$R$5)-ABS(K179-'Data Transformation'!$R$6)),"")</f>
        <v>2.9004732941176836E-2</v>
      </c>
      <c r="AE179" t="b">
        <f>IF(C179=FALSE,"",IF(AND(OR(V179=$Z$6,V179=$Z$8),OR(AC179=TRUE,AD179&lt;=IF(ISNUMBER('Data Transformation'!$R$15),'Data Transformation'!$R$15,'Data Transformation'!$R$25))),TRUE,FALSE))</f>
        <v>0</v>
      </c>
    </row>
    <row r="180" spans="2:31" x14ac:dyDescent="0.25">
      <c r="B180">
        <v>175</v>
      </c>
      <c r="C180">
        <v>20</v>
      </c>
      <c r="D180">
        <v>5.2631578947368418E-2</v>
      </c>
      <c r="E180">
        <v>0.15789473684210525</v>
      </c>
      <c r="F180">
        <v>0.8</v>
      </c>
      <c r="G180">
        <v>0.73913043478260865</v>
      </c>
      <c r="H180">
        <v>0.31578947368421051</v>
      </c>
      <c r="I180" t="str">
        <v>no</v>
      </c>
      <c r="K180" s="57">
        <f>IFERROR(AVERAGEIF('Data Transformation'!$B$425:$B$8425,B180,IF('Input and Summary Results'!$J$4="no",'Data Transformation'!$C$425:$C$8425,'Data Transformation'!$E$425:$E$8425)),"")</f>
        <v>0.55514412263157897</v>
      </c>
      <c r="L180" s="58" cm="1">
        <f t="array" ref="L180">IFERROR(_xlfn.STDEV.S(IF('Data Transformation'!$B$425:$B$8425=B180,IF('Input and Summary Results'!$J$4="no",'Data Transformation'!$C$425:$C$8425,'Data Transformation'!$E$425:$E$8425),"")),"")</f>
        <v>0.36071587480412892</v>
      </c>
      <c r="M180" s="56"/>
      <c r="N180" t="str">
        <f>IF(E180&gt;='Data Transformation'!$R$29,B180,"")</f>
        <v/>
      </c>
      <c r="O180" t="str">
        <f>IFERROR(IF(AND(Assignments!L180&lt;('Data Transformation'!$R$4-'Data Transformation'!$R$3)/2,ABS(K180-'Data Transformation'!$R$6)&gt;ABS(K180-'Data Transformation'!$R$5),NOT(ISNUMBER(N180)),NOT(ISNUMBER(R180)),NOT(ISNUMBER(P180)),NOT(ISNUMBER(R180)),NOT(ISNUMBER(S180)),NOT(ISNUMBER(T180))),Assignments!B180,""),"")</f>
        <v/>
      </c>
      <c r="P180">
        <f>IF(AND(NOT(ISNUMBER(N180)),NOT(ISNUMBER(R180)),NOT(ISNUMBER(S180)),G180&gt;='Data Transformation'!$R$28),B180,"")</f>
        <v>175</v>
      </c>
      <c r="Q180" t="str">
        <f>IFERROR(IF(AND(Assignments!L180&lt;('Data Transformation'!$R$4-'Data Transformation'!$R$3)/2,ABS(K180-'Data Transformation'!$R$6)&lt;ABS(K180-'Data Transformation'!$R$5),NOT(ISNUMBER(N180)),NOT(ISNUMBER(T180)),NOT(ISNUMBER(P180)),NOT(ISNUMBER(R180)),NOT(ISNUMBER(T180)),NOT(ISNUMBER(S180))),Assignments!B180,""),"")</f>
        <v/>
      </c>
      <c r="R180" t="str">
        <f>IF(H180&gt;='Data Transformation'!$R$30,B180,"")</f>
        <v/>
      </c>
      <c r="S180" t="str">
        <f>IF(D180&gt;='Data Transformation'!$R$31,B180,"")</f>
        <v/>
      </c>
      <c r="T180" t="str">
        <f>IF(AND(H180&lt;'Data Transformation'!$R$30,E180&lt;'Data Transformation'!$R$29,G180&lt;0.3,D180&lt;'Data Transformation'!$R$31,E180&gt;0.4,H180&gt;0.4),B180,"")</f>
        <v/>
      </c>
      <c r="U180" s="56"/>
      <c r="V180" t="str" cm="2">
        <f t="array" ref="V180">IF(C180=FALSE,"",IF(AND(ISNUMBER(B180),ISBLANK(N180:T180)),"Unclassified",(IF(COUNT(N180:T180)=0,"",INDEX($N$4:$T$4,MATCH(TRUE,N180:T180=B180,0))))))</f>
        <v>Rheostat</v>
      </c>
      <c r="W180" t="str">
        <f t="shared" si="7"/>
        <v/>
      </c>
      <c r="X180" t="str">
        <f t="shared" si="8"/>
        <v/>
      </c>
      <c r="AC180" t="b">
        <f t="shared" si="9"/>
        <v>0</v>
      </c>
      <c r="AD180">
        <f>IFERROR(ABS(ABS(K180-'Data Transformation'!$R$5)-ABS(K180-'Data Transformation'!$R$6)),"")</f>
        <v>7.9711754736842055E-2</v>
      </c>
      <c r="AE180" t="b">
        <f>IF(C180=FALSE,"",IF(AND(OR(V180=$Z$6,V180=$Z$8),OR(AC180=TRUE,AD180&lt;=IF(ISNUMBER('Data Transformation'!$R$15),'Data Transformation'!$R$15,'Data Transformation'!$R$25))),TRUE,FALSE))</f>
        <v>0</v>
      </c>
    </row>
    <row r="181" spans="2:31" x14ac:dyDescent="0.25">
      <c r="B181">
        <v>176</v>
      </c>
      <c r="C181">
        <v>18</v>
      </c>
      <c r="D181">
        <v>0</v>
      </c>
      <c r="E181">
        <v>5.8823529411764705E-2</v>
      </c>
      <c r="F181">
        <v>0.4</v>
      </c>
      <c r="G181">
        <v>0.34782608695652173</v>
      </c>
      <c r="H181">
        <v>0.76470588235294112</v>
      </c>
      <c r="I181" t="str">
        <v>no</v>
      </c>
      <c r="K181" s="57">
        <f>IFERROR(AVERAGEIF('Data Transformation'!$B$425:$B$8425,B181,IF('Input and Summary Results'!$J$4="no",'Data Transformation'!$C$425:$C$8425,'Data Transformation'!$E$425:$E$8425)),"")</f>
        <v>0.28200530058823531</v>
      </c>
      <c r="L181" s="58" cm="1">
        <f t="array" ref="L181">IFERROR(_xlfn.STDEV.S(IF('Data Transformation'!$B$425:$B$8425=B181,IF('Input and Summary Results'!$J$4="no",'Data Transformation'!$C$425:$C$8425,'Data Transformation'!$E$425:$E$8425),"")),"")</f>
        <v>0.32909868521020563</v>
      </c>
      <c r="M181" s="56"/>
      <c r="N181" t="str">
        <f>IF(E181&gt;='Data Transformation'!$R$29,B181,"")</f>
        <v/>
      </c>
      <c r="O181" t="str">
        <f>IFERROR(IF(AND(Assignments!L181&lt;('Data Transformation'!$R$4-'Data Transformation'!$R$3)/2,ABS(K181-'Data Transformation'!$R$6)&gt;ABS(K181-'Data Transformation'!$R$5),NOT(ISNUMBER(N181)),NOT(ISNUMBER(R181)),NOT(ISNUMBER(P181)),NOT(ISNUMBER(R181)),NOT(ISNUMBER(S181)),NOT(ISNUMBER(T181))),Assignments!B181,""),"")</f>
        <v/>
      </c>
      <c r="P181" t="str">
        <f>IF(AND(NOT(ISNUMBER(N181)),NOT(ISNUMBER(R181)),NOT(ISNUMBER(S181)),G181&gt;='Data Transformation'!$R$28),B181,"")</f>
        <v/>
      </c>
      <c r="Q181" t="str">
        <f>IFERROR(IF(AND(Assignments!L181&lt;('Data Transformation'!$R$4-'Data Transformation'!$R$3)/2,ABS(K181-'Data Transformation'!$R$6)&lt;ABS(K181-'Data Transformation'!$R$5),NOT(ISNUMBER(N181)),NOT(ISNUMBER(T181)),NOT(ISNUMBER(P181)),NOT(ISNUMBER(R181)),NOT(ISNUMBER(T181)),NOT(ISNUMBER(S181))),Assignments!B181,""),"")</f>
        <v/>
      </c>
      <c r="R181">
        <f>IF(H181&gt;='Data Transformation'!$R$30,B181,"")</f>
        <v>176</v>
      </c>
      <c r="S181" t="str">
        <f>IF(D181&gt;='Data Transformation'!$R$31,B181,"")</f>
        <v/>
      </c>
      <c r="T181" t="str">
        <f>IF(AND(H181&lt;'Data Transformation'!$R$30,E181&lt;'Data Transformation'!$R$29,G181&lt;0.3,D181&lt;'Data Transformation'!$R$31,E181&gt;0.4,H181&gt;0.4),B181,"")</f>
        <v/>
      </c>
      <c r="U181" s="56"/>
      <c r="V181" t="str" cm="2">
        <f t="array" ref="V181">IF(C181=FALSE,"",IF(AND(ISNUMBER(B181),ISBLANK(N181:T181)),"Unclassified",(IF(COUNT(N181:T181)=0,"",INDEX($N$4:$T$4,MATCH(TRUE,N181:T181=B181,0))))))</f>
        <v>Toggle</v>
      </c>
      <c r="W181" t="str">
        <f t="shared" si="7"/>
        <v/>
      </c>
      <c r="X181" t="str">
        <f t="shared" si="8"/>
        <v/>
      </c>
      <c r="AC181" t="b">
        <f t="shared" si="9"/>
        <v>0</v>
      </c>
      <c r="AD181">
        <f>IFERROR(ABS(ABS(K181-'Data Transformation'!$R$5)-ABS(K181-'Data Transformation'!$R$6)),"")</f>
        <v>0.62598939882352944</v>
      </c>
      <c r="AE181" t="b">
        <f>IF(C181=FALSE,"",IF(AND(OR(V181=$Z$6,V181=$Z$8),OR(AC181=TRUE,AD181&lt;=IF(ISNUMBER('Data Transformation'!$R$15),'Data Transformation'!$R$15,'Data Transformation'!$R$25))),TRUE,FALSE))</f>
        <v>0</v>
      </c>
    </row>
    <row r="182" spans="2:31" x14ac:dyDescent="0.25">
      <c r="B182">
        <v>177</v>
      </c>
      <c r="C182">
        <v>15</v>
      </c>
      <c r="D182">
        <v>0</v>
      </c>
      <c r="E182">
        <v>0</v>
      </c>
      <c r="F182">
        <v>0.5</v>
      </c>
      <c r="G182">
        <v>0.47826086956521741</v>
      </c>
      <c r="H182">
        <v>0.5</v>
      </c>
      <c r="I182" t="str">
        <v>no</v>
      </c>
      <c r="K182" s="57">
        <f>IFERROR(AVERAGEIF('Data Transformation'!$B$425:$B$8425,B182,IF('Input and Summary Results'!$J$4="no",'Data Transformation'!$C$425:$C$8425,'Data Transformation'!$E$425:$E$8425)),"")</f>
        <v>0.42968541785714287</v>
      </c>
      <c r="L182" s="58" cm="1">
        <f t="array" ref="L182">IFERROR(_xlfn.STDEV.S(IF('Data Transformation'!$B$425:$B$8425=B182,IF('Input and Summary Results'!$J$4="no",'Data Transformation'!$C$425:$C$8425,'Data Transformation'!$E$425:$E$8425),"")),"")</f>
        <v>0.25244609430120374</v>
      </c>
      <c r="M182" s="56"/>
      <c r="N182" t="str">
        <f>IF(E182&gt;='Data Transformation'!$R$29,B182,"")</f>
        <v/>
      </c>
      <c r="O182" t="str">
        <f>IFERROR(IF(AND(Assignments!L182&lt;('Data Transformation'!$R$4-'Data Transformation'!$R$3)/2,ABS(K182-'Data Transformation'!$R$6)&gt;ABS(K182-'Data Transformation'!$R$5),NOT(ISNUMBER(N182)),NOT(ISNUMBER(R182)),NOT(ISNUMBER(P182)),NOT(ISNUMBER(R182)),NOT(ISNUMBER(S182)),NOT(ISNUMBER(T182))),Assignments!B182,""),"")</f>
        <v/>
      </c>
      <c r="P182" t="str">
        <f>IF(AND(NOT(ISNUMBER(N182)),NOT(ISNUMBER(R182)),NOT(ISNUMBER(S182)),G182&gt;='Data Transformation'!$R$28),B182,"")</f>
        <v/>
      </c>
      <c r="Q182">
        <f>IFERROR(IF(AND(Assignments!L182&lt;('Data Transformation'!$R$4-'Data Transformation'!$R$3)/2,ABS(K182-'Data Transformation'!$R$6)&lt;ABS(K182-'Data Transformation'!$R$5),NOT(ISNUMBER(N182)),NOT(ISNUMBER(T182)),NOT(ISNUMBER(P182)),NOT(ISNUMBER(R182)),NOT(ISNUMBER(T182)),NOT(ISNUMBER(S182))),Assignments!B182,""),"")</f>
        <v>177</v>
      </c>
      <c r="R182" t="str">
        <f>IF(H182&gt;='Data Transformation'!$R$30,B182,"")</f>
        <v/>
      </c>
      <c r="S182" t="str">
        <f>IF(D182&gt;='Data Transformation'!$R$31,B182,"")</f>
        <v/>
      </c>
      <c r="T182" t="str">
        <f>IF(AND(H182&lt;'Data Transformation'!$R$30,E182&lt;'Data Transformation'!$R$29,G182&lt;0.3,D182&lt;'Data Transformation'!$R$31,E182&gt;0.4,H182&gt;0.4),B182,"")</f>
        <v/>
      </c>
      <c r="U182" s="56"/>
      <c r="V182" t="str" cm="2">
        <f t="array" ref="V182">IF(C182=FALSE,"",IF(AND(ISNUMBER(B182),ISBLANK(N182:T182)),"Unclassified",(IF(COUNT(N182:T182)=0,"",INDEX($N$4:$T$4,MATCH(TRUE,N182:T182=B182,0))))))</f>
        <v>Adverse</v>
      </c>
      <c r="W182" t="str">
        <f t="shared" si="7"/>
        <v/>
      </c>
      <c r="X182" t="str">
        <f t="shared" si="8"/>
        <v/>
      </c>
      <c r="AC182" t="b">
        <f t="shared" si="9"/>
        <v>0</v>
      </c>
      <c r="AD182">
        <f>IFERROR(ABS(ABS(K182-'Data Transformation'!$R$5)-ABS(K182-'Data Transformation'!$R$6)),"")</f>
        <v>0.33062916428571426</v>
      </c>
      <c r="AE182" t="b">
        <f>IF(C182=FALSE,"",IF(AND(OR(V182=$Z$6,V182=$Z$8),OR(AC182=TRUE,AD182&lt;=IF(ISNUMBER('Data Transformation'!$R$15),'Data Transformation'!$R$15,'Data Transformation'!$R$25))),TRUE,FALSE))</f>
        <v>0</v>
      </c>
    </row>
    <row r="183" spans="2:31" x14ac:dyDescent="0.25">
      <c r="B183">
        <v>178</v>
      </c>
      <c r="C183">
        <v>9</v>
      </c>
      <c r="D183">
        <v>0</v>
      </c>
      <c r="E183">
        <v>0</v>
      </c>
      <c r="F183">
        <v>0.3</v>
      </c>
      <c r="G183">
        <v>0.21739130434782608</v>
      </c>
      <c r="H183">
        <v>0.875</v>
      </c>
      <c r="I183" t="str">
        <v>no</v>
      </c>
      <c r="K183" s="57">
        <f>IFERROR(AVERAGEIF('Data Transformation'!$B$425:$B$8425,B183,IF('Input and Summary Results'!$J$4="no",'Data Transformation'!$C$425:$C$8425,'Data Transformation'!$E$425:$E$8425)),"")</f>
        <v>0.18052334750000001</v>
      </c>
      <c r="L183" s="58" cm="1">
        <f t="array" ref="L183">IFERROR(_xlfn.STDEV.S(IF('Data Transformation'!$B$425:$B$8425=B183,IF('Input and Summary Results'!$J$4="no",'Data Transformation'!$C$425:$C$8425,'Data Transformation'!$E$425:$E$8425),"")),"")</f>
        <v>0.15354859258881864</v>
      </c>
      <c r="M183" s="56"/>
      <c r="N183" t="str">
        <f>IF(E183&gt;='Data Transformation'!$R$29,B183,"")</f>
        <v/>
      </c>
      <c r="O183" t="str">
        <f>IFERROR(IF(AND(Assignments!L183&lt;('Data Transformation'!$R$4-'Data Transformation'!$R$3)/2,ABS(K183-'Data Transformation'!$R$6)&gt;ABS(K183-'Data Transformation'!$R$5),NOT(ISNUMBER(N183)),NOT(ISNUMBER(R183)),NOT(ISNUMBER(P183)),NOT(ISNUMBER(R183)),NOT(ISNUMBER(S183)),NOT(ISNUMBER(T183))),Assignments!B183,""),"")</f>
        <v/>
      </c>
      <c r="P183" t="str">
        <f>IF(AND(NOT(ISNUMBER(N183)),NOT(ISNUMBER(R183)),NOT(ISNUMBER(S183)),G183&gt;='Data Transformation'!$R$28),B183,"")</f>
        <v/>
      </c>
      <c r="Q183" t="str">
        <f>IFERROR(IF(AND(Assignments!L183&lt;('Data Transformation'!$R$4-'Data Transformation'!$R$3)/2,ABS(K183-'Data Transformation'!$R$6)&lt;ABS(K183-'Data Transformation'!$R$5),NOT(ISNUMBER(N183)),NOT(ISNUMBER(T183)),NOT(ISNUMBER(P183)),NOT(ISNUMBER(R183)),NOT(ISNUMBER(T183)),NOT(ISNUMBER(S183))),Assignments!B183,""),"")</f>
        <v/>
      </c>
      <c r="R183">
        <f>IF(H183&gt;='Data Transformation'!$R$30,B183,"")</f>
        <v>178</v>
      </c>
      <c r="S183" t="str">
        <f>IF(D183&gt;='Data Transformation'!$R$31,B183,"")</f>
        <v/>
      </c>
      <c r="T183" t="str">
        <f>IF(AND(H183&lt;'Data Transformation'!$R$30,E183&lt;'Data Transformation'!$R$29,G183&lt;0.3,D183&lt;'Data Transformation'!$R$31,E183&gt;0.4,H183&gt;0.4),B183,"")</f>
        <v/>
      </c>
      <c r="U183" s="56"/>
      <c r="V183" t="str" cm="2">
        <f t="array" ref="V183">IF(C183=FALSE,"",IF(AND(ISNUMBER(B183),ISBLANK(N183:T183)),"Unclassified",(IF(COUNT(N183:T183)=0,"",INDEX($N$4:$T$4,MATCH(TRUE,N183:T183=B183,0))))))</f>
        <v>Toggle</v>
      </c>
      <c r="W183" t="str">
        <f t="shared" si="7"/>
        <v/>
      </c>
      <c r="X183" t="str">
        <f t="shared" si="8"/>
        <v/>
      </c>
      <c r="AC183" t="b">
        <f t="shared" si="9"/>
        <v>0</v>
      </c>
      <c r="AD183">
        <f>IFERROR(ABS(ABS(K183-'Data Transformation'!$R$5)-ABS(K183-'Data Transformation'!$R$6)),"")</f>
        <v>0.81</v>
      </c>
      <c r="AE183" t="b">
        <f>IF(C183=FALSE,"",IF(AND(OR(V183=$Z$6,V183=$Z$8),OR(AC183=TRUE,AD183&lt;=IF(ISNUMBER('Data Transformation'!$R$15),'Data Transformation'!$R$15,'Data Transformation'!$R$25))),TRUE,FALSE))</f>
        <v>0</v>
      </c>
    </row>
    <row r="184" spans="2:31" x14ac:dyDescent="0.25">
      <c r="B184">
        <v>179</v>
      </c>
      <c r="C184">
        <v>17</v>
      </c>
      <c r="D184">
        <v>0</v>
      </c>
      <c r="E184">
        <v>0.1875</v>
      </c>
      <c r="F184">
        <v>0.7</v>
      </c>
      <c r="G184">
        <v>0.65217391304347827</v>
      </c>
      <c r="H184">
        <v>0.125</v>
      </c>
      <c r="I184" t="str">
        <v>no</v>
      </c>
      <c r="K184" s="57">
        <f>IFERROR(AVERAGEIF('Data Transformation'!$B$425:$B$8425,B184,IF('Input and Summary Results'!$J$4="no",'Data Transformation'!$C$425:$C$8425,'Data Transformation'!$E$425:$E$8425)),"")</f>
        <v>0.61815093124999998</v>
      </c>
      <c r="L184" s="58" cm="1">
        <f t="array" ref="L184">IFERROR(_xlfn.STDEV.S(IF('Data Transformation'!$B$425:$B$8425=B184,IF('Input and Summary Results'!$J$4="no",'Data Transformation'!$C$425:$C$8425,'Data Transformation'!$E$425:$E$8425),"")),"")</f>
        <v>0.26029126623668092</v>
      </c>
      <c r="M184" s="56"/>
      <c r="N184" t="str">
        <f>IF(E184&gt;='Data Transformation'!$R$29,B184,"")</f>
        <v/>
      </c>
      <c r="O184" t="str">
        <f>IFERROR(IF(AND(Assignments!L184&lt;('Data Transformation'!$R$4-'Data Transformation'!$R$3)/2,ABS(K184-'Data Transformation'!$R$6)&gt;ABS(K184-'Data Transformation'!$R$5),NOT(ISNUMBER(N184)),NOT(ISNUMBER(R184)),NOT(ISNUMBER(P184)),NOT(ISNUMBER(R184)),NOT(ISNUMBER(S184)),NOT(ISNUMBER(T184))),Assignments!B184,""),"")</f>
        <v/>
      </c>
      <c r="P184">
        <f>IF(AND(NOT(ISNUMBER(N184)),NOT(ISNUMBER(R184)),NOT(ISNUMBER(S184)),G184&gt;='Data Transformation'!$R$28),B184,"")</f>
        <v>179</v>
      </c>
      <c r="Q184" t="str">
        <f>IFERROR(IF(AND(Assignments!L184&lt;('Data Transformation'!$R$4-'Data Transformation'!$R$3)/2,ABS(K184-'Data Transformation'!$R$6)&lt;ABS(K184-'Data Transformation'!$R$5),NOT(ISNUMBER(N184)),NOT(ISNUMBER(T184)),NOT(ISNUMBER(P184)),NOT(ISNUMBER(R184)),NOT(ISNUMBER(T184)),NOT(ISNUMBER(S184))),Assignments!B184,""),"")</f>
        <v/>
      </c>
      <c r="R184" t="str">
        <f>IF(H184&gt;='Data Transformation'!$R$30,B184,"")</f>
        <v/>
      </c>
      <c r="S184" t="str">
        <f>IF(D184&gt;='Data Transformation'!$R$31,B184,"")</f>
        <v/>
      </c>
      <c r="T184" t="str">
        <f>IF(AND(H184&lt;'Data Transformation'!$R$30,E184&lt;'Data Transformation'!$R$29,G184&lt;0.3,D184&lt;'Data Transformation'!$R$31,E184&gt;0.4,H184&gt;0.4),B184,"")</f>
        <v/>
      </c>
      <c r="U184" s="56"/>
      <c r="V184" t="str" cm="2">
        <f t="array" ref="V184">IF(C184=FALSE,"",IF(AND(ISNUMBER(B184),ISBLANK(N184:T184)),"Unclassified",(IF(COUNT(N184:T184)=0,"",INDEX($N$4:$T$4,MATCH(TRUE,N184:T184=B184,0))))))</f>
        <v>Rheostat</v>
      </c>
      <c r="W184" t="str">
        <f t="shared" si="7"/>
        <v/>
      </c>
      <c r="X184" t="str">
        <f t="shared" si="8"/>
        <v/>
      </c>
      <c r="AC184" t="b">
        <f t="shared" si="9"/>
        <v>0</v>
      </c>
      <c r="AD184">
        <f>IFERROR(ABS(ABS(K184-'Data Transformation'!$R$5)-ABS(K184-'Data Transformation'!$R$6)),"")</f>
        <v>4.6301862499999957E-2</v>
      </c>
      <c r="AE184" t="b">
        <f>IF(C184=FALSE,"",IF(AND(OR(V184=$Z$6,V184=$Z$8),OR(AC184=TRUE,AD184&lt;=IF(ISNUMBER('Data Transformation'!$R$15),'Data Transformation'!$R$15,'Data Transformation'!$R$25))),TRUE,FALSE))</f>
        <v>0</v>
      </c>
    </row>
    <row r="185" spans="2:31" x14ac:dyDescent="0.25">
      <c r="B185">
        <v>180</v>
      </c>
      <c r="C185">
        <v>20</v>
      </c>
      <c r="D185">
        <v>0</v>
      </c>
      <c r="E185">
        <v>0.68421052631578949</v>
      </c>
      <c r="F185">
        <v>0.6</v>
      </c>
      <c r="G185">
        <v>0.56521739130434778</v>
      </c>
      <c r="H185">
        <v>0</v>
      </c>
      <c r="I185" t="str">
        <v>no</v>
      </c>
      <c r="K185" s="57">
        <f>IFERROR(AVERAGEIF('Data Transformation'!$B$425:$B$8425,B185,IF('Input and Summary Results'!$J$4="no",'Data Transformation'!$C$425:$C$8425,'Data Transformation'!$E$425:$E$8425)),"")</f>
        <v>0.87672648736842096</v>
      </c>
      <c r="L185" s="58" cm="1">
        <f t="array" ref="L185">IFERROR(_xlfn.STDEV.S(IF('Data Transformation'!$B$425:$B$8425=B185,IF('Input and Summary Results'!$J$4="no",'Data Transformation'!$C$425:$C$8425,'Data Transformation'!$E$425:$E$8425),"")),"")</f>
        <v>0.24040702791790181</v>
      </c>
      <c r="M185" s="56"/>
      <c r="N185" t="str">
        <f>IF(E185&gt;='Data Transformation'!$R$29,B185,"")</f>
        <v/>
      </c>
      <c r="O185" t="str">
        <f>IFERROR(IF(AND(Assignments!L185&lt;('Data Transformation'!$R$4-'Data Transformation'!$R$3)/2,ABS(K185-'Data Transformation'!$R$6)&gt;ABS(K185-'Data Transformation'!$R$5),NOT(ISNUMBER(N185)),NOT(ISNUMBER(R185)),NOT(ISNUMBER(P185)),NOT(ISNUMBER(R185)),NOT(ISNUMBER(S185)),NOT(ISNUMBER(T185))),Assignments!B185,""),"")</f>
        <v/>
      </c>
      <c r="P185">
        <f>IF(AND(NOT(ISNUMBER(N185)),NOT(ISNUMBER(R185)),NOT(ISNUMBER(S185)),G185&gt;='Data Transformation'!$R$28),B185,"")</f>
        <v>180</v>
      </c>
      <c r="Q185" t="str">
        <f>IFERROR(IF(AND(Assignments!L185&lt;('Data Transformation'!$R$4-'Data Transformation'!$R$3)/2,ABS(K185-'Data Transformation'!$R$6)&lt;ABS(K185-'Data Transformation'!$R$5),NOT(ISNUMBER(N185)),NOT(ISNUMBER(T185)),NOT(ISNUMBER(P185)),NOT(ISNUMBER(R185)),NOT(ISNUMBER(T185)),NOT(ISNUMBER(S185))),Assignments!B185,""),"")</f>
        <v/>
      </c>
      <c r="R185" t="str">
        <f>IF(H185&gt;='Data Transformation'!$R$30,B185,"")</f>
        <v/>
      </c>
      <c r="S185" t="str">
        <f>IF(D185&gt;='Data Transformation'!$R$31,B185,"")</f>
        <v/>
      </c>
      <c r="T185" t="str">
        <f>IF(AND(H185&lt;'Data Transformation'!$R$30,E185&lt;'Data Transformation'!$R$29,G185&lt;0.3,D185&lt;'Data Transformation'!$R$31,E185&gt;0.4,H185&gt;0.4),B185,"")</f>
        <v/>
      </c>
      <c r="U185" s="56"/>
      <c r="V185" t="str" cm="2">
        <f t="array" ref="V185">IF(C185=FALSE,"",IF(AND(ISNUMBER(B185),ISBLANK(N185:T185)),"Unclassified",(IF(COUNT(N185:T185)=0,"",INDEX($N$4:$T$4,MATCH(TRUE,N185:T185=B185,0))))))</f>
        <v>Rheostat</v>
      </c>
      <c r="W185" t="str">
        <f t="shared" si="7"/>
        <v/>
      </c>
      <c r="X185" t="str">
        <f t="shared" si="8"/>
        <v/>
      </c>
      <c r="AC185" t="b">
        <f t="shared" si="9"/>
        <v>0</v>
      </c>
      <c r="AD185">
        <f>IFERROR(ABS(ABS(K185-'Data Transformation'!$R$5)-ABS(K185-'Data Transformation'!$R$6)),"")</f>
        <v>0.56345297473684186</v>
      </c>
      <c r="AE185" t="b">
        <f>IF(C185=FALSE,"",IF(AND(OR(V185=$Z$6,V185=$Z$8),OR(AC185=TRUE,AD185&lt;=IF(ISNUMBER('Data Transformation'!$R$15),'Data Transformation'!$R$15,'Data Transformation'!$R$25))),TRUE,FALSE))</f>
        <v>0</v>
      </c>
    </row>
    <row r="186" spans="2:31" x14ac:dyDescent="0.25">
      <c r="B186">
        <v>181</v>
      </c>
      <c r="C186">
        <v>13</v>
      </c>
      <c r="D186">
        <v>0</v>
      </c>
      <c r="E186">
        <v>0</v>
      </c>
      <c r="F186">
        <v>0.4</v>
      </c>
      <c r="G186">
        <v>0.34782608695652173</v>
      </c>
      <c r="H186">
        <v>0.83333333333333337</v>
      </c>
      <c r="I186" t="str">
        <v>no</v>
      </c>
      <c r="K186" s="57">
        <f>IFERROR(AVERAGEIF('Data Transformation'!$B$425:$B$8425,B186,IF('Input and Summary Results'!$J$4="no",'Data Transformation'!$C$425:$C$8425,'Data Transformation'!$E$425:$E$8425)),"")</f>
        <v>0.22625362416666669</v>
      </c>
      <c r="L186" s="58" cm="1">
        <f t="array" ref="L186">IFERROR(_xlfn.STDEV.S(IF('Data Transformation'!$B$425:$B$8425=B186,IF('Input and Summary Results'!$J$4="no",'Data Transformation'!$C$425:$C$8425,'Data Transformation'!$E$425:$E$8425),"")),"")</f>
        <v>0.21427320324889426</v>
      </c>
      <c r="M186" s="56"/>
      <c r="N186" t="str">
        <f>IF(E186&gt;='Data Transformation'!$R$29,B186,"")</f>
        <v/>
      </c>
      <c r="O186" t="str">
        <f>IFERROR(IF(AND(Assignments!L186&lt;('Data Transformation'!$R$4-'Data Transformation'!$R$3)/2,ABS(K186-'Data Transformation'!$R$6)&gt;ABS(K186-'Data Transformation'!$R$5),NOT(ISNUMBER(N186)),NOT(ISNUMBER(R186)),NOT(ISNUMBER(P186)),NOT(ISNUMBER(R186)),NOT(ISNUMBER(S186)),NOT(ISNUMBER(T186))),Assignments!B186,""),"")</f>
        <v/>
      </c>
      <c r="P186" t="str">
        <f>IF(AND(NOT(ISNUMBER(N186)),NOT(ISNUMBER(R186)),NOT(ISNUMBER(S186)),G186&gt;='Data Transformation'!$R$28),B186,"")</f>
        <v/>
      </c>
      <c r="Q186" t="str">
        <f>IFERROR(IF(AND(Assignments!L186&lt;('Data Transformation'!$R$4-'Data Transformation'!$R$3)/2,ABS(K186-'Data Transformation'!$R$6)&lt;ABS(K186-'Data Transformation'!$R$5),NOT(ISNUMBER(N186)),NOT(ISNUMBER(T186)),NOT(ISNUMBER(P186)),NOT(ISNUMBER(R186)),NOT(ISNUMBER(T186)),NOT(ISNUMBER(S186))),Assignments!B186,""),"")</f>
        <v/>
      </c>
      <c r="R186">
        <f>IF(H186&gt;='Data Transformation'!$R$30,B186,"")</f>
        <v>181</v>
      </c>
      <c r="S186" t="str">
        <f>IF(D186&gt;='Data Transformation'!$R$31,B186,"")</f>
        <v/>
      </c>
      <c r="T186" t="str">
        <f>IF(AND(H186&lt;'Data Transformation'!$R$30,E186&lt;'Data Transformation'!$R$29,G186&lt;0.3,D186&lt;'Data Transformation'!$R$31,E186&gt;0.4,H186&gt;0.4),B186,"")</f>
        <v/>
      </c>
      <c r="U186" s="56"/>
      <c r="V186" t="str" cm="2">
        <f t="array" ref="V186">IF(C186=FALSE,"",IF(AND(ISNUMBER(B186),ISBLANK(N186:T186)),"Unclassified",(IF(COUNT(N186:T186)=0,"",INDEX($N$4:$T$4,MATCH(TRUE,N186:T186=B186,0))))))</f>
        <v>Toggle</v>
      </c>
      <c r="W186" t="str">
        <f t="shared" si="7"/>
        <v/>
      </c>
      <c r="X186" t="str">
        <f t="shared" si="8"/>
        <v/>
      </c>
      <c r="AC186" t="b">
        <f t="shared" si="9"/>
        <v>0</v>
      </c>
      <c r="AD186">
        <f>IFERROR(ABS(ABS(K186-'Data Transformation'!$R$5)-ABS(K186-'Data Transformation'!$R$6)),"")</f>
        <v>0.73749275166666661</v>
      </c>
      <c r="AE186" t="b">
        <f>IF(C186=FALSE,"",IF(AND(OR(V186=$Z$6,V186=$Z$8),OR(AC186=TRUE,AD186&lt;=IF(ISNUMBER('Data Transformation'!$R$15),'Data Transformation'!$R$15,'Data Transformation'!$R$25))),TRUE,FALSE))</f>
        <v>0</v>
      </c>
    </row>
    <row r="187" spans="2:31" x14ac:dyDescent="0.25">
      <c r="B187">
        <v>182</v>
      </c>
      <c r="C187">
        <v>18</v>
      </c>
      <c r="D187">
        <v>0</v>
      </c>
      <c r="E187">
        <v>0.23529411764705882</v>
      </c>
      <c r="F187">
        <v>0.7</v>
      </c>
      <c r="G187">
        <v>0.65217391304347827</v>
      </c>
      <c r="H187">
        <v>0.17647058823529413</v>
      </c>
      <c r="I187" t="str">
        <v>no</v>
      </c>
      <c r="K187" s="57">
        <f>IFERROR(AVERAGEIF('Data Transformation'!$B$425:$B$8425,B187,IF('Input and Summary Results'!$J$4="no",'Data Transformation'!$C$425:$C$8425,'Data Transformation'!$E$425:$E$8425)),"")</f>
        <v>0.64784507705882366</v>
      </c>
      <c r="L187" s="58" cm="1">
        <f t="array" ref="L187">IFERROR(_xlfn.STDEV.S(IF('Data Transformation'!$B$425:$B$8425=B187,IF('Input and Summary Results'!$J$4="no",'Data Transformation'!$C$425:$C$8425,'Data Transformation'!$E$425:$E$8425),"")),"")</f>
        <v>0.31256683928883544</v>
      </c>
      <c r="M187" s="56"/>
      <c r="N187" t="str">
        <f>IF(E187&gt;='Data Transformation'!$R$29,B187,"")</f>
        <v/>
      </c>
      <c r="O187" t="str">
        <f>IFERROR(IF(AND(Assignments!L187&lt;('Data Transformation'!$R$4-'Data Transformation'!$R$3)/2,ABS(K187-'Data Transformation'!$R$6)&gt;ABS(K187-'Data Transformation'!$R$5),NOT(ISNUMBER(N187)),NOT(ISNUMBER(R187)),NOT(ISNUMBER(P187)),NOT(ISNUMBER(R187)),NOT(ISNUMBER(S187)),NOT(ISNUMBER(T187))),Assignments!B187,""),"")</f>
        <v/>
      </c>
      <c r="P187">
        <f>IF(AND(NOT(ISNUMBER(N187)),NOT(ISNUMBER(R187)),NOT(ISNUMBER(S187)),G187&gt;='Data Transformation'!$R$28),B187,"")</f>
        <v>182</v>
      </c>
      <c r="Q187" t="str">
        <f>IFERROR(IF(AND(Assignments!L187&lt;('Data Transformation'!$R$4-'Data Transformation'!$R$3)/2,ABS(K187-'Data Transformation'!$R$6)&lt;ABS(K187-'Data Transformation'!$R$5),NOT(ISNUMBER(N187)),NOT(ISNUMBER(T187)),NOT(ISNUMBER(P187)),NOT(ISNUMBER(R187)),NOT(ISNUMBER(T187)),NOT(ISNUMBER(S187))),Assignments!B187,""),"")</f>
        <v/>
      </c>
      <c r="R187" t="str">
        <f>IF(H187&gt;='Data Transformation'!$R$30,B187,"")</f>
        <v/>
      </c>
      <c r="S187" t="str">
        <f>IF(D187&gt;='Data Transformation'!$R$31,B187,"")</f>
        <v/>
      </c>
      <c r="T187" t="str">
        <f>IF(AND(H187&lt;'Data Transformation'!$R$30,E187&lt;'Data Transformation'!$R$29,G187&lt;0.3,D187&lt;'Data Transformation'!$R$31,E187&gt;0.4,H187&gt;0.4),B187,"")</f>
        <v/>
      </c>
      <c r="U187" s="56"/>
      <c r="V187" t="str" cm="2">
        <f t="array" ref="V187">IF(C187=FALSE,"",IF(AND(ISNUMBER(B187),ISBLANK(N187:T187)),"Unclassified",(IF(COUNT(N187:T187)=0,"",INDEX($N$4:$T$4,MATCH(TRUE,N187:T187=B187,0))))))</f>
        <v>Rheostat</v>
      </c>
      <c r="W187" t="str">
        <f t="shared" si="7"/>
        <v/>
      </c>
      <c r="X187" t="str">
        <f t="shared" si="8"/>
        <v/>
      </c>
      <c r="AC187" t="b">
        <f t="shared" si="9"/>
        <v>0</v>
      </c>
      <c r="AD187">
        <f>IFERROR(ABS(ABS(K187-'Data Transformation'!$R$5)-ABS(K187-'Data Transformation'!$R$6)),"")</f>
        <v>0.10569015411764732</v>
      </c>
      <c r="AE187" t="b">
        <f>IF(C187=FALSE,"",IF(AND(OR(V187=$Z$6,V187=$Z$8),OR(AC187=TRUE,AD187&lt;=IF(ISNUMBER('Data Transformation'!$R$15),'Data Transformation'!$R$15,'Data Transformation'!$R$25))),TRUE,FALSE))</f>
        <v>0</v>
      </c>
    </row>
    <row r="188" spans="2:31" x14ac:dyDescent="0.25">
      <c r="B188">
        <v>183</v>
      </c>
      <c r="C188">
        <v>19</v>
      </c>
      <c r="D188">
        <v>5.5555555555555552E-2</v>
      </c>
      <c r="E188">
        <v>0.1111111111111111</v>
      </c>
      <c r="F188">
        <v>0.4</v>
      </c>
      <c r="G188">
        <v>0.2608695652173913</v>
      </c>
      <c r="H188">
        <v>0.77777777777777779</v>
      </c>
      <c r="I188" t="str">
        <v>no</v>
      </c>
      <c r="K188" s="57">
        <f>IFERROR(AVERAGEIF('Data Transformation'!$B$425:$B$8425,B188,IF('Input and Summary Results'!$J$4="no",'Data Transformation'!$C$425:$C$8425,'Data Transformation'!$E$425:$E$8425)),"")</f>
        <v>0.29778004555555554</v>
      </c>
      <c r="L188" s="58" cm="1">
        <f t="array" ref="L188">IFERROR(_xlfn.STDEV.S(IF('Data Transformation'!$B$425:$B$8425=B188,IF('Input and Summary Results'!$J$4="no",'Data Transformation'!$C$425:$C$8425,'Data Transformation'!$E$425:$E$8425),"")),"")</f>
        <v>0.3826337004293629</v>
      </c>
      <c r="M188" s="56"/>
      <c r="N188" t="str">
        <f>IF(E188&gt;='Data Transformation'!$R$29,B188,"")</f>
        <v/>
      </c>
      <c r="O188" t="str">
        <f>IFERROR(IF(AND(Assignments!L188&lt;('Data Transformation'!$R$4-'Data Transformation'!$R$3)/2,ABS(K188-'Data Transformation'!$R$6)&gt;ABS(K188-'Data Transformation'!$R$5),NOT(ISNUMBER(N188)),NOT(ISNUMBER(R188)),NOT(ISNUMBER(P188)),NOT(ISNUMBER(R188)),NOT(ISNUMBER(S188)),NOT(ISNUMBER(T188))),Assignments!B188,""),"")</f>
        <v/>
      </c>
      <c r="P188" t="str">
        <f>IF(AND(NOT(ISNUMBER(N188)),NOT(ISNUMBER(R188)),NOT(ISNUMBER(S188)),G188&gt;='Data Transformation'!$R$28),B188,"")</f>
        <v/>
      </c>
      <c r="Q188" t="str">
        <f>IFERROR(IF(AND(Assignments!L188&lt;('Data Transformation'!$R$4-'Data Transformation'!$R$3)/2,ABS(K188-'Data Transformation'!$R$6)&lt;ABS(K188-'Data Transformation'!$R$5),NOT(ISNUMBER(N188)),NOT(ISNUMBER(T188)),NOT(ISNUMBER(P188)),NOT(ISNUMBER(R188)),NOT(ISNUMBER(T188)),NOT(ISNUMBER(S188))),Assignments!B188,""),"")</f>
        <v/>
      </c>
      <c r="R188">
        <f>IF(H188&gt;='Data Transformation'!$R$30,B188,"")</f>
        <v>183</v>
      </c>
      <c r="S188" t="str">
        <f>IF(D188&gt;='Data Transformation'!$R$31,B188,"")</f>
        <v/>
      </c>
      <c r="T188" t="str">
        <f>IF(AND(H188&lt;'Data Transformation'!$R$30,E188&lt;'Data Transformation'!$R$29,G188&lt;0.3,D188&lt;'Data Transformation'!$R$31,E188&gt;0.4,H188&gt;0.4),B188,"")</f>
        <v/>
      </c>
      <c r="U188" s="56"/>
      <c r="V188" t="str" cm="2">
        <f t="array" ref="V188">IF(C188=FALSE,"",IF(AND(ISNUMBER(B188),ISBLANK(N188:T188)),"Unclassified",(IF(COUNT(N188:T188)=0,"",INDEX($N$4:$T$4,MATCH(TRUE,N188:T188=B188,0))))))</f>
        <v>Toggle</v>
      </c>
      <c r="W188" t="str">
        <f t="shared" si="7"/>
        <v/>
      </c>
      <c r="X188" t="str">
        <f t="shared" si="8"/>
        <v/>
      </c>
      <c r="AC188" t="b">
        <f t="shared" si="9"/>
        <v>0</v>
      </c>
      <c r="AD188">
        <f>IFERROR(ABS(ABS(K188-'Data Transformation'!$R$5)-ABS(K188-'Data Transformation'!$R$6)),"")</f>
        <v>0.59443990888888898</v>
      </c>
      <c r="AE188" t="b">
        <f>IF(C188=FALSE,"",IF(AND(OR(V188=$Z$6,V188=$Z$8),OR(AC188=TRUE,AD188&lt;=IF(ISNUMBER('Data Transformation'!$R$15),'Data Transformation'!$R$15,'Data Transformation'!$R$25))),TRUE,FALSE))</f>
        <v>0</v>
      </c>
    </row>
    <row r="189" spans="2:31" x14ac:dyDescent="0.25">
      <c r="B189">
        <v>184</v>
      </c>
      <c r="C189">
        <v>19</v>
      </c>
      <c r="D189">
        <v>0</v>
      </c>
      <c r="E189">
        <v>5.5555555555555552E-2</v>
      </c>
      <c r="F189">
        <v>0.4</v>
      </c>
      <c r="G189">
        <v>0.30434782608695654</v>
      </c>
      <c r="H189">
        <v>0.66666666666666663</v>
      </c>
      <c r="I189" t="str">
        <v>no</v>
      </c>
      <c r="K189" s="57">
        <f>IFERROR(AVERAGEIF('Data Transformation'!$B$425:$B$8425,B189,IF('Input and Summary Results'!$J$4="no",'Data Transformation'!$C$425:$C$8425,'Data Transformation'!$E$425:$E$8425)),"")</f>
        <v>0.26363328111111112</v>
      </c>
      <c r="L189" s="58" cm="1">
        <f t="array" ref="L189">IFERROR(_xlfn.STDEV.S(IF('Data Transformation'!$B$425:$B$8425=B189,IF('Input and Summary Results'!$J$4="no",'Data Transformation'!$C$425:$C$8425,'Data Transformation'!$E$425:$E$8425),"")),"")</f>
        <v>0.24763385763039192</v>
      </c>
      <c r="M189" s="56"/>
      <c r="N189" t="str">
        <f>IF(E189&gt;='Data Transformation'!$R$29,B189,"")</f>
        <v/>
      </c>
      <c r="O189" t="str">
        <f>IFERROR(IF(AND(Assignments!L189&lt;('Data Transformation'!$R$4-'Data Transformation'!$R$3)/2,ABS(K189-'Data Transformation'!$R$6)&gt;ABS(K189-'Data Transformation'!$R$5),NOT(ISNUMBER(N189)),NOT(ISNUMBER(R189)),NOT(ISNUMBER(P189)),NOT(ISNUMBER(R189)),NOT(ISNUMBER(S189)),NOT(ISNUMBER(T189))),Assignments!B189,""),"")</f>
        <v/>
      </c>
      <c r="P189" t="str">
        <f>IF(AND(NOT(ISNUMBER(N189)),NOT(ISNUMBER(R189)),NOT(ISNUMBER(S189)),G189&gt;='Data Transformation'!$R$28),B189,"")</f>
        <v/>
      </c>
      <c r="Q189" t="str">
        <f>IFERROR(IF(AND(Assignments!L189&lt;('Data Transformation'!$R$4-'Data Transformation'!$R$3)/2,ABS(K189-'Data Transformation'!$R$6)&lt;ABS(K189-'Data Transformation'!$R$5),NOT(ISNUMBER(N189)),NOT(ISNUMBER(T189)),NOT(ISNUMBER(P189)),NOT(ISNUMBER(R189)),NOT(ISNUMBER(T189)),NOT(ISNUMBER(S189))),Assignments!B189,""),"")</f>
        <v/>
      </c>
      <c r="R189">
        <f>IF(H189&gt;='Data Transformation'!$R$30,B189,"")</f>
        <v>184</v>
      </c>
      <c r="S189" t="str">
        <f>IF(D189&gt;='Data Transformation'!$R$31,B189,"")</f>
        <v/>
      </c>
      <c r="T189" t="str">
        <f>IF(AND(H189&lt;'Data Transformation'!$R$30,E189&lt;'Data Transformation'!$R$29,G189&lt;0.3,D189&lt;'Data Transformation'!$R$31,E189&gt;0.4,H189&gt;0.4),B189,"")</f>
        <v/>
      </c>
      <c r="U189" s="56"/>
      <c r="V189" t="str" cm="2">
        <f t="array" ref="V189">IF(C189=FALSE,"",IF(AND(ISNUMBER(B189),ISBLANK(N189:T189)),"Unclassified",(IF(COUNT(N189:T189)=0,"",INDEX($N$4:$T$4,MATCH(TRUE,N189:T189=B189,0))))))</f>
        <v>Toggle</v>
      </c>
      <c r="W189" t="str">
        <f t="shared" si="7"/>
        <v/>
      </c>
      <c r="X189" t="str">
        <f t="shared" si="8"/>
        <v/>
      </c>
      <c r="AC189" t="b">
        <f t="shared" si="9"/>
        <v>0</v>
      </c>
      <c r="AD189">
        <f>IFERROR(ABS(ABS(K189-'Data Transformation'!$R$5)-ABS(K189-'Data Transformation'!$R$6)),"")</f>
        <v>0.66273343777777782</v>
      </c>
      <c r="AE189" t="b">
        <f>IF(C189=FALSE,"",IF(AND(OR(V189=$Z$6,V189=$Z$8),OR(AC189=TRUE,AD189&lt;=IF(ISNUMBER('Data Transformation'!$R$15),'Data Transformation'!$R$15,'Data Transformation'!$R$25))),TRUE,FALSE))</f>
        <v>0</v>
      </c>
    </row>
    <row r="190" spans="2:31" x14ac:dyDescent="0.25">
      <c r="B190">
        <v>185</v>
      </c>
      <c r="C190">
        <v>18</v>
      </c>
      <c r="D190">
        <v>0</v>
      </c>
      <c r="E190">
        <v>0.47058823529411764</v>
      </c>
      <c r="F190">
        <v>0.7</v>
      </c>
      <c r="G190">
        <v>0.65217391304347827</v>
      </c>
      <c r="H190">
        <v>0.23529411764705882</v>
      </c>
      <c r="I190" t="str">
        <v>no</v>
      </c>
      <c r="K190" s="57">
        <f>IFERROR(AVERAGEIF('Data Transformation'!$B$425:$B$8425,B190,IF('Input and Summary Results'!$J$4="no",'Data Transformation'!$C$425:$C$8425,'Data Transformation'!$E$425:$E$8425)),"")</f>
        <v>0.71211162941176465</v>
      </c>
      <c r="L190" s="58" cm="1">
        <f t="array" ref="L190">IFERROR(_xlfn.STDEV.S(IF('Data Transformation'!$B$425:$B$8425=B190,IF('Input and Summary Results'!$J$4="no",'Data Transformation'!$C$425:$C$8425,'Data Transformation'!$E$425:$E$8425),"")),"")</f>
        <v>0.36502543784199443</v>
      </c>
      <c r="M190" s="56"/>
      <c r="N190" t="str">
        <f>IF(E190&gt;='Data Transformation'!$R$29,B190,"")</f>
        <v/>
      </c>
      <c r="O190" t="str">
        <f>IFERROR(IF(AND(Assignments!L190&lt;('Data Transformation'!$R$4-'Data Transformation'!$R$3)/2,ABS(K190-'Data Transformation'!$R$6)&gt;ABS(K190-'Data Transformation'!$R$5),NOT(ISNUMBER(N190)),NOT(ISNUMBER(R190)),NOT(ISNUMBER(P190)),NOT(ISNUMBER(R190)),NOT(ISNUMBER(S190)),NOT(ISNUMBER(T190))),Assignments!B190,""),"")</f>
        <v/>
      </c>
      <c r="P190">
        <f>IF(AND(NOT(ISNUMBER(N190)),NOT(ISNUMBER(R190)),NOT(ISNUMBER(S190)),G190&gt;='Data Transformation'!$R$28),B190,"")</f>
        <v>185</v>
      </c>
      <c r="Q190" t="str">
        <f>IFERROR(IF(AND(Assignments!L190&lt;('Data Transformation'!$R$4-'Data Transformation'!$R$3)/2,ABS(K190-'Data Transformation'!$R$6)&lt;ABS(K190-'Data Transformation'!$R$5),NOT(ISNUMBER(N190)),NOT(ISNUMBER(T190)),NOT(ISNUMBER(P190)),NOT(ISNUMBER(R190)),NOT(ISNUMBER(T190)),NOT(ISNUMBER(S190))),Assignments!B190,""),"")</f>
        <v/>
      </c>
      <c r="R190" t="str">
        <f>IF(H190&gt;='Data Transformation'!$R$30,B190,"")</f>
        <v/>
      </c>
      <c r="S190" t="str">
        <f>IF(D190&gt;='Data Transformation'!$R$31,B190,"")</f>
        <v/>
      </c>
      <c r="T190" t="str">
        <f>IF(AND(H190&lt;'Data Transformation'!$R$30,E190&lt;'Data Transformation'!$R$29,G190&lt;0.3,D190&lt;'Data Transformation'!$R$31,E190&gt;0.4,H190&gt;0.4),B190,"")</f>
        <v/>
      </c>
      <c r="U190" s="56"/>
      <c r="V190" t="str" cm="2">
        <f t="array" ref="V190">IF(C190=FALSE,"",IF(AND(ISNUMBER(B190),ISBLANK(N190:T190)),"Unclassified",(IF(COUNT(N190:T190)=0,"",INDEX($N$4:$T$4,MATCH(TRUE,N190:T190=B190,0))))))</f>
        <v>Rheostat</v>
      </c>
      <c r="W190" t="str">
        <f t="shared" si="7"/>
        <v/>
      </c>
      <c r="X190" t="str">
        <f t="shared" si="8"/>
        <v/>
      </c>
      <c r="AC190" t="b">
        <f t="shared" si="9"/>
        <v>0</v>
      </c>
      <c r="AD190">
        <f>IFERROR(ABS(ABS(K190-'Data Transformation'!$R$5)-ABS(K190-'Data Transformation'!$R$6)),"")</f>
        <v>0.23422325882352935</v>
      </c>
      <c r="AE190" t="b">
        <f>IF(C190=FALSE,"",IF(AND(OR(V190=$Z$6,V190=$Z$8),OR(AC190=TRUE,AD190&lt;=IF(ISNUMBER('Data Transformation'!$R$15),'Data Transformation'!$R$15,'Data Transformation'!$R$25))),TRUE,FALSE))</f>
        <v>0</v>
      </c>
    </row>
    <row r="191" spans="2:31" x14ac:dyDescent="0.25">
      <c r="B191">
        <v>186</v>
      </c>
      <c r="C191">
        <v>20</v>
      </c>
      <c r="D191">
        <v>5.2631578947368418E-2</v>
      </c>
      <c r="E191">
        <v>0.47368421052631576</v>
      </c>
      <c r="F191">
        <v>0.8</v>
      </c>
      <c r="G191">
        <v>0.73913043478260865</v>
      </c>
      <c r="H191">
        <v>5.2631578947368418E-2</v>
      </c>
      <c r="I191" t="str">
        <v>no</v>
      </c>
      <c r="K191" s="57">
        <f>IFERROR(AVERAGEIF('Data Transformation'!$B$425:$B$8425,B191,IF('Input and Summary Results'!$J$4="no",'Data Transformation'!$C$425:$C$8425,'Data Transformation'!$E$425:$E$8425)),"")</f>
        <v>0.78584988999999994</v>
      </c>
      <c r="L191" s="58" cm="1">
        <f t="array" ref="L191">IFERROR(_xlfn.STDEV.S(IF('Data Transformation'!$B$425:$B$8425=B191,IF('Input and Summary Results'!$J$4="no",'Data Transformation'!$C$425:$C$8425,'Data Transformation'!$E$425:$E$8425),"")),"")</f>
        <v>0.25648262578761061</v>
      </c>
      <c r="M191" s="56"/>
      <c r="N191" t="str">
        <f>IF(E191&gt;='Data Transformation'!$R$29,B191,"")</f>
        <v/>
      </c>
      <c r="O191" t="str">
        <f>IFERROR(IF(AND(Assignments!L191&lt;('Data Transformation'!$R$4-'Data Transformation'!$R$3)/2,ABS(K191-'Data Transformation'!$R$6)&gt;ABS(K191-'Data Transformation'!$R$5),NOT(ISNUMBER(N191)),NOT(ISNUMBER(R191)),NOT(ISNUMBER(P191)),NOT(ISNUMBER(R191)),NOT(ISNUMBER(S191)),NOT(ISNUMBER(T191))),Assignments!B191,""),"")</f>
        <v/>
      </c>
      <c r="P191">
        <f>IF(AND(NOT(ISNUMBER(N191)),NOT(ISNUMBER(R191)),NOT(ISNUMBER(S191)),G191&gt;='Data Transformation'!$R$28),B191,"")</f>
        <v>186</v>
      </c>
      <c r="Q191" t="str">
        <f>IFERROR(IF(AND(Assignments!L191&lt;('Data Transformation'!$R$4-'Data Transformation'!$R$3)/2,ABS(K191-'Data Transformation'!$R$6)&lt;ABS(K191-'Data Transformation'!$R$5),NOT(ISNUMBER(N191)),NOT(ISNUMBER(T191)),NOT(ISNUMBER(P191)),NOT(ISNUMBER(R191)),NOT(ISNUMBER(T191)),NOT(ISNUMBER(S191))),Assignments!B191,""),"")</f>
        <v/>
      </c>
      <c r="R191" t="str">
        <f>IF(H191&gt;='Data Transformation'!$R$30,B191,"")</f>
        <v/>
      </c>
      <c r="S191" t="str">
        <f>IF(D191&gt;='Data Transformation'!$R$31,B191,"")</f>
        <v/>
      </c>
      <c r="T191" t="str">
        <f>IF(AND(H191&lt;'Data Transformation'!$R$30,E191&lt;'Data Transformation'!$R$29,G191&lt;0.3,D191&lt;'Data Transformation'!$R$31,E191&gt;0.4,H191&gt;0.4),B191,"")</f>
        <v/>
      </c>
      <c r="U191" s="56"/>
      <c r="V191" t="str" cm="2">
        <f t="array" ref="V191">IF(C191=FALSE,"",IF(AND(ISNUMBER(B191),ISBLANK(N191:T191)),"Unclassified",(IF(COUNT(N191:T191)=0,"",INDEX($N$4:$T$4,MATCH(TRUE,N191:T191=B191,0))))))</f>
        <v>Rheostat</v>
      </c>
      <c r="W191" t="str">
        <f t="shared" si="7"/>
        <v/>
      </c>
      <c r="X191" t="str">
        <f t="shared" si="8"/>
        <v/>
      </c>
      <c r="AC191" t="b">
        <f t="shared" si="9"/>
        <v>0</v>
      </c>
      <c r="AD191">
        <f>IFERROR(ABS(ABS(K191-'Data Transformation'!$R$5)-ABS(K191-'Data Transformation'!$R$6)),"")</f>
        <v>0.38169977999999993</v>
      </c>
      <c r="AE191" t="b">
        <f>IF(C191=FALSE,"",IF(AND(OR(V191=$Z$6,V191=$Z$8),OR(AC191=TRUE,AD191&lt;=IF(ISNUMBER('Data Transformation'!$R$15),'Data Transformation'!$R$15,'Data Transformation'!$R$25))),TRUE,FALSE))</f>
        <v>0</v>
      </c>
    </row>
    <row r="192" spans="2:31" x14ac:dyDescent="0.25">
      <c r="B192">
        <v>187</v>
      </c>
      <c r="C192">
        <v>13</v>
      </c>
      <c r="D192">
        <v>0</v>
      </c>
      <c r="E192">
        <v>8.3333333333333329E-2</v>
      </c>
      <c r="F192">
        <v>0.6</v>
      </c>
      <c r="G192">
        <v>0.56521739130434778</v>
      </c>
      <c r="H192">
        <v>0.25</v>
      </c>
      <c r="I192" t="str">
        <v>no</v>
      </c>
      <c r="K192" s="57">
        <f>IFERROR(AVERAGEIF('Data Transformation'!$B$425:$B$8425,B192,IF('Input and Summary Results'!$J$4="no",'Data Transformation'!$C$425:$C$8425,'Data Transformation'!$E$425:$E$8425)),"")</f>
        <v>0.55419846499999992</v>
      </c>
      <c r="L192" s="58" cm="1">
        <f t="array" ref="L192">IFERROR(_xlfn.STDEV.S(IF('Data Transformation'!$B$425:$B$8425=B192,IF('Input and Summary Results'!$J$4="no",'Data Transformation'!$C$425:$C$8425,'Data Transformation'!$E$425:$E$8425),"")),"")</f>
        <v>0.26071748265586631</v>
      </c>
      <c r="M192" s="56"/>
      <c r="N192" t="str">
        <f>IF(E192&gt;='Data Transformation'!$R$29,B192,"")</f>
        <v/>
      </c>
      <c r="O192" t="str">
        <f>IFERROR(IF(AND(Assignments!L192&lt;('Data Transformation'!$R$4-'Data Transformation'!$R$3)/2,ABS(K192-'Data Transformation'!$R$6)&gt;ABS(K192-'Data Transformation'!$R$5),NOT(ISNUMBER(N192)),NOT(ISNUMBER(R192)),NOT(ISNUMBER(P192)),NOT(ISNUMBER(R192)),NOT(ISNUMBER(S192)),NOT(ISNUMBER(T192))),Assignments!B192,""),"")</f>
        <v/>
      </c>
      <c r="P192">
        <f>IF(AND(NOT(ISNUMBER(N192)),NOT(ISNUMBER(R192)),NOT(ISNUMBER(S192)),G192&gt;='Data Transformation'!$R$28),B192,"")</f>
        <v>187</v>
      </c>
      <c r="Q192" t="str">
        <f>IFERROR(IF(AND(Assignments!L192&lt;('Data Transformation'!$R$4-'Data Transformation'!$R$3)/2,ABS(K192-'Data Transformation'!$R$6)&lt;ABS(K192-'Data Transformation'!$R$5),NOT(ISNUMBER(N192)),NOT(ISNUMBER(T192)),NOT(ISNUMBER(P192)),NOT(ISNUMBER(R192)),NOT(ISNUMBER(T192)),NOT(ISNUMBER(S192))),Assignments!B192,""),"")</f>
        <v/>
      </c>
      <c r="R192" t="str">
        <f>IF(H192&gt;='Data Transformation'!$R$30,B192,"")</f>
        <v/>
      </c>
      <c r="S192" t="str">
        <f>IF(D192&gt;='Data Transformation'!$R$31,B192,"")</f>
        <v/>
      </c>
      <c r="T192" t="str">
        <f>IF(AND(H192&lt;'Data Transformation'!$R$30,E192&lt;'Data Transformation'!$R$29,G192&lt;0.3,D192&lt;'Data Transformation'!$R$31,E192&gt;0.4,H192&gt;0.4),B192,"")</f>
        <v/>
      </c>
      <c r="U192" s="56"/>
      <c r="V192" t="str" cm="2">
        <f t="array" ref="V192">IF(C192=FALSE,"",IF(AND(ISNUMBER(B192),ISBLANK(N192:T192)),"Unclassified",(IF(COUNT(N192:T192)=0,"",INDEX($N$4:$T$4,MATCH(TRUE,N192:T192=B192,0))))))</f>
        <v>Rheostat</v>
      </c>
      <c r="W192" t="str">
        <f t="shared" si="7"/>
        <v/>
      </c>
      <c r="X192" t="str">
        <f t="shared" si="8"/>
        <v/>
      </c>
      <c r="AC192" t="b">
        <f t="shared" si="9"/>
        <v>0</v>
      </c>
      <c r="AD192">
        <f>IFERROR(ABS(ABS(K192-'Data Transformation'!$R$5)-ABS(K192-'Data Transformation'!$R$6)),"")</f>
        <v>8.1603070000000166E-2</v>
      </c>
      <c r="AE192" t="b">
        <f>IF(C192=FALSE,"",IF(AND(OR(V192=$Z$6,V192=$Z$8),OR(AC192=TRUE,AD192&lt;=IF(ISNUMBER('Data Transformation'!$R$15),'Data Transformation'!$R$15,'Data Transformation'!$R$25))),TRUE,FALSE))</f>
        <v>0</v>
      </c>
    </row>
    <row r="193" spans="2:31" x14ac:dyDescent="0.25">
      <c r="B193">
        <v>188</v>
      </c>
      <c r="C193">
        <v>20</v>
      </c>
      <c r="D193">
        <v>0</v>
      </c>
      <c r="E193">
        <v>0.31578947368421051</v>
      </c>
      <c r="F193">
        <v>0.5</v>
      </c>
      <c r="G193">
        <v>0.43478260869565216</v>
      </c>
      <c r="H193">
        <v>0.10526315789473684</v>
      </c>
      <c r="I193" t="str">
        <v>no</v>
      </c>
      <c r="K193" s="57">
        <f>IFERROR(AVERAGEIF('Data Transformation'!$B$425:$B$8425,B193,IF('Input and Summary Results'!$J$4="no",'Data Transformation'!$C$425:$C$8425,'Data Transformation'!$E$425:$E$8425)),"")</f>
        <v>0.75770281842105258</v>
      </c>
      <c r="L193" s="58" cm="1">
        <f t="array" ref="L193">IFERROR(_xlfn.STDEV.S(IF('Data Transformation'!$B$425:$B$8425=B193,IF('Input and Summary Results'!$J$4="no",'Data Transformation'!$C$425:$C$8425,'Data Transformation'!$E$425:$E$8425),"")),"")</f>
        <v>0.24047852005909123</v>
      </c>
      <c r="M193" s="56"/>
      <c r="N193" t="str">
        <f>IF(E193&gt;='Data Transformation'!$R$29,B193,"")</f>
        <v/>
      </c>
      <c r="O193">
        <f>IFERROR(IF(AND(Assignments!L193&lt;('Data Transformation'!$R$4-'Data Transformation'!$R$3)/2,ABS(K193-'Data Transformation'!$R$6)&gt;ABS(K193-'Data Transformation'!$R$5),NOT(ISNUMBER(N193)),NOT(ISNUMBER(R193)),NOT(ISNUMBER(P193)),NOT(ISNUMBER(R193)),NOT(ISNUMBER(S193)),NOT(ISNUMBER(T193))),Assignments!B193,""),"")</f>
        <v>188</v>
      </c>
      <c r="P193" t="str">
        <f>IF(AND(NOT(ISNUMBER(N193)),NOT(ISNUMBER(R193)),NOT(ISNUMBER(S193)),G193&gt;='Data Transformation'!$R$28),B193,"")</f>
        <v/>
      </c>
      <c r="Q193" t="str">
        <f>IFERROR(IF(AND(Assignments!L193&lt;('Data Transformation'!$R$4-'Data Transformation'!$R$3)/2,ABS(K193-'Data Transformation'!$R$6)&lt;ABS(K193-'Data Transformation'!$R$5),NOT(ISNUMBER(N193)),NOT(ISNUMBER(T193)),NOT(ISNUMBER(P193)),NOT(ISNUMBER(R193)),NOT(ISNUMBER(T193)),NOT(ISNUMBER(S193))),Assignments!B193,""),"")</f>
        <v/>
      </c>
      <c r="R193" t="str">
        <f>IF(H193&gt;='Data Transformation'!$R$30,B193,"")</f>
        <v/>
      </c>
      <c r="S193" t="str">
        <f>IF(D193&gt;='Data Transformation'!$R$31,B193,"")</f>
        <v/>
      </c>
      <c r="T193" t="str">
        <f>IF(AND(H193&lt;'Data Transformation'!$R$30,E193&lt;'Data Transformation'!$R$29,G193&lt;0.3,D193&lt;'Data Transformation'!$R$31,E193&gt;0.4,H193&gt;0.4),B193,"")</f>
        <v/>
      </c>
      <c r="U193" s="56"/>
      <c r="V193" t="str" cm="2">
        <f t="array" ref="V193">IF(C193=FALSE,"",IF(AND(ISNUMBER(B193),ISBLANK(N193:T193)),"Unclassified",(IF(COUNT(N193:T193)=0,"",INDEX($N$4:$T$4,MATCH(TRUE,N193:T193=B193,0))))))</f>
        <v>Moderate</v>
      </c>
      <c r="W193" t="str">
        <f t="shared" si="7"/>
        <v/>
      </c>
      <c r="X193" t="str">
        <f t="shared" si="8"/>
        <v/>
      </c>
      <c r="AC193" t="b">
        <f t="shared" si="9"/>
        <v>0</v>
      </c>
      <c r="AD193">
        <f>IFERROR(ABS(ABS(K193-'Data Transformation'!$R$5)-ABS(K193-'Data Transformation'!$R$6)),"")</f>
        <v>0.32540563684210522</v>
      </c>
      <c r="AE193" t="b">
        <f>IF(C193=FALSE,"",IF(AND(OR(V193=$Z$6,V193=$Z$8),OR(AC193=TRUE,AD193&lt;=IF(ISNUMBER('Data Transformation'!$R$15),'Data Transformation'!$R$15,'Data Transformation'!$R$25))),TRUE,FALSE))</f>
        <v>0</v>
      </c>
    </row>
    <row r="194" spans="2:31" x14ac:dyDescent="0.25">
      <c r="B194">
        <v>189</v>
      </c>
      <c r="C194">
        <v>17</v>
      </c>
      <c r="D194">
        <v>0</v>
      </c>
      <c r="E194">
        <v>0</v>
      </c>
      <c r="F194">
        <v>0.2</v>
      </c>
      <c r="G194">
        <v>8.6956521739130432E-2</v>
      </c>
      <c r="H194">
        <v>1</v>
      </c>
      <c r="I194" t="str">
        <v>yes</v>
      </c>
      <c r="K194" s="57">
        <f>IFERROR(AVERAGEIF('Data Transformation'!$B$425:$B$8425,B194,IF('Input and Summary Results'!$J$4="no",'Data Transformation'!$C$425:$C$8425,'Data Transformation'!$E$425:$E$8425)),"")</f>
        <v>5.9014174374999999E-2</v>
      </c>
      <c r="L194" s="58" cm="1">
        <f t="array" ref="L194">IFERROR(_xlfn.STDEV.S(IF('Data Transformation'!$B$425:$B$8425=B194,IF('Input and Summary Results'!$J$4="no",'Data Transformation'!$C$425:$C$8425,'Data Transformation'!$E$425:$E$8425),"")),"")</f>
        <v>5.9868954688573603E-2</v>
      </c>
      <c r="M194" s="56"/>
      <c r="N194" t="str">
        <f>IF(E194&gt;='Data Transformation'!$R$29,B194,"")</f>
        <v/>
      </c>
      <c r="O194" t="str">
        <f>IFERROR(IF(AND(Assignments!L194&lt;('Data Transformation'!$R$4-'Data Transformation'!$R$3)/2,ABS(K194-'Data Transformation'!$R$6)&gt;ABS(K194-'Data Transformation'!$R$5),NOT(ISNUMBER(N194)),NOT(ISNUMBER(R194)),NOT(ISNUMBER(P194)),NOT(ISNUMBER(R194)),NOT(ISNUMBER(S194)),NOT(ISNUMBER(T194))),Assignments!B194,""),"")</f>
        <v/>
      </c>
      <c r="P194" t="str">
        <f>IF(AND(NOT(ISNUMBER(N194)),NOT(ISNUMBER(R194)),NOT(ISNUMBER(S194)),G194&gt;='Data Transformation'!$R$28),B194,"")</f>
        <v/>
      </c>
      <c r="Q194" t="str">
        <f>IFERROR(IF(AND(Assignments!L194&lt;('Data Transformation'!$R$4-'Data Transformation'!$R$3)/2,ABS(K194-'Data Transformation'!$R$6)&lt;ABS(K194-'Data Transformation'!$R$5),NOT(ISNUMBER(N194)),NOT(ISNUMBER(T194)),NOT(ISNUMBER(P194)),NOT(ISNUMBER(R194)),NOT(ISNUMBER(T194)),NOT(ISNUMBER(S194))),Assignments!B194,""),"")</f>
        <v/>
      </c>
      <c r="R194">
        <f>IF(H194&gt;='Data Transformation'!$R$30,B194,"")</f>
        <v>189</v>
      </c>
      <c r="S194" t="str">
        <f>IF(D194&gt;='Data Transformation'!$R$31,B194,"")</f>
        <v/>
      </c>
      <c r="T194" t="str">
        <f>IF(AND(H194&lt;'Data Transformation'!$R$30,E194&lt;'Data Transformation'!$R$29,G194&lt;0.3,D194&lt;'Data Transformation'!$R$31,E194&gt;0.4,H194&gt;0.4),B194,"")</f>
        <v/>
      </c>
      <c r="U194" s="56"/>
      <c r="V194" t="str" cm="2">
        <f t="array" ref="V194">IF(C194=FALSE,"",IF(AND(ISNUMBER(B194),ISBLANK(N194:T194)),"Unclassified",(IF(COUNT(N194:T194)=0,"",INDEX($N$4:$T$4,MATCH(TRUE,N194:T194=B194,0))))))</f>
        <v>Toggle</v>
      </c>
      <c r="W194" t="str">
        <f t="shared" si="7"/>
        <v/>
      </c>
      <c r="X194" t="str">
        <f t="shared" si="8"/>
        <v/>
      </c>
      <c r="AC194" t="b">
        <f t="shared" si="9"/>
        <v>0</v>
      </c>
      <c r="AD194">
        <f>IFERROR(ABS(ABS(K194-'Data Transformation'!$R$5)-ABS(K194-'Data Transformation'!$R$6)),"")</f>
        <v>0.81</v>
      </c>
      <c r="AE194" t="b">
        <f>IF(C194=FALSE,"",IF(AND(OR(V194=$Z$6,V194=$Z$8),OR(AC194=TRUE,AD194&lt;=IF(ISNUMBER('Data Transformation'!$R$15),'Data Transformation'!$R$15,'Data Transformation'!$R$25))),TRUE,FALSE))</f>
        <v>0</v>
      </c>
    </row>
    <row r="195" spans="2:31" x14ac:dyDescent="0.25">
      <c r="B195">
        <v>190</v>
      </c>
      <c r="C195">
        <v>12</v>
      </c>
      <c r="D195">
        <v>9.0909090909090912E-2</v>
      </c>
      <c r="E195">
        <v>0.54545454545454541</v>
      </c>
      <c r="F195">
        <v>0.6</v>
      </c>
      <c r="G195">
        <v>0.56521739130434778</v>
      </c>
      <c r="H195">
        <v>0</v>
      </c>
      <c r="I195" t="str">
        <v>no</v>
      </c>
      <c r="K195" s="57">
        <f>IFERROR(AVERAGEIF('Data Transformation'!$B$425:$B$8425,B195,IF('Input and Summary Results'!$J$4="no",'Data Transformation'!$C$425:$C$8425,'Data Transformation'!$E$425:$E$8425)),"")</f>
        <v>0.91409588272727271</v>
      </c>
      <c r="L195" s="58" cm="1">
        <f t="array" ref="L195">IFERROR(_xlfn.STDEV.S(IF('Data Transformation'!$B$425:$B$8425=B195,IF('Input and Summary Results'!$J$4="no",'Data Transformation'!$C$425:$C$8425,'Data Transformation'!$E$425:$E$8425),"")),"")</f>
        <v>0.21888384265026983</v>
      </c>
      <c r="M195" s="56"/>
      <c r="N195" t="str">
        <f>IF(E195&gt;='Data Transformation'!$R$29,B195,"")</f>
        <v/>
      </c>
      <c r="O195" t="str">
        <f>IFERROR(IF(AND(Assignments!L195&lt;('Data Transformation'!$R$4-'Data Transformation'!$R$3)/2,ABS(K195-'Data Transformation'!$R$6)&gt;ABS(K195-'Data Transformation'!$R$5),NOT(ISNUMBER(N195)),NOT(ISNUMBER(R195)),NOT(ISNUMBER(P195)),NOT(ISNUMBER(R195)),NOT(ISNUMBER(S195)),NOT(ISNUMBER(T195))),Assignments!B195,""),"")</f>
        <v/>
      </c>
      <c r="P195">
        <f>IF(AND(NOT(ISNUMBER(N195)),NOT(ISNUMBER(R195)),NOT(ISNUMBER(S195)),G195&gt;='Data Transformation'!$R$28),B195,"")</f>
        <v>190</v>
      </c>
      <c r="Q195" t="str">
        <f>IFERROR(IF(AND(Assignments!L195&lt;('Data Transformation'!$R$4-'Data Transformation'!$R$3)/2,ABS(K195-'Data Transformation'!$R$6)&lt;ABS(K195-'Data Transformation'!$R$5),NOT(ISNUMBER(N195)),NOT(ISNUMBER(T195)),NOT(ISNUMBER(P195)),NOT(ISNUMBER(R195)),NOT(ISNUMBER(T195)),NOT(ISNUMBER(S195))),Assignments!B195,""),"")</f>
        <v/>
      </c>
      <c r="R195" t="str">
        <f>IF(H195&gt;='Data Transformation'!$R$30,B195,"")</f>
        <v/>
      </c>
      <c r="S195" t="str">
        <f>IF(D195&gt;='Data Transformation'!$R$31,B195,"")</f>
        <v/>
      </c>
      <c r="T195" t="str">
        <f>IF(AND(H195&lt;'Data Transformation'!$R$30,E195&lt;'Data Transformation'!$R$29,G195&lt;0.3,D195&lt;'Data Transformation'!$R$31,E195&gt;0.4,H195&gt;0.4),B195,"")</f>
        <v/>
      </c>
      <c r="U195" s="56"/>
      <c r="V195" t="str" cm="2">
        <f t="array" ref="V195">IF(C195=FALSE,"",IF(AND(ISNUMBER(B195),ISBLANK(N195:T195)),"Unclassified",(IF(COUNT(N195:T195)=0,"",INDEX($N$4:$T$4,MATCH(TRUE,N195:T195=B195,0))))))</f>
        <v>Rheostat</v>
      </c>
      <c r="W195" t="str">
        <f t="shared" si="7"/>
        <v/>
      </c>
      <c r="X195" t="str">
        <f t="shared" si="8"/>
        <v/>
      </c>
      <c r="AC195" t="b">
        <f t="shared" si="9"/>
        <v>0</v>
      </c>
      <c r="AD195">
        <f>IFERROR(ABS(ABS(K195-'Data Transformation'!$R$5)-ABS(K195-'Data Transformation'!$R$6)),"")</f>
        <v>0.63819176545454548</v>
      </c>
      <c r="AE195" t="b">
        <f>IF(C195=FALSE,"",IF(AND(OR(V195=$Z$6,V195=$Z$8),OR(AC195=TRUE,AD195&lt;=IF(ISNUMBER('Data Transformation'!$R$15),'Data Transformation'!$R$15,'Data Transformation'!$R$25))),TRUE,FALSE))</f>
        <v>0</v>
      </c>
    </row>
    <row r="196" spans="2:31" x14ac:dyDescent="0.25">
      <c r="B196">
        <v>191</v>
      </c>
      <c r="C196">
        <v>20</v>
      </c>
      <c r="D196">
        <v>0</v>
      </c>
      <c r="E196">
        <v>0.57894736842105265</v>
      </c>
      <c r="F196">
        <v>0.5</v>
      </c>
      <c r="G196">
        <v>0.43478260869565216</v>
      </c>
      <c r="H196">
        <v>5.2631578947368418E-2</v>
      </c>
      <c r="I196" t="str">
        <v>no</v>
      </c>
      <c r="K196" s="57">
        <f>IFERROR(AVERAGEIF('Data Transformation'!$B$425:$B$8425,B196,IF('Input and Summary Results'!$J$4="no",'Data Transformation'!$C$425:$C$8425,'Data Transformation'!$E$425:$E$8425)),"")</f>
        <v>0.84145486368421063</v>
      </c>
      <c r="L196" s="58" cm="1">
        <f t="array" ref="L196">IFERROR(_xlfn.STDEV.S(IF('Data Transformation'!$B$425:$B$8425=B196,IF('Input and Summary Results'!$J$4="no",'Data Transformation'!$C$425:$C$8425,'Data Transformation'!$E$425:$E$8425),"")),"")</f>
        <v>0.19543390534608748</v>
      </c>
      <c r="M196" s="56"/>
      <c r="N196" t="str">
        <f>IF(E196&gt;='Data Transformation'!$R$29,B196,"")</f>
        <v/>
      </c>
      <c r="O196">
        <f>IFERROR(IF(AND(Assignments!L196&lt;('Data Transformation'!$R$4-'Data Transformation'!$R$3)/2,ABS(K196-'Data Transformation'!$R$6)&gt;ABS(K196-'Data Transformation'!$R$5),NOT(ISNUMBER(N196)),NOT(ISNUMBER(R196)),NOT(ISNUMBER(P196)),NOT(ISNUMBER(R196)),NOT(ISNUMBER(S196)),NOT(ISNUMBER(T196))),Assignments!B196,""),"")</f>
        <v>191</v>
      </c>
      <c r="P196" t="str">
        <f>IF(AND(NOT(ISNUMBER(N196)),NOT(ISNUMBER(R196)),NOT(ISNUMBER(S196)),G196&gt;='Data Transformation'!$R$28),B196,"")</f>
        <v/>
      </c>
      <c r="Q196" t="str">
        <f>IFERROR(IF(AND(Assignments!L196&lt;('Data Transformation'!$R$4-'Data Transformation'!$R$3)/2,ABS(K196-'Data Transformation'!$R$6)&lt;ABS(K196-'Data Transformation'!$R$5),NOT(ISNUMBER(N196)),NOT(ISNUMBER(T196)),NOT(ISNUMBER(P196)),NOT(ISNUMBER(R196)),NOT(ISNUMBER(T196)),NOT(ISNUMBER(S196))),Assignments!B196,""),"")</f>
        <v/>
      </c>
      <c r="R196" t="str">
        <f>IF(H196&gt;='Data Transformation'!$R$30,B196,"")</f>
        <v/>
      </c>
      <c r="S196" t="str">
        <f>IF(D196&gt;='Data Transformation'!$R$31,B196,"")</f>
        <v/>
      </c>
      <c r="T196" t="str">
        <f>IF(AND(H196&lt;'Data Transformation'!$R$30,E196&lt;'Data Transformation'!$R$29,G196&lt;0.3,D196&lt;'Data Transformation'!$R$31,E196&gt;0.4,H196&gt;0.4),B196,"")</f>
        <v/>
      </c>
      <c r="U196" s="56"/>
      <c r="V196" t="str" cm="2">
        <f t="array" ref="V196">IF(C196=FALSE,"",IF(AND(ISNUMBER(B196),ISBLANK(N196:T196)),"Unclassified",(IF(COUNT(N196:T196)=0,"",INDEX($N$4:$T$4,MATCH(TRUE,N196:T196=B196,0))))))</f>
        <v>Moderate</v>
      </c>
      <c r="W196" t="str">
        <f t="shared" si="7"/>
        <v/>
      </c>
      <c r="X196" t="str">
        <f t="shared" si="8"/>
        <v/>
      </c>
      <c r="AC196" t="b">
        <f t="shared" si="9"/>
        <v>0</v>
      </c>
      <c r="AD196">
        <f>IFERROR(ABS(ABS(K196-'Data Transformation'!$R$5)-ABS(K196-'Data Transformation'!$R$6)),"")</f>
        <v>0.4929097273684212</v>
      </c>
      <c r="AE196" t="b">
        <f>IF(C196=FALSE,"",IF(AND(OR(V196=$Z$6,V196=$Z$8),OR(AC196=TRUE,AD196&lt;=IF(ISNUMBER('Data Transformation'!$R$15),'Data Transformation'!$R$15,'Data Transformation'!$R$25))),TRUE,FALSE))</f>
        <v>0</v>
      </c>
    </row>
    <row r="197" spans="2:31" x14ac:dyDescent="0.25">
      <c r="B197">
        <v>192</v>
      </c>
      <c r="C197">
        <v>14</v>
      </c>
      <c r="D197">
        <v>0</v>
      </c>
      <c r="E197">
        <v>0</v>
      </c>
      <c r="F197">
        <v>0.2</v>
      </c>
      <c r="G197">
        <v>8.6956521739130432E-2</v>
      </c>
      <c r="H197">
        <v>1</v>
      </c>
      <c r="I197" t="str">
        <v>yes</v>
      </c>
      <c r="K197" s="57">
        <f>IFERROR(AVERAGEIF('Data Transformation'!$B$425:$B$8425,B197,IF('Input and Summary Results'!$J$4="no",'Data Transformation'!$C$425:$C$8425,'Data Transformation'!$E$425:$E$8425)),"")</f>
        <v>0.11324469076923076</v>
      </c>
      <c r="L197" s="58" cm="1">
        <f t="array" ref="L197">IFERROR(_xlfn.STDEV.S(IF('Data Transformation'!$B$425:$B$8425=B197,IF('Input and Summary Results'!$J$4="no",'Data Transformation'!$C$425:$C$8425,'Data Transformation'!$E$425:$E$8425),"")),"")</f>
        <v>4.4895501113641954E-2</v>
      </c>
      <c r="M197" s="56"/>
      <c r="N197" t="str">
        <f>IF(E197&gt;='Data Transformation'!$R$29,B197,"")</f>
        <v/>
      </c>
      <c r="O197" t="str">
        <f>IFERROR(IF(AND(Assignments!L197&lt;('Data Transformation'!$R$4-'Data Transformation'!$R$3)/2,ABS(K197-'Data Transformation'!$R$6)&gt;ABS(K197-'Data Transformation'!$R$5),NOT(ISNUMBER(N197)),NOT(ISNUMBER(R197)),NOT(ISNUMBER(P197)),NOT(ISNUMBER(R197)),NOT(ISNUMBER(S197)),NOT(ISNUMBER(T197))),Assignments!B197,""),"")</f>
        <v/>
      </c>
      <c r="P197" t="str">
        <f>IF(AND(NOT(ISNUMBER(N197)),NOT(ISNUMBER(R197)),NOT(ISNUMBER(S197)),G197&gt;='Data Transformation'!$R$28),B197,"")</f>
        <v/>
      </c>
      <c r="Q197" t="str">
        <f>IFERROR(IF(AND(Assignments!L197&lt;('Data Transformation'!$R$4-'Data Transformation'!$R$3)/2,ABS(K197-'Data Transformation'!$R$6)&lt;ABS(K197-'Data Transformation'!$R$5),NOT(ISNUMBER(N197)),NOT(ISNUMBER(T197)),NOT(ISNUMBER(P197)),NOT(ISNUMBER(R197)),NOT(ISNUMBER(T197)),NOT(ISNUMBER(S197))),Assignments!B197,""),"")</f>
        <v/>
      </c>
      <c r="R197">
        <f>IF(H197&gt;='Data Transformation'!$R$30,B197,"")</f>
        <v>192</v>
      </c>
      <c r="S197" t="str">
        <f>IF(D197&gt;='Data Transformation'!$R$31,B197,"")</f>
        <v/>
      </c>
      <c r="T197" t="str">
        <f>IF(AND(H197&lt;'Data Transformation'!$R$30,E197&lt;'Data Transformation'!$R$29,G197&lt;0.3,D197&lt;'Data Transformation'!$R$31,E197&gt;0.4,H197&gt;0.4),B197,"")</f>
        <v/>
      </c>
      <c r="U197" s="56"/>
      <c r="V197" t="str" cm="2">
        <f t="array" ref="V197">IF(C197=FALSE,"",IF(AND(ISNUMBER(B197),ISBLANK(N197:T197)),"Unclassified",(IF(COUNT(N197:T197)=0,"",INDEX($N$4:$T$4,MATCH(TRUE,N197:T197=B197,0))))))</f>
        <v>Toggle</v>
      </c>
      <c r="W197" t="str">
        <f t="shared" si="7"/>
        <v/>
      </c>
      <c r="X197" t="str">
        <f t="shared" si="8"/>
        <v/>
      </c>
      <c r="AC197" t="b">
        <f t="shared" si="9"/>
        <v>0</v>
      </c>
      <c r="AD197">
        <f>IFERROR(ABS(ABS(K197-'Data Transformation'!$R$5)-ABS(K197-'Data Transformation'!$R$6)),"")</f>
        <v>0.81</v>
      </c>
      <c r="AE197" t="b">
        <f>IF(C197=FALSE,"",IF(AND(OR(V197=$Z$6,V197=$Z$8),OR(AC197=TRUE,AD197&lt;=IF(ISNUMBER('Data Transformation'!$R$15),'Data Transformation'!$R$15,'Data Transformation'!$R$25))),TRUE,FALSE))</f>
        <v>0</v>
      </c>
    </row>
    <row r="198" spans="2:31" x14ac:dyDescent="0.25">
      <c r="B198">
        <v>193</v>
      </c>
      <c r="C198">
        <v>16</v>
      </c>
      <c r="D198">
        <v>0</v>
      </c>
      <c r="E198">
        <v>0</v>
      </c>
      <c r="F198">
        <v>0.4</v>
      </c>
      <c r="G198">
        <v>0.30434782608695654</v>
      </c>
      <c r="H198">
        <v>0.8666666666666667</v>
      </c>
      <c r="I198" t="str">
        <v>no</v>
      </c>
      <c r="K198" s="57">
        <f>IFERROR(AVERAGEIF('Data Transformation'!$B$425:$B$8425,B198,IF('Input and Summary Results'!$J$4="no",'Data Transformation'!$C$425:$C$8425,'Data Transformation'!$E$425:$E$8425)),"")</f>
        <v>0.14821024866666666</v>
      </c>
      <c r="L198" s="58" cm="1">
        <f t="array" ref="L198">IFERROR(_xlfn.STDEV.S(IF('Data Transformation'!$B$425:$B$8425=B198,IF('Input and Summary Results'!$J$4="no",'Data Transformation'!$C$425:$C$8425,'Data Transformation'!$E$425:$E$8425),"")),"")</f>
        <v>0.13260624348404101</v>
      </c>
      <c r="M198" s="56"/>
      <c r="N198" t="str">
        <f>IF(E198&gt;='Data Transformation'!$R$29,B198,"")</f>
        <v/>
      </c>
      <c r="O198" t="str">
        <f>IFERROR(IF(AND(Assignments!L198&lt;('Data Transformation'!$R$4-'Data Transformation'!$R$3)/2,ABS(K198-'Data Transformation'!$R$6)&gt;ABS(K198-'Data Transformation'!$R$5),NOT(ISNUMBER(N198)),NOT(ISNUMBER(R198)),NOT(ISNUMBER(P198)),NOT(ISNUMBER(R198)),NOT(ISNUMBER(S198)),NOT(ISNUMBER(T198))),Assignments!B198,""),"")</f>
        <v/>
      </c>
      <c r="P198" t="str">
        <f>IF(AND(NOT(ISNUMBER(N198)),NOT(ISNUMBER(R198)),NOT(ISNUMBER(S198)),G198&gt;='Data Transformation'!$R$28),B198,"")</f>
        <v/>
      </c>
      <c r="Q198" t="str">
        <f>IFERROR(IF(AND(Assignments!L198&lt;('Data Transformation'!$R$4-'Data Transformation'!$R$3)/2,ABS(K198-'Data Transformation'!$R$6)&lt;ABS(K198-'Data Transformation'!$R$5),NOT(ISNUMBER(N198)),NOT(ISNUMBER(T198)),NOT(ISNUMBER(P198)),NOT(ISNUMBER(R198)),NOT(ISNUMBER(T198)),NOT(ISNUMBER(S198))),Assignments!B198,""),"")</f>
        <v/>
      </c>
      <c r="R198">
        <f>IF(H198&gt;='Data Transformation'!$R$30,B198,"")</f>
        <v>193</v>
      </c>
      <c r="S198" t="str">
        <f>IF(D198&gt;='Data Transformation'!$R$31,B198,"")</f>
        <v/>
      </c>
      <c r="T198" t="str">
        <f>IF(AND(H198&lt;'Data Transformation'!$R$30,E198&lt;'Data Transformation'!$R$29,G198&lt;0.3,D198&lt;'Data Transformation'!$R$31,E198&gt;0.4,H198&gt;0.4),B198,"")</f>
        <v/>
      </c>
      <c r="U198" s="56"/>
      <c r="V198" t="str" cm="2">
        <f t="array" ref="V198">IF(C198=FALSE,"",IF(AND(ISNUMBER(B198),ISBLANK(N198:T198)),"Unclassified",(IF(COUNT(N198:T198)=0,"",INDEX($N$4:$T$4,MATCH(TRUE,N198:T198=B198,0))))))</f>
        <v>Toggle</v>
      </c>
      <c r="W198" t="str">
        <f t="shared" si="7"/>
        <v/>
      </c>
      <c r="X198" t="str">
        <f t="shared" si="8"/>
        <v/>
      </c>
      <c r="AC198" t="b">
        <f t="shared" si="9"/>
        <v>0</v>
      </c>
      <c r="AD198">
        <f>IFERROR(ABS(ABS(K198-'Data Transformation'!$R$5)-ABS(K198-'Data Transformation'!$R$6)),"")</f>
        <v>0.81</v>
      </c>
      <c r="AE198" t="b">
        <f>IF(C198=FALSE,"",IF(AND(OR(V198=$Z$6,V198=$Z$8),OR(AC198=TRUE,AD198&lt;=IF(ISNUMBER('Data Transformation'!$R$15),'Data Transformation'!$R$15,'Data Transformation'!$R$25))),TRUE,FALSE))</f>
        <v>0</v>
      </c>
    </row>
    <row r="199" spans="2:31" x14ac:dyDescent="0.25">
      <c r="B199">
        <v>194</v>
      </c>
      <c r="C199">
        <v>18</v>
      </c>
      <c r="D199">
        <v>5.8823529411764705E-2</v>
      </c>
      <c r="E199">
        <v>0.6470588235294118</v>
      </c>
      <c r="F199">
        <v>0.5</v>
      </c>
      <c r="G199">
        <v>0.47826086956521741</v>
      </c>
      <c r="H199">
        <v>0</v>
      </c>
      <c r="I199" t="str">
        <v>no</v>
      </c>
      <c r="K199" s="57">
        <f>IFERROR(AVERAGEIF('Data Transformation'!$B$425:$B$8425,B199,IF('Input and Summary Results'!$J$4="no",'Data Transformation'!$C$425:$C$8425,'Data Transformation'!$E$425:$E$8425)),"")</f>
        <v>0.93991229000000009</v>
      </c>
      <c r="L199" s="58" cm="1">
        <f t="array" ref="L199">IFERROR(_xlfn.STDEV.S(IF('Data Transformation'!$B$425:$B$8425=B199,IF('Input and Summary Results'!$J$4="no",'Data Transformation'!$C$425:$C$8425,'Data Transformation'!$E$425:$E$8425),"")),"")</f>
        <v>0.14092328480024946</v>
      </c>
      <c r="M199" s="56"/>
      <c r="N199" t="str">
        <f>IF(E199&gt;='Data Transformation'!$R$29,B199,"")</f>
        <v/>
      </c>
      <c r="O199">
        <f>IFERROR(IF(AND(Assignments!L199&lt;('Data Transformation'!$R$4-'Data Transformation'!$R$3)/2,ABS(K199-'Data Transformation'!$R$6)&gt;ABS(K199-'Data Transformation'!$R$5),NOT(ISNUMBER(N199)),NOT(ISNUMBER(R199)),NOT(ISNUMBER(P199)),NOT(ISNUMBER(R199)),NOT(ISNUMBER(S199)),NOT(ISNUMBER(T199))),Assignments!B199,""),"")</f>
        <v>194</v>
      </c>
      <c r="P199" t="str">
        <f>IF(AND(NOT(ISNUMBER(N199)),NOT(ISNUMBER(R199)),NOT(ISNUMBER(S199)),G199&gt;='Data Transformation'!$R$28),B199,"")</f>
        <v/>
      </c>
      <c r="Q199" t="str">
        <f>IFERROR(IF(AND(Assignments!L199&lt;('Data Transformation'!$R$4-'Data Transformation'!$R$3)/2,ABS(K199-'Data Transformation'!$R$6)&lt;ABS(K199-'Data Transformation'!$R$5),NOT(ISNUMBER(N199)),NOT(ISNUMBER(T199)),NOT(ISNUMBER(P199)),NOT(ISNUMBER(R199)),NOT(ISNUMBER(T199)),NOT(ISNUMBER(S199))),Assignments!B199,""),"")</f>
        <v/>
      </c>
      <c r="R199" t="str">
        <f>IF(H199&gt;='Data Transformation'!$R$30,B199,"")</f>
        <v/>
      </c>
      <c r="S199" t="str">
        <f>IF(D199&gt;='Data Transformation'!$R$31,B199,"")</f>
        <v/>
      </c>
      <c r="T199" t="str">
        <f>IF(AND(H199&lt;'Data Transformation'!$R$30,E199&lt;'Data Transformation'!$R$29,G199&lt;0.3,D199&lt;'Data Transformation'!$R$31,E199&gt;0.4,H199&gt;0.4),B199,"")</f>
        <v/>
      </c>
      <c r="U199" s="56"/>
      <c r="V199" t="str" cm="2">
        <f t="array" ref="V199">IF(C199=FALSE,"",IF(AND(ISNUMBER(B199),ISBLANK(N199:T199)),"Unclassified",(IF(COUNT(N199:T199)=0,"",INDEX($N$4:$T$4,MATCH(TRUE,N199:T199=B199,0))))))</f>
        <v>Moderate</v>
      </c>
      <c r="W199" t="str">
        <f t="shared" ref="W199:W262" si="10">IF(COUNT(N199:T199)&gt;1,"True","")</f>
        <v/>
      </c>
      <c r="X199" t="str">
        <f t="shared" ref="X199:X262" si="11">IF(AND(D199&gt;0.8,G199&gt;0.5,ISNUMBER(B199)),"True","")</f>
        <v/>
      </c>
      <c r="AC199" t="b">
        <f t="shared" ref="AC199:AC262" si="12">IF(AND(H199&gt;0.35,G199&lt;0.35,E199&gt;0.35,T199="",R199="",P199="",N199="",S199=""),TRUE,FALSE)</f>
        <v>0</v>
      </c>
      <c r="AD199">
        <f>IFERROR(ABS(ABS(K199-'Data Transformation'!$R$5)-ABS(K199-'Data Transformation'!$R$6)),"")</f>
        <v>0.68982458000000024</v>
      </c>
      <c r="AE199" t="b">
        <f>IF(C199=FALSE,"",IF(AND(OR(V199=$Z$6,V199=$Z$8),OR(AC199=TRUE,AD199&lt;=IF(ISNUMBER('Data Transformation'!$R$15),'Data Transformation'!$R$15,'Data Transformation'!$R$25))),TRUE,FALSE))</f>
        <v>0</v>
      </c>
    </row>
    <row r="200" spans="2:31" x14ac:dyDescent="0.25">
      <c r="B200">
        <v>195</v>
      </c>
      <c r="C200">
        <v>20</v>
      </c>
      <c r="D200">
        <v>0</v>
      </c>
      <c r="E200">
        <v>0.52631578947368418</v>
      </c>
      <c r="F200">
        <v>0.6</v>
      </c>
      <c r="G200">
        <v>0.52173913043478259</v>
      </c>
      <c r="H200">
        <v>5.2631578947368418E-2</v>
      </c>
      <c r="I200" t="str">
        <v>no</v>
      </c>
      <c r="K200" s="57">
        <f>IFERROR(AVERAGEIF('Data Transformation'!$B$425:$B$8425,B200,IF('Input and Summary Results'!$J$4="no",'Data Transformation'!$C$425:$C$8425,'Data Transformation'!$E$425:$E$8425)),"")</f>
        <v>0.82997621105263153</v>
      </c>
      <c r="L200" s="58" cm="1">
        <f t="array" ref="L200">IFERROR(_xlfn.STDEV.S(IF('Data Transformation'!$B$425:$B$8425=B200,IF('Input and Summary Results'!$J$4="no",'Data Transformation'!$C$425:$C$8425,'Data Transformation'!$E$425:$E$8425),"")),"")</f>
        <v>0.23871525677123337</v>
      </c>
      <c r="M200" s="56"/>
      <c r="N200" t="str">
        <f>IF(E200&gt;='Data Transformation'!$R$29,B200,"")</f>
        <v/>
      </c>
      <c r="O200" t="str">
        <f>IFERROR(IF(AND(Assignments!L200&lt;('Data Transformation'!$R$4-'Data Transformation'!$R$3)/2,ABS(K200-'Data Transformation'!$R$6)&gt;ABS(K200-'Data Transformation'!$R$5),NOT(ISNUMBER(N200)),NOT(ISNUMBER(R200)),NOT(ISNUMBER(P200)),NOT(ISNUMBER(R200)),NOT(ISNUMBER(S200)),NOT(ISNUMBER(T200))),Assignments!B200,""),"")</f>
        <v/>
      </c>
      <c r="P200">
        <f>IF(AND(NOT(ISNUMBER(N200)),NOT(ISNUMBER(R200)),NOT(ISNUMBER(S200)),G200&gt;='Data Transformation'!$R$28),B200,"")</f>
        <v>195</v>
      </c>
      <c r="Q200" t="str">
        <f>IFERROR(IF(AND(Assignments!L200&lt;('Data Transformation'!$R$4-'Data Transformation'!$R$3)/2,ABS(K200-'Data Transformation'!$R$6)&lt;ABS(K200-'Data Transformation'!$R$5),NOT(ISNUMBER(N200)),NOT(ISNUMBER(T200)),NOT(ISNUMBER(P200)),NOT(ISNUMBER(R200)),NOT(ISNUMBER(T200)),NOT(ISNUMBER(S200))),Assignments!B200,""),"")</f>
        <v/>
      </c>
      <c r="R200" t="str">
        <f>IF(H200&gt;='Data Transformation'!$R$30,B200,"")</f>
        <v/>
      </c>
      <c r="S200" t="str">
        <f>IF(D200&gt;='Data Transformation'!$R$31,B200,"")</f>
        <v/>
      </c>
      <c r="T200" t="str">
        <f>IF(AND(H200&lt;'Data Transformation'!$R$30,E200&lt;'Data Transformation'!$R$29,G200&lt;0.3,D200&lt;'Data Transformation'!$R$31,E200&gt;0.4,H200&gt;0.4),B200,"")</f>
        <v/>
      </c>
      <c r="U200" s="56"/>
      <c r="V200" t="str" cm="2">
        <f t="array" ref="V200">IF(C200=FALSE,"",IF(AND(ISNUMBER(B200),ISBLANK(N200:T200)),"Unclassified",(IF(COUNT(N200:T200)=0,"",INDEX($N$4:$T$4,MATCH(TRUE,N200:T200=B200,0))))))</f>
        <v>Rheostat</v>
      </c>
      <c r="W200" t="str">
        <f t="shared" si="10"/>
        <v/>
      </c>
      <c r="X200" t="str">
        <f t="shared" si="11"/>
        <v/>
      </c>
      <c r="AC200" t="b">
        <f t="shared" si="12"/>
        <v>0</v>
      </c>
      <c r="AD200">
        <f>IFERROR(ABS(ABS(K200-'Data Transformation'!$R$5)-ABS(K200-'Data Transformation'!$R$6)),"")</f>
        <v>0.469952422105263</v>
      </c>
      <c r="AE200" t="b">
        <f>IF(C200=FALSE,"",IF(AND(OR(V200=$Z$6,V200=$Z$8),OR(AC200=TRUE,AD200&lt;=IF(ISNUMBER('Data Transformation'!$R$15),'Data Transformation'!$R$15,'Data Transformation'!$R$25))),TRUE,FALSE))</f>
        <v>0</v>
      </c>
    </row>
    <row r="201" spans="2:31" x14ac:dyDescent="0.25">
      <c r="B201">
        <v>196</v>
      </c>
      <c r="C201">
        <v>17</v>
      </c>
      <c r="D201">
        <v>6.25E-2</v>
      </c>
      <c r="E201">
        <v>0.1875</v>
      </c>
      <c r="F201">
        <v>0.8</v>
      </c>
      <c r="G201">
        <v>0.73913043478260865</v>
      </c>
      <c r="H201">
        <v>6.25E-2</v>
      </c>
      <c r="I201" t="str">
        <v>no</v>
      </c>
      <c r="K201" s="57">
        <f>IFERROR(AVERAGEIF('Data Transformation'!$B$425:$B$8425,B201,IF('Input and Summary Results'!$J$4="no",'Data Transformation'!$C$425:$C$8425,'Data Transformation'!$E$425:$E$8425)),"")</f>
        <v>0.68229651687500004</v>
      </c>
      <c r="L201" s="58" cm="1">
        <f t="array" ref="L201">IFERROR(_xlfn.STDEV.S(IF('Data Transformation'!$B$425:$B$8425=B201,IF('Input and Summary Results'!$J$4="no",'Data Transformation'!$C$425:$C$8425,'Data Transformation'!$E$425:$E$8425),"")),"")</f>
        <v>0.24708602360511212</v>
      </c>
      <c r="M201" s="56"/>
      <c r="N201" t="str">
        <f>IF(E201&gt;='Data Transformation'!$R$29,B201,"")</f>
        <v/>
      </c>
      <c r="O201" t="str">
        <f>IFERROR(IF(AND(Assignments!L201&lt;('Data Transformation'!$R$4-'Data Transformation'!$R$3)/2,ABS(K201-'Data Transformation'!$R$6)&gt;ABS(K201-'Data Transformation'!$R$5),NOT(ISNUMBER(N201)),NOT(ISNUMBER(R201)),NOT(ISNUMBER(P201)),NOT(ISNUMBER(R201)),NOT(ISNUMBER(S201)),NOT(ISNUMBER(T201))),Assignments!B201,""),"")</f>
        <v/>
      </c>
      <c r="P201">
        <f>IF(AND(NOT(ISNUMBER(N201)),NOT(ISNUMBER(R201)),NOT(ISNUMBER(S201)),G201&gt;='Data Transformation'!$R$28),B201,"")</f>
        <v>196</v>
      </c>
      <c r="Q201" t="str">
        <f>IFERROR(IF(AND(Assignments!L201&lt;('Data Transformation'!$R$4-'Data Transformation'!$R$3)/2,ABS(K201-'Data Transformation'!$R$6)&lt;ABS(K201-'Data Transformation'!$R$5),NOT(ISNUMBER(N201)),NOT(ISNUMBER(T201)),NOT(ISNUMBER(P201)),NOT(ISNUMBER(R201)),NOT(ISNUMBER(T201)),NOT(ISNUMBER(S201))),Assignments!B201,""),"")</f>
        <v/>
      </c>
      <c r="R201" t="str">
        <f>IF(H201&gt;='Data Transformation'!$R$30,B201,"")</f>
        <v/>
      </c>
      <c r="S201" t="str">
        <f>IF(D201&gt;='Data Transformation'!$R$31,B201,"")</f>
        <v/>
      </c>
      <c r="T201" t="str">
        <f>IF(AND(H201&lt;'Data Transformation'!$R$30,E201&lt;'Data Transformation'!$R$29,G201&lt;0.3,D201&lt;'Data Transformation'!$R$31,E201&gt;0.4,H201&gt;0.4),B201,"")</f>
        <v/>
      </c>
      <c r="U201" s="56"/>
      <c r="V201" t="str" cm="2">
        <f t="array" ref="V201">IF(C201=FALSE,"",IF(AND(ISNUMBER(B201),ISBLANK(N201:T201)),"Unclassified",(IF(COUNT(N201:T201)=0,"",INDEX($N$4:$T$4,MATCH(TRUE,N201:T201=B201,0))))))</f>
        <v>Rheostat</v>
      </c>
      <c r="W201" t="str">
        <f t="shared" si="10"/>
        <v/>
      </c>
      <c r="X201" t="str">
        <f t="shared" si="11"/>
        <v/>
      </c>
      <c r="AC201" t="b">
        <f t="shared" si="12"/>
        <v>0</v>
      </c>
      <c r="AD201">
        <f>IFERROR(ABS(ABS(K201-'Data Transformation'!$R$5)-ABS(K201-'Data Transformation'!$R$6)),"")</f>
        <v>0.17459303375000007</v>
      </c>
      <c r="AE201" t="b">
        <f>IF(C201=FALSE,"",IF(AND(OR(V201=$Z$6,V201=$Z$8),OR(AC201=TRUE,AD201&lt;=IF(ISNUMBER('Data Transformation'!$R$15),'Data Transformation'!$R$15,'Data Transformation'!$R$25))),TRUE,FALSE))</f>
        <v>0</v>
      </c>
    </row>
    <row r="202" spans="2:31" x14ac:dyDescent="0.25">
      <c r="B202">
        <v>197</v>
      </c>
      <c r="C202">
        <v>20</v>
      </c>
      <c r="D202">
        <v>0</v>
      </c>
      <c r="E202">
        <v>0.73684210526315785</v>
      </c>
      <c r="F202">
        <v>0.6</v>
      </c>
      <c r="G202">
        <v>0.52173913043478259</v>
      </c>
      <c r="H202">
        <v>0.10526315789473684</v>
      </c>
      <c r="I202" t="str">
        <v>no</v>
      </c>
      <c r="K202" s="57">
        <f>IFERROR(AVERAGEIF('Data Transformation'!$B$425:$B$8425,B202,IF('Input and Summary Results'!$J$4="no",'Data Transformation'!$C$425:$C$8425,'Data Transformation'!$E$425:$E$8425)),"")</f>
        <v>0.87171865315789476</v>
      </c>
      <c r="L202" s="58" cm="1">
        <f t="array" ref="L202">IFERROR(_xlfn.STDEV.S(IF('Data Transformation'!$B$425:$B$8425=B202,IF('Input and Summary Results'!$J$4="no",'Data Transformation'!$C$425:$C$8425,'Data Transformation'!$E$425:$E$8425),"")),"")</f>
        <v>0.29842494402311426</v>
      </c>
      <c r="M202" s="56"/>
      <c r="N202">
        <f>IF(E202&gt;='Data Transformation'!$R$29,B202,"")</f>
        <v>197</v>
      </c>
      <c r="O202" t="str">
        <f>IFERROR(IF(AND(Assignments!L202&lt;('Data Transformation'!$R$4-'Data Transformation'!$R$3)/2,ABS(K202-'Data Transformation'!$R$6)&gt;ABS(K202-'Data Transformation'!$R$5),NOT(ISNUMBER(N202)),NOT(ISNUMBER(R202)),NOT(ISNUMBER(P202)),NOT(ISNUMBER(R202)),NOT(ISNUMBER(S202)),NOT(ISNUMBER(T202))),Assignments!B202,""),"")</f>
        <v/>
      </c>
      <c r="P202" t="str">
        <f>IF(AND(NOT(ISNUMBER(N202)),NOT(ISNUMBER(R202)),NOT(ISNUMBER(S202)),G202&gt;='Data Transformation'!$R$28),B202,"")</f>
        <v/>
      </c>
      <c r="Q202" t="str">
        <f>IFERROR(IF(AND(Assignments!L202&lt;('Data Transformation'!$R$4-'Data Transformation'!$R$3)/2,ABS(K202-'Data Transformation'!$R$6)&lt;ABS(K202-'Data Transformation'!$R$5),NOT(ISNUMBER(N202)),NOT(ISNUMBER(T202)),NOT(ISNUMBER(P202)),NOT(ISNUMBER(R202)),NOT(ISNUMBER(T202)),NOT(ISNUMBER(S202))),Assignments!B202,""),"")</f>
        <v/>
      </c>
      <c r="R202" t="str">
        <f>IF(H202&gt;='Data Transformation'!$R$30,B202,"")</f>
        <v/>
      </c>
      <c r="S202" t="str">
        <f>IF(D202&gt;='Data Transformation'!$R$31,B202,"")</f>
        <v/>
      </c>
      <c r="T202" t="str">
        <f>IF(AND(H202&lt;'Data Transformation'!$R$30,E202&lt;'Data Transformation'!$R$29,G202&lt;0.3,D202&lt;'Data Transformation'!$R$31,E202&gt;0.4,H202&gt;0.4),B202,"")</f>
        <v/>
      </c>
      <c r="U202" s="56"/>
      <c r="V202" t="str" cm="2">
        <f t="array" ref="V202">IF(C202=FALSE,"",IF(AND(ISNUMBER(B202),ISBLANK(N202:T202)),"Unclassified",(IF(COUNT(N202:T202)=0,"",INDEX($N$4:$T$4,MATCH(TRUE,N202:T202=B202,0))))))</f>
        <v>Neutral</v>
      </c>
      <c r="W202" t="str">
        <f t="shared" si="10"/>
        <v/>
      </c>
      <c r="X202" t="str">
        <f t="shared" si="11"/>
        <v/>
      </c>
      <c r="AC202" t="b">
        <f t="shared" si="12"/>
        <v>0</v>
      </c>
      <c r="AD202">
        <f>IFERROR(ABS(ABS(K202-'Data Transformation'!$R$5)-ABS(K202-'Data Transformation'!$R$6)),"")</f>
        <v>0.55343730631578947</v>
      </c>
      <c r="AE202" t="b">
        <f>IF(C202=FALSE,"",IF(AND(OR(V202=$Z$6,V202=$Z$8),OR(AC202=TRUE,AD202&lt;=IF(ISNUMBER('Data Transformation'!$R$15),'Data Transformation'!$R$15,'Data Transformation'!$R$25))),TRUE,FALSE))</f>
        <v>0</v>
      </c>
    </row>
    <row r="203" spans="2:31" x14ac:dyDescent="0.25">
      <c r="B203">
        <v>198</v>
      </c>
      <c r="C203">
        <v>18</v>
      </c>
      <c r="D203">
        <v>0</v>
      </c>
      <c r="E203">
        <v>0.23529411764705882</v>
      </c>
      <c r="F203">
        <v>0.7</v>
      </c>
      <c r="G203">
        <v>0.65217391304347827</v>
      </c>
      <c r="H203">
        <v>0.23529411764705882</v>
      </c>
      <c r="I203" t="str">
        <v>no</v>
      </c>
      <c r="K203" s="57">
        <f>IFERROR(AVERAGEIF('Data Transformation'!$B$425:$B$8425,B203,IF('Input and Summary Results'!$J$4="no",'Data Transformation'!$C$425:$C$8425,'Data Transformation'!$E$425:$E$8425)),"")</f>
        <v>0.57119117058823521</v>
      </c>
      <c r="L203" s="58" cm="1">
        <f t="array" ref="L203">IFERROR(_xlfn.STDEV.S(IF('Data Transformation'!$B$425:$B$8425=B203,IF('Input and Summary Results'!$J$4="no",'Data Transformation'!$C$425:$C$8425,'Data Transformation'!$E$425:$E$8425),"")),"")</f>
        <v>0.26913126501924262</v>
      </c>
      <c r="M203" s="56"/>
      <c r="N203" t="str">
        <f>IF(E203&gt;='Data Transformation'!$R$29,B203,"")</f>
        <v/>
      </c>
      <c r="O203" t="str">
        <f>IFERROR(IF(AND(Assignments!L203&lt;('Data Transformation'!$R$4-'Data Transformation'!$R$3)/2,ABS(K203-'Data Transformation'!$R$6)&gt;ABS(K203-'Data Transformation'!$R$5),NOT(ISNUMBER(N203)),NOT(ISNUMBER(R203)),NOT(ISNUMBER(P203)),NOT(ISNUMBER(R203)),NOT(ISNUMBER(S203)),NOT(ISNUMBER(T203))),Assignments!B203,""),"")</f>
        <v/>
      </c>
      <c r="P203">
        <f>IF(AND(NOT(ISNUMBER(N203)),NOT(ISNUMBER(R203)),NOT(ISNUMBER(S203)),G203&gt;='Data Transformation'!$R$28),B203,"")</f>
        <v>198</v>
      </c>
      <c r="Q203" t="str">
        <f>IFERROR(IF(AND(Assignments!L203&lt;('Data Transformation'!$R$4-'Data Transformation'!$R$3)/2,ABS(K203-'Data Transformation'!$R$6)&lt;ABS(K203-'Data Transformation'!$R$5),NOT(ISNUMBER(N203)),NOT(ISNUMBER(T203)),NOT(ISNUMBER(P203)),NOT(ISNUMBER(R203)),NOT(ISNUMBER(T203)),NOT(ISNUMBER(S203))),Assignments!B203,""),"")</f>
        <v/>
      </c>
      <c r="R203" t="str">
        <f>IF(H203&gt;='Data Transformation'!$R$30,B203,"")</f>
        <v/>
      </c>
      <c r="S203" t="str">
        <f>IF(D203&gt;='Data Transformation'!$R$31,B203,"")</f>
        <v/>
      </c>
      <c r="T203" t="str">
        <f>IF(AND(H203&lt;'Data Transformation'!$R$30,E203&lt;'Data Transformation'!$R$29,G203&lt;0.3,D203&lt;'Data Transformation'!$R$31,E203&gt;0.4,H203&gt;0.4),B203,"")</f>
        <v/>
      </c>
      <c r="U203" s="56"/>
      <c r="V203" t="str" cm="2">
        <f t="array" ref="V203">IF(C203=FALSE,"",IF(AND(ISNUMBER(B203),ISBLANK(N203:T203)),"Unclassified",(IF(COUNT(N203:T203)=0,"",INDEX($N$4:$T$4,MATCH(TRUE,N203:T203=B203,0))))))</f>
        <v>Rheostat</v>
      </c>
      <c r="W203" t="str">
        <f t="shared" si="10"/>
        <v/>
      </c>
      <c r="X203" t="str">
        <f t="shared" si="11"/>
        <v/>
      </c>
      <c r="AC203" t="b">
        <f t="shared" si="12"/>
        <v>0</v>
      </c>
      <c r="AD203">
        <f>IFERROR(ABS(ABS(K203-'Data Transformation'!$R$5)-ABS(K203-'Data Transformation'!$R$6)),"")</f>
        <v>4.7617658823529585E-2</v>
      </c>
      <c r="AE203" t="b">
        <f>IF(C203=FALSE,"",IF(AND(OR(V203=$Z$6,V203=$Z$8),OR(AC203=TRUE,AD203&lt;=IF(ISNUMBER('Data Transformation'!$R$15),'Data Transformation'!$R$15,'Data Transformation'!$R$25))),TRUE,FALSE))</f>
        <v>0</v>
      </c>
    </row>
    <row r="204" spans="2:31" x14ac:dyDescent="0.25">
      <c r="B204">
        <v>199</v>
      </c>
      <c r="C204">
        <v>19</v>
      </c>
      <c r="D204">
        <v>0</v>
      </c>
      <c r="E204">
        <v>0.3888888888888889</v>
      </c>
      <c r="F204">
        <v>0.6</v>
      </c>
      <c r="G204">
        <v>0.56521739130434778</v>
      </c>
      <c r="H204">
        <v>0.1111111111111111</v>
      </c>
      <c r="I204" t="str">
        <v>no</v>
      </c>
      <c r="K204" s="57">
        <f>IFERROR(AVERAGEIF('Data Transformation'!$B$425:$B$8425,B204,IF('Input and Summary Results'!$J$4="no",'Data Transformation'!$C$425:$C$8425,'Data Transformation'!$E$425:$E$8425)),"")</f>
        <v>0.7460954649999999</v>
      </c>
      <c r="L204" s="58" cm="1">
        <f t="array" ref="L204">IFERROR(_xlfn.STDEV.S(IF('Data Transformation'!$B$425:$B$8425=B204,IF('Input and Summary Results'!$J$4="no",'Data Transformation'!$C$425:$C$8425,'Data Transformation'!$E$425:$E$8425),"")),"")</f>
        <v>0.2881315412811748</v>
      </c>
      <c r="M204" s="56"/>
      <c r="N204" t="str">
        <f>IF(E204&gt;='Data Transformation'!$R$29,B204,"")</f>
        <v/>
      </c>
      <c r="O204" t="str">
        <f>IFERROR(IF(AND(Assignments!L204&lt;('Data Transformation'!$R$4-'Data Transformation'!$R$3)/2,ABS(K204-'Data Transformation'!$R$6)&gt;ABS(K204-'Data Transformation'!$R$5),NOT(ISNUMBER(N204)),NOT(ISNUMBER(R204)),NOT(ISNUMBER(P204)),NOT(ISNUMBER(R204)),NOT(ISNUMBER(S204)),NOT(ISNUMBER(T204))),Assignments!B204,""),"")</f>
        <v/>
      </c>
      <c r="P204">
        <f>IF(AND(NOT(ISNUMBER(N204)),NOT(ISNUMBER(R204)),NOT(ISNUMBER(S204)),G204&gt;='Data Transformation'!$R$28),B204,"")</f>
        <v>199</v>
      </c>
      <c r="Q204" t="str">
        <f>IFERROR(IF(AND(Assignments!L204&lt;('Data Transformation'!$R$4-'Data Transformation'!$R$3)/2,ABS(K204-'Data Transformation'!$R$6)&lt;ABS(K204-'Data Transformation'!$R$5),NOT(ISNUMBER(N204)),NOT(ISNUMBER(T204)),NOT(ISNUMBER(P204)),NOT(ISNUMBER(R204)),NOT(ISNUMBER(T204)),NOT(ISNUMBER(S204))),Assignments!B204,""),"")</f>
        <v/>
      </c>
      <c r="R204" t="str">
        <f>IF(H204&gt;='Data Transformation'!$R$30,B204,"")</f>
        <v/>
      </c>
      <c r="S204" t="str">
        <f>IF(D204&gt;='Data Transformation'!$R$31,B204,"")</f>
        <v/>
      </c>
      <c r="T204" t="str">
        <f>IF(AND(H204&lt;'Data Transformation'!$R$30,E204&lt;'Data Transformation'!$R$29,G204&lt;0.3,D204&lt;'Data Transformation'!$R$31,E204&gt;0.4,H204&gt;0.4),B204,"")</f>
        <v/>
      </c>
      <c r="U204" s="56"/>
      <c r="V204" t="str" cm="2">
        <f t="array" ref="V204">IF(C204=FALSE,"",IF(AND(ISNUMBER(B204),ISBLANK(N204:T204)),"Unclassified",(IF(COUNT(N204:T204)=0,"",INDEX($N$4:$T$4,MATCH(TRUE,N204:T204=B204,0))))))</f>
        <v>Rheostat</v>
      </c>
      <c r="W204" t="str">
        <f t="shared" si="10"/>
        <v/>
      </c>
      <c r="X204" t="str">
        <f t="shared" si="11"/>
        <v/>
      </c>
      <c r="AC204" t="b">
        <f t="shared" si="12"/>
        <v>0</v>
      </c>
      <c r="AD204">
        <f>IFERROR(ABS(ABS(K204-'Data Transformation'!$R$5)-ABS(K204-'Data Transformation'!$R$6)),"")</f>
        <v>0.30219092999999975</v>
      </c>
      <c r="AE204" t="b">
        <f>IF(C204=FALSE,"",IF(AND(OR(V204=$Z$6,V204=$Z$8),OR(AC204=TRUE,AD204&lt;=IF(ISNUMBER('Data Transformation'!$R$15),'Data Transformation'!$R$15,'Data Transformation'!$R$25))),TRUE,FALSE))</f>
        <v>0</v>
      </c>
    </row>
    <row r="205" spans="2:31" x14ac:dyDescent="0.25">
      <c r="B205">
        <v>200</v>
      </c>
      <c r="C205">
        <v>19</v>
      </c>
      <c r="D205">
        <v>0</v>
      </c>
      <c r="E205">
        <v>0.55555555555555558</v>
      </c>
      <c r="F205">
        <v>0.7</v>
      </c>
      <c r="G205">
        <v>0.65217391304347827</v>
      </c>
      <c r="H205">
        <v>5.5555555555555552E-2</v>
      </c>
      <c r="I205" t="str">
        <v>no</v>
      </c>
      <c r="K205" s="57">
        <f>IFERROR(AVERAGEIF('Data Transformation'!$B$425:$B$8425,B205,IF('Input and Summary Results'!$J$4="no",'Data Transformation'!$C$425:$C$8425,'Data Transformation'!$E$425:$E$8425)),"")</f>
        <v>0.82898218111111099</v>
      </c>
      <c r="L205" s="58" cm="1">
        <f t="array" ref="L205">IFERROR(_xlfn.STDEV.S(IF('Data Transformation'!$B$425:$B$8425=B205,IF('Input and Summary Results'!$J$4="no",'Data Transformation'!$C$425:$C$8425,'Data Transformation'!$E$425:$E$8425),"")),"")</f>
        <v>0.24025856820764205</v>
      </c>
      <c r="M205" s="56"/>
      <c r="N205" t="str">
        <f>IF(E205&gt;='Data Transformation'!$R$29,B205,"")</f>
        <v/>
      </c>
      <c r="O205" t="str">
        <f>IFERROR(IF(AND(Assignments!L205&lt;('Data Transformation'!$R$4-'Data Transformation'!$R$3)/2,ABS(K205-'Data Transformation'!$R$6)&gt;ABS(K205-'Data Transformation'!$R$5),NOT(ISNUMBER(N205)),NOT(ISNUMBER(R205)),NOT(ISNUMBER(P205)),NOT(ISNUMBER(R205)),NOT(ISNUMBER(S205)),NOT(ISNUMBER(T205))),Assignments!B205,""),"")</f>
        <v/>
      </c>
      <c r="P205">
        <f>IF(AND(NOT(ISNUMBER(N205)),NOT(ISNUMBER(R205)),NOT(ISNUMBER(S205)),G205&gt;='Data Transformation'!$R$28),B205,"")</f>
        <v>200</v>
      </c>
      <c r="Q205" t="str">
        <f>IFERROR(IF(AND(Assignments!L205&lt;('Data Transformation'!$R$4-'Data Transformation'!$R$3)/2,ABS(K205-'Data Transformation'!$R$6)&lt;ABS(K205-'Data Transformation'!$R$5),NOT(ISNUMBER(N205)),NOT(ISNUMBER(T205)),NOT(ISNUMBER(P205)),NOT(ISNUMBER(R205)),NOT(ISNUMBER(T205)),NOT(ISNUMBER(S205))),Assignments!B205,""),"")</f>
        <v/>
      </c>
      <c r="R205" t="str">
        <f>IF(H205&gt;='Data Transformation'!$R$30,B205,"")</f>
        <v/>
      </c>
      <c r="S205" t="str">
        <f>IF(D205&gt;='Data Transformation'!$R$31,B205,"")</f>
        <v/>
      </c>
      <c r="T205" t="str">
        <f>IF(AND(H205&lt;'Data Transformation'!$R$30,E205&lt;'Data Transformation'!$R$29,G205&lt;0.3,D205&lt;'Data Transformation'!$R$31,E205&gt;0.4,H205&gt;0.4),B205,"")</f>
        <v/>
      </c>
      <c r="U205" s="56"/>
      <c r="V205" t="str" cm="2">
        <f t="array" ref="V205">IF(C205=FALSE,"",IF(AND(ISNUMBER(B205),ISBLANK(N205:T205)),"Unclassified",(IF(COUNT(N205:T205)=0,"",INDEX($N$4:$T$4,MATCH(TRUE,N205:T205=B205,0))))))</f>
        <v>Rheostat</v>
      </c>
      <c r="W205" t="str">
        <f t="shared" si="10"/>
        <v/>
      </c>
      <c r="X205" t="str">
        <f t="shared" si="11"/>
        <v/>
      </c>
      <c r="AC205" t="b">
        <f t="shared" si="12"/>
        <v>0</v>
      </c>
      <c r="AD205">
        <f>IFERROR(ABS(ABS(K205-'Data Transformation'!$R$5)-ABS(K205-'Data Transformation'!$R$6)),"")</f>
        <v>0.46796436222222193</v>
      </c>
      <c r="AE205" t="b">
        <f>IF(C205=FALSE,"",IF(AND(OR(V205=$Z$6,V205=$Z$8),OR(AC205=TRUE,AD205&lt;=IF(ISNUMBER('Data Transformation'!$R$15),'Data Transformation'!$R$15,'Data Transformation'!$R$25))),TRUE,FALSE))</f>
        <v>0</v>
      </c>
    </row>
    <row r="206" spans="2:31" x14ac:dyDescent="0.25">
      <c r="B206">
        <v>201</v>
      </c>
      <c r="C206">
        <v>20</v>
      </c>
      <c r="D206">
        <v>0</v>
      </c>
      <c r="E206">
        <v>0</v>
      </c>
      <c r="F206">
        <v>0.2</v>
      </c>
      <c r="G206">
        <v>8.6956521739130432E-2</v>
      </c>
      <c r="H206">
        <v>1</v>
      </c>
      <c r="I206" t="str">
        <v>yes</v>
      </c>
      <c r="K206" s="57">
        <f>IFERROR(AVERAGEIF('Data Transformation'!$B$425:$B$8425,B206,IF('Input and Summary Results'!$J$4="no",'Data Transformation'!$C$425:$C$8425,'Data Transformation'!$E$425:$E$8425)),"")</f>
        <v>0.10951159052631579</v>
      </c>
      <c r="L206" s="58" cm="1">
        <f t="array" ref="L206">IFERROR(_xlfn.STDEV.S(IF('Data Transformation'!$B$425:$B$8425=B206,IF('Input and Summary Results'!$J$4="no",'Data Transformation'!$C$425:$C$8425,'Data Transformation'!$E$425:$E$8425),"")),"")</f>
        <v>0.11212024948544783</v>
      </c>
      <c r="M206" s="56"/>
      <c r="N206" t="str">
        <f>IF(E206&gt;='Data Transformation'!$R$29,B206,"")</f>
        <v/>
      </c>
      <c r="O206" t="str">
        <f>IFERROR(IF(AND(Assignments!L206&lt;('Data Transformation'!$R$4-'Data Transformation'!$R$3)/2,ABS(K206-'Data Transformation'!$R$6)&gt;ABS(K206-'Data Transformation'!$R$5),NOT(ISNUMBER(N206)),NOT(ISNUMBER(R206)),NOT(ISNUMBER(P206)),NOT(ISNUMBER(R206)),NOT(ISNUMBER(S206)),NOT(ISNUMBER(T206))),Assignments!B206,""),"")</f>
        <v/>
      </c>
      <c r="P206" t="str">
        <f>IF(AND(NOT(ISNUMBER(N206)),NOT(ISNUMBER(R206)),NOT(ISNUMBER(S206)),G206&gt;='Data Transformation'!$R$28),B206,"")</f>
        <v/>
      </c>
      <c r="Q206" t="str">
        <f>IFERROR(IF(AND(Assignments!L206&lt;('Data Transformation'!$R$4-'Data Transformation'!$R$3)/2,ABS(K206-'Data Transformation'!$R$6)&lt;ABS(K206-'Data Transformation'!$R$5),NOT(ISNUMBER(N206)),NOT(ISNUMBER(T206)),NOT(ISNUMBER(P206)),NOT(ISNUMBER(R206)),NOT(ISNUMBER(T206)),NOT(ISNUMBER(S206))),Assignments!B206,""),"")</f>
        <v/>
      </c>
      <c r="R206">
        <f>IF(H206&gt;='Data Transformation'!$R$30,B206,"")</f>
        <v>201</v>
      </c>
      <c r="S206" t="str">
        <f>IF(D206&gt;='Data Transformation'!$R$31,B206,"")</f>
        <v/>
      </c>
      <c r="T206" t="str">
        <f>IF(AND(H206&lt;'Data Transformation'!$R$30,E206&lt;'Data Transformation'!$R$29,G206&lt;0.3,D206&lt;'Data Transformation'!$R$31,E206&gt;0.4,H206&gt;0.4),B206,"")</f>
        <v/>
      </c>
      <c r="U206" s="56"/>
      <c r="V206" t="str" cm="2">
        <f t="array" ref="V206">IF(C206=FALSE,"",IF(AND(ISNUMBER(B206),ISBLANK(N206:T206)),"Unclassified",(IF(COUNT(N206:T206)=0,"",INDEX($N$4:$T$4,MATCH(TRUE,N206:T206=B206,0))))))</f>
        <v>Toggle</v>
      </c>
      <c r="W206" t="str">
        <f t="shared" si="10"/>
        <v/>
      </c>
      <c r="X206" t="str">
        <f t="shared" si="11"/>
        <v/>
      </c>
      <c r="AC206" t="b">
        <f t="shared" si="12"/>
        <v>0</v>
      </c>
      <c r="AD206">
        <f>IFERROR(ABS(ABS(K206-'Data Transformation'!$R$5)-ABS(K206-'Data Transformation'!$R$6)),"")</f>
        <v>0.81</v>
      </c>
      <c r="AE206" t="b">
        <f>IF(C206=FALSE,"",IF(AND(OR(V206=$Z$6,V206=$Z$8),OR(AC206=TRUE,AD206&lt;=IF(ISNUMBER('Data Transformation'!$R$15),'Data Transformation'!$R$15,'Data Transformation'!$R$25))),TRUE,FALSE))</f>
        <v>0</v>
      </c>
    </row>
    <row r="207" spans="2:31" x14ac:dyDescent="0.25">
      <c r="B207">
        <v>202</v>
      </c>
      <c r="C207">
        <v>15</v>
      </c>
      <c r="D207">
        <v>0</v>
      </c>
      <c r="E207">
        <v>0.42857142857142855</v>
      </c>
      <c r="F207">
        <v>0.5</v>
      </c>
      <c r="G207">
        <v>0.39130434782608697</v>
      </c>
      <c r="H207">
        <v>0.14285714285714285</v>
      </c>
      <c r="I207" t="str">
        <v>no</v>
      </c>
      <c r="K207" s="57">
        <f>IFERROR(AVERAGEIF('Data Transformation'!$B$425:$B$8425,B207,IF('Input and Summary Results'!$J$4="no",'Data Transformation'!$C$425:$C$8425,'Data Transformation'!$E$425:$E$8425)),"")</f>
        <v>0.73353777714285706</v>
      </c>
      <c r="L207" s="58" cm="1">
        <f t="array" ref="L207">IFERROR(_xlfn.STDEV.S(IF('Data Transformation'!$B$425:$B$8425=B207,IF('Input and Summary Results'!$J$4="no",'Data Transformation'!$C$425:$C$8425,'Data Transformation'!$E$425:$E$8425),"")),"")</f>
        <v>0.2924229295440367</v>
      </c>
      <c r="M207" s="56"/>
      <c r="N207" t="str">
        <f>IF(E207&gt;='Data Transformation'!$R$29,B207,"")</f>
        <v/>
      </c>
      <c r="O207">
        <f>IFERROR(IF(AND(Assignments!L207&lt;('Data Transformation'!$R$4-'Data Transformation'!$R$3)/2,ABS(K207-'Data Transformation'!$R$6)&gt;ABS(K207-'Data Transformation'!$R$5),NOT(ISNUMBER(N207)),NOT(ISNUMBER(R207)),NOT(ISNUMBER(P207)),NOT(ISNUMBER(R207)),NOT(ISNUMBER(S207)),NOT(ISNUMBER(T207))),Assignments!B207,""),"")</f>
        <v>202</v>
      </c>
      <c r="P207" t="str">
        <f>IF(AND(NOT(ISNUMBER(N207)),NOT(ISNUMBER(R207)),NOT(ISNUMBER(S207)),G207&gt;='Data Transformation'!$R$28),B207,"")</f>
        <v/>
      </c>
      <c r="Q207" t="str">
        <f>IFERROR(IF(AND(Assignments!L207&lt;('Data Transformation'!$R$4-'Data Transformation'!$R$3)/2,ABS(K207-'Data Transformation'!$R$6)&lt;ABS(K207-'Data Transformation'!$R$5),NOT(ISNUMBER(N207)),NOT(ISNUMBER(T207)),NOT(ISNUMBER(P207)),NOT(ISNUMBER(R207)),NOT(ISNUMBER(T207)),NOT(ISNUMBER(S207))),Assignments!B207,""),"")</f>
        <v/>
      </c>
      <c r="R207" t="str">
        <f>IF(H207&gt;='Data Transformation'!$R$30,B207,"")</f>
        <v/>
      </c>
      <c r="S207" t="str">
        <f>IF(D207&gt;='Data Transformation'!$R$31,B207,"")</f>
        <v/>
      </c>
      <c r="T207" t="str">
        <f>IF(AND(H207&lt;'Data Transformation'!$R$30,E207&lt;'Data Transformation'!$R$29,G207&lt;0.3,D207&lt;'Data Transformation'!$R$31,E207&gt;0.4,H207&gt;0.4),B207,"")</f>
        <v/>
      </c>
      <c r="U207" s="56"/>
      <c r="V207" t="str" cm="2">
        <f t="array" ref="V207">IF(C207=FALSE,"",IF(AND(ISNUMBER(B207),ISBLANK(N207:T207)),"Unclassified",(IF(COUNT(N207:T207)=0,"",INDEX($N$4:$T$4,MATCH(TRUE,N207:T207=B207,0))))))</f>
        <v>Moderate</v>
      </c>
      <c r="W207" t="str">
        <f t="shared" si="10"/>
        <v/>
      </c>
      <c r="X207" t="str">
        <f t="shared" si="11"/>
        <v/>
      </c>
      <c r="AC207" t="b">
        <f t="shared" si="12"/>
        <v>0</v>
      </c>
      <c r="AD207">
        <f>IFERROR(ABS(ABS(K207-'Data Transformation'!$R$5)-ABS(K207-'Data Transformation'!$R$6)),"")</f>
        <v>0.27707555428571418</v>
      </c>
      <c r="AE207" t="b">
        <f>IF(C207=FALSE,"",IF(AND(OR(V207=$Z$6,V207=$Z$8),OR(AC207=TRUE,AD207&lt;=IF(ISNUMBER('Data Transformation'!$R$15),'Data Transformation'!$R$15,'Data Transformation'!$R$25))),TRUE,FALSE))</f>
        <v>0</v>
      </c>
    </row>
    <row r="208" spans="2:31" x14ac:dyDescent="0.25">
      <c r="B208">
        <v>203</v>
      </c>
      <c r="C208">
        <v>15</v>
      </c>
      <c r="D208">
        <v>0</v>
      </c>
      <c r="E208">
        <v>0.35714285714285715</v>
      </c>
      <c r="F208">
        <v>0.6</v>
      </c>
      <c r="G208">
        <v>0.56521739130434778</v>
      </c>
      <c r="H208">
        <v>0.14285714285714285</v>
      </c>
      <c r="I208" t="str">
        <v>no</v>
      </c>
      <c r="K208" s="57">
        <f>IFERROR(AVERAGEIF('Data Transformation'!$B$425:$B$8425,B208,IF('Input and Summary Results'!$J$4="no",'Data Transformation'!$C$425:$C$8425,'Data Transformation'!$E$425:$E$8425)),"")</f>
        <v>0.70399833357142849</v>
      </c>
      <c r="L208" s="58" cm="1">
        <f t="array" ref="L208">IFERROR(_xlfn.STDEV.S(IF('Data Transformation'!$B$425:$B$8425=B208,IF('Input and Summary Results'!$J$4="no",'Data Transformation'!$C$425:$C$8425,'Data Transformation'!$E$425:$E$8425),"")),"")</f>
        <v>0.30517009201133788</v>
      </c>
      <c r="M208" s="56"/>
      <c r="N208" t="str">
        <f>IF(E208&gt;='Data Transformation'!$R$29,B208,"")</f>
        <v/>
      </c>
      <c r="O208" t="str">
        <f>IFERROR(IF(AND(Assignments!L208&lt;('Data Transformation'!$R$4-'Data Transformation'!$R$3)/2,ABS(K208-'Data Transformation'!$R$6)&gt;ABS(K208-'Data Transformation'!$R$5),NOT(ISNUMBER(N208)),NOT(ISNUMBER(R208)),NOT(ISNUMBER(P208)),NOT(ISNUMBER(R208)),NOT(ISNUMBER(S208)),NOT(ISNUMBER(T208))),Assignments!B208,""),"")</f>
        <v/>
      </c>
      <c r="P208">
        <f>IF(AND(NOT(ISNUMBER(N208)),NOT(ISNUMBER(R208)),NOT(ISNUMBER(S208)),G208&gt;='Data Transformation'!$R$28),B208,"")</f>
        <v>203</v>
      </c>
      <c r="Q208" t="str">
        <f>IFERROR(IF(AND(Assignments!L208&lt;('Data Transformation'!$R$4-'Data Transformation'!$R$3)/2,ABS(K208-'Data Transformation'!$R$6)&lt;ABS(K208-'Data Transformation'!$R$5),NOT(ISNUMBER(N208)),NOT(ISNUMBER(T208)),NOT(ISNUMBER(P208)),NOT(ISNUMBER(R208)),NOT(ISNUMBER(T208)),NOT(ISNUMBER(S208))),Assignments!B208,""),"")</f>
        <v/>
      </c>
      <c r="R208" t="str">
        <f>IF(H208&gt;='Data Transformation'!$R$30,B208,"")</f>
        <v/>
      </c>
      <c r="S208" t="str">
        <f>IF(D208&gt;='Data Transformation'!$R$31,B208,"")</f>
        <v/>
      </c>
      <c r="T208" t="str">
        <f>IF(AND(H208&lt;'Data Transformation'!$R$30,E208&lt;'Data Transformation'!$R$29,G208&lt;0.3,D208&lt;'Data Transformation'!$R$31,E208&gt;0.4,H208&gt;0.4),B208,"")</f>
        <v/>
      </c>
      <c r="U208" s="56"/>
      <c r="V208" t="str" cm="2">
        <f t="array" ref="V208">IF(C208=FALSE,"",IF(AND(ISNUMBER(B208),ISBLANK(N208:T208)),"Unclassified",(IF(COUNT(N208:T208)=0,"",INDEX($N$4:$T$4,MATCH(TRUE,N208:T208=B208,0))))))</f>
        <v>Rheostat</v>
      </c>
      <c r="W208" t="str">
        <f t="shared" si="10"/>
        <v/>
      </c>
      <c r="X208" t="str">
        <f t="shared" si="11"/>
        <v/>
      </c>
      <c r="AC208" t="b">
        <f t="shared" si="12"/>
        <v>0</v>
      </c>
      <c r="AD208">
        <f>IFERROR(ABS(ABS(K208-'Data Transformation'!$R$5)-ABS(K208-'Data Transformation'!$R$6)),"")</f>
        <v>0.21799666714285693</v>
      </c>
      <c r="AE208" t="b">
        <f>IF(C208=FALSE,"",IF(AND(OR(V208=$Z$6,V208=$Z$8),OR(AC208=TRUE,AD208&lt;=IF(ISNUMBER('Data Transformation'!$R$15),'Data Transformation'!$R$15,'Data Transformation'!$R$25))),TRUE,FALSE))</f>
        <v>0</v>
      </c>
    </row>
    <row r="209" spans="2:31" x14ac:dyDescent="0.25">
      <c r="B209">
        <v>204</v>
      </c>
      <c r="C209">
        <v>19</v>
      </c>
      <c r="D209">
        <v>0</v>
      </c>
      <c r="E209">
        <v>0</v>
      </c>
      <c r="F209">
        <v>0.3</v>
      </c>
      <c r="G209">
        <v>0.21739130434782608</v>
      </c>
      <c r="H209">
        <v>0.94444444444444442</v>
      </c>
      <c r="I209" t="str">
        <v>no</v>
      </c>
      <c r="K209" s="57">
        <f>IFERROR(AVERAGEIF('Data Transformation'!$B$425:$B$8425,B209,IF('Input and Summary Results'!$J$4="no",'Data Transformation'!$C$425:$C$8425,'Data Transformation'!$E$425:$E$8425)),"")</f>
        <v>4.7998899444444451E-2</v>
      </c>
      <c r="L209" s="58" cm="1">
        <f t="array" ref="L209">IFERROR(_xlfn.STDEV.S(IF('Data Transformation'!$B$425:$B$8425=B209,IF('Input and Summary Results'!$J$4="no",'Data Transformation'!$C$425:$C$8425,'Data Transformation'!$E$425:$E$8425),"")),"")</f>
        <v>0.1654916249204717</v>
      </c>
      <c r="M209" s="56"/>
      <c r="N209" t="str">
        <f>IF(E209&gt;='Data Transformation'!$R$29,B209,"")</f>
        <v/>
      </c>
      <c r="O209" t="str">
        <f>IFERROR(IF(AND(Assignments!L209&lt;('Data Transformation'!$R$4-'Data Transformation'!$R$3)/2,ABS(K209-'Data Transformation'!$R$6)&gt;ABS(K209-'Data Transformation'!$R$5),NOT(ISNUMBER(N209)),NOT(ISNUMBER(R209)),NOT(ISNUMBER(P209)),NOT(ISNUMBER(R209)),NOT(ISNUMBER(S209)),NOT(ISNUMBER(T209))),Assignments!B209,""),"")</f>
        <v/>
      </c>
      <c r="P209" t="str">
        <f>IF(AND(NOT(ISNUMBER(N209)),NOT(ISNUMBER(R209)),NOT(ISNUMBER(S209)),G209&gt;='Data Transformation'!$R$28),B209,"")</f>
        <v/>
      </c>
      <c r="Q209" t="str">
        <f>IFERROR(IF(AND(Assignments!L209&lt;('Data Transformation'!$R$4-'Data Transformation'!$R$3)/2,ABS(K209-'Data Transformation'!$R$6)&lt;ABS(K209-'Data Transformation'!$R$5),NOT(ISNUMBER(N209)),NOT(ISNUMBER(T209)),NOT(ISNUMBER(P209)),NOT(ISNUMBER(R209)),NOT(ISNUMBER(T209)),NOT(ISNUMBER(S209))),Assignments!B209,""),"")</f>
        <v/>
      </c>
      <c r="R209">
        <f>IF(H209&gt;='Data Transformation'!$R$30,B209,"")</f>
        <v>204</v>
      </c>
      <c r="S209" t="str">
        <f>IF(D209&gt;='Data Transformation'!$R$31,B209,"")</f>
        <v/>
      </c>
      <c r="T209" t="str">
        <f>IF(AND(H209&lt;'Data Transformation'!$R$30,E209&lt;'Data Transformation'!$R$29,G209&lt;0.3,D209&lt;'Data Transformation'!$R$31,E209&gt;0.4,H209&gt;0.4),B209,"")</f>
        <v/>
      </c>
      <c r="U209" s="56"/>
      <c r="V209" t="str" cm="2">
        <f t="array" ref="V209">IF(C209=FALSE,"",IF(AND(ISNUMBER(B209),ISBLANK(N209:T209)),"Unclassified",(IF(COUNT(N209:T209)=0,"",INDEX($N$4:$T$4,MATCH(TRUE,N209:T209=B209,0))))))</f>
        <v>Toggle</v>
      </c>
      <c r="W209" t="str">
        <f t="shared" si="10"/>
        <v/>
      </c>
      <c r="X209" t="str">
        <f t="shared" si="11"/>
        <v/>
      </c>
      <c r="AC209" t="b">
        <f t="shared" si="12"/>
        <v>0</v>
      </c>
      <c r="AD209">
        <f>IFERROR(ABS(ABS(K209-'Data Transformation'!$R$5)-ABS(K209-'Data Transformation'!$R$6)),"")</f>
        <v>0.81</v>
      </c>
      <c r="AE209" t="b">
        <f>IF(C209=FALSE,"",IF(AND(OR(V209=$Z$6,V209=$Z$8),OR(AC209=TRUE,AD209&lt;=IF(ISNUMBER('Data Transformation'!$R$15),'Data Transformation'!$R$15,'Data Transformation'!$R$25))),TRUE,FALSE))</f>
        <v>0</v>
      </c>
    </row>
    <row r="210" spans="2:31" x14ac:dyDescent="0.25">
      <c r="B210">
        <v>205</v>
      </c>
      <c r="C210">
        <v>19</v>
      </c>
      <c r="D210">
        <v>0</v>
      </c>
      <c r="E210">
        <v>0</v>
      </c>
      <c r="F210">
        <v>0.4</v>
      </c>
      <c r="G210">
        <v>0.34782608695652173</v>
      </c>
      <c r="H210">
        <v>0.88888888888888884</v>
      </c>
      <c r="I210" t="str">
        <v>no</v>
      </c>
      <c r="K210" s="57">
        <f>IFERROR(AVERAGEIF('Data Transformation'!$B$425:$B$8425,B210,IF('Input and Summary Results'!$J$4="no",'Data Transformation'!$C$425:$C$8425,'Data Transformation'!$E$425:$E$8425)),"")</f>
        <v>0.12576472833333333</v>
      </c>
      <c r="L210" s="58" cm="1">
        <f t="array" ref="L210">IFERROR(_xlfn.STDEV.S(IF('Data Transformation'!$B$425:$B$8425=B210,IF('Input and Summary Results'!$J$4="no",'Data Transformation'!$C$425:$C$8425,'Data Transformation'!$E$425:$E$8425),"")),"")</f>
        <v>0.22729398897145478</v>
      </c>
      <c r="M210" s="56"/>
      <c r="N210" t="str">
        <f>IF(E210&gt;='Data Transformation'!$R$29,B210,"")</f>
        <v/>
      </c>
      <c r="O210" t="str">
        <f>IFERROR(IF(AND(Assignments!L210&lt;('Data Transformation'!$R$4-'Data Transformation'!$R$3)/2,ABS(K210-'Data Transformation'!$R$6)&gt;ABS(K210-'Data Transformation'!$R$5),NOT(ISNUMBER(N210)),NOT(ISNUMBER(R210)),NOT(ISNUMBER(P210)),NOT(ISNUMBER(R210)),NOT(ISNUMBER(S210)),NOT(ISNUMBER(T210))),Assignments!B210,""),"")</f>
        <v/>
      </c>
      <c r="P210" t="str">
        <f>IF(AND(NOT(ISNUMBER(N210)),NOT(ISNUMBER(R210)),NOT(ISNUMBER(S210)),G210&gt;='Data Transformation'!$R$28),B210,"")</f>
        <v/>
      </c>
      <c r="Q210" t="str">
        <f>IFERROR(IF(AND(Assignments!L210&lt;('Data Transformation'!$R$4-'Data Transformation'!$R$3)/2,ABS(K210-'Data Transformation'!$R$6)&lt;ABS(K210-'Data Transformation'!$R$5),NOT(ISNUMBER(N210)),NOT(ISNUMBER(T210)),NOT(ISNUMBER(P210)),NOT(ISNUMBER(R210)),NOT(ISNUMBER(T210)),NOT(ISNUMBER(S210))),Assignments!B210,""),"")</f>
        <v/>
      </c>
      <c r="R210">
        <f>IF(H210&gt;='Data Transformation'!$R$30,B210,"")</f>
        <v>205</v>
      </c>
      <c r="S210" t="str">
        <f>IF(D210&gt;='Data Transformation'!$R$31,B210,"")</f>
        <v/>
      </c>
      <c r="T210" t="str">
        <f>IF(AND(H210&lt;'Data Transformation'!$R$30,E210&lt;'Data Transformation'!$R$29,G210&lt;0.3,D210&lt;'Data Transformation'!$R$31,E210&gt;0.4,H210&gt;0.4),B210,"")</f>
        <v/>
      </c>
      <c r="U210" s="56"/>
      <c r="V210" t="str" cm="2">
        <f t="array" ref="V210">IF(C210=FALSE,"",IF(AND(ISNUMBER(B210),ISBLANK(N210:T210)),"Unclassified",(IF(COUNT(N210:T210)=0,"",INDEX($N$4:$T$4,MATCH(TRUE,N210:T210=B210,0))))))</f>
        <v>Toggle</v>
      </c>
      <c r="W210" t="str">
        <f t="shared" si="10"/>
        <v/>
      </c>
      <c r="X210" t="str">
        <f t="shared" si="11"/>
        <v/>
      </c>
      <c r="AC210" t="b">
        <f t="shared" si="12"/>
        <v>0</v>
      </c>
      <c r="AD210">
        <f>IFERROR(ABS(ABS(K210-'Data Transformation'!$R$5)-ABS(K210-'Data Transformation'!$R$6)),"")</f>
        <v>0.81</v>
      </c>
      <c r="AE210" t="b">
        <f>IF(C210=FALSE,"",IF(AND(OR(V210=$Z$6,V210=$Z$8),OR(AC210=TRUE,AD210&lt;=IF(ISNUMBER('Data Transformation'!$R$15),'Data Transformation'!$R$15,'Data Transformation'!$R$25))),TRUE,FALSE))</f>
        <v>0</v>
      </c>
    </row>
    <row r="211" spans="2:31" x14ac:dyDescent="0.25">
      <c r="B211">
        <v>206</v>
      </c>
      <c r="C211">
        <v>20</v>
      </c>
      <c r="D211">
        <v>0</v>
      </c>
      <c r="E211">
        <v>5.2631578947368418E-2</v>
      </c>
      <c r="F211">
        <v>0.6</v>
      </c>
      <c r="G211">
        <v>0.52173913043478259</v>
      </c>
      <c r="H211">
        <v>0.26315789473684209</v>
      </c>
      <c r="I211" t="str">
        <v>no</v>
      </c>
      <c r="K211" s="57">
        <f>IFERROR(AVERAGEIF('Data Transformation'!$B$425:$B$8425,B211,IF('Input and Summary Results'!$J$4="no",'Data Transformation'!$C$425:$C$8425,'Data Transformation'!$E$425:$E$8425)),"")</f>
        <v>0.45483208578947365</v>
      </c>
      <c r="L211" s="58" cm="1">
        <f t="array" ref="L211">IFERROR(_xlfn.STDEV.S(IF('Data Transformation'!$B$425:$B$8425=B211,IF('Input and Summary Results'!$J$4="no",'Data Transformation'!$C$425:$C$8425,'Data Transformation'!$E$425:$E$8425),"")),"")</f>
        <v>0.22314025677027358</v>
      </c>
      <c r="M211" s="56"/>
      <c r="N211" t="str">
        <f>IF(E211&gt;='Data Transformation'!$R$29,B211,"")</f>
        <v/>
      </c>
      <c r="O211" t="str">
        <f>IFERROR(IF(AND(Assignments!L211&lt;('Data Transformation'!$R$4-'Data Transformation'!$R$3)/2,ABS(K211-'Data Transformation'!$R$6)&gt;ABS(K211-'Data Transformation'!$R$5),NOT(ISNUMBER(N211)),NOT(ISNUMBER(R211)),NOT(ISNUMBER(P211)),NOT(ISNUMBER(R211)),NOT(ISNUMBER(S211)),NOT(ISNUMBER(T211))),Assignments!B211,""),"")</f>
        <v/>
      </c>
      <c r="P211">
        <f>IF(AND(NOT(ISNUMBER(N211)),NOT(ISNUMBER(R211)),NOT(ISNUMBER(S211)),G211&gt;='Data Transformation'!$R$28),B211,"")</f>
        <v>206</v>
      </c>
      <c r="Q211" t="str">
        <f>IFERROR(IF(AND(Assignments!L211&lt;('Data Transformation'!$R$4-'Data Transformation'!$R$3)/2,ABS(K211-'Data Transformation'!$R$6)&lt;ABS(K211-'Data Transformation'!$R$5),NOT(ISNUMBER(N211)),NOT(ISNUMBER(T211)),NOT(ISNUMBER(P211)),NOT(ISNUMBER(R211)),NOT(ISNUMBER(T211)),NOT(ISNUMBER(S211))),Assignments!B211,""),"")</f>
        <v/>
      </c>
      <c r="R211" t="str">
        <f>IF(H211&gt;='Data Transformation'!$R$30,B211,"")</f>
        <v/>
      </c>
      <c r="S211" t="str">
        <f>IF(D211&gt;='Data Transformation'!$R$31,B211,"")</f>
        <v/>
      </c>
      <c r="T211" t="str">
        <f>IF(AND(H211&lt;'Data Transformation'!$R$30,E211&lt;'Data Transformation'!$R$29,G211&lt;0.3,D211&lt;'Data Transformation'!$R$31,E211&gt;0.4,H211&gt;0.4),B211,"")</f>
        <v/>
      </c>
      <c r="U211" s="56"/>
      <c r="V211" t="str" cm="2">
        <f t="array" ref="V211">IF(C211=FALSE,"",IF(AND(ISNUMBER(B211),ISBLANK(N211:T211)),"Unclassified",(IF(COUNT(N211:T211)=0,"",INDEX($N$4:$T$4,MATCH(TRUE,N211:T211=B211,0))))))</f>
        <v>Rheostat</v>
      </c>
      <c r="W211" t="str">
        <f t="shared" si="10"/>
        <v/>
      </c>
      <c r="X211" t="str">
        <f t="shared" si="11"/>
        <v/>
      </c>
      <c r="AC211" t="b">
        <f t="shared" si="12"/>
        <v>0</v>
      </c>
      <c r="AD211">
        <f>IFERROR(ABS(ABS(K211-'Data Transformation'!$R$5)-ABS(K211-'Data Transformation'!$R$6)),"")</f>
        <v>0.2803358284210527</v>
      </c>
      <c r="AE211" t="b">
        <f>IF(C211=FALSE,"",IF(AND(OR(V211=$Z$6,V211=$Z$8),OR(AC211=TRUE,AD211&lt;=IF(ISNUMBER('Data Transformation'!$R$15),'Data Transformation'!$R$15,'Data Transformation'!$R$25))),TRUE,FALSE))</f>
        <v>0</v>
      </c>
    </row>
    <row r="212" spans="2:31" x14ac:dyDescent="0.25">
      <c r="B212">
        <v>207</v>
      </c>
      <c r="C212">
        <v>17</v>
      </c>
      <c r="D212">
        <v>0</v>
      </c>
      <c r="E212">
        <v>0.125</v>
      </c>
      <c r="F212">
        <v>0.7</v>
      </c>
      <c r="G212">
        <v>0.65217391304347827</v>
      </c>
      <c r="H212">
        <v>0.25</v>
      </c>
      <c r="I212" t="str">
        <v>no</v>
      </c>
      <c r="K212" s="57">
        <f>IFERROR(AVERAGEIF('Data Transformation'!$B$425:$B$8425,B212,IF('Input and Summary Results'!$J$4="no",'Data Transformation'!$C$425:$C$8425,'Data Transformation'!$E$425:$E$8425)),"")</f>
        <v>0.584107290625</v>
      </c>
      <c r="L212" s="58" cm="1">
        <f t="array" ref="L212">IFERROR(_xlfn.STDEV.S(IF('Data Transformation'!$B$425:$B$8425=B212,IF('Input and Summary Results'!$J$4="no",'Data Transformation'!$C$425:$C$8425,'Data Transformation'!$E$425:$E$8425),"")),"")</f>
        <v>0.35087163733564458</v>
      </c>
      <c r="M212" s="56"/>
      <c r="N212" t="str">
        <f>IF(E212&gt;='Data Transformation'!$R$29,B212,"")</f>
        <v/>
      </c>
      <c r="O212" t="str">
        <f>IFERROR(IF(AND(Assignments!L212&lt;('Data Transformation'!$R$4-'Data Transformation'!$R$3)/2,ABS(K212-'Data Transformation'!$R$6)&gt;ABS(K212-'Data Transformation'!$R$5),NOT(ISNUMBER(N212)),NOT(ISNUMBER(R212)),NOT(ISNUMBER(P212)),NOT(ISNUMBER(R212)),NOT(ISNUMBER(S212)),NOT(ISNUMBER(T212))),Assignments!B212,""),"")</f>
        <v/>
      </c>
      <c r="P212">
        <f>IF(AND(NOT(ISNUMBER(N212)),NOT(ISNUMBER(R212)),NOT(ISNUMBER(S212)),G212&gt;='Data Transformation'!$R$28),B212,"")</f>
        <v>207</v>
      </c>
      <c r="Q212" t="str">
        <f>IFERROR(IF(AND(Assignments!L212&lt;('Data Transformation'!$R$4-'Data Transformation'!$R$3)/2,ABS(K212-'Data Transformation'!$R$6)&lt;ABS(K212-'Data Transformation'!$R$5),NOT(ISNUMBER(N212)),NOT(ISNUMBER(T212)),NOT(ISNUMBER(P212)),NOT(ISNUMBER(R212)),NOT(ISNUMBER(T212)),NOT(ISNUMBER(S212))),Assignments!B212,""),"")</f>
        <v/>
      </c>
      <c r="R212" t="str">
        <f>IF(H212&gt;='Data Transformation'!$R$30,B212,"")</f>
        <v/>
      </c>
      <c r="S212" t="str">
        <f>IF(D212&gt;='Data Transformation'!$R$31,B212,"")</f>
        <v/>
      </c>
      <c r="T212" t="str">
        <f>IF(AND(H212&lt;'Data Transformation'!$R$30,E212&lt;'Data Transformation'!$R$29,G212&lt;0.3,D212&lt;'Data Transformation'!$R$31,E212&gt;0.4,H212&gt;0.4),B212,"")</f>
        <v/>
      </c>
      <c r="U212" s="56"/>
      <c r="V212" t="str" cm="2">
        <f t="array" ref="V212">IF(C212=FALSE,"",IF(AND(ISNUMBER(B212),ISBLANK(N212:T212)),"Unclassified",(IF(COUNT(N212:T212)=0,"",INDEX($N$4:$T$4,MATCH(TRUE,N212:T212=B212,0))))))</f>
        <v>Rheostat</v>
      </c>
      <c r="W212" t="str">
        <f t="shared" si="10"/>
        <v/>
      </c>
      <c r="X212" t="str">
        <f t="shared" si="11"/>
        <v/>
      </c>
      <c r="AC212" t="b">
        <f t="shared" si="12"/>
        <v>0</v>
      </c>
      <c r="AD212">
        <f>IFERROR(ABS(ABS(K212-'Data Transformation'!$R$5)-ABS(K212-'Data Transformation'!$R$6)),"")</f>
        <v>2.1785418750000007E-2</v>
      </c>
      <c r="AE212" t="b">
        <f>IF(C212=FALSE,"",IF(AND(OR(V212=$Z$6,V212=$Z$8),OR(AC212=TRUE,AD212&lt;=IF(ISNUMBER('Data Transformation'!$R$15),'Data Transformation'!$R$15,'Data Transformation'!$R$25))),TRUE,FALSE))</f>
        <v>0</v>
      </c>
    </row>
    <row r="213" spans="2:31" x14ac:dyDescent="0.25">
      <c r="B213">
        <v>208</v>
      </c>
      <c r="C213">
        <v>19</v>
      </c>
      <c r="D213">
        <v>0.61111111111111116</v>
      </c>
      <c r="E213">
        <v>0.22222222222222221</v>
      </c>
      <c r="F213">
        <v>0.7</v>
      </c>
      <c r="G213">
        <v>0.65217391304347827</v>
      </c>
      <c r="H213">
        <v>5.5555555555555552E-2</v>
      </c>
      <c r="I213" t="str">
        <v>no</v>
      </c>
      <c r="K213" s="57">
        <f>IFERROR(AVERAGEIF('Data Transformation'!$B$425:$B$8425,B213,IF('Input and Summary Results'!$J$4="no",'Data Transformation'!$C$425:$C$8425,'Data Transformation'!$E$425:$E$8425)),"")</f>
        <v>1.0743036849999998</v>
      </c>
      <c r="L213" s="58" cm="1">
        <f t="array" ref="L213">IFERROR(_xlfn.STDEV.S(IF('Data Transformation'!$B$425:$B$8425=B213,IF('Input and Summary Results'!$J$4="no",'Data Transformation'!$C$425:$C$8425,'Data Transformation'!$E$425:$E$8425),"")),"")</f>
        <v>0.29650956883398782</v>
      </c>
      <c r="M213" s="56"/>
      <c r="N213" t="str">
        <f>IF(E213&gt;='Data Transformation'!$R$29,B213,"")</f>
        <v/>
      </c>
      <c r="O213" t="str">
        <f>IFERROR(IF(AND(Assignments!L213&lt;('Data Transformation'!$R$4-'Data Transformation'!$R$3)/2,ABS(K213-'Data Transformation'!$R$6)&gt;ABS(K213-'Data Transformation'!$R$5),NOT(ISNUMBER(N213)),NOT(ISNUMBER(R213)),NOT(ISNUMBER(P213)),NOT(ISNUMBER(R213)),NOT(ISNUMBER(S213)),NOT(ISNUMBER(T213))),Assignments!B213,""),"")</f>
        <v/>
      </c>
      <c r="P213">
        <f>IF(AND(NOT(ISNUMBER(N213)),NOT(ISNUMBER(R213)),NOT(ISNUMBER(S213)),G213&gt;='Data Transformation'!$R$28),B213,"")</f>
        <v>208</v>
      </c>
      <c r="Q213" t="str">
        <f>IFERROR(IF(AND(Assignments!L213&lt;('Data Transformation'!$R$4-'Data Transformation'!$R$3)/2,ABS(K213-'Data Transformation'!$R$6)&lt;ABS(K213-'Data Transformation'!$R$5),NOT(ISNUMBER(N213)),NOT(ISNUMBER(T213)),NOT(ISNUMBER(P213)),NOT(ISNUMBER(R213)),NOT(ISNUMBER(T213)),NOT(ISNUMBER(S213))),Assignments!B213,""),"")</f>
        <v/>
      </c>
      <c r="R213" t="str">
        <f>IF(H213&gt;='Data Transformation'!$R$30,B213,"")</f>
        <v/>
      </c>
      <c r="S213" t="str">
        <f>IF(D213&gt;='Data Transformation'!$R$31,B213,"")</f>
        <v/>
      </c>
      <c r="T213" t="str">
        <f>IF(AND(H213&lt;'Data Transformation'!$R$30,E213&lt;'Data Transformation'!$R$29,G213&lt;0.3,D213&lt;'Data Transformation'!$R$31,E213&gt;0.4,H213&gt;0.4),B213,"")</f>
        <v/>
      </c>
      <c r="U213" s="56"/>
      <c r="V213" t="str" cm="2">
        <f t="array" ref="V213">IF(C213=FALSE,"",IF(AND(ISNUMBER(B213),ISBLANK(N213:T213)),"Unclassified",(IF(COUNT(N213:T213)=0,"",INDEX($N$4:$T$4,MATCH(TRUE,N213:T213=B213,0))))))</f>
        <v>Rheostat</v>
      </c>
      <c r="W213" t="str">
        <f t="shared" si="10"/>
        <v/>
      </c>
      <c r="X213" t="str">
        <f t="shared" si="11"/>
        <v/>
      </c>
      <c r="AC213" t="b">
        <f t="shared" si="12"/>
        <v>0</v>
      </c>
      <c r="AD213">
        <f>IFERROR(ABS(ABS(K213-'Data Transformation'!$R$5)-ABS(K213-'Data Transformation'!$R$6)),"")</f>
        <v>0.81</v>
      </c>
      <c r="AE213" t="b">
        <f>IF(C213=FALSE,"",IF(AND(OR(V213=$Z$6,V213=$Z$8),OR(AC213=TRUE,AD213&lt;=IF(ISNUMBER('Data Transformation'!$R$15),'Data Transformation'!$R$15,'Data Transformation'!$R$25))),TRUE,FALSE))</f>
        <v>0</v>
      </c>
    </row>
    <row r="214" spans="2:31" x14ac:dyDescent="0.25">
      <c r="B214">
        <v>209</v>
      </c>
      <c r="C214">
        <v>17</v>
      </c>
      <c r="D214">
        <v>0</v>
      </c>
      <c r="E214">
        <v>0</v>
      </c>
      <c r="F214">
        <v>0.2</v>
      </c>
      <c r="G214">
        <v>8.6956521739130432E-2</v>
      </c>
      <c r="H214">
        <v>1</v>
      </c>
      <c r="I214" t="str">
        <v>yes</v>
      </c>
      <c r="K214" s="57">
        <f>IFERROR(AVERAGEIF('Data Transformation'!$B$425:$B$8425,B214,IF('Input and Summary Results'!$J$4="no",'Data Transformation'!$C$425:$C$8425,'Data Transformation'!$E$425:$E$8425)),"")</f>
        <v>4.9230831875000006E-2</v>
      </c>
      <c r="L214" s="58" cm="1">
        <f t="array" ref="L214">IFERROR(_xlfn.STDEV.S(IF('Data Transformation'!$B$425:$B$8425=B214,IF('Input and Summary Results'!$J$4="no",'Data Transformation'!$C$425:$C$8425,'Data Transformation'!$E$425:$E$8425),"")),"")</f>
        <v>8.4100467342398219E-2</v>
      </c>
      <c r="M214" s="56"/>
      <c r="N214" t="str">
        <f>IF(E214&gt;='Data Transformation'!$R$29,B214,"")</f>
        <v/>
      </c>
      <c r="O214" t="str">
        <f>IFERROR(IF(AND(Assignments!L214&lt;('Data Transformation'!$R$4-'Data Transformation'!$R$3)/2,ABS(K214-'Data Transformation'!$R$6)&gt;ABS(K214-'Data Transformation'!$R$5),NOT(ISNUMBER(N214)),NOT(ISNUMBER(R214)),NOT(ISNUMBER(P214)),NOT(ISNUMBER(R214)),NOT(ISNUMBER(S214)),NOT(ISNUMBER(T214))),Assignments!B214,""),"")</f>
        <v/>
      </c>
      <c r="P214" t="str">
        <f>IF(AND(NOT(ISNUMBER(N214)),NOT(ISNUMBER(R214)),NOT(ISNUMBER(S214)),G214&gt;='Data Transformation'!$R$28),B214,"")</f>
        <v/>
      </c>
      <c r="Q214" t="str">
        <f>IFERROR(IF(AND(Assignments!L214&lt;('Data Transformation'!$R$4-'Data Transformation'!$R$3)/2,ABS(K214-'Data Transformation'!$R$6)&lt;ABS(K214-'Data Transformation'!$R$5),NOT(ISNUMBER(N214)),NOT(ISNUMBER(T214)),NOT(ISNUMBER(P214)),NOT(ISNUMBER(R214)),NOT(ISNUMBER(T214)),NOT(ISNUMBER(S214))),Assignments!B214,""),"")</f>
        <v/>
      </c>
      <c r="R214">
        <f>IF(H214&gt;='Data Transformation'!$R$30,B214,"")</f>
        <v>209</v>
      </c>
      <c r="S214" t="str">
        <f>IF(D214&gt;='Data Transformation'!$R$31,B214,"")</f>
        <v/>
      </c>
      <c r="T214" t="str">
        <f>IF(AND(H214&lt;'Data Transformation'!$R$30,E214&lt;'Data Transformation'!$R$29,G214&lt;0.3,D214&lt;'Data Transformation'!$R$31,E214&gt;0.4,H214&gt;0.4),B214,"")</f>
        <v/>
      </c>
      <c r="U214" s="56"/>
      <c r="V214" t="str" cm="2">
        <f t="array" ref="V214">IF(C214=FALSE,"",IF(AND(ISNUMBER(B214),ISBLANK(N214:T214)),"Unclassified",(IF(COUNT(N214:T214)=0,"",INDEX($N$4:$T$4,MATCH(TRUE,N214:T214=B214,0))))))</f>
        <v>Toggle</v>
      </c>
      <c r="W214" t="str">
        <f t="shared" si="10"/>
        <v/>
      </c>
      <c r="X214" t="str">
        <f t="shared" si="11"/>
        <v/>
      </c>
      <c r="AC214" t="b">
        <f t="shared" si="12"/>
        <v>0</v>
      </c>
      <c r="AD214">
        <f>IFERROR(ABS(ABS(K214-'Data Transformation'!$R$5)-ABS(K214-'Data Transformation'!$R$6)),"")</f>
        <v>0.81</v>
      </c>
      <c r="AE214" t="b">
        <f>IF(C214=FALSE,"",IF(AND(OR(V214=$Z$6,V214=$Z$8),OR(AC214=TRUE,AD214&lt;=IF(ISNUMBER('Data Transformation'!$R$15),'Data Transformation'!$R$15,'Data Transformation'!$R$25))),TRUE,FALSE))</f>
        <v>0</v>
      </c>
    </row>
    <row r="215" spans="2:31" x14ac:dyDescent="0.25">
      <c r="B215">
        <v>210</v>
      </c>
      <c r="C215">
        <v>19</v>
      </c>
      <c r="D215">
        <v>0</v>
      </c>
      <c r="E215">
        <v>0.1111111111111111</v>
      </c>
      <c r="F215">
        <v>0.7</v>
      </c>
      <c r="G215">
        <v>0.65217391304347827</v>
      </c>
      <c r="H215">
        <v>0.27777777777777779</v>
      </c>
      <c r="I215" t="str">
        <v>no</v>
      </c>
      <c r="K215" s="57">
        <f>IFERROR(AVERAGEIF('Data Transformation'!$B$425:$B$8425,B215,IF('Input and Summary Results'!$J$4="no",'Data Transformation'!$C$425:$C$8425,'Data Transformation'!$E$425:$E$8425)),"")</f>
        <v>0.51693519111111108</v>
      </c>
      <c r="L215" s="58" cm="1">
        <f t="array" ref="L215">IFERROR(_xlfn.STDEV.S(IF('Data Transformation'!$B$425:$B$8425=B215,IF('Input and Summary Results'!$J$4="no",'Data Transformation'!$C$425:$C$8425,'Data Transformation'!$E$425:$E$8425),"")),"")</f>
        <v>0.28581256833662677</v>
      </c>
      <c r="M215" s="56"/>
      <c r="N215" t="str">
        <f>IF(E215&gt;='Data Transformation'!$R$29,B215,"")</f>
        <v/>
      </c>
      <c r="O215" t="str">
        <f>IFERROR(IF(AND(Assignments!L215&lt;('Data Transformation'!$R$4-'Data Transformation'!$R$3)/2,ABS(K215-'Data Transformation'!$R$6)&gt;ABS(K215-'Data Transformation'!$R$5),NOT(ISNUMBER(N215)),NOT(ISNUMBER(R215)),NOT(ISNUMBER(P215)),NOT(ISNUMBER(R215)),NOT(ISNUMBER(S215)),NOT(ISNUMBER(T215))),Assignments!B215,""),"")</f>
        <v/>
      </c>
      <c r="P215">
        <f>IF(AND(NOT(ISNUMBER(N215)),NOT(ISNUMBER(R215)),NOT(ISNUMBER(S215)),G215&gt;='Data Transformation'!$R$28),B215,"")</f>
        <v>210</v>
      </c>
      <c r="Q215" t="str">
        <f>IFERROR(IF(AND(Assignments!L215&lt;('Data Transformation'!$R$4-'Data Transformation'!$R$3)/2,ABS(K215-'Data Transformation'!$R$6)&lt;ABS(K215-'Data Transformation'!$R$5),NOT(ISNUMBER(N215)),NOT(ISNUMBER(T215)),NOT(ISNUMBER(P215)),NOT(ISNUMBER(R215)),NOT(ISNUMBER(T215)),NOT(ISNUMBER(S215))),Assignments!B215,""),"")</f>
        <v/>
      </c>
      <c r="R215" t="str">
        <f>IF(H215&gt;='Data Transformation'!$R$30,B215,"")</f>
        <v/>
      </c>
      <c r="S215" t="str">
        <f>IF(D215&gt;='Data Transformation'!$R$31,B215,"")</f>
        <v/>
      </c>
      <c r="T215" t="str">
        <f>IF(AND(H215&lt;'Data Transformation'!$R$30,E215&lt;'Data Transformation'!$R$29,G215&lt;0.3,D215&lt;'Data Transformation'!$R$31,E215&gt;0.4,H215&gt;0.4),B215,"")</f>
        <v/>
      </c>
      <c r="U215" s="56"/>
      <c r="V215" t="str" cm="2">
        <f t="array" ref="V215">IF(C215=FALSE,"",IF(AND(ISNUMBER(B215),ISBLANK(N215:T215)),"Unclassified",(IF(COUNT(N215:T215)=0,"",INDEX($N$4:$T$4,MATCH(TRUE,N215:T215=B215,0))))))</f>
        <v>Rheostat</v>
      </c>
      <c r="W215" t="str">
        <f t="shared" si="10"/>
        <v/>
      </c>
      <c r="X215" t="str">
        <f t="shared" si="11"/>
        <v/>
      </c>
      <c r="AC215" t="b">
        <f t="shared" si="12"/>
        <v>0</v>
      </c>
      <c r="AD215">
        <f>IFERROR(ABS(ABS(K215-'Data Transformation'!$R$5)-ABS(K215-'Data Transformation'!$R$6)),"")</f>
        <v>0.15612961777777784</v>
      </c>
      <c r="AE215" t="b">
        <f>IF(C215=FALSE,"",IF(AND(OR(V215=$Z$6,V215=$Z$8),OR(AC215=TRUE,AD215&lt;=IF(ISNUMBER('Data Transformation'!$R$15),'Data Transformation'!$R$15,'Data Transformation'!$R$25))),TRUE,FALSE))</f>
        <v>0</v>
      </c>
    </row>
    <row r="216" spans="2:31" x14ac:dyDescent="0.25">
      <c r="B216">
        <v>211</v>
      </c>
      <c r="C216">
        <v>20</v>
      </c>
      <c r="D216">
        <v>0</v>
      </c>
      <c r="E216">
        <v>5.2631578947368418E-2</v>
      </c>
      <c r="F216">
        <v>0.5</v>
      </c>
      <c r="G216">
        <v>0.39130434782608697</v>
      </c>
      <c r="H216">
        <v>0.78947368421052633</v>
      </c>
      <c r="I216" t="str">
        <v>no</v>
      </c>
      <c r="K216" s="57">
        <f>IFERROR(AVERAGEIF('Data Transformation'!$B$425:$B$8425,B216,IF('Input and Summary Results'!$J$4="no",'Data Transformation'!$C$425:$C$8425,'Data Transformation'!$E$425:$E$8425)),"")</f>
        <v>0.23237238263157894</v>
      </c>
      <c r="L216" s="58" cm="1">
        <f t="array" ref="L216">IFERROR(_xlfn.STDEV.S(IF('Data Transformation'!$B$425:$B$8425=B216,IF('Input and Summary Results'!$J$4="no",'Data Transformation'!$C$425:$C$8425,'Data Transformation'!$E$425:$E$8425),"")),"")</f>
        <v>0.24013969409063307</v>
      </c>
      <c r="M216" s="56"/>
      <c r="N216" t="str">
        <f>IF(E216&gt;='Data Transformation'!$R$29,B216,"")</f>
        <v/>
      </c>
      <c r="O216" t="str">
        <f>IFERROR(IF(AND(Assignments!L216&lt;('Data Transformation'!$R$4-'Data Transformation'!$R$3)/2,ABS(K216-'Data Transformation'!$R$6)&gt;ABS(K216-'Data Transformation'!$R$5),NOT(ISNUMBER(N216)),NOT(ISNUMBER(R216)),NOT(ISNUMBER(P216)),NOT(ISNUMBER(R216)),NOT(ISNUMBER(S216)),NOT(ISNUMBER(T216))),Assignments!B216,""),"")</f>
        <v/>
      </c>
      <c r="P216" t="str">
        <f>IF(AND(NOT(ISNUMBER(N216)),NOT(ISNUMBER(R216)),NOT(ISNUMBER(S216)),G216&gt;='Data Transformation'!$R$28),B216,"")</f>
        <v/>
      </c>
      <c r="Q216" t="str">
        <f>IFERROR(IF(AND(Assignments!L216&lt;('Data Transformation'!$R$4-'Data Transformation'!$R$3)/2,ABS(K216-'Data Transformation'!$R$6)&lt;ABS(K216-'Data Transformation'!$R$5),NOT(ISNUMBER(N216)),NOT(ISNUMBER(T216)),NOT(ISNUMBER(P216)),NOT(ISNUMBER(R216)),NOT(ISNUMBER(T216)),NOT(ISNUMBER(S216))),Assignments!B216,""),"")</f>
        <v/>
      </c>
      <c r="R216">
        <f>IF(H216&gt;='Data Transformation'!$R$30,B216,"")</f>
        <v>211</v>
      </c>
      <c r="S216" t="str">
        <f>IF(D216&gt;='Data Transformation'!$R$31,B216,"")</f>
        <v/>
      </c>
      <c r="T216" t="str">
        <f>IF(AND(H216&lt;'Data Transformation'!$R$30,E216&lt;'Data Transformation'!$R$29,G216&lt;0.3,D216&lt;'Data Transformation'!$R$31,E216&gt;0.4,H216&gt;0.4),B216,"")</f>
        <v/>
      </c>
      <c r="U216" s="56"/>
      <c r="V216" t="str" cm="2">
        <f t="array" ref="V216">IF(C216=FALSE,"",IF(AND(ISNUMBER(B216),ISBLANK(N216:T216)),"Unclassified",(IF(COUNT(N216:T216)=0,"",INDEX($N$4:$T$4,MATCH(TRUE,N216:T216=B216,0))))))</f>
        <v>Toggle</v>
      </c>
      <c r="W216" t="str">
        <f t="shared" si="10"/>
        <v/>
      </c>
      <c r="X216" t="str">
        <f t="shared" si="11"/>
        <v/>
      </c>
      <c r="AC216" t="b">
        <f t="shared" si="12"/>
        <v>0</v>
      </c>
      <c r="AD216">
        <f>IFERROR(ABS(ABS(K216-'Data Transformation'!$R$5)-ABS(K216-'Data Transformation'!$R$6)),"")</f>
        <v>0.72525523473684217</v>
      </c>
      <c r="AE216" t="b">
        <f>IF(C216=FALSE,"",IF(AND(OR(V216=$Z$6,V216=$Z$8),OR(AC216=TRUE,AD216&lt;=IF(ISNUMBER('Data Transformation'!$R$15),'Data Transformation'!$R$15,'Data Transformation'!$R$25))),TRUE,FALSE))</f>
        <v>0</v>
      </c>
    </row>
    <row r="217" spans="2:31" x14ac:dyDescent="0.25">
      <c r="B217">
        <v>212</v>
      </c>
      <c r="C217">
        <v>18</v>
      </c>
      <c r="D217">
        <v>0</v>
      </c>
      <c r="E217">
        <v>5.8823529411764705E-2</v>
      </c>
      <c r="F217">
        <v>0.5</v>
      </c>
      <c r="G217">
        <v>0.43478260869565216</v>
      </c>
      <c r="H217">
        <v>0.76470588235294112</v>
      </c>
      <c r="I217" t="str">
        <v>no</v>
      </c>
      <c r="K217" s="57">
        <f>IFERROR(AVERAGEIF('Data Transformation'!$B$425:$B$8425,B217,IF('Input and Summary Results'!$J$4="no",'Data Transformation'!$C$425:$C$8425,'Data Transformation'!$E$425:$E$8425)),"")</f>
        <v>0.25161424647058828</v>
      </c>
      <c r="L217" s="58" cm="1">
        <f t="array" ref="L217">IFERROR(_xlfn.STDEV.S(IF('Data Transformation'!$B$425:$B$8425=B217,IF('Input and Summary Results'!$J$4="no",'Data Transformation'!$C$425:$C$8425,'Data Transformation'!$E$425:$E$8425),"")),"")</f>
        <v>0.29837988822780215</v>
      </c>
      <c r="M217" s="56"/>
      <c r="N217" t="str">
        <f>IF(E217&gt;='Data Transformation'!$R$29,B217,"")</f>
        <v/>
      </c>
      <c r="O217" t="str">
        <f>IFERROR(IF(AND(Assignments!L217&lt;('Data Transformation'!$R$4-'Data Transformation'!$R$3)/2,ABS(K217-'Data Transformation'!$R$6)&gt;ABS(K217-'Data Transformation'!$R$5),NOT(ISNUMBER(N217)),NOT(ISNUMBER(R217)),NOT(ISNUMBER(P217)),NOT(ISNUMBER(R217)),NOT(ISNUMBER(S217)),NOT(ISNUMBER(T217))),Assignments!B217,""),"")</f>
        <v/>
      </c>
      <c r="P217" t="str">
        <f>IF(AND(NOT(ISNUMBER(N217)),NOT(ISNUMBER(R217)),NOT(ISNUMBER(S217)),G217&gt;='Data Transformation'!$R$28),B217,"")</f>
        <v/>
      </c>
      <c r="Q217" t="str">
        <f>IFERROR(IF(AND(Assignments!L217&lt;('Data Transformation'!$R$4-'Data Transformation'!$R$3)/2,ABS(K217-'Data Transformation'!$R$6)&lt;ABS(K217-'Data Transformation'!$R$5),NOT(ISNUMBER(N217)),NOT(ISNUMBER(T217)),NOT(ISNUMBER(P217)),NOT(ISNUMBER(R217)),NOT(ISNUMBER(T217)),NOT(ISNUMBER(S217))),Assignments!B217,""),"")</f>
        <v/>
      </c>
      <c r="R217">
        <f>IF(H217&gt;='Data Transformation'!$R$30,B217,"")</f>
        <v>212</v>
      </c>
      <c r="S217" t="str">
        <f>IF(D217&gt;='Data Transformation'!$R$31,B217,"")</f>
        <v/>
      </c>
      <c r="T217" t="str">
        <f>IF(AND(H217&lt;'Data Transformation'!$R$30,E217&lt;'Data Transformation'!$R$29,G217&lt;0.3,D217&lt;'Data Transformation'!$R$31,E217&gt;0.4,H217&gt;0.4),B217,"")</f>
        <v/>
      </c>
      <c r="U217" s="56"/>
      <c r="V217" t="str" cm="2">
        <f t="array" ref="V217">IF(C217=FALSE,"",IF(AND(ISNUMBER(B217),ISBLANK(N217:T217)),"Unclassified",(IF(COUNT(N217:T217)=0,"",INDEX($N$4:$T$4,MATCH(TRUE,N217:T217=B217,0))))))</f>
        <v>Toggle</v>
      </c>
      <c r="W217" t="str">
        <f t="shared" si="10"/>
        <v/>
      </c>
      <c r="X217" t="str">
        <f t="shared" si="11"/>
        <v/>
      </c>
      <c r="AC217" t="b">
        <f t="shared" si="12"/>
        <v>0</v>
      </c>
      <c r="AD217">
        <f>IFERROR(ABS(ABS(K217-'Data Transformation'!$R$5)-ABS(K217-'Data Transformation'!$R$6)),"")</f>
        <v>0.68677150705882339</v>
      </c>
      <c r="AE217" t="b">
        <f>IF(C217=FALSE,"",IF(AND(OR(V217=$Z$6,V217=$Z$8),OR(AC217=TRUE,AD217&lt;=IF(ISNUMBER('Data Transformation'!$R$15),'Data Transformation'!$R$15,'Data Transformation'!$R$25))),TRUE,FALSE))</f>
        <v>0</v>
      </c>
    </row>
    <row r="218" spans="2:31" x14ac:dyDescent="0.25">
      <c r="B218">
        <v>213</v>
      </c>
      <c r="C218">
        <v>19</v>
      </c>
      <c r="D218">
        <v>0</v>
      </c>
      <c r="E218">
        <v>0.16666666666666666</v>
      </c>
      <c r="F218">
        <v>0.4</v>
      </c>
      <c r="G218">
        <v>0.30434782608695654</v>
      </c>
      <c r="H218">
        <v>0.66666666666666663</v>
      </c>
      <c r="I218" t="str">
        <v>no</v>
      </c>
      <c r="K218" s="57">
        <f>IFERROR(AVERAGEIF('Data Transformation'!$B$425:$B$8425,B218,IF('Input and Summary Results'!$J$4="no",'Data Transformation'!$C$425:$C$8425,'Data Transformation'!$E$425:$E$8425)),"")</f>
        <v>0.35561161166666666</v>
      </c>
      <c r="L218" s="58" cm="1">
        <f t="array" ref="L218">IFERROR(_xlfn.STDEV.S(IF('Data Transformation'!$B$425:$B$8425=B218,IF('Input and Summary Results'!$J$4="no",'Data Transformation'!$C$425:$C$8425,'Data Transformation'!$E$425:$E$8425),"")),"")</f>
        <v>0.3906083900896653</v>
      </c>
      <c r="M218" s="56"/>
      <c r="N218" t="str">
        <f>IF(E218&gt;='Data Transformation'!$R$29,B218,"")</f>
        <v/>
      </c>
      <c r="O218" t="str">
        <f>IFERROR(IF(AND(Assignments!L218&lt;('Data Transformation'!$R$4-'Data Transformation'!$R$3)/2,ABS(K218-'Data Transformation'!$R$6)&gt;ABS(K218-'Data Transformation'!$R$5),NOT(ISNUMBER(N218)),NOT(ISNUMBER(R218)),NOT(ISNUMBER(P218)),NOT(ISNUMBER(R218)),NOT(ISNUMBER(S218)),NOT(ISNUMBER(T218))),Assignments!B218,""),"")</f>
        <v/>
      </c>
      <c r="P218" t="str">
        <f>IF(AND(NOT(ISNUMBER(N218)),NOT(ISNUMBER(R218)),NOT(ISNUMBER(S218)),G218&gt;='Data Transformation'!$R$28),B218,"")</f>
        <v/>
      </c>
      <c r="Q218" t="str">
        <f>IFERROR(IF(AND(Assignments!L218&lt;('Data Transformation'!$R$4-'Data Transformation'!$R$3)/2,ABS(K218-'Data Transformation'!$R$6)&lt;ABS(K218-'Data Transformation'!$R$5),NOT(ISNUMBER(N218)),NOT(ISNUMBER(T218)),NOT(ISNUMBER(P218)),NOT(ISNUMBER(R218)),NOT(ISNUMBER(T218)),NOT(ISNUMBER(S218))),Assignments!B218,""),"")</f>
        <v/>
      </c>
      <c r="R218">
        <f>IF(H218&gt;='Data Transformation'!$R$30,B218,"")</f>
        <v>213</v>
      </c>
      <c r="S218" t="str">
        <f>IF(D218&gt;='Data Transformation'!$R$31,B218,"")</f>
        <v/>
      </c>
      <c r="T218" t="str">
        <f>IF(AND(H218&lt;'Data Transformation'!$R$30,E218&lt;'Data Transformation'!$R$29,G218&lt;0.3,D218&lt;'Data Transformation'!$R$31,E218&gt;0.4,H218&gt;0.4),B218,"")</f>
        <v/>
      </c>
      <c r="U218" s="56"/>
      <c r="V218" t="str" cm="2">
        <f t="array" ref="V218">IF(C218=FALSE,"",IF(AND(ISNUMBER(B218),ISBLANK(N218:T218)),"Unclassified",(IF(COUNT(N218:T218)=0,"",INDEX($N$4:$T$4,MATCH(TRUE,N218:T218=B218,0))))))</f>
        <v>Toggle</v>
      </c>
      <c r="W218" t="str">
        <f t="shared" si="10"/>
        <v/>
      </c>
      <c r="X218" t="str">
        <f t="shared" si="11"/>
        <v/>
      </c>
      <c r="AC218" t="b">
        <f t="shared" si="12"/>
        <v>0</v>
      </c>
      <c r="AD218">
        <f>IFERROR(ABS(ABS(K218-'Data Transformation'!$R$5)-ABS(K218-'Data Transformation'!$R$6)),"")</f>
        <v>0.47877677666666668</v>
      </c>
      <c r="AE218" t="b">
        <f>IF(C218=FALSE,"",IF(AND(OR(V218=$Z$6,V218=$Z$8),OR(AC218=TRUE,AD218&lt;=IF(ISNUMBER('Data Transformation'!$R$15),'Data Transformation'!$R$15,'Data Transformation'!$R$25))),TRUE,FALSE))</f>
        <v>0</v>
      </c>
    </row>
    <row r="219" spans="2:31" x14ac:dyDescent="0.25">
      <c r="B219">
        <v>214</v>
      </c>
      <c r="C219">
        <v>20</v>
      </c>
      <c r="D219">
        <v>0</v>
      </c>
      <c r="E219">
        <v>5.2631578947368418E-2</v>
      </c>
      <c r="F219">
        <v>0.6</v>
      </c>
      <c r="G219">
        <v>0.56521739130434778</v>
      </c>
      <c r="H219">
        <v>0.42105263157894735</v>
      </c>
      <c r="I219" t="str">
        <v>no</v>
      </c>
      <c r="K219" s="57">
        <f>IFERROR(AVERAGEIF('Data Transformation'!$B$425:$B$8425,B219,IF('Input and Summary Results'!$J$4="no",'Data Transformation'!$C$425:$C$8425,'Data Transformation'!$E$425:$E$8425)),"")</f>
        <v>0.42020819736842102</v>
      </c>
      <c r="L219" s="58" cm="1">
        <f t="array" ref="L219">IFERROR(_xlfn.STDEV.S(IF('Data Transformation'!$B$425:$B$8425=B219,IF('Input and Summary Results'!$J$4="no",'Data Transformation'!$C$425:$C$8425,'Data Transformation'!$E$425:$E$8425),"")),"")</f>
        <v>0.2400938041723239</v>
      </c>
      <c r="M219" s="56"/>
      <c r="N219" t="str">
        <f>IF(E219&gt;='Data Transformation'!$R$29,B219,"")</f>
        <v/>
      </c>
      <c r="O219" t="str">
        <f>IFERROR(IF(AND(Assignments!L219&lt;('Data Transformation'!$R$4-'Data Transformation'!$R$3)/2,ABS(K219-'Data Transformation'!$R$6)&gt;ABS(K219-'Data Transformation'!$R$5),NOT(ISNUMBER(N219)),NOT(ISNUMBER(R219)),NOT(ISNUMBER(P219)),NOT(ISNUMBER(R219)),NOT(ISNUMBER(S219)),NOT(ISNUMBER(T219))),Assignments!B219,""),"")</f>
        <v/>
      </c>
      <c r="P219">
        <f>IF(AND(NOT(ISNUMBER(N219)),NOT(ISNUMBER(R219)),NOT(ISNUMBER(S219)),G219&gt;='Data Transformation'!$R$28),B219,"")</f>
        <v>214</v>
      </c>
      <c r="Q219" t="str">
        <f>IFERROR(IF(AND(Assignments!L219&lt;('Data Transformation'!$R$4-'Data Transformation'!$R$3)/2,ABS(K219-'Data Transformation'!$R$6)&lt;ABS(K219-'Data Transformation'!$R$5),NOT(ISNUMBER(N219)),NOT(ISNUMBER(T219)),NOT(ISNUMBER(P219)),NOT(ISNUMBER(R219)),NOT(ISNUMBER(T219)),NOT(ISNUMBER(S219))),Assignments!B219,""),"")</f>
        <v/>
      </c>
      <c r="R219" t="str">
        <f>IF(H219&gt;='Data Transformation'!$R$30,B219,"")</f>
        <v/>
      </c>
      <c r="S219" t="str">
        <f>IF(D219&gt;='Data Transformation'!$R$31,B219,"")</f>
        <v/>
      </c>
      <c r="T219" t="str">
        <f>IF(AND(H219&lt;'Data Transformation'!$R$30,E219&lt;'Data Transformation'!$R$29,G219&lt;0.3,D219&lt;'Data Transformation'!$R$31,E219&gt;0.4,H219&gt;0.4),B219,"")</f>
        <v/>
      </c>
      <c r="U219" s="56"/>
      <c r="V219" t="str" cm="2">
        <f t="array" ref="V219">IF(C219=FALSE,"",IF(AND(ISNUMBER(B219),ISBLANK(N219:T219)),"Unclassified",(IF(COUNT(N219:T219)=0,"",INDEX($N$4:$T$4,MATCH(TRUE,N219:T219=B219,0))))))</f>
        <v>Rheostat</v>
      </c>
      <c r="W219" t="str">
        <f t="shared" si="10"/>
        <v/>
      </c>
      <c r="X219" t="str">
        <f t="shared" si="11"/>
        <v/>
      </c>
      <c r="AC219" t="b">
        <f t="shared" si="12"/>
        <v>0</v>
      </c>
      <c r="AD219">
        <f>IFERROR(ABS(ABS(K219-'Data Transformation'!$R$5)-ABS(K219-'Data Transformation'!$R$6)),"")</f>
        <v>0.3495836052631579</v>
      </c>
      <c r="AE219" t="b">
        <f>IF(C219=FALSE,"",IF(AND(OR(V219=$Z$6,V219=$Z$8),OR(AC219=TRUE,AD219&lt;=IF(ISNUMBER('Data Transformation'!$R$15),'Data Transformation'!$R$15,'Data Transformation'!$R$25))),TRUE,FALSE))</f>
        <v>0</v>
      </c>
    </row>
    <row r="220" spans="2:31" x14ac:dyDescent="0.25">
      <c r="B220">
        <v>215</v>
      </c>
      <c r="C220">
        <v>20</v>
      </c>
      <c r="D220">
        <v>0</v>
      </c>
      <c r="E220">
        <v>0.26315789473684209</v>
      </c>
      <c r="F220">
        <v>0.6</v>
      </c>
      <c r="G220">
        <v>0.56521739130434778</v>
      </c>
      <c r="H220">
        <v>0.21052631578947367</v>
      </c>
      <c r="I220" t="str">
        <v>no</v>
      </c>
      <c r="K220" s="57">
        <f>IFERROR(AVERAGEIF('Data Transformation'!$B$425:$B$8425,B220,IF('Input and Summary Results'!$J$4="no",'Data Transformation'!$C$425:$C$8425,'Data Transformation'!$E$425:$E$8425)),"")</f>
        <v>0.62354426736842106</v>
      </c>
      <c r="L220" s="58" cm="1">
        <f t="array" ref="L220">IFERROR(_xlfn.STDEV.S(IF('Data Transformation'!$B$425:$B$8425=B220,IF('Input and Summary Results'!$J$4="no",'Data Transformation'!$C$425:$C$8425,'Data Transformation'!$E$425:$E$8425),"")),"")</f>
        <v>0.31238486639995572</v>
      </c>
      <c r="M220" s="56"/>
      <c r="N220" t="str">
        <f>IF(E220&gt;='Data Transformation'!$R$29,B220,"")</f>
        <v/>
      </c>
      <c r="O220" t="str">
        <f>IFERROR(IF(AND(Assignments!L220&lt;('Data Transformation'!$R$4-'Data Transformation'!$R$3)/2,ABS(K220-'Data Transformation'!$R$6)&gt;ABS(K220-'Data Transformation'!$R$5),NOT(ISNUMBER(N220)),NOT(ISNUMBER(R220)),NOT(ISNUMBER(P220)),NOT(ISNUMBER(R220)),NOT(ISNUMBER(S220)),NOT(ISNUMBER(T220))),Assignments!B220,""),"")</f>
        <v/>
      </c>
      <c r="P220">
        <f>IF(AND(NOT(ISNUMBER(N220)),NOT(ISNUMBER(R220)),NOT(ISNUMBER(S220)),G220&gt;='Data Transformation'!$R$28),B220,"")</f>
        <v>215</v>
      </c>
      <c r="Q220" t="str">
        <f>IFERROR(IF(AND(Assignments!L220&lt;('Data Transformation'!$R$4-'Data Transformation'!$R$3)/2,ABS(K220-'Data Transformation'!$R$6)&lt;ABS(K220-'Data Transformation'!$R$5),NOT(ISNUMBER(N220)),NOT(ISNUMBER(T220)),NOT(ISNUMBER(P220)),NOT(ISNUMBER(R220)),NOT(ISNUMBER(T220)),NOT(ISNUMBER(S220))),Assignments!B220,""),"")</f>
        <v/>
      </c>
      <c r="R220" t="str">
        <f>IF(H220&gt;='Data Transformation'!$R$30,B220,"")</f>
        <v/>
      </c>
      <c r="S220" t="str">
        <f>IF(D220&gt;='Data Transformation'!$R$31,B220,"")</f>
        <v/>
      </c>
      <c r="T220" t="str">
        <f>IF(AND(H220&lt;'Data Transformation'!$R$30,E220&lt;'Data Transformation'!$R$29,G220&lt;0.3,D220&lt;'Data Transformation'!$R$31,E220&gt;0.4,H220&gt;0.4),B220,"")</f>
        <v/>
      </c>
      <c r="U220" s="56"/>
      <c r="V220" t="str" cm="2">
        <f t="array" ref="V220">IF(C220=FALSE,"",IF(AND(ISNUMBER(B220),ISBLANK(N220:T220)),"Unclassified",(IF(COUNT(N220:T220)=0,"",INDEX($N$4:$T$4,MATCH(TRUE,N220:T220=B220,0))))))</f>
        <v>Rheostat</v>
      </c>
      <c r="W220" t="str">
        <f t="shared" si="10"/>
        <v/>
      </c>
      <c r="X220" t="str">
        <f t="shared" si="11"/>
        <v/>
      </c>
      <c r="AC220" t="b">
        <f t="shared" si="12"/>
        <v>0</v>
      </c>
      <c r="AD220">
        <f>IFERROR(ABS(ABS(K220-'Data Transformation'!$R$5)-ABS(K220-'Data Transformation'!$R$6)),"")</f>
        <v>5.7088534736842111E-2</v>
      </c>
      <c r="AE220" t="b">
        <f>IF(C220=FALSE,"",IF(AND(OR(V220=$Z$6,V220=$Z$8),OR(AC220=TRUE,AD220&lt;=IF(ISNUMBER('Data Transformation'!$R$15),'Data Transformation'!$R$15,'Data Transformation'!$R$25))),TRUE,FALSE))</f>
        <v>0</v>
      </c>
    </row>
    <row r="221" spans="2:31" x14ac:dyDescent="0.25">
      <c r="B221">
        <v>216</v>
      </c>
      <c r="C221">
        <v>20</v>
      </c>
      <c r="D221">
        <v>5.2631578947368418E-2</v>
      </c>
      <c r="E221">
        <v>0.21052631578947367</v>
      </c>
      <c r="F221">
        <v>0.6</v>
      </c>
      <c r="G221">
        <v>0.47826086956521741</v>
      </c>
      <c r="H221">
        <v>0.57894736842105265</v>
      </c>
      <c r="I221" t="str">
        <v>no</v>
      </c>
      <c r="K221" s="57">
        <f>IFERROR(AVERAGEIF('Data Transformation'!$B$425:$B$8425,B221,IF('Input and Summary Results'!$J$4="no",'Data Transformation'!$C$425:$C$8425,'Data Transformation'!$E$425:$E$8425)),"")</f>
        <v>0.3997360131578947</v>
      </c>
      <c r="L221" s="58" cm="1">
        <f t="array" ref="L221">IFERROR(_xlfn.STDEV.S(IF('Data Transformation'!$B$425:$B$8425=B221,IF('Input and Summary Results'!$J$4="no",'Data Transformation'!$C$425:$C$8425,'Data Transformation'!$E$425:$E$8425),"")),"")</f>
        <v>0.42930579883317854</v>
      </c>
      <c r="M221" s="56"/>
      <c r="N221" t="str">
        <f>IF(E221&gt;='Data Transformation'!$R$29,B221,"")</f>
        <v/>
      </c>
      <c r="O221" t="str">
        <f>IFERROR(IF(AND(Assignments!L221&lt;('Data Transformation'!$R$4-'Data Transformation'!$R$3)/2,ABS(K221-'Data Transformation'!$R$6)&gt;ABS(K221-'Data Transformation'!$R$5),NOT(ISNUMBER(N221)),NOT(ISNUMBER(R221)),NOT(ISNUMBER(P221)),NOT(ISNUMBER(R221)),NOT(ISNUMBER(S221)),NOT(ISNUMBER(T221))),Assignments!B221,""),"")</f>
        <v/>
      </c>
      <c r="P221" t="str">
        <f>IF(AND(NOT(ISNUMBER(N221)),NOT(ISNUMBER(R221)),NOT(ISNUMBER(S221)),G221&gt;='Data Transformation'!$R$28),B221,"")</f>
        <v/>
      </c>
      <c r="Q221">
        <f>IFERROR(IF(AND(Assignments!L221&lt;('Data Transformation'!$R$4-'Data Transformation'!$R$3)/2,ABS(K221-'Data Transformation'!$R$6)&lt;ABS(K221-'Data Transformation'!$R$5),NOT(ISNUMBER(N221)),NOT(ISNUMBER(T221)),NOT(ISNUMBER(P221)),NOT(ISNUMBER(R221)),NOT(ISNUMBER(T221)),NOT(ISNUMBER(S221))),Assignments!B221,""),"")</f>
        <v>216</v>
      </c>
      <c r="R221" t="str">
        <f>IF(H221&gt;='Data Transformation'!$R$30,B221,"")</f>
        <v/>
      </c>
      <c r="S221" t="str">
        <f>IF(D221&gt;='Data Transformation'!$R$31,B221,"")</f>
        <v/>
      </c>
      <c r="T221" t="str">
        <f>IF(AND(H221&lt;'Data Transformation'!$R$30,E221&lt;'Data Transformation'!$R$29,G221&lt;0.3,D221&lt;'Data Transformation'!$R$31,E221&gt;0.4,H221&gt;0.4),B221,"")</f>
        <v/>
      </c>
      <c r="U221" s="56"/>
      <c r="V221" t="str" cm="2">
        <f t="array" ref="V221">IF(C221=FALSE,"",IF(AND(ISNUMBER(B221),ISBLANK(N221:T221)),"Unclassified",(IF(COUNT(N221:T221)=0,"",INDEX($N$4:$T$4,MATCH(TRUE,N221:T221=B221,0))))))</f>
        <v>Adverse</v>
      </c>
      <c r="W221" t="str">
        <f t="shared" si="10"/>
        <v/>
      </c>
      <c r="X221" t="str">
        <f t="shared" si="11"/>
        <v/>
      </c>
      <c r="AC221" t="b">
        <f t="shared" si="12"/>
        <v>0</v>
      </c>
      <c r="AD221">
        <f>IFERROR(ABS(ABS(K221-'Data Transformation'!$R$5)-ABS(K221-'Data Transformation'!$R$6)),"")</f>
        <v>0.39052797368421066</v>
      </c>
      <c r="AE221" t="b">
        <f>IF(C221=FALSE,"",IF(AND(OR(V221=$Z$6,V221=$Z$8),OR(AC221=TRUE,AD221&lt;=IF(ISNUMBER('Data Transformation'!$R$15),'Data Transformation'!$R$15,'Data Transformation'!$R$25))),TRUE,FALSE))</f>
        <v>0</v>
      </c>
    </row>
    <row r="222" spans="2:31" x14ac:dyDescent="0.25">
      <c r="B222">
        <v>217</v>
      </c>
      <c r="C222">
        <v>20</v>
      </c>
      <c r="D222">
        <v>0</v>
      </c>
      <c r="E222">
        <v>0</v>
      </c>
      <c r="F222">
        <v>0.4</v>
      </c>
      <c r="G222">
        <v>0.30434782608695654</v>
      </c>
      <c r="H222">
        <v>0.68421052631578949</v>
      </c>
      <c r="I222" t="str">
        <v>no</v>
      </c>
      <c r="K222" s="57">
        <f>IFERROR(AVERAGEIF('Data Transformation'!$B$425:$B$8425,B222,IF('Input and Summary Results'!$J$4="no",'Data Transformation'!$C$425:$C$8425,'Data Transformation'!$E$425:$E$8425)),"")</f>
        <v>0.2233943205263158</v>
      </c>
      <c r="L222" s="58" cm="1">
        <f t="array" ref="L222">IFERROR(_xlfn.STDEV.S(IF('Data Transformation'!$B$425:$B$8425=B222,IF('Input and Summary Results'!$J$4="no",'Data Transformation'!$C$425:$C$8425,'Data Transformation'!$E$425:$E$8425),"")),"")</f>
        <v>0.14438136520334438</v>
      </c>
      <c r="M222" s="56"/>
      <c r="N222" t="str">
        <f>IF(E222&gt;='Data Transformation'!$R$29,B222,"")</f>
        <v/>
      </c>
      <c r="O222" t="str">
        <f>IFERROR(IF(AND(Assignments!L222&lt;('Data Transformation'!$R$4-'Data Transformation'!$R$3)/2,ABS(K222-'Data Transformation'!$R$6)&gt;ABS(K222-'Data Transformation'!$R$5),NOT(ISNUMBER(N222)),NOT(ISNUMBER(R222)),NOT(ISNUMBER(P222)),NOT(ISNUMBER(R222)),NOT(ISNUMBER(S222)),NOT(ISNUMBER(T222))),Assignments!B222,""),"")</f>
        <v/>
      </c>
      <c r="P222" t="str">
        <f>IF(AND(NOT(ISNUMBER(N222)),NOT(ISNUMBER(R222)),NOT(ISNUMBER(S222)),G222&gt;='Data Transformation'!$R$28),B222,"")</f>
        <v/>
      </c>
      <c r="Q222" t="str">
        <f>IFERROR(IF(AND(Assignments!L222&lt;('Data Transformation'!$R$4-'Data Transformation'!$R$3)/2,ABS(K222-'Data Transformation'!$R$6)&lt;ABS(K222-'Data Transformation'!$R$5),NOT(ISNUMBER(N222)),NOT(ISNUMBER(T222)),NOT(ISNUMBER(P222)),NOT(ISNUMBER(R222)),NOT(ISNUMBER(T222)),NOT(ISNUMBER(S222))),Assignments!B222,""),"")</f>
        <v/>
      </c>
      <c r="R222">
        <f>IF(H222&gt;='Data Transformation'!$R$30,B222,"")</f>
        <v>217</v>
      </c>
      <c r="S222" t="str">
        <f>IF(D222&gt;='Data Transformation'!$R$31,B222,"")</f>
        <v/>
      </c>
      <c r="T222" t="str">
        <f>IF(AND(H222&lt;'Data Transformation'!$R$30,E222&lt;'Data Transformation'!$R$29,G222&lt;0.3,D222&lt;'Data Transformation'!$R$31,E222&gt;0.4,H222&gt;0.4),B222,"")</f>
        <v/>
      </c>
      <c r="U222" s="56"/>
      <c r="V222" t="str" cm="2">
        <f t="array" ref="V222">IF(C222=FALSE,"",IF(AND(ISNUMBER(B222),ISBLANK(N222:T222)),"Unclassified",(IF(COUNT(N222:T222)=0,"",INDEX($N$4:$T$4,MATCH(TRUE,N222:T222=B222,0))))))</f>
        <v>Toggle</v>
      </c>
      <c r="W222" t="str">
        <f t="shared" si="10"/>
        <v/>
      </c>
      <c r="X222" t="str">
        <f t="shared" si="11"/>
        <v/>
      </c>
      <c r="AC222" t="b">
        <f t="shared" si="12"/>
        <v>0</v>
      </c>
      <c r="AD222">
        <f>IFERROR(ABS(ABS(K222-'Data Transformation'!$R$5)-ABS(K222-'Data Transformation'!$R$6)),"")</f>
        <v>0.74321135894736834</v>
      </c>
      <c r="AE222" t="b">
        <f>IF(C222=FALSE,"",IF(AND(OR(V222=$Z$6,V222=$Z$8),OR(AC222=TRUE,AD222&lt;=IF(ISNUMBER('Data Transformation'!$R$15),'Data Transformation'!$R$15,'Data Transformation'!$R$25))),TRUE,FALSE))</f>
        <v>0</v>
      </c>
    </row>
    <row r="223" spans="2:31" x14ac:dyDescent="0.25">
      <c r="B223">
        <v>218</v>
      </c>
      <c r="C223">
        <v>18</v>
      </c>
      <c r="D223">
        <v>0</v>
      </c>
      <c r="E223">
        <v>0.35294117647058826</v>
      </c>
      <c r="F223">
        <v>0.6</v>
      </c>
      <c r="G223">
        <v>0.52173913043478259</v>
      </c>
      <c r="H223">
        <v>5.8823529411764705E-2</v>
      </c>
      <c r="I223" t="str">
        <v>no</v>
      </c>
      <c r="K223" s="57">
        <f>IFERROR(AVERAGEIF('Data Transformation'!$B$425:$B$8425,B223,IF('Input and Summary Results'!$J$4="no",'Data Transformation'!$C$425:$C$8425,'Data Transformation'!$E$425:$E$8425)),"")</f>
        <v>0.73891182823529411</v>
      </c>
      <c r="L223" s="58" cm="1">
        <f t="array" ref="L223">IFERROR(_xlfn.STDEV.S(IF('Data Transformation'!$B$425:$B$8425=B223,IF('Input and Summary Results'!$J$4="no",'Data Transformation'!$C$425:$C$8425,'Data Transformation'!$E$425:$E$8425),"")),"")</f>
        <v>0.26890167595594211</v>
      </c>
      <c r="M223" s="56"/>
      <c r="N223" t="str">
        <f>IF(E223&gt;='Data Transformation'!$R$29,B223,"")</f>
        <v/>
      </c>
      <c r="O223" t="str">
        <f>IFERROR(IF(AND(Assignments!L223&lt;('Data Transformation'!$R$4-'Data Transformation'!$R$3)/2,ABS(K223-'Data Transformation'!$R$6)&gt;ABS(K223-'Data Transformation'!$R$5),NOT(ISNUMBER(N223)),NOT(ISNUMBER(R223)),NOT(ISNUMBER(P223)),NOT(ISNUMBER(R223)),NOT(ISNUMBER(S223)),NOT(ISNUMBER(T223))),Assignments!B223,""),"")</f>
        <v/>
      </c>
      <c r="P223">
        <f>IF(AND(NOT(ISNUMBER(N223)),NOT(ISNUMBER(R223)),NOT(ISNUMBER(S223)),G223&gt;='Data Transformation'!$R$28),B223,"")</f>
        <v>218</v>
      </c>
      <c r="Q223" t="str">
        <f>IFERROR(IF(AND(Assignments!L223&lt;('Data Transformation'!$R$4-'Data Transformation'!$R$3)/2,ABS(K223-'Data Transformation'!$R$6)&lt;ABS(K223-'Data Transformation'!$R$5),NOT(ISNUMBER(N223)),NOT(ISNUMBER(T223)),NOT(ISNUMBER(P223)),NOT(ISNUMBER(R223)),NOT(ISNUMBER(T223)),NOT(ISNUMBER(S223))),Assignments!B223,""),"")</f>
        <v/>
      </c>
      <c r="R223" t="str">
        <f>IF(H223&gt;='Data Transformation'!$R$30,B223,"")</f>
        <v/>
      </c>
      <c r="S223" t="str">
        <f>IF(D223&gt;='Data Transformation'!$R$31,B223,"")</f>
        <v/>
      </c>
      <c r="T223" t="str">
        <f>IF(AND(H223&lt;'Data Transformation'!$R$30,E223&lt;'Data Transformation'!$R$29,G223&lt;0.3,D223&lt;'Data Transformation'!$R$31,E223&gt;0.4,H223&gt;0.4),B223,"")</f>
        <v/>
      </c>
      <c r="U223" s="56"/>
      <c r="V223" t="str" cm="2">
        <f t="array" ref="V223">IF(C223=FALSE,"",IF(AND(ISNUMBER(B223),ISBLANK(N223:T223)),"Unclassified",(IF(COUNT(N223:T223)=0,"",INDEX($N$4:$T$4,MATCH(TRUE,N223:T223=B223,0))))))</f>
        <v>Rheostat</v>
      </c>
      <c r="W223" t="str">
        <f t="shared" si="10"/>
        <v/>
      </c>
      <c r="X223" t="str">
        <f t="shared" si="11"/>
        <v/>
      </c>
      <c r="AC223" t="b">
        <f t="shared" si="12"/>
        <v>0</v>
      </c>
      <c r="AD223">
        <f>IFERROR(ABS(ABS(K223-'Data Transformation'!$R$5)-ABS(K223-'Data Transformation'!$R$6)),"")</f>
        <v>0.28782365647058816</v>
      </c>
      <c r="AE223" t="b">
        <f>IF(C223=FALSE,"",IF(AND(OR(V223=$Z$6,V223=$Z$8),OR(AC223=TRUE,AD223&lt;=IF(ISNUMBER('Data Transformation'!$R$15),'Data Transformation'!$R$15,'Data Transformation'!$R$25))),TRUE,FALSE))</f>
        <v>0</v>
      </c>
    </row>
    <row r="224" spans="2:31" x14ac:dyDescent="0.25">
      <c r="B224">
        <v>219</v>
      </c>
      <c r="C224">
        <v>20</v>
      </c>
      <c r="D224">
        <v>0</v>
      </c>
      <c r="E224">
        <v>5.2631578947368418E-2</v>
      </c>
      <c r="F224">
        <v>0.4</v>
      </c>
      <c r="G224">
        <v>0.2608695652173913</v>
      </c>
      <c r="H224">
        <v>0.89473684210526316</v>
      </c>
      <c r="I224" t="str">
        <v>no</v>
      </c>
      <c r="K224" s="57">
        <f>IFERROR(AVERAGEIF('Data Transformation'!$B$425:$B$8425,B224,IF('Input and Summary Results'!$J$4="no",'Data Transformation'!$C$425:$C$8425,'Data Transformation'!$E$425:$E$8425)),"")</f>
        <v>0.14733018526315791</v>
      </c>
      <c r="L224" s="58" cm="1">
        <f t="array" ref="L224">IFERROR(_xlfn.STDEV.S(IF('Data Transformation'!$B$425:$B$8425=B224,IF('Input and Summary Results'!$J$4="no",'Data Transformation'!$C$425:$C$8425,'Data Transformation'!$E$425:$E$8425),"")),"")</f>
        <v>0.20132555677387232</v>
      </c>
      <c r="M224" s="56"/>
      <c r="N224" t="str">
        <f>IF(E224&gt;='Data Transformation'!$R$29,B224,"")</f>
        <v/>
      </c>
      <c r="O224" t="str">
        <f>IFERROR(IF(AND(Assignments!L224&lt;('Data Transformation'!$R$4-'Data Transformation'!$R$3)/2,ABS(K224-'Data Transformation'!$R$6)&gt;ABS(K224-'Data Transformation'!$R$5),NOT(ISNUMBER(N224)),NOT(ISNUMBER(R224)),NOT(ISNUMBER(P224)),NOT(ISNUMBER(R224)),NOT(ISNUMBER(S224)),NOT(ISNUMBER(T224))),Assignments!B224,""),"")</f>
        <v/>
      </c>
      <c r="P224" t="str">
        <f>IF(AND(NOT(ISNUMBER(N224)),NOT(ISNUMBER(R224)),NOT(ISNUMBER(S224)),G224&gt;='Data Transformation'!$R$28),B224,"")</f>
        <v/>
      </c>
      <c r="Q224" t="str">
        <f>IFERROR(IF(AND(Assignments!L224&lt;('Data Transformation'!$R$4-'Data Transformation'!$R$3)/2,ABS(K224-'Data Transformation'!$R$6)&lt;ABS(K224-'Data Transformation'!$R$5),NOT(ISNUMBER(N224)),NOT(ISNUMBER(T224)),NOT(ISNUMBER(P224)),NOT(ISNUMBER(R224)),NOT(ISNUMBER(T224)),NOT(ISNUMBER(S224))),Assignments!B224,""),"")</f>
        <v/>
      </c>
      <c r="R224">
        <f>IF(H224&gt;='Data Transformation'!$R$30,B224,"")</f>
        <v>219</v>
      </c>
      <c r="S224" t="str">
        <f>IF(D224&gt;='Data Transformation'!$R$31,B224,"")</f>
        <v/>
      </c>
      <c r="T224" t="str">
        <f>IF(AND(H224&lt;'Data Transformation'!$R$30,E224&lt;'Data Transformation'!$R$29,G224&lt;0.3,D224&lt;'Data Transformation'!$R$31,E224&gt;0.4,H224&gt;0.4),B224,"")</f>
        <v/>
      </c>
      <c r="U224" s="56"/>
      <c r="V224" t="str" cm="2">
        <f t="array" ref="V224">IF(C224=FALSE,"",IF(AND(ISNUMBER(B224),ISBLANK(N224:T224)),"Unclassified",(IF(COUNT(N224:T224)=0,"",INDEX($N$4:$T$4,MATCH(TRUE,N224:T224=B224,0))))))</f>
        <v>Toggle</v>
      </c>
      <c r="W224" t="str">
        <f t="shared" si="10"/>
        <v/>
      </c>
      <c r="X224" t="str">
        <f t="shared" si="11"/>
        <v/>
      </c>
      <c r="AC224" t="b">
        <f t="shared" si="12"/>
        <v>0</v>
      </c>
      <c r="AD224">
        <f>IFERROR(ABS(ABS(K224-'Data Transformation'!$R$5)-ABS(K224-'Data Transformation'!$R$6)),"")</f>
        <v>0.81</v>
      </c>
      <c r="AE224" t="b">
        <f>IF(C224=FALSE,"",IF(AND(OR(V224=$Z$6,V224=$Z$8),OR(AC224=TRUE,AD224&lt;=IF(ISNUMBER('Data Transformation'!$R$15),'Data Transformation'!$R$15,'Data Transformation'!$R$25))),TRUE,FALSE))</f>
        <v>0</v>
      </c>
    </row>
    <row r="225" spans="2:31" x14ac:dyDescent="0.25">
      <c r="B225">
        <v>220</v>
      </c>
      <c r="C225">
        <v>20</v>
      </c>
      <c r="D225">
        <v>0</v>
      </c>
      <c r="E225">
        <v>0.10526315789473684</v>
      </c>
      <c r="F225">
        <v>0.5</v>
      </c>
      <c r="G225">
        <v>0.47826086956521741</v>
      </c>
      <c r="H225">
        <v>0.52631578947368418</v>
      </c>
      <c r="I225" t="str">
        <v>no</v>
      </c>
      <c r="K225" s="57">
        <f>IFERROR(AVERAGEIF('Data Transformation'!$B$425:$B$8425,B225,IF('Input and Summary Results'!$J$4="no",'Data Transformation'!$C$425:$C$8425,'Data Transformation'!$E$425:$E$8425)),"")</f>
        <v>0.44578988684210524</v>
      </c>
      <c r="L225" s="58" cm="1">
        <f t="array" ref="L225">IFERROR(_xlfn.STDEV.S(IF('Data Transformation'!$B$425:$B$8425=B225,IF('Input and Summary Results'!$J$4="no",'Data Transformation'!$C$425:$C$8425,'Data Transformation'!$E$425:$E$8425),"")),"")</f>
        <v>0.32975575227526116</v>
      </c>
      <c r="M225" s="56"/>
      <c r="N225" t="str">
        <f>IF(E225&gt;='Data Transformation'!$R$29,B225,"")</f>
        <v/>
      </c>
      <c r="O225" t="str">
        <f>IFERROR(IF(AND(Assignments!L225&lt;('Data Transformation'!$R$4-'Data Transformation'!$R$3)/2,ABS(K225-'Data Transformation'!$R$6)&gt;ABS(K225-'Data Transformation'!$R$5),NOT(ISNUMBER(N225)),NOT(ISNUMBER(R225)),NOT(ISNUMBER(P225)),NOT(ISNUMBER(R225)),NOT(ISNUMBER(S225)),NOT(ISNUMBER(T225))),Assignments!B225,""),"")</f>
        <v/>
      </c>
      <c r="P225" t="str">
        <f>IF(AND(NOT(ISNUMBER(N225)),NOT(ISNUMBER(R225)),NOT(ISNUMBER(S225)),G225&gt;='Data Transformation'!$R$28),B225,"")</f>
        <v/>
      </c>
      <c r="Q225">
        <f>IFERROR(IF(AND(Assignments!L225&lt;('Data Transformation'!$R$4-'Data Transformation'!$R$3)/2,ABS(K225-'Data Transformation'!$R$6)&lt;ABS(K225-'Data Transformation'!$R$5),NOT(ISNUMBER(N225)),NOT(ISNUMBER(T225)),NOT(ISNUMBER(P225)),NOT(ISNUMBER(R225)),NOT(ISNUMBER(T225)),NOT(ISNUMBER(S225))),Assignments!B225,""),"")</f>
        <v>220</v>
      </c>
      <c r="R225" t="str">
        <f>IF(H225&gt;='Data Transformation'!$R$30,B225,"")</f>
        <v/>
      </c>
      <c r="S225" t="str">
        <f>IF(D225&gt;='Data Transformation'!$R$31,B225,"")</f>
        <v/>
      </c>
      <c r="T225" t="str">
        <f>IF(AND(H225&lt;'Data Transformation'!$R$30,E225&lt;'Data Transformation'!$R$29,G225&lt;0.3,D225&lt;'Data Transformation'!$R$31,E225&gt;0.4,H225&gt;0.4),B225,"")</f>
        <v/>
      </c>
      <c r="U225" s="56"/>
      <c r="V225" t="str" cm="2">
        <f t="array" ref="V225">IF(C225=FALSE,"",IF(AND(ISNUMBER(B225),ISBLANK(N225:T225)),"Unclassified",(IF(COUNT(N225:T225)=0,"",INDEX($N$4:$T$4,MATCH(TRUE,N225:T225=B225,0))))))</f>
        <v>Adverse</v>
      </c>
      <c r="W225" t="str">
        <f t="shared" si="10"/>
        <v/>
      </c>
      <c r="X225" t="str">
        <f t="shared" si="11"/>
        <v/>
      </c>
      <c r="AC225" t="b">
        <f t="shared" si="12"/>
        <v>0</v>
      </c>
      <c r="AD225">
        <f>IFERROR(ABS(ABS(K225-'Data Transformation'!$R$5)-ABS(K225-'Data Transformation'!$R$6)),"")</f>
        <v>0.29842022631578946</v>
      </c>
      <c r="AE225" t="b">
        <f>IF(C225=FALSE,"",IF(AND(OR(V225=$Z$6,V225=$Z$8),OR(AC225=TRUE,AD225&lt;=IF(ISNUMBER('Data Transformation'!$R$15),'Data Transformation'!$R$15,'Data Transformation'!$R$25))),TRUE,FALSE))</f>
        <v>0</v>
      </c>
    </row>
    <row r="226" spans="2:31" x14ac:dyDescent="0.25">
      <c r="B226">
        <v>221</v>
      </c>
      <c r="C226">
        <v>19</v>
      </c>
      <c r="D226">
        <v>0</v>
      </c>
      <c r="E226">
        <v>0.44444444444444442</v>
      </c>
      <c r="F226">
        <v>0.5</v>
      </c>
      <c r="G226">
        <v>0.47826086956521741</v>
      </c>
      <c r="H226">
        <v>0</v>
      </c>
      <c r="I226" t="str">
        <v>no</v>
      </c>
      <c r="K226" s="57">
        <f>IFERROR(AVERAGEIF('Data Transformation'!$B$425:$B$8425,B226,IF('Input and Summary Results'!$J$4="no",'Data Transformation'!$C$425:$C$8425,'Data Transformation'!$E$425:$E$8425)),"")</f>
        <v>0.81627515999999989</v>
      </c>
      <c r="L226" s="58" cm="1">
        <f t="array" ref="L226">IFERROR(_xlfn.STDEV.S(IF('Data Transformation'!$B$425:$B$8425=B226,IF('Input and Summary Results'!$J$4="no",'Data Transformation'!$C$425:$C$8425,'Data Transformation'!$E$425:$E$8425),"")),"")</f>
        <v>0.15956688062839847</v>
      </c>
      <c r="M226" s="56"/>
      <c r="N226" t="str">
        <f>IF(E226&gt;='Data Transformation'!$R$29,B226,"")</f>
        <v/>
      </c>
      <c r="O226">
        <f>IFERROR(IF(AND(Assignments!L226&lt;('Data Transformation'!$R$4-'Data Transformation'!$R$3)/2,ABS(K226-'Data Transformation'!$R$6)&gt;ABS(K226-'Data Transformation'!$R$5),NOT(ISNUMBER(N226)),NOT(ISNUMBER(R226)),NOT(ISNUMBER(P226)),NOT(ISNUMBER(R226)),NOT(ISNUMBER(S226)),NOT(ISNUMBER(T226))),Assignments!B226,""),"")</f>
        <v>221</v>
      </c>
      <c r="P226" t="str">
        <f>IF(AND(NOT(ISNUMBER(N226)),NOT(ISNUMBER(R226)),NOT(ISNUMBER(S226)),G226&gt;='Data Transformation'!$R$28),B226,"")</f>
        <v/>
      </c>
      <c r="Q226" t="str">
        <f>IFERROR(IF(AND(Assignments!L226&lt;('Data Transformation'!$R$4-'Data Transformation'!$R$3)/2,ABS(K226-'Data Transformation'!$R$6)&lt;ABS(K226-'Data Transformation'!$R$5),NOT(ISNUMBER(N226)),NOT(ISNUMBER(T226)),NOT(ISNUMBER(P226)),NOT(ISNUMBER(R226)),NOT(ISNUMBER(T226)),NOT(ISNUMBER(S226))),Assignments!B226,""),"")</f>
        <v/>
      </c>
      <c r="R226" t="str">
        <f>IF(H226&gt;='Data Transformation'!$R$30,B226,"")</f>
        <v/>
      </c>
      <c r="S226" t="str">
        <f>IF(D226&gt;='Data Transformation'!$R$31,B226,"")</f>
        <v/>
      </c>
      <c r="T226" t="str">
        <f>IF(AND(H226&lt;'Data Transformation'!$R$30,E226&lt;'Data Transformation'!$R$29,G226&lt;0.3,D226&lt;'Data Transformation'!$R$31,E226&gt;0.4,H226&gt;0.4),B226,"")</f>
        <v/>
      </c>
      <c r="U226" s="56"/>
      <c r="V226" t="str" cm="2">
        <f t="array" ref="V226">IF(C226=FALSE,"",IF(AND(ISNUMBER(B226),ISBLANK(N226:T226)),"Unclassified",(IF(COUNT(N226:T226)=0,"",INDEX($N$4:$T$4,MATCH(TRUE,N226:T226=B226,0))))))</f>
        <v>Moderate</v>
      </c>
      <c r="W226" t="str">
        <f t="shared" si="10"/>
        <v/>
      </c>
      <c r="X226" t="str">
        <f t="shared" si="11"/>
        <v/>
      </c>
      <c r="AC226" t="b">
        <f t="shared" si="12"/>
        <v>0</v>
      </c>
      <c r="AD226">
        <f>IFERROR(ABS(ABS(K226-'Data Transformation'!$R$5)-ABS(K226-'Data Transformation'!$R$6)),"")</f>
        <v>0.44255031999999972</v>
      </c>
      <c r="AE226" t="b">
        <f>IF(C226=FALSE,"",IF(AND(OR(V226=$Z$6,V226=$Z$8),OR(AC226=TRUE,AD226&lt;=IF(ISNUMBER('Data Transformation'!$R$15),'Data Transformation'!$R$15,'Data Transformation'!$R$25))),TRUE,FALSE))</f>
        <v>0</v>
      </c>
    </row>
    <row r="227" spans="2:31" x14ac:dyDescent="0.25">
      <c r="B227">
        <v>222</v>
      </c>
      <c r="C227">
        <v>18</v>
      </c>
      <c r="D227">
        <v>0</v>
      </c>
      <c r="E227">
        <v>0.41176470588235292</v>
      </c>
      <c r="F227">
        <v>0.7</v>
      </c>
      <c r="G227">
        <v>0.65217391304347827</v>
      </c>
      <c r="H227">
        <v>0.23529411764705882</v>
      </c>
      <c r="I227" t="str">
        <v>no</v>
      </c>
      <c r="K227" s="57">
        <f>IFERROR(AVERAGEIF('Data Transformation'!$B$425:$B$8425,B227,IF('Input and Summary Results'!$J$4="no",'Data Transformation'!$C$425:$C$8425,'Data Transformation'!$E$425:$E$8425)),"")</f>
        <v>0.70996535764705893</v>
      </c>
      <c r="L227" s="58" cm="1">
        <f t="array" ref="L227">IFERROR(_xlfn.STDEV.S(IF('Data Transformation'!$B$425:$B$8425=B227,IF('Input and Summary Results'!$J$4="no",'Data Transformation'!$C$425:$C$8425,'Data Transformation'!$E$425:$E$8425),"")),"")</f>
        <v>0.36212448528450741</v>
      </c>
      <c r="M227" s="56"/>
      <c r="N227" t="str">
        <f>IF(E227&gt;='Data Transformation'!$R$29,B227,"")</f>
        <v/>
      </c>
      <c r="O227" t="str">
        <f>IFERROR(IF(AND(Assignments!L227&lt;('Data Transformation'!$R$4-'Data Transformation'!$R$3)/2,ABS(K227-'Data Transformation'!$R$6)&gt;ABS(K227-'Data Transformation'!$R$5),NOT(ISNUMBER(N227)),NOT(ISNUMBER(R227)),NOT(ISNUMBER(P227)),NOT(ISNUMBER(R227)),NOT(ISNUMBER(S227)),NOT(ISNUMBER(T227))),Assignments!B227,""),"")</f>
        <v/>
      </c>
      <c r="P227">
        <f>IF(AND(NOT(ISNUMBER(N227)),NOT(ISNUMBER(R227)),NOT(ISNUMBER(S227)),G227&gt;='Data Transformation'!$R$28),B227,"")</f>
        <v>222</v>
      </c>
      <c r="Q227" t="str">
        <f>IFERROR(IF(AND(Assignments!L227&lt;('Data Transformation'!$R$4-'Data Transformation'!$R$3)/2,ABS(K227-'Data Transformation'!$R$6)&lt;ABS(K227-'Data Transformation'!$R$5),NOT(ISNUMBER(N227)),NOT(ISNUMBER(T227)),NOT(ISNUMBER(P227)),NOT(ISNUMBER(R227)),NOT(ISNUMBER(T227)),NOT(ISNUMBER(S227))),Assignments!B227,""),"")</f>
        <v/>
      </c>
      <c r="R227" t="str">
        <f>IF(H227&gt;='Data Transformation'!$R$30,B227,"")</f>
        <v/>
      </c>
      <c r="S227" t="str">
        <f>IF(D227&gt;='Data Transformation'!$R$31,B227,"")</f>
        <v/>
      </c>
      <c r="T227" t="str">
        <f>IF(AND(H227&lt;'Data Transformation'!$R$30,E227&lt;'Data Transformation'!$R$29,G227&lt;0.3,D227&lt;'Data Transformation'!$R$31,E227&gt;0.4,H227&gt;0.4),B227,"")</f>
        <v/>
      </c>
      <c r="U227" s="56"/>
      <c r="V227" t="str" cm="2">
        <f t="array" ref="V227">IF(C227=FALSE,"",IF(AND(ISNUMBER(B227),ISBLANK(N227:T227)),"Unclassified",(IF(COUNT(N227:T227)=0,"",INDEX($N$4:$T$4,MATCH(TRUE,N227:T227=B227,0))))))</f>
        <v>Rheostat</v>
      </c>
      <c r="W227" t="str">
        <f t="shared" si="10"/>
        <v/>
      </c>
      <c r="X227" t="str">
        <f t="shared" si="11"/>
        <v/>
      </c>
      <c r="AC227" t="b">
        <f t="shared" si="12"/>
        <v>0</v>
      </c>
      <c r="AD227">
        <f>IFERROR(ABS(ABS(K227-'Data Transformation'!$R$5)-ABS(K227-'Data Transformation'!$R$6)),"")</f>
        <v>0.22993071529411779</v>
      </c>
      <c r="AE227" t="b">
        <f>IF(C227=FALSE,"",IF(AND(OR(V227=$Z$6,V227=$Z$8),OR(AC227=TRUE,AD227&lt;=IF(ISNUMBER('Data Transformation'!$R$15),'Data Transformation'!$R$15,'Data Transformation'!$R$25))),TRUE,FALSE))</f>
        <v>0</v>
      </c>
    </row>
    <row r="228" spans="2:31" x14ac:dyDescent="0.25">
      <c r="B228">
        <v>223</v>
      </c>
      <c r="C228">
        <v>20</v>
      </c>
      <c r="D228">
        <v>0</v>
      </c>
      <c r="E228">
        <v>0.84210526315789469</v>
      </c>
      <c r="F228">
        <v>0.5</v>
      </c>
      <c r="G228">
        <v>0.47826086956521741</v>
      </c>
      <c r="H228">
        <v>0</v>
      </c>
      <c r="I228" t="str">
        <v>no</v>
      </c>
      <c r="K228" s="57">
        <f>IFERROR(AVERAGEIF('Data Transformation'!$B$425:$B$8425,B228,IF('Input and Summary Results'!$J$4="no",'Data Transformation'!$C$425:$C$8425,'Data Transformation'!$E$425:$E$8425)),"")</f>
        <v>0.96859232052631583</v>
      </c>
      <c r="L228" s="58" cm="1">
        <f t="array" ref="L228">IFERROR(_xlfn.STDEV.S(IF('Data Transformation'!$B$425:$B$8425=B228,IF('Input and Summary Results'!$J$4="no",'Data Transformation'!$C$425:$C$8425,'Data Transformation'!$E$425:$E$8425),"")),"")</f>
        <v>0.12366870976341419</v>
      </c>
      <c r="M228" s="56"/>
      <c r="N228">
        <f>IF(E228&gt;='Data Transformation'!$R$29,B228,"")</f>
        <v>223</v>
      </c>
      <c r="O228" t="str">
        <f>IFERROR(IF(AND(Assignments!L228&lt;('Data Transformation'!$R$4-'Data Transformation'!$R$3)/2,ABS(K228-'Data Transformation'!$R$6)&gt;ABS(K228-'Data Transformation'!$R$5),NOT(ISNUMBER(N228)),NOT(ISNUMBER(R228)),NOT(ISNUMBER(P228)),NOT(ISNUMBER(R228)),NOT(ISNUMBER(S228)),NOT(ISNUMBER(T228))),Assignments!B228,""),"")</f>
        <v/>
      </c>
      <c r="P228" t="str">
        <f>IF(AND(NOT(ISNUMBER(N228)),NOT(ISNUMBER(R228)),NOT(ISNUMBER(S228)),G228&gt;='Data Transformation'!$R$28),B228,"")</f>
        <v/>
      </c>
      <c r="Q228" t="str">
        <f>IFERROR(IF(AND(Assignments!L228&lt;('Data Transformation'!$R$4-'Data Transformation'!$R$3)/2,ABS(K228-'Data Transformation'!$R$6)&lt;ABS(K228-'Data Transformation'!$R$5),NOT(ISNUMBER(N228)),NOT(ISNUMBER(T228)),NOT(ISNUMBER(P228)),NOT(ISNUMBER(R228)),NOT(ISNUMBER(T228)),NOT(ISNUMBER(S228))),Assignments!B228,""),"")</f>
        <v/>
      </c>
      <c r="R228" t="str">
        <f>IF(H228&gt;='Data Transformation'!$R$30,B228,"")</f>
        <v/>
      </c>
      <c r="S228" t="str">
        <f>IF(D228&gt;='Data Transformation'!$R$31,B228,"")</f>
        <v/>
      </c>
      <c r="T228" t="str">
        <f>IF(AND(H228&lt;'Data Transformation'!$R$30,E228&lt;'Data Transformation'!$R$29,G228&lt;0.3,D228&lt;'Data Transformation'!$R$31,E228&gt;0.4,H228&gt;0.4),B228,"")</f>
        <v/>
      </c>
      <c r="U228" s="56"/>
      <c r="V228" t="str" cm="2">
        <f t="array" ref="V228">IF(C228=FALSE,"",IF(AND(ISNUMBER(B228),ISBLANK(N228:T228)),"Unclassified",(IF(COUNT(N228:T228)=0,"",INDEX($N$4:$T$4,MATCH(TRUE,N228:T228=B228,0))))))</f>
        <v>Neutral</v>
      </c>
      <c r="W228" t="str">
        <f t="shared" si="10"/>
        <v/>
      </c>
      <c r="X228" t="str">
        <f t="shared" si="11"/>
        <v/>
      </c>
      <c r="AC228" t="b">
        <f t="shared" si="12"/>
        <v>0</v>
      </c>
      <c r="AD228">
        <f>IFERROR(ABS(ABS(K228-'Data Transformation'!$R$5)-ABS(K228-'Data Transformation'!$R$6)),"")</f>
        <v>0.74718464105263172</v>
      </c>
      <c r="AE228" t="b">
        <f>IF(C228=FALSE,"",IF(AND(OR(V228=$Z$6,V228=$Z$8),OR(AC228=TRUE,AD228&lt;=IF(ISNUMBER('Data Transformation'!$R$15),'Data Transformation'!$R$15,'Data Transformation'!$R$25))),TRUE,FALSE))</f>
        <v>0</v>
      </c>
    </row>
    <row r="229" spans="2:31" x14ac:dyDescent="0.25">
      <c r="B229">
        <v>224</v>
      </c>
      <c r="C229">
        <v>20</v>
      </c>
      <c r="D229">
        <v>0</v>
      </c>
      <c r="E229">
        <v>0</v>
      </c>
      <c r="F229">
        <v>0.3</v>
      </c>
      <c r="G229">
        <v>0.21739130434782608</v>
      </c>
      <c r="H229">
        <v>0.94736842105263153</v>
      </c>
      <c r="I229" t="str">
        <v>no</v>
      </c>
      <c r="K229" s="57">
        <f>IFERROR(AVERAGEIF('Data Transformation'!$B$425:$B$8425,B229,IF('Input and Summary Results'!$J$4="no",'Data Transformation'!$C$425:$C$8425,'Data Transformation'!$E$425:$E$8425)),"")</f>
        <v>4.5884977368421051E-2</v>
      </c>
      <c r="L229" s="58" cm="1">
        <f t="array" ref="L229">IFERROR(_xlfn.STDEV.S(IF('Data Transformation'!$B$425:$B$8425=B229,IF('Input and Summary Results'!$J$4="no",'Data Transformation'!$C$425:$C$8425,'Data Transformation'!$E$425:$E$8425),"")),"")</f>
        <v>0.15954243533838833</v>
      </c>
      <c r="M229" s="56"/>
      <c r="N229" t="str">
        <f>IF(E229&gt;='Data Transformation'!$R$29,B229,"")</f>
        <v/>
      </c>
      <c r="O229" t="str">
        <f>IFERROR(IF(AND(Assignments!L229&lt;('Data Transformation'!$R$4-'Data Transformation'!$R$3)/2,ABS(K229-'Data Transformation'!$R$6)&gt;ABS(K229-'Data Transformation'!$R$5),NOT(ISNUMBER(N229)),NOT(ISNUMBER(R229)),NOT(ISNUMBER(P229)),NOT(ISNUMBER(R229)),NOT(ISNUMBER(S229)),NOT(ISNUMBER(T229))),Assignments!B229,""),"")</f>
        <v/>
      </c>
      <c r="P229" t="str">
        <f>IF(AND(NOT(ISNUMBER(N229)),NOT(ISNUMBER(R229)),NOT(ISNUMBER(S229)),G229&gt;='Data Transformation'!$R$28),B229,"")</f>
        <v/>
      </c>
      <c r="Q229" t="str">
        <f>IFERROR(IF(AND(Assignments!L229&lt;('Data Transformation'!$R$4-'Data Transformation'!$R$3)/2,ABS(K229-'Data Transformation'!$R$6)&lt;ABS(K229-'Data Transformation'!$R$5),NOT(ISNUMBER(N229)),NOT(ISNUMBER(T229)),NOT(ISNUMBER(P229)),NOT(ISNUMBER(R229)),NOT(ISNUMBER(T229)),NOT(ISNUMBER(S229))),Assignments!B229,""),"")</f>
        <v/>
      </c>
      <c r="R229">
        <f>IF(H229&gt;='Data Transformation'!$R$30,B229,"")</f>
        <v>224</v>
      </c>
      <c r="S229" t="str">
        <f>IF(D229&gt;='Data Transformation'!$R$31,B229,"")</f>
        <v/>
      </c>
      <c r="T229" t="str">
        <f>IF(AND(H229&lt;'Data Transformation'!$R$30,E229&lt;'Data Transformation'!$R$29,G229&lt;0.3,D229&lt;'Data Transformation'!$R$31,E229&gt;0.4,H229&gt;0.4),B229,"")</f>
        <v/>
      </c>
      <c r="U229" s="56"/>
      <c r="V229" t="str" cm="2">
        <f t="array" ref="V229">IF(C229=FALSE,"",IF(AND(ISNUMBER(B229),ISBLANK(N229:T229)),"Unclassified",(IF(COUNT(N229:T229)=0,"",INDEX($N$4:$T$4,MATCH(TRUE,N229:T229=B229,0))))))</f>
        <v>Toggle</v>
      </c>
      <c r="W229" t="str">
        <f t="shared" si="10"/>
        <v/>
      </c>
      <c r="X229" t="str">
        <f t="shared" si="11"/>
        <v/>
      </c>
      <c r="AC229" t="b">
        <f t="shared" si="12"/>
        <v>0</v>
      </c>
      <c r="AD229">
        <f>IFERROR(ABS(ABS(K229-'Data Transformation'!$R$5)-ABS(K229-'Data Transformation'!$R$6)),"")</f>
        <v>0.81</v>
      </c>
      <c r="AE229" t="b">
        <f>IF(C229=FALSE,"",IF(AND(OR(V229=$Z$6,V229=$Z$8),OR(AC229=TRUE,AD229&lt;=IF(ISNUMBER('Data Transformation'!$R$15),'Data Transformation'!$R$15,'Data Transformation'!$R$25))),TRUE,FALSE))</f>
        <v>0</v>
      </c>
    </row>
    <row r="230" spans="2:31" x14ac:dyDescent="0.25">
      <c r="B230">
        <v>225</v>
      </c>
      <c r="C230">
        <v>20</v>
      </c>
      <c r="D230">
        <v>0</v>
      </c>
      <c r="E230">
        <v>0.73684210526315785</v>
      </c>
      <c r="F230">
        <v>0.5</v>
      </c>
      <c r="G230">
        <v>0.47826086956521741</v>
      </c>
      <c r="H230">
        <v>0</v>
      </c>
      <c r="I230" t="str">
        <v>no</v>
      </c>
      <c r="K230" s="57">
        <f>IFERROR(AVERAGEIF('Data Transformation'!$B$425:$B$8425,B230,IF('Input and Summary Results'!$J$4="no",'Data Transformation'!$C$425:$C$8425,'Data Transformation'!$E$425:$E$8425)),"")</f>
        <v>0.94094913315789475</v>
      </c>
      <c r="L230" s="58" cm="1">
        <f t="array" ref="L230">IFERROR(_xlfn.STDEV.S(IF('Data Transformation'!$B$425:$B$8425=B230,IF('Input and Summary Results'!$J$4="no",'Data Transformation'!$C$425:$C$8425,'Data Transformation'!$E$425:$E$8425),"")),"")</f>
        <v>0.14235016359189956</v>
      </c>
      <c r="M230" s="56"/>
      <c r="N230">
        <f>IF(E230&gt;='Data Transformation'!$R$29,B230,"")</f>
        <v>225</v>
      </c>
      <c r="O230" t="str">
        <f>IFERROR(IF(AND(Assignments!L230&lt;('Data Transformation'!$R$4-'Data Transformation'!$R$3)/2,ABS(K230-'Data Transformation'!$R$6)&gt;ABS(K230-'Data Transformation'!$R$5),NOT(ISNUMBER(N230)),NOT(ISNUMBER(R230)),NOT(ISNUMBER(P230)),NOT(ISNUMBER(R230)),NOT(ISNUMBER(S230)),NOT(ISNUMBER(T230))),Assignments!B230,""),"")</f>
        <v/>
      </c>
      <c r="P230" t="str">
        <f>IF(AND(NOT(ISNUMBER(N230)),NOT(ISNUMBER(R230)),NOT(ISNUMBER(S230)),G230&gt;='Data Transformation'!$R$28),B230,"")</f>
        <v/>
      </c>
      <c r="Q230" t="str">
        <f>IFERROR(IF(AND(Assignments!L230&lt;('Data Transformation'!$R$4-'Data Transformation'!$R$3)/2,ABS(K230-'Data Transformation'!$R$6)&lt;ABS(K230-'Data Transformation'!$R$5),NOT(ISNUMBER(N230)),NOT(ISNUMBER(T230)),NOT(ISNUMBER(P230)),NOT(ISNUMBER(R230)),NOT(ISNUMBER(T230)),NOT(ISNUMBER(S230))),Assignments!B230,""),"")</f>
        <v/>
      </c>
      <c r="R230" t="str">
        <f>IF(H230&gt;='Data Transformation'!$R$30,B230,"")</f>
        <v/>
      </c>
      <c r="S230" t="str">
        <f>IF(D230&gt;='Data Transformation'!$R$31,B230,"")</f>
        <v/>
      </c>
      <c r="T230" t="str">
        <f>IF(AND(H230&lt;'Data Transformation'!$R$30,E230&lt;'Data Transformation'!$R$29,G230&lt;0.3,D230&lt;'Data Transformation'!$R$31,E230&gt;0.4,H230&gt;0.4),B230,"")</f>
        <v/>
      </c>
      <c r="U230" s="56"/>
      <c r="V230" t="str" cm="2">
        <f t="array" ref="V230">IF(C230=FALSE,"",IF(AND(ISNUMBER(B230),ISBLANK(N230:T230)),"Unclassified",(IF(COUNT(N230:T230)=0,"",INDEX($N$4:$T$4,MATCH(TRUE,N230:T230=B230,0))))))</f>
        <v>Neutral</v>
      </c>
      <c r="W230" t="str">
        <f t="shared" si="10"/>
        <v/>
      </c>
      <c r="X230" t="str">
        <f t="shared" si="11"/>
        <v/>
      </c>
      <c r="AC230" t="b">
        <f t="shared" si="12"/>
        <v>0</v>
      </c>
      <c r="AD230">
        <f>IFERROR(ABS(ABS(K230-'Data Transformation'!$R$5)-ABS(K230-'Data Transformation'!$R$6)),"")</f>
        <v>0.69189826631578955</v>
      </c>
      <c r="AE230" t="b">
        <f>IF(C230=FALSE,"",IF(AND(OR(V230=$Z$6,V230=$Z$8),OR(AC230=TRUE,AD230&lt;=IF(ISNUMBER('Data Transformation'!$R$15),'Data Transformation'!$R$15,'Data Transformation'!$R$25))),TRUE,FALSE))</f>
        <v>0</v>
      </c>
    </row>
    <row r="231" spans="2:31" x14ac:dyDescent="0.25">
      <c r="B231">
        <v>226</v>
      </c>
      <c r="C231">
        <v>20</v>
      </c>
      <c r="D231">
        <v>0</v>
      </c>
      <c r="E231">
        <v>0</v>
      </c>
      <c r="F231">
        <v>0.2</v>
      </c>
      <c r="G231">
        <v>8.6956521739130432E-2</v>
      </c>
      <c r="H231">
        <v>1</v>
      </c>
      <c r="I231" t="str">
        <v>yes</v>
      </c>
      <c r="K231" s="57">
        <f>IFERROR(AVERAGEIF('Data Transformation'!$B$425:$B$8425,B231,IF('Input and Summary Results'!$J$4="no",'Data Transformation'!$C$425:$C$8425,'Data Transformation'!$E$425:$E$8425)),"")</f>
        <v>2.7487353684210524E-2</v>
      </c>
      <c r="L231" s="58" cm="1">
        <f t="array" ref="L231">IFERROR(_xlfn.STDEV.S(IF('Data Transformation'!$B$425:$B$8425=B231,IF('Input and Summary Results'!$J$4="no",'Data Transformation'!$C$425:$C$8425,'Data Transformation'!$E$425:$E$8425),"")),"")</f>
        <v>3.2437384644433929E-2</v>
      </c>
      <c r="M231" s="56"/>
      <c r="N231" t="str">
        <f>IF(E231&gt;='Data Transformation'!$R$29,B231,"")</f>
        <v/>
      </c>
      <c r="O231" t="str">
        <f>IFERROR(IF(AND(Assignments!L231&lt;('Data Transformation'!$R$4-'Data Transformation'!$R$3)/2,ABS(K231-'Data Transformation'!$R$6)&gt;ABS(K231-'Data Transformation'!$R$5),NOT(ISNUMBER(N231)),NOT(ISNUMBER(R231)),NOT(ISNUMBER(P231)),NOT(ISNUMBER(R231)),NOT(ISNUMBER(S231)),NOT(ISNUMBER(T231))),Assignments!B231,""),"")</f>
        <v/>
      </c>
      <c r="P231" t="str">
        <f>IF(AND(NOT(ISNUMBER(N231)),NOT(ISNUMBER(R231)),NOT(ISNUMBER(S231)),G231&gt;='Data Transformation'!$R$28),B231,"")</f>
        <v/>
      </c>
      <c r="Q231" t="str">
        <f>IFERROR(IF(AND(Assignments!L231&lt;('Data Transformation'!$R$4-'Data Transformation'!$R$3)/2,ABS(K231-'Data Transformation'!$R$6)&lt;ABS(K231-'Data Transformation'!$R$5),NOT(ISNUMBER(N231)),NOT(ISNUMBER(T231)),NOT(ISNUMBER(P231)),NOT(ISNUMBER(R231)),NOT(ISNUMBER(T231)),NOT(ISNUMBER(S231))),Assignments!B231,""),"")</f>
        <v/>
      </c>
      <c r="R231">
        <f>IF(H231&gt;='Data Transformation'!$R$30,B231,"")</f>
        <v>226</v>
      </c>
      <c r="S231" t="str">
        <f>IF(D231&gt;='Data Transformation'!$R$31,B231,"")</f>
        <v/>
      </c>
      <c r="T231" t="str">
        <f>IF(AND(H231&lt;'Data Transformation'!$R$30,E231&lt;'Data Transformation'!$R$29,G231&lt;0.3,D231&lt;'Data Transformation'!$R$31,E231&gt;0.4,H231&gt;0.4),B231,"")</f>
        <v/>
      </c>
      <c r="U231" s="56"/>
      <c r="V231" t="str" cm="2">
        <f t="array" ref="V231">IF(C231=FALSE,"",IF(AND(ISNUMBER(B231),ISBLANK(N231:T231)),"Unclassified",(IF(COUNT(N231:T231)=0,"",INDEX($N$4:$T$4,MATCH(TRUE,N231:T231=B231,0))))))</f>
        <v>Toggle</v>
      </c>
      <c r="W231" t="str">
        <f t="shared" si="10"/>
        <v/>
      </c>
      <c r="X231" t="str">
        <f t="shared" si="11"/>
        <v/>
      </c>
      <c r="AC231" t="b">
        <f t="shared" si="12"/>
        <v>0</v>
      </c>
      <c r="AD231">
        <f>IFERROR(ABS(ABS(K231-'Data Transformation'!$R$5)-ABS(K231-'Data Transformation'!$R$6)),"")</f>
        <v>0.81</v>
      </c>
      <c r="AE231" t="b">
        <f>IF(C231=FALSE,"",IF(AND(OR(V231=$Z$6,V231=$Z$8),OR(AC231=TRUE,AD231&lt;=IF(ISNUMBER('Data Transformation'!$R$15),'Data Transformation'!$R$15,'Data Transformation'!$R$25))),TRUE,FALSE))</f>
        <v>0</v>
      </c>
    </row>
    <row r="232" spans="2:31" x14ac:dyDescent="0.25">
      <c r="B232">
        <v>227</v>
      </c>
      <c r="C232">
        <v>19</v>
      </c>
      <c r="D232">
        <v>0</v>
      </c>
      <c r="E232">
        <v>0</v>
      </c>
      <c r="F232">
        <v>0.2</v>
      </c>
      <c r="G232">
        <v>8.6956521739130432E-2</v>
      </c>
      <c r="H232">
        <v>1</v>
      </c>
      <c r="I232" t="str">
        <v>yes</v>
      </c>
      <c r="K232" s="57">
        <f>IFERROR(AVERAGEIF('Data Transformation'!$B$425:$B$8425,B232,IF('Input and Summary Results'!$J$4="no",'Data Transformation'!$C$425:$C$8425,'Data Transformation'!$E$425:$E$8425)),"")</f>
        <v>6.1389495555555555E-2</v>
      </c>
      <c r="L232" s="58" cm="1">
        <f t="array" ref="L232">IFERROR(_xlfn.STDEV.S(IF('Data Transformation'!$B$425:$B$8425=B232,IF('Input and Summary Results'!$J$4="no",'Data Transformation'!$C$425:$C$8425,'Data Transformation'!$E$425:$E$8425),"")),"")</f>
        <v>6.5224590946656474E-2</v>
      </c>
      <c r="M232" s="56"/>
      <c r="N232" t="str">
        <f>IF(E232&gt;='Data Transformation'!$R$29,B232,"")</f>
        <v/>
      </c>
      <c r="O232" t="str">
        <f>IFERROR(IF(AND(Assignments!L232&lt;('Data Transformation'!$R$4-'Data Transformation'!$R$3)/2,ABS(K232-'Data Transformation'!$R$6)&gt;ABS(K232-'Data Transformation'!$R$5),NOT(ISNUMBER(N232)),NOT(ISNUMBER(R232)),NOT(ISNUMBER(P232)),NOT(ISNUMBER(R232)),NOT(ISNUMBER(S232)),NOT(ISNUMBER(T232))),Assignments!B232,""),"")</f>
        <v/>
      </c>
      <c r="P232" t="str">
        <f>IF(AND(NOT(ISNUMBER(N232)),NOT(ISNUMBER(R232)),NOT(ISNUMBER(S232)),G232&gt;='Data Transformation'!$R$28),B232,"")</f>
        <v/>
      </c>
      <c r="Q232" t="str">
        <f>IFERROR(IF(AND(Assignments!L232&lt;('Data Transformation'!$R$4-'Data Transformation'!$R$3)/2,ABS(K232-'Data Transformation'!$R$6)&lt;ABS(K232-'Data Transformation'!$R$5),NOT(ISNUMBER(N232)),NOT(ISNUMBER(T232)),NOT(ISNUMBER(P232)),NOT(ISNUMBER(R232)),NOT(ISNUMBER(T232)),NOT(ISNUMBER(S232))),Assignments!B232,""),"")</f>
        <v/>
      </c>
      <c r="R232">
        <f>IF(H232&gt;='Data Transformation'!$R$30,B232,"")</f>
        <v>227</v>
      </c>
      <c r="S232" t="str">
        <f>IF(D232&gt;='Data Transformation'!$R$31,B232,"")</f>
        <v/>
      </c>
      <c r="T232" t="str">
        <f>IF(AND(H232&lt;'Data Transformation'!$R$30,E232&lt;'Data Transformation'!$R$29,G232&lt;0.3,D232&lt;'Data Transformation'!$R$31,E232&gt;0.4,H232&gt;0.4),B232,"")</f>
        <v/>
      </c>
      <c r="U232" s="56"/>
      <c r="V232" t="str" cm="2">
        <f t="array" ref="V232">IF(C232=FALSE,"",IF(AND(ISNUMBER(B232),ISBLANK(N232:T232)),"Unclassified",(IF(COUNT(N232:T232)=0,"",INDEX($N$4:$T$4,MATCH(TRUE,N232:T232=B232,0))))))</f>
        <v>Toggle</v>
      </c>
      <c r="W232" t="str">
        <f t="shared" si="10"/>
        <v/>
      </c>
      <c r="X232" t="str">
        <f t="shared" si="11"/>
        <v/>
      </c>
      <c r="AC232" t="b">
        <f t="shared" si="12"/>
        <v>0</v>
      </c>
      <c r="AD232">
        <f>IFERROR(ABS(ABS(K232-'Data Transformation'!$R$5)-ABS(K232-'Data Transformation'!$R$6)),"")</f>
        <v>0.81</v>
      </c>
      <c r="AE232" t="b">
        <f>IF(C232=FALSE,"",IF(AND(OR(V232=$Z$6,V232=$Z$8),OR(AC232=TRUE,AD232&lt;=IF(ISNUMBER('Data Transformation'!$R$15),'Data Transformation'!$R$15,'Data Transformation'!$R$25))),TRUE,FALSE))</f>
        <v>0</v>
      </c>
    </row>
    <row r="233" spans="2:31" x14ac:dyDescent="0.25">
      <c r="B233">
        <v>228</v>
      </c>
      <c r="C233">
        <v>18</v>
      </c>
      <c r="D233">
        <v>0.11764705882352941</v>
      </c>
      <c r="E233">
        <v>0.47058823529411764</v>
      </c>
      <c r="F233">
        <v>0.8</v>
      </c>
      <c r="G233">
        <v>0.78260869565217395</v>
      </c>
      <c r="H233">
        <v>5.8823529411764705E-2</v>
      </c>
      <c r="I233" t="str">
        <v>no</v>
      </c>
      <c r="K233" s="57">
        <f>IFERROR(AVERAGEIF('Data Transformation'!$B$425:$B$8425,B233,IF('Input and Summary Results'!$J$4="no",'Data Transformation'!$C$425:$C$8425,'Data Transformation'!$E$425:$E$8425)),"")</f>
        <v>0.88458696176470586</v>
      </c>
      <c r="L233" s="58" cm="1">
        <f t="array" ref="L233">IFERROR(_xlfn.STDEV.S(IF('Data Transformation'!$B$425:$B$8425=B233,IF('Input and Summary Results'!$J$4="no",'Data Transformation'!$C$425:$C$8425,'Data Transformation'!$E$425:$E$8425),"")),"")</f>
        <v>0.28023701967229186</v>
      </c>
      <c r="M233" s="56"/>
      <c r="N233" t="str">
        <f>IF(E233&gt;='Data Transformation'!$R$29,B233,"")</f>
        <v/>
      </c>
      <c r="O233" t="str">
        <f>IFERROR(IF(AND(Assignments!L233&lt;('Data Transformation'!$R$4-'Data Transformation'!$R$3)/2,ABS(K233-'Data Transformation'!$R$6)&gt;ABS(K233-'Data Transformation'!$R$5),NOT(ISNUMBER(N233)),NOT(ISNUMBER(R233)),NOT(ISNUMBER(P233)),NOT(ISNUMBER(R233)),NOT(ISNUMBER(S233)),NOT(ISNUMBER(T233))),Assignments!B233,""),"")</f>
        <v/>
      </c>
      <c r="P233">
        <f>IF(AND(NOT(ISNUMBER(N233)),NOT(ISNUMBER(R233)),NOT(ISNUMBER(S233)),G233&gt;='Data Transformation'!$R$28),B233,"")</f>
        <v>228</v>
      </c>
      <c r="Q233" t="str">
        <f>IFERROR(IF(AND(Assignments!L233&lt;('Data Transformation'!$R$4-'Data Transformation'!$R$3)/2,ABS(K233-'Data Transformation'!$R$6)&lt;ABS(K233-'Data Transformation'!$R$5),NOT(ISNUMBER(N233)),NOT(ISNUMBER(T233)),NOT(ISNUMBER(P233)),NOT(ISNUMBER(R233)),NOT(ISNUMBER(T233)),NOT(ISNUMBER(S233))),Assignments!B233,""),"")</f>
        <v/>
      </c>
      <c r="R233" t="str">
        <f>IF(H233&gt;='Data Transformation'!$R$30,B233,"")</f>
        <v/>
      </c>
      <c r="S233" t="str">
        <f>IF(D233&gt;='Data Transformation'!$R$31,B233,"")</f>
        <v/>
      </c>
      <c r="T233" t="str">
        <f>IF(AND(H233&lt;'Data Transformation'!$R$30,E233&lt;'Data Transformation'!$R$29,G233&lt;0.3,D233&lt;'Data Transformation'!$R$31,E233&gt;0.4,H233&gt;0.4),B233,"")</f>
        <v/>
      </c>
      <c r="U233" s="56"/>
      <c r="V233" t="str" cm="2">
        <f t="array" ref="V233">IF(C233=FALSE,"",IF(AND(ISNUMBER(B233),ISBLANK(N233:T233)),"Unclassified",(IF(COUNT(N233:T233)=0,"",INDEX($N$4:$T$4,MATCH(TRUE,N233:T233=B233,0))))))</f>
        <v>Rheostat</v>
      </c>
      <c r="W233" t="str">
        <f t="shared" si="10"/>
        <v/>
      </c>
      <c r="X233" t="str">
        <f t="shared" si="11"/>
        <v/>
      </c>
      <c r="AC233" t="b">
        <f t="shared" si="12"/>
        <v>0</v>
      </c>
      <c r="AD233">
        <f>IFERROR(ABS(ABS(K233-'Data Transformation'!$R$5)-ABS(K233-'Data Transformation'!$R$6)),"")</f>
        <v>0.57917392352941166</v>
      </c>
      <c r="AE233" t="b">
        <f>IF(C233=FALSE,"",IF(AND(OR(V233=$Z$6,V233=$Z$8),OR(AC233=TRUE,AD233&lt;=IF(ISNUMBER('Data Transformation'!$R$15),'Data Transformation'!$R$15,'Data Transformation'!$R$25))),TRUE,FALSE))</f>
        <v>0</v>
      </c>
    </row>
    <row r="234" spans="2:31" x14ac:dyDescent="0.25">
      <c r="B234">
        <v>229</v>
      </c>
      <c r="C234">
        <v>20</v>
      </c>
      <c r="D234">
        <v>0.15789473684210525</v>
      </c>
      <c r="E234">
        <v>0.63157894736842102</v>
      </c>
      <c r="F234">
        <v>0.7</v>
      </c>
      <c r="G234">
        <v>0.60869565217391308</v>
      </c>
      <c r="H234">
        <v>5.2631578947368418E-2</v>
      </c>
      <c r="I234" t="str">
        <v>no</v>
      </c>
      <c r="K234" s="57">
        <f>IFERROR(AVERAGEIF('Data Transformation'!$B$425:$B$8425,B234,IF('Input and Summary Results'!$J$4="no",'Data Transformation'!$C$425:$C$8425,'Data Transformation'!$E$425:$E$8425)),"")</f>
        <v>0.91090786368421062</v>
      </c>
      <c r="L234" s="58" cm="1">
        <f t="array" ref="L234">IFERROR(_xlfn.STDEV.S(IF('Data Transformation'!$B$425:$B$8425=B234,IF('Input and Summary Results'!$J$4="no",'Data Transformation'!$C$425:$C$8425,'Data Transformation'!$E$425:$E$8425),"")),"")</f>
        <v>0.24894785032207642</v>
      </c>
      <c r="M234" s="56"/>
      <c r="N234" t="str">
        <f>IF(E234&gt;='Data Transformation'!$R$29,B234,"")</f>
        <v/>
      </c>
      <c r="O234" t="str">
        <f>IFERROR(IF(AND(Assignments!L234&lt;('Data Transformation'!$R$4-'Data Transformation'!$R$3)/2,ABS(K234-'Data Transformation'!$R$6)&gt;ABS(K234-'Data Transformation'!$R$5),NOT(ISNUMBER(N234)),NOT(ISNUMBER(R234)),NOT(ISNUMBER(P234)),NOT(ISNUMBER(R234)),NOT(ISNUMBER(S234)),NOT(ISNUMBER(T234))),Assignments!B234,""),"")</f>
        <v/>
      </c>
      <c r="P234">
        <f>IF(AND(NOT(ISNUMBER(N234)),NOT(ISNUMBER(R234)),NOT(ISNUMBER(S234)),G234&gt;='Data Transformation'!$R$28),B234,"")</f>
        <v>229</v>
      </c>
      <c r="Q234" t="str">
        <f>IFERROR(IF(AND(Assignments!L234&lt;('Data Transformation'!$R$4-'Data Transformation'!$R$3)/2,ABS(K234-'Data Transformation'!$R$6)&lt;ABS(K234-'Data Transformation'!$R$5),NOT(ISNUMBER(N234)),NOT(ISNUMBER(T234)),NOT(ISNUMBER(P234)),NOT(ISNUMBER(R234)),NOT(ISNUMBER(T234)),NOT(ISNUMBER(S234))),Assignments!B234,""),"")</f>
        <v/>
      </c>
      <c r="R234" t="str">
        <f>IF(H234&gt;='Data Transformation'!$R$30,B234,"")</f>
        <v/>
      </c>
      <c r="S234" t="str">
        <f>IF(D234&gt;='Data Transformation'!$R$31,B234,"")</f>
        <v/>
      </c>
      <c r="T234" t="str">
        <f>IF(AND(H234&lt;'Data Transformation'!$R$30,E234&lt;'Data Transformation'!$R$29,G234&lt;0.3,D234&lt;'Data Transformation'!$R$31,E234&gt;0.4,H234&gt;0.4),B234,"")</f>
        <v/>
      </c>
      <c r="U234" s="56"/>
      <c r="V234" t="str" cm="2">
        <f t="array" ref="V234">IF(C234=FALSE,"",IF(AND(ISNUMBER(B234),ISBLANK(N234:T234)),"Unclassified",(IF(COUNT(N234:T234)=0,"",INDEX($N$4:$T$4,MATCH(TRUE,N234:T234=B234,0))))))</f>
        <v>Rheostat</v>
      </c>
      <c r="W234" t="str">
        <f t="shared" si="10"/>
        <v/>
      </c>
      <c r="X234" t="str">
        <f t="shared" si="11"/>
        <v/>
      </c>
      <c r="AC234" t="b">
        <f t="shared" si="12"/>
        <v>0</v>
      </c>
      <c r="AD234">
        <f>IFERROR(ABS(ABS(K234-'Data Transformation'!$R$5)-ABS(K234-'Data Transformation'!$R$6)),"")</f>
        <v>0.63181572736842118</v>
      </c>
      <c r="AE234" t="b">
        <f>IF(C234=FALSE,"",IF(AND(OR(V234=$Z$6,V234=$Z$8),OR(AC234=TRUE,AD234&lt;=IF(ISNUMBER('Data Transformation'!$R$15),'Data Transformation'!$R$15,'Data Transformation'!$R$25))),TRUE,FALSE))</f>
        <v>0</v>
      </c>
    </row>
    <row r="235" spans="2:31" x14ac:dyDescent="0.25">
      <c r="B235">
        <v>230</v>
      </c>
      <c r="C235">
        <v>20</v>
      </c>
      <c r="D235">
        <v>0</v>
      </c>
      <c r="E235">
        <v>0</v>
      </c>
      <c r="F235">
        <v>0.4</v>
      </c>
      <c r="G235">
        <v>0.30434782608695654</v>
      </c>
      <c r="H235">
        <v>0.89473684210526316</v>
      </c>
      <c r="I235" t="str">
        <v>no</v>
      </c>
      <c r="K235" s="57">
        <f>IFERROR(AVERAGEIF('Data Transformation'!$B$425:$B$8425,B235,IF('Input and Summary Results'!$J$4="no",'Data Transformation'!$C$425:$C$8425,'Data Transformation'!$E$425:$E$8425)),"")</f>
        <v>0.10468334315789474</v>
      </c>
      <c r="L235" s="58" cm="1">
        <f t="array" ref="L235">IFERROR(_xlfn.STDEV.S(IF('Data Transformation'!$B$425:$B$8425=B235,IF('Input and Summary Results'!$J$4="no",'Data Transformation'!$C$425:$C$8425,'Data Transformation'!$E$425:$E$8425),"")),"")</f>
        <v>0.15437707675083778</v>
      </c>
      <c r="M235" s="56"/>
      <c r="N235" t="str">
        <f>IF(E235&gt;='Data Transformation'!$R$29,B235,"")</f>
        <v/>
      </c>
      <c r="O235" t="str">
        <f>IFERROR(IF(AND(Assignments!L235&lt;('Data Transformation'!$R$4-'Data Transformation'!$R$3)/2,ABS(K235-'Data Transformation'!$R$6)&gt;ABS(K235-'Data Transformation'!$R$5),NOT(ISNUMBER(N235)),NOT(ISNUMBER(R235)),NOT(ISNUMBER(P235)),NOT(ISNUMBER(R235)),NOT(ISNUMBER(S235)),NOT(ISNUMBER(T235))),Assignments!B235,""),"")</f>
        <v/>
      </c>
      <c r="P235" t="str">
        <f>IF(AND(NOT(ISNUMBER(N235)),NOT(ISNUMBER(R235)),NOT(ISNUMBER(S235)),G235&gt;='Data Transformation'!$R$28),B235,"")</f>
        <v/>
      </c>
      <c r="Q235" t="str">
        <f>IFERROR(IF(AND(Assignments!L235&lt;('Data Transformation'!$R$4-'Data Transformation'!$R$3)/2,ABS(K235-'Data Transformation'!$R$6)&lt;ABS(K235-'Data Transformation'!$R$5),NOT(ISNUMBER(N235)),NOT(ISNUMBER(T235)),NOT(ISNUMBER(P235)),NOT(ISNUMBER(R235)),NOT(ISNUMBER(T235)),NOT(ISNUMBER(S235))),Assignments!B235,""),"")</f>
        <v/>
      </c>
      <c r="R235">
        <f>IF(H235&gt;='Data Transformation'!$R$30,B235,"")</f>
        <v>230</v>
      </c>
      <c r="S235" t="str">
        <f>IF(D235&gt;='Data Transformation'!$R$31,B235,"")</f>
        <v/>
      </c>
      <c r="T235" t="str">
        <f>IF(AND(H235&lt;'Data Transformation'!$R$30,E235&lt;'Data Transformation'!$R$29,G235&lt;0.3,D235&lt;'Data Transformation'!$R$31,E235&gt;0.4,H235&gt;0.4),B235,"")</f>
        <v/>
      </c>
      <c r="U235" s="56"/>
      <c r="V235" t="str" cm="2">
        <f t="array" ref="V235">IF(C235=FALSE,"",IF(AND(ISNUMBER(B235),ISBLANK(N235:T235)),"Unclassified",(IF(COUNT(N235:T235)=0,"",INDEX($N$4:$T$4,MATCH(TRUE,N235:T235=B235,0))))))</f>
        <v>Toggle</v>
      </c>
      <c r="W235" t="str">
        <f t="shared" si="10"/>
        <v/>
      </c>
      <c r="X235" t="str">
        <f t="shared" si="11"/>
        <v/>
      </c>
      <c r="AC235" t="b">
        <f t="shared" si="12"/>
        <v>0</v>
      </c>
      <c r="AD235">
        <f>IFERROR(ABS(ABS(K235-'Data Transformation'!$R$5)-ABS(K235-'Data Transformation'!$R$6)),"")</f>
        <v>0.81</v>
      </c>
      <c r="AE235" t="b">
        <f>IF(C235=FALSE,"",IF(AND(OR(V235=$Z$6,V235=$Z$8),OR(AC235=TRUE,AD235&lt;=IF(ISNUMBER('Data Transformation'!$R$15),'Data Transformation'!$R$15,'Data Transformation'!$R$25))),TRUE,FALSE))</f>
        <v>0</v>
      </c>
    </row>
    <row r="236" spans="2:31" x14ac:dyDescent="0.25">
      <c r="B236">
        <v>231</v>
      </c>
      <c r="C236">
        <v>20</v>
      </c>
      <c r="D236">
        <v>0</v>
      </c>
      <c r="E236">
        <v>0.21052631578947367</v>
      </c>
      <c r="F236">
        <v>0.6</v>
      </c>
      <c r="G236">
        <v>0.56521739130434778</v>
      </c>
      <c r="H236">
        <v>0.21052631578947367</v>
      </c>
      <c r="I236" t="str">
        <v>no</v>
      </c>
      <c r="K236" s="57">
        <f>IFERROR(AVERAGEIF('Data Transformation'!$B$425:$B$8425,B236,IF('Input and Summary Results'!$J$4="no",'Data Transformation'!$C$425:$C$8425,'Data Transformation'!$E$425:$E$8425)),"")</f>
        <v>0.58677303368421052</v>
      </c>
      <c r="L236" s="58" cm="1">
        <f t="array" ref="L236">IFERROR(_xlfn.STDEV.S(IF('Data Transformation'!$B$425:$B$8425=B236,IF('Input and Summary Results'!$J$4="no",'Data Transformation'!$C$425:$C$8425,'Data Transformation'!$E$425:$E$8425),"")),"")</f>
        <v>0.3266387463954124</v>
      </c>
      <c r="M236" s="56"/>
      <c r="N236" t="str">
        <f>IF(E236&gt;='Data Transformation'!$R$29,B236,"")</f>
        <v/>
      </c>
      <c r="O236" t="str">
        <f>IFERROR(IF(AND(Assignments!L236&lt;('Data Transformation'!$R$4-'Data Transformation'!$R$3)/2,ABS(K236-'Data Transformation'!$R$6)&gt;ABS(K236-'Data Transformation'!$R$5),NOT(ISNUMBER(N236)),NOT(ISNUMBER(R236)),NOT(ISNUMBER(P236)),NOT(ISNUMBER(R236)),NOT(ISNUMBER(S236)),NOT(ISNUMBER(T236))),Assignments!B236,""),"")</f>
        <v/>
      </c>
      <c r="P236">
        <f>IF(AND(NOT(ISNUMBER(N236)),NOT(ISNUMBER(R236)),NOT(ISNUMBER(S236)),G236&gt;='Data Transformation'!$R$28),B236,"")</f>
        <v>231</v>
      </c>
      <c r="Q236" t="str">
        <f>IFERROR(IF(AND(Assignments!L236&lt;('Data Transformation'!$R$4-'Data Transformation'!$R$3)/2,ABS(K236-'Data Transformation'!$R$6)&lt;ABS(K236-'Data Transformation'!$R$5),NOT(ISNUMBER(N236)),NOT(ISNUMBER(T236)),NOT(ISNUMBER(P236)),NOT(ISNUMBER(R236)),NOT(ISNUMBER(T236)),NOT(ISNUMBER(S236))),Assignments!B236,""),"")</f>
        <v/>
      </c>
      <c r="R236" t="str">
        <f>IF(H236&gt;='Data Transformation'!$R$30,B236,"")</f>
        <v/>
      </c>
      <c r="S236" t="str">
        <f>IF(D236&gt;='Data Transformation'!$R$31,B236,"")</f>
        <v/>
      </c>
      <c r="T236" t="str">
        <f>IF(AND(H236&lt;'Data Transformation'!$R$30,E236&lt;'Data Transformation'!$R$29,G236&lt;0.3,D236&lt;'Data Transformation'!$R$31,E236&gt;0.4,H236&gt;0.4),B236,"")</f>
        <v/>
      </c>
      <c r="U236" s="56"/>
      <c r="V236" t="str" cm="2">
        <f t="array" ref="V236">IF(C236=FALSE,"",IF(AND(ISNUMBER(B236),ISBLANK(N236:T236)),"Unclassified",(IF(COUNT(N236:T236)=0,"",INDEX($N$4:$T$4,MATCH(TRUE,N236:T236=B236,0))))))</f>
        <v>Rheostat</v>
      </c>
      <c r="W236" t="str">
        <f t="shared" si="10"/>
        <v/>
      </c>
      <c r="X236" t="str">
        <f t="shared" si="11"/>
        <v/>
      </c>
      <c r="AC236" t="b">
        <f t="shared" si="12"/>
        <v>0</v>
      </c>
      <c r="AD236">
        <f>IFERROR(ABS(ABS(K236-'Data Transformation'!$R$5)-ABS(K236-'Data Transformation'!$R$6)),"")</f>
        <v>1.645393263157896E-2</v>
      </c>
      <c r="AE236" t="b">
        <f>IF(C236=FALSE,"",IF(AND(OR(V236=$Z$6,V236=$Z$8),OR(AC236=TRUE,AD236&lt;=IF(ISNUMBER('Data Transformation'!$R$15),'Data Transformation'!$R$15,'Data Transformation'!$R$25))),TRUE,FALSE))</f>
        <v>0</v>
      </c>
    </row>
    <row r="237" spans="2:31" x14ac:dyDescent="0.25">
      <c r="B237">
        <v>232</v>
      </c>
      <c r="C237">
        <v>20</v>
      </c>
      <c r="D237">
        <v>5.2631578947368418E-2</v>
      </c>
      <c r="E237">
        <v>0.47368421052631576</v>
      </c>
      <c r="F237">
        <v>0.8</v>
      </c>
      <c r="G237">
        <v>0.73913043478260865</v>
      </c>
      <c r="H237">
        <v>0.10526315789473684</v>
      </c>
      <c r="I237" t="str">
        <v>no</v>
      </c>
      <c r="K237" s="57">
        <f>IFERROR(AVERAGEIF('Data Transformation'!$B$425:$B$8425,B237,IF('Input and Summary Results'!$J$4="no",'Data Transformation'!$C$425:$C$8425,'Data Transformation'!$E$425:$E$8425)),"")</f>
        <v>0.77002671421052626</v>
      </c>
      <c r="L237" s="58" cm="1">
        <f t="array" ref="L237">IFERROR(_xlfn.STDEV.S(IF('Data Transformation'!$B$425:$B$8425=B237,IF('Input and Summary Results'!$J$4="no",'Data Transformation'!$C$425:$C$8425,'Data Transformation'!$E$425:$E$8425),"")),"")</f>
        <v>0.35511717501452128</v>
      </c>
      <c r="M237" s="56"/>
      <c r="N237" t="str">
        <f>IF(E237&gt;='Data Transformation'!$R$29,B237,"")</f>
        <v/>
      </c>
      <c r="O237" t="str">
        <f>IFERROR(IF(AND(Assignments!L237&lt;('Data Transformation'!$R$4-'Data Transformation'!$R$3)/2,ABS(K237-'Data Transformation'!$R$6)&gt;ABS(K237-'Data Transformation'!$R$5),NOT(ISNUMBER(N237)),NOT(ISNUMBER(R237)),NOT(ISNUMBER(P237)),NOT(ISNUMBER(R237)),NOT(ISNUMBER(S237)),NOT(ISNUMBER(T237))),Assignments!B237,""),"")</f>
        <v/>
      </c>
      <c r="P237">
        <f>IF(AND(NOT(ISNUMBER(N237)),NOT(ISNUMBER(R237)),NOT(ISNUMBER(S237)),G237&gt;='Data Transformation'!$R$28),B237,"")</f>
        <v>232</v>
      </c>
      <c r="Q237" t="str">
        <f>IFERROR(IF(AND(Assignments!L237&lt;('Data Transformation'!$R$4-'Data Transformation'!$R$3)/2,ABS(K237-'Data Transformation'!$R$6)&lt;ABS(K237-'Data Transformation'!$R$5),NOT(ISNUMBER(N237)),NOT(ISNUMBER(T237)),NOT(ISNUMBER(P237)),NOT(ISNUMBER(R237)),NOT(ISNUMBER(T237)),NOT(ISNUMBER(S237))),Assignments!B237,""),"")</f>
        <v/>
      </c>
      <c r="R237" t="str">
        <f>IF(H237&gt;='Data Transformation'!$R$30,B237,"")</f>
        <v/>
      </c>
      <c r="S237" t="str">
        <f>IF(D237&gt;='Data Transformation'!$R$31,B237,"")</f>
        <v/>
      </c>
      <c r="T237" t="str">
        <f>IF(AND(H237&lt;'Data Transformation'!$R$30,E237&lt;'Data Transformation'!$R$29,G237&lt;0.3,D237&lt;'Data Transformation'!$R$31,E237&gt;0.4,H237&gt;0.4),B237,"")</f>
        <v/>
      </c>
      <c r="U237" s="56"/>
      <c r="V237" t="str" cm="2">
        <f t="array" ref="V237">IF(C237=FALSE,"",IF(AND(ISNUMBER(B237),ISBLANK(N237:T237)),"Unclassified",(IF(COUNT(N237:T237)=0,"",INDEX($N$4:$T$4,MATCH(TRUE,N237:T237=B237,0))))))</f>
        <v>Rheostat</v>
      </c>
      <c r="W237" t="str">
        <f t="shared" si="10"/>
        <v/>
      </c>
      <c r="X237" t="str">
        <f t="shared" si="11"/>
        <v/>
      </c>
      <c r="AC237" t="b">
        <f t="shared" si="12"/>
        <v>0</v>
      </c>
      <c r="AD237">
        <f>IFERROR(ABS(ABS(K237-'Data Transformation'!$R$5)-ABS(K237-'Data Transformation'!$R$6)),"")</f>
        <v>0.35005342842105247</v>
      </c>
      <c r="AE237" t="b">
        <f>IF(C237=FALSE,"",IF(AND(OR(V237=$Z$6,V237=$Z$8),OR(AC237=TRUE,AD237&lt;=IF(ISNUMBER('Data Transformation'!$R$15),'Data Transformation'!$R$15,'Data Transformation'!$R$25))),TRUE,FALSE))</f>
        <v>0</v>
      </c>
    </row>
    <row r="238" spans="2:31" x14ac:dyDescent="0.25">
      <c r="B238">
        <v>233</v>
      </c>
      <c r="C238">
        <v>20</v>
      </c>
      <c r="D238">
        <v>0</v>
      </c>
      <c r="E238">
        <v>0</v>
      </c>
      <c r="F238">
        <v>0.7</v>
      </c>
      <c r="G238">
        <v>0.65217391304347827</v>
      </c>
      <c r="H238">
        <v>0.31578947368421051</v>
      </c>
      <c r="I238" t="str">
        <v>no</v>
      </c>
      <c r="K238" s="57">
        <f>IFERROR(AVERAGEIF('Data Transformation'!$B$425:$B$8425,B238,IF('Input and Summary Results'!$J$4="no",'Data Transformation'!$C$425:$C$8425,'Data Transformation'!$E$425:$E$8425)),"")</f>
        <v>0.49340490736842102</v>
      </c>
      <c r="L238" s="58" cm="1">
        <f t="array" ref="L238">IFERROR(_xlfn.STDEV.S(IF('Data Transformation'!$B$425:$B$8425=B238,IF('Input and Summary Results'!$J$4="no",'Data Transformation'!$C$425:$C$8425,'Data Transformation'!$E$425:$E$8425),"")),"")</f>
        <v>0.29288550326776086</v>
      </c>
      <c r="M238" s="56"/>
      <c r="N238" t="str">
        <f>IF(E238&gt;='Data Transformation'!$R$29,B238,"")</f>
        <v/>
      </c>
      <c r="O238" t="str">
        <f>IFERROR(IF(AND(Assignments!L238&lt;('Data Transformation'!$R$4-'Data Transformation'!$R$3)/2,ABS(K238-'Data Transformation'!$R$6)&gt;ABS(K238-'Data Transformation'!$R$5),NOT(ISNUMBER(N238)),NOT(ISNUMBER(R238)),NOT(ISNUMBER(P238)),NOT(ISNUMBER(R238)),NOT(ISNUMBER(S238)),NOT(ISNUMBER(T238))),Assignments!B238,""),"")</f>
        <v/>
      </c>
      <c r="P238">
        <f>IF(AND(NOT(ISNUMBER(N238)),NOT(ISNUMBER(R238)),NOT(ISNUMBER(S238)),G238&gt;='Data Transformation'!$R$28),B238,"")</f>
        <v>233</v>
      </c>
      <c r="Q238" t="str">
        <f>IFERROR(IF(AND(Assignments!L238&lt;('Data Transformation'!$R$4-'Data Transformation'!$R$3)/2,ABS(K238-'Data Transformation'!$R$6)&lt;ABS(K238-'Data Transformation'!$R$5),NOT(ISNUMBER(N238)),NOT(ISNUMBER(T238)),NOT(ISNUMBER(P238)),NOT(ISNUMBER(R238)),NOT(ISNUMBER(T238)),NOT(ISNUMBER(S238))),Assignments!B238,""),"")</f>
        <v/>
      </c>
      <c r="R238" t="str">
        <f>IF(H238&gt;='Data Transformation'!$R$30,B238,"")</f>
        <v/>
      </c>
      <c r="S238" t="str">
        <f>IF(D238&gt;='Data Transformation'!$R$31,B238,"")</f>
        <v/>
      </c>
      <c r="T238" t="str">
        <f>IF(AND(H238&lt;'Data Transformation'!$R$30,E238&lt;'Data Transformation'!$R$29,G238&lt;0.3,D238&lt;'Data Transformation'!$R$31,E238&gt;0.4,H238&gt;0.4),B238,"")</f>
        <v/>
      </c>
      <c r="U238" s="56"/>
      <c r="V238" t="str" cm="2">
        <f t="array" ref="V238">IF(C238=FALSE,"",IF(AND(ISNUMBER(B238),ISBLANK(N238:T238)),"Unclassified",(IF(COUNT(N238:T238)=0,"",INDEX($N$4:$T$4,MATCH(TRUE,N238:T238=B238,0))))))</f>
        <v>Rheostat</v>
      </c>
      <c r="W238" t="str">
        <f t="shared" si="10"/>
        <v/>
      </c>
      <c r="X238" t="str">
        <f t="shared" si="11"/>
        <v/>
      </c>
      <c r="AC238" t="b">
        <f t="shared" si="12"/>
        <v>0</v>
      </c>
      <c r="AD238">
        <f>IFERROR(ABS(ABS(K238-'Data Transformation'!$R$5)-ABS(K238-'Data Transformation'!$R$6)),"")</f>
        <v>0.20319018526315796</v>
      </c>
      <c r="AE238" t="b">
        <f>IF(C238=FALSE,"",IF(AND(OR(V238=$Z$6,V238=$Z$8),OR(AC238=TRUE,AD238&lt;=IF(ISNUMBER('Data Transformation'!$R$15),'Data Transformation'!$R$15,'Data Transformation'!$R$25))),TRUE,FALSE))</f>
        <v>0</v>
      </c>
    </row>
    <row r="239" spans="2:31" x14ac:dyDescent="0.25">
      <c r="B239">
        <v>234</v>
      </c>
      <c r="C239">
        <v>18</v>
      </c>
      <c r="D239">
        <v>0</v>
      </c>
      <c r="E239">
        <v>0</v>
      </c>
      <c r="F239">
        <v>0.4</v>
      </c>
      <c r="G239">
        <v>0.30434782608695654</v>
      </c>
      <c r="H239">
        <v>0.88235294117647056</v>
      </c>
      <c r="I239" t="str">
        <v>no</v>
      </c>
      <c r="K239" s="57">
        <f>IFERROR(AVERAGEIF('Data Transformation'!$B$425:$B$8425,B239,IF('Input and Summary Results'!$J$4="no",'Data Transformation'!$C$425:$C$8425,'Data Transformation'!$E$425:$E$8425)),"")</f>
        <v>0.12295133058823528</v>
      </c>
      <c r="L239" s="58" cm="1">
        <f t="array" ref="L239">IFERROR(_xlfn.STDEV.S(IF('Data Transformation'!$B$425:$B$8425=B239,IF('Input and Summary Results'!$J$4="no",'Data Transformation'!$C$425:$C$8425,'Data Transformation'!$E$425:$E$8425),"")),"")</f>
        <v>0.26728649250094444</v>
      </c>
      <c r="M239" s="56"/>
      <c r="N239" t="str">
        <f>IF(E239&gt;='Data Transformation'!$R$29,B239,"")</f>
        <v/>
      </c>
      <c r="O239" t="str">
        <f>IFERROR(IF(AND(Assignments!L239&lt;('Data Transformation'!$R$4-'Data Transformation'!$R$3)/2,ABS(K239-'Data Transformation'!$R$6)&gt;ABS(K239-'Data Transformation'!$R$5),NOT(ISNUMBER(N239)),NOT(ISNUMBER(R239)),NOT(ISNUMBER(P239)),NOT(ISNUMBER(R239)),NOT(ISNUMBER(S239)),NOT(ISNUMBER(T239))),Assignments!B239,""),"")</f>
        <v/>
      </c>
      <c r="P239" t="str">
        <f>IF(AND(NOT(ISNUMBER(N239)),NOT(ISNUMBER(R239)),NOT(ISNUMBER(S239)),G239&gt;='Data Transformation'!$R$28),B239,"")</f>
        <v/>
      </c>
      <c r="Q239" t="str">
        <f>IFERROR(IF(AND(Assignments!L239&lt;('Data Transformation'!$R$4-'Data Transformation'!$R$3)/2,ABS(K239-'Data Transformation'!$R$6)&lt;ABS(K239-'Data Transformation'!$R$5),NOT(ISNUMBER(N239)),NOT(ISNUMBER(T239)),NOT(ISNUMBER(P239)),NOT(ISNUMBER(R239)),NOT(ISNUMBER(T239)),NOT(ISNUMBER(S239))),Assignments!B239,""),"")</f>
        <v/>
      </c>
      <c r="R239">
        <f>IF(H239&gt;='Data Transformation'!$R$30,B239,"")</f>
        <v>234</v>
      </c>
      <c r="S239" t="str">
        <f>IF(D239&gt;='Data Transformation'!$R$31,B239,"")</f>
        <v/>
      </c>
      <c r="T239" t="str">
        <f>IF(AND(H239&lt;'Data Transformation'!$R$30,E239&lt;'Data Transformation'!$R$29,G239&lt;0.3,D239&lt;'Data Transformation'!$R$31,E239&gt;0.4,H239&gt;0.4),B239,"")</f>
        <v/>
      </c>
      <c r="U239" s="56"/>
      <c r="V239" t="str" cm="2">
        <f t="array" ref="V239">IF(C239=FALSE,"",IF(AND(ISNUMBER(B239),ISBLANK(N239:T239)),"Unclassified",(IF(COUNT(N239:T239)=0,"",INDEX($N$4:$T$4,MATCH(TRUE,N239:T239=B239,0))))))</f>
        <v>Toggle</v>
      </c>
      <c r="W239" t="str">
        <f t="shared" si="10"/>
        <v/>
      </c>
      <c r="X239" t="str">
        <f t="shared" si="11"/>
        <v/>
      </c>
      <c r="AC239" t="b">
        <f t="shared" si="12"/>
        <v>0</v>
      </c>
      <c r="AD239">
        <f>IFERROR(ABS(ABS(K239-'Data Transformation'!$R$5)-ABS(K239-'Data Transformation'!$R$6)),"")</f>
        <v>0.81</v>
      </c>
      <c r="AE239" t="b">
        <f>IF(C239=FALSE,"",IF(AND(OR(V239=$Z$6,V239=$Z$8),OR(AC239=TRUE,AD239&lt;=IF(ISNUMBER('Data Transformation'!$R$15),'Data Transformation'!$R$15,'Data Transformation'!$R$25))),TRUE,FALSE))</f>
        <v>0</v>
      </c>
    </row>
    <row r="240" spans="2:31" x14ac:dyDescent="0.25">
      <c r="B240">
        <v>235</v>
      </c>
      <c r="C240">
        <v>19</v>
      </c>
      <c r="D240">
        <v>0</v>
      </c>
      <c r="E240">
        <v>5.5555555555555552E-2</v>
      </c>
      <c r="F240">
        <v>0.6</v>
      </c>
      <c r="G240">
        <v>0.52173913043478259</v>
      </c>
      <c r="H240">
        <v>0.3888888888888889</v>
      </c>
      <c r="I240" t="str">
        <v>no</v>
      </c>
      <c r="K240" s="57">
        <f>IFERROR(AVERAGEIF('Data Transformation'!$B$425:$B$8425,B240,IF('Input and Summary Results'!$J$4="no",'Data Transformation'!$C$425:$C$8425,'Data Transformation'!$E$425:$E$8425)),"")</f>
        <v>0.40947001666666666</v>
      </c>
      <c r="L240" s="58" cm="1">
        <f t="array" ref="L240">IFERROR(_xlfn.STDEV.S(IF('Data Transformation'!$B$425:$B$8425=B240,IF('Input and Summary Results'!$J$4="no",'Data Transformation'!$C$425:$C$8425,'Data Transformation'!$E$425:$E$8425),"")),"")</f>
        <v>0.27541840512620486</v>
      </c>
      <c r="M240" s="56"/>
      <c r="N240" t="str">
        <f>IF(E240&gt;='Data Transformation'!$R$29,B240,"")</f>
        <v/>
      </c>
      <c r="O240" t="str">
        <f>IFERROR(IF(AND(Assignments!L240&lt;('Data Transformation'!$R$4-'Data Transformation'!$R$3)/2,ABS(K240-'Data Transformation'!$R$6)&gt;ABS(K240-'Data Transformation'!$R$5),NOT(ISNUMBER(N240)),NOT(ISNUMBER(R240)),NOT(ISNUMBER(P240)),NOT(ISNUMBER(R240)),NOT(ISNUMBER(S240)),NOT(ISNUMBER(T240))),Assignments!B240,""),"")</f>
        <v/>
      </c>
      <c r="P240">
        <f>IF(AND(NOT(ISNUMBER(N240)),NOT(ISNUMBER(R240)),NOT(ISNUMBER(S240)),G240&gt;='Data Transformation'!$R$28),B240,"")</f>
        <v>235</v>
      </c>
      <c r="Q240" t="str">
        <f>IFERROR(IF(AND(Assignments!L240&lt;('Data Transformation'!$R$4-'Data Transformation'!$R$3)/2,ABS(K240-'Data Transformation'!$R$6)&lt;ABS(K240-'Data Transformation'!$R$5),NOT(ISNUMBER(N240)),NOT(ISNUMBER(T240)),NOT(ISNUMBER(P240)),NOT(ISNUMBER(R240)),NOT(ISNUMBER(T240)),NOT(ISNUMBER(S240))),Assignments!B240,""),"")</f>
        <v/>
      </c>
      <c r="R240" t="str">
        <f>IF(H240&gt;='Data Transformation'!$R$30,B240,"")</f>
        <v/>
      </c>
      <c r="S240" t="str">
        <f>IF(D240&gt;='Data Transformation'!$R$31,B240,"")</f>
        <v/>
      </c>
      <c r="T240" t="str">
        <f>IF(AND(H240&lt;'Data Transformation'!$R$30,E240&lt;'Data Transformation'!$R$29,G240&lt;0.3,D240&lt;'Data Transformation'!$R$31,E240&gt;0.4,H240&gt;0.4),B240,"")</f>
        <v/>
      </c>
      <c r="U240" s="56"/>
      <c r="V240" t="str" cm="2">
        <f t="array" ref="V240">IF(C240=FALSE,"",IF(AND(ISNUMBER(B240),ISBLANK(N240:T240)),"Unclassified",(IF(COUNT(N240:T240)=0,"",INDEX($N$4:$T$4,MATCH(TRUE,N240:T240=B240,0))))))</f>
        <v>Rheostat</v>
      </c>
      <c r="W240" t="str">
        <f t="shared" si="10"/>
        <v/>
      </c>
      <c r="X240" t="str">
        <f t="shared" si="11"/>
        <v/>
      </c>
      <c r="AC240" t="b">
        <f t="shared" si="12"/>
        <v>0</v>
      </c>
      <c r="AD240">
        <f>IFERROR(ABS(ABS(K240-'Data Transformation'!$R$5)-ABS(K240-'Data Transformation'!$R$6)),"")</f>
        <v>0.37105996666666663</v>
      </c>
      <c r="AE240" t="b">
        <f>IF(C240=FALSE,"",IF(AND(OR(V240=$Z$6,V240=$Z$8),OR(AC240=TRUE,AD240&lt;=IF(ISNUMBER('Data Transformation'!$R$15),'Data Transformation'!$R$15,'Data Transformation'!$R$25))),TRUE,FALSE))</f>
        <v>0</v>
      </c>
    </row>
    <row r="241" spans="2:31" x14ac:dyDescent="0.25">
      <c r="B241">
        <v>236</v>
      </c>
      <c r="C241">
        <v>20</v>
      </c>
      <c r="D241">
        <v>0</v>
      </c>
      <c r="E241">
        <v>0.68421052631578949</v>
      </c>
      <c r="F241">
        <v>0.8</v>
      </c>
      <c r="G241">
        <v>0.73913043478260865</v>
      </c>
      <c r="H241">
        <v>5.2631578947368418E-2</v>
      </c>
      <c r="I241" t="str">
        <v>no</v>
      </c>
      <c r="K241" s="57">
        <f>IFERROR(AVERAGEIF('Data Transformation'!$B$425:$B$8425,B241,IF('Input and Summary Results'!$J$4="no",'Data Transformation'!$C$425:$C$8425,'Data Transformation'!$E$425:$E$8425)),"")</f>
        <v>0.83115138157894752</v>
      </c>
      <c r="L241" s="58" cm="1">
        <f t="array" ref="L241">IFERROR(_xlfn.STDEV.S(IF('Data Transformation'!$B$425:$B$8425=B241,IF('Input and Summary Results'!$J$4="no",'Data Transformation'!$C$425:$C$8425,'Data Transformation'!$E$425:$E$8425),"")),"")</f>
        <v>0.28708527536033923</v>
      </c>
      <c r="M241" s="56"/>
      <c r="N241" t="str">
        <f>IF(E241&gt;='Data Transformation'!$R$29,B241,"")</f>
        <v/>
      </c>
      <c r="O241" t="str">
        <f>IFERROR(IF(AND(Assignments!L241&lt;('Data Transformation'!$R$4-'Data Transformation'!$R$3)/2,ABS(K241-'Data Transformation'!$R$6)&gt;ABS(K241-'Data Transformation'!$R$5),NOT(ISNUMBER(N241)),NOT(ISNUMBER(R241)),NOT(ISNUMBER(P241)),NOT(ISNUMBER(R241)),NOT(ISNUMBER(S241)),NOT(ISNUMBER(T241))),Assignments!B241,""),"")</f>
        <v/>
      </c>
      <c r="P241">
        <f>IF(AND(NOT(ISNUMBER(N241)),NOT(ISNUMBER(R241)),NOT(ISNUMBER(S241)),G241&gt;='Data Transformation'!$R$28),B241,"")</f>
        <v>236</v>
      </c>
      <c r="Q241" t="str">
        <f>IFERROR(IF(AND(Assignments!L241&lt;('Data Transformation'!$R$4-'Data Transformation'!$R$3)/2,ABS(K241-'Data Transformation'!$R$6)&lt;ABS(K241-'Data Transformation'!$R$5),NOT(ISNUMBER(N241)),NOT(ISNUMBER(T241)),NOT(ISNUMBER(P241)),NOT(ISNUMBER(R241)),NOT(ISNUMBER(T241)),NOT(ISNUMBER(S241))),Assignments!B241,""),"")</f>
        <v/>
      </c>
      <c r="R241" t="str">
        <f>IF(H241&gt;='Data Transformation'!$R$30,B241,"")</f>
        <v/>
      </c>
      <c r="S241" t="str">
        <f>IF(D241&gt;='Data Transformation'!$R$31,B241,"")</f>
        <v/>
      </c>
      <c r="T241" t="str">
        <f>IF(AND(H241&lt;'Data Transformation'!$R$30,E241&lt;'Data Transformation'!$R$29,G241&lt;0.3,D241&lt;'Data Transformation'!$R$31,E241&gt;0.4,H241&gt;0.4),B241,"")</f>
        <v/>
      </c>
      <c r="U241" s="56"/>
      <c r="V241" t="str" cm="2">
        <f t="array" ref="V241">IF(C241=FALSE,"",IF(AND(ISNUMBER(B241),ISBLANK(N241:T241)),"Unclassified",(IF(COUNT(N241:T241)=0,"",INDEX($N$4:$T$4,MATCH(TRUE,N241:T241=B241,0))))))</f>
        <v>Rheostat</v>
      </c>
      <c r="W241" t="str">
        <f t="shared" si="10"/>
        <v/>
      </c>
      <c r="X241" t="str">
        <f t="shared" si="11"/>
        <v/>
      </c>
      <c r="AC241" t="b">
        <f t="shared" si="12"/>
        <v>0</v>
      </c>
      <c r="AD241">
        <f>IFERROR(ABS(ABS(K241-'Data Transformation'!$R$5)-ABS(K241-'Data Transformation'!$R$6)),"")</f>
        <v>0.4723027631578951</v>
      </c>
      <c r="AE241" t="b">
        <f>IF(C241=FALSE,"",IF(AND(OR(V241=$Z$6,V241=$Z$8),OR(AC241=TRUE,AD241&lt;=IF(ISNUMBER('Data Transformation'!$R$15),'Data Transformation'!$R$15,'Data Transformation'!$R$25))),TRUE,FALSE))</f>
        <v>0</v>
      </c>
    </row>
    <row r="242" spans="2:31" x14ac:dyDescent="0.25">
      <c r="B242">
        <v>237</v>
      </c>
      <c r="C242">
        <v>19</v>
      </c>
      <c r="D242">
        <v>0</v>
      </c>
      <c r="E242">
        <v>0</v>
      </c>
      <c r="F242">
        <v>0.2</v>
      </c>
      <c r="G242">
        <v>8.6956521739130432E-2</v>
      </c>
      <c r="H242">
        <v>1</v>
      </c>
      <c r="I242" t="str">
        <v>yes</v>
      </c>
      <c r="K242" s="57">
        <f>IFERROR(AVERAGEIF('Data Transformation'!$B$425:$B$8425,B242,IF('Input and Summary Results'!$J$4="no",'Data Transformation'!$C$425:$C$8425,'Data Transformation'!$E$425:$E$8425)),"")</f>
        <v>4.3644862777777779E-2</v>
      </c>
      <c r="L242" s="58" cm="1">
        <f t="array" ref="L242">IFERROR(_xlfn.STDEV.S(IF('Data Transformation'!$B$425:$B$8425=B242,IF('Input and Summary Results'!$J$4="no",'Data Transformation'!$C$425:$C$8425,'Data Transformation'!$E$425:$E$8425),"")),"")</f>
        <v>4.8125756924396308E-2</v>
      </c>
      <c r="M242" s="56"/>
      <c r="N242" t="str">
        <f>IF(E242&gt;='Data Transformation'!$R$29,B242,"")</f>
        <v/>
      </c>
      <c r="O242" t="str">
        <f>IFERROR(IF(AND(Assignments!L242&lt;('Data Transformation'!$R$4-'Data Transformation'!$R$3)/2,ABS(K242-'Data Transformation'!$R$6)&gt;ABS(K242-'Data Transformation'!$R$5),NOT(ISNUMBER(N242)),NOT(ISNUMBER(R242)),NOT(ISNUMBER(P242)),NOT(ISNUMBER(R242)),NOT(ISNUMBER(S242)),NOT(ISNUMBER(T242))),Assignments!B242,""),"")</f>
        <v/>
      </c>
      <c r="P242" t="str">
        <f>IF(AND(NOT(ISNUMBER(N242)),NOT(ISNUMBER(R242)),NOT(ISNUMBER(S242)),G242&gt;='Data Transformation'!$R$28),B242,"")</f>
        <v/>
      </c>
      <c r="Q242" t="str">
        <f>IFERROR(IF(AND(Assignments!L242&lt;('Data Transformation'!$R$4-'Data Transformation'!$R$3)/2,ABS(K242-'Data Transformation'!$R$6)&lt;ABS(K242-'Data Transformation'!$R$5),NOT(ISNUMBER(N242)),NOT(ISNUMBER(T242)),NOT(ISNUMBER(P242)),NOT(ISNUMBER(R242)),NOT(ISNUMBER(T242)),NOT(ISNUMBER(S242))),Assignments!B242,""),"")</f>
        <v/>
      </c>
      <c r="R242">
        <f>IF(H242&gt;='Data Transformation'!$R$30,B242,"")</f>
        <v>237</v>
      </c>
      <c r="S242" t="str">
        <f>IF(D242&gt;='Data Transformation'!$R$31,B242,"")</f>
        <v/>
      </c>
      <c r="T242" t="str">
        <f>IF(AND(H242&lt;'Data Transformation'!$R$30,E242&lt;'Data Transformation'!$R$29,G242&lt;0.3,D242&lt;'Data Transformation'!$R$31,E242&gt;0.4,H242&gt;0.4),B242,"")</f>
        <v/>
      </c>
      <c r="U242" s="56"/>
      <c r="V242" t="str" cm="2">
        <f t="array" ref="V242">IF(C242=FALSE,"",IF(AND(ISNUMBER(B242),ISBLANK(N242:T242)),"Unclassified",(IF(COUNT(N242:T242)=0,"",INDEX($N$4:$T$4,MATCH(TRUE,N242:T242=B242,0))))))</f>
        <v>Toggle</v>
      </c>
      <c r="W242" t="str">
        <f t="shared" si="10"/>
        <v/>
      </c>
      <c r="X242" t="str">
        <f t="shared" si="11"/>
        <v/>
      </c>
      <c r="AC242" t="b">
        <f t="shared" si="12"/>
        <v>0</v>
      </c>
      <c r="AD242">
        <f>IFERROR(ABS(ABS(K242-'Data Transformation'!$R$5)-ABS(K242-'Data Transformation'!$R$6)),"")</f>
        <v>0.81</v>
      </c>
      <c r="AE242" t="b">
        <f>IF(C242=FALSE,"",IF(AND(OR(V242=$Z$6,V242=$Z$8),OR(AC242=TRUE,AD242&lt;=IF(ISNUMBER('Data Transformation'!$R$15),'Data Transformation'!$R$15,'Data Transformation'!$R$25))),TRUE,FALSE))</f>
        <v>0</v>
      </c>
    </row>
    <row r="243" spans="2:31" x14ac:dyDescent="0.25">
      <c r="B243">
        <v>238</v>
      </c>
      <c r="C243">
        <v>20</v>
      </c>
      <c r="D243">
        <v>0</v>
      </c>
      <c r="E243">
        <v>0.26315789473684209</v>
      </c>
      <c r="F243">
        <v>0.5</v>
      </c>
      <c r="G243">
        <v>0.43478260869565216</v>
      </c>
      <c r="H243">
        <v>0.15789473684210525</v>
      </c>
      <c r="I243" t="str">
        <v>no</v>
      </c>
      <c r="K243" s="57">
        <f>IFERROR(AVERAGEIF('Data Transformation'!$B$425:$B$8425,B243,IF('Input and Summary Results'!$J$4="no",'Data Transformation'!$C$425:$C$8425,'Data Transformation'!$E$425:$E$8425)),"")</f>
        <v>0.71461380789473683</v>
      </c>
      <c r="L243" s="58" cm="1">
        <f t="array" ref="L243">IFERROR(_xlfn.STDEV.S(IF('Data Transformation'!$B$425:$B$8425=B243,IF('Input and Summary Results'!$J$4="no",'Data Transformation'!$C$425:$C$8425,'Data Transformation'!$E$425:$E$8425),"")),"")</f>
        <v>0.28062760722695873</v>
      </c>
      <c r="M243" s="56"/>
      <c r="N243" t="str">
        <f>IF(E243&gt;='Data Transformation'!$R$29,B243,"")</f>
        <v/>
      </c>
      <c r="O243">
        <f>IFERROR(IF(AND(Assignments!L243&lt;('Data Transformation'!$R$4-'Data Transformation'!$R$3)/2,ABS(K243-'Data Transformation'!$R$6)&gt;ABS(K243-'Data Transformation'!$R$5),NOT(ISNUMBER(N243)),NOT(ISNUMBER(R243)),NOT(ISNUMBER(P243)),NOT(ISNUMBER(R243)),NOT(ISNUMBER(S243)),NOT(ISNUMBER(T243))),Assignments!B243,""),"")</f>
        <v>238</v>
      </c>
      <c r="P243" t="str">
        <f>IF(AND(NOT(ISNUMBER(N243)),NOT(ISNUMBER(R243)),NOT(ISNUMBER(S243)),G243&gt;='Data Transformation'!$R$28),B243,"")</f>
        <v/>
      </c>
      <c r="Q243" t="str">
        <f>IFERROR(IF(AND(Assignments!L243&lt;('Data Transformation'!$R$4-'Data Transformation'!$R$3)/2,ABS(K243-'Data Transformation'!$R$6)&lt;ABS(K243-'Data Transformation'!$R$5),NOT(ISNUMBER(N243)),NOT(ISNUMBER(T243)),NOT(ISNUMBER(P243)),NOT(ISNUMBER(R243)),NOT(ISNUMBER(T243)),NOT(ISNUMBER(S243))),Assignments!B243,""),"")</f>
        <v/>
      </c>
      <c r="R243" t="str">
        <f>IF(H243&gt;='Data Transformation'!$R$30,B243,"")</f>
        <v/>
      </c>
      <c r="S243" t="str">
        <f>IF(D243&gt;='Data Transformation'!$R$31,B243,"")</f>
        <v/>
      </c>
      <c r="T243" t="str">
        <f>IF(AND(H243&lt;'Data Transformation'!$R$30,E243&lt;'Data Transformation'!$R$29,G243&lt;0.3,D243&lt;'Data Transformation'!$R$31,E243&gt;0.4,H243&gt;0.4),B243,"")</f>
        <v/>
      </c>
      <c r="U243" s="56"/>
      <c r="V243" t="str" cm="2">
        <f t="array" ref="V243">IF(C243=FALSE,"",IF(AND(ISNUMBER(B243),ISBLANK(N243:T243)),"Unclassified",(IF(COUNT(N243:T243)=0,"",INDEX($N$4:$T$4,MATCH(TRUE,N243:T243=B243,0))))))</f>
        <v>Moderate</v>
      </c>
      <c r="W243" t="str">
        <f t="shared" si="10"/>
        <v/>
      </c>
      <c r="X243" t="str">
        <f t="shared" si="11"/>
        <v/>
      </c>
      <c r="AC243" t="b">
        <f t="shared" si="12"/>
        <v>0</v>
      </c>
      <c r="AD243">
        <f>IFERROR(ABS(ABS(K243-'Data Transformation'!$R$5)-ABS(K243-'Data Transformation'!$R$6)),"")</f>
        <v>0.23922761578947371</v>
      </c>
      <c r="AE243" t="b">
        <f>IF(C243=FALSE,"",IF(AND(OR(V243=$Z$6,V243=$Z$8),OR(AC243=TRUE,AD243&lt;=IF(ISNUMBER('Data Transformation'!$R$15),'Data Transformation'!$R$15,'Data Transformation'!$R$25))),TRUE,FALSE))</f>
        <v>0</v>
      </c>
    </row>
    <row r="244" spans="2:31" x14ac:dyDescent="0.25">
      <c r="B244">
        <v>239</v>
      </c>
      <c r="C244">
        <v>18</v>
      </c>
      <c r="D244">
        <v>0</v>
      </c>
      <c r="E244">
        <v>0</v>
      </c>
      <c r="F244">
        <v>0.3</v>
      </c>
      <c r="G244">
        <v>0.17391304347826086</v>
      </c>
      <c r="H244">
        <v>0.88235294117647056</v>
      </c>
      <c r="I244" t="str">
        <v>no</v>
      </c>
      <c r="K244" s="57">
        <f>IFERROR(AVERAGEIF('Data Transformation'!$B$425:$B$8425,B244,IF('Input and Summary Results'!$J$4="no",'Data Transformation'!$C$425:$C$8425,'Data Transformation'!$E$425:$E$8425)),"")</f>
        <v>6.3373783529411767E-2</v>
      </c>
      <c r="L244" s="58" cm="1">
        <f t="array" ref="L244">IFERROR(_xlfn.STDEV.S(IF('Data Transformation'!$B$425:$B$8425=B244,IF('Input and Summary Results'!$J$4="no",'Data Transformation'!$C$425:$C$8425,'Data Transformation'!$E$425:$E$8425),"")),"")</f>
        <v>0.13022178171284904</v>
      </c>
      <c r="M244" s="56"/>
      <c r="N244" t="str">
        <f>IF(E244&gt;='Data Transformation'!$R$29,B244,"")</f>
        <v/>
      </c>
      <c r="O244" t="str">
        <f>IFERROR(IF(AND(Assignments!L244&lt;('Data Transformation'!$R$4-'Data Transformation'!$R$3)/2,ABS(K244-'Data Transformation'!$R$6)&gt;ABS(K244-'Data Transformation'!$R$5),NOT(ISNUMBER(N244)),NOT(ISNUMBER(R244)),NOT(ISNUMBER(P244)),NOT(ISNUMBER(R244)),NOT(ISNUMBER(S244)),NOT(ISNUMBER(T244))),Assignments!B244,""),"")</f>
        <v/>
      </c>
      <c r="P244" t="str">
        <f>IF(AND(NOT(ISNUMBER(N244)),NOT(ISNUMBER(R244)),NOT(ISNUMBER(S244)),G244&gt;='Data Transformation'!$R$28),B244,"")</f>
        <v/>
      </c>
      <c r="Q244" t="str">
        <f>IFERROR(IF(AND(Assignments!L244&lt;('Data Transformation'!$R$4-'Data Transformation'!$R$3)/2,ABS(K244-'Data Transformation'!$R$6)&lt;ABS(K244-'Data Transformation'!$R$5),NOT(ISNUMBER(N244)),NOT(ISNUMBER(T244)),NOT(ISNUMBER(P244)),NOT(ISNUMBER(R244)),NOT(ISNUMBER(T244)),NOT(ISNUMBER(S244))),Assignments!B244,""),"")</f>
        <v/>
      </c>
      <c r="R244">
        <f>IF(H244&gt;='Data Transformation'!$R$30,B244,"")</f>
        <v>239</v>
      </c>
      <c r="S244" t="str">
        <f>IF(D244&gt;='Data Transformation'!$R$31,B244,"")</f>
        <v/>
      </c>
      <c r="T244" t="str">
        <f>IF(AND(H244&lt;'Data Transformation'!$R$30,E244&lt;'Data Transformation'!$R$29,G244&lt;0.3,D244&lt;'Data Transformation'!$R$31,E244&gt;0.4,H244&gt;0.4),B244,"")</f>
        <v/>
      </c>
      <c r="U244" s="56"/>
      <c r="V244" t="str" cm="2">
        <f t="array" ref="V244">IF(C244=FALSE,"",IF(AND(ISNUMBER(B244),ISBLANK(N244:T244)),"Unclassified",(IF(COUNT(N244:T244)=0,"",INDEX($N$4:$T$4,MATCH(TRUE,N244:T244=B244,0))))))</f>
        <v>Toggle</v>
      </c>
      <c r="W244" t="str">
        <f t="shared" si="10"/>
        <v/>
      </c>
      <c r="X244" t="str">
        <f t="shared" si="11"/>
        <v/>
      </c>
      <c r="AC244" t="b">
        <f t="shared" si="12"/>
        <v>0</v>
      </c>
      <c r="AD244">
        <f>IFERROR(ABS(ABS(K244-'Data Transformation'!$R$5)-ABS(K244-'Data Transformation'!$R$6)),"")</f>
        <v>0.80999999999999994</v>
      </c>
      <c r="AE244" t="b">
        <f>IF(C244=FALSE,"",IF(AND(OR(V244=$Z$6,V244=$Z$8),OR(AC244=TRUE,AD244&lt;=IF(ISNUMBER('Data Transformation'!$R$15),'Data Transformation'!$R$15,'Data Transformation'!$R$25))),TRUE,FALSE))</f>
        <v>0</v>
      </c>
    </row>
    <row r="245" spans="2:31" x14ac:dyDescent="0.25">
      <c r="B245">
        <v>240</v>
      </c>
      <c r="C245">
        <v>19</v>
      </c>
      <c r="D245">
        <v>0</v>
      </c>
      <c r="E245">
        <v>5.5555555555555552E-2</v>
      </c>
      <c r="F245">
        <v>0.7</v>
      </c>
      <c r="G245">
        <v>0.65217391304347827</v>
      </c>
      <c r="H245">
        <v>0.3888888888888889</v>
      </c>
      <c r="I245" t="str">
        <v>no</v>
      </c>
      <c r="K245" s="57">
        <f>IFERROR(AVERAGEIF('Data Transformation'!$B$425:$B$8425,B245,IF('Input and Summary Results'!$J$4="no",'Data Transformation'!$C$425:$C$8425,'Data Transformation'!$E$425:$E$8425)),"")</f>
        <v>0.41537075444444443</v>
      </c>
      <c r="L245" s="58" cm="1">
        <f t="array" ref="L245">IFERROR(_xlfn.STDEV.S(IF('Data Transformation'!$B$425:$B$8425=B245,IF('Input and Summary Results'!$J$4="no",'Data Transformation'!$C$425:$C$8425,'Data Transformation'!$E$425:$E$8425),"")),"")</f>
        <v>0.32027393133260396</v>
      </c>
      <c r="M245" s="56"/>
      <c r="N245" t="str">
        <f>IF(E245&gt;='Data Transformation'!$R$29,B245,"")</f>
        <v/>
      </c>
      <c r="O245" t="str">
        <f>IFERROR(IF(AND(Assignments!L245&lt;('Data Transformation'!$R$4-'Data Transformation'!$R$3)/2,ABS(K245-'Data Transformation'!$R$6)&gt;ABS(K245-'Data Transformation'!$R$5),NOT(ISNUMBER(N245)),NOT(ISNUMBER(R245)),NOT(ISNUMBER(P245)),NOT(ISNUMBER(R245)),NOT(ISNUMBER(S245)),NOT(ISNUMBER(T245))),Assignments!B245,""),"")</f>
        <v/>
      </c>
      <c r="P245">
        <f>IF(AND(NOT(ISNUMBER(N245)),NOT(ISNUMBER(R245)),NOT(ISNUMBER(S245)),G245&gt;='Data Transformation'!$R$28),B245,"")</f>
        <v>240</v>
      </c>
      <c r="Q245" t="str">
        <f>IFERROR(IF(AND(Assignments!L245&lt;('Data Transformation'!$R$4-'Data Transformation'!$R$3)/2,ABS(K245-'Data Transformation'!$R$6)&lt;ABS(K245-'Data Transformation'!$R$5),NOT(ISNUMBER(N245)),NOT(ISNUMBER(T245)),NOT(ISNUMBER(P245)),NOT(ISNUMBER(R245)),NOT(ISNUMBER(T245)),NOT(ISNUMBER(S245))),Assignments!B245,""),"")</f>
        <v/>
      </c>
      <c r="R245" t="str">
        <f>IF(H245&gt;='Data Transformation'!$R$30,B245,"")</f>
        <v/>
      </c>
      <c r="S245" t="str">
        <f>IF(D245&gt;='Data Transformation'!$R$31,B245,"")</f>
        <v/>
      </c>
      <c r="T245" t="str">
        <f>IF(AND(H245&lt;'Data Transformation'!$R$30,E245&lt;'Data Transformation'!$R$29,G245&lt;0.3,D245&lt;'Data Transformation'!$R$31,E245&gt;0.4,H245&gt;0.4),B245,"")</f>
        <v/>
      </c>
      <c r="U245" s="56"/>
      <c r="V245" t="str" cm="2">
        <f t="array" ref="V245">IF(C245=FALSE,"",IF(AND(ISNUMBER(B245),ISBLANK(N245:T245)),"Unclassified",(IF(COUNT(N245:T245)=0,"",INDEX($N$4:$T$4,MATCH(TRUE,N245:T245=B245,0))))))</f>
        <v>Rheostat</v>
      </c>
      <c r="W245" t="str">
        <f t="shared" si="10"/>
        <v/>
      </c>
      <c r="X245" t="str">
        <f t="shared" si="11"/>
        <v/>
      </c>
      <c r="AC245" t="b">
        <f t="shared" si="12"/>
        <v>0</v>
      </c>
      <c r="AD245">
        <f>IFERROR(ABS(ABS(K245-'Data Transformation'!$R$5)-ABS(K245-'Data Transformation'!$R$6)),"")</f>
        <v>0.35925849111111108</v>
      </c>
      <c r="AE245" t="b">
        <f>IF(C245=FALSE,"",IF(AND(OR(V245=$Z$6,V245=$Z$8),OR(AC245=TRUE,AD245&lt;=IF(ISNUMBER('Data Transformation'!$R$15),'Data Transformation'!$R$15,'Data Transformation'!$R$25))),TRUE,FALSE))</f>
        <v>0</v>
      </c>
    </row>
    <row r="246" spans="2:31" x14ac:dyDescent="0.25">
      <c r="B246">
        <v>241</v>
      </c>
      <c r="C246">
        <v>18</v>
      </c>
      <c r="D246">
        <v>0</v>
      </c>
      <c r="E246">
        <v>0</v>
      </c>
      <c r="F246">
        <v>0.3</v>
      </c>
      <c r="G246">
        <v>0.21739130434782608</v>
      </c>
      <c r="H246">
        <v>0.94117647058823528</v>
      </c>
      <c r="I246" t="str">
        <v>no</v>
      </c>
      <c r="K246" s="57">
        <f>IFERROR(AVERAGEIF('Data Transformation'!$B$425:$B$8425,B246,IF('Input and Summary Results'!$J$4="no",'Data Transformation'!$C$425:$C$8425,'Data Transformation'!$E$425:$E$8425)),"")</f>
        <v>6.3369976470588243E-2</v>
      </c>
      <c r="L246" s="58" cm="1">
        <f t="array" ref="L246">IFERROR(_xlfn.STDEV.S(IF('Data Transformation'!$B$425:$B$8425=B246,IF('Input and Summary Results'!$J$4="no",'Data Transformation'!$C$425:$C$8425,'Data Transformation'!$E$425:$E$8425),"")),"")</f>
        <v>0.17930967450961857</v>
      </c>
      <c r="M246" s="56"/>
      <c r="N246" t="str">
        <f>IF(E246&gt;='Data Transformation'!$R$29,B246,"")</f>
        <v/>
      </c>
      <c r="O246" t="str">
        <f>IFERROR(IF(AND(Assignments!L246&lt;('Data Transformation'!$R$4-'Data Transformation'!$R$3)/2,ABS(K246-'Data Transformation'!$R$6)&gt;ABS(K246-'Data Transformation'!$R$5),NOT(ISNUMBER(N246)),NOT(ISNUMBER(R246)),NOT(ISNUMBER(P246)),NOT(ISNUMBER(R246)),NOT(ISNUMBER(S246)),NOT(ISNUMBER(T246))),Assignments!B246,""),"")</f>
        <v/>
      </c>
      <c r="P246" t="str">
        <f>IF(AND(NOT(ISNUMBER(N246)),NOT(ISNUMBER(R246)),NOT(ISNUMBER(S246)),G246&gt;='Data Transformation'!$R$28),B246,"")</f>
        <v/>
      </c>
      <c r="Q246" t="str">
        <f>IFERROR(IF(AND(Assignments!L246&lt;('Data Transformation'!$R$4-'Data Transformation'!$R$3)/2,ABS(K246-'Data Transformation'!$R$6)&lt;ABS(K246-'Data Transformation'!$R$5),NOT(ISNUMBER(N246)),NOT(ISNUMBER(T246)),NOT(ISNUMBER(P246)),NOT(ISNUMBER(R246)),NOT(ISNUMBER(T246)),NOT(ISNUMBER(S246))),Assignments!B246,""),"")</f>
        <v/>
      </c>
      <c r="R246">
        <f>IF(H246&gt;='Data Transformation'!$R$30,B246,"")</f>
        <v>241</v>
      </c>
      <c r="S246" t="str">
        <f>IF(D246&gt;='Data Transformation'!$R$31,B246,"")</f>
        <v/>
      </c>
      <c r="T246" t="str">
        <f>IF(AND(H246&lt;'Data Transformation'!$R$30,E246&lt;'Data Transformation'!$R$29,G246&lt;0.3,D246&lt;'Data Transformation'!$R$31,E246&gt;0.4,H246&gt;0.4),B246,"")</f>
        <v/>
      </c>
      <c r="U246" s="56"/>
      <c r="V246" t="str" cm="2">
        <f t="array" ref="V246">IF(C246=FALSE,"",IF(AND(ISNUMBER(B246),ISBLANK(N246:T246)),"Unclassified",(IF(COUNT(N246:T246)=0,"",INDEX($N$4:$T$4,MATCH(TRUE,N246:T246=B246,0))))))</f>
        <v>Toggle</v>
      </c>
      <c r="W246" t="str">
        <f t="shared" si="10"/>
        <v/>
      </c>
      <c r="X246" t="str">
        <f t="shared" si="11"/>
        <v/>
      </c>
      <c r="AC246" t="b">
        <f t="shared" si="12"/>
        <v>0</v>
      </c>
      <c r="AD246">
        <f>IFERROR(ABS(ABS(K246-'Data Transformation'!$R$5)-ABS(K246-'Data Transformation'!$R$6)),"")</f>
        <v>0.80999999999999994</v>
      </c>
      <c r="AE246" t="b">
        <f>IF(C246=FALSE,"",IF(AND(OR(V246=$Z$6,V246=$Z$8),OR(AC246=TRUE,AD246&lt;=IF(ISNUMBER('Data Transformation'!$R$15),'Data Transformation'!$R$15,'Data Transformation'!$R$25))),TRUE,FALSE))</f>
        <v>0</v>
      </c>
    </row>
    <row r="247" spans="2:31" x14ac:dyDescent="0.25">
      <c r="B247">
        <v>242</v>
      </c>
      <c r="C247">
        <v>20</v>
      </c>
      <c r="D247">
        <v>0</v>
      </c>
      <c r="E247">
        <v>0</v>
      </c>
      <c r="F247">
        <v>0.3</v>
      </c>
      <c r="G247">
        <v>0.21739130434782608</v>
      </c>
      <c r="H247">
        <v>0.89473684210526316</v>
      </c>
      <c r="I247" t="str">
        <v>no</v>
      </c>
      <c r="K247" s="57">
        <f>IFERROR(AVERAGEIF('Data Transformation'!$B$425:$B$8425,B247,IF('Input and Summary Results'!$J$4="no",'Data Transformation'!$C$425:$C$8425,'Data Transformation'!$E$425:$E$8425)),"")</f>
        <v>0.14035663578947369</v>
      </c>
      <c r="L247" s="58" cm="1">
        <f t="array" ref="L247">IFERROR(_xlfn.STDEV.S(IF('Data Transformation'!$B$425:$B$8425=B247,IF('Input and Summary Results'!$J$4="no",'Data Transformation'!$C$425:$C$8425,'Data Transformation'!$E$425:$E$8425),"")),"")</f>
        <v>0.24975338091538082</v>
      </c>
      <c r="M247" s="56"/>
      <c r="N247" t="str">
        <f>IF(E247&gt;='Data Transformation'!$R$29,B247,"")</f>
        <v/>
      </c>
      <c r="O247" t="str">
        <f>IFERROR(IF(AND(Assignments!L247&lt;('Data Transformation'!$R$4-'Data Transformation'!$R$3)/2,ABS(K247-'Data Transformation'!$R$6)&gt;ABS(K247-'Data Transformation'!$R$5),NOT(ISNUMBER(N247)),NOT(ISNUMBER(R247)),NOT(ISNUMBER(P247)),NOT(ISNUMBER(R247)),NOT(ISNUMBER(S247)),NOT(ISNUMBER(T247))),Assignments!B247,""),"")</f>
        <v/>
      </c>
      <c r="P247" t="str">
        <f>IF(AND(NOT(ISNUMBER(N247)),NOT(ISNUMBER(R247)),NOT(ISNUMBER(S247)),G247&gt;='Data Transformation'!$R$28),B247,"")</f>
        <v/>
      </c>
      <c r="Q247" t="str">
        <f>IFERROR(IF(AND(Assignments!L247&lt;('Data Transformation'!$R$4-'Data Transformation'!$R$3)/2,ABS(K247-'Data Transformation'!$R$6)&lt;ABS(K247-'Data Transformation'!$R$5),NOT(ISNUMBER(N247)),NOT(ISNUMBER(T247)),NOT(ISNUMBER(P247)),NOT(ISNUMBER(R247)),NOT(ISNUMBER(T247)),NOT(ISNUMBER(S247))),Assignments!B247,""),"")</f>
        <v/>
      </c>
      <c r="R247">
        <f>IF(H247&gt;='Data Transformation'!$R$30,B247,"")</f>
        <v>242</v>
      </c>
      <c r="S247" t="str">
        <f>IF(D247&gt;='Data Transformation'!$R$31,B247,"")</f>
        <v/>
      </c>
      <c r="T247" t="str">
        <f>IF(AND(H247&lt;'Data Transformation'!$R$30,E247&lt;'Data Transformation'!$R$29,G247&lt;0.3,D247&lt;'Data Transformation'!$R$31,E247&gt;0.4,H247&gt;0.4),B247,"")</f>
        <v/>
      </c>
      <c r="U247" s="56"/>
      <c r="V247" t="str" cm="2">
        <f t="array" ref="V247">IF(C247=FALSE,"",IF(AND(ISNUMBER(B247),ISBLANK(N247:T247)),"Unclassified",(IF(COUNT(N247:T247)=0,"",INDEX($N$4:$T$4,MATCH(TRUE,N247:T247=B247,0))))))</f>
        <v>Toggle</v>
      </c>
      <c r="W247" t="str">
        <f t="shared" si="10"/>
        <v/>
      </c>
      <c r="X247" t="str">
        <f t="shared" si="11"/>
        <v/>
      </c>
      <c r="AC247" t="b">
        <f t="shared" si="12"/>
        <v>0</v>
      </c>
      <c r="AD247">
        <f>IFERROR(ABS(ABS(K247-'Data Transformation'!$R$5)-ABS(K247-'Data Transformation'!$R$6)),"")</f>
        <v>0.81</v>
      </c>
      <c r="AE247" t="b">
        <f>IF(C247=FALSE,"",IF(AND(OR(V247=$Z$6,V247=$Z$8),OR(AC247=TRUE,AD247&lt;=IF(ISNUMBER('Data Transformation'!$R$15),'Data Transformation'!$R$15,'Data Transformation'!$R$25))),TRUE,FALSE))</f>
        <v>0</v>
      </c>
    </row>
    <row r="248" spans="2:31" x14ac:dyDescent="0.25">
      <c r="B248">
        <v>243</v>
      </c>
      <c r="C248">
        <v>17</v>
      </c>
      <c r="D248">
        <v>0</v>
      </c>
      <c r="E248">
        <v>0</v>
      </c>
      <c r="F248">
        <v>0.2</v>
      </c>
      <c r="G248">
        <v>8.6956521739130432E-2</v>
      </c>
      <c r="H248">
        <v>1</v>
      </c>
      <c r="I248" t="str">
        <v>yes</v>
      </c>
      <c r="K248" s="57">
        <f>IFERROR(AVERAGEIF('Data Transformation'!$B$425:$B$8425,B248,IF('Input and Summary Results'!$J$4="no",'Data Transformation'!$C$425:$C$8425,'Data Transformation'!$E$425:$E$8425)),"")</f>
        <v>6.2808689375000004E-2</v>
      </c>
      <c r="L248" s="58" cm="1">
        <f t="array" ref="L248">IFERROR(_xlfn.STDEV.S(IF('Data Transformation'!$B$425:$B$8425=B248,IF('Input and Summary Results'!$J$4="no",'Data Transformation'!$C$425:$C$8425,'Data Transformation'!$E$425:$E$8425),"")),"")</f>
        <v>0.11023442587973561</v>
      </c>
      <c r="M248" s="56"/>
      <c r="N248" t="str">
        <f>IF(E248&gt;='Data Transformation'!$R$29,B248,"")</f>
        <v/>
      </c>
      <c r="O248" t="str">
        <f>IFERROR(IF(AND(Assignments!L248&lt;('Data Transformation'!$R$4-'Data Transformation'!$R$3)/2,ABS(K248-'Data Transformation'!$R$6)&gt;ABS(K248-'Data Transformation'!$R$5),NOT(ISNUMBER(N248)),NOT(ISNUMBER(R248)),NOT(ISNUMBER(P248)),NOT(ISNUMBER(R248)),NOT(ISNUMBER(S248)),NOT(ISNUMBER(T248))),Assignments!B248,""),"")</f>
        <v/>
      </c>
      <c r="P248" t="str">
        <f>IF(AND(NOT(ISNUMBER(N248)),NOT(ISNUMBER(R248)),NOT(ISNUMBER(S248)),G248&gt;='Data Transformation'!$R$28),B248,"")</f>
        <v/>
      </c>
      <c r="Q248" t="str">
        <f>IFERROR(IF(AND(Assignments!L248&lt;('Data Transformation'!$R$4-'Data Transformation'!$R$3)/2,ABS(K248-'Data Transformation'!$R$6)&lt;ABS(K248-'Data Transformation'!$R$5),NOT(ISNUMBER(N248)),NOT(ISNUMBER(T248)),NOT(ISNUMBER(P248)),NOT(ISNUMBER(R248)),NOT(ISNUMBER(T248)),NOT(ISNUMBER(S248))),Assignments!B248,""),"")</f>
        <v/>
      </c>
      <c r="R248">
        <f>IF(H248&gt;='Data Transformation'!$R$30,B248,"")</f>
        <v>243</v>
      </c>
      <c r="S248" t="str">
        <f>IF(D248&gt;='Data Transformation'!$R$31,B248,"")</f>
        <v/>
      </c>
      <c r="T248" t="str">
        <f>IF(AND(H248&lt;'Data Transformation'!$R$30,E248&lt;'Data Transformation'!$R$29,G248&lt;0.3,D248&lt;'Data Transformation'!$R$31,E248&gt;0.4,H248&gt;0.4),B248,"")</f>
        <v/>
      </c>
      <c r="U248" s="56"/>
      <c r="V248" t="str" cm="2">
        <f t="array" ref="V248">IF(C248=FALSE,"",IF(AND(ISNUMBER(B248),ISBLANK(N248:T248)),"Unclassified",(IF(COUNT(N248:T248)=0,"",INDEX($N$4:$T$4,MATCH(TRUE,N248:T248=B248,0))))))</f>
        <v>Toggle</v>
      </c>
      <c r="W248" t="str">
        <f t="shared" si="10"/>
        <v/>
      </c>
      <c r="X248" t="str">
        <f t="shared" si="11"/>
        <v/>
      </c>
      <c r="AC248" t="b">
        <f t="shared" si="12"/>
        <v>0</v>
      </c>
      <c r="AD248">
        <f>IFERROR(ABS(ABS(K248-'Data Transformation'!$R$5)-ABS(K248-'Data Transformation'!$R$6)),"")</f>
        <v>0.81</v>
      </c>
      <c r="AE248" t="b">
        <f>IF(C248=FALSE,"",IF(AND(OR(V248=$Z$6,V248=$Z$8),OR(AC248=TRUE,AD248&lt;=IF(ISNUMBER('Data Transformation'!$R$15),'Data Transformation'!$R$15,'Data Transformation'!$R$25))),TRUE,FALSE))</f>
        <v>0</v>
      </c>
    </row>
    <row r="249" spans="2:31" x14ac:dyDescent="0.25">
      <c r="B249">
        <v>244</v>
      </c>
      <c r="C249">
        <v>15</v>
      </c>
      <c r="D249">
        <v>0</v>
      </c>
      <c r="E249">
        <v>0.14285714285714285</v>
      </c>
      <c r="F249">
        <v>0.4</v>
      </c>
      <c r="G249">
        <v>0.30434782608695654</v>
      </c>
      <c r="H249">
        <v>0.7857142857142857</v>
      </c>
      <c r="I249" t="str">
        <v>no</v>
      </c>
      <c r="K249" s="57">
        <f>IFERROR(AVERAGEIF('Data Transformation'!$B$425:$B$8425,B249,IF('Input and Summary Results'!$J$4="no",'Data Transformation'!$C$425:$C$8425,'Data Transformation'!$E$425:$E$8425)),"")</f>
        <v>0.20876586642857142</v>
      </c>
      <c r="L249" s="58" cm="1">
        <f t="array" ref="L249">IFERROR(_xlfn.STDEV.S(IF('Data Transformation'!$B$425:$B$8425=B249,IF('Input and Summary Results'!$J$4="no",'Data Transformation'!$C$425:$C$8425,'Data Transformation'!$E$425:$E$8425),"")),"")</f>
        <v>0.40437221448808613</v>
      </c>
      <c r="M249" s="56"/>
      <c r="N249" t="str">
        <f>IF(E249&gt;='Data Transformation'!$R$29,B249,"")</f>
        <v/>
      </c>
      <c r="O249" t="str">
        <f>IFERROR(IF(AND(Assignments!L249&lt;('Data Transformation'!$R$4-'Data Transformation'!$R$3)/2,ABS(K249-'Data Transformation'!$R$6)&gt;ABS(K249-'Data Transformation'!$R$5),NOT(ISNUMBER(N249)),NOT(ISNUMBER(R249)),NOT(ISNUMBER(P249)),NOT(ISNUMBER(R249)),NOT(ISNUMBER(S249)),NOT(ISNUMBER(T249))),Assignments!B249,""),"")</f>
        <v/>
      </c>
      <c r="P249" t="str">
        <f>IF(AND(NOT(ISNUMBER(N249)),NOT(ISNUMBER(R249)),NOT(ISNUMBER(S249)),G249&gt;='Data Transformation'!$R$28),B249,"")</f>
        <v/>
      </c>
      <c r="Q249" t="str">
        <f>IFERROR(IF(AND(Assignments!L249&lt;('Data Transformation'!$R$4-'Data Transformation'!$R$3)/2,ABS(K249-'Data Transformation'!$R$6)&lt;ABS(K249-'Data Transformation'!$R$5),NOT(ISNUMBER(N249)),NOT(ISNUMBER(T249)),NOT(ISNUMBER(P249)),NOT(ISNUMBER(R249)),NOT(ISNUMBER(T249)),NOT(ISNUMBER(S249))),Assignments!B249,""),"")</f>
        <v/>
      </c>
      <c r="R249">
        <f>IF(H249&gt;='Data Transformation'!$R$30,B249,"")</f>
        <v>244</v>
      </c>
      <c r="S249" t="str">
        <f>IF(D249&gt;='Data Transformation'!$R$31,B249,"")</f>
        <v/>
      </c>
      <c r="T249" t="str">
        <f>IF(AND(H249&lt;'Data Transformation'!$R$30,E249&lt;'Data Transformation'!$R$29,G249&lt;0.3,D249&lt;'Data Transformation'!$R$31,E249&gt;0.4,H249&gt;0.4),B249,"")</f>
        <v/>
      </c>
      <c r="U249" s="56"/>
      <c r="V249" t="str" cm="2">
        <f t="array" ref="V249">IF(C249=FALSE,"",IF(AND(ISNUMBER(B249),ISBLANK(N249:T249)),"Unclassified",(IF(COUNT(N249:T249)=0,"",INDEX($N$4:$T$4,MATCH(TRUE,N249:T249=B249,0))))))</f>
        <v>Toggle</v>
      </c>
      <c r="W249" t="str">
        <f t="shared" si="10"/>
        <v/>
      </c>
      <c r="X249" t="str">
        <f t="shared" si="11"/>
        <v/>
      </c>
      <c r="AC249" t="b">
        <f t="shared" si="12"/>
        <v>0</v>
      </c>
      <c r="AD249">
        <f>IFERROR(ABS(ABS(K249-'Data Transformation'!$R$5)-ABS(K249-'Data Transformation'!$R$6)),"")</f>
        <v>0.7724682671428571</v>
      </c>
      <c r="AE249" t="b">
        <f>IF(C249=FALSE,"",IF(AND(OR(V249=$Z$6,V249=$Z$8),OR(AC249=TRUE,AD249&lt;=IF(ISNUMBER('Data Transformation'!$R$15),'Data Transformation'!$R$15,'Data Transformation'!$R$25))),TRUE,FALSE))</f>
        <v>0</v>
      </c>
    </row>
    <row r="250" spans="2:31" x14ac:dyDescent="0.25">
      <c r="B250">
        <v>245</v>
      </c>
      <c r="C250">
        <v>17</v>
      </c>
      <c r="D250">
        <v>0</v>
      </c>
      <c r="E250">
        <v>0</v>
      </c>
      <c r="F250">
        <v>0.3</v>
      </c>
      <c r="G250">
        <v>0.21739130434782608</v>
      </c>
      <c r="H250">
        <v>0.9375</v>
      </c>
      <c r="I250" t="str">
        <v>no</v>
      </c>
      <c r="K250" s="57">
        <f>IFERROR(AVERAGEIF('Data Transformation'!$B$425:$B$8425,B250,IF('Input and Summary Results'!$J$4="no",'Data Transformation'!$C$425:$C$8425,'Data Transformation'!$E$425:$E$8425)),"")</f>
        <v>6.4947543750000003E-2</v>
      </c>
      <c r="L250" s="58" cm="1">
        <f t="array" ref="L250">IFERROR(_xlfn.STDEV.S(IF('Data Transformation'!$B$425:$B$8425=B250,IF('Input and Summary Results'!$J$4="no",'Data Transformation'!$C$425:$C$8425,'Data Transformation'!$E$425:$E$8425),"")),"")</f>
        <v>0.18313339293279335</v>
      </c>
      <c r="M250" s="56"/>
      <c r="N250" t="str">
        <f>IF(E250&gt;='Data Transformation'!$R$29,B250,"")</f>
        <v/>
      </c>
      <c r="O250" t="str">
        <f>IFERROR(IF(AND(Assignments!L250&lt;('Data Transformation'!$R$4-'Data Transformation'!$R$3)/2,ABS(K250-'Data Transformation'!$R$6)&gt;ABS(K250-'Data Transformation'!$R$5),NOT(ISNUMBER(N250)),NOT(ISNUMBER(R250)),NOT(ISNUMBER(P250)),NOT(ISNUMBER(R250)),NOT(ISNUMBER(S250)),NOT(ISNUMBER(T250))),Assignments!B250,""),"")</f>
        <v/>
      </c>
      <c r="P250" t="str">
        <f>IF(AND(NOT(ISNUMBER(N250)),NOT(ISNUMBER(R250)),NOT(ISNUMBER(S250)),G250&gt;='Data Transformation'!$R$28),B250,"")</f>
        <v/>
      </c>
      <c r="Q250" t="str">
        <f>IFERROR(IF(AND(Assignments!L250&lt;('Data Transformation'!$R$4-'Data Transformation'!$R$3)/2,ABS(K250-'Data Transformation'!$R$6)&lt;ABS(K250-'Data Transformation'!$R$5),NOT(ISNUMBER(N250)),NOT(ISNUMBER(T250)),NOT(ISNUMBER(P250)),NOT(ISNUMBER(R250)),NOT(ISNUMBER(T250)),NOT(ISNUMBER(S250))),Assignments!B250,""),"")</f>
        <v/>
      </c>
      <c r="R250">
        <f>IF(H250&gt;='Data Transformation'!$R$30,B250,"")</f>
        <v>245</v>
      </c>
      <c r="S250" t="str">
        <f>IF(D250&gt;='Data Transformation'!$R$31,B250,"")</f>
        <v/>
      </c>
      <c r="T250" t="str">
        <f>IF(AND(H250&lt;'Data Transformation'!$R$30,E250&lt;'Data Transformation'!$R$29,G250&lt;0.3,D250&lt;'Data Transformation'!$R$31,E250&gt;0.4,H250&gt;0.4),B250,"")</f>
        <v/>
      </c>
      <c r="U250" s="56"/>
      <c r="V250" t="str" cm="2">
        <f t="array" ref="V250">IF(C250=FALSE,"",IF(AND(ISNUMBER(B250),ISBLANK(N250:T250)),"Unclassified",(IF(COUNT(N250:T250)=0,"",INDEX($N$4:$T$4,MATCH(TRUE,N250:T250=B250,0))))))</f>
        <v>Toggle</v>
      </c>
      <c r="W250" t="str">
        <f t="shared" si="10"/>
        <v/>
      </c>
      <c r="X250" t="str">
        <f t="shared" si="11"/>
        <v/>
      </c>
      <c r="AC250" t="b">
        <f t="shared" si="12"/>
        <v>0</v>
      </c>
      <c r="AD250">
        <f>IFERROR(ABS(ABS(K250-'Data Transformation'!$R$5)-ABS(K250-'Data Transformation'!$R$6)),"")</f>
        <v>0.81</v>
      </c>
      <c r="AE250" t="b">
        <f>IF(C250=FALSE,"",IF(AND(OR(V250=$Z$6,V250=$Z$8),OR(AC250=TRUE,AD250&lt;=IF(ISNUMBER('Data Transformation'!$R$15),'Data Transformation'!$R$15,'Data Transformation'!$R$25))),TRUE,FALSE))</f>
        <v>0</v>
      </c>
    </row>
    <row r="251" spans="2:31" x14ac:dyDescent="0.25">
      <c r="B251">
        <v>246</v>
      </c>
      <c r="C251">
        <v>19</v>
      </c>
      <c r="D251">
        <v>0</v>
      </c>
      <c r="E251">
        <v>0</v>
      </c>
      <c r="F251">
        <v>0.6</v>
      </c>
      <c r="G251">
        <v>0.56521739130434778</v>
      </c>
      <c r="H251">
        <v>0.55555555555555558</v>
      </c>
      <c r="I251" t="str">
        <v>no</v>
      </c>
      <c r="K251" s="57">
        <f>IFERROR(AVERAGEIF('Data Transformation'!$B$425:$B$8425,B251,IF('Input and Summary Results'!$J$4="no",'Data Transformation'!$C$425:$C$8425,'Data Transformation'!$E$425:$E$8425)),"")</f>
        <v>0.28821452166666667</v>
      </c>
      <c r="L251" s="58" cm="1">
        <f t="array" ref="L251">IFERROR(_xlfn.STDEV.S(IF('Data Transformation'!$B$425:$B$8425=B251,IF('Input and Summary Results'!$J$4="no",'Data Transformation'!$C$425:$C$8425,'Data Transformation'!$E$425:$E$8425),"")),"")</f>
        <v>0.22485841259614253</v>
      </c>
      <c r="M251" s="56"/>
      <c r="N251" t="str">
        <f>IF(E251&gt;='Data Transformation'!$R$29,B251,"")</f>
        <v/>
      </c>
      <c r="O251" t="str">
        <f>IFERROR(IF(AND(Assignments!L251&lt;('Data Transformation'!$R$4-'Data Transformation'!$R$3)/2,ABS(K251-'Data Transformation'!$R$6)&gt;ABS(K251-'Data Transformation'!$R$5),NOT(ISNUMBER(N251)),NOT(ISNUMBER(R251)),NOT(ISNUMBER(P251)),NOT(ISNUMBER(R251)),NOT(ISNUMBER(S251)),NOT(ISNUMBER(T251))),Assignments!B251,""),"")</f>
        <v/>
      </c>
      <c r="P251">
        <f>IF(AND(NOT(ISNUMBER(N251)),NOT(ISNUMBER(R251)),NOT(ISNUMBER(S251)),G251&gt;='Data Transformation'!$R$28),B251,"")</f>
        <v>246</v>
      </c>
      <c r="Q251" t="str">
        <f>IFERROR(IF(AND(Assignments!L251&lt;('Data Transformation'!$R$4-'Data Transformation'!$R$3)/2,ABS(K251-'Data Transformation'!$R$6)&lt;ABS(K251-'Data Transformation'!$R$5),NOT(ISNUMBER(N251)),NOT(ISNUMBER(T251)),NOT(ISNUMBER(P251)),NOT(ISNUMBER(R251)),NOT(ISNUMBER(T251)),NOT(ISNUMBER(S251))),Assignments!B251,""),"")</f>
        <v/>
      </c>
      <c r="R251" t="str">
        <f>IF(H251&gt;='Data Transformation'!$R$30,B251,"")</f>
        <v/>
      </c>
      <c r="S251" t="str">
        <f>IF(D251&gt;='Data Transformation'!$R$31,B251,"")</f>
        <v/>
      </c>
      <c r="T251" t="str">
        <f>IF(AND(H251&lt;'Data Transformation'!$R$30,E251&lt;'Data Transformation'!$R$29,G251&lt;0.3,D251&lt;'Data Transformation'!$R$31,E251&gt;0.4,H251&gt;0.4),B251,"")</f>
        <v/>
      </c>
      <c r="U251" s="56"/>
      <c r="V251" t="str" cm="2">
        <f t="array" ref="V251">IF(C251=FALSE,"",IF(AND(ISNUMBER(B251),ISBLANK(N251:T251)),"Unclassified",(IF(COUNT(N251:T251)=0,"",INDEX($N$4:$T$4,MATCH(TRUE,N251:T251=B251,0))))))</f>
        <v>Rheostat</v>
      </c>
      <c r="W251" t="str">
        <f t="shared" si="10"/>
        <v/>
      </c>
      <c r="X251" t="str">
        <f t="shared" si="11"/>
        <v/>
      </c>
      <c r="AC251" t="b">
        <f t="shared" si="12"/>
        <v>0</v>
      </c>
      <c r="AD251">
        <f>IFERROR(ABS(ABS(K251-'Data Transformation'!$R$5)-ABS(K251-'Data Transformation'!$R$6)),"")</f>
        <v>0.61357095666666661</v>
      </c>
      <c r="AE251" t="b">
        <f>IF(C251=FALSE,"",IF(AND(OR(V251=$Z$6,V251=$Z$8),OR(AC251=TRUE,AD251&lt;=IF(ISNUMBER('Data Transformation'!$R$15),'Data Transformation'!$R$15,'Data Transformation'!$R$25))),TRUE,FALSE))</f>
        <v>0</v>
      </c>
    </row>
    <row r="252" spans="2:31" x14ac:dyDescent="0.25">
      <c r="B252">
        <v>247</v>
      </c>
      <c r="C252">
        <v>19</v>
      </c>
      <c r="D252">
        <v>0.1111111111111111</v>
      </c>
      <c r="E252">
        <v>0.27777777777777779</v>
      </c>
      <c r="F252">
        <v>0.7</v>
      </c>
      <c r="G252">
        <v>0.60869565217391308</v>
      </c>
      <c r="H252">
        <v>5.5555555555555552E-2</v>
      </c>
      <c r="I252" t="str">
        <v>no</v>
      </c>
      <c r="K252" s="57">
        <f>IFERROR(AVERAGEIF('Data Transformation'!$B$425:$B$8425,B252,IF('Input and Summary Results'!$J$4="no",'Data Transformation'!$C$425:$C$8425,'Data Transformation'!$E$425:$E$8425)),"")</f>
        <v>0.78753558444444449</v>
      </c>
      <c r="L252" s="58" cm="1">
        <f t="array" ref="L252">IFERROR(_xlfn.STDEV.S(IF('Data Transformation'!$B$425:$B$8425=B252,IF('Input and Summary Results'!$J$4="no",'Data Transformation'!$C$425:$C$8425,'Data Transformation'!$E$425:$E$8425),"")),"")</f>
        <v>0.26449882137274883</v>
      </c>
      <c r="M252" s="56"/>
      <c r="N252" t="str">
        <f>IF(E252&gt;='Data Transformation'!$R$29,B252,"")</f>
        <v/>
      </c>
      <c r="O252" t="str">
        <f>IFERROR(IF(AND(Assignments!L252&lt;('Data Transformation'!$R$4-'Data Transformation'!$R$3)/2,ABS(K252-'Data Transformation'!$R$6)&gt;ABS(K252-'Data Transformation'!$R$5),NOT(ISNUMBER(N252)),NOT(ISNUMBER(R252)),NOT(ISNUMBER(P252)),NOT(ISNUMBER(R252)),NOT(ISNUMBER(S252)),NOT(ISNUMBER(T252))),Assignments!B252,""),"")</f>
        <v/>
      </c>
      <c r="P252">
        <f>IF(AND(NOT(ISNUMBER(N252)),NOT(ISNUMBER(R252)),NOT(ISNUMBER(S252)),G252&gt;='Data Transformation'!$R$28),B252,"")</f>
        <v>247</v>
      </c>
      <c r="Q252" t="str">
        <f>IFERROR(IF(AND(Assignments!L252&lt;('Data Transformation'!$R$4-'Data Transformation'!$R$3)/2,ABS(K252-'Data Transformation'!$R$6)&lt;ABS(K252-'Data Transformation'!$R$5),NOT(ISNUMBER(N252)),NOT(ISNUMBER(T252)),NOT(ISNUMBER(P252)),NOT(ISNUMBER(R252)),NOT(ISNUMBER(T252)),NOT(ISNUMBER(S252))),Assignments!B252,""),"")</f>
        <v/>
      </c>
      <c r="R252" t="str">
        <f>IF(H252&gt;='Data Transformation'!$R$30,B252,"")</f>
        <v/>
      </c>
      <c r="S252" t="str">
        <f>IF(D252&gt;='Data Transformation'!$R$31,B252,"")</f>
        <v/>
      </c>
      <c r="T252" t="str">
        <f>IF(AND(H252&lt;'Data Transformation'!$R$30,E252&lt;'Data Transformation'!$R$29,G252&lt;0.3,D252&lt;'Data Transformation'!$R$31,E252&gt;0.4,H252&gt;0.4),B252,"")</f>
        <v/>
      </c>
      <c r="U252" s="56"/>
      <c r="V252" t="str" cm="2">
        <f t="array" ref="V252">IF(C252=FALSE,"",IF(AND(ISNUMBER(B252),ISBLANK(N252:T252)),"Unclassified",(IF(COUNT(N252:T252)=0,"",INDEX($N$4:$T$4,MATCH(TRUE,N252:T252=B252,0))))))</f>
        <v>Rheostat</v>
      </c>
      <c r="W252" t="str">
        <f t="shared" si="10"/>
        <v/>
      </c>
      <c r="X252" t="str">
        <f t="shared" si="11"/>
        <v/>
      </c>
      <c r="AC252" t="b">
        <f t="shared" si="12"/>
        <v>0</v>
      </c>
      <c r="AD252">
        <f>IFERROR(ABS(ABS(K252-'Data Transformation'!$R$5)-ABS(K252-'Data Transformation'!$R$6)),"")</f>
        <v>0.38507116888888904</v>
      </c>
      <c r="AE252" t="b">
        <f>IF(C252=FALSE,"",IF(AND(OR(V252=$Z$6,V252=$Z$8),OR(AC252=TRUE,AD252&lt;=IF(ISNUMBER('Data Transformation'!$R$15),'Data Transformation'!$R$15,'Data Transformation'!$R$25))),TRUE,FALSE))</f>
        <v>0</v>
      </c>
    </row>
    <row r="253" spans="2:31" x14ac:dyDescent="0.25">
      <c r="B253">
        <v>248</v>
      </c>
      <c r="C253">
        <v>17</v>
      </c>
      <c r="D253">
        <v>0</v>
      </c>
      <c r="E253">
        <v>6.25E-2</v>
      </c>
      <c r="F253">
        <v>0.3</v>
      </c>
      <c r="G253">
        <v>0.17391304347826086</v>
      </c>
      <c r="H253">
        <v>0.9375</v>
      </c>
      <c r="I253" t="str">
        <v>no</v>
      </c>
      <c r="K253" s="57">
        <f>IFERROR(AVERAGEIF('Data Transformation'!$B$425:$B$8425,B253,IF('Input and Summary Results'!$J$4="no",'Data Transformation'!$C$425:$C$8425,'Data Transformation'!$E$425:$E$8425)),"")</f>
        <v>0.10772260624999999</v>
      </c>
      <c r="L253" s="58" cm="1">
        <f t="array" ref="L253">IFERROR(_xlfn.STDEV.S(IF('Data Transformation'!$B$425:$B$8425=B253,IF('Input and Summary Results'!$J$4="no",'Data Transformation'!$C$425:$C$8425,'Data Transformation'!$E$425:$E$8425),"")),"")</f>
        <v>0.23204250066315779</v>
      </c>
      <c r="M253" s="56"/>
      <c r="N253" t="str">
        <f>IF(E253&gt;='Data Transformation'!$R$29,B253,"")</f>
        <v/>
      </c>
      <c r="O253" t="str">
        <f>IFERROR(IF(AND(Assignments!L253&lt;('Data Transformation'!$R$4-'Data Transformation'!$R$3)/2,ABS(K253-'Data Transformation'!$R$6)&gt;ABS(K253-'Data Transformation'!$R$5),NOT(ISNUMBER(N253)),NOT(ISNUMBER(R253)),NOT(ISNUMBER(P253)),NOT(ISNUMBER(R253)),NOT(ISNUMBER(S253)),NOT(ISNUMBER(T253))),Assignments!B253,""),"")</f>
        <v/>
      </c>
      <c r="P253" t="str">
        <f>IF(AND(NOT(ISNUMBER(N253)),NOT(ISNUMBER(R253)),NOT(ISNUMBER(S253)),G253&gt;='Data Transformation'!$R$28),B253,"")</f>
        <v/>
      </c>
      <c r="Q253" t="str">
        <f>IFERROR(IF(AND(Assignments!L253&lt;('Data Transformation'!$R$4-'Data Transformation'!$R$3)/2,ABS(K253-'Data Transformation'!$R$6)&lt;ABS(K253-'Data Transformation'!$R$5),NOT(ISNUMBER(N253)),NOT(ISNUMBER(T253)),NOT(ISNUMBER(P253)),NOT(ISNUMBER(R253)),NOT(ISNUMBER(T253)),NOT(ISNUMBER(S253))),Assignments!B253,""),"")</f>
        <v/>
      </c>
      <c r="R253">
        <f>IF(H253&gt;='Data Transformation'!$R$30,B253,"")</f>
        <v>248</v>
      </c>
      <c r="S253" t="str">
        <f>IF(D253&gt;='Data Transformation'!$R$31,B253,"")</f>
        <v/>
      </c>
      <c r="T253" t="str">
        <f>IF(AND(H253&lt;'Data Transformation'!$R$30,E253&lt;'Data Transformation'!$R$29,G253&lt;0.3,D253&lt;'Data Transformation'!$R$31,E253&gt;0.4,H253&gt;0.4),B253,"")</f>
        <v/>
      </c>
      <c r="U253" s="56"/>
      <c r="V253" t="str" cm="2">
        <f t="array" ref="V253">IF(C253=FALSE,"",IF(AND(ISNUMBER(B253),ISBLANK(N253:T253)),"Unclassified",(IF(COUNT(N253:T253)=0,"",INDEX($N$4:$T$4,MATCH(TRUE,N253:T253=B253,0))))))</f>
        <v>Toggle</v>
      </c>
      <c r="W253" t="str">
        <f t="shared" si="10"/>
        <v/>
      </c>
      <c r="X253" t="str">
        <f t="shared" si="11"/>
        <v/>
      </c>
      <c r="AC253" t="b">
        <f t="shared" si="12"/>
        <v>0</v>
      </c>
      <c r="AD253">
        <f>IFERROR(ABS(ABS(K253-'Data Transformation'!$R$5)-ABS(K253-'Data Transformation'!$R$6)),"")</f>
        <v>0.81</v>
      </c>
      <c r="AE253" t="b">
        <f>IF(C253=FALSE,"",IF(AND(OR(V253=$Z$6,V253=$Z$8),OR(AC253=TRUE,AD253&lt;=IF(ISNUMBER('Data Transformation'!$R$15),'Data Transformation'!$R$15,'Data Transformation'!$R$25))),TRUE,FALSE))</f>
        <v>0</v>
      </c>
    </row>
    <row r="254" spans="2:31" x14ac:dyDescent="0.25">
      <c r="B254">
        <v>249</v>
      </c>
      <c r="C254">
        <v>18</v>
      </c>
      <c r="D254">
        <v>5.8823529411764705E-2</v>
      </c>
      <c r="E254">
        <v>0.41176470588235292</v>
      </c>
      <c r="F254">
        <v>0.7</v>
      </c>
      <c r="G254">
        <v>0.65217391304347827</v>
      </c>
      <c r="H254">
        <v>0.11764705882352941</v>
      </c>
      <c r="I254" t="str">
        <v>no</v>
      </c>
      <c r="K254" s="57">
        <f>IFERROR(AVERAGEIF('Data Transformation'!$B$425:$B$8425,B254,IF('Input and Summary Results'!$J$4="no",'Data Transformation'!$C$425:$C$8425,'Data Transformation'!$E$425:$E$8425)),"")</f>
        <v>0.78735525294117648</v>
      </c>
      <c r="L254" s="58" cm="1">
        <f t="array" ref="L254">IFERROR(_xlfn.STDEV.S(IF('Data Transformation'!$B$425:$B$8425=B254,IF('Input and Summary Results'!$J$4="no",'Data Transformation'!$C$425:$C$8425,'Data Transformation'!$E$425:$E$8425),"")),"")</f>
        <v>0.29105283357991668</v>
      </c>
      <c r="M254" s="56"/>
      <c r="N254" t="str">
        <f>IF(E254&gt;='Data Transformation'!$R$29,B254,"")</f>
        <v/>
      </c>
      <c r="O254" t="str">
        <f>IFERROR(IF(AND(Assignments!L254&lt;('Data Transformation'!$R$4-'Data Transformation'!$R$3)/2,ABS(K254-'Data Transformation'!$R$6)&gt;ABS(K254-'Data Transformation'!$R$5),NOT(ISNUMBER(N254)),NOT(ISNUMBER(R254)),NOT(ISNUMBER(P254)),NOT(ISNUMBER(R254)),NOT(ISNUMBER(S254)),NOT(ISNUMBER(T254))),Assignments!B254,""),"")</f>
        <v/>
      </c>
      <c r="P254">
        <f>IF(AND(NOT(ISNUMBER(N254)),NOT(ISNUMBER(R254)),NOT(ISNUMBER(S254)),G254&gt;='Data Transformation'!$R$28),B254,"")</f>
        <v>249</v>
      </c>
      <c r="Q254" t="str">
        <f>IFERROR(IF(AND(Assignments!L254&lt;('Data Transformation'!$R$4-'Data Transformation'!$R$3)/2,ABS(K254-'Data Transformation'!$R$6)&lt;ABS(K254-'Data Transformation'!$R$5),NOT(ISNUMBER(N254)),NOT(ISNUMBER(T254)),NOT(ISNUMBER(P254)),NOT(ISNUMBER(R254)),NOT(ISNUMBER(T254)),NOT(ISNUMBER(S254))),Assignments!B254,""),"")</f>
        <v/>
      </c>
      <c r="R254" t="str">
        <f>IF(H254&gt;='Data Transformation'!$R$30,B254,"")</f>
        <v/>
      </c>
      <c r="S254" t="str">
        <f>IF(D254&gt;='Data Transformation'!$R$31,B254,"")</f>
        <v/>
      </c>
      <c r="T254" t="str">
        <f>IF(AND(H254&lt;'Data Transformation'!$R$30,E254&lt;'Data Transformation'!$R$29,G254&lt;0.3,D254&lt;'Data Transformation'!$R$31,E254&gt;0.4,H254&gt;0.4),B254,"")</f>
        <v/>
      </c>
      <c r="U254" s="56"/>
      <c r="V254" t="str" cm="2">
        <f t="array" ref="V254">IF(C254=FALSE,"",IF(AND(ISNUMBER(B254),ISBLANK(N254:T254)),"Unclassified",(IF(COUNT(N254:T254)=0,"",INDEX($N$4:$T$4,MATCH(TRUE,N254:T254=B254,0))))))</f>
        <v>Rheostat</v>
      </c>
      <c r="W254" t="str">
        <f t="shared" si="10"/>
        <v/>
      </c>
      <c r="X254" t="str">
        <f t="shared" si="11"/>
        <v/>
      </c>
      <c r="AC254" t="b">
        <f t="shared" si="12"/>
        <v>0</v>
      </c>
      <c r="AD254">
        <f>IFERROR(ABS(ABS(K254-'Data Transformation'!$R$5)-ABS(K254-'Data Transformation'!$R$6)),"")</f>
        <v>0.384710505882353</v>
      </c>
      <c r="AE254" t="b">
        <f>IF(C254=FALSE,"",IF(AND(OR(V254=$Z$6,V254=$Z$8),OR(AC254=TRUE,AD254&lt;=IF(ISNUMBER('Data Transformation'!$R$15),'Data Transformation'!$R$15,'Data Transformation'!$R$25))),TRUE,FALSE))</f>
        <v>0</v>
      </c>
    </row>
    <row r="255" spans="2:31" x14ac:dyDescent="0.25">
      <c r="B255">
        <v>250</v>
      </c>
      <c r="C255">
        <v>18</v>
      </c>
      <c r="D255">
        <v>5.8823529411764705E-2</v>
      </c>
      <c r="E255">
        <v>0.76470588235294112</v>
      </c>
      <c r="F255">
        <v>0.5</v>
      </c>
      <c r="G255">
        <v>0.47826086956521741</v>
      </c>
      <c r="H255">
        <v>0</v>
      </c>
      <c r="I255" t="str">
        <v>no</v>
      </c>
      <c r="K255" s="57">
        <f>IFERROR(AVERAGEIF('Data Transformation'!$B$425:$B$8425,B255,IF('Input and Summary Results'!$J$4="no",'Data Transformation'!$C$425:$C$8425,'Data Transformation'!$E$425:$E$8425)),"")</f>
        <v>0.94986894764705876</v>
      </c>
      <c r="L255" s="58" cm="1">
        <f t="array" ref="L255">IFERROR(_xlfn.STDEV.S(IF('Data Transformation'!$B$425:$B$8425=B255,IF('Input and Summary Results'!$J$4="no",'Data Transformation'!$C$425:$C$8425,'Data Transformation'!$E$425:$E$8425),"")),"")</f>
        <v>0.13343559209017528</v>
      </c>
      <c r="M255" s="56"/>
      <c r="N255">
        <f>IF(E255&gt;='Data Transformation'!$R$29,B255,"")</f>
        <v>250</v>
      </c>
      <c r="O255" t="str">
        <f>IFERROR(IF(AND(Assignments!L255&lt;('Data Transformation'!$R$4-'Data Transformation'!$R$3)/2,ABS(K255-'Data Transformation'!$R$6)&gt;ABS(K255-'Data Transformation'!$R$5),NOT(ISNUMBER(N255)),NOT(ISNUMBER(R255)),NOT(ISNUMBER(P255)),NOT(ISNUMBER(R255)),NOT(ISNUMBER(S255)),NOT(ISNUMBER(T255))),Assignments!B255,""),"")</f>
        <v/>
      </c>
      <c r="P255" t="str">
        <f>IF(AND(NOT(ISNUMBER(N255)),NOT(ISNUMBER(R255)),NOT(ISNUMBER(S255)),G255&gt;='Data Transformation'!$R$28),B255,"")</f>
        <v/>
      </c>
      <c r="Q255" t="str">
        <f>IFERROR(IF(AND(Assignments!L255&lt;('Data Transformation'!$R$4-'Data Transformation'!$R$3)/2,ABS(K255-'Data Transformation'!$R$6)&lt;ABS(K255-'Data Transformation'!$R$5),NOT(ISNUMBER(N255)),NOT(ISNUMBER(T255)),NOT(ISNUMBER(P255)),NOT(ISNUMBER(R255)),NOT(ISNUMBER(T255)),NOT(ISNUMBER(S255))),Assignments!B255,""),"")</f>
        <v/>
      </c>
      <c r="R255" t="str">
        <f>IF(H255&gt;='Data Transformation'!$R$30,B255,"")</f>
        <v/>
      </c>
      <c r="S255" t="str">
        <f>IF(D255&gt;='Data Transformation'!$R$31,B255,"")</f>
        <v/>
      </c>
      <c r="T255" t="str">
        <f>IF(AND(H255&lt;'Data Transformation'!$R$30,E255&lt;'Data Transformation'!$R$29,G255&lt;0.3,D255&lt;'Data Transformation'!$R$31,E255&gt;0.4,H255&gt;0.4),B255,"")</f>
        <v/>
      </c>
      <c r="U255" s="56"/>
      <c r="V255" t="str" cm="2">
        <f t="array" ref="V255">IF(C255=FALSE,"",IF(AND(ISNUMBER(B255),ISBLANK(N255:T255)),"Unclassified",(IF(COUNT(N255:T255)=0,"",INDEX($N$4:$T$4,MATCH(TRUE,N255:T255=B255,0))))))</f>
        <v>Neutral</v>
      </c>
      <c r="W255" t="str">
        <f t="shared" si="10"/>
        <v/>
      </c>
      <c r="X255" t="str">
        <f t="shared" si="11"/>
        <v/>
      </c>
      <c r="AC255" t="b">
        <f t="shared" si="12"/>
        <v>0</v>
      </c>
      <c r="AD255">
        <f>IFERROR(ABS(ABS(K255-'Data Transformation'!$R$5)-ABS(K255-'Data Transformation'!$R$6)),"")</f>
        <v>0.70973789529411757</v>
      </c>
      <c r="AE255" t="b">
        <f>IF(C255=FALSE,"",IF(AND(OR(V255=$Z$6,V255=$Z$8),OR(AC255=TRUE,AD255&lt;=IF(ISNUMBER('Data Transformation'!$R$15),'Data Transformation'!$R$15,'Data Transformation'!$R$25))),TRUE,FALSE))</f>
        <v>0</v>
      </c>
    </row>
    <row r="256" spans="2:31" x14ac:dyDescent="0.25">
      <c r="B256">
        <v>251</v>
      </c>
      <c r="C256">
        <v>19</v>
      </c>
      <c r="D256">
        <v>0</v>
      </c>
      <c r="E256">
        <v>0.3888888888888889</v>
      </c>
      <c r="F256">
        <v>0.7</v>
      </c>
      <c r="G256">
        <v>0.65217391304347827</v>
      </c>
      <c r="H256">
        <v>0.33333333333333331</v>
      </c>
      <c r="I256" t="str">
        <v>no</v>
      </c>
      <c r="K256" s="57">
        <f>IFERROR(AVERAGEIF('Data Transformation'!$B$425:$B$8425,B256,IF('Input and Summary Results'!$J$4="no",'Data Transformation'!$C$425:$C$8425,'Data Transformation'!$E$425:$E$8425)),"")</f>
        <v>0.58122331277777783</v>
      </c>
      <c r="L256" s="58" cm="1">
        <f t="array" ref="L256">IFERROR(_xlfn.STDEV.S(IF('Data Transformation'!$B$425:$B$8425=B256,IF('Input and Summary Results'!$J$4="no",'Data Transformation'!$C$425:$C$8425,'Data Transformation'!$E$425:$E$8425),"")),"")</f>
        <v>0.40745960148205396</v>
      </c>
      <c r="M256" s="56"/>
      <c r="N256" t="str">
        <f>IF(E256&gt;='Data Transformation'!$R$29,B256,"")</f>
        <v/>
      </c>
      <c r="O256" t="str">
        <f>IFERROR(IF(AND(Assignments!L256&lt;('Data Transformation'!$R$4-'Data Transformation'!$R$3)/2,ABS(K256-'Data Transformation'!$R$6)&gt;ABS(K256-'Data Transformation'!$R$5),NOT(ISNUMBER(N256)),NOT(ISNUMBER(R256)),NOT(ISNUMBER(P256)),NOT(ISNUMBER(R256)),NOT(ISNUMBER(S256)),NOT(ISNUMBER(T256))),Assignments!B256,""),"")</f>
        <v/>
      </c>
      <c r="P256">
        <f>IF(AND(NOT(ISNUMBER(N256)),NOT(ISNUMBER(R256)),NOT(ISNUMBER(S256)),G256&gt;='Data Transformation'!$R$28),B256,"")</f>
        <v>251</v>
      </c>
      <c r="Q256" t="str">
        <f>IFERROR(IF(AND(Assignments!L256&lt;('Data Transformation'!$R$4-'Data Transformation'!$R$3)/2,ABS(K256-'Data Transformation'!$R$6)&lt;ABS(K256-'Data Transformation'!$R$5),NOT(ISNUMBER(N256)),NOT(ISNUMBER(T256)),NOT(ISNUMBER(P256)),NOT(ISNUMBER(R256)),NOT(ISNUMBER(T256)),NOT(ISNUMBER(S256))),Assignments!B256,""),"")</f>
        <v/>
      </c>
      <c r="R256" t="str">
        <f>IF(H256&gt;='Data Transformation'!$R$30,B256,"")</f>
        <v/>
      </c>
      <c r="S256" t="str">
        <f>IF(D256&gt;='Data Transformation'!$R$31,B256,"")</f>
        <v/>
      </c>
      <c r="T256" t="str">
        <f>IF(AND(H256&lt;'Data Transformation'!$R$30,E256&lt;'Data Transformation'!$R$29,G256&lt;0.3,D256&lt;'Data Transformation'!$R$31,E256&gt;0.4,H256&gt;0.4),B256,"")</f>
        <v/>
      </c>
      <c r="U256" s="56"/>
      <c r="V256" t="str" cm="2">
        <f t="array" ref="V256">IF(C256=FALSE,"",IF(AND(ISNUMBER(B256),ISBLANK(N256:T256)),"Unclassified",(IF(COUNT(N256:T256)=0,"",INDEX($N$4:$T$4,MATCH(TRUE,N256:T256=B256,0))))))</f>
        <v>Rheostat</v>
      </c>
      <c r="W256" t="str">
        <f t="shared" si="10"/>
        <v/>
      </c>
      <c r="X256" t="str">
        <f t="shared" si="11"/>
        <v/>
      </c>
      <c r="AC256" t="b">
        <f t="shared" si="12"/>
        <v>0</v>
      </c>
      <c r="AD256">
        <f>IFERROR(ABS(ABS(K256-'Data Transformation'!$R$5)-ABS(K256-'Data Transformation'!$R$6)),"")</f>
        <v>2.7553374444444334E-2</v>
      </c>
      <c r="AE256" t="b">
        <f>IF(C256=FALSE,"",IF(AND(OR(V256=$Z$6,V256=$Z$8),OR(AC256=TRUE,AD256&lt;=IF(ISNUMBER('Data Transformation'!$R$15),'Data Transformation'!$R$15,'Data Transformation'!$R$25))),TRUE,FALSE))</f>
        <v>0</v>
      </c>
    </row>
    <row r="257" spans="2:31" x14ac:dyDescent="0.25">
      <c r="B257">
        <v>252</v>
      </c>
      <c r="C257">
        <v>17</v>
      </c>
      <c r="D257">
        <v>0</v>
      </c>
      <c r="E257">
        <v>6.25E-2</v>
      </c>
      <c r="F257">
        <v>0.5</v>
      </c>
      <c r="G257">
        <v>0.52173913043478259</v>
      </c>
      <c r="H257">
        <v>0</v>
      </c>
      <c r="I257" t="str">
        <v>no</v>
      </c>
      <c r="K257" s="57">
        <f>IFERROR(AVERAGEIF('Data Transformation'!$B$425:$B$8425,B257,IF('Input and Summary Results'!$J$4="no",'Data Transformation'!$C$425:$C$8425,'Data Transformation'!$E$425:$E$8425)),"")</f>
        <v>0.72766570375000006</v>
      </c>
      <c r="L257" s="58" cm="1">
        <f t="array" ref="L257">IFERROR(_xlfn.STDEV.S(IF('Data Transformation'!$B$425:$B$8425=B257,IF('Input and Summary Results'!$J$4="no",'Data Transformation'!$C$425:$C$8425,'Data Transformation'!$E$425:$E$8425),"")),"")</f>
        <v>0.11186663130853813</v>
      </c>
      <c r="M257" s="56"/>
      <c r="N257" t="str">
        <f>IF(E257&gt;='Data Transformation'!$R$29,B257,"")</f>
        <v/>
      </c>
      <c r="O257" t="str">
        <f>IFERROR(IF(AND(Assignments!L257&lt;('Data Transformation'!$R$4-'Data Transformation'!$R$3)/2,ABS(K257-'Data Transformation'!$R$6)&gt;ABS(K257-'Data Transformation'!$R$5),NOT(ISNUMBER(N257)),NOT(ISNUMBER(R257)),NOT(ISNUMBER(P257)),NOT(ISNUMBER(R257)),NOT(ISNUMBER(S257)),NOT(ISNUMBER(T257))),Assignments!B257,""),"")</f>
        <v/>
      </c>
      <c r="P257">
        <f>IF(AND(NOT(ISNUMBER(N257)),NOT(ISNUMBER(R257)),NOT(ISNUMBER(S257)),G257&gt;='Data Transformation'!$R$28),B257,"")</f>
        <v>252</v>
      </c>
      <c r="Q257" t="str">
        <f>IFERROR(IF(AND(Assignments!L257&lt;('Data Transformation'!$R$4-'Data Transformation'!$R$3)/2,ABS(K257-'Data Transformation'!$R$6)&lt;ABS(K257-'Data Transformation'!$R$5),NOT(ISNUMBER(N257)),NOT(ISNUMBER(T257)),NOT(ISNUMBER(P257)),NOT(ISNUMBER(R257)),NOT(ISNUMBER(T257)),NOT(ISNUMBER(S257))),Assignments!B257,""),"")</f>
        <v/>
      </c>
      <c r="R257" t="str">
        <f>IF(H257&gt;='Data Transformation'!$R$30,B257,"")</f>
        <v/>
      </c>
      <c r="S257" t="str">
        <f>IF(D257&gt;='Data Transformation'!$R$31,B257,"")</f>
        <v/>
      </c>
      <c r="T257" t="str">
        <f>IF(AND(H257&lt;'Data Transformation'!$R$30,E257&lt;'Data Transformation'!$R$29,G257&lt;0.3,D257&lt;'Data Transformation'!$R$31,E257&gt;0.4,H257&gt;0.4),B257,"")</f>
        <v/>
      </c>
      <c r="U257" s="56"/>
      <c r="V257" t="str" cm="2">
        <f t="array" ref="V257">IF(C257=FALSE,"",IF(AND(ISNUMBER(B257),ISBLANK(N257:T257)),"Unclassified",(IF(COUNT(N257:T257)=0,"",INDEX($N$4:$T$4,MATCH(TRUE,N257:T257=B257,0))))))</f>
        <v>Rheostat</v>
      </c>
      <c r="W257" t="str">
        <f t="shared" si="10"/>
        <v/>
      </c>
      <c r="X257" t="str">
        <f t="shared" si="11"/>
        <v/>
      </c>
      <c r="AC257" t="b">
        <f t="shared" si="12"/>
        <v>0</v>
      </c>
      <c r="AD257">
        <f>IFERROR(ABS(ABS(K257-'Data Transformation'!$R$5)-ABS(K257-'Data Transformation'!$R$6)),"")</f>
        <v>0.26533140750000017</v>
      </c>
      <c r="AE257" t="b">
        <f>IF(C257=FALSE,"",IF(AND(OR(V257=$Z$6,V257=$Z$8),OR(AC257=TRUE,AD257&lt;=IF(ISNUMBER('Data Transformation'!$R$15),'Data Transformation'!$R$15,'Data Transformation'!$R$25))),TRUE,FALSE))</f>
        <v>0</v>
      </c>
    </row>
    <row r="258" spans="2:31" x14ac:dyDescent="0.25">
      <c r="B258">
        <v>253</v>
      </c>
      <c r="C258">
        <v>17</v>
      </c>
      <c r="D258">
        <v>0</v>
      </c>
      <c r="E258">
        <v>0</v>
      </c>
      <c r="F258">
        <v>0.2</v>
      </c>
      <c r="G258">
        <v>8.6956521739130432E-2</v>
      </c>
      <c r="H258">
        <v>1</v>
      </c>
      <c r="I258" t="str">
        <v>yes</v>
      </c>
      <c r="K258" s="57">
        <f>IFERROR(AVERAGEIF('Data Transformation'!$B$425:$B$8425,B258,IF('Input and Summary Results'!$J$4="no",'Data Transformation'!$C$425:$C$8425,'Data Transformation'!$E$425:$E$8425)),"")</f>
        <v>2.2433558749999995E-2</v>
      </c>
      <c r="L258" s="58" cm="1">
        <f t="array" ref="L258">IFERROR(_xlfn.STDEV.S(IF('Data Transformation'!$B$425:$B$8425=B258,IF('Input and Summary Results'!$J$4="no",'Data Transformation'!$C$425:$C$8425,'Data Transformation'!$E$425:$E$8425),"")),"")</f>
        <v>0.10418923792779437</v>
      </c>
      <c r="M258" s="56"/>
      <c r="N258" t="str">
        <f>IF(E258&gt;='Data Transformation'!$R$29,B258,"")</f>
        <v/>
      </c>
      <c r="O258" t="str">
        <f>IFERROR(IF(AND(Assignments!L258&lt;('Data Transformation'!$R$4-'Data Transformation'!$R$3)/2,ABS(K258-'Data Transformation'!$R$6)&gt;ABS(K258-'Data Transformation'!$R$5),NOT(ISNUMBER(N258)),NOT(ISNUMBER(R258)),NOT(ISNUMBER(P258)),NOT(ISNUMBER(R258)),NOT(ISNUMBER(S258)),NOT(ISNUMBER(T258))),Assignments!B258,""),"")</f>
        <v/>
      </c>
      <c r="P258" t="str">
        <f>IF(AND(NOT(ISNUMBER(N258)),NOT(ISNUMBER(R258)),NOT(ISNUMBER(S258)),G258&gt;='Data Transformation'!$R$28),B258,"")</f>
        <v/>
      </c>
      <c r="Q258" t="str">
        <f>IFERROR(IF(AND(Assignments!L258&lt;('Data Transformation'!$R$4-'Data Transformation'!$R$3)/2,ABS(K258-'Data Transformation'!$R$6)&lt;ABS(K258-'Data Transformation'!$R$5),NOT(ISNUMBER(N258)),NOT(ISNUMBER(T258)),NOT(ISNUMBER(P258)),NOT(ISNUMBER(R258)),NOT(ISNUMBER(T258)),NOT(ISNUMBER(S258))),Assignments!B258,""),"")</f>
        <v/>
      </c>
      <c r="R258">
        <f>IF(H258&gt;='Data Transformation'!$R$30,B258,"")</f>
        <v>253</v>
      </c>
      <c r="S258" t="str">
        <f>IF(D258&gt;='Data Transformation'!$R$31,B258,"")</f>
        <v/>
      </c>
      <c r="T258" t="str">
        <f>IF(AND(H258&lt;'Data Transformation'!$R$30,E258&lt;'Data Transformation'!$R$29,G258&lt;0.3,D258&lt;'Data Transformation'!$R$31,E258&gt;0.4,H258&gt;0.4),B258,"")</f>
        <v/>
      </c>
      <c r="U258" s="56"/>
      <c r="V258" t="str" cm="2">
        <f t="array" ref="V258">IF(C258=FALSE,"",IF(AND(ISNUMBER(B258),ISBLANK(N258:T258)),"Unclassified",(IF(COUNT(N258:T258)=0,"",INDEX($N$4:$T$4,MATCH(TRUE,N258:T258=B258,0))))))</f>
        <v>Toggle</v>
      </c>
      <c r="W258" t="str">
        <f t="shared" si="10"/>
        <v/>
      </c>
      <c r="X258" t="str">
        <f t="shared" si="11"/>
        <v/>
      </c>
      <c r="AC258" t="b">
        <f t="shared" si="12"/>
        <v>0</v>
      </c>
      <c r="AD258">
        <f>IFERROR(ABS(ABS(K258-'Data Transformation'!$R$5)-ABS(K258-'Data Transformation'!$R$6)),"")</f>
        <v>0.81</v>
      </c>
      <c r="AE258" t="b">
        <f>IF(C258=FALSE,"",IF(AND(OR(V258=$Z$6,V258=$Z$8),OR(AC258=TRUE,AD258&lt;=IF(ISNUMBER('Data Transformation'!$R$15),'Data Transformation'!$R$15,'Data Transformation'!$R$25))),TRUE,FALSE))</f>
        <v>0</v>
      </c>
    </row>
    <row r="259" spans="2:31" x14ac:dyDescent="0.25">
      <c r="B259">
        <v>254</v>
      </c>
      <c r="C259">
        <v>18</v>
      </c>
      <c r="D259">
        <v>0</v>
      </c>
      <c r="E259">
        <v>0.47058823529411764</v>
      </c>
      <c r="F259">
        <v>0.6</v>
      </c>
      <c r="G259">
        <v>0.60869565217391308</v>
      </c>
      <c r="H259">
        <v>0</v>
      </c>
      <c r="I259" t="str">
        <v>no</v>
      </c>
      <c r="K259" s="57">
        <f>IFERROR(AVERAGEIF('Data Transformation'!$B$425:$B$8425,B259,IF('Input and Summary Results'!$J$4="no",'Data Transformation'!$C$425:$C$8425,'Data Transformation'!$E$425:$E$8425)),"")</f>
        <v>0.7909609029411766</v>
      </c>
      <c r="L259" s="58" cm="1">
        <f t="array" ref="L259">IFERROR(_xlfn.STDEV.S(IF('Data Transformation'!$B$425:$B$8425=B259,IF('Input and Summary Results'!$J$4="no",'Data Transformation'!$C$425:$C$8425,'Data Transformation'!$E$425:$E$8425),"")),"")</f>
        <v>0.20894791957120298</v>
      </c>
      <c r="M259" s="56"/>
      <c r="N259" t="str">
        <f>IF(E259&gt;='Data Transformation'!$R$29,B259,"")</f>
        <v/>
      </c>
      <c r="O259" t="str">
        <f>IFERROR(IF(AND(Assignments!L259&lt;('Data Transformation'!$R$4-'Data Transformation'!$R$3)/2,ABS(K259-'Data Transformation'!$R$6)&gt;ABS(K259-'Data Transformation'!$R$5),NOT(ISNUMBER(N259)),NOT(ISNUMBER(R259)),NOT(ISNUMBER(P259)),NOT(ISNUMBER(R259)),NOT(ISNUMBER(S259)),NOT(ISNUMBER(T259))),Assignments!B259,""),"")</f>
        <v/>
      </c>
      <c r="P259">
        <f>IF(AND(NOT(ISNUMBER(N259)),NOT(ISNUMBER(R259)),NOT(ISNUMBER(S259)),G259&gt;='Data Transformation'!$R$28),B259,"")</f>
        <v>254</v>
      </c>
      <c r="Q259" t="str">
        <f>IFERROR(IF(AND(Assignments!L259&lt;('Data Transformation'!$R$4-'Data Transformation'!$R$3)/2,ABS(K259-'Data Transformation'!$R$6)&lt;ABS(K259-'Data Transformation'!$R$5),NOT(ISNUMBER(N259)),NOT(ISNUMBER(T259)),NOT(ISNUMBER(P259)),NOT(ISNUMBER(R259)),NOT(ISNUMBER(T259)),NOT(ISNUMBER(S259))),Assignments!B259,""),"")</f>
        <v/>
      </c>
      <c r="R259" t="str">
        <f>IF(H259&gt;='Data Transformation'!$R$30,B259,"")</f>
        <v/>
      </c>
      <c r="S259" t="str">
        <f>IF(D259&gt;='Data Transformation'!$R$31,B259,"")</f>
        <v/>
      </c>
      <c r="T259" t="str">
        <f>IF(AND(H259&lt;'Data Transformation'!$R$30,E259&lt;'Data Transformation'!$R$29,G259&lt;0.3,D259&lt;'Data Transformation'!$R$31,E259&gt;0.4,H259&gt;0.4),B259,"")</f>
        <v/>
      </c>
      <c r="U259" s="56"/>
      <c r="V259" t="str" cm="2">
        <f t="array" ref="V259">IF(C259=FALSE,"",IF(AND(ISNUMBER(B259),ISBLANK(N259:T259)),"Unclassified",(IF(COUNT(N259:T259)=0,"",INDEX($N$4:$T$4,MATCH(TRUE,N259:T259=B259,0))))))</f>
        <v>Rheostat</v>
      </c>
      <c r="W259" t="str">
        <f t="shared" si="10"/>
        <v/>
      </c>
      <c r="X259" t="str">
        <f t="shared" si="11"/>
        <v/>
      </c>
      <c r="AC259" t="b">
        <f t="shared" si="12"/>
        <v>0</v>
      </c>
      <c r="AD259">
        <f>IFERROR(ABS(ABS(K259-'Data Transformation'!$R$5)-ABS(K259-'Data Transformation'!$R$6)),"")</f>
        <v>0.39192180588235326</v>
      </c>
      <c r="AE259" t="b">
        <f>IF(C259=FALSE,"",IF(AND(OR(V259=$Z$6,V259=$Z$8),OR(AC259=TRUE,AD259&lt;=IF(ISNUMBER('Data Transformation'!$R$15),'Data Transformation'!$R$15,'Data Transformation'!$R$25))),TRUE,FALSE))</f>
        <v>0</v>
      </c>
    </row>
    <row r="260" spans="2:31" x14ac:dyDescent="0.25">
      <c r="B260">
        <v>255</v>
      </c>
      <c r="C260">
        <v>15</v>
      </c>
      <c r="D260">
        <v>0</v>
      </c>
      <c r="E260">
        <v>0.7857142857142857</v>
      </c>
      <c r="F260">
        <v>0.4</v>
      </c>
      <c r="G260">
        <v>0.34782608695652173</v>
      </c>
      <c r="H260">
        <v>0</v>
      </c>
      <c r="I260" t="str">
        <v>no</v>
      </c>
      <c r="K260" s="57">
        <f>IFERROR(AVERAGEIF('Data Transformation'!$B$425:$B$8425,B260,IF('Input and Summary Results'!$J$4="no",'Data Transformation'!$C$425:$C$8425,'Data Transformation'!$E$425:$E$8425)),"")</f>
        <v>0.91406804857142843</v>
      </c>
      <c r="L260" s="58" cm="1">
        <f t="array" ref="L260">IFERROR(_xlfn.STDEV.S(IF('Data Transformation'!$B$425:$B$8425=B260,IF('Input and Summary Results'!$J$4="no",'Data Transformation'!$C$425:$C$8425,'Data Transformation'!$E$425:$E$8425),"")),"")</f>
        <v>0.16672624196472555</v>
      </c>
      <c r="M260" s="56"/>
      <c r="N260">
        <f>IF(E260&gt;='Data Transformation'!$R$29,B260,"")</f>
        <v>255</v>
      </c>
      <c r="O260" t="str">
        <f>IFERROR(IF(AND(Assignments!L260&lt;('Data Transformation'!$R$4-'Data Transformation'!$R$3)/2,ABS(K260-'Data Transformation'!$R$6)&gt;ABS(K260-'Data Transformation'!$R$5),NOT(ISNUMBER(N260)),NOT(ISNUMBER(R260)),NOT(ISNUMBER(P260)),NOT(ISNUMBER(R260)),NOT(ISNUMBER(S260)),NOT(ISNUMBER(T260))),Assignments!B260,""),"")</f>
        <v/>
      </c>
      <c r="P260" t="str">
        <f>IF(AND(NOT(ISNUMBER(N260)),NOT(ISNUMBER(R260)),NOT(ISNUMBER(S260)),G260&gt;='Data Transformation'!$R$28),B260,"")</f>
        <v/>
      </c>
      <c r="Q260" t="str">
        <f>IFERROR(IF(AND(Assignments!L260&lt;('Data Transformation'!$R$4-'Data Transformation'!$R$3)/2,ABS(K260-'Data Transformation'!$R$6)&lt;ABS(K260-'Data Transformation'!$R$5),NOT(ISNUMBER(N260)),NOT(ISNUMBER(T260)),NOT(ISNUMBER(P260)),NOT(ISNUMBER(R260)),NOT(ISNUMBER(T260)),NOT(ISNUMBER(S260))),Assignments!B260,""),"")</f>
        <v/>
      </c>
      <c r="R260" t="str">
        <f>IF(H260&gt;='Data Transformation'!$R$30,B260,"")</f>
        <v/>
      </c>
      <c r="S260" t="str">
        <f>IF(D260&gt;='Data Transformation'!$R$31,B260,"")</f>
        <v/>
      </c>
      <c r="T260" t="str">
        <f>IF(AND(H260&lt;'Data Transformation'!$R$30,E260&lt;'Data Transformation'!$R$29,G260&lt;0.3,D260&lt;'Data Transformation'!$R$31,E260&gt;0.4,H260&gt;0.4),B260,"")</f>
        <v/>
      </c>
      <c r="U260" s="56"/>
      <c r="V260" t="str" cm="2">
        <f t="array" ref="V260">IF(C260=FALSE,"",IF(AND(ISNUMBER(B260),ISBLANK(N260:T260)),"Unclassified",(IF(COUNT(N260:T260)=0,"",INDEX($N$4:$T$4,MATCH(TRUE,N260:T260=B260,0))))))</f>
        <v>Neutral</v>
      </c>
      <c r="W260" t="str">
        <f t="shared" si="10"/>
        <v/>
      </c>
      <c r="X260" t="str">
        <f t="shared" si="11"/>
        <v/>
      </c>
      <c r="AC260" t="b">
        <f t="shared" si="12"/>
        <v>0</v>
      </c>
      <c r="AD260">
        <f>IFERROR(ABS(ABS(K260-'Data Transformation'!$R$5)-ABS(K260-'Data Transformation'!$R$6)),"")</f>
        <v>0.6381360971428568</v>
      </c>
      <c r="AE260" t="b">
        <f>IF(C260=FALSE,"",IF(AND(OR(V260=$Z$6,V260=$Z$8),OR(AC260=TRUE,AD260&lt;=IF(ISNUMBER('Data Transformation'!$R$15),'Data Transformation'!$R$15,'Data Transformation'!$R$25))),TRUE,FALSE))</f>
        <v>0</v>
      </c>
    </row>
    <row r="261" spans="2:31" x14ac:dyDescent="0.25">
      <c r="B261">
        <v>256</v>
      </c>
      <c r="C261">
        <v>20</v>
      </c>
      <c r="D261">
        <v>0</v>
      </c>
      <c r="E261">
        <v>5.2631578947368418E-2</v>
      </c>
      <c r="F261">
        <v>0.7</v>
      </c>
      <c r="G261">
        <v>0.65217391304347827</v>
      </c>
      <c r="H261">
        <v>0.57894736842105265</v>
      </c>
      <c r="I261" t="str">
        <v>no</v>
      </c>
      <c r="K261" s="57">
        <f>IFERROR(AVERAGEIF('Data Transformation'!$B$425:$B$8425,B261,IF('Input and Summary Results'!$J$4="no",'Data Transformation'!$C$425:$C$8425,'Data Transformation'!$E$425:$E$8425)),"")</f>
        <v>0.33031768684210527</v>
      </c>
      <c r="L261" s="58" cm="1">
        <f t="array" ref="L261">IFERROR(_xlfn.STDEV.S(IF('Data Transformation'!$B$425:$B$8425=B261,IF('Input and Summary Results'!$J$4="no",'Data Transformation'!$C$425:$C$8425,'Data Transformation'!$E$425:$E$8425),"")),"")</f>
        <v>0.27766938106072764</v>
      </c>
      <c r="M261" s="56"/>
      <c r="N261" t="str">
        <f>IF(E261&gt;='Data Transformation'!$R$29,B261,"")</f>
        <v/>
      </c>
      <c r="O261" t="str">
        <f>IFERROR(IF(AND(Assignments!L261&lt;('Data Transformation'!$R$4-'Data Transformation'!$R$3)/2,ABS(K261-'Data Transformation'!$R$6)&gt;ABS(K261-'Data Transformation'!$R$5),NOT(ISNUMBER(N261)),NOT(ISNUMBER(R261)),NOT(ISNUMBER(P261)),NOT(ISNUMBER(R261)),NOT(ISNUMBER(S261)),NOT(ISNUMBER(T261))),Assignments!B261,""),"")</f>
        <v/>
      </c>
      <c r="P261">
        <f>IF(AND(NOT(ISNUMBER(N261)),NOT(ISNUMBER(R261)),NOT(ISNUMBER(S261)),G261&gt;='Data Transformation'!$R$28),B261,"")</f>
        <v>256</v>
      </c>
      <c r="Q261" t="str">
        <f>IFERROR(IF(AND(Assignments!L261&lt;('Data Transformation'!$R$4-'Data Transformation'!$R$3)/2,ABS(K261-'Data Transformation'!$R$6)&lt;ABS(K261-'Data Transformation'!$R$5),NOT(ISNUMBER(N261)),NOT(ISNUMBER(T261)),NOT(ISNUMBER(P261)),NOT(ISNUMBER(R261)),NOT(ISNUMBER(T261)),NOT(ISNUMBER(S261))),Assignments!B261,""),"")</f>
        <v/>
      </c>
      <c r="R261" t="str">
        <f>IF(H261&gt;='Data Transformation'!$R$30,B261,"")</f>
        <v/>
      </c>
      <c r="S261" t="str">
        <f>IF(D261&gt;='Data Transformation'!$R$31,B261,"")</f>
        <v/>
      </c>
      <c r="T261" t="str">
        <f>IF(AND(H261&lt;'Data Transformation'!$R$30,E261&lt;'Data Transformation'!$R$29,G261&lt;0.3,D261&lt;'Data Transformation'!$R$31,E261&gt;0.4,H261&gt;0.4),B261,"")</f>
        <v/>
      </c>
      <c r="U261" s="56"/>
      <c r="V261" t="str" cm="2">
        <f t="array" ref="V261">IF(C261=FALSE,"",IF(AND(ISNUMBER(B261),ISBLANK(N261:T261)),"Unclassified",(IF(COUNT(N261:T261)=0,"",INDEX($N$4:$T$4,MATCH(TRUE,N261:T261=B261,0))))))</f>
        <v>Rheostat</v>
      </c>
      <c r="W261" t="str">
        <f t="shared" si="10"/>
        <v/>
      </c>
      <c r="X261" t="str">
        <f t="shared" si="11"/>
        <v/>
      </c>
      <c r="AC261" t="b">
        <f t="shared" si="12"/>
        <v>0</v>
      </c>
      <c r="AD261">
        <f>IFERROR(ABS(ABS(K261-'Data Transformation'!$R$5)-ABS(K261-'Data Transformation'!$R$6)),"")</f>
        <v>0.5293646263157894</v>
      </c>
      <c r="AE261" t="b">
        <f>IF(C261=FALSE,"",IF(AND(OR(V261=$Z$6,V261=$Z$8),OR(AC261=TRUE,AD261&lt;=IF(ISNUMBER('Data Transformation'!$R$15),'Data Transformation'!$R$15,'Data Transformation'!$R$25))),TRUE,FALSE))</f>
        <v>0</v>
      </c>
    </row>
    <row r="262" spans="2:31" x14ac:dyDescent="0.25">
      <c r="B262">
        <v>257</v>
      </c>
      <c r="C262">
        <v>17</v>
      </c>
      <c r="D262">
        <v>0</v>
      </c>
      <c r="E262">
        <v>0.25</v>
      </c>
      <c r="F262">
        <v>0.8</v>
      </c>
      <c r="G262">
        <v>0.73913043478260865</v>
      </c>
      <c r="H262">
        <v>0.125</v>
      </c>
      <c r="I262" t="str">
        <v>no</v>
      </c>
      <c r="K262" s="57">
        <f>IFERROR(AVERAGEIF('Data Transformation'!$B$425:$B$8425,B262,IF('Input and Summary Results'!$J$4="no",'Data Transformation'!$C$425:$C$8425,'Data Transformation'!$E$425:$E$8425)),"")</f>
        <v>0.64840643749999993</v>
      </c>
      <c r="L262" s="58" cm="1">
        <f t="array" ref="L262">IFERROR(_xlfn.STDEV.S(IF('Data Transformation'!$B$425:$B$8425=B262,IF('Input and Summary Results'!$J$4="no",'Data Transformation'!$C$425:$C$8425,'Data Transformation'!$E$425:$E$8425),"")),"")</f>
        <v>0.30423629626317017</v>
      </c>
      <c r="M262" s="56"/>
      <c r="N262" t="str">
        <f>IF(E262&gt;='Data Transformation'!$R$29,B262,"")</f>
        <v/>
      </c>
      <c r="O262" t="str">
        <f>IFERROR(IF(AND(Assignments!L262&lt;('Data Transformation'!$R$4-'Data Transformation'!$R$3)/2,ABS(K262-'Data Transformation'!$R$6)&gt;ABS(K262-'Data Transformation'!$R$5),NOT(ISNUMBER(N262)),NOT(ISNUMBER(R262)),NOT(ISNUMBER(P262)),NOT(ISNUMBER(R262)),NOT(ISNUMBER(S262)),NOT(ISNUMBER(T262))),Assignments!B262,""),"")</f>
        <v/>
      </c>
      <c r="P262">
        <f>IF(AND(NOT(ISNUMBER(N262)),NOT(ISNUMBER(R262)),NOT(ISNUMBER(S262)),G262&gt;='Data Transformation'!$R$28),B262,"")</f>
        <v>257</v>
      </c>
      <c r="Q262" t="str">
        <f>IFERROR(IF(AND(Assignments!L262&lt;('Data Transformation'!$R$4-'Data Transformation'!$R$3)/2,ABS(K262-'Data Transformation'!$R$6)&lt;ABS(K262-'Data Transformation'!$R$5),NOT(ISNUMBER(N262)),NOT(ISNUMBER(T262)),NOT(ISNUMBER(P262)),NOT(ISNUMBER(R262)),NOT(ISNUMBER(T262)),NOT(ISNUMBER(S262))),Assignments!B262,""),"")</f>
        <v/>
      </c>
      <c r="R262" t="str">
        <f>IF(H262&gt;='Data Transformation'!$R$30,B262,"")</f>
        <v/>
      </c>
      <c r="S262" t="str">
        <f>IF(D262&gt;='Data Transformation'!$R$31,B262,"")</f>
        <v/>
      </c>
      <c r="T262" t="str">
        <f>IF(AND(H262&lt;'Data Transformation'!$R$30,E262&lt;'Data Transformation'!$R$29,G262&lt;0.3,D262&lt;'Data Transformation'!$R$31,E262&gt;0.4,H262&gt;0.4),B262,"")</f>
        <v/>
      </c>
      <c r="U262" s="56"/>
      <c r="V262" t="str" cm="2">
        <f t="array" ref="V262">IF(C262=FALSE,"",IF(AND(ISNUMBER(B262),ISBLANK(N262:T262)),"Unclassified",(IF(COUNT(N262:T262)=0,"",INDEX($N$4:$T$4,MATCH(TRUE,N262:T262=B262,0))))))</f>
        <v>Rheostat</v>
      </c>
      <c r="W262" t="str">
        <f t="shared" si="10"/>
        <v/>
      </c>
      <c r="X262" t="str">
        <f t="shared" si="11"/>
        <v/>
      </c>
      <c r="AC262" t="b">
        <f t="shared" si="12"/>
        <v>0</v>
      </c>
      <c r="AD262">
        <f>IFERROR(ABS(ABS(K262-'Data Transformation'!$R$5)-ABS(K262-'Data Transformation'!$R$6)),"")</f>
        <v>0.10681287499999986</v>
      </c>
      <c r="AE262" t="b">
        <f>IF(C262=FALSE,"",IF(AND(OR(V262=$Z$6,V262=$Z$8),OR(AC262=TRUE,AD262&lt;=IF(ISNUMBER('Data Transformation'!$R$15),'Data Transformation'!$R$15,'Data Transformation'!$R$25))),TRUE,FALSE))</f>
        <v>0</v>
      </c>
    </row>
    <row r="263" spans="2:31" x14ac:dyDescent="0.25">
      <c r="B263">
        <v>258</v>
      </c>
      <c r="C263">
        <v>16</v>
      </c>
      <c r="D263">
        <v>0</v>
      </c>
      <c r="E263">
        <v>0</v>
      </c>
      <c r="F263">
        <v>0.2</v>
      </c>
      <c r="G263">
        <v>8.6956521739130432E-2</v>
      </c>
      <c r="H263">
        <v>1</v>
      </c>
      <c r="I263" t="str">
        <v>yes</v>
      </c>
      <c r="K263" s="57">
        <f>IFERROR(AVERAGEIF('Data Transformation'!$B$425:$B$8425,B263,IF('Input and Summary Results'!$J$4="no",'Data Transformation'!$C$425:$C$8425,'Data Transformation'!$E$425:$E$8425)),"")</f>
        <v>3.8710468666666671E-2</v>
      </c>
      <c r="L263" s="58" cm="1">
        <f t="array" ref="L263">IFERROR(_xlfn.STDEV.S(IF('Data Transformation'!$B$425:$B$8425=B263,IF('Input and Summary Results'!$J$4="no",'Data Transformation'!$C$425:$C$8425,'Data Transformation'!$E$425:$E$8425),"")),"")</f>
        <v>6.0328714862404792E-2</v>
      </c>
      <c r="M263" s="56"/>
      <c r="N263" t="str">
        <f>IF(E263&gt;='Data Transformation'!$R$29,B263,"")</f>
        <v/>
      </c>
      <c r="O263" t="str">
        <f>IFERROR(IF(AND(Assignments!L263&lt;('Data Transformation'!$R$4-'Data Transformation'!$R$3)/2,ABS(K263-'Data Transformation'!$R$6)&gt;ABS(K263-'Data Transformation'!$R$5),NOT(ISNUMBER(N263)),NOT(ISNUMBER(R263)),NOT(ISNUMBER(P263)),NOT(ISNUMBER(R263)),NOT(ISNUMBER(S263)),NOT(ISNUMBER(T263))),Assignments!B263,""),"")</f>
        <v/>
      </c>
      <c r="P263" t="str">
        <f>IF(AND(NOT(ISNUMBER(N263)),NOT(ISNUMBER(R263)),NOT(ISNUMBER(S263)),G263&gt;='Data Transformation'!$R$28),B263,"")</f>
        <v/>
      </c>
      <c r="Q263" t="str">
        <f>IFERROR(IF(AND(Assignments!L263&lt;('Data Transformation'!$R$4-'Data Transformation'!$R$3)/2,ABS(K263-'Data Transformation'!$R$6)&lt;ABS(K263-'Data Transformation'!$R$5),NOT(ISNUMBER(N263)),NOT(ISNUMBER(T263)),NOT(ISNUMBER(P263)),NOT(ISNUMBER(R263)),NOT(ISNUMBER(T263)),NOT(ISNUMBER(S263))),Assignments!B263,""),"")</f>
        <v/>
      </c>
      <c r="R263">
        <f>IF(H263&gt;='Data Transformation'!$R$30,B263,"")</f>
        <v>258</v>
      </c>
      <c r="S263" t="str">
        <f>IF(D263&gt;='Data Transformation'!$R$31,B263,"")</f>
        <v/>
      </c>
      <c r="T263" t="str">
        <f>IF(AND(H263&lt;'Data Transformation'!$R$30,E263&lt;'Data Transformation'!$R$29,G263&lt;0.3,D263&lt;'Data Transformation'!$R$31,E263&gt;0.4,H263&gt;0.4),B263,"")</f>
        <v/>
      </c>
      <c r="U263" s="56"/>
      <c r="V263" t="str" cm="2">
        <f t="array" ref="V263">IF(C263=FALSE,"",IF(AND(ISNUMBER(B263),ISBLANK(N263:T263)),"Unclassified",(IF(COUNT(N263:T263)=0,"",INDEX($N$4:$T$4,MATCH(TRUE,N263:T263=B263,0))))))</f>
        <v>Toggle</v>
      </c>
      <c r="W263" t="str">
        <f t="shared" ref="W263:W326" si="13">IF(COUNT(N263:T263)&gt;1,"True","")</f>
        <v/>
      </c>
      <c r="X263" t="str">
        <f t="shared" ref="X263:X326" si="14">IF(AND(D263&gt;0.8,G263&gt;0.5,ISNUMBER(B263)),"True","")</f>
        <v/>
      </c>
      <c r="AC263" t="b">
        <f t="shared" ref="AC263:AC326" si="15">IF(AND(H263&gt;0.35,G263&lt;0.35,E263&gt;0.35,T263="",R263="",P263="",N263="",S263=""),TRUE,FALSE)</f>
        <v>0</v>
      </c>
      <c r="AD263">
        <f>IFERROR(ABS(ABS(K263-'Data Transformation'!$R$5)-ABS(K263-'Data Transformation'!$R$6)),"")</f>
        <v>0.80999999999999994</v>
      </c>
      <c r="AE263" t="b">
        <f>IF(C263=FALSE,"",IF(AND(OR(V263=$Z$6,V263=$Z$8),OR(AC263=TRUE,AD263&lt;=IF(ISNUMBER('Data Transformation'!$R$15),'Data Transformation'!$R$15,'Data Transformation'!$R$25))),TRUE,FALSE))</f>
        <v>0</v>
      </c>
    </row>
    <row r="264" spans="2:31" x14ac:dyDescent="0.25">
      <c r="B264">
        <v>259</v>
      </c>
      <c r="C264">
        <v>11</v>
      </c>
      <c r="D264">
        <v>0.3</v>
      </c>
      <c r="E264">
        <v>0.3</v>
      </c>
      <c r="F264">
        <v>0.5</v>
      </c>
      <c r="G264">
        <v>0.39130434782608697</v>
      </c>
      <c r="H264">
        <v>0.2</v>
      </c>
      <c r="I264" t="str">
        <v>no</v>
      </c>
      <c r="K264" s="57">
        <f>IFERROR(AVERAGEIF('Data Transformation'!$B$425:$B$8425,B264,IF('Input and Summary Results'!$J$4="no",'Data Transformation'!$C$425:$C$8425,'Data Transformation'!$E$425:$E$8425)),"")</f>
        <v>0.7816632939999999</v>
      </c>
      <c r="L264" s="58" cm="1">
        <f t="array" ref="L264">IFERROR(_xlfn.STDEV.S(IF('Data Transformation'!$B$425:$B$8425=B264,IF('Input and Summary Results'!$J$4="no",'Data Transformation'!$C$425:$C$8425,'Data Transformation'!$E$425:$E$8425),"")),"")</f>
        <v>0.42981635536224799</v>
      </c>
      <c r="M264" s="56"/>
      <c r="N264" t="str">
        <f>IF(E264&gt;='Data Transformation'!$R$29,B264,"")</f>
        <v/>
      </c>
      <c r="O264">
        <f>IFERROR(IF(AND(Assignments!L264&lt;('Data Transformation'!$R$4-'Data Transformation'!$R$3)/2,ABS(K264-'Data Transformation'!$R$6)&gt;ABS(K264-'Data Transformation'!$R$5),NOT(ISNUMBER(N264)),NOT(ISNUMBER(R264)),NOT(ISNUMBER(P264)),NOT(ISNUMBER(R264)),NOT(ISNUMBER(S264)),NOT(ISNUMBER(T264))),Assignments!B264,""),"")</f>
        <v>259</v>
      </c>
      <c r="P264" t="str">
        <f>IF(AND(NOT(ISNUMBER(N264)),NOT(ISNUMBER(R264)),NOT(ISNUMBER(S264)),G264&gt;='Data Transformation'!$R$28),B264,"")</f>
        <v/>
      </c>
      <c r="Q264" t="str">
        <f>IFERROR(IF(AND(Assignments!L264&lt;('Data Transformation'!$R$4-'Data Transformation'!$R$3)/2,ABS(K264-'Data Transformation'!$R$6)&lt;ABS(K264-'Data Transformation'!$R$5),NOT(ISNUMBER(N264)),NOT(ISNUMBER(T264)),NOT(ISNUMBER(P264)),NOT(ISNUMBER(R264)),NOT(ISNUMBER(T264)),NOT(ISNUMBER(S264))),Assignments!B264,""),"")</f>
        <v/>
      </c>
      <c r="R264" t="str">
        <f>IF(H264&gt;='Data Transformation'!$R$30,B264,"")</f>
        <v/>
      </c>
      <c r="S264" t="str">
        <f>IF(D264&gt;='Data Transformation'!$R$31,B264,"")</f>
        <v/>
      </c>
      <c r="T264" t="str">
        <f>IF(AND(H264&lt;'Data Transformation'!$R$30,E264&lt;'Data Transformation'!$R$29,G264&lt;0.3,D264&lt;'Data Transformation'!$R$31,E264&gt;0.4,H264&gt;0.4),B264,"")</f>
        <v/>
      </c>
      <c r="U264" s="56"/>
      <c r="V264" t="str" cm="2">
        <f t="array" ref="V264">IF(C264=FALSE,"",IF(AND(ISNUMBER(B264),ISBLANK(N264:T264)),"Unclassified",(IF(COUNT(N264:T264)=0,"",INDEX($N$4:$T$4,MATCH(TRUE,N264:T264=B264,0))))))</f>
        <v>Moderate</v>
      </c>
      <c r="W264" t="str">
        <f t="shared" si="13"/>
        <v/>
      </c>
      <c r="X264" t="str">
        <f t="shared" si="14"/>
        <v/>
      </c>
      <c r="AC264" t="b">
        <f t="shared" si="15"/>
        <v>0</v>
      </c>
      <c r="AD264">
        <f>IFERROR(ABS(ABS(K264-'Data Transformation'!$R$5)-ABS(K264-'Data Transformation'!$R$6)),"")</f>
        <v>0.37332658799999985</v>
      </c>
      <c r="AE264" t="b">
        <f>IF(C264=FALSE,"",IF(AND(OR(V264=$Z$6,V264=$Z$8),OR(AC264=TRUE,AD264&lt;=IF(ISNUMBER('Data Transformation'!$R$15),'Data Transformation'!$R$15,'Data Transformation'!$R$25))),TRUE,FALSE))</f>
        <v>0</v>
      </c>
    </row>
    <row r="265" spans="2:31" x14ac:dyDescent="0.25">
      <c r="B265">
        <v>260</v>
      </c>
      <c r="C265">
        <v>18</v>
      </c>
      <c r="D265">
        <v>0</v>
      </c>
      <c r="E265">
        <v>0</v>
      </c>
      <c r="F265">
        <v>0.2</v>
      </c>
      <c r="G265">
        <v>8.6956521739130432E-2</v>
      </c>
      <c r="H265">
        <v>1</v>
      </c>
      <c r="I265" t="str">
        <v>yes</v>
      </c>
      <c r="K265" s="57">
        <f>IFERROR(AVERAGEIF('Data Transformation'!$B$425:$B$8425,B265,IF('Input and Summary Results'!$J$4="no",'Data Transformation'!$C$425:$C$8425,'Data Transformation'!$E$425:$E$8425)),"")</f>
        <v>3.3623184705882353E-2</v>
      </c>
      <c r="L265" s="58" cm="1">
        <f t="array" ref="L265">IFERROR(_xlfn.STDEV.S(IF('Data Transformation'!$B$425:$B$8425=B265,IF('Input and Summary Results'!$J$4="no",'Data Transformation'!$C$425:$C$8425,'Data Transformation'!$E$425:$E$8425),"")),"")</f>
        <v>9.0185750918417004E-2</v>
      </c>
      <c r="M265" s="56"/>
      <c r="N265" t="str">
        <f>IF(E265&gt;='Data Transformation'!$R$29,B265,"")</f>
        <v/>
      </c>
      <c r="O265" t="str">
        <f>IFERROR(IF(AND(Assignments!L265&lt;('Data Transformation'!$R$4-'Data Transformation'!$R$3)/2,ABS(K265-'Data Transformation'!$R$6)&gt;ABS(K265-'Data Transformation'!$R$5),NOT(ISNUMBER(N265)),NOT(ISNUMBER(R265)),NOT(ISNUMBER(P265)),NOT(ISNUMBER(R265)),NOT(ISNUMBER(S265)),NOT(ISNUMBER(T265))),Assignments!B265,""),"")</f>
        <v/>
      </c>
      <c r="P265" t="str">
        <f>IF(AND(NOT(ISNUMBER(N265)),NOT(ISNUMBER(R265)),NOT(ISNUMBER(S265)),G265&gt;='Data Transformation'!$R$28),B265,"")</f>
        <v/>
      </c>
      <c r="Q265" t="str">
        <f>IFERROR(IF(AND(Assignments!L265&lt;('Data Transformation'!$R$4-'Data Transformation'!$R$3)/2,ABS(K265-'Data Transformation'!$R$6)&lt;ABS(K265-'Data Transformation'!$R$5),NOT(ISNUMBER(N265)),NOT(ISNUMBER(T265)),NOT(ISNUMBER(P265)),NOT(ISNUMBER(R265)),NOT(ISNUMBER(T265)),NOT(ISNUMBER(S265))),Assignments!B265,""),"")</f>
        <v/>
      </c>
      <c r="R265">
        <f>IF(H265&gt;='Data Transformation'!$R$30,B265,"")</f>
        <v>260</v>
      </c>
      <c r="S265" t="str">
        <f>IF(D265&gt;='Data Transformation'!$R$31,B265,"")</f>
        <v/>
      </c>
      <c r="T265" t="str">
        <f>IF(AND(H265&lt;'Data Transformation'!$R$30,E265&lt;'Data Transformation'!$R$29,G265&lt;0.3,D265&lt;'Data Transformation'!$R$31,E265&gt;0.4,H265&gt;0.4),B265,"")</f>
        <v/>
      </c>
      <c r="U265" s="56"/>
      <c r="V265" t="str" cm="2">
        <f t="array" ref="V265">IF(C265=FALSE,"",IF(AND(ISNUMBER(B265),ISBLANK(N265:T265)),"Unclassified",(IF(COUNT(N265:T265)=0,"",INDEX($N$4:$T$4,MATCH(TRUE,N265:T265=B265,0))))))</f>
        <v>Toggle</v>
      </c>
      <c r="W265" t="str">
        <f t="shared" si="13"/>
        <v/>
      </c>
      <c r="X265" t="str">
        <f t="shared" si="14"/>
        <v/>
      </c>
      <c r="AC265" t="b">
        <f t="shared" si="15"/>
        <v>0</v>
      </c>
      <c r="AD265">
        <f>IFERROR(ABS(ABS(K265-'Data Transformation'!$R$5)-ABS(K265-'Data Transformation'!$R$6)),"")</f>
        <v>0.81</v>
      </c>
      <c r="AE265" t="b">
        <f>IF(C265=FALSE,"",IF(AND(OR(V265=$Z$6,V265=$Z$8),OR(AC265=TRUE,AD265&lt;=IF(ISNUMBER('Data Transformation'!$R$15),'Data Transformation'!$R$15,'Data Transformation'!$R$25))),TRUE,FALSE))</f>
        <v>0</v>
      </c>
    </row>
    <row r="266" spans="2:31" x14ac:dyDescent="0.25">
      <c r="B266">
        <v>261</v>
      </c>
      <c r="C266">
        <v>16</v>
      </c>
      <c r="D266">
        <v>0</v>
      </c>
      <c r="E266">
        <v>0</v>
      </c>
      <c r="F266">
        <v>0.2</v>
      </c>
      <c r="G266">
        <v>8.6956521739130432E-2</v>
      </c>
      <c r="H266">
        <v>1</v>
      </c>
      <c r="I266" t="str">
        <v>yes</v>
      </c>
      <c r="K266" s="57">
        <f>IFERROR(AVERAGEIF('Data Transformation'!$B$425:$B$8425,B266,IF('Input and Summary Results'!$J$4="no",'Data Transformation'!$C$425:$C$8425,'Data Transformation'!$E$425:$E$8425)),"")</f>
        <v>-2.3288033333333336E-2</v>
      </c>
      <c r="L266" s="58" cm="1">
        <f t="array" ref="L266">IFERROR(_xlfn.STDEV.S(IF('Data Transformation'!$B$425:$B$8425=B266,IF('Input and Summary Results'!$J$4="no",'Data Transformation'!$C$425:$C$8425,'Data Transformation'!$E$425:$E$8425),"")),"")</f>
        <v>6.4157826535100659E-2</v>
      </c>
      <c r="M266" s="56"/>
      <c r="N266" t="str">
        <f>IF(E266&gt;='Data Transformation'!$R$29,B266,"")</f>
        <v/>
      </c>
      <c r="O266" t="str">
        <f>IFERROR(IF(AND(Assignments!L266&lt;('Data Transformation'!$R$4-'Data Transformation'!$R$3)/2,ABS(K266-'Data Transformation'!$R$6)&gt;ABS(K266-'Data Transformation'!$R$5),NOT(ISNUMBER(N266)),NOT(ISNUMBER(R266)),NOT(ISNUMBER(P266)),NOT(ISNUMBER(R266)),NOT(ISNUMBER(S266)),NOT(ISNUMBER(T266))),Assignments!B266,""),"")</f>
        <v/>
      </c>
      <c r="P266" t="str">
        <f>IF(AND(NOT(ISNUMBER(N266)),NOT(ISNUMBER(R266)),NOT(ISNUMBER(S266)),G266&gt;='Data Transformation'!$R$28),B266,"")</f>
        <v/>
      </c>
      <c r="Q266" t="str">
        <f>IFERROR(IF(AND(Assignments!L266&lt;('Data Transformation'!$R$4-'Data Transformation'!$R$3)/2,ABS(K266-'Data Transformation'!$R$6)&lt;ABS(K266-'Data Transformation'!$R$5),NOT(ISNUMBER(N266)),NOT(ISNUMBER(T266)),NOT(ISNUMBER(P266)),NOT(ISNUMBER(R266)),NOT(ISNUMBER(T266)),NOT(ISNUMBER(S266))),Assignments!B266,""),"")</f>
        <v/>
      </c>
      <c r="R266">
        <f>IF(H266&gt;='Data Transformation'!$R$30,B266,"")</f>
        <v>261</v>
      </c>
      <c r="S266" t="str">
        <f>IF(D266&gt;='Data Transformation'!$R$31,B266,"")</f>
        <v/>
      </c>
      <c r="T266" t="str">
        <f>IF(AND(H266&lt;'Data Transformation'!$R$30,E266&lt;'Data Transformation'!$R$29,G266&lt;0.3,D266&lt;'Data Transformation'!$R$31,E266&gt;0.4,H266&gt;0.4),B266,"")</f>
        <v/>
      </c>
      <c r="U266" s="56"/>
      <c r="V266" t="str" cm="2">
        <f t="array" ref="V266">IF(C266=FALSE,"",IF(AND(ISNUMBER(B266),ISBLANK(N266:T266)),"Unclassified",(IF(COUNT(N266:T266)=0,"",INDEX($N$4:$T$4,MATCH(TRUE,N266:T266=B266,0))))))</f>
        <v>Toggle</v>
      </c>
      <c r="W266" t="str">
        <f t="shared" si="13"/>
        <v/>
      </c>
      <c r="X266" t="str">
        <f t="shared" si="14"/>
        <v/>
      </c>
      <c r="AC266" t="b">
        <f t="shared" si="15"/>
        <v>0</v>
      </c>
      <c r="AD266">
        <f>IFERROR(ABS(ABS(K266-'Data Transformation'!$R$5)-ABS(K266-'Data Transformation'!$R$6)),"")</f>
        <v>0.81</v>
      </c>
      <c r="AE266" t="b">
        <f>IF(C266=FALSE,"",IF(AND(OR(V266=$Z$6,V266=$Z$8),OR(AC266=TRUE,AD266&lt;=IF(ISNUMBER('Data Transformation'!$R$15),'Data Transformation'!$R$15,'Data Transformation'!$R$25))),TRUE,FALSE))</f>
        <v>0</v>
      </c>
    </row>
    <row r="267" spans="2:31" x14ac:dyDescent="0.25">
      <c r="B267">
        <v>262</v>
      </c>
      <c r="C267">
        <v>17</v>
      </c>
      <c r="D267">
        <v>6.25E-2</v>
      </c>
      <c r="E267">
        <v>0.25</v>
      </c>
      <c r="F267">
        <v>0.6</v>
      </c>
      <c r="G267">
        <v>0.52173913043478259</v>
      </c>
      <c r="H267">
        <v>0.5</v>
      </c>
      <c r="I267" t="str">
        <v>no</v>
      </c>
      <c r="K267" s="57">
        <f>IFERROR(AVERAGEIF('Data Transformation'!$B$425:$B$8425,B267,IF('Input and Summary Results'!$J$4="no",'Data Transformation'!$C$425:$C$8425,'Data Transformation'!$E$425:$E$8425)),"")</f>
        <v>0.44729148187500001</v>
      </c>
      <c r="L267" s="58" cm="1">
        <f t="array" ref="L267">IFERROR(_xlfn.STDEV.S(IF('Data Transformation'!$B$425:$B$8425=B267,IF('Input and Summary Results'!$J$4="no",'Data Transformation'!$C$425:$C$8425,'Data Transformation'!$E$425:$E$8425),"")),"")</f>
        <v>0.48550212987538721</v>
      </c>
      <c r="M267" s="56"/>
      <c r="N267" t="str">
        <f>IF(E267&gt;='Data Transformation'!$R$29,B267,"")</f>
        <v/>
      </c>
      <c r="O267" t="str">
        <f>IFERROR(IF(AND(Assignments!L267&lt;('Data Transformation'!$R$4-'Data Transformation'!$R$3)/2,ABS(K267-'Data Transformation'!$R$6)&gt;ABS(K267-'Data Transformation'!$R$5),NOT(ISNUMBER(N267)),NOT(ISNUMBER(R267)),NOT(ISNUMBER(P267)),NOT(ISNUMBER(R267)),NOT(ISNUMBER(S267)),NOT(ISNUMBER(T267))),Assignments!B267,""),"")</f>
        <v/>
      </c>
      <c r="P267">
        <f>IF(AND(NOT(ISNUMBER(N267)),NOT(ISNUMBER(R267)),NOT(ISNUMBER(S267)),G267&gt;='Data Transformation'!$R$28),B267,"")</f>
        <v>262</v>
      </c>
      <c r="Q267" t="str">
        <f>IFERROR(IF(AND(Assignments!L267&lt;('Data Transformation'!$R$4-'Data Transformation'!$R$3)/2,ABS(K267-'Data Transformation'!$R$6)&lt;ABS(K267-'Data Transformation'!$R$5),NOT(ISNUMBER(N267)),NOT(ISNUMBER(T267)),NOT(ISNUMBER(P267)),NOT(ISNUMBER(R267)),NOT(ISNUMBER(T267)),NOT(ISNUMBER(S267))),Assignments!B267,""),"")</f>
        <v/>
      </c>
      <c r="R267" t="str">
        <f>IF(H267&gt;='Data Transformation'!$R$30,B267,"")</f>
        <v/>
      </c>
      <c r="S267" t="str">
        <f>IF(D267&gt;='Data Transformation'!$R$31,B267,"")</f>
        <v/>
      </c>
      <c r="T267" t="str">
        <f>IF(AND(H267&lt;'Data Transformation'!$R$30,E267&lt;'Data Transformation'!$R$29,G267&lt;0.3,D267&lt;'Data Transformation'!$R$31,E267&gt;0.4,H267&gt;0.4),B267,"")</f>
        <v/>
      </c>
      <c r="U267" s="56"/>
      <c r="V267" t="str" cm="2">
        <f t="array" ref="V267">IF(C267=FALSE,"",IF(AND(ISNUMBER(B267),ISBLANK(N267:T267)),"Unclassified",(IF(COUNT(N267:T267)=0,"",INDEX($N$4:$T$4,MATCH(TRUE,N267:T267=B267,0))))))</f>
        <v>Rheostat</v>
      </c>
      <c r="W267" t="str">
        <f t="shared" si="13"/>
        <v/>
      </c>
      <c r="X267" t="str">
        <f t="shared" si="14"/>
        <v/>
      </c>
      <c r="AC267" t="b">
        <f t="shared" si="15"/>
        <v>0</v>
      </c>
      <c r="AD267">
        <f>IFERROR(ABS(ABS(K267-'Data Transformation'!$R$5)-ABS(K267-'Data Transformation'!$R$6)),"")</f>
        <v>0.29541703624999999</v>
      </c>
      <c r="AE267" t="b">
        <f>IF(C267=FALSE,"",IF(AND(OR(V267=$Z$6,V267=$Z$8),OR(AC267=TRUE,AD267&lt;=IF(ISNUMBER('Data Transformation'!$R$15),'Data Transformation'!$R$15,'Data Transformation'!$R$25))),TRUE,FALSE))</f>
        <v>0</v>
      </c>
    </row>
    <row r="268" spans="2:31" x14ac:dyDescent="0.25">
      <c r="B268">
        <v>263</v>
      </c>
      <c r="C268">
        <v>18</v>
      </c>
      <c r="D268">
        <v>0</v>
      </c>
      <c r="E268">
        <v>0.17647058823529413</v>
      </c>
      <c r="F268">
        <v>0.6</v>
      </c>
      <c r="G268">
        <v>0.52173913043478259</v>
      </c>
      <c r="H268">
        <v>0.52941176470588236</v>
      </c>
      <c r="I268" t="str">
        <v>no</v>
      </c>
      <c r="K268" s="57">
        <f>IFERROR(AVERAGEIF('Data Transformation'!$B$425:$B$8425,B268,IF('Input and Summary Results'!$J$4="no",'Data Transformation'!$C$425:$C$8425,'Data Transformation'!$E$425:$E$8425)),"")</f>
        <v>0.38461428117647056</v>
      </c>
      <c r="L268" s="58" cm="1">
        <f t="array" ref="L268">IFERROR(_xlfn.STDEV.S(IF('Data Transformation'!$B$425:$B$8425=B268,IF('Input and Summary Results'!$J$4="no",'Data Transformation'!$C$425:$C$8425,'Data Transformation'!$E$425:$E$8425),"")),"")</f>
        <v>0.34255030367407246</v>
      </c>
      <c r="M268" s="56"/>
      <c r="N268" t="str">
        <f>IF(E268&gt;='Data Transformation'!$R$29,B268,"")</f>
        <v/>
      </c>
      <c r="O268" t="str">
        <f>IFERROR(IF(AND(Assignments!L268&lt;('Data Transformation'!$R$4-'Data Transformation'!$R$3)/2,ABS(K268-'Data Transformation'!$R$6)&gt;ABS(K268-'Data Transformation'!$R$5),NOT(ISNUMBER(N268)),NOT(ISNUMBER(R268)),NOT(ISNUMBER(P268)),NOT(ISNUMBER(R268)),NOT(ISNUMBER(S268)),NOT(ISNUMBER(T268))),Assignments!B268,""),"")</f>
        <v/>
      </c>
      <c r="P268">
        <f>IF(AND(NOT(ISNUMBER(N268)),NOT(ISNUMBER(R268)),NOT(ISNUMBER(S268)),G268&gt;='Data Transformation'!$R$28),B268,"")</f>
        <v>263</v>
      </c>
      <c r="Q268" t="str">
        <f>IFERROR(IF(AND(Assignments!L268&lt;('Data Transformation'!$R$4-'Data Transformation'!$R$3)/2,ABS(K268-'Data Transformation'!$R$6)&lt;ABS(K268-'Data Transformation'!$R$5),NOT(ISNUMBER(N268)),NOT(ISNUMBER(T268)),NOT(ISNUMBER(P268)),NOT(ISNUMBER(R268)),NOT(ISNUMBER(T268)),NOT(ISNUMBER(S268))),Assignments!B268,""),"")</f>
        <v/>
      </c>
      <c r="R268" t="str">
        <f>IF(H268&gt;='Data Transformation'!$R$30,B268,"")</f>
        <v/>
      </c>
      <c r="S268" t="str">
        <f>IF(D268&gt;='Data Transformation'!$R$31,B268,"")</f>
        <v/>
      </c>
      <c r="T268" t="str">
        <f>IF(AND(H268&lt;'Data Transformation'!$R$30,E268&lt;'Data Transformation'!$R$29,G268&lt;0.3,D268&lt;'Data Transformation'!$R$31,E268&gt;0.4,H268&gt;0.4),B268,"")</f>
        <v/>
      </c>
      <c r="U268" s="56"/>
      <c r="V268" t="str" cm="2">
        <f t="array" ref="V268">IF(C268=FALSE,"",IF(AND(ISNUMBER(B268),ISBLANK(N268:T268)),"Unclassified",(IF(COUNT(N268:T268)=0,"",INDEX($N$4:$T$4,MATCH(TRUE,N268:T268=B268,0))))))</f>
        <v>Rheostat</v>
      </c>
      <c r="W268" t="str">
        <f t="shared" si="13"/>
        <v/>
      </c>
      <c r="X268" t="str">
        <f t="shared" si="14"/>
        <v/>
      </c>
      <c r="AC268" t="b">
        <f t="shared" si="15"/>
        <v>0</v>
      </c>
      <c r="AD268">
        <f>IFERROR(ABS(ABS(K268-'Data Transformation'!$R$5)-ABS(K268-'Data Transformation'!$R$6)),"")</f>
        <v>0.42077143764705888</v>
      </c>
      <c r="AE268" t="b">
        <f>IF(C268=FALSE,"",IF(AND(OR(V268=$Z$6,V268=$Z$8),OR(AC268=TRUE,AD268&lt;=IF(ISNUMBER('Data Transformation'!$R$15),'Data Transformation'!$R$15,'Data Transformation'!$R$25))),TRUE,FALSE))</f>
        <v>0</v>
      </c>
    </row>
    <row r="269" spans="2:31" x14ac:dyDescent="0.25">
      <c r="B269">
        <v>264</v>
      </c>
      <c r="C269">
        <v>18</v>
      </c>
      <c r="D269">
        <v>5.8823529411764705E-2</v>
      </c>
      <c r="E269">
        <v>0</v>
      </c>
      <c r="F269">
        <v>0.3</v>
      </c>
      <c r="G269">
        <v>0.17391304347826086</v>
      </c>
      <c r="H269">
        <v>0.94117647058823528</v>
      </c>
      <c r="I269" t="str">
        <v>no</v>
      </c>
      <c r="K269" s="57">
        <f>IFERROR(AVERAGEIF('Data Transformation'!$B$425:$B$8425,B269,IF('Input and Summary Results'!$J$4="no",'Data Transformation'!$C$425:$C$8425,'Data Transformation'!$E$425:$E$8425)),"")</f>
        <v>8.5179938823529408E-2</v>
      </c>
      <c r="L269" s="58" cm="1">
        <f t="array" ref="L269">IFERROR(_xlfn.STDEV.S(IF('Data Transformation'!$B$425:$B$8425=B269,IF('Input and Summary Results'!$J$4="no",'Data Transformation'!$C$425:$C$8425,'Data Transformation'!$E$425:$E$8425),"")),"")</f>
        <v>0.31906243636325082</v>
      </c>
      <c r="M269" s="56"/>
      <c r="N269" t="str">
        <f>IF(E269&gt;='Data Transformation'!$R$29,B269,"")</f>
        <v/>
      </c>
      <c r="O269" t="str">
        <f>IFERROR(IF(AND(Assignments!L269&lt;('Data Transformation'!$R$4-'Data Transformation'!$R$3)/2,ABS(K269-'Data Transformation'!$R$6)&gt;ABS(K269-'Data Transformation'!$R$5),NOT(ISNUMBER(N269)),NOT(ISNUMBER(R269)),NOT(ISNUMBER(P269)),NOT(ISNUMBER(R269)),NOT(ISNUMBER(S269)),NOT(ISNUMBER(T269))),Assignments!B269,""),"")</f>
        <v/>
      </c>
      <c r="P269" t="str">
        <f>IF(AND(NOT(ISNUMBER(N269)),NOT(ISNUMBER(R269)),NOT(ISNUMBER(S269)),G269&gt;='Data Transformation'!$R$28),B269,"")</f>
        <v/>
      </c>
      <c r="Q269" t="str">
        <f>IFERROR(IF(AND(Assignments!L269&lt;('Data Transformation'!$R$4-'Data Transformation'!$R$3)/2,ABS(K269-'Data Transformation'!$R$6)&lt;ABS(K269-'Data Transformation'!$R$5),NOT(ISNUMBER(N269)),NOT(ISNUMBER(T269)),NOT(ISNUMBER(P269)),NOT(ISNUMBER(R269)),NOT(ISNUMBER(T269)),NOT(ISNUMBER(S269))),Assignments!B269,""),"")</f>
        <v/>
      </c>
      <c r="R269">
        <f>IF(H269&gt;='Data Transformation'!$R$30,B269,"")</f>
        <v>264</v>
      </c>
      <c r="S269" t="str">
        <f>IF(D269&gt;='Data Transformation'!$R$31,B269,"")</f>
        <v/>
      </c>
      <c r="T269" t="str">
        <f>IF(AND(H269&lt;'Data Transformation'!$R$30,E269&lt;'Data Transformation'!$R$29,G269&lt;0.3,D269&lt;'Data Transformation'!$R$31,E269&gt;0.4,H269&gt;0.4),B269,"")</f>
        <v/>
      </c>
      <c r="U269" s="56"/>
      <c r="V269" t="str" cm="2">
        <f t="array" ref="V269">IF(C269=FALSE,"",IF(AND(ISNUMBER(B269),ISBLANK(N269:T269)),"Unclassified",(IF(COUNT(N269:T269)=0,"",INDEX($N$4:$T$4,MATCH(TRUE,N269:T269=B269,0))))))</f>
        <v>Toggle</v>
      </c>
      <c r="W269" t="str">
        <f t="shared" si="13"/>
        <v/>
      </c>
      <c r="X269" t="str">
        <f t="shared" si="14"/>
        <v/>
      </c>
      <c r="AC269" t="b">
        <f t="shared" si="15"/>
        <v>0</v>
      </c>
      <c r="AD269">
        <f>IFERROR(ABS(ABS(K269-'Data Transformation'!$R$5)-ABS(K269-'Data Transformation'!$R$6)),"")</f>
        <v>0.81</v>
      </c>
      <c r="AE269" t="b">
        <f>IF(C269=FALSE,"",IF(AND(OR(V269=$Z$6,V269=$Z$8),OR(AC269=TRUE,AD269&lt;=IF(ISNUMBER('Data Transformation'!$R$15),'Data Transformation'!$R$15,'Data Transformation'!$R$25))),TRUE,FALSE))</f>
        <v>0</v>
      </c>
    </row>
    <row r="270" spans="2:31" x14ac:dyDescent="0.25">
      <c r="B270">
        <v>265</v>
      </c>
      <c r="C270">
        <v>18</v>
      </c>
      <c r="D270">
        <v>0</v>
      </c>
      <c r="E270">
        <v>0.17647058823529413</v>
      </c>
      <c r="F270">
        <v>0.7</v>
      </c>
      <c r="G270">
        <v>0.65217391304347827</v>
      </c>
      <c r="H270">
        <v>5.8823529411764705E-2</v>
      </c>
      <c r="I270" t="str">
        <v>no</v>
      </c>
      <c r="K270" s="57">
        <f>IFERROR(AVERAGEIF('Data Transformation'!$B$425:$B$8425,B270,IF('Input and Summary Results'!$J$4="no",'Data Transformation'!$C$425:$C$8425,'Data Transformation'!$E$425:$E$8425)),"")</f>
        <v>0.66488277294117648</v>
      </c>
      <c r="L270" s="58" cm="1">
        <f t="array" ref="L270">IFERROR(_xlfn.STDEV.S(IF('Data Transformation'!$B$425:$B$8425=B270,IF('Input and Summary Results'!$J$4="no",'Data Transformation'!$C$425:$C$8425,'Data Transformation'!$E$425:$E$8425),"")),"")</f>
        <v>0.25641561580392158</v>
      </c>
      <c r="M270" s="56"/>
      <c r="N270" t="str">
        <f>IF(E270&gt;='Data Transformation'!$R$29,B270,"")</f>
        <v/>
      </c>
      <c r="O270" t="str">
        <f>IFERROR(IF(AND(Assignments!L270&lt;('Data Transformation'!$R$4-'Data Transformation'!$R$3)/2,ABS(K270-'Data Transformation'!$R$6)&gt;ABS(K270-'Data Transformation'!$R$5),NOT(ISNUMBER(N270)),NOT(ISNUMBER(R270)),NOT(ISNUMBER(P270)),NOT(ISNUMBER(R270)),NOT(ISNUMBER(S270)),NOT(ISNUMBER(T270))),Assignments!B270,""),"")</f>
        <v/>
      </c>
      <c r="P270">
        <f>IF(AND(NOT(ISNUMBER(N270)),NOT(ISNUMBER(R270)),NOT(ISNUMBER(S270)),G270&gt;='Data Transformation'!$R$28),B270,"")</f>
        <v>265</v>
      </c>
      <c r="Q270" t="str">
        <f>IFERROR(IF(AND(Assignments!L270&lt;('Data Transformation'!$R$4-'Data Transformation'!$R$3)/2,ABS(K270-'Data Transformation'!$R$6)&lt;ABS(K270-'Data Transformation'!$R$5),NOT(ISNUMBER(N270)),NOT(ISNUMBER(T270)),NOT(ISNUMBER(P270)),NOT(ISNUMBER(R270)),NOT(ISNUMBER(T270)),NOT(ISNUMBER(S270))),Assignments!B270,""),"")</f>
        <v/>
      </c>
      <c r="R270" t="str">
        <f>IF(H270&gt;='Data Transformation'!$R$30,B270,"")</f>
        <v/>
      </c>
      <c r="S270" t="str">
        <f>IF(D270&gt;='Data Transformation'!$R$31,B270,"")</f>
        <v/>
      </c>
      <c r="T270" t="str">
        <f>IF(AND(H270&lt;'Data Transformation'!$R$30,E270&lt;'Data Transformation'!$R$29,G270&lt;0.3,D270&lt;'Data Transformation'!$R$31,E270&gt;0.4,H270&gt;0.4),B270,"")</f>
        <v/>
      </c>
      <c r="U270" s="56"/>
      <c r="V270" t="str" cm="2">
        <f t="array" ref="V270">IF(C270=FALSE,"",IF(AND(ISNUMBER(B270),ISBLANK(N270:T270)),"Unclassified",(IF(COUNT(N270:T270)=0,"",INDEX($N$4:$T$4,MATCH(TRUE,N270:T270=B270,0))))))</f>
        <v>Rheostat</v>
      </c>
      <c r="W270" t="str">
        <f t="shared" si="13"/>
        <v/>
      </c>
      <c r="X270" t="str">
        <f t="shared" si="14"/>
        <v/>
      </c>
      <c r="AC270" t="b">
        <f t="shared" si="15"/>
        <v>0</v>
      </c>
      <c r="AD270">
        <f>IFERROR(ABS(ABS(K270-'Data Transformation'!$R$5)-ABS(K270-'Data Transformation'!$R$6)),"")</f>
        <v>0.13976554588235296</v>
      </c>
      <c r="AE270" t="b">
        <f>IF(C270=FALSE,"",IF(AND(OR(V270=$Z$6,V270=$Z$8),OR(AC270=TRUE,AD270&lt;=IF(ISNUMBER('Data Transformation'!$R$15),'Data Transformation'!$R$15,'Data Transformation'!$R$25))),TRUE,FALSE))</f>
        <v>0</v>
      </c>
    </row>
    <row r="271" spans="2:31" x14ac:dyDescent="0.25">
      <c r="B271">
        <v>266</v>
      </c>
      <c r="C271">
        <v>18</v>
      </c>
      <c r="D271">
        <v>5.8823529411764705E-2</v>
      </c>
      <c r="E271">
        <v>0.17647058823529413</v>
      </c>
      <c r="F271">
        <v>0.7</v>
      </c>
      <c r="G271">
        <v>0.69565217391304346</v>
      </c>
      <c r="H271">
        <v>0</v>
      </c>
      <c r="I271" t="str">
        <v>no</v>
      </c>
      <c r="K271" s="57">
        <f>IFERROR(AVERAGEIF('Data Transformation'!$B$425:$B$8425,B271,IF('Input and Summary Results'!$J$4="no",'Data Transformation'!$C$425:$C$8425,'Data Transformation'!$E$425:$E$8425)),"")</f>
        <v>0.6868261994117647</v>
      </c>
      <c r="L271" s="58" cm="1">
        <f t="array" ref="L271">IFERROR(_xlfn.STDEV.S(IF('Data Transformation'!$B$425:$B$8425=B271,IF('Input and Summary Results'!$J$4="no",'Data Transformation'!$C$425:$C$8425,'Data Transformation'!$E$425:$E$8425),"")),"")</f>
        <v>0.22626134505596446</v>
      </c>
      <c r="M271" s="56"/>
      <c r="N271" t="str">
        <f>IF(E271&gt;='Data Transformation'!$R$29,B271,"")</f>
        <v/>
      </c>
      <c r="O271" t="str">
        <f>IFERROR(IF(AND(Assignments!L271&lt;('Data Transformation'!$R$4-'Data Transformation'!$R$3)/2,ABS(K271-'Data Transformation'!$R$6)&gt;ABS(K271-'Data Transformation'!$R$5),NOT(ISNUMBER(N271)),NOT(ISNUMBER(R271)),NOT(ISNUMBER(P271)),NOT(ISNUMBER(R271)),NOT(ISNUMBER(S271)),NOT(ISNUMBER(T271))),Assignments!B271,""),"")</f>
        <v/>
      </c>
      <c r="P271">
        <f>IF(AND(NOT(ISNUMBER(N271)),NOT(ISNUMBER(R271)),NOT(ISNUMBER(S271)),G271&gt;='Data Transformation'!$R$28),B271,"")</f>
        <v>266</v>
      </c>
      <c r="Q271" t="str">
        <f>IFERROR(IF(AND(Assignments!L271&lt;('Data Transformation'!$R$4-'Data Transformation'!$R$3)/2,ABS(K271-'Data Transformation'!$R$6)&lt;ABS(K271-'Data Transformation'!$R$5),NOT(ISNUMBER(N271)),NOT(ISNUMBER(T271)),NOT(ISNUMBER(P271)),NOT(ISNUMBER(R271)),NOT(ISNUMBER(T271)),NOT(ISNUMBER(S271))),Assignments!B271,""),"")</f>
        <v/>
      </c>
      <c r="R271" t="str">
        <f>IF(H271&gt;='Data Transformation'!$R$30,B271,"")</f>
        <v/>
      </c>
      <c r="S271" t="str">
        <f>IF(D271&gt;='Data Transformation'!$R$31,B271,"")</f>
        <v/>
      </c>
      <c r="T271" t="str">
        <f>IF(AND(H271&lt;'Data Transformation'!$R$30,E271&lt;'Data Transformation'!$R$29,G271&lt;0.3,D271&lt;'Data Transformation'!$R$31,E271&gt;0.4,H271&gt;0.4),B271,"")</f>
        <v/>
      </c>
      <c r="U271" s="56"/>
      <c r="V271" t="str" cm="2">
        <f t="array" ref="V271">IF(C271=FALSE,"",IF(AND(ISNUMBER(B271),ISBLANK(N271:T271)),"Unclassified",(IF(COUNT(N271:T271)=0,"",INDEX($N$4:$T$4,MATCH(TRUE,N271:T271=B271,0))))))</f>
        <v>Rheostat</v>
      </c>
      <c r="W271" t="str">
        <f t="shared" si="13"/>
        <v/>
      </c>
      <c r="X271" t="str">
        <f t="shared" si="14"/>
        <v/>
      </c>
      <c r="AC271" t="b">
        <f t="shared" si="15"/>
        <v>0</v>
      </c>
      <c r="AD271">
        <f>IFERROR(ABS(ABS(K271-'Data Transformation'!$R$5)-ABS(K271-'Data Transformation'!$R$6)),"")</f>
        <v>0.18365239882352941</v>
      </c>
      <c r="AE271" t="b">
        <f>IF(C271=FALSE,"",IF(AND(OR(V271=$Z$6,V271=$Z$8),OR(AC271=TRUE,AD271&lt;=IF(ISNUMBER('Data Transformation'!$R$15),'Data Transformation'!$R$15,'Data Transformation'!$R$25))),TRUE,FALSE))</f>
        <v>0</v>
      </c>
    </row>
    <row r="272" spans="2:31" x14ac:dyDescent="0.25">
      <c r="B272">
        <v>267</v>
      </c>
      <c r="C272">
        <v>18</v>
      </c>
      <c r="D272">
        <v>0.11764705882352941</v>
      </c>
      <c r="E272">
        <v>0.52941176470588236</v>
      </c>
      <c r="F272">
        <v>0.7</v>
      </c>
      <c r="G272">
        <v>0.73913043478260865</v>
      </c>
      <c r="H272">
        <v>0</v>
      </c>
      <c r="I272" t="str">
        <v>no</v>
      </c>
      <c r="K272" s="57">
        <f>IFERROR(AVERAGEIF('Data Transformation'!$B$425:$B$8425,B272,IF('Input and Summary Results'!$J$4="no",'Data Transformation'!$C$425:$C$8425,'Data Transformation'!$E$425:$E$8425)),"")</f>
        <v>0.9423873129411765</v>
      </c>
      <c r="L272" s="58" cm="1">
        <f t="array" ref="L272">IFERROR(_xlfn.STDEV.S(IF('Data Transformation'!$B$425:$B$8425=B272,IF('Input and Summary Results'!$J$4="no",'Data Transformation'!$C$425:$C$8425,'Data Transformation'!$E$425:$E$8425),"")),"")</f>
        <v>0.19285465105480087</v>
      </c>
      <c r="M272" s="56"/>
      <c r="N272" t="str">
        <f>IF(E272&gt;='Data Transformation'!$R$29,B272,"")</f>
        <v/>
      </c>
      <c r="O272" t="str">
        <f>IFERROR(IF(AND(Assignments!L272&lt;('Data Transformation'!$R$4-'Data Transformation'!$R$3)/2,ABS(K272-'Data Transformation'!$R$6)&gt;ABS(K272-'Data Transformation'!$R$5),NOT(ISNUMBER(N272)),NOT(ISNUMBER(R272)),NOT(ISNUMBER(P272)),NOT(ISNUMBER(R272)),NOT(ISNUMBER(S272)),NOT(ISNUMBER(T272))),Assignments!B272,""),"")</f>
        <v/>
      </c>
      <c r="P272">
        <f>IF(AND(NOT(ISNUMBER(N272)),NOT(ISNUMBER(R272)),NOT(ISNUMBER(S272)),G272&gt;='Data Transformation'!$R$28),B272,"")</f>
        <v>267</v>
      </c>
      <c r="Q272" t="str">
        <f>IFERROR(IF(AND(Assignments!L272&lt;('Data Transformation'!$R$4-'Data Transformation'!$R$3)/2,ABS(K272-'Data Transformation'!$R$6)&lt;ABS(K272-'Data Transformation'!$R$5),NOT(ISNUMBER(N272)),NOT(ISNUMBER(T272)),NOT(ISNUMBER(P272)),NOT(ISNUMBER(R272)),NOT(ISNUMBER(T272)),NOT(ISNUMBER(S272))),Assignments!B272,""),"")</f>
        <v/>
      </c>
      <c r="R272" t="str">
        <f>IF(H272&gt;='Data Transformation'!$R$30,B272,"")</f>
        <v/>
      </c>
      <c r="S272" t="str">
        <f>IF(D272&gt;='Data Transformation'!$R$31,B272,"")</f>
        <v/>
      </c>
      <c r="T272" t="str">
        <f>IF(AND(H272&lt;'Data Transformation'!$R$30,E272&lt;'Data Transformation'!$R$29,G272&lt;0.3,D272&lt;'Data Transformation'!$R$31,E272&gt;0.4,H272&gt;0.4),B272,"")</f>
        <v/>
      </c>
      <c r="U272" s="56"/>
      <c r="V272" t="str" cm="2">
        <f t="array" ref="V272">IF(C272=FALSE,"",IF(AND(ISNUMBER(B272),ISBLANK(N272:T272)),"Unclassified",(IF(COUNT(N272:T272)=0,"",INDEX($N$4:$T$4,MATCH(TRUE,N272:T272=B272,0))))))</f>
        <v>Rheostat</v>
      </c>
      <c r="W272" t="str">
        <f t="shared" si="13"/>
        <v/>
      </c>
      <c r="X272" t="str">
        <f t="shared" si="14"/>
        <v/>
      </c>
      <c r="AC272" t="b">
        <f t="shared" si="15"/>
        <v>0</v>
      </c>
      <c r="AD272">
        <f>IFERROR(ABS(ABS(K272-'Data Transformation'!$R$5)-ABS(K272-'Data Transformation'!$R$6)),"")</f>
        <v>0.69477462588235295</v>
      </c>
      <c r="AE272" t="b">
        <f>IF(C272=FALSE,"",IF(AND(OR(V272=$Z$6,V272=$Z$8),OR(AC272=TRUE,AD272&lt;=IF(ISNUMBER('Data Transformation'!$R$15),'Data Transformation'!$R$15,'Data Transformation'!$R$25))),TRUE,FALSE))</f>
        <v>0</v>
      </c>
    </row>
    <row r="273" spans="2:31" x14ac:dyDescent="0.25">
      <c r="B273">
        <v>268</v>
      </c>
      <c r="C273">
        <v>19</v>
      </c>
      <c r="D273">
        <v>0.77777777777777779</v>
      </c>
      <c r="E273">
        <v>0.22222222222222221</v>
      </c>
      <c r="F273">
        <v>0.5</v>
      </c>
      <c r="G273">
        <v>0.47826086956521741</v>
      </c>
      <c r="H273">
        <v>0</v>
      </c>
      <c r="I273" t="str">
        <v>no</v>
      </c>
      <c r="K273" s="57">
        <f>IFERROR(AVERAGEIF('Data Transformation'!$B$425:$B$8425,B273,IF('Input and Summary Results'!$J$4="no",'Data Transformation'!$C$425:$C$8425,'Data Transformation'!$E$425:$E$8425)),"")</f>
        <v>1.2213362327777777</v>
      </c>
      <c r="L273" s="58" cm="1">
        <f t="array" ref="L273">IFERROR(_xlfn.STDEV.S(IF('Data Transformation'!$B$425:$B$8425=B273,IF('Input and Summary Results'!$J$4="no",'Data Transformation'!$C$425:$C$8425,'Data Transformation'!$E$425:$E$8425),"")),"")</f>
        <v>0.12101683324571449</v>
      </c>
      <c r="M273" s="56"/>
      <c r="N273" t="str">
        <f>IF(E273&gt;='Data Transformation'!$R$29,B273,"")</f>
        <v/>
      </c>
      <c r="O273">
        <f>IFERROR(IF(AND(Assignments!L273&lt;('Data Transformation'!$R$4-'Data Transformation'!$R$3)/2,ABS(K273-'Data Transformation'!$R$6)&gt;ABS(K273-'Data Transformation'!$R$5),NOT(ISNUMBER(N273)),NOT(ISNUMBER(R273)),NOT(ISNUMBER(P273)),NOT(ISNUMBER(R273)),NOT(ISNUMBER(S273)),NOT(ISNUMBER(T273))),Assignments!B273,""),"")</f>
        <v>268</v>
      </c>
      <c r="P273" t="str">
        <f>IF(AND(NOT(ISNUMBER(N273)),NOT(ISNUMBER(R273)),NOT(ISNUMBER(S273)),G273&gt;='Data Transformation'!$R$28),B273,"")</f>
        <v/>
      </c>
      <c r="Q273" t="str">
        <f>IFERROR(IF(AND(Assignments!L273&lt;('Data Transformation'!$R$4-'Data Transformation'!$R$3)/2,ABS(K273-'Data Transformation'!$R$6)&lt;ABS(K273-'Data Transformation'!$R$5),NOT(ISNUMBER(N273)),NOT(ISNUMBER(T273)),NOT(ISNUMBER(P273)),NOT(ISNUMBER(R273)),NOT(ISNUMBER(T273)),NOT(ISNUMBER(S273))),Assignments!B273,""),"")</f>
        <v/>
      </c>
      <c r="R273" t="str">
        <f>IF(H273&gt;='Data Transformation'!$R$30,B273,"")</f>
        <v/>
      </c>
      <c r="S273" t="str">
        <f>IF(D273&gt;='Data Transformation'!$R$31,B273,"")</f>
        <v/>
      </c>
      <c r="T273" t="str">
        <f>IF(AND(H273&lt;'Data Transformation'!$R$30,E273&lt;'Data Transformation'!$R$29,G273&lt;0.3,D273&lt;'Data Transformation'!$R$31,E273&gt;0.4,H273&gt;0.4),B273,"")</f>
        <v/>
      </c>
      <c r="U273" s="56"/>
      <c r="V273" t="str" cm="2">
        <f t="array" ref="V273">IF(C273=FALSE,"",IF(AND(ISNUMBER(B273),ISBLANK(N273:T273)),"Unclassified",(IF(COUNT(N273:T273)=0,"",INDEX($N$4:$T$4,MATCH(TRUE,N273:T273=B273,0))))))</f>
        <v>Moderate</v>
      </c>
      <c r="W273" t="str">
        <f t="shared" si="13"/>
        <v/>
      </c>
      <c r="X273" t="str">
        <f t="shared" si="14"/>
        <v/>
      </c>
      <c r="AC273" t="b">
        <f t="shared" si="15"/>
        <v>0</v>
      </c>
      <c r="AD273">
        <f>IFERROR(ABS(ABS(K273-'Data Transformation'!$R$5)-ABS(K273-'Data Transformation'!$R$6)),"")</f>
        <v>0.81</v>
      </c>
      <c r="AE273" t="b">
        <f>IF(C273=FALSE,"",IF(AND(OR(V273=$Z$6,V273=$Z$8),OR(AC273=TRUE,AD273&lt;=IF(ISNUMBER('Data Transformation'!$R$15),'Data Transformation'!$R$15,'Data Transformation'!$R$25))),TRUE,FALSE))</f>
        <v>0</v>
      </c>
    </row>
    <row r="274" spans="2:31" x14ac:dyDescent="0.25">
      <c r="B274">
        <v>269</v>
      </c>
      <c r="C274">
        <v>18</v>
      </c>
      <c r="D274">
        <v>5.8823529411764705E-2</v>
      </c>
      <c r="E274">
        <v>0.29411764705882354</v>
      </c>
      <c r="F274">
        <v>0.8</v>
      </c>
      <c r="G274">
        <v>0.73913043478260865</v>
      </c>
      <c r="H274">
        <v>0.11764705882352941</v>
      </c>
      <c r="I274" t="str">
        <v>no</v>
      </c>
      <c r="K274" s="57">
        <f>IFERROR(AVERAGEIF('Data Transformation'!$B$425:$B$8425,B274,IF('Input and Summary Results'!$J$4="no",'Data Transformation'!$C$425:$C$8425,'Data Transformation'!$E$425:$E$8425)),"")</f>
        <v>0.75799893823529407</v>
      </c>
      <c r="L274" s="58" cm="1">
        <f t="array" ref="L274">IFERROR(_xlfn.STDEV.S(IF('Data Transformation'!$B$425:$B$8425=B274,IF('Input and Summary Results'!$J$4="no",'Data Transformation'!$C$425:$C$8425,'Data Transformation'!$E$425:$E$8425),"")),"")</f>
        <v>0.28819493507825295</v>
      </c>
      <c r="M274" s="56"/>
      <c r="N274" t="str">
        <f>IF(E274&gt;='Data Transformation'!$R$29,B274,"")</f>
        <v/>
      </c>
      <c r="O274" t="str">
        <f>IFERROR(IF(AND(Assignments!L274&lt;('Data Transformation'!$R$4-'Data Transformation'!$R$3)/2,ABS(K274-'Data Transformation'!$R$6)&gt;ABS(K274-'Data Transformation'!$R$5),NOT(ISNUMBER(N274)),NOT(ISNUMBER(R274)),NOT(ISNUMBER(P274)),NOT(ISNUMBER(R274)),NOT(ISNUMBER(S274)),NOT(ISNUMBER(T274))),Assignments!B274,""),"")</f>
        <v/>
      </c>
      <c r="P274">
        <f>IF(AND(NOT(ISNUMBER(N274)),NOT(ISNUMBER(R274)),NOT(ISNUMBER(S274)),G274&gt;='Data Transformation'!$R$28),B274,"")</f>
        <v>269</v>
      </c>
      <c r="Q274" t="str">
        <f>IFERROR(IF(AND(Assignments!L274&lt;('Data Transformation'!$R$4-'Data Transformation'!$R$3)/2,ABS(K274-'Data Transformation'!$R$6)&lt;ABS(K274-'Data Transformation'!$R$5),NOT(ISNUMBER(N274)),NOT(ISNUMBER(T274)),NOT(ISNUMBER(P274)),NOT(ISNUMBER(R274)),NOT(ISNUMBER(T274)),NOT(ISNUMBER(S274))),Assignments!B274,""),"")</f>
        <v/>
      </c>
      <c r="R274" t="str">
        <f>IF(H274&gt;='Data Transformation'!$R$30,B274,"")</f>
        <v/>
      </c>
      <c r="S274" t="str">
        <f>IF(D274&gt;='Data Transformation'!$R$31,B274,"")</f>
        <v/>
      </c>
      <c r="T274" t="str">
        <f>IF(AND(H274&lt;'Data Transformation'!$R$30,E274&lt;'Data Transformation'!$R$29,G274&lt;0.3,D274&lt;'Data Transformation'!$R$31,E274&gt;0.4,H274&gt;0.4),B274,"")</f>
        <v/>
      </c>
      <c r="U274" s="56"/>
      <c r="V274" t="str" cm="2">
        <f t="array" ref="V274">IF(C274=FALSE,"",IF(AND(ISNUMBER(B274),ISBLANK(N274:T274)),"Unclassified",(IF(COUNT(N274:T274)=0,"",INDEX($N$4:$T$4,MATCH(TRUE,N274:T274=B274,0))))))</f>
        <v>Rheostat</v>
      </c>
      <c r="W274" t="str">
        <f t="shared" si="13"/>
        <v/>
      </c>
      <c r="X274" t="str">
        <f t="shared" si="14"/>
        <v/>
      </c>
      <c r="AC274" t="b">
        <f t="shared" si="15"/>
        <v>0</v>
      </c>
      <c r="AD274">
        <f>IFERROR(ABS(ABS(K274-'Data Transformation'!$R$5)-ABS(K274-'Data Transformation'!$R$6)),"")</f>
        <v>0.3259978764705882</v>
      </c>
      <c r="AE274" t="b">
        <f>IF(C274=FALSE,"",IF(AND(OR(V274=$Z$6,V274=$Z$8),OR(AC274=TRUE,AD274&lt;=IF(ISNUMBER('Data Transformation'!$R$15),'Data Transformation'!$R$15,'Data Transformation'!$R$25))),TRUE,FALSE))</f>
        <v>0</v>
      </c>
    </row>
    <row r="275" spans="2:31" x14ac:dyDescent="0.25">
      <c r="B275">
        <v>270</v>
      </c>
      <c r="C275">
        <v>20</v>
      </c>
      <c r="D275">
        <v>0</v>
      </c>
      <c r="E275">
        <v>0.47368421052631576</v>
      </c>
      <c r="F275">
        <v>0.7</v>
      </c>
      <c r="G275">
        <v>0.60869565217391308</v>
      </c>
      <c r="H275">
        <v>0.10526315789473684</v>
      </c>
      <c r="I275" t="str">
        <v>no</v>
      </c>
      <c r="K275" s="57">
        <f>IFERROR(AVERAGEIF('Data Transformation'!$B$425:$B$8425,B275,IF('Input and Summary Results'!$J$4="no",'Data Transformation'!$C$425:$C$8425,'Data Transformation'!$E$425:$E$8425)),"")</f>
        <v>0.77851518210526327</v>
      </c>
      <c r="L275" s="58" cm="1">
        <f t="array" ref="L275">IFERROR(_xlfn.STDEV.S(IF('Data Transformation'!$B$425:$B$8425=B275,IF('Input and Summary Results'!$J$4="no",'Data Transformation'!$C$425:$C$8425,'Data Transformation'!$E$425:$E$8425),"")),"")</f>
        <v>0.28165736827904092</v>
      </c>
      <c r="M275" s="56"/>
      <c r="N275" t="str">
        <f>IF(E275&gt;='Data Transformation'!$R$29,B275,"")</f>
        <v/>
      </c>
      <c r="O275" t="str">
        <f>IFERROR(IF(AND(Assignments!L275&lt;('Data Transformation'!$R$4-'Data Transformation'!$R$3)/2,ABS(K275-'Data Transformation'!$R$6)&gt;ABS(K275-'Data Transformation'!$R$5),NOT(ISNUMBER(N275)),NOT(ISNUMBER(R275)),NOT(ISNUMBER(P275)),NOT(ISNUMBER(R275)),NOT(ISNUMBER(S275)),NOT(ISNUMBER(T275))),Assignments!B275,""),"")</f>
        <v/>
      </c>
      <c r="P275">
        <f>IF(AND(NOT(ISNUMBER(N275)),NOT(ISNUMBER(R275)),NOT(ISNUMBER(S275)),G275&gt;='Data Transformation'!$R$28),B275,"")</f>
        <v>270</v>
      </c>
      <c r="Q275" t="str">
        <f>IFERROR(IF(AND(Assignments!L275&lt;('Data Transformation'!$R$4-'Data Transformation'!$R$3)/2,ABS(K275-'Data Transformation'!$R$6)&lt;ABS(K275-'Data Transformation'!$R$5),NOT(ISNUMBER(N275)),NOT(ISNUMBER(T275)),NOT(ISNUMBER(P275)),NOT(ISNUMBER(R275)),NOT(ISNUMBER(T275)),NOT(ISNUMBER(S275))),Assignments!B275,""),"")</f>
        <v/>
      </c>
      <c r="R275" t="str">
        <f>IF(H275&gt;='Data Transformation'!$R$30,B275,"")</f>
        <v/>
      </c>
      <c r="S275" t="str">
        <f>IF(D275&gt;='Data Transformation'!$R$31,B275,"")</f>
        <v/>
      </c>
      <c r="T275" t="str">
        <f>IF(AND(H275&lt;'Data Transformation'!$R$30,E275&lt;'Data Transformation'!$R$29,G275&lt;0.3,D275&lt;'Data Transformation'!$R$31,E275&gt;0.4,H275&gt;0.4),B275,"")</f>
        <v/>
      </c>
      <c r="U275" s="56"/>
      <c r="V275" t="str" cm="2">
        <f t="array" ref="V275">IF(C275=FALSE,"",IF(AND(ISNUMBER(B275),ISBLANK(N275:T275)),"Unclassified",(IF(COUNT(N275:T275)=0,"",INDEX($N$4:$T$4,MATCH(TRUE,N275:T275=B275,0))))))</f>
        <v>Rheostat</v>
      </c>
      <c r="W275" t="str">
        <f t="shared" si="13"/>
        <v/>
      </c>
      <c r="X275" t="str">
        <f t="shared" si="14"/>
        <v/>
      </c>
      <c r="AC275" t="b">
        <f t="shared" si="15"/>
        <v>0</v>
      </c>
      <c r="AD275">
        <f>IFERROR(ABS(ABS(K275-'Data Transformation'!$R$5)-ABS(K275-'Data Transformation'!$R$6)),"")</f>
        <v>0.36703036421052648</v>
      </c>
      <c r="AE275" t="b">
        <f>IF(C275=FALSE,"",IF(AND(OR(V275=$Z$6,V275=$Z$8),OR(AC275=TRUE,AD275&lt;=IF(ISNUMBER('Data Transformation'!$R$15),'Data Transformation'!$R$15,'Data Transformation'!$R$25))),TRUE,FALSE))</f>
        <v>0</v>
      </c>
    </row>
    <row r="276" spans="2:31" x14ac:dyDescent="0.25">
      <c r="B276">
        <v>271</v>
      </c>
      <c r="C276">
        <v>18</v>
      </c>
      <c r="D276">
        <v>0</v>
      </c>
      <c r="E276">
        <v>0</v>
      </c>
      <c r="F276">
        <v>0.2</v>
      </c>
      <c r="G276">
        <v>8.6956521739130432E-2</v>
      </c>
      <c r="H276">
        <v>1</v>
      </c>
      <c r="I276" t="str">
        <v>yes</v>
      </c>
      <c r="K276" s="57">
        <f>IFERROR(AVERAGEIF('Data Transformation'!$B$425:$B$8425,B276,IF('Input and Summary Results'!$J$4="no",'Data Transformation'!$C$425:$C$8425,'Data Transformation'!$E$425:$E$8425)),"")</f>
        <v>-1.4831497647058819E-2</v>
      </c>
      <c r="L276" s="58" cm="1">
        <f t="array" ref="L276">IFERROR(_xlfn.STDEV.S(IF('Data Transformation'!$B$425:$B$8425=B276,IF('Input and Summary Results'!$J$4="no",'Data Transformation'!$C$425:$C$8425,'Data Transformation'!$E$425:$E$8425),"")),"")</f>
        <v>7.2626034831368452E-2</v>
      </c>
      <c r="M276" s="56"/>
      <c r="N276" t="str">
        <f>IF(E276&gt;='Data Transformation'!$R$29,B276,"")</f>
        <v/>
      </c>
      <c r="O276" t="str">
        <f>IFERROR(IF(AND(Assignments!L276&lt;('Data Transformation'!$R$4-'Data Transformation'!$R$3)/2,ABS(K276-'Data Transformation'!$R$6)&gt;ABS(K276-'Data Transformation'!$R$5),NOT(ISNUMBER(N276)),NOT(ISNUMBER(R276)),NOT(ISNUMBER(P276)),NOT(ISNUMBER(R276)),NOT(ISNUMBER(S276)),NOT(ISNUMBER(T276))),Assignments!B276,""),"")</f>
        <v/>
      </c>
      <c r="P276" t="str">
        <f>IF(AND(NOT(ISNUMBER(N276)),NOT(ISNUMBER(R276)),NOT(ISNUMBER(S276)),G276&gt;='Data Transformation'!$R$28),B276,"")</f>
        <v/>
      </c>
      <c r="Q276" t="str">
        <f>IFERROR(IF(AND(Assignments!L276&lt;('Data Transformation'!$R$4-'Data Transformation'!$R$3)/2,ABS(K276-'Data Transformation'!$R$6)&lt;ABS(K276-'Data Transformation'!$R$5),NOT(ISNUMBER(N276)),NOT(ISNUMBER(T276)),NOT(ISNUMBER(P276)),NOT(ISNUMBER(R276)),NOT(ISNUMBER(T276)),NOT(ISNUMBER(S276))),Assignments!B276,""),"")</f>
        <v/>
      </c>
      <c r="R276">
        <f>IF(H276&gt;='Data Transformation'!$R$30,B276,"")</f>
        <v>271</v>
      </c>
      <c r="S276" t="str">
        <f>IF(D276&gt;='Data Transformation'!$R$31,B276,"")</f>
        <v/>
      </c>
      <c r="T276" t="str">
        <f>IF(AND(H276&lt;'Data Transformation'!$R$30,E276&lt;'Data Transformation'!$R$29,G276&lt;0.3,D276&lt;'Data Transformation'!$R$31,E276&gt;0.4,H276&gt;0.4),B276,"")</f>
        <v/>
      </c>
      <c r="U276" s="56"/>
      <c r="V276" t="str" cm="2">
        <f t="array" ref="V276">IF(C276=FALSE,"",IF(AND(ISNUMBER(B276),ISBLANK(N276:T276)),"Unclassified",(IF(COUNT(N276:T276)=0,"",INDEX($N$4:$T$4,MATCH(TRUE,N276:T276=B276,0))))))</f>
        <v>Toggle</v>
      </c>
      <c r="W276" t="str">
        <f t="shared" si="13"/>
        <v/>
      </c>
      <c r="X276" t="str">
        <f t="shared" si="14"/>
        <v/>
      </c>
      <c r="AC276" t="b">
        <f t="shared" si="15"/>
        <v>0</v>
      </c>
      <c r="AD276">
        <f>IFERROR(ABS(ABS(K276-'Data Transformation'!$R$5)-ABS(K276-'Data Transformation'!$R$6)),"")</f>
        <v>0.80999999999999983</v>
      </c>
      <c r="AE276" t="b">
        <f>IF(C276=FALSE,"",IF(AND(OR(V276=$Z$6,V276=$Z$8),OR(AC276=TRUE,AD276&lt;=IF(ISNUMBER('Data Transformation'!$R$15),'Data Transformation'!$R$15,'Data Transformation'!$R$25))),TRUE,FALSE))</f>
        <v>0</v>
      </c>
    </row>
    <row r="277" spans="2:31" x14ac:dyDescent="0.25">
      <c r="B277">
        <v>272</v>
      </c>
      <c r="C277">
        <v>18</v>
      </c>
      <c r="D277">
        <v>0</v>
      </c>
      <c r="E277">
        <v>0</v>
      </c>
      <c r="F277">
        <v>0.2</v>
      </c>
      <c r="G277">
        <v>8.6956521739130432E-2</v>
      </c>
      <c r="H277">
        <v>1</v>
      </c>
      <c r="I277" t="str">
        <v>yes</v>
      </c>
      <c r="K277" s="57">
        <f>IFERROR(AVERAGEIF('Data Transformation'!$B$425:$B$8425,B277,IF('Input and Summary Results'!$J$4="no",'Data Transformation'!$C$425:$C$8425,'Data Transformation'!$E$425:$E$8425)),"")</f>
        <v>5.6533294117646694E-4</v>
      </c>
      <c r="L277" s="58" cm="1">
        <f t="array" ref="L277">IFERROR(_xlfn.STDEV.S(IF('Data Transformation'!$B$425:$B$8425=B277,IF('Input and Summary Results'!$J$4="no",'Data Transformation'!$C$425:$C$8425,'Data Transformation'!$E$425:$E$8425),"")),"")</f>
        <v>6.2514908507278755E-2</v>
      </c>
      <c r="M277" s="56"/>
      <c r="N277" t="str">
        <f>IF(E277&gt;='Data Transformation'!$R$29,B277,"")</f>
        <v/>
      </c>
      <c r="O277" t="str">
        <f>IFERROR(IF(AND(Assignments!L277&lt;('Data Transformation'!$R$4-'Data Transformation'!$R$3)/2,ABS(K277-'Data Transformation'!$R$6)&gt;ABS(K277-'Data Transformation'!$R$5),NOT(ISNUMBER(N277)),NOT(ISNUMBER(R277)),NOT(ISNUMBER(P277)),NOT(ISNUMBER(R277)),NOT(ISNUMBER(S277)),NOT(ISNUMBER(T277))),Assignments!B277,""),"")</f>
        <v/>
      </c>
      <c r="P277" t="str">
        <f>IF(AND(NOT(ISNUMBER(N277)),NOT(ISNUMBER(R277)),NOT(ISNUMBER(S277)),G277&gt;='Data Transformation'!$R$28),B277,"")</f>
        <v/>
      </c>
      <c r="Q277" t="str">
        <f>IFERROR(IF(AND(Assignments!L277&lt;('Data Transformation'!$R$4-'Data Transformation'!$R$3)/2,ABS(K277-'Data Transformation'!$R$6)&lt;ABS(K277-'Data Transformation'!$R$5),NOT(ISNUMBER(N277)),NOT(ISNUMBER(T277)),NOT(ISNUMBER(P277)),NOT(ISNUMBER(R277)),NOT(ISNUMBER(T277)),NOT(ISNUMBER(S277))),Assignments!B277,""),"")</f>
        <v/>
      </c>
      <c r="R277">
        <f>IF(H277&gt;='Data Transformation'!$R$30,B277,"")</f>
        <v>272</v>
      </c>
      <c r="S277" t="str">
        <f>IF(D277&gt;='Data Transformation'!$R$31,B277,"")</f>
        <v/>
      </c>
      <c r="T277" t="str">
        <f>IF(AND(H277&lt;'Data Transformation'!$R$30,E277&lt;'Data Transformation'!$R$29,G277&lt;0.3,D277&lt;'Data Transformation'!$R$31,E277&gt;0.4,H277&gt;0.4),B277,"")</f>
        <v/>
      </c>
      <c r="U277" s="56"/>
      <c r="V277" t="str" cm="2">
        <f t="array" ref="V277">IF(C277=FALSE,"",IF(AND(ISNUMBER(B277),ISBLANK(N277:T277)),"Unclassified",(IF(COUNT(N277:T277)=0,"",INDEX($N$4:$T$4,MATCH(TRUE,N277:T277=B277,0))))))</f>
        <v>Toggle</v>
      </c>
      <c r="W277" t="str">
        <f t="shared" si="13"/>
        <v/>
      </c>
      <c r="X277" t="str">
        <f t="shared" si="14"/>
        <v/>
      </c>
      <c r="AC277" t="b">
        <f t="shared" si="15"/>
        <v>0</v>
      </c>
      <c r="AD277">
        <f>IFERROR(ABS(ABS(K277-'Data Transformation'!$R$5)-ABS(K277-'Data Transformation'!$R$6)),"")</f>
        <v>0.81</v>
      </c>
      <c r="AE277" t="b">
        <f>IF(C277=FALSE,"",IF(AND(OR(V277=$Z$6,V277=$Z$8),OR(AC277=TRUE,AD277&lt;=IF(ISNUMBER('Data Transformation'!$R$15),'Data Transformation'!$R$15,'Data Transformation'!$R$25))),TRUE,FALSE))</f>
        <v>0</v>
      </c>
    </row>
    <row r="278" spans="2:31" x14ac:dyDescent="0.25">
      <c r="B278">
        <v>273</v>
      </c>
      <c r="C278">
        <v>16</v>
      </c>
      <c r="D278">
        <v>0</v>
      </c>
      <c r="E278">
        <v>6.6666666666666666E-2</v>
      </c>
      <c r="F278">
        <v>0.3</v>
      </c>
      <c r="G278">
        <v>0.17391304347826086</v>
      </c>
      <c r="H278">
        <v>0.93333333333333335</v>
      </c>
      <c r="I278" t="str">
        <v>no</v>
      </c>
      <c r="K278" s="57">
        <f>IFERROR(AVERAGEIF('Data Transformation'!$B$425:$B$8425,B278,IF('Input and Summary Results'!$J$4="no",'Data Transformation'!$C$425:$C$8425,'Data Transformation'!$E$425:$E$8425)),"")</f>
        <v>6.6220586666666664E-2</v>
      </c>
      <c r="L278" s="58" cm="1">
        <f t="array" ref="L278">IFERROR(_xlfn.STDEV.S(IF('Data Transformation'!$B$425:$B$8425=B278,IF('Input and Summary Results'!$J$4="no",'Data Transformation'!$C$425:$C$8425,'Data Transformation'!$E$425:$E$8425),"")),"")</f>
        <v>0.27563854808373012</v>
      </c>
      <c r="M278" s="56"/>
      <c r="N278" t="str">
        <f>IF(E278&gt;='Data Transformation'!$R$29,B278,"")</f>
        <v/>
      </c>
      <c r="O278" t="str">
        <f>IFERROR(IF(AND(Assignments!L278&lt;('Data Transformation'!$R$4-'Data Transformation'!$R$3)/2,ABS(K278-'Data Transformation'!$R$6)&gt;ABS(K278-'Data Transformation'!$R$5),NOT(ISNUMBER(N278)),NOT(ISNUMBER(R278)),NOT(ISNUMBER(P278)),NOT(ISNUMBER(R278)),NOT(ISNUMBER(S278)),NOT(ISNUMBER(T278))),Assignments!B278,""),"")</f>
        <v/>
      </c>
      <c r="P278" t="str">
        <f>IF(AND(NOT(ISNUMBER(N278)),NOT(ISNUMBER(R278)),NOT(ISNUMBER(S278)),G278&gt;='Data Transformation'!$R$28),B278,"")</f>
        <v/>
      </c>
      <c r="Q278" t="str">
        <f>IFERROR(IF(AND(Assignments!L278&lt;('Data Transformation'!$R$4-'Data Transformation'!$R$3)/2,ABS(K278-'Data Transformation'!$R$6)&lt;ABS(K278-'Data Transformation'!$R$5),NOT(ISNUMBER(N278)),NOT(ISNUMBER(T278)),NOT(ISNUMBER(P278)),NOT(ISNUMBER(R278)),NOT(ISNUMBER(T278)),NOT(ISNUMBER(S278))),Assignments!B278,""),"")</f>
        <v/>
      </c>
      <c r="R278">
        <f>IF(H278&gt;='Data Transformation'!$R$30,B278,"")</f>
        <v>273</v>
      </c>
      <c r="S278" t="str">
        <f>IF(D278&gt;='Data Transformation'!$R$31,B278,"")</f>
        <v/>
      </c>
      <c r="T278" t="str">
        <f>IF(AND(H278&lt;'Data Transformation'!$R$30,E278&lt;'Data Transformation'!$R$29,G278&lt;0.3,D278&lt;'Data Transformation'!$R$31,E278&gt;0.4,H278&gt;0.4),B278,"")</f>
        <v/>
      </c>
      <c r="U278" s="56"/>
      <c r="V278" t="str" cm="2">
        <f t="array" ref="V278">IF(C278=FALSE,"",IF(AND(ISNUMBER(B278),ISBLANK(N278:T278)),"Unclassified",(IF(COUNT(N278:T278)=0,"",INDEX($N$4:$T$4,MATCH(TRUE,N278:T278=B278,0))))))</f>
        <v>Toggle</v>
      </c>
      <c r="W278" t="str">
        <f t="shared" si="13"/>
        <v/>
      </c>
      <c r="X278" t="str">
        <f t="shared" si="14"/>
        <v/>
      </c>
      <c r="AC278" t="b">
        <f t="shared" si="15"/>
        <v>0</v>
      </c>
      <c r="AD278">
        <f>IFERROR(ABS(ABS(K278-'Data Transformation'!$R$5)-ABS(K278-'Data Transformation'!$R$6)),"")</f>
        <v>0.81</v>
      </c>
      <c r="AE278" t="b">
        <f>IF(C278=FALSE,"",IF(AND(OR(V278=$Z$6,V278=$Z$8),OR(AC278=TRUE,AD278&lt;=IF(ISNUMBER('Data Transformation'!$R$15),'Data Transformation'!$R$15,'Data Transformation'!$R$25))),TRUE,FALSE))</f>
        <v>0</v>
      </c>
    </row>
    <row r="279" spans="2:31" x14ac:dyDescent="0.25">
      <c r="B279">
        <v>274</v>
      </c>
      <c r="C279">
        <v>19</v>
      </c>
      <c r="D279">
        <v>0.1111111111111111</v>
      </c>
      <c r="E279">
        <v>0.16666666666666666</v>
      </c>
      <c r="F279">
        <v>0.6</v>
      </c>
      <c r="G279">
        <v>0.52173913043478259</v>
      </c>
      <c r="H279">
        <v>0.5</v>
      </c>
      <c r="I279" t="str">
        <v>no</v>
      </c>
      <c r="K279" s="57">
        <f>IFERROR(AVERAGEIF('Data Transformation'!$B$425:$B$8425,B279,IF('Input and Summary Results'!$J$4="no",'Data Transformation'!$C$425:$C$8425,'Data Transformation'!$E$425:$E$8425)),"")</f>
        <v>0.43118581111111109</v>
      </c>
      <c r="L279" s="58" cm="1">
        <f t="array" ref="L279">IFERROR(_xlfn.STDEV.S(IF('Data Transformation'!$B$425:$B$8425=B279,IF('Input and Summary Results'!$J$4="no",'Data Transformation'!$C$425:$C$8425,'Data Transformation'!$E$425:$E$8425),"")),"")</f>
        <v>0.46333507010458397</v>
      </c>
      <c r="M279" s="56"/>
      <c r="N279" t="str">
        <f>IF(E279&gt;='Data Transformation'!$R$29,B279,"")</f>
        <v/>
      </c>
      <c r="O279" t="str">
        <f>IFERROR(IF(AND(Assignments!L279&lt;('Data Transformation'!$R$4-'Data Transformation'!$R$3)/2,ABS(K279-'Data Transformation'!$R$6)&gt;ABS(K279-'Data Transformation'!$R$5),NOT(ISNUMBER(N279)),NOT(ISNUMBER(R279)),NOT(ISNUMBER(P279)),NOT(ISNUMBER(R279)),NOT(ISNUMBER(S279)),NOT(ISNUMBER(T279))),Assignments!B279,""),"")</f>
        <v/>
      </c>
      <c r="P279">
        <f>IF(AND(NOT(ISNUMBER(N279)),NOT(ISNUMBER(R279)),NOT(ISNUMBER(S279)),G279&gt;='Data Transformation'!$R$28),B279,"")</f>
        <v>274</v>
      </c>
      <c r="Q279" t="str">
        <f>IFERROR(IF(AND(Assignments!L279&lt;('Data Transformation'!$R$4-'Data Transformation'!$R$3)/2,ABS(K279-'Data Transformation'!$R$6)&lt;ABS(K279-'Data Transformation'!$R$5),NOT(ISNUMBER(N279)),NOT(ISNUMBER(T279)),NOT(ISNUMBER(P279)),NOT(ISNUMBER(R279)),NOT(ISNUMBER(T279)),NOT(ISNUMBER(S279))),Assignments!B279,""),"")</f>
        <v/>
      </c>
      <c r="R279" t="str">
        <f>IF(H279&gt;='Data Transformation'!$R$30,B279,"")</f>
        <v/>
      </c>
      <c r="S279" t="str">
        <f>IF(D279&gt;='Data Transformation'!$R$31,B279,"")</f>
        <v/>
      </c>
      <c r="T279" t="str">
        <f>IF(AND(H279&lt;'Data Transformation'!$R$30,E279&lt;'Data Transformation'!$R$29,G279&lt;0.3,D279&lt;'Data Transformation'!$R$31,E279&gt;0.4,H279&gt;0.4),B279,"")</f>
        <v/>
      </c>
      <c r="U279" s="56"/>
      <c r="V279" t="str" cm="2">
        <f t="array" ref="V279">IF(C279=FALSE,"",IF(AND(ISNUMBER(B279),ISBLANK(N279:T279)),"Unclassified",(IF(COUNT(N279:T279)=0,"",INDEX($N$4:$T$4,MATCH(TRUE,N279:T279=B279,0))))))</f>
        <v>Rheostat</v>
      </c>
      <c r="W279" t="str">
        <f t="shared" si="13"/>
        <v/>
      </c>
      <c r="X279" t="str">
        <f t="shared" si="14"/>
        <v/>
      </c>
      <c r="AC279" t="b">
        <f t="shared" si="15"/>
        <v>0</v>
      </c>
      <c r="AD279">
        <f>IFERROR(ABS(ABS(K279-'Data Transformation'!$R$5)-ABS(K279-'Data Transformation'!$R$6)),"")</f>
        <v>0.32762837777777781</v>
      </c>
      <c r="AE279" t="b">
        <f>IF(C279=FALSE,"",IF(AND(OR(V279=$Z$6,V279=$Z$8),OR(AC279=TRUE,AD279&lt;=IF(ISNUMBER('Data Transformation'!$R$15),'Data Transformation'!$R$15,'Data Transformation'!$R$25))),TRUE,FALSE))</f>
        <v>0</v>
      </c>
    </row>
    <row r="280" spans="2:31" x14ac:dyDescent="0.25">
      <c r="B280">
        <v>275</v>
      </c>
      <c r="C280">
        <v>20</v>
      </c>
      <c r="D280">
        <v>0</v>
      </c>
      <c r="E280">
        <v>5.2631578947368418E-2</v>
      </c>
      <c r="F280">
        <v>0.7</v>
      </c>
      <c r="G280">
        <v>0.65217391304347827</v>
      </c>
      <c r="H280">
        <v>0.63157894736842102</v>
      </c>
      <c r="I280" t="str">
        <v>no</v>
      </c>
      <c r="K280" s="57">
        <f>IFERROR(AVERAGEIF('Data Transformation'!$B$425:$B$8425,B280,IF('Input and Summary Results'!$J$4="no",'Data Transformation'!$C$425:$C$8425,'Data Transformation'!$E$425:$E$8425)),"")</f>
        <v>0.28555191210526315</v>
      </c>
      <c r="L280" s="58" cm="1">
        <f t="array" ref="L280">IFERROR(_xlfn.STDEV.S(IF('Data Transformation'!$B$425:$B$8425=B280,IF('Input and Summary Results'!$J$4="no",'Data Transformation'!$C$425:$C$8425,'Data Transformation'!$E$425:$E$8425),"")),"")</f>
        <v>0.32762174771135794</v>
      </c>
      <c r="M280" s="56"/>
      <c r="N280" t="str">
        <f>IF(E280&gt;='Data Transformation'!$R$29,B280,"")</f>
        <v/>
      </c>
      <c r="O280" t="str">
        <f>IFERROR(IF(AND(Assignments!L280&lt;('Data Transformation'!$R$4-'Data Transformation'!$R$3)/2,ABS(K280-'Data Transformation'!$R$6)&gt;ABS(K280-'Data Transformation'!$R$5),NOT(ISNUMBER(N280)),NOT(ISNUMBER(R280)),NOT(ISNUMBER(P280)),NOT(ISNUMBER(R280)),NOT(ISNUMBER(S280)),NOT(ISNUMBER(T280))),Assignments!B280,""),"")</f>
        <v/>
      </c>
      <c r="P280">
        <f>IF(AND(NOT(ISNUMBER(N280)),NOT(ISNUMBER(R280)),NOT(ISNUMBER(S280)),G280&gt;='Data Transformation'!$R$28),B280,"")</f>
        <v>275</v>
      </c>
      <c r="Q280" t="str">
        <f>IFERROR(IF(AND(Assignments!L280&lt;('Data Transformation'!$R$4-'Data Transformation'!$R$3)/2,ABS(K280-'Data Transformation'!$R$6)&lt;ABS(K280-'Data Transformation'!$R$5),NOT(ISNUMBER(N280)),NOT(ISNUMBER(T280)),NOT(ISNUMBER(P280)),NOT(ISNUMBER(R280)),NOT(ISNUMBER(T280)),NOT(ISNUMBER(S280))),Assignments!B280,""),"")</f>
        <v/>
      </c>
      <c r="R280" t="str">
        <f>IF(H280&gt;='Data Transformation'!$R$30,B280,"")</f>
        <v/>
      </c>
      <c r="S280" t="str">
        <f>IF(D280&gt;='Data Transformation'!$R$31,B280,"")</f>
        <v/>
      </c>
      <c r="T280" t="str">
        <f>IF(AND(H280&lt;'Data Transformation'!$R$30,E280&lt;'Data Transformation'!$R$29,G280&lt;0.3,D280&lt;'Data Transformation'!$R$31,E280&gt;0.4,H280&gt;0.4),B280,"")</f>
        <v/>
      </c>
      <c r="U280" s="56"/>
      <c r="V280" t="str" cm="2">
        <f t="array" ref="V280">IF(C280=FALSE,"",IF(AND(ISNUMBER(B280),ISBLANK(N280:T280)),"Unclassified",(IF(COUNT(N280:T280)=0,"",INDEX($N$4:$T$4,MATCH(TRUE,N280:T280=B280,0))))))</f>
        <v>Rheostat</v>
      </c>
      <c r="W280" t="str">
        <f t="shared" si="13"/>
        <v/>
      </c>
      <c r="X280" t="str">
        <f t="shared" si="14"/>
        <v/>
      </c>
      <c r="AC280" t="b">
        <f t="shared" si="15"/>
        <v>0</v>
      </c>
      <c r="AD280">
        <f>IFERROR(ABS(ABS(K280-'Data Transformation'!$R$5)-ABS(K280-'Data Transformation'!$R$6)),"")</f>
        <v>0.61889617578947365</v>
      </c>
      <c r="AE280" t="b">
        <f>IF(C280=FALSE,"",IF(AND(OR(V280=$Z$6,V280=$Z$8),OR(AC280=TRUE,AD280&lt;=IF(ISNUMBER('Data Transformation'!$R$15),'Data Transformation'!$R$15,'Data Transformation'!$R$25))),TRUE,FALSE))</f>
        <v>0</v>
      </c>
    </row>
    <row r="281" spans="2:31" x14ac:dyDescent="0.25">
      <c r="B281">
        <v>276</v>
      </c>
      <c r="C281">
        <v>16</v>
      </c>
      <c r="D281">
        <v>0</v>
      </c>
      <c r="E281">
        <v>0.13333333333333333</v>
      </c>
      <c r="F281">
        <v>0.4</v>
      </c>
      <c r="G281">
        <v>0.30434782608695654</v>
      </c>
      <c r="H281">
        <v>0.8</v>
      </c>
      <c r="I281" t="str">
        <v>no</v>
      </c>
      <c r="K281" s="57">
        <f>IFERROR(AVERAGEIF('Data Transformation'!$B$425:$B$8425,B281,IF('Input and Summary Results'!$J$4="no",'Data Transformation'!$C$425:$C$8425,'Data Transformation'!$E$425:$E$8425)),"")</f>
        <v>0.18504656266666669</v>
      </c>
      <c r="L281" s="58" cm="1">
        <f t="array" ref="L281">IFERROR(_xlfn.STDEV.S(IF('Data Transformation'!$B$425:$B$8425=B281,IF('Input and Summary Results'!$J$4="no",'Data Transformation'!$C$425:$C$8425,'Data Transformation'!$E$425:$E$8425),"")),"")</f>
        <v>0.34152262573927844</v>
      </c>
      <c r="M281" s="56"/>
      <c r="N281" t="str">
        <f>IF(E281&gt;='Data Transformation'!$R$29,B281,"")</f>
        <v/>
      </c>
      <c r="O281" t="str">
        <f>IFERROR(IF(AND(Assignments!L281&lt;('Data Transformation'!$R$4-'Data Transformation'!$R$3)/2,ABS(K281-'Data Transformation'!$R$6)&gt;ABS(K281-'Data Transformation'!$R$5),NOT(ISNUMBER(N281)),NOT(ISNUMBER(R281)),NOT(ISNUMBER(P281)),NOT(ISNUMBER(R281)),NOT(ISNUMBER(S281)),NOT(ISNUMBER(T281))),Assignments!B281,""),"")</f>
        <v/>
      </c>
      <c r="P281" t="str">
        <f>IF(AND(NOT(ISNUMBER(N281)),NOT(ISNUMBER(R281)),NOT(ISNUMBER(S281)),G281&gt;='Data Transformation'!$R$28),B281,"")</f>
        <v/>
      </c>
      <c r="Q281" t="str">
        <f>IFERROR(IF(AND(Assignments!L281&lt;('Data Transformation'!$R$4-'Data Transformation'!$R$3)/2,ABS(K281-'Data Transformation'!$R$6)&lt;ABS(K281-'Data Transformation'!$R$5),NOT(ISNUMBER(N281)),NOT(ISNUMBER(T281)),NOT(ISNUMBER(P281)),NOT(ISNUMBER(R281)),NOT(ISNUMBER(T281)),NOT(ISNUMBER(S281))),Assignments!B281,""),"")</f>
        <v/>
      </c>
      <c r="R281">
        <f>IF(H281&gt;='Data Transformation'!$R$30,B281,"")</f>
        <v>276</v>
      </c>
      <c r="S281" t="str">
        <f>IF(D281&gt;='Data Transformation'!$R$31,B281,"")</f>
        <v/>
      </c>
      <c r="T281" t="str">
        <f>IF(AND(H281&lt;'Data Transformation'!$R$30,E281&lt;'Data Transformation'!$R$29,G281&lt;0.3,D281&lt;'Data Transformation'!$R$31,E281&gt;0.4,H281&gt;0.4),B281,"")</f>
        <v/>
      </c>
      <c r="U281" s="56"/>
      <c r="V281" t="str" cm="2">
        <f t="array" ref="V281">IF(C281=FALSE,"",IF(AND(ISNUMBER(B281),ISBLANK(N281:T281)),"Unclassified",(IF(COUNT(N281:T281)=0,"",INDEX($N$4:$T$4,MATCH(TRUE,N281:T281=B281,0))))))</f>
        <v>Toggle</v>
      </c>
      <c r="W281" t="str">
        <f t="shared" si="13"/>
        <v/>
      </c>
      <c r="X281" t="str">
        <f t="shared" si="14"/>
        <v/>
      </c>
      <c r="AC281" t="b">
        <f t="shared" si="15"/>
        <v>0</v>
      </c>
      <c r="AD281">
        <f>IFERROR(ABS(ABS(K281-'Data Transformation'!$R$5)-ABS(K281-'Data Transformation'!$R$6)),"")</f>
        <v>0.81</v>
      </c>
      <c r="AE281" t="b">
        <f>IF(C281=FALSE,"",IF(AND(OR(V281=$Z$6,V281=$Z$8),OR(AC281=TRUE,AD281&lt;=IF(ISNUMBER('Data Transformation'!$R$15),'Data Transformation'!$R$15,'Data Transformation'!$R$25))),TRUE,FALSE))</f>
        <v>0</v>
      </c>
    </row>
    <row r="282" spans="2:31" x14ac:dyDescent="0.25">
      <c r="B282">
        <v>277</v>
      </c>
      <c r="C282">
        <v>17</v>
      </c>
      <c r="D282">
        <v>0</v>
      </c>
      <c r="E282">
        <v>0.4375</v>
      </c>
      <c r="F282">
        <v>0.6</v>
      </c>
      <c r="G282">
        <v>0.52173913043478259</v>
      </c>
      <c r="H282">
        <v>0.125</v>
      </c>
      <c r="I282" t="str">
        <v>no</v>
      </c>
      <c r="K282" s="57">
        <f>IFERROR(AVERAGEIF('Data Transformation'!$B$425:$B$8425,B282,IF('Input and Summary Results'!$J$4="no",'Data Transformation'!$C$425:$C$8425,'Data Transformation'!$E$425:$E$8425)),"")</f>
        <v>0.67628066062500003</v>
      </c>
      <c r="L282" s="58" cm="1">
        <f t="array" ref="L282">IFERROR(_xlfn.STDEV.S(IF('Data Transformation'!$B$425:$B$8425=B282,IF('Input and Summary Results'!$J$4="no",'Data Transformation'!$C$425:$C$8425,'Data Transformation'!$E$425:$E$8425),"")),"")</f>
        <v>0.33615745645896888</v>
      </c>
      <c r="M282" s="56"/>
      <c r="N282" t="str">
        <f>IF(E282&gt;='Data Transformation'!$R$29,B282,"")</f>
        <v/>
      </c>
      <c r="O282" t="str">
        <f>IFERROR(IF(AND(Assignments!L282&lt;('Data Transformation'!$R$4-'Data Transformation'!$R$3)/2,ABS(K282-'Data Transformation'!$R$6)&gt;ABS(K282-'Data Transformation'!$R$5),NOT(ISNUMBER(N282)),NOT(ISNUMBER(R282)),NOT(ISNUMBER(P282)),NOT(ISNUMBER(R282)),NOT(ISNUMBER(S282)),NOT(ISNUMBER(T282))),Assignments!B282,""),"")</f>
        <v/>
      </c>
      <c r="P282">
        <f>IF(AND(NOT(ISNUMBER(N282)),NOT(ISNUMBER(R282)),NOT(ISNUMBER(S282)),G282&gt;='Data Transformation'!$R$28),B282,"")</f>
        <v>277</v>
      </c>
      <c r="Q282" t="str">
        <f>IFERROR(IF(AND(Assignments!L282&lt;('Data Transformation'!$R$4-'Data Transformation'!$R$3)/2,ABS(K282-'Data Transformation'!$R$6)&lt;ABS(K282-'Data Transformation'!$R$5),NOT(ISNUMBER(N282)),NOT(ISNUMBER(T282)),NOT(ISNUMBER(P282)),NOT(ISNUMBER(R282)),NOT(ISNUMBER(T282)),NOT(ISNUMBER(S282))),Assignments!B282,""),"")</f>
        <v/>
      </c>
      <c r="R282" t="str">
        <f>IF(H282&gt;='Data Transformation'!$R$30,B282,"")</f>
        <v/>
      </c>
      <c r="S282" t="str">
        <f>IF(D282&gt;='Data Transformation'!$R$31,B282,"")</f>
        <v/>
      </c>
      <c r="T282" t="str">
        <f>IF(AND(H282&lt;'Data Transformation'!$R$30,E282&lt;'Data Transformation'!$R$29,G282&lt;0.3,D282&lt;'Data Transformation'!$R$31,E282&gt;0.4,H282&gt;0.4),B282,"")</f>
        <v/>
      </c>
      <c r="U282" s="56"/>
      <c r="V282" t="str" cm="2">
        <f t="array" ref="V282">IF(C282=FALSE,"",IF(AND(ISNUMBER(B282),ISBLANK(N282:T282)),"Unclassified",(IF(COUNT(N282:T282)=0,"",INDEX($N$4:$T$4,MATCH(TRUE,N282:T282=B282,0))))))</f>
        <v>Rheostat</v>
      </c>
      <c r="W282" t="str">
        <f t="shared" si="13"/>
        <v/>
      </c>
      <c r="X282" t="str">
        <f t="shared" si="14"/>
        <v/>
      </c>
      <c r="AC282" t="b">
        <f t="shared" si="15"/>
        <v>0</v>
      </c>
      <c r="AD282">
        <f>IFERROR(ABS(ABS(K282-'Data Transformation'!$R$5)-ABS(K282-'Data Transformation'!$R$6)),"")</f>
        <v>0.16256132125000006</v>
      </c>
      <c r="AE282" t="b">
        <f>IF(C282=FALSE,"",IF(AND(OR(V282=$Z$6,V282=$Z$8),OR(AC282=TRUE,AD282&lt;=IF(ISNUMBER('Data Transformation'!$R$15),'Data Transformation'!$R$15,'Data Transformation'!$R$25))),TRUE,FALSE))</f>
        <v>0</v>
      </c>
    </row>
    <row r="283" spans="2:31" x14ac:dyDescent="0.25">
      <c r="B283">
        <v>278</v>
      </c>
      <c r="C283">
        <v>15</v>
      </c>
      <c r="D283">
        <v>0</v>
      </c>
      <c r="E283">
        <v>7.1428571428571425E-2</v>
      </c>
      <c r="F283">
        <v>0.5</v>
      </c>
      <c r="G283">
        <v>0.43478260869565216</v>
      </c>
      <c r="H283">
        <v>0.5714285714285714</v>
      </c>
      <c r="I283" t="str">
        <v>no</v>
      </c>
      <c r="K283" s="57">
        <f>IFERROR(AVERAGEIF('Data Transformation'!$B$425:$B$8425,B283,IF('Input and Summary Results'!$J$4="no",'Data Transformation'!$C$425:$C$8425,'Data Transformation'!$E$425:$E$8425)),"")</f>
        <v>0.31468957857142854</v>
      </c>
      <c r="L283" s="58" cm="1">
        <f t="array" ref="L283">IFERROR(_xlfn.STDEV.S(IF('Data Transformation'!$B$425:$B$8425=B283,IF('Input and Summary Results'!$J$4="no",'Data Transformation'!$C$425:$C$8425,'Data Transformation'!$E$425:$E$8425),"")),"")</f>
        <v>0.34886566848267042</v>
      </c>
      <c r="M283" s="56"/>
      <c r="N283" t="str">
        <f>IF(E283&gt;='Data Transformation'!$R$29,B283,"")</f>
        <v/>
      </c>
      <c r="O283" t="str">
        <f>IFERROR(IF(AND(Assignments!L283&lt;('Data Transformation'!$R$4-'Data Transformation'!$R$3)/2,ABS(K283-'Data Transformation'!$R$6)&gt;ABS(K283-'Data Transformation'!$R$5),NOT(ISNUMBER(N283)),NOT(ISNUMBER(R283)),NOT(ISNUMBER(P283)),NOT(ISNUMBER(R283)),NOT(ISNUMBER(S283)),NOT(ISNUMBER(T283))),Assignments!B283,""),"")</f>
        <v/>
      </c>
      <c r="P283" t="str">
        <f>IF(AND(NOT(ISNUMBER(N283)),NOT(ISNUMBER(R283)),NOT(ISNUMBER(S283)),G283&gt;='Data Transformation'!$R$28),B283,"")</f>
        <v/>
      </c>
      <c r="Q283">
        <f>IFERROR(IF(AND(Assignments!L283&lt;('Data Transformation'!$R$4-'Data Transformation'!$R$3)/2,ABS(K283-'Data Transformation'!$R$6)&lt;ABS(K283-'Data Transformation'!$R$5),NOT(ISNUMBER(N283)),NOT(ISNUMBER(T283)),NOT(ISNUMBER(P283)),NOT(ISNUMBER(R283)),NOT(ISNUMBER(T283)),NOT(ISNUMBER(S283))),Assignments!B283,""),"")</f>
        <v>278</v>
      </c>
      <c r="R283" t="str">
        <f>IF(H283&gt;='Data Transformation'!$R$30,B283,"")</f>
        <v/>
      </c>
      <c r="S283" t="str">
        <f>IF(D283&gt;='Data Transformation'!$R$31,B283,"")</f>
        <v/>
      </c>
      <c r="T283" t="str">
        <f>IF(AND(H283&lt;'Data Transformation'!$R$30,E283&lt;'Data Transformation'!$R$29,G283&lt;0.3,D283&lt;'Data Transformation'!$R$31,E283&gt;0.4,H283&gt;0.4),B283,"")</f>
        <v/>
      </c>
      <c r="U283" s="56"/>
      <c r="V283" t="str" cm="2">
        <f t="array" ref="V283">IF(C283=FALSE,"",IF(AND(ISNUMBER(B283),ISBLANK(N283:T283)),"Unclassified",(IF(COUNT(N283:T283)=0,"",INDEX($N$4:$T$4,MATCH(TRUE,N283:T283=B283,0))))))</f>
        <v>Adverse</v>
      </c>
      <c r="W283" t="str">
        <f t="shared" si="13"/>
        <v/>
      </c>
      <c r="X283" t="str">
        <f t="shared" si="14"/>
        <v/>
      </c>
      <c r="AC283" t="b">
        <f t="shared" si="15"/>
        <v>0</v>
      </c>
      <c r="AD283">
        <f>IFERROR(ABS(ABS(K283-'Data Transformation'!$R$5)-ABS(K283-'Data Transformation'!$R$6)),"")</f>
        <v>0.56062084285714286</v>
      </c>
      <c r="AE283" t="b">
        <f>IF(C283=FALSE,"",IF(AND(OR(V283=$Z$6,V283=$Z$8),OR(AC283=TRUE,AD283&lt;=IF(ISNUMBER('Data Transformation'!$R$15),'Data Transformation'!$R$15,'Data Transformation'!$R$25))),TRUE,FALSE))</f>
        <v>0</v>
      </c>
    </row>
    <row r="284" spans="2:31" x14ac:dyDescent="0.25">
      <c r="B284">
        <v>279</v>
      </c>
      <c r="C284">
        <v>20</v>
      </c>
      <c r="D284">
        <v>0</v>
      </c>
      <c r="E284">
        <v>0.57894736842105265</v>
      </c>
      <c r="F284">
        <v>0.5</v>
      </c>
      <c r="G284">
        <v>0.43478260869565216</v>
      </c>
      <c r="H284">
        <v>5.2631578947368418E-2</v>
      </c>
      <c r="I284" t="str">
        <v>no</v>
      </c>
      <c r="K284" s="57">
        <f>IFERROR(AVERAGEIF('Data Transformation'!$B$425:$B$8425,B284,IF('Input and Summary Results'!$J$4="no",'Data Transformation'!$C$425:$C$8425,'Data Transformation'!$E$425:$E$8425)),"")</f>
        <v>0.84252784052631591</v>
      </c>
      <c r="L284" s="58" cm="1">
        <f t="array" ref="L284">IFERROR(_xlfn.STDEV.S(IF('Data Transformation'!$B$425:$B$8425=B284,IF('Input and Summary Results'!$J$4="no",'Data Transformation'!$C$425:$C$8425,'Data Transformation'!$E$425:$E$8425),"")),"")</f>
        <v>0.25369605285077446</v>
      </c>
      <c r="M284" s="56"/>
      <c r="N284" t="str">
        <f>IF(E284&gt;='Data Transformation'!$R$29,B284,"")</f>
        <v/>
      </c>
      <c r="O284">
        <f>IFERROR(IF(AND(Assignments!L284&lt;('Data Transformation'!$R$4-'Data Transformation'!$R$3)/2,ABS(K284-'Data Transformation'!$R$6)&gt;ABS(K284-'Data Transformation'!$R$5),NOT(ISNUMBER(N284)),NOT(ISNUMBER(R284)),NOT(ISNUMBER(P284)),NOT(ISNUMBER(R284)),NOT(ISNUMBER(S284)),NOT(ISNUMBER(T284))),Assignments!B284,""),"")</f>
        <v>279</v>
      </c>
      <c r="P284" t="str">
        <f>IF(AND(NOT(ISNUMBER(N284)),NOT(ISNUMBER(R284)),NOT(ISNUMBER(S284)),G284&gt;='Data Transformation'!$R$28),B284,"")</f>
        <v/>
      </c>
      <c r="Q284" t="str">
        <f>IFERROR(IF(AND(Assignments!L284&lt;('Data Transformation'!$R$4-'Data Transformation'!$R$3)/2,ABS(K284-'Data Transformation'!$R$6)&lt;ABS(K284-'Data Transformation'!$R$5),NOT(ISNUMBER(N284)),NOT(ISNUMBER(T284)),NOT(ISNUMBER(P284)),NOT(ISNUMBER(R284)),NOT(ISNUMBER(T284)),NOT(ISNUMBER(S284))),Assignments!B284,""),"")</f>
        <v/>
      </c>
      <c r="R284" t="str">
        <f>IF(H284&gt;='Data Transformation'!$R$30,B284,"")</f>
        <v/>
      </c>
      <c r="S284" t="str">
        <f>IF(D284&gt;='Data Transformation'!$R$31,B284,"")</f>
        <v/>
      </c>
      <c r="T284" t="str">
        <f>IF(AND(H284&lt;'Data Transformation'!$R$30,E284&lt;'Data Transformation'!$R$29,G284&lt;0.3,D284&lt;'Data Transformation'!$R$31,E284&gt;0.4,H284&gt;0.4),B284,"")</f>
        <v/>
      </c>
      <c r="U284" s="56"/>
      <c r="V284" t="str" cm="2">
        <f t="array" ref="V284">IF(C284=FALSE,"",IF(AND(ISNUMBER(B284),ISBLANK(N284:T284)),"Unclassified",(IF(COUNT(N284:T284)=0,"",INDEX($N$4:$T$4,MATCH(TRUE,N284:T284=B284,0))))))</f>
        <v>Moderate</v>
      </c>
      <c r="W284" t="str">
        <f t="shared" si="13"/>
        <v/>
      </c>
      <c r="X284" t="str">
        <f t="shared" si="14"/>
        <v/>
      </c>
      <c r="AC284" t="b">
        <f t="shared" si="15"/>
        <v>0</v>
      </c>
      <c r="AD284">
        <f>IFERROR(ABS(ABS(K284-'Data Transformation'!$R$5)-ABS(K284-'Data Transformation'!$R$6)),"")</f>
        <v>0.49505568105263187</v>
      </c>
      <c r="AE284" t="b">
        <f>IF(C284=FALSE,"",IF(AND(OR(V284=$Z$6,V284=$Z$8),OR(AC284=TRUE,AD284&lt;=IF(ISNUMBER('Data Transformation'!$R$15),'Data Transformation'!$R$15,'Data Transformation'!$R$25))),TRUE,FALSE))</f>
        <v>0</v>
      </c>
    </row>
    <row r="285" spans="2:31" x14ac:dyDescent="0.25">
      <c r="B285">
        <v>280</v>
      </c>
      <c r="C285">
        <v>17</v>
      </c>
      <c r="D285">
        <v>0</v>
      </c>
      <c r="E285">
        <v>6.25E-2</v>
      </c>
      <c r="F285">
        <v>0.5</v>
      </c>
      <c r="G285">
        <v>0.43478260869565216</v>
      </c>
      <c r="H285">
        <v>0.625</v>
      </c>
      <c r="I285" t="str">
        <v>no</v>
      </c>
      <c r="K285" s="57">
        <f>IFERROR(AVERAGEIF('Data Transformation'!$B$425:$B$8425,B285,IF('Input and Summary Results'!$J$4="no",'Data Transformation'!$C$425:$C$8425,'Data Transformation'!$E$425:$E$8425)),"")</f>
        <v>0.29236955312500001</v>
      </c>
      <c r="L285" s="58" cm="1">
        <f t="array" ref="L285">IFERROR(_xlfn.STDEV.S(IF('Data Transformation'!$B$425:$B$8425=B285,IF('Input and Summary Results'!$J$4="no",'Data Transformation'!$C$425:$C$8425,'Data Transformation'!$E$425:$E$8425),"")),"")</f>
        <v>0.28751962874480086</v>
      </c>
      <c r="M285" s="56"/>
      <c r="N285" t="str">
        <f>IF(E285&gt;='Data Transformation'!$R$29,B285,"")</f>
        <v/>
      </c>
      <c r="O285" t="str">
        <f>IFERROR(IF(AND(Assignments!L285&lt;('Data Transformation'!$R$4-'Data Transformation'!$R$3)/2,ABS(K285-'Data Transformation'!$R$6)&gt;ABS(K285-'Data Transformation'!$R$5),NOT(ISNUMBER(N285)),NOT(ISNUMBER(R285)),NOT(ISNUMBER(P285)),NOT(ISNUMBER(R285)),NOT(ISNUMBER(S285)),NOT(ISNUMBER(T285))),Assignments!B285,""),"")</f>
        <v/>
      </c>
      <c r="P285" t="str">
        <f>IF(AND(NOT(ISNUMBER(N285)),NOT(ISNUMBER(R285)),NOT(ISNUMBER(S285)),G285&gt;='Data Transformation'!$R$28),B285,"")</f>
        <v/>
      </c>
      <c r="Q285">
        <f>IFERROR(IF(AND(Assignments!L285&lt;('Data Transformation'!$R$4-'Data Transformation'!$R$3)/2,ABS(K285-'Data Transformation'!$R$6)&lt;ABS(K285-'Data Transformation'!$R$5),NOT(ISNUMBER(N285)),NOT(ISNUMBER(T285)),NOT(ISNUMBER(P285)),NOT(ISNUMBER(R285)),NOT(ISNUMBER(T285)),NOT(ISNUMBER(S285))),Assignments!B285,""),"")</f>
        <v>280</v>
      </c>
      <c r="R285" t="str">
        <f>IF(H285&gt;='Data Transformation'!$R$30,B285,"")</f>
        <v/>
      </c>
      <c r="S285" t="str">
        <f>IF(D285&gt;='Data Transformation'!$R$31,B285,"")</f>
        <v/>
      </c>
      <c r="T285" t="str">
        <f>IF(AND(H285&lt;'Data Transformation'!$R$30,E285&lt;'Data Transformation'!$R$29,G285&lt;0.3,D285&lt;'Data Transformation'!$R$31,E285&gt;0.4,H285&gt;0.4),B285,"")</f>
        <v/>
      </c>
      <c r="U285" s="56"/>
      <c r="V285" t="str" cm="2">
        <f t="array" ref="V285">IF(C285=FALSE,"",IF(AND(ISNUMBER(B285),ISBLANK(N285:T285)),"Unclassified",(IF(COUNT(N285:T285)=0,"",INDEX($N$4:$T$4,MATCH(TRUE,N285:T285=B285,0))))))</f>
        <v>Adverse</v>
      </c>
      <c r="W285" t="str">
        <f t="shared" si="13"/>
        <v/>
      </c>
      <c r="X285" t="str">
        <f t="shared" si="14"/>
        <v/>
      </c>
      <c r="AC285" t="b">
        <f t="shared" si="15"/>
        <v>0</v>
      </c>
      <c r="AD285">
        <f>IFERROR(ABS(ABS(K285-'Data Transformation'!$R$5)-ABS(K285-'Data Transformation'!$R$6)),"")</f>
        <v>0.60526089374999992</v>
      </c>
      <c r="AE285" t="b">
        <f>IF(C285=FALSE,"",IF(AND(OR(V285=$Z$6,V285=$Z$8),OR(AC285=TRUE,AD285&lt;=IF(ISNUMBER('Data Transformation'!$R$15),'Data Transformation'!$R$15,'Data Transformation'!$R$25))),TRUE,FALSE))</f>
        <v>0</v>
      </c>
    </row>
    <row r="286" spans="2:31" x14ac:dyDescent="0.25">
      <c r="B286">
        <v>281</v>
      </c>
      <c r="C286">
        <v>20</v>
      </c>
      <c r="D286">
        <v>0</v>
      </c>
      <c r="E286">
        <v>0.57894736842105265</v>
      </c>
      <c r="F286">
        <v>0.6</v>
      </c>
      <c r="G286">
        <v>0.56521739130434778</v>
      </c>
      <c r="H286">
        <v>5.2631578947368418E-2</v>
      </c>
      <c r="I286" t="str">
        <v>no</v>
      </c>
      <c r="K286" s="57">
        <f>IFERROR(AVERAGEIF('Data Transformation'!$B$425:$B$8425,B286,IF('Input and Summary Results'!$J$4="no",'Data Transformation'!$C$425:$C$8425,'Data Transformation'!$E$425:$E$8425)),"")</f>
        <v>0.83724023368421052</v>
      </c>
      <c r="L286" s="58" cm="1">
        <f t="array" ref="L286">IFERROR(_xlfn.STDEV.S(IF('Data Transformation'!$B$425:$B$8425=B286,IF('Input and Summary Results'!$J$4="no",'Data Transformation'!$C$425:$C$8425,'Data Transformation'!$E$425:$E$8425),"")),"")</f>
        <v>0.25412943946390404</v>
      </c>
      <c r="M286" s="56"/>
      <c r="N286" t="str">
        <f>IF(E286&gt;='Data Transformation'!$R$29,B286,"")</f>
        <v/>
      </c>
      <c r="O286" t="str">
        <f>IFERROR(IF(AND(Assignments!L286&lt;('Data Transformation'!$R$4-'Data Transformation'!$R$3)/2,ABS(K286-'Data Transformation'!$R$6)&gt;ABS(K286-'Data Transformation'!$R$5),NOT(ISNUMBER(N286)),NOT(ISNUMBER(R286)),NOT(ISNUMBER(P286)),NOT(ISNUMBER(R286)),NOT(ISNUMBER(S286)),NOT(ISNUMBER(T286))),Assignments!B286,""),"")</f>
        <v/>
      </c>
      <c r="P286">
        <f>IF(AND(NOT(ISNUMBER(N286)),NOT(ISNUMBER(R286)),NOT(ISNUMBER(S286)),G286&gt;='Data Transformation'!$R$28),B286,"")</f>
        <v>281</v>
      </c>
      <c r="Q286" t="str">
        <f>IFERROR(IF(AND(Assignments!L286&lt;('Data Transformation'!$R$4-'Data Transformation'!$R$3)/2,ABS(K286-'Data Transformation'!$R$6)&lt;ABS(K286-'Data Transformation'!$R$5),NOT(ISNUMBER(N286)),NOT(ISNUMBER(T286)),NOT(ISNUMBER(P286)),NOT(ISNUMBER(R286)),NOT(ISNUMBER(T286)),NOT(ISNUMBER(S286))),Assignments!B286,""),"")</f>
        <v/>
      </c>
      <c r="R286" t="str">
        <f>IF(H286&gt;='Data Transformation'!$R$30,B286,"")</f>
        <v/>
      </c>
      <c r="S286" t="str">
        <f>IF(D286&gt;='Data Transformation'!$R$31,B286,"")</f>
        <v/>
      </c>
      <c r="T286" t="str">
        <f>IF(AND(H286&lt;'Data Transformation'!$R$30,E286&lt;'Data Transformation'!$R$29,G286&lt;0.3,D286&lt;'Data Transformation'!$R$31,E286&gt;0.4,H286&gt;0.4),B286,"")</f>
        <v/>
      </c>
      <c r="U286" s="56"/>
      <c r="V286" t="str" cm="2">
        <f t="array" ref="V286">IF(C286=FALSE,"",IF(AND(ISNUMBER(B286),ISBLANK(N286:T286)),"Unclassified",(IF(COUNT(N286:T286)=0,"",INDEX($N$4:$T$4,MATCH(TRUE,N286:T286=B286,0))))))</f>
        <v>Rheostat</v>
      </c>
      <c r="W286" t="str">
        <f t="shared" si="13"/>
        <v/>
      </c>
      <c r="X286" t="str">
        <f t="shared" si="14"/>
        <v/>
      </c>
      <c r="AC286" t="b">
        <f t="shared" si="15"/>
        <v>0</v>
      </c>
      <c r="AD286">
        <f>IFERROR(ABS(ABS(K286-'Data Transformation'!$R$5)-ABS(K286-'Data Transformation'!$R$6)),"")</f>
        <v>0.48448046736842099</v>
      </c>
      <c r="AE286" t="b">
        <f>IF(C286=FALSE,"",IF(AND(OR(V286=$Z$6,V286=$Z$8),OR(AC286=TRUE,AD286&lt;=IF(ISNUMBER('Data Transformation'!$R$15),'Data Transformation'!$R$15,'Data Transformation'!$R$25))),TRUE,FALSE))</f>
        <v>0</v>
      </c>
    </row>
    <row r="287" spans="2:31" x14ac:dyDescent="0.25">
      <c r="B287">
        <v>282</v>
      </c>
      <c r="C287">
        <v>19</v>
      </c>
      <c r="D287">
        <v>5.5555555555555552E-2</v>
      </c>
      <c r="E287">
        <v>0.16666666666666666</v>
      </c>
      <c r="F287">
        <v>0.6</v>
      </c>
      <c r="G287">
        <v>0.52173913043478259</v>
      </c>
      <c r="H287">
        <v>0.66666666666666663</v>
      </c>
      <c r="I287" t="str">
        <v>no</v>
      </c>
      <c r="K287" s="57">
        <f>IFERROR(AVERAGEIF('Data Transformation'!$B$425:$B$8425,B287,IF('Input and Summary Results'!$J$4="no",'Data Transformation'!$C$425:$C$8425,'Data Transformation'!$E$425:$E$8425)),"")</f>
        <v>0.27538163166666663</v>
      </c>
      <c r="L287" s="58" cm="1">
        <f t="array" ref="L287">IFERROR(_xlfn.STDEV.S(IF('Data Transformation'!$B$425:$B$8425=B287,IF('Input and Summary Results'!$J$4="no",'Data Transformation'!$C$425:$C$8425,'Data Transformation'!$E$425:$E$8425),"")),"")</f>
        <v>0.46378586426747664</v>
      </c>
      <c r="M287" s="56"/>
      <c r="N287" t="str">
        <f>IF(E287&gt;='Data Transformation'!$R$29,B287,"")</f>
        <v/>
      </c>
      <c r="O287" t="str">
        <f>IFERROR(IF(AND(Assignments!L287&lt;('Data Transformation'!$R$4-'Data Transformation'!$R$3)/2,ABS(K287-'Data Transformation'!$R$6)&gt;ABS(K287-'Data Transformation'!$R$5),NOT(ISNUMBER(N287)),NOT(ISNUMBER(R287)),NOT(ISNUMBER(P287)),NOT(ISNUMBER(R287)),NOT(ISNUMBER(S287)),NOT(ISNUMBER(T287))),Assignments!B287,""),"")</f>
        <v/>
      </c>
      <c r="P287" t="str">
        <f>IF(AND(NOT(ISNUMBER(N287)),NOT(ISNUMBER(R287)),NOT(ISNUMBER(S287)),G287&gt;='Data Transformation'!$R$28),B287,"")</f>
        <v/>
      </c>
      <c r="Q287" t="str">
        <f>IFERROR(IF(AND(Assignments!L287&lt;('Data Transformation'!$R$4-'Data Transformation'!$R$3)/2,ABS(K287-'Data Transformation'!$R$6)&lt;ABS(K287-'Data Transformation'!$R$5),NOT(ISNUMBER(N287)),NOT(ISNUMBER(T287)),NOT(ISNUMBER(P287)),NOT(ISNUMBER(R287)),NOT(ISNUMBER(T287)),NOT(ISNUMBER(S287))),Assignments!B287,""),"")</f>
        <v/>
      </c>
      <c r="R287">
        <f>IF(H287&gt;='Data Transformation'!$R$30,B287,"")</f>
        <v>282</v>
      </c>
      <c r="S287" t="str">
        <f>IF(D287&gt;='Data Transformation'!$R$31,B287,"")</f>
        <v/>
      </c>
      <c r="T287" t="str">
        <f>IF(AND(H287&lt;'Data Transformation'!$R$30,E287&lt;'Data Transformation'!$R$29,G287&lt;0.3,D287&lt;'Data Transformation'!$R$31,E287&gt;0.4,H287&gt;0.4),B287,"")</f>
        <v/>
      </c>
      <c r="U287" s="56"/>
      <c r="V287" t="str" cm="2">
        <f t="array" ref="V287">IF(C287=FALSE,"",IF(AND(ISNUMBER(B287),ISBLANK(N287:T287)),"Unclassified",(IF(COUNT(N287:T287)=0,"",INDEX($N$4:$T$4,MATCH(TRUE,N287:T287=B287,0))))))</f>
        <v>Toggle</v>
      </c>
      <c r="W287" t="str">
        <f t="shared" si="13"/>
        <v/>
      </c>
      <c r="X287" t="str">
        <f t="shared" si="14"/>
        <v/>
      </c>
      <c r="AC287" t="b">
        <f t="shared" si="15"/>
        <v>0</v>
      </c>
      <c r="AD287">
        <f>IFERROR(ABS(ABS(K287-'Data Transformation'!$R$5)-ABS(K287-'Data Transformation'!$R$6)),"")</f>
        <v>0.63923673666666669</v>
      </c>
      <c r="AE287" t="b">
        <f>IF(C287=FALSE,"",IF(AND(OR(V287=$Z$6,V287=$Z$8),OR(AC287=TRUE,AD287&lt;=IF(ISNUMBER('Data Transformation'!$R$15),'Data Transformation'!$R$15,'Data Transformation'!$R$25))),TRUE,FALSE))</f>
        <v>0</v>
      </c>
    </row>
    <row r="288" spans="2:31" x14ac:dyDescent="0.25">
      <c r="B288">
        <v>283</v>
      </c>
      <c r="C288">
        <v>19</v>
      </c>
      <c r="D288">
        <v>5.5555555555555552E-2</v>
      </c>
      <c r="E288">
        <v>0.5</v>
      </c>
      <c r="F288">
        <v>0.7</v>
      </c>
      <c r="G288">
        <v>0.60869565217391308</v>
      </c>
      <c r="H288">
        <v>0.16666666666666666</v>
      </c>
      <c r="I288" t="str">
        <v>no</v>
      </c>
      <c r="K288" s="57">
        <f>IFERROR(AVERAGEIF('Data Transformation'!$B$425:$B$8425,B288,IF('Input and Summary Results'!$J$4="no",'Data Transformation'!$C$425:$C$8425,'Data Transformation'!$E$425:$E$8425)),"")</f>
        <v>0.73379646555555567</v>
      </c>
      <c r="L288" s="58" cm="1">
        <f t="array" ref="L288">IFERROR(_xlfn.STDEV.S(IF('Data Transformation'!$B$425:$B$8425=B288,IF('Input and Summary Results'!$J$4="no",'Data Transformation'!$C$425:$C$8425,'Data Transformation'!$E$425:$E$8425),"")),"")</f>
        <v>0.38453317445732133</v>
      </c>
      <c r="M288" s="56"/>
      <c r="N288" t="str">
        <f>IF(E288&gt;='Data Transformation'!$R$29,B288,"")</f>
        <v/>
      </c>
      <c r="O288" t="str">
        <f>IFERROR(IF(AND(Assignments!L288&lt;('Data Transformation'!$R$4-'Data Transformation'!$R$3)/2,ABS(K288-'Data Transformation'!$R$6)&gt;ABS(K288-'Data Transformation'!$R$5),NOT(ISNUMBER(N288)),NOT(ISNUMBER(R288)),NOT(ISNUMBER(P288)),NOT(ISNUMBER(R288)),NOT(ISNUMBER(S288)),NOT(ISNUMBER(T288))),Assignments!B288,""),"")</f>
        <v/>
      </c>
      <c r="P288">
        <f>IF(AND(NOT(ISNUMBER(N288)),NOT(ISNUMBER(R288)),NOT(ISNUMBER(S288)),G288&gt;='Data Transformation'!$R$28),B288,"")</f>
        <v>283</v>
      </c>
      <c r="Q288" t="str">
        <f>IFERROR(IF(AND(Assignments!L288&lt;('Data Transformation'!$R$4-'Data Transformation'!$R$3)/2,ABS(K288-'Data Transformation'!$R$6)&lt;ABS(K288-'Data Transformation'!$R$5),NOT(ISNUMBER(N288)),NOT(ISNUMBER(T288)),NOT(ISNUMBER(P288)),NOT(ISNUMBER(R288)),NOT(ISNUMBER(T288)),NOT(ISNUMBER(S288))),Assignments!B288,""),"")</f>
        <v/>
      </c>
      <c r="R288" t="str">
        <f>IF(H288&gt;='Data Transformation'!$R$30,B288,"")</f>
        <v/>
      </c>
      <c r="S288" t="str">
        <f>IF(D288&gt;='Data Transformation'!$R$31,B288,"")</f>
        <v/>
      </c>
      <c r="T288" t="str">
        <f>IF(AND(H288&lt;'Data Transformation'!$R$30,E288&lt;'Data Transformation'!$R$29,G288&lt;0.3,D288&lt;'Data Transformation'!$R$31,E288&gt;0.4,H288&gt;0.4),B288,"")</f>
        <v/>
      </c>
      <c r="U288" s="56"/>
      <c r="V288" t="str" cm="2">
        <f t="array" ref="V288">IF(C288=FALSE,"",IF(AND(ISNUMBER(B288),ISBLANK(N288:T288)),"Unclassified",(IF(COUNT(N288:T288)=0,"",INDEX($N$4:$T$4,MATCH(TRUE,N288:T288=B288,0))))))</f>
        <v>Rheostat</v>
      </c>
      <c r="W288" t="str">
        <f t="shared" si="13"/>
        <v/>
      </c>
      <c r="X288" t="str">
        <f t="shared" si="14"/>
        <v/>
      </c>
      <c r="AC288" t="b">
        <f t="shared" si="15"/>
        <v>0</v>
      </c>
      <c r="AD288">
        <f>IFERROR(ABS(ABS(K288-'Data Transformation'!$R$5)-ABS(K288-'Data Transformation'!$R$6)),"")</f>
        <v>0.27759293111111127</v>
      </c>
      <c r="AE288" t="b">
        <f>IF(C288=FALSE,"",IF(AND(OR(V288=$Z$6,V288=$Z$8),OR(AC288=TRUE,AD288&lt;=IF(ISNUMBER('Data Transformation'!$R$15),'Data Transformation'!$R$15,'Data Transformation'!$R$25))),TRUE,FALSE))</f>
        <v>0</v>
      </c>
    </row>
    <row r="289" spans="2:31" x14ac:dyDescent="0.25">
      <c r="B289">
        <v>284</v>
      </c>
      <c r="C289">
        <v>13</v>
      </c>
      <c r="D289">
        <v>0</v>
      </c>
      <c r="E289">
        <v>0.66666666666666663</v>
      </c>
      <c r="F289">
        <v>0.5</v>
      </c>
      <c r="G289">
        <v>0.43478260869565216</v>
      </c>
      <c r="H289">
        <v>0.16666666666666666</v>
      </c>
      <c r="I289" t="str">
        <v>no</v>
      </c>
      <c r="K289" s="57">
        <f>IFERROR(AVERAGEIF('Data Transformation'!$B$425:$B$8425,B289,IF('Input and Summary Results'!$J$4="no",'Data Transformation'!$C$425:$C$8425,'Data Transformation'!$E$425:$E$8425)),"")</f>
        <v>0.78217585166666659</v>
      </c>
      <c r="L289" s="58" cm="1">
        <f t="array" ref="L289">IFERROR(_xlfn.STDEV.S(IF('Data Transformation'!$B$425:$B$8425=B289,IF('Input and Summary Results'!$J$4="no",'Data Transformation'!$C$425:$C$8425,'Data Transformation'!$E$425:$E$8425),"")),"")</f>
        <v>0.36377215631252269</v>
      </c>
      <c r="M289" s="56"/>
      <c r="N289" t="str">
        <f>IF(E289&gt;='Data Transformation'!$R$29,B289,"")</f>
        <v/>
      </c>
      <c r="O289">
        <f>IFERROR(IF(AND(Assignments!L289&lt;('Data Transformation'!$R$4-'Data Transformation'!$R$3)/2,ABS(K289-'Data Transformation'!$R$6)&gt;ABS(K289-'Data Transformation'!$R$5),NOT(ISNUMBER(N289)),NOT(ISNUMBER(R289)),NOT(ISNUMBER(P289)),NOT(ISNUMBER(R289)),NOT(ISNUMBER(S289)),NOT(ISNUMBER(T289))),Assignments!B289,""),"")</f>
        <v>284</v>
      </c>
      <c r="P289" t="str">
        <f>IF(AND(NOT(ISNUMBER(N289)),NOT(ISNUMBER(R289)),NOT(ISNUMBER(S289)),G289&gt;='Data Transformation'!$R$28),B289,"")</f>
        <v/>
      </c>
      <c r="Q289" t="str">
        <f>IFERROR(IF(AND(Assignments!L289&lt;('Data Transformation'!$R$4-'Data Transformation'!$R$3)/2,ABS(K289-'Data Transformation'!$R$6)&lt;ABS(K289-'Data Transformation'!$R$5),NOT(ISNUMBER(N289)),NOT(ISNUMBER(T289)),NOT(ISNUMBER(P289)),NOT(ISNUMBER(R289)),NOT(ISNUMBER(T289)),NOT(ISNUMBER(S289))),Assignments!B289,""),"")</f>
        <v/>
      </c>
      <c r="R289" t="str">
        <f>IF(H289&gt;='Data Transformation'!$R$30,B289,"")</f>
        <v/>
      </c>
      <c r="S289" t="str">
        <f>IF(D289&gt;='Data Transformation'!$R$31,B289,"")</f>
        <v/>
      </c>
      <c r="T289" t="str">
        <f>IF(AND(H289&lt;'Data Transformation'!$R$30,E289&lt;'Data Transformation'!$R$29,G289&lt;0.3,D289&lt;'Data Transformation'!$R$31,E289&gt;0.4,H289&gt;0.4),B289,"")</f>
        <v/>
      </c>
      <c r="U289" s="56"/>
      <c r="V289" t="str" cm="2">
        <f t="array" ref="V289">IF(C289=FALSE,"",IF(AND(ISNUMBER(B289),ISBLANK(N289:T289)),"Unclassified",(IF(COUNT(N289:T289)=0,"",INDEX($N$4:$T$4,MATCH(TRUE,N289:T289=B289,0))))))</f>
        <v>Moderate</v>
      </c>
      <c r="W289" t="str">
        <f t="shared" si="13"/>
        <v/>
      </c>
      <c r="X289" t="str">
        <f t="shared" si="14"/>
        <v/>
      </c>
      <c r="AC289" t="b">
        <f t="shared" si="15"/>
        <v>0</v>
      </c>
      <c r="AD289">
        <f>IFERROR(ABS(ABS(K289-'Data Transformation'!$R$5)-ABS(K289-'Data Transformation'!$R$6)),"")</f>
        <v>0.37435170333333323</v>
      </c>
      <c r="AE289" t="b">
        <f>IF(C289=FALSE,"",IF(AND(OR(V289=$Z$6,V289=$Z$8),OR(AC289=TRUE,AD289&lt;=IF(ISNUMBER('Data Transformation'!$R$15),'Data Transformation'!$R$15,'Data Transformation'!$R$25))),TRUE,FALSE))</f>
        <v>0</v>
      </c>
    </row>
    <row r="290" spans="2:31" x14ac:dyDescent="0.25">
      <c r="B290">
        <v>285</v>
      </c>
      <c r="C290">
        <v>16</v>
      </c>
      <c r="D290">
        <v>0</v>
      </c>
      <c r="E290">
        <v>0</v>
      </c>
      <c r="F290">
        <v>0.3</v>
      </c>
      <c r="G290">
        <v>0.21739130434782608</v>
      </c>
      <c r="H290">
        <v>0.8</v>
      </c>
      <c r="I290" t="str">
        <v>no</v>
      </c>
      <c r="K290" s="57">
        <f>IFERROR(AVERAGEIF('Data Transformation'!$B$425:$B$8425,B290,IF('Input and Summary Results'!$J$4="no",'Data Transformation'!$C$425:$C$8425,'Data Transformation'!$E$425:$E$8425)),"")</f>
        <v>0.16881785800000002</v>
      </c>
      <c r="L290" s="58" cm="1">
        <f t="array" ref="L290">IFERROR(_xlfn.STDEV.S(IF('Data Transformation'!$B$425:$B$8425=B290,IF('Input and Summary Results'!$J$4="no",'Data Transformation'!$C$425:$C$8425,'Data Transformation'!$E$425:$E$8425),"")),"")</f>
        <v>0.3217966318749394</v>
      </c>
      <c r="M290" s="56"/>
      <c r="N290" t="str">
        <f>IF(E290&gt;='Data Transformation'!$R$29,B290,"")</f>
        <v/>
      </c>
      <c r="O290" t="str">
        <f>IFERROR(IF(AND(Assignments!L290&lt;('Data Transformation'!$R$4-'Data Transformation'!$R$3)/2,ABS(K290-'Data Transformation'!$R$6)&gt;ABS(K290-'Data Transformation'!$R$5),NOT(ISNUMBER(N290)),NOT(ISNUMBER(R290)),NOT(ISNUMBER(P290)),NOT(ISNUMBER(R290)),NOT(ISNUMBER(S290)),NOT(ISNUMBER(T290))),Assignments!B290,""),"")</f>
        <v/>
      </c>
      <c r="P290" t="str">
        <f>IF(AND(NOT(ISNUMBER(N290)),NOT(ISNUMBER(R290)),NOT(ISNUMBER(S290)),G290&gt;='Data Transformation'!$R$28),B290,"")</f>
        <v/>
      </c>
      <c r="Q290" t="str">
        <f>IFERROR(IF(AND(Assignments!L290&lt;('Data Transformation'!$R$4-'Data Transformation'!$R$3)/2,ABS(K290-'Data Transformation'!$R$6)&lt;ABS(K290-'Data Transformation'!$R$5),NOT(ISNUMBER(N290)),NOT(ISNUMBER(T290)),NOT(ISNUMBER(P290)),NOT(ISNUMBER(R290)),NOT(ISNUMBER(T290)),NOT(ISNUMBER(S290))),Assignments!B290,""),"")</f>
        <v/>
      </c>
      <c r="R290">
        <f>IF(H290&gt;='Data Transformation'!$R$30,B290,"")</f>
        <v>285</v>
      </c>
      <c r="S290" t="str">
        <f>IF(D290&gt;='Data Transformation'!$R$31,B290,"")</f>
        <v/>
      </c>
      <c r="T290" t="str">
        <f>IF(AND(H290&lt;'Data Transformation'!$R$30,E290&lt;'Data Transformation'!$R$29,G290&lt;0.3,D290&lt;'Data Transformation'!$R$31,E290&gt;0.4,H290&gt;0.4),B290,"")</f>
        <v/>
      </c>
      <c r="U290" s="56"/>
      <c r="V290" t="str" cm="2">
        <f t="array" ref="V290">IF(C290=FALSE,"",IF(AND(ISNUMBER(B290),ISBLANK(N290:T290)),"Unclassified",(IF(COUNT(N290:T290)=0,"",INDEX($N$4:$T$4,MATCH(TRUE,N290:T290=B290,0))))))</f>
        <v>Toggle</v>
      </c>
      <c r="W290" t="str">
        <f t="shared" si="13"/>
        <v/>
      </c>
      <c r="X290" t="str">
        <f t="shared" si="14"/>
        <v/>
      </c>
      <c r="AC290" t="b">
        <f t="shared" si="15"/>
        <v>0</v>
      </c>
      <c r="AD290">
        <f>IFERROR(ABS(ABS(K290-'Data Transformation'!$R$5)-ABS(K290-'Data Transformation'!$R$6)),"")</f>
        <v>0.80999999999999994</v>
      </c>
      <c r="AE290" t="b">
        <f>IF(C290=FALSE,"",IF(AND(OR(V290=$Z$6,V290=$Z$8),OR(AC290=TRUE,AD290&lt;=IF(ISNUMBER('Data Transformation'!$R$15),'Data Transformation'!$R$15,'Data Transformation'!$R$25))),TRUE,FALSE))</f>
        <v>0</v>
      </c>
    </row>
    <row r="291" spans="2:31" x14ac:dyDescent="0.25">
      <c r="B291">
        <v>286</v>
      </c>
      <c r="C291">
        <v>14</v>
      </c>
      <c r="D291">
        <v>0</v>
      </c>
      <c r="E291">
        <v>0</v>
      </c>
      <c r="F291">
        <v>0.2</v>
      </c>
      <c r="G291">
        <v>8.6956521739130432E-2</v>
      </c>
      <c r="H291">
        <v>1</v>
      </c>
      <c r="I291" t="str">
        <v>yes</v>
      </c>
      <c r="K291" s="57">
        <f>IFERROR(AVERAGEIF('Data Transformation'!$B$425:$B$8425,B291,IF('Input and Summary Results'!$J$4="no",'Data Transformation'!$C$425:$C$8425,'Data Transformation'!$E$425:$E$8425)),"")</f>
        <v>-1.356454384615385E-2</v>
      </c>
      <c r="L291" s="58" cm="1">
        <f t="array" ref="L291">IFERROR(_xlfn.STDEV.S(IF('Data Transformation'!$B$425:$B$8425=B291,IF('Input and Summary Results'!$J$4="no",'Data Transformation'!$C$425:$C$8425,'Data Transformation'!$E$425:$E$8425),"")),"")</f>
        <v>8.2183860860117336E-2</v>
      </c>
      <c r="M291" s="56"/>
      <c r="N291" t="str">
        <f>IF(E291&gt;='Data Transformation'!$R$29,B291,"")</f>
        <v/>
      </c>
      <c r="O291" t="str">
        <f>IFERROR(IF(AND(Assignments!L291&lt;('Data Transformation'!$R$4-'Data Transformation'!$R$3)/2,ABS(K291-'Data Transformation'!$R$6)&gt;ABS(K291-'Data Transformation'!$R$5),NOT(ISNUMBER(N291)),NOT(ISNUMBER(R291)),NOT(ISNUMBER(P291)),NOT(ISNUMBER(R291)),NOT(ISNUMBER(S291)),NOT(ISNUMBER(T291))),Assignments!B291,""),"")</f>
        <v/>
      </c>
      <c r="P291" t="str">
        <f>IF(AND(NOT(ISNUMBER(N291)),NOT(ISNUMBER(R291)),NOT(ISNUMBER(S291)),G291&gt;='Data Transformation'!$R$28),B291,"")</f>
        <v/>
      </c>
      <c r="Q291" t="str">
        <f>IFERROR(IF(AND(Assignments!L291&lt;('Data Transformation'!$R$4-'Data Transformation'!$R$3)/2,ABS(K291-'Data Transformation'!$R$6)&lt;ABS(K291-'Data Transformation'!$R$5),NOT(ISNUMBER(N291)),NOT(ISNUMBER(T291)),NOT(ISNUMBER(P291)),NOT(ISNUMBER(R291)),NOT(ISNUMBER(T291)),NOT(ISNUMBER(S291))),Assignments!B291,""),"")</f>
        <v/>
      </c>
      <c r="R291">
        <f>IF(H291&gt;='Data Transformation'!$R$30,B291,"")</f>
        <v>286</v>
      </c>
      <c r="S291" t="str">
        <f>IF(D291&gt;='Data Transformation'!$R$31,B291,"")</f>
        <v/>
      </c>
      <c r="T291" t="str">
        <f>IF(AND(H291&lt;'Data Transformation'!$R$30,E291&lt;'Data Transformation'!$R$29,G291&lt;0.3,D291&lt;'Data Transformation'!$R$31,E291&gt;0.4,H291&gt;0.4),B291,"")</f>
        <v/>
      </c>
      <c r="U291" s="56"/>
      <c r="V291" t="str" cm="2">
        <f t="array" ref="V291">IF(C291=FALSE,"",IF(AND(ISNUMBER(B291),ISBLANK(N291:T291)),"Unclassified",(IF(COUNT(N291:T291)=0,"",INDEX($N$4:$T$4,MATCH(TRUE,N291:T291=B291,0))))))</f>
        <v>Toggle</v>
      </c>
      <c r="W291" t="str">
        <f t="shared" si="13"/>
        <v/>
      </c>
      <c r="X291" t="str">
        <f t="shared" si="14"/>
        <v/>
      </c>
      <c r="AC291" t="b">
        <f t="shared" si="15"/>
        <v>0</v>
      </c>
      <c r="AD291">
        <f>IFERROR(ABS(ABS(K291-'Data Transformation'!$R$5)-ABS(K291-'Data Transformation'!$R$6)),"")</f>
        <v>0.80999999999999994</v>
      </c>
      <c r="AE291" t="b">
        <f>IF(C291=FALSE,"",IF(AND(OR(V291=$Z$6,V291=$Z$8),OR(AC291=TRUE,AD291&lt;=IF(ISNUMBER('Data Transformation'!$R$15),'Data Transformation'!$R$15,'Data Transformation'!$R$25))),TRUE,FALSE))</f>
        <v>0</v>
      </c>
    </row>
    <row r="292" spans="2:31" x14ac:dyDescent="0.25">
      <c r="B292">
        <v>287</v>
      </c>
      <c r="C292">
        <v>11</v>
      </c>
      <c r="D292">
        <v>0</v>
      </c>
      <c r="E292">
        <v>0</v>
      </c>
      <c r="F292">
        <v>0.2</v>
      </c>
      <c r="G292">
        <v>8.6956521739130432E-2</v>
      </c>
      <c r="H292">
        <v>1</v>
      </c>
      <c r="I292" t="str">
        <v>yes</v>
      </c>
      <c r="K292" s="57">
        <f>IFERROR(AVERAGEIF('Data Transformation'!$B$425:$B$8425,B292,IF('Input and Summary Results'!$J$4="no",'Data Transformation'!$C$425:$C$8425,'Data Transformation'!$E$425:$E$8425)),"")</f>
        <v>5.3740067000000002E-2</v>
      </c>
      <c r="L292" s="58" cm="1">
        <f t="array" ref="L292">IFERROR(_xlfn.STDEV.S(IF('Data Transformation'!$B$425:$B$8425=B292,IF('Input and Summary Results'!$J$4="no",'Data Transformation'!$C$425:$C$8425,'Data Transformation'!$E$425:$E$8425),"")),"")</f>
        <v>9.6070674027895958E-2</v>
      </c>
      <c r="M292" s="56"/>
      <c r="N292" t="str">
        <f>IF(E292&gt;='Data Transformation'!$R$29,B292,"")</f>
        <v/>
      </c>
      <c r="O292" t="str">
        <f>IFERROR(IF(AND(Assignments!L292&lt;('Data Transformation'!$R$4-'Data Transformation'!$R$3)/2,ABS(K292-'Data Transformation'!$R$6)&gt;ABS(K292-'Data Transformation'!$R$5),NOT(ISNUMBER(N292)),NOT(ISNUMBER(R292)),NOT(ISNUMBER(P292)),NOT(ISNUMBER(R292)),NOT(ISNUMBER(S292)),NOT(ISNUMBER(T292))),Assignments!B292,""),"")</f>
        <v/>
      </c>
      <c r="P292" t="str">
        <f>IF(AND(NOT(ISNUMBER(N292)),NOT(ISNUMBER(R292)),NOT(ISNUMBER(S292)),G292&gt;='Data Transformation'!$R$28),B292,"")</f>
        <v/>
      </c>
      <c r="Q292" t="str">
        <f>IFERROR(IF(AND(Assignments!L292&lt;('Data Transformation'!$R$4-'Data Transformation'!$R$3)/2,ABS(K292-'Data Transformation'!$R$6)&lt;ABS(K292-'Data Transformation'!$R$5),NOT(ISNUMBER(N292)),NOT(ISNUMBER(T292)),NOT(ISNUMBER(P292)),NOT(ISNUMBER(R292)),NOT(ISNUMBER(T292)),NOT(ISNUMBER(S292))),Assignments!B292,""),"")</f>
        <v/>
      </c>
      <c r="R292">
        <f>IF(H292&gt;='Data Transformation'!$R$30,B292,"")</f>
        <v>287</v>
      </c>
      <c r="S292" t="str">
        <f>IF(D292&gt;='Data Transformation'!$R$31,B292,"")</f>
        <v/>
      </c>
      <c r="T292" t="str">
        <f>IF(AND(H292&lt;'Data Transformation'!$R$30,E292&lt;'Data Transformation'!$R$29,G292&lt;0.3,D292&lt;'Data Transformation'!$R$31,E292&gt;0.4,H292&gt;0.4),B292,"")</f>
        <v/>
      </c>
      <c r="U292" s="56"/>
      <c r="V292" t="str" cm="2">
        <f t="array" ref="V292">IF(C292=FALSE,"",IF(AND(ISNUMBER(B292),ISBLANK(N292:T292)),"Unclassified",(IF(COUNT(N292:T292)=0,"",INDEX($N$4:$T$4,MATCH(TRUE,N292:T292=B292,0))))))</f>
        <v>Toggle</v>
      </c>
      <c r="W292" t="str">
        <f t="shared" si="13"/>
        <v/>
      </c>
      <c r="X292" t="str">
        <f t="shared" si="14"/>
        <v/>
      </c>
      <c r="AC292" t="b">
        <f t="shared" si="15"/>
        <v>0</v>
      </c>
      <c r="AD292">
        <f>IFERROR(ABS(ABS(K292-'Data Transformation'!$R$5)-ABS(K292-'Data Transformation'!$R$6)),"")</f>
        <v>0.81</v>
      </c>
      <c r="AE292" t="b">
        <f>IF(C292=FALSE,"",IF(AND(OR(V292=$Z$6,V292=$Z$8),OR(AC292=TRUE,AD292&lt;=IF(ISNUMBER('Data Transformation'!$R$15),'Data Transformation'!$R$15,'Data Transformation'!$R$25))),TRUE,FALSE))</f>
        <v>0</v>
      </c>
    </row>
    <row r="293" spans="2:31" x14ac:dyDescent="0.25">
      <c r="B293">
        <v>288</v>
      </c>
      <c r="C293">
        <v>17</v>
      </c>
      <c r="D293">
        <v>6.25E-2</v>
      </c>
      <c r="E293">
        <v>0.375</v>
      </c>
      <c r="F293">
        <v>0.7</v>
      </c>
      <c r="G293">
        <v>0.65217391304347827</v>
      </c>
      <c r="H293">
        <v>0.1875</v>
      </c>
      <c r="I293" t="str">
        <v>no</v>
      </c>
      <c r="K293" s="57">
        <f>IFERROR(AVERAGEIF('Data Transformation'!$B$425:$B$8425,B293,IF('Input and Summary Results'!$J$4="no",'Data Transformation'!$C$425:$C$8425,'Data Transformation'!$E$425:$E$8425)),"")</f>
        <v>0.74840422312499988</v>
      </c>
      <c r="L293" s="58" cm="1">
        <f t="array" ref="L293">IFERROR(_xlfn.STDEV.S(IF('Data Transformation'!$B$425:$B$8425=B293,IF('Input and Summary Results'!$J$4="no",'Data Transformation'!$C$425:$C$8425,'Data Transformation'!$E$425:$E$8425),"")),"")</f>
        <v>0.2870866767855394</v>
      </c>
      <c r="M293" s="56"/>
      <c r="N293" t="str">
        <f>IF(E293&gt;='Data Transformation'!$R$29,B293,"")</f>
        <v/>
      </c>
      <c r="O293" t="str">
        <f>IFERROR(IF(AND(Assignments!L293&lt;('Data Transformation'!$R$4-'Data Transformation'!$R$3)/2,ABS(K293-'Data Transformation'!$R$6)&gt;ABS(K293-'Data Transformation'!$R$5),NOT(ISNUMBER(N293)),NOT(ISNUMBER(R293)),NOT(ISNUMBER(P293)),NOT(ISNUMBER(R293)),NOT(ISNUMBER(S293)),NOT(ISNUMBER(T293))),Assignments!B293,""),"")</f>
        <v/>
      </c>
      <c r="P293">
        <f>IF(AND(NOT(ISNUMBER(N293)),NOT(ISNUMBER(R293)),NOT(ISNUMBER(S293)),G293&gt;='Data Transformation'!$R$28),B293,"")</f>
        <v>288</v>
      </c>
      <c r="Q293" t="str">
        <f>IFERROR(IF(AND(Assignments!L293&lt;('Data Transformation'!$R$4-'Data Transformation'!$R$3)/2,ABS(K293-'Data Transformation'!$R$6)&lt;ABS(K293-'Data Transformation'!$R$5),NOT(ISNUMBER(N293)),NOT(ISNUMBER(T293)),NOT(ISNUMBER(P293)),NOT(ISNUMBER(R293)),NOT(ISNUMBER(T293)),NOT(ISNUMBER(S293))),Assignments!B293,""),"")</f>
        <v/>
      </c>
      <c r="R293" t="str">
        <f>IF(H293&gt;='Data Transformation'!$R$30,B293,"")</f>
        <v/>
      </c>
      <c r="S293" t="str">
        <f>IF(D293&gt;='Data Transformation'!$R$31,B293,"")</f>
        <v/>
      </c>
      <c r="T293" t="str">
        <f>IF(AND(H293&lt;'Data Transformation'!$R$30,E293&lt;'Data Transformation'!$R$29,G293&lt;0.3,D293&lt;'Data Transformation'!$R$31,E293&gt;0.4,H293&gt;0.4),B293,"")</f>
        <v/>
      </c>
      <c r="U293" s="56"/>
      <c r="V293" t="str" cm="2">
        <f t="array" ref="V293">IF(C293=FALSE,"",IF(AND(ISNUMBER(B293),ISBLANK(N293:T293)),"Unclassified",(IF(COUNT(N293:T293)=0,"",INDEX($N$4:$T$4,MATCH(TRUE,N293:T293=B293,0))))))</f>
        <v>Rheostat</v>
      </c>
      <c r="W293" t="str">
        <f t="shared" si="13"/>
        <v/>
      </c>
      <c r="X293" t="str">
        <f t="shared" si="14"/>
        <v/>
      </c>
      <c r="AC293" t="b">
        <f t="shared" si="15"/>
        <v>0</v>
      </c>
      <c r="AD293">
        <f>IFERROR(ABS(ABS(K293-'Data Transformation'!$R$5)-ABS(K293-'Data Transformation'!$R$6)),"")</f>
        <v>0.30680844624999981</v>
      </c>
      <c r="AE293" t="b">
        <f>IF(C293=FALSE,"",IF(AND(OR(V293=$Z$6,V293=$Z$8),OR(AC293=TRUE,AD293&lt;=IF(ISNUMBER('Data Transformation'!$R$15),'Data Transformation'!$R$15,'Data Transformation'!$R$25))),TRUE,FALSE))</f>
        <v>0</v>
      </c>
    </row>
    <row r="294" spans="2:31" x14ac:dyDescent="0.25">
      <c r="B294">
        <v>289</v>
      </c>
      <c r="C294">
        <v>19</v>
      </c>
      <c r="D294">
        <v>0</v>
      </c>
      <c r="E294">
        <v>0.94444444444444442</v>
      </c>
      <c r="F294">
        <v>0.4</v>
      </c>
      <c r="G294">
        <v>0.2608695652173913</v>
      </c>
      <c r="H294">
        <v>5.5555555555555552E-2</v>
      </c>
      <c r="I294" t="str">
        <v>no</v>
      </c>
      <c r="K294" s="57">
        <f>IFERROR(AVERAGEIF('Data Transformation'!$B$425:$B$8425,B294,IF('Input and Summary Results'!$J$4="no",'Data Transformation'!$C$425:$C$8425,'Data Transformation'!$E$425:$E$8425)),"")</f>
        <v>0.98630795333333354</v>
      </c>
      <c r="L294" s="58" cm="1">
        <f t="array" ref="L294">IFERROR(_xlfn.STDEV.S(IF('Data Transformation'!$B$425:$B$8425=B294,IF('Input and Summary Results'!$J$4="no",'Data Transformation'!$C$425:$C$8425,'Data Transformation'!$E$425:$E$8425),"")),"")</f>
        <v>0.28570728659925371</v>
      </c>
      <c r="M294" s="56"/>
      <c r="N294">
        <f>IF(E294&gt;='Data Transformation'!$R$29,B294,"")</f>
        <v>289</v>
      </c>
      <c r="O294" t="str">
        <f>IFERROR(IF(AND(Assignments!L294&lt;('Data Transformation'!$R$4-'Data Transformation'!$R$3)/2,ABS(K294-'Data Transformation'!$R$6)&gt;ABS(K294-'Data Transformation'!$R$5),NOT(ISNUMBER(N294)),NOT(ISNUMBER(R294)),NOT(ISNUMBER(P294)),NOT(ISNUMBER(R294)),NOT(ISNUMBER(S294)),NOT(ISNUMBER(T294))),Assignments!B294,""),"")</f>
        <v/>
      </c>
      <c r="P294" t="str">
        <f>IF(AND(NOT(ISNUMBER(N294)),NOT(ISNUMBER(R294)),NOT(ISNUMBER(S294)),G294&gt;='Data Transformation'!$R$28),B294,"")</f>
        <v/>
      </c>
      <c r="Q294" t="str">
        <f>IFERROR(IF(AND(Assignments!L294&lt;('Data Transformation'!$R$4-'Data Transformation'!$R$3)/2,ABS(K294-'Data Transformation'!$R$6)&lt;ABS(K294-'Data Transformation'!$R$5),NOT(ISNUMBER(N294)),NOT(ISNUMBER(T294)),NOT(ISNUMBER(P294)),NOT(ISNUMBER(R294)),NOT(ISNUMBER(T294)),NOT(ISNUMBER(S294))),Assignments!B294,""),"")</f>
        <v/>
      </c>
      <c r="R294" t="str">
        <f>IF(H294&gt;='Data Transformation'!$R$30,B294,"")</f>
        <v/>
      </c>
      <c r="S294" t="str">
        <f>IF(D294&gt;='Data Transformation'!$R$31,B294,"")</f>
        <v/>
      </c>
      <c r="T294" t="str">
        <f>IF(AND(H294&lt;'Data Transformation'!$R$30,E294&lt;'Data Transformation'!$R$29,G294&lt;0.3,D294&lt;'Data Transformation'!$R$31,E294&gt;0.4,H294&gt;0.4),B294,"")</f>
        <v/>
      </c>
      <c r="U294" s="56"/>
      <c r="V294" t="str" cm="2">
        <f t="array" ref="V294">IF(C294=FALSE,"",IF(AND(ISNUMBER(B294),ISBLANK(N294:T294)),"Unclassified",(IF(COUNT(N294:T294)=0,"",INDEX($N$4:$T$4,MATCH(TRUE,N294:T294=B294,0))))))</f>
        <v>Neutral</v>
      </c>
      <c r="W294" t="str">
        <f t="shared" si="13"/>
        <v/>
      </c>
      <c r="X294" t="str">
        <f t="shared" si="14"/>
        <v/>
      </c>
      <c r="AC294" t="b">
        <f t="shared" si="15"/>
        <v>0</v>
      </c>
      <c r="AD294">
        <f>IFERROR(ABS(ABS(K294-'Data Transformation'!$R$5)-ABS(K294-'Data Transformation'!$R$6)),"")</f>
        <v>0.78261590666666703</v>
      </c>
      <c r="AE294" t="b">
        <f>IF(C294=FALSE,"",IF(AND(OR(V294=$Z$6,V294=$Z$8),OR(AC294=TRUE,AD294&lt;=IF(ISNUMBER('Data Transformation'!$R$15),'Data Transformation'!$R$15,'Data Transformation'!$R$25))),TRUE,FALSE))</f>
        <v>0</v>
      </c>
    </row>
    <row r="295" spans="2:31" x14ac:dyDescent="0.25">
      <c r="B295">
        <v>290</v>
      </c>
      <c r="C295">
        <v>15</v>
      </c>
      <c r="D295">
        <v>0.21428571428571427</v>
      </c>
      <c r="E295">
        <v>0.5</v>
      </c>
      <c r="F295">
        <v>0.7</v>
      </c>
      <c r="G295">
        <v>0.65217391304347827</v>
      </c>
      <c r="H295">
        <v>7.1428571428571425E-2</v>
      </c>
      <c r="I295" t="str">
        <v>no</v>
      </c>
      <c r="K295" s="57">
        <f>IFERROR(AVERAGEIF('Data Transformation'!$B$425:$B$8425,B295,IF('Input and Summary Results'!$J$4="no",'Data Transformation'!$C$425:$C$8425,'Data Transformation'!$E$425:$E$8425)),"")</f>
        <v>0.91254315285714305</v>
      </c>
      <c r="L295" s="58" cm="1">
        <f t="array" ref="L295">IFERROR(_xlfn.STDEV.S(IF('Data Transformation'!$B$425:$B$8425=B295,IF('Input and Summary Results'!$J$4="no",'Data Transformation'!$C$425:$C$8425,'Data Transformation'!$E$425:$E$8425),"")),"")</f>
        <v>0.27283490480620848</v>
      </c>
      <c r="M295" s="56"/>
      <c r="N295" t="str">
        <f>IF(E295&gt;='Data Transformation'!$R$29,B295,"")</f>
        <v/>
      </c>
      <c r="O295" t="str">
        <f>IFERROR(IF(AND(Assignments!L295&lt;('Data Transformation'!$R$4-'Data Transformation'!$R$3)/2,ABS(K295-'Data Transformation'!$R$6)&gt;ABS(K295-'Data Transformation'!$R$5),NOT(ISNUMBER(N295)),NOT(ISNUMBER(R295)),NOT(ISNUMBER(P295)),NOT(ISNUMBER(R295)),NOT(ISNUMBER(S295)),NOT(ISNUMBER(T295))),Assignments!B295,""),"")</f>
        <v/>
      </c>
      <c r="P295">
        <f>IF(AND(NOT(ISNUMBER(N295)),NOT(ISNUMBER(R295)),NOT(ISNUMBER(S295)),G295&gt;='Data Transformation'!$R$28),B295,"")</f>
        <v>290</v>
      </c>
      <c r="Q295" t="str">
        <f>IFERROR(IF(AND(Assignments!L295&lt;('Data Transformation'!$R$4-'Data Transformation'!$R$3)/2,ABS(K295-'Data Transformation'!$R$6)&lt;ABS(K295-'Data Transformation'!$R$5),NOT(ISNUMBER(N295)),NOT(ISNUMBER(T295)),NOT(ISNUMBER(P295)),NOT(ISNUMBER(R295)),NOT(ISNUMBER(T295)),NOT(ISNUMBER(S295))),Assignments!B295,""),"")</f>
        <v/>
      </c>
      <c r="R295" t="str">
        <f>IF(H295&gt;='Data Transformation'!$R$30,B295,"")</f>
        <v/>
      </c>
      <c r="S295" t="str">
        <f>IF(D295&gt;='Data Transformation'!$R$31,B295,"")</f>
        <v/>
      </c>
      <c r="T295" t="str">
        <f>IF(AND(H295&lt;'Data Transformation'!$R$30,E295&lt;'Data Transformation'!$R$29,G295&lt;0.3,D295&lt;'Data Transformation'!$R$31,E295&gt;0.4,H295&gt;0.4),B295,"")</f>
        <v/>
      </c>
      <c r="U295" s="56"/>
      <c r="V295" t="str" cm="2">
        <f t="array" ref="V295">IF(C295=FALSE,"",IF(AND(ISNUMBER(B295),ISBLANK(N295:T295)),"Unclassified",(IF(COUNT(N295:T295)=0,"",INDEX($N$4:$T$4,MATCH(TRUE,N295:T295=B295,0))))))</f>
        <v>Rheostat</v>
      </c>
      <c r="W295" t="str">
        <f t="shared" si="13"/>
        <v/>
      </c>
      <c r="X295" t="str">
        <f t="shared" si="14"/>
        <v/>
      </c>
      <c r="AC295" t="b">
        <f t="shared" si="15"/>
        <v>0</v>
      </c>
      <c r="AD295">
        <f>IFERROR(ABS(ABS(K295-'Data Transformation'!$R$5)-ABS(K295-'Data Transformation'!$R$6)),"")</f>
        <v>0.63508630571428615</v>
      </c>
      <c r="AE295" t="b">
        <f>IF(C295=FALSE,"",IF(AND(OR(V295=$Z$6,V295=$Z$8),OR(AC295=TRUE,AD295&lt;=IF(ISNUMBER('Data Transformation'!$R$15),'Data Transformation'!$R$15,'Data Transformation'!$R$25))),TRUE,FALSE))</f>
        <v>0</v>
      </c>
    </row>
    <row r="296" spans="2:31" x14ac:dyDescent="0.25">
      <c r="B296">
        <v>291</v>
      </c>
      <c r="C296">
        <v>16</v>
      </c>
      <c r="D296">
        <v>0</v>
      </c>
      <c r="E296">
        <v>0.13333333333333333</v>
      </c>
      <c r="F296">
        <v>0.6</v>
      </c>
      <c r="G296">
        <v>0.56521739130434778</v>
      </c>
      <c r="H296">
        <v>6.6666666666666666E-2</v>
      </c>
      <c r="I296" t="str">
        <v>no</v>
      </c>
      <c r="K296" s="57">
        <f>IFERROR(AVERAGEIF('Data Transformation'!$B$425:$B$8425,B296,IF('Input and Summary Results'!$J$4="no",'Data Transformation'!$C$425:$C$8425,'Data Transformation'!$E$425:$E$8425)),"")</f>
        <v>0.71962826466666663</v>
      </c>
      <c r="L296" s="58" cm="1">
        <f t="array" ref="L296">IFERROR(_xlfn.STDEV.S(IF('Data Transformation'!$B$425:$B$8425=B296,IF('Input and Summary Results'!$J$4="no",'Data Transformation'!$C$425:$C$8425,'Data Transformation'!$E$425:$E$8425),"")),"")</f>
        <v>0.25214032491725052</v>
      </c>
      <c r="M296" s="56"/>
      <c r="N296" t="str">
        <f>IF(E296&gt;='Data Transformation'!$R$29,B296,"")</f>
        <v/>
      </c>
      <c r="O296" t="str">
        <f>IFERROR(IF(AND(Assignments!L296&lt;('Data Transformation'!$R$4-'Data Transformation'!$R$3)/2,ABS(K296-'Data Transformation'!$R$6)&gt;ABS(K296-'Data Transformation'!$R$5),NOT(ISNUMBER(N296)),NOT(ISNUMBER(R296)),NOT(ISNUMBER(P296)),NOT(ISNUMBER(R296)),NOT(ISNUMBER(S296)),NOT(ISNUMBER(T296))),Assignments!B296,""),"")</f>
        <v/>
      </c>
      <c r="P296">
        <f>IF(AND(NOT(ISNUMBER(N296)),NOT(ISNUMBER(R296)),NOT(ISNUMBER(S296)),G296&gt;='Data Transformation'!$R$28),B296,"")</f>
        <v>291</v>
      </c>
      <c r="Q296" t="str">
        <f>IFERROR(IF(AND(Assignments!L296&lt;('Data Transformation'!$R$4-'Data Transformation'!$R$3)/2,ABS(K296-'Data Transformation'!$R$6)&lt;ABS(K296-'Data Transformation'!$R$5),NOT(ISNUMBER(N296)),NOT(ISNUMBER(T296)),NOT(ISNUMBER(P296)),NOT(ISNUMBER(R296)),NOT(ISNUMBER(T296)),NOT(ISNUMBER(S296))),Assignments!B296,""),"")</f>
        <v/>
      </c>
      <c r="R296" t="str">
        <f>IF(H296&gt;='Data Transformation'!$R$30,B296,"")</f>
        <v/>
      </c>
      <c r="S296" t="str">
        <f>IF(D296&gt;='Data Transformation'!$R$31,B296,"")</f>
        <v/>
      </c>
      <c r="T296" t="str">
        <f>IF(AND(H296&lt;'Data Transformation'!$R$30,E296&lt;'Data Transformation'!$R$29,G296&lt;0.3,D296&lt;'Data Transformation'!$R$31,E296&gt;0.4,H296&gt;0.4),B296,"")</f>
        <v/>
      </c>
      <c r="U296" s="56"/>
      <c r="V296" t="str" cm="2">
        <f t="array" ref="V296">IF(C296=FALSE,"",IF(AND(ISNUMBER(B296),ISBLANK(N296:T296)),"Unclassified",(IF(COUNT(N296:T296)=0,"",INDEX($N$4:$T$4,MATCH(TRUE,N296:T296=B296,0))))))</f>
        <v>Rheostat</v>
      </c>
      <c r="W296" t="str">
        <f t="shared" si="13"/>
        <v/>
      </c>
      <c r="X296" t="str">
        <f t="shared" si="14"/>
        <v/>
      </c>
      <c r="AC296" t="b">
        <f t="shared" si="15"/>
        <v>0</v>
      </c>
      <c r="AD296">
        <f>IFERROR(ABS(ABS(K296-'Data Transformation'!$R$5)-ABS(K296-'Data Transformation'!$R$6)),"")</f>
        <v>0.2492565293333332</v>
      </c>
      <c r="AE296" t="b">
        <f>IF(C296=FALSE,"",IF(AND(OR(V296=$Z$6,V296=$Z$8),OR(AC296=TRUE,AD296&lt;=IF(ISNUMBER('Data Transformation'!$R$15),'Data Transformation'!$R$15,'Data Transformation'!$R$25))),TRUE,FALSE))</f>
        <v>0</v>
      </c>
    </row>
    <row r="297" spans="2:31" x14ac:dyDescent="0.25">
      <c r="B297">
        <v>292</v>
      </c>
      <c r="C297">
        <v>14</v>
      </c>
      <c r="D297">
        <v>0</v>
      </c>
      <c r="E297">
        <v>0.53846153846153844</v>
      </c>
      <c r="F297">
        <v>0.3</v>
      </c>
      <c r="G297">
        <v>0.2608695652173913</v>
      </c>
      <c r="H297">
        <v>0</v>
      </c>
      <c r="I297" t="str">
        <v>no</v>
      </c>
      <c r="K297" s="57">
        <f>IFERROR(AVERAGEIF('Data Transformation'!$B$425:$B$8425,B297,IF('Input and Summary Results'!$J$4="no",'Data Transformation'!$C$425:$C$8425,'Data Transformation'!$E$425:$E$8425)),"")</f>
        <v>0.89549617384615376</v>
      </c>
      <c r="L297" s="58" cm="1">
        <f t="array" ref="L297">IFERROR(_xlfn.STDEV.S(IF('Data Transformation'!$B$425:$B$8425=B297,IF('Input and Summary Results'!$J$4="no",'Data Transformation'!$C$425:$C$8425,'Data Transformation'!$E$425:$E$8425),"")),"")</f>
        <v>0.13237270255967143</v>
      </c>
      <c r="M297" s="56"/>
      <c r="N297" t="str">
        <f>IF(E297&gt;='Data Transformation'!$R$29,B297,"")</f>
        <v/>
      </c>
      <c r="O297">
        <f>IFERROR(IF(AND(Assignments!L297&lt;('Data Transformation'!$R$4-'Data Transformation'!$R$3)/2,ABS(K297-'Data Transformation'!$R$6)&gt;ABS(K297-'Data Transformation'!$R$5),NOT(ISNUMBER(N297)),NOT(ISNUMBER(R297)),NOT(ISNUMBER(P297)),NOT(ISNUMBER(R297)),NOT(ISNUMBER(S297)),NOT(ISNUMBER(T297))),Assignments!B297,""),"")</f>
        <v>292</v>
      </c>
      <c r="P297" t="str">
        <f>IF(AND(NOT(ISNUMBER(N297)),NOT(ISNUMBER(R297)),NOT(ISNUMBER(S297)),G297&gt;='Data Transformation'!$R$28),B297,"")</f>
        <v/>
      </c>
      <c r="Q297" t="str">
        <f>IFERROR(IF(AND(Assignments!L297&lt;('Data Transformation'!$R$4-'Data Transformation'!$R$3)/2,ABS(K297-'Data Transformation'!$R$6)&lt;ABS(K297-'Data Transformation'!$R$5),NOT(ISNUMBER(N297)),NOT(ISNUMBER(T297)),NOT(ISNUMBER(P297)),NOT(ISNUMBER(R297)),NOT(ISNUMBER(T297)),NOT(ISNUMBER(S297))),Assignments!B297,""),"")</f>
        <v/>
      </c>
      <c r="R297" t="str">
        <f>IF(H297&gt;='Data Transformation'!$R$30,B297,"")</f>
        <v/>
      </c>
      <c r="S297" t="str">
        <f>IF(D297&gt;='Data Transformation'!$R$31,B297,"")</f>
        <v/>
      </c>
      <c r="T297" t="str">
        <f>IF(AND(H297&lt;'Data Transformation'!$R$30,E297&lt;'Data Transformation'!$R$29,G297&lt;0.3,D297&lt;'Data Transformation'!$R$31,E297&gt;0.4,H297&gt;0.4),B297,"")</f>
        <v/>
      </c>
      <c r="U297" s="56"/>
      <c r="V297" t="str" cm="2">
        <f t="array" ref="V297">IF(C297=FALSE,"",IF(AND(ISNUMBER(B297),ISBLANK(N297:T297)),"Unclassified",(IF(COUNT(N297:T297)=0,"",INDEX($N$4:$T$4,MATCH(TRUE,N297:T297=B297,0))))))</f>
        <v>Moderate</v>
      </c>
      <c r="W297" t="str">
        <f t="shared" si="13"/>
        <v/>
      </c>
      <c r="X297" t="str">
        <f t="shared" si="14"/>
        <v/>
      </c>
      <c r="AC297" t="b">
        <f t="shared" si="15"/>
        <v>0</v>
      </c>
      <c r="AD297">
        <f>IFERROR(ABS(ABS(K297-'Data Transformation'!$R$5)-ABS(K297-'Data Transformation'!$R$6)),"")</f>
        <v>0.60099234769230758</v>
      </c>
      <c r="AE297" t="b">
        <f>IF(C297=FALSE,"",IF(AND(OR(V297=$Z$6,V297=$Z$8),OR(AC297=TRUE,AD297&lt;=IF(ISNUMBER('Data Transformation'!$R$15),'Data Transformation'!$R$15,'Data Transformation'!$R$25))),TRUE,FALSE))</f>
        <v>0</v>
      </c>
    </row>
    <row r="298" spans="2:31" x14ac:dyDescent="0.25">
      <c r="B298">
        <v>293</v>
      </c>
      <c r="C298">
        <v>18</v>
      </c>
      <c r="D298">
        <v>5.8823529411764705E-2</v>
      </c>
      <c r="E298">
        <v>0.6470588235294118</v>
      </c>
      <c r="F298">
        <v>0.4</v>
      </c>
      <c r="G298">
        <v>0.34782608695652173</v>
      </c>
      <c r="H298">
        <v>0</v>
      </c>
      <c r="I298" t="str">
        <v>no</v>
      </c>
      <c r="K298" s="57">
        <f>IFERROR(AVERAGEIF('Data Transformation'!$B$425:$B$8425,B298,IF('Input and Summary Results'!$J$4="no",'Data Transformation'!$C$425:$C$8425,'Data Transformation'!$E$425:$E$8425)),"")</f>
        <v>0.95726966176470585</v>
      </c>
      <c r="L298" s="58" cm="1">
        <f t="array" ref="L298">IFERROR(_xlfn.STDEV.S(IF('Data Transformation'!$B$425:$B$8425=B298,IF('Input and Summary Results'!$J$4="no",'Data Transformation'!$C$425:$C$8425,'Data Transformation'!$E$425:$E$8425),"")),"")</f>
        <v>0.11744936515659662</v>
      </c>
      <c r="M298" s="56"/>
      <c r="N298" t="str">
        <f>IF(E298&gt;='Data Transformation'!$R$29,B298,"")</f>
        <v/>
      </c>
      <c r="O298">
        <f>IFERROR(IF(AND(Assignments!L298&lt;('Data Transformation'!$R$4-'Data Transformation'!$R$3)/2,ABS(K298-'Data Transformation'!$R$6)&gt;ABS(K298-'Data Transformation'!$R$5),NOT(ISNUMBER(N298)),NOT(ISNUMBER(R298)),NOT(ISNUMBER(P298)),NOT(ISNUMBER(R298)),NOT(ISNUMBER(S298)),NOT(ISNUMBER(T298))),Assignments!B298,""),"")</f>
        <v>293</v>
      </c>
      <c r="P298" t="str">
        <f>IF(AND(NOT(ISNUMBER(N298)),NOT(ISNUMBER(R298)),NOT(ISNUMBER(S298)),G298&gt;='Data Transformation'!$R$28),B298,"")</f>
        <v/>
      </c>
      <c r="Q298" t="str">
        <f>IFERROR(IF(AND(Assignments!L298&lt;('Data Transformation'!$R$4-'Data Transformation'!$R$3)/2,ABS(K298-'Data Transformation'!$R$6)&lt;ABS(K298-'Data Transformation'!$R$5),NOT(ISNUMBER(N298)),NOT(ISNUMBER(T298)),NOT(ISNUMBER(P298)),NOT(ISNUMBER(R298)),NOT(ISNUMBER(T298)),NOT(ISNUMBER(S298))),Assignments!B298,""),"")</f>
        <v/>
      </c>
      <c r="R298" t="str">
        <f>IF(H298&gt;='Data Transformation'!$R$30,B298,"")</f>
        <v/>
      </c>
      <c r="S298" t="str">
        <f>IF(D298&gt;='Data Transformation'!$R$31,B298,"")</f>
        <v/>
      </c>
      <c r="T298" t="str">
        <f>IF(AND(H298&lt;'Data Transformation'!$R$30,E298&lt;'Data Transformation'!$R$29,G298&lt;0.3,D298&lt;'Data Transformation'!$R$31,E298&gt;0.4,H298&gt;0.4),B298,"")</f>
        <v/>
      </c>
      <c r="U298" s="56"/>
      <c r="V298" t="str" cm="2">
        <f t="array" ref="V298">IF(C298=FALSE,"",IF(AND(ISNUMBER(B298),ISBLANK(N298:T298)),"Unclassified",(IF(COUNT(N298:T298)=0,"",INDEX($N$4:$T$4,MATCH(TRUE,N298:T298=B298,0))))))</f>
        <v>Moderate</v>
      </c>
      <c r="W298" t="str">
        <f t="shared" si="13"/>
        <v/>
      </c>
      <c r="X298" t="str">
        <f t="shared" si="14"/>
        <v/>
      </c>
      <c r="AC298" t="b">
        <f t="shared" si="15"/>
        <v>0</v>
      </c>
      <c r="AD298">
        <f>IFERROR(ABS(ABS(K298-'Data Transformation'!$R$5)-ABS(K298-'Data Transformation'!$R$6)),"")</f>
        <v>0.72453932352941175</v>
      </c>
      <c r="AE298" t="b">
        <f>IF(C298=FALSE,"",IF(AND(OR(V298=$Z$6,V298=$Z$8),OR(AC298=TRUE,AD298&lt;=IF(ISNUMBER('Data Transformation'!$R$15),'Data Transformation'!$R$15,'Data Transformation'!$R$25))),TRUE,FALSE))</f>
        <v>0</v>
      </c>
    </row>
    <row r="299" spans="2:31" x14ac:dyDescent="0.25">
      <c r="B299">
        <v>294</v>
      </c>
      <c r="C299">
        <v>9</v>
      </c>
      <c r="D299">
        <v>0</v>
      </c>
      <c r="E299">
        <v>0.625</v>
      </c>
      <c r="F299">
        <v>0.3</v>
      </c>
      <c r="G299">
        <v>0.2608695652173913</v>
      </c>
      <c r="H299">
        <v>0</v>
      </c>
      <c r="I299" t="str">
        <v>no</v>
      </c>
      <c r="K299" s="57">
        <f>IFERROR(AVERAGEIF('Data Transformation'!$B$425:$B$8425,B299,IF('Input and Summary Results'!$J$4="no",'Data Transformation'!$C$425:$C$8425,'Data Transformation'!$E$425:$E$8425)),"")</f>
        <v>0.91223202125000014</v>
      </c>
      <c r="L299" s="58" cm="1">
        <f t="array" ref="L299">IFERROR(_xlfn.STDEV.S(IF('Data Transformation'!$B$425:$B$8425=B299,IF('Input and Summary Results'!$J$4="no",'Data Transformation'!$C$425:$C$8425,'Data Transformation'!$E$425:$E$8425),"")),"")</f>
        <v>0.11007070712116958</v>
      </c>
      <c r="M299" s="56"/>
      <c r="N299" t="str">
        <f>IF(E299&gt;='Data Transformation'!$R$29,B299,"")</f>
        <v/>
      </c>
      <c r="O299">
        <f>IFERROR(IF(AND(Assignments!L299&lt;('Data Transformation'!$R$4-'Data Transformation'!$R$3)/2,ABS(K299-'Data Transformation'!$R$6)&gt;ABS(K299-'Data Transformation'!$R$5),NOT(ISNUMBER(N299)),NOT(ISNUMBER(R299)),NOT(ISNUMBER(P299)),NOT(ISNUMBER(R299)),NOT(ISNUMBER(S299)),NOT(ISNUMBER(T299))),Assignments!B299,""),"")</f>
        <v>294</v>
      </c>
      <c r="P299" t="str">
        <f>IF(AND(NOT(ISNUMBER(N299)),NOT(ISNUMBER(R299)),NOT(ISNUMBER(S299)),G299&gt;='Data Transformation'!$R$28),B299,"")</f>
        <v/>
      </c>
      <c r="Q299" t="str">
        <f>IFERROR(IF(AND(Assignments!L299&lt;('Data Transformation'!$R$4-'Data Transformation'!$R$3)/2,ABS(K299-'Data Transformation'!$R$6)&lt;ABS(K299-'Data Transformation'!$R$5),NOT(ISNUMBER(N299)),NOT(ISNUMBER(T299)),NOT(ISNUMBER(P299)),NOT(ISNUMBER(R299)),NOT(ISNUMBER(T299)),NOT(ISNUMBER(S299))),Assignments!B299,""),"")</f>
        <v/>
      </c>
      <c r="R299" t="str">
        <f>IF(H299&gt;='Data Transformation'!$R$30,B299,"")</f>
        <v/>
      </c>
      <c r="S299" t="str">
        <f>IF(D299&gt;='Data Transformation'!$R$31,B299,"")</f>
        <v/>
      </c>
      <c r="T299" t="str">
        <f>IF(AND(H299&lt;'Data Transformation'!$R$30,E299&lt;'Data Transformation'!$R$29,G299&lt;0.3,D299&lt;'Data Transformation'!$R$31,E299&gt;0.4,H299&gt;0.4),B299,"")</f>
        <v/>
      </c>
      <c r="U299" s="56"/>
      <c r="V299" t="str" cm="2">
        <f t="array" ref="V299">IF(C299=FALSE,"",IF(AND(ISNUMBER(B299),ISBLANK(N299:T299)),"Unclassified",(IF(COUNT(N299:T299)=0,"",INDEX($N$4:$T$4,MATCH(TRUE,N299:T299=B299,0))))))</f>
        <v>Moderate</v>
      </c>
      <c r="W299" t="str">
        <f t="shared" si="13"/>
        <v/>
      </c>
      <c r="X299" t="str">
        <f t="shared" si="14"/>
        <v/>
      </c>
      <c r="AC299" t="b">
        <f t="shared" si="15"/>
        <v>0</v>
      </c>
      <c r="AD299">
        <f>IFERROR(ABS(ABS(K299-'Data Transformation'!$R$5)-ABS(K299-'Data Transformation'!$R$6)),"")</f>
        <v>0.63446404250000032</v>
      </c>
      <c r="AE299" t="b">
        <f>IF(C299=FALSE,"",IF(AND(OR(V299=$Z$6,V299=$Z$8),OR(AC299=TRUE,AD299&lt;=IF(ISNUMBER('Data Transformation'!$R$15),'Data Transformation'!$R$15,'Data Transformation'!$R$25))),TRUE,FALSE))</f>
        <v>0</v>
      </c>
    </row>
    <row r="300" spans="2:31" x14ac:dyDescent="0.25">
      <c r="B300">
        <v>295</v>
      </c>
      <c r="C300">
        <v>16</v>
      </c>
      <c r="D300">
        <v>6.6666666666666666E-2</v>
      </c>
      <c r="E300">
        <v>0.66666666666666663</v>
      </c>
      <c r="F300">
        <v>0.4</v>
      </c>
      <c r="G300">
        <v>0.34782608695652173</v>
      </c>
      <c r="H300">
        <v>0</v>
      </c>
      <c r="I300" t="str">
        <v>no</v>
      </c>
      <c r="K300" s="57">
        <f>IFERROR(AVERAGEIF('Data Transformation'!$B$425:$B$8425,B300,IF('Input and Summary Results'!$J$4="no",'Data Transformation'!$C$425:$C$8425,'Data Transformation'!$E$425:$E$8425)),"")</f>
        <v>0.95893804866666676</v>
      </c>
      <c r="L300" s="58" cm="1">
        <f t="array" ref="L300">IFERROR(_xlfn.STDEV.S(IF('Data Transformation'!$B$425:$B$8425=B300,IF('Input and Summary Results'!$J$4="no",'Data Transformation'!$C$425:$C$8425,'Data Transformation'!$E$425:$E$8425),"")),"")</f>
        <v>0.11620981550904241</v>
      </c>
      <c r="M300" s="56"/>
      <c r="N300" t="str">
        <f>IF(E300&gt;='Data Transformation'!$R$29,B300,"")</f>
        <v/>
      </c>
      <c r="O300">
        <f>IFERROR(IF(AND(Assignments!L300&lt;('Data Transformation'!$R$4-'Data Transformation'!$R$3)/2,ABS(K300-'Data Transformation'!$R$6)&gt;ABS(K300-'Data Transformation'!$R$5),NOT(ISNUMBER(N300)),NOT(ISNUMBER(R300)),NOT(ISNUMBER(P300)),NOT(ISNUMBER(R300)),NOT(ISNUMBER(S300)),NOT(ISNUMBER(T300))),Assignments!B300,""),"")</f>
        <v>295</v>
      </c>
      <c r="P300" t="str">
        <f>IF(AND(NOT(ISNUMBER(N300)),NOT(ISNUMBER(R300)),NOT(ISNUMBER(S300)),G300&gt;='Data Transformation'!$R$28),B300,"")</f>
        <v/>
      </c>
      <c r="Q300" t="str">
        <f>IFERROR(IF(AND(Assignments!L300&lt;('Data Transformation'!$R$4-'Data Transformation'!$R$3)/2,ABS(K300-'Data Transformation'!$R$6)&lt;ABS(K300-'Data Transformation'!$R$5),NOT(ISNUMBER(N300)),NOT(ISNUMBER(T300)),NOT(ISNUMBER(P300)),NOT(ISNUMBER(R300)),NOT(ISNUMBER(T300)),NOT(ISNUMBER(S300))),Assignments!B300,""),"")</f>
        <v/>
      </c>
      <c r="R300" t="str">
        <f>IF(H300&gt;='Data Transformation'!$R$30,B300,"")</f>
        <v/>
      </c>
      <c r="S300" t="str">
        <f>IF(D300&gt;='Data Transformation'!$R$31,B300,"")</f>
        <v/>
      </c>
      <c r="T300" t="str">
        <f>IF(AND(H300&lt;'Data Transformation'!$R$30,E300&lt;'Data Transformation'!$R$29,G300&lt;0.3,D300&lt;'Data Transformation'!$R$31,E300&gt;0.4,H300&gt;0.4),B300,"")</f>
        <v/>
      </c>
      <c r="U300" s="56"/>
      <c r="V300" t="str" cm="2">
        <f t="array" ref="V300">IF(C300=FALSE,"",IF(AND(ISNUMBER(B300),ISBLANK(N300:T300)),"Unclassified",(IF(COUNT(N300:T300)=0,"",INDEX($N$4:$T$4,MATCH(TRUE,N300:T300=B300,0))))))</f>
        <v>Moderate</v>
      </c>
      <c r="W300" t="str">
        <f t="shared" si="13"/>
        <v/>
      </c>
      <c r="X300" t="str">
        <f t="shared" si="14"/>
        <v/>
      </c>
      <c r="AC300" t="b">
        <f t="shared" si="15"/>
        <v>0</v>
      </c>
      <c r="AD300">
        <f>IFERROR(ABS(ABS(K300-'Data Transformation'!$R$5)-ABS(K300-'Data Transformation'!$R$6)),"")</f>
        <v>0.72787609733333358</v>
      </c>
      <c r="AE300" t="b">
        <f>IF(C300=FALSE,"",IF(AND(OR(V300=$Z$6,V300=$Z$8),OR(AC300=TRUE,AD300&lt;=IF(ISNUMBER('Data Transformation'!$R$15),'Data Transformation'!$R$15,'Data Transformation'!$R$25))),TRUE,FALSE))</f>
        <v>0</v>
      </c>
    </row>
    <row r="301" spans="2:31" x14ac:dyDescent="0.25">
      <c r="B301">
        <v>296</v>
      </c>
      <c r="C301">
        <v>17</v>
      </c>
      <c r="D301">
        <v>0</v>
      </c>
      <c r="E301">
        <v>6.25E-2</v>
      </c>
      <c r="F301">
        <v>0.5</v>
      </c>
      <c r="G301">
        <v>0.39130434782608697</v>
      </c>
      <c r="H301">
        <v>0.625</v>
      </c>
      <c r="I301" t="str">
        <v>no</v>
      </c>
      <c r="K301" s="57">
        <f>IFERROR(AVERAGEIF('Data Transformation'!$B$425:$B$8425,B301,IF('Input and Summary Results'!$J$4="no",'Data Transformation'!$C$425:$C$8425,'Data Transformation'!$E$425:$E$8425)),"")</f>
        <v>0.25576005749999997</v>
      </c>
      <c r="L301" s="58" cm="1">
        <f t="array" ref="L301">IFERROR(_xlfn.STDEV.S(IF('Data Transformation'!$B$425:$B$8425=B301,IF('Input and Summary Results'!$J$4="no",'Data Transformation'!$C$425:$C$8425,'Data Transformation'!$E$425:$E$8425),"")),"")</f>
        <v>0.30669012506274063</v>
      </c>
      <c r="M301" s="56"/>
      <c r="N301" t="str">
        <f>IF(E301&gt;='Data Transformation'!$R$29,B301,"")</f>
        <v/>
      </c>
      <c r="O301" t="str">
        <f>IFERROR(IF(AND(Assignments!L301&lt;('Data Transformation'!$R$4-'Data Transformation'!$R$3)/2,ABS(K301-'Data Transformation'!$R$6)&gt;ABS(K301-'Data Transformation'!$R$5),NOT(ISNUMBER(N301)),NOT(ISNUMBER(R301)),NOT(ISNUMBER(P301)),NOT(ISNUMBER(R301)),NOT(ISNUMBER(S301)),NOT(ISNUMBER(T301))),Assignments!B301,""),"")</f>
        <v/>
      </c>
      <c r="P301" t="str">
        <f>IF(AND(NOT(ISNUMBER(N301)),NOT(ISNUMBER(R301)),NOT(ISNUMBER(S301)),G301&gt;='Data Transformation'!$R$28),B301,"")</f>
        <v/>
      </c>
      <c r="Q301">
        <f>IFERROR(IF(AND(Assignments!L301&lt;('Data Transformation'!$R$4-'Data Transformation'!$R$3)/2,ABS(K301-'Data Transformation'!$R$6)&lt;ABS(K301-'Data Transformation'!$R$5),NOT(ISNUMBER(N301)),NOT(ISNUMBER(T301)),NOT(ISNUMBER(P301)),NOT(ISNUMBER(R301)),NOT(ISNUMBER(T301)),NOT(ISNUMBER(S301))),Assignments!B301,""),"")</f>
        <v>296</v>
      </c>
      <c r="R301" t="str">
        <f>IF(H301&gt;='Data Transformation'!$R$30,B301,"")</f>
        <v/>
      </c>
      <c r="S301" t="str">
        <f>IF(D301&gt;='Data Transformation'!$R$31,B301,"")</f>
        <v/>
      </c>
      <c r="T301" t="str">
        <f>IF(AND(H301&lt;'Data Transformation'!$R$30,E301&lt;'Data Transformation'!$R$29,G301&lt;0.3,D301&lt;'Data Transformation'!$R$31,E301&gt;0.4,H301&gt;0.4),B301,"")</f>
        <v/>
      </c>
      <c r="U301" s="56"/>
      <c r="V301" t="str" cm="2">
        <f t="array" ref="V301">IF(C301=FALSE,"",IF(AND(ISNUMBER(B301),ISBLANK(N301:T301)),"Unclassified",(IF(COUNT(N301:T301)=0,"",INDEX($N$4:$T$4,MATCH(TRUE,N301:T301=B301,0))))))</f>
        <v>Adverse</v>
      </c>
      <c r="W301" t="str">
        <f t="shared" si="13"/>
        <v/>
      </c>
      <c r="X301" t="str">
        <f t="shared" si="14"/>
        <v/>
      </c>
      <c r="AC301" t="b">
        <f t="shared" si="15"/>
        <v>0</v>
      </c>
      <c r="AD301">
        <f>IFERROR(ABS(ABS(K301-'Data Transformation'!$R$5)-ABS(K301-'Data Transformation'!$R$6)),"")</f>
        <v>0.678479885</v>
      </c>
      <c r="AE301" t="b">
        <f>IF(C301=FALSE,"",IF(AND(OR(V301=$Z$6,V301=$Z$8),OR(AC301=TRUE,AD301&lt;=IF(ISNUMBER('Data Transformation'!$R$15),'Data Transformation'!$R$15,'Data Transformation'!$R$25))),TRUE,FALSE))</f>
        <v>0</v>
      </c>
    </row>
    <row r="302" spans="2:31" x14ac:dyDescent="0.25">
      <c r="B302">
        <v>297</v>
      </c>
      <c r="C302">
        <v>18</v>
      </c>
      <c r="D302">
        <v>5.8823529411764705E-2</v>
      </c>
      <c r="E302">
        <v>0.76470588235294112</v>
      </c>
      <c r="F302">
        <v>0.6</v>
      </c>
      <c r="G302">
        <v>0.52173913043478259</v>
      </c>
      <c r="H302">
        <v>5.8823529411764705E-2</v>
      </c>
      <c r="I302" t="str">
        <v>no</v>
      </c>
      <c r="K302" s="57">
        <f>IFERROR(AVERAGEIF('Data Transformation'!$B$425:$B$8425,B302,IF('Input and Summary Results'!$J$4="no",'Data Transformation'!$C$425:$C$8425,'Data Transformation'!$E$425:$E$8425)),"")</f>
        <v>0.91385200058823512</v>
      </c>
      <c r="L302" s="58" cm="1">
        <f t="array" ref="L302">IFERROR(_xlfn.STDEV.S(IF('Data Transformation'!$B$425:$B$8425=B302,IF('Input and Summary Results'!$J$4="no",'Data Transformation'!$C$425:$C$8425,'Data Transformation'!$E$425:$E$8425),"")),"")</f>
        <v>0.23741643955528599</v>
      </c>
      <c r="M302" s="56"/>
      <c r="N302">
        <f>IF(E302&gt;='Data Transformation'!$R$29,B302,"")</f>
        <v>297</v>
      </c>
      <c r="O302" t="str">
        <f>IFERROR(IF(AND(Assignments!L302&lt;('Data Transformation'!$R$4-'Data Transformation'!$R$3)/2,ABS(K302-'Data Transformation'!$R$6)&gt;ABS(K302-'Data Transformation'!$R$5),NOT(ISNUMBER(N302)),NOT(ISNUMBER(R302)),NOT(ISNUMBER(P302)),NOT(ISNUMBER(R302)),NOT(ISNUMBER(S302)),NOT(ISNUMBER(T302))),Assignments!B302,""),"")</f>
        <v/>
      </c>
      <c r="P302" t="str">
        <f>IF(AND(NOT(ISNUMBER(N302)),NOT(ISNUMBER(R302)),NOT(ISNUMBER(S302)),G302&gt;='Data Transformation'!$R$28),B302,"")</f>
        <v/>
      </c>
      <c r="Q302" t="str">
        <f>IFERROR(IF(AND(Assignments!L302&lt;('Data Transformation'!$R$4-'Data Transformation'!$R$3)/2,ABS(K302-'Data Transformation'!$R$6)&lt;ABS(K302-'Data Transformation'!$R$5),NOT(ISNUMBER(N302)),NOT(ISNUMBER(T302)),NOT(ISNUMBER(P302)),NOT(ISNUMBER(R302)),NOT(ISNUMBER(T302)),NOT(ISNUMBER(S302))),Assignments!B302,""),"")</f>
        <v/>
      </c>
      <c r="R302" t="str">
        <f>IF(H302&gt;='Data Transformation'!$R$30,B302,"")</f>
        <v/>
      </c>
      <c r="S302" t="str">
        <f>IF(D302&gt;='Data Transformation'!$R$31,B302,"")</f>
        <v/>
      </c>
      <c r="T302" t="str">
        <f>IF(AND(H302&lt;'Data Transformation'!$R$30,E302&lt;'Data Transformation'!$R$29,G302&lt;0.3,D302&lt;'Data Transformation'!$R$31,E302&gt;0.4,H302&gt;0.4),B302,"")</f>
        <v/>
      </c>
      <c r="U302" s="56"/>
      <c r="V302" t="str" cm="2">
        <f t="array" ref="V302">IF(C302=FALSE,"",IF(AND(ISNUMBER(B302),ISBLANK(N302:T302)),"Unclassified",(IF(COUNT(N302:T302)=0,"",INDEX($N$4:$T$4,MATCH(TRUE,N302:T302=B302,0))))))</f>
        <v>Neutral</v>
      </c>
      <c r="W302" t="str">
        <f t="shared" si="13"/>
        <v/>
      </c>
      <c r="X302" t="str">
        <f t="shared" si="14"/>
        <v/>
      </c>
      <c r="AC302" t="b">
        <f t="shared" si="15"/>
        <v>0</v>
      </c>
      <c r="AD302">
        <f>IFERROR(ABS(ABS(K302-'Data Transformation'!$R$5)-ABS(K302-'Data Transformation'!$R$6)),"")</f>
        <v>0.6377040011764703</v>
      </c>
      <c r="AE302" t="b">
        <f>IF(C302=FALSE,"",IF(AND(OR(V302=$Z$6,V302=$Z$8),OR(AC302=TRUE,AD302&lt;=IF(ISNUMBER('Data Transformation'!$R$15),'Data Transformation'!$R$15,'Data Transformation'!$R$25))),TRUE,FALSE))</f>
        <v>0</v>
      </c>
    </row>
    <row r="303" spans="2:31" x14ac:dyDescent="0.25">
      <c r="B303">
        <v>298</v>
      </c>
      <c r="C303">
        <v>19</v>
      </c>
      <c r="D303">
        <v>0</v>
      </c>
      <c r="E303">
        <v>0</v>
      </c>
      <c r="F303">
        <v>0.4</v>
      </c>
      <c r="G303">
        <v>0.30434782608695654</v>
      </c>
      <c r="H303">
        <v>0.88888888888888884</v>
      </c>
      <c r="I303" t="str">
        <v>no</v>
      </c>
      <c r="K303" s="57">
        <f>IFERROR(AVERAGEIF('Data Transformation'!$B$425:$B$8425,B303,IF('Input and Summary Results'!$J$4="no",'Data Transformation'!$C$425:$C$8425,'Data Transformation'!$E$425:$E$8425)),"")</f>
        <v>0.11713317277777779</v>
      </c>
      <c r="L303" s="58" cm="1">
        <f t="array" ref="L303">IFERROR(_xlfn.STDEV.S(IF('Data Transformation'!$B$425:$B$8425=B303,IF('Input and Summary Results'!$J$4="no",'Data Transformation'!$C$425:$C$8425,'Data Transformation'!$E$425:$E$8425),"")),"")</f>
        <v>0.18689069323568364</v>
      </c>
      <c r="M303" s="56"/>
      <c r="N303" t="str">
        <f>IF(E303&gt;='Data Transformation'!$R$29,B303,"")</f>
        <v/>
      </c>
      <c r="O303" t="str">
        <f>IFERROR(IF(AND(Assignments!L303&lt;('Data Transformation'!$R$4-'Data Transformation'!$R$3)/2,ABS(K303-'Data Transformation'!$R$6)&gt;ABS(K303-'Data Transformation'!$R$5),NOT(ISNUMBER(N303)),NOT(ISNUMBER(R303)),NOT(ISNUMBER(P303)),NOT(ISNUMBER(R303)),NOT(ISNUMBER(S303)),NOT(ISNUMBER(T303))),Assignments!B303,""),"")</f>
        <v/>
      </c>
      <c r="P303" t="str">
        <f>IF(AND(NOT(ISNUMBER(N303)),NOT(ISNUMBER(R303)),NOT(ISNUMBER(S303)),G303&gt;='Data Transformation'!$R$28),B303,"")</f>
        <v/>
      </c>
      <c r="Q303" t="str">
        <f>IFERROR(IF(AND(Assignments!L303&lt;('Data Transformation'!$R$4-'Data Transformation'!$R$3)/2,ABS(K303-'Data Transformation'!$R$6)&lt;ABS(K303-'Data Transformation'!$R$5),NOT(ISNUMBER(N303)),NOT(ISNUMBER(T303)),NOT(ISNUMBER(P303)),NOT(ISNUMBER(R303)),NOT(ISNUMBER(T303)),NOT(ISNUMBER(S303))),Assignments!B303,""),"")</f>
        <v/>
      </c>
      <c r="R303">
        <f>IF(H303&gt;='Data Transformation'!$R$30,B303,"")</f>
        <v>298</v>
      </c>
      <c r="S303" t="str">
        <f>IF(D303&gt;='Data Transformation'!$R$31,B303,"")</f>
        <v/>
      </c>
      <c r="T303" t="str">
        <f>IF(AND(H303&lt;'Data Transformation'!$R$30,E303&lt;'Data Transformation'!$R$29,G303&lt;0.3,D303&lt;'Data Transformation'!$R$31,E303&gt;0.4,H303&gt;0.4),B303,"")</f>
        <v/>
      </c>
      <c r="U303" s="56"/>
      <c r="V303" t="str" cm="2">
        <f t="array" ref="V303">IF(C303=FALSE,"",IF(AND(ISNUMBER(B303),ISBLANK(N303:T303)),"Unclassified",(IF(COUNT(N303:T303)=0,"",INDEX($N$4:$T$4,MATCH(TRUE,N303:T303=B303,0))))))</f>
        <v>Toggle</v>
      </c>
      <c r="W303" t="str">
        <f t="shared" si="13"/>
        <v/>
      </c>
      <c r="X303" t="str">
        <f t="shared" si="14"/>
        <v/>
      </c>
      <c r="AC303" t="b">
        <f t="shared" si="15"/>
        <v>0</v>
      </c>
      <c r="AD303">
        <f>IFERROR(ABS(ABS(K303-'Data Transformation'!$R$5)-ABS(K303-'Data Transformation'!$R$6)),"")</f>
        <v>0.81</v>
      </c>
      <c r="AE303" t="b">
        <f>IF(C303=FALSE,"",IF(AND(OR(V303=$Z$6,V303=$Z$8),OR(AC303=TRUE,AD303&lt;=IF(ISNUMBER('Data Transformation'!$R$15),'Data Transformation'!$R$15,'Data Transformation'!$R$25))),TRUE,FALSE))</f>
        <v>0</v>
      </c>
    </row>
    <row r="304" spans="2:31" x14ac:dyDescent="0.25">
      <c r="B304">
        <v>299</v>
      </c>
      <c r="C304">
        <v>19</v>
      </c>
      <c r="D304">
        <v>0.1111111111111111</v>
      </c>
      <c r="E304">
        <v>0.72222222222222221</v>
      </c>
      <c r="F304">
        <v>0.4</v>
      </c>
      <c r="G304">
        <v>0.34782608695652173</v>
      </c>
      <c r="H304">
        <v>0</v>
      </c>
      <c r="I304" t="str">
        <v>no</v>
      </c>
      <c r="K304" s="57">
        <f>IFERROR(AVERAGEIF('Data Transformation'!$B$425:$B$8425,B304,IF('Input and Summary Results'!$J$4="no",'Data Transformation'!$C$425:$C$8425,'Data Transformation'!$E$425:$E$8425)),"")</f>
        <v>0.95689763500000014</v>
      </c>
      <c r="L304" s="58" cm="1">
        <f t="array" ref="L304">IFERROR(_xlfn.STDEV.S(IF('Data Transformation'!$B$425:$B$8425=B304,IF('Input and Summary Results'!$J$4="no",'Data Transformation'!$C$425:$C$8425,'Data Transformation'!$E$425:$E$8425),"")),"")</f>
        <v>0.14379277520363062</v>
      </c>
      <c r="M304" s="56"/>
      <c r="N304">
        <f>IF(E304&gt;='Data Transformation'!$R$29,B304,"")</f>
        <v>299</v>
      </c>
      <c r="O304" t="str">
        <f>IFERROR(IF(AND(Assignments!L304&lt;('Data Transformation'!$R$4-'Data Transformation'!$R$3)/2,ABS(K304-'Data Transformation'!$R$6)&gt;ABS(K304-'Data Transformation'!$R$5),NOT(ISNUMBER(N304)),NOT(ISNUMBER(R304)),NOT(ISNUMBER(P304)),NOT(ISNUMBER(R304)),NOT(ISNUMBER(S304)),NOT(ISNUMBER(T304))),Assignments!B304,""),"")</f>
        <v/>
      </c>
      <c r="P304" t="str">
        <f>IF(AND(NOT(ISNUMBER(N304)),NOT(ISNUMBER(R304)),NOT(ISNUMBER(S304)),G304&gt;='Data Transformation'!$R$28),B304,"")</f>
        <v/>
      </c>
      <c r="Q304" t="str">
        <f>IFERROR(IF(AND(Assignments!L304&lt;('Data Transformation'!$R$4-'Data Transformation'!$R$3)/2,ABS(K304-'Data Transformation'!$R$6)&lt;ABS(K304-'Data Transformation'!$R$5),NOT(ISNUMBER(N304)),NOT(ISNUMBER(T304)),NOT(ISNUMBER(P304)),NOT(ISNUMBER(R304)),NOT(ISNUMBER(T304)),NOT(ISNUMBER(S304))),Assignments!B304,""),"")</f>
        <v/>
      </c>
      <c r="R304" t="str">
        <f>IF(H304&gt;='Data Transformation'!$R$30,B304,"")</f>
        <v/>
      </c>
      <c r="S304" t="str">
        <f>IF(D304&gt;='Data Transformation'!$R$31,B304,"")</f>
        <v/>
      </c>
      <c r="T304" t="str">
        <f>IF(AND(H304&lt;'Data Transformation'!$R$30,E304&lt;'Data Transformation'!$R$29,G304&lt;0.3,D304&lt;'Data Transformation'!$R$31,E304&gt;0.4,H304&gt;0.4),B304,"")</f>
        <v/>
      </c>
      <c r="U304" s="56"/>
      <c r="V304" t="str" cm="2">
        <f t="array" ref="V304">IF(C304=FALSE,"",IF(AND(ISNUMBER(B304),ISBLANK(N304:T304)),"Unclassified",(IF(COUNT(N304:T304)=0,"",INDEX($N$4:$T$4,MATCH(TRUE,N304:T304=B304,0))))))</f>
        <v>Neutral</v>
      </c>
      <c r="W304" t="str">
        <f t="shared" si="13"/>
        <v/>
      </c>
      <c r="X304" t="str">
        <f t="shared" si="14"/>
        <v/>
      </c>
      <c r="AC304" t="b">
        <f t="shared" si="15"/>
        <v>0</v>
      </c>
      <c r="AD304">
        <f>IFERROR(ABS(ABS(K304-'Data Transformation'!$R$5)-ABS(K304-'Data Transformation'!$R$6)),"")</f>
        <v>0.72379527000000021</v>
      </c>
      <c r="AE304" t="b">
        <f>IF(C304=FALSE,"",IF(AND(OR(V304=$Z$6,V304=$Z$8),OR(AC304=TRUE,AD304&lt;=IF(ISNUMBER('Data Transformation'!$R$15),'Data Transformation'!$R$15,'Data Transformation'!$R$25))),TRUE,FALSE))</f>
        <v>0</v>
      </c>
    </row>
    <row r="305" spans="2:31" x14ac:dyDescent="0.25">
      <c r="B305">
        <v>300</v>
      </c>
      <c r="C305">
        <v>16</v>
      </c>
      <c r="D305">
        <v>0</v>
      </c>
      <c r="E305">
        <v>0</v>
      </c>
      <c r="F305">
        <v>0.4</v>
      </c>
      <c r="G305">
        <v>0.34782608695652173</v>
      </c>
      <c r="H305">
        <v>0.8666666666666667</v>
      </c>
      <c r="I305" t="str">
        <v>no</v>
      </c>
      <c r="K305" s="57">
        <f>IFERROR(AVERAGEIF('Data Transformation'!$B$425:$B$8425,B305,IF('Input and Summary Results'!$J$4="no",'Data Transformation'!$C$425:$C$8425,'Data Transformation'!$E$425:$E$8425)),"")</f>
        <v>4.4312047999999993E-2</v>
      </c>
      <c r="L305" s="58" cm="1">
        <f t="array" ref="L305">IFERROR(_xlfn.STDEV.S(IF('Data Transformation'!$B$425:$B$8425=B305,IF('Input and Summary Results'!$J$4="no",'Data Transformation'!$C$425:$C$8425,'Data Transformation'!$E$425:$E$8425),"")),"")</f>
        <v>0.26772346864237745</v>
      </c>
      <c r="M305" s="56"/>
      <c r="N305" t="str">
        <f>IF(E305&gt;='Data Transformation'!$R$29,B305,"")</f>
        <v/>
      </c>
      <c r="O305" t="str">
        <f>IFERROR(IF(AND(Assignments!L305&lt;('Data Transformation'!$R$4-'Data Transformation'!$R$3)/2,ABS(K305-'Data Transformation'!$R$6)&gt;ABS(K305-'Data Transformation'!$R$5),NOT(ISNUMBER(N305)),NOT(ISNUMBER(R305)),NOT(ISNUMBER(P305)),NOT(ISNUMBER(R305)),NOT(ISNUMBER(S305)),NOT(ISNUMBER(T305))),Assignments!B305,""),"")</f>
        <v/>
      </c>
      <c r="P305" t="str">
        <f>IF(AND(NOT(ISNUMBER(N305)),NOT(ISNUMBER(R305)),NOT(ISNUMBER(S305)),G305&gt;='Data Transformation'!$R$28),B305,"")</f>
        <v/>
      </c>
      <c r="Q305" t="str">
        <f>IFERROR(IF(AND(Assignments!L305&lt;('Data Transformation'!$R$4-'Data Transformation'!$R$3)/2,ABS(K305-'Data Transformation'!$R$6)&lt;ABS(K305-'Data Transformation'!$R$5),NOT(ISNUMBER(N305)),NOT(ISNUMBER(T305)),NOT(ISNUMBER(P305)),NOT(ISNUMBER(R305)),NOT(ISNUMBER(T305)),NOT(ISNUMBER(S305))),Assignments!B305,""),"")</f>
        <v/>
      </c>
      <c r="R305">
        <f>IF(H305&gt;='Data Transformation'!$R$30,B305,"")</f>
        <v>300</v>
      </c>
      <c r="S305" t="str">
        <f>IF(D305&gt;='Data Transformation'!$R$31,B305,"")</f>
        <v/>
      </c>
      <c r="T305" t="str">
        <f>IF(AND(H305&lt;'Data Transformation'!$R$30,E305&lt;'Data Transformation'!$R$29,G305&lt;0.3,D305&lt;'Data Transformation'!$R$31,E305&gt;0.4,H305&gt;0.4),B305,"")</f>
        <v/>
      </c>
      <c r="U305" s="56"/>
      <c r="V305" t="str" cm="2">
        <f t="array" ref="V305">IF(C305=FALSE,"",IF(AND(ISNUMBER(B305),ISBLANK(N305:T305)),"Unclassified",(IF(COUNT(N305:T305)=0,"",INDEX($N$4:$T$4,MATCH(TRUE,N305:T305=B305,0))))))</f>
        <v>Toggle</v>
      </c>
      <c r="W305" t="str">
        <f t="shared" si="13"/>
        <v/>
      </c>
      <c r="X305" t="str">
        <f t="shared" si="14"/>
        <v/>
      </c>
      <c r="AC305" t="b">
        <f t="shared" si="15"/>
        <v>0</v>
      </c>
      <c r="AD305">
        <f>IFERROR(ABS(ABS(K305-'Data Transformation'!$R$5)-ABS(K305-'Data Transformation'!$R$6)),"")</f>
        <v>0.81</v>
      </c>
      <c r="AE305" t="b">
        <f>IF(C305=FALSE,"",IF(AND(OR(V305=$Z$6,V305=$Z$8),OR(AC305=TRUE,AD305&lt;=IF(ISNUMBER('Data Transformation'!$R$15),'Data Transformation'!$R$15,'Data Transformation'!$R$25))),TRUE,FALSE))</f>
        <v>0</v>
      </c>
    </row>
    <row r="306" spans="2:31" x14ac:dyDescent="0.25">
      <c r="B306">
        <v>301</v>
      </c>
      <c r="C306">
        <v>15</v>
      </c>
      <c r="D306">
        <v>0</v>
      </c>
      <c r="E306">
        <v>7.1428571428571425E-2</v>
      </c>
      <c r="F306">
        <v>0.5</v>
      </c>
      <c r="G306">
        <v>0.43478260869565216</v>
      </c>
      <c r="H306">
        <v>0.7142857142857143</v>
      </c>
      <c r="I306" t="str">
        <v>no</v>
      </c>
      <c r="K306" s="57">
        <f>IFERROR(AVERAGEIF('Data Transformation'!$B$425:$B$8425,B306,IF('Input and Summary Results'!$J$4="no",'Data Transformation'!$C$425:$C$8425,'Data Transformation'!$E$425:$E$8425)),"")</f>
        <v>0.19755842214285715</v>
      </c>
      <c r="L306" s="58" cm="1">
        <f t="array" ref="L306">IFERROR(_xlfn.STDEV.S(IF('Data Transformation'!$B$425:$B$8425=B306,IF('Input and Summary Results'!$J$4="no",'Data Transformation'!$C$425:$C$8425,'Data Transformation'!$E$425:$E$8425),"")),"")</f>
        <v>0.37758801552987536</v>
      </c>
      <c r="M306" s="56"/>
      <c r="N306" t="str">
        <f>IF(E306&gt;='Data Transformation'!$R$29,B306,"")</f>
        <v/>
      </c>
      <c r="O306" t="str">
        <f>IFERROR(IF(AND(Assignments!L306&lt;('Data Transformation'!$R$4-'Data Transformation'!$R$3)/2,ABS(K306-'Data Transformation'!$R$6)&gt;ABS(K306-'Data Transformation'!$R$5),NOT(ISNUMBER(N306)),NOT(ISNUMBER(R306)),NOT(ISNUMBER(P306)),NOT(ISNUMBER(R306)),NOT(ISNUMBER(S306)),NOT(ISNUMBER(T306))),Assignments!B306,""),"")</f>
        <v/>
      </c>
      <c r="P306" t="str">
        <f>IF(AND(NOT(ISNUMBER(N306)),NOT(ISNUMBER(R306)),NOT(ISNUMBER(S306)),G306&gt;='Data Transformation'!$R$28),B306,"")</f>
        <v/>
      </c>
      <c r="Q306" t="str">
        <f>IFERROR(IF(AND(Assignments!L306&lt;('Data Transformation'!$R$4-'Data Transformation'!$R$3)/2,ABS(K306-'Data Transformation'!$R$6)&lt;ABS(K306-'Data Transformation'!$R$5),NOT(ISNUMBER(N306)),NOT(ISNUMBER(T306)),NOT(ISNUMBER(P306)),NOT(ISNUMBER(R306)),NOT(ISNUMBER(T306)),NOT(ISNUMBER(S306))),Assignments!B306,""),"")</f>
        <v/>
      </c>
      <c r="R306">
        <f>IF(H306&gt;='Data Transformation'!$R$30,B306,"")</f>
        <v>301</v>
      </c>
      <c r="S306" t="str">
        <f>IF(D306&gt;='Data Transformation'!$R$31,B306,"")</f>
        <v/>
      </c>
      <c r="T306" t="str">
        <f>IF(AND(H306&lt;'Data Transformation'!$R$30,E306&lt;'Data Transformation'!$R$29,G306&lt;0.3,D306&lt;'Data Transformation'!$R$31,E306&gt;0.4,H306&gt;0.4),B306,"")</f>
        <v/>
      </c>
      <c r="U306" s="56"/>
      <c r="V306" t="str" cm="2">
        <f t="array" ref="V306">IF(C306=FALSE,"",IF(AND(ISNUMBER(B306),ISBLANK(N306:T306)),"Unclassified",(IF(COUNT(N306:T306)=0,"",INDEX($N$4:$T$4,MATCH(TRUE,N306:T306=B306,0))))))</f>
        <v>Toggle</v>
      </c>
      <c r="W306" t="str">
        <f t="shared" si="13"/>
        <v/>
      </c>
      <c r="X306" t="str">
        <f t="shared" si="14"/>
        <v/>
      </c>
      <c r="AC306" t="b">
        <f t="shared" si="15"/>
        <v>0</v>
      </c>
      <c r="AD306">
        <f>IFERROR(ABS(ABS(K306-'Data Transformation'!$R$5)-ABS(K306-'Data Transformation'!$R$6)),"")</f>
        <v>0.79488315571428569</v>
      </c>
      <c r="AE306" t="b">
        <f>IF(C306=FALSE,"",IF(AND(OR(V306=$Z$6,V306=$Z$8),OR(AC306=TRUE,AD306&lt;=IF(ISNUMBER('Data Transformation'!$R$15),'Data Transformation'!$R$15,'Data Transformation'!$R$25))),TRUE,FALSE))</f>
        <v>0</v>
      </c>
    </row>
    <row r="307" spans="2:31" x14ac:dyDescent="0.25">
      <c r="B307">
        <v>302</v>
      </c>
      <c r="C307">
        <v>14</v>
      </c>
      <c r="D307">
        <v>0</v>
      </c>
      <c r="E307">
        <v>0</v>
      </c>
      <c r="F307">
        <v>0.2</v>
      </c>
      <c r="G307">
        <v>8.6956521739130432E-2</v>
      </c>
      <c r="H307">
        <v>1</v>
      </c>
      <c r="I307" t="str">
        <v>yes</v>
      </c>
      <c r="K307" s="57">
        <f>IFERROR(AVERAGEIF('Data Transformation'!$B$425:$B$8425,B307,IF('Input and Summary Results'!$J$4="no",'Data Transformation'!$C$425:$C$8425,'Data Transformation'!$E$425:$E$8425)),"")</f>
        <v>8.9198920769230777E-2</v>
      </c>
      <c r="L307" s="58" cm="1">
        <f t="array" ref="L307">IFERROR(_xlfn.STDEV.S(IF('Data Transformation'!$B$425:$B$8425=B307,IF('Input and Summary Results'!$J$4="no",'Data Transformation'!$C$425:$C$8425,'Data Transformation'!$E$425:$E$8425),"")),"")</f>
        <v>9.6330413945997451E-2</v>
      </c>
      <c r="M307" s="56"/>
      <c r="N307" t="str">
        <f>IF(E307&gt;='Data Transformation'!$R$29,B307,"")</f>
        <v/>
      </c>
      <c r="O307" t="str">
        <f>IFERROR(IF(AND(Assignments!L307&lt;('Data Transformation'!$R$4-'Data Transformation'!$R$3)/2,ABS(K307-'Data Transformation'!$R$6)&gt;ABS(K307-'Data Transformation'!$R$5),NOT(ISNUMBER(N307)),NOT(ISNUMBER(R307)),NOT(ISNUMBER(P307)),NOT(ISNUMBER(R307)),NOT(ISNUMBER(S307)),NOT(ISNUMBER(T307))),Assignments!B307,""),"")</f>
        <v/>
      </c>
      <c r="P307" t="str">
        <f>IF(AND(NOT(ISNUMBER(N307)),NOT(ISNUMBER(R307)),NOT(ISNUMBER(S307)),G307&gt;='Data Transformation'!$R$28),B307,"")</f>
        <v/>
      </c>
      <c r="Q307" t="str">
        <f>IFERROR(IF(AND(Assignments!L307&lt;('Data Transformation'!$R$4-'Data Transformation'!$R$3)/2,ABS(K307-'Data Transformation'!$R$6)&lt;ABS(K307-'Data Transformation'!$R$5),NOT(ISNUMBER(N307)),NOT(ISNUMBER(T307)),NOT(ISNUMBER(P307)),NOT(ISNUMBER(R307)),NOT(ISNUMBER(T307)),NOT(ISNUMBER(S307))),Assignments!B307,""),"")</f>
        <v/>
      </c>
      <c r="R307">
        <f>IF(H307&gt;='Data Transformation'!$R$30,B307,"")</f>
        <v>302</v>
      </c>
      <c r="S307" t="str">
        <f>IF(D307&gt;='Data Transformation'!$R$31,B307,"")</f>
        <v/>
      </c>
      <c r="T307" t="str">
        <f>IF(AND(H307&lt;'Data Transformation'!$R$30,E307&lt;'Data Transformation'!$R$29,G307&lt;0.3,D307&lt;'Data Transformation'!$R$31,E307&gt;0.4,H307&gt;0.4),B307,"")</f>
        <v/>
      </c>
      <c r="U307" s="56"/>
      <c r="V307" t="str" cm="2">
        <f t="array" ref="V307">IF(C307=FALSE,"",IF(AND(ISNUMBER(B307),ISBLANK(N307:T307)),"Unclassified",(IF(COUNT(N307:T307)=0,"",INDEX($N$4:$T$4,MATCH(TRUE,N307:T307=B307,0))))))</f>
        <v>Toggle</v>
      </c>
      <c r="W307" t="str">
        <f t="shared" si="13"/>
        <v/>
      </c>
      <c r="X307" t="str">
        <f t="shared" si="14"/>
        <v/>
      </c>
      <c r="AC307" t="b">
        <f t="shared" si="15"/>
        <v>0</v>
      </c>
      <c r="AD307">
        <f>IFERROR(ABS(ABS(K307-'Data Transformation'!$R$5)-ABS(K307-'Data Transformation'!$R$6)),"")</f>
        <v>0.81</v>
      </c>
      <c r="AE307" t="b">
        <f>IF(C307=FALSE,"",IF(AND(OR(V307=$Z$6,V307=$Z$8),OR(AC307=TRUE,AD307&lt;=IF(ISNUMBER('Data Transformation'!$R$15),'Data Transformation'!$R$15,'Data Transformation'!$R$25))),TRUE,FALSE))</f>
        <v>0</v>
      </c>
    </row>
    <row r="308" spans="2:31" x14ac:dyDescent="0.25">
      <c r="B308">
        <v>303</v>
      </c>
      <c r="C308">
        <v>17</v>
      </c>
      <c r="D308">
        <v>0</v>
      </c>
      <c r="E308">
        <v>6.25E-2</v>
      </c>
      <c r="F308">
        <v>0.3</v>
      </c>
      <c r="G308">
        <v>0.17391304347826086</v>
      </c>
      <c r="H308">
        <v>0.9375</v>
      </c>
      <c r="I308" t="str">
        <v>no</v>
      </c>
      <c r="K308" s="57">
        <f>IFERROR(AVERAGEIF('Data Transformation'!$B$425:$B$8425,B308,IF('Input and Summary Results'!$J$4="no",'Data Transformation'!$C$425:$C$8425,'Data Transformation'!$E$425:$E$8425)),"")</f>
        <v>6.1189108749999999E-2</v>
      </c>
      <c r="L308" s="58" cm="1">
        <f t="array" ref="L308">IFERROR(_xlfn.STDEV.S(IF('Data Transformation'!$B$425:$B$8425=B308,IF('Input and Summary Results'!$J$4="no",'Data Transformation'!$C$425:$C$8425,'Data Transformation'!$E$425:$E$8425),"")),"")</f>
        <v>0.23693806409763049</v>
      </c>
      <c r="M308" s="56"/>
      <c r="N308" t="str">
        <f>IF(E308&gt;='Data Transformation'!$R$29,B308,"")</f>
        <v/>
      </c>
      <c r="O308" t="str">
        <f>IFERROR(IF(AND(Assignments!L308&lt;('Data Transformation'!$R$4-'Data Transformation'!$R$3)/2,ABS(K308-'Data Transformation'!$R$6)&gt;ABS(K308-'Data Transformation'!$R$5),NOT(ISNUMBER(N308)),NOT(ISNUMBER(R308)),NOT(ISNUMBER(P308)),NOT(ISNUMBER(R308)),NOT(ISNUMBER(S308)),NOT(ISNUMBER(T308))),Assignments!B308,""),"")</f>
        <v/>
      </c>
      <c r="P308" t="str">
        <f>IF(AND(NOT(ISNUMBER(N308)),NOT(ISNUMBER(R308)),NOT(ISNUMBER(S308)),G308&gt;='Data Transformation'!$R$28),B308,"")</f>
        <v/>
      </c>
      <c r="Q308" t="str">
        <f>IFERROR(IF(AND(Assignments!L308&lt;('Data Transformation'!$R$4-'Data Transformation'!$R$3)/2,ABS(K308-'Data Transformation'!$R$6)&lt;ABS(K308-'Data Transformation'!$R$5),NOT(ISNUMBER(N308)),NOT(ISNUMBER(T308)),NOT(ISNUMBER(P308)),NOT(ISNUMBER(R308)),NOT(ISNUMBER(T308)),NOT(ISNUMBER(S308))),Assignments!B308,""),"")</f>
        <v/>
      </c>
      <c r="R308">
        <f>IF(H308&gt;='Data Transformation'!$R$30,B308,"")</f>
        <v>303</v>
      </c>
      <c r="S308" t="str">
        <f>IF(D308&gt;='Data Transformation'!$R$31,B308,"")</f>
        <v/>
      </c>
      <c r="T308" t="str">
        <f>IF(AND(H308&lt;'Data Transformation'!$R$30,E308&lt;'Data Transformation'!$R$29,G308&lt;0.3,D308&lt;'Data Transformation'!$R$31,E308&gt;0.4,H308&gt;0.4),B308,"")</f>
        <v/>
      </c>
      <c r="U308" s="56"/>
      <c r="V308" t="str" cm="2">
        <f t="array" ref="V308">IF(C308=FALSE,"",IF(AND(ISNUMBER(B308),ISBLANK(N308:T308)),"Unclassified",(IF(COUNT(N308:T308)=0,"",INDEX($N$4:$T$4,MATCH(TRUE,N308:T308=B308,0))))))</f>
        <v>Toggle</v>
      </c>
      <c r="W308" t="str">
        <f t="shared" si="13"/>
        <v/>
      </c>
      <c r="X308" t="str">
        <f t="shared" si="14"/>
        <v/>
      </c>
      <c r="AC308" t="b">
        <f t="shared" si="15"/>
        <v>0</v>
      </c>
      <c r="AD308">
        <f>IFERROR(ABS(ABS(K308-'Data Transformation'!$R$5)-ABS(K308-'Data Transformation'!$R$6)),"")</f>
        <v>0.80999999999999994</v>
      </c>
      <c r="AE308" t="b">
        <f>IF(C308=FALSE,"",IF(AND(OR(V308=$Z$6,V308=$Z$8),OR(AC308=TRUE,AD308&lt;=IF(ISNUMBER('Data Transformation'!$R$15),'Data Transformation'!$R$15,'Data Transformation'!$R$25))),TRUE,FALSE))</f>
        <v>0</v>
      </c>
    </row>
    <row r="309" spans="2:31" x14ac:dyDescent="0.25">
      <c r="B309">
        <v>304</v>
      </c>
      <c r="C309">
        <v>16</v>
      </c>
      <c r="D309">
        <v>0</v>
      </c>
      <c r="E309">
        <v>6.6666666666666666E-2</v>
      </c>
      <c r="F309">
        <v>0.6</v>
      </c>
      <c r="G309">
        <v>0.52173913043478259</v>
      </c>
      <c r="H309">
        <v>0.66666666666666663</v>
      </c>
      <c r="I309" t="str">
        <v>no</v>
      </c>
      <c r="K309" s="57">
        <f>IFERROR(AVERAGEIF('Data Transformation'!$B$425:$B$8425,B309,IF('Input and Summary Results'!$J$4="no",'Data Transformation'!$C$425:$C$8425,'Data Transformation'!$E$425:$E$8425)),"")</f>
        <v>0.17719449666666665</v>
      </c>
      <c r="L309" s="58" cm="1">
        <f t="array" ref="L309">IFERROR(_xlfn.STDEV.S(IF('Data Transformation'!$B$425:$B$8425=B309,IF('Input and Summary Results'!$J$4="no",'Data Transformation'!$C$425:$C$8425,'Data Transformation'!$E$425:$E$8425),"")),"")</f>
        <v>0.31756720736109639</v>
      </c>
      <c r="M309" s="56"/>
      <c r="N309" t="str">
        <f>IF(E309&gt;='Data Transformation'!$R$29,B309,"")</f>
        <v/>
      </c>
      <c r="O309" t="str">
        <f>IFERROR(IF(AND(Assignments!L309&lt;('Data Transformation'!$R$4-'Data Transformation'!$R$3)/2,ABS(K309-'Data Transformation'!$R$6)&gt;ABS(K309-'Data Transformation'!$R$5),NOT(ISNUMBER(N309)),NOT(ISNUMBER(R309)),NOT(ISNUMBER(P309)),NOT(ISNUMBER(R309)),NOT(ISNUMBER(S309)),NOT(ISNUMBER(T309))),Assignments!B309,""),"")</f>
        <v/>
      </c>
      <c r="P309" t="str">
        <f>IF(AND(NOT(ISNUMBER(N309)),NOT(ISNUMBER(R309)),NOT(ISNUMBER(S309)),G309&gt;='Data Transformation'!$R$28),B309,"")</f>
        <v/>
      </c>
      <c r="Q309" t="str">
        <f>IFERROR(IF(AND(Assignments!L309&lt;('Data Transformation'!$R$4-'Data Transformation'!$R$3)/2,ABS(K309-'Data Transformation'!$R$6)&lt;ABS(K309-'Data Transformation'!$R$5),NOT(ISNUMBER(N309)),NOT(ISNUMBER(T309)),NOT(ISNUMBER(P309)),NOT(ISNUMBER(R309)),NOT(ISNUMBER(T309)),NOT(ISNUMBER(S309))),Assignments!B309,""),"")</f>
        <v/>
      </c>
      <c r="R309">
        <f>IF(H309&gt;='Data Transformation'!$R$30,B309,"")</f>
        <v>304</v>
      </c>
      <c r="S309" t="str">
        <f>IF(D309&gt;='Data Transformation'!$R$31,B309,"")</f>
        <v/>
      </c>
      <c r="T309" t="str">
        <f>IF(AND(H309&lt;'Data Transformation'!$R$30,E309&lt;'Data Transformation'!$R$29,G309&lt;0.3,D309&lt;'Data Transformation'!$R$31,E309&gt;0.4,H309&gt;0.4),B309,"")</f>
        <v/>
      </c>
      <c r="U309" s="56"/>
      <c r="V309" t="str" cm="2">
        <f t="array" ref="V309">IF(C309=FALSE,"",IF(AND(ISNUMBER(B309),ISBLANK(N309:T309)),"Unclassified",(IF(COUNT(N309:T309)=0,"",INDEX($N$4:$T$4,MATCH(TRUE,N309:T309=B309,0))))))</f>
        <v>Toggle</v>
      </c>
      <c r="W309" t="str">
        <f t="shared" si="13"/>
        <v/>
      </c>
      <c r="X309" t="str">
        <f t="shared" si="14"/>
        <v/>
      </c>
      <c r="AC309" t="b">
        <f t="shared" si="15"/>
        <v>0</v>
      </c>
      <c r="AD309">
        <f>IFERROR(ABS(ABS(K309-'Data Transformation'!$R$5)-ABS(K309-'Data Transformation'!$R$6)),"")</f>
        <v>0.81</v>
      </c>
      <c r="AE309" t="b">
        <f>IF(C309=FALSE,"",IF(AND(OR(V309=$Z$6,V309=$Z$8),OR(AC309=TRUE,AD309&lt;=IF(ISNUMBER('Data Transformation'!$R$15),'Data Transformation'!$R$15,'Data Transformation'!$R$25))),TRUE,FALSE))</f>
        <v>0</v>
      </c>
    </row>
    <row r="310" spans="2:31" x14ac:dyDescent="0.25">
      <c r="B310">
        <v>305</v>
      </c>
      <c r="C310">
        <v>14</v>
      </c>
      <c r="D310">
        <v>0</v>
      </c>
      <c r="E310">
        <v>0</v>
      </c>
      <c r="F310">
        <v>0.2</v>
      </c>
      <c r="G310">
        <v>8.6956521739130432E-2</v>
      </c>
      <c r="H310">
        <v>1</v>
      </c>
      <c r="I310" t="str">
        <v>yes</v>
      </c>
      <c r="K310" s="57">
        <f>IFERROR(AVERAGEIF('Data Transformation'!$B$425:$B$8425,B310,IF('Input and Summary Results'!$J$4="no",'Data Transformation'!$C$425:$C$8425,'Data Transformation'!$E$425:$E$8425)),"")</f>
        <v>1.7481953076923077E-2</v>
      </c>
      <c r="L310" s="58" cm="1">
        <f t="array" ref="L310">IFERROR(_xlfn.STDEV.S(IF('Data Transformation'!$B$425:$B$8425=B310,IF('Input and Summary Results'!$J$4="no",'Data Transformation'!$C$425:$C$8425,'Data Transformation'!$E$425:$E$8425),"")),"")</f>
        <v>7.7649885564828242E-2</v>
      </c>
      <c r="M310" s="56"/>
      <c r="N310" t="str">
        <f>IF(E310&gt;='Data Transformation'!$R$29,B310,"")</f>
        <v/>
      </c>
      <c r="O310" t="str">
        <f>IFERROR(IF(AND(Assignments!L310&lt;('Data Transformation'!$R$4-'Data Transformation'!$R$3)/2,ABS(K310-'Data Transformation'!$R$6)&gt;ABS(K310-'Data Transformation'!$R$5),NOT(ISNUMBER(N310)),NOT(ISNUMBER(R310)),NOT(ISNUMBER(P310)),NOT(ISNUMBER(R310)),NOT(ISNUMBER(S310)),NOT(ISNUMBER(T310))),Assignments!B310,""),"")</f>
        <v/>
      </c>
      <c r="P310" t="str">
        <f>IF(AND(NOT(ISNUMBER(N310)),NOT(ISNUMBER(R310)),NOT(ISNUMBER(S310)),G310&gt;='Data Transformation'!$R$28),B310,"")</f>
        <v/>
      </c>
      <c r="Q310" t="str">
        <f>IFERROR(IF(AND(Assignments!L310&lt;('Data Transformation'!$R$4-'Data Transformation'!$R$3)/2,ABS(K310-'Data Transformation'!$R$6)&lt;ABS(K310-'Data Transformation'!$R$5),NOT(ISNUMBER(N310)),NOT(ISNUMBER(T310)),NOT(ISNUMBER(P310)),NOT(ISNUMBER(R310)),NOT(ISNUMBER(T310)),NOT(ISNUMBER(S310))),Assignments!B310,""),"")</f>
        <v/>
      </c>
      <c r="R310">
        <f>IF(H310&gt;='Data Transformation'!$R$30,B310,"")</f>
        <v>305</v>
      </c>
      <c r="S310" t="str">
        <f>IF(D310&gt;='Data Transformation'!$R$31,B310,"")</f>
        <v/>
      </c>
      <c r="T310" t="str">
        <f>IF(AND(H310&lt;'Data Transformation'!$R$30,E310&lt;'Data Transformation'!$R$29,G310&lt;0.3,D310&lt;'Data Transformation'!$R$31,E310&gt;0.4,H310&gt;0.4),B310,"")</f>
        <v/>
      </c>
      <c r="U310" s="56"/>
      <c r="V310" t="str" cm="2">
        <f t="array" ref="V310">IF(C310=FALSE,"",IF(AND(ISNUMBER(B310),ISBLANK(N310:T310)),"Unclassified",(IF(COUNT(N310:T310)=0,"",INDEX($N$4:$T$4,MATCH(TRUE,N310:T310=B310,0))))))</f>
        <v>Toggle</v>
      </c>
      <c r="W310" t="str">
        <f t="shared" si="13"/>
        <v/>
      </c>
      <c r="X310" t="str">
        <f t="shared" si="14"/>
        <v/>
      </c>
      <c r="AC310" t="b">
        <f t="shared" si="15"/>
        <v>0</v>
      </c>
      <c r="AD310">
        <f>IFERROR(ABS(ABS(K310-'Data Transformation'!$R$5)-ABS(K310-'Data Transformation'!$R$6)),"")</f>
        <v>0.80999999999999994</v>
      </c>
      <c r="AE310" t="b">
        <f>IF(C310=FALSE,"",IF(AND(OR(V310=$Z$6,V310=$Z$8),OR(AC310=TRUE,AD310&lt;=IF(ISNUMBER('Data Transformation'!$R$15),'Data Transformation'!$R$15,'Data Transformation'!$R$25))),TRUE,FALSE))</f>
        <v>0</v>
      </c>
    </row>
    <row r="311" spans="2:31" x14ac:dyDescent="0.25">
      <c r="B311">
        <v>306</v>
      </c>
      <c r="C311">
        <v>12</v>
      </c>
      <c r="D311">
        <v>0</v>
      </c>
      <c r="E311">
        <v>0.72727272727272729</v>
      </c>
      <c r="F311">
        <v>0.4</v>
      </c>
      <c r="G311">
        <v>0.39130434782608697</v>
      </c>
      <c r="H311">
        <v>0</v>
      </c>
      <c r="I311" t="str">
        <v>no</v>
      </c>
      <c r="K311" s="57">
        <f>IFERROR(AVERAGEIF('Data Transformation'!$B$425:$B$8425,B311,IF('Input and Summary Results'!$J$4="no",'Data Transformation'!$C$425:$C$8425,'Data Transformation'!$E$425:$E$8425)),"")</f>
        <v>0.91333171272727265</v>
      </c>
      <c r="L311" s="58" cm="1">
        <f t="array" ref="L311">IFERROR(_xlfn.STDEV.S(IF('Data Transformation'!$B$425:$B$8425=B311,IF('Input and Summary Results'!$J$4="no",'Data Transformation'!$C$425:$C$8425,'Data Transformation'!$E$425:$E$8425),"")),"")</f>
        <v>0.16271157115203225</v>
      </c>
      <c r="M311" s="56"/>
      <c r="N311">
        <f>IF(E311&gt;='Data Transformation'!$R$29,B311,"")</f>
        <v>306</v>
      </c>
      <c r="O311" t="str">
        <f>IFERROR(IF(AND(Assignments!L311&lt;('Data Transformation'!$R$4-'Data Transformation'!$R$3)/2,ABS(K311-'Data Transformation'!$R$6)&gt;ABS(K311-'Data Transformation'!$R$5),NOT(ISNUMBER(N311)),NOT(ISNUMBER(R311)),NOT(ISNUMBER(P311)),NOT(ISNUMBER(R311)),NOT(ISNUMBER(S311)),NOT(ISNUMBER(T311))),Assignments!B311,""),"")</f>
        <v/>
      </c>
      <c r="P311" t="str">
        <f>IF(AND(NOT(ISNUMBER(N311)),NOT(ISNUMBER(R311)),NOT(ISNUMBER(S311)),G311&gt;='Data Transformation'!$R$28),B311,"")</f>
        <v/>
      </c>
      <c r="Q311" t="str">
        <f>IFERROR(IF(AND(Assignments!L311&lt;('Data Transformation'!$R$4-'Data Transformation'!$R$3)/2,ABS(K311-'Data Transformation'!$R$6)&lt;ABS(K311-'Data Transformation'!$R$5),NOT(ISNUMBER(N311)),NOT(ISNUMBER(T311)),NOT(ISNUMBER(P311)),NOT(ISNUMBER(R311)),NOT(ISNUMBER(T311)),NOT(ISNUMBER(S311))),Assignments!B311,""),"")</f>
        <v/>
      </c>
      <c r="R311" t="str">
        <f>IF(H311&gt;='Data Transformation'!$R$30,B311,"")</f>
        <v/>
      </c>
      <c r="S311" t="str">
        <f>IF(D311&gt;='Data Transformation'!$R$31,B311,"")</f>
        <v/>
      </c>
      <c r="T311" t="str">
        <f>IF(AND(H311&lt;'Data Transformation'!$R$30,E311&lt;'Data Transformation'!$R$29,G311&lt;0.3,D311&lt;'Data Transformation'!$R$31,E311&gt;0.4,H311&gt;0.4),B311,"")</f>
        <v/>
      </c>
      <c r="U311" s="56"/>
      <c r="V311" t="str" cm="2">
        <f t="array" ref="V311">IF(C311=FALSE,"",IF(AND(ISNUMBER(B311),ISBLANK(N311:T311)),"Unclassified",(IF(COUNT(N311:T311)=0,"",INDEX($N$4:$T$4,MATCH(TRUE,N311:T311=B311,0))))))</f>
        <v>Neutral</v>
      </c>
      <c r="W311" t="str">
        <f t="shared" si="13"/>
        <v/>
      </c>
      <c r="X311" t="str">
        <f t="shared" si="14"/>
        <v/>
      </c>
      <c r="AC311" t="b">
        <f t="shared" si="15"/>
        <v>0</v>
      </c>
      <c r="AD311">
        <f>IFERROR(ABS(ABS(K311-'Data Transformation'!$R$5)-ABS(K311-'Data Transformation'!$R$6)),"")</f>
        <v>0.63666342545454535</v>
      </c>
      <c r="AE311" t="b">
        <f>IF(C311=FALSE,"",IF(AND(OR(V311=$Z$6,V311=$Z$8),OR(AC311=TRUE,AD311&lt;=IF(ISNUMBER('Data Transformation'!$R$15),'Data Transformation'!$R$15,'Data Transformation'!$R$25))),TRUE,FALSE))</f>
        <v>0</v>
      </c>
    </row>
    <row r="312" spans="2:31" x14ac:dyDescent="0.25">
      <c r="B312">
        <v>307</v>
      </c>
      <c r="C312">
        <v>16</v>
      </c>
      <c r="D312">
        <v>0</v>
      </c>
      <c r="E312">
        <v>0.2</v>
      </c>
      <c r="F312">
        <v>0.7</v>
      </c>
      <c r="G312">
        <v>0.65217391304347827</v>
      </c>
      <c r="H312">
        <v>0.13333333333333333</v>
      </c>
      <c r="I312" t="str">
        <v>no</v>
      </c>
      <c r="K312" s="57">
        <f>IFERROR(AVERAGEIF('Data Transformation'!$B$425:$B$8425,B312,IF('Input and Summary Results'!$J$4="no",'Data Transformation'!$C$425:$C$8425,'Data Transformation'!$E$425:$E$8425)),"")</f>
        <v>0.60206070200000006</v>
      </c>
      <c r="L312" s="58" cm="1">
        <f t="array" ref="L312">IFERROR(_xlfn.STDEV.S(IF('Data Transformation'!$B$425:$B$8425=B312,IF('Input and Summary Results'!$J$4="no",'Data Transformation'!$C$425:$C$8425,'Data Transformation'!$E$425:$E$8425),"")),"")</f>
        <v>0.24780124406970586</v>
      </c>
      <c r="M312" s="56"/>
      <c r="N312" t="str">
        <f>IF(E312&gt;='Data Transformation'!$R$29,B312,"")</f>
        <v/>
      </c>
      <c r="O312" t="str">
        <f>IFERROR(IF(AND(Assignments!L312&lt;('Data Transformation'!$R$4-'Data Transformation'!$R$3)/2,ABS(K312-'Data Transformation'!$R$6)&gt;ABS(K312-'Data Transformation'!$R$5),NOT(ISNUMBER(N312)),NOT(ISNUMBER(R312)),NOT(ISNUMBER(P312)),NOT(ISNUMBER(R312)),NOT(ISNUMBER(S312)),NOT(ISNUMBER(T312))),Assignments!B312,""),"")</f>
        <v/>
      </c>
      <c r="P312">
        <f>IF(AND(NOT(ISNUMBER(N312)),NOT(ISNUMBER(R312)),NOT(ISNUMBER(S312)),G312&gt;='Data Transformation'!$R$28),B312,"")</f>
        <v>307</v>
      </c>
      <c r="Q312" t="str">
        <f>IFERROR(IF(AND(Assignments!L312&lt;('Data Transformation'!$R$4-'Data Transformation'!$R$3)/2,ABS(K312-'Data Transformation'!$R$6)&lt;ABS(K312-'Data Transformation'!$R$5),NOT(ISNUMBER(N312)),NOT(ISNUMBER(T312)),NOT(ISNUMBER(P312)),NOT(ISNUMBER(R312)),NOT(ISNUMBER(T312)),NOT(ISNUMBER(S312))),Assignments!B312,""),"")</f>
        <v/>
      </c>
      <c r="R312" t="str">
        <f>IF(H312&gt;='Data Transformation'!$R$30,B312,"")</f>
        <v/>
      </c>
      <c r="S312" t="str">
        <f>IF(D312&gt;='Data Transformation'!$R$31,B312,"")</f>
        <v/>
      </c>
      <c r="T312" t="str">
        <f>IF(AND(H312&lt;'Data Transformation'!$R$30,E312&lt;'Data Transformation'!$R$29,G312&lt;0.3,D312&lt;'Data Transformation'!$R$31,E312&gt;0.4,H312&gt;0.4),B312,"")</f>
        <v/>
      </c>
      <c r="U312" s="56"/>
      <c r="V312" t="str" cm="2">
        <f t="array" ref="V312">IF(C312=FALSE,"",IF(AND(ISNUMBER(B312),ISBLANK(N312:T312)),"Unclassified",(IF(COUNT(N312:T312)=0,"",INDEX($N$4:$T$4,MATCH(TRUE,N312:T312=B312,0))))))</f>
        <v>Rheostat</v>
      </c>
      <c r="W312" t="str">
        <f t="shared" si="13"/>
        <v/>
      </c>
      <c r="X312" t="str">
        <f t="shared" si="14"/>
        <v/>
      </c>
      <c r="AC312" t="b">
        <f t="shared" si="15"/>
        <v>0</v>
      </c>
      <c r="AD312">
        <f>IFERROR(ABS(ABS(K312-'Data Transformation'!$R$5)-ABS(K312-'Data Transformation'!$R$6)),"")</f>
        <v>1.4121404000000115E-2</v>
      </c>
      <c r="AE312" t="b">
        <f>IF(C312=FALSE,"",IF(AND(OR(V312=$Z$6,V312=$Z$8),OR(AC312=TRUE,AD312&lt;=IF(ISNUMBER('Data Transformation'!$R$15),'Data Transformation'!$R$15,'Data Transformation'!$R$25))),TRUE,FALSE))</f>
        <v>0</v>
      </c>
    </row>
    <row r="313" spans="2:31" x14ac:dyDescent="0.25">
      <c r="B313">
        <v>308</v>
      </c>
      <c r="C313">
        <v>9</v>
      </c>
      <c r="D313">
        <v>0</v>
      </c>
      <c r="E313">
        <v>0.5</v>
      </c>
      <c r="F313">
        <v>0.4</v>
      </c>
      <c r="G313">
        <v>0.34782608695652173</v>
      </c>
      <c r="H313">
        <v>0</v>
      </c>
      <c r="I313" t="str">
        <v>no</v>
      </c>
      <c r="K313" s="57">
        <f>IFERROR(AVERAGEIF('Data Transformation'!$B$425:$B$8425,B313,IF('Input and Summary Results'!$J$4="no",'Data Transformation'!$C$425:$C$8425,'Data Transformation'!$E$425:$E$8425)),"")</f>
        <v>0.88840106500000005</v>
      </c>
      <c r="L313" s="58" cm="1">
        <f t="array" ref="L313">IFERROR(_xlfn.STDEV.S(IF('Data Transformation'!$B$425:$B$8425=B313,IF('Input and Summary Results'!$J$4="no",'Data Transformation'!$C$425:$C$8425,'Data Transformation'!$E$425:$E$8425),"")),"")</f>
        <v>0.14221589829943432</v>
      </c>
      <c r="M313" s="56"/>
      <c r="N313" t="str">
        <f>IF(E313&gt;='Data Transformation'!$R$29,B313,"")</f>
        <v/>
      </c>
      <c r="O313">
        <f>IFERROR(IF(AND(Assignments!L313&lt;('Data Transformation'!$R$4-'Data Transformation'!$R$3)/2,ABS(K313-'Data Transformation'!$R$6)&gt;ABS(K313-'Data Transformation'!$R$5),NOT(ISNUMBER(N313)),NOT(ISNUMBER(R313)),NOT(ISNUMBER(P313)),NOT(ISNUMBER(R313)),NOT(ISNUMBER(S313)),NOT(ISNUMBER(T313))),Assignments!B313,""),"")</f>
        <v>308</v>
      </c>
      <c r="P313" t="str">
        <f>IF(AND(NOT(ISNUMBER(N313)),NOT(ISNUMBER(R313)),NOT(ISNUMBER(S313)),G313&gt;='Data Transformation'!$R$28),B313,"")</f>
        <v/>
      </c>
      <c r="Q313" t="str">
        <f>IFERROR(IF(AND(Assignments!L313&lt;('Data Transformation'!$R$4-'Data Transformation'!$R$3)/2,ABS(K313-'Data Transformation'!$R$6)&lt;ABS(K313-'Data Transformation'!$R$5),NOT(ISNUMBER(N313)),NOT(ISNUMBER(T313)),NOT(ISNUMBER(P313)),NOT(ISNUMBER(R313)),NOT(ISNUMBER(T313)),NOT(ISNUMBER(S313))),Assignments!B313,""),"")</f>
        <v/>
      </c>
      <c r="R313" t="str">
        <f>IF(H313&gt;='Data Transformation'!$R$30,B313,"")</f>
        <v/>
      </c>
      <c r="S313" t="str">
        <f>IF(D313&gt;='Data Transformation'!$R$31,B313,"")</f>
        <v/>
      </c>
      <c r="T313" t="str">
        <f>IF(AND(H313&lt;'Data Transformation'!$R$30,E313&lt;'Data Transformation'!$R$29,G313&lt;0.3,D313&lt;'Data Transformation'!$R$31,E313&gt;0.4,H313&gt;0.4),B313,"")</f>
        <v/>
      </c>
      <c r="U313" s="56"/>
      <c r="V313" t="str" cm="2">
        <f t="array" ref="V313">IF(C313=FALSE,"",IF(AND(ISNUMBER(B313),ISBLANK(N313:T313)),"Unclassified",(IF(COUNT(N313:T313)=0,"",INDEX($N$4:$T$4,MATCH(TRUE,N313:T313=B313,0))))))</f>
        <v>Moderate</v>
      </c>
      <c r="W313" t="str">
        <f t="shared" si="13"/>
        <v/>
      </c>
      <c r="X313" t="str">
        <f t="shared" si="14"/>
        <v/>
      </c>
      <c r="AC313" t="b">
        <f t="shared" si="15"/>
        <v>0</v>
      </c>
      <c r="AD313">
        <f>IFERROR(ABS(ABS(K313-'Data Transformation'!$R$5)-ABS(K313-'Data Transformation'!$R$6)),"")</f>
        <v>0.58680213000000014</v>
      </c>
      <c r="AE313" t="b">
        <f>IF(C313=FALSE,"",IF(AND(OR(V313=$Z$6,V313=$Z$8),OR(AC313=TRUE,AD313&lt;=IF(ISNUMBER('Data Transformation'!$R$15),'Data Transformation'!$R$15,'Data Transformation'!$R$25))),TRUE,FALSE))</f>
        <v>0</v>
      </c>
    </row>
    <row r="314" spans="2:31" x14ac:dyDescent="0.25">
      <c r="B314">
        <v>309</v>
      </c>
      <c r="C314">
        <v>10</v>
      </c>
      <c r="D314">
        <v>0.44444444444444442</v>
      </c>
      <c r="E314">
        <v>0.44444444444444442</v>
      </c>
      <c r="F314">
        <v>0.4</v>
      </c>
      <c r="G314">
        <v>0.34782608695652173</v>
      </c>
      <c r="H314">
        <v>0</v>
      </c>
      <c r="I314" t="str">
        <v>no</v>
      </c>
      <c r="K314" s="57">
        <f>IFERROR(AVERAGEIF('Data Transformation'!$B$425:$B$8425,B314,IF('Input and Summary Results'!$J$4="no",'Data Transformation'!$C$425:$C$8425,'Data Transformation'!$E$425:$E$8425)),"")</f>
        <v>1.0523276644444446</v>
      </c>
      <c r="L314" s="58" cm="1">
        <f t="array" ref="L314">IFERROR(_xlfn.STDEV.S(IF('Data Transformation'!$B$425:$B$8425=B314,IF('Input and Summary Results'!$J$4="no",'Data Transformation'!$C$425:$C$8425,'Data Transformation'!$E$425:$E$8425),"")),"")</f>
        <v>0.16340995518731108</v>
      </c>
      <c r="M314" s="56"/>
      <c r="N314" t="str">
        <f>IF(E314&gt;='Data Transformation'!$R$29,B314,"")</f>
        <v/>
      </c>
      <c r="O314">
        <f>IFERROR(IF(AND(Assignments!L314&lt;('Data Transformation'!$R$4-'Data Transformation'!$R$3)/2,ABS(K314-'Data Transformation'!$R$6)&gt;ABS(K314-'Data Transformation'!$R$5),NOT(ISNUMBER(N314)),NOT(ISNUMBER(R314)),NOT(ISNUMBER(P314)),NOT(ISNUMBER(R314)),NOT(ISNUMBER(S314)),NOT(ISNUMBER(T314))),Assignments!B314,""),"")</f>
        <v>309</v>
      </c>
      <c r="P314" t="str">
        <f>IF(AND(NOT(ISNUMBER(N314)),NOT(ISNUMBER(R314)),NOT(ISNUMBER(S314)),G314&gt;='Data Transformation'!$R$28),B314,"")</f>
        <v/>
      </c>
      <c r="Q314" t="str">
        <f>IFERROR(IF(AND(Assignments!L314&lt;('Data Transformation'!$R$4-'Data Transformation'!$R$3)/2,ABS(K314-'Data Transformation'!$R$6)&lt;ABS(K314-'Data Transformation'!$R$5),NOT(ISNUMBER(N314)),NOT(ISNUMBER(T314)),NOT(ISNUMBER(P314)),NOT(ISNUMBER(R314)),NOT(ISNUMBER(T314)),NOT(ISNUMBER(S314))),Assignments!B314,""),"")</f>
        <v/>
      </c>
      <c r="R314" t="str">
        <f>IF(H314&gt;='Data Transformation'!$R$30,B314,"")</f>
        <v/>
      </c>
      <c r="S314" t="str">
        <f>IF(D314&gt;='Data Transformation'!$R$31,B314,"")</f>
        <v/>
      </c>
      <c r="T314" t="str">
        <f>IF(AND(H314&lt;'Data Transformation'!$R$30,E314&lt;'Data Transformation'!$R$29,G314&lt;0.3,D314&lt;'Data Transformation'!$R$31,E314&gt;0.4,H314&gt;0.4),B314,"")</f>
        <v/>
      </c>
      <c r="U314" s="56"/>
      <c r="V314" t="str" cm="2">
        <f t="array" ref="V314">IF(C314=FALSE,"",IF(AND(ISNUMBER(B314),ISBLANK(N314:T314)),"Unclassified",(IF(COUNT(N314:T314)=0,"",INDEX($N$4:$T$4,MATCH(TRUE,N314:T314=B314,0))))))</f>
        <v>Moderate</v>
      </c>
      <c r="W314" t="str">
        <f t="shared" si="13"/>
        <v/>
      </c>
      <c r="X314" t="str">
        <f t="shared" si="14"/>
        <v/>
      </c>
      <c r="AC314" t="b">
        <f t="shared" si="15"/>
        <v>0</v>
      </c>
      <c r="AD314">
        <f>IFERROR(ABS(ABS(K314-'Data Transformation'!$R$5)-ABS(K314-'Data Transformation'!$R$6)),"")</f>
        <v>0.81</v>
      </c>
      <c r="AE314" t="b">
        <f>IF(C314=FALSE,"",IF(AND(OR(V314=$Z$6,V314=$Z$8),OR(AC314=TRUE,AD314&lt;=IF(ISNUMBER('Data Transformation'!$R$15),'Data Transformation'!$R$15,'Data Transformation'!$R$25))),TRUE,FALSE))</f>
        <v>0</v>
      </c>
    </row>
    <row r="315" spans="2:31" x14ac:dyDescent="0.25">
      <c r="B315">
        <v>310</v>
      </c>
      <c r="C315">
        <v>5</v>
      </c>
      <c r="D315">
        <v>0</v>
      </c>
      <c r="E315">
        <v>0</v>
      </c>
      <c r="F315">
        <v>0.3</v>
      </c>
      <c r="G315">
        <v>0.30434782608695654</v>
      </c>
      <c r="H315">
        <v>0</v>
      </c>
      <c r="I315" t="str">
        <v>no</v>
      </c>
      <c r="K315" s="57">
        <f>IFERROR(AVERAGEIF('Data Transformation'!$B$425:$B$8425,B315,IF('Input and Summary Results'!$J$4="no",'Data Transformation'!$C$425:$C$8425,'Data Transformation'!$E$425:$E$8425)),"")</f>
        <v>0.71125109999999991</v>
      </c>
      <c r="L315" s="58" cm="1">
        <f t="array" ref="L315">IFERROR(_xlfn.STDEV.S(IF('Data Transformation'!$B$425:$B$8425=B315,IF('Input and Summary Results'!$J$4="no",'Data Transformation'!$C$425:$C$8425,'Data Transformation'!$E$425:$E$8425),"")),"")</f>
        <v>0.10585175659080506</v>
      </c>
      <c r="M315" s="56"/>
      <c r="N315" t="str">
        <f>IF(E315&gt;='Data Transformation'!$R$29,B315,"")</f>
        <v/>
      </c>
      <c r="O315">
        <f>IFERROR(IF(AND(Assignments!L315&lt;('Data Transformation'!$R$4-'Data Transformation'!$R$3)/2,ABS(K315-'Data Transformation'!$R$6)&gt;ABS(K315-'Data Transformation'!$R$5),NOT(ISNUMBER(N315)),NOT(ISNUMBER(R315)),NOT(ISNUMBER(P315)),NOT(ISNUMBER(R315)),NOT(ISNUMBER(S315)),NOT(ISNUMBER(T315))),Assignments!B315,""),"")</f>
        <v>310</v>
      </c>
      <c r="P315" t="str">
        <f>IF(AND(NOT(ISNUMBER(N315)),NOT(ISNUMBER(R315)),NOT(ISNUMBER(S315)),G315&gt;='Data Transformation'!$R$28),B315,"")</f>
        <v/>
      </c>
      <c r="Q315" t="str">
        <f>IFERROR(IF(AND(Assignments!L315&lt;('Data Transformation'!$R$4-'Data Transformation'!$R$3)/2,ABS(K315-'Data Transformation'!$R$6)&lt;ABS(K315-'Data Transformation'!$R$5),NOT(ISNUMBER(N315)),NOT(ISNUMBER(T315)),NOT(ISNUMBER(P315)),NOT(ISNUMBER(R315)),NOT(ISNUMBER(T315)),NOT(ISNUMBER(S315))),Assignments!B315,""),"")</f>
        <v/>
      </c>
      <c r="R315" t="str">
        <f>IF(H315&gt;='Data Transformation'!$R$30,B315,"")</f>
        <v/>
      </c>
      <c r="S315" t="str">
        <f>IF(D315&gt;='Data Transformation'!$R$31,B315,"")</f>
        <v/>
      </c>
      <c r="T315" t="str">
        <f>IF(AND(H315&lt;'Data Transformation'!$R$30,E315&lt;'Data Transformation'!$R$29,G315&lt;0.3,D315&lt;'Data Transformation'!$R$31,E315&gt;0.4,H315&gt;0.4),B315,"")</f>
        <v/>
      </c>
      <c r="U315" s="56"/>
      <c r="V315" t="str" cm="2">
        <f t="array" ref="V315">IF(C315=FALSE,"",IF(AND(ISNUMBER(B315),ISBLANK(N315:T315)),"Unclassified",(IF(COUNT(N315:T315)=0,"",INDEX($N$4:$T$4,MATCH(TRUE,N315:T315=B315,0))))))</f>
        <v>Moderate</v>
      </c>
      <c r="W315" t="str">
        <f t="shared" si="13"/>
        <v/>
      </c>
      <c r="X315" t="str">
        <f t="shared" si="14"/>
        <v/>
      </c>
      <c r="AC315" t="b">
        <f t="shared" si="15"/>
        <v>0</v>
      </c>
      <c r="AD315">
        <f>IFERROR(ABS(ABS(K315-'Data Transformation'!$R$5)-ABS(K315-'Data Transformation'!$R$6)),"")</f>
        <v>0.23250219999999988</v>
      </c>
      <c r="AE315" t="b">
        <f>IF(C315=FALSE,"",IF(AND(OR(V315=$Z$6,V315=$Z$8),OR(AC315=TRUE,AD315&lt;=IF(ISNUMBER('Data Transformation'!$R$15),'Data Transformation'!$R$15,'Data Transformation'!$R$25))),TRUE,FALSE))</f>
        <v>0</v>
      </c>
    </row>
    <row r="316" spans="2:31" x14ac:dyDescent="0.25">
      <c r="B316">
        <v>311</v>
      </c>
      <c r="C316">
        <v>20</v>
      </c>
      <c r="D316">
        <v>5.2631578947368418E-2</v>
      </c>
      <c r="E316">
        <v>0.42105263157894735</v>
      </c>
      <c r="F316">
        <v>0.5</v>
      </c>
      <c r="G316">
        <v>0.47826086956521741</v>
      </c>
      <c r="H316">
        <v>0</v>
      </c>
      <c r="I316" t="str">
        <v>no</v>
      </c>
      <c r="K316" s="57">
        <f>IFERROR(AVERAGEIF('Data Transformation'!$B$425:$B$8425,B316,IF('Input and Summary Results'!$J$4="no",'Data Transformation'!$C$425:$C$8425,'Data Transformation'!$E$425:$E$8425)),"")</f>
        <v>0.85595570421052636</v>
      </c>
      <c r="L316" s="58" cm="1">
        <f t="array" ref="L316">IFERROR(_xlfn.STDEV.S(IF('Data Transformation'!$B$425:$B$8425=B316,IF('Input and Summary Results'!$J$4="no",'Data Transformation'!$C$425:$C$8425,'Data Transformation'!$E$425:$E$8425),"")),"")</f>
        <v>0.1464532677983309</v>
      </c>
      <c r="M316" s="56"/>
      <c r="N316" t="str">
        <f>IF(E316&gt;='Data Transformation'!$R$29,B316,"")</f>
        <v/>
      </c>
      <c r="O316">
        <f>IFERROR(IF(AND(Assignments!L316&lt;('Data Transformation'!$R$4-'Data Transformation'!$R$3)/2,ABS(K316-'Data Transformation'!$R$6)&gt;ABS(K316-'Data Transformation'!$R$5),NOT(ISNUMBER(N316)),NOT(ISNUMBER(R316)),NOT(ISNUMBER(P316)),NOT(ISNUMBER(R316)),NOT(ISNUMBER(S316)),NOT(ISNUMBER(T316))),Assignments!B316,""),"")</f>
        <v>311</v>
      </c>
      <c r="P316" t="str">
        <f>IF(AND(NOT(ISNUMBER(N316)),NOT(ISNUMBER(R316)),NOT(ISNUMBER(S316)),G316&gt;='Data Transformation'!$R$28),B316,"")</f>
        <v/>
      </c>
      <c r="Q316" t="str">
        <f>IFERROR(IF(AND(Assignments!L316&lt;('Data Transformation'!$R$4-'Data Transformation'!$R$3)/2,ABS(K316-'Data Transformation'!$R$6)&lt;ABS(K316-'Data Transformation'!$R$5),NOT(ISNUMBER(N316)),NOT(ISNUMBER(T316)),NOT(ISNUMBER(P316)),NOT(ISNUMBER(R316)),NOT(ISNUMBER(T316)),NOT(ISNUMBER(S316))),Assignments!B316,""),"")</f>
        <v/>
      </c>
      <c r="R316" t="str">
        <f>IF(H316&gt;='Data Transformation'!$R$30,B316,"")</f>
        <v/>
      </c>
      <c r="S316" t="str">
        <f>IF(D316&gt;='Data Transformation'!$R$31,B316,"")</f>
        <v/>
      </c>
      <c r="T316" t="str">
        <f>IF(AND(H316&lt;'Data Transformation'!$R$30,E316&lt;'Data Transformation'!$R$29,G316&lt;0.3,D316&lt;'Data Transformation'!$R$31,E316&gt;0.4,H316&gt;0.4),B316,"")</f>
        <v/>
      </c>
      <c r="U316" s="56"/>
      <c r="V316" t="str" cm="2">
        <f t="array" ref="V316">IF(C316=FALSE,"",IF(AND(ISNUMBER(B316),ISBLANK(N316:T316)),"Unclassified",(IF(COUNT(N316:T316)=0,"",INDEX($N$4:$T$4,MATCH(TRUE,N316:T316=B316,0))))))</f>
        <v>Moderate</v>
      </c>
      <c r="W316" t="str">
        <f t="shared" si="13"/>
        <v/>
      </c>
      <c r="X316" t="str">
        <f t="shared" si="14"/>
        <v/>
      </c>
      <c r="AC316" t="b">
        <f t="shared" si="15"/>
        <v>0</v>
      </c>
      <c r="AD316">
        <f>IFERROR(ABS(ABS(K316-'Data Transformation'!$R$5)-ABS(K316-'Data Transformation'!$R$6)),"")</f>
        <v>0.52191140842105277</v>
      </c>
      <c r="AE316" t="b">
        <f>IF(C316=FALSE,"",IF(AND(OR(V316=$Z$6,V316=$Z$8),OR(AC316=TRUE,AD316&lt;=IF(ISNUMBER('Data Transformation'!$R$15),'Data Transformation'!$R$15,'Data Transformation'!$R$25))),TRUE,FALSE))</f>
        <v>0</v>
      </c>
    </row>
    <row r="317" spans="2:31" x14ac:dyDescent="0.25">
      <c r="B317">
        <v>312</v>
      </c>
      <c r="C317">
        <v>20</v>
      </c>
      <c r="D317">
        <v>0.31578947368421051</v>
      </c>
      <c r="E317">
        <v>0.52631578947368418</v>
      </c>
      <c r="F317">
        <v>0.5</v>
      </c>
      <c r="G317">
        <v>0.47826086956521741</v>
      </c>
      <c r="H317">
        <v>0</v>
      </c>
      <c r="I317" t="str">
        <v>no</v>
      </c>
      <c r="K317" s="57">
        <f>IFERROR(AVERAGEIF('Data Transformation'!$B$425:$B$8425,B317,IF('Input and Summary Results'!$J$4="no",'Data Transformation'!$C$425:$C$8425,'Data Transformation'!$E$425:$E$8425)),"")</f>
        <v>1.0390657378947368</v>
      </c>
      <c r="L317" s="58" cm="1">
        <f t="array" ref="L317">IFERROR(_xlfn.STDEV.S(IF('Data Transformation'!$B$425:$B$8425=B317,IF('Input and Summary Results'!$J$4="no",'Data Transformation'!$C$425:$C$8425,'Data Transformation'!$E$425:$E$8425),"")),"")</f>
        <v>0.14739313551953895</v>
      </c>
      <c r="M317" s="56"/>
      <c r="N317" t="str">
        <f>IF(E317&gt;='Data Transformation'!$R$29,B317,"")</f>
        <v/>
      </c>
      <c r="O317">
        <f>IFERROR(IF(AND(Assignments!L317&lt;('Data Transformation'!$R$4-'Data Transformation'!$R$3)/2,ABS(K317-'Data Transformation'!$R$6)&gt;ABS(K317-'Data Transformation'!$R$5),NOT(ISNUMBER(N317)),NOT(ISNUMBER(R317)),NOT(ISNUMBER(P317)),NOT(ISNUMBER(R317)),NOT(ISNUMBER(S317)),NOT(ISNUMBER(T317))),Assignments!B317,""),"")</f>
        <v>312</v>
      </c>
      <c r="P317" t="str">
        <f>IF(AND(NOT(ISNUMBER(N317)),NOT(ISNUMBER(R317)),NOT(ISNUMBER(S317)),G317&gt;='Data Transformation'!$R$28),B317,"")</f>
        <v/>
      </c>
      <c r="Q317" t="str">
        <f>IFERROR(IF(AND(Assignments!L317&lt;('Data Transformation'!$R$4-'Data Transformation'!$R$3)/2,ABS(K317-'Data Transformation'!$R$6)&lt;ABS(K317-'Data Transformation'!$R$5),NOT(ISNUMBER(N317)),NOT(ISNUMBER(T317)),NOT(ISNUMBER(P317)),NOT(ISNUMBER(R317)),NOT(ISNUMBER(T317)),NOT(ISNUMBER(S317))),Assignments!B317,""),"")</f>
        <v/>
      </c>
      <c r="R317" t="str">
        <f>IF(H317&gt;='Data Transformation'!$R$30,B317,"")</f>
        <v/>
      </c>
      <c r="S317" t="str">
        <f>IF(D317&gt;='Data Transformation'!$R$31,B317,"")</f>
        <v/>
      </c>
      <c r="T317" t="str">
        <f>IF(AND(H317&lt;'Data Transformation'!$R$30,E317&lt;'Data Transformation'!$R$29,G317&lt;0.3,D317&lt;'Data Transformation'!$R$31,E317&gt;0.4,H317&gt;0.4),B317,"")</f>
        <v/>
      </c>
      <c r="U317" s="56"/>
      <c r="V317" t="str" cm="2">
        <f t="array" ref="V317">IF(C317=FALSE,"",IF(AND(ISNUMBER(B317),ISBLANK(N317:T317)),"Unclassified",(IF(COUNT(N317:T317)=0,"",INDEX($N$4:$T$4,MATCH(TRUE,N317:T317=B317,0))))))</f>
        <v>Moderate</v>
      </c>
      <c r="W317" t="str">
        <f t="shared" si="13"/>
        <v/>
      </c>
      <c r="X317" t="str">
        <f t="shared" si="14"/>
        <v/>
      </c>
      <c r="AC317" t="b">
        <f t="shared" si="15"/>
        <v>0</v>
      </c>
      <c r="AD317">
        <f>IFERROR(ABS(ABS(K317-'Data Transformation'!$R$5)-ABS(K317-'Data Transformation'!$R$6)),"")</f>
        <v>0.81</v>
      </c>
      <c r="AE317" t="b">
        <f>IF(C317=FALSE,"",IF(AND(OR(V317=$Z$6,V317=$Z$8),OR(AC317=TRUE,AD317&lt;=IF(ISNUMBER('Data Transformation'!$R$15),'Data Transformation'!$R$15,'Data Transformation'!$R$25))),TRUE,FALSE))</f>
        <v>0</v>
      </c>
    </row>
    <row r="318" spans="2:31" x14ac:dyDescent="0.25">
      <c r="B318">
        <v>313</v>
      </c>
      <c r="C318">
        <v>10</v>
      </c>
      <c r="D318">
        <v>0.55555555555555558</v>
      </c>
      <c r="E318">
        <v>0.22222222222222221</v>
      </c>
      <c r="F318">
        <v>0.4</v>
      </c>
      <c r="G318">
        <v>0.34782608695652173</v>
      </c>
      <c r="H318">
        <v>0</v>
      </c>
      <c r="I318" t="str">
        <v>no</v>
      </c>
      <c r="K318" s="57">
        <f>IFERROR(AVERAGEIF('Data Transformation'!$B$425:$B$8425,B318,IF('Input and Summary Results'!$J$4="no",'Data Transformation'!$C$425:$C$8425,'Data Transformation'!$E$425:$E$8425)),"")</f>
        <v>1.0528432311111111</v>
      </c>
      <c r="L318" s="58" cm="1">
        <f t="array" ref="L318">IFERROR(_xlfn.STDEV.S(IF('Data Transformation'!$B$425:$B$8425=B318,IF('Input and Summary Results'!$J$4="no",'Data Transformation'!$C$425:$C$8425,'Data Transformation'!$E$425:$E$8425),"")),"")</f>
        <v>0.18799836366537687</v>
      </c>
      <c r="M318" s="56"/>
      <c r="N318" t="str">
        <f>IF(E318&gt;='Data Transformation'!$R$29,B318,"")</f>
        <v/>
      </c>
      <c r="O318">
        <f>IFERROR(IF(AND(Assignments!L318&lt;('Data Transformation'!$R$4-'Data Transformation'!$R$3)/2,ABS(K318-'Data Transformation'!$R$6)&gt;ABS(K318-'Data Transformation'!$R$5),NOT(ISNUMBER(N318)),NOT(ISNUMBER(R318)),NOT(ISNUMBER(P318)),NOT(ISNUMBER(R318)),NOT(ISNUMBER(S318)),NOT(ISNUMBER(T318))),Assignments!B318,""),"")</f>
        <v>313</v>
      </c>
      <c r="P318" t="str">
        <f>IF(AND(NOT(ISNUMBER(N318)),NOT(ISNUMBER(R318)),NOT(ISNUMBER(S318)),G318&gt;='Data Transformation'!$R$28),B318,"")</f>
        <v/>
      </c>
      <c r="Q318" t="str">
        <f>IFERROR(IF(AND(Assignments!L318&lt;('Data Transformation'!$R$4-'Data Transformation'!$R$3)/2,ABS(K318-'Data Transformation'!$R$6)&lt;ABS(K318-'Data Transformation'!$R$5),NOT(ISNUMBER(N318)),NOT(ISNUMBER(T318)),NOT(ISNUMBER(P318)),NOT(ISNUMBER(R318)),NOT(ISNUMBER(T318)),NOT(ISNUMBER(S318))),Assignments!B318,""),"")</f>
        <v/>
      </c>
      <c r="R318" t="str">
        <f>IF(H318&gt;='Data Transformation'!$R$30,B318,"")</f>
        <v/>
      </c>
      <c r="S318" t="str">
        <f>IF(D318&gt;='Data Transformation'!$R$31,B318,"")</f>
        <v/>
      </c>
      <c r="T318" t="str">
        <f>IF(AND(H318&lt;'Data Transformation'!$R$30,E318&lt;'Data Transformation'!$R$29,G318&lt;0.3,D318&lt;'Data Transformation'!$R$31,E318&gt;0.4,H318&gt;0.4),B318,"")</f>
        <v/>
      </c>
      <c r="U318" s="56"/>
      <c r="V318" t="str" cm="2">
        <f t="array" ref="V318">IF(C318=FALSE,"",IF(AND(ISNUMBER(B318),ISBLANK(N318:T318)),"Unclassified",(IF(COUNT(N318:T318)=0,"",INDEX($N$4:$T$4,MATCH(TRUE,N318:T318=B318,0))))))</f>
        <v>Moderate</v>
      </c>
      <c r="W318" t="str">
        <f t="shared" si="13"/>
        <v/>
      </c>
      <c r="X318" t="str">
        <f t="shared" si="14"/>
        <v/>
      </c>
      <c r="AC318" t="b">
        <f t="shared" si="15"/>
        <v>0</v>
      </c>
      <c r="AD318">
        <f>IFERROR(ABS(ABS(K318-'Data Transformation'!$R$5)-ABS(K318-'Data Transformation'!$R$6)),"")</f>
        <v>0.81</v>
      </c>
      <c r="AE318" t="b">
        <f>IF(C318=FALSE,"",IF(AND(OR(V318=$Z$6,V318=$Z$8),OR(AC318=TRUE,AD318&lt;=IF(ISNUMBER('Data Transformation'!$R$15),'Data Transformation'!$R$15,'Data Transformation'!$R$25))),TRUE,FALSE))</f>
        <v>0</v>
      </c>
    </row>
    <row r="319" spans="2:31" x14ac:dyDescent="0.25">
      <c r="B319">
        <v>314</v>
      </c>
      <c r="C319">
        <v>7</v>
      </c>
      <c r="D319">
        <v>1</v>
      </c>
      <c r="E319">
        <v>0</v>
      </c>
      <c r="F319">
        <v>0.4</v>
      </c>
      <c r="G319">
        <v>0.39130434782608697</v>
      </c>
      <c r="H319">
        <v>0</v>
      </c>
      <c r="I319" t="str">
        <v>no</v>
      </c>
      <c r="K319" s="57">
        <f>IFERROR(AVERAGEIF('Data Transformation'!$B$425:$B$8425,B319,IF('Input and Summary Results'!$J$4="no",'Data Transformation'!$C$425:$C$8425,'Data Transformation'!$E$425:$E$8425)),"")</f>
        <v>1.2878162666666666</v>
      </c>
      <c r="L319" s="58" cm="1">
        <f t="array" ref="L319">IFERROR(_xlfn.STDEV.S(IF('Data Transformation'!$B$425:$B$8425=B319,IF('Input and Summary Results'!$J$4="no",'Data Transformation'!$C$425:$C$8425,'Data Transformation'!$E$425:$E$8425),"")),"")</f>
        <v>6.282611315188727E-2</v>
      </c>
      <c r="M319" s="56"/>
      <c r="N319" t="str">
        <f>IF(E319&gt;='Data Transformation'!$R$29,B319,"")</f>
        <v/>
      </c>
      <c r="O319" t="str">
        <f>IFERROR(IF(AND(Assignments!L319&lt;('Data Transformation'!$R$4-'Data Transformation'!$R$3)/2,ABS(K319-'Data Transformation'!$R$6)&gt;ABS(K319-'Data Transformation'!$R$5),NOT(ISNUMBER(N319)),NOT(ISNUMBER(R319)),NOT(ISNUMBER(P319)),NOT(ISNUMBER(R319)),NOT(ISNUMBER(S319)),NOT(ISNUMBER(T319))),Assignments!B319,""),"")</f>
        <v/>
      </c>
      <c r="P319" t="str">
        <f>IF(AND(NOT(ISNUMBER(N319)),NOT(ISNUMBER(R319)),NOT(ISNUMBER(S319)),G319&gt;='Data Transformation'!$R$28),B319,"")</f>
        <v/>
      </c>
      <c r="Q319" t="str">
        <f>IFERROR(IF(AND(Assignments!L319&lt;('Data Transformation'!$R$4-'Data Transformation'!$R$3)/2,ABS(K319-'Data Transformation'!$R$6)&lt;ABS(K319-'Data Transformation'!$R$5),NOT(ISNUMBER(N319)),NOT(ISNUMBER(T319)),NOT(ISNUMBER(P319)),NOT(ISNUMBER(R319)),NOT(ISNUMBER(T319)),NOT(ISNUMBER(S319))),Assignments!B319,""),"")</f>
        <v/>
      </c>
      <c r="R319" t="str">
        <f>IF(H319&gt;='Data Transformation'!$R$30,B319,"")</f>
        <v/>
      </c>
      <c r="S319">
        <f>IF(D319&gt;='Data Transformation'!$R$31,B319,"")</f>
        <v>314</v>
      </c>
      <c r="T319" t="str">
        <f>IF(AND(H319&lt;'Data Transformation'!$R$30,E319&lt;'Data Transformation'!$R$29,G319&lt;0.3,D319&lt;'Data Transformation'!$R$31,E319&gt;0.4,H319&gt;0.4),B319,"")</f>
        <v/>
      </c>
      <c r="U319" s="56"/>
      <c r="V319" t="str" cm="2">
        <f t="array" ref="V319">IF(C319=FALSE,"",IF(AND(ISNUMBER(B319),ISBLANK(N319:T319)),"Unclassified",(IF(COUNT(N319:T319)=0,"",INDEX($N$4:$T$4,MATCH(TRUE,N319:T319=B319,0))))))</f>
        <v>Enhancing</v>
      </c>
      <c r="W319" t="str">
        <f t="shared" si="13"/>
        <v/>
      </c>
      <c r="X319" t="str">
        <f t="shared" si="14"/>
        <v/>
      </c>
      <c r="AC319" t="b">
        <f t="shared" si="15"/>
        <v>0</v>
      </c>
      <c r="AD319">
        <f>IFERROR(ABS(ABS(K319-'Data Transformation'!$R$5)-ABS(K319-'Data Transformation'!$R$6)),"")</f>
        <v>0.81</v>
      </c>
      <c r="AE319" t="b">
        <f>IF(C319=FALSE,"",IF(AND(OR(V319=$Z$6,V319=$Z$8),OR(AC319=TRUE,AD319&lt;=IF(ISNUMBER('Data Transformation'!$R$15),'Data Transformation'!$R$15,'Data Transformation'!$R$25))),TRUE,FALSE))</f>
        <v>0</v>
      </c>
    </row>
    <row r="320" spans="2:31" x14ac:dyDescent="0.25">
      <c r="B320">
        <v>315</v>
      </c>
      <c r="C320">
        <v>8</v>
      </c>
      <c r="D320">
        <v>0.8571428571428571</v>
      </c>
      <c r="E320">
        <v>0</v>
      </c>
      <c r="F320">
        <v>0.4</v>
      </c>
      <c r="G320">
        <v>0.34782608695652173</v>
      </c>
      <c r="H320">
        <v>0</v>
      </c>
      <c r="I320" t="str">
        <v>no</v>
      </c>
      <c r="K320" s="57">
        <f>IFERROR(AVERAGEIF('Data Transformation'!$B$425:$B$8425,B320,IF('Input and Summary Results'!$J$4="no",'Data Transformation'!$C$425:$C$8425,'Data Transformation'!$E$425:$E$8425)),"")</f>
        <v>1.1645728257142858</v>
      </c>
      <c r="L320" s="58" cm="1">
        <f t="array" ref="L320">IFERROR(_xlfn.STDEV.S(IF('Data Transformation'!$B$425:$B$8425=B320,IF('Input and Summary Results'!$J$4="no",'Data Transformation'!$C$425:$C$8425,'Data Transformation'!$E$425:$E$8425),"")),"")</f>
        <v>0.32046063162745453</v>
      </c>
      <c r="M320" s="56"/>
      <c r="N320" t="str">
        <f>IF(E320&gt;='Data Transformation'!$R$29,B320,"")</f>
        <v/>
      </c>
      <c r="O320" t="str">
        <f>IFERROR(IF(AND(Assignments!L320&lt;('Data Transformation'!$R$4-'Data Transformation'!$R$3)/2,ABS(K320-'Data Transformation'!$R$6)&gt;ABS(K320-'Data Transformation'!$R$5),NOT(ISNUMBER(N320)),NOT(ISNUMBER(R320)),NOT(ISNUMBER(P320)),NOT(ISNUMBER(R320)),NOT(ISNUMBER(S320)),NOT(ISNUMBER(T320))),Assignments!B320,""),"")</f>
        <v/>
      </c>
      <c r="P320" t="str">
        <f>IF(AND(NOT(ISNUMBER(N320)),NOT(ISNUMBER(R320)),NOT(ISNUMBER(S320)),G320&gt;='Data Transformation'!$R$28),B320,"")</f>
        <v/>
      </c>
      <c r="Q320" t="str">
        <f>IFERROR(IF(AND(Assignments!L320&lt;('Data Transformation'!$R$4-'Data Transformation'!$R$3)/2,ABS(K320-'Data Transformation'!$R$6)&lt;ABS(K320-'Data Transformation'!$R$5),NOT(ISNUMBER(N320)),NOT(ISNUMBER(T320)),NOT(ISNUMBER(P320)),NOT(ISNUMBER(R320)),NOT(ISNUMBER(T320)),NOT(ISNUMBER(S320))),Assignments!B320,""),"")</f>
        <v/>
      </c>
      <c r="R320" t="str">
        <f>IF(H320&gt;='Data Transformation'!$R$30,B320,"")</f>
        <v/>
      </c>
      <c r="S320">
        <f>IF(D320&gt;='Data Transformation'!$R$31,B320,"")</f>
        <v>315</v>
      </c>
      <c r="T320" t="str">
        <f>IF(AND(H320&lt;'Data Transformation'!$R$30,E320&lt;'Data Transformation'!$R$29,G320&lt;0.3,D320&lt;'Data Transformation'!$R$31,E320&gt;0.4,H320&gt;0.4),B320,"")</f>
        <v/>
      </c>
      <c r="U320" s="56"/>
      <c r="V320" t="str" cm="2">
        <f t="array" ref="V320">IF(C320=FALSE,"",IF(AND(ISNUMBER(B320),ISBLANK(N320:T320)),"Unclassified",(IF(COUNT(N320:T320)=0,"",INDEX($N$4:$T$4,MATCH(TRUE,N320:T320=B320,0))))))</f>
        <v>Enhancing</v>
      </c>
      <c r="W320" t="str">
        <f t="shared" si="13"/>
        <v/>
      </c>
      <c r="X320" t="str">
        <f t="shared" si="14"/>
        <v/>
      </c>
      <c r="AC320" t="b">
        <f t="shared" si="15"/>
        <v>0</v>
      </c>
      <c r="AD320">
        <f>IFERROR(ABS(ABS(K320-'Data Transformation'!$R$5)-ABS(K320-'Data Transformation'!$R$6)),"")</f>
        <v>0.81</v>
      </c>
      <c r="AE320" t="b">
        <f>IF(C320=FALSE,"",IF(AND(OR(V320=$Z$6,V320=$Z$8),OR(AC320=TRUE,AD320&lt;=IF(ISNUMBER('Data Transformation'!$R$15),'Data Transformation'!$R$15,'Data Transformation'!$R$25))),TRUE,FALSE))</f>
        <v>0</v>
      </c>
    </row>
    <row r="321" spans="2:31" x14ac:dyDescent="0.25">
      <c r="B321" t="str">
        <v xml:space="preserve"> </v>
      </c>
      <c r="C321" t="str">
        <v xml:space="preserve"> </v>
      </c>
      <c r="D321" t="str">
        <v xml:space="preserve"> </v>
      </c>
      <c r="E321" t="str">
        <v xml:space="preserve"> </v>
      </c>
      <c r="F321" t="str">
        <v xml:space="preserve"> </v>
      </c>
      <c r="G321" t="str">
        <v xml:space="preserve"> </v>
      </c>
      <c r="H321" t="str">
        <v xml:space="preserve"> </v>
      </c>
      <c r="I321" t="str">
        <v xml:space="preserve"> </v>
      </c>
      <c r="K321" s="57" t="str">
        <f>IFERROR(AVERAGEIF('Data Transformation'!$B$425:$B$8425,B321,IF('Input and Summary Results'!$J$4="no",'Data Transformation'!$C$425:$C$8425,'Data Transformation'!$E$425:$E$8425)),"")</f>
        <v/>
      </c>
      <c r="L321" s="58" t="str" cm="1">
        <f t="array" ref="L321">IFERROR(_xlfn.STDEV.S(IF('Data Transformation'!$B$425:$B$8425=B321,IF('Input and Summary Results'!$J$4="no",'Data Transformation'!$C$425:$C$8425,'Data Transformation'!$E$425:$E$8425),"")),"")</f>
        <v/>
      </c>
      <c r="M321" s="56"/>
      <c r="N321" t="str">
        <f>IF(E321&gt;='Data Transformation'!$R$29,B321,"")</f>
        <v xml:space="preserve"> </v>
      </c>
      <c r="O321" t="str">
        <f>IFERROR(IF(AND(Assignments!L321&lt;('Data Transformation'!$R$4-'Data Transformation'!$R$3)/2,ABS(K321-'Data Transformation'!$R$6)&gt;ABS(K321-'Data Transformation'!$R$5),NOT(ISNUMBER(N321)),NOT(ISNUMBER(R321)),NOT(ISNUMBER(P321)),NOT(ISNUMBER(R321)),NOT(ISNUMBER(S321)),NOT(ISNUMBER(T321))),Assignments!B321,""),"")</f>
        <v/>
      </c>
      <c r="P321" t="str">
        <f>IF(AND(NOT(ISNUMBER(N321)),NOT(ISNUMBER(R321)),NOT(ISNUMBER(S321)),G321&gt;='Data Transformation'!$R$28),B321,"")</f>
        <v xml:space="preserve"> </v>
      </c>
      <c r="Q321" t="str">
        <f>IFERROR(IF(AND(Assignments!L321&lt;('Data Transformation'!$R$4-'Data Transformation'!$R$3)/2,ABS(K321-'Data Transformation'!$R$6)&lt;ABS(K321-'Data Transformation'!$R$5),NOT(ISNUMBER(N321)),NOT(ISNUMBER(T321)),NOT(ISNUMBER(P321)),NOT(ISNUMBER(R321)),NOT(ISNUMBER(T321)),NOT(ISNUMBER(S321))),Assignments!B321,""),"")</f>
        <v/>
      </c>
      <c r="R321" t="str">
        <f>IF(H321&gt;='Data Transformation'!$R$30,B321,"")</f>
        <v xml:space="preserve"> </v>
      </c>
      <c r="S321" t="str">
        <f>IF(D321&gt;='Data Transformation'!$R$31,B321,"")</f>
        <v xml:space="preserve"> </v>
      </c>
      <c r="T321" t="str">
        <f>IF(AND(H321&lt;'Data Transformation'!$R$30,E321&lt;'Data Transformation'!$R$29,G321&lt;0.3,D321&lt;'Data Transformation'!$R$31,E321&gt;0.4,H321&gt;0.4),B321,"")</f>
        <v/>
      </c>
      <c r="U321" s="56"/>
      <c r="V321" t="str" cm="2">
        <f t="array" ref="V321">IF(C321=FALSE,"",IF(AND(ISNUMBER(B321),ISBLANK(N321:T321)),"Unclassified",(IF(COUNT(N321:T321)=0,"",INDEX($N$4:$T$4,MATCH(TRUE,N321:T321=B321,0))))))</f>
        <v/>
      </c>
      <c r="W321" t="str">
        <f t="shared" si="13"/>
        <v/>
      </c>
      <c r="X321" t="str">
        <f t="shared" si="14"/>
        <v/>
      </c>
      <c r="AC321" t="b">
        <f t="shared" si="15"/>
        <v>0</v>
      </c>
      <c r="AD321" t="str">
        <f>IFERROR(ABS(ABS(K321-'Data Transformation'!$R$5)-ABS(K321-'Data Transformation'!$R$6)),"")</f>
        <v/>
      </c>
      <c r="AE321" t="b">
        <f>IF(C321=FALSE,"",IF(AND(OR(V321=$Z$6,V321=$Z$8),OR(AC321=TRUE,AD321&lt;=IF(ISNUMBER('Data Transformation'!$R$15),'Data Transformation'!$R$15,'Data Transformation'!$R$25))),TRUE,FALSE))</f>
        <v>0</v>
      </c>
    </row>
    <row r="322" spans="2:31" x14ac:dyDescent="0.25">
      <c r="B322" t="str">
        <v xml:space="preserve"> </v>
      </c>
      <c r="C322" t="str">
        <v xml:space="preserve"> </v>
      </c>
      <c r="D322" t="str">
        <v xml:space="preserve"> </v>
      </c>
      <c r="E322" t="str">
        <v xml:space="preserve"> </v>
      </c>
      <c r="F322" t="str">
        <v xml:space="preserve"> </v>
      </c>
      <c r="G322" t="str">
        <v xml:space="preserve"> </v>
      </c>
      <c r="H322" t="str">
        <v xml:space="preserve"> </v>
      </c>
      <c r="I322" t="str">
        <v xml:space="preserve"> </v>
      </c>
      <c r="K322" s="57" t="str">
        <f>IFERROR(AVERAGEIF('Data Transformation'!$B$425:$B$8425,B322,IF('Input and Summary Results'!$J$4="no",'Data Transformation'!$C$425:$C$8425,'Data Transformation'!$E$425:$E$8425)),"")</f>
        <v/>
      </c>
      <c r="L322" s="58" t="str" cm="1">
        <f t="array" ref="L322">IFERROR(_xlfn.STDEV.S(IF('Data Transformation'!$B$425:$B$8425=B322,IF('Input and Summary Results'!$J$4="no",'Data Transformation'!$C$425:$C$8425,'Data Transformation'!$E$425:$E$8425),"")),"")</f>
        <v/>
      </c>
      <c r="M322" s="56"/>
      <c r="N322" t="str">
        <f>IF(E322&gt;='Data Transformation'!$R$29,B322,"")</f>
        <v xml:space="preserve"> </v>
      </c>
      <c r="O322" t="str">
        <f>IFERROR(IF(AND(Assignments!L322&lt;('Data Transformation'!$R$4-'Data Transformation'!$R$3)/2,ABS(K322-'Data Transformation'!$R$6)&gt;ABS(K322-'Data Transformation'!$R$5),NOT(ISNUMBER(N322)),NOT(ISNUMBER(R322)),NOT(ISNUMBER(P322)),NOT(ISNUMBER(R322)),NOT(ISNUMBER(S322)),NOT(ISNUMBER(T322))),Assignments!B322,""),"")</f>
        <v/>
      </c>
      <c r="P322" t="str">
        <f>IF(AND(NOT(ISNUMBER(N322)),NOT(ISNUMBER(R322)),NOT(ISNUMBER(S322)),G322&gt;='Data Transformation'!$R$28),B322,"")</f>
        <v xml:space="preserve"> </v>
      </c>
      <c r="Q322" t="str">
        <f>IFERROR(IF(AND(Assignments!L322&lt;('Data Transformation'!$R$4-'Data Transformation'!$R$3)/2,ABS(K322-'Data Transformation'!$R$6)&lt;ABS(K322-'Data Transformation'!$R$5),NOT(ISNUMBER(N322)),NOT(ISNUMBER(T322)),NOT(ISNUMBER(P322)),NOT(ISNUMBER(R322)),NOT(ISNUMBER(T322)),NOT(ISNUMBER(S322))),Assignments!B322,""),"")</f>
        <v/>
      </c>
      <c r="R322" t="str">
        <f>IF(H322&gt;='Data Transformation'!$R$30,B322,"")</f>
        <v xml:space="preserve"> </v>
      </c>
      <c r="S322" t="str">
        <f>IF(D322&gt;='Data Transformation'!$R$31,B322,"")</f>
        <v xml:space="preserve"> </v>
      </c>
      <c r="T322" t="str">
        <f>IF(AND(H322&lt;'Data Transformation'!$R$30,E322&lt;'Data Transformation'!$R$29,G322&lt;0.3,D322&lt;'Data Transformation'!$R$31,E322&gt;0.4,H322&gt;0.4),B322,"")</f>
        <v/>
      </c>
      <c r="U322" s="56"/>
      <c r="V322" t="str" cm="2">
        <f t="array" ref="V322">IF(C322=FALSE,"",IF(AND(ISNUMBER(B322),ISBLANK(N322:T322)),"Unclassified",(IF(COUNT(N322:T322)=0,"",INDEX($N$4:$T$4,MATCH(TRUE,N322:T322=B322,0))))))</f>
        <v/>
      </c>
      <c r="W322" t="str">
        <f t="shared" si="13"/>
        <v/>
      </c>
      <c r="X322" t="str">
        <f t="shared" si="14"/>
        <v/>
      </c>
      <c r="AC322" t="b">
        <f t="shared" si="15"/>
        <v>0</v>
      </c>
      <c r="AD322" t="str">
        <f>IFERROR(ABS(ABS(K322-'Data Transformation'!$R$5)-ABS(K322-'Data Transformation'!$R$6)),"")</f>
        <v/>
      </c>
      <c r="AE322" t="b">
        <f>IF(C322=FALSE,"",IF(AND(OR(V322=$Z$6,V322=$Z$8),OR(AC322=TRUE,AD322&lt;=IF(ISNUMBER('Data Transformation'!$R$15),'Data Transformation'!$R$15,'Data Transformation'!$R$25))),TRUE,FALSE))</f>
        <v>0</v>
      </c>
    </row>
    <row r="323" spans="2:31" x14ac:dyDescent="0.25">
      <c r="B323" t="str">
        <v xml:space="preserve"> </v>
      </c>
      <c r="C323" t="str">
        <v xml:space="preserve"> </v>
      </c>
      <c r="D323" t="str">
        <v xml:space="preserve"> </v>
      </c>
      <c r="E323" t="str">
        <v xml:space="preserve"> </v>
      </c>
      <c r="F323" t="str">
        <v xml:space="preserve"> </v>
      </c>
      <c r="G323" t="str">
        <v xml:space="preserve"> </v>
      </c>
      <c r="H323" t="str">
        <v xml:space="preserve"> </v>
      </c>
      <c r="I323" t="str">
        <v xml:space="preserve"> </v>
      </c>
      <c r="K323" s="57" t="str">
        <f>IFERROR(AVERAGEIF('Data Transformation'!$B$425:$B$8425,B323,IF('Input and Summary Results'!$J$4="no",'Data Transformation'!$C$425:$C$8425,'Data Transformation'!$E$425:$E$8425)),"")</f>
        <v/>
      </c>
      <c r="L323" s="58" t="str" cm="1">
        <f t="array" ref="L323">IFERROR(_xlfn.STDEV.S(IF('Data Transformation'!$B$425:$B$8425=B323,IF('Input and Summary Results'!$J$4="no",'Data Transformation'!$C$425:$C$8425,'Data Transformation'!$E$425:$E$8425),"")),"")</f>
        <v/>
      </c>
      <c r="M323" s="56"/>
      <c r="N323" t="str">
        <f>IF(E323&gt;='Data Transformation'!$R$29,B323,"")</f>
        <v xml:space="preserve"> </v>
      </c>
      <c r="O323" t="str">
        <f>IFERROR(IF(AND(Assignments!L323&lt;('Data Transformation'!$R$4-'Data Transformation'!$R$3)/2,ABS(K323-'Data Transformation'!$R$6)&gt;ABS(K323-'Data Transformation'!$R$5),NOT(ISNUMBER(N323)),NOT(ISNUMBER(R323)),NOT(ISNUMBER(P323)),NOT(ISNUMBER(R323)),NOT(ISNUMBER(S323)),NOT(ISNUMBER(T323))),Assignments!B323,""),"")</f>
        <v/>
      </c>
      <c r="P323" t="str">
        <f>IF(AND(NOT(ISNUMBER(N323)),NOT(ISNUMBER(R323)),NOT(ISNUMBER(S323)),G323&gt;='Data Transformation'!$R$28),B323,"")</f>
        <v xml:space="preserve"> </v>
      </c>
      <c r="Q323" t="str">
        <f>IFERROR(IF(AND(Assignments!L323&lt;('Data Transformation'!$R$4-'Data Transformation'!$R$3)/2,ABS(K323-'Data Transformation'!$R$6)&lt;ABS(K323-'Data Transformation'!$R$5),NOT(ISNUMBER(N323)),NOT(ISNUMBER(T323)),NOT(ISNUMBER(P323)),NOT(ISNUMBER(R323)),NOT(ISNUMBER(T323)),NOT(ISNUMBER(S323))),Assignments!B323,""),"")</f>
        <v/>
      </c>
      <c r="R323" t="str">
        <f>IF(H323&gt;='Data Transformation'!$R$30,B323,"")</f>
        <v xml:space="preserve"> </v>
      </c>
      <c r="S323" t="str">
        <f>IF(D323&gt;='Data Transformation'!$R$31,B323,"")</f>
        <v xml:space="preserve"> </v>
      </c>
      <c r="T323" t="str">
        <f>IF(AND(H323&lt;'Data Transformation'!$R$30,E323&lt;'Data Transformation'!$R$29,G323&lt;0.3,D323&lt;'Data Transformation'!$R$31,E323&gt;0.4,H323&gt;0.4),B323,"")</f>
        <v/>
      </c>
      <c r="U323" s="56"/>
      <c r="V323" t="str" cm="2">
        <f t="array" ref="V323">IF(C323=FALSE,"",IF(AND(ISNUMBER(B323),ISBLANK(N323:T323)),"Unclassified",(IF(COUNT(N323:T323)=0,"",INDEX($N$4:$T$4,MATCH(TRUE,N323:T323=B323,0))))))</f>
        <v/>
      </c>
      <c r="W323" t="str">
        <f t="shared" si="13"/>
        <v/>
      </c>
      <c r="X323" t="str">
        <f t="shared" si="14"/>
        <v/>
      </c>
      <c r="AC323" t="b">
        <f t="shared" si="15"/>
        <v>0</v>
      </c>
      <c r="AD323" t="str">
        <f>IFERROR(ABS(ABS(K323-'Data Transformation'!$R$5)-ABS(K323-'Data Transformation'!$R$6)),"")</f>
        <v/>
      </c>
      <c r="AE323" t="b">
        <f>IF(C323=FALSE,"",IF(AND(OR(V323=$Z$6,V323=$Z$8),OR(AC323=TRUE,AD323&lt;=IF(ISNUMBER('Data Transformation'!$R$15),'Data Transformation'!$R$15,'Data Transformation'!$R$25))),TRUE,FALSE))</f>
        <v>0</v>
      </c>
    </row>
    <row r="324" spans="2:31" x14ac:dyDescent="0.25">
      <c r="B324" t="str">
        <v xml:space="preserve"> </v>
      </c>
      <c r="C324" t="str">
        <v xml:space="preserve"> </v>
      </c>
      <c r="D324" t="str">
        <v xml:space="preserve"> </v>
      </c>
      <c r="E324" t="str">
        <v xml:space="preserve"> </v>
      </c>
      <c r="F324" t="str">
        <v xml:space="preserve"> </v>
      </c>
      <c r="G324" t="str">
        <v xml:space="preserve"> </v>
      </c>
      <c r="H324" t="str">
        <v xml:space="preserve"> </v>
      </c>
      <c r="I324" t="str">
        <v xml:space="preserve"> </v>
      </c>
      <c r="K324" s="57" t="str">
        <f>IFERROR(AVERAGEIF('Data Transformation'!$B$425:$B$8425,B324,IF('Input and Summary Results'!$J$4="no",'Data Transformation'!$C$425:$C$8425,'Data Transformation'!$E$425:$E$8425)),"")</f>
        <v/>
      </c>
      <c r="L324" s="58" t="str" cm="1">
        <f t="array" ref="L324">IFERROR(_xlfn.STDEV.S(IF('Data Transformation'!$B$425:$B$8425=B324,IF('Input and Summary Results'!$J$4="no",'Data Transformation'!$C$425:$C$8425,'Data Transformation'!$E$425:$E$8425),"")),"")</f>
        <v/>
      </c>
      <c r="M324" s="56"/>
      <c r="N324" t="str">
        <f>IF(E324&gt;='Data Transformation'!$R$29,B324,"")</f>
        <v xml:space="preserve"> </v>
      </c>
      <c r="O324" t="str">
        <f>IFERROR(IF(AND(Assignments!L324&lt;('Data Transformation'!$R$4-'Data Transformation'!$R$3)/2,ABS(K324-'Data Transformation'!$R$6)&gt;ABS(K324-'Data Transformation'!$R$5),NOT(ISNUMBER(N324)),NOT(ISNUMBER(R324)),NOT(ISNUMBER(P324)),NOT(ISNUMBER(R324)),NOT(ISNUMBER(S324)),NOT(ISNUMBER(T324))),Assignments!B324,""),"")</f>
        <v/>
      </c>
      <c r="P324" t="str">
        <f>IF(AND(NOT(ISNUMBER(N324)),NOT(ISNUMBER(R324)),NOT(ISNUMBER(S324)),G324&gt;='Data Transformation'!$R$28),B324,"")</f>
        <v xml:space="preserve"> </v>
      </c>
      <c r="Q324" t="str">
        <f>IFERROR(IF(AND(Assignments!L324&lt;('Data Transformation'!$R$4-'Data Transformation'!$R$3)/2,ABS(K324-'Data Transformation'!$R$6)&lt;ABS(K324-'Data Transformation'!$R$5),NOT(ISNUMBER(N324)),NOT(ISNUMBER(T324)),NOT(ISNUMBER(P324)),NOT(ISNUMBER(R324)),NOT(ISNUMBER(T324)),NOT(ISNUMBER(S324))),Assignments!B324,""),"")</f>
        <v/>
      </c>
      <c r="R324" t="str">
        <f>IF(H324&gt;='Data Transformation'!$R$30,B324,"")</f>
        <v xml:space="preserve"> </v>
      </c>
      <c r="S324" t="str">
        <f>IF(D324&gt;='Data Transformation'!$R$31,B324,"")</f>
        <v xml:space="preserve"> </v>
      </c>
      <c r="T324" t="str">
        <f>IF(AND(H324&lt;'Data Transformation'!$R$30,E324&lt;'Data Transformation'!$R$29,G324&lt;0.3,D324&lt;'Data Transformation'!$R$31,E324&gt;0.4,H324&gt;0.4),B324,"")</f>
        <v/>
      </c>
      <c r="U324" s="56"/>
      <c r="V324" t="str" cm="2">
        <f t="array" ref="V324">IF(C324=FALSE,"",IF(AND(ISNUMBER(B324),ISBLANK(N324:T324)),"Unclassified",(IF(COUNT(N324:T324)=0,"",INDEX($N$4:$T$4,MATCH(TRUE,N324:T324=B324,0))))))</f>
        <v/>
      </c>
      <c r="W324" t="str">
        <f t="shared" si="13"/>
        <v/>
      </c>
      <c r="X324" t="str">
        <f t="shared" si="14"/>
        <v/>
      </c>
      <c r="AC324" t="b">
        <f t="shared" si="15"/>
        <v>0</v>
      </c>
      <c r="AD324" t="str">
        <f>IFERROR(ABS(ABS(K324-'Data Transformation'!$R$5)-ABS(K324-'Data Transformation'!$R$6)),"")</f>
        <v/>
      </c>
      <c r="AE324" t="b">
        <f>IF(C324=FALSE,"",IF(AND(OR(V324=$Z$6,V324=$Z$8),OR(AC324=TRUE,AD324&lt;=IF(ISNUMBER('Data Transformation'!$R$15),'Data Transformation'!$R$15,'Data Transformation'!$R$25))),TRUE,FALSE))</f>
        <v>0</v>
      </c>
    </row>
    <row r="325" spans="2:31" x14ac:dyDescent="0.25">
      <c r="B325" t="str">
        <v xml:space="preserve"> </v>
      </c>
      <c r="C325" t="str">
        <v xml:space="preserve"> </v>
      </c>
      <c r="D325" t="str">
        <v xml:space="preserve"> </v>
      </c>
      <c r="E325" t="str">
        <v xml:space="preserve"> </v>
      </c>
      <c r="F325" t="str">
        <v xml:space="preserve"> </v>
      </c>
      <c r="G325" t="str">
        <v xml:space="preserve"> </v>
      </c>
      <c r="H325" t="str">
        <v xml:space="preserve"> </v>
      </c>
      <c r="I325" t="str">
        <v xml:space="preserve"> </v>
      </c>
      <c r="K325" s="57" t="str">
        <f>IFERROR(AVERAGEIF('Data Transformation'!$B$425:$B$8425,B325,IF('Input and Summary Results'!$J$4="no",'Data Transformation'!$C$425:$C$8425,'Data Transformation'!$E$425:$E$8425)),"")</f>
        <v/>
      </c>
      <c r="L325" s="58" t="str" cm="1">
        <f t="array" ref="L325">IFERROR(_xlfn.STDEV.S(IF('Data Transformation'!$B$425:$B$8425=B325,IF('Input and Summary Results'!$J$4="no",'Data Transformation'!$C$425:$C$8425,'Data Transformation'!$E$425:$E$8425),"")),"")</f>
        <v/>
      </c>
      <c r="M325" s="56"/>
      <c r="N325" t="str">
        <f>IF(E325&gt;='Data Transformation'!$R$29,B325,"")</f>
        <v xml:space="preserve"> </v>
      </c>
      <c r="O325" t="str">
        <f>IFERROR(IF(AND(Assignments!L325&lt;('Data Transformation'!$R$4-'Data Transformation'!$R$3)/2,ABS(K325-'Data Transformation'!$R$6)&gt;ABS(K325-'Data Transformation'!$R$5),NOT(ISNUMBER(N325)),NOT(ISNUMBER(R325)),NOT(ISNUMBER(P325)),NOT(ISNUMBER(R325)),NOT(ISNUMBER(S325)),NOT(ISNUMBER(T325))),Assignments!B325,""),"")</f>
        <v/>
      </c>
      <c r="P325" t="str">
        <f>IF(AND(NOT(ISNUMBER(N325)),NOT(ISNUMBER(R325)),NOT(ISNUMBER(S325)),G325&gt;='Data Transformation'!$R$28),B325,"")</f>
        <v xml:space="preserve"> </v>
      </c>
      <c r="Q325" t="str">
        <f>IFERROR(IF(AND(Assignments!L325&lt;('Data Transformation'!$R$4-'Data Transformation'!$R$3)/2,ABS(K325-'Data Transformation'!$R$6)&lt;ABS(K325-'Data Transformation'!$R$5),NOT(ISNUMBER(N325)),NOT(ISNUMBER(T325)),NOT(ISNUMBER(P325)),NOT(ISNUMBER(R325)),NOT(ISNUMBER(T325)),NOT(ISNUMBER(S325))),Assignments!B325,""),"")</f>
        <v/>
      </c>
      <c r="R325" t="str">
        <f>IF(H325&gt;='Data Transformation'!$R$30,B325,"")</f>
        <v xml:space="preserve"> </v>
      </c>
      <c r="S325" t="str">
        <f>IF(D325&gt;='Data Transformation'!$R$31,B325,"")</f>
        <v xml:space="preserve"> </v>
      </c>
      <c r="T325" t="str">
        <f>IF(AND(H325&lt;'Data Transformation'!$R$30,E325&lt;'Data Transformation'!$R$29,G325&lt;0.3,D325&lt;'Data Transformation'!$R$31,E325&gt;0.4,H325&gt;0.4),B325,"")</f>
        <v/>
      </c>
      <c r="U325" s="56"/>
      <c r="V325" t="str" cm="2">
        <f t="array" ref="V325">IF(C325=FALSE,"",IF(AND(ISNUMBER(B325),ISBLANK(N325:T325)),"Unclassified",(IF(COUNT(N325:T325)=0,"",INDEX($N$4:$T$4,MATCH(TRUE,N325:T325=B325,0))))))</f>
        <v/>
      </c>
      <c r="W325" t="str">
        <f t="shared" si="13"/>
        <v/>
      </c>
      <c r="X325" t="str">
        <f t="shared" si="14"/>
        <v/>
      </c>
      <c r="AC325" t="b">
        <f t="shared" si="15"/>
        <v>0</v>
      </c>
      <c r="AD325" t="str">
        <f>IFERROR(ABS(ABS(K325-'Data Transformation'!$R$5)-ABS(K325-'Data Transformation'!$R$6)),"")</f>
        <v/>
      </c>
      <c r="AE325" t="b">
        <f>IF(C325=FALSE,"",IF(AND(OR(V325=$Z$6,V325=$Z$8),OR(AC325=TRUE,AD325&lt;=IF(ISNUMBER('Data Transformation'!$R$15),'Data Transformation'!$R$15,'Data Transformation'!$R$25))),TRUE,FALSE))</f>
        <v>0</v>
      </c>
    </row>
    <row r="326" spans="2:31" x14ac:dyDescent="0.25">
      <c r="B326" t="str">
        <v xml:space="preserve"> </v>
      </c>
      <c r="C326" t="str">
        <v xml:space="preserve"> </v>
      </c>
      <c r="D326" t="str">
        <v xml:space="preserve"> </v>
      </c>
      <c r="E326" t="str">
        <v xml:space="preserve"> </v>
      </c>
      <c r="F326" t="str">
        <v xml:space="preserve"> </v>
      </c>
      <c r="G326" t="str">
        <v xml:space="preserve"> </v>
      </c>
      <c r="H326" t="str">
        <v xml:space="preserve"> </v>
      </c>
      <c r="I326" t="str">
        <v xml:space="preserve"> </v>
      </c>
      <c r="K326" s="57" t="str">
        <f>IFERROR(AVERAGEIF('Data Transformation'!$B$425:$B$8425,B326,IF('Input and Summary Results'!$J$4="no",'Data Transformation'!$C$425:$C$8425,'Data Transformation'!$E$425:$E$8425)),"")</f>
        <v/>
      </c>
      <c r="L326" s="58" t="str" cm="1">
        <f t="array" ref="L326">IFERROR(_xlfn.STDEV.S(IF('Data Transformation'!$B$425:$B$8425=B326,IF('Input and Summary Results'!$J$4="no",'Data Transformation'!$C$425:$C$8425,'Data Transformation'!$E$425:$E$8425),"")),"")</f>
        <v/>
      </c>
      <c r="M326" s="56"/>
      <c r="N326" t="str">
        <f>IF(E326&gt;='Data Transformation'!$R$29,B326,"")</f>
        <v xml:space="preserve"> </v>
      </c>
      <c r="O326" t="str">
        <f>IFERROR(IF(AND(Assignments!L326&lt;('Data Transformation'!$R$4-'Data Transformation'!$R$3)/2,ABS(K326-'Data Transformation'!$R$6)&gt;ABS(K326-'Data Transformation'!$R$5),NOT(ISNUMBER(N326)),NOT(ISNUMBER(R326)),NOT(ISNUMBER(P326)),NOT(ISNUMBER(R326)),NOT(ISNUMBER(S326)),NOT(ISNUMBER(T326))),Assignments!B326,""),"")</f>
        <v/>
      </c>
      <c r="P326" t="str">
        <f>IF(AND(NOT(ISNUMBER(N326)),NOT(ISNUMBER(R326)),NOT(ISNUMBER(S326)),G326&gt;='Data Transformation'!$R$28),B326,"")</f>
        <v xml:space="preserve"> </v>
      </c>
      <c r="Q326" t="str">
        <f>IFERROR(IF(AND(Assignments!L326&lt;('Data Transformation'!$R$4-'Data Transformation'!$R$3)/2,ABS(K326-'Data Transformation'!$R$6)&lt;ABS(K326-'Data Transformation'!$R$5),NOT(ISNUMBER(N326)),NOT(ISNUMBER(T326)),NOT(ISNUMBER(P326)),NOT(ISNUMBER(R326)),NOT(ISNUMBER(T326)),NOT(ISNUMBER(S326))),Assignments!B326,""),"")</f>
        <v/>
      </c>
      <c r="R326" t="str">
        <f>IF(H326&gt;='Data Transformation'!$R$30,B326,"")</f>
        <v xml:space="preserve"> </v>
      </c>
      <c r="S326" t="str">
        <f>IF(D326&gt;='Data Transformation'!$R$31,B326,"")</f>
        <v xml:space="preserve"> </v>
      </c>
      <c r="T326" t="str">
        <f>IF(AND(H326&lt;'Data Transformation'!$R$30,E326&lt;'Data Transformation'!$R$29,G326&lt;0.3,D326&lt;'Data Transformation'!$R$31,E326&gt;0.4,H326&gt;0.4),B326,"")</f>
        <v/>
      </c>
      <c r="U326" s="56"/>
      <c r="V326" t="str" cm="2">
        <f t="array" ref="V326">IF(C326=FALSE,"",IF(AND(ISNUMBER(B326),ISBLANK(N326:T326)),"Unclassified",(IF(COUNT(N326:T326)=0,"",INDEX($N$4:$T$4,MATCH(TRUE,N326:T326=B326,0))))))</f>
        <v/>
      </c>
      <c r="W326" t="str">
        <f t="shared" si="13"/>
        <v/>
      </c>
      <c r="X326" t="str">
        <f t="shared" si="14"/>
        <v/>
      </c>
      <c r="AC326" t="b">
        <f t="shared" si="15"/>
        <v>0</v>
      </c>
      <c r="AD326" t="str">
        <f>IFERROR(ABS(ABS(K326-'Data Transformation'!$R$5)-ABS(K326-'Data Transformation'!$R$6)),"")</f>
        <v/>
      </c>
      <c r="AE326" t="b">
        <f>IF(C326=FALSE,"",IF(AND(OR(V326=$Z$6,V326=$Z$8),OR(AC326=TRUE,AD326&lt;=IF(ISNUMBER('Data Transformation'!$R$15),'Data Transformation'!$R$15,'Data Transformation'!$R$25))),TRUE,FALSE))</f>
        <v>0</v>
      </c>
    </row>
    <row r="327" spans="2:31" x14ac:dyDescent="0.25">
      <c r="B327" t="str">
        <v xml:space="preserve"> </v>
      </c>
      <c r="C327" t="str">
        <v xml:space="preserve"> </v>
      </c>
      <c r="D327" t="str">
        <v xml:space="preserve"> </v>
      </c>
      <c r="E327" t="str">
        <v xml:space="preserve"> </v>
      </c>
      <c r="F327" t="str">
        <v xml:space="preserve"> </v>
      </c>
      <c r="G327" t="str">
        <v xml:space="preserve"> </v>
      </c>
      <c r="H327" t="str">
        <v xml:space="preserve"> </v>
      </c>
      <c r="I327" t="str">
        <v xml:space="preserve"> </v>
      </c>
      <c r="K327" s="57" t="str">
        <f>IFERROR(AVERAGEIF('Data Transformation'!$B$425:$B$8425,B327,IF('Input and Summary Results'!$J$4="no",'Data Transformation'!$C$425:$C$8425,'Data Transformation'!$E$425:$E$8425)),"")</f>
        <v/>
      </c>
      <c r="L327" s="58" t="str" cm="1">
        <f t="array" ref="L327">IFERROR(_xlfn.STDEV.S(IF('Data Transformation'!$B$425:$B$8425=B327,IF('Input and Summary Results'!$J$4="no",'Data Transformation'!$C$425:$C$8425,'Data Transformation'!$E$425:$E$8425),"")),"")</f>
        <v/>
      </c>
      <c r="M327" s="56"/>
      <c r="N327" t="str">
        <f>IF(E327&gt;='Data Transformation'!$R$29,B327,"")</f>
        <v xml:space="preserve"> </v>
      </c>
      <c r="O327" t="str">
        <f>IFERROR(IF(AND(Assignments!L327&lt;('Data Transformation'!$R$4-'Data Transformation'!$R$3)/2,ABS(K327-'Data Transformation'!$R$6)&gt;ABS(K327-'Data Transformation'!$R$5),NOT(ISNUMBER(N327)),NOT(ISNUMBER(R327)),NOT(ISNUMBER(P327)),NOT(ISNUMBER(R327)),NOT(ISNUMBER(S327)),NOT(ISNUMBER(T327))),Assignments!B327,""),"")</f>
        <v/>
      </c>
      <c r="P327" t="str">
        <f>IF(AND(NOT(ISNUMBER(N327)),NOT(ISNUMBER(R327)),NOT(ISNUMBER(S327)),G327&gt;='Data Transformation'!$R$28),B327,"")</f>
        <v xml:space="preserve"> </v>
      </c>
      <c r="Q327" t="str">
        <f>IFERROR(IF(AND(Assignments!L327&lt;('Data Transformation'!$R$4-'Data Transformation'!$R$3)/2,ABS(K327-'Data Transformation'!$R$6)&lt;ABS(K327-'Data Transformation'!$R$5),NOT(ISNUMBER(N327)),NOT(ISNUMBER(T327)),NOT(ISNUMBER(P327)),NOT(ISNUMBER(R327)),NOT(ISNUMBER(T327)),NOT(ISNUMBER(S327))),Assignments!B327,""),"")</f>
        <v/>
      </c>
      <c r="R327" t="str">
        <f>IF(H327&gt;='Data Transformation'!$R$30,B327,"")</f>
        <v xml:space="preserve"> </v>
      </c>
      <c r="S327" t="str">
        <f>IF(D327&gt;='Data Transformation'!$R$31,B327,"")</f>
        <v xml:space="preserve"> </v>
      </c>
      <c r="T327" t="str">
        <f>IF(AND(H327&lt;'Data Transformation'!$R$30,E327&lt;'Data Transformation'!$R$29,G327&lt;0.3,D327&lt;'Data Transformation'!$R$31,E327&gt;0.4,H327&gt;0.4),B327,"")</f>
        <v/>
      </c>
      <c r="U327" s="56"/>
      <c r="V327" t="str" cm="2">
        <f t="array" ref="V327">IF(C327=FALSE,"",IF(AND(ISNUMBER(B327),ISBLANK(N327:T327)),"Unclassified",(IF(COUNT(N327:T327)=0,"",INDEX($N$4:$T$4,MATCH(TRUE,N327:T327=B327,0))))))</f>
        <v/>
      </c>
      <c r="W327" t="str">
        <f t="shared" ref="W327:W355" si="16">IF(COUNT(N327:T327)&gt;1,"True","")</f>
        <v/>
      </c>
      <c r="X327" t="str">
        <f t="shared" ref="X327:X355" si="17">IF(AND(D327&gt;0.8,G327&gt;0.5,ISNUMBER(B327)),"True","")</f>
        <v/>
      </c>
      <c r="AC327" t="b">
        <f t="shared" ref="AC327:AC355" si="18">IF(AND(H327&gt;0.35,G327&lt;0.35,E327&gt;0.35,T327="",R327="",P327="",N327="",S327=""),TRUE,FALSE)</f>
        <v>0</v>
      </c>
      <c r="AD327" t="str">
        <f>IFERROR(ABS(ABS(K327-'Data Transformation'!$R$5)-ABS(K327-'Data Transformation'!$R$6)),"")</f>
        <v/>
      </c>
      <c r="AE327" t="b">
        <f>IF(C327=FALSE,"",IF(AND(OR(V327=$Z$6,V327=$Z$8),OR(AC327=TRUE,AD327&lt;=IF(ISNUMBER('Data Transformation'!$R$15),'Data Transformation'!$R$15,'Data Transformation'!$R$25))),TRUE,FALSE))</f>
        <v>0</v>
      </c>
    </row>
    <row r="328" spans="2:31" x14ac:dyDescent="0.25">
      <c r="B328" t="str">
        <v xml:space="preserve"> </v>
      </c>
      <c r="C328" t="str">
        <v xml:space="preserve"> </v>
      </c>
      <c r="D328" t="str">
        <v xml:space="preserve"> </v>
      </c>
      <c r="E328" t="str">
        <v xml:space="preserve"> </v>
      </c>
      <c r="F328" t="str">
        <v xml:space="preserve"> </v>
      </c>
      <c r="G328" t="str">
        <v xml:space="preserve"> </v>
      </c>
      <c r="H328" t="str">
        <v xml:space="preserve"> </v>
      </c>
      <c r="I328" t="str">
        <v xml:space="preserve"> </v>
      </c>
      <c r="K328" s="57" t="str">
        <f>IFERROR(AVERAGEIF('Data Transformation'!$B$425:$B$8425,B328,IF('Input and Summary Results'!$J$4="no",'Data Transformation'!$C$425:$C$8425,'Data Transformation'!$E$425:$E$8425)),"")</f>
        <v/>
      </c>
      <c r="L328" s="58" t="str" cm="1">
        <f t="array" ref="L328">IFERROR(_xlfn.STDEV.S(IF('Data Transformation'!$B$425:$B$8425=B328,IF('Input and Summary Results'!$J$4="no",'Data Transformation'!$C$425:$C$8425,'Data Transformation'!$E$425:$E$8425),"")),"")</f>
        <v/>
      </c>
      <c r="M328" s="56"/>
      <c r="N328" t="str">
        <f>IF(E328&gt;='Data Transformation'!$R$29,B328,"")</f>
        <v xml:space="preserve"> </v>
      </c>
      <c r="O328" t="str">
        <f>IFERROR(IF(AND(Assignments!L328&lt;('Data Transformation'!$R$4-'Data Transformation'!$R$3)/2,ABS(K328-'Data Transformation'!$R$6)&gt;ABS(K328-'Data Transformation'!$R$5),NOT(ISNUMBER(N328)),NOT(ISNUMBER(R328)),NOT(ISNUMBER(P328)),NOT(ISNUMBER(R328)),NOT(ISNUMBER(S328)),NOT(ISNUMBER(T328))),Assignments!B328,""),"")</f>
        <v/>
      </c>
      <c r="P328" t="str">
        <f>IF(AND(NOT(ISNUMBER(N328)),NOT(ISNUMBER(R328)),NOT(ISNUMBER(S328)),G328&gt;='Data Transformation'!$R$28),B328,"")</f>
        <v xml:space="preserve"> </v>
      </c>
      <c r="Q328" t="str">
        <f>IFERROR(IF(AND(Assignments!L328&lt;('Data Transformation'!$R$4-'Data Transformation'!$R$3)/2,ABS(K328-'Data Transformation'!$R$6)&lt;ABS(K328-'Data Transformation'!$R$5),NOT(ISNUMBER(N328)),NOT(ISNUMBER(T328)),NOT(ISNUMBER(P328)),NOT(ISNUMBER(R328)),NOT(ISNUMBER(T328)),NOT(ISNUMBER(S328))),Assignments!B328,""),"")</f>
        <v/>
      </c>
      <c r="R328" t="str">
        <f>IF(H328&gt;='Data Transformation'!$R$30,B328,"")</f>
        <v xml:space="preserve"> </v>
      </c>
      <c r="S328" t="str">
        <f>IF(D328&gt;='Data Transformation'!$R$31,B328,"")</f>
        <v xml:space="preserve"> </v>
      </c>
      <c r="T328" t="str">
        <f>IF(AND(H328&lt;'Data Transformation'!$R$30,E328&lt;'Data Transformation'!$R$29,G328&lt;0.3,D328&lt;'Data Transformation'!$R$31,E328&gt;0.4,H328&gt;0.4),B328,"")</f>
        <v/>
      </c>
      <c r="U328" s="56"/>
      <c r="V328" t="str" cm="2">
        <f t="array" ref="V328">IF(C328=FALSE,"",IF(AND(ISNUMBER(B328),ISBLANK(N328:T328)),"Unclassified",(IF(COUNT(N328:T328)=0,"",INDEX($N$4:$T$4,MATCH(TRUE,N328:T328=B328,0))))))</f>
        <v/>
      </c>
      <c r="W328" t="str">
        <f t="shared" si="16"/>
        <v/>
      </c>
      <c r="X328" t="str">
        <f t="shared" si="17"/>
        <v/>
      </c>
      <c r="AC328" t="b">
        <f t="shared" si="18"/>
        <v>0</v>
      </c>
      <c r="AD328" t="str">
        <f>IFERROR(ABS(ABS(K328-'Data Transformation'!$R$5)-ABS(K328-'Data Transformation'!$R$6)),"")</f>
        <v/>
      </c>
      <c r="AE328" t="b">
        <f>IF(C328=FALSE,"",IF(AND(OR(V328=$Z$6,V328=$Z$8),OR(AC328=TRUE,AD328&lt;=IF(ISNUMBER('Data Transformation'!$R$15),'Data Transformation'!$R$15,'Data Transformation'!$R$25))),TRUE,FALSE))</f>
        <v>0</v>
      </c>
    </row>
    <row r="329" spans="2:31" x14ac:dyDescent="0.25">
      <c r="B329" t="str">
        <v xml:space="preserve"> </v>
      </c>
      <c r="C329" t="str">
        <v xml:space="preserve"> </v>
      </c>
      <c r="D329" t="str">
        <v xml:space="preserve"> </v>
      </c>
      <c r="E329" t="str">
        <v xml:space="preserve"> </v>
      </c>
      <c r="F329" t="str">
        <v xml:space="preserve"> </v>
      </c>
      <c r="G329" t="str">
        <v xml:space="preserve"> </v>
      </c>
      <c r="H329" t="str">
        <v xml:space="preserve"> </v>
      </c>
      <c r="I329" t="str">
        <v xml:space="preserve"> </v>
      </c>
      <c r="K329" s="57" t="str">
        <f>IFERROR(AVERAGEIF('Data Transformation'!$B$425:$B$8425,B329,IF('Input and Summary Results'!$J$4="no",'Data Transformation'!$C$425:$C$8425,'Data Transformation'!$E$425:$E$8425)),"")</f>
        <v/>
      </c>
      <c r="L329" s="58" t="str" cm="1">
        <f t="array" ref="L329">IFERROR(_xlfn.STDEV.S(IF('Data Transformation'!$B$425:$B$8425=B329,IF('Input and Summary Results'!$J$4="no",'Data Transformation'!$C$425:$C$8425,'Data Transformation'!$E$425:$E$8425),"")),"")</f>
        <v/>
      </c>
      <c r="M329" s="56"/>
      <c r="N329" t="str">
        <f>IF(E329&gt;='Data Transformation'!$R$29,B329,"")</f>
        <v xml:space="preserve"> </v>
      </c>
      <c r="O329" t="str">
        <f>IFERROR(IF(AND(Assignments!L329&lt;('Data Transformation'!$R$4-'Data Transformation'!$R$3)/2,ABS(K329-'Data Transformation'!$R$6)&gt;ABS(K329-'Data Transformation'!$R$5),NOT(ISNUMBER(N329)),NOT(ISNUMBER(R329)),NOT(ISNUMBER(P329)),NOT(ISNUMBER(R329)),NOT(ISNUMBER(S329)),NOT(ISNUMBER(T329))),Assignments!B329,""),"")</f>
        <v/>
      </c>
      <c r="P329" t="str">
        <f>IF(AND(NOT(ISNUMBER(N329)),NOT(ISNUMBER(R329)),NOT(ISNUMBER(S329)),G329&gt;='Data Transformation'!$R$28),B329,"")</f>
        <v xml:space="preserve"> </v>
      </c>
      <c r="Q329" t="str">
        <f>IFERROR(IF(AND(Assignments!L329&lt;('Data Transformation'!$R$4-'Data Transformation'!$R$3)/2,ABS(K329-'Data Transformation'!$R$6)&lt;ABS(K329-'Data Transformation'!$R$5),NOT(ISNUMBER(N329)),NOT(ISNUMBER(T329)),NOT(ISNUMBER(P329)),NOT(ISNUMBER(R329)),NOT(ISNUMBER(T329)),NOT(ISNUMBER(S329))),Assignments!B329,""),"")</f>
        <v/>
      </c>
      <c r="R329" t="str">
        <f>IF(H329&gt;='Data Transformation'!$R$30,B329,"")</f>
        <v xml:space="preserve"> </v>
      </c>
      <c r="S329" t="str">
        <f>IF(D329&gt;='Data Transformation'!$R$31,B329,"")</f>
        <v xml:space="preserve"> </v>
      </c>
      <c r="T329" t="str">
        <f>IF(AND(H329&lt;'Data Transformation'!$R$30,E329&lt;'Data Transformation'!$R$29,G329&lt;0.3,D329&lt;'Data Transformation'!$R$31,E329&gt;0.4,H329&gt;0.4),B329,"")</f>
        <v/>
      </c>
      <c r="U329" s="56"/>
      <c r="V329" t="str" cm="2">
        <f t="array" ref="V329">IF(C329=FALSE,"",IF(AND(ISNUMBER(B329),ISBLANK(N329:T329)),"Unclassified",(IF(COUNT(N329:T329)=0,"",INDEX($N$4:$T$4,MATCH(TRUE,N329:T329=B329,0))))))</f>
        <v/>
      </c>
      <c r="W329" t="str">
        <f t="shared" si="16"/>
        <v/>
      </c>
      <c r="X329" t="str">
        <f t="shared" si="17"/>
        <v/>
      </c>
      <c r="AC329" t="b">
        <f t="shared" si="18"/>
        <v>0</v>
      </c>
      <c r="AD329" t="str">
        <f>IFERROR(ABS(ABS(K329-'Data Transformation'!$R$5)-ABS(K329-'Data Transformation'!$R$6)),"")</f>
        <v/>
      </c>
      <c r="AE329" t="b">
        <f>IF(C329=FALSE,"",IF(AND(OR(V329=$Z$6,V329=$Z$8),OR(AC329=TRUE,AD329&lt;=IF(ISNUMBER('Data Transformation'!$R$15),'Data Transformation'!$R$15,'Data Transformation'!$R$25))),TRUE,FALSE))</f>
        <v>0</v>
      </c>
    </row>
    <row r="330" spans="2:31" x14ac:dyDescent="0.25">
      <c r="B330" t="str">
        <v xml:space="preserve"> </v>
      </c>
      <c r="C330" t="str">
        <v xml:space="preserve"> </v>
      </c>
      <c r="D330" t="str">
        <v xml:space="preserve"> </v>
      </c>
      <c r="E330" t="str">
        <v xml:space="preserve"> </v>
      </c>
      <c r="F330" t="str">
        <v xml:space="preserve"> </v>
      </c>
      <c r="G330" t="str">
        <v xml:space="preserve"> </v>
      </c>
      <c r="H330" t="str">
        <v xml:space="preserve"> </v>
      </c>
      <c r="I330" t="str">
        <v xml:space="preserve"> </v>
      </c>
      <c r="K330" s="57" t="str">
        <f>IFERROR(AVERAGEIF('Data Transformation'!$B$425:$B$8425,B330,IF('Input and Summary Results'!$J$4="no",'Data Transformation'!$C$425:$C$8425,'Data Transformation'!$E$425:$E$8425)),"")</f>
        <v/>
      </c>
      <c r="L330" s="58" t="str" cm="1">
        <f t="array" ref="L330">IFERROR(_xlfn.STDEV.S(IF('Data Transformation'!$B$425:$B$8425=B330,IF('Input and Summary Results'!$J$4="no",'Data Transformation'!$C$425:$C$8425,'Data Transformation'!$E$425:$E$8425),"")),"")</f>
        <v/>
      </c>
      <c r="M330" s="56"/>
      <c r="N330" t="str">
        <f>IF(E330&gt;='Data Transformation'!$R$29,B330,"")</f>
        <v xml:space="preserve"> </v>
      </c>
      <c r="O330" t="str">
        <f>IFERROR(IF(AND(Assignments!L330&lt;('Data Transformation'!$R$4-'Data Transformation'!$R$3)/2,ABS(K330-'Data Transformation'!$R$6)&gt;ABS(K330-'Data Transformation'!$R$5),NOT(ISNUMBER(N330)),NOT(ISNUMBER(R330)),NOT(ISNUMBER(P330)),NOT(ISNUMBER(R330)),NOT(ISNUMBER(S330)),NOT(ISNUMBER(T330))),Assignments!B330,""),"")</f>
        <v/>
      </c>
      <c r="P330" t="str">
        <f>IF(AND(NOT(ISNUMBER(N330)),NOT(ISNUMBER(R330)),NOT(ISNUMBER(S330)),G330&gt;='Data Transformation'!$R$28),B330,"")</f>
        <v xml:space="preserve"> </v>
      </c>
      <c r="Q330" t="str">
        <f>IFERROR(IF(AND(Assignments!L330&lt;('Data Transformation'!$R$4-'Data Transformation'!$R$3)/2,ABS(K330-'Data Transformation'!$R$6)&lt;ABS(K330-'Data Transformation'!$R$5),NOT(ISNUMBER(N330)),NOT(ISNUMBER(T330)),NOT(ISNUMBER(P330)),NOT(ISNUMBER(R330)),NOT(ISNUMBER(T330)),NOT(ISNUMBER(S330))),Assignments!B330,""),"")</f>
        <v/>
      </c>
      <c r="R330" t="str">
        <f>IF(H330&gt;='Data Transformation'!$R$30,B330,"")</f>
        <v xml:space="preserve"> </v>
      </c>
      <c r="S330" t="str">
        <f>IF(D330&gt;='Data Transformation'!$R$31,B330,"")</f>
        <v xml:space="preserve"> </v>
      </c>
      <c r="T330" t="str">
        <f>IF(AND(H330&lt;'Data Transformation'!$R$30,E330&lt;'Data Transformation'!$R$29,G330&lt;0.3,D330&lt;'Data Transformation'!$R$31,E330&gt;0.4,H330&gt;0.4),B330,"")</f>
        <v/>
      </c>
      <c r="U330" s="56"/>
      <c r="V330" t="str" cm="2">
        <f t="array" ref="V330">IF(C330=FALSE,"",IF(AND(ISNUMBER(B330),ISBLANK(N330:T330)),"Unclassified",(IF(COUNT(N330:T330)=0,"",INDEX($N$4:$T$4,MATCH(TRUE,N330:T330=B330,0))))))</f>
        <v/>
      </c>
      <c r="W330" t="str">
        <f t="shared" si="16"/>
        <v/>
      </c>
      <c r="X330" t="str">
        <f t="shared" si="17"/>
        <v/>
      </c>
      <c r="AC330" t="b">
        <f t="shared" si="18"/>
        <v>0</v>
      </c>
      <c r="AD330" t="str">
        <f>IFERROR(ABS(ABS(K330-'Data Transformation'!$R$5)-ABS(K330-'Data Transformation'!$R$6)),"")</f>
        <v/>
      </c>
      <c r="AE330" t="b">
        <f>IF(C330=FALSE,"",IF(AND(OR(V330=$Z$6,V330=$Z$8),OR(AC330=TRUE,AD330&lt;=IF(ISNUMBER('Data Transformation'!$R$15),'Data Transformation'!$R$15,'Data Transformation'!$R$25))),TRUE,FALSE))</f>
        <v>0</v>
      </c>
    </row>
    <row r="331" spans="2:31" x14ac:dyDescent="0.25">
      <c r="B331" t="str">
        <v xml:space="preserve"> </v>
      </c>
      <c r="C331" t="str">
        <v xml:space="preserve"> </v>
      </c>
      <c r="D331" t="str">
        <v xml:space="preserve"> </v>
      </c>
      <c r="E331" t="str">
        <v xml:space="preserve"> </v>
      </c>
      <c r="F331" t="str">
        <v xml:space="preserve"> </v>
      </c>
      <c r="G331" t="str">
        <v xml:space="preserve"> </v>
      </c>
      <c r="H331" t="str">
        <v xml:space="preserve"> </v>
      </c>
      <c r="I331" t="str">
        <v xml:space="preserve"> </v>
      </c>
      <c r="K331" s="57" t="str">
        <f>IFERROR(AVERAGEIF('Data Transformation'!$B$425:$B$8425,B331,IF('Input and Summary Results'!$J$4="no",'Data Transformation'!$C$425:$C$8425,'Data Transformation'!$E$425:$E$8425)),"")</f>
        <v/>
      </c>
      <c r="L331" s="58" t="str" cm="1">
        <f t="array" ref="L331">IFERROR(_xlfn.STDEV.S(IF('Data Transformation'!$B$425:$B$8425=B331,IF('Input and Summary Results'!$J$4="no",'Data Transformation'!$C$425:$C$8425,'Data Transformation'!$E$425:$E$8425),"")),"")</f>
        <v/>
      </c>
      <c r="M331" s="56"/>
      <c r="N331" t="str">
        <f>IF(E331&gt;='Data Transformation'!$R$29,B331,"")</f>
        <v xml:space="preserve"> </v>
      </c>
      <c r="O331" t="str">
        <f>IFERROR(IF(AND(Assignments!L331&lt;('Data Transformation'!$R$4-'Data Transformation'!$R$3)/2,ABS(K331-'Data Transformation'!$R$6)&gt;ABS(K331-'Data Transformation'!$R$5),NOT(ISNUMBER(N331)),NOT(ISNUMBER(R331)),NOT(ISNUMBER(P331)),NOT(ISNUMBER(R331)),NOT(ISNUMBER(S331)),NOT(ISNUMBER(T331))),Assignments!B331,""),"")</f>
        <v/>
      </c>
      <c r="P331" t="str">
        <f>IF(AND(NOT(ISNUMBER(N331)),NOT(ISNUMBER(R331)),NOT(ISNUMBER(S331)),G331&gt;='Data Transformation'!$R$28),B331,"")</f>
        <v xml:space="preserve"> </v>
      </c>
      <c r="Q331" t="str">
        <f>IFERROR(IF(AND(Assignments!L331&lt;('Data Transformation'!$R$4-'Data Transformation'!$R$3)/2,ABS(K331-'Data Transformation'!$R$6)&lt;ABS(K331-'Data Transformation'!$R$5),NOT(ISNUMBER(N331)),NOT(ISNUMBER(T331)),NOT(ISNUMBER(P331)),NOT(ISNUMBER(R331)),NOT(ISNUMBER(T331)),NOT(ISNUMBER(S331))),Assignments!B331,""),"")</f>
        <v/>
      </c>
      <c r="R331" t="str">
        <f>IF(H331&gt;='Data Transformation'!$R$30,B331,"")</f>
        <v xml:space="preserve"> </v>
      </c>
      <c r="S331" t="str">
        <f>IF(D331&gt;='Data Transformation'!$R$31,B331,"")</f>
        <v xml:space="preserve"> </v>
      </c>
      <c r="T331" t="str">
        <f>IF(AND(H331&lt;'Data Transformation'!$R$30,E331&lt;'Data Transformation'!$R$29,G331&lt;0.3,D331&lt;'Data Transformation'!$R$31,E331&gt;0.4,H331&gt;0.4),B331,"")</f>
        <v/>
      </c>
      <c r="U331" s="56"/>
      <c r="V331" t="str" cm="2">
        <f t="array" ref="V331">IF(C331=FALSE,"",IF(AND(ISNUMBER(B331),ISBLANK(N331:T331)),"Unclassified",(IF(COUNT(N331:T331)=0,"",INDEX($N$4:$T$4,MATCH(TRUE,N331:T331=B331,0))))))</f>
        <v/>
      </c>
      <c r="W331" t="str">
        <f t="shared" si="16"/>
        <v/>
      </c>
      <c r="X331" t="str">
        <f t="shared" si="17"/>
        <v/>
      </c>
      <c r="AC331" t="b">
        <f t="shared" si="18"/>
        <v>0</v>
      </c>
      <c r="AD331" t="str">
        <f>IFERROR(ABS(ABS(K331-'Data Transformation'!$R$5)-ABS(K331-'Data Transformation'!$R$6)),"")</f>
        <v/>
      </c>
      <c r="AE331" t="b">
        <f>IF(C331=FALSE,"",IF(AND(OR(V331=$Z$6,V331=$Z$8),OR(AC331=TRUE,AD331&lt;=IF(ISNUMBER('Data Transformation'!$R$15),'Data Transformation'!$R$15,'Data Transformation'!$R$25))),TRUE,FALSE))</f>
        <v>0</v>
      </c>
    </row>
    <row r="332" spans="2:31" x14ac:dyDescent="0.25">
      <c r="B332" t="str">
        <v xml:space="preserve"> </v>
      </c>
      <c r="C332" t="str">
        <v xml:space="preserve"> </v>
      </c>
      <c r="D332" t="str">
        <v xml:space="preserve"> </v>
      </c>
      <c r="E332" t="str">
        <v xml:space="preserve"> </v>
      </c>
      <c r="F332" t="str">
        <v xml:space="preserve"> </v>
      </c>
      <c r="G332" t="str">
        <v xml:space="preserve"> </v>
      </c>
      <c r="H332" t="str">
        <v xml:space="preserve"> </v>
      </c>
      <c r="I332" t="str">
        <v xml:space="preserve"> </v>
      </c>
      <c r="K332" s="57" t="str">
        <f>IFERROR(AVERAGEIF('Data Transformation'!$B$425:$B$8425,B332,IF('Input and Summary Results'!$J$4="no",'Data Transformation'!$C$425:$C$8425,'Data Transformation'!$E$425:$E$8425)),"")</f>
        <v/>
      </c>
      <c r="L332" s="58" t="str" cm="1">
        <f t="array" ref="L332">IFERROR(_xlfn.STDEV.S(IF('Data Transformation'!$B$425:$B$8425=B332,IF('Input and Summary Results'!$J$4="no",'Data Transformation'!$C$425:$C$8425,'Data Transformation'!$E$425:$E$8425),"")),"")</f>
        <v/>
      </c>
      <c r="M332" s="56"/>
      <c r="N332" t="str">
        <f>IF(E332&gt;='Data Transformation'!$R$29,B332,"")</f>
        <v xml:space="preserve"> </v>
      </c>
      <c r="O332" t="str">
        <f>IFERROR(IF(AND(Assignments!L332&lt;('Data Transformation'!$R$4-'Data Transformation'!$R$3)/2,ABS(K332-'Data Transformation'!$R$6)&gt;ABS(K332-'Data Transformation'!$R$5),NOT(ISNUMBER(N332)),NOT(ISNUMBER(R332)),NOT(ISNUMBER(P332)),NOT(ISNUMBER(R332)),NOT(ISNUMBER(S332)),NOT(ISNUMBER(T332))),Assignments!B332,""),"")</f>
        <v/>
      </c>
      <c r="P332" t="str">
        <f>IF(AND(NOT(ISNUMBER(N332)),NOT(ISNUMBER(R332)),NOT(ISNUMBER(S332)),G332&gt;='Data Transformation'!$R$28),B332,"")</f>
        <v xml:space="preserve"> </v>
      </c>
      <c r="Q332" t="str">
        <f>IFERROR(IF(AND(Assignments!L332&lt;('Data Transformation'!$R$4-'Data Transformation'!$R$3)/2,ABS(K332-'Data Transformation'!$R$6)&lt;ABS(K332-'Data Transformation'!$R$5),NOT(ISNUMBER(N332)),NOT(ISNUMBER(T332)),NOT(ISNUMBER(P332)),NOT(ISNUMBER(R332)),NOT(ISNUMBER(T332)),NOT(ISNUMBER(S332))),Assignments!B332,""),"")</f>
        <v/>
      </c>
      <c r="R332" t="str">
        <f>IF(H332&gt;='Data Transformation'!$R$30,B332,"")</f>
        <v xml:space="preserve"> </v>
      </c>
      <c r="S332" t="str">
        <f>IF(D332&gt;='Data Transformation'!$R$31,B332,"")</f>
        <v xml:space="preserve"> </v>
      </c>
      <c r="T332" t="str">
        <f>IF(AND(H332&lt;'Data Transformation'!$R$30,E332&lt;'Data Transformation'!$R$29,G332&lt;0.3,D332&lt;'Data Transformation'!$R$31,E332&gt;0.4,H332&gt;0.4),B332,"")</f>
        <v/>
      </c>
      <c r="U332" s="56"/>
      <c r="V332" t="str" cm="2">
        <f t="array" ref="V332">IF(C332=FALSE,"",IF(AND(ISNUMBER(B332),ISBLANK(N332:T332)),"Unclassified",(IF(COUNT(N332:T332)=0,"",INDEX($N$4:$T$4,MATCH(TRUE,N332:T332=B332,0))))))</f>
        <v/>
      </c>
      <c r="W332" t="str">
        <f t="shared" si="16"/>
        <v/>
      </c>
      <c r="X332" t="str">
        <f t="shared" si="17"/>
        <v/>
      </c>
      <c r="AC332" t="b">
        <f t="shared" si="18"/>
        <v>0</v>
      </c>
      <c r="AD332" t="str">
        <f>IFERROR(ABS(ABS(K332-'Data Transformation'!$R$5)-ABS(K332-'Data Transformation'!$R$6)),"")</f>
        <v/>
      </c>
      <c r="AE332" t="b">
        <f>IF(C332=FALSE,"",IF(AND(OR(V332=$Z$6,V332=$Z$8),OR(AC332=TRUE,AD332&lt;=IF(ISNUMBER('Data Transformation'!$R$15),'Data Transformation'!$R$15,'Data Transformation'!$R$25))),TRUE,FALSE))</f>
        <v>0</v>
      </c>
    </row>
    <row r="333" spans="2:31" x14ac:dyDescent="0.25">
      <c r="B333" t="str">
        <v xml:space="preserve"> </v>
      </c>
      <c r="C333" t="str">
        <v xml:space="preserve"> </v>
      </c>
      <c r="D333" t="str">
        <v xml:space="preserve"> </v>
      </c>
      <c r="E333" t="str">
        <v xml:space="preserve"> </v>
      </c>
      <c r="F333" t="str">
        <v xml:space="preserve"> </v>
      </c>
      <c r="G333" t="str">
        <v xml:space="preserve"> </v>
      </c>
      <c r="H333" t="str">
        <v xml:space="preserve"> </v>
      </c>
      <c r="I333" t="str">
        <v xml:space="preserve"> </v>
      </c>
      <c r="K333" s="57" t="str">
        <f>IFERROR(AVERAGEIF('Data Transformation'!$B$425:$B$8425,B333,IF('Input and Summary Results'!$J$4="no",'Data Transformation'!$C$425:$C$8425,'Data Transformation'!$E$425:$E$8425)),"")</f>
        <v/>
      </c>
      <c r="L333" s="58" t="str" cm="1">
        <f t="array" ref="L333">IFERROR(_xlfn.STDEV.S(IF('Data Transformation'!$B$425:$B$8425=B333,IF('Input and Summary Results'!$J$4="no",'Data Transformation'!$C$425:$C$8425,'Data Transformation'!$E$425:$E$8425),"")),"")</f>
        <v/>
      </c>
      <c r="M333" s="56"/>
      <c r="N333" t="str">
        <f>IF(E333&gt;='Data Transformation'!$R$29,B333,"")</f>
        <v xml:space="preserve"> </v>
      </c>
      <c r="O333" t="str">
        <f>IFERROR(IF(AND(Assignments!L333&lt;('Data Transformation'!$R$4-'Data Transformation'!$R$3)/2,ABS(K333-'Data Transformation'!$R$6)&gt;ABS(K333-'Data Transformation'!$R$5),NOT(ISNUMBER(N333)),NOT(ISNUMBER(R333)),NOT(ISNUMBER(P333)),NOT(ISNUMBER(R333)),NOT(ISNUMBER(S333)),NOT(ISNUMBER(T333))),Assignments!B333,""),"")</f>
        <v/>
      </c>
      <c r="P333" t="str">
        <f>IF(AND(NOT(ISNUMBER(N333)),NOT(ISNUMBER(R333)),NOT(ISNUMBER(S333)),G333&gt;='Data Transformation'!$R$28),B333,"")</f>
        <v xml:space="preserve"> </v>
      </c>
      <c r="Q333" t="str">
        <f>IFERROR(IF(AND(Assignments!L333&lt;('Data Transformation'!$R$4-'Data Transformation'!$R$3)/2,ABS(K333-'Data Transformation'!$R$6)&lt;ABS(K333-'Data Transformation'!$R$5),NOT(ISNUMBER(N333)),NOT(ISNUMBER(T333)),NOT(ISNUMBER(P333)),NOT(ISNUMBER(R333)),NOT(ISNUMBER(T333)),NOT(ISNUMBER(S333))),Assignments!B333,""),"")</f>
        <v/>
      </c>
      <c r="R333" t="str">
        <f>IF(H333&gt;='Data Transformation'!$R$30,B333,"")</f>
        <v xml:space="preserve"> </v>
      </c>
      <c r="S333" t="str">
        <f>IF(D333&gt;='Data Transformation'!$R$31,B333,"")</f>
        <v xml:space="preserve"> </v>
      </c>
      <c r="T333" t="str">
        <f>IF(AND(H333&lt;'Data Transformation'!$R$30,E333&lt;'Data Transformation'!$R$29,G333&lt;0.3,D333&lt;'Data Transformation'!$R$31,E333&gt;0.4,H333&gt;0.4),B333,"")</f>
        <v/>
      </c>
      <c r="U333" s="56"/>
      <c r="V333" t="str" cm="2">
        <f t="array" ref="V333">IF(C333=FALSE,"",IF(AND(ISNUMBER(B333),ISBLANK(N333:T333)),"Unclassified",(IF(COUNT(N333:T333)=0,"",INDEX($N$4:$T$4,MATCH(TRUE,N333:T333=B333,0))))))</f>
        <v/>
      </c>
      <c r="W333" t="str">
        <f t="shared" si="16"/>
        <v/>
      </c>
      <c r="X333" t="str">
        <f t="shared" si="17"/>
        <v/>
      </c>
      <c r="AC333" t="b">
        <f t="shared" si="18"/>
        <v>0</v>
      </c>
      <c r="AD333" t="str">
        <f>IFERROR(ABS(ABS(K333-'Data Transformation'!$R$5)-ABS(K333-'Data Transformation'!$R$6)),"")</f>
        <v/>
      </c>
      <c r="AE333" t="b">
        <f>IF(C333=FALSE,"",IF(AND(OR(V333=$Z$6,V333=$Z$8),OR(AC333=TRUE,AD333&lt;=IF(ISNUMBER('Data Transformation'!$R$15),'Data Transformation'!$R$15,'Data Transformation'!$R$25))),TRUE,FALSE))</f>
        <v>0</v>
      </c>
    </row>
    <row r="334" spans="2:31" x14ac:dyDescent="0.25">
      <c r="B334" t="str">
        <v xml:space="preserve"> </v>
      </c>
      <c r="C334" t="str">
        <v xml:space="preserve"> </v>
      </c>
      <c r="D334" t="str">
        <v xml:space="preserve"> </v>
      </c>
      <c r="E334" t="str">
        <v xml:space="preserve"> </v>
      </c>
      <c r="F334" t="str">
        <v xml:space="preserve"> </v>
      </c>
      <c r="G334" t="str">
        <v xml:space="preserve"> </v>
      </c>
      <c r="H334" t="str">
        <v xml:space="preserve"> </v>
      </c>
      <c r="I334" t="str">
        <v xml:space="preserve"> </v>
      </c>
      <c r="K334" s="57" t="str">
        <f>IFERROR(AVERAGEIF('Data Transformation'!$B$425:$B$8425,B334,IF('Input and Summary Results'!$J$4="no",'Data Transformation'!$C$425:$C$8425,'Data Transformation'!$E$425:$E$8425)),"")</f>
        <v/>
      </c>
      <c r="L334" s="58" t="str" cm="1">
        <f t="array" ref="L334">IFERROR(_xlfn.STDEV.S(IF('Data Transformation'!$B$425:$B$8425=B334,IF('Input and Summary Results'!$J$4="no",'Data Transformation'!$C$425:$C$8425,'Data Transformation'!$E$425:$E$8425),"")),"")</f>
        <v/>
      </c>
      <c r="M334" s="56"/>
      <c r="N334" t="str">
        <f>IF(E334&gt;='Data Transformation'!$R$29,B334,"")</f>
        <v xml:space="preserve"> </v>
      </c>
      <c r="O334" t="str">
        <f>IFERROR(IF(AND(Assignments!L334&lt;('Data Transformation'!$R$4-'Data Transformation'!$R$3)/2,ABS(K334-'Data Transformation'!$R$6)&gt;ABS(K334-'Data Transformation'!$R$5),NOT(ISNUMBER(N334)),NOT(ISNUMBER(R334)),NOT(ISNUMBER(P334)),NOT(ISNUMBER(R334)),NOT(ISNUMBER(S334)),NOT(ISNUMBER(T334))),Assignments!B334,""),"")</f>
        <v/>
      </c>
      <c r="P334" t="str">
        <f>IF(AND(NOT(ISNUMBER(N334)),NOT(ISNUMBER(R334)),NOT(ISNUMBER(S334)),G334&gt;='Data Transformation'!$R$28),B334,"")</f>
        <v xml:space="preserve"> </v>
      </c>
      <c r="Q334" t="str">
        <f>IFERROR(IF(AND(Assignments!L334&lt;('Data Transformation'!$R$4-'Data Transformation'!$R$3)/2,ABS(K334-'Data Transformation'!$R$6)&lt;ABS(K334-'Data Transformation'!$R$5),NOT(ISNUMBER(N334)),NOT(ISNUMBER(T334)),NOT(ISNUMBER(P334)),NOT(ISNUMBER(R334)),NOT(ISNUMBER(T334)),NOT(ISNUMBER(S334))),Assignments!B334,""),"")</f>
        <v/>
      </c>
      <c r="R334" t="str">
        <f>IF(H334&gt;='Data Transformation'!$R$30,B334,"")</f>
        <v xml:space="preserve"> </v>
      </c>
      <c r="S334" t="str">
        <f>IF(D334&gt;='Data Transformation'!$R$31,B334,"")</f>
        <v xml:space="preserve"> </v>
      </c>
      <c r="T334" t="str">
        <f>IF(AND(H334&lt;'Data Transformation'!$R$30,E334&lt;'Data Transformation'!$R$29,G334&lt;0.3,D334&lt;'Data Transformation'!$R$31,E334&gt;0.4,H334&gt;0.4),B334,"")</f>
        <v/>
      </c>
      <c r="U334" s="56"/>
      <c r="V334" t="str" cm="2">
        <f t="array" ref="V334">IF(C334=FALSE,"",IF(AND(ISNUMBER(B334),ISBLANK(N334:T334)),"Unclassified",(IF(COUNT(N334:T334)=0,"",INDEX($N$4:$T$4,MATCH(TRUE,N334:T334=B334,0))))))</f>
        <v/>
      </c>
      <c r="W334" t="str">
        <f t="shared" si="16"/>
        <v/>
      </c>
      <c r="X334" t="str">
        <f t="shared" si="17"/>
        <v/>
      </c>
      <c r="AC334" t="b">
        <f t="shared" si="18"/>
        <v>0</v>
      </c>
      <c r="AD334" t="str">
        <f>IFERROR(ABS(ABS(K334-'Data Transformation'!$R$5)-ABS(K334-'Data Transformation'!$R$6)),"")</f>
        <v/>
      </c>
      <c r="AE334" t="b">
        <f>IF(C334=FALSE,"",IF(AND(OR(V334=$Z$6,V334=$Z$8),OR(AC334=TRUE,AD334&lt;=IF(ISNUMBER('Data Transformation'!$R$15),'Data Transformation'!$R$15,'Data Transformation'!$R$25))),TRUE,FALSE))</f>
        <v>0</v>
      </c>
    </row>
    <row r="335" spans="2:31" x14ac:dyDescent="0.25">
      <c r="B335" t="str">
        <v xml:space="preserve"> </v>
      </c>
      <c r="C335" t="str">
        <v xml:space="preserve"> </v>
      </c>
      <c r="D335" t="str">
        <v xml:space="preserve"> </v>
      </c>
      <c r="E335" t="str">
        <v xml:space="preserve"> </v>
      </c>
      <c r="F335" t="str">
        <v xml:space="preserve"> </v>
      </c>
      <c r="G335" t="str">
        <v xml:space="preserve"> </v>
      </c>
      <c r="H335" t="str">
        <v xml:space="preserve"> </v>
      </c>
      <c r="I335" t="str">
        <v xml:space="preserve"> </v>
      </c>
      <c r="K335" s="57" t="str">
        <f>IFERROR(AVERAGEIF('Data Transformation'!$B$425:$B$8425,B335,IF('Input and Summary Results'!$J$4="no",'Data Transformation'!$C$425:$C$8425,'Data Transformation'!$E$425:$E$8425)),"")</f>
        <v/>
      </c>
      <c r="L335" s="58" t="str" cm="1">
        <f t="array" ref="L335">IFERROR(_xlfn.STDEV.S(IF('Data Transformation'!$B$425:$B$8425=B335,IF('Input and Summary Results'!$J$4="no",'Data Transformation'!$C$425:$C$8425,'Data Transformation'!$E$425:$E$8425),"")),"")</f>
        <v/>
      </c>
      <c r="M335" s="56"/>
      <c r="N335" t="str">
        <f>IF(E335&gt;='Data Transformation'!$R$29,B335,"")</f>
        <v xml:space="preserve"> </v>
      </c>
      <c r="O335" t="str">
        <f>IFERROR(IF(AND(Assignments!L335&lt;('Data Transformation'!$R$4-'Data Transformation'!$R$3)/2,ABS(K335-'Data Transformation'!$R$6)&gt;ABS(K335-'Data Transformation'!$R$5),NOT(ISNUMBER(N335)),NOT(ISNUMBER(R335)),NOT(ISNUMBER(P335)),NOT(ISNUMBER(R335)),NOT(ISNUMBER(S335)),NOT(ISNUMBER(T335))),Assignments!B335,""),"")</f>
        <v/>
      </c>
      <c r="P335" t="str">
        <f>IF(AND(NOT(ISNUMBER(N335)),NOT(ISNUMBER(R335)),NOT(ISNUMBER(S335)),G335&gt;='Data Transformation'!$R$28),B335,"")</f>
        <v xml:space="preserve"> </v>
      </c>
      <c r="Q335" t="str">
        <f>IFERROR(IF(AND(Assignments!L335&lt;('Data Transformation'!$R$4-'Data Transformation'!$R$3)/2,ABS(K335-'Data Transformation'!$R$6)&lt;ABS(K335-'Data Transformation'!$R$5),NOT(ISNUMBER(N335)),NOT(ISNUMBER(T335)),NOT(ISNUMBER(P335)),NOT(ISNUMBER(R335)),NOT(ISNUMBER(T335)),NOT(ISNUMBER(S335))),Assignments!B335,""),"")</f>
        <v/>
      </c>
      <c r="R335" t="str">
        <f>IF(H335&gt;='Data Transformation'!$R$30,B335,"")</f>
        <v xml:space="preserve"> </v>
      </c>
      <c r="S335" t="str">
        <f>IF(D335&gt;='Data Transformation'!$R$31,B335,"")</f>
        <v xml:space="preserve"> </v>
      </c>
      <c r="T335" t="str">
        <f>IF(AND(H335&lt;'Data Transformation'!$R$30,E335&lt;'Data Transformation'!$R$29,G335&lt;0.3,D335&lt;'Data Transformation'!$R$31,E335&gt;0.4,H335&gt;0.4),B335,"")</f>
        <v/>
      </c>
      <c r="U335" s="56"/>
      <c r="V335" t="str" cm="2">
        <f t="array" ref="V335">IF(C335=FALSE,"",IF(AND(ISNUMBER(B335),ISBLANK(N335:T335)),"Unclassified",(IF(COUNT(N335:T335)=0,"",INDEX($N$4:$T$4,MATCH(TRUE,N335:T335=B335,0))))))</f>
        <v/>
      </c>
      <c r="W335" t="str">
        <f t="shared" si="16"/>
        <v/>
      </c>
      <c r="X335" t="str">
        <f t="shared" si="17"/>
        <v/>
      </c>
      <c r="AC335" t="b">
        <f t="shared" si="18"/>
        <v>0</v>
      </c>
      <c r="AD335" t="str">
        <f>IFERROR(ABS(ABS(K335-'Data Transformation'!$R$5)-ABS(K335-'Data Transformation'!$R$6)),"")</f>
        <v/>
      </c>
      <c r="AE335" t="b">
        <f>IF(C335=FALSE,"",IF(AND(OR(V335=$Z$6,V335=$Z$8),OR(AC335=TRUE,AD335&lt;=IF(ISNUMBER('Data Transformation'!$R$15),'Data Transformation'!$R$15,'Data Transformation'!$R$25))),TRUE,FALSE))</f>
        <v>0</v>
      </c>
    </row>
    <row r="336" spans="2:31" x14ac:dyDescent="0.25">
      <c r="B336" t="str">
        <v xml:space="preserve"> </v>
      </c>
      <c r="C336" t="str">
        <v xml:space="preserve"> </v>
      </c>
      <c r="D336" t="str">
        <v xml:space="preserve"> </v>
      </c>
      <c r="E336" t="str">
        <v xml:space="preserve"> </v>
      </c>
      <c r="F336" t="str">
        <v xml:space="preserve"> </v>
      </c>
      <c r="G336" t="str">
        <v xml:space="preserve"> </v>
      </c>
      <c r="H336" t="str">
        <v xml:space="preserve"> </v>
      </c>
      <c r="I336" t="str">
        <v xml:space="preserve"> </v>
      </c>
      <c r="K336" s="57" t="str">
        <f>IFERROR(AVERAGEIF('Data Transformation'!$B$425:$B$8425,B336,IF('Input and Summary Results'!$J$4="no",'Data Transformation'!$C$425:$C$8425,'Data Transformation'!$E$425:$E$8425)),"")</f>
        <v/>
      </c>
      <c r="L336" s="58" t="str" cm="1">
        <f t="array" ref="L336">IFERROR(_xlfn.STDEV.S(IF('Data Transformation'!$B$425:$B$8425=B336,IF('Input and Summary Results'!$J$4="no",'Data Transformation'!$C$425:$C$8425,'Data Transformation'!$E$425:$E$8425),"")),"")</f>
        <v/>
      </c>
      <c r="M336" s="56"/>
      <c r="N336" t="str">
        <f>IF(E336&gt;='Data Transformation'!$R$29,B336,"")</f>
        <v xml:space="preserve"> </v>
      </c>
      <c r="O336" t="str">
        <f>IFERROR(IF(AND(Assignments!L336&lt;('Data Transformation'!$R$4-'Data Transformation'!$R$3)/2,ABS(K336-'Data Transformation'!$R$6)&gt;ABS(K336-'Data Transformation'!$R$5),NOT(ISNUMBER(N336)),NOT(ISNUMBER(R336)),NOT(ISNUMBER(P336)),NOT(ISNUMBER(R336)),NOT(ISNUMBER(S336)),NOT(ISNUMBER(T336))),Assignments!B336,""),"")</f>
        <v/>
      </c>
      <c r="P336" t="str">
        <f>IF(AND(NOT(ISNUMBER(N336)),NOT(ISNUMBER(R336)),NOT(ISNUMBER(S336)),G336&gt;='Data Transformation'!$R$28),B336,"")</f>
        <v xml:space="preserve"> </v>
      </c>
      <c r="Q336" t="str">
        <f>IFERROR(IF(AND(Assignments!L336&lt;('Data Transformation'!$R$4-'Data Transformation'!$R$3)/2,ABS(K336-'Data Transformation'!$R$6)&lt;ABS(K336-'Data Transformation'!$R$5),NOT(ISNUMBER(N336)),NOT(ISNUMBER(T336)),NOT(ISNUMBER(P336)),NOT(ISNUMBER(R336)),NOT(ISNUMBER(T336)),NOT(ISNUMBER(S336))),Assignments!B336,""),"")</f>
        <v/>
      </c>
      <c r="R336" t="str">
        <f>IF(H336&gt;='Data Transformation'!$R$30,B336,"")</f>
        <v xml:space="preserve"> </v>
      </c>
      <c r="S336" t="str">
        <f>IF(D336&gt;='Data Transformation'!$R$31,B336,"")</f>
        <v xml:space="preserve"> </v>
      </c>
      <c r="T336" t="str">
        <f>IF(AND(H336&lt;'Data Transformation'!$R$30,E336&lt;'Data Transformation'!$R$29,G336&lt;0.3,D336&lt;'Data Transformation'!$R$31,E336&gt;0.4,H336&gt;0.4),B336,"")</f>
        <v/>
      </c>
      <c r="U336" s="56"/>
      <c r="V336" t="str" cm="2">
        <f t="array" ref="V336">IF(C336=FALSE,"",IF(AND(ISNUMBER(B336),ISBLANK(N336:T336)),"Unclassified",(IF(COUNT(N336:T336)=0,"",INDEX($N$4:$T$4,MATCH(TRUE,N336:T336=B336,0))))))</f>
        <v/>
      </c>
      <c r="W336" t="str">
        <f t="shared" si="16"/>
        <v/>
      </c>
      <c r="X336" t="str">
        <f t="shared" si="17"/>
        <v/>
      </c>
      <c r="AC336" t="b">
        <f t="shared" si="18"/>
        <v>0</v>
      </c>
      <c r="AD336" t="str">
        <f>IFERROR(ABS(ABS(K336-'Data Transformation'!$R$5)-ABS(K336-'Data Transformation'!$R$6)),"")</f>
        <v/>
      </c>
      <c r="AE336" t="b">
        <f>IF(C336=FALSE,"",IF(AND(OR(V336=$Z$6,V336=$Z$8),OR(AC336=TRUE,AD336&lt;=IF(ISNUMBER('Data Transformation'!$R$15),'Data Transformation'!$R$15,'Data Transformation'!$R$25))),TRUE,FALSE))</f>
        <v>0</v>
      </c>
    </row>
    <row r="337" spans="2:31" x14ac:dyDescent="0.25">
      <c r="B337" t="str">
        <v xml:space="preserve"> </v>
      </c>
      <c r="C337" t="str">
        <v xml:space="preserve"> </v>
      </c>
      <c r="D337" t="str">
        <v xml:space="preserve"> </v>
      </c>
      <c r="E337" t="str">
        <v xml:space="preserve"> </v>
      </c>
      <c r="F337" t="str">
        <v xml:space="preserve"> </v>
      </c>
      <c r="G337" t="str">
        <v xml:space="preserve"> </v>
      </c>
      <c r="H337" t="str">
        <v xml:space="preserve"> </v>
      </c>
      <c r="I337" t="str">
        <v xml:space="preserve"> </v>
      </c>
      <c r="K337" s="57" t="str">
        <f>IFERROR(AVERAGEIF('Data Transformation'!$B$425:$B$8425,B337,IF('Input and Summary Results'!$J$4="no",'Data Transformation'!$C$425:$C$8425,'Data Transformation'!$E$425:$E$8425)),"")</f>
        <v/>
      </c>
      <c r="L337" s="58" t="str" cm="1">
        <f t="array" ref="L337">IFERROR(_xlfn.STDEV.S(IF('Data Transformation'!$B$425:$B$8425=B337,IF('Input and Summary Results'!$J$4="no",'Data Transformation'!$C$425:$C$8425,'Data Transformation'!$E$425:$E$8425),"")),"")</f>
        <v/>
      </c>
      <c r="M337" s="56"/>
      <c r="N337" t="str">
        <f>IF(E337&gt;='Data Transformation'!$R$29,B337,"")</f>
        <v xml:space="preserve"> </v>
      </c>
      <c r="O337" t="str">
        <f>IFERROR(IF(AND(Assignments!L337&lt;('Data Transformation'!$R$4-'Data Transformation'!$R$3)/2,ABS(K337-'Data Transformation'!$R$6)&gt;ABS(K337-'Data Transformation'!$R$5),NOT(ISNUMBER(N337)),NOT(ISNUMBER(R337)),NOT(ISNUMBER(P337)),NOT(ISNUMBER(R337)),NOT(ISNUMBER(S337)),NOT(ISNUMBER(T337))),Assignments!B337,""),"")</f>
        <v/>
      </c>
      <c r="P337" t="str">
        <f>IF(AND(NOT(ISNUMBER(N337)),NOT(ISNUMBER(R337)),NOT(ISNUMBER(S337)),G337&gt;='Data Transformation'!$R$28),B337,"")</f>
        <v xml:space="preserve"> </v>
      </c>
      <c r="Q337" t="str">
        <f>IFERROR(IF(AND(Assignments!L337&lt;('Data Transformation'!$R$4-'Data Transformation'!$R$3)/2,ABS(K337-'Data Transformation'!$R$6)&lt;ABS(K337-'Data Transformation'!$R$5),NOT(ISNUMBER(N337)),NOT(ISNUMBER(T337)),NOT(ISNUMBER(P337)),NOT(ISNUMBER(R337)),NOT(ISNUMBER(T337)),NOT(ISNUMBER(S337))),Assignments!B337,""),"")</f>
        <v/>
      </c>
      <c r="R337" t="str">
        <f>IF(H337&gt;='Data Transformation'!$R$30,B337,"")</f>
        <v xml:space="preserve"> </v>
      </c>
      <c r="S337" t="str">
        <f>IF(D337&gt;='Data Transformation'!$R$31,B337,"")</f>
        <v xml:space="preserve"> </v>
      </c>
      <c r="T337" t="str">
        <f>IF(AND(H337&lt;'Data Transformation'!$R$30,E337&lt;'Data Transformation'!$R$29,G337&lt;0.3,D337&lt;'Data Transformation'!$R$31,E337&gt;0.4,H337&gt;0.4),B337,"")</f>
        <v/>
      </c>
      <c r="U337" s="56"/>
      <c r="V337" t="str" cm="2">
        <f t="array" ref="V337">IF(C337=FALSE,"",IF(AND(ISNUMBER(B337),ISBLANK(N337:T337)),"Unclassified",(IF(COUNT(N337:T337)=0,"",INDEX($N$4:$T$4,MATCH(TRUE,N337:T337=B337,0))))))</f>
        <v/>
      </c>
      <c r="W337" t="str">
        <f t="shared" si="16"/>
        <v/>
      </c>
      <c r="X337" t="str">
        <f t="shared" si="17"/>
        <v/>
      </c>
      <c r="AC337" t="b">
        <f t="shared" si="18"/>
        <v>0</v>
      </c>
      <c r="AD337" t="str">
        <f>IFERROR(ABS(ABS(K337-'Data Transformation'!$R$5)-ABS(K337-'Data Transformation'!$R$6)),"")</f>
        <v/>
      </c>
      <c r="AE337" t="b">
        <f>IF(C337=FALSE,"",IF(AND(OR(V337=$Z$6,V337=$Z$8),OR(AC337=TRUE,AD337&lt;=IF(ISNUMBER('Data Transformation'!$R$15),'Data Transformation'!$R$15,'Data Transformation'!$R$25))),TRUE,FALSE))</f>
        <v>0</v>
      </c>
    </row>
    <row r="338" spans="2:31" x14ac:dyDescent="0.25">
      <c r="B338" t="str">
        <v xml:space="preserve"> </v>
      </c>
      <c r="C338" t="str">
        <v xml:space="preserve"> </v>
      </c>
      <c r="D338" t="str">
        <v xml:space="preserve"> </v>
      </c>
      <c r="E338" t="str">
        <v xml:space="preserve"> </v>
      </c>
      <c r="F338" t="str">
        <v xml:space="preserve"> </v>
      </c>
      <c r="G338" t="str">
        <v xml:space="preserve"> </v>
      </c>
      <c r="H338" t="str">
        <v xml:space="preserve"> </v>
      </c>
      <c r="I338" t="str">
        <v xml:space="preserve"> </v>
      </c>
      <c r="K338" s="57" t="str">
        <f>IFERROR(AVERAGEIF('Data Transformation'!$B$425:$B$8425,B338,IF('Input and Summary Results'!$J$4="no",'Data Transformation'!$C$425:$C$8425,'Data Transformation'!$E$425:$E$8425)),"")</f>
        <v/>
      </c>
      <c r="L338" s="58" t="str" cm="1">
        <f t="array" ref="L338">IFERROR(_xlfn.STDEV.S(IF('Data Transformation'!$B$425:$B$8425=B338,IF('Input and Summary Results'!$J$4="no",'Data Transformation'!$C$425:$C$8425,'Data Transformation'!$E$425:$E$8425),"")),"")</f>
        <v/>
      </c>
      <c r="M338" s="56"/>
      <c r="N338" t="str">
        <f>IF(E338&gt;='Data Transformation'!$R$29,B338,"")</f>
        <v xml:space="preserve"> </v>
      </c>
      <c r="O338" t="str">
        <f>IFERROR(IF(AND(Assignments!L338&lt;('Data Transformation'!$R$4-'Data Transformation'!$R$3)/2,ABS(K338-'Data Transformation'!$R$6)&gt;ABS(K338-'Data Transformation'!$R$5),NOT(ISNUMBER(N338)),NOT(ISNUMBER(R338)),NOT(ISNUMBER(P338)),NOT(ISNUMBER(R338)),NOT(ISNUMBER(S338)),NOT(ISNUMBER(T338))),Assignments!B338,""),"")</f>
        <v/>
      </c>
      <c r="P338" t="str">
        <f>IF(AND(NOT(ISNUMBER(N338)),NOT(ISNUMBER(R338)),NOT(ISNUMBER(S338)),G338&gt;='Data Transformation'!$R$28),B338,"")</f>
        <v xml:space="preserve"> </v>
      </c>
      <c r="Q338" t="str">
        <f>IFERROR(IF(AND(Assignments!L338&lt;('Data Transformation'!$R$4-'Data Transformation'!$R$3)/2,ABS(K338-'Data Transformation'!$R$6)&lt;ABS(K338-'Data Transformation'!$R$5),NOT(ISNUMBER(N338)),NOT(ISNUMBER(T338)),NOT(ISNUMBER(P338)),NOT(ISNUMBER(R338)),NOT(ISNUMBER(T338)),NOT(ISNUMBER(S338))),Assignments!B338,""),"")</f>
        <v/>
      </c>
      <c r="R338" t="str">
        <f>IF(H338&gt;='Data Transformation'!$R$30,B338,"")</f>
        <v xml:space="preserve"> </v>
      </c>
      <c r="S338" t="str">
        <f>IF(D338&gt;='Data Transformation'!$R$31,B338,"")</f>
        <v xml:space="preserve"> </v>
      </c>
      <c r="T338" t="str">
        <f>IF(AND(H338&lt;'Data Transformation'!$R$30,E338&lt;'Data Transformation'!$R$29,G338&lt;0.3,D338&lt;'Data Transformation'!$R$31,E338&gt;0.4,H338&gt;0.4),B338,"")</f>
        <v/>
      </c>
      <c r="U338" s="56"/>
      <c r="V338" t="str" cm="2">
        <f t="array" ref="V338">IF(C338=FALSE,"",IF(AND(ISNUMBER(B338),ISBLANK(N338:T338)),"Unclassified",(IF(COUNT(N338:T338)=0,"",INDEX($N$4:$T$4,MATCH(TRUE,N338:T338=B338,0))))))</f>
        <v/>
      </c>
      <c r="W338" t="str">
        <f t="shared" si="16"/>
        <v/>
      </c>
      <c r="X338" t="str">
        <f t="shared" si="17"/>
        <v/>
      </c>
      <c r="AC338" t="b">
        <f t="shared" si="18"/>
        <v>0</v>
      </c>
      <c r="AD338" t="str">
        <f>IFERROR(ABS(ABS(K338-'Data Transformation'!$R$5)-ABS(K338-'Data Transformation'!$R$6)),"")</f>
        <v/>
      </c>
      <c r="AE338" t="b">
        <f>IF(C338=FALSE,"",IF(AND(OR(V338=$Z$6,V338=$Z$8),OR(AC338=TRUE,AD338&lt;=IF(ISNUMBER('Data Transformation'!$R$15),'Data Transformation'!$R$15,'Data Transformation'!$R$25))),TRUE,FALSE))</f>
        <v>0</v>
      </c>
    </row>
    <row r="339" spans="2:31" x14ac:dyDescent="0.25">
      <c r="B339" t="str">
        <v xml:space="preserve"> </v>
      </c>
      <c r="C339" t="str">
        <v xml:space="preserve"> </v>
      </c>
      <c r="D339" t="str">
        <v xml:space="preserve"> </v>
      </c>
      <c r="E339" t="str">
        <v xml:space="preserve"> </v>
      </c>
      <c r="F339" t="str">
        <v xml:space="preserve"> </v>
      </c>
      <c r="G339" t="str">
        <v xml:space="preserve"> </v>
      </c>
      <c r="H339" t="str">
        <v xml:space="preserve"> </v>
      </c>
      <c r="I339" t="str">
        <v xml:space="preserve"> </v>
      </c>
      <c r="K339" s="57" t="str">
        <f>IFERROR(AVERAGEIF('Data Transformation'!$B$425:$B$8425,B339,IF('Input and Summary Results'!$J$4="no",'Data Transformation'!$C$425:$C$8425,'Data Transformation'!$E$425:$E$8425)),"")</f>
        <v/>
      </c>
      <c r="L339" s="58" t="str" cm="1">
        <f t="array" ref="L339">IFERROR(_xlfn.STDEV.S(IF('Data Transformation'!$B$425:$B$8425=B339,IF('Input and Summary Results'!$J$4="no",'Data Transformation'!$C$425:$C$8425,'Data Transformation'!$E$425:$E$8425),"")),"")</f>
        <v/>
      </c>
      <c r="M339" s="56"/>
      <c r="N339" t="str">
        <f>IF(E339&gt;='Data Transformation'!$R$29,B339,"")</f>
        <v xml:space="preserve"> </v>
      </c>
      <c r="O339" t="str">
        <f>IFERROR(IF(AND(Assignments!L339&lt;('Data Transformation'!$R$4-'Data Transformation'!$R$3)/2,ABS(K339-'Data Transformation'!$R$6)&gt;ABS(K339-'Data Transformation'!$R$5),NOT(ISNUMBER(N339)),NOT(ISNUMBER(R339)),NOT(ISNUMBER(P339)),NOT(ISNUMBER(R339)),NOT(ISNUMBER(S339)),NOT(ISNUMBER(T339))),Assignments!B339,""),"")</f>
        <v/>
      </c>
      <c r="P339" t="str">
        <f>IF(AND(NOT(ISNUMBER(N339)),NOT(ISNUMBER(R339)),NOT(ISNUMBER(S339)),G339&gt;='Data Transformation'!$R$28),B339,"")</f>
        <v xml:space="preserve"> </v>
      </c>
      <c r="Q339" t="str">
        <f>IFERROR(IF(AND(Assignments!L339&lt;('Data Transformation'!$R$4-'Data Transformation'!$R$3)/2,ABS(K339-'Data Transformation'!$R$6)&lt;ABS(K339-'Data Transformation'!$R$5),NOT(ISNUMBER(N339)),NOT(ISNUMBER(T339)),NOT(ISNUMBER(P339)),NOT(ISNUMBER(R339)),NOT(ISNUMBER(T339)),NOT(ISNUMBER(S339))),Assignments!B339,""),"")</f>
        <v/>
      </c>
      <c r="R339" t="str">
        <f>IF(H339&gt;='Data Transformation'!$R$30,B339,"")</f>
        <v xml:space="preserve"> </v>
      </c>
      <c r="S339" t="str">
        <f>IF(D339&gt;='Data Transformation'!$R$31,B339,"")</f>
        <v xml:space="preserve"> </v>
      </c>
      <c r="T339" t="str">
        <f>IF(AND(H339&lt;'Data Transformation'!$R$30,E339&lt;'Data Transformation'!$R$29,G339&lt;0.3,D339&lt;'Data Transformation'!$R$31,E339&gt;0.4,H339&gt;0.4),B339,"")</f>
        <v/>
      </c>
      <c r="U339" s="56"/>
      <c r="V339" t="str" cm="2">
        <f t="array" ref="V339">IF(C339=FALSE,"",IF(AND(ISNUMBER(B339),ISBLANK(N339:T339)),"Unclassified",(IF(COUNT(N339:T339)=0,"",INDEX($N$4:$T$4,MATCH(TRUE,N339:T339=B339,0))))))</f>
        <v/>
      </c>
      <c r="W339" t="str">
        <f t="shared" si="16"/>
        <v/>
      </c>
      <c r="X339" t="str">
        <f t="shared" si="17"/>
        <v/>
      </c>
      <c r="AC339" t="b">
        <f t="shared" si="18"/>
        <v>0</v>
      </c>
      <c r="AD339" t="str">
        <f>IFERROR(ABS(ABS(K339-'Data Transformation'!$R$5)-ABS(K339-'Data Transformation'!$R$6)),"")</f>
        <v/>
      </c>
      <c r="AE339" t="b">
        <f>IF(C339=FALSE,"",IF(AND(OR(V339=$Z$6,V339=$Z$8),OR(AC339=TRUE,AD339&lt;=IF(ISNUMBER('Data Transformation'!$R$15),'Data Transformation'!$R$15,'Data Transformation'!$R$25))),TRUE,FALSE))</f>
        <v>0</v>
      </c>
    </row>
    <row r="340" spans="2:31" x14ac:dyDescent="0.25">
      <c r="B340" t="str">
        <v xml:space="preserve"> </v>
      </c>
      <c r="C340" t="str">
        <v xml:space="preserve"> </v>
      </c>
      <c r="D340" t="str">
        <v xml:space="preserve"> </v>
      </c>
      <c r="E340" t="str">
        <v xml:space="preserve"> </v>
      </c>
      <c r="F340" t="str">
        <v xml:space="preserve"> </v>
      </c>
      <c r="G340" t="str">
        <v xml:space="preserve"> </v>
      </c>
      <c r="H340" t="str">
        <v xml:space="preserve"> </v>
      </c>
      <c r="I340" t="str">
        <v xml:space="preserve"> </v>
      </c>
      <c r="K340" s="57" t="str">
        <f>IFERROR(AVERAGEIF('Data Transformation'!$B$425:$B$8425,B340,IF('Input and Summary Results'!$J$4="no",'Data Transformation'!$C$425:$C$8425,'Data Transformation'!$E$425:$E$8425)),"")</f>
        <v/>
      </c>
      <c r="L340" s="58" t="str" cm="1">
        <f t="array" ref="L340">IFERROR(_xlfn.STDEV.S(IF('Data Transformation'!$B$425:$B$8425=B340,IF('Input and Summary Results'!$J$4="no",'Data Transformation'!$C$425:$C$8425,'Data Transformation'!$E$425:$E$8425),"")),"")</f>
        <v/>
      </c>
      <c r="M340" s="56"/>
      <c r="N340" t="str">
        <f>IF(E340&gt;='Data Transformation'!$R$29,B340,"")</f>
        <v xml:space="preserve"> </v>
      </c>
      <c r="O340" t="str">
        <f>IFERROR(IF(AND(Assignments!L340&lt;('Data Transformation'!$R$4-'Data Transformation'!$R$3)/2,ABS(K340-'Data Transformation'!$R$6)&gt;ABS(K340-'Data Transformation'!$R$5),NOT(ISNUMBER(N340)),NOT(ISNUMBER(R340)),NOT(ISNUMBER(P340)),NOT(ISNUMBER(R340)),NOT(ISNUMBER(S340)),NOT(ISNUMBER(T340))),Assignments!B340,""),"")</f>
        <v/>
      </c>
      <c r="P340" t="str">
        <f>IF(AND(NOT(ISNUMBER(N340)),NOT(ISNUMBER(R340)),NOT(ISNUMBER(S340)),G340&gt;='Data Transformation'!$R$28),B340,"")</f>
        <v xml:space="preserve"> </v>
      </c>
      <c r="Q340" t="str">
        <f>IFERROR(IF(AND(Assignments!L340&lt;('Data Transformation'!$R$4-'Data Transformation'!$R$3)/2,ABS(K340-'Data Transformation'!$R$6)&lt;ABS(K340-'Data Transformation'!$R$5),NOT(ISNUMBER(N340)),NOT(ISNUMBER(T340)),NOT(ISNUMBER(P340)),NOT(ISNUMBER(R340)),NOT(ISNUMBER(T340)),NOT(ISNUMBER(S340))),Assignments!B340,""),"")</f>
        <v/>
      </c>
      <c r="R340" t="str">
        <f>IF(H340&gt;='Data Transformation'!$R$30,B340,"")</f>
        <v xml:space="preserve"> </v>
      </c>
      <c r="S340" t="str">
        <f>IF(D340&gt;='Data Transformation'!$R$31,B340,"")</f>
        <v xml:space="preserve"> </v>
      </c>
      <c r="T340" t="str">
        <f>IF(AND(H340&lt;'Data Transformation'!$R$30,E340&lt;'Data Transformation'!$R$29,G340&lt;0.3,D340&lt;'Data Transformation'!$R$31,E340&gt;0.4,H340&gt;0.4),B340,"")</f>
        <v/>
      </c>
      <c r="U340" s="56"/>
      <c r="V340" t="str" cm="2">
        <f t="array" ref="V340">IF(C340=FALSE,"",IF(AND(ISNUMBER(B340),ISBLANK(N340:T340)),"Unclassified",(IF(COUNT(N340:T340)=0,"",INDEX($N$4:$T$4,MATCH(TRUE,N340:T340=B340,0))))))</f>
        <v/>
      </c>
      <c r="W340" t="str">
        <f t="shared" si="16"/>
        <v/>
      </c>
      <c r="X340" t="str">
        <f t="shared" si="17"/>
        <v/>
      </c>
      <c r="AC340" t="b">
        <f t="shared" si="18"/>
        <v>0</v>
      </c>
      <c r="AD340" t="str">
        <f>IFERROR(ABS(ABS(K340-'Data Transformation'!$R$5)-ABS(K340-'Data Transformation'!$R$6)),"")</f>
        <v/>
      </c>
      <c r="AE340" t="b">
        <f>IF(C340=FALSE,"",IF(AND(OR(V340=$Z$6,V340=$Z$8),OR(AC340=TRUE,AD340&lt;=IF(ISNUMBER('Data Transformation'!$R$15),'Data Transformation'!$R$15,'Data Transformation'!$R$25))),TRUE,FALSE))</f>
        <v>0</v>
      </c>
    </row>
    <row r="341" spans="2:31" x14ac:dyDescent="0.25">
      <c r="B341" t="str">
        <v xml:space="preserve"> </v>
      </c>
      <c r="C341" t="str">
        <v xml:space="preserve"> </v>
      </c>
      <c r="D341" t="str">
        <v xml:space="preserve"> </v>
      </c>
      <c r="E341" t="str">
        <v xml:space="preserve"> </v>
      </c>
      <c r="F341" t="str">
        <v xml:space="preserve"> </v>
      </c>
      <c r="G341" t="str">
        <v xml:space="preserve"> </v>
      </c>
      <c r="H341" t="str">
        <v xml:space="preserve"> </v>
      </c>
      <c r="I341" t="str">
        <v xml:space="preserve"> </v>
      </c>
      <c r="K341" s="57" t="str">
        <f>IFERROR(AVERAGEIF('Data Transformation'!$B$425:$B$8425,B341,IF('Input and Summary Results'!$J$4="no",'Data Transformation'!$C$425:$C$8425,'Data Transformation'!$E$425:$E$8425)),"")</f>
        <v/>
      </c>
      <c r="L341" s="58" t="str" cm="1">
        <f t="array" ref="L341">IFERROR(_xlfn.STDEV.S(IF('Data Transformation'!$B$425:$B$8425=B341,IF('Input and Summary Results'!$J$4="no",'Data Transformation'!$C$425:$C$8425,'Data Transformation'!$E$425:$E$8425),"")),"")</f>
        <v/>
      </c>
      <c r="M341" s="56"/>
      <c r="N341" t="str">
        <f>IF(E341&gt;='Data Transformation'!$R$29,B341,"")</f>
        <v xml:space="preserve"> </v>
      </c>
      <c r="O341" t="str">
        <f>IFERROR(IF(AND(Assignments!L341&lt;('Data Transformation'!$R$4-'Data Transformation'!$R$3)/2,ABS(K341-'Data Transformation'!$R$6)&gt;ABS(K341-'Data Transformation'!$R$5),NOT(ISNUMBER(N341)),NOT(ISNUMBER(R341)),NOT(ISNUMBER(P341)),NOT(ISNUMBER(R341)),NOT(ISNUMBER(S341)),NOT(ISNUMBER(T341))),Assignments!B341,""),"")</f>
        <v/>
      </c>
      <c r="P341" t="str">
        <f>IF(AND(NOT(ISNUMBER(N341)),NOT(ISNUMBER(R341)),NOT(ISNUMBER(S341)),G341&gt;='Data Transformation'!$R$28),B341,"")</f>
        <v xml:space="preserve"> </v>
      </c>
      <c r="Q341" t="str">
        <f>IFERROR(IF(AND(Assignments!L341&lt;('Data Transformation'!$R$4-'Data Transformation'!$R$3)/2,ABS(K341-'Data Transformation'!$R$6)&lt;ABS(K341-'Data Transformation'!$R$5),NOT(ISNUMBER(N341)),NOT(ISNUMBER(T341)),NOT(ISNUMBER(P341)),NOT(ISNUMBER(R341)),NOT(ISNUMBER(T341)),NOT(ISNUMBER(S341))),Assignments!B341,""),"")</f>
        <v/>
      </c>
      <c r="R341" t="str">
        <f>IF(H341&gt;='Data Transformation'!$R$30,B341,"")</f>
        <v xml:space="preserve"> </v>
      </c>
      <c r="S341" t="str">
        <f>IF(D341&gt;='Data Transformation'!$R$31,B341,"")</f>
        <v xml:space="preserve"> </v>
      </c>
      <c r="T341" t="str">
        <f>IF(AND(H341&lt;'Data Transformation'!$R$30,E341&lt;'Data Transformation'!$R$29,G341&lt;0.3,D341&lt;'Data Transformation'!$R$31,E341&gt;0.4,H341&gt;0.4),B341,"")</f>
        <v/>
      </c>
      <c r="U341" s="56"/>
      <c r="V341" t="str" cm="2">
        <f t="array" ref="V341">IF(C341=FALSE,"",IF(AND(ISNUMBER(B341),ISBLANK(N341:T341)),"Unclassified",(IF(COUNT(N341:T341)=0,"",INDEX($N$4:$T$4,MATCH(TRUE,N341:T341=B341,0))))))</f>
        <v/>
      </c>
      <c r="W341" t="str">
        <f t="shared" si="16"/>
        <v/>
      </c>
      <c r="X341" t="str">
        <f t="shared" si="17"/>
        <v/>
      </c>
      <c r="AC341" t="b">
        <f t="shared" si="18"/>
        <v>0</v>
      </c>
      <c r="AD341" t="str">
        <f>IFERROR(ABS(ABS(K341-'Data Transformation'!$R$5)-ABS(K341-'Data Transformation'!$R$6)),"")</f>
        <v/>
      </c>
      <c r="AE341" t="b">
        <f>IF(C341=FALSE,"",IF(AND(OR(V341=$Z$6,V341=$Z$8),OR(AC341=TRUE,AD341&lt;=IF(ISNUMBER('Data Transformation'!$R$15),'Data Transformation'!$R$15,'Data Transformation'!$R$25))),TRUE,FALSE))</f>
        <v>0</v>
      </c>
    </row>
    <row r="342" spans="2:31" x14ac:dyDescent="0.25">
      <c r="B342" t="str">
        <v xml:space="preserve"> </v>
      </c>
      <c r="C342" t="str">
        <v xml:space="preserve"> </v>
      </c>
      <c r="D342" t="str">
        <v xml:space="preserve"> </v>
      </c>
      <c r="E342" t="str">
        <v xml:space="preserve"> </v>
      </c>
      <c r="F342" t="str">
        <v xml:space="preserve"> </v>
      </c>
      <c r="G342" t="str">
        <v xml:space="preserve"> </v>
      </c>
      <c r="H342" t="str">
        <v xml:space="preserve"> </v>
      </c>
      <c r="I342" t="str">
        <v xml:space="preserve"> </v>
      </c>
      <c r="K342" s="57" t="str">
        <f>IFERROR(AVERAGEIF('Data Transformation'!$B$425:$B$8425,B342,IF('Input and Summary Results'!$J$4="no",'Data Transformation'!$C$425:$C$8425,'Data Transformation'!$E$425:$E$8425)),"")</f>
        <v/>
      </c>
      <c r="L342" s="58" t="str" cm="1">
        <f t="array" ref="L342">IFERROR(_xlfn.STDEV.S(IF('Data Transformation'!$B$425:$B$8425=B342,IF('Input and Summary Results'!$J$4="no",'Data Transformation'!$C$425:$C$8425,'Data Transformation'!$E$425:$E$8425),"")),"")</f>
        <v/>
      </c>
      <c r="M342" s="56"/>
      <c r="N342" t="str">
        <f>IF(E342&gt;='Data Transformation'!$R$29,B342,"")</f>
        <v xml:space="preserve"> </v>
      </c>
      <c r="O342" t="str">
        <f>IFERROR(IF(AND(Assignments!L342&lt;('Data Transformation'!$R$4-'Data Transformation'!$R$3)/2,ABS(K342-'Data Transformation'!$R$6)&gt;ABS(K342-'Data Transformation'!$R$5),NOT(ISNUMBER(N342)),NOT(ISNUMBER(R342)),NOT(ISNUMBER(P342)),NOT(ISNUMBER(R342)),NOT(ISNUMBER(S342)),NOT(ISNUMBER(T342))),Assignments!B342,""),"")</f>
        <v/>
      </c>
      <c r="P342" t="str">
        <f>IF(AND(NOT(ISNUMBER(N342)),NOT(ISNUMBER(R342)),NOT(ISNUMBER(S342)),G342&gt;='Data Transformation'!$R$28),B342,"")</f>
        <v xml:space="preserve"> </v>
      </c>
      <c r="Q342" t="str">
        <f>IFERROR(IF(AND(Assignments!L342&lt;('Data Transformation'!$R$4-'Data Transformation'!$R$3)/2,ABS(K342-'Data Transformation'!$R$6)&lt;ABS(K342-'Data Transformation'!$R$5),NOT(ISNUMBER(N342)),NOT(ISNUMBER(T342)),NOT(ISNUMBER(P342)),NOT(ISNUMBER(R342)),NOT(ISNUMBER(T342)),NOT(ISNUMBER(S342))),Assignments!B342,""),"")</f>
        <v/>
      </c>
      <c r="R342" t="str">
        <f>IF(H342&gt;='Data Transformation'!$R$30,B342,"")</f>
        <v xml:space="preserve"> </v>
      </c>
      <c r="S342" t="str">
        <f>IF(D342&gt;='Data Transformation'!$R$31,B342,"")</f>
        <v xml:space="preserve"> </v>
      </c>
      <c r="T342" t="str">
        <f>IF(AND(H342&lt;'Data Transformation'!$R$30,E342&lt;'Data Transformation'!$R$29,G342&lt;0.3,D342&lt;'Data Transformation'!$R$31,E342&gt;0.4,H342&gt;0.4),B342,"")</f>
        <v/>
      </c>
      <c r="U342" s="56"/>
      <c r="V342" t="str" cm="2">
        <f t="array" ref="V342">IF(C342=FALSE,"",IF(AND(ISNUMBER(B342),ISBLANK(N342:T342)),"Unclassified",(IF(COUNT(N342:T342)=0,"",INDEX($N$4:$T$4,MATCH(TRUE,N342:T342=B342,0))))))</f>
        <v/>
      </c>
      <c r="W342" t="str">
        <f t="shared" si="16"/>
        <v/>
      </c>
      <c r="X342" t="str">
        <f t="shared" si="17"/>
        <v/>
      </c>
      <c r="AC342" t="b">
        <f t="shared" si="18"/>
        <v>0</v>
      </c>
      <c r="AD342" t="str">
        <f>IFERROR(ABS(ABS(K342-'Data Transformation'!$R$5)-ABS(K342-'Data Transformation'!$R$6)),"")</f>
        <v/>
      </c>
      <c r="AE342" t="b">
        <f>IF(C342=FALSE,"",IF(AND(OR(V342=$Z$6,V342=$Z$8),OR(AC342=TRUE,AD342&lt;=IF(ISNUMBER('Data Transformation'!$R$15),'Data Transformation'!$R$15,'Data Transformation'!$R$25))),TRUE,FALSE))</f>
        <v>0</v>
      </c>
    </row>
    <row r="343" spans="2:31" x14ac:dyDescent="0.25">
      <c r="B343" t="str">
        <v xml:space="preserve"> </v>
      </c>
      <c r="C343" t="str">
        <v xml:space="preserve"> </v>
      </c>
      <c r="D343" t="str">
        <v xml:space="preserve"> </v>
      </c>
      <c r="E343" t="str">
        <v xml:space="preserve"> </v>
      </c>
      <c r="F343" t="str">
        <v xml:space="preserve"> </v>
      </c>
      <c r="G343" t="str">
        <v xml:space="preserve"> </v>
      </c>
      <c r="H343" t="str">
        <v xml:space="preserve"> </v>
      </c>
      <c r="I343" t="str">
        <v xml:space="preserve"> </v>
      </c>
      <c r="K343" s="57" t="str">
        <f>IFERROR(AVERAGEIF('Data Transformation'!$B$425:$B$8425,B343,IF('Input and Summary Results'!$J$4="no",'Data Transformation'!$C$425:$C$8425,'Data Transformation'!$E$425:$E$8425)),"")</f>
        <v/>
      </c>
      <c r="L343" s="58" t="str" cm="1">
        <f t="array" ref="L343">IFERROR(_xlfn.STDEV.S(IF('Data Transformation'!$B$425:$B$8425=B343,IF('Input and Summary Results'!$J$4="no",'Data Transformation'!$C$425:$C$8425,'Data Transformation'!$E$425:$E$8425),"")),"")</f>
        <v/>
      </c>
      <c r="M343" s="56"/>
      <c r="N343" t="str">
        <f>IF(E343&gt;='Data Transformation'!$R$29,B343,"")</f>
        <v xml:space="preserve"> </v>
      </c>
      <c r="O343" t="str">
        <f>IFERROR(IF(AND(Assignments!L343&lt;('Data Transformation'!$R$4-'Data Transformation'!$R$3)/2,ABS(K343-'Data Transformation'!$R$6)&gt;ABS(K343-'Data Transformation'!$R$5),NOT(ISNUMBER(N343)),NOT(ISNUMBER(R343)),NOT(ISNUMBER(P343)),NOT(ISNUMBER(R343)),NOT(ISNUMBER(S343)),NOT(ISNUMBER(T343))),Assignments!B343,""),"")</f>
        <v/>
      </c>
      <c r="P343" t="str">
        <f>IF(AND(NOT(ISNUMBER(N343)),NOT(ISNUMBER(R343)),NOT(ISNUMBER(S343)),G343&gt;='Data Transformation'!$R$28),B343,"")</f>
        <v xml:space="preserve"> </v>
      </c>
      <c r="Q343" t="str">
        <f>IFERROR(IF(AND(Assignments!L343&lt;('Data Transformation'!$R$4-'Data Transformation'!$R$3)/2,ABS(K343-'Data Transformation'!$R$6)&lt;ABS(K343-'Data Transformation'!$R$5),NOT(ISNUMBER(N343)),NOT(ISNUMBER(T343)),NOT(ISNUMBER(P343)),NOT(ISNUMBER(R343)),NOT(ISNUMBER(T343)),NOT(ISNUMBER(S343))),Assignments!B343,""),"")</f>
        <v/>
      </c>
      <c r="R343" t="str">
        <f>IF(H343&gt;='Data Transformation'!$R$30,B343,"")</f>
        <v xml:space="preserve"> </v>
      </c>
      <c r="S343" t="str">
        <f>IF(D343&gt;='Data Transformation'!$R$31,B343,"")</f>
        <v xml:space="preserve"> </v>
      </c>
      <c r="T343" t="str">
        <f>IF(AND(H343&lt;'Data Transformation'!$R$30,E343&lt;'Data Transformation'!$R$29,G343&lt;0.3,D343&lt;'Data Transformation'!$R$31,E343&gt;0.4,H343&gt;0.4),B343,"")</f>
        <v/>
      </c>
      <c r="U343" s="56"/>
      <c r="V343" t="str" cm="2">
        <f t="array" ref="V343">IF(C343=FALSE,"",IF(AND(ISNUMBER(B343),ISBLANK(N343:T343)),"Unclassified",(IF(COUNT(N343:T343)=0,"",INDEX($N$4:$T$4,MATCH(TRUE,N343:T343=B343,0))))))</f>
        <v/>
      </c>
      <c r="W343" t="str">
        <f t="shared" si="16"/>
        <v/>
      </c>
      <c r="X343" t="str">
        <f t="shared" si="17"/>
        <v/>
      </c>
      <c r="AC343" t="b">
        <f t="shared" si="18"/>
        <v>0</v>
      </c>
      <c r="AD343" t="str">
        <f>IFERROR(ABS(ABS(K343-'Data Transformation'!$R$5)-ABS(K343-'Data Transformation'!$R$6)),"")</f>
        <v/>
      </c>
      <c r="AE343" t="b">
        <f>IF(C343=FALSE,"",IF(AND(OR(V343=$Z$6,V343=$Z$8),OR(AC343=TRUE,AD343&lt;=IF(ISNUMBER('Data Transformation'!$R$15),'Data Transformation'!$R$15,'Data Transformation'!$R$25))),TRUE,FALSE))</f>
        <v>0</v>
      </c>
    </row>
    <row r="344" spans="2:31" x14ac:dyDescent="0.25">
      <c r="B344" t="str">
        <v xml:space="preserve"> </v>
      </c>
      <c r="C344" t="str">
        <v xml:space="preserve"> </v>
      </c>
      <c r="D344" t="str">
        <v xml:space="preserve"> </v>
      </c>
      <c r="E344" t="str">
        <v xml:space="preserve"> </v>
      </c>
      <c r="F344" t="str">
        <v xml:space="preserve"> </v>
      </c>
      <c r="G344" t="str">
        <v xml:space="preserve"> </v>
      </c>
      <c r="H344" t="str">
        <v xml:space="preserve"> </v>
      </c>
      <c r="I344" t="str">
        <v xml:space="preserve"> </v>
      </c>
      <c r="K344" s="57" t="str">
        <f>IFERROR(AVERAGEIF('Data Transformation'!$B$425:$B$8425,B344,IF('Input and Summary Results'!$J$4="no",'Data Transformation'!$C$425:$C$8425,'Data Transformation'!$E$425:$E$8425)),"")</f>
        <v/>
      </c>
      <c r="L344" s="58" t="str" cm="1">
        <f t="array" ref="L344">IFERROR(_xlfn.STDEV.S(IF('Data Transformation'!$B$425:$B$8425=B344,IF('Input and Summary Results'!$J$4="no",'Data Transformation'!$C$425:$C$8425,'Data Transformation'!$E$425:$E$8425),"")),"")</f>
        <v/>
      </c>
      <c r="M344" s="56"/>
      <c r="N344" t="str">
        <f>IF(E344&gt;='Data Transformation'!$R$29,B344,"")</f>
        <v xml:space="preserve"> </v>
      </c>
      <c r="O344" t="str">
        <f>IFERROR(IF(AND(Assignments!L344&lt;('Data Transformation'!$R$4-'Data Transformation'!$R$3)/2,ABS(K344-'Data Transformation'!$R$6)&gt;ABS(K344-'Data Transformation'!$R$5),NOT(ISNUMBER(N344)),NOT(ISNUMBER(R344)),NOT(ISNUMBER(P344)),NOT(ISNUMBER(R344)),NOT(ISNUMBER(S344)),NOT(ISNUMBER(T344))),Assignments!B344,""),"")</f>
        <v/>
      </c>
      <c r="P344" t="str">
        <f>IF(AND(NOT(ISNUMBER(N344)),NOT(ISNUMBER(R344)),NOT(ISNUMBER(S344)),G344&gt;='Data Transformation'!$R$28),B344,"")</f>
        <v xml:space="preserve"> </v>
      </c>
      <c r="Q344" t="str">
        <f>IFERROR(IF(AND(Assignments!L344&lt;('Data Transformation'!$R$4-'Data Transformation'!$R$3)/2,ABS(K344-'Data Transformation'!$R$6)&lt;ABS(K344-'Data Transformation'!$R$5),NOT(ISNUMBER(N344)),NOT(ISNUMBER(T344)),NOT(ISNUMBER(P344)),NOT(ISNUMBER(R344)),NOT(ISNUMBER(T344)),NOT(ISNUMBER(S344))),Assignments!B344,""),"")</f>
        <v/>
      </c>
      <c r="R344" t="str">
        <f>IF(H344&gt;='Data Transformation'!$R$30,B344,"")</f>
        <v xml:space="preserve"> </v>
      </c>
      <c r="S344" t="str">
        <f>IF(D344&gt;='Data Transformation'!$R$31,B344,"")</f>
        <v xml:space="preserve"> </v>
      </c>
      <c r="T344" t="str">
        <f>IF(AND(H344&lt;'Data Transformation'!$R$30,E344&lt;'Data Transformation'!$R$29,G344&lt;0.3,D344&lt;'Data Transformation'!$R$31,E344&gt;0.4,H344&gt;0.4),B344,"")</f>
        <v/>
      </c>
      <c r="U344" s="56"/>
      <c r="V344" t="str" cm="2">
        <f t="array" ref="V344">IF(C344=FALSE,"",IF(AND(ISNUMBER(B344),ISBLANK(N344:T344)),"Unclassified",(IF(COUNT(N344:T344)=0,"",INDEX($N$4:$T$4,MATCH(TRUE,N344:T344=B344,0))))))</f>
        <v/>
      </c>
      <c r="W344" t="str">
        <f t="shared" si="16"/>
        <v/>
      </c>
      <c r="X344" t="str">
        <f t="shared" si="17"/>
        <v/>
      </c>
      <c r="AC344" t="b">
        <f t="shared" si="18"/>
        <v>0</v>
      </c>
      <c r="AD344" t="str">
        <f>IFERROR(ABS(ABS(K344-'Data Transformation'!$R$5)-ABS(K344-'Data Transformation'!$R$6)),"")</f>
        <v/>
      </c>
      <c r="AE344" t="b">
        <f>IF(C344=FALSE,"",IF(AND(OR(V344=$Z$6,V344=$Z$8),OR(AC344=TRUE,AD344&lt;=IF(ISNUMBER('Data Transformation'!$R$15),'Data Transformation'!$R$15,'Data Transformation'!$R$25))),TRUE,FALSE))</f>
        <v>0</v>
      </c>
    </row>
    <row r="345" spans="2:31" x14ac:dyDescent="0.25">
      <c r="B345" t="str">
        <v xml:space="preserve"> </v>
      </c>
      <c r="C345" t="str">
        <v xml:space="preserve"> </v>
      </c>
      <c r="D345" t="str">
        <v xml:space="preserve"> </v>
      </c>
      <c r="E345" t="str">
        <v xml:space="preserve"> </v>
      </c>
      <c r="F345" t="str">
        <v xml:space="preserve"> </v>
      </c>
      <c r="G345" t="str">
        <v xml:space="preserve"> </v>
      </c>
      <c r="H345" t="str">
        <v xml:space="preserve"> </v>
      </c>
      <c r="I345" t="str">
        <v xml:space="preserve"> </v>
      </c>
      <c r="K345" s="57" t="str">
        <f>IFERROR(AVERAGEIF('Data Transformation'!$B$425:$B$8425,B345,IF('Input and Summary Results'!$J$4="no",'Data Transformation'!$C$425:$C$8425,'Data Transformation'!$E$425:$E$8425)),"")</f>
        <v/>
      </c>
      <c r="L345" s="58" t="str" cm="1">
        <f t="array" ref="L345">IFERROR(_xlfn.STDEV.S(IF('Data Transformation'!$B$425:$B$8425=B345,IF('Input and Summary Results'!$J$4="no",'Data Transformation'!$C$425:$C$8425,'Data Transformation'!$E$425:$E$8425),"")),"")</f>
        <v/>
      </c>
      <c r="M345" s="56"/>
      <c r="N345" t="str">
        <f>IF(E345&gt;='Data Transformation'!$R$29,B345,"")</f>
        <v xml:space="preserve"> </v>
      </c>
      <c r="O345" t="str">
        <f>IFERROR(IF(AND(Assignments!L345&lt;('Data Transformation'!$R$4-'Data Transformation'!$R$3)/2,ABS(K345-'Data Transformation'!$R$6)&gt;ABS(K345-'Data Transformation'!$R$5),NOT(ISNUMBER(N345)),NOT(ISNUMBER(R345)),NOT(ISNUMBER(P345)),NOT(ISNUMBER(R345)),NOT(ISNUMBER(S345)),NOT(ISNUMBER(T345))),Assignments!B345,""),"")</f>
        <v/>
      </c>
      <c r="P345" t="str">
        <f>IF(AND(NOT(ISNUMBER(N345)),NOT(ISNUMBER(R345)),NOT(ISNUMBER(S345)),G345&gt;='Data Transformation'!$R$28),B345,"")</f>
        <v xml:space="preserve"> </v>
      </c>
      <c r="Q345" t="str">
        <f>IFERROR(IF(AND(Assignments!L345&lt;('Data Transformation'!$R$4-'Data Transformation'!$R$3)/2,ABS(K345-'Data Transformation'!$R$6)&lt;ABS(K345-'Data Transformation'!$R$5),NOT(ISNUMBER(N345)),NOT(ISNUMBER(T345)),NOT(ISNUMBER(P345)),NOT(ISNUMBER(R345)),NOT(ISNUMBER(T345)),NOT(ISNUMBER(S345))),Assignments!B345,""),"")</f>
        <v/>
      </c>
      <c r="R345" t="str">
        <f>IF(H345&gt;='Data Transformation'!$R$30,B345,"")</f>
        <v xml:space="preserve"> </v>
      </c>
      <c r="S345" t="str">
        <f>IF(D345&gt;='Data Transformation'!$R$31,B345,"")</f>
        <v xml:space="preserve"> </v>
      </c>
      <c r="T345" t="str">
        <f>IF(AND(H345&lt;'Data Transformation'!$R$30,E345&lt;'Data Transformation'!$R$29,G345&lt;0.3,D345&lt;'Data Transformation'!$R$31,E345&gt;0.4,H345&gt;0.4),B345,"")</f>
        <v/>
      </c>
      <c r="U345" s="56"/>
      <c r="V345" t="str" cm="2">
        <f t="array" ref="V345">IF(C345=FALSE,"",IF(AND(ISNUMBER(B345),ISBLANK(N345:T345)),"Unclassified",(IF(COUNT(N345:T345)=0,"",INDEX($N$4:$T$4,MATCH(TRUE,N345:T345=B345,0))))))</f>
        <v/>
      </c>
      <c r="W345" t="str">
        <f t="shared" si="16"/>
        <v/>
      </c>
      <c r="X345" t="str">
        <f t="shared" si="17"/>
        <v/>
      </c>
      <c r="AC345" t="b">
        <f t="shared" si="18"/>
        <v>0</v>
      </c>
      <c r="AD345" t="str">
        <f>IFERROR(ABS(ABS(K345-'Data Transformation'!$R$5)-ABS(K345-'Data Transformation'!$R$6)),"")</f>
        <v/>
      </c>
      <c r="AE345" t="b">
        <f>IF(C345=FALSE,"",IF(AND(OR(V345=$Z$6,V345=$Z$8),OR(AC345=TRUE,AD345&lt;=IF(ISNUMBER('Data Transformation'!$R$15),'Data Transformation'!$R$15,'Data Transformation'!$R$25))),TRUE,FALSE))</f>
        <v>0</v>
      </c>
    </row>
    <row r="346" spans="2:31" x14ac:dyDescent="0.25">
      <c r="B346" t="str">
        <v xml:space="preserve"> </v>
      </c>
      <c r="C346" t="str">
        <v xml:space="preserve"> </v>
      </c>
      <c r="D346" t="str">
        <v xml:space="preserve"> </v>
      </c>
      <c r="E346" t="str">
        <v xml:space="preserve"> </v>
      </c>
      <c r="F346" t="str">
        <v xml:space="preserve"> </v>
      </c>
      <c r="G346" t="str">
        <v xml:space="preserve"> </v>
      </c>
      <c r="H346" t="str">
        <v xml:space="preserve"> </v>
      </c>
      <c r="I346" t="str">
        <v xml:space="preserve"> </v>
      </c>
      <c r="K346" s="57" t="str">
        <f>IFERROR(AVERAGEIF('Data Transformation'!$B$425:$B$8425,B346,IF('Input and Summary Results'!$J$4="no",'Data Transformation'!$C$425:$C$8425,'Data Transformation'!$E$425:$E$8425)),"")</f>
        <v/>
      </c>
      <c r="L346" s="58" t="str" cm="1">
        <f t="array" ref="L346">IFERROR(_xlfn.STDEV.S(IF('Data Transformation'!$B$425:$B$8425=B346,IF('Input and Summary Results'!$J$4="no",'Data Transformation'!$C$425:$C$8425,'Data Transformation'!$E$425:$E$8425),"")),"")</f>
        <v/>
      </c>
      <c r="M346" s="56"/>
      <c r="N346" t="str">
        <f>IF(E346&gt;='Data Transformation'!$R$29,B346,"")</f>
        <v xml:space="preserve"> </v>
      </c>
      <c r="O346" t="str">
        <f>IFERROR(IF(AND(Assignments!L346&lt;('Data Transformation'!$R$4-'Data Transformation'!$R$3)/2,ABS(K346-'Data Transformation'!$R$6)&gt;ABS(K346-'Data Transformation'!$R$5),NOT(ISNUMBER(N346)),NOT(ISNUMBER(R346)),NOT(ISNUMBER(P346)),NOT(ISNUMBER(R346)),NOT(ISNUMBER(S346)),NOT(ISNUMBER(T346))),Assignments!B346,""),"")</f>
        <v/>
      </c>
      <c r="P346" t="str">
        <f>IF(AND(NOT(ISNUMBER(N346)),NOT(ISNUMBER(R346)),NOT(ISNUMBER(S346)),G346&gt;='Data Transformation'!$R$28),B346,"")</f>
        <v xml:space="preserve"> </v>
      </c>
      <c r="Q346" t="str">
        <f>IFERROR(IF(AND(Assignments!L346&lt;('Data Transformation'!$R$4-'Data Transformation'!$R$3)/2,ABS(K346-'Data Transformation'!$R$6)&lt;ABS(K346-'Data Transformation'!$R$5),NOT(ISNUMBER(N346)),NOT(ISNUMBER(T346)),NOT(ISNUMBER(P346)),NOT(ISNUMBER(R346)),NOT(ISNUMBER(T346)),NOT(ISNUMBER(S346))),Assignments!B346,""),"")</f>
        <v/>
      </c>
      <c r="R346" t="str">
        <f>IF(H346&gt;='Data Transformation'!$R$30,B346,"")</f>
        <v xml:space="preserve"> </v>
      </c>
      <c r="S346" t="str">
        <f>IF(D346&gt;='Data Transformation'!$R$31,B346,"")</f>
        <v xml:space="preserve"> </v>
      </c>
      <c r="T346" t="str">
        <f>IF(AND(H346&lt;'Data Transformation'!$R$30,E346&lt;'Data Transformation'!$R$29,G346&lt;0.3,D346&lt;'Data Transformation'!$R$31,E346&gt;0.4,H346&gt;0.4),B346,"")</f>
        <v/>
      </c>
      <c r="U346" s="56"/>
      <c r="V346" t="str" cm="2">
        <f t="array" ref="V346">IF(C346=FALSE,"",IF(AND(ISNUMBER(B346),ISBLANK(N346:T346)),"Unclassified",(IF(COUNT(N346:T346)=0,"",INDEX($N$4:$T$4,MATCH(TRUE,N346:T346=B346,0))))))</f>
        <v/>
      </c>
      <c r="W346" t="str">
        <f t="shared" si="16"/>
        <v/>
      </c>
      <c r="X346" t="str">
        <f t="shared" si="17"/>
        <v/>
      </c>
      <c r="AC346" t="b">
        <f t="shared" si="18"/>
        <v>0</v>
      </c>
      <c r="AD346" t="str">
        <f>IFERROR(ABS(ABS(K346-'Data Transformation'!$R$5)-ABS(K346-'Data Transformation'!$R$6)),"")</f>
        <v/>
      </c>
      <c r="AE346" t="b">
        <f>IF(C346=FALSE,"",IF(AND(OR(V346=$Z$6,V346=$Z$8),OR(AC346=TRUE,AD346&lt;=IF(ISNUMBER('Data Transformation'!$R$15),'Data Transformation'!$R$15,'Data Transformation'!$R$25))),TRUE,FALSE))</f>
        <v>0</v>
      </c>
    </row>
    <row r="347" spans="2:31" x14ac:dyDescent="0.25">
      <c r="B347" t="str">
        <v xml:space="preserve"> </v>
      </c>
      <c r="C347" t="str">
        <v xml:space="preserve"> </v>
      </c>
      <c r="D347" t="str">
        <v xml:space="preserve"> </v>
      </c>
      <c r="E347" t="str">
        <v xml:space="preserve"> </v>
      </c>
      <c r="F347" t="str">
        <v xml:space="preserve"> </v>
      </c>
      <c r="G347" t="str">
        <v xml:space="preserve"> </v>
      </c>
      <c r="H347" t="str">
        <v xml:space="preserve"> </v>
      </c>
      <c r="I347" t="str">
        <v xml:space="preserve"> </v>
      </c>
      <c r="K347" s="57" t="str">
        <f>IFERROR(AVERAGEIF('Data Transformation'!$B$425:$B$8425,B347,IF('Input and Summary Results'!$J$4="no",'Data Transformation'!$C$425:$C$8425,'Data Transformation'!$E$425:$E$8425)),"")</f>
        <v/>
      </c>
      <c r="L347" s="58" t="str" cm="1">
        <f t="array" ref="L347">IFERROR(_xlfn.STDEV.S(IF('Data Transformation'!$B$425:$B$8425=B347,IF('Input and Summary Results'!$J$4="no",'Data Transformation'!$C$425:$C$8425,'Data Transformation'!$E$425:$E$8425),"")),"")</f>
        <v/>
      </c>
      <c r="M347" s="56"/>
      <c r="N347" t="str">
        <f>IF(E347&gt;='Data Transformation'!$R$29,B347,"")</f>
        <v xml:space="preserve"> </v>
      </c>
      <c r="O347" t="str">
        <f>IFERROR(IF(AND(Assignments!L347&lt;('Data Transformation'!$R$4-'Data Transformation'!$R$3)/2,ABS(K347-'Data Transformation'!$R$6)&gt;ABS(K347-'Data Transformation'!$R$5),NOT(ISNUMBER(N347)),NOT(ISNUMBER(R347)),NOT(ISNUMBER(P347)),NOT(ISNUMBER(R347)),NOT(ISNUMBER(S347)),NOT(ISNUMBER(T347))),Assignments!B347,""),"")</f>
        <v/>
      </c>
      <c r="P347" t="str">
        <f>IF(AND(NOT(ISNUMBER(N347)),NOT(ISNUMBER(R347)),NOT(ISNUMBER(S347)),G347&gt;='Data Transformation'!$R$28),B347,"")</f>
        <v xml:space="preserve"> </v>
      </c>
      <c r="Q347" t="str">
        <f>IFERROR(IF(AND(Assignments!L347&lt;('Data Transformation'!$R$4-'Data Transformation'!$R$3)/2,ABS(K347-'Data Transformation'!$R$6)&lt;ABS(K347-'Data Transformation'!$R$5),NOT(ISNUMBER(N347)),NOT(ISNUMBER(T347)),NOT(ISNUMBER(P347)),NOT(ISNUMBER(R347)),NOT(ISNUMBER(T347)),NOT(ISNUMBER(S347))),Assignments!B347,""),"")</f>
        <v/>
      </c>
      <c r="R347" t="str">
        <f>IF(H347&gt;='Data Transformation'!$R$30,B347,"")</f>
        <v xml:space="preserve"> </v>
      </c>
      <c r="S347" t="str">
        <f>IF(D347&gt;='Data Transformation'!$R$31,B347,"")</f>
        <v xml:space="preserve"> </v>
      </c>
      <c r="T347" t="str">
        <f>IF(AND(H347&lt;'Data Transformation'!$R$30,E347&lt;'Data Transformation'!$R$29,G347&lt;0.3,D347&lt;'Data Transformation'!$R$31,E347&gt;0.4,H347&gt;0.4),B347,"")</f>
        <v/>
      </c>
      <c r="U347" s="56"/>
      <c r="V347" t="str" cm="2">
        <f t="array" ref="V347">IF(C347=FALSE,"",IF(AND(ISNUMBER(B347),ISBLANK(N347:T347)),"Unclassified",(IF(COUNT(N347:T347)=0,"",INDEX($N$4:$T$4,MATCH(TRUE,N347:T347=B347,0))))))</f>
        <v/>
      </c>
      <c r="W347" t="str">
        <f t="shared" si="16"/>
        <v/>
      </c>
      <c r="X347" t="str">
        <f t="shared" si="17"/>
        <v/>
      </c>
      <c r="AC347" t="b">
        <f t="shared" si="18"/>
        <v>0</v>
      </c>
      <c r="AD347" t="str">
        <f>IFERROR(ABS(ABS(K347-'Data Transformation'!$R$5)-ABS(K347-'Data Transformation'!$R$6)),"")</f>
        <v/>
      </c>
      <c r="AE347" t="b">
        <f>IF(C347=FALSE,"",IF(AND(OR(V347=$Z$6,V347=$Z$8),OR(AC347=TRUE,AD347&lt;=IF(ISNUMBER('Data Transformation'!$R$15),'Data Transformation'!$R$15,'Data Transformation'!$R$25))),TRUE,FALSE))</f>
        <v>0</v>
      </c>
    </row>
    <row r="348" spans="2:31" x14ac:dyDescent="0.25">
      <c r="B348" t="str">
        <v xml:space="preserve"> </v>
      </c>
      <c r="C348" t="str">
        <v xml:space="preserve"> </v>
      </c>
      <c r="D348" t="str">
        <v xml:space="preserve"> </v>
      </c>
      <c r="E348" t="str">
        <v xml:space="preserve"> </v>
      </c>
      <c r="F348" t="str">
        <v xml:space="preserve"> </v>
      </c>
      <c r="G348" t="str">
        <v xml:space="preserve"> </v>
      </c>
      <c r="H348" t="str">
        <v xml:space="preserve"> </v>
      </c>
      <c r="I348" t="str">
        <v xml:space="preserve"> </v>
      </c>
      <c r="K348" s="57" t="str">
        <f>IFERROR(AVERAGEIF('Data Transformation'!$B$425:$B$8425,B348,IF('Input and Summary Results'!$J$4="no",'Data Transformation'!$C$425:$C$8425,'Data Transformation'!$E$425:$E$8425)),"")</f>
        <v/>
      </c>
      <c r="L348" s="58" t="str" cm="1">
        <f t="array" ref="L348">IFERROR(_xlfn.STDEV.S(IF('Data Transformation'!$B$425:$B$8425=B348,IF('Input and Summary Results'!$J$4="no",'Data Transformation'!$C$425:$C$8425,'Data Transformation'!$E$425:$E$8425),"")),"")</f>
        <v/>
      </c>
      <c r="M348" s="56"/>
      <c r="N348" t="str">
        <f>IF(E348&gt;='Data Transformation'!$R$29,B348,"")</f>
        <v xml:space="preserve"> </v>
      </c>
      <c r="O348" t="str">
        <f>IFERROR(IF(AND(Assignments!L348&lt;('Data Transformation'!$R$4-'Data Transformation'!$R$3)/2,ABS(K348-'Data Transformation'!$R$6)&gt;ABS(K348-'Data Transformation'!$R$5),NOT(ISNUMBER(N348)),NOT(ISNUMBER(R348)),NOT(ISNUMBER(P348)),NOT(ISNUMBER(R348)),NOT(ISNUMBER(S348)),NOT(ISNUMBER(T348))),Assignments!B348,""),"")</f>
        <v/>
      </c>
      <c r="P348" t="str">
        <f>IF(AND(NOT(ISNUMBER(N348)),NOT(ISNUMBER(R348)),NOT(ISNUMBER(S348)),G348&gt;='Data Transformation'!$R$28),B348,"")</f>
        <v xml:space="preserve"> </v>
      </c>
      <c r="Q348" t="str">
        <f>IFERROR(IF(AND(Assignments!L348&lt;('Data Transformation'!$R$4-'Data Transformation'!$R$3)/2,ABS(K348-'Data Transformation'!$R$6)&lt;ABS(K348-'Data Transformation'!$R$5),NOT(ISNUMBER(N348)),NOT(ISNUMBER(T348)),NOT(ISNUMBER(P348)),NOT(ISNUMBER(R348)),NOT(ISNUMBER(T348)),NOT(ISNUMBER(S348))),Assignments!B348,""),"")</f>
        <v/>
      </c>
      <c r="R348" t="str">
        <f>IF(H348&gt;='Data Transformation'!$R$30,B348,"")</f>
        <v xml:space="preserve"> </v>
      </c>
      <c r="S348" t="str">
        <f>IF(D348&gt;='Data Transformation'!$R$31,B348,"")</f>
        <v xml:space="preserve"> </v>
      </c>
      <c r="T348" t="str">
        <f>IF(AND(H348&lt;'Data Transformation'!$R$30,E348&lt;'Data Transformation'!$R$29,G348&lt;0.3,D348&lt;'Data Transformation'!$R$31,E348&gt;0.4,H348&gt;0.4),B348,"")</f>
        <v/>
      </c>
      <c r="U348" s="56"/>
      <c r="V348" t="str" cm="2">
        <f t="array" ref="V348">IF(C348=FALSE,"",IF(AND(ISNUMBER(B348),ISBLANK(N348:T348)),"Unclassified",(IF(COUNT(N348:T348)=0,"",INDEX($N$4:$T$4,MATCH(TRUE,N348:T348=B348,0))))))</f>
        <v/>
      </c>
      <c r="W348" t="str">
        <f t="shared" si="16"/>
        <v/>
      </c>
      <c r="X348" t="str">
        <f t="shared" si="17"/>
        <v/>
      </c>
      <c r="AC348" t="b">
        <f t="shared" si="18"/>
        <v>0</v>
      </c>
      <c r="AD348" t="str">
        <f>IFERROR(ABS(ABS(K348-'Data Transformation'!$R$5)-ABS(K348-'Data Transformation'!$R$6)),"")</f>
        <v/>
      </c>
      <c r="AE348" t="b">
        <f>IF(C348=FALSE,"",IF(AND(OR(V348=$Z$6,V348=$Z$8),OR(AC348=TRUE,AD348&lt;=IF(ISNUMBER('Data Transformation'!$R$15),'Data Transformation'!$R$15,'Data Transformation'!$R$25))),TRUE,FALSE))</f>
        <v>0</v>
      </c>
    </row>
    <row r="349" spans="2:31" x14ac:dyDescent="0.25">
      <c r="B349" t="str">
        <v xml:space="preserve"> </v>
      </c>
      <c r="C349" t="str">
        <v xml:space="preserve"> </v>
      </c>
      <c r="D349" t="str">
        <v xml:space="preserve"> </v>
      </c>
      <c r="E349" t="str">
        <v xml:space="preserve"> </v>
      </c>
      <c r="F349" t="str">
        <v xml:space="preserve"> </v>
      </c>
      <c r="G349" t="str">
        <v xml:space="preserve"> </v>
      </c>
      <c r="H349" t="str">
        <v xml:space="preserve"> </v>
      </c>
      <c r="I349" t="str">
        <v xml:space="preserve"> </v>
      </c>
      <c r="K349" s="57" t="str">
        <f>IFERROR(AVERAGEIF('Data Transformation'!$B$425:$B$8425,B349,IF('Input and Summary Results'!$J$4="no",'Data Transformation'!$C$425:$C$8425,'Data Transformation'!$E$425:$E$8425)),"")</f>
        <v/>
      </c>
      <c r="L349" s="58" t="str" cm="1">
        <f t="array" ref="L349">IFERROR(_xlfn.STDEV.S(IF('Data Transformation'!$B$425:$B$8425=B349,IF('Input and Summary Results'!$J$4="no",'Data Transformation'!$C$425:$C$8425,'Data Transformation'!$E$425:$E$8425),"")),"")</f>
        <v/>
      </c>
      <c r="M349" s="56"/>
      <c r="N349" t="str">
        <f>IF(E349&gt;='Data Transformation'!$R$29,B349,"")</f>
        <v xml:space="preserve"> </v>
      </c>
      <c r="O349" t="str">
        <f>IFERROR(IF(AND(Assignments!L349&lt;('Data Transformation'!$R$4-'Data Transformation'!$R$3)/2,ABS(K349-'Data Transformation'!$R$6)&gt;ABS(K349-'Data Transformation'!$R$5),NOT(ISNUMBER(N349)),NOT(ISNUMBER(R349)),NOT(ISNUMBER(P349)),NOT(ISNUMBER(R349)),NOT(ISNUMBER(S349)),NOT(ISNUMBER(T349))),Assignments!B349,""),"")</f>
        <v/>
      </c>
      <c r="P349" t="str">
        <f>IF(AND(NOT(ISNUMBER(N349)),NOT(ISNUMBER(R349)),NOT(ISNUMBER(S349)),G349&gt;='Data Transformation'!$R$28),B349,"")</f>
        <v xml:space="preserve"> </v>
      </c>
      <c r="Q349" t="str">
        <f>IFERROR(IF(AND(Assignments!L349&lt;('Data Transformation'!$R$4-'Data Transformation'!$R$3)/2,ABS(K349-'Data Transformation'!$R$6)&lt;ABS(K349-'Data Transformation'!$R$5),NOT(ISNUMBER(N349)),NOT(ISNUMBER(T349)),NOT(ISNUMBER(P349)),NOT(ISNUMBER(R349)),NOT(ISNUMBER(T349)),NOT(ISNUMBER(S349))),Assignments!B349,""),"")</f>
        <v/>
      </c>
      <c r="R349" t="str">
        <f>IF(H349&gt;='Data Transformation'!$R$30,B349,"")</f>
        <v xml:space="preserve"> </v>
      </c>
      <c r="S349" t="str">
        <f>IF(D349&gt;='Data Transformation'!$R$31,B349,"")</f>
        <v xml:space="preserve"> </v>
      </c>
      <c r="T349" t="str">
        <f>IF(AND(H349&lt;'Data Transformation'!$R$30,E349&lt;'Data Transformation'!$R$29,G349&lt;0.3,D349&lt;'Data Transformation'!$R$31,E349&gt;0.4,H349&gt;0.4),B349,"")</f>
        <v/>
      </c>
      <c r="U349" s="56"/>
      <c r="V349" t="str" cm="2">
        <f t="array" ref="V349">IF(C349=FALSE,"",IF(AND(ISNUMBER(B349),ISBLANK(N349:T349)),"Unclassified",(IF(COUNT(N349:T349)=0,"",INDEX($N$4:$T$4,MATCH(TRUE,N349:T349=B349,0))))))</f>
        <v/>
      </c>
      <c r="W349" t="str">
        <f t="shared" si="16"/>
        <v/>
      </c>
      <c r="X349" t="str">
        <f t="shared" si="17"/>
        <v/>
      </c>
      <c r="AC349" t="b">
        <f t="shared" si="18"/>
        <v>0</v>
      </c>
      <c r="AD349" t="str">
        <f>IFERROR(ABS(ABS(K349-'Data Transformation'!$R$5)-ABS(K349-'Data Transformation'!$R$6)),"")</f>
        <v/>
      </c>
      <c r="AE349" t="b">
        <f>IF(C349=FALSE,"",IF(AND(OR(V349=$Z$6,V349=$Z$8),OR(AC349=TRUE,AD349&lt;=IF(ISNUMBER('Data Transformation'!$R$15),'Data Transformation'!$R$15,'Data Transformation'!$R$25))),TRUE,FALSE))</f>
        <v>0</v>
      </c>
    </row>
    <row r="350" spans="2:31" x14ac:dyDescent="0.25">
      <c r="B350" t="str">
        <v xml:space="preserve"> </v>
      </c>
      <c r="C350" t="str">
        <v xml:space="preserve"> </v>
      </c>
      <c r="D350" t="str">
        <v xml:space="preserve"> </v>
      </c>
      <c r="E350" t="str">
        <v xml:space="preserve"> </v>
      </c>
      <c r="F350" t="str">
        <v xml:space="preserve"> </v>
      </c>
      <c r="G350" t="str">
        <v xml:space="preserve"> </v>
      </c>
      <c r="H350" t="str">
        <v xml:space="preserve"> </v>
      </c>
      <c r="I350" t="str">
        <v xml:space="preserve"> </v>
      </c>
      <c r="K350" s="57" t="str">
        <f>IFERROR(AVERAGEIF('Data Transformation'!$B$425:$B$8425,B350,IF('Input and Summary Results'!$J$4="no",'Data Transformation'!$C$425:$C$8425,'Data Transformation'!$E$425:$E$8425)),"")</f>
        <v/>
      </c>
      <c r="L350" s="58" t="str" cm="1">
        <f t="array" ref="L350">IFERROR(_xlfn.STDEV.S(IF('Data Transformation'!$B$425:$B$8425=B350,IF('Input and Summary Results'!$J$4="no",'Data Transformation'!$C$425:$C$8425,'Data Transformation'!$E$425:$E$8425),"")),"")</f>
        <v/>
      </c>
      <c r="M350" s="56"/>
      <c r="N350" t="str">
        <f>IF(E350&gt;='Data Transformation'!$R$29,B350,"")</f>
        <v xml:space="preserve"> </v>
      </c>
      <c r="O350" t="str">
        <f>IFERROR(IF(AND(Assignments!L350&lt;('Data Transformation'!$R$4-'Data Transformation'!$R$3)/2,ABS(K350-'Data Transformation'!$R$6)&gt;ABS(K350-'Data Transformation'!$R$5),NOT(ISNUMBER(N350)),NOT(ISNUMBER(R350)),NOT(ISNUMBER(P350)),NOT(ISNUMBER(R350)),NOT(ISNUMBER(S350)),NOT(ISNUMBER(T350))),Assignments!B350,""),"")</f>
        <v/>
      </c>
      <c r="P350" t="str">
        <f>IF(AND(NOT(ISNUMBER(N350)),NOT(ISNUMBER(R350)),NOT(ISNUMBER(S350)),G350&gt;='Data Transformation'!$R$28),B350,"")</f>
        <v xml:space="preserve"> </v>
      </c>
      <c r="Q350" t="str">
        <f>IFERROR(IF(AND(Assignments!L350&lt;('Data Transformation'!$R$4-'Data Transformation'!$R$3)/2,ABS(K350-'Data Transformation'!$R$6)&lt;ABS(K350-'Data Transformation'!$R$5),NOT(ISNUMBER(N350)),NOT(ISNUMBER(T350)),NOT(ISNUMBER(P350)),NOT(ISNUMBER(R350)),NOT(ISNUMBER(T350)),NOT(ISNUMBER(S350))),Assignments!B350,""),"")</f>
        <v/>
      </c>
      <c r="R350" t="str">
        <f>IF(H350&gt;='Data Transformation'!$R$30,B350,"")</f>
        <v xml:space="preserve"> </v>
      </c>
      <c r="S350" t="str">
        <f>IF(D350&gt;='Data Transformation'!$R$31,B350,"")</f>
        <v xml:space="preserve"> </v>
      </c>
      <c r="T350" t="str">
        <f>IF(AND(H350&lt;'Data Transformation'!$R$30,E350&lt;'Data Transformation'!$R$29,G350&lt;0.3,D350&lt;'Data Transformation'!$R$31,E350&gt;0.4,H350&gt;0.4),B350,"")</f>
        <v/>
      </c>
      <c r="U350" s="56"/>
      <c r="V350" t="str" cm="2">
        <f t="array" ref="V350">IF(C350=FALSE,"",IF(AND(ISNUMBER(B350),ISBLANK(N350:T350)),"Unclassified",(IF(COUNT(N350:T350)=0,"",INDEX($N$4:$T$4,MATCH(TRUE,N350:T350=B350,0))))))</f>
        <v/>
      </c>
      <c r="W350" t="str">
        <f t="shared" si="16"/>
        <v/>
      </c>
      <c r="X350" t="str">
        <f t="shared" si="17"/>
        <v/>
      </c>
      <c r="AC350" t="b">
        <f t="shared" si="18"/>
        <v>0</v>
      </c>
      <c r="AD350" t="str">
        <f>IFERROR(ABS(ABS(K350-'Data Transformation'!$R$5)-ABS(K350-'Data Transformation'!$R$6)),"")</f>
        <v/>
      </c>
      <c r="AE350" t="b">
        <f>IF(C350=FALSE,"",IF(AND(OR(V350=$Z$6,V350=$Z$8),OR(AC350=TRUE,AD350&lt;=IF(ISNUMBER('Data Transformation'!$R$15),'Data Transformation'!$R$15,'Data Transformation'!$R$25))),TRUE,FALSE))</f>
        <v>0</v>
      </c>
    </row>
    <row r="351" spans="2:31" x14ac:dyDescent="0.25">
      <c r="B351" t="str">
        <v xml:space="preserve"> </v>
      </c>
      <c r="C351" t="str">
        <v xml:space="preserve"> </v>
      </c>
      <c r="D351" t="str">
        <v xml:space="preserve"> </v>
      </c>
      <c r="E351" t="str">
        <v xml:space="preserve"> </v>
      </c>
      <c r="F351" t="str">
        <v xml:space="preserve"> </v>
      </c>
      <c r="G351" t="str">
        <v xml:space="preserve"> </v>
      </c>
      <c r="H351" t="str">
        <v xml:space="preserve"> </v>
      </c>
      <c r="I351" t="str">
        <v xml:space="preserve"> </v>
      </c>
      <c r="K351" s="57" t="str">
        <f>IFERROR(AVERAGEIF('Data Transformation'!$B$425:$B$8425,B351,IF('Input and Summary Results'!$J$4="no",'Data Transformation'!$C$425:$C$8425,'Data Transformation'!$E$425:$E$8425)),"")</f>
        <v/>
      </c>
      <c r="L351" s="58" t="str" cm="1">
        <f t="array" ref="L351">IFERROR(_xlfn.STDEV.S(IF('Data Transformation'!$B$425:$B$8425=B351,IF('Input and Summary Results'!$J$4="no",'Data Transformation'!$C$425:$C$8425,'Data Transformation'!$E$425:$E$8425),"")),"")</f>
        <v/>
      </c>
      <c r="M351" s="56"/>
      <c r="N351" t="str">
        <f>IF(E351&gt;='Data Transformation'!$R$29,B351,"")</f>
        <v xml:space="preserve"> </v>
      </c>
      <c r="O351" t="str">
        <f>IFERROR(IF(AND(Assignments!L351&lt;('Data Transformation'!$R$4-'Data Transformation'!$R$3)/2,ABS(K351-'Data Transformation'!$R$6)&gt;ABS(K351-'Data Transformation'!$R$5),NOT(ISNUMBER(N351)),NOT(ISNUMBER(R351)),NOT(ISNUMBER(P351)),NOT(ISNUMBER(R351)),NOT(ISNUMBER(S351)),NOT(ISNUMBER(T351))),Assignments!B351,""),"")</f>
        <v/>
      </c>
      <c r="P351" t="str">
        <f>IF(AND(NOT(ISNUMBER(N351)),NOT(ISNUMBER(R351)),NOT(ISNUMBER(S351)),G351&gt;='Data Transformation'!$R$28),B351,"")</f>
        <v xml:space="preserve"> </v>
      </c>
      <c r="Q351" t="str">
        <f>IFERROR(IF(AND(Assignments!L351&lt;('Data Transformation'!$R$4-'Data Transformation'!$R$3)/2,ABS(K351-'Data Transformation'!$R$6)&lt;ABS(K351-'Data Transformation'!$R$5),NOT(ISNUMBER(N351)),NOT(ISNUMBER(T351)),NOT(ISNUMBER(P351)),NOT(ISNUMBER(R351)),NOT(ISNUMBER(T351)),NOT(ISNUMBER(S351))),Assignments!B351,""),"")</f>
        <v/>
      </c>
      <c r="R351" t="str">
        <f>IF(H351&gt;='Data Transformation'!$R$30,B351,"")</f>
        <v xml:space="preserve"> </v>
      </c>
      <c r="S351" t="str">
        <f>IF(D351&gt;='Data Transformation'!$R$31,B351,"")</f>
        <v xml:space="preserve"> </v>
      </c>
      <c r="T351" t="str">
        <f>IF(AND(H351&lt;'Data Transformation'!$R$30,E351&lt;'Data Transformation'!$R$29,G351&lt;0.3,D351&lt;'Data Transformation'!$R$31,E351&gt;0.4,H351&gt;0.4),B351,"")</f>
        <v/>
      </c>
      <c r="U351" s="56"/>
      <c r="V351" t="str" cm="2">
        <f t="array" ref="V351">IF(C351=FALSE,"",IF(AND(ISNUMBER(B351),ISBLANK(N351:T351)),"Unclassified",(IF(COUNT(N351:T351)=0,"",INDEX($N$4:$T$4,MATCH(TRUE,N351:T351=B351,0))))))</f>
        <v/>
      </c>
      <c r="W351" t="str">
        <f t="shared" si="16"/>
        <v/>
      </c>
      <c r="X351" t="str">
        <f t="shared" si="17"/>
        <v/>
      </c>
      <c r="AC351" t="b">
        <f t="shared" si="18"/>
        <v>0</v>
      </c>
      <c r="AD351" t="str">
        <f>IFERROR(ABS(ABS(K351-'Data Transformation'!$R$5)-ABS(K351-'Data Transformation'!$R$6)),"")</f>
        <v/>
      </c>
      <c r="AE351" t="b">
        <f>IF(C351=FALSE,"",IF(AND(OR(V351=$Z$6,V351=$Z$8),OR(AC351=TRUE,AD351&lt;=IF(ISNUMBER('Data Transformation'!$R$15),'Data Transformation'!$R$15,'Data Transformation'!$R$25))),TRUE,FALSE))</f>
        <v>0</v>
      </c>
    </row>
    <row r="352" spans="2:31" x14ac:dyDescent="0.25">
      <c r="B352" t="str">
        <v xml:space="preserve"> </v>
      </c>
      <c r="C352" t="str">
        <v xml:space="preserve"> </v>
      </c>
      <c r="D352" t="str">
        <v xml:space="preserve"> </v>
      </c>
      <c r="E352" t="str">
        <v xml:space="preserve"> </v>
      </c>
      <c r="F352" t="str">
        <v xml:space="preserve"> </v>
      </c>
      <c r="G352" t="str">
        <v xml:space="preserve"> </v>
      </c>
      <c r="H352" t="str">
        <v xml:space="preserve"> </v>
      </c>
      <c r="I352" t="str">
        <v xml:space="preserve"> </v>
      </c>
      <c r="K352" s="57" t="str">
        <f>IFERROR(AVERAGEIF('Data Transformation'!$B$425:$B$8425,B352,IF('Input and Summary Results'!$J$4="no",'Data Transformation'!$C$425:$C$8425,'Data Transformation'!$E$425:$E$8425)),"")</f>
        <v/>
      </c>
      <c r="L352" s="58" t="str" cm="1">
        <f t="array" ref="L352">IFERROR(_xlfn.STDEV.S(IF('Data Transformation'!$B$425:$B$8425=B352,IF('Input and Summary Results'!$J$4="no",'Data Transformation'!$C$425:$C$8425,'Data Transformation'!$E$425:$E$8425),"")),"")</f>
        <v/>
      </c>
      <c r="M352" s="56"/>
      <c r="N352" t="str">
        <f>IF(E352&gt;='Data Transformation'!$R$29,B352,"")</f>
        <v xml:space="preserve"> </v>
      </c>
      <c r="O352" t="str">
        <f>IFERROR(IF(AND(Assignments!L352&lt;('Data Transformation'!$R$4-'Data Transformation'!$R$3)/2,ABS(K352-'Data Transformation'!$R$6)&gt;ABS(K352-'Data Transformation'!$R$5),NOT(ISNUMBER(N352)),NOT(ISNUMBER(R352)),NOT(ISNUMBER(P352)),NOT(ISNUMBER(R352)),NOT(ISNUMBER(S352)),NOT(ISNUMBER(T352))),Assignments!B352,""),"")</f>
        <v/>
      </c>
      <c r="P352" t="str">
        <f>IF(AND(NOT(ISNUMBER(N352)),NOT(ISNUMBER(R352)),NOT(ISNUMBER(S352)),G352&gt;='Data Transformation'!$R$28),B352,"")</f>
        <v xml:space="preserve"> </v>
      </c>
      <c r="Q352" t="str">
        <f>IFERROR(IF(AND(Assignments!L352&lt;('Data Transformation'!$R$4-'Data Transformation'!$R$3)/2,ABS(K352-'Data Transformation'!$R$6)&lt;ABS(K352-'Data Transformation'!$R$5),NOT(ISNUMBER(N352)),NOT(ISNUMBER(T352)),NOT(ISNUMBER(P352)),NOT(ISNUMBER(R352)),NOT(ISNUMBER(T352)),NOT(ISNUMBER(S352))),Assignments!B352,""),"")</f>
        <v/>
      </c>
      <c r="R352" t="str">
        <f>IF(H352&gt;='Data Transformation'!$R$30,B352,"")</f>
        <v xml:space="preserve"> </v>
      </c>
      <c r="S352" t="str">
        <f>IF(D352&gt;='Data Transformation'!$R$31,B352,"")</f>
        <v xml:space="preserve"> </v>
      </c>
      <c r="T352" t="str">
        <f>IF(AND(H352&lt;'Data Transformation'!$R$30,E352&lt;'Data Transformation'!$R$29,G352&lt;0.3,D352&lt;'Data Transformation'!$R$31,E352&gt;0.4,H352&gt;0.4),B352,"")</f>
        <v/>
      </c>
      <c r="U352" s="56"/>
      <c r="V352" t="str" cm="2">
        <f t="array" ref="V352">IF(C352=FALSE,"",IF(AND(ISNUMBER(B352),ISBLANK(N352:T352)),"Unclassified",(IF(COUNT(N352:T352)=0,"",INDEX($N$4:$T$4,MATCH(TRUE,N352:T352=B352,0))))))</f>
        <v/>
      </c>
      <c r="W352" t="str">
        <f t="shared" si="16"/>
        <v/>
      </c>
      <c r="X352" t="str">
        <f t="shared" si="17"/>
        <v/>
      </c>
      <c r="AC352" t="b">
        <f t="shared" si="18"/>
        <v>0</v>
      </c>
      <c r="AD352" t="str">
        <f>IFERROR(ABS(ABS(K352-'Data Transformation'!$R$5)-ABS(K352-'Data Transformation'!$R$6)),"")</f>
        <v/>
      </c>
      <c r="AE352" t="b">
        <f>IF(C352=FALSE,"",IF(AND(OR(V352=$Z$6,V352=$Z$8),OR(AC352=TRUE,AD352&lt;=IF(ISNUMBER('Data Transformation'!$R$15),'Data Transformation'!$R$15,'Data Transformation'!$R$25))),TRUE,FALSE))</f>
        <v>0</v>
      </c>
    </row>
    <row r="353" spans="2:31" x14ac:dyDescent="0.25">
      <c r="B353" t="str">
        <v xml:space="preserve"> </v>
      </c>
      <c r="C353" t="str">
        <v xml:space="preserve"> </v>
      </c>
      <c r="D353" t="str">
        <v xml:space="preserve"> </v>
      </c>
      <c r="E353" t="str">
        <v xml:space="preserve"> </v>
      </c>
      <c r="F353" t="str">
        <v xml:space="preserve"> </v>
      </c>
      <c r="G353" t="str">
        <v xml:space="preserve"> </v>
      </c>
      <c r="H353" t="str">
        <v xml:space="preserve"> </v>
      </c>
      <c r="I353" t="str">
        <v xml:space="preserve"> </v>
      </c>
      <c r="K353" s="57" t="str">
        <f>IFERROR(AVERAGEIF('Data Transformation'!$B$425:$B$8425,B353,IF('Input and Summary Results'!$J$4="no",'Data Transformation'!$C$425:$C$8425,'Data Transformation'!$E$425:$E$8425)),"")</f>
        <v/>
      </c>
      <c r="L353" s="58" t="str" cm="1">
        <f t="array" ref="L353">IFERROR(_xlfn.STDEV.S(IF('Data Transformation'!$B$425:$B$8425=B353,IF('Input and Summary Results'!$J$4="no",'Data Transformation'!$C$425:$C$8425,'Data Transformation'!$E$425:$E$8425),"")),"")</f>
        <v/>
      </c>
      <c r="M353" s="56"/>
      <c r="N353" t="str">
        <f>IF(E353&gt;='Data Transformation'!$R$29,B353,"")</f>
        <v xml:space="preserve"> </v>
      </c>
      <c r="O353" t="str">
        <f>IFERROR(IF(AND(Assignments!L353&lt;('Data Transformation'!$R$4-'Data Transformation'!$R$3)/2,ABS(K353-'Data Transformation'!$R$6)&gt;ABS(K353-'Data Transformation'!$R$5),NOT(ISNUMBER(N353)),NOT(ISNUMBER(R353)),NOT(ISNUMBER(P353)),NOT(ISNUMBER(R353)),NOT(ISNUMBER(S353)),NOT(ISNUMBER(T353))),Assignments!B353,""),"")</f>
        <v/>
      </c>
      <c r="P353" t="str">
        <f>IF(AND(NOT(ISNUMBER(N353)),NOT(ISNUMBER(R353)),NOT(ISNUMBER(S353)),G353&gt;='Data Transformation'!$R$28),B353,"")</f>
        <v xml:space="preserve"> </v>
      </c>
      <c r="Q353" t="str">
        <f>IFERROR(IF(AND(Assignments!L353&lt;('Data Transformation'!$R$4-'Data Transformation'!$R$3)/2,ABS(K353-'Data Transformation'!$R$6)&lt;ABS(K353-'Data Transformation'!$R$5),NOT(ISNUMBER(N353)),NOT(ISNUMBER(T353)),NOT(ISNUMBER(P353)),NOT(ISNUMBER(R353)),NOT(ISNUMBER(T353)),NOT(ISNUMBER(S353))),Assignments!B353,""),"")</f>
        <v/>
      </c>
      <c r="R353" t="str">
        <f>IF(H353&gt;='Data Transformation'!$R$30,B353,"")</f>
        <v xml:space="preserve"> </v>
      </c>
      <c r="S353" t="str">
        <f>IF(D353&gt;='Data Transformation'!$R$31,B353,"")</f>
        <v xml:space="preserve"> </v>
      </c>
      <c r="T353" t="str">
        <f>IF(AND(H353&lt;'Data Transformation'!$R$30,E353&lt;'Data Transformation'!$R$29,G353&lt;0.3,D353&lt;'Data Transformation'!$R$31,E353&gt;0.4,H353&gt;0.4),B353,"")</f>
        <v/>
      </c>
      <c r="U353" s="56"/>
      <c r="V353" t="str" cm="2">
        <f t="array" ref="V353">IF(C353=FALSE,"",IF(AND(ISNUMBER(B353),ISBLANK(N353:T353)),"Unclassified",(IF(COUNT(N353:T353)=0,"",INDEX($N$4:$T$4,MATCH(TRUE,N353:T353=B353,0))))))</f>
        <v/>
      </c>
      <c r="W353" t="str">
        <f t="shared" si="16"/>
        <v/>
      </c>
      <c r="X353" t="str">
        <f t="shared" si="17"/>
        <v/>
      </c>
      <c r="AC353" t="b">
        <f t="shared" si="18"/>
        <v>0</v>
      </c>
      <c r="AD353" t="str">
        <f>IFERROR(ABS(ABS(K353-'Data Transformation'!$R$5)-ABS(K353-'Data Transformation'!$R$6)),"")</f>
        <v/>
      </c>
      <c r="AE353" t="b">
        <f>IF(C353=FALSE,"",IF(AND(OR(V353=$Z$6,V353=$Z$8),OR(AC353=TRUE,AD353&lt;=IF(ISNUMBER('Data Transformation'!$R$15),'Data Transformation'!$R$15,'Data Transformation'!$R$25))),TRUE,FALSE))</f>
        <v>0</v>
      </c>
    </row>
    <row r="354" spans="2:31" x14ac:dyDescent="0.25">
      <c r="B354" t="str">
        <v xml:space="preserve"> </v>
      </c>
      <c r="C354" t="str">
        <v xml:space="preserve"> </v>
      </c>
      <c r="D354" t="str">
        <v xml:space="preserve"> </v>
      </c>
      <c r="E354" t="str">
        <v xml:space="preserve"> </v>
      </c>
      <c r="F354" t="str">
        <v xml:space="preserve"> </v>
      </c>
      <c r="G354" t="str">
        <v xml:space="preserve"> </v>
      </c>
      <c r="H354" t="str">
        <v xml:space="preserve"> </v>
      </c>
      <c r="I354" t="str">
        <v xml:space="preserve"> </v>
      </c>
      <c r="K354" s="57" t="str">
        <f>IFERROR(AVERAGEIF('Data Transformation'!$B$425:$B$8425,B354,IF('Input and Summary Results'!$J$4="no",'Data Transformation'!$C$425:$C$8425,'Data Transformation'!$E$425:$E$8425)),"")</f>
        <v/>
      </c>
      <c r="L354" s="58" t="str" cm="1">
        <f t="array" ref="L354">IFERROR(_xlfn.STDEV.S(IF('Data Transformation'!$B$425:$B$8425=B354,IF('Input and Summary Results'!$J$4="no",'Data Transformation'!$C$425:$C$8425,'Data Transformation'!$E$425:$E$8425),"")),"")</f>
        <v/>
      </c>
      <c r="M354" s="56"/>
      <c r="N354" t="str">
        <f>IF(E354&gt;='Data Transformation'!$R$29,B354,"")</f>
        <v xml:space="preserve"> </v>
      </c>
      <c r="O354" t="str">
        <f>IFERROR(IF(AND(Assignments!L354&lt;('Data Transformation'!$R$4-'Data Transformation'!$R$3)/2,ABS(K354-'Data Transformation'!$R$6)&gt;ABS(K354-'Data Transformation'!$R$5),NOT(ISNUMBER(N354)),NOT(ISNUMBER(R354)),NOT(ISNUMBER(P354)),NOT(ISNUMBER(R354)),NOT(ISNUMBER(S354)),NOT(ISNUMBER(T354))),Assignments!B354,""),"")</f>
        <v/>
      </c>
      <c r="P354" t="str">
        <f>IF(AND(NOT(ISNUMBER(N354)),NOT(ISNUMBER(R354)),NOT(ISNUMBER(S354)),G354&gt;='Data Transformation'!$R$28),B354,"")</f>
        <v xml:space="preserve"> </v>
      </c>
      <c r="Q354" t="str">
        <f>IFERROR(IF(AND(Assignments!L354&lt;('Data Transformation'!$R$4-'Data Transformation'!$R$3)/2,ABS(K354-'Data Transformation'!$R$6)&lt;ABS(K354-'Data Transformation'!$R$5),NOT(ISNUMBER(N354)),NOT(ISNUMBER(T354)),NOT(ISNUMBER(P354)),NOT(ISNUMBER(R354)),NOT(ISNUMBER(T354)),NOT(ISNUMBER(S354))),Assignments!B354,""),"")</f>
        <v/>
      </c>
      <c r="R354" t="str">
        <f>IF(H354&gt;='Data Transformation'!$R$30,B354,"")</f>
        <v xml:space="preserve"> </v>
      </c>
      <c r="S354" t="str">
        <f>IF(D354&gt;='Data Transformation'!$R$31,B354,"")</f>
        <v xml:space="preserve"> </v>
      </c>
      <c r="T354" t="str">
        <f>IF(AND(H354&lt;'Data Transformation'!$R$30,E354&lt;'Data Transformation'!$R$29,G354&lt;0.3,D354&lt;'Data Transformation'!$R$31,E354&gt;0.4,H354&gt;0.4),B354,"")</f>
        <v/>
      </c>
      <c r="U354" s="56"/>
      <c r="V354" t="str" cm="2">
        <f t="array" ref="V354">IF(C354=FALSE,"",IF(AND(ISNUMBER(B354),ISBLANK(N354:T354)),"Unclassified",(IF(COUNT(N354:T354)=0,"",INDEX($N$4:$T$4,MATCH(TRUE,N354:T354=B354,0))))))</f>
        <v/>
      </c>
      <c r="W354" t="str">
        <f t="shared" si="16"/>
        <v/>
      </c>
      <c r="X354" t="str">
        <f t="shared" si="17"/>
        <v/>
      </c>
      <c r="AC354" t="b">
        <f t="shared" si="18"/>
        <v>0</v>
      </c>
      <c r="AD354" t="str">
        <f>IFERROR(ABS(ABS(K354-'Data Transformation'!$R$5)-ABS(K354-'Data Transformation'!$R$6)),"")</f>
        <v/>
      </c>
      <c r="AE354" t="b">
        <f>IF(C354=FALSE,"",IF(AND(OR(V354=$Z$6,V354=$Z$8),OR(AC354=TRUE,AD354&lt;=IF(ISNUMBER('Data Transformation'!$R$15),'Data Transformation'!$R$15,'Data Transformation'!$R$25))),TRUE,FALSE))</f>
        <v>0</v>
      </c>
    </row>
    <row r="355" spans="2:31" x14ac:dyDescent="0.25">
      <c r="B355" t="str">
        <v xml:space="preserve"> </v>
      </c>
      <c r="C355" t="str">
        <v xml:space="preserve"> </v>
      </c>
      <c r="D355" t="str">
        <v xml:space="preserve"> </v>
      </c>
      <c r="E355" t="str">
        <v xml:space="preserve"> </v>
      </c>
      <c r="F355" t="str">
        <v xml:space="preserve"> </v>
      </c>
      <c r="G355" t="str">
        <v xml:space="preserve"> </v>
      </c>
      <c r="H355" t="str">
        <v xml:space="preserve"> </v>
      </c>
      <c r="I355" t="str">
        <v xml:space="preserve"> </v>
      </c>
      <c r="K355" s="57" t="str">
        <f>IFERROR(AVERAGEIF('Data Transformation'!$B$425:$B$8425,B355,IF('Input and Summary Results'!$J$4="no",'Data Transformation'!$C$425:$C$8425,'Data Transformation'!$E$425:$E$8425)),"")</f>
        <v/>
      </c>
      <c r="L355" s="58" t="str" cm="1">
        <f t="array" ref="L355">IFERROR(_xlfn.STDEV.S(IF('Data Transformation'!$B$425:$B$8425=B355,IF('Input and Summary Results'!$J$4="no",'Data Transformation'!$C$425:$C$8425,'Data Transformation'!$E$425:$E$8425),"")),"")</f>
        <v/>
      </c>
      <c r="M355" s="56"/>
      <c r="N355" t="str">
        <f>IF(E355&gt;='Data Transformation'!$R$29,B355,"")</f>
        <v xml:space="preserve"> </v>
      </c>
      <c r="O355" t="str">
        <f>IFERROR(IF(AND(Assignments!L355&lt;('Data Transformation'!$R$4-'Data Transformation'!$R$3)/2,ABS(K355-'Data Transformation'!$R$6)&gt;ABS(K355-'Data Transformation'!$R$5),NOT(ISNUMBER(N355)),NOT(ISNUMBER(R355)),NOT(ISNUMBER(P355)),NOT(ISNUMBER(R355)),NOT(ISNUMBER(S355)),NOT(ISNUMBER(T355))),Assignments!B355,""),"")</f>
        <v/>
      </c>
      <c r="P355" t="str">
        <f>IF(AND(NOT(ISNUMBER(N355)),NOT(ISNUMBER(R355)),NOT(ISNUMBER(S355)),G355&gt;='Data Transformation'!$R$28),B355,"")</f>
        <v xml:space="preserve"> </v>
      </c>
      <c r="Q355" t="str">
        <f>IFERROR(IF(AND(Assignments!L355&lt;('Data Transformation'!$R$4-'Data Transformation'!$R$3)/2,ABS(K355-'Data Transformation'!$R$6)&lt;ABS(K355-'Data Transformation'!$R$5),NOT(ISNUMBER(N355)),NOT(ISNUMBER(T355)),NOT(ISNUMBER(P355)),NOT(ISNUMBER(R355)),NOT(ISNUMBER(T355)),NOT(ISNUMBER(S355))),Assignments!B355,""),"")</f>
        <v/>
      </c>
      <c r="R355" t="str">
        <f>IF(H355&gt;='Data Transformation'!$R$30,B355,"")</f>
        <v xml:space="preserve"> </v>
      </c>
      <c r="S355" t="str">
        <f>IF(D355&gt;='Data Transformation'!$R$31,B355,"")</f>
        <v xml:space="preserve"> </v>
      </c>
      <c r="T355" t="str">
        <f>IF(AND(H355&lt;'Data Transformation'!$R$30,E355&lt;'Data Transformation'!$R$29,G355&lt;0.3,D355&lt;'Data Transformation'!$R$31,E355&gt;0.4,H355&gt;0.4),B355,"")</f>
        <v/>
      </c>
      <c r="U355" s="56"/>
      <c r="V355" t="str" cm="2">
        <f t="array" ref="V355">IF(C355=FALSE,"",IF(AND(ISNUMBER(B355),ISBLANK(N355:T355)),"Unclassified",(IF(COUNT(N355:T355)=0,"",INDEX($N$4:$T$4,MATCH(TRUE,N355:T355=B355,0))))))</f>
        <v/>
      </c>
      <c r="W355" t="str">
        <f t="shared" si="16"/>
        <v/>
      </c>
      <c r="X355" t="str">
        <f t="shared" si="17"/>
        <v/>
      </c>
      <c r="AC355" t="b">
        <f t="shared" si="18"/>
        <v>0</v>
      </c>
      <c r="AD355" t="str">
        <f>IFERROR(ABS(ABS(K355-'Data Transformation'!$R$5)-ABS(K355-'Data Transformation'!$R$6)),"")</f>
        <v/>
      </c>
      <c r="AE355" t="b">
        <f>IF(C355=FALSE,"",IF(AND(OR(V355=$Z$6,V355=$Z$8),OR(AC355=TRUE,AD355&lt;=IF(ISNUMBER('Data Transformation'!$R$15),'Data Transformation'!$R$15,'Data Transformation'!$R$25))),TRUE,FALSE))</f>
        <v>0</v>
      </c>
    </row>
    <row r="428" spans="1:33" s="56" customFormat="1" x14ac:dyDescent="0.25">
      <c r="A428"/>
      <c r="B428"/>
      <c r="C428"/>
      <c r="D428"/>
      <c r="E428"/>
      <c r="F428"/>
      <c r="G428"/>
      <c r="H428"/>
      <c r="I428"/>
      <c r="J428"/>
      <c r="K428"/>
      <c r="L428"/>
      <c r="M428"/>
      <c r="N428"/>
      <c r="O428"/>
      <c r="P428"/>
      <c r="Q428"/>
      <c r="R428"/>
      <c r="S428"/>
      <c r="T428"/>
      <c r="U428"/>
      <c r="V428"/>
      <c r="W428"/>
      <c r="X428"/>
      <c r="Y428"/>
      <c r="Z428"/>
      <c r="AA428"/>
      <c r="AB428"/>
      <c r="AC428"/>
      <c r="AD428"/>
      <c r="AE428"/>
      <c r="AF428"/>
      <c r="AG428"/>
    </row>
  </sheetData>
  <customSheetViews>
    <customSheetView guid="{3FABBB88-4ADF-4471-88BA-07085913E628}" scale="85">
      <selection activeCell="S13" sqref="S13"/>
      <pageMargins left="0.7" right="0.7" top="0.75" bottom="0.75" header="0.3" footer="0.3"/>
    </customSheetView>
  </customSheetViews>
  <conditionalFormatting sqref="AE6:AE355">
    <cfRule type="cellIs" dxfId="350" priority="1" operator="equal">
      <formula>TRUE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Y10515"/>
  <sheetViews>
    <sheetView zoomScale="70" zoomScaleNormal="70" workbookViewId="0">
      <pane ySplit="2" topLeftCell="A3" activePane="bottomLeft" state="frozen"/>
      <selection pane="bottomLeft" activeCell="O1" sqref="O1:R1"/>
    </sheetView>
  </sheetViews>
  <sheetFormatPr defaultColWidth="11" defaultRowHeight="15.75" x14ac:dyDescent="0.25"/>
  <cols>
    <col min="2" max="2" width="11" bestFit="1" customWidth="1"/>
    <col min="3" max="3" width="9.125" bestFit="1" customWidth="1"/>
    <col min="4" max="6" width="9.125" customWidth="1"/>
    <col min="7" max="7" width="5.5" bestFit="1" customWidth="1"/>
    <col min="8" max="8" width="5.625" customWidth="1"/>
    <col min="9" max="9" width="6.875" customWidth="1"/>
    <col min="10" max="10" width="12.875" bestFit="1" customWidth="1"/>
    <col min="11" max="11" width="12.625" bestFit="1" customWidth="1"/>
    <col min="13" max="13" width="15.375" bestFit="1" customWidth="1"/>
    <col min="14" max="14" width="15.375" style="26" customWidth="1"/>
    <col min="15" max="15" width="10" style="26" bestFit="1" customWidth="1"/>
    <col min="16" max="16" width="25.125" style="26" bestFit="1" customWidth="1"/>
    <col min="17" max="17" width="22.5" style="26" bestFit="1" customWidth="1"/>
    <col min="18" max="18" width="8.5" style="26" bestFit="1" customWidth="1"/>
    <col min="23" max="25" width="11" style="2"/>
  </cols>
  <sheetData>
    <row r="1" spans="1:25" ht="21" x14ac:dyDescent="0.35">
      <c r="M1" s="24"/>
      <c r="N1" s="54"/>
      <c r="O1" s="85" t="s">
        <v>49</v>
      </c>
      <c r="P1" s="85"/>
      <c r="Q1" s="85"/>
      <c r="R1" s="85"/>
      <c r="W1"/>
      <c r="X1"/>
      <c r="Y1"/>
    </row>
    <row r="2" spans="1:25" ht="21" x14ac:dyDescent="0.35">
      <c r="M2" s="25" t="s">
        <v>61</v>
      </c>
      <c r="N2" s="19" t="s">
        <v>107</v>
      </c>
      <c r="O2" s="19" t="s">
        <v>50</v>
      </c>
      <c r="P2" s="19" t="s">
        <v>51</v>
      </c>
      <c r="Q2" s="19" t="s">
        <v>52</v>
      </c>
      <c r="R2" s="19" t="s">
        <v>53</v>
      </c>
      <c r="S2" s="19" t="s">
        <v>71</v>
      </c>
      <c r="W2"/>
      <c r="X2" s="33" t="s">
        <v>109</v>
      </c>
      <c r="Y2" s="33" t="s">
        <v>110</v>
      </c>
    </row>
    <row r="3" spans="1:25" ht="23.25" x14ac:dyDescent="0.35">
      <c r="B3" s="21" t="s">
        <v>48</v>
      </c>
      <c r="C3" s="29"/>
      <c r="D3" s="29"/>
      <c r="E3" s="29"/>
      <c r="F3" s="29"/>
      <c r="G3" s="29"/>
      <c r="H3" s="30"/>
      <c r="I3" s="30"/>
      <c r="J3" s="30"/>
      <c r="L3" s="29"/>
      <c r="M3" s="23">
        <f>INDEX('Data Transformation'!$O$4:$O$424,MATCH($B$3,'Data Transformation'!$M$4:$M$424,0),MATCH($M$2,'Data Transformation'!$O$3,0))</f>
        <v>4933</v>
      </c>
      <c r="N3" s="27">
        <f>IF('Input and Summary Results'!$J$16="minimum",'Bin Analysis'!X4/(M3-1),'Bin Analysis'!Y3/('Bin Analysis'!M3-1))</f>
        <v>2.5952960259529603E-2</v>
      </c>
      <c r="O3" s="27">
        <f>IF(M3=FALSE,NA(),(VLOOKUP(1,C6:K25,4,FALSE))/(M3-1))</f>
        <v>0.2637875101378751</v>
      </c>
      <c r="P3" s="27">
        <f>IF(M3=FALSE,NA(),SUM(J6:J25)/Weighting!$S$5)</f>
        <v>1</v>
      </c>
      <c r="Q3" s="27">
        <f>IF(M3=FALSE,NA(),SUM(K6:K25)/Weighting!$S$6)</f>
        <v>1</v>
      </c>
      <c r="R3" s="27">
        <f>IF(M3=FALSE,NA(),(VLOOKUP(1,G6:K25,3,FALSE))/(M3-1))</f>
        <v>0.395985401459854</v>
      </c>
      <c r="S3" s="22" t="str">
        <f>IF(M3=FALSE,NA(),IF(SUM(J6:J25)=2,"yes","no"))</f>
        <v>no</v>
      </c>
      <c r="X3" s="2" cm="2">
        <f t="array" ref="X3:X4">FREQUENCY('Data Transformation'!G425:G6424,'Data Transformation'!$U$11)</f>
        <v>4804</v>
      </c>
      <c r="Y3" s="2" cm="2">
        <f t="array" ref="Y3:Y4">FREQUENCY('Data Transformation'!G425:G8425,'Data Transformation'!$U$12)</f>
        <v>3503</v>
      </c>
    </row>
    <row r="4" spans="1:25" x14ac:dyDescent="0.25">
      <c r="B4" t="s">
        <v>47</v>
      </c>
      <c r="C4" t="s">
        <v>5</v>
      </c>
      <c r="D4" t="s">
        <v>100</v>
      </c>
      <c r="E4" t="s">
        <v>101</v>
      </c>
      <c r="F4" t="s">
        <v>102</v>
      </c>
      <c r="G4" t="s">
        <v>70</v>
      </c>
      <c r="H4" t="s">
        <v>31</v>
      </c>
      <c r="I4" t="s">
        <v>32</v>
      </c>
      <c r="J4" t="s">
        <v>46</v>
      </c>
      <c r="K4" s="14" t="s">
        <v>45</v>
      </c>
      <c r="M4" s="14"/>
      <c r="X4" s="2">
        <v>128</v>
      </c>
      <c r="Y4" s="2">
        <v>1429</v>
      </c>
    </row>
    <row r="5" spans="1:25" x14ac:dyDescent="0.25">
      <c r="D5" t="b">
        <f>IF(C5=1,'Data Transformation'!$G$3+0.5*'Data Transformation'!$W$25,IF(C6=1,D6-'Data Transformation'!$W$25,FALSE))</f>
        <v>0</v>
      </c>
      <c r="E5" t="str">
        <f>IF(ISLOGICAL(D5),"",FREQUENCY('Data Transformation'!$G$425:$G$8425,D5))</f>
        <v/>
      </c>
      <c r="F5" t="str">
        <f>IF(ISLOGICAL(D5),"",E5-E4)</f>
        <v/>
      </c>
      <c r="M5" s="14"/>
    </row>
    <row r="6" spans="1:25" x14ac:dyDescent="0.25">
      <c r="A6" s="32">
        <f>IF(Weighting!$P$6&gt;0,B6,"")</f>
        <v>0.32100000000000001</v>
      </c>
      <c r="B6">
        <f>Weighting!$C$6</f>
        <v>0.32100000000000001</v>
      </c>
      <c r="C6">
        <f>Weighting!$F$6</f>
        <v>0</v>
      </c>
      <c r="D6" t="b">
        <f>IF(C6=1,'Data Transformation'!$G$3+0.5*'Data Transformation'!$W$25,IF(C7=1,D7-'Data Transformation'!$W$25,FALSE))</f>
        <v>0</v>
      </c>
      <c r="E6" t="str">
        <f>IF(ISLOGICAL(D6),"",FREQUENCY('Data Transformation'!$G$425:$G$8425,D6))</f>
        <v/>
      </c>
      <c r="F6" t="str">
        <f>IF(ISLOGICAL(D6),"",E6-E5)</f>
        <v/>
      </c>
      <c r="G6">
        <f>Weighting!$H$6</f>
        <v>1</v>
      </c>
      <c r="H6">
        <f>FREQUENCY('Data Transformation'!$G$425:$G$8425, $B$6)</f>
        <v>1953</v>
      </c>
      <c r="I6">
        <f>H6-H5+C6</f>
        <v>1953</v>
      </c>
      <c r="J6">
        <f>IF(I6=0,0,1)</f>
        <v>1</v>
      </c>
      <c r="K6">
        <f>J6*Weighting!$W$6</f>
        <v>1</v>
      </c>
      <c r="M6" s="14"/>
    </row>
    <row r="7" spans="1:25" x14ac:dyDescent="0.25">
      <c r="A7" s="32">
        <f>IF(Weighting!$P$7&gt;0,B7,"")</f>
        <v>0.45200000000000001</v>
      </c>
      <c r="B7">
        <f>Weighting!$C$7</f>
        <v>0.45200000000000001</v>
      </c>
      <c r="C7">
        <f>Weighting!$F$7</f>
        <v>0</v>
      </c>
      <c r="D7" t="b">
        <f>IF(C7=1,'Data Transformation'!$G$3+0.5*'Data Transformation'!$W$25,IF(C8=1,D8-'Data Transformation'!$W$25,FALSE))</f>
        <v>0</v>
      </c>
      <c r="E7" t="str">
        <f>IF(ISLOGICAL(D7),"",FREQUENCY('Data Transformation'!$G$425:$G$8425,D7))</f>
        <v/>
      </c>
      <c r="F7" t="str">
        <f t="shared" ref="F7:F25" si="0">IF(ISLOGICAL(D7),"",E7-E6)</f>
        <v/>
      </c>
      <c r="G7">
        <f>Weighting!$H$7</f>
        <v>0</v>
      </c>
      <c r="H7">
        <f>FREQUENCY('Data Transformation'!$G$425:$G$8425, $B$7)</f>
        <v>2212</v>
      </c>
      <c r="I7">
        <f t="shared" ref="I7:I25" si="1">H7-H6+C7</f>
        <v>259</v>
      </c>
      <c r="J7">
        <f>IF(I7=0,0,1)</f>
        <v>1</v>
      </c>
      <c r="K7">
        <f>J7*Weighting!$W$7</f>
        <v>2</v>
      </c>
      <c r="M7" s="14"/>
    </row>
    <row r="8" spans="1:25" x14ac:dyDescent="0.25">
      <c r="A8" s="32">
        <f>IF(Weighting!$P$8&gt;0,B8,"")</f>
        <v>0.58299999999999996</v>
      </c>
      <c r="B8">
        <f>Weighting!$C$8</f>
        <v>0.58299999999999996</v>
      </c>
      <c r="C8">
        <f>Weighting!$F$8</f>
        <v>0</v>
      </c>
      <c r="D8" t="b">
        <f>IF(C8=1,'Data Transformation'!$G$3+0.5*'Data Transformation'!$W$25,IF(C9=1,D9-'Data Transformation'!$W$25,FALSE))</f>
        <v>0</v>
      </c>
      <c r="E8" t="str">
        <f>IF(ISLOGICAL(D8),"",FREQUENCY('Data Transformation'!$G$425:$G$8425,D8))</f>
        <v/>
      </c>
      <c r="F8" t="str">
        <f t="shared" si="0"/>
        <v/>
      </c>
      <c r="G8">
        <f>Weighting!$H$8</f>
        <v>0</v>
      </c>
      <c r="H8">
        <f>FREQUENCY('Data Transformation'!$G$425:$G$8425, $B$8)</f>
        <v>2487</v>
      </c>
      <c r="I8">
        <f t="shared" si="1"/>
        <v>275</v>
      </c>
      <c r="J8">
        <f t="shared" ref="J8:J25" si="2">IF(I8=0,0,1)</f>
        <v>1</v>
      </c>
      <c r="K8">
        <f>J8*Weighting!$W$8</f>
        <v>3</v>
      </c>
      <c r="M8" s="14"/>
    </row>
    <row r="9" spans="1:25" x14ac:dyDescent="0.25">
      <c r="A9" s="32">
        <f>IF(Weighting!$P$9&gt;0,B9,"")</f>
        <v>0.71399999999999997</v>
      </c>
      <c r="B9" s="50">
        <f>Weighting!$C$9</f>
        <v>0.71399999999999997</v>
      </c>
      <c r="C9">
        <f>Weighting!$F$9</f>
        <v>0</v>
      </c>
      <c r="D9" t="b">
        <f>IF(C9=1,'Data Transformation'!$G$3+0.5*'Data Transformation'!$W$25,IF(C10=1,D10-'Data Transformation'!$W$25,FALSE))</f>
        <v>0</v>
      </c>
      <c r="E9" t="str">
        <f>IF(ISLOGICAL(D9),"",FREQUENCY('Data Transformation'!$G$425:$G$8425,D9))</f>
        <v/>
      </c>
      <c r="F9" t="str">
        <f t="shared" si="0"/>
        <v/>
      </c>
      <c r="G9">
        <f>Weighting!$H$9</f>
        <v>0</v>
      </c>
      <c r="H9">
        <f>FREQUENCY('Data Transformation'!$G$425:$G$8425, $B$9)</f>
        <v>2867</v>
      </c>
      <c r="I9">
        <f t="shared" si="1"/>
        <v>380</v>
      </c>
      <c r="J9">
        <f t="shared" si="2"/>
        <v>1</v>
      </c>
      <c r="K9">
        <f>J9*Weighting!$W$9</f>
        <v>3</v>
      </c>
      <c r="M9" s="14"/>
    </row>
    <row r="10" spans="1:25" x14ac:dyDescent="0.25">
      <c r="A10" s="32">
        <f>IF(Weighting!$P$10&gt;0,B10,"")</f>
        <v>0.84499999999999997</v>
      </c>
      <c r="B10">
        <f>Weighting!$C$10</f>
        <v>0.84499999999999997</v>
      </c>
      <c r="C10">
        <f>Weighting!$F$10</f>
        <v>0</v>
      </c>
      <c r="D10" t="b">
        <f>IF(C10=1,'Data Transformation'!$G$3+0.5*'Data Transformation'!$W$25,IF(C11=1,D11-'Data Transformation'!$W$25,FALSE))</f>
        <v>0</v>
      </c>
      <c r="E10" t="str">
        <f>IF(ISLOGICAL(D10),"",FREQUENCY('Data Transformation'!$G$425:$G$8425,D10))</f>
        <v/>
      </c>
      <c r="F10" t="str">
        <f t="shared" si="0"/>
        <v/>
      </c>
      <c r="G10">
        <f>Weighting!$H$10</f>
        <v>0</v>
      </c>
      <c r="H10">
        <f>FREQUENCY('Data Transformation'!$G$425:$G$8425, $B$10)</f>
        <v>3381</v>
      </c>
      <c r="I10">
        <f t="shared" si="1"/>
        <v>514</v>
      </c>
      <c r="J10">
        <f t="shared" si="2"/>
        <v>1</v>
      </c>
      <c r="K10">
        <f>J10*Weighting!$W$10</f>
        <v>3</v>
      </c>
      <c r="M10" s="14"/>
    </row>
    <row r="11" spans="1:25" x14ac:dyDescent="0.25">
      <c r="A11" s="32">
        <f>IF(Weighting!$P$11&gt;0,B11,"")</f>
        <v>0.97599999999999998</v>
      </c>
      <c r="B11">
        <f>Weighting!$C$11</f>
        <v>0.97599999999999998</v>
      </c>
      <c r="C11">
        <f>Weighting!$F$11</f>
        <v>0</v>
      </c>
      <c r="D11">
        <f>IF(C11=1,'Data Transformation'!$G$3+0.5*'Data Transformation'!$W$25,IF(C12=1,D12-'Data Transformation'!$W$25,FALSE))</f>
        <v>0.86899999999999999</v>
      </c>
      <c r="E11">
        <f>IF(ISLOGICAL(D11),"",FREQUENCY('Data Transformation'!$G$425:$G$8425,D11))</f>
        <v>3503</v>
      </c>
      <c r="F11" t="e">
        <f t="shared" si="0"/>
        <v>#VALUE!</v>
      </c>
      <c r="G11">
        <f>Weighting!$H$11</f>
        <v>0</v>
      </c>
      <c r="H11">
        <f>FREQUENCY('Data Transformation'!$G$425:$G$8425, $B$11)</f>
        <v>4126</v>
      </c>
      <c r="I11">
        <f t="shared" si="1"/>
        <v>745</v>
      </c>
      <c r="J11">
        <f t="shared" si="2"/>
        <v>1</v>
      </c>
      <c r="K11">
        <f>J11*Weighting!$W$11</f>
        <v>2</v>
      </c>
      <c r="M11" s="14"/>
    </row>
    <row r="12" spans="1:25" x14ac:dyDescent="0.25">
      <c r="A12" s="32">
        <f>IF(Weighting!$P$12&gt;0,B12,"")</f>
        <v>1.107</v>
      </c>
      <c r="B12">
        <f>Weighting!$C$12</f>
        <v>1.107</v>
      </c>
      <c r="C12">
        <f>Weighting!$F$12</f>
        <v>1</v>
      </c>
      <c r="D12">
        <f>IF(C12=1,'Data Transformation'!$G$3+0.5*'Data Transformation'!$W$25,IF(C13=1,D13-'Data Transformation'!$W$25,FALSE))</f>
        <v>1.131</v>
      </c>
      <c r="E12">
        <f>IF(ISLOGICAL(D12),"",FREQUENCY('Data Transformation'!$G$425:$G$8425,D12))</f>
        <v>4804</v>
      </c>
      <c r="F12">
        <f t="shared" si="0"/>
        <v>1301</v>
      </c>
      <c r="G12">
        <f>Weighting!$H$12</f>
        <v>0</v>
      </c>
      <c r="H12">
        <f>FREQUENCY('Data Transformation'!$G$425:$G$8425, $B$12)</f>
        <v>4755</v>
      </c>
      <c r="I12">
        <f t="shared" si="1"/>
        <v>630</v>
      </c>
      <c r="J12">
        <f t="shared" si="2"/>
        <v>1</v>
      </c>
      <c r="K12">
        <f>J12*Weighting!$W$12</f>
        <v>1</v>
      </c>
      <c r="M12" s="14"/>
    </row>
    <row r="13" spans="1:25" x14ac:dyDescent="0.25">
      <c r="A13" s="32">
        <f>IF(Weighting!$P$13&gt;0,B13,"")</f>
        <v>1.238</v>
      </c>
      <c r="B13">
        <f>Weighting!$C$13</f>
        <v>1.238</v>
      </c>
      <c r="C13">
        <f>Weighting!$F$13</f>
        <v>0</v>
      </c>
      <c r="D13" t="b">
        <f>IF(C13=1,'Data Transformation'!$G$3+0.5*'Data Transformation'!$W$25,IF(C14=1,D14-'Data Transformation'!$W$25,FALSE))</f>
        <v>0</v>
      </c>
      <c r="E13" t="str">
        <f>IF(ISLOGICAL(D13),"",FREQUENCY('Data Transformation'!$G$425:$G$8425,D13))</f>
        <v/>
      </c>
      <c r="F13" t="str">
        <f t="shared" si="0"/>
        <v/>
      </c>
      <c r="G13">
        <f>Weighting!$H$13</f>
        <v>0</v>
      </c>
      <c r="H13">
        <f>FREQUENCY('Data Transformation'!$G$425:$G$8425, $B$13)</f>
        <v>4895</v>
      </c>
      <c r="I13">
        <f t="shared" si="1"/>
        <v>140</v>
      </c>
      <c r="J13">
        <f t="shared" si="2"/>
        <v>1</v>
      </c>
      <c r="K13">
        <f>J13*Weighting!$W$13</f>
        <v>2</v>
      </c>
      <c r="M13" s="14"/>
    </row>
    <row r="14" spans="1:25" x14ac:dyDescent="0.25">
      <c r="A14" s="32">
        <f>IF(Weighting!$P$14&gt;0,B14,"")</f>
        <v>1.369</v>
      </c>
      <c r="B14">
        <f>Weighting!$C$14</f>
        <v>1.369</v>
      </c>
      <c r="C14">
        <f>Weighting!$F$14</f>
        <v>0</v>
      </c>
      <c r="D14" t="b">
        <f>IF(C14=1,'Data Transformation'!$G$3+0.5*'Data Transformation'!$W$25,IF(C15=1,D15-'Data Transformation'!$W$25,FALSE))</f>
        <v>0</v>
      </c>
      <c r="E14" t="str">
        <f>IF(ISLOGICAL(D14),"",FREQUENCY('Data Transformation'!$G$425:$G$8425,D14))</f>
        <v/>
      </c>
      <c r="F14" t="str">
        <f t="shared" si="0"/>
        <v/>
      </c>
      <c r="G14">
        <f>Weighting!$H$14</f>
        <v>0</v>
      </c>
      <c r="H14">
        <f>FREQUENCY('Data Transformation'!$G$425:$G$8425, $B$14)</f>
        <v>4925</v>
      </c>
      <c r="I14">
        <f t="shared" si="1"/>
        <v>30</v>
      </c>
      <c r="J14">
        <f t="shared" si="2"/>
        <v>1</v>
      </c>
      <c r="K14">
        <f>J14*Weighting!$W$14</f>
        <v>3</v>
      </c>
      <c r="M14" s="14"/>
    </row>
    <row r="15" spans="1:25" x14ac:dyDescent="0.25">
      <c r="A15" s="32">
        <f>IF(Weighting!$P$15&gt;0,B15,"")</f>
        <v>1.5000009999999999</v>
      </c>
      <c r="B15">
        <f>Weighting!$C$15</f>
        <v>1.5000009999999999</v>
      </c>
      <c r="C15">
        <f>Weighting!$F$15</f>
        <v>0</v>
      </c>
      <c r="D15" t="b">
        <f>IF(C15=1,'Data Transformation'!$G$3+0.5*'Data Transformation'!$W$25,IF(C16=1,D16-'Data Transformation'!$W$25,FALSE))</f>
        <v>0</v>
      </c>
      <c r="E15" t="str">
        <f>IF(ISLOGICAL(D15),"",FREQUENCY('Data Transformation'!$G$425:$G$8425,D15))</f>
        <v/>
      </c>
      <c r="F15" t="str">
        <f t="shared" si="0"/>
        <v/>
      </c>
      <c r="G15">
        <f>Weighting!$H$15</f>
        <v>0</v>
      </c>
      <c r="H15">
        <f>FREQUENCY('Data Transformation'!$G$425:$G$8425, $B$15)</f>
        <v>4932</v>
      </c>
      <c r="I15">
        <f t="shared" si="1"/>
        <v>7</v>
      </c>
      <c r="J15">
        <f t="shared" si="2"/>
        <v>1</v>
      </c>
      <c r="K15">
        <f>J15*Weighting!$W$15</f>
        <v>3</v>
      </c>
      <c r="M15" s="14"/>
    </row>
    <row r="16" spans="1:25" x14ac:dyDescent="0.25">
      <c r="A16" s="32" t="str">
        <f>IF(Weighting!$P$16&gt;0,B16,"")</f>
        <v/>
      </c>
      <c r="B16">
        <f>Weighting!$C$16</f>
        <v>1.631</v>
      </c>
      <c r="C16">
        <f>Weighting!$F$16</f>
        <v>0</v>
      </c>
      <c r="D16" t="b">
        <f>IF(C16=1,'Data Transformation'!$G$3+0.5*'Data Transformation'!$W$25,IF(C17=1,D17-'Data Transformation'!$W$25,FALSE))</f>
        <v>0</v>
      </c>
      <c r="E16" t="str">
        <f>IF(ISLOGICAL(D16),"",FREQUENCY('Data Transformation'!$G$425:$G$8425,D16))</f>
        <v/>
      </c>
      <c r="F16" t="str">
        <f t="shared" si="0"/>
        <v/>
      </c>
      <c r="G16">
        <f>Weighting!$H$16</f>
        <v>0</v>
      </c>
      <c r="H16">
        <f>FREQUENCY('Data Transformation'!$G$425:$G$8425, $B$16)</f>
        <v>4932</v>
      </c>
      <c r="I16">
        <f t="shared" si="1"/>
        <v>0</v>
      </c>
      <c r="J16">
        <f t="shared" si="2"/>
        <v>0</v>
      </c>
      <c r="K16">
        <f>J16*Weighting!$W$16</f>
        <v>0</v>
      </c>
      <c r="M16" s="14"/>
    </row>
    <row r="17" spans="1:25" x14ac:dyDescent="0.25">
      <c r="A17" s="32" t="str">
        <f>IF(Weighting!$P$17&gt;0,B17,"")</f>
        <v/>
      </c>
      <c r="B17">
        <f>Weighting!$C$17</f>
        <v>1.762</v>
      </c>
      <c r="C17">
        <f>Weighting!$F$17</f>
        <v>0</v>
      </c>
      <c r="D17" t="b">
        <f>IF(C17=1,'Data Transformation'!$G$3+0.5*'Data Transformation'!$W$25,IF(C18=1,D18-'Data Transformation'!$W$25,FALSE))</f>
        <v>0</v>
      </c>
      <c r="E17" t="str">
        <f>IF(ISLOGICAL(D17),"",FREQUENCY('Data Transformation'!$G$425:$G$8425,D17))</f>
        <v/>
      </c>
      <c r="F17" t="str">
        <f t="shared" si="0"/>
        <v/>
      </c>
      <c r="G17">
        <f>Weighting!$H$17</f>
        <v>0</v>
      </c>
      <c r="H17">
        <f>FREQUENCY('Data Transformation'!$G$425:$G$8425, $B$17)</f>
        <v>4932</v>
      </c>
      <c r="I17">
        <f t="shared" si="1"/>
        <v>0</v>
      </c>
      <c r="J17">
        <f t="shared" si="2"/>
        <v>0</v>
      </c>
      <c r="K17">
        <f>J17*Weighting!$W$17</f>
        <v>0</v>
      </c>
      <c r="M17" s="14"/>
    </row>
    <row r="18" spans="1:25" x14ac:dyDescent="0.25">
      <c r="A18" s="32" t="str">
        <f>IF(Weighting!$P$18&gt;0,B18,"")</f>
        <v/>
      </c>
      <c r="B18">
        <f>Weighting!$C$18</f>
        <v>1.893</v>
      </c>
      <c r="C18">
        <f>Weighting!$F$18</f>
        <v>0</v>
      </c>
      <c r="D18" t="b">
        <f>IF(C18=1,'Data Transformation'!$G$3+0.5*'Data Transformation'!$W$25,IF(C19=1,D19-'Data Transformation'!$W$25,FALSE))</f>
        <v>0</v>
      </c>
      <c r="E18" t="str">
        <f>IF(ISLOGICAL(D18),"",FREQUENCY('Data Transformation'!$G$425:$G$8425,D18))</f>
        <v/>
      </c>
      <c r="F18" t="str">
        <f t="shared" si="0"/>
        <v/>
      </c>
      <c r="G18">
        <f>Weighting!$H$18</f>
        <v>0</v>
      </c>
      <c r="H18">
        <f>FREQUENCY('Data Transformation'!$G$425:$G$8425, $B$18)</f>
        <v>4932</v>
      </c>
      <c r="I18">
        <f t="shared" si="1"/>
        <v>0</v>
      </c>
      <c r="J18">
        <f t="shared" si="2"/>
        <v>0</v>
      </c>
      <c r="K18">
        <f>J18*Weighting!$W$18</f>
        <v>0</v>
      </c>
      <c r="M18" s="14"/>
    </row>
    <row r="19" spans="1:25" x14ac:dyDescent="0.25">
      <c r="A19" s="32" t="str">
        <f>IF(Weighting!$P$19&gt;0,B19,"")</f>
        <v/>
      </c>
      <c r="B19">
        <f>Weighting!$C$19</f>
        <v>2.024</v>
      </c>
      <c r="C19">
        <f>Weighting!$F$19</f>
        <v>0</v>
      </c>
      <c r="D19" t="b">
        <f>IF(C19=1,'Data Transformation'!$G$3+0.5*'Data Transformation'!$W$25,IF(C20=1,D20-'Data Transformation'!$W$25,FALSE))</f>
        <v>0</v>
      </c>
      <c r="E19" t="str">
        <f>IF(ISLOGICAL(D19),"",FREQUENCY('Data Transformation'!$G$425:$G$8425,D19))</f>
        <v/>
      </c>
      <c r="F19" t="str">
        <f t="shared" si="0"/>
        <v/>
      </c>
      <c r="G19">
        <f>Weighting!$H$19</f>
        <v>0</v>
      </c>
      <c r="H19">
        <f>FREQUENCY('Data Transformation'!$G$425:$G$8425, $B$19)</f>
        <v>4932</v>
      </c>
      <c r="I19">
        <f t="shared" si="1"/>
        <v>0</v>
      </c>
      <c r="J19">
        <f t="shared" si="2"/>
        <v>0</v>
      </c>
      <c r="K19">
        <f>J19*Weighting!$W$19</f>
        <v>0</v>
      </c>
      <c r="M19" s="14"/>
    </row>
    <row r="20" spans="1:25" x14ac:dyDescent="0.25">
      <c r="A20" s="32" t="str">
        <f>IF(Weighting!$P$20&gt;0,B20,"")</f>
        <v/>
      </c>
      <c r="B20">
        <f>Weighting!$C$20</f>
        <v>2.1550000000000002</v>
      </c>
      <c r="C20">
        <f>Weighting!$F$20</f>
        <v>0</v>
      </c>
      <c r="D20" t="b">
        <f>IF(C20=1,'Data Transformation'!$G$3+0.5*'Data Transformation'!$W$25,IF(C21=1,D21-'Data Transformation'!$W$25,FALSE))</f>
        <v>0</v>
      </c>
      <c r="E20" t="str">
        <f>IF(ISLOGICAL(D20),"",FREQUENCY('Data Transformation'!$G$425:$G$8425,D20))</f>
        <v/>
      </c>
      <c r="F20" t="str">
        <f t="shared" si="0"/>
        <v/>
      </c>
      <c r="G20">
        <f>Weighting!$H$20</f>
        <v>0</v>
      </c>
      <c r="H20">
        <f>FREQUENCY('Data Transformation'!$G$425:$G$8425, $B$20)</f>
        <v>4932</v>
      </c>
      <c r="I20">
        <f t="shared" si="1"/>
        <v>0</v>
      </c>
      <c r="J20">
        <f t="shared" si="2"/>
        <v>0</v>
      </c>
      <c r="K20">
        <f>J20*Weighting!$W$20</f>
        <v>0</v>
      </c>
      <c r="M20" s="14"/>
    </row>
    <row r="21" spans="1:25" x14ac:dyDescent="0.25">
      <c r="A21" s="32" t="str">
        <f>IF(Weighting!$P$21&gt;0,B21,"")</f>
        <v/>
      </c>
      <c r="B21">
        <f>Weighting!$C$21</f>
        <v>2.2860000000000005</v>
      </c>
      <c r="C21">
        <f>Weighting!$F$21</f>
        <v>0</v>
      </c>
      <c r="D21" t="b">
        <f>IF(C21=1,'Data Transformation'!$G$3+0.5*'Data Transformation'!$W$25,IF(C22=1,D22-'Data Transformation'!$W$25,FALSE))</f>
        <v>0</v>
      </c>
      <c r="E21" t="str">
        <f>IF(ISLOGICAL(D21),"",FREQUENCY('Data Transformation'!$G$425:$G$8425,D21))</f>
        <v/>
      </c>
      <c r="F21" t="str">
        <f t="shared" si="0"/>
        <v/>
      </c>
      <c r="G21">
        <f>Weighting!$H$21</f>
        <v>0</v>
      </c>
      <c r="H21">
        <f>FREQUENCY('Data Transformation'!$G$425:$G$8425, $B$21)</f>
        <v>4932</v>
      </c>
      <c r="I21">
        <f t="shared" si="1"/>
        <v>0</v>
      </c>
      <c r="J21">
        <f t="shared" si="2"/>
        <v>0</v>
      </c>
      <c r="K21">
        <f>J21*Weighting!$W$21</f>
        <v>0</v>
      </c>
      <c r="M21" s="14"/>
    </row>
    <row r="22" spans="1:25" x14ac:dyDescent="0.25">
      <c r="A22" s="32" t="str">
        <f>IF(Weighting!$P$22&gt;0,B22,"")</f>
        <v/>
      </c>
      <c r="B22">
        <f>Weighting!$C$22</f>
        <v>2.4170000000000007</v>
      </c>
      <c r="C22">
        <f>Weighting!$F$22</f>
        <v>0</v>
      </c>
      <c r="D22" t="b">
        <f>IF(C22=1,'Data Transformation'!$G$3+0.5*'Data Transformation'!$W$25,IF(C23=1,D23-'Data Transformation'!$W$25,FALSE))</f>
        <v>0</v>
      </c>
      <c r="E22" t="str">
        <f>IF(ISLOGICAL(D22),"",FREQUENCY('Data Transformation'!$G$425:$G$8425,D22))</f>
        <v/>
      </c>
      <c r="F22" t="str">
        <f t="shared" si="0"/>
        <v/>
      </c>
      <c r="G22">
        <f>Weighting!$H$22</f>
        <v>0</v>
      </c>
      <c r="H22">
        <f>FREQUENCY('Data Transformation'!$G$425:$G$8425, $B$22)</f>
        <v>4932</v>
      </c>
      <c r="I22">
        <f t="shared" si="1"/>
        <v>0</v>
      </c>
      <c r="J22">
        <f t="shared" si="2"/>
        <v>0</v>
      </c>
      <c r="K22">
        <f>J22*Weighting!$W$22</f>
        <v>0</v>
      </c>
      <c r="M22" s="14"/>
    </row>
    <row r="23" spans="1:25" x14ac:dyDescent="0.25">
      <c r="A23" s="32" t="str">
        <f>IF(Weighting!$P$23&gt;0,B23,"")</f>
        <v/>
      </c>
      <c r="B23">
        <f>Weighting!$C$23</f>
        <v>2.5480000000000009</v>
      </c>
      <c r="C23">
        <f>Weighting!$F$23</f>
        <v>0</v>
      </c>
      <c r="D23" t="b">
        <f>IF(C23=1,'Data Transformation'!$G$3+0.5*'Data Transformation'!$W$25,IF(C24=1,D24-'Data Transformation'!$W$25,FALSE))</f>
        <v>0</v>
      </c>
      <c r="E23" t="str">
        <f>IF(ISLOGICAL(D23),"",FREQUENCY('Data Transformation'!$G$425:$G$8425,D23))</f>
        <v/>
      </c>
      <c r="F23" t="str">
        <f t="shared" si="0"/>
        <v/>
      </c>
      <c r="G23">
        <f>Weighting!$H$23</f>
        <v>0</v>
      </c>
      <c r="H23">
        <f>FREQUENCY('Data Transformation'!$G$425:$G$8425, $B$23)</f>
        <v>4932</v>
      </c>
      <c r="I23">
        <f t="shared" si="1"/>
        <v>0</v>
      </c>
      <c r="J23">
        <f t="shared" si="2"/>
        <v>0</v>
      </c>
      <c r="K23">
        <f>J23*Weighting!$W$23</f>
        <v>0</v>
      </c>
      <c r="M23" s="14"/>
    </row>
    <row r="24" spans="1:25" x14ac:dyDescent="0.25">
      <c r="A24" s="32" t="str">
        <f>IF(Weighting!$P$24&gt;0,B24,"")</f>
        <v/>
      </c>
      <c r="B24">
        <f>Weighting!$C$24</f>
        <v>2.6790000000000012</v>
      </c>
      <c r="C24">
        <f>Weighting!$F$24</f>
        <v>0</v>
      </c>
      <c r="D24" t="b">
        <f>IF(C24=1,'Data Transformation'!$G$3+0.5*'Data Transformation'!$W$25,IF(C25=1,D25-'Data Transformation'!$W$25,FALSE))</f>
        <v>0</v>
      </c>
      <c r="E24" t="str">
        <f>IF(ISLOGICAL(D24),"",FREQUENCY('Data Transformation'!$G$425:$G$8425,D24))</f>
        <v/>
      </c>
      <c r="F24" t="str">
        <f t="shared" si="0"/>
        <v/>
      </c>
      <c r="G24">
        <f>Weighting!$H$24</f>
        <v>0</v>
      </c>
      <c r="H24">
        <f>FREQUENCY('Data Transformation'!$G$425:$G$8425, $B$24)</f>
        <v>4932</v>
      </c>
      <c r="I24">
        <f t="shared" si="1"/>
        <v>0</v>
      </c>
      <c r="J24">
        <f t="shared" si="2"/>
        <v>0</v>
      </c>
      <c r="K24">
        <f>J24*Weighting!$W$24</f>
        <v>0</v>
      </c>
      <c r="M24" s="14"/>
    </row>
    <row r="25" spans="1:25" x14ac:dyDescent="0.25">
      <c r="A25" s="32" t="str">
        <f>IF(Weighting!$P$25&gt;0,B25,"")</f>
        <v/>
      </c>
      <c r="B25">
        <f>Weighting!$C$25</f>
        <v>2.8100000000000014</v>
      </c>
      <c r="C25">
        <f>Weighting!$F$25</f>
        <v>0</v>
      </c>
      <c r="D25" t="b">
        <f>IF(C25=1,'Data Transformation'!$G$3+0.5*'Data Transformation'!$W$25,IF(C26=1,D26-'Data Transformation'!$W$25,FALSE))</f>
        <v>0</v>
      </c>
      <c r="E25" t="str">
        <f>IF(ISLOGICAL(D25),"",FREQUENCY('Data Transformation'!$G$425:$G$8425,D25))</f>
        <v/>
      </c>
      <c r="F25" t="str">
        <f t="shared" si="0"/>
        <v/>
      </c>
      <c r="G25">
        <f>Weighting!$H$25</f>
        <v>0</v>
      </c>
      <c r="H25">
        <f>FREQUENCY('Data Transformation'!$G$425:$G$8425, $B$25)</f>
        <v>4932</v>
      </c>
      <c r="I25">
        <f t="shared" si="1"/>
        <v>0</v>
      </c>
      <c r="J25">
        <f t="shared" si="2"/>
        <v>0</v>
      </c>
      <c r="K25">
        <f>J25*Weighting!$W$25</f>
        <v>0</v>
      </c>
      <c r="M25" s="14"/>
    </row>
    <row r="26" spans="1:25" x14ac:dyDescent="0.25">
      <c r="M26" s="14"/>
    </row>
    <row r="27" spans="1:25" ht="23.25" x14ac:dyDescent="0.35">
      <c r="A27" s="21" t="s">
        <v>0</v>
      </c>
      <c r="B27" s="21">
        <f>IFERROR(VLOOKUP(C27,'Data Transformation'!$L$6:$M$426,2,FALSE),"")</f>
        <v>1</v>
      </c>
      <c r="C27" s="21">
        <v>1</v>
      </c>
      <c r="D27" s="21"/>
      <c r="E27" s="21"/>
      <c r="F27" s="21"/>
      <c r="G27" s="21"/>
      <c r="H27" s="22"/>
      <c r="I27" s="22"/>
      <c r="L27" s="21">
        <f>B27</f>
        <v>1</v>
      </c>
      <c r="M27" s="23">
        <f>INDEX('Data Transformation'!$O$4:$O$424,MATCH($B$27,'Data Transformation'!$M$4:$M$424,0),MATCH($M$2,'Data Transformation'!$O$3,0))</f>
        <v>18</v>
      </c>
      <c r="N27" s="27">
        <f>IF('Input and Summary Results'!$J$16="minimum",'Bin Analysis'!X28/(M27-1),'Bin Analysis'!Y27/('Bin Analysis'!M27-1))</f>
        <v>0</v>
      </c>
      <c r="O27" s="27">
        <f>IF(M27=FALSE,NA(),(VLOOKUP(1,C30:K49,4,FALSE))/(M27-1))</f>
        <v>0.41176470588235292</v>
      </c>
      <c r="P27" s="27">
        <f>IF(M27=FALSE,NA(),SUM(J30:J49)/Weighting!$S$5)</f>
        <v>0.4</v>
      </c>
      <c r="Q27" s="27">
        <f>IF(M27=FALSE,NA(),SUM(K30:K49)/Weighting!$S$6)</f>
        <v>0.39130434782608697</v>
      </c>
      <c r="R27" s="27">
        <f>IF(M27=FALSE,NA(),(VLOOKUP(1,G30:K49,3,FALSE))/(M27-1))</f>
        <v>0</v>
      </c>
      <c r="S27" s="22" t="str">
        <f>IF(M27=FALSE,NA(),IF(SUM(J30:J49)=2,"yes","no"))</f>
        <v>no</v>
      </c>
      <c r="T27" s="21"/>
      <c r="U27" s="21"/>
      <c r="V27" s="21"/>
      <c r="X27" s="2" cm="2">
        <f t="array" ref="X27:X28">FREQUENCY(IF('Data Transformation'!$B$425:$B$6424='Bin Analysis'!L27,'Data Transformation'!$G$425:$G$6424),'Data Transformation'!$U$11)</f>
        <v>17</v>
      </c>
      <c r="Y27" s="2" cm="2">
        <f t="array" ref="Y27:Y28">FREQUENCY(IF('Data Transformation'!$B$425:$B$6424='Bin Analysis'!L27,'Data Transformation'!$G$425:$G$6424),'Data Transformation'!$U$12)</f>
        <v>10</v>
      </c>
    </row>
    <row r="28" spans="1:25" x14ac:dyDescent="0.25">
      <c r="A28" s="14" t="s">
        <v>67</v>
      </c>
      <c r="B28" t="s">
        <v>47</v>
      </c>
      <c r="C28" t="s">
        <v>5</v>
      </c>
      <c r="D28" t="s">
        <v>100</v>
      </c>
      <c r="E28" t="s">
        <v>101</v>
      </c>
      <c r="F28" t="s">
        <v>102</v>
      </c>
      <c r="G28" t="s">
        <v>70</v>
      </c>
      <c r="H28" t="s">
        <v>31</v>
      </c>
      <c r="I28" t="s">
        <v>32</v>
      </c>
      <c r="J28" t="s">
        <v>46</v>
      </c>
      <c r="K28" s="14" t="s">
        <v>45</v>
      </c>
      <c r="M28" s="14"/>
      <c r="X28" s="2">
        <v>0</v>
      </c>
      <c r="Y28" s="2">
        <v>7</v>
      </c>
    </row>
    <row r="29" spans="1:25" x14ac:dyDescent="0.25">
      <c r="D29" t="b">
        <f>IF(C29=1,'Data Transformation'!$G$3+0.5*'Data Transformation'!$W$25,IF(C30=1,D30-'Data Transformation'!$W$25,FALSE))</f>
        <v>0</v>
      </c>
      <c r="E29" t="str">
        <f t="array" ref="E29">IF(ISLOGICAL(D29),"",FREQUENCY(IF('Data Transformation'!$B$425:$B$8425='Bin Analysis'!$B$27,'Data Transformation'!$G$425:$G$8425),D29))</f>
        <v/>
      </c>
      <c r="F29" t="str">
        <f>IF(ISLOGICAL(D29),"",E29-E28)</f>
        <v/>
      </c>
      <c r="M29" s="14"/>
    </row>
    <row r="30" spans="1:25" x14ac:dyDescent="0.25">
      <c r="A30" s="32">
        <f>IF(Weighting!$P$6&gt;0,B30,"")</f>
        <v>0.32100000000000001</v>
      </c>
      <c r="B30">
        <f>Weighting!$C$6</f>
        <v>0.32100000000000001</v>
      </c>
      <c r="C30">
        <f>Weighting!$F$6</f>
        <v>0</v>
      </c>
      <c r="D30" t="b">
        <f>IF(C30=1,'Data Transformation'!$G$3+0.5*'Data Transformation'!$W$25,IF(C31=1,D31-'Data Transformation'!$W$25,FALSE))</f>
        <v>0</v>
      </c>
      <c r="E30" t="str">
        <f t="array" ref="E30">IF(ISLOGICAL(D30),"",FREQUENCY(IF('Data Transformation'!$B$425:$B$8425='Bin Analysis'!$B$27,'Data Transformation'!$G$425:$G$8425),D30))</f>
        <v/>
      </c>
      <c r="F30" t="str">
        <f>IF(ISLOGICAL(D30),"",E30-E29)</f>
        <v/>
      </c>
      <c r="G30">
        <f>Weighting!$H$6</f>
        <v>1</v>
      </c>
      <c r="H30">
        <f t="array" ref="H30">FREQUENCY(IF('Data Transformation'!$B$4:$B$8425=$B$27,'Data Transformation'!$G$4:$G$8425),'Bin Analysis'!$B30)</f>
        <v>0</v>
      </c>
      <c r="I30">
        <f>H30-H29</f>
        <v>0</v>
      </c>
      <c r="J30">
        <f>IF(I30=0,0,1)</f>
        <v>0</v>
      </c>
      <c r="K30">
        <f>J30*Weighting!$W$6</f>
        <v>0</v>
      </c>
      <c r="M30" s="14"/>
    </row>
    <row r="31" spans="1:25" x14ac:dyDescent="0.25">
      <c r="A31" s="32">
        <f>IF(Weighting!$P$7&gt;0,B31,"")</f>
        <v>0.45200000000000001</v>
      </c>
      <c r="B31">
        <f>Weighting!$C$7</f>
        <v>0.45200000000000001</v>
      </c>
      <c r="C31">
        <f>Weighting!$F$7</f>
        <v>0</v>
      </c>
      <c r="D31" t="b">
        <f>IF(C31=1,'Data Transformation'!$G$3+0.5*'Data Transformation'!$W$25,IF(C32=1,D32-'Data Transformation'!$W$25,FALSE))</f>
        <v>0</v>
      </c>
      <c r="E31" t="str">
        <f t="array" ref="E31">IF(ISLOGICAL(D31),"",FREQUENCY(IF('Data Transformation'!$B$425:$B$8425='Bin Analysis'!$B$27,'Data Transformation'!$G$425:$G$8425),D31))</f>
        <v/>
      </c>
      <c r="F31" t="str">
        <f t="shared" ref="F31:F49" si="3">IF(ISLOGICAL(D31),"",E31-E30)</f>
        <v/>
      </c>
      <c r="G31">
        <f>Weighting!$H$7</f>
        <v>0</v>
      </c>
      <c r="H31">
        <f t="array" ref="H31">FREQUENCY(IF('Data Transformation'!$B$4:$B$8425=$B$27,'Data Transformation'!$G$4:$G$8425),'Bin Analysis'!$B31)</f>
        <v>0</v>
      </c>
      <c r="I31">
        <f t="shared" ref="I31:I49" si="4">H31-H30</f>
        <v>0</v>
      </c>
      <c r="J31">
        <f>IF(I31=0,0,1)</f>
        <v>0</v>
      </c>
      <c r="K31">
        <f>J31*Weighting!$W$7</f>
        <v>0</v>
      </c>
      <c r="M31" s="14"/>
    </row>
    <row r="32" spans="1:25" x14ac:dyDescent="0.25">
      <c r="A32" s="32">
        <f>IF(Weighting!$P$8&gt;0,B32,"")</f>
        <v>0.58299999999999996</v>
      </c>
      <c r="B32">
        <f>Weighting!$C$8</f>
        <v>0.58299999999999996</v>
      </c>
      <c r="C32">
        <f>Weighting!$F$8</f>
        <v>0</v>
      </c>
      <c r="D32" t="b">
        <f>IF(C32=1,'Data Transformation'!$G$3+0.5*'Data Transformation'!$W$25,IF(C33=1,D33-'Data Transformation'!$W$25,FALSE))</f>
        <v>0</v>
      </c>
      <c r="E32" t="str">
        <f t="array" ref="E32">IF(ISLOGICAL(D32),"",FREQUENCY(IF('Data Transformation'!$B$425:$B$8425='Bin Analysis'!$B$27,'Data Transformation'!$G$425:$G$8425),D32))</f>
        <v/>
      </c>
      <c r="F32" t="str">
        <f t="shared" si="3"/>
        <v/>
      </c>
      <c r="G32">
        <f>Weighting!$H$8</f>
        <v>0</v>
      </c>
      <c r="H32">
        <f t="array" ref="H32">FREQUENCY(IF('Data Transformation'!$B$4:$B$8425=$B$27,'Data Transformation'!$G$4:$G$8425),'Bin Analysis'!$B32)</f>
        <v>0</v>
      </c>
      <c r="I32">
        <f t="shared" si="4"/>
        <v>0</v>
      </c>
      <c r="J32">
        <f t="shared" ref="J32:J49" si="5">IF(I32=0,0,1)</f>
        <v>0</v>
      </c>
      <c r="K32">
        <f>J32*Weighting!$W$8</f>
        <v>0</v>
      </c>
      <c r="M32" s="14"/>
    </row>
    <row r="33" spans="1:13" x14ac:dyDescent="0.25">
      <c r="A33" s="32">
        <f>IF(Weighting!$P$9&gt;0,B33,"")</f>
        <v>0.71399999999999997</v>
      </c>
      <c r="B33" s="50">
        <f>Weighting!$C$9</f>
        <v>0.71399999999999997</v>
      </c>
      <c r="C33">
        <f>Weighting!$F$9</f>
        <v>0</v>
      </c>
      <c r="D33" t="b">
        <f>IF(C33=1,'Data Transformation'!$G$3+0.5*'Data Transformation'!$W$25,IF(C34=1,D34-'Data Transformation'!$W$25,FALSE))</f>
        <v>0</v>
      </c>
      <c r="E33" t="str">
        <f t="array" ref="E33">IF(ISLOGICAL(D33),"",FREQUENCY(IF('Data Transformation'!$B$425:$B$8425='Bin Analysis'!$B$27,'Data Transformation'!$G$425:$G$8425),D33))</f>
        <v/>
      </c>
      <c r="F33" t="str">
        <f t="shared" si="3"/>
        <v/>
      </c>
      <c r="G33">
        <f>Weighting!$H$9</f>
        <v>0</v>
      </c>
      <c r="H33">
        <f t="array" ref="H33">FREQUENCY(IF('Data Transformation'!$B$4:$B$8425=$B$27,'Data Transformation'!$G$4:$G$8425),'Bin Analysis'!$B33)</f>
        <v>4</v>
      </c>
      <c r="I33">
        <f t="shared" si="4"/>
        <v>4</v>
      </c>
      <c r="J33">
        <f t="shared" si="5"/>
        <v>1</v>
      </c>
      <c r="K33">
        <f>J33*Weighting!$W$9</f>
        <v>3</v>
      </c>
      <c r="M33" s="14"/>
    </row>
    <row r="34" spans="1:13" x14ac:dyDescent="0.25">
      <c r="A34" s="32">
        <f>IF(Weighting!$P$10&gt;0,B34,"")</f>
        <v>0.84499999999999997</v>
      </c>
      <c r="B34">
        <f>Weighting!$C$10</f>
        <v>0.84499999999999997</v>
      </c>
      <c r="C34">
        <f>Weighting!$F$10</f>
        <v>0</v>
      </c>
      <c r="D34" t="b">
        <f>IF(C34=1,'Data Transformation'!$G$3+0.5*'Data Transformation'!$W$25,IF(C35=1,D35-'Data Transformation'!$W$25,FALSE))</f>
        <v>0</v>
      </c>
      <c r="E34" t="str">
        <f t="array" ref="E34">IF(ISLOGICAL(D34),"",FREQUENCY(IF('Data Transformation'!$B$425:$B$8425='Bin Analysis'!$B$27,'Data Transformation'!$G$425:$G$8425),D34))</f>
        <v/>
      </c>
      <c r="F34" t="str">
        <f t="shared" si="3"/>
        <v/>
      </c>
      <c r="G34">
        <f>Weighting!$H$10</f>
        <v>0</v>
      </c>
      <c r="H34">
        <f t="array" ref="H34">FREQUENCY(IF('Data Transformation'!$B$4:$B$8425=$B$27,'Data Transformation'!$G$4:$G$8425),'Bin Analysis'!$B34)</f>
        <v>9</v>
      </c>
      <c r="I34">
        <f t="shared" si="4"/>
        <v>5</v>
      </c>
      <c r="J34">
        <f t="shared" si="5"/>
        <v>1</v>
      </c>
      <c r="K34">
        <f>J34*Weighting!$W$10</f>
        <v>3</v>
      </c>
      <c r="M34" s="14"/>
    </row>
    <row r="35" spans="1:13" x14ac:dyDescent="0.25">
      <c r="A35" s="32">
        <f>IF(Weighting!$P$11&gt;0,B35,"")</f>
        <v>0.97599999999999998</v>
      </c>
      <c r="B35">
        <f>Weighting!$C$11</f>
        <v>0.97599999999999998</v>
      </c>
      <c r="C35">
        <f>Weighting!$F$11</f>
        <v>0</v>
      </c>
      <c r="D35">
        <f>IF(C35=1,'Data Transformation'!$G$3+0.5*'Data Transformation'!$W$25,IF(C36=1,D36-'Data Transformation'!$W$25,FALSE))</f>
        <v>0.86899999999999999</v>
      </c>
      <c r="E35">
        <f t="array" ref="E35">IF(ISLOGICAL(D35),"",FREQUENCY(IF('Data Transformation'!$B$425:$B$8425='Bin Analysis'!$B$27,'Data Transformation'!$G$425:$G$8425),D35))</f>
        <v>10</v>
      </c>
      <c r="F35" t="e">
        <f t="shared" si="3"/>
        <v>#VALUE!</v>
      </c>
      <c r="G35">
        <f>Weighting!$H$11</f>
        <v>0</v>
      </c>
      <c r="H35">
        <f t="array" ref="H35">FREQUENCY(IF('Data Transformation'!$B$4:$B$8425=$B$27,'Data Transformation'!$G$4:$G$8425),'Bin Analysis'!$B35)</f>
        <v>16</v>
      </c>
      <c r="I35">
        <f t="shared" si="4"/>
        <v>7</v>
      </c>
      <c r="J35">
        <f t="shared" si="5"/>
        <v>1</v>
      </c>
      <c r="K35">
        <f>J35*Weighting!$W$11</f>
        <v>2</v>
      </c>
      <c r="M35" s="14"/>
    </row>
    <row r="36" spans="1:13" x14ac:dyDescent="0.25">
      <c r="A36" s="32">
        <f>IF(Weighting!$P$12&gt;0,B36,"")</f>
        <v>1.107</v>
      </c>
      <c r="B36">
        <f>Weighting!$C$12</f>
        <v>1.107</v>
      </c>
      <c r="C36">
        <f>Weighting!$F$12</f>
        <v>1</v>
      </c>
      <c r="D36">
        <f>IF(C36=1,'Data Transformation'!$G$3+0.5*'Data Transformation'!$W$25,IF(C37=1,D37-'Data Transformation'!$W$25,FALSE))</f>
        <v>1.131</v>
      </c>
      <c r="E36">
        <f t="array" ref="E36">IF(ISLOGICAL(D36),"",FREQUENCY(IF('Data Transformation'!$B$425:$B$8425='Bin Analysis'!$B$27,'Data Transformation'!$G$425:$G$8425),D36))</f>
        <v>17</v>
      </c>
      <c r="F36">
        <f t="shared" si="3"/>
        <v>7</v>
      </c>
      <c r="G36">
        <f>Weighting!$H$12</f>
        <v>0</v>
      </c>
      <c r="H36">
        <f t="array" ref="H36">FREQUENCY(IF('Data Transformation'!$B$4:$B$8425=$B$27,'Data Transformation'!$G$4:$G$8425),'Bin Analysis'!$B36)</f>
        <v>18</v>
      </c>
      <c r="I36">
        <f t="shared" si="4"/>
        <v>2</v>
      </c>
      <c r="J36">
        <f t="shared" si="5"/>
        <v>1</v>
      </c>
      <c r="K36">
        <f>J36*Weighting!$W$12</f>
        <v>1</v>
      </c>
      <c r="M36" s="14"/>
    </row>
    <row r="37" spans="1:13" x14ac:dyDescent="0.25">
      <c r="A37" s="32">
        <f>IF(Weighting!$P$13&gt;0,B37,"")</f>
        <v>1.238</v>
      </c>
      <c r="B37">
        <f>Weighting!$C$13</f>
        <v>1.238</v>
      </c>
      <c r="C37">
        <f>Weighting!$F$13</f>
        <v>0</v>
      </c>
      <c r="D37" t="b">
        <f>IF(C37=1,'Data Transformation'!$G$3+0.5*'Data Transformation'!$W$25,IF(C38=1,D38-'Data Transformation'!$W$25,FALSE))</f>
        <v>0</v>
      </c>
      <c r="E37" t="str">
        <f t="array" ref="E37">IF(ISLOGICAL(D37),"",FREQUENCY(IF('Data Transformation'!$B$425:$B$8425='Bin Analysis'!$B$27,'Data Transformation'!$G$425:$G$8425),D37))</f>
        <v/>
      </c>
      <c r="F37" t="str">
        <f t="shared" si="3"/>
        <v/>
      </c>
      <c r="G37">
        <f>Weighting!$H$13</f>
        <v>0</v>
      </c>
      <c r="H37">
        <f t="array" ref="H37">FREQUENCY(IF('Data Transformation'!$B$4:$B$8425=$B$27,'Data Transformation'!$G$4:$G$8425),'Bin Analysis'!$B37)</f>
        <v>18</v>
      </c>
      <c r="I37">
        <f t="shared" si="4"/>
        <v>0</v>
      </c>
      <c r="J37">
        <f t="shared" si="5"/>
        <v>0</v>
      </c>
      <c r="K37">
        <f>J37*Weighting!$W$13</f>
        <v>0</v>
      </c>
      <c r="M37" s="14"/>
    </row>
    <row r="38" spans="1:13" x14ac:dyDescent="0.25">
      <c r="A38" s="32">
        <f>IF(Weighting!$P$14&gt;0,B38,"")</f>
        <v>1.369</v>
      </c>
      <c r="B38">
        <f>Weighting!$C$14</f>
        <v>1.369</v>
      </c>
      <c r="C38">
        <f>Weighting!$F$14</f>
        <v>0</v>
      </c>
      <c r="D38" t="b">
        <f>IF(C38=1,'Data Transformation'!$G$3+0.5*'Data Transformation'!$W$25,IF(C39=1,D39-'Data Transformation'!$W$25,FALSE))</f>
        <v>0</v>
      </c>
      <c r="E38" t="str">
        <f t="array" ref="E38">IF(ISLOGICAL(D38),"",FREQUENCY(IF('Data Transformation'!$B$425:$B$8425='Bin Analysis'!$B$27,'Data Transformation'!$G$425:$G$8425),D38))</f>
        <v/>
      </c>
      <c r="F38" t="str">
        <f t="shared" si="3"/>
        <v/>
      </c>
      <c r="G38">
        <f>Weighting!$H$14</f>
        <v>0</v>
      </c>
      <c r="H38">
        <f t="array" ref="H38">FREQUENCY(IF('Data Transformation'!$B$4:$B$8425=$B$27,'Data Transformation'!$G$4:$G$8425),'Bin Analysis'!$B38)</f>
        <v>18</v>
      </c>
      <c r="I38">
        <f t="shared" si="4"/>
        <v>0</v>
      </c>
      <c r="J38">
        <f t="shared" si="5"/>
        <v>0</v>
      </c>
      <c r="K38">
        <f>J38*Weighting!$W$14</f>
        <v>0</v>
      </c>
      <c r="M38" s="14"/>
    </row>
    <row r="39" spans="1:13" x14ac:dyDescent="0.25">
      <c r="A39" s="32">
        <f>IF(Weighting!$P$15&gt;0,B39,"")</f>
        <v>1.5000009999999999</v>
      </c>
      <c r="B39">
        <f>Weighting!$C$15</f>
        <v>1.5000009999999999</v>
      </c>
      <c r="C39">
        <f>Weighting!$F$15</f>
        <v>0</v>
      </c>
      <c r="D39" t="b">
        <f>IF(C39=1,'Data Transformation'!$G$3+0.5*'Data Transformation'!$W$25,IF(C40=1,D40-'Data Transformation'!$W$25,FALSE))</f>
        <v>0</v>
      </c>
      <c r="E39" t="str">
        <f t="array" ref="E39">IF(ISLOGICAL(D39),"",FREQUENCY(IF('Data Transformation'!$B$425:$B$8425='Bin Analysis'!$B$27,'Data Transformation'!$G$425:$G$8425),D39))</f>
        <v/>
      </c>
      <c r="F39" t="str">
        <f t="shared" si="3"/>
        <v/>
      </c>
      <c r="G39">
        <f>Weighting!$H$15</f>
        <v>0</v>
      </c>
      <c r="H39">
        <f t="array" ref="H39">FREQUENCY(IF('Data Transformation'!$B$4:$B$8425=$B$27,'Data Transformation'!$G$4:$G$8425),'Bin Analysis'!$B39)</f>
        <v>18</v>
      </c>
      <c r="I39">
        <f t="shared" si="4"/>
        <v>0</v>
      </c>
      <c r="J39">
        <f t="shared" si="5"/>
        <v>0</v>
      </c>
      <c r="K39">
        <f>J39*Weighting!$W$15</f>
        <v>0</v>
      </c>
      <c r="M39" s="14"/>
    </row>
    <row r="40" spans="1:13" x14ac:dyDescent="0.25">
      <c r="A40" s="32" t="str">
        <f>IF(Weighting!$P$16&gt;0,B40,"")</f>
        <v/>
      </c>
      <c r="B40">
        <f>Weighting!$C$16</f>
        <v>1.631</v>
      </c>
      <c r="C40">
        <f>Weighting!$F$16</f>
        <v>0</v>
      </c>
      <c r="D40" t="b">
        <f>IF(C40=1,'Data Transformation'!$G$3+0.5*'Data Transformation'!$W$25,IF(C41=1,D41-'Data Transformation'!$W$25,FALSE))</f>
        <v>0</v>
      </c>
      <c r="E40" t="str">
        <f t="array" ref="E40">IF(ISLOGICAL(D40),"",FREQUENCY(IF('Data Transformation'!$B$425:$B$8425='Bin Analysis'!$B$27,'Data Transformation'!$G$425:$G$8425),D40))</f>
        <v/>
      </c>
      <c r="F40" t="str">
        <f t="shared" si="3"/>
        <v/>
      </c>
      <c r="G40">
        <f>Weighting!$H$16</f>
        <v>0</v>
      </c>
      <c r="H40">
        <f t="array" ref="H40">FREQUENCY(IF('Data Transformation'!$B$4:$B$8425=$B$27,'Data Transformation'!$G$4:$G$8425),'Bin Analysis'!$B40)</f>
        <v>18</v>
      </c>
      <c r="I40">
        <f t="shared" si="4"/>
        <v>0</v>
      </c>
      <c r="J40">
        <f t="shared" si="5"/>
        <v>0</v>
      </c>
      <c r="K40">
        <f>J40*Weighting!$W$16</f>
        <v>0</v>
      </c>
      <c r="M40" s="14"/>
    </row>
    <row r="41" spans="1:13" x14ac:dyDescent="0.25">
      <c r="A41" s="32" t="str">
        <f>IF(Weighting!$P$17&gt;0,B41,"")</f>
        <v/>
      </c>
      <c r="B41">
        <f>Weighting!$C$17</f>
        <v>1.762</v>
      </c>
      <c r="C41">
        <f>Weighting!$F$17</f>
        <v>0</v>
      </c>
      <c r="D41" t="b">
        <f>IF(C41=1,'Data Transformation'!$G$3+0.5*'Data Transformation'!$W$25,IF(C42=1,D42-'Data Transformation'!$W$25,FALSE))</f>
        <v>0</v>
      </c>
      <c r="E41" t="str">
        <f t="array" ref="E41">IF(ISLOGICAL(D41),"",FREQUENCY(IF('Data Transformation'!$B$425:$B$8425='Bin Analysis'!$B$27,'Data Transformation'!$G$425:$G$8425),D41))</f>
        <v/>
      </c>
      <c r="F41" t="str">
        <f t="shared" si="3"/>
        <v/>
      </c>
      <c r="G41">
        <f>Weighting!$H$17</f>
        <v>0</v>
      </c>
      <c r="H41">
        <f t="array" ref="H41">FREQUENCY(IF('Data Transformation'!$B$4:$B$8425=$B$27,'Data Transformation'!$G$4:$G$8425),'Bin Analysis'!$B41)</f>
        <v>18</v>
      </c>
      <c r="I41">
        <f t="shared" si="4"/>
        <v>0</v>
      </c>
      <c r="J41">
        <f t="shared" si="5"/>
        <v>0</v>
      </c>
      <c r="K41">
        <f>J41*Weighting!$W$17</f>
        <v>0</v>
      </c>
      <c r="M41" s="14"/>
    </row>
    <row r="42" spans="1:13" x14ac:dyDescent="0.25">
      <c r="A42" s="32" t="str">
        <f>IF(Weighting!$P$18&gt;0,B42,"")</f>
        <v/>
      </c>
      <c r="B42">
        <f>Weighting!$C$18</f>
        <v>1.893</v>
      </c>
      <c r="C42">
        <f>Weighting!$F$18</f>
        <v>0</v>
      </c>
      <c r="D42" t="b">
        <f>IF(C42=1,'Data Transformation'!$G$3+0.5*'Data Transformation'!$W$25,IF(C43=1,D43-'Data Transformation'!$W$25,FALSE))</f>
        <v>0</v>
      </c>
      <c r="E42" t="str">
        <f t="array" ref="E42">IF(ISLOGICAL(D42),"",FREQUENCY(IF('Data Transformation'!$B$425:$B$8425='Bin Analysis'!$B$27,'Data Transformation'!$G$425:$G$8425),D42))</f>
        <v/>
      </c>
      <c r="F42" t="str">
        <f t="shared" si="3"/>
        <v/>
      </c>
      <c r="G42">
        <f>Weighting!$H$18</f>
        <v>0</v>
      </c>
      <c r="H42">
        <f t="array" ref="H42">FREQUENCY(IF('Data Transformation'!$B$4:$B$8425=$B$27,'Data Transformation'!$G$4:$G$8425),'Bin Analysis'!$B42)</f>
        <v>18</v>
      </c>
      <c r="I42">
        <f t="shared" si="4"/>
        <v>0</v>
      </c>
      <c r="J42">
        <f t="shared" si="5"/>
        <v>0</v>
      </c>
      <c r="K42">
        <f>J42*Weighting!$W$18</f>
        <v>0</v>
      </c>
      <c r="M42" s="14"/>
    </row>
    <row r="43" spans="1:13" x14ac:dyDescent="0.25">
      <c r="A43" s="32" t="str">
        <f>IF(Weighting!$P$19&gt;0,B43,"")</f>
        <v/>
      </c>
      <c r="B43">
        <f>Weighting!$C$19</f>
        <v>2.024</v>
      </c>
      <c r="C43">
        <f>Weighting!$F$19</f>
        <v>0</v>
      </c>
      <c r="D43" t="b">
        <f>IF(C43=1,'Data Transformation'!$G$3+0.5*'Data Transformation'!$W$25,IF(C44=1,D44-'Data Transformation'!$W$25,FALSE))</f>
        <v>0</v>
      </c>
      <c r="E43" t="str">
        <f t="array" ref="E43">IF(ISLOGICAL(D43),"",FREQUENCY(IF('Data Transformation'!$B$425:$B$8425='Bin Analysis'!$B$27,'Data Transformation'!$G$425:$G$8425),D43))</f>
        <v/>
      </c>
      <c r="F43" t="str">
        <f t="shared" si="3"/>
        <v/>
      </c>
      <c r="G43">
        <f>Weighting!$H$19</f>
        <v>0</v>
      </c>
      <c r="H43">
        <f t="array" ref="H43">FREQUENCY(IF('Data Transformation'!$B$4:$B$8425=$B$27,'Data Transformation'!$G$4:$G$8425),'Bin Analysis'!$B43)</f>
        <v>18</v>
      </c>
      <c r="I43">
        <f t="shared" si="4"/>
        <v>0</v>
      </c>
      <c r="J43">
        <f t="shared" si="5"/>
        <v>0</v>
      </c>
      <c r="K43">
        <f>J43*Weighting!$W$19</f>
        <v>0</v>
      </c>
      <c r="M43" s="14"/>
    </row>
    <row r="44" spans="1:13" x14ac:dyDescent="0.25">
      <c r="A44" s="32" t="str">
        <f>IF(Weighting!$P$20&gt;0,B44,"")</f>
        <v/>
      </c>
      <c r="B44">
        <f>Weighting!$C$20</f>
        <v>2.1550000000000002</v>
      </c>
      <c r="C44">
        <f>Weighting!$F$20</f>
        <v>0</v>
      </c>
      <c r="D44" t="b">
        <f>IF(C44=1,'Data Transformation'!$G$3+0.5*'Data Transformation'!$W$25,IF(C45=1,D45-'Data Transformation'!$W$25,FALSE))</f>
        <v>0</v>
      </c>
      <c r="E44" t="str">
        <f t="array" ref="E44">IF(ISLOGICAL(D44),"",FREQUENCY(IF('Data Transformation'!$B$425:$B$8425='Bin Analysis'!$B$27,'Data Transformation'!$G$425:$G$8425),D44))</f>
        <v/>
      </c>
      <c r="F44" t="str">
        <f t="shared" si="3"/>
        <v/>
      </c>
      <c r="G44">
        <f>Weighting!$H$20</f>
        <v>0</v>
      </c>
      <c r="H44">
        <f t="array" ref="H44">FREQUENCY(IF('Data Transformation'!$B$4:$B$8425=$B$27,'Data Transformation'!$G$4:$G$8425),'Bin Analysis'!$B44)</f>
        <v>18</v>
      </c>
      <c r="I44">
        <f t="shared" si="4"/>
        <v>0</v>
      </c>
      <c r="J44">
        <f t="shared" si="5"/>
        <v>0</v>
      </c>
      <c r="K44">
        <f>J44*Weighting!$W$20</f>
        <v>0</v>
      </c>
      <c r="M44" s="14"/>
    </row>
    <row r="45" spans="1:13" x14ac:dyDescent="0.25">
      <c r="A45" s="32" t="str">
        <f>IF(Weighting!$P$21&gt;0,B45,"")</f>
        <v/>
      </c>
      <c r="B45">
        <f>Weighting!$C$21</f>
        <v>2.2860000000000005</v>
      </c>
      <c r="C45">
        <f>Weighting!$F$21</f>
        <v>0</v>
      </c>
      <c r="D45" t="b">
        <f>IF(C45=1,'Data Transformation'!$G$3+0.5*'Data Transformation'!$W$25,IF(C46=1,D46-'Data Transformation'!$W$25,FALSE))</f>
        <v>0</v>
      </c>
      <c r="E45" t="str">
        <f t="array" ref="E45">IF(ISLOGICAL(D45),"",FREQUENCY(IF('Data Transformation'!$B$425:$B$8425='Bin Analysis'!$B$27,'Data Transformation'!$G$425:$G$8425),D45))</f>
        <v/>
      </c>
      <c r="F45" t="str">
        <f t="shared" si="3"/>
        <v/>
      </c>
      <c r="G45">
        <f>Weighting!$H$21</f>
        <v>0</v>
      </c>
      <c r="H45">
        <f t="array" ref="H45">FREQUENCY(IF('Data Transformation'!$B$4:$B$8425=$B$27,'Data Transformation'!$G$4:$G$8425),'Bin Analysis'!$B45)</f>
        <v>18</v>
      </c>
      <c r="I45">
        <f t="shared" si="4"/>
        <v>0</v>
      </c>
      <c r="J45">
        <f t="shared" si="5"/>
        <v>0</v>
      </c>
      <c r="K45">
        <f>J45*Weighting!$W$21</f>
        <v>0</v>
      </c>
      <c r="M45" s="14"/>
    </row>
    <row r="46" spans="1:13" x14ac:dyDescent="0.25">
      <c r="A46" s="32" t="str">
        <f>IF(Weighting!$P$22&gt;0,B46,"")</f>
        <v/>
      </c>
      <c r="B46">
        <f>Weighting!$C$22</f>
        <v>2.4170000000000007</v>
      </c>
      <c r="C46">
        <f>Weighting!$F$22</f>
        <v>0</v>
      </c>
      <c r="D46" t="b">
        <f>IF(C46=1,'Data Transformation'!$G$3+0.5*'Data Transformation'!$W$25,IF(C47=1,D47-'Data Transformation'!$W$25,FALSE))</f>
        <v>0</v>
      </c>
      <c r="E46" t="str">
        <f t="array" ref="E46">IF(ISLOGICAL(D46),"",FREQUENCY(IF('Data Transformation'!$B$425:$B$8425='Bin Analysis'!$B$27,'Data Transformation'!$G$425:$G$8425),D46))</f>
        <v/>
      </c>
      <c r="F46" t="str">
        <f t="shared" si="3"/>
        <v/>
      </c>
      <c r="G46">
        <f>Weighting!$H$22</f>
        <v>0</v>
      </c>
      <c r="H46">
        <f t="array" ref="H46">FREQUENCY(IF('Data Transformation'!$B$4:$B$8425=$B$27,'Data Transformation'!$G$4:$G$8425),'Bin Analysis'!$B46)</f>
        <v>18</v>
      </c>
      <c r="I46">
        <f t="shared" si="4"/>
        <v>0</v>
      </c>
      <c r="J46">
        <f t="shared" si="5"/>
        <v>0</v>
      </c>
      <c r="K46">
        <f>J46*Weighting!$W$22</f>
        <v>0</v>
      </c>
      <c r="M46" s="14"/>
    </row>
    <row r="47" spans="1:13" x14ac:dyDescent="0.25">
      <c r="A47" s="32" t="str">
        <f>IF(Weighting!$P$23&gt;0,B47,"")</f>
        <v/>
      </c>
      <c r="B47">
        <f>Weighting!$C$23</f>
        <v>2.5480000000000009</v>
      </c>
      <c r="C47">
        <f>Weighting!$F$23</f>
        <v>0</v>
      </c>
      <c r="D47" t="b">
        <f>IF(C47=1,'Data Transformation'!$G$3+0.5*'Data Transformation'!$W$25,IF(C48=1,D48-'Data Transformation'!$W$25,FALSE))</f>
        <v>0</v>
      </c>
      <c r="E47" t="str">
        <f t="array" ref="E47">IF(ISLOGICAL(D47),"",FREQUENCY(IF('Data Transformation'!$B$425:$B$8425='Bin Analysis'!$B$27,'Data Transformation'!$G$425:$G$8425),D47))</f>
        <v/>
      </c>
      <c r="F47" t="str">
        <f t="shared" si="3"/>
        <v/>
      </c>
      <c r="G47">
        <f>Weighting!$H$23</f>
        <v>0</v>
      </c>
      <c r="H47">
        <f t="array" ref="H47">FREQUENCY(IF('Data Transformation'!$B$4:$B$8425=$B$27,'Data Transformation'!$G$4:$G$8425),'Bin Analysis'!$B47)</f>
        <v>18</v>
      </c>
      <c r="I47">
        <f t="shared" si="4"/>
        <v>0</v>
      </c>
      <c r="J47">
        <f t="shared" si="5"/>
        <v>0</v>
      </c>
      <c r="K47">
        <f>J47*Weighting!$W$23</f>
        <v>0</v>
      </c>
      <c r="M47" s="14"/>
    </row>
    <row r="48" spans="1:13" x14ac:dyDescent="0.25">
      <c r="A48" s="32" t="str">
        <f>IF(Weighting!$P$24&gt;0,B48,"")</f>
        <v/>
      </c>
      <c r="B48">
        <f>Weighting!$C$24</f>
        <v>2.6790000000000012</v>
      </c>
      <c r="C48">
        <f>Weighting!$F$24</f>
        <v>0</v>
      </c>
      <c r="D48" t="b">
        <f>IF(C48=1,'Data Transformation'!$G$3+0.5*'Data Transformation'!$W$25,IF(C49=1,D49-'Data Transformation'!$W$25,FALSE))</f>
        <v>0</v>
      </c>
      <c r="E48" t="str">
        <f t="array" ref="E48">IF(ISLOGICAL(D48),"",FREQUENCY(IF('Data Transformation'!$B$425:$B$8425='Bin Analysis'!$B$27,'Data Transformation'!$G$425:$G$8425),D48))</f>
        <v/>
      </c>
      <c r="F48" t="str">
        <f t="shared" si="3"/>
        <v/>
      </c>
      <c r="G48">
        <f>Weighting!$H$24</f>
        <v>0</v>
      </c>
      <c r="H48">
        <f t="array" ref="H48">FREQUENCY(IF('Data Transformation'!$B$4:$B$8425=$B$27,'Data Transformation'!$G$4:$G$8425),'Bin Analysis'!$B48)</f>
        <v>18</v>
      </c>
      <c r="I48">
        <f t="shared" si="4"/>
        <v>0</v>
      </c>
      <c r="J48">
        <f t="shared" si="5"/>
        <v>0</v>
      </c>
      <c r="K48">
        <f>J48*Weighting!$W$24</f>
        <v>0</v>
      </c>
      <c r="M48" s="14"/>
    </row>
    <row r="49" spans="1:25" x14ac:dyDescent="0.25">
      <c r="A49" s="32" t="str">
        <f>IF(Weighting!$P$25&gt;0,B49,"")</f>
        <v/>
      </c>
      <c r="B49">
        <f>Weighting!$C$25</f>
        <v>2.8100000000000014</v>
      </c>
      <c r="C49">
        <f>Weighting!$F$25</f>
        <v>0</v>
      </c>
      <c r="D49" t="b">
        <f>IF(C49=1,'Data Transformation'!$G$3+0.5*'Data Transformation'!$W$25,IF(C50=1,D50-'Data Transformation'!$W$25,FALSE))</f>
        <v>0</v>
      </c>
      <c r="E49" t="str">
        <f t="array" ref="E49">IF(ISLOGICAL(D49),"",FREQUENCY(IF('Data Transformation'!$B$425:$B$8425='Bin Analysis'!$B$27,'Data Transformation'!$G$425:$G$8425),D49))</f>
        <v/>
      </c>
      <c r="F49" t="str">
        <f t="shared" si="3"/>
        <v/>
      </c>
      <c r="G49">
        <f>Weighting!$H$25</f>
        <v>0</v>
      </c>
      <c r="H49">
        <f t="array" ref="H49">FREQUENCY(IF('Data Transformation'!$B$4:$B$8425=$B$27,'Data Transformation'!$G$4:$G$8425),'Bin Analysis'!$B49)</f>
        <v>18</v>
      </c>
      <c r="I49">
        <f t="shared" si="4"/>
        <v>0</v>
      </c>
      <c r="J49">
        <f t="shared" si="5"/>
        <v>0</v>
      </c>
      <c r="K49">
        <f>J49*Weighting!$W$25</f>
        <v>0</v>
      </c>
      <c r="M49" s="14"/>
    </row>
    <row r="50" spans="1:25" x14ac:dyDescent="0.25">
      <c r="A50" s="32"/>
      <c r="M50" s="14"/>
    </row>
    <row r="51" spans="1:25" ht="23.25" x14ac:dyDescent="0.35">
      <c r="A51" s="21" t="s">
        <v>0</v>
      </c>
      <c r="B51" s="21">
        <f>IFERROR(VLOOKUP(C51,'Data Transformation'!$L$6:$M$426,2,FALSE),"")</f>
        <v>2</v>
      </c>
      <c r="C51" s="21">
        <f>C27+1</f>
        <v>2</v>
      </c>
      <c r="D51" s="21"/>
      <c r="E51" s="21"/>
      <c r="F51" s="21"/>
      <c r="G51" s="21"/>
      <c r="H51" s="22"/>
      <c r="I51" s="22"/>
      <c r="J51" s="22"/>
      <c r="K51" s="21"/>
      <c r="L51" s="21">
        <f>B51</f>
        <v>2</v>
      </c>
      <c r="M51" s="23">
        <f>INDEX('Data Transformation'!$O$4:$O$424,MATCH($B51,'Data Transformation'!$M$4:$M$424,0),MATCH($M$2,'Data Transformation'!$O$3,0))</f>
        <v>18</v>
      </c>
      <c r="N51" s="27">
        <f>IF('Input and Summary Results'!$J$16="minimum",'Bin Analysis'!X52/(M51-1),'Bin Analysis'!Y51/('Bin Analysis'!M51-1))</f>
        <v>0</v>
      </c>
      <c r="O51" s="27">
        <f>IF(M51=FALSE,NA(),(VLOOKUP(1,C54:K73,4,FALSE))/(M51-1))</f>
        <v>1</v>
      </c>
      <c r="P51" s="27">
        <f>IF(M51=FALSE,NA(),SUM(J54:J73)/Weighting!$S$5)</f>
        <v>0.2</v>
      </c>
      <c r="Q51" s="27">
        <f>IF(M51=FALSE,NA(),SUM(K54:K73)/Weighting!$S$6)</f>
        <v>0.13043478260869565</v>
      </c>
      <c r="R51" s="27">
        <f>IF(M51=FALSE,NA(),(VLOOKUP(1,G54:K73,3,FALSE))/(M51-1))</f>
        <v>0</v>
      </c>
      <c r="S51" s="22" t="str">
        <f>IF(M51=FALSE,NA(),IF(SUM(J54:J73)=2,"yes","no"))</f>
        <v>yes</v>
      </c>
      <c r="X51" s="2" cm="2">
        <f t="array" ref="X51:X52">FREQUENCY(IF('Data Transformation'!$B$425:$B$6424='Bin Analysis'!L51,'Data Transformation'!$G$425:$G$6424),'Data Transformation'!$U$11)</f>
        <v>17</v>
      </c>
      <c r="Y51" s="2" cm="2">
        <f t="array" ref="Y51:Y52">FREQUENCY(IF('Data Transformation'!$B$425:$B$6424='Bin Analysis'!L51,'Data Transformation'!$G$425:$G$6424),'Data Transformation'!$U$12)</f>
        <v>0</v>
      </c>
    </row>
    <row r="52" spans="1:25" x14ac:dyDescent="0.25">
      <c r="A52" s="14" t="s">
        <v>67</v>
      </c>
      <c r="B52" t="s">
        <v>47</v>
      </c>
      <c r="C52" t="s">
        <v>5</v>
      </c>
      <c r="D52" t="s">
        <v>100</v>
      </c>
      <c r="E52" t="s">
        <v>101</v>
      </c>
      <c r="F52" t="s">
        <v>102</v>
      </c>
      <c r="G52" t="s">
        <v>70</v>
      </c>
      <c r="H52" t="s">
        <v>31</v>
      </c>
      <c r="I52" t="s">
        <v>32</v>
      </c>
      <c r="J52" t="s">
        <v>46</v>
      </c>
      <c r="K52" s="14" t="s">
        <v>45</v>
      </c>
      <c r="M52" s="14"/>
      <c r="X52" s="2">
        <v>0</v>
      </c>
      <c r="Y52" s="2">
        <v>17</v>
      </c>
    </row>
    <row r="53" spans="1:25" x14ac:dyDescent="0.25">
      <c r="A53" s="32"/>
      <c r="D53" t="b">
        <f>IF(C53=1,'Data Transformation'!$G$3+0.5*'Data Transformation'!$W$25,IF(C54=1,D54-'Data Transformation'!$W$25,FALSE))</f>
        <v>0</v>
      </c>
      <c r="E53" t="str">
        <f t="array" ref="E53">IF(ISLOGICAL(D53),"",FREQUENCY(IF('Data Transformation'!$B$425:$B$8425='Bin Analysis'!$B51,'Data Transformation'!$G$425:$G$8425),D53))</f>
        <v/>
      </c>
      <c r="F53" t="str">
        <f>IF(ISLOGICAL(D53),"",E53-E52)</f>
        <v/>
      </c>
      <c r="M53" s="14"/>
    </row>
    <row r="54" spans="1:25" x14ac:dyDescent="0.25">
      <c r="A54" s="32">
        <f>IF(Weighting!$P$6&gt;0,B54,"")</f>
        <v>0.32100000000000001</v>
      </c>
      <c r="B54">
        <f>Weighting!$C$6</f>
        <v>0.32100000000000001</v>
      </c>
      <c r="C54">
        <f>Weighting!$F$6</f>
        <v>0</v>
      </c>
      <c r="D54" t="b">
        <f>IF(C54=1,'Data Transformation'!$G$3+0.5*'Data Transformation'!$W$25,IF(C55=1,D55-'Data Transformation'!$W$25,FALSE))</f>
        <v>0</v>
      </c>
      <c r="E54" t="str">
        <f t="array" ref="E54">IF(ISLOGICAL(D54),"",FREQUENCY(IF('Data Transformation'!$B$425:$B$8425='Bin Analysis'!$B51,'Data Transformation'!$G$425:$G$8425),D54))</f>
        <v/>
      </c>
      <c r="F54" t="str">
        <f>IF(ISLOGICAL(D54),"",E54-E53)</f>
        <v/>
      </c>
      <c r="G54">
        <f>Weighting!$H$6</f>
        <v>1</v>
      </c>
      <c r="H54">
        <f t="array" ref="H54">FREQUENCY(IF('Data Transformation'!$B$4:$B$8425=B51,'Data Transformation'!$G$4:$G$8425),'Bin Analysis'!$B54)</f>
        <v>0</v>
      </c>
      <c r="I54">
        <f>H54-H53</f>
        <v>0</v>
      </c>
      <c r="J54">
        <f>IF(I54=0,0,1)</f>
        <v>0</v>
      </c>
      <c r="K54">
        <f>J54*Weighting!$W$6</f>
        <v>0</v>
      </c>
      <c r="M54" s="14"/>
    </row>
    <row r="55" spans="1:25" x14ac:dyDescent="0.25">
      <c r="A55" s="32">
        <f>IF(Weighting!$P$7&gt;0,B55,"")</f>
        <v>0.45200000000000001</v>
      </c>
      <c r="B55">
        <f>Weighting!$C$7</f>
        <v>0.45200000000000001</v>
      </c>
      <c r="C55">
        <f>Weighting!$F$7</f>
        <v>0</v>
      </c>
      <c r="D55" t="b">
        <f>IF(C55=1,'Data Transformation'!$G$3+0.5*'Data Transformation'!$W$25,IF(C56=1,D56-'Data Transformation'!$W$25,FALSE))</f>
        <v>0</v>
      </c>
      <c r="E55" t="str">
        <f t="array" ref="E55">IF(ISLOGICAL(D55),"",FREQUENCY(IF('Data Transformation'!$B$425:$B$8425='Bin Analysis'!$B51,'Data Transformation'!$G$425:$G$8425),D55))</f>
        <v/>
      </c>
      <c r="F55" t="str">
        <f t="shared" ref="F55:F73" si="6">IF(ISLOGICAL(D55),"",E55-E54)</f>
        <v/>
      </c>
      <c r="G55">
        <f>Weighting!$H$7</f>
        <v>0</v>
      </c>
      <c r="H55">
        <f t="array" ref="H55">FREQUENCY(IF('Data Transformation'!$B$4:$B$8425=B51,'Data Transformation'!$G$4:$G$8425),'Bin Analysis'!$B55)</f>
        <v>0</v>
      </c>
      <c r="I55">
        <f t="shared" ref="I55:I73" si="7">H55-H54</f>
        <v>0</v>
      </c>
      <c r="J55">
        <f>IF(I55=0,0,1)</f>
        <v>0</v>
      </c>
      <c r="K55">
        <f>J55*Weighting!$W$7</f>
        <v>0</v>
      </c>
      <c r="M55" s="14"/>
    </row>
    <row r="56" spans="1:25" x14ac:dyDescent="0.25">
      <c r="A56" s="32">
        <f>IF(Weighting!$P$8&gt;0,B56,"")</f>
        <v>0.58299999999999996</v>
      </c>
      <c r="B56">
        <f>Weighting!$C$8</f>
        <v>0.58299999999999996</v>
      </c>
      <c r="C56">
        <f>Weighting!$F$8</f>
        <v>0</v>
      </c>
      <c r="D56" t="b">
        <f>IF(C56=1,'Data Transformation'!$G$3+0.5*'Data Transformation'!$W$25,IF(C57=1,D57-'Data Transformation'!$W$25,FALSE))</f>
        <v>0</v>
      </c>
      <c r="E56" t="str">
        <f t="array" ref="E56">IF(ISLOGICAL(D56),"",FREQUENCY(IF('Data Transformation'!$B$425:$B$8425='Bin Analysis'!$B51,'Data Transformation'!$G$425:$G$8425),D56))</f>
        <v/>
      </c>
      <c r="F56" t="str">
        <f t="shared" si="6"/>
        <v/>
      </c>
      <c r="G56">
        <f>Weighting!$H$8</f>
        <v>0</v>
      </c>
      <c r="H56">
        <f t="array" ref="H56">FREQUENCY(IF('Data Transformation'!$B$4:$B$8425=B51,'Data Transformation'!$G$4:$G$8425),'Bin Analysis'!$B56)</f>
        <v>0</v>
      </c>
      <c r="I56">
        <f t="shared" si="7"/>
        <v>0</v>
      </c>
      <c r="J56">
        <f t="shared" ref="J56:J73" si="8">IF(I56=0,0,1)</f>
        <v>0</v>
      </c>
      <c r="K56">
        <f>J56*Weighting!$W$8</f>
        <v>0</v>
      </c>
      <c r="M56" s="14"/>
    </row>
    <row r="57" spans="1:25" x14ac:dyDescent="0.25">
      <c r="A57" s="32">
        <f>IF(Weighting!$P$9&gt;0,B57,"")</f>
        <v>0.71399999999999997</v>
      </c>
      <c r="B57" s="50">
        <f>Weighting!$C$9</f>
        <v>0.71399999999999997</v>
      </c>
      <c r="C57">
        <f>Weighting!$F$9</f>
        <v>0</v>
      </c>
      <c r="D57" t="b">
        <f>IF(C57=1,'Data Transformation'!$G$3+0.5*'Data Transformation'!$W$25,IF(C58=1,D58-'Data Transformation'!$W$25,FALSE))</f>
        <v>0</v>
      </c>
      <c r="E57" t="str">
        <f t="array" ref="E57">IF(ISLOGICAL(D57),"",FREQUENCY(IF('Data Transformation'!$B$425:$B$8425='Bin Analysis'!$B51,'Data Transformation'!$G$425:$G$8425),D57))</f>
        <v/>
      </c>
      <c r="F57" t="str">
        <f t="shared" si="6"/>
        <v/>
      </c>
      <c r="G57">
        <f>Weighting!$H$9</f>
        <v>0</v>
      </c>
      <c r="H57">
        <f t="array" ref="H57">FREQUENCY(IF('Data Transformation'!$B$4:$B$8425=B51,'Data Transformation'!$G$4:$G$8425),'Bin Analysis'!$B57)</f>
        <v>0</v>
      </c>
      <c r="I57">
        <f t="shared" si="7"/>
        <v>0</v>
      </c>
      <c r="J57">
        <f t="shared" si="8"/>
        <v>0</v>
      </c>
      <c r="K57">
        <f>J57*Weighting!$W$9</f>
        <v>0</v>
      </c>
      <c r="M57" s="14"/>
    </row>
    <row r="58" spans="1:25" x14ac:dyDescent="0.25">
      <c r="A58" s="32">
        <f>IF(Weighting!$P$10&gt;0,B58,"")</f>
        <v>0.84499999999999997</v>
      </c>
      <c r="B58">
        <f>Weighting!$C$10</f>
        <v>0.84499999999999997</v>
      </c>
      <c r="C58">
        <f>Weighting!$F$10</f>
        <v>0</v>
      </c>
      <c r="D58" t="b">
        <f>IF(C58=1,'Data Transformation'!$G$3+0.5*'Data Transformation'!$W$25,IF(C59=1,D59-'Data Transformation'!$W$25,FALSE))</f>
        <v>0</v>
      </c>
      <c r="E58" t="str">
        <f t="array" ref="E58">IF(ISLOGICAL(D58),"",FREQUENCY(IF('Data Transformation'!$B$425:$B$8425='Bin Analysis'!$B51,'Data Transformation'!$G$425:$G$8425),D58))</f>
        <v/>
      </c>
      <c r="F58" t="str">
        <f t="shared" si="6"/>
        <v/>
      </c>
      <c r="G58">
        <f>Weighting!$H$10</f>
        <v>0</v>
      </c>
      <c r="H58">
        <f t="array" ref="H58">FREQUENCY(IF('Data Transformation'!$B$4:$B$8425=B51,'Data Transformation'!$G$4:$G$8425),'Bin Analysis'!$B58)</f>
        <v>0</v>
      </c>
      <c r="I58">
        <f t="shared" si="7"/>
        <v>0</v>
      </c>
      <c r="J58">
        <f t="shared" si="8"/>
        <v>0</v>
      </c>
      <c r="K58">
        <f>J58*Weighting!$W$10</f>
        <v>0</v>
      </c>
      <c r="M58" s="14"/>
    </row>
    <row r="59" spans="1:25" x14ac:dyDescent="0.25">
      <c r="A59" s="32">
        <f>IF(Weighting!$P$11&gt;0,B59,"")</f>
        <v>0.97599999999999998</v>
      </c>
      <c r="B59">
        <f>Weighting!$C$11</f>
        <v>0.97599999999999998</v>
      </c>
      <c r="C59">
        <f>Weighting!$F$11</f>
        <v>0</v>
      </c>
      <c r="D59">
        <f>IF(C59=1,'Data Transformation'!$G$3+0.5*'Data Transformation'!$W$25,IF(C60=1,D60-'Data Transformation'!$W$25,FALSE))</f>
        <v>0.86899999999999999</v>
      </c>
      <c r="E59">
        <f t="array" ref="E59">IF(ISLOGICAL(D59),"",FREQUENCY(IF('Data Transformation'!$B$425:$B$8425='Bin Analysis'!$B51,'Data Transformation'!$G$425:$G$8425),D59))</f>
        <v>0</v>
      </c>
      <c r="F59" t="e">
        <f t="shared" si="6"/>
        <v>#VALUE!</v>
      </c>
      <c r="G59">
        <f>Weighting!$H$11</f>
        <v>0</v>
      </c>
      <c r="H59">
        <f t="array" ref="H59">FREQUENCY(IF('Data Transformation'!$B$4:$B$8425=B51,'Data Transformation'!$G$4:$G$8425),'Bin Analysis'!$B59)</f>
        <v>3</v>
      </c>
      <c r="I59">
        <f t="shared" si="7"/>
        <v>3</v>
      </c>
      <c r="J59">
        <f t="shared" si="8"/>
        <v>1</v>
      </c>
      <c r="K59">
        <f>J59*Weighting!$W$11</f>
        <v>2</v>
      </c>
      <c r="M59" s="14"/>
    </row>
    <row r="60" spans="1:25" x14ac:dyDescent="0.25">
      <c r="A60" s="32">
        <f>IF(Weighting!$P$12&gt;0,B60,"")</f>
        <v>1.107</v>
      </c>
      <c r="B60">
        <f>Weighting!$C$12</f>
        <v>1.107</v>
      </c>
      <c r="C60">
        <f>Weighting!$F$12</f>
        <v>1</v>
      </c>
      <c r="D60">
        <f>IF(C60=1,'Data Transformation'!$G$3+0.5*'Data Transformation'!$W$25,IF(C61=1,D61-'Data Transformation'!$W$25,FALSE))</f>
        <v>1.131</v>
      </c>
      <c r="E60">
        <f t="array" ref="E60">IF(ISLOGICAL(D60),"",FREQUENCY(IF('Data Transformation'!$B$425:$B$8425='Bin Analysis'!$B51,'Data Transformation'!$G$425:$G$8425),D60))</f>
        <v>17</v>
      </c>
      <c r="F60">
        <f t="shared" si="6"/>
        <v>17</v>
      </c>
      <c r="G60">
        <f>Weighting!$H$12</f>
        <v>0</v>
      </c>
      <c r="H60">
        <f t="array" ref="H60">FREQUENCY(IF('Data Transformation'!$B$4:$B$8425=B51,'Data Transformation'!$G$4:$G$8425),'Bin Analysis'!$B60)</f>
        <v>18</v>
      </c>
      <c r="I60">
        <f t="shared" si="7"/>
        <v>15</v>
      </c>
      <c r="J60">
        <f t="shared" si="8"/>
        <v>1</v>
      </c>
      <c r="K60">
        <f>J60*Weighting!$W$12</f>
        <v>1</v>
      </c>
      <c r="M60" s="14"/>
    </row>
    <row r="61" spans="1:25" x14ac:dyDescent="0.25">
      <c r="A61" s="32">
        <f>IF(Weighting!$P$13&gt;0,B61,"")</f>
        <v>1.238</v>
      </c>
      <c r="B61">
        <f>Weighting!$C$13</f>
        <v>1.238</v>
      </c>
      <c r="C61">
        <f>Weighting!$F$13</f>
        <v>0</v>
      </c>
      <c r="D61" t="b">
        <f>IF(C61=1,'Data Transformation'!$G$3+0.5*'Data Transformation'!$W$25,IF(C62=1,D62-'Data Transformation'!$W$25,FALSE))</f>
        <v>0</v>
      </c>
      <c r="E61" t="str">
        <f t="array" ref="E61">IF(ISLOGICAL(D61),"",FREQUENCY(IF('Data Transformation'!$B$425:$B$8425='Bin Analysis'!$B51,'Data Transformation'!$G$425:$G$8425),D61))</f>
        <v/>
      </c>
      <c r="F61" t="str">
        <f t="shared" si="6"/>
        <v/>
      </c>
      <c r="G61">
        <f>Weighting!$H$13</f>
        <v>0</v>
      </c>
      <c r="H61">
        <f t="array" ref="H61">FREQUENCY(IF('Data Transformation'!$B$4:$B$8425=B51,'Data Transformation'!$G$4:$G$8425),'Bin Analysis'!$B61)</f>
        <v>18</v>
      </c>
      <c r="I61">
        <f t="shared" si="7"/>
        <v>0</v>
      </c>
      <c r="J61">
        <f t="shared" si="8"/>
        <v>0</v>
      </c>
      <c r="K61">
        <f>J61*Weighting!$W$13</f>
        <v>0</v>
      </c>
      <c r="M61" s="14"/>
    </row>
    <row r="62" spans="1:25" x14ac:dyDescent="0.25">
      <c r="A62" s="32">
        <f>IF(Weighting!$P$14&gt;0,B62,"")</f>
        <v>1.369</v>
      </c>
      <c r="B62">
        <f>Weighting!$C$14</f>
        <v>1.369</v>
      </c>
      <c r="C62">
        <f>Weighting!$F$14</f>
        <v>0</v>
      </c>
      <c r="D62" t="b">
        <f>IF(C62=1,'Data Transformation'!$G$3+0.5*'Data Transformation'!$W$25,IF(C63=1,D63-'Data Transformation'!$W$25,FALSE))</f>
        <v>0</v>
      </c>
      <c r="E62" t="str">
        <f t="array" ref="E62">IF(ISLOGICAL(D62),"",FREQUENCY(IF('Data Transformation'!$B$425:$B$8425='Bin Analysis'!$B51,'Data Transformation'!$G$425:$G$8425),D62))</f>
        <v/>
      </c>
      <c r="F62" t="str">
        <f t="shared" si="6"/>
        <v/>
      </c>
      <c r="G62">
        <f>Weighting!$H$14</f>
        <v>0</v>
      </c>
      <c r="H62">
        <f t="array" ref="H62">FREQUENCY(IF('Data Transformation'!$B$4:$B$8425=B51,'Data Transformation'!$G$4:$G$8425),'Bin Analysis'!$B62)</f>
        <v>18</v>
      </c>
      <c r="I62">
        <f t="shared" si="7"/>
        <v>0</v>
      </c>
      <c r="J62">
        <f t="shared" si="8"/>
        <v>0</v>
      </c>
      <c r="K62">
        <f>J62*Weighting!$W$14</f>
        <v>0</v>
      </c>
      <c r="M62" s="14"/>
    </row>
    <row r="63" spans="1:25" x14ac:dyDescent="0.25">
      <c r="A63" s="32">
        <f>IF(Weighting!$P$15&gt;0,B63,"")</f>
        <v>1.5000009999999999</v>
      </c>
      <c r="B63">
        <f>Weighting!$C$15</f>
        <v>1.5000009999999999</v>
      </c>
      <c r="C63">
        <f>Weighting!$F$15</f>
        <v>0</v>
      </c>
      <c r="D63" t="b">
        <f>IF(C63=1,'Data Transformation'!$G$3+0.5*'Data Transformation'!$W$25,IF(C64=1,D64-'Data Transformation'!$W$25,FALSE))</f>
        <v>0</v>
      </c>
      <c r="E63" t="str">
        <f t="array" ref="E63">IF(ISLOGICAL(D63),"",FREQUENCY(IF('Data Transformation'!$B$425:$B$8425='Bin Analysis'!$B51,'Data Transformation'!$G$425:$G$8425),D63))</f>
        <v/>
      </c>
      <c r="F63" t="str">
        <f t="shared" si="6"/>
        <v/>
      </c>
      <c r="G63">
        <f>Weighting!$H$15</f>
        <v>0</v>
      </c>
      <c r="H63">
        <f t="array" ref="H63">FREQUENCY(IF('Data Transformation'!$B$4:$B$8425=B51,'Data Transformation'!$G$4:$G$8425),'Bin Analysis'!$B63)</f>
        <v>18</v>
      </c>
      <c r="I63">
        <f t="shared" si="7"/>
        <v>0</v>
      </c>
      <c r="J63">
        <f t="shared" si="8"/>
        <v>0</v>
      </c>
      <c r="K63">
        <f>J63*Weighting!$W$15</f>
        <v>0</v>
      </c>
      <c r="M63" s="14"/>
    </row>
    <row r="64" spans="1:25" x14ac:dyDescent="0.25">
      <c r="A64" s="32" t="str">
        <f>IF(Weighting!$P$16&gt;0,B64,"")</f>
        <v/>
      </c>
      <c r="B64">
        <f>Weighting!$C$16</f>
        <v>1.631</v>
      </c>
      <c r="C64">
        <f>Weighting!$F$16</f>
        <v>0</v>
      </c>
      <c r="D64" t="b">
        <f>IF(C64=1,'Data Transformation'!$G$3+0.5*'Data Transformation'!$W$25,IF(C65=1,D65-'Data Transformation'!$W$25,FALSE))</f>
        <v>0</v>
      </c>
      <c r="E64" t="str">
        <f t="array" ref="E64">IF(ISLOGICAL(D64),"",FREQUENCY(IF('Data Transformation'!$B$425:$B$8425='Bin Analysis'!$B51,'Data Transformation'!$G$425:$G$8425),D64))</f>
        <v/>
      </c>
      <c r="F64" t="str">
        <f t="shared" si="6"/>
        <v/>
      </c>
      <c r="G64">
        <f>Weighting!$H$16</f>
        <v>0</v>
      </c>
      <c r="H64">
        <f t="array" ref="H64">FREQUENCY(IF('Data Transformation'!$B$4:$B$8425=B51,'Data Transformation'!$G$4:$G$8425),'Bin Analysis'!$B64)</f>
        <v>18</v>
      </c>
      <c r="I64">
        <f t="shared" si="7"/>
        <v>0</v>
      </c>
      <c r="J64">
        <f t="shared" si="8"/>
        <v>0</v>
      </c>
      <c r="K64">
        <f>J64*Weighting!$W$16</f>
        <v>0</v>
      </c>
      <c r="M64" s="14"/>
    </row>
    <row r="65" spans="1:25" x14ac:dyDescent="0.25">
      <c r="A65" s="32" t="str">
        <f>IF(Weighting!$P$17&gt;0,B65,"")</f>
        <v/>
      </c>
      <c r="B65">
        <f>Weighting!$C$17</f>
        <v>1.762</v>
      </c>
      <c r="C65">
        <f>Weighting!$F$17</f>
        <v>0</v>
      </c>
      <c r="D65" t="b">
        <f>IF(C65=1,'Data Transformation'!$G$3+0.5*'Data Transformation'!$W$25,IF(C66=1,D66-'Data Transformation'!$W$25,FALSE))</f>
        <v>0</v>
      </c>
      <c r="E65" t="str">
        <f t="array" ref="E65">IF(ISLOGICAL(D65),"",FREQUENCY(IF('Data Transformation'!$B$425:$B$8425='Bin Analysis'!$B51,'Data Transformation'!$G$425:$G$8425),D65))</f>
        <v/>
      </c>
      <c r="F65" t="str">
        <f t="shared" si="6"/>
        <v/>
      </c>
      <c r="G65">
        <f>Weighting!$H$17</f>
        <v>0</v>
      </c>
      <c r="H65">
        <f t="array" ref="H65">FREQUENCY(IF('Data Transformation'!$B$4:$B$8425=B51,'Data Transformation'!$G$4:$G$8425),'Bin Analysis'!$B65)</f>
        <v>18</v>
      </c>
      <c r="I65">
        <f t="shared" si="7"/>
        <v>0</v>
      </c>
      <c r="J65">
        <f t="shared" si="8"/>
        <v>0</v>
      </c>
      <c r="K65">
        <f>J65*Weighting!$W$17</f>
        <v>0</v>
      </c>
      <c r="M65" s="14"/>
    </row>
    <row r="66" spans="1:25" x14ac:dyDescent="0.25">
      <c r="A66" s="32" t="str">
        <f>IF(Weighting!$P$18&gt;0,B66,"")</f>
        <v/>
      </c>
      <c r="B66">
        <f>Weighting!$C$18</f>
        <v>1.893</v>
      </c>
      <c r="C66">
        <f>Weighting!$F$18</f>
        <v>0</v>
      </c>
      <c r="D66" t="b">
        <f>IF(C66=1,'Data Transformation'!$G$3+0.5*'Data Transformation'!$W$25,IF(C67=1,D67-'Data Transformation'!$W$25,FALSE))</f>
        <v>0</v>
      </c>
      <c r="E66" t="str">
        <f t="array" ref="E66">IF(ISLOGICAL(D66),"",FREQUENCY(IF('Data Transformation'!$B$425:$B$8425='Bin Analysis'!$B51,'Data Transformation'!$G$425:$G$8425),D66))</f>
        <v/>
      </c>
      <c r="F66" t="str">
        <f t="shared" si="6"/>
        <v/>
      </c>
      <c r="G66">
        <f>Weighting!$H$18</f>
        <v>0</v>
      </c>
      <c r="H66">
        <f t="array" ref="H66">FREQUENCY(IF('Data Transformation'!$B$4:$B$8425=B51,'Data Transformation'!$G$4:$G$8425),'Bin Analysis'!$B66)</f>
        <v>18</v>
      </c>
      <c r="I66">
        <f t="shared" si="7"/>
        <v>0</v>
      </c>
      <c r="J66">
        <f t="shared" si="8"/>
        <v>0</v>
      </c>
      <c r="K66">
        <f>J66*Weighting!$W$18</f>
        <v>0</v>
      </c>
      <c r="M66" s="14"/>
    </row>
    <row r="67" spans="1:25" x14ac:dyDescent="0.25">
      <c r="A67" s="32" t="str">
        <f>IF(Weighting!$P$19&gt;0,B67,"")</f>
        <v/>
      </c>
      <c r="B67">
        <f>Weighting!$C$19</f>
        <v>2.024</v>
      </c>
      <c r="C67">
        <f>Weighting!$F$19</f>
        <v>0</v>
      </c>
      <c r="D67" t="b">
        <f>IF(C67=1,'Data Transformation'!$G$3+0.5*'Data Transformation'!$W$25,IF(C68=1,D68-'Data Transformation'!$W$25,FALSE))</f>
        <v>0</v>
      </c>
      <c r="E67" t="str">
        <f t="array" ref="E67">IF(ISLOGICAL(D67),"",FREQUENCY(IF('Data Transformation'!$B$425:$B$8425='Bin Analysis'!$B51,'Data Transformation'!$G$425:$G$8425),D67))</f>
        <v/>
      </c>
      <c r="F67" t="str">
        <f t="shared" si="6"/>
        <v/>
      </c>
      <c r="G67">
        <f>Weighting!$H$19</f>
        <v>0</v>
      </c>
      <c r="H67">
        <f t="array" ref="H67">FREQUENCY(IF('Data Transformation'!$B$4:$B$8425=B51,'Data Transformation'!$G$4:$G$8425),'Bin Analysis'!$B67)</f>
        <v>18</v>
      </c>
      <c r="I67">
        <f t="shared" si="7"/>
        <v>0</v>
      </c>
      <c r="J67">
        <f t="shared" si="8"/>
        <v>0</v>
      </c>
      <c r="K67">
        <f>J67*Weighting!$W$19</f>
        <v>0</v>
      </c>
      <c r="M67" s="14"/>
    </row>
    <row r="68" spans="1:25" x14ac:dyDescent="0.25">
      <c r="A68" s="32" t="str">
        <f>IF(Weighting!$P$20&gt;0,B68,"")</f>
        <v/>
      </c>
      <c r="B68">
        <f>Weighting!$C$20</f>
        <v>2.1550000000000002</v>
      </c>
      <c r="C68">
        <f>Weighting!$F$20</f>
        <v>0</v>
      </c>
      <c r="D68" t="b">
        <f>IF(C68=1,'Data Transformation'!$G$3+0.5*'Data Transformation'!$W$25,IF(C69=1,D69-'Data Transformation'!$W$25,FALSE))</f>
        <v>0</v>
      </c>
      <c r="E68" t="str">
        <f t="array" ref="E68">IF(ISLOGICAL(D68),"",FREQUENCY(IF('Data Transformation'!$B$425:$B$8425='Bin Analysis'!$B51,'Data Transformation'!$G$425:$G$8425),D68))</f>
        <v/>
      </c>
      <c r="F68" t="str">
        <f t="shared" si="6"/>
        <v/>
      </c>
      <c r="G68">
        <f>Weighting!$H$20</f>
        <v>0</v>
      </c>
      <c r="H68">
        <f t="array" ref="H68">FREQUENCY(IF('Data Transformation'!$B$4:$B$8425=B51,'Data Transformation'!$G$4:$G$8425),'Bin Analysis'!$B68)</f>
        <v>18</v>
      </c>
      <c r="I68">
        <f t="shared" si="7"/>
        <v>0</v>
      </c>
      <c r="J68">
        <f t="shared" si="8"/>
        <v>0</v>
      </c>
      <c r="K68">
        <f>J68*Weighting!$W$20</f>
        <v>0</v>
      </c>
      <c r="M68" s="14"/>
    </row>
    <row r="69" spans="1:25" x14ac:dyDescent="0.25">
      <c r="A69" s="32" t="str">
        <f>IF(Weighting!$P$21&gt;0,B69,"")</f>
        <v/>
      </c>
      <c r="B69">
        <f>Weighting!$C$21</f>
        <v>2.2860000000000005</v>
      </c>
      <c r="C69">
        <f>Weighting!$F$21</f>
        <v>0</v>
      </c>
      <c r="D69" t="b">
        <f>IF(C69=1,'Data Transformation'!$G$3+0.5*'Data Transformation'!$W$25,IF(C70=1,D70-'Data Transformation'!$W$25,FALSE))</f>
        <v>0</v>
      </c>
      <c r="E69" t="str">
        <f t="array" ref="E69">IF(ISLOGICAL(D69),"",FREQUENCY(IF('Data Transformation'!$B$425:$B$8425='Bin Analysis'!$B51,'Data Transformation'!$G$425:$G$8425),D69))</f>
        <v/>
      </c>
      <c r="F69" t="str">
        <f t="shared" si="6"/>
        <v/>
      </c>
      <c r="G69">
        <f>Weighting!$H$21</f>
        <v>0</v>
      </c>
      <c r="H69">
        <f t="array" ref="H69">FREQUENCY(IF('Data Transformation'!$B$4:$B$8425=B51,'Data Transformation'!$G$4:$G$8425),'Bin Analysis'!$B69)</f>
        <v>18</v>
      </c>
      <c r="I69">
        <f t="shared" si="7"/>
        <v>0</v>
      </c>
      <c r="J69">
        <f t="shared" si="8"/>
        <v>0</v>
      </c>
      <c r="K69">
        <f>J69*Weighting!$W$21</f>
        <v>0</v>
      </c>
      <c r="M69" s="14"/>
    </row>
    <row r="70" spans="1:25" x14ac:dyDescent="0.25">
      <c r="A70" s="32" t="str">
        <f>IF(Weighting!$P$22&gt;0,B70,"")</f>
        <v/>
      </c>
      <c r="B70">
        <f>Weighting!$C$22</f>
        <v>2.4170000000000007</v>
      </c>
      <c r="C70">
        <f>Weighting!$F$22</f>
        <v>0</v>
      </c>
      <c r="D70" t="b">
        <f>IF(C70=1,'Data Transformation'!$G$3+0.5*'Data Transformation'!$W$25,IF(C71=1,D71-'Data Transformation'!$W$25,FALSE))</f>
        <v>0</v>
      </c>
      <c r="E70" t="str">
        <f t="array" ref="E70">IF(ISLOGICAL(D70),"",FREQUENCY(IF('Data Transformation'!$B$425:$B$8425='Bin Analysis'!$B51,'Data Transformation'!$G$425:$G$8425),D70))</f>
        <v/>
      </c>
      <c r="F70" t="str">
        <f t="shared" si="6"/>
        <v/>
      </c>
      <c r="G70">
        <f>Weighting!$H$22</f>
        <v>0</v>
      </c>
      <c r="H70">
        <f t="array" ref="H70">FREQUENCY(IF('Data Transformation'!$B$4:$B$8425=B51,'Data Transformation'!$G$4:$G$8425),'Bin Analysis'!$B70)</f>
        <v>18</v>
      </c>
      <c r="I70">
        <f t="shared" si="7"/>
        <v>0</v>
      </c>
      <c r="J70">
        <f t="shared" si="8"/>
        <v>0</v>
      </c>
      <c r="K70">
        <f>J70*Weighting!$W$22</f>
        <v>0</v>
      </c>
      <c r="M70" s="14"/>
    </row>
    <row r="71" spans="1:25" x14ac:dyDescent="0.25">
      <c r="A71" s="32" t="str">
        <f>IF(Weighting!$P$23&gt;0,B71,"")</f>
        <v/>
      </c>
      <c r="B71">
        <f>Weighting!$C$23</f>
        <v>2.5480000000000009</v>
      </c>
      <c r="C71">
        <f>Weighting!$F$23</f>
        <v>0</v>
      </c>
      <c r="D71" t="b">
        <f>IF(C71=1,'Data Transformation'!$G$3+0.5*'Data Transformation'!$W$25,IF(C72=1,D72-'Data Transformation'!$W$25,FALSE))</f>
        <v>0</v>
      </c>
      <c r="E71" t="str">
        <f t="array" ref="E71">IF(ISLOGICAL(D71),"",FREQUENCY(IF('Data Transformation'!$B$425:$B$8425='Bin Analysis'!$B51,'Data Transformation'!$G$425:$G$8425),D71))</f>
        <v/>
      </c>
      <c r="F71" t="str">
        <f t="shared" si="6"/>
        <v/>
      </c>
      <c r="G71">
        <f>Weighting!$H$23</f>
        <v>0</v>
      </c>
      <c r="H71">
        <f t="array" ref="H71">FREQUENCY(IF('Data Transformation'!$B$4:$B$8425=B51,'Data Transformation'!$G$4:$G$8425),'Bin Analysis'!$B71)</f>
        <v>18</v>
      </c>
      <c r="I71">
        <f t="shared" si="7"/>
        <v>0</v>
      </c>
      <c r="J71">
        <f t="shared" si="8"/>
        <v>0</v>
      </c>
      <c r="K71">
        <f>J71*Weighting!$W$23</f>
        <v>0</v>
      </c>
      <c r="M71" s="14"/>
    </row>
    <row r="72" spans="1:25" x14ac:dyDescent="0.25">
      <c r="A72" s="32" t="str">
        <f>IF(Weighting!$P$24&gt;0,B72,"")</f>
        <v/>
      </c>
      <c r="B72">
        <f>Weighting!$C$24</f>
        <v>2.6790000000000012</v>
      </c>
      <c r="C72">
        <f>Weighting!$F$24</f>
        <v>0</v>
      </c>
      <c r="D72" t="b">
        <f>IF(C72=1,'Data Transformation'!$G$3+0.5*'Data Transformation'!$W$25,IF(C73=1,D73-'Data Transformation'!$W$25,FALSE))</f>
        <v>0</v>
      </c>
      <c r="E72" t="str">
        <f t="array" ref="E72">IF(ISLOGICAL(D72),"",FREQUENCY(IF('Data Transformation'!$B$425:$B$8425='Bin Analysis'!$B51,'Data Transformation'!$G$425:$G$8425),D72))</f>
        <v/>
      </c>
      <c r="F72" t="str">
        <f t="shared" si="6"/>
        <v/>
      </c>
      <c r="G72">
        <f>Weighting!$H$24</f>
        <v>0</v>
      </c>
      <c r="H72">
        <f t="array" ref="H72">FREQUENCY(IF('Data Transformation'!$B$4:$B$8425=B51,'Data Transformation'!$G$4:$G$8425),'Bin Analysis'!$B72)</f>
        <v>18</v>
      </c>
      <c r="I72">
        <f t="shared" si="7"/>
        <v>0</v>
      </c>
      <c r="J72">
        <f t="shared" si="8"/>
        <v>0</v>
      </c>
      <c r="K72">
        <f>J72*Weighting!$W$24</f>
        <v>0</v>
      </c>
      <c r="M72" s="14"/>
    </row>
    <row r="73" spans="1:25" x14ac:dyDescent="0.25">
      <c r="A73" s="32" t="str">
        <f>IF(Weighting!$P$25&gt;0,B73,"")</f>
        <v/>
      </c>
      <c r="B73">
        <f>Weighting!$C$25</f>
        <v>2.8100000000000014</v>
      </c>
      <c r="C73">
        <f>Weighting!$F$25</f>
        <v>0</v>
      </c>
      <c r="D73" t="b">
        <f>IF(C73=1,'Data Transformation'!$G$3+0.5*'Data Transformation'!$W$25,IF(C74=1,D74-'Data Transformation'!$W$25,FALSE))</f>
        <v>0</v>
      </c>
      <c r="E73" t="str">
        <f t="array" ref="E73">IF(ISLOGICAL(D73),"",FREQUENCY(IF('Data Transformation'!$B$425:$B$8425='Bin Analysis'!$B51,'Data Transformation'!$G$425:$G$8425),D73))</f>
        <v/>
      </c>
      <c r="F73" t="str">
        <f t="shared" si="6"/>
        <v/>
      </c>
      <c r="G73">
        <f>Weighting!$H$25</f>
        <v>0</v>
      </c>
      <c r="H73">
        <f t="array" ref="H73">FREQUENCY(IF('Data Transformation'!$B$4:$B$8425=B51,'Data Transformation'!$G$4:$G$8425),'Bin Analysis'!$B73)</f>
        <v>18</v>
      </c>
      <c r="I73">
        <f t="shared" si="7"/>
        <v>0</v>
      </c>
      <c r="J73">
        <f t="shared" si="8"/>
        <v>0</v>
      </c>
      <c r="K73">
        <f>J73*Weighting!$W$25</f>
        <v>0</v>
      </c>
      <c r="M73" s="14"/>
    </row>
    <row r="74" spans="1:25" x14ac:dyDescent="0.25">
      <c r="A74" s="32"/>
      <c r="M74" s="14"/>
    </row>
    <row r="75" spans="1:25" ht="23.25" x14ac:dyDescent="0.35">
      <c r="A75" s="21" t="s">
        <v>0</v>
      </c>
      <c r="B75" s="21">
        <f>IFERROR(VLOOKUP(C75,'Data Transformation'!$L$6:$M$426,2,FALSE),"")</f>
        <v>3</v>
      </c>
      <c r="C75" s="21">
        <f>C51+1</f>
        <v>3</v>
      </c>
      <c r="D75" s="21"/>
      <c r="E75" s="21"/>
      <c r="F75" s="21"/>
      <c r="G75" s="21"/>
      <c r="H75" s="22"/>
      <c r="I75" s="22"/>
      <c r="J75" s="22"/>
      <c r="K75" s="21"/>
      <c r="L75" s="21">
        <f>B75</f>
        <v>3</v>
      </c>
      <c r="M75" s="23">
        <f>INDEX('Data Transformation'!$O$4:$O$424,MATCH($B75,'Data Transformation'!$M$4:$M$424,0),MATCH($M$2,'Data Transformation'!$O$3,0))</f>
        <v>19</v>
      </c>
      <c r="N75" s="27">
        <f>IF('Input and Summary Results'!$J$16="minimum",'Bin Analysis'!X76/(M75-1),'Bin Analysis'!Y75/('Bin Analysis'!M75-1))</f>
        <v>0</v>
      </c>
      <c r="O75" s="27">
        <f>IF(M75=FALSE,NA(),(VLOOKUP(1,C78:K97,4,FALSE))/(M75-1))</f>
        <v>0.94444444444444442</v>
      </c>
      <c r="P75" s="27">
        <f>IF(M75=FALSE,NA(),SUM(J78:J97)/Weighting!$S$5)</f>
        <v>0.2</v>
      </c>
      <c r="Q75" s="27">
        <f>IF(M75=FALSE,NA(),SUM(K78:K97)/Weighting!$S$6)</f>
        <v>0.13043478260869565</v>
      </c>
      <c r="R75" s="27">
        <f>IF(M75=FALSE,NA(),(VLOOKUP(1,G78:K97,3,FALSE))/(M75-1))</f>
        <v>0</v>
      </c>
      <c r="S75" s="22" t="str">
        <f>IF(M75=FALSE,NA(),IF(SUM(J78:J97)=2,"yes","no"))</f>
        <v>yes</v>
      </c>
      <c r="X75" s="2" cm="2">
        <f t="array" ref="X75:X76">FREQUENCY(IF('Data Transformation'!$B$425:$B$6424='Bin Analysis'!L75,'Data Transformation'!$G$425:$G$6424),'Data Transformation'!$U$11)</f>
        <v>18</v>
      </c>
      <c r="Y75" s="2" cm="2">
        <f t="array" ref="Y75:Y76">FREQUENCY(IF('Data Transformation'!$B$425:$B$6424='Bin Analysis'!L75,'Data Transformation'!$G$425:$G$6424),'Data Transformation'!$U$12)</f>
        <v>1</v>
      </c>
    </row>
    <row r="76" spans="1:25" x14ac:dyDescent="0.25">
      <c r="A76" s="14" t="s">
        <v>67</v>
      </c>
      <c r="B76" t="s">
        <v>47</v>
      </c>
      <c r="C76" t="s">
        <v>5</v>
      </c>
      <c r="D76" t="s">
        <v>100</v>
      </c>
      <c r="E76" t="s">
        <v>101</v>
      </c>
      <c r="F76" t="s">
        <v>102</v>
      </c>
      <c r="G76" t="s">
        <v>70</v>
      </c>
      <c r="H76" t="s">
        <v>31</v>
      </c>
      <c r="I76" t="s">
        <v>32</v>
      </c>
      <c r="J76" t="s">
        <v>46</v>
      </c>
      <c r="K76" s="14" t="s">
        <v>45</v>
      </c>
      <c r="M76" s="14"/>
      <c r="X76" s="2">
        <v>0</v>
      </c>
      <c r="Y76" s="2">
        <v>17</v>
      </c>
    </row>
    <row r="77" spans="1:25" x14ac:dyDescent="0.25">
      <c r="A77" s="32"/>
      <c r="D77" t="b">
        <f>IF(C77=1,'Data Transformation'!$G$3+0.5*'Data Transformation'!$W$25,IF(C78=1,D78-'Data Transformation'!$W$25,FALSE))</f>
        <v>0</v>
      </c>
      <c r="E77" t="str">
        <f t="array" ref="E77">IF(ISLOGICAL(D77),"",FREQUENCY(IF('Data Transformation'!$B$425:$B$8425='Bin Analysis'!$B75,'Data Transformation'!$G$425:$G$8425),D77))</f>
        <v/>
      </c>
      <c r="F77" t="str">
        <f>IF(ISLOGICAL(D77),"",E77-E76)</f>
        <v/>
      </c>
      <c r="M77" s="14"/>
    </row>
    <row r="78" spans="1:25" x14ac:dyDescent="0.25">
      <c r="A78" s="32">
        <f>IF(Weighting!$P$6&gt;0,B78,"")</f>
        <v>0.32100000000000001</v>
      </c>
      <c r="B78">
        <f>Weighting!$C$6</f>
        <v>0.32100000000000001</v>
      </c>
      <c r="C78">
        <f>Weighting!$F$6</f>
        <v>0</v>
      </c>
      <c r="D78" t="b">
        <f>IF(C78=1,'Data Transformation'!$G$3+0.5*'Data Transformation'!$W$25,IF(C79=1,D79-'Data Transformation'!$W$25,FALSE))</f>
        <v>0</v>
      </c>
      <c r="E78" t="str">
        <f t="array" ref="E78">IF(ISLOGICAL(D78),"",FREQUENCY(IF('Data Transformation'!$B$425:$B$8425='Bin Analysis'!$B75,'Data Transformation'!$G$425:$G$8425),D78))</f>
        <v/>
      </c>
      <c r="F78" t="str">
        <f>IF(ISLOGICAL(D78),"",E78-E77)</f>
        <v/>
      </c>
      <c r="G78">
        <f>Weighting!$H$6</f>
        <v>1</v>
      </c>
      <c r="H78">
        <f t="array" ref="H78">FREQUENCY(IF('Data Transformation'!$B$4:$B$8425=B75,'Data Transformation'!$G$4:$G$8425),'Bin Analysis'!$B78)</f>
        <v>0</v>
      </c>
      <c r="I78">
        <f>H78-H77</f>
        <v>0</v>
      </c>
      <c r="J78">
        <f>IF(I78=0,0,1)</f>
        <v>0</v>
      </c>
      <c r="K78">
        <f>J78*Weighting!$W$6</f>
        <v>0</v>
      </c>
      <c r="M78" s="14"/>
    </row>
    <row r="79" spans="1:25" x14ac:dyDescent="0.25">
      <c r="A79" s="32">
        <f>IF(Weighting!$P$7&gt;0,B79,"")</f>
        <v>0.45200000000000001</v>
      </c>
      <c r="B79">
        <f>Weighting!$C$7</f>
        <v>0.45200000000000001</v>
      </c>
      <c r="C79">
        <f>Weighting!$F$7</f>
        <v>0</v>
      </c>
      <c r="D79" t="b">
        <f>IF(C79=1,'Data Transformation'!$G$3+0.5*'Data Transformation'!$W$25,IF(C80=1,D80-'Data Transformation'!$W$25,FALSE))</f>
        <v>0</v>
      </c>
      <c r="E79" t="str">
        <f t="array" ref="E79">IF(ISLOGICAL(D79),"",FREQUENCY(IF('Data Transformation'!$B$425:$B$8425='Bin Analysis'!$B75,'Data Transformation'!$G$425:$G$8425),D79))</f>
        <v/>
      </c>
      <c r="F79" t="str">
        <f t="shared" ref="F79:F97" si="9">IF(ISLOGICAL(D79),"",E79-E78)</f>
        <v/>
      </c>
      <c r="G79">
        <f>Weighting!$H$7</f>
        <v>0</v>
      </c>
      <c r="H79">
        <f t="array" ref="H79">FREQUENCY(IF('Data Transformation'!$B$4:$B$8425=B75,'Data Transformation'!$G$4:$G$8425),'Bin Analysis'!$B79)</f>
        <v>0</v>
      </c>
      <c r="I79">
        <f t="shared" ref="I79:I97" si="10">H79-H78</f>
        <v>0</v>
      </c>
      <c r="J79">
        <f>IF(I79=0,0,1)</f>
        <v>0</v>
      </c>
      <c r="K79">
        <f>J79*Weighting!$W$7</f>
        <v>0</v>
      </c>
      <c r="M79" s="14"/>
    </row>
    <row r="80" spans="1:25" x14ac:dyDescent="0.25">
      <c r="A80" s="32">
        <f>IF(Weighting!$P$8&gt;0,B80,"")</f>
        <v>0.58299999999999996</v>
      </c>
      <c r="B80">
        <f>Weighting!$C$8</f>
        <v>0.58299999999999996</v>
      </c>
      <c r="C80">
        <f>Weighting!$F$8</f>
        <v>0</v>
      </c>
      <c r="D80" t="b">
        <f>IF(C80=1,'Data Transformation'!$G$3+0.5*'Data Transformation'!$W$25,IF(C81=1,D81-'Data Transformation'!$W$25,FALSE))</f>
        <v>0</v>
      </c>
      <c r="E80" t="str">
        <f t="array" ref="E80">IF(ISLOGICAL(D80),"",FREQUENCY(IF('Data Transformation'!$B$425:$B$8425='Bin Analysis'!$B75,'Data Transformation'!$G$425:$G$8425),D80))</f>
        <v/>
      </c>
      <c r="F80" t="str">
        <f t="shared" si="9"/>
        <v/>
      </c>
      <c r="G80">
        <f>Weighting!$H$8</f>
        <v>0</v>
      </c>
      <c r="H80">
        <f t="array" ref="H80">FREQUENCY(IF('Data Transformation'!$B$4:$B$8425=B75,'Data Transformation'!$G$4:$G$8425),'Bin Analysis'!$B80)</f>
        <v>0</v>
      </c>
      <c r="I80">
        <f t="shared" si="10"/>
        <v>0</v>
      </c>
      <c r="J80">
        <f t="shared" ref="J80:J97" si="11">IF(I80=0,0,1)</f>
        <v>0</v>
      </c>
      <c r="K80">
        <f>J80*Weighting!$W$8</f>
        <v>0</v>
      </c>
      <c r="M80" s="14"/>
    </row>
    <row r="81" spans="1:13" x14ac:dyDescent="0.25">
      <c r="A81" s="32">
        <f>IF(Weighting!$P$9&gt;0,B81,"")</f>
        <v>0.71399999999999997</v>
      </c>
      <c r="B81" s="50">
        <f>Weighting!$C$9</f>
        <v>0.71399999999999997</v>
      </c>
      <c r="C81">
        <f>Weighting!$F$9</f>
        <v>0</v>
      </c>
      <c r="D81" t="b">
        <f>IF(C81=1,'Data Transformation'!$G$3+0.5*'Data Transformation'!$W$25,IF(C82=1,D82-'Data Transformation'!$W$25,FALSE))</f>
        <v>0</v>
      </c>
      <c r="E81" t="str">
        <f t="array" ref="E81">IF(ISLOGICAL(D81),"",FREQUENCY(IF('Data Transformation'!$B$425:$B$8425='Bin Analysis'!$B75,'Data Transformation'!$G$425:$G$8425),D81))</f>
        <v/>
      </c>
      <c r="F81" t="str">
        <f t="shared" si="9"/>
        <v/>
      </c>
      <c r="G81">
        <f>Weighting!$H$9</f>
        <v>0</v>
      </c>
      <c r="H81">
        <f t="array" ref="H81">FREQUENCY(IF('Data Transformation'!$B$4:$B$8425=B75,'Data Transformation'!$G$4:$G$8425),'Bin Analysis'!$B81)</f>
        <v>0</v>
      </c>
      <c r="I81">
        <f t="shared" si="10"/>
        <v>0</v>
      </c>
      <c r="J81">
        <f t="shared" si="11"/>
        <v>0</v>
      </c>
      <c r="K81">
        <f>J81*Weighting!$W$9</f>
        <v>0</v>
      </c>
      <c r="M81" s="14"/>
    </row>
    <row r="82" spans="1:13" x14ac:dyDescent="0.25">
      <c r="A82" s="32">
        <f>IF(Weighting!$P$10&gt;0,B82,"")</f>
        <v>0.84499999999999997</v>
      </c>
      <c r="B82">
        <f>Weighting!$C$10</f>
        <v>0.84499999999999997</v>
      </c>
      <c r="C82">
        <f>Weighting!$F$10</f>
        <v>0</v>
      </c>
      <c r="D82" t="b">
        <f>IF(C82=1,'Data Transformation'!$G$3+0.5*'Data Transformation'!$W$25,IF(C83=1,D83-'Data Transformation'!$W$25,FALSE))</f>
        <v>0</v>
      </c>
      <c r="E82" t="str">
        <f t="array" ref="E82">IF(ISLOGICAL(D82),"",FREQUENCY(IF('Data Transformation'!$B$425:$B$8425='Bin Analysis'!$B75,'Data Transformation'!$G$425:$G$8425),D82))</f>
        <v/>
      </c>
      <c r="F82" t="str">
        <f t="shared" si="9"/>
        <v/>
      </c>
      <c r="G82">
        <f>Weighting!$H$10</f>
        <v>0</v>
      </c>
      <c r="H82">
        <f t="array" ref="H82">FREQUENCY(IF('Data Transformation'!$B$4:$B$8425=B75,'Data Transformation'!$G$4:$G$8425),'Bin Analysis'!$B82)</f>
        <v>0</v>
      </c>
      <c r="I82">
        <f t="shared" si="10"/>
        <v>0</v>
      </c>
      <c r="J82">
        <f t="shared" si="11"/>
        <v>0</v>
      </c>
      <c r="K82">
        <f>J82*Weighting!$W$10</f>
        <v>0</v>
      </c>
      <c r="M82" s="14"/>
    </row>
    <row r="83" spans="1:13" x14ac:dyDescent="0.25">
      <c r="A83" s="32">
        <f>IF(Weighting!$P$11&gt;0,B83,"")</f>
        <v>0.97599999999999998</v>
      </c>
      <c r="B83">
        <f>Weighting!$C$11</f>
        <v>0.97599999999999998</v>
      </c>
      <c r="C83">
        <f>Weighting!$F$11</f>
        <v>0</v>
      </c>
      <c r="D83">
        <f>IF(C83=1,'Data Transformation'!$G$3+0.5*'Data Transformation'!$W$25,IF(C84=1,D84-'Data Transformation'!$W$25,FALSE))</f>
        <v>0.86899999999999999</v>
      </c>
      <c r="E83">
        <f t="array" ref="E83">IF(ISLOGICAL(D83),"",FREQUENCY(IF('Data Transformation'!$B$425:$B$8425='Bin Analysis'!$B75,'Data Transformation'!$G$425:$G$8425),D83))</f>
        <v>1</v>
      </c>
      <c r="F83" t="e">
        <f t="shared" si="9"/>
        <v>#VALUE!</v>
      </c>
      <c r="G83">
        <f>Weighting!$H$11</f>
        <v>0</v>
      </c>
      <c r="H83">
        <f t="array" ref="H83">FREQUENCY(IF('Data Transformation'!$B$4:$B$8425=B75,'Data Transformation'!$G$4:$G$8425),'Bin Analysis'!$B83)</f>
        <v>7</v>
      </c>
      <c r="I83">
        <f t="shared" si="10"/>
        <v>7</v>
      </c>
      <c r="J83">
        <f t="shared" si="11"/>
        <v>1</v>
      </c>
      <c r="K83">
        <f>J83*Weighting!$W$11</f>
        <v>2</v>
      </c>
      <c r="M83" s="14"/>
    </row>
    <row r="84" spans="1:13" x14ac:dyDescent="0.25">
      <c r="A84" s="32">
        <f>IF(Weighting!$P$12&gt;0,B84,"")</f>
        <v>1.107</v>
      </c>
      <c r="B84">
        <f>Weighting!$C$12</f>
        <v>1.107</v>
      </c>
      <c r="C84">
        <f>Weighting!$F$12</f>
        <v>1</v>
      </c>
      <c r="D84">
        <f>IF(C84=1,'Data Transformation'!$G$3+0.5*'Data Transformation'!$W$25,IF(C85=1,D85-'Data Transformation'!$W$25,FALSE))</f>
        <v>1.131</v>
      </c>
      <c r="E84">
        <f t="array" ref="E84">IF(ISLOGICAL(D84),"",FREQUENCY(IF('Data Transformation'!$B$425:$B$8425='Bin Analysis'!$B75,'Data Transformation'!$G$425:$G$8425),D84))</f>
        <v>18</v>
      </c>
      <c r="F84">
        <f t="shared" si="9"/>
        <v>17</v>
      </c>
      <c r="G84">
        <f>Weighting!$H$12</f>
        <v>0</v>
      </c>
      <c r="H84">
        <f t="array" ref="H84">FREQUENCY(IF('Data Transformation'!$B$4:$B$8425=B75,'Data Transformation'!$G$4:$G$8425),'Bin Analysis'!$B84)</f>
        <v>19</v>
      </c>
      <c r="I84">
        <f t="shared" si="10"/>
        <v>12</v>
      </c>
      <c r="J84">
        <f t="shared" si="11"/>
        <v>1</v>
      </c>
      <c r="K84">
        <f>J84*Weighting!$W$12</f>
        <v>1</v>
      </c>
      <c r="M84" s="14"/>
    </row>
    <row r="85" spans="1:13" x14ac:dyDescent="0.25">
      <c r="A85" s="32">
        <f>IF(Weighting!$P$13&gt;0,B85,"")</f>
        <v>1.238</v>
      </c>
      <c r="B85">
        <f>Weighting!$C$13</f>
        <v>1.238</v>
      </c>
      <c r="C85">
        <f>Weighting!$F$13</f>
        <v>0</v>
      </c>
      <c r="D85" t="b">
        <f>IF(C85=1,'Data Transformation'!$G$3+0.5*'Data Transformation'!$W$25,IF(C86=1,D86-'Data Transformation'!$W$25,FALSE))</f>
        <v>0</v>
      </c>
      <c r="E85" t="str">
        <f t="array" ref="E85">IF(ISLOGICAL(D85),"",FREQUENCY(IF('Data Transformation'!$B$425:$B$8425='Bin Analysis'!$B75,'Data Transformation'!$G$425:$G$8425),D85))</f>
        <v/>
      </c>
      <c r="F85" t="str">
        <f t="shared" si="9"/>
        <v/>
      </c>
      <c r="G85">
        <f>Weighting!$H$13</f>
        <v>0</v>
      </c>
      <c r="H85">
        <f t="array" ref="H85">FREQUENCY(IF('Data Transformation'!$B$4:$B$8425=B75,'Data Transformation'!$G$4:$G$8425),'Bin Analysis'!$B85)</f>
        <v>19</v>
      </c>
      <c r="I85">
        <f t="shared" si="10"/>
        <v>0</v>
      </c>
      <c r="J85">
        <f t="shared" si="11"/>
        <v>0</v>
      </c>
      <c r="K85">
        <f>J85*Weighting!$W$13</f>
        <v>0</v>
      </c>
      <c r="M85" s="14"/>
    </row>
    <row r="86" spans="1:13" x14ac:dyDescent="0.25">
      <c r="A86" s="32">
        <f>IF(Weighting!$P$14&gt;0,B86,"")</f>
        <v>1.369</v>
      </c>
      <c r="B86">
        <f>Weighting!$C$14</f>
        <v>1.369</v>
      </c>
      <c r="C86">
        <f>Weighting!$F$14</f>
        <v>0</v>
      </c>
      <c r="D86" t="b">
        <f>IF(C86=1,'Data Transformation'!$G$3+0.5*'Data Transformation'!$W$25,IF(C87=1,D87-'Data Transformation'!$W$25,FALSE))</f>
        <v>0</v>
      </c>
      <c r="E86" t="str">
        <f t="array" ref="E86">IF(ISLOGICAL(D86),"",FREQUENCY(IF('Data Transformation'!$B$425:$B$8425='Bin Analysis'!$B75,'Data Transformation'!$G$425:$G$8425),D86))</f>
        <v/>
      </c>
      <c r="F86" t="str">
        <f t="shared" si="9"/>
        <v/>
      </c>
      <c r="G86">
        <f>Weighting!$H$14</f>
        <v>0</v>
      </c>
      <c r="H86">
        <f t="array" ref="H86">FREQUENCY(IF('Data Transformation'!$B$4:$B$8425=B75,'Data Transformation'!$G$4:$G$8425),'Bin Analysis'!$B86)</f>
        <v>19</v>
      </c>
      <c r="I86">
        <f t="shared" si="10"/>
        <v>0</v>
      </c>
      <c r="J86">
        <f t="shared" si="11"/>
        <v>0</v>
      </c>
      <c r="K86">
        <f>J86*Weighting!$W$14</f>
        <v>0</v>
      </c>
      <c r="M86" s="14"/>
    </row>
    <row r="87" spans="1:13" x14ac:dyDescent="0.25">
      <c r="A87" s="32">
        <f>IF(Weighting!$P$15&gt;0,B87,"")</f>
        <v>1.5000009999999999</v>
      </c>
      <c r="B87">
        <f>Weighting!$C$15</f>
        <v>1.5000009999999999</v>
      </c>
      <c r="C87">
        <f>Weighting!$F$15</f>
        <v>0</v>
      </c>
      <c r="D87" t="b">
        <f>IF(C87=1,'Data Transformation'!$G$3+0.5*'Data Transformation'!$W$25,IF(C88=1,D88-'Data Transformation'!$W$25,FALSE))</f>
        <v>0</v>
      </c>
      <c r="E87" t="str">
        <f t="array" ref="E87">IF(ISLOGICAL(D87),"",FREQUENCY(IF('Data Transformation'!$B$425:$B$8425='Bin Analysis'!$B75,'Data Transformation'!$G$425:$G$8425),D87))</f>
        <v/>
      </c>
      <c r="F87" t="str">
        <f t="shared" si="9"/>
        <v/>
      </c>
      <c r="G87">
        <f>Weighting!$H$15</f>
        <v>0</v>
      </c>
      <c r="H87">
        <f t="array" ref="H87">FREQUENCY(IF('Data Transformation'!$B$4:$B$8425=B75,'Data Transformation'!$G$4:$G$8425),'Bin Analysis'!$B87)</f>
        <v>19</v>
      </c>
      <c r="I87">
        <f t="shared" si="10"/>
        <v>0</v>
      </c>
      <c r="J87">
        <f t="shared" si="11"/>
        <v>0</v>
      </c>
      <c r="K87">
        <f>J87*Weighting!$W$15</f>
        <v>0</v>
      </c>
      <c r="M87" s="14"/>
    </row>
    <row r="88" spans="1:13" x14ac:dyDescent="0.25">
      <c r="A88" s="32" t="str">
        <f>IF(Weighting!$P$16&gt;0,B88,"")</f>
        <v/>
      </c>
      <c r="B88">
        <f>Weighting!$C$16</f>
        <v>1.631</v>
      </c>
      <c r="C88">
        <f>Weighting!$F$16</f>
        <v>0</v>
      </c>
      <c r="D88" t="b">
        <f>IF(C88=1,'Data Transformation'!$G$3+0.5*'Data Transformation'!$W$25,IF(C89=1,D89-'Data Transformation'!$W$25,FALSE))</f>
        <v>0</v>
      </c>
      <c r="E88" t="str">
        <f t="array" ref="E88">IF(ISLOGICAL(D88),"",FREQUENCY(IF('Data Transformation'!$B$425:$B$8425='Bin Analysis'!$B75,'Data Transformation'!$G$425:$G$8425),D88))</f>
        <v/>
      </c>
      <c r="F88" t="str">
        <f t="shared" si="9"/>
        <v/>
      </c>
      <c r="G88">
        <f>Weighting!$H$16</f>
        <v>0</v>
      </c>
      <c r="H88">
        <f t="array" ref="H88">FREQUENCY(IF('Data Transformation'!$B$4:$B$8425=B75,'Data Transformation'!$G$4:$G$8425),'Bin Analysis'!$B88)</f>
        <v>19</v>
      </c>
      <c r="I88">
        <f t="shared" si="10"/>
        <v>0</v>
      </c>
      <c r="J88">
        <f t="shared" si="11"/>
        <v>0</v>
      </c>
      <c r="K88">
        <f>J88*Weighting!$W$16</f>
        <v>0</v>
      </c>
      <c r="M88" s="14"/>
    </row>
    <row r="89" spans="1:13" x14ac:dyDescent="0.25">
      <c r="A89" s="32" t="str">
        <f>IF(Weighting!$P$17&gt;0,B89,"")</f>
        <v/>
      </c>
      <c r="B89">
        <f>Weighting!$C$17</f>
        <v>1.762</v>
      </c>
      <c r="C89">
        <f>Weighting!$F$17</f>
        <v>0</v>
      </c>
      <c r="D89" t="b">
        <f>IF(C89=1,'Data Transformation'!$G$3+0.5*'Data Transformation'!$W$25,IF(C90=1,D90-'Data Transformation'!$W$25,FALSE))</f>
        <v>0</v>
      </c>
      <c r="E89" t="str">
        <f t="array" ref="E89">IF(ISLOGICAL(D89),"",FREQUENCY(IF('Data Transformation'!$B$425:$B$8425='Bin Analysis'!$B75,'Data Transformation'!$G$425:$G$8425),D89))</f>
        <v/>
      </c>
      <c r="F89" t="str">
        <f t="shared" si="9"/>
        <v/>
      </c>
      <c r="G89">
        <f>Weighting!$H$17</f>
        <v>0</v>
      </c>
      <c r="H89">
        <f t="array" ref="H89">FREQUENCY(IF('Data Transformation'!$B$4:$B$8425=B75,'Data Transformation'!$G$4:$G$8425),'Bin Analysis'!$B89)</f>
        <v>19</v>
      </c>
      <c r="I89">
        <f t="shared" si="10"/>
        <v>0</v>
      </c>
      <c r="J89">
        <f t="shared" si="11"/>
        <v>0</v>
      </c>
      <c r="K89">
        <f>J89*Weighting!$W$17</f>
        <v>0</v>
      </c>
      <c r="M89" s="14"/>
    </row>
    <row r="90" spans="1:13" x14ac:dyDescent="0.25">
      <c r="A90" s="32" t="str">
        <f>IF(Weighting!$P$18&gt;0,B90,"")</f>
        <v/>
      </c>
      <c r="B90">
        <f>Weighting!$C$18</f>
        <v>1.893</v>
      </c>
      <c r="C90">
        <f>Weighting!$F$18</f>
        <v>0</v>
      </c>
      <c r="D90" t="b">
        <f>IF(C90=1,'Data Transformation'!$G$3+0.5*'Data Transformation'!$W$25,IF(C91=1,D91-'Data Transformation'!$W$25,FALSE))</f>
        <v>0</v>
      </c>
      <c r="E90" t="str">
        <f t="array" ref="E90">IF(ISLOGICAL(D90),"",FREQUENCY(IF('Data Transformation'!$B$425:$B$8425='Bin Analysis'!$B75,'Data Transformation'!$G$425:$G$8425),D90))</f>
        <v/>
      </c>
      <c r="F90" t="str">
        <f t="shared" si="9"/>
        <v/>
      </c>
      <c r="G90">
        <f>Weighting!$H$18</f>
        <v>0</v>
      </c>
      <c r="H90">
        <f t="array" ref="H90">FREQUENCY(IF('Data Transformation'!$B$4:$B$8425=B75,'Data Transformation'!$G$4:$G$8425),'Bin Analysis'!$B90)</f>
        <v>19</v>
      </c>
      <c r="I90">
        <f t="shared" si="10"/>
        <v>0</v>
      </c>
      <c r="J90">
        <f t="shared" si="11"/>
        <v>0</v>
      </c>
      <c r="K90">
        <f>J90*Weighting!$W$18</f>
        <v>0</v>
      </c>
      <c r="M90" s="14"/>
    </row>
    <row r="91" spans="1:13" x14ac:dyDescent="0.25">
      <c r="A91" s="32" t="str">
        <f>IF(Weighting!$P$19&gt;0,B91,"")</f>
        <v/>
      </c>
      <c r="B91">
        <f>Weighting!$C$19</f>
        <v>2.024</v>
      </c>
      <c r="C91">
        <f>Weighting!$F$19</f>
        <v>0</v>
      </c>
      <c r="D91" t="b">
        <f>IF(C91=1,'Data Transformation'!$G$3+0.5*'Data Transformation'!$W$25,IF(C92=1,D92-'Data Transformation'!$W$25,FALSE))</f>
        <v>0</v>
      </c>
      <c r="E91" t="str">
        <f t="array" ref="E91">IF(ISLOGICAL(D91),"",FREQUENCY(IF('Data Transformation'!$B$425:$B$8425='Bin Analysis'!$B75,'Data Transformation'!$G$425:$G$8425),D91))</f>
        <v/>
      </c>
      <c r="F91" t="str">
        <f t="shared" si="9"/>
        <v/>
      </c>
      <c r="G91">
        <f>Weighting!$H$19</f>
        <v>0</v>
      </c>
      <c r="H91">
        <f t="array" ref="H91">FREQUENCY(IF('Data Transformation'!$B$4:$B$8425=B75,'Data Transformation'!$G$4:$G$8425),'Bin Analysis'!$B91)</f>
        <v>19</v>
      </c>
      <c r="I91">
        <f t="shared" si="10"/>
        <v>0</v>
      </c>
      <c r="J91">
        <f t="shared" si="11"/>
        <v>0</v>
      </c>
      <c r="K91">
        <f>J91*Weighting!$W$19</f>
        <v>0</v>
      </c>
      <c r="M91" s="14"/>
    </row>
    <row r="92" spans="1:13" x14ac:dyDescent="0.25">
      <c r="A92" s="32" t="str">
        <f>IF(Weighting!$P$20&gt;0,B92,"")</f>
        <v/>
      </c>
      <c r="B92">
        <f>Weighting!$C$20</f>
        <v>2.1550000000000002</v>
      </c>
      <c r="C92">
        <f>Weighting!$F$20</f>
        <v>0</v>
      </c>
      <c r="D92" t="b">
        <f>IF(C92=1,'Data Transformation'!$G$3+0.5*'Data Transformation'!$W$25,IF(C93=1,D93-'Data Transformation'!$W$25,FALSE))</f>
        <v>0</v>
      </c>
      <c r="E92" t="str">
        <f t="array" ref="E92">IF(ISLOGICAL(D92),"",FREQUENCY(IF('Data Transformation'!$B$425:$B$8425='Bin Analysis'!$B75,'Data Transformation'!$G$425:$G$8425),D92))</f>
        <v/>
      </c>
      <c r="F92" t="str">
        <f t="shared" si="9"/>
        <v/>
      </c>
      <c r="G92">
        <f>Weighting!$H$20</f>
        <v>0</v>
      </c>
      <c r="H92">
        <f t="array" ref="H92">FREQUENCY(IF('Data Transformation'!$B$4:$B$8425=B75,'Data Transformation'!$G$4:$G$8425),'Bin Analysis'!$B92)</f>
        <v>19</v>
      </c>
      <c r="I92">
        <f t="shared" si="10"/>
        <v>0</v>
      </c>
      <c r="J92">
        <f t="shared" si="11"/>
        <v>0</v>
      </c>
      <c r="K92">
        <f>J92*Weighting!$W$20</f>
        <v>0</v>
      </c>
      <c r="M92" s="14"/>
    </row>
    <row r="93" spans="1:13" x14ac:dyDescent="0.25">
      <c r="A93" s="32" t="str">
        <f>IF(Weighting!$P$21&gt;0,B93,"")</f>
        <v/>
      </c>
      <c r="B93">
        <f>Weighting!$C$21</f>
        <v>2.2860000000000005</v>
      </c>
      <c r="C93">
        <f>Weighting!$F$21</f>
        <v>0</v>
      </c>
      <c r="D93" t="b">
        <f>IF(C93=1,'Data Transformation'!$G$3+0.5*'Data Transformation'!$W$25,IF(C94=1,D94-'Data Transformation'!$W$25,FALSE))</f>
        <v>0</v>
      </c>
      <c r="E93" t="str">
        <f t="array" ref="E93">IF(ISLOGICAL(D93),"",FREQUENCY(IF('Data Transformation'!$B$425:$B$8425='Bin Analysis'!$B75,'Data Transformation'!$G$425:$G$8425),D93))</f>
        <v/>
      </c>
      <c r="F93" t="str">
        <f t="shared" si="9"/>
        <v/>
      </c>
      <c r="G93">
        <f>Weighting!$H$21</f>
        <v>0</v>
      </c>
      <c r="H93">
        <f t="array" ref="H93">FREQUENCY(IF('Data Transformation'!$B$4:$B$8425=B75,'Data Transformation'!$G$4:$G$8425),'Bin Analysis'!$B93)</f>
        <v>19</v>
      </c>
      <c r="I93">
        <f t="shared" si="10"/>
        <v>0</v>
      </c>
      <c r="J93">
        <f t="shared" si="11"/>
        <v>0</v>
      </c>
      <c r="K93">
        <f>J93*Weighting!$W$21</f>
        <v>0</v>
      </c>
      <c r="M93" s="14"/>
    </row>
    <row r="94" spans="1:13" x14ac:dyDescent="0.25">
      <c r="A94" s="32" t="str">
        <f>IF(Weighting!$P$22&gt;0,B94,"")</f>
        <v/>
      </c>
      <c r="B94">
        <f>Weighting!$C$22</f>
        <v>2.4170000000000007</v>
      </c>
      <c r="C94">
        <f>Weighting!$F$22</f>
        <v>0</v>
      </c>
      <c r="D94" t="b">
        <f>IF(C94=1,'Data Transformation'!$G$3+0.5*'Data Transformation'!$W$25,IF(C95=1,D95-'Data Transformation'!$W$25,FALSE))</f>
        <v>0</v>
      </c>
      <c r="E94" t="str">
        <f t="array" ref="E94">IF(ISLOGICAL(D94),"",FREQUENCY(IF('Data Transformation'!$B$425:$B$8425='Bin Analysis'!$B75,'Data Transformation'!$G$425:$G$8425),D94))</f>
        <v/>
      </c>
      <c r="F94" t="str">
        <f t="shared" si="9"/>
        <v/>
      </c>
      <c r="G94">
        <f>Weighting!$H$22</f>
        <v>0</v>
      </c>
      <c r="H94">
        <f t="array" ref="H94">FREQUENCY(IF('Data Transformation'!$B$4:$B$8425=B75,'Data Transformation'!$G$4:$G$8425),'Bin Analysis'!$B94)</f>
        <v>19</v>
      </c>
      <c r="I94">
        <f t="shared" si="10"/>
        <v>0</v>
      </c>
      <c r="J94">
        <f t="shared" si="11"/>
        <v>0</v>
      </c>
      <c r="K94">
        <f>J94*Weighting!$W$22</f>
        <v>0</v>
      </c>
      <c r="M94" s="14"/>
    </row>
    <row r="95" spans="1:13" x14ac:dyDescent="0.25">
      <c r="A95" s="32" t="str">
        <f>IF(Weighting!$P$23&gt;0,B95,"")</f>
        <v/>
      </c>
      <c r="B95">
        <f>Weighting!$C$23</f>
        <v>2.5480000000000009</v>
      </c>
      <c r="C95">
        <f>Weighting!$F$23</f>
        <v>0</v>
      </c>
      <c r="D95" t="b">
        <f>IF(C95=1,'Data Transformation'!$G$3+0.5*'Data Transformation'!$W$25,IF(C96=1,D96-'Data Transformation'!$W$25,FALSE))</f>
        <v>0</v>
      </c>
      <c r="E95" t="str">
        <f t="array" ref="E95">IF(ISLOGICAL(D95),"",FREQUENCY(IF('Data Transformation'!$B$425:$B$8425='Bin Analysis'!$B75,'Data Transformation'!$G$425:$G$8425),D95))</f>
        <v/>
      </c>
      <c r="F95" t="str">
        <f t="shared" si="9"/>
        <v/>
      </c>
      <c r="G95">
        <f>Weighting!$H$23</f>
        <v>0</v>
      </c>
      <c r="H95">
        <f t="array" ref="H95">FREQUENCY(IF('Data Transformation'!$B$4:$B$8425=B75,'Data Transformation'!$G$4:$G$8425),'Bin Analysis'!$B95)</f>
        <v>19</v>
      </c>
      <c r="I95">
        <f t="shared" si="10"/>
        <v>0</v>
      </c>
      <c r="J95">
        <f t="shared" si="11"/>
        <v>0</v>
      </c>
      <c r="K95">
        <f>J95*Weighting!$W$23</f>
        <v>0</v>
      </c>
      <c r="M95" s="14"/>
    </row>
    <row r="96" spans="1:13" x14ac:dyDescent="0.25">
      <c r="A96" s="32" t="str">
        <f>IF(Weighting!$P$24&gt;0,B96,"")</f>
        <v/>
      </c>
      <c r="B96">
        <f>Weighting!$C$24</f>
        <v>2.6790000000000012</v>
      </c>
      <c r="C96">
        <f>Weighting!$F$24</f>
        <v>0</v>
      </c>
      <c r="D96" t="b">
        <f>IF(C96=1,'Data Transformation'!$G$3+0.5*'Data Transformation'!$W$25,IF(C97=1,D97-'Data Transformation'!$W$25,FALSE))</f>
        <v>0</v>
      </c>
      <c r="E96" t="str">
        <f t="array" ref="E96">IF(ISLOGICAL(D96),"",FREQUENCY(IF('Data Transformation'!$B$425:$B$8425='Bin Analysis'!$B75,'Data Transformation'!$G$425:$G$8425),D96))</f>
        <v/>
      </c>
      <c r="F96" t="str">
        <f t="shared" si="9"/>
        <v/>
      </c>
      <c r="G96">
        <f>Weighting!$H$24</f>
        <v>0</v>
      </c>
      <c r="H96">
        <f t="array" ref="H96">FREQUENCY(IF('Data Transformation'!$B$4:$B$8425=B75,'Data Transformation'!$G$4:$G$8425),'Bin Analysis'!$B96)</f>
        <v>19</v>
      </c>
      <c r="I96">
        <f t="shared" si="10"/>
        <v>0</v>
      </c>
      <c r="J96">
        <f t="shared" si="11"/>
        <v>0</v>
      </c>
      <c r="K96">
        <f>J96*Weighting!$W$24</f>
        <v>0</v>
      </c>
      <c r="M96" s="14"/>
    </row>
    <row r="97" spans="1:25" x14ac:dyDescent="0.25">
      <c r="A97" s="32" t="str">
        <f>IF(Weighting!$P$25&gt;0,B97,"")</f>
        <v/>
      </c>
      <c r="B97">
        <f>Weighting!$C$25</f>
        <v>2.8100000000000014</v>
      </c>
      <c r="C97">
        <f>Weighting!$F$25</f>
        <v>0</v>
      </c>
      <c r="D97" t="b">
        <f>IF(C97=1,'Data Transformation'!$G$3+0.5*'Data Transformation'!$W$25,IF(C98=1,D98-'Data Transformation'!$W$25,FALSE))</f>
        <v>0</v>
      </c>
      <c r="E97" t="str">
        <f t="array" ref="E97">IF(ISLOGICAL(D97),"",FREQUENCY(IF('Data Transformation'!$B$425:$B$8425='Bin Analysis'!$B75,'Data Transformation'!$G$425:$G$8425),D97))</f>
        <v/>
      </c>
      <c r="F97" t="str">
        <f t="shared" si="9"/>
        <v/>
      </c>
      <c r="G97">
        <f>Weighting!$H$25</f>
        <v>0</v>
      </c>
      <c r="H97">
        <f t="array" ref="H97">FREQUENCY(IF('Data Transformation'!$B$4:$B$8425=B75,'Data Transformation'!$G$4:$G$8425),'Bin Analysis'!$B97)</f>
        <v>19</v>
      </c>
      <c r="I97">
        <f t="shared" si="10"/>
        <v>0</v>
      </c>
      <c r="J97">
        <f t="shared" si="11"/>
        <v>0</v>
      </c>
      <c r="K97">
        <f>J97*Weighting!$W$25</f>
        <v>0</v>
      </c>
      <c r="M97" s="14"/>
    </row>
    <row r="98" spans="1:25" x14ac:dyDescent="0.25">
      <c r="O98"/>
      <c r="P98"/>
      <c r="Q98"/>
      <c r="R98"/>
    </row>
    <row r="99" spans="1:25" ht="23.25" x14ac:dyDescent="0.35">
      <c r="A99" s="21" t="s">
        <v>0</v>
      </c>
      <c r="B99" s="21">
        <f>IFERROR(VLOOKUP(C99,'Data Transformation'!$L$6:$M$426,2,FALSE),"")</f>
        <v>4</v>
      </c>
      <c r="C99" s="21">
        <f>C75+1</f>
        <v>4</v>
      </c>
      <c r="D99" s="21"/>
      <c r="E99" s="21"/>
      <c r="F99" s="21"/>
      <c r="G99" s="21"/>
      <c r="H99" s="22"/>
      <c r="I99" s="22"/>
      <c r="J99" s="22"/>
      <c r="K99" s="21"/>
      <c r="L99" s="21">
        <f>B99</f>
        <v>4</v>
      </c>
      <c r="M99" s="23">
        <f>INDEX('Data Transformation'!$O$4:$O$424,MATCH($B99,'Data Transformation'!$M$4:$M$424,0),MATCH($M$2,'Data Transformation'!$O$3,0))</f>
        <v>17</v>
      </c>
      <c r="N99" s="27">
        <f>IF('Input and Summary Results'!$J$16="minimum",'Bin Analysis'!X100/(M99-1),'Bin Analysis'!Y99/('Bin Analysis'!M99-1))</f>
        <v>0</v>
      </c>
      <c r="O99" s="27">
        <f>IF(M99=FALSE,NA(),(VLOOKUP(1,C102:K121,4,FALSE))/(M99-1))</f>
        <v>0.8125</v>
      </c>
      <c r="P99" s="27">
        <f>IF(M99=FALSE,NA(),SUM(J102:J121)/Weighting!$S$5)</f>
        <v>0.3</v>
      </c>
      <c r="Q99" s="27">
        <f>IF(M99=FALSE,NA(),SUM(K102:K121)/Weighting!$S$6)</f>
        <v>0.2608695652173913</v>
      </c>
      <c r="R99" s="27">
        <f>IF(M99=FALSE,NA(),(VLOOKUP(1,G102:K121,3,FALSE))/(M99-1))</f>
        <v>0</v>
      </c>
      <c r="S99" s="22" t="str">
        <f>IF(M99=FALSE,NA(),IF(SUM(J102:J121)=2,"yes","no"))</f>
        <v>no</v>
      </c>
      <c r="X99" s="2" cm="2">
        <f t="array" ref="X99:X100">FREQUENCY(IF('Data Transformation'!$B$425:$B$6424='Bin Analysis'!L99,'Data Transformation'!$G$425:$G$6424),'Data Transformation'!$U$11)</f>
        <v>16</v>
      </c>
      <c r="Y99" s="2" cm="2">
        <f t="array" ref="Y99:Y100">FREQUENCY(IF('Data Transformation'!$B$425:$B$6424='Bin Analysis'!L99,'Data Transformation'!$G$425:$G$6424),'Data Transformation'!$U$12)</f>
        <v>3</v>
      </c>
    </row>
    <row r="100" spans="1:25" x14ac:dyDescent="0.25">
      <c r="A100" s="14" t="s">
        <v>67</v>
      </c>
      <c r="B100" t="s">
        <v>47</v>
      </c>
      <c r="C100" t="s">
        <v>5</v>
      </c>
      <c r="D100" t="s">
        <v>100</v>
      </c>
      <c r="E100" t="s">
        <v>101</v>
      </c>
      <c r="F100" t="s">
        <v>102</v>
      </c>
      <c r="G100" t="s">
        <v>70</v>
      </c>
      <c r="H100" t="s">
        <v>31</v>
      </c>
      <c r="I100" t="s">
        <v>32</v>
      </c>
      <c r="J100" t="s">
        <v>46</v>
      </c>
      <c r="K100" s="14" t="s">
        <v>45</v>
      </c>
      <c r="M100" s="14"/>
      <c r="X100" s="2">
        <v>0</v>
      </c>
      <c r="Y100" s="2">
        <v>13</v>
      </c>
    </row>
    <row r="101" spans="1:25" x14ac:dyDescent="0.25">
      <c r="A101" s="32"/>
      <c r="D101" t="b">
        <f>IF(C101=1,'Data Transformation'!$G$3+0.5*'Data Transformation'!$W$25,IF(C102=1,D102-'Data Transformation'!$W$25,FALSE))</f>
        <v>0</v>
      </c>
      <c r="E101" t="str">
        <f t="array" ref="E101">IF(ISLOGICAL(D101),"",FREQUENCY(IF('Data Transformation'!$B$425:$B$8425='Bin Analysis'!$B99,'Data Transformation'!$G$425:$G$8425),D101))</f>
        <v/>
      </c>
      <c r="F101" t="str">
        <f>IF(ISLOGICAL(D101),"",E101-E100)</f>
        <v/>
      </c>
      <c r="M101" s="14"/>
    </row>
    <row r="102" spans="1:25" x14ac:dyDescent="0.25">
      <c r="A102" s="32">
        <f>IF(Weighting!$P$6&gt;0,B102,"")</f>
        <v>0.32100000000000001</v>
      </c>
      <c r="B102">
        <f>Weighting!$C$6</f>
        <v>0.32100000000000001</v>
      </c>
      <c r="C102">
        <f>Weighting!$F$6</f>
        <v>0</v>
      </c>
      <c r="D102" t="b">
        <f>IF(C102=1,'Data Transformation'!$G$3+0.5*'Data Transformation'!$W$25,IF(C103=1,D103-'Data Transformation'!$W$25,FALSE))</f>
        <v>0</v>
      </c>
      <c r="E102" t="str">
        <f t="array" ref="E102">IF(ISLOGICAL(D102),"",FREQUENCY(IF('Data Transformation'!$B$425:$B$8425='Bin Analysis'!$B99,'Data Transformation'!$G$425:$G$8425),D102))</f>
        <v/>
      </c>
      <c r="F102" t="str">
        <f>IF(ISLOGICAL(D102),"",E102-E101)</f>
        <v/>
      </c>
      <c r="G102">
        <f>Weighting!$H$6</f>
        <v>1</v>
      </c>
      <c r="H102">
        <f t="array" ref="H102">FREQUENCY(IF('Data Transformation'!$B$4:$B$8425=B99,'Data Transformation'!$G$4:$G$8425),'Bin Analysis'!$B102)</f>
        <v>0</v>
      </c>
      <c r="I102">
        <f>H102-H101</f>
        <v>0</v>
      </c>
      <c r="J102">
        <f>IF(I102=0,0,1)</f>
        <v>0</v>
      </c>
      <c r="K102">
        <f>J102*Weighting!$W$6</f>
        <v>0</v>
      </c>
      <c r="M102" s="14"/>
    </row>
    <row r="103" spans="1:25" x14ac:dyDescent="0.25">
      <c r="A103" s="32">
        <f>IF(Weighting!$P$7&gt;0,B103,"")</f>
        <v>0.45200000000000001</v>
      </c>
      <c r="B103">
        <f>Weighting!$C$7</f>
        <v>0.45200000000000001</v>
      </c>
      <c r="C103">
        <f>Weighting!$F$7</f>
        <v>0</v>
      </c>
      <c r="D103" t="b">
        <f>IF(C103=1,'Data Transformation'!$G$3+0.5*'Data Transformation'!$W$25,IF(C104=1,D104-'Data Transformation'!$W$25,FALSE))</f>
        <v>0</v>
      </c>
      <c r="E103" t="str">
        <f t="array" ref="E103">IF(ISLOGICAL(D103),"",FREQUENCY(IF('Data Transformation'!$B$425:$B$8425='Bin Analysis'!$B99,'Data Transformation'!$G$425:$G$8425),D103))</f>
        <v/>
      </c>
      <c r="F103" t="str">
        <f t="shared" ref="F103:F121" si="12">IF(ISLOGICAL(D103),"",E103-E102)</f>
        <v/>
      </c>
      <c r="G103">
        <f>Weighting!$H$7</f>
        <v>0</v>
      </c>
      <c r="H103">
        <f t="array" ref="H103">FREQUENCY(IF('Data Transformation'!$B$4:$B$8425=B99,'Data Transformation'!$G$4:$G$8425),'Bin Analysis'!$B103)</f>
        <v>0</v>
      </c>
      <c r="I103">
        <f t="shared" ref="I103:I121" si="13">H103-H102</f>
        <v>0</v>
      </c>
      <c r="J103">
        <f>IF(I103=0,0,1)</f>
        <v>0</v>
      </c>
      <c r="K103">
        <f>J103*Weighting!$W$7</f>
        <v>0</v>
      </c>
      <c r="M103" s="14"/>
    </row>
    <row r="104" spans="1:25" x14ac:dyDescent="0.25">
      <c r="A104" s="32">
        <f>IF(Weighting!$P$8&gt;0,B104,"")</f>
        <v>0.58299999999999996</v>
      </c>
      <c r="B104">
        <f>Weighting!$C$8</f>
        <v>0.58299999999999996</v>
      </c>
      <c r="C104">
        <f>Weighting!$F$8</f>
        <v>0</v>
      </c>
      <c r="D104" t="b">
        <f>IF(C104=1,'Data Transformation'!$G$3+0.5*'Data Transformation'!$W$25,IF(C105=1,D105-'Data Transformation'!$W$25,FALSE))</f>
        <v>0</v>
      </c>
      <c r="E104" t="str">
        <f t="array" ref="E104">IF(ISLOGICAL(D104),"",FREQUENCY(IF('Data Transformation'!$B$425:$B$8425='Bin Analysis'!$B99,'Data Transformation'!$G$425:$G$8425),D104))</f>
        <v/>
      </c>
      <c r="F104" t="str">
        <f t="shared" si="12"/>
        <v/>
      </c>
      <c r="G104">
        <f>Weighting!$H$8</f>
        <v>0</v>
      </c>
      <c r="H104">
        <f t="array" ref="H104">FREQUENCY(IF('Data Transformation'!$B$4:$B$8425=B99,'Data Transformation'!$G$4:$G$8425),'Bin Analysis'!$B104)</f>
        <v>0</v>
      </c>
      <c r="I104">
        <f t="shared" si="13"/>
        <v>0</v>
      </c>
      <c r="J104">
        <f t="shared" ref="J104:J121" si="14">IF(I104=0,0,1)</f>
        <v>0</v>
      </c>
      <c r="K104">
        <f>J104*Weighting!$W$8</f>
        <v>0</v>
      </c>
      <c r="M104" s="14"/>
    </row>
    <row r="105" spans="1:25" x14ac:dyDescent="0.25">
      <c r="A105" s="32">
        <f>IF(Weighting!$P$9&gt;0,B105,"")</f>
        <v>0.71399999999999997</v>
      </c>
      <c r="B105" s="50">
        <f>Weighting!$C$9</f>
        <v>0.71399999999999997</v>
      </c>
      <c r="C105">
        <f>Weighting!$F$9</f>
        <v>0</v>
      </c>
      <c r="D105" t="b">
        <f>IF(C105=1,'Data Transformation'!$G$3+0.5*'Data Transformation'!$W$25,IF(C106=1,D106-'Data Transformation'!$W$25,FALSE))</f>
        <v>0</v>
      </c>
      <c r="E105" t="str">
        <f t="array" ref="E105">IF(ISLOGICAL(D105),"",FREQUENCY(IF('Data Transformation'!$B$425:$B$8425='Bin Analysis'!$B99,'Data Transformation'!$G$425:$G$8425),D105))</f>
        <v/>
      </c>
      <c r="F105" t="str">
        <f t="shared" si="12"/>
        <v/>
      </c>
      <c r="G105">
        <f>Weighting!$H$9</f>
        <v>0</v>
      </c>
      <c r="H105">
        <f t="array" ref="H105">FREQUENCY(IF('Data Transformation'!$B$4:$B$8425=B99,'Data Transformation'!$G$4:$G$8425),'Bin Analysis'!$B105)</f>
        <v>0</v>
      </c>
      <c r="I105">
        <f t="shared" si="13"/>
        <v>0</v>
      </c>
      <c r="J105">
        <f t="shared" si="14"/>
        <v>0</v>
      </c>
      <c r="K105">
        <f>J105*Weighting!$W$9</f>
        <v>0</v>
      </c>
      <c r="M105" s="14"/>
    </row>
    <row r="106" spans="1:25" x14ac:dyDescent="0.25">
      <c r="A106" s="32">
        <f>IF(Weighting!$P$10&gt;0,B106,"")</f>
        <v>0.84499999999999997</v>
      </c>
      <c r="B106">
        <f>Weighting!$C$10</f>
        <v>0.84499999999999997</v>
      </c>
      <c r="C106">
        <f>Weighting!$F$10</f>
        <v>0</v>
      </c>
      <c r="D106" t="b">
        <f>IF(C106=1,'Data Transformation'!$G$3+0.5*'Data Transformation'!$W$25,IF(C107=1,D107-'Data Transformation'!$W$25,FALSE))</f>
        <v>0</v>
      </c>
      <c r="E106" t="str">
        <f t="array" ref="E106">IF(ISLOGICAL(D106),"",FREQUENCY(IF('Data Transformation'!$B$425:$B$8425='Bin Analysis'!$B99,'Data Transformation'!$G$425:$G$8425),D106))</f>
        <v/>
      </c>
      <c r="F106" t="str">
        <f t="shared" si="12"/>
        <v/>
      </c>
      <c r="G106">
        <f>Weighting!$H$10</f>
        <v>0</v>
      </c>
      <c r="H106">
        <f t="array" ref="H106">FREQUENCY(IF('Data Transformation'!$B$4:$B$8425=B99,'Data Transformation'!$G$4:$G$8425),'Bin Analysis'!$B106)</f>
        <v>2</v>
      </c>
      <c r="I106">
        <f t="shared" si="13"/>
        <v>2</v>
      </c>
      <c r="J106">
        <f t="shared" si="14"/>
        <v>1</v>
      </c>
      <c r="K106">
        <f>J106*Weighting!$W$10</f>
        <v>3</v>
      </c>
      <c r="M106" s="14"/>
    </row>
    <row r="107" spans="1:25" x14ac:dyDescent="0.25">
      <c r="A107" s="32">
        <f>IF(Weighting!$P$11&gt;0,B107,"")</f>
        <v>0.97599999999999998</v>
      </c>
      <c r="B107">
        <f>Weighting!$C$11</f>
        <v>0.97599999999999998</v>
      </c>
      <c r="C107">
        <f>Weighting!$F$11</f>
        <v>0</v>
      </c>
      <c r="D107">
        <f>IF(C107=1,'Data Transformation'!$G$3+0.5*'Data Transformation'!$W$25,IF(C108=1,D108-'Data Transformation'!$W$25,FALSE))</f>
        <v>0.86899999999999999</v>
      </c>
      <c r="E107">
        <f t="array" ref="E107">IF(ISLOGICAL(D107),"",FREQUENCY(IF('Data Transformation'!$B$425:$B$8425='Bin Analysis'!$B99,'Data Transformation'!$G$425:$G$8425),D107))</f>
        <v>3</v>
      </c>
      <c r="F107" t="e">
        <f t="shared" si="12"/>
        <v>#VALUE!</v>
      </c>
      <c r="G107">
        <f>Weighting!$H$11</f>
        <v>0</v>
      </c>
      <c r="H107">
        <f t="array" ref="H107">FREQUENCY(IF('Data Transformation'!$B$4:$B$8425=B99,'Data Transformation'!$G$4:$G$8425),'Bin Analysis'!$B107)</f>
        <v>10</v>
      </c>
      <c r="I107">
        <f t="shared" si="13"/>
        <v>8</v>
      </c>
      <c r="J107">
        <f t="shared" si="14"/>
        <v>1</v>
      </c>
      <c r="K107">
        <f>J107*Weighting!$W$11</f>
        <v>2</v>
      </c>
      <c r="M107" s="14"/>
    </row>
    <row r="108" spans="1:25" x14ac:dyDescent="0.25">
      <c r="A108" s="32">
        <f>IF(Weighting!$P$12&gt;0,B108,"")</f>
        <v>1.107</v>
      </c>
      <c r="B108">
        <f>Weighting!$C$12</f>
        <v>1.107</v>
      </c>
      <c r="C108">
        <f>Weighting!$F$12</f>
        <v>1</v>
      </c>
      <c r="D108">
        <f>IF(C108=1,'Data Transformation'!$G$3+0.5*'Data Transformation'!$W$25,IF(C109=1,D109-'Data Transformation'!$W$25,FALSE))</f>
        <v>1.131</v>
      </c>
      <c r="E108">
        <f t="array" ref="E108">IF(ISLOGICAL(D108),"",FREQUENCY(IF('Data Transformation'!$B$425:$B$8425='Bin Analysis'!$B99,'Data Transformation'!$G$425:$G$8425),D108))</f>
        <v>16</v>
      </c>
      <c r="F108">
        <f t="shared" si="12"/>
        <v>13</v>
      </c>
      <c r="G108">
        <f>Weighting!$H$12</f>
        <v>0</v>
      </c>
      <c r="H108">
        <f t="array" ref="H108">FREQUENCY(IF('Data Transformation'!$B$4:$B$8425=B99,'Data Transformation'!$G$4:$G$8425),'Bin Analysis'!$B108)</f>
        <v>17</v>
      </c>
      <c r="I108">
        <f t="shared" si="13"/>
        <v>7</v>
      </c>
      <c r="J108">
        <f t="shared" si="14"/>
        <v>1</v>
      </c>
      <c r="K108">
        <f>J108*Weighting!$W$12</f>
        <v>1</v>
      </c>
      <c r="M108" s="14"/>
    </row>
    <row r="109" spans="1:25" x14ac:dyDescent="0.25">
      <c r="A109" s="32">
        <f>IF(Weighting!$P$13&gt;0,B109,"")</f>
        <v>1.238</v>
      </c>
      <c r="B109">
        <f>Weighting!$C$13</f>
        <v>1.238</v>
      </c>
      <c r="C109">
        <f>Weighting!$F$13</f>
        <v>0</v>
      </c>
      <c r="D109" t="b">
        <f>IF(C109=1,'Data Transformation'!$G$3+0.5*'Data Transformation'!$W$25,IF(C110=1,D110-'Data Transformation'!$W$25,FALSE))</f>
        <v>0</v>
      </c>
      <c r="E109" t="str">
        <f t="array" ref="E109">IF(ISLOGICAL(D109),"",FREQUENCY(IF('Data Transformation'!$B$425:$B$8425='Bin Analysis'!$B99,'Data Transformation'!$G$425:$G$8425),D109))</f>
        <v/>
      </c>
      <c r="F109" t="str">
        <f t="shared" si="12"/>
        <v/>
      </c>
      <c r="G109">
        <f>Weighting!$H$13</f>
        <v>0</v>
      </c>
      <c r="H109">
        <f t="array" ref="H109">FREQUENCY(IF('Data Transformation'!$B$4:$B$8425=B99,'Data Transformation'!$G$4:$G$8425),'Bin Analysis'!$B109)</f>
        <v>17</v>
      </c>
      <c r="I109">
        <f t="shared" si="13"/>
        <v>0</v>
      </c>
      <c r="J109">
        <f t="shared" si="14"/>
        <v>0</v>
      </c>
      <c r="K109">
        <f>J109*Weighting!$W$13</f>
        <v>0</v>
      </c>
      <c r="M109" s="14"/>
    </row>
    <row r="110" spans="1:25" x14ac:dyDescent="0.25">
      <c r="A110" s="32">
        <f>IF(Weighting!$P$14&gt;0,B110,"")</f>
        <v>1.369</v>
      </c>
      <c r="B110">
        <f>Weighting!$C$14</f>
        <v>1.369</v>
      </c>
      <c r="C110">
        <f>Weighting!$F$14</f>
        <v>0</v>
      </c>
      <c r="D110" t="b">
        <f>IF(C110=1,'Data Transformation'!$G$3+0.5*'Data Transformation'!$W$25,IF(C111=1,D111-'Data Transformation'!$W$25,FALSE))</f>
        <v>0</v>
      </c>
      <c r="E110" t="str">
        <f t="array" ref="E110">IF(ISLOGICAL(D110),"",FREQUENCY(IF('Data Transformation'!$B$425:$B$8425='Bin Analysis'!$B99,'Data Transformation'!$G$425:$G$8425),D110))</f>
        <v/>
      </c>
      <c r="F110" t="str">
        <f t="shared" si="12"/>
        <v/>
      </c>
      <c r="G110">
        <f>Weighting!$H$14</f>
        <v>0</v>
      </c>
      <c r="H110">
        <f t="array" ref="H110">FREQUENCY(IF('Data Transformation'!$B$4:$B$8425=B99,'Data Transformation'!$G$4:$G$8425),'Bin Analysis'!$B110)</f>
        <v>17</v>
      </c>
      <c r="I110">
        <f t="shared" si="13"/>
        <v>0</v>
      </c>
      <c r="J110">
        <f t="shared" si="14"/>
        <v>0</v>
      </c>
      <c r="K110">
        <f>J110*Weighting!$W$14</f>
        <v>0</v>
      </c>
      <c r="M110" s="14"/>
    </row>
    <row r="111" spans="1:25" x14ac:dyDescent="0.25">
      <c r="A111" s="32">
        <f>IF(Weighting!$P$15&gt;0,B111,"")</f>
        <v>1.5000009999999999</v>
      </c>
      <c r="B111">
        <f>Weighting!$C$15</f>
        <v>1.5000009999999999</v>
      </c>
      <c r="C111">
        <f>Weighting!$F$15</f>
        <v>0</v>
      </c>
      <c r="D111" t="b">
        <f>IF(C111=1,'Data Transformation'!$G$3+0.5*'Data Transformation'!$W$25,IF(C112=1,D112-'Data Transformation'!$W$25,FALSE))</f>
        <v>0</v>
      </c>
      <c r="E111" t="str">
        <f t="array" ref="E111">IF(ISLOGICAL(D111),"",FREQUENCY(IF('Data Transformation'!$B$425:$B$8425='Bin Analysis'!$B99,'Data Transformation'!$G$425:$G$8425),D111))</f>
        <v/>
      </c>
      <c r="F111" t="str">
        <f t="shared" si="12"/>
        <v/>
      </c>
      <c r="G111">
        <f>Weighting!$H$15</f>
        <v>0</v>
      </c>
      <c r="H111">
        <f t="array" ref="H111">FREQUENCY(IF('Data Transformation'!$B$4:$B$8425=B99,'Data Transformation'!$G$4:$G$8425),'Bin Analysis'!$B111)</f>
        <v>17</v>
      </c>
      <c r="I111">
        <f t="shared" si="13"/>
        <v>0</v>
      </c>
      <c r="J111">
        <f t="shared" si="14"/>
        <v>0</v>
      </c>
      <c r="K111">
        <f>J111*Weighting!$W$15</f>
        <v>0</v>
      </c>
      <c r="M111" s="14"/>
    </row>
    <row r="112" spans="1:25" x14ac:dyDescent="0.25">
      <c r="A112" s="32" t="str">
        <f>IF(Weighting!$P$16&gt;0,B112,"")</f>
        <v/>
      </c>
      <c r="B112">
        <f>Weighting!$C$16</f>
        <v>1.631</v>
      </c>
      <c r="C112">
        <f>Weighting!$F$16</f>
        <v>0</v>
      </c>
      <c r="D112" t="b">
        <f>IF(C112=1,'Data Transformation'!$G$3+0.5*'Data Transformation'!$W$25,IF(C113=1,D113-'Data Transformation'!$W$25,FALSE))</f>
        <v>0</v>
      </c>
      <c r="E112" t="str">
        <f t="array" ref="E112">IF(ISLOGICAL(D112),"",FREQUENCY(IF('Data Transformation'!$B$425:$B$8425='Bin Analysis'!$B99,'Data Transformation'!$G$425:$G$8425),D112))</f>
        <v/>
      </c>
      <c r="F112" t="str">
        <f t="shared" si="12"/>
        <v/>
      </c>
      <c r="G112">
        <f>Weighting!$H$16</f>
        <v>0</v>
      </c>
      <c r="H112">
        <f t="array" ref="H112">FREQUENCY(IF('Data Transformation'!$B$4:$B$8425=B99,'Data Transformation'!$G$4:$G$8425),'Bin Analysis'!$B112)</f>
        <v>17</v>
      </c>
      <c r="I112">
        <f t="shared" si="13"/>
        <v>0</v>
      </c>
      <c r="J112">
        <f t="shared" si="14"/>
        <v>0</v>
      </c>
      <c r="K112">
        <f>J112*Weighting!$W$16</f>
        <v>0</v>
      </c>
      <c r="M112" s="14"/>
    </row>
    <row r="113" spans="1:25" x14ac:dyDescent="0.25">
      <c r="A113" s="32" t="str">
        <f>IF(Weighting!$P$17&gt;0,B113,"")</f>
        <v/>
      </c>
      <c r="B113">
        <f>Weighting!$C$17</f>
        <v>1.762</v>
      </c>
      <c r="C113">
        <f>Weighting!$F$17</f>
        <v>0</v>
      </c>
      <c r="D113" t="b">
        <f>IF(C113=1,'Data Transformation'!$G$3+0.5*'Data Transformation'!$W$25,IF(C114=1,D114-'Data Transformation'!$W$25,FALSE))</f>
        <v>0</v>
      </c>
      <c r="E113" t="str">
        <f t="array" ref="E113">IF(ISLOGICAL(D113),"",FREQUENCY(IF('Data Transformation'!$B$425:$B$8425='Bin Analysis'!$B99,'Data Transformation'!$G$425:$G$8425),D113))</f>
        <v/>
      </c>
      <c r="F113" t="str">
        <f t="shared" si="12"/>
        <v/>
      </c>
      <c r="G113">
        <f>Weighting!$H$17</f>
        <v>0</v>
      </c>
      <c r="H113">
        <f t="array" ref="H113">FREQUENCY(IF('Data Transformation'!$B$4:$B$8425=B99,'Data Transformation'!$G$4:$G$8425),'Bin Analysis'!$B113)</f>
        <v>17</v>
      </c>
      <c r="I113">
        <f t="shared" si="13"/>
        <v>0</v>
      </c>
      <c r="J113">
        <f t="shared" si="14"/>
        <v>0</v>
      </c>
      <c r="K113">
        <f>J113*Weighting!$W$17</f>
        <v>0</v>
      </c>
      <c r="M113" s="14"/>
    </row>
    <row r="114" spans="1:25" x14ac:dyDescent="0.25">
      <c r="A114" s="32" t="str">
        <f>IF(Weighting!$P$18&gt;0,B114,"")</f>
        <v/>
      </c>
      <c r="B114">
        <f>Weighting!$C$18</f>
        <v>1.893</v>
      </c>
      <c r="C114">
        <f>Weighting!$F$18</f>
        <v>0</v>
      </c>
      <c r="D114" t="b">
        <f>IF(C114=1,'Data Transformation'!$G$3+0.5*'Data Transformation'!$W$25,IF(C115=1,D115-'Data Transformation'!$W$25,FALSE))</f>
        <v>0</v>
      </c>
      <c r="E114" t="str">
        <f t="array" ref="E114">IF(ISLOGICAL(D114),"",FREQUENCY(IF('Data Transformation'!$B$425:$B$8425='Bin Analysis'!$B99,'Data Transformation'!$G$425:$G$8425),D114))</f>
        <v/>
      </c>
      <c r="F114" t="str">
        <f t="shared" si="12"/>
        <v/>
      </c>
      <c r="G114">
        <f>Weighting!$H$18</f>
        <v>0</v>
      </c>
      <c r="H114">
        <f t="array" ref="H114">FREQUENCY(IF('Data Transformation'!$B$4:$B$8425=B99,'Data Transformation'!$G$4:$G$8425),'Bin Analysis'!$B114)</f>
        <v>17</v>
      </c>
      <c r="I114">
        <f t="shared" si="13"/>
        <v>0</v>
      </c>
      <c r="J114">
        <f t="shared" si="14"/>
        <v>0</v>
      </c>
      <c r="K114">
        <f>J114*Weighting!$W$18</f>
        <v>0</v>
      </c>
      <c r="M114" s="14"/>
    </row>
    <row r="115" spans="1:25" x14ac:dyDescent="0.25">
      <c r="A115" s="32" t="str">
        <f>IF(Weighting!$P$19&gt;0,B115,"")</f>
        <v/>
      </c>
      <c r="B115">
        <f>Weighting!$C$19</f>
        <v>2.024</v>
      </c>
      <c r="C115">
        <f>Weighting!$F$19</f>
        <v>0</v>
      </c>
      <c r="D115" t="b">
        <f>IF(C115=1,'Data Transformation'!$G$3+0.5*'Data Transformation'!$W$25,IF(C116=1,D116-'Data Transformation'!$W$25,FALSE))</f>
        <v>0</v>
      </c>
      <c r="E115" t="str">
        <f t="array" ref="E115">IF(ISLOGICAL(D115),"",FREQUENCY(IF('Data Transformation'!$B$425:$B$8425='Bin Analysis'!$B99,'Data Transformation'!$G$425:$G$8425),D115))</f>
        <v/>
      </c>
      <c r="F115" t="str">
        <f t="shared" si="12"/>
        <v/>
      </c>
      <c r="G115">
        <f>Weighting!$H$19</f>
        <v>0</v>
      </c>
      <c r="H115">
        <f t="array" ref="H115">FREQUENCY(IF('Data Transformation'!$B$4:$B$8425=B99,'Data Transformation'!$G$4:$G$8425),'Bin Analysis'!$B115)</f>
        <v>17</v>
      </c>
      <c r="I115">
        <f t="shared" si="13"/>
        <v>0</v>
      </c>
      <c r="J115">
        <f t="shared" si="14"/>
        <v>0</v>
      </c>
      <c r="K115">
        <f>J115*Weighting!$W$19</f>
        <v>0</v>
      </c>
      <c r="M115" s="14"/>
    </row>
    <row r="116" spans="1:25" x14ac:dyDescent="0.25">
      <c r="A116" s="32" t="str">
        <f>IF(Weighting!$P$20&gt;0,B116,"")</f>
        <v/>
      </c>
      <c r="B116">
        <f>Weighting!$C$20</f>
        <v>2.1550000000000002</v>
      </c>
      <c r="C116">
        <f>Weighting!$F$20</f>
        <v>0</v>
      </c>
      <c r="D116" t="b">
        <f>IF(C116=1,'Data Transformation'!$G$3+0.5*'Data Transformation'!$W$25,IF(C117=1,D117-'Data Transformation'!$W$25,FALSE))</f>
        <v>0</v>
      </c>
      <c r="E116" t="str">
        <f t="array" ref="E116">IF(ISLOGICAL(D116),"",FREQUENCY(IF('Data Transformation'!$B$425:$B$8425='Bin Analysis'!$B99,'Data Transformation'!$G$425:$G$8425),D116))</f>
        <v/>
      </c>
      <c r="F116" t="str">
        <f t="shared" si="12"/>
        <v/>
      </c>
      <c r="G116">
        <f>Weighting!$H$20</f>
        <v>0</v>
      </c>
      <c r="H116">
        <f t="array" ref="H116">FREQUENCY(IF('Data Transformation'!$B$4:$B$8425=B99,'Data Transformation'!$G$4:$G$8425),'Bin Analysis'!$B116)</f>
        <v>17</v>
      </c>
      <c r="I116">
        <f t="shared" si="13"/>
        <v>0</v>
      </c>
      <c r="J116">
        <f t="shared" si="14"/>
        <v>0</v>
      </c>
      <c r="K116">
        <f>J116*Weighting!$W$20</f>
        <v>0</v>
      </c>
      <c r="M116" s="14"/>
    </row>
    <row r="117" spans="1:25" x14ac:dyDescent="0.25">
      <c r="A117" s="32" t="str">
        <f>IF(Weighting!$P$21&gt;0,B117,"")</f>
        <v/>
      </c>
      <c r="B117">
        <f>Weighting!$C$21</f>
        <v>2.2860000000000005</v>
      </c>
      <c r="C117">
        <f>Weighting!$F$21</f>
        <v>0</v>
      </c>
      <c r="D117" t="b">
        <f>IF(C117=1,'Data Transformation'!$G$3+0.5*'Data Transformation'!$W$25,IF(C118=1,D118-'Data Transformation'!$W$25,FALSE))</f>
        <v>0</v>
      </c>
      <c r="E117" t="str">
        <f t="array" ref="E117">IF(ISLOGICAL(D117),"",FREQUENCY(IF('Data Transformation'!$B$425:$B$8425='Bin Analysis'!$B99,'Data Transformation'!$G$425:$G$8425),D117))</f>
        <v/>
      </c>
      <c r="F117" t="str">
        <f t="shared" si="12"/>
        <v/>
      </c>
      <c r="G117">
        <f>Weighting!$H$21</f>
        <v>0</v>
      </c>
      <c r="H117">
        <f t="array" ref="H117">FREQUENCY(IF('Data Transformation'!$B$4:$B$8425=B99,'Data Transformation'!$G$4:$G$8425),'Bin Analysis'!$B117)</f>
        <v>17</v>
      </c>
      <c r="I117">
        <f t="shared" si="13"/>
        <v>0</v>
      </c>
      <c r="J117">
        <f t="shared" si="14"/>
        <v>0</v>
      </c>
      <c r="K117">
        <f>J117*Weighting!$W$21</f>
        <v>0</v>
      </c>
      <c r="M117" s="14"/>
    </row>
    <row r="118" spans="1:25" x14ac:dyDescent="0.25">
      <c r="A118" s="32" t="str">
        <f>IF(Weighting!$P$22&gt;0,B118,"")</f>
        <v/>
      </c>
      <c r="B118">
        <f>Weighting!$C$22</f>
        <v>2.4170000000000007</v>
      </c>
      <c r="C118">
        <f>Weighting!$F$22</f>
        <v>0</v>
      </c>
      <c r="D118" t="b">
        <f>IF(C118=1,'Data Transformation'!$G$3+0.5*'Data Transformation'!$W$25,IF(C119=1,D119-'Data Transformation'!$W$25,FALSE))</f>
        <v>0</v>
      </c>
      <c r="E118" t="str">
        <f t="array" ref="E118">IF(ISLOGICAL(D118),"",FREQUENCY(IF('Data Transformation'!$B$425:$B$8425='Bin Analysis'!$B99,'Data Transformation'!$G$425:$G$8425),D118))</f>
        <v/>
      </c>
      <c r="F118" t="str">
        <f t="shared" si="12"/>
        <v/>
      </c>
      <c r="G118">
        <f>Weighting!$H$22</f>
        <v>0</v>
      </c>
      <c r="H118">
        <f t="array" ref="H118">FREQUENCY(IF('Data Transformation'!$B$4:$B$8425=B99,'Data Transformation'!$G$4:$G$8425),'Bin Analysis'!$B118)</f>
        <v>17</v>
      </c>
      <c r="I118">
        <f t="shared" si="13"/>
        <v>0</v>
      </c>
      <c r="J118">
        <f t="shared" si="14"/>
        <v>0</v>
      </c>
      <c r="K118">
        <f>J118*Weighting!$W$22</f>
        <v>0</v>
      </c>
      <c r="M118" s="14"/>
    </row>
    <row r="119" spans="1:25" x14ac:dyDescent="0.25">
      <c r="A119" s="32" t="str">
        <f>IF(Weighting!$P$23&gt;0,B119,"")</f>
        <v/>
      </c>
      <c r="B119">
        <f>Weighting!$C$23</f>
        <v>2.5480000000000009</v>
      </c>
      <c r="C119">
        <f>Weighting!$F$23</f>
        <v>0</v>
      </c>
      <c r="D119" t="b">
        <f>IF(C119=1,'Data Transformation'!$G$3+0.5*'Data Transformation'!$W$25,IF(C120=1,D120-'Data Transformation'!$W$25,FALSE))</f>
        <v>0</v>
      </c>
      <c r="E119" t="str">
        <f t="array" ref="E119">IF(ISLOGICAL(D119),"",FREQUENCY(IF('Data Transformation'!$B$425:$B$8425='Bin Analysis'!$B99,'Data Transformation'!$G$425:$G$8425),D119))</f>
        <v/>
      </c>
      <c r="F119" t="str">
        <f t="shared" si="12"/>
        <v/>
      </c>
      <c r="G119">
        <f>Weighting!$H$23</f>
        <v>0</v>
      </c>
      <c r="H119">
        <f t="array" ref="H119">FREQUENCY(IF('Data Transformation'!$B$4:$B$8425=B99,'Data Transformation'!$G$4:$G$8425),'Bin Analysis'!$B119)</f>
        <v>17</v>
      </c>
      <c r="I119">
        <f t="shared" si="13"/>
        <v>0</v>
      </c>
      <c r="J119">
        <f t="shared" si="14"/>
        <v>0</v>
      </c>
      <c r="K119">
        <f>J119*Weighting!$W$23</f>
        <v>0</v>
      </c>
      <c r="M119" s="14"/>
    </row>
    <row r="120" spans="1:25" x14ac:dyDescent="0.25">
      <c r="A120" s="32" t="str">
        <f>IF(Weighting!$P$24&gt;0,B120,"")</f>
        <v/>
      </c>
      <c r="B120">
        <f>Weighting!$C$24</f>
        <v>2.6790000000000012</v>
      </c>
      <c r="C120">
        <f>Weighting!$F$24</f>
        <v>0</v>
      </c>
      <c r="D120" t="b">
        <f>IF(C120=1,'Data Transformation'!$G$3+0.5*'Data Transformation'!$W$25,IF(C121=1,D121-'Data Transformation'!$W$25,FALSE))</f>
        <v>0</v>
      </c>
      <c r="E120" t="str">
        <f t="array" ref="E120">IF(ISLOGICAL(D120),"",FREQUENCY(IF('Data Transformation'!$B$425:$B$8425='Bin Analysis'!$B99,'Data Transformation'!$G$425:$G$8425),D120))</f>
        <v/>
      </c>
      <c r="F120" t="str">
        <f t="shared" si="12"/>
        <v/>
      </c>
      <c r="G120">
        <f>Weighting!$H$24</f>
        <v>0</v>
      </c>
      <c r="H120">
        <f t="array" ref="H120">FREQUENCY(IF('Data Transformation'!$B$4:$B$8425=B99,'Data Transformation'!$G$4:$G$8425),'Bin Analysis'!$B120)</f>
        <v>17</v>
      </c>
      <c r="I120">
        <f t="shared" si="13"/>
        <v>0</v>
      </c>
      <c r="J120">
        <f t="shared" si="14"/>
        <v>0</v>
      </c>
      <c r="K120">
        <f>J120*Weighting!$W$24</f>
        <v>0</v>
      </c>
      <c r="M120" s="14"/>
    </row>
    <row r="121" spans="1:25" x14ac:dyDescent="0.25">
      <c r="A121" s="32" t="str">
        <f>IF(Weighting!$P$25&gt;0,B121,"")</f>
        <v/>
      </c>
      <c r="B121">
        <f>Weighting!$C$25</f>
        <v>2.8100000000000014</v>
      </c>
      <c r="C121">
        <f>Weighting!$F$25</f>
        <v>0</v>
      </c>
      <c r="D121" t="b">
        <f>IF(C121=1,'Data Transformation'!$G$3+0.5*'Data Transformation'!$W$25,IF(C122=1,D122-'Data Transformation'!$W$25,FALSE))</f>
        <v>0</v>
      </c>
      <c r="E121" t="str">
        <f t="array" ref="E121">IF(ISLOGICAL(D121),"",FREQUENCY(IF('Data Transformation'!$B$425:$B$8425='Bin Analysis'!$B99,'Data Transformation'!$G$425:$G$8425),D121))</f>
        <v/>
      </c>
      <c r="F121" t="str">
        <f t="shared" si="12"/>
        <v/>
      </c>
      <c r="G121">
        <f>Weighting!$H$25</f>
        <v>0</v>
      </c>
      <c r="H121">
        <f t="array" ref="H121">FREQUENCY(IF('Data Transformation'!$B$4:$B$8425=B99,'Data Transformation'!$G$4:$G$8425),'Bin Analysis'!$B121)</f>
        <v>17</v>
      </c>
      <c r="I121">
        <f t="shared" si="13"/>
        <v>0</v>
      </c>
      <c r="J121">
        <f t="shared" si="14"/>
        <v>0</v>
      </c>
      <c r="K121">
        <f>J121*Weighting!$W$25</f>
        <v>0</v>
      </c>
      <c r="M121" s="14"/>
    </row>
    <row r="122" spans="1:25" x14ac:dyDescent="0.25">
      <c r="N122" s="55"/>
      <c r="O122"/>
      <c r="P122"/>
      <c r="Q122"/>
      <c r="R122"/>
    </row>
    <row r="123" spans="1:25" ht="23.25" x14ac:dyDescent="0.35">
      <c r="A123" s="21" t="s">
        <v>0</v>
      </c>
      <c r="B123" s="21">
        <f>IFERROR(VLOOKUP(C123,'Data Transformation'!$L$6:$M$426,2,FALSE),"")</f>
        <v>5</v>
      </c>
      <c r="C123" s="21">
        <f>C99+1</f>
        <v>5</v>
      </c>
      <c r="D123" s="21"/>
      <c r="E123" s="21"/>
      <c r="F123" s="21"/>
      <c r="G123" s="21"/>
      <c r="H123" s="22"/>
      <c r="I123" s="22"/>
      <c r="J123" s="22"/>
      <c r="K123" s="21"/>
      <c r="L123" s="21">
        <f>B123</f>
        <v>5</v>
      </c>
      <c r="M123" s="23">
        <f>INDEX('Data Transformation'!$O$4:$O$424,MATCH($B123,'Data Transformation'!$M$4:$M$424,0),MATCH($M$2,'Data Transformation'!$O$3,0))</f>
        <v>19</v>
      </c>
      <c r="N123" s="27">
        <f>IF('Input and Summary Results'!$J$16="minimum",'Bin Analysis'!X124/(M123-1),'Bin Analysis'!Y123/('Bin Analysis'!M123-1))</f>
        <v>0</v>
      </c>
      <c r="O123" s="27">
        <f>IF(M123=FALSE,NA(),(VLOOKUP(1,C126:K145,4,FALSE))/(M123-1))</f>
        <v>0.27777777777777779</v>
      </c>
      <c r="P123" s="27">
        <f>IF(M123=FALSE,NA(),SUM(J126:J145)/Weighting!$S$5)</f>
        <v>0.7</v>
      </c>
      <c r="Q123" s="27">
        <f>IF(M123=FALSE,NA(),SUM(K126:K145)/Weighting!$S$6)</f>
        <v>0.65217391304347827</v>
      </c>
      <c r="R123" s="27">
        <f>IF(M123=FALSE,NA(),(VLOOKUP(1,G126:K145,3,FALSE))/(M123-1))</f>
        <v>0.16666666666666666</v>
      </c>
      <c r="S123" s="22" t="str">
        <f>IF(M123=FALSE,NA(),IF(SUM(J126:J145)=2,"yes","no"))</f>
        <v>no</v>
      </c>
      <c r="X123" s="2" cm="2">
        <f t="array" ref="X123:X124">FREQUENCY(IF('Data Transformation'!$B$425:$B$6424='Bin Analysis'!L123,'Data Transformation'!$G$425:$G$6424),'Data Transformation'!$U$11)</f>
        <v>18</v>
      </c>
      <c r="Y123" s="2" cm="2">
        <f t="array" ref="Y123:Y124">FREQUENCY(IF('Data Transformation'!$B$425:$B$6424='Bin Analysis'!L123,'Data Transformation'!$G$425:$G$6424),'Data Transformation'!$U$12)</f>
        <v>13</v>
      </c>
    </row>
    <row r="124" spans="1:25" x14ac:dyDescent="0.25">
      <c r="A124" s="14" t="s">
        <v>67</v>
      </c>
      <c r="B124" t="s">
        <v>47</v>
      </c>
      <c r="C124" t="s">
        <v>5</v>
      </c>
      <c r="D124" t="s">
        <v>100</v>
      </c>
      <c r="E124" t="s">
        <v>101</v>
      </c>
      <c r="F124" t="s">
        <v>102</v>
      </c>
      <c r="G124" t="s">
        <v>70</v>
      </c>
      <c r="H124" t="s">
        <v>31</v>
      </c>
      <c r="I124" t="s">
        <v>32</v>
      </c>
      <c r="J124" t="s">
        <v>46</v>
      </c>
      <c r="K124" s="14" t="s">
        <v>45</v>
      </c>
      <c r="M124" s="14"/>
      <c r="X124" s="2">
        <v>0</v>
      </c>
      <c r="Y124" s="2">
        <v>5</v>
      </c>
    </row>
    <row r="125" spans="1:25" x14ac:dyDescent="0.25">
      <c r="A125" s="32"/>
      <c r="D125" t="b">
        <f>IF(C125=1,'Data Transformation'!$G$3+0.5*'Data Transformation'!$W$25,IF(C126=1,D126-'Data Transformation'!$W$25,FALSE))</f>
        <v>0</v>
      </c>
      <c r="E125" t="str">
        <f t="array" ref="E125">IF(ISLOGICAL(D125),"",FREQUENCY(IF('Data Transformation'!$B$425:$B$8425='Bin Analysis'!$B123,'Data Transformation'!$G$425:$G$8425),D125))</f>
        <v/>
      </c>
      <c r="F125" t="str">
        <f>IF(ISLOGICAL(D125),"",E125-E124)</f>
        <v/>
      </c>
      <c r="M125" s="14"/>
    </row>
    <row r="126" spans="1:25" x14ac:dyDescent="0.25">
      <c r="A126" s="32">
        <f>IF(Weighting!$P$6&gt;0,B126,"")</f>
        <v>0.32100000000000001</v>
      </c>
      <c r="B126">
        <f>Weighting!$C$6</f>
        <v>0.32100000000000001</v>
      </c>
      <c r="C126">
        <f>Weighting!$F$6</f>
        <v>0</v>
      </c>
      <c r="D126" t="b">
        <f>IF(C126=1,'Data Transformation'!$G$3+0.5*'Data Transformation'!$W$25,IF(C127=1,D127-'Data Transformation'!$W$25,FALSE))</f>
        <v>0</v>
      </c>
      <c r="E126" t="str">
        <f t="array" ref="E126">IF(ISLOGICAL(D126),"",FREQUENCY(IF('Data Transformation'!$B$425:$B$8425='Bin Analysis'!$B123,'Data Transformation'!$G$425:$G$8425),D126))</f>
        <v/>
      </c>
      <c r="F126" t="str">
        <f>IF(ISLOGICAL(D126),"",E126-E125)</f>
        <v/>
      </c>
      <c r="G126">
        <f>Weighting!$H$6</f>
        <v>1</v>
      </c>
      <c r="H126">
        <f t="array" ref="H126">FREQUENCY(IF('Data Transformation'!$B$4:$B$8425=B123,'Data Transformation'!$G$4:$G$8425),'Bin Analysis'!$B126)</f>
        <v>3</v>
      </c>
      <c r="I126">
        <f>H126-H125</f>
        <v>3</v>
      </c>
      <c r="J126">
        <f>IF(I126=0,0,1)</f>
        <v>1</v>
      </c>
      <c r="K126">
        <f>J126*Weighting!$W$6</f>
        <v>1</v>
      </c>
      <c r="M126" s="14"/>
    </row>
    <row r="127" spans="1:25" x14ac:dyDescent="0.25">
      <c r="A127" s="32">
        <f>IF(Weighting!$P$7&gt;0,B127,"")</f>
        <v>0.45200000000000001</v>
      </c>
      <c r="B127">
        <f>Weighting!$C$7</f>
        <v>0.45200000000000001</v>
      </c>
      <c r="C127">
        <f>Weighting!$F$7</f>
        <v>0</v>
      </c>
      <c r="D127" t="b">
        <f>IF(C127=1,'Data Transformation'!$G$3+0.5*'Data Transformation'!$W$25,IF(C128=1,D128-'Data Transformation'!$W$25,FALSE))</f>
        <v>0</v>
      </c>
      <c r="E127" t="str">
        <f t="array" ref="E127">IF(ISLOGICAL(D127),"",FREQUENCY(IF('Data Transformation'!$B$425:$B$8425='Bin Analysis'!$B123,'Data Transformation'!$G$425:$G$8425),D127))</f>
        <v/>
      </c>
      <c r="F127" t="str">
        <f t="shared" ref="F127:F145" si="15">IF(ISLOGICAL(D127),"",E127-E126)</f>
        <v/>
      </c>
      <c r="G127">
        <f>Weighting!$H$7</f>
        <v>0</v>
      </c>
      <c r="H127">
        <f t="array" ref="H127">FREQUENCY(IF('Data Transformation'!$B$4:$B$8425=B123,'Data Transformation'!$G$4:$G$8425),'Bin Analysis'!$B127)</f>
        <v>5</v>
      </c>
      <c r="I127">
        <f t="shared" ref="I127:I145" si="16">H127-H126</f>
        <v>2</v>
      </c>
      <c r="J127">
        <f>IF(I127=0,0,1)</f>
        <v>1</v>
      </c>
      <c r="K127">
        <f>J127*Weighting!$W$7</f>
        <v>2</v>
      </c>
      <c r="M127" s="14"/>
    </row>
    <row r="128" spans="1:25" x14ac:dyDescent="0.25">
      <c r="A128" s="32">
        <f>IF(Weighting!$P$8&gt;0,B128,"")</f>
        <v>0.58299999999999996</v>
      </c>
      <c r="B128">
        <f>Weighting!$C$8</f>
        <v>0.58299999999999996</v>
      </c>
      <c r="C128">
        <f>Weighting!$F$8</f>
        <v>0</v>
      </c>
      <c r="D128" t="b">
        <f>IF(C128=1,'Data Transformation'!$G$3+0.5*'Data Transformation'!$W$25,IF(C129=1,D129-'Data Transformation'!$W$25,FALSE))</f>
        <v>0</v>
      </c>
      <c r="E128" t="str">
        <f t="array" ref="E128">IF(ISLOGICAL(D128),"",FREQUENCY(IF('Data Transformation'!$B$425:$B$8425='Bin Analysis'!$B123,'Data Transformation'!$G$425:$G$8425),D128))</f>
        <v/>
      </c>
      <c r="F128" t="str">
        <f t="shared" si="15"/>
        <v/>
      </c>
      <c r="G128">
        <f>Weighting!$H$8</f>
        <v>0</v>
      </c>
      <c r="H128">
        <f t="array" ref="H128">FREQUENCY(IF('Data Transformation'!$B$4:$B$8425=B123,'Data Transformation'!$G$4:$G$8425),'Bin Analysis'!$B128)</f>
        <v>8</v>
      </c>
      <c r="I128">
        <f t="shared" si="16"/>
        <v>3</v>
      </c>
      <c r="J128">
        <f t="shared" ref="J128:J145" si="17">IF(I128=0,0,1)</f>
        <v>1</v>
      </c>
      <c r="K128">
        <f>J128*Weighting!$W$8</f>
        <v>3</v>
      </c>
      <c r="M128" s="14"/>
    </row>
    <row r="129" spans="1:13" x14ac:dyDescent="0.25">
      <c r="A129" s="32">
        <f>IF(Weighting!$P$9&gt;0,B129,"")</f>
        <v>0.71399999999999997</v>
      </c>
      <c r="B129" s="50">
        <f>Weighting!$C$9</f>
        <v>0.71399999999999997</v>
      </c>
      <c r="C129">
        <f>Weighting!$F$9</f>
        <v>0</v>
      </c>
      <c r="D129" t="b">
        <f>IF(C129=1,'Data Transformation'!$G$3+0.5*'Data Transformation'!$W$25,IF(C130=1,D130-'Data Transformation'!$W$25,FALSE))</f>
        <v>0</v>
      </c>
      <c r="E129" t="str">
        <f t="array" ref="E129">IF(ISLOGICAL(D129),"",FREQUENCY(IF('Data Transformation'!$B$425:$B$8425='Bin Analysis'!$B123,'Data Transformation'!$G$425:$G$8425),D129))</f>
        <v/>
      </c>
      <c r="F129" t="str">
        <f t="shared" si="15"/>
        <v/>
      </c>
      <c r="G129">
        <f>Weighting!$H$9</f>
        <v>0</v>
      </c>
      <c r="H129">
        <f t="array" ref="H129">FREQUENCY(IF('Data Transformation'!$B$4:$B$8425=B123,'Data Transformation'!$G$4:$G$8425),'Bin Analysis'!$B129)</f>
        <v>10</v>
      </c>
      <c r="I129">
        <f t="shared" si="16"/>
        <v>2</v>
      </c>
      <c r="J129">
        <f t="shared" si="17"/>
        <v>1</v>
      </c>
      <c r="K129">
        <f>J129*Weighting!$W$9</f>
        <v>3</v>
      </c>
      <c r="M129" s="14"/>
    </row>
    <row r="130" spans="1:13" x14ac:dyDescent="0.25">
      <c r="A130" s="32">
        <f>IF(Weighting!$P$10&gt;0,B130,"")</f>
        <v>0.84499999999999997</v>
      </c>
      <c r="B130">
        <f>Weighting!$C$10</f>
        <v>0.84499999999999997</v>
      </c>
      <c r="C130">
        <f>Weighting!$F$10</f>
        <v>0</v>
      </c>
      <c r="D130" t="b">
        <f>IF(C130=1,'Data Transformation'!$G$3+0.5*'Data Transformation'!$W$25,IF(C131=1,D131-'Data Transformation'!$W$25,FALSE))</f>
        <v>0</v>
      </c>
      <c r="E130" t="str">
        <f t="array" ref="E130">IF(ISLOGICAL(D130),"",FREQUENCY(IF('Data Transformation'!$B$425:$B$8425='Bin Analysis'!$B123,'Data Transformation'!$G$425:$G$8425),D130))</f>
        <v/>
      </c>
      <c r="F130" t="str">
        <f t="shared" si="15"/>
        <v/>
      </c>
      <c r="G130">
        <f>Weighting!$H$10</f>
        <v>0</v>
      </c>
      <c r="H130">
        <f t="array" ref="H130">FREQUENCY(IF('Data Transformation'!$B$4:$B$8425=B123,'Data Transformation'!$G$4:$G$8425),'Bin Analysis'!$B130)</f>
        <v>12</v>
      </c>
      <c r="I130">
        <f t="shared" si="16"/>
        <v>2</v>
      </c>
      <c r="J130">
        <f t="shared" si="17"/>
        <v>1</v>
      </c>
      <c r="K130">
        <f>J130*Weighting!$W$10</f>
        <v>3</v>
      </c>
      <c r="M130" s="14"/>
    </row>
    <row r="131" spans="1:13" x14ac:dyDescent="0.25">
      <c r="A131" s="32">
        <f>IF(Weighting!$P$11&gt;0,B131,"")</f>
        <v>0.97599999999999998</v>
      </c>
      <c r="B131">
        <f>Weighting!$C$11</f>
        <v>0.97599999999999998</v>
      </c>
      <c r="C131">
        <f>Weighting!$F$11</f>
        <v>0</v>
      </c>
      <c r="D131">
        <f>IF(C131=1,'Data Transformation'!$G$3+0.5*'Data Transformation'!$W$25,IF(C132=1,D132-'Data Transformation'!$W$25,FALSE))</f>
        <v>0.86899999999999999</v>
      </c>
      <c r="E131">
        <f t="array" ref="E131">IF(ISLOGICAL(D131),"",FREQUENCY(IF('Data Transformation'!$B$425:$B$8425='Bin Analysis'!$B123,'Data Transformation'!$G$425:$G$8425),D131))</f>
        <v>13</v>
      </c>
      <c r="F131" t="e">
        <f t="shared" si="15"/>
        <v>#VALUE!</v>
      </c>
      <c r="G131">
        <f>Weighting!$H$11</f>
        <v>0</v>
      </c>
      <c r="H131">
        <f t="array" ref="H131">FREQUENCY(IF('Data Transformation'!$B$4:$B$8425=B123,'Data Transformation'!$G$4:$G$8425),'Bin Analysis'!$B131)</f>
        <v>15</v>
      </c>
      <c r="I131">
        <f t="shared" si="16"/>
        <v>3</v>
      </c>
      <c r="J131">
        <f t="shared" si="17"/>
        <v>1</v>
      </c>
      <c r="K131">
        <f>J131*Weighting!$W$11</f>
        <v>2</v>
      </c>
      <c r="M131" s="14"/>
    </row>
    <row r="132" spans="1:13" x14ac:dyDescent="0.25">
      <c r="A132" s="32">
        <f>IF(Weighting!$P$12&gt;0,B132,"")</f>
        <v>1.107</v>
      </c>
      <c r="B132">
        <f>Weighting!$C$12</f>
        <v>1.107</v>
      </c>
      <c r="C132">
        <f>Weighting!$F$12</f>
        <v>1</v>
      </c>
      <c r="D132">
        <f>IF(C132=1,'Data Transformation'!$G$3+0.5*'Data Transformation'!$W$25,IF(C133=1,D133-'Data Transformation'!$W$25,FALSE))</f>
        <v>1.131</v>
      </c>
      <c r="E132">
        <f t="array" ref="E132">IF(ISLOGICAL(D132),"",FREQUENCY(IF('Data Transformation'!$B$425:$B$8425='Bin Analysis'!$B123,'Data Transformation'!$G$425:$G$8425),D132))</f>
        <v>18</v>
      </c>
      <c r="F132">
        <f t="shared" si="15"/>
        <v>5</v>
      </c>
      <c r="G132">
        <f>Weighting!$H$12</f>
        <v>0</v>
      </c>
      <c r="H132">
        <f t="array" ref="H132">FREQUENCY(IF('Data Transformation'!$B$4:$B$8425=B123,'Data Transformation'!$G$4:$G$8425),'Bin Analysis'!$B132)</f>
        <v>19</v>
      </c>
      <c r="I132">
        <f t="shared" si="16"/>
        <v>4</v>
      </c>
      <c r="J132">
        <f t="shared" si="17"/>
        <v>1</v>
      </c>
      <c r="K132">
        <f>J132*Weighting!$W$12</f>
        <v>1</v>
      </c>
      <c r="M132" s="14"/>
    </row>
    <row r="133" spans="1:13" x14ac:dyDescent="0.25">
      <c r="A133" s="32">
        <f>IF(Weighting!$P$13&gt;0,B133,"")</f>
        <v>1.238</v>
      </c>
      <c r="B133">
        <f>Weighting!$C$13</f>
        <v>1.238</v>
      </c>
      <c r="C133">
        <f>Weighting!$F$13</f>
        <v>0</v>
      </c>
      <c r="D133" t="b">
        <f>IF(C133=1,'Data Transformation'!$G$3+0.5*'Data Transformation'!$W$25,IF(C134=1,D134-'Data Transformation'!$W$25,FALSE))</f>
        <v>0</v>
      </c>
      <c r="E133" t="str">
        <f t="array" ref="E133">IF(ISLOGICAL(D133),"",FREQUENCY(IF('Data Transformation'!$B$425:$B$8425='Bin Analysis'!$B123,'Data Transformation'!$G$425:$G$8425),D133))</f>
        <v/>
      </c>
      <c r="F133" t="str">
        <f t="shared" si="15"/>
        <v/>
      </c>
      <c r="G133">
        <f>Weighting!$H$13</f>
        <v>0</v>
      </c>
      <c r="H133">
        <f t="array" ref="H133">FREQUENCY(IF('Data Transformation'!$B$4:$B$8425=B123,'Data Transformation'!$G$4:$G$8425),'Bin Analysis'!$B133)</f>
        <v>19</v>
      </c>
      <c r="I133">
        <f t="shared" si="16"/>
        <v>0</v>
      </c>
      <c r="J133">
        <f t="shared" si="17"/>
        <v>0</v>
      </c>
      <c r="K133">
        <f>J133*Weighting!$W$13</f>
        <v>0</v>
      </c>
      <c r="M133" s="14"/>
    </row>
    <row r="134" spans="1:13" x14ac:dyDescent="0.25">
      <c r="A134" s="32">
        <f>IF(Weighting!$P$14&gt;0,B134,"")</f>
        <v>1.369</v>
      </c>
      <c r="B134">
        <f>Weighting!$C$14</f>
        <v>1.369</v>
      </c>
      <c r="C134">
        <f>Weighting!$F$14</f>
        <v>0</v>
      </c>
      <c r="D134" t="b">
        <f>IF(C134=1,'Data Transformation'!$G$3+0.5*'Data Transformation'!$W$25,IF(C135=1,D135-'Data Transformation'!$W$25,FALSE))</f>
        <v>0</v>
      </c>
      <c r="E134" t="str">
        <f t="array" ref="E134">IF(ISLOGICAL(D134),"",FREQUENCY(IF('Data Transformation'!$B$425:$B$8425='Bin Analysis'!$B123,'Data Transformation'!$G$425:$G$8425),D134))</f>
        <v/>
      </c>
      <c r="F134" t="str">
        <f t="shared" si="15"/>
        <v/>
      </c>
      <c r="G134">
        <f>Weighting!$H$14</f>
        <v>0</v>
      </c>
      <c r="H134">
        <f t="array" ref="H134">FREQUENCY(IF('Data Transformation'!$B$4:$B$8425=B123,'Data Transformation'!$G$4:$G$8425),'Bin Analysis'!$B134)</f>
        <v>19</v>
      </c>
      <c r="I134">
        <f t="shared" si="16"/>
        <v>0</v>
      </c>
      <c r="J134">
        <f t="shared" si="17"/>
        <v>0</v>
      </c>
      <c r="K134">
        <f>J134*Weighting!$W$14</f>
        <v>0</v>
      </c>
      <c r="M134" s="14"/>
    </row>
    <row r="135" spans="1:13" x14ac:dyDescent="0.25">
      <c r="A135" s="32">
        <f>IF(Weighting!$P$15&gt;0,B135,"")</f>
        <v>1.5000009999999999</v>
      </c>
      <c r="B135">
        <f>Weighting!$C$15</f>
        <v>1.5000009999999999</v>
      </c>
      <c r="C135">
        <f>Weighting!$F$15</f>
        <v>0</v>
      </c>
      <c r="D135" t="b">
        <f>IF(C135=1,'Data Transformation'!$G$3+0.5*'Data Transformation'!$W$25,IF(C136=1,D136-'Data Transformation'!$W$25,FALSE))</f>
        <v>0</v>
      </c>
      <c r="E135" t="str">
        <f t="array" ref="E135">IF(ISLOGICAL(D135),"",FREQUENCY(IF('Data Transformation'!$B$425:$B$8425='Bin Analysis'!$B123,'Data Transformation'!$G$425:$G$8425),D135))</f>
        <v/>
      </c>
      <c r="F135" t="str">
        <f t="shared" si="15"/>
        <v/>
      </c>
      <c r="G135">
        <f>Weighting!$H$15</f>
        <v>0</v>
      </c>
      <c r="H135">
        <f t="array" ref="H135">FREQUENCY(IF('Data Transformation'!$B$4:$B$8425=B123,'Data Transformation'!$G$4:$G$8425),'Bin Analysis'!$B135)</f>
        <v>19</v>
      </c>
      <c r="I135">
        <f t="shared" si="16"/>
        <v>0</v>
      </c>
      <c r="J135">
        <f t="shared" si="17"/>
        <v>0</v>
      </c>
      <c r="K135">
        <f>J135*Weighting!$W$15</f>
        <v>0</v>
      </c>
      <c r="M135" s="14"/>
    </row>
    <row r="136" spans="1:13" x14ac:dyDescent="0.25">
      <c r="A136" s="32" t="str">
        <f>IF(Weighting!$P$16&gt;0,B136,"")</f>
        <v/>
      </c>
      <c r="B136">
        <f>Weighting!$C$16</f>
        <v>1.631</v>
      </c>
      <c r="C136">
        <f>Weighting!$F$16</f>
        <v>0</v>
      </c>
      <c r="D136" t="b">
        <f>IF(C136=1,'Data Transformation'!$G$3+0.5*'Data Transformation'!$W$25,IF(C137=1,D137-'Data Transformation'!$W$25,FALSE))</f>
        <v>0</v>
      </c>
      <c r="E136" t="str">
        <f t="array" ref="E136">IF(ISLOGICAL(D136),"",FREQUENCY(IF('Data Transformation'!$B$425:$B$8425='Bin Analysis'!$B123,'Data Transformation'!$G$425:$G$8425),D136))</f>
        <v/>
      </c>
      <c r="F136" t="str">
        <f t="shared" si="15"/>
        <v/>
      </c>
      <c r="G136">
        <f>Weighting!$H$16</f>
        <v>0</v>
      </c>
      <c r="H136">
        <f t="array" ref="H136">FREQUENCY(IF('Data Transformation'!$B$4:$B$8425=B123,'Data Transformation'!$G$4:$G$8425),'Bin Analysis'!$B136)</f>
        <v>19</v>
      </c>
      <c r="I136">
        <f t="shared" si="16"/>
        <v>0</v>
      </c>
      <c r="J136">
        <f t="shared" si="17"/>
        <v>0</v>
      </c>
      <c r="K136">
        <f>J136*Weighting!$W$16</f>
        <v>0</v>
      </c>
      <c r="M136" s="14"/>
    </row>
    <row r="137" spans="1:13" x14ac:dyDescent="0.25">
      <c r="A137" s="32" t="str">
        <f>IF(Weighting!$P$17&gt;0,B137,"")</f>
        <v/>
      </c>
      <c r="B137">
        <f>Weighting!$C$17</f>
        <v>1.762</v>
      </c>
      <c r="C137">
        <f>Weighting!$F$17</f>
        <v>0</v>
      </c>
      <c r="D137" t="b">
        <f>IF(C137=1,'Data Transformation'!$G$3+0.5*'Data Transformation'!$W$25,IF(C138=1,D138-'Data Transformation'!$W$25,FALSE))</f>
        <v>0</v>
      </c>
      <c r="E137" t="str">
        <f t="array" ref="E137">IF(ISLOGICAL(D137),"",FREQUENCY(IF('Data Transformation'!$B$425:$B$8425='Bin Analysis'!$B123,'Data Transformation'!$G$425:$G$8425),D137))</f>
        <v/>
      </c>
      <c r="F137" t="str">
        <f t="shared" si="15"/>
        <v/>
      </c>
      <c r="G137">
        <f>Weighting!$H$17</f>
        <v>0</v>
      </c>
      <c r="H137">
        <f t="array" ref="H137">FREQUENCY(IF('Data Transformation'!$B$4:$B$8425=B123,'Data Transformation'!$G$4:$G$8425),'Bin Analysis'!$B137)</f>
        <v>19</v>
      </c>
      <c r="I137">
        <f t="shared" si="16"/>
        <v>0</v>
      </c>
      <c r="J137">
        <f t="shared" si="17"/>
        <v>0</v>
      </c>
      <c r="K137">
        <f>J137*Weighting!$W$17</f>
        <v>0</v>
      </c>
      <c r="M137" s="14"/>
    </row>
    <row r="138" spans="1:13" x14ac:dyDescent="0.25">
      <c r="A138" s="32" t="str">
        <f>IF(Weighting!$P$18&gt;0,B138,"")</f>
        <v/>
      </c>
      <c r="B138">
        <f>Weighting!$C$18</f>
        <v>1.893</v>
      </c>
      <c r="C138">
        <f>Weighting!$F$18</f>
        <v>0</v>
      </c>
      <c r="D138" t="b">
        <f>IF(C138=1,'Data Transformation'!$G$3+0.5*'Data Transformation'!$W$25,IF(C139=1,D139-'Data Transformation'!$W$25,FALSE))</f>
        <v>0</v>
      </c>
      <c r="E138" t="str">
        <f t="array" ref="E138">IF(ISLOGICAL(D138),"",FREQUENCY(IF('Data Transformation'!$B$425:$B$8425='Bin Analysis'!$B123,'Data Transformation'!$G$425:$G$8425),D138))</f>
        <v/>
      </c>
      <c r="F138" t="str">
        <f t="shared" si="15"/>
        <v/>
      </c>
      <c r="G138">
        <f>Weighting!$H$18</f>
        <v>0</v>
      </c>
      <c r="H138">
        <f t="array" ref="H138">FREQUENCY(IF('Data Transformation'!$B$4:$B$8425=B123,'Data Transformation'!$G$4:$G$8425),'Bin Analysis'!$B138)</f>
        <v>19</v>
      </c>
      <c r="I138">
        <f t="shared" si="16"/>
        <v>0</v>
      </c>
      <c r="J138">
        <f t="shared" si="17"/>
        <v>0</v>
      </c>
      <c r="K138">
        <f>J138*Weighting!$W$18</f>
        <v>0</v>
      </c>
      <c r="M138" s="14"/>
    </row>
    <row r="139" spans="1:13" x14ac:dyDescent="0.25">
      <c r="A139" s="32" t="str">
        <f>IF(Weighting!$P$19&gt;0,B139,"")</f>
        <v/>
      </c>
      <c r="B139">
        <f>Weighting!$C$19</f>
        <v>2.024</v>
      </c>
      <c r="C139">
        <f>Weighting!$F$19</f>
        <v>0</v>
      </c>
      <c r="D139" t="b">
        <f>IF(C139=1,'Data Transformation'!$G$3+0.5*'Data Transformation'!$W$25,IF(C140=1,D140-'Data Transformation'!$W$25,FALSE))</f>
        <v>0</v>
      </c>
      <c r="E139" t="str">
        <f t="array" ref="E139">IF(ISLOGICAL(D139),"",FREQUENCY(IF('Data Transformation'!$B$425:$B$8425='Bin Analysis'!$B123,'Data Transformation'!$G$425:$G$8425),D139))</f>
        <v/>
      </c>
      <c r="F139" t="str">
        <f t="shared" si="15"/>
        <v/>
      </c>
      <c r="G139">
        <f>Weighting!$H$19</f>
        <v>0</v>
      </c>
      <c r="H139">
        <f t="array" ref="H139">FREQUENCY(IF('Data Transformation'!$B$4:$B$8425=B123,'Data Transformation'!$G$4:$G$8425),'Bin Analysis'!$B139)</f>
        <v>19</v>
      </c>
      <c r="I139">
        <f t="shared" si="16"/>
        <v>0</v>
      </c>
      <c r="J139">
        <f t="shared" si="17"/>
        <v>0</v>
      </c>
      <c r="K139">
        <f>J139*Weighting!$W$19</f>
        <v>0</v>
      </c>
      <c r="M139" s="14"/>
    </row>
    <row r="140" spans="1:13" x14ac:dyDescent="0.25">
      <c r="A140" s="32" t="str">
        <f>IF(Weighting!$P$20&gt;0,B140,"")</f>
        <v/>
      </c>
      <c r="B140">
        <f>Weighting!$C$20</f>
        <v>2.1550000000000002</v>
      </c>
      <c r="C140">
        <f>Weighting!$F$20</f>
        <v>0</v>
      </c>
      <c r="D140" t="b">
        <f>IF(C140=1,'Data Transformation'!$G$3+0.5*'Data Transformation'!$W$25,IF(C141=1,D141-'Data Transformation'!$W$25,FALSE))</f>
        <v>0</v>
      </c>
      <c r="E140" t="str">
        <f t="array" ref="E140">IF(ISLOGICAL(D140),"",FREQUENCY(IF('Data Transformation'!$B$425:$B$8425='Bin Analysis'!$B123,'Data Transformation'!$G$425:$G$8425),D140))</f>
        <v/>
      </c>
      <c r="F140" t="str">
        <f t="shared" si="15"/>
        <v/>
      </c>
      <c r="G140">
        <f>Weighting!$H$20</f>
        <v>0</v>
      </c>
      <c r="H140">
        <f t="array" ref="H140">FREQUENCY(IF('Data Transformation'!$B$4:$B$8425=B123,'Data Transformation'!$G$4:$G$8425),'Bin Analysis'!$B140)</f>
        <v>19</v>
      </c>
      <c r="I140">
        <f t="shared" si="16"/>
        <v>0</v>
      </c>
      <c r="J140">
        <f t="shared" si="17"/>
        <v>0</v>
      </c>
      <c r="K140">
        <f>J140*Weighting!$W$20</f>
        <v>0</v>
      </c>
      <c r="M140" s="14"/>
    </row>
    <row r="141" spans="1:13" x14ac:dyDescent="0.25">
      <c r="A141" s="32" t="str">
        <f>IF(Weighting!$P$21&gt;0,B141,"")</f>
        <v/>
      </c>
      <c r="B141">
        <f>Weighting!$C$21</f>
        <v>2.2860000000000005</v>
      </c>
      <c r="C141">
        <f>Weighting!$F$21</f>
        <v>0</v>
      </c>
      <c r="D141" t="b">
        <f>IF(C141=1,'Data Transformation'!$G$3+0.5*'Data Transformation'!$W$25,IF(C142=1,D142-'Data Transformation'!$W$25,FALSE))</f>
        <v>0</v>
      </c>
      <c r="E141" t="str">
        <f t="array" ref="E141">IF(ISLOGICAL(D141),"",FREQUENCY(IF('Data Transformation'!$B$425:$B$8425='Bin Analysis'!$B123,'Data Transformation'!$G$425:$G$8425),D141))</f>
        <v/>
      </c>
      <c r="F141" t="str">
        <f t="shared" si="15"/>
        <v/>
      </c>
      <c r="G141">
        <f>Weighting!$H$21</f>
        <v>0</v>
      </c>
      <c r="H141">
        <f t="array" ref="H141">FREQUENCY(IF('Data Transformation'!$B$4:$B$8425=B123,'Data Transformation'!$G$4:$G$8425),'Bin Analysis'!$B141)</f>
        <v>19</v>
      </c>
      <c r="I141">
        <f t="shared" si="16"/>
        <v>0</v>
      </c>
      <c r="J141">
        <f t="shared" si="17"/>
        <v>0</v>
      </c>
      <c r="K141">
        <f>J141*Weighting!$W$21</f>
        <v>0</v>
      </c>
      <c r="M141" s="14"/>
    </row>
    <row r="142" spans="1:13" x14ac:dyDescent="0.25">
      <c r="A142" s="32" t="str">
        <f>IF(Weighting!$P$22&gt;0,B142,"")</f>
        <v/>
      </c>
      <c r="B142">
        <f>Weighting!$C$22</f>
        <v>2.4170000000000007</v>
      </c>
      <c r="C142">
        <f>Weighting!$F$22</f>
        <v>0</v>
      </c>
      <c r="D142" t="b">
        <f>IF(C142=1,'Data Transformation'!$G$3+0.5*'Data Transformation'!$W$25,IF(C143=1,D143-'Data Transformation'!$W$25,FALSE))</f>
        <v>0</v>
      </c>
      <c r="E142" t="str">
        <f t="array" ref="E142">IF(ISLOGICAL(D142),"",FREQUENCY(IF('Data Transformation'!$B$425:$B$8425='Bin Analysis'!$B123,'Data Transformation'!$G$425:$G$8425),D142))</f>
        <v/>
      </c>
      <c r="F142" t="str">
        <f t="shared" si="15"/>
        <v/>
      </c>
      <c r="G142">
        <f>Weighting!$H$22</f>
        <v>0</v>
      </c>
      <c r="H142">
        <f t="array" ref="H142">FREQUENCY(IF('Data Transformation'!$B$4:$B$8425=B123,'Data Transformation'!$G$4:$G$8425),'Bin Analysis'!$B142)</f>
        <v>19</v>
      </c>
      <c r="I142">
        <f t="shared" si="16"/>
        <v>0</v>
      </c>
      <c r="J142">
        <f t="shared" si="17"/>
        <v>0</v>
      </c>
      <c r="K142">
        <f>J142*Weighting!$W$22</f>
        <v>0</v>
      </c>
      <c r="M142" s="14"/>
    </row>
    <row r="143" spans="1:13" x14ac:dyDescent="0.25">
      <c r="A143" s="32" t="str">
        <f>IF(Weighting!$P$23&gt;0,B143,"")</f>
        <v/>
      </c>
      <c r="B143">
        <f>Weighting!$C$23</f>
        <v>2.5480000000000009</v>
      </c>
      <c r="C143">
        <f>Weighting!$F$23</f>
        <v>0</v>
      </c>
      <c r="D143" t="b">
        <f>IF(C143=1,'Data Transformation'!$G$3+0.5*'Data Transformation'!$W$25,IF(C144=1,D144-'Data Transformation'!$W$25,FALSE))</f>
        <v>0</v>
      </c>
      <c r="E143" t="str">
        <f t="array" ref="E143">IF(ISLOGICAL(D143),"",FREQUENCY(IF('Data Transformation'!$B$425:$B$8425='Bin Analysis'!$B123,'Data Transformation'!$G$425:$G$8425),D143))</f>
        <v/>
      </c>
      <c r="F143" t="str">
        <f t="shared" si="15"/>
        <v/>
      </c>
      <c r="G143">
        <f>Weighting!$H$23</f>
        <v>0</v>
      </c>
      <c r="H143">
        <f t="array" ref="H143">FREQUENCY(IF('Data Transformation'!$B$4:$B$8425=B123,'Data Transformation'!$G$4:$G$8425),'Bin Analysis'!$B143)</f>
        <v>19</v>
      </c>
      <c r="I143">
        <f t="shared" si="16"/>
        <v>0</v>
      </c>
      <c r="J143">
        <f t="shared" si="17"/>
        <v>0</v>
      </c>
      <c r="K143">
        <f>J143*Weighting!$W$23</f>
        <v>0</v>
      </c>
      <c r="M143" s="14"/>
    </row>
    <row r="144" spans="1:13" x14ac:dyDescent="0.25">
      <c r="A144" s="32" t="str">
        <f>IF(Weighting!$P$24&gt;0,B144,"")</f>
        <v/>
      </c>
      <c r="B144">
        <f>Weighting!$C$24</f>
        <v>2.6790000000000012</v>
      </c>
      <c r="C144">
        <f>Weighting!$F$24</f>
        <v>0</v>
      </c>
      <c r="D144" t="b">
        <f>IF(C144=1,'Data Transformation'!$G$3+0.5*'Data Transformation'!$W$25,IF(C145=1,D145-'Data Transformation'!$W$25,FALSE))</f>
        <v>0</v>
      </c>
      <c r="E144" t="str">
        <f t="array" ref="E144">IF(ISLOGICAL(D144),"",FREQUENCY(IF('Data Transformation'!$B$425:$B$8425='Bin Analysis'!$B123,'Data Transformation'!$G$425:$G$8425),D144))</f>
        <v/>
      </c>
      <c r="F144" t="str">
        <f t="shared" si="15"/>
        <v/>
      </c>
      <c r="G144">
        <f>Weighting!$H$24</f>
        <v>0</v>
      </c>
      <c r="H144">
        <f t="array" ref="H144">FREQUENCY(IF('Data Transformation'!$B$4:$B$8425=B123,'Data Transformation'!$G$4:$G$8425),'Bin Analysis'!$B144)</f>
        <v>19</v>
      </c>
      <c r="I144">
        <f t="shared" si="16"/>
        <v>0</v>
      </c>
      <c r="J144">
        <f t="shared" si="17"/>
        <v>0</v>
      </c>
      <c r="K144">
        <f>J144*Weighting!$W$24</f>
        <v>0</v>
      </c>
      <c r="M144" s="14"/>
    </row>
    <row r="145" spans="1:25" x14ac:dyDescent="0.25">
      <c r="A145" s="32" t="str">
        <f>IF(Weighting!$P$25&gt;0,B145,"")</f>
        <v/>
      </c>
      <c r="B145">
        <f>Weighting!$C$25</f>
        <v>2.8100000000000014</v>
      </c>
      <c r="C145">
        <f>Weighting!$F$25</f>
        <v>0</v>
      </c>
      <c r="D145" t="b">
        <f>IF(C145=1,'Data Transformation'!$G$3+0.5*'Data Transformation'!$W$25,IF(C146=1,D146-'Data Transformation'!$W$25,FALSE))</f>
        <v>0</v>
      </c>
      <c r="E145" t="str">
        <f t="array" ref="E145">IF(ISLOGICAL(D145),"",FREQUENCY(IF('Data Transformation'!$B$425:$B$8425='Bin Analysis'!$B123,'Data Transformation'!$G$425:$G$8425),D145))</f>
        <v/>
      </c>
      <c r="F145" t="str">
        <f t="shared" si="15"/>
        <v/>
      </c>
      <c r="G145">
        <f>Weighting!$H$25</f>
        <v>0</v>
      </c>
      <c r="H145">
        <f t="array" ref="H145">FREQUENCY(IF('Data Transformation'!$B$4:$B$8425=B123,'Data Transformation'!$G$4:$G$8425),'Bin Analysis'!$B145)</f>
        <v>19</v>
      </c>
      <c r="I145">
        <f t="shared" si="16"/>
        <v>0</v>
      </c>
      <c r="J145">
        <f t="shared" si="17"/>
        <v>0</v>
      </c>
      <c r="K145">
        <f>J145*Weighting!$W$25</f>
        <v>0</v>
      </c>
      <c r="M145" s="14"/>
    </row>
    <row r="146" spans="1:25" x14ac:dyDescent="0.25">
      <c r="O146"/>
      <c r="P146"/>
      <c r="Q146"/>
      <c r="R146"/>
    </row>
    <row r="147" spans="1:25" ht="23.25" x14ac:dyDescent="0.35">
      <c r="A147" s="21" t="s">
        <v>0</v>
      </c>
      <c r="B147" s="21">
        <f>IFERROR(VLOOKUP(C147,'Data Transformation'!$L$6:$M$426,2,FALSE),"")</f>
        <v>6</v>
      </c>
      <c r="C147" s="21">
        <f>C123+1</f>
        <v>6</v>
      </c>
      <c r="D147" s="21"/>
      <c r="E147" s="21"/>
      <c r="F147" s="21"/>
      <c r="G147" s="21"/>
      <c r="H147" s="22"/>
      <c r="I147" s="22"/>
      <c r="J147" s="22"/>
      <c r="K147" s="21"/>
      <c r="L147" s="21">
        <f>B147</f>
        <v>6</v>
      </c>
      <c r="M147" s="23">
        <f>INDEX('Data Transformation'!$O$4:$O$424,MATCH($B147,'Data Transformation'!$M$4:$M$424,0),MATCH($M$2,'Data Transformation'!$O$3,0))</f>
        <v>17</v>
      </c>
      <c r="N147" s="27">
        <f>IF('Input and Summary Results'!$J$16="minimum",'Bin Analysis'!X148/(M147-1),'Bin Analysis'!Y147/('Bin Analysis'!M147-1))</f>
        <v>0</v>
      </c>
      <c r="O147" s="27">
        <f>IF(M147=FALSE,NA(),(VLOOKUP(1,C150:K169,4,FALSE))/(M147-1))</f>
        <v>0.5625</v>
      </c>
      <c r="P147" s="27">
        <f>IF(M147=FALSE,NA(),SUM(J150:J169)/Weighting!$S$5)</f>
        <v>0.3</v>
      </c>
      <c r="Q147" s="27">
        <f>IF(M147=FALSE,NA(),SUM(K150:K169)/Weighting!$S$6)</f>
        <v>0.2608695652173913</v>
      </c>
      <c r="R147" s="27">
        <f>IF(M147=FALSE,NA(),(VLOOKUP(1,G150:K169,3,FALSE))/(M147-1))</f>
        <v>0</v>
      </c>
      <c r="S147" s="22" t="str">
        <f>IF(M147=FALSE,NA(),IF(SUM(J150:J169)=2,"yes","no"))</f>
        <v>no</v>
      </c>
      <c r="X147" s="2" cm="2">
        <f t="array" ref="X147:X148">FREQUENCY(IF('Data Transformation'!$B$425:$B$6424='Bin Analysis'!L147,'Data Transformation'!$G$425:$G$6424),'Data Transformation'!$U$11)</f>
        <v>16</v>
      </c>
      <c r="Y147" s="2" cm="2">
        <f t="array" ref="Y147:Y148">FREQUENCY(IF('Data Transformation'!$B$425:$B$6424='Bin Analysis'!L147,'Data Transformation'!$G$425:$G$6424),'Data Transformation'!$U$12)</f>
        <v>7</v>
      </c>
    </row>
    <row r="148" spans="1:25" x14ac:dyDescent="0.25">
      <c r="A148" s="14" t="s">
        <v>67</v>
      </c>
      <c r="B148" t="s">
        <v>47</v>
      </c>
      <c r="C148" t="s">
        <v>5</v>
      </c>
      <c r="D148" t="s">
        <v>100</v>
      </c>
      <c r="E148" t="s">
        <v>101</v>
      </c>
      <c r="F148" t="s">
        <v>102</v>
      </c>
      <c r="G148" t="s">
        <v>70</v>
      </c>
      <c r="H148" t="s">
        <v>31</v>
      </c>
      <c r="I148" t="s">
        <v>32</v>
      </c>
      <c r="J148" t="s">
        <v>46</v>
      </c>
      <c r="K148" s="14" t="s">
        <v>45</v>
      </c>
      <c r="M148" s="14"/>
      <c r="X148" s="2">
        <v>0</v>
      </c>
      <c r="Y148" s="2">
        <v>9</v>
      </c>
    </row>
    <row r="149" spans="1:25" x14ac:dyDescent="0.25">
      <c r="A149" s="32"/>
      <c r="D149" t="b">
        <f>IF(C149=1,'Data Transformation'!$G$3+0.5*'Data Transformation'!$W$25,IF(C150=1,D150-'Data Transformation'!$W$25,FALSE))</f>
        <v>0</v>
      </c>
      <c r="E149" t="str">
        <f t="array" ref="E149">IF(ISLOGICAL(D149),"",FREQUENCY(IF('Data Transformation'!$B$425:$B$8425='Bin Analysis'!$B147,'Data Transformation'!$G$425:$G$8425),D149))</f>
        <v/>
      </c>
      <c r="F149" t="str">
        <f>IF(ISLOGICAL(D149),"",E149-E148)</f>
        <v/>
      </c>
      <c r="M149" s="14"/>
    </row>
    <row r="150" spans="1:25" x14ac:dyDescent="0.25">
      <c r="A150" s="32">
        <f>IF(Weighting!$P$6&gt;0,B150,"")</f>
        <v>0.32100000000000001</v>
      </c>
      <c r="B150">
        <f>Weighting!$C$6</f>
        <v>0.32100000000000001</v>
      </c>
      <c r="C150">
        <f>Weighting!$F$6</f>
        <v>0</v>
      </c>
      <c r="D150" t="b">
        <f>IF(C150=1,'Data Transformation'!$G$3+0.5*'Data Transformation'!$W$25,IF(C151=1,D151-'Data Transformation'!$W$25,FALSE))</f>
        <v>0</v>
      </c>
      <c r="E150" t="str">
        <f t="array" ref="E150">IF(ISLOGICAL(D150),"",FREQUENCY(IF('Data Transformation'!$B$425:$B$8425='Bin Analysis'!$B147,'Data Transformation'!$G$425:$G$8425),D150))</f>
        <v/>
      </c>
      <c r="F150" t="str">
        <f>IF(ISLOGICAL(D150),"",E150-E149)</f>
        <v/>
      </c>
      <c r="G150">
        <f>Weighting!$H$6</f>
        <v>1</v>
      </c>
      <c r="H150">
        <f t="array" ref="H150">FREQUENCY(IF('Data Transformation'!$B$4:$B$8425=B147,'Data Transformation'!$G$4:$G$8425),'Bin Analysis'!$B150)</f>
        <v>0</v>
      </c>
      <c r="I150">
        <f>H150-H149</f>
        <v>0</v>
      </c>
      <c r="J150">
        <f>IF(I150=0,0,1)</f>
        <v>0</v>
      </c>
      <c r="K150">
        <f>J150*Weighting!$W$6</f>
        <v>0</v>
      </c>
      <c r="M150" s="14"/>
    </row>
    <row r="151" spans="1:25" x14ac:dyDescent="0.25">
      <c r="A151" s="32">
        <f>IF(Weighting!$P$7&gt;0,B151,"")</f>
        <v>0.45200000000000001</v>
      </c>
      <c r="B151">
        <f>Weighting!$C$7</f>
        <v>0.45200000000000001</v>
      </c>
      <c r="C151">
        <f>Weighting!$F$7</f>
        <v>0</v>
      </c>
      <c r="D151" t="b">
        <f>IF(C151=1,'Data Transformation'!$G$3+0.5*'Data Transformation'!$W$25,IF(C152=1,D152-'Data Transformation'!$W$25,FALSE))</f>
        <v>0</v>
      </c>
      <c r="E151" t="str">
        <f t="array" ref="E151">IF(ISLOGICAL(D151),"",FREQUENCY(IF('Data Transformation'!$B$425:$B$8425='Bin Analysis'!$B147,'Data Transformation'!$G$425:$G$8425),D151))</f>
        <v/>
      </c>
      <c r="F151" t="str">
        <f t="shared" ref="F151:F169" si="18">IF(ISLOGICAL(D151),"",E151-E150)</f>
        <v/>
      </c>
      <c r="G151">
        <f>Weighting!$H$7</f>
        <v>0</v>
      </c>
      <c r="H151">
        <f t="array" ref="H151">FREQUENCY(IF('Data Transformation'!$B$4:$B$8425=B147,'Data Transformation'!$G$4:$G$8425),'Bin Analysis'!$B151)</f>
        <v>0</v>
      </c>
      <c r="I151">
        <f t="shared" ref="I151:I169" si="19">H151-H150</f>
        <v>0</v>
      </c>
      <c r="J151">
        <f>IF(I151=0,0,1)</f>
        <v>0</v>
      </c>
      <c r="K151">
        <f>J151*Weighting!$W$7</f>
        <v>0</v>
      </c>
      <c r="M151" s="14"/>
    </row>
    <row r="152" spans="1:25" x14ac:dyDescent="0.25">
      <c r="A152" s="32">
        <f>IF(Weighting!$P$8&gt;0,B152,"")</f>
        <v>0.58299999999999996</v>
      </c>
      <c r="B152">
        <f>Weighting!$C$8</f>
        <v>0.58299999999999996</v>
      </c>
      <c r="C152">
        <f>Weighting!$F$8</f>
        <v>0</v>
      </c>
      <c r="D152" t="b">
        <f>IF(C152=1,'Data Transformation'!$G$3+0.5*'Data Transformation'!$W$25,IF(C153=1,D153-'Data Transformation'!$W$25,FALSE))</f>
        <v>0</v>
      </c>
      <c r="E152" t="str">
        <f t="array" ref="E152">IF(ISLOGICAL(D152),"",FREQUENCY(IF('Data Transformation'!$B$425:$B$8425='Bin Analysis'!$B147,'Data Transformation'!$G$425:$G$8425),D152))</f>
        <v/>
      </c>
      <c r="F152" t="str">
        <f t="shared" si="18"/>
        <v/>
      </c>
      <c r="G152">
        <f>Weighting!$H$8</f>
        <v>0</v>
      </c>
      <c r="H152">
        <f t="array" ref="H152">FREQUENCY(IF('Data Transformation'!$B$4:$B$8425=B147,'Data Transformation'!$G$4:$G$8425),'Bin Analysis'!$B152)</f>
        <v>0</v>
      </c>
      <c r="I152">
        <f t="shared" si="19"/>
        <v>0</v>
      </c>
      <c r="J152">
        <f t="shared" ref="J152:J169" si="20">IF(I152=0,0,1)</f>
        <v>0</v>
      </c>
      <c r="K152">
        <f>J152*Weighting!$W$8</f>
        <v>0</v>
      </c>
      <c r="M152" s="14"/>
    </row>
    <row r="153" spans="1:25" x14ac:dyDescent="0.25">
      <c r="A153" s="32">
        <f>IF(Weighting!$P$9&gt;0,B153,"")</f>
        <v>0.71399999999999997</v>
      </c>
      <c r="B153" s="50">
        <f>Weighting!$C$9</f>
        <v>0.71399999999999997</v>
      </c>
      <c r="C153">
        <f>Weighting!$F$9</f>
        <v>0</v>
      </c>
      <c r="D153" t="b">
        <f>IF(C153=1,'Data Transformation'!$G$3+0.5*'Data Transformation'!$W$25,IF(C154=1,D154-'Data Transformation'!$W$25,FALSE))</f>
        <v>0</v>
      </c>
      <c r="E153" t="str">
        <f t="array" ref="E153">IF(ISLOGICAL(D153),"",FREQUENCY(IF('Data Transformation'!$B$425:$B$8425='Bin Analysis'!$B147,'Data Transformation'!$G$425:$G$8425),D153))</f>
        <v/>
      </c>
      <c r="F153" t="str">
        <f t="shared" si="18"/>
        <v/>
      </c>
      <c r="G153">
        <f>Weighting!$H$9</f>
        <v>0</v>
      </c>
      <c r="H153">
        <f t="array" ref="H153">FREQUENCY(IF('Data Transformation'!$B$4:$B$8425=B147,'Data Transformation'!$G$4:$G$8425),'Bin Analysis'!$B153)</f>
        <v>0</v>
      </c>
      <c r="I153">
        <f t="shared" si="19"/>
        <v>0</v>
      </c>
      <c r="J153">
        <f t="shared" si="20"/>
        <v>0</v>
      </c>
      <c r="K153">
        <f>J153*Weighting!$W$9</f>
        <v>0</v>
      </c>
      <c r="M153" s="14"/>
    </row>
    <row r="154" spans="1:25" x14ac:dyDescent="0.25">
      <c r="A154" s="32">
        <f>IF(Weighting!$P$10&gt;0,B154,"")</f>
        <v>0.84499999999999997</v>
      </c>
      <c r="B154">
        <f>Weighting!$C$10</f>
        <v>0.84499999999999997</v>
      </c>
      <c r="C154">
        <f>Weighting!$F$10</f>
        <v>0</v>
      </c>
      <c r="D154" t="b">
        <f>IF(C154=1,'Data Transformation'!$G$3+0.5*'Data Transformation'!$W$25,IF(C155=1,D155-'Data Transformation'!$W$25,FALSE))</f>
        <v>0</v>
      </c>
      <c r="E154" t="str">
        <f t="array" ref="E154">IF(ISLOGICAL(D154),"",FREQUENCY(IF('Data Transformation'!$B$425:$B$8425='Bin Analysis'!$B147,'Data Transformation'!$G$425:$G$8425),D154))</f>
        <v/>
      </c>
      <c r="F154" t="str">
        <f t="shared" si="18"/>
        <v/>
      </c>
      <c r="G154">
        <f>Weighting!$H$10</f>
        <v>0</v>
      </c>
      <c r="H154">
        <f t="array" ref="H154">FREQUENCY(IF('Data Transformation'!$B$4:$B$8425=B147,'Data Transformation'!$G$4:$G$8425),'Bin Analysis'!$B154)</f>
        <v>5</v>
      </c>
      <c r="I154">
        <f t="shared" si="19"/>
        <v>5</v>
      </c>
      <c r="J154">
        <f t="shared" si="20"/>
        <v>1</v>
      </c>
      <c r="K154">
        <f>J154*Weighting!$W$10</f>
        <v>3</v>
      </c>
      <c r="M154" s="14"/>
    </row>
    <row r="155" spans="1:25" x14ac:dyDescent="0.25">
      <c r="A155" s="32">
        <f>IF(Weighting!$P$11&gt;0,B155,"")</f>
        <v>0.97599999999999998</v>
      </c>
      <c r="B155">
        <f>Weighting!$C$11</f>
        <v>0.97599999999999998</v>
      </c>
      <c r="C155">
        <f>Weighting!$F$11</f>
        <v>0</v>
      </c>
      <c r="D155">
        <f>IF(C155=1,'Data Transformation'!$G$3+0.5*'Data Transformation'!$W$25,IF(C156=1,D156-'Data Transformation'!$W$25,FALSE))</f>
        <v>0.86899999999999999</v>
      </c>
      <c r="E155">
        <f t="array" ref="E155">IF(ISLOGICAL(D155),"",FREQUENCY(IF('Data Transformation'!$B$425:$B$8425='Bin Analysis'!$B147,'Data Transformation'!$G$425:$G$8425),D155))</f>
        <v>7</v>
      </c>
      <c r="F155" t="e">
        <f t="shared" si="18"/>
        <v>#VALUE!</v>
      </c>
      <c r="G155">
        <f>Weighting!$H$11</f>
        <v>0</v>
      </c>
      <c r="H155">
        <f t="array" ref="H155">FREQUENCY(IF('Data Transformation'!$B$4:$B$8425=B147,'Data Transformation'!$G$4:$G$8425),'Bin Analysis'!$B155)</f>
        <v>13</v>
      </c>
      <c r="I155">
        <f t="shared" si="19"/>
        <v>8</v>
      </c>
      <c r="J155">
        <f t="shared" si="20"/>
        <v>1</v>
      </c>
      <c r="K155">
        <f>J155*Weighting!$W$11</f>
        <v>2</v>
      </c>
      <c r="M155" s="14"/>
    </row>
    <row r="156" spans="1:25" x14ac:dyDescent="0.25">
      <c r="A156" s="32">
        <f>IF(Weighting!$P$12&gt;0,B156,"")</f>
        <v>1.107</v>
      </c>
      <c r="B156">
        <f>Weighting!$C$12</f>
        <v>1.107</v>
      </c>
      <c r="C156">
        <f>Weighting!$F$12</f>
        <v>1</v>
      </c>
      <c r="D156">
        <f>IF(C156=1,'Data Transformation'!$G$3+0.5*'Data Transformation'!$W$25,IF(C157=1,D157-'Data Transformation'!$W$25,FALSE))</f>
        <v>1.131</v>
      </c>
      <c r="E156">
        <f t="array" ref="E156">IF(ISLOGICAL(D156),"",FREQUENCY(IF('Data Transformation'!$B$425:$B$8425='Bin Analysis'!$B147,'Data Transformation'!$G$425:$G$8425),D156))</f>
        <v>16</v>
      </c>
      <c r="F156">
        <f t="shared" si="18"/>
        <v>9</v>
      </c>
      <c r="G156">
        <f>Weighting!$H$12</f>
        <v>0</v>
      </c>
      <c r="H156">
        <f t="array" ref="H156">FREQUENCY(IF('Data Transformation'!$B$4:$B$8425=B147,'Data Transformation'!$G$4:$G$8425),'Bin Analysis'!$B156)</f>
        <v>17</v>
      </c>
      <c r="I156">
        <f t="shared" si="19"/>
        <v>4</v>
      </c>
      <c r="J156">
        <f t="shared" si="20"/>
        <v>1</v>
      </c>
      <c r="K156">
        <f>J156*Weighting!$W$12</f>
        <v>1</v>
      </c>
      <c r="M156" s="14"/>
    </row>
    <row r="157" spans="1:25" x14ac:dyDescent="0.25">
      <c r="A157" s="32">
        <f>IF(Weighting!$P$13&gt;0,B157,"")</f>
        <v>1.238</v>
      </c>
      <c r="B157">
        <f>Weighting!$C$13</f>
        <v>1.238</v>
      </c>
      <c r="C157">
        <f>Weighting!$F$13</f>
        <v>0</v>
      </c>
      <c r="D157" t="b">
        <f>IF(C157=1,'Data Transformation'!$G$3+0.5*'Data Transformation'!$W$25,IF(C158=1,D158-'Data Transformation'!$W$25,FALSE))</f>
        <v>0</v>
      </c>
      <c r="E157" t="str">
        <f t="array" ref="E157">IF(ISLOGICAL(D157),"",FREQUENCY(IF('Data Transformation'!$B$425:$B$8425='Bin Analysis'!$B147,'Data Transformation'!$G$425:$G$8425),D157))</f>
        <v/>
      </c>
      <c r="F157" t="str">
        <f t="shared" si="18"/>
        <v/>
      </c>
      <c r="G157">
        <f>Weighting!$H$13</f>
        <v>0</v>
      </c>
      <c r="H157">
        <f t="array" ref="H157">FREQUENCY(IF('Data Transformation'!$B$4:$B$8425=B147,'Data Transformation'!$G$4:$G$8425),'Bin Analysis'!$B157)</f>
        <v>17</v>
      </c>
      <c r="I157">
        <f t="shared" si="19"/>
        <v>0</v>
      </c>
      <c r="J157">
        <f t="shared" si="20"/>
        <v>0</v>
      </c>
      <c r="K157">
        <f>J157*Weighting!$W$13</f>
        <v>0</v>
      </c>
      <c r="M157" s="14"/>
    </row>
    <row r="158" spans="1:25" x14ac:dyDescent="0.25">
      <c r="A158" s="32">
        <f>IF(Weighting!$P$14&gt;0,B158,"")</f>
        <v>1.369</v>
      </c>
      <c r="B158">
        <f>Weighting!$C$14</f>
        <v>1.369</v>
      </c>
      <c r="C158">
        <f>Weighting!$F$14</f>
        <v>0</v>
      </c>
      <c r="D158" t="b">
        <f>IF(C158=1,'Data Transformation'!$G$3+0.5*'Data Transformation'!$W$25,IF(C159=1,D159-'Data Transformation'!$W$25,FALSE))</f>
        <v>0</v>
      </c>
      <c r="E158" t="str">
        <f t="array" ref="E158">IF(ISLOGICAL(D158),"",FREQUENCY(IF('Data Transformation'!$B$425:$B$8425='Bin Analysis'!$B147,'Data Transformation'!$G$425:$G$8425),D158))</f>
        <v/>
      </c>
      <c r="F158" t="str">
        <f t="shared" si="18"/>
        <v/>
      </c>
      <c r="G158">
        <f>Weighting!$H$14</f>
        <v>0</v>
      </c>
      <c r="H158">
        <f t="array" ref="H158">FREQUENCY(IF('Data Transformation'!$B$4:$B$8425=B147,'Data Transformation'!$G$4:$G$8425),'Bin Analysis'!$B158)</f>
        <v>17</v>
      </c>
      <c r="I158">
        <f t="shared" si="19"/>
        <v>0</v>
      </c>
      <c r="J158">
        <f t="shared" si="20"/>
        <v>0</v>
      </c>
      <c r="K158">
        <f>J158*Weighting!$W$14</f>
        <v>0</v>
      </c>
      <c r="M158" s="14"/>
    </row>
    <row r="159" spans="1:25" x14ac:dyDescent="0.25">
      <c r="A159" s="32">
        <f>IF(Weighting!$P$15&gt;0,B159,"")</f>
        <v>1.5000009999999999</v>
      </c>
      <c r="B159">
        <f>Weighting!$C$15</f>
        <v>1.5000009999999999</v>
      </c>
      <c r="C159">
        <f>Weighting!$F$15</f>
        <v>0</v>
      </c>
      <c r="D159" t="b">
        <f>IF(C159=1,'Data Transformation'!$G$3+0.5*'Data Transformation'!$W$25,IF(C160=1,D160-'Data Transformation'!$W$25,FALSE))</f>
        <v>0</v>
      </c>
      <c r="E159" t="str">
        <f t="array" ref="E159">IF(ISLOGICAL(D159),"",FREQUENCY(IF('Data Transformation'!$B$425:$B$8425='Bin Analysis'!$B147,'Data Transformation'!$G$425:$G$8425),D159))</f>
        <v/>
      </c>
      <c r="F159" t="str">
        <f t="shared" si="18"/>
        <v/>
      </c>
      <c r="G159">
        <f>Weighting!$H$15</f>
        <v>0</v>
      </c>
      <c r="H159">
        <f t="array" ref="H159">FREQUENCY(IF('Data Transformation'!$B$4:$B$8425=B147,'Data Transformation'!$G$4:$G$8425),'Bin Analysis'!$B159)</f>
        <v>17</v>
      </c>
      <c r="I159">
        <f t="shared" si="19"/>
        <v>0</v>
      </c>
      <c r="J159">
        <f t="shared" si="20"/>
        <v>0</v>
      </c>
      <c r="K159">
        <f>J159*Weighting!$W$15</f>
        <v>0</v>
      </c>
      <c r="M159" s="14"/>
    </row>
    <row r="160" spans="1:25" x14ac:dyDescent="0.25">
      <c r="A160" s="32" t="str">
        <f>IF(Weighting!$P$16&gt;0,B160,"")</f>
        <v/>
      </c>
      <c r="B160">
        <f>Weighting!$C$16</f>
        <v>1.631</v>
      </c>
      <c r="C160">
        <f>Weighting!$F$16</f>
        <v>0</v>
      </c>
      <c r="D160" t="b">
        <f>IF(C160=1,'Data Transformation'!$G$3+0.5*'Data Transformation'!$W$25,IF(C161=1,D161-'Data Transformation'!$W$25,FALSE))</f>
        <v>0</v>
      </c>
      <c r="E160" t="str">
        <f t="array" ref="E160">IF(ISLOGICAL(D160),"",FREQUENCY(IF('Data Transformation'!$B$425:$B$8425='Bin Analysis'!$B147,'Data Transformation'!$G$425:$G$8425),D160))</f>
        <v/>
      </c>
      <c r="F160" t="str">
        <f t="shared" si="18"/>
        <v/>
      </c>
      <c r="G160">
        <f>Weighting!$H$16</f>
        <v>0</v>
      </c>
      <c r="H160">
        <f t="array" ref="H160">FREQUENCY(IF('Data Transformation'!$B$4:$B$8425=B147,'Data Transformation'!$G$4:$G$8425),'Bin Analysis'!$B160)</f>
        <v>17</v>
      </c>
      <c r="I160">
        <f t="shared" si="19"/>
        <v>0</v>
      </c>
      <c r="J160">
        <f t="shared" si="20"/>
        <v>0</v>
      </c>
      <c r="K160">
        <f>J160*Weighting!$W$16</f>
        <v>0</v>
      </c>
      <c r="M160" s="14"/>
    </row>
    <row r="161" spans="1:25" x14ac:dyDescent="0.25">
      <c r="A161" s="32" t="str">
        <f>IF(Weighting!$P$17&gt;0,B161,"")</f>
        <v/>
      </c>
      <c r="B161">
        <f>Weighting!$C$17</f>
        <v>1.762</v>
      </c>
      <c r="C161">
        <f>Weighting!$F$17</f>
        <v>0</v>
      </c>
      <c r="D161" t="b">
        <f>IF(C161=1,'Data Transformation'!$G$3+0.5*'Data Transformation'!$W$25,IF(C162=1,D162-'Data Transformation'!$W$25,FALSE))</f>
        <v>0</v>
      </c>
      <c r="E161" t="str">
        <f t="array" ref="E161">IF(ISLOGICAL(D161),"",FREQUENCY(IF('Data Transformation'!$B$425:$B$8425='Bin Analysis'!$B147,'Data Transformation'!$G$425:$G$8425),D161))</f>
        <v/>
      </c>
      <c r="F161" t="str">
        <f t="shared" si="18"/>
        <v/>
      </c>
      <c r="G161">
        <f>Weighting!$H$17</f>
        <v>0</v>
      </c>
      <c r="H161">
        <f t="array" ref="H161">FREQUENCY(IF('Data Transformation'!$B$4:$B$8425=B147,'Data Transformation'!$G$4:$G$8425),'Bin Analysis'!$B161)</f>
        <v>17</v>
      </c>
      <c r="I161">
        <f t="shared" si="19"/>
        <v>0</v>
      </c>
      <c r="J161">
        <f t="shared" si="20"/>
        <v>0</v>
      </c>
      <c r="K161">
        <f>J161*Weighting!$W$17</f>
        <v>0</v>
      </c>
      <c r="M161" s="14"/>
    </row>
    <row r="162" spans="1:25" x14ac:dyDescent="0.25">
      <c r="A162" s="32" t="str">
        <f>IF(Weighting!$P$18&gt;0,B162,"")</f>
        <v/>
      </c>
      <c r="B162">
        <f>Weighting!$C$18</f>
        <v>1.893</v>
      </c>
      <c r="C162">
        <f>Weighting!$F$18</f>
        <v>0</v>
      </c>
      <c r="D162" t="b">
        <f>IF(C162=1,'Data Transformation'!$G$3+0.5*'Data Transformation'!$W$25,IF(C163=1,D163-'Data Transformation'!$W$25,FALSE))</f>
        <v>0</v>
      </c>
      <c r="E162" t="str">
        <f t="array" ref="E162">IF(ISLOGICAL(D162),"",FREQUENCY(IF('Data Transformation'!$B$425:$B$8425='Bin Analysis'!$B147,'Data Transformation'!$G$425:$G$8425),D162))</f>
        <v/>
      </c>
      <c r="F162" t="str">
        <f t="shared" si="18"/>
        <v/>
      </c>
      <c r="G162">
        <f>Weighting!$H$18</f>
        <v>0</v>
      </c>
      <c r="H162">
        <f t="array" ref="H162">FREQUENCY(IF('Data Transformation'!$B$4:$B$8425=B147,'Data Transformation'!$G$4:$G$8425),'Bin Analysis'!$B162)</f>
        <v>17</v>
      </c>
      <c r="I162">
        <f t="shared" si="19"/>
        <v>0</v>
      </c>
      <c r="J162">
        <f t="shared" si="20"/>
        <v>0</v>
      </c>
      <c r="K162">
        <f>J162*Weighting!$W$18</f>
        <v>0</v>
      </c>
      <c r="M162" s="14"/>
    </row>
    <row r="163" spans="1:25" x14ac:dyDescent="0.25">
      <c r="A163" s="32" t="str">
        <f>IF(Weighting!$P$19&gt;0,B163,"")</f>
        <v/>
      </c>
      <c r="B163">
        <f>Weighting!$C$19</f>
        <v>2.024</v>
      </c>
      <c r="C163">
        <f>Weighting!$F$19</f>
        <v>0</v>
      </c>
      <c r="D163" t="b">
        <f>IF(C163=1,'Data Transformation'!$G$3+0.5*'Data Transformation'!$W$25,IF(C164=1,D164-'Data Transformation'!$W$25,FALSE))</f>
        <v>0</v>
      </c>
      <c r="E163" t="str">
        <f t="array" ref="E163">IF(ISLOGICAL(D163),"",FREQUENCY(IF('Data Transformation'!$B$425:$B$8425='Bin Analysis'!$B147,'Data Transformation'!$G$425:$G$8425),D163))</f>
        <v/>
      </c>
      <c r="F163" t="str">
        <f t="shared" si="18"/>
        <v/>
      </c>
      <c r="G163">
        <f>Weighting!$H$19</f>
        <v>0</v>
      </c>
      <c r="H163">
        <f t="array" ref="H163">FREQUENCY(IF('Data Transformation'!$B$4:$B$8425=B147,'Data Transformation'!$G$4:$G$8425),'Bin Analysis'!$B163)</f>
        <v>17</v>
      </c>
      <c r="I163">
        <f t="shared" si="19"/>
        <v>0</v>
      </c>
      <c r="J163">
        <f t="shared" si="20"/>
        <v>0</v>
      </c>
      <c r="K163">
        <f>J163*Weighting!$W$19</f>
        <v>0</v>
      </c>
      <c r="M163" s="14"/>
    </row>
    <row r="164" spans="1:25" x14ac:dyDescent="0.25">
      <c r="A164" s="32" t="str">
        <f>IF(Weighting!$P$20&gt;0,B164,"")</f>
        <v/>
      </c>
      <c r="B164">
        <f>Weighting!$C$20</f>
        <v>2.1550000000000002</v>
      </c>
      <c r="C164">
        <f>Weighting!$F$20</f>
        <v>0</v>
      </c>
      <c r="D164" t="b">
        <f>IF(C164=1,'Data Transformation'!$G$3+0.5*'Data Transformation'!$W$25,IF(C165=1,D165-'Data Transformation'!$W$25,FALSE))</f>
        <v>0</v>
      </c>
      <c r="E164" t="str">
        <f t="array" ref="E164">IF(ISLOGICAL(D164),"",FREQUENCY(IF('Data Transformation'!$B$425:$B$8425='Bin Analysis'!$B147,'Data Transformation'!$G$425:$G$8425),D164))</f>
        <v/>
      </c>
      <c r="F164" t="str">
        <f t="shared" si="18"/>
        <v/>
      </c>
      <c r="G164">
        <f>Weighting!$H$20</f>
        <v>0</v>
      </c>
      <c r="H164">
        <f t="array" ref="H164">FREQUENCY(IF('Data Transformation'!$B$4:$B$8425=B147,'Data Transformation'!$G$4:$G$8425),'Bin Analysis'!$B164)</f>
        <v>17</v>
      </c>
      <c r="I164">
        <f t="shared" si="19"/>
        <v>0</v>
      </c>
      <c r="J164">
        <f t="shared" si="20"/>
        <v>0</v>
      </c>
      <c r="K164">
        <f>J164*Weighting!$W$20</f>
        <v>0</v>
      </c>
      <c r="M164" s="14"/>
    </row>
    <row r="165" spans="1:25" x14ac:dyDescent="0.25">
      <c r="A165" s="32" t="str">
        <f>IF(Weighting!$P$21&gt;0,B165,"")</f>
        <v/>
      </c>
      <c r="B165">
        <f>Weighting!$C$21</f>
        <v>2.2860000000000005</v>
      </c>
      <c r="C165">
        <f>Weighting!$F$21</f>
        <v>0</v>
      </c>
      <c r="D165" t="b">
        <f>IF(C165=1,'Data Transformation'!$G$3+0.5*'Data Transformation'!$W$25,IF(C166=1,D166-'Data Transformation'!$W$25,FALSE))</f>
        <v>0</v>
      </c>
      <c r="E165" t="str">
        <f t="array" ref="E165">IF(ISLOGICAL(D165),"",FREQUENCY(IF('Data Transformation'!$B$425:$B$8425='Bin Analysis'!$B147,'Data Transformation'!$G$425:$G$8425),D165))</f>
        <v/>
      </c>
      <c r="F165" t="str">
        <f t="shared" si="18"/>
        <v/>
      </c>
      <c r="G165">
        <f>Weighting!$H$21</f>
        <v>0</v>
      </c>
      <c r="H165">
        <f t="array" ref="H165">FREQUENCY(IF('Data Transformation'!$B$4:$B$8425=B147,'Data Transformation'!$G$4:$G$8425),'Bin Analysis'!$B165)</f>
        <v>17</v>
      </c>
      <c r="I165">
        <f t="shared" si="19"/>
        <v>0</v>
      </c>
      <c r="J165">
        <f t="shared" si="20"/>
        <v>0</v>
      </c>
      <c r="K165">
        <f>J165*Weighting!$W$21</f>
        <v>0</v>
      </c>
      <c r="M165" s="14"/>
    </row>
    <row r="166" spans="1:25" x14ac:dyDescent="0.25">
      <c r="A166" s="32" t="str">
        <f>IF(Weighting!$P$22&gt;0,B166,"")</f>
        <v/>
      </c>
      <c r="B166">
        <f>Weighting!$C$22</f>
        <v>2.4170000000000007</v>
      </c>
      <c r="C166">
        <f>Weighting!$F$22</f>
        <v>0</v>
      </c>
      <c r="D166" t="b">
        <f>IF(C166=1,'Data Transformation'!$G$3+0.5*'Data Transformation'!$W$25,IF(C167=1,D167-'Data Transformation'!$W$25,FALSE))</f>
        <v>0</v>
      </c>
      <c r="E166" t="str">
        <f t="array" ref="E166">IF(ISLOGICAL(D166),"",FREQUENCY(IF('Data Transformation'!$B$425:$B$8425='Bin Analysis'!$B147,'Data Transformation'!$G$425:$G$8425),D166))</f>
        <v/>
      </c>
      <c r="F166" t="str">
        <f t="shared" si="18"/>
        <v/>
      </c>
      <c r="G166">
        <f>Weighting!$H$22</f>
        <v>0</v>
      </c>
      <c r="H166">
        <f t="array" ref="H166">FREQUENCY(IF('Data Transformation'!$B$4:$B$8425=B147,'Data Transformation'!$G$4:$G$8425),'Bin Analysis'!$B166)</f>
        <v>17</v>
      </c>
      <c r="I166">
        <f t="shared" si="19"/>
        <v>0</v>
      </c>
      <c r="J166">
        <f t="shared" si="20"/>
        <v>0</v>
      </c>
      <c r="K166">
        <f>J166*Weighting!$W$22</f>
        <v>0</v>
      </c>
      <c r="M166" s="14"/>
    </row>
    <row r="167" spans="1:25" x14ac:dyDescent="0.25">
      <c r="A167" s="32" t="str">
        <f>IF(Weighting!$P$23&gt;0,B167,"")</f>
        <v/>
      </c>
      <c r="B167">
        <f>Weighting!$C$23</f>
        <v>2.5480000000000009</v>
      </c>
      <c r="C167">
        <f>Weighting!$F$23</f>
        <v>0</v>
      </c>
      <c r="D167" t="b">
        <f>IF(C167=1,'Data Transformation'!$G$3+0.5*'Data Transformation'!$W$25,IF(C168=1,D168-'Data Transformation'!$W$25,FALSE))</f>
        <v>0</v>
      </c>
      <c r="E167" t="str">
        <f t="array" ref="E167">IF(ISLOGICAL(D167),"",FREQUENCY(IF('Data Transformation'!$B$425:$B$8425='Bin Analysis'!$B147,'Data Transformation'!$G$425:$G$8425),D167))</f>
        <v/>
      </c>
      <c r="F167" t="str">
        <f t="shared" si="18"/>
        <v/>
      </c>
      <c r="G167">
        <f>Weighting!$H$23</f>
        <v>0</v>
      </c>
      <c r="H167">
        <f t="array" ref="H167">FREQUENCY(IF('Data Transformation'!$B$4:$B$8425=B147,'Data Transformation'!$G$4:$G$8425),'Bin Analysis'!$B167)</f>
        <v>17</v>
      </c>
      <c r="I167">
        <f t="shared" si="19"/>
        <v>0</v>
      </c>
      <c r="J167">
        <f t="shared" si="20"/>
        <v>0</v>
      </c>
      <c r="K167">
        <f>J167*Weighting!$W$23</f>
        <v>0</v>
      </c>
      <c r="M167" s="14"/>
    </row>
    <row r="168" spans="1:25" x14ac:dyDescent="0.25">
      <c r="A168" s="32" t="str">
        <f>IF(Weighting!$P$24&gt;0,B168,"")</f>
        <v/>
      </c>
      <c r="B168">
        <f>Weighting!$C$24</f>
        <v>2.6790000000000012</v>
      </c>
      <c r="C168">
        <f>Weighting!$F$24</f>
        <v>0</v>
      </c>
      <c r="D168" t="b">
        <f>IF(C168=1,'Data Transformation'!$G$3+0.5*'Data Transformation'!$W$25,IF(C169=1,D169-'Data Transformation'!$W$25,FALSE))</f>
        <v>0</v>
      </c>
      <c r="E168" t="str">
        <f t="array" ref="E168">IF(ISLOGICAL(D168),"",FREQUENCY(IF('Data Transformation'!$B$425:$B$8425='Bin Analysis'!$B147,'Data Transformation'!$G$425:$G$8425),D168))</f>
        <v/>
      </c>
      <c r="F168" t="str">
        <f t="shared" si="18"/>
        <v/>
      </c>
      <c r="G168">
        <f>Weighting!$H$24</f>
        <v>0</v>
      </c>
      <c r="H168">
        <f t="array" ref="H168">FREQUENCY(IF('Data Transformation'!$B$4:$B$8425=B147,'Data Transformation'!$G$4:$G$8425),'Bin Analysis'!$B168)</f>
        <v>17</v>
      </c>
      <c r="I168">
        <f t="shared" si="19"/>
        <v>0</v>
      </c>
      <c r="J168">
        <f t="shared" si="20"/>
        <v>0</v>
      </c>
      <c r="K168">
        <f>J168*Weighting!$W$24</f>
        <v>0</v>
      </c>
      <c r="M168" s="14"/>
    </row>
    <row r="169" spans="1:25" x14ac:dyDescent="0.25">
      <c r="A169" s="32" t="str">
        <f>IF(Weighting!$P$25&gt;0,B169,"")</f>
        <v/>
      </c>
      <c r="B169">
        <f>Weighting!$C$25</f>
        <v>2.8100000000000014</v>
      </c>
      <c r="C169">
        <f>Weighting!$F$25</f>
        <v>0</v>
      </c>
      <c r="D169" t="b">
        <f>IF(C169=1,'Data Transformation'!$G$3+0.5*'Data Transformation'!$W$25,IF(C170=1,D170-'Data Transformation'!$W$25,FALSE))</f>
        <v>0</v>
      </c>
      <c r="E169" t="str">
        <f t="array" ref="E169">IF(ISLOGICAL(D169),"",FREQUENCY(IF('Data Transformation'!$B$425:$B$8425='Bin Analysis'!$B147,'Data Transformation'!$G$425:$G$8425),D169))</f>
        <v/>
      </c>
      <c r="F169" t="str">
        <f t="shared" si="18"/>
        <v/>
      </c>
      <c r="G169">
        <f>Weighting!$H$25</f>
        <v>0</v>
      </c>
      <c r="H169">
        <f t="array" ref="H169">FREQUENCY(IF('Data Transformation'!$B$4:$B$8425=B147,'Data Transformation'!$G$4:$G$8425),'Bin Analysis'!$B169)</f>
        <v>17</v>
      </c>
      <c r="I169">
        <f t="shared" si="19"/>
        <v>0</v>
      </c>
      <c r="J169">
        <f t="shared" si="20"/>
        <v>0</v>
      </c>
      <c r="K169">
        <f>J169*Weighting!$W$25</f>
        <v>0</v>
      </c>
      <c r="M169" s="14"/>
    </row>
    <row r="170" spans="1:25" x14ac:dyDescent="0.25">
      <c r="O170"/>
      <c r="P170"/>
      <c r="Q170"/>
      <c r="R170"/>
    </row>
    <row r="171" spans="1:25" ht="23.25" x14ac:dyDescent="0.35">
      <c r="A171" s="21" t="s">
        <v>0</v>
      </c>
      <c r="B171" s="21">
        <f>IFERROR(VLOOKUP(C171,'Data Transformation'!$L$6:$M$426,2,FALSE),"")</f>
        <v>7</v>
      </c>
      <c r="C171" s="21">
        <f>C147+1</f>
        <v>7</v>
      </c>
      <c r="D171" s="21"/>
      <c r="E171" s="21"/>
      <c r="F171" s="21"/>
      <c r="G171" s="21"/>
      <c r="H171" s="22"/>
      <c r="I171" s="22"/>
      <c r="J171" s="22"/>
      <c r="K171" s="21"/>
      <c r="L171" s="21">
        <f>B171</f>
        <v>7</v>
      </c>
      <c r="M171" s="23">
        <f>INDEX('Data Transformation'!$O$4:$O$424,MATCH($B171,'Data Transformation'!$M$4:$M$424,0),MATCH($M$2,'Data Transformation'!$O$3,0))</f>
        <v>19</v>
      </c>
      <c r="N171" s="27">
        <f>IF('Input and Summary Results'!$J$16="minimum",'Bin Analysis'!X172/(M171-1),'Bin Analysis'!Y171/('Bin Analysis'!M171-1))</f>
        <v>0</v>
      </c>
      <c r="O171" s="27">
        <f>IF(M171=FALSE,NA(),(VLOOKUP(1,C174:K193,4,FALSE))/(M171-1))</f>
        <v>0.16666666666666666</v>
      </c>
      <c r="P171" s="27">
        <f>IF(M171=FALSE,NA(),SUM(J174:J193)/Weighting!$S$5)</f>
        <v>0.6</v>
      </c>
      <c r="Q171" s="27">
        <f>IF(M171=FALSE,NA(),SUM(K174:K193)/Weighting!$S$6)</f>
        <v>0.52173913043478259</v>
      </c>
      <c r="R171" s="27">
        <f>IF(M171=FALSE,NA(),(VLOOKUP(1,G174:K193,3,FALSE))/(M171-1))</f>
        <v>0.66666666666666663</v>
      </c>
      <c r="S171" s="22" t="str">
        <f>IF(M171=FALSE,NA(),IF(SUM(J174:J193)=2,"yes","no"))</f>
        <v>no</v>
      </c>
      <c r="X171" s="2" cm="2">
        <f t="array" ref="X171:X172">FREQUENCY(IF('Data Transformation'!$B$425:$B$6424='Bin Analysis'!L171,'Data Transformation'!$G$425:$G$6424),'Data Transformation'!$U$11)</f>
        <v>18</v>
      </c>
      <c r="Y171" s="2" cm="2">
        <f t="array" ref="Y171:Y172">FREQUENCY(IF('Data Transformation'!$B$425:$B$6424='Bin Analysis'!L171,'Data Transformation'!$G$425:$G$6424),'Data Transformation'!$U$12)</f>
        <v>15</v>
      </c>
    </row>
    <row r="172" spans="1:25" x14ac:dyDescent="0.25">
      <c r="A172" s="14" t="s">
        <v>67</v>
      </c>
      <c r="B172" t="s">
        <v>47</v>
      </c>
      <c r="C172" t="s">
        <v>5</v>
      </c>
      <c r="D172" t="s">
        <v>100</v>
      </c>
      <c r="E172" t="s">
        <v>101</v>
      </c>
      <c r="F172" t="s">
        <v>102</v>
      </c>
      <c r="G172" t="s">
        <v>70</v>
      </c>
      <c r="H172" t="s">
        <v>31</v>
      </c>
      <c r="I172" t="s">
        <v>32</v>
      </c>
      <c r="J172" t="s">
        <v>46</v>
      </c>
      <c r="K172" s="14" t="s">
        <v>45</v>
      </c>
      <c r="M172" s="14"/>
      <c r="X172" s="2">
        <v>0</v>
      </c>
      <c r="Y172" s="2">
        <v>3</v>
      </c>
    </row>
    <row r="173" spans="1:25" x14ac:dyDescent="0.25">
      <c r="A173" s="32"/>
      <c r="D173" t="b">
        <f>IF(C173=1,'Data Transformation'!$G$3+0.5*'Data Transformation'!$W$25,IF(C174=1,D174-'Data Transformation'!$W$25,FALSE))</f>
        <v>0</v>
      </c>
      <c r="E173" t="str">
        <f t="array" ref="E173">IF(ISLOGICAL(D173),"",FREQUENCY(IF('Data Transformation'!$B$425:$B$8425='Bin Analysis'!$B171,'Data Transformation'!$G$425:$G$8425),D173))</f>
        <v/>
      </c>
      <c r="F173" t="str">
        <f>IF(ISLOGICAL(D173),"",E173-E172)</f>
        <v/>
      </c>
      <c r="M173" s="14"/>
    </row>
    <row r="174" spans="1:25" x14ac:dyDescent="0.25">
      <c r="A174" s="32">
        <f>IF(Weighting!$P$6&gt;0,B174,"")</f>
        <v>0.32100000000000001</v>
      </c>
      <c r="B174">
        <f>Weighting!$C$6</f>
        <v>0.32100000000000001</v>
      </c>
      <c r="C174">
        <f>Weighting!$F$6</f>
        <v>0</v>
      </c>
      <c r="D174" t="b">
        <f>IF(C174=1,'Data Transformation'!$G$3+0.5*'Data Transformation'!$W$25,IF(C175=1,D175-'Data Transformation'!$W$25,FALSE))</f>
        <v>0</v>
      </c>
      <c r="E174" t="str">
        <f t="array" ref="E174">IF(ISLOGICAL(D174),"",FREQUENCY(IF('Data Transformation'!$B$425:$B$8425='Bin Analysis'!$B171,'Data Transformation'!$G$425:$G$8425),D174))</f>
        <v/>
      </c>
      <c r="F174" t="str">
        <f>IF(ISLOGICAL(D174),"",E174-E173)</f>
        <v/>
      </c>
      <c r="G174">
        <f>Weighting!$H$6</f>
        <v>1</v>
      </c>
      <c r="H174">
        <f t="array" ref="H174">FREQUENCY(IF('Data Transformation'!$B$4:$B$8425=B171,'Data Transformation'!$G$4:$G$8425),'Bin Analysis'!$B174)</f>
        <v>12</v>
      </c>
      <c r="I174">
        <f>H174-H173</f>
        <v>12</v>
      </c>
      <c r="J174">
        <f>IF(I174=0,0,1)</f>
        <v>1</v>
      </c>
      <c r="K174">
        <f>J174*Weighting!$W$6</f>
        <v>1</v>
      </c>
      <c r="M174" s="14"/>
    </row>
    <row r="175" spans="1:25" x14ac:dyDescent="0.25">
      <c r="A175" s="32">
        <f>IF(Weighting!$P$7&gt;0,B175,"")</f>
        <v>0.45200000000000001</v>
      </c>
      <c r="B175">
        <f>Weighting!$C$7</f>
        <v>0.45200000000000001</v>
      </c>
      <c r="C175">
        <f>Weighting!$F$7</f>
        <v>0</v>
      </c>
      <c r="D175" t="b">
        <f>IF(C175=1,'Data Transformation'!$G$3+0.5*'Data Transformation'!$W$25,IF(C176=1,D176-'Data Transformation'!$W$25,FALSE))</f>
        <v>0</v>
      </c>
      <c r="E175" t="str">
        <f t="array" ref="E175">IF(ISLOGICAL(D175),"",FREQUENCY(IF('Data Transformation'!$B$425:$B$8425='Bin Analysis'!$B171,'Data Transformation'!$G$425:$G$8425),D175))</f>
        <v/>
      </c>
      <c r="F175" t="str">
        <f t="shared" ref="F175:F193" si="21">IF(ISLOGICAL(D175),"",E175-E174)</f>
        <v/>
      </c>
      <c r="G175">
        <f>Weighting!$H$7</f>
        <v>0</v>
      </c>
      <c r="H175">
        <f t="array" ref="H175">FREQUENCY(IF('Data Transformation'!$B$4:$B$8425=B171,'Data Transformation'!$G$4:$G$8425),'Bin Analysis'!$B175)</f>
        <v>12</v>
      </c>
      <c r="I175">
        <f t="shared" ref="I175:I193" si="22">H175-H174</f>
        <v>0</v>
      </c>
      <c r="J175">
        <f>IF(I175=0,0,1)</f>
        <v>0</v>
      </c>
      <c r="K175">
        <f>J175*Weighting!$W$7</f>
        <v>0</v>
      </c>
      <c r="M175" s="14"/>
    </row>
    <row r="176" spans="1:25" x14ac:dyDescent="0.25">
      <c r="A176" s="32">
        <f>IF(Weighting!$P$8&gt;0,B176,"")</f>
        <v>0.58299999999999996</v>
      </c>
      <c r="B176">
        <f>Weighting!$C$8</f>
        <v>0.58299999999999996</v>
      </c>
      <c r="C176">
        <f>Weighting!$F$8</f>
        <v>0</v>
      </c>
      <c r="D176" t="b">
        <f>IF(C176=1,'Data Transformation'!$G$3+0.5*'Data Transformation'!$W$25,IF(C177=1,D177-'Data Transformation'!$W$25,FALSE))</f>
        <v>0</v>
      </c>
      <c r="E176" t="str">
        <f t="array" ref="E176">IF(ISLOGICAL(D176),"",FREQUENCY(IF('Data Transformation'!$B$425:$B$8425='Bin Analysis'!$B171,'Data Transformation'!$G$425:$G$8425),D176))</f>
        <v/>
      </c>
      <c r="F176" t="str">
        <f t="shared" si="21"/>
        <v/>
      </c>
      <c r="G176">
        <f>Weighting!$H$8</f>
        <v>0</v>
      </c>
      <c r="H176">
        <f t="array" ref="H176">FREQUENCY(IF('Data Transformation'!$B$4:$B$8425=B171,'Data Transformation'!$G$4:$G$8425),'Bin Analysis'!$B176)</f>
        <v>12</v>
      </c>
      <c r="I176">
        <f t="shared" si="22"/>
        <v>0</v>
      </c>
      <c r="J176">
        <f t="shared" ref="J176:J193" si="23">IF(I176=0,0,1)</f>
        <v>0</v>
      </c>
      <c r="K176">
        <f>J176*Weighting!$W$8</f>
        <v>0</v>
      </c>
      <c r="M176" s="14"/>
    </row>
    <row r="177" spans="1:13" x14ac:dyDescent="0.25">
      <c r="A177" s="32">
        <f>IF(Weighting!$P$9&gt;0,B177,"")</f>
        <v>0.71399999999999997</v>
      </c>
      <c r="B177" s="50">
        <f>Weighting!$C$9</f>
        <v>0.71399999999999997</v>
      </c>
      <c r="C177">
        <f>Weighting!$F$9</f>
        <v>0</v>
      </c>
      <c r="D177" t="b">
        <f>IF(C177=1,'Data Transformation'!$G$3+0.5*'Data Transformation'!$W$25,IF(C178=1,D178-'Data Transformation'!$W$25,FALSE))</f>
        <v>0</v>
      </c>
      <c r="E177" t="str">
        <f t="array" ref="E177">IF(ISLOGICAL(D177),"",FREQUENCY(IF('Data Transformation'!$B$425:$B$8425='Bin Analysis'!$B171,'Data Transformation'!$G$425:$G$8425),D177))</f>
        <v/>
      </c>
      <c r="F177" t="str">
        <f t="shared" si="21"/>
        <v/>
      </c>
      <c r="G177">
        <f>Weighting!$H$9</f>
        <v>0</v>
      </c>
      <c r="H177">
        <f t="array" ref="H177">FREQUENCY(IF('Data Transformation'!$B$4:$B$8425=B171,'Data Transformation'!$G$4:$G$8425),'Bin Analysis'!$B177)</f>
        <v>13</v>
      </c>
      <c r="I177">
        <f t="shared" si="22"/>
        <v>1</v>
      </c>
      <c r="J177">
        <f t="shared" si="23"/>
        <v>1</v>
      </c>
      <c r="K177">
        <f>J177*Weighting!$W$9</f>
        <v>3</v>
      </c>
      <c r="M177" s="14"/>
    </row>
    <row r="178" spans="1:13" x14ac:dyDescent="0.25">
      <c r="A178" s="32">
        <f>IF(Weighting!$P$10&gt;0,B178,"")</f>
        <v>0.84499999999999997</v>
      </c>
      <c r="B178">
        <f>Weighting!$C$10</f>
        <v>0.84499999999999997</v>
      </c>
      <c r="C178">
        <f>Weighting!$F$10</f>
        <v>0</v>
      </c>
      <c r="D178" t="b">
        <f>IF(C178=1,'Data Transformation'!$G$3+0.5*'Data Transformation'!$W$25,IF(C179=1,D179-'Data Transformation'!$W$25,FALSE))</f>
        <v>0</v>
      </c>
      <c r="E178" t="str">
        <f t="array" ref="E178">IF(ISLOGICAL(D178),"",FREQUENCY(IF('Data Transformation'!$B$425:$B$8425='Bin Analysis'!$B171,'Data Transformation'!$G$425:$G$8425),D178))</f>
        <v/>
      </c>
      <c r="F178" t="str">
        <f t="shared" si="21"/>
        <v/>
      </c>
      <c r="G178">
        <f>Weighting!$H$10</f>
        <v>0</v>
      </c>
      <c r="H178">
        <f t="array" ref="H178">FREQUENCY(IF('Data Transformation'!$B$4:$B$8425=B171,'Data Transformation'!$G$4:$G$8425),'Bin Analysis'!$B178)</f>
        <v>15</v>
      </c>
      <c r="I178">
        <f t="shared" si="22"/>
        <v>2</v>
      </c>
      <c r="J178">
        <f t="shared" si="23"/>
        <v>1</v>
      </c>
      <c r="K178">
        <f>J178*Weighting!$W$10</f>
        <v>3</v>
      </c>
      <c r="M178" s="14"/>
    </row>
    <row r="179" spans="1:13" x14ac:dyDescent="0.25">
      <c r="A179" s="32">
        <f>IF(Weighting!$P$11&gt;0,B179,"")</f>
        <v>0.97599999999999998</v>
      </c>
      <c r="B179">
        <f>Weighting!$C$11</f>
        <v>0.97599999999999998</v>
      </c>
      <c r="C179">
        <f>Weighting!$F$11</f>
        <v>0</v>
      </c>
      <c r="D179">
        <f>IF(C179=1,'Data Transformation'!$G$3+0.5*'Data Transformation'!$W$25,IF(C180=1,D180-'Data Transformation'!$W$25,FALSE))</f>
        <v>0.86899999999999999</v>
      </c>
      <c r="E179">
        <f t="array" ref="E179">IF(ISLOGICAL(D179),"",FREQUENCY(IF('Data Transformation'!$B$425:$B$8425='Bin Analysis'!$B171,'Data Transformation'!$G$425:$G$8425),D179))</f>
        <v>15</v>
      </c>
      <c r="F179" t="e">
        <f t="shared" si="21"/>
        <v>#VALUE!</v>
      </c>
      <c r="G179">
        <f>Weighting!$H$11</f>
        <v>0</v>
      </c>
      <c r="H179">
        <f t="array" ref="H179">FREQUENCY(IF('Data Transformation'!$B$4:$B$8425=B171,'Data Transformation'!$G$4:$G$8425),'Bin Analysis'!$B179)</f>
        <v>17</v>
      </c>
      <c r="I179">
        <f t="shared" si="22"/>
        <v>2</v>
      </c>
      <c r="J179">
        <f t="shared" si="23"/>
        <v>1</v>
      </c>
      <c r="K179">
        <f>J179*Weighting!$W$11</f>
        <v>2</v>
      </c>
      <c r="M179" s="14"/>
    </row>
    <row r="180" spans="1:13" x14ac:dyDescent="0.25">
      <c r="A180" s="32">
        <f>IF(Weighting!$P$12&gt;0,B180,"")</f>
        <v>1.107</v>
      </c>
      <c r="B180">
        <f>Weighting!$C$12</f>
        <v>1.107</v>
      </c>
      <c r="C180">
        <f>Weighting!$F$12</f>
        <v>1</v>
      </c>
      <c r="D180">
        <f>IF(C180=1,'Data Transformation'!$G$3+0.5*'Data Transformation'!$W$25,IF(C181=1,D181-'Data Transformation'!$W$25,FALSE))</f>
        <v>1.131</v>
      </c>
      <c r="E180">
        <f t="array" ref="E180">IF(ISLOGICAL(D180),"",FREQUENCY(IF('Data Transformation'!$B$425:$B$8425='Bin Analysis'!$B171,'Data Transformation'!$G$425:$G$8425),D180))</f>
        <v>18</v>
      </c>
      <c r="F180">
        <f t="shared" si="21"/>
        <v>3</v>
      </c>
      <c r="G180">
        <f>Weighting!$H$12</f>
        <v>0</v>
      </c>
      <c r="H180">
        <f t="array" ref="H180">FREQUENCY(IF('Data Transformation'!$B$4:$B$8425=B171,'Data Transformation'!$G$4:$G$8425),'Bin Analysis'!$B180)</f>
        <v>18</v>
      </c>
      <c r="I180">
        <f t="shared" si="22"/>
        <v>1</v>
      </c>
      <c r="J180">
        <f t="shared" si="23"/>
        <v>1</v>
      </c>
      <c r="K180">
        <f>J180*Weighting!$W$12</f>
        <v>1</v>
      </c>
      <c r="M180" s="14"/>
    </row>
    <row r="181" spans="1:13" x14ac:dyDescent="0.25">
      <c r="A181" s="32">
        <f>IF(Weighting!$P$13&gt;0,B181,"")</f>
        <v>1.238</v>
      </c>
      <c r="B181">
        <f>Weighting!$C$13</f>
        <v>1.238</v>
      </c>
      <c r="C181">
        <f>Weighting!$F$13</f>
        <v>0</v>
      </c>
      <c r="D181" t="b">
        <f>IF(C181=1,'Data Transformation'!$G$3+0.5*'Data Transformation'!$W$25,IF(C182=1,D182-'Data Transformation'!$W$25,FALSE))</f>
        <v>0</v>
      </c>
      <c r="E181" t="str">
        <f t="array" ref="E181">IF(ISLOGICAL(D181),"",FREQUENCY(IF('Data Transformation'!$B$425:$B$8425='Bin Analysis'!$B171,'Data Transformation'!$G$425:$G$8425),D181))</f>
        <v/>
      </c>
      <c r="F181" t="str">
        <f t="shared" si="21"/>
        <v/>
      </c>
      <c r="G181">
        <f>Weighting!$H$13</f>
        <v>0</v>
      </c>
      <c r="H181">
        <f t="array" ref="H181">FREQUENCY(IF('Data Transformation'!$B$4:$B$8425=B171,'Data Transformation'!$G$4:$G$8425),'Bin Analysis'!$B181)</f>
        <v>19</v>
      </c>
      <c r="I181">
        <f t="shared" si="22"/>
        <v>1</v>
      </c>
      <c r="J181">
        <f t="shared" si="23"/>
        <v>1</v>
      </c>
      <c r="K181">
        <f>J181*Weighting!$W$13</f>
        <v>2</v>
      </c>
      <c r="M181" s="14"/>
    </row>
    <row r="182" spans="1:13" x14ac:dyDescent="0.25">
      <c r="A182" s="32">
        <f>IF(Weighting!$P$14&gt;0,B182,"")</f>
        <v>1.369</v>
      </c>
      <c r="B182">
        <f>Weighting!$C$14</f>
        <v>1.369</v>
      </c>
      <c r="C182">
        <f>Weighting!$F$14</f>
        <v>0</v>
      </c>
      <c r="D182" t="b">
        <f>IF(C182=1,'Data Transformation'!$G$3+0.5*'Data Transformation'!$W$25,IF(C183=1,D183-'Data Transformation'!$W$25,FALSE))</f>
        <v>0</v>
      </c>
      <c r="E182" t="str">
        <f t="array" ref="E182">IF(ISLOGICAL(D182),"",FREQUENCY(IF('Data Transformation'!$B$425:$B$8425='Bin Analysis'!$B171,'Data Transformation'!$G$425:$G$8425),D182))</f>
        <v/>
      </c>
      <c r="F182" t="str">
        <f t="shared" si="21"/>
        <v/>
      </c>
      <c r="G182">
        <f>Weighting!$H$14</f>
        <v>0</v>
      </c>
      <c r="H182">
        <f t="array" ref="H182">FREQUENCY(IF('Data Transformation'!$B$4:$B$8425=B171,'Data Transformation'!$G$4:$G$8425),'Bin Analysis'!$B182)</f>
        <v>19</v>
      </c>
      <c r="I182">
        <f t="shared" si="22"/>
        <v>0</v>
      </c>
      <c r="J182">
        <f t="shared" si="23"/>
        <v>0</v>
      </c>
      <c r="K182">
        <f>J182*Weighting!$W$14</f>
        <v>0</v>
      </c>
      <c r="M182" s="14"/>
    </row>
    <row r="183" spans="1:13" x14ac:dyDescent="0.25">
      <c r="A183" s="32">
        <f>IF(Weighting!$P$15&gt;0,B183,"")</f>
        <v>1.5000009999999999</v>
      </c>
      <c r="B183">
        <f>Weighting!$C$15</f>
        <v>1.5000009999999999</v>
      </c>
      <c r="C183">
        <f>Weighting!$F$15</f>
        <v>0</v>
      </c>
      <c r="D183" t="b">
        <f>IF(C183=1,'Data Transformation'!$G$3+0.5*'Data Transformation'!$W$25,IF(C184=1,D184-'Data Transformation'!$W$25,FALSE))</f>
        <v>0</v>
      </c>
      <c r="E183" t="str">
        <f t="array" ref="E183">IF(ISLOGICAL(D183),"",FREQUENCY(IF('Data Transformation'!$B$425:$B$8425='Bin Analysis'!$B171,'Data Transformation'!$G$425:$G$8425),D183))</f>
        <v/>
      </c>
      <c r="F183" t="str">
        <f t="shared" si="21"/>
        <v/>
      </c>
      <c r="G183">
        <f>Weighting!$H$15</f>
        <v>0</v>
      </c>
      <c r="H183">
        <f t="array" ref="H183">FREQUENCY(IF('Data Transformation'!$B$4:$B$8425=B171,'Data Transformation'!$G$4:$G$8425),'Bin Analysis'!$B183)</f>
        <v>19</v>
      </c>
      <c r="I183">
        <f t="shared" si="22"/>
        <v>0</v>
      </c>
      <c r="J183">
        <f t="shared" si="23"/>
        <v>0</v>
      </c>
      <c r="K183">
        <f>J183*Weighting!$W$15</f>
        <v>0</v>
      </c>
      <c r="M183" s="14"/>
    </row>
    <row r="184" spans="1:13" x14ac:dyDescent="0.25">
      <c r="A184" s="32" t="str">
        <f>IF(Weighting!$P$16&gt;0,B184,"")</f>
        <v/>
      </c>
      <c r="B184">
        <f>Weighting!$C$16</f>
        <v>1.631</v>
      </c>
      <c r="C184">
        <f>Weighting!$F$16</f>
        <v>0</v>
      </c>
      <c r="D184" t="b">
        <f>IF(C184=1,'Data Transformation'!$G$3+0.5*'Data Transformation'!$W$25,IF(C185=1,D185-'Data Transformation'!$W$25,FALSE))</f>
        <v>0</v>
      </c>
      <c r="E184" t="str">
        <f t="array" ref="E184">IF(ISLOGICAL(D184),"",FREQUENCY(IF('Data Transformation'!$B$425:$B$8425='Bin Analysis'!$B171,'Data Transformation'!$G$425:$G$8425),D184))</f>
        <v/>
      </c>
      <c r="F184" t="str">
        <f t="shared" si="21"/>
        <v/>
      </c>
      <c r="G184">
        <f>Weighting!$H$16</f>
        <v>0</v>
      </c>
      <c r="H184">
        <f t="array" ref="H184">FREQUENCY(IF('Data Transformation'!$B$4:$B$8425=B171,'Data Transformation'!$G$4:$G$8425),'Bin Analysis'!$B184)</f>
        <v>19</v>
      </c>
      <c r="I184">
        <f t="shared" si="22"/>
        <v>0</v>
      </c>
      <c r="J184">
        <f t="shared" si="23"/>
        <v>0</v>
      </c>
      <c r="K184">
        <f>J184*Weighting!$W$16</f>
        <v>0</v>
      </c>
      <c r="M184" s="14"/>
    </row>
    <row r="185" spans="1:13" x14ac:dyDescent="0.25">
      <c r="A185" s="32" t="str">
        <f>IF(Weighting!$P$17&gt;0,B185,"")</f>
        <v/>
      </c>
      <c r="B185">
        <f>Weighting!$C$17</f>
        <v>1.762</v>
      </c>
      <c r="C185">
        <f>Weighting!$F$17</f>
        <v>0</v>
      </c>
      <c r="D185" t="b">
        <f>IF(C185=1,'Data Transformation'!$G$3+0.5*'Data Transformation'!$W$25,IF(C186=1,D186-'Data Transformation'!$W$25,FALSE))</f>
        <v>0</v>
      </c>
      <c r="E185" t="str">
        <f t="array" ref="E185">IF(ISLOGICAL(D185),"",FREQUENCY(IF('Data Transformation'!$B$425:$B$8425='Bin Analysis'!$B171,'Data Transformation'!$G$425:$G$8425),D185))</f>
        <v/>
      </c>
      <c r="F185" t="str">
        <f t="shared" si="21"/>
        <v/>
      </c>
      <c r="G185">
        <f>Weighting!$H$17</f>
        <v>0</v>
      </c>
      <c r="H185">
        <f t="array" ref="H185">FREQUENCY(IF('Data Transformation'!$B$4:$B$8425=B171,'Data Transformation'!$G$4:$G$8425),'Bin Analysis'!$B185)</f>
        <v>19</v>
      </c>
      <c r="I185">
        <f t="shared" si="22"/>
        <v>0</v>
      </c>
      <c r="J185">
        <f t="shared" si="23"/>
        <v>0</v>
      </c>
      <c r="K185">
        <f>J185*Weighting!$W$17</f>
        <v>0</v>
      </c>
      <c r="M185" s="14"/>
    </row>
    <row r="186" spans="1:13" x14ac:dyDescent="0.25">
      <c r="A186" s="32" t="str">
        <f>IF(Weighting!$P$18&gt;0,B186,"")</f>
        <v/>
      </c>
      <c r="B186">
        <f>Weighting!$C$18</f>
        <v>1.893</v>
      </c>
      <c r="C186">
        <f>Weighting!$F$18</f>
        <v>0</v>
      </c>
      <c r="D186" t="b">
        <f>IF(C186=1,'Data Transformation'!$G$3+0.5*'Data Transformation'!$W$25,IF(C187=1,D187-'Data Transformation'!$W$25,FALSE))</f>
        <v>0</v>
      </c>
      <c r="E186" t="str">
        <f t="array" ref="E186">IF(ISLOGICAL(D186),"",FREQUENCY(IF('Data Transformation'!$B$425:$B$8425='Bin Analysis'!$B171,'Data Transformation'!$G$425:$G$8425),D186))</f>
        <v/>
      </c>
      <c r="F186" t="str">
        <f t="shared" si="21"/>
        <v/>
      </c>
      <c r="G186">
        <f>Weighting!$H$18</f>
        <v>0</v>
      </c>
      <c r="H186">
        <f t="array" ref="H186">FREQUENCY(IF('Data Transformation'!$B$4:$B$8425=B171,'Data Transformation'!$G$4:$G$8425),'Bin Analysis'!$B186)</f>
        <v>19</v>
      </c>
      <c r="I186">
        <f t="shared" si="22"/>
        <v>0</v>
      </c>
      <c r="J186">
        <f t="shared" si="23"/>
        <v>0</v>
      </c>
      <c r="K186">
        <f>J186*Weighting!$W$18</f>
        <v>0</v>
      </c>
      <c r="M186" s="14"/>
    </row>
    <row r="187" spans="1:13" x14ac:dyDescent="0.25">
      <c r="A187" s="32" t="str">
        <f>IF(Weighting!$P$19&gt;0,B187,"")</f>
        <v/>
      </c>
      <c r="B187">
        <f>Weighting!$C$19</f>
        <v>2.024</v>
      </c>
      <c r="C187">
        <f>Weighting!$F$19</f>
        <v>0</v>
      </c>
      <c r="D187" t="b">
        <f>IF(C187=1,'Data Transformation'!$G$3+0.5*'Data Transformation'!$W$25,IF(C188=1,D188-'Data Transformation'!$W$25,FALSE))</f>
        <v>0</v>
      </c>
      <c r="E187" t="str">
        <f t="array" ref="E187">IF(ISLOGICAL(D187),"",FREQUENCY(IF('Data Transformation'!$B$425:$B$8425='Bin Analysis'!$B171,'Data Transformation'!$G$425:$G$8425),D187))</f>
        <v/>
      </c>
      <c r="F187" t="str">
        <f t="shared" si="21"/>
        <v/>
      </c>
      <c r="G187">
        <f>Weighting!$H$19</f>
        <v>0</v>
      </c>
      <c r="H187">
        <f t="array" ref="H187">FREQUENCY(IF('Data Transformation'!$B$4:$B$8425=B171,'Data Transformation'!$G$4:$G$8425),'Bin Analysis'!$B187)</f>
        <v>19</v>
      </c>
      <c r="I187">
        <f t="shared" si="22"/>
        <v>0</v>
      </c>
      <c r="J187">
        <f t="shared" si="23"/>
        <v>0</v>
      </c>
      <c r="K187">
        <f>J187*Weighting!$W$19</f>
        <v>0</v>
      </c>
      <c r="M187" s="14"/>
    </row>
    <row r="188" spans="1:13" x14ac:dyDescent="0.25">
      <c r="A188" s="32" t="str">
        <f>IF(Weighting!$P$20&gt;0,B188,"")</f>
        <v/>
      </c>
      <c r="B188">
        <f>Weighting!$C$20</f>
        <v>2.1550000000000002</v>
      </c>
      <c r="C188">
        <f>Weighting!$F$20</f>
        <v>0</v>
      </c>
      <c r="D188" t="b">
        <f>IF(C188=1,'Data Transformation'!$G$3+0.5*'Data Transformation'!$W$25,IF(C189=1,D189-'Data Transformation'!$W$25,FALSE))</f>
        <v>0</v>
      </c>
      <c r="E188" t="str">
        <f t="array" ref="E188">IF(ISLOGICAL(D188),"",FREQUENCY(IF('Data Transformation'!$B$425:$B$8425='Bin Analysis'!$B171,'Data Transformation'!$G$425:$G$8425),D188))</f>
        <v/>
      </c>
      <c r="F188" t="str">
        <f t="shared" si="21"/>
        <v/>
      </c>
      <c r="G188">
        <f>Weighting!$H$20</f>
        <v>0</v>
      </c>
      <c r="H188">
        <f t="array" ref="H188">FREQUENCY(IF('Data Transformation'!$B$4:$B$8425=B171,'Data Transformation'!$G$4:$G$8425),'Bin Analysis'!$B188)</f>
        <v>19</v>
      </c>
      <c r="I188">
        <f t="shared" si="22"/>
        <v>0</v>
      </c>
      <c r="J188">
        <f t="shared" si="23"/>
        <v>0</v>
      </c>
      <c r="K188">
        <f>J188*Weighting!$W$20</f>
        <v>0</v>
      </c>
      <c r="M188" s="14"/>
    </row>
    <row r="189" spans="1:13" x14ac:dyDescent="0.25">
      <c r="A189" s="32" t="str">
        <f>IF(Weighting!$P$21&gt;0,B189,"")</f>
        <v/>
      </c>
      <c r="B189">
        <f>Weighting!$C$21</f>
        <v>2.2860000000000005</v>
      </c>
      <c r="C189">
        <f>Weighting!$F$21</f>
        <v>0</v>
      </c>
      <c r="D189" t="b">
        <f>IF(C189=1,'Data Transformation'!$G$3+0.5*'Data Transformation'!$W$25,IF(C190=1,D190-'Data Transformation'!$W$25,FALSE))</f>
        <v>0</v>
      </c>
      <c r="E189" t="str">
        <f t="array" ref="E189">IF(ISLOGICAL(D189),"",FREQUENCY(IF('Data Transformation'!$B$425:$B$8425='Bin Analysis'!$B171,'Data Transformation'!$G$425:$G$8425),D189))</f>
        <v/>
      </c>
      <c r="F189" t="str">
        <f t="shared" si="21"/>
        <v/>
      </c>
      <c r="G189">
        <f>Weighting!$H$21</f>
        <v>0</v>
      </c>
      <c r="H189">
        <f t="array" ref="H189">FREQUENCY(IF('Data Transformation'!$B$4:$B$8425=B171,'Data Transformation'!$G$4:$G$8425),'Bin Analysis'!$B189)</f>
        <v>19</v>
      </c>
      <c r="I189">
        <f t="shared" si="22"/>
        <v>0</v>
      </c>
      <c r="J189">
        <f t="shared" si="23"/>
        <v>0</v>
      </c>
      <c r="K189">
        <f>J189*Weighting!$W$21</f>
        <v>0</v>
      </c>
      <c r="M189" s="14"/>
    </row>
    <row r="190" spans="1:13" x14ac:dyDescent="0.25">
      <c r="A190" s="32" t="str">
        <f>IF(Weighting!$P$22&gt;0,B190,"")</f>
        <v/>
      </c>
      <c r="B190">
        <f>Weighting!$C$22</f>
        <v>2.4170000000000007</v>
      </c>
      <c r="C190">
        <f>Weighting!$F$22</f>
        <v>0</v>
      </c>
      <c r="D190" t="b">
        <f>IF(C190=1,'Data Transformation'!$G$3+0.5*'Data Transformation'!$W$25,IF(C191=1,D191-'Data Transformation'!$W$25,FALSE))</f>
        <v>0</v>
      </c>
      <c r="E190" t="str">
        <f t="array" ref="E190">IF(ISLOGICAL(D190),"",FREQUENCY(IF('Data Transformation'!$B$425:$B$8425='Bin Analysis'!$B171,'Data Transformation'!$G$425:$G$8425),D190))</f>
        <v/>
      </c>
      <c r="F190" t="str">
        <f t="shared" si="21"/>
        <v/>
      </c>
      <c r="G190">
        <f>Weighting!$H$22</f>
        <v>0</v>
      </c>
      <c r="H190">
        <f t="array" ref="H190">FREQUENCY(IF('Data Transformation'!$B$4:$B$8425=B171,'Data Transformation'!$G$4:$G$8425),'Bin Analysis'!$B190)</f>
        <v>19</v>
      </c>
      <c r="I190">
        <f t="shared" si="22"/>
        <v>0</v>
      </c>
      <c r="J190">
        <f t="shared" si="23"/>
        <v>0</v>
      </c>
      <c r="K190">
        <f>J190*Weighting!$W$22</f>
        <v>0</v>
      </c>
      <c r="M190" s="14"/>
    </row>
    <row r="191" spans="1:13" x14ac:dyDescent="0.25">
      <c r="A191" s="32" t="str">
        <f>IF(Weighting!$P$23&gt;0,B191,"")</f>
        <v/>
      </c>
      <c r="B191">
        <f>Weighting!$C$23</f>
        <v>2.5480000000000009</v>
      </c>
      <c r="C191">
        <f>Weighting!$F$23</f>
        <v>0</v>
      </c>
      <c r="D191" t="b">
        <f>IF(C191=1,'Data Transformation'!$G$3+0.5*'Data Transformation'!$W$25,IF(C192=1,D192-'Data Transformation'!$W$25,FALSE))</f>
        <v>0</v>
      </c>
      <c r="E191" t="str">
        <f t="array" ref="E191">IF(ISLOGICAL(D191),"",FREQUENCY(IF('Data Transformation'!$B$425:$B$8425='Bin Analysis'!$B171,'Data Transformation'!$G$425:$G$8425),D191))</f>
        <v/>
      </c>
      <c r="F191" t="str">
        <f t="shared" si="21"/>
        <v/>
      </c>
      <c r="G191">
        <f>Weighting!$H$23</f>
        <v>0</v>
      </c>
      <c r="H191">
        <f t="array" ref="H191">FREQUENCY(IF('Data Transformation'!$B$4:$B$8425=B171,'Data Transformation'!$G$4:$G$8425),'Bin Analysis'!$B191)</f>
        <v>19</v>
      </c>
      <c r="I191">
        <f t="shared" si="22"/>
        <v>0</v>
      </c>
      <c r="J191">
        <f t="shared" si="23"/>
        <v>0</v>
      </c>
      <c r="K191">
        <f>J191*Weighting!$W$23</f>
        <v>0</v>
      </c>
      <c r="M191" s="14"/>
    </row>
    <row r="192" spans="1:13" x14ac:dyDescent="0.25">
      <c r="A192" s="32" t="str">
        <f>IF(Weighting!$P$24&gt;0,B192,"")</f>
        <v/>
      </c>
      <c r="B192">
        <f>Weighting!$C$24</f>
        <v>2.6790000000000012</v>
      </c>
      <c r="C192">
        <f>Weighting!$F$24</f>
        <v>0</v>
      </c>
      <c r="D192" t="b">
        <f>IF(C192=1,'Data Transformation'!$G$3+0.5*'Data Transformation'!$W$25,IF(C193=1,D193-'Data Transformation'!$W$25,FALSE))</f>
        <v>0</v>
      </c>
      <c r="E192" t="str">
        <f t="array" ref="E192">IF(ISLOGICAL(D192),"",FREQUENCY(IF('Data Transformation'!$B$425:$B$8425='Bin Analysis'!$B171,'Data Transformation'!$G$425:$G$8425),D192))</f>
        <v/>
      </c>
      <c r="F192" t="str">
        <f t="shared" si="21"/>
        <v/>
      </c>
      <c r="G192">
        <f>Weighting!$H$24</f>
        <v>0</v>
      </c>
      <c r="H192">
        <f t="array" ref="H192">FREQUENCY(IF('Data Transformation'!$B$4:$B$8425=B171,'Data Transformation'!$G$4:$G$8425),'Bin Analysis'!$B192)</f>
        <v>19</v>
      </c>
      <c r="I192">
        <f t="shared" si="22"/>
        <v>0</v>
      </c>
      <c r="J192">
        <f t="shared" si="23"/>
        <v>0</v>
      </c>
      <c r="K192">
        <f>J192*Weighting!$W$24</f>
        <v>0</v>
      </c>
      <c r="M192" s="14"/>
    </row>
    <row r="193" spans="1:25" x14ac:dyDescent="0.25">
      <c r="A193" s="32" t="str">
        <f>IF(Weighting!$P$25&gt;0,B193,"")</f>
        <v/>
      </c>
      <c r="B193">
        <f>Weighting!$C$25</f>
        <v>2.8100000000000014</v>
      </c>
      <c r="C193">
        <f>Weighting!$F$25</f>
        <v>0</v>
      </c>
      <c r="D193" t="b">
        <f>IF(C193=1,'Data Transformation'!$G$3+0.5*'Data Transformation'!$W$25,IF(C194=1,D194-'Data Transformation'!$W$25,FALSE))</f>
        <v>0</v>
      </c>
      <c r="E193" t="str">
        <f t="array" ref="E193">IF(ISLOGICAL(D193),"",FREQUENCY(IF('Data Transformation'!$B$425:$B$8425='Bin Analysis'!$B171,'Data Transformation'!$G$425:$G$8425),D193))</f>
        <v/>
      </c>
      <c r="F193" t="str">
        <f t="shared" si="21"/>
        <v/>
      </c>
      <c r="G193">
        <f>Weighting!$H$25</f>
        <v>0</v>
      </c>
      <c r="H193">
        <f t="array" ref="H193">FREQUENCY(IF('Data Transformation'!$B$4:$B$8425=B171,'Data Transformation'!$G$4:$G$8425),'Bin Analysis'!$B193)</f>
        <v>19</v>
      </c>
      <c r="I193">
        <f t="shared" si="22"/>
        <v>0</v>
      </c>
      <c r="J193">
        <f t="shared" si="23"/>
        <v>0</v>
      </c>
      <c r="K193">
        <f>J193*Weighting!$W$25</f>
        <v>0</v>
      </c>
      <c r="M193" s="14"/>
    </row>
    <row r="194" spans="1:25" x14ac:dyDescent="0.25">
      <c r="O194"/>
      <c r="P194"/>
      <c r="Q194"/>
      <c r="R194"/>
    </row>
    <row r="195" spans="1:25" ht="23.25" x14ac:dyDescent="0.35">
      <c r="A195" s="21" t="s">
        <v>0</v>
      </c>
      <c r="B195" s="21">
        <f>IFERROR(VLOOKUP(C195,'Data Transformation'!$L$6:$M$426,2,FALSE),"")</f>
        <v>8</v>
      </c>
      <c r="C195" s="21">
        <f>C171+1</f>
        <v>8</v>
      </c>
      <c r="D195" s="21"/>
      <c r="E195" s="21"/>
      <c r="F195" s="21"/>
      <c r="G195" s="21"/>
      <c r="H195" s="22"/>
      <c r="I195" s="22"/>
      <c r="J195" s="22"/>
      <c r="K195" s="21"/>
      <c r="L195" s="21">
        <f>B195</f>
        <v>8</v>
      </c>
      <c r="M195" s="23">
        <f>INDEX('Data Transformation'!$O$4:$O$424,MATCH($B195,'Data Transformation'!$M$4:$M$424,0),MATCH($M$2,'Data Transformation'!$O$3,0))</f>
        <v>18</v>
      </c>
      <c r="N195" s="27">
        <f>IF('Input and Summary Results'!$J$16="minimum",'Bin Analysis'!X196/(M195-1),'Bin Analysis'!Y195/('Bin Analysis'!M195-1))</f>
        <v>0</v>
      </c>
      <c r="O195" s="27">
        <f>IF(M195=FALSE,NA(),(VLOOKUP(1,C198:K217,4,FALSE))/(M195-1))</f>
        <v>0.41176470588235292</v>
      </c>
      <c r="P195" s="27">
        <f>IF(M195=FALSE,NA(),SUM(J198:J217)/Weighting!$S$5)</f>
        <v>0.6</v>
      </c>
      <c r="Q195" s="27">
        <f>IF(M195=FALSE,NA(),SUM(K198:K217)/Weighting!$S$6)</f>
        <v>0.56521739130434778</v>
      </c>
      <c r="R195" s="27">
        <f>IF(M195=FALSE,NA(),(VLOOKUP(1,G198:K217,3,FALSE))/(M195-1))</f>
        <v>0.11764705882352941</v>
      </c>
      <c r="S195" s="22" t="str">
        <f>IF(M195=FALSE,NA(),IF(SUM(J198:J217)=2,"yes","no"))</f>
        <v>no</v>
      </c>
      <c r="X195" s="2" cm="2">
        <f t="array" ref="X195:X196">FREQUENCY(IF('Data Transformation'!$B$425:$B$6424='Bin Analysis'!L195,'Data Transformation'!$G$425:$G$6424),'Data Transformation'!$U$11)</f>
        <v>17</v>
      </c>
      <c r="Y195" s="2" cm="2">
        <f t="array" ref="Y195:Y196">FREQUENCY(IF('Data Transformation'!$B$425:$B$6424='Bin Analysis'!L195,'Data Transformation'!$G$425:$G$6424),'Data Transformation'!$U$12)</f>
        <v>10</v>
      </c>
    </row>
    <row r="196" spans="1:25" x14ac:dyDescent="0.25">
      <c r="A196" s="14" t="s">
        <v>67</v>
      </c>
      <c r="B196" t="s">
        <v>47</v>
      </c>
      <c r="C196" t="s">
        <v>5</v>
      </c>
      <c r="D196" t="s">
        <v>100</v>
      </c>
      <c r="E196" t="s">
        <v>101</v>
      </c>
      <c r="F196" t="s">
        <v>102</v>
      </c>
      <c r="G196" t="s">
        <v>70</v>
      </c>
      <c r="H196" t="s">
        <v>31</v>
      </c>
      <c r="I196" t="s">
        <v>32</v>
      </c>
      <c r="J196" t="s">
        <v>46</v>
      </c>
      <c r="K196" s="14" t="s">
        <v>45</v>
      </c>
      <c r="M196" s="14"/>
      <c r="X196" s="2">
        <v>0</v>
      </c>
      <c r="Y196" s="2">
        <v>7</v>
      </c>
    </row>
    <row r="197" spans="1:25" x14ac:dyDescent="0.25">
      <c r="A197" s="32"/>
      <c r="D197" t="b">
        <f>IF(C197=1,'Data Transformation'!$G$3+0.5*'Data Transformation'!$W$25,IF(C198=1,D198-'Data Transformation'!$W$25,FALSE))</f>
        <v>0</v>
      </c>
      <c r="E197" t="str">
        <f t="array" ref="E197">IF(ISLOGICAL(D197),"",FREQUENCY(IF('Data Transformation'!$B$425:$B$8425='Bin Analysis'!$B195,'Data Transformation'!$G$425:$G$8425),D197))</f>
        <v/>
      </c>
      <c r="F197" t="str">
        <f>IF(ISLOGICAL(D197),"",E197-E196)</f>
        <v/>
      </c>
      <c r="M197" s="14"/>
    </row>
    <row r="198" spans="1:25" x14ac:dyDescent="0.25">
      <c r="A198" s="32">
        <f>IF(Weighting!$P$6&gt;0,B198,"")</f>
        <v>0.32100000000000001</v>
      </c>
      <c r="B198">
        <f>Weighting!$C$6</f>
        <v>0.32100000000000001</v>
      </c>
      <c r="C198">
        <f>Weighting!$F$6</f>
        <v>0</v>
      </c>
      <c r="D198" t="b">
        <f>IF(C198=1,'Data Transformation'!$G$3+0.5*'Data Transformation'!$W$25,IF(C199=1,D199-'Data Transformation'!$W$25,FALSE))</f>
        <v>0</v>
      </c>
      <c r="E198" t="str">
        <f t="array" ref="E198">IF(ISLOGICAL(D198),"",FREQUENCY(IF('Data Transformation'!$B$425:$B$8425='Bin Analysis'!$B195,'Data Transformation'!$G$425:$G$8425),D198))</f>
        <v/>
      </c>
      <c r="F198" t="str">
        <f>IF(ISLOGICAL(D198),"",E198-E197)</f>
        <v/>
      </c>
      <c r="G198">
        <f>Weighting!$H$6</f>
        <v>1</v>
      </c>
      <c r="H198">
        <f t="array" ref="H198">FREQUENCY(IF('Data Transformation'!$B$4:$B$8425=B195,'Data Transformation'!$G$4:$G$8425),'Bin Analysis'!$B198)</f>
        <v>2</v>
      </c>
      <c r="I198">
        <f>H198-H197</f>
        <v>2</v>
      </c>
      <c r="J198">
        <f>IF(I198=0,0,1)</f>
        <v>1</v>
      </c>
      <c r="K198">
        <f>J198*Weighting!$W$6</f>
        <v>1</v>
      </c>
      <c r="M198" s="14"/>
    </row>
    <row r="199" spans="1:25" x14ac:dyDescent="0.25">
      <c r="A199" s="32">
        <f>IF(Weighting!$P$7&gt;0,B199,"")</f>
        <v>0.45200000000000001</v>
      </c>
      <c r="B199">
        <f>Weighting!$C$7</f>
        <v>0.45200000000000001</v>
      </c>
      <c r="C199">
        <f>Weighting!$F$7</f>
        <v>0</v>
      </c>
      <c r="D199" t="b">
        <f>IF(C199=1,'Data Transformation'!$G$3+0.5*'Data Transformation'!$W$25,IF(C200=1,D200-'Data Transformation'!$W$25,FALSE))</f>
        <v>0</v>
      </c>
      <c r="E199" t="str">
        <f t="array" ref="E199">IF(ISLOGICAL(D199),"",FREQUENCY(IF('Data Transformation'!$B$425:$B$8425='Bin Analysis'!$B195,'Data Transformation'!$G$425:$G$8425),D199))</f>
        <v/>
      </c>
      <c r="F199" t="str">
        <f t="shared" ref="F199:F217" si="24">IF(ISLOGICAL(D199),"",E199-E198)</f>
        <v/>
      </c>
      <c r="G199">
        <f>Weighting!$H$7</f>
        <v>0</v>
      </c>
      <c r="H199">
        <f t="array" ref="H199">FREQUENCY(IF('Data Transformation'!$B$4:$B$8425=B195,'Data Transformation'!$G$4:$G$8425),'Bin Analysis'!$B199)</f>
        <v>2</v>
      </c>
      <c r="I199">
        <f t="shared" ref="I199:I217" si="25">H199-H198</f>
        <v>0</v>
      </c>
      <c r="J199">
        <f>IF(I199=0,0,1)</f>
        <v>0</v>
      </c>
      <c r="K199">
        <f>J199*Weighting!$W$7</f>
        <v>0</v>
      </c>
      <c r="M199" s="14"/>
    </row>
    <row r="200" spans="1:25" x14ac:dyDescent="0.25">
      <c r="A200" s="32">
        <f>IF(Weighting!$P$8&gt;0,B200,"")</f>
        <v>0.58299999999999996</v>
      </c>
      <c r="B200">
        <f>Weighting!$C$8</f>
        <v>0.58299999999999996</v>
      </c>
      <c r="C200">
        <f>Weighting!$F$8</f>
        <v>0</v>
      </c>
      <c r="D200" t="b">
        <f>IF(C200=1,'Data Transformation'!$G$3+0.5*'Data Transformation'!$W$25,IF(C201=1,D201-'Data Transformation'!$W$25,FALSE))</f>
        <v>0</v>
      </c>
      <c r="E200" t="str">
        <f t="array" ref="E200">IF(ISLOGICAL(D200),"",FREQUENCY(IF('Data Transformation'!$B$425:$B$8425='Bin Analysis'!$B195,'Data Transformation'!$G$425:$G$8425),D200))</f>
        <v/>
      </c>
      <c r="F200" t="str">
        <f t="shared" si="24"/>
        <v/>
      </c>
      <c r="G200">
        <f>Weighting!$H$8</f>
        <v>0</v>
      </c>
      <c r="H200">
        <f t="array" ref="H200">FREQUENCY(IF('Data Transformation'!$B$4:$B$8425=B195,'Data Transformation'!$G$4:$G$8425),'Bin Analysis'!$B200)</f>
        <v>3</v>
      </c>
      <c r="I200">
        <f t="shared" si="25"/>
        <v>1</v>
      </c>
      <c r="J200">
        <f t="shared" ref="J200:J217" si="26">IF(I200=0,0,1)</f>
        <v>1</v>
      </c>
      <c r="K200">
        <f>J200*Weighting!$W$8</f>
        <v>3</v>
      </c>
      <c r="M200" s="14"/>
    </row>
    <row r="201" spans="1:25" x14ac:dyDescent="0.25">
      <c r="A201" s="32">
        <f>IF(Weighting!$P$9&gt;0,B201,"")</f>
        <v>0.71399999999999997</v>
      </c>
      <c r="B201" s="50">
        <f>Weighting!$C$9</f>
        <v>0.71399999999999997</v>
      </c>
      <c r="C201">
        <f>Weighting!$F$9</f>
        <v>0</v>
      </c>
      <c r="D201" t="b">
        <f>IF(C201=1,'Data Transformation'!$G$3+0.5*'Data Transformation'!$W$25,IF(C202=1,D202-'Data Transformation'!$W$25,FALSE))</f>
        <v>0</v>
      </c>
      <c r="E201" t="str">
        <f t="array" ref="E201">IF(ISLOGICAL(D201),"",FREQUENCY(IF('Data Transformation'!$B$425:$B$8425='Bin Analysis'!$B195,'Data Transformation'!$G$425:$G$8425),D201))</f>
        <v/>
      </c>
      <c r="F201" t="str">
        <f t="shared" si="24"/>
        <v/>
      </c>
      <c r="G201">
        <f>Weighting!$H$9</f>
        <v>0</v>
      </c>
      <c r="H201">
        <f t="array" ref="H201">FREQUENCY(IF('Data Transformation'!$B$4:$B$8425=B195,'Data Transformation'!$G$4:$G$8425),'Bin Analysis'!$B201)</f>
        <v>5</v>
      </c>
      <c r="I201">
        <f t="shared" si="25"/>
        <v>2</v>
      </c>
      <c r="J201">
        <f t="shared" si="26"/>
        <v>1</v>
      </c>
      <c r="K201">
        <f>J201*Weighting!$W$9</f>
        <v>3</v>
      </c>
      <c r="M201" s="14"/>
    </row>
    <row r="202" spans="1:25" x14ac:dyDescent="0.25">
      <c r="A202" s="32">
        <f>IF(Weighting!$P$10&gt;0,B202,"")</f>
        <v>0.84499999999999997</v>
      </c>
      <c r="B202">
        <f>Weighting!$C$10</f>
        <v>0.84499999999999997</v>
      </c>
      <c r="C202">
        <f>Weighting!$F$10</f>
        <v>0</v>
      </c>
      <c r="D202" t="b">
        <f>IF(C202=1,'Data Transformation'!$G$3+0.5*'Data Transformation'!$W$25,IF(C203=1,D203-'Data Transformation'!$W$25,FALSE))</f>
        <v>0</v>
      </c>
      <c r="E202" t="str">
        <f t="array" ref="E202">IF(ISLOGICAL(D202),"",FREQUENCY(IF('Data Transformation'!$B$425:$B$8425='Bin Analysis'!$B195,'Data Transformation'!$G$425:$G$8425),D202))</f>
        <v/>
      </c>
      <c r="F202" t="str">
        <f t="shared" si="24"/>
        <v/>
      </c>
      <c r="G202">
        <f>Weighting!$H$10</f>
        <v>0</v>
      </c>
      <c r="H202">
        <f t="array" ref="H202">FREQUENCY(IF('Data Transformation'!$B$4:$B$8425=B195,'Data Transformation'!$G$4:$G$8425),'Bin Analysis'!$B202)</f>
        <v>10</v>
      </c>
      <c r="I202">
        <f t="shared" si="25"/>
        <v>5</v>
      </c>
      <c r="J202">
        <f t="shared" si="26"/>
        <v>1</v>
      </c>
      <c r="K202">
        <f>J202*Weighting!$W$10</f>
        <v>3</v>
      </c>
      <c r="M202" s="14"/>
    </row>
    <row r="203" spans="1:25" x14ac:dyDescent="0.25">
      <c r="A203" s="32">
        <f>IF(Weighting!$P$11&gt;0,B203,"")</f>
        <v>0.97599999999999998</v>
      </c>
      <c r="B203">
        <f>Weighting!$C$11</f>
        <v>0.97599999999999998</v>
      </c>
      <c r="C203">
        <f>Weighting!$F$11</f>
        <v>0</v>
      </c>
      <c r="D203">
        <f>IF(C203=1,'Data Transformation'!$G$3+0.5*'Data Transformation'!$W$25,IF(C204=1,D204-'Data Transformation'!$W$25,FALSE))</f>
        <v>0.86899999999999999</v>
      </c>
      <c r="E203">
        <f t="array" ref="E203">IF(ISLOGICAL(D203),"",FREQUENCY(IF('Data Transformation'!$B$425:$B$8425='Bin Analysis'!$B195,'Data Transformation'!$G$425:$G$8425),D203))</f>
        <v>10</v>
      </c>
      <c r="F203" t="e">
        <f t="shared" si="24"/>
        <v>#VALUE!</v>
      </c>
      <c r="G203">
        <f>Weighting!$H$11</f>
        <v>0</v>
      </c>
      <c r="H203">
        <f t="array" ref="H203">FREQUENCY(IF('Data Transformation'!$B$4:$B$8425=B195,'Data Transformation'!$G$4:$G$8425),'Bin Analysis'!$B203)</f>
        <v>17</v>
      </c>
      <c r="I203">
        <f t="shared" si="25"/>
        <v>7</v>
      </c>
      <c r="J203">
        <f t="shared" si="26"/>
        <v>1</v>
      </c>
      <c r="K203">
        <f>J203*Weighting!$W$11</f>
        <v>2</v>
      </c>
      <c r="M203" s="14"/>
    </row>
    <row r="204" spans="1:25" x14ac:dyDescent="0.25">
      <c r="A204" s="32">
        <f>IF(Weighting!$P$12&gt;0,B204,"")</f>
        <v>1.107</v>
      </c>
      <c r="B204">
        <f>Weighting!$C$12</f>
        <v>1.107</v>
      </c>
      <c r="C204">
        <f>Weighting!$F$12</f>
        <v>1</v>
      </c>
      <c r="D204">
        <f>IF(C204=1,'Data Transformation'!$G$3+0.5*'Data Transformation'!$W$25,IF(C205=1,D205-'Data Transformation'!$W$25,FALSE))</f>
        <v>1.131</v>
      </c>
      <c r="E204">
        <f t="array" ref="E204">IF(ISLOGICAL(D204),"",FREQUENCY(IF('Data Transformation'!$B$425:$B$8425='Bin Analysis'!$B195,'Data Transformation'!$G$425:$G$8425),D204))</f>
        <v>17</v>
      </c>
      <c r="F204">
        <f t="shared" si="24"/>
        <v>7</v>
      </c>
      <c r="G204">
        <f>Weighting!$H$12</f>
        <v>0</v>
      </c>
      <c r="H204">
        <f t="array" ref="H204">FREQUENCY(IF('Data Transformation'!$B$4:$B$8425=B195,'Data Transformation'!$G$4:$G$8425),'Bin Analysis'!$B204)</f>
        <v>18</v>
      </c>
      <c r="I204">
        <f t="shared" si="25"/>
        <v>1</v>
      </c>
      <c r="J204">
        <f t="shared" si="26"/>
        <v>1</v>
      </c>
      <c r="K204">
        <f>J204*Weighting!$W$12</f>
        <v>1</v>
      </c>
      <c r="M204" s="14"/>
    </row>
    <row r="205" spans="1:25" x14ac:dyDescent="0.25">
      <c r="A205" s="32">
        <f>IF(Weighting!$P$13&gt;0,B205,"")</f>
        <v>1.238</v>
      </c>
      <c r="B205">
        <f>Weighting!$C$13</f>
        <v>1.238</v>
      </c>
      <c r="C205">
        <f>Weighting!$F$13</f>
        <v>0</v>
      </c>
      <c r="D205" t="b">
        <f>IF(C205=1,'Data Transformation'!$G$3+0.5*'Data Transformation'!$W$25,IF(C206=1,D206-'Data Transformation'!$W$25,FALSE))</f>
        <v>0</v>
      </c>
      <c r="E205" t="str">
        <f t="array" ref="E205">IF(ISLOGICAL(D205),"",FREQUENCY(IF('Data Transformation'!$B$425:$B$8425='Bin Analysis'!$B195,'Data Transformation'!$G$425:$G$8425),D205))</f>
        <v/>
      </c>
      <c r="F205" t="str">
        <f t="shared" si="24"/>
        <v/>
      </c>
      <c r="G205">
        <f>Weighting!$H$13</f>
        <v>0</v>
      </c>
      <c r="H205">
        <f t="array" ref="H205">FREQUENCY(IF('Data Transformation'!$B$4:$B$8425=B195,'Data Transformation'!$G$4:$G$8425),'Bin Analysis'!$B205)</f>
        <v>18</v>
      </c>
      <c r="I205">
        <f t="shared" si="25"/>
        <v>0</v>
      </c>
      <c r="J205">
        <f t="shared" si="26"/>
        <v>0</v>
      </c>
      <c r="K205">
        <f>J205*Weighting!$W$13</f>
        <v>0</v>
      </c>
      <c r="M205" s="14"/>
    </row>
    <row r="206" spans="1:25" x14ac:dyDescent="0.25">
      <c r="A206" s="32">
        <f>IF(Weighting!$P$14&gt;0,B206,"")</f>
        <v>1.369</v>
      </c>
      <c r="B206">
        <f>Weighting!$C$14</f>
        <v>1.369</v>
      </c>
      <c r="C206">
        <f>Weighting!$F$14</f>
        <v>0</v>
      </c>
      <c r="D206" t="b">
        <f>IF(C206=1,'Data Transformation'!$G$3+0.5*'Data Transformation'!$W$25,IF(C207=1,D207-'Data Transformation'!$W$25,FALSE))</f>
        <v>0</v>
      </c>
      <c r="E206" t="str">
        <f t="array" ref="E206">IF(ISLOGICAL(D206),"",FREQUENCY(IF('Data Transformation'!$B$425:$B$8425='Bin Analysis'!$B195,'Data Transformation'!$G$425:$G$8425),D206))</f>
        <v/>
      </c>
      <c r="F206" t="str">
        <f t="shared" si="24"/>
        <v/>
      </c>
      <c r="G206">
        <f>Weighting!$H$14</f>
        <v>0</v>
      </c>
      <c r="H206">
        <f t="array" ref="H206">FREQUENCY(IF('Data Transformation'!$B$4:$B$8425=B195,'Data Transformation'!$G$4:$G$8425),'Bin Analysis'!$B206)</f>
        <v>18</v>
      </c>
      <c r="I206">
        <f t="shared" si="25"/>
        <v>0</v>
      </c>
      <c r="J206">
        <f t="shared" si="26"/>
        <v>0</v>
      </c>
      <c r="K206">
        <f>J206*Weighting!$W$14</f>
        <v>0</v>
      </c>
      <c r="M206" s="14"/>
    </row>
    <row r="207" spans="1:25" x14ac:dyDescent="0.25">
      <c r="A207" s="32">
        <f>IF(Weighting!$P$15&gt;0,B207,"")</f>
        <v>1.5000009999999999</v>
      </c>
      <c r="B207">
        <f>Weighting!$C$15</f>
        <v>1.5000009999999999</v>
      </c>
      <c r="C207">
        <f>Weighting!$F$15</f>
        <v>0</v>
      </c>
      <c r="D207" t="b">
        <f>IF(C207=1,'Data Transformation'!$G$3+0.5*'Data Transformation'!$W$25,IF(C208=1,D208-'Data Transformation'!$W$25,FALSE))</f>
        <v>0</v>
      </c>
      <c r="E207" t="str">
        <f t="array" ref="E207">IF(ISLOGICAL(D207),"",FREQUENCY(IF('Data Transformation'!$B$425:$B$8425='Bin Analysis'!$B195,'Data Transformation'!$G$425:$G$8425),D207))</f>
        <v/>
      </c>
      <c r="F207" t="str">
        <f t="shared" si="24"/>
        <v/>
      </c>
      <c r="G207">
        <f>Weighting!$H$15</f>
        <v>0</v>
      </c>
      <c r="H207">
        <f t="array" ref="H207">FREQUENCY(IF('Data Transformation'!$B$4:$B$8425=B195,'Data Transformation'!$G$4:$G$8425),'Bin Analysis'!$B207)</f>
        <v>18</v>
      </c>
      <c r="I207">
        <f t="shared" si="25"/>
        <v>0</v>
      </c>
      <c r="J207">
        <f t="shared" si="26"/>
        <v>0</v>
      </c>
      <c r="K207">
        <f>J207*Weighting!$W$15</f>
        <v>0</v>
      </c>
      <c r="M207" s="14"/>
    </row>
    <row r="208" spans="1:25" x14ac:dyDescent="0.25">
      <c r="A208" s="32" t="str">
        <f>IF(Weighting!$P$16&gt;0,B208,"")</f>
        <v/>
      </c>
      <c r="B208">
        <f>Weighting!$C$16</f>
        <v>1.631</v>
      </c>
      <c r="C208">
        <f>Weighting!$F$16</f>
        <v>0</v>
      </c>
      <c r="D208" t="b">
        <f>IF(C208=1,'Data Transformation'!$G$3+0.5*'Data Transformation'!$W$25,IF(C209=1,D209-'Data Transformation'!$W$25,FALSE))</f>
        <v>0</v>
      </c>
      <c r="E208" t="str">
        <f t="array" ref="E208">IF(ISLOGICAL(D208),"",FREQUENCY(IF('Data Transformation'!$B$425:$B$8425='Bin Analysis'!$B195,'Data Transformation'!$G$425:$G$8425),D208))</f>
        <v/>
      </c>
      <c r="F208" t="str">
        <f t="shared" si="24"/>
        <v/>
      </c>
      <c r="G208">
        <f>Weighting!$H$16</f>
        <v>0</v>
      </c>
      <c r="H208">
        <f t="array" ref="H208">FREQUENCY(IF('Data Transformation'!$B$4:$B$8425=B195,'Data Transformation'!$G$4:$G$8425),'Bin Analysis'!$B208)</f>
        <v>18</v>
      </c>
      <c r="I208">
        <f t="shared" si="25"/>
        <v>0</v>
      </c>
      <c r="J208">
        <f t="shared" si="26"/>
        <v>0</v>
      </c>
      <c r="K208">
        <f>J208*Weighting!$W$16</f>
        <v>0</v>
      </c>
      <c r="M208" s="14"/>
    </row>
    <row r="209" spans="1:25" x14ac:dyDescent="0.25">
      <c r="A209" s="32" t="str">
        <f>IF(Weighting!$P$17&gt;0,B209,"")</f>
        <v/>
      </c>
      <c r="B209">
        <f>Weighting!$C$17</f>
        <v>1.762</v>
      </c>
      <c r="C209">
        <f>Weighting!$F$17</f>
        <v>0</v>
      </c>
      <c r="D209" t="b">
        <f>IF(C209=1,'Data Transformation'!$G$3+0.5*'Data Transformation'!$W$25,IF(C210=1,D210-'Data Transformation'!$W$25,FALSE))</f>
        <v>0</v>
      </c>
      <c r="E209" t="str">
        <f t="array" ref="E209">IF(ISLOGICAL(D209),"",FREQUENCY(IF('Data Transformation'!$B$425:$B$8425='Bin Analysis'!$B195,'Data Transformation'!$G$425:$G$8425),D209))</f>
        <v/>
      </c>
      <c r="F209" t="str">
        <f t="shared" si="24"/>
        <v/>
      </c>
      <c r="G209">
        <f>Weighting!$H$17</f>
        <v>0</v>
      </c>
      <c r="H209">
        <f t="array" ref="H209">FREQUENCY(IF('Data Transformation'!$B$4:$B$8425=B195,'Data Transformation'!$G$4:$G$8425),'Bin Analysis'!$B209)</f>
        <v>18</v>
      </c>
      <c r="I209">
        <f t="shared" si="25"/>
        <v>0</v>
      </c>
      <c r="J209">
        <f t="shared" si="26"/>
        <v>0</v>
      </c>
      <c r="K209">
        <f>J209*Weighting!$W$17</f>
        <v>0</v>
      </c>
      <c r="M209" s="14"/>
    </row>
    <row r="210" spans="1:25" x14ac:dyDescent="0.25">
      <c r="A210" s="32" t="str">
        <f>IF(Weighting!$P$18&gt;0,B210,"")</f>
        <v/>
      </c>
      <c r="B210">
        <f>Weighting!$C$18</f>
        <v>1.893</v>
      </c>
      <c r="C210">
        <f>Weighting!$F$18</f>
        <v>0</v>
      </c>
      <c r="D210" t="b">
        <f>IF(C210=1,'Data Transformation'!$G$3+0.5*'Data Transformation'!$W$25,IF(C211=1,D211-'Data Transformation'!$W$25,FALSE))</f>
        <v>0</v>
      </c>
      <c r="E210" t="str">
        <f t="array" ref="E210">IF(ISLOGICAL(D210),"",FREQUENCY(IF('Data Transformation'!$B$425:$B$8425='Bin Analysis'!$B195,'Data Transformation'!$G$425:$G$8425),D210))</f>
        <v/>
      </c>
      <c r="F210" t="str">
        <f t="shared" si="24"/>
        <v/>
      </c>
      <c r="G210">
        <f>Weighting!$H$18</f>
        <v>0</v>
      </c>
      <c r="H210">
        <f t="array" ref="H210">FREQUENCY(IF('Data Transformation'!$B$4:$B$8425=B195,'Data Transformation'!$G$4:$G$8425),'Bin Analysis'!$B210)</f>
        <v>18</v>
      </c>
      <c r="I210">
        <f t="shared" si="25"/>
        <v>0</v>
      </c>
      <c r="J210">
        <f t="shared" si="26"/>
        <v>0</v>
      </c>
      <c r="K210">
        <f>J210*Weighting!$W$18</f>
        <v>0</v>
      </c>
      <c r="M210" s="14"/>
    </row>
    <row r="211" spans="1:25" x14ac:dyDescent="0.25">
      <c r="A211" s="32" t="str">
        <f>IF(Weighting!$P$19&gt;0,B211,"")</f>
        <v/>
      </c>
      <c r="B211">
        <f>Weighting!$C$19</f>
        <v>2.024</v>
      </c>
      <c r="C211">
        <f>Weighting!$F$19</f>
        <v>0</v>
      </c>
      <c r="D211" t="b">
        <f>IF(C211=1,'Data Transformation'!$G$3+0.5*'Data Transformation'!$W$25,IF(C212=1,D212-'Data Transformation'!$W$25,FALSE))</f>
        <v>0</v>
      </c>
      <c r="E211" t="str">
        <f t="array" ref="E211">IF(ISLOGICAL(D211),"",FREQUENCY(IF('Data Transformation'!$B$425:$B$8425='Bin Analysis'!$B195,'Data Transformation'!$G$425:$G$8425),D211))</f>
        <v/>
      </c>
      <c r="F211" t="str">
        <f t="shared" si="24"/>
        <v/>
      </c>
      <c r="G211">
        <f>Weighting!$H$19</f>
        <v>0</v>
      </c>
      <c r="H211">
        <f t="array" ref="H211">FREQUENCY(IF('Data Transformation'!$B$4:$B$8425=B195,'Data Transformation'!$G$4:$G$8425),'Bin Analysis'!$B211)</f>
        <v>18</v>
      </c>
      <c r="I211">
        <f t="shared" si="25"/>
        <v>0</v>
      </c>
      <c r="J211">
        <f t="shared" si="26"/>
        <v>0</v>
      </c>
      <c r="K211">
        <f>J211*Weighting!$W$19</f>
        <v>0</v>
      </c>
      <c r="M211" s="14"/>
    </row>
    <row r="212" spans="1:25" x14ac:dyDescent="0.25">
      <c r="A212" s="32" t="str">
        <f>IF(Weighting!$P$20&gt;0,B212,"")</f>
        <v/>
      </c>
      <c r="B212">
        <f>Weighting!$C$20</f>
        <v>2.1550000000000002</v>
      </c>
      <c r="C212">
        <f>Weighting!$F$20</f>
        <v>0</v>
      </c>
      <c r="D212" t="b">
        <f>IF(C212=1,'Data Transformation'!$G$3+0.5*'Data Transformation'!$W$25,IF(C213=1,D213-'Data Transformation'!$W$25,FALSE))</f>
        <v>0</v>
      </c>
      <c r="E212" t="str">
        <f t="array" ref="E212">IF(ISLOGICAL(D212),"",FREQUENCY(IF('Data Transformation'!$B$425:$B$8425='Bin Analysis'!$B195,'Data Transformation'!$G$425:$G$8425),D212))</f>
        <v/>
      </c>
      <c r="F212" t="str">
        <f t="shared" si="24"/>
        <v/>
      </c>
      <c r="G212">
        <f>Weighting!$H$20</f>
        <v>0</v>
      </c>
      <c r="H212">
        <f t="array" ref="H212">FREQUENCY(IF('Data Transformation'!$B$4:$B$8425=B195,'Data Transformation'!$G$4:$G$8425),'Bin Analysis'!$B212)</f>
        <v>18</v>
      </c>
      <c r="I212">
        <f t="shared" si="25"/>
        <v>0</v>
      </c>
      <c r="J212">
        <f t="shared" si="26"/>
        <v>0</v>
      </c>
      <c r="K212">
        <f>J212*Weighting!$W$20</f>
        <v>0</v>
      </c>
      <c r="M212" s="14"/>
    </row>
    <row r="213" spans="1:25" x14ac:dyDescent="0.25">
      <c r="A213" s="32" t="str">
        <f>IF(Weighting!$P$21&gt;0,B213,"")</f>
        <v/>
      </c>
      <c r="B213">
        <f>Weighting!$C$21</f>
        <v>2.2860000000000005</v>
      </c>
      <c r="C213">
        <f>Weighting!$F$21</f>
        <v>0</v>
      </c>
      <c r="D213" t="b">
        <f>IF(C213=1,'Data Transformation'!$G$3+0.5*'Data Transformation'!$W$25,IF(C214=1,D214-'Data Transformation'!$W$25,FALSE))</f>
        <v>0</v>
      </c>
      <c r="E213" t="str">
        <f t="array" ref="E213">IF(ISLOGICAL(D213),"",FREQUENCY(IF('Data Transformation'!$B$425:$B$8425='Bin Analysis'!$B195,'Data Transformation'!$G$425:$G$8425),D213))</f>
        <v/>
      </c>
      <c r="F213" t="str">
        <f t="shared" si="24"/>
        <v/>
      </c>
      <c r="G213">
        <f>Weighting!$H$21</f>
        <v>0</v>
      </c>
      <c r="H213">
        <f t="array" ref="H213">FREQUENCY(IF('Data Transformation'!$B$4:$B$8425=B195,'Data Transformation'!$G$4:$G$8425),'Bin Analysis'!$B213)</f>
        <v>18</v>
      </c>
      <c r="I213">
        <f t="shared" si="25"/>
        <v>0</v>
      </c>
      <c r="J213">
        <f t="shared" si="26"/>
        <v>0</v>
      </c>
      <c r="K213">
        <f>J213*Weighting!$W$21</f>
        <v>0</v>
      </c>
      <c r="M213" s="14"/>
    </row>
    <row r="214" spans="1:25" x14ac:dyDescent="0.25">
      <c r="A214" s="32" t="str">
        <f>IF(Weighting!$P$22&gt;0,B214,"")</f>
        <v/>
      </c>
      <c r="B214">
        <f>Weighting!$C$22</f>
        <v>2.4170000000000007</v>
      </c>
      <c r="C214">
        <f>Weighting!$F$22</f>
        <v>0</v>
      </c>
      <c r="D214" t="b">
        <f>IF(C214=1,'Data Transformation'!$G$3+0.5*'Data Transformation'!$W$25,IF(C215=1,D215-'Data Transformation'!$W$25,FALSE))</f>
        <v>0</v>
      </c>
      <c r="E214" t="str">
        <f t="array" ref="E214">IF(ISLOGICAL(D214),"",FREQUENCY(IF('Data Transformation'!$B$425:$B$8425='Bin Analysis'!$B195,'Data Transformation'!$G$425:$G$8425),D214))</f>
        <v/>
      </c>
      <c r="F214" t="str">
        <f t="shared" si="24"/>
        <v/>
      </c>
      <c r="G214">
        <f>Weighting!$H$22</f>
        <v>0</v>
      </c>
      <c r="H214">
        <f t="array" ref="H214">FREQUENCY(IF('Data Transformation'!$B$4:$B$8425=B195,'Data Transformation'!$G$4:$G$8425),'Bin Analysis'!$B214)</f>
        <v>18</v>
      </c>
      <c r="I214">
        <f t="shared" si="25"/>
        <v>0</v>
      </c>
      <c r="J214">
        <f t="shared" si="26"/>
        <v>0</v>
      </c>
      <c r="K214">
        <f>J214*Weighting!$W$22</f>
        <v>0</v>
      </c>
      <c r="M214" s="14"/>
    </row>
    <row r="215" spans="1:25" x14ac:dyDescent="0.25">
      <c r="A215" s="32" t="str">
        <f>IF(Weighting!$P$23&gt;0,B215,"")</f>
        <v/>
      </c>
      <c r="B215">
        <f>Weighting!$C$23</f>
        <v>2.5480000000000009</v>
      </c>
      <c r="C215">
        <f>Weighting!$F$23</f>
        <v>0</v>
      </c>
      <c r="D215" t="b">
        <f>IF(C215=1,'Data Transformation'!$G$3+0.5*'Data Transformation'!$W$25,IF(C216=1,D216-'Data Transformation'!$W$25,FALSE))</f>
        <v>0</v>
      </c>
      <c r="E215" t="str">
        <f t="array" ref="E215">IF(ISLOGICAL(D215),"",FREQUENCY(IF('Data Transformation'!$B$425:$B$8425='Bin Analysis'!$B195,'Data Transformation'!$G$425:$G$8425),D215))</f>
        <v/>
      </c>
      <c r="F215" t="str">
        <f t="shared" si="24"/>
        <v/>
      </c>
      <c r="G215">
        <f>Weighting!$H$23</f>
        <v>0</v>
      </c>
      <c r="H215">
        <f t="array" ref="H215">FREQUENCY(IF('Data Transformation'!$B$4:$B$8425=B195,'Data Transformation'!$G$4:$G$8425),'Bin Analysis'!$B215)</f>
        <v>18</v>
      </c>
      <c r="I215">
        <f t="shared" si="25"/>
        <v>0</v>
      </c>
      <c r="J215">
        <f t="shared" si="26"/>
        <v>0</v>
      </c>
      <c r="K215">
        <f>J215*Weighting!$W$23</f>
        <v>0</v>
      </c>
      <c r="M215" s="14"/>
    </row>
    <row r="216" spans="1:25" x14ac:dyDescent="0.25">
      <c r="A216" s="32" t="str">
        <f>IF(Weighting!$P$24&gt;0,B216,"")</f>
        <v/>
      </c>
      <c r="B216">
        <f>Weighting!$C$24</f>
        <v>2.6790000000000012</v>
      </c>
      <c r="C216">
        <f>Weighting!$F$24</f>
        <v>0</v>
      </c>
      <c r="D216" t="b">
        <f>IF(C216=1,'Data Transformation'!$G$3+0.5*'Data Transformation'!$W$25,IF(C217=1,D217-'Data Transformation'!$W$25,FALSE))</f>
        <v>0</v>
      </c>
      <c r="E216" t="str">
        <f t="array" ref="E216">IF(ISLOGICAL(D216),"",FREQUENCY(IF('Data Transformation'!$B$425:$B$8425='Bin Analysis'!$B195,'Data Transformation'!$G$425:$G$8425),D216))</f>
        <v/>
      </c>
      <c r="F216" t="str">
        <f t="shared" si="24"/>
        <v/>
      </c>
      <c r="G216">
        <f>Weighting!$H$24</f>
        <v>0</v>
      </c>
      <c r="H216">
        <f t="array" ref="H216">FREQUENCY(IF('Data Transformation'!$B$4:$B$8425=B195,'Data Transformation'!$G$4:$G$8425),'Bin Analysis'!$B216)</f>
        <v>18</v>
      </c>
      <c r="I216">
        <f t="shared" si="25"/>
        <v>0</v>
      </c>
      <c r="J216">
        <f t="shared" si="26"/>
        <v>0</v>
      </c>
      <c r="K216">
        <f>J216*Weighting!$W$24</f>
        <v>0</v>
      </c>
      <c r="M216" s="14"/>
    </row>
    <row r="217" spans="1:25" x14ac:dyDescent="0.25">
      <c r="A217" s="32" t="str">
        <f>IF(Weighting!$P$25&gt;0,B217,"")</f>
        <v/>
      </c>
      <c r="B217">
        <f>Weighting!$C$25</f>
        <v>2.8100000000000014</v>
      </c>
      <c r="C217">
        <f>Weighting!$F$25</f>
        <v>0</v>
      </c>
      <c r="D217" t="b">
        <f>IF(C217=1,'Data Transformation'!$G$3+0.5*'Data Transformation'!$W$25,IF(C218=1,D218-'Data Transformation'!$W$25,FALSE))</f>
        <v>0</v>
      </c>
      <c r="E217" t="str">
        <f t="array" ref="E217">IF(ISLOGICAL(D217),"",FREQUENCY(IF('Data Transformation'!$B$425:$B$8425='Bin Analysis'!$B195,'Data Transformation'!$G$425:$G$8425),D217))</f>
        <v/>
      </c>
      <c r="F217" t="str">
        <f t="shared" si="24"/>
        <v/>
      </c>
      <c r="G217">
        <f>Weighting!$H$25</f>
        <v>0</v>
      </c>
      <c r="H217">
        <f t="array" ref="H217">FREQUENCY(IF('Data Transformation'!$B$4:$B$8425=B195,'Data Transformation'!$G$4:$G$8425),'Bin Analysis'!$B217)</f>
        <v>18</v>
      </c>
      <c r="I217">
        <f t="shared" si="25"/>
        <v>0</v>
      </c>
      <c r="J217">
        <f t="shared" si="26"/>
        <v>0</v>
      </c>
      <c r="K217">
        <f>J217*Weighting!$W$25</f>
        <v>0</v>
      </c>
      <c r="M217" s="14"/>
    </row>
    <row r="218" spans="1:25" x14ac:dyDescent="0.25">
      <c r="O218"/>
      <c r="P218"/>
      <c r="Q218"/>
      <c r="R218"/>
    </row>
    <row r="219" spans="1:25" ht="23.25" x14ac:dyDescent="0.35">
      <c r="A219" s="21" t="s">
        <v>0</v>
      </c>
      <c r="B219" s="21">
        <f>IFERROR(VLOOKUP(C219,'Data Transformation'!$L$6:$M$426,2,FALSE),"")</f>
        <v>9</v>
      </c>
      <c r="C219" s="21">
        <f>C195+1</f>
        <v>9</v>
      </c>
      <c r="D219" s="21"/>
      <c r="E219" s="21"/>
      <c r="F219" s="21"/>
      <c r="G219" s="21"/>
      <c r="H219" s="22"/>
      <c r="I219" s="22"/>
      <c r="J219" s="22"/>
      <c r="K219" s="21"/>
      <c r="L219" s="21">
        <f>B219</f>
        <v>9</v>
      </c>
      <c r="M219" s="23">
        <f>INDEX('Data Transformation'!$O$4:$O$424,MATCH($B219,'Data Transformation'!$M$4:$M$424,0),MATCH($M$2,'Data Transformation'!$O$3,0))</f>
        <v>17</v>
      </c>
      <c r="N219" s="27">
        <f>IF('Input and Summary Results'!$J$16="minimum",'Bin Analysis'!X220/(M219-1),'Bin Analysis'!Y219/('Bin Analysis'!M219-1))</f>
        <v>0</v>
      </c>
      <c r="O219" s="27">
        <f>IF(M219=FALSE,NA(),(VLOOKUP(1,C222:K241,4,FALSE))/(M219-1))</f>
        <v>0.3125</v>
      </c>
      <c r="P219" s="27">
        <f>IF(M219=FALSE,NA(),SUM(J222:J241)/Weighting!$S$5)</f>
        <v>0.7</v>
      </c>
      <c r="Q219" s="27">
        <f>IF(M219=FALSE,NA(),SUM(K222:K241)/Weighting!$S$6)</f>
        <v>0.65217391304347827</v>
      </c>
      <c r="R219" s="27">
        <f>IF(M219=FALSE,NA(),(VLOOKUP(1,G222:K241,3,FALSE))/(M219-1))</f>
        <v>0.125</v>
      </c>
      <c r="S219" s="22" t="str">
        <f>IF(M219=FALSE,NA(),IF(SUM(J222:J241)=2,"yes","no"))</f>
        <v>no</v>
      </c>
      <c r="X219" s="2" cm="2">
        <f t="array" ref="X219:X220">FREQUENCY(IF('Data Transformation'!$B$425:$B$6424='Bin Analysis'!L219,'Data Transformation'!$G$425:$G$6424),'Data Transformation'!$U$11)</f>
        <v>16</v>
      </c>
      <c r="Y219" s="2" cm="2">
        <f t="array" ref="Y219:Y220">FREQUENCY(IF('Data Transformation'!$B$425:$B$6424='Bin Analysis'!L219,'Data Transformation'!$G$425:$G$6424),'Data Transformation'!$U$12)</f>
        <v>11</v>
      </c>
    </row>
    <row r="220" spans="1:25" x14ac:dyDescent="0.25">
      <c r="A220" s="14" t="s">
        <v>67</v>
      </c>
      <c r="B220" t="s">
        <v>47</v>
      </c>
      <c r="C220" t="s">
        <v>5</v>
      </c>
      <c r="D220" t="s">
        <v>100</v>
      </c>
      <c r="E220" t="s">
        <v>101</v>
      </c>
      <c r="F220" t="s">
        <v>102</v>
      </c>
      <c r="G220" t="s">
        <v>70</v>
      </c>
      <c r="H220" t="s">
        <v>31</v>
      </c>
      <c r="I220" t="s">
        <v>32</v>
      </c>
      <c r="J220" t="s">
        <v>46</v>
      </c>
      <c r="K220" s="14" t="s">
        <v>45</v>
      </c>
      <c r="M220" s="14"/>
      <c r="X220" s="2">
        <v>0</v>
      </c>
      <c r="Y220" s="2">
        <v>5</v>
      </c>
    </row>
    <row r="221" spans="1:25" x14ac:dyDescent="0.25">
      <c r="A221" s="32"/>
      <c r="D221" t="b">
        <f>IF(C221=1,'Data Transformation'!$G$3+0.5*'Data Transformation'!$W$25,IF(C222=1,D222-'Data Transformation'!$W$25,FALSE))</f>
        <v>0</v>
      </c>
      <c r="E221" t="str">
        <f t="array" ref="E221">IF(ISLOGICAL(D221),"",FREQUENCY(IF('Data Transformation'!$B$425:$B$8425='Bin Analysis'!$B219,'Data Transformation'!$G$425:$G$8425),D221))</f>
        <v/>
      </c>
      <c r="F221" t="str">
        <f>IF(ISLOGICAL(D221),"",E221-E220)</f>
        <v/>
      </c>
      <c r="M221" s="14"/>
    </row>
    <row r="222" spans="1:25" x14ac:dyDescent="0.25">
      <c r="A222" s="32">
        <f>IF(Weighting!$P$6&gt;0,B222,"")</f>
        <v>0.32100000000000001</v>
      </c>
      <c r="B222">
        <f>Weighting!$C$6</f>
        <v>0.32100000000000001</v>
      </c>
      <c r="C222">
        <f>Weighting!$F$6</f>
        <v>0</v>
      </c>
      <c r="D222" t="b">
        <f>IF(C222=1,'Data Transformation'!$G$3+0.5*'Data Transformation'!$W$25,IF(C223=1,D223-'Data Transformation'!$W$25,FALSE))</f>
        <v>0</v>
      </c>
      <c r="E222" t="str">
        <f t="array" ref="E222">IF(ISLOGICAL(D222),"",FREQUENCY(IF('Data Transformation'!$B$425:$B$8425='Bin Analysis'!$B219,'Data Transformation'!$G$425:$G$8425),D222))</f>
        <v/>
      </c>
      <c r="F222" t="str">
        <f>IF(ISLOGICAL(D222),"",E222-E221)</f>
        <v/>
      </c>
      <c r="G222">
        <f>Weighting!$H$6</f>
        <v>1</v>
      </c>
      <c r="H222">
        <f t="array" ref="H222">FREQUENCY(IF('Data Transformation'!$B$4:$B$8425=B219,'Data Transformation'!$G$4:$G$8425),'Bin Analysis'!$B222)</f>
        <v>2</v>
      </c>
      <c r="I222">
        <f>H222-H221</f>
        <v>2</v>
      </c>
      <c r="J222">
        <f>IF(I222=0,0,1)</f>
        <v>1</v>
      </c>
      <c r="K222">
        <f>J222*Weighting!$W$6</f>
        <v>1</v>
      </c>
      <c r="M222" s="14"/>
    </row>
    <row r="223" spans="1:25" x14ac:dyDescent="0.25">
      <c r="A223" s="32">
        <f>IF(Weighting!$P$7&gt;0,B223,"")</f>
        <v>0.45200000000000001</v>
      </c>
      <c r="B223">
        <f>Weighting!$C$7</f>
        <v>0.45200000000000001</v>
      </c>
      <c r="C223">
        <f>Weighting!$F$7</f>
        <v>0</v>
      </c>
      <c r="D223" t="b">
        <f>IF(C223=1,'Data Transformation'!$G$3+0.5*'Data Transformation'!$W$25,IF(C224=1,D224-'Data Transformation'!$W$25,FALSE))</f>
        <v>0</v>
      </c>
      <c r="E223" t="str">
        <f t="array" ref="E223">IF(ISLOGICAL(D223),"",FREQUENCY(IF('Data Transformation'!$B$425:$B$8425='Bin Analysis'!$B219,'Data Transformation'!$G$425:$G$8425),D223))</f>
        <v/>
      </c>
      <c r="F223" t="str">
        <f t="shared" ref="F223:F241" si="27">IF(ISLOGICAL(D223),"",E223-E222)</f>
        <v/>
      </c>
      <c r="G223">
        <f>Weighting!$H$7</f>
        <v>0</v>
      </c>
      <c r="H223">
        <f t="array" ref="H223">FREQUENCY(IF('Data Transformation'!$B$4:$B$8425=B219,'Data Transformation'!$G$4:$G$8425),'Bin Analysis'!$B223)</f>
        <v>3</v>
      </c>
      <c r="I223">
        <f t="shared" ref="I223:I241" si="28">H223-H222</f>
        <v>1</v>
      </c>
      <c r="J223">
        <f>IF(I223=0,0,1)</f>
        <v>1</v>
      </c>
      <c r="K223">
        <f>J223*Weighting!$W$7</f>
        <v>2</v>
      </c>
      <c r="M223" s="14"/>
    </row>
    <row r="224" spans="1:25" x14ac:dyDescent="0.25">
      <c r="A224" s="32">
        <f>IF(Weighting!$P$8&gt;0,B224,"")</f>
        <v>0.58299999999999996</v>
      </c>
      <c r="B224">
        <f>Weighting!$C$8</f>
        <v>0.58299999999999996</v>
      </c>
      <c r="C224">
        <f>Weighting!$F$8</f>
        <v>0</v>
      </c>
      <c r="D224" t="b">
        <f>IF(C224=1,'Data Transformation'!$G$3+0.5*'Data Transformation'!$W$25,IF(C225=1,D225-'Data Transformation'!$W$25,FALSE))</f>
        <v>0</v>
      </c>
      <c r="E224" t="str">
        <f t="array" ref="E224">IF(ISLOGICAL(D224),"",FREQUENCY(IF('Data Transformation'!$B$425:$B$8425='Bin Analysis'!$B219,'Data Transformation'!$G$425:$G$8425),D224))</f>
        <v/>
      </c>
      <c r="F224" t="str">
        <f t="shared" si="27"/>
        <v/>
      </c>
      <c r="G224">
        <f>Weighting!$H$8</f>
        <v>0</v>
      </c>
      <c r="H224">
        <f t="array" ref="H224">FREQUENCY(IF('Data Transformation'!$B$4:$B$8425=B219,'Data Transformation'!$G$4:$G$8425),'Bin Analysis'!$B224)</f>
        <v>4</v>
      </c>
      <c r="I224">
        <f t="shared" si="28"/>
        <v>1</v>
      </c>
      <c r="J224">
        <f t="shared" ref="J224:J241" si="29">IF(I224=0,0,1)</f>
        <v>1</v>
      </c>
      <c r="K224">
        <f>J224*Weighting!$W$8</f>
        <v>3</v>
      </c>
      <c r="M224" s="14"/>
    </row>
    <row r="225" spans="1:13" x14ac:dyDescent="0.25">
      <c r="A225" s="32">
        <f>IF(Weighting!$P$9&gt;0,B225,"")</f>
        <v>0.71399999999999997</v>
      </c>
      <c r="B225" s="50">
        <f>Weighting!$C$9</f>
        <v>0.71399999999999997</v>
      </c>
      <c r="C225">
        <f>Weighting!$F$9</f>
        <v>0</v>
      </c>
      <c r="D225" t="b">
        <f>IF(C225=1,'Data Transformation'!$G$3+0.5*'Data Transformation'!$W$25,IF(C226=1,D226-'Data Transformation'!$W$25,FALSE))</f>
        <v>0</v>
      </c>
      <c r="E225" t="str">
        <f t="array" ref="E225">IF(ISLOGICAL(D225),"",FREQUENCY(IF('Data Transformation'!$B$425:$B$8425='Bin Analysis'!$B219,'Data Transformation'!$G$425:$G$8425),D225))</f>
        <v/>
      </c>
      <c r="F225" t="str">
        <f t="shared" si="27"/>
        <v/>
      </c>
      <c r="G225">
        <f>Weighting!$H$9</f>
        <v>0</v>
      </c>
      <c r="H225">
        <f t="array" ref="H225">FREQUENCY(IF('Data Transformation'!$B$4:$B$8425=B219,'Data Transformation'!$G$4:$G$8425),'Bin Analysis'!$B225)</f>
        <v>6</v>
      </c>
      <c r="I225">
        <f t="shared" si="28"/>
        <v>2</v>
      </c>
      <c r="J225">
        <f t="shared" si="29"/>
        <v>1</v>
      </c>
      <c r="K225">
        <f>J225*Weighting!$W$9</f>
        <v>3</v>
      </c>
      <c r="M225" s="14"/>
    </row>
    <row r="226" spans="1:13" x14ac:dyDescent="0.25">
      <c r="A226" s="32">
        <f>IF(Weighting!$P$10&gt;0,B226,"")</f>
        <v>0.84499999999999997</v>
      </c>
      <c r="B226">
        <f>Weighting!$C$10</f>
        <v>0.84499999999999997</v>
      </c>
      <c r="C226">
        <f>Weighting!$F$10</f>
        <v>0</v>
      </c>
      <c r="D226" t="b">
        <f>IF(C226=1,'Data Transformation'!$G$3+0.5*'Data Transformation'!$W$25,IF(C227=1,D227-'Data Transformation'!$W$25,FALSE))</f>
        <v>0</v>
      </c>
      <c r="E226" t="str">
        <f t="array" ref="E226">IF(ISLOGICAL(D226),"",FREQUENCY(IF('Data Transformation'!$B$425:$B$8425='Bin Analysis'!$B219,'Data Transformation'!$G$425:$G$8425),D226))</f>
        <v/>
      </c>
      <c r="F226" t="str">
        <f t="shared" si="27"/>
        <v/>
      </c>
      <c r="G226">
        <f>Weighting!$H$10</f>
        <v>0</v>
      </c>
      <c r="H226">
        <f t="array" ref="H226">FREQUENCY(IF('Data Transformation'!$B$4:$B$8425=B219,'Data Transformation'!$G$4:$G$8425),'Bin Analysis'!$B226)</f>
        <v>11</v>
      </c>
      <c r="I226">
        <f t="shared" si="28"/>
        <v>5</v>
      </c>
      <c r="J226">
        <f t="shared" si="29"/>
        <v>1</v>
      </c>
      <c r="K226">
        <f>J226*Weighting!$W$10</f>
        <v>3</v>
      </c>
      <c r="M226" s="14"/>
    </row>
    <row r="227" spans="1:13" x14ac:dyDescent="0.25">
      <c r="A227" s="32">
        <f>IF(Weighting!$P$11&gt;0,B227,"")</f>
        <v>0.97599999999999998</v>
      </c>
      <c r="B227">
        <f>Weighting!$C$11</f>
        <v>0.97599999999999998</v>
      </c>
      <c r="C227">
        <f>Weighting!$F$11</f>
        <v>0</v>
      </c>
      <c r="D227">
        <f>IF(C227=1,'Data Transformation'!$G$3+0.5*'Data Transformation'!$W$25,IF(C228=1,D228-'Data Transformation'!$W$25,FALSE))</f>
        <v>0.86899999999999999</v>
      </c>
      <c r="E227">
        <f t="array" ref="E227">IF(ISLOGICAL(D227),"",FREQUENCY(IF('Data Transformation'!$B$425:$B$8425='Bin Analysis'!$B219,'Data Transformation'!$G$425:$G$8425),D227))</f>
        <v>11</v>
      </c>
      <c r="F227" t="e">
        <f t="shared" si="27"/>
        <v>#VALUE!</v>
      </c>
      <c r="G227">
        <f>Weighting!$H$11</f>
        <v>0</v>
      </c>
      <c r="H227">
        <f t="array" ref="H227">FREQUENCY(IF('Data Transformation'!$B$4:$B$8425=B219,'Data Transformation'!$G$4:$G$8425),'Bin Analysis'!$B227)</f>
        <v>13</v>
      </c>
      <c r="I227">
        <f t="shared" si="28"/>
        <v>2</v>
      </c>
      <c r="J227">
        <f t="shared" si="29"/>
        <v>1</v>
      </c>
      <c r="K227">
        <f>J227*Weighting!$W$11</f>
        <v>2</v>
      </c>
      <c r="M227" s="14"/>
    </row>
    <row r="228" spans="1:13" x14ac:dyDescent="0.25">
      <c r="A228" s="32">
        <f>IF(Weighting!$P$12&gt;0,B228,"")</f>
        <v>1.107</v>
      </c>
      <c r="B228">
        <f>Weighting!$C$12</f>
        <v>1.107</v>
      </c>
      <c r="C228">
        <f>Weighting!$F$12</f>
        <v>1</v>
      </c>
      <c r="D228">
        <f>IF(C228=1,'Data Transformation'!$G$3+0.5*'Data Transformation'!$W$25,IF(C229=1,D229-'Data Transformation'!$W$25,FALSE))</f>
        <v>1.131</v>
      </c>
      <c r="E228">
        <f t="array" ref="E228">IF(ISLOGICAL(D228),"",FREQUENCY(IF('Data Transformation'!$B$425:$B$8425='Bin Analysis'!$B219,'Data Transformation'!$G$425:$G$8425),D228))</f>
        <v>16</v>
      </c>
      <c r="F228">
        <f t="shared" si="27"/>
        <v>5</v>
      </c>
      <c r="G228">
        <f>Weighting!$H$12</f>
        <v>0</v>
      </c>
      <c r="H228">
        <f t="array" ref="H228">FREQUENCY(IF('Data Transformation'!$B$4:$B$8425=B219,'Data Transformation'!$G$4:$G$8425),'Bin Analysis'!$B228)</f>
        <v>17</v>
      </c>
      <c r="I228">
        <f t="shared" si="28"/>
        <v>4</v>
      </c>
      <c r="J228">
        <f t="shared" si="29"/>
        <v>1</v>
      </c>
      <c r="K228">
        <f>J228*Weighting!$W$12</f>
        <v>1</v>
      </c>
      <c r="M228" s="14"/>
    </row>
    <row r="229" spans="1:13" x14ac:dyDescent="0.25">
      <c r="A229" s="32">
        <f>IF(Weighting!$P$13&gt;0,B229,"")</f>
        <v>1.238</v>
      </c>
      <c r="B229">
        <f>Weighting!$C$13</f>
        <v>1.238</v>
      </c>
      <c r="C229">
        <f>Weighting!$F$13</f>
        <v>0</v>
      </c>
      <c r="D229" t="b">
        <f>IF(C229=1,'Data Transformation'!$G$3+0.5*'Data Transformation'!$W$25,IF(C230=1,D230-'Data Transformation'!$W$25,FALSE))</f>
        <v>0</v>
      </c>
      <c r="E229" t="str">
        <f t="array" ref="E229">IF(ISLOGICAL(D229),"",FREQUENCY(IF('Data Transformation'!$B$425:$B$8425='Bin Analysis'!$B219,'Data Transformation'!$G$425:$G$8425),D229))</f>
        <v/>
      </c>
      <c r="F229" t="str">
        <f t="shared" si="27"/>
        <v/>
      </c>
      <c r="G229">
        <f>Weighting!$H$13</f>
        <v>0</v>
      </c>
      <c r="H229">
        <f t="array" ref="H229">FREQUENCY(IF('Data Transformation'!$B$4:$B$8425=B219,'Data Transformation'!$G$4:$G$8425),'Bin Analysis'!$B229)</f>
        <v>17</v>
      </c>
      <c r="I229">
        <f t="shared" si="28"/>
        <v>0</v>
      </c>
      <c r="J229">
        <f t="shared" si="29"/>
        <v>0</v>
      </c>
      <c r="K229">
        <f>J229*Weighting!$W$13</f>
        <v>0</v>
      </c>
      <c r="M229" s="14"/>
    </row>
    <row r="230" spans="1:13" x14ac:dyDescent="0.25">
      <c r="A230" s="32">
        <f>IF(Weighting!$P$14&gt;0,B230,"")</f>
        <v>1.369</v>
      </c>
      <c r="B230">
        <f>Weighting!$C$14</f>
        <v>1.369</v>
      </c>
      <c r="C230">
        <f>Weighting!$F$14</f>
        <v>0</v>
      </c>
      <c r="D230" t="b">
        <f>IF(C230=1,'Data Transformation'!$G$3+0.5*'Data Transformation'!$W$25,IF(C231=1,D231-'Data Transformation'!$W$25,FALSE))</f>
        <v>0</v>
      </c>
      <c r="E230" t="str">
        <f t="array" ref="E230">IF(ISLOGICAL(D230),"",FREQUENCY(IF('Data Transformation'!$B$425:$B$8425='Bin Analysis'!$B219,'Data Transformation'!$G$425:$G$8425),D230))</f>
        <v/>
      </c>
      <c r="F230" t="str">
        <f t="shared" si="27"/>
        <v/>
      </c>
      <c r="G230">
        <f>Weighting!$H$14</f>
        <v>0</v>
      </c>
      <c r="H230">
        <f t="array" ref="H230">FREQUENCY(IF('Data Transformation'!$B$4:$B$8425=B219,'Data Transformation'!$G$4:$G$8425),'Bin Analysis'!$B230)</f>
        <v>17</v>
      </c>
      <c r="I230">
        <f t="shared" si="28"/>
        <v>0</v>
      </c>
      <c r="J230">
        <f t="shared" si="29"/>
        <v>0</v>
      </c>
      <c r="K230">
        <f>J230*Weighting!$W$14</f>
        <v>0</v>
      </c>
      <c r="M230" s="14"/>
    </row>
    <row r="231" spans="1:13" x14ac:dyDescent="0.25">
      <c r="A231" s="32">
        <f>IF(Weighting!$P$15&gt;0,B231,"")</f>
        <v>1.5000009999999999</v>
      </c>
      <c r="B231">
        <f>Weighting!$C$15</f>
        <v>1.5000009999999999</v>
      </c>
      <c r="C231">
        <f>Weighting!$F$15</f>
        <v>0</v>
      </c>
      <c r="D231" t="b">
        <f>IF(C231=1,'Data Transformation'!$G$3+0.5*'Data Transformation'!$W$25,IF(C232=1,D232-'Data Transformation'!$W$25,FALSE))</f>
        <v>0</v>
      </c>
      <c r="E231" t="str">
        <f t="array" ref="E231">IF(ISLOGICAL(D231),"",FREQUENCY(IF('Data Transformation'!$B$425:$B$8425='Bin Analysis'!$B219,'Data Transformation'!$G$425:$G$8425),D231))</f>
        <v/>
      </c>
      <c r="F231" t="str">
        <f t="shared" si="27"/>
        <v/>
      </c>
      <c r="G231">
        <f>Weighting!$H$15</f>
        <v>0</v>
      </c>
      <c r="H231">
        <f t="array" ref="H231">FREQUENCY(IF('Data Transformation'!$B$4:$B$8425=B219,'Data Transformation'!$G$4:$G$8425),'Bin Analysis'!$B231)</f>
        <v>17</v>
      </c>
      <c r="I231">
        <f t="shared" si="28"/>
        <v>0</v>
      </c>
      <c r="J231">
        <f t="shared" si="29"/>
        <v>0</v>
      </c>
      <c r="K231">
        <f>J231*Weighting!$W$15</f>
        <v>0</v>
      </c>
      <c r="M231" s="14"/>
    </row>
    <row r="232" spans="1:13" x14ac:dyDescent="0.25">
      <c r="A232" s="32" t="str">
        <f>IF(Weighting!$P$16&gt;0,B232,"")</f>
        <v/>
      </c>
      <c r="B232">
        <f>Weighting!$C$16</f>
        <v>1.631</v>
      </c>
      <c r="C232">
        <f>Weighting!$F$16</f>
        <v>0</v>
      </c>
      <c r="D232" t="b">
        <f>IF(C232=1,'Data Transformation'!$G$3+0.5*'Data Transformation'!$W$25,IF(C233=1,D233-'Data Transformation'!$W$25,FALSE))</f>
        <v>0</v>
      </c>
      <c r="E232" t="str">
        <f t="array" ref="E232">IF(ISLOGICAL(D232),"",FREQUENCY(IF('Data Transformation'!$B$425:$B$8425='Bin Analysis'!$B219,'Data Transformation'!$G$425:$G$8425),D232))</f>
        <v/>
      </c>
      <c r="F232" t="str">
        <f t="shared" si="27"/>
        <v/>
      </c>
      <c r="G232">
        <f>Weighting!$H$16</f>
        <v>0</v>
      </c>
      <c r="H232">
        <f t="array" ref="H232">FREQUENCY(IF('Data Transformation'!$B$4:$B$8425=B219,'Data Transformation'!$G$4:$G$8425),'Bin Analysis'!$B232)</f>
        <v>17</v>
      </c>
      <c r="I232">
        <f t="shared" si="28"/>
        <v>0</v>
      </c>
      <c r="J232">
        <f t="shared" si="29"/>
        <v>0</v>
      </c>
      <c r="K232">
        <f>J232*Weighting!$W$16</f>
        <v>0</v>
      </c>
      <c r="M232" s="14"/>
    </row>
    <row r="233" spans="1:13" x14ac:dyDescent="0.25">
      <c r="A233" s="32" t="str">
        <f>IF(Weighting!$P$17&gt;0,B233,"")</f>
        <v/>
      </c>
      <c r="B233">
        <f>Weighting!$C$17</f>
        <v>1.762</v>
      </c>
      <c r="C233">
        <f>Weighting!$F$17</f>
        <v>0</v>
      </c>
      <c r="D233" t="b">
        <f>IF(C233=1,'Data Transformation'!$G$3+0.5*'Data Transformation'!$W$25,IF(C234=1,D234-'Data Transformation'!$W$25,FALSE))</f>
        <v>0</v>
      </c>
      <c r="E233" t="str">
        <f t="array" ref="E233">IF(ISLOGICAL(D233),"",FREQUENCY(IF('Data Transformation'!$B$425:$B$8425='Bin Analysis'!$B219,'Data Transformation'!$G$425:$G$8425),D233))</f>
        <v/>
      </c>
      <c r="F233" t="str">
        <f t="shared" si="27"/>
        <v/>
      </c>
      <c r="G233">
        <f>Weighting!$H$17</f>
        <v>0</v>
      </c>
      <c r="H233">
        <f t="array" ref="H233">FREQUENCY(IF('Data Transformation'!$B$4:$B$8425=B219,'Data Transformation'!$G$4:$G$8425),'Bin Analysis'!$B233)</f>
        <v>17</v>
      </c>
      <c r="I233">
        <f t="shared" si="28"/>
        <v>0</v>
      </c>
      <c r="J233">
        <f t="shared" si="29"/>
        <v>0</v>
      </c>
      <c r="K233">
        <f>J233*Weighting!$W$17</f>
        <v>0</v>
      </c>
      <c r="M233" s="14"/>
    </row>
    <row r="234" spans="1:13" x14ac:dyDescent="0.25">
      <c r="A234" s="32" t="str">
        <f>IF(Weighting!$P$18&gt;0,B234,"")</f>
        <v/>
      </c>
      <c r="B234">
        <f>Weighting!$C$18</f>
        <v>1.893</v>
      </c>
      <c r="C234">
        <f>Weighting!$F$18</f>
        <v>0</v>
      </c>
      <c r="D234" t="b">
        <f>IF(C234=1,'Data Transformation'!$G$3+0.5*'Data Transformation'!$W$25,IF(C235=1,D235-'Data Transformation'!$W$25,FALSE))</f>
        <v>0</v>
      </c>
      <c r="E234" t="str">
        <f t="array" ref="E234">IF(ISLOGICAL(D234),"",FREQUENCY(IF('Data Transformation'!$B$425:$B$8425='Bin Analysis'!$B219,'Data Transformation'!$G$425:$G$8425),D234))</f>
        <v/>
      </c>
      <c r="F234" t="str">
        <f t="shared" si="27"/>
        <v/>
      </c>
      <c r="G234">
        <f>Weighting!$H$18</f>
        <v>0</v>
      </c>
      <c r="H234">
        <f t="array" ref="H234">FREQUENCY(IF('Data Transformation'!$B$4:$B$8425=B219,'Data Transformation'!$G$4:$G$8425),'Bin Analysis'!$B234)</f>
        <v>17</v>
      </c>
      <c r="I234">
        <f t="shared" si="28"/>
        <v>0</v>
      </c>
      <c r="J234">
        <f t="shared" si="29"/>
        <v>0</v>
      </c>
      <c r="K234">
        <f>J234*Weighting!$W$18</f>
        <v>0</v>
      </c>
      <c r="M234" s="14"/>
    </row>
    <row r="235" spans="1:13" x14ac:dyDescent="0.25">
      <c r="A235" s="32" t="str">
        <f>IF(Weighting!$P$19&gt;0,B235,"")</f>
        <v/>
      </c>
      <c r="B235">
        <f>Weighting!$C$19</f>
        <v>2.024</v>
      </c>
      <c r="C235">
        <f>Weighting!$F$19</f>
        <v>0</v>
      </c>
      <c r="D235" t="b">
        <f>IF(C235=1,'Data Transformation'!$G$3+0.5*'Data Transformation'!$W$25,IF(C236=1,D236-'Data Transformation'!$W$25,FALSE))</f>
        <v>0</v>
      </c>
      <c r="E235" t="str">
        <f t="array" ref="E235">IF(ISLOGICAL(D235),"",FREQUENCY(IF('Data Transformation'!$B$425:$B$8425='Bin Analysis'!$B219,'Data Transformation'!$G$425:$G$8425),D235))</f>
        <v/>
      </c>
      <c r="F235" t="str">
        <f t="shared" si="27"/>
        <v/>
      </c>
      <c r="G235">
        <f>Weighting!$H$19</f>
        <v>0</v>
      </c>
      <c r="H235">
        <f t="array" ref="H235">FREQUENCY(IF('Data Transformation'!$B$4:$B$8425=B219,'Data Transformation'!$G$4:$G$8425),'Bin Analysis'!$B235)</f>
        <v>17</v>
      </c>
      <c r="I235">
        <f t="shared" si="28"/>
        <v>0</v>
      </c>
      <c r="J235">
        <f t="shared" si="29"/>
        <v>0</v>
      </c>
      <c r="K235">
        <f>J235*Weighting!$W$19</f>
        <v>0</v>
      </c>
      <c r="M235" s="14"/>
    </row>
    <row r="236" spans="1:13" x14ac:dyDescent="0.25">
      <c r="A236" s="32" t="str">
        <f>IF(Weighting!$P$20&gt;0,B236,"")</f>
        <v/>
      </c>
      <c r="B236">
        <f>Weighting!$C$20</f>
        <v>2.1550000000000002</v>
      </c>
      <c r="C236">
        <f>Weighting!$F$20</f>
        <v>0</v>
      </c>
      <c r="D236" t="b">
        <f>IF(C236=1,'Data Transformation'!$G$3+0.5*'Data Transformation'!$W$25,IF(C237=1,D237-'Data Transformation'!$W$25,FALSE))</f>
        <v>0</v>
      </c>
      <c r="E236" t="str">
        <f t="array" ref="E236">IF(ISLOGICAL(D236),"",FREQUENCY(IF('Data Transformation'!$B$425:$B$8425='Bin Analysis'!$B219,'Data Transformation'!$G$425:$G$8425),D236))</f>
        <v/>
      </c>
      <c r="F236" t="str">
        <f t="shared" si="27"/>
        <v/>
      </c>
      <c r="G236">
        <f>Weighting!$H$20</f>
        <v>0</v>
      </c>
      <c r="H236">
        <f t="array" ref="H236">FREQUENCY(IF('Data Transformation'!$B$4:$B$8425=B219,'Data Transformation'!$G$4:$G$8425),'Bin Analysis'!$B236)</f>
        <v>17</v>
      </c>
      <c r="I236">
        <f t="shared" si="28"/>
        <v>0</v>
      </c>
      <c r="J236">
        <f t="shared" si="29"/>
        <v>0</v>
      </c>
      <c r="K236">
        <f>J236*Weighting!$W$20</f>
        <v>0</v>
      </c>
      <c r="M236" s="14"/>
    </row>
    <row r="237" spans="1:13" x14ac:dyDescent="0.25">
      <c r="A237" s="32" t="str">
        <f>IF(Weighting!$P$21&gt;0,B237,"")</f>
        <v/>
      </c>
      <c r="B237">
        <f>Weighting!$C$21</f>
        <v>2.2860000000000005</v>
      </c>
      <c r="C237">
        <f>Weighting!$F$21</f>
        <v>0</v>
      </c>
      <c r="D237" t="b">
        <f>IF(C237=1,'Data Transformation'!$G$3+0.5*'Data Transformation'!$W$25,IF(C238=1,D238-'Data Transformation'!$W$25,FALSE))</f>
        <v>0</v>
      </c>
      <c r="E237" t="str">
        <f t="array" ref="E237">IF(ISLOGICAL(D237),"",FREQUENCY(IF('Data Transformation'!$B$425:$B$8425='Bin Analysis'!$B219,'Data Transformation'!$G$425:$G$8425),D237))</f>
        <v/>
      </c>
      <c r="F237" t="str">
        <f t="shared" si="27"/>
        <v/>
      </c>
      <c r="G237">
        <f>Weighting!$H$21</f>
        <v>0</v>
      </c>
      <c r="H237">
        <f t="array" ref="H237">FREQUENCY(IF('Data Transformation'!$B$4:$B$8425=B219,'Data Transformation'!$G$4:$G$8425),'Bin Analysis'!$B237)</f>
        <v>17</v>
      </c>
      <c r="I237">
        <f t="shared" si="28"/>
        <v>0</v>
      </c>
      <c r="J237">
        <f t="shared" si="29"/>
        <v>0</v>
      </c>
      <c r="K237">
        <f>J237*Weighting!$W$21</f>
        <v>0</v>
      </c>
      <c r="M237" s="14"/>
    </row>
    <row r="238" spans="1:13" x14ac:dyDescent="0.25">
      <c r="A238" s="32" t="str">
        <f>IF(Weighting!$P$22&gt;0,B238,"")</f>
        <v/>
      </c>
      <c r="B238">
        <f>Weighting!$C$22</f>
        <v>2.4170000000000007</v>
      </c>
      <c r="C238">
        <f>Weighting!$F$22</f>
        <v>0</v>
      </c>
      <c r="D238" t="b">
        <f>IF(C238=1,'Data Transformation'!$G$3+0.5*'Data Transformation'!$W$25,IF(C239=1,D239-'Data Transformation'!$W$25,FALSE))</f>
        <v>0</v>
      </c>
      <c r="E238" t="str">
        <f t="array" ref="E238">IF(ISLOGICAL(D238),"",FREQUENCY(IF('Data Transformation'!$B$425:$B$8425='Bin Analysis'!$B219,'Data Transformation'!$G$425:$G$8425),D238))</f>
        <v/>
      </c>
      <c r="F238" t="str">
        <f t="shared" si="27"/>
        <v/>
      </c>
      <c r="G238">
        <f>Weighting!$H$22</f>
        <v>0</v>
      </c>
      <c r="H238">
        <f t="array" ref="H238">FREQUENCY(IF('Data Transformation'!$B$4:$B$8425=B219,'Data Transformation'!$G$4:$G$8425),'Bin Analysis'!$B238)</f>
        <v>17</v>
      </c>
      <c r="I238">
        <f t="shared" si="28"/>
        <v>0</v>
      </c>
      <c r="J238">
        <f t="shared" si="29"/>
        <v>0</v>
      </c>
      <c r="K238">
        <f>J238*Weighting!$W$22</f>
        <v>0</v>
      </c>
      <c r="M238" s="14"/>
    </row>
    <row r="239" spans="1:13" x14ac:dyDescent="0.25">
      <c r="A239" s="32" t="str">
        <f>IF(Weighting!$P$23&gt;0,B239,"")</f>
        <v/>
      </c>
      <c r="B239">
        <f>Weighting!$C$23</f>
        <v>2.5480000000000009</v>
      </c>
      <c r="C239">
        <f>Weighting!$F$23</f>
        <v>0</v>
      </c>
      <c r="D239" t="b">
        <f>IF(C239=1,'Data Transformation'!$G$3+0.5*'Data Transformation'!$W$25,IF(C240=1,D240-'Data Transformation'!$W$25,FALSE))</f>
        <v>0</v>
      </c>
      <c r="E239" t="str">
        <f t="array" ref="E239">IF(ISLOGICAL(D239),"",FREQUENCY(IF('Data Transformation'!$B$425:$B$8425='Bin Analysis'!$B219,'Data Transformation'!$G$425:$G$8425),D239))</f>
        <v/>
      </c>
      <c r="F239" t="str">
        <f t="shared" si="27"/>
        <v/>
      </c>
      <c r="G239">
        <f>Weighting!$H$23</f>
        <v>0</v>
      </c>
      <c r="H239">
        <f t="array" ref="H239">FREQUENCY(IF('Data Transformation'!$B$4:$B$8425=B219,'Data Transformation'!$G$4:$G$8425),'Bin Analysis'!$B239)</f>
        <v>17</v>
      </c>
      <c r="I239">
        <f t="shared" si="28"/>
        <v>0</v>
      </c>
      <c r="J239">
        <f t="shared" si="29"/>
        <v>0</v>
      </c>
      <c r="K239">
        <f>J239*Weighting!$W$23</f>
        <v>0</v>
      </c>
      <c r="M239" s="14"/>
    </row>
    <row r="240" spans="1:13" x14ac:dyDescent="0.25">
      <c r="A240" s="32" t="str">
        <f>IF(Weighting!$P$24&gt;0,B240,"")</f>
        <v/>
      </c>
      <c r="B240">
        <f>Weighting!$C$24</f>
        <v>2.6790000000000012</v>
      </c>
      <c r="C240">
        <f>Weighting!$F$24</f>
        <v>0</v>
      </c>
      <c r="D240" t="b">
        <f>IF(C240=1,'Data Transformation'!$G$3+0.5*'Data Transformation'!$W$25,IF(C241=1,D241-'Data Transformation'!$W$25,FALSE))</f>
        <v>0</v>
      </c>
      <c r="E240" t="str">
        <f t="array" ref="E240">IF(ISLOGICAL(D240),"",FREQUENCY(IF('Data Transformation'!$B$425:$B$8425='Bin Analysis'!$B219,'Data Transformation'!$G$425:$G$8425),D240))</f>
        <v/>
      </c>
      <c r="F240" t="str">
        <f t="shared" si="27"/>
        <v/>
      </c>
      <c r="G240">
        <f>Weighting!$H$24</f>
        <v>0</v>
      </c>
      <c r="H240">
        <f t="array" ref="H240">FREQUENCY(IF('Data Transformation'!$B$4:$B$8425=B219,'Data Transformation'!$G$4:$G$8425),'Bin Analysis'!$B240)</f>
        <v>17</v>
      </c>
      <c r="I240">
        <f t="shared" si="28"/>
        <v>0</v>
      </c>
      <c r="J240">
        <f t="shared" si="29"/>
        <v>0</v>
      </c>
      <c r="K240">
        <f>J240*Weighting!$W$24</f>
        <v>0</v>
      </c>
      <c r="M240" s="14"/>
    </row>
    <row r="241" spans="1:25" x14ac:dyDescent="0.25">
      <c r="A241" s="32" t="str">
        <f>IF(Weighting!$P$25&gt;0,B241,"")</f>
        <v/>
      </c>
      <c r="B241">
        <f>Weighting!$C$25</f>
        <v>2.8100000000000014</v>
      </c>
      <c r="C241">
        <f>Weighting!$F$25</f>
        <v>0</v>
      </c>
      <c r="D241" t="b">
        <f>IF(C241=1,'Data Transformation'!$G$3+0.5*'Data Transformation'!$W$25,IF(C242=1,D242-'Data Transformation'!$W$25,FALSE))</f>
        <v>0</v>
      </c>
      <c r="E241" t="str">
        <f t="array" ref="E241">IF(ISLOGICAL(D241),"",FREQUENCY(IF('Data Transformation'!$B$425:$B$8425='Bin Analysis'!$B219,'Data Transformation'!$G$425:$G$8425),D241))</f>
        <v/>
      </c>
      <c r="F241" t="str">
        <f t="shared" si="27"/>
        <v/>
      </c>
      <c r="G241">
        <f>Weighting!$H$25</f>
        <v>0</v>
      </c>
      <c r="H241">
        <f t="array" ref="H241">FREQUENCY(IF('Data Transformation'!$B$4:$B$8425=B219,'Data Transformation'!$G$4:$G$8425),'Bin Analysis'!$B241)</f>
        <v>17</v>
      </c>
      <c r="I241">
        <f t="shared" si="28"/>
        <v>0</v>
      </c>
      <c r="J241">
        <f t="shared" si="29"/>
        <v>0</v>
      </c>
      <c r="K241">
        <f>J241*Weighting!$W$25</f>
        <v>0</v>
      </c>
      <c r="M241" s="14"/>
    </row>
    <row r="242" spans="1:25" x14ac:dyDescent="0.25">
      <c r="N242" s="55"/>
      <c r="O242"/>
      <c r="P242"/>
      <c r="Q242"/>
      <c r="R242"/>
    </row>
    <row r="243" spans="1:25" ht="23.25" x14ac:dyDescent="0.35">
      <c r="A243" s="21" t="s">
        <v>0</v>
      </c>
      <c r="B243" s="21">
        <f>IFERROR(VLOOKUP(C243,'Data Transformation'!$L$6:$M$426,2,FALSE),"")</f>
        <v>10</v>
      </c>
      <c r="C243" s="21">
        <f>C219+1</f>
        <v>10</v>
      </c>
      <c r="D243" s="21"/>
      <c r="E243" s="21"/>
      <c r="F243" s="21"/>
      <c r="G243" s="21"/>
      <c r="H243" s="22"/>
      <c r="I243" s="22"/>
      <c r="J243" s="22"/>
      <c r="K243" s="21"/>
      <c r="L243" s="21">
        <f>B243</f>
        <v>10</v>
      </c>
      <c r="M243" s="23">
        <f>INDEX('Data Transformation'!$O$4:$O$424,MATCH($B243,'Data Transformation'!$M$4:$M$424,0),MATCH($M$2,'Data Transformation'!$O$3,0))</f>
        <v>14</v>
      </c>
      <c r="N243" s="27">
        <f>IF('Input and Summary Results'!$J$16="minimum",'Bin Analysis'!X244/(M243-1),'Bin Analysis'!Y243/('Bin Analysis'!M243-1))</f>
        <v>0</v>
      </c>
      <c r="O243" s="27">
        <f>IF(M243=FALSE,NA(),(VLOOKUP(1,C246:K265,4,FALSE))/(M243-1))</f>
        <v>0</v>
      </c>
      <c r="P243" s="27">
        <f>IF(M243=FALSE,NA(),SUM(J246:J265)/Weighting!$S$5)</f>
        <v>0.4</v>
      </c>
      <c r="Q243" s="27">
        <f>IF(M243=FALSE,NA(),SUM(K246:K265)/Weighting!$S$6)</f>
        <v>0.30434782608695654</v>
      </c>
      <c r="R243" s="27">
        <f>IF(M243=FALSE,NA(),(VLOOKUP(1,G246:K265,3,FALSE))/(M243-1))</f>
        <v>0.53846153846153844</v>
      </c>
      <c r="S243" s="22" t="str">
        <f>IF(M243=FALSE,NA(),IF(SUM(J246:J265)=2,"yes","no"))</f>
        <v>no</v>
      </c>
      <c r="X243" s="2" cm="2">
        <f t="array" ref="X243:X244">FREQUENCY(IF('Data Transformation'!$B$425:$B$6424='Bin Analysis'!L243,'Data Transformation'!$G$425:$G$6424),'Data Transformation'!$U$11)</f>
        <v>13</v>
      </c>
      <c r="Y243" s="2" cm="2">
        <f t="array" ref="Y243:Y244">FREQUENCY(IF('Data Transformation'!$B$425:$B$6424='Bin Analysis'!L243,'Data Transformation'!$G$425:$G$6424),'Data Transformation'!$U$12)</f>
        <v>13</v>
      </c>
    </row>
    <row r="244" spans="1:25" x14ac:dyDescent="0.25">
      <c r="A244" s="14" t="s">
        <v>67</v>
      </c>
      <c r="B244" t="s">
        <v>47</v>
      </c>
      <c r="C244" t="s">
        <v>5</v>
      </c>
      <c r="D244" t="s">
        <v>100</v>
      </c>
      <c r="E244" t="s">
        <v>101</v>
      </c>
      <c r="F244" t="s">
        <v>102</v>
      </c>
      <c r="G244" t="s">
        <v>70</v>
      </c>
      <c r="H244" t="s">
        <v>31</v>
      </c>
      <c r="I244" t="s">
        <v>32</v>
      </c>
      <c r="J244" t="s">
        <v>46</v>
      </c>
      <c r="K244" s="14" t="s">
        <v>45</v>
      </c>
      <c r="M244" s="14"/>
      <c r="X244" s="2">
        <v>0</v>
      </c>
      <c r="Y244" s="2">
        <v>0</v>
      </c>
    </row>
    <row r="245" spans="1:25" x14ac:dyDescent="0.25">
      <c r="A245" s="32"/>
      <c r="D245" t="b">
        <f>IF(C245=1,'Data Transformation'!$G$3+0.5*'Data Transformation'!$W$25,IF(C246=1,D246-'Data Transformation'!$W$25,FALSE))</f>
        <v>0</v>
      </c>
      <c r="E245" t="str">
        <f t="array" ref="E245">IF(ISLOGICAL(D245),"",FREQUENCY(IF('Data Transformation'!$B$425:$B$8425='Bin Analysis'!$B243,'Data Transformation'!$G$425:$G$8425),D245))</f>
        <v/>
      </c>
      <c r="F245" t="str">
        <f>IF(ISLOGICAL(D245),"",E245-E244)</f>
        <v/>
      </c>
      <c r="M245" s="14"/>
    </row>
    <row r="246" spans="1:25" x14ac:dyDescent="0.25">
      <c r="A246" s="32">
        <f>IF(Weighting!$P$6&gt;0,B246,"")</f>
        <v>0.32100000000000001</v>
      </c>
      <c r="B246">
        <f>Weighting!$C$6</f>
        <v>0.32100000000000001</v>
      </c>
      <c r="C246">
        <f>Weighting!$F$6</f>
        <v>0</v>
      </c>
      <c r="D246" t="b">
        <f>IF(C246=1,'Data Transformation'!$G$3+0.5*'Data Transformation'!$W$25,IF(C247=1,D247-'Data Transformation'!$W$25,FALSE))</f>
        <v>0</v>
      </c>
      <c r="E246" t="str">
        <f t="array" ref="E246">IF(ISLOGICAL(D246),"",FREQUENCY(IF('Data Transformation'!$B$425:$B$8425='Bin Analysis'!$B243,'Data Transformation'!$G$425:$G$8425),D246))</f>
        <v/>
      </c>
      <c r="F246" t="str">
        <f>IF(ISLOGICAL(D246),"",E246-E245)</f>
        <v/>
      </c>
      <c r="G246">
        <f>Weighting!$H$6</f>
        <v>1</v>
      </c>
      <c r="H246">
        <f t="array" ref="H246">FREQUENCY(IF('Data Transformation'!$B$4:$B$8425=B243,'Data Transformation'!$G$4:$G$8425),'Bin Analysis'!$B246)</f>
        <v>7</v>
      </c>
      <c r="I246">
        <f>H246-H245</f>
        <v>7</v>
      </c>
      <c r="J246">
        <f>IF(I246=0,0,1)</f>
        <v>1</v>
      </c>
      <c r="K246">
        <f>J246*Weighting!$W$6</f>
        <v>1</v>
      </c>
      <c r="M246" s="14"/>
    </row>
    <row r="247" spans="1:25" x14ac:dyDescent="0.25">
      <c r="A247" s="32">
        <f>IF(Weighting!$P$7&gt;0,B247,"")</f>
        <v>0.45200000000000001</v>
      </c>
      <c r="B247">
        <f>Weighting!$C$7</f>
        <v>0.45200000000000001</v>
      </c>
      <c r="C247">
        <f>Weighting!$F$7</f>
        <v>0</v>
      </c>
      <c r="D247" t="b">
        <f>IF(C247=1,'Data Transformation'!$G$3+0.5*'Data Transformation'!$W$25,IF(C248=1,D248-'Data Transformation'!$W$25,FALSE))</f>
        <v>0</v>
      </c>
      <c r="E247" t="str">
        <f t="array" ref="E247">IF(ISLOGICAL(D247),"",FREQUENCY(IF('Data Transformation'!$B$425:$B$8425='Bin Analysis'!$B243,'Data Transformation'!$G$425:$G$8425),D247))</f>
        <v/>
      </c>
      <c r="F247" t="str">
        <f t="shared" ref="F247:F265" si="30">IF(ISLOGICAL(D247),"",E247-E246)</f>
        <v/>
      </c>
      <c r="G247">
        <f>Weighting!$H$7</f>
        <v>0</v>
      </c>
      <c r="H247">
        <f t="array" ref="H247">FREQUENCY(IF('Data Transformation'!$B$4:$B$8425=B243,'Data Transformation'!$G$4:$G$8425),'Bin Analysis'!$B247)</f>
        <v>12</v>
      </c>
      <c r="I247">
        <f t="shared" ref="I247:I265" si="31">H247-H246</f>
        <v>5</v>
      </c>
      <c r="J247">
        <f>IF(I247=0,0,1)</f>
        <v>1</v>
      </c>
      <c r="K247">
        <f>J247*Weighting!$W$7</f>
        <v>2</v>
      </c>
      <c r="M247" s="14"/>
    </row>
    <row r="248" spans="1:25" x14ac:dyDescent="0.25">
      <c r="A248" s="32">
        <f>IF(Weighting!$P$8&gt;0,B248,"")</f>
        <v>0.58299999999999996</v>
      </c>
      <c r="B248">
        <f>Weighting!$C$8</f>
        <v>0.58299999999999996</v>
      </c>
      <c r="C248">
        <f>Weighting!$F$8</f>
        <v>0</v>
      </c>
      <c r="D248" t="b">
        <f>IF(C248=1,'Data Transformation'!$G$3+0.5*'Data Transformation'!$W$25,IF(C249=1,D249-'Data Transformation'!$W$25,FALSE))</f>
        <v>0</v>
      </c>
      <c r="E248" t="str">
        <f t="array" ref="E248">IF(ISLOGICAL(D248),"",FREQUENCY(IF('Data Transformation'!$B$425:$B$8425='Bin Analysis'!$B243,'Data Transformation'!$G$425:$G$8425),D248))</f>
        <v/>
      </c>
      <c r="F248" t="str">
        <f t="shared" si="30"/>
        <v/>
      </c>
      <c r="G248">
        <f>Weighting!$H$8</f>
        <v>0</v>
      </c>
      <c r="H248">
        <f t="array" ref="H248">FREQUENCY(IF('Data Transformation'!$B$4:$B$8425=B243,'Data Transformation'!$G$4:$G$8425),'Bin Analysis'!$B248)</f>
        <v>12</v>
      </c>
      <c r="I248">
        <f t="shared" si="31"/>
        <v>0</v>
      </c>
      <c r="J248">
        <f t="shared" ref="J248:J265" si="32">IF(I248=0,0,1)</f>
        <v>0</v>
      </c>
      <c r="K248">
        <f>J248*Weighting!$W$8</f>
        <v>0</v>
      </c>
      <c r="M248" s="14"/>
    </row>
    <row r="249" spans="1:25" x14ac:dyDescent="0.25">
      <c r="A249" s="32">
        <f>IF(Weighting!$P$9&gt;0,B249,"")</f>
        <v>0.71399999999999997</v>
      </c>
      <c r="B249" s="50">
        <f>Weighting!$C$9</f>
        <v>0.71399999999999997</v>
      </c>
      <c r="C249">
        <f>Weighting!$F$9</f>
        <v>0</v>
      </c>
      <c r="D249" t="b">
        <f>IF(C249=1,'Data Transformation'!$G$3+0.5*'Data Transformation'!$W$25,IF(C250=1,D250-'Data Transformation'!$W$25,FALSE))</f>
        <v>0</v>
      </c>
      <c r="E249" t="str">
        <f t="array" ref="E249">IF(ISLOGICAL(D249),"",FREQUENCY(IF('Data Transformation'!$B$425:$B$8425='Bin Analysis'!$B243,'Data Transformation'!$G$425:$G$8425),D249))</f>
        <v/>
      </c>
      <c r="F249" t="str">
        <f t="shared" si="30"/>
        <v/>
      </c>
      <c r="G249">
        <f>Weighting!$H$9</f>
        <v>0</v>
      </c>
      <c r="H249">
        <f t="array" ref="H249">FREQUENCY(IF('Data Transformation'!$B$4:$B$8425=B243,'Data Transformation'!$G$4:$G$8425),'Bin Analysis'!$B249)</f>
        <v>12</v>
      </c>
      <c r="I249">
        <f t="shared" si="31"/>
        <v>0</v>
      </c>
      <c r="J249">
        <f t="shared" si="32"/>
        <v>0</v>
      </c>
      <c r="K249">
        <f>J249*Weighting!$W$9</f>
        <v>0</v>
      </c>
      <c r="M249" s="14"/>
    </row>
    <row r="250" spans="1:25" x14ac:dyDescent="0.25">
      <c r="A250" s="32">
        <f>IF(Weighting!$P$10&gt;0,B250,"")</f>
        <v>0.84499999999999997</v>
      </c>
      <c r="B250">
        <f>Weighting!$C$10</f>
        <v>0.84499999999999997</v>
      </c>
      <c r="C250">
        <f>Weighting!$F$10</f>
        <v>0</v>
      </c>
      <c r="D250" t="b">
        <f>IF(C250=1,'Data Transformation'!$G$3+0.5*'Data Transformation'!$W$25,IF(C251=1,D251-'Data Transformation'!$W$25,FALSE))</f>
        <v>0</v>
      </c>
      <c r="E250" t="str">
        <f t="array" ref="E250">IF(ISLOGICAL(D250),"",FREQUENCY(IF('Data Transformation'!$B$425:$B$8425='Bin Analysis'!$B243,'Data Transformation'!$G$425:$G$8425),D250))</f>
        <v/>
      </c>
      <c r="F250" t="str">
        <f t="shared" si="30"/>
        <v/>
      </c>
      <c r="G250">
        <f>Weighting!$H$10</f>
        <v>0</v>
      </c>
      <c r="H250">
        <f t="array" ref="H250">FREQUENCY(IF('Data Transformation'!$B$4:$B$8425=B243,'Data Transformation'!$G$4:$G$8425),'Bin Analysis'!$B250)</f>
        <v>13</v>
      </c>
      <c r="I250">
        <f t="shared" si="31"/>
        <v>1</v>
      </c>
      <c r="J250">
        <f t="shared" si="32"/>
        <v>1</v>
      </c>
      <c r="K250">
        <f>J250*Weighting!$W$10</f>
        <v>3</v>
      </c>
      <c r="M250" s="14"/>
    </row>
    <row r="251" spans="1:25" x14ac:dyDescent="0.25">
      <c r="A251" s="32">
        <f>IF(Weighting!$P$11&gt;0,B251,"")</f>
        <v>0.97599999999999998</v>
      </c>
      <c r="B251">
        <f>Weighting!$C$11</f>
        <v>0.97599999999999998</v>
      </c>
      <c r="C251">
        <f>Weighting!$F$11</f>
        <v>0</v>
      </c>
      <c r="D251">
        <f>IF(C251=1,'Data Transformation'!$G$3+0.5*'Data Transformation'!$W$25,IF(C252=1,D252-'Data Transformation'!$W$25,FALSE))</f>
        <v>0.86899999999999999</v>
      </c>
      <c r="E251">
        <f t="array" ref="E251">IF(ISLOGICAL(D251),"",FREQUENCY(IF('Data Transformation'!$B$425:$B$8425='Bin Analysis'!$B243,'Data Transformation'!$G$425:$G$8425),D251))</f>
        <v>13</v>
      </c>
      <c r="F251" t="e">
        <f t="shared" si="30"/>
        <v>#VALUE!</v>
      </c>
      <c r="G251">
        <f>Weighting!$H$11</f>
        <v>0</v>
      </c>
      <c r="H251">
        <f t="array" ref="H251">FREQUENCY(IF('Data Transformation'!$B$4:$B$8425=B243,'Data Transformation'!$G$4:$G$8425),'Bin Analysis'!$B251)</f>
        <v>13</v>
      </c>
      <c r="I251">
        <f t="shared" si="31"/>
        <v>0</v>
      </c>
      <c r="J251">
        <f t="shared" si="32"/>
        <v>0</v>
      </c>
      <c r="K251">
        <f>J251*Weighting!$W$11</f>
        <v>0</v>
      </c>
      <c r="M251" s="14"/>
    </row>
    <row r="252" spans="1:25" x14ac:dyDescent="0.25">
      <c r="A252" s="32">
        <f>IF(Weighting!$P$12&gt;0,B252,"")</f>
        <v>1.107</v>
      </c>
      <c r="B252">
        <f>Weighting!$C$12</f>
        <v>1.107</v>
      </c>
      <c r="C252">
        <f>Weighting!$F$12</f>
        <v>1</v>
      </c>
      <c r="D252">
        <f>IF(C252=1,'Data Transformation'!$G$3+0.5*'Data Transformation'!$W$25,IF(C253=1,D253-'Data Transformation'!$W$25,FALSE))</f>
        <v>1.131</v>
      </c>
      <c r="E252">
        <f t="array" ref="E252">IF(ISLOGICAL(D252),"",FREQUENCY(IF('Data Transformation'!$B$425:$B$8425='Bin Analysis'!$B243,'Data Transformation'!$G$425:$G$8425),D252))</f>
        <v>13</v>
      </c>
      <c r="F252">
        <f t="shared" si="30"/>
        <v>0</v>
      </c>
      <c r="G252">
        <f>Weighting!$H$12</f>
        <v>0</v>
      </c>
      <c r="H252">
        <f t="array" ref="H252">FREQUENCY(IF('Data Transformation'!$B$4:$B$8425=B243,'Data Transformation'!$G$4:$G$8425),'Bin Analysis'!$B252)</f>
        <v>14</v>
      </c>
      <c r="I252">
        <f t="shared" si="31"/>
        <v>1</v>
      </c>
      <c r="J252">
        <f t="shared" si="32"/>
        <v>1</v>
      </c>
      <c r="K252">
        <f>J252*Weighting!$W$12</f>
        <v>1</v>
      </c>
      <c r="M252" s="14"/>
    </row>
    <row r="253" spans="1:25" x14ac:dyDescent="0.25">
      <c r="A253" s="32">
        <f>IF(Weighting!$P$13&gt;0,B253,"")</f>
        <v>1.238</v>
      </c>
      <c r="B253">
        <f>Weighting!$C$13</f>
        <v>1.238</v>
      </c>
      <c r="C253">
        <f>Weighting!$F$13</f>
        <v>0</v>
      </c>
      <c r="D253" t="b">
        <f>IF(C253=1,'Data Transformation'!$G$3+0.5*'Data Transformation'!$W$25,IF(C254=1,D254-'Data Transformation'!$W$25,FALSE))</f>
        <v>0</v>
      </c>
      <c r="E253" t="str">
        <f t="array" ref="E253">IF(ISLOGICAL(D253),"",FREQUENCY(IF('Data Transformation'!$B$425:$B$8425='Bin Analysis'!$B243,'Data Transformation'!$G$425:$G$8425),D253))</f>
        <v/>
      </c>
      <c r="F253" t="str">
        <f t="shared" si="30"/>
        <v/>
      </c>
      <c r="G253">
        <f>Weighting!$H$13</f>
        <v>0</v>
      </c>
      <c r="H253">
        <f t="array" ref="H253">FREQUENCY(IF('Data Transformation'!$B$4:$B$8425=B243,'Data Transformation'!$G$4:$G$8425),'Bin Analysis'!$B253)</f>
        <v>14</v>
      </c>
      <c r="I253">
        <f t="shared" si="31"/>
        <v>0</v>
      </c>
      <c r="J253">
        <f t="shared" si="32"/>
        <v>0</v>
      </c>
      <c r="K253">
        <f>J253*Weighting!$W$13</f>
        <v>0</v>
      </c>
      <c r="M253" s="14"/>
    </row>
    <row r="254" spans="1:25" x14ac:dyDescent="0.25">
      <c r="A254" s="32">
        <f>IF(Weighting!$P$14&gt;0,B254,"")</f>
        <v>1.369</v>
      </c>
      <c r="B254">
        <f>Weighting!$C$14</f>
        <v>1.369</v>
      </c>
      <c r="C254">
        <f>Weighting!$F$14</f>
        <v>0</v>
      </c>
      <c r="D254" t="b">
        <f>IF(C254=1,'Data Transformation'!$G$3+0.5*'Data Transformation'!$W$25,IF(C255=1,D255-'Data Transformation'!$W$25,FALSE))</f>
        <v>0</v>
      </c>
      <c r="E254" t="str">
        <f t="array" ref="E254">IF(ISLOGICAL(D254),"",FREQUENCY(IF('Data Transformation'!$B$425:$B$8425='Bin Analysis'!$B243,'Data Transformation'!$G$425:$G$8425),D254))</f>
        <v/>
      </c>
      <c r="F254" t="str">
        <f t="shared" si="30"/>
        <v/>
      </c>
      <c r="G254">
        <f>Weighting!$H$14</f>
        <v>0</v>
      </c>
      <c r="H254">
        <f t="array" ref="H254">FREQUENCY(IF('Data Transformation'!$B$4:$B$8425=B243,'Data Transformation'!$G$4:$G$8425),'Bin Analysis'!$B254)</f>
        <v>14</v>
      </c>
      <c r="I254">
        <f t="shared" si="31"/>
        <v>0</v>
      </c>
      <c r="J254">
        <f t="shared" si="32"/>
        <v>0</v>
      </c>
      <c r="K254">
        <f>J254*Weighting!$W$14</f>
        <v>0</v>
      </c>
      <c r="M254" s="14"/>
    </row>
    <row r="255" spans="1:25" x14ac:dyDescent="0.25">
      <c r="A255" s="32">
        <f>IF(Weighting!$P$15&gt;0,B255,"")</f>
        <v>1.5000009999999999</v>
      </c>
      <c r="B255">
        <f>Weighting!$C$15</f>
        <v>1.5000009999999999</v>
      </c>
      <c r="C255">
        <f>Weighting!$F$15</f>
        <v>0</v>
      </c>
      <c r="D255" t="b">
        <f>IF(C255=1,'Data Transformation'!$G$3+0.5*'Data Transformation'!$W$25,IF(C256=1,D256-'Data Transformation'!$W$25,FALSE))</f>
        <v>0</v>
      </c>
      <c r="E255" t="str">
        <f t="array" ref="E255">IF(ISLOGICAL(D255),"",FREQUENCY(IF('Data Transformation'!$B$425:$B$8425='Bin Analysis'!$B243,'Data Transformation'!$G$425:$G$8425),D255))</f>
        <v/>
      </c>
      <c r="F255" t="str">
        <f t="shared" si="30"/>
        <v/>
      </c>
      <c r="G255">
        <f>Weighting!$H$15</f>
        <v>0</v>
      </c>
      <c r="H255">
        <f t="array" ref="H255">FREQUENCY(IF('Data Transformation'!$B$4:$B$8425=B243,'Data Transformation'!$G$4:$G$8425),'Bin Analysis'!$B255)</f>
        <v>14</v>
      </c>
      <c r="I255">
        <f t="shared" si="31"/>
        <v>0</v>
      </c>
      <c r="J255">
        <f t="shared" si="32"/>
        <v>0</v>
      </c>
      <c r="K255">
        <f>J255*Weighting!$W$15</f>
        <v>0</v>
      </c>
      <c r="M255" s="14"/>
    </row>
    <row r="256" spans="1:25" x14ac:dyDescent="0.25">
      <c r="A256" s="32" t="str">
        <f>IF(Weighting!$P$16&gt;0,B256,"")</f>
        <v/>
      </c>
      <c r="B256">
        <f>Weighting!$C$16</f>
        <v>1.631</v>
      </c>
      <c r="C256">
        <f>Weighting!$F$16</f>
        <v>0</v>
      </c>
      <c r="D256" t="b">
        <f>IF(C256=1,'Data Transformation'!$G$3+0.5*'Data Transformation'!$W$25,IF(C257=1,D257-'Data Transformation'!$W$25,FALSE))</f>
        <v>0</v>
      </c>
      <c r="E256" t="str">
        <f t="array" ref="E256">IF(ISLOGICAL(D256),"",FREQUENCY(IF('Data Transformation'!$B$425:$B$8425='Bin Analysis'!$B243,'Data Transformation'!$G$425:$G$8425),D256))</f>
        <v/>
      </c>
      <c r="F256" t="str">
        <f t="shared" si="30"/>
        <v/>
      </c>
      <c r="G256">
        <f>Weighting!$H$16</f>
        <v>0</v>
      </c>
      <c r="H256">
        <f t="array" ref="H256">FREQUENCY(IF('Data Transformation'!$B$4:$B$8425=B243,'Data Transformation'!$G$4:$G$8425),'Bin Analysis'!$B256)</f>
        <v>14</v>
      </c>
      <c r="I256">
        <f t="shared" si="31"/>
        <v>0</v>
      </c>
      <c r="J256">
        <f t="shared" si="32"/>
        <v>0</v>
      </c>
      <c r="K256">
        <f>J256*Weighting!$W$16</f>
        <v>0</v>
      </c>
      <c r="M256" s="14"/>
    </row>
    <row r="257" spans="1:25" x14ac:dyDescent="0.25">
      <c r="A257" s="32" t="str">
        <f>IF(Weighting!$P$17&gt;0,B257,"")</f>
        <v/>
      </c>
      <c r="B257">
        <f>Weighting!$C$17</f>
        <v>1.762</v>
      </c>
      <c r="C257">
        <f>Weighting!$F$17</f>
        <v>0</v>
      </c>
      <c r="D257" t="b">
        <f>IF(C257=1,'Data Transformation'!$G$3+0.5*'Data Transformation'!$W$25,IF(C258=1,D258-'Data Transformation'!$W$25,FALSE))</f>
        <v>0</v>
      </c>
      <c r="E257" t="str">
        <f t="array" ref="E257">IF(ISLOGICAL(D257),"",FREQUENCY(IF('Data Transformation'!$B$425:$B$8425='Bin Analysis'!$B243,'Data Transformation'!$G$425:$G$8425),D257))</f>
        <v/>
      </c>
      <c r="F257" t="str">
        <f t="shared" si="30"/>
        <v/>
      </c>
      <c r="G257">
        <f>Weighting!$H$17</f>
        <v>0</v>
      </c>
      <c r="H257">
        <f t="array" ref="H257">FREQUENCY(IF('Data Transformation'!$B$4:$B$8425=B243,'Data Transformation'!$G$4:$G$8425),'Bin Analysis'!$B257)</f>
        <v>14</v>
      </c>
      <c r="I257">
        <f t="shared" si="31"/>
        <v>0</v>
      </c>
      <c r="J257">
        <f t="shared" si="32"/>
        <v>0</v>
      </c>
      <c r="K257">
        <f>J257*Weighting!$W$17</f>
        <v>0</v>
      </c>
      <c r="M257" s="14"/>
    </row>
    <row r="258" spans="1:25" x14ac:dyDescent="0.25">
      <c r="A258" s="32" t="str">
        <f>IF(Weighting!$P$18&gt;0,B258,"")</f>
        <v/>
      </c>
      <c r="B258">
        <f>Weighting!$C$18</f>
        <v>1.893</v>
      </c>
      <c r="C258">
        <f>Weighting!$F$18</f>
        <v>0</v>
      </c>
      <c r="D258" t="b">
        <f>IF(C258=1,'Data Transformation'!$G$3+0.5*'Data Transformation'!$W$25,IF(C259=1,D259-'Data Transformation'!$W$25,FALSE))</f>
        <v>0</v>
      </c>
      <c r="E258" t="str">
        <f t="array" ref="E258">IF(ISLOGICAL(D258),"",FREQUENCY(IF('Data Transformation'!$B$425:$B$8425='Bin Analysis'!$B243,'Data Transformation'!$G$425:$G$8425),D258))</f>
        <v/>
      </c>
      <c r="F258" t="str">
        <f t="shared" si="30"/>
        <v/>
      </c>
      <c r="G258">
        <f>Weighting!$H$18</f>
        <v>0</v>
      </c>
      <c r="H258">
        <f t="array" ref="H258">FREQUENCY(IF('Data Transformation'!$B$4:$B$8425=B243,'Data Transformation'!$G$4:$G$8425),'Bin Analysis'!$B258)</f>
        <v>14</v>
      </c>
      <c r="I258">
        <f t="shared" si="31"/>
        <v>0</v>
      </c>
      <c r="J258">
        <f t="shared" si="32"/>
        <v>0</v>
      </c>
      <c r="K258">
        <f>J258*Weighting!$W$18</f>
        <v>0</v>
      </c>
      <c r="M258" s="14"/>
    </row>
    <row r="259" spans="1:25" x14ac:dyDescent="0.25">
      <c r="A259" s="32" t="str">
        <f>IF(Weighting!$P$19&gt;0,B259,"")</f>
        <v/>
      </c>
      <c r="B259">
        <f>Weighting!$C$19</f>
        <v>2.024</v>
      </c>
      <c r="C259">
        <f>Weighting!$F$19</f>
        <v>0</v>
      </c>
      <c r="D259" t="b">
        <f>IF(C259=1,'Data Transformation'!$G$3+0.5*'Data Transformation'!$W$25,IF(C260=1,D260-'Data Transformation'!$W$25,FALSE))</f>
        <v>0</v>
      </c>
      <c r="E259" t="str">
        <f t="array" ref="E259">IF(ISLOGICAL(D259),"",FREQUENCY(IF('Data Transformation'!$B$425:$B$8425='Bin Analysis'!$B243,'Data Transformation'!$G$425:$G$8425),D259))</f>
        <v/>
      </c>
      <c r="F259" t="str">
        <f t="shared" si="30"/>
        <v/>
      </c>
      <c r="G259">
        <f>Weighting!$H$19</f>
        <v>0</v>
      </c>
      <c r="H259">
        <f t="array" ref="H259">FREQUENCY(IF('Data Transformation'!$B$4:$B$8425=B243,'Data Transformation'!$G$4:$G$8425),'Bin Analysis'!$B259)</f>
        <v>14</v>
      </c>
      <c r="I259">
        <f t="shared" si="31"/>
        <v>0</v>
      </c>
      <c r="J259">
        <f t="shared" si="32"/>
        <v>0</v>
      </c>
      <c r="K259">
        <f>J259*Weighting!$W$19</f>
        <v>0</v>
      </c>
      <c r="M259" s="14"/>
    </row>
    <row r="260" spans="1:25" x14ac:dyDescent="0.25">
      <c r="A260" s="32" t="str">
        <f>IF(Weighting!$P$20&gt;0,B260,"")</f>
        <v/>
      </c>
      <c r="B260">
        <f>Weighting!$C$20</f>
        <v>2.1550000000000002</v>
      </c>
      <c r="C260">
        <f>Weighting!$F$20</f>
        <v>0</v>
      </c>
      <c r="D260" t="b">
        <f>IF(C260=1,'Data Transformation'!$G$3+0.5*'Data Transformation'!$W$25,IF(C261=1,D261-'Data Transformation'!$W$25,FALSE))</f>
        <v>0</v>
      </c>
      <c r="E260" t="str">
        <f t="array" ref="E260">IF(ISLOGICAL(D260),"",FREQUENCY(IF('Data Transformation'!$B$425:$B$8425='Bin Analysis'!$B243,'Data Transformation'!$G$425:$G$8425),D260))</f>
        <v/>
      </c>
      <c r="F260" t="str">
        <f t="shared" si="30"/>
        <v/>
      </c>
      <c r="G260">
        <f>Weighting!$H$20</f>
        <v>0</v>
      </c>
      <c r="H260">
        <f t="array" ref="H260">FREQUENCY(IF('Data Transformation'!$B$4:$B$8425=B243,'Data Transformation'!$G$4:$G$8425),'Bin Analysis'!$B260)</f>
        <v>14</v>
      </c>
      <c r="I260">
        <f t="shared" si="31"/>
        <v>0</v>
      </c>
      <c r="J260">
        <f t="shared" si="32"/>
        <v>0</v>
      </c>
      <c r="K260">
        <f>J260*Weighting!$W$20</f>
        <v>0</v>
      </c>
      <c r="M260" s="14"/>
    </row>
    <row r="261" spans="1:25" x14ac:dyDescent="0.25">
      <c r="A261" s="32" t="str">
        <f>IF(Weighting!$P$21&gt;0,B261,"")</f>
        <v/>
      </c>
      <c r="B261">
        <f>Weighting!$C$21</f>
        <v>2.2860000000000005</v>
      </c>
      <c r="C261">
        <f>Weighting!$F$21</f>
        <v>0</v>
      </c>
      <c r="D261" t="b">
        <f>IF(C261=1,'Data Transformation'!$G$3+0.5*'Data Transformation'!$W$25,IF(C262=1,D262-'Data Transformation'!$W$25,FALSE))</f>
        <v>0</v>
      </c>
      <c r="E261" t="str">
        <f t="array" ref="E261">IF(ISLOGICAL(D261),"",FREQUENCY(IF('Data Transformation'!$B$425:$B$8425='Bin Analysis'!$B243,'Data Transformation'!$G$425:$G$8425),D261))</f>
        <v/>
      </c>
      <c r="F261" t="str">
        <f t="shared" si="30"/>
        <v/>
      </c>
      <c r="G261">
        <f>Weighting!$H$21</f>
        <v>0</v>
      </c>
      <c r="H261">
        <f t="array" ref="H261">FREQUENCY(IF('Data Transformation'!$B$4:$B$8425=B243,'Data Transformation'!$G$4:$G$8425),'Bin Analysis'!$B261)</f>
        <v>14</v>
      </c>
      <c r="I261">
        <f t="shared" si="31"/>
        <v>0</v>
      </c>
      <c r="J261">
        <f t="shared" si="32"/>
        <v>0</v>
      </c>
      <c r="K261">
        <f>J261*Weighting!$W$21</f>
        <v>0</v>
      </c>
      <c r="M261" s="14"/>
    </row>
    <row r="262" spans="1:25" x14ac:dyDescent="0.25">
      <c r="A262" s="32" t="str">
        <f>IF(Weighting!$P$22&gt;0,B262,"")</f>
        <v/>
      </c>
      <c r="B262">
        <f>Weighting!$C$22</f>
        <v>2.4170000000000007</v>
      </c>
      <c r="C262">
        <f>Weighting!$F$22</f>
        <v>0</v>
      </c>
      <c r="D262" t="b">
        <f>IF(C262=1,'Data Transformation'!$G$3+0.5*'Data Transformation'!$W$25,IF(C263=1,D263-'Data Transformation'!$W$25,FALSE))</f>
        <v>0</v>
      </c>
      <c r="E262" t="str">
        <f t="array" ref="E262">IF(ISLOGICAL(D262),"",FREQUENCY(IF('Data Transformation'!$B$425:$B$8425='Bin Analysis'!$B243,'Data Transformation'!$G$425:$G$8425),D262))</f>
        <v/>
      </c>
      <c r="F262" t="str">
        <f t="shared" si="30"/>
        <v/>
      </c>
      <c r="G262">
        <f>Weighting!$H$22</f>
        <v>0</v>
      </c>
      <c r="H262">
        <f t="array" ref="H262">FREQUENCY(IF('Data Transformation'!$B$4:$B$8425=B243,'Data Transformation'!$G$4:$G$8425),'Bin Analysis'!$B262)</f>
        <v>14</v>
      </c>
      <c r="I262">
        <f t="shared" si="31"/>
        <v>0</v>
      </c>
      <c r="J262">
        <f t="shared" si="32"/>
        <v>0</v>
      </c>
      <c r="K262">
        <f>J262*Weighting!$W$22</f>
        <v>0</v>
      </c>
      <c r="M262" s="14"/>
    </row>
    <row r="263" spans="1:25" x14ac:dyDescent="0.25">
      <c r="A263" s="32" t="str">
        <f>IF(Weighting!$P$23&gt;0,B263,"")</f>
        <v/>
      </c>
      <c r="B263">
        <f>Weighting!$C$23</f>
        <v>2.5480000000000009</v>
      </c>
      <c r="C263">
        <f>Weighting!$F$23</f>
        <v>0</v>
      </c>
      <c r="D263" t="b">
        <f>IF(C263=1,'Data Transformation'!$G$3+0.5*'Data Transformation'!$W$25,IF(C264=1,D264-'Data Transformation'!$W$25,FALSE))</f>
        <v>0</v>
      </c>
      <c r="E263" t="str">
        <f t="array" ref="E263">IF(ISLOGICAL(D263),"",FREQUENCY(IF('Data Transformation'!$B$425:$B$8425='Bin Analysis'!$B243,'Data Transformation'!$G$425:$G$8425),D263))</f>
        <v/>
      </c>
      <c r="F263" t="str">
        <f t="shared" si="30"/>
        <v/>
      </c>
      <c r="G263">
        <f>Weighting!$H$23</f>
        <v>0</v>
      </c>
      <c r="H263">
        <f t="array" ref="H263">FREQUENCY(IF('Data Transformation'!$B$4:$B$8425=B243,'Data Transformation'!$G$4:$G$8425),'Bin Analysis'!$B263)</f>
        <v>14</v>
      </c>
      <c r="I263">
        <f t="shared" si="31"/>
        <v>0</v>
      </c>
      <c r="J263">
        <f t="shared" si="32"/>
        <v>0</v>
      </c>
      <c r="K263">
        <f>J263*Weighting!$W$23</f>
        <v>0</v>
      </c>
      <c r="M263" s="14"/>
    </row>
    <row r="264" spans="1:25" x14ac:dyDescent="0.25">
      <c r="A264" s="32" t="str">
        <f>IF(Weighting!$P$24&gt;0,B264,"")</f>
        <v/>
      </c>
      <c r="B264">
        <f>Weighting!$C$24</f>
        <v>2.6790000000000012</v>
      </c>
      <c r="C264">
        <f>Weighting!$F$24</f>
        <v>0</v>
      </c>
      <c r="D264" t="b">
        <f>IF(C264=1,'Data Transformation'!$G$3+0.5*'Data Transformation'!$W$25,IF(C265=1,D265-'Data Transformation'!$W$25,FALSE))</f>
        <v>0</v>
      </c>
      <c r="E264" t="str">
        <f t="array" ref="E264">IF(ISLOGICAL(D264),"",FREQUENCY(IF('Data Transformation'!$B$425:$B$8425='Bin Analysis'!$B243,'Data Transformation'!$G$425:$G$8425),D264))</f>
        <v/>
      </c>
      <c r="F264" t="str">
        <f t="shared" si="30"/>
        <v/>
      </c>
      <c r="G264">
        <f>Weighting!$H$24</f>
        <v>0</v>
      </c>
      <c r="H264">
        <f t="array" ref="H264">FREQUENCY(IF('Data Transformation'!$B$4:$B$8425=B243,'Data Transformation'!$G$4:$G$8425),'Bin Analysis'!$B264)</f>
        <v>14</v>
      </c>
      <c r="I264">
        <f t="shared" si="31"/>
        <v>0</v>
      </c>
      <c r="J264">
        <f t="shared" si="32"/>
        <v>0</v>
      </c>
      <c r="K264">
        <f>J264*Weighting!$W$24</f>
        <v>0</v>
      </c>
      <c r="M264" s="14"/>
    </row>
    <row r="265" spans="1:25" x14ac:dyDescent="0.25">
      <c r="A265" s="32" t="str">
        <f>IF(Weighting!$P$25&gt;0,B265,"")</f>
        <v/>
      </c>
      <c r="B265">
        <f>Weighting!$C$25</f>
        <v>2.8100000000000014</v>
      </c>
      <c r="C265">
        <f>Weighting!$F$25</f>
        <v>0</v>
      </c>
      <c r="D265" t="b">
        <f>IF(C265=1,'Data Transformation'!$G$3+0.5*'Data Transformation'!$W$25,IF(C266=1,D266-'Data Transformation'!$W$25,FALSE))</f>
        <v>0</v>
      </c>
      <c r="E265" t="str">
        <f t="array" ref="E265">IF(ISLOGICAL(D265),"",FREQUENCY(IF('Data Transformation'!$B$425:$B$8425='Bin Analysis'!$B243,'Data Transformation'!$G$425:$G$8425),D265))</f>
        <v/>
      </c>
      <c r="F265" t="str">
        <f t="shared" si="30"/>
        <v/>
      </c>
      <c r="G265">
        <f>Weighting!$H$25</f>
        <v>0</v>
      </c>
      <c r="H265">
        <f t="array" ref="H265">FREQUENCY(IF('Data Transformation'!$B$4:$B$8425=B243,'Data Transformation'!$G$4:$G$8425),'Bin Analysis'!$B265)</f>
        <v>14</v>
      </c>
      <c r="I265">
        <f t="shared" si="31"/>
        <v>0</v>
      </c>
      <c r="J265">
        <f t="shared" si="32"/>
        <v>0</v>
      </c>
      <c r="K265">
        <f>J265*Weighting!$W$25</f>
        <v>0</v>
      </c>
      <c r="M265" s="14"/>
    </row>
    <row r="266" spans="1:25" x14ac:dyDescent="0.25">
      <c r="O266"/>
      <c r="P266"/>
      <c r="Q266"/>
      <c r="R266"/>
    </row>
    <row r="267" spans="1:25" ht="23.25" x14ac:dyDescent="0.35">
      <c r="A267" s="21" t="s">
        <v>0</v>
      </c>
      <c r="B267" s="21">
        <f>IFERROR(VLOOKUP(C267,'Data Transformation'!$L$6:$M$426,2,FALSE),"")</f>
        <v>11</v>
      </c>
      <c r="C267" s="21">
        <f>C243+1</f>
        <v>11</v>
      </c>
      <c r="D267" s="21"/>
      <c r="E267" s="21"/>
      <c r="F267" s="21"/>
      <c r="G267" s="21"/>
      <c r="H267" s="22"/>
      <c r="I267" s="22"/>
      <c r="J267" s="22"/>
      <c r="K267" s="21"/>
      <c r="L267" s="21">
        <f>B267</f>
        <v>11</v>
      </c>
      <c r="M267" s="23">
        <f>INDEX('Data Transformation'!$O$4:$O$424,MATCH($B267,'Data Transformation'!$M$4:$M$424,0),MATCH($M$2,'Data Transformation'!$O$3,0))</f>
        <v>16</v>
      </c>
      <c r="N267" s="27">
        <f>IF('Input and Summary Results'!$J$16="minimum",'Bin Analysis'!X268/(M267-1),'Bin Analysis'!Y267/('Bin Analysis'!M267-1))</f>
        <v>0</v>
      </c>
      <c r="O267" s="27">
        <f>IF(M267=FALSE,NA(),(VLOOKUP(1,C270:K289,4,FALSE))/(M267-1))</f>
        <v>0</v>
      </c>
      <c r="P267" s="27">
        <f>IF(M267=FALSE,NA(),SUM(J270:J289)/Weighting!$S$5)</f>
        <v>0.5</v>
      </c>
      <c r="Q267" s="27">
        <f>IF(M267=FALSE,NA(),SUM(K270:K289)/Weighting!$S$6)</f>
        <v>0.52173913043478259</v>
      </c>
      <c r="R267" s="27">
        <f>IF(M267=FALSE,NA(),(VLOOKUP(1,G270:K289,3,FALSE))/(M267-1))</f>
        <v>0</v>
      </c>
      <c r="S267" s="22" t="str">
        <f>IF(M267=FALSE,NA(),IF(SUM(J270:J289)=2,"yes","no"))</f>
        <v>no</v>
      </c>
      <c r="X267" s="2" cm="2">
        <f t="array" ref="X267:X268">FREQUENCY(IF('Data Transformation'!$B$425:$B$6424='Bin Analysis'!L267,'Data Transformation'!$G$425:$G$6424),'Data Transformation'!$U$11)</f>
        <v>15</v>
      </c>
      <c r="Y267" s="2" cm="2">
        <f t="array" ref="Y267:Y268">FREQUENCY(IF('Data Transformation'!$B$425:$B$6424='Bin Analysis'!L267,'Data Transformation'!$G$425:$G$6424),'Data Transformation'!$U$12)</f>
        <v>15</v>
      </c>
    </row>
    <row r="268" spans="1:25" x14ac:dyDescent="0.25">
      <c r="A268" s="14" t="s">
        <v>67</v>
      </c>
      <c r="B268" t="s">
        <v>47</v>
      </c>
      <c r="C268" t="s">
        <v>5</v>
      </c>
      <c r="D268" t="s">
        <v>100</v>
      </c>
      <c r="E268" t="s">
        <v>101</v>
      </c>
      <c r="F268" t="s">
        <v>102</v>
      </c>
      <c r="G268" t="s">
        <v>70</v>
      </c>
      <c r="H268" t="s">
        <v>31</v>
      </c>
      <c r="I268" t="s">
        <v>32</v>
      </c>
      <c r="J268" t="s">
        <v>46</v>
      </c>
      <c r="K268" s="14" t="s">
        <v>45</v>
      </c>
      <c r="M268" s="14"/>
      <c r="X268" s="2">
        <v>0</v>
      </c>
      <c r="Y268" s="2">
        <v>0</v>
      </c>
    </row>
    <row r="269" spans="1:25" x14ac:dyDescent="0.25">
      <c r="A269" s="32"/>
      <c r="D269" t="b">
        <f>IF(C269=1,'Data Transformation'!$G$3+0.5*'Data Transformation'!$W$25,IF(C270=1,D270-'Data Transformation'!$W$25,FALSE))</f>
        <v>0</v>
      </c>
      <c r="E269" t="str">
        <f t="array" ref="E269">IF(ISLOGICAL(D269),"",FREQUENCY(IF('Data Transformation'!$B$425:$B$8425='Bin Analysis'!$B267,'Data Transformation'!$G$425:$G$8425),D269))</f>
        <v/>
      </c>
      <c r="F269" t="str">
        <f>IF(ISLOGICAL(D269),"",E269-E268)</f>
        <v/>
      </c>
      <c r="M269" s="14"/>
    </row>
    <row r="270" spans="1:25" x14ac:dyDescent="0.25">
      <c r="A270" s="32">
        <f>IF(Weighting!$P$6&gt;0,B270,"")</f>
        <v>0.32100000000000001</v>
      </c>
      <c r="B270">
        <f>Weighting!$C$6</f>
        <v>0.32100000000000001</v>
      </c>
      <c r="C270">
        <f>Weighting!$F$6</f>
        <v>0</v>
      </c>
      <c r="D270" t="b">
        <f>IF(C270=1,'Data Transformation'!$G$3+0.5*'Data Transformation'!$W$25,IF(C271=1,D271-'Data Transformation'!$W$25,FALSE))</f>
        <v>0</v>
      </c>
      <c r="E270" t="str">
        <f t="array" ref="E270">IF(ISLOGICAL(D270),"",FREQUENCY(IF('Data Transformation'!$B$425:$B$8425='Bin Analysis'!$B267,'Data Transformation'!$G$425:$G$8425),D270))</f>
        <v/>
      </c>
      <c r="F270" t="str">
        <f>IF(ISLOGICAL(D270),"",E270-E269)</f>
        <v/>
      </c>
      <c r="G270">
        <f>Weighting!$H$6</f>
        <v>1</v>
      </c>
      <c r="H270">
        <f t="array" ref="H270">FREQUENCY(IF('Data Transformation'!$B$4:$B$8425=B267,'Data Transformation'!$G$4:$G$8425),'Bin Analysis'!$B270)</f>
        <v>0</v>
      </c>
      <c r="I270">
        <f>H270-H269</f>
        <v>0</v>
      </c>
      <c r="J270">
        <f>IF(I270=0,0,1)</f>
        <v>0</v>
      </c>
      <c r="K270">
        <f>J270*Weighting!$W$6</f>
        <v>0</v>
      </c>
      <c r="M270" s="14"/>
    </row>
    <row r="271" spans="1:25" x14ac:dyDescent="0.25">
      <c r="A271" s="32">
        <f>IF(Weighting!$P$7&gt;0,B271,"")</f>
        <v>0.45200000000000001</v>
      </c>
      <c r="B271">
        <f>Weighting!$C$7</f>
        <v>0.45200000000000001</v>
      </c>
      <c r="C271">
        <f>Weighting!$F$7</f>
        <v>0</v>
      </c>
      <c r="D271" t="b">
        <f>IF(C271=1,'Data Transformation'!$G$3+0.5*'Data Transformation'!$W$25,IF(C272=1,D272-'Data Transformation'!$W$25,FALSE))</f>
        <v>0</v>
      </c>
      <c r="E271" t="str">
        <f t="array" ref="E271">IF(ISLOGICAL(D271),"",FREQUENCY(IF('Data Transformation'!$B$425:$B$8425='Bin Analysis'!$B267,'Data Transformation'!$G$425:$G$8425),D271))</f>
        <v/>
      </c>
      <c r="F271" t="str">
        <f t="shared" ref="F271:F289" si="33">IF(ISLOGICAL(D271),"",E271-E270)</f>
        <v/>
      </c>
      <c r="G271">
        <f>Weighting!$H$7</f>
        <v>0</v>
      </c>
      <c r="H271">
        <f t="array" ref="H271">FREQUENCY(IF('Data Transformation'!$B$4:$B$8425=B267,'Data Transformation'!$G$4:$G$8425),'Bin Analysis'!$B271)</f>
        <v>3</v>
      </c>
      <c r="I271">
        <f t="shared" ref="I271:I289" si="34">H271-H270</f>
        <v>3</v>
      </c>
      <c r="J271">
        <f>IF(I271=0,0,1)</f>
        <v>1</v>
      </c>
      <c r="K271">
        <f>J271*Weighting!$W$7</f>
        <v>2</v>
      </c>
      <c r="M271" s="14"/>
    </row>
    <row r="272" spans="1:25" x14ac:dyDescent="0.25">
      <c r="A272" s="32">
        <f>IF(Weighting!$P$8&gt;0,B272,"")</f>
        <v>0.58299999999999996</v>
      </c>
      <c r="B272">
        <f>Weighting!$C$8</f>
        <v>0.58299999999999996</v>
      </c>
      <c r="C272">
        <f>Weighting!$F$8</f>
        <v>0</v>
      </c>
      <c r="D272" t="b">
        <f>IF(C272=1,'Data Transformation'!$G$3+0.5*'Data Transformation'!$W$25,IF(C273=1,D273-'Data Transformation'!$W$25,FALSE))</f>
        <v>0</v>
      </c>
      <c r="E272" t="str">
        <f t="array" ref="E272">IF(ISLOGICAL(D272),"",FREQUENCY(IF('Data Transformation'!$B$425:$B$8425='Bin Analysis'!$B267,'Data Transformation'!$G$425:$G$8425),D272))</f>
        <v/>
      </c>
      <c r="F272" t="str">
        <f t="shared" si="33"/>
        <v/>
      </c>
      <c r="G272">
        <f>Weighting!$H$8</f>
        <v>0</v>
      </c>
      <c r="H272">
        <f t="array" ref="H272">FREQUENCY(IF('Data Transformation'!$B$4:$B$8425=B267,'Data Transformation'!$G$4:$G$8425),'Bin Analysis'!$B272)</f>
        <v>9</v>
      </c>
      <c r="I272">
        <f t="shared" si="34"/>
        <v>6</v>
      </c>
      <c r="J272">
        <f t="shared" ref="J272:J289" si="35">IF(I272=0,0,1)</f>
        <v>1</v>
      </c>
      <c r="K272">
        <f>J272*Weighting!$W$8</f>
        <v>3</v>
      </c>
      <c r="M272" s="14"/>
    </row>
    <row r="273" spans="1:13" x14ac:dyDescent="0.25">
      <c r="A273" s="32">
        <f>IF(Weighting!$P$9&gt;0,B273,"")</f>
        <v>0.71399999999999997</v>
      </c>
      <c r="B273" s="50">
        <f>Weighting!$C$9</f>
        <v>0.71399999999999997</v>
      </c>
      <c r="C273">
        <f>Weighting!$F$9</f>
        <v>0</v>
      </c>
      <c r="D273" t="b">
        <f>IF(C273=1,'Data Transformation'!$G$3+0.5*'Data Transformation'!$W$25,IF(C274=1,D274-'Data Transformation'!$W$25,FALSE))</f>
        <v>0</v>
      </c>
      <c r="E273" t="str">
        <f t="array" ref="E273">IF(ISLOGICAL(D273),"",FREQUENCY(IF('Data Transformation'!$B$425:$B$8425='Bin Analysis'!$B267,'Data Transformation'!$G$425:$G$8425),D273))</f>
        <v/>
      </c>
      <c r="F273" t="str">
        <f t="shared" si="33"/>
        <v/>
      </c>
      <c r="G273">
        <f>Weighting!$H$9</f>
        <v>0</v>
      </c>
      <c r="H273">
        <f t="array" ref="H273">FREQUENCY(IF('Data Transformation'!$B$4:$B$8425=B267,'Data Transformation'!$G$4:$G$8425),'Bin Analysis'!$B273)</f>
        <v>14</v>
      </c>
      <c r="I273">
        <f t="shared" si="34"/>
        <v>5</v>
      </c>
      <c r="J273">
        <f t="shared" si="35"/>
        <v>1</v>
      </c>
      <c r="K273">
        <f>J273*Weighting!$W$9</f>
        <v>3</v>
      </c>
      <c r="M273" s="14"/>
    </row>
    <row r="274" spans="1:13" x14ac:dyDescent="0.25">
      <c r="A274" s="32">
        <f>IF(Weighting!$P$10&gt;0,B274,"")</f>
        <v>0.84499999999999997</v>
      </c>
      <c r="B274">
        <f>Weighting!$C$10</f>
        <v>0.84499999999999997</v>
      </c>
      <c r="C274">
        <f>Weighting!$F$10</f>
        <v>0</v>
      </c>
      <c r="D274" t="b">
        <f>IF(C274=1,'Data Transformation'!$G$3+0.5*'Data Transformation'!$W$25,IF(C275=1,D275-'Data Transformation'!$W$25,FALSE))</f>
        <v>0</v>
      </c>
      <c r="E274" t="str">
        <f t="array" ref="E274">IF(ISLOGICAL(D274),"",FREQUENCY(IF('Data Transformation'!$B$425:$B$8425='Bin Analysis'!$B267,'Data Transformation'!$G$425:$G$8425),D274))</f>
        <v/>
      </c>
      <c r="F274" t="str">
        <f t="shared" si="33"/>
        <v/>
      </c>
      <c r="G274">
        <f>Weighting!$H$10</f>
        <v>0</v>
      </c>
      <c r="H274">
        <f t="array" ref="H274">FREQUENCY(IF('Data Transformation'!$B$4:$B$8425=B267,'Data Transformation'!$G$4:$G$8425),'Bin Analysis'!$B274)</f>
        <v>15</v>
      </c>
      <c r="I274">
        <f t="shared" si="34"/>
        <v>1</v>
      </c>
      <c r="J274">
        <f t="shared" si="35"/>
        <v>1</v>
      </c>
      <c r="K274">
        <f>J274*Weighting!$W$10</f>
        <v>3</v>
      </c>
      <c r="M274" s="14"/>
    </row>
    <row r="275" spans="1:13" x14ac:dyDescent="0.25">
      <c r="A275" s="32">
        <f>IF(Weighting!$P$11&gt;0,B275,"")</f>
        <v>0.97599999999999998</v>
      </c>
      <c r="B275">
        <f>Weighting!$C$11</f>
        <v>0.97599999999999998</v>
      </c>
      <c r="C275">
        <f>Weighting!$F$11</f>
        <v>0</v>
      </c>
      <c r="D275">
        <f>IF(C275=1,'Data Transformation'!$G$3+0.5*'Data Transformation'!$W$25,IF(C276=1,D276-'Data Transformation'!$W$25,FALSE))</f>
        <v>0.86899999999999999</v>
      </c>
      <c r="E275">
        <f t="array" ref="E275">IF(ISLOGICAL(D275),"",FREQUENCY(IF('Data Transformation'!$B$425:$B$8425='Bin Analysis'!$B267,'Data Transformation'!$G$425:$G$8425),D275))</f>
        <v>15</v>
      </c>
      <c r="F275" t="e">
        <f t="shared" si="33"/>
        <v>#VALUE!</v>
      </c>
      <c r="G275">
        <f>Weighting!$H$11</f>
        <v>0</v>
      </c>
      <c r="H275">
        <f t="array" ref="H275">FREQUENCY(IF('Data Transformation'!$B$4:$B$8425=B267,'Data Transformation'!$G$4:$G$8425),'Bin Analysis'!$B275)</f>
        <v>15</v>
      </c>
      <c r="I275">
        <f t="shared" si="34"/>
        <v>0</v>
      </c>
      <c r="J275">
        <f t="shared" si="35"/>
        <v>0</v>
      </c>
      <c r="K275">
        <f>J275*Weighting!$W$11</f>
        <v>0</v>
      </c>
      <c r="M275" s="14"/>
    </row>
    <row r="276" spans="1:13" x14ac:dyDescent="0.25">
      <c r="A276" s="32">
        <f>IF(Weighting!$P$12&gt;0,B276,"")</f>
        <v>1.107</v>
      </c>
      <c r="B276">
        <f>Weighting!$C$12</f>
        <v>1.107</v>
      </c>
      <c r="C276">
        <f>Weighting!$F$12</f>
        <v>1</v>
      </c>
      <c r="D276">
        <f>IF(C276=1,'Data Transformation'!$G$3+0.5*'Data Transformation'!$W$25,IF(C277=1,D277-'Data Transformation'!$W$25,FALSE))</f>
        <v>1.131</v>
      </c>
      <c r="E276">
        <f t="array" ref="E276">IF(ISLOGICAL(D276),"",FREQUENCY(IF('Data Transformation'!$B$425:$B$8425='Bin Analysis'!$B267,'Data Transformation'!$G$425:$G$8425),D276))</f>
        <v>15</v>
      </c>
      <c r="F276">
        <f t="shared" si="33"/>
        <v>0</v>
      </c>
      <c r="G276">
        <f>Weighting!$H$12</f>
        <v>0</v>
      </c>
      <c r="H276">
        <f t="array" ref="H276">FREQUENCY(IF('Data Transformation'!$B$4:$B$8425=B267,'Data Transformation'!$G$4:$G$8425),'Bin Analysis'!$B276)</f>
        <v>16</v>
      </c>
      <c r="I276">
        <f t="shared" si="34"/>
        <v>1</v>
      </c>
      <c r="J276">
        <f t="shared" si="35"/>
        <v>1</v>
      </c>
      <c r="K276">
        <f>J276*Weighting!$W$12</f>
        <v>1</v>
      </c>
      <c r="M276" s="14"/>
    </row>
    <row r="277" spans="1:13" x14ac:dyDescent="0.25">
      <c r="A277" s="32">
        <f>IF(Weighting!$P$13&gt;0,B277,"")</f>
        <v>1.238</v>
      </c>
      <c r="B277">
        <f>Weighting!$C$13</f>
        <v>1.238</v>
      </c>
      <c r="C277">
        <f>Weighting!$F$13</f>
        <v>0</v>
      </c>
      <c r="D277" t="b">
        <f>IF(C277=1,'Data Transformation'!$G$3+0.5*'Data Transformation'!$W$25,IF(C278=1,D278-'Data Transformation'!$W$25,FALSE))</f>
        <v>0</v>
      </c>
      <c r="E277" t="str">
        <f t="array" ref="E277">IF(ISLOGICAL(D277),"",FREQUENCY(IF('Data Transformation'!$B$425:$B$8425='Bin Analysis'!$B267,'Data Transformation'!$G$425:$G$8425),D277))</f>
        <v/>
      </c>
      <c r="F277" t="str">
        <f t="shared" si="33"/>
        <v/>
      </c>
      <c r="G277">
        <f>Weighting!$H$13</f>
        <v>0</v>
      </c>
      <c r="H277">
        <f t="array" ref="H277">FREQUENCY(IF('Data Transformation'!$B$4:$B$8425=B267,'Data Transformation'!$G$4:$G$8425),'Bin Analysis'!$B277)</f>
        <v>16</v>
      </c>
      <c r="I277">
        <f t="shared" si="34"/>
        <v>0</v>
      </c>
      <c r="J277">
        <f t="shared" si="35"/>
        <v>0</v>
      </c>
      <c r="K277">
        <f>J277*Weighting!$W$13</f>
        <v>0</v>
      </c>
      <c r="M277" s="14"/>
    </row>
    <row r="278" spans="1:13" x14ac:dyDescent="0.25">
      <c r="A278" s="32">
        <f>IF(Weighting!$P$14&gt;0,B278,"")</f>
        <v>1.369</v>
      </c>
      <c r="B278">
        <f>Weighting!$C$14</f>
        <v>1.369</v>
      </c>
      <c r="C278">
        <f>Weighting!$F$14</f>
        <v>0</v>
      </c>
      <c r="D278" t="b">
        <f>IF(C278=1,'Data Transformation'!$G$3+0.5*'Data Transformation'!$W$25,IF(C279=1,D279-'Data Transformation'!$W$25,FALSE))</f>
        <v>0</v>
      </c>
      <c r="E278" t="str">
        <f t="array" ref="E278">IF(ISLOGICAL(D278),"",FREQUENCY(IF('Data Transformation'!$B$425:$B$8425='Bin Analysis'!$B267,'Data Transformation'!$G$425:$G$8425),D278))</f>
        <v/>
      </c>
      <c r="F278" t="str">
        <f t="shared" si="33"/>
        <v/>
      </c>
      <c r="G278">
        <f>Weighting!$H$14</f>
        <v>0</v>
      </c>
      <c r="H278">
        <f t="array" ref="H278">FREQUENCY(IF('Data Transformation'!$B$4:$B$8425=B267,'Data Transformation'!$G$4:$G$8425),'Bin Analysis'!$B278)</f>
        <v>16</v>
      </c>
      <c r="I278">
        <f t="shared" si="34"/>
        <v>0</v>
      </c>
      <c r="J278">
        <f t="shared" si="35"/>
        <v>0</v>
      </c>
      <c r="K278">
        <f>J278*Weighting!$W$14</f>
        <v>0</v>
      </c>
      <c r="M278" s="14"/>
    </row>
    <row r="279" spans="1:13" x14ac:dyDescent="0.25">
      <c r="A279" s="32">
        <f>IF(Weighting!$P$15&gt;0,B279,"")</f>
        <v>1.5000009999999999</v>
      </c>
      <c r="B279">
        <f>Weighting!$C$15</f>
        <v>1.5000009999999999</v>
      </c>
      <c r="C279">
        <f>Weighting!$F$15</f>
        <v>0</v>
      </c>
      <c r="D279" t="b">
        <f>IF(C279=1,'Data Transformation'!$G$3+0.5*'Data Transformation'!$W$25,IF(C280=1,D280-'Data Transformation'!$W$25,FALSE))</f>
        <v>0</v>
      </c>
      <c r="E279" t="str">
        <f t="array" ref="E279">IF(ISLOGICAL(D279),"",FREQUENCY(IF('Data Transformation'!$B$425:$B$8425='Bin Analysis'!$B267,'Data Transformation'!$G$425:$G$8425),D279))</f>
        <v/>
      </c>
      <c r="F279" t="str">
        <f t="shared" si="33"/>
        <v/>
      </c>
      <c r="G279">
        <f>Weighting!$H$15</f>
        <v>0</v>
      </c>
      <c r="H279">
        <f t="array" ref="H279">FREQUENCY(IF('Data Transformation'!$B$4:$B$8425=B267,'Data Transformation'!$G$4:$G$8425),'Bin Analysis'!$B279)</f>
        <v>16</v>
      </c>
      <c r="I279">
        <f t="shared" si="34"/>
        <v>0</v>
      </c>
      <c r="J279">
        <f t="shared" si="35"/>
        <v>0</v>
      </c>
      <c r="K279">
        <f>J279*Weighting!$W$15</f>
        <v>0</v>
      </c>
      <c r="M279" s="14"/>
    </row>
    <row r="280" spans="1:13" x14ac:dyDescent="0.25">
      <c r="A280" s="32" t="str">
        <f>IF(Weighting!$P$16&gt;0,B280,"")</f>
        <v/>
      </c>
      <c r="B280">
        <f>Weighting!$C$16</f>
        <v>1.631</v>
      </c>
      <c r="C280">
        <f>Weighting!$F$16</f>
        <v>0</v>
      </c>
      <c r="D280" t="b">
        <f>IF(C280=1,'Data Transformation'!$G$3+0.5*'Data Transformation'!$W$25,IF(C281=1,D281-'Data Transformation'!$W$25,FALSE))</f>
        <v>0</v>
      </c>
      <c r="E280" t="str">
        <f t="array" ref="E280">IF(ISLOGICAL(D280),"",FREQUENCY(IF('Data Transformation'!$B$425:$B$8425='Bin Analysis'!$B267,'Data Transformation'!$G$425:$G$8425),D280))</f>
        <v/>
      </c>
      <c r="F280" t="str">
        <f t="shared" si="33"/>
        <v/>
      </c>
      <c r="G280">
        <f>Weighting!$H$16</f>
        <v>0</v>
      </c>
      <c r="H280">
        <f t="array" ref="H280">FREQUENCY(IF('Data Transformation'!$B$4:$B$8425=B267,'Data Transformation'!$G$4:$G$8425),'Bin Analysis'!$B280)</f>
        <v>16</v>
      </c>
      <c r="I280">
        <f t="shared" si="34"/>
        <v>0</v>
      </c>
      <c r="J280">
        <f t="shared" si="35"/>
        <v>0</v>
      </c>
      <c r="K280">
        <f>J280*Weighting!$W$16</f>
        <v>0</v>
      </c>
      <c r="M280" s="14"/>
    </row>
    <row r="281" spans="1:13" x14ac:dyDescent="0.25">
      <c r="A281" s="32" t="str">
        <f>IF(Weighting!$P$17&gt;0,B281,"")</f>
        <v/>
      </c>
      <c r="B281">
        <f>Weighting!$C$17</f>
        <v>1.762</v>
      </c>
      <c r="C281">
        <f>Weighting!$F$17</f>
        <v>0</v>
      </c>
      <c r="D281" t="b">
        <f>IF(C281=1,'Data Transformation'!$G$3+0.5*'Data Transformation'!$W$25,IF(C282=1,D282-'Data Transformation'!$W$25,FALSE))</f>
        <v>0</v>
      </c>
      <c r="E281" t="str">
        <f t="array" ref="E281">IF(ISLOGICAL(D281),"",FREQUENCY(IF('Data Transformation'!$B$425:$B$8425='Bin Analysis'!$B267,'Data Transformation'!$G$425:$G$8425),D281))</f>
        <v/>
      </c>
      <c r="F281" t="str">
        <f t="shared" si="33"/>
        <v/>
      </c>
      <c r="G281">
        <f>Weighting!$H$17</f>
        <v>0</v>
      </c>
      <c r="H281">
        <f t="array" ref="H281">FREQUENCY(IF('Data Transformation'!$B$4:$B$8425=B267,'Data Transformation'!$G$4:$G$8425),'Bin Analysis'!$B281)</f>
        <v>16</v>
      </c>
      <c r="I281">
        <f t="shared" si="34"/>
        <v>0</v>
      </c>
      <c r="J281">
        <f t="shared" si="35"/>
        <v>0</v>
      </c>
      <c r="K281">
        <f>J281*Weighting!$W$17</f>
        <v>0</v>
      </c>
      <c r="M281" s="14"/>
    </row>
    <row r="282" spans="1:13" x14ac:dyDescent="0.25">
      <c r="A282" s="32" t="str">
        <f>IF(Weighting!$P$18&gt;0,B282,"")</f>
        <v/>
      </c>
      <c r="B282">
        <f>Weighting!$C$18</f>
        <v>1.893</v>
      </c>
      <c r="C282">
        <f>Weighting!$F$18</f>
        <v>0</v>
      </c>
      <c r="D282" t="b">
        <f>IF(C282=1,'Data Transformation'!$G$3+0.5*'Data Transformation'!$W$25,IF(C283=1,D283-'Data Transformation'!$W$25,FALSE))</f>
        <v>0</v>
      </c>
      <c r="E282" t="str">
        <f t="array" ref="E282">IF(ISLOGICAL(D282),"",FREQUENCY(IF('Data Transformation'!$B$425:$B$8425='Bin Analysis'!$B267,'Data Transformation'!$G$425:$G$8425),D282))</f>
        <v/>
      </c>
      <c r="F282" t="str">
        <f t="shared" si="33"/>
        <v/>
      </c>
      <c r="G282">
        <f>Weighting!$H$18</f>
        <v>0</v>
      </c>
      <c r="H282">
        <f t="array" ref="H282">FREQUENCY(IF('Data Transformation'!$B$4:$B$8425=B267,'Data Transformation'!$G$4:$G$8425),'Bin Analysis'!$B282)</f>
        <v>16</v>
      </c>
      <c r="I282">
        <f t="shared" si="34"/>
        <v>0</v>
      </c>
      <c r="J282">
        <f t="shared" si="35"/>
        <v>0</v>
      </c>
      <c r="K282">
        <f>J282*Weighting!$W$18</f>
        <v>0</v>
      </c>
      <c r="M282" s="14"/>
    </row>
    <row r="283" spans="1:13" x14ac:dyDescent="0.25">
      <c r="A283" s="32" t="str">
        <f>IF(Weighting!$P$19&gt;0,B283,"")</f>
        <v/>
      </c>
      <c r="B283">
        <f>Weighting!$C$19</f>
        <v>2.024</v>
      </c>
      <c r="C283">
        <f>Weighting!$F$19</f>
        <v>0</v>
      </c>
      <c r="D283" t="b">
        <f>IF(C283=1,'Data Transformation'!$G$3+0.5*'Data Transformation'!$W$25,IF(C284=1,D284-'Data Transformation'!$W$25,FALSE))</f>
        <v>0</v>
      </c>
      <c r="E283" t="str">
        <f t="array" ref="E283">IF(ISLOGICAL(D283),"",FREQUENCY(IF('Data Transformation'!$B$425:$B$8425='Bin Analysis'!$B267,'Data Transformation'!$G$425:$G$8425),D283))</f>
        <v/>
      </c>
      <c r="F283" t="str">
        <f t="shared" si="33"/>
        <v/>
      </c>
      <c r="G283">
        <f>Weighting!$H$19</f>
        <v>0</v>
      </c>
      <c r="H283">
        <f t="array" ref="H283">FREQUENCY(IF('Data Transformation'!$B$4:$B$8425=B267,'Data Transformation'!$G$4:$G$8425),'Bin Analysis'!$B283)</f>
        <v>16</v>
      </c>
      <c r="I283">
        <f t="shared" si="34"/>
        <v>0</v>
      </c>
      <c r="J283">
        <f t="shared" si="35"/>
        <v>0</v>
      </c>
      <c r="K283">
        <f>J283*Weighting!$W$19</f>
        <v>0</v>
      </c>
      <c r="M283" s="14"/>
    </row>
    <row r="284" spans="1:13" x14ac:dyDescent="0.25">
      <c r="A284" s="32" t="str">
        <f>IF(Weighting!$P$20&gt;0,B284,"")</f>
        <v/>
      </c>
      <c r="B284">
        <f>Weighting!$C$20</f>
        <v>2.1550000000000002</v>
      </c>
      <c r="C284">
        <f>Weighting!$F$20</f>
        <v>0</v>
      </c>
      <c r="D284" t="b">
        <f>IF(C284=1,'Data Transformation'!$G$3+0.5*'Data Transformation'!$W$25,IF(C285=1,D285-'Data Transformation'!$W$25,FALSE))</f>
        <v>0</v>
      </c>
      <c r="E284" t="str">
        <f t="array" ref="E284">IF(ISLOGICAL(D284),"",FREQUENCY(IF('Data Transformation'!$B$425:$B$8425='Bin Analysis'!$B267,'Data Transformation'!$G$425:$G$8425),D284))</f>
        <v/>
      </c>
      <c r="F284" t="str">
        <f t="shared" si="33"/>
        <v/>
      </c>
      <c r="G284">
        <f>Weighting!$H$20</f>
        <v>0</v>
      </c>
      <c r="H284">
        <f t="array" ref="H284">FREQUENCY(IF('Data Transformation'!$B$4:$B$8425=B267,'Data Transformation'!$G$4:$G$8425),'Bin Analysis'!$B284)</f>
        <v>16</v>
      </c>
      <c r="I284">
        <f t="shared" si="34"/>
        <v>0</v>
      </c>
      <c r="J284">
        <f t="shared" si="35"/>
        <v>0</v>
      </c>
      <c r="K284">
        <f>J284*Weighting!$W$20</f>
        <v>0</v>
      </c>
      <c r="M284" s="14"/>
    </row>
    <row r="285" spans="1:13" x14ac:dyDescent="0.25">
      <c r="A285" s="32" t="str">
        <f>IF(Weighting!$P$21&gt;0,B285,"")</f>
        <v/>
      </c>
      <c r="B285">
        <f>Weighting!$C$21</f>
        <v>2.2860000000000005</v>
      </c>
      <c r="C285">
        <f>Weighting!$F$21</f>
        <v>0</v>
      </c>
      <c r="D285" t="b">
        <f>IF(C285=1,'Data Transformation'!$G$3+0.5*'Data Transformation'!$W$25,IF(C286=1,D286-'Data Transformation'!$W$25,FALSE))</f>
        <v>0</v>
      </c>
      <c r="E285" t="str">
        <f t="array" ref="E285">IF(ISLOGICAL(D285),"",FREQUENCY(IF('Data Transformation'!$B$425:$B$8425='Bin Analysis'!$B267,'Data Transformation'!$G$425:$G$8425),D285))</f>
        <v/>
      </c>
      <c r="F285" t="str">
        <f t="shared" si="33"/>
        <v/>
      </c>
      <c r="G285">
        <f>Weighting!$H$21</f>
        <v>0</v>
      </c>
      <c r="H285">
        <f t="array" ref="H285">FREQUENCY(IF('Data Transformation'!$B$4:$B$8425=B267,'Data Transformation'!$G$4:$G$8425),'Bin Analysis'!$B285)</f>
        <v>16</v>
      </c>
      <c r="I285">
        <f t="shared" si="34"/>
        <v>0</v>
      </c>
      <c r="J285">
        <f t="shared" si="35"/>
        <v>0</v>
      </c>
      <c r="K285">
        <f>J285*Weighting!$W$21</f>
        <v>0</v>
      </c>
      <c r="M285" s="14"/>
    </row>
    <row r="286" spans="1:13" x14ac:dyDescent="0.25">
      <c r="A286" s="32" t="str">
        <f>IF(Weighting!$P$22&gt;0,B286,"")</f>
        <v/>
      </c>
      <c r="B286">
        <f>Weighting!$C$22</f>
        <v>2.4170000000000007</v>
      </c>
      <c r="C286">
        <f>Weighting!$F$22</f>
        <v>0</v>
      </c>
      <c r="D286" t="b">
        <f>IF(C286=1,'Data Transformation'!$G$3+0.5*'Data Transformation'!$W$25,IF(C287=1,D287-'Data Transformation'!$W$25,FALSE))</f>
        <v>0</v>
      </c>
      <c r="E286" t="str">
        <f t="array" ref="E286">IF(ISLOGICAL(D286),"",FREQUENCY(IF('Data Transformation'!$B$425:$B$8425='Bin Analysis'!$B267,'Data Transformation'!$G$425:$G$8425),D286))</f>
        <v/>
      </c>
      <c r="F286" t="str">
        <f t="shared" si="33"/>
        <v/>
      </c>
      <c r="G286">
        <f>Weighting!$H$22</f>
        <v>0</v>
      </c>
      <c r="H286">
        <f t="array" ref="H286">FREQUENCY(IF('Data Transformation'!$B$4:$B$8425=B267,'Data Transformation'!$G$4:$G$8425),'Bin Analysis'!$B286)</f>
        <v>16</v>
      </c>
      <c r="I286">
        <f t="shared" si="34"/>
        <v>0</v>
      </c>
      <c r="J286">
        <f t="shared" si="35"/>
        <v>0</v>
      </c>
      <c r="K286">
        <f>J286*Weighting!$W$22</f>
        <v>0</v>
      </c>
      <c r="M286" s="14"/>
    </row>
    <row r="287" spans="1:13" x14ac:dyDescent="0.25">
      <c r="A287" s="32" t="str">
        <f>IF(Weighting!$P$23&gt;0,B287,"")</f>
        <v/>
      </c>
      <c r="B287">
        <f>Weighting!$C$23</f>
        <v>2.5480000000000009</v>
      </c>
      <c r="C287">
        <f>Weighting!$F$23</f>
        <v>0</v>
      </c>
      <c r="D287" t="b">
        <f>IF(C287=1,'Data Transformation'!$G$3+0.5*'Data Transformation'!$W$25,IF(C288=1,D288-'Data Transformation'!$W$25,FALSE))</f>
        <v>0</v>
      </c>
      <c r="E287" t="str">
        <f t="array" ref="E287">IF(ISLOGICAL(D287),"",FREQUENCY(IF('Data Transformation'!$B$425:$B$8425='Bin Analysis'!$B267,'Data Transformation'!$G$425:$G$8425),D287))</f>
        <v/>
      </c>
      <c r="F287" t="str">
        <f t="shared" si="33"/>
        <v/>
      </c>
      <c r="G287">
        <f>Weighting!$H$23</f>
        <v>0</v>
      </c>
      <c r="H287">
        <f t="array" ref="H287">FREQUENCY(IF('Data Transformation'!$B$4:$B$8425=B267,'Data Transformation'!$G$4:$G$8425),'Bin Analysis'!$B287)</f>
        <v>16</v>
      </c>
      <c r="I287">
        <f t="shared" si="34"/>
        <v>0</v>
      </c>
      <c r="J287">
        <f t="shared" si="35"/>
        <v>0</v>
      </c>
      <c r="K287">
        <f>J287*Weighting!$W$23</f>
        <v>0</v>
      </c>
      <c r="M287" s="14"/>
    </row>
    <row r="288" spans="1:13" x14ac:dyDescent="0.25">
      <c r="A288" s="32" t="str">
        <f>IF(Weighting!$P$24&gt;0,B288,"")</f>
        <v/>
      </c>
      <c r="B288">
        <f>Weighting!$C$24</f>
        <v>2.6790000000000012</v>
      </c>
      <c r="C288">
        <f>Weighting!$F$24</f>
        <v>0</v>
      </c>
      <c r="D288" t="b">
        <f>IF(C288=1,'Data Transformation'!$G$3+0.5*'Data Transformation'!$W$25,IF(C289=1,D289-'Data Transformation'!$W$25,FALSE))</f>
        <v>0</v>
      </c>
      <c r="E288" t="str">
        <f t="array" ref="E288">IF(ISLOGICAL(D288),"",FREQUENCY(IF('Data Transformation'!$B$425:$B$8425='Bin Analysis'!$B267,'Data Transformation'!$G$425:$G$8425),D288))</f>
        <v/>
      </c>
      <c r="F288" t="str">
        <f t="shared" si="33"/>
        <v/>
      </c>
      <c r="G288">
        <f>Weighting!$H$24</f>
        <v>0</v>
      </c>
      <c r="H288">
        <f t="array" ref="H288">FREQUENCY(IF('Data Transformation'!$B$4:$B$8425=B267,'Data Transformation'!$G$4:$G$8425),'Bin Analysis'!$B288)</f>
        <v>16</v>
      </c>
      <c r="I288">
        <f t="shared" si="34"/>
        <v>0</v>
      </c>
      <c r="J288">
        <f t="shared" si="35"/>
        <v>0</v>
      </c>
      <c r="K288">
        <f>J288*Weighting!$W$24</f>
        <v>0</v>
      </c>
      <c r="M288" s="14"/>
    </row>
    <row r="289" spans="1:25" x14ac:dyDescent="0.25">
      <c r="A289" s="32" t="str">
        <f>IF(Weighting!$P$25&gt;0,B289,"")</f>
        <v/>
      </c>
      <c r="B289">
        <f>Weighting!$C$25</f>
        <v>2.8100000000000014</v>
      </c>
      <c r="C289">
        <f>Weighting!$F$25</f>
        <v>0</v>
      </c>
      <c r="D289" t="b">
        <f>IF(C289=1,'Data Transformation'!$G$3+0.5*'Data Transformation'!$W$25,IF(C290=1,D290-'Data Transformation'!$W$25,FALSE))</f>
        <v>0</v>
      </c>
      <c r="E289" t="str">
        <f t="array" ref="E289">IF(ISLOGICAL(D289),"",FREQUENCY(IF('Data Transformation'!$B$425:$B$8425='Bin Analysis'!$B267,'Data Transformation'!$G$425:$G$8425),D289))</f>
        <v/>
      </c>
      <c r="F289" t="str">
        <f t="shared" si="33"/>
        <v/>
      </c>
      <c r="G289">
        <f>Weighting!$H$25</f>
        <v>0</v>
      </c>
      <c r="H289">
        <f t="array" ref="H289">FREQUENCY(IF('Data Transformation'!$B$4:$B$8425=B267,'Data Transformation'!$G$4:$G$8425),'Bin Analysis'!$B289)</f>
        <v>16</v>
      </c>
      <c r="I289">
        <f t="shared" si="34"/>
        <v>0</v>
      </c>
      <c r="J289">
        <f t="shared" si="35"/>
        <v>0</v>
      </c>
      <c r="K289">
        <f>J289*Weighting!$W$25</f>
        <v>0</v>
      </c>
      <c r="M289" s="14"/>
    </row>
    <row r="290" spans="1:25" x14ac:dyDescent="0.25">
      <c r="O290"/>
      <c r="P290"/>
      <c r="Q290"/>
      <c r="R290"/>
    </row>
    <row r="291" spans="1:25" ht="23.25" x14ac:dyDescent="0.35">
      <c r="A291" s="21" t="s">
        <v>0</v>
      </c>
      <c r="B291" s="21">
        <f>IFERROR(VLOOKUP(C291,'Data Transformation'!$L$6:$M$426,2,FALSE),"")</f>
        <v>12</v>
      </c>
      <c r="C291" s="21">
        <f>C267+1</f>
        <v>12</v>
      </c>
      <c r="D291" s="21"/>
      <c r="E291" s="21"/>
      <c r="F291" s="21"/>
      <c r="G291" s="21"/>
      <c r="H291" s="22"/>
      <c r="I291" s="22"/>
      <c r="J291" s="22"/>
      <c r="K291" s="21"/>
      <c r="L291" s="21">
        <f>B291</f>
        <v>12</v>
      </c>
      <c r="M291" s="23">
        <f>INDEX('Data Transformation'!$O$4:$O$424,MATCH($B291,'Data Transformation'!$M$4:$M$424,0),MATCH($M$2,'Data Transformation'!$O$3,0))</f>
        <v>7</v>
      </c>
      <c r="N291" s="27">
        <f>IF('Input and Summary Results'!$J$16="minimum",'Bin Analysis'!X292/(M291-1),'Bin Analysis'!Y291/('Bin Analysis'!M291-1))</f>
        <v>0</v>
      </c>
      <c r="O291" s="27">
        <f>IF(M291=FALSE,NA(),(VLOOKUP(1,C294:K313,4,FALSE))/(M291-1))</f>
        <v>0</v>
      </c>
      <c r="P291" s="27">
        <f>IF(M291=FALSE,NA(),SUM(J294:J313)/Weighting!$S$5)</f>
        <v>0.4</v>
      </c>
      <c r="Q291" s="27">
        <f>IF(M291=FALSE,NA(),SUM(K294:K313)/Weighting!$S$6)</f>
        <v>0.30434782608695654</v>
      </c>
      <c r="R291" s="27">
        <f>IF(M291=FALSE,NA(),(VLOOKUP(1,G294:K313,3,FALSE))/(M291-1))</f>
        <v>0.5</v>
      </c>
      <c r="S291" s="22" t="str">
        <f>IF(M291=FALSE,NA(),IF(SUM(J294:J313)=2,"yes","no"))</f>
        <v>no</v>
      </c>
      <c r="X291" s="2" cm="2">
        <f t="array" ref="X291:X292">FREQUENCY(IF('Data Transformation'!$B$425:$B$6424='Bin Analysis'!L291,'Data Transformation'!$G$425:$G$6424),'Data Transformation'!$U$11)</f>
        <v>6</v>
      </c>
      <c r="Y291" s="2" cm="2">
        <f t="array" ref="Y291:Y292">FREQUENCY(IF('Data Transformation'!$B$425:$B$6424='Bin Analysis'!L291,'Data Transformation'!$G$425:$G$6424),'Data Transformation'!$U$12)</f>
        <v>6</v>
      </c>
    </row>
    <row r="292" spans="1:25" x14ac:dyDescent="0.25">
      <c r="A292" s="14" t="s">
        <v>67</v>
      </c>
      <c r="B292" t="s">
        <v>47</v>
      </c>
      <c r="C292" t="s">
        <v>5</v>
      </c>
      <c r="D292" t="s">
        <v>100</v>
      </c>
      <c r="E292" t="s">
        <v>101</v>
      </c>
      <c r="F292" t="s">
        <v>102</v>
      </c>
      <c r="G292" t="s">
        <v>70</v>
      </c>
      <c r="H292" t="s">
        <v>31</v>
      </c>
      <c r="I292" t="s">
        <v>32</v>
      </c>
      <c r="J292" t="s">
        <v>46</v>
      </c>
      <c r="K292" s="14" t="s">
        <v>45</v>
      </c>
      <c r="M292" s="14"/>
      <c r="X292" s="2">
        <v>0</v>
      </c>
      <c r="Y292" s="2">
        <v>0</v>
      </c>
    </row>
    <row r="293" spans="1:25" x14ac:dyDescent="0.25">
      <c r="A293" s="32"/>
      <c r="D293" t="b">
        <f>IF(C293=1,'Data Transformation'!$G$3+0.5*'Data Transformation'!$W$25,IF(C294=1,D294-'Data Transformation'!$W$25,FALSE))</f>
        <v>0</v>
      </c>
      <c r="E293" t="str">
        <f t="array" ref="E293">IF(ISLOGICAL(D293),"",FREQUENCY(IF('Data Transformation'!$B$425:$B$8425='Bin Analysis'!$B291,'Data Transformation'!$G$425:$G$8425),D293))</f>
        <v/>
      </c>
      <c r="F293" t="str">
        <f>IF(ISLOGICAL(D293),"",E293-E292)</f>
        <v/>
      </c>
      <c r="M293" s="14"/>
    </row>
    <row r="294" spans="1:25" x14ac:dyDescent="0.25">
      <c r="A294" s="32">
        <f>IF(Weighting!$P$6&gt;0,B294,"")</f>
        <v>0.32100000000000001</v>
      </c>
      <c r="B294">
        <f>Weighting!$C$6</f>
        <v>0.32100000000000001</v>
      </c>
      <c r="C294">
        <f>Weighting!$F$6</f>
        <v>0</v>
      </c>
      <c r="D294" t="b">
        <f>IF(C294=1,'Data Transformation'!$G$3+0.5*'Data Transformation'!$W$25,IF(C295=1,D295-'Data Transformation'!$W$25,FALSE))</f>
        <v>0</v>
      </c>
      <c r="E294" t="str">
        <f t="array" ref="E294">IF(ISLOGICAL(D294),"",FREQUENCY(IF('Data Transformation'!$B$425:$B$8425='Bin Analysis'!$B291,'Data Transformation'!$G$425:$G$8425),D294))</f>
        <v/>
      </c>
      <c r="F294" t="str">
        <f>IF(ISLOGICAL(D294),"",E294-E293)</f>
        <v/>
      </c>
      <c r="G294">
        <f>Weighting!$H$6</f>
        <v>1</v>
      </c>
      <c r="H294">
        <f t="array" ref="H294">FREQUENCY(IF('Data Transformation'!$B$4:$B$8425=B291,'Data Transformation'!$G$4:$G$8425),'Bin Analysis'!$B294)</f>
        <v>3</v>
      </c>
      <c r="I294">
        <f>H294-H293</f>
        <v>3</v>
      </c>
      <c r="J294">
        <f>IF(I294=0,0,1)</f>
        <v>1</v>
      </c>
      <c r="K294">
        <f>J294*Weighting!$W$6</f>
        <v>1</v>
      </c>
      <c r="M294" s="14"/>
    </row>
    <row r="295" spans="1:25" x14ac:dyDescent="0.25">
      <c r="A295" s="32">
        <f>IF(Weighting!$P$7&gt;0,B295,"")</f>
        <v>0.45200000000000001</v>
      </c>
      <c r="B295">
        <f>Weighting!$C$7</f>
        <v>0.45200000000000001</v>
      </c>
      <c r="C295">
        <f>Weighting!$F$7</f>
        <v>0</v>
      </c>
      <c r="D295" t="b">
        <f>IF(C295=1,'Data Transformation'!$G$3+0.5*'Data Transformation'!$W$25,IF(C296=1,D296-'Data Transformation'!$W$25,FALSE))</f>
        <v>0</v>
      </c>
      <c r="E295" t="str">
        <f t="array" ref="E295">IF(ISLOGICAL(D295),"",FREQUENCY(IF('Data Transformation'!$B$425:$B$8425='Bin Analysis'!$B291,'Data Transformation'!$G$425:$G$8425),D295))</f>
        <v/>
      </c>
      <c r="F295" t="str">
        <f t="shared" ref="F295:F313" si="36">IF(ISLOGICAL(D295),"",E295-E294)</f>
        <v/>
      </c>
      <c r="G295">
        <f>Weighting!$H$7</f>
        <v>0</v>
      </c>
      <c r="H295">
        <f t="array" ref="H295">FREQUENCY(IF('Data Transformation'!$B$4:$B$8425=B291,'Data Transformation'!$G$4:$G$8425),'Bin Analysis'!$B295)</f>
        <v>5</v>
      </c>
      <c r="I295">
        <f t="shared" ref="I295:I313" si="37">H295-H294</f>
        <v>2</v>
      </c>
      <c r="J295">
        <f>IF(I295=0,0,1)</f>
        <v>1</v>
      </c>
      <c r="K295">
        <f>J295*Weighting!$W$7</f>
        <v>2</v>
      </c>
      <c r="M295" s="14"/>
    </row>
    <row r="296" spans="1:25" x14ac:dyDescent="0.25">
      <c r="A296" s="32">
        <f>IF(Weighting!$P$8&gt;0,B296,"")</f>
        <v>0.58299999999999996</v>
      </c>
      <c r="B296">
        <f>Weighting!$C$8</f>
        <v>0.58299999999999996</v>
      </c>
      <c r="C296">
        <f>Weighting!$F$8</f>
        <v>0</v>
      </c>
      <c r="D296" t="b">
        <f>IF(C296=1,'Data Transformation'!$G$3+0.5*'Data Transformation'!$W$25,IF(C297=1,D297-'Data Transformation'!$W$25,FALSE))</f>
        <v>0</v>
      </c>
      <c r="E296" t="str">
        <f t="array" ref="E296">IF(ISLOGICAL(D296),"",FREQUENCY(IF('Data Transformation'!$B$425:$B$8425='Bin Analysis'!$B291,'Data Transformation'!$G$425:$G$8425),D296))</f>
        <v/>
      </c>
      <c r="F296" t="str">
        <f t="shared" si="36"/>
        <v/>
      </c>
      <c r="G296">
        <f>Weighting!$H$8</f>
        <v>0</v>
      </c>
      <c r="H296">
        <f t="array" ref="H296">FREQUENCY(IF('Data Transformation'!$B$4:$B$8425=B291,'Data Transformation'!$G$4:$G$8425),'Bin Analysis'!$B296)</f>
        <v>5</v>
      </c>
      <c r="I296">
        <f t="shared" si="37"/>
        <v>0</v>
      </c>
      <c r="J296">
        <f t="shared" ref="J296:J313" si="38">IF(I296=0,0,1)</f>
        <v>0</v>
      </c>
      <c r="K296">
        <f>J296*Weighting!$W$8</f>
        <v>0</v>
      </c>
      <c r="M296" s="14"/>
    </row>
    <row r="297" spans="1:25" x14ac:dyDescent="0.25">
      <c r="A297" s="32">
        <f>IF(Weighting!$P$9&gt;0,B297,"")</f>
        <v>0.71399999999999997</v>
      </c>
      <c r="B297" s="50">
        <f>Weighting!$C$9</f>
        <v>0.71399999999999997</v>
      </c>
      <c r="C297">
        <f>Weighting!$F$9</f>
        <v>0</v>
      </c>
      <c r="D297" t="b">
        <f>IF(C297=1,'Data Transformation'!$G$3+0.5*'Data Transformation'!$W$25,IF(C298=1,D298-'Data Transformation'!$W$25,FALSE))</f>
        <v>0</v>
      </c>
      <c r="E297" t="str">
        <f t="array" ref="E297">IF(ISLOGICAL(D297),"",FREQUENCY(IF('Data Transformation'!$B$425:$B$8425='Bin Analysis'!$B291,'Data Transformation'!$G$425:$G$8425),D297))</f>
        <v/>
      </c>
      <c r="F297" t="str">
        <f t="shared" si="36"/>
        <v/>
      </c>
      <c r="G297">
        <f>Weighting!$H$9</f>
        <v>0</v>
      </c>
      <c r="H297">
        <f t="array" ref="H297">FREQUENCY(IF('Data Transformation'!$B$4:$B$8425=B291,'Data Transformation'!$G$4:$G$8425),'Bin Analysis'!$B297)</f>
        <v>6</v>
      </c>
      <c r="I297">
        <f t="shared" si="37"/>
        <v>1</v>
      </c>
      <c r="J297">
        <f t="shared" si="38"/>
        <v>1</v>
      </c>
      <c r="K297">
        <f>J297*Weighting!$W$9</f>
        <v>3</v>
      </c>
      <c r="M297" s="14"/>
    </row>
    <row r="298" spans="1:25" x14ac:dyDescent="0.25">
      <c r="A298" s="32">
        <f>IF(Weighting!$P$10&gt;0,B298,"")</f>
        <v>0.84499999999999997</v>
      </c>
      <c r="B298">
        <f>Weighting!$C$10</f>
        <v>0.84499999999999997</v>
      </c>
      <c r="C298">
        <f>Weighting!$F$10</f>
        <v>0</v>
      </c>
      <c r="D298" t="b">
        <f>IF(C298=1,'Data Transformation'!$G$3+0.5*'Data Transformation'!$W$25,IF(C299=1,D299-'Data Transformation'!$W$25,FALSE))</f>
        <v>0</v>
      </c>
      <c r="E298" t="str">
        <f t="array" ref="E298">IF(ISLOGICAL(D298),"",FREQUENCY(IF('Data Transformation'!$B$425:$B$8425='Bin Analysis'!$B291,'Data Transformation'!$G$425:$G$8425),D298))</f>
        <v/>
      </c>
      <c r="F298" t="str">
        <f t="shared" si="36"/>
        <v/>
      </c>
      <c r="G298">
        <f>Weighting!$H$10</f>
        <v>0</v>
      </c>
      <c r="H298">
        <f t="array" ref="H298">FREQUENCY(IF('Data Transformation'!$B$4:$B$8425=B291,'Data Transformation'!$G$4:$G$8425),'Bin Analysis'!$B298)</f>
        <v>6</v>
      </c>
      <c r="I298">
        <f t="shared" si="37"/>
        <v>0</v>
      </c>
      <c r="J298">
        <f t="shared" si="38"/>
        <v>0</v>
      </c>
      <c r="K298">
        <f>J298*Weighting!$W$10</f>
        <v>0</v>
      </c>
      <c r="M298" s="14"/>
    </row>
    <row r="299" spans="1:25" x14ac:dyDescent="0.25">
      <c r="A299" s="32">
        <f>IF(Weighting!$P$11&gt;0,B299,"")</f>
        <v>0.97599999999999998</v>
      </c>
      <c r="B299">
        <f>Weighting!$C$11</f>
        <v>0.97599999999999998</v>
      </c>
      <c r="C299">
        <f>Weighting!$F$11</f>
        <v>0</v>
      </c>
      <c r="D299">
        <f>IF(C299=1,'Data Transformation'!$G$3+0.5*'Data Transformation'!$W$25,IF(C300=1,D300-'Data Transformation'!$W$25,FALSE))</f>
        <v>0.86899999999999999</v>
      </c>
      <c r="E299">
        <f t="array" ref="E299">IF(ISLOGICAL(D299),"",FREQUENCY(IF('Data Transformation'!$B$425:$B$8425='Bin Analysis'!$B291,'Data Transformation'!$G$425:$G$8425),D299))</f>
        <v>6</v>
      </c>
      <c r="F299" t="e">
        <f t="shared" si="36"/>
        <v>#VALUE!</v>
      </c>
      <c r="G299">
        <f>Weighting!$H$11</f>
        <v>0</v>
      </c>
      <c r="H299">
        <f t="array" ref="H299">FREQUENCY(IF('Data Transformation'!$B$4:$B$8425=B291,'Data Transformation'!$G$4:$G$8425),'Bin Analysis'!$B299)</f>
        <v>6</v>
      </c>
      <c r="I299">
        <f t="shared" si="37"/>
        <v>0</v>
      </c>
      <c r="J299">
        <f t="shared" si="38"/>
        <v>0</v>
      </c>
      <c r="K299">
        <f>J299*Weighting!$W$11</f>
        <v>0</v>
      </c>
      <c r="M299" s="14"/>
    </row>
    <row r="300" spans="1:25" x14ac:dyDescent="0.25">
      <c r="A300" s="32">
        <f>IF(Weighting!$P$12&gt;0,B300,"")</f>
        <v>1.107</v>
      </c>
      <c r="B300">
        <f>Weighting!$C$12</f>
        <v>1.107</v>
      </c>
      <c r="C300">
        <f>Weighting!$F$12</f>
        <v>1</v>
      </c>
      <c r="D300">
        <f>IF(C300=1,'Data Transformation'!$G$3+0.5*'Data Transformation'!$W$25,IF(C301=1,D301-'Data Transformation'!$W$25,FALSE))</f>
        <v>1.131</v>
      </c>
      <c r="E300">
        <f t="array" ref="E300">IF(ISLOGICAL(D300),"",FREQUENCY(IF('Data Transformation'!$B$425:$B$8425='Bin Analysis'!$B291,'Data Transformation'!$G$425:$G$8425),D300))</f>
        <v>6</v>
      </c>
      <c r="F300">
        <f t="shared" si="36"/>
        <v>0</v>
      </c>
      <c r="G300">
        <f>Weighting!$H$12</f>
        <v>0</v>
      </c>
      <c r="H300">
        <f t="array" ref="H300">FREQUENCY(IF('Data Transformation'!$B$4:$B$8425=B291,'Data Transformation'!$G$4:$G$8425),'Bin Analysis'!$B300)</f>
        <v>7</v>
      </c>
      <c r="I300">
        <f t="shared" si="37"/>
        <v>1</v>
      </c>
      <c r="J300">
        <f t="shared" si="38"/>
        <v>1</v>
      </c>
      <c r="K300">
        <f>J300*Weighting!$W$12</f>
        <v>1</v>
      </c>
      <c r="M300" s="14"/>
    </row>
    <row r="301" spans="1:25" x14ac:dyDescent="0.25">
      <c r="A301" s="32">
        <f>IF(Weighting!$P$13&gt;0,B301,"")</f>
        <v>1.238</v>
      </c>
      <c r="B301">
        <f>Weighting!$C$13</f>
        <v>1.238</v>
      </c>
      <c r="C301">
        <f>Weighting!$F$13</f>
        <v>0</v>
      </c>
      <c r="D301" t="b">
        <f>IF(C301=1,'Data Transformation'!$G$3+0.5*'Data Transformation'!$W$25,IF(C302=1,D302-'Data Transformation'!$W$25,FALSE))</f>
        <v>0</v>
      </c>
      <c r="E301" t="str">
        <f t="array" ref="E301">IF(ISLOGICAL(D301),"",FREQUENCY(IF('Data Transformation'!$B$425:$B$8425='Bin Analysis'!$B291,'Data Transformation'!$G$425:$G$8425),D301))</f>
        <v/>
      </c>
      <c r="F301" t="str">
        <f t="shared" si="36"/>
        <v/>
      </c>
      <c r="G301">
        <f>Weighting!$H$13</f>
        <v>0</v>
      </c>
      <c r="H301">
        <f t="array" ref="H301">FREQUENCY(IF('Data Transformation'!$B$4:$B$8425=B291,'Data Transformation'!$G$4:$G$8425),'Bin Analysis'!$B301)</f>
        <v>7</v>
      </c>
      <c r="I301">
        <f t="shared" si="37"/>
        <v>0</v>
      </c>
      <c r="J301">
        <f t="shared" si="38"/>
        <v>0</v>
      </c>
      <c r="K301">
        <f>J301*Weighting!$W$13</f>
        <v>0</v>
      </c>
      <c r="M301" s="14"/>
    </row>
    <row r="302" spans="1:25" x14ac:dyDescent="0.25">
      <c r="A302" s="32">
        <f>IF(Weighting!$P$14&gt;0,B302,"")</f>
        <v>1.369</v>
      </c>
      <c r="B302">
        <f>Weighting!$C$14</f>
        <v>1.369</v>
      </c>
      <c r="C302">
        <f>Weighting!$F$14</f>
        <v>0</v>
      </c>
      <c r="D302" t="b">
        <f>IF(C302=1,'Data Transformation'!$G$3+0.5*'Data Transformation'!$W$25,IF(C303=1,D303-'Data Transformation'!$W$25,FALSE))</f>
        <v>0</v>
      </c>
      <c r="E302" t="str">
        <f t="array" ref="E302">IF(ISLOGICAL(D302),"",FREQUENCY(IF('Data Transformation'!$B$425:$B$8425='Bin Analysis'!$B291,'Data Transformation'!$G$425:$G$8425),D302))</f>
        <v/>
      </c>
      <c r="F302" t="str">
        <f t="shared" si="36"/>
        <v/>
      </c>
      <c r="G302">
        <f>Weighting!$H$14</f>
        <v>0</v>
      </c>
      <c r="H302">
        <f t="array" ref="H302">FREQUENCY(IF('Data Transformation'!$B$4:$B$8425=B291,'Data Transformation'!$G$4:$G$8425),'Bin Analysis'!$B302)</f>
        <v>7</v>
      </c>
      <c r="I302">
        <f t="shared" si="37"/>
        <v>0</v>
      </c>
      <c r="J302">
        <f t="shared" si="38"/>
        <v>0</v>
      </c>
      <c r="K302">
        <f>J302*Weighting!$W$14</f>
        <v>0</v>
      </c>
      <c r="M302" s="14"/>
    </row>
    <row r="303" spans="1:25" x14ac:dyDescent="0.25">
      <c r="A303" s="32">
        <f>IF(Weighting!$P$15&gt;0,B303,"")</f>
        <v>1.5000009999999999</v>
      </c>
      <c r="B303">
        <f>Weighting!$C$15</f>
        <v>1.5000009999999999</v>
      </c>
      <c r="C303">
        <f>Weighting!$F$15</f>
        <v>0</v>
      </c>
      <c r="D303" t="b">
        <f>IF(C303=1,'Data Transformation'!$G$3+0.5*'Data Transformation'!$W$25,IF(C304=1,D304-'Data Transformation'!$W$25,FALSE))</f>
        <v>0</v>
      </c>
      <c r="E303" t="str">
        <f t="array" ref="E303">IF(ISLOGICAL(D303),"",FREQUENCY(IF('Data Transformation'!$B$425:$B$8425='Bin Analysis'!$B291,'Data Transformation'!$G$425:$G$8425),D303))</f>
        <v/>
      </c>
      <c r="F303" t="str">
        <f t="shared" si="36"/>
        <v/>
      </c>
      <c r="G303">
        <f>Weighting!$H$15</f>
        <v>0</v>
      </c>
      <c r="H303">
        <f t="array" ref="H303">FREQUENCY(IF('Data Transformation'!$B$4:$B$8425=B291,'Data Transformation'!$G$4:$G$8425),'Bin Analysis'!$B303)</f>
        <v>7</v>
      </c>
      <c r="I303">
        <f t="shared" si="37"/>
        <v>0</v>
      </c>
      <c r="J303">
        <f t="shared" si="38"/>
        <v>0</v>
      </c>
      <c r="K303">
        <f>J303*Weighting!$W$15</f>
        <v>0</v>
      </c>
      <c r="M303" s="14"/>
    </row>
    <row r="304" spans="1:25" x14ac:dyDescent="0.25">
      <c r="A304" s="32" t="str">
        <f>IF(Weighting!$P$16&gt;0,B304,"")</f>
        <v/>
      </c>
      <c r="B304">
        <f>Weighting!$C$16</f>
        <v>1.631</v>
      </c>
      <c r="C304">
        <f>Weighting!$F$16</f>
        <v>0</v>
      </c>
      <c r="D304" t="b">
        <f>IF(C304=1,'Data Transformation'!$G$3+0.5*'Data Transformation'!$W$25,IF(C305=1,D305-'Data Transformation'!$W$25,FALSE))</f>
        <v>0</v>
      </c>
      <c r="E304" t="str">
        <f t="array" ref="E304">IF(ISLOGICAL(D304),"",FREQUENCY(IF('Data Transformation'!$B$425:$B$8425='Bin Analysis'!$B291,'Data Transformation'!$G$425:$G$8425),D304))</f>
        <v/>
      </c>
      <c r="F304" t="str">
        <f t="shared" si="36"/>
        <v/>
      </c>
      <c r="G304">
        <f>Weighting!$H$16</f>
        <v>0</v>
      </c>
      <c r="H304">
        <f t="array" ref="H304">FREQUENCY(IF('Data Transformation'!$B$4:$B$8425=B291,'Data Transformation'!$G$4:$G$8425),'Bin Analysis'!$B304)</f>
        <v>7</v>
      </c>
      <c r="I304">
        <f t="shared" si="37"/>
        <v>0</v>
      </c>
      <c r="J304">
        <f t="shared" si="38"/>
        <v>0</v>
      </c>
      <c r="K304">
        <f>J304*Weighting!$W$16</f>
        <v>0</v>
      </c>
      <c r="M304" s="14"/>
    </row>
    <row r="305" spans="1:25" x14ac:dyDescent="0.25">
      <c r="A305" s="32" t="str">
        <f>IF(Weighting!$P$17&gt;0,B305,"")</f>
        <v/>
      </c>
      <c r="B305">
        <f>Weighting!$C$17</f>
        <v>1.762</v>
      </c>
      <c r="C305">
        <f>Weighting!$F$17</f>
        <v>0</v>
      </c>
      <c r="D305" t="b">
        <f>IF(C305=1,'Data Transformation'!$G$3+0.5*'Data Transformation'!$W$25,IF(C306=1,D306-'Data Transformation'!$W$25,FALSE))</f>
        <v>0</v>
      </c>
      <c r="E305" t="str">
        <f t="array" ref="E305">IF(ISLOGICAL(D305),"",FREQUENCY(IF('Data Transformation'!$B$425:$B$8425='Bin Analysis'!$B291,'Data Transformation'!$G$425:$G$8425),D305))</f>
        <v/>
      </c>
      <c r="F305" t="str">
        <f t="shared" si="36"/>
        <v/>
      </c>
      <c r="G305">
        <f>Weighting!$H$17</f>
        <v>0</v>
      </c>
      <c r="H305">
        <f t="array" ref="H305">FREQUENCY(IF('Data Transformation'!$B$4:$B$8425=B291,'Data Transformation'!$G$4:$G$8425),'Bin Analysis'!$B305)</f>
        <v>7</v>
      </c>
      <c r="I305">
        <f t="shared" si="37"/>
        <v>0</v>
      </c>
      <c r="J305">
        <f t="shared" si="38"/>
        <v>0</v>
      </c>
      <c r="K305">
        <f>J305*Weighting!$W$17</f>
        <v>0</v>
      </c>
      <c r="M305" s="14"/>
    </row>
    <row r="306" spans="1:25" x14ac:dyDescent="0.25">
      <c r="A306" s="32" t="str">
        <f>IF(Weighting!$P$18&gt;0,B306,"")</f>
        <v/>
      </c>
      <c r="B306">
        <f>Weighting!$C$18</f>
        <v>1.893</v>
      </c>
      <c r="C306">
        <f>Weighting!$F$18</f>
        <v>0</v>
      </c>
      <c r="D306" t="b">
        <f>IF(C306=1,'Data Transformation'!$G$3+0.5*'Data Transformation'!$W$25,IF(C307=1,D307-'Data Transformation'!$W$25,FALSE))</f>
        <v>0</v>
      </c>
      <c r="E306" t="str">
        <f t="array" ref="E306">IF(ISLOGICAL(D306),"",FREQUENCY(IF('Data Transformation'!$B$425:$B$8425='Bin Analysis'!$B291,'Data Transformation'!$G$425:$G$8425),D306))</f>
        <v/>
      </c>
      <c r="F306" t="str">
        <f t="shared" si="36"/>
        <v/>
      </c>
      <c r="G306">
        <f>Weighting!$H$18</f>
        <v>0</v>
      </c>
      <c r="H306">
        <f t="array" ref="H306">FREQUENCY(IF('Data Transformation'!$B$4:$B$8425=B291,'Data Transformation'!$G$4:$G$8425),'Bin Analysis'!$B306)</f>
        <v>7</v>
      </c>
      <c r="I306">
        <f t="shared" si="37"/>
        <v>0</v>
      </c>
      <c r="J306">
        <f t="shared" si="38"/>
        <v>0</v>
      </c>
      <c r="K306">
        <f>J306*Weighting!$W$18</f>
        <v>0</v>
      </c>
      <c r="M306" s="14"/>
    </row>
    <row r="307" spans="1:25" x14ac:dyDescent="0.25">
      <c r="A307" s="32" t="str">
        <f>IF(Weighting!$P$19&gt;0,B307,"")</f>
        <v/>
      </c>
      <c r="B307">
        <f>Weighting!$C$19</f>
        <v>2.024</v>
      </c>
      <c r="C307">
        <f>Weighting!$F$19</f>
        <v>0</v>
      </c>
      <c r="D307" t="b">
        <f>IF(C307=1,'Data Transformation'!$G$3+0.5*'Data Transformation'!$W$25,IF(C308=1,D308-'Data Transformation'!$W$25,FALSE))</f>
        <v>0</v>
      </c>
      <c r="E307" t="str">
        <f t="array" ref="E307">IF(ISLOGICAL(D307),"",FREQUENCY(IF('Data Transformation'!$B$425:$B$8425='Bin Analysis'!$B291,'Data Transformation'!$G$425:$G$8425),D307))</f>
        <v/>
      </c>
      <c r="F307" t="str">
        <f t="shared" si="36"/>
        <v/>
      </c>
      <c r="G307">
        <f>Weighting!$H$19</f>
        <v>0</v>
      </c>
      <c r="H307">
        <f t="array" ref="H307">FREQUENCY(IF('Data Transformation'!$B$4:$B$8425=B291,'Data Transformation'!$G$4:$G$8425),'Bin Analysis'!$B307)</f>
        <v>7</v>
      </c>
      <c r="I307">
        <f t="shared" si="37"/>
        <v>0</v>
      </c>
      <c r="J307">
        <f t="shared" si="38"/>
        <v>0</v>
      </c>
      <c r="K307">
        <f>J307*Weighting!$W$19</f>
        <v>0</v>
      </c>
      <c r="M307" s="14"/>
    </row>
    <row r="308" spans="1:25" x14ac:dyDescent="0.25">
      <c r="A308" s="32" t="str">
        <f>IF(Weighting!$P$20&gt;0,B308,"")</f>
        <v/>
      </c>
      <c r="B308">
        <f>Weighting!$C$20</f>
        <v>2.1550000000000002</v>
      </c>
      <c r="C308">
        <f>Weighting!$F$20</f>
        <v>0</v>
      </c>
      <c r="D308" t="b">
        <f>IF(C308=1,'Data Transformation'!$G$3+0.5*'Data Transformation'!$W$25,IF(C309=1,D309-'Data Transformation'!$W$25,FALSE))</f>
        <v>0</v>
      </c>
      <c r="E308" t="str">
        <f t="array" ref="E308">IF(ISLOGICAL(D308),"",FREQUENCY(IF('Data Transformation'!$B$425:$B$8425='Bin Analysis'!$B291,'Data Transformation'!$G$425:$G$8425),D308))</f>
        <v/>
      </c>
      <c r="F308" t="str">
        <f t="shared" si="36"/>
        <v/>
      </c>
      <c r="G308">
        <f>Weighting!$H$20</f>
        <v>0</v>
      </c>
      <c r="H308">
        <f t="array" ref="H308">FREQUENCY(IF('Data Transformation'!$B$4:$B$8425=B291,'Data Transformation'!$G$4:$G$8425),'Bin Analysis'!$B308)</f>
        <v>7</v>
      </c>
      <c r="I308">
        <f t="shared" si="37"/>
        <v>0</v>
      </c>
      <c r="J308">
        <f t="shared" si="38"/>
        <v>0</v>
      </c>
      <c r="K308">
        <f>J308*Weighting!$W$20</f>
        <v>0</v>
      </c>
      <c r="M308" s="14"/>
    </row>
    <row r="309" spans="1:25" x14ac:dyDescent="0.25">
      <c r="A309" s="32" t="str">
        <f>IF(Weighting!$P$21&gt;0,B309,"")</f>
        <v/>
      </c>
      <c r="B309">
        <f>Weighting!$C$21</f>
        <v>2.2860000000000005</v>
      </c>
      <c r="C309">
        <f>Weighting!$F$21</f>
        <v>0</v>
      </c>
      <c r="D309" t="b">
        <f>IF(C309=1,'Data Transformation'!$G$3+0.5*'Data Transformation'!$W$25,IF(C310=1,D310-'Data Transformation'!$W$25,FALSE))</f>
        <v>0</v>
      </c>
      <c r="E309" t="str">
        <f t="array" ref="E309">IF(ISLOGICAL(D309),"",FREQUENCY(IF('Data Transformation'!$B$425:$B$8425='Bin Analysis'!$B291,'Data Transformation'!$G$425:$G$8425),D309))</f>
        <v/>
      </c>
      <c r="F309" t="str">
        <f t="shared" si="36"/>
        <v/>
      </c>
      <c r="G309">
        <f>Weighting!$H$21</f>
        <v>0</v>
      </c>
      <c r="H309">
        <f t="array" ref="H309">FREQUENCY(IF('Data Transformation'!$B$4:$B$8425=B291,'Data Transformation'!$G$4:$G$8425),'Bin Analysis'!$B309)</f>
        <v>7</v>
      </c>
      <c r="I309">
        <f t="shared" si="37"/>
        <v>0</v>
      </c>
      <c r="J309">
        <f t="shared" si="38"/>
        <v>0</v>
      </c>
      <c r="K309">
        <f>J309*Weighting!$W$21</f>
        <v>0</v>
      </c>
      <c r="M309" s="14"/>
    </row>
    <row r="310" spans="1:25" x14ac:dyDescent="0.25">
      <c r="A310" s="32" t="str">
        <f>IF(Weighting!$P$22&gt;0,B310,"")</f>
        <v/>
      </c>
      <c r="B310">
        <f>Weighting!$C$22</f>
        <v>2.4170000000000007</v>
      </c>
      <c r="C310">
        <f>Weighting!$F$22</f>
        <v>0</v>
      </c>
      <c r="D310" t="b">
        <f>IF(C310=1,'Data Transformation'!$G$3+0.5*'Data Transformation'!$W$25,IF(C311=1,D311-'Data Transformation'!$W$25,FALSE))</f>
        <v>0</v>
      </c>
      <c r="E310" t="str">
        <f t="array" ref="E310">IF(ISLOGICAL(D310),"",FREQUENCY(IF('Data Transformation'!$B$425:$B$8425='Bin Analysis'!$B291,'Data Transformation'!$G$425:$G$8425),D310))</f>
        <v/>
      </c>
      <c r="F310" t="str">
        <f t="shared" si="36"/>
        <v/>
      </c>
      <c r="G310">
        <f>Weighting!$H$22</f>
        <v>0</v>
      </c>
      <c r="H310">
        <f t="array" ref="H310">FREQUENCY(IF('Data Transformation'!$B$4:$B$8425=B291,'Data Transformation'!$G$4:$G$8425),'Bin Analysis'!$B310)</f>
        <v>7</v>
      </c>
      <c r="I310">
        <f t="shared" si="37"/>
        <v>0</v>
      </c>
      <c r="J310">
        <f t="shared" si="38"/>
        <v>0</v>
      </c>
      <c r="K310">
        <f>J310*Weighting!$W$22</f>
        <v>0</v>
      </c>
      <c r="M310" s="14"/>
    </row>
    <row r="311" spans="1:25" x14ac:dyDescent="0.25">
      <c r="A311" s="32" t="str">
        <f>IF(Weighting!$P$23&gt;0,B311,"")</f>
        <v/>
      </c>
      <c r="B311">
        <f>Weighting!$C$23</f>
        <v>2.5480000000000009</v>
      </c>
      <c r="C311">
        <f>Weighting!$F$23</f>
        <v>0</v>
      </c>
      <c r="D311" t="b">
        <f>IF(C311=1,'Data Transformation'!$G$3+0.5*'Data Transformation'!$W$25,IF(C312=1,D312-'Data Transformation'!$W$25,FALSE))</f>
        <v>0</v>
      </c>
      <c r="E311" t="str">
        <f t="array" ref="E311">IF(ISLOGICAL(D311),"",FREQUENCY(IF('Data Transformation'!$B$425:$B$8425='Bin Analysis'!$B291,'Data Transformation'!$G$425:$G$8425),D311))</f>
        <v/>
      </c>
      <c r="F311" t="str">
        <f t="shared" si="36"/>
        <v/>
      </c>
      <c r="G311">
        <f>Weighting!$H$23</f>
        <v>0</v>
      </c>
      <c r="H311">
        <f t="array" ref="H311">FREQUENCY(IF('Data Transformation'!$B$4:$B$8425=B291,'Data Transformation'!$G$4:$G$8425),'Bin Analysis'!$B311)</f>
        <v>7</v>
      </c>
      <c r="I311">
        <f t="shared" si="37"/>
        <v>0</v>
      </c>
      <c r="J311">
        <f t="shared" si="38"/>
        <v>0</v>
      </c>
      <c r="K311">
        <f>J311*Weighting!$W$23</f>
        <v>0</v>
      </c>
      <c r="M311" s="14"/>
    </row>
    <row r="312" spans="1:25" x14ac:dyDescent="0.25">
      <c r="A312" s="32" t="str">
        <f>IF(Weighting!$P$24&gt;0,B312,"")</f>
        <v/>
      </c>
      <c r="B312">
        <f>Weighting!$C$24</f>
        <v>2.6790000000000012</v>
      </c>
      <c r="C312">
        <f>Weighting!$F$24</f>
        <v>0</v>
      </c>
      <c r="D312" t="b">
        <f>IF(C312=1,'Data Transformation'!$G$3+0.5*'Data Transformation'!$W$25,IF(C313=1,D313-'Data Transformation'!$W$25,FALSE))</f>
        <v>0</v>
      </c>
      <c r="E312" t="str">
        <f t="array" ref="E312">IF(ISLOGICAL(D312),"",FREQUENCY(IF('Data Transformation'!$B$425:$B$8425='Bin Analysis'!$B291,'Data Transformation'!$G$425:$G$8425),D312))</f>
        <v/>
      </c>
      <c r="F312" t="str">
        <f t="shared" si="36"/>
        <v/>
      </c>
      <c r="G312">
        <f>Weighting!$H$24</f>
        <v>0</v>
      </c>
      <c r="H312">
        <f t="array" ref="H312">FREQUENCY(IF('Data Transformation'!$B$4:$B$8425=B291,'Data Transformation'!$G$4:$G$8425),'Bin Analysis'!$B312)</f>
        <v>7</v>
      </c>
      <c r="I312">
        <f t="shared" si="37"/>
        <v>0</v>
      </c>
      <c r="J312">
        <f t="shared" si="38"/>
        <v>0</v>
      </c>
      <c r="K312">
        <f>J312*Weighting!$W$24</f>
        <v>0</v>
      </c>
      <c r="M312" s="14"/>
    </row>
    <row r="313" spans="1:25" x14ac:dyDescent="0.25">
      <c r="A313" s="32" t="str">
        <f>IF(Weighting!$P$25&gt;0,B313,"")</f>
        <v/>
      </c>
      <c r="B313">
        <f>Weighting!$C$25</f>
        <v>2.8100000000000014</v>
      </c>
      <c r="C313">
        <f>Weighting!$F$25</f>
        <v>0</v>
      </c>
      <c r="D313" t="b">
        <f>IF(C313=1,'Data Transformation'!$G$3+0.5*'Data Transformation'!$W$25,IF(C314=1,D314-'Data Transformation'!$W$25,FALSE))</f>
        <v>0</v>
      </c>
      <c r="E313" t="str">
        <f t="array" ref="E313">IF(ISLOGICAL(D313),"",FREQUENCY(IF('Data Transformation'!$B$425:$B$8425='Bin Analysis'!$B291,'Data Transformation'!$G$425:$G$8425),D313))</f>
        <v/>
      </c>
      <c r="F313" t="str">
        <f t="shared" si="36"/>
        <v/>
      </c>
      <c r="G313">
        <f>Weighting!$H$25</f>
        <v>0</v>
      </c>
      <c r="H313">
        <f t="array" ref="H313">FREQUENCY(IF('Data Transformation'!$B$4:$B$8425=B291,'Data Transformation'!$G$4:$G$8425),'Bin Analysis'!$B313)</f>
        <v>7</v>
      </c>
      <c r="I313">
        <f t="shared" si="37"/>
        <v>0</v>
      </c>
      <c r="J313">
        <f t="shared" si="38"/>
        <v>0</v>
      </c>
      <c r="K313">
        <f>J313*Weighting!$W$25</f>
        <v>0</v>
      </c>
      <c r="M313" s="14"/>
    </row>
    <row r="314" spans="1:25" x14ac:dyDescent="0.25">
      <c r="O314"/>
      <c r="P314"/>
      <c r="Q314"/>
      <c r="R314"/>
    </row>
    <row r="315" spans="1:25" ht="23.25" x14ac:dyDescent="0.35">
      <c r="A315" s="21" t="s">
        <v>0</v>
      </c>
      <c r="B315" s="21">
        <f>IFERROR(VLOOKUP(C315,'Data Transformation'!$L$6:$M$426,2,FALSE),"")</f>
        <v>13</v>
      </c>
      <c r="C315" s="21">
        <f>C291+1</f>
        <v>13</v>
      </c>
      <c r="D315" s="21"/>
      <c r="E315" s="21"/>
      <c r="F315" s="21"/>
      <c r="G315" s="21"/>
      <c r="H315" s="22"/>
      <c r="I315" s="22"/>
      <c r="J315" s="22"/>
      <c r="K315" s="21"/>
      <c r="L315" s="21">
        <f>B315</f>
        <v>13</v>
      </c>
      <c r="M315" s="23">
        <f>INDEX('Data Transformation'!$O$4:$O$424,MATCH($B315,'Data Transformation'!$M$4:$M$424,0),MATCH($M$2,'Data Transformation'!$O$3,0))</f>
        <v>7</v>
      </c>
      <c r="N315" s="27">
        <f>IF('Input and Summary Results'!$J$16="minimum",'Bin Analysis'!X316/(M315-1),'Bin Analysis'!Y315/('Bin Analysis'!M315-1))</f>
        <v>0</v>
      </c>
      <c r="O315" s="27">
        <f>IF(M315=FALSE,NA(),(VLOOKUP(1,C318:K337,4,FALSE))/(M315-1))</f>
        <v>0.33333333333333331</v>
      </c>
      <c r="P315" s="27">
        <f>IF(M315=FALSE,NA(),SUM(J318:J337)/Weighting!$S$5)</f>
        <v>0.6</v>
      </c>
      <c r="Q315" s="27">
        <f>IF(M315=FALSE,NA(),SUM(K318:K337)/Weighting!$S$6)</f>
        <v>0.60869565217391308</v>
      </c>
      <c r="R315" s="27">
        <f>IF(M315=FALSE,NA(),(VLOOKUP(1,G318:K337,3,FALSE))/(M315-1))</f>
        <v>0</v>
      </c>
      <c r="S315" s="22" t="str">
        <f>IF(M315=FALSE,NA(),IF(SUM(J318:J337)=2,"yes","no"))</f>
        <v>no</v>
      </c>
      <c r="X315" s="2" cm="2">
        <f t="array" ref="X315:X316">FREQUENCY(IF('Data Transformation'!$B$425:$B$6424='Bin Analysis'!L315,'Data Transformation'!$G$425:$G$6424),'Data Transformation'!$U$11)</f>
        <v>6</v>
      </c>
      <c r="Y315" s="2" cm="2">
        <f t="array" ref="Y315:Y316">FREQUENCY(IF('Data Transformation'!$B$425:$B$6424='Bin Analysis'!L315,'Data Transformation'!$G$425:$G$6424),'Data Transformation'!$U$12)</f>
        <v>4</v>
      </c>
    </row>
    <row r="316" spans="1:25" x14ac:dyDescent="0.25">
      <c r="A316" s="14" t="s">
        <v>67</v>
      </c>
      <c r="B316" t="s">
        <v>47</v>
      </c>
      <c r="C316" t="s">
        <v>5</v>
      </c>
      <c r="D316" t="s">
        <v>100</v>
      </c>
      <c r="E316" t="s">
        <v>101</v>
      </c>
      <c r="F316" t="s">
        <v>102</v>
      </c>
      <c r="G316" t="s">
        <v>70</v>
      </c>
      <c r="H316" t="s">
        <v>31</v>
      </c>
      <c r="I316" t="s">
        <v>32</v>
      </c>
      <c r="J316" t="s">
        <v>46</v>
      </c>
      <c r="K316" s="14" t="s">
        <v>45</v>
      </c>
      <c r="M316" s="14"/>
      <c r="X316" s="2">
        <v>0</v>
      </c>
      <c r="Y316" s="2">
        <v>2</v>
      </c>
    </row>
    <row r="317" spans="1:25" x14ac:dyDescent="0.25">
      <c r="A317" s="32"/>
      <c r="D317" t="b">
        <f>IF(C317=1,'Data Transformation'!$G$3+0.5*'Data Transformation'!$W$25,IF(C318=1,D318-'Data Transformation'!$W$25,FALSE))</f>
        <v>0</v>
      </c>
      <c r="E317" t="str">
        <f t="array" ref="E317">IF(ISLOGICAL(D317),"",FREQUENCY(IF('Data Transformation'!$B$425:$B$8425='Bin Analysis'!$B315,'Data Transformation'!$G$425:$G$8425),D317))</f>
        <v/>
      </c>
      <c r="F317" t="str">
        <f>IF(ISLOGICAL(D317),"",E317-E316)</f>
        <v/>
      </c>
      <c r="M317" s="14"/>
    </row>
    <row r="318" spans="1:25" x14ac:dyDescent="0.25">
      <c r="A318" s="32">
        <f>IF(Weighting!$P$6&gt;0,B318,"")</f>
        <v>0.32100000000000001</v>
      </c>
      <c r="B318">
        <f>Weighting!$C$6</f>
        <v>0.32100000000000001</v>
      </c>
      <c r="C318">
        <f>Weighting!$F$6</f>
        <v>0</v>
      </c>
      <c r="D318" t="b">
        <f>IF(C318=1,'Data Transformation'!$G$3+0.5*'Data Transformation'!$W$25,IF(C319=1,D319-'Data Transformation'!$W$25,FALSE))</f>
        <v>0</v>
      </c>
      <c r="E318" t="str">
        <f t="array" ref="E318">IF(ISLOGICAL(D318),"",FREQUENCY(IF('Data Transformation'!$B$425:$B$8425='Bin Analysis'!$B315,'Data Transformation'!$G$425:$G$8425),D318))</f>
        <v/>
      </c>
      <c r="F318" t="str">
        <f>IF(ISLOGICAL(D318),"",E318-E317)</f>
        <v/>
      </c>
      <c r="G318">
        <f>Weighting!$H$6</f>
        <v>1</v>
      </c>
      <c r="H318">
        <f t="array" ref="H318">FREQUENCY(IF('Data Transformation'!$B$4:$B$8425=B315,'Data Transformation'!$G$4:$G$8425),'Bin Analysis'!$B318)</f>
        <v>0</v>
      </c>
      <c r="I318">
        <f>H318-H317</f>
        <v>0</v>
      </c>
      <c r="J318">
        <f>IF(I318=0,0,1)</f>
        <v>0</v>
      </c>
      <c r="K318">
        <f>J318*Weighting!$W$6</f>
        <v>0</v>
      </c>
      <c r="M318" s="14"/>
    </row>
    <row r="319" spans="1:25" x14ac:dyDescent="0.25">
      <c r="A319" s="32">
        <f>IF(Weighting!$P$7&gt;0,B319,"")</f>
        <v>0.45200000000000001</v>
      </c>
      <c r="B319">
        <f>Weighting!$C$7</f>
        <v>0.45200000000000001</v>
      </c>
      <c r="C319">
        <f>Weighting!$F$7</f>
        <v>0</v>
      </c>
      <c r="D319" t="b">
        <f>IF(C319=1,'Data Transformation'!$G$3+0.5*'Data Transformation'!$W$25,IF(C320=1,D320-'Data Transformation'!$W$25,FALSE))</f>
        <v>0</v>
      </c>
      <c r="E319" t="str">
        <f t="array" ref="E319">IF(ISLOGICAL(D319),"",FREQUENCY(IF('Data Transformation'!$B$425:$B$8425='Bin Analysis'!$B315,'Data Transformation'!$G$425:$G$8425),D319))</f>
        <v/>
      </c>
      <c r="F319" t="str">
        <f t="shared" ref="F319:F337" si="39">IF(ISLOGICAL(D319),"",E319-E318)</f>
        <v/>
      </c>
      <c r="G319">
        <f>Weighting!$H$7</f>
        <v>0</v>
      </c>
      <c r="H319">
        <f t="array" ref="H319">FREQUENCY(IF('Data Transformation'!$B$4:$B$8425=B315,'Data Transformation'!$G$4:$G$8425),'Bin Analysis'!$B319)</f>
        <v>1</v>
      </c>
      <c r="I319">
        <f t="shared" ref="I319:I337" si="40">H319-H318</f>
        <v>1</v>
      </c>
      <c r="J319">
        <f>IF(I319=0,0,1)</f>
        <v>1</v>
      </c>
      <c r="K319">
        <f>J319*Weighting!$W$7</f>
        <v>2</v>
      </c>
      <c r="M319" s="14"/>
    </row>
    <row r="320" spans="1:25" x14ac:dyDescent="0.25">
      <c r="A320" s="32">
        <f>IF(Weighting!$P$8&gt;0,B320,"")</f>
        <v>0.58299999999999996</v>
      </c>
      <c r="B320">
        <f>Weighting!$C$8</f>
        <v>0.58299999999999996</v>
      </c>
      <c r="C320">
        <f>Weighting!$F$8</f>
        <v>0</v>
      </c>
      <c r="D320" t="b">
        <f>IF(C320=1,'Data Transformation'!$G$3+0.5*'Data Transformation'!$W$25,IF(C321=1,D321-'Data Transformation'!$W$25,FALSE))</f>
        <v>0</v>
      </c>
      <c r="E320" t="str">
        <f t="array" ref="E320">IF(ISLOGICAL(D320),"",FREQUENCY(IF('Data Transformation'!$B$425:$B$8425='Bin Analysis'!$B315,'Data Transformation'!$G$425:$G$8425),D320))</f>
        <v/>
      </c>
      <c r="F320" t="str">
        <f t="shared" si="39"/>
        <v/>
      </c>
      <c r="G320">
        <f>Weighting!$H$8</f>
        <v>0</v>
      </c>
      <c r="H320">
        <f t="array" ref="H320">FREQUENCY(IF('Data Transformation'!$B$4:$B$8425=B315,'Data Transformation'!$G$4:$G$8425),'Bin Analysis'!$B320)</f>
        <v>2</v>
      </c>
      <c r="I320">
        <f t="shared" si="40"/>
        <v>1</v>
      </c>
      <c r="J320">
        <f t="shared" ref="J320:J337" si="41">IF(I320=0,0,1)</f>
        <v>1</v>
      </c>
      <c r="K320">
        <f>J320*Weighting!$W$8</f>
        <v>3</v>
      </c>
      <c r="M320" s="14"/>
    </row>
    <row r="321" spans="1:13" x14ac:dyDescent="0.25">
      <c r="A321" s="32">
        <f>IF(Weighting!$P$9&gt;0,B321,"")</f>
        <v>0.71399999999999997</v>
      </c>
      <c r="B321" s="50">
        <f>Weighting!$C$9</f>
        <v>0.71399999999999997</v>
      </c>
      <c r="C321">
        <f>Weighting!$F$9</f>
        <v>0</v>
      </c>
      <c r="D321" t="b">
        <f>IF(C321=1,'Data Transformation'!$G$3+0.5*'Data Transformation'!$W$25,IF(C322=1,D322-'Data Transformation'!$W$25,FALSE))</f>
        <v>0</v>
      </c>
      <c r="E321" t="str">
        <f t="array" ref="E321">IF(ISLOGICAL(D321),"",FREQUENCY(IF('Data Transformation'!$B$425:$B$8425='Bin Analysis'!$B315,'Data Transformation'!$G$425:$G$8425),D321))</f>
        <v/>
      </c>
      <c r="F321" t="str">
        <f t="shared" si="39"/>
        <v/>
      </c>
      <c r="G321">
        <f>Weighting!$H$9</f>
        <v>0</v>
      </c>
      <c r="H321">
        <f t="array" ref="H321">FREQUENCY(IF('Data Transformation'!$B$4:$B$8425=B315,'Data Transformation'!$G$4:$G$8425),'Bin Analysis'!$B321)</f>
        <v>3</v>
      </c>
      <c r="I321">
        <f t="shared" si="40"/>
        <v>1</v>
      </c>
      <c r="J321">
        <f t="shared" si="41"/>
        <v>1</v>
      </c>
      <c r="K321">
        <f>J321*Weighting!$W$9</f>
        <v>3</v>
      </c>
      <c r="M321" s="14"/>
    </row>
    <row r="322" spans="1:13" x14ac:dyDescent="0.25">
      <c r="A322" s="32">
        <f>IF(Weighting!$P$10&gt;0,B322,"")</f>
        <v>0.84499999999999997</v>
      </c>
      <c r="B322">
        <f>Weighting!$C$10</f>
        <v>0.84499999999999997</v>
      </c>
      <c r="C322">
        <f>Weighting!$F$10</f>
        <v>0</v>
      </c>
      <c r="D322" t="b">
        <f>IF(C322=1,'Data Transformation'!$G$3+0.5*'Data Transformation'!$W$25,IF(C323=1,D323-'Data Transformation'!$W$25,FALSE))</f>
        <v>0</v>
      </c>
      <c r="E322" t="str">
        <f t="array" ref="E322">IF(ISLOGICAL(D322),"",FREQUENCY(IF('Data Transformation'!$B$425:$B$8425='Bin Analysis'!$B315,'Data Transformation'!$G$425:$G$8425),D322))</f>
        <v/>
      </c>
      <c r="F322" t="str">
        <f t="shared" si="39"/>
        <v/>
      </c>
      <c r="G322">
        <f>Weighting!$H$10</f>
        <v>0</v>
      </c>
      <c r="H322">
        <f t="array" ref="H322">FREQUENCY(IF('Data Transformation'!$B$4:$B$8425=B315,'Data Transformation'!$G$4:$G$8425),'Bin Analysis'!$B322)</f>
        <v>4</v>
      </c>
      <c r="I322">
        <f t="shared" si="40"/>
        <v>1</v>
      </c>
      <c r="J322">
        <f t="shared" si="41"/>
        <v>1</v>
      </c>
      <c r="K322">
        <f>J322*Weighting!$W$10</f>
        <v>3</v>
      </c>
      <c r="M322" s="14"/>
    </row>
    <row r="323" spans="1:13" x14ac:dyDescent="0.25">
      <c r="A323" s="32">
        <f>IF(Weighting!$P$11&gt;0,B323,"")</f>
        <v>0.97599999999999998</v>
      </c>
      <c r="B323">
        <f>Weighting!$C$11</f>
        <v>0.97599999999999998</v>
      </c>
      <c r="C323">
        <f>Weighting!$F$11</f>
        <v>0</v>
      </c>
      <c r="D323">
        <f>IF(C323=1,'Data Transformation'!$G$3+0.5*'Data Transformation'!$W$25,IF(C324=1,D324-'Data Transformation'!$W$25,FALSE))</f>
        <v>0.86899999999999999</v>
      </c>
      <c r="E323">
        <f t="array" ref="E323">IF(ISLOGICAL(D323),"",FREQUENCY(IF('Data Transformation'!$B$425:$B$8425='Bin Analysis'!$B315,'Data Transformation'!$G$425:$G$8425),D323))</f>
        <v>4</v>
      </c>
      <c r="F323" t="e">
        <f t="shared" si="39"/>
        <v>#VALUE!</v>
      </c>
      <c r="G323">
        <f>Weighting!$H$11</f>
        <v>0</v>
      </c>
      <c r="H323">
        <f t="array" ref="H323">FREQUENCY(IF('Data Transformation'!$B$4:$B$8425=B315,'Data Transformation'!$G$4:$G$8425),'Bin Analysis'!$B323)</f>
        <v>5</v>
      </c>
      <c r="I323">
        <f t="shared" si="40"/>
        <v>1</v>
      </c>
      <c r="J323">
        <f t="shared" si="41"/>
        <v>1</v>
      </c>
      <c r="K323">
        <f>J323*Weighting!$W$11</f>
        <v>2</v>
      </c>
      <c r="M323" s="14"/>
    </row>
    <row r="324" spans="1:13" x14ac:dyDescent="0.25">
      <c r="A324" s="32">
        <f>IF(Weighting!$P$12&gt;0,B324,"")</f>
        <v>1.107</v>
      </c>
      <c r="B324">
        <f>Weighting!$C$12</f>
        <v>1.107</v>
      </c>
      <c r="C324">
        <f>Weighting!$F$12</f>
        <v>1</v>
      </c>
      <c r="D324">
        <f>IF(C324=1,'Data Transformation'!$G$3+0.5*'Data Transformation'!$W$25,IF(C325=1,D325-'Data Transformation'!$W$25,FALSE))</f>
        <v>1.131</v>
      </c>
      <c r="E324">
        <f t="array" ref="E324">IF(ISLOGICAL(D324),"",FREQUENCY(IF('Data Transformation'!$B$425:$B$8425='Bin Analysis'!$B315,'Data Transformation'!$G$425:$G$8425),D324))</f>
        <v>6</v>
      </c>
      <c r="F324">
        <f t="shared" si="39"/>
        <v>2</v>
      </c>
      <c r="G324">
        <f>Weighting!$H$12</f>
        <v>0</v>
      </c>
      <c r="H324">
        <f t="array" ref="H324">FREQUENCY(IF('Data Transformation'!$B$4:$B$8425=B315,'Data Transformation'!$G$4:$G$8425),'Bin Analysis'!$B324)</f>
        <v>7</v>
      </c>
      <c r="I324">
        <f t="shared" si="40"/>
        <v>2</v>
      </c>
      <c r="J324">
        <f t="shared" si="41"/>
        <v>1</v>
      </c>
      <c r="K324">
        <f>J324*Weighting!$W$12</f>
        <v>1</v>
      </c>
      <c r="M324" s="14"/>
    </row>
    <row r="325" spans="1:13" x14ac:dyDescent="0.25">
      <c r="A325" s="32">
        <f>IF(Weighting!$P$13&gt;0,B325,"")</f>
        <v>1.238</v>
      </c>
      <c r="B325">
        <f>Weighting!$C$13</f>
        <v>1.238</v>
      </c>
      <c r="C325">
        <f>Weighting!$F$13</f>
        <v>0</v>
      </c>
      <c r="D325" t="b">
        <f>IF(C325=1,'Data Transformation'!$G$3+0.5*'Data Transformation'!$W$25,IF(C326=1,D326-'Data Transformation'!$W$25,FALSE))</f>
        <v>0</v>
      </c>
      <c r="E325" t="str">
        <f t="array" ref="E325">IF(ISLOGICAL(D325),"",FREQUENCY(IF('Data Transformation'!$B$425:$B$8425='Bin Analysis'!$B315,'Data Transformation'!$G$425:$G$8425),D325))</f>
        <v/>
      </c>
      <c r="F325" t="str">
        <f t="shared" si="39"/>
        <v/>
      </c>
      <c r="G325">
        <f>Weighting!$H$13</f>
        <v>0</v>
      </c>
      <c r="H325">
        <f t="array" ref="H325">FREQUENCY(IF('Data Transformation'!$B$4:$B$8425=B315,'Data Transformation'!$G$4:$G$8425),'Bin Analysis'!$B325)</f>
        <v>7</v>
      </c>
      <c r="I325">
        <f t="shared" si="40"/>
        <v>0</v>
      </c>
      <c r="J325">
        <f t="shared" si="41"/>
        <v>0</v>
      </c>
      <c r="K325">
        <f>J325*Weighting!$W$13</f>
        <v>0</v>
      </c>
      <c r="M325" s="14"/>
    </row>
    <row r="326" spans="1:13" x14ac:dyDescent="0.25">
      <c r="A326" s="32">
        <f>IF(Weighting!$P$14&gt;0,B326,"")</f>
        <v>1.369</v>
      </c>
      <c r="B326">
        <f>Weighting!$C$14</f>
        <v>1.369</v>
      </c>
      <c r="C326">
        <f>Weighting!$F$14</f>
        <v>0</v>
      </c>
      <c r="D326" t="b">
        <f>IF(C326=1,'Data Transformation'!$G$3+0.5*'Data Transformation'!$W$25,IF(C327=1,D327-'Data Transformation'!$W$25,FALSE))</f>
        <v>0</v>
      </c>
      <c r="E326" t="str">
        <f t="array" ref="E326">IF(ISLOGICAL(D326),"",FREQUENCY(IF('Data Transformation'!$B$425:$B$8425='Bin Analysis'!$B315,'Data Transformation'!$G$425:$G$8425),D326))</f>
        <v/>
      </c>
      <c r="F326" t="str">
        <f t="shared" si="39"/>
        <v/>
      </c>
      <c r="G326">
        <f>Weighting!$H$14</f>
        <v>0</v>
      </c>
      <c r="H326">
        <f t="array" ref="H326">FREQUENCY(IF('Data Transformation'!$B$4:$B$8425=B315,'Data Transformation'!$G$4:$G$8425),'Bin Analysis'!$B326)</f>
        <v>7</v>
      </c>
      <c r="I326">
        <f t="shared" si="40"/>
        <v>0</v>
      </c>
      <c r="J326">
        <f t="shared" si="41"/>
        <v>0</v>
      </c>
      <c r="K326">
        <f>J326*Weighting!$W$14</f>
        <v>0</v>
      </c>
      <c r="M326" s="14"/>
    </row>
    <row r="327" spans="1:13" x14ac:dyDescent="0.25">
      <c r="A327" s="32">
        <f>IF(Weighting!$P$15&gt;0,B327,"")</f>
        <v>1.5000009999999999</v>
      </c>
      <c r="B327">
        <f>Weighting!$C$15</f>
        <v>1.5000009999999999</v>
      </c>
      <c r="C327">
        <f>Weighting!$F$15</f>
        <v>0</v>
      </c>
      <c r="D327" t="b">
        <f>IF(C327=1,'Data Transformation'!$G$3+0.5*'Data Transformation'!$W$25,IF(C328=1,D328-'Data Transformation'!$W$25,FALSE))</f>
        <v>0</v>
      </c>
      <c r="E327" t="str">
        <f t="array" ref="E327">IF(ISLOGICAL(D327),"",FREQUENCY(IF('Data Transformation'!$B$425:$B$8425='Bin Analysis'!$B315,'Data Transformation'!$G$425:$G$8425),D327))</f>
        <v/>
      </c>
      <c r="F327" t="str">
        <f t="shared" si="39"/>
        <v/>
      </c>
      <c r="G327">
        <f>Weighting!$H$15</f>
        <v>0</v>
      </c>
      <c r="H327">
        <f t="array" ref="H327">FREQUENCY(IF('Data Transformation'!$B$4:$B$8425=B315,'Data Transformation'!$G$4:$G$8425),'Bin Analysis'!$B327)</f>
        <v>7</v>
      </c>
      <c r="I327">
        <f t="shared" si="40"/>
        <v>0</v>
      </c>
      <c r="J327">
        <f t="shared" si="41"/>
        <v>0</v>
      </c>
      <c r="K327">
        <f>J327*Weighting!$W$15</f>
        <v>0</v>
      </c>
      <c r="M327" s="14"/>
    </row>
    <row r="328" spans="1:13" x14ac:dyDescent="0.25">
      <c r="A328" s="32" t="str">
        <f>IF(Weighting!$P$16&gt;0,B328,"")</f>
        <v/>
      </c>
      <c r="B328">
        <f>Weighting!$C$16</f>
        <v>1.631</v>
      </c>
      <c r="C328">
        <f>Weighting!$F$16</f>
        <v>0</v>
      </c>
      <c r="D328" t="b">
        <f>IF(C328=1,'Data Transformation'!$G$3+0.5*'Data Transformation'!$W$25,IF(C329=1,D329-'Data Transformation'!$W$25,FALSE))</f>
        <v>0</v>
      </c>
      <c r="E328" t="str">
        <f t="array" ref="E328">IF(ISLOGICAL(D328),"",FREQUENCY(IF('Data Transformation'!$B$425:$B$8425='Bin Analysis'!$B315,'Data Transformation'!$G$425:$G$8425),D328))</f>
        <v/>
      </c>
      <c r="F328" t="str">
        <f t="shared" si="39"/>
        <v/>
      </c>
      <c r="G328">
        <f>Weighting!$H$16</f>
        <v>0</v>
      </c>
      <c r="H328">
        <f t="array" ref="H328">FREQUENCY(IF('Data Transformation'!$B$4:$B$8425=B315,'Data Transformation'!$G$4:$G$8425),'Bin Analysis'!$B328)</f>
        <v>7</v>
      </c>
      <c r="I328">
        <f t="shared" si="40"/>
        <v>0</v>
      </c>
      <c r="J328">
        <f t="shared" si="41"/>
        <v>0</v>
      </c>
      <c r="K328">
        <f>J328*Weighting!$W$16</f>
        <v>0</v>
      </c>
      <c r="M328" s="14"/>
    </row>
    <row r="329" spans="1:13" x14ac:dyDescent="0.25">
      <c r="A329" s="32" t="str">
        <f>IF(Weighting!$P$17&gt;0,B329,"")</f>
        <v/>
      </c>
      <c r="B329">
        <f>Weighting!$C$17</f>
        <v>1.762</v>
      </c>
      <c r="C329">
        <f>Weighting!$F$17</f>
        <v>0</v>
      </c>
      <c r="D329" t="b">
        <f>IF(C329=1,'Data Transformation'!$G$3+0.5*'Data Transformation'!$W$25,IF(C330=1,D330-'Data Transformation'!$W$25,FALSE))</f>
        <v>0</v>
      </c>
      <c r="E329" t="str">
        <f t="array" ref="E329">IF(ISLOGICAL(D329),"",FREQUENCY(IF('Data Transformation'!$B$425:$B$8425='Bin Analysis'!$B315,'Data Transformation'!$G$425:$G$8425),D329))</f>
        <v/>
      </c>
      <c r="F329" t="str">
        <f t="shared" si="39"/>
        <v/>
      </c>
      <c r="G329">
        <f>Weighting!$H$17</f>
        <v>0</v>
      </c>
      <c r="H329">
        <f t="array" ref="H329">FREQUENCY(IF('Data Transformation'!$B$4:$B$8425=B315,'Data Transformation'!$G$4:$G$8425),'Bin Analysis'!$B329)</f>
        <v>7</v>
      </c>
      <c r="I329">
        <f t="shared" si="40"/>
        <v>0</v>
      </c>
      <c r="J329">
        <f t="shared" si="41"/>
        <v>0</v>
      </c>
      <c r="K329">
        <f>J329*Weighting!$W$17</f>
        <v>0</v>
      </c>
      <c r="M329" s="14"/>
    </row>
    <row r="330" spans="1:13" x14ac:dyDescent="0.25">
      <c r="A330" s="32" t="str">
        <f>IF(Weighting!$P$18&gt;0,B330,"")</f>
        <v/>
      </c>
      <c r="B330">
        <f>Weighting!$C$18</f>
        <v>1.893</v>
      </c>
      <c r="C330">
        <f>Weighting!$F$18</f>
        <v>0</v>
      </c>
      <c r="D330" t="b">
        <f>IF(C330=1,'Data Transformation'!$G$3+0.5*'Data Transformation'!$W$25,IF(C331=1,D331-'Data Transformation'!$W$25,FALSE))</f>
        <v>0</v>
      </c>
      <c r="E330" t="str">
        <f t="array" ref="E330">IF(ISLOGICAL(D330),"",FREQUENCY(IF('Data Transformation'!$B$425:$B$8425='Bin Analysis'!$B315,'Data Transformation'!$G$425:$G$8425),D330))</f>
        <v/>
      </c>
      <c r="F330" t="str">
        <f t="shared" si="39"/>
        <v/>
      </c>
      <c r="G330">
        <f>Weighting!$H$18</f>
        <v>0</v>
      </c>
      <c r="H330">
        <f t="array" ref="H330">FREQUENCY(IF('Data Transformation'!$B$4:$B$8425=B315,'Data Transformation'!$G$4:$G$8425),'Bin Analysis'!$B330)</f>
        <v>7</v>
      </c>
      <c r="I330">
        <f t="shared" si="40"/>
        <v>0</v>
      </c>
      <c r="J330">
        <f t="shared" si="41"/>
        <v>0</v>
      </c>
      <c r="K330">
        <f>J330*Weighting!$W$18</f>
        <v>0</v>
      </c>
      <c r="M330" s="14"/>
    </row>
    <row r="331" spans="1:13" x14ac:dyDescent="0.25">
      <c r="A331" s="32" t="str">
        <f>IF(Weighting!$P$19&gt;0,B331,"")</f>
        <v/>
      </c>
      <c r="B331">
        <f>Weighting!$C$19</f>
        <v>2.024</v>
      </c>
      <c r="C331">
        <f>Weighting!$F$19</f>
        <v>0</v>
      </c>
      <c r="D331" t="b">
        <f>IF(C331=1,'Data Transformation'!$G$3+0.5*'Data Transformation'!$W$25,IF(C332=1,D332-'Data Transformation'!$W$25,FALSE))</f>
        <v>0</v>
      </c>
      <c r="E331" t="str">
        <f t="array" ref="E331">IF(ISLOGICAL(D331),"",FREQUENCY(IF('Data Transformation'!$B$425:$B$8425='Bin Analysis'!$B315,'Data Transformation'!$G$425:$G$8425),D331))</f>
        <v/>
      </c>
      <c r="F331" t="str">
        <f t="shared" si="39"/>
        <v/>
      </c>
      <c r="G331">
        <f>Weighting!$H$19</f>
        <v>0</v>
      </c>
      <c r="H331">
        <f t="array" ref="H331">FREQUENCY(IF('Data Transformation'!$B$4:$B$8425=B315,'Data Transformation'!$G$4:$G$8425),'Bin Analysis'!$B331)</f>
        <v>7</v>
      </c>
      <c r="I331">
        <f t="shared" si="40"/>
        <v>0</v>
      </c>
      <c r="J331">
        <f t="shared" si="41"/>
        <v>0</v>
      </c>
      <c r="K331">
        <f>J331*Weighting!$W$19</f>
        <v>0</v>
      </c>
      <c r="M331" s="14"/>
    </row>
    <row r="332" spans="1:13" x14ac:dyDescent="0.25">
      <c r="A332" s="32" t="str">
        <f>IF(Weighting!$P$20&gt;0,B332,"")</f>
        <v/>
      </c>
      <c r="B332">
        <f>Weighting!$C$20</f>
        <v>2.1550000000000002</v>
      </c>
      <c r="C332">
        <f>Weighting!$F$20</f>
        <v>0</v>
      </c>
      <c r="D332" t="b">
        <f>IF(C332=1,'Data Transformation'!$G$3+0.5*'Data Transformation'!$W$25,IF(C333=1,D333-'Data Transformation'!$W$25,FALSE))</f>
        <v>0</v>
      </c>
      <c r="E332" t="str">
        <f t="array" ref="E332">IF(ISLOGICAL(D332),"",FREQUENCY(IF('Data Transformation'!$B$425:$B$8425='Bin Analysis'!$B315,'Data Transformation'!$G$425:$G$8425),D332))</f>
        <v/>
      </c>
      <c r="F332" t="str">
        <f t="shared" si="39"/>
        <v/>
      </c>
      <c r="G332">
        <f>Weighting!$H$20</f>
        <v>0</v>
      </c>
      <c r="H332">
        <f t="array" ref="H332">FREQUENCY(IF('Data Transformation'!$B$4:$B$8425=B315,'Data Transformation'!$G$4:$G$8425),'Bin Analysis'!$B332)</f>
        <v>7</v>
      </c>
      <c r="I332">
        <f t="shared" si="40"/>
        <v>0</v>
      </c>
      <c r="J332">
        <f t="shared" si="41"/>
        <v>0</v>
      </c>
      <c r="K332">
        <f>J332*Weighting!$W$20</f>
        <v>0</v>
      </c>
      <c r="M332" s="14"/>
    </row>
    <row r="333" spans="1:13" x14ac:dyDescent="0.25">
      <c r="A333" s="32" t="str">
        <f>IF(Weighting!$P$21&gt;0,B333,"")</f>
        <v/>
      </c>
      <c r="B333">
        <f>Weighting!$C$21</f>
        <v>2.2860000000000005</v>
      </c>
      <c r="C333">
        <f>Weighting!$F$21</f>
        <v>0</v>
      </c>
      <c r="D333" t="b">
        <f>IF(C333=1,'Data Transformation'!$G$3+0.5*'Data Transformation'!$W$25,IF(C334=1,D334-'Data Transformation'!$W$25,FALSE))</f>
        <v>0</v>
      </c>
      <c r="E333" t="str">
        <f t="array" ref="E333">IF(ISLOGICAL(D333),"",FREQUENCY(IF('Data Transformation'!$B$425:$B$8425='Bin Analysis'!$B315,'Data Transformation'!$G$425:$G$8425),D333))</f>
        <v/>
      </c>
      <c r="F333" t="str">
        <f t="shared" si="39"/>
        <v/>
      </c>
      <c r="G333">
        <f>Weighting!$H$21</f>
        <v>0</v>
      </c>
      <c r="H333">
        <f t="array" ref="H333">FREQUENCY(IF('Data Transformation'!$B$4:$B$8425=B315,'Data Transformation'!$G$4:$G$8425),'Bin Analysis'!$B333)</f>
        <v>7</v>
      </c>
      <c r="I333">
        <f t="shared" si="40"/>
        <v>0</v>
      </c>
      <c r="J333">
        <f t="shared" si="41"/>
        <v>0</v>
      </c>
      <c r="K333">
        <f>J333*Weighting!$W$21</f>
        <v>0</v>
      </c>
      <c r="M333" s="14"/>
    </row>
    <row r="334" spans="1:13" x14ac:dyDescent="0.25">
      <c r="A334" s="32" t="str">
        <f>IF(Weighting!$P$22&gt;0,B334,"")</f>
        <v/>
      </c>
      <c r="B334">
        <f>Weighting!$C$22</f>
        <v>2.4170000000000007</v>
      </c>
      <c r="C334">
        <f>Weighting!$F$22</f>
        <v>0</v>
      </c>
      <c r="D334" t="b">
        <f>IF(C334=1,'Data Transformation'!$G$3+0.5*'Data Transformation'!$W$25,IF(C335=1,D335-'Data Transformation'!$W$25,FALSE))</f>
        <v>0</v>
      </c>
      <c r="E334" t="str">
        <f t="array" ref="E334">IF(ISLOGICAL(D334),"",FREQUENCY(IF('Data Transformation'!$B$425:$B$8425='Bin Analysis'!$B315,'Data Transformation'!$G$425:$G$8425),D334))</f>
        <v/>
      </c>
      <c r="F334" t="str">
        <f t="shared" si="39"/>
        <v/>
      </c>
      <c r="G334">
        <f>Weighting!$H$22</f>
        <v>0</v>
      </c>
      <c r="H334">
        <f t="array" ref="H334">FREQUENCY(IF('Data Transformation'!$B$4:$B$8425=B315,'Data Transformation'!$G$4:$G$8425),'Bin Analysis'!$B334)</f>
        <v>7</v>
      </c>
      <c r="I334">
        <f t="shared" si="40"/>
        <v>0</v>
      </c>
      <c r="J334">
        <f t="shared" si="41"/>
        <v>0</v>
      </c>
      <c r="K334">
        <f>J334*Weighting!$W$22</f>
        <v>0</v>
      </c>
      <c r="M334" s="14"/>
    </row>
    <row r="335" spans="1:13" x14ac:dyDescent="0.25">
      <c r="A335" s="32" t="str">
        <f>IF(Weighting!$P$23&gt;0,B335,"")</f>
        <v/>
      </c>
      <c r="B335">
        <f>Weighting!$C$23</f>
        <v>2.5480000000000009</v>
      </c>
      <c r="C335">
        <f>Weighting!$F$23</f>
        <v>0</v>
      </c>
      <c r="D335" t="b">
        <f>IF(C335=1,'Data Transformation'!$G$3+0.5*'Data Transformation'!$W$25,IF(C336=1,D336-'Data Transformation'!$W$25,FALSE))</f>
        <v>0</v>
      </c>
      <c r="E335" t="str">
        <f t="array" ref="E335">IF(ISLOGICAL(D335),"",FREQUENCY(IF('Data Transformation'!$B$425:$B$8425='Bin Analysis'!$B315,'Data Transformation'!$G$425:$G$8425),D335))</f>
        <v/>
      </c>
      <c r="F335" t="str">
        <f t="shared" si="39"/>
        <v/>
      </c>
      <c r="G335">
        <f>Weighting!$H$23</f>
        <v>0</v>
      </c>
      <c r="H335">
        <f t="array" ref="H335">FREQUENCY(IF('Data Transformation'!$B$4:$B$8425=B315,'Data Transformation'!$G$4:$G$8425),'Bin Analysis'!$B335)</f>
        <v>7</v>
      </c>
      <c r="I335">
        <f t="shared" si="40"/>
        <v>0</v>
      </c>
      <c r="J335">
        <f t="shared" si="41"/>
        <v>0</v>
      </c>
      <c r="K335">
        <f>J335*Weighting!$W$23</f>
        <v>0</v>
      </c>
      <c r="M335" s="14"/>
    </row>
    <row r="336" spans="1:13" x14ac:dyDescent="0.25">
      <c r="A336" s="32" t="str">
        <f>IF(Weighting!$P$24&gt;0,B336,"")</f>
        <v/>
      </c>
      <c r="B336">
        <f>Weighting!$C$24</f>
        <v>2.6790000000000012</v>
      </c>
      <c r="C336">
        <f>Weighting!$F$24</f>
        <v>0</v>
      </c>
      <c r="D336" t="b">
        <f>IF(C336=1,'Data Transformation'!$G$3+0.5*'Data Transformation'!$W$25,IF(C337=1,D337-'Data Transformation'!$W$25,FALSE))</f>
        <v>0</v>
      </c>
      <c r="E336" t="str">
        <f t="array" ref="E336">IF(ISLOGICAL(D336),"",FREQUENCY(IF('Data Transformation'!$B$425:$B$8425='Bin Analysis'!$B315,'Data Transformation'!$G$425:$G$8425),D336))</f>
        <v/>
      </c>
      <c r="F336" t="str">
        <f t="shared" si="39"/>
        <v/>
      </c>
      <c r="G336">
        <f>Weighting!$H$24</f>
        <v>0</v>
      </c>
      <c r="H336">
        <f t="array" ref="H336">FREQUENCY(IF('Data Transformation'!$B$4:$B$8425=B315,'Data Transformation'!$G$4:$G$8425),'Bin Analysis'!$B336)</f>
        <v>7</v>
      </c>
      <c r="I336">
        <f t="shared" si="40"/>
        <v>0</v>
      </c>
      <c r="J336">
        <f t="shared" si="41"/>
        <v>0</v>
      </c>
      <c r="K336">
        <f>J336*Weighting!$W$24</f>
        <v>0</v>
      </c>
      <c r="M336" s="14"/>
    </row>
    <row r="337" spans="1:25" x14ac:dyDescent="0.25">
      <c r="A337" s="32" t="str">
        <f>IF(Weighting!$P$25&gt;0,B337,"")</f>
        <v/>
      </c>
      <c r="B337">
        <f>Weighting!$C$25</f>
        <v>2.8100000000000014</v>
      </c>
      <c r="C337">
        <f>Weighting!$F$25</f>
        <v>0</v>
      </c>
      <c r="D337" t="b">
        <f>IF(C337=1,'Data Transformation'!$G$3+0.5*'Data Transformation'!$W$25,IF(C338=1,D338-'Data Transformation'!$W$25,FALSE))</f>
        <v>0</v>
      </c>
      <c r="E337" t="str">
        <f t="array" ref="E337">IF(ISLOGICAL(D337),"",FREQUENCY(IF('Data Transformation'!$B$425:$B$8425='Bin Analysis'!$B315,'Data Transformation'!$G$425:$G$8425),D337))</f>
        <v/>
      </c>
      <c r="F337" t="str">
        <f t="shared" si="39"/>
        <v/>
      </c>
      <c r="G337">
        <f>Weighting!$H$25</f>
        <v>0</v>
      </c>
      <c r="H337">
        <f t="array" ref="H337">FREQUENCY(IF('Data Transformation'!$B$4:$B$8425=B315,'Data Transformation'!$G$4:$G$8425),'Bin Analysis'!$B337)</f>
        <v>7</v>
      </c>
      <c r="I337">
        <f t="shared" si="40"/>
        <v>0</v>
      </c>
      <c r="J337">
        <f t="shared" si="41"/>
        <v>0</v>
      </c>
      <c r="K337">
        <f>J337*Weighting!$W$25</f>
        <v>0</v>
      </c>
      <c r="M337" s="14"/>
    </row>
    <row r="338" spans="1:25" x14ac:dyDescent="0.25">
      <c r="O338"/>
      <c r="P338"/>
      <c r="Q338"/>
      <c r="R338"/>
    </row>
    <row r="339" spans="1:25" ht="23.25" x14ac:dyDescent="0.35">
      <c r="A339" s="21" t="s">
        <v>0</v>
      </c>
      <c r="B339" s="21">
        <f>IFERROR(VLOOKUP(C339,'Data Transformation'!$L$6:$M$426,2,FALSE),"")</f>
        <v>14</v>
      </c>
      <c r="C339" s="21">
        <f>C315+1</f>
        <v>14</v>
      </c>
      <c r="D339" s="21"/>
      <c r="E339" s="21"/>
      <c r="F339" s="21"/>
      <c r="G339" s="21"/>
      <c r="H339" s="22"/>
      <c r="I339" s="22"/>
      <c r="J339" s="22"/>
      <c r="K339" s="21"/>
      <c r="L339" s="21">
        <f>B339</f>
        <v>14</v>
      </c>
      <c r="M339" s="23">
        <f>INDEX('Data Transformation'!$O$4:$O$424,MATCH($B339,'Data Transformation'!$M$4:$M$424,0),MATCH($M$2,'Data Transformation'!$O$3,0))</f>
        <v>10</v>
      </c>
      <c r="N339" s="27">
        <f>IF('Input and Summary Results'!$J$16="minimum",'Bin Analysis'!X340/(M339-1),'Bin Analysis'!Y339/('Bin Analysis'!M339-1))</f>
        <v>0</v>
      </c>
      <c r="O339" s="27">
        <f>IF(M339=FALSE,NA(),(VLOOKUP(1,C342:K361,4,FALSE))/(M339-1))</f>
        <v>0.33333333333333331</v>
      </c>
      <c r="P339" s="27">
        <f>IF(M339=FALSE,NA(),SUM(J342:J361)/Weighting!$S$5)</f>
        <v>0.5</v>
      </c>
      <c r="Q339" s="27">
        <f>IF(M339=FALSE,NA(),SUM(K342:K361)/Weighting!$S$6)</f>
        <v>0.52173913043478259</v>
      </c>
      <c r="R339" s="27">
        <f>IF(M339=FALSE,NA(),(VLOOKUP(1,G342:K361,3,FALSE))/(M339-1))</f>
        <v>0</v>
      </c>
      <c r="S339" s="22" t="str">
        <f>IF(M339=FALSE,NA(),IF(SUM(J342:J361)=2,"yes","no"))</f>
        <v>no</v>
      </c>
      <c r="X339" s="2" cm="2">
        <f t="array" ref="X339:X340">FREQUENCY(IF('Data Transformation'!$B$425:$B$6424='Bin Analysis'!L339,'Data Transformation'!$G$425:$G$6424),'Data Transformation'!$U$11)</f>
        <v>9</v>
      </c>
      <c r="Y339" s="2" cm="2">
        <f t="array" ref="Y339:Y340">FREQUENCY(IF('Data Transformation'!$B$425:$B$6424='Bin Analysis'!L339,'Data Transformation'!$G$425:$G$6424),'Data Transformation'!$U$12)</f>
        <v>6</v>
      </c>
    </row>
    <row r="340" spans="1:25" x14ac:dyDescent="0.25">
      <c r="A340" s="14" t="s">
        <v>67</v>
      </c>
      <c r="B340" t="s">
        <v>47</v>
      </c>
      <c r="C340" t="s">
        <v>5</v>
      </c>
      <c r="D340" t="s">
        <v>100</v>
      </c>
      <c r="E340" t="s">
        <v>101</v>
      </c>
      <c r="F340" t="s">
        <v>102</v>
      </c>
      <c r="G340" t="s">
        <v>70</v>
      </c>
      <c r="H340" t="s">
        <v>31</v>
      </c>
      <c r="I340" t="s">
        <v>32</v>
      </c>
      <c r="J340" t="s">
        <v>46</v>
      </c>
      <c r="K340" s="14" t="s">
        <v>45</v>
      </c>
      <c r="M340" s="14"/>
      <c r="X340" s="2">
        <v>0</v>
      </c>
      <c r="Y340" s="2">
        <v>3</v>
      </c>
    </row>
    <row r="341" spans="1:25" x14ac:dyDescent="0.25">
      <c r="A341" s="32"/>
      <c r="D341" t="b">
        <f>IF(C341=1,'Data Transformation'!$G$3+0.5*'Data Transformation'!$W$25,IF(C342=1,D342-'Data Transformation'!$W$25,FALSE))</f>
        <v>0</v>
      </c>
      <c r="E341" t="str">
        <f t="array" ref="E341">IF(ISLOGICAL(D341),"",FREQUENCY(IF('Data Transformation'!$B$425:$B$8425='Bin Analysis'!$B339,'Data Transformation'!$G$425:$G$8425),D341))</f>
        <v/>
      </c>
      <c r="F341" t="str">
        <f>IF(ISLOGICAL(D341),"",E341-E340)</f>
        <v/>
      </c>
      <c r="M341" s="14"/>
    </row>
    <row r="342" spans="1:25" x14ac:dyDescent="0.25">
      <c r="A342" s="32">
        <f>IF(Weighting!$P$6&gt;0,B342,"")</f>
        <v>0.32100000000000001</v>
      </c>
      <c r="B342">
        <f>Weighting!$C$6</f>
        <v>0.32100000000000001</v>
      </c>
      <c r="C342">
        <f>Weighting!$F$6</f>
        <v>0</v>
      </c>
      <c r="D342" t="b">
        <f>IF(C342=1,'Data Transformation'!$G$3+0.5*'Data Transformation'!$W$25,IF(C343=1,D343-'Data Transformation'!$W$25,FALSE))</f>
        <v>0</v>
      </c>
      <c r="E342" t="str">
        <f t="array" ref="E342">IF(ISLOGICAL(D342),"",FREQUENCY(IF('Data Transformation'!$B$425:$B$8425='Bin Analysis'!$B339,'Data Transformation'!$G$425:$G$8425),D342))</f>
        <v/>
      </c>
      <c r="F342" t="str">
        <f>IF(ISLOGICAL(D342),"",E342-E341)</f>
        <v/>
      </c>
      <c r="G342">
        <f>Weighting!$H$6</f>
        <v>1</v>
      </c>
      <c r="H342">
        <f t="array" ref="H342">FREQUENCY(IF('Data Transformation'!$B$4:$B$8425=B339,'Data Transformation'!$G$4:$G$8425),'Bin Analysis'!$B342)</f>
        <v>0</v>
      </c>
      <c r="I342">
        <f>H342-H341</f>
        <v>0</v>
      </c>
      <c r="J342">
        <f>IF(I342=0,0,1)</f>
        <v>0</v>
      </c>
      <c r="K342">
        <f>J342*Weighting!$W$6</f>
        <v>0</v>
      </c>
      <c r="M342" s="14"/>
    </row>
    <row r="343" spans="1:25" x14ac:dyDescent="0.25">
      <c r="A343" s="32">
        <f>IF(Weighting!$P$7&gt;0,B343,"")</f>
        <v>0.45200000000000001</v>
      </c>
      <c r="B343">
        <f>Weighting!$C$7</f>
        <v>0.45200000000000001</v>
      </c>
      <c r="C343">
        <f>Weighting!$F$7</f>
        <v>0</v>
      </c>
      <c r="D343" t="b">
        <f>IF(C343=1,'Data Transformation'!$G$3+0.5*'Data Transformation'!$W$25,IF(C344=1,D344-'Data Transformation'!$W$25,FALSE))</f>
        <v>0</v>
      </c>
      <c r="E343" t="str">
        <f t="array" ref="E343">IF(ISLOGICAL(D343),"",FREQUENCY(IF('Data Transformation'!$B$425:$B$8425='Bin Analysis'!$B339,'Data Transformation'!$G$425:$G$8425),D343))</f>
        <v/>
      </c>
      <c r="F343" t="str">
        <f t="shared" ref="F343:F361" si="42">IF(ISLOGICAL(D343),"",E343-E342)</f>
        <v/>
      </c>
      <c r="G343">
        <f>Weighting!$H$7</f>
        <v>0</v>
      </c>
      <c r="H343">
        <f t="array" ref="H343">FREQUENCY(IF('Data Transformation'!$B$4:$B$8425=B339,'Data Transformation'!$G$4:$G$8425),'Bin Analysis'!$B343)</f>
        <v>0</v>
      </c>
      <c r="I343">
        <f t="shared" ref="I343:I361" si="43">H343-H342</f>
        <v>0</v>
      </c>
      <c r="J343">
        <f>IF(I343=0,0,1)</f>
        <v>0</v>
      </c>
      <c r="K343">
        <f>J343*Weighting!$W$7</f>
        <v>0</v>
      </c>
      <c r="M343" s="14"/>
    </row>
    <row r="344" spans="1:25" x14ac:dyDescent="0.25">
      <c r="A344" s="32">
        <f>IF(Weighting!$P$8&gt;0,B344,"")</f>
        <v>0.58299999999999996</v>
      </c>
      <c r="B344">
        <f>Weighting!$C$8</f>
        <v>0.58299999999999996</v>
      </c>
      <c r="C344">
        <f>Weighting!$F$8</f>
        <v>0</v>
      </c>
      <c r="D344" t="b">
        <f>IF(C344=1,'Data Transformation'!$G$3+0.5*'Data Transformation'!$W$25,IF(C345=1,D345-'Data Transformation'!$W$25,FALSE))</f>
        <v>0</v>
      </c>
      <c r="E344" t="str">
        <f t="array" ref="E344">IF(ISLOGICAL(D344),"",FREQUENCY(IF('Data Transformation'!$B$425:$B$8425='Bin Analysis'!$B339,'Data Transformation'!$G$425:$G$8425),D344))</f>
        <v/>
      </c>
      <c r="F344" t="str">
        <f t="shared" si="42"/>
        <v/>
      </c>
      <c r="G344">
        <f>Weighting!$H$8</f>
        <v>0</v>
      </c>
      <c r="H344">
        <f t="array" ref="H344">FREQUENCY(IF('Data Transformation'!$B$4:$B$8425=B339,'Data Transformation'!$G$4:$G$8425),'Bin Analysis'!$B344)</f>
        <v>1</v>
      </c>
      <c r="I344">
        <f t="shared" si="43"/>
        <v>1</v>
      </c>
      <c r="J344">
        <f t="shared" ref="J344:J361" si="44">IF(I344=0,0,1)</f>
        <v>1</v>
      </c>
      <c r="K344">
        <f>J344*Weighting!$W$8</f>
        <v>3</v>
      </c>
      <c r="M344" s="14"/>
    </row>
    <row r="345" spans="1:25" x14ac:dyDescent="0.25">
      <c r="A345" s="32">
        <f>IF(Weighting!$P$9&gt;0,B345,"")</f>
        <v>0.71399999999999997</v>
      </c>
      <c r="B345" s="50">
        <f>Weighting!$C$9</f>
        <v>0.71399999999999997</v>
      </c>
      <c r="C345">
        <f>Weighting!$F$9</f>
        <v>0</v>
      </c>
      <c r="D345" t="b">
        <f>IF(C345=1,'Data Transformation'!$G$3+0.5*'Data Transformation'!$W$25,IF(C346=1,D346-'Data Transformation'!$W$25,FALSE))</f>
        <v>0</v>
      </c>
      <c r="E345" t="str">
        <f t="array" ref="E345">IF(ISLOGICAL(D345),"",FREQUENCY(IF('Data Transformation'!$B$425:$B$8425='Bin Analysis'!$B339,'Data Transformation'!$G$425:$G$8425),D345))</f>
        <v/>
      </c>
      <c r="F345" t="str">
        <f t="shared" si="42"/>
        <v/>
      </c>
      <c r="G345">
        <f>Weighting!$H$9</f>
        <v>0</v>
      </c>
      <c r="H345">
        <f t="array" ref="H345">FREQUENCY(IF('Data Transformation'!$B$4:$B$8425=B339,'Data Transformation'!$G$4:$G$8425),'Bin Analysis'!$B345)</f>
        <v>2</v>
      </c>
      <c r="I345">
        <f t="shared" si="43"/>
        <v>1</v>
      </c>
      <c r="J345">
        <f t="shared" si="44"/>
        <v>1</v>
      </c>
      <c r="K345">
        <f>J345*Weighting!$W$9</f>
        <v>3</v>
      </c>
      <c r="M345" s="14"/>
    </row>
    <row r="346" spans="1:25" x14ac:dyDescent="0.25">
      <c r="A346" s="32">
        <f>IF(Weighting!$P$10&gt;0,B346,"")</f>
        <v>0.84499999999999997</v>
      </c>
      <c r="B346">
        <f>Weighting!$C$10</f>
        <v>0.84499999999999997</v>
      </c>
      <c r="C346">
        <f>Weighting!$F$10</f>
        <v>0</v>
      </c>
      <c r="D346" t="b">
        <f>IF(C346=1,'Data Transformation'!$G$3+0.5*'Data Transformation'!$W$25,IF(C347=1,D347-'Data Transformation'!$W$25,FALSE))</f>
        <v>0</v>
      </c>
      <c r="E346" t="str">
        <f t="array" ref="E346">IF(ISLOGICAL(D346),"",FREQUENCY(IF('Data Transformation'!$B$425:$B$8425='Bin Analysis'!$B339,'Data Transformation'!$G$425:$G$8425),D346))</f>
        <v/>
      </c>
      <c r="F346" t="str">
        <f t="shared" si="42"/>
        <v/>
      </c>
      <c r="G346">
        <f>Weighting!$H$10</f>
        <v>0</v>
      </c>
      <c r="H346">
        <f t="array" ref="H346">FREQUENCY(IF('Data Transformation'!$B$4:$B$8425=B339,'Data Transformation'!$G$4:$G$8425),'Bin Analysis'!$B346)</f>
        <v>5</v>
      </c>
      <c r="I346">
        <f t="shared" si="43"/>
        <v>3</v>
      </c>
      <c r="J346">
        <f t="shared" si="44"/>
        <v>1</v>
      </c>
      <c r="K346">
        <f>J346*Weighting!$W$10</f>
        <v>3</v>
      </c>
      <c r="M346" s="14"/>
    </row>
    <row r="347" spans="1:25" x14ac:dyDescent="0.25">
      <c r="A347" s="32">
        <f>IF(Weighting!$P$11&gt;0,B347,"")</f>
        <v>0.97599999999999998</v>
      </c>
      <c r="B347">
        <f>Weighting!$C$11</f>
        <v>0.97599999999999998</v>
      </c>
      <c r="C347">
        <f>Weighting!$F$11</f>
        <v>0</v>
      </c>
      <c r="D347">
        <f>IF(C347=1,'Data Transformation'!$G$3+0.5*'Data Transformation'!$W$25,IF(C348=1,D348-'Data Transformation'!$W$25,FALSE))</f>
        <v>0.86899999999999999</v>
      </c>
      <c r="E347">
        <f t="array" ref="E347">IF(ISLOGICAL(D347),"",FREQUENCY(IF('Data Transformation'!$B$425:$B$8425='Bin Analysis'!$B339,'Data Transformation'!$G$425:$G$8425),D347))</f>
        <v>6</v>
      </c>
      <c r="F347" t="e">
        <f t="shared" si="42"/>
        <v>#VALUE!</v>
      </c>
      <c r="G347">
        <f>Weighting!$H$11</f>
        <v>0</v>
      </c>
      <c r="H347">
        <f t="array" ref="H347">FREQUENCY(IF('Data Transformation'!$B$4:$B$8425=B339,'Data Transformation'!$G$4:$G$8425),'Bin Analysis'!$B347)</f>
        <v>8</v>
      </c>
      <c r="I347">
        <f t="shared" si="43"/>
        <v>3</v>
      </c>
      <c r="J347">
        <f t="shared" si="44"/>
        <v>1</v>
      </c>
      <c r="K347">
        <f>J347*Weighting!$W$11</f>
        <v>2</v>
      </c>
      <c r="M347" s="14"/>
    </row>
    <row r="348" spans="1:25" x14ac:dyDescent="0.25">
      <c r="A348" s="32">
        <f>IF(Weighting!$P$12&gt;0,B348,"")</f>
        <v>1.107</v>
      </c>
      <c r="B348">
        <f>Weighting!$C$12</f>
        <v>1.107</v>
      </c>
      <c r="C348">
        <f>Weighting!$F$12</f>
        <v>1</v>
      </c>
      <c r="D348">
        <f>IF(C348=1,'Data Transformation'!$G$3+0.5*'Data Transformation'!$W$25,IF(C349=1,D349-'Data Transformation'!$W$25,FALSE))</f>
        <v>1.131</v>
      </c>
      <c r="E348">
        <f t="array" ref="E348">IF(ISLOGICAL(D348),"",FREQUENCY(IF('Data Transformation'!$B$425:$B$8425='Bin Analysis'!$B339,'Data Transformation'!$G$425:$G$8425),D348))</f>
        <v>9</v>
      </c>
      <c r="F348">
        <f t="shared" si="42"/>
        <v>3</v>
      </c>
      <c r="G348">
        <f>Weighting!$H$12</f>
        <v>0</v>
      </c>
      <c r="H348">
        <f t="array" ref="H348">FREQUENCY(IF('Data Transformation'!$B$4:$B$8425=B339,'Data Transformation'!$G$4:$G$8425),'Bin Analysis'!$B348)</f>
        <v>10</v>
      </c>
      <c r="I348">
        <f t="shared" si="43"/>
        <v>2</v>
      </c>
      <c r="J348">
        <f t="shared" si="44"/>
        <v>1</v>
      </c>
      <c r="K348">
        <f>J348*Weighting!$W$12</f>
        <v>1</v>
      </c>
      <c r="M348" s="14"/>
    </row>
    <row r="349" spans="1:25" x14ac:dyDescent="0.25">
      <c r="A349" s="32">
        <f>IF(Weighting!$P$13&gt;0,B349,"")</f>
        <v>1.238</v>
      </c>
      <c r="B349">
        <f>Weighting!$C$13</f>
        <v>1.238</v>
      </c>
      <c r="C349">
        <f>Weighting!$F$13</f>
        <v>0</v>
      </c>
      <c r="D349" t="b">
        <f>IF(C349=1,'Data Transformation'!$G$3+0.5*'Data Transformation'!$W$25,IF(C350=1,D350-'Data Transformation'!$W$25,FALSE))</f>
        <v>0</v>
      </c>
      <c r="E349" t="str">
        <f t="array" ref="E349">IF(ISLOGICAL(D349),"",FREQUENCY(IF('Data Transformation'!$B$425:$B$8425='Bin Analysis'!$B339,'Data Transformation'!$G$425:$G$8425),D349))</f>
        <v/>
      </c>
      <c r="F349" t="str">
        <f t="shared" si="42"/>
        <v/>
      </c>
      <c r="G349">
        <f>Weighting!$H$13</f>
        <v>0</v>
      </c>
      <c r="H349">
        <f t="array" ref="H349">FREQUENCY(IF('Data Transformation'!$B$4:$B$8425=B339,'Data Transformation'!$G$4:$G$8425),'Bin Analysis'!$B349)</f>
        <v>10</v>
      </c>
      <c r="I349">
        <f t="shared" si="43"/>
        <v>0</v>
      </c>
      <c r="J349">
        <f t="shared" si="44"/>
        <v>0</v>
      </c>
      <c r="K349">
        <f>J349*Weighting!$W$13</f>
        <v>0</v>
      </c>
      <c r="M349" s="14"/>
    </row>
    <row r="350" spans="1:25" x14ac:dyDescent="0.25">
      <c r="A350" s="32">
        <f>IF(Weighting!$P$14&gt;0,B350,"")</f>
        <v>1.369</v>
      </c>
      <c r="B350">
        <f>Weighting!$C$14</f>
        <v>1.369</v>
      </c>
      <c r="C350">
        <f>Weighting!$F$14</f>
        <v>0</v>
      </c>
      <c r="D350" t="b">
        <f>IF(C350=1,'Data Transformation'!$G$3+0.5*'Data Transformation'!$W$25,IF(C351=1,D351-'Data Transformation'!$W$25,FALSE))</f>
        <v>0</v>
      </c>
      <c r="E350" t="str">
        <f t="array" ref="E350">IF(ISLOGICAL(D350),"",FREQUENCY(IF('Data Transformation'!$B$425:$B$8425='Bin Analysis'!$B339,'Data Transformation'!$G$425:$G$8425),D350))</f>
        <v/>
      </c>
      <c r="F350" t="str">
        <f t="shared" si="42"/>
        <v/>
      </c>
      <c r="G350">
        <f>Weighting!$H$14</f>
        <v>0</v>
      </c>
      <c r="H350">
        <f t="array" ref="H350">FREQUENCY(IF('Data Transformation'!$B$4:$B$8425=B339,'Data Transformation'!$G$4:$G$8425),'Bin Analysis'!$B350)</f>
        <v>10</v>
      </c>
      <c r="I350">
        <f t="shared" si="43"/>
        <v>0</v>
      </c>
      <c r="J350">
        <f t="shared" si="44"/>
        <v>0</v>
      </c>
      <c r="K350">
        <f>J350*Weighting!$W$14</f>
        <v>0</v>
      </c>
      <c r="M350" s="14"/>
    </row>
    <row r="351" spans="1:25" x14ac:dyDescent="0.25">
      <c r="A351" s="32">
        <f>IF(Weighting!$P$15&gt;0,B351,"")</f>
        <v>1.5000009999999999</v>
      </c>
      <c r="B351">
        <f>Weighting!$C$15</f>
        <v>1.5000009999999999</v>
      </c>
      <c r="C351">
        <f>Weighting!$F$15</f>
        <v>0</v>
      </c>
      <c r="D351" t="b">
        <f>IF(C351=1,'Data Transformation'!$G$3+0.5*'Data Transformation'!$W$25,IF(C352=1,D352-'Data Transformation'!$W$25,FALSE))</f>
        <v>0</v>
      </c>
      <c r="E351" t="str">
        <f t="array" ref="E351">IF(ISLOGICAL(D351),"",FREQUENCY(IF('Data Transformation'!$B$425:$B$8425='Bin Analysis'!$B339,'Data Transformation'!$G$425:$G$8425),D351))</f>
        <v/>
      </c>
      <c r="F351" t="str">
        <f t="shared" si="42"/>
        <v/>
      </c>
      <c r="G351">
        <f>Weighting!$H$15</f>
        <v>0</v>
      </c>
      <c r="H351">
        <f t="array" ref="H351">FREQUENCY(IF('Data Transformation'!$B$4:$B$8425=B339,'Data Transformation'!$G$4:$G$8425),'Bin Analysis'!$B351)</f>
        <v>10</v>
      </c>
      <c r="I351">
        <f t="shared" si="43"/>
        <v>0</v>
      </c>
      <c r="J351">
        <f t="shared" si="44"/>
        <v>0</v>
      </c>
      <c r="K351">
        <f>J351*Weighting!$W$15</f>
        <v>0</v>
      </c>
      <c r="M351" s="14"/>
    </row>
    <row r="352" spans="1:25" x14ac:dyDescent="0.25">
      <c r="A352" s="32" t="str">
        <f>IF(Weighting!$P$16&gt;0,B352,"")</f>
        <v/>
      </c>
      <c r="B352">
        <f>Weighting!$C$16</f>
        <v>1.631</v>
      </c>
      <c r="C352">
        <f>Weighting!$F$16</f>
        <v>0</v>
      </c>
      <c r="D352" t="b">
        <f>IF(C352=1,'Data Transformation'!$G$3+0.5*'Data Transformation'!$W$25,IF(C353=1,D353-'Data Transformation'!$W$25,FALSE))</f>
        <v>0</v>
      </c>
      <c r="E352" t="str">
        <f t="array" ref="E352">IF(ISLOGICAL(D352),"",FREQUENCY(IF('Data Transformation'!$B$425:$B$8425='Bin Analysis'!$B339,'Data Transformation'!$G$425:$G$8425),D352))</f>
        <v/>
      </c>
      <c r="F352" t="str">
        <f t="shared" si="42"/>
        <v/>
      </c>
      <c r="G352">
        <f>Weighting!$H$16</f>
        <v>0</v>
      </c>
      <c r="H352">
        <f t="array" ref="H352">FREQUENCY(IF('Data Transformation'!$B$4:$B$8425=B339,'Data Transformation'!$G$4:$G$8425),'Bin Analysis'!$B352)</f>
        <v>10</v>
      </c>
      <c r="I352">
        <f t="shared" si="43"/>
        <v>0</v>
      </c>
      <c r="J352">
        <f t="shared" si="44"/>
        <v>0</v>
      </c>
      <c r="K352">
        <f>J352*Weighting!$W$16</f>
        <v>0</v>
      </c>
      <c r="M352" s="14"/>
    </row>
    <row r="353" spans="1:25" x14ac:dyDescent="0.25">
      <c r="A353" s="32" t="str">
        <f>IF(Weighting!$P$17&gt;0,B353,"")</f>
        <v/>
      </c>
      <c r="B353">
        <f>Weighting!$C$17</f>
        <v>1.762</v>
      </c>
      <c r="C353">
        <f>Weighting!$F$17</f>
        <v>0</v>
      </c>
      <c r="D353" t="b">
        <f>IF(C353=1,'Data Transformation'!$G$3+0.5*'Data Transformation'!$W$25,IF(C354=1,D354-'Data Transformation'!$W$25,FALSE))</f>
        <v>0</v>
      </c>
      <c r="E353" t="str">
        <f t="array" ref="E353">IF(ISLOGICAL(D353),"",FREQUENCY(IF('Data Transformation'!$B$425:$B$8425='Bin Analysis'!$B339,'Data Transformation'!$G$425:$G$8425),D353))</f>
        <v/>
      </c>
      <c r="F353" t="str">
        <f t="shared" si="42"/>
        <v/>
      </c>
      <c r="G353">
        <f>Weighting!$H$17</f>
        <v>0</v>
      </c>
      <c r="H353">
        <f t="array" ref="H353">FREQUENCY(IF('Data Transformation'!$B$4:$B$8425=B339,'Data Transformation'!$G$4:$G$8425),'Bin Analysis'!$B353)</f>
        <v>10</v>
      </c>
      <c r="I353">
        <f t="shared" si="43"/>
        <v>0</v>
      </c>
      <c r="J353">
        <f t="shared" si="44"/>
        <v>0</v>
      </c>
      <c r="K353">
        <f>J353*Weighting!$W$17</f>
        <v>0</v>
      </c>
      <c r="M353" s="14"/>
    </row>
    <row r="354" spans="1:25" x14ac:dyDescent="0.25">
      <c r="A354" s="32" t="str">
        <f>IF(Weighting!$P$18&gt;0,B354,"")</f>
        <v/>
      </c>
      <c r="B354">
        <f>Weighting!$C$18</f>
        <v>1.893</v>
      </c>
      <c r="C354">
        <f>Weighting!$F$18</f>
        <v>0</v>
      </c>
      <c r="D354" t="b">
        <f>IF(C354=1,'Data Transformation'!$G$3+0.5*'Data Transformation'!$W$25,IF(C355=1,D355-'Data Transformation'!$W$25,FALSE))</f>
        <v>0</v>
      </c>
      <c r="E354" t="str">
        <f t="array" ref="E354">IF(ISLOGICAL(D354),"",FREQUENCY(IF('Data Transformation'!$B$425:$B$8425='Bin Analysis'!$B339,'Data Transformation'!$G$425:$G$8425),D354))</f>
        <v/>
      </c>
      <c r="F354" t="str">
        <f t="shared" si="42"/>
        <v/>
      </c>
      <c r="G354">
        <f>Weighting!$H$18</f>
        <v>0</v>
      </c>
      <c r="H354">
        <f t="array" ref="H354">FREQUENCY(IF('Data Transformation'!$B$4:$B$8425=B339,'Data Transformation'!$G$4:$G$8425),'Bin Analysis'!$B354)</f>
        <v>10</v>
      </c>
      <c r="I354">
        <f t="shared" si="43"/>
        <v>0</v>
      </c>
      <c r="J354">
        <f t="shared" si="44"/>
        <v>0</v>
      </c>
      <c r="K354">
        <f>J354*Weighting!$W$18</f>
        <v>0</v>
      </c>
      <c r="M354" s="14"/>
    </row>
    <row r="355" spans="1:25" x14ac:dyDescent="0.25">
      <c r="A355" s="32" t="str">
        <f>IF(Weighting!$P$19&gt;0,B355,"")</f>
        <v/>
      </c>
      <c r="B355">
        <f>Weighting!$C$19</f>
        <v>2.024</v>
      </c>
      <c r="C355">
        <f>Weighting!$F$19</f>
        <v>0</v>
      </c>
      <c r="D355" t="b">
        <f>IF(C355=1,'Data Transformation'!$G$3+0.5*'Data Transformation'!$W$25,IF(C356=1,D356-'Data Transformation'!$W$25,FALSE))</f>
        <v>0</v>
      </c>
      <c r="E355" t="str">
        <f t="array" ref="E355">IF(ISLOGICAL(D355),"",FREQUENCY(IF('Data Transformation'!$B$425:$B$8425='Bin Analysis'!$B339,'Data Transformation'!$G$425:$G$8425),D355))</f>
        <v/>
      </c>
      <c r="F355" t="str">
        <f t="shared" si="42"/>
        <v/>
      </c>
      <c r="G355">
        <f>Weighting!$H$19</f>
        <v>0</v>
      </c>
      <c r="H355">
        <f t="array" ref="H355">FREQUENCY(IF('Data Transformation'!$B$4:$B$8425=B339,'Data Transformation'!$G$4:$G$8425),'Bin Analysis'!$B355)</f>
        <v>10</v>
      </c>
      <c r="I355">
        <f t="shared" si="43"/>
        <v>0</v>
      </c>
      <c r="J355">
        <f t="shared" si="44"/>
        <v>0</v>
      </c>
      <c r="K355">
        <f>J355*Weighting!$W$19</f>
        <v>0</v>
      </c>
      <c r="M355" s="14"/>
    </row>
    <row r="356" spans="1:25" x14ac:dyDescent="0.25">
      <c r="A356" s="32" t="str">
        <f>IF(Weighting!$P$20&gt;0,B356,"")</f>
        <v/>
      </c>
      <c r="B356">
        <f>Weighting!$C$20</f>
        <v>2.1550000000000002</v>
      </c>
      <c r="C356">
        <f>Weighting!$F$20</f>
        <v>0</v>
      </c>
      <c r="D356" t="b">
        <f>IF(C356=1,'Data Transformation'!$G$3+0.5*'Data Transformation'!$W$25,IF(C357=1,D357-'Data Transformation'!$W$25,FALSE))</f>
        <v>0</v>
      </c>
      <c r="E356" t="str">
        <f t="array" ref="E356">IF(ISLOGICAL(D356),"",FREQUENCY(IF('Data Transformation'!$B$425:$B$8425='Bin Analysis'!$B339,'Data Transformation'!$G$425:$G$8425),D356))</f>
        <v/>
      </c>
      <c r="F356" t="str">
        <f t="shared" si="42"/>
        <v/>
      </c>
      <c r="G356">
        <f>Weighting!$H$20</f>
        <v>0</v>
      </c>
      <c r="H356">
        <f t="array" ref="H356">FREQUENCY(IF('Data Transformation'!$B$4:$B$8425=B339,'Data Transformation'!$G$4:$G$8425),'Bin Analysis'!$B356)</f>
        <v>10</v>
      </c>
      <c r="I356">
        <f t="shared" si="43"/>
        <v>0</v>
      </c>
      <c r="J356">
        <f t="shared" si="44"/>
        <v>0</v>
      </c>
      <c r="K356">
        <f>J356*Weighting!$W$20</f>
        <v>0</v>
      </c>
      <c r="M356" s="14"/>
    </row>
    <row r="357" spans="1:25" x14ac:dyDescent="0.25">
      <c r="A357" s="32" t="str">
        <f>IF(Weighting!$P$21&gt;0,B357,"")</f>
        <v/>
      </c>
      <c r="B357">
        <f>Weighting!$C$21</f>
        <v>2.2860000000000005</v>
      </c>
      <c r="C357">
        <f>Weighting!$F$21</f>
        <v>0</v>
      </c>
      <c r="D357" t="b">
        <f>IF(C357=1,'Data Transformation'!$G$3+0.5*'Data Transformation'!$W$25,IF(C358=1,D358-'Data Transformation'!$W$25,FALSE))</f>
        <v>0</v>
      </c>
      <c r="E357" t="str">
        <f t="array" ref="E357">IF(ISLOGICAL(D357),"",FREQUENCY(IF('Data Transformation'!$B$425:$B$8425='Bin Analysis'!$B339,'Data Transformation'!$G$425:$G$8425),D357))</f>
        <v/>
      </c>
      <c r="F357" t="str">
        <f t="shared" si="42"/>
        <v/>
      </c>
      <c r="G357">
        <f>Weighting!$H$21</f>
        <v>0</v>
      </c>
      <c r="H357">
        <f t="array" ref="H357">FREQUENCY(IF('Data Transformation'!$B$4:$B$8425=B339,'Data Transformation'!$G$4:$G$8425),'Bin Analysis'!$B357)</f>
        <v>10</v>
      </c>
      <c r="I357">
        <f t="shared" si="43"/>
        <v>0</v>
      </c>
      <c r="J357">
        <f t="shared" si="44"/>
        <v>0</v>
      </c>
      <c r="K357">
        <f>J357*Weighting!$W$21</f>
        <v>0</v>
      </c>
      <c r="M357" s="14"/>
    </row>
    <row r="358" spans="1:25" x14ac:dyDescent="0.25">
      <c r="A358" s="32" t="str">
        <f>IF(Weighting!$P$22&gt;0,B358,"")</f>
        <v/>
      </c>
      <c r="B358">
        <f>Weighting!$C$22</f>
        <v>2.4170000000000007</v>
      </c>
      <c r="C358">
        <f>Weighting!$F$22</f>
        <v>0</v>
      </c>
      <c r="D358" t="b">
        <f>IF(C358=1,'Data Transformation'!$G$3+0.5*'Data Transformation'!$W$25,IF(C359=1,D359-'Data Transformation'!$W$25,FALSE))</f>
        <v>0</v>
      </c>
      <c r="E358" t="str">
        <f t="array" ref="E358">IF(ISLOGICAL(D358),"",FREQUENCY(IF('Data Transformation'!$B$425:$B$8425='Bin Analysis'!$B339,'Data Transformation'!$G$425:$G$8425),D358))</f>
        <v/>
      </c>
      <c r="F358" t="str">
        <f t="shared" si="42"/>
        <v/>
      </c>
      <c r="G358">
        <f>Weighting!$H$22</f>
        <v>0</v>
      </c>
      <c r="H358">
        <f t="array" ref="H358">FREQUENCY(IF('Data Transformation'!$B$4:$B$8425=B339,'Data Transformation'!$G$4:$G$8425),'Bin Analysis'!$B358)</f>
        <v>10</v>
      </c>
      <c r="I358">
        <f t="shared" si="43"/>
        <v>0</v>
      </c>
      <c r="J358">
        <f t="shared" si="44"/>
        <v>0</v>
      </c>
      <c r="K358">
        <f>J358*Weighting!$W$22</f>
        <v>0</v>
      </c>
      <c r="M358" s="14"/>
    </row>
    <row r="359" spans="1:25" x14ac:dyDescent="0.25">
      <c r="A359" s="32" t="str">
        <f>IF(Weighting!$P$23&gt;0,B359,"")</f>
        <v/>
      </c>
      <c r="B359">
        <f>Weighting!$C$23</f>
        <v>2.5480000000000009</v>
      </c>
      <c r="C359">
        <f>Weighting!$F$23</f>
        <v>0</v>
      </c>
      <c r="D359" t="b">
        <f>IF(C359=1,'Data Transformation'!$G$3+0.5*'Data Transformation'!$W$25,IF(C360=1,D360-'Data Transformation'!$W$25,FALSE))</f>
        <v>0</v>
      </c>
      <c r="E359" t="str">
        <f t="array" ref="E359">IF(ISLOGICAL(D359),"",FREQUENCY(IF('Data Transformation'!$B$425:$B$8425='Bin Analysis'!$B339,'Data Transformation'!$G$425:$G$8425),D359))</f>
        <v/>
      </c>
      <c r="F359" t="str">
        <f t="shared" si="42"/>
        <v/>
      </c>
      <c r="G359">
        <f>Weighting!$H$23</f>
        <v>0</v>
      </c>
      <c r="H359">
        <f t="array" ref="H359">FREQUENCY(IF('Data Transformation'!$B$4:$B$8425=B339,'Data Transformation'!$G$4:$G$8425),'Bin Analysis'!$B359)</f>
        <v>10</v>
      </c>
      <c r="I359">
        <f t="shared" si="43"/>
        <v>0</v>
      </c>
      <c r="J359">
        <f t="shared" si="44"/>
        <v>0</v>
      </c>
      <c r="K359">
        <f>J359*Weighting!$W$23</f>
        <v>0</v>
      </c>
      <c r="M359" s="14"/>
    </row>
    <row r="360" spans="1:25" x14ac:dyDescent="0.25">
      <c r="A360" s="32" t="str">
        <f>IF(Weighting!$P$24&gt;0,B360,"")</f>
        <v/>
      </c>
      <c r="B360">
        <f>Weighting!$C$24</f>
        <v>2.6790000000000012</v>
      </c>
      <c r="C360">
        <f>Weighting!$F$24</f>
        <v>0</v>
      </c>
      <c r="D360" t="b">
        <f>IF(C360=1,'Data Transformation'!$G$3+0.5*'Data Transformation'!$W$25,IF(C361=1,D361-'Data Transformation'!$W$25,FALSE))</f>
        <v>0</v>
      </c>
      <c r="E360" t="str">
        <f t="array" ref="E360">IF(ISLOGICAL(D360),"",FREQUENCY(IF('Data Transformation'!$B$425:$B$8425='Bin Analysis'!$B339,'Data Transformation'!$G$425:$G$8425),D360))</f>
        <v/>
      </c>
      <c r="F360" t="str">
        <f t="shared" si="42"/>
        <v/>
      </c>
      <c r="G360">
        <f>Weighting!$H$24</f>
        <v>0</v>
      </c>
      <c r="H360">
        <f t="array" ref="H360">FREQUENCY(IF('Data Transformation'!$B$4:$B$8425=B339,'Data Transformation'!$G$4:$G$8425),'Bin Analysis'!$B360)</f>
        <v>10</v>
      </c>
      <c r="I360">
        <f t="shared" si="43"/>
        <v>0</v>
      </c>
      <c r="J360">
        <f t="shared" si="44"/>
        <v>0</v>
      </c>
      <c r="K360">
        <f>J360*Weighting!$W$24</f>
        <v>0</v>
      </c>
      <c r="M360" s="14"/>
    </row>
    <row r="361" spans="1:25" x14ac:dyDescent="0.25">
      <c r="A361" s="32" t="str">
        <f>IF(Weighting!$P$25&gt;0,B361,"")</f>
        <v/>
      </c>
      <c r="B361">
        <f>Weighting!$C$25</f>
        <v>2.8100000000000014</v>
      </c>
      <c r="C361">
        <f>Weighting!$F$25</f>
        <v>0</v>
      </c>
      <c r="D361" t="b">
        <f>IF(C361=1,'Data Transformation'!$G$3+0.5*'Data Transformation'!$W$25,IF(C362=1,D362-'Data Transformation'!$W$25,FALSE))</f>
        <v>0</v>
      </c>
      <c r="E361" t="str">
        <f t="array" ref="E361">IF(ISLOGICAL(D361),"",FREQUENCY(IF('Data Transformation'!$B$425:$B$8425='Bin Analysis'!$B339,'Data Transformation'!$G$425:$G$8425),D361))</f>
        <v/>
      </c>
      <c r="F361" t="str">
        <f t="shared" si="42"/>
        <v/>
      </c>
      <c r="G361">
        <f>Weighting!$H$25</f>
        <v>0</v>
      </c>
      <c r="H361">
        <f t="array" ref="H361">FREQUENCY(IF('Data Transformation'!$B$4:$B$8425=B339,'Data Transformation'!$G$4:$G$8425),'Bin Analysis'!$B361)</f>
        <v>10</v>
      </c>
      <c r="I361">
        <f t="shared" si="43"/>
        <v>0</v>
      </c>
      <c r="J361">
        <f t="shared" si="44"/>
        <v>0</v>
      </c>
      <c r="K361">
        <f>J361*Weighting!$W$25</f>
        <v>0</v>
      </c>
      <c r="M361" s="14"/>
    </row>
    <row r="362" spans="1:25" x14ac:dyDescent="0.25">
      <c r="N362" s="55"/>
      <c r="O362"/>
      <c r="P362"/>
      <c r="Q362"/>
      <c r="R362"/>
    </row>
    <row r="363" spans="1:25" ht="23.25" x14ac:dyDescent="0.35">
      <c r="A363" s="21" t="s">
        <v>0</v>
      </c>
      <c r="B363" s="21">
        <f>IFERROR(VLOOKUP(C363,'Data Transformation'!$L$6:$M$426,2,FALSE),"")</f>
        <v>15</v>
      </c>
      <c r="C363" s="21">
        <f>C339+1</f>
        <v>15</v>
      </c>
      <c r="D363" s="21"/>
      <c r="E363" s="21"/>
      <c r="F363" s="21"/>
      <c r="G363" s="21"/>
      <c r="H363" s="22"/>
      <c r="I363" s="22"/>
      <c r="J363" s="22"/>
      <c r="K363" s="21"/>
      <c r="L363" s="21">
        <f>B363</f>
        <v>15</v>
      </c>
      <c r="M363" s="23">
        <f>INDEX('Data Transformation'!$O$4:$O$424,MATCH($B363,'Data Transformation'!$M$4:$M$424,0),MATCH($M$2,'Data Transformation'!$O$3,0))</f>
        <v>12</v>
      </c>
      <c r="N363" s="27">
        <f>IF('Input and Summary Results'!$J$16="minimum",'Bin Analysis'!X364/(M363-1),'Bin Analysis'!Y363/('Bin Analysis'!M363-1))</f>
        <v>0</v>
      </c>
      <c r="O363" s="27">
        <f>IF(M363=FALSE,NA(),(VLOOKUP(1,C366:K385,4,FALSE))/(M363-1))</f>
        <v>9.0909090909090912E-2</v>
      </c>
      <c r="P363" s="27">
        <f>IF(M363=FALSE,NA(),SUM(J366:J385)/Weighting!$S$5)</f>
        <v>0.7</v>
      </c>
      <c r="Q363" s="27">
        <f>IF(M363=FALSE,NA(),SUM(K366:K385)/Weighting!$S$6)</f>
        <v>0.65217391304347827</v>
      </c>
      <c r="R363" s="27">
        <f>IF(M363=FALSE,NA(),(VLOOKUP(1,G366:K385,3,FALSE))/(M363-1))</f>
        <v>0.18181818181818182</v>
      </c>
      <c r="S363" s="22" t="str">
        <f>IF(M363=FALSE,NA(),IF(SUM(J366:J385)=2,"yes","no"))</f>
        <v>no</v>
      </c>
      <c r="X363" s="2" cm="2">
        <f t="array" ref="X363:X364">FREQUENCY(IF('Data Transformation'!$B$425:$B$6424='Bin Analysis'!L363,'Data Transformation'!$G$425:$G$6424),'Data Transformation'!$U$11)</f>
        <v>11</v>
      </c>
      <c r="Y363" s="2" cm="2">
        <f t="array" ref="Y363:Y364">FREQUENCY(IF('Data Transformation'!$B$425:$B$6424='Bin Analysis'!L363,'Data Transformation'!$G$425:$G$6424),'Data Transformation'!$U$12)</f>
        <v>10</v>
      </c>
    </row>
    <row r="364" spans="1:25" x14ac:dyDescent="0.25">
      <c r="A364" s="14" t="s">
        <v>67</v>
      </c>
      <c r="B364" t="s">
        <v>47</v>
      </c>
      <c r="C364" t="s">
        <v>5</v>
      </c>
      <c r="D364" t="s">
        <v>100</v>
      </c>
      <c r="E364" t="s">
        <v>101</v>
      </c>
      <c r="F364" t="s">
        <v>102</v>
      </c>
      <c r="G364" t="s">
        <v>70</v>
      </c>
      <c r="H364" t="s">
        <v>31</v>
      </c>
      <c r="I364" t="s">
        <v>32</v>
      </c>
      <c r="J364" t="s">
        <v>46</v>
      </c>
      <c r="K364" s="14" t="s">
        <v>45</v>
      </c>
      <c r="M364" s="14"/>
      <c r="X364" s="2">
        <v>0</v>
      </c>
      <c r="Y364" s="2">
        <v>1</v>
      </c>
    </row>
    <row r="365" spans="1:25" x14ac:dyDescent="0.25">
      <c r="A365" s="32"/>
      <c r="D365" t="b">
        <f>IF(C365=1,'Data Transformation'!$G$3+0.5*'Data Transformation'!$W$25,IF(C366=1,D366-'Data Transformation'!$W$25,FALSE))</f>
        <v>0</v>
      </c>
      <c r="E365" t="str">
        <f t="array" ref="E365">IF(ISLOGICAL(D365),"",FREQUENCY(IF('Data Transformation'!$B$425:$B$8425='Bin Analysis'!$B363,'Data Transformation'!$G$425:$G$8425),D365))</f>
        <v/>
      </c>
      <c r="F365" t="str">
        <f>IF(ISLOGICAL(D365),"",E365-E364)</f>
        <v/>
      </c>
      <c r="M365" s="14"/>
    </row>
    <row r="366" spans="1:25" x14ac:dyDescent="0.25">
      <c r="A366" s="32">
        <f>IF(Weighting!$P$6&gt;0,B366,"")</f>
        <v>0.32100000000000001</v>
      </c>
      <c r="B366">
        <f>Weighting!$C$6</f>
        <v>0.32100000000000001</v>
      </c>
      <c r="C366">
        <f>Weighting!$F$6</f>
        <v>0</v>
      </c>
      <c r="D366" t="b">
        <f>IF(C366=1,'Data Transformation'!$G$3+0.5*'Data Transformation'!$W$25,IF(C367=1,D367-'Data Transformation'!$W$25,FALSE))</f>
        <v>0</v>
      </c>
      <c r="E366" t="str">
        <f t="array" ref="E366">IF(ISLOGICAL(D366),"",FREQUENCY(IF('Data Transformation'!$B$425:$B$8425='Bin Analysis'!$B363,'Data Transformation'!$G$425:$G$8425),D366))</f>
        <v/>
      </c>
      <c r="F366" t="str">
        <f>IF(ISLOGICAL(D366),"",E366-E365)</f>
        <v/>
      </c>
      <c r="G366">
        <f>Weighting!$H$6</f>
        <v>1</v>
      </c>
      <c r="H366">
        <f t="array" ref="H366">FREQUENCY(IF('Data Transformation'!$B$4:$B$8425=B363,'Data Transformation'!$G$4:$G$8425),'Bin Analysis'!$B366)</f>
        <v>2</v>
      </c>
      <c r="I366">
        <f>H366-H365</f>
        <v>2</v>
      </c>
      <c r="J366">
        <f>IF(I366=0,0,1)</f>
        <v>1</v>
      </c>
      <c r="K366">
        <f>J366*Weighting!$W$6</f>
        <v>1</v>
      </c>
      <c r="M366" s="14"/>
    </row>
    <row r="367" spans="1:25" x14ac:dyDescent="0.25">
      <c r="A367" s="32">
        <f>IF(Weighting!$P$7&gt;0,B367,"")</f>
        <v>0.45200000000000001</v>
      </c>
      <c r="B367">
        <f>Weighting!$C$7</f>
        <v>0.45200000000000001</v>
      </c>
      <c r="C367">
        <f>Weighting!$F$7</f>
        <v>0</v>
      </c>
      <c r="D367" t="b">
        <f>IF(C367=1,'Data Transformation'!$G$3+0.5*'Data Transformation'!$W$25,IF(C368=1,D368-'Data Transformation'!$W$25,FALSE))</f>
        <v>0</v>
      </c>
      <c r="E367" t="str">
        <f t="array" ref="E367">IF(ISLOGICAL(D367),"",FREQUENCY(IF('Data Transformation'!$B$425:$B$8425='Bin Analysis'!$B363,'Data Transformation'!$G$425:$G$8425),D367))</f>
        <v/>
      </c>
      <c r="F367" t="str">
        <f t="shared" ref="F367:F385" si="45">IF(ISLOGICAL(D367),"",E367-E366)</f>
        <v/>
      </c>
      <c r="G367">
        <f>Weighting!$H$7</f>
        <v>0</v>
      </c>
      <c r="H367">
        <f t="array" ref="H367">FREQUENCY(IF('Data Transformation'!$B$4:$B$8425=B363,'Data Transformation'!$G$4:$G$8425),'Bin Analysis'!$B367)</f>
        <v>4</v>
      </c>
      <c r="I367">
        <f t="shared" ref="I367:I385" si="46">H367-H366</f>
        <v>2</v>
      </c>
      <c r="J367">
        <f>IF(I367=0,0,1)</f>
        <v>1</v>
      </c>
      <c r="K367">
        <f>J367*Weighting!$W$7</f>
        <v>2</v>
      </c>
      <c r="M367" s="14"/>
    </row>
    <row r="368" spans="1:25" x14ac:dyDescent="0.25">
      <c r="A368" s="32">
        <f>IF(Weighting!$P$8&gt;0,B368,"")</f>
        <v>0.58299999999999996</v>
      </c>
      <c r="B368">
        <f>Weighting!$C$8</f>
        <v>0.58299999999999996</v>
      </c>
      <c r="C368">
        <f>Weighting!$F$8</f>
        <v>0</v>
      </c>
      <c r="D368" t="b">
        <f>IF(C368=1,'Data Transformation'!$G$3+0.5*'Data Transformation'!$W$25,IF(C369=1,D369-'Data Transformation'!$W$25,FALSE))</f>
        <v>0</v>
      </c>
      <c r="E368" t="str">
        <f t="array" ref="E368">IF(ISLOGICAL(D368),"",FREQUENCY(IF('Data Transformation'!$B$425:$B$8425='Bin Analysis'!$B363,'Data Transformation'!$G$425:$G$8425),D368))</f>
        <v/>
      </c>
      <c r="F368" t="str">
        <f t="shared" si="45"/>
        <v/>
      </c>
      <c r="G368">
        <f>Weighting!$H$8</f>
        <v>0</v>
      </c>
      <c r="H368">
        <f t="array" ref="H368">FREQUENCY(IF('Data Transformation'!$B$4:$B$8425=B363,'Data Transformation'!$G$4:$G$8425),'Bin Analysis'!$B368)</f>
        <v>6</v>
      </c>
      <c r="I368">
        <f t="shared" si="46"/>
        <v>2</v>
      </c>
      <c r="J368">
        <f t="shared" ref="J368:J385" si="47">IF(I368=0,0,1)</f>
        <v>1</v>
      </c>
      <c r="K368">
        <f>J368*Weighting!$W$8</f>
        <v>3</v>
      </c>
      <c r="M368" s="14"/>
    </row>
    <row r="369" spans="1:13" x14ac:dyDescent="0.25">
      <c r="A369" s="32">
        <f>IF(Weighting!$P$9&gt;0,B369,"")</f>
        <v>0.71399999999999997</v>
      </c>
      <c r="B369" s="50">
        <f>Weighting!$C$9</f>
        <v>0.71399999999999997</v>
      </c>
      <c r="C369">
        <f>Weighting!$F$9</f>
        <v>0</v>
      </c>
      <c r="D369" t="b">
        <f>IF(C369=1,'Data Transformation'!$G$3+0.5*'Data Transformation'!$W$25,IF(C370=1,D370-'Data Transformation'!$W$25,FALSE))</f>
        <v>0</v>
      </c>
      <c r="E369" t="str">
        <f t="array" ref="E369">IF(ISLOGICAL(D369),"",FREQUENCY(IF('Data Transformation'!$B$425:$B$8425='Bin Analysis'!$B363,'Data Transformation'!$G$425:$G$8425),D369))</f>
        <v/>
      </c>
      <c r="F369" t="str">
        <f t="shared" si="45"/>
        <v/>
      </c>
      <c r="G369">
        <f>Weighting!$H$9</f>
        <v>0</v>
      </c>
      <c r="H369">
        <f t="array" ref="H369">FREQUENCY(IF('Data Transformation'!$B$4:$B$8425=B363,'Data Transformation'!$G$4:$G$8425),'Bin Analysis'!$B369)</f>
        <v>8</v>
      </c>
      <c r="I369">
        <f t="shared" si="46"/>
        <v>2</v>
      </c>
      <c r="J369">
        <f t="shared" si="47"/>
        <v>1</v>
      </c>
      <c r="K369">
        <f>J369*Weighting!$W$9</f>
        <v>3</v>
      </c>
      <c r="M369" s="14"/>
    </row>
    <row r="370" spans="1:13" x14ac:dyDescent="0.25">
      <c r="A370" s="32">
        <f>IF(Weighting!$P$10&gt;0,B370,"")</f>
        <v>0.84499999999999997</v>
      </c>
      <c r="B370">
        <f>Weighting!$C$10</f>
        <v>0.84499999999999997</v>
      </c>
      <c r="C370">
        <f>Weighting!$F$10</f>
        <v>0</v>
      </c>
      <c r="D370" t="b">
        <f>IF(C370=1,'Data Transformation'!$G$3+0.5*'Data Transformation'!$W$25,IF(C371=1,D371-'Data Transformation'!$W$25,FALSE))</f>
        <v>0</v>
      </c>
      <c r="E370" t="str">
        <f t="array" ref="E370">IF(ISLOGICAL(D370),"",FREQUENCY(IF('Data Transformation'!$B$425:$B$8425='Bin Analysis'!$B363,'Data Transformation'!$G$425:$G$8425),D370))</f>
        <v/>
      </c>
      <c r="F370" t="str">
        <f t="shared" si="45"/>
        <v/>
      </c>
      <c r="G370">
        <f>Weighting!$H$10</f>
        <v>0</v>
      </c>
      <c r="H370">
        <f t="array" ref="H370">FREQUENCY(IF('Data Transformation'!$B$4:$B$8425=B363,'Data Transformation'!$G$4:$G$8425),'Bin Analysis'!$B370)</f>
        <v>10</v>
      </c>
      <c r="I370">
        <f t="shared" si="46"/>
        <v>2</v>
      </c>
      <c r="J370">
        <f t="shared" si="47"/>
        <v>1</v>
      </c>
      <c r="K370">
        <f>J370*Weighting!$W$10</f>
        <v>3</v>
      </c>
      <c r="M370" s="14"/>
    </row>
    <row r="371" spans="1:13" x14ac:dyDescent="0.25">
      <c r="A371" s="32">
        <f>IF(Weighting!$P$11&gt;0,B371,"")</f>
        <v>0.97599999999999998</v>
      </c>
      <c r="B371">
        <f>Weighting!$C$11</f>
        <v>0.97599999999999998</v>
      </c>
      <c r="C371">
        <f>Weighting!$F$11</f>
        <v>0</v>
      </c>
      <c r="D371">
        <f>IF(C371=1,'Data Transformation'!$G$3+0.5*'Data Transformation'!$W$25,IF(C372=1,D372-'Data Transformation'!$W$25,FALSE))</f>
        <v>0.86899999999999999</v>
      </c>
      <c r="E371">
        <f t="array" ref="E371">IF(ISLOGICAL(D371),"",FREQUENCY(IF('Data Transformation'!$B$425:$B$8425='Bin Analysis'!$B363,'Data Transformation'!$G$425:$G$8425),D371))</f>
        <v>10</v>
      </c>
      <c r="F371" t="e">
        <f t="shared" si="45"/>
        <v>#VALUE!</v>
      </c>
      <c r="G371">
        <f>Weighting!$H$11</f>
        <v>0</v>
      </c>
      <c r="H371">
        <f t="array" ref="H371">FREQUENCY(IF('Data Transformation'!$B$4:$B$8425=B363,'Data Transformation'!$G$4:$G$8425),'Bin Analysis'!$B371)</f>
        <v>11</v>
      </c>
      <c r="I371">
        <f t="shared" si="46"/>
        <v>1</v>
      </c>
      <c r="J371">
        <f t="shared" si="47"/>
        <v>1</v>
      </c>
      <c r="K371">
        <f>J371*Weighting!$W$11</f>
        <v>2</v>
      </c>
      <c r="M371" s="14"/>
    </row>
    <row r="372" spans="1:13" x14ac:dyDescent="0.25">
      <c r="A372" s="32">
        <f>IF(Weighting!$P$12&gt;0,B372,"")</f>
        <v>1.107</v>
      </c>
      <c r="B372">
        <f>Weighting!$C$12</f>
        <v>1.107</v>
      </c>
      <c r="C372">
        <f>Weighting!$F$12</f>
        <v>1</v>
      </c>
      <c r="D372">
        <f>IF(C372=1,'Data Transformation'!$G$3+0.5*'Data Transformation'!$W$25,IF(C373=1,D373-'Data Transformation'!$W$25,FALSE))</f>
        <v>1.131</v>
      </c>
      <c r="E372">
        <f t="array" ref="E372">IF(ISLOGICAL(D372),"",FREQUENCY(IF('Data Transformation'!$B$425:$B$8425='Bin Analysis'!$B363,'Data Transformation'!$G$425:$G$8425),D372))</f>
        <v>11</v>
      </c>
      <c r="F372">
        <f t="shared" si="45"/>
        <v>1</v>
      </c>
      <c r="G372">
        <f>Weighting!$H$12</f>
        <v>0</v>
      </c>
      <c r="H372">
        <f t="array" ref="H372">FREQUENCY(IF('Data Transformation'!$B$4:$B$8425=B363,'Data Transformation'!$G$4:$G$8425),'Bin Analysis'!$B372)</f>
        <v>12</v>
      </c>
      <c r="I372">
        <f t="shared" si="46"/>
        <v>1</v>
      </c>
      <c r="J372">
        <f t="shared" si="47"/>
        <v>1</v>
      </c>
      <c r="K372">
        <f>J372*Weighting!$W$12</f>
        <v>1</v>
      </c>
      <c r="M372" s="14"/>
    </row>
    <row r="373" spans="1:13" x14ac:dyDescent="0.25">
      <c r="A373" s="32">
        <f>IF(Weighting!$P$13&gt;0,B373,"")</f>
        <v>1.238</v>
      </c>
      <c r="B373">
        <f>Weighting!$C$13</f>
        <v>1.238</v>
      </c>
      <c r="C373">
        <f>Weighting!$F$13</f>
        <v>0</v>
      </c>
      <c r="D373" t="b">
        <f>IF(C373=1,'Data Transformation'!$G$3+0.5*'Data Transformation'!$W$25,IF(C374=1,D374-'Data Transformation'!$W$25,FALSE))</f>
        <v>0</v>
      </c>
      <c r="E373" t="str">
        <f t="array" ref="E373">IF(ISLOGICAL(D373),"",FREQUENCY(IF('Data Transformation'!$B$425:$B$8425='Bin Analysis'!$B363,'Data Transformation'!$G$425:$G$8425),D373))</f>
        <v/>
      </c>
      <c r="F373" t="str">
        <f t="shared" si="45"/>
        <v/>
      </c>
      <c r="G373">
        <f>Weighting!$H$13</f>
        <v>0</v>
      </c>
      <c r="H373">
        <f t="array" ref="H373">FREQUENCY(IF('Data Transformation'!$B$4:$B$8425=B363,'Data Transformation'!$G$4:$G$8425),'Bin Analysis'!$B373)</f>
        <v>12</v>
      </c>
      <c r="I373">
        <f t="shared" si="46"/>
        <v>0</v>
      </c>
      <c r="J373">
        <f t="shared" si="47"/>
        <v>0</v>
      </c>
      <c r="K373">
        <f>J373*Weighting!$W$13</f>
        <v>0</v>
      </c>
      <c r="M373" s="14"/>
    </row>
    <row r="374" spans="1:13" x14ac:dyDescent="0.25">
      <c r="A374" s="32">
        <f>IF(Weighting!$P$14&gt;0,B374,"")</f>
        <v>1.369</v>
      </c>
      <c r="B374">
        <f>Weighting!$C$14</f>
        <v>1.369</v>
      </c>
      <c r="C374">
        <f>Weighting!$F$14</f>
        <v>0</v>
      </c>
      <c r="D374" t="b">
        <f>IF(C374=1,'Data Transformation'!$G$3+0.5*'Data Transformation'!$W$25,IF(C375=1,D375-'Data Transformation'!$W$25,FALSE))</f>
        <v>0</v>
      </c>
      <c r="E374" t="str">
        <f t="array" ref="E374">IF(ISLOGICAL(D374),"",FREQUENCY(IF('Data Transformation'!$B$425:$B$8425='Bin Analysis'!$B363,'Data Transformation'!$G$425:$G$8425),D374))</f>
        <v/>
      </c>
      <c r="F374" t="str">
        <f t="shared" si="45"/>
        <v/>
      </c>
      <c r="G374">
        <f>Weighting!$H$14</f>
        <v>0</v>
      </c>
      <c r="H374">
        <f t="array" ref="H374">FREQUENCY(IF('Data Transformation'!$B$4:$B$8425=B363,'Data Transformation'!$G$4:$G$8425),'Bin Analysis'!$B374)</f>
        <v>12</v>
      </c>
      <c r="I374">
        <f t="shared" si="46"/>
        <v>0</v>
      </c>
      <c r="J374">
        <f t="shared" si="47"/>
        <v>0</v>
      </c>
      <c r="K374">
        <f>J374*Weighting!$W$14</f>
        <v>0</v>
      </c>
      <c r="M374" s="14"/>
    </row>
    <row r="375" spans="1:13" x14ac:dyDescent="0.25">
      <c r="A375" s="32">
        <f>IF(Weighting!$P$15&gt;0,B375,"")</f>
        <v>1.5000009999999999</v>
      </c>
      <c r="B375">
        <f>Weighting!$C$15</f>
        <v>1.5000009999999999</v>
      </c>
      <c r="C375">
        <f>Weighting!$F$15</f>
        <v>0</v>
      </c>
      <c r="D375" t="b">
        <f>IF(C375=1,'Data Transformation'!$G$3+0.5*'Data Transformation'!$W$25,IF(C376=1,D376-'Data Transformation'!$W$25,FALSE))</f>
        <v>0</v>
      </c>
      <c r="E375" t="str">
        <f t="array" ref="E375">IF(ISLOGICAL(D375),"",FREQUENCY(IF('Data Transformation'!$B$425:$B$8425='Bin Analysis'!$B363,'Data Transformation'!$G$425:$G$8425),D375))</f>
        <v/>
      </c>
      <c r="F375" t="str">
        <f t="shared" si="45"/>
        <v/>
      </c>
      <c r="G375">
        <f>Weighting!$H$15</f>
        <v>0</v>
      </c>
      <c r="H375">
        <f t="array" ref="H375">FREQUENCY(IF('Data Transformation'!$B$4:$B$8425=B363,'Data Transformation'!$G$4:$G$8425),'Bin Analysis'!$B375)</f>
        <v>12</v>
      </c>
      <c r="I375">
        <f t="shared" si="46"/>
        <v>0</v>
      </c>
      <c r="J375">
        <f t="shared" si="47"/>
        <v>0</v>
      </c>
      <c r="K375">
        <f>J375*Weighting!$W$15</f>
        <v>0</v>
      </c>
      <c r="M375" s="14"/>
    </row>
    <row r="376" spans="1:13" x14ac:dyDescent="0.25">
      <c r="A376" s="32" t="str">
        <f>IF(Weighting!$P$16&gt;0,B376,"")</f>
        <v/>
      </c>
      <c r="B376">
        <f>Weighting!$C$16</f>
        <v>1.631</v>
      </c>
      <c r="C376">
        <f>Weighting!$F$16</f>
        <v>0</v>
      </c>
      <c r="D376" t="b">
        <f>IF(C376=1,'Data Transformation'!$G$3+0.5*'Data Transformation'!$W$25,IF(C377=1,D377-'Data Transformation'!$W$25,FALSE))</f>
        <v>0</v>
      </c>
      <c r="E376" t="str">
        <f t="array" ref="E376">IF(ISLOGICAL(D376),"",FREQUENCY(IF('Data Transformation'!$B$425:$B$8425='Bin Analysis'!$B363,'Data Transformation'!$G$425:$G$8425),D376))</f>
        <v/>
      </c>
      <c r="F376" t="str">
        <f t="shared" si="45"/>
        <v/>
      </c>
      <c r="G376">
        <f>Weighting!$H$16</f>
        <v>0</v>
      </c>
      <c r="H376">
        <f t="array" ref="H376">FREQUENCY(IF('Data Transformation'!$B$4:$B$8425=B363,'Data Transformation'!$G$4:$G$8425),'Bin Analysis'!$B376)</f>
        <v>12</v>
      </c>
      <c r="I376">
        <f t="shared" si="46"/>
        <v>0</v>
      </c>
      <c r="J376">
        <f t="shared" si="47"/>
        <v>0</v>
      </c>
      <c r="K376">
        <f>J376*Weighting!$W$16</f>
        <v>0</v>
      </c>
      <c r="M376" s="14"/>
    </row>
    <row r="377" spans="1:13" x14ac:dyDescent="0.25">
      <c r="A377" s="32" t="str">
        <f>IF(Weighting!$P$17&gt;0,B377,"")</f>
        <v/>
      </c>
      <c r="B377">
        <f>Weighting!$C$17</f>
        <v>1.762</v>
      </c>
      <c r="C377">
        <f>Weighting!$F$17</f>
        <v>0</v>
      </c>
      <c r="D377" t="b">
        <f>IF(C377=1,'Data Transformation'!$G$3+0.5*'Data Transformation'!$W$25,IF(C378=1,D378-'Data Transformation'!$W$25,FALSE))</f>
        <v>0</v>
      </c>
      <c r="E377" t="str">
        <f t="array" ref="E377">IF(ISLOGICAL(D377),"",FREQUENCY(IF('Data Transformation'!$B$425:$B$8425='Bin Analysis'!$B363,'Data Transformation'!$G$425:$G$8425),D377))</f>
        <v/>
      </c>
      <c r="F377" t="str">
        <f t="shared" si="45"/>
        <v/>
      </c>
      <c r="G377">
        <f>Weighting!$H$17</f>
        <v>0</v>
      </c>
      <c r="H377">
        <f t="array" ref="H377">FREQUENCY(IF('Data Transformation'!$B$4:$B$8425=B363,'Data Transformation'!$G$4:$G$8425),'Bin Analysis'!$B377)</f>
        <v>12</v>
      </c>
      <c r="I377">
        <f t="shared" si="46"/>
        <v>0</v>
      </c>
      <c r="J377">
        <f t="shared" si="47"/>
        <v>0</v>
      </c>
      <c r="K377">
        <f>J377*Weighting!$W$17</f>
        <v>0</v>
      </c>
      <c r="M377" s="14"/>
    </row>
    <row r="378" spans="1:13" x14ac:dyDescent="0.25">
      <c r="A378" s="32" t="str">
        <f>IF(Weighting!$P$18&gt;0,B378,"")</f>
        <v/>
      </c>
      <c r="B378">
        <f>Weighting!$C$18</f>
        <v>1.893</v>
      </c>
      <c r="C378">
        <f>Weighting!$F$18</f>
        <v>0</v>
      </c>
      <c r="D378" t="b">
        <f>IF(C378=1,'Data Transformation'!$G$3+0.5*'Data Transformation'!$W$25,IF(C379=1,D379-'Data Transformation'!$W$25,FALSE))</f>
        <v>0</v>
      </c>
      <c r="E378" t="str">
        <f t="array" ref="E378">IF(ISLOGICAL(D378),"",FREQUENCY(IF('Data Transformation'!$B$425:$B$8425='Bin Analysis'!$B363,'Data Transformation'!$G$425:$G$8425),D378))</f>
        <v/>
      </c>
      <c r="F378" t="str">
        <f t="shared" si="45"/>
        <v/>
      </c>
      <c r="G378">
        <f>Weighting!$H$18</f>
        <v>0</v>
      </c>
      <c r="H378">
        <f t="array" ref="H378">FREQUENCY(IF('Data Transformation'!$B$4:$B$8425=B363,'Data Transformation'!$G$4:$G$8425),'Bin Analysis'!$B378)</f>
        <v>12</v>
      </c>
      <c r="I378">
        <f t="shared" si="46"/>
        <v>0</v>
      </c>
      <c r="J378">
        <f t="shared" si="47"/>
        <v>0</v>
      </c>
      <c r="K378">
        <f>J378*Weighting!$W$18</f>
        <v>0</v>
      </c>
      <c r="M378" s="14"/>
    </row>
    <row r="379" spans="1:13" x14ac:dyDescent="0.25">
      <c r="A379" s="32" t="str">
        <f>IF(Weighting!$P$19&gt;0,B379,"")</f>
        <v/>
      </c>
      <c r="B379">
        <f>Weighting!$C$19</f>
        <v>2.024</v>
      </c>
      <c r="C379">
        <f>Weighting!$F$19</f>
        <v>0</v>
      </c>
      <c r="D379" t="b">
        <f>IF(C379=1,'Data Transformation'!$G$3+0.5*'Data Transformation'!$W$25,IF(C380=1,D380-'Data Transformation'!$W$25,FALSE))</f>
        <v>0</v>
      </c>
      <c r="E379" t="str">
        <f t="array" ref="E379">IF(ISLOGICAL(D379),"",FREQUENCY(IF('Data Transformation'!$B$425:$B$8425='Bin Analysis'!$B363,'Data Transformation'!$G$425:$G$8425),D379))</f>
        <v/>
      </c>
      <c r="F379" t="str">
        <f t="shared" si="45"/>
        <v/>
      </c>
      <c r="G379">
        <f>Weighting!$H$19</f>
        <v>0</v>
      </c>
      <c r="H379">
        <f t="array" ref="H379">FREQUENCY(IF('Data Transformation'!$B$4:$B$8425=B363,'Data Transformation'!$G$4:$G$8425),'Bin Analysis'!$B379)</f>
        <v>12</v>
      </c>
      <c r="I379">
        <f t="shared" si="46"/>
        <v>0</v>
      </c>
      <c r="J379">
        <f t="shared" si="47"/>
        <v>0</v>
      </c>
      <c r="K379">
        <f>J379*Weighting!$W$19</f>
        <v>0</v>
      </c>
      <c r="M379" s="14"/>
    </row>
    <row r="380" spans="1:13" x14ac:dyDescent="0.25">
      <c r="A380" s="32" t="str">
        <f>IF(Weighting!$P$20&gt;0,B380,"")</f>
        <v/>
      </c>
      <c r="B380">
        <f>Weighting!$C$20</f>
        <v>2.1550000000000002</v>
      </c>
      <c r="C380">
        <f>Weighting!$F$20</f>
        <v>0</v>
      </c>
      <c r="D380" t="b">
        <f>IF(C380=1,'Data Transformation'!$G$3+0.5*'Data Transformation'!$W$25,IF(C381=1,D381-'Data Transformation'!$W$25,FALSE))</f>
        <v>0</v>
      </c>
      <c r="E380" t="str">
        <f t="array" ref="E380">IF(ISLOGICAL(D380),"",FREQUENCY(IF('Data Transformation'!$B$425:$B$8425='Bin Analysis'!$B363,'Data Transformation'!$G$425:$G$8425),D380))</f>
        <v/>
      </c>
      <c r="F380" t="str">
        <f t="shared" si="45"/>
        <v/>
      </c>
      <c r="G380">
        <f>Weighting!$H$20</f>
        <v>0</v>
      </c>
      <c r="H380">
        <f t="array" ref="H380">FREQUENCY(IF('Data Transformation'!$B$4:$B$8425=B363,'Data Transformation'!$G$4:$G$8425),'Bin Analysis'!$B380)</f>
        <v>12</v>
      </c>
      <c r="I380">
        <f t="shared" si="46"/>
        <v>0</v>
      </c>
      <c r="J380">
        <f t="shared" si="47"/>
        <v>0</v>
      </c>
      <c r="K380">
        <f>J380*Weighting!$W$20</f>
        <v>0</v>
      </c>
      <c r="M380" s="14"/>
    </row>
    <row r="381" spans="1:13" x14ac:dyDescent="0.25">
      <c r="A381" s="32" t="str">
        <f>IF(Weighting!$P$21&gt;0,B381,"")</f>
        <v/>
      </c>
      <c r="B381">
        <f>Weighting!$C$21</f>
        <v>2.2860000000000005</v>
      </c>
      <c r="C381">
        <f>Weighting!$F$21</f>
        <v>0</v>
      </c>
      <c r="D381" t="b">
        <f>IF(C381=1,'Data Transformation'!$G$3+0.5*'Data Transformation'!$W$25,IF(C382=1,D382-'Data Transformation'!$W$25,FALSE))</f>
        <v>0</v>
      </c>
      <c r="E381" t="str">
        <f t="array" ref="E381">IF(ISLOGICAL(D381),"",FREQUENCY(IF('Data Transformation'!$B$425:$B$8425='Bin Analysis'!$B363,'Data Transformation'!$G$425:$G$8425),D381))</f>
        <v/>
      </c>
      <c r="F381" t="str">
        <f t="shared" si="45"/>
        <v/>
      </c>
      <c r="G381">
        <f>Weighting!$H$21</f>
        <v>0</v>
      </c>
      <c r="H381">
        <f t="array" ref="H381">FREQUENCY(IF('Data Transformation'!$B$4:$B$8425=B363,'Data Transformation'!$G$4:$G$8425),'Bin Analysis'!$B381)</f>
        <v>12</v>
      </c>
      <c r="I381">
        <f t="shared" si="46"/>
        <v>0</v>
      </c>
      <c r="J381">
        <f t="shared" si="47"/>
        <v>0</v>
      </c>
      <c r="K381">
        <f>J381*Weighting!$W$21</f>
        <v>0</v>
      </c>
      <c r="M381" s="14"/>
    </row>
    <row r="382" spans="1:13" x14ac:dyDescent="0.25">
      <c r="A382" s="32" t="str">
        <f>IF(Weighting!$P$22&gt;0,B382,"")</f>
        <v/>
      </c>
      <c r="B382">
        <f>Weighting!$C$22</f>
        <v>2.4170000000000007</v>
      </c>
      <c r="C382">
        <f>Weighting!$F$22</f>
        <v>0</v>
      </c>
      <c r="D382" t="b">
        <f>IF(C382=1,'Data Transformation'!$G$3+0.5*'Data Transformation'!$W$25,IF(C383=1,D383-'Data Transformation'!$W$25,FALSE))</f>
        <v>0</v>
      </c>
      <c r="E382" t="str">
        <f t="array" ref="E382">IF(ISLOGICAL(D382),"",FREQUENCY(IF('Data Transformation'!$B$425:$B$8425='Bin Analysis'!$B363,'Data Transformation'!$G$425:$G$8425),D382))</f>
        <v/>
      </c>
      <c r="F382" t="str">
        <f t="shared" si="45"/>
        <v/>
      </c>
      <c r="G382">
        <f>Weighting!$H$22</f>
        <v>0</v>
      </c>
      <c r="H382">
        <f t="array" ref="H382">FREQUENCY(IF('Data Transformation'!$B$4:$B$8425=B363,'Data Transformation'!$G$4:$G$8425),'Bin Analysis'!$B382)</f>
        <v>12</v>
      </c>
      <c r="I382">
        <f t="shared" si="46"/>
        <v>0</v>
      </c>
      <c r="J382">
        <f t="shared" si="47"/>
        <v>0</v>
      </c>
      <c r="K382">
        <f>J382*Weighting!$W$22</f>
        <v>0</v>
      </c>
      <c r="M382" s="14"/>
    </row>
    <row r="383" spans="1:13" x14ac:dyDescent="0.25">
      <c r="A383" s="32" t="str">
        <f>IF(Weighting!$P$23&gt;0,B383,"")</f>
        <v/>
      </c>
      <c r="B383">
        <f>Weighting!$C$23</f>
        <v>2.5480000000000009</v>
      </c>
      <c r="C383">
        <f>Weighting!$F$23</f>
        <v>0</v>
      </c>
      <c r="D383" t="b">
        <f>IF(C383=1,'Data Transformation'!$G$3+0.5*'Data Transformation'!$W$25,IF(C384=1,D384-'Data Transformation'!$W$25,FALSE))</f>
        <v>0</v>
      </c>
      <c r="E383" t="str">
        <f t="array" ref="E383">IF(ISLOGICAL(D383),"",FREQUENCY(IF('Data Transformation'!$B$425:$B$8425='Bin Analysis'!$B363,'Data Transformation'!$G$425:$G$8425),D383))</f>
        <v/>
      </c>
      <c r="F383" t="str">
        <f t="shared" si="45"/>
        <v/>
      </c>
      <c r="G383">
        <f>Weighting!$H$23</f>
        <v>0</v>
      </c>
      <c r="H383">
        <f t="array" ref="H383">FREQUENCY(IF('Data Transformation'!$B$4:$B$8425=B363,'Data Transformation'!$G$4:$G$8425),'Bin Analysis'!$B383)</f>
        <v>12</v>
      </c>
      <c r="I383">
        <f t="shared" si="46"/>
        <v>0</v>
      </c>
      <c r="J383">
        <f t="shared" si="47"/>
        <v>0</v>
      </c>
      <c r="K383">
        <f>J383*Weighting!$W$23</f>
        <v>0</v>
      </c>
      <c r="M383" s="14"/>
    </row>
    <row r="384" spans="1:13" x14ac:dyDescent="0.25">
      <c r="A384" s="32" t="str">
        <f>IF(Weighting!$P$24&gt;0,B384,"")</f>
        <v/>
      </c>
      <c r="B384">
        <f>Weighting!$C$24</f>
        <v>2.6790000000000012</v>
      </c>
      <c r="C384">
        <f>Weighting!$F$24</f>
        <v>0</v>
      </c>
      <c r="D384" t="b">
        <f>IF(C384=1,'Data Transformation'!$G$3+0.5*'Data Transformation'!$W$25,IF(C385=1,D385-'Data Transformation'!$W$25,FALSE))</f>
        <v>0</v>
      </c>
      <c r="E384" t="str">
        <f t="array" ref="E384">IF(ISLOGICAL(D384),"",FREQUENCY(IF('Data Transformation'!$B$425:$B$8425='Bin Analysis'!$B363,'Data Transformation'!$G$425:$G$8425),D384))</f>
        <v/>
      </c>
      <c r="F384" t="str">
        <f t="shared" si="45"/>
        <v/>
      </c>
      <c r="G384">
        <f>Weighting!$H$24</f>
        <v>0</v>
      </c>
      <c r="H384">
        <f t="array" ref="H384">FREQUENCY(IF('Data Transformation'!$B$4:$B$8425=B363,'Data Transformation'!$G$4:$G$8425),'Bin Analysis'!$B384)</f>
        <v>12</v>
      </c>
      <c r="I384">
        <f t="shared" si="46"/>
        <v>0</v>
      </c>
      <c r="J384">
        <f t="shared" si="47"/>
        <v>0</v>
      </c>
      <c r="K384">
        <f>J384*Weighting!$W$24</f>
        <v>0</v>
      </c>
      <c r="M384" s="14"/>
    </row>
    <row r="385" spans="1:25" x14ac:dyDescent="0.25">
      <c r="A385" s="32" t="str">
        <f>IF(Weighting!$P$25&gt;0,B385,"")</f>
        <v/>
      </c>
      <c r="B385">
        <f>Weighting!$C$25</f>
        <v>2.8100000000000014</v>
      </c>
      <c r="C385">
        <f>Weighting!$F$25</f>
        <v>0</v>
      </c>
      <c r="D385" t="b">
        <f>IF(C385=1,'Data Transformation'!$G$3+0.5*'Data Transformation'!$W$25,IF(C386=1,D386-'Data Transformation'!$W$25,FALSE))</f>
        <v>0</v>
      </c>
      <c r="E385" t="str">
        <f t="array" ref="E385">IF(ISLOGICAL(D385),"",FREQUENCY(IF('Data Transformation'!$B$425:$B$8425='Bin Analysis'!$B363,'Data Transformation'!$G$425:$G$8425),D385))</f>
        <v/>
      </c>
      <c r="F385" t="str">
        <f t="shared" si="45"/>
        <v/>
      </c>
      <c r="G385">
        <f>Weighting!$H$25</f>
        <v>0</v>
      </c>
      <c r="H385">
        <f t="array" ref="H385">FREQUENCY(IF('Data Transformation'!$B$4:$B$8425=B363,'Data Transformation'!$G$4:$G$8425),'Bin Analysis'!$B385)</f>
        <v>12</v>
      </c>
      <c r="I385">
        <f t="shared" si="46"/>
        <v>0</v>
      </c>
      <c r="J385">
        <f t="shared" si="47"/>
        <v>0</v>
      </c>
      <c r="K385">
        <f>J385*Weighting!$W$25</f>
        <v>0</v>
      </c>
      <c r="M385" s="14"/>
    </row>
    <row r="386" spans="1:25" x14ac:dyDescent="0.25">
      <c r="O386"/>
      <c r="P386"/>
      <c r="Q386"/>
      <c r="R386"/>
    </row>
    <row r="387" spans="1:25" ht="23.25" x14ac:dyDescent="0.35">
      <c r="A387" s="21" t="s">
        <v>0</v>
      </c>
      <c r="B387" s="21">
        <f>IFERROR(VLOOKUP(C387,'Data Transformation'!$L$6:$M$426,2,FALSE),"")</f>
        <v>16</v>
      </c>
      <c r="C387" s="21">
        <f>C363+1</f>
        <v>16</v>
      </c>
      <c r="D387" s="21"/>
      <c r="E387" s="21"/>
      <c r="F387" s="21"/>
      <c r="G387" s="21"/>
      <c r="H387" s="22"/>
      <c r="I387" s="22"/>
      <c r="J387" s="22"/>
      <c r="K387" s="21"/>
      <c r="L387" s="21">
        <f>B387</f>
        <v>16</v>
      </c>
      <c r="M387" s="23">
        <f>INDEX('Data Transformation'!$O$4:$O$424,MATCH($B387,'Data Transformation'!$M$4:$M$424,0),MATCH($M$2,'Data Transformation'!$O$3,0))</f>
        <v>7</v>
      </c>
      <c r="N387" s="27">
        <f>IF('Input and Summary Results'!$J$16="minimum",'Bin Analysis'!X388/(M387-1),'Bin Analysis'!Y387/('Bin Analysis'!M387-1))</f>
        <v>0</v>
      </c>
      <c r="O387" s="27">
        <f>IF(M387=FALSE,NA(),(VLOOKUP(1,C390:K409,4,FALSE))/(M387-1))</f>
        <v>0.33333333333333331</v>
      </c>
      <c r="P387" s="27">
        <f>IF(M387=FALSE,NA(),SUM(J390:J409)/Weighting!$S$5)</f>
        <v>0.5</v>
      </c>
      <c r="Q387" s="27">
        <f>IF(M387=FALSE,NA(),SUM(K390:K409)/Weighting!$S$6)</f>
        <v>0.43478260869565216</v>
      </c>
      <c r="R387" s="27">
        <f>IF(M387=FALSE,NA(),(VLOOKUP(1,G390:K409,3,FALSE))/(M387-1))</f>
        <v>0.16666666666666666</v>
      </c>
      <c r="S387" s="22" t="str">
        <f>IF(M387=FALSE,NA(),IF(SUM(J390:J409)=2,"yes","no"))</f>
        <v>no</v>
      </c>
      <c r="X387" s="2" cm="2">
        <f t="array" ref="X387:X388">FREQUENCY(IF('Data Transformation'!$B$425:$B$6424='Bin Analysis'!L387,'Data Transformation'!$G$425:$G$6424),'Data Transformation'!$U$11)</f>
        <v>6</v>
      </c>
      <c r="Y387" s="2" cm="2">
        <f t="array" ref="Y387:Y388">FREQUENCY(IF('Data Transformation'!$B$425:$B$6424='Bin Analysis'!L387,'Data Transformation'!$G$425:$G$6424),'Data Transformation'!$U$12)</f>
        <v>4</v>
      </c>
    </row>
    <row r="388" spans="1:25" x14ac:dyDescent="0.25">
      <c r="A388" s="14" t="s">
        <v>67</v>
      </c>
      <c r="B388" t="s">
        <v>47</v>
      </c>
      <c r="C388" t="s">
        <v>5</v>
      </c>
      <c r="D388" t="s">
        <v>100</v>
      </c>
      <c r="E388" t="s">
        <v>101</v>
      </c>
      <c r="F388" t="s">
        <v>102</v>
      </c>
      <c r="G388" t="s">
        <v>70</v>
      </c>
      <c r="H388" t="s">
        <v>31</v>
      </c>
      <c r="I388" t="s">
        <v>32</v>
      </c>
      <c r="J388" t="s">
        <v>46</v>
      </c>
      <c r="K388" s="14" t="s">
        <v>45</v>
      </c>
      <c r="M388" s="14"/>
      <c r="X388" s="2">
        <v>0</v>
      </c>
      <c r="Y388" s="2">
        <v>2</v>
      </c>
    </row>
    <row r="389" spans="1:25" x14ac:dyDescent="0.25">
      <c r="A389" s="32"/>
      <c r="D389" t="b">
        <f>IF(C389=1,'Data Transformation'!$G$3+0.5*'Data Transformation'!$W$25,IF(C390=1,D390-'Data Transformation'!$W$25,FALSE))</f>
        <v>0</v>
      </c>
      <c r="E389" t="str">
        <f t="array" ref="E389">IF(ISLOGICAL(D389),"",FREQUENCY(IF('Data Transformation'!$B$425:$B$8425='Bin Analysis'!$B387,'Data Transformation'!$G$425:$G$8425),D389))</f>
        <v/>
      </c>
      <c r="F389" t="str">
        <f>IF(ISLOGICAL(D389),"",E389-E388)</f>
        <v/>
      </c>
      <c r="M389" s="14"/>
    </row>
    <row r="390" spans="1:25" x14ac:dyDescent="0.25">
      <c r="A390" s="32">
        <f>IF(Weighting!$P$6&gt;0,B390,"")</f>
        <v>0.32100000000000001</v>
      </c>
      <c r="B390">
        <f>Weighting!$C$6</f>
        <v>0.32100000000000001</v>
      </c>
      <c r="C390">
        <f>Weighting!$F$6</f>
        <v>0</v>
      </c>
      <c r="D390" t="b">
        <f>IF(C390=1,'Data Transformation'!$G$3+0.5*'Data Transformation'!$W$25,IF(C391=1,D391-'Data Transformation'!$W$25,FALSE))</f>
        <v>0</v>
      </c>
      <c r="E390" t="str">
        <f t="array" ref="E390">IF(ISLOGICAL(D390),"",FREQUENCY(IF('Data Transformation'!$B$425:$B$8425='Bin Analysis'!$B387,'Data Transformation'!$G$425:$G$8425),D390))</f>
        <v/>
      </c>
      <c r="F390" t="str">
        <f>IF(ISLOGICAL(D390),"",E390-E389)</f>
        <v/>
      </c>
      <c r="G390">
        <f>Weighting!$H$6</f>
        <v>1</v>
      </c>
      <c r="H390">
        <f t="array" ref="H390">FREQUENCY(IF('Data Transformation'!$B$4:$B$8425=B387,'Data Transformation'!$G$4:$G$8425),'Bin Analysis'!$B390)</f>
        <v>1</v>
      </c>
      <c r="I390">
        <f>H390-H389</f>
        <v>1</v>
      </c>
      <c r="J390">
        <f>IF(I390=0,0,1)</f>
        <v>1</v>
      </c>
      <c r="K390">
        <f>J390*Weighting!$W$6</f>
        <v>1</v>
      </c>
      <c r="M390" s="14"/>
    </row>
    <row r="391" spans="1:25" x14ac:dyDescent="0.25">
      <c r="A391" s="32">
        <f>IF(Weighting!$P$7&gt;0,B391,"")</f>
        <v>0.45200000000000001</v>
      </c>
      <c r="B391">
        <f>Weighting!$C$7</f>
        <v>0.45200000000000001</v>
      </c>
      <c r="C391">
        <f>Weighting!$F$7</f>
        <v>0</v>
      </c>
      <c r="D391" t="b">
        <f>IF(C391=1,'Data Transformation'!$G$3+0.5*'Data Transformation'!$W$25,IF(C392=1,D392-'Data Transformation'!$W$25,FALSE))</f>
        <v>0</v>
      </c>
      <c r="E391" t="str">
        <f t="array" ref="E391">IF(ISLOGICAL(D391),"",FREQUENCY(IF('Data Transformation'!$B$425:$B$8425='Bin Analysis'!$B387,'Data Transformation'!$G$425:$G$8425),D391))</f>
        <v/>
      </c>
      <c r="F391" t="str">
        <f t="shared" ref="F391:F409" si="48">IF(ISLOGICAL(D391),"",E391-E390)</f>
        <v/>
      </c>
      <c r="G391">
        <f>Weighting!$H$7</f>
        <v>0</v>
      </c>
      <c r="H391">
        <f t="array" ref="H391">FREQUENCY(IF('Data Transformation'!$B$4:$B$8425=B387,'Data Transformation'!$G$4:$G$8425),'Bin Analysis'!$B391)</f>
        <v>1</v>
      </c>
      <c r="I391">
        <f t="shared" ref="I391:I409" si="49">H391-H390</f>
        <v>0</v>
      </c>
      <c r="J391">
        <f>IF(I391=0,0,1)</f>
        <v>0</v>
      </c>
      <c r="K391">
        <f>J391*Weighting!$W$7</f>
        <v>0</v>
      </c>
      <c r="M391" s="14"/>
    </row>
    <row r="392" spans="1:25" x14ac:dyDescent="0.25">
      <c r="A392" s="32">
        <f>IF(Weighting!$P$8&gt;0,B392,"")</f>
        <v>0.58299999999999996</v>
      </c>
      <c r="B392">
        <f>Weighting!$C$8</f>
        <v>0.58299999999999996</v>
      </c>
      <c r="C392">
        <f>Weighting!$F$8</f>
        <v>0</v>
      </c>
      <c r="D392" t="b">
        <f>IF(C392=1,'Data Transformation'!$G$3+0.5*'Data Transformation'!$W$25,IF(C393=1,D393-'Data Transformation'!$W$25,FALSE))</f>
        <v>0</v>
      </c>
      <c r="E392" t="str">
        <f t="array" ref="E392">IF(ISLOGICAL(D392),"",FREQUENCY(IF('Data Transformation'!$B$425:$B$8425='Bin Analysis'!$B387,'Data Transformation'!$G$425:$G$8425),D392))</f>
        <v/>
      </c>
      <c r="F392" t="str">
        <f t="shared" si="48"/>
        <v/>
      </c>
      <c r="G392">
        <f>Weighting!$H$8</f>
        <v>0</v>
      </c>
      <c r="H392">
        <f t="array" ref="H392">FREQUENCY(IF('Data Transformation'!$B$4:$B$8425=B387,'Data Transformation'!$G$4:$G$8425),'Bin Analysis'!$B392)</f>
        <v>1</v>
      </c>
      <c r="I392">
        <f t="shared" si="49"/>
        <v>0</v>
      </c>
      <c r="J392">
        <f t="shared" ref="J392:J409" si="50">IF(I392=0,0,1)</f>
        <v>0</v>
      </c>
      <c r="K392">
        <f>J392*Weighting!$W$8</f>
        <v>0</v>
      </c>
      <c r="M392" s="14"/>
    </row>
    <row r="393" spans="1:25" x14ac:dyDescent="0.25">
      <c r="A393" s="32">
        <f>IF(Weighting!$P$9&gt;0,B393,"")</f>
        <v>0.71399999999999997</v>
      </c>
      <c r="B393" s="50">
        <f>Weighting!$C$9</f>
        <v>0.71399999999999997</v>
      </c>
      <c r="C393">
        <f>Weighting!$F$9</f>
        <v>0</v>
      </c>
      <c r="D393" t="b">
        <f>IF(C393=1,'Data Transformation'!$G$3+0.5*'Data Transformation'!$W$25,IF(C394=1,D394-'Data Transformation'!$W$25,FALSE))</f>
        <v>0</v>
      </c>
      <c r="E393" t="str">
        <f t="array" ref="E393">IF(ISLOGICAL(D393),"",FREQUENCY(IF('Data Transformation'!$B$425:$B$8425='Bin Analysis'!$B387,'Data Transformation'!$G$425:$G$8425),D393))</f>
        <v/>
      </c>
      <c r="F393" t="str">
        <f t="shared" si="48"/>
        <v/>
      </c>
      <c r="G393">
        <f>Weighting!$H$9</f>
        <v>0</v>
      </c>
      <c r="H393">
        <f t="array" ref="H393">FREQUENCY(IF('Data Transformation'!$B$4:$B$8425=B387,'Data Transformation'!$G$4:$G$8425),'Bin Analysis'!$B393)</f>
        <v>2</v>
      </c>
      <c r="I393">
        <f t="shared" si="49"/>
        <v>1</v>
      </c>
      <c r="J393">
        <f t="shared" si="50"/>
        <v>1</v>
      </c>
      <c r="K393">
        <f>J393*Weighting!$W$9</f>
        <v>3</v>
      </c>
      <c r="M393" s="14"/>
    </row>
    <row r="394" spans="1:25" x14ac:dyDescent="0.25">
      <c r="A394" s="32">
        <f>IF(Weighting!$P$10&gt;0,B394,"")</f>
        <v>0.84499999999999997</v>
      </c>
      <c r="B394">
        <f>Weighting!$C$10</f>
        <v>0.84499999999999997</v>
      </c>
      <c r="C394">
        <f>Weighting!$F$10</f>
        <v>0</v>
      </c>
      <c r="D394" t="b">
        <f>IF(C394=1,'Data Transformation'!$G$3+0.5*'Data Transformation'!$W$25,IF(C395=1,D395-'Data Transformation'!$W$25,FALSE))</f>
        <v>0</v>
      </c>
      <c r="E394" t="str">
        <f t="array" ref="E394">IF(ISLOGICAL(D394),"",FREQUENCY(IF('Data Transformation'!$B$425:$B$8425='Bin Analysis'!$B387,'Data Transformation'!$G$425:$G$8425),D394))</f>
        <v/>
      </c>
      <c r="F394" t="str">
        <f t="shared" si="48"/>
        <v/>
      </c>
      <c r="G394">
        <f>Weighting!$H$10</f>
        <v>0</v>
      </c>
      <c r="H394">
        <f t="array" ref="H394">FREQUENCY(IF('Data Transformation'!$B$4:$B$8425=B387,'Data Transformation'!$G$4:$G$8425),'Bin Analysis'!$B394)</f>
        <v>4</v>
      </c>
      <c r="I394">
        <f t="shared" si="49"/>
        <v>2</v>
      </c>
      <c r="J394">
        <f t="shared" si="50"/>
        <v>1</v>
      </c>
      <c r="K394">
        <f>J394*Weighting!$W$10</f>
        <v>3</v>
      </c>
      <c r="M394" s="14"/>
    </row>
    <row r="395" spans="1:25" x14ac:dyDescent="0.25">
      <c r="A395" s="32">
        <f>IF(Weighting!$P$11&gt;0,B395,"")</f>
        <v>0.97599999999999998</v>
      </c>
      <c r="B395">
        <f>Weighting!$C$11</f>
        <v>0.97599999999999998</v>
      </c>
      <c r="C395">
        <f>Weighting!$F$11</f>
        <v>0</v>
      </c>
      <c r="D395">
        <f>IF(C395=1,'Data Transformation'!$G$3+0.5*'Data Transformation'!$W$25,IF(C396=1,D396-'Data Transformation'!$W$25,FALSE))</f>
        <v>0.86899999999999999</v>
      </c>
      <c r="E395">
        <f t="array" ref="E395">IF(ISLOGICAL(D395),"",FREQUENCY(IF('Data Transformation'!$B$425:$B$8425='Bin Analysis'!$B387,'Data Transformation'!$G$425:$G$8425),D395))</f>
        <v>4</v>
      </c>
      <c r="F395" t="e">
        <f t="shared" si="48"/>
        <v>#VALUE!</v>
      </c>
      <c r="G395">
        <f>Weighting!$H$11</f>
        <v>0</v>
      </c>
      <c r="H395">
        <f t="array" ref="H395">FREQUENCY(IF('Data Transformation'!$B$4:$B$8425=B387,'Data Transformation'!$G$4:$G$8425),'Bin Analysis'!$B395)</f>
        <v>6</v>
      </c>
      <c r="I395">
        <f t="shared" si="49"/>
        <v>2</v>
      </c>
      <c r="J395">
        <f t="shared" si="50"/>
        <v>1</v>
      </c>
      <c r="K395">
        <f>J395*Weighting!$W$11</f>
        <v>2</v>
      </c>
      <c r="M395" s="14"/>
    </row>
    <row r="396" spans="1:25" x14ac:dyDescent="0.25">
      <c r="A396" s="32">
        <f>IF(Weighting!$P$12&gt;0,B396,"")</f>
        <v>1.107</v>
      </c>
      <c r="B396">
        <f>Weighting!$C$12</f>
        <v>1.107</v>
      </c>
      <c r="C396">
        <f>Weighting!$F$12</f>
        <v>1</v>
      </c>
      <c r="D396">
        <f>IF(C396=1,'Data Transformation'!$G$3+0.5*'Data Transformation'!$W$25,IF(C397=1,D397-'Data Transformation'!$W$25,FALSE))</f>
        <v>1.131</v>
      </c>
      <c r="E396">
        <f t="array" ref="E396">IF(ISLOGICAL(D396),"",FREQUENCY(IF('Data Transformation'!$B$425:$B$8425='Bin Analysis'!$B387,'Data Transformation'!$G$425:$G$8425),D396))</f>
        <v>6</v>
      </c>
      <c r="F396">
        <f t="shared" si="48"/>
        <v>2</v>
      </c>
      <c r="G396">
        <f>Weighting!$H$12</f>
        <v>0</v>
      </c>
      <c r="H396">
        <f t="array" ref="H396">FREQUENCY(IF('Data Transformation'!$B$4:$B$8425=B387,'Data Transformation'!$G$4:$G$8425),'Bin Analysis'!$B396)</f>
        <v>7</v>
      </c>
      <c r="I396">
        <f t="shared" si="49"/>
        <v>1</v>
      </c>
      <c r="J396">
        <f t="shared" si="50"/>
        <v>1</v>
      </c>
      <c r="K396">
        <f>J396*Weighting!$W$12</f>
        <v>1</v>
      </c>
      <c r="M396" s="14"/>
    </row>
    <row r="397" spans="1:25" x14ac:dyDescent="0.25">
      <c r="A397" s="32">
        <f>IF(Weighting!$P$13&gt;0,B397,"")</f>
        <v>1.238</v>
      </c>
      <c r="B397">
        <f>Weighting!$C$13</f>
        <v>1.238</v>
      </c>
      <c r="C397">
        <f>Weighting!$F$13</f>
        <v>0</v>
      </c>
      <c r="D397" t="b">
        <f>IF(C397=1,'Data Transformation'!$G$3+0.5*'Data Transformation'!$W$25,IF(C398=1,D398-'Data Transformation'!$W$25,FALSE))</f>
        <v>0</v>
      </c>
      <c r="E397" t="str">
        <f t="array" ref="E397">IF(ISLOGICAL(D397),"",FREQUENCY(IF('Data Transformation'!$B$425:$B$8425='Bin Analysis'!$B387,'Data Transformation'!$G$425:$G$8425),D397))</f>
        <v/>
      </c>
      <c r="F397" t="str">
        <f t="shared" si="48"/>
        <v/>
      </c>
      <c r="G397">
        <f>Weighting!$H$13</f>
        <v>0</v>
      </c>
      <c r="H397">
        <f t="array" ref="H397">FREQUENCY(IF('Data Transformation'!$B$4:$B$8425=B387,'Data Transformation'!$G$4:$G$8425),'Bin Analysis'!$B397)</f>
        <v>7</v>
      </c>
      <c r="I397">
        <f t="shared" si="49"/>
        <v>0</v>
      </c>
      <c r="J397">
        <f t="shared" si="50"/>
        <v>0</v>
      </c>
      <c r="K397">
        <f>J397*Weighting!$W$13</f>
        <v>0</v>
      </c>
      <c r="M397" s="14"/>
    </row>
    <row r="398" spans="1:25" x14ac:dyDescent="0.25">
      <c r="A398" s="32">
        <f>IF(Weighting!$P$14&gt;0,B398,"")</f>
        <v>1.369</v>
      </c>
      <c r="B398">
        <f>Weighting!$C$14</f>
        <v>1.369</v>
      </c>
      <c r="C398">
        <f>Weighting!$F$14</f>
        <v>0</v>
      </c>
      <c r="D398" t="b">
        <f>IF(C398=1,'Data Transformation'!$G$3+0.5*'Data Transformation'!$W$25,IF(C399=1,D399-'Data Transformation'!$W$25,FALSE))</f>
        <v>0</v>
      </c>
      <c r="E398" t="str">
        <f t="array" ref="E398">IF(ISLOGICAL(D398),"",FREQUENCY(IF('Data Transformation'!$B$425:$B$8425='Bin Analysis'!$B387,'Data Transformation'!$G$425:$G$8425),D398))</f>
        <v/>
      </c>
      <c r="F398" t="str">
        <f t="shared" si="48"/>
        <v/>
      </c>
      <c r="G398">
        <f>Weighting!$H$14</f>
        <v>0</v>
      </c>
      <c r="H398">
        <f t="array" ref="H398">FREQUENCY(IF('Data Transformation'!$B$4:$B$8425=B387,'Data Transformation'!$G$4:$G$8425),'Bin Analysis'!$B398)</f>
        <v>7</v>
      </c>
      <c r="I398">
        <f t="shared" si="49"/>
        <v>0</v>
      </c>
      <c r="J398">
        <f t="shared" si="50"/>
        <v>0</v>
      </c>
      <c r="K398">
        <f>J398*Weighting!$W$14</f>
        <v>0</v>
      </c>
      <c r="M398" s="14"/>
    </row>
    <row r="399" spans="1:25" x14ac:dyDescent="0.25">
      <c r="A399" s="32">
        <f>IF(Weighting!$P$15&gt;0,B399,"")</f>
        <v>1.5000009999999999</v>
      </c>
      <c r="B399">
        <f>Weighting!$C$15</f>
        <v>1.5000009999999999</v>
      </c>
      <c r="C399">
        <f>Weighting!$F$15</f>
        <v>0</v>
      </c>
      <c r="D399" t="b">
        <f>IF(C399=1,'Data Transformation'!$G$3+0.5*'Data Transformation'!$W$25,IF(C400=1,D400-'Data Transformation'!$W$25,FALSE))</f>
        <v>0</v>
      </c>
      <c r="E399" t="str">
        <f t="array" ref="E399">IF(ISLOGICAL(D399),"",FREQUENCY(IF('Data Transformation'!$B$425:$B$8425='Bin Analysis'!$B387,'Data Transformation'!$G$425:$G$8425),D399))</f>
        <v/>
      </c>
      <c r="F399" t="str">
        <f t="shared" si="48"/>
        <v/>
      </c>
      <c r="G399">
        <f>Weighting!$H$15</f>
        <v>0</v>
      </c>
      <c r="H399">
        <f t="array" ref="H399">FREQUENCY(IF('Data Transformation'!$B$4:$B$8425=B387,'Data Transformation'!$G$4:$G$8425),'Bin Analysis'!$B399)</f>
        <v>7</v>
      </c>
      <c r="I399">
        <f t="shared" si="49"/>
        <v>0</v>
      </c>
      <c r="J399">
        <f t="shared" si="50"/>
        <v>0</v>
      </c>
      <c r="K399">
        <f>J399*Weighting!$W$15</f>
        <v>0</v>
      </c>
      <c r="M399" s="14"/>
    </row>
    <row r="400" spans="1:25" x14ac:dyDescent="0.25">
      <c r="A400" s="32" t="str">
        <f>IF(Weighting!$P$16&gt;0,B400,"")</f>
        <v/>
      </c>
      <c r="B400">
        <f>Weighting!$C$16</f>
        <v>1.631</v>
      </c>
      <c r="C400">
        <f>Weighting!$F$16</f>
        <v>0</v>
      </c>
      <c r="D400" t="b">
        <f>IF(C400=1,'Data Transformation'!$G$3+0.5*'Data Transformation'!$W$25,IF(C401=1,D401-'Data Transformation'!$W$25,FALSE))</f>
        <v>0</v>
      </c>
      <c r="E400" t="str">
        <f t="array" ref="E400">IF(ISLOGICAL(D400),"",FREQUENCY(IF('Data Transformation'!$B$425:$B$8425='Bin Analysis'!$B387,'Data Transformation'!$G$425:$G$8425),D400))</f>
        <v/>
      </c>
      <c r="F400" t="str">
        <f t="shared" si="48"/>
        <v/>
      </c>
      <c r="G400">
        <f>Weighting!$H$16</f>
        <v>0</v>
      </c>
      <c r="H400">
        <f t="array" ref="H400">FREQUENCY(IF('Data Transformation'!$B$4:$B$8425=B387,'Data Transformation'!$G$4:$G$8425),'Bin Analysis'!$B400)</f>
        <v>7</v>
      </c>
      <c r="I400">
        <f t="shared" si="49"/>
        <v>0</v>
      </c>
      <c r="J400">
        <f t="shared" si="50"/>
        <v>0</v>
      </c>
      <c r="K400">
        <f>J400*Weighting!$W$16</f>
        <v>0</v>
      </c>
      <c r="M400" s="14"/>
    </row>
    <row r="401" spans="1:25" x14ac:dyDescent="0.25">
      <c r="A401" s="32" t="str">
        <f>IF(Weighting!$P$17&gt;0,B401,"")</f>
        <v/>
      </c>
      <c r="B401">
        <f>Weighting!$C$17</f>
        <v>1.762</v>
      </c>
      <c r="C401">
        <f>Weighting!$F$17</f>
        <v>0</v>
      </c>
      <c r="D401" t="b">
        <f>IF(C401=1,'Data Transformation'!$G$3+0.5*'Data Transformation'!$W$25,IF(C402=1,D402-'Data Transformation'!$W$25,FALSE))</f>
        <v>0</v>
      </c>
      <c r="E401" t="str">
        <f t="array" ref="E401">IF(ISLOGICAL(D401),"",FREQUENCY(IF('Data Transformation'!$B$425:$B$8425='Bin Analysis'!$B387,'Data Transformation'!$G$425:$G$8425),D401))</f>
        <v/>
      </c>
      <c r="F401" t="str">
        <f t="shared" si="48"/>
        <v/>
      </c>
      <c r="G401">
        <f>Weighting!$H$17</f>
        <v>0</v>
      </c>
      <c r="H401">
        <f t="array" ref="H401">FREQUENCY(IF('Data Transformation'!$B$4:$B$8425=B387,'Data Transformation'!$G$4:$G$8425),'Bin Analysis'!$B401)</f>
        <v>7</v>
      </c>
      <c r="I401">
        <f t="shared" si="49"/>
        <v>0</v>
      </c>
      <c r="J401">
        <f t="shared" si="50"/>
        <v>0</v>
      </c>
      <c r="K401">
        <f>J401*Weighting!$W$17</f>
        <v>0</v>
      </c>
      <c r="M401" s="14"/>
    </row>
    <row r="402" spans="1:25" x14ac:dyDescent="0.25">
      <c r="A402" s="32" t="str">
        <f>IF(Weighting!$P$18&gt;0,B402,"")</f>
        <v/>
      </c>
      <c r="B402">
        <f>Weighting!$C$18</f>
        <v>1.893</v>
      </c>
      <c r="C402">
        <f>Weighting!$F$18</f>
        <v>0</v>
      </c>
      <c r="D402" t="b">
        <f>IF(C402=1,'Data Transformation'!$G$3+0.5*'Data Transformation'!$W$25,IF(C403=1,D403-'Data Transformation'!$W$25,FALSE))</f>
        <v>0</v>
      </c>
      <c r="E402" t="str">
        <f t="array" ref="E402">IF(ISLOGICAL(D402),"",FREQUENCY(IF('Data Transformation'!$B$425:$B$8425='Bin Analysis'!$B387,'Data Transformation'!$G$425:$G$8425),D402))</f>
        <v/>
      </c>
      <c r="F402" t="str">
        <f t="shared" si="48"/>
        <v/>
      </c>
      <c r="G402">
        <f>Weighting!$H$18</f>
        <v>0</v>
      </c>
      <c r="H402">
        <f t="array" ref="H402">FREQUENCY(IF('Data Transformation'!$B$4:$B$8425=B387,'Data Transformation'!$G$4:$G$8425),'Bin Analysis'!$B402)</f>
        <v>7</v>
      </c>
      <c r="I402">
        <f t="shared" si="49"/>
        <v>0</v>
      </c>
      <c r="J402">
        <f t="shared" si="50"/>
        <v>0</v>
      </c>
      <c r="K402">
        <f>J402*Weighting!$W$18</f>
        <v>0</v>
      </c>
      <c r="M402" s="14"/>
    </row>
    <row r="403" spans="1:25" x14ac:dyDescent="0.25">
      <c r="A403" s="32" t="str">
        <f>IF(Weighting!$P$19&gt;0,B403,"")</f>
        <v/>
      </c>
      <c r="B403">
        <f>Weighting!$C$19</f>
        <v>2.024</v>
      </c>
      <c r="C403">
        <f>Weighting!$F$19</f>
        <v>0</v>
      </c>
      <c r="D403" t="b">
        <f>IF(C403=1,'Data Transformation'!$G$3+0.5*'Data Transformation'!$W$25,IF(C404=1,D404-'Data Transformation'!$W$25,FALSE))</f>
        <v>0</v>
      </c>
      <c r="E403" t="str">
        <f t="array" ref="E403">IF(ISLOGICAL(D403),"",FREQUENCY(IF('Data Transformation'!$B$425:$B$8425='Bin Analysis'!$B387,'Data Transformation'!$G$425:$G$8425),D403))</f>
        <v/>
      </c>
      <c r="F403" t="str">
        <f t="shared" si="48"/>
        <v/>
      </c>
      <c r="G403">
        <f>Weighting!$H$19</f>
        <v>0</v>
      </c>
      <c r="H403">
        <f t="array" ref="H403">FREQUENCY(IF('Data Transformation'!$B$4:$B$8425=B387,'Data Transformation'!$G$4:$G$8425),'Bin Analysis'!$B403)</f>
        <v>7</v>
      </c>
      <c r="I403">
        <f t="shared" si="49"/>
        <v>0</v>
      </c>
      <c r="J403">
        <f t="shared" si="50"/>
        <v>0</v>
      </c>
      <c r="K403">
        <f>J403*Weighting!$W$19</f>
        <v>0</v>
      </c>
      <c r="M403" s="14"/>
    </row>
    <row r="404" spans="1:25" x14ac:dyDescent="0.25">
      <c r="A404" s="32" t="str">
        <f>IF(Weighting!$P$20&gt;0,B404,"")</f>
        <v/>
      </c>
      <c r="B404">
        <f>Weighting!$C$20</f>
        <v>2.1550000000000002</v>
      </c>
      <c r="C404">
        <f>Weighting!$F$20</f>
        <v>0</v>
      </c>
      <c r="D404" t="b">
        <f>IF(C404=1,'Data Transformation'!$G$3+0.5*'Data Transformation'!$W$25,IF(C405=1,D405-'Data Transformation'!$W$25,FALSE))</f>
        <v>0</v>
      </c>
      <c r="E404" t="str">
        <f t="array" ref="E404">IF(ISLOGICAL(D404),"",FREQUENCY(IF('Data Transformation'!$B$425:$B$8425='Bin Analysis'!$B387,'Data Transformation'!$G$425:$G$8425),D404))</f>
        <v/>
      </c>
      <c r="F404" t="str">
        <f t="shared" si="48"/>
        <v/>
      </c>
      <c r="G404">
        <f>Weighting!$H$20</f>
        <v>0</v>
      </c>
      <c r="H404">
        <f t="array" ref="H404">FREQUENCY(IF('Data Transformation'!$B$4:$B$8425=B387,'Data Transformation'!$G$4:$G$8425),'Bin Analysis'!$B404)</f>
        <v>7</v>
      </c>
      <c r="I404">
        <f t="shared" si="49"/>
        <v>0</v>
      </c>
      <c r="J404">
        <f t="shared" si="50"/>
        <v>0</v>
      </c>
      <c r="K404">
        <f>J404*Weighting!$W$20</f>
        <v>0</v>
      </c>
      <c r="M404" s="14"/>
    </row>
    <row r="405" spans="1:25" x14ac:dyDescent="0.25">
      <c r="A405" s="32" t="str">
        <f>IF(Weighting!$P$21&gt;0,B405,"")</f>
        <v/>
      </c>
      <c r="B405">
        <f>Weighting!$C$21</f>
        <v>2.2860000000000005</v>
      </c>
      <c r="C405">
        <f>Weighting!$F$21</f>
        <v>0</v>
      </c>
      <c r="D405" t="b">
        <f>IF(C405=1,'Data Transformation'!$G$3+0.5*'Data Transformation'!$W$25,IF(C406=1,D406-'Data Transformation'!$W$25,FALSE))</f>
        <v>0</v>
      </c>
      <c r="E405" t="str">
        <f t="array" ref="E405">IF(ISLOGICAL(D405),"",FREQUENCY(IF('Data Transformation'!$B$425:$B$8425='Bin Analysis'!$B387,'Data Transformation'!$G$425:$G$8425),D405))</f>
        <v/>
      </c>
      <c r="F405" t="str">
        <f t="shared" si="48"/>
        <v/>
      </c>
      <c r="G405">
        <f>Weighting!$H$21</f>
        <v>0</v>
      </c>
      <c r="H405">
        <f t="array" ref="H405">FREQUENCY(IF('Data Transformation'!$B$4:$B$8425=B387,'Data Transformation'!$G$4:$G$8425),'Bin Analysis'!$B405)</f>
        <v>7</v>
      </c>
      <c r="I405">
        <f t="shared" si="49"/>
        <v>0</v>
      </c>
      <c r="J405">
        <f t="shared" si="50"/>
        <v>0</v>
      </c>
      <c r="K405">
        <f>J405*Weighting!$W$21</f>
        <v>0</v>
      </c>
      <c r="M405" s="14"/>
    </row>
    <row r="406" spans="1:25" x14ac:dyDescent="0.25">
      <c r="A406" s="32" t="str">
        <f>IF(Weighting!$P$22&gt;0,B406,"")</f>
        <v/>
      </c>
      <c r="B406">
        <f>Weighting!$C$22</f>
        <v>2.4170000000000007</v>
      </c>
      <c r="C406">
        <f>Weighting!$F$22</f>
        <v>0</v>
      </c>
      <c r="D406" t="b">
        <f>IF(C406=1,'Data Transformation'!$G$3+0.5*'Data Transformation'!$W$25,IF(C407=1,D407-'Data Transformation'!$W$25,FALSE))</f>
        <v>0</v>
      </c>
      <c r="E406" t="str">
        <f t="array" ref="E406">IF(ISLOGICAL(D406),"",FREQUENCY(IF('Data Transformation'!$B$425:$B$8425='Bin Analysis'!$B387,'Data Transformation'!$G$425:$G$8425),D406))</f>
        <v/>
      </c>
      <c r="F406" t="str">
        <f t="shared" si="48"/>
        <v/>
      </c>
      <c r="G406">
        <f>Weighting!$H$22</f>
        <v>0</v>
      </c>
      <c r="H406">
        <f t="array" ref="H406">FREQUENCY(IF('Data Transformation'!$B$4:$B$8425=B387,'Data Transformation'!$G$4:$G$8425),'Bin Analysis'!$B406)</f>
        <v>7</v>
      </c>
      <c r="I406">
        <f t="shared" si="49"/>
        <v>0</v>
      </c>
      <c r="J406">
        <f t="shared" si="50"/>
        <v>0</v>
      </c>
      <c r="K406">
        <f>J406*Weighting!$W$22</f>
        <v>0</v>
      </c>
      <c r="M406" s="14"/>
    </row>
    <row r="407" spans="1:25" x14ac:dyDescent="0.25">
      <c r="A407" s="32" t="str">
        <f>IF(Weighting!$P$23&gt;0,B407,"")</f>
        <v/>
      </c>
      <c r="B407">
        <f>Weighting!$C$23</f>
        <v>2.5480000000000009</v>
      </c>
      <c r="C407">
        <f>Weighting!$F$23</f>
        <v>0</v>
      </c>
      <c r="D407" t="b">
        <f>IF(C407=1,'Data Transformation'!$G$3+0.5*'Data Transformation'!$W$25,IF(C408=1,D408-'Data Transformation'!$W$25,FALSE))</f>
        <v>0</v>
      </c>
      <c r="E407" t="str">
        <f t="array" ref="E407">IF(ISLOGICAL(D407),"",FREQUENCY(IF('Data Transformation'!$B$425:$B$8425='Bin Analysis'!$B387,'Data Transformation'!$G$425:$G$8425),D407))</f>
        <v/>
      </c>
      <c r="F407" t="str">
        <f t="shared" si="48"/>
        <v/>
      </c>
      <c r="G407">
        <f>Weighting!$H$23</f>
        <v>0</v>
      </c>
      <c r="H407">
        <f t="array" ref="H407">FREQUENCY(IF('Data Transformation'!$B$4:$B$8425=B387,'Data Transformation'!$G$4:$G$8425),'Bin Analysis'!$B407)</f>
        <v>7</v>
      </c>
      <c r="I407">
        <f t="shared" si="49"/>
        <v>0</v>
      </c>
      <c r="J407">
        <f t="shared" si="50"/>
        <v>0</v>
      </c>
      <c r="K407">
        <f>J407*Weighting!$W$23</f>
        <v>0</v>
      </c>
      <c r="M407" s="14"/>
    </row>
    <row r="408" spans="1:25" x14ac:dyDescent="0.25">
      <c r="A408" s="32" t="str">
        <f>IF(Weighting!$P$24&gt;0,B408,"")</f>
        <v/>
      </c>
      <c r="B408">
        <f>Weighting!$C$24</f>
        <v>2.6790000000000012</v>
      </c>
      <c r="C408">
        <f>Weighting!$F$24</f>
        <v>0</v>
      </c>
      <c r="D408" t="b">
        <f>IF(C408=1,'Data Transformation'!$G$3+0.5*'Data Transformation'!$W$25,IF(C409=1,D409-'Data Transformation'!$W$25,FALSE))</f>
        <v>0</v>
      </c>
      <c r="E408" t="str">
        <f t="array" ref="E408">IF(ISLOGICAL(D408),"",FREQUENCY(IF('Data Transformation'!$B$425:$B$8425='Bin Analysis'!$B387,'Data Transformation'!$G$425:$G$8425),D408))</f>
        <v/>
      </c>
      <c r="F408" t="str">
        <f t="shared" si="48"/>
        <v/>
      </c>
      <c r="G408">
        <f>Weighting!$H$24</f>
        <v>0</v>
      </c>
      <c r="H408">
        <f t="array" ref="H408">FREQUENCY(IF('Data Transformation'!$B$4:$B$8425=B387,'Data Transformation'!$G$4:$G$8425),'Bin Analysis'!$B408)</f>
        <v>7</v>
      </c>
      <c r="I408">
        <f t="shared" si="49"/>
        <v>0</v>
      </c>
      <c r="J408">
        <f t="shared" si="50"/>
        <v>0</v>
      </c>
      <c r="K408">
        <f>J408*Weighting!$W$24</f>
        <v>0</v>
      </c>
      <c r="M408" s="14"/>
    </row>
    <row r="409" spans="1:25" x14ac:dyDescent="0.25">
      <c r="A409" s="32" t="str">
        <f>IF(Weighting!$P$25&gt;0,B409,"")</f>
        <v/>
      </c>
      <c r="B409">
        <f>Weighting!$C$25</f>
        <v>2.8100000000000014</v>
      </c>
      <c r="C409">
        <f>Weighting!$F$25</f>
        <v>0</v>
      </c>
      <c r="D409" t="b">
        <f>IF(C409=1,'Data Transformation'!$G$3+0.5*'Data Transformation'!$W$25,IF(C410=1,D410-'Data Transformation'!$W$25,FALSE))</f>
        <v>0</v>
      </c>
      <c r="E409" t="str">
        <f t="array" ref="E409">IF(ISLOGICAL(D409),"",FREQUENCY(IF('Data Transformation'!$B$425:$B$8425='Bin Analysis'!$B387,'Data Transformation'!$G$425:$G$8425),D409))</f>
        <v/>
      </c>
      <c r="F409" t="str">
        <f t="shared" si="48"/>
        <v/>
      </c>
      <c r="G409">
        <f>Weighting!$H$25</f>
        <v>0</v>
      </c>
      <c r="H409">
        <f t="array" ref="H409">FREQUENCY(IF('Data Transformation'!$B$4:$B$8425=B387,'Data Transformation'!$G$4:$G$8425),'Bin Analysis'!$B409)</f>
        <v>7</v>
      </c>
      <c r="I409">
        <f t="shared" si="49"/>
        <v>0</v>
      </c>
      <c r="J409">
        <f t="shared" si="50"/>
        <v>0</v>
      </c>
      <c r="K409">
        <f>J409*Weighting!$W$25</f>
        <v>0</v>
      </c>
      <c r="M409" s="14"/>
    </row>
    <row r="410" spans="1:25" x14ac:dyDescent="0.25">
      <c r="O410"/>
      <c r="P410"/>
      <c r="Q410"/>
      <c r="R410"/>
    </row>
    <row r="411" spans="1:25" ht="23.25" x14ac:dyDescent="0.35">
      <c r="A411" s="21" t="s">
        <v>0</v>
      </c>
      <c r="B411" s="21">
        <f>IFERROR(VLOOKUP(C411,'Data Transformation'!$L$6:$M$426,2,FALSE),"")</f>
        <v>17</v>
      </c>
      <c r="C411" s="21">
        <f>C387+1</f>
        <v>17</v>
      </c>
      <c r="D411" s="21"/>
      <c r="E411" s="21"/>
      <c r="F411" s="21"/>
      <c r="G411" s="21"/>
      <c r="H411" s="22"/>
      <c r="I411" s="22"/>
      <c r="J411" s="22"/>
      <c r="K411" s="21"/>
      <c r="L411" s="21">
        <f>B411</f>
        <v>17</v>
      </c>
      <c r="M411" s="23">
        <f>INDEX('Data Transformation'!$O$4:$O$424,MATCH($B411,'Data Transformation'!$M$4:$M$424,0),MATCH($M$2,'Data Transformation'!$O$3,0))</f>
        <v>11</v>
      </c>
      <c r="N411" s="27">
        <f>IF('Input and Summary Results'!$J$16="minimum",'Bin Analysis'!X412/(M411-1),'Bin Analysis'!Y411/('Bin Analysis'!M411-1))</f>
        <v>0</v>
      </c>
      <c r="O411" s="27">
        <f>IF(M411=FALSE,NA(),(VLOOKUP(1,C414:K433,4,FALSE))/(M411-1))</f>
        <v>0</v>
      </c>
      <c r="P411" s="27">
        <f>IF(M411=FALSE,NA(),SUM(J414:J433)/Weighting!$S$5)</f>
        <v>0.6</v>
      </c>
      <c r="Q411" s="27">
        <f>IF(M411=FALSE,NA(),SUM(K414:K433)/Weighting!$S$6)</f>
        <v>0.56521739130434778</v>
      </c>
      <c r="R411" s="27">
        <f>IF(M411=FALSE,NA(),(VLOOKUP(1,G414:K433,3,FALSE))/(M411-1))</f>
        <v>0.1</v>
      </c>
      <c r="S411" s="22" t="str">
        <f>IF(M411=FALSE,NA(),IF(SUM(J414:J433)=2,"yes","no"))</f>
        <v>no</v>
      </c>
      <c r="X411" s="2" cm="2">
        <f t="array" ref="X411:X412">FREQUENCY(IF('Data Transformation'!$B$425:$B$6424='Bin Analysis'!L411,'Data Transformation'!$G$425:$G$6424),'Data Transformation'!$U$11)</f>
        <v>10</v>
      </c>
      <c r="Y411" s="2" cm="2">
        <f t="array" ref="Y411:Y412">FREQUENCY(IF('Data Transformation'!$B$425:$B$6424='Bin Analysis'!L411,'Data Transformation'!$G$425:$G$6424),'Data Transformation'!$U$12)</f>
        <v>10</v>
      </c>
    </row>
    <row r="412" spans="1:25" x14ac:dyDescent="0.25">
      <c r="A412" s="14" t="s">
        <v>67</v>
      </c>
      <c r="B412" t="s">
        <v>47</v>
      </c>
      <c r="C412" t="s">
        <v>5</v>
      </c>
      <c r="D412" t="s">
        <v>100</v>
      </c>
      <c r="E412" t="s">
        <v>101</v>
      </c>
      <c r="F412" t="s">
        <v>102</v>
      </c>
      <c r="G412" t="s">
        <v>70</v>
      </c>
      <c r="H412" t="s">
        <v>31</v>
      </c>
      <c r="I412" t="s">
        <v>32</v>
      </c>
      <c r="J412" t="s">
        <v>46</v>
      </c>
      <c r="K412" s="14" t="s">
        <v>45</v>
      </c>
      <c r="M412" s="14"/>
      <c r="X412" s="2">
        <v>0</v>
      </c>
      <c r="Y412" s="2">
        <v>0</v>
      </c>
    </row>
    <row r="413" spans="1:25" x14ac:dyDescent="0.25">
      <c r="A413" s="32"/>
      <c r="D413" t="b">
        <f>IF(C413=1,'Data Transformation'!$G$3+0.5*'Data Transformation'!$W$25,IF(C414=1,D414-'Data Transformation'!$W$25,FALSE))</f>
        <v>0</v>
      </c>
      <c r="E413" t="str">
        <f t="array" ref="E413">IF(ISLOGICAL(D413),"",FREQUENCY(IF('Data Transformation'!$B$425:$B$8425='Bin Analysis'!$B411,'Data Transformation'!$G$425:$G$8425),D413))</f>
        <v/>
      </c>
      <c r="F413" t="str">
        <f>IF(ISLOGICAL(D413),"",E413-E412)</f>
        <v/>
      </c>
      <c r="M413" s="14"/>
    </row>
    <row r="414" spans="1:25" x14ac:dyDescent="0.25">
      <c r="A414" s="32">
        <f>IF(Weighting!$P$6&gt;0,B414,"")</f>
        <v>0.32100000000000001</v>
      </c>
      <c r="B414">
        <f>Weighting!$C$6</f>
        <v>0.32100000000000001</v>
      </c>
      <c r="C414">
        <f>Weighting!$F$6</f>
        <v>0</v>
      </c>
      <c r="D414" t="b">
        <f>IF(C414=1,'Data Transformation'!$G$3+0.5*'Data Transformation'!$W$25,IF(C415=1,D415-'Data Transformation'!$W$25,FALSE))</f>
        <v>0</v>
      </c>
      <c r="E414" t="str">
        <f t="array" ref="E414">IF(ISLOGICAL(D414),"",FREQUENCY(IF('Data Transformation'!$B$425:$B$8425='Bin Analysis'!$B411,'Data Transformation'!$G$425:$G$8425),D414))</f>
        <v/>
      </c>
      <c r="F414" t="str">
        <f>IF(ISLOGICAL(D414),"",E414-E413)</f>
        <v/>
      </c>
      <c r="G414">
        <f>Weighting!$H$6</f>
        <v>1</v>
      </c>
      <c r="H414">
        <f t="array" ref="H414">FREQUENCY(IF('Data Transformation'!$B$4:$B$8425=B411,'Data Transformation'!$G$4:$G$8425),'Bin Analysis'!$B414)</f>
        <v>1</v>
      </c>
      <c r="I414">
        <f>H414-H413</f>
        <v>1</v>
      </c>
      <c r="J414">
        <f>IF(I414=0,0,1)</f>
        <v>1</v>
      </c>
      <c r="K414">
        <f>J414*Weighting!$W$6</f>
        <v>1</v>
      </c>
      <c r="M414" s="14"/>
    </row>
    <row r="415" spans="1:25" x14ac:dyDescent="0.25">
      <c r="A415" s="32">
        <f>IF(Weighting!$P$7&gt;0,B415,"")</f>
        <v>0.45200000000000001</v>
      </c>
      <c r="B415">
        <f>Weighting!$C$7</f>
        <v>0.45200000000000001</v>
      </c>
      <c r="C415">
        <f>Weighting!$F$7</f>
        <v>0</v>
      </c>
      <c r="D415" t="b">
        <f>IF(C415=1,'Data Transformation'!$G$3+0.5*'Data Transformation'!$W$25,IF(C416=1,D416-'Data Transformation'!$W$25,FALSE))</f>
        <v>0</v>
      </c>
      <c r="E415" t="str">
        <f t="array" ref="E415">IF(ISLOGICAL(D415),"",FREQUENCY(IF('Data Transformation'!$B$425:$B$8425='Bin Analysis'!$B411,'Data Transformation'!$G$425:$G$8425),D415))</f>
        <v/>
      </c>
      <c r="F415" t="str">
        <f t="shared" ref="F415:F433" si="51">IF(ISLOGICAL(D415),"",E415-E414)</f>
        <v/>
      </c>
      <c r="G415">
        <f>Weighting!$H$7</f>
        <v>0</v>
      </c>
      <c r="H415">
        <f t="array" ref="H415">FREQUENCY(IF('Data Transformation'!$B$4:$B$8425=B411,'Data Transformation'!$G$4:$G$8425),'Bin Analysis'!$B415)</f>
        <v>2</v>
      </c>
      <c r="I415">
        <f t="shared" ref="I415:I433" si="52">H415-H414</f>
        <v>1</v>
      </c>
      <c r="J415">
        <f>IF(I415=0,0,1)</f>
        <v>1</v>
      </c>
      <c r="K415">
        <f>J415*Weighting!$W$7</f>
        <v>2</v>
      </c>
      <c r="M415" s="14"/>
    </row>
    <row r="416" spans="1:25" x14ac:dyDescent="0.25">
      <c r="A416" s="32">
        <f>IF(Weighting!$P$8&gt;0,B416,"")</f>
        <v>0.58299999999999996</v>
      </c>
      <c r="B416">
        <f>Weighting!$C$8</f>
        <v>0.58299999999999996</v>
      </c>
      <c r="C416">
        <f>Weighting!$F$8</f>
        <v>0</v>
      </c>
      <c r="D416" t="b">
        <f>IF(C416=1,'Data Transformation'!$G$3+0.5*'Data Transformation'!$W$25,IF(C417=1,D417-'Data Transformation'!$W$25,FALSE))</f>
        <v>0</v>
      </c>
      <c r="E416" t="str">
        <f t="array" ref="E416">IF(ISLOGICAL(D416),"",FREQUENCY(IF('Data Transformation'!$B$425:$B$8425='Bin Analysis'!$B411,'Data Transformation'!$G$425:$G$8425),D416))</f>
        <v/>
      </c>
      <c r="F416" t="str">
        <f t="shared" si="51"/>
        <v/>
      </c>
      <c r="G416">
        <f>Weighting!$H$8</f>
        <v>0</v>
      </c>
      <c r="H416">
        <f t="array" ref="H416">FREQUENCY(IF('Data Transformation'!$B$4:$B$8425=B411,'Data Transformation'!$G$4:$G$8425),'Bin Analysis'!$B416)</f>
        <v>7</v>
      </c>
      <c r="I416">
        <f t="shared" si="52"/>
        <v>5</v>
      </c>
      <c r="J416">
        <f t="shared" ref="J416:J433" si="53">IF(I416=0,0,1)</f>
        <v>1</v>
      </c>
      <c r="K416">
        <f>J416*Weighting!$W$8</f>
        <v>3</v>
      </c>
      <c r="M416" s="14"/>
    </row>
    <row r="417" spans="1:13" x14ac:dyDescent="0.25">
      <c r="A417" s="32">
        <f>IF(Weighting!$P$9&gt;0,B417,"")</f>
        <v>0.71399999999999997</v>
      </c>
      <c r="B417" s="50">
        <f>Weighting!$C$9</f>
        <v>0.71399999999999997</v>
      </c>
      <c r="C417">
        <f>Weighting!$F$9</f>
        <v>0</v>
      </c>
      <c r="D417" t="b">
        <f>IF(C417=1,'Data Transformation'!$G$3+0.5*'Data Transformation'!$W$25,IF(C418=1,D418-'Data Transformation'!$W$25,FALSE))</f>
        <v>0</v>
      </c>
      <c r="E417" t="str">
        <f t="array" ref="E417">IF(ISLOGICAL(D417),"",FREQUENCY(IF('Data Transformation'!$B$425:$B$8425='Bin Analysis'!$B411,'Data Transformation'!$G$425:$G$8425),D417))</f>
        <v/>
      </c>
      <c r="F417" t="str">
        <f t="shared" si="51"/>
        <v/>
      </c>
      <c r="G417">
        <f>Weighting!$H$9</f>
        <v>0</v>
      </c>
      <c r="H417">
        <f t="array" ref="H417">FREQUENCY(IF('Data Transformation'!$B$4:$B$8425=B411,'Data Transformation'!$G$4:$G$8425),'Bin Analysis'!$B417)</f>
        <v>9</v>
      </c>
      <c r="I417">
        <f t="shared" si="52"/>
        <v>2</v>
      </c>
      <c r="J417">
        <f t="shared" si="53"/>
        <v>1</v>
      </c>
      <c r="K417">
        <f>J417*Weighting!$W$9</f>
        <v>3</v>
      </c>
      <c r="M417" s="14"/>
    </row>
    <row r="418" spans="1:13" x14ac:dyDescent="0.25">
      <c r="A418" s="32">
        <f>IF(Weighting!$P$10&gt;0,B418,"")</f>
        <v>0.84499999999999997</v>
      </c>
      <c r="B418">
        <f>Weighting!$C$10</f>
        <v>0.84499999999999997</v>
      </c>
      <c r="C418">
        <f>Weighting!$F$10</f>
        <v>0</v>
      </c>
      <c r="D418" t="b">
        <f>IF(C418=1,'Data Transformation'!$G$3+0.5*'Data Transformation'!$W$25,IF(C419=1,D419-'Data Transformation'!$W$25,FALSE))</f>
        <v>0</v>
      </c>
      <c r="E418" t="str">
        <f t="array" ref="E418">IF(ISLOGICAL(D418),"",FREQUENCY(IF('Data Transformation'!$B$425:$B$8425='Bin Analysis'!$B411,'Data Transformation'!$G$425:$G$8425),D418))</f>
        <v/>
      </c>
      <c r="F418" t="str">
        <f t="shared" si="51"/>
        <v/>
      </c>
      <c r="G418">
        <f>Weighting!$H$10</f>
        <v>0</v>
      </c>
      <c r="H418">
        <f t="array" ref="H418">FREQUENCY(IF('Data Transformation'!$B$4:$B$8425=B411,'Data Transformation'!$G$4:$G$8425),'Bin Analysis'!$B418)</f>
        <v>10</v>
      </c>
      <c r="I418">
        <f t="shared" si="52"/>
        <v>1</v>
      </c>
      <c r="J418">
        <f t="shared" si="53"/>
        <v>1</v>
      </c>
      <c r="K418">
        <f>J418*Weighting!$W$10</f>
        <v>3</v>
      </c>
      <c r="M418" s="14"/>
    </row>
    <row r="419" spans="1:13" x14ac:dyDescent="0.25">
      <c r="A419" s="32">
        <f>IF(Weighting!$P$11&gt;0,B419,"")</f>
        <v>0.97599999999999998</v>
      </c>
      <c r="B419">
        <f>Weighting!$C$11</f>
        <v>0.97599999999999998</v>
      </c>
      <c r="C419">
        <f>Weighting!$F$11</f>
        <v>0</v>
      </c>
      <c r="D419">
        <f>IF(C419=1,'Data Transformation'!$G$3+0.5*'Data Transformation'!$W$25,IF(C420=1,D420-'Data Transformation'!$W$25,FALSE))</f>
        <v>0.86899999999999999</v>
      </c>
      <c r="E419">
        <f t="array" ref="E419">IF(ISLOGICAL(D419),"",FREQUENCY(IF('Data Transformation'!$B$425:$B$8425='Bin Analysis'!$B411,'Data Transformation'!$G$425:$G$8425),D419))</f>
        <v>10</v>
      </c>
      <c r="F419" t="e">
        <f t="shared" si="51"/>
        <v>#VALUE!</v>
      </c>
      <c r="G419">
        <f>Weighting!$H$11</f>
        <v>0</v>
      </c>
      <c r="H419">
        <f t="array" ref="H419">FREQUENCY(IF('Data Transformation'!$B$4:$B$8425=B411,'Data Transformation'!$G$4:$G$8425),'Bin Analysis'!$B419)</f>
        <v>10</v>
      </c>
      <c r="I419">
        <f t="shared" si="52"/>
        <v>0</v>
      </c>
      <c r="J419">
        <f t="shared" si="53"/>
        <v>0</v>
      </c>
      <c r="K419">
        <f>J419*Weighting!$W$11</f>
        <v>0</v>
      </c>
      <c r="M419" s="14"/>
    </row>
    <row r="420" spans="1:13" x14ac:dyDescent="0.25">
      <c r="A420" s="32">
        <f>IF(Weighting!$P$12&gt;0,B420,"")</f>
        <v>1.107</v>
      </c>
      <c r="B420">
        <f>Weighting!$C$12</f>
        <v>1.107</v>
      </c>
      <c r="C420">
        <f>Weighting!$F$12</f>
        <v>1</v>
      </c>
      <c r="D420">
        <f>IF(C420=1,'Data Transformation'!$G$3+0.5*'Data Transformation'!$W$25,IF(C421=1,D421-'Data Transformation'!$W$25,FALSE))</f>
        <v>1.131</v>
      </c>
      <c r="E420">
        <f t="array" ref="E420">IF(ISLOGICAL(D420),"",FREQUENCY(IF('Data Transformation'!$B$425:$B$8425='Bin Analysis'!$B411,'Data Transformation'!$G$425:$G$8425),D420))</f>
        <v>10</v>
      </c>
      <c r="F420">
        <f t="shared" si="51"/>
        <v>0</v>
      </c>
      <c r="G420">
        <f>Weighting!$H$12</f>
        <v>0</v>
      </c>
      <c r="H420">
        <f t="array" ref="H420">FREQUENCY(IF('Data Transformation'!$B$4:$B$8425=B411,'Data Transformation'!$G$4:$G$8425),'Bin Analysis'!$B420)</f>
        <v>11</v>
      </c>
      <c r="I420">
        <f t="shared" si="52"/>
        <v>1</v>
      </c>
      <c r="J420">
        <f t="shared" si="53"/>
        <v>1</v>
      </c>
      <c r="K420">
        <f>J420*Weighting!$W$12</f>
        <v>1</v>
      </c>
      <c r="M420" s="14"/>
    </row>
    <row r="421" spans="1:13" x14ac:dyDescent="0.25">
      <c r="A421" s="32">
        <f>IF(Weighting!$P$13&gt;0,B421,"")</f>
        <v>1.238</v>
      </c>
      <c r="B421">
        <f>Weighting!$C$13</f>
        <v>1.238</v>
      </c>
      <c r="C421">
        <f>Weighting!$F$13</f>
        <v>0</v>
      </c>
      <c r="D421" t="b">
        <f>IF(C421=1,'Data Transformation'!$G$3+0.5*'Data Transformation'!$W$25,IF(C422=1,D422-'Data Transformation'!$W$25,FALSE))</f>
        <v>0</v>
      </c>
      <c r="E421" t="str">
        <f t="array" ref="E421">IF(ISLOGICAL(D421),"",FREQUENCY(IF('Data Transformation'!$B$425:$B$8425='Bin Analysis'!$B411,'Data Transformation'!$G$425:$G$8425),D421))</f>
        <v/>
      </c>
      <c r="F421" t="str">
        <f t="shared" si="51"/>
        <v/>
      </c>
      <c r="G421">
        <f>Weighting!$H$13</f>
        <v>0</v>
      </c>
      <c r="H421">
        <f t="array" ref="H421">FREQUENCY(IF('Data Transformation'!$B$4:$B$8425=B411,'Data Transformation'!$G$4:$G$8425),'Bin Analysis'!$B421)</f>
        <v>11</v>
      </c>
      <c r="I421">
        <f t="shared" si="52"/>
        <v>0</v>
      </c>
      <c r="J421">
        <f t="shared" si="53"/>
        <v>0</v>
      </c>
      <c r="K421">
        <f>J421*Weighting!$W$13</f>
        <v>0</v>
      </c>
      <c r="M421" s="14"/>
    </row>
    <row r="422" spans="1:13" x14ac:dyDescent="0.25">
      <c r="A422" s="32">
        <f>IF(Weighting!$P$14&gt;0,B422,"")</f>
        <v>1.369</v>
      </c>
      <c r="B422">
        <f>Weighting!$C$14</f>
        <v>1.369</v>
      </c>
      <c r="C422">
        <f>Weighting!$F$14</f>
        <v>0</v>
      </c>
      <c r="D422" t="b">
        <f>IF(C422=1,'Data Transformation'!$G$3+0.5*'Data Transformation'!$W$25,IF(C423=1,D423-'Data Transformation'!$W$25,FALSE))</f>
        <v>0</v>
      </c>
      <c r="E422" t="str">
        <f t="array" ref="E422">IF(ISLOGICAL(D422),"",FREQUENCY(IF('Data Transformation'!$B$425:$B$8425='Bin Analysis'!$B411,'Data Transformation'!$G$425:$G$8425),D422))</f>
        <v/>
      </c>
      <c r="F422" t="str">
        <f t="shared" si="51"/>
        <v/>
      </c>
      <c r="G422">
        <f>Weighting!$H$14</f>
        <v>0</v>
      </c>
      <c r="H422">
        <f t="array" ref="H422">FREQUENCY(IF('Data Transformation'!$B$4:$B$8425=B411,'Data Transformation'!$G$4:$G$8425),'Bin Analysis'!$B422)</f>
        <v>11</v>
      </c>
      <c r="I422">
        <f t="shared" si="52"/>
        <v>0</v>
      </c>
      <c r="J422">
        <f t="shared" si="53"/>
        <v>0</v>
      </c>
      <c r="K422">
        <f>J422*Weighting!$W$14</f>
        <v>0</v>
      </c>
      <c r="M422" s="14"/>
    </row>
    <row r="423" spans="1:13" x14ac:dyDescent="0.25">
      <c r="A423" s="32">
        <f>IF(Weighting!$P$15&gt;0,B423,"")</f>
        <v>1.5000009999999999</v>
      </c>
      <c r="B423">
        <f>Weighting!$C$15</f>
        <v>1.5000009999999999</v>
      </c>
      <c r="C423">
        <f>Weighting!$F$15</f>
        <v>0</v>
      </c>
      <c r="D423" t="b">
        <f>IF(C423=1,'Data Transformation'!$G$3+0.5*'Data Transformation'!$W$25,IF(C424=1,D424-'Data Transformation'!$W$25,FALSE))</f>
        <v>0</v>
      </c>
      <c r="E423" t="str">
        <f t="array" ref="E423">IF(ISLOGICAL(D423),"",FREQUENCY(IF('Data Transformation'!$B$425:$B$8425='Bin Analysis'!$B411,'Data Transformation'!$G$425:$G$8425),D423))</f>
        <v/>
      </c>
      <c r="F423" t="str">
        <f t="shared" si="51"/>
        <v/>
      </c>
      <c r="G423">
        <f>Weighting!$H$15</f>
        <v>0</v>
      </c>
      <c r="H423">
        <f t="array" ref="H423">FREQUENCY(IF('Data Transformation'!$B$4:$B$8425=B411,'Data Transformation'!$G$4:$G$8425),'Bin Analysis'!$B423)</f>
        <v>11</v>
      </c>
      <c r="I423">
        <f t="shared" si="52"/>
        <v>0</v>
      </c>
      <c r="J423">
        <f t="shared" si="53"/>
        <v>0</v>
      </c>
      <c r="K423">
        <f>J423*Weighting!$W$15</f>
        <v>0</v>
      </c>
      <c r="M423" s="14"/>
    </row>
    <row r="424" spans="1:13" x14ac:dyDescent="0.25">
      <c r="A424" s="32" t="str">
        <f>IF(Weighting!$P$16&gt;0,B424,"")</f>
        <v/>
      </c>
      <c r="B424">
        <f>Weighting!$C$16</f>
        <v>1.631</v>
      </c>
      <c r="C424">
        <f>Weighting!$F$16</f>
        <v>0</v>
      </c>
      <c r="D424" t="b">
        <f>IF(C424=1,'Data Transformation'!$G$3+0.5*'Data Transformation'!$W$25,IF(C425=1,D425-'Data Transformation'!$W$25,FALSE))</f>
        <v>0</v>
      </c>
      <c r="E424" t="str">
        <f t="array" ref="E424">IF(ISLOGICAL(D424),"",FREQUENCY(IF('Data Transformation'!$B$425:$B$8425='Bin Analysis'!$B411,'Data Transformation'!$G$425:$G$8425),D424))</f>
        <v/>
      </c>
      <c r="F424" t="str">
        <f t="shared" si="51"/>
        <v/>
      </c>
      <c r="G424">
        <f>Weighting!$H$16</f>
        <v>0</v>
      </c>
      <c r="H424">
        <f t="array" ref="H424">FREQUENCY(IF('Data Transformation'!$B$4:$B$8425=B411,'Data Transformation'!$G$4:$G$8425),'Bin Analysis'!$B424)</f>
        <v>11</v>
      </c>
      <c r="I424">
        <f t="shared" si="52"/>
        <v>0</v>
      </c>
      <c r="J424">
        <f t="shared" si="53"/>
        <v>0</v>
      </c>
      <c r="K424">
        <f>J424*Weighting!$W$16</f>
        <v>0</v>
      </c>
      <c r="M424" s="14"/>
    </row>
    <row r="425" spans="1:13" x14ac:dyDescent="0.25">
      <c r="A425" s="32" t="str">
        <f>IF(Weighting!$P$17&gt;0,B425,"")</f>
        <v/>
      </c>
      <c r="B425">
        <f>Weighting!$C$17</f>
        <v>1.762</v>
      </c>
      <c r="C425">
        <f>Weighting!$F$17</f>
        <v>0</v>
      </c>
      <c r="D425" t="b">
        <f>IF(C425=1,'Data Transformation'!$G$3+0.5*'Data Transformation'!$W$25,IF(C426=1,D426-'Data Transformation'!$W$25,FALSE))</f>
        <v>0</v>
      </c>
      <c r="E425" t="str">
        <f t="array" ref="E425">IF(ISLOGICAL(D425),"",FREQUENCY(IF('Data Transformation'!$B$425:$B$8425='Bin Analysis'!$B411,'Data Transformation'!$G$425:$G$8425),D425))</f>
        <v/>
      </c>
      <c r="F425" t="str">
        <f t="shared" si="51"/>
        <v/>
      </c>
      <c r="G425">
        <f>Weighting!$H$17</f>
        <v>0</v>
      </c>
      <c r="H425">
        <f t="array" ref="H425">FREQUENCY(IF('Data Transformation'!$B$4:$B$8425=B411,'Data Transformation'!$G$4:$G$8425),'Bin Analysis'!$B425)</f>
        <v>11</v>
      </c>
      <c r="I425">
        <f t="shared" si="52"/>
        <v>0</v>
      </c>
      <c r="J425">
        <f t="shared" si="53"/>
        <v>0</v>
      </c>
      <c r="K425">
        <f>J425*Weighting!$W$17</f>
        <v>0</v>
      </c>
      <c r="M425" s="14"/>
    </row>
    <row r="426" spans="1:13" x14ac:dyDescent="0.25">
      <c r="A426" s="32" t="str">
        <f>IF(Weighting!$P$18&gt;0,B426,"")</f>
        <v/>
      </c>
      <c r="B426">
        <f>Weighting!$C$18</f>
        <v>1.893</v>
      </c>
      <c r="C426">
        <f>Weighting!$F$18</f>
        <v>0</v>
      </c>
      <c r="D426" t="b">
        <f>IF(C426=1,'Data Transformation'!$G$3+0.5*'Data Transformation'!$W$25,IF(C427=1,D427-'Data Transformation'!$W$25,FALSE))</f>
        <v>0</v>
      </c>
      <c r="E426" t="str">
        <f t="array" ref="E426">IF(ISLOGICAL(D426),"",FREQUENCY(IF('Data Transformation'!$B$425:$B$8425='Bin Analysis'!$B411,'Data Transformation'!$G$425:$G$8425),D426))</f>
        <v/>
      </c>
      <c r="F426" t="str">
        <f t="shared" si="51"/>
        <v/>
      </c>
      <c r="G426">
        <f>Weighting!$H$18</f>
        <v>0</v>
      </c>
      <c r="H426">
        <f t="array" ref="H426">FREQUENCY(IF('Data Transformation'!$B$4:$B$8425=B411,'Data Transformation'!$G$4:$G$8425),'Bin Analysis'!$B426)</f>
        <v>11</v>
      </c>
      <c r="I426">
        <f t="shared" si="52"/>
        <v>0</v>
      </c>
      <c r="J426">
        <f t="shared" si="53"/>
        <v>0</v>
      </c>
      <c r="K426">
        <f>J426*Weighting!$W$18</f>
        <v>0</v>
      </c>
      <c r="M426" s="14"/>
    </row>
    <row r="427" spans="1:13" x14ac:dyDescent="0.25">
      <c r="A427" s="32" t="str">
        <f>IF(Weighting!$P$19&gt;0,B427,"")</f>
        <v/>
      </c>
      <c r="B427">
        <f>Weighting!$C$19</f>
        <v>2.024</v>
      </c>
      <c r="C427">
        <f>Weighting!$F$19</f>
        <v>0</v>
      </c>
      <c r="D427" t="b">
        <f>IF(C427=1,'Data Transformation'!$G$3+0.5*'Data Transformation'!$W$25,IF(C428=1,D428-'Data Transformation'!$W$25,FALSE))</f>
        <v>0</v>
      </c>
      <c r="E427" t="str">
        <f t="array" ref="E427">IF(ISLOGICAL(D427),"",FREQUENCY(IF('Data Transformation'!$B$425:$B$8425='Bin Analysis'!$B411,'Data Transformation'!$G$425:$G$8425),D427))</f>
        <v/>
      </c>
      <c r="F427" t="str">
        <f t="shared" si="51"/>
        <v/>
      </c>
      <c r="G427">
        <f>Weighting!$H$19</f>
        <v>0</v>
      </c>
      <c r="H427">
        <f t="array" ref="H427">FREQUENCY(IF('Data Transformation'!$B$4:$B$8425=B411,'Data Transformation'!$G$4:$G$8425),'Bin Analysis'!$B427)</f>
        <v>11</v>
      </c>
      <c r="I427">
        <f t="shared" si="52"/>
        <v>0</v>
      </c>
      <c r="J427">
        <f t="shared" si="53"/>
        <v>0</v>
      </c>
      <c r="K427">
        <f>J427*Weighting!$W$19</f>
        <v>0</v>
      </c>
      <c r="M427" s="14"/>
    </row>
    <row r="428" spans="1:13" x14ac:dyDescent="0.25">
      <c r="A428" s="32" t="str">
        <f>IF(Weighting!$P$20&gt;0,B428,"")</f>
        <v/>
      </c>
      <c r="B428">
        <f>Weighting!$C$20</f>
        <v>2.1550000000000002</v>
      </c>
      <c r="C428">
        <f>Weighting!$F$20</f>
        <v>0</v>
      </c>
      <c r="D428" t="b">
        <f>IF(C428=1,'Data Transformation'!$G$3+0.5*'Data Transformation'!$W$25,IF(C429=1,D429-'Data Transformation'!$W$25,FALSE))</f>
        <v>0</v>
      </c>
      <c r="E428" t="str">
        <f t="array" ref="E428">IF(ISLOGICAL(D428),"",FREQUENCY(IF('Data Transformation'!$B$425:$B$8425='Bin Analysis'!$B411,'Data Transformation'!$G$425:$G$8425),D428))</f>
        <v/>
      </c>
      <c r="F428" t="str">
        <f t="shared" si="51"/>
        <v/>
      </c>
      <c r="G428">
        <f>Weighting!$H$20</f>
        <v>0</v>
      </c>
      <c r="H428">
        <f t="array" ref="H428">FREQUENCY(IF('Data Transformation'!$B$4:$B$8425=B411,'Data Transformation'!$G$4:$G$8425),'Bin Analysis'!$B428)</f>
        <v>11</v>
      </c>
      <c r="I428">
        <f t="shared" si="52"/>
        <v>0</v>
      </c>
      <c r="J428">
        <f t="shared" si="53"/>
        <v>0</v>
      </c>
      <c r="K428">
        <f>J428*Weighting!$W$20</f>
        <v>0</v>
      </c>
      <c r="M428" s="14"/>
    </row>
    <row r="429" spans="1:13" x14ac:dyDescent="0.25">
      <c r="A429" s="32" t="str">
        <f>IF(Weighting!$P$21&gt;0,B429,"")</f>
        <v/>
      </c>
      <c r="B429">
        <f>Weighting!$C$21</f>
        <v>2.2860000000000005</v>
      </c>
      <c r="C429">
        <f>Weighting!$F$21</f>
        <v>0</v>
      </c>
      <c r="D429" t="b">
        <f>IF(C429=1,'Data Transformation'!$G$3+0.5*'Data Transformation'!$W$25,IF(C430=1,D430-'Data Transformation'!$W$25,FALSE))</f>
        <v>0</v>
      </c>
      <c r="E429" t="str">
        <f t="array" ref="E429">IF(ISLOGICAL(D429),"",FREQUENCY(IF('Data Transformation'!$B$425:$B$8425='Bin Analysis'!$B411,'Data Transformation'!$G$425:$G$8425),D429))</f>
        <v/>
      </c>
      <c r="F429" t="str">
        <f t="shared" si="51"/>
        <v/>
      </c>
      <c r="G429">
        <f>Weighting!$H$21</f>
        <v>0</v>
      </c>
      <c r="H429">
        <f t="array" ref="H429">FREQUENCY(IF('Data Transformation'!$B$4:$B$8425=B411,'Data Transformation'!$G$4:$G$8425),'Bin Analysis'!$B429)</f>
        <v>11</v>
      </c>
      <c r="I429">
        <f t="shared" si="52"/>
        <v>0</v>
      </c>
      <c r="J429">
        <f t="shared" si="53"/>
        <v>0</v>
      </c>
      <c r="K429">
        <f>J429*Weighting!$W$21</f>
        <v>0</v>
      </c>
      <c r="M429" s="14"/>
    </row>
    <row r="430" spans="1:13" x14ac:dyDescent="0.25">
      <c r="A430" s="32" t="str">
        <f>IF(Weighting!$P$22&gt;0,B430,"")</f>
        <v/>
      </c>
      <c r="B430">
        <f>Weighting!$C$22</f>
        <v>2.4170000000000007</v>
      </c>
      <c r="C430">
        <f>Weighting!$F$22</f>
        <v>0</v>
      </c>
      <c r="D430" t="b">
        <f>IF(C430=1,'Data Transformation'!$G$3+0.5*'Data Transformation'!$W$25,IF(C431=1,D431-'Data Transformation'!$W$25,FALSE))</f>
        <v>0</v>
      </c>
      <c r="E430" t="str">
        <f t="array" ref="E430">IF(ISLOGICAL(D430),"",FREQUENCY(IF('Data Transformation'!$B$425:$B$8425='Bin Analysis'!$B411,'Data Transformation'!$G$425:$G$8425),D430))</f>
        <v/>
      </c>
      <c r="F430" t="str">
        <f t="shared" si="51"/>
        <v/>
      </c>
      <c r="G430">
        <f>Weighting!$H$22</f>
        <v>0</v>
      </c>
      <c r="H430">
        <f t="array" ref="H430">FREQUENCY(IF('Data Transformation'!$B$4:$B$8425=B411,'Data Transformation'!$G$4:$G$8425),'Bin Analysis'!$B430)</f>
        <v>11</v>
      </c>
      <c r="I430">
        <f t="shared" si="52"/>
        <v>0</v>
      </c>
      <c r="J430">
        <f t="shared" si="53"/>
        <v>0</v>
      </c>
      <c r="K430">
        <f>J430*Weighting!$W$22</f>
        <v>0</v>
      </c>
      <c r="M430" s="14"/>
    </row>
    <row r="431" spans="1:13" x14ac:dyDescent="0.25">
      <c r="A431" s="32" t="str">
        <f>IF(Weighting!$P$23&gt;0,B431,"")</f>
        <v/>
      </c>
      <c r="B431">
        <f>Weighting!$C$23</f>
        <v>2.5480000000000009</v>
      </c>
      <c r="C431">
        <f>Weighting!$F$23</f>
        <v>0</v>
      </c>
      <c r="D431" t="b">
        <f>IF(C431=1,'Data Transformation'!$G$3+0.5*'Data Transformation'!$W$25,IF(C432=1,D432-'Data Transformation'!$W$25,FALSE))</f>
        <v>0</v>
      </c>
      <c r="E431" t="str">
        <f t="array" ref="E431">IF(ISLOGICAL(D431),"",FREQUENCY(IF('Data Transformation'!$B$425:$B$8425='Bin Analysis'!$B411,'Data Transformation'!$G$425:$G$8425),D431))</f>
        <v/>
      </c>
      <c r="F431" t="str">
        <f t="shared" si="51"/>
        <v/>
      </c>
      <c r="G431">
        <f>Weighting!$H$23</f>
        <v>0</v>
      </c>
      <c r="H431">
        <f t="array" ref="H431">FREQUENCY(IF('Data Transformation'!$B$4:$B$8425=B411,'Data Transformation'!$G$4:$G$8425),'Bin Analysis'!$B431)</f>
        <v>11</v>
      </c>
      <c r="I431">
        <f t="shared" si="52"/>
        <v>0</v>
      </c>
      <c r="J431">
        <f t="shared" si="53"/>
        <v>0</v>
      </c>
      <c r="K431">
        <f>J431*Weighting!$W$23</f>
        <v>0</v>
      </c>
      <c r="M431" s="14"/>
    </row>
    <row r="432" spans="1:13" x14ac:dyDescent="0.25">
      <c r="A432" s="32" t="str">
        <f>IF(Weighting!$P$24&gt;0,B432,"")</f>
        <v/>
      </c>
      <c r="B432">
        <f>Weighting!$C$24</f>
        <v>2.6790000000000012</v>
      </c>
      <c r="C432">
        <f>Weighting!$F$24</f>
        <v>0</v>
      </c>
      <c r="D432" t="b">
        <f>IF(C432=1,'Data Transformation'!$G$3+0.5*'Data Transformation'!$W$25,IF(C433=1,D433-'Data Transformation'!$W$25,FALSE))</f>
        <v>0</v>
      </c>
      <c r="E432" t="str">
        <f t="array" ref="E432">IF(ISLOGICAL(D432),"",FREQUENCY(IF('Data Transformation'!$B$425:$B$8425='Bin Analysis'!$B411,'Data Transformation'!$G$425:$G$8425),D432))</f>
        <v/>
      </c>
      <c r="F432" t="str">
        <f t="shared" si="51"/>
        <v/>
      </c>
      <c r="G432">
        <f>Weighting!$H$24</f>
        <v>0</v>
      </c>
      <c r="H432">
        <f t="array" ref="H432">FREQUENCY(IF('Data Transformation'!$B$4:$B$8425=B411,'Data Transformation'!$G$4:$G$8425),'Bin Analysis'!$B432)</f>
        <v>11</v>
      </c>
      <c r="I432">
        <f t="shared" si="52"/>
        <v>0</v>
      </c>
      <c r="J432">
        <f t="shared" si="53"/>
        <v>0</v>
      </c>
      <c r="K432">
        <f>J432*Weighting!$W$24</f>
        <v>0</v>
      </c>
      <c r="M432" s="14"/>
    </row>
    <row r="433" spans="1:25" x14ac:dyDescent="0.25">
      <c r="A433" s="32" t="str">
        <f>IF(Weighting!$P$25&gt;0,B433,"")</f>
        <v/>
      </c>
      <c r="B433">
        <f>Weighting!$C$25</f>
        <v>2.8100000000000014</v>
      </c>
      <c r="C433">
        <f>Weighting!$F$25</f>
        <v>0</v>
      </c>
      <c r="D433" t="b">
        <f>IF(C433=1,'Data Transformation'!$G$3+0.5*'Data Transformation'!$W$25,IF(C434=1,D434-'Data Transformation'!$W$25,FALSE))</f>
        <v>0</v>
      </c>
      <c r="E433" t="str">
        <f t="array" ref="E433">IF(ISLOGICAL(D433),"",FREQUENCY(IF('Data Transformation'!$B$425:$B$8425='Bin Analysis'!$B411,'Data Transformation'!$G$425:$G$8425),D433))</f>
        <v/>
      </c>
      <c r="F433" t="str">
        <f t="shared" si="51"/>
        <v/>
      </c>
      <c r="G433">
        <f>Weighting!$H$25</f>
        <v>0</v>
      </c>
      <c r="H433">
        <f t="array" ref="H433">FREQUENCY(IF('Data Transformation'!$B$4:$B$8425=B411,'Data Transformation'!$G$4:$G$8425),'Bin Analysis'!$B433)</f>
        <v>11</v>
      </c>
      <c r="I433">
        <f t="shared" si="52"/>
        <v>0</v>
      </c>
      <c r="J433">
        <f t="shared" si="53"/>
        <v>0</v>
      </c>
      <c r="K433">
        <f>J433*Weighting!$W$25</f>
        <v>0</v>
      </c>
      <c r="M433" s="14"/>
    </row>
    <row r="434" spans="1:25" x14ac:dyDescent="0.25">
      <c r="O434"/>
      <c r="P434"/>
      <c r="Q434"/>
      <c r="R434"/>
    </row>
    <row r="435" spans="1:25" ht="23.25" x14ac:dyDescent="0.35">
      <c r="A435" s="21" t="s">
        <v>0</v>
      </c>
      <c r="B435" s="21">
        <f>IFERROR(VLOOKUP(C435,'Data Transformation'!$L$6:$M$426,2,FALSE),"")</f>
        <v>18</v>
      </c>
      <c r="C435" s="21">
        <f>C411+1</f>
        <v>18</v>
      </c>
      <c r="D435" s="21"/>
      <c r="E435" s="21"/>
      <c r="F435" s="21"/>
      <c r="G435" s="21"/>
      <c r="H435" s="22"/>
      <c r="I435" s="22"/>
      <c r="J435" s="22"/>
      <c r="K435" s="21"/>
      <c r="L435" s="21">
        <f>B435</f>
        <v>18</v>
      </c>
      <c r="M435" s="23">
        <f>INDEX('Data Transformation'!$O$4:$O$424,MATCH($B435,'Data Transformation'!$M$4:$M$424,0),MATCH($M$2,'Data Transformation'!$O$3,0))</f>
        <v>17</v>
      </c>
      <c r="N435" s="27">
        <f>IF('Input and Summary Results'!$J$16="minimum",'Bin Analysis'!X436/(M435-1),'Bin Analysis'!Y435/('Bin Analysis'!M435-1))</f>
        <v>0</v>
      </c>
      <c r="O435" s="27">
        <f>IF(M435=FALSE,NA(),(VLOOKUP(1,C438:K457,4,FALSE))/(M435-1))</f>
        <v>0.875</v>
      </c>
      <c r="P435" s="27">
        <f>IF(M435=FALSE,NA(),SUM(J438:J457)/Weighting!$S$5)</f>
        <v>0.4</v>
      </c>
      <c r="Q435" s="27">
        <f>IF(M435=FALSE,NA(),SUM(K438:K457)/Weighting!$S$6)</f>
        <v>0.39130434782608697</v>
      </c>
      <c r="R435" s="27">
        <f>IF(M435=FALSE,NA(),(VLOOKUP(1,G438:K457,3,FALSE))/(M435-1))</f>
        <v>0</v>
      </c>
      <c r="S435" s="22" t="str">
        <f>IF(M435=FALSE,NA(),IF(SUM(J438:J457)=2,"yes","no"))</f>
        <v>no</v>
      </c>
      <c r="X435" s="2" cm="2">
        <f t="array" ref="X435:X436">FREQUENCY(IF('Data Transformation'!$B$425:$B$6424='Bin Analysis'!L435,'Data Transformation'!$G$425:$G$6424),'Data Transformation'!$U$11)</f>
        <v>16</v>
      </c>
      <c r="Y435" s="2" cm="2">
        <f t="array" ref="Y435:Y436">FREQUENCY(IF('Data Transformation'!$B$425:$B$6424='Bin Analysis'!L435,'Data Transformation'!$G$425:$G$6424),'Data Transformation'!$U$12)</f>
        <v>2</v>
      </c>
    </row>
    <row r="436" spans="1:25" x14ac:dyDescent="0.25">
      <c r="A436" s="14" t="s">
        <v>67</v>
      </c>
      <c r="B436" t="s">
        <v>47</v>
      </c>
      <c r="C436" t="s">
        <v>5</v>
      </c>
      <c r="D436" t="s">
        <v>100</v>
      </c>
      <c r="E436" t="s">
        <v>101</v>
      </c>
      <c r="F436" t="s">
        <v>102</v>
      </c>
      <c r="G436" t="s">
        <v>70</v>
      </c>
      <c r="H436" t="s">
        <v>31</v>
      </c>
      <c r="I436" t="s">
        <v>32</v>
      </c>
      <c r="J436" t="s">
        <v>46</v>
      </c>
      <c r="K436" s="14" t="s">
        <v>45</v>
      </c>
      <c r="M436" s="14"/>
      <c r="X436" s="2">
        <v>0</v>
      </c>
      <c r="Y436" s="2">
        <v>14</v>
      </c>
    </row>
    <row r="437" spans="1:25" x14ac:dyDescent="0.25">
      <c r="A437" s="32"/>
      <c r="D437" t="b">
        <f>IF(C437=1,'Data Transformation'!$G$3+0.5*'Data Transformation'!$W$25,IF(C438=1,D438-'Data Transformation'!$W$25,FALSE))</f>
        <v>0</v>
      </c>
      <c r="E437" t="str">
        <f t="array" ref="E437">IF(ISLOGICAL(D437),"",FREQUENCY(IF('Data Transformation'!$B$425:$B$8425='Bin Analysis'!$B435,'Data Transformation'!$G$425:$G$8425),D437))</f>
        <v/>
      </c>
      <c r="F437" t="str">
        <f>IF(ISLOGICAL(D437),"",E437-E436)</f>
        <v/>
      </c>
      <c r="M437" s="14"/>
    </row>
    <row r="438" spans="1:25" x14ac:dyDescent="0.25">
      <c r="A438" s="32">
        <f>IF(Weighting!$P$6&gt;0,B438,"")</f>
        <v>0.32100000000000001</v>
      </c>
      <c r="B438">
        <f>Weighting!$C$6</f>
        <v>0.32100000000000001</v>
      </c>
      <c r="C438">
        <f>Weighting!$F$6</f>
        <v>0</v>
      </c>
      <c r="D438" t="b">
        <f>IF(C438=1,'Data Transformation'!$G$3+0.5*'Data Transformation'!$W$25,IF(C439=1,D439-'Data Transformation'!$W$25,FALSE))</f>
        <v>0</v>
      </c>
      <c r="E438" t="str">
        <f t="array" ref="E438">IF(ISLOGICAL(D438),"",FREQUENCY(IF('Data Transformation'!$B$425:$B$8425='Bin Analysis'!$B435,'Data Transformation'!$G$425:$G$8425),D438))</f>
        <v/>
      </c>
      <c r="F438" t="str">
        <f>IF(ISLOGICAL(D438),"",E438-E437)</f>
        <v/>
      </c>
      <c r="G438">
        <f>Weighting!$H$6</f>
        <v>1</v>
      </c>
      <c r="H438">
        <f t="array" ref="H438">FREQUENCY(IF('Data Transformation'!$B$4:$B$8425=B435,'Data Transformation'!$G$4:$G$8425),'Bin Analysis'!$B438)</f>
        <v>0</v>
      </c>
      <c r="I438">
        <f>H438-H437</f>
        <v>0</v>
      </c>
      <c r="J438">
        <f>IF(I438=0,0,1)</f>
        <v>0</v>
      </c>
      <c r="K438">
        <f>J438*Weighting!$W$6</f>
        <v>0</v>
      </c>
      <c r="M438" s="14"/>
    </row>
    <row r="439" spans="1:25" x14ac:dyDescent="0.25">
      <c r="A439" s="32">
        <f>IF(Weighting!$P$7&gt;0,B439,"")</f>
        <v>0.45200000000000001</v>
      </c>
      <c r="B439">
        <f>Weighting!$C$7</f>
        <v>0.45200000000000001</v>
      </c>
      <c r="C439">
        <f>Weighting!$F$7</f>
        <v>0</v>
      </c>
      <c r="D439" t="b">
        <f>IF(C439=1,'Data Transformation'!$G$3+0.5*'Data Transformation'!$W$25,IF(C440=1,D440-'Data Transformation'!$W$25,FALSE))</f>
        <v>0</v>
      </c>
      <c r="E439" t="str">
        <f t="array" ref="E439">IF(ISLOGICAL(D439),"",FREQUENCY(IF('Data Transformation'!$B$425:$B$8425='Bin Analysis'!$B435,'Data Transformation'!$G$425:$G$8425),D439))</f>
        <v/>
      </c>
      <c r="F439" t="str">
        <f t="shared" ref="F439:F457" si="54">IF(ISLOGICAL(D439),"",E439-E438)</f>
        <v/>
      </c>
      <c r="G439">
        <f>Weighting!$H$7</f>
        <v>0</v>
      </c>
      <c r="H439">
        <f t="array" ref="H439">FREQUENCY(IF('Data Transformation'!$B$4:$B$8425=B435,'Data Transformation'!$G$4:$G$8425),'Bin Analysis'!$B439)</f>
        <v>0</v>
      </c>
      <c r="I439">
        <f t="shared" ref="I439:I457" si="55">H439-H438</f>
        <v>0</v>
      </c>
      <c r="J439">
        <f>IF(I439=0,0,1)</f>
        <v>0</v>
      </c>
      <c r="K439">
        <f>J439*Weighting!$W$7</f>
        <v>0</v>
      </c>
      <c r="M439" s="14"/>
    </row>
    <row r="440" spans="1:25" x14ac:dyDescent="0.25">
      <c r="A440" s="32">
        <f>IF(Weighting!$P$8&gt;0,B440,"")</f>
        <v>0.58299999999999996</v>
      </c>
      <c r="B440">
        <f>Weighting!$C$8</f>
        <v>0.58299999999999996</v>
      </c>
      <c r="C440">
        <f>Weighting!$F$8</f>
        <v>0</v>
      </c>
      <c r="D440" t="b">
        <f>IF(C440=1,'Data Transformation'!$G$3+0.5*'Data Transformation'!$W$25,IF(C441=1,D441-'Data Transformation'!$W$25,FALSE))</f>
        <v>0</v>
      </c>
      <c r="E440" t="str">
        <f t="array" ref="E440">IF(ISLOGICAL(D440),"",FREQUENCY(IF('Data Transformation'!$B$425:$B$8425='Bin Analysis'!$B435,'Data Transformation'!$G$425:$G$8425),D440))</f>
        <v/>
      </c>
      <c r="F440" t="str">
        <f t="shared" si="54"/>
        <v/>
      </c>
      <c r="G440">
        <f>Weighting!$H$8</f>
        <v>0</v>
      </c>
      <c r="H440">
        <f t="array" ref="H440">FREQUENCY(IF('Data Transformation'!$B$4:$B$8425=B435,'Data Transformation'!$G$4:$G$8425),'Bin Analysis'!$B440)</f>
        <v>0</v>
      </c>
      <c r="I440">
        <f t="shared" si="55"/>
        <v>0</v>
      </c>
      <c r="J440">
        <f t="shared" ref="J440:J457" si="56">IF(I440=0,0,1)</f>
        <v>0</v>
      </c>
      <c r="K440">
        <f>J440*Weighting!$W$8</f>
        <v>0</v>
      </c>
      <c r="M440" s="14"/>
    </row>
    <row r="441" spans="1:25" x14ac:dyDescent="0.25">
      <c r="A441" s="32">
        <f>IF(Weighting!$P$9&gt;0,B441,"")</f>
        <v>0.71399999999999997</v>
      </c>
      <c r="B441" s="50">
        <f>Weighting!$C$9</f>
        <v>0.71399999999999997</v>
      </c>
      <c r="C441">
        <f>Weighting!$F$9</f>
        <v>0</v>
      </c>
      <c r="D441" t="b">
        <f>IF(C441=1,'Data Transformation'!$G$3+0.5*'Data Transformation'!$W$25,IF(C442=1,D442-'Data Transformation'!$W$25,FALSE))</f>
        <v>0</v>
      </c>
      <c r="E441" t="str">
        <f t="array" ref="E441">IF(ISLOGICAL(D441),"",FREQUENCY(IF('Data Transformation'!$B$425:$B$8425='Bin Analysis'!$B435,'Data Transformation'!$G$425:$G$8425),D441))</f>
        <v/>
      </c>
      <c r="F441" t="str">
        <f t="shared" si="54"/>
        <v/>
      </c>
      <c r="G441">
        <f>Weighting!$H$9</f>
        <v>0</v>
      </c>
      <c r="H441">
        <f t="array" ref="H441">FREQUENCY(IF('Data Transformation'!$B$4:$B$8425=B435,'Data Transformation'!$G$4:$G$8425),'Bin Analysis'!$B441)</f>
        <v>1</v>
      </c>
      <c r="I441">
        <f t="shared" si="55"/>
        <v>1</v>
      </c>
      <c r="J441">
        <f t="shared" si="56"/>
        <v>1</v>
      </c>
      <c r="K441">
        <f>J441*Weighting!$W$9</f>
        <v>3</v>
      </c>
      <c r="M441" s="14"/>
    </row>
    <row r="442" spans="1:25" x14ac:dyDescent="0.25">
      <c r="A442" s="32">
        <f>IF(Weighting!$P$10&gt;0,B442,"")</f>
        <v>0.84499999999999997</v>
      </c>
      <c r="B442">
        <f>Weighting!$C$10</f>
        <v>0.84499999999999997</v>
      </c>
      <c r="C442">
        <f>Weighting!$F$10</f>
        <v>0</v>
      </c>
      <c r="D442" t="b">
        <f>IF(C442=1,'Data Transformation'!$G$3+0.5*'Data Transformation'!$W$25,IF(C443=1,D443-'Data Transformation'!$W$25,FALSE))</f>
        <v>0</v>
      </c>
      <c r="E442" t="str">
        <f t="array" ref="E442">IF(ISLOGICAL(D442),"",FREQUENCY(IF('Data Transformation'!$B$425:$B$8425='Bin Analysis'!$B435,'Data Transformation'!$G$425:$G$8425),D442))</f>
        <v/>
      </c>
      <c r="F442" t="str">
        <f t="shared" si="54"/>
        <v/>
      </c>
      <c r="G442">
        <f>Weighting!$H$10</f>
        <v>0</v>
      </c>
      <c r="H442">
        <f t="array" ref="H442">FREQUENCY(IF('Data Transformation'!$B$4:$B$8425=B435,'Data Transformation'!$G$4:$G$8425),'Bin Analysis'!$B442)</f>
        <v>2</v>
      </c>
      <c r="I442">
        <f t="shared" si="55"/>
        <v>1</v>
      </c>
      <c r="J442">
        <f t="shared" si="56"/>
        <v>1</v>
      </c>
      <c r="K442">
        <f>J442*Weighting!$W$10</f>
        <v>3</v>
      </c>
      <c r="M442" s="14"/>
    </row>
    <row r="443" spans="1:25" x14ac:dyDescent="0.25">
      <c r="A443" s="32">
        <f>IF(Weighting!$P$11&gt;0,B443,"")</f>
        <v>0.97599999999999998</v>
      </c>
      <c r="B443">
        <f>Weighting!$C$11</f>
        <v>0.97599999999999998</v>
      </c>
      <c r="C443">
        <f>Weighting!$F$11</f>
        <v>0</v>
      </c>
      <c r="D443">
        <f>IF(C443=1,'Data Transformation'!$G$3+0.5*'Data Transformation'!$W$25,IF(C444=1,D444-'Data Transformation'!$W$25,FALSE))</f>
        <v>0.86899999999999999</v>
      </c>
      <c r="E443">
        <f t="array" ref="E443">IF(ISLOGICAL(D443),"",FREQUENCY(IF('Data Transformation'!$B$425:$B$8425='Bin Analysis'!$B435,'Data Transformation'!$G$425:$G$8425),D443))</f>
        <v>2</v>
      </c>
      <c r="F443" t="e">
        <f t="shared" si="54"/>
        <v>#VALUE!</v>
      </c>
      <c r="G443">
        <f>Weighting!$H$11</f>
        <v>0</v>
      </c>
      <c r="H443">
        <f t="array" ref="H443">FREQUENCY(IF('Data Transformation'!$B$4:$B$8425=B435,'Data Transformation'!$G$4:$G$8425),'Bin Analysis'!$B443)</f>
        <v>12</v>
      </c>
      <c r="I443">
        <f t="shared" si="55"/>
        <v>10</v>
      </c>
      <c r="J443">
        <f t="shared" si="56"/>
        <v>1</v>
      </c>
      <c r="K443">
        <f>J443*Weighting!$W$11</f>
        <v>2</v>
      </c>
      <c r="M443" s="14"/>
    </row>
    <row r="444" spans="1:25" x14ac:dyDescent="0.25">
      <c r="A444" s="32">
        <f>IF(Weighting!$P$12&gt;0,B444,"")</f>
        <v>1.107</v>
      </c>
      <c r="B444">
        <f>Weighting!$C$12</f>
        <v>1.107</v>
      </c>
      <c r="C444">
        <f>Weighting!$F$12</f>
        <v>1</v>
      </c>
      <c r="D444">
        <f>IF(C444=1,'Data Transformation'!$G$3+0.5*'Data Transformation'!$W$25,IF(C445=1,D445-'Data Transformation'!$W$25,FALSE))</f>
        <v>1.131</v>
      </c>
      <c r="E444">
        <f t="array" ref="E444">IF(ISLOGICAL(D444),"",FREQUENCY(IF('Data Transformation'!$B$425:$B$8425='Bin Analysis'!$B435,'Data Transformation'!$G$425:$G$8425),D444))</f>
        <v>16</v>
      </c>
      <c r="F444">
        <f t="shared" si="54"/>
        <v>14</v>
      </c>
      <c r="G444">
        <f>Weighting!$H$12</f>
        <v>0</v>
      </c>
      <c r="H444">
        <f t="array" ref="H444">FREQUENCY(IF('Data Transformation'!$B$4:$B$8425=B435,'Data Transformation'!$G$4:$G$8425),'Bin Analysis'!$B444)</f>
        <v>17</v>
      </c>
      <c r="I444">
        <f t="shared" si="55"/>
        <v>5</v>
      </c>
      <c r="J444">
        <f t="shared" si="56"/>
        <v>1</v>
      </c>
      <c r="K444">
        <f>J444*Weighting!$W$12</f>
        <v>1</v>
      </c>
      <c r="M444" s="14"/>
    </row>
    <row r="445" spans="1:25" x14ac:dyDescent="0.25">
      <c r="A445" s="32">
        <f>IF(Weighting!$P$13&gt;0,B445,"")</f>
        <v>1.238</v>
      </c>
      <c r="B445">
        <f>Weighting!$C$13</f>
        <v>1.238</v>
      </c>
      <c r="C445">
        <f>Weighting!$F$13</f>
        <v>0</v>
      </c>
      <c r="D445" t="b">
        <f>IF(C445=1,'Data Transformation'!$G$3+0.5*'Data Transformation'!$W$25,IF(C446=1,D446-'Data Transformation'!$W$25,FALSE))</f>
        <v>0</v>
      </c>
      <c r="E445" t="str">
        <f t="array" ref="E445">IF(ISLOGICAL(D445),"",FREQUENCY(IF('Data Transformation'!$B$425:$B$8425='Bin Analysis'!$B435,'Data Transformation'!$G$425:$G$8425),D445))</f>
        <v/>
      </c>
      <c r="F445" t="str">
        <f t="shared" si="54"/>
        <v/>
      </c>
      <c r="G445">
        <f>Weighting!$H$13</f>
        <v>0</v>
      </c>
      <c r="H445">
        <f t="array" ref="H445">FREQUENCY(IF('Data Transformation'!$B$4:$B$8425=B435,'Data Transformation'!$G$4:$G$8425),'Bin Analysis'!$B445)</f>
        <v>17</v>
      </c>
      <c r="I445">
        <f t="shared" si="55"/>
        <v>0</v>
      </c>
      <c r="J445">
        <f t="shared" si="56"/>
        <v>0</v>
      </c>
      <c r="K445">
        <f>J445*Weighting!$W$13</f>
        <v>0</v>
      </c>
      <c r="M445" s="14"/>
    </row>
    <row r="446" spans="1:25" x14ac:dyDescent="0.25">
      <c r="A446" s="32">
        <f>IF(Weighting!$P$14&gt;0,B446,"")</f>
        <v>1.369</v>
      </c>
      <c r="B446">
        <f>Weighting!$C$14</f>
        <v>1.369</v>
      </c>
      <c r="C446">
        <f>Weighting!$F$14</f>
        <v>0</v>
      </c>
      <c r="D446" t="b">
        <f>IF(C446=1,'Data Transformation'!$G$3+0.5*'Data Transformation'!$W$25,IF(C447=1,D447-'Data Transformation'!$W$25,FALSE))</f>
        <v>0</v>
      </c>
      <c r="E446" t="str">
        <f t="array" ref="E446">IF(ISLOGICAL(D446),"",FREQUENCY(IF('Data Transformation'!$B$425:$B$8425='Bin Analysis'!$B435,'Data Transformation'!$G$425:$G$8425),D446))</f>
        <v/>
      </c>
      <c r="F446" t="str">
        <f t="shared" si="54"/>
        <v/>
      </c>
      <c r="G446">
        <f>Weighting!$H$14</f>
        <v>0</v>
      </c>
      <c r="H446">
        <f t="array" ref="H446">FREQUENCY(IF('Data Transformation'!$B$4:$B$8425=B435,'Data Transformation'!$G$4:$G$8425),'Bin Analysis'!$B446)</f>
        <v>17</v>
      </c>
      <c r="I446">
        <f t="shared" si="55"/>
        <v>0</v>
      </c>
      <c r="J446">
        <f t="shared" si="56"/>
        <v>0</v>
      </c>
      <c r="K446">
        <f>J446*Weighting!$W$14</f>
        <v>0</v>
      </c>
      <c r="M446" s="14"/>
    </row>
    <row r="447" spans="1:25" x14ac:dyDescent="0.25">
      <c r="A447" s="32">
        <f>IF(Weighting!$P$15&gt;0,B447,"")</f>
        <v>1.5000009999999999</v>
      </c>
      <c r="B447">
        <f>Weighting!$C$15</f>
        <v>1.5000009999999999</v>
      </c>
      <c r="C447">
        <f>Weighting!$F$15</f>
        <v>0</v>
      </c>
      <c r="D447" t="b">
        <f>IF(C447=1,'Data Transformation'!$G$3+0.5*'Data Transformation'!$W$25,IF(C448=1,D448-'Data Transformation'!$W$25,FALSE))</f>
        <v>0</v>
      </c>
      <c r="E447" t="str">
        <f t="array" ref="E447">IF(ISLOGICAL(D447),"",FREQUENCY(IF('Data Transformation'!$B$425:$B$8425='Bin Analysis'!$B435,'Data Transformation'!$G$425:$G$8425),D447))</f>
        <v/>
      </c>
      <c r="F447" t="str">
        <f t="shared" si="54"/>
        <v/>
      </c>
      <c r="G447">
        <f>Weighting!$H$15</f>
        <v>0</v>
      </c>
      <c r="H447">
        <f t="array" ref="H447">FREQUENCY(IF('Data Transformation'!$B$4:$B$8425=B435,'Data Transformation'!$G$4:$G$8425),'Bin Analysis'!$B447)</f>
        <v>17</v>
      </c>
      <c r="I447">
        <f t="shared" si="55"/>
        <v>0</v>
      </c>
      <c r="J447">
        <f t="shared" si="56"/>
        <v>0</v>
      </c>
      <c r="K447">
        <f>J447*Weighting!$W$15</f>
        <v>0</v>
      </c>
      <c r="M447" s="14"/>
    </row>
    <row r="448" spans="1:25" x14ac:dyDescent="0.25">
      <c r="A448" s="32" t="str">
        <f>IF(Weighting!$P$16&gt;0,B448,"")</f>
        <v/>
      </c>
      <c r="B448">
        <f>Weighting!$C$16</f>
        <v>1.631</v>
      </c>
      <c r="C448">
        <f>Weighting!$F$16</f>
        <v>0</v>
      </c>
      <c r="D448" t="b">
        <f>IF(C448=1,'Data Transformation'!$G$3+0.5*'Data Transformation'!$W$25,IF(C449=1,D449-'Data Transformation'!$W$25,FALSE))</f>
        <v>0</v>
      </c>
      <c r="E448" t="str">
        <f t="array" ref="E448">IF(ISLOGICAL(D448),"",FREQUENCY(IF('Data Transformation'!$B$425:$B$8425='Bin Analysis'!$B435,'Data Transformation'!$G$425:$G$8425),D448))</f>
        <v/>
      </c>
      <c r="F448" t="str">
        <f t="shared" si="54"/>
        <v/>
      </c>
      <c r="G448">
        <f>Weighting!$H$16</f>
        <v>0</v>
      </c>
      <c r="H448">
        <f t="array" ref="H448">FREQUENCY(IF('Data Transformation'!$B$4:$B$8425=B435,'Data Transformation'!$G$4:$G$8425),'Bin Analysis'!$B448)</f>
        <v>17</v>
      </c>
      <c r="I448">
        <f t="shared" si="55"/>
        <v>0</v>
      </c>
      <c r="J448">
        <f t="shared" si="56"/>
        <v>0</v>
      </c>
      <c r="K448">
        <f>J448*Weighting!$W$16</f>
        <v>0</v>
      </c>
      <c r="M448" s="14"/>
    </row>
    <row r="449" spans="1:25" x14ac:dyDescent="0.25">
      <c r="A449" s="32" t="str">
        <f>IF(Weighting!$P$17&gt;0,B449,"")</f>
        <v/>
      </c>
      <c r="B449">
        <f>Weighting!$C$17</f>
        <v>1.762</v>
      </c>
      <c r="C449">
        <f>Weighting!$F$17</f>
        <v>0</v>
      </c>
      <c r="D449" t="b">
        <f>IF(C449=1,'Data Transformation'!$G$3+0.5*'Data Transformation'!$W$25,IF(C450=1,D450-'Data Transformation'!$W$25,FALSE))</f>
        <v>0</v>
      </c>
      <c r="E449" t="str">
        <f t="array" ref="E449">IF(ISLOGICAL(D449),"",FREQUENCY(IF('Data Transformation'!$B$425:$B$8425='Bin Analysis'!$B435,'Data Transformation'!$G$425:$G$8425),D449))</f>
        <v/>
      </c>
      <c r="F449" t="str">
        <f t="shared" si="54"/>
        <v/>
      </c>
      <c r="G449">
        <f>Weighting!$H$17</f>
        <v>0</v>
      </c>
      <c r="H449">
        <f t="array" ref="H449">FREQUENCY(IF('Data Transformation'!$B$4:$B$8425=B435,'Data Transformation'!$G$4:$G$8425),'Bin Analysis'!$B449)</f>
        <v>17</v>
      </c>
      <c r="I449">
        <f t="shared" si="55"/>
        <v>0</v>
      </c>
      <c r="J449">
        <f t="shared" si="56"/>
        <v>0</v>
      </c>
      <c r="K449">
        <f>J449*Weighting!$W$17</f>
        <v>0</v>
      </c>
      <c r="M449" s="14"/>
    </row>
    <row r="450" spans="1:25" x14ac:dyDescent="0.25">
      <c r="A450" s="32" t="str">
        <f>IF(Weighting!$P$18&gt;0,B450,"")</f>
        <v/>
      </c>
      <c r="B450">
        <f>Weighting!$C$18</f>
        <v>1.893</v>
      </c>
      <c r="C450">
        <f>Weighting!$F$18</f>
        <v>0</v>
      </c>
      <c r="D450" t="b">
        <f>IF(C450=1,'Data Transformation'!$G$3+0.5*'Data Transformation'!$W$25,IF(C451=1,D451-'Data Transformation'!$W$25,FALSE))</f>
        <v>0</v>
      </c>
      <c r="E450" t="str">
        <f t="array" ref="E450">IF(ISLOGICAL(D450),"",FREQUENCY(IF('Data Transformation'!$B$425:$B$8425='Bin Analysis'!$B435,'Data Transformation'!$G$425:$G$8425),D450))</f>
        <v/>
      </c>
      <c r="F450" t="str">
        <f t="shared" si="54"/>
        <v/>
      </c>
      <c r="G450">
        <f>Weighting!$H$18</f>
        <v>0</v>
      </c>
      <c r="H450">
        <f t="array" ref="H450">FREQUENCY(IF('Data Transformation'!$B$4:$B$8425=B435,'Data Transformation'!$G$4:$G$8425),'Bin Analysis'!$B450)</f>
        <v>17</v>
      </c>
      <c r="I450">
        <f t="shared" si="55"/>
        <v>0</v>
      </c>
      <c r="J450">
        <f t="shared" si="56"/>
        <v>0</v>
      </c>
      <c r="K450">
        <f>J450*Weighting!$W$18</f>
        <v>0</v>
      </c>
      <c r="M450" s="14"/>
    </row>
    <row r="451" spans="1:25" x14ac:dyDescent="0.25">
      <c r="A451" s="32" t="str">
        <f>IF(Weighting!$P$19&gt;0,B451,"")</f>
        <v/>
      </c>
      <c r="B451">
        <f>Weighting!$C$19</f>
        <v>2.024</v>
      </c>
      <c r="C451">
        <f>Weighting!$F$19</f>
        <v>0</v>
      </c>
      <c r="D451" t="b">
        <f>IF(C451=1,'Data Transformation'!$G$3+0.5*'Data Transformation'!$W$25,IF(C452=1,D452-'Data Transformation'!$W$25,FALSE))</f>
        <v>0</v>
      </c>
      <c r="E451" t="str">
        <f t="array" ref="E451">IF(ISLOGICAL(D451),"",FREQUENCY(IF('Data Transformation'!$B$425:$B$8425='Bin Analysis'!$B435,'Data Transformation'!$G$425:$G$8425),D451))</f>
        <v/>
      </c>
      <c r="F451" t="str">
        <f t="shared" si="54"/>
        <v/>
      </c>
      <c r="G451">
        <f>Weighting!$H$19</f>
        <v>0</v>
      </c>
      <c r="H451">
        <f t="array" ref="H451">FREQUENCY(IF('Data Transformation'!$B$4:$B$8425=B435,'Data Transformation'!$G$4:$G$8425),'Bin Analysis'!$B451)</f>
        <v>17</v>
      </c>
      <c r="I451">
        <f t="shared" si="55"/>
        <v>0</v>
      </c>
      <c r="J451">
        <f t="shared" si="56"/>
        <v>0</v>
      </c>
      <c r="K451">
        <f>J451*Weighting!$W$19</f>
        <v>0</v>
      </c>
      <c r="M451" s="14"/>
    </row>
    <row r="452" spans="1:25" x14ac:dyDescent="0.25">
      <c r="A452" s="32" t="str">
        <f>IF(Weighting!$P$20&gt;0,B452,"")</f>
        <v/>
      </c>
      <c r="B452">
        <f>Weighting!$C$20</f>
        <v>2.1550000000000002</v>
      </c>
      <c r="C452">
        <f>Weighting!$F$20</f>
        <v>0</v>
      </c>
      <c r="D452" t="b">
        <f>IF(C452=1,'Data Transformation'!$G$3+0.5*'Data Transformation'!$W$25,IF(C453=1,D453-'Data Transformation'!$W$25,FALSE))</f>
        <v>0</v>
      </c>
      <c r="E452" t="str">
        <f t="array" ref="E452">IF(ISLOGICAL(D452),"",FREQUENCY(IF('Data Transformation'!$B$425:$B$8425='Bin Analysis'!$B435,'Data Transformation'!$G$425:$G$8425),D452))</f>
        <v/>
      </c>
      <c r="F452" t="str">
        <f t="shared" si="54"/>
        <v/>
      </c>
      <c r="G452">
        <f>Weighting!$H$20</f>
        <v>0</v>
      </c>
      <c r="H452">
        <f t="array" ref="H452">FREQUENCY(IF('Data Transformation'!$B$4:$B$8425=B435,'Data Transformation'!$G$4:$G$8425),'Bin Analysis'!$B452)</f>
        <v>17</v>
      </c>
      <c r="I452">
        <f t="shared" si="55"/>
        <v>0</v>
      </c>
      <c r="J452">
        <f t="shared" si="56"/>
        <v>0</v>
      </c>
      <c r="K452">
        <f>J452*Weighting!$W$20</f>
        <v>0</v>
      </c>
      <c r="M452" s="14"/>
    </row>
    <row r="453" spans="1:25" x14ac:dyDescent="0.25">
      <c r="A453" s="32" t="str">
        <f>IF(Weighting!$P$21&gt;0,B453,"")</f>
        <v/>
      </c>
      <c r="B453">
        <f>Weighting!$C$21</f>
        <v>2.2860000000000005</v>
      </c>
      <c r="C453">
        <f>Weighting!$F$21</f>
        <v>0</v>
      </c>
      <c r="D453" t="b">
        <f>IF(C453=1,'Data Transformation'!$G$3+0.5*'Data Transformation'!$W$25,IF(C454=1,D454-'Data Transformation'!$W$25,FALSE))</f>
        <v>0</v>
      </c>
      <c r="E453" t="str">
        <f t="array" ref="E453">IF(ISLOGICAL(D453),"",FREQUENCY(IF('Data Transformation'!$B$425:$B$8425='Bin Analysis'!$B435,'Data Transformation'!$G$425:$G$8425),D453))</f>
        <v/>
      </c>
      <c r="F453" t="str">
        <f t="shared" si="54"/>
        <v/>
      </c>
      <c r="G453">
        <f>Weighting!$H$21</f>
        <v>0</v>
      </c>
      <c r="H453">
        <f t="array" ref="H453">FREQUENCY(IF('Data Transformation'!$B$4:$B$8425=B435,'Data Transformation'!$G$4:$G$8425),'Bin Analysis'!$B453)</f>
        <v>17</v>
      </c>
      <c r="I453">
        <f t="shared" si="55"/>
        <v>0</v>
      </c>
      <c r="J453">
        <f t="shared" si="56"/>
        <v>0</v>
      </c>
      <c r="K453">
        <f>J453*Weighting!$W$21</f>
        <v>0</v>
      </c>
      <c r="M453" s="14"/>
    </row>
    <row r="454" spans="1:25" x14ac:dyDescent="0.25">
      <c r="A454" s="32" t="str">
        <f>IF(Weighting!$P$22&gt;0,B454,"")</f>
        <v/>
      </c>
      <c r="B454">
        <f>Weighting!$C$22</f>
        <v>2.4170000000000007</v>
      </c>
      <c r="C454">
        <f>Weighting!$F$22</f>
        <v>0</v>
      </c>
      <c r="D454" t="b">
        <f>IF(C454=1,'Data Transformation'!$G$3+0.5*'Data Transformation'!$W$25,IF(C455=1,D455-'Data Transformation'!$W$25,FALSE))</f>
        <v>0</v>
      </c>
      <c r="E454" t="str">
        <f t="array" ref="E454">IF(ISLOGICAL(D454),"",FREQUENCY(IF('Data Transformation'!$B$425:$B$8425='Bin Analysis'!$B435,'Data Transformation'!$G$425:$G$8425),D454))</f>
        <v/>
      </c>
      <c r="F454" t="str">
        <f t="shared" si="54"/>
        <v/>
      </c>
      <c r="G454">
        <f>Weighting!$H$22</f>
        <v>0</v>
      </c>
      <c r="H454">
        <f t="array" ref="H454">FREQUENCY(IF('Data Transformation'!$B$4:$B$8425=B435,'Data Transformation'!$G$4:$G$8425),'Bin Analysis'!$B454)</f>
        <v>17</v>
      </c>
      <c r="I454">
        <f t="shared" si="55"/>
        <v>0</v>
      </c>
      <c r="J454">
        <f t="shared" si="56"/>
        <v>0</v>
      </c>
      <c r="K454">
        <f>J454*Weighting!$W$22</f>
        <v>0</v>
      </c>
      <c r="M454" s="14"/>
    </row>
    <row r="455" spans="1:25" x14ac:dyDescent="0.25">
      <c r="A455" s="32" t="str">
        <f>IF(Weighting!$P$23&gt;0,B455,"")</f>
        <v/>
      </c>
      <c r="B455">
        <f>Weighting!$C$23</f>
        <v>2.5480000000000009</v>
      </c>
      <c r="C455">
        <f>Weighting!$F$23</f>
        <v>0</v>
      </c>
      <c r="D455" t="b">
        <f>IF(C455=1,'Data Transformation'!$G$3+0.5*'Data Transformation'!$W$25,IF(C456=1,D456-'Data Transformation'!$W$25,FALSE))</f>
        <v>0</v>
      </c>
      <c r="E455" t="str">
        <f t="array" ref="E455">IF(ISLOGICAL(D455),"",FREQUENCY(IF('Data Transformation'!$B$425:$B$8425='Bin Analysis'!$B435,'Data Transformation'!$G$425:$G$8425),D455))</f>
        <v/>
      </c>
      <c r="F455" t="str">
        <f t="shared" si="54"/>
        <v/>
      </c>
      <c r="G455">
        <f>Weighting!$H$23</f>
        <v>0</v>
      </c>
      <c r="H455">
        <f t="array" ref="H455">FREQUENCY(IF('Data Transformation'!$B$4:$B$8425=B435,'Data Transformation'!$G$4:$G$8425),'Bin Analysis'!$B455)</f>
        <v>17</v>
      </c>
      <c r="I455">
        <f t="shared" si="55"/>
        <v>0</v>
      </c>
      <c r="J455">
        <f t="shared" si="56"/>
        <v>0</v>
      </c>
      <c r="K455">
        <f>J455*Weighting!$W$23</f>
        <v>0</v>
      </c>
      <c r="M455" s="14"/>
    </row>
    <row r="456" spans="1:25" x14ac:dyDescent="0.25">
      <c r="A456" s="32" t="str">
        <f>IF(Weighting!$P$24&gt;0,B456,"")</f>
        <v/>
      </c>
      <c r="B456">
        <f>Weighting!$C$24</f>
        <v>2.6790000000000012</v>
      </c>
      <c r="C456">
        <f>Weighting!$F$24</f>
        <v>0</v>
      </c>
      <c r="D456" t="b">
        <f>IF(C456=1,'Data Transformation'!$G$3+0.5*'Data Transformation'!$W$25,IF(C457=1,D457-'Data Transformation'!$W$25,FALSE))</f>
        <v>0</v>
      </c>
      <c r="E456" t="str">
        <f t="array" ref="E456">IF(ISLOGICAL(D456),"",FREQUENCY(IF('Data Transformation'!$B$425:$B$8425='Bin Analysis'!$B435,'Data Transformation'!$G$425:$G$8425),D456))</f>
        <v/>
      </c>
      <c r="F456" t="str">
        <f t="shared" si="54"/>
        <v/>
      </c>
      <c r="G456">
        <f>Weighting!$H$24</f>
        <v>0</v>
      </c>
      <c r="H456">
        <f t="array" ref="H456">FREQUENCY(IF('Data Transformation'!$B$4:$B$8425=B435,'Data Transformation'!$G$4:$G$8425),'Bin Analysis'!$B456)</f>
        <v>17</v>
      </c>
      <c r="I456">
        <f t="shared" si="55"/>
        <v>0</v>
      </c>
      <c r="J456">
        <f t="shared" si="56"/>
        <v>0</v>
      </c>
      <c r="K456">
        <f>J456*Weighting!$W$24</f>
        <v>0</v>
      </c>
      <c r="M456" s="14"/>
    </row>
    <row r="457" spans="1:25" x14ac:dyDescent="0.25">
      <c r="A457" s="32" t="str">
        <f>IF(Weighting!$P$25&gt;0,B457,"")</f>
        <v/>
      </c>
      <c r="B457">
        <f>Weighting!$C$25</f>
        <v>2.8100000000000014</v>
      </c>
      <c r="C457">
        <f>Weighting!$F$25</f>
        <v>0</v>
      </c>
      <c r="D457" t="b">
        <f>IF(C457=1,'Data Transformation'!$G$3+0.5*'Data Transformation'!$W$25,IF(C458=1,D458-'Data Transformation'!$W$25,FALSE))</f>
        <v>0</v>
      </c>
      <c r="E457" t="str">
        <f t="array" ref="E457">IF(ISLOGICAL(D457),"",FREQUENCY(IF('Data Transformation'!$B$425:$B$8425='Bin Analysis'!$B435,'Data Transformation'!$G$425:$G$8425),D457))</f>
        <v/>
      </c>
      <c r="F457" t="str">
        <f t="shared" si="54"/>
        <v/>
      </c>
      <c r="G457">
        <f>Weighting!$H$25</f>
        <v>0</v>
      </c>
      <c r="H457">
        <f t="array" ref="H457">FREQUENCY(IF('Data Transformation'!$B$4:$B$8425=B435,'Data Transformation'!$G$4:$G$8425),'Bin Analysis'!$B457)</f>
        <v>17</v>
      </c>
      <c r="I457">
        <f t="shared" si="55"/>
        <v>0</v>
      </c>
      <c r="J457">
        <f t="shared" si="56"/>
        <v>0</v>
      </c>
      <c r="K457">
        <f>J457*Weighting!$W$25</f>
        <v>0</v>
      </c>
      <c r="M457" s="14"/>
    </row>
    <row r="458" spans="1:25" x14ac:dyDescent="0.25">
      <c r="O458"/>
      <c r="P458"/>
      <c r="Q458"/>
      <c r="R458"/>
    </row>
    <row r="459" spans="1:25" ht="23.25" x14ac:dyDescent="0.35">
      <c r="A459" s="21" t="s">
        <v>0</v>
      </c>
      <c r="B459" s="21">
        <f>IFERROR(VLOOKUP(C459,'Data Transformation'!$L$6:$M$426,2,FALSE),"")</f>
        <v>19</v>
      </c>
      <c r="C459" s="21">
        <f>C435+1</f>
        <v>19</v>
      </c>
      <c r="D459" s="21"/>
      <c r="E459" s="21"/>
      <c r="F459" s="21"/>
      <c r="G459" s="21"/>
      <c r="H459" s="22"/>
      <c r="I459" s="22"/>
      <c r="J459" s="22"/>
      <c r="K459" s="21"/>
      <c r="L459" s="21">
        <f>B459</f>
        <v>19</v>
      </c>
      <c r="M459" s="23">
        <f>INDEX('Data Transformation'!$O$4:$O$424,MATCH($B459,'Data Transformation'!$M$4:$M$424,0),MATCH($M$2,'Data Transformation'!$O$3,0))</f>
        <v>20</v>
      </c>
      <c r="N459" s="27">
        <f>IF('Input and Summary Results'!$J$16="minimum",'Bin Analysis'!X460/(M459-1),'Bin Analysis'!Y459/('Bin Analysis'!M459-1))</f>
        <v>0</v>
      </c>
      <c r="O459" s="27">
        <f>IF(M459=FALSE,NA(),(VLOOKUP(1,C462:K481,4,FALSE))/(M459-1))</f>
        <v>0.42105263157894735</v>
      </c>
      <c r="P459" s="27">
        <f>IF(M459=FALSE,NA(),SUM(J462:J481)/Weighting!$S$5)</f>
        <v>0.5</v>
      </c>
      <c r="Q459" s="27">
        <f>IF(M459=FALSE,NA(),SUM(K462:K481)/Weighting!$S$6)</f>
        <v>0.52173913043478259</v>
      </c>
      <c r="R459" s="27">
        <f>IF(M459=FALSE,NA(),(VLOOKUP(1,G462:K481,3,FALSE))/(M459-1))</f>
        <v>0</v>
      </c>
      <c r="S459" s="22" t="str">
        <f>IF(M459=FALSE,NA(),IF(SUM(J462:J481)=2,"yes","no"))</f>
        <v>no</v>
      </c>
      <c r="X459" s="2" cm="2">
        <f t="array" ref="X459:X460">FREQUENCY(IF('Data Transformation'!$B$425:$B$6424='Bin Analysis'!L459,'Data Transformation'!$G$425:$G$6424),'Data Transformation'!$U$11)</f>
        <v>19</v>
      </c>
      <c r="Y459" s="2" cm="2">
        <f t="array" ref="Y459:Y460">FREQUENCY(IF('Data Transformation'!$B$425:$B$6424='Bin Analysis'!L459,'Data Transformation'!$G$425:$G$6424),'Data Transformation'!$U$12)</f>
        <v>11</v>
      </c>
    </row>
    <row r="460" spans="1:25" x14ac:dyDescent="0.25">
      <c r="A460" s="14" t="s">
        <v>67</v>
      </c>
      <c r="B460" t="s">
        <v>47</v>
      </c>
      <c r="C460" t="s">
        <v>5</v>
      </c>
      <c r="D460" t="s">
        <v>100</v>
      </c>
      <c r="E460" t="s">
        <v>101</v>
      </c>
      <c r="F460" t="s">
        <v>102</v>
      </c>
      <c r="G460" t="s">
        <v>70</v>
      </c>
      <c r="H460" t="s">
        <v>31</v>
      </c>
      <c r="I460" t="s">
        <v>32</v>
      </c>
      <c r="J460" t="s">
        <v>46</v>
      </c>
      <c r="K460" s="14" t="s">
        <v>45</v>
      </c>
      <c r="M460" s="14"/>
      <c r="X460" s="2">
        <v>0</v>
      </c>
      <c r="Y460" s="2">
        <v>8</v>
      </c>
    </row>
    <row r="461" spans="1:25" x14ac:dyDescent="0.25">
      <c r="A461" s="32"/>
      <c r="D461" t="b">
        <f>IF(C461=1,'Data Transformation'!$G$3+0.5*'Data Transformation'!$W$25,IF(C462=1,D462-'Data Transformation'!$W$25,FALSE))</f>
        <v>0</v>
      </c>
      <c r="E461" t="str">
        <f t="array" ref="E461">IF(ISLOGICAL(D461),"",FREQUENCY(IF('Data Transformation'!$B$425:$B$8425='Bin Analysis'!$B459,'Data Transformation'!$G$425:$G$8425),D461))</f>
        <v/>
      </c>
      <c r="F461" t="str">
        <f>IF(ISLOGICAL(D461),"",E461-E460)</f>
        <v/>
      </c>
      <c r="M461" s="14"/>
    </row>
    <row r="462" spans="1:25" x14ac:dyDescent="0.25">
      <c r="A462" s="32">
        <f>IF(Weighting!$P$6&gt;0,B462,"")</f>
        <v>0.32100000000000001</v>
      </c>
      <c r="B462">
        <f>Weighting!$C$6</f>
        <v>0.32100000000000001</v>
      </c>
      <c r="C462">
        <f>Weighting!$F$6</f>
        <v>0</v>
      </c>
      <c r="D462" t="b">
        <f>IF(C462=1,'Data Transformation'!$G$3+0.5*'Data Transformation'!$W$25,IF(C463=1,D463-'Data Transformation'!$W$25,FALSE))</f>
        <v>0</v>
      </c>
      <c r="E462" t="str">
        <f t="array" ref="E462">IF(ISLOGICAL(D462),"",FREQUENCY(IF('Data Transformation'!$B$425:$B$8425='Bin Analysis'!$B459,'Data Transformation'!$G$425:$G$8425),D462))</f>
        <v/>
      </c>
      <c r="F462" t="str">
        <f>IF(ISLOGICAL(D462),"",E462-E461)</f>
        <v/>
      </c>
      <c r="G462">
        <f>Weighting!$H$6</f>
        <v>1</v>
      </c>
      <c r="H462">
        <f t="array" ref="H462">FREQUENCY(IF('Data Transformation'!$B$4:$B$8425=B459,'Data Transformation'!$G$4:$G$8425),'Bin Analysis'!$B462)</f>
        <v>0</v>
      </c>
      <c r="I462">
        <f>H462-H461</f>
        <v>0</v>
      </c>
      <c r="J462">
        <f>IF(I462=0,0,1)</f>
        <v>0</v>
      </c>
      <c r="K462">
        <f>J462*Weighting!$W$6</f>
        <v>0</v>
      </c>
      <c r="M462" s="14"/>
    </row>
    <row r="463" spans="1:25" x14ac:dyDescent="0.25">
      <c r="A463" s="32">
        <f>IF(Weighting!$P$7&gt;0,B463,"")</f>
        <v>0.45200000000000001</v>
      </c>
      <c r="B463">
        <f>Weighting!$C$7</f>
        <v>0.45200000000000001</v>
      </c>
      <c r="C463">
        <f>Weighting!$F$7</f>
        <v>0</v>
      </c>
      <c r="D463" t="b">
        <f>IF(C463=1,'Data Transformation'!$G$3+0.5*'Data Transformation'!$W$25,IF(C464=1,D464-'Data Transformation'!$W$25,FALSE))</f>
        <v>0</v>
      </c>
      <c r="E463" t="str">
        <f t="array" ref="E463">IF(ISLOGICAL(D463),"",FREQUENCY(IF('Data Transformation'!$B$425:$B$8425='Bin Analysis'!$B459,'Data Transformation'!$G$425:$G$8425),D463))</f>
        <v/>
      </c>
      <c r="F463" t="str">
        <f t="shared" ref="F463:F481" si="57">IF(ISLOGICAL(D463),"",E463-E462)</f>
        <v/>
      </c>
      <c r="G463">
        <f>Weighting!$H$7</f>
        <v>0</v>
      </c>
      <c r="H463">
        <f t="array" ref="H463">FREQUENCY(IF('Data Transformation'!$B$4:$B$8425=B459,'Data Transformation'!$G$4:$G$8425),'Bin Analysis'!$B463)</f>
        <v>0</v>
      </c>
      <c r="I463">
        <f t="shared" ref="I463:I481" si="58">H463-H462</f>
        <v>0</v>
      </c>
      <c r="J463">
        <f>IF(I463=0,0,1)</f>
        <v>0</v>
      </c>
      <c r="K463">
        <f>J463*Weighting!$W$7</f>
        <v>0</v>
      </c>
      <c r="M463" s="14"/>
    </row>
    <row r="464" spans="1:25" x14ac:dyDescent="0.25">
      <c r="A464" s="32">
        <f>IF(Weighting!$P$8&gt;0,B464,"")</f>
        <v>0.58299999999999996</v>
      </c>
      <c r="B464">
        <f>Weighting!$C$8</f>
        <v>0.58299999999999996</v>
      </c>
      <c r="C464">
        <f>Weighting!$F$8</f>
        <v>0</v>
      </c>
      <c r="D464" t="b">
        <f>IF(C464=1,'Data Transformation'!$G$3+0.5*'Data Transformation'!$W$25,IF(C465=1,D465-'Data Transformation'!$W$25,FALSE))</f>
        <v>0</v>
      </c>
      <c r="E464" t="str">
        <f t="array" ref="E464">IF(ISLOGICAL(D464),"",FREQUENCY(IF('Data Transformation'!$B$425:$B$8425='Bin Analysis'!$B459,'Data Transformation'!$G$425:$G$8425),D464))</f>
        <v/>
      </c>
      <c r="F464" t="str">
        <f t="shared" si="57"/>
        <v/>
      </c>
      <c r="G464">
        <f>Weighting!$H$8</f>
        <v>0</v>
      </c>
      <c r="H464">
        <f t="array" ref="H464">FREQUENCY(IF('Data Transformation'!$B$4:$B$8425=B459,'Data Transformation'!$G$4:$G$8425),'Bin Analysis'!$B464)</f>
        <v>2</v>
      </c>
      <c r="I464">
        <f t="shared" si="58"/>
        <v>2</v>
      </c>
      <c r="J464">
        <f t="shared" ref="J464:J481" si="59">IF(I464=0,0,1)</f>
        <v>1</v>
      </c>
      <c r="K464">
        <f>J464*Weighting!$W$8</f>
        <v>3</v>
      </c>
      <c r="M464" s="14"/>
    </row>
    <row r="465" spans="1:13" x14ac:dyDescent="0.25">
      <c r="A465" s="32">
        <f>IF(Weighting!$P$9&gt;0,B465,"")</f>
        <v>0.71399999999999997</v>
      </c>
      <c r="B465" s="50">
        <f>Weighting!$C$9</f>
        <v>0.71399999999999997</v>
      </c>
      <c r="C465">
        <f>Weighting!$F$9</f>
        <v>0</v>
      </c>
      <c r="D465" t="b">
        <f>IF(C465=1,'Data Transformation'!$G$3+0.5*'Data Transformation'!$W$25,IF(C466=1,D466-'Data Transformation'!$W$25,FALSE))</f>
        <v>0</v>
      </c>
      <c r="E465" t="str">
        <f t="array" ref="E465">IF(ISLOGICAL(D465),"",FREQUENCY(IF('Data Transformation'!$B$425:$B$8425='Bin Analysis'!$B459,'Data Transformation'!$G$425:$G$8425),D465))</f>
        <v/>
      </c>
      <c r="F465" t="str">
        <f t="shared" si="57"/>
        <v/>
      </c>
      <c r="G465">
        <f>Weighting!$H$9</f>
        <v>0</v>
      </c>
      <c r="H465">
        <f t="array" ref="H465">FREQUENCY(IF('Data Transformation'!$B$4:$B$8425=B459,'Data Transformation'!$G$4:$G$8425),'Bin Analysis'!$B465)</f>
        <v>5</v>
      </c>
      <c r="I465">
        <f t="shared" si="58"/>
        <v>3</v>
      </c>
      <c r="J465">
        <f t="shared" si="59"/>
        <v>1</v>
      </c>
      <c r="K465">
        <f>J465*Weighting!$W$9</f>
        <v>3</v>
      </c>
      <c r="M465" s="14"/>
    </row>
    <row r="466" spans="1:13" x14ac:dyDescent="0.25">
      <c r="A466" s="32">
        <f>IF(Weighting!$P$10&gt;0,B466,"")</f>
        <v>0.84499999999999997</v>
      </c>
      <c r="B466">
        <f>Weighting!$C$10</f>
        <v>0.84499999999999997</v>
      </c>
      <c r="C466">
        <f>Weighting!$F$10</f>
        <v>0</v>
      </c>
      <c r="D466" t="b">
        <f>IF(C466=1,'Data Transformation'!$G$3+0.5*'Data Transformation'!$W$25,IF(C467=1,D467-'Data Transformation'!$W$25,FALSE))</f>
        <v>0</v>
      </c>
      <c r="E466" t="str">
        <f t="array" ref="E466">IF(ISLOGICAL(D466),"",FREQUENCY(IF('Data Transformation'!$B$425:$B$8425='Bin Analysis'!$B459,'Data Transformation'!$G$425:$G$8425),D466))</f>
        <v/>
      </c>
      <c r="F466" t="str">
        <f t="shared" si="57"/>
        <v/>
      </c>
      <c r="G466">
        <f>Weighting!$H$10</f>
        <v>0</v>
      </c>
      <c r="H466">
        <f t="array" ref="H466">FREQUENCY(IF('Data Transformation'!$B$4:$B$8425=B459,'Data Transformation'!$G$4:$G$8425),'Bin Analysis'!$B466)</f>
        <v>9</v>
      </c>
      <c r="I466">
        <f t="shared" si="58"/>
        <v>4</v>
      </c>
      <c r="J466">
        <f t="shared" si="59"/>
        <v>1</v>
      </c>
      <c r="K466">
        <f>J466*Weighting!$W$10</f>
        <v>3</v>
      </c>
      <c r="M466" s="14"/>
    </row>
    <row r="467" spans="1:13" x14ac:dyDescent="0.25">
      <c r="A467" s="32">
        <f>IF(Weighting!$P$11&gt;0,B467,"")</f>
        <v>0.97599999999999998</v>
      </c>
      <c r="B467">
        <f>Weighting!$C$11</f>
        <v>0.97599999999999998</v>
      </c>
      <c r="C467">
        <f>Weighting!$F$11</f>
        <v>0</v>
      </c>
      <c r="D467">
        <f>IF(C467=1,'Data Transformation'!$G$3+0.5*'Data Transformation'!$W$25,IF(C468=1,D468-'Data Transformation'!$W$25,FALSE))</f>
        <v>0.86899999999999999</v>
      </c>
      <c r="E467">
        <f t="array" ref="E467">IF(ISLOGICAL(D467),"",FREQUENCY(IF('Data Transformation'!$B$425:$B$8425='Bin Analysis'!$B459,'Data Transformation'!$G$425:$G$8425),D467))</f>
        <v>11</v>
      </c>
      <c r="F467" t="e">
        <f t="shared" si="57"/>
        <v>#VALUE!</v>
      </c>
      <c r="G467">
        <f>Weighting!$H$11</f>
        <v>0</v>
      </c>
      <c r="H467">
        <f t="array" ref="H467">FREQUENCY(IF('Data Transformation'!$B$4:$B$8425=B459,'Data Transformation'!$G$4:$G$8425),'Bin Analysis'!$B467)</f>
        <v>13</v>
      </c>
      <c r="I467">
        <f t="shared" si="58"/>
        <v>4</v>
      </c>
      <c r="J467">
        <f t="shared" si="59"/>
        <v>1</v>
      </c>
      <c r="K467">
        <f>J467*Weighting!$W$11</f>
        <v>2</v>
      </c>
      <c r="M467" s="14"/>
    </row>
    <row r="468" spans="1:13" x14ac:dyDescent="0.25">
      <c r="A468" s="32">
        <f>IF(Weighting!$P$12&gt;0,B468,"")</f>
        <v>1.107</v>
      </c>
      <c r="B468">
        <f>Weighting!$C$12</f>
        <v>1.107</v>
      </c>
      <c r="C468">
        <f>Weighting!$F$12</f>
        <v>1</v>
      </c>
      <c r="D468">
        <f>IF(C468=1,'Data Transformation'!$G$3+0.5*'Data Transformation'!$W$25,IF(C469=1,D469-'Data Transformation'!$W$25,FALSE))</f>
        <v>1.131</v>
      </c>
      <c r="E468">
        <f t="array" ref="E468">IF(ISLOGICAL(D468),"",FREQUENCY(IF('Data Transformation'!$B$425:$B$8425='Bin Analysis'!$B459,'Data Transformation'!$G$425:$G$8425),D468))</f>
        <v>19</v>
      </c>
      <c r="F468">
        <f t="shared" si="57"/>
        <v>8</v>
      </c>
      <c r="G468">
        <f>Weighting!$H$12</f>
        <v>0</v>
      </c>
      <c r="H468">
        <f t="array" ref="H468">FREQUENCY(IF('Data Transformation'!$B$4:$B$8425=B459,'Data Transformation'!$G$4:$G$8425),'Bin Analysis'!$B468)</f>
        <v>20</v>
      </c>
      <c r="I468">
        <f t="shared" si="58"/>
        <v>7</v>
      </c>
      <c r="J468">
        <f t="shared" si="59"/>
        <v>1</v>
      </c>
      <c r="K468">
        <f>J468*Weighting!$W$12</f>
        <v>1</v>
      </c>
      <c r="M468" s="14"/>
    </row>
    <row r="469" spans="1:13" x14ac:dyDescent="0.25">
      <c r="A469" s="32">
        <f>IF(Weighting!$P$13&gt;0,B469,"")</f>
        <v>1.238</v>
      </c>
      <c r="B469">
        <f>Weighting!$C$13</f>
        <v>1.238</v>
      </c>
      <c r="C469">
        <f>Weighting!$F$13</f>
        <v>0</v>
      </c>
      <c r="D469" t="b">
        <f>IF(C469=1,'Data Transformation'!$G$3+0.5*'Data Transformation'!$W$25,IF(C470=1,D470-'Data Transformation'!$W$25,FALSE))</f>
        <v>0</v>
      </c>
      <c r="E469" t="str">
        <f t="array" ref="E469">IF(ISLOGICAL(D469),"",FREQUENCY(IF('Data Transformation'!$B$425:$B$8425='Bin Analysis'!$B459,'Data Transformation'!$G$425:$G$8425),D469))</f>
        <v/>
      </c>
      <c r="F469" t="str">
        <f t="shared" si="57"/>
        <v/>
      </c>
      <c r="G469">
        <f>Weighting!$H$13</f>
        <v>0</v>
      </c>
      <c r="H469">
        <f t="array" ref="H469">FREQUENCY(IF('Data Transformation'!$B$4:$B$8425=B459,'Data Transformation'!$G$4:$G$8425),'Bin Analysis'!$B469)</f>
        <v>20</v>
      </c>
      <c r="I469">
        <f t="shared" si="58"/>
        <v>0</v>
      </c>
      <c r="J469">
        <f t="shared" si="59"/>
        <v>0</v>
      </c>
      <c r="K469">
        <f>J469*Weighting!$W$13</f>
        <v>0</v>
      </c>
      <c r="M469" s="14"/>
    </row>
    <row r="470" spans="1:13" x14ac:dyDescent="0.25">
      <c r="A470" s="32">
        <f>IF(Weighting!$P$14&gt;0,B470,"")</f>
        <v>1.369</v>
      </c>
      <c r="B470">
        <f>Weighting!$C$14</f>
        <v>1.369</v>
      </c>
      <c r="C470">
        <f>Weighting!$F$14</f>
        <v>0</v>
      </c>
      <c r="D470" t="b">
        <f>IF(C470=1,'Data Transformation'!$G$3+0.5*'Data Transformation'!$W$25,IF(C471=1,D471-'Data Transformation'!$W$25,FALSE))</f>
        <v>0</v>
      </c>
      <c r="E470" t="str">
        <f t="array" ref="E470">IF(ISLOGICAL(D470),"",FREQUENCY(IF('Data Transformation'!$B$425:$B$8425='Bin Analysis'!$B459,'Data Transformation'!$G$425:$G$8425),D470))</f>
        <v/>
      </c>
      <c r="F470" t="str">
        <f t="shared" si="57"/>
        <v/>
      </c>
      <c r="G470">
        <f>Weighting!$H$14</f>
        <v>0</v>
      </c>
      <c r="H470">
        <f t="array" ref="H470">FREQUENCY(IF('Data Transformation'!$B$4:$B$8425=B459,'Data Transformation'!$G$4:$G$8425),'Bin Analysis'!$B470)</f>
        <v>20</v>
      </c>
      <c r="I470">
        <f t="shared" si="58"/>
        <v>0</v>
      </c>
      <c r="J470">
        <f t="shared" si="59"/>
        <v>0</v>
      </c>
      <c r="K470">
        <f>J470*Weighting!$W$14</f>
        <v>0</v>
      </c>
      <c r="M470" s="14"/>
    </row>
    <row r="471" spans="1:13" x14ac:dyDescent="0.25">
      <c r="A471" s="32">
        <f>IF(Weighting!$P$15&gt;0,B471,"")</f>
        <v>1.5000009999999999</v>
      </c>
      <c r="B471">
        <f>Weighting!$C$15</f>
        <v>1.5000009999999999</v>
      </c>
      <c r="C471">
        <f>Weighting!$F$15</f>
        <v>0</v>
      </c>
      <c r="D471" t="b">
        <f>IF(C471=1,'Data Transformation'!$G$3+0.5*'Data Transformation'!$W$25,IF(C472=1,D472-'Data Transformation'!$W$25,FALSE))</f>
        <v>0</v>
      </c>
      <c r="E471" t="str">
        <f t="array" ref="E471">IF(ISLOGICAL(D471),"",FREQUENCY(IF('Data Transformation'!$B$425:$B$8425='Bin Analysis'!$B459,'Data Transformation'!$G$425:$G$8425),D471))</f>
        <v/>
      </c>
      <c r="F471" t="str">
        <f t="shared" si="57"/>
        <v/>
      </c>
      <c r="G471">
        <f>Weighting!$H$15</f>
        <v>0</v>
      </c>
      <c r="H471">
        <f t="array" ref="H471">FREQUENCY(IF('Data Transformation'!$B$4:$B$8425=B459,'Data Transformation'!$G$4:$G$8425),'Bin Analysis'!$B471)</f>
        <v>20</v>
      </c>
      <c r="I471">
        <f t="shared" si="58"/>
        <v>0</v>
      </c>
      <c r="J471">
        <f t="shared" si="59"/>
        <v>0</v>
      </c>
      <c r="K471">
        <f>J471*Weighting!$W$15</f>
        <v>0</v>
      </c>
      <c r="M471" s="14"/>
    </row>
    <row r="472" spans="1:13" x14ac:dyDescent="0.25">
      <c r="A472" s="32" t="str">
        <f>IF(Weighting!$P$16&gt;0,B472,"")</f>
        <v/>
      </c>
      <c r="B472">
        <f>Weighting!$C$16</f>
        <v>1.631</v>
      </c>
      <c r="C472">
        <f>Weighting!$F$16</f>
        <v>0</v>
      </c>
      <c r="D472" t="b">
        <f>IF(C472=1,'Data Transformation'!$G$3+0.5*'Data Transformation'!$W$25,IF(C473=1,D473-'Data Transformation'!$W$25,FALSE))</f>
        <v>0</v>
      </c>
      <c r="E472" t="str">
        <f t="array" ref="E472">IF(ISLOGICAL(D472),"",FREQUENCY(IF('Data Transformation'!$B$425:$B$8425='Bin Analysis'!$B459,'Data Transformation'!$G$425:$G$8425),D472))</f>
        <v/>
      </c>
      <c r="F472" t="str">
        <f t="shared" si="57"/>
        <v/>
      </c>
      <c r="G472">
        <f>Weighting!$H$16</f>
        <v>0</v>
      </c>
      <c r="H472">
        <f t="array" ref="H472">FREQUENCY(IF('Data Transformation'!$B$4:$B$8425=B459,'Data Transformation'!$G$4:$G$8425),'Bin Analysis'!$B472)</f>
        <v>20</v>
      </c>
      <c r="I472">
        <f t="shared" si="58"/>
        <v>0</v>
      </c>
      <c r="J472">
        <f t="shared" si="59"/>
        <v>0</v>
      </c>
      <c r="K472">
        <f>J472*Weighting!$W$16</f>
        <v>0</v>
      </c>
      <c r="M472" s="14"/>
    </row>
    <row r="473" spans="1:13" x14ac:dyDescent="0.25">
      <c r="A473" s="32" t="str">
        <f>IF(Weighting!$P$17&gt;0,B473,"")</f>
        <v/>
      </c>
      <c r="B473">
        <f>Weighting!$C$17</f>
        <v>1.762</v>
      </c>
      <c r="C473">
        <f>Weighting!$F$17</f>
        <v>0</v>
      </c>
      <c r="D473" t="b">
        <f>IF(C473=1,'Data Transformation'!$G$3+0.5*'Data Transformation'!$W$25,IF(C474=1,D474-'Data Transformation'!$W$25,FALSE))</f>
        <v>0</v>
      </c>
      <c r="E473" t="str">
        <f t="array" ref="E473">IF(ISLOGICAL(D473),"",FREQUENCY(IF('Data Transformation'!$B$425:$B$8425='Bin Analysis'!$B459,'Data Transformation'!$G$425:$G$8425),D473))</f>
        <v/>
      </c>
      <c r="F473" t="str">
        <f t="shared" si="57"/>
        <v/>
      </c>
      <c r="G473">
        <f>Weighting!$H$17</f>
        <v>0</v>
      </c>
      <c r="H473">
        <f t="array" ref="H473">FREQUENCY(IF('Data Transformation'!$B$4:$B$8425=B459,'Data Transformation'!$G$4:$G$8425),'Bin Analysis'!$B473)</f>
        <v>20</v>
      </c>
      <c r="I473">
        <f t="shared" si="58"/>
        <v>0</v>
      </c>
      <c r="J473">
        <f t="shared" si="59"/>
        <v>0</v>
      </c>
      <c r="K473">
        <f>J473*Weighting!$W$17</f>
        <v>0</v>
      </c>
      <c r="M473" s="14"/>
    </row>
    <row r="474" spans="1:13" x14ac:dyDescent="0.25">
      <c r="A474" s="32" t="str">
        <f>IF(Weighting!$P$18&gt;0,B474,"")</f>
        <v/>
      </c>
      <c r="B474">
        <f>Weighting!$C$18</f>
        <v>1.893</v>
      </c>
      <c r="C474">
        <f>Weighting!$F$18</f>
        <v>0</v>
      </c>
      <c r="D474" t="b">
        <f>IF(C474=1,'Data Transformation'!$G$3+0.5*'Data Transformation'!$W$25,IF(C475=1,D475-'Data Transformation'!$W$25,FALSE))</f>
        <v>0</v>
      </c>
      <c r="E474" t="str">
        <f t="array" ref="E474">IF(ISLOGICAL(D474),"",FREQUENCY(IF('Data Transformation'!$B$425:$B$8425='Bin Analysis'!$B459,'Data Transformation'!$G$425:$G$8425),D474))</f>
        <v/>
      </c>
      <c r="F474" t="str">
        <f t="shared" si="57"/>
        <v/>
      </c>
      <c r="G474">
        <f>Weighting!$H$18</f>
        <v>0</v>
      </c>
      <c r="H474">
        <f t="array" ref="H474">FREQUENCY(IF('Data Transformation'!$B$4:$B$8425=B459,'Data Transformation'!$G$4:$G$8425),'Bin Analysis'!$B474)</f>
        <v>20</v>
      </c>
      <c r="I474">
        <f t="shared" si="58"/>
        <v>0</v>
      </c>
      <c r="J474">
        <f t="shared" si="59"/>
        <v>0</v>
      </c>
      <c r="K474">
        <f>J474*Weighting!$W$18</f>
        <v>0</v>
      </c>
      <c r="M474" s="14"/>
    </row>
    <row r="475" spans="1:13" x14ac:dyDescent="0.25">
      <c r="A475" s="32" t="str">
        <f>IF(Weighting!$P$19&gt;0,B475,"")</f>
        <v/>
      </c>
      <c r="B475">
        <f>Weighting!$C$19</f>
        <v>2.024</v>
      </c>
      <c r="C475">
        <f>Weighting!$F$19</f>
        <v>0</v>
      </c>
      <c r="D475" t="b">
        <f>IF(C475=1,'Data Transformation'!$G$3+0.5*'Data Transformation'!$W$25,IF(C476=1,D476-'Data Transformation'!$W$25,FALSE))</f>
        <v>0</v>
      </c>
      <c r="E475" t="str">
        <f t="array" ref="E475">IF(ISLOGICAL(D475),"",FREQUENCY(IF('Data Transformation'!$B$425:$B$8425='Bin Analysis'!$B459,'Data Transformation'!$G$425:$G$8425),D475))</f>
        <v/>
      </c>
      <c r="F475" t="str">
        <f t="shared" si="57"/>
        <v/>
      </c>
      <c r="G475">
        <f>Weighting!$H$19</f>
        <v>0</v>
      </c>
      <c r="H475">
        <f t="array" ref="H475">FREQUENCY(IF('Data Transformation'!$B$4:$B$8425=B459,'Data Transformation'!$G$4:$G$8425),'Bin Analysis'!$B475)</f>
        <v>20</v>
      </c>
      <c r="I475">
        <f t="shared" si="58"/>
        <v>0</v>
      </c>
      <c r="J475">
        <f t="shared" si="59"/>
        <v>0</v>
      </c>
      <c r="K475">
        <f>J475*Weighting!$W$19</f>
        <v>0</v>
      </c>
      <c r="M475" s="14"/>
    </row>
    <row r="476" spans="1:13" x14ac:dyDescent="0.25">
      <c r="A476" s="32" t="str">
        <f>IF(Weighting!$P$20&gt;0,B476,"")</f>
        <v/>
      </c>
      <c r="B476">
        <f>Weighting!$C$20</f>
        <v>2.1550000000000002</v>
      </c>
      <c r="C476">
        <f>Weighting!$F$20</f>
        <v>0</v>
      </c>
      <c r="D476" t="b">
        <f>IF(C476=1,'Data Transformation'!$G$3+0.5*'Data Transformation'!$W$25,IF(C477=1,D477-'Data Transformation'!$W$25,FALSE))</f>
        <v>0</v>
      </c>
      <c r="E476" t="str">
        <f t="array" ref="E476">IF(ISLOGICAL(D476),"",FREQUENCY(IF('Data Transformation'!$B$425:$B$8425='Bin Analysis'!$B459,'Data Transformation'!$G$425:$G$8425),D476))</f>
        <v/>
      </c>
      <c r="F476" t="str">
        <f t="shared" si="57"/>
        <v/>
      </c>
      <c r="G476">
        <f>Weighting!$H$20</f>
        <v>0</v>
      </c>
      <c r="H476">
        <f t="array" ref="H476">FREQUENCY(IF('Data Transformation'!$B$4:$B$8425=B459,'Data Transformation'!$G$4:$G$8425),'Bin Analysis'!$B476)</f>
        <v>20</v>
      </c>
      <c r="I476">
        <f t="shared" si="58"/>
        <v>0</v>
      </c>
      <c r="J476">
        <f t="shared" si="59"/>
        <v>0</v>
      </c>
      <c r="K476">
        <f>J476*Weighting!$W$20</f>
        <v>0</v>
      </c>
      <c r="M476" s="14"/>
    </row>
    <row r="477" spans="1:13" x14ac:dyDescent="0.25">
      <c r="A477" s="32" t="str">
        <f>IF(Weighting!$P$21&gt;0,B477,"")</f>
        <v/>
      </c>
      <c r="B477">
        <f>Weighting!$C$21</f>
        <v>2.2860000000000005</v>
      </c>
      <c r="C477">
        <f>Weighting!$F$21</f>
        <v>0</v>
      </c>
      <c r="D477" t="b">
        <f>IF(C477=1,'Data Transformation'!$G$3+0.5*'Data Transformation'!$W$25,IF(C478=1,D478-'Data Transformation'!$W$25,FALSE))</f>
        <v>0</v>
      </c>
      <c r="E477" t="str">
        <f t="array" ref="E477">IF(ISLOGICAL(D477),"",FREQUENCY(IF('Data Transformation'!$B$425:$B$8425='Bin Analysis'!$B459,'Data Transformation'!$G$425:$G$8425),D477))</f>
        <v/>
      </c>
      <c r="F477" t="str">
        <f t="shared" si="57"/>
        <v/>
      </c>
      <c r="G477">
        <f>Weighting!$H$21</f>
        <v>0</v>
      </c>
      <c r="H477">
        <f t="array" ref="H477">FREQUENCY(IF('Data Transformation'!$B$4:$B$8425=B459,'Data Transformation'!$G$4:$G$8425),'Bin Analysis'!$B477)</f>
        <v>20</v>
      </c>
      <c r="I477">
        <f t="shared" si="58"/>
        <v>0</v>
      </c>
      <c r="J477">
        <f t="shared" si="59"/>
        <v>0</v>
      </c>
      <c r="K477">
        <f>J477*Weighting!$W$21</f>
        <v>0</v>
      </c>
      <c r="M477" s="14"/>
    </row>
    <row r="478" spans="1:13" x14ac:dyDescent="0.25">
      <c r="A478" s="32" t="str">
        <f>IF(Weighting!$P$22&gt;0,B478,"")</f>
        <v/>
      </c>
      <c r="B478">
        <f>Weighting!$C$22</f>
        <v>2.4170000000000007</v>
      </c>
      <c r="C478">
        <f>Weighting!$F$22</f>
        <v>0</v>
      </c>
      <c r="D478" t="b">
        <f>IF(C478=1,'Data Transformation'!$G$3+0.5*'Data Transformation'!$W$25,IF(C479=1,D479-'Data Transformation'!$W$25,FALSE))</f>
        <v>0</v>
      </c>
      <c r="E478" t="str">
        <f t="array" ref="E478">IF(ISLOGICAL(D478),"",FREQUENCY(IF('Data Transformation'!$B$425:$B$8425='Bin Analysis'!$B459,'Data Transformation'!$G$425:$G$8425),D478))</f>
        <v/>
      </c>
      <c r="F478" t="str">
        <f t="shared" si="57"/>
        <v/>
      </c>
      <c r="G478">
        <f>Weighting!$H$22</f>
        <v>0</v>
      </c>
      <c r="H478">
        <f t="array" ref="H478">FREQUENCY(IF('Data Transformation'!$B$4:$B$8425=B459,'Data Transformation'!$G$4:$G$8425),'Bin Analysis'!$B478)</f>
        <v>20</v>
      </c>
      <c r="I478">
        <f t="shared" si="58"/>
        <v>0</v>
      </c>
      <c r="J478">
        <f t="shared" si="59"/>
        <v>0</v>
      </c>
      <c r="K478">
        <f>J478*Weighting!$W$22</f>
        <v>0</v>
      </c>
      <c r="M478" s="14"/>
    </row>
    <row r="479" spans="1:13" x14ac:dyDescent="0.25">
      <c r="A479" s="32" t="str">
        <f>IF(Weighting!$P$23&gt;0,B479,"")</f>
        <v/>
      </c>
      <c r="B479">
        <f>Weighting!$C$23</f>
        <v>2.5480000000000009</v>
      </c>
      <c r="C479">
        <f>Weighting!$F$23</f>
        <v>0</v>
      </c>
      <c r="D479" t="b">
        <f>IF(C479=1,'Data Transformation'!$G$3+0.5*'Data Transformation'!$W$25,IF(C480=1,D480-'Data Transformation'!$W$25,FALSE))</f>
        <v>0</v>
      </c>
      <c r="E479" t="str">
        <f t="array" ref="E479">IF(ISLOGICAL(D479),"",FREQUENCY(IF('Data Transformation'!$B$425:$B$8425='Bin Analysis'!$B459,'Data Transformation'!$G$425:$G$8425),D479))</f>
        <v/>
      </c>
      <c r="F479" t="str">
        <f t="shared" si="57"/>
        <v/>
      </c>
      <c r="G479">
        <f>Weighting!$H$23</f>
        <v>0</v>
      </c>
      <c r="H479">
        <f t="array" ref="H479">FREQUENCY(IF('Data Transformation'!$B$4:$B$8425=B459,'Data Transformation'!$G$4:$G$8425),'Bin Analysis'!$B479)</f>
        <v>20</v>
      </c>
      <c r="I479">
        <f t="shared" si="58"/>
        <v>0</v>
      </c>
      <c r="J479">
        <f t="shared" si="59"/>
        <v>0</v>
      </c>
      <c r="K479">
        <f>J479*Weighting!$W$23</f>
        <v>0</v>
      </c>
      <c r="M479" s="14"/>
    </row>
    <row r="480" spans="1:13" x14ac:dyDescent="0.25">
      <c r="A480" s="32" t="str">
        <f>IF(Weighting!$P$24&gt;0,B480,"")</f>
        <v/>
      </c>
      <c r="B480">
        <f>Weighting!$C$24</f>
        <v>2.6790000000000012</v>
      </c>
      <c r="C480">
        <f>Weighting!$F$24</f>
        <v>0</v>
      </c>
      <c r="D480" t="b">
        <f>IF(C480=1,'Data Transformation'!$G$3+0.5*'Data Transformation'!$W$25,IF(C481=1,D481-'Data Transformation'!$W$25,FALSE))</f>
        <v>0</v>
      </c>
      <c r="E480" t="str">
        <f t="array" ref="E480">IF(ISLOGICAL(D480),"",FREQUENCY(IF('Data Transformation'!$B$425:$B$8425='Bin Analysis'!$B459,'Data Transformation'!$G$425:$G$8425),D480))</f>
        <v/>
      </c>
      <c r="F480" t="str">
        <f t="shared" si="57"/>
        <v/>
      </c>
      <c r="G480">
        <f>Weighting!$H$24</f>
        <v>0</v>
      </c>
      <c r="H480">
        <f t="array" ref="H480">FREQUENCY(IF('Data Transformation'!$B$4:$B$8425=B459,'Data Transformation'!$G$4:$G$8425),'Bin Analysis'!$B480)</f>
        <v>20</v>
      </c>
      <c r="I480">
        <f t="shared" si="58"/>
        <v>0</v>
      </c>
      <c r="J480">
        <f t="shared" si="59"/>
        <v>0</v>
      </c>
      <c r="K480">
        <f>J480*Weighting!$W$24</f>
        <v>0</v>
      </c>
      <c r="M480" s="14"/>
    </row>
    <row r="481" spans="1:25" x14ac:dyDescent="0.25">
      <c r="A481" s="32" t="str">
        <f>IF(Weighting!$P$25&gt;0,B481,"")</f>
        <v/>
      </c>
      <c r="B481">
        <f>Weighting!$C$25</f>
        <v>2.8100000000000014</v>
      </c>
      <c r="C481">
        <f>Weighting!$F$25</f>
        <v>0</v>
      </c>
      <c r="D481" t="b">
        <f>IF(C481=1,'Data Transformation'!$G$3+0.5*'Data Transformation'!$W$25,IF(C482=1,D482-'Data Transformation'!$W$25,FALSE))</f>
        <v>0</v>
      </c>
      <c r="E481" t="str">
        <f t="array" ref="E481">IF(ISLOGICAL(D481),"",FREQUENCY(IF('Data Transformation'!$B$425:$B$8425='Bin Analysis'!$B459,'Data Transformation'!$G$425:$G$8425),D481))</f>
        <v/>
      </c>
      <c r="F481" t="str">
        <f t="shared" si="57"/>
        <v/>
      </c>
      <c r="G481">
        <f>Weighting!$H$25</f>
        <v>0</v>
      </c>
      <c r="H481">
        <f t="array" ref="H481">FREQUENCY(IF('Data Transformation'!$B$4:$B$8425=B459,'Data Transformation'!$G$4:$G$8425),'Bin Analysis'!$B481)</f>
        <v>20</v>
      </c>
      <c r="I481">
        <f t="shared" si="58"/>
        <v>0</v>
      </c>
      <c r="J481">
        <f t="shared" si="59"/>
        <v>0</v>
      </c>
      <c r="K481">
        <f>J481*Weighting!$W$25</f>
        <v>0</v>
      </c>
      <c r="M481" s="14"/>
    </row>
    <row r="482" spans="1:25" x14ac:dyDescent="0.25">
      <c r="A482" s="32"/>
      <c r="M482" s="14"/>
      <c r="N482" s="55"/>
    </row>
    <row r="483" spans="1:25" ht="23.25" x14ac:dyDescent="0.35">
      <c r="A483" s="21" t="s">
        <v>0</v>
      </c>
      <c r="B483" s="21">
        <f>IFERROR(VLOOKUP(C483,'Data Transformation'!$L$6:$M$426,2,FALSE),"")</f>
        <v>20</v>
      </c>
      <c r="C483" s="21">
        <f>C459+1</f>
        <v>20</v>
      </c>
      <c r="D483" s="21"/>
      <c r="E483" s="21"/>
      <c r="F483" s="21"/>
      <c r="G483" s="21"/>
      <c r="H483" s="22"/>
      <c r="I483" s="22"/>
      <c r="J483" s="22"/>
      <c r="K483" s="21"/>
      <c r="L483" s="21">
        <f>B483</f>
        <v>20</v>
      </c>
      <c r="M483" s="23">
        <f>INDEX('Data Transformation'!$O$4:$O$424,MATCH($B483,'Data Transformation'!$M$4:$M$424,0),MATCH($M$2,'Data Transformation'!$O$3,0))</f>
        <v>20</v>
      </c>
      <c r="N483" s="27">
        <f>IF('Input and Summary Results'!$J$16="minimum",'Bin Analysis'!X484/(M483-1),'Bin Analysis'!Y483/('Bin Analysis'!M483-1))</f>
        <v>0</v>
      </c>
      <c r="O483" s="27">
        <f>IF(M483=FALSE,NA(),(VLOOKUP(1,C486:K505,4,FALSE))/(M483-1))</f>
        <v>0.94736842105263153</v>
      </c>
      <c r="P483" s="27">
        <f>IF(M483=FALSE,NA(),SUM(J486:J505)/Weighting!$S$5)</f>
        <v>0.3</v>
      </c>
      <c r="Q483" s="27">
        <f>IF(M483=FALSE,NA(),SUM(K486:K505)/Weighting!$S$6)</f>
        <v>0.21739130434782608</v>
      </c>
      <c r="R483" s="27">
        <f>IF(M483=FALSE,NA(),(VLOOKUP(1,G486:K505,3,FALSE))/(M483-1))</f>
        <v>0</v>
      </c>
      <c r="S483" s="22" t="str">
        <f>IF(M483=FALSE,NA(),IF(SUM(J486:J505)=2,"yes","no"))</f>
        <v>no</v>
      </c>
      <c r="X483" s="2" cm="2">
        <f t="array" ref="X483:X484">FREQUENCY(IF('Data Transformation'!$B$425:$B$6424='Bin Analysis'!L483,'Data Transformation'!$G$425:$G$6424),'Data Transformation'!$U$11)</f>
        <v>19</v>
      </c>
      <c r="Y483" s="2" cm="2">
        <f t="array" ref="Y483:Y484">FREQUENCY(IF('Data Transformation'!$B$425:$B$6424='Bin Analysis'!L483,'Data Transformation'!$G$425:$G$6424),'Data Transformation'!$U$12)</f>
        <v>1</v>
      </c>
    </row>
    <row r="484" spans="1:25" x14ac:dyDescent="0.25">
      <c r="A484" s="14" t="s">
        <v>67</v>
      </c>
      <c r="B484" t="s">
        <v>47</v>
      </c>
      <c r="C484" t="s">
        <v>5</v>
      </c>
      <c r="D484" t="s">
        <v>100</v>
      </c>
      <c r="E484" t="s">
        <v>101</v>
      </c>
      <c r="F484" t="s">
        <v>102</v>
      </c>
      <c r="G484" t="s">
        <v>70</v>
      </c>
      <c r="H484" t="s">
        <v>31</v>
      </c>
      <c r="I484" t="s">
        <v>32</v>
      </c>
      <c r="J484" t="s">
        <v>46</v>
      </c>
      <c r="K484" s="14" t="s">
        <v>45</v>
      </c>
      <c r="M484" s="14"/>
      <c r="X484" s="2">
        <v>0</v>
      </c>
      <c r="Y484" s="2">
        <v>18</v>
      </c>
    </row>
    <row r="485" spans="1:25" x14ac:dyDescent="0.25">
      <c r="A485" s="32"/>
      <c r="D485" t="b">
        <f>IF(C485=1,'Data Transformation'!$G$3+0.5*'Data Transformation'!$W$25,IF(C486=1,D486-'Data Transformation'!$W$25,FALSE))</f>
        <v>0</v>
      </c>
      <c r="E485" t="str">
        <f t="array" ref="E485">IF(ISLOGICAL(D485),"",FREQUENCY(IF('Data Transformation'!$B$425:$B$8425='Bin Analysis'!$B483,'Data Transformation'!$G$425:$G$8425),D485))</f>
        <v/>
      </c>
      <c r="F485" t="str">
        <f>IF(ISLOGICAL(D485),"",E485-E484)</f>
        <v/>
      </c>
      <c r="M485" s="14"/>
    </row>
    <row r="486" spans="1:25" x14ac:dyDescent="0.25">
      <c r="A486" s="32">
        <f>IF(Weighting!$P$6&gt;0,B486,"")</f>
        <v>0.32100000000000001</v>
      </c>
      <c r="B486">
        <f>Weighting!$C$6</f>
        <v>0.32100000000000001</v>
      </c>
      <c r="C486">
        <f>Weighting!$F$6</f>
        <v>0</v>
      </c>
      <c r="D486" t="b">
        <f>IF(C486=1,'Data Transformation'!$G$3+0.5*'Data Transformation'!$W$25,IF(C487=1,D487-'Data Transformation'!$W$25,FALSE))</f>
        <v>0</v>
      </c>
      <c r="E486" t="str">
        <f t="array" ref="E486">IF(ISLOGICAL(D486),"",FREQUENCY(IF('Data Transformation'!$B$425:$B$8425='Bin Analysis'!$B483,'Data Transformation'!$G$425:$G$8425),D486))</f>
        <v/>
      </c>
      <c r="F486" t="str">
        <f>IF(ISLOGICAL(D486),"",E486-E485)</f>
        <v/>
      </c>
      <c r="G486">
        <f>Weighting!$H$6</f>
        <v>1</v>
      </c>
      <c r="H486">
        <f t="array" ref="H486">FREQUENCY(IF('Data Transformation'!$B$4:$B$8425=B483,'Data Transformation'!$G$4:$G$8425),'Bin Analysis'!$B486)</f>
        <v>0</v>
      </c>
      <c r="I486">
        <f>H486-H485</f>
        <v>0</v>
      </c>
      <c r="J486">
        <f>IF(I486=0,0,1)</f>
        <v>0</v>
      </c>
      <c r="K486">
        <f>J486*Weighting!$W$6</f>
        <v>0</v>
      </c>
      <c r="M486" s="14"/>
    </row>
    <row r="487" spans="1:25" x14ac:dyDescent="0.25">
      <c r="A487" s="32">
        <f>IF(Weighting!$P$7&gt;0,B487,"")</f>
        <v>0.45200000000000001</v>
      </c>
      <c r="B487">
        <f>Weighting!$C$7</f>
        <v>0.45200000000000001</v>
      </c>
      <c r="C487">
        <f>Weighting!$F$7</f>
        <v>0</v>
      </c>
      <c r="D487" t="b">
        <f>IF(C487=1,'Data Transformation'!$G$3+0.5*'Data Transformation'!$W$25,IF(C488=1,D488-'Data Transformation'!$W$25,FALSE))</f>
        <v>0</v>
      </c>
      <c r="E487" t="str">
        <f t="array" ref="E487">IF(ISLOGICAL(D487),"",FREQUENCY(IF('Data Transformation'!$B$425:$B$8425='Bin Analysis'!$B483,'Data Transformation'!$G$425:$G$8425),D487))</f>
        <v/>
      </c>
      <c r="F487" t="str">
        <f t="shared" ref="F487:F505" si="60">IF(ISLOGICAL(D487),"",E487-E486)</f>
        <v/>
      </c>
      <c r="G487">
        <f>Weighting!$H$7</f>
        <v>0</v>
      </c>
      <c r="H487">
        <f t="array" ref="H487">FREQUENCY(IF('Data Transformation'!$B$4:$B$8425=B483,'Data Transformation'!$G$4:$G$8425),'Bin Analysis'!$B487)</f>
        <v>0</v>
      </c>
      <c r="I487">
        <f t="shared" ref="I487:I505" si="61">H487-H486</f>
        <v>0</v>
      </c>
      <c r="J487">
        <f>IF(I487=0,0,1)</f>
        <v>0</v>
      </c>
      <c r="K487">
        <f>J487*Weighting!$W$7</f>
        <v>0</v>
      </c>
      <c r="M487" s="14"/>
    </row>
    <row r="488" spans="1:25" x14ac:dyDescent="0.25">
      <c r="A488" s="32">
        <f>IF(Weighting!$P$8&gt;0,B488,"")</f>
        <v>0.58299999999999996</v>
      </c>
      <c r="B488">
        <f>Weighting!$C$8</f>
        <v>0.58299999999999996</v>
      </c>
      <c r="C488">
        <f>Weighting!$F$8</f>
        <v>0</v>
      </c>
      <c r="D488" t="b">
        <f>IF(C488=1,'Data Transformation'!$G$3+0.5*'Data Transformation'!$W$25,IF(C489=1,D489-'Data Transformation'!$W$25,FALSE))</f>
        <v>0</v>
      </c>
      <c r="E488" t="str">
        <f t="array" ref="E488">IF(ISLOGICAL(D488),"",FREQUENCY(IF('Data Transformation'!$B$425:$B$8425='Bin Analysis'!$B483,'Data Transformation'!$G$425:$G$8425),D488))</f>
        <v/>
      </c>
      <c r="F488" t="str">
        <f t="shared" si="60"/>
        <v/>
      </c>
      <c r="G488">
        <f>Weighting!$H$8</f>
        <v>0</v>
      </c>
      <c r="H488">
        <f t="array" ref="H488">FREQUENCY(IF('Data Transformation'!$B$4:$B$8425=B483,'Data Transformation'!$G$4:$G$8425),'Bin Analysis'!$B488)</f>
        <v>0</v>
      </c>
      <c r="I488">
        <f t="shared" si="61"/>
        <v>0</v>
      </c>
      <c r="J488">
        <f t="shared" ref="J488:J505" si="62">IF(I488=0,0,1)</f>
        <v>0</v>
      </c>
      <c r="K488">
        <f>J488*Weighting!$W$8</f>
        <v>0</v>
      </c>
      <c r="M488" s="14"/>
    </row>
    <row r="489" spans="1:25" x14ac:dyDescent="0.25">
      <c r="A489" s="32">
        <f>IF(Weighting!$P$9&gt;0,B489,"")</f>
        <v>0.71399999999999997</v>
      </c>
      <c r="B489" s="50">
        <f>Weighting!$C$9</f>
        <v>0.71399999999999997</v>
      </c>
      <c r="C489">
        <f>Weighting!$F$9</f>
        <v>0</v>
      </c>
      <c r="D489" t="b">
        <f>IF(C489=1,'Data Transformation'!$G$3+0.5*'Data Transformation'!$W$25,IF(C490=1,D490-'Data Transformation'!$W$25,FALSE))</f>
        <v>0</v>
      </c>
      <c r="E489" t="str">
        <f t="array" ref="E489">IF(ISLOGICAL(D489),"",FREQUENCY(IF('Data Transformation'!$B$425:$B$8425='Bin Analysis'!$B483,'Data Transformation'!$G$425:$G$8425),D489))</f>
        <v/>
      </c>
      <c r="F489" t="str">
        <f t="shared" si="60"/>
        <v/>
      </c>
      <c r="G489">
        <f>Weighting!$H$9</f>
        <v>0</v>
      </c>
      <c r="H489">
        <f t="array" ref="H489">FREQUENCY(IF('Data Transformation'!$B$4:$B$8425=B483,'Data Transformation'!$G$4:$G$8425),'Bin Analysis'!$B489)</f>
        <v>0</v>
      </c>
      <c r="I489">
        <f t="shared" si="61"/>
        <v>0</v>
      </c>
      <c r="J489">
        <f t="shared" si="62"/>
        <v>0</v>
      </c>
      <c r="K489">
        <f>J489*Weighting!$W$9</f>
        <v>0</v>
      </c>
      <c r="M489" s="14"/>
    </row>
    <row r="490" spans="1:25" x14ac:dyDescent="0.25">
      <c r="A490" s="32">
        <f>IF(Weighting!$P$10&gt;0,B490,"")</f>
        <v>0.84499999999999997</v>
      </c>
      <c r="B490">
        <f>Weighting!$C$10</f>
        <v>0.84499999999999997</v>
      </c>
      <c r="C490">
        <f>Weighting!$F$10</f>
        <v>0</v>
      </c>
      <c r="D490" t="b">
        <f>IF(C490=1,'Data Transformation'!$G$3+0.5*'Data Transformation'!$W$25,IF(C491=1,D491-'Data Transformation'!$W$25,FALSE))</f>
        <v>0</v>
      </c>
      <c r="E490" t="str">
        <f t="array" ref="E490">IF(ISLOGICAL(D490),"",FREQUENCY(IF('Data Transformation'!$B$425:$B$8425='Bin Analysis'!$B483,'Data Transformation'!$G$425:$G$8425),D490))</f>
        <v/>
      </c>
      <c r="F490" t="str">
        <f t="shared" si="60"/>
        <v/>
      </c>
      <c r="G490">
        <f>Weighting!$H$10</f>
        <v>0</v>
      </c>
      <c r="H490">
        <f t="array" ref="H490">FREQUENCY(IF('Data Transformation'!$B$4:$B$8425=B483,'Data Transformation'!$G$4:$G$8425),'Bin Analysis'!$B490)</f>
        <v>0</v>
      </c>
      <c r="I490">
        <f t="shared" si="61"/>
        <v>0</v>
      </c>
      <c r="J490">
        <f t="shared" si="62"/>
        <v>0</v>
      </c>
      <c r="K490">
        <f>J490*Weighting!$W$10</f>
        <v>0</v>
      </c>
      <c r="M490" s="14"/>
    </row>
    <row r="491" spans="1:25" x14ac:dyDescent="0.25">
      <c r="A491" s="32">
        <f>IF(Weighting!$P$11&gt;0,B491,"")</f>
        <v>0.97599999999999998</v>
      </c>
      <c r="B491">
        <f>Weighting!$C$11</f>
        <v>0.97599999999999998</v>
      </c>
      <c r="C491">
        <f>Weighting!$F$11</f>
        <v>0</v>
      </c>
      <c r="D491">
        <f>IF(C491=1,'Data Transformation'!$G$3+0.5*'Data Transformation'!$W$25,IF(C492=1,D492-'Data Transformation'!$W$25,FALSE))</f>
        <v>0.86899999999999999</v>
      </c>
      <c r="E491">
        <f t="array" ref="E491">IF(ISLOGICAL(D491),"",FREQUENCY(IF('Data Transformation'!$B$425:$B$8425='Bin Analysis'!$B483,'Data Transformation'!$G$425:$G$8425),D491))</f>
        <v>1</v>
      </c>
      <c r="F491" t="e">
        <f t="shared" si="60"/>
        <v>#VALUE!</v>
      </c>
      <c r="G491">
        <f>Weighting!$H$11</f>
        <v>0</v>
      </c>
      <c r="H491">
        <f t="array" ref="H491">FREQUENCY(IF('Data Transformation'!$B$4:$B$8425=B483,'Data Transformation'!$G$4:$G$8425),'Bin Analysis'!$B491)</f>
        <v>8</v>
      </c>
      <c r="I491">
        <f t="shared" si="61"/>
        <v>8</v>
      </c>
      <c r="J491">
        <f t="shared" si="62"/>
        <v>1</v>
      </c>
      <c r="K491">
        <f>J491*Weighting!$W$11</f>
        <v>2</v>
      </c>
      <c r="M491" s="14"/>
    </row>
    <row r="492" spans="1:25" x14ac:dyDescent="0.25">
      <c r="A492" s="32">
        <f>IF(Weighting!$P$12&gt;0,B492,"")</f>
        <v>1.107</v>
      </c>
      <c r="B492">
        <f>Weighting!$C$12</f>
        <v>1.107</v>
      </c>
      <c r="C492">
        <f>Weighting!$F$12</f>
        <v>1</v>
      </c>
      <c r="D492">
        <f>IF(C492=1,'Data Transformation'!$G$3+0.5*'Data Transformation'!$W$25,IF(C493=1,D493-'Data Transformation'!$W$25,FALSE))</f>
        <v>1.131</v>
      </c>
      <c r="E492">
        <f t="array" ref="E492">IF(ISLOGICAL(D492),"",FREQUENCY(IF('Data Transformation'!$B$425:$B$8425='Bin Analysis'!$B483,'Data Transformation'!$G$425:$G$8425),D492))</f>
        <v>19</v>
      </c>
      <c r="F492">
        <f t="shared" si="60"/>
        <v>18</v>
      </c>
      <c r="G492">
        <f>Weighting!$H$12</f>
        <v>0</v>
      </c>
      <c r="H492">
        <f t="array" ref="H492">FREQUENCY(IF('Data Transformation'!$B$4:$B$8425=B483,'Data Transformation'!$G$4:$G$8425),'Bin Analysis'!$B492)</f>
        <v>18</v>
      </c>
      <c r="I492">
        <f t="shared" si="61"/>
        <v>10</v>
      </c>
      <c r="J492">
        <f t="shared" si="62"/>
        <v>1</v>
      </c>
      <c r="K492">
        <f>J492*Weighting!$W$12</f>
        <v>1</v>
      </c>
      <c r="M492" s="14"/>
    </row>
    <row r="493" spans="1:25" x14ac:dyDescent="0.25">
      <c r="A493" s="32">
        <f>IF(Weighting!$P$13&gt;0,B493,"")</f>
        <v>1.238</v>
      </c>
      <c r="B493">
        <f>Weighting!$C$13</f>
        <v>1.238</v>
      </c>
      <c r="C493">
        <f>Weighting!$F$13</f>
        <v>0</v>
      </c>
      <c r="D493" t="b">
        <f>IF(C493=1,'Data Transformation'!$G$3+0.5*'Data Transformation'!$W$25,IF(C494=1,D494-'Data Transformation'!$W$25,FALSE))</f>
        <v>0</v>
      </c>
      <c r="E493" t="str">
        <f t="array" ref="E493">IF(ISLOGICAL(D493),"",FREQUENCY(IF('Data Transformation'!$B$425:$B$8425='Bin Analysis'!$B483,'Data Transformation'!$G$425:$G$8425),D493))</f>
        <v/>
      </c>
      <c r="F493" t="str">
        <f t="shared" si="60"/>
        <v/>
      </c>
      <c r="G493">
        <f>Weighting!$H$13</f>
        <v>0</v>
      </c>
      <c r="H493">
        <f t="array" ref="H493">FREQUENCY(IF('Data Transformation'!$B$4:$B$8425=B483,'Data Transformation'!$G$4:$G$8425),'Bin Analysis'!$B493)</f>
        <v>20</v>
      </c>
      <c r="I493">
        <f t="shared" si="61"/>
        <v>2</v>
      </c>
      <c r="J493">
        <f t="shared" si="62"/>
        <v>1</v>
      </c>
      <c r="K493">
        <f>J493*Weighting!$W$13</f>
        <v>2</v>
      </c>
      <c r="M493" s="14"/>
    </row>
    <row r="494" spans="1:25" x14ac:dyDescent="0.25">
      <c r="A494" s="32">
        <f>IF(Weighting!$P$14&gt;0,B494,"")</f>
        <v>1.369</v>
      </c>
      <c r="B494">
        <f>Weighting!$C$14</f>
        <v>1.369</v>
      </c>
      <c r="C494">
        <f>Weighting!$F$14</f>
        <v>0</v>
      </c>
      <c r="D494" t="b">
        <f>IF(C494=1,'Data Transformation'!$G$3+0.5*'Data Transformation'!$W$25,IF(C495=1,D495-'Data Transformation'!$W$25,FALSE))</f>
        <v>0</v>
      </c>
      <c r="E494" t="str">
        <f t="array" ref="E494">IF(ISLOGICAL(D494),"",FREQUENCY(IF('Data Transformation'!$B$425:$B$8425='Bin Analysis'!$B483,'Data Transformation'!$G$425:$G$8425),D494))</f>
        <v/>
      </c>
      <c r="F494" t="str">
        <f t="shared" si="60"/>
        <v/>
      </c>
      <c r="G494">
        <f>Weighting!$H$14</f>
        <v>0</v>
      </c>
      <c r="H494">
        <f t="array" ref="H494">FREQUENCY(IF('Data Transformation'!$B$4:$B$8425=B483,'Data Transformation'!$G$4:$G$8425),'Bin Analysis'!$B494)</f>
        <v>20</v>
      </c>
      <c r="I494">
        <f t="shared" si="61"/>
        <v>0</v>
      </c>
      <c r="J494">
        <f t="shared" si="62"/>
        <v>0</v>
      </c>
      <c r="K494">
        <f>J494*Weighting!$W$14</f>
        <v>0</v>
      </c>
      <c r="M494" s="14"/>
    </row>
    <row r="495" spans="1:25" x14ac:dyDescent="0.25">
      <c r="A495" s="32">
        <f>IF(Weighting!$P$15&gt;0,B495,"")</f>
        <v>1.5000009999999999</v>
      </c>
      <c r="B495">
        <f>Weighting!$C$15</f>
        <v>1.5000009999999999</v>
      </c>
      <c r="C495">
        <f>Weighting!$F$15</f>
        <v>0</v>
      </c>
      <c r="D495" t="b">
        <f>IF(C495=1,'Data Transformation'!$G$3+0.5*'Data Transformation'!$W$25,IF(C496=1,D496-'Data Transformation'!$W$25,FALSE))</f>
        <v>0</v>
      </c>
      <c r="E495" t="str">
        <f t="array" ref="E495">IF(ISLOGICAL(D495),"",FREQUENCY(IF('Data Transformation'!$B$425:$B$8425='Bin Analysis'!$B483,'Data Transformation'!$G$425:$G$8425),D495))</f>
        <v/>
      </c>
      <c r="F495" t="str">
        <f t="shared" si="60"/>
        <v/>
      </c>
      <c r="G495">
        <f>Weighting!$H$15</f>
        <v>0</v>
      </c>
      <c r="H495">
        <f t="array" ref="H495">FREQUENCY(IF('Data Transformation'!$B$4:$B$8425=B483,'Data Transformation'!$G$4:$G$8425),'Bin Analysis'!$B495)</f>
        <v>20</v>
      </c>
      <c r="I495">
        <f t="shared" si="61"/>
        <v>0</v>
      </c>
      <c r="J495">
        <f t="shared" si="62"/>
        <v>0</v>
      </c>
      <c r="K495">
        <f>J495*Weighting!$W$15</f>
        <v>0</v>
      </c>
      <c r="M495" s="14"/>
    </row>
    <row r="496" spans="1:25" x14ac:dyDescent="0.25">
      <c r="A496" s="32" t="str">
        <f>IF(Weighting!$P$16&gt;0,B496,"")</f>
        <v/>
      </c>
      <c r="B496">
        <f>Weighting!$C$16</f>
        <v>1.631</v>
      </c>
      <c r="C496">
        <f>Weighting!$F$16</f>
        <v>0</v>
      </c>
      <c r="D496" t="b">
        <f>IF(C496=1,'Data Transformation'!$G$3+0.5*'Data Transformation'!$W$25,IF(C497=1,D497-'Data Transformation'!$W$25,FALSE))</f>
        <v>0</v>
      </c>
      <c r="E496" t="str">
        <f t="array" ref="E496">IF(ISLOGICAL(D496),"",FREQUENCY(IF('Data Transformation'!$B$425:$B$8425='Bin Analysis'!$B483,'Data Transformation'!$G$425:$G$8425),D496))</f>
        <v/>
      </c>
      <c r="F496" t="str">
        <f t="shared" si="60"/>
        <v/>
      </c>
      <c r="G496">
        <f>Weighting!$H$16</f>
        <v>0</v>
      </c>
      <c r="H496">
        <f t="array" ref="H496">FREQUENCY(IF('Data Transformation'!$B$4:$B$8425=B483,'Data Transformation'!$G$4:$G$8425),'Bin Analysis'!$B496)</f>
        <v>20</v>
      </c>
      <c r="I496">
        <f t="shared" si="61"/>
        <v>0</v>
      </c>
      <c r="J496">
        <f t="shared" si="62"/>
        <v>0</v>
      </c>
      <c r="K496">
        <f>J496*Weighting!$W$16</f>
        <v>0</v>
      </c>
      <c r="M496" s="14"/>
    </row>
    <row r="497" spans="1:25" x14ac:dyDescent="0.25">
      <c r="A497" s="32" t="str">
        <f>IF(Weighting!$P$17&gt;0,B497,"")</f>
        <v/>
      </c>
      <c r="B497">
        <f>Weighting!$C$17</f>
        <v>1.762</v>
      </c>
      <c r="C497">
        <f>Weighting!$F$17</f>
        <v>0</v>
      </c>
      <c r="D497" t="b">
        <f>IF(C497=1,'Data Transformation'!$G$3+0.5*'Data Transformation'!$W$25,IF(C498=1,D498-'Data Transformation'!$W$25,FALSE))</f>
        <v>0</v>
      </c>
      <c r="E497" t="str">
        <f t="array" ref="E497">IF(ISLOGICAL(D497),"",FREQUENCY(IF('Data Transformation'!$B$425:$B$8425='Bin Analysis'!$B483,'Data Transformation'!$G$425:$G$8425),D497))</f>
        <v/>
      </c>
      <c r="F497" t="str">
        <f t="shared" si="60"/>
        <v/>
      </c>
      <c r="G497">
        <f>Weighting!$H$17</f>
        <v>0</v>
      </c>
      <c r="H497">
        <f t="array" ref="H497">FREQUENCY(IF('Data Transformation'!$B$4:$B$8425=B483,'Data Transformation'!$G$4:$G$8425),'Bin Analysis'!$B497)</f>
        <v>20</v>
      </c>
      <c r="I497">
        <f t="shared" si="61"/>
        <v>0</v>
      </c>
      <c r="J497">
        <f t="shared" si="62"/>
        <v>0</v>
      </c>
      <c r="K497">
        <f>J497*Weighting!$W$17</f>
        <v>0</v>
      </c>
      <c r="M497" s="14"/>
    </row>
    <row r="498" spans="1:25" x14ac:dyDescent="0.25">
      <c r="A498" s="32" t="str">
        <f>IF(Weighting!$P$18&gt;0,B498,"")</f>
        <v/>
      </c>
      <c r="B498">
        <f>Weighting!$C$18</f>
        <v>1.893</v>
      </c>
      <c r="C498">
        <f>Weighting!$F$18</f>
        <v>0</v>
      </c>
      <c r="D498" t="b">
        <f>IF(C498=1,'Data Transformation'!$G$3+0.5*'Data Transformation'!$W$25,IF(C499=1,D499-'Data Transformation'!$W$25,FALSE))</f>
        <v>0</v>
      </c>
      <c r="E498" t="str">
        <f t="array" ref="E498">IF(ISLOGICAL(D498),"",FREQUENCY(IF('Data Transformation'!$B$425:$B$8425='Bin Analysis'!$B483,'Data Transformation'!$G$425:$G$8425),D498))</f>
        <v/>
      </c>
      <c r="F498" t="str">
        <f t="shared" si="60"/>
        <v/>
      </c>
      <c r="G498">
        <f>Weighting!$H$18</f>
        <v>0</v>
      </c>
      <c r="H498">
        <f t="array" ref="H498">FREQUENCY(IF('Data Transformation'!$B$4:$B$8425=B483,'Data Transformation'!$G$4:$G$8425),'Bin Analysis'!$B498)</f>
        <v>20</v>
      </c>
      <c r="I498">
        <f t="shared" si="61"/>
        <v>0</v>
      </c>
      <c r="J498">
        <f t="shared" si="62"/>
        <v>0</v>
      </c>
      <c r="K498">
        <f>J498*Weighting!$W$18</f>
        <v>0</v>
      </c>
      <c r="M498" s="14"/>
    </row>
    <row r="499" spans="1:25" x14ac:dyDescent="0.25">
      <c r="A499" s="32" t="str">
        <f>IF(Weighting!$P$19&gt;0,B499,"")</f>
        <v/>
      </c>
      <c r="B499">
        <f>Weighting!$C$19</f>
        <v>2.024</v>
      </c>
      <c r="C499">
        <f>Weighting!$F$19</f>
        <v>0</v>
      </c>
      <c r="D499" t="b">
        <f>IF(C499=1,'Data Transformation'!$G$3+0.5*'Data Transformation'!$W$25,IF(C500=1,D500-'Data Transformation'!$W$25,FALSE))</f>
        <v>0</v>
      </c>
      <c r="E499" t="str">
        <f t="array" ref="E499">IF(ISLOGICAL(D499),"",FREQUENCY(IF('Data Transformation'!$B$425:$B$8425='Bin Analysis'!$B483,'Data Transformation'!$G$425:$G$8425),D499))</f>
        <v/>
      </c>
      <c r="F499" t="str">
        <f t="shared" si="60"/>
        <v/>
      </c>
      <c r="G499">
        <f>Weighting!$H$19</f>
        <v>0</v>
      </c>
      <c r="H499">
        <f t="array" ref="H499">FREQUENCY(IF('Data Transformation'!$B$4:$B$8425=B483,'Data Transformation'!$G$4:$G$8425),'Bin Analysis'!$B499)</f>
        <v>20</v>
      </c>
      <c r="I499">
        <f t="shared" si="61"/>
        <v>0</v>
      </c>
      <c r="J499">
        <f t="shared" si="62"/>
        <v>0</v>
      </c>
      <c r="K499">
        <f>J499*Weighting!$W$19</f>
        <v>0</v>
      </c>
      <c r="M499" s="14"/>
    </row>
    <row r="500" spans="1:25" x14ac:dyDescent="0.25">
      <c r="A500" s="32" t="str">
        <f>IF(Weighting!$P$20&gt;0,B500,"")</f>
        <v/>
      </c>
      <c r="B500">
        <f>Weighting!$C$20</f>
        <v>2.1550000000000002</v>
      </c>
      <c r="C500">
        <f>Weighting!$F$20</f>
        <v>0</v>
      </c>
      <c r="D500" t="b">
        <f>IF(C500=1,'Data Transformation'!$G$3+0.5*'Data Transformation'!$W$25,IF(C501=1,D501-'Data Transformation'!$W$25,FALSE))</f>
        <v>0</v>
      </c>
      <c r="E500" t="str">
        <f t="array" ref="E500">IF(ISLOGICAL(D500),"",FREQUENCY(IF('Data Transformation'!$B$425:$B$8425='Bin Analysis'!$B483,'Data Transformation'!$G$425:$G$8425),D500))</f>
        <v/>
      </c>
      <c r="F500" t="str">
        <f t="shared" si="60"/>
        <v/>
      </c>
      <c r="G500">
        <f>Weighting!$H$20</f>
        <v>0</v>
      </c>
      <c r="H500">
        <f t="array" ref="H500">FREQUENCY(IF('Data Transformation'!$B$4:$B$8425=B483,'Data Transformation'!$G$4:$G$8425),'Bin Analysis'!$B500)</f>
        <v>20</v>
      </c>
      <c r="I500">
        <f t="shared" si="61"/>
        <v>0</v>
      </c>
      <c r="J500">
        <f t="shared" si="62"/>
        <v>0</v>
      </c>
      <c r="K500">
        <f>J500*Weighting!$W$20</f>
        <v>0</v>
      </c>
      <c r="M500" s="14"/>
    </row>
    <row r="501" spans="1:25" x14ac:dyDescent="0.25">
      <c r="A501" s="32" t="str">
        <f>IF(Weighting!$P$21&gt;0,B501,"")</f>
        <v/>
      </c>
      <c r="B501">
        <f>Weighting!$C$21</f>
        <v>2.2860000000000005</v>
      </c>
      <c r="C501">
        <f>Weighting!$F$21</f>
        <v>0</v>
      </c>
      <c r="D501" t="b">
        <f>IF(C501=1,'Data Transformation'!$G$3+0.5*'Data Transformation'!$W$25,IF(C502=1,D502-'Data Transformation'!$W$25,FALSE))</f>
        <v>0</v>
      </c>
      <c r="E501" t="str">
        <f t="array" ref="E501">IF(ISLOGICAL(D501),"",FREQUENCY(IF('Data Transformation'!$B$425:$B$8425='Bin Analysis'!$B483,'Data Transformation'!$G$425:$G$8425),D501))</f>
        <v/>
      </c>
      <c r="F501" t="str">
        <f t="shared" si="60"/>
        <v/>
      </c>
      <c r="G501">
        <f>Weighting!$H$21</f>
        <v>0</v>
      </c>
      <c r="H501">
        <f t="array" ref="H501">FREQUENCY(IF('Data Transformation'!$B$4:$B$8425=B483,'Data Transformation'!$G$4:$G$8425),'Bin Analysis'!$B501)</f>
        <v>20</v>
      </c>
      <c r="I501">
        <f t="shared" si="61"/>
        <v>0</v>
      </c>
      <c r="J501">
        <f t="shared" si="62"/>
        <v>0</v>
      </c>
      <c r="K501">
        <f>J501*Weighting!$W$21</f>
        <v>0</v>
      </c>
      <c r="M501" s="14"/>
    </row>
    <row r="502" spans="1:25" x14ac:dyDescent="0.25">
      <c r="A502" s="32" t="str">
        <f>IF(Weighting!$P$22&gt;0,B502,"")</f>
        <v/>
      </c>
      <c r="B502">
        <f>Weighting!$C$22</f>
        <v>2.4170000000000007</v>
      </c>
      <c r="C502">
        <f>Weighting!$F$22</f>
        <v>0</v>
      </c>
      <c r="D502" t="b">
        <f>IF(C502=1,'Data Transformation'!$G$3+0.5*'Data Transformation'!$W$25,IF(C503=1,D503-'Data Transformation'!$W$25,FALSE))</f>
        <v>0</v>
      </c>
      <c r="E502" t="str">
        <f t="array" ref="E502">IF(ISLOGICAL(D502),"",FREQUENCY(IF('Data Transformation'!$B$425:$B$8425='Bin Analysis'!$B483,'Data Transformation'!$G$425:$G$8425),D502))</f>
        <v/>
      </c>
      <c r="F502" t="str">
        <f t="shared" si="60"/>
        <v/>
      </c>
      <c r="G502">
        <f>Weighting!$H$22</f>
        <v>0</v>
      </c>
      <c r="H502">
        <f t="array" ref="H502">FREQUENCY(IF('Data Transformation'!$B$4:$B$8425=B483,'Data Transformation'!$G$4:$G$8425),'Bin Analysis'!$B502)</f>
        <v>20</v>
      </c>
      <c r="I502">
        <f t="shared" si="61"/>
        <v>0</v>
      </c>
      <c r="J502">
        <f t="shared" si="62"/>
        <v>0</v>
      </c>
      <c r="K502">
        <f>J502*Weighting!$W$22</f>
        <v>0</v>
      </c>
      <c r="M502" s="14"/>
    </row>
    <row r="503" spans="1:25" x14ac:dyDescent="0.25">
      <c r="A503" s="32" t="str">
        <f>IF(Weighting!$P$23&gt;0,B503,"")</f>
        <v/>
      </c>
      <c r="B503">
        <f>Weighting!$C$23</f>
        <v>2.5480000000000009</v>
      </c>
      <c r="C503">
        <f>Weighting!$F$23</f>
        <v>0</v>
      </c>
      <c r="D503" t="b">
        <f>IF(C503=1,'Data Transformation'!$G$3+0.5*'Data Transformation'!$W$25,IF(C504=1,D504-'Data Transformation'!$W$25,FALSE))</f>
        <v>0</v>
      </c>
      <c r="E503" t="str">
        <f t="array" ref="E503">IF(ISLOGICAL(D503),"",FREQUENCY(IF('Data Transformation'!$B$425:$B$8425='Bin Analysis'!$B483,'Data Transformation'!$G$425:$G$8425),D503))</f>
        <v/>
      </c>
      <c r="F503" t="str">
        <f t="shared" si="60"/>
        <v/>
      </c>
      <c r="G503">
        <f>Weighting!$H$23</f>
        <v>0</v>
      </c>
      <c r="H503">
        <f t="array" ref="H503">FREQUENCY(IF('Data Transformation'!$B$4:$B$8425=B483,'Data Transformation'!$G$4:$G$8425),'Bin Analysis'!$B503)</f>
        <v>20</v>
      </c>
      <c r="I503">
        <f t="shared" si="61"/>
        <v>0</v>
      </c>
      <c r="J503">
        <f t="shared" si="62"/>
        <v>0</v>
      </c>
      <c r="K503">
        <f>J503*Weighting!$W$23</f>
        <v>0</v>
      </c>
      <c r="M503" s="14"/>
    </row>
    <row r="504" spans="1:25" x14ac:dyDescent="0.25">
      <c r="A504" s="32" t="str">
        <f>IF(Weighting!$P$24&gt;0,B504,"")</f>
        <v/>
      </c>
      <c r="B504">
        <f>Weighting!$C$24</f>
        <v>2.6790000000000012</v>
      </c>
      <c r="C504">
        <f>Weighting!$F$24</f>
        <v>0</v>
      </c>
      <c r="D504" t="b">
        <f>IF(C504=1,'Data Transformation'!$G$3+0.5*'Data Transformation'!$W$25,IF(C505=1,D505-'Data Transformation'!$W$25,FALSE))</f>
        <v>0</v>
      </c>
      <c r="E504" t="str">
        <f t="array" ref="E504">IF(ISLOGICAL(D504),"",FREQUENCY(IF('Data Transformation'!$B$425:$B$8425='Bin Analysis'!$B483,'Data Transformation'!$G$425:$G$8425),D504))</f>
        <v/>
      </c>
      <c r="F504" t="str">
        <f t="shared" si="60"/>
        <v/>
      </c>
      <c r="G504">
        <f>Weighting!$H$24</f>
        <v>0</v>
      </c>
      <c r="H504">
        <f t="array" ref="H504">FREQUENCY(IF('Data Transformation'!$B$4:$B$8425=B483,'Data Transformation'!$G$4:$G$8425),'Bin Analysis'!$B504)</f>
        <v>20</v>
      </c>
      <c r="I504">
        <f t="shared" si="61"/>
        <v>0</v>
      </c>
      <c r="J504">
        <f t="shared" si="62"/>
        <v>0</v>
      </c>
      <c r="K504">
        <f>J504*Weighting!$W$24</f>
        <v>0</v>
      </c>
      <c r="M504" s="14"/>
    </row>
    <row r="505" spans="1:25" x14ac:dyDescent="0.25">
      <c r="A505" s="32" t="str">
        <f>IF(Weighting!$P$25&gt;0,B505,"")</f>
        <v/>
      </c>
      <c r="B505">
        <f>Weighting!$C$25</f>
        <v>2.8100000000000014</v>
      </c>
      <c r="C505">
        <f>Weighting!$F$25</f>
        <v>0</v>
      </c>
      <c r="D505" t="b">
        <f>IF(C505=1,'Data Transformation'!$G$3+0.5*'Data Transformation'!$W$25,IF(C506=1,D506-'Data Transformation'!$W$25,FALSE))</f>
        <v>0</v>
      </c>
      <c r="E505" t="str">
        <f t="array" ref="E505">IF(ISLOGICAL(D505),"",FREQUENCY(IF('Data Transformation'!$B$425:$B$8425='Bin Analysis'!$B483,'Data Transformation'!$G$425:$G$8425),D505))</f>
        <v/>
      </c>
      <c r="F505" t="str">
        <f t="shared" si="60"/>
        <v/>
      </c>
      <c r="G505">
        <f>Weighting!$H$25</f>
        <v>0</v>
      </c>
      <c r="H505">
        <f t="array" ref="H505">FREQUENCY(IF('Data Transformation'!$B$4:$B$8425=B483,'Data Transformation'!$G$4:$G$8425),'Bin Analysis'!$B505)</f>
        <v>20</v>
      </c>
      <c r="I505">
        <f t="shared" si="61"/>
        <v>0</v>
      </c>
      <c r="J505">
        <f t="shared" si="62"/>
        <v>0</v>
      </c>
      <c r="K505">
        <f>J505*Weighting!$W$25</f>
        <v>0</v>
      </c>
      <c r="M505" s="14"/>
    </row>
    <row r="506" spans="1:25" x14ac:dyDescent="0.25">
      <c r="O506"/>
      <c r="P506"/>
      <c r="Q506"/>
      <c r="R506"/>
    </row>
    <row r="507" spans="1:25" ht="23.25" x14ac:dyDescent="0.35">
      <c r="A507" s="21" t="s">
        <v>0</v>
      </c>
      <c r="B507" s="21">
        <f>IFERROR(VLOOKUP(C507,'Data Transformation'!$L$6:$M$426,2,FALSE),"")</f>
        <v>21</v>
      </c>
      <c r="C507" s="21">
        <f>C483+1</f>
        <v>21</v>
      </c>
      <c r="D507" s="21"/>
      <c r="E507" s="21"/>
      <c r="F507" s="21"/>
      <c r="G507" s="21"/>
      <c r="H507" s="22"/>
      <c r="I507" s="22"/>
      <c r="J507" s="22"/>
      <c r="K507" s="21"/>
      <c r="L507" s="21">
        <f>B507</f>
        <v>21</v>
      </c>
      <c r="M507" s="23">
        <f>INDEX('Data Transformation'!$O$4:$O$424,MATCH($B507,'Data Transformation'!$M$4:$M$424,0),MATCH($M$2,'Data Transformation'!$O$3,0))</f>
        <v>19</v>
      </c>
      <c r="N507" s="27">
        <f>IF('Input and Summary Results'!$J$16="minimum",'Bin Analysis'!X508/(M507-1),'Bin Analysis'!Y507/('Bin Analysis'!M507-1))</f>
        <v>0</v>
      </c>
      <c r="O507" s="27">
        <f>IF(M507=FALSE,NA(),(VLOOKUP(1,C510:K529,4,FALSE))/(M507-1))</f>
        <v>0.16666666666666666</v>
      </c>
      <c r="P507" s="27">
        <f>IF(M507=FALSE,NA(),SUM(J510:J529)/Weighting!$S$5)</f>
        <v>0.8</v>
      </c>
      <c r="Q507" s="27">
        <f>IF(M507=FALSE,NA(),SUM(K510:K529)/Weighting!$S$6)</f>
        <v>0.73913043478260865</v>
      </c>
      <c r="R507" s="27">
        <f>IF(M507=FALSE,NA(),(VLOOKUP(1,G510:K529,3,FALSE))/(M507-1))</f>
        <v>0.33333333333333331</v>
      </c>
      <c r="S507" s="22" t="str">
        <f>IF(M507=FALSE,NA(),IF(SUM(J510:J529)=2,"yes","no"))</f>
        <v>no</v>
      </c>
      <c r="X507" s="2" cm="2">
        <f t="array" ref="X507:X508">FREQUENCY(IF('Data Transformation'!$B$425:$B$6424='Bin Analysis'!L507,'Data Transformation'!$G$425:$G$6424),'Data Transformation'!$U$11)</f>
        <v>18</v>
      </c>
      <c r="Y507" s="2" cm="2">
        <f t="array" ref="Y507:Y508">FREQUENCY(IF('Data Transformation'!$B$425:$B$6424='Bin Analysis'!L507,'Data Transformation'!$G$425:$G$6424),'Data Transformation'!$U$12)</f>
        <v>15</v>
      </c>
    </row>
    <row r="508" spans="1:25" x14ac:dyDescent="0.25">
      <c r="A508" s="14" t="s">
        <v>67</v>
      </c>
      <c r="B508" t="s">
        <v>47</v>
      </c>
      <c r="C508" t="s">
        <v>5</v>
      </c>
      <c r="D508" t="s">
        <v>100</v>
      </c>
      <c r="E508" t="s">
        <v>101</v>
      </c>
      <c r="F508" t="s">
        <v>102</v>
      </c>
      <c r="G508" t="s">
        <v>70</v>
      </c>
      <c r="H508" t="s">
        <v>31</v>
      </c>
      <c r="I508" t="s">
        <v>32</v>
      </c>
      <c r="J508" t="s">
        <v>46</v>
      </c>
      <c r="K508" s="14" t="s">
        <v>45</v>
      </c>
      <c r="M508" s="14"/>
      <c r="X508" s="2">
        <v>0</v>
      </c>
      <c r="Y508" s="2">
        <v>3</v>
      </c>
    </row>
    <row r="509" spans="1:25" x14ac:dyDescent="0.25">
      <c r="A509" s="32"/>
      <c r="D509" t="b">
        <f>IF(C509=1,'Data Transformation'!$G$3+0.5*'Data Transformation'!$W$25,IF(C510=1,D510-'Data Transformation'!$W$25,FALSE))</f>
        <v>0</v>
      </c>
      <c r="E509" t="str">
        <f t="array" ref="E509">IF(ISLOGICAL(D509),"",FREQUENCY(IF('Data Transformation'!$B$425:$B$8425='Bin Analysis'!$B507,'Data Transformation'!$G$425:$G$8425),D509))</f>
        <v/>
      </c>
      <c r="F509" t="str">
        <f>IF(ISLOGICAL(D509),"",E509-E508)</f>
        <v/>
      </c>
      <c r="M509" s="14"/>
    </row>
    <row r="510" spans="1:25" x14ac:dyDescent="0.25">
      <c r="A510" s="32">
        <f>IF(Weighting!$P$6&gt;0,B510,"")</f>
        <v>0.32100000000000001</v>
      </c>
      <c r="B510">
        <f>Weighting!$C$6</f>
        <v>0.32100000000000001</v>
      </c>
      <c r="C510">
        <f>Weighting!$F$6</f>
        <v>0</v>
      </c>
      <c r="D510" t="b">
        <f>IF(C510=1,'Data Transformation'!$G$3+0.5*'Data Transformation'!$W$25,IF(C511=1,D511-'Data Transformation'!$W$25,FALSE))</f>
        <v>0</v>
      </c>
      <c r="E510" t="str">
        <f t="array" ref="E510">IF(ISLOGICAL(D510),"",FREQUENCY(IF('Data Transformation'!$B$425:$B$8425='Bin Analysis'!$B507,'Data Transformation'!$G$425:$G$8425),D510))</f>
        <v/>
      </c>
      <c r="F510" t="str">
        <f>IF(ISLOGICAL(D510),"",E510-E509)</f>
        <v/>
      </c>
      <c r="G510">
        <f>Weighting!$H$6</f>
        <v>1</v>
      </c>
      <c r="H510">
        <f t="array" ref="H510">FREQUENCY(IF('Data Transformation'!$B$4:$B$8425=B507,'Data Transformation'!$G$4:$G$8425),'Bin Analysis'!$B510)</f>
        <v>6</v>
      </c>
      <c r="I510">
        <f>H510-H509</f>
        <v>6</v>
      </c>
      <c r="J510">
        <f>IF(I510=0,0,1)</f>
        <v>1</v>
      </c>
      <c r="K510">
        <f>J510*Weighting!$W$6</f>
        <v>1</v>
      </c>
      <c r="M510" s="14"/>
    </row>
    <row r="511" spans="1:25" x14ac:dyDescent="0.25">
      <c r="A511" s="32">
        <f>IF(Weighting!$P$7&gt;0,B511,"")</f>
        <v>0.45200000000000001</v>
      </c>
      <c r="B511">
        <f>Weighting!$C$7</f>
        <v>0.45200000000000001</v>
      </c>
      <c r="C511">
        <f>Weighting!$F$7</f>
        <v>0</v>
      </c>
      <c r="D511" t="b">
        <f>IF(C511=1,'Data Transformation'!$G$3+0.5*'Data Transformation'!$W$25,IF(C512=1,D512-'Data Transformation'!$W$25,FALSE))</f>
        <v>0</v>
      </c>
      <c r="E511" t="str">
        <f t="array" ref="E511">IF(ISLOGICAL(D511),"",FREQUENCY(IF('Data Transformation'!$B$425:$B$8425='Bin Analysis'!$B507,'Data Transformation'!$G$425:$G$8425),D511))</f>
        <v/>
      </c>
      <c r="F511" t="str">
        <f t="shared" ref="F511:F529" si="63">IF(ISLOGICAL(D511),"",E511-E510)</f>
        <v/>
      </c>
      <c r="G511">
        <f>Weighting!$H$7</f>
        <v>0</v>
      </c>
      <c r="H511">
        <f t="array" ref="H511">FREQUENCY(IF('Data Transformation'!$B$4:$B$8425=B507,'Data Transformation'!$G$4:$G$8425),'Bin Analysis'!$B511)</f>
        <v>8</v>
      </c>
      <c r="I511">
        <f t="shared" ref="I511:I529" si="64">H511-H510</f>
        <v>2</v>
      </c>
      <c r="J511">
        <f>IF(I511=0,0,1)</f>
        <v>1</v>
      </c>
      <c r="K511">
        <f>J511*Weighting!$W$7</f>
        <v>2</v>
      </c>
      <c r="M511" s="14"/>
    </row>
    <row r="512" spans="1:25" x14ac:dyDescent="0.25">
      <c r="A512" s="32">
        <f>IF(Weighting!$P$8&gt;0,B512,"")</f>
        <v>0.58299999999999996</v>
      </c>
      <c r="B512">
        <f>Weighting!$C$8</f>
        <v>0.58299999999999996</v>
      </c>
      <c r="C512">
        <f>Weighting!$F$8</f>
        <v>0</v>
      </c>
      <c r="D512" t="b">
        <f>IF(C512=1,'Data Transformation'!$G$3+0.5*'Data Transformation'!$W$25,IF(C513=1,D513-'Data Transformation'!$W$25,FALSE))</f>
        <v>0</v>
      </c>
      <c r="E512" t="str">
        <f t="array" ref="E512">IF(ISLOGICAL(D512),"",FREQUENCY(IF('Data Transformation'!$B$425:$B$8425='Bin Analysis'!$B507,'Data Transformation'!$G$425:$G$8425),D512))</f>
        <v/>
      </c>
      <c r="F512" t="str">
        <f t="shared" si="63"/>
        <v/>
      </c>
      <c r="G512">
        <f>Weighting!$H$8</f>
        <v>0</v>
      </c>
      <c r="H512">
        <f t="array" ref="H512">FREQUENCY(IF('Data Transformation'!$B$4:$B$8425=B507,'Data Transformation'!$G$4:$G$8425),'Bin Analysis'!$B512)</f>
        <v>9</v>
      </c>
      <c r="I512">
        <f t="shared" si="64"/>
        <v>1</v>
      </c>
      <c r="J512">
        <f t="shared" ref="J512:J529" si="65">IF(I512=0,0,1)</f>
        <v>1</v>
      </c>
      <c r="K512">
        <f>J512*Weighting!$W$8</f>
        <v>3</v>
      </c>
      <c r="M512" s="14"/>
    </row>
    <row r="513" spans="1:13" x14ac:dyDescent="0.25">
      <c r="A513" s="32">
        <f>IF(Weighting!$P$9&gt;0,B513,"")</f>
        <v>0.71399999999999997</v>
      </c>
      <c r="B513" s="50">
        <f>Weighting!$C$9</f>
        <v>0.71399999999999997</v>
      </c>
      <c r="C513">
        <f>Weighting!$F$9</f>
        <v>0</v>
      </c>
      <c r="D513" t="b">
        <f>IF(C513=1,'Data Transformation'!$G$3+0.5*'Data Transformation'!$W$25,IF(C514=1,D514-'Data Transformation'!$W$25,FALSE))</f>
        <v>0</v>
      </c>
      <c r="E513" t="str">
        <f t="array" ref="E513">IF(ISLOGICAL(D513),"",FREQUENCY(IF('Data Transformation'!$B$425:$B$8425='Bin Analysis'!$B507,'Data Transformation'!$G$425:$G$8425),D513))</f>
        <v/>
      </c>
      <c r="F513" t="str">
        <f t="shared" si="63"/>
        <v/>
      </c>
      <c r="G513">
        <f>Weighting!$H$9</f>
        <v>0</v>
      </c>
      <c r="H513">
        <f t="array" ref="H513">FREQUENCY(IF('Data Transformation'!$B$4:$B$8425=B507,'Data Transformation'!$G$4:$G$8425),'Bin Analysis'!$B513)</f>
        <v>11</v>
      </c>
      <c r="I513">
        <f t="shared" si="64"/>
        <v>2</v>
      </c>
      <c r="J513">
        <f t="shared" si="65"/>
        <v>1</v>
      </c>
      <c r="K513">
        <f>J513*Weighting!$W$9</f>
        <v>3</v>
      </c>
      <c r="M513" s="14"/>
    </row>
    <row r="514" spans="1:13" x14ac:dyDescent="0.25">
      <c r="A514" s="32">
        <f>IF(Weighting!$P$10&gt;0,B514,"")</f>
        <v>0.84499999999999997</v>
      </c>
      <c r="B514">
        <f>Weighting!$C$10</f>
        <v>0.84499999999999997</v>
      </c>
      <c r="C514">
        <f>Weighting!$F$10</f>
        <v>0</v>
      </c>
      <c r="D514" t="b">
        <f>IF(C514=1,'Data Transformation'!$G$3+0.5*'Data Transformation'!$W$25,IF(C515=1,D515-'Data Transformation'!$W$25,FALSE))</f>
        <v>0</v>
      </c>
      <c r="E514" t="str">
        <f t="array" ref="E514">IF(ISLOGICAL(D514),"",FREQUENCY(IF('Data Transformation'!$B$425:$B$8425='Bin Analysis'!$B507,'Data Transformation'!$G$425:$G$8425),D514))</f>
        <v/>
      </c>
      <c r="F514" t="str">
        <f t="shared" si="63"/>
        <v/>
      </c>
      <c r="G514">
        <f>Weighting!$H$10</f>
        <v>0</v>
      </c>
      <c r="H514">
        <f t="array" ref="H514">FREQUENCY(IF('Data Transformation'!$B$4:$B$8425=B507,'Data Transformation'!$G$4:$G$8425),'Bin Analysis'!$B514)</f>
        <v>14</v>
      </c>
      <c r="I514">
        <f t="shared" si="64"/>
        <v>3</v>
      </c>
      <c r="J514">
        <f t="shared" si="65"/>
        <v>1</v>
      </c>
      <c r="K514">
        <f>J514*Weighting!$W$10</f>
        <v>3</v>
      </c>
      <c r="M514" s="14"/>
    </row>
    <row r="515" spans="1:13" x14ac:dyDescent="0.25">
      <c r="A515" s="32">
        <f>IF(Weighting!$P$11&gt;0,B515,"")</f>
        <v>0.97599999999999998</v>
      </c>
      <c r="B515">
        <f>Weighting!$C$11</f>
        <v>0.97599999999999998</v>
      </c>
      <c r="C515">
        <f>Weighting!$F$11</f>
        <v>0</v>
      </c>
      <c r="D515">
        <f>IF(C515=1,'Data Transformation'!$G$3+0.5*'Data Transformation'!$W$25,IF(C516=1,D516-'Data Transformation'!$W$25,FALSE))</f>
        <v>0.86899999999999999</v>
      </c>
      <c r="E515">
        <f t="array" ref="E515">IF(ISLOGICAL(D515),"",FREQUENCY(IF('Data Transformation'!$B$425:$B$8425='Bin Analysis'!$B507,'Data Transformation'!$G$425:$G$8425),D515))</f>
        <v>15</v>
      </c>
      <c r="F515" t="e">
        <f t="shared" si="63"/>
        <v>#VALUE!</v>
      </c>
      <c r="G515">
        <f>Weighting!$H$11</f>
        <v>0</v>
      </c>
      <c r="H515">
        <f t="array" ref="H515">FREQUENCY(IF('Data Transformation'!$B$4:$B$8425=B507,'Data Transformation'!$G$4:$G$8425),'Bin Analysis'!$B515)</f>
        <v>17</v>
      </c>
      <c r="I515">
        <f t="shared" si="64"/>
        <v>3</v>
      </c>
      <c r="J515">
        <f t="shared" si="65"/>
        <v>1</v>
      </c>
      <c r="K515">
        <f>J515*Weighting!$W$11</f>
        <v>2</v>
      </c>
      <c r="M515" s="14"/>
    </row>
    <row r="516" spans="1:13" x14ac:dyDescent="0.25">
      <c r="A516" s="32">
        <f>IF(Weighting!$P$12&gt;0,B516,"")</f>
        <v>1.107</v>
      </c>
      <c r="B516">
        <f>Weighting!$C$12</f>
        <v>1.107</v>
      </c>
      <c r="C516">
        <f>Weighting!$F$12</f>
        <v>1</v>
      </c>
      <c r="D516">
        <f>IF(C516=1,'Data Transformation'!$G$3+0.5*'Data Transformation'!$W$25,IF(C517=1,D517-'Data Transformation'!$W$25,FALSE))</f>
        <v>1.131</v>
      </c>
      <c r="E516">
        <f t="array" ref="E516">IF(ISLOGICAL(D516),"",FREQUENCY(IF('Data Transformation'!$B$425:$B$8425='Bin Analysis'!$B507,'Data Transformation'!$G$425:$G$8425),D516))</f>
        <v>18</v>
      </c>
      <c r="F516">
        <f t="shared" si="63"/>
        <v>3</v>
      </c>
      <c r="G516">
        <f>Weighting!$H$12</f>
        <v>0</v>
      </c>
      <c r="H516">
        <f t="array" ref="H516">FREQUENCY(IF('Data Transformation'!$B$4:$B$8425=B507,'Data Transformation'!$G$4:$G$8425),'Bin Analysis'!$B516)</f>
        <v>18</v>
      </c>
      <c r="I516">
        <f t="shared" si="64"/>
        <v>1</v>
      </c>
      <c r="J516">
        <f t="shared" si="65"/>
        <v>1</v>
      </c>
      <c r="K516">
        <f>J516*Weighting!$W$12</f>
        <v>1</v>
      </c>
      <c r="M516" s="14"/>
    </row>
    <row r="517" spans="1:13" x14ac:dyDescent="0.25">
      <c r="A517" s="32">
        <f>IF(Weighting!$P$13&gt;0,B517,"")</f>
        <v>1.238</v>
      </c>
      <c r="B517">
        <f>Weighting!$C$13</f>
        <v>1.238</v>
      </c>
      <c r="C517">
        <f>Weighting!$F$13</f>
        <v>0</v>
      </c>
      <c r="D517" t="b">
        <f>IF(C517=1,'Data Transformation'!$G$3+0.5*'Data Transformation'!$W$25,IF(C518=1,D518-'Data Transformation'!$W$25,FALSE))</f>
        <v>0</v>
      </c>
      <c r="E517" t="str">
        <f t="array" ref="E517">IF(ISLOGICAL(D517),"",FREQUENCY(IF('Data Transformation'!$B$425:$B$8425='Bin Analysis'!$B507,'Data Transformation'!$G$425:$G$8425),D517))</f>
        <v/>
      </c>
      <c r="F517" t="str">
        <f t="shared" si="63"/>
        <v/>
      </c>
      <c r="G517">
        <f>Weighting!$H$13</f>
        <v>0</v>
      </c>
      <c r="H517">
        <f t="array" ref="H517">FREQUENCY(IF('Data Transformation'!$B$4:$B$8425=B507,'Data Transformation'!$G$4:$G$8425),'Bin Analysis'!$B517)</f>
        <v>19</v>
      </c>
      <c r="I517">
        <f t="shared" si="64"/>
        <v>1</v>
      </c>
      <c r="J517">
        <f t="shared" si="65"/>
        <v>1</v>
      </c>
      <c r="K517">
        <f>J517*Weighting!$W$13</f>
        <v>2</v>
      </c>
      <c r="M517" s="14"/>
    </row>
    <row r="518" spans="1:13" x14ac:dyDescent="0.25">
      <c r="A518" s="32">
        <f>IF(Weighting!$P$14&gt;0,B518,"")</f>
        <v>1.369</v>
      </c>
      <c r="B518">
        <f>Weighting!$C$14</f>
        <v>1.369</v>
      </c>
      <c r="C518">
        <f>Weighting!$F$14</f>
        <v>0</v>
      </c>
      <c r="D518" t="b">
        <f>IF(C518=1,'Data Transformation'!$G$3+0.5*'Data Transformation'!$W$25,IF(C519=1,D519-'Data Transformation'!$W$25,FALSE))</f>
        <v>0</v>
      </c>
      <c r="E518" t="str">
        <f t="array" ref="E518">IF(ISLOGICAL(D518),"",FREQUENCY(IF('Data Transformation'!$B$425:$B$8425='Bin Analysis'!$B507,'Data Transformation'!$G$425:$G$8425),D518))</f>
        <v/>
      </c>
      <c r="F518" t="str">
        <f t="shared" si="63"/>
        <v/>
      </c>
      <c r="G518">
        <f>Weighting!$H$14</f>
        <v>0</v>
      </c>
      <c r="H518">
        <f t="array" ref="H518">FREQUENCY(IF('Data Transformation'!$B$4:$B$8425=B507,'Data Transformation'!$G$4:$G$8425),'Bin Analysis'!$B518)</f>
        <v>19</v>
      </c>
      <c r="I518">
        <f t="shared" si="64"/>
        <v>0</v>
      </c>
      <c r="J518">
        <f t="shared" si="65"/>
        <v>0</v>
      </c>
      <c r="K518">
        <f>J518*Weighting!$W$14</f>
        <v>0</v>
      </c>
      <c r="M518" s="14"/>
    </row>
    <row r="519" spans="1:13" x14ac:dyDescent="0.25">
      <c r="A519" s="32">
        <f>IF(Weighting!$P$15&gt;0,B519,"")</f>
        <v>1.5000009999999999</v>
      </c>
      <c r="B519">
        <f>Weighting!$C$15</f>
        <v>1.5000009999999999</v>
      </c>
      <c r="C519">
        <f>Weighting!$F$15</f>
        <v>0</v>
      </c>
      <c r="D519" t="b">
        <f>IF(C519=1,'Data Transformation'!$G$3+0.5*'Data Transformation'!$W$25,IF(C520=1,D520-'Data Transformation'!$W$25,FALSE))</f>
        <v>0</v>
      </c>
      <c r="E519" t="str">
        <f t="array" ref="E519">IF(ISLOGICAL(D519),"",FREQUENCY(IF('Data Transformation'!$B$425:$B$8425='Bin Analysis'!$B507,'Data Transformation'!$G$425:$G$8425),D519))</f>
        <v/>
      </c>
      <c r="F519" t="str">
        <f t="shared" si="63"/>
        <v/>
      </c>
      <c r="G519">
        <f>Weighting!$H$15</f>
        <v>0</v>
      </c>
      <c r="H519">
        <f t="array" ref="H519">FREQUENCY(IF('Data Transformation'!$B$4:$B$8425=B507,'Data Transformation'!$G$4:$G$8425),'Bin Analysis'!$B519)</f>
        <v>19</v>
      </c>
      <c r="I519">
        <f t="shared" si="64"/>
        <v>0</v>
      </c>
      <c r="J519">
        <f t="shared" si="65"/>
        <v>0</v>
      </c>
      <c r="K519">
        <f>J519*Weighting!$W$15</f>
        <v>0</v>
      </c>
      <c r="M519" s="14"/>
    </row>
    <row r="520" spans="1:13" x14ac:dyDescent="0.25">
      <c r="A520" s="32" t="str">
        <f>IF(Weighting!$P$16&gt;0,B520,"")</f>
        <v/>
      </c>
      <c r="B520">
        <f>Weighting!$C$16</f>
        <v>1.631</v>
      </c>
      <c r="C520">
        <f>Weighting!$F$16</f>
        <v>0</v>
      </c>
      <c r="D520" t="b">
        <f>IF(C520=1,'Data Transformation'!$G$3+0.5*'Data Transformation'!$W$25,IF(C521=1,D521-'Data Transformation'!$W$25,FALSE))</f>
        <v>0</v>
      </c>
      <c r="E520" t="str">
        <f t="array" ref="E520">IF(ISLOGICAL(D520),"",FREQUENCY(IF('Data Transformation'!$B$425:$B$8425='Bin Analysis'!$B507,'Data Transformation'!$G$425:$G$8425),D520))</f>
        <v/>
      </c>
      <c r="F520" t="str">
        <f t="shared" si="63"/>
        <v/>
      </c>
      <c r="G520">
        <f>Weighting!$H$16</f>
        <v>0</v>
      </c>
      <c r="H520">
        <f t="array" ref="H520">FREQUENCY(IF('Data Transformation'!$B$4:$B$8425=B507,'Data Transformation'!$G$4:$G$8425),'Bin Analysis'!$B520)</f>
        <v>19</v>
      </c>
      <c r="I520">
        <f t="shared" si="64"/>
        <v>0</v>
      </c>
      <c r="J520">
        <f t="shared" si="65"/>
        <v>0</v>
      </c>
      <c r="K520">
        <f>J520*Weighting!$W$16</f>
        <v>0</v>
      </c>
      <c r="M520" s="14"/>
    </row>
    <row r="521" spans="1:13" x14ac:dyDescent="0.25">
      <c r="A521" s="32" t="str">
        <f>IF(Weighting!$P$17&gt;0,B521,"")</f>
        <v/>
      </c>
      <c r="B521">
        <f>Weighting!$C$17</f>
        <v>1.762</v>
      </c>
      <c r="C521">
        <f>Weighting!$F$17</f>
        <v>0</v>
      </c>
      <c r="D521" t="b">
        <f>IF(C521=1,'Data Transformation'!$G$3+0.5*'Data Transformation'!$W$25,IF(C522=1,D522-'Data Transformation'!$W$25,FALSE))</f>
        <v>0</v>
      </c>
      <c r="E521" t="str">
        <f t="array" ref="E521">IF(ISLOGICAL(D521),"",FREQUENCY(IF('Data Transformation'!$B$425:$B$8425='Bin Analysis'!$B507,'Data Transformation'!$G$425:$G$8425),D521))</f>
        <v/>
      </c>
      <c r="F521" t="str">
        <f t="shared" si="63"/>
        <v/>
      </c>
      <c r="G521">
        <f>Weighting!$H$17</f>
        <v>0</v>
      </c>
      <c r="H521">
        <f t="array" ref="H521">FREQUENCY(IF('Data Transformation'!$B$4:$B$8425=B507,'Data Transformation'!$G$4:$G$8425),'Bin Analysis'!$B521)</f>
        <v>19</v>
      </c>
      <c r="I521">
        <f t="shared" si="64"/>
        <v>0</v>
      </c>
      <c r="J521">
        <f t="shared" si="65"/>
        <v>0</v>
      </c>
      <c r="K521">
        <f>J521*Weighting!$W$17</f>
        <v>0</v>
      </c>
      <c r="M521" s="14"/>
    </row>
    <row r="522" spans="1:13" x14ac:dyDescent="0.25">
      <c r="A522" s="32" t="str">
        <f>IF(Weighting!$P$18&gt;0,B522,"")</f>
        <v/>
      </c>
      <c r="B522">
        <f>Weighting!$C$18</f>
        <v>1.893</v>
      </c>
      <c r="C522">
        <f>Weighting!$F$18</f>
        <v>0</v>
      </c>
      <c r="D522" t="b">
        <f>IF(C522=1,'Data Transformation'!$G$3+0.5*'Data Transformation'!$W$25,IF(C523=1,D523-'Data Transformation'!$W$25,FALSE))</f>
        <v>0</v>
      </c>
      <c r="E522" t="str">
        <f t="array" ref="E522">IF(ISLOGICAL(D522),"",FREQUENCY(IF('Data Transformation'!$B$425:$B$8425='Bin Analysis'!$B507,'Data Transformation'!$G$425:$G$8425),D522))</f>
        <v/>
      </c>
      <c r="F522" t="str">
        <f t="shared" si="63"/>
        <v/>
      </c>
      <c r="G522">
        <f>Weighting!$H$18</f>
        <v>0</v>
      </c>
      <c r="H522">
        <f t="array" ref="H522">FREQUENCY(IF('Data Transformation'!$B$4:$B$8425=B507,'Data Transformation'!$G$4:$G$8425),'Bin Analysis'!$B522)</f>
        <v>19</v>
      </c>
      <c r="I522">
        <f t="shared" si="64"/>
        <v>0</v>
      </c>
      <c r="J522">
        <f t="shared" si="65"/>
        <v>0</v>
      </c>
      <c r="K522">
        <f>J522*Weighting!$W$18</f>
        <v>0</v>
      </c>
      <c r="M522" s="14"/>
    </row>
    <row r="523" spans="1:13" x14ac:dyDescent="0.25">
      <c r="A523" s="32" t="str">
        <f>IF(Weighting!$P$19&gt;0,B523,"")</f>
        <v/>
      </c>
      <c r="B523">
        <f>Weighting!$C$19</f>
        <v>2.024</v>
      </c>
      <c r="C523">
        <f>Weighting!$F$19</f>
        <v>0</v>
      </c>
      <c r="D523" t="b">
        <f>IF(C523=1,'Data Transformation'!$G$3+0.5*'Data Transformation'!$W$25,IF(C524=1,D524-'Data Transformation'!$W$25,FALSE))</f>
        <v>0</v>
      </c>
      <c r="E523" t="str">
        <f t="array" ref="E523">IF(ISLOGICAL(D523),"",FREQUENCY(IF('Data Transformation'!$B$425:$B$8425='Bin Analysis'!$B507,'Data Transformation'!$G$425:$G$8425),D523))</f>
        <v/>
      </c>
      <c r="F523" t="str">
        <f t="shared" si="63"/>
        <v/>
      </c>
      <c r="G523">
        <f>Weighting!$H$19</f>
        <v>0</v>
      </c>
      <c r="H523">
        <f t="array" ref="H523">FREQUENCY(IF('Data Transformation'!$B$4:$B$8425=B507,'Data Transformation'!$G$4:$G$8425),'Bin Analysis'!$B523)</f>
        <v>19</v>
      </c>
      <c r="I523">
        <f t="shared" si="64"/>
        <v>0</v>
      </c>
      <c r="J523">
        <f t="shared" si="65"/>
        <v>0</v>
      </c>
      <c r="K523">
        <f>J523*Weighting!$W$19</f>
        <v>0</v>
      </c>
      <c r="M523" s="14"/>
    </row>
    <row r="524" spans="1:13" x14ac:dyDescent="0.25">
      <c r="A524" s="32" t="str">
        <f>IF(Weighting!$P$20&gt;0,B524,"")</f>
        <v/>
      </c>
      <c r="B524">
        <f>Weighting!$C$20</f>
        <v>2.1550000000000002</v>
      </c>
      <c r="C524">
        <f>Weighting!$F$20</f>
        <v>0</v>
      </c>
      <c r="D524" t="b">
        <f>IF(C524=1,'Data Transformation'!$G$3+0.5*'Data Transformation'!$W$25,IF(C525=1,D525-'Data Transformation'!$W$25,FALSE))</f>
        <v>0</v>
      </c>
      <c r="E524" t="str">
        <f t="array" ref="E524">IF(ISLOGICAL(D524),"",FREQUENCY(IF('Data Transformation'!$B$425:$B$8425='Bin Analysis'!$B507,'Data Transformation'!$G$425:$G$8425),D524))</f>
        <v/>
      </c>
      <c r="F524" t="str">
        <f t="shared" si="63"/>
        <v/>
      </c>
      <c r="G524">
        <f>Weighting!$H$20</f>
        <v>0</v>
      </c>
      <c r="H524">
        <f t="array" ref="H524">FREQUENCY(IF('Data Transformation'!$B$4:$B$8425=B507,'Data Transformation'!$G$4:$G$8425),'Bin Analysis'!$B524)</f>
        <v>19</v>
      </c>
      <c r="I524">
        <f t="shared" si="64"/>
        <v>0</v>
      </c>
      <c r="J524">
        <f t="shared" si="65"/>
        <v>0</v>
      </c>
      <c r="K524">
        <f>J524*Weighting!$W$20</f>
        <v>0</v>
      </c>
      <c r="M524" s="14"/>
    </row>
    <row r="525" spans="1:13" x14ac:dyDescent="0.25">
      <c r="A525" s="32" t="str">
        <f>IF(Weighting!$P$21&gt;0,B525,"")</f>
        <v/>
      </c>
      <c r="B525">
        <f>Weighting!$C$21</f>
        <v>2.2860000000000005</v>
      </c>
      <c r="C525">
        <f>Weighting!$F$21</f>
        <v>0</v>
      </c>
      <c r="D525" t="b">
        <f>IF(C525=1,'Data Transformation'!$G$3+0.5*'Data Transformation'!$W$25,IF(C526=1,D526-'Data Transformation'!$W$25,FALSE))</f>
        <v>0</v>
      </c>
      <c r="E525" t="str">
        <f t="array" ref="E525">IF(ISLOGICAL(D525),"",FREQUENCY(IF('Data Transformation'!$B$425:$B$8425='Bin Analysis'!$B507,'Data Transformation'!$G$425:$G$8425),D525))</f>
        <v/>
      </c>
      <c r="F525" t="str">
        <f t="shared" si="63"/>
        <v/>
      </c>
      <c r="G525">
        <f>Weighting!$H$21</f>
        <v>0</v>
      </c>
      <c r="H525">
        <f t="array" ref="H525">FREQUENCY(IF('Data Transformation'!$B$4:$B$8425=B507,'Data Transformation'!$G$4:$G$8425),'Bin Analysis'!$B525)</f>
        <v>19</v>
      </c>
      <c r="I525">
        <f t="shared" si="64"/>
        <v>0</v>
      </c>
      <c r="J525">
        <f t="shared" si="65"/>
        <v>0</v>
      </c>
      <c r="K525">
        <f>J525*Weighting!$W$21</f>
        <v>0</v>
      </c>
      <c r="M525" s="14"/>
    </row>
    <row r="526" spans="1:13" x14ac:dyDescent="0.25">
      <c r="A526" s="32" t="str">
        <f>IF(Weighting!$P$22&gt;0,B526,"")</f>
        <v/>
      </c>
      <c r="B526">
        <f>Weighting!$C$22</f>
        <v>2.4170000000000007</v>
      </c>
      <c r="C526">
        <f>Weighting!$F$22</f>
        <v>0</v>
      </c>
      <c r="D526" t="b">
        <f>IF(C526=1,'Data Transformation'!$G$3+0.5*'Data Transformation'!$W$25,IF(C527=1,D527-'Data Transformation'!$W$25,FALSE))</f>
        <v>0</v>
      </c>
      <c r="E526" t="str">
        <f t="array" ref="E526">IF(ISLOGICAL(D526),"",FREQUENCY(IF('Data Transformation'!$B$425:$B$8425='Bin Analysis'!$B507,'Data Transformation'!$G$425:$G$8425),D526))</f>
        <v/>
      </c>
      <c r="F526" t="str">
        <f t="shared" si="63"/>
        <v/>
      </c>
      <c r="G526">
        <f>Weighting!$H$22</f>
        <v>0</v>
      </c>
      <c r="H526">
        <f t="array" ref="H526">FREQUENCY(IF('Data Transformation'!$B$4:$B$8425=B507,'Data Transformation'!$G$4:$G$8425),'Bin Analysis'!$B526)</f>
        <v>19</v>
      </c>
      <c r="I526">
        <f t="shared" si="64"/>
        <v>0</v>
      </c>
      <c r="J526">
        <f t="shared" si="65"/>
        <v>0</v>
      </c>
      <c r="K526">
        <f>J526*Weighting!$W$22</f>
        <v>0</v>
      </c>
      <c r="M526" s="14"/>
    </row>
    <row r="527" spans="1:13" x14ac:dyDescent="0.25">
      <c r="A527" s="32" t="str">
        <f>IF(Weighting!$P$23&gt;0,B527,"")</f>
        <v/>
      </c>
      <c r="B527">
        <f>Weighting!$C$23</f>
        <v>2.5480000000000009</v>
      </c>
      <c r="C527">
        <f>Weighting!$F$23</f>
        <v>0</v>
      </c>
      <c r="D527" t="b">
        <f>IF(C527=1,'Data Transformation'!$G$3+0.5*'Data Transformation'!$W$25,IF(C528=1,D528-'Data Transformation'!$W$25,FALSE))</f>
        <v>0</v>
      </c>
      <c r="E527" t="str">
        <f t="array" ref="E527">IF(ISLOGICAL(D527),"",FREQUENCY(IF('Data Transformation'!$B$425:$B$8425='Bin Analysis'!$B507,'Data Transformation'!$G$425:$G$8425),D527))</f>
        <v/>
      </c>
      <c r="F527" t="str">
        <f t="shared" si="63"/>
        <v/>
      </c>
      <c r="G527">
        <f>Weighting!$H$23</f>
        <v>0</v>
      </c>
      <c r="H527">
        <f t="array" ref="H527">FREQUENCY(IF('Data Transformation'!$B$4:$B$8425=B507,'Data Transformation'!$G$4:$G$8425),'Bin Analysis'!$B527)</f>
        <v>19</v>
      </c>
      <c r="I527">
        <f t="shared" si="64"/>
        <v>0</v>
      </c>
      <c r="J527">
        <f t="shared" si="65"/>
        <v>0</v>
      </c>
      <c r="K527">
        <f>J527*Weighting!$W$23</f>
        <v>0</v>
      </c>
      <c r="M527" s="14"/>
    </row>
    <row r="528" spans="1:13" x14ac:dyDescent="0.25">
      <c r="A528" s="32" t="str">
        <f>IF(Weighting!$P$24&gt;0,B528,"")</f>
        <v/>
      </c>
      <c r="B528">
        <f>Weighting!$C$24</f>
        <v>2.6790000000000012</v>
      </c>
      <c r="C528">
        <f>Weighting!$F$24</f>
        <v>0</v>
      </c>
      <c r="D528" t="b">
        <f>IF(C528=1,'Data Transformation'!$G$3+0.5*'Data Transformation'!$W$25,IF(C529=1,D529-'Data Transformation'!$W$25,FALSE))</f>
        <v>0</v>
      </c>
      <c r="E528" t="str">
        <f t="array" ref="E528">IF(ISLOGICAL(D528),"",FREQUENCY(IF('Data Transformation'!$B$425:$B$8425='Bin Analysis'!$B507,'Data Transformation'!$G$425:$G$8425),D528))</f>
        <v/>
      </c>
      <c r="F528" t="str">
        <f t="shared" si="63"/>
        <v/>
      </c>
      <c r="G528">
        <f>Weighting!$H$24</f>
        <v>0</v>
      </c>
      <c r="H528">
        <f t="array" ref="H528">FREQUENCY(IF('Data Transformation'!$B$4:$B$8425=B507,'Data Transformation'!$G$4:$G$8425),'Bin Analysis'!$B528)</f>
        <v>19</v>
      </c>
      <c r="I528">
        <f t="shared" si="64"/>
        <v>0</v>
      </c>
      <c r="J528">
        <f t="shared" si="65"/>
        <v>0</v>
      </c>
      <c r="K528">
        <f>J528*Weighting!$W$24</f>
        <v>0</v>
      </c>
      <c r="M528" s="14"/>
    </row>
    <row r="529" spans="1:25" x14ac:dyDescent="0.25">
      <c r="A529" s="32" t="str">
        <f>IF(Weighting!$P$25&gt;0,B529,"")</f>
        <v/>
      </c>
      <c r="B529">
        <f>Weighting!$C$25</f>
        <v>2.8100000000000014</v>
      </c>
      <c r="C529">
        <f>Weighting!$F$25</f>
        <v>0</v>
      </c>
      <c r="D529" t="b">
        <f>IF(C529=1,'Data Transformation'!$G$3+0.5*'Data Transformation'!$W$25,IF(C530=1,D530-'Data Transformation'!$W$25,FALSE))</f>
        <v>0</v>
      </c>
      <c r="E529" t="str">
        <f t="array" ref="E529">IF(ISLOGICAL(D529),"",FREQUENCY(IF('Data Transformation'!$B$425:$B$8425='Bin Analysis'!$B507,'Data Transformation'!$G$425:$G$8425),D529))</f>
        <v/>
      </c>
      <c r="F529" t="str">
        <f t="shared" si="63"/>
        <v/>
      </c>
      <c r="G529">
        <f>Weighting!$H$25</f>
        <v>0</v>
      </c>
      <c r="H529">
        <f t="array" ref="H529">FREQUENCY(IF('Data Transformation'!$B$4:$B$8425=B507,'Data Transformation'!$G$4:$G$8425),'Bin Analysis'!$B529)</f>
        <v>19</v>
      </c>
      <c r="I529">
        <f t="shared" si="64"/>
        <v>0</v>
      </c>
      <c r="J529">
        <f t="shared" si="65"/>
        <v>0</v>
      </c>
      <c r="K529">
        <f>J529*Weighting!$W$25</f>
        <v>0</v>
      </c>
      <c r="M529" s="14"/>
    </row>
    <row r="530" spans="1:25" x14ac:dyDescent="0.25">
      <c r="O530"/>
      <c r="P530"/>
      <c r="Q530"/>
      <c r="R530"/>
    </row>
    <row r="531" spans="1:25" ht="23.25" x14ac:dyDescent="0.35">
      <c r="A531" s="21" t="s">
        <v>0</v>
      </c>
      <c r="B531" s="21">
        <f>IFERROR(VLOOKUP(C531,'Data Transformation'!$L$6:$M$426,2,FALSE),"")</f>
        <v>22</v>
      </c>
      <c r="C531" s="21">
        <f>C507+1</f>
        <v>22</v>
      </c>
      <c r="D531" s="21"/>
      <c r="E531" s="21"/>
      <c r="F531" s="21"/>
      <c r="G531" s="21"/>
      <c r="H531" s="22"/>
      <c r="I531" s="22"/>
      <c r="J531" s="22"/>
      <c r="K531" s="21"/>
      <c r="L531" s="21">
        <f>B531</f>
        <v>22</v>
      </c>
      <c r="M531" s="23">
        <f>INDEX('Data Transformation'!$O$4:$O$424,MATCH($B531,'Data Transformation'!$M$4:$M$424,0),MATCH($M$2,'Data Transformation'!$O$3,0))</f>
        <v>19</v>
      </c>
      <c r="N531" s="27">
        <f>IF('Input and Summary Results'!$J$16="minimum",'Bin Analysis'!X532/(M531-1),'Bin Analysis'!Y531/('Bin Analysis'!M531-1))</f>
        <v>5.5555555555555552E-2</v>
      </c>
      <c r="O531" s="27">
        <f>IF(M531=FALSE,NA(),(VLOOKUP(1,C534:K553,4,FALSE))/(M531-1))</f>
        <v>0.61111111111111116</v>
      </c>
      <c r="P531" s="27">
        <f>IF(M531=FALSE,NA(),SUM(J534:J553)/Weighting!$S$5)</f>
        <v>0.4</v>
      </c>
      <c r="Q531" s="27">
        <f>IF(M531=FALSE,NA(),SUM(K534:K553)/Weighting!$S$6)</f>
        <v>0.39130434782608697</v>
      </c>
      <c r="R531" s="27">
        <f>IF(M531=FALSE,NA(),(VLOOKUP(1,G534:K553,3,FALSE))/(M531-1))</f>
        <v>0</v>
      </c>
      <c r="S531" s="22" t="str">
        <f>IF(M531=FALSE,NA(),IF(SUM(J534:J553)=2,"yes","no"))</f>
        <v>no</v>
      </c>
      <c r="X531" s="2" cm="2">
        <f t="array" ref="X531:X532">FREQUENCY(IF('Data Transformation'!$B$425:$B$6424='Bin Analysis'!L531,'Data Transformation'!$G$425:$G$6424),'Data Transformation'!$U$11)</f>
        <v>17</v>
      </c>
      <c r="Y531" s="2" cm="2">
        <f t="array" ref="Y531:Y532">FREQUENCY(IF('Data Transformation'!$B$425:$B$6424='Bin Analysis'!L531,'Data Transformation'!$G$425:$G$6424),'Data Transformation'!$U$12)</f>
        <v>6</v>
      </c>
    </row>
    <row r="532" spans="1:25" x14ac:dyDescent="0.25">
      <c r="A532" s="14" t="s">
        <v>67</v>
      </c>
      <c r="B532" t="s">
        <v>47</v>
      </c>
      <c r="C532" t="s">
        <v>5</v>
      </c>
      <c r="D532" t="s">
        <v>100</v>
      </c>
      <c r="E532" t="s">
        <v>101</v>
      </c>
      <c r="F532" t="s">
        <v>102</v>
      </c>
      <c r="G532" t="s">
        <v>70</v>
      </c>
      <c r="H532" t="s">
        <v>31</v>
      </c>
      <c r="I532" t="s">
        <v>32</v>
      </c>
      <c r="J532" t="s">
        <v>46</v>
      </c>
      <c r="K532" s="14" t="s">
        <v>45</v>
      </c>
      <c r="M532" s="14"/>
      <c r="X532" s="2">
        <v>1</v>
      </c>
      <c r="Y532" s="2">
        <v>12</v>
      </c>
    </row>
    <row r="533" spans="1:25" x14ac:dyDescent="0.25">
      <c r="A533" s="32"/>
      <c r="D533" t="b">
        <f>IF(C533=1,'Data Transformation'!$G$3+0.5*'Data Transformation'!$W$25,IF(C534=1,D534-'Data Transformation'!$W$25,FALSE))</f>
        <v>0</v>
      </c>
      <c r="E533" t="str">
        <f t="array" ref="E533">IF(ISLOGICAL(D533),"",FREQUENCY(IF('Data Transformation'!$B$425:$B$8425='Bin Analysis'!$B531,'Data Transformation'!$G$425:$G$8425),D533))</f>
        <v/>
      </c>
      <c r="F533" t="str">
        <f>IF(ISLOGICAL(D533),"",E533-E532)</f>
        <v/>
      </c>
      <c r="M533" s="14"/>
    </row>
    <row r="534" spans="1:25" x14ac:dyDescent="0.25">
      <c r="A534" s="32">
        <f>IF(Weighting!$P$6&gt;0,B534,"")</f>
        <v>0.32100000000000001</v>
      </c>
      <c r="B534">
        <f>Weighting!$C$6</f>
        <v>0.32100000000000001</v>
      </c>
      <c r="C534">
        <f>Weighting!$F$6</f>
        <v>0</v>
      </c>
      <c r="D534" t="b">
        <f>IF(C534=1,'Data Transformation'!$G$3+0.5*'Data Transformation'!$W$25,IF(C535=1,D535-'Data Transformation'!$W$25,FALSE))</f>
        <v>0</v>
      </c>
      <c r="E534" t="str">
        <f t="array" ref="E534">IF(ISLOGICAL(D534),"",FREQUENCY(IF('Data Transformation'!$B$425:$B$8425='Bin Analysis'!$B531,'Data Transformation'!$G$425:$G$8425),D534))</f>
        <v/>
      </c>
      <c r="F534" t="str">
        <f>IF(ISLOGICAL(D534),"",E534-E533)</f>
        <v/>
      </c>
      <c r="G534">
        <f>Weighting!$H$6</f>
        <v>1</v>
      </c>
      <c r="H534">
        <f t="array" ref="H534">FREQUENCY(IF('Data Transformation'!$B$4:$B$8425=B531,'Data Transformation'!$G$4:$G$8425),'Bin Analysis'!$B534)</f>
        <v>0</v>
      </c>
      <c r="I534">
        <f>H534-H533</f>
        <v>0</v>
      </c>
      <c r="J534">
        <f>IF(I534=0,0,1)</f>
        <v>0</v>
      </c>
      <c r="K534">
        <f>J534*Weighting!$W$6</f>
        <v>0</v>
      </c>
      <c r="M534" s="14"/>
    </row>
    <row r="535" spans="1:25" x14ac:dyDescent="0.25">
      <c r="A535" s="32">
        <f>IF(Weighting!$P$7&gt;0,B535,"")</f>
        <v>0.45200000000000001</v>
      </c>
      <c r="B535">
        <f>Weighting!$C$7</f>
        <v>0.45200000000000001</v>
      </c>
      <c r="C535">
        <f>Weighting!$F$7</f>
        <v>0</v>
      </c>
      <c r="D535" t="b">
        <f>IF(C535=1,'Data Transformation'!$G$3+0.5*'Data Transformation'!$W$25,IF(C536=1,D536-'Data Transformation'!$W$25,FALSE))</f>
        <v>0</v>
      </c>
      <c r="E535" t="str">
        <f t="array" ref="E535">IF(ISLOGICAL(D535),"",FREQUENCY(IF('Data Transformation'!$B$425:$B$8425='Bin Analysis'!$B531,'Data Transformation'!$G$425:$G$8425),D535))</f>
        <v/>
      </c>
      <c r="F535" t="str">
        <f t="shared" ref="F535:F553" si="66">IF(ISLOGICAL(D535),"",E535-E534)</f>
        <v/>
      </c>
      <c r="G535">
        <f>Weighting!$H$7</f>
        <v>0</v>
      </c>
      <c r="H535">
        <f t="array" ref="H535">FREQUENCY(IF('Data Transformation'!$B$4:$B$8425=B531,'Data Transformation'!$G$4:$G$8425),'Bin Analysis'!$B535)</f>
        <v>0</v>
      </c>
      <c r="I535">
        <f t="shared" ref="I535:I553" si="67">H535-H534</f>
        <v>0</v>
      </c>
      <c r="J535">
        <f>IF(I535=0,0,1)</f>
        <v>0</v>
      </c>
      <c r="K535">
        <f>J535*Weighting!$W$7</f>
        <v>0</v>
      </c>
      <c r="M535" s="14"/>
    </row>
    <row r="536" spans="1:25" x14ac:dyDescent="0.25">
      <c r="A536" s="32">
        <f>IF(Weighting!$P$8&gt;0,B536,"")</f>
        <v>0.58299999999999996</v>
      </c>
      <c r="B536">
        <f>Weighting!$C$8</f>
        <v>0.58299999999999996</v>
      </c>
      <c r="C536">
        <f>Weighting!$F$8</f>
        <v>0</v>
      </c>
      <c r="D536" t="b">
        <f>IF(C536=1,'Data Transformation'!$G$3+0.5*'Data Transformation'!$W$25,IF(C537=1,D537-'Data Transformation'!$W$25,FALSE))</f>
        <v>0</v>
      </c>
      <c r="E536" t="str">
        <f t="array" ref="E536">IF(ISLOGICAL(D536),"",FREQUENCY(IF('Data Transformation'!$B$425:$B$8425='Bin Analysis'!$B531,'Data Transformation'!$G$425:$G$8425),D536))</f>
        <v/>
      </c>
      <c r="F536" t="str">
        <f t="shared" si="66"/>
        <v/>
      </c>
      <c r="G536">
        <f>Weighting!$H$8</f>
        <v>0</v>
      </c>
      <c r="H536">
        <f t="array" ref="H536">FREQUENCY(IF('Data Transformation'!$B$4:$B$8425=B531,'Data Transformation'!$G$4:$G$8425),'Bin Analysis'!$B536)</f>
        <v>0</v>
      </c>
      <c r="I536">
        <f t="shared" si="67"/>
        <v>0</v>
      </c>
      <c r="J536">
        <f t="shared" ref="J536:J553" si="68">IF(I536=0,0,1)</f>
        <v>0</v>
      </c>
      <c r="K536">
        <f>J536*Weighting!$W$8</f>
        <v>0</v>
      </c>
      <c r="M536" s="14"/>
    </row>
    <row r="537" spans="1:25" x14ac:dyDescent="0.25">
      <c r="A537" s="32">
        <f>IF(Weighting!$P$9&gt;0,B537,"")</f>
        <v>0.71399999999999997</v>
      </c>
      <c r="B537" s="50">
        <f>Weighting!$C$9</f>
        <v>0.71399999999999997</v>
      </c>
      <c r="C537">
        <f>Weighting!$F$9</f>
        <v>0</v>
      </c>
      <c r="D537" t="b">
        <f>IF(C537=1,'Data Transformation'!$G$3+0.5*'Data Transformation'!$W$25,IF(C538=1,D538-'Data Transformation'!$W$25,FALSE))</f>
        <v>0</v>
      </c>
      <c r="E537" t="str">
        <f t="array" ref="E537">IF(ISLOGICAL(D537),"",FREQUENCY(IF('Data Transformation'!$B$425:$B$8425='Bin Analysis'!$B531,'Data Transformation'!$G$425:$G$8425),D537))</f>
        <v/>
      </c>
      <c r="F537" t="str">
        <f t="shared" si="66"/>
        <v/>
      </c>
      <c r="G537">
        <f>Weighting!$H$9</f>
        <v>0</v>
      </c>
      <c r="H537">
        <f t="array" ref="H537">FREQUENCY(IF('Data Transformation'!$B$4:$B$8425=B531,'Data Transformation'!$G$4:$G$8425),'Bin Analysis'!$B537)</f>
        <v>0</v>
      </c>
      <c r="I537">
        <f t="shared" si="67"/>
        <v>0</v>
      </c>
      <c r="J537">
        <f t="shared" si="68"/>
        <v>0</v>
      </c>
      <c r="K537">
        <f>J537*Weighting!$W$9</f>
        <v>0</v>
      </c>
      <c r="M537" s="14"/>
    </row>
    <row r="538" spans="1:25" x14ac:dyDescent="0.25">
      <c r="A538" s="32">
        <f>IF(Weighting!$P$10&gt;0,B538,"")</f>
        <v>0.84499999999999997</v>
      </c>
      <c r="B538">
        <f>Weighting!$C$10</f>
        <v>0.84499999999999997</v>
      </c>
      <c r="C538">
        <f>Weighting!$F$10</f>
        <v>0</v>
      </c>
      <c r="D538" t="b">
        <f>IF(C538=1,'Data Transformation'!$G$3+0.5*'Data Transformation'!$W$25,IF(C539=1,D539-'Data Transformation'!$W$25,FALSE))</f>
        <v>0</v>
      </c>
      <c r="E538" t="str">
        <f t="array" ref="E538">IF(ISLOGICAL(D538),"",FREQUENCY(IF('Data Transformation'!$B$425:$B$8425='Bin Analysis'!$B531,'Data Transformation'!$G$425:$G$8425),D538))</f>
        <v/>
      </c>
      <c r="F538" t="str">
        <f t="shared" si="66"/>
        <v/>
      </c>
      <c r="G538">
        <f>Weighting!$H$10</f>
        <v>0</v>
      </c>
      <c r="H538">
        <f t="array" ref="H538">FREQUENCY(IF('Data Transformation'!$B$4:$B$8425=B531,'Data Transformation'!$G$4:$G$8425),'Bin Analysis'!$B538)</f>
        <v>3</v>
      </c>
      <c r="I538">
        <f t="shared" si="67"/>
        <v>3</v>
      </c>
      <c r="J538">
        <f t="shared" si="68"/>
        <v>1</v>
      </c>
      <c r="K538">
        <f>J538*Weighting!$W$10</f>
        <v>3</v>
      </c>
      <c r="M538" s="14"/>
    </row>
    <row r="539" spans="1:25" x14ac:dyDescent="0.25">
      <c r="A539" s="32">
        <f>IF(Weighting!$P$11&gt;0,B539,"")</f>
        <v>0.97599999999999998</v>
      </c>
      <c r="B539">
        <f>Weighting!$C$11</f>
        <v>0.97599999999999998</v>
      </c>
      <c r="C539">
        <f>Weighting!$F$11</f>
        <v>0</v>
      </c>
      <c r="D539">
        <f>IF(C539=1,'Data Transformation'!$G$3+0.5*'Data Transformation'!$W$25,IF(C540=1,D540-'Data Transformation'!$W$25,FALSE))</f>
        <v>0.86899999999999999</v>
      </c>
      <c r="E539">
        <f t="array" ref="E539">IF(ISLOGICAL(D539),"",FREQUENCY(IF('Data Transformation'!$B$425:$B$8425='Bin Analysis'!$B531,'Data Transformation'!$G$425:$G$8425),D539))</f>
        <v>6</v>
      </c>
      <c r="F539" t="e">
        <f t="shared" si="66"/>
        <v>#VALUE!</v>
      </c>
      <c r="G539">
        <f>Weighting!$H$11</f>
        <v>0</v>
      </c>
      <c r="H539">
        <f t="array" ref="H539">FREQUENCY(IF('Data Transformation'!$B$4:$B$8425=B531,'Data Transformation'!$G$4:$G$8425),'Bin Analysis'!$B539)</f>
        <v>13</v>
      </c>
      <c r="I539">
        <f t="shared" si="67"/>
        <v>10</v>
      </c>
      <c r="J539">
        <f t="shared" si="68"/>
        <v>1</v>
      </c>
      <c r="K539">
        <f>J539*Weighting!$W$11</f>
        <v>2</v>
      </c>
      <c r="M539" s="14"/>
    </row>
    <row r="540" spans="1:25" x14ac:dyDescent="0.25">
      <c r="A540" s="32">
        <f>IF(Weighting!$P$12&gt;0,B540,"")</f>
        <v>1.107</v>
      </c>
      <c r="B540">
        <f>Weighting!$C$12</f>
        <v>1.107</v>
      </c>
      <c r="C540">
        <f>Weighting!$F$12</f>
        <v>1</v>
      </c>
      <c r="D540">
        <f>IF(C540=1,'Data Transformation'!$G$3+0.5*'Data Transformation'!$W$25,IF(C541=1,D541-'Data Transformation'!$W$25,FALSE))</f>
        <v>1.131</v>
      </c>
      <c r="E540">
        <f t="array" ref="E540">IF(ISLOGICAL(D540),"",FREQUENCY(IF('Data Transformation'!$B$425:$B$8425='Bin Analysis'!$B531,'Data Transformation'!$G$425:$G$8425),D540))</f>
        <v>17</v>
      </c>
      <c r="F540">
        <f t="shared" si="66"/>
        <v>11</v>
      </c>
      <c r="G540">
        <f>Weighting!$H$12</f>
        <v>0</v>
      </c>
      <c r="H540">
        <f t="array" ref="H540">FREQUENCY(IF('Data Transformation'!$B$4:$B$8425=B531,'Data Transformation'!$G$4:$G$8425),'Bin Analysis'!$B540)</f>
        <v>18</v>
      </c>
      <c r="I540">
        <f t="shared" si="67"/>
        <v>5</v>
      </c>
      <c r="J540">
        <f t="shared" si="68"/>
        <v>1</v>
      </c>
      <c r="K540">
        <f>J540*Weighting!$W$12</f>
        <v>1</v>
      </c>
      <c r="M540" s="14"/>
    </row>
    <row r="541" spans="1:25" x14ac:dyDescent="0.25">
      <c r="A541" s="32">
        <f>IF(Weighting!$P$13&gt;0,B541,"")</f>
        <v>1.238</v>
      </c>
      <c r="B541">
        <f>Weighting!$C$13</f>
        <v>1.238</v>
      </c>
      <c r="C541">
        <f>Weighting!$F$13</f>
        <v>0</v>
      </c>
      <c r="D541" t="b">
        <f>IF(C541=1,'Data Transformation'!$G$3+0.5*'Data Transformation'!$W$25,IF(C542=1,D542-'Data Transformation'!$W$25,FALSE))</f>
        <v>0</v>
      </c>
      <c r="E541" t="str">
        <f t="array" ref="E541">IF(ISLOGICAL(D541),"",FREQUENCY(IF('Data Transformation'!$B$425:$B$8425='Bin Analysis'!$B531,'Data Transformation'!$G$425:$G$8425),D541))</f>
        <v/>
      </c>
      <c r="F541" t="str">
        <f t="shared" si="66"/>
        <v/>
      </c>
      <c r="G541">
        <f>Weighting!$H$13</f>
        <v>0</v>
      </c>
      <c r="H541">
        <f t="array" ref="H541">FREQUENCY(IF('Data Transformation'!$B$4:$B$8425=B531,'Data Transformation'!$G$4:$G$8425),'Bin Analysis'!$B541)</f>
        <v>18</v>
      </c>
      <c r="I541">
        <f t="shared" si="67"/>
        <v>0</v>
      </c>
      <c r="J541">
        <f t="shared" si="68"/>
        <v>0</v>
      </c>
      <c r="K541">
        <f>J541*Weighting!$W$13</f>
        <v>0</v>
      </c>
      <c r="M541" s="14"/>
    </row>
    <row r="542" spans="1:25" x14ac:dyDescent="0.25">
      <c r="A542" s="32">
        <f>IF(Weighting!$P$14&gt;0,B542,"")</f>
        <v>1.369</v>
      </c>
      <c r="B542">
        <f>Weighting!$C$14</f>
        <v>1.369</v>
      </c>
      <c r="C542">
        <f>Weighting!$F$14</f>
        <v>0</v>
      </c>
      <c r="D542" t="b">
        <f>IF(C542=1,'Data Transformation'!$G$3+0.5*'Data Transformation'!$W$25,IF(C543=1,D543-'Data Transformation'!$W$25,FALSE))</f>
        <v>0</v>
      </c>
      <c r="E542" t="str">
        <f t="array" ref="E542">IF(ISLOGICAL(D542),"",FREQUENCY(IF('Data Transformation'!$B$425:$B$8425='Bin Analysis'!$B531,'Data Transformation'!$G$425:$G$8425),D542))</f>
        <v/>
      </c>
      <c r="F542" t="str">
        <f t="shared" si="66"/>
        <v/>
      </c>
      <c r="G542">
        <f>Weighting!$H$14</f>
        <v>0</v>
      </c>
      <c r="H542">
        <f t="array" ref="H542">FREQUENCY(IF('Data Transformation'!$B$4:$B$8425=B531,'Data Transformation'!$G$4:$G$8425),'Bin Analysis'!$B542)</f>
        <v>19</v>
      </c>
      <c r="I542">
        <f t="shared" si="67"/>
        <v>1</v>
      </c>
      <c r="J542">
        <f t="shared" si="68"/>
        <v>1</v>
      </c>
      <c r="K542">
        <f>J542*Weighting!$W$14</f>
        <v>3</v>
      </c>
      <c r="M542" s="14"/>
    </row>
    <row r="543" spans="1:25" x14ac:dyDescent="0.25">
      <c r="A543" s="32">
        <f>IF(Weighting!$P$15&gt;0,B543,"")</f>
        <v>1.5000009999999999</v>
      </c>
      <c r="B543">
        <f>Weighting!$C$15</f>
        <v>1.5000009999999999</v>
      </c>
      <c r="C543">
        <f>Weighting!$F$15</f>
        <v>0</v>
      </c>
      <c r="D543" t="b">
        <f>IF(C543=1,'Data Transformation'!$G$3+0.5*'Data Transformation'!$W$25,IF(C544=1,D544-'Data Transformation'!$W$25,FALSE))</f>
        <v>0</v>
      </c>
      <c r="E543" t="str">
        <f t="array" ref="E543">IF(ISLOGICAL(D543),"",FREQUENCY(IF('Data Transformation'!$B$425:$B$8425='Bin Analysis'!$B531,'Data Transformation'!$G$425:$G$8425),D543))</f>
        <v/>
      </c>
      <c r="F543" t="str">
        <f t="shared" si="66"/>
        <v/>
      </c>
      <c r="G543">
        <f>Weighting!$H$15</f>
        <v>0</v>
      </c>
      <c r="H543">
        <f t="array" ref="H543">FREQUENCY(IF('Data Transformation'!$B$4:$B$8425=B531,'Data Transformation'!$G$4:$G$8425),'Bin Analysis'!$B543)</f>
        <v>19</v>
      </c>
      <c r="I543">
        <f t="shared" si="67"/>
        <v>0</v>
      </c>
      <c r="J543">
        <f t="shared" si="68"/>
        <v>0</v>
      </c>
      <c r="K543">
        <f>J543*Weighting!$W$15</f>
        <v>0</v>
      </c>
      <c r="M543" s="14"/>
    </row>
    <row r="544" spans="1:25" x14ac:dyDescent="0.25">
      <c r="A544" s="32" t="str">
        <f>IF(Weighting!$P$16&gt;0,B544,"")</f>
        <v/>
      </c>
      <c r="B544">
        <f>Weighting!$C$16</f>
        <v>1.631</v>
      </c>
      <c r="C544">
        <f>Weighting!$F$16</f>
        <v>0</v>
      </c>
      <c r="D544" t="b">
        <f>IF(C544=1,'Data Transformation'!$G$3+0.5*'Data Transformation'!$W$25,IF(C545=1,D545-'Data Transformation'!$W$25,FALSE))</f>
        <v>0</v>
      </c>
      <c r="E544" t="str">
        <f t="array" ref="E544">IF(ISLOGICAL(D544),"",FREQUENCY(IF('Data Transformation'!$B$425:$B$8425='Bin Analysis'!$B531,'Data Transformation'!$G$425:$G$8425),D544))</f>
        <v/>
      </c>
      <c r="F544" t="str">
        <f t="shared" si="66"/>
        <v/>
      </c>
      <c r="G544">
        <f>Weighting!$H$16</f>
        <v>0</v>
      </c>
      <c r="H544">
        <f t="array" ref="H544">FREQUENCY(IF('Data Transformation'!$B$4:$B$8425=B531,'Data Transformation'!$G$4:$G$8425),'Bin Analysis'!$B544)</f>
        <v>19</v>
      </c>
      <c r="I544">
        <f t="shared" si="67"/>
        <v>0</v>
      </c>
      <c r="J544">
        <f t="shared" si="68"/>
        <v>0</v>
      </c>
      <c r="K544">
        <f>J544*Weighting!$W$16</f>
        <v>0</v>
      </c>
      <c r="M544" s="14"/>
    </row>
    <row r="545" spans="1:25" x14ac:dyDescent="0.25">
      <c r="A545" s="32" t="str">
        <f>IF(Weighting!$P$17&gt;0,B545,"")</f>
        <v/>
      </c>
      <c r="B545">
        <f>Weighting!$C$17</f>
        <v>1.762</v>
      </c>
      <c r="C545">
        <f>Weighting!$F$17</f>
        <v>0</v>
      </c>
      <c r="D545" t="b">
        <f>IF(C545=1,'Data Transformation'!$G$3+0.5*'Data Transformation'!$W$25,IF(C546=1,D546-'Data Transformation'!$W$25,FALSE))</f>
        <v>0</v>
      </c>
      <c r="E545" t="str">
        <f t="array" ref="E545">IF(ISLOGICAL(D545),"",FREQUENCY(IF('Data Transformation'!$B$425:$B$8425='Bin Analysis'!$B531,'Data Transformation'!$G$425:$G$8425),D545))</f>
        <v/>
      </c>
      <c r="F545" t="str">
        <f t="shared" si="66"/>
        <v/>
      </c>
      <c r="G545">
        <f>Weighting!$H$17</f>
        <v>0</v>
      </c>
      <c r="H545">
        <f t="array" ref="H545">FREQUENCY(IF('Data Transformation'!$B$4:$B$8425=B531,'Data Transformation'!$G$4:$G$8425),'Bin Analysis'!$B545)</f>
        <v>19</v>
      </c>
      <c r="I545">
        <f t="shared" si="67"/>
        <v>0</v>
      </c>
      <c r="J545">
        <f t="shared" si="68"/>
        <v>0</v>
      </c>
      <c r="K545">
        <f>J545*Weighting!$W$17</f>
        <v>0</v>
      </c>
      <c r="M545" s="14"/>
    </row>
    <row r="546" spans="1:25" x14ac:dyDescent="0.25">
      <c r="A546" s="32" t="str">
        <f>IF(Weighting!$P$18&gt;0,B546,"")</f>
        <v/>
      </c>
      <c r="B546">
        <f>Weighting!$C$18</f>
        <v>1.893</v>
      </c>
      <c r="C546">
        <f>Weighting!$F$18</f>
        <v>0</v>
      </c>
      <c r="D546" t="b">
        <f>IF(C546=1,'Data Transformation'!$G$3+0.5*'Data Transformation'!$W$25,IF(C547=1,D547-'Data Transformation'!$W$25,FALSE))</f>
        <v>0</v>
      </c>
      <c r="E546" t="str">
        <f t="array" ref="E546">IF(ISLOGICAL(D546),"",FREQUENCY(IF('Data Transformation'!$B$425:$B$8425='Bin Analysis'!$B531,'Data Transformation'!$G$425:$G$8425),D546))</f>
        <v/>
      </c>
      <c r="F546" t="str">
        <f t="shared" si="66"/>
        <v/>
      </c>
      <c r="G546">
        <f>Weighting!$H$18</f>
        <v>0</v>
      </c>
      <c r="H546">
        <f t="array" ref="H546">FREQUENCY(IF('Data Transformation'!$B$4:$B$8425=B531,'Data Transformation'!$G$4:$G$8425),'Bin Analysis'!$B546)</f>
        <v>19</v>
      </c>
      <c r="I546">
        <f t="shared" si="67"/>
        <v>0</v>
      </c>
      <c r="J546">
        <f t="shared" si="68"/>
        <v>0</v>
      </c>
      <c r="K546">
        <f>J546*Weighting!$W$18</f>
        <v>0</v>
      </c>
      <c r="M546" s="14"/>
    </row>
    <row r="547" spans="1:25" x14ac:dyDescent="0.25">
      <c r="A547" s="32" t="str">
        <f>IF(Weighting!$P$19&gt;0,B547,"")</f>
        <v/>
      </c>
      <c r="B547">
        <f>Weighting!$C$19</f>
        <v>2.024</v>
      </c>
      <c r="C547">
        <f>Weighting!$F$19</f>
        <v>0</v>
      </c>
      <c r="D547" t="b">
        <f>IF(C547=1,'Data Transformation'!$G$3+0.5*'Data Transformation'!$W$25,IF(C548=1,D548-'Data Transformation'!$W$25,FALSE))</f>
        <v>0</v>
      </c>
      <c r="E547" t="str">
        <f t="array" ref="E547">IF(ISLOGICAL(D547),"",FREQUENCY(IF('Data Transformation'!$B$425:$B$8425='Bin Analysis'!$B531,'Data Transformation'!$G$425:$G$8425),D547))</f>
        <v/>
      </c>
      <c r="F547" t="str">
        <f t="shared" si="66"/>
        <v/>
      </c>
      <c r="G547">
        <f>Weighting!$H$19</f>
        <v>0</v>
      </c>
      <c r="H547">
        <f t="array" ref="H547">FREQUENCY(IF('Data Transformation'!$B$4:$B$8425=B531,'Data Transformation'!$G$4:$G$8425),'Bin Analysis'!$B547)</f>
        <v>19</v>
      </c>
      <c r="I547">
        <f t="shared" si="67"/>
        <v>0</v>
      </c>
      <c r="J547">
        <f t="shared" si="68"/>
        <v>0</v>
      </c>
      <c r="K547">
        <f>J547*Weighting!$W$19</f>
        <v>0</v>
      </c>
      <c r="M547" s="14"/>
    </row>
    <row r="548" spans="1:25" x14ac:dyDescent="0.25">
      <c r="A548" s="32" t="str">
        <f>IF(Weighting!$P$20&gt;0,B548,"")</f>
        <v/>
      </c>
      <c r="B548">
        <f>Weighting!$C$20</f>
        <v>2.1550000000000002</v>
      </c>
      <c r="C548">
        <f>Weighting!$F$20</f>
        <v>0</v>
      </c>
      <c r="D548" t="b">
        <f>IF(C548=1,'Data Transformation'!$G$3+0.5*'Data Transformation'!$W$25,IF(C549=1,D549-'Data Transformation'!$W$25,FALSE))</f>
        <v>0</v>
      </c>
      <c r="E548" t="str">
        <f t="array" ref="E548">IF(ISLOGICAL(D548),"",FREQUENCY(IF('Data Transformation'!$B$425:$B$8425='Bin Analysis'!$B531,'Data Transformation'!$G$425:$G$8425),D548))</f>
        <v/>
      </c>
      <c r="F548" t="str">
        <f t="shared" si="66"/>
        <v/>
      </c>
      <c r="G548">
        <f>Weighting!$H$20</f>
        <v>0</v>
      </c>
      <c r="H548">
        <f t="array" ref="H548">FREQUENCY(IF('Data Transformation'!$B$4:$B$8425=B531,'Data Transformation'!$G$4:$G$8425),'Bin Analysis'!$B548)</f>
        <v>19</v>
      </c>
      <c r="I548">
        <f t="shared" si="67"/>
        <v>0</v>
      </c>
      <c r="J548">
        <f t="shared" si="68"/>
        <v>0</v>
      </c>
      <c r="K548">
        <f>J548*Weighting!$W$20</f>
        <v>0</v>
      </c>
      <c r="M548" s="14"/>
    </row>
    <row r="549" spans="1:25" x14ac:dyDescent="0.25">
      <c r="A549" s="32" t="str">
        <f>IF(Weighting!$P$21&gt;0,B549,"")</f>
        <v/>
      </c>
      <c r="B549">
        <f>Weighting!$C$21</f>
        <v>2.2860000000000005</v>
      </c>
      <c r="C549">
        <f>Weighting!$F$21</f>
        <v>0</v>
      </c>
      <c r="D549" t="b">
        <f>IF(C549=1,'Data Transformation'!$G$3+0.5*'Data Transformation'!$W$25,IF(C550=1,D550-'Data Transformation'!$W$25,FALSE))</f>
        <v>0</v>
      </c>
      <c r="E549" t="str">
        <f t="array" ref="E549">IF(ISLOGICAL(D549),"",FREQUENCY(IF('Data Transformation'!$B$425:$B$8425='Bin Analysis'!$B531,'Data Transformation'!$G$425:$G$8425),D549))</f>
        <v/>
      </c>
      <c r="F549" t="str">
        <f t="shared" si="66"/>
        <v/>
      </c>
      <c r="G549">
        <f>Weighting!$H$21</f>
        <v>0</v>
      </c>
      <c r="H549">
        <f t="array" ref="H549">FREQUENCY(IF('Data Transformation'!$B$4:$B$8425=B531,'Data Transformation'!$G$4:$G$8425),'Bin Analysis'!$B549)</f>
        <v>19</v>
      </c>
      <c r="I549">
        <f t="shared" si="67"/>
        <v>0</v>
      </c>
      <c r="J549">
        <f t="shared" si="68"/>
        <v>0</v>
      </c>
      <c r="K549">
        <f>J549*Weighting!$W$21</f>
        <v>0</v>
      </c>
      <c r="M549" s="14"/>
    </row>
    <row r="550" spans="1:25" x14ac:dyDescent="0.25">
      <c r="A550" s="32" t="str">
        <f>IF(Weighting!$P$22&gt;0,B550,"")</f>
        <v/>
      </c>
      <c r="B550">
        <f>Weighting!$C$22</f>
        <v>2.4170000000000007</v>
      </c>
      <c r="C550">
        <f>Weighting!$F$22</f>
        <v>0</v>
      </c>
      <c r="D550" t="b">
        <f>IF(C550=1,'Data Transformation'!$G$3+0.5*'Data Transformation'!$W$25,IF(C551=1,D551-'Data Transformation'!$W$25,FALSE))</f>
        <v>0</v>
      </c>
      <c r="E550" t="str">
        <f t="array" ref="E550">IF(ISLOGICAL(D550),"",FREQUENCY(IF('Data Transformation'!$B$425:$B$8425='Bin Analysis'!$B531,'Data Transformation'!$G$425:$G$8425),D550))</f>
        <v/>
      </c>
      <c r="F550" t="str">
        <f t="shared" si="66"/>
        <v/>
      </c>
      <c r="G550">
        <f>Weighting!$H$22</f>
        <v>0</v>
      </c>
      <c r="H550">
        <f t="array" ref="H550">FREQUENCY(IF('Data Transformation'!$B$4:$B$8425=B531,'Data Transformation'!$G$4:$G$8425),'Bin Analysis'!$B550)</f>
        <v>19</v>
      </c>
      <c r="I550">
        <f t="shared" si="67"/>
        <v>0</v>
      </c>
      <c r="J550">
        <f t="shared" si="68"/>
        <v>0</v>
      </c>
      <c r="K550">
        <f>J550*Weighting!$W$22</f>
        <v>0</v>
      </c>
      <c r="M550" s="14"/>
    </row>
    <row r="551" spans="1:25" x14ac:dyDescent="0.25">
      <c r="A551" s="32" t="str">
        <f>IF(Weighting!$P$23&gt;0,B551,"")</f>
        <v/>
      </c>
      <c r="B551">
        <f>Weighting!$C$23</f>
        <v>2.5480000000000009</v>
      </c>
      <c r="C551">
        <f>Weighting!$F$23</f>
        <v>0</v>
      </c>
      <c r="D551" t="b">
        <f>IF(C551=1,'Data Transformation'!$G$3+0.5*'Data Transformation'!$W$25,IF(C552=1,D552-'Data Transformation'!$W$25,FALSE))</f>
        <v>0</v>
      </c>
      <c r="E551" t="str">
        <f t="array" ref="E551">IF(ISLOGICAL(D551),"",FREQUENCY(IF('Data Transformation'!$B$425:$B$8425='Bin Analysis'!$B531,'Data Transformation'!$G$425:$G$8425),D551))</f>
        <v/>
      </c>
      <c r="F551" t="str">
        <f t="shared" si="66"/>
        <v/>
      </c>
      <c r="G551">
        <f>Weighting!$H$23</f>
        <v>0</v>
      </c>
      <c r="H551">
        <f t="array" ref="H551">FREQUENCY(IF('Data Transformation'!$B$4:$B$8425=B531,'Data Transformation'!$G$4:$G$8425),'Bin Analysis'!$B551)</f>
        <v>19</v>
      </c>
      <c r="I551">
        <f t="shared" si="67"/>
        <v>0</v>
      </c>
      <c r="J551">
        <f t="shared" si="68"/>
        <v>0</v>
      </c>
      <c r="K551">
        <f>J551*Weighting!$W$23</f>
        <v>0</v>
      </c>
      <c r="M551" s="14"/>
    </row>
    <row r="552" spans="1:25" x14ac:dyDescent="0.25">
      <c r="A552" s="32" t="str">
        <f>IF(Weighting!$P$24&gt;0,B552,"")</f>
        <v/>
      </c>
      <c r="B552">
        <f>Weighting!$C$24</f>
        <v>2.6790000000000012</v>
      </c>
      <c r="C552">
        <f>Weighting!$F$24</f>
        <v>0</v>
      </c>
      <c r="D552" t="b">
        <f>IF(C552=1,'Data Transformation'!$G$3+0.5*'Data Transformation'!$W$25,IF(C553=1,D553-'Data Transformation'!$W$25,FALSE))</f>
        <v>0</v>
      </c>
      <c r="E552" t="str">
        <f t="array" ref="E552">IF(ISLOGICAL(D552),"",FREQUENCY(IF('Data Transformation'!$B$425:$B$8425='Bin Analysis'!$B531,'Data Transformation'!$G$425:$G$8425),D552))</f>
        <v/>
      </c>
      <c r="F552" t="str">
        <f t="shared" si="66"/>
        <v/>
      </c>
      <c r="G552">
        <f>Weighting!$H$24</f>
        <v>0</v>
      </c>
      <c r="H552">
        <f t="array" ref="H552">FREQUENCY(IF('Data Transformation'!$B$4:$B$8425=B531,'Data Transformation'!$G$4:$G$8425),'Bin Analysis'!$B552)</f>
        <v>19</v>
      </c>
      <c r="I552">
        <f t="shared" si="67"/>
        <v>0</v>
      </c>
      <c r="J552">
        <f t="shared" si="68"/>
        <v>0</v>
      </c>
      <c r="K552">
        <f>J552*Weighting!$W$24</f>
        <v>0</v>
      </c>
      <c r="M552" s="14"/>
    </row>
    <row r="553" spans="1:25" x14ac:dyDescent="0.25">
      <c r="A553" s="32" t="str">
        <f>IF(Weighting!$P$25&gt;0,B553,"")</f>
        <v/>
      </c>
      <c r="B553">
        <f>Weighting!$C$25</f>
        <v>2.8100000000000014</v>
      </c>
      <c r="C553">
        <f>Weighting!$F$25</f>
        <v>0</v>
      </c>
      <c r="D553" t="b">
        <f>IF(C553=1,'Data Transformation'!$G$3+0.5*'Data Transformation'!$W$25,IF(C554=1,D554-'Data Transformation'!$W$25,FALSE))</f>
        <v>0</v>
      </c>
      <c r="E553" t="str">
        <f t="array" ref="E553">IF(ISLOGICAL(D553),"",FREQUENCY(IF('Data Transformation'!$B$425:$B$8425='Bin Analysis'!$B531,'Data Transformation'!$G$425:$G$8425),D553))</f>
        <v/>
      </c>
      <c r="F553" t="str">
        <f t="shared" si="66"/>
        <v/>
      </c>
      <c r="G553">
        <f>Weighting!$H$25</f>
        <v>0</v>
      </c>
      <c r="H553">
        <f t="array" ref="H553">FREQUENCY(IF('Data Transformation'!$B$4:$B$8425=B531,'Data Transformation'!$G$4:$G$8425),'Bin Analysis'!$B553)</f>
        <v>19</v>
      </c>
      <c r="I553">
        <f t="shared" si="67"/>
        <v>0</v>
      </c>
      <c r="J553">
        <f t="shared" si="68"/>
        <v>0</v>
      </c>
      <c r="K553">
        <f>J553*Weighting!$W$25</f>
        <v>0</v>
      </c>
      <c r="M553" s="14"/>
    </row>
    <row r="554" spans="1:25" x14ac:dyDescent="0.25">
      <c r="O554"/>
      <c r="P554"/>
      <c r="Q554"/>
      <c r="R554"/>
    </row>
    <row r="555" spans="1:25" ht="23.25" x14ac:dyDescent="0.35">
      <c r="A555" s="21" t="s">
        <v>0</v>
      </c>
      <c r="B555" s="21">
        <f>IFERROR(VLOOKUP(C555,'Data Transformation'!$L$6:$M$426,2,FALSE),"")</f>
        <v>23</v>
      </c>
      <c r="C555" s="21">
        <f>C531+1</f>
        <v>23</v>
      </c>
      <c r="D555" s="21"/>
      <c r="E555" s="21"/>
      <c r="F555" s="21"/>
      <c r="G555" s="21"/>
      <c r="H555" s="22"/>
      <c r="I555" s="22"/>
      <c r="J555" s="22"/>
      <c r="K555" s="21"/>
      <c r="L555" s="21">
        <f>B555</f>
        <v>23</v>
      </c>
      <c r="M555" s="23">
        <f>INDEX('Data Transformation'!$O$4:$O$424,MATCH($B555,'Data Transformation'!$M$4:$M$424,0),MATCH($M$2,'Data Transformation'!$O$3,0))</f>
        <v>17</v>
      </c>
      <c r="N555" s="27">
        <f>IF('Input and Summary Results'!$J$16="minimum",'Bin Analysis'!X556/(M555-1),'Bin Analysis'!Y555/('Bin Analysis'!M555-1))</f>
        <v>0</v>
      </c>
      <c r="O555" s="27">
        <f>IF(M555=FALSE,NA(),(VLOOKUP(1,C558:K577,4,FALSE))/(M555-1))</f>
        <v>0.75</v>
      </c>
      <c r="P555" s="27">
        <f>IF(M555=FALSE,NA(),SUM(J558:J577)/Weighting!$S$5)</f>
        <v>0.4</v>
      </c>
      <c r="Q555" s="27">
        <f>IF(M555=FALSE,NA(),SUM(K558:K577)/Weighting!$S$6)</f>
        <v>0.34782608695652173</v>
      </c>
      <c r="R555" s="27">
        <f>IF(M555=FALSE,NA(),(VLOOKUP(1,G558:K577,3,FALSE))/(M555-1))</f>
        <v>0</v>
      </c>
      <c r="S555" s="22" t="str">
        <f>IF(M555=FALSE,NA(),IF(SUM(J558:J577)=2,"yes","no"))</f>
        <v>no</v>
      </c>
      <c r="X555" s="2" cm="2">
        <f t="array" ref="X555:X556">FREQUENCY(IF('Data Transformation'!$B$425:$B$6424='Bin Analysis'!L555,'Data Transformation'!$G$425:$G$6424),'Data Transformation'!$U$11)</f>
        <v>16</v>
      </c>
      <c r="Y555" s="2" cm="2">
        <f t="array" ref="Y555:Y556">FREQUENCY(IF('Data Transformation'!$B$425:$B$6424='Bin Analysis'!L555,'Data Transformation'!$G$425:$G$6424),'Data Transformation'!$U$12)</f>
        <v>4</v>
      </c>
    </row>
    <row r="556" spans="1:25" x14ac:dyDescent="0.25">
      <c r="A556" s="14" t="s">
        <v>67</v>
      </c>
      <c r="B556" t="s">
        <v>47</v>
      </c>
      <c r="C556" t="s">
        <v>5</v>
      </c>
      <c r="D556" t="s">
        <v>100</v>
      </c>
      <c r="E556" t="s">
        <v>101</v>
      </c>
      <c r="F556" t="s">
        <v>102</v>
      </c>
      <c r="G556" t="s">
        <v>70</v>
      </c>
      <c r="H556" t="s">
        <v>31</v>
      </c>
      <c r="I556" t="s">
        <v>32</v>
      </c>
      <c r="J556" t="s">
        <v>46</v>
      </c>
      <c r="K556" s="14" t="s">
        <v>45</v>
      </c>
      <c r="M556" s="14"/>
      <c r="X556" s="2">
        <v>0</v>
      </c>
      <c r="Y556" s="2">
        <v>12</v>
      </c>
    </row>
    <row r="557" spans="1:25" x14ac:dyDescent="0.25">
      <c r="A557" s="32"/>
      <c r="D557" t="b">
        <f>IF(C557=1,'Data Transformation'!$G$3+0.5*'Data Transformation'!$W$25,IF(C558=1,D558-'Data Transformation'!$W$25,FALSE))</f>
        <v>0</v>
      </c>
      <c r="E557" t="str">
        <f t="array" ref="E557">IF(ISLOGICAL(D557),"",FREQUENCY(IF('Data Transformation'!$B$425:$B$8425='Bin Analysis'!$B555,'Data Transformation'!$G$425:$G$8425),D557))</f>
        <v/>
      </c>
      <c r="F557" t="str">
        <f>IF(ISLOGICAL(D557),"",E557-E556)</f>
        <v/>
      </c>
      <c r="M557" s="14"/>
    </row>
    <row r="558" spans="1:25" x14ac:dyDescent="0.25">
      <c r="A558" s="32">
        <f>IF(Weighting!$P$6&gt;0,B558,"")</f>
        <v>0.32100000000000001</v>
      </c>
      <c r="B558">
        <f>Weighting!$C$6</f>
        <v>0.32100000000000001</v>
      </c>
      <c r="C558">
        <f>Weighting!$F$6</f>
        <v>0</v>
      </c>
      <c r="D558" t="b">
        <f>IF(C558=1,'Data Transformation'!$G$3+0.5*'Data Transformation'!$W$25,IF(C559=1,D559-'Data Transformation'!$W$25,FALSE))</f>
        <v>0</v>
      </c>
      <c r="E558" t="str">
        <f t="array" ref="E558">IF(ISLOGICAL(D558),"",FREQUENCY(IF('Data Transformation'!$B$425:$B$8425='Bin Analysis'!$B555,'Data Transformation'!$G$425:$G$8425),D558))</f>
        <v/>
      </c>
      <c r="F558" t="str">
        <f>IF(ISLOGICAL(D558),"",E558-E557)</f>
        <v/>
      </c>
      <c r="G558">
        <f>Weighting!$H$6</f>
        <v>1</v>
      </c>
      <c r="H558">
        <f t="array" ref="H558">FREQUENCY(IF('Data Transformation'!$B$4:$B$8425=B555,'Data Transformation'!$G$4:$G$8425),'Bin Analysis'!$B558)</f>
        <v>0</v>
      </c>
      <c r="I558">
        <f>H558-H557</f>
        <v>0</v>
      </c>
      <c r="J558">
        <f>IF(I558=0,0,1)</f>
        <v>0</v>
      </c>
      <c r="K558">
        <f>J558*Weighting!$W$6</f>
        <v>0</v>
      </c>
      <c r="M558" s="14"/>
    </row>
    <row r="559" spans="1:25" x14ac:dyDescent="0.25">
      <c r="A559" s="32">
        <f>IF(Weighting!$P$7&gt;0,B559,"")</f>
        <v>0.45200000000000001</v>
      </c>
      <c r="B559">
        <f>Weighting!$C$7</f>
        <v>0.45200000000000001</v>
      </c>
      <c r="C559">
        <f>Weighting!$F$7</f>
        <v>0</v>
      </c>
      <c r="D559" t="b">
        <f>IF(C559=1,'Data Transformation'!$G$3+0.5*'Data Transformation'!$W$25,IF(C560=1,D560-'Data Transformation'!$W$25,FALSE))</f>
        <v>0</v>
      </c>
      <c r="E559" t="str">
        <f t="array" ref="E559">IF(ISLOGICAL(D559),"",FREQUENCY(IF('Data Transformation'!$B$425:$B$8425='Bin Analysis'!$B555,'Data Transformation'!$G$425:$G$8425),D559))</f>
        <v/>
      </c>
      <c r="F559" t="str">
        <f t="shared" ref="F559:F577" si="69">IF(ISLOGICAL(D559),"",E559-E558)</f>
        <v/>
      </c>
      <c r="G559">
        <f>Weighting!$H$7</f>
        <v>0</v>
      </c>
      <c r="H559">
        <f t="array" ref="H559">FREQUENCY(IF('Data Transformation'!$B$4:$B$8425=B555,'Data Transformation'!$G$4:$G$8425),'Bin Analysis'!$B559)</f>
        <v>0</v>
      </c>
      <c r="I559">
        <f t="shared" ref="I559:I577" si="70">H559-H558</f>
        <v>0</v>
      </c>
      <c r="J559">
        <f>IF(I559=0,0,1)</f>
        <v>0</v>
      </c>
      <c r="K559">
        <f>J559*Weighting!$W$7</f>
        <v>0</v>
      </c>
      <c r="M559" s="14"/>
    </row>
    <row r="560" spans="1:25" x14ac:dyDescent="0.25">
      <c r="A560" s="32">
        <f>IF(Weighting!$P$8&gt;0,B560,"")</f>
        <v>0.58299999999999996</v>
      </c>
      <c r="B560">
        <f>Weighting!$C$8</f>
        <v>0.58299999999999996</v>
      </c>
      <c r="C560">
        <f>Weighting!$F$8</f>
        <v>0</v>
      </c>
      <c r="D560" t="b">
        <f>IF(C560=1,'Data Transformation'!$G$3+0.5*'Data Transformation'!$W$25,IF(C561=1,D561-'Data Transformation'!$W$25,FALSE))</f>
        <v>0</v>
      </c>
      <c r="E560" t="str">
        <f t="array" ref="E560">IF(ISLOGICAL(D560),"",FREQUENCY(IF('Data Transformation'!$B$425:$B$8425='Bin Analysis'!$B555,'Data Transformation'!$G$425:$G$8425),D560))</f>
        <v/>
      </c>
      <c r="F560" t="str">
        <f t="shared" si="69"/>
        <v/>
      </c>
      <c r="G560">
        <f>Weighting!$H$8</f>
        <v>0</v>
      </c>
      <c r="H560">
        <f t="array" ref="H560">FREQUENCY(IF('Data Transformation'!$B$4:$B$8425=B555,'Data Transformation'!$G$4:$G$8425),'Bin Analysis'!$B560)</f>
        <v>0</v>
      </c>
      <c r="I560">
        <f t="shared" si="70"/>
        <v>0</v>
      </c>
      <c r="J560">
        <f t="shared" ref="J560:J577" si="71">IF(I560=0,0,1)</f>
        <v>0</v>
      </c>
      <c r="K560">
        <f>J560*Weighting!$W$8</f>
        <v>0</v>
      </c>
      <c r="M560" s="14"/>
    </row>
    <row r="561" spans="1:13" x14ac:dyDescent="0.25">
      <c r="A561" s="32">
        <f>IF(Weighting!$P$9&gt;0,B561,"")</f>
        <v>0.71399999999999997</v>
      </c>
      <c r="B561" s="50">
        <f>Weighting!$C$9</f>
        <v>0.71399999999999997</v>
      </c>
      <c r="C561">
        <f>Weighting!$F$9</f>
        <v>0</v>
      </c>
      <c r="D561" t="b">
        <f>IF(C561=1,'Data Transformation'!$G$3+0.5*'Data Transformation'!$W$25,IF(C562=1,D562-'Data Transformation'!$W$25,FALSE))</f>
        <v>0</v>
      </c>
      <c r="E561" t="str">
        <f t="array" ref="E561">IF(ISLOGICAL(D561),"",FREQUENCY(IF('Data Transformation'!$B$425:$B$8425='Bin Analysis'!$B555,'Data Transformation'!$G$425:$G$8425),D561))</f>
        <v/>
      </c>
      <c r="F561" t="str">
        <f t="shared" si="69"/>
        <v/>
      </c>
      <c r="G561">
        <f>Weighting!$H$9</f>
        <v>0</v>
      </c>
      <c r="H561">
        <f t="array" ref="H561">FREQUENCY(IF('Data Transformation'!$B$4:$B$8425=B555,'Data Transformation'!$G$4:$G$8425),'Bin Analysis'!$B561)</f>
        <v>0</v>
      </c>
      <c r="I561">
        <f t="shared" si="70"/>
        <v>0</v>
      </c>
      <c r="J561">
        <f t="shared" si="71"/>
        <v>0</v>
      </c>
      <c r="K561">
        <f>J561*Weighting!$W$9</f>
        <v>0</v>
      </c>
      <c r="M561" s="14"/>
    </row>
    <row r="562" spans="1:13" x14ac:dyDescent="0.25">
      <c r="A562" s="32">
        <f>IF(Weighting!$P$10&gt;0,B562,"")</f>
        <v>0.84499999999999997</v>
      </c>
      <c r="B562">
        <f>Weighting!$C$10</f>
        <v>0.84499999999999997</v>
      </c>
      <c r="C562">
        <f>Weighting!$F$10</f>
        <v>0</v>
      </c>
      <c r="D562" t="b">
        <f>IF(C562=1,'Data Transformation'!$G$3+0.5*'Data Transformation'!$W$25,IF(C563=1,D563-'Data Transformation'!$W$25,FALSE))</f>
        <v>0</v>
      </c>
      <c r="E562" t="str">
        <f t="array" ref="E562">IF(ISLOGICAL(D562),"",FREQUENCY(IF('Data Transformation'!$B$425:$B$8425='Bin Analysis'!$B555,'Data Transformation'!$G$425:$G$8425),D562))</f>
        <v/>
      </c>
      <c r="F562" t="str">
        <f t="shared" si="69"/>
        <v/>
      </c>
      <c r="G562">
        <f>Weighting!$H$10</f>
        <v>0</v>
      </c>
      <c r="H562">
        <f t="array" ref="H562">FREQUENCY(IF('Data Transformation'!$B$4:$B$8425=B555,'Data Transformation'!$G$4:$G$8425),'Bin Analysis'!$B562)</f>
        <v>3</v>
      </c>
      <c r="I562">
        <f t="shared" si="70"/>
        <v>3</v>
      </c>
      <c r="J562">
        <f t="shared" si="71"/>
        <v>1</v>
      </c>
      <c r="K562">
        <f>J562*Weighting!$W$10</f>
        <v>3</v>
      </c>
      <c r="M562" s="14"/>
    </row>
    <row r="563" spans="1:13" x14ac:dyDescent="0.25">
      <c r="A563" s="32">
        <f>IF(Weighting!$P$11&gt;0,B563,"")</f>
        <v>0.97599999999999998</v>
      </c>
      <c r="B563">
        <f>Weighting!$C$11</f>
        <v>0.97599999999999998</v>
      </c>
      <c r="C563">
        <f>Weighting!$F$11</f>
        <v>0</v>
      </c>
      <c r="D563">
        <f>IF(C563=1,'Data Transformation'!$G$3+0.5*'Data Transformation'!$W$25,IF(C564=1,D564-'Data Transformation'!$W$25,FALSE))</f>
        <v>0.86899999999999999</v>
      </c>
      <c r="E563">
        <f t="array" ref="E563">IF(ISLOGICAL(D563),"",FREQUENCY(IF('Data Transformation'!$B$425:$B$8425='Bin Analysis'!$B555,'Data Transformation'!$G$425:$G$8425),D563))</f>
        <v>4</v>
      </c>
      <c r="F563" t="e">
        <f t="shared" si="69"/>
        <v>#VALUE!</v>
      </c>
      <c r="G563">
        <f>Weighting!$H$11</f>
        <v>0</v>
      </c>
      <c r="H563">
        <f t="array" ref="H563">FREQUENCY(IF('Data Transformation'!$B$4:$B$8425=B555,'Data Transformation'!$G$4:$G$8425),'Bin Analysis'!$B563)</f>
        <v>12</v>
      </c>
      <c r="I563">
        <f t="shared" si="70"/>
        <v>9</v>
      </c>
      <c r="J563">
        <f t="shared" si="71"/>
        <v>1</v>
      </c>
      <c r="K563">
        <f>J563*Weighting!$W$11</f>
        <v>2</v>
      </c>
      <c r="M563" s="14"/>
    </row>
    <row r="564" spans="1:13" x14ac:dyDescent="0.25">
      <c r="A564" s="32">
        <f>IF(Weighting!$P$12&gt;0,B564,"")</f>
        <v>1.107</v>
      </c>
      <c r="B564">
        <f>Weighting!$C$12</f>
        <v>1.107</v>
      </c>
      <c r="C564">
        <f>Weighting!$F$12</f>
        <v>1</v>
      </c>
      <c r="D564">
        <f>IF(C564=1,'Data Transformation'!$G$3+0.5*'Data Transformation'!$W$25,IF(C565=1,D565-'Data Transformation'!$W$25,FALSE))</f>
        <v>1.131</v>
      </c>
      <c r="E564">
        <f t="array" ref="E564">IF(ISLOGICAL(D564),"",FREQUENCY(IF('Data Transformation'!$B$425:$B$8425='Bin Analysis'!$B555,'Data Transformation'!$G$425:$G$8425),D564))</f>
        <v>16</v>
      </c>
      <c r="F564">
        <f t="shared" si="69"/>
        <v>12</v>
      </c>
      <c r="G564">
        <f>Weighting!$H$12</f>
        <v>0</v>
      </c>
      <c r="H564">
        <f t="array" ref="H564">FREQUENCY(IF('Data Transformation'!$B$4:$B$8425=B555,'Data Transformation'!$G$4:$G$8425),'Bin Analysis'!$B564)</f>
        <v>16</v>
      </c>
      <c r="I564">
        <f t="shared" si="70"/>
        <v>4</v>
      </c>
      <c r="J564">
        <f t="shared" si="71"/>
        <v>1</v>
      </c>
      <c r="K564">
        <f>J564*Weighting!$W$12</f>
        <v>1</v>
      </c>
      <c r="M564" s="14"/>
    </row>
    <row r="565" spans="1:13" x14ac:dyDescent="0.25">
      <c r="A565" s="32">
        <f>IF(Weighting!$P$13&gt;0,B565,"")</f>
        <v>1.238</v>
      </c>
      <c r="B565">
        <f>Weighting!$C$13</f>
        <v>1.238</v>
      </c>
      <c r="C565">
        <f>Weighting!$F$13</f>
        <v>0</v>
      </c>
      <c r="D565" t="b">
        <f>IF(C565=1,'Data Transformation'!$G$3+0.5*'Data Transformation'!$W$25,IF(C566=1,D566-'Data Transformation'!$W$25,FALSE))</f>
        <v>0</v>
      </c>
      <c r="E565" t="str">
        <f t="array" ref="E565">IF(ISLOGICAL(D565),"",FREQUENCY(IF('Data Transformation'!$B$425:$B$8425='Bin Analysis'!$B555,'Data Transformation'!$G$425:$G$8425),D565))</f>
        <v/>
      </c>
      <c r="F565" t="str">
        <f t="shared" si="69"/>
        <v/>
      </c>
      <c r="G565">
        <f>Weighting!$H$13</f>
        <v>0</v>
      </c>
      <c r="H565">
        <f t="array" ref="H565">FREQUENCY(IF('Data Transformation'!$B$4:$B$8425=B555,'Data Transformation'!$G$4:$G$8425),'Bin Analysis'!$B565)</f>
        <v>17</v>
      </c>
      <c r="I565">
        <f t="shared" si="70"/>
        <v>1</v>
      </c>
      <c r="J565">
        <f t="shared" si="71"/>
        <v>1</v>
      </c>
      <c r="K565">
        <f>J565*Weighting!$W$13</f>
        <v>2</v>
      </c>
      <c r="M565" s="14"/>
    </row>
    <row r="566" spans="1:13" x14ac:dyDescent="0.25">
      <c r="A566" s="32">
        <f>IF(Weighting!$P$14&gt;0,B566,"")</f>
        <v>1.369</v>
      </c>
      <c r="B566">
        <f>Weighting!$C$14</f>
        <v>1.369</v>
      </c>
      <c r="C566">
        <f>Weighting!$F$14</f>
        <v>0</v>
      </c>
      <c r="D566" t="b">
        <f>IF(C566=1,'Data Transformation'!$G$3+0.5*'Data Transformation'!$W$25,IF(C567=1,D567-'Data Transformation'!$W$25,FALSE))</f>
        <v>0</v>
      </c>
      <c r="E566" t="str">
        <f t="array" ref="E566">IF(ISLOGICAL(D566),"",FREQUENCY(IF('Data Transformation'!$B$425:$B$8425='Bin Analysis'!$B555,'Data Transformation'!$G$425:$G$8425),D566))</f>
        <v/>
      </c>
      <c r="F566" t="str">
        <f t="shared" si="69"/>
        <v/>
      </c>
      <c r="G566">
        <f>Weighting!$H$14</f>
        <v>0</v>
      </c>
      <c r="H566">
        <f t="array" ref="H566">FREQUENCY(IF('Data Transformation'!$B$4:$B$8425=B555,'Data Transformation'!$G$4:$G$8425),'Bin Analysis'!$B566)</f>
        <v>17</v>
      </c>
      <c r="I566">
        <f t="shared" si="70"/>
        <v>0</v>
      </c>
      <c r="J566">
        <f t="shared" si="71"/>
        <v>0</v>
      </c>
      <c r="K566">
        <f>J566*Weighting!$W$14</f>
        <v>0</v>
      </c>
      <c r="M566" s="14"/>
    </row>
    <row r="567" spans="1:13" x14ac:dyDescent="0.25">
      <c r="A567" s="32">
        <f>IF(Weighting!$P$15&gt;0,B567,"")</f>
        <v>1.5000009999999999</v>
      </c>
      <c r="B567">
        <f>Weighting!$C$15</f>
        <v>1.5000009999999999</v>
      </c>
      <c r="C567">
        <f>Weighting!$F$15</f>
        <v>0</v>
      </c>
      <c r="D567" t="b">
        <f>IF(C567=1,'Data Transformation'!$G$3+0.5*'Data Transformation'!$W$25,IF(C568=1,D568-'Data Transformation'!$W$25,FALSE))</f>
        <v>0</v>
      </c>
      <c r="E567" t="str">
        <f t="array" ref="E567">IF(ISLOGICAL(D567),"",FREQUENCY(IF('Data Transformation'!$B$425:$B$8425='Bin Analysis'!$B555,'Data Transformation'!$G$425:$G$8425),D567))</f>
        <v/>
      </c>
      <c r="F567" t="str">
        <f t="shared" si="69"/>
        <v/>
      </c>
      <c r="G567">
        <f>Weighting!$H$15</f>
        <v>0</v>
      </c>
      <c r="H567">
        <f t="array" ref="H567">FREQUENCY(IF('Data Transformation'!$B$4:$B$8425=B555,'Data Transformation'!$G$4:$G$8425),'Bin Analysis'!$B567)</f>
        <v>17</v>
      </c>
      <c r="I567">
        <f t="shared" si="70"/>
        <v>0</v>
      </c>
      <c r="J567">
        <f t="shared" si="71"/>
        <v>0</v>
      </c>
      <c r="K567">
        <f>J567*Weighting!$W$15</f>
        <v>0</v>
      </c>
      <c r="M567" s="14"/>
    </row>
    <row r="568" spans="1:13" x14ac:dyDescent="0.25">
      <c r="A568" s="32" t="str">
        <f>IF(Weighting!$P$16&gt;0,B568,"")</f>
        <v/>
      </c>
      <c r="B568">
        <f>Weighting!$C$16</f>
        <v>1.631</v>
      </c>
      <c r="C568">
        <f>Weighting!$F$16</f>
        <v>0</v>
      </c>
      <c r="D568" t="b">
        <f>IF(C568=1,'Data Transformation'!$G$3+0.5*'Data Transformation'!$W$25,IF(C569=1,D569-'Data Transformation'!$W$25,FALSE))</f>
        <v>0</v>
      </c>
      <c r="E568" t="str">
        <f t="array" ref="E568">IF(ISLOGICAL(D568),"",FREQUENCY(IF('Data Transformation'!$B$425:$B$8425='Bin Analysis'!$B555,'Data Transformation'!$G$425:$G$8425),D568))</f>
        <v/>
      </c>
      <c r="F568" t="str">
        <f t="shared" si="69"/>
        <v/>
      </c>
      <c r="G568">
        <f>Weighting!$H$16</f>
        <v>0</v>
      </c>
      <c r="H568">
        <f t="array" ref="H568">FREQUENCY(IF('Data Transformation'!$B$4:$B$8425=B555,'Data Transformation'!$G$4:$G$8425),'Bin Analysis'!$B568)</f>
        <v>17</v>
      </c>
      <c r="I568">
        <f t="shared" si="70"/>
        <v>0</v>
      </c>
      <c r="J568">
        <f t="shared" si="71"/>
        <v>0</v>
      </c>
      <c r="K568">
        <f>J568*Weighting!$W$16</f>
        <v>0</v>
      </c>
      <c r="M568" s="14"/>
    </row>
    <row r="569" spans="1:13" x14ac:dyDescent="0.25">
      <c r="A569" s="32" t="str">
        <f>IF(Weighting!$P$17&gt;0,B569,"")</f>
        <v/>
      </c>
      <c r="B569">
        <f>Weighting!$C$17</f>
        <v>1.762</v>
      </c>
      <c r="C569">
        <f>Weighting!$F$17</f>
        <v>0</v>
      </c>
      <c r="D569" t="b">
        <f>IF(C569=1,'Data Transformation'!$G$3+0.5*'Data Transformation'!$W$25,IF(C570=1,D570-'Data Transformation'!$W$25,FALSE))</f>
        <v>0</v>
      </c>
      <c r="E569" t="str">
        <f t="array" ref="E569">IF(ISLOGICAL(D569),"",FREQUENCY(IF('Data Transformation'!$B$425:$B$8425='Bin Analysis'!$B555,'Data Transformation'!$G$425:$G$8425),D569))</f>
        <v/>
      </c>
      <c r="F569" t="str">
        <f t="shared" si="69"/>
        <v/>
      </c>
      <c r="G569">
        <f>Weighting!$H$17</f>
        <v>0</v>
      </c>
      <c r="H569">
        <f t="array" ref="H569">FREQUENCY(IF('Data Transformation'!$B$4:$B$8425=B555,'Data Transformation'!$G$4:$G$8425),'Bin Analysis'!$B569)</f>
        <v>17</v>
      </c>
      <c r="I569">
        <f t="shared" si="70"/>
        <v>0</v>
      </c>
      <c r="J569">
        <f t="shared" si="71"/>
        <v>0</v>
      </c>
      <c r="K569">
        <f>J569*Weighting!$W$17</f>
        <v>0</v>
      </c>
      <c r="M569" s="14"/>
    </row>
    <row r="570" spans="1:13" x14ac:dyDescent="0.25">
      <c r="A570" s="32" t="str">
        <f>IF(Weighting!$P$18&gt;0,B570,"")</f>
        <v/>
      </c>
      <c r="B570">
        <f>Weighting!$C$18</f>
        <v>1.893</v>
      </c>
      <c r="C570">
        <f>Weighting!$F$18</f>
        <v>0</v>
      </c>
      <c r="D570" t="b">
        <f>IF(C570=1,'Data Transformation'!$G$3+0.5*'Data Transformation'!$W$25,IF(C571=1,D571-'Data Transformation'!$W$25,FALSE))</f>
        <v>0</v>
      </c>
      <c r="E570" t="str">
        <f t="array" ref="E570">IF(ISLOGICAL(D570),"",FREQUENCY(IF('Data Transformation'!$B$425:$B$8425='Bin Analysis'!$B555,'Data Transformation'!$G$425:$G$8425),D570))</f>
        <v/>
      </c>
      <c r="F570" t="str">
        <f t="shared" si="69"/>
        <v/>
      </c>
      <c r="G570">
        <f>Weighting!$H$18</f>
        <v>0</v>
      </c>
      <c r="H570">
        <f t="array" ref="H570">FREQUENCY(IF('Data Transformation'!$B$4:$B$8425=B555,'Data Transformation'!$G$4:$G$8425),'Bin Analysis'!$B570)</f>
        <v>17</v>
      </c>
      <c r="I570">
        <f t="shared" si="70"/>
        <v>0</v>
      </c>
      <c r="J570">
        <f t="shared" si="71"/>
        <v>0</v>
      </c>
      <c r="K570">
        <f>J570*Weighting!$W$18</f>
        <v>0</v>
      </c>
      <c r="M570" s="14"/>
    </row>
    <row r="571" spans="1:13" x14ac:dyDescent="0.25">
      <c r="A571" s="32" t="str">
        <f>IF(Weighting!$P$19&gt;0,B571,"")</f>
        <v/>
      </c>
      <c r="B571">
        <f>Weighting!$C$19</f>
        <v>2.024</v>
      </c>
      <c r="C571">
        <f>Weighting!$F$19</f>
        <v>0</v>
      </c>
      <c r="D571" t="b">
        <f>IF(C571=1,'Data Transformation'!$G$3+0.5*'Data Transformation'!$W$25,IF(C572=1,D572-'Data Transformation'!$W$25,FALSE))</f>
        <v>0</v>
      </c>
      <c r="E571" t="str">
        <f t="array" ref="E571">IF(ISLOGICAL(D571),"",FREQUENCY(IF('Data Transformation'!$B$425:$B$8425='Bin Analysis'!$B555,'Data Transformation'!$G$425:$G$8425),D571))</f>
        <v/>
      </c>
      <c r="F571" t="str">
        <f t="shared" si="69"/>
        <v/>
      </c>
      <c r="G571">
        <f>Weighting!$H$19</f>
        <v>0</v>
      </c>
      <c r="H571">
        <f t="array" ref="H571">FREQUENCY(IF('Data Transformation'!$B$4:$B$8425=B555,'Data Transformation'!$G$4:$G$8425),'Bin Analysis'!$B571)</f>
        <v>17</v>
      </c>
      <c r="I571">
        <f t="shared" si="70"/>
        <v>0</v>
      </c>
      <c r="J571">
        <f t="shared" si="71"/>
        <v>0</v>
      </c>
      <c r="K571">
        <f>J571*Weighting!$W$19</f>
        <v>0</v>
      </c>
      <c r="M571" s="14"/>
    </row>
    <row r="572" spans="1:13" x14ac:dyDescent="0.25">
      <c r="A572" s="32" t="str">
        <f>IF(Weighting!$P$20&gt;0,B572,"")</f>
        <v/>
      </c>
      <c r="B572">
        <f>Weighting!$C$20</f>
        <v>2.1550000000000002</v>
      </c>
      <c r="C572">
        <f>Weighting!$F$20</f>
        <v>0</v>
      </c>
      <c r="D572" t="b">
        <f>IF(C572=1,'Data Transformation'!$G$3+0.5*'Data Transformation'!$W$25,IF(C573=1,D573-'Data Transformation'!$W$25,FALSE))</f>
        <v>0</v>
      </c>
      <c r="E572" t="str">
        <f t="array" ref="E572">IF(ISLOGICAL(D572),"",FREQUENCY(IF('Data Transformation'!$B$425:$B$8425='Bin Analysis'!$B555,'Data Transformation'!$G$425:$G$8425),D572))</f>
        <v/>
      </c>
      <c r="F572" t="str">
        <f t="shared" si="69"/>
        <v/>
      </c>
      <c r="G572">
        <f>Weighting!$H$20</f>
        <v>0</v>
      </c>
      <c r="H572">
        <f t="array" ref="H572">FREQUENCY(IF('Data Transformation'!$B$4:$B$8425=B555,'Data Transformation'!$G$4:$G$8425),'Bin Analysis'!$B572)</f>
        <v>17</v>
      </c>
      <c r="I572">
        <f t="shared" si="70"/>
        <v>0</v>
      </c>
      <c r="J572">
        <f t="shared" si="71"/>
        <v>0</v>
      </c>
      <c r="K572">
        <f>J572*Weighting!$W$20</f>
        <v>0</v>
      </c>
      <c r="M572" s="14"/>
    </row>
    <row r="573" spans="1:13" x14ac:dyDescent="0.25">
      <c r="A573" s="32" t="str">
        <f>IF(Weighting!$P$21&gt;0,B573,"")</f>
        <v/>
      </c>
      <c r="B573">
        <f>Weighting!$C$21</f>
        <v>2.2860000000000005</v>
      </c>
      <c r="C573">
        <f>Weighting!$F$21</f>
        <v>0</v>
      </c>
      <c r="D573" t="b">
        <f>IF(C573=1,'Data Transformation'!$G$3+0.5*'Data Transformation'!$W$25,IF(C574=1,D574-'Data Transformation'!$W$25,FALSE))</f>
        <v>0</v>
      </c>
      <c r="E573" t="str">
        <f t="array" ref="E573">IF(ISLOGICAL(D573),"",FREQUENCY(IF('Data Transformation'!$B$425:$B$8425='Bin Analysis'!$B555,'Data Transformation'!$G$425:$G$8425),D573))</f>
        <v/>
      </c>
      <c r="F573" t="str">
        <f t="shared" si="69"/>
        <v/>
      </c>
      <c r="G573">
        <f>Weighting!$H$21</f>
        <v>0</v>
      </c>
      <c r="H573">
        <f t="array" ref="H573">FREQUENCY(IF('Data Transformation'!$B$4:$B$8425=B555,'Data Transformation'!$G$4:$G$8425),'Bin Analysis'!$B573)</f>
        <v>17</v>
      </c>
      <c r="I573">
        <f t="shared" si="70"/>
        <v>0</v>
      </c>
      <c r="J573">
        <f t="shared" si="71"/>
        <v>0</v>
      </c>
      <c r="K573">
        <f>J573*Weighting!$W$21</f>
        <v>0</v>
      </c>
      <c r="M573" s="14"/>
    </row>
    <row r="574" spans="1:13" x14ac:dyDescent="0.25">
      <c r="A574" s="32" t="str">
        <f>IF(Weighting!$P$22&gt;0,B574,"")</f>
        <v/>
      </c>
      <c r="B574">
        <f>Weighting!$C$22</f>
        <v>2.4170000000000007</v>
      </c>
      <c r="C574">
        <f>Weighting!$F$22</f>
        <v>0</v>
      </c>
      <c r="D574" t="b">
        <f>IF(C574=1,'Data Transformation'!$G$3+0.5*'Data Transformation'!$W$25,IF(C575=1,D575-'Data Transformation'!$W$25,FALSE))</f>
        <v>0</v>
      </c>
      <c r="E574" t="str">
        <f t="array" ref="E574">IF(ISLOGICAL(D574),"",FREQUENCY(IF('Data Transformation'!$B$425:$B$8425='Bin Analysis'!$B555,'Data Transformation'!$G$425:$G$8425),D574))</f>
        <v/>
      </c>
      <c r="F574" t="str">
        <f t="shared" si="69"/>
        <v/>
      </c>
      <c r="G574">
        <f>Weighting!$H$22</f>
        <v>0</v>
      </c>
      <c r="H574">
        <f t="array" ref="H574">FREQUENCY(IF('Data Transformation'!$B$4:$B$8425=B555,'Data Transformation'!$G$4:$G$8425),'Bin Analysis'!$B574)</f>
        <v>17</v>
      </c>
      <c r="I574">
        <f t="shared" si="70"/>
        <v>0</v>
      </c>
      <c r="J574">
        <f t="shared" si="71"/>
        <v>0</v>
      </c>
      <c r="K574">
        <f>J574*Weighting!$W$22</f>
        <v>0</v>
      </c>
      <c r="M574" s="14"/>
    </row>
    <row r="575" spans="1:13" x14ac:dyDescent="0.25">
      <c r="A575" s="32" t="str">
        <f>IF(Weighting!$P$23&gt;0,B575,"")</f>
        <v/>
      </c>
      <c r="B575">
        <f>Weighting!$C$23</f>
        <v>2.5480000000000009</v>
      </c>
      <c r="C575">
        <f>Weighting!$F$23</f>
        <v>0</v>
      </c>
      <c r="D575" t="b">
        <f>IF(C575=1,'Data Transformation'!$G$3+0.5*'Data Transformation'!$W$25,IF(C576=1,D576-'Data Transformation'!$W$25,FALSE))</f>
        <v>0</v>
      </c>
      <c r="E575" t="str">
        <f t="array" ref="E575">IF(ISLOGICAL(D575),"",FREQUENCY(IF('Data Transformation'!$B$425:$B$8425='Bin Analysis'!$B555,'Data Transformation'!$G$425:$G$8425),D575))</f>
        <v/>
      </c>
      <c r="F575" t="str">
        <f t="shared" si="69"/>
        <v/>
      </c>
      <c r="G575">
        <f>Weighting!$H$23</f>
        <v>0</v>
      </c>
      <c r="H575">
        <f t="array" ref="H575">FREQUENCY(IF('Data Transformation'!$B$4:$B$8425=B555,'Data Transformation'!$G$4:$G$8425),'Bin Analysis'!$B575)</f>
        <v>17</v>
      </c>
      <c r="I575">
        <f t="shared" si="70"/>
        <v>0</v>
      </c>
      <c r="J575">
        <f t="shared" si="71"/>
        <v>0</v>
      </c>
      <c r="K575">
        <f>J575*Weighting!$W$23</f>
        <v>0</v>
      </c>
      <c r="M575" s="14"/>
    </row>
    <row r="576" spans="1:13" x14ac:dyDescent="0.25">
      <c r="A576" s="32" t="str">
        <f>IF(Weighting!$P$24&gt;0,B576,"")</f>
        <v/>
      </c>
      <c r="B576">
        <f>Weighting!$C$24</f>
        <v>2.6790000000000012</v>
      </c>
      <c r="C576">
        <f>Weighting!$F$24</f>
        <v>0</v>
      </c>
      <c r="D576" t="b">
        <f>IF(C576=1,'Data Transformation'!$G$3+0.5*'Data Transformation'!$W$25,IF(C577=1,D577-'Data Transformation'!$W$25,FALSE))</f>
        <v>0</v>
      </c>
      <c r="E576" t="str">
        <f t="array" ref="E576">IF(ISLOGICAL(D576),"",FREQUENCY(IF('Data Transformation'!$B$425:$B$8425='Bin Analysis'!$B555,'Data Transformation'!$G$425:$G$8425),D576))</f>
        <v/>
      </c>
      <c r="F576" t="str">
        <f t="shared" si="69"/>
        <v/>
      </c>
      <c r="G576">
        <f>Weighting!$H$24</f>
        <v>0</v>
      </c>
      <c r="H576">
        <f t="array" ref="H576">FREQUENCY(IF('Data Transformation'!$B$4:$B$8425=B555,'Data Transformation'!$G$4:$G$8425),'Bin Analysis'!$B576)</f>
        <v>17</v>
      </c>
      <c r="I576">
        <f t="shared" si="70"/>
        <v>0</v>
      </c>
      <c r="J576">
        <f t="shared" si="71"/>
        <v>0</v>
      </c>
      <c r="K576">
        <f>J576*Weighting!$W$24</f>
        <v>0</v>
      </c>
      <c r="M576" s="14"/>
    </row>
    <row r="577" spans="1:25" x14ac:dyDescent="0.25">
      <c r="A577" s="32" t="str">
        <f>IF(Weighting!$P$25&gt;0,B577,"")</f>
        <v/>
      </c>
      <c r="B577">
        <f>Weighting!$C$25</f>
        <v>2.8100000000000014</v>
      </c>
      <c r="C577">
        <f>Weighting!$F$25</f>
        <v>0</v>
      </c>
      <c r="D577" t="b">
        <f>IF(C577=1,'Data Transformation'!$G$3+0.5*'Data Transformation'!$W$25,IF(C578=1,D578-'Data Transformation'!$W$25,FALSE))</f>
        <v>0</v>
      </c>
      <c r="E577" t="str">
        <f t="array" ref="E577">IF(ISLOGICAL(D577),"",FREQUENCY(IF('Data Transformation'!$B$425:$B$8425='Bin Analysis'!$B555,'Data Transformation'!$G$425:$G$8425),D577))</f>
        <v/>
      </c>
      <c r="F577" t="str">
        <f t="shared" si="69"/>
        <v/>
      </c>
      <c r="G577">
        <f>Weighting!$H$25</f>
        <v>0</v>
      </c>
      <c r="H577">
        <f t="array" ref="H577">FREQUENCY(IF('Data Transformation'!$B$4:$B$8425=B555,'Data Transformation'!$G$4:$G$8425),'Bin Analysis'!$B577)</f>
        <v>17</v>
      </c>
      <c r="I577">
        <f t="shared" si="70"/>
        <v>0</v>
      </c>
      <c r="J577">
        <f t="shared" si="71"/>
        <v>0</v>
      </c>
      <c r="K577">
        <f>J577*Weighting!$W$25</f>
        <v>0</v>
      </c>
      <c r="M577" s="14"/>
    </row>
    <row r="578" spans="1:25" x14ac:dyDescent="0.25">
      <c r="O578"/>
      <c r="P578"/>
      <c r="Q578"/>
      <c r="R578"/>
    </row>
    <row r="579" spans="1:25" ht="23.25" x14ac:dyDescent="0.35">
      <c r="A579" s="21" t="s">
        <v>0</v>
      </c>
      <c r="B579" s="21">
        <f>IFERROR(VLOOKUP(C579,'Data Transformation'!$L$6:$M$426,2,FALSE),"")</f>
        <v>24</v>
      </c>
      <c r="C579" s="21">
        <f>C555+1</f>
        <v>24</v>
      </c>
      <c r="D579" s="21"/>
      <c r="E579" s="21"/>
      <c r="F579" s="21"/>
      <c r="G579" s="21"/>
      <c r="H579" s="22"/>
      <c r="I579" s="22"/>
      <c r="J579" s="22"/>
      <c r="K579" s="21"/>
      <c r="L579" s="21">
        <f>B579</f>
        <v>24</v>
      </c>
      <c r="M579" s="23">
        <f>INDEX('Data Transformation'!$O$4:$O$424,MATCH($B579,'Data Transformation'!$M$4:$M$424,0),MATCH($M$2,'Data Transformation'!$O$3,0))</f>
        <v>13</v>
      </c>
      <c r="N579" s="27">
        <f>IF('Input and Summary Results'!$J$16="minimum",'Bin Analysis'!X580/(M579-1),'Bin Analysis'!Y579/('Bin Analysis'!M579-1))</f>
        <v>0</v>
      </c>
      <c r="O579" s="27">
        <f>IF(M579=FALSE,NA(),(VLOOKUP(1,C582:K601,4,FALSE))/(M579-1))</f>
        <v>0.58333333333333337</v>
      </c>
      <c r="P579" s="27">
        <f>IF(M579=FALSE,NA(),SUM(J582:J601)/Weighting!$S$5)</f>
        <v>0.4</v>
      </c>
      <c r="Q579" s="27">
        <f>IF(M579=FALSE,NA(),SUM(K582:K601)/Weighting!$S$6)</f>
        <v>0.30434782608695654</v>
      </c>
      <c r="R579" s="27">
        <f>IF(M579=FALSE,NA(),(VLOOKUP(1,G582:K601,3,FALSE))/(M579-1))</f>
        <v>8.3333333333333329E-2</v>
      </c>
      <c r="S579" s="22" t="str">
        <f>IF(M579=FALSE,NA(),IF(SUM(J582:J601)=2,"yes","no"))</f>
        <v>no</v>
      </c>
      <c r="X579" s="2" cm="2">
        <f t="array" ref="X579:X580">FREQUENCY(IF('Data Transformation'!$B$425:$B$6424='Bin Analysis'!L579,'Data Transformation'!$G$425:$G$6424),'Data Transformation'!$U$11)</f>
        <v>12</v>
      </c>
      <c r="Y579" s="2" cm="2">
        <f t="array" ref="Y579:Y580">FREQUENCY(IF('Data Transformation'!$B$425:$B$6424='Bin Analysis'!L579,'Data Transformation'!$G$425:$G$6424),'Data Transformation'!$U$12)</f>
        <v>5</v>
      </c>
    </row>
    <row r="580" spans="1:25" x14ac:dyDescent="0.25">
      <c r="A580" s="14" t="s">
        <v>67</v>
      </c>
      <c r="B580" t="s">
        <v>47</v>
      </c>
      <c r="C580" t="s">
        <v>5</v>
      </c>
      <c r="D580" t="s">
        <v>100</v>
      </c>
      <c r="E580" t="s">
        <v>101</v>
      </c>
      <c r="F580" t="s">
        <v>102</v>
      </c>
      <c r="G580" t="s">
        <v>70</v>
      </c>
      <c r="H580" t="s">
        <v>31</v>
      </c>
      <c r="I580" t="s">
        <v>32</v>
      </c>
      <c r="J580" t="s">
        <v>46</v>
      </c>
      <c r="K580" s="14" t="s">
        <v>45</v>
      </c>
      <c r="M580" s="14"/>
      <c r="X580" s="2">
        <v>0</v>
      </c>
      <c r="Y580" s="2">
        <v>7</v>
      </c>
    </row>
    <row r="581" spans="1:25" x14ac:dyDescent="0.25">
      <c r="A581" s="32"/>
      <c r="D581" t="b">
        <f>IF(C581=1,'Data Transformation'!$G$3+0.5*'Data Transformation'!$W$25,IF(C582=1,D582-'Data Transformation'!$W$25,FALSE))</f>
        <v>0</v>
      </c>
      <c r="E581" t="str">
        <f t="array" ref="E581">IF(ISLOGICAL(D581),"",FREQUENCY(IF('Data Transformation'!$B$425:$B$8425='Bin Analysis'!$B579,'Data Transformation'!$G$425:$G$8425),D581))</f>
        <v/>
      </c>
      <c r="F581" t="str">
        <f>IF(ISLOGICAL(D581),"",E581-E580)</f>
        <v/>
      </c>
      <c r="M581" s="14"/>
    </row>
    <row r="582" spans="1:25" x14ac:dyDescent="0.25">
      <c r="A582" s="32">
        <f>IF(Weighting!$P$6&gt;0,B582,"")</f>
        <v>0.32100000000000001</v>
      </c>
      <c r="B582">
        <f>Weighting!$C$6</f>
        <v>0.32100000000000001</v>
      </c>
      <c r="C582">
        <f>Weighting!$F$6</f>
        <v>0</v>
      </c>
      <c r="D582" t="b">
        <f>IF(C582=1,'Data Transformation'!$G$3+0.5*'Data Transformation'!$W$25,IF(C583=1,D583-'Data Transformation'!$W$25,FALSE))</f>
        <v>0</v>
      </c>
      <c r="E582" t="str">
        <f t="array" ref="E582">IF(ISLOGICAL(D582),"",FREQUENCY(IF('Data Transformation'!$B$425:$B$8425='Bin Analysis'!$B579,'Data Transformation'!$G$425:$G$8425),D582))</f>
        <v/>
      </c>
      <c r="F582" t="str">
        <f>IF(ISLOGICAL(D582),"",E582-E581)</f>
        <v/>
      </c>
      <c r="G582">
        <f>Weighting!$H$6</f>
        <v>1</v>
      </c>
      <c r="H582">
        <f t="array" ref="H582">FREQUENCY(IF('Data Transformation'!$B$4:$B$8425=B579,'Data Transformation'!$G$4:$G$8425),'Bin Analysis'!$B582)</f>
        <v>1</v>
      </c>
      <c r="I582">
        <f>H582-H581</f>
        <v>1</v>
      </c>
      <c r="J582">
        <f>IF(I582=0,0,1)</f>
        <v>1</v>
      </c>
      <c r="K582">
        <f>J582*Weighting!$W$6</f>
        <v>1</v>
      </c>
      <c r="M582" s="14"/>
    </row>
    <row r="583" spans="1:25" x14ac:dyDescent="0.25">
      <c r="A583" s="32">
        <f>IF(Weighting!$P$7&gt;0,B583,"")</f>
        <v>0.45200000000000001</v>
      </c>
      <c r="B583">
        <f>Weighting!$C$7</f>
        <v>0.45200000000000001</v>
      </c>
      <c r="C583">
        <f>Weighting!$F$7</f>
        <v>0</v>
      </c>
      <c r="D583" t="b">
        <f>IF(C583=1,'Data Transformation'!$G$3+0.5*'Data Transformation'!$W$25,IF(C584=1,D584-'Data Transformation'!$W$25,FALSE))</f>
        <v>0</v>
      </c>
      <c r="E583" t="str">
        <f t="array" ref="E583">IF(ISLOGICAL(D583),"",FREQUENCY(IF('Data Transformation'!$B$425:$B$8425='Bin Analysis'!$B579,'Data Transformation'!$G$425:$G$8425),D583))</f>
        <v/>
      </c>
      <c r="F583" t="str">
        <f t="shared" ref="F583:F601" si="72">IF(ISLOGICAL(D583),"",E583-E582)</f>
        <v/>
      </c>
      <c r="G583">
        <f>Weighting!$H$7</f>
        <v>0</v>
      </c>
      <c r="H583">
        <f t="array" ref="H583">FREQUENCY(IF('Data Transformation'!$B$4:$B$8425=B579,'Data Transformation'!$G$4:$G$8425),'Bin Analysis'!$B583)</f>
        <v>1</v>
      </c>
      <c r="I583">
        <f t="shared" ref="I583:I601" si="73">H583-H582</f>
        <v>0</v>
      </c>
      <c r="J583">
        <f>IF(I583=0,0,1)</f>
        <v>0</v>
      </c>
      <c r="K583">
        <f>J583*Weighting!$W$7</f>
        <v>0</v>
      </c>
      <c r="M583" s="14"/>
    </row>
    <row r="584" spans="1:25" x14ac:dyDescent="0.25">
      <c r="A584" s="32">
        <f>IF(Weighting!$P$8&gt;0,B584,"")</f>
        <v>0.58299999999999996</v>
      </c>
      <c r="B584">
        <f>Weighting!$C$8</f>
        <v>0.58299999999999996</v>
      </c>
      <c r="C584">
        <f>Weighting!$F$8</f>
        <v>0</v>
      </c>
      <c r="D584" t="b">
        <f>IF(C584=1,'Data Transformation'!$G$3+0.5*'Data Transformation'!$W$25,IF(C585=1,D585-'Data Transformation'!$W$25,FALSE))</f>
        <v>0</v>
      </c>
      <c r="E584" t="str">
        <f t="array" ref="E584">IF(ISLOGICAL(D584),"",FREQUENCY(IF('Data Transformation'!$B$425:$B$8425='Bin Analysis'!$B579,'Data Transformation'!$G$425:$G$8425),D584))</f>
        <v/>
      </c>
      <c r="F584" t="str">
        <f t="shared" si="72"/>
        <v/>
      </c>
      <c r="G584">
        <f>Weighting!$H$8</f>
        <v>0</v>
      </c>
      <c r="H584">
        <f t="array" ref="H584">FREQUENCY(IF('Data Transformation'!$B$4:$B$8425=B579,'Data Transformation'!$G$4:$G$8425),'Bin Analysis'!$B584)</f>
        <v>1</v>
      </c>
      <c r="I584">
        <f t="shared" si="73"/>
        <v>0</v>
      </c>
      <c r="J584">
        <f t="shared" ref="J584:J601" si="74">IF(I584=0,0,1)</f>
        <v>0</v>
      </c>
      <c r="K584">
        <f>J584*Weighting!$W$8</f>
        <v>0</v>
      </c>
      <c r="M584" s="14"/>
    </row>
    <row r="585" spans="1:25" x14ac:dyDescent="0.25">
      <c r="A585" s="32">
        <f>IF(Weighting!$P$9&gt;0,B585,"")</f>
        <v>0.71399999999999997</v>
      </c>
      <c r="B585" s="50">
        <f>Weighting!$C$9</f>
        <v>0.71399999999999997</v>
      </c>
      <c r="C585">
        <f>Weighting!$F$9</f>
        <v>0</v>
      </c>
      <c r="D585" t="b">
        <f>IF(C585=1,'Data Transformation'!$G$3+0.5*'Data Transformation'!$W$25,IF(C586=1,D586-'Data Transformation'!$W$25,FALSE))</f>
        <v>0</v>
      </c>
      <c r="E585" t="str">
        <f t="array" ref="E585">IF(ISLOGICAL(D585),"",FREQUENCY(IF('Data Transformation'!$B$425:$B$8425='Bin Analysis'!$B579,'Data Transformation'!$G$425:$G$8425),D585))</f>
        <v/>
      </c>
      <c r="F585" t="str">
        <f t="shared" si="72"/>
        <v/>
      </c>
      <c r="G585">
        <f>Weighting!$H$9</f>
        <v>0</v>
      </c>
      <c r="H585">
        <f t="array" ref="H585">FREQUENCY(IF('Data Transformation'!$B$4:$B$8425=B579,'Data Transformation'!$G$4:$G$8425),'Bin Analysis'!$B585)</f>
        <v>1</v>
      </c>
      <c r="I585">
        <f t="shared" si="73"/>
        <v>0</v>
      </c>
      <c r="J585">
        <f t="shared" si="74"/>
        <v>0</v>
      </c>
      <c r="K585">
        <f>J585*Weighting!$W$9</f>
        <v>0</v>
      </c>
      <c r="M585" s="14"/>
    </row>
    <row r="586" spans="1:25" x14ac:dyDescent="0.25">
      <c r="A586" s="32">
        <f>IF(Weighting!$P$10&gt;0,B586,"")</f>
        <v>0.84499999999999997</v>
      </c>
      <c r="B586">
        <f>Weighting!$C$10</f>
        <v>0.84499999999999997</v>
      </c>
      <c r="C586">
        <f>Weighting!$F$10</f>
        <v>0</v>
      </c>
      <c r="D586" t="b">
        <f>IF(C586=1,'Data Transformation'!$G$3+0.5*'Data Transformation'!$W$25,IF(C587=1,D587-'Data Transformation'!$W$25,FALSE))</f>
        <v>0</v>
      </c>
      <c r="E586" t="str">
        <f t="array" ref="E586">IF(ISLOGICAL(D586),"",FREQUENCY(IF('Data Transformation'!$B$425:$B$8425='Bin Analysis'!$B579,'Data Transformation'!$G$425:$G$8425),D586))</f>
        <v/>
      </c>
      <c r="F586" t="str">
        <f t="shared" si="72"/>
        <v/>
      </c>
      <c r="G586">
        <f>Weighting!$H$10</f>
        <v>0</v>
      </c>
      <c r="H586">
        <f t="array" ref="H586">FREQUENCY(IF('Data Transformation'!$B$4:$B$8425=B579,'Data Transformation'!$G$4:$G$8425),'Bin Analysis'!$B586)</f>
        <v>5</v>
      </c>
      <c r="I586">
        <f t="shared" si="73"/>
        <v>4</v>
      </c>
      <c r="J586">
        <f t="shared" si="74"/>
        <v>1</v>
      </c>
      <c r="K586">
        <f>J586*Weighting!$W$10</f>
        <v>3</v>
      </c>
      <c r="M586" s="14"/>
    </row>
    <row r="587" spans="1:25" x14ac:dyDescent="0.25">
      <c r="A587" s="32">
        <f>IF(Weighting!$P$11&gt;0,B587,"")</f>
        <v>0.97599999999999998</v>
      </c>
      <c r="B587">
        <f>Weighting!$C$11</f>
        <v>0.97599999999999998</v>
      </c>
      <c r="C587">
        <f>Weighting!$F$11</f>
        <v>0</v>
      </c>
      <c r="D587">
        <f>IF(C587=1,'Data Transformation'!$G$3+0.5*'Data Transformation'!$W$25,IF(C588=1,D588-'Data Transformation'!$W$25,FALSE))</f>
        <v>0.86899999999999999</v>
      </c>
      <c r="E587">
        <f t="array" ref="E587">IF(ISLOGICAL(D587),"",FREQUENCY(IF('Data Transformation'!$B$425:$B$8425='Bin Analysis'!$B579,'Data Transformation'!$G$425:$G$8425),D587))</f>
        <v>5</v>
      </c>
      <c r="F587" t="e">
        <f t="shared" si="72"/>
        <v>#VALUE!</v>
      </c>
      <c r="G587">
        <f>Weighting!$H$11</f>
        <v>0</v>
      </c>
      <c r="H587">
        <f t="array" ref="H587">FREQUENCY(IF('Data Transformation'!$B$4:$B$8425=B579,'Data Transformation'!$G$4:$G$8425),'Bin Analysis'!$B587)</f>
        <v>8</v>
      </c>
      <c r="I587">
        <f t="shared" si="73"/>
        <v>3</v>
      </c>
      <c r="J587">
        <f t="shared" si="74"/>
        <v>1</v>
      </c>
      <c r="K587">
        <f>J587*Weighting!$W$11</f>
        <v>2</v>
      </c>
      <c r="M587" s="14"/>
    </row>
    <row r="588" spans="1:25" x14ac:dyDescent="0.25">
      <c r="A588" s="32">
        <f>IF(Weighting!$P$12&gt;0,B588,"")</f>
        <v>1.107</v>
      </c>
      <c r="B588">
        <f>Weighting!$C$12</f>
        <v>1.107</v>
      </c>
      <c r="C588">
        <f>Weighting!$F$12</f>
        <v>1</v>
      </c>
      <c r="D588">
        <f>IF(C588=1,'Data Transformation'!$G$3+0.5*'Data Transformation'!$W$25,IF(C589=1,D589-'Data Transformation'!$W$25,FALSE))</f>
        <v>1.131</v>
      </c>
      <c r="E588">
        <f t="array" ref="E588">IF(ISLOGICAL(D588),"",FREQUENCY(IF('Data Transformation'!$B$425:$B$8425='Bin Analysis'!$B579,'Data Transformation'!$G$425:$G$8425),D588))</f>
        <v>12</v>
      </c>
      <c r="F588">
        <f t="shared" si="72"/>
        <v>7</v>
      </c>
      <c r="G588">
        <f>Weighting!$H$12</f>
        <v>0</v>
      </c>
      <c r="H588">
        <f t="array" ref="H588">FREQUENCY(IF('Data Transformation'!$B$4:$B$8425=B579,'Data Transformation'!$G$4:$G$8425),'Bin Analysis'!$B588)</f>
        <v>13</v>
      </c>
      <c r="I588">
        <f t="shared" si="73"/>
        <v>5</v>
      </c>
      <c r="J588">
        <f t="shared" si="74"/>
        <v>1</v>
      </c>
      <c r="K588">
        <f>J588*Weighting!$W$12</f>
        <v>1</v>
      </c>
      <c r="M588" s="14"/>
    </row>
    <row r="589" spans="1:25" x14ac:dyDescent="0.25">
      <c r="A589" s="32">
        <f>IF(Weighting!$P$13&gt;0,B589,"")</f>
        <v>1.238</v>
      </c>
      <c r="B589">
        <f>Weighting!$C$13</f>
        <v>1.238</v>
      </c>
      <c r="C589">
        <f>Weighting!$F$13</f>
        <v>0</v>
      </c>
      <c r="D589" t="b">
        <f>IF(C589=1,'Data Transformation'!$G$3+0.5*'Data Transformation'!$W$25,IF(C590=1,D590-'Data Transformation'!$W$25,FALSE))</f>
        <v>0</v>
      </c>
      <c r="E589" t="str">
        <f t="array" ref="E589">IF(ISLOGICAL(D589),"",FREQUENCY(IF('Data Transformation'!$B$425:$B$8425='Bin Analysis'!$B579,'Data Transformation'!$G$425:$G$8425),D589))</f>
        <v/>
      </c>
      <c r="F589" t="str">
        <f t="shared" si="72"/>
        <v/>
      </c>
      <c r="G589">
        <f>Weighting!$H$13</f>
        <v>0</v>
      </c>
      <c r="H589">
        <f t="array" ref="H589">FREQUENCY(IF('Data Transformation'!$B$4:$B$8425=B579,'Data Transformation'!$G$4:$G$8425),'Bin Analysis'!$B589)</f>
        <v>13</v>
      </c>
      <c r="I589">
        <f t="shared" si="73"/>
        <v>0</v>
      </c>
      <c r="J589">
        <f t="shared" si="74"/>
        <v>0</v>
      </c>
      <c r="K589">
        <f>J589*Weighting!$W$13</f>
        <v>0</v>
      </c>
      <c r="M589" s="14"/>
    </row>
    <row r="590" spans="1:25" x14ac:dyDescent="0.25">
      <c r="A590" s="32">
        <f>IF(Weighting!$P$14&gt;0,B590,"")</f>
        <v>1.369</v>
      </c>
      <c r="B590">
        <f>Weighting!$C$14</f>
        <v>1.369</v>
      </c>
      <c r="C590">
        <f>Weighting!$F$14</f>
        <v>0</v>
      </c>
      <c r="D590" t="b">
        <f>IF(C590=1,'Data Transformation'!$G$3+0.5*'Data Transformation'!$W$25,IF(C591=1,D591-'Data Transformation'!$W$25,FALSE))</f>
        <v>0</v>
      </c>
      <c r="E590" t="str">
        <f t="array" ref="E590">IF(ISLOGICAL(D590),"",FREQUENCY(IF('Data Transformation'!$B$425:$B$8425='Bin Analysis'!$B579,'Data Transformation'!$G$425:$G$8425),D590))</f>
        <v/>
      </c>
      <c r="F590" t="str">
        <f t="shared" si="72"/>
        <v/>
      </c>
      <c r="G590">
        <f>Weighting!$H$14</f>
        <v>0</v>
      </c>
      <c r="H590">
        <f t="array" ref="H590">FREQUENCY(IF('Data Transformation'!$B$4:$B$8425=B579,'Data Transformation'!$G$4:$G$8425),'Bin Analysis'!$B590)</f>
        <v>13</v>
      </c>
      <c r="I590">
        <f t="shared" si="73"/>
        <v>0</v>
      </c>
      <c r="J590">
        <f t="shared" si="74"/>
        <v>0</v>
      </c>
      <c r="K590">
        <f>J590*Weighting!$W$14</f>
        <v>0</v>
      </c>
      <c r="M590" s="14"/>
    </row>
    <row r="591" spans="1:25" x14ac:dyDescent="0.25">
      <c r="A591" s="32">
        <f>IF(Weighting!$P$15&gt;0,B591,"")</f>
        <v>1.5000009999999999</v>
      </c>
      <c r="B591">
        <f>Weighting!$C$15</f>
        <v>1.5000009999999999</v>
      </c>
      <c r="C591">
        <f>Weighting!$F$15</f>
        <v>0</v>
      </c>
      <c r="D591" t="b">
        <f>IF(C591=1,'Data Transformation'!$G$3+0.5*'Data Transformation'!$W$25,IF(C592=1,D592-'Data Transformation'!$W$25,FALSE))</f>
        <v>0</v>
      </c>
      <c r="E591" t="str">
        <f t="array" ref="E591">IF(ISLOGICAL(D591),"",FREQUENCY(IF('Data Transformation'!$B$425:$B$8425='Bin Analysis'!$B579,'Data Transformation'!$G$425:$G$8425),D591))</f>
        <v/>
      </c>
      <c r="F591" t="str">
        <f t="shared" si="72"/>
        <v/>
      </c>
      <c r="G591">
        <f>Weighting!$H$15</f>
        <v>0</v>
      </c>
      <c r="H591">
        <f t="array" ref="H591">FREQUENCY(IF('Data Transformation'!$B$4:$B$8425=B579,'Data Transformation'!$G$4:$G$8425),'Bin Analysis'!$B591)</f>
        <v>13</v>
      </c>
      <c r="I591">
        <f t="shared" si="73"/>
        <v>0</v>
      </c>
      <c r="J591">
        <f t="shared" si="74"/>
        <v>0</v>
      </c>
      <c r="K591">
        <f>J591*Weighting!$W$15</f>
        <v>0</v>
      </c>
      <c r="M591" s="14"/>
    </row>
    <row r="592" spans="1:25" x14ac:dyDescent="0.25">
      <c r="A592" s="32" t="str">
        <f>IF(Weighting!$P$16&gt;0,B592,"")</f>
        <v/>
      </c>
      <c r="B592">
        <f>Weighting!$C$16</f>
        <v>1.631</v>
      </c>
      <c r="C592">
        <f>Weighting!$F$16</f>
        <v>0</v>
      </c>
      <c r="D592" t="b">
        <f>IF(C592=1,'Data Transformation'!$G$3+0.5*'Data Transformation'!$W$25,IF(C593=1,D593-'Data Transformation'!$W$25,FALSE))</f>
        <v>0</v>
      </c>
      <c r="E592" t="str">
        <f t="array" ref="E592">IF(ISLOGICAL(D592),"",FREQUENCY(IF('Data Transformation'!$B$425:$B$8425='Bin Analysis'!$B579,'Data Transformation'!$G$425:$G$8425),D592))</f>
        <v/>
      </c>
      <c r="F592" t="str">
        <f t="shared" si="72"/>
        <v/>
      </c>
      <c r="G592">
        <f>Weighting!$H$16</f>
        <v>0</v>
      </c>
      <c r="H592">
        <f t="array" ref="H592">FREQUENCY(IF('Data Transformation'!$B$4:$B$8425=B579,'Data Transformation'!$G$4:$G$8425),'Bin Analysis'!$B592)</f>
        <v>13</v>
      </c>
      <c r="I592">
        <f t="shared" si="73"/>
        <v>0</v>
      </c>
      <c r="J592">
        <f t="shared" si="74"/>
        <v>0</v>
      </c>
      <c r="K592">
        <f>J592*Weighting!$W$16</f>
        <v>0</v>
      </c>
      <c r="M592" s="14"/>
    </row>
    <row r="593" spans="1:25" x14ac:dyDescent="0.25">
      <c r="A593" s="32" t="str">
        <f>IF(Weighting!$P$17&gt;0,B593,"")</f>
        <v/>
      </c>
      <c r="B593">
        <f>Weighting!$C$17</f>
        <v>1.762</v>
      </c>
      <c r="C593">
        <f>Weighting!$F$17</f>
        <v>0</v>
      </c>
      <c r="D593" t="b">
        <f>IF(C593=1,'Data Transformation'!$G$3+0.5*'Data Transformation'!$W$25,IF(C594=1,D594-'Data Transformation'!$W$25,FALSE))</f>
        <v>0</v>
      </c>
      <c r="E593" t="str">
        <f t="array" ref="E593">IF(ISLOGICAL(D593),"",FREQUENCY(IF('Data Transformation'!$B$425:$B$8425='Bin Analysis'!$B579,'Data Transformation'!$G$425:$G$8425),D593))</f>
        <v/>
      </c>
      <c r="F593" t="str">
        <f t="shared" si="72"/>
        <v/>
      </c>
      <c r="G593">
        <f>Weighting!$H$17</f>
        <v>0</v>
      </c>
      <c r="H593">
        <f t="array" ref="H593">FREQUENCY(IF('Data Transformation'!$B$4:$B$8425=B579,'Data Transformation'!$G$4:$G$8425),'Bin Analysis'!$B593)</f>
        <v>13</v>
      </c>
      <c r="I593">
        <f t="shared" si="73"/>
        <v>0</v>
      </c>
      <c r="J593">
        <f t="shared" si="74"/>
        <v>0</v>
      </c>
      <c r="K593">
        <f>J593*Weighting!$W$17</f>
        <v>0</v>
      </c>
      <c r="M593" s="14"/>
    </row>
    <row r="594" spans="1:25" x14ac:dyDescent="0.25">
      <c r="A594" s="32" t="str">
        <f>IF(Weighting!$P$18&gt;0,B594,"")</f>
        <v/>
      </c>
      <c r="B594">
        <f>Weighting!$C$18</f>
        <v>1.893</v>
      </c>
      <c r="C594">
        <f>Weighting!$F$18</f>
        <v>0</v>
      </c>
      <c r="D594" t="b">
        <f>IF(C594=1,'Data Transformation'!$G$3+0.5*'Data Transformation'!$W$25,IF(C595=1,D595-'Data Transformation'!$W$25,FALSE))</f>
        <v>0</v>
      </c>
      <c r="E594" t="str">
        <f t="array" ref="E594">IF(ISLOGICAL(D594),"",FREQUENCY(IF('Data Transformation'!$B$425:$B$8425='Bin Analysis'!$B579,'Data Transformation'!$G$425:$G$8425),D594))</f>
        <v/>
      </c>
      <c r="F594" t="str">
        <f t="shared" si="72"/>
        <v/>
      </c>
      <c r="G594">
        <f>Weighting!$H$18</f>
        <v>0</v>
      </c>
      <c r="H594">
        <f t="array" ref="H594">FREQUENCY(IF('Data Transformation'!$B$4:$B$8425=B579,'Data Transformation'!$G$4:$G$8425),'Bin Analysis'!$B594)</f>
        <v>13</v>
      </c>
      <c r="I594">
        <f t="shared" si="73"/>
        <v>0</v>
      </c>
      <c r="J594">
        <f t="shared" si="74"/>
        <v>0</v>
      </c>
      <c r="K594">
        <f>J594*Weighting!$W$18</f>
        <v>0</v>
      </c>
      <c r="M594" s="14"/>
    </row>
    <row r="595" spans="1:25" x14ac:dyDescent="0.25">
      <c r="A595" s="32" t="str">
        <f>IF(Weighting!$P$19&gt;0,B595,"")</f>
        <v/>
      </c>
      <c r="B595">
        <f>Weighting!$C$19</f>
        <v>2.024</v>
      </c>
      <c r="C595">
        <f>Weighting!$F$19</f>
        <v>0</v>
      </c>
      <c r="D595" t="b">
        <f>IF(C595=1,'Data Transformation'!$G$3+0.5*'Data Transformation'!$W$25,IF(C596=1,D596-'Data Transformation'!$W$25,FALSE))</f>
        <v>0</v>
      </c>
      <c r="E595" t="str">
        <f t="array" ref="E595">IF(ISLOGICAL(D595),"",FREQUENCY(IF('Data Transformation'!$B$425:$B$8425='Bin Analysis'!$B579,'Data Transformation'!$G$425:$G$8425),D595))</f>
        <v/>
      </c>
      <c r="F595" t="str">
        <f t="shared" si="72"/>
        <v/>
      </c>
      <c r="G595">
        <f>Weighting!$H$19</f>
        <v>0</v>
      </c>
      <c r="H595">
        <f t="array" ref="H595">FREQUENCY(IF('Data Transformation'!$B$4:$B$8425=B579,'Data Transformation'!$G$4:$G$8425),'Bin Analysis'!$B595)</f>
        <v>13</v>
      </c>
      <c r="I595">
        <f t="shared" si="73"/>
        <v>0</v>
      </c>
      <c r="J595">
        <f t="shared" si="74"/>
        <v>0</v>
      </c>
      <c r="K595">
        <f>J595*Weighting!$W$19</f>
        <v>0</v>
      </c>
      <c r="M595" s="14"/>
    </row>
    <row r="596" spans="1:25" x14ac:dyDescent="0.25">
      <c r="A596" s="32" t="str">
        <f>IF(Weighting!$P$20&gt;0,B596,"")</f>
        <v/>
      </c>
      <c r="B596">
        <f>Weighting!$C$20</f>
        <v>2.1550000000000002</v>
      </c>
      <c r="C596">
        <f>Weighting!$F$20</f>
        <v>0</v>
      </c>
      <c r="D596" t="b">
        <f>IF(C596=1,'Data Transformation'!$G$3+0.5*'Data Transformation'!$W$25,IF(C597=1,D597-'Data Transformation'!$W$25,FALSE))</f>
        <v>0</v>
      </c>
      <c r="E596" t="str">
        <f t="array" ref="E596">IF(ISLOGICAL(D596),"",FREQUENCY(IF('Data Transformation'!$B$425:$B$8425='Bin Analysis'!$B579,'Data Transformation'!$G$425:$G$8425),D596))</f>
        <v/>
      </c>
      <c r="F596" t="str">
        <f t="shared" si="72"/>
        <v/>
      </c>
      <c r="G596">
        <f>Weighting!$H$20</f>
        <v>0</v>
      </c>
      <c r="H596">
        <f t="array" ref="H596">FREQUENCY(IF('Data Transformation'!$B$4:$B$8425=B579,'Data Transformation'!$G$4:$G$8425),'Bin Analysis'!$B596)</f>
        <v>13</v>
      </c>
      <c r="I596">
        <f t="shared" si="73"/>
        <v>0</v>
      </c>
      <c r="J596">
        <f t="shared" si="74"/>
        <v>0</v>
      </c>
      <c r="K596">
        <f>J596*Weighting!$W$20</f>
        <v>0</v>
      </c>
      <c r="M596" s="14"/>
    </row>
    <row r="597" spans="1:25" x14ac:dyDescent="0.25">
      <c r="A597" s="32" t="str">
        <f>IF(Weighting!$P$21&gt;0,B597,"")</f>
        <v/>
      </c>
      <c r="B597">
        <f>Weighting!$C$21</f>
        <v>2.2860000000000005</v>
      </c>
      <c r="C597">
        <f>Weighting!$F$21</f>
        <v>0</v>
      </c>
      <c r="D597" t="b">
        <f>IF(C597=1,'Data Transformation'!$G$3+0.5*'Data Transformation'!$W$25,IF(C598=1,D598-'Data Transformation'!$W$25,FALSE))</f>
        <v>0</v>
      </c>
      <c r="E597" t="str">
        <f t="array" ref="E597">IF(ISLOGICAL(D597),"",FREQUENCY(IF('Data Transformation'!$B$425:$B$8425='Bin Analysis'!$B579,'Data Transformation'!$G$425:$G$8425),D597))</f>
        <v/>
      </c>
      <c r="F597" t="str">
        <f t="shared" si="72"/>
        <v/>
      </c>
      <c r="G597">
        <f>Weighting!$H$21</f>
        <v>0</v>
      </c>
      <c r="H597">
        <f t="array" ref="H597">FREQUENCY(IF('Data Transformation'!$B$4:$B$8425=B579,'Data Transformation'!$G$4:$G$8425),'Bin Analysis'!$B597)</f>
        <v>13</v>
      </c>
      <c r="I597">
        <f t="shared" si="73"/>
        <v>0</v>
      </c>
      <c r="J597">
        <f t="shared" si="74"/>
        <v>0</v>
      </c>
      <c r="K597">
        <f>J597*Weighting!$W$21</f>
        <v>0</v>
      </c>
      <c r="M597" s="14"/>
    </row>
    <row r="598" spans="1:25" x14ac:dyDescent="0.25">
      <c r="A598" s="32" t="str">
        <f>IF(Weighting!$P$22&gt;0,B598,"")</f>
        <v/>
      </c>
      <c r="B598">
        <f>Weighting!$C$22</f>
        <v>2.4170000000000007</v>
      </c>
      <c r="C598">
        <f>Weighting!$F$22</f>
        <v>0</v>
      </c>
      <c r="D598" t="b">
        <f>IF(C598=1,'Data Transformation'!$G$3+0.5*'Data Transformation'!$W$25,IF(C599=1,D599-'Data Transformation'!$W$25,FALSE))</f>
        <v>0</v>
      </c>
      <c r="E598" t="str">
        <f t="array" ref="E598">IF(ISLOGICAL(D598),"",FREQUENCY(IF('Data Transformation'!$B$425:$B$8425='Bin Analysis'!$B579,'Data Transformation'!$G$425:$G$8425),D598))</f>
        <v/>
      </c>
      <c r="F598" t="str">
        <f t="shared" si="72"/>
        <v/>
      </c>
      <c r="G598">
        <f>Weighting!$H$22</f>
        <v>0</v>
      </c>
      <c r="H598">
        <f t="array" ref="H598">FREQUENCY(IF('Data Transformation'!$B$4:$B$8425=B579,'Data Transformation'!$G$4:$G$8425),'Bin Analysis'!$B598)</f>
        <v>13</v>
      </c>
      <c r="I598">
        <f t="shared" si="73"/>
        <v>0</v>
      </c>
      <c r="J598">
        <f t="shared" si="74"/>
        <v>0</v>
      </c>
      <c r="K598">
        <f>J598*Weighting!$W$22</f>
        <v>0</v>
      </c>
      <c r="M598" s="14"/>
    </row>
    <row r="599" spans="1:25" x14ac:dyDescent="0.25">
      <c r="A599" s="32" t="str">
        <f>IF(Weighting!$P$23&gt;0,B599,"")</f>
        <v/>
      </c>
      <c r="B599">
        <f>Weighting!$C$23</f>
        <v>2.5480000000000009</v>
      </c>
      <c r="C599">
        <f>Weighting!$F$23</f>
        <v>0</v>
      </c>
      <c r="D599" t="b">
        <f>IF(C599=1,'Data Transformation'!$G$3+0.5*'Data Transformation'!$W$25,IF(C600=1,D600-'Data Transformation'!$W$25,FALSE))</f>
        <v>0</v>
      </c>
      <c r="E599" t="str">
        <f t="array" ref="E599">IF(ISLOGICAL(D599),"",FREQUENCY(IF('Data Transformation'!$B$425:$B$8425='Bin Analysis'!$B579,'Data Transformation'!$G$425:$G$8425),D599))</f>
        <v/>
      </c>
      <c r="F599" t="str">
        <f t="shared" si="72"/>
        <v/>
      </c>
      <c r="G599">
        <f>Weighting!$H$23</f>
        <v>0</v>
      </c>
      <c r="H599">
        <f t="array" ref="H599">FREQUENCY(IF('Data Transformation'!$B$4:$B$8425=B579,'Data Transformation'!$G$4:$G$8425),'Bin Analysis'!$B599)</f>
        <v>13</v>
      </c>
      <c r="I599">
        <f t="shared" si="73"/>
        <v>0</v>
      </c>
      <c r="J599">
        <f t="shared" si="74"/>
        <v>0</v>
      </c>
      <c r="K599">
        <f>J599*Weighting!$W$23</f>
        <v>0</v>
      </c>
      <c r="M599" s="14"/>
    </row>
    <row r="600" spans="1:25" x14ac:dyDescent="0.25">
      <c r="A600" s="32" t="str">
        <f>IF(Weighting!$P$24&gt;0,B600,"")</f>
        <v/>
      </c>
      <c r="B600">
        <f>Weighting!$C$24</f>
        <v>2.6790000000000012</v>
      </c>
      <c r="C600">
        <f>Weighting!$F$24</f>
        <v>0</v>
      </c>
      <c r="D600" t="b">
        <f>IF(C600=1,'Data Transformation'!$G$3+0.5*'Data Transformation'!$W$25,IF(C601=1,D601-'Data Transformation'!$W$25,FALSE))</f>
        <v>0</v>
      </c>
      <c r="E600" t="str">
        <f t="array" ref="E600">IF(ISLOGICAL(D600),"",FREQUENCY(IF('Data Transformation'!$B$425:$B$8425='Bin Analysis'!$B579,'Data Transformation'!$G$425:$G$8425),D600))</f>
        <v/>
      </c>
      <c r="F600" t="str">
        <f t="shared" si="72"/>
        <v/>
      </c>
      <c r="G600">
        <f>Weighting!$H$24</f>
        <v>0</v>
      </c>
      <c r="H600">
        <f t="array" ref="H600">FREQUENCY(IF('Data Transformation'!$B$4:$B$8425=B579,'Data Transformation'!$G$4:$G$8425),'Bin Analysis'!$B600)</f>
        <v>13</v>
      </c>
      <c r="I600">
        <f t="shared" si="73"/>
        <v>0</v>
      </c>
      <c r="J600">
        <f t="shared" si="74"/>
        <v>0</v>
      </c>
      <c r="K600">
        <f>J600*Weighting!$W$24</f>
        <v>0</v>
      </c>
      <c r="M600" s="14"/>
    </row>
    <row r="601" spans="1:25" x14ac:dyDescent="0.25">
      <c r="A601" s="32" t="str">
        <f>IF(Weighting!$P$25&gt;0,B601,"")</f>
        <v/>
      </c>
      <c r="B601">
        <f>Weighting!$C$25</f>
        <v>2.8100000000000014</v>
      </c>
      <c r="C601">
        <f>Weighting!$F$25</f>
        <v>0</v>
      </c>
      <c r="D601" t="b">
        <f>IF(C601=1,'Data Transformation'!$G$3+0.5*'Data Transformation'!$W$25,IF(C602=1,D602-'Data Transformation'!$W$25,FALSE))</f>
        <v>0</v>
      </c>
      <c r="E601" t="str">
        <f t="array" ref="E601">IF(ISLOGICAL(D601),"",FREQUENCY(IF('Data Transformation'!$B$425:$B$8425='Bin Analysis'!$B579,'Data Transformation'!$G$425:$G$8425),D601))</f>
        <v/>
      </c>
      <c r="F601" t="str">
        <f t="shared" si="72"/>
        <v/>
      </c>
      <c r="G601">
        <f>Weighting!$H$25</f>
        <v>0</v>
      </c>
      <c r="H601">
        <f t="array" ref="H601">FREQUENCY(IF('Data Transformation'!$B$4:$B$8425=B579,'Data Transformation'!$G$4:$G$8425),'Bin Analysis'!$B601)</f>
        <v>13</v>
      </c>
      <c r="I601">
        <f t="shared" si="73"/>
        <v>0</v>
      </c>
      <c r="J601">
        <f t="shared" si="74"/>
        <v>0</v>
      </c>
      <c r="K601">
        <f>J601*Weighting!$W$25</f>
        <v>0</v>
      </c>
      <c r="M601" s="14"/>
    </row>
    <row r="602" spans="1:25" x14ac:dyDescent="0.25">
      <c r="N602" s="55"/>
      <c r="O602"/>
      <c r="P602"/>
      <c r="Q602"/>
      <c r="R602"/>
    </row>
    <row r="603" spans="1:25" ht="23.25" x14ac:dyDescent="0.35">
      <c r="A603" s="21" t="s">
        <v>0</v>
      </c>
      <c r="B603" s="21">
        <f>IFERROR(VLOOKUP(C603,'Data Transformation'!$L$6:$M$426,2,FALSE),"")</f>
        <v>25</v>
      </c>
      <c r="C603" s="21">
        <f>C579+1</f>
        <v>25</v>
      </c>
      <c r="D603" s="21"/>
      <c r="E603" s="21"/>
      <c r="F603" s="21"/>
      <c r="G603" s="21"/>
      <c r="H603" s="22"/>
      <c r="I603" s="22"/>
      <c r="J603" s="22"/>
      <c r="K603" s="21"/>
      <c r="L603" s="21">
        <f>B603</f>
        <v>25</v>
      </c>
      <c r="M603" s="23">
        <f>INDEX('Data Transformation'!$O$4:$O$424,MATCH($B603,'Data Transformation'!$M$4:$M$424,0),MATCH($M$2,'Data Transformation'!$O$3,0))</f>
        <v>12</v>
      </c>
      <c r="N603" s="27">
        <f>IF('Input and Summary Results'!$J$16="minimum",'Bin Analysis'!X604/(M603-1),'Bin Analysis'!Y603/('Bin Analysis'!M603-1))</f>
        <v>0</v>
      </c>
      <c r="O603" s="27">
        <f>IF(M603=FALSE,NA(),(VLOOKUP(1,C606:K625,4,FALSE))/(M603-1))</f>
        <v>0.63636363636363635</v>
      </c>
      <c r="P603" s="27">
        <f>IF(M603=FALSE,NA(),SUM(J606:J625)/Weighting!$S$5)</f>
        <v>0.5</v>
      </c>
      <c r="Q603" s="27">
        <f>IF(M603=FALSE,NA(),SUM(K606:K625)/Weighting!$S$6)</f>
        <v>0.43478260869565216</v>
      </c>
      <c r="R603" s="27">
        <f>IF(M603=FALSE,NA(),(VLOOKUP(1,G606:K625,3,FALSE))/(M603-1))</f>
        <v>9.0909090909090912E-2</v>
      </c>
      <c r="S603" s="22" t="str">
        <f>IF(M603=FALSE,NA(),IF(SUM(J606:J625)=2,"yes","no"))</f>
        <v>no</v>
      </c>
      <c r="X603" s="2" cm="2">
        <f t="array" ref="X603:X604">FREQUENCY(IF('Data Transformation'!$B$425:$B$6424='Bin Analysis'!L603,'Data Transformation'!$G$425:$G$6424),'Data Transformation'!$U$11)</f>
        <v>11</v>
      </c>
      <c r="Y603" s="2" cm="2">
        <f t="array" ref="Y603:Y604">FREQUENCY(IF('Data Transformation'!$B$425:$B$6424='Bin Analysis'!L603,'Data Transformation'!$G$425:$G$6424),'Data Transformation'!$U$12)</f>
        <v>4</v>
      </c>
    </row>
    <row r="604" spans="1:25" x14ac:dyDescent="0.25">
      <c r="A604" s="14" t="s">
        <v>67</v>
      </c>
      <c r="B604" t="s">
        <v>47</v>
      </c>
      <c r="C604" t="s">
        <v>5</v>
      </c>
      <c r="D604" t="s">
        <v>100</v>
      </c>
      <c r="E604" t="s">
        <v>101</v>
      </c>
      <c r="F604" t="s">
        <v>102</v>
      </c>
      <c r="G604" t="s">
        <v>70</v>
      </c>
      <c r="H604" t="s">
        <v>31</v>
      </c>
      <c r="I604" t="s">
        <v>32</v>
      </c>
      <c r="J604" t="s">
        <v>46</v>
      </c>
      <c r="K604" s="14" t="s">
        <v>45</v>
      </c>
      <c r="M604" s="14"/>
      <c r="X604" s="2">
        <v>0</v>
      </c>
      <c r="Y604" s="2">
        <v>7</v>
      </c>
    </row>
    <row r="605" spans="1:25" x14ac:dyDescent="0.25">
      <c r="A605" s="32"/>
      <c r="D605" t="b">
        <f>IF(C605=1,'Data Transformation'!$G$3+0.5*'Data Transformation'!$W$25,IF(C606=1,D606-'Data Transformation'!$W$25,FALSE))</f>
        <v>0</v>
      </c>
      <c r="E605" t="str">
        <f t="array" ref="E605">IF(ISLOGICAL(D605),"",FREQUENCY(IF('Data Transformation'!$B$425:$B$8425='Bin Analysis'!$B603,'Data Transformation'!$G$425:$G$8425),D605))</f>
        <v/>
      </c>
      <c r="F605" t="str">
        <f>IF(ISLOGICAL(D605),"",E605-E604)</f>
        <v/>
      </c>
      <c r="M605" s="14"/>
    </row>
    <row r="606" spans="1:25" x14ac:dyDescent="0.25">
      <c r="A606" s="32">
        <f>IF(Weighting!$P$6&gt;0,B606,"")</f>
        <v>0.32100000000000001</v>
      </c>
      <c r="B606">
        <f>Weighting!$C$6</f>
        <v>0.32100000000000001</v>
      </c>
      <c r="C606">
        <f>Weighting!$F$6</f>
        <v>0</v>
      </c>
      <c r="D606" t="b">
        <f>IF(C606=1,'Data Transformation'!$G$3+0.5*'Data Transformation'!$W$25,IF(C607=1,D607-'Data Transformation'!$W$25,FALSE))</f>
        <v>0</v>
      </c>
      <c r="E606" t="str">
        <f t="array" ref="E606">IF(ISLOGICAL(D606),"",FREQUENCY(IF('Data Transformation'!$B$425:$B$8425='Bin Analysis'!$B603,'Data Transformation'!$G$425:$G$8425),D606))</f>
        <v/>
      </c>
      <c r="F606" t="str">
        <f>IF(ISLOGICAL(D606),"",E606-E605)</f>
        <v/>
      </c>
      <c r="G606">
        <f>Weighting!$H$6</f>
        <v>1</v>
      </c>
      <c r="H606">
        <f t="array" ref="H606">FREQUENCY(IF('Data Transformation'!$B$4:$B$8425=B603,'Data Transformation'!$G$4:$G$8425),'Bin Analysis'!$B606)</f>
        <v>1</v>
      </c>
      <c r="I606">
        <f>H606-H605</f>
        <v>1</v>
      </c>
      <c r="J606">
        <f>IF(I606=0,0,1)</f>
        <v>1</v>
      </c>
      <c r="K606">
        <f>J606*Weighting!$W$6</f>
        <v>1</v>
      </c>
      <c r="M606" s="14"/>
    </row>
    <row r="607" spans="1:25" x14ac:dyDescent="0.25">
      <c r="A607" s="32">
        <f>IF(Weighting!$P$7&gt;0,B607,"")</f>
        <v>0.45200000000000001</v>
      </c>
      <c r="B607">
        <f>Weighting!$C$7</f>
        <v>0.45200000000000001</v>
      </c>
      <c r="C607">
        <f>Weighting!$F$7</f>
        <v>0</v>
      </c>
      <c r="D607" t="b">
        <f>IF(C607=1,'Data Transformation'!$G$3+0.5*'Data Transformation'!$W$25,IF(C608=1,D608-'Data Transformation'!$W$25,FALSE))</f>
        <v>0</v>
      </c>
      <c r="E607" t="str">
        <f t="array" ref="E607">IF(ISLOGICAL(D607),"",FREQUENCY(IF('Data Transformation'!$B$425:$B$8425='Bin Analysis'!$B603,'Data Transformation'!$G$425:$G$8425),D607))</f>
        <v/>
      </c>
      <c r="F607" t="str">
        <f t="shared" ref="F607:F625" si="75">IF(ISLOGICAL(D607),"",E607-E606)</f>
        <v/>
      </c>
      <c r="G607">
        <f>Weighting!$H$7</f>
        <v>0</v>
      </c>
      <c r="H607">
        <f t="array" ref="H607">FREQUENCY(IF('Data Transformation'!$B$4:$B$8425=B603,'Data Transformation'!$G$4:$G$8425),'Bin Analysis'!$B607)</f>
        <v>1</v>
      </c>
      <c r="I607">
        <f t="shared" ref="I607:I625" si="76">H607-H606</f>
        <v>0</v>
      </c>
      <c r="J607">
        <f>IF(I607=0,0,1)</f>
        <v>0</v>
      </c>
      <c r="K607">
        <f>J607*Weighting!$W$7</f>
        <v>0</v>
      </c>
      <c r="M607" s="14"/>
    </row>
    <row r="608" spans="1:25" x14ac:dyDescent="0.25">
      <c r="A608" s="32">
        <f>IF(Weighting!$P$8&gt;0,B608,"")</f>
        <v>0.58299999999999996</v>
      </c>
      <c r="B608">
        <f>Weighting!$C$8</f>
        <v>0.58299999999999996</v>
      </c>
      <c r="C608">
        <f>Weighting!$F$8</f>
        <v>0</v>
      </c>
      <c r="D608" t="b">
        <f>IF(C608=1,'Data Transformation'!$G$3+0.5*'Data Transformation'!$W$25,IF(C609=1,D609-'Data Transformation'!$W$25,FALSE))</f>
        <v>0</v>
      </c>
      <c r="E608" t="str">
        <f t="array" ref="E608">IF(ISLOGICAL(D608),"",FREQUENCY(IF('Data Transformation'!$B$425:$B$8425='Bin Analysis'!$B603,'Data Transformation'!$G$425:$G$8425),D608))</f>
        <v/>
      </c>
      <c r="F608" t="str">
        <f t="shared" si="75"/>
        <v/>
      </c>
      <c r="G608">
        <f>Weighting!$H$8</f>
        <v>0</v>
      </c>
      <c r="H608">
        <f t="array" ref="H608">FREQUENCY(IF('Data Transformation'!$B$4:$B$8425=B603,'Data Transformation'!$G$4:$G$8425),'Bin Analysis'!$B608)</f>
        <v>1</v>
      </c>
      <c r="I608">
        <f t="shared" si="76"/>
        <v>0</v>
      </c>
      <c r="J608">
        <f t="shared" ref="J608:J625" si="77">IF(I608=0,0,1)</f>
        <v>0</v>
      </c>
      <c r="K608">
        <f>J608*Weighting!$W$8</f>
        <v>0</v>
      </c>
      <c r="M608" s="14"/>
    </row>
    <row r="609" spans="1:13" x14ac:dyDescent="0.25">
      <c r="A609" s="32">
        <f>IF(Weighting!$P$9&gt;0,B609,"")</f>
        <v>0.71399999999999997</v>
      </c>
      <c r="B609" s="50">
        <f>Weighting!$C$9</f>
        <v>0.71399999999999997</v>
      </c>
      <c r="C609">
        <f>Weighting!$F$9</f>
        <v>0</v>
      </c>
      <c r="D609" t="b">
        <f>IF(C609=1,'Data Transformation'!$G$3+0.5*'Data Transformation'!$W$25,IF(C610=1,D610-'Data Transformation'!$W$25,FALSE))</f>
        <v>0</v>
      </c>
      <c r="E609" t="str">
        <f t="array" ref="E609">IF(ISLOGICAL(D609),"",FREQUENCY(IF('Data Transformation'!$B$425:$B$8425='Bin Analysis'!$B603,'Data Transformation'!$G$425:$G$8425),D609))</f>
        <v/>
      </c>
      <c r="F609" t="str">
        <f t="shared" si="75"/>
        <v/>
      </c>
      <c r="G609">
        <f>Weighting!$H$9</f>
        <v>0</v>
      </c>
      <c r="H609">
        <f t="array" ref="H609">FREQUENCY(IF('Data Transformation'!$B$4:$B$8425=B603,'Data Transformation'!$G$4:$G$8425),'Bin Analysis'!$B609)</f>
        <v>2</v>
      </c>
      <c r="I609">
        <f t="shared" si="76"/>
        <v>1</v>
      </c>
      <c r="J609">
        <f t="shared" si="77"/>
        <v>1</v>
      </c>
      <c r="K609">
        <f>J609*Weighting!$W$9</f>
        <v>3</v>
      </c>
      <c r="M609" s="14"/>
    </row>
    <row r="610" spans="1:13" x14ac:dyDescent="0.25">
      <c r="A610" s="32">
        <f>IF(Weighting!$P$10&gt;0,B610,"")</f>
        <v>0.84499999999999997</v>
      </c>
      <c r="B610">
        <f>Weighting!$C$10</f>
        <v>0.84499999999999997</v>
      </c>
      <c r="C610">
        <f>Weighting!$F$10</f>
        <v>0</v>
      </c>
      <c r="D610" t="b">
        <f>IF(C610=1,'Data Transformation'!$G$3+0.5*'Data Transformation'!$W$25,IF(C611=1,D611-'Data Transformation'!$W$25,FALSE))</f>
        <v>0</v>
      </c>
      <c r="E610" t="str">
        <f t="array" ref="E610">IF(ISLOGICAL(D610),"",FREQUENCY(IF('Data Transformation'!$B$425:$B$8425='Bin Analysis'!$B603,'Data Transformation'!$G$425:$G$8425),D610))</f>
        <v/>
      </c>
      <c r="F610" t="str">
        <f t="shared" si="75"/>
        <v/>
      </c>
      <c r="G610">
        <f>Weighting!$H$10</f>
        <v>0</v>
      </c>
      <c r="H610">
        <f t="array" ref="H610">FREQUENCY(IF('Data Transformation'!$B$4:$B$8425=B603,'Data Transformation'!$G$4:$G$8425),'Bin Analysis'!$B610)</f>
        <v>3</v>
      </c>
      <c r="I610">
        <f t="shared" si="76"/>
        <v>1</v>
      </c>
      <c r="J610">
        <f t="shared" si="77"/>
        <v>1</v>
      </c>
      <c r="K610">
        <f>J610*Weighting!$W$10</f>
        <v>3</v>
      </c>
      <c r="M610" s="14"/>
    </row>
    <row r="611" spans="1:13" x14ac:dyDescent="0.25">
      <c r="A611" s="32">
        <f>IF(Weighting!$P$11&gt;0,B611,"")</f>
        <v>0.97599999999999998</v>
      </c>
      <c r="B611">
        <f>Weighting!$C$11</f>
        <v>0.97599999999999998</v>
      </c>
      <c r="C611">
        <f>Weighting!$F$11</f>
        <v>0</v>
      </c>
      <c r="D611">
        <f>IF(C611=1,'Data Transformation'!$G$3+0.5*'Data Transformation'!$W$25,IF(C612=1,D612-'Data Transformation'!$W$25,FALSE))</f>
        <v>0.86899999999999999</v>
      </c>
      <c r="E611">
        <f t="array" ref="E611">IF(ISLOGICAL(D611),"",FREQUENCY(IF('Data Transformation'!$B$425:$B$8425='Bin Analysis'!$B603,'Data Transformation'!$G$425:$G$8425),D611))</f>
        <v>4</v>
      </c>
      <c r="F611" t="e">
        <f t="shared" si="75"/>
        <v>#VALUE!</v>
      </c>
      <c r="G611">
        <f>Weighting!$H$11</f>
        <v>0</v>
      </c>
      <c r="H611">
        <f t="array" ref="H611">FREQUENCY(IF('Data Transformation'!$B$4:$B$8425=B603,'Data Transformation'!$G$4:$G$8425),'Bin Analysis'!$B611)</f>
        <v>8</v>
      </c>
      <c r="I611">
        <f t="shared" si="76"/>
        <v>5</v>
      </c>
      <c r="J611">
        <f t="shared" si="77"/>
        <v>1</v>
      </c>
      <c r="K611">
        <f>J611*Weighting!$W$11</f>
        <v>2</v>
      </c>
      <c r="M611" s="14"/>
    </row>
    <row r="612" spans="1:13" x14ac:dyDescent="0.25">
      <c r="A612" s="32">
        <f>IF(Weighting!$P$12&gt;0,B612,"")</f>
        <v>1.107</v>
      </c>
      <c r="B612">
        <f>Weighting!$C$12</f>
        <v>1.107</v>
      </c>
      <c r="C612">
        <f>Weighting!$F$12</f>
        <v>1</v>
      </c>
      <c r="D612">
        <f>IF(C612=1,'Data Transformation'!$G$3+0.5*'Data Transformation'!$W$25,IF(C613=1,D613-'Data Transformation'!$W$25,FALSE))</f>
        <v>1.131</v>
      </c>
      <c r="E612">
        <f t="array" ref="E612">IF(ISLOGICAL(D612),"",FREQUENCY(IF('Data Transformation'!$B$425:$B$8425='Bin Analysis'!$B603,'Data Transformation'!$G$425:$G$8425),D612))</f>
        <v>11</v>
      </c>
      <c r="F612">
        <f t="shared" si="75"/>
        <v>7</v>
      </c>
      <c r="G612">
        <f>Weighting!$H$12</f>
        <v>0</v>
      </c>
      <c r="H612">
        <f t="array" ref="H612">FREQUENCY(IF('Data Transformation'!$B$4:$B$8425=B603,'Data Transformation'!$G$4:$G$8425),'Bin Analysis'!$B612)</f>
        <v>12</v>
      </c>
      <c r="I612">
        <f t="shared" si="76"/>
        <v>4</v>
      </c>
      <c r="J612">
        <f t="shared" si="77"/>
        <v>1</v>
      </c>
      <c r="K612">
        <f>J612*Weighting!$W$12</f>
        <v>1</v>
      </c>
      <c r="M612" s="14"/>
    </row>
    <row r="613" spans="1:13" x14ac:dyDescent="0.25">
      <c r="A613" s="32">
        <f>IF(Weighting!$P$13&gt;0,B613,"")</f>
        <v>1.238</v>
      </c>
      <c r="B613">
        <f>Weighting!$C$13</f>
        <v>1.238</v>
      </c>
      <c r="C613">
        <f>Weighting!$F$13</f>
        <v>0</v>
      </c>
      <c r="D613" t="b">
        <f>IF(C613=1,'Data Transformation'!$G$3+0.5*'Data Transformation'!$W$25,IF(C614=1,D614-'Data Transformation'!$W$25,FALSE))</f>
        <v>0</v>
      </c>
      <c r="E613" t="str">
        <f t="array" ref="E613">IF(ISLOGICAL(D613),"",FREQUENCY(IF('Data Transformation'!$B$425:$B$8425='Bin Analysis'!$B603,'Data Transformation'!$G$425:$G$8425),D613))</f>
        <v/>
      </c>
      <c r="F613" t="str">
        <f t="shared" si="75"/>
        <v/>
      </c>
      <c r="G613">
        <f>Weighting!$H$13</f>
        <v>0</v>
      </c>
      <c r="H613">
        <f t="array" ref="H613">FREQUENCY(IF('Data Transformation'!$B$4:$B$8425=B603,'Data Transformation'!$G$4:$G$8425),'Bin Analysis'!$B613)</f>
        <v>12</v>
      </c>
      <c r="I613">
        <f t="shared" si="76"/>
        <v>0</v>
      </c>
      <c r="J613">
        <f t="shared" si="77"/>
        <v>0</v>
      </c>
      <c r="K613">
        <f>J613*Weighting!$W$13</f>
        <v>0</v>
      </c>
      <c r="M613" s="14"/>
    </row>
    <row r="614" spans="1:13" x14ac:dyDescent="0.25">
      <c r="A614" s="32">
        <f>IF(Weighting!$P$14&gt;0,B614,"")</f>
        <v>1.369</v>
      </c>
      <c r="B614">
        <f>Weighting!$C$14</f>
        <v>1.369</v>
      </c>
      <c r="C614">
        <f>Weighting!$F$14</f>
        <v>0</v>
      </c>
      <c r="D614" t="b">
        <f>IF(C614=1,'Data Transformation'!$G$3+0.5*'Data Transformation'!$W$25,IF(C615=1,D615-'Data Transformation'!$W$25,FALSE))</f>
        <v>0</v>
      </c>
      <c r="E614" t="str">
        <f t="array" ref="E614">IF(ISLOGICAL(D614),"",FREQUENCY(IF('Data Transformation'!$B$425:$B$8425='Bin Analysis'!$B603,'Data Transformation'!$G$425:$G$8425),D614))</f>
        <v/>
      </c>
      <c r="F614" t="str">
        <f t="shared" si="75"/>
        <v/>
      </c>
      <c r="G614">
        <f>Weighting!$H$14</f>
        <v>0</v>
      </c>
      <c r="H614">
        <f t="array" ref="H614">FREQUENCY(IF('Data Transformation'!$B$4:$B$8425=B603,'Data Transformation'!$G$4:$G$8425),'Bin Analysis'!$B614)</f>
        <v>12</v>
      </c>
      <c r="I614">
        <f t="shared" si="76"/>
        <v>0</v>
      </c>
      <c r="J614">
        <f t="shared" si="77"/>
        <v>0</v>
      </c>
      <c r="K614">
        <f>J614*Weighting!$W$14</f>
        <v>0</v>
      </c>
      <c r="M614" s="14"/>
    </row>
    <row r="615" spans="1:13" x14ac:dyDescent="0.25">
      <c r="A615" s="32">
        <f>IF(Weighting!$P$15&gt;0,B615,"")</f>
        <v>1.5000009999999999</v>
      </c>
      <c r="B615">
        <f>Weighting!$C$15</f>
        <v>1.5000009999999999</v>
      </c>
      <c r="C615">
        <f>Weighting!$F$15</f>
        <v>0</v>
      </c>
      <c r="D615" t="b">
        <f>IF(C615=1,'Data Transformation'!$G$3+0.5*'Data Transformation'!$W$25,IF(C616=1,D616-'Data Transformation'!$W$25,FALSE))</f>
        <v>0</v>
      </c>
      <c r="E615" t="str">
        <f t="array" ref="E615">IF(ISLOGICAL(D615),"",FREQUENCY(IF('Data Transformation'!$B$425:$B$8425='Bin Analysis'!$B603,'Data Transformation'!$G$425:$G$8425),D615))</f>
        <v/>
      </c>
      <c r="F615" t="str">
        <f t="shared" si="75"/>
        <v/>
      </c>
      <c r="G615">
        <f>Weighting!$H$15</f>
        <v>0</v>
      </c>
      <c r="H615">
        <f t="array" ref="H615">FREQUENCY(IF('Data Transformation'!$B$4:$B$8425=B603,'Data Transformation'!$G$4:$G$8425),'Bin Analysis'!$B615)</f>
        <v>12</v>
      </c>
      <c r="I615">
        <f t="shared" si="76"/>
        <v>0</v>
      </c>
      <c r="J615">
        <f t="shared" si="77"/>
        <v>0</v>
      </c>
      <c r="K615">
        <f>J615*Weighting!$W$15</f>
        <v>0</v>
      </c>
      <c r="M615" s="14"/>
    </row>
    <row r="616" spans="1:13" x14ac:dyDescent="0.25">
      <c r="A616" s="32" t="str">
        <f>IF(Weighting!$P$16&gt;0,B616,"")</f>
        <v/>
      </c>
      <c r="B616">
        <f>Weighting!$C$16</f>
        <v>1.631</v>
      </c>
      <c r="C616">
        <f>Weighting!$F$16</f>
        <v>0</v>
      </c>
      <c r="D616" t="b">
        <f>IF(C616=1,'Data Transformation'!$G$3+0.5*'Data Transformation'!$W$25,IF(C617=1,D617-'Data Transformation'!$W$25,FALSE))</f>
        <v>0</v>
      </c>
      <c r="E616" t="str">
        <f t="array" ref="E616">IF(ISLOGICAL(D616),"",FREQUENCY(IF('Data Transformation'!$B$425:$B$8425='Bin Analysis'!$B603,'Data Transformation'!$G$425:$G$8425),D616))</f>
        <v/>
      </c>
      <c r="F616" t="str">
        <f t="shared" si="75"/>
        <v/>
      </c>
      <c r="G616">
        <f>Weighting!$H$16</f>
        <v>0</v>
      </c>
      <c r="H616">
        <f t="array" ref="H616">FREQUENCY(IF('Data Transformation'!$B$4:$B$8425=B603,'Data Transformation'!$G$4:$G$8425),'Bin Analysis'!$B616)</f>
        <v>12</v>
      </c>
      <c r="I616">
        <f t="shared" si="76"/>
        <v>0</v>
      </c>
      <c r="J616">
        <f t="shared" si="77"/>
        <v>0</v>
      </c>
      <c r="K616">
        <f>J616*Weighting!$W$16</f>
        <v>0</v>
      </c>
      <c r="M616" s="14"/>
    </row>
    <row r="617" spans="1:13" x14ac:dyDescent="0.25">
      <c r="A617" s="32" t="str">
        <f>IF(Weighting!$P$17&gt;0,B617,"")</f>
        <v/>
      </c>
      <c r="B617">
        <f>Weighting!$C$17</f>
        <v>1.762</v>
      </c>
      <c r="C617">
        <f>Weighting!$F$17</f>
        <v>0</v>
      </c>
      <c r="D617" t="b">
        <f>IF(C617=1,'Data Transformation'!$G$3+0.5*'Data Transformation'!$W$25,IF(C618=1,D618-'Data Transformation'!$W$25,FALSE))</f>
        <v>0</v>
      </c>
      <c r="E617" t="str">
        <f t="array" ref="E617">IF(ISLOGICAL(D617),"",FREQUENCY(IF('Data Transformation'!$B$425:$B$8425='Bin Analysis'!$B603,'Data Transformation'!$G$425:$G$8425),D617))</f>
        <v/>
      </c>
      <c r="F617" t="str">
        <f t="shared" si="75"/>
        <v/>
      </c>
      <c r="G617">
        <f>Weighting!$H$17</f>
        <v>0</v>
      </c>
      <c r="H617">
        <f t="array" ref="H617">FREQUENCY(IF('Data Transformation'!$B$4:$B$8425=B603,'Data Transformation'!$G$4:$G$8425),'Bin Analysis'!$B617)</f>
        <v>12</v>
      </c>
      <c r="I617">
        <f t="shared" si="76"/>
        <v>0</v>
      </c>
      <c r="J617">
        <f t="shared" si="77"/>
        <v>0</v>
      </c>
      <c r="K617">
        <f>J617*Weighting!$W$17</f>
        <v>0</v>
      </c>
      <c r="M617" s="14"/>
    </row>
    <row r="618" spans="1:13" x14ac:dyDescent="0.25">
      <c r="A618" s="32" t="str">
        <f>IF(Weighting!$P$18&gt;0,B618,"")</f>
        <v/>
      </c>
      <c r="B618">
        <f>Weighting!$C$18</f>
        <v>1.893</v>
      </c>
      <c r="C618">
        <f>Weighting!$F$18</f>
        <v>0</v>
      </c>
      <c r="D618" t="b">
        <f>IF(C618=1,'Data Transformation'!$G$3+0.5*'Data Transformation'!$W$25,IF(C619=1,D619-'Data Transformation'!$W$25,FALSE))</f>
        <v>0</v>
      </c>
      <c r="E618" t="str">
        <f t="array" ref="E618">IF(ISLOGICAL(D618),"",FREQUENCY(IF('Data Transformation'!$B$425:$B$8425='Bin Analysis'!$B603,'Data Transformation'!$G$425:$G$8425),D618))</f>
        <v/>
      </c>
      <c r="F618" t="str">
        <f t="shared" si="75"/>
        <v/>
      </c>
      <c r="G618">
        <f>Weighting!$H$18</f>
        <v>0</v>
      </c>
      <c r="H618">
        <f t="array" ref="H618">FREQUENCY(IF('Data Transformation'!$B$4:$B$8425=B603,'Data Transformation'!$G$4:$G$8425),'Bin Analysis'!$B618)</f>
        <v>12</v>
      </c>
      <c r="I618">
        <f t="shared" si="76"/>
        <v>0</v>
      </c>
      <c r="J618">
        <f t="shared" si="77"/>
        <v>0</v>
      </c>
      <c r="K618">
        <f>J618*Weighting!$W$18</f>
        <v>0</v>
      </c>
      <c r="M618" s="14"/>
    </row>
    <row r="619" spans="1:13" x14ac:dyDescent="0.25">
      <c r="A619" s="32" t="str">
        <f>IF(Weighting!$P$19&gt;0,B619,"")</f>
        <v/>
      </c>
      <c r="B619">
        <f>Weighting!$C$19</f>
        <v>2.024</v>
      </c>
      <c r="C619">
        <f>Weighting!$F$19</f>
        <v>0</v>
      </c>
      <c r="D619" t="b">
        <f>IF(C619=1,'Data Transformation'!$G$3+0.5*'Data Transformation'!$W$25,IF(C620=1,D620-'Data Transformation'!$W$25,FALSE))</f>
        <v>0</v>
      </c>
      <c r="E619" t="str">
        <f t="array" ref="E619">IF(ISLOGICAL(D619),"",FREQUENCY(IF('Data Transformation'!$B$425:$B$8425='Bin Analysis'!$B603,'Data Transformation'!$G$425:$G$8425),D619))</f>
        <v/>
      </c>
      <c r="F619" t="str">
        <f t="shared" si="75"/>
        <v/>
      </c>
      <c r="G619">
        <f>Weighting!$H$19</f>
        <v>0</v>
      </c>
      <c r="H619">
        <f t="array" ref="H619">FREQUENCY(IF('Data Transformation'!$B$4:$B$8425=B603,'Data Transformation'!$G$4:$G$8425),'Bin Analysis'!$B619)</f>
        <v>12</v>
      </c>
      <c r="I619">
        <f t="shared" si="76"/>
        <v>0</v>
      </c>
      <c r="J619">
        <f t="shared" si="77"/>
        <v>0</v>
      </c>
      <c r="K619">
        <f>J619*Weighting!$W$19</f>
        <v>0</v>
      </c>
      <c r="M619" s="14"/>
    </row>
    <row r="620" spans="1:13" x14ac:dyDescent="0.25">
      <c r="A620" s="32" t="str">
        <f>IF(Weighting!$P$20&gt;0,B620,"")</f>
        <v/>
      </c>
      <c r="B620">
        <f>Weighting!$C$20</f>
        <v>2.1550000000000002</v>
      </c>
      <c r="C620">
        <f>Weighting!$F$20</f>
        <v>0</v>
      </c>
      <c r="D620" t="b">
        <f>IF(C620=1,'Data Transformation'!$G$3+0.5*'Data Transformation'!$W$25,IF(C621=1,D621-'Data Transformation'!$W$25,FALSE))</f>
        <v>0</v>
      </c>
      <c r="E620" t="str">
        <f t="array" ref="E620">IF(ISLOGICAL(D620),"",FREQUENCY(IF('Data Transformation'!$B$425:$B$8425='Bin Analysis'!$B603,'Data Transformation'!$G$425:$G$8425),D620))</f>
        <v/>
      </c>
      <c r="F620" t="str">
        <f t="shared" si="75"/>
        <v/>
      </c>
      <c r="G620">
        <f>Weighting!$H$20</f>
        <v>0</v>
      </c>
      <c r="H620">
        <f t="array" ref="H620">FREQUENCY(IF('Data Transformation'!$B$4:$B$8425=B603,'Data Transformation'!$G$4:$G$8425),'Bin Analysis'!$B620)</f>
        <v>12</v>
      </c>
      <c r="I620">
        <f t="shared" si="76"/>
        <v>0</v>
      </c>
      <c r="J620">
        <f t="shared" si="77"/>
        <v>0</v>
      </c>
      <c r="K620">
        <f>J620*Weighting!$W$20</f>
        <v>0</v>
      </c>
      <c r="M620" s="14"/>
    </row>
    <row r="621" spans="1:13" x14ac:dyDescent="0.25">
      <c r="A621" s="32" t="str">
        <f>IF(Weighting!$P$21&gt;0,B621,"")</f>
        <v/>
      </c>
      <c r="B621">
        <f>Weighting!$C$21</f>
        <v>2.2860000000000005</v>
      </c>
      <c r="C621">
        <f>Weighting!$F$21</f>
        <v>0</v>
      </c>
      <c r="D621" t="b">
        <f>IF(C621=1,'Data Transformation'!$G$3+0.5*'Data Transformation'!$W$25,IF(C622=1,D622-'Data Transformation'!$W$25,FALSE))</f>
        <v>0</v>
      </c>
      <c r="E621" t="str">
        <f t="array" ref="E621">IF(ISLOGICAL(D621),"",FREQUENCY(IF('Data Transformation'!$B$425:$B$8425='Bin Analysis'!$B603,'Data Transformation'!$G$425:$G$8425),D621))</f>
        <v/>
      </c>
      <c r="F621" t="str">
        <f t="shared" si="75"/>
        <v/>
      </c>
      <c r="G621">
        <f>Weighting!$H$21</f>
        <v>0</v>
      </c>
      <c r="H621">
        <f t="array" ref="H621">FREQUENCY(IF('Data Transformation'!$B$4:$B$8425=B603,'Data Transformation'!$G$4:$G$8425),'Bin Analysis'!$B621)</f>
        <v>12</v>
      </c>
      <c r="I621">
        <f t="shared" si="76"/>
        <v>0</v>
      </c>
      <c r="J621">
        <f t="shared" si="77"/>
        <v>0</v>
      </c>
      <c r="K621">
        <f>J621*Weighting!$W$21</f>
        <v>0</v>
      </c>
      <c r="M621" s="14"/>
    </row>
    <row r="622" spans="1:13" x14ac:dyDescent="0.25">
      <c r="A622" s="32" t="str">
        <f>IF(Weighting!$P$22&gt;0,B622,"")</f>
        <v/>
      </c>
      <c r="B622">
        <f>Weighting!$C$22</f>
        <v>2.4170000000000007</v>
      </c>
      <c r="C622">
        <f>Weighting!$F$22</f>
        <v>0</v>
      </c>
      <c r="D622" t="b">
        <f>IF(C622=1,'Data Transformation'!$G$3+0.5*'Data Transformation'!$W$25,IF(C623=1,D623-'Data Transformation'!$W$25,FALSE))</f>
        <v>0</v>
      </c>
      <c r="E622" t="str">
        <f t="array" ref="E622">IF(ISLOGICAL(D622),"",FREQUENCY(IF('Data Transformation'!$B$425:$B$8425='Bin Analysis'!$B603,'Data Transformation'!$G$425:$G$8425),D622))</f>
        <v/>
      </c>
      <c r="F622" t="str">
        <f t="shared" si="75"/>
        <v/>
      </c>
      <c r="G622">
        <f>Weighting!$H$22</f>
        <v>0</v>
      </c>
      <c r="H622">
        <f t="array" ref="H622">FREQUENCY(IF('Data Transformation'!$B$4:$B$8425=B603,'Data Transformation'!$G$4:$G$8425),'Bin Analysis'!$B622)</f>
        <v>12</v>
      </c>
      <c r="I622">
        <f t="shared" si="76"/>
        <v>0</v>
      </c>
      <c r="J622">
        <f t="shared" si="77"/>
        <v>0</v>
      </c>
      <c r="K622">
        <f>J622*Weighting!$W$22</f>
        <v>0</v>
      </c>
      <c r="M622" s="14"/>
    </row>
    <row r="623" spans="1:13" x14ac:dyDescent="0.25">
      <c r="A623" s="32" t="str">
        <f>IF(Weighting!$P$23&gt;0,B623,"")</f>
        <v/>
      </c>
      <c r="B623">
        <f>Weighting!$C$23</f>
        <v>2.5480000000000009</v>
      </c>
      <c r="C623">
        <f>Weighting!$F$23</f>
        <v>0</v>
      </c>
      <c r="D623" t="b">
        <f>IF(C623=1,'Data Transformation'!$G$3+0.5*'Data Transformation'!$W$25,IF(C624=1,D624-'Data Transformation'!$W$25,FALSE))</f>
        <v>0</v>
      </c>
      <c r="E623" t="str">
        <f t="array" ref="E623">IF(ISLOGICAL(D623),"",FREQUENCY(IF('Data Transformation'!$B$425:$B$8425='Bin Analysis'!$B603,'Data Transformation'!$G$425:$G$8425),D623))</f>
        <v/>
      </c>
      <c r="F623" t="str">
        <f t="shared" si="75"/>
        <v/>
      </c>
      <c r="G623">
        <f>Weighting!$H$23</f>
        <v>0</v>
      </c>
      <c r="H623">
        <f t="array" ref="H623">FREQUENCY(IF('Data Transformation'!$B$4:$B$8425=B603,'Data Transformation'!$G$4:$G$8425),'Bin Analysis'!$B623)</f>
        <v>12</v>
      </c>
      <c r="I623">
        <f t="shared" si="76"/>
        <v>0</v>
      </c>
      <c r="J623">
        <f t="shared" si="77"/>
        <v>0</v>
      </c>
      <c r="K623">
        <f>J623*Weighting!$W$23</f>
        <v>0</v>
      </c>
      <c r="M623" s="14"/>
    </row>
    <row r="624" spans="1:13" x14ac:dyDescent="0.25">
      <c r="A624" s="32" t="str">
        <f>IF(Weighting!$P$24&gt;0,B624,"")</f>
        <v/>
      </c>
      <c r="B624">
        <f>Weighting!$C$24</f>
        <v>2.6790000000000012</v>
      </c>
      <c r="C624">
        <f>Weighting!$F$24</f>
        <v>0</v>
      </c>
      <c r="D624" t="b">
        <f>IF(C624=1,'Data Transformation'!$G$3+0.5*'Data Transformation'!$W$25,IF(C625=1,D625-'Data Transformation'!$W$25,FALSE))</f>
        <v>0</v>
      </c>
      <c r="E624" t="str">
        <f t="array" ref="E624">IF(ISLOGICAL(D624),"",FREQUENCY(IF('Data Transformation'!$B$425:$B$8425='Bin Analysis'!$B603,'Data Transformation'!$G$425:$G$8425),D624))</f>
        <v/>
      </c>
      <c r="F624" t="str">
        <f t="shared" si="75"/>
        <v/>
      </c>
      <c r="G624">
        <f>Weighting!$H$24</f>
        <v>0</v>
      </c>
      <c r="H624">
        <f t="array" ref="H624">FREQUENCY(IF('Data Transformation'!$B$4:$B$8425=B603,'Data Transformation'!$G$4:$G$8425),'Bin Analysis'!$B624)</f>
        <v>12</v>
      </c>
      <c r="I624">
        <f t="shared" si="76"/>
        <v>0</v>
      </c>
      <c r="J624">
        <f t="shared" si="77"/>
        <v>0</v>
      </c>
      <c r="K624">
        <f>J624*Weighting!$W$24</f>
        <v>0</v>
      </c>
      <c r="M624" s="14"/>
    </row>
    <row r="625" spans="1:25" x14ac:dyDescent="0.25">
      <c r="A625" s="32" t="str">
        <f>IF(Weighting!$P$25&gt;0,B625,"")</f>
        <v/>
      </c>
      <c r="B625">
        <f>Weighting!$C$25</f>
        <v>2.8100000000000014</v>
      </c>
      <c r="C625">
        <f>Weighting!$F$25</f>
        <v>0</v>
      </c>
      <c r="D625" t="b">
        <f>IF(C625=1,'Data Transformation'!$G$3+0.5*'Data Transformation'!$W$25,IF(C626=1,D626-'Data Transformation'!$W$25,FALSE))</f>
        <v>0</v>
      </c>
      <c r="E625" t="str">
        <f t="array" ref="E625">IF(ISLOGICAL(D625),"",FREQUENCY(IF('Data Transformation'!$B$425:$B$8425='Bin Analysis'!$B603,'Data Transformation'!$G$425:$G$8425),D625))</f>
        <v/>
      </c>
      <c r="F625" t="str">
        <f t="shared" si="75"/>
        <v/>
      </c>
      <c r="G625">
        <f>Weighting!$H$25</f>
        <v>0</v>
      </c>
      <c r="H625">
        <f t="array" ref="H625">FREQUENCY(IF('Data Transformation'!$B$4:$B$8425=B603,'Data Transformation'!$G$4:$G$8425),'Bin Analysis'!$B625)</f>
        <v>12</v>
      </c>
      <c r="I625">
        <f t="shared" si="76"/>
        <v>0</v>
      </c>
      <c r="J625">
        <f t="shared" si="77"/>
        <v>0</v>
      </c>
      <c r="K625">
        <f>J625*Weighting!$W$25</f>
        <v>0</v>
      </c>
      <c r="M625" s="14"/>
    </row>
    <row r="626" spans="1:25" x14ac:dyDescent="0.25">
      <c r="O626"/>
      <c r="P626"/>
      <c r="Q626"/>
      <c r="R626"/>
    </row>
    <row r="627" spans="1:25" ht="23.25" x14ac:dyDescent="0.35">
      <c r="A627" s="21" t="s">
        <v>0</v>
      </c>
      <c r="B627" s="21">
        <f>IFERROR(VLOOKUP(C627,'Data Transformation'!$L$6:$M$426,2,FALSE),"")</f>
        <v>26</v>
      </c>
      <c r="C627" s="21">
        <f>C603+1</f>
        <v>26</v>
      </c>
      <c r="D627" s="21"/>
      <c r="E627" s="21"/>
      <c r="F627" s="21"/>
      <c r="G627" s="21"/>
      <c r="H627" s="22"/>
      <c r="I627" s="22"/>
      <c r="J627" s="22"/>
      <c r="K627" s="21"/>
      <c r="L627" s="21">
        <f>B627</f>
        <v>26</v>
      </c>
      <c r="M627" s="23">
        <f>INDEX('Data Transformation'!$O$4:$O$424,MATCH($B627,'Data Transformation'!$M$4:$M$424,0),MATCH($M$2,'Data Transformation'!$O$3,0))</f>
        <v>12</v>
      </c>
      <c r="N627" s="27">
        <f>IF('Input and Summary Results'!$J$16="minimum",'Bin Analysis'!X628/(M627-1),'Bin Analysis'!Y627/('Bin Analysis'!M627-1))</f>
        <v>0</v>
      </c>
      <c r="O627" s="27">
        <f>IF(M627=FALSE,NA(),(VLOOKUP(1,C630:K649,4,FALSE))/(M627-1))</f>
        <v>0.45454545454545453</v>
      </c>
      <c r="P627" s="27">
        <f>IF(M627=FALSE,NA(),SUM(J630:J649)/Weighting!$S$5)</f>
        <v>0.5</v>
      </c>
      <c r="Q627" s="27">
        <f>IF(M627=FALSE,NA(),SUM(K630:K649)/Weighting!$S$6)</f>
        <v>0.47826086956521741</v>
      </c>
      <c r="R627" s="27">
        <f>IF(M627=FALSE,NA(),(VLOOKUP(1,G630:K649,3,FALSE))/(M627-1))</f>
        <v>0</v>
      </c>
      <c r="S627" s="22" t="str">
        <f>IF(M627=FALSE,NA(),IF(SUM(J630:J649)=2,"yes","no"))</f>
        <v>no</v>
      </c>
      <c r="X627" s="2" cm="2">
        <f t="array" ref="X627:X628">FREQUENCY(IF('Data Transformation'!$B$425:$B$6424='Bin Analysis'!L627,'Data Transformation'!$G$425:$G$6424),'Data Transformation'!$U$11)</f>
        <v>11</v>
      </c>
      <c r="Y627" s="2" cm="2">
        <f t="array" ref="Y627:Y628">FREQUENCY(IF('Data Transformation'!$B$425:$B$6424='Bin Analysis'!L627,'Data Transformation'!$G$425:$G$6424),'Data Transformation'!$U$12)</f>
        <v>6</v>
      </c>
    </row>
    <row r="628" spans="1:25" x14ac:dyDescent="0.25">
      <c r="A628" s="14" t="s">
        <v>67</v>
      </c>
      <c r="B628" t="s">
        <v>47</v>
      </c>
      <c r="C628" t="s">
        <v>5</v>
      </c>
      <c r="D628" t="s">
        <v>100</v>
      </c>
      <c r="E628" t="s">
        <v>101</v>
      </c>
      <c r="F628" t="s">
        <v>102</v>
      </c>
      <c r="G628" t="s">
        <v>70</v>
      </c>
      <c r="H628" t="s">
        <v>31</v>
      </c>
      <c r="I628" t="s">
        <v>32</v>
      </c>
      <c r="J628" t="s">
        <v>46</v>
      </c>
      <c r="K628" s="14" t="s">
        <v>45</v>
      </c>
      <c r="M628" s="14"/>
      <c r="X628" s="2">
        <v>0</v>
      </c>
      <c r="Y628" s="2">
        <v>5</v>
      </c>
    </row>
    <row r="629" spans="1:25" x14ac:dyDescent="0.25">
      <c r="A629" s="32"/>
      <c r="D629" t="b">
        <f>IF(C629=1,'Data Transformation'!$G$3+0.5*'Data Transformation'!$W$25,IF(C630=1,D630-'Data Transformation'!$W$25,FALSE))</f>
        <v>0</v>
      </c>
      <c r="E629" t="str">
        <f t="array" ref="E629">IF(ISLOGICAL(D629),"",FREQUENCY(IF('Data Transformation'!$B$425:$B$8425='Bin Analysis'!$B627,'Data Transformation'!$G$425:$G$8425),D629))</f>
        <v/>
      </c>
      <c r="F629" t="str">
        <f>IF(ISLOGICAL(D629),"",E629-E628)</f>
        <v/>
      </c>
      <c r="M629" s="14"/>
    </row>
    <row r="630" spans="1:25" x14ac:dyDescent="0.25">
      <c r="A630" s="32">
        <f>IF(Weighting!$P$6&gt;0,B630,"")</f>
        <v>0.32100000000000001</v>
      </c>
      <c r="B630">
        <f>Weighting!$C$6</f>
        <v>0.32100000000000001</v>
      </c>
      <c r="C630">
        <f>Weighting!$F$6</f>
        <v>0</v>
      </c>
      <c r="D630" t="b">
        <f>IF(C630=1,'Data Transformation'!$G$3+0.5*'Data Transformation'!$W$25,IF(C631=1,D631-'Data Transformation'!$W$25,FALSE))</f>
        <v>0</v>
      </c>
      <c r="E630" t="str">
        <f t="array" ref="E630">IF(ISLOGICAL(D630),"",FREQUENCY(IF('Data Transformation'!$B$425:$B$8425='Bin Analysis'!$B627,'Data Transformation'!$G$425:$G$8425),D630))</f>
        <v/>
      </c>
      <c r="F630" t="str">
        <f>IF(ISLOGICAL(D630),"",E630-E629)</f>
        <v/>
      </c>
      <c r="G630">
        <f>Weighting!$H$6</f>
        <v>1</v>
      </c>
      <c r="H630">
        <f t="array" ref="H630">FREQUENCY(IF('Data Transformation'!$B$4:$B$8425=B627,'Data Transformation'!$G$4:$G$8425),'Bin Analysis'!$B630)</f>
        <v>0</v>
      </c>
      <c r="I630">
        <f>H630-H629</f>
        <v>0</v>
      </c>
      <c r="J630">
        <f>IF(I630=0,0,1)</f>
        <v>0</v>
      </c>
      <c r="K630">
        <f>J630*Weighting!$W$6</f>
        <v>0</v>
      </c>
      <c r="M630" s="14"/>
    </row>
    <row r="631" spans="1:25" x14ac:dyDescent="0.25">
      <c r="A631" s="32">
        <f>IF(Weighting!$P$7&gt;0,B631,"")</f>
        <v>0.45200000000000001</v>
      </c>
      <c r="B631">
        <f>Weighting!$C$7</f>
        <v>0.45200000000000001</v>
      </c>
      <c r="C631">
        <f>Weighting!$F$7</f>
        <v>0</v>
      </c>
      <c r="D631" t="b">
        <f>IF(C631=1,'Data Transformation'!$G$3+0.5*'Data Transformation'!$W$25,IF(C632=1,D632-'Data Transformation'!$W$25,FALSE))</f>
        <v>0</v>
      </c>
      <c r="E631" t="str">
        <f t="array" ref="E631">IF(ISLOGICAL(D631),"",FREQUENCY(IF('Data Transformation'!$B$425:$B$8425='Bin Analysis'!$B627,'Data Transformation'!$G$425:$G$8425),D631))</f>
        <v/>
      </c>
      <c r="F631" t="str">
        <f t="shared" ref="F631:F649" si="78">IF(ISLOGICAL(D631),"",E631-E630)</f>
        <v/>
      </c>
      <c r="G631">
        <f>Weighting!$H$7</f>
        <v>0</v>
      </c>
      <c r="H631">
        <f t="array" ref="H631">FREQUENCY(IF('Data Transformation'!$B$4:$B$8425=B627,'Data Transformation'!$G$4:$G$8425),'Bin Analysis'!$B631)</f>
        <v>0</v>
      </c>
      <c r="I631">
        <f t="shared" ref="I631:I649" si="79">H631-H630</f>
        <v>0</v>
      </c>
      <c r="J631">
        <f>IF(I631=0,0,1)</f>
        <v>0</v>
      </c>
      <c r="K631">
        <f>J631*Weighting!$W$7</f>
        <v>0</v>
      </c>
      <c r="M631" s="14"/>
    </row>
    <row r="632" spans="1:25" x14ac:dyDescent="0.25">
      <c r="A632" s="32">
        <f>IF(Weighting!$P$8&gt;0,B632,"")</f>
        <v>0.58299999999999996</v>
      </c>
      <c r="B632">
        <f>Weighting!$C$8</f>
        <v>0.58299999999999996</v>
      </c>
      <c r="C632">
        <f>Weighting!$F$8</f>
        <v>0</v>
      </c>
      <c r="D632" t="b">
        <f>IF(C632=1,'Data Transformation'!$G$3+0.5*'Data Transformation'!$W$25,IF(C633=1,D633-'Data Transformation'!$W$25,FALSE))</f>
        <v>0</v>
      </c>
      <c r="E632" t="str">
        <f t="array" ref="E632">IF(ISLOGICAL(D632),"",FREQUENCY(IF('Data Transformation'!$B$425:$B$8425='Bin Analysis'!$B627,'Data Transformation'!$G$425:$G$8425),D632))</f>
        <v/>
      </c>
      <c r="F632" t="str">
        <f t="shared" si="78"/>
        <v/>
      </c>
      <c r="G632">
        <f>Weighting!$H$8</f>
        <v>0</v>
      </c>
      <c r="H632">
        <f t="array" ref="H632">FREQUENCY(IF('Data Transformation'!$B$4:$B$8425=B627,'Data Transformation'!$G$4:$G$8425),'Bin Analysis'!$B632)</f>
        <v>0</v>
      </c>
      <c r="I632">
        <f t="shared" si="79"/>
        <v>0</v>
      </c>
      <c r="J632">
        <f t="shared" ref="J632:J649" si="80">IF(I632=0,0,1)</f>
        <v>0</v>
      </c>
      <c r="K632">
        <f>J632*Weighting!$W$8</f>
        <v>0</v>
      </c>
      <c r="M632" s="14"/>
    </row>
    <row r="633" spans="1:25" x14ac:dyDescent="0.25">
      <c r="A633" s="32">
        <f>IF(Weighting!$P$9&gt;0,B633,"")</f>
        <v>0.71399999999999997</v>
      </c>
      <c r="B633" s="50">
        <f>Weighting!$C$9</f>
        <v>0.71399999999999997</v>
      </c>
      <c r="C633">
        <f>Weighting!$F$9</f>
        <v>0</v>
      </c>
      <c r="D633" t="b">
        <f>IF(C633=1,'Data Transformation'!$G$3+0.5*'Data Transformation'!$W$25,IF(C634=1,D634-'Data Transformation'!$W$25,FALSE))</f>
        <v>0</v>
      </c>
      <c r="E633" t="str">
        <f t="array" ref="E633">IF(ISLOGICAL(D633),"",FREQUENCY(IF('Data Transformation'!$B$425:$B$8425='Bin Analysis'!$B627,'Data Transformation'!$G$425:$G$8425),D633))</f>
        <v/>
      </c>
      <c r="F633" t="str">
        <f t="shared" si="78"/>
        <v/>
      </c>
      <c r="G633">
        <f>Weighting!$H$9</f>
        <v>0</v>
      </c>
      <c r="H633">
        <f t="array" ref="H633">FREQUENCY(IF('Data Transformation'!$B$4:$B$8425=B627,'Data Transformation'!$G$4:$G$8425),'Bin Analysis'!$B633)</f>
        <v>1</v>
      </c>
      <c r="I633">
        <f t="shared" si="79"/>
        <v>1</v>
      </c>
      <c r="J633">
        <f t="shared" si="80"/>
        <v>1</v>
      </c>
      <c r="K633">
        <f>J633*Weighting!$W$9</f>
        <v>3</v>
      </c>
      <c r="M633" s="14"/>
    </row>
    <row r="634" spans="1:25" x14ac:dyDescent="0.25">
      <c r="A634" s="32">
        <f>IF(Weighting!$P$10&gt;0,B634,"")</f>
        <v>0.84499999999999997</v>
      </c>
      <c r="B634">
        <f>Weighting!$C$10</f>
        <v>0.84499999999999997</v>
      </c>
      <c r="C634">
        <f>Weighting!$F$10</f>
        <v>0</v>
      </c>
      <c r="D634" t="b">
        <f>IF(C634=1,'Data Transformation'!$G$3+0.5*'Data Transformation'!$W$25,IF(C635=1,D635-'Data Transformation'!$W$25,FALSE))</f>
        <v>0</v>
      </c>
      <c r="E634" t="str">
        <f t="array" ref="E634">IF(ISLOGICAL(D634),"",FREQUENCY(IF('Data Transformation'!$B$425:$B$8425='Bin Analysis'!$B627,'Data Transformation'!$G$425:$G$8425),D634))</f>
        <v/>
      </c>
      <c r="F634" t="str">
        <f t="shared" si="78"/>
        <v/>
      </c>
      <c r="G634">
        <f>Weighting!$H$10</f>
        <v>0</v>
      </c>
      <c r="H634">
        <f t="array" ref="H634">FREQUENCY(IF('Data Transformation'!$B$4:$B$8425=B627,'Data Transformation'!$G$4:$G$8425),'Bin Analysis'!$B634)</f>
        <v>6</v>
      </c>
      <c r="I634">
        <f t="shared" si="79"/>
        <v>5</v>
      </c>
      <c r="J634">
        <f t="shared" si="80"/>
        <v>1</v>
      </c>
      <c r="K634">
        <f>J634*Weighting!$W$10</f>
        <v>3</v>
      </c>
      <c r="M634" s="14"/>
    </row>
    <row r="635" spans="1:25" x14ac:dyDescent="0.25">
      <c r="A635" s="32">
        <f>IF(Weighting!$P$11&gt;0,B635,"")</f>
        <v>0.97599999999999998</v>
      </c>
      <c r="B635">
        <f>Weighting!$C$11</f>
        <v>0.97599999999999998</v>
      </c>
      <c r="C635">
        <f>Weighting!$F$11</f>
        <v>0</v>
      </c>
      <c r="D635">
        <f>IF(C635=1,'Data Transformation'!$G$3+0.5*'Data Transformation'!$W$25,IF(C636=1,D636-'Data Transformation'!$W$25,FALSE))</f>
        <v>0.86899999999999999</v>
      </c>
      <c r="E635">
        <f t="array" ref="E635">IF(ISLOGICAL(D635),"",FREQUENCY(IF('Data Transformation'!$B$425:$B$8425='Bin Analysis'!$B627,'Data Transformation'!$G$425:$G$8425),D635))</f>
        <v>6</v>
      </c>
      <c r="F635" t="e">
        <f t="shared" si="78"/>
        <v>#VALUE!</v>
      </c>
      <c r="G635">
        <f>Weighting!$H$11</f>
        <v>0</v>
      </c>
      <c r="H635">
        <f t="array" ref="H635">FREQUENCY(IF('Data Transformation'!$B$4:$B$8425=B627,'Data Transformation'!$G$4:$G$8425),'Bin Analysis'!$B635)</f>
        <v>9</v>
      </c>
      <c r="I635">
        <f t="shared" si="79"/>
        <v>3</v>
      </c>
      <c r="J635">
        <f t="shared" si="80"/>
        <v>1</v>
      </c>
      <c r="K635">
        <f>J635*Weighting!$W$11</f>
        <v>2</v>
      </c>
      <c r="M635" s="14"/>
    </row>
    <row r="636" spans="1:25" x14ac:dyDescent="0.25">
      <c r="A636" s="32">
        <f>IF(Weighting!$P$12&gt;0,B636,"")</f>
        <v>1.107</v>
      </c>
      <c r="B636">
        <f>Weighting!$C$12</f>
        <v>1.107</v>
      </c>
      <c r="C636">
        <f>Weighting!$F$12</f>
        <v>1</v>
      </c>
      <c r="D636">
        <f>IF(C636=1,'Data Transformation'!$G$3+0.5*'Data Transformation'!$W$25,IF(C637=1,D637-'Data Transformation'!$W$25,FALSE))</f>
        <v>1.131</v>
      </c>
      <c r="E636">
        <f t="array" ref="E636">IF(ISLOGICAL(D636),"",FREQUENCY(IF('Data Transformation'!$B$425:$B$8425='Bin Analysis'!$B627,'Data Transformation'!$G$425:$G$8425),D636))</f>
        <v>11</v>
      </c>
      <c r="F636">
        <f t="shared" si="78"/>
        <v>5</v>
      </c>
      <c r="G636">
        <f>Weighting!$H$12</f>
        <v>0</v>
      </c>
      <c r="H636">
        <f t="array" ref="H636">FREQUENCY(IF('Data Transformation'!$B$4:$B$8425=B627,'Data Transformation'!$G$4:$G$8425),'Bin Analysis'!$B636)</f>
        <v>11</v>
      </c>
      <c r="I636">
        <f t="shared" si="79"/>
        <v>2</v>
      </c>
      <c r="J636">
        <f t="shared" si="80"/>
        <v>1</v>
      </c>
      <c r="K636">
        <f>J636*Weighting!$W$12</f>
        <v>1</v>
      </c>
      <c r="M636" s="14"/>
    </row>
    <row r="637" spans="1:25" x14ac:dyDescent="0.25">
      <c r="A637" s="32">
        <f>IF(Weighting!$P$13&gt;0,B637,"")</f>
        <v>1.238</v>
      </c>
      <c r="B637">
        <f>Weighting!$C$13</f>
        <v>1.238</v>
      </c>
      <c r="C637">
        <f>Weighting!$F$13</f>
        <v>0</v>
      </c>
      <c r="D637" t="b">
        <f>IF(C637=1,'Data Transformation'!$G$3+0.5*'Data Transformation'!$W$25,IF(C638=1,D638-'Data Transformation'!$W$25,FALSE))</f>
        <v>0</v>
      </c>
      <c r="E637" t="str">
        <f t="array" ref="E637">IF(ISLOGICAL(D637),"",FREQUENCY(IF('Data Transformation'!$B$425:$B$8425='Bin Analysis'!$B627,'Data Transformation'!$G$425:$G$8425),D637))</f>
        <v/>
      </c>
      <c r="F637" t="str">
        <f t="shared" si="78"/>
        <v/>
      </c>
      <c r="G637">
        <f>Weighting!$H$13</f>
        <v>0</v>
      </c>
      <c r="H637">
        <f t="array" ref="H637">FREQUENCY(IF('Data Transformation'!$B$4:$B$8425=B627,'Data Transformation'!$G$4:$G$8425),'Bin Analysis'!$B637)</f>
        <v>12</v>
      </c>
      <c r="I637">
        <f t="shared" si="79"/>
        <v>1</v>
      </c>
      <c r="J637">
        <f t="shared" si="80"/>
        <v>1</v>
      </c>
      <c r="K637">
        <f>J637*Weighting!$W$13</f>
        <v>2</v>
      </c>
      <c r="M637" s="14"/>
    </row>
    <row r="638" spans="1:25" x14ac:dyDescent="0.25">
      <c r="A638" s="32">
        <f>IF(Weighting!$P$14&gt;0,B638,"")</f>
        <v>1.369</v>
      </c>
      <c r="B638">
        <f>Weighting!$C$14</f>
        <v>1.369</v>
      </c>
      <c r="C638">
        <f>Weighting!$F$14</f>
        <v>0</v>
      </c>
      <c r="D638" t="b">
        <f>IF(C638=1,'Data Transformation'!$G$3+0.5*'Data Transformation'!$W$25,IF(C639=1,D639-'Data Transformation'!$W$25,FALSE))</f>
        <v>0</v>
      </c>
      <c r="E638" t="str">
        <f t="array" ref="E638">IF(ISLOGICAL(D638),"",FREQUENCY(IF('Data Transformation'!$B$425:$B$8425='Bin Analysis'!$B627,'Data Transformation'!$G$425:$G$8425),D638))</f>
        <v/>
      </c>
      <c r="F638" t="str">
        <f t="shared" si="78"/>
        <v/>
      </c>
      <c r="G638">
        <f>Weighting!$H$14</f>
        <v>0</v>
      </c>
      <c r="H638">
        <f t="array" ref="H638">FREQUENCY(IF('Data Transformation'!$B$4:$B$8425=B627,'Data Transformation'!$G$4:$G$8425),'Bin Analysis'!$B638)</f>
        <v>12</v>
      </c>
      <c r="I638">
        <f t="shared" si="79"/>
        <v>0</v>
      </c>
      <c r="J638">
        <f t="shared" si="80"/>
        <v>0</v>
      </c>
      <c r="K638">
        <f>J638*Weighting!$W$14</f>
        <v>0</v>
      </c>
      <c r="M638" s="14"/>
    </row>
    <row r="639" spans="1:25" x14ac:dyDescent="0.25">
      <c r="A639" s="32">
        <f>IF(Weighting!$P$15&gt;0,B639,"")</f>
        <v>1.5000009999999999</v>
      </c>
      <c r="B639">
        <f>Weighting!$C$15</f>
        <v>1.5000009999999999</v>
      </c>
      <c r="C639">
        <f>Weighting!$F$15</f>
        <v>0</v>
      </c>
      <c r="D639" t="b">
        <f>IF(C639=1,'Data Transformation'!$G$3+0.5*'Data Transformation'!$W$25,IF(C640=1,D640-'Data Transformation'!$W$25,FALSE))</f>
        <v>0</v>
      </c>
      <c r="E639" t="str">
        <f t="array" ref="E639">IF(ISLOGICAL(D639),"",FREQUENCY(IF('Data Transformation'!$B$425:$B$8425='Bin Analysis'!$B627,'Data Transformation'!$G$425:$G$8425),D639))</f>
        <v/>
      </c>
      <c r="F639" t="str">
        <f t="shared" si="78"/>
        <v/>
      </c>
      <c r="G639">
        <f>Weighting!$H$15</f>
        <v>0</v>
      </c>
      <c r="H639">
        <f t="array" ref="H639">FREQUENCY(IF('Data Transformation'!$B$4:$B$8425=B627,'Data Transformation'!$G$4:$G$8425),'Bin Analysis'!$B639)</f>
        <v>12</v>
      </c>
      <c r="I639">
        <f t="shared" si="79"/>
        <v>0</v>
      </c>
      <c r="J639">
        <f t="shared" si="80"/>
        <v>0</v>
      </c>
      <c r="K639">
        <f>J639*Weighting!$W$15</f>
        <v>0</v>
      </c>
      <c r="M639" s="14"/>
    </row>
    <row r="640" spans="1:25" x14ac:dyDescent="0.25">
      <c r="A640" s="32" t="str">
        <f>IF(Weighting!$P$16&gt;0,B640,"")</f>
        <v/>
      </c>
      <c r="B640">
        <f>Weighting!$C$16</f>
        <v>1.631</v>
      </c>
      <c r="C640">
        <f>Weighting!$F$16</f>
        <v>0</v>
      </c>
      <c r="D640" t="b">
        <f>IF(C640=1,'Data Transformation'!$G$3+0.5*'Data Transformation'!$W$25,IF(C641=1,D641-'Data Transformation'!$W$25,FALSE))</f>
        <v>0</v>
      </c>
      <c r="E640" t="str">
        <f t="array" ref="E640">IF(ISLOGICAL(D640),"",FREQUENCY(IF('Data Transformation'!$B$425:$B$8425='Bin Analysis'!$B627,'Data Transformation'!$G$425:$G$8425),D640))</f>
        <v/>
      </c>
      <c r="F640" t="str">
        <f t="shared" si="78"/>
        <v/>
      </c>
      <c r="G640">
        <f>Weighting!$H$16</f>
        <v>0</v>
      </c>
      <c r="H640">
        <f t="array" ref="H640">FREQUENCY(IF('Data Transformation'!$B$4:$B$8425=B627,'Data Transformation'!$G$4:$G$8425),'Bin Analysis'!$B640)</f>
        <v>12</v>
      </c>
      <c r="I640">
        <f t="shared" si="79"/>
        <v>0</v>
      </c>
      <c r="J640">
        <f t="shared" si="80"/>
        <v>0</v>
      </c>
      <c r="K640">
        <f>J640*Weighting!$W$16</f>
        <v>0</v>
      </c>
      <c r="M640" s="14"/>
    </row>
    <row r="641" spans="1:25" x14ac:dyDescent="0.25">
      <c r="A641" s="32" t="str">
        <f>IF(Weighting!$P$17&gt;0,B641,"")</f>
        <v/>
      </c>
      <c r="B641">
        <f>Weighting!$C$17</f>
        <v>1.762</v>
      </c>
      <c r="C641">
        <f>Weighting!$F$17</f>
        <v>0</v>
      </c>
      <c r="D641" t="b">
        <f>IF(C641=1,'Data Transformation'!$G$3+0.5*'Data Transformation'!$W$25,IF(C642=1,D642-'Data Transformation'!$W$25,FALSE))</f>
        <v>0</v>
      </c>
      <c r="E641" t="str">
        <f t="array" ref="E641">IF(ISLOGICAL(D641),"",FREQUENCY(IF('Data Transformation'!$B$425:$B$8425='Bin Analysis'!$B627,'Data Transformation'!$G$425:$G$8425),D641))</f>
        <v/>
      </c>
      <c r="F641" t="str">
        <f t="shared" si="78"/>
        <v/>
      </c>
      <c r="G641">
        <f>Weighting!$H$17</f>
        <v>0</v>
      </c>
      <c r="H641">
        <f t="array" ref="H641">FREQUENCY(IF('Data Transformation'!$B$4:$B$8425=B627,'Data Transformation'!$G$4:$G$8425),'Bin Analysis'!$B641)</f>
        <v>12</v>
      </c>
      <c r="I641">
        <f t="shared" si="79"/>
        <v>0</v>
      </c>
      <c r="J641">
        <f t="shared" si="80"/>
        <v>0</v>
      </c>
      <c r="K641">
        <f>J641*Weighting!$W$17</f>
        <v>0</v>
      </c>
      <c r="M641" s="14"/>
    </row>
    <row r="642" spans="1:25" x14ac:dyDescent="0.25">
      <c r="A642" s="32" t="str">
        <f>IF(Weighting!$P$18&gt;0,B642,"")</f>
        <v/>
      </c>
      <c r="B642">
        <f>Weighting!$C$18</f>
        <v>1.893</v>
      </c>
      <c r="C642">
        <f>Weighting!$F$18</f>
        <v>0</v>
      </c>
      <c r="D642" t="b">
        <f>IF(C642=1,'Data Transformation'!$G$3+0.5*'Data Transformation'!$W$25,IF(C643=1,D643-'Data Transformation'!$W$25,FALSE))</f>
        <v>0</v>
      </c>
      <c r="E642" t="str">
        <f t="array" ref="E642">IF(ISLOGICAL(D642),"",FREQUENCY(IF('Data Transformation'!$B$425:$B$8425='Bin Analysis'!$B627,'Data Transformation'!$G$425:$G$8425),D642))</f>
        <v/>
      </c>
      <c r="F642" t="str">
        <f t="shared" si="78"/>
        <v/>
      </c>
      <c r="G642">
        <f>Weighting!$H$18</f>
        <v>0</v>
      </c>
      <c r="H642">
        <f t="array" ref="H642">FREQUENCY(IF('Data Transformation'!$B$4:$B$8425=B627,'Data Transformation'!$G$4:$G$8425),'Bin Analysis'!$B642)</f>
        <v>12</v>
      </c>
      <c r="I642">
        <f t="shared" si="79"/>
        <v>0</v>
      </c>
      <c r="J642">
        <f t="shared" si="80"/>
        <v>0</v>
      </c>
      <c r="K642">
        <f>J642*Weighting!$W$18</f>
        <v>0</v>
      </c>
      <c r="M642" s="14"/>
    </row>
    <row r="643" spans="1:25" x14ac:dyDescent="0.25">
      <c r="A643" s="32" t="str">
        <f>IF(Weighting!$P$19&gt;0,B643,"")</f>
        <v/>
      </c>
      <c r="B643">
        <f>Weighting!$C$19</f>
        <v>2.024</v>
      </c>
      <c r="C643">
        <f>Weighting!$F$19</f>
        <v>0</v>
      </c>
      <c r="D643" t="b">
        <f>IF(C643=1,'Data Transformation'!$G$3+0.5*'Data Transformation'!$W$25,IF(C644=1,D644-'Data Transformation'!$W$25,FALSE))</f>
        <v>0</v>
      </c>
      <c r="E643" t="str">
        <f t="array" ref="E643">IF(ISLOGICAL(D643),"",FREQUENCY(IF('Data Transformation'!$B$425:$B$8425='Bin Analysis'!$B627,'Data Transformation'!$G$425:$G$8425),D643))</f>
        <v/>
      </c>
      <c r="F643" t="str">
        <f t="shared" si="78"/>
        <v/>
      </c>
      <c r="G643">
        <f>Weighting!$H$19</f>
        <v>0</v>
      </c>
      <c r="H643">
        <f t="array" ref="H643">FREQUENCY(IF('Data Transformation'!$B$4:$B$8425=B627,'Data Transformation'!$G$4:$G$8425),'Bin Analysis'!$B643)</f>
        <v>12</v>
      </c>
      <c r="I643">
        <f t="shared" si="79"/>
        <v>0</v>
      </c>
      <c r="J643">
        <f t="shared" si="80"/>
        <v>0</v>
      </c>
      <c r="K643">
        <f>J643*Weighting!$W$19</f>
        <v>0</v>
      </c>
      <c r="M643" s="14"/>
    </row>
    <row r="644" spans="1:25" x14ac:dyDescent="0.25">
      <c r="A644" s="32" t="str">
        <f>IF(Weighting!$P$20&gt;0,B644,"")</f>
        <v/>
      </c>
      <c r="B644">
        <f>Weighting!$C$20</f>
        <v>2.1550000000000002</v>
      </c>
      <c r="C644">
        <f>Weighting!$F$20</f>
        <v>0</v>
      </c>
      <c r="D644" t="b">
        <f>IF(C644=1,'Data Transformation'!$G$3+0.5*'Data Transformation'!$W$25,IF(C645=1,D645-'Data Transformation'!$W$25,FALSE))</f>
        <v>0</v>
      </c>
      <c r="E644" t="str">
        <f t="array" ref="E644">IF(ISLOGICAL(D644),"",FREQUENCY(IF('Data Transformation'!$B$425:$B$8425='Bin Analysis'!$B627,'Data Transformation'!$G$425:$G$8425),D644))</f>
        <v/>
      </c>
      <c r="F644" t="str">
        <f t="shared" si="78"/>
        <v/>
      </c>
      <c r="G644">
        <f>Weighting!$H$20</f>
        <v>0</v>
      </c>
      <c r="H644">
        <f t="array" ref="H644">FREQUENCY(IF('Data Transformation'!$B$4:$B$8425=B627,'Data Transformation'!$G$4:$G$8425),'Bin Analysis'!$B644)</f>
        <v>12</v>
      </c>
      <c r="I644">
        <f t="shared" si="79"/>
        <v>0</v>
      </c>
      <c r="J644">
        <f t="shared" si="80"/>
        <v>0</v>
      </c>
      <c r="K644">
        <f>J644*Weighting!$W$20</f>
        <v>0</v>
      </c>
      <c r="M644" s="14"/>
    </row>
    <row r="645" spans="1:25" x14ac:dyDescent="0.25">
      <c r="A645" s="32" t="str">
        <f>IF(Weighting!$P$21&gt;0,B645,"")</f>
        <v/>
      </c>
      <c r="B645">
        <f>Weighting!$C$21</f>
        <v>2.2860000000000005</v>
      </c>
      <c r="C645">
        <f>Weighting!$F$21</f>
        <v>0</v>
      </c>
      <c r="D645" t="b">
        <f>IF(C645=1,'Data Transformation'!$G$3+0.5*'Data Transformation'!$W$25,IF(C646=1,D646-'Data Transformation'!$W$25,FALSE))</f>
        <v>0</v>
      </c>
      <c r="E645" t="str">
        <f t="array" ref="E645">IF(ISLOGICAL(D645),"",FREQUENCY(IF('Data Transformation'!$B$425:$B$8425='Bin Analysis'!$B627,'Data Transformation'!$G$425:$G$8425),D645))</f>
        <v/>
      </c>
      <c r="F645" t="str">
        <f t="shared" si="78"/>
        <v/>
      </c>
      <c r="G645">
        <f>Weighting!$H$21</f>
        <v>0</v>
      </c>
      <c r="H645">
        <f t="array" ref="H645">FREQUENCY(IF('Data Transformation'!$B$4:$B$8425=B627,'Data Transformation'!$G$4:$G$8425),'Bin Analysis'!$B645)</f>
        <v>12</v>
      </c>
      <c r="I645">
        <f t="shared" si="79"/>
        <v>0</v>
      </c>
      <c r="J645">
        <f t="shared" si="80"/>
        <v>0</v>
      </c>
      <c r="K645">
        <f>J645*Weighting!$W$21</f>
        <v>0</v>
      </c>
      <c r="M645" s="14"/>
    </row>
    <row r="646" spans="1:25" x14ac:dyDescent="0.25">
      <c r="A646" s="32" t="str">
        <f>IF(Weighting!$P$22&gt;0,B646,"")</f>
        <v/>
      </c>
      <c r="B646">
        <f>Weighting!$C$22</f>
        <v>2.4170000000000007</v>
      </c>
      <c r="C646">
        <f>Weighting!$F$22</f>
        <v>0</v>
      </c>
      <c r="D646" t="b">
        <f>IF(C646=1,'Data Transformation'!$G$3+0.5*'Data Transformation'!$W$25,IF(C647=1,D647-'Data Transformation'!$W$25,FALSE))</f>
        <v>0</v>
      </c>
      <c r="E646" t="str">
        <f t="array" ref="E646">IF(ISLOGICAL(D646),"",FREQUENCY(IF('Data Transformation'!$B$425:$B$8425='Bin Analysis'!$B627,'Data Transformation'!$G$425:$G$8425),D646))</f>
        <v/>
      </c>
      <c r="F646" t="str">
        <f t="shared" si="78"/>
        <v/>
      </c>
      <c r="G646">
        <f>Weighting!$H$22</f>
        <v>0</v>
      </c>
      <c r="H646">
        <f t="array" ref="H646">FREQUENCY(IF('Data Transformation'!$B$4:$B$8425=B627,'Data Transformation'!$G$4:$G$8425),'Bin Analysis'!$B646)</f>
        <v>12</v>
      </c>
      <c r="I646">
        <f t="shared" si="79"/>
        <v>0</v>
      </c>
      <c r="J646">
        <f t="shared" si="80"/>
        <v>0</v>
      </c>
      <c r="K646">
        <f>J646*Weighting!$W$22</f>
        <v>0</v>
      </c>
      <c r="M646" s="14"/>
    </row>
    <row r="647" spans="1:25" x14ac:dyDescent="0.25">
      <c r="A647" s="32" t="str">
        <f>IF(Weighting!$P$23&gt;0,B647,"")</f>
        <v/>
      </c>
      <c r="B647">
        <f>Weighting!$C$23</f>
        <v>2.5480000000000009</v>
      </c>
      <c r="C647">
        <f>Weighting!$F$23</f>
        <v>0</v>
      </c>
      <c r="D647" t="b">
        <f>IF(C647=1,'Data Transformation'!$G$3+0.5*'Data Transformation'!$W$25,IF(C648=1,D648-'Data Transformation'!$W$25,FALSE))</f>
        <v>0</v>
      </c>
      <c r="E647" t="str">
        <f t="array" ref="E647">IF(ISLOGICAL(D647),"",FREQUENCY(IF('Data Transformation'!$B$425:$B$8425='Bin Analysis'!$B627,'Data Transformation'!$G$425:$G$8425),D647))</f>
        <v/>
      </c>
      <c r="F647" t="str">
        <f t="shared" si="78"/>
        <v/>
      </c>
      <c r="G647">
        <f>Weighting!$H$23</f>
        <v>0</v>
      </c>
      <c r="H647">
        <f t="array" ref="H647">FREQUENCY(IF('Data Transformation'!$B$4:$B$8425=B627,'Data Transformation'!$G$4:$G$8425),'Bin Analysis'!$B647)</f>
        <v>12</v>
      </c>
      <c r="I647">
        <f t="shared" si="79"/>
        <v>0</v>
      </c>
      <c r="J647">
        <f t="shared" si="80"/>
        <v>0</v>
      </c>
      <c r="K647">
        <f>J647*Weighting!$W$23</f>
        <v>0</v>
      </c>
      <c r="M647" s="14"/>
    </row>
    <row r="648" spans="1:25" x14ac:dyDescent="0.25">
      <c r="A648" s="32" t="str">
        <f>IF(Weighting!$P$24&gt;0,B648,"")</f>
        <v/>
      </c>
      <c r="B648">
        <f>Weighting!$C$24</f>
        <v>2.6790000000000012</v>
      </c>
      <c r="C648">
        <f>Weighting!$F$24</f>
        <v>0</v>
      </c>
      <c r="D648" t="b">
        <f>IF(C648=1,'Data Transformation'!$G$3+0.5*'Data Transformation'!$W$25,IF(C649=1,D649-'Data Transformation'!$W$25,FALSE))</f>
        <v>0</v>
      </c>
      <c r="E648" t="str">
        <f t="array" ref="E648">IF(ISLOGICAL(D648),"",FREQUENCY(IF('Data Transformation'!$B$425:$B$8425='Bin Analysis'!$B627,'Data Transformation'!$G$425:$G$8425),D648))</f>
        <v/>
      </c>
      <c r="F648" t="str">
        <f t="shared" si="78"/>
        <v/>
      </c>
      <c r="G648">
        <f>Weighting!$H$24</f>
        <v>0</v>
      </c>
      <c r="H648">
        <f t="array" ref="H648">FREQUENCY(IF('Data Transformation'!$B$4:$B$8425=B627,'Data Transformation'!$G$4:$G$8425),'Bin Analysis'!$B648)</f>
        <v>12</v>
      </c>
      <c r="I648">
        <f t="shared" si="79"/>
        <v>0</v>
      </c>
      <c r="J648">
        <f t="shared" si="80"/>
        <v>0</v>
      </c>
      <c r="K648">
        <f>J648*Weighting!$W$24</f>
        <v>0</v>
      </c>
      <c r="M648" s="14"/>
    </row>
    <row r="649" spans="1:25" x14ac:dyDescent="0.25">
      <c r="A649" s="32" t="str">
        <f>IF(Weighting!$P$25&gt;0,B649,"")</f>
        <v/>
      </c>
      <c r="B649">
        <f>Weighting!$C$25</f>
        <v>2.8100000000000014</v>
      </c>
      <c r="C649">
        <f>Weighting!$F$25</f>
        <v>0</v>
      </c>
      <c r="D649" t="b">
        <f>IF(C649=1,'Data Transformation'!$G$3+0.5*'Data Transformation'!$W$25,IF(C650=1,D650-'Data Transformation'!$W$25,FALSE))</f>
        <v>0</v>
      </c>
      <c r="E649" t="str">
        <f t="array" ref="E649">IF(ISLOGICAL(D649),"",FREQUENCY(IF('Data Transformation'!$B$425:$B$8425='Bin Analysis'!$B627,'Data Transformation'!$G$425:$G$8425),D649))</f>
        <v/>
      </c>
      <c r="F649" t="str">
        <f t="shared" si="78"/>
        <v/>
      </c>
      <c r="G649">
        <f>Weighting!$H$25</f>
        <v>0</v>
      </c>
      <c r="H649">
        <f t="array" ref="H649">FREQUENCY(IF('Data Transformation'!$B$4:$B$8425=B627,'Data Transformation'!$G$4:$G$8425),'Bin Analysis'!$B649)</f>
        <v>12</v>
      </c>
      <c r="I649">
        <f t="shared" si="79"/>
        <v>0</v>
      </c>
      <c r="J649">
        <f t="shared" si="80"/>
        <v>0</v>
      </c>
      <c r="K649">
        <f>J649*Weighting!$W$25</f>
        <v>0</v>
      </c>
      <c r="M649" s="14"/>
    </row>
    <row r="650" spans="1:25" x14ac:dyDescent="0.25">
      <c r="O650"/>
      <c r="P650"/>
      <c r="Q650"/>
      <c r="R650"/>
    </row>
    <row r="651" spans="1:25" ht="23.25" x14ac:dyDescent="0.35">
      <c r="A651" s="21" t="s">
        <v>0</v>
      </c>
      <c r="B651" s="21">
        <f>IFERROR(VLOOKUP(C651,'Data Transformation'!$L$6:$M$426,2,FALSE),"")</f>
        <v>27</v>
      </c>
      <c r="C651" s="21">
        <f>C627+1</f>
        <v>27</v>
      </c>
      <c r="D651" s="21"/>
      <c r="E651" s="21"/>
      <c r="F651" s="21"/>
      <c r="G651" s="21"/>
      <c r="H651" s="22"/>
      <c r="I651" s="22"/>
      <c r="J651" s="22"/>
      <c r="K651" s="21"/>
      <c r="L651" s="21">
        <f>B651</f>
        <v>27</v>
      </c>
      <c r="M651" s="23">
        <f>INDEX('Data Transformation'!$O$4:$O$424,MATCH($B651,'Data Transformation'!$M$4:$M$424,0),MATCH($M$2,'Data Transformation'!$O$3,0))</f>
        <v>11</v>
      </c>
      <c r="N651" s="27">
        <f>IF('Input and Summary Results'!$J$16="minimum",'Bin Analysis'!X652/(M651-1),'Bin Analysis'!Y651/('Bin Analysis'!M651-1))</f>
        <v>0</v>
      </c>
      <c r="O651" s="27">
        <f>IF(M651=FALSE,NA(),(VLOOKUP(1,C654:K673,4,FALSE))/(M651-1))</f>
        <v>0</v>
      </c>
      <c r="P651" s="27">
        <f>IF(M651=FALSE,NA(),SUM(J654:J673)/Weighting!$S$5)</f>
        <v>0.3</v>
      </c>
      <c r="Q651" s="27">
        <f>IF(M651=FALSE,NA(),SUM(K654:K673)/Weighting!$S$6)</f>
        <v>0.17391304347826086</v>
      </c>
      <c r="R651" s="27">
        <f>IF(M651=FALSE,NA(),(VLOOKUP(1,G654:K673,3,FALSE))/(M651-1))</f>
        <v>0.9</v>
      </c>
      <c r="S651" s="22" t="str">
        <f>IF(M651=FALSE,NA(),IF(SUM(J654:J673)=2,"yes","no"))</f>
        <v>no</v>
      </c>
      <c r="X651" s="2" cm="2">
        <f t="array" ref="X651:X652">FREQUENCY(IF('Data Transformation'!$B$425:$B$6424='Bin Analysis'!L651,'Data Transformation'!$G$425:$G$6424),'Data Transformation'!$U$11)</f>
        <v>10</v>
      </c>
      <c r="Y651" s="2" cm="2">
        <f t="array" ref="Y651:Y652">FREQUENCY(IF('Data Transformation'!$B$425:$B$6424='Bin Analysis'!L651,'Data Transformation'!$G$425:$G$6424),'Data Transformation'!$U$12)</f>
        <v>10</v>
      </c>
    </row>
    <row r="652" spans="1:25" x14ac:dyDescent="0.25">
      <c r="A652" s="14" t="s">
        <v>67</v>
      </c>
      <c r="B652" t="s">
        <v>47</v>
      </c>
      <c r="C652" t="s">
        <v>5</v>
      </c>
      <c r="D652" t="s">
        <v>100</v>
      </c>
      <c r="E652" t="s">
        <v>101</v>
      </c>
      <c r="F652" t="s">
        <v>102</v>
      </c>
      <c r="G652" t="s">
        <v>70</v>
      </c>
      <c r="H652" t="s">
        <v>31</v>
      </c>
      <c r="I652" t="s">
        <v>32</v>
      </c>
      <c r="J652" t="s">
        <v>46</v>
      </c>
      <c r="K652" s="14" t="s">
        <v>45</v>
      </c>
      <c r="M652" s="14"/>
      <c r="X652" s="2">
        <v>0</v>
      </c>
      <c r="Y652" s="2">
        <v>0</v>
      </c>
    </row>
    <row r="653" spans="1:25" x14ac:dyDescent="0.25">
      <c r="A653" s="32"/>
      <c r="D653" t="b">
        <f>IF(C653=1,'Data Transformation'!$G$3+0.5*'Data Transformation'!$W$25,IF(C654=1,D654-'Data Transformation'!$W$25,FALSE))</f>
        <v>0</v>
      </c>
      <c r="E653" t="str">
        <f t="array" ref="E653">IF(ISLOGICAL(D653),"",FREQUENCY(IF('Data Transformation'!$B$425:$B$8425='Bin Analysis'!$B651,'Data Transformation'!$G$425:$G$8425),D653))</f>
        <v/>
      </c>
      <c r="F653" t="str">
        <f>IF(ISLOGICAL(D653),"",E653-E652)</f>
        <v/>
      </c>
      <c r="M653" s="14"/>
    </row>
    <row r="654" spans="1:25" x14ac:dyDescent="0.25">
      <c r="A654" s="32">
        <f>IF(Weighting!$P$6&gt;0,B654,"")</f>
        <v>0.32100000000000001</v>
      </c>
      <c r="B654">
        <f>Weighting!$C$6</f>
        <v>0.32100000000000001</v>
      </c>
      <c r="C654">
        <f>Weighting!$F$6</f>
        <v>0</v>
      </c>
      <c r="D654" t="b">
        <f>IF(C654=1,'Data Transformation'!$G$3+0.5*'Data Transformation'!$W$25,IF(C655=1,D655-'Data Transformation'!$W$25,FALSE))</f>
        <v>0</v>
      </c>
      <c r="E654" t="str">
        <f t="array" ref="E654">IF(ISLOGICAL(D654),"",FREQUENCY(IF('Data Transformation'!$B$425:$B$8425='Bin Analysis'!$B651,'Data Transformation'!$G$425:$G$8425),D654))</f>
        <v/>
      </c>
      <c r="F654" t="str">
        <f>IF(ISLOGICAL(D654),"",E654-E653)</f>
        <v/>
      </c>
      <c r="G654">
        <f>Weighting!$H$6</f>
        <v>1</v>
      </c>
      <c r="H654">
        <f t="array" ref="H654">FREQUENCY(IF('Data Transformation'!$B$4:$B$8425=B651,'Data Transformation'!$G$4:$G$8425),'Bin Analysis'!$B654)</f>
        <v>9</v>
      </c>
      <c r="I654">
        <f>H654-H653</f>
        <v>9</v>
      </c>
      <c r="J654">
        <f>IF(I654=0,0,1)</f>
        <v>1</v>
      </c>
      <c r="K654">
        <f>J654*Weighting!$W$6</f>
        <v>1</v>
      </c>
      <c r="M654" s="14"/>
    </row>
    <row r="655" spans="1:25" x14ac:dyDescent="0.25">
      <c r="A655" s="32">
        <f>IF(Weighting!$P$7&gt;0,B655,"")</f>
        <v>0.45200000000000001</v>
      </c>
      <c r="B655">
        <f>Weighting!$C$7</f>
        <v>0.45200000000000001</v>
      </c>
      <c r="C655">
        <f>Weighting!$F$7</f>
        <v>0</v>
      </c>
      <c r="D655" t="b">
        <f>IF(C655=1,'Data Transformation'!$G$3+0.5*'Data Transformation'!$W$25,IF(C656=1,D656-'Data Transformation'!$W$25,FALSE))</f>
        <v>0</v>
      </c>
      <c r="E655" t="str">
        <f t="array" ref="E655">IF(ISLOGICAL(D655),"",FREQUENCY(IF('Data Transformation'!$B$425:$B$8425='Bin Analysis'!$B651,'Data Transformation'!$G$425:$G$8425),D655))</f>
        <v/>
      </c>
      <c r="F655" t="str">
        <f t="shared" ref="F655:F673" si="81">IF(ISLOGICAL(D655),"",E655-E654)</f>
        <v/>
      </c>
      <c r="G655">
        <f>Weighting!$H$7</f>
        <v>0</v>
      </c>
      <c r="H655">
        <f t="array" ref="H655">FREQUENCY(IF('Data Transformation'!$B$4:$B$8425=B651,'Data Transformation'!$G$4:$G$8425),'Bin Analysis'!$B655)</f>
        <v>10</v>
      </c>
      <c r="I655">
        <f t="shared" ref="I655:I673" si="82">H655-H654</f>
        <v>1</v>
      </c>
      <c r="J655">
        <f>IF(I655=0,0,1)</f>
        <v>1</v>
      </c>
      <c r="K655">
        <f>J655*Weighting!$W$7</f>
        <v>2</v>
      </c>
      <c r="M655" s="14"/>
    </row>
    <row r="656" spans="1:25" x14ac:dyDescent="0.25">
      <c r="A656" s="32">
        <f>IF(Weighting!$P$8&gt;0,B656,"")</f>
        <v>0.58299999999999996</v>
      </c>
      <c r="B656">
        <f>Weighting!$C$8</f>
        <v>0.58299999999999996</v>
      </c>
      <c r="C656">
        <f>Weighting!$F$8</f>
        <v>0</v>
      </c>
      <c r="D656" t="b">
        <f>IF(C656=1,'Data Transformation'!$G$3+0.5*'Data Transformation'!$W$25,IF(C657=1,D657-'Data Transformation'!$W$25,FALSE))</f>
        <v>0</v>
      </c>
      <c r="E656" t="str">
        <f t="array" ref="E656">IF(ISLOGICAL(D656),"",FREQUENCY(IF('Data Transformation'!$B$425:$B$8425='Bin Analysis'!$B651,'Data Transformation'!$G$425:$G$8425),D656))</f>
        <v/>
      </c>
      <c r="F656" t="str">
        <f t="shared" si="81"/>
        <v/>
      </c>
      <c r="G656">
        <f>Weighting!$H$8</f>
        <v>0</v>
      </c>
      <c r="H656">
        <f t="array" ref="H656">FREQUENCY(IF('Data Transformation'!$B$4:$B$8425=B651,'Data Transformation'!$G$4:$G$8425),'Bin Analysis'!$B656)</f>
        <v>10</v>
      </c>
      <c r="I656">
        <f t="shared" si="82"/>
        <v>0</v>
      </c>
      <c r="J656">
        <f t="shared" ref="J656:J673" si="83">IF(I656=0,0,1)</f>
        <v>0</v>
      </c>
      <c r="K656">
        <f>J656*Weighting!$W$8</f>
        <v>0</v>
      </c>
      <c r="M656" s="14"/>
    </row>
    <row r="657" spans="1:13" x14ac:dyDescent="0.25">
      <c r="A657" s="32">
        <f>IF(Weighting!$P$9&gt;0,B657,"")</f>
        <v>0.71399999999999997</v>
      </c>
      <c r="B657" s="50">
        <f>Weighting!$C$9</f>
        <v>0.71399999999999997</v>
      </c>
      <c r="C657">
        <f>Weighting!$F$9</f>
        <v>0</v>
      </c>
      <c r="D657" t="b">
        <f>IF(C657=1,'Data Transformation'!$G$3+0.5*'Data Transformation'!$W$25,IF(C658=1,D658-'Data Transformation'!$W$25,FALSE))</f>
        <v>0</v>
      </c>
      <c r="E657" t="str">
        <f t="array" ref="E657">IF(ISLOGICAL(D657),"",FREQUENCY(IF('Data Transformation'!$B$425:$B$8425='Bin Analysis'!$B651,'Data Transformation'!$G$425:$G$8425),D657))</f>
        <v/>
      </c>
      <c r="F657" t="str">
        <f t="shared" si="81"/>
        <v/>
      </c>
      <c r="G657">
        <f>Weighting!$H$9</f>
        <v>0</v>
      </c>
      <c r="H657">
        <f t="array" ref="H657">FREQUENCY(IF('Data Transformation'!$B$4:$B$8425=B651,'Data Transformation'!$G$4:$G$8425),'Bin Analysis'!$B657)</f>
        <v>10</v>
      </c>
      <c r="I657">
        <f t="shared" si="82"/>
        <v>0</v>
      </c>
      <c r="J657">
        <f t="shared" si="83"/>
        <v>0</v>
      </c>
      <c r="K657">
        <f>J657*Weighting!$W$9</f>
        <v>0</v>
      </c>
      <c r="M657" s="14"/>
    </row>
    <row r="658" spans="1:13" x14ac:dyDescent="0.25">
      <c r="A658" s="32">
        <f>IF(Weighting!$P$10&gt;0,B658,"")</f>
        <v>0.84499999999999997</v>
      </c>
      <c r="B658">
        <f>Weighting!$C$10</f>
        <v>0.84499999999999997</v>
      </c>
      <c r="C658">
        <f>Weighting!$F$10</f>
        <v>0</v>
      </c>
      <c r="D658" t="b">
        <f>IF(C658=1,'Data Transformation'!$G$3+0.5*'Data Transformation'!$W$25,IF(C659=1,D659-'Data Transformation'!$W$25,FALSE))</f>
        <v>0</v>
      </c>
      <c r="E658" t="str">
        <f t="array" ref="E658">IF(ISLOGICAL(D658),"",FREQUENCY(IF('Data Transformation'!$B$425:$B$8425='Bin Analysis'!$B651,'Data Transformation'!$G$425:$G$8425),D658))</f>
        <v/>
      </c>
      <c r="F658" t="str">
        <f t="shared" si="81"/>
        <v/>
      </c>
      <c r="G658">
        <f>Weighting!$H$10</f>
        <v>0</v>
      </c>
      <c r="H658">
        <f t="array" ref="H658">FREQUENCY(IF('Data Transformation'!$B$4:$B$8425=B651,'Data Transformation'!$G$4:$G$8425),'Bin Analysis'!$B658)</f>
        <v>10</v>
      </c>
      <c r="I658">
        <f t="shared" si="82"/>
        <v>0</v>
      </c>
      <c r="J658">
        <f t="shared" si="83"/>
        <v>0</v>
      </c>
      <c r="K658">
        <f>J658*Weighting!$W$10</f>
        <v>0</v>
      </c>
      <c r="M658" s="14"/>
    </row>
    <row r="659" spans="1:13" x14ac:dyDescent="0.25">
      <c r="A659" s="32">
        <f>IF(Weighting!$P$11&gt;0,B659,"")</f>
        <v>0.97599999999999998</v>
      </c>
      <c r="B659">
        <f>Weighting!$C$11</f>
        <v>0.97599999999999998</v>
      </c>
      <c r="C659">
        <f>Weighting!$F$11</f>
        <v>0</v>
      </c>
      <c r="D659">
        <f>IF(C659=1,'Data Transformation'!$G$3+0.5*'Data Transformation'!$W$25,IF(C660=1,D660-'Data Transformation'!$W$25,FALSE))</f>
        <v>0.86899999999999999</v>
      </c>
      <c r="E659">
        <f t="array" ref="E659">IF(ISLOGICAL(D659),"",FREQUENCY(IF('Data Transformation'!$B$425:$B$8425='Bin Analysis'!$B651,'Data Transformation'!$G$425:$G$8425),D659))</f>
        <v>10</v>
      </c>
      <c r="F659" t="e">
        <f t="shared" si="81"/>
        <v>#VALUE!</v>
      </c>
      <c r="G659">
        <f>Weighting!$H$11</f>
        <v>0</v>
      </c>
      <c r="H659">
        <f t="array" ref="H659">FREQUENCY(IF('Data Transformation'!$B$4:$B$8425=B651,'Data Transformation'!$G$4:$G$8425),'Bin Analysis'!$B659)</f>
        <v>10</v>
      </c>
      <c r="I659">
        <f t="shared" si="82"/>
        <v>0</v>
      </c>
      <c r="J659">
        <f t="shared" si="83"/>
        <v>0</v>
      </c>
      <c r="K659">
        <f>J659*Weighting!$W$11</f>
        <v>0</v>
      </c>
      <c r="M659" s="14"/>
    </row>
    <row r="660" spans="1:13" x14ac:dyDescent="0.25">
      <c r="A660" s="32">
        <f>IF(Weighting!$P$12&gt;0,B660,"")</f>
        <v>1.107</v>
      </c>
      <c r="B660">
        <f>Weighting!$C$12</f>
        <v>1.107</v>
      </c>
      <c r="C660">
        <f>Weighting!$F$12</f>
        <v>1</v>
      </c>
      <c r="D660">
        <f>IF(C660=1,'Data Transformation'!$G$3+0.5*'Data Transformation'!$W$25,IF(C661=1,D661-'Data Transformation'!$W$25,FALSE))</f>
        <v>1.131</v>
      </c>
      <c r="E660">
        <f t="array" ref="E660">IF(ISLOGICAL(D660),"",FREQUENCY(IF('Data Transformation'!$B$425:$B$8425='Bin Analysis'!$B651,'Data Transformation'!$G$425:$G$8425),D660))</f>
        <v>10</v>
      </c>
      <c r="F660">
        <f t="shared" si="81"/>
        <v>0</v>
      </c>
      <c r="G660">
        <f>Weighting!$H$12</f>
        <v>0</v>
      </c>
      <c r="H660">
        <f t="array" ref="H660">FREQUENCY(IF('Data Transformation'!$B$4:$B$8425=B651,'Data Transformation'!$G$4:$G$8425),'Bin Analysis'!$B660)</f>
        <v>11</v>
      </c>
      <c r="I660">
        <f t="shared" si="82"/>
        <v>1</v>
      </c>
      <c r="J660">
        <f t="shared" si="83"/>
        <v>1</v>
      </c>
      <c r="K660">
        <f>J660*Weighting!$W$12</f>
        <v>1</v>
      </c>
      <c r="M660" s="14"/>
    </row>
    <row r="661" spans="1:13" x14ac:dyDescent="0.25">
      <c r="A661" s="32">
        <f>IF(Weighting!$P$13&gt;0,B661,"")</f>
        <v>1.238</v>
      </c>
      <c r="B661">
        <f>Weighting!$C$13</f>
        <v>1.238</v>
      </c>
      <c r="C661">
        <f>Weighting!$F$13</f>
        <v>0</v>
      </c>
      <c r="D661" t="b">
        <f>IF(C661=1,'Data Transformation'!$G$3+0.5*'Data Transformation'!$W$25,IF(C662=1,D662-'Data Transformation'!$W$25,FALSE))</f>
        <v>0</v>
      </c>
      <c r="E661" t="str">
        <f t="array" ref="E661">IF(ISLOGICAL(D661),"",FREQUENCY(IF('Data Transformation'!$B$425:$B$8425='Bin Analysis'!$B651,'Data Transformation'!$G$425:$G$8425),D661))</f>
        <v/>
      </c>
      <c r="F661" t="str">
        <f t="shared" si="81"/>
        <v/>
      </c>
      <c r="G661">
        <f>Weighting!$H$13</f>
        <v>0</v>
      </c>
      <c r="H661">
        <f t="array" ref="H661">FREQUENCY(IF('Data Transformation'!$B$4:$B$8425=B651,'Data Transformation'!$G$4:$G$8425),'Bin Analysis'!$B661)</f>
        <v>11</v>
      </c>
      <c r="I661">
        <f t="shared" si="82"/>
        <v>0</v>
      </c>
      <c r="J661">
        <f t="shared" si="83"/>
        <v>0</v>
      </c>
      <c r="K661">
        <f>J661*Weighting!$W$13</f>
        <v>0</v>
      </c>
      <c r="M661" s="14"/>
    </row>
    <row r="662" spans="1:13" x14ac:dyDescent="0.25">
      <c r="A662" s="32">
        <f>IF(Weighting!$P$14&gt;0,B662,"")</f>
        <v>1.369</v>
      </c>
      <c r="B662">
        <f>Weighting!$C$14</f>
        <v>1.369</v>
      </c>
      <c r="C662">
        <f>Weighting!$F$14</f>
        <v>0</v>
      </c>
      <c r="D662" t="b">
        <f>IF(C662=1,'Data Transformation'!$G$3+0.5*'Data Transformation'!$W$25,IF(C663=1,D663-'Data Transformation'!$W$25,FALSE))</f>
        <v>0</v>
      </c>
      <c r="E662" t="str">
        <f t="array" ref="E662">IF(ISLOGICAL(D662),"",FREQUENCY(IF('Data Transformation'!$B$425:$B$8425='Bin Analysis'!$B651,'Data Transformation'!$G$425:$G$8425),D662))</f>
        <v/>
      </c>
      <c r="F662" t="str">
        <f t="shared" si="81"/>
        <v/>
      </c>
      <c r="G662">
        <f>Weighting!$H$14</f>
        <v>0</v>
      </c>
      <c r="H662">
        <f t="array" ref="H662">FREQUENCY(IF('Data Transformation'!$B$4:$B$8425=B651,'Data Transformation'!$G$4:$G$8425),'Bin Analysis'!$B662)</f>
        <v>11</v>
      </c>
      <c r="I662">
        <f t="shared" si="82"/>
        <v>0</v>
      </c>
      <c r="J662">
        <f t="shared" si="83"/>
        <v>0</v>
      </c>
      <c r="K662">
        <f>J662*Weighting!$W$14</f>
        <v>0</v>
      </c>
      <c r="M662" s="14"/>
    </row>
    <row r="663" spans="1:13" x14ac:dyDescent="0.25">
      <c r="A663" s="32">
        <f>IF(Weighting!$P$15&gt;0,B663,"")</f>
        <v>1.5000009999999999</v>
      </c>
      <c r="B663">
        <f>Weighting!$C$15</f>
        <v>1.5000009999999999</v>
      </c>
      <c r="C663">
        <f>Weighting!$F$15</f>
        <v>0</v>
      </c>
      <c r="D663" t="b">
        <f>IF(C663=1,'Data Transformation'!$G$3+0.5*'Data Transformation'!$W$25,IF(C664=1,D664-'Data Transformation'!$W$25,FALSE))</f>
        <v>0</v>
      </c>
      <c r="E663" t="str">
        <f t="array" ref="E663">IF(ISLOGICAL(D663),"",FREQUENCY(IF('Data Transformation'!$B$425:$B$8425='Bin Analysis'!$B651,'Data Transformation'!$G$425:$G$8425),D663))</f>
        <v/>
      </c>
      <c r="F663" t="str">
        <f t="shared" si="81"/>
        <v/>
      </c>
      <c r="G663">
        <f>Weighting!$H$15</f>
        <v>0</v>
      </c>
      <c r="H663">
        <f t="array" ref="H663">FREQUENCY(IF('Data Transformation'!$B$4:$B$8425=B651,'Data Transformation'!$G$4:$G$8425),'Bin Analysis'!$B663)</f>
        <v>11</v>
      </c>
      <c r="I663">
        <f t="shared" si="82"/>
        <v>0</v>
      </c>
      <c r="J663">
        <f t="shared" si="83"/>
        <v>0</v>
      </c>
      <c r="K663">
        <f>J663*Weighting!$W$15</f>
        <v>0</v>
      </c>
      <c r="M663" s="14"/>
    </row>
    <row r="664" spans="1:13" x14ac:dyDescent="0.25">
      <c r="A664" s="32" t="str">
        <f>IF(Weighting!$P$16&gt;0,B664,"")</f>
        <v/>
      </c>
      <c r="B664">
        <f>Weighting!$C$16</f>
        <v>1.631</v>
      </c>
      <c r="C664">
        <f>Weighting!$F$16</f>
        <v>0</v>
      </c>
      <c r="D664" t="b">
        <f>IF(C664=1,'Data Transformation'!$G$3+0.5*'Data Transformation'!$W$25,IF(C665=1,D665-'Data Transformation'!$W$25,FALSE))</f>
        <v>0</v>
      </c>
      <c r="E664" t="str">
        <f t="array" ref="E664">IF(ISLOGICAL(D664),"",FREQUENCY(IF('Data Transformation'!$B$425:$B$8425='Bin Analysis'!$B651,'Data Transformation'!$G$425:$G$8425),D664))</f>
        <v/>
      </c>
      <c r="F664" t="str">
        <f t="shared" si="81"/>
        <v/>
      </c>
      <c r="G664">
        <f>Weighting!$H$16</f>
        <v>0</v>
      </c>
      <c r="H664">
        <f t="array" ref="H664">FREQUENCY(IF('Data Transformation'!$B$4:$B$8425=B651,'Data Transformation'!$G$4:$G$8425),'Bin Analysis'!$B664)</f>
        <v>11</v>
      </c>
      <c r="I664">
        <f t="shared" si="82"/>
        <v>0</v>
      </c>
      <c r="J664">
        <f t="shared" si="83"/>
        <v>0</v>
      </c>
      <c r="K664">
        <f>J664*Weighting!$W$16</f>
        <v>0</v>
      </c>
      <c r="M664" s="14"/>
    </row>
    <row r="665" spans="1:13" x14ac:dyDescent="0.25">
      <c r="A665" s="32" t="str">
        <f>IF(Weighting!$P$17&gt;0,B665,"")</f>
        <v/>
      </c>
      <c r="B665">
        <f>Weighting!$C$17</f>
        <v>1.762</v>
      </c>
      <c r="C665">
        <f>Weighting!$F$17</f>
        <v>0</v>
      </c>
      <c r="D665" t="b">
        <f>IF(C665=1,'Data Transformation'!$G$3+0.5*'Data Transformation'!$W$25,IF(C666=1,D666-'Data Transformation'!$W$25,FALSE))</f>
        <v>0</v>
      </c>
      <c r="E665" t="str">
        <f t="array" ref="E665">IF(ISLOGICAL(D665),"",FREQUENCY(IF('Data Transformation'!$B$425:$B$8425='Bin Analysis'!$B651,'Data Transformation'!$G$425:$G$8425),D665))</f>
        <v/>
      </c>
      <c r="F665" t="str">
        <f t="shared" si="81"/>
        <v/>
      </c>
      <c r="G665">
        <f>Weighting!$H$17</f>
        <v>0</v>
      </c>
      <c r="H665">
        <f t="array" ref="H665">FREQUENCY(IF('Data Transformation'!$B$4:$B$8425=B651,'Data Transformation'!$G$4:$G$8425),'Bin Analysis'!$B665)</f>
        <v>11</v>
      </c>
      <c r="I665">
        <f t="shared" si="82"/>
        <v>0</v>
      </c>
      <c r="J665">
        <f t="shared" si="83"/>
        <v>0</v>
      </c>
      <c r="K665">
        <f>J665*Weighting!$W$17</f>
        <v>0</v>
      </c>
      <c r="M665" s="14"/>
    </row>
    <row r="666" spans="1:13" x14ac:dyDescent="0.25">
      <c r="A666" s="32" t="str">
        <f>IF(Weighting!$P$18&gt;0,B666,"")</f>
        <v/>
      </c>
      <c r="B666">
        <f>Weighting!$C$18</f>
        <v>1.893</v>
      </c>
      <c r="C666">
        <f>Weighting!$F$18</f>
        <v>0</v>
      </c>
      <c r="D666" t="b">
        <f>IF(C666=1,'Data Transformation'!$G$3+0.5*'Data Transformation'!$W$25,IF(C667=1,D667-'Data Transformation'!$W$25,FALSE))</f>
        <v>0</v>
      </c>
      <c r="E666" t="str">
        <f t="array" ref="E666">IF(ISLOGICAL(D666),"",FREQUENCY(IF('Data Transformation'!$B$425:$B$8425='Bin Analysis'!$B651,'Data Transformation'!$G$425:$G$8425),D666))</f>
        <v/>
      </c>
      <c r="F666" t="str">
        <f t="shared" si="81"/>
        <v/>
      </c>
      <c r="G666">
        <f>Weighting!$H$18</f>
        <v>0</v>
      </c>
      <c r="H666">
        <f t="array" ref="H666">FREQUENCY(IF('Data Transformation'!$B$4:$B$8425=B651,'Data Transformation'!$G$4:$G$8425),'Bin Analysis'!$B666)</f>
        <v>11</v>
      </c>
      <c r="I666">
        <f t="shared" si="82"/>
        <v>0</v>
      </c>
      <c r="J666">
        <f t="shared" si="83"/>
        <v>0</v>
      </c>
      <c r="K666">
        <f>J666*Weighting!$W$18</f>
        <v>0</v>
      </c>
      <c r="M666" s="14"/>
    </row>
    <row r="667" spans="1:13" x14ac:dyDescent="0.25">
      <c r="A667" s="32" t="str">
        <f>IF(Weighting!$P$19&gt;0,B667,"")</f>
        <v/>
      </c>
      <c r="B667">
        <f>Weighting!$C$19</f>
        <v>2.024</v>
      </c>
      <c r="C667">
        <f>Weighting!$F$19</f>
        <v>0</v>
      </c>
      <c r="D667" t="b">
        <f>IF(C667=1,'Data Transformation'!$G$3+0.5*'Data Transformation'!$W$25,IF(C668=1,D668-'Data Transformation'!$W$25,FALSE))</f>
        <v>0</v>
      </c>
      <c r="E667" t="str">
        <f t="array" ref="E667">IF(ISLOGICAL(D667),"",FREQUENCY(IF('Data Transformation'!$B$425:$B$8425='Bin Analysis'!$B651,'Data Transformation'!$G$425:$G$8425),D667))</f>
        <v/>
      </c>
      <c r="F667" t="str">
        <f t="shared" si="81"/>
        <v/>
      </c>
      <c r="G667">
        <f>Weighting!$H$19</f>
        <v>0</v>
      </c>
      <c r="H667">
        <f t="array" ref="H667">FREQUENCY(IF('Data Transformation'!$B$4:$B$8425=B651,'Data Transformation'!$G$4:$G$8425),'Bin Analysis'!$B667)</f>
        <v>11</v>
      </c>
      <c r="I667">
        <f t="shared" si="82"/>
        <v>0</v>
      </c>
      <c r="J667">
        <f t="shared" si="83"/>
        <v>0</v>
      </c>
      <c r="K667">
        <f>J667*Weighting!$W$19</f>
        <v>0</v>
      </c>
      <c r="M667" s="14"/>
    </row>
    <row r="668" spans="1:13" x14ac:dyDescent="0.25">
      <c r="A668" s="32" t="str">
        <f>IF(Weighting!$P$20&gt;0,B668,"")</f>
        <v/>
      </c>
      <c r="B668">
        <f>Weighting!$C$20</f>
        <v>2.1550000000000002</v>
      </c>
      <c r="C668">
        <f>Weighting!$F$20</f>
        <v>0</v>
      </c>
      <c r="D668" t="b">
        <f>IF(C668=1,'Data Transformation'!$G$3+0.5*'Data Transformation'!$W$25,IF(C669=1,D669-'Data Transformation'!$W$25,FALSE))</f>
        <v>0</v>
      </c>
      <c r="E668" t="str">
        <f t="array" ref="E668">IF(ISLOGICAL(D668),"",FREQUENCY(IF('Data Transformation'!$B$425:$B$8425='Bin Analysis'!$B651,'Data Transformation'!$G$425:$G$8425),D668))</f>
        <v/>
      </c>
      <c r="F668" t="str">
        <f t="shared" si="81"/>
        <v/>
      </c>
      <c r="G668">
        <f>Weighting!$H$20</f>
        <v>0</v>
      </c>
      <c r="H668">
        <f t="array" ref="H668">FREQUENCY(IF('Data Transformation'!$B$4:$B$8425=B651,'Data Transformation'!$G$4:$G$8425),'Bin Analysis'!$B668)</f>
        <v>11</v>
      </c>
      <c r="I668">
        <f t="shared" si="82"/>
        <v>0</v>
      </c>
      <c r="J668">
        <f t="shared" si="83"/>
        <v>0</v>
      </c>
      <c r="K668">
        <f>J668*Weighting!$W$20</f>
        <v>0</v>
      </c>
      <c r="M668" s="14"/>
    </row>
    <row r="669" spans="1:13" x14ac:dyDescent="0.25">
      <c r="A669" s="32" t="str">
        <f>IF(Weighting!$P$21&gt;0,B669,"")</f>
        <v/>
      </c>
      <c r="B669">
        <f>Weighting!$C$21</f>
        <v>2.2860000000000005</v>
      </c>
      <c r="C669">
        <f>Weighting!$F$21</f>
        <v>0</v>
      </c>
      <c r="D669" t="b">
        <f>IF(C669=1,'Data Transformation'!$G$3+0.5*'Data Transformation'!$W$25,IF(C670=1,D670-'Data Transformation'!$W$25,FALSE))</f>
        <v>0</v>
      </c>
      <c r="E669" t="str">
        <f t="array" ref="E669">IF(ISLOGICAL(D669),"",FREQUENCY(IF('Data Transformation'!$B$425:$B$8425='Bin Analysis'!$B651,'Data Transformation'!$G$425:$G$8425),D669))</f>
        <v/>
      </c>
      <c r="F669" t="str">
        <f t="shared" si="81"/>
        <v/>
      </c>
      <c r="G669">
        <f>Weighting!$H$21</f>
        <v>0</v>
      </c>
      <c r="H669">
        <f t="array" ref="H669">FREQUENCY(IF('Data Transformation'!$B$4:$B$8425=B651,'Data Transformation'!$G$4:$G$8425),'Bin Analysis'!$B669)</f>
        <v>11</v>
      </c>
      <c r="I669">
        <f t="shared" si="82"/>
        <v>0</v>
      </c>
      <c r="J669">
        <f t="shared" si="83"/>
        <v>0</v>
      </c>
      <c r="K669">
        <f>J669*Weighting!$W$21</f>
        <v>0</v>
      </c>
      <c r="M669" s="14"/>
    </row>
    <row r="670" spans="1:13" x14ac:dyDescent="0.25">
      <c r="A670" s="32" t="str">
        <f>IF(Weighting!$P$22&gt;0,B670,"")</f>
        <v/>
      </c>
      <c r="B670">
        <f>Weighting!$C$22</f>
        <v>2.4170000000000007</v>
      </c>
      <c r="C670">
        <f>Weighting!$F$22</f>
        <v>0</v>
      </c>
      <c r="D670" t="b">
        <f>IF(C670=1,'Data Transformation'!$G$3+0.5*'Data Transformation'!$W$25,IF(C671=1,D671-'Data Transformation'!$W$25,FALSE))</f>
        <v>0</v>
      </c>
      <c r="E670" t="str">
        <f t="array" ref="E670">IF(ISLOGICAL(D670),"",FREQUENCY(IF('Data Transformation'!$B$425:$B$8425='Bin Analysis'!$B651,'Data Transformation'!$G$425:$G$8425),D670))</f>
        <v/>
      </c>
      <c r="F670" t="str">
        <f t="shared" si="81"/>
        <v/>
      </c>
      <c r="G670">
        <f>Weighting!$H$22</f>
        <v>0</v>
      </c>
      <c r="H670">
        <f t="array" ref="H670">FREQUENCY(IF('Data Transformation'!$B$4:$B$8425=B651,'Data Transformation'!$G$4:$G$8425),'Bin Analysis'!$B670)</f>
        <v>11</v>
      </c>
      <c r="I670">
        <f t="shared" si="82"/>
        <v>0</v>
      </c>
      <c r="J670">
        <f t="shared" si="83"/>
        <v>0</v>
      </c>
      <c r="K670">
        <f>J670*Weighting!$W$22</f>
        <v>0</v>
      </c>
      <c r="M670" s="14"/>
    </row>
    <row r="671" spans="1:13" x14ac:dyDescent="0.25">
      <c r="A671" s="32" t="str">
        <f>IF(Weighting!$P$23&gt;0,B671,"")</f>
        <v/>
      </c>
      <c r="B671">
        <f>Weighting!$C$23</f>
        <v>2.5480000000000009</v>
      </c>
      <c r="C671">
        <f>Weighting!$F$23</f>
        <v>0</v>
      </c>
      <c r="D671" t="b">
        <f>IF(C671=1,'Data Transformation'!$G$3+0.5*'Data Transformation'!$W$25,IF(C672=1,D672-'Data Transformation'!$W$25,FALSE))</f>
        <v>0</v>
      </c>
      <c r="E671" t="str">
        <f t="array" ref="E671">IF(ISLOGICAL(D671),"",FREQUENCY(IF('Data Transformation'!$B$425:$B$8425='Bin Analysis'!$B651,'Data Transformation'!$G$425:$G$8425),D671))</f>
        <v/>
      </c>
      <c r="F671" t="str">
        <f t="shared" si="81"/>
        <v/>
      </c>
      <c r="G671">
        <f>Weighting!$H$23</f>
        <v>0</v>
      </c>
      <c r="H671">
        <f t="array" ref="H671">FREQUENCY(IF('Data Transformation'!$B$4:$B$8425=B651,'Data Transformation'!$G$4:$G$8425),'Bin Analysis'!$B671)</f>
        <v>11</v>
      </c>
      <c r="I671">
        <f t="shared" si="82"/>
        <v>0</v>
      </c>
      <c r="J671">
        <f t="shared" si="83"/>
        <v>0</v>
      </c>
      <c r="K671">
        <f>J671*Weighting!$W$23</f>
        <v>0</v>
      </c>
      <c r="M671" s="14"/>
    </row>
    <row r="672" spans="1:13" x14ac:dyDescent="0.25">
      <c r="A672" s="32" t="str">
        <f>IF(Weighting!$P$24&gt;0,B672,"")</f>
        <v/>
      </c>
      <c r="B672">
        <f>Weighting!$C$24</f>
        <v>2.6790000000000012</v>
      </c>
      <c r="C672">
        <f>Weighting!$F$24</f>
        <v>0</v>
      </c>
      <c r="D672" t="b">
        <f>IF(C672=1,'Data Transformation'!$G$3+0.5*'Data Transformation'!$W$25,IF(C673=1,D673-'Data Transformation'!$W$25,FALSE))</f>
        <v>0</v>
      </c>
      <c r="E672" t="str">
        <f t="array" ref="E672">IF(ISLOGICAL(D672),"",FREQUENCY(IF('Data Transformation'!$B$425:$B$8425='Bin Analysis'!$B651,'Data Transformation'!$G$425:$G$8425),D672))</f>
        <v/>
      </c>
      <c r="F672" t="str">
        <f t="shared" si="81"/>
        <v/>
      </c>
      <c r="G672">
        <f>Weighting!$H$24</f>
        <v>0</v>
      </c>
      <c r="H672">
        <f t="array" ref="H672">FREQUENCY(IF('Data Transformation'!$B$4:$B$8425=B651,'Data Transformation'!$G$4:$G$8425),'Bin Analysis'!$B672)</f>
        <v>11</v>
      </c>
      <c r="I672">
        <f t="shared" si="82"/>
        <v>0</v>
      </c>
      <c r="J672">
        <f t="shared" si="83"/>
        <v>0</v>
      </c>
      <c r="K672">
        <f>J672*Weighting!$W$24</f>
        <v>0</v>
      </c>
      <c r="M672" s="14"/>
    </row>
    <row r="673" spans="1:25" x14ac:dyDescent="0.25">
      <c r="A673" s="32" t="str">
        <f>IF(Weighting!$P$25&gt;0,B673,"")</f>
        <v/>
      </c>
      <c r="B673">
        <f>Weighting!$C$25</f>
        <v>2.8100000000000014</v>
      </c>
      <c r="C673">
        <f>Weighting!$F$25</f>
        <v>0</v>
      </c>
      <c r="D673" t="b">
        <f>IF(C673=1,'Data Transformation'!$G$3+0.5*'Data Transformation'!$W$25,IF(C674=1,D674-'Data Transformation'!$W$25,FALSE))</f>
        <v>0</v>
      </c>
      <c r="E673" t="str">
        <f t="array" ref="E673">IF(ISLOGICAL(D673),"",FREQUENCY(IF('Data Transformation'!$B$425:$B$8425='Bin Analysis'!$B651,'Data Transformation'!$G$425:$G$8425),D673))</f>
        <v/>
      </c>
      <c r="F673" t="str">
        <f t="shared" si="81"/>
        <v/>
      </c>
      <c r="G673">
        <f>Weighting!$H$25</f>
        <v>0</v>
      </c>
      <c r="H673">
        <f t="array" ref="H673">FREQUENCY(IF('Data Transformation'!$B$4:$B$8425=B651,'Data Transformation'!$G$4:$G$8425),'Bin Analysis'!$B673)</f>
        <v>11</v>
      </c>
      <c r="I673">
        <f t="shared" si="82"/>
        <v>0</v>
      </c>
      <c r="J673">
        <f t="shared" si="83"/>
        <v>0</v>
      </c>
      <c r="K673">
        <f>J673*Weighting!$W$25</f>
        <v>0</v>
      </c>
      <c r="M673" s="14"/>
    </row>
    <row r="674" spans="1:25" x14ac:dyDescent="0.25">
      <c r="O674"/>
      <c r="P674"/>
      <c r="Q674"/>
      <c r="R674"/>
    </row>
    <row r="675" spans="1:25" ht="23.25" x14ac:dyDescent="0.35">
      <c r="A675" s="21" t="s">
        <v>0</v>
      </c>
      <c r="B675" s="21">
        <f>IFERROR(VLOOKUP(C675,'Data Transformation'!$L$6:$M$426,2,FALSE),"")</f>
        <v>28</v>
      </c>
      <c r="C675" s="21">
        <f>C651+1</f>
        <v>28</v>
      </c>
      <c r="D675" s="21"/>
      <c r="E675" s="21"/>
      <c r="F675" s="21"/>
      <c r="G675" s="21"/>
      <c r="H675" s="22"/>
      <c r="I675" s="22"/>
      <c r="J675" s="22"/>
      <c r="K675" s="21"/>
      <c r="L675" s="21">
        <f>B675</f>
        <v>28</v>
      </c>
      <c r="M675" s="23">
        <f>INDEX('Data Transformation'!$O$4:$O$424,MATCH($B675,'Data Transformation'!$M$4:$M$424,0),MATCH($M$2,'Data Transformation'!$O$3,0))</f>
        <v>16</v>
      </c>
      <c r="N675" s="27">
        <f>IF('Input and Summary Results'!$J$16="minimum",'Bin Analysis'!X676/(M675-1),'Bin Analysis'!Y675/('Bin Analysis'!M675-1))</f>
        <v>0</v>
      </c>
      <c r="O675" s="27">
        <f>IF(M675=FALSE,NA(),(VLOOKUP(1,C678:K697,4,FALSE))/(M675-1))</f>
        <v>0</v>
      </c>
      <c r="P675" s="27">
        <f>IF(M675=FALSE,NA(),SUM(J678:J697)/Weighting!$S$5)</f>
        <v>0.6</v>
      </c>
      <c r="Q675" s="27">
        <f>IF(M675=FALSE,NA(),SUM(K678:K697)/Weighting!$S$6)</f>
        <v>0.56521739130434778</v>
      </c>
      <c r="R675" s="27">
        <f>IF(M675=FALSE,NA(),(VLOOKUP(1,G678:K697,3,FALSE))/(M675-1))</f>
        <v>0.26666666666666666</v>
      </c>
      <c r="S675" s="22" t="str">
        <f>IF(M675=FALSE,NA(),IF(SUM(J678:J697)=2,"yes","no"))</f>
        <v>no</v>
      </c>
      <c r="X675" s="2" cm="2">
        <f t="array" ref="X675:X676">FREQUENCY(IF('Data Transformation'!$B$425:$B$6424='Bin Analysis'!L675,'Data Transformation'!$G$425:$G$6424),'Data Transformation'!$U$11)</f>
        <v>15</v>
      </c>
      <c r="Y675" s="2" cm="2">
        <f t="array" ref="Y675:Y676">FREQUENCY(IF('Data Transformation'!$B$425:$B$6424='Bin Analysis'!L675,'Data Transformation'!$G$425:$G$6424),'Data Transformation'!$U$12)</f>
        <v>15</v>
      </c>
    </row>
    <row r="676" spans="1:25" x14ac:dyDescent="0.25">
      <c r="A676" s="14" t="s">
        <v>67</v>
      </c>
      <c r="B676" t="s">
        <v>47</v>
      </c>
      <c r="C676" t="s">
        <v>5</v>
      </c>
      <c r="D676" t="s">
        <v>100</v>
      </c>
      <c r="E676" t="s">
        <v>101</v>
      </c>
      <c r="F676" t="s">
        <v>102</v>
      </c>
      <c r="G676" t="s">
        <v>70</v>
      </c>
      <c r="H676" t="s">
        <v>31</v>
      </c>
      <c r="I676" t="s">
        <v>32</v>
      </c>
      <c r="J676" t="s">
        <v>46</v>
      </c>
      <c r="K676" s="14" t="s">
        <v>45</v>
      </c>
      <c r="M676" s="14"/>
      <c r="X676" s="2">
        <v>0</v>
      </c>
      <c r="Y676" s="2">
        <v>0</v>
      </c>
    </row>
    <row r="677" spans="1:25" x14ac:dyDescent="0.25">
      <c r="A677" s="32"/>
      <c r="D677" t="b">
        <f>IF(C677=1,'Data Transformation'!$G$3+0.5*'Data Transformation'!$W$25,IF(C678=1,D678-'Data Transformation'!$W$25,FALSE))</f>
        <v>0</v>
      </c>
      <c r="E677" t="str">
        <f t="array" ref="E677">IF(ISLOGICAL(D677),"",FREQUENCY(IF('Data Transformation'!$B$425:$B$8425='Bin Analysis'!$B675,'Data Transformation'!$G$425:$G$8425),D677))</f>
        <v/>
      </c>
      <c r="F677" t="str">
        <f>IF(ISLOGICAL(D677),"",E677-E676)</f>
        <v/>
      </c>
      <c r="M677" s="14"/>
    </row>
    <row r="678" spans="1:25" x14ac:dyDescent="0.25">
      <c r="A678" s="32">
        <f>IF(Weighting!$P$6&gt;0,B678,"")</f>
        <v>0.32100000000000001</v>
      </c>
      <c r="B678">
        <f>Weighting!$C$6</f>
        <v>0.32100000000000001</v>
      </c>
      <c r="C678">
        <f>Weighting!$F$6</f>
        <v>0</v>
      </c>
      <c r="D678" t="b">
        <f>IF(C678=1,'Data Transformation'!$G$3+0.5*'Data Transformation'!$W$25,IF(C679=1,D679-'Data Transformation'!$W$25,FALSE))</f>
        <v>0</v>
      </c>
      <c r="E678" t="str">
        <f t="array" ref="E678">IF(ISLOGICAL(D678),"",FREQUENCY(IF('Data Transformation'!$B$425:$B$8425='Bin Analysis'!$B675,'Data Transformation'!$G$425:$G$8425),D678))</f>
        <v/>
      </c>
      <c r="F678" t="str">
        <f>IF(ISLOGICAL(D678),"",E678-E677)</f>
        <v/>
      </c>
      <c r="G678">
        <f>Weighting!$H$6</f>
        <v>1</v>
      </c>
      <c r="H678">
        <f t="array" ref="H678">FREQUENCY(IF('Data Transformation'!$B$4:$B$8425=B675,'Data Transformation'!$G$4:$G$8425),'Bin Analysis'!$B678)</f>
        <v>4</v>
      </c>
      <c r="I678">
        <f>H678-H677</f>
        <v>4</v>
      </c>
      <c r="J678">
        <f>IF(I678=0,0,1)</f>
        <v>1</v>
      </c>
      <c r="K678">
        <f>J678*Weighting!$W$6</f>
        <v>1</v>
      </c>
      <c r="M678" s="14"/>
    </row>
    <row r="679" spans="1:25" x14ac:dyDescent="0.25">
      <c r="A679" s="32">
        <f>IF(Weighting!$P$7&gt;0,B679,"")</f>
        <v>0.45200000000000001</v>
      </c>
      <c r="B679">
        <f>Weighting!$C$7</f>
        <v>0.45200000000000001</v>
      </c>
      <c r="C679">
        <f>Weighting!$F$7</f>
        <v>0</v>
      </c>
      <c r="D679" t="b">
        <f>IF(C679=1,'Data Transformation'!$G$3+0.5*'Data Transformation'!$W$25,IF(C680=1,D680-'Data Transformation'!$W$25,FALSE))</f>
        <v>0</v>
      </c>
      <c r="E679" t="str">
        <f t="array" ref="E679">IF(ISLOGICAL(D679),"",FREQUENCY(IF('Data Transformation'!$B$425:$B$8425='Bin Analysis'!$B675,'Data Transformation'!$G$425:$G$8425),D679))</f>
        <v/>
      </c>
      <c r="F679" t="str">
        <f t="shared" ref="F679:F697" si="84">IF(ISLOGICAL(D679),"",E679-E678)</f>
        <v/>
      </c>
      <c r="G679">
        <f>Weighting!$H$7</f>
        <v>0</v>
      </c>
      <c r="H679">
        <f t="array" ref="H679">FREQUENCY(IF('Data Transformation'!$B$4:$B$8425=B675,'Data Transformation'!$G$4:$G$8425),'Bin Analysis'!$B679)</f>
        <v>5</v>
      </c>
      <c r="I679">
        <f t="shared" ref="I679:I697" si="85">H679-H678</f>
        <v>1</v>
      </c>
      <c r="J679">
        <f>IF(I679=0,0,1)</f>
        <v>1</v>
      </c>
      <c r="K679">
        <f>J679*Weighting!$W$7</f>
        <v>2</v>
      </c>
      <c r="M679" s="14"/>
    </row>
    <row r="680" spans="1:25" x14ac:dyDescent="0.25">
      <c r="A680" s="32">
        <f>IF(Weighting!$P$8&gt;0,B680,"")</f>
        <v>0.58299999999999996</v>
      </c>
      <c r="B680">
        <f>Weighting!$C$8</f>
        <v>0.58299999999999996</v>
      </c>
      <c r="C680">
        <f>Weighting!$F$8</f>
        <v>0</v>
      </c>
      <c r="D680" t="b">
        <f>IF(C680=1,'Data Transformation'!$G$3+0.5*'Data Transformation'!$W$25,IF(C681=1,D681-'Data Transformation'!$W$25,FALSE))</f>
        <v>0</v>
      </c>
      <c r="E680" t="str">
        <f t="array" ref="E680">IF(ISLOGICAL(D680),"",FREQUENCY(IF('Data Transformation'!$B$425:$B$8425='Bin Analysis'!$B675,'Data Transformation'!$G$425:$G$8425),D680))</f>
        <v/>
      </c>
      <c r="F680" t="str">
        <f t="shared" si="84"/>
        <v/>
      </c>
      <c r="G680">
        <f>Weighting!$H$8</f>
        <v>0</v>
      </c>
      <c r="H680">
        <f t="array" ref="H680">FREQUENCY(IF('Data Transformation'!$B$4:$B$8425=B675,'Data Transformation'!$G$4:$G$8425),'Bin Analysis'!$B680)</f>
        <v>7</v>
      </c>
      <c r="I680">
        <f t="shared" si="85"/>
        <v>2</v>
      </c>
      <c r="J680">
        <f t="shared" ref="J680:J697" si="86">IF(I680=0,0,1)</f>
        <v>1</v>
      </c>
      <c r="K680">
        <f>J680*Weighting!$W$8</f>
        <v>3</v>
      </c>
      <c r="M680" s="14"/>
    </row>
    <row r="681" spans="1:25" x14ac:dyDescent="0.25">
      <c r="A681" s="32">
        <f>IF(Weighting!$P$9&gt;0,B681,"")</f>
        <v>0.71399999999999997</v>
      </c>
      <c r="B681" s="50">
        <f>Weighting!$C$9</f>
        <v>0.71399999999999997</v>
      </c>
      <c r="C681">
        <f>Weighting!$F$9</f>
        <v>0</v>
      </c>
      <c r="D681" t="b">
        <f>IF(C681=1,'Data Transformation'!$G$3+0.5*'Data Transformation'!$W$25,IF(C682=1,D682-'Data Transformation'!$W$25,FALSE))</f>
        <v>0</v>
      </c>
      <c r="E681" t="str">
        <f t="array" ref="E681">IF(ISLOGICAL(D681),"",FREQUENCY(IF('Data Transformation'!$B$425:$B$8425='Bin Analysis'!$B675,'Data Transformation'!$G$425:$G$8425),D681))</f>
        <v/>
      </c>
      <c r="F681" t="str">
        <f t="shared" si="84"/>
        <v/>
      </c>
      <c r="G681">
        <f>Weighting!$H$9</f>
        <v>0</v>
      </c>
      <c r="H681">
        <f t="array" ref="H681">FREQUENCY(IF('Data Transformation'!$B$4:$B$8425=B675,'Data Transformation'!$G$4:$G$8425),'Bin Analysis'!$B681)</f>
        <v>13</v>
      </c>
      <c r="I681">
        <f t="shared" si="85"/>
        <v>6</v>
      </c>
      <c r="J681">
        <f t="shared" si="86"/>
        <v>1</v>
      </c>
      <c r="K681">
        <f>J681*Weighting!$W$9</f>
        <v>3</v>
      </c>
      <c r="M681" s="14"/>
    </row>
    <row r="682" spans="1:25" x14ac:dyDescent="0.25">
      <c r="A682" s="32">
        <f>IF(Weighting!$P$10&gt;0,B682,"")</f>
        <v>0.84499999999999997</v>
      </c>
      <c r="B682">
        <f>Weighting!$C$10</f>
        <v>0.84499999999999997</v>
      </c>
      <c r="C682">
        <f>Weighting!$F$10</f>
        <v>0</v>
      </c>
      <c r="D682" t="b">
        <f>IF(C682=1,'Data Transformation'!$G$3+0.5*'Data Transformation'!$W$25,IF(C683=1,D683-'Data Transformation'!$W$25,FALSE))</f>
        <v>0</v>
      </c>
      <c r="E682" t="str">
        <f t="array" ref="E682">IF(ISLOGICAL(D682),"",FREQUENCY(IF('Data Transformation'!$B$425:$B$8425='Bin Analysis'!$B675,'Data Transformation'!$G$425:$G$8425),D682))</f>
        <v/>
      </c>
      <c r="F682" t="str">
        <f t="shared" si="84"/>
        <v/>
      </c>
      <c r="G682">
        <f>Weighting!$H$10</f>
        <v>0</v>
      </c>
      <c r="H682">
        <f t="array" ref="H682">FREQUENCY(IF('Data Transformation'!$B$4:$B$8425=B675,'Data Transformation'!$G$4:$G$8425),'Bin Analysis'!$B682)</f>
        <v>15</v>
      </c>
      <c r="I682">
        <f t="shared" si="85"/>
        <v>2</v>
      </c>
      <c r="J682">
        <f t="shared" si="86"/>
        <v>1</v>
      </c>
      <c r="K682">
        <f>J682*Weighting!$W$10</f>
        <v>3</v>
      </c>
      <c r="M682" s="14"/>
    </row>
    <row r="683" spans="1:25" x14ac:dyDescent="0.25">
      <c r="A683" s="32">
        <f>IF(Weighting!$P$11&gt;0,B683,"")</f>
        <v>0.97599999999999998</v>
      </c>
      <c r="B683">
        <f>Weighting!$C$11</f>
        <v>0.97599999999999998</v>
      </c>
      <c r="C683">
        <f>Weighting!$F$11</f>
        <v>0</v>
      </c>
      <c r="D683">
        <f>IF(C683=1,'Data Transformation'!$G$3+0.5*'Data Transformation'!$W$25,IF(C684=1,D684-'Data Transformation'!$W$25,FALSE))</f>
        <v>0.86899999999999999</v>
      </c>
      <c r="E683">
        <f t="array" ref="E683">IF(ISLOGICAL(D683),"",FREQUENCY(IF('Data Transformation'!$B$425:$B$8425='Bin Analysis'!$B675,'Data Transformation'!$G$425:$G$8425),D683))</f>
        <v>15</v>
      </c>
      <c r="F683" t="e">
        <f t="shared" si="84"/>
        <v>#VALUE!</v>
      </c>
      <c r="G683">
        <f>Weighting!$H$11</f>
        <v>0</v>
      </c>
      <c r="H683">
        <f t="array" ref="H683">FREQUENCY(IF('Data Transformation'!$B$4:$B$8425=B675,'Data Transformation'!$G$4:$G$8425),'Bin Analysis'!$B683)</f>
        <v>15</v>
      </c>
      <c r="I683">
        <f t="shared" si="85"/>
        <v>0</v>
      </c>
      <c r="J683">
        <f t="shared" si="86"/>
        <v>0</v>
      </c>
      <c r="K683">
        <f>J683*Weighting!$W$11</f>
        <v>0</v>
      </c>
      <c r="M683" s="14"/>
    </row>
    <row r="684" spans="1:25" x14ac:dyDescent="0.25">
      <c r="A684" s="32">
        <f>IF(Weighting!$P$12&gt;0,B684,"")</f>
        <v>1.107</v>
      </c>
      <c r="B684">
        <f>Weighting!$C$12</f>
        <v>1.107</v>
      </c>
      <c r="C684">
        <f>Weighting!$F$12</f>
        <v>1</v>
      </c>
      <c r="D684">
        <f>IF(C684=1,'Data Transformation'!$G$3+0.5*'Data Transformation'!$W$25,IF(C685=1,D685-'Data Transformation'!$W$25,FALSE))</f>
        <v>1.131</v>
      </c>
      <c r="E684">
        <f t="array" ref="E684">IF(ISLOGICAL(D684),"",FREQUENCY(IF('Data Transformation'!$B$425:$B$8425='Bin Analysis'!$B675,'Data Transformation'!$G$425:$G$8425),D684))</f>
        <v>15</v>
      </c>
      <c r="F684">
        <f t="shared" si="84"/>
        <v>0</v>
      </c>
      <c r="G684">
        <f>Weighting!$H$12</f>
        <v>0</v>
      </c>
      <c r="H684">
        <f t="array" ref="H684">FREQUENCY(IF('Data Transformation'!$B$4:$B$8425=B675,'Data Transformation'!$G$4:$G$8425),'Bin Analysis'!$B684)</f>
        <v>16</v>
      </c>
      <c r="I684">
        <f t="shared" si="85"/>
        <v>1</v>
      </c>
      <c r="J684">
        <f t="shared" si="86"/>
        <v>1</v>
      </c>
      <c r="K684">
        <f>J684*Weighting!$W$12</f>
        <v>1</v>
      </c>
      <c r="M684" s="14"/>
    </row>
    <row r="685" spans="1:25" x14ac:dyDescent="0.25">
      <c r="A685" s="32">
        <f>IF(Weighting!$P$13&gt;0,B685,"")</f>
        <v>1.238</v>
      </c>
      <c r="B685">
        <f>Weighting!$C$13</f>
        <v>1.238</v>
      </c>
      <c r="C685">
        <f>Weighting!$F$13</f>
        <v>0</v>
      </c>
      <c r="D685" t="b">
        <f>IF(C685=1,'Data Transformation'!$G$3+0.5*'Data Transformation'!$W$25,IF(C686=1,D686-'Data Transformation'!$W$25,FALSE))</f>
        <v>0</v>
      </c>
      <c r="E685" t="str">
        <f t="array" ref="E685">IF(ISLOGICAL(D685),"",FREQUENCY(IF('Data Transformation'!$B$425:$B$8425='Bin Analysis'!$B675,'Data Transformation'!$G$425:$G$8425),D685))</f>
        <v/>
      </c>
      <c r="F685" t="str">
        <f t="shared" si="84"/>
        <v/>
      </c>
      <c r="G685">
        <f>Weighting!$H$13</f>
        <v>0</v>
      </c>
      <c r="H685">
        <f t="array" ref="H685">FREQUENCY(IF('Data Transformation'!$B$4:$B$8425=B675,'Data Transformation'!$G$4:$G$8425),'Bin Analysis'!$B685)</f>
        <v>16</v>
      </c>
      <c r="I685">
        <f t="shared" si="85"/>
        <v>0</v>
      </c>
      <c r="J685">
        <f t="shared" si="86"/>
        <v>0</v>
      </c>
      <c r="K685">
        <f>J685*Weighting!$W$13</f>
        <v>0</v>
      </c>
      <c r="M685" s="14"/>
    </row>
    <row r="686" spans="1:25" x14ac:dyDescent="0.25">
      <c r="A686" s="32">
        <f>IF(Weighting!$P$14&gt;0,B686,"")</f>
        <v>1.369</v>
      </c>
      <c r="B686">
        <f>Weighting!$C$14</f>
        <v>1.369</v>
      </c>
      <c r="C686">
        <f>Weighting!$F$14</f>
        <v>0</v>
      </c>
      <c r="D686" t="b">
        <f>IF(C686=1,'Data Transformation'!$G$3+0.5*'Data Transformation'!$W$25,IF(C687=1,D687-'Data Transformation'!$W$25,FALSE))</f>
        <v>0</v>
      </c>
      <c r="E686" t="str">
        <f t="array" ref="E686">IF(ISLOGICAL(D686),"",FREQUENCY(IF('Data Transformation'!$B$425:$B$8425='Bin Analysis'!$B675,'Data Transformation'!$G$425:$G$8425),D686))</f>
        <v/>
      </c>
      <c r="F686" t="str">
        <f t="shared" si="84"/>
        <v/>
      </c>
      <c r="G686">
        <f>Weighting!$H$14</f>
        <v>0</v>
      </c>
      <c r="H686">
        <f t="array" ref="H686">FREQUENCY(IF('Data Transformation'!$B$4:$B$8425=B675,'Data Transformation'!$G$4:$G$8425),'Bin Analysis'!$B686)</f>
        <v>16</v>
      </c>
      <c r="I686">
        <f t="shared" si="85"/>
        <v>0</v>
      </c>
      <c r="J686">
        <f t="shared" si="86"/>
        <v>0</v>
      </c>
      <c r="K686">
        <f>J686*Weighting!$W$14</f>
        <v>0</v>
      </c>
      <c r="M686" s="14"/>
    </row>
    <row r="687" spans="1:25" x14ac:dyDescent="0.25">
      <c r="A687" s="32">
        <f>IF(Weighting!$P$15&gt;0,B687,"")</f>
        <v>1.5000009999999999</v>
      </c>
      <c r="B687">
        <f>Weighting!$C$15</f>
        <v>1.5000009999999999</v>
      </c>
      <c r="C687">
        <f>Weighting!$F$15</f>
        <v>0</v>
      </c>
      <c r="D687" t="b">
        <f>IF(C687=1,'Data Transformation'!$G$3+0.5*'Data Transformation'!$W$25,IF(C688=1,D688-'Data Transformation'!$W$25,FALSE))</f>
        <v>0</v>
      </c>
      <c r="E687" t="str">
        <f t="array" ref="E687">IF(ISLOGICAL(D687),"",FREQUENCY(IF('Data Transformation'!$B$425:$B$8425='Bin Analysis'!$B675,'Data Transformation'!$G$425:$G$8425),D687))</f>
        <v/>
      </c>
      <c r="F687" t="str">
        <f t="shared" si="84"/>
        <v/>
      </c>
      <c r="G687">
        <f>Weighting!$H$15</f>
        <v>0</v>
      </c>
      <c r="H687">
        <f t="array" ref="H687">FREQUENCY(IF('Data Transformation'!$B$4:$B$8425=B675,'Data Transformation'!$G$4:$G$8425),'Bin Analysis'!$B687)</f>
        <v>16</v>
      </c>
      <c r="I687">
        <f t="shared" si="85"/>
        <v>0</v>
      </c>
      <c r="J687">
        <f t="shared" si="86"/>
        <v>0</v>
      </c>
      <c r="K687">
        <f>J687*Weighting!$W$15</f>
        <v>0</v>
      </c>
      <c r="M687" s="14"/>
    </row>
    <row r="688" spans="1:25" x14ac:dyDescent="0.25">
      <c r="A688" s="32" t="str">
        <f>IF(Weighting!$P$16&gt;0,B688,"")</f>
        <v/>
      </c>
      <c r="B688">
        <f>Weighting!$C$16</f>
        <v>1.631</v>
      </c>
      <c r="C688">
        <f>Weighting!$F$16</f>
        <v>0</v>
      </c>
      <c r="D688" t="b">
        <f>IF(C688=1,'Data Transformation'!$G$3+0.5*'Data Transformation'!$W$25,IF(C689=1,D689-'Data Transformation'!$W$25,FALSE))</f>
        <v>0</v>
      </c>
      <c r="E688" t="str">
        <f t="array" ref="E688">IF(ISLOGICAL(D688),"",FREQUENCY(IF('Data Transformation'!$B$425:$B$8425='Bin Analysis'!$B675,'Data Transformation'!$G$425:$G$8425),D688))</f>
        <v/>
      </c>
      <c r="F688" t="str">
        <f t="shared" si="84"/>
        <v/>
      </c>
      <c r="G688">
        <f>Weighting!$H$16</f>
        <v>0</v>
      </c>
      <c r="H688">
        <f t="array" ref="H688">FREQUENCY(IF('Data Transformation'!$B$4:$B$8425=B675,'Data Transformation'!$G$4:$G$8425),'Bin Analysis'!$B688)</f>
        <v>16</v>
      </c>
      <c r="I688">
        <f t="shared" si="85"/>
        <v>0</v>
      </c>
      <c r="J688">
        <f t="shared" si="86"/>
        <v>0</v>
      </c>
      <c r="K688">
        <f>J688*Weighting!$W$16</f>
        <v>0</v>
      </c>
      <c r="M688" s="14"/>
    </row>
    <row r="689" spans="1:25" x14ac:dyDescent="0.25">
      <c r="A689" s="32" t="str">
        <f>IF(Weighting!$P$17&gt;0,B689,"")</f>
        <v/>
      </c>
      <c r="B689">
        <f>Weighting!$C$17</f>
        <v>1.762</v>
      </c>
      <c r="C689">
        <f>Weighting!$F$17</f>
        <v>0</v>
      </c>
      <c r="D689" t="b">
        <f>IF(C689=1,'Data Transformation'!$G$3+0.5*'Data Transformation'!$W$25,IF(C690=1,D690-'Data Transformation'!$W$25,FALSE))</f>
        <v>0</v>
      </c>
      <c r="E689" t="str">
        <f t="array" ref="E689">IF(ISLOGICAL(D689),"",FREQUENCY(IF('Data Transformation'!$B$425:$B$8425='Bin Analysis'!$B675,'Data Transformation'!$G$425:$G$8425),D689))</f>
        <v/>
      </c>
      <c r="F689" t="str">
        <f t="shared" si="84"/>
        <v/>
      </c>
      <c r="G689">
        <f>Weighting!$H$17</f>
        <v>0</v>
      </c>
      <c r="H689">
        <f t="array" ref="H689">FREQUENCY(IF('Data Transformation'!$B$4:$B$8425=B675,'Data Transformation'!$G$4:$G$8425),'Bin Analysis'!$B689)</f>
        <v>16</v>
      </c>
      <c r="I689">
        <f t="shared" si="85"/>
        <v>0</v>
      </c>
      <c r="J689">
        <f t="shared" si="86"/>
        <v>0</v>
      </c>
      <c r="K689">
        <f>J689*Weighting!$W$17</f>
        <v>0</v>
      </c>
      <c r="M689" s="14"/>
    </row>
    <row r="690" spans="1:25" x14ac:dyDescent="0.25">
      <c r="A690" s="32" t="str">
        <f>IF(Weighting!$P$18&gt;0,B690,"")</f>
        <v/>
      </c>
      <c r="B690">
        <f>Weighting!$C$18</f>
        <v>1.893</v>
      </c>
      <c r="C690">
        <f>Weighting!$F$18</f>
        <v>0</v>
      </c>
      <c r="D690" t="b">
        <f>IF(C690=1,'Data Transformation'!$G$3+0.5*'Data Transformation'!$W$25,IF(C691=1,D691-'Data Transformation'!$W$25,FALSE))</f>
        <v>0</v>
      </c>
      <c r="E690" t="str">
        <f t="array" ref="E690">IF(ISLOGICAL(D690),"",FREQUENCY(IF('Data Transformation'!$B$425:$B$8425='Bin Analysis'!$B675,'Data Transformation'!$G$425:$G$8425),D690))</f>
        <v/>
      </c>
      <c r="F690" t="str">
        <f t="shared" si="84"/>
        <v/>
      </c>
      <c r="G690">
        <f>Weighting!$H$18</f>
        <v>0</v>
      </c>
      <c r="H690">
        <f t="array" ref="H690">FREQUENCY(IF('Data Transformation'!$B$4:$B$8425=B675,'Data Transformation'!$G$4:$G$8425),'Bin Analysis'!$B690)</f>
        <v>16</v>
      </c>
      <c r="I690">
        <f t="shared" si="85"/>
        <v>0</v>
      </c>
      <c r="J690">
        <f t="shared" si="86"/>
        <v>0</v>
      </c>
      <c r="K690">
        <f>J690*Weighting!$W$18</f>
        <v>0</v>
      </c>
      <c r="M690" s="14"/>
    </row>
    <row r="691" spans="1:25" x14ac:dyDescent="0.25">
      <c r="A691" s="32" t="str">
        <f>IF(Weighting!$P$19&gt;0,B691,"")</f>
        <v/>
      </c>
      <c r="B691">
        <f>Weighting!$C$19</f>
        <v>2.024</v>
      </c>
      <c r="C691">
        <f>Weighting!$F$19</f>
        <v>0</v>
      </c>
      <c r="D691" t="b">
        <f>IF(C691=1,'Data Transformation'!$G$3+0.5*'Data Transformation'!$W$25,IF(C692=1,D692-'Data Transformation'!$W$25,FALSE))</f>
        <v>0</v>
      </c>
      <c r="E691" t="str">
        <f t="array" ref="E691">IF(ISLOGICAL(D691),"",FREQUENCY(IF('Data Transformation'!$B$425:$B$8425='Bin Analysis'!$B675,'Data Transformation'!$G$425:$G$8425),D691))</f>
        <v/>
      </c>
      <c r="F691" t="str">
        <f t="shared" si="84"/>
        <v/>
      </c>
      <c r="G691">
        <f>Weighting!$H$19</f>
        <v>0</v>
      </c>
      <c r="H691">
        <f t="array" ref="H691">FREQUENCY(IF('Data Transformation'!$B$4:$B$8425=B675,'Data Transformation'!$G$4:$G$8425),'Bin Analysis'!$B691)</f>
        <v>16</v>
      </c>
      <c r="I691">
        <f t="shared" si="85"/>
        <v>0</v>
      </c>
      <c r="J691">
        <f t="shared" si="86"/>
        <v>0</v>
      </c>
      <c r="K691">
        <f>J691*Weighting!$W$19</f>
        <v>0</v>
      </c>
      <c r="M691" s="14"/>
    </row>
    <row r="692" spans="1:25" x14ac:dyDescent="0.25">
      <c r="A692" s="32" t="str">
        <f>IF(Weighting!$P$20&gt;0,B692,"")</f>
        <v/>
      </c>
      <c r="B692">
        <f>Weighting!$C$20</f>
        <v>2.1550000000000002</v>
      </c>
      <c r="C692">
        <f>Weighting!$F$20</f>
        <v>0</v>
      </c>
      <c r="D692" t="b">
        <f>IF(C692=1,'Data Transformation'!$G$3+0.5*'Data Transformation'!$W$25,IF(C693=1,D693-'Data Transformation'!$W$25,FALSE))</f>
        <v>0</v>
      </c>
      <c r="E692" t="str">
        <f t="array" ref="E692">IF(ISLOGICAL(D692),"",FREQUENCY(IF('Data Transformation'!$B$425:$B$8425='Bin Analysis'!$B675,'Data Transformation'!$G$425:$G$8425),D692))</f>
        <v/>
      </c>
      <c r="F692" t="str">
        <f t="shared" si="84"/>
        <v/>
      </c>
      <c r="G692">
        <f>Weighting!$H$20</f>
        <v>0</v>
      </c>
      <c r="H692">
        <f t="array" ref="H692">FREQUENCY(IF('Data Transformation'!$B$4:$B$8425=B675,'Data Transformation'!$G$4:$G$8425),'Bin Analysis'!$B692)</f>
        <v>16</v>
      </c>
      <c r="I692">
        <f t="shared" si="85"/>
        <v>0</v>
      </c>
      <c r="J692">
        <f t="shared" si="86"/>
        <v>0</v>
      </c>
      <c r="K692">
        <f>J692*Weighting!$W$20</f>
        <v>0</v>
      </c>
      <c r="M692" s="14"/>
    </row>
    <row r="693" spans="1:25" x14ac:dyDescent="0.25">
      <c r="A693" s="32" t="str">
        <f>IF(Weighting!$P$21&gt;0,B693,"")</f>
        <v/>
      </c>
      <c r="B693">
        <f>Weighting!$C$21</f>
        <v>2.2860000000000005</v>
      </c>
      <c r="C693">
        <f>Weighting!$F$21</f>
        <v>0</v>
      </c>
      <c r="D693" t="b">
        <f>IF(C693=1,'Data Transformation'!$G$3+0.5*'Data Transformation'!$W$25,IF(C694=1,D694-'Data Transformation'!$W$25,FALSE))</f>
        <v>0</v>
      </c>
      <c r="E693" t="str">
        <f t="array" ref="E693">IF(ISLOGICAL(D693),"",FREQUENCY(IF('Data Transformation'!$B$425:$B$8425='Bin Analysis'!$B675,'Data Transformation'!$G$425:$G$8425),D693))</f>
        <v/>
      </c>
      <c r="F693" t="str">
        <f t="shared" si="84"/>
        <v/>
      </c>
      <c r="G693">
        <f>Weighting!$H$21</f>
        <v>0</v>
      </c>
      <c r="H693">
        <f t="array" ref="H693">FREQUENCY(IF('Data Transformation'!$B$4:$B$8425=B675,'Data Transformation'!$G$4:$G$8425),'Bin Analysis'!$B693)</f>
        <v>16</v>
      </c>
      <c r="I693">
        <f t="shared" si="85"/>
        <v>0</v>
      </c>
      <c r="J693">
        <f t="shared" si="86"/>
        <v>0</v>
      </c>
      <c r="K693">
        <f>J693*Weighting!$W$21</f>
        <v>0</v>
      </c>
      <c r="M693" s="14"/>
    </row>
    <row r="694" spans="1:25" x14ac:dyDescent="0.25">
      <c r="A694" s="32" t="str">
        <f>IF(Weighting!$P$22&gt;0,B694,"")</f>
        <v/>
      </c>
      <c r="B694">
        <f>Weighting!$C$22</f>
        <v>2.4170000000000007</v>
      </c>
      <c r="C694">
        <f>Weighting!$F$22</f>
        <v>0</v>
      </c>
      <c r="D694" t="b">
        <f>IF(C694=1,'Data Transformation'!$G$3+0.5*'Data Transformation'!$W$25,IF(C695=1,D695-'Data Transformation'!$W$25,FALSE))</f>
        <v>0</v>
      </c>
      <c r="E694" t="str">
        <f t="array" ref="E694">IF(ISLOGICAL(D694),"",FREQUENCY(IF('Data Transformation'!$B$425:$B$8425='Bin Analysis'!$B675,'Data Transformation'!$G$425:$G$8425),D694))</f>
        <v/>
      </c>
      <c r="F694" t="str">
        <f t="shared" si="84"/>
        <v/>
      </c>
      <c r="G694">
        <f>Weighting!$H$22</f>
        <v>0</v>
      </c>
      <c r="H694">
        <f t="array" ref="H694">FREQUENCY(IF('Data Transformation'!$B$4:$B$8425=B675,'Data Transformation'!$G$4:$G$8425),'Bin Analysis'!$B694)</f>
        <v>16</v>
      </c>
      <c r="I694">
        <f t="shared" si="85"/>
        <v>0</v>
      </c>
      <c r="J694">
        <f t="shared" si="86"/>
        <v>0</v>
      </c>
      <c r="K694">
        <f>J694*Weighting!$W$22</f>
        <v>0</v>
      </c>
      <c r="M694" s="14"/>
    </row>
    <row r="695" spans="1:25" x14ac:dyDescent="0.25">
      <c r="A695" s="32" t="str">
        <f>IF(Weighting!$P$23&gt;0,B695,"")</f>
        <v/>
      </c>
      <c r="B695">
        <f>Weighting!$C$23</f>
        <v>2.5480000000000009</v>
      </c>
      <c r="C695">
        <f>Weighting!$F$23</f>
        <v>0</v>
      </c>
      <c r="D695" t="b">
        <f>IF(C695=1,'Data Transformation'!$G$3+0.5*'Data Transformation'!$W$25,IF(C696=1,D696-'Data Transformation'!$W$25,FALSE))</f>
        <v>0</v>
      </c>
      <c r="E695" t="str">
        <f t="array" ref="E695">IF(ISLOGICAL(D695),"",FREQUENCY(IF('Data Transformation'!$B$425:$B$8425='Bin Analysis'!$B675,'Data Transformation'!$G$425:$G$8425),D695))</f>
        <v/>
      </c>
      <c r="F695" t="str">
        <f t="shared" si="84"/>
        <v/>
      </c>
      <c r="G695">
        <f>Weighting!$H$23</f>
        <v>0</v>
      </c>
      <c r="H695">
        <f t="array" ref="H695">FREQUENCY(IF('Data Transformation'!$B$4:$B$8425=B675,'Data Transformation'!$G$4:$G$8425),'Bin Analysis'!$B695)</f>
        <v>16</v>
      </c>
      <c r="I695">
        <f t="shared" si="85"/>
        <v>0</v>
      </c>
      <c r="J695">
        <f t="shared" si="86"/>
        <v>0</v>
      </c>
      <c r="K695">
        <f>J695*Weighting!$W$23</f>
        <v>0</v>
      </c>
      <c r="M695" s="14"/>
    </row>
    <row r="696" spans="1:25" x14ac:dyDescent="0.25">
      <c r="A696" s="32" t="str">
        <f>IF(Weighting!$P$24&gt;0,B696,"")</f>
        <v/>
      </c>
      <c r="B696">
        <f>Weighting!$C$24</f>
        <v>2.6790000000000012</v>
      </c>
      <c r="C696">
        <f>Weighting!$F$24</f>
        <v>0</v>
      </c>
      <c r="D696" t="b">
        <f>IF(C696=1,'Data Transformation'!$G$3+0.5*'Data Transformation'!$W$25,IF(C697=1,D697-'Data Transformation'!$W$25,FALSE))</f>
        <v>0</v>
      </c>
      <c r="E696" t="str">
        <f t="array" ref="E696">IF(ISLOGICAL(D696),"",FREQUENCY(IF('Data Transformation'!$B$425:$B$8425='Bin Analysis'!$B675,'Data Transformation'!$G$425:$G$8425),D696))</f>
        <v/>
      </c>
      <c r="F696" t="str">
        <f t="shared" si="84"/>
        <v/>
      </c>
      <c r="G696">
        <f>Weighting!$H$24</f>
        <v>0</v>
      </c>
      <c r="H696">
        <f t="array" ref="H696">FREQUENCY(IF('Data Transformation'!$B$4:$B$8425=B675,'Data Transformation'!$G$4:$G$8425),'Bin Analysis'!$B696)</f>
        <v>16</v>
      </c>
      <c r="I696">
        <f t="shared" si="85"/>
        <v>0</v>
      </c>
      <c r="J696">
        <f t="shared" si="86"/>
        <v>0</v>
      </c>
      <c r="K696">
        <f>J696*Weighting!$W$24</f>
        <v>0</v>
      </c>
      <c r="M696" s="14"/>
    </row>
    <row r="697" spans="1:25" x14ac:dyDescent="0.25">
      <c r="A697" s="32" t="str">
        <f>IF(Weighting!$P$25&gt;0,B697,"")</f>
        <v/>
      </c>
      <c r="B697">
        <f>Weighting!$C$25</f>
        <v>2.8100000000000014</v>
      </c>
      <c r="C697">
        <f>Weighting!$F$25</f>
        <v>0</v>
      </c>
      <c r="D697" t="b">
        <f>IF(C697=1,'Data Transformation'!$G$3+0.5*'Data Transformation'!$W$25,IF(C698=1,D698-'Data Transformation'!$W$25,FALSE))</f>
        <v>0</v>
      </c>
      <c r="E697" t="str">
        <f t="array" ref="E697">IF(ISLOGICAL(D697),"",FREQUENCY(IF('Data Transformation'!$B$425:$B$8425='Bin Analysis'!$B675,'Data Transformation'!$G$425:$G$8425),D697))</f>
        <v/>
      </c>
      <c r="F697" t="str">
        <f t="shared" si="84"/>
        <v/>
      </c>
      <c r="G697">
        <f>Weighting!$H$25</f>
        <v>0</v>
      </c>
      <c r="H697">
        <f t="array" ref="H697">FREQUENCY(IF('Data Transformation'!$B$4:$B$8425=B675,'Data Transformation'!$G$4:$G$8425),'Bin Analysis'!$B697)</f>
        <v>16</v>
      </c>
      <c r="I697">
        <f t="shared" si="85"/>
        <v>0</v>
      </c>
      <c r="J697">
        <f t="shared" si="86"/>
        <v>0</v>
      </c>
      <c r="K697">
        <f>J697*Weighting!$W$25</f>
        <v>0</v>
      </c>
      <c r="M697" s="14"/>
    </row>
    <row r="698" spans="1:25" x14ac:dyDescent="0.25">
      <c r="O698"/>
      <c r="P698"/>
      <c r="Q698"/>
      <c r="R698"/>
    </row>
    <row r="699" spans="1:25" ht="23.25" x14ac:dyDescent="0.35">
      <c r="A699" s="21" t="s">
        <v>0</v>
      </c>
      <c r="B699" s="21">
        <f>IFERROR(VLOOKUP(C699,'Data Transformation'!$L$6:$M$426,2,FALSE),"")</f>
        <v>29</v>
      </c>
      <c r="C699" s="21">
        <f>C675+1</f>
        <v>29</v>
      </c>
      <c r="D699" s="21"/>
      <c r="E699" s="21"/>
      <c r="F699" s="21"/>
      <c r="G699" s="21"/>
      <c r="H699" s="22"/>
      <c r="I699" s="22"/>
      <c r="J699" s="22"/>
      <c r="K699" s="21"/>
      <c r="L699" s="21">
        <f>B699</f>
        <v>29</v>
      </c>
      <c r="M699" s="23">
        <f>INDEX('Data Transformation'!$O$4:$O$424,MATCH($B699,'Data Transformation'!$M$4:$M$424,0),MATCH($M$2,'Data Transformation'!$O$3,0))</f>
        <v>13</v>
      </c>
      <c r="N699" s="27">
        <f>IF('Input and Summary Results'!$J$16="minimum",'Bin Analysis'!X700/(M699-1),'Bin Analysis'!Y699/('Bin Analysis'!M699-1))</f>
        <v>0</v>
      </c>
      <c r="O699" s="27">
        <f>IF(M699=FALSE,NA(),(VLOOKUP(1,C702:K721,4,FALSE))/(M699-1))</f>
        <v>0.83333333333333337</v>
      </c>
      <c r="P699" s="27">
        <f>IF(M699=FALSE,NA(),SUM(J702:J721)/Weighting!$S$5)</f>
        <v>0.3</v>
      </c>
      <c r="Q699" s="27">
        <f>IF(M699=FALSE,NA(),SUM(K702:K721)/Weighting!$S$6)</f>
        <v>0.2608695652173913</v>
      </c>
      <c r="R699" s="27">
        <f>IF(M699=FALSE,NA(),(VLOOKUP(1,G702:K721,3,FALSE))/(M699-1))</f>
        <v>0</v>
      </c>
      <c r="S699" s="22" t="str">
        <f>IF(M699=FALSE,NA(),IF(SUM(J702:J721)=2,"yes","no"))</f>
        <v>no</v>
      </c>
      <c r="X699" s="2" cm="2">
        <f t="array" ref="X699:X700">FREQUENCY(IF('Data Transformation'!$B$425:$B$6424='Bin Analysis'!L699,'Data Transformation'!$G$425:$G$6424),'Data Transformation'!$U$11)</f>
        <v>12</v>
      </c>
      <c r="Y699" s="2" cm="2">
        <f t="array" ref="Y699:Y700">FREQUENCY(IF('Data Transformation'!$B$425:$B$6424='Bin Analysis'!L699,'Data Transformation'!$G$425:$G$6424),'Data Transformation'!$U$12)</f>
        <v>2</v>
      </c>
    </row>
    <row r="700" spans="1:25" x14ac:dyDescent="0.25">
      <c r="A700" s="14" t="s">
        <v>67</v>
      </c>
      <c r="B700" t="s">
        <v>47</v>
      </c>
      <c r="C700" t="s">
        <v>5</v>
      </c>
      <c r="D700" t="s">
        <v>100</v>
      </c>
      <c r="E700" t="s">
        <v>101</v>
      </c>
      <c r="F700" t="s">
        <v>102</v>
      </c>
      <c r="G700" t="s">
        <v>70</v>
      </c>
      <c r="H700" t="s">
        <v>31</v>
      </c>
      <c r="I700" t="s">
        <v>32</v>
      </c>
      <c r="J700" t="s">
        <v>46</v>
      </c>
      <c r="K700" s="14" t="s">
        <v>45</v>
      </c>
      <c r="M700" s="14"/>
      <c r="X700" s="2">
        <v>0</v>
      </c>
      <c r="Y700" s="2">
        <v>10</v>
      </c>
    </row>
    <row r="701" spans="1:25" x14ac:dyDescent="0.25">
      <c r="A701" s="32"/>
      <c r="D701" t="b">
        <f>IF(C701=1,'Data Transformation'!$G$3+0.5*'Data Transformation'!$W$25,IF(C702=1,D702-'Data Transformation'!$W$25,FALSE))</f>
        <v>0</v>
      </c>
      <c r="E701" t="str">
        <f t="array" ref="E701">IF(ISLOGICAL(D701),"",FREQUENCY(IF('Data Transformation'!$B$425:$B$8425='Bin Analysis'!$B699,'Data Transformation'!$G$425:$G$8425),D701))</f>
        <v/>
      </c>
      <c r="F701" t="str">
        <f>IF(ISLOGICAL(D701),"",E701-E700)</f>
        <v/>
      </c>
      <c r="M701" s="14"/>
    </row>
    <row r="702" spans="1:25" x14ac:dyDescent="0.25">
      <c r="A702" s="32">
        <f>IF(Weighting!$P$6&gt;0,B702,"")</f>
        <v>0.32100000000000001</v>
      </c>
      <c r="B702">
        <f>Weighting!$C$6</f>
        <v>0.32100000000000001</v>
      </c>
      <c r="C702">
        <f>Weighting!$F$6</f>
        <v>0</v>
      </c>
      <c r="D702" t="b">
        <f>IF(C702=1,'Data Transformation'!$G$3+0.5*'Data Transformation'!$W$25,IF(C703=1,D703-'Data Transformation'!$W$25,FALSE))</f>
        <v>0</v>
      </c>
      <c r="E702" t="str">
        <f t="array" ref="E702">IF(ISLOGICAL(D702),"",FREQUENCY(IF('Data Transformation'!$B$425:$B$8425='Bin Analysis'!$B699,'Data Transformation'!$G$425:$G$8425),D702))</f>
        <v/>
      </c>
      <c r="F702" t="str">
        <f>IF(ISLOGICAL(D702),"",E702-E701)</f>
        <v/>
      </c>
      <c r="G702">
        <f>Weighting!$H$6</f>
        <v>1</v>
      </c>
      <c r="H702">
        <f t="array" ref="H702">FREQUENCY(IF('Data Transformation'!$B$4:$B$8425=B699,'Data Transformation'!$G$4:$G$8425),'Bin Analysis'!$B702)</f>
        <v>0</v>
      </c>
      <c r="I702">
        <f>H702-H701</f>
        <v>0</v>
      </c>
      <c r="J702">
        <f>IF(I702=0,0,1)</f>
        <v>0</v>
      </c>
      <c r="K702">
        <f>J702*Weighting!$W$6</f>
        <v>0</v>
      </c>
      <c r="M702" s="14"/>
    </row>
    <row r="703" spans="1:25" x14ac:dyDescent="0.25">
      <c r="A703" s="32">
        <f>IF(Weighting!$P$7&gt;0,B703,"")</f>
        <v>0.45200000000000001</v>
      </c>
      <c r="B703">
        <f>Weighting!$C$7</f>
        <v>0.45200000000000001</v>
      </c>
      <c r="C703">
        <f>Weighting!$F$7</f>
        <v>0</v>
      </c>
      <c r="D703" t="b">
        <f>IF(C703=1,'Data Transformation'!$G$3+0.5*'Data Transformation'!$W$25,IF(C704=1,D704-'Data Transformation'!$W$25,FALSE))</f>
        <v>0</v>
      </c>
      <c r="E703" t="str">
        <f t="array" ref="E703">IF(ISLOGICAL(D703),"",FREQUENCY(IF('Data Transformation'!$B$425:$B$8425='Bin Analysis'!$B699,'Data Transformation'!$G$425:$G$8425),D703))</f>
        <v/>
      </c>
      <c r="F703" t="str">
        <f t="shared" ref="F703:F721" si="87">IF(ISLOGICAL(D703),"",E703-E702)</f>
        <v/>
      </c>
      <c r="G703">
        <f>Weighting!$H$7</f>
        <v>0</v>
      </c>
      <c r="H703">
        <f t="array" ref="H703">FREQUENCY(IF('Data Transformation'!$B$4:$B$8425=B699,'Data Transformation'!$G$4:$G$8425),'Bin Analysis'!$B703)</f>
        <v>0</v>
      </c>
      <c r="I703">
        <f t="shared" ref="I703:I721" si="88">H703-H702</f>
        <v>0</v>
      </c>
      <c r="J703">
        <f>IF(I703=0,0,1)</f>
        <v>0</v>
      </c>
      <c r="K703">
        <f>J703*Weighting!$W$7</f>
        <v>0</v>
      </c>
      <c r="M703" s="14"/>
    </row>
    <row r="704" spans="1:25" x14ac:dyDescent="0.25">
      <c r="A704" s="32">
        <f>IF(Weighting!$P$8&gt;0,B704,"")</f>
        <v>0.58299999999999996</v>
      </c>
      <c r="B704">
        <f>Weighting!$C$8</f>
        <v>0.58299999999999996</v>
      </c>
      <c r="C704">
        <f>Weighting!$F$8</f>
        <v>0</v>
      </c>
      <c r="D704" t="b">
        <f>IF(C704=1,'Data Transformation'!$G$3+0.5*'Data Transformation'!$W$25,IF(C705=1,D705-'Data Transformation'!$W$25,FALSE))</f>
        <v>0</v>
      </c>
      <c r="E704" t="str">
        <f t="array" ref="E704">IF(ISLOGICAL(D704),"",FREQUENCY(IF('Data Transformation'!$B$425:$B$8425='Bin Analysis'!$B699,'Data Transformation'!$G$425:$G$8425),D704))</f>
        <v/>
      </c>
      <c r="F704" t="str">
        <f t="shared" si="87"/>
        <v/>
      </c>
      <c r="G704">
        <f>Weighting!$H$8</f>
        <v>0</v>
      </c>
      <c r="H704">
        <f t="array" ref="H704">FREQUENCY(IF('Data Transformation'!$B$4:$B$8425=B699,'Data Transformation'!$G$4:$G$8425),'Bin Analysis'!$B704)</f>
        <v>2</v>
      </c>
      <c r="I704">
        <f t="shared" si="88"/>
        <v>2</v>
      </c>
      <c r="J704">
        <f t="shared" ref="J704:J721" si="89">IF(I704=0,0,1)</f>
        <v>1</v>
      </c>
      <c r="K704">
        <f>J704*Weighting!$W$8</f>
        <v>3</v>
      </c>
      <c r="M704" s="14"/>
    </row>
    <row r="705" spans="1:13" x14ac:dyDescent="0.25">
      <c r="A705" s="32">
        <f>IF(Weighting!$P$9&gt;0,B705,"")</f>
        <v>0.71399999999999997</v>
      </c>
      <c r="B705" s="50">
        <f>Weighting!$C$9</f>
        <v>0.71399999999999997</v>
      </c>
      <c r="C705">
        <f>Weighting!$F$9</f>
        <v>0</v>
      </c>
      <c r="D705" t="b">
        <f>IF(C705=1,'Data Transformation'!$G$3+0.5*'Data Transformation'!$W$25,IF(C706=1,D706-'Data Transformation'!$W$25,FALSE))</f>
        <v>0</v>
      </c>
      <c r="E705" t="str">
        <f t="array" ref="E705">IF(ISLOGICAL(D705),"",FREQUENCY(IF('Data Transformation'!$B$425:$B$8425='Bin Analysis'!$B699,'Data Transformation'!$G$425:$G$8425),D705))</f>
        <v/>
      </c>
      <c r="F705" t="str">
        <f t="shared" si="87"/>
        <v/>
      </c>
      <c r="G705">
        <f>Weighting!$H$9</f>
        <v>0</v>
      </c>
      <c r="H705">
        <f t="array" ref="H705">FREQUENCY(IF('Data Transformation'!$B$4:$B$8425=B699,'Data Transformation'!$G$4:$G$8425),'Bin Analysis'!$B705)</f>
        <v>2</v>
      </c>
      <c r="I705">
        <f t="shared" si="88"/>
        <v>0</v>
      </c>
      <c r="J705">
        <f t="shared" si="89"/>
        <v>0</v>
      </c>
      <c r="K705">
        <f>J705*Weighting!$W$9</f>
        <v>0</v>
      </c>
      <c r="M705" s="14"/>
    </row>
    <row r="706" spans="1:13" x14ac:dyDescent="0.25">
      <c r="A706" s="32">
        <f>IF(Weighting!$P$10&gt;0,B706,"")</f>
        <v>0.84499999999999997</v>
      </c>
      <c r="B706">
        <f>Weighting!$C$10</f>
        <v>0.84499999999999997</v>
      </c>
      <c r="C706">
        <f>Weighting!$F$10</f>
        <v>0</v>
      </c>
      <c r="D706" t="b">
        <f>IF(C706=1,'Data Transformation'!$G$3+0.5*'Data Transformation'!$W$25,IF(C707=1,D707-'Data Transformation'!$W$25,FALSE))</f>
        <v>0</v>
      </c>
      <c r="E706" t="str">
        <f t="array" ref="E706">IF(ISLOGICAL(D706),"",FREQUENCY(IF('Data Transformation'!$B$425:$B$8425='Bin Analysis'!$B699,'Data Transformation'!$G$425:$G$8425),D706))</f>
        <v/>
      </c>
      <c r="F706" t="str">
        <f t="shared" si="87"/>
        <v/>
      </c>
      <c r="G706">
        <f>Weighting!$H$10</f>
        <v>0</v>
      </c>
      <c r="H706">
        <f t="array" ref="H706">FREQUENCY(IF('Data Transformation'!$B$4:$B$8425=B699,'Data Transformation'!$G$4:$G$8425),'Bin Analysis'!$B706)</f>
        <v>2</v>
      </c>
      <c r="I706">
        <f t="shared" si="88"/>
        <v>0</v>
      </c>
      <c r="J706">
        <f t="shared" si="89"/>
        <v>0</v>
      </c>
      <c r="K706">
        <f>J706*Weighting!$W$10</f>
        <v>0</v>
      </c>
      <c r="M706" s="14"/>
    </row>
    <row r="707" spans="1:13" x14ac:dyDescent="0.25">
      <c r="A707" s="32">
        <f>IF(Weighting!$P$11&gt;0,B707,"")</f>
        <v>0.97599999999999998</v>
      </c>
      <c r="B707">
        <f>Weighting!$C$11</f>
        <v>0.97599999999999998</v>
      </c>
      <c r="C707">
        <f>Weighting!$F$11</f>
        <v>0</v>
      </c>
      <c r="D707">
        <f>IF(C707=1,'Data Transformation'!$G$3+0.5*'Data Transformation'!$W$25,IF(C708=1,D708-'Data Transformation'!$W$25,FALSE))</f>
        <v>0.86899999999999999</v>
      </c>
      <c r="E707">
        <f t="array" ref="E707">IF(ISLOGICAL(D707),"",FREQUENCY(IF('Data Transformation'!$B$425:$B$8425='Bin Analysis'!$B699,'Data Transformation'!$G$425:$G$8425),D707))</f>
        <v>2</v>
      </c>
      <c r="F707" t="e">
        <f t="shared" si="87"/>
        <v>#VALUE!</v>
      </c>
      <c r="G707">
        <f>Weighting!$H$11</f>
        <v>0</v>
      </c>
      <c r="H707">
        <f t="array" ref="H707">FREQUENCY(IF('Data Transformation'!$B$4:$B$8425=B699,'Data Transformation'!$G$4:$G$8425),'Bin Analysis'!$B707)</f>
        <v>6</v>
      </c>
      <c r="I707">
        <f t="shared" si="88"/>
        <v>4</v>
      </c>
      <c r="J707">
        <f t="shared" si="89"/>
        <v>1</v>
      </c>
      <c r="K707">
        <f>J707*Weighting!$W$11</f>
        <v>2</v>
      </c>
      <c r="M707" s="14"/>
    </row>
    <row r="708" spans="1:13" x14ac:dyDescent="0.25">
      <c r="A708" s="32">
        <f>IF(Weighting!$P$12&gt;0,B708,"")</f>
        <v>1.107</v>
      </c>
      <c r="B708">
        <f>Weighting!$C$12</f>
        <v>1.107</v>
      </c>
      <c r="C708">
        <f>Weighting!$F$12</f>
        <v>1</v>
      </c>
      <c r="D708">
        <f>IF(C708=1,'Data Transformation'!$G$3+0.5*'Data Transformation'!$W$25,IF(C709=1,D709-'Data Transformation'!$W$25,FALSE))</f>
        <v>1.131</v>
      </c>
      <c r="E708">
        <f t="array" ref="E708">IF(ISLOGICAL(D708),"",FREQUENCY(IF('Data Transformation'!$B$425:$B$8425='Bin Analysis'!$B699,'Data Transformation'!$G$425:$G$8425),D708))</f>
        <v>12</v>
      </c>
      <c r="F708">
        <f t="shared" si="87"/>
        <v>10</v>
      </c>
      <c r="G708">
        <f>Weighting!$H$12</f>
        <v>0</v>
      </c>
      <c r="H708">
        <f t="array" ref="H708">FREQUENCY(IF('Data Transformation'!$B$4:$B$8425=B699,'Data Transformation'!$G$4:$G$8425),'Bin Analysis'!$B708)</f>
        <v>13</v>
      </c>
      <c r="I708">
        <f t="shared" si="88"/>
        <v>7</v>
      </c>
      <c r="J708">
        <f t="shared" si="89"/>
        <v>1</v>
      </c>
      <c r="K708">
        <f>J708*Weighting!$W$12</f>
        <v>1</v>
      </c>
      <c r="M708" s="14"/>
    </row>
    <row r="709" spans="1:13" x14ac:dyDescent="0.25">
      <c r="A709" s="32">
        <f>IF(Weighting!$P$13&gt;0,B709,"")</f>
        <v>1.238</v>
      </c>
      <c r="B709">
        <f>Weighting!$C$13</f>
        <v>1.238</v>
      </c>
      <c r="C709">
        <f>Weighting!$F$13</f>
        <v>0</v>
      </c>
      <c r="D709" t="b">
        <f>IF(C709=1,'Data Transformation'!$G$3+0.5*'Data Transformation'!$W$25,IF(C710=1,D710-'Data Transformation'!$W$25,FALSE))</f>
        <v>0</v>
      </c>
      <c r="E709" t="str">
        <f t="array" ref="E709">IF(ISLOGICAL(D709),"",FREQUENCY(IF('Data Transformation'!$B$425:$B$8425='Bin Analysis'!$B699,'Data Transformation'!$G$425:$G$8425),D709))</f>
        <v/>
      </c>
      <c r="F709" t="str">
        <f t="shared" si="87"/>
        <v/>
      </c>
      <c r="G709">
        <f>Weighting!$H$13</f>
        <v>0</v>
      </c>
      <c r="H709">
        <f t="array" ref="H709">FREQUENCY(IF('Data Transformation'!$B$4:$B$8425=B699,'Data Transformation'!$G$4:$G$8425),'Bin Analysis'!$B709)</f>
        <v>13</v>
      </c>
      <c r="I709">
        <f t="shared" si="88"/>
        <v>0</v>
      </c>
      <c r="J709">
        <f t="shared" si="89"/>
        <v>0</v>
      </c>
      <c r="K709">
        <f>J709*Weighting!$W$13</f>
        <v>0</v>
      </c>
      <c r="M709" s="14"/>
    </row>
    <row r="710" spans="1:13" x14ac:dyDescent="0.25">
      <c r="A710" s="32">
        <f>IF(Weighting!$P$14&gt;0,B710,"")</f>
        <v>1.369</v>
      </c>
      <c r="B710">
        <f>Weighting!$C$14</f>
        <v>1.369</v>
      </c>
      <c r="C710">
        <f>Weighting!$F$14</f>
        <v>0</v>
      </c>
      <c r="D710" t="b">
        <f>IF(C710=1,'Data Transformation'!$G$3+0.5*'Data Transformation'!$W$25,IF(C711=1,D711-'Data Transformation'!$W$25,FALSE))</f>
        <v>0</v>
      </c>
      <c r="E710" t="str">
        <f t="array" ref="E710">IF(ISLOGICAL(D710),"",FREQUENCY(IF('Data Transformation'!$B$425:$B$8425='Bin Analysis'!$B699,'Data Transformation'!$G$425:$G$8425),D710))</f>
        <v/>
      </c>
      <c r="F710" t="str">
        <f t="shared" si="87"/>
        <v/>
      </c>
      <c r="G710">
        <f>Weighting!$H$14</f>
        <v>0</v>
      </c>
      <c r="H710">
        <f t="array" ref="H710">FREQUENCY(IF('Data Transformation'!$B$4:$B$8425=B699,'Data Transformation'!$G$4:$G$8425),'Bin Analysis'!$B710)</f>
        <v>13</v>
      </c>
      <c r="I710">
        <f t="shared" si="88"/>
        <v>0</v>
      </c>
      <c r="J710">
        <f t="shared" si="89"/>
        <v>0</v>
      </c>
      <c r="K710">
        <f>J710*Weighting!$W$14</f>
        <v>0</v>
      </c>
      <c r="M710" s="14"/>
    </row>
    <row r="711" spans="1:13" x14ac:dyDescent="0.25">
      <c r="A711" s="32">
        <f>IF(Weighting!$P$15&gt;0,B711,"")</f>
        <v>1.5000009999999999</v>
      </c>
      <c r="B711">
        <f>Weighting!$C$15</f>
        <v>1.5000009999999999</v>
      </c>
      <c r="C711">
        <f>Weighting!$F$15</f>
        <v>0</v>
      </c>
      <c r="D711" t="b">
        <f>IF(C711=1,'Data Transformation'!$G$3+0.5*'Data Transformation'!$W$25,IF(C712=1,D712-'Data Transformation'!$W$25,FALSE))</f>
        <v>0</v>
      </c>
      <c r="E711" t="str">
        <f t="array" ref="E711">IF(ISLOGICAL(D711),"",FREQUENCY(IF('Data Transformation'!$B$425:$B$8425='Bin Analysis'!$B699,'Data Transformation'!$G$425:$G$8425),D711))</f>
        <v/>
      </c>
      <c r="F711" t="str">
        <f t="shared" si="87"/>
        <v/>
      </c>
      <c r="G711">
        <f>Weighting!$H$15</f>
        <v>0</v>
      </c>
      <c r="H711">
        <f t="array" ref="H711">FREQUENCY(IF('Data Transformation'!$B$4:$B$8425=B699,'Data Transformation'!$G$4:$G$8425),'Bin Analysis'!$B711)</f>
        <v>13</v>
      </c>
      <c r="I711">
        <f t="shared" si="88"/>
        <v>0</v>
      </c>
      <c r="J711">
        <f t="shared" si="89"/>
        <v>0</v>
      </c>
      <c r="K711">
        <f>J711*Weighting!$W$15</f>
        <v>0</v>
      </c>
      <c r="M711" s="14"/>
    </row>
    <row r="712" spans="1:13" x14ac:dyDescent="0.25">
      <c r="A712" s="32" t="str">
        <f>IF(Weighting!$P$16&gt;0,B712,"")</f>
        <v/>
      </c>
      <c r="B712">
        <f>Weighting!$C$16</f>
        <v>1.631</v>
      </c>
      <c r="C712">
        <f>Weighting!$F$16</f>
        <v>0</v>
      </c>
      <c r="D712" t="b">
        <f>IF(C712=1,'Data Transformation'!$G$3+0.5*'Data Transformation'!$W$25,IF(C713=1,D713-'Data Transformation'!$W$25,FALSE))</f>
        <v>0</v>
      </c>
      <c r="E712" t="str">
        <f t="array" ref="E712">IF(ISLOGICAL(D712),"",FREQUENCY(IF('Data Transformation'!$B$425:$B$8425='Bin Analysis'!$B699,'Data Transformation'!$G$425:$G$8425),D712))</f>
        <v/>
      </c>
      <c r="F712" t="str">
        <f t="shared" si="87"/>
        <v/>
      </c>
      <c r="G712">
        <f>Weighting!$H$16</f>
        <v>0</v>
      </c>
      <c r="H712">
        <f t="array" ref="H712">FREQUENCY(IF('Data Transformation'!$B$4:$B$8425=B699,'Data Transformation'!$G$4:$G$8425),'Bin Analysis'!$B712)</f>
        <v>13</v>
      </c>
      <c r="I712">
        <f t="shared" si="88"/>
        <v>0</v>
      </c>
      <c r="J712">
        <f t="shared" si="89"/>
        <v>0</v>
      </c>
      <c r="K712">
        <f>J712*Weighting!$W$16</f>
        <v>0</v>
      </c>
      <c r="M712" s="14"/>
    </row>
    <row r="713" spans="1:13" x14ac:dyDescent="0.25">
      <c r="A713" s="32" t="str">
        <f>IF(Weighting!$P$17&gt;0,B713,"")</f>
        <v/>
      </c>
      <c r="B713">
        <f>Weighting!$C$17</f>
        <v>1.762</v>
      </c>
      <c r="C713">
        <f>Weighting!$F$17</f>
        <v>0</v>
      </c>
      <c r="D713" t="b">
        <f>IF(C713=1,'Data Transformation'!$G$3+0.5*'Data Transformation'!$W$25,IF(C714=1,D714-'Data Transformation'!$W$25,FALSE))</f>
        <v>0</v>
      </c>
      <c r="E713" t="str">
        <f t="array" ref="E713">IF(ISLOGICAL(D713),"",FREQUENCY(IF('Data Transformation'!$B$425:$B$8425='Bin Analysis'!$B699,'Data Transformation'!$G$425:$G$8425),D713))</f>
        <v/>
      </c>
      <c r="F713" t="str">
        <f t="shared" si="87"/>
        <v/>
      </c>
      <c r="G713">
        <f>Weighting!$H$17</f>
        <v>0</v>
      </c>
      <c r="H713">
        <f t="array" ref="H713">FREQUENCY(IF('Data Transformation'!$B$4:$B$8425=B699,'Data Transformation'!$G$4:$G$8425),'Bin Analysis'!$B713)</f>
        <v>13</v>
      </c>
      <c r="I713">
        <f t="shared" si="88"/>
        <v>0</v>
      </c>
      <c r="J713">
        <f t="shared" si="89"/>
        <v>0</v>
      </c>
      <c r="K713">
        <f>J713*Weighting!$W$17</f>
        <v>0</v>
      </c>
      <c r="M713" s="14"/>
    </row>
    <row r="714" spans="1:13" x14ac:dyDescent="0.25">
      <c r="A714" s="32" t="str">
        <f>IF(Weighting!$P$18&gt;0,B714,"")</f>
        <v/>
      </c>
      <c r="B714">
        <f>Weighting!$C$18</f>
        <v>1.893</v>
      </c>
      <c r="C714">
        <f>Weighting!$F$18</f>
        <v>0</v>
      </c>
      <c r="D714" t="b">
        <f>IF(C714=1,'Data Transformation'!$G$3+0.5*'Data Transformation'!$W$25,IF(C715=1,D715-'Data Transformation'!$W$25,FALSE))</f>
        <v>0</v>
      </c>
      <c r="E714" t="str">
        <f t="array" ref="E714">IF(ISLOGICAL(D714),"",FREQUENCY(IF('Data Transformation'!$B$425:$B$8425='Bin Analysis'!$B699,'Data Transformation'!$G$425:$G$8425),D714))</f>
        <v/>
      </c>
      <c r="F714" t="str">
        <f t="shared" si="87"/>
        <v/>
      </c>
      <c r="G714">
        <f>Weighting!$H$18</f>
        <v>0</v>
      </c>
      <c r="H714">
        <f t="array" ref="H714">FREQUENCY(IF('Data Transformation'!$B$4:$B$8425=B699,'Data Transformation'!$G$4:$G$8425),'Bin Analysis'!$B714)</f>
        <v>13</v>
      </c>
      <c r="I714">
        <f t="shared" si="88"/>
        <v>0</v>
      </c>
      <c r="J714">
        <f t="shared" si="89"/>
        <v>0</v>
      </c>
      <c r="K714">
        <f>J714*Weighting!$W$18</f>
        <v>0</v>
      </c>
      <c r="M714" s="14"/>
    </row>
    <row r="715" spans="1:13" x14ac:dyDescent="0.25">
      <c r="A715" s="32" t="str">
        <f>IF(Weighting!$P$19&gt;0,B715,"")</f>
        <v/>
      </c>
      <c r="B715">
        <f>Weighting!$C$19</f>
        <v>2.024</v>
      </c>
      <c r="C715">
        <f>Weighting!$F$19</f>
        <v>0</v>
      </c>
      <c r="D715" t="b">
        <f>IF(C715=1,'Data Transformation'!$G$3+0.5*'Data Transformation'!$W$25,IF(C716=1,D716-'Data Transformation'!$W$25,FALSE))</f>
        <v>0</v>
      </c>
      <c r="E715" t="str">
        <f t="array" ref="E715">IF(ISLOGICAL(D715),"",FREQUENCY(IF('Data Transformation'!$B$425:$B$8425='Bin Analysis'!$B699,'Data Transformation'!$G$425:$G$8425),D715))</f>
        <v/>
      </c>
      <c r="F715" t="str">
        <f t="shared" si="87"/>
        <v/>
      </c>
      <c r="G715">
        <f>Weighting!$H$19</f>
        <v>0</v>
      </c>
      <c r="H715">
        <f t="array" ref="H715">FREQUENCY(IF('Data Transformation'!$B$4:$B$8425=B699,'Data Transformation'!$G$4:$G$8425),'Bin Analysis'!$B715)</f>
        <v>13</v>
      </c>
      <c r="I715">
        <f t="shared" si="88"/>
        <v>0</v>
      </c>
      <c r="J715">
        <f t="shared" si="89"/>
        <v>0</v>
      </c>
      <c r="K715">
        <f>J715*Weighting!$W$19</f>
        <v>0</v>
      </c>
      <c r="M715" s="14"/>
    </row>
    <row r="716" spans="1:13" x14ac:dyDescent="0.25">
      <c r="A716" s="32" t="str">
        <f>IF(Weighting!$P$20&gt;0,B716,"")</f>
        <v/>
      </c>
      <c r="B716">
        <f>Weighting!$C$20</f>
        <v>2.1550000000000002</v>
      </c>
      <c r="C716">
        <f>Weighting!$F$20</f>
        <v>0</v>
      </c>
      <c r="D716" t="b">
        <f>IF(C716=1,'Data Transformation'!$G$3+0.5*'Data Transformation'!$W$25,IF(C717=1,D717-'Data Transformation'!$W$25,FALSE))</f>
        <v>0</v>
      </c>
      <c r="E716" t="str">
        <f t="array" ref="E716">IF(ISLOGICAL(D716),"",FREQUENCY(IF('Data Transformation'!$B$425:$B$8425='Bin Analysis'!$B699,'Data Transformation'!$G$425:$G$8425),D716))</f>
        <v/>
      </c>
      <c r="F716" t="str">
        <f t="shared" si="87"/>
        <v/>
      </c>
      <c r="G716">
        <f>Weighting!$H$20</f>
        <v>0</v>
      </c>
      <c r="H716">
        <f t="array" ref="H716">FREQUENCY(IF('Data Transformation'!$B$4:$B$8425=B699,'Data Transformation'!$G$4:$G$8425),'Bin Analysis'!$B716)</f>
        <v>13</v>
      </c>
      <c r="I716">
        <f t="shared" si="88"/>
        <v>0</v>
      </c>
      <c r="J716">
        <f t="shared" si="89"/>
        <v>0</v>
      </c>
      <c r="K716">
        <f>J716*Weighting!$W$20</f>
        <v>0</v>
      </c>
      <c r="M716" s="14"/>
    </row>
    <row r="717" spans="1:13" x14ac:dyDescent="0.25">
      <c r="A717" s="32" t="str">
        <f>IF(Weighting!$P$21&gt;0,B717,"")</f>
        <v/>
      </c>
      <c r="B717">
        <f>Weighting!$C$21</f>
        <v>2.2860000000000005</v>
      </c>
      <c r="C717">
        <f>Weighting!$F$21</f>
        <v>0</v>
      </c>
      <c r="D717" t="b">
        <f>IF(C717=1,'Data Transformation'!$G$3+0.5*'Data Transformation'!$W$25,IF(C718=1,D718-'Data Transformation'!$W$25,FALSE))</f>
        <v>0</v>
      </c>
      <c r="E717" t="str">
        <f t="array" ref="E717">IF(ISLOGICAL(D717),"",FREQUENCY(IF('Data Transformation'!$B$425:$B$8425='Bin Analysis'!$B699,'Data Transformation'!$G$425:$G$8425),D717))</f>
        <v/>
      </c>
      <c r="F717" t="str">
        <f t="shared" si="87"/>
        <v/>
      </c>
      <c r="G717">
        <f>Weighting!$H$21</f>
        <v>0</v>
      </c>
      <c r="H717">
        <f t="array" ref="H717">FREQUENCY(IF('Data Transformation'!$B$4:$B$8425=B699,'Data Transformation'!$G$4:$G$8425),'Bin Analysis'!$B717)</f>
        <v>13</v>
      </c>
      <c r="I717">
        <f t="shared" si="88"/>
        <v>0</v>
      </c>
      <c r="J717">
        <f t="shared" si="89"/>
        <v>0</v>
      </c>
      <c r="K717">
        <f>J717*Weighting!$W$21</f>
        <v>0</v>
      </c>
      <c r="M717" s="14"/>
    </row>
    <row r="718" spans="1:13" x14ac:dyDescent="0.25">
      <c r="A718" s="32" t="str">
        <f>IF(Weighting!$P$22&gt;0,B718,"")</f>
        <v/>
      </c>
      <c r="B718">
        <f>Weighting!$C$22</f>
        <v>2.4170000000000007</v>
      </c>
      <c r="C718">
        <f>Weighting!$F$22</f>
        <v>0</v>
      </c>
      <c r="D718" t="b">
        <f>IF(C718=1,'Data Transformation'!$G$3+0.5*'Data Transformation'!$W$25,IF(C719=1,D719-'Data Transformation'!$W$25,FALSE))</f>
        <v>0</v>
      </c>
      <c r="E718" t="str">
        <f t="array" ref="E718">IF(ISLOGICAL(D718),"",FREQUENCY(IF('Data Transformation'!$B$425:$B$8425='Bin Analysis'!$B699,'Data Transformation'!$G$425:$G$8425),D718))</f>
        <v/>
      </c>
      <c r="F718" t="str">
        <f t="shared" si="87"/>
        <v/>
      </c>
      <c r="G718">
        <f>Weighting!$H$22</f>
        <v>0</v>
      </c>
      <c r="H718">
        <f t="array" ref="H718">FREQUENCY(IF('Data Transformation'!$B$4:$B$8425=B699,'Data Transformation'!$G$4:$G$8425),'Bin Analysis'!$B718)</f>
        <v>13</v>
      </c>
      <c r="I718">
        <f t="shared" si="88"/>
        <v>0</v>
      </c>
      <c r="J718">
        <f t="shared" si="89"/>
        <v>0</v>
      </c>
      <c r="K718">
        <f>J718*Weighting!$W$22</f>
        <v>0</v>
      </c>
      <c r="M718" s="14"/>
    </row>
    <row r="719" spans="1:13" x14ac:dyDescent="0.25">
      <c r="A719" s="32" t="str">
        <f>IF(Weighting!$P$23&gt;0,B719,"")</f>
        <v/>
      </c>
      <c r="B719">
        <f>Weighting!$C$23</f>
        <v>2.5480000000000009</v>
      </c>
      <c r="C719">
        <f>Weighting!$F$23</f>
        <v>0</v>
      </c>
      <c r="D719" t="b">
        <f>IF(C719=1,'Data Transformation'!$G$3+0.5*'Data Transformation'!$W$25,IF(C720=1,D720-'Data Transformation'!$W$25,FALSE))</f>
        <v>0</v>
      </c>
      <c r="E719" t="str">
        <f t="array" ref="E719">IF(ISLOGICAL(D719),"",FREQUENCY(IF('Data Transformation'!$B$425:$B$8425='Bin Analysis'!$B699,'Data Transformation'!$G$425:$G$8425),D719))</f>
        <v/>
      </c>
      <c r="F719" t="str">
        <f t="shared" si="87"/>
        <v/>
      </c>
      <c r="G719">
        <f>Weighting!$H$23</f>
        <v>0</v>
      </c>
      <c r="H719">
        <f t="array" ref="H719">FREQUENCY(IF('Data Transformation'!$B$4:$B$8425=B699,'Data Transformation'!$G$4:$G$8425),'Bin Analysis'!$B719)</f>
        <v>13</v>
      </c>
      <c r="I719">
        <f t="shared" si="88"/>
        <v>0</v>
      </c>
      <c r="J719">
        <f t="shared" si="89"/>
        <v>0</v>
      </c>
      <c r="K719">
        <f>J719*Weighting!$W$23</f>
        <v>0</v>
      </c>
      <c r="M719" s="14"/>
    </row>
    <row r="720" spans="1:13" x14ac:dyDescent="0.25">
      <c r="A720" s="32" t="str">
        <f>IF(Weighting!$P$24&gt;0,B720,"")</f>
        <v/>
      </c>
      <c r="B720">
        <f>Weighting!$C$24</f>
        <v>2.6790000000000012</v>
      </c>
      <c r="C720">
        <f>Weighting!$F$24</f>
        <v>0</v>
      </c>
      <c r="D720" t="b">
        <f>IF(C720=1,'Data Transformation'!$G$3+0.5*'Data Transformation'!$W$25,IF(C721=1,D721-'Data Transformation'!$W$25,FALSE))</f>
        <v>0</v>
      </c>
      <c r="E720" t="str">
        <f t="array" ref="E720">IF(ISLOGICAL(D720),"",FREQUENCY(IF('Data Transformation'!$B$425:$B$8425='Bin Analysis'!$B699,'Data Transformation'!$G$425:$G$8425),D720))</f>
        <v/>
      </c>
      <c r="F720" t="str">
        <f t="shared" si="87"/>
        <v/>
      </c>
      <c r="G720">
        <f>Weighting!$H$24</f>
        <v>0</v>
      </c>
      <c r="H720">
        <f t="array" ref="H720">FREQUENCY(IF('Data Transformation'!$B$4:$B$8425=B699,'Data Transformation'!$G$4:$G$8425),'Bin Analysis'!$B720)</f>
        <v>13</v>
      </c>
      <c r="I720">
        <f t="shared" si="88"/>
        <v>0</v>
      </c>
      <c r="J720">
        <f t="shared" si="89"/>
        <v>0</v>
      </c>
      <c r="K720">
        <f>J720*Weighting!$W$24</f>
        <v>0</v>
      </c>
      <c r="M720" s="14"/>
    </row>
    <row r="721" spans="1:25" x14ac:dyDescent="0.25">
      <c r="A721" s="32" t="str">
        <f>IF(Weighting!$P$25&gt;0,B721,"")</f>
        <v/>
      </c>
      <c r="B721">
        <f>Weighting!$C$25</f>
        <v>2.8100000000000014</v>
      </c>
      <c r="C721">
        <f>Weighting!$F$25</f>
        <v>0</v>
      </c>
      <c r="D721" t="b">
        <f>IF(C721=1,'Data Transformation'!$G$3+0.5*'Data Transformation'!$W$25,IF(C722=1,D722-'Data Transformation'!$W$25,FALSE))</f>
        <v>0</v>
      </c>
      <c r="E721" t="str">
        <f t="array" ref="E721">IF(ISLOGICAL(D721),"",FREQUENCY(IF('Data Transformation'!$B$425:$B$8425='Bin Analysis'!$B699,'Data Transformation'!$G$425:$G$8425),D721))</f>
        <v/>
      </c>
      <c r="F721" t="str">
        <f t="shared" si="87"/>
        <v/>
      </c>
      <c r="G721">
        <f>Weighting!$H$25</f>
        <v>0</v>
      </c>
      <c r="H721">
        <f t="array" ref="H721">FREQUENCY(IF('Data Transformation'!$B$4:$B$8425=B699,'Data Transformation'!$G$4:$G$8425),'Bin Analysis'!$B721)</f>
        <v>13</v>
      </c>
      <c r="I721">
        <f t="shared" si="88"/>
        <v>0</v>
      </c>
      <c r="J721">
        <f t="shared" si="89"/>
        <v>0</v>
      </c>
      <c r="K721">
        <f>J721*Weighting!$W$25</f>
        <v>0</v>
      </c>
      <c r="M721" s="14"/>
    </row>
    <row r="722" spans="1:25" x14ac:dyDescent="0.25">
      <c r="N722" s="55"/>
      <c r="O722"/>
      <c r="P722"/>
      <c r="Q722"/>
      <c r="R722"/>
    </row>
    <row r="723" spans="1:25" ht="23.25" x14ac:dyDescent="0.35">
      <c r="A723" s="21" t="s">
        <v>0</v>
      </c>
      <c r="B723" s="21">
        <f>IFERROR(VLOOKUP(C723,'Data Transformation'!$L$6:$M$426,2,FALSE),"")</f>
        <v>30</v>
      </c>
      <c r="C723" s="21">
        <f>C699+1</f>
        <v>30</v>
      </c>
      <c r="D723" s="21"/>
      <c r="E723" s="21"/>
      <c r="F723" s="21"/>
      <c r="G723" s="21"/>
      <c r="H723" s="22"/>
      <c r="I723" s="22"/>
      <c r="J723" s="22"/>
      <c r="K723" s="21"/>
      <c r="L723" s="21">
        <f>B723</f>
        <v>30</v>
      </c>
      <c r="M723" s="23">
        <f>INDEX('Data Transformation'!$O$4:$O$424,MATCH($B723,'Data Transformation'!$M$4:$M$424,0),MATCH($M$2,'Data Transformation'!$O$3,0))</f>
        <v>18</v>
      </c>
      <c r="N723" s="27">
        <f>IF('Input and Summary Results'!$J$16="minimum",'Bin Analysis'!X724/(M723-1),'Bin Analysis'!Y723/('Bin Analysis'!M723-1))</f>
        <v>0</v>
      </c>
      <c r="O723" s="27">
        <f>IF(M723=FALSE,NA(),(VLOOKUP(1,C726:K745,4,FALSE))/(M723-1))</f>
        <v>0.82352941176470584</v>
      </c>
      <c r="P723" s="27">
        <f>IF(M723=FALSE,NA(),SUM(J726:J745)/Weighting!$S$5)</f>
        <v>0.5</v>
      </c>
      <c r="Q723" s="27">
        <f>IF(M723=FALSE,NA(),SUM(K726:K745)/Weighting!$S$6)</f>
        <v>0.39130434782608697</v>
      </c>
      <c r="R723" s="27">
        <f>IF(M723=FALSE,NA(),(VLOOKUP(1,G726:K745,3,FALSE))/(M723-1))</f>
        <v>5.8823529411764705E-2</v>
      </c>
      <c r="S723" s="22" t="str">
        <f>IF(M723=FALSE,NA(),IF(SUM(J726:J745)=2,"yes","no"))</f>
        <v>no</v>
      </c>
      <c r="X723" s="2" cm="2">
        <f t="array" ref="X723:X724">FREQUENCY(IF('Data Transformation'!$B$425:$B$6424='Bin Analysis'!L723,'Data Transformation'!$G$425:$G$6424),'Data Transformation'!$U$11)</f>
        <v>17</v>
      </c>
      <c r="Y723" s="2" cm="2">
        <f t="array" ref="Y723:Y724">FREQUENCY(IF('Data Transformation'!$B$425:$B$6424='Bin Analysis'!L723,'Data Transformation'!$G$425:$G$6424),'Data Transformation'!$U$12)</f>
        <v>3</v>
      </c>
    </row>
    <row r="724" spans="1:25" x14ac:dyDescent="0.25">
      <c r="A724" s="14" t="s">
        <v>67</v>
      </c>
      <c r="B724" t="s">
        <v>47</v>
      </c>
      <c r="C724" t="s">
        <v>5</v>
      </c>
      <c r="D724" t="s">
        <v>100</v>
      </c>
      <c r="E724" t="s">
        <v>101</v>
      </c>
      <c r="F724" t="s">
        <v>102</v>
      </c>
      <c r="G724" t="s">
        <v>70</v>
      </c>
      <c r="H724" t="s">
        <v>31</v>
      </c>
      <c r="I724" t="s">
        <v>32</v>
      </c>
      <c r="J724" t="s">
        <v>46</v>
      </c>
      <c r="K724" s="14" t="s">
        <v>45</v>
      </c>
      <c r="M724" s="14"/>
      <c r="X724" s="2">
        <v>0</v>
      </c>
      <c r="Y724" s="2">
        <v>14</v>
      </c>
    </row>
    <row r="725" spans="1:25" x14ac:dyDescent="0.25">
      <c r="A725" s="32"/>
      <c r="D725" t="b">
        <f>IF(C725=1,'Data Transformation'!$G$3+0.5*'Data Transformation'!$W$25,IF(C726=1,D726-'Data Transformation'!$W$25,FALSE))</f>
        <v>0</v>
      </c>
      <c r="E725" t="str">
        <f t="array" ref="E725">IF(ISLOGICAL(D725),"",FREQUENCY(IF('Data Transformation'!$B$425:$B$8425='Bin Analysis'!$B723,'Data Transformation'!$G$425:$G$8425),D725))</f>
        <v/>
      </c>
      <c r="F725" t="str">
        <f>IF(ISLOGICAL(D725),"",E725-E724)</f>
        <v/>
      </c>
      <c r="M725" s="14"/>
    </row>
    <row r="726" spans="1:25" x14ac:dyDescent="0.25">
      <c r="A726" s="32">
        <f>IF(Weighting!$P$6&gt;0,B726,"")</f>
        <v>0.32100000000000001</v>
      </c>
      <c r="B726">
        <f>Weighting!$C$6</f>
        <v>0.32100000000000001</v>
      </c>
      <c r="C726">
        <f>Weighting!$F$6</f>
        <v>0</v>
      </c>
      <c r="D726" t="b">
        <f>IF(C726=1,'Data Transformation'!$G$3+0.5*'Data Transformation'!$W$25,IF(C727=1,D727-'Data Transformation'!$W$25,FALSE))</f>
        <v>0</v>
      </c>
      <c r="E726" t="str">
        <f t="array" ref="E726">IF(ISLOGICAL(D726),"",FREQUENCY(IF('Data Transformation'!$B$425:$B$8425='Bin Analysis'!$B723,'Data Transformation'!$G$425:$G$8425),D726))</f>
        <v/>
      </c>
      <c r="F726" t="str">
        <f>IF(ISLOGICAL(D726),"",E726-E725)</f>
        <v/>
      </c>
      <c r="G726">
        <f>Weighting!$H$6</f>
        <v>1</v>
      </c>
      <c r="H726">
        <f t="array" ref="H726">FREQUENCY(IF('Data Transformation'!$B$4:$B$8425=B723,'Data Transformation'!$G$4:$G$8425),'Bin Analysis'!$B726)</f>
        <v>1</v>
      </c>
      <c r="I726">
        <f>H726-H725</f>
        <v>1</v>
      </c>
      <c r="J726">
        <f>IF(I726=0,0,1)</f>
        <v>1</v>
      </c>
      <c r="K726">
        <f>J726*Weighting!$W$6</f>
        <v>1</v>
      </c>
      <c r="M726" s="14"/>
    </row>
    <row r="727" spans="1:25" x14ac:dyDescent="0.25">
      <c r="A727" s="32">
        <f>IF(Weighting!$P$7&gt;0,B727,"")</f>
        <v>0.45200000000000001</v>
      </c>
      <c r="B727">
        <f>Weighting!$C$7</f>
        <v>0.45200000000000001</v>
      </c>
      <c r="C727">
        <f>Weighting!$F$7</f>
        <v>0</v>
      </c>
      <c r="D727" t="b">
        <f>IF(C727=1,'Data Transformation'!$G$3+0.5*'Data Transformation'!$W$25,IF(C728=1,D728-'Data Transformation'!$W$25,FALSE))</f>
        <v>0</v>
      </c>
      <c r="E727" t="str">
        <f t="array" ref="E727">IF(ISLOGICAL(D727),"",FREQUENCY(IF('Data Transformation'!$B$425:$B$8425='Bin Analysis'!$B723,'Data Transformation'!$G$425:$G$8425),D727))</f>
        <v/>
      </c>
      <c r="F727" t="str">
        <f t="shared" ref="F727:F745" si="90">IF(ISLOGICAL(D727),"",E727-E726)</f>
        <v/>
      </c>
      <c r="G727">
        <f>Weighting!$H$7</f>
        <v>0</v>
      </c>
      <c r="H727">
        <f t="array" ref="H727">FREQUENCY(IF('Data Transformation'!$B$4:$B$8425=B723,'Data Transformation'!$G$4:$G$8425),'Bin Analysis'!$B727)</f>
        <v>2</v>
      </c>
      <c r="I727">
        <f t="shared" ref="I727:I745" si="91">H727-H726</f>
        <v>1</v>
      </c>
      <c r="J727">
        <f>IF(I727=0,0,1)</f>
        <v>1</v>
      </c>
      <c r="K727">
        <f>J727*Weighting!$W$7</f>
        <v>2</v>
      </c>
      <c r="M727" s="14"/>
    </row>
    <row r="728" spans="1:25" x14ac:dyDescent="0.25">
      <c r="A728" s="32">
        <f>IF(Weighting!$P$8&gt;0,B728,"")</f>
        <v>0.58299999999999996</v>
      </c>
      <c r="B728">
        <f>Weighting!$C$8</f>
        <v>0.58299999999999996</v>
      </c>
      <c r="C728">
        <f>Weighting!$F$8</f>
        <v>0</v>
      </c>
      <c r="D728" t="b">
        <f>IF(C728=1,'Data Transformation'!$G$3+0.5*'Data Transformation'!$W$25,IF(C729=1,D729-'Data Transformation'!$W$25,FALSE))</f>
        <v>0</v>
      </c>
      <c r="E728" t="str">
        <f t="array" ref="E728">IF(ISLOGICAL(D728),"",FREQUENCY(IF('Data Transformation'!$B$425:$B$8425='Bin Analysis'!$B723,'Data Transformation'!$G$425:$G$8425),D728))</f>
        <v/>
      </c>
      <c r="F728" t="str">
        <f t="shared" si="90"/>
        <v/>
      </c>
      <c r="G728">
        <f>Weighting!$H$8</f>
        <v>0</v>
      </c>
      <c r="H728">
        <f t="array" ref="H728">FREQUENCY(IF('Data Transformation'!$B$4:$B$8425=B723,'Data Transformation'!$G$4:$G$8425),'Bin Analysis'!$B728)</f>
        <v>2</v>
      </c>
      <c r="I728">
        <f t="shared" si="91"/>
        <v>0</v>
      </c>
      <c r="J728">
        <f t="shared" ref="J728:J745" si="92">IF(I728=0,0,1)</f>
        <v>0</v>
      </c>
      <c r="K728">
        <f>J728*Weighting!$W$8</f>
        <v>0</v>
      </c>
      <c r="M728" s="14"/>
    </row>
    <row r="729" spans="1:25" x14ac:dyDescent="0.25">
      <c r="A729" s="32">
        <f>IF(Weighting!$P$9&gt;0,B729,"")</f>
        <v>0.71399999999999997</v>
      </c>
      <c r="B729" s="50">
        <f>Weighting!$C$9</f>
        <v>0.71399999999999997</v>
      </c>
      <c r="C729">
        <f>Weighting!$F$9</f>
        <v>0</v>
      </c>
      <c r="D729" t="b">
        <f>IF(C729=1,'Data Transformation'!$G$3+0.5*'Data Transformation'!$W$25,IF(C730=1,D730-'Data Transformation'!$W$25,FALSE))</f>
        <v>0</v>
      </c>
      <c r="E729" t="str">
        <f t="array" ref="E729">IF(ISLOGICAL(D729),"",FREQUENCY(IF('Data Transformation'!$B$425:$B$8425='Bin Analysis'!$B723,'Data Transformation'!$G$425:$G$8425),D729))</f>
        <v/>
      </c>
      <c r="F729" t="str">
        <f t="shared" si="90"/>
        <v/>
      </c>
      <c r="G729">
        <f>Weighting!$H$9</f>
        <v>0</v>
      </c>
      <c r="H729">
        <f t="array" ref="H729">FREQUENCY(IF('Data Transformation'!$B$4:$B$8425=B723,'Data Transformation'!$G$4:$G$8425),'Bin Analysis'!$B729)</f>
        <v>3</v>
      </c>
      <c r="I729">
        <f t="shared" si="91"/>
        <v>1</v>
      </c>
      <c r="J729">
        <f t="shared" si="92"/>
        <v>1</v>
      </c>
      <c r="K729">
        <f>J729*Weighting!$W$9</f>
        <v>3</v>
      </c>
      <c r="M729" s="14"/>
    </row>
    <row r="730" spans="1:25" x14ac:dyDescent="0.25">
      <c r="A730" s="32">
        <f>IF(Weighting!$P$10&gt;0,B730,"")</f>
        <v>0.84499999999999997</v>
      </c>
      <c r="B730">
        <f>Weighting!$C$10</f>
        <v>0.84499999999999997</v>
      </c>
      <c r="C730">
        <f>Weighting!$F$10</f>
        <v>0</v>
      </c>
      <c r="D730" t="b">
        <f>IF(C730=1,'Data Transformation'!$G$3+0.5*'Data Transformation'!$W$25,IF(C731=1,D731-'Data Transformation'!$W$25,FALSE))</f>
        <v>0</v>
      </c>
      <c r="E730" t="str">
        <f t="array" ref="E730">IF(ISLOGICAL(D730),"",FREQUENCY(IF('Data Transformation'!$B$425:$B$8425='Bin Analysis'!$B723,'Data Transformation'!$G$425:$G$8425),D730))</f>
        <v/>
      </c>
      <c r="F730" t="str">
        <f t="shared" si="90"/>
        <v/>
      </c>
      <c r="G730">
        <f>Weighting!$H$10</f>
        <v>0</v>
      </c>
      <c r="H730">
        <f t="array" ref="H730">FREQUENCY(IF('Data Transformation'!$B$4:$B$8425=B723,'Data Transformation'!$G$4:$G$8425),'Bin Analysis'!$B730)</f>
        <v>3</v>
      </c>
      <c r="I730">
        <f t="shared" si="91"/>
        <v>0</v>
      </c>
      <c r="J730">
        <f t="shared" si="92"/>
        <v>0</v>
      </c>
      <c r="K730">
        <f>J730*Weighting!$W$10</f>
        <v>0</v>
      </c>
      <c r="M730" s="14"/>
    </row>
    <row r="731" spans="1:25" x14ac:dyDescent="0.25">
      <c r="A731" s="32">
        <f>IF(Weighting!$P$11&gt;0,B731,"")</f>
        <v>0.97599999999999998</v>
      </c>
      <c r="B731">
        <f>Weighting!$C$11</f>
        <v>0.97599999999999998</v>
      </c>
      <c r="C731">
        <f>Weighting!$F$11</f>
        <v>0</v>
      </c>
      <c r="D731">
        <f>IF(C731=1,'Data Transformation'!$G$3+0.5*'Data Transformation'!$W$25,IF(C732=1,D732-'Data Transformation'!$W$25,FALSE))</f>
        <v>0.86899999999999999</v>
      </c>
      <c r="E731">
        <f t="array" ref="E731">IF(ISLOGICAL(D731),"",FREQUENCY(IF('Data Transformation'!$B$425:$B$8425='Bin Analysis'!$B723,'Data Transformation'!$G$425:$G$8425),D731))</f>
        <v>3</v>
      </c>
      <c r="F731" t="e">
        <f t="shared" si="90"/>
        <v>#VALUE!</v>
      </c>
      <c r="G731">
        <f>Weighting!$H$11</f>
        <v>0</v>
      </c>
      <c r="H731">
        <f t="array" ref="H731">FREQUENCY(IF('Data Transformation'!$B$4:$B$8425=B723,'Data Transformation'!$G$4:$G$8425),'Bin Analysis'!$B731)</f>
        <v>9</v>
      </c>
      <c r="I731">
        <f t="shared" si="91"/>
        <v>6</v>
      </c>
      <c r="J731">
        <f t="shared" si="92"/>
        <v>1</v>
      </c>
      <c r="K731">
        <f>J731*Weighting!$W$11</f>
        <v>2</v>
      </c>
      <c r="M731" s="14"/>
    </row>
    <row r="732" spans="1:25" x14ac:dyDescent="0.25">
      <c r="A732" s="32">
        <f>IF(Weighting!$P$12&gt;0,B732,"")</f>
        <v>1.107</v>
      </c>
      <c r="B732">
        <f>Weighting!$C$12</f>
        <v>1.107</v>
      </c>
      <c r="C732">
        <f>Weighting!$F$12</f>
        <v>1</v>
      </c>
      <c r="D732">
        <f>IF(C732=1,'Data Transformation'!$G$3+0.5*'Data Transformation'!$W$25,IF(C733=1,D733-'Data Transformation'!$W$25,FALSE))</f>
        <v>1.131</v>
      </c>
      <c r="E732">
        <f t="array" ref="E732">IF(ISLOGICAL(D732),"",FREQUENCY(IF('Data Transformation'!$B$425:$B$8425='Bin Analysis'!$B723,'Data Transformation'!$G$425:$G$8425),D732))</f>
        <v>17</v>
      </c>
      <c r="F732">
        <f t="shared" si="90"/>
        <v>14</v>
      </c>
      <c r="G732">
        <f>Weighting!$H$12</f>
        <v>0</v>
      </c>
      <c r="H732">
        <f t="array" ref="H732">FREQUENCY(IF('Data Transformation'!$B$4:$B$8425=B723,'Data Transformation'!$G$4:$G$8425),'Bin Analysis'!$B732)</f>
        <v>18</v>
      </c>
      <c r="I732">
        <f t="shared" si="91"/>
        <v>9</v>
      </c>
      <c r="J732">
        <f t="shared" si="92"/>
        <v>1</v>
      </c>
      <c r="K732">
        <f>J732*Weighting!$W$12</f>
        <v>1</v>
      </c>
      <c r="M732" s="14"/>
    </row>
    <row r="733" spans="1:25" x14ac:dyDescent="0.25">
      <c r="A733" s="32">
        <f>IF(Weighting!$P$13&gt;0,B733,"")</f>
        <v>1.238</v>
      </c>
      <c r="B733">
        <f>Weighting!$C$13</f>
        <v>1.238</v>
      </c>
      <c r="C733">
        <f>Weighting!$F$13</f>
        <v>0</v>
      </c>
      <c r="D733" t="b">
        <f>IF(C733=1,'Data Transformation'!$G$3+0.5*'Data Transformation'!$W$25,IF(C734=1,D734-'Data Transformation'!$W$25,FALSE))</f>
        <v>0</v>
      </c>
      <c r="E733" t="str">
        <f t="array" ref="E733">IF(ISLOGICAL(D733),"",FREQUENCY(IF('Data Transformation'!$B$425:$B$8425='Bin Analysis'!$B723,'Data Transformation'!$G$425:$G$8425),D733))</f>
        <v/>
      </c>
      <c r="F733" t="str">
        <f t="shared" si="90"/>
        <v/>
      </c>
      <c r="G733">
        <f>Weighting!$H$13</f>
        <v>0</v>
      </c>
      <c r="H733">
        <f t="array" ref="H733">FREQUENCY(IF('Data Transformation'!$B$4:$B$8425=B723,'Data Transformation'!$G$4:$G$8425),'Bin Analysis'!$B733)</f>
        <v>18</v>
      </c>
      <c r="I733">
        <f t="shared" si="91"/>
        <v>0</v>
      </c>
      <c r="J733">
        <f t="shared" si="92"/>
        <v>0</v>
      </c>
      <c r="K733">
        <f>J733*Weighting!$W$13</f>
        <v>0</v>
      </c>
      <c r="M733" s="14"/>
    </row>
    <row r="734" spans="1:25" x14ac:dyDescent="0.25">
      <c r="A734" s="32">
        <f>IF(Weighting!$P$14&gt;0,B734,"")</f>
        <v>1.369</v>
      </c>
      <c r="B734">
        <f>Weighting!$C$14</f>
        <v>1.369</v>
      </c>
      <c r="C734">
        <f>Weighting!$F$14</f>
        <v>0</v>
      </c>
      <c r="D734" t="b">
        <f>IF(C734=1,'Data Transformation'!$G$3+0.5*'Data Transformation'!$W$25,IF(C735=1,D735-'Data Transformation'!$W$25,FALSE))</f>
        <v>0</v>
      </c>
      <c r="E734" t="str">
        <f t="array" ref="E734">IF(ISLOGICAL(D734),"",FREQUENCY(IF('Data Transformation'!$B$425:$B$8425='Bin Analysis'!$B723,'Data Transformation'!$G$425:$G$8425),D734))</f>
        <v/>
      </c>
      <c r="F734" t="str">
        <f t="shared" si="90"/>
        <v/>
      </c>
      <c r="G734">
        <f>Weighting!$H$14</f>
        <v>0</v>
      </c>
      <c r="H734">
        <f t="array" ref="H734">FREQUENCY(IF('Data Transformation'!$B$4:$B$8425=B723,'Data Transformation'!$G$4:$G$8425),'Bin Analysis'!$B734)</f>
        <v>18</v>
      </c>
      <c r="I734">
        <f t="shared" si="91"/>
        <v>0</v>
      </c>
      <c r="J734">
        <f t="shared" si="92"/>
        <v>0</v>
      </c>
      <c r="K734">
        <f>J734*Weighting!$W$14</f>
        <v>0</v>
      </c>
      <c r="M734" s="14"/>
    </row>
    <row r="735" spans="1:25" x14ac:dyDescent="0.25">
      <c r="A735" s="32">
        <f>IF(Weighting!$P$15&gt;0,B735,"")</f>
        <v>1.5000009999999999</v>
      </c>
      <c r="B735">
        <f>Weighting!$C$15</f>
        <v>1.5000009999999999</v>
      </c>
      <c r="C735">
        <f>Weighting!$F$15</f>
        <v>0</v>
      </c>
      <c r="D735" t="b">
        <f>IF(C735=1,'Data Transformation'!$G$3+0.5*'Data Transformation'!$W$25,IF(C736=1,D736-'Data Transformation'!$W$25,FALSE))</f>
        <v>0</v>
      </c>
      <c r="E735" t="str">
        <f t="array" ref="E735">IF(ISLOGICAL(D735),"",FREQUENCY(IF('Data Transformation'!$B$425:$B$8425='Bin Analysis'!$B723,'Data Transformation'!$G$425:$G$8425),D735))</f>
        <v/>
      </c>
      <c r="F735" t="str">
        <f t="shared" si="90"/>
        <v/>
      </c>
      <c r="G735">
        <f>Weighting!$H$15</f>
        <v>0</v>
      </c>
      <c r="H735">
        <f t="array" ref="H735">FREQUENCY(IF('Data Transformation'!$B$4:$B$8425=B723,'Data Transformation'!$G$4:$G$8425),'Bin Analysis'!$B735)</f>
        <v>18</v>
      </c>
      <c r="I735">
        <f t="shared" si="91"/>
        <v>0</v>
      </c>
      <c r="J735">
        <f t="shared" si="92"/>
        <v>0</v>
      </c>
      <c r="K735">
        <f>J735*Weighting!$W$15</f>
        <v>0</v>
      </c>
      <c r="M735" s="14"/>
    </row>
    <row r="736" spans="1:25" x14ac:dyDescent="0.25">
      <c r="A736" s="32" t="str">
        <f>IF(Weighting!$P$16&gt;0,B736,"")</f>
        <v/>
      </c>
      <c r="B736">
        <f>Weighting!$C$16</f>
        <v>1.631</v>
      </c>
      <c r="C736">
        <f>Weighting!$F$16</f>
        <v>0</v>
      </c>
      <c r="D736" t="b">
        <f>IF(C736=1,'Data Transformation'!$G$3+0.5*'Data Transformation'!$W$25,IF(C737=1,D737-'Data Transformation'!$W$25,FALSE))</f>
        <v>0</v>
      </c>
      <c r="E736" t="str">
        <f t="array" ref="E736">IF(ISLOGICAL(D736),"",FREQUENCY(IF('Data Transformation'!$B$425:$B$8425='Bin Analysis'!$B723,'Data Transformation'!$G$425:$G$8425),D736))</f>
        <v/>
      </c>
      <c r="F736" t="str">
        <f t="shared" si="90"/>
        <v/>
      </c>
      <c r="G736">
        <f>Weighting!$H$16</f>
        <v>0</v>
      </c>
      <c r="H736">
        <f t="array" ref="H736">FREQUENCY(IF('Data Transformation'!$B$4:$B$8425=B723,'Data Transformation'!$G$4:$G$8425),'Bin Analysis'!$B736)</f>
        <v>18</v>
      </c>
      <c r="I736">
        <f t="shared" si="91"/>
        <v>0</v>
      </c>
      <c r="J736">
        <f t="shared" si="92"/>
        <v>0</v>
      </c>
      <c r="K736">
        <f>J736*Weighting!$W$16</f>
        <v>0</v>
      </c>
      <c r="M736" s="14"/>
    </row>
    <row r="737" spans="1:25" x14ac:dyDescent="0.25">
      <c r="A737" s="32" t="str">
        <f>IF(Weighting!$P$17&gt;0,B737,"")</f>
        <v/>
      </c>
      <c r="B737">
        <f>Weighting!$C$17</f>
        <v>1.762</v>
      </c>
      <c r="C737">
        <f>Weighting!$F$17</f>
        <v>0</v>
      </c>
      <c r="D737" t="b">
        <f>IF(C737=1,'Data Transformation'!$G$3+0.5*'Data Transformation'!$W$25,IF(C738=1,D738-'Data Transformation'!$W$25,FALSE))</f>
        <v>0</v>
      </c>
      <c r="E737" t="str">
        <f t="array" ref="E737">IF(ISLOGICAL(D737),"",FREQUENCY(IF('Data Transformation'!$B$425:$B$8425='Bin Analysis'!$B723,'Data Transformation'!$G$425:$G$8425),D737))</f>
        <v/>
      </c>
      <c r="F737" t="str">
        <f t="shared" si="90"/>
        <v/>
      </c>
      <c r="G737">
        <f>Weighting!$H$17</f>
        <v>0</v>
      </c>
      <c r="H737">
        <f t="array" ref="H737">FREQUENCY(IF('Data Transformation'!$B$4:$B$8425=B723,'Data Transformation'!$G$4:$G$8425),'Bin Analysis'!$B737)</f>
        <v>18</v>
      </c>
      <c r="I737">
        <f t="shared" si="91"/>
        <v>0</v>
      </c>
      <c r="J737">
        <f t="shared" si="92"/>
        <v>0</v>
      </c>
      <c r="K737">
        <f>J737*Weighting!$W$17</f>
        <v>0</v>
      </c>
      <c r="M737" s="14"/>
    </row>
    <row r="738" spans="1:25" x14ac:dyDescent="0.25">
      <c r="A738" s="32" t="str">
        <f>IF(Weighting!$P$18&gt;0,B738,"")</f>
        <v/>
      </c>
      <c r="B738">
        <f>Weighting!$C$18</f>
        <v>1.893</v>
      </c>
      <c r="C738">
        <f>Weighting!$F$18</f>
        <v>0</v>
      </c>
      <c r="D738" t="b">
        <f>IF(C738=1,'Data Transformation'!$G$3+0.5*'Data Transformation'!$W$25,IF(C739=1,D739-'Data Transformation'!$W$25,FALSE))</f>
        <v>0</v>
      </c>
      <c r="E738" t="str">
        <f t="array" ref="E738">IF(ISLOGICAL(D738),"",FREQUENCY(IF('Data Transformation'!$B$425:$B$8425='Bin Analysis'!$B723,'Data Transformation'!$G$425:$G$8425),D738))</f>
        <v/>
      </c>
      <c r="F738" t="str">
        <f t="shared" si="90"/>
        <v/>
      </c>
      <c r="G738">
        <f>Weighting!$H$18</f>
        <v>0</v>
      </c>
      <c r="H738">
        <f t="array" ref="H738">FREQUENCY(IF('Data Transformation'!$B$4:$B$8425=B723,'Data Transformation'!$G$4:$G$8425),'Bin Analysis'!$B738)</f>
        <v>18</v>
      </c>
      <c r="I738">
        <f t="shared" si="91"/>
        <v>0</v>
      </c>
      <c r="J738">
        <f t="shared" si="92"/>
        <v>0</v>
      </c>
      <c r="K738">
        <f>J738*Weighting!$W$18</f>
        <v>0</v>
      </c>
      <c r="M738" s="14"/>
    </row>
    <row r="739" spans="1:25" x14ac:dyDescent="0.25">
      <c r="A739" s="32" t="str">
        <f>IF(Weighting!$P$19&gt;0,B739,"")</f>
        <v/>
      </c>
      <c r="B739">
        <f>Weighting!$C$19</f>
        <v>2.024</v>
      </c>
      <c r="C739">
        <f>Weighting!$F$19</f>
        <v>0</v>
      </c>
      <c r="D739" t="b">
        <f>IF(C739=1,'Data Transformation'!$G$3+0.5*'Data Transformation'!$W$25,IF(C740=1,D740-'Data Transformation'!$W$25,FALSE))</f>
        <v>0</v>
      </c>
      <c r="E739" t="str">
        <f t="array" ref="E739">IF(ISLOGICAL(D739),"",FREQUENCY(IF('Data Transformation'!$B$425:$B$8425='Bin Analysis'!$B723,'Data Transformation'!$G$425:$G$8425),D739))</f>
        <v/>
      </c>
      <c r="F739" t="str">
        <f t="shared" si="90"/>
        <v/>
      </c>
      <c r="G739">
        <f>Weighting!$H$19</f>
        <v>0</v>
      </c>
      <c r="H739">
        <f t="array" ref="H739">FREQUENCY(IF('Data Transformation'!$B$4:$B$8425=B723,'Data Transformation'!$G$4:$G$8425),'Bin Analysis'!$B739)</f>
        <v>18</v>
      </c>
      <c r="I739">
        <f t="shared" si="91"/>
        <v>0</v>
      </c>
      <c r="J739">
        <f t="shared" si="92"/>
        <v>0</v>
      </c>
      <c r="K739">
        <f>J739*Weighting!$W$19</f>
        <v>0</v>
      </c>
      <c r="M739" s="14"/>
    </row>
    <row r="740" spans="1:25" x14ac:dyDescent="0.25">
      <c r="A740" s="32" t="str">
        <f>IF(Weighting!$P$20&gt;0,B740,"")</f>
        <v/>
      </c>
      <c r="B740">
        <f>Weighting!$C$20</f>
        <v>2.1550000000000002</v>
      </c>
      <c r="C740">
        <f>Weighting!$F$20</f>
        <v>0</v>
      </c>
      <c r="D740" t="b">
        <f>IF(C740=1,'Data Transformation'!$G$3+0.5*'Data Transformation'!$W$25,IF(C741=1,D741-'Data Transformation'!$W$25,FALSE))</f>
        <v>0</v>
      </c>
      <c r="E740" t="str">
        <f t="array" ref="E740">IF(ISLOGICAL(D740),"",FREQUENCY(IF('Data Transformation'!$B$425:$B$8425='Bin Analysis'!$B723,'Data Transformation'!$G$425:$G$8425),D740))</f>
        <v/>
      </c>
      <c r="F740" t="str">
        <f t="shared" si="90"/>
        <v/>
      </c>
      <c r="G740">
        <f>Weighting!$H$20</f>
        <v>0</v>
      </c>
      <c r="H740">
        <f t="array" ref="H740">FREQUENCY(IF('Data Transformation'!$B$4:$B$8425=B723,'Data Transformation'!$G$4:$G$8425),'Bin Analysis'!$B740)</f>
        <v>18</v>
      </c>
      <c r="I740">
        <f t="shared" si="91"/>
        <v>0</v>
      </c>
      <c r="J740">
        <f t="shared" si="92"/>
        <v>0</v>
      </c>
      <c r="K740">
        <f>J740*Weighting!$W$20</f>
        <v>0</v>
      </c>
      <c r="M740" s="14"/>
    </row>
    <row r="741" spans="1:25" x14ac:dyDescent="0.25">
      <c r="A741" s="32" t="str">
        <f>IF(Weighting!$P$21&gt;0,B741,"")</f>
        <v/>
      </c>
      <c r="B741">
        <f>Weighting!$C$21</f>
        <v>2.2860000000000005</v>
      </c>
      <c r="C741">
        <f>Weighting!$F$21</f>
        <v>0</v>
      </c>
      <c r="D741" t="b">
        <f>IF(C741=1,'Data Transformation'!$G$3+0.5*'Data Transformation'!$W$25,IF(C742=1,D742-'Data Transformation'!$W$25,FALSE))</f>
        <v>0</v>
      </c>
      <c r="E741" t="str">
        <f t="array" ref="E741">IF(ISLOGICAL(D741),"",FREQUENCY(IF('Data Transformation'!$B$425:$B$8425='Bin Analysis'!$B723,'Data Transformation'!$G$425:$G$8425),D741))</f>
        <v/>
      </c>
      <c r="F741" t="str">
        <f t="shared" si="90"/>
        <v/>
      </c>
      <c r="G741">
        <f>Weighting!$H$21</f>
        <v>0</v>
      </c>
      <c r="H741">
        <f t="array" ref="H741">FREQUENCY(IF('Data Transformation'!$B$4:$B$8425=B723,'Data Transformation'!$G$4:$G$8425),'Bin Analysis'!$B741)</f>
        <v>18</v>
      </c>
      <c r="I741">
        <f t="shared" si="91"/>
        <v>0</v>
      </c>
      <c r="J741">
        <f t="shared" si="92"/>
        <v>0</v>
      </c>
      <c r="K741">
        <f>J741*Weighting!$W$21</f>
        <v>0</v>
      </c>
      <c r="M741" s="14"/>
    </row>
    <row r="742" spans="1:25" x14ac:dyDescent="0.25">
      <c r="A742" s="32" t="str">
        <f>IF(Weighting!$P$22&gt;0,B742,"")</f>
        <v/>
      </c>
      <c r="B742">
        <f>Weighting!$C$22</f>
        <v>2.4170000000000007</v>
      </c>
      <c r="C742">
        <f>Weighting!$F$22</f>
        <v>0</v>
      </c>
      <c r="D742" t="b">
        <f>IF(C742=1,'Data Transformation'!$G$3+0.5*'Data Transformation'!$W$25,IF(C743=1,D743-'Data Transformation'!$W$25,FALSE))</f>
        <v>0</v>
      </c>
      <c r="E742" t="str">
        <f t="array" ref="E742">IF(ISLOGICAL(D742),"",FREQUENCY(IF('Data Transformation'!$B$425:$B$8425='Bin Analysis'!$B723,'Data Transformation'!$G$425:$G$8425),D742))</f>
        <v/>
      </c>
      <c r="F742" t="str">
        <f t="shared" si="90"/>
        <v/>
      </c>
      <c r="G742">
        <f>Weighting!$H$22</f>
        <v>0</v>
      </c>
      <c r="H742">
        <f t="array" ref="H742">FREQUENCY(IF('Data Transformation'!$B$4:$B$8425=B723,'Data Transformation'!$G$4:$G$8425),'Bin Analysis'!$B742)</f>
        <v>18</v>
      </c>
      <c r="I742">
        <f t="shared" si="91"/>
        <v>0</v>
      </c>
      <c r="J742">
        <f t="shared" si="92"/>
        <v>0</v>
      </c>
      <c r="K742">
        <f>J742*Weighting!$W$22</f>
        <v>0</v>
      </c>
      <c r="M742" s="14"/>
    </row>
    <row r="743" spans="1:25" x14ac:dyDescent="0.25">
      <c r="A743" s="32" t="str">
        <f>IF(Weighting!$P$23&gt;0,B743,"")</f>
        <v/>
      </c>
      <c r="B743">
        <f>Weighting!$C$23</f>
        <v>2.5480000000000009</v>
      </c>
      <c r="C743">
        <f>Weighting!$F$23</f>
        <v>0</v>
      </c>
      <c r="D743" t="b">
        <f>IF(C743=1,'Data Transformation'!$G$3+0.5*'Data Transformation'!$W$25,IF(C744=1,D744-'Data Transformation'!$W$25,FALSE))</f>
        <v>0</v>
      </c>
      <c r="E743" t="str">
        <f t="array" ref="E743">IF(ISLOGICAL(D743),"",FREQUENCY(IF('Data Transformation'!$B$425:$B$8425='Bin Analysis'!$B723,'Data Transformation'!$G$425:$G$8425),D743))</f>
        <v/>
      </c>
      <c r="F743" t="str">
        <f t="shared" si="90"/>
        <v/>
      </c>
      <c r="G743">
        <f>Weighting!$H$23</f>
        <v>0</v>
      </c>
      <c r="H743">
        <f t="array" ref="H743">FREQUENCY(IF('Data Transformation'!$B$4:$B$8425=B723,'Data Transformation'!$G$4:$G$8425),'Bin Analysis'!$B743)</f>
        <v>18</v>
      </c>
      <c r="I743">
        <f t="shared" si="91"/>
        <v>0</v>
      </c>
      <c r="J743">
        <f t="shared" si="92"/>
        <v>0</v>
      </c>
      <c r="K743">
        <f>J743*Weighting!$W$23</f>
        <v>0</v>
      </c>
      <c r="M743" s="14"/>
    </row>
    <row r="744" spans="1:25" x14ac:dyDescent="0.25">
      <c r="A744" s="32" t="str">
        <f>IF(Weighting!$P$24&gt;0,B744,"")</f>
        <v/>
      </c>
      <c r="B744">
        <f>Weighting!$C$24</f>
        <v>2.6790000000000012</v>
      </c>
      <c r="C744">
        <f>Weighting!$F$24</f>
        <v>0</v>
      </c>
      <c r="D744" t="b">
        <f>IF(C744=1,'Data Transformation'!$G$3+0.5*'Data Transformation'!$W$25,IF(C745=1,D745-'Data Transformation'!$W$25,FALSE))</f>
        <v>0</v>
      </c>
      <c r="E744" t="str">
        <f t="array" ref="E744">IF(ISLOGICAL(D744),"",FREQUENCY(IF('Data Transformation'!$B$425:$B$8425='Bin Analysis'!$B723,'Data Transformation'!$G$425:$G$8425),D744))</f>
        <v/>
      </c>
      <c r="F744" t="str">
        <f t="shared" si="90"/>
        <v/>
      </c>
      <c r="G744">
        <f>Weighting!$H$24</f>
        <v>0</v>
      </c>
      <c r="H744">
        <f t="array" ref="H744">FREQUENCY(IF('Data Transformation'!$B$4:$B$8425=B723,'Data Transformation'!$G$4:$G$8425),'Bin Analysis'!$B744)</f>
        <v>18</v>
      </c>
      <c r="I744">
        <f t="shared" si="91"/>
        <v>0</v>
      </c>
      <c r="J744">
        <f t="shared" si="92"/>
        <v>0</v>
      </c>
      <c r="K744">
        <f>J744*Weighting!$W$24</f>
        <v>0</v>
      </c>
      <c r="M744" s="14"/>
    </row>
    <row r="745" spans="1:25" x14ac:dyDescent="0.25">
      <c r="A745" s="32" t="str">
        <f>IF(Weighting!$P$25&gt;0,B745,"")</f>
        <v/>
      </c>
      <c r="B745">
        <f>Weighting!$C$25</f>
        <v>2.8100000000000014</v>
      </c>
      <c r="C745">
        <f>Weighting!$F$25</f>
        <v>0</v>
      </c>
      <c r="D745" t="b">
        <f>IF(C745=1,'Data Transformation'!$G$3+0.5*'Data Transformation'!$W$25,IF(C746=1,D746-'Data Transformation'!$W$25,FALSE))</f>
        <v>0</v>
      </c>
      <c r="E745" t="str">
        <f t="array" ref="E745">IF(ISLOGICAL(D745),"",FREQUENCY(IF('Data Transformation'!$B$425:$B$8425='Bin Analysis'!$B723,'Data Transformation'!$G$425:$G$8425),D745))</f>
        <v/>
      </c>
      <c r="F745" t="str">
        <f t="shared" si="90"/>
        <v/>
      </c>
      <c r="G745">
        <f>Weighting!$H$25</f>
        <v>0</v>
      </c>
      <c r="H745">
        <f t="array" ref="H745">FREQUENCY(IF('Data Transformation'!$B$4:$B$8425=B723,'Data Transformation'!$G$4:$G$8425),'Bin Analysis'!$B745)</f>
        <v>18</v>
      </c>
      <c r="I745">
        <f t="shared" si="91"/>
        <v>0</v>
      </c>
      <c r="J745">
        <f t="shared" si="92"/>
        <v>0</v>
      </c>
      <c r="K745">
        <f>J745*Weighting!$W$25</f>
        <v>0</v>
      </c>
      <c r="M745" s="14"/>
    </row>
    <row r="746" spans="1:25" x14ac:dyDescent="0.25">
      <c r="O746"/>
      <c r="P746"/>
      <c r="Q746"/>
      <c r="R746"/>
    </row>
    <row r="747" spans="1:25" ht="23.25" x14ac:dyDescent="0.35">
      <c r="A747" s="21" t="s">
        <v>0</v>
      </c>
      <c r="B747" s="21">
        <f>IFERROR(VLOOKUP(C747,'Data Transformation'!$L$6:$M$426,2,FALSE),"")</f>
        <v>31</v>
      </c>
      <c r="C747" s="21">
        <f>C723+1</f>
        <v>31</v>
      </c>
      <c r="D747" s="21"/>
      <c r="E747" s="21"/>
      <c r="F747" s="21"/>
      <c r="G747" s="21"/>
      <c r="H747" s="22"/>
      <c r="I747" s="22"/>
      <c r="J747" s="22"/>
      <c r="K747" s="21"/>
      <c r="L747" s="21">
        <f>B747</f>
        <v>31</v>
      </c>
      <c r="M747" s="23">
        <f>INDEX('Data Transformation'!$O$4:$O$424,MATCH($B747,'Data Transformation'!$M$4:$M$424,0),MATCH($M$2,'Data Transformation'!$O$3,0))</f>
        <v>13</v>
      </c>
      <c r="N747" s="27">
        <f>IF('Input and Summary Results'!$J$16="minimum",'Bin Analysis'!X748/(M747-1),'Bin Analysis'!Y747/('Bin Analysis'!M747-1))</f>
        <v>0</v>
      </c>
      <c r="O747" s="27">
        <f>IF(M747=FALSE,NA(),(VLOOKUP(1,C750:K769,4,FALSE))/(M747-1))</f>
        <v>0.41666666666666669</v>
      </c>
      <c r="P747" s="27">
        <f>IF(M747=FALSE,NA(),SUM(J750:J769)/Weighting!$S$5)</f>
        <v>0.7</v>
      </c>
      <c r="Q747" s="27">
        <f>IF(M747=FALSE,NA(),SUM(K750:K769)/Weighting!$S$6)</f>
        <v>0.65217391304347827</v>
      </c>
      <c r="R747" s="27">
        <f>IF(M747=FALSE,NA(),(VLOOKUP(1,G750:K769,3,FALSE))/(M747-1))</f>
        <v>8.3333333333333329E-2</v>
      </c>
      <c r="S747" s="22" t="str">
        <f>IF(M747=FALSE,NA(),IF(SUM(J750:J769)=2,"yes","no"))</f>
        <v>no</v>
      </c>
      <c r="X747" s="2" cm="2">
        <f t="array" ref="X747:X748">FREQUENCY(IF('Data Transformation'!$B$425:$B$6424='Bin Analysis'!L747,'Data Transformation'!$G$425:$G$6424),'Data Transformation'!$U$11)</f>
        <v>12</v>
      </c>
      <c r="Y747" s="2" cm="2">
        <f t="array" ref="Y747:Y748">FREQUENCY(IF('Data Transformation'!$B$425:$B$6424='Bin Analysis'!L747,'Data Transformation'!$G$425:$G$6424),'Data Transformation'!$U$12)</f>
        <v>7</v>
      </c>
    </row>
    <row r="748" spans="1:25" x14ac:dyDescent="0.25">
      <c r="A748" s="14" t="s">
        <v>67</v>
      </c>
      <c r="B748" t="s">
        <v>47</v>
      </c>
      <c r="C748" t="s">
        <v>5</v>
      </c>
      <c r="D748" t="s">
        <v>100</v>
      </c>
      <c r="E748" t="s">
        <v>101</v>
      </c>
      <c r="F748" t="s">
        <v>102</v>
      </c>
      <c r="G748" t="s">
        <v>70</v>
      </c>
      <c r="H748" t="s">
        <v>31</v>
      </c>
      <c r="I748" t="s">
        <v>32</v>
      </c>
      <c r="J748" t="s">
        <v>46</v>
      </c>
      <c r="K748" s="14" t="s">
        <v>45</v>
      </c>
      <c r="M748" s="14"/>
      <c r="X748" s="2">
        <v>0</v>
      </c>
      <c r="Y748" s="2">
        <v>5</v>
      </c>
    </row>
    <row r="749" spans="1:25" x14ac:dyDescent="0.25">
      <c r="A749" s="32"/>
      <c r="D749" t="b">
        <f>IF(C749=1,'Data Transformation'!$G$3+0.5*'Data Transformation'!$W$25,IF(C750=1,D750-'Data Transformation'!$W$25,FALSE))</f>
        <v>0</v>
      </c>
      <c r="E749" t="str">
        <f t="array" ref="E749">IF(ISLOGICAL(D749),"",FREQUENCY(IF('Data Transformation'!$B$425:$B$8425='Bin Analysis'!$B747,'Data Transformation'!$G$425:$G$8425),D749))</f>
        <v/>
      </c>
      <c r="F749" t="str">
        <f>IF(ISLOGICAL(D749),"",E749-E748)</f>
        <v/>
      </c>
      <c r="M749" s="14"/>
    </row>
    <row r="750" spans="1:25" x14ac:dyDescent="0.25">
      <c r="A750" s="32">
        <f>IF(Weighting!$P$6&gt;0,B750,"")</f>
        <v>0.32100000000000001</v>
      </c>
      <c r="B750">
        <f>Weighting!$C$6</f>
        <v>0.32100000000000001</v>
      </c>
      <c r="C750">
        <f>Weighting!$F$6</f>
        <v>0</v>
      </c>
      <c r="D750" t="b">
        <f>IF(C750=1,'Data Transformation'!$G$3+0.5*'Data Transformation'!$W$25,IF(C751=1,D751-'Data Transformation'!$W$25,FALSE))</f>
        <v>0</v>
      </c>
      <c r="E750" t="str">
        <f t="array" ref="E750">IF(ISLOGICAL(D750),"",FREQUENCY(IF('Data Transformation'!$B$425:$B$8425='Bin Analysis'!$B747,'Data Transformation'!$G$425:$G$8425),D750))</f>
        <v/>
      </c>
      <c r="F750" t="str">
        <f>IF(ISLOGICAL(D750),"",E750-E749)</f>
        <v/>
      </c>
      <c r="G750">
        <f>Weighting!$H$6</f>
        <v>1</v>
      </c>
      <c r="H750">
        <f t="array" ref="H750">FREQUENCY(IF('Data Transformation'!$B$4:$B$8425=B747,'Data Transformation'!$G$4:$G$8425),'Bin Analysis'!$B750)</f>
        <v>1</v>
      </c>
      <c r="I750">
        <f>H750-H749</f>
        <v>1</v>
      </c>
      <c r="J750">
        <f>IF(I750=0,0,1)</f>
        <v>1</v>
      </c>
      <c r="K750">
        <f>J750*Weighting!$W$6</f>
        <v>1</v>
      </c>
      <c r="M750" s="14"/>
    </row>
    <row r="751" spans="1:25" x14ac:dyDescent="0.25">
      <c r="A751" s="32">
        <f>IF(Weighting!$P$7&gt;0,B751,"")</f>
        <v>0.45200000000000001</v>
      </c>
      <c r="B751">
        <f>Weighting!$C$7</f>
        <v>0.45200000000000001</v>
      </c>
      <c r="C751">
        <f>Weighting!$F$7</f>
        <v>0</v>
      </c>
      <c r="D751" t="b">
        <f>IF(C751=1,'Data Transformation'!$G$3+0.5*'Data Transformation'!$W$25,IF(C752=1,D752-'Data Transformation'!$W$25,FALSE))</f>
        <v>0</v>
      </c>
      <c r="E751" t="str">
        <f t="array" ref="E751">IF(ISLOGICAL(D751),"",FREQUENCY(IF('Data Transformation'!$B$425:$B$8425='Bin Analysis'!$B747,'Data Transformation'!$G$425:$G$8425),D751))</f>
        <v/>
      </c>
      <c r="F751" t="str">
        <f t="shared" ref="F751:F769" si="93">IF(ISLOGICAL(D751),"",E751-E750)</f>
        <v/>
      </c>
      <c r="G751">
        <f>Weighting!$H$7</f>
        <v>0</v>
      </c>
      <c r="H751">
        <f t="array" ref="H751">FREQUENCY(IF('Data Transformation'!$B$4:$B$8425=B747,'Data Transformation'!$G$4:$G$8425),'Bin Analysis'!$B751)</f>
        <v>2</v>
      </c>
      <c r="I751">
        <f t="shared" ref="I751:I769" si="94">H751-H750</f>
        <v>1</v>
      </c>
      <c r="J751">
        <f>IF(I751=0,0,1)</f>
        <v>1</v>
      </c>
      <c r="K751">
        <f>J751*Weighting!$W$7</f>
        <v>2</v>
      </c>
      <c r="M751" s="14"/>
    </row>
    <row r="752" spans="1:25" x14ac:dyDescent="0.25">
      <c r="A752" s="32">
        <f>IF(Weighting!$P$8&gt;0,B752,"")</f>
        <v>0.58299999999999996</v>
      </c>
      <c r="B752">
        <f>Weighting!$C$8</f>
        <v>0.58299999999999996</v>
      </c>
      <c r="C752">
        <f>Weighting!$F$8</f>
        <v>0</v>
      </c>
      <c r="D752" t="b">
        <f>IF(C752=1,'Data Transformation'!$G$3+0.5*'Data Transformation'!$W$25,IF(C753=1,D753-'Data Transformation'!$W$25,FALSE))</f>
        <v>0</v>
      </c>
      <c r="E752" t="str">
        <f t="array" ref="E752">IF(ISLOGICAL(D752),"",FREQUENCY(IF('Data Transformation'!$B$425:$B$8425='Bin Analysis'!$B747,'Data Transformation'!$G$425:$G$8425),D752))</f>
        <v/>
      </c>
      <c r="F752" t="str">
        <f t="shared" si="93"/>
        <v/>
      </c>
      <c r="G752">
        <f>Weighting!$H$8</f>
        <v>0</v>
      </c>
      <c r="H752">
        <f t="array" ref="H752">FREQUENCY(IF('Data Transformation'!$B$4:$B$8425=B747,'Data Transformation'!$G$4:$G$8425),'Bin Analysis'!$B752)</f>
        <v>5</v>
      </c>
      <c r="I752">
        <f t="shared" si="94"/>
        <v>3</v>
      </c>
      <c r="J752">
        <f t="shared" ref="J752:J769" si="95">IF(I752=0,0,1)</f>
        <v>1</v>
      </c>
      <c r="K752">
        <f>J752*Weighting!$W$8</f>
        <v>3</v>
      </c>
      <c r="M752" s="14"/>
    </row>
    <row r="753" spans="1:13" x14ac:dyDescent="0.25">
      <c r="A753" s="32">
        <f>IF(Weighting!$P$9&gt;0,B753,"")</f>
        <v>0.71399999999999997</v>
      </c>
      <c r="B753" s="50">
        <f>Weighting!$C$9</f>
        <v>0.71399999999999997</v>
      </c>
      <c r="C753">
        <f>Weighting!$F$9</f>
        <v>0</v>
      </c>
      <c r="D753" t="b">
        <f>IF(C753=1,'Data Transformation'!$G$3+0.5*'Data Transformation'!$W$25,IF(C754=1,D754-'Data Transformation'!$W$25,FALSE))</f>
        <v>0</v>
      </c>
      <c r="E753" t="str">
        <f t="array" ref="E753">IF(ISLOGICAL(D753),"",FREQUENCY(IF('Data Transformation'!$B$425:$B$8425='Bin Analysis'!$B747,'Data Transformation'!$G$425:$G$8425),D753))</f>
        <v/>
      </c>
      <c r="F753" t="str">
        <f t="shared" si="93"/>
        <v/>
      </c>
      <c r="G753">
        <f>Weighting!$H$9</f>
        <v>0</v>
      </c>
      <c r="H753">
        <f t="array" ref="H753">FREQUENCY(IF('Data Transformation'!$B$4:$B$8425=B747,'Data Transformation'!$G$4:$G$8425),'Bin Analysis'!$B753)</f>
        <v>6</v>
      </c>
      <c r="I753">
        <f t="shared" si="94"/>
        <v>1</v>
      </c>
      <c r="J753">
        <f t="shared" si="95"/>
        <v>1</v>
      </c>
      <c r="K753">
        <f>J753*Weighting!$W$9</f>
        <v>3</v>
      </c>
      <c r="M753" s="14"/>
    </row>
    <row r="754" spans="1:13" x14ac:dyDescent="0.25">
      <c r="A754" s="32">
        <f>IF(Weighting!$P$10&gt;0,B754,"")</f>
        <v>0.84499999999999997</v>
      </c>
      <c r="B754">
        <f>Weighting!$C$10</f>
        <v>0.84499999999999997</v>
      </c>
      <c r="C754">
        <f>Weighting!$F$10</f>
        <v>0</v>
      </c>
      <c r="D754" t="b">
        <f>IF(C754=1,'Data Transformation'!$G$3+0.5*'Data Transformation'!$W$25,IF(C755=1,D755-'Data Transformation'!$W$25,FALSE))</f>
        <v>0</v>
      </c>
      <c r="E754" t="str">
        <f t="array" ref="E754">IF(ISLOGICAL(D754),"",FREQUENCY(IF('Data Transformation'!$B$425:$B$8425='Bin Analysis'!$B747,'Data Transformation'!$G$425:$G$8425),D754))</f>
        <v/>
      </c>
      <c r="F754" t="str">
        <f t="shared" si="93"/>
        <v/>
      </c>
      <c r="G754">
        <f>Weighting!$H$10</f>
        <v>0</v>
      </c>
      <c r="H754">
        <f t="array" ref="H754">FREQUENCY(IF('Data Transformation'!$B$4:$B$8425=B747,'Data Transformation'!$G$4:$G$8425),'Bin Analysis'!$B754)</f>
        <v>7</v>
      </c>
      <c r="I754">
        <f t="shared" si="94"/>
        <v>1</v>
      </c>
      <c r="J754">
        <f t="shared" si="95"/>
        <v>1</v>
      </c>
      <c r="K754">
        <f>J754*Weighting!$W$10</f>
        <v>3</v>
      </c>
      <c r="M754" s="14"/>
    </row>
    <row r="755" spans="1:13" x14ac:dyDescent="0.25">
      <c r="A755" s="32">
        <f>IF(Weighting!$P$11&gt;0,B755,"")</f>
        <v>0.97599999999999998</v>
      </c>
      <c r="B755">
        <f>Weighting!$C$11</f>
        <v>0.97599999999999998</v>
      </c>
      <c r="C755">
        <f>Weighting!$F$11</f>
        <v>0</v>
      </c>
      <c r="D755">
        <f>IF(C755=1,'Data Transformation'!$G$3+0.5*'Data Transformation'!$W$25,IF(C756=1,D756-'Data Transformation'!$W$25,FALSE))</f>
        <v>0.86899999999999999</v>
      </c>
      <c r="E755">
        <f t="array" ref="E755">IF(ISLOGICAL(D755),"",FREQUENCY(IF('Data Transformation'!$B$425:$B$8425='Bin Analysis'!$B747,'Data Transformation'!$G$425:$G$8425),D755))</f>
        <v>7</v>
      </c>
      <c r="F755" t="e">
        <f t="shared" si="93"/>
        <v>#VALUE!</v>
      </c>
      <c r="G755">
        <f>Weighting!$H$11</f>
        <v>0</v>
      </c>
      <c r="H755">
        <f t="array" ref="H755">FREQUENCY(IF('Data Transformation'!$B$4:$B$8425=B747,'Data Transformation'!$G$4:$G$8425),'Bin Analysis'!$B755)</f>
        <v>12</v>
      </c>
      <c r="I755">
        <f t="shared" si="94"/>
        <v>5</v>
      </c>
      <c r="J755">
        <f t="shared" si="95"/>
        <v>1</v>
      </c>
      <c r="K755">
        <f>J755*Weighting!$W$11</f>
        <v>2</v>
      </c>
      <c r="M755" s="14"/>
    </row>
    <row r="756" spans="1:13" x14ac:dyDescent="0.25">
      <c r="A756" s="32">
        <f>IF(Weighting!$P$12&gt;0,B756,"")</f>
        <v>1.107</v>
      </c>
      <c r="B756">
        <f>Weighting!$C$12</f>
        <v>1.107</v>
      </c>
      <c r="C756">
        <f>Weighting!$F$12</f>
        <v>1</v>
      </c>
      <c r="D756">
        <f>IF(C756=1,'Data Transformation'!$G$3+0.5*'Data Transformation'!$W$25,IF(C757=1,D757-'Data Transformation'!$W$25,FALSE))</f>
        <v>1.131</v>
      </c>
      <c r="E756">
        <f t="array" ref="E756">IF(ISLOGICAL(D756),"",FREQUENCY(IF('Data Transformation'!$B$425:$B$8425='Bin Analysis'!$B747,'Data Transformation'!$G$425:$G$8425),D756))</f>
        <v>12</v>
      </c>
      <c r="F756">
        <f t="shared" si="93"/>
        <v>5</v>
      </c>
      <c r="G756">
        <f>Weighting!$H$12</f>
        <v>0</v>
      </c>
      <c r="H756">
        <f t="array" ref="H756">FREQUENCY(IF('Data Transformation'!$B$4:$B$8425=B747,'Data Transformation'!$G$4:$G$8425),'Bin Analysis'!$B756)</f>
        <v>13</v>
      </c>
      <c r="I756">
        <f t="shared" si="94"/>
        <v>1</v>
      </c>
      <c r="J756">
        <f t="shared" si="95"/>
        <v>1</v>
      </c>
      <c r="K756">
        <f>J756*Weighting!$W$12</f>
        <v>1</v>
      </c>
      <c r="M756" s="14"/>
    </row>
    <row r="757" spans="1:13" x14ac:dyDescent="0.25">
      <c r="A757" s="32">
        <f>IF(Weighting!$P$13&gt;0,B757,"")</f>
        <v>1.238</v>
      </c>
      <c r="B757">
        <f>Weighting!$C$13</f>
        <v>1.238</v>
      </c>
      <c r="C757">
        <f>Weighting!$F$13</f>
        <v>0</v>
      </c>
      <c r="D757" t="b">
        <f>IF(C757=1,'Data Transformation'!$G$3+0.5*'Data Transformation'!$W$25,IF(C758=1,D758-'Data Transformation'!$W$25,FALSE))</f>
        <v>0</v>
      </c>
      <c r="E757" t="str">
        <f t="array" ref="E757">IF(ISLOGICAL(D757),"",FREQUENCY(IF('Data Transformation'!$B$425:$B$8425='Bin Analysis'!$B747,'Data Transformation'!$G$425:$G$8425),D757))</f>
        <v/>
      </c>
      <c r="F757" t="str">
        <f t="shared" si="93"/>
        <v/>
      </c>
      <c r="G757">
        <f>Weighting!$H$13</f>
        <v>0</v>
      </c>
      <c r="H757">
        <f t="array" ref="H757">FREQUENCY(IF('Data Transformation'!$B$4:$B$8425=B747,'Data Transformation'!$G$4:$G$8425),'Bin Analysis'!$B757)</f>
        <v>13</v>
      </c>
      <c r="I757">
        <f t="shared" si="94"/>
        <v>0</v>
      </c>
      <c r="J757">
        <f t="shared" si="95"/>
        <v>0</v>
      </c>
      <c r="K757">
        <f>J757*Weighting!$W$13</f>
        <v>0</v>
      </c>
      <c r="M757" s="14"/>
    </row>
    <row r="758" spans="1:13" x14ac:dyDescent="0.25">
      <c r="A758" s="32">
        <f>IF(Weighting!$P$14&gt;0,B758,"")</f>
        <v>1.369</v>
      </c>
      <c r="B758">
        <f>Weighting!$C$14</f>
        <v>1.369</v>
      </c>
      <c r="C758">
        <f>Weighting!$F$14</f>
        <v>0</v>
      </c>
      <c r="D758" t="b">
        <f>IF(C758=1,'Data Transformation'!$G$3+0.5*'Data Transformation'!$W$25,IF(C759=1,D759-'Data Transformation'!$W$25,FALSE))</f>
        <v>0</v>
      </c>
      <c r="E758" t="str">
        <f t="array" ref="E758">IF(ISLOGICAL(D758),"",FREQUENCY(IF('Data Transformation'!$B$425:$B$8425='Bin Analysis'!$B747,'Data Transformation'!$G$425:$G$8425),D758))</f>
        <v/>
      </c>
      <c r="F758" t="str">
        <f t="shared" si="93"/>
        <v/>
      </c>
      <c r="G758">
        <f>Weighting!$H$14</f>
        <v>0</v>
      </c>
      <c r="H758">
        <f t="array" ref="H758">FREQUENCY(IF('Data Transformation'!$B$4:$B$8425=B747,'Data Transformation'!$G$4:$G$8425),'Bin Analysis'!$B758)</f>
        <v>13</v>
      </c>
      <c r="I758">
        <f t="shared" si="94"/>
        <v>0</v>
      </c>
      <c r="J758">
        <f t="shared" si="95"/>
        <v>0</v>
      </c>
      <c r="K758">
        <f>J758*Weighting!$W$14</f>
        <v>0</v>
      </c>
      <c r="M758" s="14"/>
    </row>
    <row r="759" spans="1:13" x14ac:dyDescent="0.25">
      <c r="A759" s="32">
        <f>IF(Weighting!$P$15&gt;0,B759,"")</f>
        <v>1.5000009999999999</v>
      </c>
      <c r="B759">
        <f>Weighting!$C$15</f>
        <v>1.5000009999999999</v>
      </c>
      <c r="C759">
        <f>Weighting!$F$15</f>
        <v>0</v>
      </c>
      <c r="D759" t="b">
        <f>IF(C759=1,'Data Transformation'!$G$3+0.5*'Data Transformation'!$W$25,IF(C760=1,D760-'Data Transformation'!$W$25,FALSE))</f>
        <v>0</v>
      </c>
      <c r="E759" t="str">
        <f t="array" ref="E759">IF(ISLOGICAL(D759),"",FREQUENCY(IF('Data Transformation'!$B$425:$B$8425='Bin Analysis'!$B747,'Data Transformation'!$G$425:$G$8425),D759))</f>
        <v/>
      </c>
      <c r="F759" t="str">
        <f t="shared" si="93"/>
        <v/>
      </c>
      <c r="G759">
        <f>Weighting!$H$15</f>
        <v>0</v>
      </c>
      <c r="H759">
        <f t="array" ref="H759">FREQUENCY(IF('Data Transformation'!$B$4:$B$8425=B747,'Data Transformation'!$G$4:$G$8425),'Bin Analysis'!$B759)</f>
        <v>13</v>
      </c>
      <c r="I759">
        <f t="shared" si="94"/>
        <v>0</v>
      </c>
      <c r="J759">
        <f t="shared" si="95"/>
        <v>0</v>
      </c>
      <c r="K759">
        <f>J759*Weighting!$W$15</f>
        <v>0</v>
      </c>
      <c r="M759" s="14"/>
    </row>
    <row r="760" spans="1:13" x14ac:dyDescent="0.25">
      <c r="A760" s="32" t="str">
        <f>IF(Weighting!$P$16&gt;0,B760,"")</f>
        <v/>
      </c>
      <c r="B760">
        <f>Weighting!$C$16</f>
        <v>1.631</v>
      </c>
      <c r="C760">
        <f>Weighting!$F$16</f>
        <v>0</v>
      </c>
      <c r="D760" t="b">
        <f>IF(C760=1,'Data Transformation'!$G$3+0.5*'Data Transformation'!$W$25,IF(C761=1,D761-'Data Transformation'!$W$25,FALSE))</f>
        <v>0</v>
      </c>
      <c r="E760" t="str">
        <f t="array" ref="E760">IF(ISLOGICAL(D760),"",FREQUENCY(IF('Data Transformation'!$B$425:$B$8425='Bin Analysis'!$B747,'Data Transformation'!$G$425:$G$8425),D760))</f>
        <v/>
      </c>
      <c r="F760" t="str">
        <f t="shared" si="93"/>
        <v/>
      </c>
      <c r="G760">
        <f>Weighting!$H$16</f>
        <v>0</v>
      </c>
      <c r="H760">
        <f t="array" ref="H760">FREQUENCY(IF('Data Transformation'!$B$4:$B$8425=B747,'Data Transformation'!$G$4:$G$8425),'Bin Analysis'!$B760)</f>
        <v>13</v>
      </c>
      <c r="I760">
        <f t="shared" si="94"/>
        <v>0</v>
      </c>
      <c r="J760">
        <f t="shared" si="95"/>
        <v>0</v>
      </c>
      <c r="K760">
        <f>J760*Weighting!$W$16</f>
        <v>0</v>
      </c>
      <c r="M760" s="14"/>
    </row>
    <row r="761" spans="1:13" x14ac:dyDescent="0.25">
      <c r="A761" s="32" t="str">
        <f>IF(Weighting!$P$17&gt;0,B761,"")</f>
        <v/>
      </c>
      <c r="B761">
        <f>Weighting!$C$17</f>
        <v>1.762</v>
      </c>
      <c r="C761">
        <f>Weighting!$F$17</f>
        <v>0</v>
      </c>
      <c r="D761" t="b">
        <f>IF(C761=1,'Data Transformation'!$G$3+0.5*'Data Transformation'!$W$25,IF(C762=1,D762-'Data Transformation'!$W$25,FALSE))</f>
        <v>0</v>
      </c>
      <c r="E761" t="str">
        <f t="array" ref="E761">IF(ISLOGICAL(D761),"",FREQUENCY(IF('Data Transformation'!$B$425:$B$8425='Bin Analysis'!$B747,'Data Transformation'!$G$425:$G$8425),D761))</f>
        <v/>
      </c>
      <c r="F761" t="str">
        <f t="shared" si="93"/>
        <v/>
      </c>
      <c r="G761">
        <f>Weighting!$H$17</f>
        <v>0</v>
      </c>
      <c r="H761">
        <f t="array" ref="H761">FREQUENCY(IF('Data Transformation'!$B$4:$B$8425=B747,'Data Transformation'!$G$4:$G$8425),'Bin Analysis'!$B761)</f>
        <v>13</v>
      </c>
      <c r="I761">
        <f t="shared" si="94"/>
        <v>0</v>
      </c>
      <c r="J761">
        <f t="shared" si="95"/>
        <v>0</v>
      </c>
      <c r="K761">
        <f>J761*Weighting!$W$17</f>
        <v>0</v>
      </c>
      <c r="M761" s="14"/>
    </row>
    <row r="762" spans="1:13" x14ac:dyDescent="0.25">
      <c r="A762" s="32" t="str">
        <f>IF(Weighting!$P$18&gt;0,B762,"")</f>
        <v/>
      </c>
      <c r="B762">
        <f>Weighting!$C$18</f>
        <v>1.893</v>
      </c>
      <c r="C762">
        <f>Weighting!$F$18</f>
        <v>0</v>
      </c>
      <c r="D762" t="b">
        <f>IF(C762=1,'Data Transformation'!$G$3+0.5*'Data Transformation'!$W$25,IF(C763=1,D763-'Data Transformation'!$W$25,FALSE))</f>
        <v>0</v>
      </c>
      <c r="E762" t="str">
        <f t="array" ref="E762">IF(ISLOGICAL(D762),"",FREQUENCY(IF('Data Transformation'!$B$425:$B$8425='Bin Analysis'!$B747,'Data Transformation'!$G$425:$G$8425),D762))</f>
        <v/>
      </c>
      <c r="F762" t="str">
        <f t="shared" si="93"/>
        <v/>
      </c>
      <c r="G762">
        <f>Weighting!$H$18</f>
        <v>0</v>
      </c>
      <c r="H762">
        <f t="array" ref="H762">FREQUENCY(IF('Data Transformation'!$B$4:$B$8425=B747,'Data Transformation'!$G$4:$G$8425),'Bin Analysis'!$B762)</f>
        <v>13</v>
      </c>
      <c r="I762">
        <f t="shared" si="94"/>
        <v>0</v>
      </c>
      <c r="J762">
        <f t="shared" si="95"/>
        <v>0</v>
      </c>
      <c r="K762">
        <f>J762*Weighting!$W$18</f>
        <v>0</v>
      </c>
      <c r="M762" s="14"/>
    </row>
    <row r="763" spans="1:13" x14ac:dyDescent="0.25">
      <c r="A763" s="32" t="str">
        <f>IF(Weighting!$P$19&gt;0,B763,"")</f>
        <v/>
      </c>
      <c r="B763">
        <f>Weighting!$C$19</f>
        <v>2.024</v>
      </c>
      <c r="C763">
        <f>Weighting!$F$19</f>
        <v>0</v>
      </c>
      <c r="D763" t="b">
        <f>IF(C763=1,'Data Transformation'!$G$3+0.5*'Data Transformation'!$W$25,IF(C764=1,D764-'Data Transformation'!$W$25,FALSE))</f>
        <v>0</v>
      </c>
      <c r="E763" t="str">
        <f t="array" ref="E763">IF(ISLOGICAL(D763),"",FREQUENCY(IF('Data Transformation'!$B$425:$B$8425='Bin Analysis'!$B747,'Data Transformation'!$G$425:$G$8425),D763))</f>
        <v/>
      </c>
      <c r="F763" t="str">
        <f t="shared" si="93"/>
        <v/>
      </c>
      <c r="G763">
        <f>Weighting!$H$19</f>
        <v>0</v>
      </c>
      <c r="H763">
        <f t="array" ref="H763">FREQUENCY(IF('Data Transformation'!$B$4:$B$8425=B747,'Data Transformation'!$G$4:$G$8425),'Bin Analysis'!$B763)</f>
        <v>13</v>
      </c>
      <c r="I763">
        <f t="shared" si="94"/>
        <v>0</v>
      </c>
      <c r="J763">
        <f t="shared" si="95"/>
        <v>0</v>
      </c>
      <c r="K763">
        <f>J763*Weighting!$W$19</f>
        <v>0</v>
      </c>
      <c r="M763" s="14"/>
    </row>
    <row r="764" spans="1:13" x14ac:dyDescent="0.25">
      <c r="A764" s="32" t="str">
        <f>IF(Weighting!$P$20&gt;0,B764,"")</f>
        <v/>
      </c>
      <c r="B764">
        <f>Weighting!$C$20</f>
        <v>2.1550000000000002</v>
      </c>
      <c r="C764">
        <f>Weighting!$F$20</f>
        <v>0</v>
      </c>
      <c r="D764" t="b">
        <f>IF(C764=1,'Data Transformation'!$G$3+0.5*'Data Transformation'!$W$25,IF(C765=1,D765-'Data Transformation'!$W$25,FALSE))</f>
        <v>0</v>
      </c>
      <c r="E764" t="str">
        <f t="array" ref="E764">IF(ISLOGICAL(D764),"",FREQUENCY(IF('Data Transformation'!$B$425:$B$8425='Bin Analysis'!$B747,'Data Transformation'!$G$425:$G$8425),D764))</f>
        <v/>
      </c>
      <c r="F764" t="str">
        <f t="shared" si="93"/>
        <v/>
      </c>
      <c r="G764">
        <f>Weighting!$H$20</f>
        <v>0</v>
      </c>
      <c r="H764">
        <f t="array" ref="H764">FREQUENCY(IF('Data Transformation'!$B$4:$B$8425=B747,'Data Transformation'!$G$4:$G$8425),'Bin Analysis'!$B764)</f>
        <v>13</v>
      </c>
      <c r="I764">
        <f t="shared" si="94"/>
        <v>0</v>
      </c>
      <c r="J764">
        <f t="shared" si="95"/>
        <v>0</v>
      </c>
      <c r="K764">
        <f>J764*Weighting!$W$20</f>
        <v>0</v>
      </c>
      <c r="M764" s="14"/>
    </row>
    <row r="765" spans="1:13" x14ac:dyDescent="0.25">
      <c r="A765" s="32" t="str">
        <f>IF(Weighting!$P$21&gt;0,B765,"")</f>
        <v/>
      </c>
      <c r="B765">
        <f>Weighting!$C$21</f>
        <v>2.2860000000000005</v>
      </c>
      <c r="C765">
        <f>Weighting!$F$21</f>
        <v>0</v>
      </c>
      <c r="D765" t="b">
        <f>IF(C765=1,'Data Transformation'!$G$3+0.5*'Data Transformation'!$W$25,IF(C766=1,D766-'Data Transformation'!$W$25,FALSE))</f>
        <v>0</v>
      </c>
      <c r="E765" t="str">
        <f t="array" ref="E765">IF(ISLOGICAL(D765),"",FREQUENCY(IF('Data Transformation'!$B$425:$B$8425='Bin Analysis'!$B747,'Data Transformation'!$G$425:$G$8425),D765))</f>
        <v/>
      </c>
      <c r="F765" t="str">
        <f t="shared" si="93"/>
        <v/>
      </c>
      <c r="G765">
        <f>Weighting!$H$21</f>
        <v>0</v>
      </c>
      <c r="H765">
        <f t="array" ref="H765">FREQUENCY(IF('Data Transformation'!$B$4:$B$8425=B747,'Data Transformation'!$G$4:$G$8425),'Bin Analysis'!$B765)</f>
        <v>13</v>
      </c>
      <c r="I765">
        <f t="shared" si="94"/>
        <v>0</v>
      </c>
      <c r="J765">
        <f t="shared" si="95"/>
        <v>0</v>
      </c>
      <c r="K765">
        <f>J765*Weighting!$W$21</f>
        <v>0</v>
      </c>
      <c r="M765" s="14"/>
    </row>
    <row r="766" spans="1:13" x14ac:dyDescent="0.25">
      <c r="A766" s="32" t="str">
        <f>IF(Weighting!$P$22&gt;0,B766,"")</f>
        <v/>
      </c>
      <c r="B766">
        <f>Weighting!$C$22</f>
        <v>2.4170000000000007</v>
      </c>
      <c r="C766">
        <f>Weighting!$F$22</f>
        <v>0</v>
      </c>
      <c r="D766" t="b">
        <f>IF(C766=1,'Data Transformation'!$G$3+0.5*'Data Transformation'!$W$25,IF(C767=1,D767-'Data Transformation'!$W$25,FALSE))</f>
        <v>0</v>
      </c>
      <c r="E766" t="str">
        <f t="array" ref="E766">IF(ISLOGICAL(D766),"",FREQUENCY(IF('Data Transformation'!$B$425:$B$8425='Bin Analysis'!$B747,'Data Transformation'!$G$425:$G$8425),D766))</f>
        <v/>
      </c>
      <c r="F766" t="str">
        <f t="shared" si="93"/>
        <v/>
      </c>
      <c r="G766">
        <f>Weighting!$H$22</f>
        <v>0</v>
      </c>
      <c r="H766">
        <f t="array" ref="H766">FREQUENCY(IF('Data Transformation'!$B$4:$B$8425=B747,'Data Transformation'!$G$4:$G$8425),'Bin Analysis'!$B766)</f>
        <v>13</v>
      </c>
      <c r="I766">
        <f t="shared" si="94"/>
        <v>0</v>
      </c>
      <c r="J766">
        <f t="shared" si="95"/>
        <v>0</v>
      </c>
      <c r="K766">
        <f>J766*Weighting!$W$22</f>
        <v>0</v>
      </c>
      <c r="M766" s="14"/>
    </row>
    <row r="767" spans="1:13" x14ac:dyDescent="0.25">
      <c r="A767" s="32" t="str">
        <f>IF(Weighting!$P$23&gt;0,B767,"")</f>
        <v/>
      </c>
      <c r="B767">
        <f>Weighting!$C$23</f>
        <v>2.5480000000000009</v>
      </c>
      <c r="C767">
        <f>Weighting!$F$23</f>
        <v>0</v>
      </c>
      <c r="D767" t="b">
        <f>IF(C767=1,'Data Transformation'!$G$3+0.5*'Data Transformation'!$W$25,IF(C768=1,D768-'Data Transformation'!$W$25,FALSE))</f>
        <v>0</v>
      </c>
      <c r="E767" t="str">
        <f t="array" ref="E767">IF(ISLOGICAL(D767),"",FREQUENCY(IF('Data Transformation'!$B$425:$B$8425='Bin Analysis'!$B747,'Data Transformation'!$G$425:$G$8425),D767))</f>
        <v/>
      </c>
      <c r="F767" t="str">
        <f t="shared" si="93"/>
        <v/>
      </c>
      <c r="G767">
        <f>Weighting!$H$23</f>
        <v>0</v>
      </c>
      <c r="H767">
        <f t="array" ref="H767">FREQUENCY(IF('Data Transformation'!$B$4:$B$8425=B747,'Data Transformation'!$G$4:$G$8425),'Bin Analysis'!$B767)</f>
        <v>13</v>
      </c>
      <c r="I767">
        <f t="shared" si="94"/>
        <v>0</v>
      </c>
      <c r="J767">
        <f t="shared" si="95"/>
        <v>0</v>
      </c>
      <c r="K767">
        <f>J767*Weighting!$W$23</f>
        <v>0</v>
      </c>
      <c r="M767" s="14"/>
    </row>
    <row r="768" spans="1:13" x14ac:dyDescent="0.25">
      <c r="A768" s="32" t="str">
        <f>IF(Weighting!$P$24&gt;0,B768,"")</f>
        <v/>
      </c>
      <c r="B768">
        <f>Weighting!$C$24</f>
        <v>2.6790000000000012</v>
      </c>
      <c r="C768">
        <f>Weighting!$F$24</f>
        <v>0</v>
      </c>
      <c r="D768" t="b">
        <f>IF(C768=1,'Data Transformation'!$G$3+0.5*'Data Transformation'!$W$25,IF(C769=1,D769-'Data Transformation'!$W$25,FALSE))</f>
        <v>0</v>
      </c>
      <c r="E768" t="str">
        <f t="array" ref="E768">IF(ISLOGICAL(D768),"",FREQUENCY(IF('Data Transformation'!$B$425:$B$8425='Bin Analysis'!$B747,'Data Transformation'!$G$425:$G$8425),D768))</f>
        <v/>
      </c>
      <c r="F768" t="str">
        <f t="shared" si="93"/>
        <v/>
      </c>
      <c r="G768">
        <f>Weighting!$H$24</f>
        <v>0</v>
      </c>
      <c r="H768">
        <f t="array" ref="H768">FREQUENCY(IF('Data Transformation'!$B$4:$B$8425=B747,'Data Transformation'!$G$4:$G$8425),'Bin Analysis'!$B768)</f>
        <v>13</v>
      </c>
      <c r="I768">
        <f t="shared" si="94"/>
        <v>0</v>
      </c>
      <c r="J768">
        <f t="shared" si="95"/>
        <v>0</v>
      </c>
      <c r="K768">
        <f>J768*Weighting!$W$24</f>
        <v>0</v>
      </c>
      <c r="M768" s="14"/>
    </row>
    <row r="769" spans="1:25" x14ac:dyDescent="0.25">
      <c r="A769" s="32" t="str">
        <f>IF(Weighting!$P$25&gt;0,B769,"")</f>
        <v/>
      </c>
      <c r="B769">
        <f>Weighting!$C$25</f>
        <v>2.8100000000000014</v>
      </c>
      <c r="C769">
        <f>Weighting!$F$25</f>
        <v>0</v>
      </c>
      <c r="D769" t="b">
        <f>IF(C769=1,'Data Transformation'!$G$3+0.5*'Data Transformation'!$W$25,IF(C770=1,D770-'Data Transformation'!$W$25,FALSE))</f>
        <v>0</v>
      </c>
      <c r="E769" t="str">
        <f t="array" ref="E769">IF(ISLOGICAL(D769),"",FREQUENCY(IF('Data Transformation'!$B$425:$B$8425='Bin Analysis'!$B747,'Data Transformation'!$G$425:$G$8425),D769))</f>
        <v/>
      </c>
      <c r="F769" t="str">
        <f t="shared" si="93"/>
        <v/>
      </c>
      <c r="G769">
        <f>Weighting!$H$25</f>
        <v>0</v>
      </c>
      <c r="H769">
        <f t="array" ref="H769">FREQUENCY(IF('Data Transformation'!$B$4:$B$8425=B747,'Data Transformation'!$G$4:$G$8425),'Bin Analysis'!$B769)</f>
        <v>13</v>
      </c>
      <c r="I769">
        <f t="shared" si="94"/>
        <v>0</v>
      </c>
      <c r="J769">
        <f t="shared" si="95"/>
        <v>0</v>
      </c>
      <c r="K769">
        <f>J769*Weighting!$W$25</f>
        <v>0</v>
      </c>
      <c r="M769" s="14"/>
    </row>
    <row r="770" spans="1:25" x14ac:dyDescent="0.25">
      <c r="O770"/>
      <c r="P770"/>
      <c r="Q770"/>
      <c r="R770"/>
    </row>
    <row r="771" spans="1:25" ht="23.25" x14ac:dyDescent="0.35">
      <c r="A771" s="21" t="s">
        <v>0</v>
      </c>
      <c r="B771" s="21">
        <f>IFERROR(VLOOKUP(C771,'Data Transformation'!$L$6:$M$426,2,FALSE),"")</f>
        <v>32</v>
      </c>
      <c r="C771" s="21">
        <f>C747+1</f>
        <v>32</v>
      </c>
      <c r="D771" s="21"/>
      <c r="E771" s="21"/>
      <c r="F771" s="21"/>
      <c r="G771" s="21"/>
      <c r="H771" s="22"/>
      <c r="I771" s="22"/>
      <c r="J771" s="22"/>
      <c r="K771" s="21"/>
      <c r="L771" s="21">
        <f>B771</f>
        <v>32</v>
      </c>
      <c r="M771" s="23">
        <f>INDEX('Data Transformation'!$O$4:$O$424,MATCH($B771,'Data Transformation'!$M$4:$M$424,0),MATCH($M$2,'Data Transformation'!$O$3,0))</f>
        <v>18</v>
      </c>
      <c r="N771" s="27">
        <f>IF('Input and Summary Results'!$J$16="minimum",'Bin Analysis'!X772/(M771-1),'Bin Analysis'!Y771/('Bin Analysis'!M771-1))</f>
        <v>0</v>
      </c>
      <c r="O771" s="27">
        <f>IF(M771=FALSE,NA(),(VLOOKUP(1,C774:K793,4,FALSE))/(M771-1))</f>
        <v>0</v>
      </c>
      <c r="P771" s="27">
        <f>IF(M771=FALSE,NA(),SUM(J774:J793)/Weighting!$S$5)</f>
        <v>0.3</v>
      </c>
      <c r="Q771" s="27">
        <f>IF(M771=FALSE,NA(),SUM(K774:K793)/Weighting!$S$6)</f>
        <v>0.17391304347826086</v>
      </c>
      <c r="R771" s="27">
        <f>IF(M771=FALSE,NA(),(VLOOKUP(1,G774:K793,3,FALSE))/(M771-1))</f>
        <v>0.88235294117647056</v>
      </c>
      <c r="S771" s="22" t="str">
        <f>IF(M771=FALSE,NA(),IF(SUM(J774:J793)=2,"yes","no"))</f>
        <v>no</v>
      </c>
      <c r="X771" s="2" cm="2">
        <f t="array" ref="X771:X772">FREQUENCY(IF('Data Transformation'!$B$425:$B$6424='Bin Analysis'!L771,'Data Transformation'!$G$425:$G$6424),'Data Transformation'!$U$11)</f>
        <v>17</v>
      </c>
      <c r="Y771" s="2" cm="2">
        <f t="array" ref="Y771:Y772">FREQUENCY(IF('Data Transformation'!$B$425:$B$6424='Bin Analysis'!L771,'Data Transformation'!$G$425:$G$6424),'Data Transformation'!$U$12)</f>
        <v>17</v>
      </c>
    </row>
    <row r="772" spans="1:25" x14ac:dyDescent="0.25">
      <c r="A772" s="14" t="s">
        <v>67</v>
      </c>
      <c r="B772" t="s">
        <v>47</v>
      </c>
      <c r="C772" t="s">
        <v>5</v>
      </c>
      <c r="D772" t="s">
        <v>100</v>
      </c>
      <c r="E772" t="s">
        <v>101</v>
      </c>
      <c r="F772" t="s">
        <v>102</v>
      </c>
      <c r="G772" t="s">
        <v>70</v>
      </c>
      <c r="H772" t="s">
        <v>31</v>
      </c>
      <c r="I772" t="s">
        <v>32</v>
      </c>
      <c r="J772" t="s">
        <v>46</v>
      </c>
      <c r="K772" s="14" t="s">
        <v>45</v>
      </c>
      <c r="M772" s="14"/>
      <c r="X772" s="2">
        <v>0</v>
      </c>
      <c r="Y772" s="2">
        <v>0</v>
      </c>
    </row>
    <row r="773" spans="1:25" x14ac:dyDescent="0.25">
      <c r="A773" s="32"/>
      <c r="D773" t="b">
        <f>IF(C773=1,'Data Transformation'!$G$3+0.5*'Data Transformation'!$W$25,IF(C774=1,D774-'Data Transformation'!$W$25,FALSE))</f>
        <v>0</v>
      </c>
      <c r="E773" t="str">
        <f t="array" ref="E773">IF(ISLOGICAL(D773),"",FREQUENCY(IF('Data Transformation'!$B$425:$B$8425='Bin Analysis'!$B771,'Data Transformation'!$G$425:$G$8425),D773))</f>
        <v/>
      </c>
      <c r="F773" t="str">
        <f>IF(ISLOGICAL(D773),"",E773-E772)</f>
        <v/>
      </c>
      <c r="M773" s="14"/>
    </row>
    <row r="774" spans="1:25" x14ac:dyDescent="0.25">
      <c r="A774" s="32">
        <f>IF(Weighting!$P$6&gt;0,B774,"")</f>
        <v>0.32100000000000001</v>
      </c>
      <c r="B774">
        <f>Weighting!$C$6</f>
        <v>0.32100000000000001</v>
      </c>
      <c r="C774">
        <f>Weighting!$F$6</f>
        <v>0</v>
      </c>
      <c r="D774" t="b">
        <f>IF(C774=1,'Data Transformation'!$G$3+0.5*'Data Transformation'!$W$25,IF(C775=1,D775-'Data Transformation'!$W$25,FALSE))</f>
        <v>0</v>
      </c>
      <c r="E774" t="str">
        <f t="array" ref="E774">IF(ISLOGICAL(D774),"",FREQUENCY(IF('Data Transformation'!$B$425:$B$8425='Bin Analysis'!$B771,'Data Transformation'!$G$425:$G$8425),D774))</f>
        <v/>
      </c>
      <c r="F774" t="str">
        <f>IF(ISLOGICAL(D774),"",E774-E773)</f>
        <v/>
      </c>
      <c r="G774">
        <f>Weighting!$H$6</f>
        <v>1</v>
      </c>
      <c r="H774">
        <f t="array" ref="H774">FREQUENCY(IF('Data Transformation'!$B$4:$B$8425=B771,'Data Transformation'!$G$4:$G$8425),'Bin Analysis'!$B774)</f>
        <v>15</v>
      </c>
      <c r="I774">
        <f>H774-H773</f>
        <v>15</v>
      </c>
      <c r="J774">
        <f>IF(I774=0,0,1)</f>
        <v>1</v>
      </c>
      <c r="K774">
        <f>J774*Weighting!$W$6</f>
        <v>1</v>
      </c>
      <c r="M774" s="14"/>
    </row>
    <row r="775" spans="1:25" x14ac:dyDescent="0.25">
      <c r="A775" s="32">
        <f>IF(Weighting!$P$7&gt;0,B775,"")</f>
        <v>0.45200000000000001</v>
      </c>
      <c r="B775">
        <f>Weighting!$C$7</f>
        <v>0.45200000000000001</v>
      </c>
      <c r="C775">
        <f>Weighting!$F$7</f>
        <v>0</v>
      </c>
      <c r="D775" t="b">
        <f>IF(C775=1,'Data Transformation'!$G$3+0.5*'Data Transformation'!$W$25,IF(C776=1,D776-'Data Transformation'!$W$25,FALSE))</f>
        <v>0</v>
      </c>
      <c r="E775" t="str">
        <f t="array" ref="E775">IF(ISLOGICAL(D775),"",FREQUENCY(IF('Data Transformation'!$B$425:$B$8425='Bin Analysis'!$B771,'Data Transformation'!$G$425:$G$8425),D775))</f>
        <v/>
      </c>
      <c r="F775" t="str">
        <f t="shared" ref="F775:F793" si="96">IF(ISLOGICAL(D775),"",E775-E774)</f>
        <v/>
      </c>
      <c r="G775">
        <f>Weighting!$H$7</f>
        <v>0</v>
      </c>
      <c r="H775">
        <f t="array" ref="H775">FREQUENCY(IF('Data Transformation'!$B$4:$B$8425=B771,'Data Transformation'!$G$4:$G$8425),'Bin Analysis'!$B775)</f>
        <v>17</v>
      </c>
      <c r="I775">
        <f t="shared" ref="I775:I793" si="97">H775-H774</f>
        <v>2</v>
      </c>
      <c r="J775">
        <f>IF(I775=0,0,1)</f>
        <v>1</v>
      </c>
      <c r="K775">
        <f>J775*Weighting!$W$7</f>
        <v>2</v>
      </c>
      <c r="M775" s="14"/>
    </row>
    <row r="776" spans="1:25" x14ac:dyDescent="0.25">
      <c r="A776" s="32">
        <f>IF(Weighting!$P$8&gt;0,B776,"")</f>
        <v>0.58299999999999996</v>
      </c>
      <c r="B776">
        <f>Weighting!$C$8</f>
        <v>0.58299999999999996</v>
      </c>
      <c r="C776">
        <f>Weighting!$F$8</f>
        <v>0</v>
      </c>
      <c r="D776" t="b">
        <f>IF(C776=1,'Data Transformation'!$G$3+0.5*'Data Transformation'!$W$25,IF(C777=1,D777-'Data Transformation'!$W$25,FALSE))</f>
        <v>0</v>
      </c>
      <c r="E776" t="str">
        <f t="array" ref="E776">IF(ISLOGICAL(D776),"",FREQUENCY(IF('Data Transformation'!$B$425:$B$8425='Bin Analysis'!$B771,'Data Transformation'!$G$425:$G$8425),D776))</f>
        <v/>
      </c>
      <c r="F776" t="str">
        <f t="shared" si="96"/>
        <v/>
      </c>
      <c r="G776">
        <f>Weighting!$H$8</f>
        <v>0</v>
      </c>
      <c r="H776">
        <f t="array" ref="H776">FREQUENCY(IF('Data Transformation'!$B$4:$B$8425=B771,'Data Transformation'!$G$4:$G$8425),'Bin Analysis'!$B776)</f>
        <v>17</v>
      </c>
      <c r="I776">
        <f t="shared" si="97"/>
        <v>0</v>
      </c>
      <c r="J776">
        <f t="shared" ref="J776:J793" si="98">IF(I776=0,0,1)</f>
        <v>0</v>
      </c>
      <c r="K776">
        <f>J776*Weighting!$W$8</f>
        <v>0</v>
      </c>
      <c r="M776" s="14"/>
    </row>
    <row r="777" spans="1:25" x14ac:dyDescent="0.25">
      <c r="A777" s="32">
        <f>IF(Weighting!$P$9&gt;0,B777,"")</f>
        <v>0.71399999999999997</v>
      </c>
      <c r="B777" s="50">
        <f>Weighting!$C$9</f>
        <v>0.71399999999999997</v>
      </c>
      <c r="C777">
        <f>Weighting!$F$9</f>
        <v>0</v>
      </c>
      <c r="D777" t="b">
        <f>IF(C777=1,'Data Transformation'!$G$3+0.5*'Data Transformation'!$W$25,IF(C778=1,D778-'Data Transformation'!$W$25,FALSE))</f>
        <v>0</v>
      </c>
      <c r="E777" t="str">
        <f t="array" ref="E777">IF(ISLOGICAL(D777),"",FREQUENCY(IF('Data Transformation'!$B$425:$B$8425='Bin Analysis'!$B771,'Data Transformation'!$G$425:$G$8425),D777))</f>
        <v/>
      </c>
      <c r="F777" t="str">
        <f t="shared" si="96"/>
        <v/>
      </c>
      <c r="G777">
        <f>Weighting!$H$9</f>
        <v>0</v>
      </c>
      <c r="H777">
        <f t="array" ref="H777">FREQUENCY(IF('Data Transformation'!$B$4:$B$8425=B771,'Data Transformation'!$G$4:$G$8425),'Bin Analysis'!$B777)</f>
        <v>17</v>
      </c>
      <c r="I777">
        <f t="shared" si="97"/>
        <v>0</v>
      </c>
      <c r="J777">
        <f t="shared" si="98"/>
        <v>0</v>
      </c>
      <c r="K777">
        <f>J777*Weighting!$W$9</f>
        <v>0</v>
      </c>
      <c r="M777" s="14"/>
    </row>
    <row r="778" spans="1:25" x14ac:dyDescent="0.25">
      <c r="A778" s="32">
        <f>IF(Weighting!$P$10&gt;0,B778,"")</f>
        <v>0.84499999999999997</v>
      </c>
      <c r="B778">
        <f>Weighting!$C$10</f>
        <v>0.84499999999999997</v>
      </c>
      <c r="C778">
        <f>Weighting!$F$10</f>
        <v>0</v>
      </c>
      <c r="D778" t="b">
        <f>IF(C778=1,'Data Transformation'!$G$3+0.5*'Data Transformation'!$W$25,IF(C779=1,D779-'Data Transformation'!$W$25,FALSE))</f>
        <v>0</v>
      </c>
      <c r="E778" t="str">
        <f t="array" ref="E778">IF(ISLOGICAL(D778),"",FREQUENCY(IF('Data Transformation'!$B$425:$B$8425='Bin Analysis'!$B771,'Data Transformation'!$G$425:$G$8425),D778))</f>
        <v/>
      </c>
      <c r="F778" t="str">
        <f t="shared" si="96"/>
        <v/>
      </c>
      <c r="G778">
        <f>Weighting!$H$10</f>
        <v>0</v>
      </c>
      <c r="H778">
        <f t="array" ref="H778">FREQUENCY(IF('Data Transformation'!$B$4:$B$8425=B771,'Data Transformation'!$G$4:$G$8425),'Bin Analysis'!$B778)</f>
        <v>17</v>
      </c>
      <c r="I778">
        <f t="shared" si="97"/>
        <v>0</v>
      </c>
      <c r="J778">
        <f t="shared" si="98"/>
        <v>0</v>
      </c>
      <c r="K778">
        <f>J778*Weighting!$W$10</f>
        <v>0</v>
      </c>
      <c r="M778" s="14"/>
    </row>
    <row r="779" spans="1:25" x14ac:dyDescent="0.25">
      <c r="A779" s="32">
        <f>IF(Weighting!$P$11&gt;0,B779,"")</f>
        <v>0.97599999999999998</v>
      </c>
      <c r="B779">
        <f>Weighting!$C$11</f>
        <v>0.97599999999999998</v>
      </c>
      <c r="C779">
        <f>Weighting!$F$11</f>
        <v>0</v>
      </c>
      <c r="D779">
        <f>IF(C779=1,'Data Transformation'!$G$3+0.5*'Data Transformation'!$W$25,IF(C780=1,D780-'Data Transformation'!$W$25,FALSE))</f>
        <v>0.86899999999999999</v>
      </c>
      <c r="E779">
        <f t="array" ref="E779">IF(ISLOGICAL(D779),"",FREQUENCY(IF('Data Transformation'!$B$425:$B$8425='Bin Analysis'!$B771,'Data Transformation'!$G$425:$G$8425),D779))</f>
        <v>17</v>
      </c>
      <c r="F779" t="e">
        <f t="shared" si="96"/>
        <v>#VALUE!</v>
      </c>
      <c r="G779">
        <f>Weighting!$H$11</f>
        <v>0</v>
      </c>
      <c r="H779">
        <f t="array" ref="H779">FREQUENCY(IF('Data Transformation'!$B$4:$B$8425=B771,'Data Transformation'!$G$4:$G$8425),'Bin Analysis'!$B779)</f>
        <v>17</v>
      </c>
      <c r="I779">
        <f t="shared" si="97"/>
        <v>0</v>
      </c>
      <c r="J779">
        <f t="shared" si="98"/>
        <v>0</v>
      </c>
      <c r="K779">
        <f>J779*Weighting!$W$11</f>
        <v>0</v>
      </c>
      <c r="M779" s="14"/>
    </row>
    <row r="780" spans="1:25" x14ac:dyDescent="0.25">
      <c r="A780" s="32">
        <f>IF(Weighting!$P$12&gt;0,B780,"")</f>
        <v>1.107</v>
      </c>
      <c r="B780">
        <f>Weighting!$C$12</f>
        <v>1.107</v>
      </c>
      <c r="C780">
        <f>Weighting!$F$12</f>
        <v>1</v>
      </c>
      <c r="D780">
        <f>IF(C780=1,'Data Transformation'!$G$3+0.5*'Data Transformation'!$W$25,IF(C781=1,D781-'Data Transformation'!$W$25,FALSE))</f>
        <v>1.131</v>
      </c>
      <c r="E780">
        <f t="array" ref="E780">IF(ISLOGICAL(D780),"",FREQUENCY(IF('Data Transformation'!$B$425:$B$8425='Bin Analysis'!$B771,'Data Transformation'!$G$425:$G$8425),D780))</f>
        <v>17</v>
      </c>
      <c r="F780">
        <f t="shared" si="96"/>
        <v>0</v>
      </c>
      <c r="G780">
        <f>Weighting!$H$12</f>
        <v>0</v>
      </c>
      <c r="H780">
        <f t="array" ref="H780">FREQUENCY(IF('Data Transformation'!$B$4:$B$8425=B771,'Data Transformation'!$G$4:$G$8425),'Bin Analysis'!$B780)</f>
        <v>18</v>
      </c>
      <c r="I780">
        <f t="shared" si="97"/>
        <v>1</v>
      </c>
      <c r="J780">
        <f t="shared" si="98"/>
        <v>1</v>
      </c>
      <c r="K780">
        <f>J780*Weighting!$W$12</f>
        <v>1</v>
      </c>
      <c r="M780" s="14"/>
    </row>
    <row r="781" spans="1:25" x14ac:dyDescent="0.25">
      <c r="A781" s="32">
        <f>IF(Weighting!$P$13&gt;0,B781,"")</f>
        <v>1.238</v>
      </c>
      <c r="B781">
        <f>Weighting!$C$13</f>
        <v>1.238</v>
      </c>
      <c r="C781">
        <f>Weighting!$F$13</f>
        <v>0</v>
      </c>
      <c r="D781" t="b">
        <f>IF(C781=1,'Data Transformation'!$G$3+0.5*'Data Transformation'!$W$25,IF(C782=1,D782-'Data Transformation'!$W$25,FALSE))</f>
        <v>0</v>
      </c>
      <c r="E781" t="str">
        <f t="array" ref="E781">IF(ISLOGICAL(D781),"",FREQUENCY(IF('Data Transformation'!$B$425:$B$8425='Bin Analysis'!$B771,'Data Transformation'!$G$425:$G$8425),D781))</f>
        <v/>
      </c>
      <c r="F781" t="str">
        <f t="shared" si="96"/>
        <v/>
      </c>
      <c r="G781">
        <f>Weighting!$H$13</f>
        <v>0</v>
      </c>
      <c r="H781">
        <f t="array" ref="H781">FREQUENCY(IF('Data Transformation'!$B$4:$B$8425=B771,'Data Transformation'!$G$4:$G$8425),'Bin Analysis'!$B781)</f>
        <v>18</v>
      </c>
      <c r="I781">
        <f t="shared" si="97"/>
        <v>0</v>
      </c>
      <c r="J781">
        <f t="shared" si="98"/>
        <v>0</v>
      </c>
      <c r="K781">
        <f>J781*Weighting!$W$13</f>
        <v>0</v>
      </c>
      <c r="M781" s="14"/>
    </row>
    <row r="782" spans="1:25" x14ac:dyDescent="0.25">
      <c r="A782" s="32">
        <f>IF(Weighting!$P$14&gt;0,B782,"")</f>
        <v>1.369</v>
      </c>
      <c r="B782">
        <f>Weighting!$C$14</f>
        <v>1.369</v>
      </c>
      <c r="C782">
        <f>Weighting!$F$14</f>
        <v>0</v>
      </c>
      <c r="D782" t="b">
        <f>IF(C782=1,'Data Transformation'!$G$3+0.5*'Data Transformation'!$W$25,IF(C783=1,D783-'Data Transformation'!$W$25,FALSE))</f>
        <v>0</v>
      </c>
      <c r="E782" t="str">
        <f t="array" ref="E782">IF(ISLOGICAL(D782),"",FREQUENCY(IF('Data Transformation'!$B$425:$B$8425='Bin Analysis'!$B771,'Data Transformation'!$G$425:$G$8425),D782))</f>
        <v/>
      </c>
      <c r="F782" t="str">
        <f t="shared" si="96"/>
        <v/>
      </c>
      <c r="G782">
        <f>Weighting!$H$14</f>
        <v>0</v>
      </c>
      <c r="H782">
        <f t="array" ref="H782">FREQUENCY(IF('Data Transformation'!$B$4:$B$8425=B771,'Data Transformation'!$G$4:$G$8425),'Bin Analysis'!$B782)</f>
        <v>18</v>
      </c>
      <c r="I782">
        <f t="shared" si="97"/>
        <v>0</v>
      </c>
      <c r="J782">
        <f t="shared" si="98"/>
        <v>0</v>
      </c>
      <c r="K782">
        <f>J782*Weighting!$W$14</f>
        <v>0</v>
      </c>
      <c r="M782" s="14"/>
    </row>
    <row r="783" spans="1:25" x14ac:dyDescent="0.25">
      <c r="A783" s="32">
        <f>IF(Weighting!$P$15&gt;0,B783,"")</f>
        <v>1.5000009999999999</v>
      </c>
      <c r="B783">
        <f>Weighting!$C$15</f>
        <v>1.5000009999999999</v>
      </c>
      <c r="C783">
        <f>Weighting!$F$15</f>
        <v>0</v>
      </c>
      <c r="D783" t="b">
        <f>IF(C783=1,'Data Transformation'!$G$3+0.5*'Data Transformation'!$W$25,IF(C784=1,D784-'Data Transformation'!$W$25,FALSE))</f>
        <v>0</v>
      </c>
      <c r="E783" t="str">
        <f t="array" ref="E783">IF(ISLOGICAL(D783),"",FREQUENCY(IF('Data Transformation'!$B$425:$B$8425='Bin Analysis'!$B771,'Data Transformation'!$G$425:$G$8425),D783))</f>
        <v/>
      </c>
      <c r="F783" t="str">
        <f t="shared" si="96"/>
        <v/>
      </c>
      <c r="G783">
        <f>Weighting!$H$15</f>
        <v>0</v>
      </c>
      <c r="H783">
        <f t="array" ref="H783">FREQUENCY(IF('Data Transformation'!$B$4:$B$8425=B771,'Data Transformation'!$G$4:$G$8425),'Bin Analysis'!$B783)</f>
        <v>18</v>
      </c>
      <c r="I783">
        <f t="shared" si="97"/>
        <v>0</v>
      </c>
      <c r="J783">
        <f t="shared" si="98"/>
        <v>0</v>
      </c>
      <c r="K783">
        <f>J783*Weighting!$W$15</f>
        <v>0</v>
      </c>
      <c r="M783" s="14"/>
    </row>
    <row r="784" spans="1:25" x14ac:dyDescent="0.25">
      <c r="A784" s="32" t="str">
        <f>IF(Weighting!$P$16&gt;0,B784,"")</f>
        <v/>
      </c>
      <c r="B784">
        <f>Weighting!$C$16</f>
        <v>1.631</v>
      </c>
      <c r="C784">
        <f>Weighting!$F$16</f>
        <v>0</v>
      </c>
      <c r="D784" t="b">
        <f>IF(C784=1,'Data Transformation'!$G$3+0.5*'Data Transformation'!$W$25,IF(C785=1,D785-'Data Transformation'!$W$25,FALSE))</f>
        <v>0</v>
      </c>
      <c r="E784" t="str">
        <f t="array" ref="E784">IF(ISLOGICAL(D784),"",FREQUENCY(IF('Data Transformation'!$B$425:$B$8425='Bin Analysis'!$B771,'Data Transformation'!$G$425:$G$8425),D784))</f>
        <v/>
      </c>
      <c r="F784" t="str">
        <f t="shared" si="96"/>
        <v/>
      </c>
      <c r="G784">
        <f>Weighting!$H$16</f>
        <v>0</v>
      </c>
      <c r="H784">
        <f t="array" ref="H784">FREQUENCY(IF('Data Transformation'!$B$4:$B$8425=B771,'Data Transformation'!$G$4:$G$8425),'Bin Analysis'!$B784)</f>
        <v>18</v>
      </c>
      <c r="I784">
        <f t="shared" si="97"/>
        <v>0</v>
      </c>
      <c r="J784">
        <f t="shared" si="98"/>
        <v>0</v>
      </c>
      <c r="K784">
        <f>J784*Weighting!$W$16</f>
        <v>0</v>
      </c>
      <c r="M784" s="14"/>
    </row>
    <row r="785" spans="1:25" x14ac:dyDescent="0.25">
      <c r="A785" s="32" t="str">
        <f>IF(Weighting!$P$17&gt;0,B785,"")</f>
        <v/>
      </c>
      <c r="B785">
        <f>Weighting!$C$17</f>
        <v>1.762</v>
      </c>
      <c r="C785">
        <f>Weighting!$F$17</f>
        <v>0</v>
      </c>
      <c r="D785" t="b">
        <f>IF(C785=1,'Data Transformation'!$G$3+0.5*'Data Transformation'!$W$25,IF(C786=1,D786-'Data Transformation'!$W$25,FALSE))</f>
        <v>0</v>
      </c>
      <c r="E785" t="str">
        <f t="array" ref="E785">IF(ISLOGICAL(D785),"",FREQUENCY(IF('Data Transformation'!$B$425:$B$8425='Bin Analysis'!$B771,'Data Transformation'!$G$425:$G$8425),D785))</f>
        <v/>
      </c>
      <c r="F785" t="str">
        <f t="shared" si="96"/>
        <v/>
      </c>
      <c r="G785">
        <f>Weighting!$H$17</f>
        <v>0</v>
      </c>
      <c r="H785">
        <f t="array" ref="H785">FREQUENCY(IF('Data Transformation'!$B$4:$B$8425=B771,'Data Transformation'!$G$4:$G$8425),'Bin Analysis'!$B785)</f>
        <v>18</v>
      </c>
      <c r="I785">
        <f t="shared" si="97"/>
        <v>0</v>
      </c>
      <c r="J785">
        <f t="shared" si="98"/>
        <v>0</v>
      </c>
      <c r="K785">
        <f>J785*Weighting!$W$17</f>
        <v>0</v>
      </c>
      <c r="M785" s="14"/>
    </row>
    <row r="786" spans="1:25" x14ac:dyDescent="0.25">
      <c r="A786" s="32" t="str">
        <f>IF(Weighting!$P$18&gt;0,B786,"")</f>
        <v/>
      </c>
      <c r="B786">
        <f>Weighting!$C$18</f>
        <v>1.893</v>
      </c>
      <c r="C786">
        <f>Weighting!$F$18</f>
        <v>0</v>
      </c>
      <c r="D786" t="b">
        <f>IF(C786=1,'Data Transformation'!$G$3+0.5*'Data Transformation'!$W$25,IF(C787=1,D787-'Data Transformation'!$W$25,FALSE))</f>
        <v>0</v>
      </c>
      <c r="E786" t="str">
        <f t="array" ref="E786">IF(ISLOGICAL(D786),"",FREQUENCY(IF('Data Transformation'!$B$425:$B$8425='Bin Analysis'!$B771,'Data Transformation'!$G$425:$G$8425),D786))</f>
        <v/>
      </c>
      <c r="F786" t="str">
        <f t="shared" si="96"/>
        <v/>
      </c>
      <c r="G786">
        <f>Weighting!$H$18</f>
        <v>0</v>
      </c>
      <c r="H786">
        <f t="array" ref="H786">FREQUENCY(IF('Data Transformation'!$B$4:$B$8425=B771,'Data Transformation'!$G$4:$G$8425),'Bin Analysis'!$B786)</f>
        <v>18</v>
      </c>
      <c r="I786">
        <f t="shared" si="97"/>
        <v>0</v>
      </c>
      <c r="J786">
        <f t="shared" si="98"/>
        <v>0</v>
      </c>
      <c r="K786">
        <f>J786*Weighting!$W$18</f>
        <v>0</v>
      </c>
      <c r="M786" s="14"/>
    </row>
    <row r="787" spans="1:25" x14ac:dyDescent="0.25">
      <c r="A787" s="32" t="str">
        <f>IF(Weighting!$P$19&gt;0,B787,"")</f>
        <v/>
      </c>
      <c r="B787">
        <f>Weighting!$C$19</f>
        <v>2.024</v>
      </c>
      <c r="C787">
        <f>Weighting!$F$19</f>
        <v>0</v>
      </c>
      <c r="D787" t="b">
        <f>IF(C787=1,'Data Transformation'!$G$3+0.5*'Data Transformation'!$W$25,IF(C788=1,D788-'Data Transformation'!$W$25,FALSE))</f>
        <v>0</v>
      </c>
      <c r="E787" t="str">
        <f t="array" ref="E787">IF(ISLOGICAL(D787),"",FREQUENCY(IF('Data Transformation'!$B$425:$B$8425='Bin Analysis'!$B771,'Data Transformation'!$G$425:$G$8425),D787))</f>
        <v/>
      </c>
      <c r="F787" t="str">
        <f t="shared" si="96"/>
        <v/>
      </c>
      <c r="G787">
        <f>Weighting!$H$19</f>
        <v>0</v>
      </c>
      <c r="H787">
        <f t="array" ref="H787">FREQUENCY(IF('Data Transformation'!$B$4:$B$8425=B771,'Data Transformation'!$G$4:$G$8425),'Bin Analysis'!$B787)</f>
        <v>18</v>
      </c>
      <c r="I787">
        <f t="shared" si="97"/>
        <v>0</v>
      </c>
      <c r="J787">
        <f t="shared" si="98"/>
        <v>0</v>
      </c>
      <c r="K787">
        <f>J787*Weighting!$W$19</f>
        <v>0</v>
      </c>
      <c r="M787" s="14"/>
    </row>
    <row r="788" spans="1:25" x14ac:dyDescent="0.25">
      <c r="A788" s="32" t="str">
        <f>IF(Weighting!$P$20&gt;0,B788,"")</f>
        <v/>
      </c>
      <c r="B788">
        <f>Weighting!$C$20</f>
        <v>2.1550000000000002</v>
      </c>
      <c r="C788">
        <f>Weighting!$F$20</f>
        <v>0</v>
      </c>
      <c r="D788" t="b">
        <f>IF(C788=1,'Data Transformation'!$G$3+0.5*'Data Transformation'!$W$25,IF(C789=1,D789-'Data Transformation'!$W$25,FALSE))</f>
        <v>0</v>
      </c>
      <c r="E788" t="str">
        <f t="array" ref="E788">IF(ISLOGICAL(D788),"",FREQUENCY(IF('Data Transformation'!$B$425:$B$8425='Bin Analysis'!$B771,'Data Transformation'!$G$425:$G$8425),D788))</f>
        <v/>
      </c>
      <c r="F788" t="str">
        <f t="shared" si="96"/>
        <v/>
      </c>
      <c r="G788">
        <f>Weighting!$H$20</f>
        <v>0</v>
      </c>
      <c r="H788">
        <f t="array" ref="H788">FREQUENCY(IF('Data Transformation'!$B$4:$B$8425=B771,'Data Transformation'!$G$4:$G$8425),'Bin Analysis'!$B788)</f>
        <v>18</v>
      </c>
      <c r="I788">
        <f t="shared" si="97"/>
        <v>0</v>
      </c>
      <c r="J788">
        <f t="shared" si="98"/>
        <v>0</v>
      </c>
      <c r="K788">
        <f>J788*Weighting!$W$20</f>
        <v>0</v>
      </c>
      <c r="M788" s="14"/>
    </row>
    <row r="789" spans="1:25" x14ac:dyDescent="0.25">
      <c r="A789" s="32" t="str">
        <f>IF(Weighting!$P$21&gt;0,B789,"")</f>
        <v/>
      </c>
      <c r="B789">
        <f>Weighting!$C$21</f>
        <v>2.2860000000000005</v>
      </c>
      <c r="C789">
        <f>Weighting!$F$21</f>
        <v>0</v>
      </c>
      <c r="D789" t="b">
        <f>IF(C789=1,'Data Transformation'!$G$3+0.5*'Data Transformation'!$W$25,IF(C790=1,D790-'Data Transformation'!$W$25,FALSE))</f>
        <v>0</v>
      </c>
      <c r="E789" t="str">
        <f t="array" ref="E789">IF(ISLOGICAL(D789),"",FREQUENCY(IF('Data Transformation'!$B$425:$B$8425='Bin Analysis'!$B771,'Data Transformation'!$G$425:$G$8425),D789))</f>
        <v/>
      </c>
      <c r="F789" t="str">
        <f t="shared" si="96"/>
        <v/>
      </c>
      <c r="G789">
        <f>Weighting!$H$21</f>
        <v>0</v>
      </c>
      <c r="H789">
        <f t="array" ref="H789">FREQUENCY(IF('Data Transformation'!$B$4:$B$8425=B771,'Data Transformation'!$G$4:$G$8425),'Bin Analysis'!$B789)</f>
        <v>18</v>
      </c>
      <c r="I789">
        <f t="shared" si="97"/>
        <v>0</v>
      </c>
      <c r="J789">
        <f t="shared" si="98"/>
        <v>0</v>
      </c>
      <c r="K789">
        <f>J789*Weighting!$W$21</f>
        <v>0</v>
      </c>
      <c r="M789" s="14"/>
    </row>
    <row r="790" spans="1:25" x14ac:dyDescent="0.25">
      <c r="A790" s="32" t="str">
        <f>IF(Weighting!$P$22&gt;0,B790,"")</f>
        <v/>
      </c>
      <c r="B790">
        <f>Weighting!$C$22</f>
        <v>2.4170000000000007</v>
      </c>
      <c r="C790">
        <f>Weighting!$F$22</f>
        <v>0</v>
      </c>
      <c r="D790" t="b">
        <f>IF(C790=1,'Data Transformation'!$G$3+0.5*'Data Transformation'!$W$25,IF(C791=1,D791-'Data Transformation'!$W$25,FALSE))</f>
        <v>0</v>
      </c>
      <c r="E790" t="str">
        <f t="array" ref="E790">IF(ISLOGICAL(D790),"",FREQUENCY(IF('Data Transformation'!$B$425:$B$8425='Bin Analysis'!$B771,'Data Transformation'!$G$425:$G$8425),D790))</f>
        <v/>
      </c>
      <c r="F790" t="str">
        <f t="shared" si="96"/>
        <v/>
      </c>
      <c r="G790">
        <f>Weighting!$H$22</f>
        <v>0</v>
      </c>
      <c r="H790">
        <f t="array" ref="H790">FREQUENCY(IF('Data Transformation'!$B$4:$B$8425=B771,'Data Transformation'!$G$4:$G$8425),'Bin Analysis'!$B790)</f>
        <v>18</v>
      </c>
      <c r="I790">
        <f t="shared" si="97"/>
        <v>0</v>
      </c>
      <c r="J790">
        <f t="shared" si="98"/>
        <v>0</v>
      </c>
      <c r="K790">
        <f>J790*Weighting!$W$22</f>
        <v>0</v>
      </c>
      <c r="M790" s="14"/>
    </row>
    <row r="791" spans="1:25" x14ac:dyDescent="0.25">
      <c r="A791" s="32" t="str">
        <f>IF(Weighting!$P$23&gt;0,B791,"")</f>
        <v/>
      </c>
      <c r="B791">
        <f>Weighting!$C$23</f>
        <v>2.5480000000000009</v>
      </c>
      <c r="C791">
        <f>Weighting!$F$23</f>
        <v>0</v>
      </c>
      <c r="D791" t="b">
        <f>IF(C791=1,'Data Transformation'!$G$3+0.5*'Data Transformation'!$W$25,IF(C792=1,D792-'Data Transformation'!$W$25,FALSE))</f>
        <v>0</v>
      </c>
      <c r="E791" t="str">
        <f t="array" ref="E791">IF(ISLOGICAL(D791),"",FREQUENCY(IF('Data Transformation'!$B$425:$B$8425='Bin Analysis'!$B771,'Data Transformation'!$G$425:$G$8425),D791))</f>
        <v/>
      </c>
      <c r="F791" t="str">
        <f t="shared" si="96"/>
        <v/>
      </c>
      <c r="G791">
        <f>Weighting!$H$23</f>
        <v>0</v>
      </c>
      <c r="H791">
        <f t="array" ref="H791">FREQUENCY(IF('Data Transformation'!$B$4:$B$8425=B771,'Data Transformation'!$G$4:$G$8425),'Bin Analysis'!$B791)</f>
        <v>18</v>
      </c>
      <c r="I791">
        <f t="shared" si="97"/>
        <v>0</v>
      </c>
      <c r="J791">
        <f t="shared" si="98"/>
        <v>0</v>
      </c>
      <c r="K791">
        <f>J791*Weighting!$W$23</f>
        <v>0</v>
      </c>
      <c r="M791" s="14"/>
    </row>
    <row r="792" spans="1:25" x14ac:dyDescent="0.25">
      <c r="A792" s="32" t="str">
        <f>IF(Weighting!$P$24&gt;0,B792,"")</f>
        <v/>
      </c>
      <c r="B792">
        <f>Weighting!$C$24</f>
        <v>2.6790000000000012</v>
      </c>
      <c r="C792">
        <f>Weighting!$F$24</f>
        <v>0</v>
      </c>
      <c r="D792" t="b">
        <f>IF(C792=1,'Data Transformation'!$G$3+0.5*'Data Transformation'!$W$25,IF(C793=1,D793-'Data Transformation'!$W$25,FALSE))</f>
        <v>0</v>
      </c>
      <c r="E792" t="str">
        <f t="array" ref="E792">IF(ISLOGICAL(D792),"",FREQUENCY(IF('Data Transformation'!$B$425:$B$8425='Bin Analysis'!$B771,'Data Transformation'!$G$425:$G$8425),D792))</f>
        <v/>
      </c>
      <c r="F792" t="str">
        <f t="shared" si="96"/>
        <v/>
      </c>
      <c r="G792">
        <f>Weighting!$H$24</f>
        <v>0</v>
      </c>
      <c r="H792">
        <f t="array" ref="H792">FREQUENCY(IF('Data Transformation'!$B$4:$B$8425=B771,'Data Transformation'!$G$4:$G$8425),'Bin Analysis'!$B792)</f>
        <v>18</v>
      </c>
      <c r="I792">
        <f t="shared" si="97"/>
        <v>0</v>
      </c>
      <c r="J792">
        <f t="shared" si="98"/>
        <v>0</v>
      </c>
      <c r="K792">
        <f>J792*Weighting!$W$24</f>
        <v>0</v>
      </c>
      <c r="M792" s="14"/>
    </row>
    <row r="793" spans="1:25" x14ac:dyDescent="0.25">
      <c r="A793" s="32" t="str">
        <f>IF(Weighting!$P$25&gt;0,B793,"")</f>
        <v/>
      </c>
      <c r="B793">
        <f>Weighting!$C$25</f>
        <v>2.8100000000000014</v>
      </c>
      <c r="C793">
        <f>Weighting!$F$25</f>
        <v>0</v>
      </c>
      <c r="D793" t="b">
        <f>IF(C793=1,'Data Transformation'!$G$3+0.5*'Data Transformation'!$W$25,IF(C794=1,D794-'Data Transformation'!$W$25,FALSE))</f>
        <v>0</v>
      </c>
      <c r="E793" t="str">
        <f t="array" ref="E793">IF(ISLOGICAL(D793),"",FREQUENCY(IF('Data Transformation'!$B$425:$B$8425='Bin Analysis'!$B771,'Data Transformation'!$G$425:$G$8425),D793))</f>
        <v/>
      </c>
      <c r="F793" t="str">
        <f t="shared" si="96"/>
        <v/>
      </c>
      <c r="G793">
        <f>Weighting!$H$25</f>
        <v>0</v>
      </c>
      <c r="H793">
        <f t="array" ref="H793">FREQUENCY(IF('Data Transformation'!$B$4:$B$8425=B771,'Data Transformation'!$G$4:$G$8425),'Bin Analysis'!$B793)</f>
        <v>18</v>
      </c>
      <c r="I793">
        <f t="shared" si="97"/>
        <v>0</v>
      </c>
      <c r="J793">
        <f t="shared" si="98"/>
        <v>0</v>
      </c>
      <c r="K793">
        <f>J793*Weighting!$W$25</f>
        <v>0</v>
      </c>
      <c r="M793" s="14"/>
    </row>
    <row r="794" spans="1:25" x14ac:dyDescent="0.25">
      <c r="O794"/>
      <c r="P794"/>
      <c r="Q794"/>
      <c r="R794"/>
    </row>
    <row r="795" spans="1:25" ht="23.25" x14ac:dyDescent="0.35">
      <c r="A795" s="21" t="s">
        <v>0</v>
      </c>
      <c r="B795" s="21">
        <f>IFERROR(VLOOKUP(C795,'Data Transformation'!$L$6:$M$426,2,FALSE),"")</f>
        <v>33</v>
      </c>
      <c r="C795" s="21">
        <f>C771+1</f>
        <v>33</v>
      </c>
      <c r="D795" s="21"/>
      <c r="E795" s="21"/>
      <c r="F795" s="21"/>
      <c r="G795" s="21"/>
      <c r="H795" s="22"/>
      <c r="I795" s="22"/>
      <c r="J795" s="22"/>
      <c r="K795" s="21"/>
      <c r="L795" s="21">
        <f>B795</f>
        <v>33</v>
      </c>
      <c r="M795" s="23">
        <f>INDEX('Data Transformation'!$O$4:$O$424,MATCH($B795,'Data Transformation'!$M$4:$M$424,0),MATCH($M$2,'Data Transformation'!$O$3,0))</f>
        <v>9</v>
      </c>
      <c r="N795" s="27">
        <f>IF('Input and Summary Results'!$J$16="minimum",'Bin Analysis'!X796/(M795-1),'Bin Analysis'!Y795/('Bin Analysis'!M795-1))</f>
        <v>0</v>
      </c>
      <c r="O795" s="27">
        <f>IF(M795=FALSE,NA(),(VLOOKUP(1,C798:K817,4,FALSE))/(M795-1))</f>
        <v>0.625</v>
      </c>
      <c r="P795" s="27">
        <f>IF(M795=FALSE,NA(),SUM(J798:J817)/Weighting!$S$5)</f>
        <v>0.4</v>
      </c>
      <c r="Q795" s="27">
        <f>IF(M795=FALSE,NA(),SUM(K798:K817)/Weighting!$S$6)</f>
        <v>0.39130434782608697</v>
      </c>
      <c r="R795" s="27">
        <f>IF(M795=FALSE,NA(),(VLOOKUP(1,G798:K817,3,FALSE))/(M795-1))</f>
        <v>0</v>
      </c>
      <c r="S795" s="22" t="str">
        <f>IF(M795=FALSE,NA(),IF(SUM(J798:J817)=2,"yes","no"))</f>
        <v>no</v>
      </c>
      <c r="X795" s="2" cm="2">
        <f t="array" ref="X795:X796">FREQUENCY(IF('Data Transformation'!$B$425:$B$6424='Bin Analysis'!L795,'Data Transformation'!$G$425:$G$6424),'Data Transformation'!$U$11)</f>
        <v>8</v>
      </c>
      <c r="Y795" s="2" cm="2">
        <f t="array" ref="Y795:Y796">FREQUENCY(IF('Data Transformation'!$B$425:$B$6424='Bin Analysis'!L795,'Data Transformation'!$G$425:$G$6424),'Data Transformation'!$U$12)</f>
        <v>3</v>
      </c>
    </row>
    <row r="796" spans="1:25" x14ac:dyDescent="0.25">
      <c r="A796" s="14" t="s">
        <v>67</v>
      </c>
      <c r="B796" t="s">
        <v>47</v>
      </c>
      <c r="C796" t="s">
        <v>5</v>
      </c>
      <c r="D796" t="s">
        <v>100</v>
      </c>
      <c r="E796" t="s">
        <v>101</v>
      </c>
      <c r="F796" t="s">
        <v>102</v>
      </c>
      <c r="G796" t="s">
        <v>70</v>
      </c>
      <c r="H796" t="s">
        <v>31</v>
      </c>
      <c r="I796" t="s">
        <v>32</v>
      </c>
      <c r="J796" t="s">
        <v>46</v>
      </c>
      <c r="K796" s="14" t="s">
        <v>45</v>
      </c>
      <c r="M796" s="14"/>
      <c r="X796" s="2">
        <v>0</v>
      </c>
      <c r="Y796" s="2">
        <v>5</v>
      </c>
    </row>
    <row r="797" spans="1:25" x14ac:dyDescent="0.25">
      <c r="A797" s="32"/>
      <c r="D797" t="b">
        <f>IF(C797=1,'Data Transformation'!$G$3+0.5*'Data Transformation'!$W$25,IF(C798=1,D798-'Data Transformation'!$W$25,FALSE))</f>
        <v>0</v>
      </c>
      <c r="E797" t="str">
        <f t="array" ref="E797">IF(ISLOGICAL(D797),"",FREQUENCY(IF('Data Transformation'!$B$425:$B$8425='Bin Analysis'!$B795,'Data Transformation'!$G$425:$G$8425),D797))</f>
        <v/>
      </c>
      <c r="F797" t="str">
        <f>IF(ISLOGICAL(D797),"",E797-E796)</f>
        <v/>
      </c>
      <c r="M797" s="14"/>
    </row>
    <row r="798" spans="1:25" x14ac:dyDescent="0.25">
      <c r="A798" s="32">
        <f>IF(Weighting!$P$6&gt;0,B798,"")</f>
        <v>0.32100000000000001</v>
      </c>
      <c r="B798">
        <f>Weighting!$C$6</f>
        <v>0.32100000000000001</v>
      </c>
      <c r="C798">
        <f>Weighting!$F$6</f>
        <v>0</v>
      </c>
      <c r="D798" t="b">
        <f>IF(C798=1,'Data Transformation'!$G$3+0.5*'Data Transformation'!$W$25,IF(C799=1,D799-'Data Transformation'!$W$25,FALSE))</f>
        <v>0</v>
      </c>
      <c r="E798" t="str">
        <f t="array" ref="E798">IF(ISLOGICAL(D798),"",FREQUENCY(IF('Data Transformation'!$B$425:$B$8425='Bin Analysis'!$B795,'Data Transformation'!$G$425:$G$8425),D798))</f>
        <v/>
      </c>
      <c r="F798" t="str">
        <f>IF(ISLOGICAL(D798),"",E798-E797)</f>
        <v/>
      </c>
      <c r="G798">
        <f>Weighting!$H$6</f>
        <v>1</v>
      </c>
      <c r="H798">
        <f t="array" ref="H798">FREQUENCY(IF('Data Transformation'!$B$4:$B$8425=B795,'Data Transformation'!$G$4:$G$8425),'Bin Analysis'!$B798)</f>
        <v>0</v>
      </c>
      <c r="I798">
        <f>H798-H797</f>
        <v>0</v>
      </c>
      <c r="J798">
        <f>IF(I798=0,0,1)</f>
        <v>0</v>
      </c>
      <c r="K798">
        <f>J798*Weighting!$W$6</f>
        <v>0</v>
      </c>
      <c r="M798" s="14"/>
    </row>
    <row r="799" spans="1:25" x14ac:dyDescent="0.25">
      <c r="A799" s="32">
        <f>IF(Weighting!$P$7&gt;0,B799,"")</f>
        <v>0.45200000000000001</v>
      </c>
      <c r="B799">
        <f>Weighting!$C$7</f>
        <v>0.45200000000000001</v>
      </c>
      <c r="C799">
        <f>Weighting!$F$7</f>
        <v>0</v>
      </c>
      <c r="D799" t="b">
        <f>IF(C799=1,'Data Transformation'!$G$3+0.5*'Data Transformation'!$W$25,IF(C800=1,D800-'Data Transformation'!$W$25,FALSE))</f>
        <v>0</v>
      </c>
      <c r="E799" t="str">
        <f t="array" ref="E799">IF(ISLOGICAL(D799),"",FREQUENCY(IF('Data Transformation'!$B$425:$B$8425='Bin Analysis'!$B795,'Data Transformation'!$G$425:$G$8425),D799))</f>
        <v/>
      </c>
      <c r="F799" t="str">
        <f t="shared" ref="F799:F817" si="99">IF(ISLOGICAL(D799),"",E799-E798)</f>
        <v/>
      </c>
      <c r="G799">
        <f>Weighting!$H$7</f>
        <v>0</v>
      </c>
      <c r="H799">
        <f t="array" ref="H799">FREQUENCY(IF('Data Transformation'!$B$4:$B$8425=B795,'Data Transformation'!$G$4:$G$8425),'Bin Analysis'!$B799)</f>
        <v>0</v>
      </c>
      <c r="I799">
        <f t="shared" ref="I799:I817" si="100">H799-H798</f>
        <v>0</v>
      </c>
      <c r="J799">
        <f>IF(I799=0,0,1)</f>
        <v>0</v>
      </c>
      <c r="K799">
        <f>J799*Weighting!$W$7</f>
        <v>0</v>
      </c>
      <c r="M799" s="14"/>
    </row>
    <row r="800" spans="1:25" x14ac:dyDescent="0.25">
      <c r="A800" s="32">
        <f>IF(Weighting!$P$8&gt;0,B800,"")</f>
        <v>0.58299999999999996</v>
      </c>
      <c r="B800">
        <f>Weighting!$C$8</f>
        <v>0.58299999999999996</v>
      </c>
      <c r="C800">
        <f>Weighting!$F$8</f>
        <v>0</v>
      </c>
      <c r="D800" t="b">
        <f>IF(C800=1,'Data Transformation'!$G$3+0.5*'Data Transformation'!$W$25,IF(C801=1,D801-'Data Transformation'!$W$25,FALSE))</f>
        <v>0</v>
      </c>
      <c r="E800" t="str">
        <f t="array" ref="E800">IF(ISLOGICAL(D800),"",FREQUENCY(IF('Data Transformation'!$B$425:$B$8425='Bin Analysis'!$B795,'Data Transformation'!$G$425:$G$8425),D800))</f>
        <v/>
      </c>
      <c r="F800" t="str">
        <f t="shared" si="99"/>
        <v/>
      </c>
      <c r="G800">
        <f>Weighting!$H$8</f>
        <v>0</v>
      </c>
      <c r="H800">
        <f t="array" ref="H800">FREQUENCY(IF('Data Transformation'!$B$4:$B$8425=B795,'Data Transformation'!$G$4:$G$8425),'Bin Analysis'!$B800)</f>
        <v>0</v>
      </c>
      <c r="I800">
        <f t="shared" si="100"/>
        <v>0</v>
      </c>
      <c r="J800">
        <f t="shared" ref="J800:J817" si="101">IF(I800=0,0,1)</f>
        <v>0</v>
      </c>
      <c r="K800">
        <f>J800*Weighting!$W$8</f>
        <v>0</v>
      </c>
      <c r="M800" s="14"/>
    </row>
    <row r="801" spans="1:13" x14ac:dyDescent="0.25">
      <c r="A801" s="32">
        <f>IF(Weighting!$P$9&gt;0,B801,"")</f>
        <v>0.71399999999999997</v>
      </c>
      <c r="B801" s="50">
        <f>Weighting!$C$9</f>
        <v>0.71399999999999997</v>
      </c>
      <c r="C801">
        <f>Weighting!$F$9</f>
        <v>0</v>
      </c>
      <c r="D801" t="b">
        <f>IF(C801=1,'Data Transformation'!$G$3+0.5*'Data Transformation'!$W$25,IF(C802=1,D802-'Data Transformation'!$W$25,FALSE))</f>
        <v>0</v>
      </c>
      <c r="E801" t="str">
        <f t="array" ref="E801">IF(ISLOGICAL(D801),"",FREQUENCY(IF('Data Transformation'!$B$425:$B$8425='Bin Analysis'!$B795,'Data Transformation'!$G$425:$G$8425),D801))</f>
        <v/>
      </c>
      <c r="F801" t="str">
        <f t="shared" si="99"/>
        <v/>
      </c>
      <c r="G801">
        <f>Weighting!$H$9</f>
        <v>0</v>
      </c>
      <c r="H801">
        <f t="array" ref="H801">FREQUENCY(IF('Data Transformation'!$B$4:$B$8425=B795,'Data Transformation'!$G$4:$G$8425),'Bin Analysis'!$B801)</f>
        <v>1</v>
      </c>
      <c r="I801">
        <f t="shared" si="100"/>
        <v>1</v>
      </c>
      <c r="J801">
        <f t="shared" si="101"/>
        <v>1</v>
      </c>
      <c r="K801">
        <f>J801*Weighting!$W$9</f>
        <v>3</v>
      </c>
      <c r="M801" s="14"/>
    </row>
    <row r="802" spans="1:13" x14ac:dyDescent="0.25">
      <c r="A802" s="32">
        <f>IF(Weighting!$P$10&gt;0,B802,"")</f>
        <v>0.84499999999999997</v>
      </c>
      <c r="B802">
        <f>Weighting!$C$10</f>
        <v>0.84499999999999997</v>
      </c>
      <c r="C802">
        <f>Weighting!$F$10</f>
        <v>0</v>
      </c>
      <c r="D802" t="b">
        <f>IF(C802=1,'Data Transformation'!$G$3+0.5*'Data Transformation'!$W$25,IF(C803=1,D803-'Data Transformation'!$W$25,FALSE))</f>
        <v>0</v>
      </c>
      <c r="E802" t="str">
        <f t="array" ref="E802">IF(ISLOGICAL(D802),"",FREQUENCY(IF('Data Transformation'!$B$425:$B$8425='Bin Analysis'!$B795,'Data Transformation'!$G$425:$G$8425),D802))</f>
        <v/>
      </c>
      <c r="F802" t="str">
        <f t="shared" si="99"/>
        <v/>
      </c>
      <c r="G802">
        <f>Weighting!$H$10</f>
        <v>0</v>
      </c>
      <c r="H802">
        <f t="array" ref="H802">FREQUENCY(IF('Data Transformation'!$B$4:$B$8425=B795,'Data Transformation'!$G$4:$G$8425),'Bin Analysis'!$B802)</f>
        <v>3</v>
      </c>
      <c r="I802">
        <f t="shared" si="100"/>
        <v>2</v>
      </c>
      <c r="J802">
        <f t="shared" si="101"/>
        <v>1</v>
      </c>
      <c r="K802">
        <f>J802*Weighting!$W$10</f>
        <v>3</v>
      </c>
      <c r="M802" s="14"/>
    </row>
    <row r="803" spans="1:13" x14ac:dyDescent="0.25">
      <c r="A803" s="32">
        <f>IF(Weighting!$P$11&gt;0,B803,"")</f>
        <v>0.97599999999999998</v>
      </c>
      <c r="B803">
        <f>Weighting!$C$11</f>
        <v>0.97599999999999998</v>
      </c>
      <c r="C803">
        <f>Weighting!$F$11</f>
        <v>0</v>
      </c>
      <c r="D803">
        <f>IF(C803=1,'Data Transformation'!$G$3+0.5*'Data Transformation'!$W$25,IF(C804=1,D804-'Data Transformation'!$W$25,FALSE))</f>
        <v>0.86899999999999999</v>
      </c>
      <c r="E803">
        <f t="array" ref="E803">IF(ISLOGICAL(D803),"",FREQUENCY(IF('Data Transformation'!$B$425:$B$8425='Bin Analysis'!$B795,'Data Transformation'!$G$425:$G$8425),D803))</f>
        <v>3</v>
      </c>
      <c r="F803" t="e">
        <f t="shared" si="99"/>
        <v>#VALUE!</v>
      </c>
      <c r="G803">
        <f>Weighting!$H$11</f>
        <v>0</v>
      </c>
      <c r="H803">
        <f t="array" ref="H803">FREQUENCY(IF('Data Transformation'!$B$4:$B$8425=B795,'Data Transformation'!$G$4:$G$8425),'Bin Analysis'!$B803)</f>
        <v>7</v>
      </c>
      <c r="I803">
        <f t="shared" si="100"/>
        <v>4</v>
      </c>
      <c r="J803">
        <f t="shared" si="101"/>
        <v>1</v>
      </c>
      <c r="K803">
        <f>J803*Weighting!$W$11</f>
        <v>2</v>
      </c>
      <c r="M803" s="14"/>
    </row>
    <row r="804" spans="1:13" x14ac:dyDescent="0.25">
      <c r="A804" s="32">
        <f>IF(Weighting!$P$12&gt;0,B804,"")</f>
        <v>1.107</v>
      </c>
      <c r="B804">
        <f>Weighting!$C$12</f>
        <v>1.107</v>
      </c>
      <c r="C804">
        <f>Weighting!$F$12</f>
        <v>1</v>
      </c>
      <c r="D804">
        <f>IF(C804=1,'Data Transformation'!$G$3+0.5*'Data Transformation'!$W$25,IF(C805=1,D805-'Data Transformation'!$W$25,FALSE))</f>
        <v>1.131</v>
      </c>
      <c r="E804">
        <f t="array" ref="E804">IF(ISLOGICAL(D804),"",FREQUENCY(IF('Data Transformation'!$B$425:$B$8425='Bin Analysis'!$B795,'Data Transformation'!$G$425:$G$8425),D804))</f>
        <v>8</v>
      </c>
      <c r="F804">
        <f t="shared" si="99"/>
        <v>5</v>
      </c>
      <c r="G804">
        <f>Weighting!$H$12</f>
        <v>0</v>
      </c>
      <c r="H804">
        <f t="array" ref="H804">FREQUENCY(IF('Data Transformation'!$B$4:$B$8425=B795,'Data Transformation'!$G$4:$G$8425),'Bin Analysis'!$B804)</f>
        <v>9</v>
      </c>
      <c r="I804">
        <f t="shared" si="100"/>
        <v>2</v>
      </c>
      <c r="J804">
        <f t="shared" si="101"/>
        <v>1</v>
      </c>
      <c r="K804">
        <f>J804*Weighting!$W$12</f>
        <v>1</v>
      </c>
      <c r="M804" s="14"/>
    </row>
    <row r="805" spans="1:13" x14ac:dyDescent="0.25">
      <c r="A805" s="32">
        <f>IF(Weighting!$P$13&gt;0,B805,"")</f>
        <v>1.238</v>
      </c>
      <c r="B805">
        <f>Weighting!$C$13</f>
        <v>1.238</v>
      </c>
      <c r="C805">
        <f>Weighting!$F$13</f>
        <v>0</v>
      </c>
      <c r="D805" t="b">
        <f>IF(C805=1,'Data Transformation'!$G$3+0.5*'Data Transformation'!$W$25,IF(C806=1,D806-'Data Transformation'!$W$25,FALSE))</f>
        <v>0</v>
      </c>
      <c r="E805" t="str">
        <f t="array" ref="E805">IF(ISLOGICAL(D805),"",FREQUENCY(IF('Data Transformation'!$B$425:$B$8425='Bin Analysis'!$B795,'Data Transformation'!$G$425:$G$8425),D805))</f>
        <v/>
      </c>
      <c r="F805" t="str">
        <f t="shared" si="99"/>
        <v/>
      </c>
      <c r="G805">
        <f>Weighting!$H$13</f>
        <v>0</v>
      </c>
      <c r="H805">
        <f t="array" ref="H805">FREQUENCY(IF('Data Transformation'!$B$4:$B$8425=B795,'Data Transformation'!$G$4:$G$8425),'Bin Analysis'!$B805)</f>
        <v>9</v>
      </c>
      <c r="I805">
        <f t="shared" si="100"/>
        <v>0</v>
      </c>
      <c r="J805">
        <f t="shared" si="101"/>
        <v>0</v>
      </c>
      <c r="K805">
        <f>J805*Weighting!$W$13</f>
        <v>0</v>
      </c>
      <c r="M805" s="14"/>
    </row>
    <row r="806" spans="1:13" x14ac:dyDescent="0.25">
      <c r="A806" s="32">
        <f>IF(Weighting!$P$14&gt;0,B806,"")</f>
        <v>1.369</v>
      </c>
      <c r="B806">
        <f>Weighting!$C$14</f>
        <v>1.369</v>
      </c>
      <c r="C806">
        <f>Weighting!$F$14</f>
        <v>0</v>
      </c>
      <c r="D806" t="b">
        <f>IF(C806=1,'Data Transformation'!$G$3+0.5*'Data Transformation'!$W$25,IF(C807=1,D807-'Data Transformation'!$W$25,FALSE))</f>
        <v>0</v>
      </c>
      <c r="E806" t="str">
        <f t="array" ref="E806">IF(ISLOGICAL(D806),"",FREQUENCY(IF('Data Transformation'!$B$425:$B$8425='Bin Analysis'!$B795,'Data Transformation'!$G$425:$G$8425),D806))</f>
        <v/>
      </c>
      <c r="F806" t="str">
        <f t="shared" si="99"/>
        <v/>
      </c>
      <c r="G806">
        <f>Weighting!$H$14</f>
        <v>0</v>
      </c>
      <c r="H806">
        <f t="array" ref="H806">FREQUENCY(IF('Data Transformation'!$B$4:$B$8425=B795,'Data Transformation'!$G$4:$G$8425),'Bin Analysis'!$B806)</f>
        <v>9</v>
      </c>
      <c r="I806">
        <f t="shared" si="100"/>
        <v>0</v>
      </c>
      <c r="J806">
        <f t="shared" si="101"/>
        <v>0</v>
      </c>
      <c r="K806">
        <f>J806*Weighting!$W$14</f>
        <v>0</v>
      </c>
      <c r="M806" s="14"/>
    </row>
    <row r="807" spans="1:13" x14ac:dyDescent="0.25">
      <c r="A807" s="32">
        <f>IF(Weighting!$P$15&gt;0,B807,"")</f>
        <v>1.5000009999999999</v>
      </c>
      <c r="B807">
        <f>Weighting!$C$15</f>
        <v>1.5000009999999999</v>
      </c>
      <c r="C807">
        <f>Weighting!$F$15</f>
        <v>0</v>
      </c>
      <c r="D807" t="b">
        <f>IF(C807=1,'Data Transformation'!$G$3+0.5*'Data Transformation'!$W$25,IF(C808=1,D808-'Data Transformation'!$W$25,FALSE))</f>
        <v>0</v>
      </c>
      <c r="E807" t="str">
        <f t="array" ref="E807">IF(ISLOGICAL(D807),"",FREQUENCY(IF('Data Transformation'!$B$425:$B$8425='Bin Analysis'!$B795,'Data Transformation'!$G$425:$G$8425),D807))</f>
        <v/>
      </c>
      <c r="F807" t="str">
        <f t="shared" si="99"/>
        <v/>
      </c>
      <c r="G807">
        <f>Weighting!$H$15</f>
        <v>0</v>
      </c>
      <c r="H807">
        <f t="array" ref="H807">FREQUENCY(IF('Data Transformation'!$B$4:$B$8425=B795,'Data Transformation'!$G$4:$G$8425),'Bin Analysis'!$B807)</f>
        <v>9</v>
      </c>
      <c r="I807">
        <f t="shared" si="100"/>
        <v>0</v>
      </c>
      <c r="J807">
        <f t="shared" si="101"/>
        <v>0</v>
      </c>
      <c r="K807">
        <f>J807*Weighting!$W$15</f>
        <v>0</v>
      </c>
      <c r="M807" s="14"/>
    </row>
    <row r="808" spans="1:13" x14ac:dyDescent="0.25">
      <c r="A808" s="32" t="str">
        <f>IF(Weighting!$P$16&gt;0,B808,"")</f>
        <v/>
      </c>
      <c r="B808">
        <f>Weighting!$C$16</f>
        <v>1.631</v>
      </c>
      <c r="C808">
        <f>Weighting!$F$16</f>
        <v>0</v>
      </c>
      <c r="D808" t="b">
        <f>IF(C808=1,'Data Transformation'!$G$3+0.5*'Data Transformation'!$W$25,IF(C809=1,D809-'Data Transformation'!$W$25,FALSE))</f>
        <v>0</v>
      </c>
      <c r="E808" t="str">
        <f t="array" ref="E808">IF(ISLOGICAL(D808),"",FREQUENCY(IF('Data Transformation'!$B$425:$B$8425='Bin Analysis'!$B795,'Data Transformation'!$G$425:$G$8425),D808))</f>
        <v/>
      </c>
      <c r="F808" t="str">
        <f t="shared" si="99"/>
        <v/>
      </c>
      <c r="G808">
        <f>Weighting!$H$16</f>
        <v>0</v>
      </c>
      <c r="H808">
        <f t="array" ref="H808">FREQUENCY(IF('Data Transformation'!$B$4:$B$8425=B795,'Data Transformation'!$G$4:$G$8425),'Bin Analysis'!$B808)</f>
        <v>9</v>
      </c>
      <c r="I808">
        <f t="shared" si="100"/>
        <v>0</v>
      </c>
      <c r="J808">
        <f t="shared" si="101"/>
        <v>0</v>
      </c>
      <c r="K808">
        <f>J808*Weighting!$W$16</f>
        <v>0</v>
      </c>
      <c r="M808" s="14"/>
    </row>
    <row r="809" spans="1:13" x14ac:dyDescent="0.25">
      <c r="A809" s="32" t="str">
        <f>IF(Weighting!$P$17&gt;0,B809,"")</f>
        <v/>
      </c>
      <c r="B809">
        <f>Weighting!$C$17</f>
        <v>1.762</v>
      </c>
      <c r="C809">
        <f>Weighting!$F$17</f>
        <v>0</v>
      </c>
      <c r="D809" t="b">
        <f>IF(C809=1,'Data Transformation'!$G$3+0.5*'Data Transformation'!$W$25,IF(C810=1,D810-'Data Transformation'!$W$25,FALSE))</f>
        <v>0</v>
      </c>
      <c r="E809" t="str">
        <f t="array" ref="E809">IF(ISLOGICAL(D809),"",FREQUENCY(IF('Data Transformation'!$B$425:$B$8425='Bin Analysis'!$B795,'Data Transformation'!$G$425:$G$8425),D809))</f>
        <v/>
      </c>
      <c r="F809" t="str">
        <f t="shared" si="99"/>
        <v/>
      </c>
      <c r="G809">
        <f>Weighting!$H$17</f>
        <v>0</v>
      </c>
      <c r="H809">
        <f t="array" ref="H809">FREQUENCY(IF('Data Transformation'!$B$4:$B$8425=B795,'Data Transformation'!$G$4:$G$8425),'Bin Analysis'!$B809)</f>
        <v>9</v>
      </c>
      <c r="I809">
        <f t="shared" si="100"/>
        <v>0</v>
      </c>
      <c r="J809">
        <f t="shared" si="101"/>
        <v>0</v>
      </c>
      <c r="K809">
        <f>J809*Weighting!$W$17</f>
        <v>0</v>
      </c>
      <c r="M809" s="14"/>
    </row>
    <row r="810" spans="1:13" x14ac:dyDescent="0.25">
      <c r="A810" s="32" t="str">
        <f>IF(Weighting!$P$18&gt;0,B810,"")</f>
        <v/>
      </c>
      <c r="B810">
        <f>Weighting!$C$18</f>
        <v>1.893</v>
      </c>
      <c r="C810">
        <f>Weighting!$F$18</f>
        <v>0</v>
      </c>
      <c r="D810" t="b">
        <f>IF(C810=1,'Data Transformation'!$G$3+0.5*'Data Transformation'!$W$25,IF(C811=1,D811-'Data Transformation'!$W$25,FALSE))</f>
        <v>0</v>
      </c>
      <c r="E810" t="str">
        <f t="array" ref="E810">IF(ISLOGICAL(D810),"",FREQUENCY(IF('Data Transformation'!$B$425:$B$8425='Bin Analysis'!$B795,'Data Transformation'!$G$425:$G$8425),D810))</f>
        <v/>
      </c>
      <c r="F810" t="str">
        <f t="shared" si="99"/>
        <v/>
      </c>
      <c r="G810">
        <f>Weighting!$H$18</f>
        <v>0</v>
      </c>
      <c r="H810">
        <f t="array" ref="H810">FREQUENCY(IF('Data Transformation'!$B$4:$B$8425=B795,'Data Transformation'!$G$4:$G$8425),'Bin Analysis'!$B810)</f>
        <v>9</v>
      </c>
      <c r="I810">
        <f t="shared" si="100"/>
        <v>0</v>
      </c>
      <c r="J810">
        <f t="shared" si="101"/>
        <v>0</v>
      </c>
      <c r="K810">
        <f>J810*Weighting!$W$18</f>
        <v>0</v>
      </c>
      <c r="M810" s="14"/>
    </row>
    <row r="811" spans="1:13" x14ac:dyDescent="0.25">
      <c r="A811" s="32" t="str">
        <f>IF(Weighting!$P$19&gt;0,B811,"")</f>
        <v/>
      </c>
      <c r="B811">
        <f>Weighting!$C$19</f>
        <v>2.024</v>
      </c>
      <c r="C811">
        <f>Weighting!$F$19</f>
        <v>0</v>
      </c>
      <c r="D811" t="b">
        <f>IF(C811=1,'Data Transformation'!$G$3+0.5*'Data Transformation'!$W$25,IF(C812=1,D812-'Data Transformation'!$W$25,FALSE))</f>
        <v>0</v>
      </c>
      <c r="E811" t="str">
        <f t="array" ref="E811">IF(ISLOGICAL(D811),"",FREQUENCY(IF('Data Transformation'!$B$425:$B$8425='Bin Analysis'!$B795,'Data Transformation'!$G$425:$G$8425),D811))</f>
        <v/>
      </c>
      <c r="F811" t="str">
        <f t="shared" si="99"/>
        <v/>
      </c>
      <c r="G811">
        <f>Weighting!$H$19</f>
        <v>0</v>
      </c>
      <c r="H811">
        <f t="array" ref="H811">FREQUENCY(IF('Data Transformation'!$B$4:$B$8425=B795,'Data Transformation'!$G$4:$G$8425),'Bin Analysis'!$B811)</f>
        <v>9</v>
      </c>
      <c r="I811">
        <f t="shared" si="100"/>
        <v>0</v>
      </c>
      <c r="J811">
        <f t="shared" si="101"/>
        <v>0</v>
      </c>
      <c r="K811">
        <f>J811*Weighting!$W$19</f>
        <v>0</v>
      </c>
      <c r="M811" s="14"/>
    </row>
    <row r="812" spans="1:13" x14ac:dyDescent="0.25">
      <c r="A812" s="32" t="str">
        <f>IF(Weighting!$P$20&gt;0,B812,"")</f>
        <v/>
      </c>
      <c r="B812">
        <f>Weighting!$C$20</f>
        <v>2.1550000000000002</v>
      </c>
      <c r="C812">
        <f>Weighting!$F$20</f>
        <v>0</v>
      </c>
      <c r="D812" t="b">
        <f>IF(C812=1,'Data Transformation'!$G$3+0.5*'Data Transformation'!$W$25,IF(C813=1,D813-'Data Transformation'!$W$25,FALSE))</f>
        <v>0</v>
      </c>
      <c r="E812" t="str">
        <f t="array" ref="E812">IF(ISLOGICAL(D812),"",FREQUENCY(IF('Data Transformation'!$B$425:$B$8425='Bin Analysis'!$B795,'Data Transformation'!$G$425:$G$8425),D812))</f>
        <v/>
      </c>
      <c r="F812" t="str">
        <f t="shared" si="99"/>
        <v/>
      </c>
      <c r="G812">
        <f>Weighting!$H$20</f>
        <v>0</v>
      </c>
      <c r="H812">
        <f t="array" ref="H812">FREQUENCY(IF('Data Transformation'!$B$4:$B$8425=B795,'Data Transformation'!$G$4:$G$8425),'Bin Analysis'!$B812)</f>
        <v>9</v>
      </c>
      <c r="I812">
        <f t="shared" si="100"/>
        <v>0</v>
      </c>
      <c r="J812">
        <f t="shared" si="101"/>
        <v>0</v>
      </c>
      <c r="K812">
        <f>J812*Weighting!$W$20</f>
        <v>0</v>
      </c>
      <c r="M812" s="14"/>
    </row>
    <row r="813" spans="1:13" x14ac:dyDescent="0.25">
      <c r="A813" s="32" t="str">
        <f>IF(Weighting!$P$21&gt;0,B813,"")</f>
        <v/>
      </c>
      <c r="B813">
        <f>Weighting!$C$21</f>
        <v>2.2860000000000005</v>
      </c>
      <c r="C813">
        <f>Weighting!$F$21</f>
        <v>0</v>
      </c>
      <c r="D813" t="b">
        <f>IF(C813=1,'Data Transformation'!$G$3+0.5*'Data Transformation'!$W$25,IF(C814=1,D814-'Data Transformation'!$W$25,FALSE))</f>
        <v>0</v>
      </c>
      <c r="E813" t="str">
        <f t="array" ref="E813">IF(ISLOGICAL(D813),"",FREQUENCY(IF('Data Transformation'!$B$425:$B$8425='Bin Analysis'!$B795,'Data Transformation'!$G$425:$G$8425),D813))</f>
        <v/>
      </c>
      <c r="F813" t="str">
        <f t="shared" si="99"/>
        <v/>
      </c>
      <c r="G813">
        <f>Weighting!$H$21</f>
        <v>0</v>
      </c>
      <c r="H813">
        <f t="array" ref="H813">FREQUENCY(IF('Data Transformation'!$B$4:$B$8425=B795,'Data Transformation'!$G$4:$G$8425),'Bin Analysis'!$B813)</f>
        <v>9</v>
      </c>
      <c r="I813">
        <f t="shared" si="100"/>
        <v>0</v>
      </c>
      <c r="J813">
        <f t="shared" si="101"/>
        <v>0</v>
      </c>
      <c r="K813">
        <f>J813*Weighting!$W$21</f>
        <v>0</v>
      </c>
      <c r="M813" s="14"/>
    </row>
    <row r="814" spans="1:13" x14ac:dyDescent="0.25">
      <c r="A814" s="32" t="str">
        <f>IF(Weighting!$P$22&gt;0,B814,"")</f>
        <v/>
      </c>
      <c r="B814">
        <f>Weighting!$C$22</f>
        <v>2.4170000000000007</v>
      </c>
      <c r="C814">
        <f>Weighting!$F$22</f>
        <v>0</v>
      </c>
      <c r="D814" t="b">
        <f>IF(C814=1,'Data Transformation'!$G$3+0.5*'Data Transformation'!$W$25,IF(C815=1,D815-'Data Transformation'!$W$25,FALSE))</f>
        <v>0</v>
      </c>
      <c r="E814" t="str">
        <f t="array" ref="E814">IF(ISLOGICAL(D814),"",FREQUENCY(IF('Data Transformation'!$B$425:$B$8425='Bin Analysis'!$B795,'Data Transformation'!$G$425:$G$8425),D814))</f>
        <v/>
      </c>
      <c r="F814" t="str">
        <f t="shared" si="99"/>
        <v/>
      </c>
      <c r="G814">
        <f>Weighting!$H$22</f>
        <v>0</v>
      </c>
      <c r="H814">
        <f t="array" ref="H814">FREQUENCY(IF('Data Transformation'!$B$4:$B$8425=B795,'Data Transformation'!$G$4:$G$8425),'Bin Analysis'!$B814)</f>
        <v>9</v>
      </c>
      <c r="I814">
        <f t="shared" si="100"/>
        <v>0</v>
      </c>
      <c r="J814">
        <f t="shared" si="101"/>
        <v>0</v>
      </c>
      <c r="K814">
        <f>J814*Weighting!$W$22</f>
        <v>0</v>
      </c>
      <c r="M814" s="14"/>
    </row>
    <row r="815" spans="1:13" x14ac:dyDescent="0.25">
      <c r="A815" s="32" t="str">
        <f>IF(Weighting!$P$23&gt;0,B815,"")</f>
        <v/>
      </c>
      <c r="B815">
        <f>Weighting!$C$23</f>
        <v>2.5480000000000009</v>
      </c>
      <c r="C815">
        <f>Weighting!$F$23</f>
        <v>0</v>
      </c>
      <c r="D815" t="b">
        <f>IF(C815=1,'Data Transformation'!$G$3+0.5*'Data Transformation'!$W$25,IF(C816=1,D816-'Data Transformation'!$W$25,FALSE))</f>
        <v>0</v>
      </c>
      <c r="E815" t="str">
        <f t="array" ref="E815">IF(ISLOGICAL(D815),"",FREQUENCY(IF('Data Transformation'!$B$425:$B$8425='Bin Analysis'!$B795,'Data Transformation'!$G$425:$G$8425),D815))</f>
        <v/>
      </c>
      <c r="F815" t="str">
        <f t="shared" si="99"/>
        <v/>
      </c>
      <c r="G815">
        <f>Weighting!$H$23</f>
        <v>0</v>
      </c>
      <c r="H815">
        <f t="array" ref="H815">FREQUENCY(IF('Data Transformation'!$B$4:$B$8425=B795,'Data Transformation'!$G$4:$G$8425),'Bin Analysis'!$B815)</f>
        <v>9</v>
      </c>
      <c r="I815">
        <f t="shared" si="100"/>
        <v>0</v>
      </c>
      <c r="J815">
        <f t="shared" si="101"/>
        <v>0</v>
      </c>
      <c r="K815">
        <f>J815*Weighting!$W$23</f>
        <v>0</v>
      </c>
      <c r="M815" s="14"/>
    </row>
    <row r="816" spans="1:13" x14ac:dyDescent="0.25">
      <c r="A816" s="32" t="str">
        <f>IF(Weighting!$P$24&gt;0,B816,"")</f>
        <v/>
      </c>
      <c r="B816">
        <f>Weighting!$C$24</f>
        <v>2.6790000000000012</v>
      </c>
      <c r="C816">
        <f>Weighting!$F$24</f>
        <v>0</v>
      </c>
      <c r="D816" t="b">
        <f>IF(C816=1,'Data Transformation'!$G$3+0.5*'Data Transformation'!$W$25,IF(C817=1,D817-'Data Transformation'!$W$25,FALSE))</f>
        <v>0</v>
      </c>
      <c r="E816" t="str">
        <f t="array" ref="E816">IF(ISLOGICAL(D816),"",FREQUENCY(IF('Data Transformation'!$B$425:$B$8425='Bin Analysis'!$B795,'Data Transformation'!$G$425:$G$8425),D816))</f>
        <v/>
      </c>
      <c r="F816" t="str">
        <f t="shared" si="99"/>
        <v/>
      </c>
      <c r="G816">
        <f>Weighting!$H$24</f>
        <v>0</v>
      </c>
      <c r="H816">
        <f t="array" ref="H816">FREQUENCY(IF('Data Transformation'!$B$4:$B$8425=B795,'Data Transformation'!$G$4:$G$8425),'Bin Analysis'!$B816)</f>
        <v>9</v>
      </c>
      <c r="I816">
        <f t="shared" si="100"/>
        <v>0</v>
      </c>
      <c r="J816">
        <f t="shared" si="101"/>
        <v>0</v>
      </c>
      <c r="K816">
        <f>J816*Weighting!$W$24</f>
        <v>0</v>
      </c>
      <c r="M816" s="14"/>
    </row>
    <row r="817" spans="1:25" x14ac:dyDescent="0.25">
      <c r="A817" s="32" t="str">
        <f>IF(Weighting!$P$25&gt;0,B817,"")</f>
        <v/>
      </c>
      <c r="B817">
        <f>Weighting!$C$25</f>
        <v>2.8100000000000014</v>
      </c>
      <c r="C817">
        <f>Weighting!$F$25</f>
        <v>0</v>
      </c>
      <c r="D817" t="b">
        <f>IF(C817=1,'Data Transformation'!$G$3+0.5*'Data Transformation'!$W$25,IF(C818=1,D818-'Data Transformation'!$W$25,FALSE))</f>
        <v>0</v>
      </c>
      <c r="E817" t="str">
        <f t="array" ref="E817">IF(ISLOGICAL(D817),"",FREQUENCY(IF('Data Transformation'!$B$425:$B$8425='Bin Analysis'!$B795,'Data Transformation'!$G$425:$G$8425),D817))</f>
        <v/>
      </c>
      <c r="F817" t="str">
        <f t="shared" si="99"/>
        <v/>
      </c>
      <c r="G817">
        <f>Weighting!$H$25</f>
        <v>0</v>
      </c>
      <c r="H817">
        <f t="array" ref="H817">FREQUENCY(IF('Data Transformation'!$B$4:$B$8425=B795,'Data Transformation'!$G$4:$G$8425),'Bin Analysis'!$B817)</f>
        <v>9</v>
      </c>
      <c r="I817">
        <f t="shared" si="100"/>
        <v>0</v>
      </c>
      <c r="J817">
        <f t="shared" si="101"/>
        <v>0</v>
      </c>
      <c r="K817">
        <f>J817*Weighting!$W$25</f>
        <v>0</v>
      </c>
      <c r="M817" s="14"/>
    </row>
    <row r="818" spans="1:25" x14ac:dyDescent="0.25">
      <c r="O818"/>
      <c r="P818"/>
      <c r="Q818"/>
      <c r="R818"/>
    </row>
    <row r="819" spans="1:25" ht="23.25" x14ac:dyDescent="0.35">
      <c r="A819" s="21" t="s">
        <v>0</v>
      </c>
      <c r="B819" s="21">
        <f>IFERROR(VLOOKUP(C819,'Data Transformation'!$L$6:$M$426,2,FALSE),"")</f>
        <v>34</v>
      </c>
      <c r="C819" s="21">
        <f>C795+1</f>
        <v>34</v>
      </c>
      <c r="D819" s="21"/>
      <c r="E819" s="21"/>
      <c r="F819" s="21"/>
      <c r="G819" s="21"/>
      <c r="H819" s="22"/>
      <c r="I819" s="22"/>
      <c r="J819" s="22"/>
      <c r="K819" s="21"/>
      <c r="L819" s="21">
        <f>B819</f>
        <v>34</v>
      </c>
      <c r="M819" s="23" t="b">
        <f>INDEX('Data Transformation'!$O$4:$O$424,MATCH($B819,'Data Transformation'!$M$4:$M$424,0),MATCH($M$2,'Data Transformation'!$O$3,0))</f>
        <v>0</v>
      </c>
      <c r="N819" s="27">
        <f>IF('Input and Summary Results'!$J$16="minimum",'Bin Analysis'!X820/(M819-1),'Bin Analysis'!Y819/('Bin Analysis'!M819-1))</f>
        <v>0</v>
      </c>
      <c r="O819" s="27" t="e">
        <f>IF(M819=FALSE,NA(),(VLOOKUP(1,C822:K841,4,FALSE))/(M819-1))</f>
        <v>#N/A</v>
      </c>
      <c r="P819" s="27" t="e">
        <f>IF(M819=FALSE,NA(),SUM(J822:J841)/Weighting!$S$5)</f>
        <v>#N/A</v>
      </c>
      <c r="Q819" s="27" t="e">
        <f>IF(M819=FALSE,NA(),SUM(K822:K841)/Weighting!$S$6)</f>
        <v>#N/A</v>
      </c>
      <c r="R819" s="27" t="e">
        <f>IF(M819=FALSE,NA(),(VLOOKUP(1,G822:K841,3,FALSE))/(M819-1))</f>
        <v>#N/A</v>
      </c>
      <c r="S819" s="22" t="e">
        <f>IF(M819=FALSE,NA(),IF(SUM(J822:J841)=2,"yes","no"))</f>
        <v>#N/A</v>
      </c>
      <c r="X819" s="2" cm="2">
        <f t="array" ref="X819:X820">FREQUENCY(IF('Data Transformation'!$B$425:$B$6424='Bin Analysis'!L819,'Data Transformation'!$G$425:$G$6424),'Data Transformation'!$U$11)</f>
        <v>2</v>
      </c>
      <c r="Y819" s="2" cm="2">
        <f t="array" ref="Y819:Y820">FREQUENCY(IF('Data Transformation'!$B$425:$B$6424='Bin Analysis'!L819,'Data Transformation'!$G$425:$G$6424),'Data Transformation'!$U$12)</f>
        <v>1</v>
      </c>
    </row>
    <row r="820" spans="1:25" x14ac:dyDescent="0.25">
      <c r="A820" s="14" t="s">
        <v>67</v>
      </c>
      <c r="B820" t="s">
        <v>47</v>
      </c>
      <c r="C820" t="s">
        <v>5</v>
      </c>
      <c r="D820" t="s">
        <v>100</v>
      </c>
      <c r="E820" t="s">
        <v>101</v>
      </c>
      <c r="F820" t="s">
        <v>102</v>
      </c>
      <c r="G820" t="s">
        <v>70</v>
      </c>
      <c r="H820" t="s">
        <v>31</v>
      </c>
      <c r="I820" t="s">
        <v>32</v>
      </c>
      <c r="J820" t="s">
        <v>46</v>
      </c>
      <c r="K820" s="14" t="s">
        <v>45</v>
      </c>
      <c r="M820" s="14"/>
      <c r="X820" s="2">
        <v>0</v>
      </c>
      <c r="Y820" s="2">
        <v>1</v>
      </c>
    </row>
    <row r="821" spans="1:25" x14ac:dyDescent="0.25">
      <c r="A821" s="32"/>
      <c r="D821" t="b">
        <f>IF(C821=1,'Data Transformation'!$G$3+0.5*'Data Transformation'!$W$25,IF(C822=1,D822-'Data Transformation'!$W$25,FALSE))</f>
        <v>0</v>
      </c>
      <c r="E821" t="str">
        <f t="array" ref="E821">IF(ISLOGICAL(D821),"",FREQUENCY(IF('Data Transformation'!$B$425:$B$8425='Bin Analysis'!$B819,'Data Transformation'!$G$425:$G$8425),D821))</f>
        <v/>
      </c>
      <c r="F821" t="str">
        <f>IF(ISLOGICAL(D821),"",E821-E820)</f>
        <v/>
      </c>
      <c r="M821" s="14"/>
    </row>
    <row r="822" spans="1:25" x14ac:dyDescent="0.25">
      <c r="A822" s="32">
        <f>IF(Weighting!$P$6&gt;0,B822,"")</f>
        <v>0.32100000000000001</v>
      </c>
      <c r="B822">
        <f>Weighting!$C$6</f>
        <v>0.32100000000000001</v>
      </c>
      <c r="C822">
        <f>Weighting!$F$6</f>
        <v>0</v>
      </c>
      <c r="D822" t="b">
        <f>IF(C822=1,'Data Transformation'!$G$3+0.5*'Data Transformation'!$W$25,IF(C823=1,D823-'Data Transformation'!$W$25,FALSE))</f>
        <v>0</v>
      </c>
      <c r="E822" t="str">
        <f t="array" ref="E822">IF(ISLOGICAL(D822),"",FREQUENCY(IF('Data Transformation'!$B$425:$B$8425='Bin Analysis'!$B819,'Data Transformation'!$G$425:$G$8425),D822))</f>
        <v/>
      </c>
      <c r="F822" t="str">
        <f>IF(ISLOGICAL(D822),"",E822-E821)</f>
        <v/>
      </c>
      <c r="G822">
        <f>Weighting!$H$6</f>
        <v>1</v>
      </c>
      <c r="H822">
        <f t="array" ref="H822">FREQUENCY(IF('Data Transformation'!$B$4:$B$8425=B819,'Data Transformation'!$G$4:$G$8425),'Bin Analysis'!$B822)</f>
        <v>0</v>
      </c>
      <c r="I822">
        <f>H822-H821</f>
        <v>0</v>
      </c>
      <c r="J822">
        <f>IF(I822=0,0,1)</f>
        <v>0</v>
      </c>
      <c r="K822">
        <f>J822*Weighting!$W$6</f>
        <v>0</v>
      </c>
      <c r="M822" s="14"/>
    </row>
    <row r="823" spans="1:25" x14ac:dyDescent="0.25">
      <c r="A823" s="32">
        <f>IF(Weighting!$P$7&gt;0,B823,"")</f>
        <v>0.45200000000000001</v>
      </c>
      <c r="B823">
        <f>Weighting!$C$7</f>
        <v>0.45200000000000001</v>
      </c>
      <c r="C823">
        <f>Weighting!$F$7</f>
        <v>0</v>
      </c>
      <c r="D823" t="b">
        <f>IF(C823=1,'Data Transformation'!$G$3+0.5*'Data Transformation'!$W$25,IF(C824=1,D824-'Data Transformation'!$W$25,FALSE))</f>
        <v>0</v>
      </c>
      <c r="E823" t="str">
        <f t="array" ref="E823">IF(ISLOGICAL(D823),"",FREQUENCY(IF('Data Transformation'!$B$425:$B$8425='Bin Analysis'!$B819,'Data Transformation'!$G$425:$G$8425),D823))</f>
        <v/>
      </c>
      <c r="F823" t="str">
        <f t="shared" ref="F823:F841" si="102">IF(ISLOGICAL(D823),"",E823-E822)</f>
        <v/>
      </c>
      <c r="G823">
        <f>Weighting!$H$7</f>
        <v>0</v>
      </c>
      <c r="H823">
        <f t="array" ref="H823">FREQUENCY(IF('Data Transformation'!$B$4:$B$8425=B819,'Data Transformation'!$G$4:$G$8425),'Bin Analysis'!$B823)</f>
        <v>0</v>
      </c>
      <c r="I823">
        <f t="shared" ref="I823:I841" si="103">H823-H822</f>
        <v>0</v>
      </c>
      <c r="J823">
        <f>IF(I823=0,0,1)</f>
        <v>0</v>
      </c>
      <c r="K823">
        <f>J823*Weighting!$W$7</f>
        <v>0</v>
      </c>
      <c r="M823" s="14"/>
    </row>
    <row r="824" spans="1:25" x14ac:dyDescent="0.25">
      <c r="A824" s="32">
        <f>IF(Weighting!$P$8&gt;0,B824,"")</f>
        <v>0.58299999999999996</v>
      </c>
      <c r="B824">
        <f>Weighting!$C$8</f>
        <v>0.58299999999999996</v>
      </c>
      <c r="C824">
        <f>Weighting!$F$8</f>
        <v>0</v>
      </c>
      <c r="D824" t="b">
        <f>IF(C824=1,'Data Transformation'!$G$3+0.5*'Data Transformation'!$W$25,IF(C825=1,D825-'Data Transformation'!$W$25,FALSE))</f>
        <v>0</v>
      </c>
      <c r="E824" t="str">
        <f t="array" ref="E824">IF(ISLOGICAL(D824),"",FREQUENCY(IF('Data Transformation'!$B$425:$B$8425='Bin Analysis'!$B819,'Data Transformation'!$G$425:$G$8425),D824))</f>
        <v/>
      </c>
      <c r="F824" t="str">
        <f t="shared" si="102"/>
        <v/>
      </c>
      <c r="G824">
        <f>Weighting!$H$8</f>
        <v>0</v>
      </c>
      <c r="H824">
        <f t="array" ref="H824">FREQUENCY(IF('Data Transformation'!$B$4:$B$8425=B819,'Data Transformation'!$G$4:$G$8425),'Bin Analysis'!$B824)</f>
        <v>0</v>
      </c>
      <c r="I824">
        <f t="shared" si="103"/>
        <v>0</v>
      </c>
      <c r="J824">
        <f t="shared" ref="J824:J841" si="104">IF(I824=0,0,1)</f>
        <v>0</v>
      </c>
      <c r="K824">
        <f>J824*Weighting!$W$8</f>
        <v>0</v>
      </c>
      <c r="M824" s="14"/>
    </row>
    <row r="825" spans="1:25" x14ac:dyDescent="0.25">
      <c r="A825" s="32">
        <f>IF(Weighting!$P$9&gt;0,B825,"")</f>
        <v>0.71399999999999997</v>
      </c>
      <c r="B825" s="50">
        <f>Weighting!$C$9</f>
        <v>0.71399999999999997</v>
      </c>
      <c r="C825">
        <f>Weighting!$F$9</f>
        <v>0</v>
      </c>
      <c r="D825" t="b">
        <f>IF(C825=1,'Data Transformation'!$G$3+0.5*'Data Transformation'!$W$25,IF(C826=1,D826-'Data Transformation'!$W$25,FALSE))</f>
        <v>0</v>
      </c>
      <c r="E825" t="str">
        <f t="array" ref="E825">IF(ISLOGICAL(D825),"",FREQUENCY(IF('Data Transformation'!$B$425:$B$8425='Bin Analysis'!$B819,'Data Transformation'!$G$425:$G$8425),D825))</f>
        <v/>
      </c>
      <c r="F825" t="str">
        <f t="shared" si="102"/>
        <v/>
      </c>
      <c r="G825">
        <f>Weighting!$H$9</f>
        <v>0</v>
      </c>
      <c r="H825">
        <f t="array" ref="H825">FREQUENCY(IF('Data Transformation'!$B$4:$B$8425=B819,'Data Transformation'!$G$4:$G$8425),'Bin Analysis'!$B825)</f>
        <v>1</v>
      </c>
      <c r="I825">
        <f t="shared" si="103"/>
        <v>1</v>
      </c>
      <c r="J825">
        <f t="shared" si="104"/>
        <v>1</v>
      </c>
      <c r="K825">
        <f>J825*Weighting!$W$9</f>
        <v>3</v>
      </c>
      <c r="M825" s="14"/>
    </row>
    <row r="826" spans="1:25" x14ac:dyDescent="0.25">
      <c r="A826" s="32">
        <f>IF(Weighting!$P$10&gt;0,B826,"")</f>
        <v>0.84499999999999997</v>
      </c>
      <c r="B826">
        <f>Weighting!$C$10</f>
        <v>0.84499999999999997</v>
      </c>
      <c r="C826">
        <f>Weighting!$F$10</f>
        <v>0</v>
      </c>
      <c r="D826" t="b">
        <f>IF(C826=1,'Data Transformation'!$G$3+0.5*'Data Transformation'!$W$25,IF(C827=1,D827-'Data Transformation'!$W$25,FALSE))</f>
        <v>0</v>
      </c>
      <c r="E826" t="str">
        <f t="array" ref="E826">IF(ISLOGICAL(D826),"",FREQUENCY(IF('Data Transformation'!$B$425:$B$8425='Bin Analysis'!$B819,'Data Transformation'!$G$425:$G$8425),D826))</f>
        <v/>
      </c>
      <c r="F826" t="str">
        <f t="shared" si="102"/>
        <v/>
      </c>
      <c r="G826">
        <f>Weighting!$H$10</f>
        <v>0</v>
      </c>
      <c r="H826">
        <f t="array" ref="H826">FREQUENCY(IF('Data Transformation'!$B$4:$B$8425=B819,'Data Transformation'!$G$4:$G$8425),'Bin Analysis'!$B826)</f>
        <v>1</v>
      </c>
      <c r="I826">
        <f t="shared" si="103"/>
        <v>0</v>
      </c>
      <c r="J826">
        <f t="shared" si="104"/>
        <v>0</v>
      </c>
      <c r="K826">
        <f>J826*Weighting!$W$10</f>
        <v>0</v>
      </c>
      <c r="M826" s="14"/>
    </row>
    <row r="827" spans="1:25" x14ac:dyDescent="0.25">
      <c r="A827" s="32">
        <f>IF(Weighting!$P$11&gt;0,B827,"")</f>
        <v>0.97599999999999998</v>
      </c>
      <c r="B827">
        <f>Weighting!$C$11</f>
        <v>0.97599999999999998</v>
      </c>
      <c r="C827">
        <f>Weighting!$F$11</f>
        <v>0</v>
      </c>
      <c r="D827">
        <f>IF(C827=1,'Data Transformation'!$G$3+0.5*'Data Transformation'!$W$25,IF(C828=1,D828-'Data Transformation'!$W$25,FALSE))</f>
        <v>0.86899999999999999</v>
      </c>
      <c r="E827">
        <f t="array" ref="E827">IF(ISLOGICAL(D827),"",FREQUENCY(IF('Data Transformation'!$B$425:$B$8425='Bin Analysis'!$B819,'Data Transformation'!$G$425:$G$8425),D827))</f>
        <v>1</v>
      </c>
      <c r="F827" t="e">
        <f t="shared" si="102"/>
        <v>#VALUE!</v>
      </c>
      <c r="G827">
        <f>Weighting!$H$11</f>
        <v>0</v>
      </c>
      <c r="H827">
        <f t="array" ref="H827">FREQUENCY(IF('Data Transformation'!$B$4:$B$8425=B819,'Data Transformation'!$G$4:$G$8425),'Bin Analysis'!$B827)</f>
        <v>2</v>
      </c>
      <c r="I827">
        <f t="shared" si="103"/>
        <v>1</v>
      </c>
      <c r="J827">
        <f t="shared" si="104"/>
        <v>1</v>
      </c>
      <c r="K827">
        <f>J827*Weighting!$W$11</f>
        <v>2</v>
      </c>
      <c r="M827" s="14"/>
    </row>
    <row r="828" spans="1:25" x14ac:dyDescent="0.25">
      <c r="A828" s="32">
        <f>IF(Weighting!$P$12&gt;0,B828,"")</f>
        <v>1.107</v>
      </c>
      <c r="B828">
        <f>Weighting!$C$12</f>
        <v>1.107</v>
      </c>
      <c r="C828">
        <f>Weighting!$F$12</f>
        <v>1</v>
      </c>
      <c r="D828">
        <f>IF(C828=1,'Data Transformation'!$G$3+0.5*'Data Transformation'!$W$25,IF(C829=1,D829-'Data Transformation'!$W$25,FALSE))</f>
        <v>1.131</v>
      </c>
      <c r="E828">
        <f t="array" ref="E828">IF(ISLOGICAL(D828),"",FREQUENCY(IF('Data Transformation'!$B$425:$B$8425='Bin Analysis'!$B819,'Data Transformation'!$G$425:$G$8425),D828))</f>
        <v>2</v>
      </c>
      <c r="F828">
        <f t="shared" si="102"/>
        <v>1</v>
      </c>
      <c r="G828">
        <f>Weighting!$H$12</f>
        <v>0</v>
      </c>
      <c r="H828">
        <f t="array" ref="H828">FREQUENCY(IF('Data Transformation'!$B$4:$B$8425=B819,'Data Transformation'!$G$4:$G$8425),'Bin Analysis'!$B828)</f>
        <v>3</v>
      </c>
      <c r="I828">
        <f t="shared" si="103"/>
        <v>1</v>
      </c>
      <c r="J828">
        <f t="shared" si="104"/>
        <v>1</v>
      </c>
      <c r="K828">
        <f>J828*Weighting!$W$12</f>
        <v>1</v>
      </c>
      <c r="M828" s="14"/>
    </row>
    <row r="829" spans="1:25" x14ac:dyDescent="0.25">
      <c r="A829" s="32">
        <f>IF(Weighting!$P$13&gt;0,B829,"")</f>
        <v>1.238</v>
      </c>
      <c r="B829">
        <f>Weighting!$C$13</f>
        <v>1.238</v>
      </c>
      <c r="C829">
        <f>Weighting!$F$13</f>
        <v>0</v>
      </c>
      <c r="D829" t="b">
        <f>IF(C829=1,'Data Transformation'!$G$3+0.5*'Data Transformation'!$W$25,IF(C830=1,D830-'Data Transformation'!$W$25,FALSE))</f>
        <v>0</v>
      </c>
      <c r="E829" t="str">
        <f t="array" ref="E829">IF(ISLOGICAL(D829),"",FREQUENCY(IF('Data Transformation'!$B$425:$B$8425='Bin Analysis'!$B819,'Data Transformation'!$G$425:$G$8425),D829))</f>
        <v/>
      </c>
      <c r="F829" t="str">
        <f t="shared" si="102"/>
        <v/>
      </c>
      <c r="G829">
        <f>Weighting!$H$13</f>
        <v>0</v>
      </c>
      <c r="H829">
        <f t="array" ref="H829">FREQUENCY(IF('Data Transformation'!$B$4:$B$8425=B819,'Data Transformation'!$G$4:$G$8425),'Bin Analysis'!$B829)</f>
        <v>3</v>
      </c>
      <c r="I829">
        <f t="shared" si="103"/>
        <v>0</v>
      </c>
      <c r="J829">
        <f t="shared" si="104"/>
        <v>0</v>
      </c>
      <c r="K829">
        <f>J829*Weighting!$W$13</f>
        <v>0</v>
      </c>
      <c r="M829" s="14"/>
    </row>
    <row r="830" spans="1:25" x14ac:dyDescent="0.25">
      <c r="A830" s="32">
        <f>IF(Weighting!$P$14&gt;0,B830,"")</f>
        <v>1.369</v>
      </c>
      <c r="B830">
        <f>Weighting!$C$14</f>
        <v>1.369</v>
      </c>
      <c r="C830">
        <f>Weighting!$F$14</f>
        <v>0</v>
      </c>
      <c r="D830" t="b">
        <f>IF(C830=1,'Data Transformation'!$G$3+0.5*'Data Transformation'!$W$25,IF(C831=1,D831-'Data Transformation'!$W$25,FALSE))</f>
        <v>0</v>
      </c>
      <c r="E830" t="str">
        <f t="array" ref="E830">IF(ISLOGICAL(D830),"",FREQUENCY(IF('Data Transformation'!$B$425:$B$8425='Bin Analysis'!$B819,'Data Transformation'!$G$425:$G$8425),D830))</f>
        <v/>
      </c>
      <c r="F830" t="str">
        <f t="shared" si="102"/>
        <v/>
      </c>
      <c r="G830">
        <f>Weighting!$H$14</f>
        <v>0</v>
      </c>
      <c r="H830">
        <f t="array" ref="H830">FREQUENCY(IF('Data Transformation'!$B$4:$B$8425=B819,'Data Transformation'!$G$4:$G$8425),'Bin Analysis'!$B830)</f>
        <v>3</v>
      </c>
      <c r="I830">
        <f t="shared" si="103"/>
        <v>0</v>
      </c>
      <c r="J830">
        <f t="shared" si="104"/>
        <v>0</v>
      </c>
      <c r="K830">
        <f>J830*Weighting!$W$14</f>
        <v>0</v>
      </c>
      <c r="M830" s="14"/>
    </row>
    <row r="831" spans="1:25" x14ac:dyDescent="0.25">
      <c r="A831" s="32">
        <f>IF(Weighting!$P$15&gt;0,B831,"")</f>
        <v>1.5000009999999999</v>
      </c>
      <c r="B831">
        <f>Weighting!$C$15</f>
        <v>1.5000009999999999</v>
      </c>
      <c r="C831">
        <f>Weighting!$F$15</f>
        <v>0</v>
      </c>
      <c r="D831" t="b">
        <f>IF(C831=1,'Data Transformation'!$G$3+0.5*'Data Transformation'!$W$25,IF(C832=1,D832-'Data Transformation'!$W$25,FALSE))</f>
        <v>0</v>
      </c>
      <c r="E831" t="str">
        <f t="array" ref="E831">IF(ISLOGICAL(D831),"",FREQUENCY(IF('Data Transformation'!$B$425:$B$8425='Bin Analysis'!$B819,'Data Transformation'!$G$425:$G$8425),D831))</f>
        <v/>
      </c>
      <c r="F831" t="str">
        <f t="shared" si="102"/>
        <v/>
      </c>
      <c r="G831">
        <f>Weighting!$H$15</f>
        <v>0</v>
      </c>
      <c r="H831">
        <f t="array" ref="H831">FREQUENCY(IF('Data Transformation'!$B$4:$B$8425=B819,'Data Transformation'!$G$4:$G$8425),'Bin Analysis'!$B831)</f>
        <v>3</v>
      </c>
      <c r="I831">
        <f t="shared" si="103"/>
        <v>0</v>
      </c>
      <c r="J831">
        <f t="shared" si="104"/>
        <v>0</v>
      </c>
      <c r="K831">
        <f>J831*Weighting!$W$15</f>
        <v>0</v>
      </c>
      <c r="M831" s="14"/>
    </row>
    <row r="832" spans="1:25" x14ac:dyDescent="0.25">
      <c r="A832" s="32" t="str">
        <f>IF(Weighting!$P$16&gt;0,B832,"")</f>
        <v/>
      </c>
      <c r="B832">
        <f>Weighting!$C$16</f>
        <v>1.631</v>
      </c>
      <c r="C832">
        <f>Weighting!$F$16</f>
        <v>0</v>
      </c>
      <c r="D832" t="b">
        <f>IF(C832=1,'Data Transformation'!$G$3+0.5*'Data Transformation'!$W$25,IF(C833=1,D833-'Data Transformation'!$W$25,FALSE))</f>
        <v>0</v>
      </c>
      <c r="E832" t="str">
        <f t="array" ref="E832">IF(ISLOGICAL(D832),"",FREQUENCY(IF('Data Transformation'!$B$425:$B$8425='Bin Analysis'!$B819,'Data Transformation'!$G$425:$G$8425),D832))</f>
        <v/>
      </c>
      <c r="F832" t="str">
        <f t="shared" si="102"/>
        <v/>
      </c>
      <c r="G832">
        <f>Weighting!$H$16</f>
        <v>0</v>
      </c>
      <c r="H832">
        <f t="array" ref="H832">FREQUENCY(IF('Data Transformation'!$B$4:$B$8425=B819,'Data Transformation'!$G$4:$G$8425),'Bin Analysis'!$B832)</f>
        <v>3</v>
      </c>
      <c r="I832">
        <f t="shared" si="103"/>
        <v>0</v>
      </c>
      <c r="J832">
        <f t="shared" si="104"/>
        <v>0</v>
      </c>
      <c r="K832">
        <f>J832*Weighting!$W$16</f>
        <v>0</v>
      </c>
      <c r="M832" s="14"/>
    </row>
    <row r="833" spans="1:25" x14ac:dyDescent="0.25">
      <c r="A833" s="32" t="str">
        <f>IF(Weighting!$P$17&gt;0,B833,"")</f>
        <v/>
      </c>
      <c r="B833">
        <f>Weighting!$C$17</f>
        <v>1.762</v>
      </c>
      <c r="C833">
        <f>Weighting!$F$17</f>
        <v>0</v>
      </c>
      <c r="D833" t="b">
        <f>IF(C833=1,'Data Transformation'!$G$3+0.5*'Data Transformation'!$W$25,IF(C834=1,D834-'Data Transformation'!$W$25,FALSE))</f>
        <v>0</v>
      </c>
      <c r="E833" t="str">
        <f t="array" ref="E833">IF(ISLOGICAL(D833),"",FREQUENCY(IF('Data Transformation'!$B$425:$B$8425='Bin Analysis'!$B819,'Data Transformation'!$G$425:$G$8425),D833))</f>
        <v/>
      </c>
      <c r="F833" t="str">
        <f t="shared" si="102"/>
        <v/>
      </c>
      <c r="G833">
        <f>Weighting!$H$17</f>
        <v>0</v>
      </c>
      <c r="H833">
        <f t="array" ref="H833">FREQUENCY(IF('Data Transformation'!$B$4:$B$8425=B819,'Data Transformation'!$G$4:$G$8425),'Bin Analysis'!$B833)</f>
        <v>3</v>
      </c>
      <c r="I833">
        <f t="shared" si="103"/>
        <v>0</v>
      </c>
      <c r="J833">
        <f t="shared" si="104"/>
        <v>0</v>
      </c>
      <c r="K833">
        <f>J833*Weighting!$W$17</f>
        <v>0</v>
      </c>
      <c r="M833" s="14"/>
    </row>
    <row r="834" spans="1:25" x14ac:dyDescent="0.25">
      <c r="A834" s="32" t="str">
        <f>IF(Weighting!$P$18&gt;0,B834,"")</f>
        <v/>
      </c>
      <c r="B834">
        <f>Weighting!$C$18</f>
        <v>1.893</v>
      </c>
      <c r="C834">
        <f>Weighting!$F$18</f>
        <v>0</v>
      </c>
      <c r="D834" t="b">
        <f>IF(C834=1,'Data Transformation'!$G$3+0.5*'Data Transformation'!$W$25,IF(C835=1,D835-'Data Transformation'!$W$25,FALSE))</f>
        <v>0</v>
      </c>
      <c r="E834" t="str">
        <f t="array" ref="E834">IF(ISLOGICAL(D834),"",FREQUENCY(IF('Data Transformation'!$B$425:$B$8425='Bin Analysis'!$B819,'Data Transformation'!$G$425:$G$8425),D834))</f>
        <v/>
      </c>
      <c r="F834" t="str">
        <f t="shared" si="102"/>
        <v/>
      </c>
      <c r="G834">
        <f>Weighting!$H$18</f>
        <v>0</v>
      </c>
      <c r="H834">
        <f t="array" ref="H834">FREQUENCY(IF('Data Transformation'!$B$4:$B$8425=B819,'Data Transformation'!$G$4:$G$8425),'Bin Analysis'!$B834)</f>
        <v>3</v>
      </c>
      <c r="I834">
        <f t="shared" si="103"/>
        <v>0</v>
      </c>
      <c r="J834">
        <f t="shared" si="104"/>
        <v>0</v>
      </c>
      <c r="K834">
        <f>J834*Weighting!$W$18</f>
        <v>0</v>
      </c>
      <c r="M834" s="14"/>
    </row>
    <row r="835" spans="1:25" x14ac:dyDescent="0.25">
      <c r="A835" s="32" t="str">
        <f>IF(Weighting!$P$19&gt;0,B835,"")</f>
        <v/>
      </c>
      <c r="B835">
        <f>Weighting!$C$19</f>
        <v>2.024</v>
      </c>
      <c r="C835">
        <f>Weighting!$F$19</f>
        <v>0</v>
      </c>
      <c r="D835" t="b">
        <f>IF(C835=1,'Data Transformation'!$G$3+0.5*'Data Transformation'!$W$25,IF(C836=1,D836-'Data Transformation'!$W$25,FALSE))</f>
        <v>0</v>
      </c>
      <c r="E835" t="str">
        <f t="array" ref="E835">IF(ISLOGICAL(D835),"",FREQUENCY(IF('Data Transformation'!$B$425:$B$8425='Bin Analysis'!$B819,'Data Transformation'!$G$425:$G$8425),D835))</f>
        <v/>
      </c>
      <c r="F835" t="str">
        <f t="shared" si="102"/>
        <v/>
      </c>
      <c r="G835">
        <f>Weighting!$H$19</f>
        <v>0</v>
      </c>
      <c r="H835">
        <f t="array" ref="H835">FREQUENCY(IF('Data Transformation'!$B$4:$B$8425=B819,'Data Transformation'!$G$4:$G$8425),'Bin Analysis'!$B835)</f>
        <v>3</v>
      </c>
      <c r="I835">
        <f t="shared" si="103"/>
        <v>0</v>
      </c>
      <c r="J835">
        <f t="shared" si="104"/>
        <v>0</v>
      </c>
      <c r="K835">
        <f>J835*Weighting!$W$19</f>
        <v>0</v>
      </c>
      <c r="M835" s="14"/>
    </row>
    <row r="836" spans="1:25" x14ac:dyDescent="0.25">
      <c r="A836" s="32" t="str">
        <f>IF(Weighting!$P$20&gt;0,B836,"")</f>
        <v/>
      </c>
      <c r="B836">
        <f>Weighting!$C$20</f>
        <v>2.1550000000000002</v>
      </c>
      <c r="C836">
        <f>Weighting!$F$20</f>
        <v>0</v>
      </c>
      <c r="D836" t="b">
        <f>IF(C836=1,'Data Transformation'!$G$3+0.5*'Data Transformation'!$W$25,IF(C837=1,D837-'Data Transformation'!$W$25,FALSE))</f>
        <v>0</v>
      </c>
      <c r="E836" t="str">
        <f t="array" ref="E836">IF(ISLOGICAL(D836),"",FREQUENCY(IF('Data Transformation'!$B$425:$B$8425='Bin Analysis'!$B819,'Data Transformation'!$G$425:$G$8425),D836))</f>
        <v/>
      </c>
      <c r="F836" t="str">
        <f t="shared" si="102"/>
        <v/>
      </c>
      <c r="G836">
        <f>Weighting!$H$20</f>
        <v>0</v>
      </c>
      <c r="H836">
        <f t="array" ref="H836">FREQUENCY(IF('Data Transformation'!$B$4:$B$8425=B819,'Data Transformation'!$G$4:$G$8425),'Bin Analysis'!$B836)</f>
        <v>3</v>
      </c>
      <c r="I836">
        <f t="shared" si="103"/>
        <v>0</v>
      </c>
      <c r="J836">
        <f t="shared" si="104"/>
        <v>0</v>
      </c>
      <c r="K836">
        <f>J836*Weighting!$W$20</f>
        <v>0</v>
      </c>
      <c r="M836" s="14"/>
    </row>
    <row r="837" spans="1:25" x14ac:dyDescent="0.25">
      <c r="A837" s="32" t="str">
        <f>IF(Weighting!$P$21&gt;0,B837,"")</f>
        <v/>
      </c>
      <c r="B837">
        <f>Weighting!$C$21</f>
        <v>2.2860000000000005</v>
      </c>
      <c r="C837">
        <f>Weighting!$F$21</f>
        <v>0</v>
      </c>
      <c r="D837" t="b">
        <f>IF(C837=1,'Data Transformation'!$G$3+0.5*'Data Transformation'!$W$25,IF(C838=1,D838-'Data Transformation'!$W$25,FALSE))</f>
        <v>0</v>
      </c>
      <c r="E837" t="str">
        <f t="array" ref="E837">IF(ISLOGICAL(D837),"",FREQUENCY(IF('Data Transformation'!$B$425:$B$8425='Bin Analysis'!$B819,'Data Transformation'!$G$425:$G$8425),D837))</f>
        <v/>
      </c>
      <c r="F837" t="str">
        <f t="shared" si="102"/>
        <v/>
      </c>
      <c r="G837">
        <f>Weighting!$H$21</f>
        <v>0</v>
      </c>
      <c r="H837">
        <f t="array" ref="H837">FREQUENCY(IF('Data Transformation'!$B$4:$B$8425=B819,'Data Transformation'!$G$4:$G$8425),'Bin Analysis'!$B837)</f>
        <v>3</v>
      </c>
      <c r="I837">
        <f t="shared" si="103"/>
        <v>0</v>
      </c>
      <c r="J837">
        <f t="shared" si="104"/>
        <v>0</v>
      </c>
      <c r="K837">
        <f>J837*Weighting!$W$21</f>
        <v>0</v>
      </c>
      <c r="M837" s="14"/>
    </row>
    <row r="838" spans="1:25" x14ac:dyDescent="0.25">
      <c r="A838" s="32" t="str">
        <f>IF(Weighting!$P$22&gt;0,B838,"")</f>
        <v/>
      </c>
      <c r="B838">
        <f>Weighting!$C$22</f>
        <v>2.4170000000000007</v>
      </c>
      <c r="C838">
        <f>Weighting!$F$22</f>
        <v>0</v>
      </c>
      <c r="D838" t="b">
        <f>IF(C838=1,'Data Transformation'!$G$3+0.5*'Data Transformation'!$W$25,IF(C839=1,D839-'Data Transformation'!$W$25,FALSE))</f>
        <v>0</v>
      </c>
      <c r="E838" t="str">
        <f t="array" ref="E838">IF(ISLOGICAL(D838),"",FREQUENCY(IF('Data Transformation'!$B$425:$B$8425='Bin Analysis'!$B819,'Data Transformation'!$G$425:$G$8425),D838))</f>
        <v/>
      </c>
      <c r="F838" t="str">
        <f t="shared" si="102"/>
        <v/>
      </c>
      <c r="G838">
        <f>Weighting!$H$22</f>
        <v>0</v>
      </c>
      <c r="H838">
        <f t="array" ref="H838">FREQUENCY(IF('Data Transformation'!$B$4:$B$8425=B819,'Data Transformation'!$G$4:$G$8425),'Bin Analysis'!$B838)</f>
        <v>3</v>
      </c>
      <c r="I838">
        <f t="shared" si="103"/>
        <v>0</v>
      </c>
      <c r="J838">
        <f t="shared" si="104"/>
        <v>0</v>
      </c>
      <c r="K838">
        <f>J838*Weighting!$W$22</f>
        <v>0</v>
      </c>
      <c r="M838" s="14"/>
    </row>
    <row r="839" spans="1:25" x14ac:dyDescent="0.25">
      <c r="A839" s="32" t="str">
        <f>IF(Weighting!$P$23&gt;0,B839,"")</f>
        <v/>
      </c>
      <c r="B839">
        <f>Weighting!$C$23</f>
        <v>2.5480000000000009</v>
      </c>
      <c r="C839">
        <f>Weighting!$F$23</f>
        <v>0</v>
      </c>
      <c r="D839" t="b">
        <f>IF(C839=1,'Data Transformation'!$G$3+0.5*'Data Transformation'!$W$25,IF(C840=1,D840-'Data Transformation'!$W$25,FALSE))</f>
        <v>0</v>
      </c>
      <c r="E839" t="str">
        <f t="array" ref="E839">IF(ISLOGICAL(D839),"",FREQUENCY(IF('Data Transformation'!$B$425:$B$8425='Bin Analysis'!$B819,'Data Transformation'!$G$425:$G$8425),D839))</f>
        <v/>
      </c>
      <c r="F839" t="str">
        <f t="shared" si="102"/>
        <v/>
      </c>
      <c r="G839">
        <f>Weighting!$H$23</f>
        <v>0</v>
      </c>
      <c r="H839">
        <f t="array" ref="H839">FREQUENCY(IF('Data Transformation'!$B$4:$B$8425=B819,'Data Transformation'!$G$4:$G$8425),'Bin Analysis'!$B839)</f>
        <v>3</v>
      </c>
      <c r="I839">
        <f t="shared" si="103"/>
        <v>0</v>
      </c>
      <c r="J839">
        <f t="shared" si="104"/>
        <v>0</v>
      </c>
      <c r="K839">
        <f>J839*Weighting!$W$23</f>
        <v>0</v>
      </c>
      <c r="M839" s="14"/>
    </row>
    <row r="840" spans="1:25" x14ac:dyDescent="0.25">
      <c r="A840" s="32" t="str">
        <f>IF(Weighting!$P$24&gt;0,B840,"")</f>
        <v/>
      </c>
      <c r="B840">
        <f>Weighting!$C$24</f>
        <v>2.6790000000000012</v>
      </c>
      <c r="C840">
        <f>Weighting!$F$24</f>
        <v>0</v>
      </c>
      <c r="D840" t="b">
        <f>IF(C840=1,'Data Transformation'!$G$3+0.5*'Data Transformation'!$W$25,IF(C841=1,D841-'Data Transformation'!$W$25,FALSE))</f>
        <v>0</v>
      </c>
      <c r="E840" t="str">
        <f t="array" ref="E840">IF(ISLOGICAL(D840),"",FREQUENCY(IF('Data Transformation'!$B$425:$B$8425='Bin Analysis'!$B819,'Data Transformation'!$G$425:$G$8425),D840))</f>
        <v/>
      </c>
      <c r="F840" t="str">
        <f t="shared" si="102"/>
        <v/>
      </c>
      <c r="G840">
        <f>Weighting!$H$24</f>
        <v>0</v>
      </c>
      <c r="H840">
        <f t="array" ref="H840">FREQUENCY(IF('Data Transformation'!$B$4:$B$8425=B819,'Data Transformation'!$G$4:$G$8425),'Bin Analysis'!$B840)</f>
        <v>3</v>
      </c>
      <c r="I840">
        <f t="shared" si="103"/>
        <v>0</v>
      </c>
      <c r="J840">
        <f t="shared" si="104"/>
        <v>0</v>
      </c>
      <c r="K840">
        <f>J840*Weighting!$W$24</f>
        <v>0</v>
      </c>
      <c r="M840" s="14"/>
    </row>
    <row r="841" spans="1:25" x14ac:dyDescent="0.25">
      <c r="A841" s="32" t="str">
        <f>IF(Weighting!$P$25&gt;0,B841,"")</f>
        <v/>
      </c>
      <c r="B841">
        <f>Weighting!$C$25</f>
        <v>2.8100000000000014</v>
      </c>
      <c r="C841">
        <f>Weighting!$F$25</f>
        <v>0</v>
      </c>
      <c r="D841" t="b">
        <f>IF(C841=1,'Data Transformation'!$G$3+0.5*'Data Transformation'!$W$25,IF(C842=1,D842-'Data Transformation'!$W$25,FALSE))</f>
        <v>0</v>
      </c>
      <c r="E841" t="str">
        <f t="array" ref="E841">IF(ISLOGICAL(D841),"",FREQUENCY(IF('Data Transformation'!$B$425:$B$8425='Bin Analysis'!$B819,'Data Transformation'!$G$425:$G$8425),D841))</f>
        <v/>
      </c>
      <c r="F841" t="str">
        <f t="shared" si="102"/>
        <v/>
      </c>
      <c r="G841">
        <f>Weighting!$H$25</f>
        <v>0</v>
      </c>
      <c r="H841">
        <f t="array" ref="H841">FREQUENCY(IF('Data Transformation'!$B$4:$B$8425=B819,'Data Transformation'!$G$4:$G$8425),'Bin Analysis'!$B841)</f>
        <v>3</v>
      </c>
      <c r="I841">
        <f t="shared" si="103"/>
        <v>0</v>
      </c>
      <c r="J841">
        <f t="shared" si="104"/>
        <v>0</v>
      </c>
      <c r="K841">
        <f>J841*Weighting!$W$25</f>
        <v>0</v>
      </c>
      <c r="M841" s="14"/>
    </row>
    <row r="842" spans="1:25" x14ac:dyDescent="0.25">
      <c r="N842" s="55"/>
      <c r="O842"/>
      <c r="P842"/>
      <c r="Q842"/>
      <c r="R842"/>
    </row>
    <row r="843" spans="1:25" ht="23.25" x14ac:dyDescent="0.35">
      <c r="A843" s="21" t="s">
        <v>0</v>
      </c>
      <c r="B843" s="21">
        <f>IFERROR(VLOOKUP(C843,'Data Transformation'!$L$6:$M$426,2,FALSE),"")</f>
        <v>35</v>
      </c>
      <c r="C843" s="21">
        <f>C819+1</f>
        <v>35</v>
      </c>
      <c r="D843" s="21"/>
      <c r="E843" s="21"/>
      <c r="F843" s="21"/>
      <c r="G843" s="21"/>
      <c r="H843" s="22"/>
      <c r="I843" s="22"/>
      <c r="J843" s="22"/>
      <c r="K843" s="21"/>
      <c r="L843" s="21">
        <f>B843</f>
        <v>35</v>
      </c>
      <c r="M843" s="23">
        <f>INDEX('Data Transformation'!$O$4:$O$424,MATCH($B843,'Data Transformation'!$M$4:$M$424,0),MATCH($M$2,'Data Transformation'!$O$3,0))</f>
        <v>18</v>
      </c>
      <c r="N843" s="27">
        <f>IF('Input and Summary Results'!$J$16="minimum",'Bin Analysis'!X844/(M843-1),'Bin Analysis'!Y843/('Bin Analysis'!M843-1))</f>
        <v>5.8823529411764705E-2</v>
      </c>
      <c r="O843" s="27">
        <f>IF(M843=FALSE,NA(),(VLOOKUP(1,C846:K865,4,FALSE))/(M843-1))</f>
        <v>0</v>
      </c>
      <c r="P843" s="27">
        <f>IF(M843=FALSE,NA(),SUM(J846:J865)/Weighting!$S$5)</f>
        <v>0.5</v>
      </c>
      <c r="Q843" s="27">
        <f>IF(M843=FALSE,NA(),SUM(K846:K865)/Weighting!$S$6)</f>
        <v>0.39130434782608697</v>
      </c>
      <c r="R843" s="27">
        <f>IF(M843=FALSE,NA(),(VLOOKUP(1,G846:K865,3,FALSE))/(M843-1))</f>
        <v>0.82352941176470584</v>
      </c>
      <c r="S843" s="22" t="str">
        <f>IF(M843=FALSE,NA(),IF(SUM(J846:J865)=2,"yes","no"))</f>
        <v>no</v>
      </c>
      <c r="X843" s="2" cm="2">
        <f t="array" ref="X843:X844">FREQUENCY(IF('Data Transformation'!$B$425:$B$6424='Bin Analysis'!L843,'Data Transformation'!$G$425:$G$6424),'Data Transformation'!$U$11)</f>
        <v>16</v>
      </c>
      <c r="Y843" s="2" cm="2">
        <f t="array" ref="Y843:Y844">FREQUENCY(IF('Data Transformation'!$B$425:$B$6424='Bin Analysis'!L843,'Data Transformation'!$G$425:$G$6424),'Data Transformation'!$U$12)</f>
        <v>16</v>
      </c>
    </row>
    <row r="844" spans="1:25" x14ac:dyDescent="0.25">
      <c r="A844" s="14" t="s">
        <v>67</v>
      </c>
      <c r="B844" t="s">
        <v>47</v>
      </c>
      <c r="C844" t="s">
        <v>5</v>
      </c>
      <c r="D844" t="s">
        <v>100</v>
      </c>
      <c r="E844" t="s">
        <v>101</v>
      </c>
      <c r="F844" t="s">
        <v>102</v>
      </c>
      <c r="G844" t="s">
        <v>70</v>
      </c>
      <c r="H844" t="s">
        <v>31</v>
      </c>
      <c r="I844" t="s">
        <v>32</v>
      </c>
      <c r="J844" t="s">
        <v>46</v>
      </c>
      <c r="K844" s="14" t="s">
        <v>45</v>
      </c>
      <c r="M844" s="14"/>
      <c r="X844" s="2">
        <v>1</v>
      </c>
      <c r="Y844" s="2">
        <v>1</v>
      </c>
    </row>
    <row r="845" spans="1:25" x14ac:dyDescent="0.25">
      <c r="A845" s="32"/>
      <c r="D845" t="b">
        <f>IF(C845=1,'Data Transformation'!$G$3+0.5*'Data Transformation'!$W$25,IF(C846=1,D846-'Data Transformation'!$W$25,FALSE))</f>
        <v>0</v>
      </c>
      <c r="E845" t="str">
        <f t="array" ref="E845">IF(ISLOGICAL(D845),"",FREQUENCY(IF('Data Transformation'!$B$425:$B$8425='Bin Analysis'!$B843,'Data Transformation'!$G$425:$G$8425),D845))</f>
        <v/>
      </c>
      <c r="F845" t="str">
        <f>IF(ISLOGICAL(D845),"",E845-E844)</f>
        <v/>
      </c>
      <c r="M845" s="14"/>
    </row>
    <row r="846" spans="1:25" x14ac:dyDescent="0.25">
      <c r="A846" s="32">
        <f>IF(Weighting!$P$6&gt;0,B846,"")</f>
        <v>0.32100000000000001</v>
      </c>
      <c r="B846">
        <f>Weighting!$C$6</f>
        <v>0.32100000000000001</v>
      </c>
      <c r="C846">
        <f>Weighting!$F$6</f>
        <v>0</v>
      </c>
      <c r="D846" t="b">
        <f>IF(C846=1,'Data Transformation'!$G$3+0.5*'Data Transformation'!$W$25,IF(C847=1,D847-'Data Transformation'!$W$25,FALSE))</f>
        <v>0</v>
      </c>
      <c r="E846" t="str">
        <f t="array" ref="E846">IF(ISLOGICAL(D846),"",FREQUENCY(IF('Data Transformation'!$B$425:$B$8425='Bin Analysis'!$B843,'Data Transformation'!$G$425:$G$8425),D846))</f>
        <v/>
      </c>
      <c r="F846" t="str">
        <f>IF(ISLOGICAL(D846),"",E846-E845)</f>
        <v/>
      </c>
      <c r="G846">
        <f>Weighting!$H$6</f>
        <v>1</v>
      </c>
      <c r="H846">
        <f t="array" ref="H846">FREQUENCY(IF('Data Transformation'!$B$4:$B$8425=B843,'Data Transformation'!$G$4:$G$8425),'Bin Analysis'!$B846)</f>
        <v>14</v>
      </c>
      <c r="I846">
        <f>H846-H845</f>
        <v>14</v>
      </c>
      <c r="J846">
        <f>IF(I846=0,0,1)</f>
        <v>1</v>
      </c>
      <c r="K846">
        <f>J846*Weighting!$W$6</f>
        <v>1</v>
      </c>
      <c r="M846" s="14"/>
    </row>
    <row r="847" spans="1:25" x14ac:dyDescent="0.25">
      <c r="A847" s="32">
        <f>IF(Weighting!$P$7&gt;0,B847,"")</f>
        <v>0.45200000000000001</v>
      </c>
      <c r="B847">
        <f>Weighting!$C$7</f>
        <v>0.45200000000000001</v>
      </c>
      <c r="C847">
        <f>Weighting!$F$7</f>
        <v>0</v>
      </c>
      <c r="D847" t="b">
        <f>IF(C847=1,'Data Transformation'!$G$3+0.5*'Data Transformation'!$W$25,IF(C848=1,D848-'Data Transformation'!$W$25,FALSE))</f>
        <v>0</v>
      </c>
      <c r="E847" t="str">
        <f t="array" ref="E847">IF(ISLOGICAL(D847),"",FREQUENCY(IF('Data Transformation'!$B$425:$B$8425='Bin Analysis'!$B843,'Data Transformation'!$G$425:$G$8425),D847))</f>
        <v/>
      </c>
      <c r="F847" t="str">
        <f t="shared" ref="F847:F865" si="105">IF(ISLOGICAL(D847),"",E847-E846)</f>
        <v/>
      </c>
      <c r="G847">
        <f>Weighting!$H$7</f>
        <v>0</v>
      </c>
      <c r="H847">
        <f t="array" ref="H847">FREQUENCY(IF('Data Transformation'!$B$4:$B$8425=B843,'Data Transformation'!$G$4:$G$8425),'Bin Analysis'!$B847)</f>
        <v>15</v>
      </c>
      <c r="I847">
        <f t="shared" ref="I847:I865" si="106">H847-H846</f>
        <v>1</v>
      </c>
      <c r="J847">
        <f>IF(I847=0,0,1)</f>
        <v>1</v>
      </c>
      <c r="K847">
        <f>J847*Weighting!$W$7</f>
        <v>2</v>
      </c>
      <c r="M847" s="14"/>
    </row>
    <row r="848" spans="1:25" x14ac:dyDescent="0.25">
      <c r="A848" s="32">
        <f>IF(Weighting!$P$8&gt;0,B848,"")</f>
        <v>0.58299999999999996</v>
      </c>
      <c r="B848">
        <f>Weighting!$C$8</f>
        <v>0.58299999999999996</v>
      </c>
      <c r="C848">
        <f>Weighting!$F$8</f>
        <v>0</v>
      </c>
      <c r="D848" t="b">
        <f>IF(C848=1,'Data Transformation'!$G$3+0.5*'Data Transformation'!$W$25,IF(C849=1,D849-'Data Transformation'!$W$25,FALSE))</f>
        <v>0</v>
      </c>
      <c r="E848" t="str">
        <f t="array" ref="E848">IF(ISLOGICAL(D848),"",FREQUENCY(IF('Data Transformation'!$B$425:$B$8425='Bin Analysis'!$B843,'Data Transformation'!$G$425:$G$8425),D848))</f>
        <v/>
      </c>
      <c r="F848" t="str">
        <f t="shared" si="105"/>
        <v/>
      </c>
      <c r="G848">
        <f>Weighting!$H$8</f>
        <v>0</v>
      </c>
      <c r="H848">
        <f t="array" ref="H848">FREQUENCY(IF('Data Transformation'!$B$4:$B$8425=B843,'Data Transformation'!$G$4:$G$8425),'Bin Analysis'!$B848)</f>
        <v>15</v>
      </c>
      <c r="I848">
        <f t="shared" si="106"/>
        <v>0</v>
      </c>
      <c r="J848">
        <f t="shared" ref="J848:J865" si="107">IF(I848=0,0,1)</f>
        <v>0</v>
      </c>
      <c r="K848">
        <f>J848*Weighting!$W$8</f>
        <v>0</v>
      </c>
      <c r="M848" s="14"/>
    </row>
    <row r="849" spans="1:13" x14ac:dyDescent="0.25">
      <c r="A849" s="32">
        <f>IF(Weighting!$P$9&gt;0,B849,"")</f>
        <v>0.71399999999999997</v>
      </c>
      <c r="B849" s="50">
        <f>Weighting!$C$9</f>
        <v>0.71399999999999997</v>
      </c>
      <c r="C849">
        <f>Weighting!$F$9</f>
        <v>0</v>
      </c>
      <c r="D849" t="b">
        <f>IF(C849=1,'Data Transformation'!$G$3+0.5*'Data Transformation'!$W$25,IF(C850=1,D850-'Data Transformation'!$W$25,FALSE))</f>
        <v>0</v>
      </c>
      <c r="E849" t="str">
        <f t="array" ref="E849">IF(ISLOGICAL(D849),"",FREQUENCY(IF('Data Transformation'!$B$425:$B$8425='Bin Analysis'!$B843,'Data Transformation'!$G$425:$G$8425),D849))</f>
        <v/>
      </c>
      <c r="F849" t="str">
        <f t="shared" si="105"/>
        <v/>
      </c>
      <c r="G849">
        <f>Weighting!$H$9</f>
        <v>0</v>
      </c>
      <c r="H849">
        <f t="array" ref="H849">FREQUENCY(IF('Data Transformation'!$B$4:$B$8425=B843,'Data Transformation'!$G$4:$G$8425),'Bin Analysis'!$B849)</f>
        <v>15</v>
      </c>
      <c r="I849">
        <f t="shared" si="106"/>
        <v>0</v>
      </c>
      <c r="J849">
        <f t="shared" si="107"/>
        <v>0</v>
      </c>
      <c r="K849">
        <f>J849*Weighting!$W$9</f>
        <v>0</v>
      </c>
      <c r="M849" s="14"/>
    </row>
    <row r="850" spans="1:13" x14ac:dyDescent="0.25">
      <c r="A850" s="32">
        <f>IF(Weighting!$P$10&gt;0,B850,"")</f>
        <v>0.84499999999999997</v>
      </c>
      <c r="B850">
        <f>Weighting!$C$10</f>
        <v>0.84499999999999997</v>
      </c>
      <c r="C850">
        <f>Weighting!$F$10</f>
        <v>0</v>
      </c>
      <c r="D850" t="b">
        <f>IF(C850=1,'Data Transformation'!$G$3+0.5*'Data Transformation'!$W$25,IF(C851=1,D851-'Data Transformation'!$W$25,FALSE))</f>
        <v>0</v>
      </c>
      <c r="E850" t="str">
        <f t="array" ref="E850">IF(ISLOGICAL(D850),"",FREQUENCY(IF('Data Transformation'!$B$425:$B$8425='Bin Analysis'!$B843,'Data Transformation'!$G$425:$G$8425),D850))</f>
        <v/>
      </c>
      <c r="F850" t="str">
        <f t="shared" si="105"/>
        <v/>
      </c>
      <c r="G850">
        <f>Weighting!$H$10</f>
        <v>0</v>
      </c>
      <c r="H850">
        <f t="array" ref="H850">FREQUENCY(IF('Data Transformation'!$B$4:$B$8425=B843,'Data Transformation'!$G$4:$G$8425),'Bin Analysis'!$B850)</f>
        <v>16</v>
      </c>
      <c r="I850">
        <f t="shared" si="106"/>
        <v>1</v>
      </c>
      <c r="J850">
        <f t="shared" si="107"/>
        <v>1</v>
      </c>
      <c r="K850">
        <f>J850*Weighting!$W$10</f>
        <v>3</v>
      </c>
      <c r="M850" s="14"/>
    </row>
    <row r="851" spans="1:13" x14ac:dyDescent="0.25">
      <c r="A851" s="32">
        <f>IF(Weighting!$P$11&gt;0,B851,"")</f>
        <v>0.97599999999999998</v>
      </c>
      <c r="B851">
        <f>Weighting!$C$11</f>
        <v>0.97599999999999998</v>
      </c>
      <c r="C851">
        <f>Weighting!$F$11</f>
        <v>0</v>
      </c>
      <c r="D851">
        <f>IF(C851=1,'Data Transformation'!$G$3+0.5*'Data Transformation'!$W$25,IF(C852=1,D852-'Data Transformation'!$W$25,FALSE))</f>
        <v>0.86899999999999999</v>
      </c>
      <c r="E851">
        <f t="array" ref="E851">IF(ISLOGICAL(D851),"",FREQUENCY(IF('Data Transformation'!$B$425:$B$8425='Bin Analysis'!$B843,'Data Transformation'!$G$425:$G$8425),D851))</f>
        <v>16</v>
      </c>
      <c r="F851" t="e">
        <f t="shared" si="105"/>
        <v>#VALUE!</v>
      </c>
      <c r="G851">
        <f>Weighting!$H$11</f>
        <v>0</v>
      </c>
      <c r="H851">
        <f t="array" ref="H851">FREQUENCY(IF('Data Transformation'!$B$4:$B$8425=B843,'Data Transformation'!$G$4:$G$8425),'Bin Analysis'!$B851)</f>
        <v>16</v>
      </c>
      <c r="I851">
        <f t="shared" si="106"/>
        <v>0</v>
      </c>
      <c r="J851">
        <f t="shared" si="107"/>
        <v>0</v>
      </c>
      <c r="K851">
        <f>J851*Weighting!$W$11</f>
        <v>0</v>
      </c>
      <c r="M851" s="14"/>
    </row>
    <row r="852" spans="1:13" x14ac:dyDescent="0.25">
      <c r="A852" s="32">
        <f>IF(Weighting!$P$12&gt;0,B852,"")</f>
        <v>1.107</v>
      </c>
      <c r="B852">
        <f>Weighting!$C$12</f>
        <v>1.107</v>
      </c>
      <c r="C852">
        <f>Weighting!$F$12</f>
        <v>1</v>
      </c>
      <c r="D852">
        <f>IF(C852=1,'Data Transformation'!$G$3+0.5*'Data Transformation'!$W$25,IF(C853=1,D853-'Data Transformation'!$W$25,FALSE))</f>
        <v>1.131</v>
      </c>
      <c r="E852">
        <f t="array" ref="E852">IF(ISLOGICAL(D852),"",FREQUENCY(IF('Data Transformation'!$B$425:$B$8425='Bin Analysis'!$B843,'Data Transformation'!$G$425:$G$8425),D852))</f>
        <v>16</v>
      </c>
      <c r="F852">
        <f t="shared" si="105"/>
        <v>0</v>
      </c>
      <c r="G852">
        <f>Weighting!$H$12</f>
        <v>0</v>
      </c>
      <c r="H852">
        <f t="array" ref="H852">FREQUENCY(IF('Data Transformation'!$B$4:$B$8425=B843,'Data Transformation'!$G$4:$G$8425),'Bin Analysis'!$B852)</f>
        <v>17</v>
      </c>
      <c r="I852">
        <f t="shared" si="106"/>
        <v>1</v>
      </c>
      <c r="J852">
        <f t="shared" si="107"/>
        <v>1</v>
      </c>
      <c r="K852">
        <f>J852*Weighting!$W$12</f>
        <v>1</v>
      </c>
      <c r="M852" s="14"/>
    </row>
    <row r="853" spans="1:13" x14ac:dyDescent="0.25">
      <c r="A853" s="32">
        <f>IF(Weighting!$P$13&gt;0,B853,"")</f>
        <v>1.238</v>
      </c>
      <c r="B853">
        <f>Weighting!$C$13</f>
        <v>1.238</v>
      </c>
      <c r="C853">
        <f>Weighting!$F$13</f>
        <v>0</v>
      </c>
      <c r="D853" t="b">
        <f>IF(C853=1,'Data Transformation'!$G$3+0.5*'Data Transformation'!$W$25,IF(C854=1,D854-'Data Transformation'!$W$25,FALSE))</f>
        <v>0</v>
      </c>
      <c r="E853" t="str">
        <f t="array" ref="E853">IF(ISLOGICAL(D853),"",FREQUENCY(IF('Data Transformation'!$B$425:$B$8425='Bin Analysis'!$B843,'Data Transformation'!$G$425:$G$8425),D853))</f>
        <v/>
      </c>
      <c r="F853" t="str">
        <f t="shared" si="105"/>
        <v/>
      </c>
      <c r="G853">
        <f>Weighting!$H$13</f>
        <v>0</v>
      </c>
      <c r="H853">
        <f t="array" ref="H853">FREQUENCY(IF('Data Transformation'!$B$4:$B$8425=B843,'Data Transformation'!$G$4:$G$8425),'Bin Analysis'!$B853)</f>
        <v>18</v>
      </c>
      <c r="I853">
        <f t="shared" si="106"/>
        <v>1</v>
      </c>
      <c r="J853">
        <f t="shared" si="107"/>
        <v>1</v>
      </c>
      <c r="K853">
        <f>J853*Weighting!$W$13</f>
        <v>2</v>
      </c>
      <c r="M853" s="14"/>
    </row>
    <row r="854" spans="1:13" x14ac:dyDescent="0.25">
      <c r="A854" s="32">
        <f>IF(Weighting!$P$14&gt;0,B854,"")</f>
        <v>1.369</v>
      </c>
      <c r="B854">
        <f>Weighting!$C$14</f>
        <v>1.369</v>
      </c>
      <c r="C854">
        <f>Weighting!$F$14</f>
        <v>0</v>
      </c>
      <c r="D854" t="b">
        <f>IF(C854=1,'Data Transformation'!$G$3+0.5*'Data Transformation'!$W$25,IF(C855=1,D855-'Data Transformation'!$W$25,FALSE))</f>
        <v>0</v>
      </c>
      <c r="E854" t="str">
        <f t="array" ref="E854">IF(ISLOGICAL(D854),"",FREQUENCY(IF('Data Transformation'!$B$425:$B$8425='Bin Analysis'!$B843,'Data Transformation'!$G$425:$G$8425),D854))</f>
        <v/>
      </c>
      <c r="F854" t="str">
        <f t="shared" si="105"/>
        <v/>
      </c>
      <c r="G854">
        <f>Weighting!$H$14</f>
        <v>0</v>
      </c>
      <c r="H854">
        <f t="array" ref="H854">FREQUENCY(IF('Data Transformation'!$B$4:$B$8425=B843,'Data Transformation'!$G$4:$G$8425),'Bin Analysis'!$B854)</f>
        <v>18</v>
      </c>
      <c r="I854">
        <f t="shared" si="106"/>
        <v>0</v>
      </c>
      <c r="J854">
        <f t="shared" si="107"/>
        <v>0</v>
      </c>
      <c r="K854">
        <f>J854*Weighting!$W$14</f>
        <v>0</v>
      </c>
      <c r="M854" s="14"/>
    </row>
    <row r="855" spans="1:13" x14ac:dyDescent="0.25">
      <c r="A855" s="32">
        <f>IF(Weighting!$P$15&gt;0,B855,"")</f>
        <v>1.5000009999999999</v>
      </c>
      <c r="B855">
        <f>Weighting!$C$15</f>
        <v>1.5000009999999999</v>
      </c>
      <c r="C855">
        <f>Weighting!$F$15</f>
        <v>0</v>
      </c>
      <c r="D855" t="b">
        <f>IF(C855=1,'Data Transformation'!$G$3+0.5*'Data Transformation'!$W$25,IF(C856=1,D856-'Data Transformation'!$W$25,FALSE))</f>
        <v>0</v>
      </c>
      <c r="E855" t="str">
        <f t="array" ref="E855">IF(ISLOGICAL(D855),"",FREQUENCY(IF('Data Transformation'!$B$425:$B$8425='Bin Analysis'!$B843,'Data Transformation'!$G$425:$G$8425),D855))</f>
        <v/>
      </c>
      <c r="F855" t="str">
        <f t="shared" si="105"/>
        <v/>
      </c>
      <c r="G855">
        <f>Weighting!$H$15</f>
        <v>0</v>
      </c>
      <c r="H855">
        <f t="array" ref="H855">FREQUENCY(IF('Data Transformation'!$B$4:$B$8425=B843,'Data Transformation'!$G$4:$G$8425),'Bin Analysis'!$B855)</f>
        <v>18</v>
      </c>
      <c r="I855">
        <f t="shared" si="106"/>
        <v>0</v>
      </c>
      <c r="J855">
        <f t="shared" si="107"/>
        <v>0</v>
      </c>
      <c r="K855">
        <f>J855*Weighting!$W$15</f>
        <v>0</v>
      </c>
      <c r="M855" s="14"/>
    </row>
    <row r="856" spans="1:13" x14ac:dyDescent="0.25">
      <c r="A856" s="32" t="str">
        <f>IF(Weighting!$P$16&gt;0,B856,"")</f>
        <v/>
      </c>
      <c r="B856">
        <f>Weighting!$C$16</f>
        <v>1.631</v>
      </c>
      <c r="C856">
        <f>Weighting!$F$16</f>
        <v>0</v>
      </c>
      <c r="D856" t="b">
        <f>IF(C856=1,'Data Transformation'!$G$3+0.5*'Data Transformation'!$W$25,IF(C857=1,D857-'Data Transformation'!$W$25,FALSE))</f>
        <v>0</v>
      </c>
      <c r="E856" t="str">
        <f t="array" ref="E856">IF(ISLOGICAL(D856),"",FREQUENCY(IF('Data Transformation'!$B$425:$B$8425='Bin Analysis'!$B843,'Data Transformation'!$G$425:$G$8425),D856))</f>
        <v/>
      </c>
      <c r="F856" t="str">
        <f t="shared" si="105"/>
        <v/>
      </c>
      <c r="G856">
        <f>Weighting!$H$16</f>
        <v>0</v>
      </c>
      <c r="H856">
        <f t="array" ref="H856">FREQUENCY(IF('Data Transformation'!$B$4:$B$8425=B843,'Data Transformation'!$G$4:$G$8425),'Bin Analysis'!$B856)</f>
        <v>18</v>
      </c>
      <c r="I856">
        <f t="shared" si="106"/>
        <v>0</v>
      </c>
      <c r="J856">
        <f t="shared" si="107"/>
        <v>0</v>
      </c>
      <c r="K856">
        <f>J856*Weighting!$W$16</f>
        <v>0</v>
      </c>
      <c r="M856" s="14"/>
    </row>
    <row r="857" spans="1:13" x14ac:dyDescent="0.25">
      <c r="A857" s="32" t="str">
        <f>IF(Weighting!$P$17&gt;0,B857,"")</f>
        <v/>
      </c>
      <c r="B857">
        <f>Weighting!$C$17</f>
        <v>1.762</v>
      </c>
      <c r="C857">
        <f>Weighting!$F$17</f>
        <v>0</v>
      </c>
      <c r="D857" t="b">
        <f>IF(C857=1,'Data Transformation'!$G$3+0.5*'Data Transformation'!$W$25,IF(C858=1,D858-'Data Transformation'!$W$25,FALSE))</f>
        <v>0</v>
      </c>
      <c r="E857" t="str">
        <f t="array" ref="E857">IF(ISLOGICAL(D857),"",FREQUENCY(IF('Data Transformation'!$B$425:$B$8425='Bin Analysis'!$B843,'Data Transformation'!$G$425:$G$8425),D857))</f>
        <v/>
      </c>
      <c r="F857" t="str">
        <f t="shared" si="105"/>
        <v/>
      </c>
      <c r="G857">
        <f>Weighting!$H$17</f>
        <v>0</v>
      </c>
      <c r="H857">
        <f t="array" ref="H857">FREQUENCY(IF('Data Transformation'!$B$4:$B$8425=B843,'Data Transformation'!$G$4:$G$8425),'Bin Analysis'!$B857)</f>
        <v>18</v>
      </c>
      <c r="I857">
        <f t="shared" si="106"/>
        <v>0</v>
      </c>
      <c r="J857">
        <f t="shared" si="107"/>
        <v>0</v>
      </c>
      <c r="K857">
        <f>J857*Weighting!$W$17</f>
        <v>0</v>
      </c>
      <c r="M857" s="14"/>
    </row>
    <row r="858" spans="1:13" x14ac:dyDescent="0.25">
      <c r="A858" s="32" t="str">
        <f>IF(Weighting!$P$18&gt;0,B858,"")</f>
        <v/>
      </c>
      <c r="B858">
        <f>Weighting!$C$18</f>
        <v>1.893</v>
      </c>
      <c r="C858">
        <f>Weighting!$F$18</f>
        <v>0</v>
      </c>
      <c r="D858" t="b">
        <f>IF(C858=1,'Data Transformation'!$G$3+0.5*'Data Transformation'!$W$25,IF(C859=1,D859-'Data Transformation'!$W$25,FALSE))</f>
        <v>0</v>
      </c>
      <c r="E858" t="str">
        <f t="array" ref="E858">IF(ISLOGICAL(D858),"",FREQUENCY(IF('Data Transformation'!$B$425:$B$8425='Bin Analysis'!$B843,'Data Transformation'!$G$425:$G$8425),D858))</f>
        <v/>
      </c>
      <c r="F858" t="str">
        <f t="shared" si="105"/>
        <v/>
      </c>
      <c r="G858">
        <f>Weighting!$H$18</f>
        <v>0</v>
      </c>
      <c r="H858">
        <f t="array" ref="H858">FREQUENCY(IF('Data Transformation'!$B$4:$B$8425=B843,'Data Transformation'!$G$4:$G$8425),'Bin Analysis'!$B858)</f>
        <v>18</v>
      </c>
      <c r="I858">
        <f t="shared" si="106"/>
        <v>0</v>
      </c>
      <c r="J858">
        <f t="shared" si="107"/>
        <v>0</v>
      </c>
      <c r="K858">
        <f>J858*Weighting!$W$18</f>
        <v>0</v>
      </c>
      <c r="M858" s="14"/>
    </row>
    <row r="859" spans="1:13" x14ac:dyDescent="0.25">
      <c r="A859" s="32" t="str">
        <f>IF(Weighting!$P$19&gt;0,B859,"")</f>
        <v/>
      </c>
      <c r="B859">
        <f>Weighting!$C$19</f>
        <v>2.024</v>
      </c>
      <c r="C859">
        <f>Weighting!$F$19</f>
        <v>0</v>
      </c>
      <c r="D859" t="b">
        <f>IF(C859=1,'Data Transformation'!$G$3+0.5*'Data Transformation'!$W$25,IF(C860=1,D860-'Data Transformation'!$W$25,FALSE))</f>
        <v>0</v>
      </c>
      <c r="E859" t="str">
        <f t="array" ref="E859">IF(ISLOGICAL(D859),"",FREQUENCY(IF('Data Transformation'!$B$425:$B$8425='Bin Analysis'!$B843,'Data Transformation'!$G$425:$G$8425),D859))</f>
        <v/>
      </c>
      <c r="F859" t="str">
        <f t="shared" si="105"/>
        <v/>
      </c>
      <c r="G859">
        <f>Weighting!$H$19</f>
        <v>0</v>
      </c>
      <c r="H859">
        <f t="array" ref="H859">FREQUENCY(IF('Data Transformation'!$B$4:$B$8425=B843,'Data Transformation'!$G$4:$G$8425),'Bin Analysis'!$B859)</f>
        <v>18</v>
      </c>
      <c r="I859">
        <f t="shared" si="106"/>
        <v>0</v>
      </c>
      <c r="J859">
        <f t="shared" si="107"/>
        <v>0</v>
      </c>
      <c r="K859">
        <f>J859*Weighting!$W$19</f>
        <v>0</v>
      </c>
      <c r="M859" s="14"/>
    </row>
    <row r="860" spans="1:13" x14ac:dyDescent="0.25">
      <c r="A860" s="32" t="str">
        <f>IF(Weighting!$P$20&gt;0,B860,"")</f>
        <v/>
      </c>
      <c r="B860">
        <f>Weighting!$C$20</f>
        <v>2.1550000000000002</v>
      </c>
      <c r="C860">
        <f>Weighting!$F$20</f>
        <v>0</v>
      </c>
      <c r="D860" t="b">
        <f>IF(C860=1,'Data Transformation'!$G$3+0.5*'Data Transformation'!$W$25,IF(C861=1,D861-'Data Transformation'!$W$25,FALSE))</f>
        <v>0</v>
      </c>
      <c r="E860" t="str">
        <f t="array" ref="E860">IF(ISLOGICAL(D860),"",FREQUENCY(IF('Data Transformation'!$B$425:$B$8425='Bin Analysis'!$B843,'Data Transformation'!$G$425:$G$8425),D860))</f>
        <v/>
      </c>
      <c r="F860" t="str">
        <f t="shared" si="105"/>
        <v/>
      </c>
      <c r="G860">
        <f>Weighting!$H$20</f>
        <v>0</v>
      </c>
      <c r="H860">
        <f t="array" ref="H860">FREQUENCY(IF('Data Transformation'!$B$4:$B$8425=B843,'Data Transformation'!$G$4:$G$8425),'Bin Analysis'!$B860)</f>
        <v>18</v>
      </c>
      <c r="I860">
        <f t="shared" si="106"/>
        <v>0</v>
      </c>
      <c r="J860">
        <f t="shared" si="107"/>
        <v>0</v>
      </c>
      <c r="K860">
        <f>J860*Weighting!$W$20</f>
        <v>0</v>
      </c>
      <c r="M860" s="14"/>
    </row>
    <row r="861" spans="1:13" x14ac:dyDescent="0.25">
      <c r="A861" s="32" t="str">
        <f>IF(Weighting!$P$21&gt;0,B861,"")</f>
        <v/>
      </c>
      <c r="B861">
        <f>Weighting!$C$21</f>
        <v>2.2860000000000005</v>
      </c>
      <c r="C861">
        <f>Weighting!$F$21</f>
        <v>0</v>
      </c>
      <c r="D861" t="b">
        <f>IF(C861=1,'Data Transformation'!$G$3+0.5*'Data Transformation'!$W$25,IF(C862=1,D862-'Data Transformation'!$W$25,FALSE))</f>
        <v>0</v>
      </c>
      <c r="E861" t="str">
        <f t="array" ref="E861">IF(ISLOGICAL(D861),"",FREQUENCY(IF('Data Transformation'!$B$425:$B$8425='Bin Analysis'!$B843,'Data Transformation'!$G$425:$G$8425),D861))</f>
        <v/>
      </c>
      <c r="F861" t="str">
        <f t="shared" si="105"/>
        <v/>
      </c>
      <c r="G861">
        <f>Weighting!$H$21</f>
        <v>0</v>
      </c>
      <c r="H861">
        <f t="array" ref="H861">FREQUENCY(IF('Data Transformation'!$B$4:$B$8425=B843,'Data Transformation'!$G$4:$G$8425),'Bin Analysis'!$B861)</f>
        <v>18</v>
      </c>
      <c r="I861">
        <f t="shared" si="106"/>
        <v>0</v>
      </c>
      <c r="J861">
        <f t="shared" si="107"/>
        <v>0</v>
      </c>
      <c r="K861">
        <f>J861*Weighting!$W$21</f>
        <v>0</v>
      </c>
      <c r="M861" s="14"/>
    </row>
    <row r="862" spans="1:13" x14ac:dyDescent="0.25">
      <c r="A862" s="32" t="str">
        <f>IF(Weighting!$P$22&gt;0,B862,"")</f>
        <v/>
      </c>
      <c r="B862">
        <f>Weighting!$C$22</f>
        <v>2.4170000000000007</v>
      </c>
      <c r="C862">
        <f>Weighting!$F$22</f>
        <v>0</v>
      </c>
      <c r="D862" t="b">
        <f>IF(C862=1,'Data Transformation'!$G$3+0.5*'Data Transformation'!$W$25,IF(C863=1,D863-'Data Transformation'!$W$25,FALSE))</f>
        <v>0</v>
      </c>
      <c r="E862" t="str">
        <f t="array" ref="E862">IF(ISLOGICAL(D862),"",FREQUENCY(IF('Data Transformation'!$B$425:$B$8425='Bin Analysis'!$B843,'Data Transformation'!$G$425:$G$8425),D862))</f>
        <v/>
      </c>
      <c r="F862" t="str">
        <f t="shared" si="105"/>
        <v/>
      </c>
      <c r="G862">
        <f>Weighting!$H$22</f>
        <v>0</v>
      </c>
      <c r="H862">
        <f t="array" ref="H862">FREQUENCY(IF('Data Transformation'!$B$4:$B$8425=B843,'Data Transformation'!$G$4:$G$8425),'Bin Analysis'!$B862)</f>
        <v>18</v>
      </c>
      <c r="I862">
        <f t="shared" si="106"/>
        <v>0</v>
      </c>
      <c r="J862">
        <f t="shared" si="107"/>
        <v>0</v>
      </c>
      <c r="K862">
        <f>J862*Weighting!$W$22</f>
        <v>0</v>
      </c>
      <c r="M862" s="14"/>
    </row>
    <row r="863" spans="1:13" x14ac:dyDescent="0.25">
      <c r="A863" s="32" t="str">
        <f>IF(Weighting!$P$23&gt;0,B863,"")</f>
        <v/>
      </c>
      <c r="B863">
        <f>Weighting!$C$23</f>
        <v>2.5480000000000009</v>
      </c>
      <c r="C863">
        <f>Weighting!$F$23</f>
        <v>0</v>
      </c>
      <c r="D863" t="b">
        <f>IF(C863=1,'Data Transformation'!$G$3+0.5*'Data Transformation'!$W$25,IF(C864=1,D864-'Data Transformation'!$W$25,FALSE))</f>
        <v>0</v>
      </c>
      <c r="E863" t="str">
        <f t="array" ref="E863">IF(ISLOGICAL(D863),"",FREQUENCY(IF('Data Transformation'!$B$425:$B$8425='Bin Analysis'!$B843,'Data Transformation'!$G$425:$G$8425),D863))</f>
        <v/>
      </c>
      <c r="F863" t="str">
        <f t="shared" si="105"/>
        <v/>
      </c>
      <c r="G863">
        <f>Weighting!$H$23</f>
        <v>0</v>
      </c>
      <c r="H863">
        <f t="array" ref="H863">FREQUENCY(IF('Data Transformation'!$B$4:$B$8425=B843,'Data Transformation'!$G$4:$G$8425),'Bin Analysis'!$B863)</f>
        <v>18</v>
      </c>
      <c r="I863">
        <f t="shared" si="106"/>
        <v>0</v>
      </c>
      <c r="J863">
        <f t="shared" si="107"/>
        <v>0</v>
      </c>
      <c r="K863">
        <f>J863*Weighting!$W$23</f>
        <v>0</v>
      </c>
      <c r="M863" s="14"/>
    </row>
    <row r="864" spans="1:13" x14ac:dyDescent="0.25">
      <c r="A864" s="32" t="str">
        <f>IF(Weighting!$P$24&gt;0,B864,"")</f>
        <v/>
      </c>
      <c r="B864">
        <f>Weighting!$C$24</f>
        <v>2.6790000000000012</v>
      </c>
      <c r="C864">
        <f>Weighting!$F$24</f>
        <v>0</v>
      </c>
      <c r="D864" t="b">
        <f>IF(C864=1,'Data Transformation'!$G$3+0.5*'Data Transformation'!$W$25,IF(C865=1,D865-'Data Transformation'!$W$25,FALSE))</f>
        <v>0</v>
      </c>
      <c r="E864" t="str">
        <f t="array" ref="E864">IF(ISLOGICAL(D864),"",FREQUENCY(IF('Data Transformation'!$B$425:$B$8425='Bin Analysis'!$B843,'Data Transformation'!$G$425:$G$8425),D864))</f>
        <v/>
      </c>
      <c r="F864" t="str">
        <f t="shared" si="105"/>
        <v/>
      </c>
      <c r="G864">
        <f>Weighting!$H$24</f>
        <v>0</v>
      </c>
      <c r="H864">
        <f t="array" ref="H864">FREQUENCY(IF('Data Transformation'!$B$4:$B$8425=B843,'Data Transformation'!$G$4:$G$8425),'Bin Analysis'!$B864)</f>
        <v>18</v>
      </c>
      <c r="I864">
        <f t="shared" si="106"/>
        <v>0</v>
      </c>
      <c r="J864">
        <f t="shared" si="107"/>
        <v>0</v>
      </c>
      <c r="K864">
        <f>J864*Weighting!$W$24</f>
        <v>0</v>
      </c>
      <c r="M864" s="14"/>
    </row>
    <row r="865" spans="1:25" x14ac:dyDescent="0.25">
      <c r="A865" s="32" t="str">
        <f>IF(Weighting!$P$25&gt;0,B865,"")</f>
        <v/>
      </c>
      <c r="B865">
        <f>Weighting!$C$25</f>
        <v>2.8100000000000014</v>
      </c>
      <c r="C865">
        <f>Weighting!$F$25</f>
        <v>0</v>
      </c>
      <c r="D865" t="b">
        <f>IF(C865=1,'Data Transformation'!$G$3+0.5*'Data Transformation'!$W$25,IF(C866=1,D866-'Data Transformation'!$W$25,FALSE))</f>
        <v>0</v>
      </c>
      <c r="E865" t="str">
        <f t="array" ref="E865">IF(ISLOGICAL(D865),"",FREQUENCY(IF('Data Transformation'!$B$425:$B$8425='Bin Analysis'!$B843,'Data Transformation'!$G$425:$G$8425),D865))</f>
        <v/>
      </c>
      <c r="F865" t="str">
        <f t="shared" si="105"/>
        <v/>
      </c>
      <c r="G865">
        <f>Weighting!$H$25</f>
        <v>0</v>
      </c>
      <c r="H865">
        <f t="array" ref="H865">FREQUENCY(IF('Data Transformation'!$B$4:$B$8425=B843,'Data Transformation'!$G$4:$G$8425),'Bin Analysis'!$B865)</f>
        <v>18</v>
      </c>
      <c r="I865">
        <f t="shared" si="106"/>
        <v>0</v>
      </c>
      <c r="J865">
        <f t="shared" si="107"/>
        <v>0</v>
      </c>
      <c r="K865">
        <f>J865*Weighting!$W$25</f>
        <v>0</v>
      </c>
      <c r="M865" s="14"/>
    </row>
    <row r="866" spans="1:25" x14ac:dyDescent="0.25">
      <c r="O866"/>
      <c r="P866"/>
      <c r="Q866"/>
      <c r="R866"/>
    </row>
    <row r="867" spans="1:25" ht="23.25" x14ac:dyDescent="0.35">
      <c r="A867" s="21" t="s">
        <v>0</v>
      </c>
      <c r="B867" s="21">
        <f>IFERROR(VLOOKUP(C867,'Data Transformation'!$L$6:$M$426,2,FALSE),"")</f>
        <v>36</v>
      </c>
      <c r="C867" s="21">
        <f>C843+1</f>
        <v>36</v>
      </c>
      <c r="D867" s="21"/>
      <c r="E867" s="21"/>
      <c r="F867" s="21"/>
      <c r="G867" s="21"/>
      <c r="H867" s="22"/>
      <c r="I867" s="22"/>
      <c r="J867" s="22"/>
      <c r="K867" s="21"/>
      <c r="L867" s="21">
        <f>B867</f>
        <v>36</v>
      </c>
      <c r="M867" s="23">
        <f>INDEX('Data Transformation'!$O$4:$O$424,MATCH($B867,'Data Transformation'!$M$4:$M$424,0),MATCH($M$2,'Data Transformation'!$O$3,0))</f>
        <v>20</v>
      </c>
      <c r="N867" s="27">
        <f>IF('Input and Summary Results'!$J$16="minimum",'Bin Analysis'!X868/(M867-1),'Bin Analysis'!Y867/('Bin Analysis'!M867-1))</f>
        <v>0</v>
      </c>
      <c r="O867" s="27">
        <f>IF(M867=FALSE,NA(),(VLOOKUP(1,C870:K889,4,FALSE))/(M867-1))</f>
        <v>0.78947368421052633</v>
      </c>
      <c r="P867" s="27">
        <f>IF(M867=FALSE,NA(),SUM(J870:J889)/Weighting!$S$5)</f>
        <v>0.5</v>
      </c>
      <c r="Q867" s="27">
        <f>IF(M867=FALSE,NA(),SUM(K870:K889)/Weighting!$S$6)</f>
        <v>0.43478260869565216</v>
      </c>
      <c r="R867" s="27">
        <f>IF(M867=FALSE,NA(),(VLOOKUP(1,G870:K889,3,FALSE))/(M867-1))</f>
        <v>5.2631578947368418E-2</v>
      </c>
      <c r="S867" s="22" t="str">
        <f>IF(M867=FALSE,NA(),IF(SUM(J870:J889)=2,"yes","no"))</f>
        <v>no</v>
      </c>
      <c r="X867" s="2" cm="2">
        <f t="array" ref="X867:X868">FREQUENCY(IF('Data Transformation'!$B$425:$B$6424='Bin Analysis'!L867,'Data Transformation'!$G$425:$G$6424),'Data Transformation'!$U$11)</f>
        <v>19</v>
      </c>
      <c r="Y867" s="2" cm="2">
        <f t="array" ref="Y867:Y868">FREQUENCY(IF('Data Transformation'!$B$425:$B$6424='Bin Analysis'!L867,'Data Transformation'!$G$425:$G$6424),'Data Transformation'!$U$12)</f>
        <v>4</v>
      </c>
    </row>
    <row r="868" spans="1:25" x14ac:dyDescent="0.25">
      <c r="A868" s="14" t="s">
        <v>67</v>
      </c>
      <c r="B868" t="s">
        <v>47</v>
      </c>
      <c r="C868" t="s">
        <v>5</v>
      </c>
      <c r="D868" t="s">
        <v>100</v>
      </c>
      <c r="E868" t="s">
        <v>101</v>
      </c>
      <c r="F868" t="s">
        <v>102</v>
      </c>
      <c r="G868" t="s">
        <v>70</v>
      </c>
      <c r="H868" t="s">
        <v>31</v>
      </c>
      <c r="I868" t="s">
        <v>32</v>
      </c>
      <c r="J868" t="s">
        <v>46</v>
      </c>
      <c r="K868" s="14" t="s">
        <v>45</v>
      </c>
      <c r="M868" s="14"/>
      <c r="X868" s="2">
        <v>0</v>
      </c>
      <c r="Y868" s="2">
        <v>15</v>
      </c>
    </row>
    <row r="869" spans="1:25" x14ac:dyDescent="0.25">
      <c r="A869" s="32"/>
      <c r="D869" t="b">
        <f>IF(C869=1,'Data Transformation'!$G$3+0.5*'Data Transformation'!$W$25,IF(C870=1,D870-'Data Transformation'!$W$25,FALSE))</f>
        <v>0</v>
      </c>
      <c r="E869" t="str">
        <f t="array" ref="E869">IF(ISLOGICAL(D869),"",FREQUENCY(IF('Data Transformation'!$B$425:$B$8425='Bin Analysis'!$B867,'Data Transformation'!$G$425:$G$8425),D869))</f>
        <v/>
      </c>
      <c r="F869" t="str">
        <f>IF(ISLOGICAL(D869),"",E869-E868)</f>
        <v/>
      </c>
      <c r="M869" s="14"/>
    </row>
    <row r="870" spans="1:25" x14ac:dyDescent="0.25">
      <c r="A870" s="32">
        <f>IF(Weighting!$P$6&gt;0,B870,"")</f>
        <v>0.32100000000000001</v>
      </c>
      <c r="B870">
        <f>Weighting!$C$6</f>
        <v>0.32100000000000001</v>
      </c>
      <c r="C870">
        <f>Weighting!$F$6</f>
        <v>0</v>
      </c>
      <c r="D870" t="b">
        <f>IF(C870=1,'Data Transformation'!$G$3+0.5*'Data Transformation'!$W$25,IF(C871=1,D871-'Data Transformation'!$W$25,FALSE))</f>
        <v>0</v>
      </c>
      <c r="E870" t="str">
        <f t="array" ref="E870">IF(ISLOGICAL(D870),"",FREQUENCY(IF('Data Transformation'!$B$425:$B$8425='Bin Analysis'!$B867,'Data Transformation'!$G$425:$G$8425),D870))</f>
        <v/>
      </c>
      <c r="F870" t="str">
        <f>IF(ISLOGICAL(D870),"",E870-E869)</f>
        <v/>
      </c>
      <c r="G870">
        <f>Weighting!$H$6</f>
        <v>1</v>
      </c>
      <c r="H870">
        <f t="array" ref="H870">FREQUENCY(IF('Data Transformation'!$B$4:$B$8425=B867,'Data Transformation'!$G$4:$G$8425),'Bin Analysis'!$B870)</f>
        <v>1</v>
      </c>
      <c r="I870">
        <f>H870-H869</f>
        <v>1</v>
      </c>
      <c r="J870">
        <f>IF(I870=0,0,1)</f>
        <v>1</v>
      </c>
      <c r="K870">
        <f>J870*Weighting!$W$6</f>
        <v>1</v>
      </c>
      <c r="M870" s="14"/>
    </row>
    <row r="871" spans="1:25" x14ac:dyDescent="0.25">
      <c r="A871" s="32">
        <f>IF(Weighting!$P$7&gt;0,B871,"")</f>
        <v>0.45200000000000001</v>
      </c>
      <c r="B871">
        <f>Weighting!$C$7</f>
        <v>0.45200000000000001</v>
      </c>
      <c r="C871">
        <f>Weighting!$F$7</f>
        <v>0</v>
      </c>
      <c r="D871" t="b">
        <f>IF(C871=1,'Data Transformation'!$G$3+0.5*'Data Transformation'!$W$25,IF(C872=1,D872-'Data Transformation'!$W$25,FALSE))</f>
        <v>0</v>
      </c>
      <c r="E871" t="str">
        <f t="array" ref="E871">IF(ISLOGICAL(D871),"",FREQUENCY(IF('Data Transformation'!$B$425:$B$8425='Bin Analysis'!$B867,'Data Transformation'!$G$425:$G$8425),D871))</f>
        <v/>
      </c>
      <c r="F871" t="str">
        <f t="shared" ref="F871:F889" si="108">IF(ISLOGICAL(D871),"",E871-E870)</f>
        <v/>
      </c>
      <c r="G871">
        <f>Weighting!$H$7</f>
        <v>0</v>
      </c>
      <c r="H871">
        <f t="array" ref="H871">FREQUENCY(IF('Data Transformation'!$B$4:$B$8425=B867,'Data Transformation'!$G$4:$G$8425),'Bin Analysis'!$B871)</f>
        <v>1</v>
      </c>
      <c r="I871">
        <f t="shared" ref="I871:I889" si="109">H871-H870</f>
        <v>0</v>
      </c>
      <c r="J871">
        <f>IF(I871=0,0,1)</f>
        <v>0</v>
      </c>
      <c r="K871">
        <f>J871*Weighting!$W$7</f>
        <v>0</v>
      </c>
      <c r="M871" s="14"/>
    </row>
    <row r="872" spans="1:25" x14ac:dyDescent="0.25">
      <c r="A872" s="32">
        <f>IF(Weighting!$P$8&gt;0,B872,"")</f>
        <v>0.58299999999999996</v>
      </c>
      <c r="B872">
        <f>Weighting!$C$8</f>
        <v>0.58299999999999996</v>
      </c>
      <c r="C872">
        <f>Weighting!$F$8</f>
        <v>0</v>
      </c>
      <c r="D872" t="b">
        <f>IF(C872=1,'Data Transformation'!$G$3+0.5*'Data Transformation'!$W$25,IF(C873=1,D873-'Data Transformation'!$W$25,FALSE))</f>
        <v>0</v>
      </c>
      <c r="E872" t="str">
        <f t="array" ref="E872">IF(ISLOGICAL(D872),"",FREQUENCY(IF('Data Transformation'!$B$425:$B$8425='Bin Analysis'!$B867,'Data Transformation'!$G$425:$G$8425),D872))</f>
        <v/>
      </c>
      <c r="F872" t="str">
        <f t="shared" si="108"/>
        <v/>
      </c>
      <c r="G872">
        <f>Weighting!$H$8</f>
        <v>0</v>
      </c>
      <c r="H872">
        <f t="array" ref="H872">FREQUENCY(IF('Data Transformation'!$B$4:$B$8425=B867,'Data Transformation'!$G$4:$G$8425),'Bin Analysis'!$B872)</f>
        <v>2</v>
      </c>
      <c r="I872">
        <f t="shared" si="109"/>
        <v>1</v>
      </c>
      <c r="J872">
        <f t="shared" ref="J872:J889" si="110">IF(I872=0,0,1)</f>
        <v>1</v>
      </c>
      <c r="K872">
        <f>J872*Weighting!$W$8</f>
        <v>3</v>
      </c>
      <c r="M872" s="14"/>
    </row>
    <row r="873" spans="1:25" x14ac:dyDescent="0.25">
      <c r="A873" s="32">
        <f>IF(Weighting!$P$9&gt;0,B873,"")</f>
        <v>0.71399999999999997</v>
      </c>
      <c r="B873" s="50">
        <f>Weighting!$C$9</f>
        <v>0.71399999999999997</v>
      </c>
      <c r="C873">
        <f>Weighting!$F$9</f>
        <v>0</v>
      </c>
      <c r="D873" t="b">
        <f>IF(C873=1,'Data Transformation'!$G$3+0.5*'Data Transformation'!$W$25,IF(C874=1,D874-'Data Transformation'!$W$25,FALSE))</f>
        <v>0</v>
      </c>
      <c r="E873" t="str">
        <f t="array" ref="E873">IF(ISLOGICAL(D873),"",FREQUENCY(IF('Data Transformation'!$B$425:$B$8425='Bin Analysis'!$B867,'Data Transformation'!$G$425:$G$8425),D873))</f>
        <v/>
      </c>
      <c r="F873" t="str">
        <f t="shared" si="108"/>
        <v/>
      </c>
      <c r="G873">
        <f>Weighting!$H$9</f>
        <v>0</v>
      </c>
      <c r="H873">
        <f t="array" ref="H873">FREQUENCY(IF('Data Transformation'!$B$4:$B$8425=B867,'Data Transformation'!$G$4:$G$8425),'Bin Analysis'!$B873)</f>
        <v>2</v>
      </c>
      <c r="I873">
        <f t="shared" si="109"/>
        <v>0</v>
      </c>
      <c r="J873">
        <f t="shared" si="110"/>
        <v>0</v>
      </c>
      <c r="K873">
        <f>J873*Weighting!$W$9</f>
        <v>0</v>
      </c>
      <c r="M873" s="14"/>
    </row>
    <row r="874" spans="1:25" x14ac:dyDescent="0.25">
      <c r="A874" s="32">
        <f>IF(Weighting!$P$10&gt;0,B874,"")</f>
        <v>0.84499999999999997</v>
      </c>
      <c r="B874">
        <f>Weighting!$C$10</f>
        <v>0.84499999999999997</v>
      </c>
      <c r="C874">
        <f>Weighting!$F$10</f>
        <v>0</v>
      </c>
      <c r="D874" t="b">
        <f>IF(C874=1,'Data Transformation'!$G$3+0.5*'Data Transformation'!$W$25,IF(C875=1,D875-'Data Transformation'!$W$25,FALSE))</f>
        <v>0</v>
      </c>
      <c r="E874" t="str">
        <f t="array" ref="E874">IF(ISLOGICAL(D874),"",FREQUENCY(IF('Data Transformation'!$B$425:$B$8425='Bin Analysis'!$B867,'Data Transformation'!$G$425:$G$8425),D874))</f>
        <v/>
      </c>
      <c r="F874" t="str">
        <f t="shared" si="108"/>
        <v/>
      </c>
      <c r="G874">
        <f>Weighting!$H$10</f>
        <v>0</v>
      </c>
      <c r="H874">
        <f t="array" ref="H874">FREQUENCY(IF('Data Transformation'!$B$4:$B$8425=B867,'Data Transformation'!$G$4:$G$8425),'Bin Analysis'!$B874)</f>
        <v>4</v>
      </c>
      <c r="I874">
        <f t="shared" si="109"/>
        <v>2</v>
      </c>
      <c r="J874">
        <f t="shared" si="110"/>
        <v>1</v>
      </c>
      <c r="K874">
        <f>J874*Weighting!$W$10</f>
        <v>3</v>
      </c>
      <c r="M874" s="14"/>
    </row>
    <row r="875" spans="1:25" x14ac:dyDescent="0.25">
      <c r="A875" s="32">
        <f>IF(Weighting!$P$11&gt;0,B875,"")</f>
        <v>0.97599999999999998</v>
      </c>
      <c r="B875">
        <f>Weighting!$C$11</f>
        <v>0.97599999999999998</v>
      </c>
      <c r="C875">
        <f>Weighting!$F$11</f>
        <v>0</v>
      </c>
      <c r="D875">
        <f>IF(C875=1,'Data Transformation'!$G$3+0.5*'Data Transformation'!$W$25,IF(C876=1,D876-'Data Transformation'!$W$25,FALSE))</f>
        <v>0.86899999999999999</v>
      </c>
      <c r="E875">
        <f t="array" ref="E875">IF(ISLOGICAL(D875),"",FREQUENCY(IF('Data Transformation'!$B$425:$B$8425='Bin Analysis'!$B867,'Data Transformation'!$G$425:$G$8425),D875))</f>
        <v>4</v>
      </c>
      <c r="F875" t="e">
        <f t="shared" si="108"/>
        <v>#VALUE!</v>
      </c>
      <c r="G875">
        <f>Weighting!$H$11</f>
        <v>0</v>
      </c>
      <c r="H875">
        <f t="array" ref="H875">FREQUENCY(IF('Data Transformation'!$B$4:$B$8425=B867,'Data Transformation'!$G$4:$G$8425),'Bin Analysis'!$B875)</f>
        <v>11</v>
      </c>
      <c r="I875">
        <f t="shared" si="109"/>
        <v>7</v>
      </c>
      <c r="J875">
        <f t="shared" si="110"/>
        <v>1</v>
      </c>
      <c r="K875">
        <f>J875*Weighting!$W$11</f>
        <v>2</v>
      </c>
      <c r="M875" s="14"/>
    </row>
    <row r="876" spans="1:25" x14ac:dyDescent="0.25">
      <c r="A876" s="32">
        <f>IF(Weighting!$P$12&gt;0,B876,"")</f>
        <v>1.107</v>
      </c>
      <c r="B876">
        <f>Weighting!$C$12</f>
        <v>1.107</v>
      </c>
      <c r="C876">
        <f>Weighting!$F$12</f>
        <v>1</v>
      </c>
      <c r="D876">
        <f>IF(C876=1,'Data Transformation'!$G$3+0.5*'Data Transformation'!$W$25,IF(C877=1,D877-'Data Transformation'!$W$25,FALSE))</f>
        <v>1.131</v>
      </c>
      <c r="E876">
        <f t="array" ref="E876">IF(ISLOGICAL(D876),"",FREQUENCY(IF('Data Transformation'!$B$425:$B$8425='Bin Analysis'!$B867,'Data Transformation'!$G$425:$G$8425),D876))</f>
        <v>19</v>
      </c>
      <c r="F876">
        <f t="shared" si="108"/>
        <v>15</v>
      </c>
      <c r="G876">
        <f>Weighting!$H$12</f>
        <v>0</v>
      </c>
      <c r="H876">
        <f t="array" ref="H876">FREQUENCY(IF('Data Transformation'!$B$4:$B$8425=B867,'Data Transformation'!$G$4:$G$8425),'Bin Analysis'!$B876)</f>
        <v>20</v>
      </c>
      <c r="I876">
        <f t="shared" si="109"/>
        <v>9</v>
      </c>
      <c r="J876">
        <f t="shared" si="110"/>
        <v>1</v>
      </c>
      <c r="K876">
        <f>J876*Weighting!$W$12</f>
        <v>1</v>
      </c>
      <c r="M876" s="14"/>
    </row>
    <row r="877" spans="1:25" x14ac:dyDescent="0.25">
      <c r="A877" s="32">
        <f>IF(Weighting!$P$13&gt;0,B877,"")</f>
        <v>1.238</v>
      </c>
      <c r="B877">
        <f>Weighting!$C$13</f>
        <v>1.238</v>
      </c>
      <c r="C877">
        <f>Weighting!$F$13</f>
        <v>0</v>
      </c>
      <c r="D877" t="b">
        <f>IF(C877=1,'Data Transformation'!$G$3+0.5*'Data Transformation'!$W$25,IF(C878=1,D878-'Data Transformation'!$W$25,FALSE))</f>
        <v>0</v>
      </c>
      <c r="E877" t="str">
        <f t="array" ref="E877">IF(ISLOGICAL(D877),"",FREQUENCY(IF('Data Transformation'!$B$425:$B$8425='Bin Analysis'!$B867,'Data Transformation'!$G$425:$G$8425),D877))</f>
        <v/>
      </c>
      <c r="F877" t="str">
        <f t="shared" si="108"/>
        <v/>
      </c>
      <c r="G877">
        <f>Weighting!$H$13</f>
        <v>0</v>
      </c>
      <c r="H877">
        <f t="array" ref="H877">FREQUENCY(IF('Data Transformation'!$B$4:$B$8425=B867,'Data Transformation'!$G$4:$G$8425),'Bin Analysis'!$B877)</f>
        <v>20</v>
      </c>
      <c r="I877">
        <f t="shared" si="109"/>
        <v>0</v>
      </c>
      <c r="J877">
        <f t="shared" si="110"/>
        <v>0</v>
      </c>
      <c r="K877">
        <f>J877*Weighting!$W$13</f>
        <v>0</v>
      </c>
      <c r="M877" s="14"/>
    </row>
    <row r="878" spans="1:25" x14ac:dyDescent="0.25">
      <c r="A878" s="32">
        <f>IF(Weighting!$P$14&gt;0,B878,"")</f>
        <v>1.369</v>
      </c>
      <c r="B878">
        <f>Weighting!$C$14</f>
        <v>1.369</v>
      </c>
      <c r="C878">
        <f>Weighting!$F$14</f>
        <v>0</v>
      </c>
      <c r="D878" t="b">
        <f>IF(C878=1,'Data Transformation'!$G$3+0.5*'Data Transformation'!$W$25,IF(C879=1,D879-'Data Transformation'!$W$25,FALSE))</f>
        <v>0</v>
      </c>
      <c r="E878" t="str">
        <f t="array" ref="E878">IF(ISLOGICAL(D878),"",FREQUENCY(IF('Data Transformation'!$B$425:$B$8425='Bin Analysis'!$B867,'Data Transformation'!$G$425:$G$8425),D878))</f>
        <v/>
      </c>
      <c r="F878" t="str">
        <f t="shared" si="108"/>
        <v/>
      </c>
      <c r="G878">
        <f>Weighting!$H$14</f>
        <v>0</v>
      </c>
      <c r="H878">
        <f t="array" ref="H878">FREQUENCY(IF('Data Transformation'!$B$4:$B$8425=B867,'Data Transformation'!$G$4:$G$8425),'Bin Analysis'!$B878)</f>
        <v>20</v>
      </c>
      <c r="I878">
        <f t="shared" si="109"/>
        <v>0</v>
      </c>
      <c r="J878">
        <f t="shared" si="110"/>
        <v>0</v>
      </c>
      <c r="K878">
        <f>J878*Weighting!$W$14</f>
        <v>0</v>
      </c>
      <c r="M878" s="14"/>
    </row>
    <row r="879" spans="1:25" x14ac:dyDescent="0.25">
      <c r="A879" s="32">
        <f>IF(Weighting!$P$15&gt;0,B879,"")</f>
        <v>1.5000009999999999</v>
      </c>
      <c r="B879">
        <f>Weighting!$C$15</f>
        <v>1.5000009999999999</v>
      </c>
      <c r="C879">
        <f>Weighting!$F$15</f>
        <v>0</v>
      </c>
      <c r="D879" t="b">
        <f>IF(C879=1,'Data Transformation'!$G$3+0.5*'Data Transformation'!$W$25,IF(C880=1,D880-'Data Transformation'!$W$25,FALSE))</f>
        <v>0</v>
      </c>
      <c r="E879" t="str">
        <f t="array" ref="E879">IF(ISLOGICAL(D879),"",FREQUENCY(IF('Data Transformation'!$B$425:$B$8425='Bin Analysis'!$B867,'Data Transformation'!$G$425:$G$8425),D879))</f>
        <v/>
      </c>
      <c r="F879" t="str">
        <f t="shared" si="108"/>
        <v/>
      </c>
      <c r="G879">
        <f>Weighting!$H$15</f>
        <v>0</v>
      </c>
      <c r="H879">
        <f t="array" ref="H879">FREQUENCY(IF('Data Transformation'!$B$4:$B$8425=B867,'Data Transformation'!$G$4:$G$8425),'Bin Analysis'!$B879)</f>
        <v>20</v>
      </c>
      <c r="I879">
        <f t="shared" si="109"/>
        <v>0</v>
      </c>
      <c r="J879">
        <f t="shared" si="110"/>
        <v>0</v>
      </c>
      <c r="K879">
        <f>J879*Weighting!$W$15</f>
        <v>0</v>
      </c>
      <c r="M879" s="14"/>
    </row>
    <row r="880" spans="1:25" x14ac:dyDescent="0.25">
      <c r="A880" s="32" t="str">
        <f>IF(Weighting!$P$16&gt;0,B880,"")</f>
        <v/>
      </c>
      <c r="B880">
        <f>Weighting!$C$16</f>
        <v>1.631</v>
      </c>
      <c r="C880">
        <f>Weighting!$F$16</f>
        <v>0</v>
      </c>
      <c r="D880" t="b">
        <f>IF(C880=1,'Data Transformation'!$G$3+0.5*'Data Transformation'!$W$25,IF(C881=1,D881-'Data Transformation'!$W$25,FALSE))</f>
        <v>0</v>
      </c>
      <c r="E880" t="str">
        <f t="array" ref="E880">IF(ISLOGICAL(D880),"",FREQUENCY(IF('Data Transformation'!$B$425:$B$8425='Bin Analysis'!$B867,'Data Transformation'!$G$425:$G$8425),D880))</f>
        <v/>
      </c>
      <c r="F880" t="str">
        <f t="shared" si="108"/>
        <v/>
      </c>
      <c r="G880">
        <f>Weighting!$H$16</f>
        <v>0</v>
      </c>
      <c r="H880">
        <f t="array" ref="H880">FREQUENCY(IF('Data Transformation'!$B$4:$B$8425=B867,'Data Transformation'!$G$4:$G$8425),'Bin Analysis'!$B880)</f>
        <v>20</v>
      </c>
      <c r="I880">
        <f t="shared" si="109"/>
        <v>0</v>
      </c>
      <c r="J880">
        <f t="shared" si="110"/>
        <v>0</v>
      </c>
      <c r="K880">
        <f>J880*Weighting!$W$16</f>
        <v>0</v>
      </c>
      <c r="M880" s="14"/>
    </row>
    <row r="881" spans="1:25" x14ac:dyDescent="0.25">
      <c r="A881" s="32" t="str">
        <f>IF(Weighting!$P$17&gt;0,B881,"")</f>
        <v/>
      </c>
      <c r="B881">
        <f>Weighting!$C$17</f>
        <v>1.762</v>
      </c>
      <c r="C881">
        <f>Weighting!$F$17</f>
        <v>0</v>
      </c>
      <c r="D881" t="b">
        <f>IF(C881=1,'Data Transformation'!$G$3+0.5*'Data Transformation'!$W$25,IF(C882=1,D882-'Data Transformation'!$W$25,FALSE))</f>
        <v>0</v>
      </c>
      <c r="E881" t="str">
        <f t="array" ref="E881">IF(ISLOGICAL(D881),"",FREQUENCY(IF('Data Transformation'!$B$425:$B$8425='Bin Analysis'!$B867,'Data Transformation'!$G$425:$G$8425),D881))</f>
        <v/>
      </c>
      <c r="F881" t="str">
        <f t="shared" si="108"/>
        <v/>
      </c>
      <c r="G881">
        <f>Weighting!$H$17</f>
        <v>0</v>
      </c>
      <c r="H881">
        <f t="array" ref="H881">FREQUENCY(IF('Data Transformation'!$B$4:$B$8425=B867,'Data Transformation'!$G$4:$G$8425),'Bin Analysis'!$B881)</f>
        <v>20</v>
      </c>
      <c r="I881">
        <f t="shared" si="109"/>
        <v>0</v>
      </c>
      <c r="J881">
        <f t="shared" si="110"/>
        <v>0</v>
      </c>
      <c r="K881">
        <f>J881*Weighting!$W$17</f>
        <v>0</v>
      </c>
      <c r="M881" s="14"/>
    </row>
    <row r="882" spans="1:25" x14ac:dyDescent="0.25">
      <c r="A882" s="32" t="str">
        <f>IF(Weighting!$P$18&gt;0,B882,"")</f>
        <v/>
      </c>
      <c r="B882">
        <f>Weighting!$C$18</f>
        <v>1.893</v>
      </c>
      <c r="C882">
        <f>Weighting!$F$18</f>
        <v>0</v>
      </c>
      <c r="D882" t="b">
        <f>IF(C882=1,'Data Transformation'!$G$3+0.5*'Data Transformation'!$W$25,IF(C883=1,D883-'Data Transformation'!$W$25,FALSE))</f>
        <v>0</v>
      </c>
      <c r="E882" t="str">
        <f t="array" ref="E882">IF(ISLOGICAL(D882),"",FREQUENCY(IF('Data Transformation'!$B$425:$B$8425='Bin Analysis'!$B867,'Data Transformation'!$G$425:$G$8425),D882))</f>
        <v/>
      </c>
      <c r="F882" t="str">
        <f t="shared" si="108"/>
        <v/>
      </c>
      <c r="G882">
        <f>Weighting!$H$18</f>
        <v>0</v>
      </c>
      <c r="H882">
        <f t="array" ref="H882">FREQUENCY(IF('Data Transformation'!$B$4:$B$8425=B867,'Data Transformation'!$G$4:$G$8425),'Bin Analysis'!$B882)</f>
        <v>20</v>
      </c>
      <c r="I882">
        <f t="shared" si="109"/>
        <v>0</v>
      </c>
      <c r="J882">
        <f t="shared" si="110"/>
        <v>0</v>
      </c>
      <c r="K882">
        <f>J882*Weighting!$W$18</f>
        <v>0</v>
      </c>
      <c r="M882" s="14"/>
    </row>
    <row r="883" spans="1:25" x14ac:dyDescent="0.25">
      <c r="A883" s="32" t="str">
        <f>IF(Weighting!$P$19&gt;0,B883,"")</f>
        <v/>
      </c>
      <c r="B883">
        <f>Weighting!$C$19</f>
        <v>2.024</v>
      </c>
      <c r="C883">
        <f>Weighting!$F$19</f>
        <v>0</v>
      </c>
      <c r="D883" t="b">
        <f>IF(C883=1,'Data Transformation'!$G$3+0.5*'Data Transformation'!$W$25,IF(C884=1,D884-'Data Transformation'!$W$25,FALSE))</f>
        <v>0</v>
      </c>
      <c r="E883" t="str">
        <f t="array" ref="E883">IF(ISLOGICAL(D883),"",FREQUENCY(IF('Data Transformation'!$B$425:$B$8425='Bin Analysis'!$B867,'Data Transformation'!$G$425:$G$8425),D883))</f>
        <v/>
      </c>
      <c r="F883" t="str">
        <f t="shared" si="108"/>
        <v/>
      </c>
      <c r="G883">
        <f>Weighting!$H$19</f>
        <v>0</v>
      </c>
      <c r="H883">
        <f t="array" ref="H883">FREQUENCY(IF('Data Transformation'!$B$4:$B$8425=B867,'Data Transformation'!$G$4:$G$8425),'Bin Analysis'!$B883)</f>
        <v>20</v>
      </c>
      <c r="I883">
        <f t="shared" si="109"/>
        <v>0</v>
      </c>
      <c r="J883">
        <f t="shared" si="110"/>
        <v>0</v>
      </c>
      <c r="K883">
        <f>J883*Weighting!$W$19</f>
        <v>0</v>
      </c>
      <c r="M883" s="14"/>
    </row>
    <row r="884" spans="1:25" x14ac:dyDescent="0.25">
      <c r="A884" s="32" t="str">
        <f>IF(Weighting!$P$20&gt;0,B884,"")</f>
        <v/>
      </c>
      <c r="B884">
        <f>Weighting!$C$20</f>
        <v>2.1550000000000002</v>
      </c>
      <c r="C884">
        <f>Weighting!$F$20</f>
        <v>0</v>
      </c>
      <c r="D884" t="b">
        <f>IF(C884=1,'Data Transformation'!$G$3+0.5*'Data Transformation'!$W$25,IF(C885=1,D885-'Data Transformation'!$W$25,FALSE))</f>
        <v>0</v>
      </c>
      <c r="E884" t="str">
        <f t="array" ref="E884">IF(ISLOGICAL(D884),"",FREQUENCY(IF('Data Transformation'!$B$425:$B$8425='Bin Analysis'!$B867,'Data Transformation'!$G$425:$G$8425),D884))</f>
        <v/>
      </c>
      <c r="F884" t="str">
        <f t="shared" si="108"/>
        <v/>
      </c>
      <c r="G884">
        <f>Weighting!$H$20</f>
        <v>0</v>
      </c>
      <c r="H884">
        <f t="array" ref="H884">FREQUENCY(IF('Data Transformation'!$B$4:$B$8425=B867,'Data Transformation'!$G$4:$G$8425),'Bin Analysis'!$B884)</f>
        <v>20</v>
      </c>
      <c r="I884">
        <f t="shared" si="109"/>
        <v>0</v>
      </c>
      <c r="J884">
        <f t="shared" si="110"/>
        <v>0</v>
      </c>
      <c r="K884">
        <f>J884*Weighting!$W$20</f>
        <v>0</v>
      </c>
      <c r="M884" s="14"/>
    </row>
    <row r="885" spans="1:25" x14ac:dyDescent="0.25">
      <c r="A885" s="32" t="str">
        <f>IF(Weighting!$P$21&gt;0,B885,"")</f>
        <v/>
      </c>
      <c r="B885">
        <f>Weighting!$C$21</f>
        <v>2.2860000000000005</v>
      </c>
      <c r="C885">
        <f>Weighting!$F$21</f>
        <v>0</v>
      </c>
      <c r="D885" t="b">
        <f>IF(C885=1,'Data Transformation'!$G$3+0.5*'Data Transformation'!$W$25,IF(C886=1,D886-'Data Transformation'!$W$25,FALSE))</f>
        <v>0</v>
      </c>
      <c r="E885" t="str">
        <f t="array" ref="E885">IF(ISLOGICAL(D885),"",FREQUENCY(IF('Data Transformation'!$B$425:$B$8425='Bin Analysis'!$B867,'Data Transformation'!$G$425:$G$8425),D885))</f>
        <v/>
      </c>
      <c r="F885" t="str">
        <f t="shared" si="108"/>
        <v/>
      </c>
      <c r="G885">
        <f>Weighting!$H$21</f>
        <v>0</v>
      </c>
      <c r="H885">
        <f t="array" ref="H885">FREQUENCY(IF('Data Transformation'!$B$4:$B$8425=B867,'Data Transformation'!$G$4:$G$8425),'Bin Analysis'!$B885)</f>
        <v>20</v>
      </c>
      <c r="I885">
        <f t="shared" si="109"/>
        <v>0</v>
      </c>
      <c r="J885">
        <f t="shared" si="110"/>
        <v>0</v>
      </c>
      <c r="K885">
        <f>J885*Weighting!$W$21</f>
        <v>0</v>
      </c>
      <c r="M885" s="14"/>
    </row>
    <row r="886" spans="1:25" x14ac:dyDescent="0.25">
      <c r="A886" s="32" t="str">
        <f>IF(Weighting!$P$22&gt;0,B886,"")</f>
        <v/>
      </c>
      <c r="B886">
        <f>Weighting!$C$22</f>
        <v>2.4170000000000007</v>
      </c>
      <c r="C886">
        <f>Weighting!$F$22</f>
        <v>0</v>
      </c>
      <c r="D886" t="b">
        <f>IF(C886=1,'Data Transformation'!$G$3+0.5*'Data Transformation'!$W$25,IF(C887=1,D887-'Data Transformation'!$W$25,FALSE))</f>
        <v>0</v>
      </c>
      <c r="E886" t="str">
        <f t="array" ref="E886">IF(ISLOGICAL(D886),"",FREQUENCY(IF('Data Transformation'!$B$425:$B$8425='Bin Analysis'!$B867,'Data Transformation'!$G$425:$G$8425),D886))</f>
        <v/>
      </c>
      <c r="F886" t="str">
        <f t="shared" si="108"/>
        <v/>
      </c>
      <c r="G886">
        <f>Weighting!$H$22</f>
        <v>0</v>
      </c>
      <c r="H886">
        <f t="array" ref="H886">FREQUENCY(IF('Data Transformation'!$B$4:$B$8425=B867,'Data Transformation'!$G$4:$G$8425),'Bin Analysis'!$B886)</f>
        <v>20</v>
      </c>
      <c r="I886">
        <f t="shared" si="109"/>
        <v>0</v>
      </c>
      <c r="J886">
        <f t="shared" si="110"/>
        <v>0</v>
      </c>
      <c r="K886">
        <f>J886*Weighting!$W$22</f>
        <v>0</v>
      </c>
      <c r="M886" s="14"/>
    </row>
    <row r="887" spans="1:25" x14ac:dyDescent="0.25">
      <c r="A887" s="32" t="str">
        <f>IF(Weighting!$P$23&gt;0,B887,"")</f>
        <v/>
      </c>
      <c r="B887">
        <f>Weighting!$C$23</f>
        <v>2.5480000000000009</v>
      </c>
      <c r="C887">
        <f>Weighting!$F$23</f>
        <v>0</v>
      </c>
      <c r="D887" t="b">
        <f>IF(C887=1,'Data Transformation'!$G$3+0.5*'Data Transformation'!$W$25,IF(C888=1,D888-'Data Transformation'!$W$25,FALSE))</f>
        <v>0</v>
      </c>
      <c r="E887" t="str">
        <f t="array" ref="E887">IF(ISLOGICAL(D887),"",FREQUENCY(IF('Data Transformation'!$B$425:$B$8425='Bin Analysis'!$B867,'Data Transformation'!$G$425:$G$8425),D887))</f>
        <v/>
      </c>
      <c r="F887" t="str">
        <f t="shared" si="108"/>
        <v/>
      </c>
      <c r="G887">
        <f>Weighting!$H$23</f>
        <v>0</v>
      </c>
      <c r="H887">
        <f t="array" ref="H887">FREQUENCY(IF('Data Transformation'!$B$4:$B$8425=B867,'Data Transformation'!$G$4:$G$8425),'Bin Analysis'!$B887)</f>
        <v>20</v>
      </c>
      <c r="I887">
        <f t="shared" si="109"/>
        <v>0</v>
      </c>
      <c r="J887">
        <f t="shared" si="110"/>
        <v>0</v>
      </c>
      <c r="K887">
        <f>J887*Weighting!$W$23</f>
        <v>0</v>
      </c>
      <c r="M887" s="14"/>
    </row>
    <row r="888" spans="1:25" x14ac:dyDescent="0.25">
      <c r="A888" s="32" t="str">
        <f>IF(Weighting!$P$24&gt;0,B888,"")</f>
        <v/>
      </c>
      <c r="B888">
        <f>Weighting!$C$24</f>
        <v>2.6790000000000012</v>
      </c>
      <c r="C888">
        <f>Weighting!$F$24</f>
        <v>0</v>
      </c>
      <c r="D888" t="b">
        <f>IF(C888=1,'Data Transformation'!$G$3+0.5*'Data Transformation'!$W$25,IF(C889=1,D889-'Data Transformation'!$W$25,FALSE))</f>
        <v>0</v>
      </c>
      <c r="E888" t="str">
        <f t="array" ref="E888">IF(ISLOGICAL(D888),"",FREQUENCY(IF('Data Transformation'!$B$425:$B$8425='Bin Analysis'!$B867,'Data Transformation'!$G$425:$G$8425),D888))</f>
        <v/>
      </c>
      <c r="F888" t="str">
        <f t="shared" si="108"/>
        <v/>
      </c>
      <c r="G888">
        <f>Weighting!$H$24</f>
        <v>0</v>
      </c>
      <c r="H888">
        <f t="array" ref="H888">FREQUENCY(IF('Data Transformation'!$B$4:$B$8425=B867,'Data Transformation'!$G$4:$G$8425),'Bin Analysis'!$B888)</f>
        <v>20</v>
      </c>
      <c r="I888">
        <f t="shared" si="109"/>
        <v>0</v>
      </c>
      <c r="J888">
        <f t="shared" si="110"/>
        <v>0</v>
      </c>
      <c r="K888">
        <f>J888*Weighting!$W$24</f>
        <v>0</v>
      </c>
      <c r="M888" s="14"/>
    </row>
    <row r="889" spans="1:25" x14ac:dyDescent="0.25">
      <c r="A889" s="32" t="str">
        <f>IF(Weighting!$P$25&gt;0,B889,"")</f>
        <v/>
      </c>
      <c r="B889">
        <f>Weighting!$C$25</f>
        <v>2.8100000000000014</v>
      </c>
      <c r="C889">
        <f>Weighting!$F$25</f>
        <v>0</v>
      </c>
      <c r="D889" t="b">
        <f>IF(C889=1,'Data Transformation'!$G$3+0.5*'Data Transformation'!$W$25,IF(C890=1,D890-'Data Transformation'!$W$25,FALSE))</f>
        <v>0</v>
      </c>
      <c r="E889" t="str">
        <f t="array" ref="E889">IF(ISLOGICAL(D889),"",FREQUENCY(IF('Data Transformation'!$B$425:$B$8425='Bin Analysis'!$B867,'Data Transformation'!$G$425:$G$8425),D889))</f>
        <v/>
      </c>
      <c r="F889" t="str">
        <f t="shared" si="108"/>
        <v/>
      </c>
      <c r="G889">
        <f>Weighting!$H$25</f>
        <v>0</v>
      </c>
      <c r="H889">
        <f t="array" ref="H889">FREQUENCY(IF('Data Transformation'!$B$4:$B$8425=B867,'Data Transformation'!$G$4:$G$8425),'Bin Analysis'!$B889)</f>
        <v>20</v>
      </c>
      <c r="I889">
        <f t="shared" si="109"/>
        <v>0</v>
      </c>
      <c r="J889">
        <f t="shared" si="110"/>
        <v>0</v>
      </c>
      <c r="K889">
        <f>J889*Weighting!$W$25</f>
        <v>0</v>
      </c>
      <c r="M889" s="14"/>
    </row>
    <row r="890" spans="1:25" x14ac:dyDescent="0.25">
      <c r="A890" s="32"/>
      <c r="M890" s="14"/>
    </row>
    <row r="891" spans="1:25" ht="23.25" x14ac:dyDescent="0.35">
      <c r="A891" s="21" t="s">
        <v>0</v>
      </c>
      <c r="B891" s="21">
        <f>IFERROR(VLOOKUP(C891,'Data Transformation'!$L$6:$M$426,2,FALSE),"")</f>
        <v>37</v>
      </c>
      <c r="C891" s="21">
        <f>C867+1</f>
        <v>37</v>
      </c>
      <c r="D891" s="21"/>
      <c r="E891" s="21"/>
      <c r="F891" s="21"/>
      <c r="G891" s="21"/>
      <c r="H891" s="22"/>
      <c r="I891" s="22"/>
      <c r="J891" s="22"/>
      <c r="K891" s="21"/>
      <c r="L891" s="21">
        <f>B891</f>
        <v>37</v>
      </c>
      <c r="M891" s="23">
        <f>INDEX('Data Transformation'!$O$4:$O$424,MATCH($B891,'Data Transformation'!$M$4:$M$424,0),MATCH($M$2,'Data Transformation'!$O$3,0))</f>
        <v>20</v>
      </c>
      <c r="N891" s="27">
        <f>IF('Input and Summary Results'!$J$16="minimum",'Bin Analysis'!X892/(M891-1),'Bin Analysis'!Y891/('Bin Analysis'!M891-1))</f>
        <v>0</v>
      </c>
      <c r="O891" s="27">
        <f>IF(M891=FALSE,NA(),(VLOOKUP(1,C894:K913,4,FALSE))/(M891-1))</f>
        <v>0.21052631578947367</v>
      </c>
      <c r="P891" s="27">
        <f>IF(M891=FALSE,NA(),SUM(J894:J913)/Weighting!$S$5)</f>
        <v>0.5</v>
      </c>
      <c r="Q891" s="27">
        <f>IF(M891=FALSE,NA(),SUM(K894:K913)/Weighting!$S$6)</f>
        <v>0.47826086956521741</v>
      </c>
      <c r="R891" s="27">
        <f>IF(M891=FALSE,NA(),(VLOOKUP(1,G894:K913,3,FALSE))/(M891-1))</f>
        <v>0</v>
      </c>
      <c r="S891" s="22" t="str">
        <f>IF(M891=FALSE,NA(),IF(SUM(J894:J913)=2,"yes","no"))</f>
        <v>no</v>
      </c>
      <c r="X891" s="2" cm="2">
        <f t="array" ref="X891:X892">FREQUENCY(IF('Data Transformation'!$B$425:$B$6424='Bin Analysis'!L891,'Data Transformation'!$G$425:$G$6424),'Data Transformation'!$U$11)</f>
        <v>19</v>
      </c>
      <c r="Y891" s="2" cm="2">
        <f t="array" ref="Y891:Y892">FREQUENCY(IF('Data Transformation'!$B$425:$B$6424='Bin Analysis'!L891,'Data Transformation'!$G$425:$G$6424),'Data Transformation'!$U$12)</f>
        <v>15</v>
      </c>
    </row>
    <row r="892" spans="1:25" x14ac:dyDescent="0.25">
      <c r="A892" s="14" t="s">
        <v>67</v>
      </c>
      <c r="B892" t="s">
        <v>47</v>
      </c>
      <c r="C892" t="s">
        <v>5</v>
      </c>
      <c r="D892" t="s">
        <v>100</v>
      </c>
      <c r="E892" t="s">
        <v>101</v>
      </c>
      <c r="F892" t="s">
        <v>102</v>
      </c>
      <c r="G892" t="s">
        <v>70</v>
      </c>
      <c r="H892" t="s">
        <v>31</v>
      </c>
      <c r="I892" t="s">
        <v>32</v>
      </c>
      <c r="J892" t="s">
        <v>46</v>
      </c>
      <c r="K892" s="14" t="s">
        <v>45</v>
      </c>
      <c r="M892" s="14"/>
      <c r="X892" s="2">
        <v>0</v>
      </c>
      <c r="Y892" s="2">
        <v>4</v>
      </c>
    </row>
    <row r="893" spans="1:25" x14ac:dyDescent="0.25">
      <c r="A893" s="32"/>
      <c r="D893" t="b">
        <f>IF(C893=1,'Data Transformation'!$G$3+0.5*'Data Transformation'!$W$25,IF(C894=1,D894-'Data Transformation'!$W$25,FALSE))</f>
        <v>0</v>
      </c>
      <c r="E893" t="str">
        <f t="array" ref="E893">IF(ISLOGICAL(D893),"",FREQUENCY(IF('Data Transformation'!$B$425:$B$8425='Bin Analysis'!$B891,'Data Transformation'!$G$425:$G$8425),D893))</f>
        <v/>
      </c>
      <c r="F893" t="str">
        <f>IF(ISLOGICAL(D893),"",E893-E892)</f>
        <v/>
      </c>
      <c r="M893" s="14"/>
    </row>
    <row r="894" spans="1:25" x14ac:dyDescent="0.25">
      <c r="A894" s="32">
        <f>IF(Weighting!$P$6&gt;0,B894,"")</f>
        <v>0.32100000000000001</v>
      </c>
      <c r="B894">
        <f>Weighting!$C$6</f>
        <v>0.32100000000000001</v>
      </c>
      <c r="C894">
        <f>Weighting!$F$6</f>
        <v>0</v>
      </c>
      <c r="D894" t="b">
        <f>IF(C894=1,'Data Transformation'!$G$3+0.5*'Data Transformation'!$W$25,IF(C895=1,D895-'Data Transformation'!$W$25,FALSE))</f>
        <v>0</v>
      </c>
      <c r="E894" t="str">
        <f t="array" ref="E894">IF(ISLOGICAL(D894),"",FREQUENCY(IF('Data Transformation'!$B$425:$B$8425='Bin Analysis'!$B891,'Data Transformation'!$G$425:$G$8425),D894))</f>
        <v/>
      </c>
      <c r="F894" t="str">
        <f>IF(ISLOGICAL(D894),"",E894-E893)</f>
        <v/>
      </c>
      <c r="G894">
        <f>Weighting!$H$6</f>
        <v>1</v>
      </c>
      <c r="H894">
        <f t="array" ref="H894">FREQUENCY(IF('Data Transformation'!$B$4:$B$8425=B891,'Data Transformation'!$G$4:$G$8425),'Bin Analysis'!$B894)</f>
        <v>0</v>
      </c>
      <c r="I894">
        <f>H894-H893</f>
        <v>0</v>
      </c>
      <c r="J894">
        <f>IF(I894=0,0,1)</f>
        <v>0</v>
      </c>
      <c r="K894">
        <f>J894*Weighting!$W$6</f>
        <v>0</v>
      </c>
      <c r="M894" s="14"/>
    </row>
    <row r="895" spans="1:25" x14ac:dyDescent="0.25">
      <c r="A895" s="32">
        <f>IF(Weighting!$P$7&gt;0,B895,"")</f>
        <v>0.45200000000000001</v>
      </c>
      <c r="B895">
        <f>Weighting!$C$7</f>
        <v>0.45200000000000001</v>
      </c>
      <c r="C895">
        <f>Weighting!$F$7</f>
        <v>0</v>
      </c>
      <c r="D895" t="b">
        <f>IF(C895=1,'Data Transformation'!$G$3+0.5*'Data Transformation'!$W$25,IF(C896=1,D896-'Data Transformation'!$W$25,FALSE))</f>
        <v>0</v>
      </c>
      <c r="E895" t="str">
        <f t="array" ref="E895">IF(ISLOGICAL(D895),"",FREQUENCY(IF('Data Transformation'!$B$425:$B$8425='Bin Analysis'!$B891,'Data Transformation'!$G$425:$G$8425),D895))</f>
        <v/>
      </c>
      <c r="F895" t="str">
        <f t="shared" ref="F895:F913" si="111">IF(ISLOGICAL(D895),"",E895-E894)</f>
        <v/>
      </c>
      <c r="G895">
        <f>Weighting!$H$7</f>
        <v>0</v>
      </c>
      <c r="H895">
        <f t="array" ref="H895">FREQUENCY(IF('Data Transformation'!$B$4:$B$8425=B891,'Data Transformation'!$G$4:$G$8425),'Bin Analysis'!$B895)</f>
        <v>1</v>
      </c>
      <c r="I895">
        <f t="shared" ref="I895:I913" si="112">H895-H894</f>
        <v>1</v>
      </c>
      <c r="J895">
        <f>IF(I895=0,0,1)</f>
        <v>1</v>
      </c>
      <c r="K895">
        <f>J895*Weighting!$W$7</f>
        <v>2</v>
      </c>
      <c r="M895" s="14"/>
    </row>
    <row r="896" spans="1:25" x14ac:dyDescent="0.25">
      <c r="A896" s="32">
        <f>IF(Weighting!$P$8&gt;0,B896,"")</f>
        <v>0.58299999999999996</v>
      </c>
      <c r="B896">
        <f>Weighting!$C$8</f>
        <v>0.58299999999999996</v>
      </c>
      <c r="C896">
        <f>Weighting!$F$8</f>
        <v>0</v>
      </c>
      <c r="D896" t="b">
        <f>IF(C896=1,'Data Transformation'!$G$3+0.5*'Data Transformation'!$W$25,IF(C897=1,D897-'Data Transformation'!$W$25,FALSE))</f>
        <v>0</v>
      </c>
      <c r="E896" t="str">
        <f t="array" ref="E896">IF(ISLOGICAL(D896),"",FREQUENCY(IF('Data Transformation'!$B$425:$B$8425='Bin Analysis'!$B891,'Data Transformation'!$G$425:$G$8425),D896))</f>
        <v/>
      </c>
      <c r="F896" t="str">
        <f t="shared" si="111"/>
        <v/>
      </c>
      <c r="G896">
        <f>Weighting!$H$8</f>
        <v>0</v>
      </c>
      <c r="H896">
        <f t="array" ref="H896">FREQUENCY(IF('Data Transformation'!$B$4:$B$8425=B891,'Data Transformation'!$G$4:$G$8425),'Bin Analysis'!$B896)</f>
        <v>1</v>
      </c>
      <c r="I896">
        <f t="shared" si="112"/>
        <v>0</v>
      </c>
      <c r="J896">
        <f t="shared" ref="J896:J913" si="113">IF(I896=0,0,1)</f>
        <v>0</v>
      </c>
      <c r="K896">
        <f>J896*Weighting!$W$8</f>
        <v>0</v>
      </c>
      <c r="M896" s="14"/>
    </row>
    <row r="897" spans="1:13" x14ac:dyDescent="0.25">
      <c r="A897" s="32">
        <f>IF(Weighting!$P$9&gt;0,B897,"")</f>
        <v>0.71399999999999997</v>
      </c>
      <c r="B897" s="50">
        <f>Weighting!$C$9</f>
        <v>0.71399999999999997</v>
      </c>
      <c r="C897">
        <f>Weighting!$F$9</f>
        <v>0</v>
      </c>
      <c r="D897" t="b">
        <f>IF(C897=1,'Data Transformation'!$G$3+0.5*'Data Transformation'!$W$25,IF(C898=1,D898-'Data Transformation'!$W$25,FALSE))</f>
        <v>0</v>
      </c>
      <c r="E897" t="str">
        <f t="array" ref="E897">IF(ISLOGICAL(D897),"",FREQUENCY(IF('Data Transformation'!$B$425:$B$8425='Bin Analysis'!$B891,'Data Transformation'!$G$425:$G$8425),D897))</f>
        <v/>
      </c>
      <c r="F897" t="str">
        <f t="shared" si="111"/>
        <v/>
      </c>
      <c r="G897">
        <f>Weighting!$H$9</f>
        <v>0</v>
      </c>
      <c r="H897">
        <f t="array" ref="H897">FREQUENCY(IF('Data Transformation'!$B$4:$B$8425=B891,'Data Transformation'!$G$4:$G$8425),'Bin Analysis'!$B897)</f>
        <v>6</v>
      </c>
      <c r="I897">
        <f t="shared" si="112"/>
        <v>5</v>
      </c>
      <c r="J897">
        <f t="shared" si="113"/>
        <v>1</v>
      </c>
      <c r="K897">
        <f>J897*Weighting!$W$9</f>
        <v>3</v>
      </c>
      <c r="M897" s="14"/>
    </row>
    <row r="898" spans="1:13" x14ac:dyDescent="0.25">
      <c r="A898" s="32">
        <f>IF(Weighting!$P$10&gt;0,B898,"")</f>
        <v>0.84499999999999997</v>
      </c>
      <c r="B898">
        <f>Weighting!$C$10</f>
        <v>0.84499999999999997</v>
      </c>
      <c r="C898">
        <f>Weighting!$F$10</f>
        <v>0</v>
      </c>
      <c r="D898" t="b">
        <f>IF(C898=1,'Data Transformation'!$G$3+0.5*'Data Transformation'!$W$25,IF(C899=1,D899-'Data Transformation'!$W$25,FALSE))</f>
        <v>0</v>
      </c>
      <c r="E898" t="str">
        <f t="array" ref="E898">IF(ISLOGICAL(D898),"",FREQUENCY(IF('Data Transformation'!$B$425:$B$8425='Bin Analysis'!$B891,'Data Transformation'!$G$425:$G$8425),D898))</f>
        <v/>
      </c>
      <c r="F898" t="str">
        <f t="shared" si="111"/>
        <v/>
      </c>
      <c r="G898">
        <f>Weighting!$H$10</f>
        <v>0</v>
      </c>
      <c r="H898">
        <f t="array" ref="H898">FREQUENCY(IF('Data Transformation'!$B$4:$B$8425=B891,'Data Transformation'!$G$4:$G$8425),'Bin Analysis'!$B898)</f>
        <v>14</v>
      </c>
      <c r="I898">
        <f t="shared" si="112"/>
        <v>8</v>
      </c>
      <c r="J898">
        <f t="shared" si="113"/>
        <v>1</v>
      </c>
      <c r="K898">
        <f>J898*Weighting!$W$10</f>
        <v>3</v>
      </c>
      <c r="M898" s="14"/>
    </row>
    <row r="899" spans="1:13" x14ac:dyDescent="0.25">
      <c r="A899" s="32">
        <f>IF(Weighting!$P$11&gt;0,B899,"")</f>
        <v>0.97599999999999998</v>
      </c>
      <c r="B899">
        <f>Weighting!$C$11</f>
        <v>0.97599999999999998</v>
      </c>
      <c r="C899">
        <f>Weighting!$F$11</f>
        <v>0</v>
      </c>
      <c r="D899">
        <f>IF(C899=1,'Data Transformation'!$G$3+0.5*'Data Transformation'!$W$25,IF(C900=1,D900-'Data Transformation'!$W$25,FALSE))</f>
        <v>0.86899999999999999</v>
      </c>
      <c r="E899">
        <f t="array" ref="E899">IF(ISLOGICAL(D899),"",FREQUENCY(IF('Data Transformation'!$B$425:$B$8425='Bin Analysis'!$B891,'Data Transformation'!$G$425:$G$8425),D899))</f>
        <v>15</v>
      </c>
      <c r="F899" t="e">
        <f t="shared" si="111"/>
        <v>#VALUE!</v>
      </c>
      <c r="G899">
        <f>Weighting!$H$11</f>
        <v>0</v>
      </c>
      <c r="H899">
        <f t="array" ref="H899">FREQUENCY(IF('Data Transformation'!$B$4:$B$8425=B891,'Data Transformation'!$G$4:$G$8425),'Bin Analysis'!$B899)</f>
        <v>18</v>
      </c>
      <c r="I899">
        <f t="shared" si="112"/>
        <v>4</v>
      </c>
      <c r="J899">
        <f t="shared" si="113"/>
        <v>1</v>
      </c>
      <c r="K899">
        <f>J899*Weighting!$W$11</f>
        <v>2</v>
      </c>
      <c r="M899" s="14"/>
    </row>
    <row r="900" spans="1:13" x14ac:dyDescent="0.25">
      <c r="A900" s="32">
        <f>IF(Weighting!$P$12&gt;0,B900,"")</f>
        <v>1.107</v>
      </c>
      <c r="B900">
        <f>Weighting!$C$12</f>
        <v>1.107</v>
      </c>
      <c r="C900">
        <f>Weighting!$F$12</f>
        <v>1</v>
      </c>
      <c r="D900">
        <f>IF(C900=1,'Data Transformation'!$G$3+0.5*'Data Transformation'!$W$25,IF(C901=1,D901-'Data Transformation'!$W$25,FALSE))</f>
        <v>1.131</v>
      </c>
      <c r="E900">
        <f t="array" ref="E900">IF(ISLOGICAL(D900),"",FREQUENCY(IF('Data Transformation'!$B$425:$B$8425='Bin Analysis'!$B891,'Data Transformation'!$G$425:$G$8425),D900))</f>
        <v>19</v>
      </c>
      <c r="F900">
        <f t="shared" si="111"/>
        <v>4</v>
      </c>
      <c r="G900">
        <f>Weighting!$H$12</f>
        <v>0</v>
      </c>
      <c r="H900">
        <f t="array" ref="H900">FREQUENCY(IF('Data Transformation'!$B$4:$B$8425=B891,'Data Transformation'!$G$4:$G$8425),'Bin Analysis'!$B900)</f>
        <v>20</v>
      </c>
      <c r="I900">
        <f t="shared" si="112"/>
        <v>2</v>
      </c>
      <c r="J900">
        <f t="shared" si="113"/>
        <v>1</v>
      </c>
      <c r="K900">
        <f>J900*Weighting!$W$12</f>
        <v>1</v>
      </c>
      <c r="M900" s="14"/>
    </row>
    <row r="901" spans="1:13" x14ac:dyDescent="0.25">
      <c r="A901" s="32">
        <f>IF(Weighting!$P$13&gt;0,B901,"")</f>
        <v>1.238</v>
      </c>
      <c r="B901">
        <f>Weighting!$C$13</f>
        <v>1.238</v>
      </c>
      <c r="C901">
        <f>Weighting!$F$13</f>
        <v>0</v>
      </c>
      <c r="D901" t="b">
        <f>IF(C901=1,'Data Transformation'!$G$3+0.5*'Data Transformation'!$W$25,IF(C902=1,D902-'Data Transformation'!$W$25,FALSE))</f>
        <v>0</v>
      </c>
      <c r="E901" t="str">
        <f t="array" ref="E901">IF(ISLOGICAL(D901),"",FREQUENCY(IF('Data Transformation'!$B$425:$B$8425='Bin Analysis'!$B891,'Data Transformation'!$G$425:$G$8425),D901))</f>
        <v/>
      </c>
      <c r="F901" t="str">
        <f t="shared" si="111"/>
        <v/>
      </c>
      <c r="G901">
        <f>Weighting!$H$13</f>
        <v>0</v>
      </c>
      <c r="H901">
        <f t="array" ref="H901">FREQUENCY(IF('Data Transformation'!$B$4:$B$8425=B891,'Data Transformation'!$G$4:$G$8425),'Bin Analysis'!$B901)</f>
        <v>20</v>
      </c>
      <c r="I901">
        <f t="shared" si="112"/>
        <v>0</v>
      </c>
      <c r="J901">
        <f t="shared" si="113"/>
        <v>0</v>
      </c>
      <c r="K901">
        <f>J901*Weighting!$W$13</f>
        <v>0</v>
      </c>
      <c r="M901" s="14"/>
    </row>
    <row r="902" spans="1:13" x14ac:dyDescent="0.25">
      <c r="A902" s="32">
        <f>IF(Weighting!$P$14&gt;0,B902,"")</f>
        <v>1.369</v>
      </c>
      <c r="B902">
        <f>Weighting!$C$14</f>
        <v>1.369</v>
      </c>
      <c r="C902">
        <f>Weighting!$F$14</f>
        <v>0</v>
      </c>
      <c r="D902" t="b">
        <f>IF(C902=1,'Data Transformation'!$G$3+0.5*'Data Transformation'!$W$25,IF(C903=1,D903-'Data Transformation'!$W$25,FALSE))</f>
        <v>0</v>
      </c>
      <c r="E902" t="str">
        <f t="array" ref="E902">IF(ISLOGICAL(D902),"",FREQUENCY(IF('Data Transformation'!$B$425:$B$8425='Bin Analysis'!$B891,'Data Transformation'!$G$425:$G$8425),D902))</f>
        <v/>
      </c>
      <c r="F902" t="str">
        <f t="shared" si="111"/>
        <v/>
      </c>
      <c r="G902">
        <f>Weighting!$H$14</f>
        <v>0</v>
      </c>
      <c r="H902">
        <f t="array" ref="H902">FREQUENCY(IF('Data Transformation'!$B$4:$B$8425=B891,'Data Transformation'!$G$4:$G$8425),'Bin Analysis'!$B902)</f>
        <v>20</v>
      </c>
      <c r="I902">
        <f t="shared" si="112"/>
        <v>0</v>
      </c>
      <c r="J902">
        <f t="shared" si="113"/>
        <v>0</v>
      </c>
      <c r="K902">
        <f>J902*Weighting!$W$14</f>
        <v>0</v>
      </c>
      <c r="M902" s="14"/>
    </row>
    <row r="903" spans="1:13" x14ac:dyDescent="0.25">
      <c r="A903" s="32">
        <f>IF(Weighting!$P$15&gt;0,B903,"")</f>
        <v>1.5000009999999999</v>
      </c>
      <c r="B903">
        <f>Weighting!$C$15</f>
        <v>1.5000009999999999</v>
      </c>
      <c r="C903">
        <f>Weighting!$F$15</f>
        <v>0</v>
      </c>
      <c r="D903" t="b">
        <f>IF(C903=1,'Data Transformation'!$G$3+0.5*'Data Transformation'!$W$25,IF(C904=1,D904-'Data Transformation'!$W$25,FALSE))</f>
        <v>0</v>
      </c>
      <c r="E903" t="str">
        <f t="array" ref="E903">IF(ISLOGICAL(D903),"",FREQUENCY(IF('Data Transformation'!$B$425:$B$8425='Bin Analysis'!$B891,'Data Transformation'!$G$425:$G$8425),D903))</f>
        <v/>
      </c>
      <c r="F903" t="str">
        <f t="shared" si="111"/>
        <v/>
      </c>
      <c r="G903">
        <f>Weighting!$H$15</f>
        <v>0</v>
      </c>
      <c r="H903">
        <f t="array" ref="H903">FREQUENCY(IF('Data Transformation'!$B$4:$B$8425=B891,'Data Transformation'!$G$4:$G$8425),'Bin Analysis'!$B903)</f>
        <v>20</v>
      </c>
      <c r="I903">
        <f t="shared" si="112"/>
        <v>0</v>
      </c>
      <c r="J903">
        <f t="shared" si="113"/>
        <v>0</v>
      </c>
      <c r="K903">
        <f>J903*Weighting!$W$15</f>
        <v>0</v>
      </c>
      <c r="M903" s="14"/>
    </row>
    <row r="904" spans="1:13" x14ac:dyDescent="0.25">
      <c r="A904" s="32" t="str">
        <f>IF(Weighting!$P$16&gt;0,B904,"")</f>
        <v/>
      </c>
      <c r="B904">
        <f>Weighting!$C$16</f>
        <v>1.631</v>
      </c>
      <c r="C904">
        <f>Weighting!$F$16</f>
        <v>0</v>
      </c>
      <c r="D904" t="b">
        <f>IF(C904=1,'Data Transformation'!$G$3+0.5*'Data Transformation'!$W$25,IF(C905=1,D905-'Data Transformation'!$W$25,FALSE))</f>
        <v>0</v>
      </c>
      <c r="E904" t="str">
        <f t="array" ref="E904">IF(ISLOGICAL(D904),"",FREQUENCY(IF('Data Transformation'!$B$425:$B$8425='Bin Analysis'!$B891,'Data Transformation'!$G$425:$G$8425),D904))</f>
        <v/>
      </c>
      <c r="F904" t="str">
        <f t="shared" si="111"/>
        <v/>
      </c>
      <c r="G904">
        <f>Weighting!$H$16</f>
        <v>0</v>
      </c>
      <c r="H904">
        <f t="array" ref="H904">FREQUENCY(IF('Data Transformation'!$B$4:$B$8425=B891,'Data Transformation'!$G$4:$G$8425),'Bin Analysis'!$B904)</f>
        <v>20</v>
      </c>
      <c r="I904">
        <f t="shared" si="112"/>
        <v>0</v>
      </c>
      <c r="J904">
        <f t="shared" si="113"/>
        <v>0</v>
      </c>
      <c r="K904">
        <f>J904*Weighting!$W$16</f>
        <v>0</v>
      </c>
      <c r="M904" s="14"/>
    </row>
    <row r="905" spans="1:13" x14ac:dyDescent="0.25">
      <c r="A905" s="32" t="str">
        <f>IF(Weighting!$P$17&gt;0,B905,"")</f>
        <v/>
      </c>
      <c r="B905">
        <f>Weighting!$C$17</f>
        <v>1.762</v>
      </c>
      <c r="C905">
        <f>Weighting!$F$17</f>
        <v>0</v>
      </c>
      <c r="D905" t="b">
        <f>IF(C905=1,'Data Transformation'!$G$3+0.5*'Data Transformation'!$W$25,IF(C906=1,D906-'Data Transformation'!$W$25,FALSE))</f>
        <v>0</v>
      </c>
      <c r="E905" t="str">
        <f t="array" ref="E905">IF(ISLOGICAL(D905),"",FREQUENCY(IF('Data Transformation'!$B$425:$B$8425='Bin Analysis'!$B891,'Data Transformation'!$G$425:$G$8425),D905))</f>
        <v/>
      </c>
      <c r="F905" t="str">
        <f t="shared" si="111"/>
        <v/>
      </c>
      <c r="G905">
        <f>Weighting!$H$17</f>
        <v>0</v>
      </c>
      <c r="H905">
        <f t="array" ref="H905">FREQUENCY(IF('Data Transformation'!$B$4:$B$8425=B891,'Data Transformation'!$G$4:$G$8425),'Bin Analysis'!$B905)</f>
        <v>20</v>
      </c>
      <c r="I905">
        <f t="shared" si="112"/>
        <v>0</v>
      </c>
      <c r="J905">
        <f t="shared" si="113"/>
        <v>0</v>
      </c>
      <c r="K905">
        <f>J905*Weighting!$W$17</f>
        <v>0</v>
      </c>
      <c r="M905" s="14"/>
    </row>
    <row r="906" spans="1:13" x14ac:dyDescent="0.25">
      <c r="A906" s="32" t="str">
        <f>IF(Weighting!$P$18&gt;0,B906,"")</f>
        <v/>
      </c>
      <c r="B906">
        <f>Weighting!$C$18</f>
        <v>1.893</v>
      </c>
      <c r="C906">
        <f>Weighting!$F$18</f>
        <v>0</v>
      </c>
      <c r="D906" t="b">
        <f>IF(C906=1,'Data Transformation'!$G$3+0.5*'Data Transformation'!$W$25,IF(C907=1,D907-'Data Transformation'!$W$25,FALSE))</f>
        <v>0</v>
      </c>
      <c r="E906" t="str">
        <f t="array" ref="E906">IF(ISLOGICAL(D906),"",FREQUENCY(IF('Data Transformation'!$B$425:$B$8425='Bin Analysis'!$B891,'Data Transformation'!$G$425:$G$8425),D906))</f>
        <v/>
      </c>
      <c r="F906" t="str">
        <f t="shared" si="111"/>
        <v/>
      </c>
      <c r="G906">
        <f>Weighting!$H$18</f>
        <v>0</v>
      </c>
      <c r="H906">
        <f t="array" ref="H906">FREQUENCY(IF('Data Transformation'!$B$4:$B$8425=B891,'Data Transformation'!$G$4:$G$8425),'Bin Analysis'!$B906)</f>
        <v>20</v>
      </c>
      <c r="I906">
        <f t="shared" si="112"/>
        <v>0</v>
      </c>
      <c r="J906">
        <f t="shared" si="113"/>
        <v>0</v>
      </c>
      <c r="K906">
        <f>J906*Weighting!$W$18</f>
        <v>0</v>
      </c>
      <c r="M906" s="14"/>
    </row>
    <row r="907" spans="1:13" x14ac:dyDescent="0.25">
      <c r="A907" s="32" t="str">
        <f>IF(Weighting!$P$19&gt;0,B907,"")</f>
        <v/>
      </c>
      <c r="B907">
        <f>Weighting!$C$19</f>
        <v>2.024</v>
      </c>
      <c r="C907">
        <f>Weighting!$F$19</f>
        <v>0</v>
      </c>
      <c r="D907" t="b">
        <f>IF(C907=1,'Data Transformation'!$G$3+0.5*'Data Transformation'!$W$25,IF(C908=1,D908-'Data Transformation'!$W$25,FALSE))</f>
        <v>0</v>
      </c>
      <c r="E907" t="str">
        <f t="array" ref="E907">IF(ISLOGICAL(D907),"",FREQUENCY(IF('Data Transformation'!$B$425:$B$8425='Bin Analysis'!$B891,'Data Transformation'!$G$425:$G$8425),D907))</f>
        <v/>
      </c>
      <c r="F907" t="str">
        <f t="shared" si="111"/>
        <v/>
      </c>
      <c r="G907">
        <f>Weighting!$H$19</f>
        <v>0</v>
      </c>
      <c r="H907">
        <f t="array" ref="H907">FREQUENCY(IF('Data Transformation'!$B$4:$B$8425=B891,'Data Transformation'!$G$4:$G$8425),'Bin Analysis'!$B907)</f>
        <v>20</v>
      </c>
      <c r="I907">
        <f t="shared" si="112"/>
        <v>0</v>
      </c>
      <c r="J907">
        <f t="shared" si="113"/>
        <v>0</v>
      </c>
      <c r="K907">
        <f>J907*Weighting!$W$19</f>
        <v>0</v>
      </c>
      <c r="M907" s="14"/>
    </row>
    <row r="908" spans="1:13" x14ac:dyDescent="0.25">
      <c r="A908" s="32" t="str">
        <f>IF(Weighting!$P$20&gt;0,B908,"")</f>
        <v/>
      </c>
      <c r="B908">
        <f>Weighting!$C$20</f>
        <v>2.1550000000000002</v>
      </c>
      <c r="C908">
        <f>Weighting!$F$20</f>
        <v>0</v>
      </c>
      <c r="D908" t="b">
        <f>IF(C908=1,'Data Transformation'!$G$3+0.5*'Data Transformation'!$W$25,IF(C909=1,D909-'Data Transformation'!$W$25,FALSE))</f>
        <v>0</v>
      </c>
      <c r="E908" t="str">
        <f t="array" ref="E908">IF(ISLOGICAL(D908),"",FREQUENCY(IF('Data Transformation'!$B$425:$B$8425='Bin Analysis'!$B891,'Data Transformation'!$G$425:$G$8425),D908))</f>
        <v/>
      </c>
      <c r="F908" t="str">
        <f t="shared" si="111"/>
        <v/>
      </c>
      <c r="G908">
        <f>Weighting!$H$20</f>
        <v>0</v>
      </c>
      <c r="H908">
        <f t="array" ref="H908">FREQUENCY(IF('Data Transformation'!$B$4:$B$8425=B891,'Data Transformation'!$G$4:$G$8425),'Bin Analysis'!$B908)</f>
        <v>20</v>
      </c>
      <c r="I908">
        <f t="shared" si="112"/>
        <v>0</v>
      </c>
      <c r="J908">
        <f t="shared" si="113"/>
        <v>0</v>
      </c>
      <c r="K908">
        <f>J908*Weighting!$W$20</f>
        <v>0</v>
      </c>
      <c r="M908" s="14"/>
    </row>
    <row r="909" spans="1:13" x14ac:dyDescent="0.25">
      <c r="A909" s="32" t="str">
        <f>IF(Weighting!$P$21&gt;0,B909,"")</f>
        <v/>
      </c>
      <c r="B909">
        <f>Weighting!$C$21</f>
        <v>2.2860000000000005</v>
      </c>
      <c r="C909">
        <f>Weighting!$F$21</f>
        <v>0</v>
      </c>
      <c r="D909" t="b">
        <f>IF(C909=1,'Data Transformation'!$G$3+0.5*'Data Transformation'!$W$25,IF(C910=1,D910-'Data Transformation'!$W$25,FALSE))</f>
        <v>0</v>
      </c>
      <c r="E909" t="str">
        <f t="array" ref="E909">IF(ISLOGICAL(D909),"",FREQUENCY(IF('Data Transformation'!$B$425:$B$8425='Bin Analysis'!$B891,'Data Transformation'!$G$425:$G$8425),D909))</f>
        <v/>
      </c>
      <c r="F909" t="str">
        <f t="shared" si="111"/>
        <v/>
      </c>
      <c r="G909">
        <f>Weighting!$H$21</f>
        <v>0</v>
      </c>
      <c r="H909">
        <f t="array" ref="H909">FREQUENCY(IF('Data Transformation'!$B$4:$B$8425=B891,'Data Transformation'!$G$4:$G$8425),'Bin Analysis'!$B909)</f>
        <v>20</v>
      </c>
      <c r="I909">
        <f t="shared" si="112"/>
        <v>0</v>
      </c>
      <c r="J909">
        <f t="shared" si="113"/>
        <v>0</v>
      </c>
      <c r="K909">
        <f>J909*Weighting!$W$21</f>
        <v>0</v>
      </c>
      <c r="M909" s="14"/>
    </row>
    <row r="910" spans="1:13" x14ac:dyDescent="0.25">
      <c r="A910" s="32" t="str">
        <f>IF(Weighting!$P$22&gt;0,B910,"")</f>
        <v/>
      </c>
      <c r="B910">
        <f>Weighting!$C$22</f>
        <v>2.4170000000000007</v>
      </c>
      <c r="C910">
        <f>Weighting!$F$22</f>
        <v>0</v>
      </c>
      <c r="D910" t="b">
        <f>IF(C910=1,'Data Transformation'!$G$3+0.5*'Data Transformation'!$W$25,IF(C911=1,D911-'Data Transformation'!$W$25,FALSE))</f>
        <v>0</v>
      </c>
      <c r="E910" t="str">
        <f t="array" ref="E910">IF(ISLOGICAL(D910),"",FREQUENCY(IF('Data Transformation'!$B$425:$B$8425='Bin Analysis'!$B891,'Data Transformation'!$G$425:$G$8425),D910))</f>
        <v/>
      </c>
      <c r="F910" t="str">
        <f t="shared" si="111"/>
        <v/>
      </c>
      <c r="G910">
        <f>Weighting!$H$22</f>
        <v>0</v>
      </c>
      <c r="H910">
        <f t="array" ref="H910">FREQUENCY(IF('Data Transformation'!$B$4:$B$8425=B891,'Data Transformation'!$G$4:$G$8425),'Bin Analysis'!$B910)</f>
        <v>20</v>
      </c>
      <c r="I910">
        <f t="shared" si="112"/>
        <v>0</v>
      </c>
      <c r="J910">
        <f t="shared" si="113"/>
        <v>0</v>
      </c>
      <c r="K910">
        <f>J910*Weighting!$W$22</f>
        <v>0</v>
      </c>
      <c r="M910" s="14"/>
    </row>
    <row r="911" spans="1:13" x14ac:dyDescent="0.25">
      <c r="A911" s="32" t="str">
        <f>IF(Weighting!$P$23&gt;0,B911,"")</f>
        <v/>
      </c>
      <c r="B911">
        <f>Weighting!$C$23</f>
        <v>2.5480000000000009</v>
      </c>
      <c r="C911">
        <f>Weighting!$F$23</f>
        <v>0</v>
      </c>
      <c r="D911" t="b">
        <f>IF(C911=1,'Data Transformation'!$G$3+0.5*'Data Transformation'!$W$25,IF(C912=1,D912-'Data Transformation'!$W$25,FALSE))</f>
        <v>0</v>
      </c>
      <c r="E911" t="str">
        <f t="array" ref="E911">IF(ISLOGICAL(D911),"",FREQUENCY(IF('Data Transformation'!$B$425:$B$8425='Bin Analysis'!$B891,'Data Transformation'!$G$425:$G$8425),D911))</f>
        <v/>
      </c>
      <c r="F911" t="str">
        <f t="shared" si="111"/>
        <v/>
      </c>
      <c r="G911">
        <f>Weighting!$H$23</f>
        <v>0</v>
      </c>
      <c r="H911">
        <f t="array" ref="H911">FREQUENCY(IF('Data Transformation'!$B$4:$B$8425=B891,'Data Transformation'!$G$4:$G$8425),'Bin Analysis'!$B911)</f>
        <v>20</v>
      </c>
      <c r="I911">
        <f t="shared" si="112"/>
        <v>0</v>
      </c>
      <c r="J911">
        <f t="shared" si="113"/>
        <v>0</v>
      </c>
      <c r="K911">
        <f>J911*Weighting!$W$23</f>
        <v>0</v>
      </c>
      <c r="M911" s="14"/>
    </row>
    <row r="912" spans="1:13" x14ac:dyDescent="0.25">
      <c r="A912" s="32" t="str">
        <f>IF(Weighting!$P$24&gt;0,B912,"")</f>
        <v/>
      </c>
      <c r="B912">
        <f>Weighting!$C$24</f>
        <v>2.6790000000000012</v>
      </c>
      <c r="C912">
        <f>Weighting!$F$24</f>
        <v>0</v>
      </c>
      <c r="D912" t="b">
        <f>IF(C912=1,'Data Transformation'!$G$3+0.5*'Data Transformation'!$W$25,IF(C913=1,D913-'Data Transformation'!$W$25,FALSE))</f>
        <v>0</v>
      </c>
      <c r="E912" t="str">
        <f t="array" ref="E912">IF(ISLOGICAL(D912),"",FREQUENCY(IF('Data Transformation'!$B$425:$B$8425='Bin Analysis'!$B891,'Data Transformation'!$G$425:$G$8425),D912))</f>
        <v/>
      </c>
      <c r="F912" t="str">
        <f t="shared" si="111"/>
        <v/>
      </c>
      <c r="G912">
        <f>Weighting!$H$24</f>
        <v>0</v>
      </c>
      <c r="H912">
        <f t="array" ref="H912">FREQUENCY(IF('Data Transformation'!$B$4:$B$8425=B891,'Data Transformation'!$G$4:$G$8425),'Bin Analysis'!$B912)</f>
        <v>20</v>
      </c>
      <c r="I912">
        <f t="shared" si="112"/>
        <v>0</v>
      </c>
      <c r="J912">
        <f t="shared" si="113"/>
        <v>0</v>
      </c>
      <c r="K912">
        <f>J912*Weighting!$W$24</f>
        <v>0</v>
      </c>
      <c r="M912" s="14"/>
    </row>
    <row r="913" spans="1:25" x14ac:dyDescent="0.25">
      <c r="A913" s="32" t="str">
        <f>IF(Weighting!$P$25&gt;0,B913,"")</f>
        <v/>
      </c>
      <c r="B913">
        <f>Weighting!$C$25</f>
        <v>2.8100000000000014</v>
      </c>
      <c r="C913">
        <f>Weighting!$F$25</f>
        <v>0</v>
      </c>
      <c r="D913" t="b">
        <f>IF(C913=1,'Data Transformation'!$G$3+0.5*'Data Transformation'!$W$25,IF(C914=1,D914-'Data Transformation'!$W$25,FALSE))</f>
        <v>0</v>
      </c>
      <c r="E913" t="str">
        <f t="array" ref="E913">IF(ISLOGICAL(D913),"",FREQUENCY(IF('Data Transformation'!$B$425:$B$8425='Bin Analysis'!$B891,'Data Transformation'!$G$425:$G$8425),D913))</f>
        <v/>
      </c>
      <c r="F913" t="str">
        <f t="shared" si="111"/>
        <v/>
      </c>
      <c r="G913">
        <f>Weighting!$H$25</f>
        <v>0</v>
      </c>
      <c r="H913">
        <f t="array" ref="H913">FREQUENCY(IF('Data Transformation'!$B$4:$B$8425=B891,'Data Transformation'!$G$4:$G$8425),'Bin Analysis'!$B913)</f>
        <v>20</v>
      </c>
      <c r="I913">
        <f t="shared" si="112"/>
        <v>0</v>
      </c>
      <c r="J913">
        <f t="shared" si="113"/>
        <v>0</v>
      </c>
      <c r="K913">
        <f>J913*Weighting!$W$25</f>
        <v>0</v>
      </c>
      <c r="M913" s="14"/>
    </row>
    <row r="914" spans="1:25" x14ac:dyDescent="0.25">
      <c r="O914"/>
      <c r="P914"/>
      <c r="Q914"/>
      <c r="R914"/>
    </row>
    <row r="915" spans="1:25" ht="23.25" x14ac:dyDescent="0.35">
      <c r="A915" s="21" t="s">
        <v>0</v>
      </c>
      <c r="B915" s="21">
        <f>IFERROR(VLOOKUP(C915,'Data Transformation'!$L$6:$M$426,2,FALSE),"")</f>
        <v>38</v>
      </c>
      <c r="C915" s="21">
        <f>C891+1</f>
        <v>38</v>
      </c>
      <c r="D915" s="21"/>
      <c r="E915" s="21"/>
      <c r="F915" s="21"/>
      <c r="G915" s="21"/>
      <c r="H915" s="22"/>
      <c r="I915" s="22"/>
      <c r="J915" s="22"/>
      <c r="K915" s="21"/>
      <c r="L915" s="21">
        <f>B915</f>
        <v>38</v>
      </c>
      <c r="M915" s="23">
        <f>INDEX('Data Transformation'!$O$4:$O$424,MATCH($B915,'Data Transformation'!$M$4:$M$424,0),MATCH($M$2,'Data Transformation'!$O$3,0))</f>
        <v>20</v>
      </c>
      <c r="N915" s="27">
        <f>IF('Input and Summary Results'!$J$16="minimum",'Bin Analysis'!X916/(M915-1),'Bin Analysis'!Y915/('Bin Analysis'!M915-1))</f>
        <v>0</v>
      </c>
      <c r="O915" s="27">
        <f>IF(M915=FALSE,NA(),(VLOOKUP(1,C918:K937,4,FALSE))/(M915-1))</f>
        <v>0.21052631578947367</v>
      </c>
      <c r="P915" s="27">
        <f>IF(M915=FALSE,NA(),SUM(J918:J937)/Weighting!$S$5)</f>
        <v>0.7</v>
      </c>
      <c r="Q915" s="27">
        <f>IF(M915=FALSE,NA(),SUM(K918:K937)/Weighting!$S$6)</f>
        <v>0.65217391304347827</v>
      </c>
      <c r="R915" s="27">
        <f>IF(M915=FALSE,NA(),(VLOOKUP(1,G918:K937,3,FALSE))/(M915-1))</f>
        <v>0.10526315789473684</v>
      </c>
      <c r="S915" s="22" t="str">
        <f>IF(M915=FALSE,NA(),IF(SUM(J918:J937)=2,"yes","no"))</f>
        <v>no</v>
      </c>
      <c r="X915" s="2" cm="2">
        <f t="array" ref="X915:X916">FREQUENCY(IF('Data Transformation'!$B$425:$B$6424='Bin Analysis'!L915,'Data Transformation'!$G$425:$G$6424),'Data Transformation'!$U$11)</f>
        <v>19</v>
      </c>
      <c r="Y915" s="2" cm="2">
        <f t="array" ref="Y915:Y916">FREQUENCY(IF('Data Transformation'!$B$425:$B$6424='Bin Analysis'!L915,'Data Transformation'!$G$425:$G$6424),'Data Transformation'!$U$12)</f>
        <v>15</v>
      </c>
    </row>
    <row r="916" spans="1:25" x14ac:dyDescent="0.25">
      <c r="A916" s="14" t="s">
        <v>67</v>
      </c>
      <c r="B916" t="s">
        <v>47</v>
      </c>
      <c r="C916" t="s">
        <v>5</v>
      </c>
      <c r="D916" t="s">
        <v>100</v>
      </c>
      <c r="E916" t="s">
        <v>101</v>
      </c>
      <c r="F916" t="s">
        <v>102</v>
      </c>
      <c r="G916" t="s">
        <v>70</v>
      </c>
      <c r="H916" t="s">
        <v>31</v>
      </c>
      <c r="I916" t="s">
        <v>32</v>
      </c>
      <c r="J916" t="s">
        <v>46</v>
      </c>
      <c r="K916" s="14" t="s">
        <v>45</v>
      </c>
      <c r="M916" s="14"/>
      <c r="X916" s="2">
        <v>0</v>
      </c>
      <c r="Y916" s="2">
        <v>4</v>
      </c>
    </row>
    <row r="917" spans="1:25" x14ac:dyDescent="0.25">
      <c r="A917" s="32"/>
      <c r="D917" t="b">
        <f>IF(C917=1,'Data Transformation'!$G$3+0.5*'Data Transformation'!$W$25,IF(C918=1,D918-'Data Transformation'!$W$25,FALSE))</f>
        <v>0</v>
      </c>
      <c r="E917" t="str">
        <f t="array" ref="E917">IF(ISLOGICAL(D917),"",FREQUENCY(IF('Data Transformation'!$B$425:$B$8425='Bin Analysis'!$B915,'Data Transformation'!$G$425:$G$8425),D917))</f>
        <v/>
      </c>
      <c r="F917" t="str">
        <f>IF(ISLOGICAL(D917),"",E917-E916)</f>
        <v/>
      </c>
      <c r="M917" s="14"/>
    </row>
    <row r="918" spans="1:25" x14ac:dyDescent="0.25">
      <c r="A918" s="32">
        <f>IF(Weighting!$P$6&gt;0,B918,"")</f>
        <v>0.32100000000000001</v>
      </c>
      <c r="B918">
        <f>Weighting!$C$6</f>
        <v>0.32100000000000001</v>
      </c>
      <c r="C918">
        <f>Weighting!$F$6</f>
        <v>0</v>
      </c>
      <c r="D918" t="b">
        <f>IF(C918=1,'Data Transformation'!$G$3+0.5*'Data Transformation'!$W$25,IF(C919=1,D919-'Data Transformation'!$W$25,FALSE))</f>
        <v>0</v>
      </c>
      <c r="E918" t="str">
        <f t="array" ref="E918">IF(ISLOGICAL(D918),"",FREQUENCY(IF('Data Transformation'!$B$425:$B$8425='Bin Analysis'!$B915,'Data Transformation'!$G$425:$G$8425),D918))</f>
        <v/>
      </c>
      <c r="F918" t="str">
        <f>IF(ISLOGICAL(D918),"",E918-E917)</f>
        <v/>
      </c>
      <c r="G918">
        <f>Weighting!$H$6</f>
        <v>1</v>
      </c>
      <c r="H918">
        <f t="array" ref="H918">FREQUENCY(IF('Data Transformation'!$B$4:$B$8425=B915,'Data Transformation'!$G$4:$G$8425),'Bin Analysis'!$B918)</f>
        <v>2</v>
      </c>
      <c r="I918">
        <f>H918-H917</f>
        <v>2</v>
      </c>
      <c r="J918">
        <f>IF(I918=0,0,1)</f>
        <v>1</v>
      </c>
      <c r="K918">
        <f>J918*Weighting!$W$6</f>
        <v>1</v>
      </c>
      <c r="M918" s="14"/>
    </row>
    <row r="919" spans="1:25" x14ac:dyDescent="0.25">
      <c r="A919" s="32">
        <f>IF(Weighting!$P$7&gt;0,B919,"")</f>
        <v>0.45200000000000001</v>
      </c>
      <c r="B919">
        <f>Weighting!$C$7</f>
        <v>0.45200000000000001</v>
      </c>
      <c r="C919">
        <f>Weighting!$F$7</f>
        <v>0</v>
      </c>
      <c r="D919" t="b">
        <f>IF(C919=1,'Data Transformation'!$G$3+0.5*'Data Transformation'!$W$25,IF(C920=1,D920-'Data Transformation'!$W$25,FALSE))</f>
        <v>0</v>
      </c>
      <c r="E919" t="str">
        <f t="array" ref="E919">IF(ISLOGICAL(D919),"",FREQUENCY(IF('Data Transformation'!$B$425:$B$8425='Bin Analysis'!$B915,'Data Transformation'!$G$425:$G$8425),D919))</f>
        <v/>
      </c>
      <c r="F919" t="str">
        <f t="shared" ref="F919:F937" si="114">IF(ISLOGICAL(D919),"",E919-E918)</f>
        <v/>
      </c>
      <c r="G919">
        <f>Weighting!$H$7</f>
        <v>0</v>
      </c>
      <c r="H919">
        <f t="array" ref="H919">FREQUENCY(IF('Data Transformation'!$B$4:$B$8425=B915,'Data Transformation'!$G$4:$G$8425),'Bin Analysis'!$B919)</f>
        <v>4</v>
      </c>
      <c r="I919">
        <f t="shared" ref="I919:I937" si="115">H919-H918</f>
        <v>2</v>
      </c>
      <c r="J919">
        <f>IF(I919=0,0,1)</f>
        <v>1</v>
      </c>
      <c r="K919">
        <f>J919*Weighting!$W$7</f>
        <v>2</v>
      </c>
      <c r="M919" s="14"/>
    </row>
    <row r="920" spans="1:25" x14ac:dyDescent="0.25">
      <c r="A920" s="32">
        <f>IF(Weighting!$P$8&gt;0,B920,"")</f>
        <v>0.58299999999999996</v>
      </c>
      <c r="B920">
        <f>Weighting!$C$8</f>
        <v>0.58299999999999996</v>
      </c>
      <c r="C920">
        <f>Weighting!$F$8</f>
        <v>0</v>
      </c>
      <c r="D920" t="b">
        <f>IF(C920=1,'Data Transformation'!$G$3+0.5*'Data Transformation'!$W$25,IF(C921=1,D921-'Data Transformation'!$W$25,FALSE))</f>
        <v>0</v>
      </c>
      <c r="E920" t="str">
        <f t="array" ref="E920">IF(ISLOGICAL(D920),"",FREQUENCY(IF('Data Transformation'!$B$425:$B$8425='Bin Analysis'!$B915,'Data Transformation'!$G$425:$G$8425),D920))</f>
        <v/>
      </c>
      <c r="F920" t="str">
        <f t="shared" si="114"/>
        <v/>
      </c>
      <c r="G920">
        <f>Weighting!$H$8</f>
        <v>0</v>
      </c>
      <c r="H920">
        <f t="array" ref="H920">FREQUENCY(IF('Data Transformation'!$B$4:$B$8425=B915,'Data Transformation'!$G$4:$G$8425),'Bin Analysis'!$B920)</f>
        <v>6</v>
      </c>
      <c r="I920">
        <f t="shared" si="115"/>
        <v>2</v>
      </c>
      <c r="J920">
        <f t="shared" ref="J920:J937" si="116">IF(I920=0,0,1)</f>
        <v>1</v>
      </c>
      <c r="K920">
        <f>J920*Weighting!$W$8</f>
        <v>3</v>
      </c>
      <c r="M920" s="14"/>
    </row>
    <row r="921" spans="1:25" x14ac:dyDescent="0.25">
      <c r="A921" s="32">
        <f>IF(Weighting!$P$9&gt;0,B921,"")</f>
        <v>0.71399999999999997</v>
      </c>
      <c r="B921" s="50">
        <f>Weighting!$C$9</f>
        <v>0.71399999999999997</v>
      </c>
      <c r="C921">
        <f>Weighting!$F$9</f>
        <v>0</v>
      </c>
      <c r="D921" t="b">
        <f>IF(C921=1,'Data Transformation'!$G$3+0.5*'Data Transformation'!$W$25,IF(C922=1,D922-'Data Transformation'!$W$25,FALSE))</f>
        <v>0</v>
      </c>
      <c r="E921" t="str">
        <f t="array" ref="E921">IF(ISLOGICAL(D921),"",FREQUENCY(IF('Data Transformation'!$B$425:$B$8425='Bin Analysis'!$B915,'Data Transformation'!$G$425:$G$8425),D921))</f>
        <v/>
      </c>
      <c r="F921" t="str">
        <f t="shared" si="114"/>
        <v/>
      </c>
      <c r="G921">
        <f>Weighting!$H$9</f>
        <v>0</v>
      </c>
      <c r="H921">
        <f t="array" ref="H921">FREQUENCY(IF('Data Transformation'!$B$4:$B$8425=B915,'Data Transformation'!$G$4:$G$8425),'Bin Analysis'!$B921)</f>
        <v>9</v>
      </c>
      <c r="I921">
        <f t="shared" si="115"/>
        <v>3</v>
      </c>
      <c r="J921">
        <f t="shared" si="116"/>
        <v>1</v>
      </c>
      <c r="K921">
        <f>J921*Weighting!$W$9</f>
        <v>3</v>
      </c>
      <c r="M921" s="14"/>
    </row>
    <row r="922" spans="1:25" x14ac:dyDescent="0.25">
      <c r="A922" s="32">
        <f>IF(Weighting!$P$10&gt;0,B922,"")</f>
        <v>0.84499999999999997</v>
      </c>
      <c r="B922">
        <f>Weighting!$C$10</f>
        <v>0.84499999999999997</v>
      </c>
      <c r="C922">
        <f>Weighting!$F$10</f>
        <v>0</v>
      </c>
      <c r="D922" t="b">
        <f>IF(C922=1,'Data Transformation'!$G$3+0.5*'Data Transformation'!$W$25,IF(C923=1,D923-'Data Transformation'!$W$25,FALSE))</f>
        <v>0</v>
      </c>
      <c r="E922" t="str">
        <f t="array" ref="E922">IF(ISLOGICAL(D922),"",FREQUENCY(IF('Data Transformation'!$B$425:$B$8425='Bin Analysis'!$B915,'Data Transformation'!$G$425:$G$8425),D922))</f>
        <v/>
      </c>
      <c r="F922" t="str">
        <f t="shared" si="114"/>
        <v/>
      </c>
      <c r="G922">
        <f>Weighting!$H$10</f>
        <v>0</v>
      </c>
      <c r="H922">
        <f t="array" ref="H922">FREQUENCY(IF('Data Transformation'!$B$4:$B$8425=B915,'Data Transformation'!$G$4:$G$8425),'Bin Analysis'!$B922)</f>
        <v>14</v>
      </c>
      <c r="I922">
        <f t="shared" si="115"/>
        <v>5</v>
      </c>
      <c r="J922">
        <f t="shared" si="116"/>
        <v>1</v>
      </c>
      <c r="K922">
        <f>J922*Weighting!$W$10</f>
        <v>3</v>
      </c>
      <c r="M922" s="14"/>
    </row>
    <row r="923" spans="1:25" x14ac:dyDescent="0.25">
      <c r="A923" s="32">
        <f>IF(Weighting!$P$11&gt;0,B923,"")</f>
        <v>0.97599999999999998</v>
      </c>
      <c r="B923">
        <f>Weighting!$C$11</f>
        <v>0.97599999999999998</v>
      </c>
      <c r="C923">
        <f>Weighting!$F$11</f>
        <v>0</v>
      </c>
      <c r="D923">
        <f>IF(C923=1,'Data Transformation'!$G$3+0.5*'Data Transformation'!$W$25,IF(C924=1,D924-'Data Transformation'!$W$25,FALSE))</f>
        <v>0.86899999999999999</v>
      </c>
      <c r="E923">
        <f t="array" ref="E923">IF(ISLOGICAL(D923),"",FREQUENCY(IF('Data Transformation'!$B$425:$B$8425='Bin Analysis'!$B915,'Data Transformation'!$G$425:$G$8425),D923))</f>
        <v>15</v>
      </c>
      <c r="F923" t="e">
        <f t="shared" si="114"/>
        <v>#VALUE!</v>
      </c>
      <c r="G923">
        <f>Weighting!$H$11</f>
        <v>0</v>
      </c>
      <c r="H923">
        <f t="array" ref="H923">FREQUENCY(IF('Data Transformation'!$B$4:$B$8425=B915,'Data Transformation'!$G$4:$G$8425),'Bin Analysis'!$B923)</f>
        <v>15</v>
      </c>
      <c r="I923">
        <f t="shared" si="115"/>
        <v>1</v>
      </c>
      <c r="J923">
        <f t="shared" si="116"/>
        <v>1</v>
      </c>
      <c r="K923">
        <f>J923*Weighting!$W$11</f>
        <v>2</v>
      </c>
      <c r="M923" s="14"/>
    </row>
    <row r="924" spans="1:25" x14ac:dyDescent="0.25">
      <c r="A924" s="32">
        <f>IF(Weighting!$P$12&gt;0,B924,"")</f>
        <v>1.107</v>
      </c>
      <c r="B924">
        <f>Weighting!$C$12</f>
        <v>1.107</v>
      </c>
      <c r="C924">
        <f>Weighting!$F$12</f>
        <v>1</v>
      </c>
      <c r="D924">
        <f>IF(C924=1,'Data Transformation'!$G$3+0.5*'Data Transformation'!$W$25,IF(C925=1,D925-'Data Transformation'!$W$25,FALSE))</f>
        <v>1.131</v>
      </c>
      <c r="E924">
        <f t="array" ref="E924">IF(ISLOGICAL(D924),"",FREQUENCY(IF('Data Transformation'!$B$425:$B$8425='Bin Analysis'!$B915,'Data Transformation'!$G$425:$G$8425),D924))</f>
        <v>19</v>
      </c>
      <c r="F924">
        <f t="shared" si="114"/>
        <v>4</v>
      </c>
      <c r="G924">
        <f>Weighting!$H$12</f>
        <v>0</v>
      </c>
      <c r="H924">
        <f t="array" ref="H924">FREQUENCY(IF('Data Transformation'!$B$4:$B$8425=B915,'Data Transformation'!$G$4:$G$8425),'Bin Analysis'!$B924)</f>
        <v>20</v>
      </c>
      <c r="I924">
        <f t="shared" si="115"/>
        <v>5</v>
      </c>
      <c r="J924">
        <f t="shared" si="116"/>
        <v>1</v>
      </c>
      <c r="K924">
        <f>J924*Weighting!$W$12</f>
        <v>1</v>
      </c>
      <c r="M924" s="14"/>
    </row>
    <row r="925" spans="1:25" x14ac:dyDescent="0.25">
      <c r="A925" s="32">
        <f>IF(Weighting!$P$13&gt;0,B925,"")</f>
        <v>1.238</v>
      </c>
      <c r="B925">
        <f>Weighting!$C$13</f>
        <v>1.238</v>
      </c>
      <c r="C925">
        <f>Weighting!$F$13</f>
        <v>0</v>
      </c>
      <c r="D925" t="b">
        <f>IF(C925=1,'Data Transformation'!$G$3+0.5*'Data Transformation'!$W$25,IF(C926=1,D926-'Data Transformation'!$W$25,FALSE))</f>
        <v>0</v>
      </c>
      <c r="E925" t="str">
        <f t="array" ref="E925">IF(ISLOGICAL(D925),"",FREQUENCY(IF('Data Transformation'!$B$425:$B$8425='Bin Analysis'!$B915,'Data Transformation'!$G$425:$G$8425),D925))</f>
        <v/>
      </c>
      <c r="F925" t="str">
        <f t="shared" si="114"/>
        <v/>
      </c>
      <c r="G925">
        <f>Weighting!$H$13</f>
        <v>0</v>
      </c>
      <c r="H925">
        <f t="array" ref="H925">FREQUENCY(IF('Data Transformation'!$B$4:$B$8425=B915,'Data Transformation'!$G$4:$G$8425),'Bin Analysis'!$B925)</f>
        <v>20</v>
      </c>
      <c r="I925">
        <f t="shared" si="115"/>
        <v>0</v>
      </c>
      <c r="J925">
        <f t="shared" si="116"/>
        <v>0</v>
      </c>
      <c r="K925">
        <f>J925*Weighting!$W$13</f>
        <v>0</v>
      </c>
      <c r="M925" s="14"/>
    </row>
    <row r="926" spans="1:25" x14ac:dyDescent="0.25">
      <c r="A926" s="32">
        <f>IF(Weighting!$P$14&gt;0,B926,"")</f>
        <v>1.369</v>
      </c>
      <c r="B926">
        <f>Weighting!$C$14</f>
        <v>1.369</v>
      </c>
      <c r="C926">
        <f>Weighting!$F$14</f>
        <v>0</v>
      </c>
      <c r="D926" t="b">
        <f>IF(C926=1,'Data Transformation'!$G$3+0.5*'Data Transformation'!$W$25,IF(C927=1,D927-'Data Transformation'!$W$25,FALSE))</f>
        <v>0</v>
      </c>
      <c r="E926" t="str">
        <f t="array" ref="E926">IF(ISLOGICAL(D926),"",FREQUENCY(IF('Data Transformation'!$B$425:$B$8425='Bin Analysis'!$B915,'Data Transformation'!$G$425:$G$8425),D926))</f>
        <v/>
      </c>
      <c r="F926" t="str">
        <f t="shared" si="114"/>
        <v/>
      </c>
      <c r="G926">
        <f>Weighting!$H$14</f>
        <v>0</v>
      </c>
      <c r="H926">
        <f t="array" ref="H926">FREQUENCY(IF('Data Transformation'!$B$4:$B$8425=B915,'Data Transformation'!$G$4:$G$8425),'Bin Analysis'!$B926)</f>
        <v>20</v>
      </c>
      <c r="I926">
        <f t="shared" si="115"/>
        <v>0</v>
      </c>
      <c r="J926">
        <f t="shared" si="116"/>
        <v>0</v>
      </c>
      <c r="K926">
        <f>J926*Weighting!$W$14</f>
        <v>0</v>
      </c>
      <c r="M926" s="14"/>
    </row>
    <row r="927" spans="1:25" x14ac:dyDescent="0.25">
      <c r="A927" s="32">
        <f>IF(Weighting!$P$15&gt;0,B927,"")</f>
        <v>1.5000009999999999</v>
      </c>
      <c r="B927">
        <f>Weighting!$C$15</f>
        <v>1.5000009999999999</v>
      </c>
      <c r="C927">
        <f>Weighting!$F$15</f>
        <v>0</v>
      </c>
      <c r="D927" t="b">
        <f>IF(C927=1,'Data Transformation'!$G$3+0.5*'Data Transformation'!$W$25,IF(C928=1,D928-'Data Transformation'!$W$25,FALSE))</f>
        <v>0</v>
      </c>
      <c r="E927" t="str">
        <f t="array" ref="E927">IF(ISLOGICAL(D927),"",FREQUENCY(IF('Data Transformation'!$B$425:$B$8425='Bin Analysis'!$B915,'Data Transformation'!$G$425:$G$8425),D927))</f>
        <v/>
      </c>
      <c r="F927" t="str">
        <f t="shared" si="114"/>
        <v/>
      </c>
      <c r="G927">
        <f>Weighting!$H$15</f>
        <v>0</v>
      </c>
      <c r="H927">
        <f t="array" ref="H927">FREQUENCY(IF('Data Transformation'!$B$4:$B$8425=B915,'Data Transformation'!$G$4:$G$8425),'Bin Analysis'!$B927)</f>
        <v>20</v>
      </c>
      <c r="I927">
        <f t="shared" si="115"/>
        <v>0</v>
      </c>
      <c r="J927">
        <f t="shared" si="116"/>
        <v>0</v>
      </c>
      <c r="K927">
        <f>J927*Weighting!$W$15</f>
        <v>0</v>
      </c>
      <c r="M927" s="14"/>
    </row>
    <row r="928" spans="1:25" x14ac:dyDescent="0.25">
      <c r="A928" s="32" t="str">
        <f>IF(Weighting!$P$16&gt;0,B928,"")</f>
        <v/>
      </c>
      <c r="B928">
        <f>Weighting!$C$16</f>
        <v>1.631</v>
      </c>
      <c r="C928">
        <f>Weighting!$F$16</f>
        <v>0</v>
      </c>
      <c r="D928" t="b">
        <f>IF(C928=1,'Data Transformation'!$G$3+0.5*'Data Transformation'!$W$25,IF(C929=1,D929-'Data Transformation'!$W$25,FALSE))</f>
        <v>0</v>
      </c>
      <c r="E928" t="str">
        <f t="array" ref="E928">IF(ISLOGICAL(D928),"",FREQUENCY(IF('Data Transformation'!$B$425:$B$8425='Bin Analysis'!$B915,'Data Transformation'!$G$425:$G$8425),D928))</f>
        <v/>
      </c>
      <c r="F928" t="str">
        <f t="shared" si="114"/>
        <v/>
      </c>
      <c r="G928">
        <f>Weighting!$H$16</f>
        <v>0</v>
      </c>
      <c r="H928">
        <f t="array" ref="H928">FREQUENCY(IF('Data Transformation'!$B$4:$B$8425=B915,'Data Transformation'!$G$4:$G$8425),'Bin Analysis'!$B928)</f>
        <v>20</v>
      </c>
      <c r="I928">
        <f t="shared" si="115"/>
        <v>0</v>
      </c>
      <c r="J928">
        <f t="shared" si="116"/>
        <v>0</v>
      </c>
      <c r="K928">
        <f>J928*Weighting!$W$16</f>
        <v>0</v>
      </c>
      <c r="M928" s="14"/>
    </row>
    <row r="929" spans="1:25" x14ac:dyDescent="0.25">
      <c r="A929" s="32" t="str">
        <f>IF(Weighting!$P$17&gt;0,B929,"")</f>
        <v/>
      </c>
      <c r="B929">
        <f>Weighting!$C$17</f>
        <v>1.762</v>
      </c>
      <c r="C929">
        <f>Weighting!$F$17</f>
        <v>0</v>
      </c>
      <c r="D929" t="b">
        <f>IF(C929=1,'Data Transformation'!$G$3+0.5*'Data Transformation'!$W$25,IF(C930=1,D930-'Data Transformation'!$W$25,FALSE))</f>
        <v>0</v>
      </c>
      <c r="E929" t="str">
        <f t="array" ref="E929">IF(ISLOGICAL(D929),"",FREQUENCY(IF('Data Transformation'!$B$425:$B$8425='Bin Analysis'!$B915,'Data Transformation'!$G$425:$G$8425),D929))</f>
        <v/>
      </c>
      <c r="F929" t="str">
        <f t="shared" si="114"/>
        <v/>
      </c>
      <c r="G929">
        <f>Weighting!$H$17</f>
        <v>0</v>
      </c>
      <c r="H929">
        <f t="array" ref="H929">FREQUENCY(IF('Data Transformation'!$B$4:$B$8425=B915,'Data Transformation'!$G$4:$G$8425),'Bin Analysis'!$B929)</f>
        <v>20</v>
      </c>
      <c r="I929">
        <f t="shared" si="115"/>
        <v>0</v>
      </c>
      <c r="J929">
        <f t="shared" si="116"/>
        <v>0</v>
      </c>
      <c r="K929">
        <f>J929*Weighting!$W$17</f>
        <v>0</v>
      </c>
      <c r="M929" s="14"/>
    </row>
    <row r="930" spans="1:25" x14ac:dyDescent="0.25">
      <c r="A930" s="32" t="str">
        <f>IF(Weighting!$P$18&gt;0,B930,"")</f>
        <v/>
      </c>
      <c r="B930">
        <f>Weighting!$C$18</f>
        <v>1.893</v>
      </c>
      <c r="C930">
        <f>Weighting!$F$18</f>
        <v>0</v>
      </c>
      <c r="D930" t="b">
        <f>IF(C930=1,'Data Transformation'!$G$3+0.5*'Data Transformation'!$W$25,IF(C931=1,D931-'Data Transformation'!$W$25,FALSE))</f>
        <v>0</v>
      </c>
      <c r="E930" t="str">
        <f t="array" ref="E930">IF(ISLOGICAL(D930),"",FREQUENCY(IF('Data Transformation'!$B$425:$B$8425='Bin Analysis'!$B915,'Data Transformation'!$G$425:$G$8425),D930))</f>
        <v/>
      </c>
      <c r="F930" t="str">
        <f t="shared" si="114"/>
        <v/>
      </c>
      <c r="G930">
        <f>Weighting!$H$18</f>
        <v>0</v>
      </c>
      <c r="H930">
        <f t="array" ref="H930">FREQUENCY(IF('Data Transformation'!$B$4:$B$8425=B915,'Data Transformation'!$G$4:$G$8425),'Bin Analysis'!$B930)</f>
        <v>20</v>
      </c>
      <c r="I930">
        <f t="shared" si="115"/>
        <v>0</v>
      </c>
      <c r="J930">
        <f t="shared" si="116"/>
        <v>0</v>
      </c>
      <c r="K930">
        <f>J930*Weighting!$W$18</f>
        <v>0</v>
      </c>
      <c r="M930" s="14"/>
    </row>
    <row r="931" spans="1:25" x14ac:dyDescent="0.25">
      <c r="A931" s="32" t="str">
        <f>IF(Weighting!$P$19&gt;0,B931,"")</f>
        <v/>
      </c>
      <c r="B931">
        <f>Weighting!$C$19</f>
        <v>2.024</v>
      </c>
      <c r="C931">
        <f>Weighting!$F$19</f>
        <v>0</v>
      </c>
      <c r="D931" t="b">
        <f>IF(C931=1,'Data Transformation'!$G$3+0.5*'Data Transformation'!$W$25,IF(C932=1,D932-'Data Transformation'!$W$25,FALSE))</f>
        <v>0</v>
      </c>
      <c r="E931" t="str">
        <f t="array" ref="E931">IF(ISLOGICAL(D931),"",FREQUENCY(IF('Data Transformation'!$B$425:$B$8425='Bin Analysis'!$B915,'Data Transformation'!$G$425:$G$8425),D931))</f>
        <v/>
      </c>
      <c r="F931" t="str">
        <f t="shared" si="114"/>
        <v/>
      </c>
      <c r="G931">
        <f>Weighting!$H$19</f>
        <v>0</v>
      </c>
      <c r="H931">
        <f t="array" ref="H931">FREQUENCY(IF('Data Transformation'!$B$4:$B$8425=B915,'Data Transformation'!$G$4:$G$8425),'Bin Analysis'!$B931)</f>
        <v>20</v>
      </c>
      <c r="I931">
        <f t="shared" si="115"/>
        <v>0</v>
      </c>
      <c r="J931">
        <f t="shared" si="116"/>
        <v>0</v>
      </c>
      <c r="K931">
        <f>J931*Weighting!$W$19</f>
        <v>0</v>
      </c>
      <c r="M931" s="14"/>
    </row>
    <row r="932" spans="1:25" x14ac:dyDescent="0.25">
      <c r="A932" s="32" t="str">
        <f>IF(Weighting!$P$20&gt;0,B932,"")</f>
        <v/>
      </c>
      <c r="B932">
        <f>Weighting!$C$20</f>
        <v>2.1550000000000002</v>
      </c>
      <c r="C932">
        <f>Weighting!$F$20</f>
        <v>0</v>
      </c>
      <c r="D932" t="b">
        <f>IF(C932=1,'Data Transformation'!$G$3+0.5*'Data Transformation'!$W$25,IF(C933=1,D933-'Data Transformation'!$W$25,FALSE))</f>
        <v>0</v>
      </c>
      <c r="E932" t="str">
        <f t="array" ref="E932">IF(ISLOGICAL(D932),"",FREQUENCY(IF('Data Transformation'!$B$425:$B$8425='Bin Analysis'!$B915,'Data Transformation'!$G$425:$G$8425),D932))</f>
        <v/>
      </c>
      <c r="F932" t="str">
        <f t="shared" si="114"/>
        <v/>
      </c>
      <c r="G932">
        <f>Weighting!$H$20</f>
        <v>0</v>
      </c>
      <c r="H932">
        <f t="array" ref="H932">FREQUENCY(IF('Data Transformation'!$B$4:$B$8425=B915,'Data Transformation'!$G$4:$G$8425),'Bin Analysis'!$B932)</f>
        <v>20</v>
      </c>
      <c r="I932">
        <f t="shared" si="115"/>
        <v>0</v>
      </c>
      <c r="J932">
        <f t="shared" si="116"/>
        <v>0</v>
      </c>
      <c r="K932">
        <f>J932*Weighting!$W$20</f>
        <v>0</v>
      </c>
      <c r="M932" s="14"/>
    </row>
    <row r="933" spans="1:25" x14ac:dyDescent="0.25">
      <c r="A933" s="32" t="str">
        <f>IF(Weighting!$P$21&gt;0,B933,"")</f>
        <v/>
      </c>
      <c r="B933">
        <f>Weighting!$C$21</f>
        <v>2.2860000000000005</v>
      </c>
      <c r="C933">
        <f>Weighting!$F$21</f>
        <v>0</v>
      </c>
      <c r="D933" t="b">
        <f>IF(C933=1,'Data Transformation'!$G$3+0.5*'Data Transformation'!$W$25,IF(C934=1,D934-'Data Transformation'!$W$25,FALSE))</f>
        <v>0</v>
      </c>
      <c r="E933" t="str">
        <f t="array" ref="E933">IF(ISLOGICAL(D933),"",FREQUENCY(IF('Data Transformation'!$B$425:$B$8425='Bin Analysis'!$B915,'Data Transformation'!$G$425:$G$8425),D933))</f>
        <v/>
      </c>
      <c r="F933" t="str">
        <f t="shared" si="114"/>
        <v/>
      </c>
      <c r="G933">
        <f>Weighting!$H$21</f>
        <v>0</v>
      </c>
      <c r="H933">
        <f t="array" ref="H933">FREQUENCY(IF('Data Transformation'!$B$4:$B$8425=B915,'Data Transformation'!$G$4:$G$8425),'Bin Analysis'!$B933)</f>
        <v>20</v>
      </c>
      <c r="I933">
        <f t="shared" si="115"/>
        <v>0</v>
      </c>
      <c r="J933">
        <f t="shared" si="116"/>
        <v>0</v>
      </c>
      <c r="K933">
        <f>J933*Weighting!$W$21</f>
        <v>0</v>
      </c>
      <c r="M933" s="14"/>
    </row>
    <row r="934" spans="1:25" x14ac:dyDescent="0.25">
      <c r="A934" s="32" t="str">
        <f>IF(Weighting!$P$22&gt;0,B934,"")</f>
        <v/>
      </c>
      <c r="B934">
        <f>Weighting!$C$22</f>
        <v>2.4170000000000007</v>
      </c>
      <c r="C934">
        <f>Weighting!$F$22</f>
        <v>0</v>
      </c>
      <c r="D934" t="b">
        <f>IF(C934=1,'Data Transformation'!$G$3+0.5*'Data Transformation'!$W$25,IF(C935=1,D935-'Data Transformation'!$W$25,FALSE))</f>
        <v>0</v>
      </c>
      <c r="E934" t="str">
        <f t="array" ref="E934">IF(ISLOGICAL(D934),"",FREQUENCY(IF('Data Transformation'!$B$425:$B$8425='Bin Analysis'!$B915,'Data Transformation'!$G$425:$G$8425),D934))</f>
        <v/>
      </c>
      <c r="F934" t="str">
        <f t="shared" si="114"/>
        <v/>
      </c>
      <c r="G934">
        <f>Weighting!$H$22</f>
        <v>0</v>
      </c>
      <c r="H934">
        <f t="array" ref="H934">FREQUENCY(IF('Data Transformation'!$B$4:$B$8425=B915,'Data Transformation'!$G$4:$G$8425),'Bin Analysis'!$B934)</f>
        <v>20</v>
      </c>
      <c r="I934">
        <f t="shared" si="115"/>
        <v>0</v>
      </c>
      <c r="J934">
        <f t="shared" si="116"/>
        <v>0</v>
      </c>
      <c r="K934">
        <f>J934*Weighting!$W$22</f>
        <v>0</v>
      </c>
      <c r="M934" s="14"/>
    </row>
    <row r="935" spans="1:25" x14ac:dyDescent="0.25">
      <c r="A935" s="32" t="str">
        <f>IF(Weighting!$P$23&gt;0,B935,"")</f>
        <v/>
      </c>
      <c r="B935">
        <f>Weighting!$C$23</f>
        <v>2.5480000000000009</v>
      </c>
      <c r="C935">
        <f>Weighting!$F$23</f>
        <v>0</v>
      </c>
      <c r="D935" t="b">
        <f>IF(C935=1,'Data Transformation'!$G$3+0.5*'Data Transformation'!$W$25,IF(C936=1,D936-'Data Transformation'!$W$25,FALSE))</f>
        <v>0</v>
      </c>
      <c r="E935" t="str">
        <f t="array" ref="E935">IF(ISLOGICAL(D935),"",FREQUENCY(IF('Data Transformation'!$B$425:$B$8425='Bin Analysis'!$B915,'Data Transformation'!$G$425:$G$8425),D935))</f>
        <v/>
      </c>
      <c r="F935" t="str">
        <f t="shared" si="114"/>
        <v/>
      </c>
      <c r="G935">
        <f>Weighting!$H$23</f>
        <v>0</v>
      </c>
      <c r="H935">
        <f t="array" ref="H935">FREQUENCY(IF('Data Transformation'!$B$4:$B$8425=B915,'Data Transformation'!$G$4:$G$8425),'Bin Analysis'!$B935)</f>
        <v>20</v>
      </c>
      <c r="I935">
        <f t="shared" si="115"/>
        <v>0</v>
      </c>
      <c r="J935">
        <f t="shared" si="116"/>
        <v>0</v>
      </c>
      <c r="K935">
        <f>J935*Weighting!$W$23</f>
        <v>0</v>
      </c>
      <c r="M935" s="14"/>
    </row>
    <row r="936" spans="1:25" x14ac:dyDescent="0.25">
      <c r="A936" s="32" t="str">
        <f>IF(Weighting!$P$24&gt;0,B936,"")</f>
        <v/>
      </c>
      <c r="B936">
        <f>Weighting!$C$24</f>
        <v>2.6790000000000012</v>
      </c>
      <c r="C936">
        <f>Weighting!$F$24</f>
        <v>0</v>
      </c>
      <c r="D936" t="b">
        <f>IF(C936=1,'Data Transformation'!$G$3+0.5*'Data Transformation'!$W$25,IF(C937=1,D937-'Data Transformation'!$W$25,FALSE))</f>
        <v>0</v>
      </c>
      <c r="E936" t="str">
        <f t="array" ref="E936">IF(ISLOGICAL(D936),"",FREQUENCY(IF('Data Transformation'!$B$425:$B$8425='Bin Analysis'!$B915,'Data Transformation'!$G$425:$G$8425),D936))</f>
        <v/>
      </c>
      <c r="F936" t="str">
        <f t="shared" si="114"/>
        <v/>
      </c>
      <c r="G936">
        <f>Weighting!$H$24</f>
        <v>0</v>
      </c>
      <c r="H936">
        <f t="array" ref="H936">FREQUENCY(IF('Data Transformation'!$B$4:$B$8425=B915,'Data Transformation'!$G$4:$G$8425),'Bin Analysis'!$B936)</f>
        <v>20</v>
      </c>
      <c r="I936">
        <f t="shared" si="115"/>
        <v>0</v>
      </c>
      <c r="J936">
        <f t="shared" si="116"/>
        <v>0</v>
      </c>
      <c r="K936">
        <f>J936*Weighting!$W$24</f>
        <v>0</v>
      </c>
      <c r="M936" s="14"/>
    </row>
    <row r="937" spans="1:25" x14ac:dyDescent="0.25">
      <c r="A937" s="32" t="str">
        <f>IF(Weighting!$P$25&gt;0,B937,"")</f>
        <v/>
      </c>
      <c r="B937">
        <f>Weighting!$C$25</f>
        <v>2.8100000000000014</v>
      </c>
      <c r="C937">
        <f>Weighting!$F$25</f>
        <v>0</v>
      </c>
      <c r="D937" t="b">
        <f>IF(C937=1,'Data Transformation'!$G$3+0.5*'Data Transformation'!$W$25,IF(C938=1,D938-'Data Transformation'!$W$25,FALSE))</f>
        <v>0</v>
      </c>
      <c r="E937" t="str">
        <f t="array" ref="E937">IF(ISLOGICAL(D937),"",FREQUENCY(IF('Data Transformation'!$B$425:$B$8425='Bin Analysis'!$B915,'Data Transformation'!$G$425:$G$8425),D937))</f>
        <v/>
      </c>
      <c r="F937" t="str">
        <f t="shared" si="114"/>
        <v/>
      </c>
      <c r="G937">
        <f>Weighting!$H$25</f>
        <v>0</v>
      </c>
      <c r="H937">
        <f t="array" ref="H937">FREQUENCY(IF('Data Transformation'!$B$4:$B$8425=B915,'Data Transformation'!$G$4:$G$8425),'Bin Analysis'!$B937)</f>
        <v>20</v>
      </c>
      <c r="I937">
        <f t="shared" si="115"/>
        <v>0</v>
      </c>
      <c r="J937">
        <f t="shared" si="116"/>
        <v>0</v>
      </c>
      <c r="K937">
        <f>J937*Weighting!$W$25</f>
        <v>0</v>
      </c>
      <c r="M937" s="14"/>
    </row>
    <row r="938" spans="1:25" x14ac:dyDescent="0.25">
      <c r="O938"/>
      <c r="P938"/>
      <c r="Q938"/>
      <c r="R938"/>
    </row>
    <row r="939" spans="1:25" ht="23.25" x14ac:dyDescent="0.35">
      <c r="A939" s="21" t="s">
        <v>0</v>
      </c>
      <c r="B939" s="21">
        <f>IFERROR(VLOOKUP(C939,'Data Transformation'!$L$6:$M$426,2,FALSE),"")</f>
        <v>39</v>
      </c>
      <c r="C939" s="21">
        <f>C915+1</f>
        <v>39</v>
      </c>
      <c r="D939" s="21"/>
      <c r="E939" s="21"/>
      <c r="F939" s="21"/>
      <c r="G939" s="21"/>
      <c r="H939" s="22"/>
      <c r="I939" s="22"/>
      <c r="J939" s="22"/>
      <c r="K939" s="21"/>
      <c r="L939" s="21">
        <f>B939</f>
        <v>39</v>
      </c>
      <c r="M939" s="23">
        <f>INDEX('Data Transformation'!$O$4:$O$424,MATCH($B939,'Data Transformation'!$M$4:$M$424,0),MATCH($M$2,'Data Transformation'!$O$3,0))</f>
        <v>20</v>
      </c>
      <c r="N939" s="27">
        <f>IF('Input and Summary Results'!$J$16="minimum",'Bin Analysis'!X940/(M939-1),'Bin Analysis'!Y939/('Bin Analysis'!M939-1))</f>
        <v>5.2631578947368418E-2</v>
      </c>
      <c r="O939" s="27">
        <f>IF(M939=FALSE,NA(),(VLOOKUP(1,C942:K961,4,FALSE))/(M939-1))</f>
        <v>0.89473684210526316</v>
      </c>
      <c r="P939" s="27">
        <f>IF(M939=FALSE,NA(),SUM(J942:J961)/Weighting!$S$5)</f>
        <v>0.4</v>
      </c>
      <c r="Q939" s="27">
        <f>IF(M939=FALSE,NA(),SUM(K942:K961)/Weighting!$S$6)</f>
        <v>0.34782608695652173</v>
      </c>
      <c r="R939" s="27">
        <f>IF(M939=FALSE,NA(),(VLOOKUP(1,G942:K961,3,FALSE))/(M939-1))</f>
        <v>0</v>
      </c>
      <c r="S939" s="22" t="str">
        <f>IF(M939=FALSE,NA(),IF(SUM(J942:J961)=2,"yes","no"))</f>
        <v>no</v>
      </c>
      <c r="X939" s="2" cm="2">
        <f t="array" ref="X939:X940">FREQUENCY(IF('Data Transformation'!$B$425:$B$6424='Bin Analysis'!L939,'Data Transformation'!$G$425:$G$6424),'Data Transformation'!$U$11)</f>
        <v>18</v>
      </c>
      <c r="Y939" s="2" cm="2">
        <f t="array" ref="Y939:Y940">FREQUENCY(IF('Data Transformation'!$B$425:$B$6424='Bin Analysis'!L939,'Data Transformation'!$G$425:$G$6424),'Data Transformation'!$U$12)</f>
        <v>1</v>
      </c>
    </row>
    <row r="940" spans="1:25" x14ac:dyDescent="0.25">
      <c r="A940" s="14" t="s">
        <v>67</v>
      </c>
      <c r="B940" t="s">
        <v>47</v>
      </c>
      <c r="C940" t="s">
        <v>5</v>
      </c>
      <c r="D940" t="s">
        <v>100</v>
      </c>
      <c r="E940" t="s">
        <v>101</v>
      </c>
      <c r="F940" t="s">
        <v>102</v>
      </c>
      <c r="G940" t="s">
        <v>70</v>
      </c>
      <c r="H940" t="s">
        <v>31</v>
      </c>
      <c r="I940" t="s">
        <v>32</v>
      </c>
      <c r="J940" t="s">
        <v>46</v>
      </c>
      <c r="K940" s="14" t="s">
        <v>45</v>
      </c>
      <c r="M940" s="14"/>
      <c r="X940" s="2">
        <v>1</v>
      </c>
      <c r="Y940" s="2">
        <v>18</v>
      </c>
    </row>
    <row r="941" spans="1:25" x14ac:dyDescent="0.25">
      <c r="A941" s="32"/>
      <c r="D941" t="b">
        <f>IF(C941=1,'Data Transformation'!$G$3+0.5*'Data Transformation'!$W$25,IF(C942=1,D942-'Data Transformation'!$W$25,FALSE))</f>
        <v>0</v>
      </c>
      <c r="E941" t="str">
        <f t="array" ref="E941">IF(ISLOGICAL(D941),"",FREQUENCY(IF('Data Transformation'!$B$425:$B$8425='Bin Analysis'!$B939,'Data Transformation'!$G$425:$G$8425),D941))</f>
        <v/>
      </c>
      <c r="F941" t="str">
        <f>IF(ISLOGICAL(D941),"",E941-E940)</f>
        <v/>
      </c>
      <c r="M941" s="14"/>
    </row>
    <row r="942" spans="1:25" x14ac:dyDescent="0.25">
      <c r="A942" s="32">
        <f>IF(Weighting!$P$6&gt;0,B942,"")</f>
        <v>0.32100000000000001</v>
      </c>
      <c r="B942">
        <f>Weighting!$C$6</f>
        <v>0.32100000000000001</v>
      </c>
      <c r="C942">
        <f>Weighting!$F$6</f>
        <v>0</v>
      </c>
      <c r="D942" t="b">
        <f>IF(C942=1,'Data Transformation'!$G$3+0.5*'Data Transformation'!$W$25,IF(C943=1,D943-'Data Transformation'!$W$25,FALSE))</f>
        <v>0</v>
      </c>
      <c r="E942" t="str">
        <f t="array" ref="E942">IF(ISLOGICAL(D942),"",FREQUENCY(IF('Data Transformation'!$B$425:$B$8425='Bin Analysis'!$B939,'Data Transformation'!$G$425:$G$8425),D942))</f>
        <v/>
      </c>
      <c r="F942" t="str">
        <f>IF(ISLOGICAL(D942),"",E942-E941)</f>
        <v/>
      </c>
      <c r="G942">
        <f>Weighting!$H$6</f>
        <v>1</v>
      </c>
      <c r="H942">
        <f t="array" ref="H942">FREQUENCY(IF('Data Transformation'!$B$4:$B$8425=B939,'Data Transformation'!$G$4:$G$8425),'Bin Analysis'!$B942)</f>
        <v>0</v>
      </c>
      <c r="I942">
        <f>H942-H941</f>
        <v>0</v>
      </c>
      <c r="J942">
        <f>IF(I942=0,0,1)</f>
        <v>0</v>
      </c>
      <c r="K942">
        <f>J942*Weighting!$W$6</f>
        <v>0</v>
      </c>
      <c r="M942" s="14"/>
    </row>
    <row r="943" spans="1:25" x14ac:dyDescent="0.25">
      <c r="A943" s="32">
        <f>IF(Weighting!$P$7&gt;0,B943,"")</f>
        <v>0.45200000000000001</v>
      </c>
      <c r="B943">
        <f>Weighting!$C$7</f>
        <v>0.45200000000000001</v>
      </c>
      <c r="C943">
        <f>Weighting!$F$7</f>
        <v>0</v>
      </c>
      <c r="D943" t="b">
        <f>IF(C943=1,'Data Transformation'!$G$3+0.5*'Data Transformation'!$W$25,IF(C944=1,D944-'Data Transformation'!$W$25,FALSE))</f>
        <v>0</v>
      </c>
      <c r="E943" t="str">
        <f t="array" ref="E943">IF(ISLOGICAL(D943),"",FREQUENCY(IF('Data Transformation'!$B$425:$B$8425='Bin Analysis'!$B939,'Data Transformation'!$G$425:$G$8425),D943))</f>
        <v/>
      </c>
      <c r="F943" t="str">
        <f t="shared" ref="F943:F961" si="117">IF(ISLOGICAL(D943),"",E943-E942)</f>
        <v/>
      </c>
      <c r="G943">
        <f>Weighting!$H$7</f>
        <v>0</v>
      </c>
      <c r="H943">
        <f t="array" ref="H943">FREQUENCY(IF('Data Transformation'!$B$4:$B$8425=B939,'Data Transformation'!$G$4:$G$8425),'Bin Analysis'!$B943)</f>
        <v>0</v>
      </c>
      <c r="I943">
        <f t="shared" ref="I943:I961" si="118">H943-H942</f>
        <v>0</v>
      </c>
      <c r="J943">
        <f>IF(I943=0,0,1)</f>
        <v>0</v>
      </c>
      <c r="K943">
        <f>J943*Weighting!$W$7</f>
        <v>0</v>
      </c>
      <c r="M943" s="14"/>
    </row>
    <row r="944" spans="1:25" x14ac:dyDescent="0.25">
      <c r="A944" s="32">
        <f>IF(Weighting!$P$8&gt;0,B944,"")</f>
        <v>0.58299999999999996</v>
      </c>
      <c r="B944">
        <f>Weighting!$C$8</f>
        <v>0.58299999999999996</v>
      </c>
      <c r="C944">
        <f>Weighting!$F$8</f>
        <v>0</v>
      </c>
      <c r="D944" t="b">
        <f>IF(C944=1,'Data Transformation'!$G$3+0.5*'Data Transformation'!$W$25,IF(C945=1,D945-'Data Transformation'!$W$25,FALSE))</f>
        <v>0</v>
      </c>
      <c r="E944" t="str">
        <f t="array" ref="E944">IF(ISLOGICAL(D944),"",FREQUENCY(IF('Data Transformation'!$B$425:$B$8425='Bin Analysis'!$B939,'Data Transformation'!$G$425:$G$8425),D944))</f>
        <v/>
      </c>
      <c r="F944" t="str">
        <f t="shared" si="117"/>
        <v/>
      </c>
      <c r="G944">
        <f>Weighting!$H$8</f>
        <v>0</v>
      </c>
      <c r="H944">
        <f t="array" ref="H944">FREQUENCY(IF('Data Transformation'!$B$4:$B$8425=B939,'Data Transformation'!$G$4:$G$8425),'Bin Analysis'!$B944)</f>
        <v>1</v>
      </c>
      <c r="I944">
        <f t="shared" si="118"/>
        <v>1</v>
      </c>
      <c r="J944">
        <f t="shared" ref="J944:J961" si="119">IF(I944=0,0,1)</f>
        <v>1</v>
      </c>
      <c r="K944">
        <f>J944*Weighting!$W$8</f>
        <v>3</v>
      </c>
      <c r="M944" s="14"/>
    </row>
    <row r="945" spans="1:13" x14ac:dyDescent="0.25">
      <c r="A945" s="32">
        <f>IF(Weighting!$P$9&gt;0,B945,"")</f>
        <v>0.71399999999999997</v>
      </c>
      <c r="B945" s="50">
        <f>Weighting!$C$9</f>
        <v>0.71399999999999997</v>
      </c>
      <c r="C945">
        <f>Weighting!$F$9</f>
        <v>0</v>
      </c>
      <c r="D945" t="b">
        <f>IF(C945=1,'Data Transformation'!$G$3+0.5*'Data Transformation'!$W$25,IF(C946=1,D946-'Data Transformation'!$W$25,FALSE))</f>
        <v>0</v>
      </c>
      <c r="E945" t="str">
        <f t="array" ref="E945">IF(ISLOGICAL(D945),"",FREQUENCY(IF('Data Transformation'!$B$425:$B$8425='Bin Analysis'!$B939,'Data Transformation'!$G$425:$G$8425),D945))</f>
        <v/>
      </c>
      <c r="F945" t="str">
        <f t="shared" si="117"/>
        <v/>
      </c>
      <c r="G945">
        <f>Weighting!$H$9</f>
        <v>0</v>
      </c>
      <c r="H945">
        <f t="array" ref="H945">FREQUENCY(IF('Data Transformation'!$B$4:$B$8425=B939,'Data Transformation'!$G$4:$G$8425),'Bin Analysis'!$B945)</f>
        <v>1</v>
      </c>
      <c r="I945">
        <f t="shared" si="118"/>
        <v>0</v>
      </c>
      <c r="J945">
        <f t="shared" si="119"/>
        <v>0</v>
      </c>
      <c r="K945">
        <f>J945*Weighting!$W$9</f>
        <v>0</v>
      </c>
      <c r="M945" s="14"/>
    </row>
    <row r="946" spans="1:13" x14ac:dyDescent="0.25">
      <c r="A946" s="32">
        <f>IF(Weighting!$P$10&gt;0,B946,"")</f>
        <v>0.84499999999999997</v>
      </c>
      <c r="B946">
        <f>Weighting!$C$10</f>
        <v>0.84499999999999997</v>
      </c>
      <c r="C946">
        <f>Weighting!$F$10</f>
        <v>0</v>
      </c>
      <c r="D946" t="b">
        <f>IF(C946=1,'Data Transformation'!$G$3+0.5*'Data Transformation'!$W$25,IF(C947=1,D947-'Data Transformation'!$W$25,FALSE))</f>
        <v>0</v>
      </c>
      <c r="E946" t="str">
        <f t="array" ref="E946">IF(ISLOGICAL(D946),"",FREQUENCY(IF('Data Transformation'!$B$425:$B$8425='Bin Analysis'!$B939,'Data Transformation'!$G$425:$G$8425),D946))</f>
        <v/>
      </c>
      <c r="F946" t="str">
        <f t="shared" si="117"/>
        <v/>
      </c>
      <c r="G946">
        <f>Weighting!$H$10</f>
        <v>0</v>
      </c>
      <c r="H946">
        <f t="array" ref="H946">FREQUENCY(IF('Data Transformation'!$B$4:$B$8425=B939,'Data Transformation'!$G$4:$G$8425),'Bin Analysis'!$B946)</f>
        <v>1</v>
      </c>
      <c r="I946">
        <f t="shared" si="118"/>
        <v>0</v>
      </c>
      <c r="J946">
        <f t="shared" si="119"/>
        <v>0</v>
      </c>
      <c r="K946">
        <f>J946*Weighting!$W$10</f>
        <v>0</v>
      </c>
      <c r="M946" s="14"/>
    </row>
    <row r="947" spans="1:13" x14ac:dyDescent="0.25">
      <c r="A947" s="32">
        <f>IF(Weighting!$P$11&gt;0,B947,"")</f>
        <v>0.97599999999999998</v>
      </c>
      <c r="B947">
        <f>Weighting!$C$11</f>
        <v>0.97599999999999998</v>
      </c>
      <c r="C947">
        <f>Weighting!$F$11</f>
        <v>0</v>
      </c>
      <c r="D947">
        <f>IF(C947=1,'Data Transformation'!$G$3+0.5*'Data Transformation'!$W$25,IF(C948=1,D948-'Data Transformation'!$W$25,FALSE))</f>
        <v>0.86899999999999999</v>
      </c>
      <c r="E947">
        <f t="array" ref="E947">IF(ISLOGICAL(D947),"",FREQUENCY(IF('Data Transformation'!$B$425:$B$8425='Bin Analysis'!$B939,'Data Transformation'!$G$425:$G$8425),D947))</f>
        <v>1</v>
      </c>
      <c r="F947" t="e">
        <f t="shared" si="117"/>
        <v>#VALUE!</v>
      </c>
      <c r="G947">
        <f>Weighting!$H$11</f>
        <v>0</v>
      </c>
      <c r="H947">
        <f t="array" ref="H947">FREQUENCY(IF('Data Transformation'!$B$4:$B$8425=B939,'Data Transformation'!$G$4:$G$8425),'Bin Analysis'!$B947)</f>
        <v>6</v>
      </c>
      <c r="I947">
        <f t="shared" si="118"/>
        <v>5</v>
      </c>
      <c r="J947">
        <f t="shared" si="119"/>
        <v>1</v>
      </c>
      <c r="K947">
        <f>J947*Weighting!$W$11</f>
        <v>2</v>
      </c>
      <c r="M947" s="14"/>
    </row>
    <row r="948" spans="1:13" x14ac:dyDescent="0.25">
      <c r="A948" s="32">
        <f>IF(Weighting!$P$12&gt;0,B948,"")</f>
        <v>1.107</v>
      </c>
      <c r="B948">
        <f>Weighting!$C$12</f>
        <v>1.107</v>
      </c>
      <c r="C948">
        <f>Weighting!$F$12</f>
        <v>1</v>
      </c>
      <c r="D948">
        <f>IF(C948=1,'Data Transformation'!$G$3+0.5*'Data Transformation'!$W$25,IF(C949=1,D949-'Data Transformation'!$W$25,FALSE))</f>
        <v>1.131</v>
      </c>
      <c r="E948">
        <f t="array" ref="E948">IF(ISLOGICAL(D948),"",FREQUENCY(IF('Data Transformation'!$B$425:$B$8425='Bin Analysis'!$B939,'Data Transformation'!$G$425:$G$8425),D948))</f>
        <v>18</v>
      </c>
      <c r="F948">
        <f t="shared" si="117"/>
        <v>17</v>
      </c>
      <c r="G948">
        <f>Weighting!$H$12</f>
        <v>0</v>
      </c>
      <c r="H948">
        <f t="array" ref="H948">FREQUENCY(IF('Data Transformation'!$B$4:$B$8425=B939,'Data Transformation'!$G$4:$G$8425),'Bin Analysis'!$B948)</f>
        <v>19</v>
      </c>
      <c r="I948">
        <f t="shared" si="118"/>
        <v>13</v>
      </c>
      <c r="J948">
        <f t="shared" si="119"/>
        <v>1</v>
      </c>
      <c r="K948">
        <f>J948*Weighting!$W$12</f>
        <v>1</v>
      </c>
      <c r="M948" s="14"/>
    </row>
    <row r="949" spans="1:13" x14ac:dyDescent="0.25">
      <c r="A949" s="32">
        <f>IF(Weighting!$P$13&gt;0,B949,"")</f>
        <v>1.238</v>
      </c>
      <c r="B949">
        <f>Weighting!$C$13</f>
        <v>1.238</v>
      </c>
      <c r="C949">
        <f>Weighting!$F$13</f>
        <v>0</v>
      </c>
      <c r="D949" t="b">
        <f>IF(C949=1,'Data Transformation'!$G$3+0.5*'Data Transformation'!$W$25,IF(C950=1,D950-'Data Transformation'!$W$25,FALSE))</f>
        <v>0</v>
      </c>
      <c r="E949" t="str">
        <f t="array" ref="E949">IF(ISLOGICAL(D949),"",FREQUENCY(IF('Data Transformation'!$B$425:$B$8425='Bin Analysis'!$B939,'Data Transformation'!$G$425:$G$8425),D949))</f>
        <v/>
      </c>
      <c r="F949" t="str">
        <f t="shared" si="117"/>
        <v/>
      </c>
      <c r="G949">
        <f>Weighting!$H$13</f>
        <v>0</v>
      </c>
      <c r="H949">
        <f t="array" ref="H949">FREQUENCY(IF('Data Transformation'!$B$4:$B$8425=B939,'Data Transformation'!$G$4:$G$8425),'Bin Analysis'!$B949)</f>
        <v>20</v>
      </c>
      <c r="I949">
        <f t="shared" si="118"/>
        <v>1</v>
      </c>
      <c r="J949">
        <f t="shared" si="119"/>
        <v>1</v>
      </c>
      <c r="K949">
        <f>J949*Weighting!$W$13</f>
        <v>2</v>
      </c>
      <c r="M949" s="14"/>
    </row>
    <row r="950" spans="1:13" x14ac:dyDescent="0.25">
      <c r="A950" s="32">
        <f>IF(Weighting!$P$14&gt;0,B950,"")</f>
        <v>1.369</v>
      </c>
      <c r="B950">
        <f>Weighting!$C$14</f>
        <v>1.369</v>
      </c>
      <c r="C950">
        <f>Weighting!$F$14</f>
        <v>0</v>
      </c>
      <c r="D950" t="b">
        <f>IF(C950=1,'Data Transformation'!$G$3+0.5*'Data Transformation'!$W$25,IF(C951=1,D951-'Data Transformation'!$W$25,FALSE))</f>
        <v>0</v>
      </c>
      <c r="E950" t="str">
        <f t="array" ref="E950">IF(ISLOGICAL(D950),"",FREQUENCY(IF('Data Transformation'!$B$425:$B$8425='Bin Analysis'!$B939,'Data Transformation'!$G$425:$G$8425),D950))</f>
        <v/>
      </c>
      <c r="F950" t="str">
        <f t="shared" si="117"/>
        <v/>
      </c>
      <c r="G950">
        <f>Weighting!$H$14</f>
        <v>0</v>
      </c>
      <c r="H950">
        <f t="array" ref="H950">FREQUENCY(IF('Data Transformation'!$B$4:$B$8425=B939,'Data Transformation'!$G$4:$G$8425),'Bin Analysis'!$B950)</f>
        <v>20</v>
      </c>
      <c r="I950">
        <f t="shared" si="118"/>
        <v>0</v>
      </c>
      <c r="J950">
        <f t="shared" si="119"/>
        <v>0</v>
      </c>
      <c r="K950">
        <f>J950*Weighting!$W$14</f>
        <v>0</v>
      </c>
      <c r="M950" s="14"/>
    </row>
    <row r="951" spans="1:13" x14ac:dyDescent="0.25">
      <c r="A951" s="32">
        <f>IF(Weighting!$P$15&gt;0,B951,"")</f>
        <v>1.5000009999999999</v>
      </c>
      <c r="B951">
        <f>Weighting!$C$15</f>
        <v>1.5000009999999999</v>
      </c>
      <c r="C951">
        <f>Weighting!$F$15</f>
        <v>0</v>
      </c>
      <c r="D951" t="b">
        <f>IF(C951=1,'Data Transformation'!$G$3+0.5*'Data Transformation'!$W$25,IF(C952=1,D952-'Data Transformation'!$W$25,FALSE))</f>
        <v>0</v>
      </c>
      <c r="E951" t="str">
        <f t="array" ref="E951">IF(ISLOGICAL(D951),"",FREQUENCY(IF('Data Transformation'!$B$425:$B$8425='Bin Analysis'!$B939,'Data Transformation'!$G$425:$G$8425),D951))</f>
        <v/>
      </c>
      <c r="F951" t="str">
        <f t="shared" si="117"/>
        <v/>
      </c>
      <c r="G951">
        <f>Weighting!$H$15</f>
        <v>0</v>
      </c>
      <c r="H951">
        <f t="array" ref="H951">FREQUENCY(IF('Data Transformation'!$B$4:$B$8425=B939,'Data Transformation'!$G$4:$G$8425),'Bin Analysis'!$B951)</f>
        <v>20</v>
      </c>
      <c r="I951">
        <f t="shared" si="118"/>
        <v>0</v>
      </c>
      <c r="J951">
        <f t="shared" si="119"/>
        <v>0</v>
      </c>
      <c r="K951">
        <f>J951*Weighting!$W$15</f>
        <v>0</v>
      </c>
      <c r="M951" s="14"/>
    </row>
    <row r="952" spans="1:13" x14ac:dyDescent="0.25">
      <c r="A952" s="32" t="str">
        <f>IF(Weighting!$P$16&gt;0,B952,"")</f>
        <v/>
      </c>
      <c r="B952">
        <f>Weighting!$C$16</f>
        <v>1.631</v>
      </c>
      <c r="C952">
        <f>Weighting!$F$16</f>
        <v>0</v>
      </c>
      <c r="D952" t="b">
        <f>IF(C952=1,'Data Transformation'!$G$3+0.5*'Data Transformation'!$W$25,IF(C953=1,D953-'Data Transformation'!$W$25,FALSE))</f>
        <v>0</v>
      </c>
      <c r="E952" t="str">
        <f t="array" ref="E952">IF(ISLOGICAL(D952),"",FREQUENCY(IF('Data Transformation'!$B$425:$B$8425='Bin Analysis'!$B939,'Data Transformation'!$G$425:$G$8425),D952))</f>
        <v/>
      </c>
      <c r="F952" t="str">
        <f t="shared" si="117"/>
        <v/>
      </c>
      <c r="G952">
        <f>Weighting!$H$16</f>
        <v>0</v>
      </c>
      <c r="H952">
        <f t="array" ref="H952">FREQUENCY(IF('Data Transformation'!$B$4:$B$8425=B939,'Data Transformation'!$G$4:$G$8425),'Bin Analysis'!$B952)</f>
        <v>20</v>
      </c>
      <c r="I952">
        <f t="shared" si="118"/>
        <v>0</v>
      </c>
      <c r="J952">
        <f t="shared" si="119"/>
        <v>0</v>
      </c>
      <c r="K952">
        <f>J952*Weighting!$W$16</f>
        <v>0</v>
      </c>
      <c r="M952" s="14"/>
    </row>
    <row r="953" spans="1:13" x14ac:dyDescent="0.25">
      <c r="A953" s="32" t="str">
        <f>IF(Weighting!$P$17&gt;0,B953,"")</f>
        <v/>
      </c>
      <c r="B953">
        <f>Weighting!$C$17</f>
        <v>1.762</v>
      </c>
      <c r="C953">
        <f>Weighting!$F$17</f>
        <v>0</v>
      </c>
      <c r="D953" t="b">
        <f>IF(C953=1,'Data Transformation'!$G$3+0.5*'Data Transformation'!$W$25,IF(C954=1,D954-'Data Transformation'!$W$25,FALSE))</f>
        <v>0</v>
      </c>
      <c r="E953" t="str">
        <f t="array" ref="E953">IF(ISLOGICAL(D953),"",FREQUENCY(IF('Data Transformation'!$B$425:$B$8425='Bin Analysis'!$B939,'Data Transformation'!$G$425:$G$8425),D953))</f>
        <v/>
      </c>
      <c r="F953" t="str">
        <f t="shared" si="117"/>
        <v/>
      </c>
      <c r="G953">
        <f>Weighting!$H$17</f>
        <v>0</v>
      </c>
      <c r="H953">
        <f t="array" ref="H953">FREQUENCY(IF('Data Transformation'!$B$4:$B$8425=B939,'Data Transformation'!$G$4:$G$8425),'Bin Analysis'!$B953)</f>
        <v>20</v>
      </c>
      <c r="I953">
        <f t="shared" si="118"/>
        <v>0</v>
      </c>
      <c r="J953">
        <f t="shared" si="119"/>
        <v>0</v>
      </c>
      <c r="K953">
        <f>J953*Weighting!$W$17</f>
        <v>0</v>
      </c>
      <c r="M953" s="14"/>
    </row>
    <row r="954" spans="1:13" x14ac:dyDescent="0.25">
      <c r="A954" s="32" t="str">
        <f>IF(Weighting!$P$18&gt;0,B954,"")</f>
        <v/>
      </c>
      <c r="B954">
        <f>Weighting!$C$18</f>
        <v>1.893</v>
      </c>
      <c r="C954">
        <f>Weighting!$F$18</f>
        <v>0</v>
      </c>
      <c r="D954" t="b">
        <f>IF(C954=1,'Data Transformation'!$G$3+0.5*'Data Transformation'!$W$25,IF(C955=1,D955-'Data Transformation'!$W$25,FALSE))</f>
        <v>0</v>
      </c>
      <c r="E954" t="str">
        <f t="array" ref="E954">IF(ISLOGICAL(D954),"",FREQUENCY(IF('Data Transformation'!$B$425:$B$8425='Bin Analysis'!$B939,'Data Transformation'!$G$425:$G$8425),D954))</f>
        <v/>
      </c>
      <c r="F954" t="str">
        <f t="shared" si="117"/>
        <v/>
      </c>
      <c r="G954">
        <f>Weighting!$H$18</f>
        <v>0</v>
      </c>
      <c r="H954">
        <f t="array" ref="H954">FREQUENCY(IF('Data Transformation'!$B$4:$B$8425=B939,'Data Transformation'!$G$4:$G$8425),'Bin Analysis'!$B954)</f>
        <v>20</v>
      </c>
      <c r="I954">
        <f t="shared" si="118"/>
        <v>0</v>
      </c>
      <c r="J954">
        <f t="shared" si="119"/>
        <v>0</v>
      </c>
      <c r="K954">
        <f>J954*Weighting!$W$18</f>
        <v>0</v>
      </c>
      <c r="M954" s="14"/>
    </row>
    <row r="955" spans="1:13" x14ac:dyDescent="0.25">
      <c r="A955" s="32" t="str">
        <f>IF(Weighting!$P$19&gt;0,B955,"")</f>
        <v/>
      </c>
      <c r="B955">
        <f>Weighting!$C$19</f>
        <v>2.024</v>
      </c>
      <c r="C955">
        <f>Weighting!$F$19</f>
        <v>0</v>
      </c>
      <c r="D955" t="b">
        <f>IF(C955=1,'Data Transformation'!$G$3+0.5*'Data Transformation'!$W$25,IF(C956=1,D956-'Data Transformation'!$W$25,FALSE))</f>
        <v>0</v>
      </c>
      <c r="E955" t="str">
        <f t="array" ref="E955">IF(ISLOGICAL(D955),"",FREQUENCY(IF('Data Transformation'!$B$425:$B$8425='Bin Analysis'!$B939,'Data Transformation'!$G$425:$G$8425),D955))</f>
        <v/>
      </c>
      <c r="F955" t="str">
        <f t="shared" si="117"/>
        <v/>
      </c>
      <c r="G955">
        <f>Weighting!$H$19</f>
        <v>0</v>
      </c>
      <c r="H955">
        <f t="array" ref="H955">FREQUENCY(IF('Data Transformation'!$B$4:$B$8425=B939,'Data Transformation'!$G$4:$G$8425),'Bin Analysis'!$B955)</f>
        <v>20</v>
      </c>
      <c r="I955">
        <f t="shared" si="118"/>
        <v>0</v>
      </c>
      <c r="J955">
        <f t="shared" si="119"/>
        <v>0</v>
      </c>
      <c r="K955">
        <f>J955*Weighting!$W$19</f>
        <v>0</v>
      </c>
      <c r="M955" s="14"/>
    </row>
    <row r="956" spans="1:13" x14ac:dyDescent="0.25">
      <c r="A956" s="32" t="str">
        <f>IF(Weighting!$P$20&gt;0,B956,"")</f>
        <v/>
      </c>
      <c r="B956">
        <f>Weighting!$C$20</f>
        <v>2.1550000000000002</v>
      </c>
      <c r="C956">
        <f>Weighting!$F$20</f>
        <v>0</v>
      </c>
      <c r="D956" t="b">
        <f>IF(C956=1,'Data Transformation'!$G$3+0.5*'Data Transformation'!$W$25,IF(C957=1,D957-'Data Transformation'!$W$25,FALSE))</f>
        <v>0</v>
      </c>
      <c r="E956" t="str">
        <f t="array" ref="E956">IF(ISLOGICAL(D956),"",FREQUENCY(IF('Data Transformation'!$B$425:$B$8425='Bin Analysis'!$B939,'Data Transformation'!$G$425:$G$8425),D956))</f>
        <v/>
      </c>
      <c r="F956" t="str">
        <f t="shared" si="117"/>
        <v/>
      </c>
      <c r="G956">
        <f>Weighting!$H$20</f>
        <v>0</v>
      </c>
      <c r="H956">
        <f t="array" ref="H956">FREQUENCY(IF('Data Transformation'!$B$4:$B$8425=B939,'Data Transformation'!$G$4:$G$8425),'Bin Analysis'!$B956)</f>
        <v>20</v>
      </c>
      <c r="I956">
        <f t="shared" si="118"/>
        <v>0</v>
      </c>
      <c r="J956">
        <f t="shared" si="119"/>
        <v>0</v>
      </c>
      <c r="K956">
        <f>J956*Weighting!$W$20</f>
        <v>0</v>
      </c>
      <c r="M956" s="14"/>
    </row>
    <row r="957" spans="1:13" x14ac:dyDescent="0.25">
      <c r="A957" s="32" t="str">
        <f>IF(Weighting!$P$21&gt;0,B957,"")</f>
        <v/>
      </c>
      <c r="B957">
        <f>Weighting!$C$21</f>
        <v>2.2860000000000005</v>
      </c>
      <c r="C957">
        <f>Weighting!$F$21</f>
        <v>0</v>
      </c>
      <c r="D957" t="b">
        <f>IF(C957=1,'Data Transformation'!$G$3+0.5*'Data Transformation'!$W$25,IF(C958=1,D958-'Data Transformation'!$W$25,FALSE))</f>
        <v>0</v>
      </c>
      <c r="E957" t="str">
        <f t="array" ref="E957">IF(ISLOGICAL(D957),"",FREQUENCY(IF('Data Transformation'!$B$425:$B$8425='Bin Analysis'!$B939,'Data Transformation'!$G$425:$G$8425),D957))</f>
        <v/>
      </c>
      <c r="F957" t="str">
        <f t="shared" si="117"/>
        <v/>
      </c>
      <c r="G957">
        <f>Weighting!$H$21</f>
        <v>0</v>
      </c>
      <c r="H957">
        <f t="array" ref="H957">FREQUENCY(IF('Data Transformation'!$B$4:$B$8425=B939,'Data Transformation'!$G$4:$G$8425),'Bin Analysis'!$B957)</f>
        <v>20</v>
      </c>
      <c r="I957">
        <f t="shared" si="118"/>
        <v>0</v>
      </c>
      <c r="J957">
        <f t="shared" si="119"/>
        <v>0</v>
      </c>
      <c r="K957">
        <f>J957*Weighting!$W$21</f>
        <v>0</v>
      </c>
      <c r="M957" s="14"/>
    </row>
    <row r="958" spans="1:13" x14ac:dyDescent="0.25">
      <c r="A958" s="32" t="str">
        <f>IF(Weighting!$P$22&gt;0,B958,"")</f>
        <v/>
      </c>
      <c r="B958">
        <f>Weighting!$C$22</f>
        <v>2.4170000000000007</v>
      </c>
      <c r="C958">
        <f>Weighting!$F$22</f>
        <v>0</v>
      </c>
      <c r="D958" t="b">
        <f>IF(C958=1,'Data Transformation'!$G$3+0.5*'Data Transformation'!$W$25,IF(C959=1,D959-'Data Transformation'!$W$25,FALSE))</f>
        <v>0</v>
      </c>
      <c r="E958" t="str">
        <f t="array" ref="E958">IF(ISLOGICAL(D958),"",FREQUENCY(IF('Data Transformation'!$B$425:$B$8425='Bin Analysis'!$B939,'Data Transformation'!$G$425:$G$8425),D958))</f>
        <v/>
      </c>
      <c r="F958" t="str">
        <f t="shared" si="117"/>
        <v/>
      </c>
      <c r="G958">
        <f>Weighting!$H$22</f>
        <v>0</v>
      </c>
      <c r="H958">
        <f t="array" ref="H958">FREQUENCY(IF('Data Transformation'!$B$4:$B$8425=B939,'Data Transformation'!$G$4:$G$8425),'Bin Analysis'!$B958)</f>
        <v>20</v>
      </c>
      <c r="I958">
        <f t="shared" si="118"/>
        <v>0</v>
      </c>
      <c r="J958">
        <f t="shared" si="119"/>
        <v>0</v>
      </c>
      <c r="K958">
        <f>J958*Weighting!$W$22</f>
        <v>0</v>
      </c>
      <c r="M958" s="14"/>
    </row>
    <row r="959" spans="1:13" x14ac:dyDescent="0.25">
      <c r="A959" s="32" t="str">
        <f>IF(Weighting!$P$23&gt;0,B959,"")</f>
        <v/>
      </c>
      <c r="B959">
        <f>Weighting!$C$23</f>
        <v>2.5480000000000009</v>
      </c>
      <c r="C959">
        <f>Weighting!$F$23</f>
        <v>0</v>
      </c>
      <c r="D959" t="b">
        <f>IF(C959=1,'Data Transformation'!$G$3+0.5*'Data Transformation'!$W$25,IF(C960=1,D960-'Data Transformation'!$W$25,FALSE))</f>
        <v>0</v>
      </c>
      <c r="E959" t="str">
        <f t="array" ref="E959">IF(ISLOGICAL(D959),"",FREQUENCY(IF('Data Transformation'!$B$425:$B$8425='Bin Analysis'!$B939,'Data Transformation'!$G$425:$G$8425),D959))</f>
        <v/>
      </c>
      <c r="F959" t="str">
        <f t="shared" si="117"/>
        <v/>
      </c>
      <c r="G959">
        <f>Weighting!$H$23</f>
        <v>0</v>
      </c>
      <c r="H959">
        <f t="array" ref="H959">FREQUENCY(IF('Data Transformation'!$B$4:$B$8425=B939,'Data Transformation'!$G$4:$G$8425),'Bin Analysis'!$B959)</f>
        <v>20</v>
      </c>
      <c r="I959">
        <f t="shared" si="118"/>
        <v>0</v>
      </c>
      <c r="J959">
        <f t="shared" si="119"/>
        <v>0</v>
      </c>
      <c r="K959">
        <f>J959*Weighting!$W$23</f>
        <v>0</v>
      </c>
      <c r="M959" s="14"/>
    </row>
    <row r="960" spans="1:13" x14ac:dyDescent="0.25">
      <c r="A960" s="32" t="str">
        <f>IF(Weighting!$P$24&gt;0,B960,"")</f>
        <v/>
      </c>
      <c r="B960">
        <f>Weighting!$C$24</f>
        <v>2.6790000000000012</v>
      </c>
      <c r="C960">
        <f>Weighting!$F$24</f>
        <v>0</v>
      </c>
      <c r="D960" t="b">
        <f>IF(C960=1,'Data Transformation'!$G$3+0.5*'Data Transformation'!$W$25,IF(C961=1,D961-'Data Transformation'!$W$25,FALSE))</f>
        <v>0</v>
      </c>
      <c r="E960" t="str">
        <f t="array" ref="E960">IF(ISLOGICAL(D960),"",FREQUENCY(IF('Data Transformation'!$B$425:$B$8425='Bin Analysis'!$B939,'Data Transformation'!$G$425:$G$8425),D960))</f>
        <v/>
      </c>
      <c r="F960" t="str">
        <f t="shared" si="117"/>
        <v/>
      </c>
      <c r="G960">
        <f>Weighting!$H$24</f>
        <v>0</v>
      </c>
      <c r="H960">
        <f t="array" ref="H960">FREQUENCY(IF('Data Transformation'!$B$4:$B$8425=B939,'Data Transformation'!$G$4:$G$8425),'Bin Analysis'!$B960)</f>
        <v>20</v>
      </c>
      <c r="I960">
        <f t="shared" si="118"/>
        <v>0</v>
      </c>
      <c r="J960">
        <f t="shared" si="119"/>
        <v>0</v>
      </c>
      <c r="K960">
        <f>J960*Weighting!$W$24</f>
        <v>0</v>
      </c>
      <c r="M960" s="14"/>
    </row>
    <row r="961" spans="1:25" x14ac:dyDescent="0.25">
      <c r="A961" s="32" t="str">
        <f>IF(Weighting!$P$25&gt;0,B961,"")</f>
        <v/>
      </c>
      <c r="B961">
        <f>Weighting!$C$25</f>
        <v>2.8100000000000014</v>
      </c>
      <c r="C961">
        <f>Weighting!$F$25</f>
        <v>0</v>
      </c>
      <c r="D961" t="b">
        <f>IF(C961=1,'Data Transformation'!$G$3+0.5*'Data Transformation'!$W$25,IF(C962=1,D962-'Data Transformation'!$W$25,FALSE))</f>
        <v>0</v>
      </c>
      <c r="E961" t="str">
        <f t="array" ref="E961">IF(ISLOGICAL(D961),"",FREQUENCY(IF('Data Transformation'!$B$425:$B$8425='Bin Analysis'!$B939,'Data Transformation'!$G$425:$G$8425),D961))</f>
        <v/>
      </c>
      <c r="F961" t="str">
        <f t="shared" si="117"/>
        <v/>
      </c>
      <c r="G961">
        <f>Weighting!$H$25</f>
        <v>0</v>
      </c>
      <c r="H961">
        <f t="array" ref="H961">FREQUENCY(IF('Data Transformation'!$B$4:$B$8425=B939,'Data Transformation'!$G$4:$G$8425),'Bin Analysis'!$B961)</f>
        <v>20</v>
      </c>
      <c r="I961">
        <f t="shared" si="118"/>
        <v>0</v>
      </c>
      <c r="J961">
        <f t="shared" si="119"/>
        <v>0</v>
      </c>
      <c r="K961">
        <f>J961*Weighting!$W$25</f>
        <v>0</v>
      </c>
      <c r="M961" s="14"/>
    </row>
    <row r="962" spans="1:25" x14ac:dyDescent="0.25">
      <c r="N962" s="55"/>
      <c r="O962"/>
      <c r="P962"/>
      <c r="Q962"/>
      <c r="R962"/>
    </row>
    <row r="963" spans="1:25" ht="23.25" x14ac:dyDescent="0.35">
      <c r="A963" s="21" t="s">
        <v>0</v>
      </c>
      <c r="B963" s="21">
        <f>IFERROR(VLOOKUP(C963,'Data Transformation'!$L$6:$M$426,2,FALSE),"")</f>
        <v>40</v>
      </c>
      <c r="C963" s="21">
        <f>C939+1</f>
        <v>40</v>
      </c>
      <c r="D963" s="21"/>
      <c r="E963" s="21"/>
      <c r="F963" s="21"/>
      <c r="G963" s="21"/>
      <c r="H963" s="22"/>
      <c r="I963" s="22"/>
      <c r="J963" s="22"/>
      <c r="K963" s="21"/>
      <c r="L963" s="21">
        <f>B963</f>
        <v>40</v>
      </c>
      <c r="M963" s="23">
        <f>INDEX('Data Transformation'!$O$4:$O$424,MATCH($B963,'Data Transformation'!$M$4:$M$424,0),MATCH($M$2,'Data Transformation'!$O$3,0))</f>
        <v>20</v>
      </c>
      <c r="N963" s="27">
        <f>IF('Input and Summary Results'!$J$16="minimum",'Bin Analysis'!X964/(M963-1),'Bin Analysis'!Y963/('Bin Analysis'!M963-1))</f>
        <v>0</v>
      </c>
      <c r="O963" s="27">
        <f>IF(M963=FALSE,NA(),(VLOOKUP(1,C966:K985,4,FALSE))/(M963-1))</f>
        <v>0.31578947368421051</v>
      </c>
      <c r="P963" s="27">
        <f>IF(M963=FALSE,NA(),SUM(J966:J985)/Weighting!$S$5)</f>
        <v>0.7</v>
      </c>
      <c r="Q963" s="27">
        <f>IF(M963=FALSE,NA(),SUM(K966:K985)/Weighting!$S$6)</f>
        <v>0.65217391304347827</v>
      </c>
      <c r="R963" s="27">
        <f>IF(M963=FALSE,NA(),(VLOOKUP(1,G966:K985,3,FALSE))/(M963-1))</f>
        <v>5.2631578947368418E-2</v>
      </c>
      <c r="S963" s="22" t="str">
        <f>IF(M963=FALSE,NA(),IF(SUM(J966:J985)=2,"yes","no"))</f>
        <v>no</v>
      </c>
      <c r="X963" s="2" cm="2">
        <f t="array" ref="X963:X964">FREQUENCY(IF('Data Transformation'!$B$425:$B$6424='Bin Analysis'!L963,'Data Transformation'!$G$425:$G$6424),'Data Transformation'!$U$11)</f>
        <v>19</v>
      </c>
      <c r="Y963" s="2" cm="2">
        <f t="array" ref="Y963:Y964">FREQUENCY(IF('Data Transformation'!$B$425:$B$6424='Bin Analysis'!L963,'Data Transformation'!$G$425:$G$6424),'Data Transformation'!$U$12)</f>
        <v>13</v>
      </c>
    </row>
    <row r="964" spans="1:25" x14ac:dyDescent="0.25">
      <c r="A964" s="14" t="s">
        <v>67</v>
      </c>
      <c r="B964" t="s">
        <v>47</v>
      </c>
      <c r="C964" t="s">
        <v>5</v>
      </c>
      <c r="D964" t="s">
        <v>100</v>
      </c>
      <c r="E964" t="s">
        <v>101</v>
      </c>
      <c r="F964" t="s">
        <v>102</v>
      </c>
      <c r="G964" t="s">
        <v>70</v>
      </c>
      <c r="H964" t="s">
        <v>31</v>
      </c>
      <c r="I964" t="s">
        <v>32</v>
      </c>
      <c r="J964" t="s">
        <v>46</v>
      </c>
      <c r="K964" s="14" t="s">
        <v>45</v>
      </c>
      <c r="M964" s="14"/>
      <c r="X964" s="2">
        <v>0</v>
      </c>
      <c r="Y964" s="2">
        <v>6</v>
      </c>
    </row>
    <row r="965" spans="1:25" x14ac:dyDescent="0.25">
      <c r="A965" s="32"/>
      <c r="D965" t="b">
        <f>IF(C965=1,'Data Transformation'!$G$3+0.5*'Data Transformation'!$W$25,IF(C966=1,D966-'Data Transformation'!$W$25,FALSE))</f>
        <v>0</v>
      </c>
      <c r="E965" t="str">
        <f t="array" ref="E965">IF(ISLOGICAL(D965),"",FREQUENCY(IF('Data Transformation'!$B$425:$B$8425='Bin Analysis'!$B963,'Data Transformation'!$G$425:$G$8425),D965))</f>
        <v/>
      </c>
      <c r="F965" t="str">
        <f>IF(ISLOGICAL(D965),"",E965-E964)</f>
        <v/>
      </c>
      <c r="M965" s="14"/>
    </row>
    <row r="966" spans="1:25" x14ac:dyDescent="0.25">
      <c r="A966" s="32">
        <f>IF(Weighting!$P$6&gt;0,B966,"")</f>
        <v>0.32100000000000001</v>
      </c>
      <c r="B966">
        <f>Weighting!$C$6</f>
        <v>0.32100000000000001</v>
      </c>
      <c r="C966">
        <f>Weighting!$F$6</f>
        <v>0</v>
      </c>
      <c r="D966" t="b">
        <f>IF(C966=1,'Data Transformation'!$G$3+0.5*'Data Transformation'!$W$25,IF(C967=1,D967-'Data Transformation'!$W$25,FALSE))</f>
        <v>0</v>
      </c>
      <c r="E966" t="str">
        <f t="array" ref="E966">IF(ISLOGICAL(D966),"",FREQUENCY(IF('Data Transformation'!$B$425:$B$8425='Bin Analysis'!$B963,'Data Transformation'!$G$425:$G$8425),D966))</f>
        <v/>
      </c>
      <c r="F966" t="str">
        <f>IF(ISLOGICAL(D966),"",E966-E965)</f>
        <v/>
      </c>
      <c r="G966">
        <f>Weighting!$H$6</f>
        <v>1</v>
      </c>
      <c r="H966">
        <f t="array" ref="H966">FREQUENCY(IF('Data Transformation'!$B$4:$B$8425=B963,'Data Transformation'!$G$4:$G$8425),'Bin Analysis'!$B966)</f>
        <v>1</v>
      </c>
      <c r="I966">
        <f>H966-H965</f>
        <v>1</v>
      </c>
      <c r="J966">
        <f>IF(I966=0,0,1)</f>
        <v>1</v>
      </c>
      <c r="K966">
        <f>J966*Weighting!$W$6</f>
        <v>1</v>
      </c>
      <c r="M966" s="14"/>
    </row>
    <row r="967" spans="1:25" x14ac:dyDescent="0.25">
      <c r="A967" s="32">
        <f>IF(Weighting!$P$7&gt;0,B967,"")</f>
        <v>0.45200000000000001</v>
      </c>
      <c r="B967">
        <f>Weighting!$C$7</f>
        <v>0.45200000000000001</v>
      </c>
      <c r="C967">
        <f>Weighting!$F$7</f>
        <v>0</v>
      </c>
      <c r="D967" t="b">
        <f>IF(C967=1,'Data Transformation'!$G$3+0.5*'Data Transformation'!$W$25,IF(C968=1,D968-'Data Transformation'!$W$25,FALSE))</f>
        <v>0</v>
      </c>
      <c r="E967" t="str">
        <f t="array" ref="E967">IF(ISLOGICAL(D967),"",FREQUENCY(IF('Data Transformation'!$B$425:$B$8425='Bin Analysis'!$B963,'Data Transformation'!$G$425:$G$8425),D967))</f>
        <v/>
      </c>
      <c r="F967" t="str">
        <f t="shared" ref="F967:F985" si="120">IF(ISLOGICAL(D967),"",E967-E966)</f>
        <v/>
      </c>
      <c r="G967">
        <f>Weighting!$H$7</f>
        <v>0</v>
      </c>
      <c r="H967">
        <f t="array" ref="H967">FREQUENCY(IF('Data Transformation'!$B$4:$B$8425=B963,'Data Transformation'!$G$4:$G$8425),'Bin Analysis'!$B967)</f>
        <v>2</v>
      </c>
      <c r="I967">
        <f t="shared" ref="I967:I985" si="121">H967-H966</f>
        <v>1</v>
      </c>
      <c r="J967">
        <f>IF(I967=0,0,1)</f>
        <v>1</v>
      </c>
      <c r="K967">
        <f>J967*Weighting!$W$7</f>
        <v>2</v>
      </c>
      <c r="M967" s="14"/>
    </row>
    <row r="968" spans="1:25" x14ac:dyDescent="0.25">
      <c r="A968" s="32">
        <f>IF(Weighting!$P$8&gt;0,B968,"")</f>
        <v>0.58299999999999996</v>
      </c>
      <c r="B968">
        <f>Weighting!$C$8</f>
        <v>0.58299999999999996</v>
      </c>
      <c r="C968">
        <f>Weighting!$F$8</f>
        <v>0</v>
      </c>
      <c r="D968" t="b">
        <f>IF(C968=1,'Data Transformation'!$G$3+0.5*'Data Transformation'!$W$25,IF(C969=1,D969-'Data Transformation'!$W$25,FALSE))</f>
        <v>0</v>
      </c>
      <c r="E968" t="str">
        <f t="array" ref="E968">IF(ISLOGICAL(D968),"",FREQUENCY(IF('Data Transformation'!$B$425:$B$8425='Bin Analysis'!$B963,'Data Transformation'!$G$425:$G$8425),D968))</f>
        <v/>
      </c>
      <c r="F968" t="str">
        <f t="shared" si="120"/>
        <v/>
      </c>
      <c r="G968">
        <f>Weighting!$H$8</f>
        <v>0</v>
      </c>
      <c r="H968">
        <f t="array" ref="H968">FREQUENCY(IF('Data Transformation'!$B$4:$B$8425=B963,'Data Transformation'!$G$4:$G$8425),'Bin Analysis'!$B968)</f>
        <v>5</v>
      </c>
      <c r="I968">
        <f t="shared" si="121"/>
        <v>3</v>
      </c>
      <c r="J968">
        <f t="shared" ref="J968:J985" si="122">IF(I968=0,0,1)</f>
        <v>1</v>
      </c>
      <c r="K968">
        <f>J968*Weighting!$W$8</f>
        <v>3</v>
      </c>
      <c r="M968" s="14"/>
    </row>
    <row r="969" spans="1:25" x14ac:dyDescent="0.25">
      <c r="A969" s="32">
        <f>IF(Weighting!$P$9&gt;0,B969,"")</f>
        <v>0.71399999999999997</v>
      </c>
      <c r="B969" s="50">
        <f>Weighting!$C$9</f>
        <v>0.71399999999999997</v>
      </c>
      <c r="C969">
        <f>Weighting!$F$9</f>
        <v>0</v>
      </c>
      <c r="D969" t="b">
        <f>IF(C969=1,'Data Transformation'!$G$3+0.5*'Data Transformation'!$W$25,IF(C970=1,D970-'Data Transformation'!$W$25,FALSE))</f>
        <v>0</v>
      </c>
      <c r="E969" t="str">
        <f t="array" ref="E969">IF(ISLOGICAL(D969),"",FREQUENCY(IF('Data Transformation'!$B$425:$B$8425='Bin Analysis'!$B963,'Data Transformation'!$G$425:$G$8425),D969))</f>
        <v/>
      </c>
      <c r="F969" t="str">
        <f t="shared" si="120"/>
        <v/>
      </c>
      <c r="G969">
        <f>Weighting!$H$9</f>
        <v>0</v>
      </c>
      <c r="H969">
        <f t="array" ref="H969">FREQUENCY(IF('Data Transformation'!$B$4:$B$8425=B963,'Data Transformation'!$G$4:$G$8425),'Bin Analysis'!$B969)</f>
        <v>9</v>
      </c>
      <c r="I969">
        <f t="shared" si="121"/>
        <v>4</v>
      </c>
      <c r="J969">
        <f t="shared" si="122"/>
        <v>1</v>
      </c>
      <c r="K969">
        <f>J969*Weighting!$W$9</f>
        <v>3</v>
      </c>
      <c r="M969" s="14"/>
    </row>
    <row r="970" spans="1:25" x14ac:dyDescent="0.25">
      <c r="A970" s="32">
        <f>IF(Weighting!$P$10&gt;0,B970,"")</f>
        <v>0.84499999999999997</v>
      </c>
      <c r="B970">
        <f>Weighting!$C$10</f>
        <v>0.84499999999999997</v>
      </c>
      <c r="C970">
        <f>Weighting!$F$10</f>
        <v>0</v>
      </c>
      <c r="D970" t="b">
        <f>IF(C970=1,'Data Transformation'!$G$3+0.5*'Data Transformation'!$W$25,IF(C971=1,D971-'Data Transformation'!$W$25,FALSE))</f>
        <v>0</v>
      </c>
      <c r="E970" t="str">
        <f t="array" ref="E970">IF(ISLOGICAL(D970),"",FREQUENCY(IF('Data Transformation'!$B$425:$B$8425='Bin Analysis'!$B963,'Data Transformation'!$G$425:$G$8425),D970))</f>
        <v/>
      </c>
      <c r="F970" t="str">
        <f t="shared" si="120"/>
        <v/>
      </c>
      <c r="G970">
        <f>Weighting!$H$10</f>
        <v>0</v>
      </c>
      <c r="H970">
        <f t="array" ref="H970">FREQUENCY(IF('Data Transformation'!$B$4:$B$8425=B963,'Data Transformation'!$G$4:$G$8425),'Bin Analysis'!$B970)</f>
        <v>12</v>
      </c>
      <c r="I970">
        <f t="shared" si="121"/>
        <v>3</v>
      </c>
      <c r="J970">
        <f t="shared" si="122"/>
        <v>1</v>
      </c>
      <c r="K970">
        <f>J970*Weighting!$W$10</f>
        <v>3</v>
      </c>
      <c r="M970" s="14"/>
    </row>
    <row r="971" spans="1:25" x14ac:dyDescent="0.25">
      <c r="A971" s="32">
        <f>IF(Weighting!$P$11&gt;0,B971,"")</f>
        <v>0.97599999999999998</v>
      </c>
      <c r="B971">
        <f>Weighting!$C$11</f>
        <v>0.97599999999999998</v>
      </c>
      <c r="C971">
        <f>Weighting!$F$11</f>
        <v>0</v>
      </c>
      <c r="D971">
        <f>IF(C971=1,'Data Transformation'!$G$3+0.5*'Data Transformation'!$W$25,IF(C972=1,D972-'Data Transformation'!$W$25,FALSE))</f>
        <v>0.86899999999999999</v>
      </c>
      <c r="E971">
        <f t="array" ref="E971">IF(ISLOGICAL(D971),"",FREQUENCY(IF('Data Transformation'!$B$425:$B$8425='Bin Analysis'!$B963,'Data Transformation'!$G$425:$G$8425),D971))</f>
        <v>13</v>
      </c>
      <c r="F971" t="e">
        <f t="shared" si="120"/>
        <v>#VALUE!</v>
      </c>
      <c r="G971">
        <f>Weighting!$H$11</f>
        <v>0</v>
      </c>
      <c r="H971">
        <f t="array" ref="H971">FREQUENCY(IF('Data Transformation'!$B$4:$B$8425=B963,'Data Transformation'!$G$4:$G$8425),'Bin Analysis'!$B971)</f>
        <v>17</v>
      </c>
      <c r="I971">
        <f t="shared" si="121"/>
        <v>5</v>
      </c>
      <c r="J971">
        <f t="shared" si="122"/>
        <v>1</v>
      </c>
      <c r="K971">
        <f>J971*Weighting!$W$11</f>
        <v>2</v>
      </c>
      <c r="M971" s="14"/>
    </row>
    <row r="972" spans="1:25" x14ac:dyDescent="0.25">
      <c r="A972" s="32">
        <f>IF(Weighting!$P$12&gt;0,B972,"")</f>
        <v>1.107</v>
      </c>
      <c r="B972">
        <f>Weighting!$C$12</f>
        <v>1.107</v>
      </c>
      <c r="C972">
        <f>Weighting!$F$12</f>
        <v>1</v>
      </c>
      <c r="D972">
        <f>IF(C972=1,'Data Transformation'!$G$3+0.5*'Data Transformation'!$W$25,IF(C973=1,D973-'Data Transformation'!$W$25,FALSE))</f>
        <v>1.131</v>
      </c>
      <c r="E972">
        <f t="array" ref="E972">IF(ISLOGICAL(D972),"",FREQUENCY(IF('Data Transformation'!$B$425:$B$8425='Bin Analysis'!$B963,'Data Transformation'!$G$425:$G$8425),D972))</f>
        <v>19</v>
      </c>
      <c r="F972">
        <f t="shared" si="120"/>
        <v>6</v>
      </c>
      <c r="G972">
        <f>Weighting!$H$12</f>
        <v>0</v>
      </c>
      <c r="H972">
        <f t="array" ref="H972">FREQUENCY(IF('Data Transformation'!$B$4:$B$8425=B963,'Data Transformation'!$G$4:$G$8425),'Bin Analysis'!$B972)</f>
        <v>20</v>
      </c>
      <c r="I972">
        <f t="shared" si="121"/>
        <v>3</v>
      </c>
      <c r="J972">
        <f t="shared" si="122"/>
        <v>1</v>
      </c>
      <c r="K972">
        <f>J972*Weighting!$W$12</f>
        <v>1</v>
      </c>
      <c r="M972" s="14"/>
    </row>
    <row r="973" spans="1:25" x14ac:dyDescent="0.25">
      <c r="A973" s="32">
        <f>IF(Weighting!$P$13&gt;0,B973,"")</f>
        <v>1.238</v>
      </c>
      <c r="B973">
        <f>Weighting!$C$13</f>
        <v>1.238</v>
      </c>
      <c r="C973">
        <f>Weighting!$F$13</f>
        <v>0</v>
      </c>
      <c r="D973" t="b">
        <f>IF(C973=1,'Data Transformation'!$G$3+0.5*'Data Transformation'!$W$25,IF(C974=1,D974-'Data Transformation'!$W$25,FALSE))</f>
        <v>0</v>
      </c>
      <c r="E973" t="str">
        <f t="array" ref="E973">IF(ISLOGICAL(D973),"",FREQUENCY(IF('Data Transformation'!$B$425:$B$8425='Bin Analysis'!$B963,'Data Transformation'!$G$425:$G$8425),D973))</f>
        <v/>
      </c>
      <c r="F973" t="str">
        <f t="shared" si="120"/>
        <v/>
      </c>
      <c r="G973">
        <f>Weighting!$H$13</f>
        <v>0</v>
      </c>
      <c r="H973">
        <f t="array" ref="H973">FREQUENCY(IF('Data Transformation'!$B$4:$B$8425=B963,'Data Transformation'!$G$4:$G$8425),'Bin Analysis'!$B973)</f>
        <v>20</v>
      </c>
      <c r="I973">
        <f t="shared" si="121"/>
        <v>0</v>
      </c>
      <c r="J973">
        <f t="shared" si="122"/>
        <v>0</v>
      </c>
      <c r="K973">
        <f>J973*Weighting!$W$13</f>
        <v>0</v>
      </c>
      <c r="M973" s="14"/>
    </row>
    <row r="974" spans="1:25" x14ac:dyDescent="0.25">
      <c r="A974" s="32">
        <f>IF(Weighting!$P$14&gt;0,B974,"")</f>
        <v>1.369</v>
      </c>
      <c r="B974">
        <f>Weighting!$C$14</f>
        <v>1.369</v>
      </c>
      <c r="C974">
        <f>Weighting!$F$14</f>
        <v>0</v>
      </c>
      <c r="D974" t="b">
        <f>IF(C974=1,'Data Transformation'!$G$3+0.5*'Data Transformation'!$W$25,IF(C975=1,D975-'Data Transformation'!$W$25,FALSE))</f>
        <v>0</v>
      </c>
      <c r="E974" t="str">
        <f t="array" ref="E974">IF(ISLOGICAL(D974),"",FREQUENCY(IF('Data Transformation'!$B$425:$B$8425='Bin Analysis'!$B963,'Data Transformation'!$G$425:$G$8425),D974))</f>
        <v/>
      </c>
      <c r="F974" t="str">
        <f t="shared" si="120"/>
        <v/>
      </c>
      <c r="G974">
        <f>Weighting!$H$14</f>
        <v>0</v>
      </c>
      <c r="H974">
        <f t="array" ref="H974">FREQUENCY(IF('Data Transformation'!$B$4:$B$8425=B963,'Data Transformation'!$G$4:$G$8425),'Bin Analysis'!$B974)</f>
        <v>20</v>
      </c>
      <c r="I974">
        <f t="shared" si="121"/>
        <v>0</v>
      </c>
      <c r="J974">
        <f t="shared" si="122"/>
        <v>0</v>
      </c>
      <c r="K974">
        <f>J974*Weighting!$W$14</f>
        <v>0</v>
      </c>
      <c r="M974" s="14"/>
    </row>
    <row r="975" spans="1:25" x14ac:dyDescent="0.25">
      <c r="A975" s="32">
        <f>IF(Weighting!$P$15&gt;0,B975,"")</f>
        <v>1.5000009999999999</v>
      </c>
      <c r="B975">
        <f>Weighting!$C$15</f>
        <v>1.5000009999999999</v>
      </c>
      <c r="C975">
        <f>Weighting!$F$15</f>
        <v>0</v>
      </c>
      <c r="D975" t="b">
        <f>IF(C975=1,'Data Transformation'!$G$3+0.5*'Data Transformation'!$W$25,IF(C976=1,D976-'Data Transformation'!$W$25,FALSE))</f>
        <v>0</v>
      </c>
      <c r="E975" t="str">
        <f t="array" ref="E975">IF(ISLOGICAL(D975),"",FREQUENCY(IF('Data Transformation'!$B$425:$B$8425='Bin Analysis'!$B963,'Data Transformation'!$G$425:$G$8425),D975))</f>
        <v/>
      </c>
      <c r="F975" t="str">
        <f t="shared" si="120"/>
        <v/>
      </c>
      <c r="G975">
        <f>Weighting!$H$15</f>
        <v>0</v>
      </c>
      <c r="H975">
        <f t="array" ref="H975">FREQUENCY(IF('Data Transformation'!$B$4:$B$8425=B963,'Data Transformation'!$G$4:$G$8425),'Bin Analysis'!$B975)</f>
        <v>20</v>
      </c>
      <c r="I975">
        <f t="shared" si="121"/>
        <v>0</v>
      </c>
      <c r="J975">
        <f t="shared" si="122"/>
        <v>0</v>
      </c>
      <c r="K975">
        <f>J975*Weighting!$W$15</f>
        <v>0</v>
      </c>
      <c r="M975" s="14"/>
    </row>
    <row r="976" spans="1:25" x14ac:dyDescent="0.25">
      <c r="A976" s="32" t="str">
        <f>IF(Weighting!$P$16&gt;0,B976,"")</f>
        <v/>
      </c>
      <c r="B976">
        <f>Weighting!$C$16</f>
        <v>1.631</v>
      </c>
      <c r="C976">
        <f>Weighting!$F$16</f>
        <v>0</v>
      </c>
      <c r="D976" t="b">
        <f>IF(C976=1,'Data Transformation'!$G$3+0.5*'Data Transformation'!$W$25,IF(C977=1,D977-'Data Transformation'!$W$25,FALSE))</f>
        <v>0</v>
      </c>
      <c r="E976" t="str">
        <f t="array" ref="E976">IF(ISLOGICAL(D976),"",FREQUENCY(IF('Data Transformation'!$B$425:$B$8425='Bin Analysis'!$B963,'Data Transformation'!$G$425:$G$8425),D976))</f>
        <v/>
      </c>
      <c r="F976" t="str">
        <f t="shared" si="120"/>
        <v/>
      </c>
      <c r="G976">
        <f>Weighting!$H$16</f>
        <v>0</v>
      </c>
      <c r="H976">
        <f t="array" ref="H976">FREQUENCY(IF('Data Transformation'!$B$4:$B$8425=B963,'Data Transformation'!$G$4:$G$8425),'Bin Analysis'!$B976)</f>
        <v>20</v>
      </c>
      <c r="I976">
        <f t="shared" si="121"/>
        <v>0</v>
      </c>
      <c r="J976">
        <f t="shared" si="122"/>
        <v>0</v>
      </c>
      <c r="K976">
        <f>J976*Weighting!$W$16</f>
        <v>0</v>
      </c>
      <c r="M976" s="14"/>
    </row>
    <row r="977" spans="1:25" x14ac:dyDescent="0.25">
      <c r="A977" s="32" t="str">
        <f>IF(Weighting!$P$17&gt;0,B977,"")</f>
        <v/>
      </c>
      <c r="B977">
        <f>Weighting!$C$17</f>
        <v>1.762</v>
      </c>
      <c r="C977">
        <f>Weighting!$F$17</f>
        <v>0</v>
      </c>
      <c r="D977" t="b">
        <f>IF(C977=1,'Data Transformation'!$G$3+0.5*'Data Transformation'!$W$25,IF(C978=1,D978-'Data Transformation'!$W$25,FALSE))</f>
        <v>0</v>
      </c>
      <c r="E977" t="str">
        <f t="array" ref="E977">IF(ISLOGICAL(D977),"",FREQUENCY(IF('Data Transformation'!$B$425:$B$8425='Bin Analysis'!$B963,'Data Transformation'!$G$425:$G$8425),D977))</f>
        <v/>
      </c>
      <c r="F977" t="str">
        <f t="shared" si="120"/>
        <v/>
      </c>
      <c r="G977">
        <f>Weighting!$H$17</f>
        <v>0</v>
      </c>
      <c r="H977">
        <f t="array" ref="H977">FREQUENCY(IF('Data Transformation'!$B$4:$B$8425=B963,'Data Transformation'!$G$4:$G$8425),'Bin Analysis'!$B977)</f>
        <v>20</v>
      </c>
      <c r="I977">
        <f t="shared" si="121"/>
        <v>0</v>
      </c>
      <c r="J977">
        <f t="shared" si="122"/>
        <v>0</v>
      </c>
      <c r="K977">
        <f>J977*Weighting!$W$17</f>
        <v>0</v>
      </c>
      <c r="M977" s="14"/>
    </row>
    <row r="978" spans="1:25" x14ac:dyDescent="0.25">
      <c r="A978" s="32" t="str">
        <f>IF(Weighting!$P$18&gt;0,B978,"")</f>
        <v/>
      </c>
      <c r="B978">
        <f>Weighting!$C$18</f>
        <v>1.893</v>
      </c>
      <c r="C978">
        <f>Weighting!$F$18</f>
        <v>0</v>
      </c>
      <c r="D978" t="b">
        <f>IF(C978=1,'Data Transformation'!$G$3+0.5*'Data Transformation'!$W$25,IF(C979=1,D979-'Data Transformation'!$W$25,FALSE))</f>
        <v>0</v>
      </c>
      <c r="E978" t="str">
        <f t="array" ref="E978">IF(ISLOGICAL(D978),"",FREQUENCY(IF('Data Transformation'!$B$425:$B$8425='Bin Analysis'!$B963,'Data Transformation'!$G$425:$G$8425),D978))</f>
        <v/>
      </c>
      <c r="F978" t="str">
        <f t="shared" si="120"/>
        <v/>
      </c>
      <c r="G978">
        <f>Weighting!$H$18</f>
        <v>0</v>
      </c>
      <c r="H978">
        <f t="array" ref="H978">FREQUENCY(IF('Data Transformation'!$B$4:$B$8425=B963,'Data Transformation'!$G$4:$G$8425),'Bin Analysis'!$B978)</f>
        <v>20</v>
      </c>
      <c r="I978">
        <f t="shared" si="121"/>
        <v>0</v>
      </c>
      <c r="J978">
        <f t="shared" si="122"/>
        <v>0</v>
      </c>
      <c r="K978">
        <f>J978*Weighting!$W$18</f>
        <v>0</v>
      </c>
      <c r="M978" s="14"/>
    </row>
    <row r="979" spans="1:25" x14ac:dyDescent="0.25">
      <c r="A979" s="32" t="str">
        <f>IF(Weighting!$P$19&gt;0,B979,"")</f>
        <v/>
      </c>
      <c r="B979">
        <f>Weighting!$C$19</f>
        <v>2.024</v>
      </c>
      <c r="C979">
        <f>Weighting!$F$19</f>
        <v>0</v>
      </c>
      <c r="D979" t="b">
        <f>IF(C979=1,'Data Transformation'!$G$3+0.5*'Data Transformation'!$W$25,IF(C980=1,D980-'Data Transformation'!$W$25,FALSE))</f>
        <v>0</v>
      </c>
      <c r="E979" t="str">
        <f t="array" ref="E979">IF(ISLOGICAL(D979),"",FREQUENCY(IF('Data Transformation'!$B$425:$B$8425='Bin Analysis'!$B963,'Data Transformation'!$G$425:$G$8425),D979))</f>
        <v/>
      </c>
      <c r="F979" t="str">
        <f t="shared" si="120"/>
        <v/>
      </c>
      <c r="G979">
        <f>Weighting!$H$19</f>
        <v>0</v>
      </c>
      <c r="H979">
        <f t="array" ref="H979">FREQUENCY(IF('Data Transformation'!$B$4:$B$8425=B963,'Data Transformation'!$G$4:$G$8425),'Bin Analysis'!$B979)</f>
        <v>20</v>
      </c>
      <c r="I979">
        <f t="shared" si="121"/>
        <v>0</v>
      </c>
      <c r="J979">
        <f t="shared" si="122"/>
        <v>0</v>
      </c>
      <c r="K979">
        <f>J979*Weighting!$W$19</f>
        <v>0</v>
      </c>
      <c r="M979" s="14"/>
    </row>
    <row r="980" spans="1:25" x14ac:dyDescent="0.25">
      <c r="A980" s="32" t="str">
        <f>IF(Weighting!$P$20&gt;0,B980,"")</f>
        <v/>
      </c>
      <c r="B980">
        <f>Weighting!$C$20</f>
        <v>2.1550000000000002</v>
      </c>
      <c r="C980">
        <f>Weighting!$F$20</f>
        <v>0</v>
      </c>
      <c r="D980" t="b">
        <f>IF(C980=1,'Data Transformation'!$G$3+0.5*'Data Transformation'!$W$25,IF(C981=1,D981-'Data Transformation'!$W$25,FALSE))</f>
        <v>0</v>
      </c>
      <c r="E980" t="str">
        <f t="array" ref="E980">IF(ISLOGICAL(D980),"",FREQUENCY(IF('Data Transformation'!$B$425:$B$8425='Bin Analysis'!$B963,'Data Transformation'!$G$425:$G$8425),D980))</f>
        <v/>
      </c>
      <c r="F980" t="str">
        <f t="shared" si="120"/>
        <v/>
      </c>
      <c r="G980">
        <f>Weighting!$H$20</f>
        <v>0</v>
      </c>
      <c r="H980">
        <f t="array" ref="H980">FREQUENCY(IF('Data Transformation'!$B$4:$B$8425=B963,'Data Transformation'!$G$4:$G$8425),'Bin Analysis'!$B980)</f>
        <v>20</v>
      </c>
      <c r="I980">
        <f t="shared" si="121"/>
        <v>0</v>
      </c>
      <c r="J980">
        <f t="shared" si="122"/>
        <v>0</v>
      </c>
      <c r="K980">
        <f>J980*Weighting!$W$20</f>
        <v>0</v>
      </c>
      <c r="M980" s="14"/>
    </row>
    <row r="981" spans="1:25" x14ac:dyDescent="0.25">
      <c r="A981" s="32" t="str">
        <f>IF(Weighting!$P$21&gt;0,B981,"")</f>
        <v/>
      </c>
      <c r="B981">
        <f>Weighting!$C$21</f>
        <v>2.2860000000000005</v>
      </c>
      <c r="C981">
        <f>Weighting!$F$21</f>
        <v>0</v>
      </c>
      <c r="D981" t="b">
        <f>IF(C981=1,'Data Transformation'!$G$3+0.5*'Data Transformation'!$W$25,IF(C982=1,D982-'Data Transformation'!$W$25,FALSE))</f>
        <v>0</v>
      </c>
      <c r="E981" t="str">
        <f t="array" ref="E981">IF(ISLOGICAL(D981),"",FREQUENCY(IF('Data Transformation'!$B$425:$B$8425='Bin Analysis'!$B963,'Data Transformation'!$G$425:$G$8425),D981))</f>
        <v/>
      </c>
      <c r="F981" t="str">
        <f t="shared" si="120"/>
        <v/>
      </c>
      <c r="G981">
        <f>Weighting!$H$21</f>
        <v>0</v>
      </c>
      <c r="H981">
        <f t="array" ref="H981">FREQUENCY(IF('Data Transformation'!$B$4:$B$8425=B963,'Data Transformation'!$G$4:$G$8425),'Bin Analysis'!$B981)</f>
        <v>20</v>
      </c>
      <c r="I981">
        <f t="shared" si="121"/>
        <v>0</v>
      </c>
      <c r="J981">
        <f t="shared" si="122"/>
        <v>0</v>
      </c>
      <c r="K981">
        <f>J981*Weighting!$W$21</f>
        <v>0</v>
      </c>
      <c r="M981" s="14"/>
    </row>
    <row r="982" spans="1:25" x14ac:dyDescent="0.25">
      <c r="A982" s="32" t="str">
        <f>IF(Weighting!$P$22&gt;0,B982,"")</f>
        <v/>
      </c>
      <c r="B982">
        <f>Weighting!$C$22</f>
        <v>2.4170000000000007</v>
      </c>
      <c r="C982">
        <f>Weighting!$F$22</f>
        <v>0</v>
      </c>
      <c r="D982" t="b">
        <f>IF(C982=1,'Data Transformation'!$G$3+0.5*'Data Transformation'!$W$25,IF(C983=1,D983-'Data Transformation'!$W$25,FALSE))</f>
        <v>0</v>
      </c>
      <c r="E982" t="str">
        <f t="array" ref="E982">IF(ISLOGICAL(D982),"",FREQUENCY(IF('Data Transformation'!$B$425:$B$8425='Bin Analysis'!$B963,'Data Transformation'!$G$425:$G$8425),D982))</f>
        <v/>
      </c>
      <c r="F982" t="str">
        <f t="shared" si="120"/>
        <v/>
      </c>
      <c r="G982">
        <f>Weighting!$H$22</f>
        <v>0</v>
      </c>
      <c r="H982">
        <f t="array" ref="H982">FREQUENCY(IF('Data Transformation'!$B$4:$B$8425=B963,'Data Transformation'!$G$4:$G$8425),'Bin Analysis'!$B982)</f>
        <v>20</v>
      </c>
      <c r="I982">
        <f t="shared" si="121"/>
        <v>0</v>
      </c>
      <c r="J982">
        <f t="shared" si="122"/>
        <v>0</v>
      </c>
      <c r="K982">
        <f>J982*Weighting!$W$22</f>
        <v>0</v>
      </c>
      <c r="M982" s="14"/>
    </row>
    <row r="983" spans="1:25" x14ac:dyDescent="0.25">
      <c r="A983" s="32" t="str">
        <f>IF(Weighting!$P$23&gt;0,B983,"")</f>
        <v/>
      </c>
      <c r="B983">
        <f>Weighting!$C$23</f>
        <v>2.5480000000000009</v>
      </c>
      <c r="C983">
        <f>Weighting!$F$23</f>
        <v>0</v>
      </c>
      <c r="D983" t="b">
        <f>IF(C983=1,'Data Transformation'!$G$3+0.5*'Data Transformation'!$W$25,IF(C984=1,D984-'Data Transformation'!$W$25,FALSE))</f>
        <v>0</v>
      </c>
      <c r="E983" t="str">
        <f t="array" ref="E983">IF(ISLOGICAL(D983),"",FREQUENCY(IF('Data Transformation'!$B$425:$B$8425='Bin Analysis'!$B963,'Data Transformation'!$G$425:$G$8425),D983))</f>
        <v/>
      </c>
      <c r="F983" t="str">
        <f t="shared" si="120"/>
        <v/>
      </c>
      <c r="G983">
        <f>Weighting!$H$23</f>
        <v>0</v>
      </c>
      <c r="H983">
        <f t="array" ref="H983">FREQUENCY(IF('Data Transformation'!$B$4:$B$8425=B963,'Data Transformation'!$G$4:$G$8425),'Bin Analysis'!$B983)</f>
        <v>20</v>
      </c>
      <c r="I983">
        <f t="shared" si="121"/>
        <v>0</v>
      </c>
      <c r="J983">
        <f t="shared" si="122"/>
        <v>0</v>
      </c>
      <c r="K983">
        <f>J983*Weighting!$W$23</f>
        <v>0</v>
      </c>
      <c r="M983" s="14"/>
    </row>
    <row r="984" spans="1:25" x14ac:dyDescent="0.25">
      <c r="A984" s="32" t="str">
        <f>IF(Weighting!$P$24&gt;0,B984,"")</f>
        <v/>
      </c>
      <c r="B984">
        <f>Weighting!$C$24</f>
        <v>2.6790000000000012</v>
      </c>
      <c r="C984">
        <f>Weighting!$F$24</f>
        <v>0</v>
      </c>
      <c r="D984" t="b">
        <f>IF(C984=1,'Data Transformation'!$G$3+0.5*'Data Transformation'!$W$25,IF(C985=1,D985-'Data Transformation'!$W$25,FALSE))</f>
        <v>0</v>
      </c>
      <c r="E984" t="str">
        <f t="array" ref="E984">IF(ISLOGICAL(D984),"",FREQUENCY(IF('Data Transformation'!$B$425:$B$8425='Bin Analysis'!$B963,'Data Transformation'!$G$425:$G$8425),D984))</f>
        <v/>
      </c>
      <c r="F984" t="str">
        <f t="shared" si="120"/>
        <v/>
      </c>
      <c r="G984">
        <f>Weighting!$H$24</f>
        <v>0</v>
      </c>
      <c r="H984">
        <f t="array" ref="H984">FREQUENCY(IF('Data Transformation'!$B$4:$B$8425=B963,'Data Transformation'!$G$4:$G$8425),'Bin Analysis'!$B984)</f>
        <v>20</v>
      </c>
      <c r="I984">
        <f t="shared" si="121"/>
        <v>0</v>
      </c>
      <c r="J984">
        <f t="shared" si="122"/>
        <v>0</v>
      </c>
      <c r="K984">
        <f>J984*Weighting!$W$24</f>
        <v>0</v>
      </c>
      <c r="M984" s="14"/>
    </row>
    <row r="985" spans="1:25" x14ac:dyDescent="0.25">
      <c r="A985" s="32" t="str">
        <f>IF(Weighting!$P$25&gt;0,B985,"")</f>
        <v/>
      </c>
      <c r="B985">
        <f>Weighting!$C$25</f>
        <v>2.8100000000000014</v>
      </c>
      <c r="C985">
        <f>Weighting!$F$25</f>
        <v>0</v>
      </c>
      <c r="D985" t="b">
        <f>IF(C985=1,'Data Transformation'!$G$3+0.5*'Data Transformation'!$W$25,IF(C986=1,D986-'Data Transformation'!$W$25,FALSE))</f>
        <v>0</v>
      </c>
      <c r="E985" t="str">
        <f t="array" ref="E985">IF(ISLOGICAL(D985),"",FREQUENCY(IF('Data Transformation'!$B$425:$B$8425='Bin Analysis'!$B963,'Data Transformation'!$G$425:$G$8425),D985))</f>
        <v/>
      </c>
      <c r="F985" t="str">
        <f t="shared" si="120"/>
        <v/>
      </c>
      <c r="G985">
        <f>Weighting!$H$25</f>
        <v>0</v>
      </c>
      <c r="H985">
        <f t="array" ref="H985">FREQUENCY(IF('Data Transformation'!$B$4:$B$8425=B963,'Data Transformation'!$G$4:$G$8425),'Bin Analysis'!$B985)</f>
        <v>20</v>
      </c>
      <c r="I985">
        <f t="shared" si="121"/>
        <v>0</v>
      </c>
      <c r="J985">
        <f t="shared" si="122"/>
        <v>0</v>
      </c>
      <c r="K985">
        <f>J985*Weighting!$W$25</f>
        <v>0</v>
      </c>
      <c r="M985" s="14"/>
    </row>
    <row r="986" spans="1:25" x14ac:dyDescent="0.25">
      <c r="O986"/>
      <c r="P986"/>
      <c r="Q986"/>
      <c r="R986"/>
    </row>
    <row r="987" spans="1:25" ht="23.25" x14ac:dyDescent="0.35">
      <c r="A987" s="21" t="s">
        <v>0</v>
      </c>
      <c r="B987" s="21">
        <f>IFERROR(VLOOKUP(C987,'Data Transformation'!$L$6:$M$426,2,FALSE),"")</f>
        <v>41</v>
      </c>
      <c r="C987" s="21">
        <f>C963+1</f>
        <v>41</v>
      </c>
      <c r="D987" s="21"/>
      <c r="E987" s="21"/>
      <c r="F987" s="21"/>
      <c r="G987" s="21"/>
      <c r="H987" s="22"/>
      <c r="I987" s="22"/>
      <c r="J987" s="22"/>
      <c r="K987" s="21"/>
      <c r="L987" s="21">
        <f>B987</f>
        <v>41</v>
      </c>
      <c r="M987" s="23">
        <f>INDEX('Data Transformation'!$O$4:$O$424,MATCH($B987,'Data Transformation'!$M$4:$M$424,0),MATCH($M$2,'Data Transformation'!$O$3,0))</f>
        <v>19</v>
      </c>
      <c r="N987" s="27">
        <f>IF('Input and Summary Results'!$J$16="minimum",'Bin Analysis'!X988/(M987-1),'Bin Analysis'!Y987/('Bin Analysis'!M987-1))</f>
        <v>0</v>
      </c>
      <c r="O987" s="27">
        <f>IF(M987=FALSE,NA(),(VLOOKUP(1,C990:K1009,4,FALSE))/(M987-1))</f>
        <v>0.5</v>
      </c>
      <c r="P987" s="27">
        <f>IF(M987=FALSE,NA(),SUM(J990:J1009)/Weighting!$S$5)</f>
        <v>0.7</v>
      </c>
      <c r="Q987" s="27">
        <f>IF(M987=FALSE,NA(),SUM(K990:K1009)/Weighting!$S$6)</f>
        <v>0.65217391304347827</v>
      </c>
      <c r="R987" s="27">
        <f>IF(M987=FALSE,NA(),(VLOOKUP(1,G990:K1009,3,FALSE))/(M987-1))</f>
        <v>0.16666666666666666</v>
      </c>
      <c r="S987" s="22" t="str">
        <f>IF(M987=FALSE,NA(),IF(SUM(J990:J1009)=2,"yes","no"))</f>
        <v>no</v>
      </c>
      <c r="X987" s="2" cm="2">
        <f t="array" ref="X987:X988">FREQUENCY(IF('Data Transformation'!$B$425:$B$6424='Bin Analysis'!L987,'Data Transformation'!$G$425:$G$6424),'Data Transformation'!$U$11)</f>
        <v>18</v>
      </c>
      <c r="Y987" s="2" cm="2">
        <f t="array" ref="Y987:Y988">FREQUENCY(IF('Data Transformation'!$B$425:$B$6424='Bin Analysis'!L987,'Data Transformation'!$G$425:$G$6424),'Data Transformation'!$U$12)</f>
        <v>9</v>
      </c>
    </row>
    <row r="988" spans="1:25" x14ac:dyDescent="0.25">
      <c r="A988" s="14" t="s">
        <v>67</v>
      </c>
      <c r="B988" t="s">
        <v>47</v>
      </c>
      <c r="C988" t="s">
        <v>5</v>
      </c>
      <c r="D988" t="s">
        <v>100</v>
      </c>
      <c r="E988" t="s">
        <v>101</v>
      </c>
      <c r="F988" t="s">
        <v>102</v>
      </c>
      <c r="G988" t="s">
        <v>70</v>
      </c>
      <c r="H988" t="s">
        <v>31</v>
      </c>
      <c r="I988" t="s">
        <v>32</v>
      </c>
      <c r="J988" t="s">
        <v>46</v>
      </c>
      <c r="K988" s="14" t="s">
        <v>45</v>
      </c>
      <c r="M988" s="14"/>
      <c r="X988" s="2">
        <v>0</v>
      </c>
      <c r="Y988" s="2">
        <v>9</v>
      </c>
    </row>
    <row r="989" spans="1:25" x14ac:dyDescent="0.25">
      <c r="A989" s="32"/>
      <c r="D989" t="b">
        <f>IF(C989=1,'Data Transformation'!$G$3+0.5*'Data Transformation'!$W$25,IF(C990=1,D990-'Data Transformation'!$W$25,FALSE))</f>
        <v>0</v>
      </c>
      <c r="E989" t="str">
        <f t="array" ref="E989">IF(ISLOGICAL(D989),"",FREQUENCY(IF('Data Transformation'!$B$425:$B$8425='Bin Analysis'!$B987,'Data Transformation'!$G$425:$G$8425),D989))</f>
        <v/>
      </c>
      <c r="F989" t="str">
        <f>IF(ISLOGICAL(D989),"",E989-E988)</f>
        <v/>
      </c>
      <c r="M989" s="14"/>
    </row>
    <row r="990" spans="1:25" x14ac:dyDescent="0.25">
      <c r="A990" s="32">
        <f>IF(Weighting!$P$6&gt;0,B990,"")</f>
        <v>0.32100000000000001</v>
      </c>
      <c r="B990">
        <f>Weighting!$C$6</f>
        <v>0.32100000000000001</v>
      </c>
      <c r="C990">
        <f>Weighting!$F$6</f>
        <v>0</v>
      </c>
      <c r="D990" t="b">
        <f>IF(C990=1,'Data Transformation'!$G$3+0.5*'Data Transformation'!$W$25,IF(C991=1,D991-'Data Transformation'!$W$25,FALSE))</f>
        <v>0</v>
      </c>
      <c r="E990" t="str">
        <f t="array" ref="E990">IF(ISLOGICAL(D990),"",FREQUENCY(IF('Data Transformation'!$B$425:$B$8425='Bin Analysis'!$B987,'Data Transformation'!$G$425:$G$8425),D990))</f>
        <v/>
      </c>
      <c r="F990" t="str">
        <f>IF(ISLOGICAL(D990),"",E990-E989)</f>
        <v/>
      </c>
      <c r="G990">
        <f>Weighting!$H$6</f>
        <v>1</v>
      </c>
      <c r="H990">
        <f t="array" ref="H990">FREQUENCY(IF('Data Transformation'!$B$4:$B$8425=B987,'Data Transformation'!$G$4:$G$8425),'Bin Analysis'!$B990)</f>
        <v>3</v>
      </c>
      <c r="I990">
        <f>H990-H989</f>
        <v>3</v>
      </c>
      <c r="J990">
        <f>IF(I990=0,0,1)</f>
        <v>1</v>
      </c>
      <c r="K990">
        <f>J990*Weighting!$W$6</f>
        <v>1</v>
      </c>
      <c r="M990" s="14"/>
    </row>
    <row r="991" spans="1:25" x14ac:dyDescent="0.25">
      <c r="A991" s="32">
        <f>IF(Weighting!$P$7&gt;0,B991,"")</f>
        <v>0.45200000000000001</v>
      </c>
      <c r="B991">
        <f>Weighting!$C$7</f>
        <v>0.45200000000000001</v>
      </c>
      <c r="C991">
        <f>Weighting!$F$7</f>
        <v>0</v>
      </c>
      <c r="D991" t="b">
        <f>IF(C991=1,'Data Transformation'!$G$3+0.5*'Data Transformation'!$W$25,IF(C992=1,D992-'Data Transformation'!$W$25,FALSE))</f>
        <v>0</v>
      </c>
      <c r="E991" t="str">
        <f t="array" ref="E991">IF(ISLOGICAL(D991),"",FREQUENCY(IF('Data Transformation'!$B$425:$B$8425='Bin Analysis'!$B987,'Data Transformation'!$G$425:$G$8425),D991))</f>
        <v/>
      </c>
      <c r="F991" t="str">
        <f t="shared" ref="F991:F1009" si="123">IF(ISLOGICAL(D991),"",E991-E990)</f>
        <v/>
      </c>
      <c r="G991">
        <f>Weighting!$H$7</f>
        <v>0</v>
      </c>
      <c r="H991">
        <f t="array" ref="H991">FREQUENCY(IF('Data Transformation'!$B$4:$B$8425=B987,'Data Transformation'!$G$4:$G$8425),'Bin Analysis'!$B991)</f>
        <v>4</v>
      </c>
      <c r="I991">
        <f t="shared" ref="I991:I1009" si="124">H991-H990</f>
        <v>1</v>
      </c>
      <c r="J991">
        <f>IF(I991=0,0,1)</f>
        <v>1</v>
      </c>
      <c r="K991">
        <f>J991*Weighting!$W$7</f>
        <v>2</v>
      </c>
      <c r="M991" s="14"/>
    </row>
    <row r="992" spans="1:25" x14ac:dyDescent="0.25">
      <c r="A992" s="32">
        <f>IF(Weighting!$P$8&gt;0,B992,"")</f>
        <v>0.58299999999999996</v>
      </c>
      <c r="B992">
        <f>Weighting!$C$8</f>
        <v>0.58299999999999996</v>
      </c>
      <c r="C992">
        <f>Weighting!$F$8</f>
        <v>0</v>
      </c>
      <c r="D992" t="b">
        <f>IF(C992=1,'Data Transformation'!$G$3+0.5*'Data Transformation'!$W$25,IF(C993=1,D993-'Data Transformation'!$W$25,FALSE))</f>
        <v>0</v>
      </c>
      <c r="E992" t="str">
        <f t="array" ref="E992">IF(ISLOGICAL(D992),"",FREQUENCY(IF('Data Transformation'!$B$425:$B$8425='Bin Analysis'!$B987,'Data Transformation'!$G$425:$G$8425),D992))</f>
        <v/>
      </c>
      <c r="F992" t="str">
        <f t="shared" si="123"/>
        <v/>
      </c>
      <c r="G992">
        <f>Weighting!$H$8</f>
        <v>0</v>
      </c>
      <c r="H992">
        <f t="array" ref="H992">FREQUENCY(IF('Data Transformation'!$B$4:$B$8425=B987,'Data Transformation'!$G$4:$G$8425),'Bin Analysis'!$B992)</f>
        <v>5</v>
      </c>
      <c r="I992">
        <f t="shared" si="124"/>
        <v>1</v>
      </c>
      <c r="J992">
        <f t="shared" ref="J992:J1009" si="125">IF(I992=0,0,1)</f>
        <v>1</v>
      </c>
      <c r="K992">
        <f>J992*Weighting!$W$8</f>
        <v>3</v>
      </c>
      <c r="M992" s="14"/>
    </row>
    <row r="993" spans="1:13" x14ac:dyDescent="0.25">
      <c r="A993" s="32">
        <f>IF(Weighting!$P$9&gt;0,B993,"")</f>
        <v>0.71399999999999997</v>
      </c>
      <c r="B993" s="50">
        <f>Weighting!$C$9</f>
        <v>0.71399999999999997</v>
      </c>
      <c r="C993">
        <f>Weighting!$F$9</f>
        <v>0</v>
      </c>
      <c r="D993" t="b">
        <f>IF(C993=1,'Data Transformation'!$G$3+0.5*'Data Transformation'!$W$25,IF(C994=1,D994-'Data Transformation'!$W$25,FALSE))</f>
        <v>0</v>
      </c>
      <c r="E993" t="str">
        <f t="array" ref="E993">IF(ISLOGICAL(D993),"",FREQUENCY(IF('Data Transformation'!$B$425:$B$8425='Bin Analysis'!$B987,'Data Transformation'!$G$425:$G$8425),D993))</f>
        <v/>
      </c>
      <c r="F993" t="str">
        <f t="shared" si="123"/>
        <v/>
      </c>
      <c r="G993">
        <f>Weighting!$H$9</f>
        <v>0</v>
      </c>
      <c r="H993">
        <f t="array" ref="H993">FREQUENCY(IF('Data Transformation'!$B$4:$B$8425=B987,'Data Transformation'!$G$4:$G$8425),'Bin Analysis'!$B993)</f>
        <v>7</v>
      </c>
      <c r="I993">
        <f t="shared" si="124"/>
        <v>2</v>
      </c>
      <c r="J993">
        <f t="shared" si="125"/>
        <v>1</v>
      </c>
      <c r="K993">
        <f>J993*Weighting!$W$9</f>
        <v>3</v>
      </c>
      <c r="M993" s="14"/>
    </row>
    <row r="994" spans="1:13" x14ac:dyDescent="0.25">
      <c r="A994" s="32">
        <f>IF(Weighting!$P$10&gt;0,B994,"")</f>
        <v>0.84499999999999997</v>
      </c>
      <c r="B994">
        <f>Weighting!$C$10</f>
        <v>0.84499999999999997</v>
      </c>
      <c r="C994">
        <f>Weighting!$F$10</f>
        <v>0</v>
      </c>
      <c r="D994" t="b">
        <f>IF(C994=1,'Data Transformation'!$G$3+0.5*'Data Transformation'!$W$25,IF(C995=1,D995-'Data Transformation'!$W$25,FALSE))</f>
        <v>0</v>
      </c>
      <c r="E994" t="str">
        <f t="array" ref="E994">IF(ISLOGICAL(D994),"",FREQUENCY(IF('Data Transformation'!$B$425:$B$8425='Bin Analysis'!$B987,'Data Transformation'!$G$425:$G$8425),D994))</f>
        <v/>
      </c>
      <c r="F994" t="str">
        <f t="shared" si="123"/>
        <v/>
      </c>
      <c r="G994">
        <f>Weighting!$H$10</f>
        <v>0</v>
      </c>
      <c r="H994">
        <f t="array" ref="H994">FREQUENCY(IF('Data Transformation'!$B$4:$B$8425=B987,'Data Transformation'!$G$4:$G$8425),'Bin Analysis'!$B994)</f>
        <v>9</v>
      </c>
      <c r="I994">
        <f t="shared" si="124"/>
        <v>2</v>
      </c>
      <c r="J994">
        <f t="shared" si="125"/>
        <v>1</v>
      </c>
      <c r="K994">
        <f>J994*Weighting!$W$10</f>
        <v>3</v>
      </c>
      <c r="M994" s="14"/>
    </row>
    <row r="995" spans="1:13" x14ac:dyDescent="0.25">
      <c r="A995" s="32">
        <f>IF(Weighting!$P$11&gt;0,B995,"")</f>
        <v>0.97599999999999998</v>
      </c>
      <c r="B995">
        <f>Weighting!$C$11</f>
        <v>0.97599999999999998</v>
      </c>
      <c r="C995">
        <f>Weighting!$F$11</f>
        <v>0</v>
      </c>
      <c r="D995">
        <f>IF(C995=1,'Data Transformation'!$G$3+0.5*'Data Transformation'!$W$25,IF(C996=1,D996-'Data Transformation'!$W$25,FALSE))</f>
        <v>0.86899999999999999</v>
      </c>
      <c r="E995">
        <f t="array" ref="E995">IF(ISLOGICAL(D995),"",FREQUENCY(IF('Data Transformation'!$B$425:$B$8425='Bin Analysis'!$B987,'Data Transformation'!$G$425:$G$8425),D995))</f>
        <v>9</v>
      </c>
      <c r="F995" t="e">
        <f t="shared" si="123"/>
        <v>#VALUE!</v>
      </c>
      <c r="G995">
        <f>Weighting!$H$11</f>
        <v>0</v>
      </c>
      <c r="H995">
        <f t="array" ref="H995">FREQUENCY(IF('Data Transformation'!$B$4:$B$8425=B987,'Data Transformation'!$G$4:$G$8425),'Bin Analysis'!$B995)</f>
        <v>14</v>
      </c>
      <c r="I995">
        <f t="shared" si="124"/>
        <v>5</v>
      </c>
      <c r="J995">
        <f t="shared" si="125"/>
        <v>1</v>
      </c>
      <c r="K995">
        <f>J995*Weighting!$W$11</f>
        <v>2</v>
      </c>
      <c r="M995" s="14"/>
    </row>
    <row r="996" spans="1:13" x14ac:dyDescent="0.25">
      <c r="A996" s="32">
        <f>IF(Weighting!$P$12&gt;0,B996,"")</f>
        <v>1.107</v>
      </c>
      <c r="B996">
        <f>Weighting!$C$12</f>
        <v>1.107</v>
      </c>
      <c r="C996">
        <f>Weighting!$F$12</f>
        <v>1</v>
      </c>
      <c r="D996">
        <f>IF(C996=1,'Data Transformation'!$G$3+0.5*'Data Transformation'!$W$25,IF(C997=1,D997-'Data Transformation'!$W$25,FALSE))</f>
        <v>1.131</v>
      </c>
      <c r="E996">
        <f t="array" ref="E996">IF(ISLOGICAL(D996),"",FREQUENCY(IF('Data Transformation'!$B$425:$B$8425='Bin Analysis'!$B987,'Data Transformation'!$G$425:$G$8425),D996))</f>
        <v>18</v>
      </c>
      <c r="F996">
        <f t="shared" si="123"/>
        <v>9</v>
      </c>
      <c r="G996">
        <f>Weighting!$H$12</f>
        <v>0</v>
      </c>
      <c r="H996">
        <f t="array" ref="H996">FREQUENCY(IF('Data Transformation'!$B$4:$B$8425=B987,'Data Transformation'!$G$4:$G$8425),'Bin Analysis'!$B996)</f>
        <v>19</v>
      </c>
      <c r="I996">
        <f t="shared" si="124"/>
        <v>5</v>
      </c>
      <c r="J996">
        <f t="shared" si="125"/>
        <v>1</v>
      </c>
      <c r="K996">
        <f>J996*Weighting!$W$12</f>
        <v>1</v>
      </c>
      <c r="M996" s="14"/>
    </row>
    <row r="997" spans="1:13" x14ac:dyDescent="0.25">
      <c r="A997" s="32">
        <f>IF(Weighting!$P$13&gt;0,B997,"")</f>
        <v>1.238</v>
      </c>
      <c r="B997">
        <f>Weighting!$C$13</f>
        <v>1.238</v>
      </c>
      <c r="C997">
        <f>Weighting!$F$13</f>
        <v>0</v>
      </c>
      <c r="D997" t="b">
        <f>IF(C997=1,'Data Transformation'!$G$3+0.5*'Data Transformation'!$W$25,IF(C998=1,D998-'Data Transformation'!$W$25,FALSE))</f>
        <v>0</v>
      </c>
      <c r="E997" t="str">
        <f t="array" ref="E997">IF(ISLOGICAL(D997),"",FREQUENCY(IF('Data Transformation'!$B$425:$B$8425='Bin Analysis'!$B987,'Data Transformation'!$G$425:$G$8425),D997))</f>
        <v/>
      </c>
      <c r="F997" t="str">
        <f t="shared" si="123"/>
        <v/>
      </c>
      <c r="G997">
        <f>Weighting!$H$13</f>
        <v>0</v>
      </c>
      <c r="H997">
        <f t="array" ref="H997">FREQUENCY(IF('Data Transformation'!$B$4:$B$8425=B987,'Data Transformation'!$G$4:$G$8425),'Bin Analysis'!$B997)</f>
        <v>19</v>
      </c>
      <c r="I997">
        <f t="shared" si="124"/>
        <v>0</v>
      </c>
      <c r="J997">
        <f t="shared" si="125"/>
        <v>0</v>
      </c>
      <c r="K997">
        <f>J997*Weighting!$W$13</f>
        <v>0</v>
      </c>
      <c r="M997" s="14"/>
    </row>
    <row r="998" spans="1:13" x14ac:dyDescent="0.25">
      <c r="A998" s="32">
        <f>IF(Weighting!$P$14&gt;0,B998,"")</f>
        <v>1.369</v>
      </c>
      <c r="B998">
        <f>Weighting!$C$14</f>
        <v>1.369</v>
      </c>
      <c r="C998">
        <f>Weighting!$F$14</f>
        <v>0</v>
      </c>
      <c r="D998" t="b">
        <f>IF(C998=1,'Data Transformation'!$G$3+0.5*'Data Transformation'!$W$25,IF(C999=1,D999-'Data Transformation'!$W$25,FALSE))</f>
        <v>0</v>
      </c>
      <c r="E998" t="str">
        <f t="array" ref="E998">IF(ISLOGICAL(D998),"",FREQUENCY(IF('Data Transformation'!$B$425:$B$8425='Bin Analysis'!$B987,'Data Transformation'!$G$425:$G$8425),D998))</f>
        <v/>
      </c>
      <c r="F998" t="str">
        <f t="shared" si="123"/>
        <v/>
      </c>
      <c r="G998">
        <f>Weighting!$H$14</f>
        <v>0</v>
      </c>
      <c r="H998">
        <f t="array" ref="H998">FREQUENCY(IF('Data Transformation'!$B$4:$B$8425=B987,'Data Transformation'!$G$4:$G$8425),'Bin Analysis'!$B998)</f>
        <v>19</v>
      </c>
      <c r="I998">
        <f t="shared" si="124"/>
        <v>0</v>
      </c>
      <c r="J998">
        <f t="shared" si="125"/>
        <v>0</v>
      </c>
      <c r="K998">
        <f>J998*Weighting!$W$14</f>
        <v>0</v>
      </c>
      <c r="M998" s="14"/>
    </row>
    <row r="999" spans="1:13" x14ac:dyDescent="0.25">
      <c r="A999" s="32">
        <f>IF(Weighting!$P$15&gt;0,B999,"")</f>
        <v>1.5000009999999999</v>
      </c>
      <c r="B999">
        <f>Weighting!$C$15</f>
        <v>1.5000009999999999</v>
      </c>
      <c r="C999">
        <f>Weighting!$F$15</f>
        <v>0</v>
      </c>
      <c r="D999" t="b">
        <f>IF(C999=1,'Data Transformation'!$G$3+0.5*'Data Transformation'!$W$25,IF(C1000=1,D1000-'Data Transformation'!$W$25,FALSE))</f>
        <v>0</v>
      </c>
      <c r="E999" t="str">
        <f t="array" ref="E999">IF(ISLOGICAL(D999),"",FREQUENCY(IF('Data Transformation'!$B$425:$B$8425='Bin Analysis'!$B987,'Data Transformation'!$G$425:$G$8425),D999))</f>
        <v/>
      </c>
      <c r="F999" t="str">
        <f t="shared" si="123"/>
        <v/>
      </c>
      <c r="G999">
        <f>Weighting!$H$15</f>
        <v>0</v>
      </c>
      <c r="H999">
        <f t="array" ref="H999">FREQUENCY(IF('Data Transformation'!$B$4:$B$8425=B987,'Data Transformation'!$G$4:$G$8425),'Bin Analysis'!$B999)</f>
        <v>19</v>
      </c>
      <c r="I999">
        <f t="shared" si="124"/>
        <v>0</v>
      </c>
      <c r="J999">
        <f t="shared" si="125"/>
        <v>0</v>
      </c>
      <c r="K999">
        <f>J999*Weighting!$W$15</f>
        <v>0</v>
      </c>
      <c r="M999" s="14"/>
    </row>
    <row r="1000" spans="1:13" x14ac:dyDescent="0.25">
      <c r="A1000" s="32" t="str">
        <f>IF(Weighting!$P$16&gt;0,B1000,"")</f>
        <v/>
      </c>
      <c r="B1000">
        <f>Weighting!$C$16</f>
        <v>1.631</v>
      </c>
      <c r="C1000">
        <f>Weighting!$F$16</f>
        <v>0</v>
      </c>
      <c r="D1000" t="b">
        <f>IF(C1000=1,'Data Transformation'!$G$3+0.5*'Data Transformation'!$W$25,IF(C1001=1,D1001-'Data Transformation'!$W$25,FALSE))</f>
        <v>0</v>
      </c>
      <c r="E1000" t="str">
        <f t="array" ref="E1000">IF(ISLOGICAL(D1000),"",FREQUENCY(IF('Data Transformation'!$B$425:$B$8425='Bin Analysis'!$B987,'Data Transformation'!$G$425:$G$8425),D1000))</f>
        <v/>
      </c>
      <c r="F1000" t="str">
        <f t="shared" si="123"/>
        <v/>
      </c>
      <c r="G1000">
        <f>Weighting!$H$16</f>
        <v>0</v>
      </c>
      <c r="H1000">
        <f t="array" ref="H1000">FREQUENCY(IF('Data Transformation'!$B$4:$B$8425=B987,'Data Transformation'!$G$4:$G$8425),'Bin Analysis'!$B1000)</f>
        <v>19</v>
      </c>
      <c r="I1000">
        <f t="shared" si="124"/>
        <v>0</v>
      </c>
      <c r="J1000">
        <f t="shared" si="125"/>
        <v>0</v>
      </c>
      <c r="K1000">
        <f>J1000*Weighting!$W$16</f>
        <v>0</v>
      </c>
      <c r="M1000" s="14"/>
    </row>
    <row r="1001" spans="1:13" x14ac:dyDescent="0.25">
      <c r="A1001" s="32" t="str">
        <f>IF(Weighting!$P$17&gt;0,B1001,"")</f>
        <v/>
      </c>
      <c r="B1001">
        <f>Weighting!$C$17</f>
        <v>1.762</v>
      </c>
      <c r="C1001">
        <f>Weighting!$F$17</f>
        <v>0</v>
      </c>
      <c r="D1001" t="b">
        <f>IF(C1001=1,'Data Transformation'!$G$3+0.5*'Data Transformation'!$W$25,IF(C1002=1,D1002-'Data Transformation'!$W$25,FALSE))</f>
        <v>0</v>
      </c>
      <c r="E1001" t="str">
        <f t="array" ref="E1001">IF(ISLOGICAL(D1001),"",FREQUENCY(IF('Data Transformation'!$B$425:$B$8425='Bin Analysis'!$B987,'Data Transformation'!$G$425:$G$8425),D1001))</f>
        <v/>
      </c>
      <c r="F1001" t="str">
        <f t="shared" si="123"/>
        <v/>
      </c>
      <c r="G1001">
        <f>Weighting!$H$17</f>
        <v>0</v>
      </c>
      <c r="H1001">
        <f t="array" ref="H1001">FREQUENCY(IF('Data Transformation'!$B$4:$B$8425=B987,'Data Transformation'!$G$4:$G$8425),'Bin Analysis'!$B1001)</f>
        <v>19</v>
      </c>
      <c r="I1001">
        <f t="shared" si="124"/>
        <v>0</v>
      </c>
      <c r="J1001">
        <f t="shared" si="125"/>
        <v>0</v>
      </c>
      <c r="K1001">
        <f>J1001*Weighting!$W$17</f>
        <v>0</v>
      </c>
      <c r="M1001" s="14"/>
    </row>
    <row r="1002" spans="1:13" x14ac:dyDescent="0.25">
      <c r="A1002" s="32" t="str">
        <f>IF(Weighting!$P$18&gt;0,B1002,"")</f>
        <v/>
      </c>
      <c r="B1002">
        <f>Weighting!$C$18</f>
        <v>1.893</v>
      </c>
      <c r="C1002">
        <f>Weighting!$F$18</f>
        <v>0</v>
      </c>
      <c r="D1002" t="b">
        <f>IF(C1002=1,'Data Transformation'!$G$3+0.5*'Data Transformation'!$W$25,IF(C1003=1,D1003-'Data Transformation'!$W$25,FALSE))</f>
        <v>0</v>
      </c>
      <c r="E1002" t="str">
        <f t="array" ref="E1002">IF(ISLOGICAL(D1002),"",FREQUENCY(IF('Data Transformation'!$B$425:$B$8425='Bin Analysis'!$B987,'Data Transformation'!$G$425:$G$8425),D1002))</f>
        <v/>
      </c>
      <c r="F1002" t="str">
        <f t="shared" si="123"/>
        <v/>
      </c>
      <c r="G1002">
        <f>Weighting!$H$18</f>
        <v>0</v>
      </c>
      <c r="H1002">
        <f t="array" ref="H1002">FREQUENCY(IF('Data Transformation'!$B$4:$B$8425=B987,'Data Transformation'!$G$4:$G$8425),'Bin Analysis'!$B1002)</f>
        <v>19</v>
      </c>
      <c r="I1002">
        <f t="shared" si="124"/>
        <v>0</v>
      </c>
      <c r="J1002">
        <f t="shared" si="125"/>
        <v>0</v>
      </c>
      <c r="K1002">
        <f>J1002*Weighting!$W$18</f>
        <v>0</v>
      </c>
      <c r="M1002" s="14"/>
    </row>
    <row r="1003" spans="1:13" x14ac:dyDescent="0.25">
      <c r="A1003" s="32" t="str">
        <f>IF(Weighting!$P$19&gt;0,B1003,"")</f>
        <v/>
      </c>
      <c r="B1003">
        <f>Weighting!$C$19</f>
        <v>2.024</v>
      </c>
      <c r="C1003">
        <f>Weighting!$F$19</f>
        <v>0</v>
      </c>
      <c r="D1003" t="b">
        <f>IF(C1003=1,'Data Transformation'!$G$3+0.5*'Data Transformation'!$W$25,IF(C1004=1,D1004-'Data Transformation'!$W$25,FALSE))</f>
        <v>0</v>
      </c>
      <c r="E1003" t="str">
        <f t="array" ref="E1003">IF(ISLOGICAL(D1003),"",FREQUENCY(IF('Data Transformation'!$B$425:$B$8425='Bin Analysis'!$B987,'Data Transformation'!$G$425:$G$8425),D1003))</f>
        <v/>
      </c>
      <c r="F1003" t="str">
        <f t="shared" si="123"/>
        <v/>
      </c>
      <c r="G1003">
        <f>Weighting!$H$19</f>
        <v>0</v>
      </c>
      <c r="H1003">
        <f t="array" ref="H1003">FREQUENCY(IF('Data Transformation'!$B$4:$B$8425=B987,'Data Transformation'!$G$4:$G$8425),'Bin Analysis'!$B1003)</f>
        <v>19</v>
      </c>
      <c r="I1003">
        <f t="shared" si="124"/>
        <v>0</v>
      </c>
      <c r="J1003">
        <f t="shared" si="125"/>
        <v>0</v>
      </c>
      <c r="K1003">
        <f>J1003*Weighting!$W$19</f>
        <v>0</v>
      </c>
      <c r="M1003" s="14"/>
    </row>
    <row r="1004" spans="1:13" x14ac:dyDescent="0.25">
      <c r="A1004" s="32" t="str">
        <f>IF(Weighting!$P$20&gt;0,B1004,"")</f>
        <v/>
      </c>
      <c r="B1004">
        <f>Weighting!$C$20</f>
        <v>2.1550000000000002</v>
      </c>
      <c r="C1004">
        <f>Weighting!$F$20</f>
        <v>0</v>
      </c>
      <c r="D1004" t="b">
        <f>IF(C1004=1,'Data Transformation'!$G$3+0.5*'Data Transformation'!$W$25,IF(C1005=1,D1005-'Data Transformation'!$W$25,FALSE))</f>
        <v>0</v>
      </c>
      <c r="E1004" t="str">
        <f t="array" ref="E1004">IF(ISLOGICAL(D1004),"",FREQUENCY(IF('Data Transformation'!$B$425:$B$8425='Bin Analysis'!$B987,'Data Transformation'!$G$425:$G$8425),D1004))</f>
        <v/>
      </c>
      <c r="F1004" t="str">
        <f t="shared" si="123"/>
        <v/>
      </c>
      <c r="G1004">
        <f>Weighting!$H$20</f>
        <v>0</v>
      </c>
      <c r="H1004">
        <f t="array" ref="H1004">FREQUENCY(IF('Data Transformation'!$B$4:$B$8425=B987,'Data Transformation'!$G$4:$G$8425),'Bin Analysis'!$B1004)</f>
        <v>19</v>
      </c>
      <c r="I1004">
        <f t="shared" si="124"/>
        <v>0</v>
      </c>
      <c r="J1004">
        <f t="shared" si="125"/>
        <v>0</v>
      </c>
      <c r="K1004">
        <f>J1004*Weighting!$W$20</f>
        <v>0</v>
      </c>
      <c r="M1004" s="14"/>
    </row>
    <row r="1005" spans="1:13" x14ac:dyDescent="0.25">
      <c r="A1005" s="32" t="str">
        <f>IF(Weighting!$P$21&gt;0,B1005,"")</f>
        <v/>
      </c>
      <c r="B1005">
        <f>Weighting!$C$21</f>
        <v>2.2860000000000005</v>
      </c>
      <c r="C1005">
        <f>Weighting!$F$21</f>
        <v>0</v>
      </c>
      <c r="D1005" t="b">
        <f>IF(C1005=1,'Data Transformation'!$G$3+0.5*'Data Transformation'!$W$25,IF(C1006=1,D1006-'Data Transformation'!$W$25,FALSE))</f>
        <v>0</v>
      </c>
      <c r="E1005" t="str">
        <f t="array" ref="E1005">IF(ISLOGICAL(D1005),"",FREQUENCY(IF('Data Transformation'!$B$425:$B$8425='Bin Analysis'!$B987,'Data Transformation'!$G$425:$G$8425),D1005))</f>
        <v/>
      </c>
      <c r="F1005" t="str">
        <f t="shared" si="123"/>
        <v/>
      </c>
      <c r="G1005">
        <f>Weighting!$H$21</f>
        <v>0</v>
      </c>
      <c r="H1005">
        <f t="array" ref="H1005">FREQUENCY(IF('Data Transformation'!$B$4:$B$8425=B987,'Data Transformation'!$G$4:$G$8425),'Bin Analysis'!$B1005)</f>
        <v>19</v>
      </c>
      <c r="I1005">
        <f t="shared" si="124"/>
        <v>0</v>
      </c>
      <c r="J1005">
        <f t="shared" si="125"/>
        <v>0</v>
      </c>
      <c r="K1005">
        <f>J1005*Weighting!$W$21</f>
        <v>0</v>
      </c>
      <c r="M1005" s="14"/>
    </row>
    <row r="1006" spans="1:13" x14ac:dyDescent="0.25">
      <c r="A1006" s="32" t="str">
        <f>IF(Weighting!$P$22&gt;0,B1006,"")</f>
        <v/>
      </c>
      <c r="B1006">
        <f>Weighting!$C$22</f>
        <v>2.4170000000000007</v>
      </c>
      <c r="C1006">
        <f>Weighting!$F$22</f>
        <v>0</v>
      </c>
      <c r="D1006" t="b">
        <f>IF(C1006=1,'Data Transformation'!$G$3+0.5*'Data Transformation'!$W$25,IF(C1007=1,D1007-'Data Transformation'!$W$25,FALSE))</f>
        <v>0</v>
      </c>
      <c r="E1006" t="str">
        <f t="array" ref="E1006">IF(ISLOGICAL(D1006),"",FREQUENCY(IF('Data Transformation'!$B$425:$B$8425='Bin Analysis'!$B987,'Data Transformation'!$G$425:$G$8425),D1006))</f>
        <v/>
      </c>
      <c r="F1006" t="str">
        <f t="shared" si="123"/>
        <v/>
      </c>
      <c r="G1006">
        <f>Weighting!$H$22</f>
        <v>0</v>
      </c>
      <c r="H1006">
        <f t="array" ref="H1006">FREQUENCY(IF('Data Transformation'!$B$4:$B$8425=B987,'Data Transformation'!$G$4:$G$8425),'Bin Analysis'!$B1006)</f>
        <v>19</v>
      </c>
      <c r="I1006">
        <f t="shared" si="124"/>
        <v>0</v>
      </c>
      <c r="J1006">
        <f t="shared" si="125"/>
        <v>0</v>
      </c>
      <c r="K1006">
        <f>J1006*Weighting!$W$22</f>
        <v>0</v>
      </c>
      <c r="M1006" s="14"/>
    </row>
    <row r="1007" spans="1:13" x14ac:dyDescent="0.25">
      <c r="A1007" s="32" t="str">
        <f>IF(Weighting!$P$23&gt;0,B1007,"")</f>
        <v/>
      </c>
      <c r="B1007">
        <f>Weighting!$C$23</f>
        <v>2.5480000000000009</v>
      </c>
      <c r="C1007">
        <f>Weighting!$F$23</f>
        <v>0</v>
      </c>
      <c r="D1007" t="b">
        <f>IF(C1007=1,'Data Transformation'!$G$3+0.5*'Data Transformation'!$W$25,IF(C1008=1,D1008-'Data Transformation'!$W$25,FALSE))</f>
        <v>0</v>
      </c>
      <c r="E1007" t="str">
        <f t="array" ref="E1007">IF(ISLOGICAL(D1007),"",FREQUENCY(IF('Data Transformation'!$B$425:$B$8425='Bin Analysis'!$B987,'Data Transformation'!$G$425:$G$8425),D1007))</f>
        <v/>
      </c>
      <c r="F1007" t="str">
        <f t="shared" si="123"/>
        <v/>
      </c>
      <c r="G1007">
        <f>Weighting!$H$23</f>
        <v>0</v>
      </c>
      <c r="H1007">
        <f t="array" ref="H1007">FREQUENCY(IF('Data Transformation'!$B$4:$B$8425=B987,'Data Transformation'!$G$4:$G$8425),'Bin Analysis'!$B1007)</f>
        <v>19</v>
      </c>
      <c r="I1007">
        <f t="shared" si="124"/>
        <v>0</v>
      </c>
      <c r="J1007">
        <f t="shared" si="125"/>
        <v>0</v>
      </c>
      <c r="K1007">
        <f>J1007*Weighting!$W$23</f>
        <v>0</v>
      </c>
      <c r="M1007" s="14"/>
    </row>
    <row r="1008" spans="1:13" x14ac:dyDescent="0.25">
      <c r="A1008" s="32" t="str">
        <f>IF(Weighting!$P$24&gt;0,B1008,"")</f>
        <v/>
      </c>
      <c r="B1008">
        <f>Weighting!$C$24</f>
        <v>2.6790000000000012</v>
      </c>
      <c r="C1008">
        <f>Weighting!$F$24</f>
        <v>0</v>
      </c>
      <c r="D1008" t="b">
        <f>IF(C1008=1,'Data Transformation'!$G$3+0.5*'Data Transformation'!$W$25,IF(C1009=1,D1009-'Data Transformation'!$W$25,FALSE))</f>
        <v>0</v>
      </c>
      <c r="E1008" t="str">
        <f t="array" ref="E1008">IF(ISLOGICAL(D1008),"",FREQUENCY(IF('Data Transformation'!$B$425:$B$8425='Bin Analysis'!$B987,'Data Transformation'!$G$425:$G$8425),D1008))</f>
        <v/>
      </c>
      <c r="F1008" t="str">
        <f t="shared" si="123"/>
        <v/>
      </c>
      <c r="G1008">
        <f>Weighting!$H$24</f>
        <v>0</v>
      </c>
      <c r="H1008">
        <f t="array" ref="H1008">FREQUENCY(IF('Data Transformation'!$B$4:$B$8425=B987,'Data Transformation'!$G$4:$G$8425),'Bin Analysis'!$B1008)</f>
        <v>19</v>
      </c>
      <c r="I1008">
        <f t="shared" si="124"/>
        <v>0</v>
      </c>
      <c r="J1008">
        <f t="shared" si="125"/>
        <v>0</v>
      </c>
      <c r="K1008">
        <f>J1008*Weighting!$W$24</f>
        <v>0</v>
      </c>
      <c r="M1008" s="14"/>
    </row>
    <row r="1009" spans="1:25" x14ac:dyDescent="0.25">
      <c r="A1009" s="32" t="str">
        <f>IF(Weighting!$P$25&gt;0,B1009,"")</f>
        <v/>
      </c>
      <c r="B1009">
        <f>Weighting!$C$25</f>
        <v>2.8100000000000014</v>
      </c>
      <c r="C1009">
        <f>Weighting!$F$25</f>
        <v>0</v>
      </c>
      <c r="D1009" t="b">
        <f>IF(C1009=1,'Data Transformation'!$G$3+0.5*'Data Transformation'!$W$25,IF(C1010=1,D1010-'Data Transformation'!$W$25,FALSE))</f>
        <v>0</v>
      </c>
      <c r="E1009" t="str">
        <f t="array" ref="E1009">IF(ISLOGICAL(D1009),"",FREQUENCY(IF('Data Transformation'!$B$425:$B$8425='Bin Analysis'!$B987,'Data Transformation'!$G$425:$G$8425),D1009))</f>
        <v/>
      </c>
      <c r="F1009" t="str">
        <f t="shared" si="123"/>
        <v/>
      </c>
      <c r="G1009">
        <f>Weighting!$H$25</f>
        <v>0</v>
      </c>
      <c r="H1009">
        <f t="array" ref="H1009">FREQUENCY(IF('Data Transformation'!$B$4:$B$8425=B987,'Data Transformation'!$G$4:$G$8425),'Bin Analysis'!$B1009)</f>
        <v>19</v>
      </c>
      <c r="I1009">
        <f t="shared" si="124"/>
        <v>0</v>
      </c>
      <c r="J1009">
        <f t="shared" si="125"/>
        <v>0</v>
      </c>
      <c r="K1009">
        <f>J1009*Weighting!$W$25</f>
        <v>0</v>
      </c>
      <c r="M1009" s="14"/>
    </row>
    <row r="1010" spans="1:25" x14ac:dyDescent="0.25">
      <c r="O1010"/>
      <c r="P1010"/>
      <c r="Q1010"/>
      <c r="R1010"/>
    </row>
    <row r="1011" spans="1:25" ht="23.25" x14ac:dyDescent="0.35">
      <c r="A1011" s="21" t="s">
        <v>0</v>
      </c>
      <c r="B1011" s="21">
        <f>IFERROR(VLOOKUP(C1011,'Data Transformation'!$L$6:$M$426,2,FALSE),"")</f>
        <v>42</v>
      </c>
      <c r="C1011" s="21">
        <f>C987+1</f>
        <v>42</v>
      </c>
      <c r="D1011" s="21"/>
      <c r="E1011" s="21"/>
      <c r="F1011" s="21"/>
      <c r="G1011" s="21"/>
      <c r="H1011" s="22"/>
      <c r="I1011" s="22"/>
      <c r="J1011" s="22"/>
      <c r="K1011" s="21"/>
      <c r="L1011" s="21">
        <f>B1011</f>
        <v>42</v>
      </c>
      <c r="M1011" s="23">
        <f>INDEX('Data Transformation'!$O$4:$O$424,MATCH($B1011,'Data Transformation'!$M$4:$M$424,0),MATCH($M$2,'Data Transformation'!$O$3,0))</f>
        <v>19</v>
      </c>
      <c r="N1011" s="27">
        <f>IF('Input and Summary Results'!$J$16="minimum",'Bin Analysis'!X1012/(M1011-1),'Bin Analysis'!Y1011/('Bin Analysis'!M1011-1))</f>
        <v>0</v>
      </c>
      <c r="O1011" s="27">
        <f>IF(M1011=FALSE,NA(),(VLOOKUP(1,C1014:K1033,4,FALSE))/(M1011-1))</f>
        <v>0.3888888888888889</v>
      </c>
      <c r="P1011" s="27">
        <f>IF(M1011=FALSE,NA(),SUM(J1014:J1033)/Weighting!$S$5)</f>
        <v>0.7</v>
      </c>
      <c r="Q1011" s="27">
        <f>IF(M1011=FALSE,NA(),SUM(K1014:K1033)/Weighting!$S$6)</f>
        <v>0.65217391304347827</v>
      </c>
      <c r="R1011" s="27">
        <f>IF(M1011=FALSE,NA(),(VLOOKUP(1,G1014:K1033,3,FALSE))/(M1011-1))</f>
        <v>5.5555555555555552E-2</v>
      </c>
      <c r="S1011" s="22" t="str">
        <f>IF(M1011=FALSE,NA(),IF(SUM(J1014:J1033)=2,"yes","no"))</f>
        <v>no</v>
      </c>
      <c r="X1011" s="2" cm="2">
        <f t="array" ref="X1011:X1012">FREQUENCY(IF('Data Transformation'!$B$425:$B$6424='Bin Analysis'!L1011,'Data Transformation'!$G$425:$G$6424),'Data Transformation'!$U$11)</f>
        <v>18</v>
      </c>
      <c r="Y1011" s="2" cm="2">
        <f t="array" ref="Y1011:Y1012">FREQUENCY(IF('Data Transformation'!$B$425:$B$6424='Bin Analysis'!L1011,'Data Transformation'!$G$425:$G$6424),'Data Transformation'!$U$12)</f>
        <v>11</v>
      </c>
    </row>
    <row r="1012" spans="1:25" x14ac:dyDescent="0.25">
      <c r="A1012" s="14" t="s">
        <v>67</v>
      </c>
      <c r="B1012" t="s">
        <v>47</v>
      </c>
      <c r="C1012" t="s">
        <v>5</v>
      </c>
      <c r="D1012" t="s">
        <v>100</v>
      </c>
      <c r="E1012" t="s">
        <v>101</v>
      </c>
      <c r="F1012" t="s">
        <v>102</v>
      </c>
      <c r="G1012" t="s">
        <v>70</v>
      </c>
      <c r="H1012" t="s">
        <v>31</v>
      </c>
      <c r="I1012" t="s">
        <v>32</v>
      </c>
      <c r="J1012" t="s">
        <v>46</v>
      </c>
      <c r="K1012" s="14" t="s">
        <v>45</v>
      </c>
      <c r="M1012" s="14"/>
      <c r="X1012" s="2">
        <v>0</v>
      </c>
      <c r="Y1012" s="2">
        <v>7</v>
      </c>
    </row>
    <row r="1013" spans="1:25" x14ac:dyDescent="0.25">
      <c r="A1013" s="32"/>
      <c r="D1013" t="b">
        <f>IF(C1013=1,'Data Transformation'!$G$3+0.5*'Data Transformation'!$W$25,IF(C1014=1,D1014-'Data Transformation'!$W$25,FALSE))</f>
        <v>0</v>
      </c>
      <c r="E1013" t="str">
        <f t="array" ref="E1013">IF(ISLOGICAL(D1013),"",FREQUENCY(IF('Data Transformation'!$B$425:$B$8425='Bin Analysis'!$B1011,'Data Transformation'!$G$425:$G$8425),D1013))</f>
        <v/>
      </c>
      <c r="F1013" t="str">
        <f>IF(ISLOGICAL(D1013),"",E1013-E1012)</f>
        <v/>
      </c>
      <c r="M1013" s="14"/>
    </row>
    <row r="1014" spans="1:25" x14ac:dyDescent="0.25">
      <c r="A1014" s="32">
        <f>IF(Weighting!$P$6&gt;0,B1014,"")</f>
        <v>0.32100000000000001</v>
      </c>
      <c r="B1014">
        <f>Weighting!$C$6</f>
        <v>0.32100000000000001</v>
      </c>
      <c r="C1014">
        <f>Weighting!$F$6</f>
        <v>0</v>
      </c>
      <c r="D1014" t="b">
        <f>IF(C1014=1,'Data Transformation'!$G$3+0.5*'Data Transformation'!$W$25,IF(C1015=1,D1015-'Data Transformation'!$W$25,FALSE))</f>
        <v>0</v>
      </c>
      <c r="E1014" t="str">
        <f t="array" ref="E1014">IF(ISLOGICAL(D1014),"",FREQUENCY(IF('Data Transformation'!$B$425:$B$8425='Bin Analysis'!$B1011,'Data Transformation'!$G$425:$G$8425),D1014))</f>
        <v/>
      </c>
      <c r="F1014" t="str">
        <f>IF(ISLOGICAL(D1014),"",E1014-E1013)</f>
        <v/>
      </c>
      <c r="G1014">
        <f>Weighting!$H$6</f>
        <v>1</v>
      </c>
      <c r="H1014">
        <f t="array" ref="H1014">FREQUENCY(IF('Data Transformation'!$B$4:$B$8425=B1011,'Data Transformation'!$G$4:$G$8425),'Bin Analysis'!$B1014)</f>
        <v>1</v>
      </c>
      <c r="I1014">
        <f>H1014-H1013</f>
        <v>1</v>
      </c>
      <c r="J1014">
        <f>IF(I1014=0,0,1)</f>
        <v>1</v>
      </c>
      <c r="K1014">
        <f>J1014*Weighting!$W$6</f>
        <v>1</v>
      </c>
      <c r="M1014" s="14"/>
    </row>
    <row r="1015" spans="1:25" x14ac:dyDescent="0.25">
      <c r="A1015" s="32">
        <f>IF(Weighting!$P$7&gt;0,B1015,"")</f>
        <v>0.45200000000000001</v>
      </c>
      <c r="B1015">
        <f>Weighting!$C$7</f>
        <v>0.45200000000000001</v>
      </c>
      <c r="C1015">
        <f>Weighting!$F$7</f>
        <v>0</v>
      </c>
      <c r="D1015" t="b">
        <f>IF(C1015=1,'Data Transformation'!$G$3+0.5*'Data Transformation'!$W$25,IF(C1016=1,D1016-'Data Transformation'!$W$25,FALSE))</f>
        <v>0</v>
      </c>
      <c r="E1015" t="str">
        <f t="array" ref="E1015">IF(ISLOGICAL(D1015),"",FREQUENCY(IF('Data Transformation'!$B$425:$B$8425='Bin Analysis'!$B1011,'Data Transformation'!$G$425:$G$8425),D1015))</f>
        <v/>
      </c>
      <c r="F1015" t="str">
        <f t="shared" ref="F1015:F1033" si="126">IF(ISLOGICAL(D1015),"",E1015-E1014)</f>
        <v/>
      </c>
      <c r="G1015">
        <f>Weighting!$H$7</f>
        <v>0</v>
      </c>
      <c r="H1015">
        <f t="array" ref="H1015">FREQUENCY(IF('Data Transformation'!$B$4:$B$8425=B1011,'Data Transformation'!$G$4:$G$8425),'Bin Analysis'!$B1015)</f>
        <v>4</v>
      </c>
      <c r="I1015">
        <f t="shared" ref="I1015:I1033" si="127">H1015-H1014</f>
        <v>3</v>
      </c>
      <c r="J1015">
        <f>IF(I1015=0,0,1)</f>
        <v>1</v>
      </c>
      <c r="K1015">
        <f>J1015*Weighting!$W$7</f>
        <v>2</v>
      </c>
      <c r="M1015" s="14"/>
    </row>
    <row r="1016" spans="1:25" x14ac:dyDescent="0.25">
      <c r="A1016" s="32">
        <f>IF(Weighting!$P$8&gt;0,B1016,"")</f>
        <v>0.58299999999999996</v>
      </c>
      <c r="B1016">
        <f>Weighting!$C$8</f>
        <v>0.58299999999999996</v>
      </c>
      <c r="C1016">
        <f>Weighting!$F$8</f>
        <v>0</v>
      </c>
      <c r="D1016" t="b">
        <f>IF(C1016=1,'Data Transformation'!$G$3+0.5*'Data Transformation'!$W$25,IF(C1017=1,D1017-'Data Transformation'!$W$25,FALSE))</f>
        <v>0</v>
      </c>
      <c r="E1016" t="str">
        <f t="array" ref="E1016">IF(ISLOGICAL(D1016),"",FREQUENCY(IF('Data Transformation'!$B$425:$B$8425='Bin Analysis'!$B1011,'Data Transformation'!$G$425:$G$8425),D1016))</f>
        <v/>
      </c>
      <c r="F1016" t="str">
        <f t="shared" si="126"/>
        <v/>
      </c>
      <c r="G1016">
        <f>Weighting!$H$8</f>
        <v>0</v>
      </c>
      <c r="H1016">
        <f t="array" ref="H1016">FREQUENCY(IF('Data Transformation'!$B$4:$B$8425=B1011,'Data Transformation'!$G$4:$G$8425),'Bin Analysis'!$B1016)</f>
        <v>5</v>
      </c>
      <c r="I1016">
        <f t="shared" si="127"/>
        <v>1</v>
      </c>
      <c r="J1016">
        <f t="shared" ref="J1016:J1033" si="128">IF(I1016=0,0,1)</f>
        <v>1</v>
      </c>
      <c r="K1016">
        <f>J1016*Weighting!$W$8</f>
        <v>3</v>
      </c>
      <c r="M1016" s="14"/>
    </row>
    <row r="1017" spans="1:25" x14ac:dyDescent="0.25">
      <c r="A1017" s="32">
        <f>IF(Weighting!$P$9&gt;0,B1017,"")</f>
        <v>0.71399999999999997</v>
      </c>
      <c r="B1017" s="50">
        <f>Weighting!$C$9</f>
        <v>0.71399999999999997</v>
      </c>
      <c r="C1017">
        <f>Weighting!$F$9</f>
        <v>0</v>
      </c>
      <c r="D1017" t="b">
        <f>IF(C1017=1,'Data Transformation'!$G$3+0.5*'Data Transformation'!$W$25,IF(C1018=1,D1018-'Data Transformation'!$W$25,FALSE))</f>
        <v>0</v>
      </c>
      <c r="E1017" t="str">
        <f t="array" ref="E1017">IF(ISLOGICAL(D1017),"",FREQUENCY(IF('Data Transformation'!$B$425:$B$8425='Bin Analysis'!$B1011,'Data Transformation'!$G$425:$G$8425),D1017))</f>
        <v/>
      </c>
      <c r="F1017" t="str">
        <f t="shared" si="126"/>
        <v/>
      </c>
      <c r="G1017">
        <f>Weighting!$H$9</f>
        <v>0</v>
      </c>
      <c r="H1017">
        <f t="array" ref="H1017">FREQUENCY(IF('Data Transformation'!$B$4:$B$8425=B1011,'Data Transformation'!$G$4:$G$8425),'Bin Analysis'!$B1017)</f>
        <v>6</v>
      </c>
      <c r="I1017">
        <f t="shared" si="127"/>
        <v>1</v>
      </c>
      <c r="J1017">
        <f t="shared" si="128"/>
        <v>1</v>
      </c>
      <c r="K1017">
        <f>J1017*Weighting!$W$9</f>
        <v>3</v>
      </c>
      <c r="M1017" s="14"/>
    </row>
    <row r="1018" spans="1:25" x14ac:dyDescent="0.25">
      <c r="A1018" s="32">
        <f>IF(Weighting!$P$10&gt;0,B1018,"")</f>
        <v>0.84499999999999997</v>
      </c>
      <c r="B1018">
        <f>Weighting!$C$10</f>
        <v>0.84499999999999997</v>
      </c>
      <c r="C1018">
        <f>Weighting!$F$10</f>
        <v>0</v>
      </c>
      <c r="D1018" t="b">
        <f>IF(C1018=1,'Data Transformation'!$G$3+0.5*'Data Transformation'!$W$25,IF(C1019=1,D1019-'Data Transformation'!$W$25,FALSE))</f>
        <v>0</v>
      </c>
      <c r="E1018" t="str">
        <f t="array" ref="E1018">IF(ISLOGICAL(D1018),"",FREQUENCY(IF('Data Transformation'!$B$425:$B$8425='Bin Analysis'!$B1011,'Data Transformation'!$G$425:$G$8425),D1018))</f>
        <v/>
      </c>
      <c r="F1018" t="str">
        <f t="shared" si="126"/>
        <v/>
      </c>
      <c r="G1018">
        <f>Weighting!$H$10</f>
        <v>0</v>
      </c>
      <c r="H1018">
        <f t="array" ref="H1018">FREQUENCY(IF('Data Transformation'!$B$4:$B$8425=B1011,'Data Transformation'!$G$4:$G$8425),'Bin Analysis'!$B1018)</f>
        <v>10</v>
      </c>
      <c r="I1018">
        <f t="shared" si="127"/>
        <v>4</v>
      </c>
      <c r="J1018">
        <f t="shared" si="128"/>
        <v>1</v>
      </c>
      <c r="K1018">
        <f>J1018*Weighting!$W$10</f>
        <v>3</v>
      </c>
      <c r="M1018" s="14"/>
    </row>
    <row r="1019" spans="1:25" x14ac:dyDescent="0.25">
      <c r="A1019" s="32">
        <f>IF(Weighting!$P$11&gt;0,B1019,"")</f>
        <v>0.97599999999999998</v>
      </c>
      <c r="B1019">
        <f>Weighting!$C$11</f>
        <v>0.97599999999999998</v>
      </c>
      <c r="C1019">
        <f>Weighting!$F$11</f>
        <v>0</v>
      </c>
      <c r="D1019">
        <f>IF(C1019=1,'Data Transformation'!$G$3+0.5*'Data Transformation'!$W$25,IF(C1020=1,D1020-'Data Transformation'!$W$25,FALSE))</f>
        <v>0.86899999999999999</v>
      </c>
      <c r="E1019">
        <f t="array" ref="E1019">IF(ISLOGICAL(D1019),"",FREQUENCY(IF('Data Transformation'!$B$425:$B$8425='Bin Analysis'!$B1011,'Data Transformation'!$G$425:$G$8425),D1019))</f>
        <v>11</v>
      </c>
      <c r="F1019" t="e">
        <f t="shared" si="126"/>
        <v>#VALUE!</v>
      </c>
      <c r="G1019">
        <f>Weighting!$H$11</f>
        <v>0</v>
      </c>
      <c r="H1019">
        <f t="array" ref="H1019">FREQUENCY(IF('Data Transformation'!$B$4:$B$8425=B1011,'Data Transformation'!$G$4:$G$8425),'Bin Analysis'!$B1019)</f>
        <v>13</v>
      </c>
      <c r="I1019">
        <f t="shared" si="127"/>
        <v>3</v>
      </c>
      <c r="J1019">
        <f t="shared" si="128"/>
        <v>1</v>
      </c>
      <c r="K1019">
        <f>J1019*Weighting!$W$11</f>
        <v>2</v>
      </c>
      <c r="M1019" s="14"/>
    </row>
    <row r="1020" spans="1:25" x14ac:dyDescent="0.25">
      <c r="A1020" s="32">
        <f>IF(Weighting!$P$12&gt;0,B1020,"")</f>
        <v>1.107</v>
      </c>
      <c r="B1020">
        <f>Weighting!$C$12</f>
        <v>1.107</v>
      </c>
      <c r="C1020">
        <f>Weighting!$F$12</f>
        <v>1</v>
      </c>
      <c r="D1020">
        <f>IF(C1020=1,'Data Transformation'!$G$3+0.5*'Data Transformation'!$W$25,IF(C1021=1,D1021-'Data Transformation'!$W$25,FALSE))</f>
        <v>1.131</v>
      </c>
      <c r="E1020">
        <f t="array" ref="E1020">IF(ISLOGICAL(D1020),"",FREQUENCY(IF('Data Transformation'!$B$425:$B$8425='Bin Analysis'!$B1011,'Data Transformation'!$G$425:$G$8425),D1020))</f>
        <v>18</v>
      </c>
      <c r="F1020">
        <f t="shared" si="126"/>
        <v>7</v>
      </c>
      <c r="G1020">
        <f>Weighting!$H$12</f>
        <v>0</v>
      </c>
      <c r="H1020">
        <f t="array" ref="H1020">FREQUENCY(IF('Data Transformation'!$B$4:$B$8425=B1011,'Data Transformation'!$G$4:$G$8425),'Bin Analysis'!$B1020)</f>
        <v>19</v>
      </c>
      <c r="I1020">
        <f t="shared" si="127"/>
        <v>6</v>
      </c>
      <c r="J1020">
        <f t="shared" si="128"/>
        <v>1</v>
      </c>
      <c r="K1020">
        <f>J1020*Weighting!$W$12</f>
        <v>1</v>
      </c>
      <c r="M1020" s="14"/>
    </row>
    <row r="1021" spans="1:25" x14ac:dyDescent="0.25">
      <c r="A1021" s="32">
        <f>IF(Weighting!$P$13&gt;0,B1021,"")</f>
        <v>1.238</v>
      </c>
      <c r="B1021">
        <f>Weighting!$C$13</f>
        <v>1.238</v>
      </c>
      <c r="C1021">
        <f>Weighting!$F$13</f>
        <v>0</v>
      </c>
      <c r="D1021" t="b">
        <f>IF(C1021=1,'Data Transformation'!$G$3+0.5*'Data Transformation'!$W$25,IF(C1022=1,D1022-'Data Transformation'!$W$25,FALSE))</f>
        <v>0</v>
      </c>
      <c r="E1021" t="str">
        <f t="array" ref="E1021">IF(ISLOGICAL(D1021),"",FREQUENCY(IF('Data Transformation'!$B$425:$B$8425='Bin Analysis'!$B1011,'Data Transformation'!$G$425:$G$8425),D1021))</f>
        <v/>
      </c>
      <c r="F1021" t="str">
        <f t="shared" si="126"/>
        <v/>
      </c>
      <c r="G1021">
        <f>Weighting!$H$13</f>
        <v>0</v>
      </c>
      <c r="H1021">
        <f t="array" ref="H1021">FREQUENCY(IF('Data Transformation'!$B$4:$B$8425=B1011,'Data Transformation'!$G$4:$G$8425),'Bin Analysis'!$B1021)</f>
        <v>19</v>
      </c>
      <c r="I1021">
        <f t="shared" si="127"/>
        <v>0</v>
      </c>
      <c r="J1021">
        <f t="shared" si="128"/>
        <v>0</v>
      </c>
      <c r="K1021">
        <f>J1021*Weighting!$W$13</f>
        <v>0</v>
      </c>
      <c r="M1021" s="14"/>
    </row>
    <row r="1022" spans="1:25" x14ac:dyDescent="0.25">
      <c r="A1022" s="32">
        <f>IF(Weighting!$P$14&gt;0,B1022,"")</f>
        <v>1.369</v>
      </c>
      <c r="B1022">
        <f>Weighting!$C$14</f>
        <v>1.369</v>
      </c>
      <c r="C1022">
        <f>Weighting!$F$14</f>
        <v>0</v>
      </c>
      <c r="D1022" t="b">
        <f>IF(C1022=1,'Data Transformation'!$G$3+0.5*'Data Transformation'!$W$25,IF(C1023=1,D1023-'Data Transformation'!$W$25,FALSE))</f>
        <v>0</v>
      </c>
      <c r="E1022" t="str">
        <f t="array" ref="E1022">IF(ISLOGICAL(D1022),"",FREQUENCY(IF('Data Transformation'!$B$425:$B$8425='Bin Analysis'!$B1011,'Data Transformation'!$G$425:$G$8425),D1022))</f>
        <v/>
      </c>
      <c r="F1022" t="str">
        <f t="shared" si="126"/>
        <v/>
      </c>
      <c r="G1022">
        <f>Weighting!$H$14</f>
        <v>0</v>
      </c>
      <c r="H1022">
        <f t="array" ref="H1022">FREQUENCY(IF('Data Transformation'!$B$4:$B$8425=B1011,'Data Transformation'!$G$4:$G$8425),'Bin Analysis'!$B1022)</f>
        <v>19</v>
      </c>
      <c r="I1022">
        <f t="shared" si="127"/>
        <v>0</v>
      </c>
      <c r="J1022">
        <f t="shared" si="128"/>
        <v>0</v>
      </c>
      <c r="K1022">
        <f>J1022*Weighting!$W$14</f>
        <v>0</v>
      </c>
      <c r="M1022" s="14"/>
    </row>
    <row r="1023" spans="1:25" x14ac:dyDescent="0.25">
      <c r="A1023" s="32">
        <f>IF(Weighting!$P$15&gt;0,B1023,"")</f>
        <v>1.5000009999999999</v>
      </c>
      <c r="B1023">
        <f>Weighting!$C$15</f>
        <v>1.5000009999999999</v>
      </c>
      <c r="C1023">
        <f>Weighting!$F$15</f>
        <v>0</v>
      </c>
      <c r="D1023" t="b">
        <f>IF(C1023=1,'Data Transformation'!$G$3+0.5*'Data Transformation'!$W$25,IF(C1024=1,D1024-'Data Transformation'!$W$25,FALSE))</f>
        <v>0</v>
      </c>
      <c r="E1023" t="str">
        <f t="array" ref="E1023">IF(ISLOGICAL(D1023),"",FREQUENCY(IF('Data Transformation'!$B$425:$B$8425='Bin Analysis'!$B1011,'Data Transformation'!$G$425:$G$8425),D1023))</f>
        <v/>
      </c>
      <c r="F1023" t="str">
        <f t="shared" si="126"/>
        <v/>
      </c>
      <c r="G1023">
        <f>Weighting!$H$15</f>
        <v>0</v>
      </c>
      <c r="H1023">
        <f t="array" ref="H1023">FREQUENCY(IF('Data Transformation'!$B$4:$B$8425=B1011,'Data Transformation'!$G$4:$G$8425),'Bin Analysis'!$B1023)</f>
        <v>19</v>
      </c>
      <c r="I1023">
        <f t="shared" si="127"/>
        <v>0</v>
      </c>
      <c r="J1023">
        <f t="shared" si="128"/>
        <v>0</v>
      </c>
      <c r="K1023">
        <f>J1023*Weighting!$W$15</f>
        <v>0</v>
      </c>
      <c r="M1023" s="14"/>
    </row>
    <row r="1024" spans="1:25" x14ac:dyDescent="0.25">
      <c r="A1024" s="32" t="str">
        <f>IF(Weighting!$P$16&gt;0,B1024,"")</f>
        <v/>
      </c>
      <c r="B1024">
        <f>Weighting!$C$16</f>
        <v>1.631</v>
      </c>
      <c r="C1024">
        <f>Weighting!$F$16</f>
        <v>0</v>
      </c>
      <c r="D1024" t="b">
        <f>IF(C1024=1,'Data Transformation'!$G$3+0.5*'Data Transformation'!$W$25,IF(C1025=1,D1025-'Data Transformation'!$W$25,FALSE))</f>
        <v>0</v>
      </c>
      <c r="E1024" t="str">
        <f t="array" ref="E1024">IF(ISLOGICAL(D1024),"",FREQUENCY(IF('Data Transformation'!$B$425:$B$8425='Bin Analysis'!$B1011,'Data Transformation'!$G$425:$G$8425),D1024))</f>
        <v/>
      </c>
      <c r="F1024" t="str">
        <f t="shared" si="126"/>
        <v/>
      </c>
      <c r="G1024">
        <f>Weighting!$H$16</f>
        <v>0</v>
      </c>
      <c r="H1024">
        <f t="array" ref="H1024">FREQUENCY(IF('Data Transformation'!$B$4:$B$8425=B1011,'Data Transformation'!$G$4:$G$8425),'Bin Analysis'!$B1024)</f>
        <v>19</v>
      </c>
      <c r="I1024">
        <f t="shared" si="127"/>
        <v>0</v>
      </c>
      <c r="J1024">
        <f t="shared" si="128"/>
        <v>0</v>
      </c>
      <c r="K1024">
        <f>J1024*Weighting!$W$16</f>
        <v>0</v>
      </c>
      <c r="M1024" s="14"/>
    </row>
    <row r="1025" spans="1:25" x14ac:dyDescent="0.25">
      <c r="A1025" s="32" t="str">
        <f>IF(Weighting!$P$17&gt;0,B1025,"")</f>
        <v/>
      </c>
      <c r="B1025">
        <f>Weighting!$C$17</f>
        <v>1.762</v>
      </c>
      <c r="C1025">
        <f>Weighting!$F$17</f>
        <v>0</v>
      </c>
      <c r="D1025" t="b">
        <f>IF(C1025=1,'Data Transformation'!$G$3+0.5*'Data Transformation'!$W$25,IF(C1026=1,D1026-'Data Transformation'!$W$25,FALSE))</f>
        <v>0</v>
      </c>
      <c r="E1025" t="str">
        <f t="array" ref="E1025">IF(ISLOGICAL(D1025),"",FREQUENCY(IF('Data Transformation'!$B$425:$B$8425='Bin Analysis'!$B1011,'Data Transformation'!$G$425:$G$8425),D1025))</f>
        <v/>
      </c>
      <c r="F1025" t="str">
        <f t="shared" si="126"/>
        <v/>
      </c>
      <c r="G1025">
        <f>Weighting!$H$17</f>
        <v>0</v>
      </c>
      <c r="H1025">
        <f t="array" ref="H1025">FREQUENCY(IF('Data Transformation'!$B$4:$B$8425=B1011,'Data Transformation'!$G$4:$G$8425),'Bin Analysis'!$B1025)</f>
        <v>19</v>
      </c>
      <c r="I1025">
        <f t="shared" si="127"/>
        <v>0</v>
      </c>
      <c r="J1025">
        <f t="shared" si="128"/>
        <v>0</v>
      </c>
      <c r="K1025">
        <f>J1025*Weighting!$W$17</f>
        <v>0</v>
      </c>
      <c r="M1025" s="14"/>
    </row>
    <row r="1026" spans="1:25" x14ac:dyDescent="0.25">
      <c r="A1026" s="32" t="str">
        <f>IF(Weighting!$P$18&gt;0,B1026,"")</f>
        <v/>
      </c>
      <c r="B1026">
        <f>Weighting!$C$18</f>
        <v>1.893</v>
      </c>
      <c r="C1026">
        <f>Weighting!$F$18</f>
        <v>0</v>
      </c>
      <c r="D1026" t="b">
        <f>IF(C1026=1,'Data Transformation'!$G$3+0.5*'Data Transformation'!$W$25,IF(C1027=1,D1027-'Data Transformation'!$W$25,FALSE))</f>
        <v>0</v>
      </c>
      <c r="E1026" t="str">
        <f t="array" ref="E1026">IF(ISLOGICAL(D1026),"",FREQUENCY(IF('Data Transformation'!$B$425:$B$8425='Bin Analysis'!$B1011,'Data Transformation'!$G$425:$G$8425),D1026))</f>
        <v/>
      </c>
      <c r="F1026" t="str">
        <f t="shared" si="126"/>
        <v/>
      </c>
      <c r="G1026">
        <f>Weighting!$H$18</f>
        <v>0</v>
      </c>
      <c r="H1026">
        <f t="array" ref="H1026">FREQUENCY(IF('Data Transformation'!$B$4:$B$8425=B1011,'Data Transformation'!$G$4:$G$8425),'Bin Analysis'!$B1026)</f>
        <v>19</v>
      </c>
      <c r="I1026">
        <f t="shared" si="127"/>
        <v>0</v>
      </c>
      <c r="J1026">
        <f t="shared" si="128"/>
        <v>0</v>
      </c>
      <c r="K1026">
        <f>J1026*Weighting!$W$18</f>
        <v>0</v>
      </c>
      <c r="M1026" s="14"/>
    </row>
    <row r="1027" spans="1:25" x14ac:dyDescent="0.25">
      <c r="A1027" s="32" t="str">
        <f>IF(Weighting!$P$19&gt;0,B1027,"")</f>
        <v/>
      </c>
      <c r="B1027">
        <f>Weighting!$C$19</f>
        <v>2.024</v>
      </c>
      <c r="C1027">
        <f>Weighting!$F$19</f>
        <v>0</v>
      </c>
      <c r="D1027" t="b">
        <f>IF(C1027=1,'Data Transformation'!$G$3+0.5*'Data Transformation'!$W$25,IF(C1028=1,D1028-'Data Transformation'!$W$25,FALSE))</f>
        <v>0</v>
      </c>
      <c r="E1027" t="str">
        <f t="array" ref="E1027">IF(ISLOGICAL(D1027),"",FREQUENCY(IF('Data Transformation'!$B$425:$B$8425='Bin Analysis'!$B1011,'Data Transformation'!$G$425:$G$8425),D1027))</f>
        <v/>
      </c>
      <c r="F1027" t="str">
        <f t="shared" si="126"/>
        <v/>
      </c>
      <c r="G1027">
        <f>Weighting!$H$19</f>
        <v>0</v>
      </c>
      <c r="H1027">
        <f t="array" ref="H1027">FREQUENCY(IF('Data Transformation'!$B$4:$B$8425=B1011,'Data Transformation'!$G$4:$G$8425),'Bin Analysis'!$B1027)</f>
        <v>19</v>
      </c>
      <c r="I1027">
        <f t="shared" si="127"/>
        <v>0</v>
      </c>
      <c r="J1027">
        <f t="shared" si="128"/>
        <v>0</v>
      </c>
      <c r="K1027">
        <f>J1027*Weighting!$W$19</f>
        <v>0</v>
      </c>
      <c r="M1027" s="14"/>
    </row>
    <row r="1028" spans="1:25" x14ac:dyDescent="0.25">
      <c r="A1028" s="32" t="str">
        <f>IF(Weighting!$P$20&gt;0,B1028,"")</f>
        <v/>
      </c>
      <c r="B1028">
        <f>Weighting!$C$20</f>
        <v>2.1550000000000002</v>
      </c>
      <c r="C1028">
        <f>Weighting!$F$20</f>
        <v>0</v>
      </c>
      <c r="D1028" t="b">
        <f>IF(C1028=1,'Data Transformation'!$G$3+0.5*'Data Transformation'!$W$25,IF(C1029=1,D1029-'Data Transformation'!$W$25,FALSE))</f>
        <v>0</v>
      </c>
      <c r="E1028" t="str">
        <f t="array" ref="E1028">IF(ISLOGICAL(D1028),"",FREQUENCY(IF('Data Transformation'!$B$425:$B$8425='Bin Analysis'!$B1011,'Data Transformation'!$G$425:$G$8425),D1028))</f>
        <v/>
      </c>
      <c r="F1028" t="str">
        <f t="shared" si="126"/>
        <v/>
      </c>
      <c r="G1028">
        <f>Weighting!$H$20</f>
        <v>0</v>
      </c>
      <c r="H1028">
        <f t="array" ref="H1028">FREQUENCY(IF('Data Transformation'!$B$4:$B$8425=B1011,'Data Transformation'!$G$4:$G$8425),'Bin Analysis'!$B1028)</f>
        <v>19</v>
      </c>
      <c r="I1028">
        <f t="shared" si="127"/>
        <v>0</v>
      </c>
      <c r="J1028">
        <f t="shared" si="128"/>
        <v>0</v>
      </c>
      <c r="K1028">
        <f>J1028*Weighting!$W$20</f>
        <v>0</v>
      </c>
      <c r="M1028" s="14"/>
    </row>
    <row r="1029" spans="1:25" x14ac:dyDescent="0.25">
      <c r="A1029" s="32" t="str">
        <f>IF(Weighting!$P$21&gt;0,B1029,"")</f>
        <v/>
      </c>
      <c r="B1029">
        <f>Weighting!$C$21</f>
        <v>2.2860000000000005</v>
      </c>
      <c r="C1029">
        <f>Weighting!$F$21</f>
        <v>0</v>
      </c>
      <c r="D1029" t="b">
        <f>IF(C1029=1,'Data Transformation'!$G$3+0.5*'Data Transformation'!$W$25,IF(C1030=1,D1030-'Data Transformation'!$W$25,FALSE))</f>
        <v>0</v>
      </c>
      <c r="E1029" t="str">
        <f t="array" ref="E1029">IF(ISLOGICAL(D1029),"",FREQUENCY(IF('Data Transformation'!$B$425:$B$8425='Bin Analysis'!$B1011,'Data Transformation'!$G$425:$G$8425),D1029))</f>
        <v/>
      </c>
      <c r="F1029" t="str">
        <f t="shared" si="126"/>
        <v/>
      </c>
      <c r="G1029">
        <f>Weighting!$H$21</f>
        <v>0</v>
      </c>
      <c r="H1029">
        <f t="array" ref="H1029">FREQUENCY(IF('Data Transformation'!$B$4:$B$8425=B1011,'Data Transformation'!$G$4:$G$8425),'Bin Analysis'!$B1029)</f>
        <v>19</v>
      </c>
      <c r="I1029">
        <f t="shared" si="127"/>
        <v>0</v>
      </c>
      <c r="J1029">
        <f t="shared" si="128"/>
        <v>0</v>
      </c>
      <c r="K1029">
        <f>J1029*Weighting!$W$21</f>
        <v>0</v>
      </c>
      <c r="M1029" s="14"/>
    </row>
    <row r="1030" spans="1:25" x14ac:dyDescent="0.25">
      <c r="A1030" s="32" t="str">
        <f>IF(Weighting!$P$22&gt;0,B1030,"")</f>
        <v/>
      </c>
      <c r="B1030">
        <f>Weighting!$C$22</f>
        <v>2.4170000000000007</v>
      </c>
      <c r="C1030">
        <f>Weighting!$F$22</f>
        <v>0</v>
      </c>
      <c r="D1030" t="b">
        <f>IF(C1030=1,'Data Transformation'!$G$3+0.5*'Data Transformation'!$W$25,IF(C1031=1,D1031-'Data Transformation'!$W$25,FALSE))</f>
        <v>0</v>
      </c>
      <c r="E1030" t="str">
        <f t="array" ref="E1030">IF(ISLOGICAL(D1030),"",FREQUENCY(IF('Data Transformation'!$B$425:$B$8425='Bin Analysis'!$B1011,'Data Transformation'!$G$425:$G$8425),D1030))</f>
        <v/>
      </c>
      <c r="F1030" t="str">
        <f t="shared" si="126"/>
        <v/>
      </c>
      <c r="G1030">
        <f>Weighting!$H$22</f>
        <v>0</v>
      </c>
      <c r="H1030">
        <f t="array" ref="H1030">FREQUENCY(IF('Data Transformation'!$B$4:$B$8425=B1011,'Data Transformation'!$G$4:$G$8425),'Bin Analysis'!$B1030)</f>
        <v>19</v>
      </c>
      <c r="I1030">
        <f t="shared" si="127"/>
        <v>0</v>
      </c>
      <c r="J1030">
        <f t="shared" si="128"/>
        <v>0</v>
      </c>
      <c r="K1030">
        <f>J1030*Weighting!$W$22</f>
        <v>0</v>
      </c>
      <c r="M1030" s="14"/>
    </row>
    <row r="1031" spans="1:25" x14ac:dyDescent="0.25">
      <c r="A1031" s="32" t="str">
        <f>IF(Weighting!$P$23&gt;0,B1031,"")</f>
        <v/>
      </c>
      <c r="B1031">
        <f>Weighting!$C$23</f>
        <v>2.5480000000000009</v>
      </c>
      <c r="C1031">
        <f>Weighting!$F$23</f>
        <v>0</v>
      </c>
      <c r="D1031" t="b">
        <f>IF(C1031=1,'Data Transformation'!$G$3+0.5*'Data Transformation'!$W$25,IF(C1032=1,D1032-'Data Transformation'!$W$25,FALSE))</f>
        <v>0</v>
      </c>
      <c r="E1031" t="str">
        <f t="array" ref="E1031">IF(ISLOGICAL(D1031),"",FREQUENCY(IF('Data Transformation'!$B$425:$B$8425='Bin Analysis'!$B1011,'Data Transformation'!$G$425:$G$8425),D1031))</f>
        <v/>
      </c>
      <c r="F1031" t="str">
        <f t="shared" si="126"/>
        <v/>
      </c>
      <c r="G1031">
        <f>Weighting!$H$23</f>
        <v>0</v>
      </c>
      <c r="H1031">
        <f t="array" ref="H1031">FREQUENCY(IF('Data Transformation'!$B$4:$B$8425=B1011,'Data Transformation'!$G$4:$G$8425),'Bin Analysis'!$B1031)</f>
        <v>19</v>
      </c>
      <c r="I1031">
        <f t="shared" si="127"/>
        <v>0</v>
      </c>
      <c r="J1031">
        <f t="shared" si="128"/>
        <v>0</v>
      </c>
      <c r="K1031">
        <f>J1031*Weighting!$W$23</f>
        <v>0</v>
      </c>
      <c r="M1031" s="14"/>
    </row>
    <row r="1032" spans="1:25" x14ac:dyDescent="0.25">
      <c r="A1032" s="32" t="str">
        <f>IF(Weighting!$P$24&gt;0,B1032,"")</f>
        <v/>
      </c>
      <c r="B1032">
        <f>Weighting!$C$24</f>
        <v>2.6790000000000012</v>
      </c>
      <c r="C1032">
        <f>Weighting!$F$24</f>
        <v>0</v>
      </c>
      <c r="D1032" t="b">
        <f>IF(C1032=1,'Data Transformation'!$G$3+0.5*'Data Transformation'!$W$25,IF(C1033=1,D1033-'Data Transformation'!$W$25,FALSE))</f>
        <v>0</v>
      </c>
      <c r="E1032" t="str">
        <f t="array" ref="E1032">IF(ISLOGICAL(D1032),"",FREQUENCY(IF('Data Transformation'!$B$425:$B$8425='Bin Analysis'!$B1011,'Data Transformation'!$G$425:$G$8425),D1032))</f>
        <v/>
      </c>
      <c r="F1032" t="str">
        <f t="shared" si="126"/>
        <v/>
      </c>
      <c r="G1032">
        <f>Weighting!$H$24</f>
        <v>0</v>
      </c>
      <c r="H1032">
        <f t="array" ref="H1032">FREQUENCY(IF('Data Transformation'!$B$4:$B$8425=B1011,'Data Transformation'!$G$4:$G$8425),'Bin Analysis'!$B1032)</f>
        <v>19</v>
      </c>
      <c r="I1032">
        <f t="shared" si="127"/>
        <v>0</v>
      </c>
      <c r="J1032">
        <f t="shared" si="128"/>
        <v>0</v>
      </c>
      <c r="K1032">
        <f>J1032*Weighting!$W$24</f>
        <v>0</v>
      </c>
      <c r="M1032" s="14"/>
    </row>
    <row r="1033" spans="1:25" x14ac:dyDescent="0.25">
      <c r="A1033" s="32" t="str">
        <f>IF(Weighting!$P$25&gt;0,B1033,"")</f>
        <v/>
      </c>
      <c r="B1033">
        <f>Weighting!$C$25</f>
        <v>2.8100000000000014</v>
      </c>
      <c r="C1033">
        <f>Weighting!$F$25</f>
        <v>0</v>
      </c>
      <c r="D1033" t="b">
        <f>IF(C1033=1,'Data Transformation'!$G$3+0.5*'Data Transformation'!$W$25,IF(C1034=1,D1034-'Data Transformation'!$W$25,FALSE))</f>
        <v>0</v>
      </c>
      <c r="E1033" t="str">
        <f t="array" ref="E1033">IF(ISLOGICAL(D1033),"",FREQUENCY(IF('Data Transformation'!$B$425:$B$8425='Bin Analysis'!$B1011,'Data Transformation'!$G$425:$G$8425),D1033))</f>
        <v/>
      </c>
      <c r="F1033" t="str">
        <f t="shared" si="126"/>
        <v/>
      </c>
      <c r="G1033">
        <f>Weighting!$H$25</f>
        <v>0</v>
      </c>
      <c r="H1033">
        <f t="array" ref="H1033">FREQUENCY(IF('Data Transformation'!$B$4:$B$8425=B1011,'Data Transformation'!$G$4:$G$8425),'Bin Analysis'!$B1033)</f>
        <v>19</v>
      </c>
      <c r="I1033">
        <f t="shared" si="127"/>
        <v>0</v>
      </c>
      <c r="J1033">
        <f t="shared" si="128"/>
        <v>0</v>
      </c>
      <c r="K1033">
        <f>J1033*Weighting!$W$25</f>
        <v>0</v>
      </c>
      <c r="M1033" s="14"/>
    </row>
    <row r="1034" spans="1:25" x14ac:dyDescent="0.25">
      <c r="O1034"/>
      <c r="P1034"/>
      <c r="Q1034"/>
      <c r="R1034"/>
    </row>
    <row r="1035" spans="1:25" ht="23.25" x14ac:dyDescent="0.35">
      <c r="A1035" s="21" t="s">
        <v>0</v>
      </c>
      <c r="B1035" s="21">
        <f>IFERROR(VLOOKUP(C1035,'Data Transformation'!$L$6:$M$426,2,FALSE),"")</f>
        <v>43</v>
      </c>
      <c r="C1035" s="21">
        <f>C1011+1</f>
        <v>43</v>
      </c>
      <c r="D1035" s="21"/>
      <c r="E1035" s="21"/>
      <c r="F1035" s="21"/>
      <c r="G1035" s="21"/>
      <c r="H1035" s="22"/>
      <c r="I1035" s="22"/>
      <c r="J1035" s="22"/>
      <c r="K1035" s="21"/>
      <c r="L1035" s="21">
        <f>B1035</f>
        <v>43</v>
      </c>
      <c r="M1035" s="23">
        <f>INDEX('Data Transformation'!$O$4:$O$424,MATCH($B1035,'Data Transformation'!$M$4:$M$424,0),MATCH($M$2,'Data Transformation'!$O$3,0))</f>
        <v>11</v>
      </c>
      <c r="N1035" s="27">
        <f>IF('Input and Summary Results'!$J$16="minimum",'Bin Analysis'!X1036/(M1035-1),'Bin Analysis'!Y1035/('Bin Analysis'!M1035-1))</f>
        <v>0</v>
      </c>
      <c r="O1035" s="27">
        <f>IF(M1035=FALSE,NA(),(VLOOKUP(1,C1038:K1057,4,FALSE))/(M1035-1))</f>
        <v>1</v>
      </c>
      <c r="P1035" s="27">
        <f>IF(M1035=FALSE,NA(),SUM(J1038:J1057)/Weighting!$S$5)</f>
        <v>0.2</v>
      </c>
      <c r="Q1035" s="27">
        <f>IF(M1035=FALSE,NA(),SUM(K1038:K1057)/Weighting!$S$6)</f>
        <v>0.13043478260869565</v>
      </c>
      <c r="R1035" s="27">
        <f>IF(M1035=FALSE,NA(),(VLOOKUP(1,G1038:K1057,3,FALSE))/(M1035-1))</f>
        <v>0</v>
      </c>
      <c r="S1035" s="22" t="str">
        <f>IF(M1035=FALSE,NA(),IF(SUM(J1038:J1057)=2,"yes","no"))</f>
        <v>yes</v>
      </c>
      <c r="X1035" s="2" cm="2">
        <f t="array" ref="X1035:X1036">FREQUENCY(IF('Data Transformation'!$B$425:$B$6424='Bin Analysis'!L1035,'Data Transformation'!$G$425:$G$6424),'Data Transformation'!$U$11)</f>
        <v>10</v>
      </c>
      <c r="Y1035" s="2" cm="2">
        <f t="array" ref="Y1035:Y1036">FREQUENCY(IF('Data Transformation'!$B$425:$B$6424='Bin Analysis'!L1035,'Data Transformation'!$G$425:$G$6424),'Data Transformation'!$U$12)</f>
        <v>0</v>
      </c>
    </row>
    <row r="1036" spans="1:25" x14ac:dyDescent="0.25">
      <c r="A1036" s="14" t="s">
        <v>67</v>
      </c>
      <c r="B1036" t="s">
        <v>47</v>
      </c>
      <c r="C1036" t="s">
        <v>5</v>
      </c>
      <c r="D1036" t="s">
        <v>100</v>
      </c>
      <c r="E1036" t="s">
        <v>101</v>
      </c>
      <c r="F1036" t="s">
        <v>102</v>
      </c>
      <c r="G1036" t="s">
        <v>70</v>
      </c>
      <c r="H1036" t="s">
        <v>31</v>
      </c>
      <c r="I1036" t="s">
        <v>32</v>
      </c>
      <c r="J1036" t="s">
        <v>46</v>
      </c>
      <c r="K1036" s="14" t="s">
        <v>45</v>
      </c>
      <c r="M1036" s="14"/>
      <c r="X1036" s="2">
        <v>0</v>
      </c>
      <c r="Y1036" s="2">
        <v>10</v>
      </c>
    </row>
    <row r="1037" spans="1:25" x14ac:dyDescent="0.25">
      <c r="A1037" s="32"/>
      <c r="D1037" t="b">
        <f>IF(C1037=1,'Data Transformation'!$G$3+0.5*'Data Transformation'!$W$25,IF(C1038=1,D1038-'Data Transformation'!$W$25,FALSE))</f>
        <v>0</v>
      </c>
      <c r="E1037" t="str">
        <f t="array" ref="E1037">IF(ISLOGICAL(D1037),"",FREQUENCY(IF('Data Transformation'!$B$425:$B$8425='Bin Analysis'!$B1035,'Data Transformation'!$G$425:$G$8425),D1037))</f>
        <v/>
      </c>
      <c r="F1037" t="str">
        <f>IF(ISLOGICAL(D1037),"",E1037-E1036)</f>
        <v/>
      </c>
      <c r="M1037" s="14"/>
    </row>
    <row r="1038" spans="1:25" x14ac:dyDescent="0.25">
      <c r="A1038" s="32">
        <f>IF(Weighting!$P$6&gt;0,B1038,"")</f>
        <v>0.32100000000000001</v>
      </c>
      <c r="B1038">
        <f>Weighting!$C$6</f>
        <v>0.32100000000000001</v>
      </c>
      <c r="C1038">
        <f>Weighting!$F$6</f>
        <v>0</v>
      </c>
      <c r="D1038" t="b">
        <f>IF(C1038=1,'Data Transformation'!$G$3+0.5*'Data Transformation'!$W$25,IF(C1039=1,D1039-'Data Transformation'!$W$25,FALSE))</f>
        <v>0</v>
      </c>
      <c r="E1038" t="str">
        <f t="array" ref="E1038">IF(ISLOGICAL(D1038),"",FREQUENCY(IF('Data Transformation'!$B$425:$B$8425='Bin Analysis'!$B1035,'Data Transformation'!$G$425:$G$8425),D1038))</f>
        <v/>
      </c>
      <c r="F1038" t="str">
        <f>IF(ISLOGICAL(D1038),"",E1038-E1037)</f>
        <v/>
      </c>
      <c r="G1038">
        <f>Weighting!$H$6</f>
        <v>1</v>
      </c>
      <c r="H1038">
        <f t="array" ref="H1038">FREQUENCY(IF('Data Transformation'!$B$4:$B$8425=B1035,'Data Transformation'!$G$4:$G$8425),'Bin Analysis'!$B1038)</f>
        <v>0</v>
      </c>
      <c r="I1038">
        <f>H1038-H1037</f>
        <v>0</v>
      </c>
      <c r="J1038">
        <f>IF(I1038=0,0,1)</f>
        <v>0</v>
      </c>
      <c r="K1038">
        <f>J1038*Weighting!$W$6</f>
        <v>0</v>
      </c>
      <c r="M1038" s="14"/>
    </row>
    <row r="1039" spans="1:25" x14ac:dyDescent="0.25">
      <c r="A1039" s="32">
        <f>IF(Weighting!$P$7&gt;0,B1039,"")</f>
        <v>0.45200000000000001</v>
      </c>
      <c r="B1039">
        <f>Weighting!$C$7</f>
        <v>0.45200000000000001</v>
      </c>
      <c r="C1039">
        <f>Weighting!$F$7</f>
        <v>0</v>
      </c>
      <c r="D1039" t="b">
        <f>IF(C1039=1,'Data Transformation'!$G$3+0.5*'Data Transformation'!$W$25,IF(C1040=1,D1040-'Data Transformation'!$W$25,FALSE))</f>
        <v>0</v>
      </c>
      <c r="E1039" t="str">
        <f t="array" ref="E1039">IF(ISLOGICAL(D1039),"",FREQUENCY(IF('Data Transformation'!$B$425:$B$8425='Bin Analysis'!$B1035,'Data Transformation'!$G$425:$G$8425),D1039))</f>
        <v/>
      </c>
      <c r="F1039" t="str">
        <f t="shared" ref="F1039:F1057" si="129">IF(ISLOGICAL(D1039),"",E1039-E1038)</f>
        <v/>
      </c>
      <c r="G1039">
        <f>Weighting!$H$7</f>
        <v>0</v>
      </c>
      <c r="H1039">
        <f t="array" ref="H1039">FREQUENCY(IF('Data Transformation'!$B$4:$B$8425=B1035,'Data Transformation'!$G$4:$G$8425),'Bin Analysis'!$B1039)</f>
        <v>0</v>
      </c>
      <c r="I1039">
        <f t="shared" ref="I1039:I1057" si="130">H1039-H1038</f>
        <v>0</v>
      </c>
      <c r="J1039">
        <f>IF(I1039=0,0,1)</f>
        <v>0</v>
      </c>
      <c r="K1039">
        <f>J1039*Weighting!$W$7</f>
        <v>0</v>
      </c>
      <c r="M1039" s="14"/>
    </row>
    <row r="1040" spans="1:25" x14ac:dyDescent="0.25">
      <c r="A1040" s="32">
        <f>IF(Weighting!$P$8&gt;0,B1040,"")</f>
        <v>0.58299999999999996</v>
      </c>
      <c r="B1040">
        <f>Weighting!$C$8</f>
        <v>0.58299999999999996</v>
      </c>
      <c r="C1040">
        <f>Weighting!$F$8</f>
        <v>0</v>
      </c>
      <c r="D1040" t="b">
        <f>IF(C1040=1,'Data Transformation'!$G$3+0.5*'Data Transformation'!$W$25,IF(C1041=1,D1041-'Data Transformation'!$W$25,FALSE))</f>
        <v>0</v>
      </c>
      <c r="E1040" t="str">
        <f t="array" ref="E1040">IF(ISLOGICAL(D1040),"",FREQUENCY(IF('Data Transformation'!$B$425:$B$8425='Bin Analysis'!$B1035,'Data Transformation'!$G$425:$G$8425),D1040))</f>
        <v/>
      </c>
      <c r="F1040" t="str">
        <f t="shared" si="129"/>
        <v/>
      </c>
      <c r="G1040">
        <f>Weighting!$H$8</f>
        <v>0</v>
      </c>
      <c r="H1040">
        <f t="array" ref="H1040">FREQUENCY(IF('Data Transformation'!$B$4:$B$8425=B1035,'Data Transformation'!$G$4:$G$8425),'Bin Analysis'!$B1040)</f>
        <v>0</v>
      </c>
      <c r="I1040">
        <f t="shared" si="130"/>
        <v>0</v>
      </c>
      <c r="J1040">
        <f t="shared" ref="J1040:J1057" si="131">IF(I1040=0,0,1)</f>
        <v>0</v>
      </c>
      <c r="K1040">
        <f>J1040*Weighting!$W$8</f>
        <v>0</v>
      </c>
      <c r="M1040" s="14"/>
    </row>
    <row r="1041" spans="1:13" x14ac:dyDescent="0.25">
      <c r="A1041" s="32">
        <f>IF(Weighting!$P$9&gt;0,B1041,"")</f>
        <v>0.71399999999999997</v>
      </c>
      <c r="B1041" s="50">
        <f>Weighting!$C$9</f>
        <v>0.71399999999999997</v>
      </c>
      <c r="C1041">
        <f>Weighting!$F$9</f>
        <v>0</v>
      </c>
      <c r="D1041" t="b">
        <f>IF(C1041=1,'Data Transformation'!$G$3+0.5*'Data Transformation'!$W$25,IF(C1042=1,D1042-'Data Transformation'!$W$25,FALSE))</f>
        <v>0</v>
      </c>
      <c r="E1041" t="str">
        <f t="array" ref="E1041">IF(ISLOGICAL(D1041),"",FREQUENCY(IF('Data Transformation'!$B$425:$B$8425='Bin Analysis'!$B1035,'Data Transformation'!$G$425:$G$8425),D1041))</f>
        <v/>
      </c>
      <c r="F1041" t="str">
        <f t="shared" si="129"/>
        <v/>
      </c>
      <c r="G1041">
        <f>Weighting!$H$9</f>
        <v>0</v>
      </c>
      <c r="H1041">
        <f t="array" ref="H1041">FREQUENCY(IF('Data Transformation'!$B$4:$B$8425=B1035,'Data Transformation'!$G$4:$G$8425),'Bin Analysis'!$B1041)</f>
        <v>0</v>
      </c>
      <c r="I1041">
        <f t="shared" si="130"/>
        <v>0</v>
      </c>
      <c r="J1041">
        <f t="shared" si="131"/>
        <v>0</v>
      </c>
      <c r="K1041">
        <f>J1041*Weighting!$W$9</f>
        <v>0</v>
      </c>
      <c r="M1041" s="14"/>
    </row>
    <row r="1042" spans="1:13" x14ac:dyDescent="0.25">
      <c r="A1042" s="32">
        <f>IF(Weighting!$P$10&gt;0,B1042,"")</f>
        <v>0.84499999999999997</v>
      </c>
      <c r="B1042">
        <f>Weighting!$C$10</f>
        <v>0.84499999999999997</v>
      </c>
      <c r="C1042">
        <f>Weighting!$F$10</f>
        <v>0</v>
      </c>
      <c r="D1042" t="b">
        <f>IF(C1042=1,'Data Transformation'!$G$3+0.5*'Data Transformation'!$W$25,IF(C1043=1,D1043-'Data Transformation'!$W$25,FALSE))</f>
        <v>0</v>
      </c>
      <c r="E1042" t="str">
        <f t="array" ref="E1042">IF(ISLOGICAL(D1042),"",FREQUENCY(IF('Data Transformation'!$B$425:$B$8425='Bin Analysis'!$B1035,'Data Transformation'!$G$425:$G$8425),D1042))</f>
        <v/>
      </c>
      <c r="F1042" t="str">
        <f t="shared" si="129"/>
        <v/>
      </c>
      <c r="G1042">
        <f>Weighting!$H$10</f>
        <v>0</v>
      </c>
      <c r="H1042">
        <f t="array" ref="H1042">FREQUENCY(IF('Data Transformation'!$B$4:$B$8425=B1035,'Data Transformation'!$G$4:$G$8425),'Bin Analysis'!$B1042)</f>
        <v>0</v>
      </c>
      <c r="I1042">
        <f t="shared" si="130"/>
        <v>0</v>
      </c>
      <c r="J1042">
        <f t="shared" si="131"/>
        <v>0</v>
      </c>
      <c r="K1042">
        <f>J1042*Weighting!$W$10</f>
        <v>0</v>
      </c>
      <c r="M1042" s="14"/>
    </row>
    <row r="1043" spans="1:13" x14ac:dyDescent="0.25">
      <c r="A1043" s="32">
        <f>IF(Weighting!$P$11&gt;0,B1043,"")</f>
        <v>0.97599999999999998</v>
      </c>
      <c r="B1043">
        <f>Weighting!$C$11</f>
        <v>0.97599999999999998</v>
      </c>
      <c r="C1043">
        <f>Weighting!$F$11</f>
        <v>0</v>
      </c>
      <c r="D1043">
        <f>IF(C1043=1,'Data Transformation'!$G$3+0.5*'Data Transformation'!$W$25,IF(C1044=1,D1044-'Data Transformation'!$W$25,FALSE))</f>
        <v>0.86899999999999999</v>
      </c>
      <c r="E1043">
        <f t="array" ref="E1043">IF(ISLOGICAL(D1043),"",FREQUENCY(IF('Data Transformation'!$B$425:$B$8425='Bin Analysis'!$B1035,'Data Transformation'!$G$425:$G$8425),D1043))</f>
        <v>0</v>
      </c>
      <c r="F1043" t="e">
        <f t="shared" si="129"/>
        <v>#VALUE!</v>
      </c>
      <c r="G1043">
        <f>Weighting!$H$11</f>
        <v>0</v>
      </c>
      <c r="H1043">
        <f t="array" ref="H1043">FREQUENCY(IF('Data Transformation'!$B$4:$B$8425=B1035,'Data Transformation'!$G$4:$G$8425),'Bin Analysis'!$B1043)</f>
        <v>3</v>
      </c>
      <c r="I1043">
        <f t="shared" si="130"/>
        <v>3</v>
      </c>
      <c r="J1043">
        <f t="shared" si="131"/>
        <v>1</v>
      </c>
      <c r="K1043">
        <f>J1043*Weighting!$W$11</f>
        <v>2</v>
      </c>
      <c r="M1043" s="14"/>
    </row>
    <row r="1044" spans="1:13" x14ac:dyDescent="0.25">
      <c r="A1044" s="32">
        <f>IF(Weighting!$P$12&gt;0,B1044,"")</f>
        <v>1.107</v>
      </c>
      <c r="B1044">
        <f>Weighting!$C$12</f>
        <v>1.107</v>
      </c>
      <c r="C1044">
        <f>Weighting!$F$12</f>
        <v>1</v>
      </c>
      <c r="D1044">
        <f>IF(C1044=1,'Data Transformation'!$G$3+0.5*'Data Transformation'!$W$25,IF(C1045=1,D1045-'Data Transformation'!$W$25,FALSE))</f>
        <v>1.131</v>
      </c>
      <c r="E1044">
        <f t="array" ref="E1044">IF(ISLOGICAL(D1044),"",FREQUENCY(IF('Data Transformation'!$B$425:$B$8425='Bin Analysis'!$B1035,'Data Transformation'!$G$425:$G$8425),D1044))</f>
        <v>10</v>
      </c>
      <c r="F1044">
        <f t="shared" si="129"/>
        <v>10</v>
      </c>
      <c r="G1044">
        <f>Weighting!$H$12</f>
        <v>0</v>
      </c>
      <c r="H1044">
        <f t="array" ref="H1044">FREQUENCY(IF('Data Transformation'!$B$4:$B$8425=B1035,'Data Transformation'!$G$4:$G$8425),'Bin Analysis'!$B1044)</f>
        <v>11</v>
      </c>
      <c r="I1044">
        <f t="shared" si="130"/>
        <v>8</v>
      </c>
      <c r="J1044">
        <f t="shared" si="131"/>
        <v>1</v>
      </c>
      <c r="K1044">
        <f>J1044*Weighting!$W$12</f>
        <v>1</v>
      </c>
      <c r="M1044" s="14"/>
    </row>
    <row r="1045" spans="1:13" x14ac:dyDescent="0.25">
      <c r="A1045" s="32">
        <f>IF(Weighting!$P$13&gt;0,B1045,"")</f>
        <v>1.238</v>
      </c>
      <c r="B1045">
        <f>Weighting!$C$13</f>
        <v>1.238</v>
      </c>
      <c r="C1045">
        <f>Weighting!$F$13</f>
        <v>0</v>
      </c>
      <c r="D1045" t="b">
        <f>IF(C1045=1,'Data Transformation'!$G$3+0.5*'Data Transformation'!$W$25,IF(C1046=1,D1046-'Data Transformation'!$W$25,FALSE))</f>
        <v>0</v>
      </c>
      <c r="E1045" t="str">
        <f t="array" ref="E1045">IF(ISLOGICAL(D1045),"",FREQUENCY(IF('Data Transformation'!$B$425:$B$8425='Bin Analysis'!$B1035,'Data Transformation'!$G$425:$G$8425),D1045))</f>
        <v/>
      </c>
      <c r="F1045" t="str">
        <f t="shared" si="129"/>
        <v/>
      </c>
      <c r="G1045">
        <f>Weighting!$H$13</f>
        <v>0</v>
      </c>
      <c r="H1045">
        <f t="array" ref="H1045">FREQUENCY(IF('Data Transformation'!$B$4:$B$8425=B1035,'Data Transformation'!$G$4:$G$8425),'Bin Analysis'!$B1045)</f>
        <v>11</v>
      </c>
      <c r="I1045">
        <f t="shared" si="130"/>
        <v>0</v>
      </c>
      <c r="J1045">
        <f t="shared" si="131"/>
        <v>0</v>
      </c>
      <c r="K1045">
        <f>J1045*Weighting!$W$13</f>
        <v>0</v>
      </c>
      <c r="M1045" s="14"/>
    </row>
    <row r="1046" spans="1:13" x14ac:dyDescent="0.25">
      <c r="A1046" s="32">
        <f>IF(Weighting!$P$14&gt;0,B1046,"")</f>
        <v>1.369</v>
      </c>
      <c r="B1046">
        <f>Weighting!$C$14</f>
        <v>1.369</v>
      </c>
      <c r="C1046">
        <f>Weighting!$F$14</f>
        <v>0</v>
      </c>
      <c r="D1046" t="b">
        <f>IF(C1046=1,'Data Transformation'!$G$3+0.5*'Data Transformation'!$W$25,IF(C1047=1,D1047-'Data Transformation'!$W$25,FALSE))</f>
        <v>0</v>
      </c>
      <c r="E1046" t="str">
        <f t="array" ref="E1046">IF(ISLOGICAL(D1046),"",FREQUENCY(IF('Data Transformation'!$B$425:$B$8425='Bin Analysis'!$B1035,'Data Transformation'!$G$425:$G$8425),D1046))</f>
        <v/>
      </c>
      <c r="F1046" t="str">
        <f t="shared" si="129"/>
        <v/>
      </c>
      <c r="G1046">
        <f>Weighting!$H$14</f>
        <v>0</v>
      </c>
      <c r="H1046">
        <f t="array" ref="H1046">FREQUENCY(IF('Data Transformation'!$B$4:$B$8425=B1035,'Data Transformation'!$G$4:$G$8425),'Bin Analysis'!$B1046)</f>
        <v>11</v>
      </c>
      <c r="I1046">
        <f t="shared" si="130"/>
        <v>0</v>
      </c>
      <c r="J1046">
        <f t="shared" si="131"/>
        <v>0</v>
      </c>
      <c r="K1046">
        <f>J1046*Weighting!$W$14</f>
        <v>0</v>
      </c>
      <c r="M1046" s="14"/>
    </row>
    <row r="1047" spans="1:13" x14ac:dyDescent="0.25">
      <c r="A1047" s="32">
        <f>IF(Weighting!$P$15&gt;0,B1047,"")</f>
        <v>1.5000009999999999</v>
      </c>
      <c r="B1047">
        <f>Weighting!$C$15</f>
        <v>1.5000009999999999</v>
      </c>
      <c r="C1047">
        <f>Weighting!$F$15</f>
        <v>0</v>
      </c>
      <c r="D1047" t="b">
        <f>IF(C1047=1,'Data Transformation'!$G$3+0.5*'Data Transformation'!$W$25,IF(C1048=1,D1048-'Data Transformation'!$W$25,FALSE))</f>
        <v>0</v>
      </c>
      <c r="E1047" t="str">
        <f t="array" ref="E1047">IF(ISLOGICAL(D1047),"",FREQUENCY(IF('Data Transformation'!$B$425:$B$8425='Bin Analysis'!$B1035,'Data Transformation'!$G$425:$G$8425),D1047))</f>
        <v/>
      </c>
      <c r="F1047" t="str">
        <f t="shared" si="129"/>
        <v/>
      </c>
      <c r="G1047">
        <f>Weighting!$H$15</f>
        <v>0</v>
      </c>
      <c r="H1047">
        <f t="array" ref="H1047">FREQUENCY(IF('Data Transformation'!$B$4:$B$8425=B1035,'Data Transformation'!$G$4:$G$8425),'Bin Analysis'!$B1047)</f>
        <v>11</v>
      </c>
      <c r="I1047">
        <f t="shared" si="130"/>
        <v>0</v>
      </c>
      <c r="J1047">
        <f t="shared" si="131"/>
        <v>0</v>
      </c>
      <c r="K1047">
        <f>J1047*Weighting!$W$15</f>
        <v>0</v>
      </c>
      <c r="M1047" s="14"/>
    </row>
    <row r="1048" spans="1:13" x14ac:dyDescent="0.25">
      <c r="A1048" s="32" t="str">
        <f>IF(Weighting!$P$16&gt;0,B1048,"")</f>
        <v/>
      </c>
      <c r="B1048">
        <f>Weighting!$C$16</f>
        <v>1.631</v>
      </c>
      <c r="C1048">
        <f>Weighting!$F$16</f>
        <v>0</v>
      </c>
      <c r="D1048" t="b">
        <f>IF(C1048=1,'Data Transformation'!$G$3+0.5*'Data Transformation'!$W$25,IF(C1049=1,D1049-'Data Transformation'!$W$25,FALSE))</f>
        <v>0</v>
      </c>
      <c r="E1048" t="str">
        <f t="array" ref="E1048">IF(ISLOGICAL(D1048),"",FREQUENCY(IF('Data Transformation'!$B$425:$B$8425='Bin Analysis'!$B1035,'Data Transformation'!$G$425:$G$8425),D1048))</f>
        <v/>
      </c>
      <c r="F1048" t="str">
        <f t="shared" si="129"/>
        <v/>
      </c>
      <c r="G1048">
        <f>Weighting!$H$16</f>
        <v>0</v>
      </c>
      <c r="H1048">
        <f t="array" ref="H1048">FREQUENCY(IF('Data Transformation'!$B$4:$B$8425=B1035,'Data Transformation'!$G$4:$G$8425),'Bin Analysis'!$B1048)</f>
        <v>11</v>
      </c>
      <c r="I1048">
        <f t="shared" si="130"/>
        <v>0</v>
      </c>
      <c r="J1048">
        <f t="shared" si="131"/>
        <v>0</v>
      </c>
      <c r="K1048">
        <f>J1048*Weighting!$W$16</f>
        <v>0</v>
      </c>
      <c r="M1048" s="14"/>
    </row>
    <row r="1049" spans="1:13" x14ac:dyDescent="0.25">
      <c r="A1049" s="32" t="str">
        <f>IF(Weighting!$P$17&gt;0,B1049,"")</f>
        <v/>
      </c>
      <c r="B1049">
        <f>Weighting!$C$17</f>
        <v>1.762</v>
      </c>
      <c r="C1049">
        <f>Weighting!$F$17</f>
        <v>0</v>
      </c>
      <c r="D1049" t="b">
        <f>IF(C1049=1,'Data Transformation'!$G$3+0.5*'Data Transformation'!$W$25,IF(C1050=1,D1050-'Data Transformation'!$W$25,FALSE))</f>
        <v>0</v>
      </c>
      <c r="E1049" t="str">
        <f t="array" ref="E1049">IF(ISLOGICAL(D1049),"",FREQUENCY(IF('Data Transformation'!$B$425:$B$8425='Bin Analysis'!$B1035,'Data Transformation'!$G$425:$G$8425),D1049))</f>
        <v/>
      </c>
      <c r="F1049" t="str">
        <f t="shared" si="129"/>
        <v/>
      </c>
      <c r="G1049">
        <f>Weighting!$H$17</f>
        <v>0</v>
      </c>
      <c r="H1049">
        <f t="array" ref="H1049">FREQUENCY(IF('Data Transformation'!$B$4:$B$8425=B1035,'Data Transformation'!$G$4:$G$8425),'Bin Analysis'!$B1049)</f>
        <v>11</v>
      </c>
      <c r="I1049">
        <f t="shared" si="130"/>
        <v>0</v>
      </c>
      <c r="J1049">
        <f t="shared" si="131"/>
        <v>0</v>
      </c>
      <c r="K1049">
        <f>J1049*Weighting!$W$17</f>
        <v>0</v>
      </c>
      <c r="M1049" s="14"/>
    </row>
    <row r="1050" spans="1:13" x14ac:dyDescent="0.25">
      <c r="A1050" s="32" t="str">
        <f>IF(Weighting!$P$18&gt;0,B1050,"")</f>
        <v/>
      </c>
      <c r="B1050">
        <f>Weighting!$C$18</f>
        <v>1.893</v>
      </c>
      <c r="C1050">
        <f>Weighting!$F$18</f>
        <v>0</v>
      </c>
      <c r="D1050" t="b">
        <f>IF(C1050=1,'Data Transformation'!$G$3+0.5*'Data Transformation'!$W$25,IF(C1051=1,D1051-'Data Transformation'!$W$25,FALSE))</f>
        <v>0</v>
      </c>
      <c r="E1050" t="str">
        <f t="array" ref="E1050">IF(ISLOGICAL(D1050),"",FREQUENCY(IF('Data Transformation'!$B$425:$B$8425='Bin Analysis'!$B1035,'Data Transformation'!$G$425:$G$8425),D1050))</f>
        <v/>
      </c>
      <c r="F1050" t="str">
        <f t="shared" si="129"/>
        <v/>
      </c>
      <c r="G1050">
        <f>Weighting!$H$18</f>
        <v>0</v>
      </c>
      <c r="H1050">
        <f t="array" ref="H1050">FREQUENCY(IF('Data Transformation'!$B$4:$B$8425=B1035,'Data Transformation'!$G$4:$G$8425),'Bin Analysis'!$B1050)</f>
        <v>11</v>
      </c>
      <c r="I1050">
        <f t="shared" si="130"/>
        <v>0</v>
      </c>
      <c r="J1050">
        <f t="shared" si="131"/>
        <v>0</v>
      </c>
      <c r="K1050">
        <f>J1050*Weighting!$W$18</f>
        <v>0</v>
      </c>
      <c r="M1050" s="14"/>
    </row>
    <row r="1051" spans="1:13" x14ac:dyDescent="0.25">
      <c r="A1051" s="32" t="str">
        <f>IF(Weighting!$P$19&gt;0,B1051,"")</f>
        <v/>
      </c>
      <c r="B1051">
        <f>Weighting!$C$19</f>
        <v>2.024</v>
      </c>
      <c r="C1051">
        <f>Weighting!$F$19</f>
        <v>0</v>
      </c>
      <c r="D1051" t="b">
        <f>IF(C1051=1,'Data Transformation'!$G$3+0.5*'Data Transformation'!$W$25,IF(C1052=1,D1052-'Data Transformation'!$W$25,FALSE))</f>
        <v>0</v>
      </c>
      <c r="E1051" t="str">
        <f t="array" ref="E1051">IF(ISLOGICAL(D1051),"",FREQUENCY(IF('Data Transformation'!$B$425:$B$8425='Bin Analysis'!$B1035,'Data Transformation'!$G$425:$G$8425),D1051))</f>
        <v/>
      </c>
      <c r="F1051" t="str">
        <f t="shared" si="129"/>
        <v/>
      </c>
      <c r="G1051">
        <f>Weighting!$H$19</f>
        <v>0</v>
      </c>
      <c r="H1051">
        <f t="array" ref="H1051">FREQUENCY(IF('Data Transformation'!$B$4:$B$8425=B1035,'Data Transformation'!$G$4:$G$8425),'Bin Analysis'!$B1051)</f>
        <v>11</v>
      </c>
      <c r="I1051">
        <f t="shared" si="130"/>
        <v>0</v>
      </c>
      <c r="J1051">
        <f t="shared" si="131"/>
        <v>0</v>
      </c>
      <c r="K1051">
        <f>J1051*Weighting!$W$19</f>
        <v>0</v>
      </c>
      <c r="M1051" s="14"/>
    </row>
    <row r="1052" spans="1:13" x14ac:dyDescent="0.25">
      <c r="A1052" s="32" t="str">
        <f>IF(Weighting!$P$20&gt;0,B1052,"")</f>
        <v/>
      </c>
      <c r="B1052">
        <f>Weighting!$C$20</f>
        <v>2.1550000000000002</v>
      </c>
      <c r="C1052">
        <f>Weighting!$F$20</f>
        <v>0</v>
      </c>
      <c r="D1052" t="b">
        <f>IF(C1052=1,'Data Transformation'!$G$3+0.5*'Data Transformation'!$W$25,IF(C1053=1,D1053-'Data Transformation'!$W$25,FALSE))</f>
        <v>0</v>
      </c>
      <c r="E1052" t="str">
        <f t="array" ref="E1052">IF(ISLOGICAL(D1052),"",FREQUENCY(IF('Data Transformation'!$B$425:$B$8425='Bin Analysis'!$B1035,'Data Transformation'!$G$425:$G$8425),D1052))</f>
        <v/>
      </c>
      <c r="F1052" t="str">
        <f t="shared" si="129"/>
        <v/>
      </c>
      <c r="G1052">
        <f>Weighting!$H$20</f>
        <v>0</v>
      </c>
      <c r="H1052">
        <f t="array" ref="H1052">FREQUENCY(IF('Data Transformation'!$B$4:$B$8425=B1035,'Data Transformation'!$G$4:$G$8425),'Bin Analysis'!$B1052)</f>
        <v>11</v>
      </c>
      <c r="I1052">
        <f t="shared" si="130"/>
        <v>0</v>
      </c>
      <c r="J1052">
        <f t="shared" si="131"/>
        <v>0</v>
      </c>
      <c r="K1052">
        <f>J1052*Weighting!$W$20</f>
        <v>0</v>
      </c>
      <c r="M1052" s="14"/>
    </row>
    <row r="1053" spans="1:13" x14ac:dyDescent="0.25">
      <c r="A1053" s="32" t="str">
        <f>IF(Weighting!$P$21&gt;0,B1053,"")</f>
        <v/>
      </c>
      <c r="B1053">
        <f>Weighting!$C$21</f>
        <v>2.2860000000000005</v>
      </c>
      <c r="C1053">
        <f>Weighting!$F$21</f>
        <v>0</v>
      </c>
      <c r="D1053" t="b">
        <f>IF(C1053=1,'Data Transformation'!$G$3+0.5*'Data Transformation'!$W$25,IF(C1054=1,D1054-'Data Transformation'!$W$25,FALSE))</f>
        <v>0</v>
      </c>
      <c r="E1053" t="str">
        <f t="array" ref="E1053">IF(ISLOGICAL(D1053),"",FREQUENCY(IF('Data Transformation'!$B$425:$B$8425='Bin Analysis'!$B1035,'Data Transformation'!$G$425:$G$8425),D1053))</f>
        <v/>
      </c>
      <c r="F1053" t="str">
        <f t="shared" si="129"/>
        <v/>
      </c>
      <c r="G1053">
        <f>Weighting!$H$21</f>
        <v>0</v>
      </c>
      <c r="H1053">
        <f t="array" ref="H1053">FREQUENCY(IF('Data Transformation'!$B$4:$B$8425=B1035,'Data Transformation'!$G$4:$G$8425),'Bin Analysis'!$B1053)</f>
        <v>11</v>
      </c>
      <c r="I1053">
        <f t="shared" si="130"/>
        <v>0</v>
      </c>
      <c r="J1053">
        <f t="shared" si="131"/>
        <v>0</v>
      </c>
      <c r="K1053">
        <f>J1053*Weighting!$W$21</f>
        <v>0</v>
      </c>
      <c r="M1053" s="14"/>
    </row>
    <row r="1054" spans="1:13" x14ac:dyDescent="0.25">
      <c r="A1054" s="32" t="str">
        <f>IF(Weighting!$P$22&gt;0,B1054,"")</f>
        <v/>
      </c>
      <c r="B1054">
        <f>Weighting!$C$22</f>
        <v>2.4170000000000007</v>
      </c>
      <c r="C1054">
        <f>Weighting!$F$22</f>
        <v>0</v>
      </c>
      <c r="D1054" t="b">
        <f>IF(C1054=1,'Data Transformation'!$G$3+0.5*'Data Transformation'!$W$25,IF(C1055=1,D1055-'Data Transformation'!$W$25,FALSE))</f>
        <v>0</v>
      </c>
      <c r="E1054" t="str">
        <f t="array" ref="E1054">IF(ISLOGICAL(D1054),"",FREQUENCY(IF('Data Transformation'!$B$425:$B$8425='Bin Analysis'!$B1035,'Data Transformation'!$G$425:$G$8425),D1054))</f>
        <v/>
      </c>
      <c r="F1054" t="str">
        <f t="shared" si="129"/>
        <v/>
      </c>
      <c r="G1054">
        <f>Weighting!$H$22</f>
        <v>0</v>
      </c>
      <c r="H1054">
        <f t="array" ref="H1054">FREQUENCY(IF('Data Transformation'!$B$4:$B$8425=B1035,'Data Transformation'!$G$4:$G$8425),'Bin Analysis'!$B1054)</f>
        <v>11</v>
      </c>
      <c r="I1054">
        <f t="shared" si="130"/>
        <v>0</v>
      </c>
      <c r="J1054">
        <f t="shared" si="131"/>
        <v>0</v>
      </c>
      <c r="K1054">
        <f>J1054*Weighting!$W$22</f>
        <v>0</v>
      </c>
      <c r="M1054" s="14"/>
    </row>
    <row r="1055" spans="1:13" x14ac:dyDescent="0.25">
      <c r="A1055" s="32" t="str">
        <f>IF(Weighting!$P$23&gt;0,B1055,"")</f>
        <v/>
      </c>
      <c r="B1055">
        <f>Weighting!$C$23</f>
        <v>2.5480000000000009</v>
      </c>
      <c r="C1055">
        <f>Weighting!$F$23</f>
        <v>0</v>
      </c>
      <c r="D1055" t="b">
        <f>IF(C1055=1,'Data Transformation'!$G$3+0.5*'Data Transformation'!$W$25,IF(C1056=1,D1056-'Data Transformation'!$W$25,FALSE))</f>
        <v>0</v>
      </c>
      <c r="E1055" t="str">
        <f t="array" ref="E1055">IF(ISLOGICAL(D1055),"",FREQUENCY(IF('Data Transformation'!$B$425:$B$8425='Bin Analysis'!$B1035,'Data Transformation'!$G$425:$G$8425),D1055))</f>
        <v/>
      </c>
      <c r="F1055" t="str">
        <f t="shared" si="129"/>
        <v/>
      </c>
      <c r="G1055">
        <f>Weighting!$H$23</f>
        <v>0</v>
      </c>
      <c r="H1055">
        <f t="array" ref="H1055">FREQUENCY(IF('Data Transformation'!$B$4:$B$8425=B1035,'Data Transformation'!$G$4:$G$8425),'Bin Analysis'!$B1055)</f>
        <v>11</v>
      </c>
      <c r="I1055">
        <f t="shared" si="130"/>
        <v>0</v>
      </c>
      <c r="J1055">
        <f t="shared" si="131"/>
        <v>0</v>
      </c>
      <c r="K1055">
        <f>J1055*Weighting!$W$23</f>
        <v>0</v>
      </c>
      <c r="M1055" s="14"/>
    </row>
    <row r="1056" spans="1:13" x14ac:dyDescent="0.25">
      <c r="A1056" s="32" t="str">
        <f>IF(Weighting!$P$24&gt;0,B1056,"")</f>
        <v/>
      </c>
      <c r="B1056">
        <f>Weighting!$C$24</f>
        <v>2.6790000000000012</v>
      </c>
      <c r="C1056">
        <f>Weighting!$F$24</f>
        <v>0</v>
      </c>
      <c r="D1056" t="b">
        <f>IF(C1056=1,'Data Transformation'!$G$3+0.5*'Data Transformation'!$W$25,IF(C1057=1,D1057-'Data Transformation'!$W$25,FALSE))</f>
        <v>0</v>
      </c>
      <c r="E1056" t="str">
        <f t="array" ref="E1056">IF(ISLOGICAL(D1056),"",FREQUENCY(IF('Data Transformation'!$B$425:$B$8425='Bin Analysis'!$B1035,'Data Transformation'!$G$425:$G$8425),D1056))</f>
        <v/>
      </c>
      <c r="F1056" t="str">
        <f t="shared" si="129"/>
        <v/>
      </c>
      <c r="G1056">
        <f>Weighting!$H$24</f>
        <v>0</v>
      </c>
      <c r="H1056">
        <f t="array" ref="H1056">FREQUENCY(IF('Data Transformation'!$B$4:$B$8425=B1035,'Data Transformation'!$G$4:$G$8425),'Bin Analysis'!$B1056)</f>
        <v>11</v>
      </c>
      <c r="I1056">
        <f t="shared" si="130"/>
        <v>0</v>
      </c>
      <c r="J1056">
        <f t="shared" si="131"/>
        <v>0</v>
      </c>
      <c r="K1056">
        <f>J1056*Weighting!$W$24</f>
        <v>0</v>
      </c>
      <c r="M1056" s="14"/>
    </row>
    <row r="1057" spans="1:25" x14ac:dyDescent="0.25">
      <c r="A1057" s="32" t="str">
        <f>IF(Weighting!$P$25&gt;0,B1057,"")</f>
        <v/>
      </c>
      <c r="B1057">
        <f>Weighting!$C$25</f>
        <v>2.8100000000000014</v>
      </c>
      <c r="C1057">
        <f>Weighting!$F$25</f>
        <v>0</v>
      </c>
      <c r="D1057" t="b">
        <f>IF(C1057=1,'Data Transformation'!$G$3+0.5*'Data Transformation'!$W$25,IF(C1058=1,D1058-'Data Transformation'!$W$25,FALSE))</f>
        <v>0</v>
      </c>
      <c r="E1057" t="str">
        <f t="array" ref="E1057">IF(ISLOGICAL(D1057),"",FREQUENCY(IF('Data Transformation'!$B$425:$B$8425='Bin Analysis'!$B1035,'Data Transformation'!$G$425:$G$8425),D1057))</f>
        <v/>
      </c>
      <c r="F1057" t="str">
        <f t="shared" si="129"/>
        <v/>
      </c>
      <c r="G1057">
        <f>Weighting!$H$25</f>
        <v>0</v>
      </c>
      <c r="H1057">
        <f t="array" ref="H1057">FREQUENCY(IF('Data Transformation'!$B$4:$B$8425=B1035,'Data Transformation'!$G$4:$G$8425),'Bin Analysis'!$B1057)</f>
        <v>11</v>
      </c>
      <c r="I1057">
        <f t="shared" si="130"/>
        <v>0</v>
      </c>
      <c r="J1057">
        <f t="shared" si="131"/>
        <v>0</v>
      </c>
      <c r="K1057">
        <f>J1057*Weighting!$W$25</f>
        <v>0</v>
      </c>
      <c r="M1057" s="14"/>
    </row>
    <row r="1058" spans="1:25" x14ac:dyDescent="0.25">
      <c r="O1058"/>
      <c r="P1058"/>
      <c r="Q1058"/>
      <c r="R1058"/>
    </row>
    <row r="1059" spans="1:25" ht="23.25" x14ac:dyDescent="0.35">
      <c r="A1059" s="21" t="s">
        <v>0</v>
      </c>
      <c r="B1059" s="21">
        <f>IFERROR(VLOOKUP(C1059,'Data Transformation'!$L$6:$M$426,2,FALSE),"")</f>
        <v>44</v>
      </c>
      <c r="C1059" s="21">
        <f>C1035+1</f>
        <v>44</v>
      </c>
      <c r="D1059" s="21"/>
      <c r="E1059" s="21"/>
      <c r="F1059" s="21"/>
      <c r="G1059" s="21"/>
      <c r="H1059" s="22"/>
      <c r="I1059" s="22"/>
      <c r="J1059" s="22"/>
      <c r="K1059" s="21"/>
      <c r="L1059" s="21">
        <f>B1059</f>
        <v>44</v>
      </c>
      <c r="M1059" s="23">
        <f>INDEX('Data Transformation'!$O$4:$O$424,MATCH($B1059,'Data Transformation'!$M$4:$M$424,0),MATCH($M$2,'Data Transformation'!$O$3,0))</f>
        <v>19</v>
      </c>
      <c r="N1059" s="27">
        <f>IF('Input and Summary Results'!$J$16="minimum",'Bin Analysis'!X1060/(M1059-1),'Bin Analysis'!Y1059/('Bin Analysis'!M1059-1))</f>
        <v>0</v>
      </c>
      <c r="O1059" s="27">
        <f>IF(M1059=FALSE,NA(),(VLOOKUP(1,C1062:K1081,4,FALSE))/(M1059-1))</f>
        <v>0.94444444444444442</v>
      </c>
      <c r="P1059" s="27">
        <f>IF(M1059=FALSE,NA(),SUM(J1062:J1081)/Weighting!$S$5)</f>
        <v>0.4</v>
      </c>
      <c r="Q1059" s="27">
        <f>IF(M1059=FALSE,NA(),SUM(K1062:K1081)/Weighting!$S$6)</f>
        <v>0.2608695652173913</v>
      </c>
      <c r="R1059" s="27">
        <f>IF(M1059=FALSE,NA(),(VLOOKUP(1,G1062:K1081,3,FALSE))/(M1059-1))</f>
        <v>5.5555555555555552E-2</v>
      </c>
      <c r="S1059" s="22" t="str">
        <f>IF(M1059=FALSE,NA(),IF(SUM(J1062:J1081)=2,"yes","no"))</f>
        <v>no</v>
      </c>
      <c r="X1059" s="2" cm="2">
        <f t="array" ref="X1059:X1060">FREQUENCY(IF('Data Transformation'!$B$425:$B$6424='Bin Analysis'!L1059,'Data Transformation'!$G$425:$G$6424),'Data Transformation'!$U$11)</f>
        <v>18</v>
      </c>
      <c r="Y1059" s="2" cm="2">
        <f t="array" ref="Y1059:Y1060">FREQUENCY(IF('Data Transformation'!$B$425:$B$6424='Bin Analysis'!L1059,'Data Transformation'!$G$425:$G$6424),'Data Transformation'!$U$12)</f>
        <v>1</v>
      </c>
    </row>
    <row r="1060" spans="1:25" x14ac:dyDescent="0.25">
      <c r="A1060" s="14" t="s">
        <v>67</v>
      </c>
      <c r="B1060" t="s">
        <v>47</v>
      </c>
      <c r="C1060" t="s">
        <v>5</v>
      </c>
      <c r="D1060" t="s">
        <v>100</v>
      </c>
      <c r="E1060" t="s">
        <v>101</v>
      </c>
      <c r="F1060" t="s">
        <v>102</v>
      </c>
      <c r="G1060" t="s">
        <v>70</v>
      </c>
      <c r="H1060" t="s">
        <v>31</v>
      </c>
      <c r="I1060" t="s">
        <v>32</v>
      </c>
      <c r="J1060" t="s">
        <v>46</v>
      </c>
      <c r="K1060" s="14" t="s">
        <v>45</v>
      </c>
      <c r="M1060" s="14"/>
      <c r="X1060" s="2">
        <v>0</v>
      </c>
      <c r="Y1060" s="2">
        <v>17</v>
      </c>
    </row>
    <row r="1061" spans="1:25" x14ac:dyDescent="0.25">
      <c r="A1061" s="32"/>
      <c r="D1061" t="b">
        <f>IF(C1061=1,'Data Transformation'!$G$3+0.5*'Data Transformation'!$W$25,IF(C1062=1,D1062-'Data Transformation'!$W$25,FALSE))</f>
        <v>0</v>
      </c>
      <c r="E1061" t="str">
        <f t="array" ref="E1061">IF(ISLOGICAL(D1061),"",FREQUENCY(IF('Data Transformation'!$B$425:$B$8425='Bin Analysis'!$B1059,'Data Transformation'!$G$425:$G$8425),D1061))</f>
        <v/>
      </c>
      <c r="F1061" t="str">
        <f>IF(ISLOGICAL(D1061),"",E1061-E1060)</f>
        <v/>
      </c>
      <c r="M1061" s="14"/>
    </row>
    <row r="1062" spans="1:25" x14ac:dyDescent="0.25">
      <c r="A1062" s="32">
        <f>IF(Weighting!$P$6&gt;0,B1062,"")</f>
        <v>0.32100000000000001</v>
      </c>
      <c r="B1062">
        <f>Weighting!$C$6</f>
        <v>0.32100000000000001</v>
      </c>
      <c r="C1062">
        <f>Weighting!$F$6</f>
        <v>0</v>
      </c>
      <c r="D1062" t="b">
        <f>IF(C1062=1,'Data Transformation'!$G$3+0.5*'Data Transformation'!$W$25,IF(C1063=1,D1063-'Data Transformation'!$W$25,FALSE))</f>
        <v>0</v>
      </c>
      <c r="E1062" t="str">
        <f t="array" ref="E1062">IF(ISLOGICAL(D1062),"",FREQUENCY(IF('Data Transformation'!$B$425:$B$8425='Bin Analysis'!$B1059,'Data Transformation'!$G$425:$G$8425),D1062))</f>
        <v/>
      </c>
      <c r="F1062" t="str">
        <f>IF(ISLOGICAL(D1062),"",E1062-E1061)</f>
        <v/>
      </c>
      <c r="G1062">
        <f>Weighting!$H$6</f>
        <v>1</v>
      </c>
      <c r="H1062">
        <f t="array" ref="H1062">FREQUENCY(IF('Data Transformation'!$B$4:$B$8425=B1059,'Data Transformation'!$G$4:$G$8425),'Bin Analysis'!$B1062)</f>
        <v>1</v>
      </c>
      <c r="I1062">
        <f>H1062-H1061</f>
        <v>1</v>
      </c>
      <c r="J1062">
        <f>IF(I1062=0,0,1)</f>
        <v>1</v>
      </c>
      <c r="K1062">
        <f>J1062*Weighting!$W$6</f>
        <v>1</v>
      </c>
      <c r="M1062" s="14"/>
    </row>
    <row r="1063" spans="1:25" x14ac:dyDescent="0.25">
      <c r="A1063" s="32">
        <f>IF(Weighting!$P$7&gt;0,B1063,"")</f>
        <v>0.45200000000000001</v>
      </c>
      <c r="B1063">
        <f>Weighting!$C$7</f>
        <v>0.45200000000000001</v>
      </c>
      <c r="C1063">
        <f>Weighting!$F$7</f>
        <v>0</v>
      </c>
      <c r="D1063" t="b">
        <f>IF(C1063=1,'Data Transformation'!$G$3+0.5*'Data Transformation'!$W$25,IF(C1064=1,D1064-'Data Transformation'!$W$25,FALSE))</f>
        <v>0</v>
      </c>
      <c r="E1063" t="str">
        <f t="array" ref="E1063">IF(ISLOGICAL(D1063),"",FREQUENCY(IF('Data Transformation'!$B$425:$B$8425='Bin Analysis'!$B1059,'Data Transformation'!$G$425:$G$8425),D1063))</f>
        <v/>
      </c>
      <c r="F1063" t="str">
        <f t="shared" ref="F1063:F1081" si="132">IF(ISLOGICAL(D1063),"",E1063-E1062)</f>
        <v/>
      </c>
      <c r="G1063">
        <f>Weighting!$H$7</f>
        <v>0</v>
      </c>
      <c r="H1063">
        <f t="array" ref="H1063">FREQUENCY(IF('Data Transformation'!$B$4:$B$8425=B1059,'Data Transformation'!$G$4:$G$8425),'Bin Analysis'!$B1063)</f>
        <v>1</v>
      </c>
      <c r="I1063">
        <f t="shared" ref="I1063:I1081" si="133">H1063-H1062</f>
        <v>0</v>
      </c>
      <c r="J1063">
        <f>IF(I1063=0,0,1)</f>
        <v>0</v>
      </c>
      <c r="K1063">
        <f>J1063*Weighting!$W$7</f>
        <v>0</v>
      </c>
      <c r="M1063" s="14"/>
    </row>
    <row r="1064" spans="1:25" x14ac:dyDescent="0.25">
      <c r="A1064" s="32">
        <f>IF(Weighting!$P$8&gt;0,B1064,"")</f>
        <v>0.58299999999999996</v>
      </c>
      <c r="B1064">
        <f>Weighting!$C$8</f>
        <v>0.58299999999999996</v>
      </c>
      <c r="C1064">
        <f>Weighting!$F$8</f>
        <v>0</v>
      </c>
      <c r="D1064" t="b">
        <f>IF(C1064=1,'Data Transformation'!$G$3+0.5*'Data Transformation'!$W$25,IF(C1065=1,D1065-'Data Transformation'!$W$25,FALSE))</f>
        <v>0</v>
      </c>
      <c r="E1064" t="str">
        <f t="array" ref="E1064">IF(ISLOGICAL(D1064),"",FREQUENCY(IF('Data Transformation'!$B$425:$B$8425='Bin Analysis'!$B1059,'Data Transformation'!$G$425:$G$8425),D1064))</f>
        <v/>
      </c>
      <c r="F1064" t="str">
        <f t="shared" si="132"/>
        <v/>
      </c>
      <c r="G1064">
        <f>Weighting!$H$8</f>
        <v>0</v>
      </c>
      <c r="H1064">
        <f t="array" ref="H1064">FREQUENCY(IF('Data Transformation'!$B$4:$B$8425=B1059,'Data Transformation'!$G$4:$G$8425),'Bin Analysis'!$B1064)</f>
        <v>1</v>
      </c>
      <c r="I1064">
        <f t="shared" si="133"/>
        <v>0</v>
      </c>
      <c r="J1064">
        <f t="shared" ref="J1064:J1081" si="134">IF(I1064=0,0,1)</f>
        <v>0</v>
      </c>
      <c r="K1064">
        <f>J1064*Weighting!$W$8</f>
        <v>0</v>
      </c>
      <c r="M1064" s="14"/>
    </row>
    <row r="1065" spans="1:25" x14ac:dyDescent="0.25">
      <c r="A1065" s="32">
        <f>IF(Weighting!$P$9&gt;0,B1065,"")</f>
        <v>0.71399999999999997</v>
      </c>
      <c r="B1065" s="50">
        <f>Weighting!$C$9</f>
        <v>0.71399999999999997</v>
      </c>
      <c r="C1065">
        <f>Weighting!$F$9</f>
        <v>0</v>
      </c>
      <c r="D1065" t="b">
        <f>IF(C1065=1,'Data Transformation'!$G$3+0.5*'Data Transformation'!$W$25,IF(C1066=1,D1066-'Data Transformation'!$W$25,FALSE))</f>
        <v>0</v>
      </c>
      <c r="E1065" t="str">
        <f t="array" ref="E1065">IF(ISLOGICAL(D1065),"",FREQUENCY(IF('Data Transformation'!$B$425:$B$8425='Bin Analysis'!$B1059,'Data Transformation'!$G$425:$G$8425),D1065))</f>
        <v/>
      </c>
      <c r="F1065" t="str">
        <f t="shared" si="132"/>
        <v/>
      </c>
      <c r="G1065">
        <f>Weighting!$H$9</f>
        <v>0</v>
      </c>
      <c r="H1065">
        <f t="array" ref="H1065">FREQUENCY(IF('Data Transformation'!$B$4:$B$8425=B1059,'Data Transformation'!$G$4:$G$8425),'Bin Analysis'!$B1065)</f>
        <v>1</v>
      </c>
      <c r="I1065">
        <f t="shared" si="133"/>
        <v>0</v>
      </c>
      <c r="J1065">
        <f t="shared" si="134"/>
        <v>0</v>
      </c>
      <c r="K1065">
        <f>J1065*Weighting!$W$9</f>
        <v>0</v>
      </c>
      <c r="M1065" s="14"/>
    </row>
    <row r="1066" spans="1:25" x14ac:dyDescent="0.25">
      <c r="A1066" s="32">
        <f>IF(Weighting!$P$10&gt;0,B1066,"")</f>
        <v>0.84499999999999997</v>
      </c>
      <c r="B1066">
        <f>Weighting!$C$10</f>
        <v>0.84499999999999997</v>
      </c>
      <c r="C1066">
        <f>Weighting!$F$10</f>
        <v>0</v>
      </c>
      <c r="D1066" t="b">
        <f>IF(C1066=1,'Data Transformation'!$G$3+0.5*'Data Transformation'!$W$25,IF(C1067=1,D1067-'Data Transformation'!$W$25,FALSE))</f>
        <v>0</v>
      </c>
      <c r="E1066" t="str">
        <f t="array" ref="E1066">IF(ISLOGICAL(D1066),"",FREQUENCY(IF('Data Transformation'!$B$425:$B$8425='Bin Analysis'!$B1059,'Data Transformation'!$G$425:$G$8425),D1066))</f>
        <v/>
      </c>
      <c r="F1066" t="str">
        <f t="shared" si="132"/>
        <v/>
      </c>
      <c r="G1066">
        <f>Weighting!$H$10</f>
        <v>0</v>
      </c>
      <c r="H1066">
        <f t="array" ref="H1066">FREQUENCY(IF('Data Transformation'!$B$4:$B$8425=B1059,'Data Transformation'!$G$4:$G$8425),'Bin Analysis'!$B1066)</f>
        <v>1</v>
      </c>
      <c r="I1066">
        <f t="shared" si="133"/>
        <v>0</v>
      </c>
      <c r="J1066">
        <f t="shared" si="134"/>
        <v>0</v>
      </c>
      <c r="K1066">
        <f>J1066*Weighting!$W$10</f>
        <v>0</v>
      </c>
      <c r="M1066" s="14"/>
    </row>
    <row r="1067" spans="1:25" x14ac:dyDescent="0.25">
      <c r="A1067" s="32">
        <f>IF(Weighting!$P$11&gt;0,B1067,"")</f>
        <v>0.97599999999999998</v>
      </c>
      <c r="B1067">
        <f>Weighting!$C$11</f>
        <v>0.97599999999999998</v>
      </c>
      <c r="C1067">
        <f>Weighting!$F$11</f>
        <v>0</v>
      </c>
      <c r="D1067">
        <f>IF(C1067=1,'Data Transformation'!$G$3+0.5*'Data Transformation'!$W$25,IF(C1068=1,D1068-'Data Transformation'!$W$25,FALSE))</f>
        <v>0.86899999999999999</v>
      </c>
      <c r="E1067">
        <f t="array" ref="E1067">IF(ISLOGICAL(D1067),"",FREQUENCY(IF('Data Transformation'!$B$425:$B$8425='Bin Analysis'!$B1059,'Data Transformation'!$G$425:$G$8425),D1067))</f>
        <v>1</v>
      </c>
      <c r="F1067" t="e">
        <f t="shared" si="132"/>
        <v>#VALUE!</v>
      </c>
      <c r="G1067">
        <f>Weighting!$H$11</f>
        <v>0</v>
      </c>
      <c r="H1067">
        <f t="array" ref="H1067">FREQUENCY(IF('Data Transformation'!$B$4:$B$8425=B1059,'Data Transformation'!$G$4:$G$8425),'Bin Analysis'!$B1067)</f>
        <v>7</v>
      </c>
      <c r="I1067">
        <f t="shared" si="133"/>
        <v>6</v>
      </c>
      <c r="J1067">
        <f t="shared" si="134"/>
        <v>1</v>
      </c>
      <c r="K1067">
        <f>J1067*Weighting!$W$11</f>
        <v>2</v>
      </c>
      <c r="M1067" s="14"/>
    </row>
    <row r="1068" spans="1:25" x14ac:dyDescent="0.25">
      <c r="A1068" s="32">
        <f>IF(Weighting!$P$12&gt;0,B1068,"")</f>
        <v>1.107</v>
      </c>
      <c r="B1068">
        <f>Weighting!$C$12</f>
        <v>1.107</v>
      </c>
      <c r="C1068">
        <f>Weighting!$F$12</f>
        <v>1</v>
      </c>
      <c r="D1068">
        <f>IF(C1068=1,'Data Transformation'!$G$3+0.5*'Data Transformation'!$W$25,IF(C1069=1,D1069-'Data Transformation'!$W$25,FALSE))</f>
        <v>1.131</v>
      </c>
      <c r="E1068">
        <f t="array" ref="E1068">IF(ISLOGICAL(D1068),"",FREQUENCY(IF('Data Transformation'!$B$425:$B$8425='Bin Analysis'!$B1059,'Data Transformation'!$G$425:$G$8425),D1068))</f>
        <v>18</v>
      </c>
      <c r="F1068">
        <f t="shared" si="132"/>
        <v>17</v>
      </c>
      <c r="G1068">
        <f>Weighting!$H$12</f>
        <v>0</v>
      </c>
      <c r="H1068">
        <f t="array" ref="H1068">FREQUENCY(IF('Data Transformation'!$B$4:$B$8425=B1059,'Data Transformation'!$G$4:$G$8425),'Bin Analysis'!$B1068)</f>
        <v>18</v>
      </c>
      <c r="I1068">
        <f t="shared" si="133"/>
        <v>11</v>
      </c>
      <c r="J1068">
        <f t="shared" si="134"/>
        <v>1</v>
      </c>
      <c r="K1068">
        <f>J1068*Weighting!$W$12</f>
        <v>1</v>
      </c>
      <c r="M1068" s="14"/>
    </row>
    <row r="1069" spans="1:25" x14ac:dyDescent="0.25">
      <c r="A1069" s="32">
        <f>IF(Weighting!$P$13&gt;0,B1069,"")</f>
        <v>1.238</v>
      </c>
      <c r="B1069">
        <f>Weighting!$C$13</f>
        <v>1.238</v>
      </c>
      <c r="C1069">
        <f>Weighting!$F$13</f>
        <v>0</v>
      </c>
      <c r="D1069" t="b">
        <f>IF(C1069=1,'Data Transformation'!$G$3+0.5*'Data Transformation'!$W$25,IF(C1070=1,D1070-'Data Transformation'!$W$25,FALSE))</f>
        <v>0</v>
      </c>
      <c r="E1069" t="str">
        <f t="array" ref="E1069">IF(ISLOGICAL(D1069),"",FREQUENCY(IF('Data Transformation'!$B$425:$B$8425='Bin Analysis'!$B1059,'Data Transformation'!$G$425:$G$8425),D1069))</f>
        <v/>
      </c>
      <c r="F1069" t="str">
        <f t="shared" si="132"/>
        <v/>
      </c>
      <c r="G1069">
        <f>Weighting!$H$13</f>
        <v>0</v>
      </c>
      <c r="H1069">
        <f t="array" ref="H1069">FREQUENCY(IF('Data Transformation'!$B$4:$B$8425=B1059,'Data Transformation'!$G$4:$G$8425),'Bin Analysis'!$B1069)</f>
        <v>19</v>
      </c>
      <c r="I1069">
        <f t="shared" si="133"/>
        <v>1</v>
      </c>
      <c r="J1069">
        <f t="shared" si="134"/>
        <v>1</v>
      </c>
      <c r="K1069">
        <f>J1069*Weighting!$W$13</f>
        <v>2</v>
      </c>
      <c r="M1069" s="14"/>
    </row>
    <row r="1070" spans="1:25" x14ac:dyDescent="0.25">
      <c r="A1070" s="32">
        <f>IF(Weighting!$P$14&gt;0,B1070,"")</f>
        <v>1.369</v>
      </c>
      <c r="B1070">
        <f>Weighting!$C$14</f>
        <v>1.369</v>
      </c>
      <c r="C1070">
        <f>Weighting!$F$14</f>
        <v>0</v>
      </c>
      <c r="D1070" t="b">
        <f>IF(C1070=1,'Data Transformation'!$G$3+0.5*'Data Transformation'!$W$25,IF(C1071=1,D1071-'Data Transformation'!$W$25,FALSE))</f>
        <v>0</v>
      </c>
      <c r="E1070" t="str">
        <f t="array" ref="E1070">IF(ISLOGICAL(D1070),"",FREQUENCY(IF('Data Transformation'!$B$425:$B$8425='Bin Analysis'!$B1059,'Data Transformation'!$G$425:$G$8425),D1070))</f>
        <v/>
      </c>
      <c r="F1070" t="str">
        <f t="shared" si="132"/>
        <v/>
      </c>
      <c r="G1070">
        <f>Weighting!$H$14</f>
        <v>0</v>
      </c>
      <c r="H1070">
        <f t="array" ref="H1070">FREQUENCY(IF('Data Transformation'!$B$4:$B$8425=B1059,'Data Transformation'!$G$4:$G$8425),'Bin Analysis'!$B1070)</f>
        <v>19</v>
      </c>
      <c r="I1070">
        <f t="shared" si="133"/>
        <v>0</v>
      </c>
      <c r="J1070">
        <f t="shared" si="134"/>
        <v>0</v>
      </c>
      <c r="K1070">
        <f>J1070*Weighting!$W$14</f>
        <v>0</v>
      </c>
      <c r="M1070" s="14"/>
    </row>
    <row r="1071" spans="1:25" x14ac:dyDescent="0.25">
      <c r="A1071" s="32">
        <f>IF(Weighting!$P$15&gt;0,B1071,"")</f>
        <v>1.5000009999999999</v>
      </c>
      <c r="B1071">
        <f>Weighting!$C$15</f>
        <v>1.5000009999999999</v>
      </c>
      <c r="C1071">
        <f>Weighting!$F$15</f>
        <v>0</v>
      </c>
      <c r="D1071" t="b">
        <f>IF(C1071=1,'Data Transformation'!$G$3+0.5*'Data Transformation'!$W$25,IF(C1072=1,D1072-'Data Transformation'!$W$25,FALSE))</f>
        <v>0</v>
      </c>
      <c r="E1071" t="str">
        <f t="array" ref="E1071">IF(ISLOGICAL(D1071),"",FREQUENCY(IF('Data Transformation'!$B$425:$B$8425='Bin Analysis'!$B1059,'Data Transformation'!$G$425:$G$8425),D1071))</f>
        <v/>
      </c>
      <c r="F1071" t="str">
        <f t="shared" si="132"/>
        <v/>
      </c>
      <c r="G1071">
        <f>Weighting!$H$15</f>
        <v>0</v>
      </c>
      <c r="H1071">
        <f t="array" ref="H1071">FREQUENCY(IF('Data Transformation'!$B$4:$B$8425=B1059,'Data Transformation'!$G$4:$G$8425),'Bin Analysis'!$B1071)</f>
        <v>19</v>
      </c>
      <c r="I1071">
        <f t="shared" si="133"/>
        <v>0</v>
      </c>
      <c r="J1071">
        <f t="shared" si="134"/>
        <v>0</v>
      </c>
      <c r="K1071">
        <f>J1071*Weighting!$W$15</f>
        <v>0</v>
      </c>
      <c r="M1071" s="14"/>
    </row>
    <row r="1072" spans="1:25" x14ac:dyDescent="0.25">
      <c r="A1072" s="32" t="str">
        <f>IF(Weighting!$P$16&gt;0,B1072,"")</f>
        <v/>
      </c>
      <c r="B1072">
        <f>Weighting!$C$16</f>
        <v>1.631</v>
      </c>
      <c r="C1072">
        <f>Weighting!$F$16</f>
        <v>0</v>
      </c>
      <c r="D1072" t="b">
        <f>IF(C1072=1,'Data Transformation'!$G$3+0.5*'Data Transformation'!$W$25,IF(C1073=1,D1073-'Data Transformation'!$W$25,FALSE))</f>
        <v>0</v>
      </c>
      <c r="E1072" t="str">
        <f t="array" ref="E1072">IF(ISLOGICAL(D1072),"",FREQUENCY(IF('Data Transformation'!$B$425:$B$8425='Bin Analysis'!$B1059,'Data Transformation'!$G$425:$G$8425),D1072))</f>
        <v/>
      </c>
      <c r="F1072" t="str">
        <f t="shared" si="132"/>
        <v/>
      </c>
      <c r="G1072">
        <f>Weighting!$H$16</f>
        <v>0</v>
      </c>
      <c r="H1072">
        <f t="array" ref="H1072">FREQUENCY(IF('Data Transformation'!$B$4:$B$8425=B1059,'Data Transformation'!$G$4:$G$8425),'Bin Analysis'!$B1072)</f>
        <v>19</v>
      </c>
      <c r="I1072">
        <f t="shared" si="133"/>
        <v>0</v>
      </c>
      <c r="J1072">
        <f t="shared" si="134"/>
        <v>0</v>
      </c>
      <c r="K1072">
        <f>J1072*Weighting!$W$16</f>
        <v>0</v>
      </c>
      <c r="M1072" s="14"/>
    </row>
    <row r="1073" spans="1:25" x14ac:dyDescent="0.25">
      <c r="A1073" s="32" t="str">
        <f>IF(Weighting!$P$17&gt;0,B1073,"")</f>
        <v/>
      </c>
      <c r="B1073">
        <f>Weighting!$C$17</f>
        <v>1.762</v>
      </c>
      <c r="C1073">
        <f>Weighting!$F$17</f>
        <v>0</v>
      </c>
      <c r="D1073" t="b">
        <f>IF(C1073=1,'Data Transformation'!$G$3+0.5*'Data Transformation'!$W$25,IF(C1074=1,D1074-'Data Transformation'!$W$25,FALSE))</f>
        <v>0</v>
      </c>
      <c r="E1073" t="str">
        <f t="array" ref="E1073">IF(ISLOGICAL(D1073),"",FREQUENCY(IF('Data Transformation'!$B$425:$B$8425='Bin Analysis'!$B1059,'Data Transformation'!$G$425:$G$8425),D1073))</f>
        <v/>
      </c>
      <c r="F1073" t="str">
        <f t="shared" si="132"/>
        <v/>
      </c>
      <c r="G1073">
        <f>Weighting!$H$17</f>
        <v>0</v>
      </c>
      <c r="H1073">
        <f t="array" ref="H1073">FREQUENCY(IF('Data Transformation'!$B$4:$B$8425=B1059,'Data Transformation'!$G$4:$G$8425),'Bin Analysis'!$B1073)</f>
        <v>19</v>
      </c>
      <c r="I1073">
        <f t="shared" si="133"/>
        <v>0</v>
      </c>
      <c r="J1073">
        <f t="shared" si="134"/>
        <v>0</v>
      </c>
      <c r="K1073">
        <f>J1073*Weighting!$W$17</f>
        <v>0</v>
      </c>
      <c r="M1073" s="14"/>
    </row>
    <row r="1074" spans="1:25" x14ac:dyDescent="0.25">
      <c r="A1074" s="32" t="str">
        <f>IF(Weighting!$P$18&gt;0,B1074,"")</f>
        <v/>
      </c>
      <c r="B1074">
        <f>Weighting!$C$18</f>
        <v>1.893</v>
      </c>
      <c r="C1074">
        <f>Weighting!$F$18</f>
        <v>0</v>
      </c>
      <c r="D1074" t="b">
        <f>IF(C1074=1,'Data Transformation'!$G$3+0.5*'Data Transformation'!$W$25,IF(C1075=1,D1075-'Data Transformation'!$W$25,FALSE))</f>
        <v>0</v>
      </c>
      <c r="E1074" t="str">
        <f t="array" ref="E1074">IF(ISLOGICAL(D1074),"",FREQUENCY(IF('Data Transformation'!$B$425:$B$8425='Bin Analysis'!$B1059,'Data Transformation'!$G$425:$G$8425),D1074))</f>
        <v/>
      </c>
      <c r="F1074" t="str">
        <f t="shared" si="132"/>
        <v/>
      </c>
      <c r="G1074">
        <f>Weighting!$H$18</f>
        <v>0</v>
      </c>
      <c r="H1074">
        <f t="array" ref="H1074">FREQUENCY(IF('Data Transformation'!$B$4:$B$8425=B1059,'Data Transformation'!$G$4:$G$8425),'Bin Analysis'!$B1074)</f>
        <v>19</v>
      </c>
      <c r="I1074">
        <f t="shared" si="133"/>
        <v>0</v>
      </c>
      <c r="J1074">
        <f t="shared" si="134"/>
        <v>0</v>
      </c>
      <c r="K1074">
        <f>J1074*Weighting!$W$18</f>
        <v>0</v>
      </c>
      <c r="M1074" s="14"/>
    </row>
    <row r="1075" spans="1:25" x14ac:dyDescent="0.25">
      <c r="A1075" s="32" t="str">
        <f>IF(Weighting!$P$19&gt;0,B1075,"")</f>
        <v/>
      </c>
      <c r="B1075">
        <f>Weighting!$C$19</f>
        <v>2.024</v>
      </c>
      <c r="C1075">
        <f>Weighting!$F$19</f>
        <v>0</v>
      </c>
      <c r="D1075" t="b">
        <f>IF(C1075=1,'Data Transformation'!$G$3+0.5*'Data Transformation'!$W$25,IF(C1076=1,D1076-'Data Transformation'!$W$25,FALSE))</f>
        <v>0</v>
      </c>
      <c r="E1075" t="str">
        <f t="array" ref="E1075">IF(ISLOGICAL(D1075),"",FREQUENCY(IF('Data Transformation'!$B$425:$B$8425='Bin Analysis'!$B1059,'Data Transformation'!$G$425:$G$8425),D1075))</f>
        <v/>
      </c>
      <c r="F1075" t="str">
        <f t="shared" si="132"/>
        <v/>
      </c>
      <c r="G1075">
        <f>Weighting!$H$19</f>
        <v>0</v>
      </c>
      <c r="H1075">
        <f t="array" ref="H1075">FREQUENCY(IF('Data Transformation'!$B$4:$B$8425=B1059,'Data Transformation'!$G$4:$G$8425),'Bin Analysis'!$B1075)</f>
        <v>19</v>
      </c>
      <c r="I1075">
        <f t="shared" si="133"/>
        <v>0</v>
      </c>
      <c r="J1075">
        <f t="shared" si="134"/>
        <v>0</v>
      </c>
      <c r="K1075">
        <f>J1075*Weighting!$W$19</f>
        <v>0</v>
      </c>
      <c r="M1075" s="14"/>
    </row>
    <row r="1076" spans="1:25" x14ac:dyDescent="0.25">
      <c r="A1076" s="32" t="str">
        <f>IF(Weighting!$P$20&gt;0,B1076,"")</f>
        <v/>
      </c>
      <c r="B1076">
        <f>Weighting!$C$20</f>
        <v>2.1550000000000002</v>
      </c>
      <c r="C1076">
        <f>Weighting!$F$20</f>
        <v>0</v>
      </c>
      <c r="D1076" t="b">
        <f>IF(C1076=1,'Data Transformation'!$G$3+0.5*'Data Transformation'!$W$25,IF(C1077=1,D1077-'Data Transformation'!$W$25,FALSE))</f>
        <v>0</v>
      </c>
      <c r="E1076" t="str">
        <f t="array" ref="E1076">IF(ISLOGICAL(D1076),"",FREQUENCY(IF('Data Transformation'!$B$425:$B$8425='Bin Analysis'!$B1059,'Data Transformation'!$G$425:$G$8425),D1076))</f>
        <v/>
      </c>
      <c r="F1076" t="str">
        <f t="shared" si="132"/>
        <v/>
      </c>
      <c r="G1076">
        <f>Weighting!$H$20</f>
        <v>0</v>
      </c>
      <c r="H1076">
        <f t="array" ref="H1076">FREQUENCY(IF('Data Transformation'!$B$4:$B$8425=B1059,'Data Transformation'!$G$4:$G$8425),'Bin Analysis'!$B1076)</f>
        <v>19</v>
      </c>
      <c r="I1076">
        <f t="shared" si="133"/>
        <v>0</v>
      </c>
      <c r="J1076">
        <f t="shared" si="134"/>
        <v>0</v>
      </c>
      <c r="K1076">
        <f>J1076*Weighting!$W$20</f>
        <v>0</v>
      </c>
      <c r="M1076" s="14"/>
    </row>
    <row r="1077" spans="1:25" x14ac:dyDescent="0.25">
      <c r="A1077" s="32" t="str">
        <f>IF(Weighting!$P$21&gt;0,B1077,"")</f>
        <v/>
      </c>
      <c r="B1077">
        <f>Weighting!$C$21</f>
        <v>2.2860000000000005</v>
      </c>
      <c r="C1077">
        <f>Weighting!$F$21</f>
        <v>0</v>
      </c>
      <c r="D1077" t="b">
        <f>IF(C1077=1,'Data Transformation'!$G$3+0.5*'Data Transformation'!$W$25,IF(C1078=1,D1078-'Data Transformation'!$W$25,FALSE))</f>
        <v>0</v>
      </c>
      <c r="E1077" t="str">
        <f t="array" ref="E1077">IF(ISLOGICAL(D1077),"",FREQUENCY(IF('Data Transformation'!$B$425:$B$8425='Bin Analysis'!$B1059,'Data Transformation'!$G$425:$G$8425),D1077))</f>
        <v/>
      </c>
      <c r="F1077" t="str">
        <f t="shared" si="132"/>
        <v/>
      </c>
      <c r="G1077">
        <f>Weighting!$H$21</f>
        <v>0</v>
      </c>
      <c r="H1077">
        <f t="array" ref="H1077">FREQUENCY(IF('Data Transformation'!$B$4:$B$8425=B1059,'Data Transformation'!$G$4:$G$8425),'Bin Analysis'!$B1077)</f>
        <v>19</v>
      </c>
      <c r="I1077">
        <f t="shared" si="133"/>
        <v>0</v>
      </c>
      <c r="J1077">
        <f t="shared" si="134"/>
        <v>0</v>
      </c>
      <c r="K1077">
        <f>J1077*Weighting!$W$21</f>
        <v>0</v>
      </c>
      <c r="M1077" s="14"/>
    </row>
    <row r="1078" spans="1:25" x14ac:dyDescent="0.25">
      <c r="A1078" s="32" t="str">
        <f>IF(Weighting!$P$22&gt;0,B1078,"")</f>
        <v/>
      </c>
      <c r="B1078">
        <f>Weighting!$C$22</f>
        <v>2.4170000000000007</v>
      </c>
      <c r="C1078">
        <f>Weighting!$F$22</f>
        <v>0</v>
      </c>
      <c r="D1078" t="b">
        <f>IF(C1078=1,'Data Transformation'!$G$3+0.5*'Data Transformation'!$W$25,IF(C1079=1,D1079-'Data Transformation'!$W$25,FALSE))</f>
        <v>0</v>
      </c>
      <c r="E1078" t="str">
        <f t="array" ref="E1078">IF(ISLOGICAL(D1078),"",FREQUENCY(IF('Data Transformation'!$B$425:$B$8425='Bin Analysis'!$B1059,'Data Transformation'!$G$425:$G$8425),D1078))</f>
        <v/>
      </c>
      <c r="F1078" t="str">
        <f t="shared" si="132"/>
        <v/>
      </c>
      <c r="G1078">
        <f>Weighting!$H$22</f>
        <v>0</v>
      </c>
      <c r="H1078">
        <f t="array" ref="H1078">FREQUENCY(IF('Data Transformation'!$B$4:$B$8425=B1059,'Data Transformation'!$G$4:$G$8425),'Bin Analysis'!$B1078)</f>
        <v>19</v>
      </c>
      <c r="I1078">
        <f t="shared" si="133"/>
        <v>0</v>
      </c>
      <c r="J1078">
        <f t="shared" si="134"/>
        <v>0</v>
      </c>
      <c r="K1078">
        <f>J1078*Weighting!$W$22</f>
        <v>0</v>
      </c>
      <c r="M1078" s="14"/>
    </row>
    <row r="1079" spans="1:25" x14ac:dyDescent="0.25">
      <c r="A1079" s="32" t="str">
        <f>IF(Weighting!$P$23&gt;0,B1079,"")</f>
        <v/>
      </c>
      <c r="B1079">
        <f>Weighting!$C$23</f>
        <v>2.5480000000000009</v>
      </c>
      <c r="C1079">
        <f>Weighting!$F$23</f>
        <v>0</v>
      </c>
      <c r="D1079" t="b">
        <f>IF(C1079=1,'Data Transformation'!$G$3+0.5*'Data Transformation'!$W$25,IF(C1080=1,D1080-'Data Transformation'!$W$25,FALSE))</f>
        <v>0</v>
      </c>
      <c r="E1079" t="str">
        <f t="array" ref="E1079">IF(ISLOGICAL(D1079),"",FREQUENCY(IF('Data Transformation'!$B$425:$B$8425='Bin Analysis'!$B1059,'Data Transformation'!$G$425:$G$8425),D1079))</f>
        <v/>
      </c>
      <c r="F1079" t="str">
        <f t="shared" si="132"/>
        <v/>
      </c>
      <c r="G1079">
        <f>Weighting!$H$23</f>
        <v>0</v>
      </c>
      <c r="H1079">
        <f t="array" ref="H1079">FREQUENCY(IF('Data Transformation'!$B$4:$B$8425=B1059,'Data Transformation'!$G$4:$G$8425),'Bin Analysis'!$B1079)</f>
        <v>19</v>
      </c>
      <c r="I1079">
        <f t="shared" si="133"/>
        <v>0</v>
      </c>
      <c r="J1079">
        <f t="shared" si="134"/>
        <v>0</v>
      </c>
      <c r="K1079">
        <f>J1079*Weighting!$W$23</f>
        <v>0</v>
      </c>
      <c r="M1079" s="14"/>
    </row>
    <row r="1080" spans="1:25" x14ac:dyDescent="0.25">
      <c r="A1080" s="32" t="str">
        <f>IF(Weighting!$P$24&gt;0,B1080,"")</f>
        <v/>
      </c>
      <c r="B1080">
        <f>Weighting!$C$24</f>
        <v>2.6790000000000012</v>
      </c>
      <c r="C1080">
        <f>Weighting!$F$24</f>
        <v>0</v>
      </c>
      <c r="D1080" t="b">
        <f>IF(C1080=1,'Data Transformation'!$G$3+0.5*'Data Transformation'!$W$25,IF(C1081=1,D1081-'Data Transformation'!$W$25,FALSE))</f>
        <v>0</v>
      </c>
      <c r="E1080" t="str">
        <f t="array" ref="E1080">IF(ISLOGICAL(D1080),"",FREQUENCY(IF('Data Transformation'!$B$425:$B$8425='Bin Analysis'!$B1059,'Data Transformation'!$G$425:$G$8425),D1080))</f>
        <v/>
      </c>
      <c r="F1080" t="str">
        <f t="shared" si="132"/>
        <v/>
      </c>
      <c r="G1080">
        <f>Weighting!$H$24</f>
        <v>0</v>
      </c>
      <c r="H1080">
        <f t="array" ref="H1080">FREQUENCY(IF('Data Transformation'!$B$4:$B$8425=B1059,'Data Transformation'!$G$4:$G$8425),'Bin Analysis'!$B1080)</f>
        <v>19</v>
      </c>
      <c r="I1080">
        <f t="shared" si="133"/>
        <v>0</v>
      </c>
      <c r="J1080">
        <f t="shared" si="134"/>
        <v>0</v>
      </c>
      <c r="K1080">
        <f>J1080*Weighting!$W$24</f>
        <v>0</v>
      </c>
      <c r="M1080" s="14"/>
    </row>
    <row r="1081" spans="1:25" x14ac:dyDescent="0.25">
      <c r="A1081" s="32" t="str">
        <f>IF(Weighting!$P$25&gt;0,B1081,"")</f>
        <v/>
      </c>
      <c r="B1081">
        <f>Weighting!$C$25</f>
        <v>2.8100000000000014</v>
      </c>
      <c r="C1081">
        <f>Weighting!$F$25</f>
        <v>0</v>
      </c>
      <c r="D1081" t="b">
        <f>IF(C1081=1,'Data Transformation'!$G$3+0.5*'Data Transformation'!$W$25,IF(C1082=1,D1082-'Data Transformation'!$W$25,FALSE))</f>
        <v>0</v>
      </c>
      <c r="E1081" t="str">
        <f t="array" ref="E1081">IF(ISLOGICAL(D1081),"",FREQUENCY(IF('Data Transformation'!$B$425:$B$8425='Bin Analysis'!$B1059,'Data Transformation'!$G$425:$G$8425),D1081))</f>
        <v/>
      </c>
      <c r="F1081" t="str">
        <f t="shared" si="132"/>
        <v/>
      </c>
      <c r="G1081">
        <f>Weighting!$H$25</f>
        <v>0</v>
      </c>
      <c r="H1081">
        <f t="array" ref="H1081">FREQUENCY(IF('Data Transformation'!$B$4:$B$8425=B1059,'Data Transformation'!$G$4:$G$8425),'Bin Analysis'!$B1081)</f>
        <v>19</v>
      </c>
      <c r="I1081">
        <f t="shared" si="133"/>
        <v>0</v>
      </c>
      <c r="J1081">
        <f t="shared" si="134"/>
        <v>0</v>
      </c>
      <c r="K1081">
        <f>J1081*Weighting!$W$25</f>
        <v>0</v>
      </c>
      <c r="M1081" s="14"/>
    </row>
    <row r="1082" spans="1:25" x14ac:dyDescent="0.25">
      <c r="N1082" s="55"/>
      <c r="O1082"/>
      <c r="P1082"/>
      <c r="Q1082"/>
      <c r="R1082"/>
    </row>
    <row r="1083" spans="1:25" ht="23.25" x14ac:dyDescent="0.35">
      <c r="A1083" s="21" t="s">
        <v>0</v>
      </c>
      <c r="B1083" s="21">
        <f>IFERROR(VLOOKUP(C1083,'Data Transformation'!$L$6:$M$426,2,FALSE),"")</f>
        <v>45</v>
      </c>
      <c r="C1083" s="21">
        <f>C1059+1</f>
        <v>45</v>
      </c>
      <c r="D1083" s="21"/>
      <c r="E1083" s="21"/>
      <c r="F1083" s="21"/>
      <c r="G1083" s="21"/>
      <c r="H1083" s="22"/>
      <c r="I1083" s="22"/>
      <c r="J1083" s="22"/>
      <c r="K1083" s="21"/>
      <c r="L1083" s="21">
        <f>B1083</f>
        <v>45</v>
      </c>
      <c r="M1083" s="23">
        <f>INDEX('Data Transformation'!$O$4:$O$424,MATCH($B1083,'Data Transformation'!$M$4:$M$424,0),MATCH($M$2,'Data Transformation'!$O$3,0))</f>
        <v>17</v>
      </c>
      <c r="N1083" s="27">
        <f>IF('Input and Summary Results'!$J$16="minimum",'Bin Analysis'!X1084/(M1083-1),'Bin Analysis'!Y1083/('Bin Analysis'!M1083-1))</f>
        <v>0</v>
      </c>
      <c r="O1083" s="27">
        <f>IF(M1083=FALSE,NA(),(VLOOKUP(1,C1086:K1105,4,FALSE))/(M1083-1))</f>
        <v>0.9375</v>
      </c>
      <c r="P1083" s="27">
        <f>IF(M1083=FALSE,NA(),SUM(J1086:J1105)/Weighting!$S$5)</f>
        <v>0.3</v>
      </c>
      <c r="Q1083" s="27">
        <f>IF(M1083=FALSE,NA(),SUM(K1086:K1105)/Weighting!$S$6)</f>
        <v>0.2608695652173913</v>
      </c>
      <c r="R1083" s="27">
        <f>IF(M1083=FALSE,NA(),(VLOOKUP(1,G1086:K1105,3,FALSE))/(M1083-1))</f>
        <v>0</v>
      </c>
      <c r="S1083" s="22" t="str">
        <f>IF(M1083=FALSE,NA(),IF(SUM(J1086:J1105)=2,"yes","no"))</f>
        <v>no</v>
      </c>
      <c r="X1083" s="2" cm="2">
        <f t="array" ref="X1083:X1084">FREQUENCY(IF('Data Transformation'!$B$425:$B$6424='Bin Analysis'!L1083,'Data Transformation'!$G$425:$G$6424),'Data Transformation'!$U$11)</f>
        <v>16</v>
      </c>
      <c r="Y1083" s="2" cm="2">
        <f t="array" ref="Y1083:Y1084">FREQUENCY(IF('Data Transformation'!$B$425:$B$6424='Bin Analysis'!L1083,'Data Transformation'!$G$425:$G$6424),'Data Transformation'!$U$12)</f>
        <v>1</v>
      </c>
    </row>
    <row r="1084" spans="1:25" x14ac:dyDescent="0.25">
      <c r="A1084" s="14" t="s">
        <v>67</v>
      </c>
      <c r="B1084" t="s">
        <v>47</v>
      </c>
      <c r="C1084" t="s">
        <v>5</v>
      </c>
      <c r="D1084" t="s">
        <v>100</v>
      </c>
      <c r="E1084" t="s">
        <v>101</v>
      </c>
      <c r="F1084" t="s">
        <v>102</v>
      </c>
      <c r="G1084" t="s">
        <v>70</v>
      </c>
      <c r="H1084" t="s">
        <v>31</v>
      </c>
      <c r="I1084" t="s">
        <v>32</v>
      </c>
      <c r="J1084" t="s">
        <v>46</v>
      </c>
      <c r="K1084" s="14" t="s">
        <v>45</v>
      </c>
      <c r="M1084" s="14"/>
      <c r="X1084" s="2">
        <v>0</v>
      </c>
      <c r="Y1084" s="2">
        <v>15</v>
      </c>
    </row>
    <row r="1085" spans="1:25" x14ac:dyDescent="0.25">
      <c r="A1085" s="32"/>
      <c r="D1085" t="b">
        <f>IF(C1085=1,'Data Transformation'!$G$3+0.5*'Data Transformation'!$W$25,IF(C1086=1,D1086-'Data Transformation'!$W$25,FALSE))</f>
        <v>0</v>
      </c>
      <c r="E1085" t="str">
        <f t="array" ref="E1085">IF(ISLOGICAL(D1085),"",FREQUENCY(IF('Data Transformation'!$B$425:$B$8425='Bin Analysis'!$B1083,'Data Transformation'!$G$425:$G$8425),D1085))</f>
        <v/>
      </c>
      <c r="F1085" t="str">
        <f>IF(ISLOGICAL(D1085),"",E1085-E1084)</f>
        <v/>
      </c>
      <c r="M1085" s="14"/>
    </row>
    <row r="1086" spans="1:25" x14ac:dyDescent="0.25">
      <c r="A1086" s="32">
        <f>IF(Weighting!$P$6&gt;0,B1086,"")</f>
        <v>0.32100000000000001</v>
      </c>
      <c r="B1086">
        <f>Weighting!$C$6</f>
        <v>0.32100000000000001</v>
      </c>
      <c r="C1086">
        <f>Weighting!$F$6</f>
        <v>0</v>
      </c>
      <c r="D1086" t="b">
        <f>IF(C1086=1,'Data Transformation'!$G$3+0.5*'Data Transformation'!$W$25,IF(C1087=1,D1087-'Data Transformation'!$W$25,FALSE))</f>
        <v>0</v>
      </c>
      <c r="E1086" t="str">
        <f t="array" ref="E1086">IF(ISLOGICAL(D1086),"",FREQUENCY(IF('Data Transformation'!$B$425:$B$8425='Bin Analysis'!$B1083,'Data Transformation'!$G$425:$G$8425),D1086))</f>
        <v/>
      </c>
      <c r="F1086" t="str">
        <f>IF(ISLOGICAL(D1086),"",E1086-E1085)</f>
        <v/>
      </c>
      <c r="G1086">
        <f>Weighting!$H$6</f>
        <v>1</v>
      </c>
      <c r="H1086">
        <f t="array" ref="H1086">FREQUENCY(IF('Data Transformation'!$B$4:$B$8425=B1083,'Data Transformation'!$G$4:$G$8425),'Bin Analysis'!$B1086)</f>
        <v>0</v>
      </c>
      <c r="I1086">
        <f>H1086-H1085</f>
        <v>0</v>
      </c>
      <c r="J1086">
        <f>IF(I1086=0,0,1)</f>
        <v>0</v>
      </c>
      <c r="K1086">
        <f>J1086*Weighting!$W$6</f>
        <v>0</v>
      </c>
      <c r="M1086" s="14"/>
    </row>
    <row r="1087" spans="1:25" x14ac:dyDescent="0.25">
      <c r="A1087" s="32">
        <f>IF(Weighting!$P$7&gt;0,B1087,"")</f>
        <v>0.45200000000000001</v>
      </c>
      <c r="B1087">
        <f>Weighting!$C$7</f>
        <v>0.45200000000000001</v>
      </c>
      <c r="C1087">
        <f>Weighting!$F$7</f>
        <v>0</v>
      </c>
      <c r="D1087" t="b">
        <f>IF(C1087=1,'Data Transformation'!$G$3+0.5*'Data Transformation'!$W$25,IF(C1088=1,D1088-'Data Transformation'!$W$25,FALSE))</f>
        <v>0</v>
      </c>
      <c r="E1087" t="str">
        <f t="array" ref="E1087">IF(ISLOGICAL(D1087),"",FREQUENCY(IF('Data Transformation'!$B$425:$B$8425='Bin Analysis'!$B1083,'Data Transformation'!$G$425:$G$8425),D1087))</f>
        <v/>
      </c>
      <c r="F1087" t="str">
        <f t="shared" ref="F1087:F1105" si="135">IF(ISLOGICAL(D1087),"",E1087-E1086)</f>
        <v/>
      </c>
      <c r="G1087">
        <f>Weighting!$H$7</f>
        <v>0</v>
      </c>
      <c r="H1087">
        <f t="array" ref="H1087">FREQUENCY(IF('Data Transformation'!$B$4:$B$8425=B1083,'Data Transformation'!$G$4:$G$8425),'Bin Analysis'!$B1087)</f>
        <v>0</v>
      </c>
      <c r="I1087">
        <f t="shared" ref="I1087:I1105" si="136">H1087-H1086</f>
        <v>0</v>
      </c>
      <c r="J1087">
        <f>IF(I1087=0,0,1)</f>
        <v>0</v>
      </c>
      <c r="K1087">
        <f>J1087*Weighting!$W$7</f>
        <v>0</v>
      </c>
      <c r="M1087" s="14"/>
    </row>
    <row r="1088" spans="1:25" x14ac:dyDescent="0.25">
      <c r="A1088" s="32">
        <f>IF(Weighting!$P$8&gt;0,B1088,"")</f>
        <v>0.58299999999999996</v>
      </c>
      <c r="B1088">
        <f>Weighting!$C$8</f>
        <v>0.58299999999999996</v>
      </c>
      <c r="C1088">
        <f>Weighting!$F$8</f>
        <v>0</v>
      </c>
      <c r="D1088" t="b">
        <f>IF(C1088=1,'Data Transformation'!$G$3+0.5*'Data Transformation'!$W$25,IF(C1089=1,D1089-'Data Transformation'!$W$25,FALSE))</f>
        <v>0</v>
      </c>
      <c r="E1088" t="str">
        <f t="array" ref="E1088">IF(ISLOGICAL(D1088),"",FREQUENCY(IF('Data Transformation'!$B$425:$B$8425='Bin Analysis'!$B1083,'Data Transformation'!$G$425:$G$8425),D1088))</f>
        <v/>
      </c>
      <c r="F1088" t="str">
        <f t="shared" si="135"/>
        <v/>
      </c>
      <c r="G1088">
        <f>Weighting!$H$8</f>
        <v>0</v>
      </c>
      <c r="H1088">
        <f t="array" ref="H1088">FREQUENCY(IF('Data Transformation'!$B$4:$B$8425=B1083,'Data Transformation'!$G$4:$G$8425),'Bin Analysis'!$B1088)</f>
        <v>0</v>
      </c>
      <c r="I1088">
        <f t="shared" si="136"/>
        <v>0</v>
      </c>
      <c r="J1088">
        <f t="shared" ref="J1088:J1105" si="137">IF(I1088=0,0,1)</f>
        <v>0</v>
      </c>
      <c r="K1088">
        <f>J1088*Weighting!$W$8</f>
        <v>0</v>
      </c>
      <c r="M1088" s="14"/>
    </row>
    <row r="1089" spans="1:13" x14ac:dyDescent="0.25">
      <c r="A1089" s="32">
        <f>IF(Weighting!$P$9&gt;0,B1089,"")</f>
        <v>0.71399999999999997</v>
      </c>
      <c r="B1089" s="50">
        <f>Weighting!$C$9</f>
        <v>0.71399999999999997</v>
      </c>
      <c r="C1089">
        <f>Weighting!$F$9</f>
        <v>0</v>
      </c>
      <c r="D1089" t="b">
        <f>IF(C1089=1,'Data Transformation'!$G$3+0.5*'Data Transformation'!$W$25,IF(C1090=1,D1090-'Data Transformation'!$W$25,FALSE))</f>
        <v>0</v>
      </c>
      <c r="E1089" t="str">
        <f t="array" ref="E1089">IF(ISLOGICAL(D1089),"",FREQUENCY(IF('Data Transformation'!$B$425:$B$8425='Bin Analysis'!$B1083,'Data Transformation'!$G$425:$G$8425),D1089))</f>
        <v/>
      </c>
      <c r="F1089" t="str">
        <f t="shared" si="135"/>
        <v/>
      </c>
      <c r="G1089">
        <f>Weighting!$H$9</f>
        <v>0</v>
      </c>
      <c r="H1089">
        <f t="array" ref="H1089">FREQUENCY(IF('Data Transformation'!$B$4:$B$8425=B1083,'Data Transformation'!$G$4:$G$8425),'Bin Analysis'!$B1089)</f>
        <v>0</v>
      </c>
      <c r="I1089">
        <f t="shared" si="136"/>
        <v>0</v>
      </c>
      <c r="J1089">
        <f t="shared" si="137"/>
        <v>0</v>
      </c>
      <c r="K1089">
        <f>J1089*Weighting!$W$9</f>
        <v>0</v>
      </c>
      <c r="M1089" s="14"/>
    </row>
    <row r="1090" spans="1:13" x14ac:dyDescent="0.25">
      <c r="A1090" s="32">
        <f>IF(Weighting!$P$10&gt;0,B1090,"")</f>
        <v>0.84499999999999997</v>
      </c>
      <c r="B1090">
        <f>Weighting!$C$10</f>
        <v>0.84499999999999997</v>
      </c>
      <c r="C1090">
        <f>Weighting!$F$10</f>
        <v>0</v>
      </c>
      <c r="D1090" t="b">
        <f>IF(C1090=1,'Data Transformation'!$G$3+0.5*'Data Transformation'!$W$25,IF(C1091=1,D1091-'Data Transformation'!$W$25,FALSE))</f>
        <v>0</v>
      </c>
      <c r="E1090" t="str">
        <f t="array" ref="E1090">IF(ISLOGICAL(D1090),"",FREQUENCY(IF('Data Transformation'!$B$425:$B$8425='Bin Analysis'!$B1083,'Data Transformation'!$G$425:$G$8425),D1090))</f>
        <v/>
      </c>
      <c r="F1090" t="str">
        <f t="shared" si="135"/>
        <v/>
      </c>
      <c r="G1090">
        <f>Weighting!$H$10</f>
        <v>0</v>
      </c>
      <c r="H1090">
        <f t="array" ref="H1090">FREQUENCY(IF('Data Transformation'!$B$4:$B$8425=B1083,'Data Transformation'!$G$4:$G$8425),'Bin Analysis'!$B1090)</f>
        <v>1</v>
      </c>
      <c r="I1090">
        <f t="shared" si="136"/>
        <v>1</v>
      </c>
      <c r="J1090">
        <f t="shared" si="137"/>
        <v>1</v>
      </c>
      <c r="K1090">
        <f>J1090*Weighting!$W$10</f>
        <v>3</v>
      </c>
      <c r="M1090" s="14"/>
    </row>
    <row r="1091" spans="1:13" x14ac:dyDescent="0.25">
      <c r="A1091" s="32">
        <f>IF(Weighting!$P$11&gt;0,B1091,"")</f>
        <v>0.97599999999999998</v>
      </c>
      <c r="B1091">
        <f>Weighting!$C$11</f>
        <v>0.97599999999999998</v>
      </c>
      <c r="C1091">
        <f>Weighting!$F$11</f>
        <v>0</v>
      </c>
      <c r="D1091">
        <f>IF(C1091=1,'Data Transformation'!$G$3+0.5*'Data Transformation'!$W$25,IF(C1092=1,D1092-'Data Transformation'!$W$25,FALSE))</f>
        <v>0.86899999999999999</v>
      </c>
      <c r="E1091">
        <f t="array" ref="E1091">IF(ISLOGICAL(D1091),"",FREQUENCY(IF('Data Transformation'!$B$425:$B$8425='Bin Analysis'!$B1083,'Data Transformation'!$G$425:$G$8425),D1091))</f>
        <v>1</v>
      </c>
      <c r="F1091" t="e">
        <f t="shared" si="135"/>
        <v>#VALUE!</v>
      </c>
      <c r="G1091">
        <f>Weighting!$H$11</f>
        <v>0</v>
      </c>
      <c r="H1091">
        <f t="array" ref="H1091">FREQUENCY(IF('Data Transformation'!$B$4:$B$8425=B1083,'Data Transformation'!$G$4:$G$8425),'Bin Analysis'!$B1091)</f>
        <v>10</v>
      </c>
      <c r="I1091">
        <f t="shared" si="136"/>
        <v>9</v>
      </c>
      <c r="J1091">
        <f t="shared" si="137"/>
        <v>1</v>
      </c>
      <c r="K1091">
        <f>J1091*Weighting!$W$11</f>
        <v>2</v>
      </c>
      <c r="M1091" s="14"/>
    </row>
    <row r="1092" spans="1:13" x14ac:dyDescent="0.25">
      <c r="A1092" s="32">
        <f>IF(Weighting!$P$12&gt;0,B1092,"")</f>
        <v>1.107</v>
      </c>
      <c r="B1092">
        <f>Weighting!$C$12</f>
        <v>1.107</v>
      </c>
      <c r="C1092">
        <f>Weighting!$F$12</f>
        <v>1</v>
      </c>
      <c r="D1092">
        <f>IF(C1092=1,'Data Transformation'!$G$3+0.5*'Data Transformation'!$W$25,IF(C1093=1,D1093-'Data Transformation'!$W$25,FALSE))</f>
        <v>1.131</v>
      </c>
      <c r="E1092">
        <f t="array" ref="E1092">IF(ISLOGICAL(D1092),"",FREQUENCY(IF('Data Transformation'!$B$425:$B$8425='Bin Analysis'!$B1083,'Data Transformation'!$G$425:$G$8425),D1092))</f>
        <v>16</v>
      </c>
      <c r="F1092">
        <f t="shared" si="135"/>
        <v>15</v>
      </c>
      <c r="G1092">
        <f>Weighting!$H$12</f>
        <v>0</v>
      </c>
      <c r="H1092">
        <f t="array" ref="H1092">FREQUENCY(IF('Data Transformation'!$B$4:$B$8425=B1083,'Data Transformation'!$G$4:$G$8425),'Bin Analysis'!$B1092)</f>
        <v>17</v>
      </c>
      <c r="I1092">
        <f t="shared" si="136"/>
        <v>7</v>
      </c>
      <c r="J1092">
        <f t="shared" si="137"/>
        <v>1</v>
      </c>
      <c r="K1092">
        <f>J1092*Weighting!$W$12</f>
        <v>1</v>
      </c>
      <c r="M1092" s="14"/>
    </row>
    <row r="1093" spans="1:13" x14ac:dyDescent="0.25">
      <c r="A1093" s="32">
        <f>IF(Weighting!$P$13&gt;0,B1093,"")</f>
        <v>1.238</v>
      </c>
      <c r="B1093">
        <f>Weighting!$C$13</f>
        <v>1.238</v>
      </c>
      <c r="C1093">
        <f>Weighting!$F$13</f>
        <v>0</v>
      </c>
      <c r="D1093" t="b">
        <f>IF(C1093=1,'Data Transformation'!$G$3+0.5*'Data Transformation'!$W$25,IF(C1094=1,D1094-'Data Transformation'!$W$25,FALSE))</f>
        <v>0</v>
      </c>
      <c r="E1093" t="str">
        <f t="array" ref="E1093">IF(ISLOGICAL(D1093),"",FREQUENCY(IF('Data Transformation'!$B$425:$B$8425='Bin Analysis'!$B1083,'Data Transformation'!$G$425:$G$8425),D1093))</f>
        <v/>
      </c>
      <c r="F1093" t="str">
        <f t="shared" si="135"/>
        <v/>
      </c>
      <c r="G1093">
        <f>Weighting!$H$13</f>
        <v>0</v>
      </c>
      <c r="H1093">
        <f t="array" ref="H1093">FREQUENCY(IF('Data Transformation'!$B$4:$B$8425=B1083,'Data Transformation'!$G$4:$G$8425),'Bin Analysis'!$B1093)</f>
        <v>17</v>
      </c>
      <c r="I1093">
        <f t="shared" si="136"/>
        <v>0</v>
      </c>
      <c r="J1093">
        <f t="shared" si="137"/>
        <v>0</v>
      </c>
      <c r="K1093">
        <f>J1093*Weighting!$W$13</f>
        <v>0</v>
      </c>
      <c r="M1093" s="14"/>
    </row>
    <row r="1094" spans="1:13" x14ac:dyDescent="0.25">
      <c r="A1094" s="32">
        <f>IF(Weighting!$P$14&gt;0,B1094,"")</f>
        <v>1.369</v>
      </c>
      <c r="B1094">
        <f>Weighting!$C$14</f>
        <v>1.369</v>
      </c>
      <c r="C1094">
        <f>Weighting!$F$14</f>
        <v>0</v>
      </c>
      <c r="D1094" t="b">
        <f>IF(C1094=1,'Data Transformation'!$G$3+0.5*'Data Transformation'!$W$25,IF(C1095=1,D1095-'Data Transformation'!$W$25,FALSE))</f>
        <v>0</v>
      </c>
      <c r="E1094" t="str">
        <f t="array" ref="E1094">IF(ISLOGICAL(D1094),"",FREQUENCY(IF('Data Transformation'!$B$425:$B$8425='Bin Analysis'!$B1083,'Data Transformation'!$G$425:$G$8425),D1094))</f>
        <v/>
      </c>
      <c r="F1094" t="str">
        <f t="shared" si="135"/>
        <v/>
      </c>
      <c r="G1094">
        <f>Weighting!$H$14</f>
        <v>0</v>
      </c>
      <c r="H1094">
        <f t="array" ref="H1094">FREQUENCY(IF('Data Transformation'!$B$4:$B$8425=B1083,'Data Transformation'!$G$4:$G$8425),'Bin Analysis'!$B1094)</f>
        <v>17</v>
      </c>
      <c r="I1094">
        <f t="shared" si="136"/>
        <v>0</v>
      </c>
      <c r="J1094">
        <f t="shared" si="137"/>
        <v>0</v>
      </c>
      <c r="K1094">
        <f>J1094*Weighting!$W$14</f>
        <v>0</v>
      </c>
      <c r="M1094" s="14"/>
    </row>
    <row r="1095" spans="1:13" x14ac:dyDescent="0.25">
      <c r="A1095" s="32">
        <f>IF(Weighting!$P$15&gt;0,B1095,"")</f>
        <v>1.5000009999999999</v>
      </c>
      <c r="B1095">
        <f>Weighting!$C$15</f>
        <v>1.5000009999999999</v>
      </c>
      <c r="C1095">
        <f>Weighting!$F$15</f>
        <v>0</v>
      </c>
      <c r="D1095" t="b">
        <f>IF(C1095=1,'Data Transformation'!$G$3+0.5*'Data Transformation'!$W$25,IF(C1096=1,D1096-'Data Transformation'!$W$25,FALSE))</f>
        <v>0</v>
      </c>
      <c r="E1095" t="str">
        <f t="array" ref="E1095">IF(ISLOGICAL(D1095),"",FREQUENCY(IF('Data Transformation'!$B$425:$B$8425='Bin Analysis'!$B1083,'Data Transformation'!$G$425:$G$8425),D1095))</f>
        <v/>
      </c>
      <c r="F1095" t="str">
        <f t="shared" si="135"/>
        <v/>
      </c>
      <c r="G1095">
        <f>Weighting!$H$15</f>
        <v>0</v>
      </c>
      <c r="H1095">
        <f t="array" ref="H1095">FREQUENCY(IF('Data Transformation'!$B$4:$B$8425=B1083,'Data Transformation'!$G$4:$G$8425),'Bin Analysis'!$B1095)</f>
        <v>17</v>
      </c>
      <c r="I1095">
        <f t="shared" si="136"/>
        <v>0</v>
      </c>
      <c r="J1095">
        <f t="shared" si="137"/>
        <v>0</v>
      </c>
      <c r="K1095">
        <f>J1095*Weighting!$W$15</f>
        <v>0</v>
      </c>
      <c r="M1095" s="14"/>
    </row>
    <row r="1096" spans="1:13" x14ac:dyDescent="0.25">
      <c r="A1096" s="32" t="str">
        <f>IF(Weighting!$P$16&gt;0,B1096,"")</f>
        <v/>
      </c>
      <c r="B1096">
        <f>Weighting!$C$16</f>
        <v>1.631</v>
      </c>
      <c r="C1096">
        <f>Weighting!$F$16</f>
        <v>0</v>
      </c>
      <c r="D1096" t="b">
        <f>IF(C1096=1,'Data Transformation'!$G$3+0.5*'Data Transformation'!$W$25,IF(C1097=1,D1097-'Data Transformation'!$W$25,FALSE))</f>
        <v>0</v>
      </c>
      <c r="E1096" t="str">
        <f t="array" ref="E1096">IF(ISLOGICAL(D1096),"",FREQUENCY(IF('Data Transformation'!$B$425:$B$8425='Bin Analysis'!$B1083,'Data Transformation'!$G$425:$G$8425),D1096))</f>
        <v/>
      </c>
      <c r="F1096" t="str">
        <f t="shared" si="135"/>
        <v/>
      </c>
      <c r="G1096">
        <f>Weighting!$H$16</f>
        <v>0</v>
      </c>
      <c r="H1096">
        <f t="array" ref="H1096">FREQUENCY(IF('Data Transformation'!$B$4:$B$8425=B1083,'Data Transformation'!$G$4:$G$8425),'Bin Analysis'!$B1096)</f>
        <v>17</v>
      </c>
      <c r="I1096">
        <f t="shared" si="136"/>
        <v>0</v>
      </c>
      <c r="J1096">
        <f t="shared" si="137"/>
        <v>0</v>
      </c>
      <c r="K1096">
        <f>J1096*Weighting!$W$16</f>
        <v>0</v>
      </c>
      <c r="M1096" s="14"/>
    </row>
    <row r="1097" spans="1:13" x14ac:dyDescent="0.25">
      <c r="A1097" s="32" t="str">
        <f>IF(Weighting!$P$17&gt;0,B1097,"")</f>
        <v/>
      </c>
      <c r="B1097">
        <f>Weighting!$C$17</f>
        <v>1.762</v>
      </c>
      <c r="C1097">
        <f>Weighting!$F$17</f>
        <v>0</v>
      </c>
      <c r="D1097" t="b">
        <f>IF(C1097=1,'Data Transformation'!$G$3+0.5*'Data Transformation'!$W$25,IF(C1098=1,D1098-'Data Transformation'!$W$25,FALSE))</f>
        <v>0</v>
      </c>
      <c r="E1097" t="str">
        <f t="array" ref="E1097">IF(ISLOGICAL(D1097),"",FREQUENCY(IF('Data Transformation'!$B$425:$B$8425='Bin Analysis'!$B1083,'Data Transformation'!$G$425:$G$8425),D1097))</f>
        <v/>
      </c>
      <c r="F1097" t="str">
        <f t="shared" si="135"/>
        <v/>
      </c>
      <c r="G1097">
        <f>Weighting!$H$17</f>
        <v>0</v>
      </c>
      <c r="H1097">
        <f t="array" ref="H1097">FREQUENCY(IF('Data Transformation'!$B$4:$B$8425=B1083,'Data Transformation'!$G$4:$G$8425),'Bin Analysis'!$B1097)</f>
        <v>17</v>
      </c>
      <c r="I1097">
        <f t="shared" si="136"/>
        <v>0</v>
      </c>
      <c r="J1097">
        <f t="shared" si="137"/>
        <v>0</v>
      </c>
      <c r="K1097">
        <f>J1097*Weighting!$W$17</f>
        <v>0</v>
      </c>
      <c r="M1097" s="14"/>
    </row>
    <row r="1098" spans="1:13" x14ac:dyDescent="0.25">
      <c r="A1098" s="32" t="str">
        <f>IF(Weighting!$P$18&gt;0,B1098,"")</f>
        <v/>
      </c>
      <c r="B1098">
        <f>Weighting!$C$18</f>
        <v>1.893</v>
      </c>
      <c r="C1098">
        <f>Weighting!$F$18</f>
        <v>0</v>
      </c>
      <c r="D1098" t="b">
        <f>IF(C1098=1,'Data Transformation'!$G$3+0.5*'Data Transformation'!$W$25,IF(C1099=1,D1099-'Data Transformation'!$W$25,FALSE))</f>
        <v>0</v>
      </c>
      <c r="E1098" t="str">
        <f t="array" ref="E1098">IF(ISLOGICAL(D1098),"",FREQUENCY(IF('Data Transformation'!$B$425:$B$8425='Bin Analysis'!$B1083,'Data Transformation'!$G$425:$G$8425),D1098))</f>
        <v/>
      </c>
      <c r="F1098" t="str">
        <f t="shared" si="135"/>
        <v/>
      </c>
      <c r="G1098">
        <f>Weighting!$H$18</f>
        <v>0</v>
      </c>
      <c r="H1098">
        <f t="array" ref="H1098">FREQUENCY(IF('Data Transformation'!$B$4:$B$8425=B1083,'Data Transformation'!$G$4:$G$8425),'Bin Analysis'!$B1098)</f>
        <v>17</v>
      </c>
      <c r="I1098">
        <f t="shared" si="136"/>
        <v>0</v>
      </c>
      <c r="J1098">
        <f t="shared" si="137"/>
        <v>0</v>
      </c>
      <c r="K1098">
        <f>J1098*Weighting!$W$18</f>
        <v>0</v>
      </c>
      <c r="M1098" s="14"/>
    </row>
    <row r="1099" spans="1:13" x14ac:dyDescent="0.25">
      <c r="A1099" s="32" t="str">
        <f>IF(Weighting!$P$19&gt;0,B1099,"")</f>
        <v/>
      </c>
      <c r="B1099">
        <f>Weighting!$C$19</f>
        <v>2.024</v>
      </c>
      <c r="C1099">
        <f>Weighting!$F$19</f>
        <v>0</v>
      </c>
      <c r="D1099" t="b">
        <f>IF(C1099=1,'Data Transformation'!$G$3+0.5*'Data Transformation'!$W$25,IF(C1100=1,D1100-'Data Transformation'!$W$25,FALSE))</f>
        <v>0</v>
      </c>
      <c r="E1099" t="str">
        <f t="array" ref="E1099">IF(ISLOGICAL(D1099),"",FREQUENCY(IF('Data Transformation'!$B$425:$B$8425='Bin Analysis'!$B1083,'Data Transformation'!$G$425:$G$8425),D1099))</f>
        <v/>
      </c>
      <c r="F1099" t="str">
        <f t="shared" si="135"/>
        <v/>
      </c>
      <c r="G1099">
        <f>Weighting!$H$19</f>
        <v>0</v>
      </c>
      <c r="H1099">
        <f t="array" ref="H1099">FREQUENCY(IF('Data Transformation'!$B$4:$B$8425=B1083,'Data Transformation'!$G$4:$G$8425),'Bin Analysis'!$B1099)</f>
        <v>17</v>
      </c>
      <c r="I1099">
        <f t="shared" si="136"/>
        <v>0</v>
      </c>
      <c r="J1099">
        <f t="shared" si="137"/>
        <v>0</v>
      </c>
      <c r="K1099">
        <f>J1099*Weighting!$W$19</f>
        <v>0</v>
      </c>
      <c r="M1099" s="14"/>
    </row>
    <row r="1100" spans="1:13" x14ac:dyDescent="0.25">
      <c r="A1100" s="32" t="str">
        <f>IF(Weighting!$P$20&gt;0,B1100,"")</f>
        <v/>
      </c>
      <c r="B1100">
        <f>Weighting!$C$20</f>
        <v>2.1550000000000002</v>
      </c>
      <c r="C1100">
        <f>Weighting!$F$20</f>
        <v>0</v>
      </c>
      <c r="D1100" t="b">
        <f>IF(C1100=1,'Data Transformation'!$G$3+0.5*'Data Transformation'!$W$25,IF(C1101=1,D1101-'Data Transformation'!$W$25,FALSE))</f>
        <v>0</v>
      </c>
      <c r="E1100" t="str">
        <f t="array" ref="E1100">IF(ISLOGICAL(D1100),"",FREQUENCY(IF('Data Transformation'!$B$425:$B$8425='Bin Analysis'!$B1083,'Data Transformation'!$G$425:$G$8425),D1100))</f>
        <v/>
      </c>
      <c r="F1100" t="str">
        <f t="shared" si="135"/>
        <v/>
      </c>
      <c r="G1100">
        <f>Weighting!$H$20</f>
        <v>0</v>
      </c>
      <c r="H1100">
        <f t="array" ref="H1100">FREQUENCY(IF('Data Transformation'!$B$4:$B$8425=B1083,'Data Transformation'!$G$4:$G$8425),'Bin Analysis'!$B1100)</f>
        <v>17</v>
      </c>
      <c r="I1100">
        <f t="shared" si="136"/>
        <v>0</v>
      </c>
      <c r="J1100">
        <f t="shared" si="137"/>
        <v>0</v>
      </c>
      <c r="K1100">
        <f>J1100*Weighting!$W$20</f>
        <v>0</v>
      </c>
      <c r="M1100" s="14"/>
    </row>
    <row r="1101" spans="1:13" x14ac:dyDescent="0.25">
      <c r="A1101" s="32" t="str">
        <f>IF(Weighting!$P$21&gt;0,B1101,"")</f>
        <v/>
      </c>
      <c r="B1101">
        <f>Weighting!$C$21</f>
        <v>2.2860000000000005</v>
      </c>
      <c r="C1101">
        <f>Weighting!$F$21</f>
        <v>0</v>
      </c>
      <c r="D1101" t="b">
        <f>IF(C1101=1,'Data Transformation'!$G$3+0.5*'Data Transformation'!$W$25,IF(C1102=1,D1102-'Data Transformation'!$W$25,FALSE))</f>
        <v>0</v>
      </c>
      <c r="E1101" t="str">
        <f t="array" ref="E1101">IF(ISLOGICAL(D1101),"",FREQUENCY(IF('Data Transformation'!$B$425:$B$8425='Bin Analysis'!$B1083,'Data Transformation'!$G$425:$G$8425),D1101))</f>
        <v/>
      </c>
      <c r="F1101" t="str">
        <f t="shared" si="135"/>
        <v/>
      </c>
      <c r="G1101">
        <f>Weighting!$H$21</f>
        <v>0</v>
      </c>
      <c r="H1101">
        <f t="array" ref="H1101">FREQUENCY(IF('Data Transformation'!$B$4:$B$8425=B1083,'Data Transformation'!$G$4:$G$8425),'Bin Analysis'!$B1101)</f>
        <v>17</v>
      </c>
      <c r="I1101">
        <f t="shared" si="136"/>
        <v>0</v>
      </c>
      <c r="J1101">
        <f t="shared" si="137"/>
        <v>0</v>
      </c>
      <c r="K1101">
        <f>J1101*Weighting!$W$21</f>
        <v>0</v>
      </c>
      <c r="M1101" s="14"/>
    </row>
    <row r="1102" spans="1:13" x14ac:dyDescent="0.25">
      <c r="A1102" s="32" t="str">
        <f>IF(Weighting!$P$22&gt;0,B1102,"")</f>
        <v/>
      </c>
      <c r="B1102">
        <f>Weighting!$C$22</f>
        <v>2.4170000000000007</v>
      </c>
      <c r="C1102">
        <f>Weighting!$F$22</f>
        <v>0</v>
      </c>
      <c r="D1102" t="b">
        <f>IF(C1102=1,'Data Transformation'!$G$3+0.5*'Data Transformation'!$W$25,IF(C1103=1,D1103-'Data Transformation'!$W$25,FALSE))</f>
        <v>0</v>
      </c>
      <c r="E1102" t="str">
        <f t="array" ref="E1102">IF(ISLOGICAL(D1102),"",FREQUENCY(IF('Data Transformation'!$B$425:$B$8425='Bin Analysis'!$B1083,'Data Transformation'!$G$425:$G$8425),D1102))</f>
        <v/>
      </c>
      <c r="F1102" t="str">
        <f t="shared" si="135"/>
        <v/>
      </c>
      <c r="G1102">
        <f>Weighting!$H$22</f>
        <v>0</v>
      </c>
      <c r="H1102">
        <f t="array" ref="H1102">FREQUENCY(IF('Data Transformation'!$B$4:$B$8425=B1083,'Data Transformation'!$G$4:$G$8425),'Bin Analysis'!$B1102)</f>
        <v>17</v>
      </c>
      <c r="I1102">
        <f t="shared" si="136"/>
        <v>0</v>
      </c>
      <c r="J1102">
        <f t="shared" si="137"/>
        <v>0</v>
      </c>
      <c r="K1102">
        <f>J1102*Weighting!$W$22</f>
        <v>0</v>
      </c>
      <c r="M1102" s="14"/>
    </row>
    <row r="1103" spans="1:13" x14ac:dyDescent="0.25">
      <c r="A1103" s="32" t="str">
        <f>IF(Weighting!$P$23&gt;0,B1103,"")</f>
        <v/>
      </c>
      <c r="B1103">
        <f>Weighting!$C$23</f>
        <v>2.5480000000000009</v>
      </c>
      <c r="C1103">
        <f>Weighting!$F$23</f>
        <v>0</v>
      </c>
      <c r="D1103" t="b">
        <f>IF(C1103=1,'Data Transformation'!$G$3+0.5*'Data Transformation'!$W$25,IF(C1104=1,D1104-'Data Transformation'!$W$25,FALSE))</f>
        <v>0</v>
      </c>
      <c r="E1103" t="str">
        <f t="array" ref="E1103">IF(ISLOGICAL(D1103),"",FREQUENCY(IF('Data Transformation'!$B$425:$B$8425='Bin Analysis'!$B1083,'Data Transformation'!$G$425:$G$8425),D1103))</f>
        <v/>
      </c>
      <c r="F1103" t="str">
        <f t="shared" si="135"/>
        <v/>
      </c>
      <c r="G1103">
        <f>Weighting!$H$23</f>
        <v>0</v>
      </c>
      <c r="H1103">
        <f t="array" ref="H1103">FREQUENCY(IF('Data Transformation'!$B$4:$B$8425=B1083,'Data Transformation'!$G$4:$G$8425),'Bin Analysis'!$B1103)</f>
        <v>17</v>
      </c>
      <c r="I1103">
        <f t="shared" si="136"/>
        <v>0</v>
      </c>
      <c r="J1103">
        <f t="shared" si="137"/>
        <v>0</v>
      </c>
      <c r="K1103">
        <f>J1103*Weighting!$W$23</f>
        <v>0</v>
      </c>
      <c r="M1103" s="14"/>
    </row>
    <row r="1104" spans="1:13" x14ac:dyDescent="0.25">
      <c r="A1104" s="32" t="str">
        <f>IF(Weighting!$P$24&gt;0,B1104,"")</f>
        <v/>
      </c>
      <c r="B1104">
        <f>Weighting!$C$24</f>
        <v>2.6790000000000012</v>
      </c>
      <c r="C1104">
        <f>Weighting!$F$24</f>
        <v>0</v>
      </c>
      <c r="D1104" t="b">
        <f>IF(C1104=1,'Data Transformation'!$G$3+0.5*'Data Transformation'!$W$25,IF(C1105=1,D1105-'Data Transformation'!$W$25,FALSE))</f>
        <v>0</v>
      </c>
      <c r="E1104" t="str">
        <f t="array" ref="E1104">IF(ISLOGICAL(D1104),"",FREQUENCY(IF('Data Transformation'!$B$425:$B$8425='Bin Analysis'!$B1083,'Data Transformation'!$G$425:$G$8425),D1104))</f>
        <v/>
      </c>
      <c r="F1104" t="str">
        <f t="shared" si="135"/>
        <v/>
      </c>
      <c r="G1104">
        <f>Weighting!$H$24</f>
        <v>0</v>
      </c>
      <c r="H1104">
        <f t="array" ref="H1104">FREQUENCY(IF('Data Transformation'!$B$4:$B$8425=B1083,'Data Transformation'!$G$4:$G$8425),'Bin Analysis'!$B1104)</f>
        <v>17</v>
      </c>
      <c r="I1104">
        <f t="shared" si="136"/>
        <v>0</v>
      </c>
      <c r="J1104">
        <f t="shared" si="137"/>
        <v>0</v>
      </c>
      <c r="K1104">
        <f>J1104*Weighting!$W$24</f>
        <v>0</v>
      </c>
      <c r="M1104" s="14"/>
    </row>
    <row r="1105" spans="1:25" x14ac:dyDescent="0.25">
      <c r="A1105" s="32" t="str">
        <f>IF(Weighting!$P$25&gt;0,B1105,"")</f>
        <v/>
      </c>
      <c r="B1105">
        <f>Weighting!$C$25</f>
        <v>2.8100000000000014</v>
      </c>
      <c r="C1105">
        <f>Weighting!$F$25</f>
        <v>0</v>
      </c>
      <c r="D1105" t="b">
        <f>IF(C1105=1,'Data Transformation'!$G$3+0.5*'Data Transformation'!$W$25,IF(C1106=1,D1106-'Data Transformation'!$W$25,FALSE))</f>
        <v>0</v>
      </c>
      <c r="E1105" t="str">
        <f t="array" ref="E1105">IF(ISLOGICAL(D1105),"",FREQUENCY(IF('Data Transformation'!$B$425:$B$8425='Bin Analysis'!$B1083,'Data Transformation'!$G$425:$G$8425),D1105))</f>
        <v/>
      </c>
      <c r="F1105" t="str">
        <f t="shared" si="135"/>
        <v/>
      </c>
      <c r="G1105">
        <f>Weighting!$H$25</f>
        <v>0</v>
      </c>
      <c r="H1105">
        <f t="array" ref="H1105">FREQUENCY(IF('Data Transformation'!$B$4:$B$8425=B1083,'Data Transformation'!$G$4:$G$8425),'Bin Analysis'!$B1105)</f>
        <v>17</v>
      </c>
      <c r="I1105">
        <f t="shared" si="136"/>
        <v>0</v>
      </c>
      <c r="J1105">
        <f t="shared" si="137"/>
        <v>0</v>
      </c>
      <c r="K1105">
        <f>J1105*Weighting!$W$25</f>
        <v>0</v>
      </c>
      <c r="M1105" s="14"/>
    </row>
    <row r="1106" spans="1:25" x14ac:dyDescent="0.25">
      <c r="O1106"/>
      <c r="P1106"/>
      <c r="Q1106"/>
      <c r="R1106"/>
    </row>
    <row r="1107" spans="1:25" ht="23.25" x14ac:dyDescent="0.35">
      <c r="A1107" s="21" t="s">
        <v>0</v>
      </c>
      <c r="B1107" s="21">
        <f>IFERROR(VLOOKUP(C1107,'Data Transformation'!$L$6:$M$426,2,FALSE),"")</f>
        <v>46</v>
      </c>
      <c r="C1107" s="21">
        <f>C1083+1</f>
        <v>46</v>
      </c>
      <c r="D1107" s="21"/>
      <c r="E1107" s="21"/>
      <c r="F1107" s="21"/>
      <c r="G1107" s="21"/>
      <c r="H1107" s="22"/>
      <c r="I1107" s="22"/>
      <c r="J1107" s="22"/>
      <c r="K1107" s="21"/>
      <c r="L1107" s="21">
        <f>B1107</f>
        <v>46</v>
      </c>
      <c r="M1107" s="23">
        <f>INDEX('Data Transformation'!$O$4:$O$424,MATCH($B1107,'Data Transformation'!$M$4:$M$424,0),MATCH($M$2,'Data Transformation'!$O$3,0))</f>
        <v>19</v>
      </c>
      <c r="N1107" s="27">
        <f>IF('Input and Summary Results'!$J$16="minimum",'Bin Analysis'!X1108/(M1107-1),'Bin Analysis'!Y1107/('Bin Analysis'!M1107-1))</f>
        <v>0</v>
      </c>
      <c r="O1107" s="27">
        <f>IF(M1107=FALSE,NA(),(VLOOKUP(1,C1110:K1129,4,FALSE))/(M1107-1))</f>
        <v>5.5555555555555552E-2</v>
      </c>
      <c r="P1107" s="27">
        <f>IF(M1107=FALSE,NA(),SUM(J1110:J1129)/Weighting!$S$5)</f>
        <v>0.5</v>
      </c>
      <c r="Q1107" s="27">
        <f>IF(M1107=FALSE,NA(),SUM(K1110:K1129)/Weighting!$S$6)</f>
        <v>0.39130434782608697</v>
      </c>
      <c r="R1107" s="27">
        <f>IF(M1107=FALSE,NA(),(VLOOKUP(1,G1110:K1129,3,FALSE))/(M1107-1))</f>
        <v>0.72222222222222221</v>
      </c>
      <c r="S1107" s="22" t="str">
        <f>IF(M1107=FALSE,NA(),IF(SUM(J1110:J1129)=2,"yes","no"))</f>
        <v>no</v>
      </c>
      <c r="X1107" s="2" cm="2">
        <f t="array" ref="X1107:X1108">FREQUENCY(IF('Data Transformation'!$B$425:$B$6424='Bin Analysis'!L1107,'Data Transformation'!$G$425:$G$6424),'Data Transformation'!$U$11)</f>
        <v>18</v>
      </c>
      <c r="Y1107" s="2" cm="2">
        <f t="array" ref="Y1107:Y1108">FREQUENCY(IF('Data Transformation'!$B$425:$B$6424='Bin Analysis'!L1107,'Data Transformation'!$G$425:$G$6424),'Data Transformation'!$U$12)</f>
        <v>17</v>
      </c>
    </row>
    <row r="1108" spans="1:25" x14ac:dyDescent="0.25">
      <c r="A1108" s="14" t="s">
        <v>67</v>
      </c>
      <c r="B1108" t="s">
        <v>47</v>
      </c>
      <c r="C1108" t="s">
        <v>5</v>
      </c>
      <c r="D1108" t="s">
        <v>100</v>
      </c>
      <c r="E1108" t="s">
        <v>101</v>
      </c>
      <c r="F1108" t="s">
        <v>102</v>
      </c>
      <c r="G1108" t="s">
        <v>70</v>
      </c>
      <c r="H1108" t="s">
        <v>31</v>
      </c>
      <c r="I1108" t="s">
        <v>32</v>
      </c>
      <c r="J1108" t="s">
        <v>46</v>
      </c>
      <c r="K1108" s="14" t="s">
        <v>45</v>
      </c>
      <c r="M1108" s="14"/>
      <c r="X1108" s="2">
        <v>0</v>
      </c>
      <c r="Y1108" s="2">
        <v>1</v>
      </c>
    </row>
    <row r="1109" spans="1:25" x14ac:dyDescent="0.25">
      <c r="A1109" s="32"/>
      <c r="D1109" t="b">
        <f>IF(C1109=1,'Data Transformation'!$G$3+0.5*'Data Transformation'!$W$25,IF(C1110=1,D1110-'Data Transformation'!$W$25,FALSE))</f>
        <v>0</v>
      </c>
      <c r="E1109" t="str">
        <f t="array" ref="E1109">IF(ISLOGICAL(D1109),"",FREQUENCY(IF('Data Transformation'!$B$425:$B$8425='Bin Analysis'!$B1107,'Data Transformation'!$G$425:$G$8425),D1109))</f>
        <v/>
      </c>
      <c r="F1109" t="str">
        <f>IF(ISLOGICAL(D1109),"",E1109-E1108)</f>
        <v/>
      </c>
      <c r="M1109" s="14"/>
    </row>
    <row r="1110" spans="1:25" x14ac:dyDescent="0.25">
      <c r="A1110" s="32">
        <f>IF(Weighting!$P$6&gt;0,B1110,"")</f>
        <v>0.32100000000000001</v>
      </c>
      <c r="B1110">
        <f>Weighting!$C$6</f>
        <v>0.32100000000000001</v>
      </c>
      <c r="C1110">
        <f>Weighting!$F$6</f>
        <v>0</v>
      </c>
      <c r="D1110" t="b">
        <f>IF(C1110=1,'Data Transformation'!$G$3+0.5*'Data Transformation'!$W$25,IF(C1111=1,D1111-'Data Transformation'!$W$25,FALSE))</f>
        <v>0</v>
      </c>
      <c r="E1110" t="str">
        <f t="array" ref="E1110">IF(ISLOGICAL(D1110),"",FREQUENCY(IF('Data Transformation'!$B$425:$B$8425='Bin Analysis'!$B1107,'Data Transformation'!$G$425:$G$8425),D1110))</f>
        <v/>
      </c>
      <c r="F1110" t="str">
        <f>IF(ISLOGICAL(D1110),"",E1110-E1109)</f>
        <v/>
      </c>
      <c r="G1110">
        <f>Weighting!$H$6</f>
        <v>1</v>
      </c>
      <c r="H1110">
        <f t="array" ref="H1110">FREQUENCY(IF('Data Transformation'!$B$4:$B$8425=B1107,'Data Transformation'!$G$4:$G$8425),'Bin Analysis'!$B1110)</f>
        <v>13</v>
      </c>
      <c r="I1110">
        <f>H1110-H1109</f>
        <v>13</v>
      </c>
      <c r="J1110">
        <f>IF(I1110=0,0,1)</f>
        <v>1</v>
      </c>
      <c r="K1110">
        <f>J1110*Weighting!$W$6</f>
        <v>1</v>
      </c>
      <c r="M1110" s="14"/>
    </row>
    <row r="1111" spans="1:25" x14ac:dyDescent="0.25">
      <c r="A1111" s="32">
        <f>IF(Weighting!$P$7&gt;0,B1111,"")</f>
        <v>0.45200000000000001</v>
      </c>
      <c r="B1111">
        <f>Weighting!$C$7</f>
        <v>0.45200000000000001</v>
      </c>
      <c r="C1111">
        <f>Weighting!$F$7</f>
        <v>0</v>
      </c>
      <c r="D1111" t="b">
        <f>IF(C1111=1,'Data Transformation'!$G$3+0.5*'Data Transformation'!$W$25,IF(C1112=1,D1112-'Data Transformation'!$W$25,FALSE))</f>
        <v>0</v>
      </c>
      <c r="E1111" t="str">
        <f t="array" ref="E1111">IF(ISLOGICAL(D1111),"",FREQUENCY(IF('Data Transformation'!$B$425:$B$8425='Bin Analysis'!$B1107,'Data Transformation'!$G$425:$G$8425),D1111))</f>
        <v/>
      </c>
      <c r="F1111" t="str">
        <f t="shared" ref="F1111:F1129" si="138">IF(ISLOGICAL(D1111),"",E1111-E1110)</f>
        <v/>
      </c>
      <c r="G1111">
        <f>Weighting!$H$7</f>
        <v>0</v>
      </c>
      <c r="H1111">
        <f t="array" ref="H1111">FREQUENCY(IF('Data Transformation'!$B$4:$B$8425=B1107,'Data Transformation'!$G$4:$G$8425),'Bin Analysis'!$B1111)</f>
        <v>15</v>
      </c>
      <c r="I1111">
        <f t="shared" ref="I1111:I1129" si="139">H1111-H1110</f>
        <v>2</v>
      </c>
      <c r="J1111">
        <f>IF(I1111=0,0,1)</f>
        <v>1</v>
      </c>
      <c r="K1111">
        <f>J1111*Weighting!$W$7</f>
        <v>2</v>
      </c>
      <c r="M1111" s="14"/>
    </row>
    <row r="1112" spans="1:25" x14ac:dyDescent="0.25">
      <c r="A1112" s="32">
        <f>IF(Weighting!$P$8&gt;0,B1112,"")</f>
        <v>0.58299999999999996</v>
      </c>
      <c r="B1112">
        <f>Weighting!$C$8</f>
        <v>0.58299999999999996</v>
      </c>
      <c r="C1112">
        <f>Weighting!$F$8</f>
        <v>0</v>
      </c>
      <c r="D1112" t="b">
        <f>IF(C1112=1,'Data Transformation'!$G$3+0.5*'Data Transformation'!$W$25,IF(C1113=1,D1113-'Data Transformation'!$W$25,FALSE))</f>
        <v>0</v>
      </c>
      <c r="E1112" t="str">
        <f t="array" ref="E1112">IF(ISLOGICAL(D1112),"",FREQUENCY(IF('Data Transformation'!$B$425:$B$8425='Bin Analysis'!$B1107,'Data Transformation'!$G$425:$G$8425),D1112))</f>
        <v/>
      </c>
      <c r="F1112" t="str">
        <f t="shared" si="138"/>
        <v/>
      </c>
      <c r="G1112">
        <f>Weighting!$H$8</f>
        <v>0</v>
      </c>
      <c r="H1112">
        <f t="array" ref="H1112">FREQUENCY(IF('Data Transformation'!$B$4:$B$8425=B1107,'Data Transformation'!$G$4:$G$8425),'Bin Analysis'!$B1112)</f>
        <v>15</v>
      </c>
      <c r="I1112">
        <f t="shared" si="139"/>
        <v>0</v>
      </c>
      <c r="J1112">
        <f t="shared" ref="J1112:J1129" si="140">IF(I1112=0,0,1)</f>
        <v>0</v>
      </c>
      <c r="K1112">
        <f>J1112*Weighting!$W$8</f>
        <v>0</v>
      </c>
      <c r="M1112" s="14"/>
    </row>
    <row r="1113" spans="1:25" x14ac:dyDescent="0.25">
      <c r="A1113" s="32">
        <f>IF(Weighting!$P$9&gt;0,B1113,"")</f>
        <v>0.71399999999999997</v>
      </c>
      <c r="B1113" s="50">
        <f>Weighting!$C$9</f>
        <v>0.71399999999999997</v>
      </c>
      <c r="C1113">
        <f>Weighting!$F$9</f>
        <v>0</v>
      </c>
      <c r="D1113" t="b">
        <f>IF(C1113=1,'Data Transformation'!$G$3+0.5*'Data Transformation'!$W$25,IF(C1114=1,D1114-'Data Transformation'!$W$25,FALSE))</f>
        <v>0</v>
      </c>
      <c r="E1113" t="str">
        <f t="array" ref="E1113">IF(ISLOGICAL(D1113),"",FREQUENCY(IF('Data Transformation'!$B$425:$B$8425='Bin Analysis'!$B1107,'Data Transformation'!$G$425:$G$8425),D1113))</f>
        <v/>
      </c>
      <c r="F1113" t="str">
        <f t="shared" si="138"/>
        <v/>
      </c>
      <c r="G1113">
        <f>Weighting!$H$9</f>
        <v>0</v>
      </c>
      <c r="H1113">
        <f t="array" ref="H1113">FREQUENCY(IF('Data Transformation'!$B$4:$B$8425=B1107,'Data Transformation'!$G$4:$G$8425),'Bin Analysis'!$B1113)</f>
        <v>17</v>
      </c>
      <c r="I1113">
        <f t="shared" si="139"/>
        <v>2</v>
      </c>
      <c r="J1113">
        <f t="shared" si="140"/>
        <v>1</v>
      </c>
      <c r="K1113">
        <f>J1113*Weighting!$W$9</f>
        <v>3</v>
      </c>
      <c r="M1113" s="14"/>
    </row>
    <row r="1114" spans="1:25" x14ac:dyDescent="0.25">
      <c r="A1114" s="32">
        <f>IF(Weighting!$P$10&gt;0,B1114,"")</f>
        <v>0.84499999999999997</v>
      </c>
      <c r="B1114">
        <f>Weighting!$C$10</f>
        <v>0.84499999999999997</v>
      </c>
      <c r="C1114">
        <f>Weighting!$F$10</f>
        <v>0</v>
      </c>
      <c r="D1114" t="b">
        <f>IF(C1114=1,'Data Transformation'!$G$3+0.5*'Data Transformation'!$W$25,IF(C1115=1,D1115-'Data Transformation'!$W$25,FALSE))</f>
        <v>0</v>
      </c>
      <c r="E1114" t="str">
        <f t="array" ref="E1114">IF(ISLOGICAL(D1114),"",FREQUENCY(IF('Data Transformation'!$B$425:$B$8425='Bin Analysis'!$B1107,'Data Transformation'!$G$425:$G$8425),D1114))</f>
        <v/>
      </c>
      <c r="F1114" t="str">
        <f t="shared" si="138"/>
        <v/>
      </c>
      <c r="G1114">
        <f>Weighting!$H$10</f>
        <v>0</v>
      </c>
      <c r="H1114">
        <f t="array" ref="H1114">FREQUENCY(IF('Data Transformation'!$B$4:$B$8425=B1107,'Data Transformation'!$G$4:$G$8425),'Bin Analysis'!$B1114)</f>
        <v>17</v>
      </c>
      <c r="I1114">
        <f t="shared" si="139"/>
        <v>0</v>
      </c>
      <c r="J1114">
        <f t="shared" si="140"/>
        <v>0</v>
      </c>
      <c r="K1114">
        <f>J1114*Weighting!$W$10</f>
        <v>0</v>
      </c>
      <c r="M1114" s="14"/>
    </row>
    <row r="1115" spans="1:25" x14ac:dyDescent="0.25">
      <c r="A1115" s="32">
        <f>IF(Weighting!$P$11&gt;0,B1115,"")</f>
        <v>0.97599999999999998</v>
      </c>
      <c r="B1115">
        <f>Weighting!$C$11</f>
        <v>0.97599999999999998</v>
      </c>
      <c r="C1115">
        <f>Weighting!$F$11</f>
        <v>0</v>
      </c>
      <c r="D1115">
        <f>IF(C1115=1,'Data Transformation'!$G$3+0.5*'Data Transformation'!$W$25,IF(C1116=1,D1116-'Data Transformation'!$W$25,FALSE))</f>
        <v>0.86899999999999999</v>
      </c>
      <c r="E1115">
        <f t="array" ref="E1115">IF(ISLOGICAL(D1115),"",FREQUENCY(IF('Data Transformation'!$B$425:$B$8425='Bin Analysis'!$B1107,'Data Transformation'!$G$425:$G$8425),D1115))</f>
        <v>17</v>
      </c>
      <c r="F1115" t="e">
        <f t="shared" si="138"/>
        <v>#VALUE!</v>
      </c>
      <c r="G1115">
        <f>Weighting!$H$11</f>
        <v>0</v>
      </c>
      <c r="H1115">
        <f t="array" ref="H1115">FREQUENCY(IF('Data Transformation'!$B$4:$B$8425=B1107,'Data Transformation'!$G$4:$G$8425),'Bin Analysis'!$B1115)</f>
        <v>18</v>
      </c>
      <c r="I1115">
        <f t="shared" si="139"/>
        <v>1</v>
      </c>
      <c r="J1115">
        <f t="shared" si="140"/>
        <v>1</v>
      </c>
      <c r="K1115">
        <f>J1115*Weighting!$W$11</f>
        <v>2</v>
      </c>
      <c r="M1115" s="14"/>
    </row>
    <row r="1116" spans="1:25" x14ac:dyDescent="0.25">
      <c r="A1116" s="32">
        <f>IF(Weighting!$P$12&gt;0,B1116,"")</f>
        <v>1.107</v>
      </c>
      <c r="B1116">
        <f>Weighting!$C$12</f>
        <v>1.107</v>
      </c>
      <c r="C1116">
        <f>Weighting!$F$12</f>
        <v>1</v>
      </c>
      <c r="D1116">
        <f>IF(C1116=1,'Data Transformation'!$G$3+0.5*'Data Transformation'!$W$25,IF(C1117=1,D1117-'Data Transformation'!$W$25,FALSE))</f>
        <v>1.131</v>
      </c>
      <c r="E1116">
        <f t="array" ref="E1116">IF(ISLOGICAL(D1116),"",FREQUENCY(IF('Data Transformation'!$B$425:$B$8425='Bin Analysis'!$B1107,'Data Transformation'!$G$425:$G$8425),D1116))</f>
        <v>18</v>
      </c>
      <c r="F1116">
        <f t="shared" si="138"/>
        <v>1</v>
      </c>
      <c r="G1116">
        <f>Weighting!$H$12</f>
        <v>0</v>
      </c>
      <c r="H1116">
        <f t="array" ref="H1116">FREQUENCY(IF('Data Transformation'!$B$4:$B$8425=B1107,'Data Transformation'!$G$4:$G$8425),'Bin Analysis'!$B1116)</f>
        <v>19</v>
      </c>
      <c r="I1116">
        <f t="shared" si="139"/>
        <v>1</v>
      </c>
      <c r="J1116">
        <f t="shared" si="140"/>
        <v>1</v>
      </c>
      <c r="K1116">
        <f>J1116*Weighting!$W$12</f>
        <v>1</v>
      </c>
      <c r="M1116" s="14"/>
    </row>
    <row r="1117" spans="1:25" x14ac:dyDescent="0.25">
      <c r="A1117" s="32">
        <f>IF(Weighting!$P$13&gt;0,B1117,"")</f>
        <v>1.238</v>
      </c>
      <c r="B1117">
        <f>Weighting!$C$13</f>
        <v>1.238</v>
      </c>
      <c r="C1117">
        <f>Weighting!$F$13</f>
        <v>0</v>
      </c>
      <c r="D1117" t="b">
        <f>IF(C1117=1,'Data Transformation'!$G$3+0.5*'Data Transformation'!$W$25,IF(C1118=1,D1118-'Data Transformation'!$W$25,FALSE))</f>
        <v>0</v>
      </c>
      <c r="E1117" t="str">
        <f t="array" ref="E1117">IF(ISLOGICAL(D1117),"",FREQUENCY(IF('Data Transformation'!$B$425:$B$8425='Bin Analysis'!$B1107,'Data Transformation'!$G$425:$G$8425),D1117))</f>
        <v/>
      </c>
      <c r="F1117" t="str">
        <f t="shared" si="138"/>
        <v/>
      </c>
      <c r="G1117">
        <f>Weighting!$H$13</f>
        <v>0</v>
      </c>
      <c r="H1117">
        <f t="array" ref="H1117">FREQUENCY(IF('Data Transformation'!$B$4:$B$8425=B1107,'Data Transformation'!$G$4:$G$8425),'Bin Analysis'!$B1117)</f>
        <v>19</v>
      </c>
      <c r="I1117">
        <f t="shared" si="139"/>
        <v>0</v>
      </c>
      <c r="J1117">
        <f t="shared" si="140"/>
        <v>0</v>
      </c>
      <c r="K1117">
        <f>J1117*Weighting!$W$13</f>
        <v>0</v>
      </c>
      <c r="M1117" s="14"/>
    </row>
    <row r="1118" spans="1:25" x14ac:dyDescent="0.25">
      <c r="A1118" s="32">
        <f>IF(Weighting!$P$14&gt;0,B1118,"")</f>
        <v>1.369</v>
      </c>
      <c r="B1118">
        <f>Weighting!$C$14</f>
        <v>1.369</v>
      </c>
      <c r="C1118">
        <f>Weighting!$F$14</f>
        <v>0</v>
      </c>
      <c r="D1118" t="b">
        <f>IF(C1118=1,'Data Transformation'!$G$3+0.5*'Data Transformation'!$W$25,IF(C1119=1,D1119-'Data Transformation'!$W$25,FALSE))</f>
        <v>0</v>
      </c>
      <c r="E1118" t="str">
        <f t="array" ref="E1118">IF(ISLOGICAL(D1118),"",FREQUENCY(IF('Data Transformation'!$B$425:$B$8425='Bin Analysis'!$B1107,'Data Transformation'!$G$425:$G$8425),D1118))</f>
        <v/>
      </c>
      <c r="F1118" t="str">
        <f t="shared" si="138"/>
        <v/>
      </c>
      <c r="G1118">
        <f>Weighting!$H$14</f>
        <v>0</v>
      </c>
      <c r="H1118">
        <f t="array" ref="H1118">FREQUENCY(IF('Data Transformation'!$B$4:$B$8425=B1107,'Data Transformation'!$G$4:$G$8425),'Bin Analysis'!$B1118)</f>
        <v>19</v>
      </c>
      <c r="I1118">
        <f t="shared" si="139"/>
        <v>0</v>
      </c>
      <c r="J1118">
        <f t="shared" si="140"/>
        <v>0</v>
      </c>
      <c r="K1118">
        <f>J1118*Weighting!$W$14</f>
        <v>0</v>
      </c>
      <c r="M1118" s="14"/>
    </row>
    <row r="1119" spans="1:25" x14ac:dyDescent="0.25">
      <c r="A1119" s="32">
        <f>IF(Weighting!$P$15&gt;0,B1119,"")</f>
        <v>1.5000009999999999</v>
      </c>
      <c r="B1119">
        <f>Weighting!$C$15</f>
        <v>1.5000009999999999</v>
      </c>
      <c r="C1119">
        <f>Weighting!$F$15</f>
        <v>0</v>
      </c>
      <c r="D1119" t="b">
        <f>IF(C1119=1,'Data Transformation'!$G$3+0.5*'Data Transformation'!$W$25,IF(C1120=1,D1120-'Data Transformation'!$W$25,FALSE))</f>
        <v>0</v>
      </c>
      <c r="E1119" t="str">
        <f t="array" ref="E1119">IF(ISLOGICAL(D1119),"",FREQUENCY(IF('Data Transformation'!$B$425:$B$8425='Bin Analysis'!$B1107,'Data Transformation'!$G$425:$G$8425),D1119))</f>
        <v/>
      </c>
      <c r="F1119" t="str">
        <f t="shared" si="138"/>
        <v/>
      </c>
      <c r="G1119">
        <f>Weighting!$H$15</f>
        <v>0</v>
      </c>
      <c r="H1119">
        <f t="array" ref="H1119">FREQUENCY(IF('Data Transformation'!$B$4:$B$8425=B1107,'Data Transformation'!$G$4:$G$8425),'Bin Analysis'!$B1119)</f>
        <v>19</v>
      </c>
      <c r="I1119">
        <f t="shared" si="139"/>
        <v>0</v>
      </c>
      <c r="J1119">
        <f t="shared" si="140"/>
        <v>0</v>
      </c>
      <c r="K1119">
        <f>J1119*Weighting!$W$15</f>
        <v>0</v>
      </c>
      <c r="M1119" s="14"/>
    </row>
    <row r="1120" spans="1:25" x14ac:dyDescent="0.25">
      <c r="A1120" s="32" t="str">
        <f>IF(Weighting!$P$16&gt;0,B1120,"")</f>
        <v/>
      </c>
      <c r="B1120">
        <f>Weighting!$C$16</f>
        <v>1.631</v>
      </c>
      <c r="C1120">
        <f>Weighting!$F$16</f>
        <v>0</v>
      </c>
      <c r="D1120" t="b">
        <f>IF(C1120=1,'Data Transformation'!$G$3+0.5*'Data Transformation'!$W$25,IF(C1121=1,D1121-'Data Transformation'!$W$25,FALSE))</f>
        <v>0</v>
      </c>
      <c r="E1120" t="str">
        <f t="array" ref="E1120">IF(ISLOGICAL(D1120),"",FREQUENCY(IF('Data Transformation'!$B$425:$B$8425='Bin Analysis'!$B1107,'Data Transformation'!$G$425:$G$8425),D1120))</f>
        <v/>
      </c>
      <c r="F1120" t="str">
        <f t="shared" si="138"/>
        <v/>
      </c>
      <c r="G1120">
        <f>Weighting!$H$16</f>
        <v>0</v>
      </c>
      <c r="H1120">
        <f t="array" ref="H1120">FREQUENCY(IF('Data Transformation'!$B$4:$B$8425=B1107,'Data Transformation'!$G$4:$G$8425),'Bin Analysis'!$B1120)</f>
        <v>19</v>
      </c>
      <c r="I1120">
        <f t="shared" si="139"/>
        <v>0</v>
      </c>
      <c r="J1120">
        <f t="shared" si="140"/>
        <v>0</v>
      </c>
      <c r="K1120">
        <f>J1120*Weighting!$W$16</f>
        <v>0</v>
      </c>
      <c r="M1120" s="14"/>
    </row>
    <row r="1121" spans="1:25" x14ac:dyDescent="0.25">
      <c r="A1121" s="32" t="str">
        <f>IF(Weighting!$P$17&gt;0,B1121,"")</f>
        <v/>
      </c>
      <c r="B1121">
        <f>Weighting!$C$17</f>
        <v>1.762</v>
      </c>
      <c r="C1121">
        <f>Weighting!$F$17</f>
        <v>0</v>
      </c>
      <c r="D1121" t="b">
        <f>IF(C1121=1,'Data Transformation'!$G$3+0.5*'Data Transformation'!$W$25,IF(C1122=1,D1122-'Data Transformation'!$W$25,FALSE))</f>
        <v>0</v>
      </c>
      <c r="E1121" t="str">
        <f t="array" ref="E1121">IF(ISLOGICAL(D1121),"",FREQUENCY(IF('Data Transformation'!$B$425:$B$8425='Bin Analysis'!$B1107,'Data Transformation'!$G$425:$G$8425),D1121))</f>
        <v/>
      </c>
      <c r="F1121" t="str">
        <f t="shared" si="138"/>
        <v/>
      </c>
      <c r="G1121">
        <f>Weighting!$H$17</f>
        <v>0</v>
      </c>
      <c r="H1121">
        <f t="array" ref="H1121">FREQUENCY(IF('Data Transformation'!$B$4:$B$8425=B1107,'Data Transformation'!$G$4:$G$8425),'Bin Analysis'!$B1121)</f>
        <v>19</v>
      </c>
      <c r="I1121">
        <f t="shared" si="139"/>
        <v>0</v>
      </c>
      <c r="J1121">
        <f t="shared" si="140"/>
        <v>0</v>
      </c>
      <c r="K1121">
        <f>J1121*Weighting!$W$17</f>
        <v>0</v>
      </c>
      <c r="M1121" s="14"/>
    </row>
    <row r="1122" spans="1:25" x14ac:dyDescent="0.25">
      <c r="A1122" s="32" t="str">
        <f>IF(Weighting!$P$18&gt;0,B1122,"")</f>
        <v/>
      </c>
      <c r="B1122">
        <f>Weighting!$C$18</f>
        <v>1.893</v>
      </c>
      <c r="C1122">
        <f>Weighting!$F$18</f>
        <v>0</v>
      </c>
      <c r="D1122" t="b">
        <f>IF(C1122=1,'Data Transformation'!$G$3+0.5*'Data Transformation'!$W$25,IF(C1123=1,D1123-'Data Transformation'!$W$25,FALSE))</f>
        <v>0</v>
      </c>
      <c r="E1122" t="str">
        <f t="array" ref="E1122">IF(ISLOGICAL(D1122),"",FREQUENCY(IF('Data Transformation'!$B$425:$B$8425='Bin Analysis'!$B1107,'Data Transformation'!$G$425:$G$8425),D1122))</f>
        <v/>
      </c>
      <c r="F1122" t="str">
        <f t="shared" si="138"/>
        <v/>
      </c>
      <c r="G1122">
        <f>Weighting!$H$18</f>
        <v>0</v>
      </c>
      <c r="H1122">
        <f t="array" ref="H1122">FREQUENCY(IF('Data Transformation'!$B$4:$B$8425=B1107,'Data Transformation'!$G$4:$G$8425),'Bin Analysis'!$B1122)</f>
        <v>19</v>
      </c>
      <c r="I1122">
        <f t="shared" si="139"/>
        <v>0</v>
      </c>
      <c r="J1122">
        <f t="shared" si="140"/>
        <v>0</v>
      </c>
      <c r="K1122">
        <f>J1122*Weighting!$W$18</f>
        <v>0</v>
      </c>
      <c r="M1122" s="14"/>
    </row>
    <row r="1123" spans="1:25" x14ac:dyDescent="0.25">
      <c r="A1123" s="32" t="str">
        <f>IF(Weighting!$P$19&gt;0,B1123,"")</f>
        <v/>
      </c>
      <c r="B1123">
        <f>Weighting!$C$19</f>
        <v>2.024</v>
      </c>
      <c r="C1123">
        <f>Weighting!$F$19</f>
        <v>0</v>
      </c>
      <c r="D1123" t="b">
        <f>IF(C1123=1,'Data Transformation'!$G$3+0.5*'Data Transformation'!$W$25,IF(C1124=1,D1124-'Data Transformation'!$W$25,FALSE))</f>
        <v>0</v>
      </c>
      <c r="E1123" t="str">
        <f t="array" ref="E1123">IF(ISLOGICAL(D1123),"",FREQUENCY(IF('Data Transformation'!$B$425:$B$8425='Bin Analysis'!$B1107,'Data Transformation'!$G$425:$G$8425),D1123))</f>
        <v/>
      </c>
      <c r="F1123" t="str">
        <f t="shared" si="138"/>
        <v/>
      </c>
      <c r="G1123">
        <f>Weighting!$H$19</f>
        <v>0</v>
      </c>
      <c r="H1123">
        <f t="array" ref="H1123">FREQUENCY(IF('Data Transformation'!$B$4:$B$8425=B1107,'Data Transformation'!$G$4:$G$8425),'Bin Analysis'!$B1123)</f>
        <v>19</v>
      </c>
      <c r="I1123">
        <f t="shared" si="139"/>
        <v>0</v>
      </c>
      <c r="J1123">
        <f t="shared" si="140"/>
        <v>0</v>
      </c>
      <c r="K1123">
        <f>J1123*Weighting!$W$19</f>
        <v>0</v>
      </c>
      <c r="M1123" s="14"/>
    </row>
    <row r="1124" spans="1:25" x14ac:dyDescent="0.25">
      <c r="A1124" s="32" t="str">
        <f>IF(Weighting!$P$20&gt;0,B1124,"")</f>
        <v/>
      </c>
      <c r="B1124">
        <f>Weighting!$C$20</f>
        <v>2.1550000000000002</v>
      </c>
      <c r="C1124">
        <f>Weighting!$F$20</f>
        <v>0</v>
      </c>
      <c r="D1124" t="b">
        <f>IF(C1124=1,'Data Transformation'!$G$3+0.5*'Data Transformation'!$W$25,IF(C1125=1,D1125-'Data Transformation'!$W$25,FALSE))</f>
        <v>0</v>
      </c>
      <c r="E1124" t="str">
        <f t="array" ref="E1124">IF(ISLOGICAL(D1124),"",FREQUENCY(IF('Data Transformation'!$B$425:$B$8425='Bin Analysis'!$B1107,'Data Transformation'!$G$425:$G$8425),D1124))</f>
        <v/>
      </c>
      <c r="F1124" t="str">
        <f t="shared" si="138"/>
        <v/>
      </c>
      <c r="G1124">
        <f>Weighting!$H$20</f>
        <v>0</v>
      </c>
      <c r="H1124">
        <f t="array" ref="H1124">FREQUENCY(IF('Data Transformation'!$B$4:$B$8425=B1107,'Data Transformation'!$G$4:$G$8425),'Bin Analysis'!$B1124)</f>
        <v>19</v>
      </c>
      <c r="I1124">
        <f t="shared" si="139"/>
        <v>0</v>
      </c>
      <c r="J1124">
        <f t="shared" si="140"/>
        <v>0</v>
      </c>
      <c r="K1124">
        <f>J1124*Weighting!$W$20</f>
        <v>0</v>
      </c>
      <c r="M1124" s="14"/>
    </row>
    <row r="1125" spans="1:25" x14ac:dyDescent="0.25">
      <c r="A1125" s="32" t="str">
        <f>IF(Weighting!$P$21&gt;0,B1125,"")</f>
        <v/>
      </c>
      <c r="B1125">
        <f>Weighting!$C$21</f>
        <v>2.2860000000000005</v>
      </c>
      <c r="C1125">
        <f>Weighting!$F$21</f>
        <v>0</v>
      </c>
      <c r="D1125" t="b">
        <f>IF(C1125=1,'Data Transformation'!$G$3+0.5*'Data Transformation'!$W$25,IF(C1126=1,D1126-'Data Transformation'!$W$25,FALSE))</f>
        <v>0</v>
      </c>
      <c r="E1125" t="str">
        <f t="array" ref="E1125">IF(ISLOGICAL(D1125),"",FREQUENCY(IF('Data Transformation'!$B$425:$B$8425='Bin Analysis'!$B1107,'Data Transformation'!$G$425:$G$8425),D1125))</f>
        <v/>
      </c>
      <c r="F1125" t="str">
        <f t="shared" si="138"/>
        <v/>
      </c>
      <c r="G1125">
        <f>Weighting!$H$21</f>
        <v>0</v>
      </c>
      <c r="H1125">
        <f t="array" ref="H1125">FREQUENCY(IF('Data Transformation'!$B$4:$B$8425=B1107,'Data Transformation'!$G$4:$G$8425),'Bin Analysis'!$B1125)</f>
        <v>19</v>
      </c>
      <c r="I1125">
        <f t="shared" si="139"/>
        <v>0</v>
      </c>
      <c r="J1125">
        <f t="shared" si="140"/>
        <v>0</v>
      </c>
      <c r="K1125">
        <f>J1125*Weighting!$W$21</f>
        <v>0</v>
      </c>
      <c r="M1125" s="14"/>
    </row>
    <row r="1126" spans="1:25" x14ac:dyDescent="0.25">
      <c r="A1126" s="32" t="str">
        <f>IF(Weighting!$P$22&gt;0,B1126,"")</f>
        <v/>
      </c>
      <c r="B1126">
        <f>Weighting!$C$22</f>
        <v>2.4170000000000007</v>
      </c>
      <c r="C1126">
        <f>Weighting!$F$22</f>
        <v>0</v>
      </c>
      <c r="D1126" t="b">
        <f>IF(C1126=1,'Data Transformation'!$G$3+0.5*'Data Transformation'!$W$25,IF(C1127=1,D1127-'Data Transformation'!$W$25,FALSE))</f>
        <v>0</v>
      </c>
      <c r="E1126" t="str">
        <f t="array" ref="E1126">IF(ISLOGICAL(D1126),"",FREQUENCY(IF('Data Transformation'!$B$425:$B$8425='Bin Analysis'!$B1107,'Data Transformation'!$G$425:$G$8425),D1126))</f>
        <v/>
      </c>
      <c r="F1126" t="str">
        <f t="shared" si="138"/>
        <v/>
      </c>
      <c r="G1126">
        <f>Weighting!$H$22</f>
        <v>0</v>
      </c>
      <c r="H1126">
        <f t="array" ref="H1126">FREQUENCY(IF('Data Transformation'!$B$4:$B$8425=B1107,'Data Transformation'!$G$4:$G$8425),'Bin Analysis'!$B1126)</f>
        <v>19</v>
      </c>
      <c r="I1126">
        <f t="shared" si="139"/>
        <v>0</v>
      </c>
      <c r="J1126">
        <f t="shared" si="140"/>
        <v>0</v>
      </c>
      <c r="K1126">
        <f>J1126*Weighting!$W$22</f>
        <v>0</v>
      </c>
      <c r="M1126" s="14"/>
    </row>
    <row r="1127" spans="1:25" x14ac:dyDescent="0.25">
      <c r="A1127" s="32" t="str">
        <f>IF(Weighting!$P$23&gt;0,B1127,"")</f>
        <v/>
      </c>
      <c r="B1127">
        <f>Weighting!$C$23</f>
        <v>2.5480000000000009</v>
      </c>
      <c r="C1127">
        <f>Weighting!$F$23</f>
        <v>0</v>
      </c>
      <c r="D1127" t="b">
        <f>IF(C1127=1,'Data Transformation'!$G$3+0.5*'Data Transformation'!$W$25,IF(C1128=1,D1128-'Data Transformation'!$W$25,FALSE))</f>
        <v>0</v>
      </c>
      <c r="E1127" t="str">
        <f t="array" ref="E1127">IF(ISLOGICAL(D1127),"",FREQUENCY(IF('Data Transformation'!$B$425:$B$8425='Bin Analysis'!$B1107,'Data Transformation'!$G$425:$G$8425),D1127))</f>
        <v/>
      </c>
      <c r="F1127" t="str">
        <f t="shared" si="138"/>
        <v/>
      </c>
      <c r="G1127">
        <f>Weighting!$H$23</f>
        <v>0</v>
      </c>
      <c r="H1127">
        <f t="array" ref="H1127">FREQUENCY(IF('Data Transformation'!$B$4:$B$8425=B1107,'Data Transformation'!$G$4:$G$8425),'Bin Analysis'!$B1127)</f>
        <v>19</v>
      </c>
      <c r="I1127">
        <f t="shared" si="139"/>
        <v>0</v>
      </c>
      <c r="J1127">
        <f t="shared" si="140"/>
        <v>0</v>
      </c>
      <c r="K1127">
        <f>J1127*Weighting!$W$23</f>
        <v>0</v>
      </c>
      <c r="M1127" s="14"/>
    </row>
    <row r="1128" spans="1:25" x14ac:dyDescent="0.25">
      <c r="A1128" s="32" t="str">
        <f>IF(Weighting!$P$24&gt;0,B1128,"")</f>
        <v/>
      </c>
      <c r="B1128">
        <f>Weighting!$C$24</f>
        <v>2.6790000000000012</v>
      </c>
      <c r="C1128">
        <f>Weighting!$F$24</f>
        <v>0</v>
      </c>
      <c r="D1128" t="b">
        <f>IF(C1128=1,'Data Transformation'!$G$3+0.5*'Data Transformation'!$W$25,IF(C1129=1,D1129-'Data Transformation'!$W$25,FALSE))</f>
        <v>0</v>
      </c>
      <c r="E1128" t="str">
        <f t="array" ref="E1128">IF(ISLOGICAL(D1128),"",FREQUENCY(IF('Data Transformation'!$B$425:$B$8425='Bin Analysis'!$B1107,'Data Transformation'!$G$425:$G$8425),D1128))</f>
        <v/>
      </c>
      <c r="F1128" t="str">
        <f t="shared" si="138"/>
        <v/>
      </c>
      <c r="G1128">
        <f>Weighting!$H$24</f>
        <v>0</v>
      </c>
      <c r="H1128">
        <f t="array" ref="H1128">FREQUENCY(IF('Data Transformation'!$B$4:$B$8425=B1107,'Data Transformation'!$G$4:$G$8425),'Bin Analysis'!$B1128)</f>
        <v>19</v>
      </c>
      <c r="I1128">
        <f t="shared" si="139"/>
        <v>0</v>
      </c>
      <c r="J1128">
        <f t="shared" si="140"/>
        <v>0</v>
      </c>
      <c r="K1128">
        <f>J1128*Weighting!$W$24</f>
        <v>0</v>
      </c>
      <c r="M1128" s="14"/>
    </row>
    <row r="1129" spans="1:25" x14ac:dyDescent="0.25">
      <c r="A1129" s="32" t="str">
        <f>IF(Weighting!$P$25&gt;0,B1129,"")</f>
        <v/>
      </c>
      <c r="B1129">
        <f>Weighting!$C$25</f>
        <v>2.8100000000000014</v>
      </c>
      <c r="C1129">
        <f>Weighting!$F$25</f>
        <v>0</v>
      </c>
      <c r="D1129" t="b">
        <f>IF(C1129=1,'Data Transformation'!$G$3+0.5*'Data Transformation'!$W$25,IF(C1130=1,D1130-'Data Transformation'!$W$25,FALSE))</f>
        <v>0</v>
      </c>
      <c r="E1129" t="str">
        <f t="array" ref="E1129">IF(ISLOGICAL(D1129),"",FREQUENCY(IF('Data Transformation'!$B$425:$B$8425='Bin Analysis'!$B1107,'Data Transformation'!$G$425:$G$8425),D1129))</f>
        <v/>
      </c>
      <c r="F1129" t="str">
        <f t="shared" si="138"/>
        <v/>
      </c>
      <c r="G1129">
        <f>Weighting!$H$25</f>
        <v>0</v>
      </c>
      <c r="H1129">
        <f t="array" ref="H1129">FREQUENCY(IF('Data Transformation'!$B$4:$B$8425=B1107,'Data Transformation'!$G$4:$G$8425),'Bin Analysis'!$B1129)</f>
        <v>19</v>
      </c>
      <c r="I1129">
        <f t="shared" si="139"/>
        <v>0</v>
      </c>
      <c r="J1129">
        <f t="shared" si="140"/>
        <v>0</v>
      </c>
      <c r="K1129">
        <f>J1129*Weighting!$W$25</f>
        <v>0</v>
      </c>
      <c r="M1129" s="14"/>
    </row>
    <row r="1130" spans="1:25" x14ac:dyDescent="0.25">
      <c r="O1130"/>
      <c r="P1130"/>
      <c r="Q1130"/>
      <c r="R1130"/>
    </row>
    <row r="1131" spans="1:25" ht="23.25" x14ac:dyDescent="0.35">
      <c r="A1131" s="21" t="s">
        <v>0</v>
      </c>
      <c r="B1131" s="21">
        <f>IFERROR(VLOOKUP(C1131,'Data Transformation'!$L$6:$M$426,2,FALSE),"")</f>
        <v>47</v>
      </c>
      <c r="C1131" s="21">
        <f>C1107+1</f>
        <v>47</v>
      </c>
      <c r="D1131" s="21"/>
      <c r="E1131" s="21"/>
      <c r="F1131" s="21"/>
      <c r="G1131" s="21"/>
      <c r="H1131" s="22"/>
      <c r="I1131" s="22"/>
      <c r="J1131" s="22"/>
      <c r="K1131" s="21"/>
      <c r="L1131" s="21">
        <f>B1131</f>
        <v>47</v>
      </c>
      <c r="M1131" s="23">
        <f>INDEX('Data Transformation'!$O$4:$O$424,MATCH($B1131,'Data Transformation'!$M$4:$M$424,0),MATCH($M$2,'Data Transformation'!$O$3,0))</f>
        <v>20</v>
      </c>
      <c r="N1131" s="27">
        <f>IF('Input and Summary Results'!$J$16="minimum",'Bin Analysis'!X1132/(M1131-1),'Bin Analysis'!Y1131/('Bin Analysis'!M1131-1))</f>
        <v>0</v>
      </c>
      <c r="O1131" s="27">
        <f>IF(M1131=FALSE,NA(),(VLOOKUP(1,C1134:K1153,4,FALSE))/(M1131-1))</f>
        <v>1</v>
      </c>
      <c r="P1131" s="27">
        <f>IF(M1131=FALSE,NA(),SUM(J1134:J1153)/Weighting!$S$5)</f>
        <v>0.3</v>
      </c>
      <c r="Q1131" s="27">
        <f>IF(M1131=FALSE,NA(),SUM(K1134:K1153)/Weighting!$S$6)</f>
        <v>0.21739130434782608</v>
      </c>
      <c r="R1131" s="27">
        <f>IF(M1131=FALSE,NA(),(VLOOKUP(1,G1134:K1153,3,FALSE))/(M1131-1))</f>
        <v>0</v>
      </c>
      <c r="S1131" s="22" t="str">
        <f>IF(M1131=FALSE,NA(),IF(SUM(J1134:J1153)=2,"yes","no"))</f>
        <v>no</v>
      </c>
      <c r="X1131" s="2" cm="2">
        <f t="array" ref="X1131:X1132">FREQUENCY(IF('Data Transformation'!$B$425:$B$6424='Bin Analysis'!L1131,'Data Transformation'!$G$425:$G$6424),'Data Transformation'!$U$11)</f>
        <v>19</v>
      </c>
      <c r="Y1131" s="2" cm="2">
        <f t="array" ref="Y1131:Y1132">FREQUENCY(IF('Data Transformation'!$B$425:$B$6424='Bin Analysis'!L1131,'Data Transformation'!$G$425:$G$6424),'Data Transformation'!$U$12)</f>
        <v>0</v>
      </c>
    </row>
    <row r="1132" spans="1:25" x14ac:dyDescent="0.25">
      <c r="A1132" s="14" t="s">
        <v>67</v>
      </c>
      <c r="B1132" t="s">
        <v>47</v>
      </c>
      <c r="C1132" t="s">
        <v>5</v>
      </c>
      <c r="D1132" t="s">
        <v>100</v>
      </c>
      <c r="E1132" t="s">
        <v>101</v>
      </c>
      <c r="F1132" t="s">
        <v>102</v>
      </c>
      <c r="G1132" t="s">
        <v>70</v>
      </c>
      <c r="H1132" t="s">
        <v>31</v>
      </c>
      <c r="I1132" t="s">
        <v>32</v>
      </c>
      <c r="J1132" t="s">
        <v>46</v>
      </c>
      <c r="K1132" s="14" t="s">
        <v>45</v>
      </c>
      <c r="M1132" s="14"/>
      <c r="X1132" s="2">
        <v>0</v>
      </c>
      <c r="Y1132" s="2">
        <v>19</v>
      </c>
    </row>
    <row r="1133" spans="1:25" x14ac:dyDescent="0.25">
      <c r="A1133" s="32"/>
      <c r="D1133" t="b">
        <f>IF(C1133=1,'Data Transformation'!$G$3+0.5*'Data Transformation'!$W$25,IF(C1134=1,D1134-'Data Transformation'!$W$25,FALSE))</f>
        <v>0</v>
      </c>
      <c r="E1133" t="str">
        <f t="array" ref="E1133">IF(ISLOGICAL(D1133),"",FREQUENCY(IF('Data Transformation'!$B$425:$B$8425='Bin Analysis'!$B1131,'Data Transformation'!$G$425:$G$8425),D1133))</f>
        <v/>
      </c>
      <c r="F1133" t="str">
        <f>IF(ISLOGICAL(D1133),"",E1133-E1132)</f>
        <v/>
      </c>
      <c r="M1133" s="14"/>
    </row>
    <row r="1134" spans="1:25" x14ac:dyDescent="0.25">
      <c r="A1134" s="32">
        <f>IF(Weighting!$P$6&gt;0,B1134,"")</f>
        <v>0.32100000000000001</v>
      </c>
      <c r="B1134">
        <f>Weighting!$C$6</f>
        <v>0.32100000000000001</v>
      </c>
      <c r="C1134">
        <f>Weighting!$F$6</f>
        <v>0</v>
      </c>
      <c r="D1134" t="b">
        <f>IF(C1134=1,'Data Transformation'!$G$3+0.5*'Data Transformation'!$W$25,IF(C1135=1,D1135-'Data Transformation'!$W$25,FALSE))</f>
        <v>0</v>
      </c>
      <c r="E1134" t="str">
        <f t="array" ref="E1134">IF(ISLOGICAL(D1134),"",FREQUENCY(IF('Data Transformation'!$B$425:$B$8425='Bin Analysis'!$B1131,'Data Transformation'!$G$425:$G$8425),D1134))</f>
        <v/>
      </c>
      <c r="F1134" t="str">
        <f>IF(ISLOGICAL(D1134),"",E1134-E1133)</f>
        <v/>
      </c>
      <c r="G1134">
        <f>Weighting!$H$6</f>
        <v>1</v>
      </c>
      <c r="H1134">
        <f t="array" ref="H1134">FREQUENCY(IF('Data Transformation'!$B$4:$B$8425=B1131,'Data Transformation'!$G$4:$G$8425),'Bin Analysis'!$B1134)</f>
        <v>0</v>
      </c>
      <c r="I1134">
        <f>H1134-H1133</f>
        <v>0</v>
      </c>
      <c r="J1134">
        <f>IF(I1134=0,0,1)</f>
        <v>0</v>
      </c>
      <c r="K1134">
        <f>J1134*Weighting!$W$6</f>
        <v>0</v>
      </c>
      <c r="M1134" s="14"/>
    </row>
    <row r="1135" spans="1:25" x14ac:dyDescent="0.25">
      <c r="A1135" s="32">
        <f>IF(Weighting!$P$7&gt;0,B1135,"")</f>
        <v>0.45200000000000001</v>
      </c>
      <c r="B1135">
        <f>Weighting!$C$7</f>
        <v>0.45200000000000001</v>
      </c>
      <c r="C1135">
        <f>Weighting!$F$7</f>
        <v>0</v>
      </c>
      <c r="D1135" t="b">
        <f>IF(C1135=1,'Data Transformation'!$G$3+0.5*'Data Transformation'!$W$25,IF(C1136=1,D1136-'Data Transformation'!$W$25,FALSE))</f>
        <v>0</v>
      </c>
      <c r="E1135" t="str">
        <f t="array" ref="E1135">IF(ISLOGICAL(D1135),"",FREQUENCY(IF('Data Transformation'!$B$425:$B$8425='Bin Analysis'!$B1131,'Data Transformation'!$G$425:$G$8425),D1135))</f>
        <v/>
      </c>
      <c r="F1135" t="str">
        <f t="shared" ref="F1135:F1153" si="141">IF(ISLOGICAL(D1135),"",E1135-E1134)</f>
        <v/>
      </c>
      <c r="G1135">
        <f>Weighting!$H$7</f>
        <v>0</v>
      </c>
      <c r="H1135">
        <f t="array" ref="H1135">FREQUENCY(IF('Data Transformation'!$B$4:$B$8425=B1131,'Data Transformation'!$G$4:$G$8425),'Bin Analysis'!$B1135)</f>
        <v>0</v>
      </c>
      <c r="I1135">
        <f t="shared" ref="I1135:I1153" si="142">H1135-H1134</f>
        <v>0</v>
      </c>
      <c r="J1135">
        <f>IF(I1135=0,0,1)</f>
        <v>0</v>
      </c>
      <c r="K1135">
        <f>J1135*Weighting!$W$7</f>
        <v>0</v>
      </c>
      <c r="M1135" s="14"/>
    </row>
    <row r="1136" spans="1:25" x14ac:dyDescent="0.25">
      <c r="A1136" s="32">
        <f>IF(Weighting!$P$8&gt;0,B1136,"")</f>
        <v>0.58299999999999996</v>
      </c>
      <c r="B1136">
        <f>Weighting!$C$8</f>
        <v>0.58299999999999996</v>
      </c>
      <c r="C1136">
        <f>Weighting!$F$8</f>
        <v>0</v>
      </c>
      <c r="D1136" t="b">
        <f>IF(C1136=1,'Data Transformation'!$G$3+0.5*'Data Transformation'!$W$25,IF(C1137=1,D1137-'Data Transformation'!$W$25,FALSE))</f>
        <v>0</v>
      </c>
      <c r="E1136" t="str">
        <f t="array" ref="E1136">IF(ISLOGICAL(D1136),"",FREQUENCY(IF('Data Transformation'!$B$425:$B$8425='Bin Analysis'!$B1131,'Data Transformation'!$G$425:$G$8425),D1136))</f>
        <v/>
      </c>
      <c r="F1136" t="str">
        <f t="shared" si="141"/>
        <v/>
      </c>
      <c r="G1136">
        <f>Weighting!$H$8</f>
        <v>0</v>
      </c>
      <c r="H1136">
        <f t="array" ref="H1136">FREQUENCY(IF('Data Transformation'!$B$4:$B$8425=B1131,'Data Transformation'!$G$4:$G$8425),'Bin Analysis'!$B1136)</f>
        <v>0</v>
      </c>
      <c r="I1136">
        <f t="shared" si="142"/>
        <v>0</v>
      </c>
      <c r="J1136">
        <f t="shared" ref="J1136:J1153" si="143">IF(I1136=0,0,1)</f>
        <v>0</v>
      </c>
      <c r="K1136">
        <f>J1136*Weighting!$W$8</f>
        <v>0</v>
      </c>
      <c r="M1136" s="14"/>
    </row>
    <row r="1137" spans="1:13" x14ac:dyDescent="0.25">
      <c r="A1137" s="32">
        <f>IF(Weighting!$P$9&gt;0,B1137,"")</f>
        <v>0.71399999999999997</v>
      </c>
      <c r="B1137" s="50">
        <f>Weighting!$C$9</f>
        <v>0.71399999999999997</v>
      </c>
      <c r="C1137">
        <f>Weighting!$F$9</f>
        <v>0</v>
      </c>
      <c r="D1137" t="b">
        <f>IF(C1137=1,'Data Transformation'!$G$3+0.5*'Data Transformation'!$W$25,IF(C1138=1,D1138-'Data Transformation'!$W$25,FALSE))</f>
        <v>0</v>
      </c>
      <c r="E1137" t="str">
        <f t="array" ref="E1137">IF(ISLOGICAL(D1137),"",FREQUENCY(IF('Data Transformation'!$B$425:$B$8425='Bin Analysis'!$B1131,'Data Transformation'!$G$425:$G$8425),D1137))</f>
        <v/>
      </c>
      <c r="F1137" t="str">
        <f t="shared" si="141"/>
        <v/>
      </c>
      <c r="G1137">
        <f>Weighting!$H$9</f>
        <v>0</v>
      </c>
      <c r="H1137">
        <f t="array" ref="H1137">FREQUENCY(IF('Data Transformation'!$B$4:$B$8425=B1131,'Data Transformation'!$G$4:$G$8425),'Bin Analysis'!$B1137)</f>
        <v>0</v>
      </c>
      <c r="I1137">
        <f t="shared" si="142"/>
        <v>0</v>
      </c>
      <c r="J1137">
        <f t="shared" si="143"/>
        <v>0</v>
      </c>
      <c r="K1137">
        <f>J1137*Weighting!$W$9</f>
        <v>0</v>
      </c>
      <c r="M1137" s="14"/>
    </row>
    <row r="1138" spans="1:13" x14ac:dyDescent="0.25">
      <c r="A1138" s="32">
        <f>IF(Weighting!$P$10&gt;0,B1138,"")</f>
        <v>0.84499999999999997</v>
      </c>
      <c r="B1138">
        <f>Weighting!$C$10</f>
        <v>0.84499999999999997</v>
      </c>
      <c r="C1138">
        <f>Weighting!$F$10</f>
        <v>0</v>
      </c>
      <c r="D1138" t="b">
        <f>IF(C1138=1,'Data Transformation'!$G$3+0.5*'Data Transformation'!$W$25,IF(C1139=1,D1139-'Data Transformation'!$W$25,FALSE))</f>
        <v>0</v>
      </c>
      <c r="E1138" t="str">
        <f t="array" ref="E1138">IF(ISLOGICAL(D1138),"",FREQUENCY(IF('Data Transformation'!$B$425:$B$8425='Bin Analysis'!$B1131,'Data Transformation'!$G$425:$G$8425),D1138))</f>
        <v/>
      </c>
      <c r="F1138" t="str">
        <f t="shared" si="141"/>
        <v/>
      </c>
      <c r="G1138">
        <f>Weighting!$H$10</f>
        <v>0</v>
      </c>
      <c r="H1138">
        <f t="array" ref="H1138">FREQUENCY(IF('Data Transformation'!$B$4:$B$8425=B1131,'Data Transformation'!$G$4:$G$8425),'Bin Analysis'!$B1138)</f>
        <v>0</v>
      </c>
      <c r="I1138">
        <f t="shared" si="142"/>
        <v>0</v>
      </c>
      <c r="J1138">
        <f t="shared" si="143"/>
        <v>0</v>
      </c>
      <c r="K1138">
        <f>J1138*Weighting!$W$10</f>
        <v>0</v>
      </c>
      <c r="M1138" s="14"/>
    </row>
    <row r="1139" spans="1:13" x14ac:dyDescent="0.25">
      <c r="A1139" s="32">
        <f>IF(Weighting!$P$11&gt;0,B1139,"")</f>
        <v>0.97599999999999998</v>
      </c>
      <c r="B1139">
        <f>Weighting!$C$11</f>
        <v>0.97599999999999998</v>
      </c>
      <c r="C1139">
        <f>Weighting!$F$11</f>
        <v>0</v>
      </c>
      <c r="D1139">
        <f>IF(C1139=1,'Data Transformation'!$G$3+0.5*'Data Transformation'!$W$25,IF(C1140=1,D1140-'Data Transformation'!$W$25,FALSE))</f>
        <v>0.86899999999999999</v>
      </c>
      <c r="E1139">
        <f t="array" ref="E1139">IF(ISLOGICAL(D1139),"",FREQUENCY(IF('Data Transformation'!$B$425:$B$8425='Bin Analysis'!$B1131,'Data Transformation'!$G$425:$G$8425),D1139))</f>
        <v>0</v>
      </c>
      <c r="F1139" t="e">
        <f t="shared" si="141"/>
        <v>#VALUE!</v>
      </c>
      <c r="G1139">
        <f>Weighting!$H$11</f>
        <v>0</v>
      </c>
      <c r="H1139">
        <f t="array" ref="H1139">FREQUENCY(IF('Data Transformation'!$B$4:$B$8425=B1131,'Data Transformation'!$G$4:$G$8425),'Bin Analysis'!$B1139)</f>
        <v>6</v>
      </c>
      <c r="I1139">
        <f t="shared" si="142"/>
        <v>6</v>
      </c>
      <c r="J1139">
        <f t="shared" si="143"/>
        <v>1</v>
      </c>
      <c r="K1139">
        <f>J1139*Weighting!$W$11</f>
        <v>2</v>
      </c>
      <c r="M1139" s="14"/>
    </row>
    <row r="1140" spans="1:13" x14ac:dyDescent="0.25">
      <c r="A1140" s="32">
        <f>IF(Weighting!$P$12&gt;0,B1140,"")</f>
        <v>1.107</v>
      </c>
      <c r="B1140">
        <f>Weighting!$C$12</f>
        <v>1.107</v>
      </c>
      <c r="C1140">
        <f>Weighting!$F$12</f>
        <v>1</v>
      </c>
      <c r="D1140">
        <f>IF(C1140=1,'Data Transformation'!$G$3+0.5*'Data Transformation'!$W$25,IF(C1141=1,D1141-'Data Transformation'!$W$25,FALSE))</f>
        <v>1.131</v>
      </c>
      <c r="E1140">
        <f t="array" ref="E1140">IF(ISLOGICAL(D1140),"",FREQUENCY(IF('Data Transformation'!$B$425:$B$8425='Bin Analysis'!$B1131,'Data Transformation'!$G$425:$G$8425),D1140))</f>
        <v>19</v>
      </c>
      <c r="F1140">
        <f t="shared" si="141"/>
        <v>19</v>
      </c>
      <c r="G1140">
        <f>Weighting!$H$12</f>
        <v>0</v>
      </c>
      <c r="H1140">
        <f t="array" ref="H1140">FREQUENCY(IF('Data Transformation'!$B$4:$B$8425=B1131,'Data Transformation'!$G$4:$G$8425),'Bin Analysis'!$B1140)</f>
        <v>19</v>
      </c>
      <c r="I1140">
        <f t="shared" si="142"/>
        <v>13</v>
      </c>
      <c r="J1140">
        <f t="shared" si="143"/>
        <v>1</v>
      </c>
      <c r="K1140">
        <f>J1140*Weighting!$W$12</f>
        <v>1</v>
      </c>
      <c r="M1140" s="14"/>
    </row>
    <row r="1141" spans="1:13" x14ac:dyDescent="0.25">
      <c r="A1141" s="32">
        <f>IF(Weighting!$P$13&gt;0,B1141,"")</f>
        <v>1.238</v>
      </c>
      <c r="B1141">
        <f>Weighting!$C$13</f>
        <v>1.238</v>
      </c>
      <c r="C1141">
        <f>Weighting!$F$13</f>
        <v>0</v>
      </c>
      <c r="D1141" t="b">
        <f>IF(C1141=1,'Data Transformation'!$G$3+0.5*'Data Transformation'!$W$25,IF(C1142=1,D1142-'Data Transformation'!$W$25,FALSE))</f>
        <v>0</v>
      </c>
      <c r="E1141" t="str">
        <f t="array" ref="E1141">IF(ISLOGICAL(D1141),"",FREQUENCY(IF('Data Transformation'!$B$425:$B$8425='Bin Analysis'!$B1131,'Data Transformation'!$G$425:$G$8425),D1141))</f>
        <v/>
      </c>
      <c r="F1141" t="str">
        <f t="shared" si="141"/>
        <v/>
      </c>
      <c r="G1141">
        <f>Weighting!$H$13</f>
        <v>0</v>
      </c>
      <c r="H1141">
        <f t="array" ref="H1141">FREQUENCY(IF('Data Transformation'!$B$4:$B$8425=B1131,'Data Transformation'!$G$4:$G$8425),'Bin Analysis'!$B1141)</f>
        <v>20</v>
      </c>
      <c r="I1141">
        <f t="shared" si="142"/>
        <v>1</v>
      </c>
      <c r="J1141">
        <f t="shared" si="143"/>
        <v>1</v>
      </c>
      <c r="K1141">
        <f>J1141*Weighting!$W$13</f>
        <v>2</v>
      </c>
      <c r="M1141" s="14"/>
    </row>
    <row r="1142" spans="1:13" x14ac:dyDescent="0.25">
      <c r="A1142" s="32">
        <f>IF(Weighting!$P$14&gt;0,B1142,"")</f>
        <v>1.369</v>
      </c>
      <c r="B1142">
        <f>Weighting!$C$14</f>
        <v>1.369</v>
      </c>
      <c r="C1142">
        <f>Weighting!$F$14</f>
        <v>0</v>
      </c>
      <c r="D1142" t="b">
        <f>IF(C1142=1,'Data Transformation'!$G$3+0.5*'Data Transformation'!$W$25,IF(C1143=1,D1143-'Data Transformation'!$W$25,FALSE))</f>
        <v>0</v>
      </c>
      <c r="E1142" t="str">
        <f t="array" ref="E1142">IF(ISLOGICAL(D1142),"",FREQUENCY(IF('Data Transformation'!$B$425:$B$8425='Bin Analysis'!$B1131,'Data Transformation'!$G$425:$G$8425),D1142))</f>
        <v/>
      </c>
      <c r="F1142" t="str">
        <f t="shared" si="141"/>
        <v/>
      </c>
      <c r="G1142">
        <f>Weighting!$H$14</f>
        <v>0</v>
      </c>
      <c r="H1142">
        <f t="array" ref="H1142">FREQUENCY(IF('Data Transformation'!$B$4:$B$8425=B1131,'Data Transformation'!$G$4:$G$8425),'Bin Analysis'!$B1142)</f>
        <v>20</v>
      </c>
      <c r="I1142">
        <f t="shared" si="142"/>
        <v>0</v>
      </c>
      <c r="J1142">
        <f t="shared" si="143"/>
        <v>0</v>
      </c>
      <c r="K1142">
        <f>J1142*Weighting!$W$14</f>
        <v>0</v>
      </c>
      <c r="M1142" s="14"/>
    </row>
    <row r="1143" spans="1:13" x14ac:dyDescent="0.25">
      <c r="A1143" s="32">
        <f>IF(Weighting!$P$15&gt;0,B1143,"")</f>
        <v>1.5000009999999999</v>
      </c>
      <c r="B1143">
        <f>Weighting!$C$15</f>
        <v>1.5000009999999999</v>
      </c>
      <c r="C1143">
        <f>Weighting!$F$15</f>
        <v>0</v>
      </c>
      <c r="D1143" t="b">
        <f>IF(C1143=1,'Data Transformation'!$G$3+0.5*'Data Transformation'!$W$25,IF(C1144=1,D1144-'Data Transformation'!$W$25,FALSE))</f>
        <v>0</v>
      </c>
      <c r="E1143" t="str">
        <f t="array" ref="E1143">IF(ISLOGICAL(D1143),"",FREQUENCY(IF('Data Transformation'!$B$425:$B$8425='Bin Analysis'!$B1131,'Data Transformation'!$G$425:$G$8425),D1143))</f>
        <v/>
      </c>
      <c r="F1143" t="str">
        <f t="shared" si="141"/>
        <v/>
      </c>
      <c r="G1143">
        <f>Weighting!$H$15</f>
        <v>0</v>
      </c>
      <c r="H1143">
        <f t="array" ref="H1143">FREQUENCY(IF('Data Transformation'!$B$4:$B$8425=B1131,'Data Transformation'!$G$4:$G$8425),'Bin Analysis'!$B1143)</f>
        <v>20</v>
      </c>
      <c r="I1143">
        <f t="shared" si="142"/>
        <v>0</v>
      </c>
      <c r="J1143">
        <f t="shared" si="143"/>
        <v>0</v>
      </c>
      <c r="K1143">
        <f>J1143*Weighting!$W$15</f>
        <v>0</v>
      </c>
      <c r="M1143" s="14"/>
    </row>
    <row r="1144" spans="1:13" x14ac:dyDescent="0.25">
      <c r="A1144" s="32" t="str">
        <f>IF(Weighting!$P$16&gt;0,B1144,"")</f>
        <v/>
      </c>
      <c r="B1144">
        <f>Weighting!$C$16</f>
        <v>1.631</v>
      </c>
      <c r="C1144">
        <f>Weighting!$F$16</f>
        <v>0</v>
      </c>
      <c r="D1144" t="b">
        <f>IF(C1144=1,'Data Transformation'!$G$3+0.5*'Data Transformation'!$W$25,IF(C1145=1,D1145-'Data Transformation'!$W$25,FALSE))</f>
        <v>0</v>
      </c>
      <c r="E1144" t="str">
        <f t="array" ref="E1144">IF(ISLOGICAL(D1144),"",FREQUENCY(IF('Data Transformation'!$B$425:$B$8425='Bin Analysis'!$B1131,'Data Transformation'!$G$425:$G$8425),D1144))</f>
        <v/>
      </c>
      <c r="F1144" t="str">
        <f t="shared" si="141"/>
        <v/>
      </c>
      <c r="G1144">
        <f>Weighting!$H$16</f>
        <v>0</v>
      </c>
      <c r="H1144">
        <f t="array" ref="H1144">FREQUENCY(IF('Data Transformation'!$B$4:$B$8425=B1131,'Data Transformation'!$G$4:$G$8425),'Bin Analysis'!$B1144)</f>
        <v>20</v>
      </c>
      <c r="I1144">
        <f t="shared" si="142"/>
        <v>0</v>
      </c>
      <c r="J1144">
        <f t="shared" si="143"/>
        <v>0</v>
      </c>
      <c r="K1144">
        <f>J1144*Weighting!$W$16</f>
        <v>0</v>
      </c>
      <c r="M1144" s="14"/>
    </row>
    <row r="1145" spans="1:13" x14ac:dyDescent="0.25">
      <c r="A1145" s="32" t="str">
        <f>IF(Weighting!$P$17&gt;0,B1145,"")</f>
        <v/>
      </c>
      <c r="B1145">
        <f>Weighting!$C$17</f>
        <v>1.762</v>
      </c>
      <c r="C1145">
        <f>Weighting!$F$17</f>
        <v>0</v>
      </c>
      <c r="D1145" t="b">
        <f>IF(C1145=1,'Data Transformation'!$G$3+0.5*'Data Transformation'!$W$25,IF(C1146=1,D1146-'Data Transformation'!$W$25,FALSE))</f>
        <v>0</v>
      </c>
      <c r="E1145" t="str">
        <f t="array" ref="E1145">IF(ISLOGICAL(D1145),"",FREQUENCY(IF('Data Transformation'!$B$425:$B$8425='Bin Analysis'!$B1131,'Data Transformation'!$G$425:$G$8425),D1145))</f>
        <v/>
      </c>
      <c r="F1145" t="str">
        <f t="shared" si="141"/>
        <v/>
      </c>
      <c r="G1145">
        <f>Weighting!$H$17</f>
        <v>0</v>
      </c>
      <c r="H1145">
        <f t="array" ref="H1145">FREQUENCY(IF('Data Transformation'!$B$4:$B$8425=B1131,'Data Transformation'!$G$4:$G$8425),'Bin Analysis'!$B1145)</f>
        <v>20</v>
      </c>
      <c r="I1145">
        <f t="shared" si="142"/>
        <v>0</v>
      </c>
      <c r="J1145">
        <f t="shared" si="143"/>
        <v>0</v>
      </c>
      <c r="K1145">
        <f>J1145*Weighting!$W$17</f>
        <v>0</v>
      </c>
      <c r="M1145" s="14"/>
    </row>
    <row r="1146" spans="1:13" x14ac:dyDescent="0.25">
      <c r="A1146" s="32" t="str">
        <f>IF(Weighting!$P$18&gt;0,B1146,"")</f>
        <v/>
      </c>
      <c r="B1146">
        <f>Weighting!$C$18</f>
        <v>1.893</v>
      </c>
      <c r="C1146">
        <f>Weighting!$F$18</f>
        <v>0</v>
      </c>
      <c r="D1146" t="b">
        <f>IF(C1146=1,'Data Transformation'!$G$3+0.5*'Data Transformation'!$W$25,IF(C1147=1,D1147-'Data Transformation'!$W$25,FALSE))</f>
        <v>0</v>
      </c>
      <c r="E1146" t="str">
        <f t="array" ref="E1146">IF(ISLOGICAL(D1146),"",FREQUENCY(IF('Data Transformation'!$B$425:$B$8425='Bin Analysis'!$B1131,'Data Transformation'!$G$425:$G$8425),D1146))</f>
        <v/>
      </c>
      <c r="F1146" t="str">
        <f t="shared" si="141"/>
        <v/>
      </c>
      <c r="G1146">
        <f>Weighting!$H$18</f>
        <v>0</v>
      </c>
      <c r="H1146">
        <f t="array" ref="H1146">FREQUENCY(IF('Data Transformation'!$B$4:$B$8425=B1131,'Data Transformation'!$G$4:$G$8425),'Bin Analysis'!$B1146)</f>
        <v>20</v>
      </c>
      <c r="I1146">
        <f t="shared" si="142"/>
        <v>0</v>
      </c>
      <c r="J1146">
        <f t="shared" si="143"/>
        <v>0</v>
      </c>
      <c r="K1146">
        <f>J1146*Weighting!$W$18</f>
        <v>0</v>
      </c>
      <c r="M1146" s="14"/>
    </row>
    <row r="1147" spans="1:13" x14ac:dyDescent="0.25">
      <c r="A1147" s="32" t="str">
        <f>IF(Weighting!$P$19&gt;0,B1147,"")</f>
        <v/>
      </c>
      <c r="B1147">
        <f>Weighting!$C$19</f>
        <v>2.024</v>
      </c>
      <c r="C1147">
        <f>Weighting!$F$19</f>
        <v>0</v>
      </c>
      <c r="D1147" t="b">
        <f>IF(C1147=1,'Data Transformation'!$G$3+0.5*'Data Transformation'!$W$25,IF(C1148=1,D1148-'Data Transformation'!$W$25,FALSE))</f>
        <v>0</v>
      </c>
      <c r="E1147" t="str">
        <f t="array" ref="E1147">IF(ISLOGICAL(D1147),"",FREQUENCY(IF('Data Transformation'!$B$425:$B$8425='Bin Analysis'!$B1131,'Data Transformation'!$G$425:$G$8425),D1147))</f>
        <v/>
      </c>
      <c r="F1147" t="str">
        <f t="shared" si="141"/>
        <v/>
      </c>
      <c r="G1147">
        <f>Weighting!$H$19</f>
        <v>0</v>
      </c>
      <c r="H1147">
        <f t="array" ref="H1147">FREQUENCY(IF('Data Transformation'!$B$4:$B$8425=B1131,'Data Transformation'!$G$4:$G$8425),'Bin Analysis'!$B1147)</f>
        <v>20</v>
      </c>
      <c r="I1147">
        <f t="shared" si="142"/>
        <v>0</v>
      </c>
      <c r="J1147">
        <f t="shared" si="143"/>
        <v>0</v>
      </c>
      <c r="K1147">
        <f>J1147*Weighting!$W$19</f>
        <v>0</v>
      </c>
      <c r="M1147" s="14"/>
    </row>
    <row r="1148" spans="1:13" x14ac:dyDescent="0.25">
      <c r="A1148" s="32" t="str">
        <f>IF(Weighting!$P$20&gt;0,B1148,"")</f>
        <v/>
      </c>
      <c r="B1148">
        <f>Weighting!$C$20</f>
        <v>2.1550000000000002</v>
      </c>
      <c r="C1148">
        <f>Weighting!$F$20</f>
        <v>0</v>
      </c>
      <c r="D1148" t="b">
        <f>IF(C1148=1,'Data Transformation'!$G$3+0.5*'Data Transformation'!$W$25,IF(C1149=1,D1149-'Data Transformation'!$W$25,FALSE))</f>
        <v>0</v>
      </c>
      <c r="E1148" t="str">
        <f t="array" ref="E1148">IF(ISLOGICAL(D1148),"",FREQUENCY(IF('Data Transformation'!$B$425:$B$8425='Bin Analysis'!$B1131,'Data Transformation'!$G$425:$G$8425),D1148))</f>
        <v/>
      </c>
      <c r="F1148" t="str">
        <f t="shared" si="141"/>
        <v/>
      </c>
      <c r="G1148">
        <f>Weighting!$H$20</f>
        <v>0</v>
      </c>
      <c r="H1148">
        <f t="array" ref="H1148">FREQUENCY(IF('Data Transformation'!$B$4:$B$8425=B1131,'Data Transformation'!$G$4:$G$8425),'Bin Analysis'!$B1148)</f>
        <v>20</v>
      </c>
      <c r="I1148">
        <f t="shared" si="142"/>
        <v>0</v>
      </c>
      <c r="J1148">
        <f t="shared" si="143"/>
        <v>0</v>
      </c>
      <c r="K1148">
        <f>J1148*Weighting!$W$20</f>
        <v>0</v>
      </c>
      <c r="M1148" s="14"/>
    </row>
    <row r="1149" spans="1:13" x14ac:dyDescent="0.25">
      <c r="A1149" s="32" t="str">
        <f>IF(Weighting!$P$21&gt;0,B1149,"")</f>
        <v/>
      </c>
      <c r="B1149">
        <f>Weighting!$C$21</f>
        <v>2.2860000000000005</v>
      </c>
      <c r="C1149">
        <f>Weighting!$F$21</f>
        <v>0</v>
      </c>
      <c r="D1149" t="b">
        <f>IF(C1149=1,'Data Transformation'!$G$3+0.5*'Data Transformation'!$W$25,IF(C1150=1,D1150-'Data Transformation'!$W$25,FALSE))</f>
        <v>0</v>
      </c>
      <c r="E1149" t="str">
        <f t="array" ref="E1149">IF(ISLOGICAL(D1149),"",FREQUENCY(IF('Data Transformation'!$B$425:$B$8425='Bin Analysis'!$B1131,'Data Transformation'!$G$425:$G$8425),D1149))</f>
        <v/>
      </c>
      <c r="F1149" t="str">
        <f t="shared" si="141"/>
        <v/>
      </c>
      <c r="G1149">
        <f>Weighting!$H$21</f>
        <v>0</v>
      </c>
      <c r="H1149">
        <f t="array" ref="H1149">FREQUENCY(IF('Data Transformation'!$B$4:$B$8425=B1131,'Data Transformation'!$G$4:$G$8425),'Bin Analysis'!$B1149)</f>
        <v>20</v>
      </c>
      <c r="I1149">
        <f t="shared" si="142"/>
        <v>0</v>
      </c>
      <c r="J1149">
        <f t="shared" si="143"/>
        <v>0</v>
      </c>
      <c r="K1149">
        <f>J1149*Weighting!$W$21</f>
        <v>0</v>
      </c>
      <c r="M1149" s="14"/>
    </row>
    <row r="1150" spans="1:13" x14ac:dyDescent="0.25">
      <c r="A1150" s="32" t="str">
        <f>IF(Weighting!$P$22&gt;0,B1150,"")</f>
        <v/>
      </c>
      <c r="B1150">
        <f>Weighting!$C$22</f>
        <v>2.4170000000000007</v>
      </c>
      <c r="C1150">
        <f>Weighting!$F$22</f>
        <v>0</v>
      </c>
      <c r="D1150" t="b">
        <f>IF(C1150=1,'Data Transformation'!$G$3+0.5*'Data Transformation'!$W$25,IF(C1151=1,D1151-'Data Transformation'!$W$25,FALSE))</f>
        <v>0</v>
      </c>
      <c r="E1150" t="str">
        <f t="array" ref="E1150">IF(ISLOGICAL(D1150),"",FREQUENCY(IF('Data Transformation'!$B$425:$B$8425='Bin Analysis'!$B1131,'Data Transformation'!$G$425:$G$8425),D1150))</f>
        <v/>
      </c>
      <c r="F1150" t="str">
        <f t="shared" si="141"/>
        <v/>
      </c>
      <c r="G1150">
        <f>Weighting!$H$22</f>
        <v>0</v>
      </c>
      <c r="H1150">
        <f t="array" ref="H1150">FREQUENCY(IF('Data Transformation'!$B$4:$B$8425=B1131,'Data Transformation'!$G$4:$G$8425),'Bin Analysis'!$B1150)</f>
        <v>20</v>
      </c>
      <c r="I1150">
        <f t="shared" si="142"/>
        <v>0</v>
      </c>
      <c r="J1150">
        <f t="shared" si="143"/>
        <v>0</v>
      </c>
      <c r="K1150">
        <f>J1150*Weighting!$W$22</f>
        <v>0</v>
      </c>
      <c r="M1150" s="14"/>
    </row>
    <row r="1151" spans="1:13" x14ac:dyDescent="0.25">
      <c r="A1151" s="32" t="str">
        <f>IF(Weighting!$P$23&gt;0,B1151,"")</f>
        <v/>
      </c>
      <c r="B1151">
        <f>Weighting!$C$23</f>
        <v>2.5480000000000009</v>
      </c>
      <c r="C1151">
        <f>Weighting!$F$23</f>
        <v>0</v>
      </c>
      <c r="D1151" t="b">
        <f>IF(C1151=1,'Data Transformation'!$G$3+0.5*'Data Transformation'!$W$25,IF(C1152=1,D1152-'Data Transformation'!$W$25,FALSE))</f>
        <v>0</v>
      </c>
      <c r="E1151" t="str">
        <f t="array" ref="E1151">IF(ISLOGICAL(D1151),"",FREQUENCY(IF('Data Transformation'!$B$425:$B$8425='Bin Analysis'!$B1131,'Data Transformation'!$G$425:$G$8425),D1151))</f>
        <v/>
      </c>
      <c r="F1151" t="str">
        <f t="shared" si="141"/>
        <v/>
      </c>
      <c r="G1151">
        <f>Weighting!$H$23</f>
        <v>0</v>
      </c>
      <c r="H1151">
        <f t="array" ref="H1151">FREQUENCY(IF('Data Transformation'!$B$4:$B$8425=B1131,'Data Transformation'!$G$4:$G$8425),'Bin Analysis'!$B1151)</f>
        <v>20</v>
      </c>
      <c r="I1151">
        <f t="shared" si="142"/>
        <v>0</v>
      </c>
      <c r="J1151">
        <f t="shared" si="143"/>
        <v>0</v>
      </c>
      <c r="K1151">
        <f>J1151*Weighting!$W$23</f>
        <v>0</v>
      </c>
      <c r="M1151" s="14"/>
    </row>
    <row r="1152" spans="1:13" x14ac:dyDescent="0.25">
      <c r="A1152" s="32" t="str">
        <f>IF(Weighting!$P$24&gt;0,B1152,"")</f>
        <v/>
      </c>
      <c r="B1152">
        <f>Weighting!$C$24</f>
        <v>2.6790000000000012</v>
      </c>
      <c r="C1152">
        <f>Weighting!$F$24</f>
        <v>0</v>
      </c>
      <c r="D1152" t="b">
        <f>IF(C1152=1,'Data Transformation'!$G$3+0.5*'Data Transformation'!$W$25,IF(C1153=1,D1153-'Data Transformation'!$W$25,FALSE))</f>
        <v>0</v>
      </c>
      <c r="E1152" t="str">
        <f t="array" ref="E1152">IF(ISLOGICAL(D1152),"",FREQUENCY(IF('Data Transformation'!$B$425:$B$8425='Bin Analysis'!$B1131,'Data Transformation'!$G$425:$G$8425),D1152))</f>
        <v/>
      </c>
      <c r="F1152" t="str">
        <f t="shared" si="141"/>
        <v/>
      </c>
      <c r="G1152">
        <f>Weighting!$H$24</f>
        <v>0</v>
      </c>
      <c r="H1152">
        <f t="array" ref="H1152">FREQUENCY(IF('Data Transformation'!$B$4:$B$8425=B1131,'Data Transformation'!$G$4:$G$8425),'Bin Analysis'!$B1152)</f>
        <v>20</v>
      </c>
      <c r="I1152">
        <f t="shared" si="142"/>
        <v>0</v>
      </c>
      <c r="J1152">
        <f t="shared" si="143"/>
        <v>0</v>
      </c>
      <c r="K1152">
        <f>J1152*Weighting!$W$24</f>
        <v>0</v>
      </c>
      <c r="M1152" s="14"/>
    </row>
    <row r="1153" spans="1:25" x14ac:dyDescent="0.25">
      <c r="A1153" s="32" t="str">
        <f>IF(Weighting!$P$25&gt;0,B1153,"")</f>
        <v/>
      </c>
      <c r="B1153">
        <f>Weighting!$C$25</f>
        <v>2.8100000000000014</v>
      </c>
      <c r="C1153">
        <f>Weighting!$F$25</f>
        <v>0</v>
      </c>
      <c r="D1153" t="b">
        <f>IF(C1153=1,'Data Transformation'!$G$3+0.5*'Data Transformation'!$W$25,IF(C1154=1,D1154-'Data Transformation'!$W$25,FALSE))</f>
        <v>0</v>
      </c>
      <c r="E1153" t="str">
        <f t="array" ref="E1153">IF(ISLOGICAL(D1153),"",FREQUENCY(IF('Data Transformation'!$B$425:$B$8425='Bin Analysis'!$B1131,'Data Transformation'!$G$425:$G$8425),D1153))</f>
        <v/>
      </c>
      <c r="F1153" t="str">
        <f t="shared" si="141"/>
        <v/>
      </c>
      <c r="G1153">
        <f>Weighting!$H$25</f>
        <v>0</v>
      </c>
      <c r="H1153">
        <f t="array" ref="H1153">FREQUENCY(IF('Data Transformation'!$B$4:$B$8425=B1131,'Data Transformation'!$G$4:$G$8425),'Bin Analysis'!$B1153)</f>
        <v>20</v>
      </c>
      <c r="I1153">
        <f t="shared" si="142"/>
        <v>0</v>
      </c>
      <c r="J1153">
        <f t="shared" si="143"/>
        <v>0</v>
      </c>
      <c r="K1153">
        <f>J1153*Weighting!$W$25</f>
        <v>0</v>
      </c>
      <c r="M1153" s="14"/>
    </row>
    <row r="1154" spans="1:25" x14ac:dyDescent="0.25">
      <c r="O1154"/>
      <c r="P1154"/>
      <c r="Q1154"/>
      <c r="R1154"/>
    </row>
    <row r="1155" spans="1:25" ht="23.25" x14ac:dyDescent="0.35">
      <c r="A1155" s="21" t="s">
        <v>0</v>
      </c>
      <c r="B1155" s="21">
        <f>IFERROR(VLOOKUP(C1155,'Data Transformation'!$L$6:$M$426,2,FALSE),"")</f>
        <v>48</v>
      </c>
      <c r="C1155" s="21">
        <f>C1131+1</f>
        <v>48</v>
      </c>
      <c r="D1155" s="21"/>
      <c r="E1155" s="21"/>
      <c r="F1155" s="21"/>
      <c r="G1155" s="21"/>
      <c r="H1155" s="22"/>
      <c r="I1155" s="22"/>
      <c r="J1155" s="22"/>
      <c r="K1155" s="21"/>
      <c r="L1155" s="21">
        <f>B1155</f>
        <v>48</v>
      </c>
      <c r="M1155" s="23">
        <f>INDEX('Data Transformation'!$O$4:$O$424,MATCH($B1155,'Data Transformation'!$M$4:$M$424,0),MATCH($M$2,'Data Transformation'!$O$3,0))</f>
        <v>18</v>
      </c>
      <c r="N1155" s="27">
        <f>IF('Input and Summary Results'!$J$16="minimum",'Bin Analysis'!X1156/(M1155-1),'Bin Analysis'!Y1155/('Bin Analysis'!M1155-1))</f>
        <v>5.8823529411764705E-2</v>
      </c>
      <c r="O1155" s="27">
        <f>IF(M1155=FALSE,NA(),(VLOOKUP(1,C1158:K1177,4,FALSE))/(M1155-1))</f>
        <v>0.94117647058823528</v>
      </c>
      <c r="P1155" s="27">
        <f>IF(M1155=FALSE,NA(),SUM(J1158:J1177)/Weighting!$S$5)</f>
        <v>0.3</v>
      </c>
      <c r="Q1155" s="27">
        <f>IF(M1155=FALSE,NA(),SUM(K1158:K1177)/Weighting!$S$6)</f>
        <v>0.21739130434782608</v>
      </c>
      <c r="R1155" s="27">
        <f>IF(M1155=FALSE,NA(),(VLOOKUP(1,G1158:K1177,3,FALSE))/(M1155-1))</f>
        <v>0</v>
      </c>
      <c r="S1155" s="22" t="str">
        <f>IF(M1155=FALSE,NA(),IF(SUM(J1158:J1177)=2,"yes","no"))</f>
        <v>no</v>
      </c>
      <c r="X1155" s="2" cm="2">
        <f t="array" ref="X1155:X1156">FREQUENCY(IF('Data Transformation'!$B$425:$B$6424='Bin Analysis'!L1155,'Data Transformation'!$G$425:$G$6424),'Data Transformation'!$U$11)</f>
        <v>16</v>
      </c>
      <c r="Y1155" s="2" cm="2">
        <f t="array" ref="Y1155:Y1156">FREQUENCY(IF('Data Transformation'!$B$425:$B$6424='Bin Analysis'!L1155,'Data Transformation'!$G$425:$G$6424),'Data Transformation'!$U$12)</f>
        <v>0</v>
      </c>
    </row>
    <row r="1156" spans="1:25" x14ac:dyDescent="0.25">
      <c r="A1156" s="14" t="s">
        <v>67</v>
      </c>
      <c r="B1156" t="s">
        <v>47</v>
      </c>
      <c r="C1156" t="s">
        <v>5</v>
      </c>
      <c r="D1156" t="s">
        <v>100</v>
      </c>
      <c r="E1156" t="s">
        <v>101</v>
      </c>
      <c r="F1156" t="s">
        <v>102</v>
      </c>
      <c r="G1156" t="s">
        <v>70</v>
      </c>
      <c r="H1156" t="s">
        <v>31</v>
      </c>
      <c r="I1156" t="s">
        <v>32</v>
      </c>
      <c r="J1156" t="s">
        <v>46</v>
      </c>
      <c r="K1156" s="14" t="s">
        <v>45</v>
      </c>
      <c r="M1156" s="14"/>
      <c r="X1156" s="2">
        <v>1</v>
      </c>
      <c r="Y1156" s="2">
        <v>17</v>
      </c>
    </row>
    <row r="1157" spans="1:25" x14ac:dyDescent="0.25">
      <c r="A1157" s="32"/>
      <c r="D1157" t="b">
        <f>IF(C1157=1,'Data Transformation'!$G$3+0.5*'Data Transformation'!$W$25,IF(C1158=1,D1158-'Data Transformation'!$W$25,FALSE))</f>
        <v>0</v>
      </c>
      <c r="E1157" t="str">
        <f t="array" ref="E1157">IF(ISLOGICAL(D1157),"",FREQUENCY(IF('Data Transformation'!$B$425:$B$8425='Bin Analysis'!$B1155,'Data Transformation'!$G$425:$G$8425),D1157))</f>
        <v/>
      </c>
      <c r="F1157" t="str">
        <f>IF(ISLOGICAL(D1157),"",E1157-E1156)</f>
        <v/>
      </c>
      <c r="M1157" s="14"/>
    </row>
    <row r="1158" spans="1:25" x14ac:dyDescent="0.25">
      <c r="A1158" s="32">
        <f>IF(Weighting!$P$6&gt;0,B1158,"")</f>
        <v>0.32100000000000001</v>
      </c>
      <c r="B1158">
        <f>Weighting!$C$6</f>
        <v>0.32100000000000001</v>
      </c>
      <c r="C1158">
        <f>Weighting!$F$6</f>
        <v>0</v>
      </c>
      <c r="D1158" t="b">
        <f>IF(C1158=1,'Data Transformation'!$G$3+0.5*'Data Transformation'!$W$25,IF(C1159=1,D1159-'Data Transformation'!$W$25,FALSE))</f>
        <v>0</v>
      </c>
      <c r="E1158" t="str">
        <f t="array" ref="E1158">IF(ISLOGICAL(D1158),"",FREQUENCY(IF('Data Transformation'!$B$425:$B$8425='Bin Analysis'!$B1155,'Data Transformation'!$G$425:$G$8425),D1158))</f>
        <v/>
      </c>
      <c r="F1158" t="str">
        <f>IF(ISLOGICAL(D1158),"",E1158-E1157)</f>
        <v/>
      </c>
      <c r="G1158">
        <f>Weighting!$H$6</f>
        <v>1</v>
      </c>
      <c r="H1158">
        <f t="array" ref="H1158">FREQUENCY(IF('Data Transformation'!$B$4:$B$8425=B1155,'Data Transformation'!$G$4:$G$8425),'Bin Analysis'!$B1158)</f>
        <v>0</v>
      </c>
      <c r="I1158">
        <f>H1158-H1157</f>
        <v>0</v>
      </c>
      <c r="J1158">
        <f>IF(I1158=0,0,1)</f>
        <v>0</v>
      </c>
      <c r="K1158">
        <f>J1158*Weighting!$W$6</f>
        <v>0</v>
      </c>
      <c r="M1158" s="14"/>
    </row>
    <row r="1159" spans="1:25" x14ac:dyDescent="0.25">
      <c r="A1159" s="32">
        <f>IF(Weighting!$P$7&gt;0,B1159,"")</f>
        <v>0.45200000000000001</v>
      </c>
      <c r="B1159">
        <f>Weighting!$C$7</f>
        <v>0.45200000000000001</v>
      </c>
      <c r="C1159">
        <f>Weighting!$F$7</f>
        <v>0</v>
      </c>
      <c r="D1159" t="b">
        <f>IF(C1159=1,'Data Transformation'!$G$3+0.5*'Data Transformation'!$W$25,IF(C1160=1,D1160-'Data Transformation'!$W$25,FALSE))</f>
        <v>0</v>
      </c>
      <c r="E1159" t="str">
        <f t="array" ref="E1159">IF(ISLOGICAL(D1159),"",FREQUENCY(IF('Data Transformation'!$B$425:$B$8425='Bin Analysis'!$B1155,'Data Transformation'!$G$425:$G$8425),D1159))</f>
        <v/>
      </c>
      <c r="F1159" t="str">
        <f t="shared" ref="F1159:F1177" si="144">IF(ISLOGICAL(D1159),"",E1159-E1158)</f>
        <v/>
      </c>
      <c r="G1159">
        <f>Weighting!$H$7</f>
        <v>0</v>
      </c>
      <c r="H1159">
        <f t="array" ref="H1159">FREQUENCY(IF('Data Transformation'!$B$4:$B$8425=B1155,'Data Transformation'!$G$4:$G$8425),'Bin Analysis'!$B1159)</f>
        <v>0</v>
      </c>
      <c r="I1159">
        <f t="shared" ref="I1159:I1177" si="145">H1159-H1158</f>
        <v>0</v>
      </c>
      <c r="J1159">
        <f>IF(I1159=0,0,1)</f>
        <v>0</v>
      </c>
      <c r="K1159">
        <f>J1159*Weighting!$W$7</f>
        <v>0</v>
      </c>
      <c r="M1159" s="14"/>
    </row>
    <row r="1160" spans="1:25" x14ac:dyDescent="0.25">
      <c r="A1160" s="32">
        <f>IF(Weighting!$P$8&gt;0,B1160,"")</f>
        <v>0.58299999999999996</v>
      </c>
      <c r="B1160">
        <f>Weighting!$C$8</f>
        <v>0.58299999999999996</v>
      </c>
      <c r="C1160">
        <f>Weighting!$F$8</f>
        <v>0</v>
      </c>
      <c r="D1160" t="b">
        <f>IF(C1160=1,'Data Transformation'!$G$3+0.5*'Data Transformation'!$W$25,IF(C1161=1,D1161-'Data Transformation'!$W$25,FALSE))</f>
        <v>0</v>
      </c>
      <c r="E1160" t="str">
        <f t="array" ref="E1160">IF(ISLOGICAL(D1160),"",FREQUENCY(IF('Data Transformation'!$B$425:$B$8425='Bin Analysis'!$B1155,'Data Transformation'!$G$425:$G$8425),D1160))</f>
        <v/>
      </c>
      <c r="F1160" t="str">
        <f t="shared" si="144"/>
        <v/>
      </c>
      <c r="G1160">
        <f>Weighting!$H$8</f>
        <v>0</v>
      </c>
      <c r="H1160">
        <f t="array" ref="H1160">FREQUENCY(IF('Data Transformation'!$B$4:$B$8425=B1155,'Data Transformation'!$G$4:$G$8425),'Bin Analysis'!$B1160)</f>
        <v>0</v>
      </c>
      <c r="I1160">
        <f t="shared" si="145"/>
        <v>0</v>
      </c>
      <c r="J1160">
        <f t="shared" ref="J1160:J1177" si="146">IF(I1160=0,0,1)</f>
        <v>0</v>
      </c>
      <c r="K1160">
        <f>J1160*Weighting!$W$8</f>
        <v>0</v>
      </c>
      <c r="M1160" s="14"/>
    </row>
    <row r="1161" spans="1:25" x14ac:dyDescent="0.25">
      <c r="A1161" s="32">
        <f>IF(Weighting!$P$9&gt;0,B1161,"")</f>
        <v>0.71399999999999997</v>
      </c>
      <c r="B1161" s="50">
        <f>Weighting!$C$9</f>
        <v>0.71399999999999997</v>
      </c>
      <c r="C1161">
        <f>Weighting!$F$9</f>
        <v>0</v>
      </c>
      <c r="D1161" t="b">
        <f>IF(C1161=1,'Data Transformation'!$G$3+0.5*'Data Transformation'!$W$25,IF(C1162=1,D1162-'Data Transformation'!$W$25,FALSE))</f>
        <v>0</v>
      </c>
      <c r="E1161" t="str">
        <f t="array" ref="E1161">IF(ISLOGICAL(D1161),"",FREQUENCY(IF('Data Transformation'!$B$425:$B$8425='Bin Analysis'!$B1155,'Data Transformation'!$G$425:$G$8425),D1161))</f>
        <v/>
      </c>
      <c r="F1161" t="str">
        <f t="shared" si="144"/>
        <v/>
      </c>
      <c r="G1161">
        <f>Weighting!$H$9</f>
        <v>0</v>
      </c>
      <c r="H1161">
        <f t="array" ref="H1161">FREQUENCY(IF('Data Transformation'!$B$4:$B$8425=B1155,'Data Transformation'!$G$4:$G$8425),'Bin Analysis'!$B1161)</f>
        <v>0</v>
      </c>
      <c r="I1161">
        <f t="shared" si="145"/>
        <v>0</v>
      </c>
      <c r="J1161">
        <f t="shared" si="146"/>
        <v>0</v>
      </c>
      <c r="K1161">
        <f>J1161*Weighting!$W$9</f>
        <v>0</v>
      </c>
      <c r="M1161" s="14"/>
    </row>
    <row r="1162" spans="1:25" x14ac:dyDescent="0.25">
      <c r="A1162" s="32">
        <f>IF(Weighting!$P$10&gt;0,B1162,"")</f>
        <v>0.84499999999999997</v>
      </c>
      <c r="B1162">
        <f>Weighting!$C$10</f>
        <v>0.84499999999999997</v>
      </c>
      <c r="C1162">
        <f>Weighting!$F$10</f>
        <v>0</v>
      </c>
      <c r="D1162" t="b">
        <f>IF(C1162=1,'Data Transformation'!$G$3+0.5*'Data Transformation'!$W$25,IF(C1163=1,D1163-'Data Transformation'!$W$25,FALSE))</f>
        <v>0</v>
      </c>
      <c r="E1162" t="str">
        <f t="array" ref="E1162">IF(ISLOGICAL(D1162),"",FREQUENCY(IF('Data Transformation'!$B$425:$B$8425='Bin Analysis'!$B1155,'Data Transformation'!$G$425:$G$8425),D1162))</f>
        <v/>
      </c>
      <c r="F1162" t="str">
        <f t="shared" si="144"/>
        <v/>
      </c>
      <c r="G1162">
        <f>Weighting!$H$10</f>
        <v>0</v>
      </c>
      <c r="H1162">
        <f t="array" ref="H1162">FREQUENCY(IF('Data Transformation'!$B$4:$B$8425=B1155,'Data Transformation'!$G$4:$G$8425),'Bin Analysis'!$B1162)</f>
        <v>0</v>
      </c>
      <c r="I1162">
        <f t="shared" si="145"/>
        <v>0</v>
      </c>
      <c r="J1162">
        <f t="shared" si="146"/>
        <v>0</v>
      </c>
      <c r="K1162">
        <f>J1162*Weighting!$W$10</f>
        <v>0</v>
      </c>
      <c r="M1162" s="14"/>
    </row>
    <row r="1163" spans="1:25" x14ac:dyDescent="0.25">
      <c r="A1163" s="32">
        <f>IF(Weighting!$P$11&gt;0,B1163,"")</f>
        <v>0.97599999999999998</v>
      </c>
      <c r="B1163">
        <f>Weighting!$C$11</f>
        <v>0.97599999999999998</v>
      </c>
      <c r="C1163">
        <f>Weighting!$F$11</f>
        <v>0</v>
      </c>
      <c r="D1163">
        <f>IF(C1163=1,'Data Transformation'!$G$3+0.5*'Data Transformation'!$W$25,IF(C1164=1,D1164-'Data Transformation'!$W$25,FALSE))</f>
        <v>0.86899999999999999</v>
      </c>
      <c r="E1163">
        <f t="array" ref="E1163">IF(ISLOGICAL(D1163),"",FREQUENCY(IF('Data Transformation'!$B$425:$B$8425='Bin Analysis'!$B1155,'Data Transformation'!$G$425:$G$8425),D1163))</f>
        <v>0</v>
      </c>
      <c r="F1163" t="e">
        <f t="shared" si="144"/>
        <v>#VALUE!</v>
      </c>
      <c r="G1163">
        <f>Weighting!$H$11</f>
        <v>0</v>
      </c>
      <c r="H1163">
        <f t="array" ref="H1163">FREQUENCY(IF('Data Transformation'!$B$4:$B$8425=B1155,'Data Transformation'!$G$4:$G$8425),'Bin Analysis'!$B1163)</f>
        <v>7</v>
      </c>
      <c r="I1163">
        <f t="shared" si="145"/>
        <v>7</v>
      </c>
      <c r="J1163">
        <f t="shared" si="146"/>
        <v>1</v>
      </c>
      <c r="K1163">
        <f>J1163*Weighting!$W$11</f>
        <v>2</v>
      </c>
      <c r="M1163" s="14"/>
    </row>
    <row r="1164" spans="1:25" x14ac:dyDescent="0.25">
      <c r="A1164" s="32">
        <f>IF(Weighting!$P$12&gt;0,B1164,"")</f>
        <v>1.107</v>
      </c>
      <c r="B1164">
        <f>Weighting!$C$12</f>
        <v>1.107</v>
      </c>
      <c r="C1164">
        <f>Weighting!$F$12</f>
        <v>1</v>
      </c>
      <c r="D1164">
        <f>IF(C1164=1,'Data Transformation'!$G$3+0.5*'Data Transformation'!$W$25,IF(C1165=1,D1165-'Data Transformation'!$W$25,FALSE))</f>
        <v>1.131</v>
      </c>
      <c r="E1164">
        <f t="array" ref="E1164">IF(ISLOGICAL(D1164),"",FREQUENCY(IF('Data Transformation'!$B$425:$B$8425='Bin Analysis'!$B1155,'Data Transformation'!$G$425:$G$8425),D1164))</f>
        <v>16</v>
      </c>
      <c r="F1164">
        <f t="shared" si="144"/>
        <v>16</v>
      </c>
      <c r="G1164">
        <f>Weighting!$H$12</f>
        <v>0</v>
      </c>
      <c r="H1164">
        <f t="array" ref="H1164">FREQUENCY(IF('Data Transformation'!$B$4:$B$8425=B1155,'Data Transformation'!$G$4:$G$8425),'Bin Analysis'!$B1164)</f>
        <v>17</v>
      </c>
      <c r="I1164">
        <f t="shared" si="145"/>
        <v>10</v>
      </c>
      <c r="J1164">
        <f t="shared" si="146"/>
        <v>1</v>
      </c>
      <c r="K1164">
        <f>J1164*Weighting!$W$12</f>
        <v>1</v>
      </c>
      <c r="M1164" s="14"/>
    </row>
    <row r="1165" spans="1:25" x14ac:dyDescent="0.25">
      <c r="A1165" s="32">
        <f>IF(Weighting!$P$13&gt;0,B1165,"")</f>
        <v>1.238</v>
      </c>
      <c r="B1165">
        <f>Weighting!$C$13</f>
        <v>1.238</v>
      </c>
      <c r="C1165">
        <f>Weighting!$F$13</f>
        <v>0</v>
      </c>
      <c r="D1165" t="b">
        <f>IF(C1165=1,'Data Transformation'!$G$3+0.5*'Data Transformation'!$W$25,IF(C1166=1,D1166-'Data Transformation'!$W$25,FALSE))</f>
        <v>0</v>
      </c>
      <c r="E1165" t="str">
        <f t="array" ref="E1165">IF(ISLOGICAL(D1165),"",FREQUENCY(IF('Data Transformation'!$B$425:$B$8425='Bin Analysis'!$B1155,'Data Transformation'!$G$425:$G$8425),D1165))</f>
        <v/>
      </c>
      <c r="F1165" t="str">
        <f t="shared" si="144"/>
        <v/>
      </c>
      <c r="G1165">
        <f>Weighting!$H$13</f>
        <v>0</v>
      </c>
      <c r="H1165">
        <f t="array" ref="H1165">FREQUENCY(IF('Data Transformation'!$B$4:$B$8425=B1155,'Data Transformation'!$G$4:$G$8425),'Bin Analysis'!$B1165)</f>
        <v>18</v>
      </c>
      <c r="I1165">
        <f t="shared" si="145"/>
        <v>1</v>
      </c>
      <c r="J1165">
        <f t="shared" si="146"/>
        <v>1</v>
      </c>
      <c r="K1165">
        <f>J1165*Weighting!$W$13</f>
        <v>2</v>
      </c>
      <c r="M1165" s="14"/>
    </row>
    <row r="1166" spans="1:25" x14ac:dyDescent="0.25">
      <c r="A1166" s="32">
        <f>IF(Weighting!$P$14&gt;0,B1166,"")</f>
        <v>1.369</v>
      </c>
      <c r="B1166">
        <f>Weighting!$C$14</f>
        <v>1.369</v>
      </c>
      <c r="C1166">
        <f>Weighting!$F$14</f>
        <v>0</v>
      </c>
      <c r="D1166" t="b">
        <f>IF(C1166=1,'Data Transformation'!$G$3+0.5*'Data Transformation'!$W$25,IF(C1167=1,D1167-'Data Transformation'!$W$25,FALSE))</f>
        <v>0</v>
      </c>
      <c r="E1166" t="str">
        <f t="array" ref="E1166">IF(ISLOGICAL(D1166),"",FREQUENCY(IF('Data Transformation'!$B$425:$B$8425='Bin Analysis'!$B1155,'Data Transformation'!$G$425:$G$8425),D1166))</f>
        <v/>
      </c>
      <c r="F1166" t="str">
        <f t="shared" si="144"/>
        <v/>
      </c>
      <c r="G1166">
        <f>Weighting!$H$14</f>
        <v>0</v>
      </c>
      <c r="H1166">
        <f t="array" ref="H1166">FREQUENCY(IF('Data Transformation'!$B$4:$B$8425=B1155,'Data Transformation'!$G$4:$G$8425),'Bin Analysis'!$B1166)</f>
        <v>18</v>
      </c>
      <c r="I1166">
        <f t="shared" si="145"/>
        <v>0</v>
      </c>
      <c r="J1166">
        <f t="shared" si="146"/>
        <v>0</v>
      </c>
      <c r="K1166">
        <f>J1166*Weighting!$W$14</f>
        <v>0</v>
      </c>
      <c r="M1166" s="14"/>
    </row>
    <row r="1167" spans="1:25" x14ac:dyDescent="0.25">
      <c r="A1167" s="32">
        <f>IF(Weighting!$P$15&gt;0,B1167,"")</f>
        <v>1.5000009999999999</v>
      </c>
      <c r="B1167">
        <f>Weighting!$C$15</f>
        <v>1.5000009999999999</v>
      </c>
      <c r="C1167">
        <f>Weighting!$F$15</f>
        <v>0</v>
      </c>
      <c r="D1167" t="b">
        <f>IF(C1167=1,'Data Transformation'!$G$3+0.5*'Data Transformation'!$W$25,IF(C1168=1,D1168-'Data Transformation'!$W$25,FALSE))</f>
        <v>0</v>
      </c>
      <c r="E1167" t="str">
        <f t="array" ref="E1167">IF(ISLOGICAL(D1167),"",FREQUENCY(IF('Data Transformation'!$B$425:$B$8425='Bin Analysis'!$B1155,'Data Transformation'!$G$425:$G$8425),D1167))</f>
        <v/>
      </c>
      <c r="F1167" t="str">
        <f t="shared" si="144"/>
        <v/>
      </c>
      <c r="G1167">
        <f>Weighting!$H$15</f>
        <v>0</v>
      </c>
      <c r="H1167">
        <f t="array" ref="H1167">FREQUENCY(IF('Data Transformation'!$B$4:$B$8425=B1155,'Data Transformation'!$G$4:$G$8425),'Bin Analysis'!$B1167)</f>
        <v>18</v>
      </c>
      <c r="I1167">
        <f t="shared" si="145"/>
        <v>0</v>
      </c>
      <c r="J1167">
        <f t="shared" si="146"/>
        <v>0</v>
      </c>
      <c r="K1167">
        <f>J1167*Weighting!$W$15</f>
        <v>0</v>
      </c>
      <c r="M1167" s="14"/>
    </row>
    <row r="1168" spans="1:25" x14ac:dyDescent="0.25">
      <c r="A1168" s="32" t="str">
        <f>IF(Weighting!$P$16&gt;0,B1168,"")</f>
        <v/>
      </c>
      <c r="B1168">
        <f>Weighting!$C$16</f>
        <v>1.631</v>
      </c>
      <c r="C1168">
        <f>Weighting!$F$16</f>
        <v>0</v>
      </c>
      <c r="D1168" t="b">
        <f>IF(C1168=1,'Data Transformation'!$G$3+0.5*'Data Transformation'!$W$25,IF(C1169=1,D1169-'Data Transformation'!$W$25,FALSE))</f>
        <v>0</v>
      </c>
      <c r="E1168" t="str">
        <f t="array" ref="E1168">IF(ISLOGICAL(D1168),"",FREQUENCY(IF('Data Transformation'!$B$425:$B$8425='Bin Analysis'!$B1155,'Data Transformation'!$G$425:$G$8425),D1168))</f>
        <v/>
      </c>
      <c r="F1168" t="str">
        <f t="shared" si="144"/>
        <v/>
      </c>
      <c r="G1168">
        <f>Weighting!$H$16</f>
        <v>0</v>
      </c>
      <c r="H1168">
        <f t="array" ref="H1168">FREQUENCY(IF('Data Transformation'!$B$4:$B$8425=B1155,'Data Transformation'!$G$4:$G$8425),'Bin Analysis'!$B1168)</f>
        <v>18</v>
      </c>
      <c r="I1168">
        <f t="shared" si="145"/>
        <v>0</v>
      </c>
      <c r="J1168">
        <f t="shared" si="146"/>
        <v>0</v>
      </c>
      <c r="K1168">
        <f>J1168*Weighting!$W$16</f>
        <v>0</v>
      </c>
      <c r="M1168" s="14"/>
    </row>
    <row r="1169" spans="1:25" x14ac:dyDescent="0.25">
      <c r="A1169" s="32" t="str">
        <f>IF(Weighting!$P$17&gt;0,B1169,"")</f>
        <v/>
      </c>
      <c r="B1169">
        <f>Weighting!$C$17</f>
        <v>1.762</v>
      </c>
      <c r="C1169">
        <f>Weighting!$F$17</f>
        <v>0</v>
      </c>
      <c r="D1169" t="b">
        <f>IF(C1169=1,'Data Transformation'!$G$3+0.5*'Data Transformation'!$W$25,IF(C1170=1,D1170-'Data Transformation'!$W$25,FALSE))</f>
        <v>0</v>
      </c>
      <c r="E1169" t="str">
        <f t="array" ref="E1169">IF(ISLOGICAL(D1169),"",FREQUENCY(IF('Data Transformation'!$B$425:$B$8425='Bin Analysis'!$B1155,'Data Transformation'!$G$425:$G$8425),D1169))</f>
        <v/>
      </c>
      <c r="F1169" t="str">
        <f t="shared" si="144"/>
        <v/>
      </c>
      <c r="G1169">
        <f>Weighting!$H$17</f>
        <v>0</v>
      </c>
      <c r="H1169">
        <f t="array" ref="H1169">FREQUENCY(IF('Data Transformation'!$B$4:$B$8425=B1155,'Data Transformation'!$G$4:$G$8425),'Bin Analysis'!$B1169)</f>
        <v>18</v>
      </c>
      <c r="I1169">
        <f t="shared" si="145"/>
        <v>0</v>
      </c>
      <c r="J1169">
        <f t="shared" si="146"/>
        <v>0</v>
      </c>
      <c r="K1169">
        <f>J1169*Weighting!$W$17</f>
        <v>0</v>
      </c>
      <c r="M1169" s="14"/>
    </row>
    <row r="1170" spans="1:25" x14ac:dyDescent="0.25">
      <c r="A1170" s="32" t="str">
        <f>IF(Weighting!$P$18&gt;0,B1170,"")</f>
        <v/>
      </c>
      <c r="B1170">
        <f>Weighting!$C$18</f>
        <v>1.893</v>
      </c>
      <c r="C1170">
        <f>Weighting!$F$18</f>
        <v>0</v>
      </c>
      <c r="D1170" t="b">
        <f>IF(C1170=1,'Data Transformation'!$G$3+0.5*'Data Transformation'!$W$25,IF(C1171=1,D1171-'Data Transformation'!$W$25,FALSE))</f>
        <v>0</v>
      </c>
      <c r="E1170" t="str">
        <f t="array" ref="E1170">IF(ISLOGICAL(D1170),"",FREQUENCY(IF('Data Transformation'!$B$425:$B$8425='Bin Analysis'!$B1155,'Data Transformation'!$G$425:$G$8425),D1170))</f>
        <v/>
      </c>
      <c r="F1170" t="str">
        <f t="shared" si="144"/>
        <v/>
      </c>
      <c r="G1170">
        <f>Weighting!$H$18</f>
        <v>0</v>
      </c>
      <c r="H1170">
        <f t="array" ref="H1170">FREQUENCY(IF('Data Transformation'!$B$4:$B$8425=B1155,'Data Transformation'!$G$4:$G$8425),'Bin Analysis'!$B1170)</f>
        <v>18</v>
      </c>
      <c r="I1170">
        <f t="shared" si="145"/>
        <v>0</v>
      </c>
      <c r="J1170">
        <f t="shared" si="146"/>
        <v>0</v>
      </c>
      <c r="K1170">
        <f>J1170*Weighting!$W$18</f>
        <v>0</v>
      </c>
      <c r="M1170" s="14"/>
    </row>
    <row r="1171" spans="1:25" x14ac:dyDescent="0.25">
      <c r="A1171" s="32" t="str">
        <f>IF(Weighting!$P$19&gt;0,B1171,"")</f>
        <v/>
      </c>
      <c r="B1171">
        <f>Weighting!$C$19</f>
        <v>2.024</v>
      </c>
      <c r="C1171">
        <f>Weighting!$F$19</f>
        <v>0</v>
      </c>
      <c r="D1171" t="b">
        <f>IF(C1171=1,'Data Transformation'!$G$3+0.5*'Data Transformation'!$W$25,IF(C1172=1,D1172-'Data Transformation'!$W$25,FALSE))</f>
        <v>0</v>
      </c>
      <c r="E1171" t="str">
        <f t="array" ref="E1171">IF(ISLOGICAL(D1171),"",FREQUENCY(IF('Data Transformation'!$B$425:$B$8425='Bin Analysis'!$B1155,'Data Transformation'!$G$425:$G$8425),D1171))</f>
        <v/>
      </c>
      <c r="F1171" t="str">
        <f t="shared" si="144"/>
        <v/>
      </c>
      <c r="G1171">
        <f>Weighting!$H$19</f>
        <v>0</v>
      </c>
      <c r="H1171">
        <f t="array" ref="H1171">FREQUENCY(IF('Data Transformation'!$B$4:$B$8425=B1155,'Data Transformation'!$G$4:$G$8425),'Bin Analysis'!$B1171)</f>
        <v>18</v>
      </c>
      <c r="I1171">
        <f t="shared" si="145"/>
        <v>0</v>
      </c>
      <c r="J1171">
        <f t="shared" si="146"/>
        <v>0</v>
      </c>
      <c r="K1171">
        <f>J1171*Weighting!$W$19</f>
        <v>0</v>
      </c>
      <c r="M1171" s="14"/>
    </row>
    <row r="1172" spans="1:25" x14ac:dyDescent="0.25">
      <c r="A1172" s="32" t="str">
        <f>IF(Weighting!$P$20&gt;0,B1172,"")</f>
        <v/>
      </c>
      <c r="B1172">
        <f>Weighting!$C$20</f>
        <v>2.1550000000000002</v>
      </c>
      <c r="C1172">
        <f>Weighting!$F$20</f>
        <v>0</v>
      </c>
      <c r="D1172" t="b">
        <f>IF(C1172=1,'Data Transformation'!$G$3+0.5*'Data Transformation'!$W$25,IF(C1173=1,D1173-'Data Transformation'!$W$25,FALSE))</f>
        <v>0</v>
      </c>
      <c r="E1172" t="str">
        <f t="array" ref="E1172">IF(ISLOGICAL(D1172),"",FREQUENCY(IF('Data Transformation'!$B$425:$B$8425='Bin Analysis'!$B1155,'Data Transformation'!$G$425:$G$8425),D1172))</f>
        <v/>
      </c>
      <c r="F1172" t="str">
        <f t="shared" si="144"/>
        <v/>
      </c>
      <c r="G1172">
        <f>Weighting!$H$20</f>
        <v>0</v>
      </c>
      <c r="H1172">
        <f t="array" ref="H1172">FREQUENCY(IF('Data Transformation'!$B$4:$B$8425=B1155,'Data Transformation'!$G$4:$G$8425),'Bin Analysis'!$B1172)</f>
        <v>18</v>
      </c>
      <c r="I1172">
        <f t="shared" si="145"/>
        <v>0</v>
      </c>
      <c r="J1172">
        <f t="shared" si="146"/>
        <v>0</v>
      </c>
      <c r="K1172">
        <f>J1172*Weighting!$W$20</f>
        <v>0</v>
      </c>
      <c r="M1172" s="14"/>
    </row>
    <row r="1173" spans="1:25" x14ac:dyDescent="0.25">
      <c r="A1173" s="32" t="str">
        <f>IF(Weighting!$P$21&gt;0,B1173,"")</f>
        <v/>
      </c>
      <c r="B1173">
        <f>Weighting!$C$21</f>
        <v>2.2860000000000005</v>
      </c>
      <c r="C1173">
        <f>Weighting!$F$21</f>
        <v>0</v>
      </c>
      <c r="D1173" t="b">
        <f>IF(C1173=1,'Data Transformation'!$G$3+0.5*'Data Transformation'!$W$25,IF(C1174=1,D1174-'Data Transformation'!$W$25,FALSE))</f>
        <v>0</v>
      </c>
      <c r="E1173" t="str">
        <f t="array" ref="E1173">IF(ISLOGICAL(D1173),"",FREQUENCY(IF('Data Transformation'!$B$425:$B$8425='Bin Analysis'!$B1155,'Data Transformation'!$G$425:$G$8425),D1173))</f>
        <v/>
      </c>
      <c r="F1173" t="str">
        <f t="shared" si="144"/>
        <v/>
      </c>
      <c r="G1173">
        <f>Weighting!$H$21</f>
        <v>0</v>
      </c>
      <c r="H1173">
        <f t="array" ref="H1173">FREQUENCY(IF('Data Transformation'!$B$4:$B$8425=B1155,'Data Transformation'!$G$4:$G$8425),'Bin Analysis'!$B1173)</f>
        <v>18</v>
      </c>
      <c r="I1173">
        <f t="shared" si="145"/>
        <v>0</v>
      </c>
      <c r="J1173">
        <f t="shared" si="146"/>
        <v>0</v>
      </c>
      <c r="K1173">
        <f>J1173*Weighting!$W$21</f>
        <v>0</v>
      </c>
      <c r="M1173" s="14"/>
    </row>
    <row r="1174" spans="1:25" x14ac:dyDescent="0.25">
      <c r="A1174" s="32" t="str">
        <f>IF(Weighting!$P$22&gt;0,B1174,"")</f>
        <v/>
      </c>
      <c r="B1174">
        <f>Weighting!$C$22</f>
        <v>2.4170000000000007</v>
      </c>
      <c r="C1174">
        <f>Weighting!$F$22</f>
        <v>0</v>
      </c>
      <c r="D1174" t="b">
        <f>IF(C1174=1,'Data Transformation'!$G$3+0.5*'Data Transformation'!$W$25,IF(C1175=1,D1175-'Data Transformation'!$W$25,FALSE))</f>
        <v>0</v>
      </c>
      <c r="E1174" t="str">
        <f t="array" ref="E1174">IF(ISLOGICAL(D1174),"",FREQUENCY(IF('Data Transformation'!$B$425:$B$8425='Bin Analysis'!$B1155,'Data Transformation'!$G$425:$G$8425),D1174))</f>
        <v/>
      </c>
      <c r="F1174" t="str">
        <f t="shared" si="144"/>
        <v/>
      </c>
      <c r="G1174">
        <f>Weighting!$H$22</f>
        <v>0</v>
      </c>
      <c r="H1174">
        <f t="array" ref="H1174">FREQUENCY(IF('Data Transformation'!$B$4:$B$8425=B1155,'Data Transformation'!$G$4:$G$8425),'Bin Analysis'!$B1174)</f>
        <v>18</v>
      </c>
      <c r="I1174">
        <f t="shared" si="145"/>
        <v>0</v>
      </c>
      <c r="J1174">
        <f t="shared" si="146"/>
        <v>0</v>
      </c>
      <c r="K1174">
        <f>J1174*Weighting!$W$22</f>
        <v>0</v>
      </c>
      <c r="M1174" s="14"/>
    </row>
    <row r="1175" spans="1:25" x14ac:dyDescent="0.25">
      <c r="A1175" s="32" t="str">
        <f>IF(Weighting!$P$23&gt;0,B1175,"")</f>
        <v/>
      </c>
      <c r="B1175">
        <f>Weighting!$C$23</f>
        <v>2.5480000000000009</v>
      </c>
      <c r="C1175">
        <f>Weighting!$F$23</f>
        <v>0</v>
      </c>
      <c r="D1175" t="b">
        <f>IF(C1175=1,'Data Transformation'!$G$3+0.5*'Data Transformation'!$W$25,IF(C1176=1,D1176-'Data Transformation'!$W$25,FALSE))</f>
        <v>0</v>
      </c>
      <c r="E1175" t="str">
        <f t="array" ref="E1175">IF(ISLOGICAL(D1175),"",FREQUENCY(IF('Data Transformation'!$B$425:$B$8425='Bin Analysis'!$B1155,'Data Transformation'!$G$425:$G$8425),D1175))</f>
        <v/>
      </c>
      <c r="F1175" t="str">
        <f t="shared" si="144"/>
        <v/>
      </c>
      <c r="G1175">
        <f>Weighting!$H$23</f>
        <v>0</v>
      </c>
      <c r="H1175">
        <f t="array" ref="H1175">FREQUENCY(IF('Data Transformation'!$B$4:$B$8425=B1155,'Data Transformation'!$G$4:$G$8425),'Bin Analysis'!$B1175)</f>
        <v>18</v>
      </c>
      <c r="I1175">
        <f t="shared" si="145"/>
        <v>0</v>
      </c>
      <c r="J1175">
        <f t="shared" si="146"/>
        <v>0</v>
      </c>
      <c r="K1175">
        <f>J1175*Weighting!$W$23</f>
        <v>0</v>
      </c>
      <c r="M1175" s="14"/>
    </row>
    <row r="1176" spans="1:25" x14ac:dyDescent="0.25">
      <c r="A1176" s="32" t="str">
        <f>IF(Weighting!$P$24&gt;0,B1176,"")</f>
        <v/>
      </c>
      <c r="B1176">
        <f>Weighting!$C$24</f>
        <v>2.6790000000000012</v>
      </c>
      <c r="C1176">
        <f>Weighting!$F$24</f>
        <v>0</v>
      </c>
      <c r="D1176" t="b">
        <f>IF(C1176=1,'Data Transformation'!$G$3+0.5*'Data Transformation'!$W$25,IF(C1177=1,D1177-'Data Transformation'!$W$25,FALSE))</f>
        <v>0</v>
      </c>
      <c r="E1176" t="str">
        <f t="array" ref="E1176">IF(ISLOGICAL(D1176),"",FREQUENCY(IF('Data Transformation'!$B$425:$B$8425='Bin Analysis'!$B1155,'Data Transformation'!$G$425:$G$8425),D1176))</f>
        <v/>
      </c>
      <c r="F1176" t="str">
        <f t="shared" si="144"/>
        <v/>
      </c>
      <c r="G1176">
        <f>Weighting!$H$24</f>
        <v>0</v>
      </c>
      <c r="H1176">
        <f t="array" ref="H1176">FREQUENCY(IF('Data Transformation'!$B$4:$B$8425=B1155,'Data Transformation'!$G$4:$G$8425),'Bin Analysis'!$B1176)</f>
        <v>18</v>
      </c>
      <c r="I1176">
        <f t="shared" si="145"/>
        <v>0</v>
      </c>
      <c r="J1176">
        <f t="shared" si="146"/>
        <v>0</v>
      </c>
      <c r="K1176">
        <f>J1176*Weighting!$W$24</f>
        <v>0</v>
      </c>
      <c r="M1176" s="14"/>
    </row>
    <row r="1177" spans="1:25" x14ac:dyDescent="0.25">
      <c r="A1177" s="32" t="str">
        <f>IF(Weighting!$P$25&gt;0,B1177,"")</f>
        <v/>
      </c>
      <c r="B1177">
        <f>Weighting!$C$25</f>
        <v>2.8100000000000014</v>
      </c>
      <c r="C1177">
        <f>Weighting!$F$25</f>
        <v>0</v>
      </c>
      <c r="D1177" t="b">
        <f>IF(C1177=1,'Data Transformation'!$G$3+0.5*'Data Transformation'!$W$25,IF(C1178=1,D1178-'Data Transformation'!$W$25,FALSE))</f>
        <v>0</v>
      </c>
      <c r="E1177" t="str">
        <f t="array" ref="E1177">IF(ISLOGICAL(D1177),"",FREQUENCY(IF('Data Transformation'!$B$425:$B$8425='Bin Analysis'!$B1155,'Data Transformation'!$G$425:$G$8425),D1177))</f>
        <v/>
      </c>
      <c r="F1177" t="str">
        <f t="shared" si="144"/>
        <v/>
      </c>
      <c r="G1177">
        <f>Weighting!$H$25</f>
        <v>0</v>
      </c>
      <c r="H1177">
        <f t="array" ref="H1177">FREQUENCY(IF('Data Transformation'!$B$4:$B$8425=B1155,'Data Transformation'!$G$4:$G$8425),'Bin Analysis'!$B1177)</f>
        <v>18</v>
      </c>
      <c r="I1177">
        <f t="shared" si="145"/>
        <v>0</v>
      </c>
      <c r="J1177">
        <f t="shared" si="146"/>
        <v>0</v>
      </c>
      <c r="K1177">
        <f>J1177*Weighting!$W$25</f>
        <v>0</v>
      </c>
      <c r="M1177" s="14"/>
    </row>
    <row r="1178" spans="1:25" x14ac:dyDescent="0.25">
      <c r="O1178"/>
      <c r="P1178"/>
      <c r="Q1178"/>
      <c r="R1178"/>
    </row>
    <row r="1179" spans="1:25" ht="23.25" x14ac:dyDescent="0.35">
      <c r="A1179" s="21" t="s">
        <v>0</v>
      </c>
      <c r="B1179" s="21">
        <f>IFERROR(VLOOKUP(C1179,'Data Transformation'!$L$6:$M$426,2,FALSE),"")</f>
        <v>49</v>
      </c>
      <c r="C1179" s="21">
        <f>C1155+1</f>
        <v>49</v>
      </c>
      <c r="D1179" s="21"/>
      <c r="E1179" s="21"/>
      <c r="F1179" s="21"/>
      <c r="G1179" s="21"/>
      <c r="H1179" s="22"/>
      <c r="I1179" s="22"/>
      <c r="J1179" s="22"/>
      <c r="K1179" s="21"/>
      <c r="L1179" s="21">
        <f>B1179</f>
        <v>49</v>
      </c>
      <c r="M1179" s="23">
        <f>INDEX('Data Transformation'!$O$4:$O$424,MATCH($B1179,'Data Transformation'!$M$4:$M$424,0),MATCH($M$2,'Data Transformation'!$O$3,0))</f>
        <v>20</v>
      </c>
      <c r="N1179" s="27">
        <f>IF('Input and Summary Results'!$J$16="minimum",'Bin Analysis'!X1180/(M1179-1),'Bin Analysis'!Y1179/('Bin Analysis'!M1179-1))</f>
        <v>0</v>
      </c>
      <c r="O1179" s="27">
        <f>IF(M1179=FALSE,NA(),(VLOOKUP(1,C1182:K1201,4,FALSE))/(M1179-1))</f>
        <v>0.78947368421052633</v>
      </c>
      <c r="P1179" s="27">
        <f>IF(M1179=FALSE,NA(),SUM(J1182:J1201)/Weighting!$S$5)</f>
        <v>0.4</v>
      </c>
      <c r="Q1179" s="27">
        <f>IF(M1179=FALSE,NA(),SUM(K1182:K1201)/Weighting!$S$6)</f>
        <v>0.39130434782608697</v>
      </c>
      <c r="R1179" s="27">
        <f>IF(M1179=FALSE,NA(),(VLOOKUP(1,G1182:K1201,3,FALSE))/(M1179-1))</f>
        <v>0</v>
      </c>
      <c r="S1179" s="22" t="str">
        <f>IF(M1179=FALSE,NA(),IF(SUM(J1182:J1201)=2,"yes","no"))</f>
        <v>no</v>
      </c>
      <c r="X1179" s="2" cm="2">
        <f t="array" ref="X1179:X1180">FREQUENCY(IF('Data Transformation'!$B$425:$B$6424='Bin Analysis'!L1179,'Data Transformation'!$G$425:$G$6424),'Data Transformation'!$U$11)</f>
        <v>19</v>
      </c>
      <c r="Y1179" s="2" cm="2">
        <f t="array" ref="Y1179:Y1180">FREQUENCY(IF('Data Transformation'!$B$425:$B$6424='Bin Analysis'!L1179,'Data Transformation'!$G$425:$G$6424),'Data Transformation'!$U$12)</f>
        <v>4</v>
      </c>
    </row>
    <row r="1180" spans="1:25" x14ac:dyDescent="0.25">
      <c r="A1180" s="14" t="s">
        <v>67</v>
      </c>
      <c r="B1180" t="s">
        <v>47</v>
      </c>
      <c r="C1180" t="s">
        <v>5</v>
      </c>
      <c r="D1180" t="s">
        <v>100</v>
      </c>
      <c r="E1180" t="s">
        <v>101</v>
      </c>
      <c r="F1180" t="s">
        <v>102</v>
      </c>
      <c r="G1180" t="s">
        <v>70</v>
      </c>
      <c r="H1180" t="s">
        <v>31</v>
      </c>
      <c r="I1180" t="s">
        <v>32</v>
      </c>
      <c r="J1180" t="s">
        <v>46</v>
      </c>
      <c r="K1180" s="14" t="s">
        <v>45</v>
      </c>
      <c r="M1180" s="14"/>
      <c r="X1180" s="2">
        <v>0</v>
      </c>
      <c r="Y1180" s="2">
        <v>15</v>
      </c>
    </row>
    <row r="1181" spans="1:25" x14ac:dyDescent="0.25">
      <c r="A1181" s="32"/>
      <c r="D1181" t="b">
        <f>IF(C1181=1,'Data Transformation'!$G$3+0.5*'Data Transformation'!$W$25,IF(C1182=1,D1182-'Data Transformation'!$W$25,FALSE))</f>
        <v>0</v>
      </c>
      <c r="E1181" t="str">
        <f t="array" ref="E1181">IF(ISLOGICAL(D1181),"",FREQUENCY(IF('Data Transformation'!$B$425:$B$8425='Bin Analysis'!$B1179,'Data Transformation'!$G$425:$G$8425),D1181))</f>
        <v/>
      </c>
      <c r="F1181" t="str">
        <f>IF(ISLOGICAL(D1181),"",E1181-E1180)</f>
        <v/>
      </c>
      <c r="M1181" s="14"/>
    </row>
    <row r="1182" spans="1:25" x14ac:dyDescent="0.25">
      <c r="A1182" s="32">
        <f>IF(Weighting!$P$6&gt;0,B1182,"")</f>
        <v>0.32100000000000001</v>
      </c>
      <c r="B1182">
        <f>Weighting!$C$6</f>
        <v>0.32100000000000001</v>
      </c>
      <c r="C1182">
        <f>Weighting!$F$6</f>
        <v>0</v>
      </c>
      <c r="D1182" t="b">
        <f>IF(C1182=1,'Data Transformation'!$G$3+0.5*'Data Transformation'!$W$25,IF(C1183=1,D1183-'Data Transformation'!$W$25,FALSE))</f>
        <v>0</v>
      </c>
      <c r="E1182" t="str">
        <f t="array" ref="E1182">IF(ISLOGICAL(D1182),"",FREQUENCY(IF('Data Transformation'!$B$425:$B$8425='Bin Analysis'!$B1179,'Data Transformation'!$G$425:$G$8425),D1182))</f>
        <v/>
      </c>
      <c r="F1182" t="str">
        <f>IF(ISLOGICAL(D1182),"",E1182-E1181)</f>
        <v/>
      </c>
      <c r="G1182">
        <f>Weighting!$H$6</f>
        <v>1</v>
      </c>
      <c r="H1182">
        <f t="array" ref="H1182">FREQUENCY(IF('Data Transformation'!$B$4:$B$8425=B1179,'Data Transformation'!$G$4:$G$8425),'Bin Analysis'!$B1182)</f>
        <v>0</v>
      </c>
      <c r="I1182">
        <f>H1182-H1181</f>
        <v>0</v>
      </c>
      <c r="J1182">
        <f>IF(I1182=0,0,1)</f>
        <v>0</v>
      </c>
      <c r="K1182">
        <f>J1182*Weighting!$W$6</f>
        <v>0</v>
      </c>
      <c r="M1182" s="14"/>
    </row>
    <row r="1183" spans="1:25" x14ac:dyDescent="0.25">
      <c r="A1183" s="32">
        <f>IF(Weighting!$P$7&gt;0,B1183,"")</f>
        <v>0.45200000000000001</v>
      </c>
      <c r="B1183">
        <f>Weighting!$C$7</f>
        <v>0.45200000000000001</v>
      </c>
      <c r="C1183">
        <f>Weighting!$F$7</f>
        <v>0</v>
      </c>
      <c r="D1183" t="b">
        <f>IF(C1183=1,'Data Transformation'!$G$3+0.5*'Data Transformation'!$W$25,IF(C1184=1,D1184-'Data Transformation'!$W$25,FALSE))</f>
        <v>0</v>
      </c>
      <c r="E1183" t="str">
        <f t="array" ref="E1183">IF(ISLOGICAL(D1183),"",FREQUENCY(IF('Data Transformation'!$B$425:$B$8425='Bin Analysis'!$B1179,'Data Transformation'!$G$425:$G$8425),D1183))</f>
        <v/>
      </c>
      <c r="F1183" t="str">
        <f t="shared" ref="F1183:F1201" si="147">IF(ISLOGICAL(D1183),"",E1183-E1182)</f>
        <v/>
      </c>
      <c r="G1183">
        <f>Weighting!$H$7</f>
        <v>0</v>
      </c>
      <c r="H1183">
        <f t="array" ref="H1183">FREQUENCY(IF('Data Transformation'!$B$4:$B$8425=B1179,'Data Transformation'!$G$4:$G$8425),'Bin Analysis'!$B1183)</f>
        <v>0</v>
      </c>
      <c r="I1183">
        <f t="shared" ref="I1183:I1201" si="148">H1183-H1182</f>
        <v>0</v>
      </c>
      <c r="J1183">
        <f>IF(I1183=0,0,1)</f>
        <v>0</v>
      </c>
      <c r="K1183">
        <f>J1183*Weighting!$W$7</f>
        <v>0</v>
      </c>
      <c r="M1183" s="14"/>
    </row>
    <row r="1184" spans="1:25" x14ac:dyDescent="0.25">
      <c r="A1184" s="32">
        <f>IF(Weighting!$P$8&gt;0,B1184,"")</f>
        <v>0.58299999999999996</v>
      </c>
      <c r="B1184">
        <f>Weighting!$C$8</f>
        <v>0.58299999999999996</v>
      </c>
      <c r="C1184">
        <f>Weighting!$F$8</f>
        <v>0</v>
      </c>
      <c r="D1184" t="b">
        <f>IF(C1184=1,'Data Transformation'!$G$3+0.5*'Data Transformation'!$W$25,IF(C1185=1,D1185-'Data Transformation'!$W$25,FALSE))</f>
        <v>0</v>
      </c>
      <c r="E1184" t="str">
        <f t="array" ref="E1184">IF(ISLOGICAL(D1184),"",FREQUENCY(IF('Data Transformation'!$B$425:$B$8425='Bin Analysis'!$B1179,'Data Transformation'!$G$425:$G$8425),D1184))</f>
        <v/>
      </c>
      <c r="F1184" t="str">
        <f t="shared" si="147"/>
        <v/>
      </c>
      <c r="G1184">
        <f>Weighting!$H$8</f>
        <v>0</v>
      </c>
      <c r="H1184">
        <f t="array" ref="H1184">FREQUENCY(IF('Data Transformation'!$B$4:$B$8425=B1179,'Data Transformation'!$G$4:$G$8425),'Bin Analysis'!$B1184)</f>
        <v>0</v>
      </c>
      <c r="I1184">
        <f t="shared" si="148"/>
        <v>0</v>
      </c>
      <c r="J1184">
        <f t="shared" ref="J1184:J1201" si="149">IF(I1184=0,0,1)</f>
        <v>0</v>
      </c>
      <c r="K1184">
        <f>J1184*Weighting!$W$8</f>
        <v>0</v>
      </c>
      <c r="M1184" s="14"/>
    </row>
    <row r="1185" spans="1:13" x14ac:dyDescent="0.25">
      <c r="A1185" s="32">
        <f>IF(Weighting!$P$9&gt;0,B1185,"")</f>
        <v>0.71399999999999997</v>
      </c>
      <c r="B1185" s="50">
        <f>Weighting!$C$9</f>
        <v>0.71399999999999997</v>
      </c>
      <c r="C1185">
        <f>Weighting!$F$9</f>
        <v>0</v>
      </c>
      <c r="D1185" t="b">
        <f>IF(C1185=1,'Data Transformation'!$G$3+0.5*'Data Transformation'!$W$25,IF(C1186=1,D1186-'Data Transformation'!$W$25,FALSE))</f>
        <v>0</v>
      </c>
      <c r="E1185" t="str">
        <f t="array" ref="E1185">IF(ISLOGICAL(D1185),"",FREQUENCY(IF('Data Transformation'!$B$425:$B$8425='Bin Analysis'!$B1179,'Data Transformation'!$G$425:$G$8425),D1185))</f>
        <v/>
      </c>
      <c r="F1185" t="str">
        <f t="shared" si="147"/>
        <v/>
      </c>
      <c r="G1185">
        <f>Weighting!$H$9</f>
        <v>0</v>
      </c>
      <c r="H1185">
        <f t="array" ref="H1185">FREQUENCY(IF('Data Transformation'!$B$4:$B$8425=B1179,'Data Transformation'!$G$4:$G$8425),'Bin Analysis'!$B1185)</f>
        <v>1</v>
      </c>
      <c r="I1185">
        <f t="shared" si="148"/>
        <v>1</v>
      </c>
      <c r="J1185">
        <f t="shared" si="149"/>
        <v>1</v>
      </c>
      <c r="K1185">
        <f>J1185*Weighting!$W$9</f>
        <v>3</v>
      </c>
      <c r="M1185" s="14"/>
    </row>
    <row r="1186" spans="1:13" x14ac:dyDescent="0.25">
      <c r="A1186" s="32">
        <f>IF(Weighting!$P$10&gt;0,B1186,"")</f>
        <v>0.84499999999999997</v>
      </c>
      <c r="B1186">
        <f>Weighting!$C$10</f>
        <v>0.84499999999999997</v>
      </c>
      <c r="C1186">
        <f>Weighting!$F$10</f>
        <v>0</v>
      </c>
      <c r="D1186" t="b">
        <f>IF(C1186=1,'Data Transformation'!$G$3+0.5*'Data Transformation'!$W$25,IF(C1187=1,D1187-'Data Transformation'!$W$25,FALSE))</f>
        <v>0</v>
      </c>
      <c r="E1186" t="str">
        <f t="array" ref="E1186">IF(ISLOGICAL(D1186),"",FREQUENCY(IF('Data Transformation'!$B$425:$B$8425='Bin Analysis'!$B1179,'Data Transformation'!$G$425:$G$8425),D1186))</f>
        <v/>
      </c>
      <c r="F1186" t="str">
        <f t="shared" si="147"/>
        <v/>
      </c>
      <c r="G1186">
        <f>Weighting!$H$10</f>
        <v>0</v>
      </c>
      <c r="H1186">
        <f t="array" ref="H1186">FREQUENCY(IF('Data Transformation'!$B$4:$B$8425=B1179,'Data Transformation'!$G$4:$G$8425),'Bin Analysis'!$B1186)</f>
        <v>2</v>
      </c>
      <c r="I1186">
        <f t="shared" si="148"/>
        <v>1</v>
      </c>
      <c r="J1186">
        <f t="shared" si="149"/>
        <v>1</v>
      </c>
      <c r="K1186">
        <f>J1186*Weighting!$W$10</f>
        <v>3</v>
      </c>
      <c r="M1186" s="14"/>
    </row>
    <row r="1187" spans="1:13" x14ac:dyDescent="0.25">
      <c r="A1187" s="32">
        <f>IF(Weighting!$P$11&gt;0,B1187,"")</f>
        <v>0.97599999999999998</v>
      </c>
      <c r="B1187">
        <f>Weighting!$C$11</f>
        <v>0.97599999999999998</v>
      </c>
      <c r="C1187">
        <f>Weighting!$F$11</f>
        <v>0</v>
      </c>
      <c r="D1187">
        <f>IF(C1187=1,'Data Transformation'!$G$3+0.5*'Data Transformation'!$W$25,IF(C1188=1,D1188-'Data Transformation'!$W$25,FALSE))</f>
        <v>0.86899999999999999</v>
      </c>
      <c r="E1187">
        <f t="array" ref="E1187">IF(ISLOGICAL(D1187),"",FREQUENCY(IF('Data Transformation'!$B$425:$B$8425='Bin Analysis'!$B1179,'Data Transformation'!$G$425:$G$8425),D1187))</f>
        <v>4</v>
      </c>
      <c r="F1187" t="e">
        <f t="shared" si="147"/>
        <v>#VALUE!</v>
      </c>
      <c r="G1187">
        <f>Weighting!$H$11</f>
        <v>0</v>
      </c>
      <c r="H1187">
        <f t="array" ref="H1187">FREQUENCY(IF('Data Transformation'!$B$4:$B$8425=B1179,'Data Transformation'!$G$4:$G$8425),'Bin Analysis'!$B1187)</f>
        <v>11</v>
      </c>
      <c r="I1187">
        <f t="shared" si="148"/>
        <v>9</v>
      </c>
      <c r="J1187">
        <f t="shared" si="149"/>
        <v>1</v>
      </c>
      <c r="K1187">
        <f>J1187*Weighting!$W$11</f>
        <v>2</v>
      </c>
      <c r="M1187" s="14"/>
    </row>
    <row r="1188" spans="1:13" x14ac:dyDescent="0.25">
      <c r="A1188" s="32">
        <f>IF(Weighting!$P$12&gt;0,B1188,"")</f>
        <v>1.107</v>
      </c>
      <c r="B1188">
        <f>Weighting!$C$12</f>
        <v>1.107</v>
      </c>
      <c r="C1188">
        <f>Weighting!$F$12</f>
        <v>1</v>
      </c>
      <c r="D1188">
        <f>IF(C1188=1,'Data Transformation'!$G$3+0.5*'Data Transformation'!$W$25,IF(C1189=1,D1189-'Data Transformation'!$W$25,FALSE))</f>
        <v>1.131</v>
      </c>
      <c r="E1188">
        <f t="array" ref="E1188">IF(ISLOGICAL(D1188),"",FREQUENCY(IF('Data Transformation'!$B$425:$B$8425='Bin Analysis'!$B1179,'Data Transformation'!$G$425:$G$8425),D1188))</f>
        <v>19</v>
      </c>
      <c r="F1188">
        <f t="shared" si="147"/>
        <v>15</v>
      </c>
      <c r="G1188">
        <f>Weighting!$H$12</f>
        <v>0</v>
      </c>
      <c r="H1188">
        <f t="array" ref="H1188">FREQUENCY(IF('Data Transformation'!$B$4:$B$8425=B1179,'Data Transformation'!$G$4:$G$8425),'Bin Analysis'!$B1188)</f>
        <v>20</v>
      </c>
      <c r="I1188">
        <f t="shared" si="148"/>
        <v>9</v>
      </c>
      <c r="J1188">
        <f t="shared" si="149"/>
        <v>1</v>
      </c>
      <c r="K1188">
        <f>J1188*Weighting!$W$12</f>
        <v>1</v>
      </c>
      <c r="M1188" s="14"/>
    </row>
    <row r="1189" spans="1:13" x14ac:dyDescent="0.25">
      <c r="A1189" s="32">
        <f>IF(Weighting!$P$13&gt;0,B1189,"")</f>
        <v>1.238</v>
      </c>
      <c r="B1189">
        <f>Weighting!$C$13</f>
        <v>1.238</v>
      </c>
      <c r="C1189">
        <f>Weighting!$F$13</f>
        <v>0</v>
      </c>
      <c r="D1189" t="b">
        <f>IF(C1189=1,'Data Transformation'!$G$3+0.5*'Data Transformation'!$W$25,IF(C1190=1,D1190-'Data Transformation'!$W$25,FALSE))</f>
        <v>0</v>
      </c>
      <c r="E1189" t="str">
        <f t="array" ref="E1189">IF(ISLOGICAL(D1189),"",FREQUENCY(IF('Data Transformation'!$B$425:$B$8425='Bin Analysis'!$B1179,'Data Transformation'!$G$425:$G$8425),D1189))</f>
        <v/>
      </c>
      <c r="F1189" t="str">
        <f t="shared" si="147"/>
        <v/>
      </c>
      <c r="G1189">
        <f>Weighting!$H$13</f>
        <v>0</v>
      </c>
      <c r="H1189">
        <f t="array" ref="H1189">FREQUENCY(IF('Data Transformation'!$B$4:$B$8425=B1179,'Data Transformation'!$G$4:$G$8425),'Bin Analysis'!$B1189)</f>
        <v>20</v>
      </c>
      <c r="I1189">
        <f t="shared" si="148"/>
        <v>0</v>
      </c>
      <c r="J1189">
        <f t="shared" si="149"/>
        <v>0</v>
      </c>
      <c r="K1189">
        <f>J1189*Weighting!$W$13</f>
        <v>0</v>
      </c>
      <c r="M1189" s="14"/>
    </row>
    <row r="1190" spans="1:13" x14ac:dyDescent="0.25">
      <c r="A1190" s="32">
        <f>IF(Weighting!$P$14&gt;0,B1190,"")</f>
        <v>1.369</v>
      </c>
      <c r="B1190">
        <f>Weighting!$C$14</f>
        <v>1.369</v>
      </c>
      <c r="C1190">
        <f>Weighting!$F$14</f>
        <v>0</v>
      </c>
      <c r="D1190" t="b">
        <f>IF(C1190=1,'Data Transformation'!$G$3+0.5*'Data Transformation'!$W$25,IF(C1191=1,D1191-'Data Transformation'!$W$25,FALSE))</f>
        <v>0</v>
      </c>
      <c r="E1190" t="str">
        <f t="array" ref="E1190">IF(ISLOGICAL(D1190),"",FREQUENCY(IF('Data Transformation'!$B$425:$B$8425='Bin Analysis'!$B1179,'Data Transformation'!$G$425:$G$8425),D1190))</f>
        <v/>
      </c>
      <c r="F1190" t="str">
        <f t="shared" si="147"/>
        <v/>
      </c>
      <c r="G1190">
        <f>Weighting!$H$14</f>
        <v>0</v>
      </c>
      <c r="H1190">
        <f t="array" ref="H1190">FREQUENCY(IF('Data Transformation'!$B$4:$B$8425=B1179,'Data Transformation'!$G$4:$G$8425),'Bin Analysis'!$B1190)</f>
        <v>20</v>
      </c>
      <c r="I1190">
        <f t="shared" si="148"/>
        <v>0</v>
      </c>
      <c r="J1190">
        <f t="shared" si="149"/>
        <v>0</v>
      </c>
      <c r="K1190">
        <f>J1190*Weighting!$W$14</f>
        <v>0</v>
      </c>
      <c r="M1190" s="14"/>
    </row>
    <row r="1191" spans="1:13" x14ac:dyDescent="0.25">
      <c r="A1191" s="32">
        <f>IF(Weighting!$P$15&gt;0,B1191,"")</f>
        <v>1.5000009999999999</v>
      </c>
      <c r="B1191">
        <f>Weighting!$C$15</f>
        <v>1.5000009999999999</v>
      </c>
      <c r="C1191">
        <f>Weighting!$F$15</f>
        <v>0</v>
      </c>
      <c r="D1191" t="b">
        <f>IF(C1191=1,'Data Transformation'!$G$3+0.5*'Data Transformation'!$W$25,IF(C1192=1,D1192-'Data Transformation'!$W$25,FALSE))</f>
        <v>0</v>
      </c>
      <c r="E1191" t="str">
        <f t="array" ref="E1191">IF(ISLOGICAL(D1191),"",FREQUENCY(IF('Data Transformation'!$B$425:$B$8425='Bin Analysis'!$B1179,'Data Transformation'!$G$425:$G$8425),D1191))</f>
        <v/>
      </c>
      <c r="F1191" t="str">
        <f t="shared" si="147"/>
        <v/>
      </c>
      <c r="G1191">
        <f>Weighting!$H$15</f>
        <v>0</v>
      </c>
      <c r="H1191">
        <f t="array" ref="H1191">FREQUENCY(IF('Data Transformation'!$B$4:$B$8425=B1179,'Data Transformation'!$G$4:$G$8425),'Bin Analysis'!$B1191)</f>
        <v>20</v>
      </c>
      <c r="I1191">
        <f t="shared" si="148"/>
        <v>0</v>
      </c>
      <c r="J1191">
        <f t="shared" si="149"/>
        <v>0</v>
      </c>
      <c r="K1191">
        <f>J1191*Weighting!$W$15</f>
        <v>0</v>
      </c>
      <c r="M1191" s="14"/>
    </row>
    <row r="1192" spans="1:13" x14ac:dyDescent="0.25">
      <c r="A1192" s="32" t="str">
        <f>IF(Weighting!$P$16&gt;0,B1192,"")</f>
        <v/>
      </c>
      <c r="B1192">
        <f>Weighting!$C$16</f>
        <v>1.631</v>
      </c>
      <c r="C1192">
        <f>Weighting!$F$16</f>
        <v>0</v>
      </c>
      <c r="D1192" t="b">
        <f>IF(C1192=1,'Data Transformation'!$G$3+0.5*'Data Transformation'!$W$25,IF(C1193=1,D1193-'Data Transformation'!$W$25,FALSE))</f>
        <v>0</v>
      </c>
      <c r="E1192" t="str">
        <f t="array" ref="E1192">IF(ISLOGICAL(D1192),"",FREQUENCY(IF('Data Transformation'!$B$425:$B$8425='Bin Analysis'!$B1179,'Data Transformation'!$G$425:$G$8425),D1192))</f>
        <v/>
      </c>
      <c r="F1192" t="str">
        <f t="shared" si="147"/>
        <v/>
      </c>
      <c r="G1192">
        <f>Weighting!$H$16</f>
        <v>0</v>
      </c>
      <c r="H1192">
        <f t="array" ref="H1192">FREQUENCY(IF('Data Transformation'!$B$4:$B$8425=B1179,'Data Transformation'!$G$4:$G$8425),'Bin Analysis'!$B1192)</f>
        <v>20</v>
      </c>
      <c r="I1192">
        <f t="shared" si="148"/>
        <v>0</v>
      </c>
      <c r="J1192">
        <f t="shared" si="149"/>
        <v>0</v>
      </c>
      <c r="K1192">
        <f>J1192*Weighting!$W$16</f>
        <v>0</v>
      </c>
      <c r="M1192" s="14"/>
    </row>
    <row r="1193" spans="1:13" x14ac:dyDescent="0.25">
      <c r="A1193" s="32" t="str">
        <f>IF(Weighting!$P$17&gt;0,B1193,"")</f>
        <v/>
      </c>
      <c r="B1193">
        <f>Weighting!$C$17</f>
        <v>1.762</v>
      </c>
      <c r="C1193">
        <f>Weighting!$F$17</f>
        <v>0</v>
      </c>
      <c r="D1193" t="b">
        <f>IF(C1193=1,'Data Transformation'!$G$3+0.5*'Data Transformation'!$W$25,IF(C1194=1,D1194-'Data Transformation'!$W$25,FALSE))</f>
        <v>0</v>
      </c>
      <c r="E1193" t="str">
        <f t="array" ref="E1193">IF(ISLOGICAL(D1193),"",FREQUENCY(IF('Data Transformation'!$B$425:$B$8425='Bin Analysis'!$B1179,'Data Transformation'!$G$425:$G$8425),D1193))</f>
        <v/>
      </c>
      <c r="F1193" t="str">
        <f t="shared" si="147"/>
        <v/>
      </c>
      <c r="G1193">
        <f>Weighting!$H$17</f>
        <v>0</v>
      </c>
      <c r="H1193">
        <f t="array" ref="H1193">FREQUENCY(IF('Data Transformation'!$B$4:$B$8425=B1179,'Data Transformation'!$G$4:$G$8425),'Bin Analysis'!$B1193)</f>
        <v>20</v>
      </c>
      <c r="I1193">
        <f t="shared" si="148"/>
        <v>0</v>
      </c>
      <c r="J1193">
        <f t="shared" si="149"/>
        <v>0</v>
      </c>
      <c r="K1193">
        <f>J1193*Weighting!$W$17</f>
        <v>0</v>
      </c>
      <c r="M1193" s="14"/>
    </row>
    <row r="1194" spans="1:13" x14ac:dyDescent="0.25">
      <c r="A1194" s="32" t="str">
        <f>IF(Weighting!$P$18&gt;0,B1194,"")</f>
        <v/>
      </c>
      <c r="B1194">
        <f>Weighting!$C$18</f>
        <v>1.893</v>
      </c>
      <c r="C1194">
        <f>Weighting!$F$18</f>
        <v>0</v>
      </c>
      <c r="D1194" t="b">
        <f>IF(C1194=1,'Data Transformation'!$G$3+0.5*'Data Transformation'!$W$25,IF(C1195=1,D1195-'Data Transformation'!$W$25,FALSE))</f>
        <v>0</v>
      </c>
      <c r="E1194" t="str">
        <f t="array" ref="E1194">IF(ISLOGICAL(D1194),"",FREQUENCY(IF('Data Transformation'!$B$425:$B$8425='Bin Analysis'!$B1179,'Data Transformation'!$G$425:$G$8425),D1194))</f>
        <v/>
      </c>
      <c r="F1194" t="str">
        <f t="shared" si="147"/>
        <v/>
      </c>
      <c r="G1194">
        <f>Weighting!$H$18</f>
        <v>0</v>
      </c>
      <c r="H1194">
        <f t="array" ref="H1194">FREQUENCY(IF('Data Transformation'!$B$4:$B$8425=B1179,'Data Transformation'!$G$4:$G$8425),'Bin Analysis'!$B1194)</f>
        <v>20</v>
      </c>
      <c r="I1194">
        <f t="shared" si="148"/>
        <v>0</v>
      </c>
      <c r="J1194">
        <f t="shared" si="149"/>
        <v>0</v>
      </c>
      <c r="K1194">
        <f>J1194*Weighting!$W$18</f>
        <v>0</v>
      </c>
      <c r="M1194" s="14"/>
    </row>
    <row r="1195" spans="1:13" x14ac:dyDescent="0.25">
      <c r="A1195" s="32" t="str">
        <f>IF(Weighting!$P$19&gt;0,B1195,"")</f>
        <v/>
      </c>
      <c r="B1195">
        <f>Weighting!$C$19</f>
        <v>2.024</v>
      </c>
      <c r="C1195">
        <f>Weighting!$F$19</f>
        <v>0</v>
      </c>
      <c r="D1195" t="b">
        <f>IF(C1195=1,'Data Transformation'!$G$3+0.5*'Data Transformation'!$W$25,IF(C1196=1,D1196-'Data Transformation'!$W$25,FALSE))</f>
        <v>0</v>
      </c>
      <c r="E1195" t="str">
        <f t="array" ref="E1195">IF(ISLOGICAL(D1195),"",FREQUENCY(IF('Data Transformation'!$B$425:$B$8425='Bin Analysis'!$B1179,'Data Transformation'!$G$425:$G$8425),D1195))</f>
        <v/>
      </c>
      <c r="F1195" t="str">
        <f t="shared" si="147"/>
        <v/>
      </c>
      <c r="G1195">
        <f>Weighting!$H$19</f>
        <v>0</v>
      </c>
      <c r="H1195">
        <f t="array" ref="H1195">FREQUENCY(IF('Data Transformation'!$B$4:$B$8425=B1179,'Data Transformation'!$G$4:$G$8425),'Bin Analysis'!$B1195)</f>
        <v>20</v>
      </c>
      <c r="I1195">
        <f t="shared" si="148"/>
        <v>0</v>
      </c>
      <c r="J1195">
        <f t="shared" si="149"/>
        <v>0</v>
      </c>
      <c r="K1195">
        <f>J1195*Weighting!$W$19</f>
        <v>0</v>
      </c>
      <c r="M1195" s="14"/>
    </row>
    <row r="1196" spans="1:13" x14ac:dyDescent="0.25">
      <c r="A1196" s="32" t="str">
        <f>IF(Weighting!$P$20&gt;0,B1196,"")</f>
        <v/>
      </c>
      <c r="B1196">
        <f>Weighting!$C$20</f>
        <v>2.1550000000000002</v>
      </c>
      <c r="C1196">
        <f>Weighting!$F$20</f>
        <v>0</v>
      </c>
      <c r="D1196" t="b">
        <f>IF(C1196=1,'Data Transformation'!$G$3+0.5*'Data Transformation'!$W$25,IF(C1197=1,D1197-'Data Transformation'!$W$25,FALSE))</f>
        <v>0</v>
      </c>
      <c r="E1196" t="str">
        <f t="array" ref="E1196">IF(ISLOGICAL(D1196),"",FREQUENCY(IF('Data Transformation'!$B$425:$B$8425='Bin Analysis'!$B1179,'Data Transformation'!$G$425:$G$8425),D1196))</f>
        <v/>
      </c>
      <c r="F1196" t="str">
        <f t="shared" si="147"/>
        <v/>
      </c>
      <c r="G1196">
        <f>Weighting!$H$20</f>
        <v>0</v>
      </c>
      <c r="H1196">
        <f t="array" ref="H1196">FREQUENCY(IF('Data Transformation'!$B$4:$B$8425=B1179,'Data Transformation'!$G$4:$G$8425),'Bin Analysis'!$B1196)</f>
        <v>20</v>
      </c>
      <c r="I1196">
        <f t="shared" si="148"/>
        <v>0</v>
      </c>
      <c r="J1196">
        <f t="shared" si="149"/>
        <v>0</v>
      </c>
      <c r="K1196">
        <f>J1196*Weighting!$W$20</f>
        <v>0</v>
      </c>
      <c r="M1196" s="14"/>
    </row>
    <row r="1197" spans="1:13" x14ac:dyDescent="0.25">
      <c r="A1197" s="32" t="str">
        <f>IF(Weighting!$P$21&gt;0,B1197,"")</f>
        <v/>
      </c>
      <c r="B1197">
        <f>Weighting!$C$21</f>
        <v>2.2860000000000005</v>
      </c>
      <c r="C1197">
        <f>Weighting!$F$21</f>
        <v>0</v>
      </c>
      <c r="D1197" t="b">
        <f>IF(C1197=1,'Data Transformation'!$G$3+0.5*'Data Transformation'!$W$25,IF(C1198=1,D1198-'Data Transformation'!$W$25,FALSE))</f>
        <v>0</v>
      </c>
      <c r="E1197" t="str">
        <f t="array" ref="E1197">IF(ISLOGICAL(D1197),"",FREQUENCY(IF('Data Transformation'!$B$425:$B$8425='Bin Analysis'!$B1179,'Data Transformation'!$G$425:$G$8425),D1197))</f>
        <v/>
      </c>
      <c r="F1197" t="str">
        <f t="shared" si="147"/>
        <v/>
      </c>
      <c r="G1197">
        <f>Weighting!$H$21</f>
        <v>0</v>
      </c>
      <c r="H1197">
        <f t="array" ref="H1197">FREQUENCY(IF('Data Transformation'!$B$4:$B$8425=B1179,'Data Transformation'!$G$4:$G$8425),'Bin Analysis'!$B1197)</f>
        <v>20</v>
      </c>
      <c r="I1197">
        <f t="shared" si="148"/>
        <v>0</v>
      </c>
      <c r="J1197">
        <f t="shared" si="149"/>
        <v>0</v>
      </c>
      <c r="K1197">
        <f>J1197*Weighting!$W$21</f>
        <v>0</v>
      </c>
      <c r="M1197" s="14"/>
    </row>
    <row r="1198" spans="1:13" x14ac:dyDescent="0.25">
      <c r="A1198" s="32" t="str">
        <f>IF(Weighting!$P$22&gt;0,B1198,"")</f>
        <v/>
      </c>
      <c r="B1198">
        <f>Weighting!$C$22</f>
        <v>2.4170000000000007</v>
      </c>
      <c r="C1198">
        <f>Weighting!$F$22</f>
        <v>0</v>
      </c>
      <c r="D1198" t="b">
        <f>IF(C1198=1,'Data Transformation'!$G$3+0.5*'Data Transformation'!$W$25,IF(C1199=1,D1199-'Data Transformation'!$W$25,FALSE))</f>
        <v>0</v>
      </c>
      <c r="E1198" t="str">
        <f t="array" ref="E1198">IF(ISLOGICAL(D1198),"",FREQUENCY(IF('Data Transformation'!$B$425:$B$8425='Bin Analysis'!$B1179,'Data Transformation'!$G$425:$G$8425),D1198))</f>
        <v/>
      </c>
      <c r="F1198" t="str">
        <f t="shared" si="147"/>
        <v/>
      </c>
      <c r="G1198">
        <f>Weighting!$H$22</f>
        <v>0</v>
      </c>
      <c r="H1198">
        <f t="array" ref="H1198">FREQUENCY(IF('Data Transformation'!$B$4:$B$8425=B1179,'Data Transformation'!$G$4:$G$8425),'Bin Analysis'!$B1198)</f>
        <v>20</v>
      </c>
      <c r="I1198">
        <f t="shared" si="148"/>
        <v>0</v>
      </c>
      <c r="J1198">
        <f t="shared" si="149"/>
        <v>0</v>
      </c>
      <c r="K1198">
        <f>J1198*Weighting!$W$22</f>
        <v>0</v>
      </c>
      <c r="M1198" s="14"/>
    </row>
    <row r="1199" spans="1:13" x14ac:dyDescent="0.25">
      <c r="A1199" s="32" t="str">
        <f>IF(Weighting!$P$23&gt;0,B1199,"")</f>
        <v/>
      </c>
      <c r="B1199">
        <f>Weighting!$C$23</f>
        <v>2.5480000000000009</v>
      </c>
      <c r="C1199">
        <f>Weighting!$F$23</f>
        <v>0</v>
      </c>
      <c r="D1199" t="b">
        <f>IF(C1199=1,'Data Transformation'!$G$3+0.5*'Data Transformation'!$W$25,IF(C1200=1,D1200-'Data Transformation'!$W$25,FALSE))</f>
        <v>0</v>
      </c>
      <c r="E1199" t="str">
        <f t="array" ref="E1199">IF(ISLOGICAL(D1199),"",FREQUENCY(IF('Data Transformation'!$B$425:$B$8425='Bin Analysis'!$B1179,'Data Transformation'!$G$425:$G$8425),D1199))</f>
        <v/>
      </c>
      <c r="F1199" t="str">
        <f t="shared" si="147"/>
        <v/>
      </c>
      <c r="G1199">
        <f>Weighting!$H$23</f>
        <v>0</v>
      </c>
      <c r="H1199">
        <f t="array" ref="H1199">FREQUENCY(IF('Data Transformation'!$B$4:$B$8425=B1179,'Data Transformation'!$G$4:$G$8425),'Bin Analysis'!$B1199)</f>
        <v>20</v>
      </c>
      <c r="I1199">
        <f t="shared" si="148"/>
        <v>0</v>
      </c>
      <c r="J1199">
        <f t="shared" si="149"/>
        <v>0</v>
      </c>
      <c r="K1199">
        <f>J1199*Weighting!$W$23</f>
        <v>0</v>
      </c>
      <c r="M1199" s="14"/>
    </row>
    <row r="1200" spans="1:13" x14ac:dyDescent="0.25">
      <c r="A1200" s="32" t="str">
        <f>IF(Weighting!$P$24&gt;0,B1200,"")</f>
        <v/>
      </c>
      <c r="B1200">
        <f>Weighting!$C$24</f>
        <v>2.6790000000000012</v>
      </c>
      <c r="C1200">
        <f>Weighting!$F$24</f>
        <v>0</v>
      </c>
      <c r="D1200" t="b">
        <f>IF(C1200=1,'Data Transformation'!$G$3+0.5*'Data Transformation'!$W$25,IF(C1201=1,D1201-'Data Transformation'!$W$25,FALSE))</f>
        <v>0</v>
      </c>
      <c r="E1200" t="str">
        <f t="array" ref="E1200">IF(ISLOGICAL(D1200),"",FREQUENCY(IF('Data Transformation'!$B$425:$B$8425='Bin Analysis'!$B1179,'Data Transformation'!$G$425:$G$8425),D1200))</f>
        <v/>
      </c>
      <c r="F1200" t="str">
        <f t="shared" si="147"/>
        <v/>
      </c>
      <c r="G1200">
        <f>Weighting!$H$24</f>
        <v>0</v>
      </c>
      <c r="H1200">
        <f t="array" ref="H1200">FREQUENCY(IF('Data Transformation'!$B$4:$B$8425=B1179,'Data Transformation'!$G$4:$G$8425),'Bin Analysis'!$B1200)</f>
        <v>20</v>
      </c>
      <c r="I1200">
        <f t="shared" si="148"/>
        <v>0</v>
      </c>
      <c r="J1200">
        <f t="shared" si="149"/>
        <v>0</v>
      </c>
      <c r="K1200">
        <f>J1200*Weighting!$W$24</f>
        <v>0</v>
      </c>
      <c r="M1200" s="14"/>
    </row>
    <row r="1201" spans="1:25" x14ac:dyDescent="0.25">
      <c r="A1201" s="32" t="str">
        <f>IF(Weighting!$P$25&gt;0,B1201,"")</f>
        <v/>
      </c>
      <c r="B1201">
        <f>Weighting!$C$25</f>
        <v>2.8100000000000014</v>
      </c>
      <c r="C1201">
        <f>Weighting!$F$25</f>
        <v>0</v>
      </c>
      <c r="D1201" t="b">
        <f>IF(C1201=1,'Data Transformation'!$G$3+0.5*'Data Transformation'!$W$25,IF(C1202=1,D1202-'Data Transformation'!$W$25,FALSE))</f>
        <v>0</v>
      </c>
      <c r="E1201" t="str">
        <f t="array" ref="E1201">IF(ISLOGICAL(D1201),"",FREQUENCY(IF('Data Transformation'!$B$425:$B$8425='Bin Analysis'!$B1179,'Data Transformation'!$G$425:$G$8425),D1201))</f>
        <v/>
      </c>
      <c r="F1201" t="str">
        <f t="shared" si="147"/>
        <v/>
      </c>
      <c r="G1201">
        <f>Weighting!$H$25</f>
        <v>0</v>
      </c>
      <c r="H1201">
        <f t="array" ref="H1201">FREQUENCY(IF('Data Transformation'!$B$4:$B$8425=B1179,'Data Transformation'!$G$4:$G$8425),'Bin Analysis'!$B1201)</f>
        <v>20</v>
      </c>
      <c r="I1201">
        <f t="shared" si="148"/>
        <v>0</v>
      </c>
      <c r="J1201">
        <f t="shared" si="149"/>
        <v>0</v>
      </c>
      <c r="K1201">
        <f>J1201*Weighting!$W$25</f>
        <v>0</v>
      </c>
      <c r="M1201" s="14"/>
    </row>
    <row r="1202" spans="1:25" x14ac:dyDescent="0.25">
      <c r="N1202" s="55"/>
      <c r="O1202"/>
      <c r="P1202"/>
      <c r="Q1202"/>
      <c r="R1202"/>
    </row>
    <row r="1203" spans="1:25" ht="23.25" x14ac:dyDescent="0.35">
      <c r="A1203" s="21" t="s">
        <v>0</v>
      </c>
      <c r="B1203" s="21">
        <f>IFERROR(VLOOKUP(C1203,'Data Transformation'!$L$6:$M$426,2,FALSE),"")</f>
        <v>50</v>
      </c>
      <c r="C1203" s="21">
        <f>C1179+1</f>
        <v>50</v>
      </c>
      <c r="D1203" s="21"/>
      <c r="E1203" s="21"/>
      <c r="F1203" s="21"/>
      <c r="G1203" s="21"/>
      <c r="H1203" s="22"/>
      <c r="I1203" s="22"/>
      <c r="J1203" s="22"/>
      <c r="K1203" s="21"/>
      <c r="L1203" s="21">
        <f>B1203</f>
        <v>50</v>
      </c>
      <c r="M1203" s="23">
        <f>INDEX('Data Transformation'!$O$4:$O$424,MATCH($B1203,'Data Transformation'!$M$4:$M$424,0),MATCH($M$2,'Data Transformation'!$O$3,0))</f>
        <v>20</v>
      </c>
      <c r="N1203" s="27">
        <f>IF('Input and Summary Results'!$J$16="minimum",'Bin Analysis'!X1204/(M1203-1),'Bin Analysis'!Y1203/('Bin Analysis'!M1203-1))</f>
        <v>0</v>
      </c>
      <c r="O1203" s="27">
        <f>IF(M1203=FALSE,NA(),(VLOOKUP(1,C1206:K1225,4,FALSE))/(M1203-1))</f>
        <v>0.10526315789473684</v>
      </c>
      <c r="P1203" s="27">
        <f>IF(M1203=FALSE,NA(),SUM(J1206:J1225)/Weighting!$S$5)</f>
        <v>0.7</v>
      </c>
      <c r="Q1203" s="27">
        <f>IF(M1203=FALSE,NA(),SUM(K1206:K1225)/Weighting!$S$6)</f>
        <v>0.65217391304347827</v>
      </c>
      <c r="R1203" s="27">
        <f>IF(M1203=FALSE,NA(),(VLOOKUP(1,G1206:K1225,3,FALSE))/(M1203-1))</f>
        <v>0.52631578947368418</v>
      </c>
      <c r="S1203" s="22" t="str">
        <f>IF(M1203=FALSE,NA(),IF(SUM(J1206:J1225)=2,"yes","no"))</f>
        <v>no</v>
      </c>
      <c r="X1203" s="2" cm="2">
        <f t="array" ref="X1203:X1204">FREQUENCY(IF('Data Transformation'!$B$425:$B$6424='Bin Analysis'!L1203,'Data Transformation'!$G$425:$G$6424),'Data Transformation'!$U$11)</f>
        <v>19</v>
      </c>
      <c r="Y1203" s="2" cm="2">
        <f t="array" ref="Y1203:Y1204">FREQUENCY(IF('Data Transformation'!$B$425:$B$6424='Bin Analysis'!L1203,'Data Transformation'!$G$425:$G$6424),'Data Transformation'!$U$12)</f>
        <v>17</v>
      </c>
    </row>
    <row r="1204" spans="1:25" x14ac:dyDescent="0.25">
      <c r="A1204" s="14" t="s">
        <v>67</v>
      </c>
      <c r="B1204" t="s">
        <v>47</v>
      </c>
      <c r="C1204" t="s">
        <v>5</v>
      </c>
      <c r="D1204" t="s">
        <v>100</v>
      </c>
      <c r="E1204" t="s">
        <v>101</v>
      </c>
      <c r="F1204" t="s">
        <v>102</v>
      </c>
      <c r="G1204" t="s">
        <v>70</v>
      </c>
      <c r="H1204" t="s">
        <v>31</v>
      </c>
      <c r="I1204" t="s">
        <v>32</v>
      </c>
      <c r="J1204" t="s">
        <v>46</v>
      </c>
      <c r="K1204" s="14" t="s">
        <v>45</v>
      </c>
      <c r="M1204" s="14"/>
      <c r="X1204" s="2">
        <v>0</v>
      </c>
      <c r="Y1204" s="2">
        <v>2</v>
      </c>
    </row>
    <row r="1205" spans="1:25" x14ac:dyDescent="0.25">
      <c r="A1205" s="32"/>
      <c r="D1205" t="b">
        <f>IF(C1205=1,'Data Transformation'!$G$3+0.5*'Data Transformation'!$W$25,IF(C1206=1,D1206-'Data Transformation'!$W$25,FALSE))</f>
        <v>0</v>
      </c>
      <c r="E1205" t="str">
        <f t="array" ref="E1205">IF(ISLOGICAL(D1205),"",FREQUENCY(IF('Data Transformation'!$B$425:$B$8425='Bin Analysis'!$B1203,'Data Transformation'!$G$425:$G$8425),D1205))</f>
        <v/>
      </c>
      <c r="F1205" t="str">
        <f>IF(ISLOGICAL(D1205),"",E1205-E1204)</f>
        <v/>
      </c>
      <c r="M1205" s="14"/>
    </row>
    <row r="1206" spans="1:25" x14ac:dyDescent="0.25">
      <c r="A1206" s="32">
        <f>IF(Weighting!$P$6&gt;0,B1206,"")</f>
        <v>0.32100000000000001</v>
      </c>
      <c r="B1206">
        <f>Weighting!$C$6</f>
        <v>0.32100000000000001</v>
      </c>
      <c r="C1206">
        <f>Weighting!$F$6</f>
        <v>0</v>
      </c>
      <c r="D1206" t="b">
        <f>IF(C1206=1,'Data Transformation'!$G$3+0.5*'Data Transformation'!$W$25,IF(C1207=1,D1207-'Data Transformation'!$W$25,FALSE))</f>
        <v>0</v>
      </c>
      <c r="E1206" t="str">
        <f t="array" ref="E1206">IF(ISLOGICAL(D1206),"",FREQUENCY(IF('Data Transformation'!$B$425:$B$8425='Bin Analysis'!$B1203,'Data Transformation'!$G$425:$G$8425),D1206))</f>
        <v/>
      </c>
      <c r="F1206" t="str">
        <f>IF(ISLOGICAL(D1206),"",E1206-E1205)</f>
        <v/>
      </c>
      <c r="G1206">
        <f>Weighting!$H$6</f>
        <v>1</v>
      </c>
      <c r="H1206">
        <f t="array" ref="H1206">FREQUENCY(IF('Data Transformation'!$B$4:$B$8425=B1203,'Data Transformation'!$G$4:$G$8425),'Bin Analysis'!$B1206)</f>
        <v>10</v>
      </c>
      <c r="I1206">
        <f>H1206-H1205</f>
        <v>10</v>
      </c>
      <c r="J1206">
        <f>IF(I1206=0,0,1)</f>
        <v>1</v>
      </c>
      <c r="K1206">
        <f>J1206*Weighting!$W$6</f>
        <v>1</v>
      </c>
      <c r="M1206" s="14"/>
    </row>
    <row r="1207" spans="1:25" x14ac:dyDescent="0.25">
      <c r="A1207" s="32">
        <f>IF(Weighting!$P$7&gt;0,B1207,"")</f>
        <v>0.45200000000000001</v>
      </c>
      <c r="B1207">
        <f>Weighting!$C$7</f>
        <v>0.45200000000000001</v>
      </c>
      <c r="C1207">
        <f>Weighting!$F$7</f>
        <v>0</v>
      </c>
      <c r="D1207" t="b">
        <f>IF(C1207=1,'Data Transformation'!$G$3+0.5*'Data Transformation'!$W$25,IF(C1208=1,D1208-'Data Transformation'!$W$25,FALSE))</f>
        <v>0</v>
      </c>
      <c r="E1207" t="str">
        <f t="array" ref="E1207">IF(ISLOGICAL(D1207),"",FREQUENCY(IF('Data Transformation'!$B$425:$B$8425='Bin Analysis'!$B1203,'Data Transformation'!$G$425:$G$8425),D1207))</f>
        <v/>
      </c>
      <c r="F1207" t="str">
        <f t="shared" ref="F1207:F1225" si="150">IF(ISLOGICAL(D1207),"",E1207-E1206)</f>
        <v/>
      </c>
      <c r="G1207">
        <f>Weighting!$H$7</f>
        <v>0</v>
      </c>
      <c r="H1207">
        <f t="array" ref="H1207">FREQUENCY(IF('Data Transformation'!$B$4:$B$8425=B1203,'Data Transformation'!$G$4:$G$8425),'Bin Analysis'!$B1207)</f>
        <v>13</v>
      </c>
      <c r="I1207">
        <f t="shared" ref="I1207:I1225" si="151">H1207-H1206</f>
        <v>3</v>
      </c>
      <c r="J1207">
        <f>IF(I1207=0,0,1)</f>
        <v>1</v>
      </c>
      <c r="K1207">
        <f>J1207*Weighting!$W$7</f>
        <v>2</v>
      </c>
      <c r="M1207" s="14"/>
    </row>
    <row r="1208" spans="1:25" x14ac:dyDescent="0.25">
      <c r="A1208" s="32">
        <f>IF(Weighting!$P$8&gt;0,B1208,"")</f>
        <v>0.58299999999999996</v>
      </c>
      <c r="B1208">
        <f>Weighting!$C$8</f>
        <v>0.58299999999999996</v>
      </c>
      <c r="C1208">
        <f>Weighting!$F$8</f>
        <v>0</v>
      </c>
      <c r="D1208" t="b">
        <f>IF(C1208=1,'Data Transformation'!$G$3+0.5*'Data Transformation'!$W$25,IF(C1209=1,D1209-'Data Transformation'!$W$25,FALSE))</f>
        <v>0</v>
      </c>
      <c r="E1208" t="str">
        <f t="array" ref="E1208">IF(ISLOGICAL(D1208),"",FREQUENCY(IF('Data Transformation'!$B$425:$B$8425='Bin Analysis'!$B1203,'Data Transformation'!$G$425:$G$8425),D1208))</f>
        <v/>
      </c>
      <c r="F1208" t="str">
        <f t="shared" si="150"/>
        <v/>
      </c>
      <c r="G1208">
        <f>Weighting!$H$8</f>
        <v>0</v>
      </c>
      <c r="H1208">
        <f t="array" ref="H1208">FREQUENCY(IF('Data Transformation'!$B$4:$B$8425=B1203,'Data Transformation'!$G$4:$G$8425),'Bin Analysis'!$B1208)</f>
        <v>14</v>
      </c>
      <c r="I1208">
        <f t="shared" si="151"/>
        <v>1</v>
      </c>
      <c r="J1208">
        <f t="shared" ref="J1208:J1225" si="152">IF(I1208=0,0,1)</f>
        <v>1</v>
      </c>
      <c r="K1208">
        <f>J1208*Weighting!$W$8</f>
        <v>3</v>
      </c>
      <c r="M1208" s="14"/>
    </row>
    <row r="1209" spans="1:25" x14ac:dyDescent="0.25">
      <c r="A1209" s="32">
        <f>IF(Weighting!$P$9&gt;0,B1209,"")</f>
        <v>0.71399999999999997</v>
      </c>
      <c r="B1209" s="50">
        <f>Weighting!$C$9</f>
        <v>0.71399999999999997</v>
      </c>
      <c r="C1209">
        <f>Weighting!$F$9</f>
        <v>0</v>
      </c>
      <c r="D1209" t="b">
        <f>IF(C1209=1,'Data Transformation'!$G$3+0.5*'Data Transformation'!$W$25,IF(C1210=1,D1210-'Data Transformation'!$W$25,FALSE))</f>
        <v>0</v>
      </c>
      <c r="E1209" t="str">
        <f t="array" ref="E1209">IF(ISLOGICAL(D1209),"",FREQUENCY(IF('Data Transformation'!$B$425:$B$8425='Bin Analysis'!$B1203,'Data Transformation'!$G$425:$G$8425),D1209))</f>
        <v/>
      </c>
      <c r="F1209" t="str">
        <f t="shared" si="150"/>
        <v/>
      </c>
      <c r="G1209">
        <f>Weighting!$H$9</f>
        <v>0</v>
      </c>
      <c r="H1209">
        <f t="array" ref="H1209">FREQUENCY(IF('Data Transformation'!$B$4:$B$8425=B1203,'Data Transformation'!$G$4:$G$8425),'Bin Analysis'!$B1209)</f>
        <v>16</v>
      </c>
      <c r="I1209">
        <f t="shared" si="151"/>
        <v>2</v>
      </c>
      <c r="J1209">
        <f t="shared" si="152"/>
        <v>1</v>
      </c>
      <c r="K1209">
        <f>J1209*Weighting!$W$9</f>
        <v>3</v>
      </c>
      <c r="M1209" s="14"/>
    </row>
    <row r="1210" spans="1:25" x14ac:dyDescent="0.25">
      <c r="A1210" s="32">
        <f>IF(Weighting!$P$10&gt;0,B1210,"")</f>
        <v>0.84499999999999997</v>
      </c>
      <c r="B1210">
        <f>Weighting!$C$10</f>
        <v>0.84499999999999997</v>
      </c>
      <c r="C1210">
        <f>Weighting!$F$10</f>
        <v>0</v>
      </c>
      <c r="D1210" t="b">
        <f>IF(C1210=1,'Data Transformation'!$G$3+0.5*'Data Transformation'!$W$25,IF(C1211=1,D1211-'Data Transformation'!$W$25,FALSE))</f>
        <v>0</v>
      </c>
      <c r="E1210" t="str">
        <f t="array" ref="E1210">IF(ISLOGICAL(D1210),"",FREQUENCY(IF('Data Transformation'!$B$425:$B$8425='Bin Analysis'!$B1203,'Data Transformation'!$G$425:$G$8425),D1210))</f>
        <v/>
      </c>
      <c r="F1210" t="str">
        <f t="shared" si="150"/>
        <v/>
      </c>
      <c r="G1210">
        <f>Weighting!$H$10</f>
        <v>0</v>
      </c>
      <c r="H1210">
        <f t="array" ref="H1210">FREQUENCY(IF('Data Transformation'!$B$4:$B$8425=B1203,'Data Transformation'!$G$4:$G$8425),'Bin Analysis'!$B1210)</f>
        <v>17</v>
      </c>
      <c r="I1210">
        <f t="shared" si="151"/>
        <v>1</v>
      </c>
      <c r="J1210">
        <f t="shared" si="152"/>
        <v>1</v>
      </c>
      <c r="K1210">
        <f>J1210*Weighting!$W$10</f>
        <v>3</v>
      </c>
      <c r="M1210" s="14"/>
    </row>
    <row r="1211" spans="1:25" x14ac:dyDescent="0.25">
      <c r="A1211" s="32">
        <f>IF(Weighting!$P$11&gt;0,B1211,"")</f>
        <v>0.97599999999999998</v>
      </c>
      <c r="B1211">
        <f>Weighting!$C$11</f>
        <v>0.97599999999999998</v>
      </c>
      <c r="C1211">
        <f>Weighting!$F$11</f>
        <v>0</v>
      </c>
      <c r="D1211">
        <f>IF(C1211=1,'Data Transformation'!$G$3+0.5*'Data Transformation'!$W$25,IF(C1212=1,D1212-'Data Transformation'!$W$25,FALSE))</f>
        <v>0.86899999999999999</v>
      </c>
      <c r="E1211">
        <f t="array" ref="E1211">IF(ISLOGICAL(D1211),"",FREQUENCY(IF('Data Transformation'!$B$425:$B$8425='Bin Analysis'!$B1203,'Data Transformation'!$G$425:$G$8425),D1211))</f>
        <v>17</v>
      </c>
      <c r="F1211" t="e">
        <f t="shared" si="150"/>
        <v>#VALUE!</v>
      </c>
      <c r="G1211">
        <f>Weighting!$H$11</f>
        <v>0</v>
      </c>
      <c r="H1211">
        <f t="array" ref="H1211">FREQUENCY(IF('Data Transformation'!$B$4:$B$8425=B1203,'Data Transformation'!$G$4:$G$8425),'Bin Analysis'!$B1211)</f>
        <v>18</v>
      </c>
      <c r="I1211">
        <f t="shared" si="151"/>
        <v>1</v>
      </c>
      <c r="J1211">
        <f t="shared" si="152"/>
        <v>1</v>
      </c>
      <c r="K1211">
        <f>J1211*Weighting!$W$11</f>
        <v>2</v>
      </c>
      <c r="M1211" s="14"/>
    </row>
    <row r="1212" spans="1:25" x14ac:dyDescent="0.25">
      <c r="A1212" s="32">
        <f>IF(Weighting!$P$12&gt;0,B1212,"")</f>
        <v>1.107</v>
      </c>
      <c r="B1212">
        <f>Weighting!$C$12</f>
        <v>1.107</v>
      </c>
      <c r="C1212">
        <f>Weighting!$F$12</f>
        <v>1</v>
      </c>
      <c r="D1212">
        <f>IF(C1212=1,'Data Transformation'!$G$3+0.5*'Data Transformation'!$W$25,IF(C1213=1,D1213-'Data Transformation'!$W$25,FALSE))</f>
        <v>1.131</v>
      </c>
      <c r="E1212">
        <f t="array" ref="E1212">IF(ISLOGICAL(D1212),"",FREQUENCY(IF('Data Transformation'!$B$425:$B$8425='Bin Analysis'!$B1203,'Data Transformation'!$G$425:$G$8425),D1212))</f>
        <v>19</v>
      </c>
      <c r="F1212">
        <f t="shared" si="150"/>
        <v>2</v>
      </c>
      <c r="G1212">
        <f>Weighting!$H$12</f>
        <v>0</v>
      </c>
      <c r="H1212">
        <f t="array" ref="H1212">FREQUENCY(IF('Data Transformation'!$B$4:$B$8425=B1203,'Data Transformation'!$G$4:$G$8425),'Bin Analysis'!$B1212)</f>
        <v>20</v>
      </c>
      <c r="I1212">
        <f t="shared" si="151"/>
        <v>2</v>
      </c>
      <c r="J1212">
        <f t="shared" si="152"/>
        <v>1</v>
      </c>
      <c r="K1212">
        <f>J1212*Weighting!$W$12</f>
        <v>1</v>
      </c>
      <c r="M1212" s="14"/>
    </row>
    <row r="1213" spans="1:25" x14ac:dyDescent="0.25">
      <c r="A1213" s="32">
        <f>IF(Weighting!$P$13&gt;0,B1213,"")</f>
        <v>1.238</v>
      </c>
      <c r="B1213">
        <f>Weighting!$C$13</f>
        <v>1.238</v>
      </c>
      <c r="C1213">
        <f>Weighting!$F$13</f>
        <v>0</v>
      </c>
      <c r="D1213" t="b">
        <f>IF(C1213=1,'Data Transformation'!$G$3+0.5*'Data Transformation'!$W$25,IF(C1214=1,D1214-'Data Transformation'!$W$25,FALSE))</f>
        <v>0</v>
      </c>
      <c r="E1213" t="str">
        <f t="array" ref="E1213">IF(ISLOGICAL(D1213),"",FREQUENCY(IF('Data Transformation'!$B$425:$B$8425='Bin Analysis'!$B1203,'Data Transformation'!$G$425:$G$8425),D1213))</f>
        <v/>
      </c>
      <c r="F1213" t="str">
        <f t="shared" si="150"/>
        <v/>
      </c>
      <c r="G1213">
        <f>Weighting!$H$13</f>
        <v>0</v>
      </c>
      <c r="H1213">
        <f t="array" ref="H1213">FREQUENCY(IF('Data Transformation'!$B$4:$B$8425=B1203,'Data Transformation'!$G$4:$G$8425),'Bin Analysis'!$B1213)</f>
        <v>20</v>
      </c>
      <c r="I1213">
        <f t="shared" si="151"/>
        <v>0</v>
      </c>
      <c r="J1213">
        <f t="shared" si="152"/>
        <v>0</v>
      </c>
      <c r="K1213">
        <f>J1213*Weighting!$W$13</f>
        <v>0</v>
      </c>
      <c r="M1213" s="14"/>
    </row>
    <row r="1214" spans="1:25" x14ac:dyDescent="0.25">
      <c r="A1214" s="32">
        <f>IF(Weighting!$P$14&gt;0,B1214,"")</f>
        <v>1.369</v>
      </c>
      <c r="B1214">
        <f>Weighting!$C$14</f>
        <v>1.369</v>
      </c>
      <c r="C1214">
        <f>Weighting!$F$14</f>
        <v>0</v>
      </c>
      <c r="D1214" t="b">
        <f>IF(C1214=1,'Data Transformation'!$G$3+0.5*'Data Transformation'!$W$25,IF(C1215=1,D1215-'Data Transformation'!$W$25,FALSE))</f>
        <v>0</v>
      </c>
      <c r="E1214" t="str">
        <f t="array" ref="E1214">IF(ISLOGICAL(D1214),"",FREQUENCY(IF('Data Transformation'!$B$425:$B$8425='Bin Analysis'!$B1203,'Data Transformation'!$G$425:$G$8425),D1214))</f>
        <v/>
      </c>
      <c r="F1214" t="str">
        <f t="shared" si="150"/>
        <v/>
      </c>
      <c r="G1214">
        <f>Weighting!$H$14</f>
        <v>0</v>
      </c>
      <c r="H1214">
        <f t="array" ref="H1214">FREQUENCY(IF('Data Transformation'!$B$4:$B$8425=B1203,'Data Transformation'!$G$4:$G$8425),'Bin Analysis'!$B1214)</f>
        <v>20</v>
      </c>
      <c r="I1214">
        <f t="shared" si="151"/>
        <v>0</v>
      </c>
      <c r="J1214">
        <f t="shared" si="152"/>
        <v>0</v>
      </c>
      <c r="K1214">
        <f>J1214*Weighting!$W$14</f>
        <v>0</v>
      </c>
      <c r="M1214" s="14"/>
    </row>
    <row r="1215" spans="1:25" x14ac:dyDescent="0.25">
      <c r="A1215" s="32">
        <f>IF(Weighting!$P$15&gt;0,B1215,"")</f>
        <v>1.5000009999999999</v>
      </c>
      <c r="B1215">
        <f>Weighting!$C$15</f>
        <v>1.5000009999999999</v>
      </c>
      <c r="C1215">
        <f>Weighting!$F$15</f>
        <v>0</v>
      </c>
      <c r="D1215" t="b">
        <f>IF(C1215=1,'Data Transformation'!$G$3+0.5*'Data Transformation'!$W$25,IF(C1216=1,D1216-'Data Transformation'!$W$25,FALSE))</f>
        <v>0</v>
      </c>
      <c r="E1215" t="str">
        <f t="array" ref="E1215">IF(ISLOGICAL(D1215),"",FREQUENCY(IF('Data Transformation'!$B$425:$B$8425='Bin Analysis'!$B1203,'Data Transformation'!$G$425:$G$8425),D1215))</f>
        <v/>
      </c>
      <c r="F1215" t="str">
        <f t="shared" si="150"/>
        <v/>
      </c>
      <c r="G1215">
        <f>Weighting!$H$15</f>
        <v>0</v>
      </c>
      <c r="H1215">
        <f t="array" ref="H1215">FREQUENCY(IF('Data Transformation'!$B$4:$B$8425=B1203,'Data Transformation'!$G$4:$G$8425),'Bin Analysis'!$B1215)</f>
        <v>20</v>
      </c>
      <c r="I1215">
        <f t="shared" si="151"/>
        <v>0</v>
      </c>
      <c r="J1215">
        <f t="shared" si="152"/>
        <v>0</v>
      </c>
      <c r="K1215">
        <f>J1215*Weighting!$W$15</f>
        <v>0</v>
      </c>
      <c r="M1215" s="14"/>
    </row>
    <row r="1216" spans="1:25" x14ac:dyDescent="0.25">
      <c r="A1216" s="32" t="str">
        <f>IF(Weighting!$P$16&gt;0,B1216,"")</f>
        <v/>
      </c>
      <c r="B1216">
        <f>Weighting!$C$16</f>
        <v>1.631</v>
      </c>
      <c r="C1216">
        <f>Weighting!$F$16</f>
        <v>0</v>
      </c>
      <c r="D1216" t="b">
        <f>IF(C1216=1,'Data Transformation'!$G$3+0.5*'Data Transformation'!$W$25,IF(C1217=1,D1217-'Data Transformation'!$W$25,FALSE))</f>
        <v>0</v>
      </c>
      <c r="E1216" t="str">
        <f t="array" ref="E1216">IF(ISLOGICAL(D1216),"",FREQUENCY(IF('Data Transformation'!$B$425:$B$8425='Bin Analysis'!$B1203,'Data Transformation'!$G$425:$G$8425),D1216))</f>
        <v/>
      </c>
      <c r="F1216" t="str">
        <f t="shared" si="150"/>
        <v/>
      </c>
      <c r="G1216">
        <f>Weighting!$H$16</f>
        <v>0</v>
      </c>
      <c r="H1216">
        <f t="array" ref="H1216">FREQUENCY(IF('Data Transformation'!$B$4:$B$8425=B1203,'Data Transformation'!$G$4:$G$8425),'Bin Analysis'!$B1216)</f>
        <v>20</v>
      </c>
      <c r="I1216">
        <f t="shared" si="151"/>
        <v>0</v>
      </c>
      <c r="J1216">
        <f t="shared" si="152"/>
        <v>0</v>
      </c>
      <c r="K1216">
        <f>J1216*Weighting!$W$16</f>
        <v>0</v>
      </c>
      <c r="M1216" s="14"/>
    </row>
    <row r="1217" spans="1:25" x14ac:dyDescent="0.25">
      <c r="A1217" s="32" t="str">
        <f>IF(Weighting!$P$17&gt;0,B1217,"")</f>
        <v/>
      </c>
      <c r="B1217">
        <f>Weighting!$C$17</f>
        <v>1.762</v>
      </c>
      <c r="C1217">
        <f>Weighting!$F$17</f>
        <v>0</v>
      </c>
      <c r="D1217" t="b">
        <f>IF(C1217=1,'Data Transformation'!$G$3+0.5*'Data Transformation'!$W$25,IF(C1218=1,D1218-'Data Transformation'!$W$25,FALSE))</f>
        <v>0</v>
      </c>
      <c r="E1217" t="str">
        <f t="array" ref="E1217">IF(ISLOGICAL(D1217),"",FREQUENCY(IF('Data Transformation'!$B$425:$B$8425='Bin Analysis'!$B1203,'Data Transformation'!$G$425:$G$8425),D1217))</f>
        <v/>
      </c>
      <c r="F1217" t="str">
        <f t="shared" si="150"/>
        <v/>
      </c>
      <c r="G1217">
        <f>Weighting!$H$17</f>
        <v>0</v>
      </c>
      <c r="H1217">
        <f t="array" ref="H1217">FREQUENCY(IF('Data Transformation'!$B$4:$B$8425=B1203,'Data Transformation'!$G$4:$G$8425),'Bin Analysis'!$B1217)</f>
        <v>20</v>
      </c>
      <c r="I1217">
        <f t="shared" si="151"/>
        <v>0</v>
      </c>
      <c r="J1217">
        <f t="shared" si="152"/>
        <v>0</v>
      </c>
      <c r="K1217">
        <f>J1217*Weighting!$W$17</f>
        <v>0</v>
      </c>
      <c r="M1217" s="14"/>
    </row>
    <row r="1218" spans="1:25" x14ac:dyDescent="0.25">
      <c r="A1218" s="32" t="str">
        <f>IF(Weighting!$P$18&gt;0,B1218,"")</f>
        <v/>
      </c>
      <c r="B1218">
        <f>Weighting!$C$18</f>
        <v>1.893</v>
      </c>
      <c r="C1218">
        <f>Weighting!$F$18</f>
        <v>0</v>
      </c>
      <c r="D1218" t="b">
        <f>IF(C1218=1,'Data Transformation'!$G$3+0.5*'Data Transformation'!$W$25,IF(C1219=1,D1219-'Data Transformation'!$W$25,FALSE))</f>
        <v>0</v>
      </c>
      <c r="E1218" t="str">
        <f t="array" ref="E1218">IF(ISLOGICAL(D1218),"",FREQUENCY(IF('Data Transformation'!$B$425:$B$8425='Bin Analysis'!$B1203,'Data Transformation'!$G$425:$G$8425),D1218))</f>
        <v/>
      </c>
      <c r="F1218" t="str">
        <f t="shared" si="150"/>
        <v/>
      </c>
      <c r="G1218">
        <f>Weighting!$H$18</f>
        <v>0</v>
      </c>
      <c r="H1218">
        <f t="array" ref="H1218">FREQUENCY(IF('Data Transformation'!$B$4:$B$8425=B1203,'Data Transformation'!$G$4:$G$8425),'Bin Analysis'!$B1218)</f>
        <v>20</v>
      </c>
      <c r="I1218">
        <f t="shared" si="151"/>
        <v>0</v>
      </c>
      <c r="J1218">
        <f t="shared" si="152"/>
        <v>0</v>
      </c>
      <c r="K1218">
        <f>J1218*Weighting!$W$18</f>
        <v>0</v>
      </c>
      <c r="M1218" s="14"/>
    </row>
    <row r="1219" spans="1:25" x14ac:dyDescent="0.25">
      <c r="A1219" s="32" t="str">
        <f>IF(Weighting!$P$19&gt;0,B1219,"")</f>
        <v/>
      </c>
      <c r="B1219">
        <f>Weighting!$C$19</f>
        <v>2.024</v>
      </c>
      <c r="C1219">
        <f>Weighting!$F$19</f>
        <v>0</v>
      </c>
      <c r="D1219" t="b">
        <f>IF(C1219=1,'Data Transformation'!$G$3+0.5*'Data Transformation'!$W$25,IF(C1220=1,D1220-'Data Transformation'!$W$25,FALSE))</f>
        <v>0</v>
      </c>
      <c r="E1219" t="str">
        <f t="array" ref="E1219">IF(ISLOGICAL(D1219),"",FREQUENCY(IF('Data Transformation'!$B$425:$B$8425='Bin Analysis'!$B1203,'Data Transformation'!$G$425:$G$8425),D1219))</f>
        <v/>
      </c>
      <c r="F1219" t="str">
        <f t="shared" si="150"/>
        <v/>
      </c>
      <c r="G1219">
        <f>Weighting!$H$19</f>
        <v>0</v>
      </c>
      <c r="H1219">
        <f t="array" ref="H1219">FREQUENCY(IF('Data Transformation'!$B$4:$B$8425=B1203,'Data Transformation'!$G$4:$G$8425),'Bin Analysis'!$B1219)</f>
        <v>20</v>
      </c>
      <c r="I1219">
        <f t="shared" si="151"/>
        <v>0</v>
      </c>
      <c r="J1219">
        <f t="shared" si="152"/>
        <v>0</v>
      </c>
      <c r="K1219">
        <f>J1219*Weighting!$W$19</f>
        <v>0</v>
      </c>
      <c r="M1219" s="14"/>
    </row>
    <row r="1220" spans="1:25" x14ac:dyDescent="0.25">
      <c r="A1220" s="32" t="str">
        <f>IF(Weighting!$P$20&gt;0,B1220,"")</f>
        <v/>
      </c>
      <c r="B1220">
        <f>Weighting!$C$20</f>
        <v>2.1550000000000002</v>
      </c>
      <c r="C1220">
        <f>Weighting!$F$20</f>
        <v>0</v>
      </c>
      <c r="D1220" t="b">
        <f>IF(C1220=1,'Data Transformation'!$G$3+0.5*'Data Transformation'!$W$25,IF(C1221=1,D1221-'Data Transformation'!$W$25,FALSE))</f>
        <v>0</v>
      </c>
      <c r="E1220" t="str">
        <f t="array" ref="E1220">IF(ISLOGICAL(D1220),"",FREQUENCY(IF('Data Transformation'!$B$425:$B$8425='Bin Analysis'!$B1203,'Data Transformation'!$G$425:$G$8425),D1220))</f>
        <v/>
      </c>
      <c r="F1220" t="str">
        <f t="shared" si="150"/>
        <v/>
      </c>
      <c r="G1220">
        <f>Weighting!$H$20</f>
        <v>0</v>
      </c>
      <c r="H1220">
        <f t="array" ref="H1220">FREQUENCY(IF('Data Transformation'!$B$4:$B$8425=B1203,'Data Transformation'!$G$4:$G$8425),'Bin Analysis'!$B1220)</f>
        <v>20</v>
      </c>
      <c r="I1220">
        <f t="shared" si="151"/>
        <v>0</v>
      </c>
      <c r="J1220">
        <f t="shared" si="152"/>
        <v>0</v>
      </c>
      <c r="K1220">
        <f>J1220*Weighting!$W$20</f>
        <v>0</v>
      </c>
      <c r="M1220" s="14"/>
    </row>
    <row r="1221" spans="1:25" x14ac:dyDescent="0.25">
      <c r="A1221" s="32" t="str">
        <f>IF(Weighting!$P$21&gt;0,B1221,"")</f>
        <v/>
      </c>
      <c r="B1221">
        <f>Weighting!$C$21</f>
        <v>2.2860000000000005</v>
      </c>
      <c r="C1221">
        <f>Weighting!$F$21</f>
        <v>0</v>
      </c>
      <c r="D1221" t="b">
        <f>IF(C1221=1,'Data Transformation'!$G$3+0.5*'Data Transformation'!$W$25,IF(C1222=1,D1222-'Data Transformation'!$W$25,FALSE))</f>
        <v>0</v>
      </c>
      <c r="E1221" t="str">
        <f t="array" ref="E1221">IF(ISLOGICAL(D1221),"",FREQUENCY(IF('Data Transformation'!$B$425:$B$8425='Bin Analysis'!$B1203,'Data Transformation'!$G$425:$G$8425),D1221))</f>
        <v/>
      </c>
      <c r="F1221" t="str">
        <f t="shared" si="150"/>
        <v/>
      </c>
      <c r="G1221">
        <f>Weighting!$H$21</f>
        <v>0</v>
      </c>
      <c r="H1221">
        <f t="array" ref="H1221">FREQUENCY(IF('Data Transformation'!$B$4:$B$8425=B1203,'Data Transformation'!$G$4:$G$8425),'Bin Analysis'!$B1221)</f>
        <v>20</v>
      </c>
      <c r="I1221">
        <f t="shared" si="151"/>
        <v>0</v>
      </c>
      <c r="J1221">
        <f t="shared" si="152"/>
        <v>0</v>
      </c>
      <c r="K1221">
        <f>J1221*Weighting!$W$21</f>
        <v>0</v>
      </c>
      <c r="M1221" s="14"/>
    </row>
    <row r="1222" spans="1:25" x14ac:dyDescent="0.25">
      <c r="A1222" s="32" t="str">
        <f>IF(Weighting!$P$22&gt;0,B1222,"")</f>
        <v/>
      </c>
      <c r="B1222">
        <f>Weighting!$C$22</f>
        <v>2.4170000000000007</v>
      </c>
      <c r="C1222">
        <f>Weighting!$F$22</f>
        <v>0</v>
      </c>
      <c r="D1222" t="b">
        <f>IF(C1222=1,'Data Transformation'!$G$3+0.5*'Data Transformation'!$W$25,IF(C1223=1,D1223-'Data Transformation'!$W$25,FALSE))</f>
        <v>0</v>
      </c>
      <c r="E1222" t="str">
        <f t="array" ref="E1222">IF(ISLOGICAL(D1222),"",FREQUENCY(IF('Data Transformation'!$B$425:$B$8425='Bin Analysis'!$B1203,'Data Transformation'!$G$425:$G$8425),D1222))</f>
        <v/>
      </c>
      <c r="F1222" t="str">
        <f t="shared" si="150"/>
        <v/>
      </c>
      <c r="G1222">
        <f>Weighting!$H$22</f>
        <v>0</v>
      </c>
      <c r="H1222">
        <f t="array" ref="H1222">FREQUENCY(IF('Data Transformation'!$B$4:$B$8425=B1203,'Data Transformation'!$G$4:$G$8425),'Bin Analysis'!$B1222)</f>
        <v>20</v>
      </c>
      <c r="I1222">
        <f t="shared" si="151"/>
        <v>0</v>
      </c>
      <c r="J1222">
        <f t="shared" si="152"/>
        <v>0</v>
      </c>
      <c r="K1222">
        <f>J1222*Weighting!$W$22</f>
        <v>0</v>
      </c>
      <c r="M1222" s="14"/>
    </row>
    <row r="1223" spans="1:25" x14ac:dyDescent="0.25">
      <c r="A1223" s="32" t="str">
        <f>IF(Weighting!$P$23&gt;0,B1223,"")</f>
        <v/>
      </c>
      <c r="B1223">
        <f>Weighting!$C$23</f>
        <v>2.5480000000000009</v>
      </c>
      <c r="C1223">
        <f>Weighting!$F$23</f>
        <v>0</v>
      </c>
      <c r="D1223" t="b">
        <f>IF(C1223=1,'Data Transformation'!$G$3+0.5*'Data Transformation'!$W$25,IF(C1224=1,D1224-'Data Transformation'!$W$25,FALSE))</f>
        <v>0</v>
      </c>
      <c r="E1223" t="str">
        <f t="array" ref="E1223">IF(ISLOGICAL(D1223),"",FREQUENCY(IF('Data Transformation'!$B$425:$B$8425='Bin Analysis'!$B1203,'Data Transformation'!$G$425:$G$8425),D1223))</f>
        <v/>
      </c>
      <c r="F1223" t="str">
        <f t="shared" si="150"/>
        <v/>
      </c>
      <c r="G1223">
        <f>Weighting!$H$23</f>
        <v>0</v>
      </c>
      <c r="H1223">
        <f t="array" ref="H1223">FREQUENCY(IF('Data Transformation'!$B$4:$B$8425=B1203,'Data Transformation'!$G$4:$G$8425),'Bin Analysis'!$B1223)</f>
        <v>20</v>
      </c>
      <c r="I1223">
        <f t="shared" si="151"/>
        <v>0</v>
      </c>
      <c r="J1223">
        <f t="shared" si="152"/>
        <v>0</v>
      </c>
      <c r="K1223">
        <f>J1223*Weighting!$W$23</f>
        <v>0</v>
      </c>
      <c r="M1223" s="14"/>
    </row>
    <row r="1224" spans="1:25" x14ac:dyDescent="0.25">
      <c r="A1224" s="32" t="str">
        <f>IF(Weighting!$P$24&gt;0,B1224,"")</f>
        <v/>
      </c>
      <c r="B1224">
        <f>Weighting!$C$24</f>
        <v>2.6790000000000012</v>
      </c>
      <c r="C1224">
        <f>Weighting!$F$24</f>
        <v>0</v>
      </c>
      <c r="D1224" t="b">
        <f>IF(C1224=1,'Data Transformation'!$G$3+0.5*'Data Transformation'!$W$25,IF(C1225=1,D1225-'Data Transformation'!$W$25,FALSE))</f>
        <v>0</v>
      </c>
      <c r="E1224" t="str">
        <f t="array" ref="E1224">IF(ISLOGICAL(D1224),"",FREQUENCY(IF('Data Transformation'!$B$425:$B$8425='Bin Analysis'!$B1203,'Data Transformation'!$G$425:$G$8425),D1224))</f>
        <v/>
      </c>
      <c r="F1224" t="str">
        <f t="shared" si="150"/>
        <v/>
      </c>
      <c r="G1224">
        <f>Weighting!$H$24</f>
        <v>0</v>
      </c>
      <c r="H1224">
        <f t="array" ref="H1224">FREQUENCY(IF('Data Transformation'!$B$4:$B$8425=B1203,'Data Transformation'!$G$4:$G$8425),'Bin Analysis'!$B1224)</f>
        <v>20</v>
      </c>
      <c r="I1224">
        <f t="shared" si="151"/>
        <v>0</v>
      </c>
      <c r="J1224">
        <f t="shared" si="152"/>
        <v>0</v>
      </c>
      <c r="K1224">
        <f>J1224*Weighting!$W$24</f>
        <v>0</v>
      </c>
      <c r="M1224" s="14"/>
    </row>
    <row r="1225" spans="1:25" x14ac:dyDescent="0.25">
      <c r="A1225" s="32" t="str">
        <f>IF(Weighting!$P$25&gt;0,B1225,"")</f>
        <v/>
      </c>
      <c r="B1225">
        <f>Weighting!$C$25</f>
        <v>2.8100000000000014</v>
      </c>
      <c r="C1225">
        <f>Weighting!$F$25</f>
        <v>0</v>
      </c>
      <c r="D1225" t="b">
        <f>IF(C1225=1,'Data Transformation'!$G$3+0.5*'Data Transformation'!$W$25,IF(C1226=1,D1226-'Data Transformation'!$W$25,FALSE))</f>
        <v>0</v>
      </c>
      <c r="E1225" t="str">
        <f t="array" ref="E1225">IF(ISLOGICAL(D1225),"",FREQUENCY(IF('Data Transformation'!$B$425:$B$8425='Bin Analysis'!$B1203,'Data Transformation'!$G$425:$G$8425),D1225))</f>
        <v/>
      </c>
      <c r="F1225" t="str">
        <f t="shared" si="150"/>
        <v/>
      </c>
      <c r="G1225">
        <f>Weighting!$H$25</f>
        <v>0</v>
      </c>
      <c r="H1225">
        <f t="array" ref="H1225">FREQUENCY(IF('Data Transformation'!$B$4:$B$8425=B1203,'Data Transformation'!$G$4:$G$8425),'Bin Analysis'!$B1225)</f>
        <v>20</v>
      </c>
      <c r="I1225">
        <f t="shared" si="151"/>
        <v>0</v>
      </c>
      <c r="J1225">
        <f t="shared" si="152"/>
        <v>0</v>
      </c>
      <c r="K1225">
        <f>J1225*Weighting!$W$25</f>
        <v>0</v>
      </c>
      <c r="M1225" s="14"/>
    </row>
    <row r="1226" spans="1:25" x14ac:dyDescent="0.25">
      <c r="O1226"/>
      <c r="P1226"/>
      <c r="Q1226"/>
      <c r="R1226"/>
    </row>
    <row r="1227" spans="1:25" ht="23.25" x14ac:dyDescent="0.35">
      <c r="A1227" s="21" t="s">
        <v>0</v>
      </c>
      <c r="B1227" s="21">
        <f>IFERROR(VLOOKUP(C1227,'Data Transformation'!$L$6:$M$426,2,FALSE),"")</f>
        <v>51</v>
      </c>
      <c r="C1227" s="21">
        <f>C1203+1</f>
        <v>51</v>
      </c>
      <c r="D1227" s="21"/>
      <c r="E1227" s="21"/>
      <c r="F1227" s="21"/>
      <c r="G1227" s="21"/>
      <c r="H1227" s="22"/>
      <c r="I1227" s="22"/>
      <c r="J1227" s="22"/>
      <c r="K1227" s="21"/>
      <c r="L1227" s="21">
        <f>B1227</f>
        <v>51</v>
      </c>
      <c r="M1227" s="23">
        <f>INDEX('Data Transformation'!$O$4:$O$424,MATCH($B1227,'Data Transformation'!$M$4:$M$424,0),MATCH($M$2,'Data Transformation'!$O$3,0))</f>
        <v>20</v>
      </c>
      <c r="N1227" s="27">
        <f>IF('Input and Summary Results'!$J$16="minimum",'Bin Analysis'!X1228/(M1227-1),'Bin Analysis'!Y1227/('Bin Analysis'!M1227-1))</f>
        <v>0</v>
      </c>
      <c r="O1227" s="27">
        <f>IF(M1227=FALSE,NA(),(VLOOKUP(1,C1230:K1249,4,FALSE))/(M1227-1))</f>
        <v>0.78947368421052633</v>
      </c>
      <c r="P1227" s="27">
        <f>IF(M1227=FALSE,NA(),SUM(J1230:J1249)/Weighting!$S$5)</f>
        <v>0.4</v>
      </c>
      <c r="Q1227" s="27">
        <f>IF(M1227=FALSE,NA(),SUM(K1230:K1249)/Weighting!$S$6)</f>
        <v>0.39130434782608697</v>
      </c>
      <c r="R1227" s="27">
        <f>IF(M1227=FALSE,NA(),(VLOOKUP(1,G1230:K1249,3,FALSE))/(M1227-1))</f>
        <v>0</v>
      </c>
      <c r="S1227" s="22" t="str">
        <f>IF(M1227=FALSE,NA(),IF(SUM(J1230:J1249)=2,"yes","no"))</f>
        <v>no</v>
      </c>
      <c r="X1227" s="2" cm="2">
        <f t="array" ref="X1227:X1228">FREQUENCY(IF('Data Transformation'!$B$425:$B$6424='Bin Analysis'!L1227,'Data Transformation'!$G$425:$G$6424),'Data Transformation'!$U$11)</f>
        <v>19</v>
      </c>
      <c r="Y1227" s="2" cm="2">
        <f t="array" ref="Y1227:Y1228">FREQUENCY(IF('Data Transformation'!$B$425:$B$6424='Bin Analysis'!L1227,'Data Transformation'!$G$425:$G$6424),'Data Transformation'!$U$12)</f>
        <v>4</v>
      </c>
    </row>
    <row r="1228" spans="1:25" x14ac:dyDescent="0.25">
      <c r="A1228" s="14" t="s">
        <v>67</v>
      </c>
      <c r="B1228" t="s">
        <v>47</v>
      </c>
      <c r="C1228" t="s">
        <v>5</v>
      </c>
      <c r="D1228" t="s">
        <v>100</v>
      </c>
      <c r="E1228" t="s">
        <v>101</v>
      </c>
      <c r="F1228" t="s">
        <v>102</v>
      </c>
      <c r="G1228" t="s">
        <v>70</v>
      </c>
      <c r="H1228" t="s">
        <v>31</v>
      </c>
      <c r="I1228" t="s">
        <v>32</v>
      </c>
      <c r="J1228" t="s">
        <v>46</v>
      </c>
      <c r="K1228" s="14" t="s">
        <v>45</v>
      </c>
      <c r="M1228" s="14"/>
      <c r="X1228" s="2">
        <v>0</v>
      </c>
      <c r="Y1228" s="2">
        <v>15</v>
      </c>
    </row>
    <row r="1229" spans="1:25" x14ac:dyDescent="0.25">
      <c r="A1229" s="32"/>
      <c r="D1229" t="b">
        <f>IF(C1229=1,'Data Transformation'!$G$3+0.5*'Data Transformation'!$W$25,IF(C1230=1,D1230-'Data Transformation'!$W$25,FALSE))</f>
        <v>0</v>
      </c>
      <c r="E1229" t="str">
        <f t="array" ref="E1229">IF(ISLOGICAL(D1229),"",FREQUENCY(IF('Data Transformation'!$B$425:$B$8425='Bin Analysis'!$B1227,'Data Transformation'!$G$425:$G$8425),D1229))</f>
        <v/>
      </c>
      <c r="F1229" t="str">
        <f>IF(ISLOGICAL(D1229),"",E1229-E1228)</f>
        <v/>
      </c>
      <c r="M1229" s="14"/>
    </row>
    <row r="1230" spans="1:25" x14ac:dyDescent="0.25">
      <c r="A1230" s="32">
        <f>IF(Weighting!$P$6&gt;0,B1230,"")</f>
        <v>0.32100000000000001</v>
      </c>
      <c r="B1230">
        <f>Weighting!$C$6</f>
        <v>0.32100000000000001</v>
      </c>
      <c r="C1230">
        <f>Weighting!$F$6</f>
        <v>0</v>
      </c>
      <c r="D1230" t="b">
        <f>IF(C1230=1,'Data Transformation'!$G$3+0.5*'Data Transformation'!$W$25,IF(C1231=1,D1231-'Data Transformation'!$W$25,FALSE))</f>
        <v>0</v>
      </c>
      <c r="E1230" t="str">
        <f t="array" ref="E1230">IF(ISLOGICAL(D1230),"",FREQUENCY(IF('Data Transformation'!$B$425:$B$8425='Bin Analysis'!$B1227,'Data Transformation'!$G$425:$G$8425),D1230))</f>
        <v/>
      </c>
      <c r="F1230" t="str">
        <f>IF(ISLOGICAL(D1230),"",E1230-E1229)</f>
        <v/>
      </c>
      <c r="G1230">
        <f>Weighting!$H$6</f>
        <v>1</v>
      </c>
      <c r="H1230">
        <f t="array" ref="H1230">FREQUENCY(IF('Data Transformation'!$B$4:$B$8425=B1227,'Data Transformation'!$G$4:$G$8425),'Bin Analysis'!$B1230)</f>
        <v>0</v>
      </c>
      <c r="I1230">
        <f>H1230-H1229</f>
        <v>0</v>
      </c>
      <c r="J1230">
        <f>IF(I1230=0,0,1)</f>
        <v>0</v>
      </c>
      <c r="K1230">
        <f>J1230*Weighting!$W$6</f>
        <v>0</v>
      </c>
      <c r="M1230" s="14"/>
    </row>
    <row r="1231" spans="1:25" x14ac:dyDescent="0.25">
      <c r="A1231" s="32">
        <f>IF(Weighting!$P$7&gt;0,B1231,"")</f>
        <v>0.45200000000000001</v>
      </c>
      <c r="B1231">
        <f>Weighting!$C$7</f>
        <v>0.45200000000000001</v>
      </c>
      <c r="C1231">
        <f>Weighting!$F$7</f>
        <v>0</v>
      </c>
      <c r="D1231" t="b">
        <f>IF(C1231=1,'Data Transformation'!$G$3+0.5*'Data Transformation'!$W$25,IF(C1232=1,D1232-'Data Transformation'!$W$25,FALSE))</f>
        <v>0</v>
      </c>
      <c r="E1231" t="str">
        <f t="array" ref="E1231">IF(ISLOGICAL(D1231),"",FREQUENCY(IF('Data Transformation'!$B$425:$B$8425='Bin Analysis'!$B1227,'Data Transformation'!$G$425:$G$8425),D1231))</f>
        <v/>
      </c>
      <c r="F1231" t="str">
        <f t="shared" ref="F1231:F1249" si="153">IF(ISLOGICAL(D1231),"",E1231-E1230)</f>
        <v/>
      </c>
      <c r="G1231">
        <f>Weighting!$H$7</f>
        <v>0</v>
      </c>
      <c r="H1231">
        <f t="array" ref="H1231">FREQUENCY(IF('Data Transformation'!$B$4:$B$8425=B1227,'Data Transformation'!$G$4:$G$8425),'Bin Analysis'!$B1231)</f>
        <v>0</v>
      </c>
      <c r="I1231">
        <f t="shared" ref="I1231:I1249" si="154">H1231-H1230</f>
        <v>0</v>
      </c>
      <c r="J1231">
        <f>IF(I1231=0,0,1)</f>
        <v>0</v>
      </c>
      <c r="K1231">
        <f>J1231*Weighting!$W$7</f>
        <v>0</v>
      </c>
      <c r="M1231" s="14"/>
    </row>
    <row r="1232" spans="1:25" x14ac:dyDescent="0.25">
      <c r="A1232" s="32">
        <f>IF(Weighting!$P$8&gt;0,B1232,"")</f>
        <v>0.58299999999999996</v>
      </c>
      <c r="B1232">
        <f>Weighting!$C$8</f>
        <v>0.58299999999999996</v>
      </c>
      <c r="C1232">
        <f>Weighting!$F$8</f>
        <v>0</v>
      </c>
      <c r="D1232" t="b">
        <f>IF(C1232=1,'Data Transformation'!$G$3+0.5*'Data Transformation'!$W$25,IF(C1233=1,D1233-'Data Transformation'!$W$25,FALSE))</f>
        <v>0</v>
      </c>
      <c r="E1232" t="str">
        <f t="array" ref="E1232">IF(ISLOGICAL(D1232),"",FREQUENCY(IF('Data Transformation'!$B$425:$B$8425='Bin Analysis'!$B1227,'Data Transformation'!$G$425:$G$8425),D1232))</f>
        <v/>
      </c>
      <c r="F1232" t="str">
        <f t="shared" si="153"/>
        <v/>
      </c>
      <c r="G1232">
        <f>Weighting!$H$8</f>
        <v>0</v>
      </c>
      <c r="H1232">
        <f t="array" ref="H1232">FREQUENCY(IF('Data Transformation'!$B$4:$B$8425=B1227,'Data Transformation'!$G$4:$G$8425),'Bin Analysis'!$B1232)</f>
        <v>1</v>
      </c>
      <c r="I1232">
        <f t="shared" si="154"/>
        <v>1</v>
      </c>
      <c r="J1232">
        <f t="shared" ref="J1232:J1249" si="155">IF(I1232=0,0,1)</f>
        <v>1</v>
      </c>
      <c r="K1232">
        <f>J1232*Weighting!$W$8</f>
        <v>3</v>
      </c>
      <c r="M1232" s="14"/>
    </row>
    <row r="1233" spans="1:13" x14ac:dyDescent="0.25">
      <c r="A1233" s="32">
        <f>IF(Weighting!$P$9&gt;0,B1233,"")</f>
        <v>0.71399999999999997</v>
      </c>
      <c r="B1233" s="50">
        <f>Weighting!$C$9</f>
        <v>0.71399999999999997</v>
      </c>
      <c r="C1233">
        <f>Weighting!$F$9</f>
        <v>0</v>
      </c>
      <c r="D1233" t="b">
        <f>IF(C1233=1,'Data Transformation'!$G$3+0.5*'Data Transformation'!$W$25,IF(C1234=1,D1234-'Data Transformation'!$W$25,FALSE))</f>
        <v>0</v>
      </c>
      <c r="E1233" t="str">
        <f t="array" ref="E1233">IF(ISLOGICAL(D1233),"",FREQUENCY(IF('Data Transformation'!$B$425:$B$8425='Bin Analysis'!$B1227,'Data Transformation'!$G$425:$G$8425),D1233))</f>
        <v/>
      </c>
      <c r="F1233" t="str">
        <f t="shared" si="153"/>
        <v/>
      </c>
      <c r="G1233">
        <f>Weighting!$H$9</f>
        <v>0</v>
      </c>
      <c r="H1233">
        <f t="array" ref="H1233">FREQUENCY(IF('Data Transformation'!$B$4:$B$8425=B1227,'Data Transformation'!$G$4:$G$8425),'Bin Analysis'!$B1233)</f>
        <v>1</v>
      </c>
      <c r="I1233">
        <f t="shared" si="154"/>
        <v>0</v>
      </c>
      <c r="J1233">
        <f t="shared" si="155"/>
        <v>0</v>
      </c>
      <c r="K1233">
        <f>J1233*Weighting!$W$9</f>
        <v>0</v>
      </c>
      <c r="M1233" s="14"/>
    </row>
    <row r="1234" spans="1:13" x14ac:dyDescent="0.25">
      <c r="A1234" s="32">
        <f>IF(Weighting!$P$10&gt;0,B1234,"")</f>
        <v>0.84499999999999997</v>
      </c>
      <c r="B1234">
        <f>Weighting!$C$10</f>
        <v>0.84499999999999997</v>
      </c>
      <c r="C1234">
        <f>Weighting!$F$10</f>
        <v>0</v>
      </c>
      <c r="D1234" t="b">
        <f>IF(C1234=1,'Data Transformation'!$G$3+0.5*'Data Transformation'!$W$25,IF(C1235=1,D1235-'Data Transformation'!$W$25,FALSE))</f>
        <v>0</v>
      </c>
      <c r="E1234" t="str">
        <f t="array" ref="E1234">IF(ISLOGICAL(D1234),"",FREQUENCY(IF('Data Transformation'!$B$425:$B$8425='Bin Analysis'!$B1227,'Data Transformation'!$G$425:$G$8425),D1234))</f>
        <v/>
      </c>
      <c r="F1234" t="str">
        <f t="shared" si="153"/>
        <v/>
      </c>
      <c r="G1234">
        <f>Weighting!$H$10</f>
        <v>0</v>
      </c>
      <c r="H1234">
        <f t="array" ref="H1234">FREQUENCY(IF('Data Transformation'!$B$4:$B$8425=B1227,'Data Transformation'!$G$4:$G$8425),'Bin Analysis'!$B1234)</f>
        <v>2</v>
      </c>
      <c r="I1234">
        <f t="shared" si="154"/>
        <v>1</v>
      </c>
      <c r="J1234">
        <f t="shared" si="155"/>
        <v>1</v>
      </c>
      <c r="K1234">
        <f>J1234*Weighting!$W$10</f>
        <v>3</v>
      </c>
      <c r="M1234" s="14"/>
    </row>
    <row r="1235" spans="1:13" x14ac:dyDescent="0.25">
      <c r="A1235" s="32">
        <f>IF(Weighting!$P$11&gt;0,B1235,"")</f>
        <v>0.97599999999999998</v>
      </c>
      <c r="B1235">
        <f>Weighting!$C$11</f>
        <v>0.97599999999999998</v>
      </c>
      <c r="C1235">
        <f>Weighting!$F$11</f>
        <v>0</v>
      </c>
      <c r="D1235">
        <f>IF(C1235=1,'Data Transformation'!$G$3+0.5*'Data Transformation'!$W$25,IF(C1236=1,D1236-'Data Transformation'!$W$25,FALSE))</f>
        <v>0.86899999999999999</v>
      </c>
      <c r="E1235">
        <f t="array" ref="E1235">IF(ISLOGICAL(D1235),"",FREQUENCY(IF('Data Transformation'!$B$425:$B$8425='Bin Analysis'!$B1227,'Data Transformation'!$G$425:$G$8425),D1235))</f>
        <v>4</v>
      </c>
      <c r="F1235" t="e">
        <f t="shared" si="153"/>
        <v>#VALUE!</v>
      </c>
      <c r="G1235">
        <f>Weighting!$H$11</f>
        <v>0</v>
      </c>
      <c r="H1235">
        <f t="array" ref="H1235">FREQUENCY(IF('Data Transformation'!$B$4:$B$8425=B1227,'Data Transformation'!$G$4:$G$8425),'Bin Analysis'!$B1235)</f>
        <v>15</v>
      </c>
      <c r="I1235">
        <f t="shared" si="154"/>
        <v>13</v>
      </c>
      <c r="J1235">
        <f t="shared" si="155"/>
        <v>1</v>
      </c>
      <c r="K1235">
        <f>J1235*Weighting!$W$11</f>
        <v>2</v>
      </c>
      <c r="M1235" s="14"/>
    </row>
    <row r="1236" spans="1:13" x14ac:dyDescent="0.25">
      <c r="A1236" s="32">
        <f>IF(Weighting!$P$12&gt;0,B1236,"")</f>
        <v>1.107</v>
      </c>
      <c r="B1236">
        <f>Weighting!$C$12</f>
        <v>1.107</v>
      </c>
      <c r="C1236">
        <f>Weighting!$F$12</f>
        <v>1</v>
      </c>
      <c r="D1236">
        <f>IF(C1236=1,'Data Transformation'!$G$3+0.5*'Data Transformation'!$W$25,IF(C1237=1,D1237-'Data Transformation'!$W$25,FALSE))</f>
        <v>1.131</v>
      </c>
      <c r="E1236">
        <f t="array" ref="E1236">IF(ISLOGICAL(D1236),"",FREQUENCY(IF('Data Transformation'!$B$425:$B$8425='Bin Analysis'!$B1227,'Data Transformation'!$G$425:$G$8425),D1236))</f>
        <v>19</v>
      </c>
      <c r="F1236">
        <f t="shared" si="153"/>
        <v>15</v>
      </c>
      <c r="G1236">
        <f>Weighting!$H$12</f>
        <v>0</v>
      </c>
      <c r="H1236">
        <f t="array" ref="H1236">FREQUENCY(IF('Data Transformation'!$B$4:$B$8425=B1227,'Data Transformation'!$G$4:$G$8425),'Bin Analysis'!$B1236)</f>
        <v>20</v>
      </c>
      <c r="I1236">
        <f t="shared" si="154"/>
        <v>5</v>
      </c>
      <c r="J1236">
        <f t="shared" si="155"/>
        <v>1</v>
      </c>
      <c r="K1236">
        <f>J1236*Weighting!$W$12</f>
        <v>1</v>
      </c>
      <c r="M1236" s="14"/>
    </row>
    <row r="1237" spans="1:13" x14ac:dyDescent="0.25">
      <c r="A1237" s="32">
        <f>IF(Weighting!$P$13&gt;0,B1237,"")</f>
        <v>1.238</v>
      </c>
      <c r="B1237">
        <f>Weighting!$C$13</f>
        <v>1.238</v>
      </c>
      <c r="C1237">
        <f>Weighting!$F$13</f>
        <v>0</v>
      </c>
      <c r="D1237" t="b">
        <f>IF(C1237=1,'Data Transformation'!$G$3+0.5*'Data Transformation'!$W$25,IF(C1238=1,D1238-'Data Transformation'!$W$25,FALSE))</f>
        <v>0</v>
      </c>
      <c r="E1237" t="str">
        <f t="array" ref="E1237">IF(ISLOGICAL(D1237),"",FREQUENCY(IF('Data Transformation'!$B$425:$B$8425='Bin Analysis'!$B1227,'Data Transformation'!$G$425:$G$8425),D1237))</f>
        <v/>
      </c>
      <c r="F1237" t="str">
        <f t="shared" si="153"/>
        <v/>
      </c>
      <c r="G1237">
        <f>Weighting!$H$13</f>
        <v>0</v>
      </c>
      <c r="H1237">
        <f t="array" ref="H1237">FREQUENCY(IF('Data Transformation'!$B$4:$B$8425=B1227,'Data Transformation'!$G$4:$G$8425),'Bin Analysis'!$B1237)</f>
        <v>20</v>
      </c>
      <c r="I1237">
        <f t="shared" si="154"/>
        <v>0</v>
      </c>
      <c r="J1237">
        <f t="shared" si="155"/>
        <v>0</v>
      </c>
      <c r="K1237">
        <f>J1237*Weighting!$W$13</f>
        <v>0</v>
      </c>
      <c r="M1237" s="14"/>
    </row>
    <row r="1238" spans="1:13" x14ac:dyDescent="0.25">
      <c r="A1238" s="32">
        <f>IF(Weighting!$P$14&gt;0,B1238,"")</f>
        <v>1.369</v>
      </c>
      <c r="B1238">
        <f>Weighting!$C$14</f>
        <v>1.369</v>
      </c>
      <c r="C1238">
        <f>Weighting!$F$14</f>
        <v>0</v>
      </c>
      <c r="D1238" t="b">
        <f>IF(C1238=1,'Data Transformation'!$G$3+0.5*'Data Transformation'!$W$25,IF(C1239=1,D1239-'Data Transformation'!$W$25,FALSE))</f>
        <v>0</v>
      </c>
      <c r="E1238" t="str">
        <f t="array" ref="E1238">IF(ISLOGICAL(D1238),"",FREQUENCY(IF('Data Transformation'!$B$425:$B$8425='Bin Analysis'!$B1227,'Data Transformation'!$G$425:$G$8425),D1238))</f>
        <v/>
      </c>
      <c r="F1238" t="str">
        <f t="shared" si="153"/>
        <v/>
      </c>
      <c r="G1238">
        <f>Weighting!$H$14</f>
        <v>0</v>
      </c>
      <c r="H1238">
        <f t="array" ref="H1238">FREQUENCY(IF('Data Transformation'!$B$4:$B$8425=B1227,'Data Transformation'!$G$4:$G$8425),'Bin Analysis'!$B1238)</f>
        <v>20</v>
      </c>
      <c r="I1238">
        <f t="shared" si="154"/>
        <v>0</v>
      </c>
      <c r="J1238">
        <f t="shared" si="155"/>
        <v>0</v>
      </c>
      <c r="K1238">
        <f>J1238*Weighting!$W$14</f>
        <v>0</v>
      </c>
      <c r="M1238" s="14"/>
    </row>
    <row r="1239" spans="1:13" x14ac:dyDescent="0.25">
      <c r="A1239" s="32">
        <f>IF(Weighting!$P$15&gt;0,B1239,"")</f>
        <v>1.5000009999999999</v>
      </c>
      <c r="B1239">
        <f>Weighting!$C$15</f>
        <v>1.5000009999999999</v>
      </c>
      <c r="C1239">
        <f>Weighting!$F$15</f>
        <v>0</v>
      </c>
      <c r="D1239" t="b">
        <f>IF(C1239=1,'Data Transformation'!$G$3+0.5*'Data Transformation'!$W$25,IF(C1240=1,D1240-'Data Transformation'!$W$25,FALSE))</f>
        <v>0</v>
      </c>
      <c r="E1239" t="str">
        <f t="array" ref="E1239">IF(ISLOGICAL(D1239),"",FREQUENCY(IF('Data Transformation'!$B$425:$B$8425='Bin Analysis'!$B1227,'Data Transformation'!$G$425:$G$8425),D1239))</f>
        <v/>
      </c>
      <c r="F1239" t="str">
        <f t="shared" si="153"/>
        <v/>
      </c>
      <c r="G1239">
        <f>Weighting!$H$15</f>
        <v>0</v>
      </c>
      <c r="H1239">
        <f t="array" ref="H1239">FREQUENCY(IF('Data Transformation'!$B$4:$B$8425=B1227,'Data Transformation'!$G$4:$G$8425),'Bin Analysis'!$B1239)</f>
        <v>20</v>
      </c>
      <c r="I1239">
        <f t="shared" si="154"/>
        <v>0</v>
      </c>
      <c r="J1239">
        <f t="shared" si="155"/>
        <v>0</v>
      </c>
      <c r="K1239">
        <f>J1239*Weighting!$W$15</f>
        <v>0</v>
      </c>
      <c r="M1239" s="14"/>
    </row>
    <row r="1240" spans="1:13" x14ac:dyDescent="0.25">
      <c r="A1240" s="32" t="str">
        <f>IF(Weighting!$P$16&gt;0,B1240,"")</f>
        <v/>
      </c>
      <c r="B1240">
        <f>Weighting!$C$16</f>
        <v>1.631</v>
      </c>
      <c r="C1240">
        <f>Weighting!$F$16</f>
        <v>0</v>
      </c>
      <c r="D1240" t="b">
        <f>IF(C1240=1,'Data Transformation'!$G$3+0.5*'Data Transformation'!$W$25,IF(C1241=1,D1241-'Data Transformation'!$W$25,FALSE))</f>
        <v>0</v>
      </c>
      <c r="E1240" t="str">
        <f t="array" ref="E1240">IF(ISLOGICAL(D1240),"",FREQUENCY(IF('Data Transformation'!$B$425:$B$8425='Bin Analysis'!$B1227,'Data Transformation'!$G$425:$G$8425),D1240))</f>
        <v/>
      </c>
      <c r="F1240" t="str">
        <f t="shared" si="153"/>
        <v/>
      </c>
      <c r="G1240">
        <f>Weighting!$H$16</f>
        <v>0</v>
      </c>
      <c r="H1240">
        <f t="array" ref="H1240">FREQUENCY(IF('Data Transformation'!$B$4:$B$8425=B1227,'Data Transformation'!$G$4:$G$8425),'Bin Analysis'!$B1240)</f>
        <v>20</v>
      </c>
      <c r="I1240">
        <f t="shared" si="154"/>
        <v>0</v>
      </c>
      <c r="J1240">
        <f t="shared" si="155"/>
        <v>0</v>
      </c>
      <c r="K1240">
        <f>J1240*Weighting!$W$16</f>
        <v>0</v>
      </c>
      <c r="M1240" s="14"/>
    </row>
    <row r="1241" spans="1:13" x14ac:dyDescent="0.25">
      <c r="A1241" s="32" t="str">
        <f>IF(Weighting!$P$17&gt;0,B1241,"")</f>
        <v/>
      </c>
      <c r="B1241">
        <f>Weighting!$C$17</f>
        <v>1.762</v>
      </c>
      <c r="C1241">
        <f>Weighting!$F$17</f>
        <v>0</v>
      </c>
      <c r="D1241" t="b">
        <f>IF(C1241=1,'Data Transformation'!$G$3+0.5*'Data Transformation'!$W$25,IF(C1242=1,D1242-'Data Transformation'!$W$25,FALSE))</f>
        <v>0</v>
      </c>
      <c r="E1241" t="str">
        <f t="array" ref="E1241">IF(ISLOGICAL(D1241),"",FREQUENCY(IF('Data Transformation'!$B$425:$B$8425='Bin Analysis'!$B1227,'Data Transformation'!$G$425:$G$8425),D1241))</f>
        <v/>
      </c>
      <c r="F1241" t="str">
        <f t="shared" si="153"/>
        <v/>
      </c>
      <c r="G1241">
        <f>Weighting!$H$17</f>
        <v>0</v>
      </c>
      <c r="H1241">
        <f t="array" ref="H1241">FREQUENCY(IF('Data Transformation'!$B$4:$B$8425=B1227,'Data Transformation'!$G$4:$G$8425),'Bin Analysis'!$B1241)</f>
        <v>20</v>
      </c>
      <c r="I1241">
        <f t="shared" si="154"/>
        <v>0</v>
      </c>
      <c r="J1241">
        <f t="shared" si="155"/>
        <v>0</v>
      </c>
      <c r="K1241">
        <f>J1241*Weighting!$W$17</f>
        <v>0</v>
      </c>
      <c r="M1241" s="14"/>
    </row>
    <row r="1242" spans="1:13" x14ac:dyDescent="0.25">
      <c r="A1242" s="32" t="str">
        <f>IF(Weighting!$P$18&gt;0,B1242,"")</f>
        <v/>
      </c>
      <c r="B1242">
        <f>Weighting!$C$18</f>
        <v>1.893</v>
      </c>
      <c r="C1242">
        <f>Weighting!$F$18</f>
        <v>0</v>
      </c>
      <c r="D1242" t="b">
        <f>IF(C1242=1,'Data Transformation'!$G$3+0.5*'Data Transformation'!$W$25,IF(C1243=1,D1243-'Data Transformation'!$W$25,FALSE))</f>
        <v>0</v>
      </c>
      <c r="E1242" t="str">
        <f t="array" ref="E1242">IF(ISLOGICAL(D1242),"",FREQUENCY(IF('Data Transformation'!$B$425:$B$8425='Bin Analysis'!$B1227,'Data Transformation'!$G$425:$G$8425),D1242))</f>
        <v/>
      </c>
      <c r="F1242" t="str">
        <f t="shared" si="153"/>
        <v/>
      </c>
      <c r="G1242">
        <f>Weighting!$H$18</f>
        <v>0</v>
      </c>
      <c r="H1242">
        <f t="array" ref="H1242">FREQUENCY(IF('Data Transformation'!$B$4:$B$8425=B1227,'Data Transformation'!$G$4:$G$8425),'Bin Analysis'!$B1242)</f>
        <v>20</v>
      </c>
      <c r="I1242">
        <f t="shared" si="154"/>
        <v>0</v>
      </c>
      <c r="J1242">
        <f t="shared" si="155"/>
        <v>0</v>
      </c>
      <c r="K1242">
        <f>J1242*Weighting!$W$18</f>
        <v>0</v>
      </c>
      <c r="M1242" s="14"/>
    </row>
    <row r="1243" spans="1:13" x14ac:dyDescent="0.25">
      <c r="A1243" s="32" t="str">
        <f>IF(Weighting!$P$19&gt;0,B1243,"")</f>
        <v/>
      </c>
      <c r="B1243">
        <f>Weighting!$C$19</f>
        <v>2.024</v>
      </c>
      <c r="C1243">
        <f>Weighting!$F$19</f>
        <v>0</v>
      </c>
      <c r="D1243" t="b">
        <f>IF(C1243=1,'Data Transformation'!$G$3+0.5*'Data Transformation'!$W$25,IF(C1244=1,D1244-'Data Transformation'!$W$25,FALSE))</f>
        <v>0</v>
      </c>
      <c r="E1243" t="str">
        <f t="array" ref="E1243">IF(ISLOGICAL(D1243),"",FREQUENCY(IF('Data Transformation'!$B$425:$B$8425='Bin Analysis'!$B1227,'Data Transformation'!$G$425:$G$8425),D1243))</f>
        <v/>
      </c>
      <c r="F1243" t="str">
        <f t="shared" si="153"/>
        <v/>
      </c>
      <c r="G1243">
        <f>Weighting!$H$19</f>
        <v>0</v>
      </c>
      <c r="H1243">
        <f t="array" ref="H1243">FREQUENCY(IF('Data Transformation'!$B$4:$B$8425=B1227,'Data Transformation'!$G$4:$G$8425),'Bin Analysis'!$B1243)</f>
        <v>20</v>
      </c>
      <c r="I1243">
        <f t="shared" si="154"/>
        <v>0</v>
      </c>
      <c r="J1243">
        <f t="shared" si="155"/>
        <v>0</v>
      </c>
      <c r="K1243">
        <f>J1243*Weighting!$W$19</f>
        <v>0</v>
      </c>
      <c r="M1243" s="14"/>
    </row>
    <row r="1244" spans="1:13" x14ac:dyDescent="0.25">
      <c r="A1244" s="32" t="str">
        <f>IF(Weighting!$P$20&gt;0,B1244,"")</f>
        <v/>
      </c>
      <c r="B1244">
        <f>Weighting!$C$20</f>
        <v>2.1550000000000002</v>
      </c>
      <c r="C1244">
        <f>Weighting!$F$20</f>
        <v>0</v>
      </c>
      <c r="D1244" t="b">
        <f>IF(C1244=1,'Data Transformation'!$G$3+0.5*'Data Transformation'!$W$25,IF(C1245=1,D1245-'Data Transformation'!$W$25,FALSE))</f>
        <v>0</v>
      </c>
      <c r="E1244" t="str">
        <f t="array" ref="E1244">IF(ISLOGICAL(D1244),"",FREQUENCY(IF('Data Transformation'!$B$425:$B$8425='Bin Analysis'!$B1227,'Data Transformation'!$G$425:$G$8425),D1244))</f>
        <v/>
      </c>
      <c r="F1244" t="str">
        <f t="shared" si="153"/>
        <v/>
      </c>
      <c r="G1244">
        <f>Weighting!$H$20</f>
        <v>0</v>
      </c>
      <c r="H1244">
        <f t="array" ref="H1244">FREQUENCY(IF('Data Transformation'!$B$4:$B$8425=B1227,'Data Transformation'!$G$4:$G$8425),'Bin Analysis'!$B1244)</f>
        <v>20</v>
      </c>
      <c r="I1244">
        <f t="shared" si="154"/>
        <v>0</v>
      </c>
      <c r="J1244">
        <f t="shared" si="155"/>
        <v>0</v>
      </c>
      <c r="K1244">
        <f>J1244*Weighting!$W$20</f>
        <v>0</v>
      </c>
      <c r="M1244" s="14"/>
    </row>
    <row r="1245" spans="1:13" x14ac:dyDescent="0.25">
      <c r="A1245" s="32" t="str">
        <f>IF(Weighting!$P$21&gt;0,B1245,"")</f>
        <v/>
      </c>
      <c r="B1245">
        <f>Weighting!$C$21</f>
        <v>2.2860000000000005</v>
      </c>
      <c r="C1245">
        <f>Weighting!$F$21</f>
        <v>0</v>
      </c>
      <c r="D1245" t="b">
        <f>IF(C1245=1,'Data Transformation'!$G$3+0.5*'Data Transformation'!$W$25,IF(C1246=1,D1246-'Data Transformation'!$W$25,FALSE))</f>
        <v>0</v>
      </c>
      <c r="E1245" t="str">
        <f t="array" ref="E1245">IF(ISLOGICAL(D1245),"",FREQUENCY(IF('Data Transformation'!$B$425:$B$8425='Bin Analysis'!$B1227,'Data Transformation'!$G$425:$G$8425),D1245))</f>
        <v/>
      </c>
      <c r="F1245" t="str">
        <f t="shared" si="153"/>
        <v/>
      </c>
      <c r="G1245">
        <f>Weighting!$H$21</f>
        <v>0</v>
      </c>
      <c r="H1245">
        <f t="array" ref="H1245">FREQUENCY(IF('Data Transformation'!$B$4:$B$8425=B1227,'Data Transformation'!$G$4:$G$8425),'Bin Analysis'!$B1245)</f>
        <v>20</v>
      </c>
      <c r="I1245">
        <f t="shared" si="154"/>
        <v>0</v>
      </c>
      <c r="J1245">
        <f t="shared" si="155"/>
        <v>0</v>
      </c>
      <c r="K1245">
        <f>J1245*Weighting!$W$21</f>
        <v>0</v>
      </c>
      <c r="M1245" s="14"/>
    </row>
    <row r="1246" spans="1:13" x14ac:dyDescent="0.25">
      <c r="A1246" s="32" t="str">
        <f>IF(Weighting!$P$22&gt;0,B1246,"")</f>
        <v/>
      </c>
      <c r="B1246">
        <f>Weighting!$C$22</f>
        <v>2.4170000000000007</v>
      </c>
      <c r="C1246">
        <f>Weighting!$F$22</f>
        <v>0</v>
      </c>
      <c r="D1246" t="b">
        <f>IF(C1246=1,'Data Transformation'!$G$3+0.5*'Data Transformation'!$W$25,IF(C1247=1,D1247-'Data Transformation'!$W$25,FALSE))</f>
        <v>0</v>
      </c>
      <c r="E1246" t="str">
        <f t="array" ref="E1246">IF(ISLOGICAL(D1246),"",FREQUENCY(IF('Data Transformation'!$B$425:$B$8425='Bin Analysis'!$B1227,'Data Transformation'!$G$425:$G$8425),D1246))</f>
        <v/>
      </c>
      <c r="F1246" t="str">
        <f t="shared" si="153"/>
        <v/>
      </c>
      <c r="G1246">
        <f>Weighting!$H$22</f>
        <v>0</v>
      </c>
      <c r="H1246">
        <f t="array" ref="H1246">FREQUENCY(IF('Data Transformation'!$B$4:$B$8425=B1227,'Data Transformation'!$G$4:$G$8425),'Bin Analysis'!$B1246)</f>
        <v>20</v>
      </c>
      <c r="I1246">
        <f t="shared" si="154"/>
        <v>0</v>
      </c>
      <c r="J1246">
        <f t="shared" si="155"/>
        <v>0</v>
      </c>
      <c r="K1246">
        <f>J1246*Weighting!$W$22</f>
        <v>0</v>
      </c>
      <c r="M1246" s="14"/>
    </row>
    <row r="1247" spans="1:13" x14ac:dyDescent="0.25">
      <c r="A1247" s="32" t="str">
        <f>IF(Weighting!$P$23&gt;0,B1247,"")</f>
        <v/>
      </c>
      <c r="B1247">
        <f>Weighting!$C$23</f>
        <v>2.5480000000000009</v>
      </c>
      <c r="C1247">
        <f>Weighting!$F$23</f>
        <v>0</v>
      </c>
      <c r="D1247" t="b">
        <f>IF(C1247=1,'Data Transformation'!$G$3+0.5*'Data Transformation'!$W$25,IF(C1248=1,D1248-'Data Transformation'!$W$25,FALSE))</f>
        <v>0</v>
      </c>
      <c r="E1247" t="str">
        <f t="array" ref="E1247">IF(ISLOGICAL(D1247),"",FREQUENCY(IF('Data Transformation'!$B$425:$B$8425='Bin Analysis'!$B1227,'Data Transformation'!$G$425:$G$8425),D1247))</f>
        <v/>
      </c>
      <c r="F1247" t="str">
        <f t="shared" si="153"/>
        <v/>
      </c>
      <c r="G1247">
        <f>Weighting!$H$23</f>
        <v>0</v>
      </c>
      <c r="H1247">
        <f t="array" ref="H1247">FREQUENCY(IF('Data Transformation'!$B$4:$B$8425=B1227,'Data Transformation'!$G$4:$G$8425),'Bin Analysis'!$B1247)</f>
        <v>20</v>
      </c>
      <c r="I1247">
        <f t="shared" si="154"/>
        <v>0</v>
      </c>
      <c r="J1247">
        <f t="shared" si="155"/>
        <v>0</v>
      </c>
      <c r="K1247">
        <f>J1247*Weighting!$W$23</f>
        <v>0</v>
      </c>
      <c r="M1247" s="14"/>
    </row>
    <row r="1248" spans="1:13" x14ac:dyDescent="0.25">
      <c r="A1248" s="32" t="str">
        <f>IF(Weighting!$P$24&gt;0,B1248,"")</f>
        <v/>
      </c>
      <c r="B1248">
        <f>Weighting!$C$24</f>
        <v>2.6790000000000012</v>
      </c>
      <c r="C1248">
        <f>Weighting!$F$24</f>
        <v>0</v>
      </c>
      <c r="D1248" t="b">
        <f>IF(C1248=1,'Data Transformation'!$G$3+0.5*'Data Transformation'!$W$25,IF(C1249=1,D1249-'Data Transformation'!$W$25,FALSE))</f>
        <v>0</v>
      </c>
      <c r="E1248" t="str">
        <f t="array" ref="E1248">IF(ISLOGICAL(D1248),"",FREQUENCY(IF('Data Transformation'!$B$425:$B$8425='Bin Analysis'!$B1227,'Data Transformation'!$G$425:$G$8425),D1248))</f>
        <v/>
      </c>
      <c r="F1248" t="str">
        <f t="shared" si="153"/>
        <v/>
      </c>
      <c r="G1248">
        <f>Weighting!$H$24</f>
        <v>0</v>
      </c>
      <c r="H1248">
        <f t="array" ref="H1248">FREQUENCY(IF('Data Transformation'!$B$4:$B$8425=B1227,'Data Transformation'!$G$4:$G$8425),'Bin Analysis'!$B1248)</f>
        <v>20</v>
      </c>
      <c r="I1248">
        <f t="shared" si="154"/>
        <v>0</v>
      </c>
      <c r="J1248">
        <f t="shared" si="155"/>
        <v>0</v>
      </c>
      <c r="K1248">
        <f>J1248*Weighting!$W$24</f>
        <v>0</v>
      </c>
      <c r="M1248" s="14"/>
    </row>
    <row r="1249" spans="1:25" x14ac:dyDescent="0.25">
      <c r="A1249" s="32" t="str">
        <f>IF(Weighting!$P$25&gt;0,B1249,"")</f>
        <v/>
      </c>
      <c r="B1249">
        <f>Weighting!$C$25</f>
        <v>2.8100000000000014</v>
      </c>
      <c r="C1249">
        <f>Weighting!$F$25</f>
        <v>0</v>
      </c>
      <c r="D1249" t="b">
        <f>IF(C1249=1,'Data Transformation'!$G$3+0.5*'Data Transformation'!$W$25,IF(C1250=1,D1250-'Data Transformation'!$W$25,FALSE))</f>
        <v>0</v>
      </c>
      <c r="E1249" t="str">
        <f t="array" ref="E1249">IF(ISLOGICAL(D1249),"",FREQUENCY(IF('Data Transformation'!$B$425:$B$8425='Bin Analysis'!$B1227,'Data Transformation'!$G$425:$G$8425),D1249))</f>
        <v/>
      </c>
      <c r="F1249" t="str">
        <f t="shared" si="153"/>
        <v/>
      </c>
      <c r="G1249">
        <f>Weighting!$H$25</f>
        <v>0</v>
      </c>
      <c r="H1249">
        <f t="array" ref="H1249">FREQUENCY(IF('Data Transformation'!$B$4:$B$8425=B1227,'Data Transformation'!$G$4:$G$8425),'Bin Analysis'!$B1249)</f>
        <v>20</v>
      </c>
      <c r="I1249">
        <f t="shared" si="154"/>
        <v>0</v>
      </c>
      <c r="J1249">
        <f t="shared" si="155"/>
        <v>0</v>
      </c>
      <c r="K1249">
        <f>J1249*Weighting!$W$25</f>
        <v>0</v>
      </c>
      <c r="M1249" s="14"/>
    </row>
    <row r="1250" spans="1:25" x14ac:dyDescent="0.25">
      <c r="O1250"/>
      <c r="P1250"/>
      <c r="Q1250"/>
      <c r="R1250"/>
    </row>
    <row r="1251" spans="1:25" ht="23.25" x14ac:dyDescent="0.35">
      <c r="A1251" s="21" t="s">
        <v>0</v>
      </c>
      <c r="B1251" s="21">
        <f>IFERROR(VLOOKUP(C1251,'Data Transformation'!$L$6:$M$426,2,FALSE),"")</f>
        <v>52</v>
      </c>
      <c r="C1251" s="21">
        <f>C1227+1</f>
        <v>52</v>
      </c>
      <c r="D1251" s="21"/>
      <c r="E1251" s="21"/>
      <c r="F1251" s="21"/>
      <c r="G1251" s="21"/>
      <c r="H1251" s="22"/>
      <c r="I1251" s="22"/>
      <c r="J1251" s="22"/>
      <c r="K1251" s="21"/>
      <c r="L1251" s="21">
        <f>B1251</f>
        <v>52</v>
      </c>
      <c r="M1251" s="23">
        <f>INDEX('Data Transformation'!$O$4:$O$424,MATCH($B1251,'Data Transformation'!$M$4:$M$424,0),MATCH($M$2,'Data Transformation'!$O$3,0))</f>
        <v>20</v>
      </c>
      <c r="N1251" s="27">
        <f>IF('Input and Summary Results'!$J$16="minimum",'Bin Analysis'!X1252/(M1251-1),'Bin Analysis'!Y1251/('Bin Analysis'!M1251-1))</f>
        <v>5.2631578947368418E-2</v>
      </c>
      <c r="O1251" s="27">
        <f>IF(M1251=FALSE,NA(),(VLOOKUP(1,C1254:K1273,4,FALSE))/(M1251-1))</f>
        <v>0.63157894736842102</v>
      </c>
      <c r="P1251" s="27">
        <f>IF(M1251=FALSE,NA(),SUM(J1254:J1273)/Weighting!$S$5)</f>
        <v>0.6</v>
      </c>
      <c r="Q1251" s="27">
        <f>IF(M1251=FALSE,NA(),SUM(K1254:K1273)/Weighting!$S$6)</f>
        <v>0.47826086956521741</v>
      </c>
      <c r="R1251" s="27">
        <f>IF(M1251=FALSE,NA(),(VLOOKUP(1,G1254:K1273,3,FALSE))/(M1251-1))</f>
        <v>5.2631578947368418E-2</v>
      </c>
      <c r="S1251" s="22" t="str">
        <f>IF(M1251=FALSE,NA(),IF(SUM(J1254:J1273)=2,"yes","no"))</f>
        <v>no</v>
      </c>
      <c r="X1251" s="2" cm="2">
        <f t="array" ref="X1251:X1252">FREQUENCY(IF('Data Transformation'!$B$425:$B$6424='Bin Analysis'!L1251,'Data Transformation'!$G$425:$G$6424),'Data Transformation'!$U$11)</f>
        <v>18</v>
      </c>
      <c r="Y1251" s="2" cm="2">
        <f t="array" ref="Y1251:Y1252">FREQUENCY(IF('Data Transformation'!$B$425:$B$6424='Bin Analysis'!L1251,'Data Transformation'!$G$425:$G$6424),'Data Transformation'!$U$12)</f>
        <v>6</v>
      </c>
    </row>
    <row r="1252" spans="1:25" x14ac:dyDescent="0.25">
      <c r="A1252" s="14" t="s">
        <v>67</v>
      </c>
      <c r="B1252" t="s">
        <v>47</v>
      </c>
      <c r="C1252" t="s">
        <v>5</v>
      </c>
      <c r="D1252" t="s">
        <v>100</v>
      </c>
      <c r="E1252" t="s">
        <v>101</v>
      </c>
      <c r="F1252" t="s">
        <v>102</v>
      </c>
      <c r="G1252" t="s">
        <v>70</v>
      </c>
      <c r="H1252" t="s">
        <v>31</v>
      </c>
      <c r="I1252" t="s">
        <v>32</v>
      </c>
      <c r="J1252" t="s">
        <v>46</v>
      </c>
      <c r="K1252" s="14" t="s">
        <v>45</v>
      </c>
      <c r="M1252" s="14"/>
      <c r="X1252" s="2">
        <v>1</v>
      </c>
      <c r="Y1252" s="2">
        <v>13</v>
      </c>
    </row>
    <row r="1253" spans="1:25" x14ac:dyDescent="0.25">
      <c r="A1253" s="32"/>
      <c r="D1253" t="b">
        <f>IF(C1253=1,'Data Transformation'!$G$3+0.5*'Data Transformation'!$W$25,IF(C1254=1,D1254-'Data Transformation'!$W$25,FALSE))</f>
        <v>0</v>
      </c>
      <c r="E1253" t="str">
        <f t="array" ref="E1253">IF(ISLOGICAL(D1253),"",FREQUENCY(IF('Data Transformation'!$B$425:$B$8425='Bin Analysis'!$B1251,'Data Transformation'!$G$425:$G$8425),D1253))</f>
        <v/>
      </c>
      <c r="F1253" t="str">
        <f>IF(ISLOGICAL(D1253),"",E1253-E1252)</f>
        <v/>
      </c>
      <c r="M1253" s="14"/>
    </row>
    <row r="1254" spans="1:25" x14ac:dyDescent="0.25">
      <c r="A1254" s="32">
        <f>IF(Weighting!$P$6&gt;0,B1254,"")</f>
        <v>0.32100000000000001</v>
      </c>
      <c r="B1254">
        <f>Weighting!$C$6</f>
        <v>0.32100000000000001</v>
      </c>
      <c r="C1254">
        <f>Weighting!$F$6</f>
        <v>0</v>
      </c>
      <c r="D1254" t="b">
        <f>IF(C1254=1,'Data Transformation'!$G$3+0.5*'Data Transformation'!$W$25,IF(C1255=1,D1255-'Data Transformation'!$W$25,FALSE))</f>
        <v>0</v>
      </c>
      <c r="E1254" t="str">
        <f t="array" ref="E1254">IF(ISLOGICAL(D1254),"",FREQUENCY(IF('Data Transformation'!$B$425:$B$8425='Bin Analysis'!$B1251,'Data Transformation'!$G$425:$G$8425),D1254))</f>
        <v/>
      </c>
      <c r="F1254" t="str">
        <f>IF(ISLOGICAL(D1254),"",E1254-E1253)</f>
        <v/>
      </c>
      <c r="G1254">
        <f>Weighting!$H$6</f>
        <v>1</v>
      </c>
      <c r="H1254">
        <f t="array" ref="H1254">FREQUENCY(IF('Data Transformation'!$B$4:$B$8425=B1251,'Data Transformation'!$G$4:$G$8425),'Bin Analysis'!$B1254)</f>
        <v>1</v>
      </c>
      <c r="I1254">
        <f>H1254-H1253</f>
        <v>1</v>
      </c>
      <c r="J1254">
        <f>IF(I1254=0,0,1)</f>
        <v>1</v>
      </c>
      <c r="K1254">
        <f>J1254*Weighting!$W$6</f>
        <v>1</v>
      </c>
      <c r="M1254" s="14"/>
    </row>
    <row r="1255" spans="1:25" x14ac:dyDescent="0.25">
      <c r="A1255" s="32">
        <f>IF(Weighting!$P$7&gt;0,B1255,"")</f>
        <v>0.45200000000000001</v>
      </c>
      <c r="B1255">
        <f>Weighting!$C$7</f>
        <v>0.45200000000000001</v>
      </c>
      <c r="C1255">
        <f>Weighting!$F$7</f>
        <v>0</v>
      </c>
      <c r="D1255" t="b">
        <f>IF(C1255=1,'Data Transformation'!$G$3+0.5*'Data Transformation'!$W$25,IF(C1256=1,D1256-'Data Transformation'!$W$25,FALSE))</f>
        <v>0</v>
      </c>
      <c r="E1255" t="str">
        <f t="array" ref="E1255">IF(ISLOGICAL(D1255),"",FREQUENCY(IF('Data Transformation'!$B$425:$B$8425='Bin Analysis'!$B1251,'Data Transformation'!$G$425:$G$8425),D1255))</f>
        <v/>
      </c>
      <c r="F1255" t="str">
        <f t="shared" ref="F1255:F1273" si="156">IF(ISLOGICAL(D1255),"",E1255-E1254)</f>
        <v/>
      </c>
      <c r="G1255">
        <f>Weighting!$H$7</f>
        <v>0</v>
      </c>
      <c r="H1255">
        <f t="array" ref="H1255">FREQUENCY(IF('Data Transformation'!$B$4:$B$8425=B1251,'Data Transformation'!$G$4:$G$8425),'Bin Analysis'!$B1255)</f>
        <v>3</v>
      </c>
      <c r="I1255">
        <f t="shared" ref="I1255:I1273" si="157">H1255-H1254</f>
        <v>2</v>
      </c>
      <c r="J1255">
        <f>IF(I1255=0,0,1)</f>
        <v>1</v>
      </c>
      <c r="K1255">
        <f>J1255*Weighting!$W$7</f>
        <v>2</v>
      </c>
      <c r="M1255" s="14"/>
    </row>
    <row r="1256" spans="1:25" x14ac:dyDescent="0.25">
      <c r="A1256" s="32">
        <f>IF(Weighting!$P$8&gt;0,B1256,"")</f>
        <v>0.58299999999999996</v>
      </c>
      <c r="B1256">
        <f>Weighting!$C$8</f>
        <v>0.58299999999999996</v>
      </c>
      <c r="C1256">
        <f>Weighting!$F$8</f>
        <v>0</v>
      </c>
      <c r="D1256" t="b">
        <f>IF(C1256=1,'Data Transformation'!$G$3+0.5*'Data Transformation'!$W$25,IF(C1257=1,D1257-'Data Transformation'!$W$25,FALSE))</f>
        <v>0</v>
      </c>
      <c r="E1256" t="str">
        <f t="array" ref="E1256">IF(ISLOGICAL(D1256),"",FREQUENCY(IF('Data Transformation'!$B$425:$B$8425='Bin Analysis'!$B1251,'Data Transformation'!$G$425:$G$8425),D1256))</f>
        <v/>
      </c>
      <c r="F1256" t="str">
        <f t="shared" si="156"/>
        <v/>
      </c>
      <c r="G1256">
        <f>Weighting!$H$8</f>
        <v>0</v>
      </c>
      <c r="H1256">
        <f t="array" ref="H1256">FREQUENCY(IF('Data Transformation'!$B$4:$B$8425=B1251,'Data Transformation'!$G$4:$G$8425),'Bin Analysis'!$B1256)</f>
        <v>3</v>
      </c>
      <c r="I1256">
        <f t="shared" si="157"/>
        <v>0</v>
      </c>
      <c r="J1256">
        <f t="shared" ref="J1256:J1273" si="158">IF(I1256=0,0,1)</f>
        <v>0</v>
      </c>
      <c r="K1256">
        <f>J1256*Weighting!$W$8</f>
        <v>0</v>
      </c>
      <c r="M1256" s="14"/>
    </row>
    <row r="1257" spans="1:25" x14ac:dyDescent="0.25">
      <c r="A1257" s="32">
        <f>IF(Weighting!$P$9&gt;0,B1257,"")</f>
        <v>0.71399999999999997</v>
      </c>
      <c r="B1257" s="50">
        <f>Weighting!$C$9</f>
        <v>0.71399999999999997</v>
      </c>
      <c r="C1257">
        <f>Weighting!$F$9</f>
        <v>0</v>
      </c>
      <c r="D1257" t="b">
        <f>IF(C1257=1,'Data Transformation'!$G$3+0.5*'Data Transformation'!$W$25,IF(C1258=1,D1258-'Data Transformation'!$W$25,FALSE))</f>
        <v>0</v>
      </c>
      <c r="E1257" t="str">
        <f t="array" ref="E1257">IF(ISLOGICAL(D1257),"",FREQUENCY(IF('Data Transformation'!$B$425:$B$8425='Bin Analysis'!$B1251,'Data Transformation'!$G$425:$G$8425),D1257))</f>
        <v/>
      </c>
      <c r="F1257" t="str">
        <f t="shared" si="156"/>
        <v/>
      </c>
      <c r="G1257">
        <f>Weighting!$H$9</f>
        <v>0</v>
      </c>
      <c r="H1257">
        <f t="array" ref="H1257">FREQUENCY(IF('Data Transformation'!$B$4:$B$8425=B1251,'Data Transformation'!$G$4:$G$8425),'Bin Analysis'!$B1257)</f>
        <v>3</v>
      </c>
      <c r="I1257">
        <f t="shared" si="157"/>
        <v>0</v>
      </c>
      <c r="J1257">
        <f t="shared" si="158"/>
        <v>0</v>
      </c>
      <c r="K1257">
        <f>J1257*Weighting!$W$9</f>
        <v>0</v>
      </c>
      <c r="M1257" s="14"/>
    </row>
    <row r="1258" spans="1:25" x14ac:dyDescent="0.25">
      <c r="A1258" s="32">
        <f>IF(Weighting!$P$10&gt;0,B1258,"")</f>
        <v>0.84499999999999997</v>
      </c>
      <c r="B1258">
        <f>Weighting!$C$10</f>
        <v>0.84499999999999997</v>
      </c>
      <c r="C1258">
        <f>Weighting!$F$10</f>
        <v>0</v>
      </c>
      <c r="D1258" t="b">
        <f>IF(C1258=1,'Data Transformation'!$G$3+0.5*'Data Transformation'!$W$25,IF(C1259=1,D1259-'Data Transformation'!$W$25,FALSE))</f>
        <v>0</v>
      </c>
      <c r="E1258" t="str">
        <f t="array" ref="E1258">IF(ISLOGICAL(D1258),"",FREQUENCY(IF('Data Transformation'!$B$425:$B$8425='Bin Analysis'!$B1251,'Data Transformation'!$G$425:$G$8425),D1258))</f>
        <v/>
      </c>
      <c r="F1258" t="str">
        <f t="shared" si="156"/>
        <v/>
      </c>
      <c r="G1258">
        <f>Weighting!$H$10</f>
        <v>0</v>
      </c>
      <c r="H1258">
        <f t="array" ref="H1258">FREQUENCY(IF('Data Transformation'!$B$4:$B$8425=B1251,'Data Transformation'!$G$4:$G$8425),'Bin Analysis'!$B1258)</f>
        <v>5</v>
      </c>
      <c r="I1258">
        <f t="shared" si="157"/>
        <v>2</v>
      </c>
      <c r="J1258">
        <f t="shared" si="158"/>
        <v>1</v>
      </c>
      <c r="K1258">
        <f>J1258*Weighting!$W$10</f>
        <v>3</v>
      </c>
      <c r="M1258" s="14"/>
    </row>
    <row r="1259" spans="1:25" x14ac:dyDescent="0.25">
      <c r="A1259" s="32">
        <f>IF(Weighting!$P$11&gt;0,B1259,"")</f>
        <v>0.97599999999999998</v>
      </c>
      <c r="B1259">
        <f>Weighting!$C$11</f>
        <v>0.97599999999999998</v>
      </c>
      <c r="C1259">
        <f>Weighting!$F$11</f>
        <v>0</v>
      </c>
      <c r="D1259">
        <f>IF(C1259=1,'Data Transformation'!$G$3+0.5*'Data Transformation'!$W$25,IF(C1260=1,D1260-'Data Transformation'!$W$25,FALSE))</f>
        <v>0.86899999999999999</v>
      </c>
      <c r="E1259">
        <f t="array" ref="E1259">IF(ISLOGICAL(D1259),"",FREQUENCY(IF('Data Transformation'!$B$425:$B$8425='Bin Analysis'!$B1251,'Data Transformation'!$G$425:$G$8425),D1259))</f>
        <v>6</v>
      </c>
      <c r="F1259" t="e">
        <f t="shared" si="156"/>
        <v>#VALUE!</v>
      </c>
      <c r="G1259">
        <f>Weighting!$H$11</f>
        <v>0</v>
      </c>
      <c r="H1259">
        <f t="array" ref="H1259">FREQUENCY(IF('Data Transformation'!$B$4:$B$8425=B1251,'Data Transformation'!$G$4:$G$8425),'Bin Analysis'!$B1259)</f>
        <v>15</v>
      </c>
      <c r="I1259">
        <f t="shared" si="157"/>
        <v>10</v>
      </c>
      <c r="J1259">
        <f t="shared" si="158"/>
        <v>1</v>
      </c>
      <c r="K1259">
        <f>J1259*Weighting!$W$11</f>
        <v>2</v>
      </c>
      <c r="M1259" s="14"/>
    </row>
    <row r="1260" spans="1:25" x14ac:dyDescent="0.25">
      <c r="A1260" s="32">
        <f>IF(Weighting!$P$12&gt;0,B1260,"")</f>
        <v>1.107</v>
      </c>
      <c r="B1260">
        <f>Weighting!$C$12</f>
        <v>1.107</v>
      </c>
      <c r="C1260">
        <f>Weighting!$F$12</f>
        <v>1</v>
      </c>
      <c r="D1260">
        <f>IF(C1260=1,'Data Transformation'!$G$3+0.5*'Data Transformation'!$W$25,IF(C1261=1,D1261-'Data Transformation'!$W$25,FALSE))</f>
        <v>1.131</v>
      </c>
      <c r="E1260">
        <f t="array" ref="E1260">IF(ISLOGICAL(D1260),"",FREQUENCY(IF('Data Transformation'!$B$425:$B$8425='Bin Analysis'!$B1251,'Data Transformation'!$G$425:$G$8425),D1260))</f>
        <v>18</v>
      </c>
      <c r="F1260">
        <f t="shared" si="156"/>
        <v>12</v>
      </c>
      <c r="G1260">
        <f>Weighting!$H$12</f>
        <v>0</v>
      </c>
      <c r="H1260">
        <f t="array" ref="H1260">FREQUENCY(IF('Data Transformation'!$B$4:$B$8425=B1251,'Data Transformation'!$G$4:$G$8425),'Bin Analysis'!$B1260)</f>
        <v>19</v>
      </c>
      <c r="I1260">
        <f t="shared" si="157"/>
        <v>4</v>
      </c>
      <c r="J1260">
        <f t="shared" si="158"/>
        <v>1</v>
      </c>
      <c r="K1260">
        <f>J1260*Weighting!$W$12</f>
        <v>1</v>
      </c>
      <c r="M1260" s="14"/>
    </row>
    <row r="1261" spans="1:25" x14ac:dyDescent="0.25">
      <c r="A1261" s="32">
        <f>IF(Weighting!$P$13&gt;0,B1261,"")</f>
        <v>1.238</v>
      </c>
      <c r="B1261">
        <f>Weighting!$C$13</f>
        <v>1.238</v>
      </c>
      <c r="C1261">
        <f>Weighting!$F$13</f>
        <v>0</v>
      </c>
      <c r="D1261" t="b">
        <f>IF(C1261=1,'Data Transformation'!$G$3+0.5*'Data Transformation'!$W$25,IF(C1262=1,D1262-'Data Transformation'!$W$25,FALSE))</f>
        <v>0</v>
      </c>
      <c r="E1261" t="str">
        <f t="array" ref="E1261">IF(ISLOGICAL(D1261),"",FREQUENCY(IF('Data Transformation'!$B$425:$B$8425='Bin Analysis'!$B1251,'Data Transformation'!$G$425:$G$8425),D1261))</f>
        <v/>
      </c>
      <c r="F1261" t="str">
        <f t="shared" si="156"/>
        <v/>
      </c>
      <c r="G1261">
        <f>Weighting!$H$13</f>
        <v>0</v>
      </c>
      <c r="H1261">
        <f t="array" ref="H1261">FREQUENCY(IF('Data Transformation'!$B$4:$B$8425=B1251,'Data Transformation'!$G$4:$G$8425),'Bin Analysis'!$B1261)</f>
        <v>20</v>
      </c>
      <c r="I1261">
        <f t="shared" si="157"/>
        <v>1</v>
      </c>
      <c r="J1261">
        <f t="shared" si="158"/>
        <v>1</v>
      </c>
      <c r="K1261">
        <f>J1261*Weighting!$W$13</f>
        <v>2</v>
      </c>
      <c r="M1261" s="14"/>
    </row>
    <row r="1262" spans="1:25" x14ac:dyDescent="0.25">
      <c r="A1262" s="32">
        <f>IF(Weighting!$P$14&gt;0,B1262,"")</f>
        <v>1.369</v>
      </c>
      <c r="B1262">
        <f>Weighting!$C$14</f>
        <v>1.369</v>
      </c>
      <c r="C1262">
        <f>Weighting!$F$14</f>
        <v>0</v>
      </c>
      <c r="D1262" t="b">
        <f>IF(C1262=1,'Data Transformation'!$G$3+0.5*'Data Transformation'!$W$25,IF(C1263=1,D1263-'Data Transformation'!$W$25,FALSE))</f>
        <v>0</v>
      </c>
      <c r="E1262" t="str">
        <f t="array" ref="E1262">IF(ISLOGICAL(D1262),"",FREQUENCY(IF('Data Transformation'!$B$425:$B$8425='Bin Analysis'!$B1251,'Data Transformation'!$G$425:$G$8425),D1262))</f>
        <v/>
      </c>
      <c r="F1262" t="str">
        <f t="shared" si="156"/>
        <v/>
      </c>
      <c r="G1262">
        <f>Weighting!$H$14</f>
        <v>0</v>
      </c>
      <c r="H1262">
        <f t="array" ref="H1262">FREQUENCY(IF('Data Transformation'!$B$4:$B$8425=B1251,'Data Transformation'!$G$4:$G$8425),'Bin Analysis'!$B1262)</f>
        <v>20</v>
      </c>
      <c r="I1262">
        <f t="shared" si="157"/>
        <v>0</v>
      </c>
      <c r="J1262">
        <f t="shared" si="158"/>
        <v>0</v>
      </c>
      <c r="K1262">
        <f>J1262*Weighting!$W$14</f>
        <v>0</v>
      </c>
      <c r="M1262" s="14"/>
    </row>
    <row r="1263" spans="1:25" x14ac:dyDescent="0.25">
      <c r="A1263" s="32">
        <f>IF(Weighting!$P$15&gt;0,B1263,"")</f>
        <v>1.5000009999999999</v>
      </c>
      <c r="B1263">
        <f>Weighting!$C$15</f>
        <v>1.5000009999999999</v>
      </c>
      <c r="C1263">
        <f>Weighting!$F$15</f>
        <v>0</v>
      </c>
      <c r="D1263" t="b">
        <f>IF(C1263=1,'Data Transformation'!$G$3+0.5*'Data Transformation'!$W$25,IF(C1264=1,D1264-'Data Transformation'!$W$25,FALSE))</f>
        <v>0</v>
      </c>
      <c r="E1263" t="str">
        <f t="array" ref="E1263">IF(ISLOGICAL(D1263),"",FREQUENCY(IF('Data Transformation'!$B$425:$B$8425='Bin Analysis'!$B1251,'Data Transformation'!$G$425:$G$8425),D1263))</f>
        <v/>
      </c>
      <c r="F1263" t="str">
        <f t="shared" si="156"/>
        <v/>
      </c>
      <c r="G1263">
        <f>Weighting!$H$15</f>
        <v>0</v>
      </c>
      <c r="H1263">
        <f t="array" ref="H1263">FREQUENCY(IF('Data Transformation'!$B$4:$B$8425=B1251,'Data Transformation'!$G$4:$G$8425),'Bin Analysis'!$B1263)</f>
        <v>20</v>
      </c>
      <c r="I1263">
        <f t="shared" si="157"/>
        <v>0</v>
      </c>
      <c r="J1263">
        <f t="shared" si="158"/>
        <v>0</v>
      </c>
      <c r="K1263">
        <f>J1263*Weighting!$W$15</f>
        <v>0</v>
      </c>
      <c r="M1263" s="14"/>
    </row>
    <row r="1264" spans="1:25" x14ac:dyDescent="0.25">
      <c r="A1264" s="32" t="str">
        <f>IF(Weighting!$P$16&gt;0,B1264,"")</f>
        <v/>
      </c>
      <c r="B1264">
        <f>Weighting!$C$16</f>
        <v>1.631</v>
      </c>
      <c r="C1264">
        <f>Weighting!$F$16</f>
        <v>0</v>
      </c>
      <c r="D1264" t="b">
        <f>IF(C1264=1,'Data Transformation'!$G$3+0.5*'Data Transformation'!$W$25,IF(C1265=1,D1265-'Data Transformation'!$W$25,FALSE))</f>
        <v>0</v>
      </c>
      <c r="E1264" t="str">
        <f t="array" ref="E1264">IF(ISLOGICAL(D1264),"",FREQUENCY(IF('Data Transformation'!$B$425:$B$8425='Bin Analysis'!$B1251,'Data Transformation'!$G$425:$G$8425),D1264))</f>
        <v/>
      </c>
      <c r="F1264" t="str">
        <f t="shared" si="156"/>
        <v/>
      </c>
      <c r="G1264">
        <f>Weighting!$H$16</f>
        <v>0</v>
      </c>
      <c r="H1264">
        <f t="array" ref="H1264">FREQUENCY(IF('Data Transformation'!$B$4:$B$8425=B1251,'Data Transformation'!$G$4:$G$8425),'Bin Analysis'!$B1264)</f>
        <v>20</v>
      </c>
      <c r="I1264">
        <f t="shared" si="157"/>
        <v>0</v>
      </c>
      <c r="J1264">
        <f t="shared" si="158"/>
        <v>0</v>
      </c>
      <c r="K1264">
        <f>J1264*Weighting!$W$16</f>
        <v>0</v>
      </c>
      <c r="M1264" s="14"/>
    </row>
    <row r="1265" spans="1:25" x14ac:dyDescent="0.25">
      <c r="A1265" s="32" t="str">
        <f>IF(Weighting!$P$17&gt;0,B1265,"")</f>
        <v/>
      </c>
      <c r="B1265">
        <f>Weighting!$C$17</f>
        <v>1.762</v>
      </c>
      <c r="C1265">
        <f>Weighting!$F$17</f>
        <v>0</v>
      </c>
      <c r="D1265" t="b">
        <f>IF(C1265=1,'Data Transformation'!$G$3+0.5*'Data Transformation'!$W$25,IF(C1266=1,D1266-'Data Transformation'!$W$25,FALSE))</f>
        <v>0</v>
      </c>
      <c r="E1265" t="str">
        <f t="array" ref="E1265">IF(ISLOGICAL(D1265),"",FREQUENCY(IF('Data Transformation'!$B$425:$B$8425='Bin Analysis'!$B1251,'Data Transformation'!$G$425:$G$8425),D1265))</f>
        <v/>
      </c>
      <c r="F1265" t="str">
        <f t="shared" si="156"/>
        <v/>
      </c>
      <c r="G1265">
        <f>Weighting!$H$17</f>
        <v>0</v>
      </c>
      <c r="H1265">
        <f t="array" ref="H1265">FREQUENCY(IF('Data Transformation'!$B$4:$B$8425=B1251,'Data Transformation'!$G$4:$G$8425),'Bin Analysis'!$B1265)</f>
        <v>20</v>
      </c>
      <c r="I1265">
        <f t="shared" si="157"/>
        <v>0</v>
      </c>
      <c r="J1265">
        <f t="shared" si="158"/>
        <v>0</v>
      </c>
      <c r="K1265">
        <f>J1265*Weighting!$W$17</f>
        <v>0</v>
      </c>
      <c r="M1265" s="14"/>
    </row>
    <row r="1266" spans="1:25" x14ac:dyDescent="0.25">
      <c r="A1266" s="32" t="str">
        <f>IF(Weighting!$P$18&gt;0,B1266,"")</f>
        <v/>
      </c>
      <c r="B1266">
        <f>Weighting!$C$18</f>
        <v>1.893</v>
      </c>
      <c r="C1266">
        <f>Weighting!$F$18</f>
        <v>0</v>
      </c>
      <c r="D1266" t="b">
        <f>IF(C1266=1,'Data Transformation'!$G$3+0.5*'Data Transformation'!$W$25,IF(C1267=1,D1267-'Data Transformation'!$W$25,FALSE))</f>
        <v>0</v>
      </c>
      <c r="E1266" t="str">
        <f t="array" ref="E1266">IF(ISLOGICAL(D1266),"",FREQUENCY(IF('Data Transformation'!$B$425:$B$8425='Bin Analysis'!$B1251,'Data Transformation'!$G$425:$G$8425),D1266))</f>
        <v/>
      </c>
      <c r="F1266" t="str">
        <f t="shared" si="156"/>
        <v/>
      </c>
      <c r="G1266">
        <f>Weighting!$H$18</f>
        <v>0</v>
      </c>
      <c r="H1266">
        <f t="array" ref="H1266">FREQUENCY(IF('Data Transformation'!$B$4:$B$8425=B1251,'Data Transformation'!$G$4:$G$8425),'Bin Analysis'!$B1266)</f>
        <v>20</v>
      </c>
      <c r="I1266">
        <f t="shared" si="157"/>
        <v>0</v>
      </c>
      <c r="J1266">
        <f t="shared" si="158"/>
        <v>0</v>
      </c>
      <c r="K1266">
        <f>J1266*Weighting!$W$18</f>
        <v>0</v>
      </c>
      <c r="M1266" s="14"/>
    </row>
    <row r="1267" spans="1:25" x14ac:dyDescent="0.25">
      <c r="A1267" s="32" t="str">
        <f>IF(Weighting!$P$19&gt;0,B1267,"")</f>
        <v/>
      </c>
      <c r="B1267">
        <f>Weighting!$C$19</f>
        <v>2.024</v>
      </c>
      <c r="C1267">
        <f>Weighting!$F$19</f>
        <v>0</v>
      </c>
      <c r="D1267" t="b">
        <f>IF(C1267=1,'Data Transformation'!$G$3+0.5*'Data Transformation'!$W$25,IF(C1268=1,D1268-'Data Transformation'!$W$25,FALSE))</f>
        <v>0</v>
      </c>
      <c r="E1267" t="str">
        <f t="array" ref="E1267">IF(ISLOGICAL(D1267),"",FREQUENCY(IF('Data Transformation'!$B$425:$B$8425='Bin Analysis'!$B1251,'Data Transformation'!$G$425:$G$8425),D1267))</f>
        <v/>
      </c>
      <c r="F1267" t="str">
        <f t="shared" si="156"/>
        <v/>
      </c>
      <c r="G1267">
        <f>Weighting!$H$19</f>
        <v>0</v>
      </c>
      <c r="H1267">
        <f t="array" ref="H1267">FREQUENCY(IF('Data Transformation'!$B$4:$B$8425=B1251,'Data Transformation'!$G$4:$G$8425),'Bin Analysis'!$B1267)</f>
        <v>20</v>
      </c>
      <c r="I1267">
        <f t="shared" si="157"/>
        <v>0</v>
      </c>
      <c r="J1267">
        <f t="shared" si="158"/>
        <v>0</v>
      </c>
      <c r="K1267">
        <f>J1267*Weighting!$W$19</f>
        <v>0</v>
      </c>
      <c r="M1267" s="14"/>
    </row>
    <row r="1268" spans="1:25" x14ac:dyDescent="0.25">
      <c r="A1268" s="32" t="str">
        <f>IF(Weighting!$P$20&gt;0,B1268,"")</f>
        <v/>
      </c>
      <c r="B1268">
        <f>Weighting!$C$20</f>
        <v>2.1550000000000002</v>
      </c>
      <c r="C1268">
        <f>Weighting!$F$20</f>
        <v>0</v>
      </c>
      <c r="D1268" t="b">
        <f>IF(C1268=1,'Data Transformation'!$G$3+0.5*'Data Transformation'!$W$25,IF(C1269=1,D1269-'Data Transformation'!$W$25,FALSE))</f>
        <v>0</v>
      </c>
      <c r="E1268" t="str">
        <f t="array" ref="E1268">IF(ISLOGICAL(D1268),"",FREQUENCY(IF('Data Transformation'!$B$425:$B$8425='Bin Analysis'!$B1251,'Data Transformation'!$G$425:$G$8425),D1268))</f>
        <v/>
      </c>
      <c r="F1268" t="str">
        <f t="shared" si="156"/>
        <v/>
      </c>
      <c r="G1268">
        <f>Weighting!$H$20</f>
        <v>0</v>
      </c>
      <c r="H1268">
        <f t="array" ref="H1268">FREQUENCY(IF('Data Transformation'!$B$4:$B$8425=B1251,'Data Transformation'!$G$4:$G$8425),'Bin Analysis'!$B1268)</f>
        <v>20</v>
      </c>
      <c r="I1268">
        <f t="shared" si="157"/>
        <v>0</v>
      </c>
      <c r="J1268">
        <f t="shared" si="158"/>
        <v>0</v>
      </c>
      <c r="K1268">
        <f>J1268*Weighting!$W$20</f>
        <v>0</v>
      </c>
      <c r="M1268" s="14"/>
    </row>
    <row r="1269" spans="1:25" x14ac:dyDescent="0.25">
      <c r="A1269" s="32" t="str">
        <f>IF(Weighting!$P$21&gt;0,B1269,"")</f>
        <v/>
      </c>
      <c r="B1269">
        <f>Weighting!$C$21</f>
        <v>2.2860000000000005</v>
      </c>
      <c r="C1269">
        <f>Weighting!$F$21</f>
        <v>0</v>
      </c>
      <c r="D1269" t="b">
        <f>IF(C1269=1,'Data Transformation'!$G$3+0.5*'Data Transformation'!$W$25,IF(C1270=1,D1270-'Data Transformation'!$W$25,FALSE))</f>
        <v>0</v>
      </c>
      <c r="E1269" t="str">
        <f t="array" ref="E1269">IF(ISLOGICAL(D1269),"",FREQUENCY(IF('Data Transformation'!$B$425:$B$8425='Bin Analysis'!$B1251,'Data Transformation'!$G$425:$G$8425),D1269))</f>
        <v/>
      </c>
      <c r="F1269" t="str">
        <f t="shared" si="156"/>
        <v/>
      </c>
      <c r="G1269">
        <f>Weighting!$H$21</f>
        <v>0</v>
      </c>
      <c r="H1269">
        <f t="array" ref="H1269">FREQUENCY(IF('Data Transformation'!$B$4:$B$8425=B1251,'Data Transformation'!$G$4:$G$8425),'Bin Analysis'!$B1269)</f>
        <v>20</v>
      </c>
      <c r="I1269">
        <f t="shared" si="157"/>
        <v>0</v>
      </c>
      <c r="J1269">
        <f t="shared" si="158"/>
        <v>0</v>
      </c>
      <c r="K1269">
        <f>J1269*Weighting!$W$21</f>
        <v>0</v>
      </c>
      <c r="M1269" s="14"/>
    </row>
    <row r="1270" spans="1:25" x14ac:dyDescent="0.25">
      <c r="A1270" s="32" t="str">
        <f>IF(Weighting!$P$22&gt;0,B1270,"")</f>
        <v/>
      </c>
      <c r="B1270">
        <f>Weighting!$C$22</f>
        <v>2.4170000000000007</v>
      </c>
      <c r="C1270">
        <f>Weighting!$F$22</f>
        <v>0</v>
      </c>
      <c r="D1270" t="b">
        <f>IF(C1270=1,'Data Transformation'!$G$3+0.5*'Data Transformation'!$W$25,IF(C1271=1,D1271-'Data Transformation'!$W$25,FALSE))</f>
        <v>0</v>
      </c>
      <c r="E1270" t="str">
        <f t="array" ref="E1270">IF(ISLOGICAL(D1270),"",FREQUENCY(IF('Data Transformation'!$B$425:$B$8425='Bin Analysis'!$B1251,'Data Transformation'!$G$425:$G$8425),D1270))</f>
        <v/>
      </c>
      <c r="F1270" t="str">
        <f t="shared" si="156"/>
        <v/>
      </c>
      <c r="G1270">
        <f>Weighting!$H$22</f>
        <v>0</v>
      </c>
      <c r="H1270">
        <f t="array" ref="H1270">FREQUENCY(IF('Data Transformation'!$B$4:$B$8425=B1251,'Data Transformation'!$G$4:$G$8425),'Bin Analysis'!$B1270)</f>
        <v>20</v>
      </c>
      <c r="I1270">
        <f t="shared" si="157"/>
        <v>0</v>
      </c>
      <c r="J1270">
        <f t="shared" si="158"/>
        <v>0</v>
      </c>
      <c r="K1270">
        <f>J1270*Weighting!$W$22</f>
        <v>0</v>
      </c>
      <c r="M1270" s="14"/>
    </row>
    <row r="1271" spans="1:25" x14ac:dyDescent="0.25">
      <c r="A1271" s="32" t="str">
        <f>IF(Weighting!$P$23&gt;0,B1271,"")</f>
        <v/>
      </c>
      <c r="B1271">
        <f>Weighting!$C$23</f>
        <v>2.5480000000000009</v>
      </c>
      <c r="C1271">
        <f>Weighting!$F$23</f>
        <v>0</v>
      </c>
      <c r="D1271" t="b">
        <f>IF(C1271=1,'Data Transformation'!$G$3+0.5*'Data Transformation'!$W$25,IF(C1272=1,D1272-'Data Transformation'!$W$25,FALSE))</f>
        <v>0</v>
      </c>
      <c r="E1271" t="str">
        <f t="array" ref="E1271">IF(ISLOGICAL(D1271),"",FREQUENCY(IF('Data Transformation'!$B$425:$B$8425='Bin Analysis'!$B1251,'Data Transformation'!$G$425:$G$8425),D1271))</f>
        <v/>
      </c>
      <c r="F1271" t="str">
        <f t="shared" si="156"/>
        <v/>
      </c>
      <c r="G1271">
        <f>Weighting!$H$23</f>
        <v>0</v>
      </c>
      <c r="H1271">
        <f t="array" ref="H1271">FREQUENCY(IF('Data Transformation'!$B$4:$B$8425=B1251,'Data Transformation'!$G$4:$G$8425),'Bin Analysis'!$B1271)</f>
        <v>20</v>
      </c>
      <c r="I1271">
        <f t="shared" si="157"/>
        <v>0</v>
      </c>
      <c r="J1271">
        <f t="shared" si="158"/>
        <v>0</v>
      </c>
      <c r="K1271">
        <f>J1271*Weighting!$W$23</f>
        <v>0</v>
      </c>
      <c r="M1271" s="14"/>
    </row>
    <row r="1272" spans="1:25" x14ac:dyDescent="0.25">
      <c r="A1272" s="32" t="str">
        <f>IF(Weighting!$P$24&gt;0,B1272,"")</f>
        <v/>
      </c>
      <c r="B1272">
        <f>Weighting!$C$24</f>
        <v>2.6790000000000012</v>
      </c>
      <c r="C1272">
        <f>Weighting!$F$24</f>
        <v>0</v>
      </c>
      <c r="D1272" t="b">
        <f>IF(C1272=1,'Data Transformation'!$G$3+0.5*'Data Transformation'!$W$25,IF(C1273=1,D1273-'Data Transformation'!$W$25,FALSE))</f>
        <v>0</v>
      </c>
      <c r="E1272" t="str">
        <f t="array" ref="E1272">IF(ISLOGICAL(D1272),"",FREQUENCY(IF('Data Transformation'!$B$425:$B$8425='Bin Analysis'!$B1251,'Data Transformation'!$G$425:$G$8425),D1272))</f>
        <v/>
      </c>
      <c r="F1272" t="str">
        <f t="shared" si="156"/>
        <v/>
      </c>
      <c r="G1272">
        <f>Weighting!$H$24</f>
        <v>0</v>
      </c>
      <c r="H1272">
        <f t="array" ref="H1272">FREQUENCY(IF('Data Transformation'!$B$4:$B$8425=B1251,'Data Transformation'!$G$4:$G$8425),'Bin Analysis'!$B1272)</f>
        <v>20</v>
      </c>
      <c r="I1272">
        <f t="shared" si="157"/>
        <v>0</v>
      </c>
      <c r="J1272">
        <f t="shared" si="158"/>
        <v>0</v>
      </c>
      <c r="K1272">
        <f>J1272*Weighting!$W$24</f>
        <v>0</v>
      </c>
      <c r="M1272" s="14"/>
    </row>
    <row r="1273" spans="1:25" x14ac:dyDescent="0.25">
      <c r="A1273" s="32" t="str">
        <f>IF(Weighting!$P$25&gt;0,B1273,"")</f>
        <v/>
      </c>
      <c r="B1273">
        <f>Weighting!$C$25</f>
        <v>2.8100000000000014</v>
      </c>
      <c r="C1273">
        <f>Weighting!$F$25</f>
        <v>0</v>
      </c>
      <c r="D1273" t="b">
        <f>IF(C1273=1,'Data Transformation'!$G$3+0.5*'Data Transformation'!$W$25,IF(C1274=1,D1274-'Data Transformation'!$W$25,FALSE))</f>
        <v>0</v>
      </c>
      <c r="E1273" t="str">
        <f t="array" ref="E1273">IF(ISLOGICAL(D1273),"",FREQUENCY(IF('Data Transformation'!$B$425:$B$8425='Bin Analysis'!$B1251,'Data Transformation'!$G$425:$G$8425),D1273))</f>
        <v/>
      </c>
      <c r="F1273" t="str">
        <f t="shared" si="156"/>
        <v/>
      </c>
      <c r="G1273">
        <f>Weighting!$H$25</f>
        <v>0</v>
      </c>
      <c r="H1273">
        <f t="array" ref="H1273">FREQUENCY(IF('Data Transformation'!$B$4:$B$8425=B1251,'Data Transformation'!$G$4:$G$8425),'Bin Analysis'!$B1273)</f>
        <v>20</v>
      </c>
      <c r="I1273">
        <f t="shared" si="157"/>
        <v>0</v>
      </c>
      <c r="J1273">
        <f t="shared" si="158"/>
        <v>0</v>
      </c>
      <c r="K1273">
        <f>J1273*Weighting!$W$25</f>
        <v>0</v>
      </c>
      <c r="M1273" s="14"/>
    </row>
    <row r="1274" spans="1:25" x14ac:dyDescent="0.25">
      <c r="O1274"/>
      <c r="P1274"/>
      <c r="Q1274"/>
      <c r="R1274"/>
    </row>
    <row r="1275" spans="1:25" ht="23.25" x14ac:dyDescent="0.35">
      <c r="A1275" s="21" t="s">
        <v>0</v>
      </c>
      <c r="B1275" s="21">
        <f>IFERROR(VLOOKUP(C1275,'Data Transformation'!$L$6:$M$426,2,FALSE),"")</f>
        <v>53</v>
      </c>
      <c r="C1275" s="21">
        <f>C1251+1</f>
        <v>53</v>
      </c>
      <c r="D1275" s="21"/>
      <c r="E1275" s="21"/>
      <c r="F1275" s="21"/>
      <c r="G1275" s="21"/>
      <c r="H1275" s="22"/>
      <c r="I1275" s="22"/>
      <c r="J1275" s="22"/>
      <c r="K1275" s="21"/>
      <c r="L1275" s="21">
        <f>B1275</f>
        <v>53</v>
      </c>
      <c r="M1275" s="23">
        <f>INDEX('Data Transformation'!$O$4:$O$424,MATCH($B1275,'Data Transformation'!$M$4:$M$424,0),MATCH($M$2,'Data Transformation'!$O$3,0))</f>
        <v>20</v>
      </c>
      <c r="N1275" s="27">
        <f>IF('Input and Summary Results'!$J$16="minimum",'Bin Analysis'!X1276/(M1275-1),'Bin Analysis'!Y1275/('Bin Analysis'!M1275-1))</f>
        <v>0</v>
      </c>
      <c r="O1275" s="27">
        <f>IF(M1275=FALSE,NA(),(VLOOKUP(1,C1278:K1297,4,FALSE))/(M1275-1))</f>
        <v>0.94736842105263153</v>
      </c>
      <c r="P1275" s="27">
        <f>IF(M1275=FALSE,NA(),SUM(J1278:J1297)/Weighting!$S$5)</f>
        <v>0.3</v>
      </c>
      <c r="Q1275" s="27">
        <f>IF(M1275=FALSE,NA(),SUM(K1278:K1297)/Weighting!$S$6)</f>
        <v>0.17391304347826086</v>
      </c>
      <c r="R1275" s="27">
        <f>IF(M1275=FALSE,NA(),(VLOOKUP(1,G1278:K1297,3,FALSE))/(M1275-1))</f>
        <v>5.2631578947368418E-2</v>
      </c>
      <c r="S1275" s="22" t="str">
        <f>IF(M1275=FALSE,NA(),IF(SUM(J1278:J1297)=2,"yes","no"))</f>
        <v>no</v>
      </c>
      <c r="X1275" s="2" cm="2">
        <f t="array" ref="X1275:X1276">FREQUENCY(IF('Data Transformation'!$B$425:$B$6424='Bin Analysis'!L1275,'Data Transformation'!$G$425:$G$6424),'Data Transformation'!$U$11)</f>
        <v>19</v>
      </c>
      <c r="Y1275" s="2" cm="2">
        <f t="array" ref="Y1275:Y1276">FREQUENCY(IF('Data Transformation'!$B$425:$B$6424='Bin Analysis'!L1275,'Data Transformation'!$G$425:$G$6424),'Data Transformation'!$U$12)</f>
        <v>1</v>
      </c>
    </row>
    <row r="1276" spans="1:25" x14ac:dyDescent="0.25">
      <c r="A1276" s="14" t="s">
        <v>67</v>
      </c>
      <c r="B1276" t="s">
        <v>47</v>
      </c>
      <c r="C1276" t="s">
        <v>5</v>
      </c>
      <c r="D1276" t="s">
        <v>100</v>
      </c>
      <c r="E1276" t="s">
        <v>101</v>
      </c>
      <c r="F1276" t="s">
        <v>102</v>
      </c>
      <c r="G1276" t="s">
        <v>70</v>
      </c>
      <c r="H1276" t="s">
        <v>31</v>
      </c>
      <c r="I1276" t="s">
        <v>32</v>
      </c>
      <c r="J1276" t="s">
        <v>46</v>
      </c>
      <c r="K1276" s="14" t="s">
        <v>45</v>
      </c>
      <c r="M1276" s="14"/>
      <c r="X1276" s="2">
        <v>0</v>
      </c>
      <c r="Y1276" s="2">
        <v>18</v>
      </c>
    </row>
    <row r="1277" spans="1:25" x14ac:dyDescent="0.25">
      <c r="A1277" s="32"/>
      <c r="D1277" t="b">
        <f>IF(C1277=1,'Data Transformation'!$G$3+0.5*'Data Transformation'!$W$25,IF(C1278=1,D1278-'Data Transformation'!$W$25,FALSE))</f>
        <v>0</v>
      </c>
      <c r="E1277" t="str">
        <f t="array" ref="E1277">IF(ISLOGICAL(D1277),"",FREQUENCY(IF('Data Transformation'!$B$425:$B$8425='Bin Analysis'!$B1275,'Data Transformation'!$G$425:$G$8425),D1277))</f>
        <v/>
      </c>
      <c r="F1277" t="str">
        <f>IF(ISLOGICAL(D1277),"",E1277-E1276)</f>
        <v/>
      </c>
      <c r="M1277" s="14"/>
    </row>
    <row r="1278" spans="1:25" x14ac:dyDescent="0.25">
      <c r="A1278" s="32">
        <f>IF(Weighting!$P$6&gt;0,B1278,"")</f>
        <v>0.32100000000000001</v>
      </c>
      <c r="B1278">
        <f>Weighting!$C$6</f>
        <v>0.32100000000000001</v>
      </c>
      <c r="C1278">
        <f>Weighting!$F$6</f>
        <v>0</v>
      </c>
      <c r="D1278" t="b">
        <f>IF(C1278=1,'Data Transformation'!$G$3+0.5*'Data Transformation'!$W$25,IF(C1279=1,D1279-'Data Transformation'!$W$25,FALSE))</f>
        <v>0</v>
      </c>
      <c r="E1278" t="str">
        <f t="array" ref="E1278">IF(ISLOGICAL(D1278),"",FREQUENCY(IF('Data Transformation'!$B$425:$B$8425='Bin Analysis'!$B1275,'Data Transformation'!$G$425:$G$8425),D1278))</f>
        <v/>
      </c>
      <c r="F1278" t="str">
        <f>IF(ISLOGICAL(D1278),"",E1278-E1277)</f>
        <v/>
      </c>
      <c r="G1278">
        <f>Weighting!$H$6</f>
        <v>1</v>
      </c>
      <c r="H1278">
        <f t="array" ref="H1278">FREQUENCY(IF('Data Transformation'!$B$4:$B$8425=B1275,'Data Transformation'!$G$4:$G$8425),'Bin Analysis'!$B1278)</f>
        <v>1</v>
      </c>
      <c r="I1278">
        <f>H1278-H1277</f>
        <v>1</v>
      </c>
      <c r="J1278">
        <f>IF(I1278=0,0,1)</f>
        <v>1</v>
      </c>
      <c r="K1278">
        <f>J1278*Weighting!$W$6</f>
        <v>1</v>
      </c>
      <c r="M1278" s="14"/>
    </row>
    <row r="1279" spans="1:25" x14ac:dyDescent="0.25">
      <c r="A1279" s="32">
        <f>IF(Weighting!$P$7&gt;0,B1279,"")</f>
        <v>0.45200000000000001</v>
      </c>
      <c r="B1279">
        <f>Weighting!$C$7</f>
        <v>0.45200000000000001</v>
      </c>
      <c r="C1279">
        <f>Weighting!$F$7</f>
        <v>0</v>
      </c>
      <c r="D1279" t="b">
        <f>IF(C1279=1,'Data Transformation'!$G$3+0.5*'Data Transformation'!$W$25,IF(C1280=1,D1280-'Data Transformation'!$W$25,FALSE))</f>
        <v>0</v>
      </c>
      <c r="E1279" t="str">
        <f t="array" ref="E1279">IF(ISLOGICAL(D1279),"",FREQUENCY(IF('Data Transformation'!$B$425:$B$8425='Bin Analysis'!$B1275,'Data Transformation'!$G$425:$G$8425),D1279))</f>
        <v/>
      </c>
      <c r="F1279" t="str">
        <f t="shared" ref="F1279:F1297" si="159">IF(ISLOGICAL(D1279),"",E1279-E1278)</f>
        <v/>
      </c>
      <c r="G1279">
        <f>Weighting!$H$7</f>
        <v>0</v>
      </c>
      <c r="H1279">
        <f t="array" ref="H1279">FREQUENCY(IF('Data Transformation'!$B$4:$B$8425=B1275,'Data Transformation'!$G$4:$G$8425),'Bin Analysis'!$B1279)</f>
        <v>1</v>
      </c>
      <c r="I1279">
        <f t="shared" ref="I1279:I1297" si="160">H1279-H1278</f>
        <v>0</v>
      </c>
      <c r="J1279">
        <f>IF(I1279=0,0,1)</f>
        <v>0</v>
      </c>
      <c r="K1279">
        <f>J1279*Weighting!$W$7</f>
        <v>0</v>
      </c>
      <c r="M1279" s="14"/>
    </row>
    <row r="1280" spans="1:25" x14ac:dyDescent="0.25">
      <c r="A1280" s="32">
        <f>IF(Weighting!$P$8&gt;0,B1280,"")</f>
        <v>0.58299999999999996</v>
      </c>
      <c r="B1280">
        <f>Weighting!$C$8</f>
        <v>0.58299999999999996</v>
      </c>
      <c r="C1280">
        <f>Weighting!$F$8</f>
        <v>0</v>
      </c>
      <c r="D1280" t="b">
        <f>IF(C1280=1,'Data Transformation'!$G$3+0.5*'Data Transformation'!$W$25,IF(C1281=1,D1281-'Data Transformation'!$W$25,FALSE))</f>
        <v>0</v>
      </c>
      <c r="E1280" t="str">
        <f t="array" ref="E1280">IF(ISLOGICAL(D1280),"",FREQUENCY(IF('Data Transformation'!$B$425:$B$8425='Bin Analysis'!$B1275,'Data Transformation'!$G$425:$G$8425),D1280))</f>
        <v/>
      </c>
      <c r="F1280" t="str">
        <f t="shared" si="159"/>
        <v/>
      </c>
      <c r="G1280">
        <f>Weighting!$H$8</f>
        <v>0</v>
      </c>
      <c r="H1280">
        <f t="array" ref="H1280">FREQUENCY(IF('Data Transformation'!$B$4:$B$8425=B1275,'Data Transformation'!$G$4:$G$8425),'Bin Analysis'!$B1280)</f>
        <v>1</v>
      </c>
      <c r="I1280">
        <f t="shared" si="160"/>
        <v>0</v>
      </c>
      <c r="J1280">
        <f t="shared" ref="J1280:J1297" si="161">IF(I1280=0,0,1)</f>
        <v>0</v>
      </c>
      <c r="K1280">
        <f>J1280*Weighting!$W$8</f>
        <v>0</v>
      </c>
      <c r="M1280" s="14"/>
    </row>
    <row r="1281" spans="1:13" x14ac:dyDescent="0.25">
      <c r="A1281" s="32">
        <f>IF(Weighting!$P$9&gt;0,B1281,"")</f>
        <v>0.71399999999999997</v>
      </c>
      <c r="B1281" s="50">
        <f>Weighting!$C$9</f>
        <v>0.71399999999999997</v>
      </c>
      <c r="C1281">
        <f>Weighting!$F$9</f>
        <v>0</v>
      </c>
      <c r="D1281" t="b">
        <f>IF(C1281=1,'Data Transformation'!$G$3+0.5*'Data Transformation'!$W$25,IF(C1282=1,D1282-'Data Transformation'!$W$25,FALSE))</f>
        <v>0</v>
      </c>
      <c r="E1281" t="str">
        <f t="array" ref="E1281">IF(ISLOGICAL(D1281),"",FREQUENCY(IF('Data Transformation'!$B$425:$B$8425='Bin Analysis'!$B1275,'Data Transformation'!$G$425:$G$8425),D1281))</f>
        <v/>
      </c>
      <c r="F1281" t="str">
        <f t="shared" si="159"/>
        <v/>
      </c>
      <c r="G1281">
        <f>Weighting!$H$9</f>
        <v>0</v>
      </c>
      <c r="H1281">
        <f t="array" ref="H1281">FREQUENCY(IF('Data Transformation'!$B$4:$B$8425=B1275,'Data Transformation'!$G$4:$G$8425),'Bin Analysis'!$B1281)</f>
        <v>1</v>
      </c>
      <c r="I1281">
        <f t="shared" si="160"/>
        <v>0</v>
      </c>
      <c r="J1281">
        <f t="shared" si="161"/>
        <v>0</v>
      </c>
      <c r="K1281">
        <f>J1281*Weighting!$W$9</f>
        <v>0</v>
      </c>
      <c r="M1281" s="14"/>
    </row>
    <row r="1282" spans="1:13" x14ac:dyDescent="0.25">
      <c r="A1282" s="32">
        <f>IF(Weighting!$P$10&gt;0,B1282,"")</f>
        <v>0.84499999999999997</v>
      </c>
      <c r="B1282">
        <f>Weighting!$C$10</f>
        <v>0.84499999999999997</v>
      </c>
      <c r="C1282">
        <f>Weighting!$F$10</f>
        <v>0</v>
      </c>
      <c r="D1282" t="b">
        <f>IF(C1282=1,'Data Transformation'!$G$3+0.5*'Data Transformation'!$W$25,IF(C1283=1,D1283-'Data Transformation'!$W$25,FALSE))</f>
        <v>0</v>
      </c>
      <c r="E1282" t="str">
        <f t="array" ref="E1282">IF(ISLOGICAL(D1282),"",FREQUENCY(IF('Data Transformation'!$B$425:$B$8425='Bin Analysis'!$B1275,'Data Transformation'!$G$425:$G$8425),D1282))</f>
        <v/>
      </c>
      <c r="F1282" t="str">
        <f t="shared" si="159"/>
        <v/>
      </c>
      <c r="G1282">
        <f>Weighting!$H$10</f>
        <v>0</v>
      </c>
      <c r="H1282">
        <f t="array" ref="H1282">FREQUENCY(IF('Data Transformation'!$B$4:$B$8425=B1275,'Data Transformation'!$G$4:$G$8425),'Bin Analysis'!$B1282)</f>
        <v>1</v>
      </c>
      <c r="I1282">
        <f t="shared" si="160"/>
        <v>0</v>
      </c>
      <c r="J1282">
        <f t="shared" si="161"/>
        <v>0</v>
      </c>
      <c r="K1282">
        <f>J1282*Weighting!$W$10</f>
        <v>0</v>
      </c>
      <c r="M1282" s="14"/>
    </row>
    <row r="1283" spans="1:13" x14ac:dyDescent="0.25">
      <c r="A1283" s="32">
        <f>IF(Weighting!$P$11&gt;0,B1283,"")</f>
        <v>0.97599999999999998</v>
      </c>
      <c r="B1283">
        <f>Weighting!$C$11</f>
        <v>0.97599999999999998</v>
      </c>
      <c r="C1283">
        <f>Weighting!$F$11</f>
        <v>0</v>
      </c>
      <c r="D1283">
        <f>IF(C1283=1,'Data Transformation'!$G$3+0.5*'Data Transformation'!$W$25,IF(C1284=1,D1284-'Data Transformation'!$W$25,FALSE))</f>
        <v>0.86899999999999999</v>
      </c>
      <c r="E1283">
        <f t="array" ref="E1283">IF(ISLOGICAL(D1283),"",FREQUENCY(IF('Data Transformation'!$B$425:$B$8425='Bin Analysis'!$B1275,'Data Transformation'!$G$425:$G$8425),D1283))</f>
        <v>1</v>
      </c>
      <c r="F1283" t="e">
        <f t="shared" si="159"/>
        <v>#VALUE!</v>
      </c>
      <c r="G1283">
        <f>Weighting!$H$11</f>
        <v>0</v>
      </c>
      <c r="H1283">
        <f t="array" ref="H1283">FREQUENCY(IF('Data Transformation'!$B$4:$B$8425=B1275,'Data Transformation'!$G$4:$G$8425),'Bin Analysis'!$B1283)</f>
        <v>6</v>
      </c>
      <c r="I1283">
        <f t="shared" si="160"/>
        <v>5</v>
      </c>
      <c r="J1283">
        <f t="shared" si="161"/>
        <v>1</v>
      </c>
      <c r="K1283">
        <f>J1283*Weighting!$W$11</f>
        <v>2</v>
      </c>
      <c r="M1283" s="14"/>
    </row>
    <row r="1284" spans="1:13" x14ac:dyDescent="0.25">
      <c r="A1284" s="32">
        <f>IF(Weighting!$P$12&gt;0,B1284,"")</f>
        <v>1.107</v>
      </c>
      <c r="B1284">
        <f>Weighting!$C$12</f>
        <v>1.107</v>
      </c>
      <c r="C1284">
        <f>Weighting!$F$12</f>
        <v>1</v>
      </c>
      <c r="D1284">
        <f>IF(C1284=1,'Data Transformation'!$G$3+0.5*'Data Transformation'!$W$25,IF(C1285=1,D1285-'Data Transformation'!$W$25,FALSE))</f>
        <v>1.131</v>
      </c>
      <c r="E1284">
        <f t="array" ref="E1284">IF(ISLOGICAL(D1284),"",FREQUENCY(IF('Data Transformation'!$B$425:$B$8425='Bin Analysis'!$B1275,'Data Transformation'!$G$425:$G$8425),D1284))</f>
        <v>19</v>
      </c>
      <c r="F1284">
        <f t="shared" si="159"/>
        <v>18</v>
      </c>
      <c r="G1284">
        <f>Weighting!$H$12</f>
        <v>0</v>
      </c>
      <c r="H1284">
        <f t="array" ref="H1284">FREQUENCY(IF('Data Transformation'!$B$4:$B$8425=B1275,'Data Transformation'!$G$4:$G$8425),'Bin Analysis'!$B1284)</f>
        <v>20</v>
      </c>
      <c r="I1284">
        <f t="shared" si="160"/>
        <v>14</v>
      </c>
      <c r="J1284">
        <f t="shared" si="161"/>
        <v>1</v>
      </c>
      <c r="K1284">
        <f>J1284*Weighting!$W$12</f>
        <v>1</v>
      </c>
      <c r="M1284" s="14"/>
    </row>
    <row r="1285" spans="1:13" x14ac:dyDescent="0.25">
      <c r="A1285" s="32">
        <f>IF(Weighting!$P$13&gt;0,B1285,"")</f>
        <v>1.238</v>
      </c>
      <c r="B1285">
        <f>Weighting!$C$13</f>
        <v>1.238</v>
      </c>
      <c r="C1285">
        <f>Weighting!$F$13</f>
        <v>0</v>
      </c>
      <c r="D1285" t="b">
        <f>IF(C1285=1,'Data Transformation'!$G$3+0.5*'Data Transformation'!$W$25,IF(C1286=1,D1286-'Data Transformation'!$W$25,FALSE))</f>
        <v>0</v>
      </c>
      <c r="E1285" t="str">
        <f t="array" ref="E1285">IF(ISLOGICAL(D1285),"",FREQUENCY(IF('Data Transformation'!$B$425:$B$8425='Bin Analysis'!$B1275,'Data Transformation'!$G$425:$G$8425),D1285))</f>
        <v/>
      </c>
      <c r="F1285" t="str">
        <f t="shared" si="159"/>
        <v/>
      </c>
      <c r="G1285">
        <f>Weighting!$H$13</f>
        <v>0</v>
      </c>
      <c r="H1285">
        <f t="array" ref="H1285">FREQUENCY(IF('Data Transformation'!$B$4:$B$8425=B1275,'Data Transformation'!$G$4:$G$8425),'Bin Analysis'!$B1285)</f>
        <v>20</v>
      </c>
      <c r="I1285">
        <f t="shared" si="160"/>
        <v>0</v>
      </c>
      <c r="J1285">
        <f t="shared" si="161"/>
        <v>0</v>
      </c>
      <c r="K1285">
        <f>J1285*Weighting!$W$13</f>
        <v>0</v>
      </c>
      <c r="M1285" s="14"/>
    </row>
    <row r="1286" spans="1:13" x14ac:dyDescent="0.25">
      <c r="A1286" s="32">
        <f>IF(Weighting!$P$14&gt;0,B1286,"")</f>
        <v>1.369</v>
      </c>
      <c r="B1286">
        <f>Weighting!$C$14</f>
        <v>1.369</v>
      </c>
      <c r="C1286">
        <f>Weighting!$F$14</f>
        <v>0</v>
      </c>
      <c r="D1286" t="b">
        <f>IF(C1286=1,'Data Transformation'!$G$3+0.5*'Data Transformation'!$W$25,IF(C1287=1,D1287-'Data Transformation'!$W$25,FALSE))</f>
        <v>0</v>
      </c>
      <c r="E1286" t="str">
        <f t="array" ref="E1286">IF(ISLOGICAL(D1286),"",FREQUENCY(IF('Data Transformation'!$B$425:$B$8425='Bin Analysis'!$B1275,'Data Transformation'!$G$425:$G$8425),D1286))</f>
        <v/>
      </c>
      <c r="F1286" t="str">
        <f t="shared" si="159"/>
        <v/>
      </c>
      <c r="G1286">
        <f>Weighting!$H$14</f>
        <v>0</v>
      </c>
      <c r="H1286">
        <f t="array" ref="H1286">FREQUENCY(IF('Data Transformation'!$B$4:$B$8425=B1275,'Data Transformation'!$G$4:$G$8425),'Bin Analysis'!$B1286)</f>
        <v>20</v>
      </c>
      <c r="I1286">
        <f t="shared" si="160"/>
        <v>0</v>
      </c>
      <c r="J1286">
        <f t="shared" si="161"/>
        <v>0</v>
      </c>
      <c r="K1286">
        <f>J1286*Weighting!$W$14</f>
        <v>0</v>
      </c>
      <c r="M1286" s="14"/>
    </row>
    <row r="1287" spans="1:13" x14ac:dyDescent="0.25">
      <c r="A1287" s="32">
        <f>IF(Weighting!$P$15&gt;0,B1287,"")</f>
        <v>1.5000009999999999</v>
      </c>
      <c r="B1287">
        <f>Weighting!$C$15</f>
        <v>1.5000009999999999</v>
      </c>
      <c r="C1287">
        <f>Weighting!$F$15</f>
        <v>0</v>
      </c>
      <c r="D1287" t="b">
        <f>IF(C1287=1,'Data Transformation'!$G$3+0.5*'Data Transformation'!$W$25,IF(C1288=1,D1288-'Data Transformation'!$W$25,FALSE))</f>
        <v>0</v>
      </c>
      <c r="E1287" t="str">
        <f t="array" ref="E1287">IF(ISLOGICAL(D1287),"",FREQUENCY(IF('Data Transformation'!$B$425:$B$8425='Bin Analysis'!$B1275,'Data Transformation'!$G$425:$G$8425),D1287))</f>
        <v/>
      </c>
      <c r="F1287" t="str">
        <f t="shared" si="159"/>
        <v/>
      </c>
      <c r="G1287">
        <f>Weighting!$H$15</f>
        <v>0</v>
      </c>
      <c r="H1287">
        <f t="array" ref="H1287">FREQUENCY(IF('Data Transformation'!$B$4:$B$8425=B1275,'Data Transformation'!$G$4:$G$8425),'Bin Analysis'!$B1287)</f>
        <v>20</v>
      </c>
      <c r="I1287">
        <f t="shared" si="160"/>
        <v>0</v>
      </c>
      <c r="J1287">
        <f t="shared" si="161"/>
        <v>0</v>
      </c>
      <c r="K1287">
        <f>J1287*Weighting!$W$15</f>
        <v>0</v>
      </c>
      <c r="M1287" s="14"/>
    </row>
    <row r="1288" spans="1:13" x14ac:dyDescent="0.25">
      <c r="A1288" s="32" t="str">
        <f>IF(Weighting!$P$16&gt;0,B1288,"")</f>
        <v/>
      </c>
      <c r="B1288">
        <f>Weighting!$C$16</f>
        <v>1.631</v>
      </c>
      <c r="C1288">
        <f>Weighting!$F$16</f>
        <v>0</v>
      </c>
      <c r="D1288" t="b">
        <f>IF(C1288=1,'Data Transformation'!$G$3+0.5*'Data Transformation'!$W$25,IF(C1289=1,D1289-'Data Transformation'!$W$25,FALSE))</f>
        <v>0</v>
      </c>
      <c r="E1288" t="str">
        <f t="array" ref="E1288">IF(ISLOGICAL(D1288),"",FREQUENCY(IF('Data Transformation'!$B$425:$B$8425='Bin Analysis'!$B1275,'Data Transformation'!$G$425:$G$8425),D1288))</f>
        <v/>
      </c>
      <c r="F1288" t="str">
        <f t="shared" si="159"/>
        <v/>
      </c>
      <c r="G1288">
        <f>Weighting!$H$16</f>
        <v>0</v>
      </c>
      <c r="H1288">
        <f t="array" ref="H1288">FREQUENCY(IF('Data Transformation'!$B$4:$B$8425=B1275,'Data Transformation'!$G$4:$G$8425),'Bin Analysis'!$B1288)</f>
        <v>20</v>
      </c>
      <c r="I1288">
        <f t="shared" si="160"/>
        <v>0</v>
      </c>
      <c r="J1288">
        <f t="shared" si="161"/>
        <v>0</v>
      </c>
      <c r="K1288">
        <f>J1288*Weighting!$W$16</f>
        <v>0</v>
      </c>
      <c r="M1288" s="14"/>
    </row>
    <row r="1289" spans="1:13" x14ac:dyDescent="0.25">
      <c r="A1289" s="32" t="str">
        <f>IF(Weighting!$P$17&gt;0,B1289,"")</f>
        <v/>
      </c>
      <c r="B1289">
        <f>Weighting!$C$17</f>
        <v>1.762</v>
      </c>
      <c r="C1289">
        <f>Weighting!$F$17</f>
        <v>0</v>
      </c>
      <c r="D1289" t="b">
        <f>IF(C1289=1,'Data Transformation'!$G$3+0.5*'Data Transformation'!$W$25,IF(C1290=1,D1290-'Data Transformation'!$W$25,FALSE))</f>
        <v>0</v>
      </c>
      <c r="E1289" t="str">
        <f t="array" ref="E1289">IF(ISLOGICAL(D1289),"",FREQUENCY(IF('Data Transformation'!$B$425:$B$8425='Bin Analysis'!$B1275,'Data Transformation'!$G$425:$G$8425),D1289))</f>
        <v/>
      </c>
      <c r="F1289" t="str">
        <f t="shared" si="159"/>
        <v/>
      </c>
      <c r="G1289">
        <f>Weighting!$H$17</f>
        <v>0</v>
      </c>
      <c r="H1289">
        <f t="array" ref="H1289">FREQUENCY(IF('Data Transformation'!$B$4:$B$8425=B1275,'Data Transformation'!$G$4:$G$8425),'Bin Analysis'!$B1289)</f>
        <v>20</v>
      </c>
      <c r="I1289">
        <f t="shared" si="160"/>
        <v>0</v>
      </c>
      <c r="J1289">
        <f t="shared" si="161"/>
        <v>0</v>
      </c>
      <c r="K1289">
        <f>J1289*Weighting!$W$17</f>
        <v>0</v>
      </c>
      <c r="M1289" s="14"/>
    </row>
    <row r="1290" spans="1:13" x14ac:dyDescent="0.25">
      <c r="A1290" s="32" t="str">
        <f>IF(Weighting!$P$18&gt;0,B1290,"")</f>
        <v/>
      </c>
      <c r="B1290">
        <f>Weighting!$C$18</f>
        <v>1.893</v>
      </c>
      <c r="C1290">
        <f>Weighting!$F$18</f>
        <v>0</v>
      </c>
      <c r="D1290" t="b">
        <f>IF(C1290=1,'Data Transformation'!$G$3+0.5*'Data Transformation'!$W$25,IF(C1291=1,D1291-'Data Transformation'!$W$25,FALSE))</f>
        <v>0</v>
      </c>
      <c r="E1290" t="str">
        <f t="array" ref="E1290">IF(ISLOGICAL(D1290),"",FREQUENCY(IF('Data Transformation'!$B$425:$B$8425='Bin Analysis'!$B1275,'Data Transformation'!$G$425:$G$8425),D1290))</f>
        <v/>
      </c>
      <c r="F1290" t="str">
        <f t="shared" si="159"/>
        <v/>
      </c>
      <c r="G1290">
        <f>Weighting!$H$18</f>
        <v>0</v>
      </c>
      <c r="H1290">
        <f t="array" ref="H1290">FREQUENCY(IF('Data Transformation'!$B$4:$B$8425=B1275,'Data Transformation'!$G$4:$G$8425),'Bin Analysis'!$B1290)</f>
        <v>20</v>
      </c>
      <c r="I1290">
        <f t="shared" si="160"/>
        <v>0</v>
      </c>
      <c r="J1290">
        <f t="shared" si="161"/>
        <v>0</v>
      </c>
      <c r="K1290">
        <f>J1290*Weighting!$W$18</f>
        <v>0</v>
      </c>
      <c r="M1290" s="14"/>
    </row>
    <row r="1291" spans="1:13" x14ac:dyDescent="0.25">
      <c r="A1291" s="32" t="str">
        <f>IF(Weighting!$P$19&gt;0,B1291,"")</f>
        <v/>
      </c>
      <c r="B1291">
        <f>Weighting!$C$19</f>
        <v>2.024</v>
      </c>
      <c r="C1291">
        <f>Weighting!$F$19</f>
        <v>0</v>
      </c>
      <c r="D1291" t="b">
        <f>IF(C1291=1,'Data Transformation'!$G$3+0.5*'Data Transformation'!$W$25,IF(C1292=1,D1292-'Data Transformation'!$W$25,FALSE))</f>
        <v>0</v>
      </c>
      <c r="E1291" t="str">
        <f t="array" ref="E1291">IF(ISLOGICAL(D1291),"",FREQUENCY(IF('Data Transformation'!$B$425:$B$8425='Bin Analysis'!$B1275,'Data Transformation'!$G$425:$G$8425),D1291))</f>
        <v/>
      </c>
      <c r="F1291" t="str">
        <f t="shared" si="159"/>
        <v/>
      </c>
      <c r="G1291">
        <f>Weighting!$H$19</f>
        <v>0</v>
      </c>
      <c r="H1291">
        <f t="array" ref="H1291">FREQUENCY(IF('Data Transformation'!$B$4:$B$8425=B1275,'Data Transformation'!$G$4:$G$8425),'Bin Analysis'!$B1291)</f>
        <v>20</v>
      </c>
      <c r="I1291">
        <f t="shared" si="160"/>
        <v>0</v>
      </c>
      <c r="J1291">
        <f t="shared" si="161"/>
        <v>0</v>
      </c>
      <c r="K1291">
        <f>J1291*Weighting!$W$19</f>
        <v>0</v>
      </c>
      <c r="M1291" s="14"/>
    </row>
    <row r="1292" spans="1:13" x14ac:dyDescent="0.25">
      <c r="A1292" s="32" t="str">
        <f>IF(Weighting!$P$20&gt;0,B1292,"")</f>
        <v/>
      </c>
      <c r="B1292">
        <f>Weighting!$C$20</f>
        <v>2.1550000000000002</v>
      </c>
      <c r="C1292">
        <f>Weighting!$F$20</f>
        <v>0</v>
      </c>
      <c r="D1292" t="b">
        <f>IF(C1292=1,'Data Transformation'!$G$3+0.5*'Data Transformation'!$W$25,IF(C1293=1,D1293-'Data Transformation'!$W$25,FALSE))</f>
        <v>0</v>
      </c>
      <c r="E1292" t="str">
        <f t="array" ref="E1292">IF(ISLOGICAL(D1292),"",FREQUENCY(IF('Data Transformation'!$B$425:$B$8425='Bin Analysis'!$B1275,'Data Transformation'!$G$425:$G$8425),D1292))</f>
        <v/>
      </c>
      <c r="F1292" t="str">
        <f t="shared" si="159"/>
        <v/>
      </c>
      <c r="G1292">
        <f>Weighting!$H$20</f>
        <v>0</v>
      </c>
      <c r="H1292">
        <f t="array" ref="H1292">FREQUENCY(IF('Data Transformation'!$B$4:$B$8425=B1275,'Data Transformation'!$G$4:$G$8425),'Bin Analysis'!$B1292)</f>
        <v>20</v>
      </c>
      <c r="I1292">
        <f t="shared" si="160"/>
        <v>0</v>
      </c>
      <c r="J1292">
        <f t="shared" si="161"/>
        <v>0</v>
      </c>
      <c r="K1292">
        <f>J1292*Weighting!$W$20</f>
        <v>0</v>
      </c>
      <c r="M1292" s="14"/>
    </row>
    <row r="1293" spans="1:13" x14ac:dyDescent="0.25">
      <c r="A1293" s="32" t="str">
        <f>IF(Weighting!$P$21&gt;0,B1293,"")</f>
        <v/>
      </c>
      <c r="B1293">
        <f>Weighting!$C$21</f>
        <v>2.2860000000000005</v>
      </c>
      <c r="C1293">
        <f>Weighting!$F$21</f>
        <v>0</v>
      </c>
      <c r="D1293" t="b">
        <f>IF(C1293=1,'Data Transformation'!$G$3+0.5*'Data Transformation'!$W$25,IF(C1294=1,D1294-'Data Transformation'!$W$25,FALSE))</f>
        <v>0</v>
      </c>
      <c r="E1293" t="str">
        <f t="array" ref="E1293">IF(ISLOGICAL(D1293),"",FREQUENCY(IF('Data Transformation'!$B$425:$B$8425='Bin Analysis'!$B1275,'Data Transformation'!$G$425:$G$8425),D1293))</f>
        <v/>
      </c>
      <c r="F1293" t="str">
        <f t="shared" si="159"/>
        <v/>
      </c>
      <c r="G1293">
        <f>Weighting!$H$21</f>
        <v>0</v>
      </c>
      <c r="H1293">
        <f t="array" ref="H1293">FREQUENCY(IF('Data Transformation'!$B$4:$B$8425=B1275,'Data Transformation'!$G$4:$G$8425),'Bin Analysis'!$B1293)</f>
        <v>20</v>
      </c>
      <c r="I1293">
        <f t="shared" si="160"/>
        <v>0</v>
      </c>
      <c r="J1293">
        <f t="shared" si="161"/>
        <v>0</v>
      </c>
      <c r="K1293">
        <f>J1293*Weighting!$W$21</f>
        <v>0</v>
      </c>
      <c r="M1293" s="14"/>
    </row>
    <row r="1294" spans="1:13" x14ac:dyDescent="0.25">
      <c r="A1294" s="32" t="str">
        <f>IF(Weighting!$P$22&gt;0,B1294,"")</f>
        <v/>
      </c>
      <c r="B1294">
        <f>Weighting!$C$22</f>
        <v>2.4170000000000007</v>
      </c>
      <c r="C1294">
        <f>Weighting!$F$22</f>
        <v>0</v>
      </c>
      <c r="D1294" t="b">
        <f>IF(C1294=1,'Data Transformation'!$G$3+0.5*'Data Transformation'!$W$25,IF(C1295=1,D1295-'Data Transformation'!$W$25,FALSE))</f>
        <v>0</v>
      </c>
      <c r="E1294" t="str">
        <f t="array" ref="E1294">IF(ISLOGICAL(D1294),"",FREQUENCY(IF('Data Transformation'!$B$425:$B$8425='Bin Analysis'!$B1275,'Data Transformation'!$G$425:$G$8425),D1294))</f>
        <v/>
      </c>
      <c r="F1294" t="str">
        <f t="shared" si="159"/>
        <v/>
      </c>
      <c r="G1294">
        <f>Weighting!$H$22</f>
        <v>0</v>
      </c>
      <c r="H1294">
        <f t="array" ref="H1294">FREQUENCY(IF('Data Transformation'!$B$4:$B$8425=B1275,'Data Transformation'!$G$4:$G$8425),'Bin Analysis'!$B1294)</f>
        <v>20</v>
      </c>
      <c r="I1294">
        <f t="shared" si="160"/>
        <v>0</v>
      </c>
      <c r="J1294">
        <f t="shared" si="161"/>
        <v>0</v>
      </c>
      <c r="K1294">
        <f>J1294*Weighting!$W$22</f>
        <v>0</v>
      </c>
      <c r="M1294" s="14"/>
    </row>
    <row r="1295" spans="1:13" x14ac:dyDescent="0.25">
      <c r="A1295" s="32" t="str">
        <f>IF(Weighting!$P$23&gt;0,B1295,"")</f>
        <v/>
      </c>
      <c r="B1295">
        <f>Weighting!$C$23</f>
        <v>2.5480000000000009</v>
      </c>
      <c r="C1295">
        <f>Weighting!$F$23</f>
        <v>0</v>
      </c>
      <c r="D1295" t="b">
        <f>IF(C1295=1,'Data Transformation'!$G$3+0.5*'Data Transformation'!$W$25,IF(C1296=1,D1296-'Data Transformation'!$W$25,FALSE))</f>
        <v>0</v>
      </c>
      <c r="E1295" t="str">
        <f t="array" ref="E1295">IF(ISLOGICAL(D1295),"",FREQUENCY(IF('Data Transformation'!$B$425:$B$8425='Bin Analysis'!$B1275,'Data Transformation'!$G$425:$G$8425),D1295))</f>
        <v/>
      </c>
      <c r="F1295" t="str">
        <f t="shared" si="159"/>
        <v/>
      </c>
      <c r="G1295">
        <f>Weighting!$H$23</f>
        <v>0</v>
      </c>
      <c r="H1295">
        <f t="array" ref="H1295">FREQUENCY(IF('Data Transformation'!$B$4:$B$8425=B1275,'Data Transformation'!$G$4:$G$8425),'Bin Analysis'!$B1295)</f>
        <v>20</v>
      </c>
      <c r="I1295">
        <f t="shared" si="160"/>
        <v>0</v>
      </c>
      <c r="J1295">
        <f t="shared" si="161"/>
        <v>0</v>
      </c>
      <c r="K1295">
        <f>J1295*Weighting!$W$23</f>
        <v>0</v>
      </c>
      <c r="M1295" s="14"/>
    </row>
    <row r="1296" spans="1:13" x14ac:dyDescent="0.25">
      <c r="A1296" s="32" t="str">
        <f>IF(Weighting!$P$24&gt;0,B1296,"")</f>
        <v/>
      </c>
      <c r="B1296">
        <f>Weighting!$C$24</f>
        <v>2.6790000000000012</v>
      </c>
      <c r="C1296">
        <f>Weighting!$F$24</f>
        <v>0</v>
      </c>
      <c r="D1296" t="b">
        <f>IF(C1296=1,'Data Transformation'!$G$3+0.5*'Data Transformation'!$W$25,IF(C1297=1,D1297-'Data Transformation'!$W$25,FALSE))</f>
        <v>0</v>
      </c>
      <c r="E1296" t="str">
        <f t="array" ref="E1296">IF(ISLOGICAL(D1296),"",FREQUENCY(IF('Data Transformation'!$B$425:$B$8425='Bin Analysis'!$B1275,'Data Transformation'!$G$425:$G$8425),D1296))</f>
        <v/>
      </c>
      <c r="F1296" t="str">
        <f t="shared" si="159"/>
        <v/>
      </c>
      <c r="G1296">
        <f>Weighting!$H$24</f>
        <v>0</v>
      </c>
      <c r="H1296">
        <f t="array" ref="H1296">FREQUENCY(IF('Data Transformation'!$B$4:$B$8425=B1275,'Data Transformation'!$G$4:$G$8425),'Bin Analysis'!$B1296)</f>
        <v>20</v>
      </c>
      <c r="I1296">
        <f t="shared" si="160"/>
        <v>0</v>
      </c>
      <c r="J1296">
        <f t="shared" si="161"/>
        <v>0</v>
      </c>
      <c r="K1296">
        <f>J1296*Weighting!$W$24</f>
        <v>0</v>
      </c>
      <c r="M1296" s="14"/>
    </row>
    <row r="1297" spans="1:25" x14ac:dyDescent="0.25">
      <c r="A1297" s="32" t="str">
        <f>IF(Weighting!$P$25&gt;0,B1297,"")</f>
        <v/>
      </c>
      <c r="B1297">
        <f>Weighting!$C$25</f>
        <v>2.8100000000000014</v>
      </c>
      <c r="C1297">
        <f>Weighting!$F$25</f>
        <v>0</v>
      </c>
      <c r="D1297" t="b">
        <f>IF(C1297=1,'Data Transformation'!$G$3+0.5*'Data Transformation'!$W$25,IF(C1298=1,D1298-'Data Transformation'!$W$25,FALSE))</f>
        <v>0</v>
      </c>
      <c r="E1297" t="str">
        <f t="array" ref="E1297">IF(ISLOGICAL(D1297),"",FREQUENCY(IF('Data Transformation'!$B$425:$B$8425='Bin Analysis'!$B1275,'Data Transformation'!$G$425:$G$8425),D1297))</f>
        <v/>
      </c>
      <c r="F1297" t="str">
        <f t="shared" si="159"/>
        <v/>
      </c>
      <c r="G1297">
        <f>Weighting!$H$25</f>
        <v>0</v>
      </c>
      <c r="H1297">
        <f t="array" ref="H1297">FREQUENCY(IF('Data Transformation'!$B$4:$B$8425=B1275,'Data Transformation'!$G$4:$G$8425),'Bin Analysis'!$B1297)</f>
        <v>20</v>
      </c>
      <c r="I1297">
        <f t="shared" si="160"/>
        <v>0</v>
      </c>
      <c r="J1297">
        <f t="shared" si="161"/>
        <v>0</v>
      </c>
      <c r="K1297">
        <f>J1297*Weighting!$W$25</f>
        <v>0</v>
      </c>
      <c r="M1297" s="14"/>
    </row>
    <row r="1298" spans="1:25" x14ac:dyDescent="0.25">
      <c r="A1298" s="32"/>
      <c r="M1298" s="14"/>
    </row>
    <row r="1299" spans="1:25" ht="23.25" x14ac:dyDescent="0.35">
      <c r="A1299" s="21" t="s">
        <v>0</v>
      </c>
      <c r="B1299" s="21">
        <f>IFERROR(VLOOKUP(C1299,'Data Transformation'!$L$6:$M$426,2,FALSE),"")</f>
        <v>54</v>
      </c>
      <c r="C1299" s="21">
        <f>C1275+1</f>
        <v>54</v>
      </c>
      <c r="D1299" s="21"/>
      <c r="E1299" s="21"/>
      <c r="F1299" s="21"/>
      <c r="G1299" s="21"/>
      <c r="H1299" s="22"/>
      <c r="I1299" s="22"/>
      <c r="J1299" s="22"/>
      <c r="K1299" s="21"/>
      <c r="L1299" s="21">
        <f>B1299</f>
        <v>54</v>
      </c>
      <c r="M1299" s="23">
        <f>INDEX('Data Transformation'!$O$4:$O$424,MATCH($B1299,'Data Transformation'!$M$4:$M$424,0),MATCH($M$2,'Data Transformation'!$O$3,0))</f>
        <v>19</v>
      </c>
      <c r="N1299" s="27">
        <f>IF('Input and Summary Results'!$J$16="minimum",'Bin Analysis'!X1300/(M1299-1),'Bin Analysis'!Y1299/('Bin Analysis'!M1299-1))</f>
        <v>0</v>
      </c>
      <c r="O1299" s="27">
        <f>IF(M1299=FALSE,NA(),(VLOOKUP(1,C1302:K1321,4,FALSE))/(M1299-1))</f>
        <v>0.27777777777777779</v>
      </c>
      <c r="P1299" s="27">
        <f>IF(M1299=FALSE,NA(),SUM(J1302:J1321)/Weighting!$S$5)</f>
        <v>0.7</v>
      </c>
      <c r="Q1299" s="27">
        <f>IF(M1299=FALSE,NA(),SUM(K1302:K1321)/Weighting!$S$6)</f>
        <v>0.65217391304347827</v>
      </c>
      <c r="R1299" s="27">
        <f>IF(M1299=FALSE,NA(),(VLOOKUP(1,G1302:K1321,3,FALSE))/(M1299-1))</f>
        <v>5.5555555555555552E-2</v>
      </c>
      <c r="S1299" s="22" t="str">
        <f>IF(M1299=FALSE,NA(),IF(SUM(J1302:J1321)=2,"yes","no"))</f>
        <v>no</v>
      </c>
      <c r="X1299" s="2" cm="2">
        <f t="array" ref="X1299:X1300">FREQUENCY(IF('Data Transformation'!$B$425:$B$6424='Bin Analysis'!L1299,'Data Transformation'!$G$425:$G$6424),'Data Transformation'!$U$11)</f>
        <v>18</v>
      </c>
      <c r="Y1299" s="2" cm="2">
        <f t="array" ref="Y1299:Y1300">FREQUENCY(IF('Data Transformation'!$B$425:$B$6424='Bin Analysis'!L1299,'Data Transformation'!$G$425:$G$6424),'Data Transformation'!$U$12)</f>
        <v>13</v>
      </c>
    </row>
    <row r="1300" spans="1:25" x14ac:dyDescent="0.25">
      <c r="A1300" s="14" t="s">
        <v>67</v>
      </c>
      <c r="B1300" t="s">
        <v>47</v>
      </c>
      <c r="C1300" t="s">
        <v>5</v>
      </c>
      <c r="D1300" t="s">
        <v>100</v>
      </c>
      <c r="E1300" t="s">
        <v>101</v>
      </c>
      <c r="F1300" t="s">
        <v>102</v>
      </c>
      <c r="G1300" t="s">
        <v>70</v>
      </c>
      <c r="H1300" t="s">
        <v>31</v>
      </c>
      <c r="I1300" t="s">
        <v>32</v>
      </c>
      <c r="J1300" t="s">
        <v>46</v>
      </c>
      <c r="K1300" s="14" t="s">
        <v>45</v>
      </c>
      <c r="M1300" s="14"/>
      <c r="X1300" s="2">
        <v>0</v>
      </c>
      <c r="Y1300" s="2">
        <v>5</v>
      </c>
    </row>
    <row r="1301" spans="1:25" x14ac:dyDescent="0.25">
      <c r="A1301" s="32"/>
      <c r="D1301" t="b">
        <f>IF(C1301=1,'Data Transformation'!$G$3+0.5*'Data Transformation'!$W$25,IF(C1302=1,D1302-'Data Transformation'!$W$25,FALSE))</f>
        <v>0</v>
      </c>
      <c r="E1301" t="str">
        <f t="array" ref="E1301">IF(ISLOGICAL(D1301),"",FREQUENCY(IF('Data Transformation'!$B$425:$B$8425='Bin Analysis'!$B1299,'Data Transformation'!$G$425:$G$8425),D1301))</f>
        <v/>
      </c>
      <c r="F1301" t="str">
        <f>IF(ISLOGICAL(D1301),"",E1301-E1300)</f>
        <v/>
      </c>
      <c r="M1301" s="14"/>
    </row>
    <row r="1302" spans="1:25" x14ac:dyDescent="0.25">
      <c r="A1302" s="32">
        <f>IF(Weighting!$P$6&gt;0,B1302,"")</f>
        <v>0.32100000000000001</v>
      </c>
      <c r="B1302">
        <f>Weighting!$C$6</f>
        <v>0.32100000000000001</v>
      </c>
      <c r="C1302">
        <f>Weighting!$F$6</f>
        <v>0</v>
      </c>
      <c r="D1302" t="b">
        <f>IF(C1302=1,'Data Transformation'!$G$3+0.5*'Data Transformation'!$W$25,IF(C1303=1,D1303-'Data Transformation'!$W$25,FALSE))</f>
        <v>0</v>
      </c>
      <c r="E1302" t="str">
        <f t="array" ref="E1302">IF(ISLOGICAL(D1302),"",FREQUENCY(IF('Data Transformation'!$B$425:$B$8425='Bin Analysis'!$B1299,'Data Transformation'!$G$425:$G$8425),D1302))</f>
        <v/>
      </c>
      <c r="F1302" t="str">
        <f>IF(ISLOGICAL(D1302),"",E1302-E1301)</f>
        <v/>
      </c>
      <c r="G1302">
        <f>Weighting!$H$6</f>
        <v>1</v>
      </c>
      <c r="H1302">
        <f t="array" ref="H1302">FREQUENCY(IF('Data Transformation'!$B$4:$B$8425=B1299,'Data Transformation'!$G$4:$G$8425),'Bin Analysis'!$B1302)</f>
        <v>1</v>
      </c>
      <c r="I1302">
        <f>H1302-H1301</f>
        <v>1</v>
      </c>
      <c r="J1302">
        <f>IF(I1302=0,0,1)</f>
        <v>1</v>
      </c>
      <c r="K1302">
        <f>J1302*Weighting!$W$6</f>
        <v>1</v>
      </c>
      <c r="M1302" s="14"/>
    </row>
    <row r="1303" spans="1:25" x14ac:dyDescent="0.25">
      <c r="A1303" s="32">
        <f>IF(Weighting!$P$7&gt;0,B1303,"")</f>
        <v>0.45200000000000001</v>
      </c>
      <c r="B1303">
        <f>Weighting!$C$7</f>
        <v>0.45200000000000001</v>
      </c>
      <c r="C1303">
        <f>Weighting!$F$7</f>
        <v>0</v>
      </c>
      <c r="D1303" t="b">
        <f>IF(C1303=1,'Data Transformation'!$G$3+0.5*'Data Transformation'!$W$25,IF(C1304=1,D1304-'Data Transformation'!$W$25,FALSE))</f>
        <v>0</v>
      </c>
      <c r="E1303" t="str">
        <f t="array" ref="E1303">IF(ISLOGICAL(D1303),"",FREQUENCY(IF('Data Transformation'!$B$425:$B$8425='Bin Analysis'!$B1299,'Data Transformation'!$G$425:$G$8425),D1303))</f>
        <v/>
      </c>
      <c r="F1303" t="str">
        <f t="shared" ref="F1303:F1321" si="162">IF(ISLOGICAL(D1303),"",E1303-E1302)</f>
        <v/>
      </c>
      <c r="G1303">
        <f>Weighting!$H$7</f>
        <v>0</v>
      </c>
      <c r="H1303">
        <f t="array" ref="H1303">FREQUENCY(IF('Data Transformation'!$B$4:$B$8425=B1299,'Data Transformation'!$G$4:$G$8425),'Bin Analysis'!$B1303)</f>
        <v>5</v>
      </c>
      <c r="I1303">
        <f t="shared" ref="I1303:I1321" si="163">H1303-H1302</f>
        <v>4</v>
      </c>
      <c r="J1303">
        <f>IF(I1303=0,0,1)</f>
        <v>1</v>
      </c>
      <c r="K1303">
        <f>J1303*Weighting!$W$7</f>
        <v>2</v>
      </c>
      <c r="M1303" s="14"/>
    </row>
    <row r="1304" spans="1:25" x14ac:dyDescent="0.25">
      <c r="A1304" s="32">
        <f>IF(Weighting!$P$8&gt;0,B1304,"")</f>
        <v>0.58299999999999996</v>
      </c>
      <c r="B1304">
        <f>Weighting!$C$8</f>
        <v>0.58299999999999996</v>
      </c>
      <c r="C1304">
        <f>Weighting!$F$8</f>
        <v>0</v>
      </c>
      <c r="D1304" t="b">
        <f>IF(C1304=1,'Data Transformation'!$G$3+0.5*'Data Transformation'!$W$25,IF(C1305=1,D1305-'Data Transformation'!$W$25,FALSE))</f>
        <v>0</v>
      </c>
      <c r="E1304" t="str">
        <f t="array" ref="E1304">IF(ISLOGICAL(D1304),"",FREQUENCY(IF('Data Transformation'!$B$425:$B$8425='Bin Analysis'!$B1299,'Data Transformation'!$G$425:$G$8425),D1304))</f>
        <v/>
      </c>
      <c r="F1304" t="str">
        <f t="shared" si="162"/>
        <v/>
      </c>
      <c r="G1304">
        <f>Weighting!$H$8</f>
        <v>0</v>
      </c>
      <c r="H1304">
        <f t="array" ref="H1304">FREQUENCY(IF('Data Transformation'!$B$4:$B$8425=B1299,'Data Transformation'!$G$4:$G$8425),'Bin Analysis'!$B1304)</f>
        <v>7</v>
      </c>
      <c r="I1304">
        <f t="shared" si="163"/>
        <v>2</v>
      </c>
      <c r="J1304">
        <f t="shared" ref="J1304:J1321" si="164">IF(I1304=0,0,1)</f>
        <v>1</v>
      </c>
      <c r="K1304">
        <f>J1304*Weighting!$W$8</f>
        <v>3</v>
      </c>
      <c r="M1304" s="14"/>
    </row>
    <row r="1305" spans="1:25" x14ac:dyDescent="0.25">
      <c r="A1305" s="32">
        <f>IF(Weighting!$P$9&gt;0,B1305,"")</f>
        <v>0.71399999999999997</v>
      </c>
      <c r="B1305" s="50">
        <f>Weighting!$C$9</f>
        <v>0.71399999999999997</v>
      </c>
      <c r="C1305">
        <f>Weighting!$F$9</f>
        <v>0</v>
      </c>
      <c r="D1305" t="b">
        <f>IF(C1305=1,'Data Transformation'!$G$3+0.5*'Data Transformation'!$W$25,IF(C1306=1,D1306-'Data Transformation'!$W$25,FALSE))</f>
        <v>0</v>
      </c>
      <c r="E1305" t="str">
        <f t="array" ref="E1305">IF(ISLOGICAL(D1305),"",FREQUENCY(IF('Data Transformation'!$B$425:$B$8425='Bin Analysis'!$B1299,'Data Transformation'!$G$425:$G$8425),D1305))</f>
        <v/>
      </c>
      <c r="F1305" t="str">
        <f t="shared" si="162"/>
        <v/>
      </c>
      <c r="G1305">
        <f>Weighting!$H$9</f>
        <v>0</v>
      </c>
      <c r="H1305">
        <f t="array" ref="H1305">FREQUENCY(IF('Data Transformation'!$B$4:$B$8425=B1299,'Data Transformation'!$G$4:$G$8425),'Bin Analysis'!$B1305)</f>
        <v>9</v>
      </c>
      <c r="I1305">
        <f t="shared" si="163"/>
        <v>2</v>
      </c>
      <c r="J1305">
        <f t="shared" si="164"/>
        <v>1</v>
      </c>
      <c r="K1305">
        <f>J1305*Weighting!$W$9</f>
        <v>3</v>
      </c>
      <c r="M1305" s="14"/>
    </row>
    <row r="1306" spans="1:25" x14ac:dyDescent="0.25">
      <c r="A1306" s="32">
        <f>IF(Weighting!$P$10&gt;0,B1306,"")</f>
        <v>0.84499999999999997</v>
      </c>
      <c r="B1306">
        <f>Weighting!$C$10</f>
        <v>0.84499999999999997</v>
      </c>
      <c r="C1306">
        <f>Weighting!$F$10</f>
        <v>0</v>
      </c>
      <c r="D1306" t="b">
        <f>IF(C1306=1,'Data Transformation'!$G$3+0.5*'Data Transformation'!$W$25,IF(C1307=1,D1307-'Data Transformation'!$W$25,FALSE))</f>
        <v>0</v>
      </c>
      <c r="E1306" t="str">
        <f t="array" ref="E1306">IF(ISLOGICAL(D1306),"",FREQUENCY(IF('Data Transformation'!$B$425:$B$8425='Bin Analysis'!$B1299,'Data Transformation'!$G$425:$G$8425),D1306))</f>
        <v/>
      </c>
      <c r="F1306" t="str">
        <f t="shared" si="162"/>
        <v/>
      </c>
      <c r="G1306">
        <f>Weighting!$H$10</f>
        <v>0</v>
      </c>
      <c r="H1306">
        <f t="array" ref="H1306">FREQUENCY(IF('Data Transformation'!$B$4:$B$8425=B1299,'Data Transformation'!$G$4:$G$8425),'Bin Analysis'!$B1306)</f>
        <v>13</v>
      </c>
      <c r="I1306">
        <f t="shared" si="163"/>
        <v>4</v>
      </c>
      <c r="J1306">
        <f t="shared" si="164"/>
        <v>1</v>
      </c>
      <c r="K1306">
        <f>J1306*Weighting!$W$10</f>
        <v>3</v>
      </c>
      <c r="M1306" s="14"/>
    </row>
    <row r="1307" spans="1:25" x14ac:dyDescent="0.25">
      <c r="A1307" s="32">
        <f>IF(Weighting!$P$11&gt;0,B1307,"")</f>
        <v>0.97599999999999998</v>
      </c>
      <c r="B1307">
        <f>Weighting!$C$11</f>
        <v>0.97599999999999998</v>
      </c>
      <c r="C1307">
        <f>Weighting!$F$11</f>
        <v>0</v>
      </c>
      <c r="D1307">
        <f>IF(C1307=1,'Data Transformation'!$G$3+0.5*'Data Transformation'!$W$25,IF(C1308=1,D1308-'Data Transformation'!$W$25,FALSE))</f>
        <v>0.86899999999999999</v>
      </c>
      <c r="E1307">
        <f t="array" ref="E1307">IF(ISLOGICAL(D1307),"",FREQUENCY(IF('Data Transformation'!$B$425:$B$8425='Bin Analysis'!$B1299,'Data Transformation'!$G$425:$G$8425),D1307))</f>
        <v>13</v>
      </c>
      <c r="F1307" t="e">
        <f t="shared" si="162"/>
        <v>#VALUE!</v>
      </c>
      <c r="G1307">
        <f>Weighting!$H$11</f>
        <v>0</v>
      </c>
      <c r="H1307">
        <f t="array" ref="H1307">FREQUENCY(IF('Data Transformation'!$B$4:$B$8425=B1299,'Data Transformation'!$G$4:$G$8425),'Bin Analysis'!$B1307)</f>
        <v>18</v>
      </c>
      <c r="I1307">
        <f t="shared" si="163"/>
        <v>5</v>
      </c>
      <c r="J1307">
        <f t="shared" si="164"/>
        <v>1</v>
      </c>
      <c r="K1307">
        <f>J1307*Weighting!$W$11</f>
        <v>2</v>
      </c>
      <c r="M1307" s="14"/>
    </row>
    <row r="1308" spans="1:25" x14ac:dyDescent="0.25">
      <c r="A1308" s="32">
        <f>IF(Weighting!$P$12&gt;0,B1308,"")</f>
        <v>1.107</v>
      </c>
      <c r="B1308">
        <f>Weighting!$C$12</f>
        <v>1.107</v>
      </c>
      <c r="C1308">
        <f>Weighting!$F$12</f>
        <v>1</v>
      </c>
      <c r="D1308">
        <f>IF(C1308=1,'Data Transformation'!$G$3+0.5*'Data Transformation'!$W$25,IF(C1309=1,D1309-'Data Transformation'!$W$25,FALSE))</f>
        <v>1.131</v>
      </c>
      <c r="E1308">
        <f t="array" ref="E1308">IF(ISLOGICAL(D1308),"",FREQUENCY(IF('Data Transformation'!$B$425:$B$8425='Bin Analysis'!$B1299,'Data Transformation'!$G$425:$G$8425),D1308))</f>
        <v>18</v>
      </c>
      <c r="F1308">
        <f t="shared" si="162"/>
        <v>5</v>
      </c>
      <c r="G1308">
        <f>Weighting!$H$12</f>
        <v>0</v>
      </c>
      <c r="H1308">
        <f t="array" ref="H1308">FREQUENCY(IF('Data Transformation'!$B$4:$B$8425=B1299,'Data Transformation'!$G$4:$G$8425),'Bin Analysis'!$B1308)</f>
        <v>19</v>
      </c>
      <c r="I1308">
        <f t="shared" si="163"/>
        <v>1</v>
      </c>
      <c r="J1308">
        <f t="shared" si="164"/>
        <v>1</v>
      </c>
      <c r="K1308">
        <f>J1308*Weighting!$W$12</f>
        <v>1</v>
      </c>
      <c r="M1308" s="14"/>
    </row>
    <row r="1309" spans="1:25" x14ac:dyDescent="0.25">
      <c r="A1309" s="32">
        <f>IF(Weighting!$P$13&gt;0,B1309,"")</f>
        <v>1.238</v>
      </c>
      <c r="B1309">
        <f>Weighting!$C$13</f>
        <v>1.238</v>
      </c>
      <c r="C1309">
        <f>Weighting!$F$13</f>
        <v>0</v>
      </c>
      <c r="D1309" t="b">
        <f>IF(C1309=1,'Data Transformation'!$G$3+0.5*'Data Transformation'!$W$25,IF(C1310=1,D1310-'Data Transformation'!$W$25,FALSE))</f>
        <v>0</v>
      </c>
      <c r="E1309" t="str">
        <f t="array" ref="E1309">IF(ISLOGICAL(D1309),"",FREQUENCY(IF('Data Transformation'!$B$425:$B$8425='Bin Analysis'!$B1299,'Data Transformation'!$G$425:$G$8425),D1309))</f>
        <v/>
      </c>
      <c r="F1309" t="str">
        <f t="shared" si="162"/>
        <v/>
      </c>
      <c r="G1309">
        <f>Weighting!$H$13</f>
        <v>0</v>
      </c>
      <c r="H1309">
        <f t="array" ref="H1309">FREQUENCY(IF('Data Transformation'!$B$4:$B$8425=B1299,'Data Transformation'!$G$4:$G$8425),'Bin Analysis'!$B1309)</f>
        <v>19</v>
      </c>
      <c r="I1309">
        <f t="shared" si="163"/>
        <v>0</v>
      </c>
      <c r="J1309">
        <f t="shared" si="164"/>
        <v>0</v>
      </c>
      <c r="K1309">
        <f>J1309*Weighting!$W$13</f>
        <v>0</v>
      </c>
      <c r="M1309" s="14"/>
    </row>
    <row r="1310" spans="1:25" x14ac:dyDescent="0.25">
      <c r="A1310" s="32">
        <f>IF(Weighting!$P$14&gt;0,B1310,"")</f>
        <v>1.369</v>
      </c>
      <c r="B1310">
        <f>Weighting!$C$14</f>
        <v>1.369</v>
      </c>
      <c r="C1310">
        <f>Weighting!$F$14</f>
        <v>0</v>
      </c>
      <c r="D1310" t="b">
        <f>IF(C1310=1,'Data Transformation'!$G$3+0.5*'Data Transformation'!$W$25,IF(C1311=1,D1311-'Data Transformation'!$W$25,FALSE))</f>
        <v>0</v>
      </c>
      <c r="E1310" t="str">
        <f t="array" ref="E1310">IF(ISLOGICAL(D1310),"",FREQUENCY(IF('Data Transformation'!$B$425:$B$8425='Bin Analysis'!$B1299,'Data Transformation'!$G$425:$G$8425),D1310))</f>
        <v/>
      </c>
      <c r="F1310" t="str">
        <f t="shared" si="162"/>
        <v/>
      </c>
      <c r="G1310">
        <f>Weighting!$H$14</f>
        <v>0</v>
      </c>
      <c r="H1310">
        <f t="array" ref="H1310">FREQUENCY(IF('Data Transformation'!$B$4:$B$8425=B1299,'Data Transformation'!$G$4:$G$8425),'Bin Analysis'!$B1310)</f>
        <v>19</v>
      </c>
      <c r="I1310">
        <f t="shared" si="163"/>
        <v>0</v>
      </c>
      <c r="J1310">
        <f t="shared" si="164"/>
        <v>0</v>
      </c>
      <c r="K1310">
        <f>J1310*Weighting!$W$14</f>
        <v>0</v>
      </c>
      <c r="M1310" s="14"/>
    </row>
    <row r="1311" spans="1:25" x14ac:dyDescent="0.25">
      <c r="A1311" s="32">
        <f>IF(Weighting!$P$15&gt;0,B1311,"")</f>
        <v>1.5000009999999999</v>
      </c>
      <c r="B1311">
        <f>Weighting!$C$15</f>
        <v>1.5000009999999999</v>
      </c>
      <c r="C1311">
        <f>Weighting!$F$15</f>
        <v>0</v>
      </c>
      <c r="D1311" t="b">
        <f>IF(C1311=1,'Data Transformation'!$G$3+0.5*'Data Transformation'!$W$25,IF(C1312=1,D1312-'Data Transformation'!$W$25,FALSE))</f>
        <v>0</v>
      </c>
      <c r="E1311" t="str">
        <f t="array" ref="E1311">IF(ISLOGICAL(D1311),"",FREQUENCY(IF('Data Transformation'!$B$425:$B$8425='Bin Analysis'!$B1299,'Data Transformation'!$G$425:$G$8425),D1311))</f>
        <v/>
      </c>
      <c r="F1311" t="str">
        <f t="shared" si="162"/>
        <v/>
      </c>
      <c r="G1311">
        <f>Weighting!$H$15</f>
        <v>0</v>
      </c>
      <c r="H1311">
        <f t="array" ref="H1311">FREQUENCY(IF('Data Transformation'!$B$4:$B$8425=B1299,'Data Transformation'!$G$4:$G$8425),'Bin Analysis'!$B1311)</f>
        <v>19</v>
      </c>
      <c r="I1311">
        <f t="shared" si="163"/>
        <v>0</v>
      </c>
      <c r="J1311">
        <f t="shared" si="164"/>
        <v>0</v>
      </c>
      <c r="K1311">
        <f>J1311*Weighting!$W$15</f>
        <v>0</v>
      </c>
      <c r="M1311" s="14"/>
    </row>
    <row r="1312" spans="1:25" x14ac:dyDescent="0.25">
      <c r="A1312" s="32" t="str">
        <f>IF(Weighting!$P$16&gt;0,B1312,"")</f>
        <v/>
      </c>
      <c r="B1312">
        <f>Weighting!$C$16</f>
        <v>1.631</v>
      </c>
      <c r="C1312">
        <f>Weighting!$F$16</f>
        <v>0</v>
      </c>
      <c r="D1312" t="b">
        <f>IF(C1312=1,'Data Transformation'!$G$3+0.5*'Data Transformation'!$W$25,IF(C1313=1,D1313-'Data Transformation'!$W$25,FALSE))</f>
        <v>0</v>
      </c>
      <c r="E1312" t="str">
        <f t="array" ref="E1312">IF(ISLOGICAL(D1312),"",FREQUENCY(IF('Data Transformation'!$B$425:$B$8425='Bin Analysis'!$B1299,'Data Transformation'!$G$425:$G$8425),D1312))</f>
        <v/>
      </c>
      <c r="F1312" t="str">
        <f t="shared" si="162"/>
        <v/>
      </c>
      <c r="G1312">
        <f>Weighting!$H$16</f>
        <v>0</v>
      </c>
      <c r="H1312">
        <f t="array" ref="H1312">FREQUENCY(IF('Data Transformation'!$B$4:$B$8425=B1299,'Data Transformation'!$G$4:$G$8425),'Bin Analysis'!$B1312)</f>
        <v>19</v>
      </c>
      <c r="I1312">
        <f t="shared" si="163"/>
        <v>0</v>
      </c>
      <c r="J1312">
        <f t="shared" si="164"/>
        <v>0</v>
      </c>
      <c r="K1312">
        <f>J1312*Weighting!$W$16</f>
        <v>0</v>
      </c>
      <c r="M1312" s="14"/>
    </row>
    <row r="1313" spans="1:25" x14ac:dyDescent="0.25">
      <c r="A1313" s="32" t="str">
        <f>IF(Weighting!$P$17&gt;0,B1313,"")</f>
        <v/>
      </c>
      <c r="B1313">
        <f>Weighting!$C$17</f>
        <v>1.762</v>
      </c>
      <c r="C1313">
        <f>Weighting!$F$17</f>
        <v>0</v>
      </c>
      <c r="D1313" t="b">
        <f>IF(C1313=1,'Data Transformation'!$G$3+0.5*'Data Transformation'!$W$25,IF(C1314=1,D1314-'Data Transformation'!$W$25,FALSE))</f>
        <v>0</v>
      </c>
      <c r="E1313" t="str">
        <f t="array" ref="E1313">IF(ISLOGICAL(D1313),"",FREQUENCY(IF('Data Transformation'!$B$425:$B$8425='Bin Analysis'!$B1299,'Data Transformation'!$G$425:$G$8425),D1313))</f>
        <v/>
      </c>
      <c r="F1313" t="str">
        <f t="shared" si="162"/>
        <v/>
      </c>
      <c r="G1313">
        <f>Weighting!$H$17</f>
        <v>0</v>
      </c>
      <c r="H1313">
        <f t="array" ref="H1313">FREQUENCY(IF('Data Transformation'!$B$4:$B$8425=B1299,'Data Transformation'!$G$4:$G$8425),'Bin Analysis'!$B1313)</f>
        <v>19</v>
      </c>
      <c r="I1313">
        <f t="shared" si="163"/>
        <v>0</v>
      </c>
      <c r="J1313">
        <f t="shared" si="164"/>
        <v>0</v>
      </c>
      <c r="K1313">
        <f>J1313*Weighting!$W$17</f>
        <v>0</v>
      </c>
      <c r="M1313" s="14"/>
    </row>
    <row r="1314" spans="1:25" x14ac:dyDescent="0.25">
      <c r="A1314" s="32" t="str">
        <f>IF(Weighting!$P$18&gt;0,B1314,"")</f>
        <v/>
      </c>
      <c r="B1314">
        <f>Weighting!$C$18</f>
        <v>1.893</v>
      </c>
      <c r="C1314">
        <f>Weighting!$F$18</f>
        <v>0</v>
      </c>
      <c r="D1314" t="b">
        <f>IF(C1314=1,'Data Transformation'!$G$3+0.5*'Data Transformation'!$W$25,IF(C1315=1,D1315-'Data Transformation'!$W$25,FALSE))</f>
        <v>0</v>
      </c>
      <c r="E1314" t="str">
        <f t="array" ref="E1314">IF(ISLOGICAL(D1314),"",FREQUENCY(IF('Data Transformation'!$B$425:$B$8425='Bin Analysis'!$B1299,'Data Transformation'!$G$425:$G$8425),D1314))</f>
        <v/>
      </c>
      <c r="F1314" t="str">
        <f t="shared" si="162"/>
        <v/>
      </c>
      <c r="G1314">
        <f>Weighting!$H$18</f>
        <v>0</v>
      </c>
      <c r="H1314">
        <f t="array" ref="H1314">FREQUENCY(IF('Data Transformation'!$B$4:$B$8425=B1299,'Data Transformation'!$G$4:$G$8425),'Bin Analysis'!$B1314)</f>
        <v>19</v>
      </c>
      <c r="I1314">
        <f t="shared" si="163"/>
        <v>0</v>
      </c>
      <c r="J1314">
        <f t="shared" si="164"/>
        <v>0</v>
      </c>
      <c r="K1314">
        <f>J1314*Weighting!$W$18</f>
        <v>0</v>
      </c>
      <c r="M1314" s="14"/>
    </row>
    <row r="1315" spans="1:25" x14ac:dyDescent="0.25">
      <c r="A1315" s="32" t="str">
        <f>IF(Weighting!$P$19&gt;0,B1315,"")</f>
        <v/>
      </c>
      <c r="B1315">
        <f>Weighting!$C$19</f>
        <v>2.024</v>
      </c>
      <c r="C1315">
        <f>Weighting!$F$19</f>
        <v>0</v>
      </c>
      <c r="D1315" t="b">
        <f>IF(C1315=1,'Data Transformation'!$G$3+0.5*'Data Transformation'!$W$25,IF(C1316=1,D1316-'Data Transformation'!$W$25,FALSE))</f>
        <v>0</v>
      </c>
      <c r="E1315" t="str">
        <f t="array" ref="E1315">IF(ISLOGICAL(D1315),"",FREQUENCY(IF('Data Transformation'!$B$425:$B$8425='Bin Analysis'!$B1299,'Data Transformation'!$G$425:$G$8425),D1315))</f>
        <v/>
      </c>
      <c r="F1315" t="str">
        <f t="shared" si="162"/>
        <v/>
      </c>
      <c r="G1315">
        <f>Weighting!$H$19</f>
        <v>0</v>
      </c>
      <c r="H1315">
        <f t="array" ref="H1315">FREQUENCY(IF('Data Transformation'!$B$4:$B$8425=B1299,'Data Transformation'!$G$4:$G$8425),'Bin Analysis'!$B1315)</f>
        <v>19</v>
      </c>
      <c r="I1315">
        <f t="shared" si="163"/>
        <v>0</v>
      </c>
      <c r="J1315">
        <f t="shared" si="164"/>
        <v>0</v>
      </c>
      <c r="K1315">
        <f>J1315*Weighting!$W$19</f>
        <v>0</v>
      </c>
      <c r="M1315" s="14"/>
    </row>
    <row r="1316" spans="1:25" x14ac:dyDescent="0.25">
      <c r="A1316" s="32" t="str">
        <f>IF(Weighting!$P$20&gt;0,B1316,"")</f>
        <v/>
      </c>
      <c r="B1316">
        <f>Weighting!$C$20</f>
        <v>2.1550000000000002</v>
      </c>
      <c r="C1316">
        <f>Weighting!$F$20</f>
        <v>0</v>
      </c>
      <c r="D1316" t="b">
        <f>IF(C1316=1,'Data Transformation'!$G$3+0.5*'Data Transformation'!$W$25,IF(C1317=1,D1317-'Data Transformation'!$W$25,FALSE))</f>
        <v>0</v>
      </c>
      <c r="E1316" t="str">
        <f t="array" ref="E1316">IF(ISLOGICAL(D1316),"",FREQUENCY(IF('Data Transformation'!$B$425:$B$8425='Bin Analysis'!$B1299,'Data Transformation'!$G$425:$G$8425),D1316))</f>
        <v/>
      </c>
      <c r="F1316" t="str">
        <f t="shared" si="162"/>
        <v/>
      </c>
      <c r="G1316">
        <f>Weighting!$H$20</f>
        <v>0</v>
      </c>
      <c r="H1316">
        <f t="array" ref="H1316">FREQUENCY(IF('Data Transformation'!$B$4:$B$8425=B1299,'Data Transformation'!$G$4:$G$8425),'Bin Analysis'!$B1316)</f>
        <v>19</v>
      </c>
      <c r="I1316">
        <f t="shared" si="163"/>
        <v>0</v>
      </c>
      <c r="J1316">
        <f t="shared" si="164"/>
        <v>0</v>
      </c>
      <c r="K1316">
        <f>J1316*Weighting!$W$20</f>
        <v>0</v>
      </c>
      <c r="M1316" s="14"/>
    </row>
    <row r="1317" spans="1:25" x14ac:dyDescent="0.25">
      <c r="A1317" s="32" t="str">
        <f>IF(Weighting!$P$21&gt;0,B1317,"")</f>
        <v/>
      </c>
      <c r="B1317">
        <f>Weighting!$C$21</f>
        <v>2.2860000000000005</v>
      </c>
      <c r="C1317">
        <f>Weighting!$F$21</f>
        <v>0</v>
      </c>
      <c r="D1317" t="b">
        <f>IF(C1317=1,'Data Transformation'!$G$3+0.5*'Data Transformation'!$W$25,IF(C1318=1,D1318-'Data Transformation'!$W$25,FALSE))</f>
        <v>0</v>
      </c>
      <c r="E1317" t="str">
        <f t="array" ref="E1317">IF(ISLOGICAL(D1317),"",FREQUENCY(IF('Data Transformation'!$B$425:$B$8425='Bin Analysis'!$B1299,'Data Transformation'!$G$425:$G$8425),D1317))</f>
        <v/>
      </c>
      <c r="F1317" t="str">
        <f t="shared" si="162"/>
        <v/>
      </c>
      <c r="G1317">
        <f>Weighting!$H$21</f>
        <v>0</v>
      </c>
      <c r="H1317">
        <f t="array" ref="H1317">FREQUENCY(IF('Data Transformation'!$B$4:$B$8425=B1299,'Data Transformation'!$G$4:$G$8425),'Bin Analysis'!$B1317)</f>
        <v>19</v>
      </c>
      <c r="I1317">
        <f t="shared" si="163"/>
        <v>0</v>
      </c>
      <c r="J1317">
        <f t="shared" si="164"/>
        <v>0</v>
      </c>
      <c r="K1317">
        <f>J1317*Weighting!$W$21</f>
        <v>0</v>
      </c>
      <c r="M1317" s="14"/>
    </row>
    <row r="1318" spans="1:25" x14ac:dyDescent="0.25">
      <c r="A1318" s="32" t="str">
        <f>IF(Weighting!$P$22&gt;0,B1318,"")</f>
        <v/>
      </c>
      <c r="B1318">
        <f>Weighting!$C$22</f>
        <v>2.4170000000000007</v>
      </c>
      <c r="C1318">
        <f>Weighting!$F$22</f>
        <v>0</v>
      </c>
      <c r="D1318" t="b">
        <f>IF(C1318=1,'Data Transformation'!$G$3+0.5*'Data Transformation'!$W$25,IF(C1319=1,D1319-'Data Transformation'!$W$25,FALSE))</f>
        <v>0</v>
      </c>
      <c r="E1318" t="str">
        <f t="array" ref="E1318">IF(ISLOGICAL(D1318),"",FREQUENCY(IF('Data Transformation'!$B$425:$B$8425='Bin Analysis'!$B1299,'Data Transformation'!$G$425:$G$8425),D1318))</f>
        <v/>
      </c>
      <c r="F1318" t="str">
        <f t="shared" si="162"/>
        <v/>
      </c>
      <c r="G1318">
        <f>Weighting!$H$22</f>
        <v>0</v>
      </c>
      <c r="H1318">
        <f t="array" ref="H1318">FREQUENCY(IF('Data Transformation'!$B$4:$B$8425=B1299,'Data Transformation'!$G$4:$G$8425),'Bin Analysis'!$B1318)</f>
        <v>19</v>
      </c>
      <c r="I1318">
        <f t="shared" si="163"/>
        <v>0</v>
      </c>
      <c r="J1318">
        <f t="shared" si="164"/>
        <v>0</v>
      </c>
      <c r="K1318">
        <f>J1318*Weighting!$W$22</f>
        <v>0</v>
      </c>
      <c r="M1318" s="14"/>
    </row>
    <row r="1319" spans="1:25" x14ac:dyDescent="0.25">
      <c r="A1319" s="32" t="str">
        <f>IF(Weighting!$P$23&gt;0,B1319,"")</f>
        <v/>
      </c>
      <c r="B1319">
        <f>Weighting!$C$23</f>
        <v>2.5480000000000009</v>
      </c>
      <c r="C1319">
        <f>Weighting!$F$23</f>
        <v>0</v>
      </c>
      <c r="D1319" t="b">
        <f>IF(C1319=1,'Data Transformation'!$G$3+0.5*'Data Transformation'!$W$25,IF(C1320=1,D1320-'Data Transformation'!$W$25,FALSE))</f>
        <v>0</v>
      </c>
      <c r="E1319" t="str">
        <f t="array" ref="E1319">IF(ISLOGICAL(D1319),"",FREQUENCY(IF('Data Transformation'!$B$425:$B$8425='Bin Analysis'!$B1299,'Data Transformation'!$G$425:$G$8425),D1319))</f>
        <v/>
      </c>
      <c r="F1319" t="str">
        <f t="shared" si="162"/>
        <v/>
      </c>
      <c r="G1319">
        <f>Weighting!$H$23</f>
        <v>0</v>
      </c>
      <c r="H1319">
        <f t="array" ref="H1319">FREQUENCY(IF('Data Transformation'!$B$4:$B$8425=B1299,'Data Transformation'!$G$4:$G$8425),'Bin Analysis'!$B1319)</f>
        <v>19</v>
      </c>
      <c r="I1319">
        <f t="shared" si="163"/>
        <v>0</v>
      </c>
      <c r="J1319">
        <f t="shared" si="164"/>
        <v>0</v>
      </c>
      <c r="K1319">
        <f>J1319*Weighting!$W$23</f>
        <v>0</v>
      </c>
      <c r="M1319" s="14"/>
    </row>
    <row r="1320" spans="1:25" x14ac:dyDescent="0.25">
      <c r="A1320" s="32" t="str">
        <f>IF(Weighting!$P$24&gt;0,B1320,"")</f>
        <v/>
      </c>
      <c r="B1320">
        <f>Weighting!$C$24</f>
        <v>2.6790000000000012</v>
      </c>
      <c r="C1320">
        <f>Weighting!$F$24</f>
        <v>0</v>
      </c>
      <c r="D1320" t="b">
        <f>IF(C1320=1,'Data Transformation'!$G$3+0.5*'Data Transformation'!$W$25,IF(C1321=1,D1321-'Data Transformation'!$W$25,FALSE))</f>
        <v>0</v>
      </c>
      <c r="E1320" t="str">
        <f t="array" ref="E1320">IF(ISLOGICAL(D1320),"",FREQUENCY(IF('Data Transformation'!$B$425:$B$8425='Bin Analysis'!$B1299,'Data Transformation'!$G$425:$G$8425),D1320))</f>
        <v/>
      </c>
      <c r="F1320" t="str">
        <f t="shared" si="162"/>
        <v/>
      </c>
      <c r="G1320">
        <f>Weighting!$H$24</f>
        <v>0</v>
      </c>
      <c r="H1320">
        <f t="array" ref="H1320">FREQUENCY(IF('Data Transformation'!$B$4:$B$8425=B1299,'Data Transformation'!$G$4:$G$8425),'Bin Analysis'!$B1320)</f>
        <v>19</v>
      </c>
      <c r="I1320">
        <f t="shared" si="163"/>
        <v>0</v>
      </c>
      <c r="J1320">
        <f t="shared" si="164"/>
        <v>0</v>
      </c>
      <c r="K1320">
        <f>J1320*Weighting!$W$24</f>
        <v>0</v>
      </c>
      <c r="M1320" s="14"/>
    </row>
    <row r="1321" spans="1:25" x14ac:dyDescent="0.25">
      <c r="A1321" s="32" t="str">
        <f>IF(Weighting!$P$25&gt;0,B1321,"")</f>
        <v/>
      </c>
      <c r="B1321">
        <f>Weighting!$C$25</f>
        <v>2.8100000000000014</v>
      </c>
      <c r="C1321">
        <f>Weighting!$F$25</f>
        <v>0</v>
      </c>
      <c r="D1321" t="b">
        <f>IF(C1321=1,'Data Transformation'!$G$3+0.5*'Data Transformation'!$W$25,IF(C1322=1,D1322-'Data Transformation'!$W$25,FALSE))</f>
        <v>0</v>
      </c>
      <c r="E1321" t="str">
        <f t="array" ref="E1321">IF(ISLOGICAL(D1321),"",FREQUENCY(IF('Data Transformation'!$B$425:$B$8425='Bin Analysis'!$B1299,'Data Transformation'!$G$425:$G$8425),D1321))</f>
        <v/>
      </c>
      <c r="F1321" t="str">
        <f t="shared" si="162"/>
        <v/>
      </c>
      <c r="G1321">
        <f>Weighting!$H$25</f>
        <v>0</v>
      </c>
      <c r="H1321">
        <f t="array" ref="H1321">FREQUENCY(IF('Data Transformation'!$B$4:$B$8425=B1299,'Data Transformation'!$G$4:$G$8425),'Bin Analysis'!$B1321)</f>
        <v>19</v>
      </c>
      <c r="I1321">
        <f t="shared" si="163"/>
        <v>0</v>
      </c>
      <c r="J1321">
        <f t="shared" si="164"/>
        <v>0</v>
      </c>
      <c r="K1321">
        <f>J1321*Weighting!$W$25</f>
        <v>0</v>
      </c>
      <c r="M1321" s="14"/>
    </row>
    <row r="1322" spans="1:25" x14ac:dyDescent="0.25">
      <c r="N1322" s="55"/>
      <c r="O1322"/>
      <c r="P1322"/>
      <c r="Q1322"/>
      <c r="R1322"/>
    </row>
    <row r="1323" spans="1:25" ht="23.25" x14ac:dyDescent="0.35">
      <c r="A1323" s="21" t="s">
        <v>0</v>
      </c>
      <c r="B1323" s="21">
        <f>IFERROR(VLOOKUP(C1323,'Data Transformation'!$L$6:$M$426,2,FALSE),"")</f>
        <v>55</v>
      </c>
      <c r="C1323" s="21">
        <f>C1299+1</f>
        <v>55</v>
      </c>
      <c r="D1323" s="21"/>
      <c r="E1323" s="21"/>
      <c r="F1323" s="21"/>
      <c r="G1323" s="21"/>
      <c r="H1323" s="22"/>
      <c r="I1323" s="22"/>
      <c r="J1323" s="22"/>
      <c r="K1323" s="21"/>
      <c r="L1323" s="21">
        <f>B1323</f>
        <v>55</v>
      </c>
      <c r="M1323" s="23">
        <f>INDEX('Data Transformation'!$O$4:$O$424,MATCH($B1323,'Data Transformation'!$M$4:$M$424,0),MATCH($M$2,'Data Transformation'!$O$3,0))</f>
        <v>20</v>
      </c>
      <c r="N1323" s="27">
        <f>IF('Input and Summary Results'!$J$16="minimum",'Bin Analysis'!X1324/(M1323-1),'Bin Analysis'!Y1323/('Bin Analysis'!M1323-1))</f>
        <v>0</v>
      </c>
      <c r="O1323" s="27">
        <f>IF(M1323=FALSE,NA(),(VLOOKUP(1,C1326:K1345,4,FALSE))/(M1323-1))</f>
        <v>0</v>
      </c>
      <c r="P1323" s="27">
        <f>IF(M1323=FALSE,NA(),SUM(J1326:J1345)/Weighting!$S$5)</f>
        <v>0.6</v>
      </c>
      <c r="Q1323" s="27">
        <f>IF(M1323=FALSE,NA(),SUM(K1326:K1345)/Weighting!$S$6)</f>
        <v>0.52173913043478259</v>
      </c>
      <c r="R1323" s="27">
        <f>IF(M1323=FALSE,NA(),(VLOOKUP(1,G1326:K1345,3,FALSE))/(M1323-1))</f>
        <v>0.63157894736842102</v>
      </c>
      <c r="S1323" s="22" t="str">
        <f>IF(M1323=FALSE,NA(),IF(SUM(J1326:J1345)=2,"yes","no"))</f>
        <v>no</v>
      </c>
      <c r="X1323" s="2" cm="2">
        <f t="array" ref="X1323:X1324">FREQUENCY(IF('Data Transformation'!$B$425:$B$6424='Bin Analysis'!L1323,'Data Transformation'!$G$425:$G$6424),'Data Transformation'!$U$11)</f>
        <v>19</v>
      </c>
      <c r="Y1323" s="2" cm="2">
        <f t="array" ref="Y1323:Y1324">FREQUENCY(IF('Data Transformation'!$B$425:$B$6424='Bin Analysis'!L1323,'Data Transformation'!$G$425:$G$6424),'Data Transformation'!$U$12)</f>
        <v>19</v>
      </c>
    </row>
    <row r="1324" spans="1:25" x14ac:dyDescent="0.25">
      <c r="A1324" s="14" t="s">
        <v>67</v>
      </c>
      <c r="B1324" t="s">
        <v>47</v>
      </c>
      <c r="C1324" t="s">
        <v>5</v>
      </c>
      <c r="D1324" t="s">
        <v>100</v>
      </c>
      <c r="E1324" t="s">
        <v>101</v>
      </c>
      <c r="F1324" t="s">
        <v>102</v>
      </c>
      <c r="G1324" t="s">
        <v>70</v>
      </c>
      <c r="H1324" t="s">
        <v>31</v>
      </c>
      <c r="I1324" t="s">
        <v>32</v>
      </c>
      <c r="J1324" t="s">
        <v>46</v>
      </c>
      <c r="K1324" s="14" t="s">
        <v>45</v>
      </c>
      <c r="M1324" s="14"/>
      <c r="X1324" s="2">
        <v>0</v>
      </c>
      <c r="Y1324" s="2">
        <v>0</v>
      </c>
    </row>
    <row r="1325" spans="1:25" x14ac:dyDescent="0.25">
      <c r="A1325" s="32"/>
      <c r="D1325" t="b">
        <f>IF(C1325=1,'Data Transformation'!$G$3+0.5*'Data Transformation'!$W$25,IF(C1326=1,D1326-'Data Transformation'!$W$25,FALSE))</f>
        <v>0</v>
      </c>
      <c r="E1325" t="str">
        <f t="array" ref="E1325">IF(ISLOGICAL(D1325),"",FREQUENCY(IF('Data Transformation'!$B$425:$B$8425='Bin Analysis'!$B1323,'Data Transformation'!$G$425:$G$8425),D1325))</f>
        <v/>
      </c>
      <c r="F1325" t="str">
        <f>IF(ISLOGICAL(D1325),"",E1325-E1324)</f>
        <v/>
      </c>
      <c r="M1325" s="14"/>
    </row>
    <row r="1326" spans="1:25" x14ac:dyDescent="0.25">
      <c r="A1326" s="32">
        <f>IF(Weighting!$P$6&gt;0,B1326,"")</f>
        <v>0.32100000000000001</v>
      </c>
      <c r="B1326">
        <f>Weighting!$C$6</f>
        <v>0.32100000000000001</v>
      </c>
      <c r="C1326">
        <f>Weighting!$F$6</f>
        <v>0</v>
      </c>
      <c r="D1326" t="b">
        <f>IF(C1326=1,'Data Transformation'!$G$3+0.5*'Data Transformation'!$W$25,IF(C1327=1,D1327-'Data Transformation'!$W$25,FALSE))</f>
        <v>0</v>
      </c>
      <c r="E1326" t="str">
        <f t="array" ref="E1326">IF(ISLOGICAL(D1326),"",FREQUENCY(IF('Data Transformation'!$B$425:$B$8425='Bin Analysis'!$B1323,'Data Transformation'!$G$425:$G$8425),D1326))</f>
        <v/>
      </c>
      <c r="F1326" t="str">
        <f>IF(ISLOGICAL(D1326),"",E1326-E1325)</f>
        <v/>
      </c>
      <c r="G1326">
        <f>Weighting!$H$6</f>
        <v>1</v>
      </c>
      <c r="H1326">
        <f t="array" ref="H1326">FREQUENCY(IF('Data Transformation'!$B$4:$B$8425=B1323,'Data Transformation'!$G$4:$G$8425),'Bin Analysis'!$B1326)</f>
        <v>12</v>
      </c>
      <c r="I1326">
        <f>H1326-H1325</f>
        <v>12</v>
      </c>
      <c r="J1326">
        <f>IF(I1326=0,0,1)</f>
        <v>1</v>
      </c>
      <c r="K1326">
        <f>J1326*Weighting!$W$6</f>
        <v>1</v>
      </c>
      <c r="M1326" s="14"/>
    </row>
    <row r="1327" spans="1:25" x14ac:dyDescent="0.25">
      <c r="A1327" s="32">
        <f>IF(Weighting!$P$7&gt;0,B1327,"")</f>
        <v>0.45200000000000001</v>
      </c>
      <c r="B1327">
        <f>Weighting!$C$7</f>
        <v>0.45200000000000001</v>
      </c>
      <c r="C1327">
        <f>Weighting!$F$7</f>
        <v>0</v>
      </c>
      <c r="D1327" t="b">
        <f>IF(C1327=1,'Data Transformation'!$G$3+0.5*'Data Transformation'!$W$25,IF(C1328=1,D1328-'Data Transformation'!$W$25,FALSE))</f>
        <v>0</v>
      </c>
      <c r="E1327" t="str">
        <f t="array" ref="E1327">IF(ISLOGICAL(D1327),"",FREQUENCY(IF('Data Transformation'!$B$425:$B$8425='Bin Analysis'!$B1323,'Data Transformation'!$G$425:$G$8425),D1327))</f>
        <v/>
      </c>
      <c r="F1327" t="str">
        <f t="shared" ref="F1327:F1345" si="165">IF(ISLOGICAL(D1327),"",E1327-E1326)</f>
        <v/>
      </c>
      <c r="G1327">
        <f>Weighting!$H$7</f>
        <v>0</v>
      </c>
      <c r="H1327">
        <f t="array" ref="H1327">FREQUENCY(IF('Data Transformation'!$B$4:$B$8425=B1323,'Data Transformation'!$G$4:$G$8425),'Bin Analysis'!$B1327)</f>
        <v>14</v>
      </c>
      <c r="I1327">
        <f t="shared" ref="I1327:I1345" si="166">H1327-H1326</f>
        <v>2</v>
      </c>
      <c r="J1327">
        <f>IF(I1327=0,0,1)</f>
        <v>1</v>
      </c>
      <c r="K1327">
        <f>J1327*Weighting!$W$7</f>
        <v>2</v>
      </c>
      <c r="M1327" s="14"/>
    </row>
    <row r="1328" spans="1:25" x14ac:dyDescent="0.25">
      <c r="A1328" s="32">
        <f>IF(Weighting!$P$8&gt;0,B1328,"")</f>
        <v>0.58299999999999996</v>
      </c>
      <c r="B1328">
        <f>Weighting!$C$8</f>
        <v>0.58299999999999996</v>
      </c>
      <c r="C1328">
        <f>Weighting!$F$8</f>
        <v>0</v>
      </c>
      <c r="D1328" t="b">
        <f>IF(C1328=1,'Data Transformation'!$G$3+0.5*'Data Transformation'!$W$25,IF(C1329=1,D1329-'Data Transformation'!$W$25,FALSE))</f>
        <v>0</v>
      </c>
      <c r="E1328" t="str">
        <f t="array" ref="E1328">IF(ISLOGICAL(D1328),"",FREQUENCY(IF('Data Transformation'!$B$425:$B$8425='Bin Analysis'!$B1323,'Data Transformation'!$G$425:$G$8425),D1328))</f>
        <v/>
      </c>
      <c r="F1328" t="str">
        <f t="shared" si="165"/>
        <v/>
      </c>
      <c r="G1328">
        <f>Weighting!$H$8</f>
        <v>0</v>
      </c>
      <c r="H1328">
        <f t="array" ref="H1328">FREQUENCY(IF('Data Transformation'!$B$4:$B$8425=B1323,'Data Transformation'!$G$4:$G$8425),'Bin Analysis'!$B1328)</f>
        <v>14</v>
      </c>
      <c r="I1328">
        <f t="shared" si="166"/>
        <v>0</v>
      </c>
      <c r="J1328">
        <f t="shared" ref="J1328:J1345" si="167">IF(I1328=0,0,1)</f>
        <v>0</v>
      </c>
      <c r="K1328">
        <f>J1328*Weighting!$W$8</f>
        <v>0</v>
      </c>
      <c r="M1328" s="14"/>
    </row>
    <row r="1329" spans="1:13" x14ac:dyDescent="0.25">
      <c r="A1329" s="32">
        <f>IF(Weighting!$P$9&gt;0,B1329,"")</f>
        <v>0.71399999999999997</v>
      </c>
      <c r="B1329" s="50">
        <f>Weighting!$C$9</f>
        <v>0.71399999999999997</v>
      </c>
      <c r="C1329">
        <f>Weighting!$F$9</f>
        <v>0</v>
      </c>
      <c r="D1329" t="b">
        <f>IF(C1329=1,'Data Transformation'!$G$3+0.5*'Data Transformation'!$W$25,IF(C1330=1,D1330-'Data Transformation'!$W$25,FALSE))</f>
        <v>0</v>
      </c>
      <c r="E1329" t="str">
        <f t="array" ref="E1329">IF(ISLOGICAL(D1329),"",FREQUENCY(IF('Data Transformation'!$B$425:$B$8425='Bin Analysis'!$B1323,'Data Transformation'!$G$425:$G$8425),D1329))</f>
        <v/>
      </c>
      <c r="F1329" t="str">
        <f t="shared" si="165"/>
        <v/>
      </c>
      <c r="G1329">
        <f>Weighting!$H$9</f>
        <v>0</v>
      </c>
      <c r="H1329">
        <f t="array" ref="H1329">FREQUENCY(IF('Data Transformation'!$B$4:$B$8425=B1323,'Data Transformation'!$G$4:$G$8425),'Bin Analysis'!$B1329)</f>
        <v>16</v>
      </c>
      <c r="I1329">
        <f t="shared" si="166"/>
        <v>2</v>
      </c>
      <c r="J1329">
        <f t="shared" si="167"/>
        <v>1</v>
      </c>
      <c r="K1329">
        <f>J1329*Weighting!$W$9</f>
        <v>3</v>
      </c>
      <c r="M1329" s="14"/>
    </row>
    <row r="1330" spans="1:13" x14ac:dyDescent="0.25">
      <c r="A1330" s="32">
        <f>IF(Weighting!$P$10&gt;0,B1330,"")</f>
        <v>0.84499999999999997</v>
      </c>
      <c r="B1330">
        <f>Weighting!$C$10</f>
        <v>0.84499999999999997</v>
      </c>
      <c r="C1330">
        <f>Weighting!$F$10</f>
        <v>0</v>
      </c>
      <c r="D1330" t="b">
        <f>IF(C1330=1,'Data Transformation'!$G$3+0.5*'Data Transformation'!$W$25,IF(C1331=1,D1331-'Data Transformation'!$W$25,FALSE))</f>
        <v>0</v>
      </c>
      <c r="E1330" t="str">
        <f t="array" ref="E1330">IF(ISLOGICAL(D1330),"",FREQUENCY(IF('Data Transformation'!$B$425:$B$8425='Bin Analysis'!$B1323,'Data Transformation'!$G$425:$G$8425),D1330))</f>
        <v/>
      </c>
      <c r="F1330" t="str">
        <f t="shared" si="165"/>
        <v/>
      </c>
      <c r="G1330">
        <f>Weighting!$H$10</f>
        <v>0</v>
      </c>
      <c r="H1330">
        <f t="array" ref="H1330">FREQUENCY(IF('Data Transformation'!$B$4:$B$8425=B1323,'Data Transformation'!$G$4:$G$8425),'Bin Analysis'!$B1330)</f>
        <v>17</v>
      </c>
      <c r="I1330">
        <f t="shared" si="166"/>
        <v>1</v>
      </c>
      <c r="J1330">
        <f t="shared" si="167"/>
        <v>1</v>
      </c>
      <c r="K1330">
        <f>J1330*Weighting!$W$10</f>
        <v>3</v>
      </c>
      <c r="M1330" s="14"/>
    </row>
    <row r="1331" spans="1:13" x14ac:dyDescent="0.25">
      <c r="A1331" s="32">
        <f>IF(Weighting!$P$11&gt;0,B1331,"")</f>
        <v>0.97599999999999998</v>
      </c>
      <c r="B1331">
        <f>Weighting!$C$11</f>
        <v>0.97599999999999998</v>
      </c>
      <c r="C1331">
        <f>Weighting!$F$11</f>
        <v>0</v>
      </c>
      <c r="D1331">
        <f>IF(C1331=1,'Data Transformation'!$G$3+0.5*'Data Transformation'!$W$25,IF(C1332=1,D1332-'Data Transformation'!$W$25,FALSE))</f>
        <v>0.86899999999999999</v>
      </c>
      <c r="E1331">
        <f t="array" ref="E1331">IF(ISLOGICAL(D1331),"",FREQUENCY(IF('Data Transformation'!$B$425:$B$8425='Bin Analysis'!$B1323,'Data Transformation'!$G$425:$G$8425),D1331))</f>
        <v>19</v>
      </c>
      <c r="F1331" t="e">
        <f t="shared" si="165"/>
        <v>#VALUE!</v>
      </c>
      <c r="G1331">
        <f>Weighting!$H$11</f>
        <v>0</v>
      </c>
      <c r="H1331">
        <f t="array" ref="H1331">FREQUENCY(IF('Data Transformation'!$B$4:$B$8425=B1323,'Data Transformation'!$G$4:$G$8425),'Bin Analysis'!$B1331)</f>
        <v>19</v>
      </c>
      <c r="I1331">
        <f t="shared" si="166"/>
        <v>2</v>
      </c>
      <c r="J1331">
        <f t="shared" si="167"/>
        <v>1</v>
      </c>
      <c r="K1331">
        <f>J1331*Weighting!$W$11</f>
        <v>2</v>
      </c>
      <c r="M1331" s="14"/>
    </row>
    <row r="1332" spans="1:13" x14ac:dyDescent="0.25">
      <c r="A1332" s="32">
        <f>IF(Weighting!$P$12&gt;0,B1332,"")</f>
        <v>1.107</v>
      </c>
      <c r="B1332">
        <f>Weighting!$C$12</f>
        <v>1.107</v>
      </c>
      <c r="C1332">
        <f>Weighting!$F$12</f>
        <v>1</v>
      </c>
      <c r="D1332">
        <f>IF(C1332=1,'Data Transformation'!$G$3+0.5*'Data Transformation'!$W$25,IF(C1333=1,D1333-'Data Transformation'!$W$25,FALSE))</f>
        <v>1.131</v>
      </c>
      <c r="E1332">
        <f t="array" ref="E1332">IF(ISLOGICAL(D1332),"",FREQUENCY(IF('Data Transformation'!$B$425:$B$8425='Bin Analysis'!$B1323,'Data Transformation'!$G$425:$G$8425),D1332))</f>
        <v>19</v>
      </c>
      <c r="F1332">
        <f t="shared" si="165"/>
        <v>0</v>
      </c>
      <c r="G1332">
        <f>Weighting!$H$12</f>
        <v>0</v>
      </c>
      <c r="H1332">
        <f t="array" ref="H1332">FREQUENCY(IF('Data Transformation'!$B$4:$B$8425=B1323,'Data Transformation'!$G$4:$G$8425),'Bin Analysis'!$B1332)</f>
        <v>20</v>
      </c>
      <c r="I1332">
        <f t="shared" si="166"/>
        <v>1</v>
      </c>
      <c r="J1332">
        <f t="shared" si="167"/>
        <v>1</v>
      </c>
      <c r="K1332">
        <f>J1332*Weighting!$W$12</f>
        <v>1</v>
      </c>
      <c r="M1332" s="14"/>
    </row>
    <row r="1333" spans="1:13" x14ac:dyDescent="0.25">
      <c r="A1333" s="32">
        <f>IF(Weighting!$P$13&gt;0,B1333,"")</f>
        <v>1.238</v>
      </c>
      <c r="B1333">
        <f>Weighting!$C$13</f>
        <v>1.238</v>
      </c>
      <c r="C1333">
        <f>Weighting!$F$13</f>
        <v>0</v>
      </c>
      <c r="D1333" t="b">
        <f>IF(C1333=1,'Data Transformation'!$G$3+0.5*'Data Transformation'!$W$25,IF(C1334=1,D1334-'Data Transformation'!$W$25,FALSE))</f>
        <v>0</v>
      </c>
      <c r="E1333" t="str">
        <f t="array" ref="E1333">IF(ISLOGICAL(D1333),"",FREQUENCY(IF('Data Transformation'!$B$425:$B$8425='Bin Analysis'!$B1323,'Data Transformation'!$G$425:$G$8425),D1333))</f>
        <v/>
      </c>
      <c r="F1333" t="str">
        <f t="shared" si="165"/>
        <v/>
      </c>
      <c r="G1333">
        <f>Weighting!$H$13</f>
        <v>0</v>
      </c>
      <c r="H1333">
        <f t="array" ref="H1333">FREQUENCY(IF('Data Transformation'!$B$4:$B$8425=B1323,'Data Transformation'!$G$4:$G$8425),'Bin Analysis'!$B1333)</f>
        <v>20</v>
      </c>
      <c r="I1333">
        <f t="shared" si="166"/>
        <v>0</v>
      </c>
      <c r="J1333">
        <f t="shared" si="167"/>
        <v>0</v>
      </c>
      <c r="K1333">
        <f>J1333*Weighting!$W$13</f>
        <v>0</v>
      </c>
      <c r="M1333" s="14"/>
    </row>
    <row r="1334" spans="1:13" x14ac:dyDescent="0.25">
      <c r="A1334" s="32">
        <f>IF(Weighting!$P$14&gt;0,B1334,"")</f>
        <v>1.369</v>
      </c>
      <c r="B1334">
        <f>Weighting!$C$14</f>
        <v>1.369</v>
      </c>
      <c r="C1334">
        <f>Weighting!$F$14</f>
        <v>0</v>
      </c>
      <c r="D1334" t="b">
        <f>IF(C1334=1,'Data Transformation'!$G$3+0.5*'Data Transformation'!$W$25,IF(C1335=1,D1335-'Data Transformation'!$W$25,FALSE))</f>
        <v>0</v>
      </c>
      <c r="E1334" t="str">
        <f t="array" ref="E1334">IF(ISLOGICAL(D1334),"",FREQUENCY(IF('Data Transformation'!$B$425:$B$8425='Bin Analysis'!$B1323,'Data Transformation'!$G$425:$G$8425),D1334))</f>
        <v/>
      </c>
      <c r="F1334" t="str">
        <f t="shared" si="165"/>
        <v/>
      </c>
      <c r="G1334">
        <f>Weighting!$H$14</f>
        <v>0</v>
      </c>
      <c r="H1334">
        <f t="array" ref="H1334">FREQUENCY(IF('Data Transformation'!$B$4:$B$8425=B1323,'Data Transformation'!$G$4:$G$8425),'Bin Analysis'!$B1334)</f>
        <v>20</v>
      </c>
      <c r="I1334">
        <f t="shared" si="166"/>
        <v>0</v>
      </c>
      <c r="J1334">
        <f t="shared" si="167"/>
        <v>0</v>
      </c>
      <c r="K1334">
        <f>J1334*Weighting!$W$14</f>
        <v>0</v>
      </c>
      <c r="M1334" s="14"/>
    </row>
    <row r="1335" spans="1:13" x14ac:dyDescent="0.25">
      <c r="A1335" s="32">
        <f>IF(Weighting!$P$15&gt;0,B1335,"")</f>
        <v>1.5000009999999999</v>
      </c>
      <c r="B1335">
        <f>Weighting!$C$15</f>
        <v>1.5000009999999999</v>
      </c>
      <c r="C1335">
        <f>Weighting!$F$15</f>
        <v>0</v>
      </c>
      <c r="D1335" t="b">
        <f>IF(C1335=1,'Data Transformation'!$G$3+0.5*'Data Transformation'!$W$25,IF(C1336=1,D1336-'Data Transformation'!$W$25,FALSE))</f>
        <v>0</v>
      </c>
      <c r="E1335" t="str">
        <f t="array" ref="E1335">IF(ISLOGICAL(D1335),"",FREQUENCY(IF('Data Transformation'!$B$425:$B$8425='Bin Analysis'!$B1323,'Data Transformation'!$G$425:$G$8425),D1335))</f>
        <v/>
      </c>
      <c r="F1335" t="str">
        <f t="shared" si="165"/>
        <v/>
      </c>
      <c r="G1335">
        <f>Weighting!$H$15</f>
        <v>0</v>
      </c>
      <c r="H1335">
        <f t="array" ref="H1335">FREQUENCY(IF('Data Transformation'!$B$4:$B$8425=B1323,'Data Transformation'!$G$4:$G$8425),'Bin Analysis'!$B1335)</f>
        <v>20</v>
      </c>
      <c r="I1335">
        <f t="shared" si="166"/>
        <v>0</v>
      </c>
      <c r="J1335">
        <f t="shared" si="167"/>
        <v>0</v>
      </c>
      <c r="K1335">
        <f>J1335*Weighting!$W$15</f>
        <v>0</v>
      </c>
      <c r="M1335" s="14"/>
    </row>
    <row r="1336" spans="1:13" x14ac:dyDescent="0.25">
      <c r="A1336" s="32" t="str">
        <f>IF(Weighting!$P$16&gt;0,B1336,"")</f>
        <v/>
      </c>
      <c r="B1336">
        <f>Weighting!$C$16</f>
        <v>1.631</v>
      </c>
      <c r="C1336">
        <f>Weighting!$F$16</f>
        <v>0</v>
      </c>
      <c r="D1336" t="b">
        <f>IF(C1336=1,'Data Transformation'!$G$3+0.5*'Data Transformation'!$W$25,IF(C1337=1,D1337-'Data Transformation'!$W$25,FALSE))</f>
        <v>0</v>
      </c>
      <c r="E1336" t="str">
        <f t="array" ref="E1336">IF(ISLOGICAL(D1336),"",FREQUENCY(IF('Data Transformation'!$B$425:$B$8425='Bin Analysis'!$B1323,'Data Transformation'!$G$425:$G$8425),D1336))</f>
        <v/>
      </c>
      <c r="F1336" t="str">
        <f t="shared" si="165"/>
        <v/>
      </c>
      <c r="G1336">
        <f>Weighting!$H$16</f>
        <v>0</v>
      </c>
      <c r="H1336">
        <f t="array" ref="H1336">FREQUENCY(IF('Data Transformation'!$B$4:$B$8425=B1323,'Data Transformation'!$G$4:$G$8425),'Bin Analysis'!$B1336)</f>
        <v>20</v>
      </c>
      <c r="I1336">
        <f t="shared" si="166"/>
        <v>0</v>
      </c>
      <c r="J1336">
        <f t="shared" si="167"/>
        <v>0</v>
      </c>
      <c r="K1336">
        <f>J1336*Weighting!$W$16</f>
        <v>0</v>
      </c>
      <c r="M1336" s="14"/>
    </row>
    <row r="1337" spans="1:13" x14ac:dyDescent="0.25">
      <c r="A1337" s="32" t="str">
        <f>IF(Weighting!$P$17&gt;0,B1337,"")</f>
        <v/>
      </c>
      <c r="B1337">
        <f>Weighting!$C$17</f>
        <v>1.762</v>
      </c>
      <c r="C1337">
        <f>Weighting!$F$17</f>
        <v>0</v>
      </c>
      <c r="D1337" t="b">
        <f>IF(C1337=1,'Data Transformation'!$G$3+0.5*'Data Transformation'!$W$25,IF(C1338=1,D1338-'Data Transformation'!$W$25,FALSE))</f>
        <v>0</v>
      </c>
      <c r="E1337" t="str">
        <f t="array" ref="E1337">IF(ISLOGICAL(D1337),"",FREQUENCY(IF('Data Transformation'!$B$425:$B$8425='Bin Analysis'!$B1323,'Data Transformation'!$G$425:$G$8425),D1337))</f>
        <v/>
      </c>
      <c r="F1337" t="str">
        <f t="shared" si="165"/>
        <v/>
      </c>
      <c r="G1337">
        <f>Weighting!$H$17</f>
        <v>0</v>
      </c>
      <c r="H1337">
        <f t="array" ref="H1337">FREQUENCY(IF('Data Transformation'!$B$4:$B$8425=B1323,'Data Transformation'!$G$4:$G$8425),'Bin Analysis'!$B1337)</f>
        <v>20</v>
      </c>
      <c r="I1337">
        <f t="shared" si="166"/>
        <v>0</v>
      </c>
      <c r="J1337">
        <f t="shared" si="167"/>
        <v>0</v>
      </c>
      <c r="K1337">
        <f>J1337*Weighting!$W$17</f>
        <v>0</v>
      </c>
      <c r="M1337" s="14"/>
    </row>
    <row r="1338" spans="1:13" x14ac:dyDescent="0.25">
      <c r="A1338" s="32" t="str">
        <f>IF(Weighting!$P$18&gt;0,B1338,"")</f>
        <v/>
      </c>
      <c r="B1338">
        <f>Weighting!$C$18</f>
        <v>1.893</v>
      </c>
      <c r="C1338">
        <f>Weighting!$F$18</f>
        <v>0</v>
      </c>
      <c r="D1338" t="b">
        <f>IF(C1338=1,'Data Transformation'!$G$3+0.5*'Data Transformation'!$W$25,IF(C1339=1,D1339-'Data Transformation'!$W$25,FALSE))</f>
        <v>0</v>
      </c>
      <c r="E1338" t="str">
        <f t="array" ref="E1338">IF(ISLOGICAL(D1338),"",FREQUENCY(IF('Data Transformation'!$B$425:$B$8425='Bin Analysis'!$B1323,'Data Transformation'!$G$425:$G$8425),D1338))</f>
        <v/>
      </c>
      <c r="F1338" t="str">
        <f t="shared" si="165"/>
        <v/>
      </c>
      <c r="G1338">
        <f>Weighting!$H$18</f>
        <v>0</v>
      </c>
      <c r="H1338">
        <f t="array" ref="H1338">FREQUENCY(IF('Data Transformation'!$B$4:$B$8425=B1323,'Data Transformation'!$G$4:$G$8425),'Bin Analysis'!$B1338)</f>
        <v>20</v>
      </c>
      <c r="I1338">
        <f t="shared" si="166"/>
        <v>0</v>
      </c>
      <c r="J1338">
        <f t="shared" si="167"/>
        <v>0</v>
      </c>
      <c r="K1338">
        <f>J1338*Weighting!$W$18</f>
        <v>0</v>
      </c>
      <c r="M1338" s="14"/>
    </row>
    <row r="1339" spans="1:13" x14ac:dyDescent="0.25">
      <c r="A1339" s="32" t="str">
        <f>IF(Weighting!$P$19&gt;0,B1339,"")</f>
        <v/>
      </c>
      <c r="B1339">
        <f>Weighting!$C$19</f>
        <v>2.024</v>
      </c>
      <c r="C1339">
        <f>Weighting!$F$19</f>
        <v>0</v>
      </c>
      <c r="D1339" t="b">
        <f>IF(C1339=1,'Data Transformation'!$G$3+0.5*'Data Transformation'!$W$25,IF(C1340=1,D1340-'Data Transformation'!$W$25,FALSE))</f>
        <v>0</v>
      </c>
      <c r="E1339" t="str">
        <f t="array" ref="E1339">IF(ISLOGICAL(D1339),"",FREQUENCY(IF('Data Transformation'!$B$425:$B$8425='Bin Analysis'!$B1323,'Data Transformation'!$G$425:$G$8425),D1339))</f>
        <v/>
      </c>
      <c r="F1339" t="str">
        <f t="shared" si="165"/>
        <v/>
      </c>
      <c r="G1339">
        <f>Weighting!$H$19</f>
        <v>0</v>
      </c>
      <c r="H1339">
        <f t="array" ref="H1339">FREQUENCY(IF('Data Transformation'!$B$4:$B$8425=B1323,'Data Transformation'!$G$4:$G$8425),'Bin Analysis'!$B1339)</f>
        <v>20</v>
      </c>
      <c r="I1339">
        <f t="shared" si="166"/>
        <v>0</v>
      </c>
      <c r="J1339">
        <f t="shared" si="167"/>
        <v>0</v>
      </c>
      <c r="K1339">
        <f>J1339*Weighting!$W$19</f>
        <v>0</v>
      </c>
      <c r="M1339" s="14"/>
    </row>
    <row r="1340" spans="1:13" x14ac:dyDescent="0.25">
      <c r="A1340" s="32" t="str">
        <f>IF(Weighting!$P$20&gt;0,B1340,"")</f>
        <v/>
      </c>
      <c r="B1340">
        <f>Weighting!$C$20</f>
        <v>2.1550000000000002</v>
      </c>
      <c r="C1340">
        <f>Weighting!$F$20</f>
        <v>0</v>
      </c>
      <c r="D1340" t="b">
        <f>IF(C1340=1,'Data Transformation'!$G$3+0.5*'Data Transformation'!$W$25,IF(C1341=1,D1341-'Data Transformation'!$W$25,FALSE))</f>
        <v>0</v>
      </c>
      <c r="E1340" t="str">
        <f t="array" ref="E1340">IF(ISLOGICAL(D1340),"",FREQUENCY(IF('Data Transformation'!$B$425:$B$8425='Bin Analysis'!$B1323,'Data Transformation'!$G$425:$G$8425),D1340))</f>
        <v/>
      </c>
      <c r="F1340" t="str">
        <f t="shared" si="165"/>
        <v/>
      </c>
      <c r="G1340">
        <f>Weighting!$H$20</f>
        <v>0</v>
      </c>
      <c r="H1340">
        <f t="array" ref="H1340">FREQUENCY(IF('Data Transformation'!$B$4:$B$8425=B1323,'Data Transformation'!$G$4:$G$8425),'Bin Analysis'!$B1340)</f>
        <v>20</v>
      </c>
      <c r="I1340">
        <f t="shared" si="166"/>
        <v>0</v>
      </c>
      <c r="J1340">
        <f t="shared" si="167"/>
        <v>0</v>
      </c>
      <c r="K1340">
        <f>J1340*Weighting!$W$20</f>
        <v>0</v>
      </c>
      <c r="M1340" s="14"/>
    </row>
    <row r="1341" spans="1:13" x14ac:dyDescent="0.25">
      <c r="A1341" s="32" t="str">
        <f>IF(Weighting!$P$21&gt;0,B1341,"")</f>
        <v/>
      </c>
      <c r="B1341">
        <f>Weighting!$C$21</f>
        <v>2.2860000000000005</v>
      </c>
      <c r="C1341">
        <f>Weighting!$F$21</f>
        <v>0</v>
      </c>
      <c r="D1341" t="b">
        <f>IF(C1341=1,'Data Transformation'!$G$3+0.5*'Data Transformation'!$W$25,IF(C1342=1,D1342-'Data Transformation'!$W$25,FALSE))</f>
        <v>0</v>
      </c>
      <c r="E1341" t="str">
        <f t="array" ref="E1341">IF(ISLOGICAL(D1341),"",FREQUENCY(IF('Data Transformation'!$B$425:$B$8425='Bin Analysis'!$B1323,'Data Transformation'!$G$425:$G$8425),D1341))</f>
        <v/>
      </c>
      <c r="F1341" t="str">
        <f t="shared" si="165"/>
        <v/>
      </c>
      <c r="G1341">
        <f>Weighting!$H$21</f>
        <v>0</v>
      </c>
      <c r="H1341">
        <f t="array" ref="H1341">FREQUENCY(IF('Data Transformation'!$B$4:$B$8425=B1323,'Data Transformation'!$G$4:$G$8425),'Bin Analysis'!$B1341)</f>
        <v>20</v>
      </c>
      <c r="I1341">
        <f t="shared" si="166"/>
        <v>0</v>
      </c>
      <c r="J1341">
        <f t="shared" si="167"/>
        <v>0</v>
      </c>
      <c r="K1341">
        <f>J1341*Weighting!$W$21</f>
        <v>0</v>
      </c>
      <c r="M1341" s="14"/>
    </row>
    <row r="1342" spans="1:13" x14ac:dyDescent="0.25">
      <c r="A1342" s="32" t="str">
        <f>IF(Weighting!$P$22&gt;0,B1342,"")</f>
        <v/>
      </c>
      <c r="B1342">
        <f>Weighting!$C$22</f>
        <v>2.4170000000000007</v>
      </c>
      <c r="C1342">
        <f>Weighting!$F$22</f>
        <v>0</v>
      </c>
      <c r="D1342" t="b">
        <f>IF(C1342=1,'Data Transformation'!$G$3+0.5*'Data Transformation'!$W$25,IF(C1343=1,D1343-'Data Transformation'!$W$25,FALSE))</f>
        <v>0</v>
      </c>
      <c r="E1342" t="str">
        <f t="array" ref="E1342">IF(ISLOGICAL(D1342),"",FREQUENCY(IF('Data Transformation'!$B$425:$B$8425='Bin Analysis'!$B1323,'Data Transformation'!$G$425:$G$8425),D1342))</f>
        <v/>
      </c>
      <c r="F1342" t="str">
        <f t="shared" si="165"/>
        <v/>
      </c>
      <c r="G1342">
        <f>Weighting!$H$22</f>
        <v>0</v>
      </c>
      <c r="H1342">
        <f t="array" ref="H1342">FREQUENCY(IF('Data Transformation'!$B$4:$B$8425=B1323,'Data Transformation'!$G$4:$G$8425),'Bin Analysis'!$B1342)</f>
        <v>20</v>
      </c>
      <c r="I1342">
        <f t="shared" si="166"/>
        <v>0</v>
      </c>
      <c r="J1342">
        <f t="shared" si="167"/>
        <v>0</v>
      </c>
      <c r="K1342">
        <f>J1342*Weighting!$W$22</f>
        <v>0</v>
      </c>
      <c r="M1342" s="14"/>
    </row>
    <row r="1343" spans="1:13" x14ac:dyDescent="0.25">
      <c r="A1343" s="32" t="str">
        <f>IF(Weighting!$P$23&gt;0,B1343,"")</f>
        <v/>
      </c>
      <c r="B1343">
        <f>Weighting!$C$23</f>
        <v>2.5480000000000009</v>
      </c>
      <c r="C1343">
        <f>Weighting!$F$23</f>
        <v>0</v>
      </c>
      <c r="D1343" t="b">
        <f>IF(C1343=1,'Data Transformation'!$G$3+0.5*'Data Transformation'!$W$25,IF(C1344=1,D1344-'Data Transformation'!$W$25,FALSE))</f>
        <v>0</v>
      </c>
      <c r="E1343" t="str">
        <f t="array" ref="E1343">IF(ISLOGICAL(D1343),"",FREQUENCY(IF('Data Transformation'!$B$425:$B$8425='Bin Analysis'!$B1323,'Data Transformation'!$G$425:$G$8425),D1343))</f>
        <v/>
      </c>
      <c r="F1343" t="str">
        <f t="shared" si="165"/>
        <v/>
      </c>
      <c r="G1343">
        <f>Weighting!$H$23</f>
        <v>0</v>
      </c>
      <c r="H1343">
        <f t="array" ref="H1343">FREQUENCY(IF('Data Transformation'!$B$4:$B$8425=B1323,'Data Transformation'!$G$4:$G$8425),'Bin Analysis'!$B1343)</f>
        <v>20</v>
      </c>
      <c r="I1343">
        <f t="shared" si="166"/>
        <v>0</v>
      </c>
      <c r="J1343">
        <f t="shared" si="167"/>
        <v>0</v>
      </c>
      <c r="K1343">
        <f>J1343*Weighting!$W$23</f>
        <v>0</v>
      </c>
      <c r="M1343" s="14"/>
    </row>
    <row r="1344" spans="1:13" x14ac:dyDescent="0.25">
      <c r="A1344" s="32" t="str">
        <f>IF(Weighting!$P$24&gt;0,B1344,"")</f>
        <v/>
      </c>
      <c r="B1344">
        <f>Weighting!$C$24</f>
        <v>2.6790000000000012</v>
      </c>
      <c r="C1344">
        <f>Weighting!$F$24</f>
        <v>0</v>
      </c>
      <c r="D1344" t="b">
        <f>IF(C1344=1,'Data Transformation'!$G$3+0.5*'Data Transformation'!$W$25,IF(C1345=1,D1345-'Data Transformation'!$W$25,FALSE))</f>
        <v>0</v>
      </c>
      <c r="E1344" t="str">
        <f t="array" ref="E1344">IF(ISLOGICAL(D1344),"",FREQUENCY(IF('Data Transformation'!$B$425:$B$8425='Bin Analysis'!$B1323,'Data Transformation'!$G$425:$G$8425),D1344))</f>
        <v/>
      </c>
      <c r="F1344" t="str">
        <f t="shared" si="165"/>
        <v/>
      </c>
      <c r="G1344">
        <f>Weighting!$H$24</f>
        <v>0</v>
      </c>
      <c r="H1344">
        <f t="array" ref="H1344">FREQUENCY(IF('Data Transformation'!$B$4:$B$8425=B1323,'Data Transformation'!$G$4:$G$8425),'Bin Analysis'!$B1344)</f>
        <v>20</v>
      </c>
      <c r="I1344">
        <f t="shared" si="166"/>
        <v>0</v>
      </c>
      <c r="J1344">
        <f t="shared" si="167"/>
        <v>0</v>
      </c>
      <c r="K1344">
        <f>J1344*Weighting!$W$24</f>
        <v>0</v>
      </c>
      <c r="M1344" s="14"/>
    </row>
    <row r="1345" spans="1:25" x14ac:dyDescent="0.25">
      <c r="A1345" s="32" t="str">
        <f>IF(Weighting!$P$25&gt;0,B1345,"")</f>
        <v/>
      </c>
      <c r="B1345">
        <f>Weighting!$C$25</f>
        <v>2.8100000000000014</v>
      </c>
      <c r="C1345">
        <f>Weighting!$F$25</f>
        <v>0</v>
      </c>
      <c r="D1345" t="b">
        <f>IF(C1345=1,'Data Transformation'!$G$3+0.5*'Data Transformation'!$W$25,IF(C1346=1,D1346-'Data Transformation'!$W$25,FALSE))</f>
        <v>0</v>
      </c>
      <c r="E1345" t="str">
        <f t="array" ref="E1345">IF(ISLOGICAL(D1345),"",FREQUENCY(IF('Data Transformation'!$B$425:$B$8425='Bin Analysis'!$B1323,'Data Transformation'!$G$425:$G$8425),D1345))</f>
        <v/>
      </c>
      <c r="F1345" t="str">
        <f t="shared" si="165"/>
        <v/>
      </c>
      <c r="G1345">
        <f>Weighting!$H$25</f>
        <v>0</v>
      </c>
      <c r="H1345">
        <f t="array" ref="H1345">FREQUENCY(IF('Data Transformation'!$B$4:$B$8425=B1323,'Data Transformation'!$G$4:$G$8425),'Bin Analysis'!$B1345)</f>
        <v>20</v>
      </c>
      <c r="I1345">
        <f t="shared" si="166"/>
        <v>0</v>
      </c>
      <c r="J1345">
        <f t="shared" si="167"/>
        <v>0</v>
      </c>
      <c r="K1345">
        <f>J1345*Weighting!$W$25</f>
        <v>0</v>
      </c>
      <c r="M1345" s="14"/>
    </row>
    <row r="1346" spans="1:25" x14ac:dyDescent="0.25">
      <c r="O1346"/>
      <c r="P1346"/>
      <c r="Q1346"/>
      <c r="R1346"/>
    </row>
    <row r="1347" spans="1:25" ht="23.25" x14ac:dyDescent="0.35">
      <c r="A1347" s="21" t="s">
        <v>0</v>
      </c>
      <c r="B1347" s="21">
        <f>IFERROR(VLOOKUP(C1347,'Data Transformation'!$L$6:$M$426,2,FALSE),"")</f>
        <v>56</v>
      </c>
      <c r="C1347" s="21">
        <f>C1323+1</f>
        <v>56</v>
      </c>
      <c r="D1347" s="21"/>
      <c r="E1347" s="21"/>
      <c r="F1347" s="21"/>
      <c r="G1347" s="21"/>
      <c r="H1347" s="22"/>
      <c r="I1347" s="22"/>
      <c r="J1347" s="22"/>
      <c r="K1347" s="21"/>
      <c r="L1347" s="21">
        <f>B1347</f>
        <v>56</v>
      </c>
      <c r="M1347" s="23">
        <f>INDEX('Data Transformation'!$O$4:$O$424,MATCH($B1347,'Data Transformation'!$M$4:$M$424,0),MATCH($M$2,'Data Transformation'!$O$3,0))</f>
        <v>20</v>
      </c>
      <c r="N1347" s="27">
        <f>IF('Input and Summary Results'!$J$16="minimum",'Bin Analysis'!X1348/(M1347-1),'Bin Analysis'!Y1347/('Bin Analysis'!M1347-1))</f>
        <v>0</v>
      </c>
      <c r="O1347" s="27">
        <f>IF(M1347=FALSE,NA(),(VLOOKUP(1,C1350:K1369,4,FALSE))/(M1347-1))</f>
        <v>0.26315789473684209</v>
      </c>
      <c r="P1347" s="27">
        <f>IF(M1347=FALSE,NA(),SUM(J1350:J1369)/Weighting!$S$5)</f>
        <v>0.7</v>
      </c>
      <c r="Q1347" s="27">
        <f>IF(M1347=FALSE,NA(),SUM(K1350:K1369)/Weighting!$S$6)</f>
        <v>0.65217391304347827</v>
      </c>
      <c r="R1347" s="27">
        <f>IF(M1347=FALSE,NA(),(VLOOKUP(1,G1350:K1369,3,FALSE))/(M1347-1))</f>
        <v>0.26315789473684209</v>
      </c>
      <c r="S1347" s="22" t="str">
        <f>IF(M1347=FALSE,NA(),IF(SUM(J1350:J1369)=2,"yes","no"))</f>
        <v>no</v>
      </c>
      <c r="X1347" s="2" cm="2">
        <f t="array" ref="X1347:X1348">FREQUENCY(IF('Data Transformation'!$B$425:$B$6424='Bin Analysis'!L1347,'Data Transformation'!$G$425:$G$6424),'Data Transformation'!$U$11)</f>
        <v>19</v>
      </c>
      <c r="Y1347" s="2" cm="2">
        <f t="array" ref="Y1347:Y1348">FREQUENCY(IF('Data Transformation'!$B$425:$B$6424='Bin Analysis'!L1347,'Data Transformation'!$G$425:$G$6424),'Data Transformation'!$U$12)</f>
        <v>14</v>
      </c>
    </row>
    <row r="1348" spans="1:25" x14ac:dyDescent="0.25">
      <c r="A1348" s="14" t="s">
        <v>67</v>
      </c>
      <c r="B1348" t="s">
        <v>47</v>
      </c>
      <c r="C1348" t="s">
        <v>5</v>
      </c>
      <c r="D1348" t="s">
        <v>100</v>
      </c>
      <c r="E1348" t="s">
        <v>101</v>
      </c>
      <c r="F1348" t="s">
        <v>102</v>
      </c>
      <c r="G1348" t="s">
        <v>70</v>
      </c>
      <c r="H1348" t="s">
        <v>31</v>
      </c>
      <c r="I1348" t="s">
        <v>32</v>
      </c>
      <c r="J1348" t="s">
        <v>46</v>
      </c>
      <c r="K1348" s="14" t="s">
        <v>45</v>
      </c>
      <c r="M1348" s="14"/>
      <c r="X1348" s="2">
        <v>0</v>
      </c>
      <c r="Y1348" s="2">
        <v>5</v>
      </c>
    </row>
    <row r="1349" spans="1:25" x14ac:dyDescent="0.25">
      <c r="A1349" s="32"/>
      <c r="D1349" t="b">
        <f>IF(C1349=1,'Data Transformation'!$G$3+0.5*'Data Transformation'!$W$25,IF(C1350=1,D1350-'Data Transformation'!$W$25,FALSE))</f>
        <v>0</v>
      </c>
      <c r="E1349" t="str">
        <f t="array" ref="E1349">IF(ISLOGICAL(D1349),"",FREQUENCY(IF('Data Transformation'!$B$425:$B$8425='Bin Analysis'!$B1347,'Data Transformation'!$G$425:$G$8425),D1349))</f>
        <v/>
      </c>
      <c r="F1349" t="str">
        <f>IF(ISLOGICAL(D1349),"",E1349-E1348)</f>
        <v/>
      </c>
      <c r="M1349" s="14"/>
    </row>
    <row r="1350" spans="1:25" x14ac:dyDescent="0.25">
      <c r="A1350" s="32">
        <f>IF(Weighting!$P$6&gt;0,B1350,"")</f>
        <v>0.32100000000000001</v>
      </c>
      <c r="B1350">
        <f>Weighting!$C$6</f>
        <v>0.32100000000000001</v>
      </c>
      <c r="C1350">
        <f>Weighting!$F$6</f>
        <v>0</v>
      </c>
      <c r="D1350" t="b">
        <f>IF(C1350=1,'Data Transformation'!$G$3+0.5*'Data Transformation'!$W$25,IF(C1351=1,D1351-'Data Transformation'!$W$25,FALSE))</f>
        <v>0</v>
      </c>
      <c r="E1350" t="str">
        <f t="array" ref="E1350">IF(ISLOGICAL(D1350),"",FREQUENCY(IF('Data Transformation'!$B$425:$B$8425='Bin Analysis'!$B1347,'Data Transformation'!$G$425:$G$8425),D1350))</f>
        <v/>
      </c>
      <c r="F1350" t="str">
        <f>IF(ISLOGICAL(D1350),"",E1350-E1349)</f>
        <v/>
      </c>
      <c r="G1350">
        <f>Weighting!$H$6</f>
        <v>1</v>
      </c>
      <c r="H1350">
        <f t="array" ref="H1350">FREQUENCY(IF('Data Transformation'!$B$4:$B$8425=B1347,'Data Transformation'!$G$4:$G$8425),'Bin Analysis'!$B1350)</f>
        <v>5</v>
      </c>
      <c r="I1350">
        <f>H1350-H1349</f>
        <v>5</v>
      </c>
      <c r="J1350">
        <f>IF(I1350=0,0,1)</f>
        <v>1</v>
      </c>
      <c r="K1350">
        <f>J1350*Weighting!$W$6</f>
        <v>1</v>
      </c>
      <c r="M1350" s="14"/>
    </row>
    <row r="1351" spans="1:25" x14ac:dyDescent="0.25">
      <c r="A1351" s="32">
        <f>IF(Weighting!$P$7&gt;0,B1351,"")</f>
        <v>0.45200000000000001</v>
      </c>
      <c r="B1351">
        <f>Weighting!$C$7</f>
        <v>0.45200000000000001</v>
      </c>
      <c r="C1351">
        <f>Weighting!$F$7</f>
        <v>0</v>
      </c>
      <c r="D1351" t="b">
        <f>IF(C1351=1,'Data Transformation'!$G$3+0.5*'Data Transformation'!$W$25,IF(C1352=1,D1352-'Data Transformation'!$W$25,FALSE))</f>
        <v>0</v>
      </c>
      <c r="E1351" t="str">
        <f t="array" ref="E1351">IF(ISLOGICAL(D1351),"",FREQUENCY(IF('Data Transformation'!$B$425:$B$8425='Bin Analysis'!$B1347,'Data Transformation'!$G$425:$G$8425),D1351))</f>
        <v/>
      </c>
      <c r="F1351" t="str">
        <f t="shared" ref="F1351:F1369" si="168">IF(ISLOGICAL(D1351),"",E1351-E1350)</f>
        <v/>
      </c>
      <c r="G1351">
        <f>Weighting!$H$7</f>
        <v>0</v>
      </c>
      <c r="H1351">
        <f t="array" ref="H1351">FREQUENCY(IF('Data Transformation'!$B$4:$B$8425=B1347,'Data Transformation'!$G$4:$G$8425),'Bin Analysis'!$B1351)</f>
        <v>6</v>
      </c>
      <c r="I1351">
        <f t="shared" ref="I1351:I1369" si="169">H1351-H1350</f>
        <v>1</v>
      </c>
      <c r="J1351">
        <f>IF(I1351=0,0,1)</f>
        <v>1</v>
      </c>
      <c r="K1351">
        <f>J1351*Weighting!$W$7</f>
        <v>2</v>
      </c>
      <c r="M1351" s="14"/>
    </row>
    <row r="1352" spans="1:25" x14ac:dyDescent="0.25">
      <c r="A1352" s="32">
        <f>IF(Weighting!$P$8&gt;0,B1352,"")</f>
        <v>0.58299999999999996</v>
      </c>
      <c r="B1352">
        <f>Weighting!$C$8</f>
        <v>0.58299999999999996</v>
      </c>
      <c r="C1352">
        <f>Weighting!$F$8</f>
        <v>0</v>
      </c>
      <c r="D1352" t="b">
        <f>IF(C1352=1,'Data Transformation'!$G$3+0.5*'Data Transformation'!$W$25,IF(C1353=1,D1353-'Data Transformation'!$W$25,FALSE))</f>
        <v>0</v>
      </c>
      <c r="E1352" t="str">
        <f t="array" ref="E1352">IF(ISLOGICAL(D1352),"",FREQUENCY(IF('Data Transformation'!$B$425:$B$8425='Bin Analysis'!$B1347,'Data Transformation'!$G$425:$G$8425),D1352))</f>
        <v/>
      </c>
      <c r="F1352" t="str">
        <f t="shared" si="168"/>
        <v/>
      </c>
      <c r="G1352">
        <f>Weighting!$H$8</f>
        <v>0</v>
      </c>
      <c r="H1352">
        <f t="array" ref="H1352">FREQUENCY(IF('Data Transformation'!$B$4:$B$8425=B1347,'Data Transformation'!$G$4:$G$8425),'Bin Analysis'!$B1352)</f>
        <v>8</v>
      </c>
      <c r="I1352">
        <f t="shared" si="169"/>
        <v>2</v>
      </c>
      <c r="J1352">
        <f t="shared" ref="J1352:J1369" si="170">IF(I1352=0,0,1)</f>
        <v>1</v>
      </c>
      <c r="K1352">
        <f>J1352*Weighting!$W$8</f>
        <v>3</v>
      </c>
      <c r="M1352" s="14"/>
    </row>
    <row r="1353" spans="1:25" x14ac:dyDescent="0.25">
      <c r="A1353" s="32">
        <f>IF(Weighting!$P$9&gt;0,B1353,"")</f>
        <v>0.71399999999999997</v>
      </c>
      <c r="B1353" s="50">
        <f>Weighting!$C$9</f>
        <v>0.71399999999999997</v>
      </c>
      <c r="C1353">
        <f>Weighting!$F$9</f>
        <v>0</v>
      </c>
      <c r="D1353" t="b">
        <f>IF(C1353=1,'Data Transformation'!$G$3+0.5*'Data Transformation'!$W$25,IF(C1354=1,D1354-'Data Transformation'!$W$25,FALSE))</f>
        <v>0</v>
      </c>
      <c r="E1353" t="str">
        <f t="array" ref="E1353">IF(ISLOGICAL(D1353),"",FREQUENCY(IF('Data Transformation'!$B$425:$B$8425='Bin Analysis'!$B1347,'Data Transformation'!$G$425:$G$8425),D1353))</f>
        <v/>
      </c>
      <c r="F1353" t="str">
        <f t="shared" si="168"/>
        <v/>
      </c>
      <c r="G1353">
        <f>Weighting!$H$9</f>
        <v>0</v>
      </c>
      <c r="H1353">
        <f t="array" ref="H1353">FREQUENCY(IF('Data Transformation'!$B$4:$B$8425=B1347,'Data Transformation'!$G$4:$G$8425),'Bin Analysis'!$B1353)</f>
        <v>10</v>
      </c>
      <c r="I1353">
        <f t="shared" si="169"/>
        <v>2</v>
      </c>
      <c r="J1353">
        <f t="shared" si="170"/>
        <v>1</v>
      </c>
      <c r="K1353">
        <f>J1353*Weighting!$W$9</f>
        <v>3</v>
      </c>
      <c r="M1353" s="14"/>
    </row>
    <row r="1354" spans="1:25" x14ac:dyDescent="0.25">
      <c r="A1354" s="32">
        <f>IF(Weighting!$P$10&gt;0,B1354,"")</f>
        <v>0.84499999999999997</v>
      </c>
      <c r="B1354">
        <f>Weighting!$C$10</f>
        <v>0.84499999999999997</v>
      </c>
      <c r="C1354">
        <f>Weighting!$F$10</f>
        <v>0</v>
      </c>
      <c r="D1354" t="b">
        <f>IF(C1354=1,'Data Transformation'!$G$3+0.5*'Data Transformation'!$W$25,IF(C1355=1,D1355-'Data Transformation'!$W$25,FALSE))</f>
        <v>0</v>
      </c>
      <c r="E1354" t="str">
        <f t="array" ref="E1354">IF(ISLOGICAL(D1354),"",FREQUENCY(IF('Data Transformation'!$B$425:$B$8425='Bin Analysis'!$B1347,'Data Transformation'!$G$425:$G$8425),D1354))</f>
        <v/>
      </c>
      <c r="F1354" t="str">
        <f t="shared" si="168"/>
        <v/>
      </c>
      <c r="G1354">
        <f>Weighting!$H$10</f>
        <v>0</v>
      </c>
      <c r="H1354">
        <f t="array" ref="H1354">FREQUENCY(IF('Data Transformation'!$B$4:$B$8425=B1347,'Data Transformation'!$G$4:$G$8425),'Bin Analysis'!$B1354)</f>
        <v>14</v>
      </c>
      <c r="I1354">
        <f t="shared" si="169"/>
        <v>4</v>
      </c>
      <c r="J1354">
        <f t="shared" si="170"/>
        <v>1</v>
      </c>
      <c r="K1354">
        <f>J1354*Weighting!$W$10</f>
        <v>3</v>
      </c>
      <c r="M1354" s="14"/>
    </row>
    <row r="1355" spans="1:25" x14ac:dyDescent="0.25">
      <c r="A1355" s="32">
        <f>IF(Weighting!$P$11&gt;0,B1355,"")</f>
        <v>0.97599999999999998</v>
      </c>
      <c r="B1355">
        <f>Weighting!$C$11</f>
        <v>0.97599999999999998</v>
      </c>
      <c r="C1355">
        <f>Weighting!$F$11</f>
        <v>0</v>
      </c>
      <c r="D1355">
        <f>IF(C1355=1,'Data Transformation'!$G$3+0.5*'Data Transformation'!$W$25,IF(C1356=1,D1356-'Data Transformation'!$W$25,FALSE))</f>
        <v>0.86899999999999999</v>
      </c>
      <c r="E1355">
        <f t="array" ref="E1355">IF(ISLOGICAL(D1355),"",FREQUENCY(IF('Data Transformation'!$B$425:$B$8425='Bin Analysis'!$B1347,'Data Transformation'!$G$425:$G$8425),D1355))</f>
        <v>14</v>
      </c>
      <c r="F1355" t="e">
        <f t="shared" si="168"/>
        <v>#VALUE!</v>
      </c>
      <c r="G1355">
        <f>Weighting!$H$11</f>
        <v>0</v>
      </c>
      <c r="H1355">
        <f t="array" ref="H1355">FREQUENCY(IF('Data Transformation'!$B$4:$B$8425=B1347,'Data Transformation'!$G$4:$G$8425),'Bin Analysis'!$B1355)</f>
        <v>17</v>
      </c>
      <c r="I1355">
        <f t="shared" si="169"/>
        <v>3</v>
      </c>
      <c r="J1355">
        <f t="shared" si="170"/>
        <v>1</v>
      </c>
      <c r="K1355">
        <f>J1355*Weighting!$W$11</f>
        <v>2</v>
      </c>
      <c r="M1355" s="14"/>
    </row>
    <row r="1356" spans="1:25" x14ac:dyDescent="0.25">
      <c r="A1356" s="32">
        <f>IF(Weighting!$P$12&gt;0,B1356,"")</f>
        <v>1.107</v>
      </c>
      <c r="B1356">
        <f>Weighting!$C$12</f>
        <v>1.107</v>
      </c>
      <c r="C1356">
        <f>Weighting!$F$12</f>
        <v>1</v>
      </c>
      <c r="D1356">
        <f>IF(C1356=1,'Data Transformation'!$G$3+0.5*'Data Transformation'!$W$25,IF(C1357=1,D1357-'Data Transformation'!$W$25,FALSE))</f>
        <v>1.131</v>
      </c>
      <c r="E1356">
        <f t="array" ref="E1356">IF(ISLOGICAL(D1356),"",FREQUENCY(IF('Data Transformation'!$B$425:$B$8425='Bin Analysis'!$B1347,'Data Transformation'!$G$425:$G$8425),D1356))</f>
        <v>19</v>
      </c>
      <c r="F1356">
        <f t="shared" si="168"/>
        <v>5</v>
      </c>
      <c r="G1356">
        <f>Weighting!$H$12</f>
        <v>0</v>
      </c>
      <c r="H1356">
        <f t="array" ref="H1356">FREQUENCY(IF('Data Transformation'!$B$4:$B$8425=B1347,'Data Transformation'!$G$4:$G$8425),'Bin Analysis'!$B1356)</f>
        <v>20</v>
      </c>
      <c r="I1356">
        <f t="shared" si="169"/>
        <v>3</v>
      </c>
      <c r="J1356">
        <f t="shared" si="170"/>
        <v>1</v>
      </c>
      <c r="K1356">
        <f>J1356*Weighting!$W$12</f>
        <v>1</v>
      </c>
      <c r="M1356" s="14"/>
    </row>
    <row r="1357" spans="1:25" x14ac:dyDescent="0.25">
      <c r="A1357" s="32">
        <f>IF(Weighting!$P$13&gt;0,B1357,"")</f>
        <v>1.238</v>
      </c>
      <c r="B1357">
        <f>Weighting!$C$13</f>
        <v>1.238</v>
      </c>
      <c r="C1357">
        <f>Weighting!$F$13</f>
        <v>0</v>
      </c>
      <c r="D1357" t="b">
        <f>IF(C1357=1,'Data Transformation'!$G$3+0.5*'Data Transformation'!$W$25,IF(C1358=1,D1358-'Data Transformation'!$W$25,FALSE))</f>
        <v>0</v>
      </c>
      <c r="E1357" t="str">
        <f t="array" ref="E1357">IF(ISLOGICAL(D1357),"",FREQUENCY(IF('Data Transformation'!$B$425:$B$8425='Bin Analysis'!$B1347,'Data Transformation'!$G$425:$G$8425),D1357))</f>
        <v/>
      </c>
      <c r="F1357" t="str">
        <f t="shared" si="168"/>
        <v/>
      </c>
      <c r="G1357">
        <f>Weighting!$H$13</f>
        <v>0</v>
      </c>
      <c r="H1357">
        <f t="array" ref="H1357">FREQUENCY(IF('Data Transformation'!$B$4:$B$8425=B1347,'Data Transformation'!$G$4:$G$8425),'Bin Analysis'!$B1357)</f>
        <v>20</v>
      </c>
      <c r="I1357">
        <f t="shared" si="169"/>
        <v>0</v>
      </c>
      <c r="J1357">
        <f t="shared" si="170"/>
        <v>0</v>
      </c>
      <c r="K1357">
        <f>J1357*Weighting!$W$13</f>
        <v>0</v>
      </c>
      <c r="M1357" s="14"/>
    </row>
    <row r="1358" spans="1:25" x14ac:dyDescent="0.25">
      <c r="A1358" s="32">
        <f>IF(Weighting!$P$14&gt;0,B1358,"")</f>
        <v>1.369</v>
      </c>
      <c r="B1358">
        <f>Weighting!$C$14</f>
        <v>1.369</v>
      </c>
      <c r="C1358">
        <f>Weighting!$F$14</f>
        <v>0</v>
      </c>
      <c r="D1358" t="b">
        <f>IF(C1358=1,'Data Transformation'!$G$3+0.5*'Data Transformation'!$W$25,IF(C1359=1,D1359-'Data Transformation'!$W$25,FALSE))</f>
        <v>0</v>
      </c>
      <c r="E1358" t="str">
        <f t="array" ref="E1358">IF(ISLOGICAL(D1358),"",FREQUENCY(IF('Data Transformation'!$B$425:$B$8425='Bin Analysis'!$B1347,'Data Transformation'!$G$425:$G$8425),D1358))</f>
        <v/>
      </c>
      <c r="F1358" t="str">
        <f t="shared" si="168"/>
        <v/>
      </c>
      <c r="G1358">
        <f>Weighting!$H$14</f>
        <v>0</v>
      </c>
      <c r="H1358">
        <f t="array" ref="H1358">FREQUENCY(IF('Data Transformation'!$B$4:$B$8425=B1347,'Data Transformation'!$G$4:$G$8425),'Bin Analysis'!$B1358)</f>
        <v>20</v>
      </c>
      <c r="I1358">
        <f t="shared" si="169"/>
        <v>0</v>
      </c>
      <c r="J1358">
        <f t="shared" si="170"/>
        <v>0</v>
      </c>
      <c r="K1358">
        <f>J1358*Weighting!$W$14</f>
        <v>0</v>
      </c>
      <c r="M1358" s="14"/>
    </row>
    <row r="1359" spans="1:25" x14ac:dyDescent="0.25">
      <c r="A1359" s="32">
        <f>IF(Weighting!$P$15&gt;0,B1359,"")</f>
        <v>1.5000009999999999</v>
      </c>
      <c r="B1359">
        <f>Weighting!$C$15</f>
        <v>1.5000009999999999</v>
      </c>
      <c r="C1359">
        <f>Weighting!$F$15</f>
        <v>0</v>
      </c>
      <c r="D1359" t="b">
        <f>IF(C1359=1,'Data Transformation'!$G$3+0.5*'Data Transformation'!$W$25,IF(C1360=1,D1360-'Data Transformation'!$W$25,FALSE))</f>
        <v>0</v>
      </c>
      <c r="E1359" t="str">
        <f t="array" ref="E1359">IF(ISLOGICAL(D1359),"",FREQUENCY(IF('Data Transformation'!$B$425:$B$8425='Bin Analysis'!$B1347,'Data Transformation'!$G$425:$G$8425),D1359))</f>
        <v/>
      </c>
      <c r="F1359" t="str">
        <f t="shared" si="168"/>
        <v/>
      </c>
      <c r="G1359">
        <f>Weighting!$H$15</f>
        <v>0</v>
      </c>
      <c r="H1359">
        <f t="array" ref="H1359">FREQUENCY(IF('Data Transformation'!$B$4:$B$8425=B1347,'Data Transformation'!$G$4:$G$8425),'Bin Analysis'!$B1359)</f>
        <v>20</v>
      </c>
      <c r="I1359">
        <f t="shared" si="169"/>
        <v>0</v>
      </c>
      <c r="J1359">
        <f t="shared" si="170"/>
        <v>0</v>
      </c>
      <c r="K1359">
        <f>J1359*Weighting!$W$15</f>
        <v>0</v>
      </c>
      <c r="M1359" s="14"/>
    </row>
    <row r="1360" spans="1:25" x14ac:dyDescent="0.25">
      <c r="A1360" s="32" t="str">
        <f>IF(Weighting!$P$16&gt;0,B1360,"")</f>
        <v/>
      </c>
      <c r="B1360">
        <f>Weighting!$C$16</f>
        <v>1.631</v>
      </c>
      <c r="C1360">
        <f>Weighting!$F$16</f>
        <v>0</v>
      </c>
      <c r="D1360" t="b">
        <f>IF(C1360=1,'Data Transformation'!$G$3+0.5*'Data Transformation'!$W$25,IF(C1361=1,D1361-'Data Transformation'!$W$25,FALSE))</f>
        <v>0</v>
      </c>
      <c r="E1360" t="str">
        <f t="array" ref="E1360">IF(ISLOGICAL(D1360),"",FREQUENCY(IF('Data Transformation'!$B$425:$B$8425='Bin Analysis'!$B1347,'Data Transformation'!$G$425:$G$8425),D1360))</f>
        <v/>
      </c>
      <c r="F1360" t="str">
        <f t="shared" si="168"/>
        <v/>
      </c>
      <c r="G1360">
        <f>Weighting!$H$16</f>
        <v>0</v>
      </c>
      <c r="H1360">
        <f t="array" ref="H1360">FREQUENCY(IF('Data Transformation'!$B$4:$B$8425=B1347,'Data Transformation'!$G$4:$G$8425),'Bin Analysis'!$B1360)</f>
        <v>20</v>
      </c>
      <c r="I1360">
        <f t="shared" si="169"/>
        <v>0</v>
      </c>
      <c r="J1360">
        <f t="shared" si="170"/>
        <v>0</v>
      </c>
      <c r="K1360">
        <f>J1360*Weighting!$W$16</f>
        <v>0</v>
      </c>
      <c r="M1360" s="14"/>
    </row>
    <row r="1361" spans="1:25" x14ac:dyDescent="0.25">
      <c r="A1361" s="32" t="str">
        <f>IF(Weighting!$P$17&gt;0,B1361,"")</f>
        <v/>
      </c>
      <c r="B1361">
        <f>Weighting!$C$17</f>
        <v>1.762</v>
      </c>
      <c r="C1361">
        <f>Weighting!$F$17</f>
        <v>0</v>
      </c>
      <c r="D1361" t="b">
        <f>IF(C1361=1,'Data Transformation'!$G$3+0.5*'Data Transformation'!$W$25,IF(C1362=1,D1362-'Data Transformation'!$W$25,FALSE))</f>
        <v>0</v>
      </c>
      <c r="E1361" t="str">
        <f t="array" ref="E1361">IF(ISLOGICAL(D1361),"",FREQUENCY(IF('Data Transformation'!$B$425:$B$8425='Bin Analysis'!$B1347,'Data Transformation'!$G$425:$G$8425),D1361))</f>
        <v/>
      </c>
      <c r="F1361" t="str">
        <f t="shared" si="168"/>
        <v/>
      </c>
      <c r="G1361">
        <f>Weighting!$H$17</f>
        <v>0</v>
      </c>
      <c r="H1361">
        <f t="array" ref="H1361">FREQUENCY(IF('Data Transformation'!$B$4:$B$8425=B1347,'Data Transformation'!$G$4:$G$8425),'Bin Analysis'!$B1361)</f>
        <v>20</v>
      </c>
      <c r="I1361">
        <f t="shared" si="169"/>
        <v>0</v>
      </c>
      <c r="J1361">
        <f t="shared" si="170"/>
        <v>0</v>
      </c>
      <c r="K1361">
        <f>J1361*Weighting!$W$17</f>
        <v>0</v>
      </c>
      <c r="M1361" s="14"/>
    </row>
    <row r="1362" spans="1:25" x14ac:dyDescent="0.25">
      <c r="A1362" s="32" t="str">
        <f>IF(Weighting!$P$18&gt;0,B1362,"")</f>
        <v/>
      </c>
      <c r="B1362">
        <f>Weighting!$C$18</f>
        <v>1.893</v>
      </c>
      <c r="C1362">
        <f>Weighting!$F$18</f>
        <v>0</v>
      </c>
      <c r="D1362" t="b">
        <f>IF(C1362=1,'Data Transformation'!$G$3+0.5*'Data Transformation'!$W$25,IF(C1363=1,D1363-'Data Transformation'!$W$25,FALSE))</f>
        <v>0</v>
      </c>
      <c r="E1362" t="str">
        <f t="array" ref="E1362">IF(ISLOGICAL(D1362),"",FREQUENCY(IF('Data Transformation'!$B$425:$B$8425='Bin Analysis'!$B1347,'Data Transformation'!$G$425:$G$8425),D1362))</f>
        <v/>
      </c>
      <c r="F1362" t="str">
        <f t="shared" si="168"/>
        <v/>
      </c>
      <c r="G1362">
        <f>Weighting!$H$18</f>
        <v>0</v>
      </c>
      <c r="H1362">
        <f t="array" ref="H1362">FREQUENCY(IF('Data Transformation'!$B$4:$B$8425=B1347,'Data Transformation'!$G$4:$G$8425),'Bin Analysis'!$B1362)</f>
        <v>20</v>
      </c>
      <c r="I1362">
        <f t="shared" si="169"/>
        <v>0</v>
      </c>
      <c r="J1362">
        <f t="shared" si="170"/>
        <v>0</v>
      </c>
      <c r="K1362">
        <f>J1362*Weighting!$W$18</f>
        <v>0</v>
      </c>
      <c r="M1362" s="14"/>
    </row>
    <row r="1363" spans="1:25" x14ac:dyDescent="0.25">
      <c r="A1363" s="32" t="str">
        <f>IF(Weighting!$P$19&gt;0,B1363,"")</f>
        <v/>
      </c>
      <c r="B1363">
        <f>Weighting!$C$19</f>
        <v>2.024</v>
      </c>
      <c r="C1363">
        <f>Weighting!$F$19</f>
        <v>0</v>
      </c>
      <c r="D1363" t="b">
        <f>IF(C1363=1,'Data Transformation'!$G$3+0.5*'Data Transformation'!$W$25,IF(C1364=1,D1364-'Data Transformation'!$W$25,FALSE))</f>
        <v>0</v>
      </c>
      <c r="E1363" t="str">
        <f t="array" ref="E1363">IF(ISLOGICAL(D1363),"",FREQUENCY(IF('Data Transformation'!$B$425:$B$8425='Bin Analysis'!$B1347,'Data Transformation'!$G$425:$G$8425),D1363))</f>
        <v/>
      </c>
      <c r="F1363" t="str">
        <f t="shared" si="168"/>
        <v/>
      </c>
      <c r="G1363">
        <f>Weighting!$H$19</f>
        <v>0</v>
      </c>
      <c r="H1363">
        <f t="array" ref="H1363">FREQUENCY(IF('Data Transformation'!$B$4:$B$8425=B1347,'Data Transformation'!$G$4:$G$8425),'Bin Analysis'!$B1363)</f>
        <v>20</v>
      </c>
      <c r="I1363">
        <f t="shared" si="169"/>
        <v>0</v>
      </c>
      <c r="J1363">
        <f t="shared" si="170"/>
        <v>0</v>
      </c>
      <c r="K1363">
        <f>J1363*Weighting!$W$19</f>
        <v>0</v>
      </c>
      <c r="M1363" s="14"/>
    </row>
    <row r="1364" spans="1:25" x14ac:dyDescent="0.25">
      <c r="A1364" s="32" t="str">
        <f>IF(Weighting!$P$20&gt;0,B1364,"")</f>
        <v/>
      </c>
      <c r="B1364">
        <f>Weighting!$C$20</f>
        <v>2.1550000000000002</v>
      </c>
      <c r="C1364">
        <f>Weighting!$F$20</f>
        <v>0</v>
      </c>
      <c r="D1364" t="b">
        <f>IF(C1364=1,'Data Transformation'!$G$3+0.5*'Data Transformation'!$W$25,IF(C1365=1,D1365-'Data Transformation'!$W$25,FALSE))</f>
        <v>0</v>
      </c>
      <c r="E1364" t="str">
        <f t="array" ref="E1364">IF(ISLOGICAL(D1364),"",FREQUENCY(IF('Data Transformation'!$B$425:$B$8425='Bin Analysis'!$B1347,'Data Transformation'!$G$425:$G$8425),D1364))</f>
        <v/>
      </c>
      <c r="F1364" t="str">
        <f t="shared" si="168"/>
        <v/>
      </c>
      <c r="G1364">
        <f>Weighting!$H$20</f>
        <v>0</v>
      </c>
      <c r="H1364">
        <f t="array" ref="H1364">FREQUENCY(IF('Data Transformation'!$B$4:$B$8425=B1347,'Data Transformation'!$G$4:$G$8425),'Bin Analysis'!$B1364)</f>
        <v>20</v>
      </c>
      <c r="I1364">
        <f t="shared" si="169"/>
        <v>0</v>
      </c>
      <c r="J1364">
        <f t="shared" si="170"/>
        <v>0</v>
      </c>
      <c r="K1364">
        <f>J1364*Weighting!$W$20</f>
        <v>0</v>
      </c>
      <c r="M1364" s="14"/>
    </row>
    <row r="1365" spans="1:25" x14ac:dyDescent="0.25">
      <c r="A1365" s="32" t="str">
        <f>IF(Weighting!$P$21&gt;0,B1365,"")</f>
        <v/>
      </c>
      <c r="B1365">
        <f>Weighting!$C$21</f>
        <v>2.2860000000000005</v>
      </c>
      <c r="C1365">
        <f>Weighting!$F$21</f>
        <v>0</v>
      </c>
      <c r="D1365" t="b">
        <f>IF(C1365=1,'Data Transformation'!$G$3+0.5*'Data Transformation'!$W$25,IF(C1366=1,D1366-'Data Transformation'!$W$25,FALSE))</f>
        <v>0</v>
      </c>
      <c r="E1365" t="str">
        <f t="array" ref="E1365">IF(ISLOGICAL(D1365),"",FREQUENCY(IF('Data Transformation'!$B$425:$B$8425='Bin Analysis'!$B1347,'Data Transformation'!$G$425:$G$8425),D1365))</f>
        <v/>
      </c>
      <c r="F1365" t="str">
        <f t="shared" si="168"/>
        <v/>
      </c>
      <c r="G1365">
        <f>Weighting!$H$21</f>
        <v>0</v>
      </c>
      <c r="H1365">
        <f t="array" ref="H1365">FREQUENCY(IF('Data Transformation'!$B$4:$B$8425=B1347,'Data Transformation'!$G$4:$G$8425),'Bin Analysis'!$B1365)</f>
        <v>20</v>
      </c>
      <c r="I1365">
        <f t="shared" si="169"/>
        <v>0</v>
      </c>
      <c r="J1365">
        <f t="shared" si="170"/>
        <v>0</v>
      </c>
      <c r="K1365">
        <f>J1365*Weighting!$W$21</f>
        <v>0</v>
      </c>
      <c r="M1365" s="14"/>
    </row>
    <row r="1366" spans="1:25" x14ac:dyDescent="0.25">
      <c r="A1366" s="32" t="str">
        <f>IF(Weighting!$P$22&gt;0,B1366,"")</f>
        <v/>
      </c>
      <c r="B1366">
        <f>Weighting!$C$22</f>
        <v>2.4170000000000007</v>
      </c>
      <c r="C1366">
        <f>Weighting!$F$22</f>
        <v>0</v>
      </c>
      <c r="D1366" t="b">
        <f>IF(C1366=1,'Data Transformation'!$G$3+0.5*'Data Transformation'!$W$25,IF(C1367=1,D1367-'Data Transformation'!$W$25,FALSE))</f>
        <v>0</v>
      </c>
      <c r="E1366" t="str">
        <f t="array" ref="E1366">IF(ISLOGICAL(D1366),"",FREQUENCY(IF('Data Transformation'!$B$425:$B$8425='Bin Analysis'!$B1347,'Data Transformation'!$G$425:$G$8425),D1366))</f>
        <v/>
      </c>
      <c r="F1366" t="str">
        <f t="shared" si="168"/>
        <v/>
      </c>
      <c r="G1366">
        <f>Weighting!$H$22</f>
        <v>0</v>
      </c>
      <c r="H1366">
        <f t="array" ref="H1366">FREQUENCY(IF('Data Transformation'!$B$4:$B$8425=B1347,'Data Transformation'!$G$4:$G$8425),'Bin Analysis'!$B1366)</f>
        <v>20</v>
      </c>
      <c r="I1366">
        <f t="shared" si="169"/>
        <v>0</v>
      </c>
      <c r="J1366">
        <f t="shared" si="170"/>
        <v>0</v>
      </c>
      <c r="K1366">
        <f>J1366*Weighting!$W$22</f>
        <v>0</v>
      </c>
      <c r="M1366" s="14"/>
    </row>
    <row r="1367" spans="1:25" x14ac:dyDescent="0.25">
      <c r="A1367" s="32" t="str">
        <f>IF(Weighting!$P$23&gt;0,B1367,"")</f>
        <v/>
      </c>
      <c r="B1367">
        <f>Weighting!$C$23</f>
        <v>2.5480000000000009</v>
      </c>
      <c r="C1367">
        <f>Weighting!$F$23</f>
        <v>0</v>
      </c>
      <c r="D1367" t="b">
        <f>IF(C1367=1,'Data Transformation'!$G$3+0.5*'Data Transformation'!$W$25,IF(C1368=1,D1368-'Data Transformation'!$W$25,FALSE))</f>
        <v>0</v>
      </c>
      <c r="E1367" t="str">
        <f t="array" ref="E1367">IF(ISLOGICAL(D1367),"",FREQUENCY(IF('Data Transformation'!$B$425:$B$8425='Bin Analysis'!$B1347,'Data Transformation'!$G$425:$G$8425),D1367))</f>
        <v/>
      </c>
      <c r="F1367" t="str">
        <f t="shared" si="168"/>
        <v/>
      </c>
      <c r="G1367">
        <f>Weighting!$H$23</f>
        <v>0</v>
      </c>
      <c r="H1367">
        <f t="array" ref="H1367">FREQUENCY(IF('Data Transformation'!$B$4:$B$8425=B1347,'Data Transformation'!$G$4:$G$8425),'Bin Analysis'!$B1367)</f>
        <v>20</v>
      </c>
      <c r="I1367">
        <f t="shared" si="169"/>
        <v>0</v>
      </c>
      <c r="J1367">
        <f t="shared" si="170"/>
        <v>0</v>
      </c>
      <c r="K1367">
        <f>J1367*Weighting!$W$23</f>
        <v>0</v>
      </c>
      <c r="M1367" s="14"/>
    </row>
    <row r="1368" spans="1:25" x14ac:dyDescent="0.25">
      <c r="A1368" s="32" t="str">
        <f>IF(Weighting!$P$24&gt;0,B1368,"")</f>
        <v/>
      </c>
      <c r="B1368">
        <f>Weighting!$C$24</f>
        <v>2.6790000000000012</v>
      </c>
      <c r="C1368">
        <f>Weighting!$F$24</f>
        <v>0</v>
      </c>
      <c r="D1368" t="b">
        <f>IF(C1368=1,'Data Transformation'!$G$3+0.5*'Data Transformation'!$W$25,IF(C1369=1,D1369-'Data Transformation'!$W$25,FALSE))</f>
        <v>0</v>
      </c>
      <c r="E1368" t="str">
        <f t="array" ref="E1368">IF(ISLOGICAL(D1368),"",FREQUENCY(IF('Data Transformation'!$B$425:$B$8425='Bin Analysis'!$B1347,'Data Transformation'!$G$425:$G$8425),D1368))</f>
        <v/>
      </c>
      <c r="F1368" t="str">
        <f t="shared" si="168"/>
        <v/>
      </c>
      <c r="G1368">
        <f>Weighting!$H$24</f>
        <v>0</v>
      </c>
      <c r="H1368">
        <f t="array" ref="H1368">FREQUENCY(IF('Data Transformation'!$B$4:$B$8425=B1347,'Data Transformation'!$G$4:$G$8425),'Bin Analysis'!$B1368)</f>
        <v>20</v>
      </c>
      <c r="I1368">
        <f t="shared" si="169"/>
        <v>0</v>
      </c>
      <c r="J1368">
        <f t="shared" si="170"/>
        <v>0</v>
      </c>
      <c r="K1368">
        <f>J1368*Weighting!$W$24</f>
        <v>0</v>
      </c>
      <c r="M1368" s="14"/>
    </row>
    <row r="1369" spans="1:25" x14ac:dyDescent="0.25">
      <c r="A1369" s="32" t="str">
        <f>IF(Weighting!$P$25&gt;0,B1369,"")</f>
        <v/>
      </c>
      <c r="B1369">
        <f>Weighting!$C$25</f>
        <v>2.8100000000000014</v>
      </c>
      <c r="C1369">
        <f>Weighting!$F$25</f>
        <v>0</v>
      </c>
      <c r="D1369" t="b">
        <f>IF(C1369=1,'Data Transformation'!$G$3+0.5*'Data Transformation'!$W$25,IF(C1370=1,D1370-'Data Transformation'!$W$25,FALSE))</f>
        <v>0</v>
      </c>
      <c r="E1369" t="str">
        <f t="array" ref="E1369">IF(ISLOGICAL(D1369),"",FREQUENCY(IF('Data Transformation'!$B$425:$B$8425='Bin Analysis'!$B1347,'Data Transformation'!$G$425:$G$8425),D1369))</f>
        <v/>
      </c>
      <c r="F1369" t="str">
        <f t="shared" si="168"/>
        <v/>
      </c>
      <c r="G1369">
        <f>Weighting!$H$25</f>
        <v>0</v>
      </c>
      <c r="H1369">
        <f t="array" ref="H1369">FREQUENCY(IF('Data Transformation'!$B$4:$B$8425=B1347,'Data Transformation'!$G$4:$G$8425),'Bin Analysis'!$B1369)</f>
        <v>20</v>
      </c>
      <c r="I1369">
        <f t="shared" si="169"/>
        <v>0</v>
      </c>
      <c r="J1369">
        <f t="shared" si="170"/>
        <v>0</v>
      </c>
      <c r="K1369">
        <f>J1369*Weighting!$W$25</f>
        <v>0</v>
      </c>
      <c r="M1369" s="14"/>
    </row>
    <row r="1370" spans="1:25" x14ac:dyDescent="0.25">
      <c r="O1370"/>
      <c r="P1370"/>
      <c r="Q1370"/>
      <c r="R1370"/>
    </row>
    <row r="1371" spans="1:25" ht="23.25" x14ac:dyDescent="0.35">
      <c r="A1371" s="21" t="s">
        <v>0</v>
      </c>
      <c r="B1371" s="21">
        <f>IFERROR(VLOOKUP(C1371,'Data Transformation'!$L$6:$M$426,2,FALSE),"")</f>
        <v>57</v>
      </c>
      <c r="C1371" s="21">
        <f>C1347+1</f>
        <v>57</v>
      </c>
      <c r="D1371" s="21"/>
      <c r="E1371" s="21"/>
      <c r="F1371" s="21"/>
      <c r="G1371" s="21"/>
      <c r="H1371" s="22"/>
      <c r="I1371" s="22"/>
      <c r="J1371" s="22"/>
      <c r="K1371" s="21"/>
      <c r="L1371" s="21">
        <f>B1371</f>
        <v>57</v>
      </c>
      <c r="M1371" s="23">
        <f>INDEX('Data Transformation'!$O$4:$O$424,MATCH($B1371,'Data Transformation'!$M$4:$M$424,0),MATCH($M$2,'Data Transformation'!$O$3,0))</f>
        <v>16</v>
      </c>
      <c r="N1371" s="27">
        <f>IF('Input and Summary Results'!$J$16="minimum",'Bin Analysis'!X1372/(M1371-1),'Bin Analysis'!Y1371/('Bin Analysis'!M1371-1))</f>
        <v>0</v>
      </c>
      <c r="O1371" s="27">
        <f>IF(M1371=FALSE,NA(),(VLOOKUP(1,C1374:K1393,4,FALSE))/(M1371-1))</f>
        <v>0</v>
      </c>
      <c r="P1371" s="27">
        <f>IF(M1371=FALSE,NA(),SUM(J1374:J1393)/Weighting!$S$5)</f>
        <v>0.5</v>
      </c>
      <c r="Q1371" s="27">
        <f>IF(M1371=FALSE,NA(),SUM(K1374:K1393)/Weighting!$S$6)</f>
        <v>0.47826086956521741</v>
      </c>
      <c r="R1371" s="27">
        <f>IF(M1371=FALSE,NA(),(VLOOKUP(1,G1374:K1393,3,FALSE))/(M1371-1))</f>
        <v>0.4</v>
      </c>
      <c r="S1371" s="22" t="str">
        <f>IF(M1371=FALSE,NA(),IF(SUM(J1374:J1393)=2,"yes","no"))</f>
        <v>no</v>
      </c>
      <c r="X1371" s="2" cm="2">
        <f t="array" ref="X1371:X1372">FREQUENCY(IF('Data Transformation'!$B$425:$B$6424='Bin Analysis'!L1371,'Data Transformation'!$G$425:$G$6424),'Data Transformation'!$U$11)</f>
        <v>15</v>
      </c>
      <c r="Y1371" s="2" cm="2">
        <f t="array" ref="Y1371:Y1372">FREQUENCY(IF('Data Transformation'!$B$425:$B$6424='Bin Analysis'!L1371,'Data Transformation'!$G$425:$G$6424),'Data Transformation'!$U$12)</f>
        <v>15</v>
      </c>
    </row>
    <row r="1372" spans="1:25" x14ac:dyDescent="0.25">
      <c r="A1372" s="14" t="s">
        <v>67</v>
      </c>
      <c r="B1372" t="s">
        <v>47</v>
      </c>
      <c r="C1372" t="s">
        <v>5</v>
      </c>
      <c r="D1372" t="s">
        <v>100</v>
      </c>
      <c r="E1372" t="s">
        <v>101</v>
      </c>
      <c r="F1372" t="s">
        <v>102</v>
      </c>
      <c r="G1372" t="s">
        <v>70</v>
      </c>
      <c r="H1372" t="s">
        <v>31</v>
      </c>
      <c r="I1372" t="s">
        <v>32</v>
      </c>
      <c r="J1372" t="s">
        <v>46</v>
      </c>
      <c r="K1372" s="14" t="s">
        <v>45</v>
      </c>
      <c r="M1372" s="14"/>
      <c r="X1372" s="2">
        <v>0</v>
      </c>
      <c r="Y1372" s="2">
        <v>0</v>
      </c>
    </row>
    <row r="1373" spans="1:25" x14ac:dyDescent="0.25">
      <c r="A1373" s="32"/>
      <c r="D1373" t="b">
        <f>IF(C1373=1,'Data Transformation'!$G$3+0.5*'Data Transformation'!$W$25,IF(C1374=1,D1374-'Data Transformation'!$W$25,FALSE))</f>
        <v>0</v>
      </c>
      <c r="E1373" t="str">
        <f t="array" ref="E1373">IF(ISLOGICAL(D1373),"",FREQUENCY(IF('Data Transformation'!$B$425:$B$8425='Bin Analysis'!$B1371,'Data Transformation'!$G$425:$G$8425),D1373))</f>
        <v/>
      </c>
      <c r="F1373" t="str">
        <f>IF(ISLOGICAL(D1373),"",E1373-E1372)</f>
        <v/>
      </c>
      <c r="M1373" s="14"/>
    </row>
    <row r="1374" spans="1:25" x14ac:dyDescent="0.25">
      <c r="A1374" s="32">
        <f>IF(Weighting!$P$6&gt;0,B1374,"")</f>
        <v>0.32100000000000001</v>
      </c>
      <c r="B1374">
        <f>Weighting!$C$6</f>
        <v>0.32100000000000001</v>
      </c>
      <c r="C1374">
        <f>Weighting!$F$6</f>
        <v>0</v>
      </c>
      <c r="D1374" t="b">
        <f>IF(C1374=1,'Data Transformation'!$G$3+0.5*'Data Transformation'!$W$25,IF(C1375=1,D1375-'Data Transformation'!$W$25,FALSE))</f>
        <v>0</v>
      </c>
      <c r="E1374" t="str">
        <f t="array" ref="E1374">IF(ISLOGICAL(D1374),"",FREQUENCY(IF('Data Transformation'!$B$425:$B$8425='Bin Analysis'!$B1371,'Data Transformation'!$G$425:$G$8425),D1374))</f>
        <v/>
      </c>
      <c r="F1374" t="str">
        <f>IF(ISLOGICAL(D1374),"",E1374-E1373)</f>
        <v/>
      </c>
      <c r="G1374">
        <f>Weighting!$H$6</f>
        <v>1</v>
      </c>
      <c r="H1374">
        <f t="array" ref="H1374">FREQUENCY(IF('Data Transformation'!$B$4:$B$8425=B1371,'Data Transformation'!$G$4:$G$8425),'Bin Analysis'!$B1374)</f>
        <v>6</v>
      </c>
      <c r="I1374">
        <f>H1374-H1373</f>
        <v>6</v>
      </c>
      <c r="J1374">
        <f>IF(I1374=0,0,1)</f>
        <v>1</v>
      </c>
      <c r="K1374">
        <f>J1374*Weighting!$W$6</f>
        <v>1</v>
      </c>
      <c r="M1374" s="14"/>
    </row>
    <row r="1375" spans="1:25" x14ac:dyDescent="0.25">
      <c r="A1375" s="32">
        <f>IF(Weighting!$P$7&gt;0,B1375,"")</f>
        <v>0.45200000000000001</v>
      </c>
      <c r="B1375">
        <f>Weighting!$C$7</f>
        <v>0.45200000000000001</v>
      </c>
      <c r="C1375">
        <f>Weighting!$F$7</f>
        <v>0</v>
      </c>
      <c r="D1375" t="b">
        <f>IF(C1375=1,'Data Transformation'!$G$3+0.5*'Data Transformation'!$W$25,IF(C1376=1,D1376-'Data Transformation'!$W$25,FALSE))</f>
        <v>0</v>
      </c>
      <c r="E1375" t="str">
        <f t="array" ref="E1375">IF(ISLOGICAL(D1375),"",FREQUENCY(IF('Data Transformation'!$B$425:$B$8425='Bin Analysis'!$B1371,'Data Transformation'!$G$425:$G$8425),D1375))</f>
        <v/>
      </c>
      <c r="F1375" t="str">
        <f t="shared" ref="F1375:F1393" si="171">IF(ISLOGICAL(D1375),"",E1375-E1374)</f>
        <v/>
      </c>
      <c r="G1375">
        <f>Weighting!$H$7</f>
        <v>0</v>
      </c>
      <c r="H1375">
        <f t="array" ref="H1375">FREQUENCY(IF('Data Transformation'!$B$4:$B$8425=B1371,'Data Transformation'!$G$4:$G$8425),'Bin Analysis'!$B1375)</f>
        <v>6</v>
      </c>
      <c r="I1375">
        <f t="shared" ref="I1375:I1393" si="172">H1375-H1374</f>
        <v>0</v>
      </c>
      <c r="J1375">
        <f>IF(I1375=0,0,1)</f>
        <v>0</v>
      </c>
      <c r="K1375">
        <f>J1375*Weighting!$W$7</f>
        <v>0</v>
      </c>
      <c r="M1375" s="14"/>
    </row>
    <row r="1376" spans="1:25" x14ac:dyDescent="0.25">
      <c r="A1376" s="32">
        <f>IF(Weighting!$P$8&gt;0,B1376,"")</f>
        <v>0.58299999999999996</v>
      </c>
      <c r="B1376">
        <f>Weighting!$C$8</f>
        <v>0.58299999999999996</v>
      </c>
      <c r="C1376">
        <f>Weighting!$F$8</f>
        <v>0</v>
      </c>
      <c r="D1376" t="b">
        <f>IF(C1376=1,'Data Transformation'!$G$3+0.5*'Data Transformation'!$W$25,IF(C1377=1,D1377-'Data Transformation'!$W$25,FALSE))</f>
        <v>0</v>
      </c>
      <c r="E1376" t="str">
        <f t="array" ref="E1376">IF(ISLOGICAL(D1376),"",FREQUENCY(IF('Data Transformation'!$B$425:$B$8425='Bin Analysis'!$B1371,'Data Transformation'!$G$425:$G$8425),D1376))</f>
        <v/>
      </c>
      <c r="F1376" t="str">
        <f t="shared" si="171"/>
        <v/>
      </c>
      <c r="G1376">
        <f>Weighting!$H$8</f>
        <v>0</v>
      </c>
      <c r="H1376">
        <f t="array" ref="H1376">FREQUENCY(IF('Data Transformation'!$B$4:$B$8425=B1371,'Data Transformation'!$G$4:$G$8425),'Bin Analysis'!$B1376)</f>
        <v>11</v>
      </c>
      <c r="I1376">
        <f t="shared" si="172"/>
        <v>5</v>
      </c>
      <c r="J1376">
        <f t="shared" ref="J1376:J1393" si="173">IF(I1376=0,0,1)</f>
        <v>1</v>
      </c>
      <c r="K1376">
        <f>J1376*Weighting!$W$8</f>
        <v>3</v>
      </c>
      <c r="M1376" s="14"/>
    </row>
    <row r="1377" spans="1:13" x14ac:dyDescent="0.25">
      <c r="A1377" s="32">
        <f>IF(Weighting!$P$9&gt;0,B1377,"")</f>
        <v>0.71399999999999997</v>
      </c>
      <c r="B1377" s="50">
        <f>Weighting!$C$9</f>
        <v>0.71399999999999997</v>
      </c>
      <c r="C1377">
        <f>Weighting!$F$9</f>
        <v>0</v>
      </c>
      <c r="D1377" t="b">
        <f>IF(C1377=1,'Data Transformation'!$G$3+0.5*'Data Transformation'!$W$25,IF(C1378=1,D1378-'Data Transformation'!$W$25,FALSE))</f>
        <v>0</v>
      </c>
      <c r="E1377" t="str">
        <f t="array" ref="E1377">IF(ISLOGICAL(D1377),"",FREQUENCY(IF('Data Transformation'!$B$425:$B$8425='Bin Analysis'!$B1371,'Data Transformation'!$G$425:$G$8425),D1377))</f>
        <v/>
      </c>
      <c r="F1377" t="str">
        <f t="shared" si="171"/>
        <v/>
      </c>
      <c r="G1377">
        <f>Weighting!$H$9</f>
        <v>0</v>
      </c>
      <c r="H1377">
        <f t="array" ref="H1377">FREQUENCY(IF('Data Transformation'!$B$4:$B$8425=B1371,'Data Transformation'!$G$4:$G$8425),'Bin Analysis'!$B1377)</f>
        <v>14</v>
      </c>
      <c r="I1377">
        <f t="shared" si="172"/>
        <v>3</v>
      </c>
      <c r="J1377">
        <f t="shared" si="173"/>
        <v>1</v>
      </c>
      <c r="K1377">
        <f>J1377*Weighting!$W$9</f>
        <v>3</v>
      </c>
      <c r="M1377" s="14"/>
    </row>
    <row r="1378" spans="1:13" x14ac:dyDescent="0.25">
      <c r="A1378" s="32">
        <f>IF(Weighting!$P$10&gt;0,B1378,"")</f>
        <v>0.84499999999999997</v>
      </c>
      <c r="B1378">
        <f>Weighting!$C$10</f>
        <v>0.84499999999999997</v>
      </c>
      <c r="C1378">
        <f>Weighting!$F$10</f>
        <v>0</v>
      </c>
      <c r="D1378" t="b">
        <f>IF(C1378=1,'Data Transformation'!$G$3+0.5*'Data Transformation'!$W$25,IF(C1379=1,D1379-'Data Transformation'!$W$25,FALSE))</f>
        <v>0</v>
      </c>
      <c r="E1378" t="str">
        <f t="array" ref="E1378">IF(ISLOGICAL(D1378),"",FREQUENCY(IF('Data Transformation'!$B$425:$B$8425='Bin Analysis'!$B1371,'Data Transformation'!$G$425:$G$8425),D1378))</f>
        <v/>
      </c>
      <c r="F1378" t="str">
        <f t="shared" si="171"/>
        <v/>
      </c>
      <c r="G1378">
        <f>Weighting!$H$10</f>
        <v>0</v>
      </c>
      <c r="H1378">
        <f t="array" ref="H1378">FREQUENCY(IF('Data Transformation'!$B$4:$B$8425=B1371,'Data Transformation'!$G$4:$G$8425),'Bin Analysis'!$B1378)</f>
        <v>15</v>
      </c>
      <c r="I1378">
        <f t="shared" si="172"/>
        <v>1</v>
      </c>
      <c r="J1378">
        <f t="shared" si="173"/>
        <v>1</v>
      </c>
      <c r="K1378">
        <f>J1378*Weighting!$W$10</f>
        <v>3</v>
      </c>
      <c r="M1378" s="14"/>
    </row>
    <row r="1379" spans="1:13" x14ac:dyDescent="0.25">
      <c r="A1379" s="32">
        <f>IF(Weighting!$P$11&gt;0,B1379,"")</f>
        <v>0.97599999999999998</v>
      </c>
      <c r="B1379">
        <f>Weighting!$C$11</f>
        <v>0.97599999999999998</v>
      </c>
      <c r="C1379">
        <f>Weighting!$F$11</f>
        <v>0</v>
      </c>
      <c r="D1379">
        <f>IF(C1379=1,'Data Transformation'!$G$3+0.5*'Data Transformation'!$W$25,IF(C1380=1,D1380-'Data Transformation'!$W$25,FALSE))</f>
        <v>0.86899999999999999</v>
      </c>
      <c r="E1379">
        <f t="array" ref="E1379">IF(ISLOGICAL(D1379),"",FREQUENCY(IF('Data Transformation'!$B$425:$B$8425='Bin Analysis'!$B1371,'Data Transformation'!$G$425:$G$8425),D1379))</f>
        <v>15</v>
      </c>
      <c r="F1379" t="e">
        <f t="shared" si="171"/>
        <v>#VALUE!</v>
      </c>
      <c r="G1379">
        <f>Weighting!$H$11</f>
        <v>0</v>
      </c>
      <c r="H1379">
        <f t="array" ref="H1379">FREQUENCY(IF('Data Transformation'!$B$4:$B$8425=B1371,'Data Transformation'!$G$4:$G$8425),'Bin Analysis'!$B1379)</f>
        <v>15</v>
      </c>
      <c r="I1379">
        <f t="shared" si="172"/>
        <v>0</v>
      </c>
      <c r="J1379">
        <f t="shared" si="173"/>
        <v>0</v>
      </c>
      <c r="K1379">
        <f>J1379*Weighting!$W$11</f>
        <v>0</v>
      </c>
      <c r="M1379" s="14"/>
    </row>
    <row r="1380" spans="1:13" x14ac:dyDescent="0.25">
      <c r="A1380" s="32">
        <f>IF(Weighting!$P$12&gt;0,B1380,"")</f>
        <v>1.107</v>
      </c>
      <c r="B1380">
        <f>Weighting!$C$12</f>
        <v>1.107</v>
      </c>
      <c r="C1380">
        <f>Weighting!$F$12</f>
        <v>1</v>
      </c>
      <c r="D1380">
        <f>IF(C1380=1,'Data Transformation'!$G$3+0.5*'Data Transformation'!$W$25,IF(C1381=1,D1381-'Data Transformation'!$W$25,FALSE))</f>
        <v>1.131</v>
      </c>
      <c r="E1380">
        <f t="array" ref="E1380">IF(ISLOGICAL(D1380),"",FREQUENCY(IF('Data Transformation'!$B$425:$B$8425='Bin Analysis'!$B1371,'Data Transformation'!$G$425:$G$8425),D1380))</f>
        <v>15</v>
      </c>
      <c r="F1380">
        <f t="shared" si="171"/>
        <v>0</v>
      </c>
      <c r="G1380">
        <f>Weighting!$H$12</f>
        <v>0</v>
      </c>
      <c r="H1380">
        <f t="array" ref="H1380">FREQUENCY(IF('Data Transformation'!$B$4:$B$8425=B1371,'Data Transformation'!$G$4:$G$8425),'Bin Analysis'!$B1380)</f>
        <v>16</v>
      </c>
      <c r="I1380">
        <f t="shared" si="172"/>
        <v>1</v>
      </c>
      <c r="J1380">
        <f t="shared" si="173"/>
        <v>1</v>
      </c>
      <c r="K1380">
        <f>J1380*Weighting!$W$12</f>
        <v>1</v>
      </c>
      <c r="M1380" s="14"/>
    </row>
    <row r="1381" spans="1:13" x14ac:dyDescent="0.25">
      <c r="A1381" s="32">
        <f>IF(Weighting!$P$13&gt;0,B1381,"")</f>
        <v>1.238</v>
      </c>
      <c r="B1381">
        <f>Weighting!$C$13</f>
        <v>1.238</v>
      </c>
      <c r="C1381">
        <f>Weighting!$F$13</f>
        <v>0</v>
      </c>
      <c r="D1381" t="b">
        <f>IF(C1381=1,'Data Transformation'!$G$3+0.5*'Data Transformation'!$W$25,IF(C1382=1,D1382-'Data Transformation'!$W$25,FALSE))</f>
        <v>0</v>
      </c>
      <c r="E1381" t="str">
        <f t="array" ref="E1381">IF(ISLOGICAL(D1381),"",FREQUENCY(IF('Data Transformation'!$B$425:$B$8425='Bin Analysis'!$B1371,'Data Transformation'!$G$425:$G$8425),D1381))</f>
        <v/>
      </c>
      <c r="F1381" t="str">
        <f t="shared" si="171"/>
        <v/>
      </c>
      <c r="G1381">
        <f>Weighting!$H$13</f>
        <v>0</v>
      </c>
      <c r="H1381">
        <f t="array" ref="H1381">FREQUENCY(IF('Data Transformation'!$B$4:$B$8425=B1371,'Data Transformation'!$G$4:$G$8425),'Bin Analysis'!$B1381)</f>
        <v>16</v>
      </c>
      <c r="I1381">
        <f t="shared" si="172"/>
        <v>0</v>
      </c>
      <c r="J1381">
        <f t="shared" si="173"/>
        <v>0</v>
      </c>
      <c r="K1381">
        <f>J1381*Weighting!$W$13</f>
        <v>0</v>
      </c>
      <c r="M1381" s="14"/>
    </row>
    <row r="1382" spans="1:13" x14ac:dyDescent="0.25">
      <c r="A1382" s="32">
        <f>IF(Weighting!$P$14&gt;0,B1382,"")</f>
        <v>1.369</v>
      </c>
      <c r="B1382">
        <f>Weighting!$C$14</f>
        <v>1.369</v>
      </c>
      <c r="C1382">
        <f>Weighting!$F$14</f>
        <v>0</v>
      </c>
      <c r="D1382" t="b">
        <f>IF(C1382=1,'Data Transformation'!$G$3+0.5*'Data Transformation'!$W$25,IF(C1383=1,D1383-'Data Transformation'!$W$25,FALSE))</f>
        <v>0</v>
      </c>
      <c r="E1382" t="str">
        <f t="array" ref="E1382">IF(ISLOGICAL(D1382),"",FREQUENCY(IF('Data Transformation'!$B$425:$B$8425='Bin Analysis'!$B1371,'Data Transformation'!$G$425:$G$8425),D1382))</f>
        <v/>
      </c>
      <c r="F1382" t="str">
        <f t="shared" si="171"/>
        <v/>
      </c>
      <c r="G1382">
        <f>Weighting!$H$14</f>
        <v>0</v>
      </c>
      <c r="H1382">
        <f t="array" ref="H1382">FREQUENCY(IF('Data Transformation'!$B$4:$B$8425=B1371,'Data Transformation'!$G$4:$G$8425),'Bin Analysis'!$B1382)</f>
        <v>16</v>
      </c>
      <c r="I1382">
        <f t="shared" si="172"/>
        <v>0</v>
      </c>
      <c r="J1382">
        <f t="shared" si="173"/>
        <v>0</v>
      </c>
      <c r="K1382">
        <f>J1382*Weighting!$W$14</f>
        <v>0</v>
      </c>
      <c r="M1382" s="14"/>
    </row>
    <row r="1383" spans="1:13" x14ac:dyDescent="0.25">
      <c r="A1383" s="32">
        <f>IF(Weighting!$P$15&gt;0,B1383,"")</f>
        <v>1.5000009999999999</v>
      </c>
      <c r="B1383">
        <f>Weighting!$C$15</f>
        <v>1.5000009999999999</v>
      </c>
      <c r="C1383">
        <f>Weighting!$F$15</f>
        <v>0</v>
      </c>
      <c r="D1383" t="b">
        <f>IF(C1383=1,'Data Transformation'!$G$3+0.5*'Data Transformation'!$W$25,IF(C1384=1,D1384-'Data Transformation'!$W$25,FALSE))</f>
        <v>0</v>
      </c>
      <c r="E1383" t="str">
        <f t="array" ref="E1383">IF(ISLOGICAL(D1383),"",FREQUENCY(IF('Data Transformation'!$B$425:$B$8425='Bin Analysis'!$B1371,'Data Transformation'!$G$425:$G$8425),D1383))</f>
        <v/>
      </c>
      <c r="F1383" t="str">
        <f t="shared" si="171"/>
        <v/>
      </c>
      <c r="G1383">
        <f>Weighting!$H$15</f>
        <v>0</v>
      </c>
      <c r="H1383">
        <f t="array" ref="H1383">FREQUENCY(IF('Data Transformation'!$B$4:$B$8425=B1371,'Data Transformation'!$G$4:$G$8425),'Bin Analysis'!$B1383)</f>
        <v>16</v>
      </c>
      <c r="I1383">
        <f t="shared" si="172"/>
        <v>0</v>
      </c>
      <c r="J1383">
        <f t="shared" si="173"/>
        <v>0</v>
      </c>
      <c r="K1383">
        <f>J1383*Weighting!$W$15</f>
        <v>0</v>
      </c>
      <c r="M1383" s="14"/>
    </row>
    <row r="1384" spans="1:13" x14ac:dyDescent="0.25">
      <c r="A1384" s="32" t="str">
        <f>IF(Weighting!$P$16&gt;0,B1384,"")</f>
        <v/>
      </c>
      <c r="B1384">
        <f>Weighting!$C$16</f>
        <v>1.631</v>
      </c>
      <c r="C1384">
        <f>Weighting!$F$16</f>
        <v>0</v>
      </c>
      <c r="D1384" t="b">
        <f>IF(C1384=1,'Data Transformation'!$G$3+0.5*'Data Transformation'!$W$25,IF(C1385=1,D1385-'Data Transformation'!$W$25,FALSE))</f>
        <v>0</v>
      </c>
      <c r="E1384" t="str">
        <f t="array" ref="E1384">IF(ISLOGICAL(D1384),"",FREQUENCY(IF('Data Transformation'!$B$425:$B$8425='Bin Analysis'!$B1371,'Data Transformation'!$G$425:$G$8425),D1384))</f>
        <v/>
      </c>
      <c r="F1384" t="str">
        <f t="shared" si="171"/>
        <v/>
      </c>
      <c r="G1384">
        <f>Weighting!$H$16</f>
        <v>0</v>
      </c>
      <c r="H1384">
        <f t="array" ref="H1384">FREQUENCY(IF('Data Transformation'!$B$4:$B$8425=B1371,'Data Transformation'!$G$4:$G$8425),'Bin Analysis'!$B1384)</f>
        <v>16</v>
      </c>
      <c r="I1384">
        <f t="shared" si="172"/>
        <v>0</v>
      </c>
      <c r="J1384">
        <f t="shared" si="173"/>
        <v>0</v>
      </c>
      <c r="K1384">
        <f>J1384*Weighting!$W$16</f>
        <v>0</v>
      </c>
      <c r="M1384" s="14"/>
    </row>
    <row r="1385" spans="1:13" x14ac:dyDescent="0.25">
      <c r="A1385" s="32" t="str">
        <f>IF(Weighting!$P$17&gt;0,B1385,"")</f>
        <v/>
      </c>
      <c r="B1385">
        <f>Weighting!$C$17</f>
        <v>1.762</v>
      </c>
      <c r="C1385">
        <f>Weighting!$F$17</f>
        <v>0</v>
      </c>
      <c r="D1385" t="b">
        <f>IF(C1385=1,'Data Transformation'!$G$3+0.5*'Data Transformation'!$W$25,IF(C1386=1,D1386-'Data Transformation'!$W$25,FALSE))</f>
        <v>0</v>
      </c>
      <c r="E1385" t="str">
        <f t="array" ref="E1385">IF(ISLOGICAL(D1385),"",FREQUENCY(IF('Data Transformation'!$B$425:$B$8425='Bin Analysis'!$B1371,'Data Transformation'!$G$425:$G$8425),D1385))</f>
        <v/>
      </c>
      <c r="F1385" t="str">
        <f t="shared" si="171"/>
        <v/>
      </c>
      <c r="G1385">
        <f>Weighting!$H$17</f>
        <v>0</v>
      </c>
      <c r="H1385">
        <f t="array" ref="H1385">FREQUENCY(IF('Data Transformation'!$B$4:$B$8425=B1371,'Data Transformation'!$G$4:$G$8425),'Bin Analysis'!$B1385)</f>
        <v>16</v>
      </c>
      <c r="I1385">
        <f t="shared" si="172"/>
        <v>0</v>
      </c>
      <c r="J1385">
        <f t="shared" si="173"/>
        <v>0</v>
      </c>
      <c r="K1385">
        <f>J1385*Weighting!$W$17</f>
        <v>0</v>
      </c>
      <c r="M1385" s="14"/>
    </row>
    <row r="1386" spans="1:13" x14ac:dyDescent="0.25">
      <c r="A1386" s="32" t="str">
        <f>IF(Weighting!$P$18&gt;0,B1386,"")</f>
        <v/>
      </c>
      <c r="B1386">
        <f>Weighting!$C$18</f>
        <v>1.893</v>
      </c>
      <c r="C1386">
        <f>Weighting!$F$18</f>
        <v>0</v>
      </c>
      <c r="D1386" t="b">
        <f>IF(C1386=1,'Data Transformation'!$G$3+0.5*'Data Transformation'!$W$25,IF(C1387=1,D1387-'Data Transformation'!$W$25,FALSE))</f>
        <v>0</v>
      </c>
      <c r="E1386" t="str">
        <f t="array" ref="E1386">IF(ISLOGICAL(D1386),"",FREQUENCY(IF('Data Transformation'!$B$425:$B$8425='Bin Analysis'!$B1371,'Data Transformation'!$G$425:$G$8425),D1386))</f>
        <v/>
      </c>
      <c r="F1386" t="str">
        <f t="shared" si="171"/>
        <v/>
      </c>
      <c r="G1386">
        <f>Weighting!$H$18</f>
        <v>0</v>
      </c>
      <c r="H1386">
        <f t="array" ref="H1386">FREQUENCY(IF('Data Transformation'!$B$4:$B$8425=B1371,'Data Transformation'!$G$4:$G$8425),'Bin Analysis'!$B1386)</f>
        <v>16</v>
      </c>
      <c r="I1386">
        <f t="shared" si="172"/>
        <v>0</v>
      </c>
      <c r="J1386">
        <f t="shared" si="173"/>
        <v>0</v>
      </c>
      <c r="K1386">
        <f>J1386*Weighting!$W$18</f>
        <v>0</v>
      </c>
      <c r="M1386" s="14"/>
    </row>
    <row r="1387" spans="1:13" x14ac:dyDescent="0.25">
      <c r="A1387" s="32" t="str">
        <f>IF(Weighting!$P$19&gt;0,B1387,"")</f>
        <v/>
      </c>
      <c r="B1387">
        <f>Weighting!$C$19</f>
        <v>2.024</v>
      </c>
      <c r="C1387">
        <f>Weighting!$F$19</f>
        <v>0</v>
      </c>
      <c r="D1387" t="b">
        <f>IF(C1387=1,'Data Transformation'!$G$3+0.5*'Data Transformation'!$W$25,IF(C1388=1,D1388-'Data Transformation'!$W$25,FALSE))</f>
        <v>0</v>
      </c>
      <c r="E1387" t="str">
        <f t="array" ref="E1387">IF(ISLOGICAL(D1387),"",FREQUENCY(IF('Data Transformation'!$B$425:$B$8425='Bin Analysis'!$B1371,'Data Transformation'!$G$425:$G$8425),D1387))</f>
        <v/>
      </c>
      <c r="F1387" t="str">
        <f t="shared" si="171"/>
        <v/>
      </c>
      <c r="G1387">
        <f>Weighting!$H$19</f>
        <v>0</v>
      </c>
      <c r="H1387">
        <f t="array" ref="H1387">FREQUENCY(IF('Data Transformation'!$B$4:$B$8425=B1371,'Data Transformation'!$G$4:$G$8425),'Bin Analysis'!$B1387)</f>
        <v>16</v>
      </c>
      <c r="I1387">
        <f t="shared" si="172"/>
        <v>0</v>
      </c>
      <c r="J1387">
        <f t="shared" si="173"/>
        <v>0</v>
      </c>
      <c r="K1387">
        <f>J1387*Weighting!$W$19</f>
        <v>0</v>
      </c>
      <c r="M1387" s="14"/>
    </row>
    <row r="1388" spans="1:13" x14ac:dyDescent="0.25">
      <c r="A1388" s="32" t="str">
        <f>IF(Weighting!$P$20&gt;0,B1388,"")</f>
        <v/>
      </c>
      <c r="B1388">
        <f>Weighting!$C$20</f>
        <v>2.1550000000000002</v>
      </c>
      <c r="C1388">
        <f>Weighting!$F$20</f>
        <v>0</v>
      </c>
      <c r="D1388" t="b">
        <f>IF(C1388=1,'Data Transformation'!$G$3+0.5*'Data Transformation'!$W$25,IF(C1389=1,D1389-'Data Transformation'!$W$25,FALSE))</f>
        <v>0</v>
      </c>
      <c r="E1388" t="str">
        <f t="array" ref="E1388">IF(ISLOGICAL(D1388),"",FREQUENCY(IF('Data Transformation'!$B$425:$B$8425='Bin Analysis'!$B1371,'Data Transformation'!$G$425:$G$8425),D1388))</f>
        <v/>
      </c>
      <c r="F1388" t="str">
        <f t="shared" si="171"/>
        <v/>
      </c>
      <c r="G1388">
        <f>Weighting!$H$20</f>
        <v>0</v>
      </c>
      <c r="H1388">
        <f t="array" ref="H1388">FREQUENCY(IF('Data Transformation'!$B$4:$B$8425=B1371,'Data Transformation'!$G$4:$G$8425),'Bin Analysis'!$B1388)</f>
        <v>16</v>
      </c>
      <c r="I1388">
        <f t="shared" si="172"/>
        <v>0</v>
      </c>
      <c r="J1388">
        <f t="shared" si="173"/>
        <v>0</v>
      </c>
      <c r="K1388">
        <f>J1388*Weighting!$W$20</f>
        <v>0</v>
      </c>
      <c r="M1388" s="14"/>
    </row>
    <row r="1389" spans="1:13" x14ac:dyDescent="0.25">
      <c r="A1389" s="32" t="str">
        <f>IF(Weighting!$P$21&gt;0,B1389,"")</f>
        <v/>
      </c>
      <c r="B1389">
        <f>Weighting!$C$21</f>
        <v>2.2860000000000005</v>
      </c>
      <c r="C1389">
        <f>Weighting!$F$21</f>
        <v>0</v>
      </c>
      <c r="D1389" t="b">
        <f>IF(C1389=1,'Data Transformation'!$G$3+0.5*'Data Transformation'!$W$25,IF(C1390=1,D1390-'Data Transformation'!$W$25,FALSE))</f>
        <v>0</v>
      </c>
      <c r="E1389" t="str">
        <f t="array" ref="E1389">IF(ISLOGICAL(D1389),"",FREQUENCY(IF('Data Transformation'!$B$425:$B$8425='Bin Analysis'!$B1371,'Data Transformation'!$G$425:$G$8425),D1389))</f>
        <v/>
      </c>
      <c r="F1389" t="str">
        <f t="shared" si="171"/>
        <v/>
      </c>
      <c r="G1389">
        <f>Weighting!$H$21</f>
        <v>0</v>
      </c>
      <c r="H1389">
        <f t="array" ref="H1389">FREQUENCY(IF('Data Transformation'!$B$4:$B$8425=B1371,'Data Transformation'!$G$4:$G$8425),'Bin Analysis'!$B1389)</f>
        <v>16</v>
      </c>
      <c r="I1389">
        <f t="shared" si="172"/>
        <v>0</v>
      </c>
      <c r="J1389">
        <f t="shared" si="173"/>
        <v>0</v>
      </c>
      <c r="K1389">
        <f>J1389*Weighting!$W$21</f>
        <v>0</v>
      </c>
      <c r="M1389" s="14"/>
    </row>
    <row r="1390" spans="1:13" x14ac:dyDescent="0.25">
      <c r="A1390" s="32" t="str">
        <f>IF(Weighting!$P$22&gt;0,B1390,"")</f>
        <v/>
      </c>
      <c r="B1390">
        <f>Weighting!$C$22</f>
        <v>2.4170000000000007</v>
      </c>
      <c r="C1390">
        <f>Weighting!$F$22</f>
        <v>0</v>
      </c>
      <c r="D1390" t="b">
        <f>IF(C1390=1,'Data Transformation'!$G$3+0.5*'Data Transformation'!$W$25,IF(C1391=1,D1391-'Data Transformation'!$W$25,FALSE))</f>
        <v>0</v>
      </c>
      <c r="E1390" t="str">
        <f t="array" ref="E1390">IF(ISLOGICAL(D1390),"",FREQUENCY(IF('Data Transformation'!$B$425:$B$8425='Bin Analysis'!$B1371,'Data Transformation'!$G$425:$G$8425),D1390))</f>
        <v/>
      </c>
      <c r="F1390" t="str">
        <f t="shared" si="171"/>
        <v/>
      </c>
      <c r="G1390">
        <f>Weighting!$H$22</f>
        <v>0</v>
      </c>
      <c r="H1390">
        <f t="array" ref="H1390">FREQUENCY(IF('Data Transformation'!$B$4:$B$8425=B1371,'Data Transformation'!$G$4:$G$8425),'Bin Analysis'!$B1390)</f>
        <v>16</v>
      </c>
      <c r="I1390">
        <f t="shared" si="172"/>
        <v>0</v>
      </c>
      <c r="J1390">
        <f t="shared" si="173"/>
        <v>0</v>
      </c>
      <c r="K1390">
        <f>J1390*Weighting!$W$22</f>
        <v>0</v>
      </c>
      <c r="M1390" s="14"/>
    </row>
    <row r="1391" spans="1:13" x14ac:dyDescent="0.25">
      <c r="A1391" s="32" t="str">
        <f>IF(Weighting!$P$23&gt;0,B1391,"")</f>
        <v/>
      </c>
      <c r="B1391">
        <f>Weighting!$C$23</f>
        <v>2.5480000000000009</v>
      </c>
      <c r="C1391">
        <f>Weighting!$F$23</f>
        <v>0</v>
      </c>
      <c r="D1391" t="b">
        <f>IF(C1391=1,'Data Transformation'!$G$3+0.5*'Data Transformation'!$W$25,IF(C1392=1,D1392-'Data Transformation'!$W$25,FALSE))</f>
        <v>0</v>
      </c>
      <c r="E1391" t="str">
        <f t="array" ref="E1391">IF(ISLOGICAL(D1391),"",FREQUENCY(IF('Data Transformation'!$B$425:$B$8425='Bin Analysis'!$B1371,'Data Transformation'!$G$425:$G$8425),D1391))</f>
        <v/>
      </c>
      <c r="F1391" t="str">
        <f t="shared" si="171"/>
        <v/>
      </c>
      <c r="G1391">
        <f>Weighting!$H$23</f>
        <v>0</v>
      </c>
      <c r="H1391">
        <f t="array" ref="H1391">FREQUENCY(IF('Data Transformation'!$B$4:$B$8425=B1371,'Data Transformation'!$G$4:$G$8425),'Bin Analysis'!$B1391)</f>
        <v>16</v>
      </c>
      <c r="I1391">
        <f t="shared" si="172"/>
        <v>0</v>
      </c>
      <c r="J1391">
        <f t="shared" si="173"/>
        <v>0</v>
      </c>
      <c r="K1391">
        <f>J1391*Weighting!$W$23</f>
        <v>0</v>
      </c>
      <c r="M1391" s="14"/>
    </row>
    <row r="1392" spans="1:13" x14ac:dyDescent="0.25">
      <c r="A1392" s="32" t="str">
        <f>IF(Weighting!$P$24&gt;0,B1392,"")</f>
        <v/>
      </c>
      <c r="B1392">
        <f>Weighting!$C$24</f>
        <v>2.6790000000000012</v>
      </c>
      <c r="C1392">
        <f>Weighting!$F$24</f>
        <v>0</v>
      </c>
      <c r="D1392" t="b">
        <f>IF(C1392=1,'Data Transformation'!$G$3+0.5*'Data Transformation'!$W$25,IF(C1393=1,D1393-'Data Transformation'!$W$25,FALSE))</f>
        <v>0</v>
      </c>
      <c r="E1392" t="str">
        <f t="array" ref="E1392">IF(ISLOGICAL(D1392),"",FREQUENCY(IF('Data Transformation'!$B$425:$B$8425='Bin Analysis'!$B1371,'Data Transformation'!$G$425:$G$8425),D1392))</f>
        <v/>
      </c>
      <c r="F1392" t="str">
        <f t="shared" si="171"/>
        <v/>
      </c>
      <c r="G1392">
        <f>Weighting!$H$24</f>
        <v>0</v>
      </c>
      <c r="H1392">
        <f t="array" ref="H1392">FREQUENCY(IF('Data Transformation'!$B$4:$B$8425=B1371,'Data Transformation'!$G$4:$G$8425),'Bin Analysis'!$B1392)</f>
        <v>16</v>
      </c>
      <c r="I1392">
        <f t="shared" si="172"/>
        <v>0</v>
      </c>
      <c r="J1392">
        <f t="shared" si="173"/>
        <v>0</v>
      </c>
      <c r="K1392">
        <f>J1392*Weighting!$W$24</f>
        <v>0</v>
      </c>
      <c r="M1392" s="14"/>
    </row>
    <row r="1393" spans="1:25" x14ac:dyDescent="0.25">
      <c r="A1393" s="32" t="str">
        <f>IF(Weighting!$P$25&gt;0,B1393,"")</f>
        <v/>
      </c>
      <c r="B1393">
        <f>Weighting!$C$25</f>
        <v>2.8100000000000014</v>
      </c>
      <c r="C1393">
        <f>Weighting!$F$25</f>
        <v>0</v>
      </c>
      <c r="D1393" t="b">
        <f>IF(C1393=1,'Data Transformation'!$G$3+0.5*'Data Transformation'!$W$25,IF(C1394=1,D1394-'Data Transformation'!$W$25,FALSE))</f>
        <v>0</v>
      </c>
      <c r="E1393" t="str">
        <f t="array" ref="E1393">IF(ISLOGICAL(D1393),"",FREQUENCY(IF('Data Transformation'!$B$425:$B$8425='Bin Analysis'!$B1371,'Data Transformation'!$G$425:$G$8425),D1393))</f>
        <v/>
      </c>
      <c r="F1393" t="str">
        <f t="shared" si="171"/>
        <v/>
      </c>
      <c r="G1393">
        <f>Weighting!$H$25</f>
        <v>0</v>
      </c>
      <c r="H1393">
        <f t="array" ref="H1393">FREQUENCY(IF('Data Transformation'!$B$4:$B$8425=B1371,'Data Transformation'!$G$4:$G$8425),'Bin Analysis'!$B1393)</f>
        <v>16</v>
      </c>
      <c r="I1393">
        <f t="shared" si="172"/>
        <v>0</v>
      </c>
      <c r="J1393">
        <f t="shared" si="173"/>
        <v>0</v>
      </c>
      <c r="K1393">
        <f>J1393*Weighting!$W$25</f>
        <v>0</v>
      </c>
      <c r="M1393" s="14"/>
    </row>
    <row r="1394" spans="1:25" x14ac:dyDescent="0.25">
      <c r="O1394"/>
      <c r="P1394"/>
      <c r="Q1394"/>
      <c r="R1394"/>
    </row>
    <row r="1395" spans="1:25" ht="23.25" x14ac:dyDescent="0.35">
      <c r="A1395" s="21" t="s">
        <v>0</v>
      </c>
      <c r="B1395" s="21">
        <f>IFERROR(VLOOKUP(C1395,'Data Transformation'!$L$6:$M$426,2,FALSE),"")</f>
        <v>58</v>
      </c>
      <c r="C1395" s="21">
        <f>C1371+1</f>
        <v>58</v>
      </c>
      <c r="D1395" s="21"/>
      <c r="E1395" s="21"/>
      <c r="F1395" s="21"/>
      <c r="G1395" s="21"/>
      <c r="H1395" s="22"/>
      <c r="I1395" s="22"/>
      <c r="J1395" s="22"/>
      <c r="K1395" s="21"/>
      <c r="L1395" s="21">
        <f>B1395</f>
        <v>58</v>
      </c>
      <c r="M1395" s="23">
        <f>INDEX('Data Transformation'!$O$4:$O$424,MATCH($B1395,'Data Transformation'!$M$4:$M$424,0),MATCH($M$2,'Data Transformation'!$O$3,0))</f>
        <v>15</v>
      </c>
      <c r="N1395" s="27">
        <f>IF('Input and Summary Results'!$J$16="minimum",'Bin Analysis'!X1396/(M1395-1),'Bin Analysis'!Y1395/('Bin Analysis'!M1395-1))</f>
        <v>0</v>
      </c>
      <c r="O1395" s="27">
        <f>IF(M1395=FALSE,NA(),(VLOOKUP(1,C1398:K1417,4,FALSE))/(M1395-1))</f>
        <v>0.6428571428571429</v>
      </c>
      <c r="P1395" s="27">
        <f>IF(M1395=FALSE,NA(),SUM(J1398:J1417)/Weighting!$S$5)</f>
        <v>0.4</v>
      </c>
      <c r="Q1395" s="27">
        <f>IF(M1395=FALSE,NA(),SUM(K1398:K1417)/Weighting!$S$6)</f>
        <v>0.39130434782608697</v>
      </c>
      <c r="R1395" s="27">
        <f>IF(M1395=FALSE,NA(),(VLOOKUP(1,G1398:K1417,3,FALSE))/(M1395-1))</f>
        <v>0</v>
      </c>
      <c r="S1395" s="22" t="str">
        <f>IF(M1395=FALSE,NA(),IF(SUM(J1398:J1417)=2,"yes","no"))</f>
        <v>no</v>
      </c>
      <c r="X1395" s="2" cm="2">
        <f t="array" ref="X1395:X1396">FREQUENCY(IF('Data Transformation'!$B$425:$B$6424='Bin Analysis'!L1395,'Data Transformation'!$G$425:$G$6424),'Data Transformation'!$U$11)</f>
        <v>14</v>
      </c>
      <c r="Y1395" s="2" cm="2">
        <f t="array" ref="Y1395:Y1396">FREQUENCY(IF('Data Transformation'!$B$425:$B$6424='Bin Analysis'!L1395,'Data Transformation'!$G$425:$G$6424),'Data Transformation'!$U$12)</f>
        <v>5</v>
      </c>
    </row>
    <row r="1396" spans="1:25" x14ac:dyDescent="0.25">
      <c r="A1396" s="14" t="s">
        <v>67</v>
      </c>
      <c r="B1396" t="s">
        <v>47</v>
      </c>
      <c r="C1396" t="s">
        <v>5</v>
      </c>
      <c r="D1396" t="s">
        <v>100</v>
      </c>
      <c r="E1396" t="s">
        <v>101</v>
      </c>
      <c r="F1396" t="s">
        <v>102</v>
      </c>
      <c r="G1396" t="s">
        <v>70</v>
      </c>
      <c r="H1396" t="s">
        <v>31</v>
      </c>
      <c r="I1396" t="s">
        <v>32</v>
      </c>
      <c r="J1396" t="s">
        <v>46</v>
      </c>
      <c r="K1396" s="14" t="s">
        <v>45</v>
      </c>
      <c r="M1396" s="14"/>
      <c r="X1396" s="2">
        <v>0</v>
      </c>
      <c r="Y1396" s="2">
        <v>9</v>
      </c>
    </row>
    <row r="1397" spans="1:25" x14ac:dyDescent="0.25">
      <c r="A1397" s="32"/>
      <c r="D1397" t="b">
        <f>IF(C1397=1,'Data Transformation'!$G$3+0.5*'Data Transformation'!$W$25,IF(C1398=1,D1398-'Data Transformation'!$W$25,FALSE))</f>
        <v>0</v>
      </c>
      <c r="E1397" t="str">
        <f t="array" ref="E1397">IF(ISLOGICAL(D1397),"",FREQUENCY(IF('Data Transformation'!$B$425:$B$8425='Bin Analysis'!$B1395,'Data Transformation'!$G$425:$G$8425),D1397))</f>
        <v/>
      </c>
      <c r="F1397" t="str">
        <f>IF(ISLOGICAL(D1397),"",E1397-E1396)</f>
        <v/>
      </c>
      <c r="M1397" s="14"/>
    </row>
    <row r="1398" spans="1:25" x14ac:dyDescent="0.25">
      <c r="A1398" s="32">
        <f>IF(Weighting!$P$6&gt;0,B1398,"")</f>
        <v>0.32100000000000001</v>
      </c>
      <c r="B1398">
        <f>Weighting!$C$6</f>
        <v>0.32100000000000001</v>
      </c>
      <c r="C1398">
        <f>Weighting!$F$6</f>
        <v>0</v>
      </c>
      <c r="D1398" t="b">
        <f>IF(C1398=1,'Data Transformation'!$G$3+0.5*'Data Transformation'!$W$25,IF(C1399=1,D1399-'Data Transformation'!$W$25,FALSE))</f>
        <v>0</v>
      </c>
      <c r="E1398" t="str">
        <f t="array" ref="E1398">IF(ISLOGICAL(D1398),"",FREQUENCY(IF('Data Transformation'!$B$425:$B$8425='Bin Analysis'!$B1395,'Data Transformation'!$G$425:$G$8425),D1398))</f>
        <v/>
      </c>
      <c r="F1398" t="str">
        <f>IF(ISLOGICAL(D1398),"",E1398-E1397)</f>
        <v/>
      </c>
      <c r="G1398">
        <f>Weighting!$H$6</f>
        <v>1</v>
      </c>
      <c r="H1398">
        <f t="array" ref="H1398">FREQUENCY(IF('Data Transformation'!$B$4:$B$8425=B1395,'Data Transformation'!$G$4:$G$8425),'Bin Analysis'!$B1398)</f>
        <v>0</v>
      </c>
      <c r="I1398">
        <f>H1398-H1397</f>
        <v>0</v>
      </c>
      <c r="J1398">
        <f>IF(I1398=0,0,1)</f>
        <v>0</v>
      </c>
      <c r="K1398">
        <f>J1398*Weighting!$W$6</f>
        <v>0</v>
      </c>
      <c r="M1398" s="14"/>
    </row>
    <row r="1399" spans="1:25" x14ac:dyDescent="0.25">
      <c r="A1399" s="32">
        <f>IF(Weighting!$P$7&gt;0,B1399,"")</f>
        <v>0.45200000000000001</v>
      </c>
      <c r="B1399">
        <f>Weighting!$C$7</f>
        <v>0.45200000000000001</v>
      </c>
      <c r="C1399">
        <f>Weighting!$F$7</f>
        <v>0</v>
      </c>
      <c r="D1399" t="b">
        <f>IF(C1399=1,'Data Transformation'!$G$3+0.5*'Data Transformation'!$W$25,IF(C1400=1,D1400-'Data Transformation'!$W$25,FALSE))</f>
        <v>0</v>
      </c>
      <c r="E1399" t="str">
        <f t="array" ref="E1399">IF(ISLOGICAL(D1399),"",FREQUENCY(IF('Data Transformation'!$B$425:$B$8425='Bin Analysis'!$B1395,'Data Transformation'!$G$425:$G$8425),D1399))</f>
        <v/>
      </c>
      <c r="F1399" t="str">
        <f t="shared" ref="F1399:F1417" si="174">IF(ISLOGICAL(D1399),"",E1399-E1398)</f>
        <v/>
      </c>
      <c r="G1399">
        <f>Weighting!$H$7</f>
        <v>0</v>
      </c>
      <c r="H1399">
        <f t="array" ref="H1399">FREQUENCY(IF('Data Transformation'!$B$4:$B$8425=B1395,'Data Transformation'!$G$4:$G$8425),'Bin Analysis'!$B1399)</f>
        <v>0</v>
      </c>
      <c r="I1399">
        <f t="shared" ref="I1399:I1417" si="175">H1399-H1398</f>
        <v>0</v>
      </c>
      <c r="J1399">
        <f>IF(I1399=0,0,1)</f>
        <v>0</v>
      </c>
      <c r="K1399">
        <f>J1399*Weighting!$W$7</f>
        <v>0</v>
      </c>
      <c r="M1399" s="14"/>
    </row>
    <row r="1400" spans="1:25" x14ac:dyDescent="0.25">
      <c r="A1400" s="32">
        <f>IF(Weighting!$P$8&gt;0,B1400,"")</f>
        <v>0.58299999999999996</v>
      </c>
      <c r="B1400">
        <f>Weighting!$C$8</f>
        <v>0.58299999999999996</v>
      </c>
      <c r="C1400">
        <f>Weighting!$F$8</f>
        <v>0</v>
      </c>
      <c r="D1400" t="b">
        <f>IF(C1400=1,'Data Transformation'!$G$3+0.5*'Data Transformation'!$W$25,IF(C1401=1,D1401-'Data Transformation'!$W$25,FALSE))</f>
        <v>0</v>
      </c>
      <c r="E1400" t="str">
        <f t="array" ref="E1400">IF(ISLOGICAL(D1400),"",FREQUENCY(IF('Data Transformation'!$B$425:$B$8425='Bin Analysis'!$B1395,'Data Transformation'!$G$425:$G$8425),D1400))</f>
        <v/>
      </c>
      <c r="F1400" t="str">
        <f t="shared" si="174"/>
        <v/>
      </c>
      <c r="G1400">
        <f>Weighting!$H$8</f>
        <v>0</v>
      </c>
      <c r="H1400">
        <f t="array" ref="H1400">FREQUENCY(IF('Data Transformation'!$B$4:$B$8425=B1395,'Data Transformation'!$G$4:$G$8425),'Bin Analysis'!$B1400)</f>
        <v>0</v>
      </c>
      <c r="I1400">
        <f t="shared" si="175"/>
        <v>0</v>
      </c>
      <c r="J1400">
        <f t="shared" ref="J1400:J1417" si="176">IF(I1400=0,0,1)</f>
        <v>0</v>
      </c>
      <c r="K1400">
        <f>J1400*Weighting!$W$8</f>
        <v>0</v>
      </c>
      <c r="M1400" s="14"/>
    </row>
    <row r="1401" spans="1:25" x14ac:dyDescent="0.25">
      <c r="A1401" s="32">
        <f>IF(Weighting!$P$9&gt;0,B1401,"")</f>
        <v>0.71399999999999997</v>
      </c>
      <c r="B1401" s="50">
        <f>Weighting!$C$9</f>
        <v>0.71399999999999997</v>
      </c>
      <c r="C1401">
        <f>Weighting!$F$9</f>
        <v>0</v>
      </c>
      <c r="D1401" t="b">
        <f>IF(C1401=1,'Data Transformation'!$G$3+0.5*'Data Transformation'!$W$25,IF(C1402=1,D1402-'Data Transformation'!$W$25,FALSE))</f>
        <v>0</v>
      </c>
      <c r="E1401" t="str">
        <f t="array" ref="E1401">IF(ISLOGICAL(D1401),"",FREQUENCY(IF('Data Transformation'!$B$425:$B$8425='Bin Analysis'!$B1395,'Data Transformation'!$G$425:$G$8425),D1401))</f>
        <v/>
      </c>
      <c r="F1401" t="str">
        <f t="shared" si="174"/>
        <v/>
      </c>
      <c r="G1401">
        <f>Weighting!$H$9</f>
        <v>0</v>
      </c>
      <c r="H1401">
        <f t="array" ref="H1401">FREQUENCY(IF('Data Transformation'!$B$4:$B$8425=B1395,'Data Transformation'!$G$4:$G$8425),'Bin Analysis'!$B1401)</f>
        <v>2</v>
      </c>
      <c r="I1401">
        <f t="shared" si="175"/>
        <v>2</v>
      </c>
      <c r="J1401">
        <f t="shared" si="176"/>
        <v>1</v>
      </c>
      <c r="K1401">
        <f>J1401*Weighting!$W$9</f>
        <v>3</v>
      </c>
      <c r="M1401" s="14"/>
    </row>
    <row r="1402" spans="1:25" x14ac:dyDescent="0.25">
      <c r="A1402" s="32">
        <f>IF(Weighting!$P$10&gt;0,B1402,"")</f>
        <v>0.84499999999999997</v>
      </c>
      <c r="B1402">
        <f>Weighting!$C$10</f>
        <v>0.84499999999999997</v>
      </c>
      <c r="C1402">
        <f>Weighting!$F$10</f>
        <v>0</v>
      </c>
      <c r="D1402" t="b">
        <f>IF(C1402=1,'Data Transformation'!$G$3+0.5*'Data Transformation'!$W$25,IF(C1403=1,D1403-'Data Transformation'!$W$25,FALSE))</f>
        <v>0</v>
      </c>
      <c r="E1402" t="str">
        <f t="array" ref="E1402">IF(ISLOGICAL(D1402),"",FREQUENCY(IF('Data Transformation'!$B$425:$B$8425='Bin Analysis'!$B1395,'Data Transformation'!$G$425:$G$8425),D1402))</f>
        <v/>
      </c>
      <c r="F1402" t="str">
        <f t="shared" si="174"/>
        <v/>
      </c>
      <c r="G1402">
        <f>Weighting!$H$10</f>
        <v>0</v>
      </c>
      <c r="H1402">
        <f t="array" ref="H1402">FREQUENCY(IF('Data Transformation'!$B$4:$B$8425=B1395,'Data Transformation'!$G$4:$G$8425),'Bin Analysis'!$B1402)</f>
        <v>3</v>
      </c>
      <c r="I1402">
        <f t="shared" si="175"/>
        <v>1</v>
      </c>
      <c r="J1402">
        <f t="shared" si="176"/>
        <v>1</v>
      </c>
      <c r="K1402">
        <f>J1402*Weighting!$W$10</f>
        <v>3</v>
      </c>
      <c r="M1402" s="14"/>
    </row>
    <row r="1403" spans="1:25" x14ac:dyDescent="0.25">
      <c r="A1403" s="32">
        <f>IF(Weighting!$P$11&gt;0,B1403,"")</f>
        <v>0.97599999999999998</v>
      </c>
      <c r="B1403">
        <f>Weighting!$C$11</f>
        <v>0.97599999999999998</v>
      </c>
      <c r="C1403">
        <f>Weighting!$F$11</f>
        <v>0</v>
      </c>
      <c r="D1403">
        <f>IF(C1403=1,'Data Transformation'!$G$3+0.5*'Data Transformation'!$W$25,IF(C1404=1,D1404-'Data Transformation'!$W$25,FALSE))</f>
        <v>0.86899999999999999</v>
      </c>
      <c r="E1403">
        <f t="array" ref="E1403">IF(ISLOGICAL(D1403),"",FREQUENCY(IF('Data Transformation'!$B$425:$B$8425='Bin Analysis'!$B1395,'Data Transformation'!$G$425:$G$8425),D1403))</f>
        <v>5</v>
      </c>
      <c r="F1403" t="e">
        <f t="shared" si="174"/>
        <v>#VALUE!</v>
      </c>
      <c r="G1403">
        <f>Weighting!$H$11</f>
        <v>0</v>
      </c>
      <c r="H1403">
        <f t="array" ref="H1403">FREQUENCY(IF('Data Transformation'!$B$4:$B$8425=B1395,'Data Transformation'!$G$4:$G$8425),'Bin Analysis'!$B1403)</f>
        <v>9</v>
      </c>
      <c r="I1403">
        <f t="shared" si="175"/>
        <v>6</v>
      </c>
      <c r="J1403">
        <f t="shared" si="176"/>
        <v>1</v>
      </c>
      <c r="K1403">
        <f>J1403*Weighting!$W$11</f>
        <v>2</v>
      </c>
      <c r="M1403" s="14"/>
    </row>
    <row r="1404" spans="1:25" x14ac:dyDescent="0.25">
      <c r="A1404" s="32">
        <f>IF(Weighting!$P$12&gt;0,B1404,"")</f>
        <v>1.107</v>
      </c>
      <c r="B1404">
        <f>Weighting!$C$12</f>
        <v>1.107</v>
      </c>
      <c r="C1404">
        <f>Weighting!$F$12</f>
        <v>1</v>
      </c>
      <c r="D1404">
        <f>IF(C1404=1,'Data Transformation'!$G$3+0.5*'Data Transformation'!$W$25,IF(C1405=1,D1405-'Data Transformation'!$W$25,FALSE))</f>
        <v>1.131</v>
      </c>
      <c r="E1404">
        <f t="array" ref="E1404">IF(ISLOGICAL(D1404),"",FREQUENCY(IF('Data Transformation'!$B$425:$B$8425='Bin Analysis'!$B1395,'Data Transformation'!$G$425:$G$8425),D1404))</f>
        <v>14</v>
      </c>
      <c r="F1404">
        <f t="shared" si="174"/>
        <v>9</v>
      </c>
      <c r="G1404">
        <f>Weighting!$H$12</f>
        <v>0</v>
      </c>
      <c r="H1404">
        <f t="array" ref="H1404">FREQUENCY(IF('Data Transformation'!$B$4:$B$8425=B1395,'Data Transformation'!$G$4:$G$8425),'Bin Analysis'!$B1404)</f>
        <v>15</v>
      </c>
      <c r="I1404">
        <f t="shared" si="175"/>
        <v>6</v>
      </c>
      <c r="J1404">
        <f t="shared" si="176"/>
        <v>1</v>
      </c>
      <c r="K1404">
        <f>J1404*Weighting!$W$12</f>
        <v>1</v>
      </c>
      <c r="M1404" s="14"/>
    </row>
    <row r="1405" spans="1:25" x14ac:dyDescent="0.25">
      <c r="A1405" s="32">
        <f>IF(Weighting!$P$13&gt;0,B1405,"")</f>
        <v>1.238</v>
      </c>
      <c r="B1405">
        <f>Weighting!$C$13</f>
        <v>1.238</v>
      </c>
      <c r="C1405">
        <f>Weighting!$F$13</f>
        <v>0</v>
      </c>
      <c r="D1405" t="b">
        <f>IF(C1405=1,'Data Transformation'!$G$3+0.5*'Data Transformation'!$W$25,IF(C1406=1,D1406-'Data Transformation'!$W$25,FALSE))</f>
        <v>0</v>
      </c>
      <c r="E1405" t="str">
        <f t="array" ref="E1405">IF(ISLOGICAL(D1405),"",FREQUENCY(IF('Data Transformation'!$B$425:$B$8425='Bin Analysis'!$B1395,'Data Transformation'!$G$425:$G$8425),D1405))</f>
        <v/>
      </c>
      <c r="F1405" t="str">
        <f t="shared" si="174"/>
        <v/>
      </c>
      <c r="G1405">
        <f>Weighting!$H$13</f>
        <v>0</v>
      </c>
      <c r="H1405">
        <f t="array" ref="H1405">FREQUENCY(IF('Data Transformation'!$B$4:$B$8425=B1395,'Data Transformation'!$G$4:$G$8425),'Bin Analysis'!$B1405)</f>
        <v>15</v>
      </c>
      <c r="I1405">
        <f t="shared" si="175"/>
        <v>0</v>
      </c>
      <c r="J1405">
        <f t="shared" si="176"/>
        <v>0</v>
      </c>
      <c r="K1405">
        <f>J1405*Weighting!$W$13</f>
        <v>0</v>
      </c>
      <c r="M1405" s="14"/>
    </row>
    <row r="1406" spans="1:25" x14ac:dyDescent="0.25">
      <c r="A1406" s="32">
        <f>IF(Weighting!$P$14&gt;0,B1406,"")</f>
        <v>1.369</v>
      </c>
      <c r="B1406">
        <f>Weighting!$C$14</f>
        <v>1.369</v>
      </c>
      <c r="C1406">
        <f>Weighting!$F$14</f>
        <v>0</v>
      </c>
      <c r="D1406" t="b">
        <f>IF(C1406=1,'Data Transformation'!$G$3+0.5*'Data Transformation'!$W$25,IF(C1407=1,D1407-'Data Transformation'!$W$25,FALSE))</f>
        <v>0</v>
      </c>
      <c r="E1406" t="str">
        <f t="array" ref="E1406">IF(ISLOGICAL(D1406),"",FREQUENCY(IF('Data Transformation'!$B$425:$B$8425='Bin Analysis'!$B1395,'Data Transformation'!$G$425:$G$8425),D1406))</f>
        <v/>
      </c>
      <c r="F1406" t="str">
        <f t="shared" si="174"/>
        <v/>
      </c>
      <c r="G1406">
        <f>Weighting!$H$14</f>
        <v>0</v>
      </c>
      <c r="H1406">
        <f t="array" ref="H1406">FREQUENCY(IF('Data Transformation'!$B$4:$B$8425=B1395,'Data Transformation'!$G$4:$G$8425),'Bin Analysis'!$B1406)</f>
        <v>15</v>
      </c>
      <c r="I1406">
        <f t="shared" si="175"/>
        <v>0</v>
      </c>
      <c r="J1406">
        <f t="shared" si="176"/>
        <v>0</v>
      </c>
      <c r="K1406">
        <f>J1406*Weighting!$W$14</f>
        <v>0</v>
      </c>
      <c r="M1406" s="14"/>
    </row>
    <row r="1407" spans="1:25" x14ac:dyDescent="0.25">
      <c r="A1407" s="32">
        <f>IF(Weighting!$P$15&gt;0,B1407,"")</f>
        <v>1.5000009999999999</v>
      </c>
      <c r="B1407">
        <f>Weighting!$C$15</f>
        <v>1.5000009999999999</v>
      </c>
      <c r="C1407">
        <f>Weighting!$F$15</f>
        <v>0</v>
      </c>
      <c r="D1407" t="b">
        <f>IF(C1407=1,'Data Transformation'!$G$3+0.5*'Data Transformation'!$W$25,IF(C1408=1,D1408-'Data Transformation'!$W$25,FALSE))</f>
        <v>0</v>
      </c>
      <c r="E1407" t="str">
        <f t="array" ref="E1407">IF(ISLOGICAL(D1407),"",FREQUENCY(IF('Data Transformation'!$B$425:$B$8425='Bin Analysis'!$B1395,'Data Transformation'!$G$425:$G$8425),D1407))</f>
        <v/>
      </c>
      <c r="F1407" t="str">
        <f t="shared" si="174"/>
        <v/>
      </c>
      <c r="G1407">
        <f>Weighting!$H$15</f>
        <v>0</v>
      </c>
      <c r="H1407">
        <f t="array" ref="H1407">FREQUENCY(IF('Data Transformation'!$B$4:$B$8425=B1395,'Data Transformation'!$G$4:$G$8425),'Bin Analysis'!$B1407)</f>
        <v>15</v>
      </c>
      <c r="I1407">
        <f t="shared" si="175"/>
        <v>0</v>
      </c>
      <c r="J1407">
        <f t="shared" si="176"/>
        <v>0</v>
      </c>
      <c r="K1407">
        <f>J1407*Weighting!$W$15</f>
        <v>0</v>
      </c>
      <c r="M1407" s="14"/>
    </row>
    <row r="1408" spans="1:25" x14ac:dyDescent="0.25">
      <c r="A1408" s="32" t="str">
        <f>IF(Weighting!$P$16&gt;0,B1408,"")</f>
        <v/>
      </c>
      <c r="B1408">
        <f>Weighting!$C$16</f>
        <v>1.631</v>
      </c>
      <c r="C1408">
        <f>Weighting!$F$16</f>
        <v>0</v>
      </c>
      <c r="D1408" t="b">
        <f>IF(C1408=1,'Data Transformation'!$G$3+0.5*'Data Transformation'!$W$25,IF(C1409=1,D1409-'Data Transformation'!$W$25,FALSE))</f>
        <v>0</v>
      </c>
      <c r="E1408" t="str">
        <f t="array" ref="E1408">IF(ISLOGICAL(D1408),"",FREQUENCY(IF('Data Transformation'!$B$425:$B$8425='Bin Analysis'!$B1395,'Data Transformation'!$G$425:$G$8425),D1408))</f>
        <v/>
      </c>
      <c r="F1408" t="str">
        <f t="shared" si="174"/>
        <v/>
      </c>
      <c r="G1408">
        <f>Weighting!$H$16</f>
        <v>0</v>
      </c>
      <c r="H1408">
        <f t="array" ref="H1408">FREQUENCY(IF('Data Transformation'!$B$4:$B$8425=B1395,'Data Transformation'!$G$4:$G$8425),'Bin Analysis'!$B1408)</f>
        <v>15</v>
      </c>
      <c r="I1408">
        <f t="shared" si="175"/>
        <v>0</v>
      </c>
      <c r="J1408">
        <f t="shared" si="176"/>
        <v>0</v>
      </c>
      <c r="K1408">
        <f>J1408*Weighting!$W$16</f>
        <v>0</v>
      </c>
      <c r="M1408" s="14"/>
    </row>
    <row r="1409" spans="1:25" x14ac:dyDescent="0.25">
      <c r="A1409" s="32" t="str">
        <f>IF(Weighting!$P$17&gt;0,B1409,"")</f>
        <v/>
      </c>
      <c r="B1409">
        <f>Weighting!$C$17</f>
        <v>1.762</v>
      </c>
      <c r="C1409">
        <f>Weighting!$F$17</f>
        <v>0</v>
      </c>
      <c r="D1409" t="b">
        <f>IF(C1409=1,'Data Transformation'!$G$3+0.5*'Data Transformation'!$W$25,IF(C1410=1,D1410-'Data Transformation'!$W$25,FALSE))</f>
        <v>0</v>
      </c>
      <c r="E1409" t="str">
        <f t="array" ref="E1409">IF(ISLOGICAL(D1409),"",FREQUENCY(IF('Data Transformation'!$B$425:$B$8425='Bin Analysis'!$B1395,'Data Transformation'!$G$425:$G$8425),D1409))</f>
        <v/>
      </c>
      <c r="F1409" t="str">
        <f t="shared" si="174"/>
        <v/>
      </c>
      <c r="G1409">
        <f>Weighting!$H$17</f>
        <v>0</v>
      </c>
      <c r="H1409">
        <f t="array" ref="H1409">FREQUENCY(IF('Data Transformation'!$B$4:$B$8425=B1395,'Data Transformation'!$G$4:$G$8425),'Bin Analysis'!$B1409)</f>
        <v>15</v>
      </c>
      <c r="I1409">
        <f t="shared" si="175"/>
        <v>0</v>
      </c>
      <c r="J1409">
        <f t="shared" si="176"/>
        <v>0</v>
      </c>
      <c r="K1409">
        <f>J1409*Weighting!$W$17</f>
        <v>0</v>
      </c>
      <c r="M1409" s="14"/>
    </row>
    <row r="1410" spans="1:25" x14ac:dyDescent="0.25">
      <c r="A1410" s="32" t="str">
        <f>IF(Weighting!$P$18&gt;0,B1410,"")</f>
        <v/>
      </c>
      <c r="B1410">
        <f>Weighting!$C$18</f>
        <v>1.893</v>
      </c>
      <c r="C1410">
        <f>Weighting!$F$18</f>
        <v>0</v>
      </c>
      <c r="D1410" t="b">
        <f>IF(C1410=1,'Data Transformation'!$G$3+0.5*'Data Transformation'!$W$25,IF(C1411=1,D1411-'Data Transformation'!$W$25,FALSE))</f>
        <v>0</v>
      </c>
      <c r="E1410" t="str">
        <f t="array" ref="E1410">IF(ISLOGICAL(D1410),"",FREQUENCY(IF('Data Transformation'!$B$425:$B$8425='Bin Analysis'!$B1395,'Data Transformation'!$G$425:$G$8425),D1410))</f>
        <v/>
      </c>
      <c r="F1410" t="str">
        <f t="shared" si="174"/>
        <v/>
      </c>
      <c r="G1410">
        <f>Weighting!$H$18</f>
        <v>0</v>
      </c>
      <c r="H1410">
        <f t="array" ref="H1410">FREQUENCY(IF('Data Transformation'!$B$4:$B$8425=B1395,'Data Transformation'!$G$4:$G$8425),'Bin Analysis'!$B1410)</f>
        <v>15</v>
      </c>
      <c r="I1410">
        <f t="shared" si="175"/>
        <v>0</v>
      </c>
      <c r="J1410">
        <f t="shared" si="176"/>
        <v>0</v>
      </c>
      <c r="K1410">
        <f>J1410*Weighting!$W$18</f>
        <v>0</v>
      </c>
      <c r="M1410" s="14"/>
    </row>
    <row r="1411" spans="1:25" x14ac:dyDescent="0.25">
      <c r="A1411" s="32" t="str">
        <f>IF(Weighting!$P$19&gt;0,B1411,"")</f>
        <v/>
      </c>
      <c r="B1411">
        <f>Weighting!$C$19</f>
        <v>2.024</v>
      </c>
      <c r="C1411">
        <f>Weighting!$F$19</f>
        <v>0</v>
      </c>
      <c r="D1411" t="b">
        <f>IF(C1411=1,'Data Transformation'!$G$3+0.5*'Data Transformation'!$W$25,IF(C1412=1,D1412-'Data Transformation'!$W$25,FALSE))</f>
        <v>0</v>
      </c>
      <c r="E1411" t="str">
        <f t="array" ref="E1411">IF(ISLOGICAL(D1411),"",FREQUENCY(IF('Data Transformation'!$B$425:$B$8425='Bin Analysis'!$B1395,'Data Transformation'!$G$425:$G$8425),D1411))</f>
        <v/>
      </c>
      <c r="F1411" t="str">
        <f t="shared" si="174"/>
        <v/>
      </c>
      <c r="G1411">
        <f>Weighting!$H$19</f>
        <v>0</v>
      </c>
      <c r="H1411">
        <f t="array" ref="H1411">FREQUENCY(IF('Data Transformation'!$B$4:$B$8425=B1395,'Data Transformation'!$G$4:$G$8425),'Bin Analysis'!$B1411)</f>
        <v>15</v>
      </c>
      <c r="I1411">
        <f t="shared" si="175"/>
        <v>0</v>
      </c>
      <c r="J1411">
        <f t="shared" si="176"/>
        <v>0</v>
      </c>
      <c r="K1411">
        <f>J1411*Weighting!$W$19</f>
        <v>0</v>
      </c>
      <c r="M1411" s="14"/>
    </row>
    <row r="1412" spans="1:25" x14ac:dyDescent="0.25">
      <c r="A1412" s="32" t="str">
        <f>IF(Weighting!$P$20&gt;0,B1412,"")</f>
        <v/>
      </c>
      <c r="B1412">
        <f>Weighting!$C$20</f>
        <v>2.1550000000000002</v>
      </c>
      <c r="C1412">
        <f>Weighting!$F$20</f>
        <v>0</v>
      </c>
      <c r="D1412" t="b">
        <f>IF(C1412=1,'Data Transformation'!$G$3+0.5*'Data Transformation'!$W$25,IF(C1413=1,D1413-'Data Transformation'!$W$25,FALSE))</f>
        <v>0</v>
      </c>
      <c r="E1412" t="str">
        <f t="array" ref="E1412">IF(ISLOGICAL(D1412),"",FREQUENCY(IF('Data Transformation'!$B$425:$B$8425='Bin Analysis'!$B1395,'Data Transformation'!$G$425:$G$8425),D1412))</f>
        <v/>
      </c>
      <c r="F1412" t="str">
        <f t="shared" si="174"/>
        <v/>
      </c>
      <c r="G1412">
        <f>Weighting!$H$20</f>
        <v>0</v>
      </c>
      <c r="H1412">
        <f t="array" ref="H1412">FREQUENCY(IF('Data Transformation'!$B$4:$B$8425=B1395,'Data Transformation'!$G$4:$G$8425),'Bin Analysis'!$B1412)</f>
        <v>15</v>
      </c>
      <c r="I1412">
        <f t="shared" si="175"/>
        <v>0</v>
      </c>
      <c r="J1412">
        <f t="shared" si="176"/>
        <v>0</v>
      </c>
      <c r="K1412">
        <f>J1412*Weighting!$W$20</f>
        <v>0</v>
      </c>
      <c r="M1412" s="14"/>
    </row>
    <row r="1413" spans="1:25" x14ac:dyDescent="0.25">
      <c r="A1413" s="32" t="str">
        <f>IF(Weighting!$P$21&gt;0,B1413,"")</f>
        <v/>
      </c>
      <c r="B1413">
        <f>Weighting!$C$21</f>
        <v>2.2860000000000005</v>
      </c>
      <c r="C1413">
        <f>Weighting!$F$21</f>
        <v>0</v>
      </c>
      <c r="D1413" t="b">
        <f>IF(C1413=1,'Data Transformation'!$G$3+0.5*'Data Transformation'!$W$25,IF(C1414=1,D1414-'Data Transformation'!$W$25,FALSE))</f>
        <v>0</v>
      </c>
      <c r="E1413" t="str">
        <f t="array" ref="E1413">IF(ISLOGICAL(D1413),"",FREQUENCY(IF('Data Transformation'!$B$425:$B$8425='Bin Analysis'!$B1395,'Data Transformation'!$G$425:$G$8425),D1413))</f>
        <v/>
      </c>
      <c r="F1413" t="str">
        <f t="shared" si="174"/>
        <v/>
      </c>
      <c r="G1413">
        <f>Weighting!$H$21</f>
        <v>0</v>
      </c>
      <c r="H1413">
        <f t="array" ref="H1413">FREQUENCY(IF('Data Transformation'!$B$4:$B$8425=B1395,'Data Transformation'!$G$4:$G$8425),'Bin Analysis'!$B1413)</f>
        <v>15</v>
      </c>
      <c r="I1413">
        <f t="shared" si="175"/>
        <v>0</v>
      </c>
      <c r="J1413">
        <f t="shared" si="176"/>
        <v>0</v>
      </c>
      <c r="K1413">
        <f>J1413*Weighting!$W$21</f>
        <v>0</v>
      </c>
      <c r="M1413" s="14"/>
    </row>
    <row r="1414" spans="1:25" x14ac:dyDescent="0.25">
      <c r="A1414" s="32" t="str">
        <f>IF(Weighting!$P$22&gt;0,B1414,"")</f>
        <v/>
      </c>
      <c r="B1414">
        <f>Weighting!$C$22</f>
        <v>2.4170000000000007</v>
      </c>
      <c r="C1414">
        <f>Weighting!$F$22</f>
        <v>0</v>
      </c>
      <c r="D1414" t="b">
        <f>IF(C1414=1,'Data Transformation'!$G$3+0.5*'Data Transformation'!$W$25,IF(C1415=1,D1415-'Data Transformation'!$W$25,FALSE))</f>
        <v>0</v>
      </c>
      <c r="E1414" t="str">
        <f t="array" ref="E1414">IF(ISLOGICAL(D1414),"",FREQUENCY(IF('Data Transformation'!$B$425:$B$8425='Bin Analysis'!$B1395,'Data Transformation'!$G$425:$G$8425),D1414))</f>
        <v/>
      </c>
      <c r="F1414" t="str">
        <f t="shared" si="174"/>
        <v/>
      </c>
      <c r="G1414">
        <f>Weighting!$H$22</f>
        <v>0</v>
      </c>
      <c r="H1414">
        <f t="array" ref="H1414">FREQUENCY(IF('Data Transformation'!$B$4:$B$8425=B1395,'Data Transformation'!$G$4:$G$8425),'Bin Analysis'!$B1414)</f>
        <v>15</v>
      </c>
      <c r="I1414">
        <f t="shared" si="175"/>
        <v>0</v>
      </c>
      <c r="J1414">
        <f t="shared" si="176"/>
        <v>0</v>
      </c>
      <c r="K1414">
        <f>J1414*Weighting!$W$22</f>
        <v>0</v>
      </c>
      <c r="M1414" s="14"/>
    </row>
    <row r="1415" spans="1:25" x14ac:dyDescent="0.25">
      <c r="A1415" s="32" t="str">
        <f>IF(Weighting!$P$23&gt;0,B1415,"")</f>
        <v/>
      </c>
      <c r="B1415">
        <f>Weighting!$C$23</f>
        <v>2.5480000000000009</v>
      </c>
      <c r="C1415">
        <f>Weighting!$F$23</f>
        <v>0</v>
      </c>
      <c r="D1415" t="b">
        <f>IF(C1415=1,'Data Transformation'!$G$3+0.5*'Data Transformation'!$W$25,IF(C1416=1,D1416-'Data Transformation'!$W$25,FALSE))</f>
        <v>0</v>
      </c>
      <c r="E1415" t="str">
        <f t="array" ref="E1415">IF(ISLOGICAL(D1415),"",FREQUENCY(IF('Data Transformation'!$B$425:$B$8425='Bin Analysis'!$B1395,'Data Transformation'!$G$425:$G$8425),D1415))</f>
        <v/>
      </c>
      <c r="F1415" t="str">
        <f t="shared" si="174"/>
        <v/>
      </c>
      <c r="G1415">
        <f>Weighting!$H$23</f>
        <v>0</v>
      </c>
      <c r="H1415">
        <f t="array" ref="H1415">FREQUENCY(IF('Data Transformation'!$B$4:$B$8425=B1395,'Data Transformation'!$G$4:$G$8425),'Bin Analysis'!$B1415)</f>
        <v>15</v>
      </c>
      <c r="I1415">
        <f t="shared" si="175"/>
        <v>0</v>
      </c>
      <c r="J1415">
        <f t="shared" si="176"/>
        <v>0</v>
      </c>
      <c r="K1415">
        <f>J1415*Weighting!$W$23</f>
        <v>0</v>
      </c>
      <c r="M1415" s="14"/>
    </row>
    <row r="1416" spans="1:25" x14ac:dyDescent="0.25">
      <c r="A1416" s="32" t="str">
        <f>IF(Weighting!$P$24&gt;0,B1416,"")</f>
        <v/>
      </c>
      <c r="B1416">
        <f>Weighting!$C$24</f>
        <v>2.6790000000000012</v>
      </c>
      <c r="C1416">
        <f>Weighting!$F$24</f>
        <v>0</v>
      </c>
      <c r="D1416" t="b">
        <f>IF(C1416=1,'Data Transformation'!$G$3+0.5*'Data Transformation'!$W$25,IF(C1417=1,D1417-'Data Transformation'!$W$25,FALSE))</f>
        <v>0</v>
      </c>
      <c r="E1416" t="str">
        <f t="array" ref="E1416">IF(ISLOGICAL(D1416),"",FREQUENCY(IF('Data Transformation'!$B$425:$B$8425='Bin Analysis'!$B1395,'Data Transformation'!$G$425:$G$8425),D1416))</f>
        <v/>
      </c>
      <c r="F1416" t="str">
        <f t="shared" si="174"/>
        <v/>
      </c>
      <c r="G1416">
        <f>Weighting!$H$24</f>
        <v>0</v>
      </c>
      <c r="H1416">
        <f t="array" ref="H1416">FREQUENCY(IF('Data Transformation'!$B$4:$B$8425=B1395,'Data Transformation'!$G$4:$G$8425),'Bin Analysis'!$B1416)</f>
        <v>15</v>
      </c>
      <c r="I1416">
        <f t="shared" si="175"/>
        <v>0</v>
      </c>
      <c r="J1416">
        <f t="shared" si="176"/>
        <v>0</v>
      </c>
      <c r="K1416">
        <f>J1416*Weighting!$W$24</f>
        <v>0</v>
      </c>
      <c r="M1416" s="14"/>
    </row>
    <row r="1417" spans="1:25" x14ac:dyDescent="0.25">
      <c r="A1417" s="32" t="str">
        <f>IF(Weighting!$P$25&gt;0,B1417,"")</f>
        <v/>
      </c>
      <c r="B1417">
        <f>Weighting!$C$25</f>
        <v>2.8100000000000014</v>
      </c>
      <c r="C1417">
        <f>Weighting!$F$25</f>
        <v>0</v>
      </c>
      <c r="D1417" t="b">
        <f>IF(C1417=1,'Data Transformation'!$G$3+0.5*'Data Transformation'!$W$25,IF(C1418=1,D1418-'Data Transformation'!$W$25,FALSE))</f>
        <v>0</v>
      </c>
      <c r="E1417" t="str">
        <f t="array" ref="E1417">IF(ISLOGICAL(D1417),"",FREQUENCY(IF('Data Transformation'!$B$425:$B$8425='Bin Analysis'!$B1395,'Data Transformation'!$G$425:$G$8425),D1417))</f>
        <v/>
      </c>
      <c r="F1417" t="str">
        <f t="shared" si="174"/>
        <v/>
      </c>
      <c r="G1417">
        <f>Weighting!$H$25</f>
        <v>0</v>
      </c>
      <c r="H1417">
        <f t="array" ref="H1417">FREQUENCY(IF('Data Transformation'!$B$4:$B$8425=B1395,'Data Transformation'!$G$4:$G$8425),'Bin Analysis'!$B1417)</f>
        <v>15</v>
      </c>
      <c r="I1417">
        <f t="shared" si="175"/>
        <v>0</v>
      </c>
      <c r="J1417">
        <f t="shared" si="176"/>
        <v>0</v>
      </c>
      <c r="K1417">
        <f>J1417*Weighting!$W$25</f>
        <v>0</v>
      </c>
      <c r="M1417" s="14"/>
    </row>
    <row r="1418" spans="1:25" x14ac:dyDescent="0.25">
      <c r="O1418"/>
      <c r="P1418"/>
      <c r="Q1418"/>
      <c r="R1418"/>
    </row>
    <row r="1419" spans="1:25" ht="23.25" x14ac:dyDescent="0.35">
      <c r="A1419" s="21" t="s">
        <v>0</v>
      </c>
      <c r="B1419" s="21">
        <f>IFERROR(VLOOKUP(C1419,'Data Transformation'!$L$6:$M$426,2,FALSE),"")</f>
        <v>59</v>
      </c>
      <c r="C1419" s="21">
        <f>C1395+1</f>
        <v>59</v>
      </c>
      <c r="D1419" s="21"/>
      <c r="E1419" s="21"/>
      <c r="F1419" s="21"/>
      <c r="G1419" s="21"/>
      <c r="H1419" s="22"/>
      <c r="I1419" s="22"/>
      <c r="J1419" s="22"/>
      <c r="K1419" s="21"/>
      <c r="L1419" s="21">
        <f>B1419</f>
        <v>59</v>
      </c>
      <c r="M1419" s="23">
        <f>INDEX('Data Transformation'!$O$4:$O$424,MATCH($B1419,'Data Transformation'!$M$4:$M$424,0),MATCH($M$2,'Data Transformation'!$O$3,0))</f>
        <v>13</v>
      </c>
      <c r="N1419" s="27">
        <f>IF('Input and Summary Results'!$J$16="minimum",'Bin Analysis'!X1420/(M1419-1),'Bin Analysis'!Y1419/('Bin Analysis'!M1419-1))</f>
        <v>0</v>
      </c>
      <c r="O1419" s="27">
        <f>IF(M1419=FALSE,NA(),(VLOOKUP(1,C1422:K1441,4,FALSE))/(M1419-1))</f>
        <v>0</v>
      </c>
      <c r="P1419" s="27">
        <f>IF(M1419=FALSE,NA(),SUM(J1422:J1441)/Weighting!$S$5)</f>
        <v>0.4</v>
      </c>
      <c r="Q1419" s="27">
        <f>IF(M1419=FALSE,NA(),SUM(K1422:K1441)/Weighting!$S$6)</f>
        <v>0.30434782608695654</v>
      </c>
      <c r="R1419" s="27">
        <f>IF(M1419=FALSE,NA(),(VLOOKUP(1,G1422:K1441,3,FALSE))/(M1419-1))</f>
        <v>8.3333333333333329E-2</v>
      </c>
      <c r="S1419" s="22" t="str">
        <f>IF(M1419=FALSE,NA(),IF(SUM(J1422:J1441)=2,"yes","no"))</f>
        <v>no</v>
      </c>
      <c r="X1419" s="2" cm="2">
        <f t="array" ref="X1419:X1420">FREQUENCY(IF('Data Transformation'!$B$425:$B$6424='Bin Analysis'!L1419,'Data Transformation'!$G$425:$G$6424),'Data Transformation'!$U$11)</f>
        <v>12</v>
      </c>
      <c r="Y1419" s="2" cm="2">
        <f t="array" ref="Y1419:Y1420">FREQUENCY(IF('Data Transformation'!$B$425:$B$6424='Bin Analysis'!L1419,'Data Transformation'!$G$425:$G$6424),'Data Transformation'!$U$12)</f>
        <v>12</v>
      </c>
    </row>
    <row r="1420" spans="1:25" x14ac:dyDescent="0.25">
      <c r="A1420" s="14" t="s">
        <v>67</v>
      </c>
      <c r="B1420" t="s">
        <v>47</v>
      </c>
      <c r="C1420" t="s">
        <v>5</v>
      </c>
      <c r="D1420" t="s">
        <v>100</v>
      </c>
      <c r="E1420" t="s">
        <v>101</v>
      </c>
      <c r="F1420" t="s">
        <v>102</v>
      </c>
      <c r="G1420" t="s">
        <v>70</v>
      </c>
      <c r="H1420" t="s">
        <v>31</v>
      </c>
      <c r="I1420" t="s">
        <v>32</v>
      </c>
      <c r="J1420" t="s">
        <v>46</v>
      </c>
      <c r="K1420" s="14" t="s">
        <v>45</v>
      </c>
      <c r="M1420" s="14"/>
      <c r="X1420" s="2">
        <v>0</v>
      </c>
      <c r="Y1420" s="2">
        <v>0</v>
      </c>
    </row>
    <row r="1421" spans="1:25" x14ac:dyDescent="0.25">
      <c r="A1421" s="32"/>
      <c r="D1421" t="b">
        <f>IF(C1421=1,'Data Transformation'!$G$3+0.5*'Data Transformation'!$W$25,IF(C1422=1,D1422-'Data Transformation'!$W$25,FALSE))</f>
        <v>0</v>
      </c>
      <c r="E1421" t="str">
        <f t="array" ref="E1421">IF(ISLOGICAL(D1421),"",FREQUENCY(IF('Data Transformation'!$B$425:$B$8425='Bin Analysis'!$B1419,'Data Transformation'!$G$425:$G$8425),D1421))</f>
        <v/>
      </c>
      <c r="F1421" t="str">
        <f>IF(ISLOGICAL(D1421),"",E1421-E1420)</f>
        <v/>
      </c>
      <c r="M1421" s="14"/>
    </row>
    <row r="1422" spans="1:25" x14ac:dyDescent="0.25">
      <c r="A1422" s="32">
        <f>IF(Weighting!$P$6&gt;0,B1422,"")</f>
        <v>0.32100000000000001</v>
      </c>
      <c r="B1422">
        <f>Weighting!$C$6</f>
        <v>0.32100000000000001</v>
      </c>
      <c r="C1422">
        <f>Weighting!$F$6</f>
        <v>0</v>
      </c>
      <c r="D1422" t="b">
        <f>IF(C1422=1,'Data Transformation'!$G$3+0.5*'Data Transformation'!$W$25,IF(C1423=1,D1423-'Data Transformation'!$W$25,FALSE))</f>
        <v>0</v>
      </c>
      <c r="E1422" t="str">
        <f t="array" ref="E1422">IF(ISLOGICAL(D1422),"",FREQUENCY(IF('Data Transformation'!$B$425:$B$8425='Bin Analysis'!$B1419,'Data Transformation'!$G$425:$G$8425),D1422))</f>
        <v/>
      </c>
      <c r="F1422" t="str">
        <f>IF(ISLOGICAL(D1422),"",E1422-E1421)</f>
        <v/>
      </c>
      <c r="G1422">
        <f>Weighting!$H$6</f>
        <v>1</v>
      </c>
      <c r="H1422">
        <f t="array" ref="H1422">FREQUENCY(IF('Data Transformation'!$B$4:$B$8425=B1419,'Data Transformation'!$G$4:$G$8425),'Bin Analysis'!$B1422)</f>
        <v>1</v>
      </c>
      <c r="I1422">
        <f>H1422-H1421</f>
        <v>1</v>
      </c>
      <c r="J1422">
        <f>IF(I1422=0,0,1)</f>
        <v>1</v>
      </c>
      <c r="K1422">
        <f>J1422*Weighting!$W$6</f>
        <v>1</v>
      </c>
      <c r="M1422" s="14"/>
    </row>
    <row r="1423" spans="1:25" x14ac:dyDescent="0.25">
      <c r="A1423" s="32">
        <f>IF(Weighting!$P$7&gt;0,B1423,"")</f>
        <v>0.45200000000000001</v>
      </c>
      <c r="B1423">
        <f>Weighting!$C$7</f>
        <v>0.45200000000000001</v>
      </c>
      <c r="C1423">
        <f>Weighting!$F$7</f>
        <v>0</v>
      </c>
      <c r="D1423" t="b">
        <f>IF(C1423=1,'Data Transformation'!$G$3+0.5*'Data Transformation'!$W$25,IF(C1424=1,D1424-'Data Transformation'!$W$25,FALSE))</f>
        <v>0</v>
      </c>
      <c r="E1423" t="str">
        <f t="array" ref="E1423">IF(ISLOGICAL(D1423),"",FREQUENCY(IF('Data Transformation'!$B$425:$B$8425='Bin Analysis'!$B1419,'Data Transformation'!$G$425:$G$8425),D1423))</f>
        <v/>
      </c>
      <c r="F1423" t="str">
        <f t="shared" ref="F1423:F1441" si="177">IF(ISLOGICAL(D1423),"",E1423-E1422)</f>
        <v/>
      </c>
      <c r="G1423">
        <f>Weighting!$H$7</f>
        <v>0</v>
      </c>
      <c r="H1423">
        <f t="array" ref="H1423">FREQUENCY(IF('Data Transformation'!$B$4:$B$8425=B1419,'Data Transformation'!$G$4:$G$8425),'Bin Analysis'!$B1423)</f>
        <v>7</v>
      </c>
      <c r="I1423">
        <f t="shared" ref="I1423:I1441" si="178">H1423-H1422</f>
        <v>6</v>
      </c>
      <c r="J1423">
        <f>IF(I1423=0,0,1)</f>
        <v>1</v>
      </c>
      <c r="K1423">
        <f>J1423*Weighting!$W$7</f>
        <v>2</v>
      </c>
      <c r="M1423" s="14"/>
    </row>
    <row r="1424" spans="1:25" x14ac:dyDescent="0.25">
      <c r="A1424" s="32">
        <f>IF(Weighting!$P$8&gt;0,B1424,"")</f>
        <v>0.58299999999999996</v>
      </c>
      <c r="B1424">
        <f>Weighting!$C$8</f>
        <v>0.58299999999999996</v>
      </c>
      <c r="C1424">
        <f>Weighting!$F$8</f>
        <v>0</v>
      </c>
      <c r="D1424" t="b">
        <f>IF(C1424=1,'Data Transformation'!$G$3+0.5*'Data Transformation'!$W$25,IF(C1425=1,D1425-'Data Transformation'!$W$25,FALSE))</f>
        <v>0</v>
      </c>
      <c r="E1424" t="str">
        <f t="array" ref="E1424">IF(ISLOGICAL(D1424),"",FREQUENCY(IF('Data Transformation'!$B$425:$B$8425='Bin Analysis'!$B1419,'Data Transformation'!$G$425:$G$8425),D1424))</f>
        <v/>
      </c>
      <c r="F1424" t="str">
        <f t="shared" si="177"/>
        <v/>
      </c>
      <c r="G1424">
        <f>Weighting!$H$8</f>
        <v>0</v>
      </c>
      <c r="H1424">
        <f t="array" ref="H1424">FREQUENCY(IF('Data Transformation'!$B$4:$B$8425=B1419,'Data Transformation'!$G$4:$G$8425),'Bin Analysis'!$B1424)</f>
        <v>12</v>
      </c>
      <c r="I1424">
        <f t="shared" si="178"/>
        <v>5</v>
      </c>
      <c r="J1424">
        <f t="shared" ref="J1424:J1441" si="179">IF(I1424=0,0,1)</f>
        <v>1</v>
      </c>
      <c r="K1424">
        <f>J1424*Weighting!$W$8</f>
        <v>3</v>
      </c>
      <c r="M1424" s="14"/>
    </row>
    <row r="1425" spans="1:13" x14ac:dyDescent="0.25">
      <c r="A1425" s="32">
        <f>IF(Weighting!$P$9&gt;0,B1425,"")</f>
        <v>0.71399999999999997</v>
      </c>
      <c r="B1425" s="50">
        <f>Weighting!$C$9</f>
        <v>0.71399999999999997</v>
      </c>
      <c r="C1425">
        <f>Weighting!$F$9</f>
        <v>0</v>
      </c>
      <c r="D1425" t="b">
        <f>IF(C1425=1,'Data Transformation'!$G$3+0.5*'Data Transformation'!$W$25,IF(C1426=1,D1426-'Data Transformation'!$W$25,FALSE))</f>
        <v>0</v>
      </c>
      <c r="E1425" t="str">
        <f t="array" ref="E1425">IF(ISLOGICAL(D1425),"",FREQUENCY(IF('Data Transformation'!$B$425:$B$8425='Bin Analysis'!$B1419,'Data Transformation'!$G$425:$G$8425),D1425))</f>
        <v/>
      </c>
      <c r="F1425" t="str">
        <f t="shared" si="177"/>
        <v/>
      </c>
      <c r="G1425">
        <f>Weighting!$H$9</f>
        <v>0</v>
      </c>
      <c r="H1425">
        <f t="array" ref="H1425">FREQUENCY(IF('Data Transformation'!$B$4:$B$8425=B1419,'Data Transformation'!$G$4:$G$8425),'Bin Analysis'!$B1425)</f>
        <v>12</v>
      </c>
      <c r="I1425">
        <f t="shared" si="178"/>
        <v>0</v>
      </c>
      <c r="J1425">
        <f t="shared" si="179"/>
        <v>0</v>
      </c>
      <c r="K1425">
        <f>J1425*Weighting!$W$9</f>
        <v>0</v>
      </c>
      <c r="M1425" s="14"/>
    </row>
    <row r="1426" spans="1:13" x14ac:dyDescent="0.25">
      <c r="A1426" s="32">
        <f>IF(Weighting!$P$10&gt;0,B1426,"")</f>
        <v>0.84499999999999997</v>
      </c>
      <c r="B1426">
        <f>Weighting!$C$10</f>
        <v>0.84499999999999997</v>
      </c>
      <c r="C1426">
        <f>Weighting!$F$10</f>
        <v>0</v>
      </c>
      <c r="D1426" t="b">
        <f>IF(C1426=1,'Data Transformation'!$G$3+0.5*'Data Transformation'!$W$25,IF(C1427=1,D1427-'Data Transformation'!$W$25,FALSE))</f>
        <v>0</v>
      </c>
      <c r="E1426" t="str">
        <f t="array" ref="E1426">IF(ISLOGICAL(D1426),"",FREQUENCY(IF('Data Transformation'!$B$425:$B$8425='Bin Analysis'!$B1419,'Data Transformation'!$G$425:$G$8425),D1426))</f>
        <v/>
      </c>
      <c r="F1426" t="str">
        <f t="shared" si="177"/>
        <v/>
      </c>
      <c r="G1426">
        <f>Weighting!$H$10</f>
        <v>0</v>
      </c>
      <c r="H1426">
        <f t="array" ref="H1426">FREQUENCY(IF('Data Transformation'!$B$4:$B$8425=B1419,'Data Transformation'!$G$4:$G$8425),'Bin Analysis'!$B1426)</f>
        <v>12</v>
      </c>
      <c r="I1426">
        <f t="shared" si="178"/>
        <v>0</v>
      </c>
      <c r="J1426">
        <f t="shared" si="179"/>
        <v>0</v>
      </c>
      <c r="K1426">
        <f>J1426*Weighting!$W$10</f>
        <v>0</v>
      </c>
      <c r="M1426" s="14"/>
    </row>
    <row r="1427" spans="1:13" x14ac:dyDescent="0.25">
      <c r="A1427" s="32">
        <f>IF(Weighting!$P$11&gt;0,B1427,"")</f>
        <v>0.97599999999999998</v>
      </c>
      <c r="B1427">
        <f>Weighting!$C$11</f>
        <v>0.97599999999999998</v>
      </c>
      <c r="C1427">
        <f>Weighting!$F$11</f>
        <v>0</v>
      </c>
      <c r="D1427">
        <f>IF(C1427=1,'Data Transformation'!$G$3+0.5*'Data Transformation'!$W$25,IF(C1428=1,D1428-'Data Transformation'!$W$25,FALSE))</f>
        <v>0.86899999999999999</v>
      </c>
      <c r="E1427">
        <f t="array" ref="E1427">IF(ISLOGICAL(D1427),"",FREQUENCY(IF('Data Transformation'!$B$425:$B$8425='Bin Analysis'!$B1419,'Data Transformation'!$G$425:$G$8425),D1427))</f>
        <v>12</v>
      </c>
      <c r="F1427" t="e">
        <f t="shared" si="177"/>
        <v>#VALUE!</v>
      </c>
      <c r="G1427">
        <f>Weighting!$H$11</f>
        <v>0</v>
      </c>
      <c r="H1427">
        <f t="array" ref="H1427">FREQUENCY(IF('Data Transformation'!$B$4:$B$8425=B1419,'Data Transformation'!$G$4:$G$8425),'Bin Analysis'!$B1427)</f>
        <v>12</v>
      </c>
      <c r="I1427">
        <f t="shared" si="178"/>
        <v>0</v>
      </c>
      <c r="J1427">
        <f t="shared" si="179"/>
        <v>0</v>
      </c>
      <c r="K1427">
        <f>J1427*Weighting!$W$11</f>
        <v>0</v>
      </c>
      <c r="M1427" s="14"/>
    </row>
    <row r="1428" spans="1:13" x14ac:dyDescent="0.25">
      <c r="A1428" s="32">
        <f>IF(Weighting!$P$12&gt;0,B1428,"")</f>
        <v>1.107</v>
      </c>
      <c r="B1428">
        <f>Weighting!$C$12</f>
        <v>1.107</v>
      </c>
      <c r="C1428">
        <f>Weighting!$F$12</f>
        <v>1</v>
      </c>
      <c r="D1428">
        <f>IF(C1428=1,'Data Transformation'!$G$3+0.5*'Data Transformation'!$W$25,IF(C1429=1,D1429-'Data Transformation'!$W$25,FALSE))</f>
        <v>1.131</v>
      </c>
      <c r="E1428">
        <f t="array" ref="E1428">IF(ISLOGICAL(D1428),"",FREQUENCY(IF('Data Transformation'!$B$425:$B$8425='Bin Analysis'!$B1419,'Data Transformation'!$G$425:$G$8425),D1428))</f>
        <v>12</v>
      </c>
      <c r="F1428">
        <f t="shared" si="177"/>
        <v>0</v>
      </c>
      <c r="G1428">
        <f>Weighting!$H$12</f>
        <v>0</v>
      </c>
      <c r="H1428">
        <f t="array" ref="H1428">FREQUENCY(IF('Data Transformation'!$B$4:$B$8425=B1419,'Data Transformation'!$G$4:$G$8425),'Bin Analysis'!$B1428)</f>
        <v>13</v>
      </c>
      <c r="I1428">
        <f t="shared" si="178"/>
        <v>1</v>
      </c>
      <c r="J1428">
        <f t="shared" si="179"/>
        <v>1</v>
      </c>
      <c r="K1428">
        <f>J1428*Weighting!$W$12</f>
        <v>1</v>
      </c>
      <c r="M1428" s="14"/>
    </row>
    <row r="1429" spans="1:13" x14ac:dyDescent="0.25">
      <c r="A1429" s="32">
        <f>IF(Weighting!$P$13&gt;0,B1429,"")</f>
        <v>1.238</v>
      </c>
      <c r="B1429">
        <f>Weighting!$C$13</f>
        <v>1.238</v>
      </c>
      <c r="C1429">
        <f>Weighting!$F$13</f>
        <v>0</v>
      </c>
      <c r="D1429" t="b">
        <f>IF(C1429=1,'Data Transformation'!$G$3+0.5*'Data Transformation'!$W$25,IF(C1430=1,D1430-'Data Transformation'!$W$25,FALSE))</f>
        <v>0</v>
      </c>
      <c r="E1429" t="str">
        <f t="array" ref="E1429">IF(ISLOGICAL(D1429),"",FREQUENCY(IF('Data Transformation'!$B$425:$B$8425='Bin Analysis'!$B1419,'Data Transformation'!$G$425:$G$8425),D1429))</f>
        <v/>
      </c>
      <c r="F1429" t="str">
        <f t="shared" si="177"/>
        <v/>
      </c>
      <c r="G1429">
        <f>Weighting!$H$13</f>
        <v>0</v>
      </c>
      <c r="H1429">
        <f t="array" ref="H1429">FREQUENCY(IF('Data Transformation'!$B$4:$B$8425=B1419,'Data Transformation'!$G$4:$G$8425),'Bin Analysis'!$B1429)</f>
        <v>13</v>
      </c>
      <c r="I1429">
        <f t="shared" si="178"/>
        <v>0</v>
      </c>
      <c r="J1429">
        <f t="shared" si="179"/>
        <v>0</v>
      </c>
      <c r="K1429">
        <f>J1429*Weighting!$W$13</f>
        <v>0</v>
      </c>
      <c r="M1429" s="14"/>
    </row>
    <row r="1430" spans="1:13" x14ac:dyDescent="0.25">
      <c r="A1430" s="32">
        <f>IF(Weighting!$P$14&gt;0,B1430,"")</f>
        <v>1.369</v>
      </c>
      <c r="B1430">
        <f>Weighting!$C$14</f>
        <v>1.369</v>
      </c>
      <c r="C1430">
        <f>Weighting!$F$14</f>
        <v>0</v>
      </c>
      <c r="D1430" t="b">
        <f>IF(C1430=1,'Data Transformation'!$G$3+0.5*'Data Transformation'!$W$25,IF(C1431=1,D1431-'Data Transformation'!$W$25,FALSE))</f>
        <v>0</v>
      </c>
      <c r="E1430" t="str">
        <f t="array" ref="E1430">IF(ISLOGICAL(D1430),"",FREQUENCY(IF('Data Transformation'!$B$425:$B$8425='Bin Analysis'!$B1419,'Data Transformation'!$G$425:$G$8425),D1430))</f>
        <v/>
      </c>
      <c r="F1430" t="str">
        <f t="shared" si="177"/>
        <v/>
      </c>
      <c r="G1430">
        <f>Weighting!$H$14</f>
        <v>0</v>
      </c>
      <c r="H1430">
        <f t="array" ref="H1430">FREQUENCY(IF('Data Transformation'!$B$4:$B$8425=B1419,'Data Transformation'!$G$4:$G$8425),'Bin Analysis'!$B1430)</f>
        <v>13</v>
      </c>
      <c r="I1430">
        <f t="shared" si="178"/>
        <v>0</v>
      </c>
      <c r="J1430">
        <f t="shared" si="179"/>
        <v>0</v>
      </c>
      <c r="K1430">
        <f>J1430*Weighting!$W$14</f>
        <v>0</v>
      </c>
      <c r="M1430" s="14"/>
    </row>
    <row r="1431" spans="1:13" x14ac:dyDescent="0.25">
      <c r="A1431" s="32">
        <f>IF(Weighting!$P$15&gt;0,B1431,"")</f>
        <v>1.5000009999999999</v>
      </c>
      <c r="B1431">
        <f>Weighting!$C$15</f>
        <v>1.5000009999999999</v>
      </c>
      <c r="C1431">
        <f>Weighting!$F$15</f>
        <v>0</v>
      </c>
      <c r="D1431" t="b">
        <f>IF(C1431=1,'Data Transformation'!$G$3+0.5*'Data Transformation'!$W$25,IF(C1432=1,D1432-'Data Transformation'!$W$25,FALSE))</f>
        <v>0</v>
      </c>
      <c r="E1431" t="str">
        <f t="array" ref="E1431">IF(ISLOGICAL(D1431),"",FREQUENCY(IF('Data Transformation'!$B$425:$B$8425='Bin Analysis'!$B1419,'Data Transformation'!$G$425:$G$8425),D1431))</f>
        <v/>
      </c>
      <c r="F1431" t="str">
        <f t="shared" si="177"/>
        <v/>
      </c>
      <c r="G1431">
        <f>Weighting!$H$15</f>
        <v>0</v>
      </c>
      <c r="H1431">
        <f t="array" ref="H1431">FREQUENCY(IF('Data Transformation'!$B$4:$B$8425=B1419,'Data Transformation'!$G$4:$G$8425),'Bin Analysis'!$B1431)</f>
        <v>13</v>
      </c>
      <c r="I1431">
        <f t="shared" si="178"/>
        <v>0</v>
      </c>
      <c r="J1431">
        <f t="shared" si="179"/>
        <v>0</v>
      </c>
      <c r="K1431">
        <f>J1431*Weighting!$W$15</f>
        <v>0</v>
      </c>
      <c r="M1431" s="14"/>
    </row>
    <row r="1432" spans="1:13" x14ac:dyDescent="0.25">
      <c r="A1432" s="32" t="str">
        <f>IF(Weighting!$P$16&gt;0,B1432,"")</f>
        <v/>
      </c>
      <c r="B1432">
        <f>Weighting!$C$16</f>
        <v>1.631</v>
      </c>
      <c r="C1432">
        <f>Weighting!$F$16</f>
        <v>0</v>
      </c>
      <c r="D1432" t="b">
        <f>IF(C1432=1,'Data Transformation'!$G$3+0.5*'Data Transformation'!$W$25,IF(C1433=1,D1433-'Data Transformation'!$W$25,FALSE))</f>
        <v>0</v>
      </c>
      <c r="E1432" t="str">
        <f t="array" ref="E1432">IF(ISLOGICAL(D1432),"",FREQUENCY(IF('Data Transformation'!$B$425:$B$8425='Bin Analysis'!$B1419,'Data Transformation'!$G$425:$G$8425),D1432))</f>
        <v/>
      </c>
      <c r="F1432" t="str">
        <f t="shared" si="177"/>
        <v/>
      </c>
      <c r="G1432">
        <f>Weighting!$H$16</f>
        <v>0</v>
      </c>
      <c r="H1432">
        <f t="array" ref="H1432">FREQUENCY(IF('Data Transformation'!$B$4:$B$8425=B1419,'Data Transformation'!$G$4:$G$8425),'Bin Analysis'!$B1432)</f>
        <v>13</v>
      </c>
      <c r="I1432">
        <f t="shared" si="178"/>
        <v>0</v>
      </c>
      <c r="J1432">
        <f t="shared" si="179"/>
        <v>0</v>
      </c>
      <c r="K1432">
        <f>J1432*Weighting!$W$16</f>
        <v>0</v>
      </c>
      <c r="M1432" s="14"/>
    </row>
    <row r="1433" spans="1:13" x14ac:dyDescent="0.25">
      <c r="A1433" s="32" t="str">
        <f>IF(Weighting!$P$17&gt;0,B1433,"")</f>
        <v/>
      </c>
      <c r="B1433">
        <f>Weighting!$C$17</f>
        <v>1.762</v>
      </c>
      <c r="C1433">
        <f>Weighting!$F$17</f>
        <v>0</v>
      </c>
      <c r="D1433" t="b">
        <f>IF(C1433=1,'Data Transformation'!$G$3+0.5*'Data Transformation'!$W$25,IF(C1434=1,D1434-'Data Transformation'!$W$25,FALSE))</f>
        <v>0</v>
      </c>
      <c r="E1433" t="str">
        <f t="array" ref="E1433">IF(ISLOGICAL(D1433),"",FREQUENCY(IF('Data Transformation'!$B$425:$B$8425='Bin Analysis'!$B1419,'Data Transformation'!$G$425:$G$8425),D1433))</f>
        <v/>
      </c>
      <c r="F1433" t="str">
        <f t="shared" si="177"/>
        <v/>
      </c>
      <c r="G1433">
        <f>Weighting!$H$17</f>
        <v>0</v>
      </c>
      <c r="H1433">
        <f t="array" ref="H1433">FREQUENCY(IF('Data Transformation'!$B$4:$B$8425=B1419,'Data Transformation'!$G$4:$G$8425),'Bin Analysis'!$B1433)</f>
        <v>13</v>
      </c>
      <c r="I1433">
        <f t="shared" si="178"/>
        <v>0</v>
      </c>
      <c r="J1433">
        <f t="shared" si="179"/>
        <v>0</v>
      </c>
      <c r="K1433">
        <f>J1433*Weighting!$W$17</f>
        <v>0</v>
      </c>
      <c r="M1433" s="14"/>
    </row>
    <row r="1434" spans="1:13" x14ac:dyDescent="0.25">
      <c r="A1434" s="32" t="str">
        <f>IF(Weighting!$P$18&gt;0,B1434,"")</f>
        <v/>
      </c>
      <c r="B1434">
        <f>Weighting!$C$18</f>
        <v>1.893</v>
      </c>
      <c r="C1434">
        <f>Weighting!$F$18</f>
        <v>0</v>
      </c>
      <c r="D1434" t="b">
        <f>IF(C1434=1,'Data Transformation'!$G$3+0.5*'Data Transformation'!$W$25,IF(C1435=1,D1435-'Data Transformation'!$W$25,FALSE))</f>
        <v>0</v>
      </c>
      <c r="E1434" t="str">
        <f t="array" ref="E1434">IF(ISLOGICAL(D1434),"",FREQUENCY(IF('Data Transformation'!$B$425:$B$8425='Bin Analysis'!$B1419,'Data Transformation'!$G$425:$G$8425),D1434))</f>
        <v/>
      </c>
      <c r="F1434" t="str">
        <f t="shared" si="177"/>
        <v/>
      </c>
      <c r="G1434">
        <f>Weighting!$H$18</f>
        <v>0</v>
      </c>
      <c r="H1434">
        <f t="array" ref="H1434">FREQUENCY(IF('Data Transformation'!$B$4:$B$8425=B1419,'Data Transformation'!$G$4:$G$8425),'Bin Analysis'!$B1434)</f>
        <v>13</v>
      </c>
      <c r="I1434">
        <f t="shared" si="178"/>
        <v>0</v>
      </c>
      <c r="J1434">
        <f t="shared" si="179"/>
        <v>0</v>
      </c>
      <c r="K1434">
        <f>J1434*Weighting!$W$18</f>
        <v>0</v>
      </c>
      <c r="M1434" s="14"/>
    </row>
    <row r="1435" spans="1:13" x14ac:dyDescent="0.25">
      <c r="A1435" s="32" t="str">
        <f>IF(Weighting!$P$19&gt;0,B1435,"")</f>
        <v/>
      </c>
      <c r="B1435">
        <f>Weighting!$C$19</f>
        <v>2.024</v>
      </c>
      <c r="C1435">
        <f>Weighting!$F$19</f>
        <v>0</v>
      </c>
      <c r="D1435" t="b">
        <f>IF(C1435=1,'Data Transformation'!$G$3+0.5*'Data Transformation'!$W$25,IF(C1436=1,D1436-'Data Transformation'!$W$25,FALSE))</f>
        <v>0</v>
      </c>
      <c r="E1435" t="str">
        <f t="array" ref="E1435">IF(ISLOGICAL(D1435),"",FREQUENCY(IF('Data Transformation'!$B$425:$B$8425='Bin Analysis'!$B1419,'Data Transformation'!$G$425:$G$8425),D1435))</f>
        <v/>
      </c>
      <c r="F1435" t="str">
        <f t="shared" si="177"/>
        <v/>
      </c>
      <c r="G1435">
        <f>Weighting!$H$19</f>
        <v>0</v>
      </c>
      <c r="H1435">
        <f t="array" ref="H1435">FREQUENCY(IF('Data Transformation'!$B$4:$B$8425=B1419,'Data Transformation'!$G$4:$G$8425),'Bin Analysis'!$B1435)</f>
        <v>13</v>
      </c>
      <c r="I1435">
        <f t="shared" si="178"/>
        <v>0</v>
      </c>
      <c r="J1435">
        <f t="shared" si="179"/>
        <v>0</v>
      </c>
      <c r="K1435">
        <f>J1435*Weighting!$W$19</f>
        <v>0</v>
      </c>
      <c r="M1435" s="14"/>
    </row>
    <row r="1436" spans="1:13" x14ac:dyDescent="0.25">
      <c r="A1436" s="32" t="str">
        <f>IF(Weighting!$P$20&gt;0,B1436,"")</f>
        <v/>
      </c>
      <c r="B1436">
        <f>Weighting!$C$20</f>
        <v>2.1550000000000002</v>
      </c>
      <c r="C1436">
        <f>Weighting!$F$20</f>
        <v>0</v>
      </c>
      <c r="D1436" t="b">
        <f>IF(C1436=1,'Data Transformation'!$G$3+0.5*'Data Transformation'!$W$25,IF(C1437=1,D1437-'Data Transformation'!$W$25,FALSE))</f>
        <v>0</v>
      </c>
      <c r="E1436" t="str">
        <f t="array" ref="E1436">IF(ISLOGICAL(D1436),"",FREQUENCY(IF('Data Transformation'!$B$425:$B$8425='Bin Analysis'!$B1419,'Data Transformation'!$G$425:$G$8425),D1436))</f>
        <v/>
      </c>
      <c r="F1436" t="str">
        <f t="shared" si="177"/>
        <v/>
      </c>
      <c r="G1436">
        <f>Weighting!$H$20</f>
        <v>0</v>
      </c>
      <c r="H1436">
        <f t="array" ref="H1436">FREQUENCY(IF('Data Transformation'!$B$4:$B$8425=B1419,'Data Transformation'!$G$4:$G$8425),'Bin Analysis'!$B1436)</f>
        <v>13</v>
      </c>
      <c r="I1436">
        <f t="shared" si="178"/>
        <v>0</v>
      </c>
      <c r="J1436">
        <f t="shared" si="179"/>
        <v>0</v>
      </c>
      <c r="K1436">
        <f>J1436*Weighting!$W$20</f>
        <v>0</v>
      </c>
      <c r="M1436" s="14"/>
    </row>
    <row r="1437" spans="1:13" x14ac:dyDescent="0.25">
      <c r="A1437" s="32" t="str">
        <f>IF(Weighting!$P$21&gt;0,B1437,"")</f>
        <v/>
      </c>
      <c r="B1437">
        <f>Weighting!$C$21</f>
        <v>2.2860000000000005</v>
      </c>
      <c r="C1437">
        <f>Weighting!$F$21</f>
        <v>0</v>
      </c>
      <c r="D1437" t="b">
        <f>IF(C1437=1,'Data Transformation'!$G$3+0.5*'Data Transformation'!$W$25,IF(C1438=1,D1438-'Data Transformation'!$W$25,FALSE))</f>
        <v>0</v>
      </c>
      <c r="E1437" t="str">
        <f t="array" ref="E1437">IF(ISLOGICAL(D1437),"",FREQUENCY(IF('Data Transformation'!$B$425:$B$8425='Bin Analysis'!$B1419,'Data Transformation'!$G$425:$G$8425),D1437))</f>
        <v/>
      </c>
      <c r="F1437" t="str">
        <f t="shared" si="177"/>
        <v/>
      </c>
      <c r="G1437">
        <f>Weighting!$H$21</f>
        <v>0</v>
      </c>
      <c r="H1437">
        <f t="array" ref="H1437">FREQUENCY(IF('Data Transformation'!$B$4:$B$8425=B1419,'Data Transformation'!$G$4:$G$8425),'Bin Analysis'!$B1437)</f>
        <v>13</v>
      </c>
      <c r="I1437">
        <f t="shared" si="178"/>
        <v>0</v>
      </c>
      <c r="J1437">
        <f t="shared" si="179"/>
        <v>0</v>
      </c>
      <c r="K1437">
        <f>J1437*Weighting!$W$21</f>
        <v>0</v>
      </c>
      <c r="M1437" s="14"/>
    </row>
    <row r="1438" spans="1:13" x14ac:dyDescent="0.25">
      <c r="A1438" s="32" t="str">
        <f>IF(Weighting!$P$22&gt;0,B1438,"")</f>
        <v/>
      </c>
      <c r="B1438">
        <f>Weighting!$C$22</f>
        <v>2.4170000000000007</v>
      </c>
      <c r="C1438">
        <f>Weighting!$F$22</f>
        <v>0</v>
      </c>
      <c r="D1438" t="b">
        <f>IF(C1438=1,'Data Transformation'!$G$3+0.5*'Data Transformation'!$W$25,IF(C1439=1,D1439-'Data Transformation'!$W$25,FALSE))</f>
        <v>0</v>
      </c>
      <c r="E1438" t="str">
        <f t="array" ref="E1438">IF(ISLOGICAL(D1438),"",FREQUENCY(IF('Data Transformation'!$B$425:$B$8425='Bin Analysis'!$B1419,'Data Transformation'!$G$425:$G$8425),D1438))</f>
        <v/>
      </c>
      <c r="F1438" t="str">
        <f t="shared" si="177"/>
        <v/>
      </c>
      <c r="G1438">
        <f>Weighting!$H$22</f>
        <v>0</v>
      </c>
      <c r="H1438">
        <f t="array" ref="H1438">FREQUENCY(IF('Data Transformation'!$B$4:$B$8425=B1419,'Data Transformation'!$G$4:$G$8425),'Bin Analysis'!$B1438)</f>
        <v>13</v>
      </c>
      <c r="I1438">
        <f t="shared" si="178"/>
        <v>0</v>
      </c>
      <c r="J1438">
        <f t="shared" si="179"/>
        <v>0</v>
      </c>
      <c r="K1438">
        <f>J1438*Weighting!$W$22</f>
        <v>0</v>
      </c>
      <c r="M1438" s="14"/>
    </row>
    <row r="1439" spans="1:13" x14ac:dyDescent="0.25">
      <c r="A1439" s="32" t="str">
        <f>IF(Weighting!$P$23&gt;0,B1439,"")</f>
        <v/>
      </c>
      <c r="B1439">
        <f>Weighting!$C$23</f>
        <v>2.5480000000000009</v>
      </c>
      <c r="C1439">
        <f>Weighting!$F$23</f>
        <v>0</v>
      </c>
      <c r="D1439" t="b">
        <f>IF(C1439=1,'Data Transformation'!$G$3+0.5*'Data Transformation'!$W$25,IF(C1440=1,D1440-'Data Transformation'!$W$25,FALSE))</f>
        <v>0</v>
      </c>
      <c r="E1439" t="str">
        <f t="array" ref="E1439">IF(ISLOGICAL(D1439),"",FREQUENCY(IF('Data Transformation'!$B$425:$B$8425='Bin Analysis'!$B1419,'Data Transformation'!$G$425:$G$8425),D1439))</f>
        <v/>
      </c>
      <c r="F1439" t="str">
        <f t="shared" si="177"/>
        <v/>
      </c>
      <c r="G1439">
        <f>Weighting!$H$23</f>
        <v>0</v>
      </c>
      <c r="H1439">
        <f t="array" ref="H1439">FREQUENCY(IF('Data Transformation'!$B$4:$B$8425=B1419,'Data Transformation'!$G$4:$G$8425),'Bin Analysis'!$B1439)</f>
        <v>13</v>
      </c>
      <c r="I1439">
        <f t="shared" si="178"/>
        <v>0</v>
      </c>
      <c r="J1439">
        <f t="shared" si="179"/>
        <v>0</v>
      </c>
      <c r="K1439">
        <f>J1439*Weighting!$W$23</f>
        <v>0</v>
      </c>
      <c r="M1439" s="14"/>
    </row>
    <row r="1440" spans="1:13" x14ac:dyDescent="0.25">
      <c r="A1440" s="32" t="str">
        <f>IF(Weighting!$P$24&gt;0,B1440,"")</f>
        <v/>
      </c>
      <c r="B1440">
        <f>Weighting!$C$24</f>
        <v>2.6790000000000012</v>
      </c>
      <c r="C1440">
        <f>Weighting!$F$24</f>
        <v>0</v>
      </c>
      <c r="D1440" t="b">
        <f>IF(C1440=1,'Data Transformation'!$G$3+0.5*'Data Transformation'!$W$25,IF(C1441=1,D1441-'Data Transformation'!$W$25,FALSE))</f>
        <v>0</v>
      </c>
      <c r="E1440" t="str">
        <f t="array" ref="E1440">IF(ISLOGICAL(D1440),"",FREQUENCY(IF('Data Transformation'!$B$425:$B$8425='Bin Analysis'!$B1419,'Data Transformation'!$G$425:$G$8425),D1440))</f>
        <v/>
      </c>
      <c r="F1440" t="str">
        <f t="shared" si="177"/>
        <v/>
      </c>
      <c r="G1440">
        <f>Weighting!$H$24</f>
        <v>0</v>
      </c>
      <c r="H1440">
        <f t="array" ref="H1440">FREQUENCY(IF('Data Transformation'!$B$4:$B$8425=B1419,'Data Transformation'!$G$4:$G$8425),'Bin Analysis'!$B1440)</f>
        <v>13</v>
      </c>
      <c r="I1440">
        <f t="shared" si="178"/>
        <v>0</v>
      </c>
      <c r="J1440">
        <f t="shared" si="179"/>
        <v>0</v>
      </c>
      <c r="K1440">
        <f>J1440*Weighting!$W$24</f>
        <v>0</v>
      </c>
      <c r="M1440" s="14"/>
    </row>
    <row r="1441" spans="1:25" x14ac:dyDescent="0.25">
      <c r="A1441" s="32" t="str">
        <f>IF(Weighting!$P$25&gt;0,B1441,"")</f>
        <v/>
      </c>
      <c r="B1441">
        <f>Weighting!$C$25</f>
        <v>2.8100000000000014</v>
      </c>
      <c r="C1441">
        <f>Weighting!$F$25</f>
        <v>0</v>
      </c>
      <c r="D1441" t="b">
        <f>IF(C1441=1,'Data Transformation'!$G$3+0.5*'Data Transformation'!$W$25,IF(C1442=1,D1442-'Data Transformation'!$W$25,FALSE))</f>
        <v>0</v>
      </c>
      <c r="E1441" t="str">
        <f t="array" ref="E1441">IF(ISLOGICAL(D1441),"",FREQUENCY(IF('Data Transformation'!$B$425:$B$8425='Bin Analysis'!$B1419,'Data Transformation'!$G$425:$G$8425),D1441))</f>
        <v/>
      </c>
      <c r="F1441" t="str">
        <f t="shared" si="177"/>
        <v/>
      </c>
      <c r="G1441">
        <f>Weighting!$H$25</f>
        <v>0</v>
      </c>
      <c r="H1441">
        <f t="array" ref="H1441">FREQUENCY(IF('Data Transformation'!$B$4:$B$8425=B1419,'Data Transformation'!$G$4:$G$8425),'Bin Analysis'!$B1441)</f>
        <v>13</v>
      </c>
      <c r="I1441">
        <f t="shared" si="178"/>
        <v>0</v>
      </c>
      <c r="J1441">
        <f t="shared" si="179"/>
        <v>0</v>
      </c>
      <c r="K1441">
        <f>J1441*Weighting!$W$25</f>
        <v>0</v>
      </c>
      <c r="M1441" s="14"/>
    </row>
    <row r="1442" spans="1:25" x14ac:dyDescent="0.25">
      <c r="N1442" s="55"/>
      <c r="O1442"/>
      <c r="P1442"/>
      <c r="Q1442"/>
      <c r="R1442"/>
    </row>
    <row r="1443" spans="1:25" ht="23.25" x14ac:dyDescent="0.35">
      <c r="A1443" s="21" t="s">
        <v>0</v>
      </c>
      <c r="B1443" s="21">
        <f>IFERROR(VLOOKUP(C1443,'Data Transformation'!$L$6:$M$426,2,FALSE),"")</f>
        <v>60</v>
      </c>
      <c r="C1443" s="21">
        <f>C1419+1</f>
        <v>60</v>
      </c>
      <c r="D1443" s="21"/>
      <c r="E1443" s="21"/>
      <c r="F1443" s="21"/>
      <c r="G1443" s="21"/>
      <c r="H1443" s="22"/>
      <c r="I1443" s="22"/>
      <c r="J1443" s="22"/>
      <c r="K1443" s="21"/>
      <c r="L1443" s="21">
        <f>B1443</f>
        <v>60</v>
      </c>
      <c r="M1443" s="23">
        <f>INDEX('Data Transformation'!$O$4:$O$424,MATCH($B1443,'Data Transformation'!$M$4:$M$424,0),MATCH($M$2,'Data Transformation'!$O$3,0))</f>
        <v>18</v>
      </c>
      <c r="N1443" s="27">
        <f>IF('Input and Summary Results'!$J$16="minimum",'Bin Analysis'!X1444/(M1443-1),'Bin Analysis'!Y1443/('Bin Analysis'!M1443-1))</f>
        <v>5.8823529411764705E-2</v>
      </c>
      <c r="O1443" s="27">
        <f>IF(M1443=FALSE,NA(),(VLOOKUP(1,C1446:K1465,4,FALSE))/(M1443-1))</f>
        <v>0.76470588235294112</v>
      </c>
      <c r="P1443" s="27">
        <f>IF(M1443=FALSE,NA(),SUM(J1446:J1465)/Weighting!$S$5)</f>
        <v>0.5</v>
      </c>
      <c r="Q1443" s="27">
        <f>IF(M1443=FALSE,NA(),SUM(K1446:K1465)/Weighting!$S$6)</f>
        <v>0.43478260869565216</v>
      </c>
      <c r="R1443" s="27">
        <f>IF(M1443=FALSE,NA(),(VLOOKUP(1,G1446:K1465,3,FALSE))/(M1443-1))</f>
        <v>0</v>
      </c>
      <c r="S1443" s="22" t="str">
        <f>IF(M1443=FALSE,NA(),IF(SUM(J1446:J1465)=2,"yes","no"))</f>
        <v>no</v>
      </c>
      <c r="X1443" s="2" cm="2">
        <f t="array" ref="X1443:X1444">FREQUENCY(IF('Data Transformation'!$B$425:$B$6424='Bin Analysis'!L1443,'Data Transformation'!$G$425:$G$6424),'Data Transformation'!$U$11)</f>
        <v>16</v>
      </c>
      <c r="Y1443" s="2" cm="2">
        <f t="array" ref="Y1443:Y1444">FREQUENCY(IF('Data Transformation'!$B$425:$B$6424='Bin Analysis'!L1443,'Data Transformation'!$G$425:$G$6424),'Data Transformation'!$U$12)</f>
        <v>3</v>
      </c>
    </row>
    <row r="1444" spans="1:25" x14ac:dyDescent="0.25">
      <c r="A1444" s="14" t="s">
        <v>67</v>
      </c>
      <c r="B1444" t="s">
        <v>47</v>
      </c>
      <c r="C1444" t="s">
        <v>5</v>
      </c>
      <c r="D1444" t="s">
        <v>100</v>
      </c>
      <c r="E1444" t="s">
        <v>101</v>
      </c>
      <c r="F1444" t="s">
        <v>102</v>
      </c>
      <c r="G1444" t="s">
        <v>70</v>
      </c>
      <c r="H1444" t="s">
        <v>31</v>
      </c>
      <c r="I1444" t="s">
        <v>32</v>
      </c>
      <c r="J1444" t="s">
        <v>46</v>
      </c>
      <c r="K1444" s="14" t="s">
        <v>45</v>
      </c>
      <c r="M1444" s="14"/>
      <c r="X1444" s="2">
        <v>1</v>
      </c>
      <c r="Y1444" s="2">
        <v>14</v>
      </c>
    </row>
    <row r="1445" spans="1:25" x14ac:dyDescent="0.25">
      <c r="A1445" s="32"/>
      <c r="D1445" t="b">
        <f>IF(C1445=1,'Data Transformation'!$G$3+0.5*'Data Transformation'!$W$25,IF(C1446=1,D1446-'Data Transformation'!$W$25,FALSE))</f>
        <v>0</v>
      </c>
      <c r="E1445" t="str">
        <f t="array" ref="E1445">IF(ISLOGICAL(D1445),"",FREQUENCY(IF('Data Transformation'!$B$425:$B$8425='Bin Analysis'!$B1443,'Data Transformation'!$G$425:$G$8425),D1445))</f>
        <v/>
      </c>
      <c r="F1445" t="str">
        <f>IF(ISLOGICAL(D1445),"",E1445-E1444)</f>
        <v/>
      </c>
      <c r="M1445" s="14"/>
    </row>
    <row r="1446" spans="1:25" x14ac:dyDescent="0.25">
      <c r="A1446" s="32">
        <f>IF(Weighting!$P$6&gt;0,B1446,"")</f>
        <v>0.32100000000000001</v>
      </c>
      <c r="B1446">
        <f>Weighting!$C$6</f>
        <v>0.32100000000000001</v>
      </c>
      <c r="C1446">
        <f>Weighting!$F$6</f>
        <v>0</v>
      </c>
      <c r="D1446" t="b">
        <f>IF(C1446=1,'Data Transformation'!$G$3+0.5*'Data Transformation'!$W$25,IF(C1447=1,D1447-'Data Transformation'!$W$25,FALSE))</f>
        <v>0</v>
      </c>
      <c r="E1446" t="str">
        <f t="array" ref="E1446">IF(ISLOGICAL(D1446),"",FREQUENCY(IF('Data Transformation'!$B$425:$B$8425='Bin Analysis'!$B1443,'Data Transformation'!$G$425:$G$8425),D1446))</f>
        <v/>
      </c>
      <c r="F1446" t="str">
        <f>IF(ISLOGICAL(D1446),"",E1446-E1445)</f>
        <v/>
      </c>
      <c r="G1446">
        <f>Weighting!$H$6</f>
        <v>1</v>
      </c>
      <c r="H1446">
        <f t="array" ref="H1446">FREQUENCY(IF('Data Transformation'!$B$4:$B$8425=B1443,'Data Transformation'!$G$4:$G$8425),'Bin Analysis'!$B1446)</f>
        <v>0</v>
      </c>
      <c r="I1446">
        <f>H1446-H1445</f>
        <v>0</v>
      </c>
      <c r="J1446">
        <f>IF(I1446=0,0,1)</f>
        <v>0</v>
      </c>
      <c r="K1446">
        <f>J1446*Weighting!$W$6</f>
        <v>0</v>
      </c>
      <c r="M1446" s="14"/>
    </row>
    <row r="1447" spans="1:25" x14ac:dyDescent="0.25">
      <c r="A1447" s="32">
        <f>IF(Weighting!$P$7&gt;0,B1447,"")</f>
        <v>0.45200000000000001</v>
      </c>
      <c r="B1447">
        <f>Weighting!$C$7</f>
        <v>0.45200000000000001</v>
      </c>
      <c r="C1447">
        <f>Weighting!$F$7</f>
        <v>0</v>
      </c>
      <c r="D1447" t="b">
        <f>IF(C1447=1,'Data Transformation'!$G$3+0.5*'Data Transformation'!$W$25,IF(C1448=1,D1448-'Data Transformation'!$W$25,FALSE))</f>
        <v>0</v>
      </c>
      <c r="E1447" t="str">
        <f t="array" ref="E1447">IF(ISLOGICAL(D1447),"",FREQUENCY(IF('Data Transformation'!$B$425:$B$8425='Bin Analysis'!$B1443,'Data Transformation'!$G$425:$G$8425),D1447))</f>
        <v/>
      </c>
      <c r="F1447" t="str">
        <f t="shared" ref="F1447:F1465" si="180">IF(ISLOGICAL(D1447),"",E1447-E1446)</f>
        <v/>
      </c>
      <c r="G1447">
        <f>Weighting!$H$7</f>
        <v>0</v>
      </c>
      <c r="H1447">
        <f t="array" ref="H1447">FREQUENCY(IF('Data Transformation'!$B$4:$B$8425=B1443,'Data Transformation'!$G$4:$G$8425),'Bin Analysis'!$B1447)</f>
        <v>1</v>
      </c>
      <c r="I1447">
        <f t="shared" ref="I1447:I1465" si="181">H1447-H1446</f>
        <v>1</v>
      </c>
      <c r="J1447">
        <f>IF(I1447=0,0,1)</f>
        <v>1</v>
      </c>
      <c r="K1447">
        <f>J1447*Weighting!$W$7</f>
        <v>2</v>
      </c>
      <c r="M1447" s="14"/>
    </row>
    <row r="1448" spans="1:25" x14ac:dyDescent="0.25">
      <c r="A1448" s="32">
        <f>IF(Weighting!$P$8&gt;0,B1448,"")</f>
        <v>0.58299999999999996</v>
      </c>
      <c r="B1448">
        <f>Weighting!$C$8</f>
        <v>0.58299999999999996</v>
      </c>
      <c r="C1448">
        <f>Weighting!$F$8</f>
        <v>0</v>
      </c>
      <c r="D1448" t="b">
        <f>IF(C1448=1,'Data Transformation'!$G$3+0.5*'Data Transformation'!$W$25,IF(C1449=1,D1449-'Data Transformation'!$W$25,FALSE))</f>
        <v>0</v>
      </c>
      <c r="E1448" t="str">
        <f t="array" ref="E1448">IF(ISLOGICAL(D1448),"",FREQUENCY(IF('Data Transformation'!$B$425:$B$8425='Bin Analysis'!$B1443,'Data Transformation'!$G$425:$G$8425),D1448))</f>
        <v/>
      </c>
      <c r="F1448" t="str">
        <f t="shared" si="180"/>
        <v/>
      </c>
      <c r="G1448">
        <f>Weighting!$H$8</f>
        <v>0</v>
      </c>
      <c r="H1448">
        <f t="array" ref="H1448">FREQUENCY(IF('Data Transformation'!$B$4:$B$8425=B1443,'Data Transformation'!$G$4:$G$8425),'Bin Analysis'!$B1448)</f>
        <v>1</v>
      </c>
      <c r="I1448">
        <f t="shared" si="181"/>
        <v>0</v>
      </c>
      <c r="J1448">
        <f t="shared" ref="J1448:J1465" si="182">IF(I1448=0,0,1)</f>
        <v>0</v>
      </c>
      <c r="K1448">
        <f>J1448*Weighting!$W$8</f>
        <v>0</v>
      </c>
      <c r="M1448" s="14"/>
    </row>
    <row r="1449" spans="1:25" x14ac:dyDescent="0.25">
      <c r="A1449" s="32">
        <f>IF(Weighting!$P$9&gt;0,B1449,"")</f>
        <v>0.71399999999999997</v>
      </c>
      <c r="B1449" s="50">
        <f>Weighting!$C$9</f>
        <v>0.71399999999999997</v>
      </c>
      <c r="C1449">
        <f>Weighting!$F$9</f>
        <v>0</v>
      </c>
      <c r="D1449" t="b">
        <f>IF(C1449=1,'Data Transformation'!$G$3+0.5*'Data Transformation'!$W$25,IF(C1450=1,D1450-'Data Transformation'!$W$25,FALSE))</f>
        <v>0</v>
      </c>
      <c r="E1449" t="str">
        <f t="array" ref="E1449">IF(ISLOGICAL(D1449),"",FREQUENCY(IF('Data Transformation'!$B$425:$B$8425='Bin Analysis'!$B1443,'Data Transformation'!$G$425:$G$8425),D1449))</f>
        <v/>
      </c>
      <c r="F1449" t="str">
        <f t="shared" si="180"/>
        <v/>
      </c>
      <c r="G1449">
        <f>Weighting!$H$9</f>
        <v>0</v>
      </c>
      <c r="H1449">
        <f t="array" ref="H1449">FREQUENCY(IF('Data Transformation'!$B$4:$B$8425=B1443,'Data Transformation'!$G$4:$G$8425),'Bin Analysis'!$B1449)</f>
        <v>1</v>
      </c>
      <c r="I1449">
        <f t="shared" si="181"/>
        <v>0</v>
      </c>
      <c r="J1449">
        <f t="shared" si="182"/>
        <v>0</v>
      </c>
      <c r="K1449">
        <f>J1449*Weighting!$W$9</f>
        <v>0</v>
      </c>
      <c r="M1449" s="14"/>
    </row>
    <row r="1450" spans="1:25" x14ac:dyDescent="0.25">
      <c r="A1450" s="32">
        <f>IF(Weighting!$P$10&gt;0,B1450,"")</f>
        <v>0.84499999999999997</v>
      </c>
      <c r="B1450">
        <f>Weighting!$C$10</f>
        <v>0.84499999999999997</v>
      </c>
      <c r="C1450">
        <f>Weighting!$F$10</f>
        <v>0</v>
      </c>
      <c r="D1450" t="b">
        <f>IF(C1450=1,'Data Transformation'!$G$3+0.5*'Data Transformation'!$W$25,IF(C1451=1,D1451-'Data Transformation'!$W$25,FALSE))</f>
        <v>0</v>
      </c>
      <c r="E1450" t="str">
        <f t="array" ref="E1450">IF(ISLOGICAL(D1450),"",FREQUENCY(IF('Data Transformation'!$B$425:$B$8425='Bin Analysis'!$B1443,'Data Transformation'!$G$425:$G$8425),D1450))</f>
        <v/>
      </c>
      <c r="F1450" t="str">
        <f t="shared" si="180"/>
        <v/>
      </c>
      <c r="G1450">
        <f>Weighting!$H$10</f>
        <v>0</v>
      </c>
      <c r="H1450">
        <f t="array" ref="H1450">FREQUENCY(IF('Data Transformation'!$B$4:$B$8425=B1443,'Data Transformation'!$G$4:$G$8425),'Bin Analysis'!$B1450)</f>
        <v>3</v>
      </c>
      <c r="I1450">
        <f t="shared" si="181"/>
        <v>2</v>
      </c>
      <c r="J1450">
        <f t="shared" si="182"/>
        <v>1</v>
      </c>
      <c r="K1450">
        <f>J1450*Weighting!$W$10</f>
        <v>3</v>
      </c>
      <c r="M1450" s="14"/>
    </row>
    <row r="1451" spans="1:25" x14ac:dyDescent="0.25">
      <c r="A1451" s="32">
        <f>IF(Weighting!$P$11&gt;0,B1451,"")</f>
        <v>0.97599999999999998</v>
      </c>
      <c r="B1451">
        <f>Weighting!$C$11</f>
        <v>0.97599999999999998</v>
      </c>
      <c r="C1451">
        <f>Weighting!$F$11</f>
        <v>0</v>
      </c>
      <c r="D1451">
        <f>IF(C1451=1,'Data Transformation'!$G$3+0.5*'Data Transformation'!$W$25,IF(C1452=1,D1452-'Data Transformation'!$W$25,FALSE))</f>
        <v>0.86899999999999999</v>
      </c>
      <c r="E1451">
        <f t="array" ref="E1451">IF(ISLOGICAL(D1451),"",FREQUENCY(IF('Data Transformation'!$B$425:$B$8425='Bin Analysis'!$B1443,'Data Transformation'!$G$425:$G$8425),D1451))</f>
        <v>3</v>
      </c>
      <c r="F1451" t="e">
        <f t="shared" si="180"/>
        <v>#VALUE!</v>
      </c>
      <c r="G1451">
        <f>Weighting!$H$11</f>
        <v>0</v>
      </c>
      <c r="H1451">
        <f t="array" ref="H1451">FREQUENCY(IF('Data Transformation'!$B$4:$B$8425=B1443,'Data Transformation'!$G$4:$G$8425),'Bin Analysis'!$B1451)</f>
        <v>9</v>
      </c>
      <c r="I1451">
        <f t="shared" si="181"/>
        <v>6</v>
      </c>
      <c r="J1451">
        <f t="shared" si="182"/>
        <v>1</v>
      </c>
      <c r="K1451">
        <f>J1451*Weighting!$W$11</f>
        <v>2</v>
      </c>
      <c r="M1451" s="14"/>
    </row>
    <row r="1452" spans="1:25" x14ac:dyDescent="0.25">
      <c r="A1452" s="32">
        <f>IF(Weighting!$P$12&gt;0,B1452,"")</f>
        <v>1.107</v>
      </c>
      <c r="B1452">
        <f>Weighting!$C$12</f>
        <v>1.107</v>
      </c>
      <c r="C1452">
        <f>Weighting!$F$12</f>
        <v>1</v>
      </c>
      <c r="D1452">
        <f>IF(C1452=1,'Data Transformation'!$G$3+0.5*'Data Transformation'!$W$25,IF(C1453=1,D1453-'Data Transformation'!$W$25,FALSE))</f>
        <v>1.131</v>
      </c>
      <c r="E1452">
        <f t="array" ref="E1452">IF(ISLOGICAL(D1452),"",FREQUENCY(IF('Data Transformation'!$B$425:$B$8425='Bin Analysis'!$B1443,'Data Transformation'!$G$425:$G$8425),D1452))</f>
        <v>16</v>
      </c>
      <c r="F1452">
        <f t="shared" si="180"/>
        <v>13</v>
      </c>
      <c r="G1452">
        <f>Weighting!$H$12</f>
        <v>0</v>
      </c>
      <c r="H1452">
        <f t="array" ref="H1452">FREQUENCY(IF('Data Transformation'!$B$4:$B$8425=B1443,'Data Transformation'!$G$4:$G$8425),'Bin Analysis'!$B1452)</f>
        <v>17</v>
      </c>
      <c r="I1452">
        <f t="shared" si="181"/>
        <v>8</v>
      </c>
      <c r="J1452">
        <f t="shared" si="182"/>
        <v>1</v>
      </c>
      <c r="K1452">
        <f>J1452*Weighting!$W$12</f>
        <v>1</v>
      </c>
      <c r="M1452" s="14"/>
    </row>
    <row r="1453" spans="1:25" x14ac:dyDescent="0.25">
      <c r="A1453" s="32">
        <f>IF(Weighting!$P$13&gt;0,B1453,"")</f>
        <v>1.238</v>
      </c>
      <c r="B1453">
        <f>Weighting!$C$13</f>
        <v>1.238</v>
      </c>
      <c r="C1453">
        <f>Weighting!$F$13</f>
        <v>0</v>
      </c>
      <c r="D1453" t="b">
        <f>IF(C1453=1,'Data Transformation'!$G$3+0.5*'Data Transformation'!$W$25,IF(C1454=1,D1454-'Data Transformation'!$W$25,FALSE))</f>
        <v>0</v>
      </c>
      <c r="E1453" t="str">
        <f t="array" ref="E1453">IF(ISLOGICAL(D1453),"",FREQUENCY(IF('Data Transformation'!$B$425:$B$8425='Bin Analysis'!$B1443,'Data Transformation'!$G$425:$G$8425),D1453))</f>
        <v/>
      </c>
      <c r="F1453" t="str">
        <f t="shared" si="180"/>
        <v/>
      </c>
      <c r="G1453">
        <f>Weighting!$H$13</f>
        <v>0</v>
      </c>
      <c r="H1453">
        <f t="array" ref="H1453">FREQUENCY(IF('Data Transformation'!$B$4:$B$8425=B1443,'Data Transformation'!$G$4:$G$8425),'Bin Analysis'!$B1453)</f>
        <v>18</v>
      </c>
      <c r="I1453">
        <f t="shared" si="181"/>
        <v>1</v>
      </c>
      <c r="J1453">
        <f t="shared" si="182"/>
        <v>1</v>
      </c>
      <c r="K1453">
        <f>J1453*Weighting!$W$13</f>
        <v>2</v>
      </c>
      <c r="M1453" s="14"/>
    </row>
    <row r="1454" spans="1:25" x14ac:dyDescent="0.25">
      <c r="A1454" s="32">
        <f>IF(Weighting!$P$14&gt;0,B1454,"")</f>
        <v>1.369</v>
      </c>
      <c r="B1454">
        <f>Weighting!$C$14</f>
        <v>1.369</v>
      </c>
      <c r="C1454">
        <f>Weighting!$F$14</f>
        <v>0</v>
      </c>
      <c r="D1454" t="b">
        <f>IF(C1454=1,'Data Transformation'!$G$3+0.5*'Data Transformation'!$W$25,IF(C1455=1,D1455-'Data Transformation'!$W$25,FALSE))</f>
        <v>0</v>
      </c>
      <c r="E1454" t="str">
        <f t="array" ref="E1454">IF(ISLOGICAL(D1454),"",FREQUENCY(IF('Data Transformation'!$B$425:$B$8425='Bin Analysis'!$B1443,'Data Transformation'!$G$425:$G$8425),D1454))</f>
        <v/>
      </c>
      <c r="F1454" t="str">
        <f t="shared" si="180"/>
        <v/>
      </c>
      <c r="G1454">
        <f>Weighting!$H$14</f>
        <v>0</v>
      </c>
      <c r="H1454">
        <f t="array" ref="H1454">FREQUENCY(IF('Data Transformation'!$B$4:$B$8425=B1443,'Data Transformation'!$G$4:$G$8425),'Bin Analysis'!$B1454)</f>
        <v>18</v>
      </c>
      <c r="I1454">
        <f t="shared" si="181"/>
        <v>0</v>
      </c>
      <c r="J1454">
        <f t="shared" si="182"/>
        <v>0</v>
      </c>
      <c r="K1454">
        <f>J1454*Weighting!$W$14</f>
        <v>0</v>
      </c>
      <c r="M1454" s="14"/>
    </row>
    <row r="1455" spans="1:25" x14ac:dyDescent="0.25">
      <c r="A1455" s="32">
        <f>IF(Weighting!$P$15&gt;0,B1455,"")</f>
        <v>1.5000009999999999</v>
      </c>
      <c r="B1455">
        <f>Weighting!$C$15</f>
        <v>1.5000009999999999</v>
      </c>
      <c r="C1455">
        <f>Weighting!$F$15</f>
        <v>0</v>
      </c>
      <c r="D1455" t="b">
        <f>IF(C1455=1,'Data Transformation'!$G$3+0.5*'Data Transformation'!$W$25,IF(C1456=1,D1456-'Data Transformation'!$W$25,FALSE))</f>
        <v>0</v>
      </c>
      <c r="E1455" t="str">
        <f t="array" ref="E1455">IF(ISLOGICAL(D1455),"",FREQUENCY(IF('Data Transformation'!$B$425:$B$8425='Bin Analysis'!$B1443,'Data Transformation'!$G$425:$G$8425),D1455))</f>
        <v/>
      </c>
      <c r="F1455" t="str">
        <f t="shared" si="180"/>
        <v/>
      </c>
      <c r="G1455">
        <f>Weighting!$H$15</f>
        <v>0</v>
      </c>
      <c r="H1455">
        <f t="array" ref="H1455">FREQUENCY(IF('Data Transformation'!$B$4:$B$8425=B1443,'Data Transformation'!$G$4:$G$8425),'Bin Analysis'!$B1455)</f>
        <v>18</v>
      </c>
      <c r="I1455">
        <f t="shared" si="181"/>
        <v>0</v>
      </c>
      <c r="J1455">
        <f t="shared" si="182"/>
        <v>0</v>
      </c>
      <c r="K1455">
        <f>J1455*Weighting!$W$15</f>
        <v>0</v>
      </c>
      <c r="M1455" s="14"/>
    </row>
    <row r="1456" spans="1:25" x14ac:dyDescent="0.25">
      <c r="A1456" s="32" t="str">
        <f>IF(Weighting!$P$16&gt;0,B1456,"")</f>
        <v/>
      </c>
      <c r="B1456">
        <f>Weighting!$C$16</f>
        <v>1.631</v>
      </c>
      <c r="C1456">
        <f>Weighting!$F$16</f>
        <v>0</v>
      </c>
      <c r="D1456" t="b">
        <f>IF(C1456=1,'Data Transformation'!$G$3+0.5*'Data Transformation'!$W$25,IF(C1457=1,D1457-'Data Transformation'!$W$25,FALSE))</f>
        <v>0</v>
      </c>
      <c r="E1456" t="str">
        <f t="array" ref="E1456">IF(ISLOGICAL(D1456),"",FREQUENCY(IF('Data Transformation'!$B$425:$B$8425='Bin Analysis'!$B1443,'Data Transformation'!$G$425:$G$8425),D1456))</f>
        <v/>
      </c>
      <c r="F1456" t="str">
        <f t="shared" si="180"/>
        <v/>
      </c>
      <c r="G1456">
        <f>Weighting!$H$16</f>
        <v>0</v>
      </c>
      <c r="H1456">
        <f t="array" ref="H1456">FREQUENCY(IF('Data Transformation'!$B$4:$B$8425=B1443,'Data Transformation'!$G$4:$G$8425),'Bin Analysis'!$B1456)</f>
        <v>18</v>
      </c>
      <c r="I1456">
        <f t="shared" si="181"/>
        <v>0</v>
      </c>
      <c r="J1456">
        <f t="shared" si="182"/>
        <v>0</v>
      </c>
      <c r="K1456">
        <f>J1456*Weighting!$W$16</f>
        <v>0</v>
      </c>
      <c r="M1456" s="14"/>
    </row>
    <row r="1457" spans="1:25" x14ac:dyDescent="0.25">
      <c r="A1457" s="32" t="str">
        <f>IF(Weighting!$P$17&gt;0,B1457,"")</f>
        <v/>
      </c>
      <c r="B1457">
        <f>Weighting!$C$17</f>
        <v>1.762</v>
      </c>
      <c r="C1457">
        <f>Weighting!$F$17</f>
        <v>0</v>
      </c>
      <c r="D1457" t="b">
        <f>IF(C1457=1,'Data Transformation'!$G$3+0.5*'Data Transformation'!$W$25,IF(C1458=1,D1458-'Data Transformation'!$W$25,FALSE))</f>
        <v>0</v>
      </c>
      <c r="E1457" t="str">
        <f t="array" ref="E1457">IF(ISLOGICAL(D1457),"",FREQUENCY(IF('Data Transformation'!$B$425:$B$8425='Bin Analysis'!$B1443,'Data Transformation'!$G$425:$G$8425),D1457))</f>
        <v/>
      </c>
      <c r="F1457" t="str">
        <f t="shared" si="180"/>
        <v/>
      </c>
      <c r="G1457">
        <f>Weighting!$H$17</f>
        <v>0</v>
      </c>
      <c r="H1457">
        <f t="array" ref="H1457">FREQUENCY(IF('Data Transformation'!$B$4:$B$8425=B1443,'Data Transformation'!$G$4:$G$8425),'Bin Analysis'!$B1457)</f>
        <v>18</v>
      </c>
      <c r="I1457">
        <f t="shared" si="181"/>
        <v>0</v>
      </c>
      <c r="J1457">
        <f t="shared" si="182"/>
        <v>0</v>
      </c>
      <c r="K1457">
        <f>J1457*Weighting!$W$17</f>
        <v>0</v>
      </c>
      <c r="M1457" s="14"/>
    </row>
    <row r="1458" spans="1:25" x14ac:dyDescent="0.25">
      <c r="A1458" s="32" t="str">
        <f>IF(Weighting!$P$18&gt;0,B1458,"")</f>
        <v/>
      </c>
      <c r="B1458">
        <f>Weighting!$C$18</f>
        <v>1.893</v>
      </c>
      <c r="C1458">
        <f>Weighting!$F$18</f>
        <v>0</v>
      </c>
      <c r="D1458" t="b">
        <f>IF(C1458=1,'Data Transformation'!$G$3+0.5*'Data Transformation'!$W$25,IF(C1459=1,D1459-'Data Transformation'!$W$25,FALSE))</f>
        <v>0</v>
      </c>
      <c r="E1458" t="str">
        <f t="array" ref="E1458">IF(ISLOGICAL(D1458),"",FREQUENCY(IF('Data Transformation'!$B$425:$B$8425='Bin Analysis'!$B1443,'Data Transformation'!$G$425:$G$8425),D1458))</f>
        <v/>
      </c>
      <c r="F1458" t="str">
        <f t="shared" si="180"/>
        <v/>
      </c>
      <c r="G1458">
        <f>Weighting!$H$18</f>
        <v>0</v>
      </c>
      <c r="H1458">
        <f t="array" ref="H1458">FREQUENCY(IF('Data Transformation'!$B$4:$B$8425=B1443,'Data Transformation'!$G$4:$G$8425),'Bin Analysis'!$B1458)</f>
        <v>18</v>
      </c>
      <c r="I1458">
        <f t="shared" si="181"/>
        <v>0</v>
      </c>
      <c r="J1458">
        <f t="shared" si="182"/>
        <v>0</v>
      </c>
      <c r="K1458">
        <f>J1458*Weighting!$W$18</f>
        <v>0</v>
      </c>
      <c r="M1458" s="14"/>
    </row>
    <row r="1459" spans="1:25" x14ac:dyDescent="0.25">
      <c r="A1459" s="32" t="str">
        <f>IF(Weighting!$P$19&gt;0,B1459,"")</f>
        <v/>
      </c>
      <c r="B1459">
        <f>Weighting!$C$19</f>
        <v>2.024</v>
      </c>
      <c r="C1459">
        <f>Weighting!$F$19</f>
        <v>0</v>
      </c>
      <c r="D1459" t="b">
        <f>IF(C1459=1,'Data Transformation'!$G$3+0.5*'Data Transformation'!$W$25,IF(C1460=1,D1460-'Data Transformation'!$W$25,FALSE))</f>
        <v>0</v>
      </c>
      <c r="E1459" t="str">
        <f t="array" ref="E1459">IF(ISLOGICAL(D1459),"",FREQUENCY(IF('Data Transformation'!$B$425:$B$8425='Bin Analysis'!$B1443,'Data Transformation'!$G$425:$G$8425),D1459))</f>
        <v/>
      </c>
      <c r="F1459" t="str">
        <f t="shared" si="180"/>
        <v/>
      </c>
      <c r="G1459">
        <f>Weighting!$H$19</f>
        <v>0</v>
      </c>
      <c r="H1459">
        <f t="array" ref="H1459">FREQUENCY(IF('Data Transformation'!$B$4:$B$8425=B1443,'Data Transformation'!$G$4:$G$8425),'Bin Analysis'!$B1459)</f>
        <v>18</v>
      </c>
      <c r="I1459">
        <f t="shared" si="181"/>
        <v>0</v>
      </c>
      <c r="J1459">
        <f t="shared" si="182"/>
        <v>0</v>
      </c>
      <c r="K1459">
        <f>J1459*Weighting!$W$19</f>
        <v>0</v>
      </c>
      <c r="M1459" s="14"/>
    </row>
    <row r="1460" spans="1:25" x14ac:dyDescent="0.25">
      <c r="A1460" s="32" t="str">
        <f>IF(Weighting!$P$20&gt;0,B1460,"")</f>
        <v/>
      </c>
      <c r="B1460">
        <f>Weighting!$C$20</f>
        <v>2.1550000000000002</v>
      </c>
      <c r="C1460">
        <f>Weighting!$F$20</f>
        <v>0</v>
      </c>
      <c r="D1460" t="b">
        <f>IF(C1460=1,'Data Transformation'!$G$3+0.5*'Data Transformation'!$W$25,IF(C1461=1,D1461-'Data Transformation'!$W$25,FALSE))</f>
        <v>0</v>
      </c>
      <c r="E1460" t="str">
        <f t="array" ref="E1460">IF(ISLOGICAL(D1460),"",FREQUENCY(IF('Data Transformation'!$B$425:$B$8425='Bin Analysis'!$B1443,'Data Transformation'!$G$425:$G$8425),D1460))</f>
        <v/>
      </c>
      <c r="F1460" t="str">
        <f t="shared" si="180"/>
        <v/>
      </c>
      <c r="G1460">
        <f>Weighting!$H$20</f>
        <v>0</v>
      </c>
      <c r="H1460">
        <f t="array" ref="H1460">FREQUENCY(IF('Data Transformation'!$B$4:$B$8425=B1443,'Data Transformation'!$G$4:$G$8425),'Bin Analysis'!$B1460)</f>
        <v>18</v>
      </c>
      <c r="I1460">
        <f t="shared" si="181"/>
        <v>0</v>
      </c>
      <c r="J1460">
        <f t="shared" si="182"/>
        <v>0</v>
      </c>
      <c r="K1460">
        <f>J1460*Weighting!$W$20</f>
        <v>0</v>
      </c>
      <c r="M1460" s="14"/>
    </row>
    <row r="1461" spans="1:25" x14ac:dyDescent="0.25">
      <c r="A1461" s="32" t="str">
        <f>IF(Weighting!$P$21&gt;0,B1461,"")</f>
        <v/>
      </c>
      <c r="B1461">
        <f>Weighting!$C$21</f>
        <v>2.2860000000000005</v>
      </c>
      <c r="C1461">
        <f>Weighting!$F$21</f>
        <v>0</v>
      </c>
      <c r="D1461" t="b">
        <f>IF(C1461=1,'Data Transformation'!$G$3+0.5*'Data Transformation'!$W$25,IF(C1462=1,D1462-'Data Transformation'!$W$25,FALSE))</f>
        <v>0</v>
      </c>
      <c r="E1461" t="str">
        <f t="array" ref="E1461">IF(ISLOGICAL(D1461),"",FREQUENCY(IF('Data Transformation'!$B$425:$B$8425='Bin Analysis'!$B1443,'Data Transformation'!$G$425:$G$8425),D1461))</f>
        <v/>
      </c>
      <c r="F1461" t="str">
        <f t="shared" si="180"/>
        <v/>
      </c>
      <c r="G1461">
        <f>Weighting!$H$21</f>
        <v>0</v>
      </c>
      <c r="H1461">
        <f t="array" ref="H1461">FREQUENCY(IF('Data Transformation'!$B$4:$B$8425=B1443,'Data Transformation'!$G$4:$G$8425),'Bin Analysis'!$B1461)</f>
        <v>18</v>
      </c>
      <c r="I1461">
        <f t="shared" si="181"/>
        <v>0</v>
      </c>
      <c r="J1461">
        <f t="shared" si="182"/>
        <v>0</v>
      </c>
      <c r="K1461">
        <f>J1461*Weighting!$W$21</f>
        <v>0</v>
      </c>
      <c r="M1461" s="14"/>
    </row>
    <row r="1462" spans="1:25" x14ac:dyDescent="0.25">
      <c r="A1462" s="32" t="str">
        <f>IF(Weighting!$P$22&gt;0,B1462,"")</f>
        <v/>
      </c>
      <c r="B1462">
        <f>Weighting!$C$22</f>
        <v>2.4170000000000007</v>
      </c>
      <c r="C1462">
        <f>Weighting!$F$22</f>
        <v>0</v>
      </c>
      <c r="D1462" t="b">
        <f>IF(C1462=1,'Data Transformation'!$G$3+0.5*'Data Transformation'!$W$25,IF(C1463=1,D1463-'Data Transformation'!$W$25,FALSE))</f>
        <v>0</v>
      </c>
      <c r="E1462" t="str">
        <f t="array" ref="E1462">IF(ISLOGICAL(D1462),"",FREQUENCY(IF('Data Transformation'!$B$425:$B$8425='Bin Analysis'!$B1443,'Data Transformation'!$G$425:$G$8425),D1462))</f>
        <v/>
      </c>
      <c r="F1462" t="str">
        <f t="shared" si="180"/>
        <v/>
      </c>
      <c r="G1462">
        <f>Weighting!$H$22</f>
        <v>0</v>
      </c>
      <c r="H1462">
        <f t="array" ref="H1462">FREQUENCY(IF('Data Transformation'!$B$4:$B$8425=B1443,'Data Transformation'!$G$4:$G$8425),'Bin Analysis'!$B1462)</f>
        <v>18</v>
      </c>
      <c r="I1462">
        <f t="shared" si="181"/>
        <v>0</v>
      </c>
      <c r="J1462">
        <f t="shared" si="182"/>
        <v>0</v>
      </c>
      <c r="K1462">
        <f>J1462*Weighting!$W$22</f>
        <v>0</v>
      </c>
      <c r="M1462" s="14"/>
    </row>
    <row r="1463" spans="1:25" x14ac:dyDescent="0.25">
      <c r="A1463" s="32" t="str">
        <f>IF(Weighting!$P$23&gt;0,B1463,"")</f>
        <v/>
      </c>
      <c r="B1463">
        <f>Weighting!$C$23</f>
        <v>2.5480000000000009</v>
      </c>
      <c r="C1463">
        <f>Weighting!$F$23</f>
        <v>0</v>
      </c>
      <c r="D1463" t="b">
        <f>IF(C1463=1,'Data Transformation'!$G$3+0.5*'Data Transformation'!$W$25,IF(C1464=1,D1464-'Data Transformation'!$W$25,FALSE))</f>
        <v>0</v>
      </c>
      <c r="E1463" t="str">
        <f t="array" ref="E1463">IF(ISLOGICAL(D1463),"",FREQUENCY(IF('Data Transformation'!$B$425:$B$8425='Bin Analysis'!$B1443,'Data Transformation'!$G$425:$G$8425),D1463))</f>
        <v/>
      </c>
      <c r="F1463" t="str">
        <f t="shared" si="180"/>
        <v/>
      </c>
      <c r="G1463">
        <f>Weighting!$H$23</f>
        <v>0</v>
      </c>
      <c r="H1463">
        <f t="array" ref="H1463">FREQUENCY(IF('Data Transformation'!$B$4:$B$8425=B1443,'Data Transformation'!$G$4:$G$8425),'Bin Analysis'!$B1463)</f>
        <v>18</v>
      </c>
      <c r="I1463">
        <f t="shared" si="181"/>
        <v>0</v>
      </c>
      <c r="J1463">
        <f t="shared" si="182"/>
        <v>0</v>
      </c>
      <c r="K1463">
        <f>J1463*Weighting!$W$23</f>
        <v>0</v>
      </c>
      <c r="M1463" s="14"/>
    </row>
    <row r="1464" spans="1:25" x14ac:dyDescent="0.25">
      <c r="A1464" s="32" t="str">
        <f>IF(Weighting!$P$24&gt;0,B1464,"")</f>
        <v/>
      </c>
      <c r="B1464">
        <f>Weighting!$C$24</f>
        <v>2.6790000000000012</v>
      </c>
      <c r="C1464">
        <f>Weighting!$F$24</f>
        <v>0</v>
      </c>
      <c r="D1464" t="b">
        <f>IF(C1464=1,'Data Transformation'!$G$3+0.5*'Data Transformation'!$W$25,IF(C1465=1,D1465-'Data Transformation'!$W$25,FALSE))</f>
        <v>0</v>
      </c>
      <c r="E1464" t="str">
        <f t="array" ref="E1464">IF(ISLOGICAL(D1464),"",FREQUENCY(IF('Data Transformation'!$B$425:$B$8425='Bin Analysis'!$B1443,'Data Transformation'!$G$425:$G$8425),D1464))</f>
        <v/>
      </c>
      <c r="F1464" t="str">
        <f t="shared" si="180"/>
        <v/>
      </c>
      <c r="G1464">
        <f>Weighting!$H$24</f>
        <v>0</v>
      </c>
      <c r="H1464">
        <f t="array" ref="H1464">FREQUENCY(IF('Data Transformation'!$B$4:$B$8425=B1443,'Data Transformation'!$G$4:$G$8425),'Bin Analysis'!$B1464)</f>
        <v>18</v>
      </c>
      <c r="I1464">
        <f t="shared" si="181"/>
        <v>0</v>
      </c>
      <c r="J1464">
        <f t="shared" si="182"/>
        <v>0</v>
      </c>
      <c r="K1464">
        <f>J1464*Weighting!$W$24</f>
        <v>0</v>
      </c>
      <c r="M1464" s="14"/>
    </row>
    <row r="1465" spans="1:25" x14ac:dyDescent="0.25">
      <c r="A1465" s="32" t="str">
        <f>IF(Weighting!$P$25&gt;0,B1465,"")</f>
        <v/>
      </c>
      <c r="B1465">
        <f>Weighting!$C$25</f>
        <v>2.8100000000000014</v>
      </c>
      <c r="C1465">
        <f>Weighting!$F$25</f>
        <v>0</v>
      </c>
      <c r="D1465" t="b">
        <f>IF(C1465=1,'Data Transformation'!$G$3+0.5*'Data Transformation'!$W$25,IF(C1466=1,D1466-'Data Transformation'!$W$25,FALSE))</f>
        <v>0</v>
      </c>
      <c r="E1465" t="str">
        <f t="array" ref="E1465">IF(ISLOGICAL(D1465),"",FREQUENCY(IF('Data Transformation'!$B$425:$B$8425='Bin Analysis'!$B1443,'Data Transformation'!$G$425:$G$8425),D1465))</f>
        <v/>
      </c>
      <c r="F1465" t="str">
        <f t="shared" si="180"/>
        <v/>
      </c>
      <c r="G1465">
        <f>Weighting!$H$25</f>
        <v>0</v>
      </c>
      <c r="H1465">
        <f t="array" ref="H1465">FREQUENCY(IF('Data Transformation'!$B$4:$B$8425=B1443,'Data Transformation'!$G$4:$G$8425),'Bin Analysis'!$B1465)</f>
        <v>18</v>
      </c>
      <c r="I1465">
        <f t="shared" si="181"/>
        <v>0</v>
      </c>
      <c r="J1465">
        <f t="shared" si="182"/>
        <v>0</v>
      </c>
      <c r="K1465">
        <f>J1465*Weighting!$W$25</f>
        <v>0</v>
      </c>
      <c r="M1465" s="14"/>
    </row>
    <row r="1466" spans="1:25" x14ac:dyDescent="0.25">
      <c r="O1466"/>
      <c r="P1466"/>
      <c r="Q1466"/>
      <c r="R1466"/>
    </row>
    <row r="1467" spans="1:25" ht="23.25" x14ac:dyDescent="0.35">
      <c r="A1467" s="21" t="s">
        <v>0</v>
      </c>
      <c r="B1467" s="21">
        <f>IFERROR(VLOOKUP(C1467,'Data Transformation'!$L$6:$M$426,2,FALSE),"")</f>
        <v>61</v>
      </c>
      <c r="C1467" s="21">
        <f>C1443+1</f>
        <v>61</v>
      </c>
      <c r="D1467" s="21"/>
      <c r="E1467" s="21"/>
      <c r="F1467" s="21"/>
      <c r="G1467" s="21"/>
      <c r="H1467" s="22"/>
      <c r="I1467" s="22"/>
      <c r="J1467" s="22"/>
      <c r="K1467" s="21"/>
      <c r="L1467" s="21">
        <f>B1467</f>
        <v>61</v>
      </c>
      <c r="M1467" s="23">
        <f>INDEX('Data Transformation'!$O$4:$O$424,MATCH($B1467,'Data Transformation'!$M$4:$M$424,0),MATCH($M$2,'Data Transformation'!$O$3,0))</f>
        <v>19</v>
      </c>
      <c r="N1467" s="27">
        <f>IF('Input and Summary Results'!$J$16="minimum",'Bin Analysis'!X1468/(M1467-1),'Bin Analysis'!Y1467/('Bin Analysis'!M1467-1))</f>
        <v>5.5555555555555552E-2</v>
      </c>
      <c r="O1467" s="27">
        <f>IF(M1467=FALSE,NA(),(VLOOKUP(1,C1470:K1489,4,FALSE))/(M1467-1))</f>
        <v>0.1111111111111111</v>
      </c>
      <c r="P1467" s="27">
        <f>IF(M1467=FALSE,NA(),SUM(J1470:J1489)/Weighting!$S$5)</f>
        <v>0.7</v>
      </c>
      <c r="Q1467" s="27">
        <f>IF(M1467=FALSE,NA(),SUM(K1470:K1489)/Weighting!$S$6)</f>
        <v>0.69565217391304346</v>
      </c>
      <c r="R1467" s="27">
        <f>IF(M1467=FALSE,NA(),(VLOOKUP(1,G1470:K1489,3,FALSE))/(M1467-1))</f>
        <v>0</v>
      </c>
      <c r="S1467" s="22" t="str">
        <f>IF(M1467=FALSE,NA(),IF(SUM(J1470:J1489)=2,"yes","no"))</f>
        <v>no</v>
      </c>
      <c r="X1467" s="2" cm="2">
        <f t="array" ref="X1467:X1468">FREQUENCY(IF('Data Transformation'!$B$425:$B$6424='Bin Analysis'!L1467,'Data Transformation'!$G$425:$G$6424),'Data Transformation'!$U$11)</f>
        <v>17</v>
      </c>
      <c r="Y1467" s="2" cm="2">
        <f t="array" ref="Y1467:Y1468">FREQUENCY(IF('Data Transformation'!$B$425:$B$6424='Bin Analysis'!L1467,'Data Transformation'!$G$425:$G$6424),'Data Transformation'!$U$12)</f>
        <v>15</v>
      </c>
    </row>
    <row r="1468" spans="1:25" x14ac:dyDescent="0.25">
      <c r="A1468" s="14" t="s">
        <v>67</v>
      </c>
      <c r="B1468" t="s">
        <v>47</v>
      </c>
      <c r="C1468" t="s">
        <v>5</v>
      </c>
      <c r="D1468" t="s">
        <v>100</v>
      </c>
      <c r="E1468" t="s">
        <v>101</v>
      </c>
      <c r="F1468" t="s">
        <v>102</v>
      </c>
      <c r="G1468" t="s">
        <v>70</v>
      </c>
      <c r="H1468" t="s">
        <v>31</v>
      </c>
      <c r="I1468" t="s">
        <v>32</v>
      </c>
      <c r="J1468" t="s">
        <v>46</v>
      </c>
      <c r="K1468" s="14" t="s">
        <v>45</v>
      </c>
      <c r="M1468" s="14"/>
      <c r="X1468" s="2">
        <v>1</v>
      </c>
      <c r="Y1468" s="2">
        <v>3</v>
      </c>
    </row>
    <row r="1469" spans="1:25" x14ac:dyDescent="0.25">
      <c r="A1469" s="32"/>
      <c r="D1469" t="b">
        <f>IF(C1469=1,'Data Transformation'!$G$3+0.5*'Data Transformation'!$W$25,IF(C1470=1,D1470-'Data Transformation'!$W$25,FALSE))</f>
        <v>0</v>
      </c>
      <c r="E1469" t="str">
        <f t="array" ref="E1469">IF(ISLOGICAL(D1469),"",FREQUENCY(IF('Data Transformation'!$B$425:$B$8425='Bin Analysis'!$B1467,'Data Transformation'!$G$425:$G$8425),D1469))</f>
        <v/>
      </c>
      <c r="F1469" t="str">
        <f>IF(ISLOGICAL(D1469),"",E1469-E1468)</f>
        <v/>
      </c>
      <c r="M1469" s="14"/>
    </row>
    <row r="1470" spans="1:25" x14ac:dyDescent="0.25">
      <c r="A1470" s="32">
        <f>IF(Weighting!$P$6&gt;0,B1470,"")</f>
        <v>0.32100000000000001</v>
      </c>
      <c r="B1470">
        <f>Weighting!$C$6</f>
        <v>0.32100000000000001</v>
      </c>
      <c r="C1470">
        <f>Weighting!$F$6</f>
        <v>0</v>
      </c>
      <c r="D1470" t="b">
        <f>IF(C1470=1,'Data Transformation'!$G$3+0.5*'Data Transformation'!$W$25,IF(C1471=1,D1471-'Data Transformation'!$W$25,FALSE))</f>
        <v>0</v>
      </c>
      <c r="E1470" t="str">
        <f t="array" ref="E1470">IF(ISLOGICAL(D1470),"",FREQUENCY(IF('Data Transformation'!$B$425:$B$8425='Bin Analysis'!$B1467,'Data Transformation'!$G$425:$G$8425),D1470))</f>
        <v/>
      </c>
      <c r="F1470" t="str">
        <f>IF(ISLOGICAL(D1470),"",E1470-E1469)</f>
        <v/>
      </c>
      <c r="G1470">
        <f>Weighting!$H$6</f>
        <v>1</v>
      </c>
      <c r="H1470">
        <f t="array" ref="H1470">FREQUENCY(IF('Data Transformation'!$B$4:$B$8425=B1467,'Data Transformation'!$G$4:$G$8425),'Bin Analysis'!$B1470)</f>
        <v>0</v>
      </c>
      <c r="I1470">
        <f>H1470-H1469</f>
        <v>0</v>
      </c>
      <c r="J1470">
        <f>IF(I1470=0,0,1)</f>
        <v>0</v>
      </c>
      <c r="K1470">
        <f>J1470*Weighting!$W$6</f>
        <v>0</v>
      </c>
      <c r="M1470" s="14"/>
    </row>
    <row r="1471" spans="1:25" x14ac:dyDescent="0.25">
      <c r="A1471" s="32">
        <f>IF(Weighting!$P$7&gt;0,B1471,"")</f>
        <v>0.45200000000000001</v>
      </c>
      <c r="B1471">
        <f>Weighting!$C$7</f>
        <v>0.45200000000000001</v>
      </c>
      <c r="C1471">
        <f>Weighting!$F$7</f>
        <v>0</v>
      </c>
      <c r="D1471" t="b">
        <f>IF(C1471=1,'Data Transformation'!$G$3+0.5*'Data Transformation'!$W$25,IF(C1472=1,D1472-'Data Transformation'!$W$25,FALSE))</f>
        <v>0</v>
      </c>
      <c r="E1471" t="str">
        <f t="array" ref="E1471">IF(ISLOGICAL(D1471),"",FREQUENCY(IF('Data Transformation'!$B$425:$B$8425='Bin Analysis'!$B1467,'Data Transformation'!$G$425:$G$8425),D1471))</f>
        <v/>
      </c>
      <c r="F1471" t="str">
        <f t="shared" ref="F1471:F1489" si="183">IF(ISLOGICAL(D1471),"",E1471-E1470)</f>
        <v/>
      </c>
      <c r="G1471">
        <f>Weighting!$H$7</f>
        <v>0</v>
      </c>
      <c r="H1471">
        <f t="array" ref="H1471">FREQUENCY(IF('Data Transformation'!$B$4:$B$8425=B1467,'Data Transformation'!$G$4:$G$8425),'Bin Analysis'!$B1471)</f>
        <v>6</v>
      </c>
      <c r="I1471">
        <f t="shared" ref="I1471:I1489" si="184">H1471-H1470</f>
        <v>6</v>
      </c>
      <c r="J1471">
        <f>IF(I1471=0,0,1)</f>
        <v>1</v>
      </c>
      <c r="K1471">
        <f>J1471*Weighting!$W$7</f>
        <v>2</v>
      </c>
      <c r="M1471" s="14"/>
    </row>
    <row r="1472" spans="1:25" x14ac:dyDescent="0.25">
      <c r="A1472" s="32">
        <f>IF(Weighting!$P$8&gt;0,B1472,"")</f>
        <v>0.58299999999999996</v>
      </c>
      <c r="B1472">
        <f>Weighting!$C$8</f>
        <v>0.58299999999999996</v>
      </c>
      <c r="C1472">
        <f>Weighting!$F$8</f>
        <v>0</v>
      </c>
      <c r="D1472" t="b">
        <f>IF(C1472=1,'Data Transformation'!$G$3+0.5*'Data Transformation'!$W$25,IF(C1473=1,D1473-'Data Transformation'!$W$25,FALSE))</f>
        <v>0</v>
      </c>
      <c r="E1472" t="str">
        <f t="array" ref="E1472">IF(ISLOGICAL(D1472),"",FREQUENCY(IF('Data Transformation'!$B$425:$B$8425='Bin Analysis'!$B1467,'Data Transformation'!$G$425:$G$8425),D1472))</f>
        <v/>
      </c>
      <c r="F1472" t="str">
        <f t="shared" si="183"/>
        <v/>
      </c>
      <c r="G1472">
        <f>Weighting!$H$8</f>
        <v>0</v>
      </c>
      <c r="H1472">
        <f t="array" ref="H1472">FREQUENCY(IF('Data Transformation'!$B$4:$B$8425=B1467,'Data Transformation'!$G$4:$G$8425),'Bin Analysis'!$B1472)</f>
        <v>8</v>
      </c>
      <c r="I1472">
        <f t="shared" si="184"/>
        <v>2</v>
      </c>
      <c r="J1472">
        <f t="shared" ref="J1472:J1489" si="185">IF(I1472=0,0,1)</f>
        <v>1</v>
      </c>
      <c r="K1472">
        <f>J1472*Weighting!$W$8</f>
        <v>3</v>
      </c>
      <c r="M1472" s="14"/>
    </row>
    <row r="1473" spans="1:13" x14ac:dyDescent="0.25">
      <c r="A1473" s="32">
        <f>IF(Weighting!$P$9&gt;0,B1473,"")</f>
        <v>0.71399999999999997</v>
      </c>
      <c r="B1473" s="50">
        <f>Weighting!$C$9</f>
        <v>0.71399999999999997</v>
      </c>
      <c r="C1473">
        <f>Weighting!$F$9</f>
        <v>0</v>
      </c>
      <c r="D1473" t="b">
        <f>IF(C1473=1,'Data Transformation'!$G$3+0.5*'Data Transformation'!$W$25,IF(C1474=1,D1474-'Data Transformation'!$W$25,FALSE))</f>
        <v>0</v>
      </c>
      <c r="E1473" t="str">
        <f t="array" ref="E1473">IF(ISLOGICAL(D1473),"",FREQUENCY(IF('Data Transformation'!$B$425:$B$8425='Bin Analysis'!$B1467,'Data Transformation'!$G$425:$G$8425),D1473))</f>
        <v/>
      </c>
      <c r="F1473" t="str">
        <f t="shared" si="183"/>
        <v/>
      </c>
      <c r="G1473">
        <f>Weighting!$H$9</f>
        <v>0</v>
      </c>
      <c r="H1473">
        <f t="array" ref="H1473">FREQUENCY(IF('Data Transformation'!$B$4:$B$8425=B1467,'Data Transformation'!$G$4:$G$8425),'Bin Analysis'!$B1473)</f>
        <v>14</v>
      </c>
      <c r="I1473">
        <f t="shared" si="184"/>
        <v>6</v>
      </c>
      <c r="J1473">
        <f t="shared" si="185"/>
        <v>1</v>
      </c>
      <c r="K1473">
        <f>J1473*Weighting!$W$9</f>
        <v>3</v>
      </c>
      <c r="M1473" s="14"/>
    </row>
    <row r="1474" spans="1:13" x14ac:dyDescent="0.25">
      <c r="A1474" s="32">
        <f>IF(Weighting!$P$10&gt;0,B1474,"")</f>
        <v>0.84499999999999997</v>
      </c>
      <c r="B1474">
        <f>Weighting!$C$10</f>
        <v>0.84499999999999997</v>
      </c>
      <c r="C1474">
        <f>Weighting!$F$10</f>
        <v>0</v>
      </c>
      <c r="D1474" t="b">
        <f>IF(C1474=1,'Data Transformation'!$G$3+0.5*'Data Transformation'!$W$25,IF(C1475=1,D1475-'Data Transformation'!$W$25,FALSE))</f>
        <v>0</v>
      </c>
      <c r="E1474" t="str">
        <f t="array" ref="E1474">IF(ISLOGICAL(D1474),"",FREQUENCY(IF('Data Transformation'!$B$425:$B$8425='Bin Analysis'!$B1467,'Data Transformation'!$G$425:$G$8425),D1474))</f>
        <v/>
      </c>
      <c r="F1474" t="str">
        <f t="shared" si="183"/>
        <v/>
      </c>
      <c r="G1474">
        <f>Weighting!$H$10</f>
        <v>0</v>
      </c>
      <c r="H1474">
        <f t="array" ref="H1474">FREQUENCY(IF('Data Transformation'!$B$4:$B$8425=B1467,'Data Transformation'!$G$4:$G$8425),'Bin Analysis'!$B1474)</f>
        <v>15</v>
      </c>
      <c r="I1474">
        <f t="shared" si="184"/>
        <v>1</v>
      </c>
      <c r="J1474">
        <f t="shared" si="185"/>
        <v>1</v>
      </c>
      <c r="K1474">
        <f>J1474*Weighting!$W$10</f>
        <v>3</v>
      </c>
      <c r="M1474" s="14"/>
    </row>
    <row r="1475" spans="1:13" x14ac:dyDescent="0.25">
      <c r="A1475" s="32">
        <f>IF(Weighting!$P$11&gt;0,B1475,"")</f>
        <v>0.97599999999999998</v>
      </c>
      <c r="B1475">
        <f>Weighting!$C$11</f>
        <v>0.97599999999999998</v>
      </c>
      <c r="C1475">
        <f>Weighting!$F$11</f>
        <v>0</v>
      </c>
      <c r="D1475">
        <f>IF(C1475=1,'Data Transformation'!$G$3+0.5*'Data Transformation'!$W$25,IF(C1476=1,D1476-'Data Transformation'!$W$25,FALSE))</f>
        <v>0.86899999999999999</v>
      </c>
      <c r="E1475">
        <f t="array" ref="E1475">IF(ISLOGICAL(D1475),"",FREQUENCY(IF('Data Transformation'!$B$425:$B$8425='Bin Analysis'!$B1467,'Data Transformation'!$G$425:$G$8425),D1475))</f>
        <v>15</v>
      </c>
      <c r="F1475" t="e">
        <f t="shared" si="183"/>
        <v>#VALUE!</v>
      </c>
      <c r="G1475">
        <f>Weighting!$H$11</f>
        <v>0</v>
      </c>
      <c r="H1475">
        <f t="array" ref="H1475">FREQUENCY(IF('Data Transformation'!$B$4:$B$8425=B1467,'Data Transformation'!$G$4:$G$8425),'Bin Analysis'!$B1475)</f>
        <v>16</v>
      </c>
      <c r="I1475">
        <f t="shared" si="184"/>
        <v>1</v>
      </c>
      <c r="J1475">
        <f t="shared" si="185"/>
        <v>1</v>
      </c>
      <c r="K1475">
        <f>J1475*Weighting!$W$11</f>
        <v>2</v>
      </c>
      <c r="M1475" s="14"/>
    </row>
    <row r="1476" spans="1:13" x14ac:dyDescent="0.25">
      <c r="A1476" s="32">
        <f>IF(Weighting!$P$12&gt;0,B1476,"")</f>
        <v>1.107</v>
      </c>
      <c r="B1476">
        <f>Weighting!$C$12</f>
        <v>1.107</v>
      </c>
      <c r="C1476">
        <f>Weighting!$F$12</f>
        <v>1</v>
      </c>
      <c r="D1476">
        <f>IF(C1476=1,'Data Transformation'!$G$3+0.5*'Data Transformation'!$W$25,IF(C1477=1,D1477-'Data Transformation'!$W$25,FALSE))</f>
        <v>1.131</v>
      </c>
      <c r="E1476">
        <f t="array" ref="E1476">IF(ISLOGICAL(D1476),"",FREQUENCY(IF('Data Transformation'!$B$425:$B$8425='Bin Analysis'!$B1467,'Data Transformation'!$G$425:$G$8425),D1476))</f>
        <v>17</v>
      </c>
      <c r="F1476">
        <f t="shared" si="183"/>
        <v>2</v>
      </c>
      <c r="G1476">
        <f>Weighting!$H$12</f>
        <v>0</v>
      </c>
      <c r="H1476">
        <f t="array" ref="H1476">FREQUENCY(IF('Data Transformation'!$B$4:$B$8425=B1467,'Data Transformation'!$G$4:$G$8425),'Bin Analysis'!$B1476)</f>
        <v>17</v>
      </c>
      <c r="I1476">
        <f t="shared" si="184"/>
        <v>1</v>
      </c>
      <c r="J1476">
        <f t="shared" si="185"/>
        <v>1</v>
      </c>
      <c r="K1476">
        <f>J1476*Weighting!$W$12</f>
        <v>1</v>
      </c>
      <c r="M1476" s="14"/>
    </row>
    <row r="1477" spans="1:13" x14ac:dyDescent="0.25">
      <c r="A1477" s="32">
        <f>IF(Weighting!$P$13&gt;0,B1477,"")</f>
        <v>1.238</v>
      </c>
      <c r="B1477">
        <f>Weighting!$C$13</f>
        <v>1.238</v>
      </c>
      <c r="C1477">
        <f>Weighting!$F$13</f>
        <v>0</v>
      </c>
      <c r="D1477" t="b">
        <f>IF(C1477=1,'Data Transformation'!$G$3+0.5*'Data Transformation'!$W$25,IF(C1478=1,D1478-'Data Transformation'!$W$25,FALSE))</f>
        <v>0</v>
      </c>
      <c r="E1477" t="str">
        <f t="array" ref="E1477">IF(ISLOGICAL(D1477),"",FREQUENCY(IF('Data Transformation'!$B$425:$B$8425='Bin Analysis'!$B1467,'Data Transformation'!$G$425:$G$8425),D1477))</f>
        <v/>
      </c>
      <c r="F1477" t="str">
        <f t="shared" si="183"/>
        <v/>
      </c>
      <c r="G1477">
        <f>Weighting!$H$13</f>
        <v>0</v>
      </c>
      <c r="H1477">
        <f t="array" ref="H1477">FREQUENCY(IF('Data Transformation'!$B$4:$B$8425=B1467,'Data Transformation'!$G$4:$G$8425),'Bin Analysis'!$B1477)</f>
        <v>19</v>
      </c>
      <c r="I1477">
        <f t="shared" si="184"/>
        <v>2</v>
      </c>
      <c r="J1477">
        <f t="shared" si="185"/>
        <v>1</v>
      </c>
      <c r="K1477">
        <f>J1477*Weighting!$W$13</f>
        <v>2</v>
      </c>
      <c r="M1477" s="14"/>
    </row>
    <row r="1478" spans="1:13" x14ac:dyDescent="0.25">
      <c r="A1478" s="32">
        <f>IF(Weighting!$P$14&gt;0,B1478,"")</f>
        <v>1.369</v>
      </c>
      <c r="B1478">
        <f>Weighting!$C$14</f>
        <v>1.369</v>
      </c>
      <c r="C1478">
        <f>Weighting!$F$14</f>
        <v>0</v>
      </c>
      <c r="D1478" t="b">
        <f>IF(C1478=1,'Data Transformation'!$G$3+0.5*'Data Transformation'!$W$25,IF(C1479=1,D1479-'Data Transformation'!$W$25,FALSE))</f>
        <v>0</v>
      </c>
      <c r="E1478" t="str">
        <f t="array" ref="E1478">IF(ISLOGICAL(D1478),"",FREQUENCY(IF('Data Transformation'!$B$425:$B$8425='Bin Analysis'!$B1467,'Data Transformation'!$G$425:$G$8425),D1478))</f>
        <v/>
      </c>
      <c r="F1478" t="str">
        <f t="shared" si="183"/>
        <v/>
      </c>
      <c r="G1478">
        <f>Weighting!$H$14</f>
        <v>0</v>
      </c>
      <c r="H1478">
        <f t="array" ref="H1478">FREQUENCY(IF('Data Transformation'!$B$4:$B$8425=B1467,'Data Transformation'!$G$4:$G$8425),'Bin Analysis'!$B1478)</f>
        <v>19</v>
      </c>
      <c r="I1478">
        <f t="shared" si="184"/>
        <v>0</v>
      </c>
      <c r="J1478">
        <f t="shared" si="185"/>
        <v>0</v>
      </c>
      <c r="K1478">
        <f>J1478*Weighting!$W$14</f>
        <v>0</v>
      </c>
      <c r="M1478" s="14"/>
    </row>
    <row r="1479" spans="1:13" x14ac:dyDescent="0.25">
      <c r="A1479" s="32">
        <f>IF(Weighting!$P$15&gt;0,B1479,"")</f>
        <v>1.5000009999999999</v>
      </c>
      <c r="B1479">
        <f>Weighting!$C$15</f>
        <v>1.5000009999999999</v>
      </c>
      <c r="C1479">
        <f>Weighting!$F$15</f>
        <v>0</v>
      </c>
      <c r="D1479" t="b">
        <f>IF(C1479=1,'Data Transformation'!$G$3+0.5*'Data Transformation'!$W$25,IF(C1480=1,D1480-'Data Transformation'!$W$25,FALSE))</f>
        <v>0</v>
      </c>
      <c r="E1479" t="str">
        <f t="array" ref="E1479">IF(ISLOGICAL(D1479),"",FREQUENCY(IF('Data Transformation'!$B$425:$B$8425='Bin Analysis'!$B1467,'Data Transformation'!$G$425:$G$8425),D1479))</f>
        <v/>
      </c>
      <c r="F1479" t="str">
        <f t="shared" si="183"/>
        <v/>
      </c>
      <c r="G1479">
        <f>Weighting!$H$15</f>
        <v>0</v>
      </c>
      <c r="H1479">
        <f t="array" ref="H1479">FREQUENCY(IF('Data Transformation'!$B$4:$B$8425=B1467,'Data Transformation'!$G$4:$G$8425),'Bin Analysis'!$B1479)</f>
        <v>19</v>
      </c>
      <c r="I1479">
        <f t="shared" si="184"/>
        <v>0</v>
      </c>
      <c r="J1479">
        <f t="shared" si="185"/>
        <v>0</v>
      </c>
      <c r="K1479">
        <f>J1479*Weighting!$W$15</f>
        <v>0</v>
      </c>
      <c r="M1479" s="14"/>
    </row>
    <row r="1480" spans="1:13" x14ac:dyDescent="0.25">
      <c r="A1480" s="32" t="str">
        <f>IF(Weighting!$P$16&gt;0,B1480,"")</f>
        <v/>
      </c>
      <c r="B1480">
        <f>Weighting!$C$16</f>
        <v>1.631</v>
      </c>
      <c r="C1480">
        <f>Weighting!$F$16</f>
        <v>0</v>
      </c>
      <c r="D1480" t="b">
        <f>IF(C1480=1,'Data Transformation'!$G$3+0.5*'Data Transformation'!$W$25,IF(C1481=1,D1481-'Data Transformation'!$W$25,FALSE))</f>
        <v>0</v>
      </c>
      <c r="E1480" t="str">
        <f t="array" ref="E1480">IF(ISLOGICAL(D1480),"",FREQUENCY(IF('Data Transformation'!$B$425:$B$8425='Bin Analysis'!$B1467,'Data Transformation'!$G$425:$G$8425),D1480))</f>
        <v/>
      </c>
      <c r="F1480" t="str">
        <f t="shared" si="183"/>
        <v/>
      </c>
      <c r="G1480">
        <f>Weighting!$H$16</f>
        <v>0</v>
      </c>
      <c r="H1480">
        <f t="array" ref="H1480">FREQUENCY(IF('Data Transformation'!$B$4:$B$8425=B1467,'Data Transformation'!$G$4:$G$8425),'Bin Analysis'!$B1480)</f>
        <v>19</v>
      </c>
      <c r="I1480">
        <f t="shared" si="184"/>
        <v>0</v>
      </c>
      <c r="J1480">
        <f t="shared" si="185"/>
        <v>0</v>
      </c>
      <c r="K1480">
        <f>J1480*Weighting!$W$16</f>
        <v>0</v>
      </c>
      <c r="M1480" s="14"/>
    </row>
    <row r="1481" spans="1:13" x14ac:dyDescent="0.25">
      <c r="A1481" s="32" t="str">
        <f>IF(Weighting!$P$17&gt;0,B1481,"")</f>
        <v/>
      </c>
      <c r="B1481">
        <f>Weighting!$C$17</f>
        <v>1.762</v>
      </c>
      <c r="C1481">
        <f>Weighting!$F$17</f>
        <v>0</v>
      </c>
      <c r="D1481" t="b">
        <f>IF(C1481=1,'Data Transformation'!$G$3+0.5*'Data Transformation'!$W$25,IF(C1482=1,D1482-'Data Transformation'!$W$25,FALSE))</f>
        <v>0</v>
      </c>
      <c r="E1481" t="str">
        <f t="array" ref="E1481">IF(ISLOGICAL(D1481),"",FREQUENCY(IF('Data Transformation'!$B$425:$B$8425='Bin Analysis'!$B1467,'Data Transformation'!$G$425:$G$8425),D1481))</f>
        <v/>
      </c>
      <c r="F1481" t="str">
        <f t="shared" si="183"/>
        <v/>
      </c>
      <c r="G1481">
        <f>Weighting!$H$17</f>
        <v>0</v>
      </c>
      <c r="H1481">
        <f t="array" ref="H1481">FREQUENCY(IF('Data Transformation'!$B$4:$B$8425=B1467,'Data Transformation'!$G$4:$G$8425),'Bin Analysis'!$B1481)</f>
        <v>19</v>
      </c>
      <c r="I1481">
        <f t="shared" si="184"/>
        <v>0</v>
      </c>
      <c r="J1481">
        <f t="shared" si="185"/>
        <v>0</v>
      </c>
      <c r="K1481">
        <f>J1481*Weighting!$W$17</f>
        <v>0</v>
      </c>
      <c r="M1481" s="14"/>
    </row>
    <row r="1482" spans="1:13" x14ac:dyDescent="0.25">
      <c r="A1482" s="32" t="str">
        <f>IF(Weighting!$P$18&gt;0,B1482,"")</f>
        <v/>
      </c>
      <c r="B1482">
        <f>Weighting!$C$18</f>
        <v>1.893</v>
      </c>
      <c r="C1482">
        <f>Weighting!$F$18</f>
        <v>0</v>
      </c>
      <c r="D1482" t="b">
        <f>IF(C1482=1,'Data Transformation'!$G$3+0.5*'Data Transformation'!$W$25,IF(C1483=1,D1483-'Data Transformation'!$W$25,FALSE))</f>
        <v>0</v>
      </c>
      <c r="E1482" t="str">
        <f t="array" ref="E1482">IF(ISLOGICAL(D1482),"",FREQUENCY(IF('Data Transformation'!$B$425:$B$8425='Bin Analysis'!$B1467,'Data Transformation'!$G$425:$G$8425),D1482))</f>
        <v/>
      </c>
      <c r="F1482" t="str">
        <f t="shared" si="183"/>
        <v/>
      </c>
      <c r="G1482">
        <f>Weighting!$H$18</f>
        <v>0</v>
      </c>
      <c r="H1482">
        <f t="array" ref="H1482">FREQUENCY(IF('Data Transformation'!$B$4:$B$8425=B1467,'Data Transformation'!$G$4:$G$8425),'Bin Analysis'!$B1482)</f>
        <v>19</v>
      </c>
      <c r="I1482">
        <f t="shared" si="184"/>
        <v>0</v>
      </c>
      <c r="J1482">
        <f t="shared" si="185"/>
        <v>0</v>
      </c>
      <c r="K1482">
        <f>J1482*Weighting!$W$18</f>
        <v>0</v>
      </c>
      <c r="M1482" s="14"/>
    </row>
    <row r="1483" spans="1:13" x14ac:dyDescent="0.25">
      <c r="A1483" s="32" t="str">
        <f>IF(Weighting!$P$19&gt;0,B1483,"")</f>
        <v/>
      </c>
      <c r="B1483">
        <f>Weighting!$C$19</f>
        <v>2.024</v>
      </c>
      <c r="C1483">
        <f>Weighting!$F$19</f>
        <v>0</v>
      </c>
      <c r="D1483" t="b">
        <f>IF(C1483=1,'Data Transformation'!$G$3+0.5*'Data Transformation'!$W$25,IF(C1484=1,D1484-'Data Transformation'!$W$25,FALSE))</f>
        <v>0</v>
      </c>
      <c r="E1483" t="str">
        <f t="array" ref="E1483">IF(ISLOGICAL(D1483),"",FREQUENCY(IF('Data Transformation'!$B$425:$B$8425='Bin Analysis'!$B1467,'Data Transformation'!$G$425:$G$8425),D1483))</f>
        <v/>
      </c>
      <c r="F1483" t="str">
        <f t="shared" si="183"/>
        <v/>
      </c>
      <c r="G1483">
        <f>Weighting!$H$19</f>
        <v>0</v>
      </c>
      <c r="H1483">
        <f t="array" ref="H1483">FREQUENCY(IF('Data Transformation'!$B$4:$B$8425=B1467,'Data Transformation'!$G$4:$G$8425),'Bin Analysis'!$B1483)</f>
        <v>19</v>
      </c>
      <c r="I1483">
        <f t="shared" si="184"/>
        <v>0</v>
      </c>
      <c r="J1483">
        <f t="shared" si="185"/>
        <v>0</v>
      </c>
      <c r="K1483">
        <f>J1483*Weighting!$W$19</f>
        <v>0</v>
      </c>
      <c r="M1483" s="14"/>
    </row>
    <row r="1484" spans="1:13" x14ac:dyDescent="0.25">
      <c r="A1484" s="32" t="str">
        <f>IF(Weighting!$P$20&gt;0,B1484,"")</f>
        <v/>
      </c>
      <c r="B1484">
        <f>Weighting!$C$20</f>
        <v>2.1550000000000002</v>
      </c>
      <c r="C1484">
        <f>Weighting!$F$20</f>
        <v>0</v>
      </c>
      <c r="D1484" t="b">
        <f>IF(C1484=1,'Data Transformation'!$G$3+0.5*'Data Transformation'!$W$25,IF(C1485=1,D1485-'Data Transformation'!$W$25,FALSE))</f>
        <v>0</v>
      </c>
      <c r="E1484" t="str">
        <f t="array" ref="E1484">IF(ISLOGICAL(D1484),"",FREQUENCY(IF('Data Transformation'!$B$425:$B$8425='Bin Analysis'!$B1467,'Data Transformation'!$G$425:$G$8425),D1484))</f>
        <v/>
      </c>
      <c r="F1484" t="str">
        <f t="shared" si="183"/>
        <v/>
      </c>
      <c r="G1484">
        <f>Weighting!$H$20</f>
        <v>0</v>
      </c>
      <c r="H1484">
        <f t="array" ref="H1484">FREQUENCY(IF('Data Transformation'!$B$4:$B$8425=B1467,'Data Transformation'!$G$4:$G$8425),'Bin Analysis'!$B1484)</f>
        <v>19</v>
      </c>
      <c r="I1484">
        <f t="shared" si="184"/>
        <v>0</v>
      </c>
      <c r="J1484">
        <f t="shared" si="185"/>
        <v>0</v>
      </c>
      <c r="K1484">
        <f>J1484*Weighting!$W$20</f>
        <v>0</v>
      </c>
      <c r="M1484" s="14"/>
    </row>
    <row r="1485" spans="1:13" x14ac:dyDescent="0.25">
      <c r="A1485" s="32" t="str">
        <f>IF(Weighting!$P$21&gt;0,B1485,"")</f>
        <v/>
      </c>
      <c r="B1485">
        <f>Weighting!$C$21</f>
        <v>2.2860000000000005</v>
      </c>
      <c r="C1485">
        <f>Weighting!$F$21</f>
        <v>0</v>
      </c>
      <c r="D1485" t="b">
        <f>IF(C1485=1,'Data Transformation'!$G$3+0.5*'Data Transformation'!$W$25,IF(C1486=1,D1486-'Data Transformation'!$W$25,FALSE))</f>
        <v>0</v>
      </c>
      <c r="E1485" t="str">
        <f t="array" ref="E1485">IF(ISLOGICAL(D1485),"",FREQUENCY(IF('Data Transformation'!$B$425:$B$8425='Bin Analysis'!$B1467,'Data Transformation'!$G$425:$G$8425),D1485))</f>
        <v/>
      </c>
      <c r="F1485" t="str">
        <f t="shared" si="183"/>
        <v/>
      </c>
      <c r="G1485">
        <f>Weighting!$H$21</f>
        <v>0</v>
      </c>
      <c r="H1485">
        <f t="array" ref="H1485">FREQUENCY(IF('Data Transformation'!$B$4:$B$8425=B1467,'Data Transformation'!$G$4:$G$8425),'Bin Analysis'!$B1485)</f>
        <v>19</v>
      </c>
      <c r="I1485">
        <f t="shared" si="184"/>
        <v>0</v>
      </c>
      <c r="J1485">
        <f t="shared" si="185"/>
        <v>0</v>
      </c>
      <c r="K1485">
        <f>J1485*Weighting!$W$21</f>
        <v>0</v>
      </c>
      <c r="M1485" s="14"/>
    </row>
    <row r="1486" spans="1:13" x14ac:dyDescent="0.25">
      <c r="A1486" s="32" t="str">
        <f>IF(Weighting!$P$22&gt;0,B1486,"")</f>
        <v/>
      </c>
      <c r="B1486">
        <f>Weighting!$C$22</f>
        <v>2.4170000000000007</v>
      </c>
      <c r="C1486">
        <f>Weighting!$F$22</f>
        <v>0</v>
      </c>
      <c r="D1486" t="b">
        <f>IF(C1486=1,'Data Transformation'!$G$3+0.5*'Data Transformation'!$W$25,IF(C1487=1,D1487-'Data Transformation'!$W$25,FALSE))</f>
        <v>0</v>
      </c>
      <c r="E1486" t="str">
        <f t="array" ref="E1486">IF(ISLOGICAL(D1486),"",FREQUENCY(IF('Data Transformation'!$B$425:$B$8425='Bin Analysis'!$B1467,'Data Transformation'!$G$425:$G$8425),D1486))</f>
        <v/>
      </c>
      <c r="F1486" t="str">
        <f t="shared" si="183"/>
        <v/>
      </c>
      <c r="G1486">
        <f>Weighting!$H$22</f>
        <v>0</v>
      </c>
      <c r="H1486">
        <f t="array" ref="H1486">FREQUENCY(IF('Data Transformation'!$B$4:$B$8425=B1467,'Data Transformation'!$G$4:$G$8425),'Bin Analysis'!$B1486)</f>
        <v>19</v>
      </c>
      <c r="I1486">
        <f t="shared" si="184"/>
        <v>0</v>
      </c>
      <c r="J1486">
        <f t="shared" si="185"/>
        <v>0</v>
      </c>
      <c r="K1486">
        <f>J1486*Weighting!$W$22</f>
        <v>0</v>
      </c>
      <c r="M1486" s="14"/>
    </row>
    <row r="1487" spans="1:13" x14ac:dyDescent="0.25">
      <c r="A1487" s="32" t="str">
        <f>IF(Weighting!$P$23&gt;0,B1487,"")</f>
        <v/>
      </c>
      <c r="B1487">
        <f>Weighting!$C$23</f>
        <v>2.5480000000000009</v>
      </c>
      <c r="C1487">
        <f>Weighting!$F$23</f>
        <v>0</v>
      </c>
      <c r="D1487" t="b">
        <f>IF(C1487=1,'Data Transformation'!$G$3+0.5*'Data Transformation'!$W$25,IF(C1488=1,D1488-'Data Transformation'!$W$25,FALSE))</f>
        <v>0</v>
      </c>
      <c r="E1487" t="str">
        <f t="array" ref="E1487">IF(ISLOGICAL(D1487),"",FREQUENCY(IF('Data Transformation'!$B$425:$B$8425='Bin Analysis'!$B1467,'Data Transformation'!$G$425:$G$8425),D1487))</f>
        <v/>
      </c>
      <c r="F1487" t="str">
        <f t="shared" si="183"/>
        <v/>
      </c>
      <c r="G1487">
        <f>Weighting!$H$23</f>
        <v>0</v>
      </c>
      <c r="H1487">
        <f t="array" ref="H1487">FREQUENCY(IF('Data Transformation'!$B$4:$B$8425=B1467,'Data Transformation'!$G$4:$G$8425),'Bin Analysis'!$B1487)</f>
        <v>19</v>
      </c>
      <c r="I1487">
        <f t="shared" si="184"/>
        <v>0</v>
      </c>
      <c r="J1487">
        <f t="shared" si="185"/>
        <v>0</v>
      </c>
      <c r="K1487">
        <f>J1487*Weighting!$W$23</f>
        <v>0</v>
      </c>
      <c r="M1487" s="14"/>
    </row>
    <row r="1488" spans="1:13" x14ac:dyDescent="0.25">
      <c r="A1488" s="32" t="str">
        <f>IF(Weighting!$P$24&gt;0,B1488,"")</f>
        <v/>
      </c>
      <c r="B1488">
        <f>Weighting!$C$24</f>
        <v>2.6790000000000012</v>
      </c>
      <c r="C1488">
        <f>Weighting!$F$24</f>
        <v>0</v>
      </c>
      <c r="D1488" t="b">
        <f>IF(C1488=1,'Data Transformation'!$G$3+0.5*'Data Transformation'!$W$25,IF(C1489=1,D1489-'Data Transformation'!$W$25,FALSE))</f>
        <v>0</v>
      </c>
      <c r="E1488" t="str">
        <f t="array" ref="E1488">IF(ISLOGICAL(D1488),"",FREQUENCY(IF('Data Transformation'!$B$425:$B$8425='Bin Analysis'!$B1467,'Data Transformation'!$G$425:$G$8425),D1488))</f>
        <v/>
      </c>
      <c r="F1488" t="str">
        <f t="shared" si="183"/>
        <v/>
      </c>
      <c r="G1488">
        <f>Weighting!$H$24</f>
        <v>0</v>
      </c>
      <c r="H1488">
        <f t="array" ref="H1488">FREQUENCY(IF('Data Transformation'!$B$4:$B$8425=B1467,'Data Transformation'!$G$4:$G$8425),'Bin Analysis'!$B1488)</f>
        <v>19</v>
      </c>
      <c r="I1488">
        <f t="shared" si="184"/>
        <v>0</v>
      </c>
      <c r="J1488">
        <f t="shared" si="185"/>
        <v>0</v>
      </c>
      <c r="K1488">
        <f>J1488*Weighting!$W$24</f>
        <v>0</v>
      </c>
      <c r="M1488" s="14"/>
    </row>
    <row r="1489" spans="1:25" x14ac:dyDescent="0.25">
      <c r="A1489" s="32" t="str">
        <f>IF(Weighting!$P$25&gt;0,B1489,"")</f>
        <v/>
      </c>
      <c r="B1489">
        <f>Weighting!$C$25</f>
        <v>2.8100000000000014</v>
      </c>
      <c r="C1489">
        <f>Weighting!$F$25</f>
        <v>0</v>
      </c>
      <c r="D1489" t="b">
        <f>IF(C1489=1,'Data Transformation'!$G$3+0.5*'Data Transformation'!$W$25,IF(C1490=1,D1490-'Data Transformation'!$W$25,FALSE))</f>
        <v>0</v>
      </c>
      <c r="E1489" t="str">
        <f t="array" ref="E1489">IF(ISLOGICAL(D1489),"",FREQUENCY(IF('Data Transformation'!$B$425:$B$8425='Bin Analysis'!$B1467,'Data Transformation'!$G$425:$G$8425),D1489))</f>
        <v/>
      </c>
      <c r="F1489" t="str">
        <f t="shared" si="183"/>
        <v/>
      </c>
      <c r="G1489">
        <f>Weighting!$H$25</f>
        <v>0</v>
      </c>
      <c r="H1489">
        <f t="array" ref="H1489">FREQUENCY(IF('Data Transformation'!$B$4:$B$8425=B1467,'Data Transformation'!$G$4:$G$8425),'Bin Analysis'!$B1489)</f>
        <v>19</v>
      </c>
      <c r="I1489">
        <f t="shared" si="184"/>
        <v>0</v>
      </c>
      <c r="J1489">
        <f t="shared" si="185"/>
        <v>0</v>
      </c>
      <c r="K1489">
        <f>J1489*Weighting!$W$25</f>
        <v>0</v>
      </c>
      <c r="M1489" s="14"/>
    </row>
    <row r="1490" spans="1:25" x14ac:dyDescent="0.25">
      <c r="O1490"/>
      <c r="P1490"/>
      <c r="Q1490"/>
      <c r="R1490"/>
    </row>
    <row r="1491" spans="1:25" ht="23.25" x14ac:dyDescent="0.35">
      <c r="A1491" s="21" t="s">
        <v>0</v>
      </c>
      <c r="B1491" s="21">
        <f>IFERROR(VLOOKUP(C1491,'Data Transformation'!$L$6:$M$426,2,FALSE),"")</f>
        <v>62</v>
      </c>
      <c r="C1491" s="21">
        <f>C1467+1</f>
        <v>62</v>
      </c>
      <c r="D1491" s="21"/>
      <c r="E1491" s="21"/>
      <c r="F1491" s="21"/>
      <c r="G1491" s="21"/>
      <c r="H1491" s="22"/>
      <c r="I1491" s="22"/>
      <c r="J1491" s="22"/>
      <c r="K1491" s="21"/>
      <c r="L1491" s="21">
        <f>B1491</f>
        <v>62</v>
      </c>
      <c r="M1491" s="23">
        <f>INDEX('Data Transformation'!$O$4:$O$424,MATCH($B1491,'Data Transformation'!$M$4:$M$424,0),MATCH($M$2,'Data Transformation'!$O$3,0))</f>
        <v>19</v>
      </c>
      <c r="N1491" s="27">
        <f>IF('Input and Summary Results'!$J$16="minimum",'Bin Analysis'!X1492/(M1491-1),'Bin Analysis'!Y1491/('Bin Analysis'!M1491-1))</f>
        <v>0</v>
      </c>
      <c r="O1491" s="27">
        <f>IF(M1491=FALSE,NA(),(VLOOKUP(1,C1494:K1513,4,FALSE))/(M1491-1))</f>
        <v>5.5555555555555552E-2</v>
      </c>
      <c r="P1491" s="27">
        <f>IF(M1491=FALSE,NA(),SUM(J1494:J1513)/Weighting!$S$5)</f>
        <v>0.6</v>
      </c>
      <c r="Q1491" s="27">
        <f>IF(M1491=FALSE,NA(),SUM(K1494:K1513)/Weighting!$S$6)</f>
        <v>0.60869565217391308</v>
      </c>
      <c r="R1491" s="27">
        <f>IF(M1491=FALSE,NA(),(VLOOKUP(1,G1494:K1513,3,FALSE))/(M1491-1))</f>
        <v>0</v>
      </c>
      <c r="S1491" s="22" t="str">
        <f>IF(M1491=FALSE,NA(),IF(SUM(J1494:J1513)=2,"yes","no"))</f>
        <v>no</v>
      </c>
      <c r="X1491" s="2" cm="2">
        <f t="array" ref="X1491:X1492">FREQUENCY(IF('Data Transformation'!$B$425:$B$6424='Bin Analysis'!L1491,'Data Transformation'!$G$425:$G$6424),'Data Transformation'!$U$11)</f>
        <v>18</v>
      </c>
      <c r="Y1491" s="2" cm="2">
        <f t="array" ref="Y1491:Y1492">FREQUENCY(IF('Data Transformation'!$B$425:$B$6424='Bin Analysis'!L1491,'Data Transformation'!$G$425:$G$6424),'Data Transformation'!$U$12)</f>
        <v>17</v>
      </c>
    </row>
    <row r="1492" spans="1:25" x14ac:dyDescent="0.25">
      <c r="A1492" s="14" t="s">
        <v>67</v>
      </c>
      <c r="B1492" t="s">
        <v>47</v>
      </c>
      <c r="C1492" t="s">
        <v>5</v>
      </c>
      <c r="D1492" t="s">
        <v>100</v>
      </c>
      <c r="E1492" t="s">
        <v>101</v>
      </c>
      <c r="F1492" t="s">
        <v>102</v>
      </c>
      <c r="G1492" t="s">
        <v>70</v>
      </c>
      <c r="H1492" t="s">
        <v>31</v>
      </c>
      <c r="I1492" t="s">
        <v>32</v>
      </c>
      <c r="J1492" t="s">
        <v>46</v>
      </c>
      <c r="K1492" s="14" t="s">
        <v>45</v>
      </c>
      <c r="M1492" s="14"/>
      <c r="X1492" s="2">
        <v>0</v>
      </c>
      <c r="Y1492" s="2">
        <v>1</v>
      </c>
    </row>
    <row r="1493" spans="1:25" x14ac:dyDescent="0.25">
      <c r="A1493" s="32"/>
      <c r="D1493" t="b">
        <f>IF(C1493=1,'Data Transformation'!$G$3+0.5*'Data Transformation'!$W$25,IF(C1494=1,D1494-'Data Transformation'!$W$25,FALSE))</f>
        <v>0</v>
      </c>
      <c r="E1493" t="str">
        <f t="array" ref="E1493">IF(ISLOGICAL(D1493),"",FREQUENCY(IF('Data Transformation'!$B$425:$B$8425='Bin Analysis'!$B1491,'Data Transformation'!$G$425:$G$8425),D1493))</f>
        <v/>
      </c>
      <c r="F1493" t="str">
        <f>IF(ISLOGICAL(D1493),"",E1493-E1492)</f>
        <v/>
      </c>
      <c r="M1493" s="14"/>
    </row>
    <row r="1494" spans="1:25" x14ac:dyDescent="0.25">
      <c r="A1494" s="32">
        <f>IF(Weighting!$P$6&gt;0,B1494,"")</f>
        <v>0.32100000000000001</v>
      </c>
      <c r="B1494">
        <f>Weighting!$C$6</f>
        <v>0.32100000000000001</v>
      </c>
      <c r="C1494">
        <f>Weighting!$F$6</f>
        <v>0</v>
      </c>
      <c r="D1494" t="b">
        <f>IF(C1494=1,'Data Transformation'!$G$3+0.5*'Data Transformation'!$W$25,IF(C1495=1,D1495-'Data Transformation'!$W$25,FALSE))</f>
        <v>0</v>
      </c>
      <c r="E1494" t="str">
        <f t="array" ref="E1494">IF(ISLOGICAL(D1494),"",FREQUENCY(IF('Data Transformation'!$B$425:$B$8425='Bin Analysis'!$B1491,'Data Transformation'!$G$425:$G$8425),D1494))</f>
        <v/>
      </c>
      <c r="F1494" t="str">
        <f>IF(ISLOGICAL(D1494),"",E1494-E1493)</f>
        <v/>
      </c>
      <c r="G1494">
        <f>Weighting!$H$6</f>
        <v>1</v>
      </c>
      <c r="H1494">
        <f t="array" ref="H1494">FREQUENCY(IF('Data Transformation'!$B$4:$B$8425=B1491,'Data Transformation'!$G$4:$G$8425),'Bin Analysis'!$B1494)</f>
        <v>0</v>
      </c>
      <c r="I1494">
        <f>H1494-H1493</f>
        <v>0</v>
      </c>
      <c r="J1494">
        <f>IF(I1494=0,0,1)</f>
        <v>0</v>
      </c>
      <c r="K1494">
        <f>J1494*Weighting!$W$6</f>
        <v>0</v>
      </c>
      <c r="M1494" s="14"/>
    </row>
    <row r="1495" spans="1:25" x14ac:dyDescent="0.25">
      <c r="A1495" s="32">
        <f>IF(Weighting!$P$7&gt;0,B1495,"")</f>
        <v>0.45200000000000001</v>
      </c>
      <c r="B1495">
        <f>Weighting!$C$7</f>
        <v>0.45200000000000001</v>
      </c>
      <c r="C1495">
        <f>Weighting!$F$7</f>
        <v>0</v>
      </c>
      <c r="D1495" t="b">
        <f>IF(C1495=1,'Data Transformation'!$G$3+0.5*'Data Transformation'!$W$25,IF(C1496=1,D1496-'Data Transformation'!$W$25,FALSE))</f>
        <v>0</v>
      </c>
      <c r="E1495" t="str">
        <f t="array" ref="E1495">IF(ISLOGICAL(D1495),"",FREQUENCY(IF('Data Transformation'!$B$425:$B$8425='Bin Analysis'!$B1491,'Data Transformation'!$G$425:$G$8425),D1495))</f>
        <v/>
      </c>
      <c r="F1495" t="str">
        <f t="shared" ref="F1495:F1513" si="186">IF(ISLOGICAL(D1495),"",E1495-E1494)</f>
        <v/>
      </c>
      <c r="G1495">
        <f>Weighting!$H$7</f>
        <v>0</v>
      </c>
      <c r="H1495">
        <f t="array" ref="H1495">FREQUENCY(IF('Data Transformation'!$B$4:$B$8425=B1491,'Data Transformation'!$G$4:$G$8425),'Bin Analysis'!$B1495)</f>
        <v>1</v>
      </c>
      <c r="I1495">
        <f t="shared" ref="I1495:I1513" si="187">H1495-H1494</f>
        <v>1</v>
      </c>
      <c r="J1495">
        <f>IF(I1495=0,0,1)</f>
        <v>1</v>
      </c>
      <c r="K1495">
        <f>J1495*Weighting!$W$7</f>
        <v>2</v>
      </c>
      <c r="M1495" s="14"/>
    </row>
    <row r="1496" spans="1:25" x14ac:dyDescent="0.25">
      <c r="A1496" s="32">
        <f>IF(Weighting!$P$8&gt;0,B1496,"")</f>
        <v>0.58299999999999996</v>
      </c>
      <c r="B1496">
        <f>Weighting!$C$8</f>
        <v>0.58299999999999996</v>
      </c>
      <c r="C1496">
        <f>Weighting!$F$8</f>
        <v>0</v>
      </c>
      <c r="D1496" t="b">
        <f>IF(C1496=1,'Data Transformation'!$G$3+0.5*'Data Transformation'!$W$25,IF(C1497=1,D1497-'Data Transformation'!$W$25,FALSE))</f>
        <v>0</v>
      </c>
      <c r="E1496" t="str">
        <f t="array" ref="E1496">IF(ISLOGICAL(D1496),"",FREQUENCY(IF('Data Transformation'!$B$425:$B$8425='Bin Analysis'!$B1491,'Data Transformation'!$G$425:$G$8425),D1496))</f>
        <v/>
      </c>
      <c r="F1496" t="str">
        <f t="shared" si="186"/>
        <v/>
      </c>
      <c r="G1496">
        <f>Weighting!$H$8</f>
        <v>0</v>
      </c>
      <c r="H1496">
        <f t="array" ref="H1496">FREQUENCY(IF('Data Transformation'!$B$4:$B$8425=B1491,'Data Transformation'!$G$4:$G$8425),'Bin Analysis'!$B1496)</f>
        <v>6</v>
      </c>
      <c r="I1496">
        <f t="shared" si="187"/>
        <v>5</v>
      </c>
      <c r="J1496">
        <f t="shared" ref="J1496:J1513" si="188">IF(I1496=0,0,1)</f>
        <v>1</v>
      </c>
      <c r="K1496">
        <f>J1496*Weighting!$W$8</f>
        <v>3</v>
      </c>
      <c r="M1496" s="14"/>
    </row>
    <row r="1497" spans="1:25" x14ac:dyDescent="0.25">
      <c r="A1497" s="32">
        <f>IF(Weighting!$P$9&gt;0,B1497,"")</f>
        <v>0.71399999999999997</v>
      </c>
      <c r="B1497" s="50">
        <f>Weighting!$C$9</f>
        <v>0.71399999999999997</v>
      </c>
      <c r="C1497">
        <f>Weighting!$F$9</f>
        <v>0</v>
      </c>
      <c r="D1497" t="b">
        <f>IF(C1497=1,'Data Transformation'!$G$3+0.5*'Data Transformation'!$W$25,IF(C1498=1,D1498-'Data Transformation'!$W$25,FALSE))</f>
        <v>0</v>
      </c>
      <c r="E1497" t="str">
        <f t="array" ref="E1497">IF(ISLOGICAL(D1497),"",FREQUENCY(IF('Data Transformation'!$B$425:$B$8425='Bin Analysis'!$B1491,'Data Transformation'!$G$425:$G$8425),D1497))</f>
        <v/>
      </c>
      <c r="F1497" t="str">
        <f t="shared" si="186"/>
        <v/>
      </c>
      <c r="G1497">
        <f>Weighting!$H$9</f>
        <v>0</v>
      </c>
      <c r="H1497">
        <f t="array" ref="H1497">FREQUENCY(IF('Data Transformation'!$B$4:$B$8425=B1491,'Data Transformation'!$G$4:$G$8425),'Bin Analysis'!$B1497)</f>
        <v>13</v>
      </c>
      <c r="I1497">
        <f t="shared" si="187"/>
        <v>7</v>
      </c>
      <c r="J1497">
        <f t="shared" si="188"/>
        <v>1</v>
      </c>
      <c r="K1497">
        <f>J1497*Weighting!$W$9</f>
        <v>3</v>
      </c>
      <c r="M1497" s="14"/>
    </row>
    <row r="1498" spans="1:25" x14ac:dyDescent="0.25">
      <c r="A1498" s="32">
        <f>IF(Weighting!$P$10&gt;0,B1498,"")</f>
        <v>0.84499999999999997</v>
      </c>
      <c r="B1498">
        <f>Weighting!$C$10</f>
        <v>0.84499999999999997</v>
      </c>
      <c r="C1498">
        <f>Weighting!$F$10</f>
        <v>0</v>
      </c>
      <c r="D1498" t="b">
        <f>IF(C1498=1,'Data Transformation'!$G$3+0.5*'Data Transformation'!$W$25,IF(C1499=1,D1499-'Data Transformation'!$W$25,FALSE))</f>
        <v>0</v>
      </c>
      <c r="E1498" t="str">
        <f t="array" ref="E1498">IF(ISLOGICAL(D1498),"",FREQUENCY(IF('Data Transformation'!$B$425:$B$8425='Bin Analysis'!$B1491,'Data Transformation'!$G$425:$G$8425),D1498))</f>
        <v/>
      </c>
      <c r="F1498" t="str">
        <f t="shared" si="186"/>
        <v/>
      </c>
      <c r="G1498">
        <f>Weighting!$H$10</f>
        <v>0</v>
      </c>
      <c r="H1498">
        <f t="array" ref="H1498">FREQUENCY(IF('Data Transformation'!$B$4:$B$8425=B1491,'Data Transformation'!$G$4:$G$8425),'Bin Analysis'!$B1498)</f>
        <v>16</v>
      </c>
      <c r="I1498">
        <f t="shared" si="187"/>
        <v>3</v>
      </c>
      <c r="J1498">
        <f t="shared" si="188"/>
        <v>1</v>
      </c>
      <c r="K1498">
        <f>J1498*Weighting!$W$10</f>
        <v>3</v>
      </c>
      <c r="M1498" s="14"/>
    </row>
    <row r="1499" spans="1:25" x14ac:dyDescent="0.25">
      <c r="A1499" s="32">
        <f>IF(Weighting!$P$11&gt;0,B1499,"")</f>
        <v>0.97599999999999998</v>
      </c>
      <c r="B1499">
        <f>Weighting!$C$11</f>
        <v>0.97599999999999998</v>
      </c>
      <c r="C1499">
        <f>Weighting!$F$11</f>
        <v>0</v>
      </c>
      <c r="D1499">
        <f>IF(C1499=1,'Data Transformation'!$G$3+0.5*'Data Transformation'!$W$25,IF(C1500=1,D1500-'Data Transformation'!$W$25,FALSE))</f>
        <v>0.86899999999999999</v>
      </c>
      <c r="E1499">
        <f t="array" ref="E1499">IF(ISLOGICAL(D1499),"",FREQUENCY(IF('Data Transformation'!$B$425:$B$8425='Bin Analysis'!$B1491,'Data Transformation'!$G$425:$G$8425),D1499))</f>
        <v>17</v>
      </c>
      <c r="F1499" t="e">
        <f t="shared" si="186"/>
        <v>#VALUE!</v>
      </c>
      <c r="G1499">
        <f>Weighting!$H$11</f>
        <v>0</v>
      </c>
      <c r="H1499">
        <f t="array" ref="H1499">FREQUENCY(IF('Data Transformation'!$B$4:$B$8425=B1491,'Data Transformation'!$G$4:$G$8425),'Bin Analysis'!$B1499)</f>
        <v>17</v>
      </c>
      <c r="I1499">
        <f t="shared" si="187"/>
        <v>1</v>
      </c>
      <c r="J1499">
        <f t="shared" si="188"/>
        <v>1</v>
      </c>
      <c r="K1499">
        <f>J1499*Weighting!$W$11</f>
        <v>2</v>
      </c>
      <c r="M1499" s="14"/>
    </row>
    <row r="1500" spans="1:25" x14ac:dyDescent="0.25">
      <c r="A1500" s="32">
        <f>IF(Weighting!$P$12&gt;0,B1500,"")</f>
        <v>1.107</v>
      </c>
      <c r="B1500">
        <f>Weighting!$C$12</f>
        <v>1.107</v>
      </c>
      <c r="C1500">
        <f>Weighting!$F$12</f>
        <v>1</v>
      </c>
      <c r="D1500">
        <f>IF(C1500=1,'Data Transformation'!$G$3+0.5*'Data Transformation'!$W$25,IF(C1501=1,D1501-'Data Transformation'!$W$25,FALSE))</f>
        <v>1.131</v>
      </c>
      <c r="E1500">
        <f t="array" ref="E1500">IF(ISLOGICAL(D1500),"",FREQUENCY(IF('Data Transformation'!$B$425:$B$8425='Bin Analysis'!$B1491,'Data Transformation'!$G$425:$G$8425),D1500))</f>
        <v>18</v>
      </c>
      <c r="F1500">
        <f t="shared" si="186"/>
        <v>1</v>
      </c>
      <c r="G1500">
        <f>Weighting!$H$12</f>
        <v>0</v>
      </c>
      <c r="H1500">
        <f t="array" ref="H1500">FREQUENCY(IF('Data Transformation'!$B$4:$B$8425=B1491,'Data Transformation'!$G$4:$G$8425),'Bin Analysis'!$B1500)</f>
        <v>19</v>
      </c>
      <c r="I1500">
        <f t="shared" si="187"/>
        <v>2</v>
      </c>
      <c r="J1500">
        <f t="shared" si="188"/>
        <v>1</v>
      </c>
      <c r="K1500">
        <f>J1500*Weighting!$W$12</f>
        <v>1</v>
      </c>
      <c r="M1500" s="14"/>
    </row>
    <row r="1501" spans="1:25" x14ac:dyDescent="0.25">
      <c r="A1501" s="32">
        <f>IF(Weighting!$P$13&gt;0,B1501,"")</f>
        <v>1.238</v>
      </c>
      <c r="B1501">
        <f>Weighting!$C$13</f>
        <v>1.238</v>
      </c>
      <c r="C1501">
        <f>Weighting!$F$13</f>
        <v>0</v>
      </c>
      <c r="D1501" t="b">
        <f>IF(C1501=1,'Data Transformation'!$G$3+0.5*'Data Transformation'!$W$25,IF(C1502=1,D1502-'Data Transformation'!$W$25,FALSE))</f>
        <v>0</v>
      </c>
      <c r="E1501" t="str">
        <f t="array" ref="E1501">IF(ISLOGICAL(D1501),"",FREQUENCY(IF('Data Transformation'!$B$425:$B$8425='Bin Analysis'!$B1491,'Data Transformation'!$G$425:$G$8425),D1501))</f>
        <v/>
      </c>
      <c r="F1501" t="str">
        <f t="shared" si="186"/>
        <v/>
      </c>
      <c r="G1501">
        <f>Weighting!$H$13</f>
        <v>0</v>
      </c>
      <c r="H1501">
        <f t="array" ref="H1501">FREQUENCY(IF('Data Transformation'!$B$4:$B$8425=B1491,'Data Transformation'!$G$4:$G$8425),'Bin Analysis'!$B1501)</f>
        <v>19</v>
      </c>
      <c r="I1501">
        <f t="shared" si="187"/>
        <v>0</v>
      </c>
      <c r="J1501">
        <f t="shared" si="188"/>
        <v>0</v>
      </c>
      <c r="K1501">
        <f>J1501*Weighting!$W$13</f>
        <v>0</v>
      </c>
      <c r="M1501" s="14"/>
    </row>
    <row r="1502" spans="1:25" x14ac:dyDescent="0.25">
      <c r="A1502" s="32">
        <f>IF(Weighting!$P$14&gt;0,B1502,"")</f>
        <v>1.369</v>
      </c>
      <c r="B1502">
        <f>Weighting!$C$14</f>
        <v>1.369</v>
      </c>
      <c r="C1502">
        <f>Weighting!$F$14</f>
        <v>0</v>
      </c>
      <c r="D1502" t="b">
        <f>IF(C1502=1,'Data Transformation'!$G$3+0.5*'Data Transformation'!$W$25,IF(C1503=1,D1503-'Data Transformation'!$W$25,FALSE))</f>
        <v>0</v>
      </c>
      <c r="E1502" t="str">
        <f t="array" ref="E1502">IF(ISLOGICAL(D1502),"",FREQUENCY(IF('Data Transformation'!$B$425:$B$8425='Bin Analysis'!$B1491,'Data Transformation'!$G$425:$G$8425),D1502))</f>
        <v/>
      </c>
      <c r="F1502" t="str">
        <f t="shared" si="186"/>
        <v/>
      </c>
      <c r="G1502">
        <f>Weighting!$H$14</f>
        <v>0</v>
      </c>
      <c r="H1502">
        <f t="array" ref="H1502">FREQUENCY(IF('Data Transformation'!$B$4:$B$8425=B1491,'Data Transformation'!$G$4:$G$8425),'Bin Analysis'!$B1502)</f>
        <v>19</v>
      </c>
      <c r="I1502">
        <f t="shared" si="187"/>
        <v>0</v>
      </c>
      <c r="J1502">
        <f t="shared" si="188"/>
        <v>0</v>
      </c>
      <c r="K1502">
        <f>J1502*Weighting!$W$14</f>
        <v>0</v>
      </c>
      <c r="M1502" s="14"/>
    </row>
    <row r="1503" spans="1:25" x14ac:dyDescent="0.25">
      <c r="A1503" s="32">
        <f>IF(Weighting!$P$15&gt;0,B1503,"")</f>
        <v>1.5000009999999999</v>
      </c>
      <c r="B1503">
        <f>Weighting!$C$15</f>
        <v>1.5000009999999999</v>
      </c>
      <c r="C1503">
        <f>Weighting!$F$15</f>
        <v>0</v>
      </c>
      <c r="D1503" t="b">
        <f>IF(C1503=1,'Data Transformation'!$G$3+0.5*'Data Transformation'!$W$25,IF(C1504=1,D1504-'Data Transformation'!$W$25,FALSE))</f>
        <v>0</v>
      </c>
      <c r="E1503" t="str">
        <f t="array" ref="E1503">IF(ISLOGICAL(D1503),"",FREQUENCY(IF('Data Transformation'!$B$425:$B$8425='Bin Analysis'!$B1491,'Data Transformation'!$G$425:$G$8425),D1503))</f>
        <v/>
      </c>
      <c r="F1503" t="str">
        <f t="shared" si="186"/>
        <v/>
      </c>
      <c r="G1503">
        <f>Weighting!$H$15</f>
        <v>0</v>
      </c>
      <c r="H1503">
        <f t="array" ref="H1503">FREQUENCY(IF('Data Transformation'!$B$4:$B$8425=B1491,'Data Transformation'!$G$4:$G$8425),'Bin Analysis'!$B1503)</f>
        <v>19</v>
      </c>
      <c r="I1503">
        <f t="shared" si="187"/>
        <v>0</v>
      </c>
      <c r="J1503">
        <f t="shared" si="188"/>
        <v>0</v>
      </c>
      <c r="K1503">
        <f>J1503*Weighting!$W$15</f>
        <v>0</v>
      </c>
      <c r="M1503" s="14"/>
    </row>
    <row r="1504" spans="1:25" x14ac:dyDescent="0.25">
      <c r="A1504" s="32" t="str">
        <f>IF(Weighting!$P$16&gt;0,B1504,"")</f>
        <v/>
      </c>
      <c r="B1504">
        <f>Weighting!$C$16</f>
        <v>1.631</v>
      </c>
      <c r="C1504">
        <f>Weighting!$F$16</f>
        <v>0</v>
      </c>
      <c r="D1504" t="b">
        <f>IF(C1504=1,'Data Transformation'!$G$3+0.5*'Data Transformation'!$W$25,IF(C1505=1,D1505-'Data Transformation'!$W$25,FALSE))</f>
        <v>0</v>
      </c>
      <c r="E1504" t="str">
        <f t="array" ref="E1504">IF(ISLOGICAL(D1504),"",FREQUENCY(IF('Data Transformation'!$B$425:$B$8425='Bin Analysis'!$B1491,'Data Transformation'!$G$425:$G$8425),D1504))</f>
        <v/>
      </c>
      <c r="F1504" t="str">
        <f t="shared" si="186"/>
        <v/>
      </c>
      <c r="G1504">
        <f>Weighting!$H$16</f>
        <v>0</v>
      </c>
      <c r="H1504">
        <f t="array" ref="H1504">FREQUENCY(IF('Data Transformation'!$B$4:$B$8425=B1491,'Data Transformation'!$G$4:$G$8425),'Bin Analysis'!$B1504)</f>
        <v>19</v>
      </c>
      <c r="I1504">
        <f t="shared" si="187"/>
        <v>0</v>
      </c>
      <c r="J1504">
        <f t="shared" si="188"/>
        <v>0</v>
      </c>
      <c r="K1504">
        <f>J1504*Weighting!$W$16</f>
        <v>0</v>
      </c>
      <c r="M1504" s="14"/>
    </row>
    <row r="1505" spans="1:25" x14ac:dyDescent="0.25">
      <c r="A1505" s="32" t="str">
        <f>IF(Weighting!$P$17&gt;0,B1505,"")</f>
        <v/>
      </c>
      <c r="B1505">
        <f>Weighting!$C$17</f>
        <v>1.762</v>
      </c>
      <c r="C1505">
        <f>Weighting!$F$17</f>
        <v>0</v>
      </c>
      <c r="D1505" t="b">
        <f>IF(C1505=1,'Data Transformation'!$G$3+0.5*'Data Transformation'!$W$25,IF(C1506=1,D1506-'Data Transformation'!$W$25,FALSE))</f>
        <v>0</v>
      </c>
      <c r="E1505" t="str">
        <f t="array" ref="E1505">IF(ISLOGICAL(D1505),"",FREQUENCY(IF('Data Transformation'!$B$425:$B$8425='Bin Analysis'!$B1491,'Data Transformation'!$G$425:$G$8425),D1505))</f>
        <v/>
      </c>
      <c r="F1505" t="str">
        <f t="shared" si="186"/>
        <v/>
      </c>
      <c r="G1505">
        <f>Weighting!$H$17</f>
        <v>0</v>
      </c>
      <c r="H1505">
        <f t="array" ref="H1505">FREQUENCY(IF('Data Transformation'!$B$4:$B$8425=B1491,'Data Transformation'!$G$4:$G$8425),'Bin Analysis'!$B1505)</f>
        <v>19</v>
      </c>
      <c r="I1505">
        <f t="shared" si="187"/>
        <v>0</v>
      </c>
      <c r="J1505">
        <f t="shared" si="188"/>
        <v>0</v>
      </c>
      <c r="K1505">
        <f>J1505*Weighting!$W$17</f>
        <v>0</v>
      </c>
      <c r="M1505" s="14"/>
    </row>
    <row r="1506" spans="1:25" x14ac:dyDescent="0.25">
      <c r="A1506" s="32" t="str">
        <f>IF(Weighting!$P$18&gt;0,B1506,"")</f>
        <v/>
      </c>
      <c r="B1506">
        <f>Weighting!$C$18</f>
        <v>1.893</v>
      </c>
      <c r="C1506">
        <f>Weighting!$F$18</f>
        <v>0</v>
      </c>
      <c r="D1506" t="b">
        <f>IF(C1506=1,'Data Transformation'!$G$3+0.5*'Data Transformation'!$W$25,IF(C1507=1,D1507-'Data Transformation'!$W$25,FALSE))</f>
        <v>0</v>
      </c>
      <c r="E1506" t="str">
        <f t="array" ref="E1506">IF(ISLOGICAL(D1506),"",FREQUENCY(IF('Data Transformation'!$B$425:$B$8425='Bin Analysis'!$B1491,'Data Transformation'!$G$425:$G$8425),D1506))</f>
        <v/>
      </c>
      <c r="F1506" t="str">
        <f t="shared" si="186"/>
        <v/>
      </c>
      <c r="G1506">
        <f>Weighting!$H$18</f>
        <v>0</v>
      </c>
      <c r="H1506">
        <f t="array" ref="H1506">FREQUENCY(IF('Data Transformation'!$B$4:$B$8425=B1491,'Data Transformation'!$G$4:$G$8425),'Bin Analysis'!$B1506)</f>
        <v>19</v>
      </c>
      <c r="I1506">
        <f t="shared" si="187"/>
        <v>0</v>
      </c>
      <c r="J1506">
        <f t="shared" si="188"/>
        <v>0</v>
      </c>
      <c r="K1506">
        <f>J1506*Weighting!$W$18</f>
        <v>0</v>
      </c>
      <c r="M1506" s="14"/>
    </row>
    <row r="1507" spans="1:25" x14ac:dyDescent="0.25">
      <c r="A1507" s="32" t="str">
        <f>IF(Weighting!$P$19&gt;0,B1507,"")</f>
        <v/>
      </c>
      <c r="B1507">
        <f>Weighting!$C$19</f>
        <v>2.024</v>
      </c>
      <c r="C1507">
        <f>Weighting!$F$19</f>
        <v>0</v>
      </c>
      <c r="D1507" t="b">
        <f>IF(C1507=1,'Data Transformation'!$G$3+0.5*'Data Transformation'!$W$25,IF(C1508=1,D1508-'Data Transformation'!$W$25,FALSE))</f>
        <v>0</v>
      </c>
      <c r="E1507" t="str">
        <f t="array" ref="E1507">IF(ISLOGICAL(D1507),"",FREQUENCY(IF('Data Transformation'!$B$425:$B$8425='Bin Analysis'!$B1491,'Data Transformation'!$G$425:$G$8425),D1507))</f>
        <v/>
      </c>
      <c r="F1507" t="str">
        <f t="shared" si="186"/>
        <v/>
      </c>
      <c r="G1507">
        <f>Weighting!$H$19</f>
        <v>0</v>
      </c>
      <c r="H1507">
        <f t="array" ref="H1507">FREQUENCY(IF('Data Transformation'!$B$4:$B$8425=B1491,'Data Transformation'!$G$4:$G$8425),'Bin Analysis'!$B1507)</f>
        <v>19</v>
      </c>
      <c r="I1507">
        <f t="shared" si="187"/>
        <v>0</v>
      </c>
      <c r="J1507">
        <f t="shared" si="188"/>
        <v>0</v>
      </c>
      <c r="K1507">
        <f>J1507*Weighting!$W$19</f>
        <v>0</v>
      </c>
      <c r="M1507" s="14"/>
    </row>
    <row r="1508" spans="1:25" x14ac:dyDescent="0.25">
      <c r="A1508" s="32" t="str">
        <f>IF(Weighting!$P$20&gt;0,B1508,"")</f>
        <v/>
      </c>
      <c r="B1508">
        <f>Weighting!$C$20</f>
        <v>2.1550000000000002</v>
      </c>
      <c r="C1508">
        <f>Weighting!$F$20</f>
        <v>0</v>
      </c>
      <c r="D1508" t="b">
        <f>IF(C1508=1,'Data Transformation'!$G$3+0.5*'Data Transformation'!$W$25,IF(C1509=1,D1509-'Data Transformation'!$W$25,FALSE))</f>
        <v>0</v>
      </c>
      <c r="E1508" t="str">
        <f t="array" ref="E1508">IF(ISLOGICAL(D1508),"",FREQUENCY(IF('Data Transformation'!$B$425:$B$8425='Bin Analysis'!$B1491,'Data Transformation'!$G$425:$G$8425),D1508))</f>
        <v/>
      </c>
      <c r="F1508" t="str">
        <f t="shared" si="186"/>
        <v/>
      </c>
      <c r="G1508">
        <f>Weighting!$H$20</f>
        <v>0</v>
      </c>
      <c r="H1508">
        <f t="array" ref="H1508">FREQUENCY(IF('Data Transformation'!$B$4:$B$8425=B1491,'Data Transformation'!$G$4:$G$8425),'Bin Analysis'!$B1508)</f>
        <v>19</v>
      </c>
      <c r="I1508">
        <f t="shared" si="187"/>
        <v>0</v>
      </c>
      <c r="J1508">
        <f t="shared" si="188"/>
        <v>0</v>
      </c>
      <c r="K1508">
        <f>J1508*Weighting!$W$20</f>
        <v>0</v>
      </c>
      <c r="M1508" s="14"/>
    </row>
    <row r="1509" spans="1:25" x14ac:dyDescent="0.25">
      <c r="A1509" s="32" t="str">
        <f>IF(Weighting!$P$21&gt;0,B1509,"")</f>
        <v/>
      </c>
      <c r="B1509">
        <f>Weighting!$C$21</f>
        <v>2.2860000000000005</v>
      </c>
      <c r="C1509">
        <f>Weighting!$F$21</f>
        <v>0</v>
      </c>
      <c r="D1509" t="b">
        <f>IF(C1509=1,'Data Transformation'!$G$3+0.5*'Data Transformation'!$W$25,IF(C1510=1,D1510-'Data Transformation'!$W$25,FALSE))</f>
        <v>0</v>
      </c>
      <c r="E1509" t="str">
        <f t="array" ref="E1509">IF(ISLOGICAL(D1509),"",FREQUENCY(IF('Data Transformation'!$B$425:$B$8425='Bin Analysis'!$B1491,'Data Transformation'!$G$425:$G$8425),D1509))</f>
        <v/>
      </c>
      <c r="F1509" t="str">
        <f t="shared" si="186"/>
        <v/>
      </c>
      <c r="G1509">
        <f>Weighting!$H$21</f>
        <v>0</v>
      </c>
      <c r="H1509">
        <f t="array" ref="H1509">FREQUENCY(IF('Data Transformation'!$B$4:$B$8425=B1491,'Data Transformation'!$G$4:$G$8425),'Bin Analysis'!$B1509)</f>
        <v>19</v>
      </c>
      <c r="I1509">
        <f t="shared" si="187"/>
        <v>0</v>
      </c>
      <c r="J1509">
        <f t="shared" si="188"/>
        <v>0</v>
      </c>
      <c r="K1509">
        <f>J1509*Weighting!$W$21</f>
        <v>0</v>
      </c>
      <c r="M1509" s="14"/>
    </row>
    <row r="1510" spans="1:25" x14ac:dyDescent="0.25">
      <c r="A1510" s="32" t="str">
        <f>IF(Weighting!$P$22&gt;0,B1510,"")</f>
        <v/>
      </c>
      <c r="B1510">
        <f>Weighting!$C$22</f>
        <v>2.4170000000000007</v>
      </c>
      <c r="C1510">
        <f>Weighting!$F$22</f>
        <v>0</v>
      </c>
      <c r="D1510" t="b">
        <f>IF(C1510=1,'Data Transformation'!$G$3+0.5*'Data Transformation'!$W$25,IF(C1511=1,D1511-'Data Transformation'!$W$25,FALSE))</f>
        <v>0</v>
      </c>
      <c r="E1510" t="str">
        <f t="array" ref="E1510">IF(ISLOGICAL(D1510),"",FREQUENCY(IF('Data Transformation'!$B$425:$B$8425='Bin Analysis'!$B1491,'Data Transformation'!$G$425:$G$8425),D1510))</f>
        <v/>
      </c>
      <c r="F1510" t="str">
        <f t="shared" si="186"/>
        <v/>
      </c>
      <c r="G1510">
        <f>Weighting!$H$22</f>
        <v>0</v>
      </c>
      <c r="H1510">
        <f t="array" ref="H1510">FREQUENCY(IF('Data Transformation'!$B$4:$B$8425=B1491,'Data Transformation'!$G$4:$G$8425),'Bin Analysis'!$B1510)</f>
        <v>19</v>
      </c>
      <c r="I1510">
        <f t="shared" si="187"/>
        <v>0</v>
      </c>
      <c r="J1510">
        <f t="shared" si="188"/>
        <v>0</v>
      </c>
      <c r="K1510">
        <f>J1510*Weighting!$W$22</f>
        <v>0</v>
      </c>
      <c r="M1510" s="14"/>
    </row>
    <row r="1511" spans="1:25" x14ac:dyDescent="0.25">
      <c r="A1511" s="32" t="str">
        <f>IF(Weighting!$P$23&gt;0,B1511,"")</f>
        <v/>
      </c>
      <c r="B1511">
        <f>Weighting!$C$23</f>
        <v>2.5480000000000009</v>
      </c>
      <c r="C1511">
        <f>Weighting!$F$23</f>
        <v>0</v>
      </c>
      <c r="D1511" t="b">
        <f>IF(C1511=1,'Data Transformation'!$G$3+0.5*'Data Transformation'!$W$25,IF(C1512=1,D1512-'Data Transformation'!$W$25,FALSE))</f>
        <v>0</v>
      </c>
      <c r="E1511" t="str">
        <f t="array" ref="E1511">IF(ISLOGICAL(D1511),"",FREQUENCY(IF('Data Transformation'!$B$425:$B$8425='Bin Analysis'!$B1491,'Data Transformation'!$G$425:$G$8425),D1511))</f>
        <v/>
      </c>
      <c r="F1511" t="str">
        <f t="shared" si="186"/>
        <v/>
      </c>
      <c r="G1511">
        <f>Weighting!$H$23</f>
        <v>0</v>
      </c>
      <c r="H1511">
        <f t="array" ref="H1511">FREQUENCY(IF('Data Transformation'!$B$4:$B$8425=B1491,'Data Transformation'!$G$4:$G$8425),'Bin Analysis'!$B1511)</f>
        <v>19</v>
      </c>
      <c r="I1511">
        <f t="shared" si="187"/>
        <v>0</v>
      </c>
      <c r="J1511">
        <f t="shared" si="188"/>
        <v>0</v>
      </c>
      <c r="K1511">
        <f>J1511*Weighting!$W$23</f>
        <v>0</v>
      </c>
      <c r="M1511" s="14"/>
    </row>
    <row r="1512" spans="1:25" x14ac:dyDescent="0.25">
      <c r="A1512" s="32" t="str">
        <f>IF(Weighting!$P$24&gt;0,B1512,"")</f>
        <v/>
      </c>
      <c r="B1512">
        <f>Weighting!$C$24</f>
        <v>2.6790000000000012</v>
      </c>
      <c r="C1512">
        <f>Weighting!$F$24</f>
        <v>0</v>
      </c>
      <c r="D1512" t="b">
        <f>IF(C1512=1,'Data Transformation'!$G$3+0.5*'Data Transformation'!$W$25,IF(C1513=1,D1513-'Data Transformation'!$W$25,FALSE))</f>
        <v>0</v>
      </c>
      <c r="E1512" t="str">
        <f t="array" ref="E1512">IF(ISLOGICAL(D1512),"",FREQUENCY(IF('Data Transformation'!$B$425:$B$8425='Bin Analysis'!$B1491,'Data Transformation'!$G$425:$G$8425),D1512))</f>
        <v/>
      </c>
      <c r="F1512" t="str">
        <f t="shared" si="186"/>
        <v/>
      </c>
      <c r="G1512">
        <f>Weighting!$H$24</f>
        <v>0</v>
      </c>
      <c r="H1512">
        <f t="array" ref="H1512">FREQUENCY(IF('Data Transformation'!$B$4:$B$8425=B1491,'Data Transformation'!$G$4:$G$8425),'Bin Analysis'!$B1512)</f>
        <v>19</v>
      </c>
      <c r="I1512">
        <f t="shared" si="187"/>
        <v>0</v>
      </c>
      <c r="J1512">
        <f t="shared" si="188"/>
        <v>0</v>
      </c>
      <c r="K1512">
        <f>J1512*Weighting!$W$24</f>
        <v>0</v>
      </c>
      <c r="M1512" s="14"/>
    </row>
    <row r="1513" spans="1:25" x14ac:dyDescent="0.25">
      <c r="A1513" s="32" t="str">
        <f>IF(Weighting!$P$25&gt;0,B1513,"")</f>
        <v/>
      </c>
      <c r="B1513">
        <f>Weighting!$C$25</f>
        <v>2.8100000000000014</v>
      </c>
      <c r="C1513">
        <f>Weighting!$F$25</f>
        <v>0</v>
      </c>
      <c r="D1513" t="b">
        <f>IF(C1513=1,'Data Transformation'!$G$3+0.5*'Data Transformation'!$W$25,IF(C1514=1,D1514-'Data Transformation'!$W$25,FALSE))</f>
        <v>0</v>
      </c>
      <c r="E1513" t="str">
        <f t="array" ref="E1513">IF(ISLOGICAL(D1513),"",FREQUENCY(IF('Data Transformation'!$B$425:$B$8425='Bin Analysis'!$B1491,'Data Transformation'!$G$425:$G$8425),D1513))</f>
        <v/>
      </c>
      <c r="F1513" t="str">
        <f t="shared" si="186"/>
        <v/>
      </c>
      <c r="G1513">
        <f>Weighting!$H$25</f>
        <v>0</v>
      </c>
      <c r="H1513">
        <f t="array" ref="H1513">FREQUENCY(IF('Data Transformation'!$B$4:$B$8425=B1491,'Data Transformation'!$G$4:$G$8425),'Bin Analysis'!$B1513)</f>
        <v>19</v>
      </c>
      <c r="I1513">
        <f t="shared" si="187"/>
        <v>0</v>
      </c>
      <c r="J1513">
        <f t="shared" si="188"/>
        <v>0</v>
      </c>
      <c r="K1513">
        <f>J1513*Weighting!$W$25</f>
        <v>0</v>
      </c>
      <c r="M1513" s="14"/>
    </row>
    <row r="1514" spans="1:25" x14ac:dyDescent="0.25">
      <c r="O1514"/>
      <c r="P1514"/>
      <c r="Q1514"/>
      <c r="R1514"/>
    </row>
    <row r="1515" spans="1:25" ht="23.25" x14ac:dyDescent="0.35">
      <c r="A1515" s="21" t="s">
        <v>0</v>
      </c>
      <c r="B1515" s="21">
        <f>IFERROR(VLOOKUP(C1515,'Data Transformation'!$L$6:$M$426,2,FALSE),"")</f>
        <v>63</v>
      </c>
      <c r="C1515" s="21">
        <f>C1491+1</f>
        <v>63</v>
      </c>
      <c r="D1515" s="21"/>
      <c r="E1515" s="21"/>
      <c r="F1515" s="21"/>
      <c r="G1515" s="21"/>
      <c r="H1515" s="22"/>
      <c r="I1515" s="22"/>
      <c r="J1515" s="22"/>
      <c r="K1515" s="21"/>
      <c r="L1515" s="21">
        <f>B1515</f>
        <v>63</v>
      </c>
      <c r="M1515" s="23">
        <f>INDEX('Data Transformation'!$O$4:$O$424,MATCH($B1515,'Data Transformation'!$M$4:$M$424,0),MATCH($M$2,'Data Transformation'!$O$3,0))</f>
        <v>17</v>
      </c>
      <c r="N1515" s="27">
        <f>IF('Input and Summary Results'!$J$16="minimum",'Bin Analysis'!X1516/(M1515-1),'Bin Analysis'!Y1515/('Bin Analysis'!M1515-1))</f>
        <v>6.25E-2</v>
      </c>
      <c r="O1515" s="27">
        <f>IF(M1515=FALSE,NA(),(VLOOKUP(1,C1518:K1537,4,FALSE))/(M1515-1))</f>
        <v>0.5</v>
      </c>
      <c r="P1515" s="27">
        <f>IF(M1515=FALSE,NA(),SUM(J1518:J1537)/Weighting!$S$5)</f>
        <v>0.5</v>
      </c>
      <c r="Q1515" s="27">
        <f>IF(M1515=FALSE,NA(),SUM(K1518:K1537)/Weighting!$S$6)</f>
        <v>0.47826086956521741</v>
      </c>
      <c r="R1515" s="27">
        <f>IF(M1515=FALSE,NA(),(VLOOKUP(1,G1518:K1537,3,FALSE))/(M1515-1))</f>
        <v>0</v>
      </c>
      <c r="S1515" s="22" t="str">
        <f>IF(M1515=FALSE,NA(),IF(SUM(J1518:J1537)=2,"yes","no"))</f>
        <v>no</v>
      </c>
      <c r="X1515" s="2" cm="2">
        <f t="array" ref="X1515:X1516">FREQUENCY(IF('Data Transformation'!$B$425:$B$6424='Bin Analysis'!L1515,'Data Transformation'!$G$425:$G$6424),'Data Transformation'!$U$11)</f>
        <v>15</v>
      </c>
      <c r="Y1515" s="2" cm="2">
        <f t="array" ref="Y1515:Y1516">FREQUENCY(IF('Data Transformation'!$B$425:$B$6424='Bin Analysis'!L1515,'Data Transformation'!$G$425:$G$6424),'Data Transformation'!$U$12)</f>
        <v>7</v>
      </c>
    </row>
    <row r="1516" spans="1:25" x14ac:dyDescent="0.25">
      <c r="A1516" s="14" t="s">
        <v>67</v>
      </c>
      <c r="B1516" t="s">
        <v>47</v>
      </c>
      <c r="C1516" t="s">
        <v>5</v>
      </c>
      <c r="D1516" t="s">
        <v>100</v>
      </c>
      <c r="E1516" t="s">
        <v>101</v>
      </c>
      <c r="F1516" t="s">
        <v>102</v>
      </c>
      <c r="G1516" t="s">
        <v>70</v>
      </c>
      <c r="H1516" t="s">
        <v>31</v>
      </c>
      <c r="I1516" t="s">
        <v>32</v>
      </c>
      <c r="J1516" t="s">
        <v>46</v>
      </c>
      <c r="K1516" s="14" t="s">
        <v>45</v>
      </c>
      <c r="M1516" s="14"/>
      <c r="X1516" s="2">
        <v>1</v>
      </c>
      <c r="Y1516" s="2">
        <v>9</v>
      </c>
    </row>
    <row r="1517" spans="1:25" x14ac:dyDescent="0.25">
      <c r="A1517" s="32"/>
      <c r="D1517" t="b">
        <f>IF(C1517=1,'Data Transformation'!$G$3+0.5*'Data Transformation'!$W$25,IF(C1518=1,D1518-'Data Transformation'!$W$25,FALSE))</f>
        <v>0</v>
      </c>
      <c r="E1517" t="str">
        <f t="array" ref="E1517">IF(ISLOGICAL(D1517),"",FREQUENCY(IF('Data Transformation'!$B$425:$B$8425='Bin Analysis'!$B1515,'Data Transformation'!$G$425:$G$8425),D1517))</f>
        <v/>
      </c>
      <c r="F1517" t="str">
        <f>IF(ISLOGICAL(D1517),"",E1517-E1516)</f>
        <v/>
      </c>
      <c r="M1517" s="14"/>
    </row>
    <row r="1518" spans="1:25" x14ac:dyDescent="0.25">
      <c r="A1518" s="32">
        <f>IF(Weighting!$P$6&gt;0,B1518,"")</f>
        <v>0.32100000000000001</v>
      </c>
      <c r="B1518">
        <f>Weighting!$C$6</f>
        <v>0.32100000000000001</v>
      </c>
      <c r="C1518">
        <f>Weighting!$F$6</f>
        <v>0</v>
      </c>
      <c r="D1518" t="b">
        <f>IF(C1518=1,'Data Transformation'!$G$3+0.5*'Data Transformation'!$W$25,IF(C1519=1,D1519-'Data Transformation'!$W$25,FALSE))</f>
        <v>0</v>
      </c>
      <c r="E1518" t="str">
        <f t="array" ref="E1518">IF(ISLOGICAL(D1518),"",FREQUENCY(IF('Data Transformation'!$B$425:$B$8425='Bin Analysis'!$B1515,'Data Transformation'!$G$425:$G$8425),D1518))</f>
        <v/>
      </c>
      <c r="F1518" t="str">
        <f>IF(ISLOGICAL(D1518),"",E1518-E1517)</f>
        <v/>
      </c>
      <c r="G1518">
        <f>Weighting!$H$6</f>
        <v>1</v>
      </c>
      <c r="H1518">
        <f t="array" ref="H1518">FREQUENCY(IF('Data Transformation'!$B$4:$B$8425=B1515,'Data Transformation'!$G$4:$G$8425),'Bin Analysis'!$B1518)</f>
        <v>0</v>
      </c>
      <c r="I1518">
        <f>H1518-H1517</f>
        <v>0</v>
      </c>
      <c r="J1518">
        <f>IF(I1518=0,0,1)</f>
        <v>0</v>
      </c>
      <c r="K1518">
        <f>J1518*Weighting!$W$6</f>
        <v>0</v>
      </c>
      <c r="M1518" s="14"/>
    </row>
    <row r="1519" spans="1:25" x14ac:dyDescent="0.25">
      <c r="A1519" s="32">
        <f>IF(Weighting!$P$7&gt;0,B1519,"")</f>
        <v>0.45200000000000001</v>
      </c>
      <c r="B1519">
        <f>Weighting!$C$7</f>
        <v>0.45200000000000001</v>
      </c>
      <c r="C1519">
        <f>Weighting!$F$7</f>
        <v>0</v>
      </c>
      <c r="D1519" t="b">
        <f>IF(C1519=1,'Data Transformation'!$G$3+0.5*'Data Transformation'!$W$25,IF(C1520=1,D1520-'Data Transformation'!$W$25,FALSE))</f>
        <v>0</v>
      </c>
      <c r="E1519" t="str">
        <f t="array" ref="E1519">IF(ISLOGICAL(D1519),"",FREQUENCY(IF('Data Transformation'!$B$425:$B$8425='Bin Analysis'!$B1515,'Data Transformation'!$G$425:$G$8425),D1519))</f>
        <v/>
      </c>
      <c r="F1519" t="str">
        <f t="shared" ref="F1519:F1537" si="189">IF(ISLOGICAL(D1519),"",E1519-E1518)</f>
        <v/>
      </c>
      <c r="G1519">
        <f>Weighting!$H$7</f>
        <v>0</v>
      </c>
      <c r="H1519">
        <f t="array" ref="H1519">FREQUENCY(IF('Data Transformation'!$B$4:$B$8425=B1515,'Data Transformation'!$G$4:$G$8425),'Bin Analysis'!$B1519)</f>
        <v>0</v>
      </c>
      <c r="I1519">
        <f t="shared" ref="I1519:I1537" si="190">H1519-H1518</f>
        <v>0</v>
      </c>
      <c r="J1519">
        <f>IF(I1519=0,0,1)</f>
        <v>0</v>
      </c>
      <c r="K1519">
        <f>J1519*Weighting!$W$7</f>
        <v>0</v>
      </c>
      <c r="M1519" s="14"/>
    </row>
    <row r="1520" spans="1:25" x14ac:dyDescent="0.25">
      <c r="A1520" s="32">
        <f>IF(Weighting!$P$8&gt;0,B1520,"")</f>
        <v>0.58299999999999996</v>
      </c>
      <c r="B1520">
        <f>Weighting!$C$8</f>
        <v>0.58299999999999996</v>
      </c>
      <c r="C1520">
        <f>Weighting!$F$8</f>
        <v>0</v>
      </c>
      <c r="D1520" t="b">
        <f>IF(C1520=1,'Data Transformation'!$G$3+0.5*'Data Transformation'!$W$25,IF(C1521=1,D1521-'Data Transformation'!$W$25,FALSE))</f>
        <v>0</v>
      </c>
      <c r="E1520" t="str">
        <f t="array" ref="E1520">IF(ISLOGICAL(D1520),"",FREQUENCY(IF('Data Transformation'!$B$425:$B$8425='Bin Analysis'!$B1515,'Data Transformation'!$G$425:$G$8425),D1520))</f>
        <v/>
      </c>
      <c r="F1520" t="str">
        <f t="shared" si="189"/>
        <v/>
      </c>
      <c r="G1520">
        <f>Weighting!$H$8</f>
        <v>0</v>
      </c>
      <c r="H1520">
        <f t="array" ref="H1520">FREQUENCY(IF('Data Transformation'!$B$4:$B$8425=B1515,'Data Transformation'!$G$4:$G$8425),'Bin Analysis'!$B1520)</f>
        <v>1</v>
      </c>
      <c r="I1520">
        <f t="shared" si="190"/>
        <v>1</v>
      </c>
      <c r="J1520">
        <f t="shared" ref="J1520:J1537" si="191">IF(I1520=0,0,1)</f>
        <v>1</v>
      </c>
      <c r="K1520">
        <f>J1520*Weighting!$W$8</f>
        <v>3</v>
      </c>
      <c r="M1520" s="14"/>
    </row>
    <row r="1521" spans="1:13" x14ac:dyDescent="0.25">
      <c r="A1521" s="32">
        <f>IF(Weighting!$P$9&gt;0,B1521,"")</f>
        <v>0.71399999999999997</v>
      </c>
      <c r="B1521" s="50">
        <f>Weighting!$C$9</f>
        <v>0.71399999999999997</v>
      </c>
      <c r="C1521">
        <f>Weighting!$F$9</f>
        <v>0</v>
      </c>
      <c r="D1521" t="b">
        <f>IF(C1521=1,'Data Transformation'!$G$3+0.5*'Data Transformation'!$W$25,IF(C1522=1,D1522-'Data Transformation'!$W$25,FALSE))</f>
        <v>0</v>
      </c>
      <c r="E1521" t="str">
        <f t="array" ref="E1521">IF(ISLOGICAL(D1521),"",FREQUENCY(IF('Data Transformation'!$B$425:$B$8425='Bin Analysis'!$B1515,'Data Transformation'!$G$425:$G$8425),D1521))</f>
        <v/>
      </c>
      <c r="F1521" t="str">
        <f t="shared" si="189"/>
        <v/>
      </c>
      <c r="G1521">
        <f>Weighting!$H$9</f>
        <v>0</v>
      </c>
      <c r="H1521">
        <f t="array" ref="H1521">FREQUENCY(IF('Data Transformation'!$B$4:$B$8425=B1515,'Data Transformation'!$G$4:$G$8425),'Bin Analysis'!$B1521)</f>
        <v>1</v>
      </c>
      <c r="I1521">
        <f t="shared" si="190"/>
        <v>0</v>
      </c>
      <c r="J1521">
        <f t="shared" si="191"/>
        <v>0</v>
      </c>
      <c r="K1521">
        <f>J1521*Weighting!$W$9</f>
        <v>0</v>
      </c>
      <c r="M1521" s="14"/>
    </row>
    <row r="1522" spans="1:13" x14ac:dyDescent="0.25">
      <c r="A1522" s="32">
        <f>IF(Weighting!$P$10&gt;0,B1522,"")</f>
        <v>0.84499999999999997</v>
      </c>
      <c r="B1522">
        <f>Weighting!$C$10</f>
        <v>0.84499999999999997</v>
      </c>
      <c r="C1522">
        <f>Weighting!$F$10</f>
        <v>0</v>
      </c>
      <c r="D1522" t="b">
        <f>IF(C1522=1,'Data Transformation'!$G$3+0.5*'Data Transformation'!$W$25,IF(C1523=1,D1523-'Data Transformation'!$W$25,FALSE))</f>
        <v>0</v>
      </c>
      <c r="E1522" t="str">
        <f t="array" ref="E1522">IF(ISLOGICAL(D1522),"",FREQUENCY(IF('Data Transformation'!$B$425:$B$8425='Bin Analysis'!$B1515,'Data Transformation'!$G$425:$G$8425),D1522))</f>
        <v/>
      </c>
      <c r="F1522" t="str">
        <f t="shared" si="189"/>
        <v/>
      </c>
      <c r="G1522">
        <f>Weighting!$H$10</f>
        <v>0</v>
      </c>
      <c r="H1522">
        <f t="array" ref="H1522">FREQUENCY(IF('Data Transformation'!$B$4:$B$8425=B1515,'Data Transformation'!$G$4:$G$8425),'Bin Analysis'!$B1522)</f>
        <v>5</v>
      </c>
      <c r="I1522">
        <f t="shared" si="190"/>
        <v>4</v>
      </c>
      <c r="J1522">
        <f t="shared" si="191"/>
        <v>1</v>
      </c>
      <c r="K1522">
        <f>J1522*Weighting!$W$10</f>
        <v>3</v>
      </c>
      <c r="M1522" s="14"/>
    </row>
    <row r="1523" spans="1:13" x14ac:dyDescent="0.25">
      <c r="A1523" s="32">
        <f>IF(Weighting!$P$11&gt;0,B1523,"")</f>
        <v>0.97599999999999998</v>
      </c>
      <c r="B1523">
        <f>Weighting!$C$11</f>
        <v>0.97599999999999998</v>
      </c>
      <c r="C1523">
        <f>Weighting!$F$11</f>
        <v>0</v>
      </c>
      <c r="D1523">
        <f>IF(C1523=1,'Data Transformation'!$G$3+0.5*'Data Transformation'!$W$25,IF(C1524=1,D1524-'Data Transformation'!$W$25,FALSE))</f>
        <v>0.86899999999999999</v>
      </c>
      <c r="E1523">
        <f t="array" ref="E1523">IF(ISLOGICAL(D1523),"",FREQUENCY(IF('Data Transformation'!$B$425:$B$8425='Bin Analysis'!$B1515,'Data Transformation'!$G$425:$G$8425),D1523))</f>
        <v>7</v>
      </c>
      <c r="F1523" t="e">
        <f t="shared" si="189"/>
        <v>#VALUE!</v>
      </c>
      <c r="G1523">
        <f>Weighting!$H$11</f>
        <v>0</v>
      </c>
      <c r="H1523">
        <f t="array" ref="H1523">FREQUENCY(IF('Data Transformation'!$B$4:$B$8425=B1515,'Data Transformation'!$G$4:$G$8425),'Bin Analysis'!$B1523)</f>
        <v>10</v>
      </c>
      <c r="I1523">
        <f t="shared" si="190"/>
        <v>5</v>
      </c>
      <c r="J1523">
        <f t="shared" si="191"/>
        <v>1</v>
      </c>
      <c r="K1523">
        <f>J1523*Weighting!$W$11</f>
        <v>2</v>
      </c>
      <c r="M1523" s="14"/>
    </row>
    <row r="1524" spans="1:13" x14ac:dyDescent="0.25">
      <c r="A1524" s="32">
        <f>IF(Weighting!$P$12&gt;0,B1524,"")</f>
        <v>1.107</v>
      </c>
      <c r="B1524">
        <f>Weighting!$C$12</f>
        <v>1.107</v>
      </c>
      <c r="C1524">
        <f>Weighting!$F$12</f>
        <v>1</v>
      </c>
      <c r="D1524">
        <f>IF(C1524=1,'Data Transformation'!$G$3+0.5*'Data Transformation'!$W$25,IF(C1525=1,D1525-'Data Transformation'!$W$25,FALSE))</f>
        <v>1.131</v>
      </c>
      <c r="E1524">
        <f t="array" ref="E1524">IF(ISLOGICAL(D1524),"",FREQUENCY(IF('Data Transformation'!$B$425:$B$8425='Bin Analysis'!$B1515,'Data Transformation'!$G$425:$G$8425),D1524))</f>
        <v>15</v>
      </c>
      <c r="F1524">
        <f t="shared" si="189"/>
        <v>8</v>
      </c>
      <c r="G1524">
        <f>Weighting!$H$12</f>
        <v>0</v>
      </c>
      <c r="H1524">
        <f t="array" ref="H1524">FREQUENCY(IF('Data Transformation'!$B$4:$B$8425=B1515,'Data Transformation'!$G$4:$G$8425),'Bin Analysis'!$B1524)</f>
        <v>15</v>
      </c>
      <c r="I1524">
        <f t="shared" si="190"/>
        <v>5</v>
      </c>
      <c r="J1524">
        <f t="shared" si="191"/>
        <v>1</v>
      </c>
      <c r="K1524">
        <f>J1524*Weighting!$W$12</f>
        <v>1</v>
      </c>
      <c r="M1524" s="14"/>
    </row>
    <row r="1525" spans="1:13" x14ac:dyDescent="0.25">
      <c r="A1525" s="32">
        <f>IF(Weighting!$P$13&gt;0,B1525,"")</f>
        <v>1.238</v>
      </c>
      <c r="B1525">
        <f>Weighting!$C$13</f>
        <v>1.238</v>
      </c>
      <c r="C1525">
        <f>Weighting!$F$13</f>
        <v>0</v>
      </c>
      <c r="D1525" t="b">
        <f>IF(C1525=1,'Data Transformation'!$G$3+0.5*'Data Transformation'!$W$25,IF(C1526=1,D1526-'Data Transformation'!$W$25,FALSE))</f>
        <v>0</v>
      </c>
      <c r="E1525" t="str">
        <f t="array" ref="E1525">IF(ISLOGICAL(D1525),"",FREQUENCY(IF('Data Transformation'!$B$425:$B$8425='Bin Analysis'!$B1515,'Data Transformation'!$G$425:$G$8425),D1525))</f>
        <v/>
      </c>
      <c r="F1525" t="str">
        <f t="shared" si="189"/>
        <v/>
      </c>
      <c r="G1525">
        <f>Weighting!$H$13</f>
        <v>0</v>
      </c>
      <c r="H1525">
        <f t="array" ref="H1525">FREQUENCY(IF('Data Transformation'!$B$4:$B$8425=B1515,'Data Transformation'!$G$4:$G$8425),'Bin Analysis'!$B1525)</f>
        <v>17</v>
      </c>
      <c r="I1525">
        <f t="shared" si="190"/>
        <v>2</v>
      </c>
      <c r="J1525">
        <f t="shared" si="191"/>
        <v>1</v>
      </c>
      <c r="K1525">
        <f>J1525*Weighting!$W$13</f>
        <v>2</v>
      </c>
      <c r="M1525" s="14"/>
    </row>
    <row r="1526" spans="1:13" x14ac:dyDescent="0.25">
      <c r="A1526" s="32">
        <f>IF(Weighting!$P$14&gt;0,B1526,"")</f>
        <v>1.369</v>
      </c>
      <c r="B1526">
        <f>Weighting!$C$14</f>
        <v>1.369</v>
      </c>
      <c r="C1526">
        <f>Weighting!$F$14</f>
        <v>0</v>
      </c>
      <c r="D1526" t="b">
        <f>IF(C1526=1,'Data Transformation'!$G$3+0.5*'Data Transformation'!$W$25,IF(C1527=1,D1527-'Data Transformation'!$W$25,FALSE))</f>
        <v>0</v>
      </c>
      <c r="E1526" t="str">
        <f t="array" ref="E1526">IF(ISLOGICAL(D1526),"",FREQUENCY(IF('Data Transformation'!$B$425:$B$8425='Bin Analysis'!$B1515,'Data Transformation'!$G$425:$G$8425),D1526))</f>
        <v/>
      </c>
      <c r="F1526" t="str">
        <f t="shared" si="189"/>
        <v/>
      </c>
      <c r="G1526">
        <f>Weighting!$H$14</f>
        <v>0</v>
      </c>
      <c r="H1526">
        <f t="array" ref="H1526">FREQUENCY(IF('Data Transformation'!$B$4:$B$8425=B1515,'Data Transformation'!$G$4:$G$8425),'Bin Analysis'!$B1526)</f>
        <v>17</v>
      </c>
      <c r="I1526">
        <f t="shared" si="190"/>
        <v>0</v>
      </c>
      <c r="J1526">
        <f t="shared" si="191"/>
        <v>0</v>
      </c>
      <c r="K1526">
        <f>J1526*Weighting!$W$14</f>
        <v>0</v>
      </c>
      <c r="M1526" s="14"/>
    </row>
    <row r="1527" spans="1:13" x14ac:dyDescent="0.25">
      <c r="A1527" s="32">
        <f>IF(Weighting!$P$15&gt;0,B1527,"")</f>
        <v>1.5000009999999999</v>
      </c>
      <c r="B1527">
        <f>Weighting!$C$15</f>
        <v>1.5000009999999999</v>
      </c>
      <c r="C1527">
        <f>Weighting!$F$15</f>
        <v>0</v>
      </c>
      <c r="D1527" t="b">
        <f>IF(C1527=1,'Data Transformation'!$G$3+0.5*'Data Transformation'!$W$25,IF(C1528=1,D1528-'Data Transformation'!$W$25,FALSE))</f>
        <v>0</v>
      </c>
      <c r="E1527" t="str">
        <f t="array" ref="E1527">IF(ISLOGICAL(D1527),"",FREQUENCY(IF('Data Transformation'!$B$425:$B$8425='Bin Analysis'!$B1515,'Data Transformation'!$G$425:$G$8425),D1527))</f>
        <v/>
      </c>
      <c r="F1527" t="str">
        <f t="shared" si="189"/>
        <v/>
      </c>
      <c r="G1527">
        <f>Weighting!$H$15</f>
        <v>0</v>
      </c>
      <c r="H1527">
        <f t="array" ref="H1527">FREQUENCY(IF('Data Transformation'!$B$4:$B$8425=B1515,'Data Transformation'!$G$4:$G$8425),'Bin Analysis'!$B1527)</f>
        <v>17</v>
      </c>
      <c r="I1527">
        <f t="shared" si="190"/>
        <v>0</v>
      </c>
      <c r="J1527">
        <f t="shared" si="191"/>
        <v>0</v>
      </c>
      <c r="K1527">
        <f>J1527*Weighting!$W$15</f>
        <v>0</v>
      </c>
      <c r="M1527" s="14"/>
    </row>
    <row r="1528" spans="1:13" x14ac:dyDescent="0.25">
      <c r="A1528" s="32" t="str">
        <f>IF(Weighting!$P$16&gt;0,B1528,"")</f>
        <v/>
      </c>
      <c r="B1528">
        <f>Weighting!$C$16</f>
        <v>1.631</v>
      </c>
      <c r="C1528">
        <f>Weighting!$F$16</f>
        <v>0</v>
      </c>
      <c r="D1528" t="b">
        <f>IF(C1528=1,'Data Transformation'!$G$3+0.5*'Data Transformation'!$W$25,IF(C1529=1,D1529-'Data Transformation'!$W$25,FALSE))</f>
        <v>0</v>
      </c>
      <c r="E1528" t="str">
        <f t="array" ref="E1528">IF(ISLOGICAL(D1528),"",FREQUENCY(IF('Data Transformation'!$B$425:$B$8425='Bin Analysis'!$B1515,'Data Transformation'!$G$425:$G$8425),D1528))</f>
        <v/>
      </c>
      <c r="F1528" t="str">
        <f t="shared" si="189"/>
        <v/>
      </c>
      <c r="G1528">
        <f>Weighting!$H$16</f>
        <v>0</v>
      </c>
      <c r="H1528">
        <f t="array" ref="H1528">FREQUENCY(IF('Data Transformation'!$B$4:$B$8425=B1515,'Data Transformation'!$G$4:$G$8425),'Bin Analysis'!$B1528)</f>
        <v>17</v>
      </c>
      <c r="I1528">
        <f t="shared" si="190"/>
        <v>0</v>
      </c>
      <c r="J1528">
        <f t="shared" si="191"/>
        <v>0</v>
      </c>
      <c r="K1528">
        <f>J1528*Weighting!$W$16</f>
        <v>0</v>
      </c>
      <c r="M1528" s="14"/>
    </row>
    <row r="1529" spans="1:13" x14ac:dyDescent="0.25">
      <c r="A1529" s="32" t="str">
        <f>IF(Weighting!$P$17&gt;0,B1529,"")</f>
        <v/>
      </c>
      <c r="B1529">
        <f>Weighting!$C$17</f>
        <v>1.762</v>
      </c>
      <c r="C1529">
        <f>Weighting!$F$17</f>
        <v>0</v>
      </c>
      <c r="D1529" t="b">
        <f>IF(C1529=1,'Data Transformation'!$G$3+0.5*'Data Transformation'!$W$25,IF(C1530=1,D1530-'Data Transformation'!$W$25,FALSE))</f>
        <v>0</v>
      </c>
      <c r="E1529" t="str">
        <f t="array" ref="E1529">IF(ISLOGICAL(D1529),"",FREQUENCY(IF('Data Transformation'!$B$425:$B$8425='Bin Analysis'!$B1515,'Data Transformation'!$G$425:$G$8425),D1529))</f>
        <v/>
      </c>
      <c r="F1529" t="str">
        <f t="shared" si="189"/>
        <v/>
      </c>
      <c r="G1529">
        <f>Weighting!$H$17</f>
        <v>0</v>
      </c>
      <c r="H1529">
        <f t="array" ref="H1529">FREQUENCY(IF('Data Transformation'!$B$4:$B$8425=B1515,'Data Transformation'!$G$4:$G$8425),'Bin Analysis'!$B1529)</f>
        <v>17</v>
      </c>
      <c r="I1529">
        <f t="shared" si="190"/>
        <v>0</v>
      </c>
      <c r="J1529">
        <f t="shared" si="191"/>
        <v>0</v>
      </c>
      <c r="K1529">
        <f>J1529*Weighting!$W$17</f>
        <v>0</v>
      </c>
      <c r="M1529" s="14"/>
    </row>
    <row r="1530" spans="1:13" x14ac:dyDescent="0.25">
      <c r="A1530" s="32" t="str">
        <f>IF(Weighting!$P$18&gt;0,B1530,"")</f>
        <v/>
      </c>
      <c r="B1530">
        <f>Weighting!$C$18</f>
        <v>1.893</v>
      </c>
      <c r="C1530">
        <f>Weighting!$F$18</f>
        <v>0</v>
      </c>
      <c r="D1530" t="b">
        <f>IF(C1530=1,'Data Transformation'!$G$3+0.5*'Data Transformation'!$W$25,IF(C1531=1,D1531-'Data Transformation'!$W$25,FALSE))</f>
        <v>0</v>
      </c>
      <c r="E1530" t="str">
        <f t="array" ref="E1530">IF(ISLOGICAL(D1530),"",FREQUENCY(IF('Data Transformation'!$B$425:$B$8425='Bin Analysis'!$B1515,'Data Transformation'!$G$425:$G$8425),D1530))</f>
        <v/>
      </c>
      <c r="F1530" t="str">
        <f t="shared" si="189"/>
        <v/>
      </c>
      <c r="G1530">
        <f>Weighting!$H$18</f>
        <v>0</v>
      </c>
      <c r="H1530">
        <f t="array" ref="H1530">FREQUENCY(IF('Data Transformation'!$B$4:$B$8425=B1515,'Data Transformation'!$G$4:$G$8425),'Bin Analysis'!$B1530)</f>
        <v>17</v>
      </c>
      <c r="I1530">
        <f t="shared" si="190"/>
        <v>0</v>
      </c>
      <c r="J1530">
        <f t="shared" si="191"/>
        <v>0</v>
      </c>
      <c r="K1530">
        <f>J1530*Weighting!$W$18</f>
        <v>0</v>
      </c>
      <c r="M1530" s="14"/>
    </row>
    <row r="1531" spans="1:13" x14ac:dyDescent="0.25">
      <c r="A1531" s="32" t="str">
        <f>IF(Weighting!$P$19&gt;0,B1531,"")</f>
        <v/>
      </c>
      <c r="B1531">
        <f>Weighting!$C$19</f>
        <v>2.024</v>
      </c>
      <c r="C1531">
        <f>Weighting!$F$19</f>
        <v>0</v>
      </c>
      <c r="D1531" t="b">
        <f>IF(C1531=1,'Data Transformation'!$G$3+0.5*'Data Transformation'!$W$25,IF(C1532=1,D1532-'Data Transformation'!$W$25,FALSE))</f>
        <v>0</v>
      </c>
      <c r="E1531" t="str">
        <f t="array" ref="E1531">IF(ISLOGICAL(D1531),"",FREQUENCY(IF('Data Transformation'!$B$425:$B$8425='Bin Analysis'!$B1515,'Data Transformation'!$G$425:$G$8425),D1531))</f>
        <v/>
      </c>
      <c r="F1531" t="str">
        <f t="shared" si="189"/>
        <v/>
      </c>
      <c r="G1531">
        <f>Weighting!$H$19</f>
        <v>0</v>
      </c>
      <c r="H1531">
        <f t="array" ref="H1531">FREQUENCY(IF('Data Transformation'!$B$4:$B$8425=B1515,'Data Transformation'!$G$4:$G$8425),'Bin Analysis'!$B1531)</f>
        <v>17</v>
      </c>
      <c r="I1531">
        <f t="shared" si="190"/>
        <v>0</v>
      </c>
      <c r="J1531">
        <f t="shared" si="191"/>
        <v>0</v>
      </c>
      <c r="K1531">
        <f>J1531*Weighting!$W$19</f>
        <v>0</v>
      </c>
      <c r="M1531" s="14"/>
    </row>
    <row r="1532" spans="1:13" x14ac:dyDescent="0.25">
      <c r="A1532" s="32" t="str">
        <f>IF(Weighting!$P$20&gt;0,B1532,"")</f>
        <v/>
      </c>
      <c r="B1532">
        <f>Weighting!$C$20</f>
        <v>2.1550000000000002</v>
      </c>
      <c r="C1532">
        <f>Weighting!$F$20</f>
        <v>0</v>
      </c>
      <c r="D1532" t="b">
        <f>IF(C1532=1,'Data Transformation'!$G$3+0.5*'Data Transformation'!$W$25,IF(C1533=1,D1533-'Data Transformation'!$W$25,FALSE))</f>
        <v>0</v>
      </c>
      <c r="E1532" t="str">
        <f t="array" ref="E1532">IF(ISLOGICAL(D1532),"",FREQUENCY(IF('Data Transformation'!$B$425:$B$8425='Bin Analysis'!$B1515,'Data Transformation'!$G$425:$G$8425),D1532))</f>
        <v/>
      </c>
      <c r="F1532" t="str">
        <f t="shared" si="189"/>
        <v/>
      </c>
      <c r="G1532">
        <f>Weighting!$H$20</f>
        <v>0</v>
      </c>
      <c r="H1532">
        <f t="array" ref="H1532">FREQUENCY(IF('Data Transformation'!$B$4:$B$8425=B1515,'Data Transformation'!$G$4:$G$8425),'Bin Analysis'!$B1532)</f>
        <v>17</v>
      </c>
      <c r="I1532">
        <f t="shared" si="190"/>
        <v>0</v>
      </c>
      <c r="J1532">
        <f t="shared" si="191"/>
        <v>0</v>
      </c>
      <c r="K1532">
        <f>J1532*Weighting!$W$20</f>
        <v>0</v>
      </c>
      <c r="M1532" s="14"/>
    </row>
    <row r="1533" spans="1:13" x14ac:dyDescent="0.25">
      <c r="A1533" s="32" t="str">
        <f>IF(Weighting!$P$21&gt;0,B1533,"")</f>
        <v/>
      </c>
      <c r="B1533">
        <f>Weighting!$C$21</f>
        <v>2.2860000000000005</v>
      </c>
      <c r="C1533">
        <f>Weighting!$F$21</f>
        <v>0</v>
      </c>
      <c r="D1533" t="b">
        <f>IF(C1533=1,'Data Transformation'!$G$3+0.5*'Data Transformation'!$W$25,IF(C1534=1,D1534-'Data Transformation'!$W$25,FALSE))</f>
        <v>0</v>
      </c>
      <c r="E1533" t="str">
        <f t="array" ref="E1533">IF(ISLOGICAL(D1533),"",FREQUENCY(IF('Data Transformation'!$B$425:$B$8425='Bin Analysis'!$B1515,'Data Transformation'!$G$425:$G$8425),D1533))</f>
        <v/>
      </c>
      <c r="F1533" t="str">
        <f t="shared" si="189"/>
        <v/>
      </c>
      <c r="G1533">
        <f>Weighting!$H$21</f>
        <v>0</v>
      </c>
      <c r="H1533">
        <f t="array" ref="H1533">FREQUENCY(IF('Data Transformation'!$B$4:$B$8425=B1515,'Data Transformation'!$G$4:$G$8425),'Bin Analysis'!$B1533)</f>
        <v>17</v>
      </c>
      <c r="I1533">
        <f t="shared" si="190"/>
        <v>0</v>
      </c>
      <c r="J1533">
        <f t="shared" si="191"/>
        <v>0</v>
      </c>
      <c r="K1533">
        <f>J1533*Weighting!$W$21</f>
        <v>0</v>
      </c>
      <c r="M1533" s="14"/>
    </row>
    <row r="1534" spans="1:13" x14ac:dyDescent="0.25">
      <c r="A1534" s="32" t="str">
        <f>IF(Weighting!$P$22&gt;0,B1534,"")</f>
        <v/>
      </c>
      <c r="B1534">
        <f>Weighting!$C$22</f>
        <v>2.4170000000000007</v>
      </c>
      <c r="C1534">
        <f>Weighting!$F$22</f>
        <v>0</v>
      </c>
      <c r="D1534" t="b">
        <f>IF(C1534=1,'Data Transformation'!$G$3+0.5*'Data Transformation'!$W$25,IF(C1535=1,D1535-'Data Transformation'!$W$25,FALSE))</f>
        <v>0</v>
      </c>
      <c r="E1534" t="str">
        <f t="array" ref="E1534">IF(ISLOGICAL(D1534),"",FREQUENCY(IF('Data Transformation'!$B$425:$B$8425='Bin Analysis'!$B1515,'Data Transformation'!$G$425:$G$8425),D1534))</f>
        <v/>
      </c>
      <c r="F1534" t="str">
        <f t="shared" si="189"/>
        <v/>
      </c>
      <c r="G1534">
        <f>Weighting!$H$22</f>
        <v>0</v>
      </c>
      <c r="H1534">
        <f t="array" ref="H1534">FREQUENCY(IF('Data Transformation'!$B$4:$B$8425=B1515,'Data Transformation'!$G$4:$G$8425),'Bin Analysis'!$B1534)</f>
        <v>17</v>
      </c>
      <c r="I1534">
        <f t="shared" si="190"/>
        <v>0</v>
      </c>
      <c r="J1534">
        <f t="shared" si="191"/>
        <v>0</v>
      </c>
      <c r="K1534">
        <f>J1534*Weighting!$W$22</f>
        <v>0</v>
      </c>
      <c r="M1534" s="14"/>
    </row>
    <row r="1535" spans="1:13" x14ac:dyDescent="0.25">
      <c r="A1535" s="32" t="str">
        <f>IF(Weighting!$P$23&gt;0,B1535,"")</f>
        <v/>
      </c>
      <c r="B1535">
        <f>Weighting!$C$23</f>
        <v>2.5480000000000009</v>
      </c>
      <c r="C1535">
        <f>Weighting!$F$23</f>
        <v>0</v>
      </c>
      <c r="D1535" t="b">
        <f>IF(C1535=1,'Data Transformation'!$G$3+0.5*'Data Transformation'!$W$25,IF(C1536=1,D1536-'Data Transformation'!$W$25,FALSE))</f>
        <v>0</v>
      </c>
      <c r="E1535" t="str">
        <f t="array" ref="E1535">IF(ISLOGICAL(D1535),"",FREQUENCY(IF('Data Transformation'!$B$425:$B$8425='Bin Analysis'!$B1515,'Data Transformation'!$G$425:$G$8425),D1535))</f>
        <v/>
      </c>
      <c r="F1535" t="str">
        <f t="shared" si="189"/>
        <v/>
      </c>
      <c r="G1535">
        <f>Weighting!$H$23</f>
        <v>0</v>
      </c>
      <c r="H1535">
        <f t="array" ref="H1535">FREQUENCY(IF('Data Transformation'!$B$4:$B$8425=B1515,'Data Transformation'!$G$4:$G$8425),'Bin Analysis'!$B1535)</f>
        <v>17</v>
      </c>
      <c r="I1535">
        <f t="shared" si="190"/>
        <v>0</v>
      </c>
      <c r="J1535">
        <f t="shared" si="191"/>
        <v>0</v>
      </c>
      <c r="K1535">
        <f>J1535*Weighting!$W$23</f>
        <v>0</v>
      </c>
      <c r="M1535" s="14"/>
    </row>
    <row r="1536" spans="1:13" x14ac:dyDescent="0.25">
      <c r="A1536" s="32" t="str">
        <f>IF(Weighting!$P$24&gt;0,B1536,"")</f>
        <v/>
      </c>
      <c r="B1536">
        <f>Weighting!$C$24</f>
        <v>2.6790000000000012</v>
      </c>
      <c r="C1536">
        <f>Weighting!$F$24</f>
        <v>0</v>
      </c>
      <c r="D1536" t="b">
        <f>IF(C1536=1,'Data Transformation'!$G$3+0.5*'Data Transformation'!$W$25,IF(C1537=1,D1537-'Data Transformation'!$W$25,FALSE))</f>
        <v>0</v>
      </c>
      <c r="E1536" t="str">
        <f t="array" ref="E1536">IF(ISLOGICAL(D1536),"",FREQUENCY(IF('Data Transformation'!$B$425:$B$8425='Bin Analysis'!$B1515,'Data Transformation'!$G$425:$G$8425),D1536))</f>
        <v/>
      </c>
      <c r="F1536" t="str">
        <f t="shared" si="189"/>
        <v/>
      </c>
      <c r="G1536">
        <f>Weighting!$H$24</f>
        <v>0</v>
      </c>
      <c r="H1536">
        <f t="array" ref="H1536">FREQUENCY(IF('Data Transformation'!$B$4:$B$8425=B1515,'Data Transformation'!$G$4:$G$8425),'Bin Analysis'!$B1536)</f>
        <v>17</v>
      </c>
      <c r="I1536">
        <f t="shared" si="190"/>
        <v>0</v>
      </c>
      <c r="J1536">
        <f t="shared" si="191"/>
        <v>0</v>
      </c>
      <c r="K1536">
        <f>J1536*Weighting!$W$24</f>
        <v>0</v>
      </c>
      <c r="M1536" s="14"/>
    </row>
    <row r="1537" spans="1:25" x14ac:dyDescent="0.25">
      <c r="A1537" s="32" t="str">
        <f>IF(Weighting!$P$25&gt;0,B1537,"")</f>
        <v/>
      </c>
      <c r="B1537">
        <f>Weighting!$C$25</f>
        <v>2.8100000000000014</v>
      </c>
      <c r="C1537">
        <f>Weighting!$F$25</f>
        <v>0</v>
      </c>
      <c r="D1537" t="b">
        <f>IF(C1537=1,'Data Transformation'!$G$3+0.5*'Data Transformation'!$W$25,IF(C1538=1,D1538-'Data Transformation'!$W$25,FALSE))</f>
        <v>0</v>
      </c>
      <c r="E1537" t="str">
        <f t="array" ref="E1537">IF(ISLOGICAL(D1537),"",FREQUENCY(IF('Data Transformation'!$B$425:$B$8425='Bin Analysis'!$B1515,'Data Transformation'!$G$425:$G$8425),D1537))</f>
        <v/>
      </c>
      <c r="F1537" t="str">
        <f t="shared" si="189"/>
        <v/>
      </c>
      <c r="G1537">
        <f>Weighting!$H$25</f>
        <v>0</v>
      </c>
      <c r="H1537">
        <f t="array" ref="H1537">FREQUENCY(IF('Data Transformation'!$B$4:$B$8425=B1515,'Data Transformation'!$G$4:$G$8425),'Bin Analysis'!$B1537)</f>
        <v>17</v>
      </c>
      <c r="I1537">
        <f t="shared" si="190"/>
        <v>0</v>
      </c>
      <c r="J1537">
        <f t="shared" si="191"/>
        <v>0</v>
      </c>
      <c r="K1537">
        <f>J1537*Weighting!$W$25</f>
        <v>0</v>
      </c>
      <c r="M1537" s="14"/>
    </row>
    <row r="1538" spans="1:25" x14ac:dyDescent="0.25">
      <c r="O1538"/>
      <c r="P1538"/>
      <c r="Q1538"/>
      <c r="R1538"/>
    </row>
    <row r="1539" spans="1:25" ht="23.25" x14ac:dyDescent="0.35">
      <c r="A1539" s="21" t="s">
        <v>0</v>
      </c>
      <c r="B1539" s="21">
        <f>IFERROR(VLOOKUP(C1539,'Data Transformation'!$L$6:$M$426,2,FALSE),"")</f>
        <v>64</v>
      </c>
      <c r="C1539" s="21">
        <f>C1515+1</f>
        <v>64</v>
      </c>
      <c r="D1539" s="21"/>
      <c r="E1539" s="21"/>
      <c r="F1539" s="21"/>
      <c r="G1539" s="21"/>
      <c r="H1539" s="22"/>
      <c r="I1539" s="22"/>
      <c r="J1539" s="22"/>
      <c r="K1539" s="21"/>
      <c r="L1539" s="21">
        <f>B1539</f>
        <v>64</v>
      </c>
      <c r="M1539" s="23">
        <f>INDEX('Data Transformation'!$O$4:$O$424,MATCH($B1539,'Data Transformation'!$M$4:$M$424,0),MATCH($M$2,'Data Transformation'!$O$3,0))</f>
        <v>19</v>
      </c>
      <c r="N1539" s="27">
        <f>IF('Input and Summary Results'!$J$16="minimum",'Bin Analysis'!X1540/(M1539-1),'Bin Analysis'!Y1539/('Bin Analysis'!M1539-1))</f>
        <v>0</v>
      </c>
      <c r="O1539" s="27">
        <f>IF(M1539=FALSE,NA(),(VLOOKUP(1,C1542:K1561,4,FALSE))/(M1539-1))</f>
        <v>0.16666666666666666</v>
      </c>
      <c r="P1539" s="27">
        <f>IF(M1539=FALSE,NA(),SUM(J1542:J1561)/Weighting!$S$5)</f>
        <v>0.7</v>
      </c>
      <c r="Q1539" s="27">
        <f>IF(M1539=FALSE,NA(),SUM(K1542:K1561)/Weighting!$S$6)</f>
        <v>0.65217391304347827</v>
      </c>
      <c r="R1539" s="27">
        <f>IF(M1539=FALSE,NA(),(VLOOKUP(1,G1542:K1561,3,FALSE))/(M1539-1))</f>
        <v>5.5555555555555552E-2</v>
      </c>
      <c r="S1539" s="22" t="str">
        <f>IF(M1539=FALSE,NA(),IF(SUM(J1542:J1561)=2,"yes","no"))</f>
        <v>no</v>
      </c>
      <c r="X1539" s="2" cm="2">
        <f t="array" ref="X1539:X1540">FREQUENCY(IF('Data Transformation'!$B$425:$B$6424='Bin Analysis'!L1539,'Data Transformation'!$G$425:$G$6424),'Data Transformation'!$U$11)</f>
        <v>18</v>
      </c>
      <c r="Y1539" s="2" cm="2">
        <f t="array" ref="Y1539:Y1540">FREQUENCY(IF('Data Transformation'!$B$425:$B$6424='Bin Analysis'!L1539,'Data Transformation'!$G$425:$G$6424),'Data Transformation'!$U$12)</f>
        <v>15</v>
      </c>
    </row>
    <row r="1540" spans="1:25" x14ac:dyDescent="0.25">
      <c r="A1540" s="14" t="s">
        <v>67</v>
      </c>
      <c r="B1540" t="s">
        <v>47</v>
      </c>
      <c r="C1540" t="s">
        <v>5</v>
      </c>
      <c r="D1540" t="s">
        <v>100</v>
      </c>
      <c r="E1540" t="s">
        <v>101</v>
      </c>
      <c r="F1540" t="s">
        <v>102</v>
      </c>
      <c r="G1540" t="s">
        <v>70</v>
      </c>
      <c r="H1540" t="s">
        <v>31</v>
      </c>
      <c r="I1540" t="s">
        <v>32</v>
      </c>
      <c r="J1540" t="s">
        <v>46</v>
      </c>
      <c r="K1540" s="14" t="s">
        <v>45</v>
      </c>
      <c r="M1540" s="14"/>
      <c r="X1540" s="2">
        <v>0</v>
      </c>
      <c r="Y1540" s="2">
        <v>3</v>
      </c>
    </row>
    <row r="1541" spans="1:25" x14ac:dyDescent="0.25">
      <c r="A1541" s="32"/>
      <c r="D1541" t="b">
        <f>IF(C1541=1,'Data Transformation'!$G$3+0.5*'Data Transformation'!$W$25,IF(C1542=1,D1542-'Data Transformation'!$W$25,FALSE))</f>
        <v>0</v>
      </c>
      <c r="E1541" t="str">
        <f t="array" ref="E1541">IF(ISLOGICAL(D1541),"",FREQUENCY(IF('Data Transformation'!$B$425:$B$8425='Bin Analysis'!$B1539,'Data Transformation'!$G$425:$G$8425),D1541))</f>
        <v/>
      </c>
      <c r="F1541" t="str">
        <f>IF(ISLOGICAL(D1541),"",E1541-E1540)</f>
        <v/>
      </c>
      <c r="M1541" s="14"/>
    </row>
    <row r="1542" spans="1:25" x14ac:dyDescent="0.25">
      <c r="A1542" s="32">
        <f>IF(Weighting!$P$6&gt;0,B1542,"")</f>
        <v>0.32100000000000001</v>
      </c>
      <c r="B1542">
        <f>Weighting!$C$6</f>
        <v>0.32100000000000001</v>
      </c>
      <c r="C1542">
        <f>Weighting!$F$6</f>
        <v>0</v>
      </c>
      <c r="D1542" t="b">
        <f>IF(C1542=1,'Data Transformation'!$G$3+0.5*'Data Transformation'!$W$25,IF(C1543=1,D1543-'Data Transformation'!$W$25,FALSE))</f>
        <v>0</v>
      </c>
      <c r="E1542" t="str">
        <f t="array" ref="E1542">IF(ISLOGICAL(D1542),"",FREQUENCY(IF('Data Transformation'!$B$425:$B$8425='Bin Analysis'!$B1539,'Data Transformation'!$G$425:$G$8425),D1542))</f>
        <v/>
      </c>
      <c r="F1542" t="str">
        <f>IF(ISLOGICAL(D1542),"",E1542-E1541)</f>
        <v/>
      </c>
      <c r="G1542">
        <f>Weighting!$H$6</f>
        <v>1</v>
      </c>
      <c r="H1542">
        <f t="array" ref="H1542">FREQUENCY(IF('Data Transformation'!$B$4:$B$8425=B1539,'Data Transformation'!$G$4:$G$8425),'Bin Analysis'!$B1542)</f>
        <v>1</v>
      </c>
      <c r="I1542">
        <f>H1542-H1541</f>
        <v>1</v>
      </c>
      <c r="J1542">
        <f>IF(I1542=0,0,1)</f>
        <v>1</v>
      </c>
      <c r="K1542">
        <f>J1542*Weighting!$W$6</f>
        <v>1</v>
      </c>
      <c r="M1542" s="14"/>
    </row>
    <row r="1543" spans="1:25" x14ac:dyDescent="0.25">
      <c r="A1543" s="32">
        <f>IF(Weighting!$P$7&gt;0,B1543,"")</f>
        <v>0.45200000000000001</v>
      </c>
      <c r="B1543">
        <f>Weighting!$C$7</f>
        <v>0.45200000000000001</v>
      </c>
      <c r="C1543">
        <f>Weighting!$F$7</f>
        <v>0</v>
      </c>
      <c r="D1543" t="b">
        <f>IF(C1543=1,'Data Transformation'!$G$3+0.5*'Data Transformation'!$W$25,IF(C1544=1,D1544-'Data Transformation'!$W$25,FALSE))</f>
        <v>0</v>
      </c>
      <c r="E1543" t="str">
        <f t="array" ref="E1543">IF(ISLOGICAL(D1543),"",FREQUENCY(IF('Data Transformation'!$B$425:$B$8425='Bin Analysis'!$B1539,'Data Transformation'!$G$425:$G$8425),D1543))</f>
        <v/>
      </c>
      <c r="F1543" t="str">
        <f t="shared" ref="F1543:F1561" si="192">IF(ISLOGICAL(D1543),"",E1543-E1542)</f>
        <v/>
      </c>
      <c r="G1543">
        <f>Weighting!$H$7</f>
        <v>0</v>
      </c>
      <c r="H1543">
        <f t="array" ref="H1543">FREQUENCY(IF('Data Transformation'!$B$4:$B$8425=B1539,'Data Transformation'!$G$4:$G$8425),'Bin Analysis'!$B1543)</f>
        <v>3</v>
      </c>
      <c r="I1543">
        <f t="shared" ref="I1543:I1561" si="193">H1543-H1542</f>
        <v>2</v>
      </c>
      <c r="J1543">
        <f>IF(I1543=0,0,1)</f>
        <v>1</v>
      </c>
      <c r="K1543">
        <f>J1543*Weighting!$W$7</f>
        <v>2</v>
      </c>
      <c r="M1543" s="14"/>
    </row>
    <row r="1544" spans="1:25" x14ac:dyDescent="0.25">
      <c r="A1544" s="32">
        <f>IF(Weighting!$P$8&gt;0,B1544,"")</f>
        <v>0.58299999999999996</v>
      </c>
      <c r="B1544">
        <f>Weighting!$C$8</f>
        <v>0.58299999999999996</v>
      </c>
      <c r="C1544">
        <f>Weighting!$F$8</f>
        <v>0</v>
      </c>
      <c r="D1544" t="b">
        <f>IF(C1544=1,'Data Transformation'!$G$3+0.5*'Data Transformation'!$W$25,IF(C1545=1,D1545-'Data Transformation'!$W$25,FALSE))</f>
        <v>0</v>
      </c>
      <c r="E1544" t="str">
        <f t="array" ref="E1544">IF(ISLOGICAL(D1544),"",FREQUENCY(IF('Data Transformation'!$B$425:$B$8425='Bin Analysis'!$B1539,'Data Transformation'!$G$425:$G$8425),D1544))</f>
        <v/>
      </c>
      <c r="F1544" t="str">
        <f t="shared" si="192"/>
        <v/>
      </c>
      <c r="G1544">
        <f>Weighting!$H$8</f>
        <v>0</v>
      </c>
      <c r="H1544">
        <f t="array" ref="H1544">FREQUENCY(IF('Data Transformation'!$B$4:$B$8425=B1539,'Data Transformation'!$G$4:$G$8425),'Bin Analysis'!$B1544)</f>
        <v>6</v>
      </c>
      <c r="I1544">
        <f t="shared" si="193"/>
        <v>3</v>
      </c>
      <c r="J1544">
        <f t="shared" ref="J1544:J1561" si="194">IF(I1544=0,0,1)</f>
        <v>1</v>
      </c>
      <c r="K1544">
        <f>J1544*Weighting!$W$8</f>
        <v>3</v>
      </c>
      <c r="M1544" s="14"/>
    </row>
    <row r="1545" spans="1:25" x14ac:dyDescent="0.25">
      <c r="A1545" s="32">
        <f>IF(Weighting!$P$9&gt;0,B1545,"")</f>
        <v>0.71399999999999997</v>
      </c>
      <c r="B1545" s="50">
        <f>Weighting!$C$9</f>
        <v>0.71399999999999997</v>
      </c>
      <c r="C1545">
        <f>Weighting!$F$9</f>
        <v>0</v>
      </c>
      <c r="D1545" t="b">
        <f>IF(C1545=1,'Data Transformation'!$G$3+0.5*'Data Transformation'!$W$25,IF(C1546=1,D1546-'Data Transformation'!$W$25,FALSE))</f>
        <v>0</v>
      </c>
      <c r="E1545" t="str">
        <f t="array" ref="E1545">IF(ISLOGICAL(D1545),"",FREQUENCY(IF('Data Transformation'!$B$425:$B$8425='Bin Analysis'!$B1539,'Data Transformation'!$G$425:$G$8425),D1545))</f>
        <v/>
      </c>
      <c r="F1545" t="str">
        <f t="shared" si="192"/>
        <v/>
      </c>
      <c r="G1545">
        <f>Weighting!$H$9</f>
        <v>0</v>
      </c>
      <c r="H1545">
        <f t="array" ref="H1545">FREQUENCY(IF('Data Transformation'!$B$4:$B$8425=B1539,'Data Transformation'!$G$4:$G$8425),'Bin Analysis'!$B1545)</f>
        <v>11</v>
      </c>
      <c r="I1545">
        <f t="shared" si="193"/>
        <v>5</v>
      </c>
      <c r="J1545">
        <f t="shared" si="194"/>
        <v>1</v>
      </c>
      <c r="K1545">
        <f>J1545*Weighting!$W$9</f>
        <v>3</v>
      </c>
      <c r="M1545" s="14"/>
    </row>
    <row r="1546" spans="1:25" x14ac:dyDescent="0.25">
      <c r="A1546" s="32">
        <f>IF(Weighting!$P$10&gt;0,B1546,"")</f>
        <v>0.84499999999999997</v>
      </c>
      <c r="B1546">
        <f>Weighting!$C$10</f>
        <v>0.84499999999999997</v>
      </c>
      <c r="C1546">
        <f>Weighting!$F$10</f>
        <v>0</v>
      </c>
      <c r="D1546" t="b">
        <f>IF(C1546=1,'Data Transformation'!$G$3+0.5*'Data Transformation'!$W$25,IF(C1547=1,D1547-'Data Transformation'!$W$25,FALSE))</f>
        <v>0</v>
      </c>
      <c r="E1546" t="str">
        <f t="array" ref="E1546">IF(ISLOGICAL(D1546),"",FREQUENCY(IF('Data Transformation'!$B$425:$B$8425='Bin Analysis'!$B1539,'Data Transformation'!$G$425:$G$8425),D1546))</f>
        <v/>
      </c>
      <c r="F1546" t="str">
        <f t="shared" si="192"/>
        <v/>
      </c>
      <c r="G1546">
        <f>Weighting!$H$10</f>
        <v>0</v>
      </c>
      <c r="H1546">
        <f t="array" ref="H1546">FREQUENCY(IF('Data Transformation'!$B$4:$B$8425=B1539,'Data Transformation'!$G$4:$G$8425),'Bin Analysis'!$B1546)</f>
        <v>15</v>
      </c>
      <c r="I1546">
        <f t="shared" si="193"/>
        <v>4</v>
      </c>
      <c r="J1546">
        <f t="shared" si="194"/>
        <v>1</v>
      </c>
      <c r="K1546">
        <f>J1546*Weighting!$W$10</f>
        <v>3</v>
      </c>
      <c r="M1546" s="14"/>
    </row>
    <row r="1547" spans="1:25" x14ac:dyDescent="0.25">
      <c r="A1547" s="32">
        <f>IF(Weighting!$P$11&gt;0,B1547,"")</f>
        <v>0.97599999999999998</v>
      </c>
      <c r="B1547">
        <f>Weighting!$C$11</f>
        <v>0.97599999999999998</v>
      </c>
      <c r="C1547">
        <f>Weighting!$F$11</f>
        <v>0</v>
      </c>
      <c r="D1547">
        <f>IF(C1547=1,'Data Transformation'!$G$3+0.5*'Data Transformation'!$W$25,IF(C1548=1,D1548-'Data Transformation'!$W$25,FALSE))</f>
        <v>0.86899999999999999</v>
      </c>
      <c r="E1547">
        <f t="array" ref="E1547">IF(ISLOGICAL(D1547),"",FREQUENCY(IF('Data Transformation'!$B$425:$B$8425='Bin Analysis'!$B1539,'Data Transformation'!$G$425:$G$8425),D1547))</f>
        <v>15</v>
      </c>
      <c r="F1547" t="e">
        <f t="shared" si="192"/>
        <v>#VALUE!</v>
      </c>
      <c r="G1547">
        <f>Weighting!$H$11</f>
        <v>0</v>
      </c>
      <c r="H1547">
        <f t="array" ref="H1547">FREQUENCY(IF('Data Transformation'!$B$4:$B$8425=B1539,'Data Transformation'!$G$4:$G$8425),'Bin Analysis'!$B1547)</f>
        <v>17</v>
      </c>
      <c r="I1547">
        <f t="shared" si="193"/>
        <v>2</v>
      </c>
      <c r="J1547">
        <f t="shared" si="194"/>
        <v>1</v>
      </c>
      <c r="K1547">
        <f>J1547*Weighting!$W$11</f>
        <v>2</v>
      </c>
      <c r="M1547" s="14"/>
    </row>
    <row r="1548" spans="1:25" x14ac:dyDescent="0.25">
      <c r="A1548" s="32">
        <f>IF(Weighting!$P$12&gt;0,B1548,"")</f>
        <v>1.107</v>
      </c>
      <c r="B1548">
        <f>Weighting!$C$12</f>
        <v>1.107</v>
      </c>
      <c r="C1548">
        <f>Weighting!$F$12</f>
        <v>1</v>
      </c>
      <c r="D1548">
        <f>IF(C1548=1,'Data Transformation'!$G$3+0.5*'Data Transformation'!$W$25,IF(C1549=1,D1549-'Data Transformation'!$W$25,FALSE))</f>
        <v>1.131</v>
      </c>
      <c r="E1548">
        <f t="array" ref="E1548">IF(ISLOGICAL(D1548),"",FREQUENCY(IF('Data Transformation'!$B$425:$B$8425='Bin Analysis'!$B1539,'Data Transformation'!$G$425:$G$8425),D1548))</f>
        <v>18</v>
      </c>
      <c r="F1548">
        <f t="shared" si="192"/>
        <v>3</v>
      </c>
      <c r="G1548">
        <f>Weighting!$H$12</f>
        <v>0</v>
      </c>
      <c r="H1548">
        <f t="array" ref="H1548">FREQUENCY(IF('Data Transformation'!$B$4:$B$8425=B1539,'Data Transformation'!$G$4:$G$8425),'Bin Analysis'!$B1548)</f>
        <v>19</v>
      </c>
      <c r="I1548">
        <f t="shared" si="193"/>
        <v>2</v>
      </c>
      <c r="J1548">
        <f t="shared" si="194"/>
        <v>1</v>
      </c>
      <c r="K1548">
        <f>J1548*Weighting!$W$12</f>
        <v>1</v>
      </c>
      <c r="M1548" s="14"/>
    </row>
    <row r="1549" spans="1:25" x14ac:dyDescent="0.25">
      <c r="A1549" s="32">
        <f>IF(Weighting!$P$13&gt;0,B1549,"")</f>
        <v>1.238</v>
      </c>
      <c r="B1549">
        <f>Weighting!$C$13</f>
        <v>1.238</v>
      </c>
      <c r="C1549">
        <f>Weighting!$F$13</f>
        <v>0</v>
      </c>
      <c r="D1549" t="b">
        <f>IF(C1549=1,'Data Transformation'!$G$3+0.5*'Data Transformation'!$W$25,IF(C1550=1,D1550-'Data Transformation'!$W$25,FALSE))</f>
        <v>0</v>
      </c>
      <c r="E1549" t="str">
        <f t="array" ref="E1549">IF(ISLOGICAL(D1549),"",FREQUENCY(IF('Data Transformation'!$B$425:$B$8425='Bin Analysis'!$B1539,'Data Transformation'!$G$425:$G$8425),D1549))</f>
        <v/>
      </c>
      <c r="F1549" t="str">
        <f t="shared" si="192"/>
        <v/>
      </c>
      <c r="G1549">
        <f>Weighting!$H$13</f>
        <v>0</v>
      </c>
      <c r="H1549">
        <f t="array" ref="H1549">FREQUENCY(IF('Data Transformation'!$B$4:$B$8425=B1539,'Data Transformation'!$G$4:$G$8425),'Bin Analysis'!$B1549)</f>
        <v>19</v>
      </c>
      <c r="I1549">
        <f t="shared" si="193"/>
        <v>0</v>
      </c>
      <c r="J1549">
        <f t="shared" si="194"/>
        <v>0</v>
      </c>
      <c r="K1549">
        <f>J1549*Weighting!$W$13</f>
        <v>0</v>
      </c>
      <c r="M1549" s="14"/>
    </row>
    <row r="1550" spans="1:25" x14ac:dyDescent="0.25">
      <c r="A1550" s="32">
        <f>IF(Weighting!$P$14&gt;0,B1550,"")</f>
        <v>1.369</v>
      </c>
      <c r="B1550">
        <f>Weighting!$C$14</f>
        <v>1.369</v>
      </c>
      <c r="C1550">
        <f>Weighting!$F$14</f>
        <v>0</v>
      </c>
      <c r="D1550" t="b">
        <f>IF(C1550=1,'Data Transformation'!$G$3+0.5*'Data Transformation'!$W$25,IF(C1551=1,D1551-'Data Transformation'!$W$25,FALSE))</f>
        <v>0</v>
      </c>
      <c r="E1550" t="str">
        <f t="array" ref="E1550">IF(ISLOGICAL(D1550),"",FREQUENCY(IF('Data Transformation'!$B$425:$B$8425='Bin Analysis'!$B1539,'Data Transformation'!$G$425:$G$8425),D1550))</f>
        <v/>
      </c>
      <c r="F1550" t="str">
        <f t="shared" si="192"/>
        <v/>
      </c>
      <c r="G1550">
        <f>Weighting!$H$14</f>
        <v>0</v>
      </c>
      <c r="H1550">
        <f t="array" ref="H1550">FREQUENCY(IF('Data Transformation'!$B$4:$B$8425=B1539,'Data Transformation'!$G$4:$G$8425),'Bin Analysis'!$B1550)</f>
        <v>19</v>
      </c>
      <c r="I1550">
        <f t="shared" si="193"/>
        <v>0</v>
      </c>
      <c r="J1550">
        <f t="shared" si="194"/>
        <v>0</v>
      </c>
      <c r="K1550">
        <f>J1550*Weighting!$W$14</f>
        <v>0</v>
      </c>
      <c r="M1550" s="14"/>
    </row>
    <row r="1551" spans="1:25" x14ac:dyDescent="0.25">
      <c r="A1551" s="32">
        <f>IF(Weighting!$P$15&gt;0,B1551,"")</f>
        <v>1.5000009999999999</v>
      </c>
      <c r="B1551">
        <f>Weighting!$C$15</f>
        <v>1.5000009999999999</v>
      </c>
      <c r="C1551">
        <f>Weighting!$F$15</f>
        <v>0</v>
      </c>
      <c r="D1551" t="b">
        <f>IF(C1551=1,'Data Transformation'!$G$3+0.5*'Data Transformation'!$W$25,IF(C1552=1,D1552-'Data Transformation'!$W$25,FALSE))</f>
        <v>0</v>
      </c>
      <c r="E1551" t="str">
        <f t="array" ref="E1551">IF(ISLOGICAL(D1551),"",FREQUENCY(IF('Data Transformation'!$B$425:$B$8425='Bin Analysis'!$B1539,'Data Transformation'!$G$425:$G$8425),D1551))</f>
        <v/>
      </c>
      <c r="F1551" t="str">
        <f t="shared" si="192"/>
        <v/>
      </c>
      <c r="G1551">
        <f>Weighting!$H$15</f>
        <v>0</v>
      </c>
      <c r="H1551">
        <f t="array" ref="H1551">FREQUENCY(IF('Data Transformation'!$B$4:$B$8425=B1539,'Data Transformation'!$G$4:$G$8425),'Bin Analysis'!$B1551)</f>
        <v>19</v>
      </c>
      <c r="I1551">
        <f t="shared" si="193"/>
        <v>0</v>
      </c>
      <c r="J1551">
        <f t="shared" si="194"/>
        <v>0</v>
      </c>
      <c r="K1551">
        <f>J1551*Weighting!$W$15</f>
        <v>0</v>
      </c>
      <c r="M1551" s="14"/>
    </row>
    <row r="1552" spans="1:25" x14ac:dyDescent="0.25">
      <c r="A1552" s="32" t="str">
        <f>IF(Weighting!$P$16&gt;0,B1552,"")</f>
        <v/>
      </c>
      <c r="B1552">
        <f>Weighting!$C$16</f>
        <v>1.631</v>
      </c>
      <c r="C1552">
        <f>Weighting!$F$16</f>
        <v>0</v>
      </c>
      <c r="D1552" t="b">
        <f>IF(C1552=1,'Data Transformation'!$G$3+0.5*'Data Transformation'!$W$25,IF(C1553=1,D1553-'Data Transformation'!$W$25,FALSE))</f>
        <v>0</v>
      </c>
      <c r="E1552" t="str">
        <f t="array" ref="E1552">IF(ISLOGICAL(D1552),"",FREQUENCY(IF('Data Transformation'!$B$425:$B$8425='Bin Analysis'!$B1539,'Data Transformation'!$G$425:$G$8425),D1552))</f>
        <v/>
      </c>
      <c r="F1552" t="str">
        <f t="shared" si="192"/>
        <v/>
      </c>
      <c r="G1552">
        <f>Weighting!$H$16</f>
        <v>0</v>
      </c>
      <c r="H1552">
        <f t="array" ref="H1552">FREQUENCY(IF('Data Transformation'!$B$4:$B$8425=B1539,'Data Transformation'!$G$4:$G$8425),'Bin Analysis'!$B1552)</f>
        <v>19</v>
      </c>
      <c r="I1552">
        <f t="shared" si="193"/>
        <v>0</v>
      </c>
      <c r="J1552">
        <f t="shared" si="194"/>
        <v>0</v>
      </c>
      <c r="K1552">
        <f>J1552*Weighting!$W$16</f>
        <v>0</v>
      </c>
      <c r="M1552" s="14"/>
    </row>
    <row r="1553" spans="1:25" x14ac:dyDescent="0.25">
      <c r="A1553" s="32" t="str">
        <f>IF(Weighting!$P$17&gt;0,B1553,"")</f>
        <v/>
      </c>
      <c r="B1553">
        <f>Weighting!$C$17</f>
        <v>1.762</v>
      </c>
      <c r="C1553">
        <f>Weighting!$F$17</f>
        <v>0</v>
      </c>
      <c r="D1553" t="b">
        <f>IF(C1553=1,'Data Transformation'!$G$3+0.5*'Data Transformation'!$W$25,IF(C1554=1,D1554-'Data Transformation'!$W$25,FALSE))</f>
        <v>0</v>
      </c>
      <c r="E1553" t="str">
        <f t="array" ref="E1553">IF(ISLOGICAL(D1553),"",FREQUENCY(IF('Data Transformation'!$B$425:$B$8425='Bin Analysis'!$B1539,'Data Transformation'!$G$425:$G$8425),D1553))</f>
        <v/>
      </c>
      <c r="F1553" t="str">
        <f t="shared" si="192"/>
        <v/>
      </c>
      <c r="G1553">
        <f>Weighting!$H$17</f>
        <v>0</v>
      </c>
      <c r="H1553">
        <f t="array" ref="H1553">FREQUENCY(IF('Data Transformation'!$B$4:$B$8425=B1539,'Data Transformation'!$G$4:$G$8425),'Bin Analysis'!$B1553)</f>
        <v>19</v>
      </c>
      <c r="I1553">
        <f t="shared" si="193"/>
        <v>0</v>
      </c>
      <c r="J1553">
        <f t="shared" si="194"/>
        <v>0</v>
      </c>
      <c r="K1553">
        <f>J1553*Weighting!$W$17</f>
        <v>0</v>
      </c>
      <c r="M1553" s="14"/>
    </row>
    <row r="1554" spans="1:25" x14ac:dyDescent="0.25">
      <c r="A1554" s="32" t="str">
        <f>IF(Weighting!$P$18&gt;0,B1554,"")</f>
        <v/>
      </c>
      <c r="B1554">
        <f>Weighting!$C$18</f>
        <v>1.893</v>
      </c>
      <c r="C1554">
        <f>Weighting!$F$18</f>
        <v>0</v>
      </c>
      <c r="D1554" t="b">
        <f>IF(C1554=1,'Data Transformation'!$G$3+0.5*'Data Transformation'!$W$25,IF(C1555=1,D1555-'Data Transformation'!$W$25,FALSE))</f>
        <v>0</v>
      </c>
      <c r="E1554" t="str">
        <f t="array" ref="E1554">IF(ISLOGICAL(D1554),"",FREQUENCY(IF('Data Transformation'!$B$425:$B$8425='Bin Analysis'!$B1539,'Data Transformation'!$G$425:$G$8425),D1554))</f>
        <v/>
      </c>
      <c r="F1554" t="str">
        <f t="shared" si="192"/>
        <v/>
      </c>
      <c r="G1554">
        <f>Weighting!$H$18</f>
        <v>0</v>
      </c>
      <c r="H1554">
        <f t="array" ref="H1554">FREQUENCY(IF('Data Transformation'!$B$4:$B$8425=B1539,'Data Transformation'!$G$4:$G$8425),'Bin Analysis'!$B1554)</f>
        <v>19</v>
      </c>
      <c r="I1554">
        <f t="shared" si="193"/>
        <v>0</v>
      </c>
      <c r="J1554">
        <f t="shared" si="194"/>
        <v>0</v>
      </c>
      <c r="K1554">
        <f>J1554*Weighting!$W$18</f>
        <v>0</v>
      </c>
      <c r="M1554" s="14"/>
    </row>
    <row r="1555" spans="1:25" x14ac:dyDescent="0.25">
      <c r="A1555" s="32" t="str">
        <f>IF(Weighting!$P$19&gt;0,B1555,"")</f>
        <v/>
      </c>
      <c r="B1555">
        <f>Weighting!$C$19</f>
        <v>2.024</v>
      </c>
      <c r="C1555">
        <f>Weighting!$F$19</f>
        <v>0</v>
      </c>
      <c r="D1555" t="b">
        <f>IF(C1555=1,'Data Transformation'!$G$3+0.5*'Data Transformation'!$W$25,IF(C1556=1,D1556-'Data Transformation'!$W$25,FALSE))</f>
        <v>0</v>
      </c>
      <c r="E1555" t="str">
        <f t="array" ref="E1555">IF(ISLOGICAL(D1555),"",FREQUENCY(IF('Data Transformation'!$B$425:$B$8425='Bin Analysis'!$B1539,'Data Transformation'!$G$425:$G$8425),D1555))</f>
        <v/>
      </c>
      <c r="F1555" t="str">
        <f t="shared" si="192"/>
        <v/>
      </c>
      <c r="G1555">
        <f>Weighting!$H$19</f>
        <v>0</v>
      </c>
      <c r="H1555">
        <f t="array" ref="H1555">FREQUENCY(IF('Data Transformation'!$B$4:$B$8425=B1539,'Data Transformation'!$G$4:$G$8425),'Bin Analysis'!$B1555)</f>
        <v>19</v>
      </c>
      <c r="I1555">
        <f t="shared" si="193"/>
        <v>0</v>
      </c>
      <c r="J1555">
        <f t="shared" si="194"/>
        <v>0</v>
      </c>
      <c r="K1555">
        <f>J1555*Weighting!$W$19</f>
        <v>0</v>
      </c>
      <c r="M1555" s="14"/>
    </row>
    <row r="1556" spans="1:25" x14ac:dyDescent="0.25">
      <c r="A1556" s="32" t="str">
        <f>IF(Weighting!$P$20&gt;0,B1556,"")</f>
        <v/>
      </c>
      <c r="B1556">
        <f>Weighting!$C$20</f>
        <v>2.1550000000000002</v>
      </c>
      <c r="C1556">
        <f>Weighting!$F$20</f>
        <v>0</v>
      </c>
      <c r="D1556" t="b">
        <f>IF(C1556=1,'Data Transformation'!$G$3+0.5*'Data Transformation'!$W$25,IF(C1557=1,D1557-'Data Transformation'!$W$25,FALSE))</f>
        <v>0</v>
      </c>
      <c r="E1556" t="str">
        <f t="array" ref="E1556">IF(ISLOGICAL(D1556),"",FREQUENCY(IF('Data Transformation'!$B$425:$B$8425='Bin Analysis'!$B1539,'Data Transformation'!$G$425:$G$8425),D1556))</f>
        <v/>
      </c>
      <c r="F1556" t="str">
        <f t="shared" si="192"/>
        <v/>
      </c>
      <c r="G1556">
        <f>Weighting!$H$20</f>
        <v>0</v>
      </c>
      <c r="H1556">
        <f t="array" ref="H1556">FREQUENCY(IF('Data Transformation'!$B$4:$B$8425=B1539,'Data Transformation'!$G$4:$G$8425),'Bin Analysis'!$B1556)</f>
        <v>19</v>
      </c>
      <c r="I1556">
        <f t="shared" si="193"/>
        <v>0</v>
      </c>
      <c r="J1556">
        <f t="shared" si="194"/>
        <v>0</v>
      </c>
      <c r="K1556">
        <f>J1556*Weighting!$W$20</f>
        <v>0</v>
      </c>
      <c r="M1556" s="14"/>
    </row>
    <row r="1557" spans="1:25" x14ac:dyDescent="0.25">
      <c r="A1557" s="32" t="str">
        <f>IF(Weighting!$P$21&gt;0,B1557,"")</f>
        <v/>
      </c>
      <c r="B1557">
        <f>Weighting!$C$21</f>
        <v>2.2860000000000005</v>
      </c>
      <c r="C1557">
        <f>Weighting!$F$21</f>
        <v>0</v>
      </c>
      <c r="D1557" t="b">
        <f>IF(C1557=1,'Data Transformation'!$G$3+0.5*'Data Transformation'!$W$25,IF(C1558=1,D1558-'Data Transformation'!$W$25,FALSE))</f>
        <v>0</v>
      </c>
      <c r="E1557" t="str">
        <f t="array" ref="E1557">IF(ISLOGICAL(D1557),"",FREQUENCY(IF('Data Transformation'!$B$425:$B$8425='Bin Analysis'!$B1539,'Data Transformation'!$G$425:$G$8425),D1557))</f>
        <v/>
      </c>
      <c r="F1557" t="str">
        <f t="shared" si="192"/>
        <v/>
      </c>
      <c r="G1557">
        <f>Weighting!$H$21</f>
        <v>0</v>
      </c>
      <c r="H1557">
        <f t="array" ref="H1557">FREQUENCY(IF('Data Transformation'!$B$4:$B$8425=B1539,'Data Transformation'!$G$4:$G$8425),'Bin Analysis'!$B1557)</f>
        <v>19</v>
      </c>
      <c r="I1557">
        <f t="shared" si="193"/>
        <v>0</v>
      </c>
      <c r="J1557">
        <f t="shared" si="194"/>
        <v>0</v>
      </c>
      <c r="K1557">
        <f>J1557*Weighting!$W$21</f>
        <v>0</v>
      </c>
      <c r="M1557" s="14"/>
    </row>
    <row r="1558" spans="1:25" x14ac:dyDescent="0.25">
      <c r="A1558" s="32" t="str">
        <f>IF(Weighting!$P$22&gt;0,B1558,"")</f>
        <v/>
      </c>
      <c r="B1558">
        <f>Weighting!$C$22</f>
        <v>2.4170000000000007</v>
      </c>
      <c r="C1558">
        <f>Weighting!$F$22</f>
        <v>0</v>
      </c>
      <c r="D1558" t="b">
        <f>IF(C1558=1,'Data Transformation'!$G$3+0.5*'Data Transformation'!$W$25,IF(C1559=1,D1559-'Data Transformation'!$W$25,FALSE))</f>
        <v>0</v>
      </c>
      <c r="E1558" t="str">
        <f t="array" ref="E1558">IF(ISLOGICAL(D1558),"",FREQUENCY(IF('Data Transformation'!$B$425:$B$8425='Bin Analysis'!$B1539,'Data Transformation'!$G$425:$G$8425),D1558))</f>
        <v/>
      </c>
      <c r="F1558" t="str">
        <f t="shared" si="192"/>
        <v/>
      </c>
      <c r="G1558">
        <f>Weighting!$H$22</f>
        <v>0</v>
      </c>
      <c r="H1558">
        <f t="array" ref="H1558">FREQUENCY(IF('Data Transformation'!$B$4:$B$8425=B1539,'Data Transformation'!$G$4:$G$8425),'Bin Analysis'!$B1558)</f>
        <v>19</v>
      </c>
      <c r="I1558">
        <f t="shared" si="193"/>
        <v>0</v>
      </c>
      <c r="J1558">
        <f t="shared" si="194"/>
        <v>0</v>
      </c>
      <c r="K1558">
        <f>J1558*Weighting!$W$22</f>
        <v>0</v>
      </c>
      <c r="M1558" s="14"/>
    </row>
    <row r="1559" spans="1:25" x14ac:dyDescent="0.25">
      <c r="A1559" s="32" t="str">
        <f>IF(Weighting!$P$23&gt;0,B1559,"")</f>
        <v/>
      </c>
      <c r="B1559">
        <f>Weighting!$C$23</f>
        <v>2.5480000000000009</v>
      </c>
      <c r="C1559">
        <f>Weighting!$F$23</f>
        <v>0</v>
      </c>
      <c r="D1559" t="b">
        <f>IF(C1559=1,'Data Transformation'!$G$3+0.5*'Data Transformation'!$W$25,IF(C1560=1,D1560-'Data Transformation'!$W$25,FALSE))</f>
        <v>0</v>
      </c>
      <c r="E1559" t="str">
        <f t="array" ref="E1559">IF(ISLOGICAL(D1559),"",FREQUENCY(IF('Data Transformation'!$B$425:$B$8425='Bin Analysis'!$B1539,'Data Transformation'!$G$425:$G$8425),D1559))</f>
        <v/>
      </c>
      <c r="F1559" t="str">
        <f t="shared" si="192"/>
        <v/>
      </c>
      <c r="G1559">
        <f>Weighting!$H$23</f>
        <v>0</v>
      </c>
      <c r="H1559">
        <f t="array" ref="H1559">FREQUENCY(IF('Data Transformation'!$B$4:$B$8425=B1539,'Data Transformation'!$G$4:$G$8425),'Bin Analysis'!$B1559)</f>
        <v>19</v>
      </c>
      <c r="I1559">
        <f t="shared" si="193"/>
        <v>0</v>
      </c>
      <c r="J1559">
        <f t="shared" si="194"/>
        <v>0</v>
      </c>
      <c r="K1559">
        <f>J1559*Weighting!$W$23</f>
        <v>0</v>
      </c>
      <c r="M1559" s="14"/>
    </row>
    <row r="1560" spans="1:25" x14ac:dyDescent="0.25">
      <c r="A1560" s="32" t="str">
        <f>IF(Weighting!$P$24&gt;0,B1560,"")</f>
        <v/>
      </c>
      <c r="B1560">
        <f>Weighting!$C$24</f>
        <v>2.6790000000000012</v>
      </c>
      <c r="C1560">
        <f>Weighting!$F$24</f>
        <v>0</v>
      </c>
      <c r="D1560" t="b">
        <f>IF(C1560=1,'Data Transformation'!$G$3+0.5*'Data Transformation'!$W$25,IF(C1561=1,D1561-'Data Transformation'!$W$25,FALSE))</f>
        <v>0</v>
      </c>
      <c r="E1560" t="str">
        <f t="array" ref="E1560">IF(ISLOGICAL(D1560),"",FREQUENCY(IF('Data Transformation'!$B$425:$B$8425='Bin Analysis'!$B1539,'Data Transformation'!$G$425:$G$8425),D1560))</f>
        <v/>
      </c>
      <c r="F1560" t="str">
        <f t="shared" si="192"/>
        <v/>
      </c>
      <c r="G1560">
        <f>Weighting!$H$24</f>
        <v>0</v>
      </c>
      <c r="H1560">
        <f t="array" ref="H1560">FREQUENCY(IF('Data Transformation'!$B$4:$B$8425=B1539,'Data Transformation'!$G$4:$G$8425),'Bin Analysis'!$B1560)</f>
        <v>19</v>
      </c>
      <c r="I1560">
        <f t="shared" si="193"/>
        <v>0</v>
      </c>
      <c r="J1560">
        <f t="shared" si="194"/>
        <v>0</v>
      </c>
      <c r="K1560">
        <f>J1560*Weighting!$W$24</f>
        <v>0</v>
      </c>
      <c r="M1560" s="14"/>
    </row>
    <row r="1561" spans="1:25" x14ac:dyDescent="0.25">
      <c r="A1561" s="32" t="str">
        <f>IF(Weighting!$P$25&gt;0,B1561,"")</f>
        <v/>
      </c>
      <c r="B1561">
        <f>Weighting!$C$25</f>
        <v>2.8100000000000014</v>
      </c>
      <c r="C1561">
        <f>Weighting!$F$25</f>
        <v>0</v>
      </c>
      <c r="D1561" t="b">
        <f>IF(C1561=1,'Data Transformation'!$G$3+0.5*'Data Transformation'!$W$25,IF(C1562=1,D1562-'Data Transformation'!$W$25,FALSE))</f>
        <v>0</v>
      </c>
      <c r="E1561" t="str">
        <f t="array" ref="E1561">IF(ISLOGICAL(D1561),"",FREQUENCY(IF('Data Transformation'!$B$425:$B$8425='Bin Analysis'!$B1539,'Data Transformation'!$G$425:$G$8425),D1561))</f>
        <v/>
      </c>
      <c r="F1561" t="str">
        <f t="shared" si="192"/>
        <v/>
      </c>
      <c r="G1561">
        <f>Weighting!$H$25</f>
        <v>0</v>
      </c>
      <c r="H1561">
        <f t="array" ref="H1561">FREQUENCY(IF('Data Transformation'!$B$4:$B$8425=B1539,'Data Transformation'!$G$4:$G$8425),'Bin Analysis'!$B1561)</f>
        <v>19</v>
      </c>
      <c r="I1561">
        <f t="shared" si="193"/>
        <v>0</v>
      </c>
      <c r="J1561">
        <f t="shared" si="194"/>
        <v>0</v>
      </c>
      <c r="K1561">
        <f>J1561*Weighting!$W$25</f>
        <v>0</v>
      </c>
      <c r="M1561" s="14"/>
    </row>
    <row r="1562" spans="1:25" x14ac:dyDescent="0.25">
      <c r="N1562" s="55"/>
      <c r="O1562"/>
      <c r="P1562"/>
      <c r="Q1562"/>
      <c r="R1562"/>
    </row>
    <row r="1563" spans="1:25" ht="23.25" x14ac:dyDescent="0.35">
      <c r="A1563" s="21" t="s">
        <v>0</v>
      </c>
      <c r="B1563" s="21">
        <f>IFERROR(VLOOKUP(C1563,'Data Transformation'!$L$6:$M$426,2,FALSE),"")</f>
        <v>65</v>
      </c>
      <c r="C1563" s="21">
        <f>C1539+1</f>
        <v>65</v>
      </c>
      <c r="D1563" s="21"/>
      <c r="E1563" s="21"/>
      <c r="F1563" s="21"/>
      <c r="G1563" s="21"/>
      <c r="H1563" s="22"/>
      <c r="I1563" s="22"/>
      <c r="J1563" s="22"/>
      <c r="K1563" s="21"/>
      <c r="L1563" s="21">
        <f>B1563</f>
        <v>65</v>
      </c>
      <c r="M1563" s="23">
        <f>INDEX('Data Transformation'!$O$4:$O$424,MATCH($B1563,'Data Transformation'!$M$4:$M$424,0),MATCH($M$2,'Data Transformation'!$O$3,0))</f>
        <v>18</v>
      </c>
      <c r="N1563" s="27">
        <f>IF('Input and Summary Results'!$J$16="minimum",'Bin Analysis'!X1564/(M1563-1),'Bin Analysis'!Y1563/('Bin Analysis'!M1563-1))</f>
        <v>0</v>
      </c>
      <c r="O1563" s="27">
        <f>IF(M1563=FALSE,NA(),(VLOOKUP(1,C1566:K1585,4,FALSE))/(M1563-1))</f>
        <v>0.52941176470588236</v>
      </c>
      <c r="P1563" s="27">
        <f>IF(M1563=FALSE,NA(),SUM(J1566:J1585)/Weighting!$S$5)</f>
        <v>0.5</v>
      </c>
      <c r="Q1563" s="27">
        <f>IF(M1563=FALSE,NA(),SUM(K1566:K1585)/Weighting!$S$6)</f>
        <v>0.47826086956521741</v>
      </c>
      <c r="R1563" s="27">
        <f>IF(M1563=FALSE,NA(),(VLOOKUP(1,G1566:K1585,3,FALSE))/(M1563-1))</f>
        <v>0</v>
      </c>
      <c r="S1563" s="22" t="str">
        <f>IF(M1563=FALSE,NA(),IF(SUM(J1566:J1585)=2,"yes","no"))</f>
        <v>no</v>
      </c>
      <c r="X1563" s="2" cm="2">
        <f t="array" ref="X1563:X1564">FREQUENCY(IF('Data Transformation'!$B$425:$B$6424='Bin Analysis'!L1563,'Data Transformation'!$G$425:$G$6424),'Data Transformation'!$U$11)</f>
        <v>17</v>
      </c>
      <c r="Y1563" s="2" cm="2">
        <f t="array" ref="Y1563:Y1564">FREQUENCY(IF('Data Transformation'!$B$425:$B$6424='Bin Analysis'!L1563,'Data Transformation'!$G$425:$G$6424),'Data Transformation'!$U$12)</f>
        <v>8</v>
      </c>
    </row>
    <row r="1564" spans="1:25" x14ac:dyDescent="0.25">
      <c r="A1564" s="14" t="s">
        <v>67</v>
      </c>
      <c r="B1564" t="s">
        <v>47</v>
      </c>
      <c r="C1564" t="s">
        <v>5</v>
      </c>
      <c r="D1564" t="s">
        <v>100</v>
      </c>
      <c r="E1564" t="s">
        <v>101</v>
      </c>
      <c r="F1564" t="s">
        <v>102</v>
      </c>
      <c r="G1564" t="s">
        <v>70</v>
      </c>
      <c r="H1564" t="s">
        <v>31</v>
      </c>
      <c r="I1564" t="s">
        <v>32</v>
      </c>
      <c r="J1564" t="s">
        <v>46</v>
      </c>
      <c r="K1564" s="14" t="s">
        <v>45</v>
      </c>
      <c r="M1564" s="14"/>
      <c r="X1564" s="2">
        <v>0</v>
      </c>
      <c r="Y1564" s="2">
        <v>9</v>
      </c>
    </row>
    <row r="1565" spans="1:25" x14ac:dyDescent="0.25">
      <c r="A1565" s="32"/>
      <c r="D1565" t="b">
        <f>IF(C1565=1,'Data Transformation'!$G$3+0.5*'Data Transformation'!$W$25,IF(C1566=1,D1566-'Data Transformation'!$W$25,FALSE))</f>
        <v>0</v>
      </c>
      <c r="E1565" t="str">
        <f t="array" ref="E1565">IF(ISLOGICAL(D1565),"",FREQUENCY(IF('Data Transformation'!$B$425:$B$8425='Bin Analysis'!$B1563,'Data Transformation'!$G$425:$G$8425),D1565))</f>
        <v/>
      </c>
      <c r="F1565" t="str">
        <f>IF(ISLOGICAL(D1565),"",E1565-E1564)</f>
        <v/>
      </c>
      <c r="M1565" s="14"/>
    </row>
    <row r="1566" spans="1:25" x14ac:dyDescent="0.25">
      <c r="A1566" s="32">
        <f>IF(Weighting!$P$6&gt;0,B1566,"")</f>
        <v>0.32100000000000001</v>
      </c>
      <c r="B1566">
        <f>Weighting!$C$6</f>
        <v>0.32100000000000001</v>
      </c>
      <c r="C1566">
        <f>Weighting!$F$6</f>
        <v>0</v>
      </c>
      <c r="D1566" t="b">
        <f>IF(C1566=1,'Data Transformation'!$G$3+0.5*'Data Transformation'!$W$25,IF(C1567=1,D1567-'Data Transformation'!$W$25,FALSE))</f>
        <v>0</v>
      </c>
      <c r="E1566" t="str">
        <f t="array" ref="E1566">IF(ISLOGICAL(D1566),"",FREQUENCY(IF('Data Transformation'!$B$425:$B$8425='Bin Analysis'!$B1563,'Data Transformation'!$G$425:$G$8425),D1566))</f>
        <v/>
      </c>
      <c r="F1566" t="str">
        <f>IF(ISLOGICAL(D1566),"",E1566-E1565)</f>
        <v/>
      </c>
      <c r="G1566">
        <f>Weighting!$H$6</f>
        <v>1</v>
      </c>
      <c r="H1566">
        <f t="array" ref="H1566">FREQUENCY(IF('Data Transformation'!$B$4:$B$8425=B1563,'Data Transformation'!$G$4:$G$8425),'Bin Analysis'!$B1566)</f>
        <v>0</v>
      </c>
      <c r="I1566">
        <f>H1566-H1565</f>
        <v>0</v>
      </c>
      <c r="J1566">
        <f>IF(I1566=0,0,1)</f>
        <v>0</v>
      </c>
      <c r="K1566">
        <f>J1566*Weighting!$W$6</f>
        <v>0</v>
      </c>
      <c r="M1566" s="14"/>
    </row>
    <row r="1567" spans="1:25" x14ac:dyDescent="0.25">
      <c r="A1567" s="32">
        <f>IF(Weighting!$P$7&gt;0,B1567,"")</f>
        <v>0.45200000000000001</v>
      </c>
      <c r="B1567">
        <f>Weighting!$C$7</f>
        <v>0.45200000000000001</v>
      </c>
      <c r="C1567">
        <f>Weighting!$F$7</f>
        <v>0</v>
      </c>
      <c r="D1567" t="b">
        <f>IF(C1567=1,'Data Transformation'!$G$3+0.5*'Data Transformation'!$W$25,IF(C1568=1,D1568-'Data Transformation'!$W$25,FALSE))</f>
        <v>0</v>
      </c>
      <c r="E1567" t="str">
        <f t="array" ref="E1567">IF(ISLOGICAL(D1567),"",FREQUENCY(IF('Data Transformation'!$B$425:$B$8425='Bin Analysis'!$B1563,'Data Transformation'!$G$425:$G$8425),D1567))</f>
        <v/>
      </c>
      <c r="F1567" t="str">
        <f t="shared" ref="F1567:F1585" si="195">IF(ISLOGICAL(D1567),"",E1567-E1566)</f>
        <v/>
      </c>
      <c r="G1567">
        <f>Weighting!$H$7</f>
        <v>0</v>
      </c>
      <c r="H1567">
        <f t="array" ref="H1567">FREQUENCY(IF('Data Transformation'!$B$4:$B$8425=B1563,'Data Transformation'!$G$4:$G$8425),'Bin Analysis'!$B1567)</f>
        <v>1</v>
      </c>
      <c r="I1567">
        <f t="shared" ref="I1567:I1585" si="196">H1567-H1566</f>
        <v>1</v>
      </c>
      <c r="J1567">
        <f>IF(I1567=0,0,1)</f>
        <v>1</v>
      </c>
      <c r="K1567">
        <f>J1567*Weighting!$W$7</f>
        <v>2</v>
      </c>
      <c r="M1567" s="14"/>
    </row>
    <row r="1568" spans="1:25" x14ac:dyDescent="0.25">
      <c r="A1568" s="32">
        <f>IF(Weighting!$P$8&gt;0,B1568,"")</f>
        <v>0.58299999999999996</v>
      </c>
      <c r="B1568">
        <f>Weighting!$C$8</f>
        <v>0.58299999999999996</v>
      </c>
      <c r="C1568">
        <f>Weighting!$F$8</f>
        <v>0</v>
      </c>
      <c r="D1568" t="b">
        <f>IF(C1568=1,'Data Transformation'!$G$3+0.5*'Data Transformation'!$W$25,IF(C1569=1,D1569-'Data Transformation'!$W$25,FALSE))</f>
        <v>0</v>
      </c>
      <c r="E1568" t="str">
        <f t="array" ref="E1568">IF(ISLOGICAL(D1568),"",FREQUENCY(IF('Data Transformation'!$B$425:$B$8425='Bin Analysis'!$B1563,'Data Transformation'!$G$425:$G$8425),D1568))</f>
        <v/>
      </c>
      <c r="F1568" t="str">
        <f t="shared" si="195"/>
        <v/>
      </c>
      <c r="G1568">
        <f>Weighting!$H$8</f>
        <v>0</v>
      </c>
      <c r="H1568">
        <f t="array" ref="H1568">FREQUENCY(IF('Data Transformation'!$B$4:$B$8425=B1563,'Data Transformation'!$G$4:$G$8425),'Bin Analysis'!$B1568)</f>
        <v>1</v>
      </c>
      <c r="I1568">
        <f t="shared" si="196"/>
        <v>0</v>
      </c>
      <c r="J1568">
        <f t="shared" ref="J1568:J1585" si="197">IF(I1568=0,0,1)</f>
        <v>0</v>
      </c>
      <c r="K1568">
        <f>J1568*Weighting!$W$8</f>
        <v>0</v>
      </c>
      <c r="M1568" s="14"/>
    </row>
    <row r="1569" spans="1:13" x14ac:dyDescent="0.25">
      <c r="A1569" s="32">
        <f>IF(Weighting!$P$9&gt;0,B1569,"")</f>
        <v>0.71399999999999997</v>
      </c>
      <c r="B1569" s="50">
        <f>Weighting!$C$9</f>
        <v>0.71399999999999997</v>
      </c>
      <c r="C1569">
        <f>Weighting!$F$9</f>
        <v>0</v>
      </c>
      <c r="D1569" t="b">
        <f>IF(C1569=1,'Data Transformation'!$G$3+0.5*'Data Transformation'!$W$25,IF(C1570=1,D1570-'Data Transformation'!$W$25,FALSE))</f>
        <v>0</v>
      </c>
      <c r="E1569" t="str">
        <f t="array" ref="E1569">IF(ISLOGICAL(D1569),"",FREQUENCY(IF('Data Transformation'!$B$425:$B$8425='Bin Analysis'!$B1563,'Data Transformation'!$G$425:$G$8425),D1569))</f>
        <v/>
      </c>
      <c r="F1569" t="str">
        <f t="shared" si="195"/>
        <v/>
      </c>
      <c r="G1569">
        <f>Weighting!$H$9</f>
        <v>0</v>
      </c>
      <c r="H1569">
        <f t="array" ref="H1569">FREQUENCY(IF('Data Transformation'!$B$4:$B$8425=B1563,'Data Transformation'!$G$4:$G$8425),'Bin Analysis'!$B1569)</f>
        <v>3</v>
      </c>
      <c r="I1569">
        <f t="shared" si="196"/>
        <v>2</v>
      </c>
      <c r="J1569">
        <f t="shared" si="197"/>
        <v>1</v>
      </c>
      <c r="K1569">
        <f>J1569*Weighting!$W$9</f>
        <v>3</v>
      </c>
      <c r="M1569" s="14"/>
    </row>
    <row r="1570" spans="1:13" x14ac:dyDescent="0.25">
      <c r="A1570" s="32">
        <f>IF(Weighting!$P$10&gt;0,B1570,"")</f>
        <v>0.84499999999999997</v>
      </c>
      <c r="B1570">
        <f>Weighting!$C$10</f>
        <v>0.84499999999999997</v>
      </c>
      <c r="C1570">
        <f>Weighting!$F$10</f>
        <v>0</v>
      </c>
      <c r="D1570" t="b">
        <f>IF(C1570=1,'Data Transformation'!$G$3+0.5*'Data Transformation'!$W$25,IF(C1571=1,D1571-'Data Transformation'!$W$25,FALSE))</f>
        <v>0</v>
      </c>
      <c r="E1570" t="str">
        <f t="array" ref="E1570">IF(ISLOGICAL(D1570),"",FREQUENCY(IF('Data Transformation'!$B$425:$B$8425='Bin Analysis'!$B1563,'Data Transformation'!$G$425:$G$8425),D1570))</f>
        <v/>
      </c>
      <c r="F1570" t="str">
        <f t="shared" si="195"/>
        <v/>
      </c>
      <c r="G1570">
        <f>Weighting!$H$10</f>
        <v>0</v>
      </c>
      <c r="H1570">
        <f t="array" ref="H1570">FREQUENCY(IF('Data Transformation'!$B$4:$B$8425=B1563,'Data Transformation'!$G$4:$G$8425),'Bin Analysis'!$B1570)</f>
        <v>8</v>
      </c>
      <c r="I1570">
        <f t="shared" si="196"/>
        <v>5</v>
      </c>
      <c r="J1570">
        <f t="shared" si="197"/>
        <v>1</v>
      </c>
      <c r="K1570">
        <f>J1570*Weighting!$W$10</f>
        <v>3</v>
      </c>
      <c r="M1570" s="14"/>
    </row>
    <row r="1571" spans="1:13" x14ac:dyDescent="0.25">
      <c r="A1571" s="32">
        <f>IF(Weighting!$P$11&gt;0,B1571,"")</f>
        <v>0.97599999999999998</v>
      </c>
      <c r="B1571">
        <f>Weighting!$C$11</f>
        <v>0.97599999999999998</v>
      </c>
      <c r="C1571">
        <f>Weighting!$F$11</f>
        <v>0</v>
      </c>
      <c r="D1571">
        <f>IF(C1571=1,'Data Transformation'!$G$3+0.5*'Data Transformation'!$W$25,IF(C1572=1,D1572-'Data Transformation'!$W$25,FALSE))</f>
        <v>0.86899999999999999</v>
      </c>
      <c r="E1571">
        <f t="array" ref="E1571">IF(ISLOGICAL(D1571),"",FREQUENCY(IF('Data Transformation'!$B$425:$B$8425='Bin Analysis'!$B1563,'Data Transformation'!$G$425:$G$8425),D1571))</f>
        <v>8</v>
      </c>
      <c r="F1571" t="e">
        <f t="shared" si="195"/>
        <v>#VALUE!</v>
      </c>
      <c r="G1571">
        <f>Weighting!$H$11</f>
        <v>0</v>
      </c>
      <c r="H1571">
        <f t="array" ref="H1571">FREQUENCY(IF('Data Transformation'!$B$4:$B$8425=B1563,'Data Transformation'!$G$4:$G$8425),'Bin Analysis'!$B1571)</f>
        <v>13</v>
      </c>
      <c r="I1571">
        <f t="shared" si="196"/>
        <v>5</v>
      </c>
      <c r="J1571">
        <f t="shared" si="197"/>
        <v>1</v>
      </c>
      <c r="K1571">
        <f>J1571*Weighting!$W$11</f>
        <v>2</v>
      </c>
      <c r="M1571" s="14"/>
    </row>
    <row r="1572" spans="1:13" x14ac:dyDescent="0.25">
      <c r="A1572" s="32">
        <f>IF(Weighting!$P$12&gt;0,B1572,"")</f>
        <v>1.107</v>
      </c>
      <c r="B1572">
        <f>Weighting!$C$12</f>
        <v>1.107</v>
      </c>
      <c r="C1572">
        <f>Weighting!$F$12</f>
        <v>1</v>
      </c>
      <c r="D1572">
        <f>IF(C1572=1,'Data Transformation'!$G$3+0.5*'Data Transformation'!$W$25,IF(C1573=1,D1573-'Data Transformation'!$W$25,FALSE))</f>
        <v>1.131</v>
      </c>
      <c r="E1572">
        <f t="array" ref="E1572">IF(ISLOGICAL(D1572),"",FREQUENCY(IF('Data Transformation'!$B$425:$B$8425='Bin Analysis'!$B1563,'Data Transformation'!$G$425:$G$8425),D1572))</f>
        <v>17</v>
      </c>
      <c r="F1572">
        <f t="shared" si="195"/>
        <v>9</v>
      </c>
      <c r="G1572">
        <f>Weighting!$H$12</f>
        <v>0</v>
      </c>
      <c r="H1572">
        <f t="array" ref="H1572">FREQUENCY(IF('Data Transformation'!$B$4:$B$8425=B1563,'Data Transformation'!$G$4:$G$8425),'Bin Analysis'!$B1572)</f>
        <v>18</v>
      </c>
      <c r="I1572">
        <f t="shared" si="196"/>
        <v>5</v>
      </c>
      <c r="J1572">
        <f t="shared" si="197"/>
        <v>1</v>
      </c>
      <c r="K1572">
        <f>J1572*Weighting!$W$12</f>
        <v>1</v>
      </c>
      <c r="M1572" s="14"/>
    </row>
    <row r="1573" spans="1:13" x14ac:dyDescent="0.25">
      <c r="A1573" s="32">
        <f>IF(Weighting!$P$13&gt;0,B1573,"")</f>
        <v>1.238</v>
      </c>
      <c r="B1573">
        <f>Weighting!$C$13</f>
        <v>1.238</v>
      </c>
      <c r="C1573">
        <f>Weighting!$F$13</f>
        <v>0</v>
      </c>
      <c r="D1573" t="b">
        <f>IF(C1573=1,'Data Transformation'!$G$3+0.5*'Data Transformation'!$W$25,IF(C1574=1,D1574-'Data Transformation'!$W$25,FALSE))</f>
        <v>0</v>
      </c>
      <c r="E1573" t="str">
        <f t="array" ref="E1573">IF(ISLOGICAL(D1573),"",FREQUENCY(IF('Data Transformation'!$B$425:$B$8425='Bin Analysis'!$B1563,'Data Transformation'!$G$425:$G$8425),D1573))</f>
        <v/>
      </c>
      <c r="F1573" t="str">
        <f t="shared" si="195"/>
        <v/>
      </c>
      <c r="G1573">
        <f>Weighting!$H$13</f>
        <v>0</v>
      </c>
      <c r="H1573">
        <f t="array" ref="H1573">FREQUENCY(IF('Data Transformation'!$B$4:$B$8425=B1563,'Data Transformation'!$G$4:$G$8425),'Bin Analysis'!$B1573)</f>
        <v>18</v>
      </c>
      <c r="I1573">
        <f t="shared" si="196"/>
        <v>0</v>
      </c>
      <c r="J1573">
        <f t="shared" si="197"/>
        <v>0</v>
      </c>
      <c r="K1573">
        <f>J1573*Weighting!$W$13</f>
        <v>0</v>
      </c>
      <c r="M1573" s="14"/>
    </row>
    <row r="1574" spans="1:13" x14ac:dyDescent="0.25">
      <c r="A1574" s="32">
        <f>IF(Weighting!$P$14&gt;0,B1574,"")</f>
        <v>1.369</v>
      </c>
      <c r="B1574">
        <f>Weighting!$C$14</f>
        <v>1.369</v>
      </c>
      <c r="C1574">
        <f>Weighting!$F$14</f>
        <v>0</v>
      </c>
      <c r="D1574" t="b">
        <f>IF(C1574=1,'Data Transformation'!$G$3+0.5*'Data Transformation'!$W$25,IF(C1575=1,D1575-'Data Transformation'!$W$25,FALSE))</f>
        <v>0</v>
      </c>
      <c r="E1574" t="str">
        <f t="array" ref="E1574">IF(ISLOGICAL(D1574),"",FREQUENCY(IF('Data Transformation'!$B$425:$B$8425='Bin Analysis'!$B1563,'Data Transformation'!$G$425:$G$8425),D1574))</f>
        <v/>
      </c>
      <c r="F1574" t="str">
        <f t="shared" si="195"/>
        <v/>
      </c>
      <c r="G1574">
        <f>Weighting!$H$14</f>
        <v>0</v>
      </c>
      <c r="H1574">
        <f t="array" ref="H1574">FREQUENCY(IF('Data Transformation'!$B$4:$B$8425=B1563,'Data Transformation'!$G$4:$G$8425),'Bin Analysis'!$B1574)</f>
        <v>18</v>
      </c>
      <c r="I1574">
        <f t="shared" si="196"/>
        <v>0</v>
      </c>
      <c r="J1574">
        <f t="shared" si="197"/>
        <v>0</v>
      </c>
      <c r="K1574">
        <f>J1574*Weighting!$W$14</f>
        <v>0</v>
      </c>
      <c r="M1574" s="14"/>
    </row>
    <row r="1575" spans="1:13" x14ac:dyDescent="0.25">
      <c r="A1575" s="32">
        <f>IF(Weighting!$P$15&gt;0,B1575,"")</f>
        <v>1.5000009999999999</v>
      </c>
      <c r="B1575">
        <f>Weighting!$C$15</f>
        <v>1.5000009999999999</v>
      </c>
      <c r="C1575">
        <f>Weighting!$F$15</f>
        <v>0</v>
      </c>
      <c r="D1575" t="b">
        <f>IF(C1575=1,'Data Transformation'!$G$3+0.5*'Data Transformation'!$W$25,IF(C1576=1,D1576-'Data Transformation'!$W$25,FALSE))</f>
        <v>0</v>
      </c>
      <c r="E1575" t="str">
        <f t="array" ref="E1575">IF(ISLOGICAL(D1575),"",FREQUENCY(IF('Data Transformation'!$B$425:$B$8425='Bin Analysis'!$B1563,'Data Transformation'!$G$425:$G$8425),D1575))</f>
        <v/>
      </c>
      <c r="F1575" t="str">
        <f t="shared" si="195"/>
        <v/>
      </c>
      <c r="G1575">
        <f>Weighting!$H$15</f>
        <v>0</v>
      </c>
      <c r="H1575">
        <f t="array" ref="H1575">FREQUENCY(IF('Data Transformation'!$B$4:$B$8425=B1563,'Data Transformation'!$G$4:$G$8425),'Bin Analysis'!$B1575)</f>
        <v>18</v>
      </c>
      <c r="I1575">
        <f t="shared" si="196"/>
        <v>0</v>
      </c>
      <c r="J1575">
        <f t="shared" si="197"/>
        <v>0</v>
      </c>
      <c r="K1575">
        <f>J1575*Weighting!$W$15</f>
        <v>0</v>
      </c>
      <c r="M1575" s="14"/>
    </row>
    <row r="1576" spans="1:13" x14ac:dyDescent="0.25">
      <c r="A1576" s="32" t="str">
        <f>IF(Weighting!$P$16&gt;0,B1576,"")</f>
        <v/>
      </c>
      <c r="B1576">
        <f>Weighting!$C$16</f>
        <v>1.631</v>
      </c>
      <c r="C1576">
        <f>Weighting!$F$16</f>
        <v>0</v>
      </c>
      <c r="D1576" t="b">
        <f>IF(C1576=1,'Data Transformation'!$G$3+0.5*'Data Transformation'!$W$25,IF(C1577=1,D1577-'Data Transformation'!$W$25,FALSE))</f>
        <v>0</v>
      </c>
      <c r="E1576" t="str">
        <f t="array" ref="E1576">IF(ISLOGICAL(D1576),"",FREQUENCY(IF('Data Transformation'!$B$425:$B$8425='Bin Analysis'!$B1563,'Data Transformation'!$G$425:$G$8425),D1576))</f>
        <v/>
      </c>
      <c r="F1576" t="str">
        <f t="shared" si="195"/>
        <v/>
      </c>
      <c r="G1576">
        <f>Weighting!$H$16</f>
        <v>0</v>
      </c>
      <c r="H1576">
        <f t="array" ref="H1576">FREQUENCY(IF('Data Transformation'!$B$4:$B$8425=B1563,'Data Transformation'!$G$4:$G$8425),'Bin Analysis'!$B1576)</f>
        <v>18</v>
      </c>
      <c r="I1576">
        <f t="shared" si="196"/>
        <v>0</v>
      </c>
      <c r="J1576">
        <f t="shared" si="197"/>
        <v>0</v>
      </c>
      <c r="K1576">
        <f>J1576*Weighting!$W$16</f>
        <v>0</v>
      </c>
      <c r="M1576" s="14"/>
    </row>
    <row r="1577" spans="1:13" x14ac:dyDescent="0.25">
      <c r="A1577" s="32" t="str">
        <f>IF(Weighting!$P$17&gt;0,B1577,"")</f>
        <v/>
      </c>
      <c r="B1577">
        <f>Weighting!$C$17</f>
        <v>1.762</v>
      </c>
      <c r="C1577">
        <f>Weighting!$F$17</f>
        <v>0</v>
      </c>
      <c r="D1577" t="b">
        <f>IF(C1577=1,'Data Transformation'!$G$3+0.5*'Data Transformation'!$W$25,IF(C1578=1,D1578-'Data Transformation'!$W$25,FALSE))</f>
        <v>0</v>
      </c>
      <c r="E1577" t="str">
        <f t="array" ref="E1577">IF(ISLOGICAL(D1577),"",FREQUENCY(IF('Data Transformation'!$B$425:$B$8425='Bin Analysis'!$B1563,'Data Transformation'!$G$425:$G$8425),D1577))</f>
        <v/>
      </c>
      <c r="F1577" t="str">
        <f t="shared" si="195"/>
        <v/>
      </c>
      <c r="G1577">
        <f>Weighting!$H$17</f>
        <v>0</v>
      </c>
      <c r="H1577">
        <f t="array" ref="H1577">FREQUENCY(IF('Data Transformation'!$B$4:$B$8425=B1563,'Data Transformation'!$G$4:$G$8425),'Bin Analysis'!$B1577)</f>
        <v>18</v>
      </c>
      <c r="I1577">
        <f t="shared" si="196"/>
        <v>0</v>
      </c>
      <c r="J1577">
        <f t="shared" si="197"/>
        <v>0</v>
      </c>
      <c r="K1577">
        <f>J1577*Weighting!$W$17</f>
        <v>0</v>
      </c>
      <c r="M1577" s="14"/>
    </row>
    <row r="1578" spans="1:13" x14ac:dyDescent="0.25">
      <c r="A1578" s="32" t="str">
        <f>IF(Weighting!$P$18&gt;0,B1578,"")</f>
        <v/>
      </c>
      <c r="B1578">
        <f>Weighting!$C$18</f>
        <v>1.893</v>
      </c>
      <c r="C1578">
        <f>Weighting!$F$18</f>
        <v>0</v>
      </c>
      <c r="D1578" t="b">
        <f>IF(C1578=1,'Data Transformation'!$G$3+0.5*'Data Transformation'!$W$25,IF(C1579=1,D1579-'Data Transformation'!$W$25,FALSE))</f>
        <v>0</v>
      </c>
      <c r="E1578" t="str">
        <f t="array" ref="E1578">IF(ISLOGICAL(D1578),"",FREQUENCY(IF('Data Transformation'!$B$425:$B$8425='Bin Analysis'!$B1563,'Data Transformation'!$G$425:$G$8425),D1578))</f>
        <v/>
      </c>
      <c r="F1578" t="str">
        <f t="shared" si="195"/>
        <v/>
      </c>
      <c r="G1578">
        <f>Weighting!$H$18</f>
        <v>0</v>
      </c>
      <c r="H1578">
        <f t="array" ref="H1578">FREQUENCY(IF('Data Transformation'!$B$4:$B$8425=B1563,'Data Transformation'!$G$4:$G$8425),'Bin Analysis'!$B1578)</f>
        <v>18</v>
      </c>
      <c r="I1578">
        <f t="shared" si="196"/>
        <v>0</v>
      </c>
      <c r="J1578">
        <f t="shared" si="197"/>
        <v>0</v>
      </c>
      <c r="K1578">
        <f>J1578*Weighting!$W$18</f>
        <v>0</v>
      </c>
      <c r="M1578" s="14"/>
    </row>
    <row r="1579" spans="1:13" x14ac:dyDescent="0.25">
      <c r="A1579" s="32" t="str">
        <f>IF(Weighting!$P$19&gt;0,B1579,"")</f>
        <v/>
      </c>
      <c r="B1579">
        <f>Weighting!$C$19</f>
        <v>2.024</v>
      </c>
      <c r="C1579">
        <f>Weighting!$F$19</f>
        <v>0</v>
      </c>
      <c r="D1579" t="b">
        <f>IF(C1579=1,'Data Transformation'!$G$3+0.5*'Data Transformation'!$W$25,IF(C1580=1,D1580-'Data Transformation'!$W$25,FALSE))</f>
        <v>0</v>
      </c>
      <c r="E1579" t="str">
        <f t="array" ref="E1579">IF(ISLOGICAL(D1579),"",FREQUENCY(IF('Data Transformation'!$B$425:$B$8425='Bin Analysis'!$B1563,'Data Transformation'!$G$425:$G$8425),D1579))</f>
        <v/>
      </c>
      <c r="F1579" t="str">
        <f t="shared" si="195"/>
        <v/>
      </c>
      <c r="G1579">
        <f>Weighting!$H$19</f>
        <v>0</v>
      </c>
      <c r="H1579">
        <f t="array" ref="H1579">FREQUENCY(IF('Data Transformation'!$B$4:$B$8425=B1563,'Data Transformation'!$G$4:$G$8425),'Bin Analysis'!$B1579)</f>
        <v>18</v>
      </c>
      <c r="I1579">
        <f t="shared" si="196"/>
        <v>0</v>
      </c>
      <c r="J1579">
        <f t="shared" si="197"/>
        <v>0</v>
      </c>
      <c r="K1579">
        <f>J1579*Weighting!$W$19</f>
        <v>0</v>
      </c>
      <c r="M1579" s="14"/>
    </row>
    <row r="1580" spans="1:13" x14ac:dyDescent="0.25">
      <c r="A1580" s="32" t="str">
        <f>IF(Weighting!$P$20&gt;0,B1580,"")</f>
        <v/>
      </c>
      <c r="B1580">
        <f>Weighting!$C$20</f>
        <v>2.1550000000000002</v>
      </c>
      <c r="C1580">
        <f>Weighting!$F$20</f>
        <v>0</v>
      </c>
      <c r="D1580" t="b">
        <f>IF(C1580=1,'Data Transformation'!$G$3+0.5*'Data Transformation'!$W$25,IF(C1581=1,D1581-'Data Transformation'!$W$25,FALSE))</f>
        <v>0</v>
      </c>
      <c r="E1580" t="str">
        <f t="array" ref="E1580">IF(ISLOGICAL(D1580),"",FREQUENCY(IF('Data Transformation'!$B$425:$B$8425='Bin Analysis'!$B1563,'Data Transformation'!$G$425:$G$8425),D1580))</f>
        <v/>
      </c>
      <c r="F1580" t="str">
        <f t="shared" si="195"/>
        <v/>
      </c>
      <c r="G1580">
        <f>Weighting!$H$20</f>
        <v>0</v>
      </c>
      <c r="H1580">
        <f t="array" ref="H1580">FREQUENCY(IF('Data Transformation'!$B$4:$B$8425=B1563,'Data Transformation'!$G$4:$G$8425),'Bin Analysis'!$B1580)</f>
        <v>18</v>
      </c>
      <c r="I1580">
        <f t="shared" si="196"/>
        <v>0</v>
      </c>
      <c r="J1580">
        <f t="shared" si="197"/>
        <v>0</v>
      </c>
      <c r="K1580">
        <f>J1580*Weighting!$W$20</f>
        <v>0</v>
      </c>
      <c r="M1580" s="14"/>
    </row>
    <row r="1581" spans="1:13" x14ac:dyDescent="0.25">
      <c r="A1581" s="32" t="str">
        <f>IF(Weighting!$P$21&gt;0,B1581,"")</f>
        <v/>
      </c>
      <c r="B1581">
        <f>Weighting!$C$21</f>
        <v>2.2860000000000005</v>
      </c>
      <c r="C1581">
        <f>Weighting!$F$21</f>
        <v>0</v>
      </c>
      <c r="D1581" t="b">
        <f>IF(C1581=1,'Data Transformation'!$G$3+0.5*'Data Transformation'!$W$25,IF(C1582=1,D1582-'Data Transformation'!$W$25,FALSE))</f>
        <v>0</v>
      </c>
      <c r="E1581" t="str">
        <f t="array" ref="E1581">IF(ISLOGICAL(D1581),"",FREQUENCY(IF('Data Transformation'!$B$425:$B$8425='Bin Analysis'!$B1563,'Data Transformation'!$G$425:$G$8425),D1581))</f>
        <v/>
      </c>
      <c r="F1581" t="str">
        <f t="shared" si="195"/>
        <v/>
      </c>
      <c r="G1581">
        <f>Weighting!$H$21</f>
        <v>0</v>
      </c>
      <c r="H1581">
        <f t="array" ref="H1581">FREQUENCY(IF('Data Transformation'!$B$4:$B$8425=B1563,'Data Transformation'!$G$4:$G$8425),'Bin Analysis'!$B1581)</f>
        <v>18</v>
      </c>
      <c r="I1581">
        <f t="shared" si="196"/>
        <v>0</v>
      </c>
      <c r="J1581">
        <f t="shared" si="197"/>
        <v>0</v>
      </c>
      <c r="K1581">
        <f>J1581*Weighting!$W$21</f>
        <v>0</v>
      </c>
      <c r="M1581" s="14"/>
    </row>
    <row r="1582" spans="1:13" x14ac:dyDescent="0.25">
      <c r="A1582" s="32" t="str">
        <f>IF(Weighting!$P$22&gt;0,B1582,"")</f>
        <v/>
      </c>
      <c r="B1582">
        <f>Weighting!$C$22</f>
        <v>2.4170000000000007</v>
      </c>
      <c r="C1582">
        <f>Weighting!$F$22</f>
        <v>0</v>
      </c>
      <c r="D1582" t="b">
        <f>IF(C1582=1,'Data Transformation'!$G$3+0.5*'Data Transformation'!$W$25,IF(C1583=1,D1583-'Data Transformation'!$W$25,FALSE))</f>
        <v>0</v>
      </c>
      <c r="E1582" t="str">
        <f t="array" ref="E1582">IF(ISLOGICAL(D1582),"",FREQUENCY(IF('Data Transformation'!$B$425:$B$8425='Bin Analysis'!$B1563,'Data Transformation'!$G$425:$G$8425),D1582))</f>
        <v/>
      </c>
      <c r="F1582" t="str">
        <f t="shared" si="195"/>
        <v/>
      </c>
      <c r="G1582">
        <f>Weighting!$H$22</f>
        <v>0</v>
      </c>
      <c r="H1582">
        <f t="array" ref="H1582">FREQUENCY(IF('Data Transformation'!$B$4:$B$8425=B1563,'Data Transformation'!$G$4:$G$8425),'Bin Analysis'!$B1582)</f>
        <v>18</v>
      </c>
      <c r="I1582">
        <f t="shared" si="196"/>
        <v>0</v>
      </c>
      <c r="J1582">
        <f t="shared" si="197"/>
        <v>0</v>
      </c>
      <c r="K1582">
        <f>J1582*Weighting!$W$22</f>
        <v>0</v>
      </c>
      <c r="M1582" s="14"/>
    </row>
    <row r="1583" spans="1:13" x14ac:dyDescent="0.25">
      <c r="A1583" s="32" t="str">
        <f>IF(Weighting!$P$23&gt;0,B1583,"")</f>
        <v/>
      </c>
      <c r="B1583">
        <f>Weighting!$C$23</f>
        <v>2.5480000000000009</v>
      </c>
      <c r="C1583">
        <f>Weighting!$F$23</f>
        <v>0</v>
      </c>
      <c r="D1583" t="b">
        <f>IF(C1583=1,'Data Transformation'!$G$3+0.5*'Data Transformation'!$W$25,IF(C1584=1,D1584-'Data Transformation'!$W$25,FALSE))</f>
        <v>0</v>
      </c>
      <c r="E1583" t="str">
        <f t="array" ref="E1583">IF(ISLOGICAL(D1583),"",FREQUENCY(IF('Data Transformation'!$B$425:$B$8425='Bin Analysis'!$B1563,'Data Transformation'!$G$425:$G$8425),D1583))</f>
        <v/>
      </c>
      <c r="F1583" t="str">
        <f t="shared" si="195"/>
        <v/>
      </c>
      <c r="G1583">
        <f>Weighting!$H$23</f>
        <v>0</v>
      </c>
      <c r="H1583">
        <f t="array" ref="H1583">FREQUENCY(IF('Data Transformation'!$B$4:$B$8425=B1563,'Data Transformation'!$G$4:$G$8425),'Bin Analysis'!$B1583)</f>
        <v>18</v>
      </c>
      <c r="I1583">
        <f t="shared" si="196"/>
        <v>0</v>
      </c>
      <c r="J1583">
        <f t="shared" si="197"/>
        <v>0</v>
      </c>
      <c r="K1583">
        <f>J1583*Weighting!$W$23</f>
        <v>0</v>
      </c>
      <c r="M1583" s="14"/>
    </row>
    <row r="1584" spans="1:13" x14ac:dyDescent="0.25">
      <c r="A1584" s="32" t="str">
        <f>IF(Weighting!$P$24&gt;0,B1584,"")</f>
        <v/>
      </c>
      <c r="B1584">
        <f>Weighting!$C$24</f>
        <v>2.6790000000000012</v>
      </c>
      <c r="C1584">
        <f>Weighting!$F$24</f>
        <v>0</v>
      </c>
      <c r="D1584" t="b">
        <f>IF(C1584=1,'Data Transformation'!$G$3+0.5*'Data Transformation'!$W$25,IF(C1585=1,D1585-'Data Transformation'!$W$25,FALSE))</f>
        <v>0</v>
      </c>
      <c r="E1584" t="str">
        <f t="array" ref="E1584">IF(ISLOGICAL(D1584),"",FREQUENCY(IF('Data Transformation'!$B$425:$B$8425='Bin Analysis'!$B1563,'Data Transformation'!$G$425:$G$8425),D1584))</f>
        <v/>
      </c>
      <c r="F1584" t="str">
        <f t="shared" si="195"/>
        <v/>
      </c>
      <c r="G1584">
        <f>Weighting!$H$24</f>
        <v>0</v>
      </c>
      <c r="H1584">
        <f t="array" ref="H1584">FREQUENCY(IF('Data Transformation'!$B$4:$B$8425=B1563,'Data Transformation'!$G$4:$G$8425),'Bin Analysis'!$B1584)</f>
        <v>18</v>
      </c>
      <c r="I1584">
        <f t="shared" si="196"/>
        <v>0</v>
      </c>
      <c r="J1584">
        <f t="shared" si="197"/>
        <v>0</v>
      </c>
      <c r="K1584">
        <f>J1584*Weighting!$W$24</f>
        <v>0</v>
      </c>
      <c r="M1584" s="14"/>
    </row>
    <row r="1585" spans="1:25" x14ac:dyDescent="0.25">
      <c r="A1585" s="32" t="str">
        <f>IF(Weighting!$P$25&gt;0,B1585,"")</f>
        <v/>
      </c>
      <c r="B1585">
        <f>Weighting!$C$25</f>
        <v>2.8100000000000014</v>
      </c>
      <c r="C1585">
        <f>Weighting!$F$25</f>
        <v>0</v>
      </c>
      <c r="D1585" t="b">
        <f>IF(C1585=1,'Data Transformation'!$G$3+0.5*'Data Transformation'!$W$25,IF(C1586=1,D1586-'Data Transformation'!$W$25,FALSE))</f>
        <v>0</v>
      </c>
      <c r="E1585" t="str">
        <f t="array" ref="E1585">IF(ISLOGICAL(D1585),"",FREQUENCY(IF('Data Transformation'!$B$425:$B$8425='Bin Analysis'!$B1563,'Data Transformation'!$G$425:$G$8425),D1585))</f>
        <v/>
      </c>
      <c r="F1585" t="str">
        <f t="shared" si="195"/>
        <v/>
      </c>
      <c r="G1585">
        <f>Weighting!$H$25</f>
        <v>0</v>
      </c>
      <c r="H1585">
        <f t="array" ref="H1585">FREQUENCY(IF('Data Transformation'!$B$4:$B$8425=B1563,'Data Transformation'!$G$4:$G$8425),'Bin Analysis'!$B1585)</f>
        <v>18</v>
      </c>
      <c r="I1585">
        <f t="shared" si="196"/>
        <v>0</v>
      </c>
      <c r="J1585">
        <f t="shared" si="197"/>
        <v>0</v>
      </c>
      <c r="K1585">
        <f>J1585*Weighting!$W$25</f>
        <v>0</v>
      </c>
      <c r="M1585" s="14"/>
    </row>
    <row r="1586" spans="1:25" x14ac:dyDescent="0.25">
      <c r="O1586"/>
      <c r="P1586"/>
      <c r="Q1586"/>
      <c r="R1586"/>
    </row>
    <row r="1587" spans="1:25" ht="23.25" x14ac:dyDescent="0.35">
      <c r="A1587" s="21" t="s">
        <v>0</v>
      </c>
      <c r="B1587" s="21">
        <f>IFERROR(VLOOKUP(C1587,'Data Transformation'!$L$6:$M$426,2,FALSE),"")</f>
        <v>66</v>
      </c>
      <c r="C1587" s="21">
        <f>C1563+1</f>
        <v>66</v>
      </c>
      <c r="D1587" s="21"/>
      <c r="E1587" s="21"/>
      <c r="F1587" s="21"/>
      <c r="G1587" s="21"/>
      <c r="H1587" s="22"/>
      <c r="I1587" s="22"/>
      <c r="J1587" s="22"/>
      <c r="K1587" s="21"/>
      <c r="L1587" s="21">
        <f>B1587</f>
        <v>66</v>
      </c>
      <c r="M1587" s="23">
        <f>INDEX('Data Transformation'!$O$4:$O$424,MATCH($B1587,'Data Transformation'!$M$4:$M$424,0),MATCH($M$2,'Data Transformation'!$O$3,0))</f>
        <v>14</v>
      </c>
      <c r="N1587" s="27">
        <f>IF('Input and Summary Results'!$J$16="minimum",'Bin Analysis'!X1588/(M1587-1),'Bin Analysis'!Y1587/('Bin Analysis'!M1587-1))</f>
        <v>0.15384615384615385</v>
      </c>
      <c r="O1587" s="27">
        <f>IF(M1587=FALSE,NA(),(VLOOKUP(1,C1590:K1609,4,FALSE))/(M1587-1))</f>
        <v>0.76923076923076927</v>
      </c>
      <c r="P1587" s="27">
        <f>IF(M1587=FALSE,NA(),SUM(J1590:J1609)/Weighting!$S$5)</f>
        <v>0.4</v>
      </c>
      <c r="Q1587" s="27">
        <f>IF(M1587=FALSE,NA(),SUM(K1590:K1609)/Weighting!$S$6)</f>
        <v>0.34782608695652173</v>
      </c>
      <c r="R1587" s="27">
        <f>IF(M1587=FALSE,NA(),(VLOOKUP(1,G1590:K1609,3,FALSE))/(M1587-1))</f>
        <v>0</v>
      </c>
      <c r="S1587" s="22" t="str">
        <f>IF(M1587=FALSE,NA(),IF(SUM(J1590:J1609)=2,"yes","no"))</f>
        <v>no</v>
      </c>
      <c r="X1587" s="2" cm="2">
        <f t="array" ref="X1587:X1588">FREQUENCY(IF('Data Transformation'!$B$425:$B$6424='Bin Analysis'!L1587,'Data Transformation'!$G$425:$G$6424),'Data Transformation'!$U$11)</f>
        <v>11</v>
      </c>
      <c r="Y1587" s="2" cm="2">
        <f t="array" ref="Y1587:Y1588">FREQUENCY(IF('Data Transformation'!$B$425:$B$6424='Bin Analysis'!L1587,'Data Transformation'!$G$425:$G$6424),'Data Transformation'!$U$12)</f>
        <v>1</v>
      </c>
    </row>
    <row r="1588" spans="1:25" x14ac:dyDescent="0.25">
      <c r="A1588" s="14" t="s">
        <v>67</v>
      </c>
      <c r="B1588" t="s">
        <v>47</v>
      </c>
      <c r="C1588" t="s">
        <v>5</v>
      </c>
      <c r="D1588" t="s">
        <v>100</v>
      </c>
      <c r="E1588" t="s">
        <v>101</v>
      </c>
      <c r="F1588" t="s">
        <v>102</v>
      </c>
      <c r="G1588" t="s">
        <v>70</v>
      </c>
      <c r="H1588" t="s">
        <v>31</v>
      </c>
      <c r="I1588" t="s">
        <v>32</v>
      </c>
      <c r="J1588" t="s">
        <v>46</v>
      </c>
      <c r="K1588" s="14" t="s">
        <v>45</v>
      </c>
      <c r="M1588" s="14"/>
      <c r="X1588" s="2">
        <v>2</v>
      </c>
      <c r="Y1588" s="2">
        <v>12</v>
      </c>
    </row>
    <row r="1589" spans="1:25" x14ac:dyDescent="0.25">
      <c r="A1589" s="32"/>
      <c r="D1589" t="b">
        <f>IF(C1589=1,'Data Transformation'!$G$3+0.5*'Data Transformation'!$W$25,IF(C1590=1,D1590-'Data Transformation'!$W$25,FALSE))</f>
        <v>0</v>
      </c>
      <c r="E1589" t="str">
        <f t="array" ref="E1589">IF(ISLOGICAL(D1589),"",FREQUENCY(IF('Data Transformation'!$B$425:$B$8425='Bin Analysis'!$B1587,'Data Transformation'!$G$425:$G$8425),D1589))</f>
        <v/>
      </c>
      <c r="F1589" t="str">
        <f>IF(ISLOGICAL(D1589),"",E1589-E1588)</f>
        <v/>
      </c>
      <c r="M1589" s="14"/>
    </row>
    <row r="1590" spans="1:25" x14ac:dyDescent="0.25">
      <c r="A1590" s="32">
        <f>IF(Weighting!$P$6&gt;0,B1590,"")</f>
        <v>0.32100000000000001</v>
      </c>
      <c r="B1590">
        <f>Weighting!$C$6</f>
        <v>0.32100000000000001</v>
      </c>
      <c r="C1590">
        <f>Weighting!$F$6</f>
        <v>0</v>
      </c>
      <c r="D1590" t="b">
        <f>IF(C1590=1,'Data Transformation'!$G$3+0.5*'Data Transformation'!$W$25,IF(C1591=1,D1591-'Data Transformation'!$W$25,FALSE))</f>
        <v>0</v>
      </c>
      <c r="E1590" t="str">
        <f t="array" ref="E1590">IF(ISLOGICAL(D1590),"",FREQUENCY(IF('Data Transformation'!$B$425:$B$8425='Bin Analysis'!$B1587,'Data Transformation'!$G$425:$G$8425),D1590))</f>
        <v/>
      </c>
      <c r="F1590" t="str">
        <f>IF(ISLOGICAL(D1590),"",E1590-E1589)</f>
        <v/>
      </c>
      <c r="G1590">
        <f>Weighting!$H$6</f>
        <v>1</v>
      </c>
      <c r="H1590">
        <f t="array" ref="H1590">FREQUENCY(IF('Data Transformation'!$B$4:$B$8425=B1587,'Data Transformation'!$G$4:$G$8425),'Bin Analysis'!$B1590)</f>
        <v>0</v>
      </c>
      <c r="I1590">
        <f>H1590-H1589</f>
        <v>0</v>
      </c>
      <c r="J1590">
        <f>IF(I1590=0,0,1)</f>
        <v>0</v>
      </c>
      <c r="K1590">
        <f>J1590*Weighting!$W$6</f>
        <v>0</v>
      </c>
      <c r="M1590" s="14"/>
    </row>
    <row r="1591" spans="1:25" x14ac:dyDescent="0.25">
      <c r="A1591" s="32">
        <f>IF(Weighting!$P$7&gt;0,B1591,"")</f>
        <v>0.45200000000000001</v>
      </c>
      <c r="B1591">
        <f>Weighting!$C$7</f>
        <v>0.45200000000000001</v>
      </c>
      <c r="C1591">
        <f>Weighting!$F$7</f>
        <v>0</v>
      </c>
      <c r="D1591" t="b">
        <f>IF(C1591=1,'Data Transformation'!$G$3+0.5*'Data Transformation'!$W$25,IF(C1592=1,D1592-'Data Transformation'!$W$25,FALSE))</f>
        <v>0</v>
      </c>
      <c r="E1591" t="str">
        <f t="array" ref="E1591">IF(ISLOGICAL(D1591),"",FREQUENCY(IF('Data Transformation'!$B$425:$B$8425='Bin Analysis'!$B1587,'Data Transformation'!$G$425:$G$8425),D1591))</f>
        <v/>
      </c>
      <c r="F1591" t="str">
        <f t="shared" ref="F1591:F1609" si="198">IF(ISLOGICAL(D1591),"",E1591-E1590)</f>
        <v/>
      </c>
      <c r="G1591">
        <f>Weighting!$H$7</f>
        <v>0</v>
      </c>
      <c r="H1591">
        <f t="array" ref="H1591">FREQUENCY(IF('Data Transformation'!$B$4:$B$8425=B1587,'Data Transformation'!$G$4:$G$8425),'Bin Analysis'!$B1591)</f>
        <v>0</v>
      </c>
      <c r="I1591">
        <f t="shared" ref="I1591:I1609" si="199">H1591-H1590</f>
        <v>0</v>
      </c>
      <c r="J1591">
        <f>IF(I1591=0,0,1)</f>
        <v>0</v>
      </c>
      <c r="K1591">
        <f>J1591*Weighting!$W$7</f>
        <v>0</v>
      </c>
      <c r="M1591" s="14"/>
    </row>
    <row r="1592" spans="1:25" x14ac:dyDescent="0.25">
      <c r="A1592" s="32">
        <f>IF(Weighting!$P$8&gt;0,B1592,"")</f>
        <v>0.58299999999999996</v>
      </c>
      <c r="B1592">
        <f>Weighting!$C$8</f>
        <v>0.58299999999999996</v>
      </c>
      <c r="C1592">
        <f>Weighting!$F$8</f>
        <v>0</v>
      </c>
      <c r="D1592" t="b">
        <f>IF(C1592=1,'Data Transformation'!$G$3+0.5*'Data Transformation'!$W$25,IF(C1593=1,D1593-'Data Transformation'!$W$25,FALSE))</f>
        <v>0</v>
      </c>
      <c r="E1592" t="str">
        <f t="array" ref="E1592">IF(ISLOGICAL(D1592),"",FREQUENCY(IF('Data Transformation'!$B$425:$B$8425='Bin Analysis'!$B1587,'Data Transformation'!$G$425:$G$8425),D1592))</f>
        <v/>
      </c>
      <c r="F1592" t="str">
        <f t="shared" si="198"/>
        <v/>
      </c>
      <c r="G1592">
        <f>Weighting!$H$8</f>
        <v>0</v>
      </c>
      <c r="H1592">
        <f t="array" ref="H1592">FREQUENCY(IF('Data Transformation'!$B$4:$B$8425=B1587,'Data Transformation'!$G$4:$G$8425),'Bin Analysis'!$B1592)</f>
        <v>1</v>
      </c>
      <c r="I1592">
        <f t="shared" si="199"/>
        <v>1</v>
      </c>
      <c r="J1592">
        <f t="shared" ref="J1592:J1609" si="200">IF(I1592=0,0,1)</f>
        <v>1</v>
      </c>
      <c r="K1592">
        <f>J1592*Weighting!$W$8</f>
        <v>3</v>
      </c>
      <c r="M1592" s="14"/>
    </row>
    <row r="1593" spans="1:25" x14ac:dyDescent="0.25">
      <c r="A1593" s="32">
        <f>IF(Weighting!$P$9&gt;0,B1593,"")</f>
        <v>0.71399999999999997</v>
      </c>
      <c r="B1593" s="50">
        <f>Weighting!$C$9</f>
        <v>0.71399999999999997</v>
      </c>
      <c r="C1593">
        <f>Weighting!$F$9</f>
        <v>0</v>
      </c>
      <c r="D1593" t="b">
        <f>IF(C1593=1,'Data Transformation'!$G$3+0.5*'Data Transformation'!$W$25,IF(C1594=1,D1594-'Data Transformation'!$W$25,FALSE))</f>
        <v>0</v>
      </c>
      <c r="E1593" t="str">
        <f t="array" ref="E1593">IF(ISLOGICAL(D1593),"",FREQUENCY(IF('Data Transformation'!$B$425:$B$8425='Bin Analysis'!$B1587,'Data Transformation'!$G$425:$G$8425),D1593))</f>
        <v/>
      </c>
      <c r="F1593" t="str">
        <f t="shared" si="198"/>
        <v/>
      </c>
      <c r="G1593">
        <f>Weighting!$H$9</f>
        <v>0</v>
      </c>
      <c r="H1593">
        <f t="array" ref="H1593">FREQUENCY(IF('Data Transformation'!$B$4:$B$8425=B1587,'Data Transformation'!$G$4:$G$8425),'Bin Analysis'!$B1593)</f>
        <v>1</v>
      </c>
      <c r="I1593">
        <f t="shared" si="199"/>
        <v>0</v>
      </c>
      <c r="J1593">
        <f t="shared" si="200"/>
        <v>0</v>
      </c>
      <c r="K1593">
        <f>J1593*Weighting!$W$9</f>
        <v>0</v>
      </c>
      <c r="M1593" s="14"/>
    </row>
    <row r="1594" spans="1:25" x14ac:dyDescent="0.25">
      <c r="A1594" s="32">
        <f>IF(Weighting!$P$10&gt;0,B1594,"")</f>
        <v>0.84499999999999997</v>
      </c>
      <c r="B1594">
        <f>Weighting!$C$10</f>
        <v>0.84499999999999997</v>
      </c>
      <c r="C1594">
        <f>Weighting!$F$10</f>
        <v>0</v>
      </c>
      <c r="D1594" t="b">
        <f>IF(C1594=1,'Data Transformation'!$G$3+0.5*'Data Transformation'!$W$25,IF(C1595=1,D1595-'Data Transformation'!$W$25,FALSE))</f>
        <v>0</v>
      </c>
      <c r="E1594" t="str">
        <f t="array" ref="E1594">IF(ISLOGICAL(D1594),"",FREQUENCY(IF('Data Transformation'!$B$425:$B$8425='Bin Analysis'!$B1587,'Data Transformation'!$G$425:$G$8425),D1594))</f>
        <v/>
      </c>
      <c r="F1594" t="str">
        <f t="shared" si="198"/>
        <v/>
      </c>
      <c r="G1594">
        <f>Weighting!$H$10</f>
        <v>0</v>
      </c>
      <c r="H1594">
        <f t="array" ref="H1594">FREQUENCY(IF('Data Transformation'!$B$4:$B$8425=B1587,'Data Transformation'!$G$4:$G$8425),'Bin Analysis'!$B1594)</f>
        <v>1</v>
      </c>
      <c r="I1594">
        <f t="shared" si="199"/>
        <v>0</v>
      </c>
      <c r="J1594">
        <f t="shared" si="200"/>
        <v>0</v>
      </c>
      <c r="K1594">
        <f>J1594*Weighting!$W$10</f>
        <v>0</v>
      </c>
      <c r="M1594" s="14"/>
    </row>
    <row r="1595" spans="1:25" x14ac:dyDescent="0.25">
      <c r="A1595" s="32">
        <f>IF(Weighting!$P$11&gt;0,B1595,"")</f>
        <v>0.97599999999999998</v>
      </c>
      <c r="B1595">
        <f>Weighting!$C$11</f>
        <v>0.97599999999999998</v>
      </c>
      <c r="C1595">
        <f>Weighting!$F$11</f>
        <v>0</v>
      </c>
      <c r="D1595">
        <f>IF(C1595=1,'Data Transformation'!$G$3+0.5*'Data Transformation'!$W$25,IF(C1596=1,D1596-'Data Transformation'!$W$25,FALSE))</f>
        <v>0.86899999999999999</v>
      </c>
      <c r="E1595">
        <f t="array" ref="E1595">IF(ISLOGICAL(D1595),"",FREQUENCY(IF('Data Transformation'!$B$425:$B$8425='Bin Analysis'!$B1587,'Data Transformation'!$G$425:$G$8425),D1595))</f>
        <v>1</v>
      </c>
      <c r="F1595" t="e">
        <f t="shared" si="198"/>
        <v>#VALUE!</v>
      </c>
      <c r="G1595">
        <f>Weighting!$H$11</f>
        <v>0</v>
      </c>
      <c r="H1595">
        <f t="array" ref="H1595">FREQUENCY(IF('Data Transformation'!$B$4:$B$8425=B1587,'Data Transformation'!$G$4:$G$8425),'Bin Analysis'!$B1595)</f>
        <v>4</v>
      </c>
      <c r="I1595">
        <f t="shared" si="199"/>
        <v>3</v>
      </c>
      <c r="J1595">
        <f t="shared" si="200"/>
        <v>1</v>
      </c>
      <c r="K1595">
        <f>J1595*Weighting!$W$11</f>
        <v>2</v>
      </c>
      <c r="M1595" s="14"/>
    </row>
    <row r="1596" spans="1:25" x14ac:dyDescent="0.25">
      <c r="A1596" s="32">
        <f>IF(Weighting!$P$12&gt;0,B1596,"")</f>
        <v>1.107</v>
      </c>
      <c r="B1596">
        <f>Weighting!$C$12</f>
        <v>1.107</v>
      </c>
      <c r="C1596">
        <f>Weighting!$F$12</f>
        <v>1</v>
      </c>
      <c r="D1596">
        <f>IF(C1596=1,'Data Transformation'!$G$3+0.5*'Data Transformation'!$W$25,IF(C1597=1,D1597-'Data Transformation'!$W$25,FALSE))</f>
        <v>1.131</v>
      </c>
      <c r="E1596">
        <f t="array" ref="E1596">IF(ISLOGICAL(D1596),"",FREQUENCY(IF('Data Transformation'!$B$425:$B$8425='Bin Analysis'!$B1587,'Data Transformation'!$G$425:$G$8425),D1596))</f>
        <v>11</v>
      </c>
      <c r="F1596">
        <f t="shared" si="198"/>
        <v>10</v>
      </c>
      <c r="G1596">
        <f>Weighting!$H$12</f>
        <v>0</v>
      </c>
      <c r="H1596">
        <f t="array" ref="H1596">FREQUENCY(IF('Data Transformation'!$B$4:$B$8425=B1587,'Data Transformation'!$G$4:$G$8425),'Bin Analysis'!$B1596)</f>
        <v>12</v>
      </c>
      <c r="I1596">
        <f t="shared" si="199"/>
        <v>8</v>
      </c>
      <c r="J1596">
        <f t="shared" si="200"/>
        <v>1</v>
      </c>
      <c r="K1596">
        <f>J1596*Weighting!$W$12</f>
        <v>1</v>
      </c>
      <c r="M1596" s="14"/>
    </row>
    <row r="1597" spans="1:25" x14ac:dyDescent="0.25">
      <c r="A1597" s="32">
        <f>IF(Weighting!$P$13&gt;0,B1597,"")</f>
        <v>1.238</v>
      </c>
      <c r="B1597">
        <f>Weighting!$C$13</f>
        <v>1.238</v>
      </c>
      <c r="C1597">
        <f>Weighting!$F$13</f>
        <v>0</v>
      </c>
      <c r="D1597" t="b">
        <f>IF(C1597=1,'Data Transformation'!$G$3+0.5*'Data Transformation'!$W$25,IF(C1598=1,D1598-'Data Transformation'!$W$25,FALSE))</f>
        <v>0</v>
      </c>
      <c r="E1597" t="str">
        <f t="array" ref="E1597">IF(ISLOGICAL(D1597),"",FREQUENCY(IF('Data Transformation'!$B$425:$B$8425='Bin Analysis'!$B1587,'Data Transformation'!$G$425:$G$8425),D1597))</f>
        <v/>
      </c>
      <c r="F1597" t="str">
        <f t="shared" si="198"/>
        <v/>
      </c>
      <c r="G1597">
        <f>Weighting!$H$13</f>
        <v>0</v>
      </c>
      <c r="H1597">
        <f t="array" ref="H1597">FREQUENCY(IF('Data Transformation'!$B$4:$B$8425=B1587,'Data Transformation'!$G$4:$G$8425),'Bin Analysis'!$B1597)</f>
        <v>14</v>
      </c>
      <c r="I1597">
        <f t="shared" si="199"/>
        <v>2</v>
      </c>
      <c r="J1597">
        <f t="shared" si="200"/>
        <v>1</v>
      </c>
      <c r="K1597">
        <f>J1597*Weighting!$W$13</f>
        <v>2</v>
      </c>
      <c r="M1597" s="14"/>
    </row>
    <row r="1598" spans="1:25" x14ac:dyDescent="0.25">
      <c r="A1598" s="32">
        <f>IF(Weighting!$P$14&gt;0,B1598,"")</f>
        <v>1.369</v>
      </c>
      <c r="B1598">
        <f>Weighting!$C$14</f>
        <v>1.369</v>
      </c>
      <c r="C1598">
        <f>Weighting!$F$14</f>
        <v>0</v>
      </c>
      <c r="D1598" t="b">
        <f>IF(C1598=1,'Data Transformation'!$G$3+0.5*'Data Transformation'!$W$25,IF(C1599=1,D1599-'Data Transformation'!$W$25,FALSE))</f>
        <v>0</v>
      </c>
      <c r="E1598" t="str">
        <f t="array" ref="E1598">IF(ISLOGICAL(D1598),"",FREQUENCY(IF('Data Transformation'!$B$425:$B$8425='Bin Analysis'!$B1587,'Data Transformation'!$G$425:$G$8425),D1598))</f>
        <v/>
      </c>
      <c r="F1598" t="str">
        <f t="shared" si="198"/>
        <v/>
      </c>
      <c r="G1598">
        <f>Weighting!$H$14</f>
        <v>0</v>
      </c>
      <c r="H1598">
        <f t="array" ref="H1598">FREQUENCY(IF('Data Transformation'!$B$4:$B$8425=B1587,'Data Transformation'!$G$4:$G$8425),'Bin Analysis'!$B1598)</f>
        <v>14</v>
      </c>
      <c r="I1598">
        <f t="shared" si="199"/>
        <v>0</v>
      </c>
      <c r="J1598">
        <f t="shared" si="200"/>
        <v>0</v>
      </c>
      <c r="K1598">
        <f>J1598*Weighting!$W$14</f>
        <v>0</v>
      </c>
      <c r="M1598" s="14"/>
    </row>
    <row r="1599" spans="1:25" x14ac:dyDescent="0.25">
      <c r="A1599" s="32">
        <f>IF(Weighting!$P$15&gt;0,B1599,"")</f>
        <v>1.5000009999999999</v>
      </c>
      <c r="B1599">
        <f>Weighting!$C$15</f>
        <v>1.5000009999999999</v>
      </c>
      <c r="C1599">
        <f>Weighting!$F$15</f>
        <v>0</v>
      </c>
      <c r="D1599" t="b">
        <f>IF(C1599=1,'Data Transformation'!$G$3+0.5*'Data Transformation'!$W$25,IF(C1600=1,D1600-'Data Transformation'!$W$25,FALSE))</f>
        <v>0</v>
      </c>
      <c r="E1599" t="str">
        <f t="array" ref="E1599">IF(ISLOGICAL(D1599),"",FREQUENCY(IF('Data Transformation'!$B$425:$B$8425='Bin Analysis'!$B1587,'Data Transformation'!$G$425:$G$8425),D1599))</f>
        <v/>
      </c>
      <c r="F1599" t="str">
        <f t="shared" si="198"/>
        <v/>
      </c>
      <c r="G1599">
        <f>Weighting!$H$15</f>
        <v>0</v>
      </c>
      <c r="H1599">
        <f t="array" ref="H1599">FREQUENCY(IF('Data Transformation'!$B$4:$B$8425=B1587,'Data Transformation'!$G$4:$G$8425),'Bin Analysis'!$B1599)</f>
        <v>14</v>
      </c>
      <c r="I1599">
        <f t="shared" si="199"/>
        <v>0</v>
      </c>
      <c r="J1599">
        <f t="shared" si="200"/>
        <v>0</v>
      </c>
      <c r="K1599">
        <f>J1599*Weighting!$W$15</f>
        <v>0</v>
      </c>
      <c r="M1599" s="14"/>
    </row>
    <row r="1600" spans="1:25" x14ac:dyDescent="0.25">
      <c r="A1600" s="32" t="str">
        <f>IF(Weighting!$P$16&gt;0,B1600,"")</f>
        <v/>
      </c>
      <c r="B1600">
        <f>Weighting!$C$16</f>
        <v>1.631</v>
      </c>
      <c r="C1600">
        <f>Weighting!$F$16</f>
        <v>0</v>
      </c>
      <c r="D1600" t="b">
        <f>IF(C1600=1,'Data Transformation'!$G$3+0.5*'Data Transformation'!$W$25,IF(C1601=1,D1601-'Data Transformation'!$W$25,FALSE))</f>
        <v>0</v>
      </c>
      <c r="E1600" t="str">
        <f t="array" ref="E1600">IF(ISLOGICAL(D1600),"",FREQUENCY(IF('Data Transformation'!$B$425:$B$8425='Bin Analysis'!$B1587,'Data Transformation'!$G$425:$G$8425),D1600))</f>
        <v/>
      </c>
      <c r="F1600" t="str">
        <f t="shared" si="198"/>
        <v/>
      </c>
      <c r="G1600">
        <f>Weighting!$H$16</f>
        <v>0</v>
      </c>
      <c r="H1600">
        <f t="array" ref="H1600">FREQUENCY(IF('Data Transformation'!$B$4:$B$8425=B1587,'Data Transformation'!$G$4:$G$8425),'Bin Analysis'!$B1600)</f>
        <v>14</v>
      </c>
      <c r="I1600">
        <f t="shared" si="199"/>
        <v>0</v>
      </c>
      <c r="J1600">
        <f t="shared" si="200"/>
        <v>0</v>
      </c>
      <c r="K1600">
        <f>J1600*Weighting!$W$16</f>
        <v>0</v>
      </c>
      <c r="M1600" s="14"/>
    </row>
    <row r="1601" spans="1:25" x14ac:dyDescent="0.25">
      <c r="A1601" s="32" t="str">
        <f>IF(Weighting!$P$17&gt;0,B1601,"")</f>
        <v/>
      </c>
      <c r="B1601">
        <f>Weighting!$C$17</f>
        <v>1.762</v>
      </c>
      <c r="C1601">
        <f>Weighting!$F$17</f>
        <v>0</v>
      </c>
      <c r="D1601" t="b">
        <f>IF(C1601=1,'Data Transformation'!$G$3+0.5*'Data Transformation'!$W$25,IF(C1602=1,D1602-'Data Transformation'!$W$25,FALSE))</f>
        <v>0</v>
      </c>
      <c r="E1601" t="str">
        <f t="array" ref="E1601">IF(ISLOGICAL(D1601),"",FREQUENCY(IF('Data Transformation'!$B$425:$B$8425='Bin Analysis'!$B1587,'Data Transformation'!$G$425:$G$8425),D1601))</f>
        <v/>
      </c>
      <c r="F1601" t="str">
        <f t="shared" si="198"/>
        <v/>
      </c>
      <c r="G1601">
        <f>Weighting!$H$17</f>
        <v>0</v>
      </c>
      <c r="H1601">
        <f t="array" ref="H1601">FREQUENCY(IF('Data Transformation'!$B$4:$B$8425=B1587,'Data Transformation'!$G$4:$G$8425),'Bin Analysis'!$B1601)</f>
        <v>14</v>
      </c>
      <c r="I1601">
        <f t="shared" si="199"/>
        <v>0</v>
      </c>
      <c r="J1601">
        <f t="shared" si="200"/>
        <v>0</v>
      </c>
      <c r="K1601">
        <f>J1601*Weighting!$W$17</f>
        <v>0</v>
      </c>
      <c r="M1601" s="14"/>
    </row>
    <row r="1602" spans="1:25" x14ac:dyDescent="0.25">
      <c r="A1602" s="32" t="str">
        <f>IF(Weighting!$P$18&gt;0,B1602,"")</f>
        <v/>
      </c>
      <c r="B1602">
        <f>Weighting!$C$18</f>
        <v>1.893</v>
      </c>
      <c r="C1602">
        <f>Weighting!$F$18</f>
        <v>0</v>
      </c>
      <c r="D1602" t="b">
        <f>IF(C1602=1,'Data Transformation'!$G$3+0.5*'Data Transformation'!$W$25,IF(C1603=1,D1603-'Data Transformation'!$W$25,FALSE))</f>
        <v>0</v>
      </c>
      <c r="E1602" t="str">
        <f t="array" ref="E1602">IF(ISLOGICAL(D1602),"",FREQUENCY(IF('Data Transformation'!$B$425:$B$8425='Bin Analysis'!$B1587,'Data Transformation'!$G$425:$G$8425),D1602))</f>
        <v/>
      </c>
      <c r="F1602" t="str">
        <f t="shared" si="198"/>
        <v/>
      </c>
      <c r="G1602">
        <f>Weighting!$H$18</f>
        <v>0</v>
      </c>
      <c r="H1602">
        <f t="array" ref="H1602">FREQUENCY(IF('Data Transformation'!$B$4:$B$8425=B1587,'Data Transformation'!$G$4:$G$8425),'Bin Analysis'!$B1602)</f>
        <v>14</v>
      </c>
      <c r="I1602">
        <f t="shared" si="199"/>
        <v>0</v>
      </c>
      <c r="J1602">
        <f t="shared" si="200"/>
        <v>0</v>
      </c>
      <c r="K1602">
        <f>J1602*Weighting!$W$18</f>
        <v>0</v>
      </c>
      <c r="M1602" s="14"/>
    </row>
    <row r="1603" spans="1:25" x14ac:dyDescent="0.25">
      <c r="A1603" s="32" t="str">
        <f>IF(Weighting!$P$19&gt;0,B1603,"")</f>
        <v/>
      </c>
      <c r="B1603">
        <f>Weighting!$C$19</f>
        <v>2.024</v>
      </c>
      <c r="C1603">
        <f>Weighting!$F$19</f>
        <v>0</v>
      </c>
      <c r="D1603" t="b">
        <f>IF(C1603=1,'Data Transformation'!$G$3+0.5*'Data Transformation'!$W$25,IF(C1604=1,D1604-'Data Transformation'!$W$25,FALSE))</f>
        <v>0</v>
      </c>
      <c r="E1603" t="str">
        <f t="array" ref="E1603">IF(ISLOGICAL(D1603),"",FREQUENCY(IF('Data Transformation'!$B$425:$B$8425='Bin Analysis'!$B1587,'Data Transformation'!$G$425:$G$8425),D1603))</f>
        <v/>
      </c>
      <c r="F1603" t="str">
        <f t="shared" si="198"/>
        <v/>
      </c>
      <c r="G1603">
        <f>Weighting!$H$19</f>
        <v>0</v>
      </c>
      <c r="H1603">
        <f t="array" ref="H1603">FREQUENCY(IF('Data Transformation'!$B$4:$B$8425=B1587,'Data Transformation'!$G$4:$G$8425),'Bin Analysis'!$B1603)</f>
        <v>14</v>
      </c>
      <c r="I1603">
        <f t="shared" si="199"/>
        <v>0</v>
      </c>
      <c r="J1603">
        <f t="shared" si="200"/>
        <v>0</v>
      </c>
      <c r="K1603">
        <f>J1603*Weighting!$W$19</f>
        <v>0</v>
      </c>
      <c r="M1603" s="14"/>
    </row>
    <row r="1604" spans="1:25" x14ac:dyDescent="0.25">
      <c r="A1604" s="32" t="str">
        <f>IF(Weighting!$P$20&gt;0,B1604,"")</f>
        <v/>
      </c>
      <c r="B1604">
        <f>Weighting!$C$20</f>
        <v>2.1550000000000002</v>
      </c>
      <c r="C1604">
        <f>Weighting!$F$20</f>
        <v>0</v>
      </c>
      <c r="D1604" t="b">
        <f>IF(C1604=1,'Data Transformation'!$G$3+0.5*'Data Transformation'!$W$25,IF(C1605=1,D1605-'Data Transformation'!$W$25,FALSE))</f>
        <v>0</v>
      </c>
      <c r="E1604" t="str">
        <f t="array" ref="E1604">IF(ISLOGICAL(D1604),"",FREQUENCY(IF('Data Transformation'!$B$425:$B$8425='Bin Analysis'!$B1587,'Data Transformation'!$G$425:$G$8425),D1604))</f>
        <v/>
      </c>
      <c r="F1604" t="str">
        <f t="shared" si="198"/>
        <v/>
      </c>
      <c r="G1604">
        <f>Weighting!$H$20</f>
        <v>0</v>
      </c>
      <c r="H1604">
        <f t="array" ref="H1604">FREQUENCY(IF('Data Transformation'!$B$4:$B$8425=B1587,'Data Transformation'!$G$4:$G$8425),'Bin Analysis'!$B1604)</f>
        <v>14</v>
      </c>
      <c r="I1604">
        <f t="shared" si="199"/>
        <v>0</v>
      </c>
      <c r="J1604">
        <f t="shared" si="200"/>
        <v>0</v>
      </c>
      <c r="K1604">
        <f>J1604*Weighting!$W$20</f>
        <v>0</v>
      </c>
      <c r="M1604" s="14"/>
    </row>
    <row r="1605" spans="1:25" x14ac:dyDescent="0.25">
      <c r="A1605" s="32" t="str">
        <f>IF(Weighting!$P$21&gt;0,B1605,"")</f>
        <v/>
      </c>
      <c r="B1605">
        <f>Weighting!$C$21</f>
        <v>2.2860000000000005</v>
      </c>
      <c r="C1605">
        <f>Weighting!$F$21</f>
        <v>0</v>
      </c>
      <c r="D1605" t="b">
        <f>IF(C1605=1,'Data Transformation'!$G$3+0.5*'Data Transformation'!$W$25,IF(C1606=1,D1606-'Data Transformation'!$W$25,FALSE))</f>
        <v>0</v>
      </c>
      <c r="E1605" t="str">
        <f t="array" ref="E1605">IF(ISLOGICAL(D1605),"",FREQUENCY(IF('Data Transformation'!$B$425:$B$8425='Bin Analysis'!$B1587,'Data Transformation'!$G$425:$G$8425),D1605))</f>
        <v/>
      </c>
      <c r="F1605" t="str">
        <f t="shared" si="198"/>
        <v/>
      </c>
      <c r="G1605">
        <f>Weighting!$H$21</f>
        <v>0</v>
      </c>
      <c r="H1605">
        <f t="array" ref="H1605">FREQUENCY(IF('Data Transformation'!$B$4:$B$8425=B1587,'Data Transformation'!$G$4:$G$8425),'Bin Analysis'!$B1605)</f>
        <v>14</v>
      </c>
      <c r="I1605">
        <f t="shared" si="199"/>
        <v>0</v>
      </c>
      <c r="J1605">
        <f t="shared" si="200"/>
        <v>0</v>
      </c>
      <c r="K1605">
        <f>J1605*Weighting!$W$21</f>
        <v>0</v>
      </c>
      <c r="M1605" s="14"/>
    </row>
    <row r="1606" spans="1:25" x14ac:dyDescent="0.25">
      <c r="A1606" s="32" t="str">
        <f>IF(Weighting!$P$22&gt;0,B1606,"")</f>
        <v/>
      </c>
      <c r="B1606">
        <f>Weighting!$C$22</f>
        <v>2.4170000000000007</v>
      </c>
      <c r="C1606">
        <f>Weighting!$F$22</f>
        <v>0</v>
      </c>
      <c r="D1606" t="b">
        <f>IF(C1606=1,'Data Transformation'!$G$3+0.5*'Data Transformation'!$W$25,IF(C1607=1,D1607-'Data Transformation'!$W$25,FALSE))</f>
        <v>0</v>
      </c>
      <c r="E1606" t="str">
        <f t="array" ref="E1606">IF(ISLOGICAL(D1606),"",FREQUENCY(IF('Data Transformation'!$B$425:$B$8425='Bin Analysis'!$B1587,'Data Transformation'!$G$425:$G$8425),D1606))</f>
        <v/>
      </c>
      <c r="F1606" t="str">
        <f t="shared" si="198"/>
        <v/>
      </c>
      <c r="G1606">
        <f>Weighting!$H$22</f>
        <v>0</v>
      </c>
      <c r="H1606">
        <f t="array" ref="H1606">FREQUENCY(IF('Data Transformation'!$B$4:$B$8425=B1587,'Data Transformation'!$G$4:$G$8425),'Bin Analysis'!$B1606)</f>
        <v>14</v>
      </c>
      <c r="I1606">
        <f t="shared" si="199"/>
        <v>0</v>
      </c>
      <c r="J1606">
        <f t="shared" si="200"/>
        <v>0</v>
      </c>
      <c r="K1606">
        <f>J1606*Weighting!$W$22</f>
        <v>0</v>
      </c>
      <c r="M1606" s="14"/>
    </row>
    <row r="1607" spans="1:25" x14ac:dyDescent="0.25">
      <c r="A1607" s="32" t="str">
        <f>IF(Weighting!$P$23&gt;0,B1607,"")</f>
        <v/>
      </c>
      <c r="B1607">
        <f>Weighting!$C$23</f>
        <v>2.5480000000000009</v>
      </c>
      <c r="C1607">
        <f>Weighting!$F$23</f>
        <v>0</v>
      </c>
      <c r="D1607" t="b">
        <f>IF(C1607=1,'Data Transformation'!$G$3+0.5*'Data Transformation'!$W$25,IF(C1608=1,D1608-'Data Transformation'!$W$25,FALSE))</f>
        <v>0</v>
      </c>
      <c r="E1607" t="str">
        <f t="array" ref="E1607">IF(ISLOGICAL(D1607),"",FREQUENCY(IF('Data Transformation'!$B$425:$B$8425='Bin Analysis'!$B1587,'Data Transformation'!$G$425:$G$8425),D1607))</f>
        <v/>
      </c>
      <c r="F1607" t="str">
        <f t="shared" si="198"/>
        <v/>
      </c>
      <c r="G1607">
        <f>Weighting!$H$23</f>
        <v>0</v>
      </c>
      <c r="H1607">
        <f t="array" ref="H1607">FREQUENCY(IF('Data Transformation'!$B$4:$B$8425=B1587,'Data Transformation'!$G$4:$G$8425),'Bin Analysis'!$B1607)</f>
        <v>14</v>
      </c>
      <c r="I1607">
        <f t="shared" si="199"/>
        <v>0</v>
      </c>
      <c r="J1607">
        <f t="shared" si="200"/>
        <v>0</v>
      </c>
      <c r="K1607">
        <f>J1607*Weighting!$W$23</f>
        <v>0</v>
      </c>
      <c r="M1607" s="14"/>
    </row>
    <row r="1608" spans="1:25" x14ac:dyDescent="0.25">
      <c r="A1608" s="32" t="str">
        <f>IF(Weighting!$P$24&gt;0,B1608,"")</f>
        <v/>
      </c>
      <c r="B1608">
        <f>Weighting!$C$24</f>
        <v>2.6790000000000012</v>
      </c>
      <c r="C1608">
        <f>Weighting!$F$24</f>
        <v>0</v>
      </c>
      <c r="D1608" t="b">
        <f>IF(C1608=1,'Data Transformation'!$G$3+0.5*'Data Transformation'!$W$25,IF(C1609=1,D1609-'Data Transformation'!$W$25,FALSE))</f>
        <v>0</v>
      </c>
      <c r="E1608" t="str">
        <f t="array" ref="E1608">IF(ISLOGICAL(D1608),"",FREQUENCY(IF('Data Transformation'!$B$425:$B$8425='Bin Analysis'!$B1587,'Data Transformation'!$G$425:$G$8425),D1608))</f>
        <v/>
      </c>
      <c r="F1608" t="str">
        <f t="shared" si="198"/>
        <v/>
      </c>
      <c r="G1608">
        <f>Weighting!$H$24</f>
        <v>0</v>
      </c>
      <c r="H1608">
        <f t="array" ref="H1608">FREQUENCY(IF('Data Transformation'!$B$4:$B$8425=B1587,'Data Transformation'!$G$4:$G$8425),'Bin Analysis'!$B1608)</f>
        <v>14</v>
      </c>
      <c r="I1608">
        <f t="shared" si="199"/>
        <v>0</v>
      </c>
      <c r="J1608">
        <f t="shared" si="200"/>
        <v>0</v>
      </c>
      <c r="K1608">
        <f>J1608*Weighting!$W$24</f>
        <v>0</v>
      </c>
      <c r="M1608" s="14"/>
    </row>
    <row r="1609" spans="1:25" x14ac:dyDescent="0.25">
      <c r="A1609" s="32" t="str">
        <f>IF(Weighting!$P$25&gt;0,B1609,"")</f>
        <v/>
      </c>
      <c r="B1609">
        <f>Weighting!$C$25</f>
        <v>2.8100000000000014</v>
      </c>
      <c r="C1609">
        <f>Weighting!$F$25</f>
        <v>0</v>
      </c>
      <c r="D1609" t="b">
        <f>IF(C1609=1,'Data Transformation'!$G$3+0.5*'Data Transformation'!$W$25,IF(C1610=1,D1610-'Data Transformation'!$W$25,FALSE))</f>
        <v>0</v>
      </c>
      <c r="E1609" t="str">
        <f t="array" ref="E1609">IF(ISLOGICAL(D1609),"",FREQUENCY(IF('Data Transformation'!$B$425:$B$8425='Bin Analysis'!$B1587,'Data Transformation'!$G$425:$G$8425),D1609))</f>
        <v/>
      </c>
      <c r="F1609" t="str">
        <f t="shared" si="198"/>
        <v/>
      </c>
      <c r="G1609">
        <f>Weighting!$H$25</f>
        <v>0</v>
      </c>
      <c r="H1609">
        <f t="array" ref="H1609">FREQUENCY(IF('Data Transformation'!$B$4:$B$8425=B1587,'Data Transformation'!$G$4:$G$8425),'Bin Analysis'!$B1609)</f>
        <v>14</v>
      </c>
      <c r="I1609">
        <f t="shared" si="199"/>
        <v>0</v>
      </c>
      <c r="J1609">
        <f t="shared" si="200"/>
        <v>0</v>
      </c>
      <c r="K1609">
        <f>J1609*Weighting!$W$25</f>
        <v>0</v>
      </c>
      <c r="M1609" s="14"/>
    </row>
    <row r="1610" spans="1:25" x14ac:dyDescent="0.25">
      <c r="O1610"/>
      <c r="P1610"/>
      <c r="Q1610"/>
      <c r="R1610"/>
    </row>
    <row r="1611" spans="1:25" ht="23.25" x14ac:dyDescent="0.35">
      <c r="A1611" s="21" t="s">
        <v>0</v>
      </c>
      <c r="B1611" s="21">
        <f>IFERROR(VLOOKUP(C1611,'Data Transformation'!$L$6:$M$426,2,FALSE),"")</f>
        <v>67</v>
      </c>
      <c r="C1611" s="21">
        <f>C1587+1</f>
        <v>67</v>
      </c>
      <c r="D1611" s="21"/>
      <c r="E1611" s="21"/>
      <c r="F1611" s="21"/>
      <c r="G1611" s="21"/>
      <c r="H1611" s="22"/>
      <c r="I1611" s="22"/>
      <c r="J1611" s="22"/>
      <c r="K1611" s="21"/>
      <c r="L1611" s="21">
        <f>B1611</f>
        <v>67</v>
      </c>
      <c r="M1611" s="23">
        <f>INDEX('Data Transformation'!$O$4:$O$424,MATCH($B1611,'Data Transformation'!$M$4:$M$424,0),MATCH($M$2,'Data Transformation'!$O$3,0))</f>
        <v>17</v>
      </c>
      <c r="N1611" s="27">
        <f>IF('Input and Summary Results'!$J$16="minimum",'Bin Analysis'!X1612/(M1611-1),'Bin Analysis'!Y1611/('Bin Analysis'!M1611-1))</f>
        <v>0</v>
      </c>
      <c r="O1611" s="27">
        <f>IF(M1611=FALSE,NA(),(VLOOKUP(1,C1614:K1633,4,FALSE))/(M1611-1))</f>
        <v>0</v>
      </c>
      <c r="P1611" s="27">
        <f>IF(M1611=FALSE,NA(),SUM(J1614:J1633)/Weighting!$S$5)</f>
        <v>0.5</v>
      </c>
      <c r="Q1611" s="27">
        <f>IF(M1611=FALSE,NA(),SUM(K1614:K1633)/Weighting!$S$6)</f>
        <v>0.43478260869565216</v>
      </c>
      <c r="R1611" s="27">
        <f>IF(M1611=FALSE,NA(),(VLOOKUP(1,G1614:K1633,3,FALSE))/(M1611-1))</f>
        <v>0.5</v>
      </c>
      <c r="S1611" s="22" t="str">
        <f>IF(M1611=FALSE,NA(),IF(SUM(J1614:J1633)=2,"yes","no"))</f>
        <v>no</v>
      </c>
      <c r="X1611" s="2" cm="2">
        <f t="array" ref="X1611:X1612">FREQUENCY(IF('Data Transformation'!$B$425:$B$6424='Bin Analysis'!L1611,'Data Transformation'!$G$425:$G$6424),'Data Transformation'!$U$11)</f>
        <v>16</v>
      </c>
      <c r="Y1611" s="2" cm="2">
        <f t="array" ref="Y1611:Y1612">FREQUENCY(IF('Data Transformation'!$B$425:$B$6424='Bin Analysis'!L1611,'Data Transformation'!$G$425:$G$6424),'Data Transformation'!$U$12)</f>
        <v>16</v>
      </c>
    </row>
    <row r="1612" spans="1:25" x14ac:dyDescent="0.25">
      <c r="A1612" s="14" t="s">
        <v>67</v>
      </c>
      <c r="B1612" t="s">
        <v>47</v>
      </c>
      <c r="C1612" t="s">
        <v>5</v>
      </c>
      <c r="D1612" t="s">
        <v>100</v>
      </c>
      <c r="E1612" t="s">
        <v>101</v>
      </c>
      <c r="F1612" t="s">
        <v>102</v>
      </c>
      <c r="G1612" t="s">
        <v>70</v>
      </c>
      <c r="H1612" t="s">
        <v>31</v>
      </c>
      <c r="I1612" t="s">
        <v>32</v>
      </c>
      <c r="J1612" t="s">
        <v>46</v>
      </c>
      <c r="K1612" s="14" t="s">
        <v>45</v>
      </c>
      <c r="M1612" s="14"/>
      <c r="X1612" s="2">
        <v>0</v>
      </c>
      <c r="Y1612" s="2">
        <v>0</v>
      </c>
    </row>
    <row r="1613" spans="1:25" x14ac:dyDescent="0.25">
      <c r="A1613" s="32"/>
      <c r="D1613" t="b">
        <f>IF(C1613=1,'Data Transformation'!$G$3+0.5*'Data Transformation'!$W$25,IF(C1614=1,D1614-'Data Transformation'!$W$25,FALSE))</f>
        <v>0</v>
      </c>
      <c r="E1613" t="str">
        <f t="array" ref="E1613">IF(ISLOGICAL(D1613),"",FREQUENCY(IF('Data Transformation'!$B$425:$B$8425='Bin Analysis'!$B1611,'Data Transformation'!$G$425:$G$8425),D1613))</f>
        <v/>
      </c>
      <c r="F1613" t="str">
        <f>IF(ISLOGICAL(D1613),"",E1613-E1612)</f>
        <v/>
      </c>
      <c r="M1613" s="14"/>
    </row>
    <row r="1614" spans="1:25" x14ac:dyDescent="0.25">
      <c r="A1614" s="32">
        <f>IF(Weighting!$P$6&gt;0,B1614,"")</f>
        <v>0.32100000000000001</v>
      </c>
      <c r="B1614">
        <f>Weighting!$C$6</f>
        <v>0.32100000000000001</v>
      </c>
      <c r="C1614">
        <f>Weighting!$F$6</f>
        <v>0</v>
      </c>
      <c r="D1614" t="b">
        <f>IF(C1614=1,'Data Transformation'!$G$3+0.5*'Data Transformation'!$W$25,IF(C1615=1,D1615-'Data Transformation'!$W$25,FALSE))</f>
        <v>0</v>
      </c>
      <c r="E1614" t="str">
        <f t="array" ref="E1614">IF(ISLOGICAL(D1614),"",FREQUENCY(IF('Data Transformation'!$B$425:$B$8425='Bin Analysis'!$B1611,'Data Transformation'!$G$425:$G$8425),D1614))</f>
        <v/>
      </c>
      <c r="F1614" t="str">
        <f>IF(ISLOGICAL(D1614),"",E1614-E1613)</f>
        <v/>
      </c>
      <c r="G1614">
        <f>Weighting!$H$6</f>
        <v>1</v>
      </c>
      <c r="H1614">
        <f t="array" ref="H1614">FREQUENCY(IF('Data Transformation'!$B$4:$B$8425=B1611,'Data Transformation'!$G$4:$G$8425),'Bin Analysis'!$B1614)</f>
        <v>8</v>
      </c>
      <c r="I1614">
        <f>H1614-H1613</f>
        <v>8</v>
      </c>
      <c r="J1614">
        <f>IF(I1614=0,0,1)</f>
        <v>1</v>
      </c>
      <c r="K1614">
        <f>J1614*Weighting!$W$6</f>
        <v>1</v>
      </c>
      <c r="M1614" s="14"/>
    </row>
    <row r="1615" spans="1:25" x14ac:dyDescent="0.25">
      <c r="A1615" s="32">
        <f>IF(Weighting!$P$7&gt;0,B1615,"")</f>
        <v>0.45200000000000001</v>
      </c>
      <c r="B1615">
        <f>Weighting!$C$7</f>
        <v>0.45200000000000001</v>
      </c>
      <c r="C1615">
        <f>Weighting!$F$7</f>
        <v>0</v>
      </c>
      <c r="D1615" t="b">
        <f>IF(C1615=1,'Data Transformation'!$G$3+0.5*'Data Transformation'!$W$25,IF(C1616=1,D1616-'Data Transformation'!$W$25,FALSE))</f>
        <v>0</v>
      </c>
      <c r="E1615" t="str">
        <f t="array" ref="E1615">IF(ISLOGICAL(D1615),"",FREQUENCY(IF('Data Transformation'!$B$425:$B$8425='Bin Analysis'!$B1611,'Data Transformation'!$G$425:$G$8425),D1615))</f>
        <v/>
      </c>
      <c r="F1615" t="str">
        <f t="shared" ref="F1615:F1633" si="201">IF(ISLOGICAL(D1615),"",E1615-E1614)</f>
        <v/>
      </c>
      <c r="G1615">
        <f>Weighting!$H$7</f>
        <v>0</v>
      </c>
      <c r="H1615">
        <f t="array" ref="H1615">FREQUENCY(IF('Data Transformation'!$B$4:$B$8425=B1611,'Data Transformation'!$G$4:$G$8425),'Bin Analysis'!$B1615)</f>
        <v>10</v>
      </c>
      <c r="I1615">
        <f t="shared" ref="I1615:I1633" si="202">H1615-H1614</f>
        <v>2</v>
      </c>
      <c r="J1615">
        <f>IF(I1615=0,0,1)</f>
        <v>1</v>
      </c>
      <c r="K1615">
        <f>J1615*Weighting!$W$7</f>
        <v>2</v>
      </c>
      <c r="M1615" s="14"/>
    </row>
    <row r="1616" spans="1:25" x14ac:dyDescent="0.25">
      <c r="A1616" s="32">
        <f>IF(Weighting!$P$8&gt;0,B1616,"")</f>
        <v>0.58299999999999996</v>
      </c>
      <c r="B1616">
        <f>Weighting!$C$8</f>
        <v>0.58299999999999996</v>
      </c>
      <c r="C1616">
        <f>Weighting!$F$8</f>
        <v>0</v>
      </c>
      <c r="D1616" t="b">
        <f>IF(C1616=1,'Data Transformation'!$G$3+0.5*'Data Transformation'!$W$25,IF(C1617=1,D1617-'Data Transformation'!$W$25,FALSE))</f>
        <v>0</v>
      </c>
      <c r="E1616" t="str">
        <f t="array" ref="E1616">IF(ISLOGICAL(D1616),"",FREQUENCY(IF('Data Transformation'!$B$425:$B$8425='Bin Analysis'!$B1611,'Data Transformation'!$G$425:$G$8425),D1616))</f>
        <v/>
      </c>
      <c r="F1616" t="str">
        <f t="shared" si="201"/>
        <v/>
      </c>
      <c r="G1616">
        <f>Weighting!$H$8</f>
        <v>0</v>
      </c>
      <c r="H1616">
        <f t="array" ref="H1616">FREQUENCY(IF('Data Transformation'!$B$4:$B$8425=B1611,'Data Transformation'!$G$4:$G$8425),'Bin Analysis'!$B1616)</f>
        <v>14</v>
      </c>
      <c r="I1616">
        <f t="shared" si="202"/>
        <v>4</v>
      </c>
      <c r="J1616">
        <f t="shared" ref="J1616:J1633" si="203">IF(I1616=0,0,1)</f>
        <v>1</v>
      </c>
      <c r="K1616">
        <f>J1616*Weighting!$W$8</f>
        <v>3</v>
      </c>
      <c r="M1616" s="14"/>
    </row>
    <row r="1617" spans="1:13" x14ac:dyDescent="0.25">
      <c r="A1617" s="32">
        <f>IF(Weighting!$P$9&gt;0,B1617,"")</f>
        <v>0.71399999999999997</v>
      </c>
      <c r="B1617" s="50">
        <f>Weighting!$C$9</f>
        <v>0.71399999999999997</v>
      </c>
      <c r="C1617">
        <f>Weighting!$F$9</f>
        <v>0</v>
      </c>
      <c r="D1617" t="b">
        <f>IF(C1617=1,'Data Transformation'!$G$3+0.5*'Data Transformation'!$W$25,IF(C1618=1,D1618-'Data Transformation'!$W$25,FALSE))</f>
        <v>0</v>
      </c>
      <c r="E1617" t="str">
        <f t="array" ref="E1617">IF(ISLOGICAL(D1617),"",FREQUENCY(IF('Data Transformation'!$B$425:$B$8425='Bin Analysis'!$B1611,'Data Transformation'!$G$425:$G$8425),D1617))</f>
        <v/>
      </c>
      <c r="F1617" t="str">
        <f t="shared" si="201"/>
        <v/>
      </c>
      <c r="G1617">
        <f>Weighting!$H$9</f>
        <v>0</v>
      </c>
      <c r="H1617">
        <f t="array" ref="H1617">FREQUENCY(IF('Data Transformation'!$B$4:$B$8425=B1611,'Data Transformation'!$G$4:$G$8425),'Bin Analysis'!$B1617)</f>
        <v>16</v>
      </c>
      <c r="I1617">
        <f t="shared" si="202"/>
        <v>2</v>
      </c>
      <c r="J1617">
        <f t="shared" si="203"/>
        <v>1</v>
      </c>
      <c r="K1617">
        <f>J1617*Weighting!$W$9</f>
        <v>3</v>
      </c>
      <c r="M1617" s="14"/>
    </row>
    <row r="1618" spans="1:13" x14ac:dyDescent="0.25">
      <c r="A1618" s="32">
        <f>IF(Weighting!$P$10&gt;0,B1618,"")</f>
        <v>0.84499999999999997</v>
      </c>
      <c r="B1618">
        <f>Weighting!$C$10</f>
        <v>0.84499999999999997</v>
      </c>
      <c r="C1618">
        <f>Weighting!$F$10</f>
        <v>0</v>
      </c>
      <c r="D1618" t="b">
        <f>IF(C1618=1,'Data Transformation'!$G$3+0.5*'Data Transformation'!$W$25,IF(C1619=1,D1619-'Data Transformation'!$W$25,FALSE))</f>
        <v>0</v>
      </c>
      <c r="E1618" t="str">
        <f t="array" ref="E1618">IF(ISLOGICAL(D1618),"",FREQUENCY(IF('Data Transformation'!$B$425:$B$8425='Bin Analysis'!$B1611,'Data Transformation'!$G$425:$G$8425),D1618))</f>
        <v/>
      </c>
      <c r="F1618" t="str">
        <f t="shared" si="201"/>
        <v/>
      </c>
      <c r="G1618">
        <f>Weighting!$H$10</f>
        <v>0</v>
      </c>
      <c r="H1618">
        <f t="array" ref="H1618">FREQUENCY(IF('Data Transformation'!$B$4:$B$8425=B1611,'Data Transformation'!$G$4:$G$8425),'Bin Analysis'!$B1618)</f>
        <v>16</v>
      </c>
      <c r="I1618">
        <f t="shared" si="202"/>
        <v>0</v>
      </c>
      <c r="J1618">
        <f t="shared" si="203"/>
        <v>0</v>
      </c>
      <c r="K1618">
        <f>J1618*Weighting!$W$10</f>
        <v>0</v>
      </c>
      <c r="M1618" s="14"/>
    </row>
    <row r="1619" spans="1:13" x14ac:dyDescent="0.25">
      <c r="A1619" s="32">
        <f>IF(Weighting!$P$11&gt;0,B1619,"")</f>
        <v>0.97599999999999998</v>
      </c>
      <c r="B1619">
        <f>Weighting!$C$11</f>
        <v>0.97599999999999998</v>
      </c>
      <c r="C1619">
        <f>Weighting!$F$11</f>
        <v>0</v>
      </c>
      <c r="D1619">
        <f>IF(C1619=1,'Data Transformation'!$G$3+0.5*'Data Transformation'!$W$25,IF(C1620=1,D1620-'Data Transformation'!$W$25,FALSE))</f>
        <v>0.86899999999999999</v>
      </c>
      <c r="E1619">
        <f t="array" ref="E1619">IF(ISLOGICAL(D1619),"",FREQUENCY(IF('Data Transformation'!$B$425:$B$8425='Bin Analysis'!$B1611,'Data Transformation'!$G$425:$G$8425),D1619))</f>
        <v>16</v>
      </c>
      <c r="F1619" t="e">
        <f t="shared" si="201"/>
        <v>#VALUE!</v>
      </c>
      <c r="G1619">
        <f>Weighting!$H$11</f>
        <v>0</v>
      </c>
      <c r="H1619">
        <f t="array" ref="H1619">FREQUENCY(IF('Data Transformation'!$B$4:$B$8425=B1611,'Data Transformation'!$G$4:$G$8425),'Bin Analysis'!$B1619)</f>
        <v>16</v>
      </c>
      <c r="I1619">
        <f t="shared" si="202"/>
        <v>0</v>
      </c>
      <c r="J1619">
        <f t="shared" si="203"/>
        <v>0</v>
      </c>
      <c r="K1619">
        <f>J1619*Weighting!$W$11</f>
        <v>0</v>
      </c>
      <c r="M1619" s="14"/>
    </row>
    <row r="1620" spans="1:13" x14ac:dyDescent="0.25">
      <c r="A1620" s="32">
        <f>IF(Weighting!$P$12&gt;0,B1620,"")</f>
        <v>1.107</v>
      </c>
      <c r="B1620">
        <f>Weighting!$C$12</f>
        <v>1.107</v>
      </c>
      <c r="C1620">
        <f>Weighting!$F$12</f>
        <v>1</v>
      </c>
      <c r="D1620">
        <f>IF(C1620=1,'Data Transformation'!$G$3+0.5*'Data Transformation'!$W$25,IF(C1621=1,D1621-'Data Transformation'!$W$25,FALSE))</f>
        <v>1.131</v>
      </c>
      <c r="E1620">
        <f t="array" ref="E1620">IF(ISLOGICAL(D1620),"",FREQUENCY(IF('Data Transformation'!$B$425:$B$8425='Bin Analysis'!$B1611,'Data Transformation'!$G$425:$G$8425),D1620))</f>
        <v>16</v>
      </c>
      <c r="F1620">
        <f t="shared" si="201"/>
        <v>0</v>
      </c>
      <c r="G1620">
        <f>Weighting!$H$12</f>
        <v>0</v>
      </c>
      <c r="H1620">
        <f t="array" ref="H1620">FREQUENCY(IF('Data Transformation'!$B$4:$B$8425=B1611,'Data Transformation'!$G$4:$G$8425),'Bin Analysis'!$B1620)</f>
        <v>17</v>
      </c>
      <c r="I1620">
        <f t="shared" si="202"/>
        <v>1</v>
      </c>
      <c r="J1620">
        <f t="shared" si="203"/>
        <v>1</v>
      </c>
      <c r="K1620">
        <f>J1620*Weighting!$W$12</f>
        <v>1</v>
      </c>
      <c r="M1620" s="14"/>
    </row>
    <row r="1621" spans="1:13" x14ac:dyDescent="0.25">
      <c r="A1621" s="32">
        <f>IF(Weighting!$P$13&gt;0,B1621,"")</f>
        <v>1.238</v>
      </c>
      <c r="B1621">
        <f>Weighting!$C$13</f>
        <v>1.238</v>
      </c>
      <c r="C1621">
        <f>Weighting!$F$13</f>
        <v>0</v>
      </c>
      <c r="D1621" t="b">
        <f>IF(C1621=1,'Data Transformation'!$G$3+0.5*'Data Transformation'!$W$25,IF(C1622=1,D1622-'Data Transformation'!$W$25,FALSE))</f>
        <v>0</v>
      </c>
      <c r="E1621" t="str">
        <f t="array" ref="E1621">IF(ISLOGICAL(D1621),"",FREQUENCY(IF('Data Transformation'!$B$425:$B$8425='Bin Analysis'!$B1611,'Data Transformation'!$G$425:$G$8425),D1621))</f>
        <v/>
      </c>
      <c r="F1621" t="str">
        <f t="shared" si="201"/>
        <v/>
      </c>
      <c r="G1621">
        <f>Weighting!$H$13</f>
        <v>0</v>
      </c>
      <c r="H1621">
        <f t="array" ref="H1621">FREQUENCY(IF('Data Transformation'!$B$4:$B$8425=B1611,'Data Transformation'!$G$4:$G$8425),'Bin Analysis'!$B1621)</f>
        <v>17</v>
      </c>
      <c r="I1621">
        <f t="shared" si="202"/>
        <v>0</v>
      </c>
      <c r="J1621">
        <f t="shared" si="203"/>
        <v>0</v>
      </c>
      <c r="K1621">
        <f>J1621*Weighting!$W$13</f>
        <v>0</v>
      </c>
      <c r="M1621" s="14"/>
    </row>
    <row r="1622" spans="1:13" x14ac:dyDescent="0.25">
      <c r="A1622" s="32">
        <f>IF(Weighting!$P$14&gt;0,B1622,"")</f>
        <v>1.369</v>
      </c>
      <c r="B1622">
        <f>Weighting!$C$14</f>
        <v>1.369</v>
      </c>
      <c r="C1622">
        <f>Weighting!$F$14</f>
        <v>0</v>
      </c>
      <c r="D1622" t="b">
        <f>IF(C1622=1,'Data Transformation'!$G$3+0.5*'Data Transformation'!$W$25,IF(C1623=1,D1623-'Data Transformation'!$W$25,FALSE))</f>
        <v>0</v>
      </c>
      <c r="E1622" t="str">
        <f t="array" ref="E1622">IF(ISLOGICAL(D1622),"",FREQUENCY(IF('Data Transformation'!$B$425:$B$8425='Bin Analysis'!$B1611,'Data Transformation'!$G$425:$G$8425),D1622))</f>
        <v/>
      </c>
      <c r="F1622" t="str">
        <f t="shared" si="201"/>
        <v/>
      </c>
      <c r="G1622">
        <f>Weighting!$H$14</f>
        <v>0</v>
      </c>
      <c r="H1622">
        <f t="array" ref="H1622">FREQUENCY(IF('Data Transformation'!$B$4:$B$8425=B1611,'Data Transformation'!$G$4:$G$8425),'Bin Analysis'!$B1622)</f>
        <v>17</v>
      </c>
      <c r="I1622">
        <f t="shared" si="202"/>
        <v>0</v>
      </c>
      <c r="J1622">
        <f t="shared" si="203"/>
        <v>0</v>
      </c>
      <c r="K1622">
        <f>J1622*Weighting!$W$14</f>
        <v>0</v>
      </c>
      <c r="M1622" s="14"/>
    </row>
    <row r="1623" spans="1:13" x14ac:dyDescent="0.25">
      <c r="A1623" s="32">
        <f>IF(Weighting!$P$15&gt;0,B1623,"")</f>
        <v>1.5000009999999999</v>
      </c>
      <c r="B1623">
        <f>Weighting!$C$15</f>
        <v>1.5000009999999999</v>
      </c>
      <c r="C1623">
        <f>Weighting!$F$15</f>
        <v>0</v>
      </c>
      <c r="D1623" t="b">
        <f>IF(C1623=1,'Data Transformation'!$G$3+0.5*'Data Transformation'!$W$25,IF(C1624=1,D1624-'Data Transformation'!$W$25,FALSE))</f>
        <v>0</v>
      </c>
      <c r="E1623" t="str">
        <f t="array" ref="E1623">IF(ISLOGICAL(D1623),"",FREQUENCY(IF('Data Transformation'!$B$425:$B$8425='Bin Analysis'!$B1611,'Data Transformation'!$G$425:$G$8425),D1623))</f>
        <v/>
      </c>
      <c r="F1623" t="str">
        <f t="shared" si="201"/>
        <v/>
      </c>
      <c r="G1623">
        <f>Weighting!$H$15</f>
        <v>0</v>
      </c>
      <c r="H1623">
        <f t="array" ref="H1623">FREQUENCY(IF('Data Transformation'!$B$4:$B$8425=B1611,'Data Transformation'!$G$4:$G$8425),'Bin Analysis'!$B1623)</f>
        <v>17</v>
      </c>
      <c r="I1623">
        <f t="shared" si="202"/>
        <v>0</v>
      </c>
      <c r="J1623">
        <f t="shared" si="203"/>
        <v>0</v>
      </c>
      <c r="K1623">
        <f>J1623*Weighting!$W$15</f>
        <v>0</v>
      </c>
      <c r="M1623" s="14"/>
    </row>
    <row r="1624" spans="1:13" x14ac:dyDescent="0.25">
      <c r="A1624" s="32" t="str">
        <f>IF(Weighting!$P$16&gt;0,B1624,"")</f>
        <v/>
      </c>
      <c r="B1624">
        <f>Weighting!$C$16</f>
        <v>1.631</v>
      </c>
      <c r="C1624">
        <f>Weighting!$F$16</f>
        <v>0</v>
      </c>
      <c r="D1624" t="b">
        <f>IF(C1624=1,'Data Transformation'!$G$3+0.5*'Data Transformation'!$W$25,IF(C1625=1,D1625-'Data Transformation'!$W$25,FALSE))</f>
        <v>0</v>
      </c>
      <c r="E1624" t="str">
        <f t="array" ref="E1624">IF(ISLOGICAL(D1624),"",FREQUENCY(IF('Data Transformation'!$B$425:$B$8425='Bin Analysis'!$B1611,'Data Transformation'!$G$425:$G$8425),D1624))</f>
        <v/>
      </c>
      <c r="F1624" t="str">
        <f t="shared" si="201"/>
        <v/>
      </c>
      <c r="G1624">
        <f>Weighting!$H$16</f>
        <v>0</v>
      </c>
      <c r="H1624">
        <f t="array" ref="H1624">FREQUENCY(IF('Data Transformation'!$B$4:$B$8425=B1611,'Data Transformation'!$G$4:$G$8425),'Bin Analysis'!$B1624)</f>
        <v>17</v>
      </c>
      <c r="I1624">
        <f t="shared" si="202"/>
        <v>0</v>
      </c>
      <c r="J1624">
        <f t="shared" si="203"/>
        <v>0</v>
      </c>
      <c r="K1624">
        <f>J1624*Weighting!$W$16</f>
        <v>0</v>
      </c>
      <c r="M1624" s="14"/>
    </row>
    <row r="1625" spans="1:13" x14ac:dyDescent="0.25">
      <c r="A1625" s="32" t="str">
        <f>IF(Weighting!$P$17&gt;0,B1625,"")</f>
        <v/>
      </c>
      <c r="B1625">
        <f>Weighting!$C$17</f>
        <v>1.762</v>
      </c>
      <c r="C1625">
        <f>Weighting!$F$17</f>
        <v>0</v>
      </c>
      <c r="D1625" t="b">
        <f>IF(C1625=1,'Data Transformation'!$G$3+0.5*'Data Transformation'!$W$25,IF(C1626=1,D1626-'Data Transformation'!$W$25,FALSE))</f>
        <v>0</v>
      </c>
      <c r="E1625" t="str">
        <f t="array" ref="E1625">IF(ISLOGICAL(D1625),"",FREQUENCY(IF('Data Transformation'!$B$425:$B$8425='Bin Analysis'!$B1611,'Data Transformation'!$G$425:$G$8425),D1625))</f>
        <v/>
      </c>
      <c r="F1625" t="str">
        <f t="shared" si="201"/>
        <v/>
      </c>
      <c r="G1625">
        <f>Weighting!$H$17</f>
        <v>0</v>
      </c>
      <c r="H1625">
        <f t="array" ref="H1625">FREQUENCY(IF('Data Transformation'!$B$4:$B$8425=B1611,'Data Transformation'!$G$4:$G$8425),'Bin Analysis'!$B1625)</f>
        <v>17</v>
      </c>
      <c r="I1625">
        <f t="shared" si="202"/>
        <v>0</v>
      </c>
      <c r="J1625">
        <f t="shared" si="203"/>
        <v>0</v>
      </c>
      <c r="K1625">
        <f>J1625*Weighting!$W$17</f>
        <v>0</v>
      </c>
      <c r="M1625" s="14"/>
    </row>
    <row r="1626" spans="1:13" x14ac:dyDescent="0.25">
      <c r="A1626" s="32" t="str">
        <f>IF(Weighting!$P$18&gt;0,B1626,"")</f>
        <v/>
      </c>
      <c r="B1626">
        <f>Weighting!$C$18</f>
        <v>1.893</v>
      </c>
      <c r="C1626">
        <f>Weighting!$F$18</f>
        <v>0</v>
      </c>
      <c r="D1626" t="b">
        <f>IF(C1626=1,'Data Transformation'!$G$3+0.5*'Data Transformation'!$W$25,IF(C1627=1,D1627-'Data Transformation'!$W$25,FALSE))</f>
        <v>0</v>
      </c>
      <c r="E1626" t="str">
        <f t="array" ref="E1626">IF(ISLOGICAL(D1626),"",FREQUENCY(IF('Data Transformation'!$B$425:$B$8425='Bin Analysis'!$B1611,'Data Transformation'!$G$425:$G$8425),D1626))</f>
        <v/>
      </c>
      <c r="F1626" t="str">
        <f t="shared" si="201"/>
        <v/>
      </c>
      <c r="G1626">
        <f>Weighting!$H$18</f>
        <v>0</v>
      </c>
      <c r="H1626">
        <f t="array" ref="H1626">FREQUENCY(IF('Data Transformation'!$B$4:$B$8425=B1611,'Data Transformation'!$G$4:$G$8425),'Bin Analysis'!$B1626)</f>
        <v>17</v>
      </c>
      <c r="I1626">
        <f t="shared" si="202"/>
        <v>0</v>
      </c>
      <c r="J1626">
        <f t="shared" si="203"/>
        <v>0</v>
      </c>
      <c r="K1626">
        <f>J1626*Weighting!$W$18</f>
        <v>0</v>
      </c>
      <c r="M1626" s="14"/>
    </row>
    <row r="1627" spans="1:13" x14ac:dyDescent="0.25">
      <c r="A1627" s="32" t="str">
        <f>IF(Weighting!$P$19&gt;0,B1627,"")</f>
        <v/>
      </c>
      <c r="B1627">
        <f>Weighting!$C$19</f>
        <v>2.024</v>
      </c>
      <c r="C1627">
        <f>Weighting!$F$19</f>
        <v>0</v>
      </c>
      <c r="D1627" t="b">
        <f>IF(C1627=1,'Data Transformation'!$G$3+0.5*'Data Transformation'!$W$25,IF(C1628=1,D1628-'Data Transformation'!$W$25,FALSE))</f>
        <v>0</v>
      </c>
      <c r="E1627" t="str">
        <f t="array" ref="E1627">IF(ISLOGICAL(D1627),"",FREQUENCY(IF('Data Transformation'!$B$425:$B$8425='Bin Analysis'!$B1611,'Data Transformation'!$G$425:$G$8425),D1627))</f>
        <v/>
      </c>
      <c r="F1627" t="str">
        <f t="shared" si="201"/>
        <v/>
      </c>
      <c r="G1627">
        <f>Weighting!$H$19</f>
        <v>0</v>
      </c>
      <c r="H1627">
        <f t="array" ref="H1627">FREQUENCY(IF('Data Transformation'!$B$4:$B$8425=B1611,'Data Transformation'!$G$4:$G$8425),'Bin Analysis'!$B1627)</f>
        <v>17</v>
      </c>
      <c r="I1627">
        <f t="shared" si="202"/>
        <v>0</v>
      </c>
      <c r="J1627">
        <f t="shared" si="203"/>
        <v>0</v>
      </c>
      <c r="K1627">
        <f>J1627*Weighting!$W$19</f>
        <v>0</v>
      </c>
      <c r="M1627" s="14"/>
    </row>
    <row r="1628" spans="1:13" x14ac:dyDescent="0.25">
      <c r="A1628" s="32" t="str">
        <f>IF(Weighting!$P$20&gt;0,B1628,"")</f>
        <v/>
      </c>
      <c r="B1628">
        <f>Weighting!$C$20</f>
        <v>2.1550000000000002</v>
      </c>
      <c r="C1628">
        <f>Weighting!$F$20</f>
        <v>0</v>
      </c>
      <c r="D1628" t="b">
        <f>IF(C1628=1,'Data Transformation'!$G$3+0.5*'Data Transformation'!$W$25,IF(C1629=1,D1629-'Data Transformation'!$W$25,FALSE))</f>
        <v>0</v>
      </c>
      <c r="E1628" t="str">
        <f t="array" ref="E1628">IF(ISLOGICAL(D1628),"",FREQUENCY(IF('Data Transformation'!$B$425:$B$8425='Bin Analysis'!$B1611,'Data Transformation'!$G$425:$G$8425),D1628))</f>
        <v/>
      </c>
      <c r="F1628" t="str">
        <f t="shared" si="201"/>
        <v/>
      </c>
      <c r="G1628">
        <f>Weighting!$H$20</f>
        <v>0</v>
      </c>
      <c r="H1628">
        <f t="array" ref="H1628">FREQUENCY(IF('Data Transformation'!$B$4:$B$8425=B1611,'Data Transformation'!$G$4:$G$8425),'Bin Analysis'!$B1628)</f>
        <v>17</v>
      </c>
      <c r="I1628">
        <f t="shared" si="202"/>
        <v>0</v>
      </c>
      <c r="J1628">
        <f t="shared" si="203"/>
        <v>0</v>
      </c>
      <c r="K1628">
        <f>J1628*Weighting!$W$20</f>
        <v>0</v>
      </c>
      <c r="M1628" s="14"/>
    </row>
    <row r="1629" spans="1:13" x14ac:dyDescent="0.25">
      <c r="A1629" s="32" t="str">
        <f>IF(Weighting!$P$21&gt;0,B1629,"")</f>
        <v/>
      </c>
      <c r="B1629">
        <f>Weighting!$C$21</f>
        <v>2.2860000000000005</v>
      </c>
      <c r="C1629">
        <f>Weighting!$F$21</f>
        <v>0</v>
      </c>
      <c r="D1629" t="b">
        <f>IF(C1629=1,'Data Transformation'!$G$3+0.5*'Data Transformation'!$W$25,IF(C1630=1,D1630-'Data Transformation'!$W$25,FALSE))</f>
        <v>0</v>
      </c>
      <c r="E1629" t="str">
        <f t="array" ref="E1629">IF(ISLOGICAL(D1629),"",FREQUENCY(IF('Data Transformation'!$B$425:$B$8425='Bin Analysis'!$B1611,'Data Transformation'!$G$425:$G$8425),D1629))</f>
        <v/>
      </c>
      <c r="F1629" t="str">
        <f t="shared" si="201"/>
        <v/>
      </c>
      <c r="G1629">
        <f>Weighting!$H$21</f>
        <v>0</v>
      </c>
      <c r="H1629">
        <f t="array" ref="H1629">FREQUENCY(IF('Data Transformation'!$B$4:$B$8425=B1611,'Data Transformation'!$G$4:$G$8425),'Bin Analysis'!$B1629)</f>
        <v>17</v>
      </c>
      <c r="I1629">
        <f t="shared" si="202"/>
        <v>0</v>
      </c>
      <c r="J1629">
        <f t="shared" si="203"/>
        <v>0</v>
      </c>
      <c r="K1629">
        <f>J1629*Weighting!$W$21</f>
        <v>0</v>
      </c>
      <c r="M1629" s="14"/>
    </row>
    <row r="1630" spans="1:13" x14ac:dyDescent="0.25">
      <c r="A1630" s="32" t="str">
        <f>IF(Weighting!$P$22&gt;0,B1630,"")</f>
        <v/>
      </c>
      <c r="B1630">
        <f>Weighting!$C$22</f>
        <v>2.4170000000000007</v>
      </c>
      <c r="C1630">
        <f>Weighting!$F$22</f>
        <v>0</v>
      </c>
      <c r="D1630" t="b">
        <f>IF(C1630=1,'Data Transformation'!$G$3+0.5*'Data Transformation'!$W$25,IF(C1631=1,D1631-'Data Transformation'!$W$25,FALSE))</f>
        <v>0</v>
      </c>
      <c r="E1630" t="str">
        <f t="array" ref="E1630">IF(ISLOGICAL(D1630),"",FREQUENCY(IF('Data Transformation'!$B$425:$B$8425='Bin Analysis'!$B1611,'Data Transformation'!$G$425:$G$8425),D1630))</f>
        <v/>
      </c>
      <c r="F1630" t="str">
        <f t="shared" si="201"/>
        <v/>
      </c>
      <c r="G1630">
        <f>Weighting!$H$22</f>
        <v>0</v>
      </c>
      <c r="H1630">
        <f t="array" ref="H1630">FREQUENCY(IF('Data Transformation'!$B$4:$B$8425=B1611,'Data Transformation'!$G$4:$G$8425),'Bin Analysis'!$B1630)</f>
        <v>17</v>
      </c>
      <c r="I1630">
        <f t="shared" si="202"/>
        <v>0</v>
      </c>
      <c r="J1630">
        <f t="shared" si="203"/>
        <v>0</v>
      </c>
      <c r="K1630">
        <f>J1630*Weighting!$W$22</f>
        <v>0</v>
      </c>
      <c r="M1630" s="14"/>
    </row>
    <row r="1631" spans="1:13" x14ac:dyDescent="0.25">
      <c r="A1631" s="32" t="str">
        <f>IF(Weighting!$P$23&gt;0,B1631,"")</f>
        <v/>
      </c>
      <c r="B1631">
        <f>Weighting!$C$23</f>
        <v>2.5480000000000009</v>
      </c>
      <c r="C1631">
        <f>Weighting!$F$23</f>
        <v>0</v>
      </c>
      <c r="D1631" t="b">
        <f>IF(C1631=1,'Data Transformation'!$G$3+0.5*'Data Transformation'!$W$25,IF(C1632=1,D1632-'Data Transformation'!$W$25,FALSE))</f>
        <v>0</v>
      </c>
      <c r="E1631" t="str">
        <f t="array" ref="E1631">IF(ISLOGICAL(D1631),"",FREQUENCY(IF('Data Transformation'!$B$425:$B$8425='Bin Analysis'!$B1611,'Data Transformation'!$G$425:$G$8425),D1631))</f>
        <v/>
      </c>
      <c r="F1631" t="str">
        <f t="shared" si="201"/>
        <v/>
      </c>
      <c r="G1631">
        <f>Weighting!$H$23</f>
        <v>0</v>
      </c>
      <c r="H1631">
        <f t="array" ref="H1631">FREQUENCY(IF('Data Transformation'!$B$4:$B$8425=B1611,'Data Transformation'!$G$4:$G$8425),'Bin Analysis'!$B1631)</f>
        <v>17</v>
      </c>
      <c r="I1631">
        <f t="shared" si="202"/>
        <v>0</v>
      </c>
      <c r="J1631">
        <f t="shared" si="203"/>
        <v>0</v>
      </c>
      <c r="K1631">
        <f>J1631*Weighting!$W$23</f>
        <v>0</v>
      </c>
      <c r="M1631" s="14"/>
    </row>
    <row r="1632" spans="1:13" x14ac:dyDescent="0.25">
      <c r="A1632" s="32" t="str">
        <f>IF(Weighting!$P$24&gt;0,B1632,"")</f>
        <v/>
      </c>
      <c r="B1632">
        <f>Weighting!$C$24</f>
        <v>2.6790000000000012</v>
      </c>
      <c r="C1632">
        <f>Weighting!$F$24</f>
        <v>0</v>
      </c>
      <c r="D1632" t="b">
        <f>IF(C1632=1,'Data Transformation'!$G$3+0.5*'Data Transformation'!$W$25,IF(C1633=1,D1633-'Data Transformation'!$W$25,FALSE))</f>
        <v>0</v>
      </c>
      <c r="E1632" t="str">
        <f t="array" ref="E1632">IF(ISLOGICAL(D1632),"",FREQUENCY(IF('Data Transformation'!$B$425:$B$8425='Bin Analysis'!$B1611,'Data Transformation'!$G$425:$G$8425),D1632))</f>
        <v/>
      </c>
      <c r="F1632" t="str">
        <f t="shared" si="201"/>
        <v/>
      </c>
      <c r="G1632">
        <f>Weighting!$H$24</f>
        <v>0</v>
      </c>
      <c r="H1632">
        <f t="array" ref="H1632">FREQUENCY(IF('Data Transformation'!$B$4:$B$8425=B1611,'Data Transformation'!$G$4:$G$8425),'Bin Analysis'!$B1632)</f>
        <v>17</v>
      </c>
      <c r="I1632">
        <f t="shared" si="202"/>
        <v>0</v>
      </c>
      <c r="J1632">
        <f t="shared" si="203"/>
        <v>0</v>
      </c>
      <c r="K1632">
        <f>J1632*Weighting!$W$24</f>
        <v>0</v>
      </c>
      <c r="M1632" s="14"/>
    </row>
    <row r="1633" spans="1:25" x14ac:dyDescent="0.25">
      <c r="A1633" s="32" t="str">
        <f>IF(Weighting!$P$25&gt;0,B1633,"")</f>
        <v/>
      </c>
      <c r="B1633">
        <f>Weighting!$C$25</f>
        <v>2.8100000000000014</v>
      </c>
      <c r="C1633">
        <f>Weighting!$F$25</f>
        <v>0</v>
      </c>
      <c r="D1633" t="b">
        <f>IF(C1633=1,'Data Transformation'!$G$3+0.5*'Data Transformation'!$W$25,IF(C1634=1,D1634-'Data Transformation'!$W$25,FALSE))</f>
        <v>0</v>
      </c>
      <c r="E1633" t="str">
        <f t="array" ref="E1633">IF(ISLOGICAL(D1633),"",FREQUENCY(IF('Data Transformation'!$B$425:$B$8425='Bin Analysis'!$B1611,'Data Transformation'!$G$425:$G$8425),D1633))</f>
        <v/>
      </c>
      <c r="F1633" t="str">
        <f t="shared" si="201"/>
        <v/>
      </c>
      <c r="G1633">
        <f>Weighting!$H$25</f>
        <v>0</v>
      </c>
      <c r="H1633">
        <f t="array" ref="H1633">FREQUENCY(IF('Data Transformation'!$B$4:$B$8425=B1611,'Data Transformation'!$G$4:$G$8425),'Bin Analysis'!$B1633)</f>
        <v>17</v>
      </c>
      <c r="I1633">
        <f t="shared" si="202"/>
        <v>0</v>
      </c>
      <c r="J1633">
        <f t="shared" si="203"/>
        <v>0</v>
      </c>
      <c r="K1633">
        <f>J1633*Weighting!$W$25</f>
        <v>0</v>
      </c>
      <c r="M1633" s="14"/>
    </row>
    <row r="1634" spans="1:25" x14ac:dyDescent="0.25">
      <c r="O1634"/>
      <c r="P1634"/>
      <c r="Q1634"/>
      <c r="R1634"/>
    </row>
    <row r="1635" spans="1:25" ht="23.25" x14ac:dyDescent="0.35">
      <c r="A1635" s="21" t="s">
        <v>0</v>
      </c>
      <c r="B1635" s="21">
        <f>IFERROR(VLOOKUP(C1635,'Data Transformation'!$L$6:$M$426,2,FALSE),"")</f>
        <v>68</v>
      </c>
      <c r="C1635" s="21">
        <f>C1611+1</f>
        <v>68</v>
      </c>
      <c r="D1635" s="21"/>
      <c r="E1635" s="21"/>
      <c r="F1635" s="21"/>
      <c r="G1635" s="21"/>
      <c r="H1635" s="22"/>
      <c r="I1635" s="22"/>
      <c r="J1635" s="22"/>
      <c r="K1635" s="21"/>
      <c r="L1635" s="21">
        <f>B1635</f>
        <v>68</v>
      </c>
      <c r="M1635" s="23">
        <f>INDEX('Data Transformation'!$O$4:$O$424,MATCH($B1635,'Data Transformation'!$M$4:$M$424,0),MATCH($M$2,'Data Transformation'!$O$3,0))</f>
        <v>13</v>
      </c>
      <c r="N1635" s="27">
        <f>IF('Input and Summary Results'!$J$16="minimum",'Bin Analysis'!X1636/(M1635-1),'Bin Analysis'!Y1635/('Bin Analysis'!M1635-1))</f>
        <v>8.3333333333333329E-2</v>
      </c>
      <c r="O1635" s="27">
        <f>IF(M1635=FALSE,NA(),(VLOOKUP(1,C1638:K1657,4,FALSE))/(M1635-1))</f>
        <v>0.25</v>
      </c>
      <c r="P1635" s="27">
        <f>IF(M1635=FALSE,NA(),SUM(J1638:J1657)/Weighting!$S$5)</f>
        <v>0.7</v>
      </c>
      <c r="Q1635" s="27">
        <f>IF(M1635=FALSE,NA(),SUM(K1638:K1657)/Weighting!$S$6)</f>
        <v>0.60869565217391308</v>
      </c>
      <c r="R1635" s="27">
        <f>IF(M1635=FALSE,NA(),(VLOOKUP(1,G1638:K1657,3,FALSE))/(M1635-1))</f>
        <v>0.16666666666666666</v>
      </c>
      <c r="S1635" s="22" t="str">
        <f>IF(M1635=FALSE,NA(),IF(SUM(J1638:J1657)=2,"yes","no"))</f>
        <v>no</v>
      </c>
      <c r="X1635" s="2" cm="2">
        <f t="array" ref="X1635:X1636">FREQUENCY(IF('Data Transformation'!$B$425:$B$6424='Bin Analysis'!L1635,'Data Transformation'!$G$425:$G$6424),'Data Transformation'!$U$11)</f>
        <v>11</v>
      </c>
      <c r="Y1635" s="2" cm="2">
        <f t="array" ref="Y1635:Y1636">FREQUENCY(IF('Data Transformation'!$B$425:$B$6424='Bin Analysis'!L1635,'Data Transformation'!$G$425:$G$6424),'Data Transformation'!$U$12)</f>
        <v>8</v>
      </c>
    </row>
    <row r="1636" spans="1:25" x14ac:dyDescent="0.25">
      <c r="A1636" s="14" t="s">
        <v>67</v>
      </c>
      <c r="B1636" t="s">
        <v>47</v>
      </c>
      <c r="C1636" t="s">
        <v>5</v>
      </c>
      <c r="D1636" t="s">
        <v>100</v>
      </c>
      <c r="E1636" t="s">
        <v>101</v>
      </c>
      <c r="F1636" t="s">
        <v>102</v>
      </c>
      <c r="G1636" t="s">
        <v>70</v>
      </c>
      <c r="H1636" t="s">
        <v>31</v>
      </c>
      <c r="I1636" t="s">
        <v>32</v>
      </c>
      <c r="J1636" t="s">
        <v>46</v>
      </c>
      <c r="K1636" s="14" t="s">
        <v>45</v>
      </c>
      <c r="M1636" s="14"/>
      <c r="X1636" s="2">
        <v>1</v>
      </c>
      <c r="Y1636" s="2">
        <v>4</v>
      </c>
    </row>
    <row r="1637" spans="1:25" x14ac:dyDescent="0.25">
      <c r="A1637" s="32"/>
      <c r="D1637" t="b">
        <f>IF(C1637=1,'Data Transformation'!$G$3+0.5*'Data Transformation'!$W$25,IF(C1638=1,D1638-'Data Transformation'!$W$25,FALSE))</f>
        <v>0</v>
      </c>
      <c r="E1637" t="str">
        <f t="array" ref="E1637">IF(ISLOGICAL(D1637),"",FREQUENCY(IF('Data Transformation'!$B$425:$B$8425='Bin Analysis'!$B1635,'Data Transformation'!$G$425:$G$8425),D1637))</f>
        <v/>
      </c>
      <c r="F1637" t="str">
        <f>IF(ISLOGICAL(D1637),"",E1637-E1636)</f>
        <v/>
      </c>
      <c r="M1637" s="14"/>
    </row>
    <row r="1638" spans="1:25" x14ac:dyDescent="0.25">
      <c r="A1638" s="32">
        <f>IF(Weighting!$P$6&gt;0,B1638,"")</f>
        <v>0.32100000000000001</v>
      </c>
      <c r="B1638">
        <f>Weighting!$C$6</f>
        <v>0.32100000000000001</v>
      </c>
      <c r="C1638">
        <f>Weighting!$F$6</f>
        <v>0</v>
      </c>
      <c r="D1638" t="b">
        <f>IF(C1638=1,'Data Transformation'!$G$3+0.5*'Data Transformation'!$W$25,IF(C1639=1,D1639-'Data Transformation'!$W$25,FALSE))</f>
        <v>0</v>
      </c>
      <c r="E1638" t="str">
        <f t="array" ref="E1638">IF(ISLOGICAL(D1638),"",FREQUENCY(IF('Data Transformation'!$B$425:$B$8425='Bin Analysis'!$B1635,'Data Transformation'!$G$425:$G$8425),D1638))</f>
        <v/>
      </c>
      <c r="F1638" t="str">
        <f>IF(ISLOGICAL(D1638),"",E1638-E1637)</f>
        <v/>
      </c>
      <c r="G1638">
        <f>Weighting!$H$6</f>
        <v>1</v>
      </c>
      <c r="H1638">
        <f t="array" ref="H1638">FREQUENCY(IF('Data Transformation'!$B$4:$B$8425=B1635,'Data Transformation'!$G$4:$G$8425),'Bin Analysis'!$B1638)</f>
        <v>2</v>
      </c>
      <c r="I1638">
        <f>H1638-H1637</f>
        <v>2</v>
      </c>
      <c r="J1638">
        <f>IF(I1638=0,0,1)</f>
        <v>1</v>
      </c>
      <c r="K1638">
        <f>J1638*Weighting!$W$6</f>
        <v>1</v>
      </c>
      <c r="M1638" s="14"/>
    </row>
    <row r="1639" spans="1:25" x14ac:dyDescent="0.25">
      <c r="A1639" s="32">
        <f>IF(Weighting!$P$7&gt;0,B1639,"")</f>
        <v>0.45200000000000001</v>
      </c>
      <c r="B1639">
        <f>Weighting!$C$7</f>
        <v>0.45200000000000001</v>
      </c>
      <c r="C1639">
        <f>Weighting!$F$7</f>
        <v>0</v>
      </c>
      <c r="D1639" t="b">
        <f>IF(C1639=1,'Data Transformation'!$G$3+0.5*'Data Transformation'!$W$25,IF(C1640=1,D1640-'Data Transformation'!$W$25,FALSE))</f>
        <v>0</v>
      </c>
      <c r="E1639" t="str">
        <f t="array" ref="E1639">IF(ISLOGICAL(D1639),"",FREQUENCY(IF('Data Transformation'!$B$425:$B$8425='Bin Analysis'!$B1635,'Data Transformation'!$G$425:$G$8425),D1639))</f>
        <v/>
      </c>
      <c r="F1639" t="str">
        <f t="shared" ref="F1639:F1657" si="204">IF(ISLOGICAL(D1639),"",E1639-E1638)</f>
        <v/>
      </c>
      <c r="G1639">
        <f>Weighting!$H$7</f>
        <v>0</v>
      </c>
      <c r="H1639">
        <f t="array" ref="H1639">FREQUENCY(IF('Data Transformation'!$B$4:$B$8425=B1635,'Data Transformation'!$G$4:$G$8425),'Bin Analysis'!$B1639)</f>
        <v>3</v>
      </c>
      <c r="I1639">
        <f t="shared" ref="I1639:I1657" si="205">H1639-H1638</f>
        <v>1</v>
      </c>
      <c r="J1639">
        <f>IF(I1639=0,0,1)</f>
        <v>1</v>
      </c>
      <c r="K1639">
        <f>J1639*Weighting!$W$7</f>
        <v>2</v>
      </c>
      <c r="M1639" s="14"/>
    </row>
    <row r="1640" spans="1:25" x14ac:dyDescent="0.25">
      <c r="A1640" s="32">
        <f>IF(Weighting!$P$8&gt;0,B1640,"")</f>
        <v>0.58299999999999996</v>
      </c>
      <c r="B1640">
        <f>Weighting!$C$8</f>
        <v>0.58299999999999996</v>
      </c>
      <c r="C1640">
        <f>Weighting!$F$8</f>
        <v>0</v>
      </c>
      <c r="D1640" t="b">
        <f>IF(C1640=1,'Data Transformation'!$G$3+0.5*'Data Transformation'!$W$25,IF(C1641=1,D1641-'Data Transformation'!$W$25,FALSE))</f>
        <v>0</v>
      </c>
      <c r="E1640" t="str">
        <f t="array" ref="E1640">IF(ISLOGICAL(D1640),"",FREQUENCY(IF('Data Transformation'!$B$425:$B$8425='Bin Analysis'!$B1635,'Data Transformation'!$G$425:$G$8425),D1640))</f>
        <v/>
      </c>
      <c r="F1640" t="str">
        <f t="shared" si="204"/>
        <v/>
      </c>
      <c r="G1640">
        <f>Weighting!$H$8</f>
        <v>0</v>
      </c>
      <c r="H1640">
        <f t="array" ref="H1640">FREQUENCY(IF('Data Transformation'!$B$4:$B$8425=B1635,'Data Transformation'!$G$4:$G$8425),'Bin Analysis'!$B1640)</f>
        <v>3</v>
      </c>
      <c r="I1640">
        <f t="shared" si="205"/>
        <v>0</v>
      </c>
      <c r="J1640">
        <f t="shared" ref="J1640:J1657" si="206">IF(I1640=0,0,1)</f>
        <v>0</v>
      </c>
      <c r="K1640">
        <f>J1640*Weighting!$W$8</f>
        <v>0</v>
      </c>
      <c r="M1640" s="14"/>
    </row>
    <row r="1641" spans="1:25" x14ac:dyDescent="0.25">
      <c r="A1641" s="32">
        <f>IF(Weighting!$P$9&gt;0,B1641,"")</f>
        <v>0.71399999999999997</v>
      </c>
      <c r="B1641" s="50">
        <f>Weighting!$C$9</f>
        <v>0.71399999999999997</v>
      </c>
      <c r="C1641">
        <f>Weighting!$F$9</f>
        <v>0</v>
      </c>
      <c r="D1641" t="b">
        <f>IF(C1641=1,'Data Transformation'!$G$3+0.5*'Data Transformation'!$W$25,IF(C1642=1,D1642-'Data Transformation'!$W$25,FALSE))</f>
        <v>0</v>
      </c>
      <c r="E1641" t="str">
        <f t="array" ref="E1641">IF(ISLOGICAL(D1641),"",FREQUENCY(IF('Data Transformation'!$B$425:$B$8425='Bin Analysis'!$B1635,'Data Transformation'!$G$425:$G$8425),D1641))</f>
        <v/>
      </c>
      <c r="F1641" t="str">
        <f t="shared" si="204"/>
        <v/>
      </c>
      <c r="G1641">
        <f>Weighting!$H$9</f>
        <v>0</v>
      </c>
      <c r="H1641">
        <f t="array" ref="H1641">FREQUENCY(IF('Data Transformation'!$B$4:$B$8425=B1635,'Data Transformation'!$G$4:$G$8425),'Bin Analysis'!$B1641)</f>
        <v>6</v>
      </c>
      <c r="I1641">
        <f t="shared" si="205"/>
        <v>3</v>
      </c>
      <c r="J1641">
        <f t="shared" si="206"/>
        <v>1</v>
      </c>
      <c r="K1641">
        <f>J1641*Weighting!$W$9</f>
        <v>3</v>
      </c>
      <c r="M1641" s="14"/>
    </row>
    <row r="1642" spans="1:25" x14ac:dyDescent="0.25">
      <c r="A1642" s="32">
        <f>IF(Weighting!$P$10&gt;0,B1642,"")</f>
        <v>0.84499999999999997</v>
      </c>
      <c r="B1642">
        <f>Weighting!$C$10</f>
        <v>0.84499999999999997</v>
      </c>
      <c r="C1642">
        <f>Weighting!$F$10</f>
        <v>0</v>
      </c>
      <c r="D1642" t="b">
        <f>IF(C1642=1,'Data Transformation'!$G$3+0.5*'Data Transformation'!$W$25,IF(C1643=1,D1643-'Data Transformation'!$W$25,FALSE))</f>
        <v>0</v>
      </c>
      <c r="E1642" t="str">
        <f t="array" ref="E1642">IF(ISLOGICAL(D1642),"",FREQUENCY(IF('Data Transformation'!$B$425:$B$8425='Bin Analysis'!$B1635,'Data Transformation'!$G$425:$G$8425),D1642))</f>
        <v/>
      </c>
      <c r="F1642" t="str">
        <f t="shared" si="204"/>
        <v/>
      </c>
      <c r="G1642">
        <f>Weighting!$H$10</f>
        <v>0</v>
      </c>
      <c r="H1642">
        <f t="array" ref="H1642">FREQUENCY(IF('Data Transformation'!$B$4:$B$8425=B1635,'Data Transformation'!$G$4:$G$8425),'Bin Analysis'!$B1642)</f>
        <v>8</v>
      </c>
      <c r="I1642">
        <f t="shared" si="205"/>
        <v>2</v>
      </c>
      <c r="J1642">
        <f t="shared" si="206"/>
        <v>1</v>
      </c>
      <c r="K1642">
        <f>J1642*Weighting!$W$10</f>
        <v>3</v>
      </c>
      <c r="M1642" s="14"/>
    </row>
    <row r="1643" spans="1:25" x14ac:dyDescent="0.25">
      <c r="A1643" s="32">
        <f>IF(Weighting!$P$11&gt;0,B1643,"")</f>
        <v>0.97599999999999998</v>
      </c>
      <c r="B1643">
        <f>Weighting!$C$11</f>
        <v>0.97599999999999998</v>
      </c>
      <c r="C1643">
        <f>Weighting!$F$11</f>
        <v>0</v>
      </c>
      <c r="D1643">
        <f>IF(C1643=1,'Data Transformation'!$G$3+0.5*'Data Transformation'!$W$25,IF(C1644=1,D1644-'Data Transformation'!$W$25,FALSE))</f>
        <v>0.86899999999999999</v>
      </c>
      <c r="E1643">
        <f t="array" ref="E1643">IF(ISLOGICAL(D1643),"",FREQUENCY(IF('Data Transformation'!$B$425:$B$8425='Bin Analysis'!$B1635,'Data Transformation'!$G$425:$G$8425),D1643))</f>
        <v>8</v>
      </c>
      <c r="F1643" t="e">
        <f t="shared" si="204"/>
        <v>#VALUE!</v>
      </c>
      <c r="G1643">
        <f>Weighting!$H$11</f>
        <v>0</v>
      </c>
      <c r="H1643">
        <f t="array" ref="H1643">FREQUENCY(IF('Data Transformation'!$B$4:$B$8425=B1635,'Data Transformation'!$G$4:$G$8425),'Bin Analysis'!$B1643)</f>
        <v>11</v>
      </c>
      <c r="I1643">
        <f t="shared" si="205"/>
        <v>3</v>
      </c>
      <c r="J1643">
        <f t="shared" si="206"/>
        <v>1</v>
      </c>
      <c r="K1643">
        <f>J1643*Weighting!$W$11</f>
        <v>2</v>
      </c>
      <c r="M1643" s="14"/>
    </row>
    <row r="1644" spans="1:25" x14ac:dyDescent="0.25">
      <c r="A1644" s="32">
        <f>IF(Weighting!$P$12&gt;0,B1644,"")</f>
        <v>1.107</v>
      </c>
      <c r="B1644">
        <f>Weighting!$C$12</f>
        <v>1.107</v>
      </c>
      <c r="C1644">
        <f>Weighting!$F$12</f>
        <v>1</v>
      </c>
      <c r="D1644">
        <f>IF(C1644=1,'Data Transformation'!$G$3+0.5*'Data Transformation'!$W$25,IF(C1645=1,D1645-'Data Transformation'!$W$25,FALSE))</f>
        <v>1.131</v>
      </c>
      <c r="E1644">
        <f t="array" ref="E1644">IF(ISLOGICAL(D1644),"",FREQUENCY(IF('Data Transformation'!$B$425:$B$8425='Bin Analysis'!$B1635,'Data Transformation'!$G$425:$G$8425),D1644))</f>
        <v>11</v>
      </c>
      <c r="F1644">
        <f t="shared" si="204"/>
        <v>3</v>
      </c>
      <c r="G1644">
        <f>Weighting!$H$12</f>
        <v>0</v>
      </c>
      <c r="H1644">
        <f t="array" ref="H1644">FREQUENCY(IF('Data Transformation'!$B$4:$B$8425=B1635,'Data Transformation'!$G$4:$G$8425),'Bin Analysis'!$B1644)</f>
        <v>12</v>
      </c>
      <c r="I1644">
        <f t="shared" si="205"/>
        <v>1</v>
      </c>
      <c r="J1644">
        <f t="shared" si="206"/>
        <v>1</v>
      </c>
      <c r="K1644">
        <f>J1644*Weighting!$W$12</f>
        <v>1</v>
      </c>
      <c r="M1644" s="14"/>
    </row>
    <row r="1645" spans="1:25" x14ac:dyDescent="0.25">
      <c r="A1645" s="32">
        <f>IF(Weighting!$P$13&gt;0,B1645,"")</f>
        <v>1.238</v>
      </c>
      <c r="B1645">
        <f>Weighting!$C$13</f>
        <v>1.238</v>
      </c>
      <c r="C1645">
        <f>Weighting!$F$13</f>
        <v>0</v>
      </c>
      <c r="D1645" t="b">
        <f>IF(C1645=1,'Data Transformation'!$G$3+0.5*'Data Transformation'!$W$25,IF(C1646=1,D1646-'Data Transformation'!$W$25,FALSE))</f>
        <v>0</v>
      </c>
      <c r="E1645" t="str">
        <f t="array" ref="E1645">IF(ISLOGICAL(D1645),"",FREQUENCY(IF('Data Transformation'!$B$425:$B$8425='Bin Analysis'!$B1635,'Data Transformation'!$G$425:$G$8425),D1645))</f>
        <v/>
      </c>
      <c r="F1645" t="str">
        <f t="shared" si="204"/>
        <v/>
      </c>
      <c r="G1645">
        <f>Weighting!$H$13</f>
        <v>0</v>
      </c>
      <c r="H1645">
        <f t="array" ref="H1645">FREQUENCY(IF('Data Transformation'!$B$4:$B$8425=B1635,'Data Transformation'!$G$4:$G$8425),'Bin Analysis'!$B1645)</f>
        <v>13</v>
      </c>
      <c r="I1645">
        <f t="shared" si="205"/>
        <v>1</v>
      </c>
      <c r="J1645">
        <f t="shared" si="206"/>
        <v>1</v>
      </c>
      <c r="K1645">
        <f>J1645*Weighting!$W$13</f>
        <v>2</v>
      </c>
      <c r="M1645" s="14"/>
    </row>
    <row r="1646" spans="1:25" x14ac:dyDescent="0.25">
      <c r="A1646" s="32">
        <f>IF(Weighting!$P$14&gt;0,B1646,"")</f>
        <v>1.369</v>
      </c>
      <c r="B1646">
        <f>Weighting!$C$14</f>
        <v>1.369</v>
      </c>
      <c r="C1646">
        <f>Weighting!$F$14</f>
        <v>0</v>
      </c>
      <c r="D1646" t="b">
        <f>IF(C1646=1,'Data Transformation'!$G$3+0.5*'Data Transformation'!$W$25,IF(C1647=1,D1647-'Data Transformation'!$W$25,FALSE))</f>
        <v>0</v>
      </c>
      <c r="E1646" t="str">
        <f t="array" ref="E1646">IF(ISLOGICAL(D1646),"",FREQUENCY(IF('Data Transformation'!$B$425:$B$8425='Bin Analysis'!$B1635,'Data Transformation'!$G$425:$G$8425),D1646))</f>
        <v/>
      </c>
      <c r="F1646" t="str">
        <f t="shared" si="204"/>
        <v/>
      </c>
      <c r="G1646">
        <f>Weighting!$H$14</f>
        <v>0</v>
      </c>
      <c r="H1646">
        <f t="array" ref="H1646">FREQUENCY(IF('Data Transformation'!$B$4:$B$8425=B1635,'Data Transformation'!$G$4:$G$8425),'Bin Analysis'!$B1646)</f>
        <v>13</v>
      </c>
      <c r="I1646">
        <f t="shared" si="205"/>
        <v>0</v>
      </c>
      <c r="J1646">
        <f t="shared" si="206"/>
        <v>0</v>
      </c>
      <c r="K1646">
        <f>J1646*Weighting!$W$14</f>
        <v>0</v>
      </c>
      <c r="M1646" s="14"/>
    </row>
    <row r="1647" spans="1:25" x14ac:dyDescent="0.25">
      <c r="A1647" s="32">
        <f>IF(Weighting!$P$15&gt;0,B1647,"")</f>
        <v>1.5000009999999999</v>
      </c>
      <c r="B1647">
        <f>Weighting!$C$15</f>
        <v>1.5000009999999999</v>
      </c>
      <c r="C1647">
        <f>Weighting!$F$15</f>
        <v>0</v>
      </c>
      <c r="D1647" t="b">
        <f>IF(C1647=1,'Data Transformation'!$G$3+0.5*'Data Transformation'!$W$25,IF(C1648=1,D1648-'Data Transformation'!$W$25,FALSE))</f>
        <v>0</v>
      </c>
      <c r="E1647" t="str">
        <f t="array" ref="E1647">IF(ISLOGICAL(D1647),"",FREQUENCY(IF('Data Transformation'!$B$425:$B$8425='Bin Analysis'!$B1635,'Data Transformation'!$G$425:$G$8425),D1647))</f>
        <v/>
      </c>
      <c r="F1647" t="str">
        <f t="shared" si="204"/>
        <v/>
      </c>
      <c r="G1647">
        <f>Weighting!$H$15</f>
        <v>0</v>
      </c>
      <c r="H1647">
        <f t="array" ref="H1647">FREQUENCY(IF('Data Transformation'!$B$4:$B$8425=B1635,'Data Transformation'!$G$4:$G$8425),'Bin Analysis'!$B1647)</f>
        <v>13</v>
      </c>
      <c r="I1647">
        <f t="shared" si="205"/>
        <v>0</v>
      </c>
      <c r="J1647">
        <f t="shared" si="206"/>
        <v>0</v>
      </c>
      <c r="K1647">
        <f>J1647*Weighting!$W$15</f>
        <v>0</v>
      </c>
      <c r="M1647" s="14"/>
    </row>
    <row r="1648" spans="1:25" x14ac:dyDescent="0.25">
      <c r="A1648" s="32" t="str">
        <f>IF(Weighting!$P$16&gt;0,B1648,"")</f>
        <v/>
      </c>
      <c r="B1648">
        <f>Weighting!$C$16</f>
        <v>1.631</v>
      </c>
      <c r="C1648">
        <f>Weighting!$F$16</f>
        <v>0</v>
      </c>
      <c r="D1648" t="b">
        <f>IF(C1648=1,'Data Transformation'!$G$3+0.5*'Data Transformation'!$W$25,IF(C1649=1,D1649-'Data Transformation'!$W$25,FALSE))</f>
        <v>0</v>
      </c>
      <c r="E1648" t="str">
        <f t="array" ref="E1648">IF(ISLOGICAL(D1648),"",FREQUENCY(IF('Data Transformation'!$B$425:$B$8425='Bin Analysis'!$B1635,'Data Transformation'!$G$425:$G$8425),D1648))</f>
        <v/>
      </c>
      <c r="F1648" t="str">
        <f t="shared" si="204"/>
        <v/>
      </c>
      <c r="G1648">
        <f>Weighting!$H$16</f>
        <v>0</v>
      </c>
      <c r="H1648">
        <f t="array" ref="H1648">FREQUENCY(IF('Data Transformation'!$B$4:$B$8425=B1635,'Data Transformation'!$G$4:$G$8425),'Bin Analysis'!$B1648)</f>
        <v>13</v>
      </c>
      <c r="I1648">
        <f t="shared" si="205"/>
        <v>0</v>
      </c>
      <c r="J1648">
        <f t="shared" si="206"/>
        <v>0</v>
      </c>
      <c r="K1648">
        <f>J1648*Weighting!$W$16</f>
        <v>0</v>
      </c>
      <c r="M1648" s="14"/>
    </row>
    <row r="1649" spans="1:25" x14ac:dyDescent="0.25">
      <c r="A1649" s="32" t="str">
        <f>IF(Weighting!$P$17&gt;0,B1649,"")</f>
        <v/>
      </c>
      <c r="B1649">
        <f>Weighting!$C$17</f>
        <v>1.762</v>
      </c>
      <c r="C1649">
        <f>Weighting!$F$17</f>
        <v>0</v>
      </c>
      <c r="D1649" t="b">
        <f>IF(C1649=1,'Data Transformation'!$G$3+0.5*'Data Transformation'!$W$25,IF(C1650=1,D1650-'Data Transformation'!$W$25,FALSE))</f>
        <v>0</v>
      </c>
      <c r="E1649" t="str">
        <f t="array" ref="E1649">IF(ISLOGICAL(D1649),"",FREQUENCY(IF('Data Transformation'!$B$425:$B$8425='Bin Analysis'!$B1635,'Data Transformation'!$G$425:$G$8425),D1649))</f>
        <v/>
      </c>
      <c r="F1649" t="str">
        <f t="shared" si="204"/>
        <v/>
      </c>
      <c r="G1649">
        <f>Weighting!$H$17</f>
        <v>0</v>
      </c>
      <c r="H1649">
        <f t="array" ref="H1649">FREQUENCY(IF('Data Transformation'!$B$4:$B$8425=B1635,'Data Transformation'!$G$4:$G$8425),'Bin Analysis'!$B1649)</f>
        <v>13</v>
      </c>
      <c r="I1649">
        <f t="shared" si="205"/>
        <v>0</v>
      </c>
      <c r="J1649">
        <f t="shared" si="206"/>
        <v>0</v>
      </c>
      <c r="K1649">
        <f>J1649*Weighting!$W$17</f>
        <v>0</v>
      </c>
      <c r="M1649" s="14"/>
    </row>
    <row r="1650" spans="1:25" x14ac:dyDescent="0.25">
      <c r="A1650" s="32" t="str">
        <f>IF(Weighting!$P$18&gt;0,B1650,"")</f>
        <v/>
      </c>
      <c r="B1650">
        <f>Weighting!$C$18</f>
        <v>1.893</v>
      </c>
      <c r="C1650">
        <f>Weighting!$F$18</f>
        <v>0</v>
      </c>
      <c r="D1650" t="b">
        <f>IF(C1650=1,'Data Transformation'!$G$3+0.5*'Data Transformation'!$W$25,IF(C1651=1,D1651-'Data Transformation'!$W$25,FALSE))</f>
        <v>0</v>
      </c>
      <c r="E1650" t="str">
        <f t="array" ref="E1650">IF(ISLOGICAL(D1650),"",FREQUENCY(IF('Data Transformation'!$B$425:$B$8425='Bin Analysis'!$B1635,'Data Transformation'!$G$425:$G$8425),D1650))</f>
        <v/>
      </c>
      <c r="F1650" t="str">
        <f t="shared" si="204"/>
        <v/>
      </c>
      <c r="G1650">
        <f>Weighting!$H$18</f>
        <v>0</v>
      </c>
      <c r="H1650">
        <f t="array" ref="H1650">FREQUENCY(IF('Data Transformation'!$B$4:$B$8425=B1635,'Data Transformation'!$G$4:$G$8425),'Bin Analysis'!$B1650)</f>
        <v>13</v>
      </c>
      <c r="I1650">
        <f t="shared" si="205"/>
        <v>0</v>
      </c>
      <c r="J1650">
        <f t="shared" si="206"/>
        <v>0</v>
      </c>
      <c r="K1650">
        <f>J1650*Weighting!$W$18</f>
        <v>0</v>
      </c>
      <c r="M1650" s="14"/>
    </row>
    <row r="1651" spans="1:25" x14ac:dyDescent="0.25">
      <c r="A1651" s="32" t="str">
        <f>IF(Weighting!$P$19&gt;0,B1651,"")</f>
        <v/>
      </c>
      <c r="B1651">
        <f>Weighting!$C$19</f>
        <v>2.024</v>
      </c>
      <c r="C1651">
        <f>Weighting!$F$19</f>
        <v>0</v>
      </c>
      <c r="D1651" t="b">
        <f>IF(C1651=1,'Data Transformation'!$G$3+0.5*'Data Transformation'!$W$25,IF(C1652=1,D1652-'Data Transformation'!$W$25,FALSE))</f>
        <v>0</v>
      </c>
      <c r="E1651" t="str">
        <f t="array" ref="E1651">IF(ISLOGICAL(D1651),"",FREQUENCY(IF('Data Transformation'!$B$425:$B$8425='Bin Analysis'!$B1635,'Data Transformation'!$G$425:$G$8425),D1651))</f>
        <v/>
      </c>
      <c r="F1651" t="str">
        <f t="shared" si="204"/>
        <v/>
      </c>
      <c r="G1651">
        <f>Weighting!$H$19</f>
        <v>0</v>
      </c>
      <c r="H1651">
        <f t="array" ref="H1651">FREQUENCY(IF('Data Transformation'!$B$4:$B$8425=B1635,'Data Transformation'!$G$4:$G$8425),'Bin Analysis'!$B1651)</f>
        <v>13</v>
      </c>
      <c r="I1651">
        <f t="shared" si="205"/>
        <v>0</v>
      </c>
      <c r="J1651">
        <f t="shared" si="206"/>
        <v>0</v>
      </c>
      <c r="K1651">
        <f>J1651*Weighting!$W$19</f>
        <v>0</v>
      </c>
      <c r="M1651" s="14"/>
    </row>
    <row r="1652" spans="1:25" x14ac:dyDescent="0.25">
      <c r="A1652" s="32" t="str">
        <f>IF(Weighting!$P$20&gt;0,B1652,"")</f>
        <v/>
      </c>
      <c r="B1652">
        <f>Weighting!$C$20</f>
        <v>2.1550000000000002</v>
      </c>
      <c r="C1652">
        <f>Weighting!$F$20</f>
        <v>0</v>
      </c>
      <c r="D1652" t="b">
        <f>IF(C1652=1,'Data Transformation'!$G$3+0.5*'Data Transformation'!$W$25,IF(C1653=1,D1653-'Data Transformation'!$W$25,FALSE))</f>
        <v>0</v>
      </c>
      <c r="E1652" t="str">
        <f t="array" ref="E1652">IF(ISLOGICAL(D1652),"",FREQUENCY(IF('Data Transformation'!$B$425:$B$8425='Bin Analysis'!$B1635,'Data Transformation'!$G$425:$G$8425),D1652))</f>
        <v/>
      </c>
      <c r="F1652" t="str">
        <f t="shared" si="204"/>
        <v/>
      </c>
      <c r="G1652">
        <f>Weighting!$H$20</f>
        <v>0</v>
      </c>
      <c r="H1652">
        <f t="array" ref="H1652">FREQUENCY(IF('Data Transformation'!$B$4:$B$8425=B1635,'Data Transformation'!$G$4:$G$8425),'Bin Analysis'!$B1652)</f>
        <v>13</v>
      </c>
      <c r="I1652">
        <f t="shared" si="205"/>
        <v>0</v>
      </c>
      <c r="J1652">
        <f t="shared" si="206"/>
        <v>0</v>
      </c>
      <c r="K1652">
        <f>J1652*Weighting!$W$20</f>
        <v>0</v>
      </c>
      <c r="M1652" s="14"/>
    </row>
    <row r="1653" spans="1:25" x14ac:dyDescent="0.25">
      <c r="A1653" s="32" t="str">
        <f>IF(Weighting!$P$21&gt;0,B1653,"")</f>
        <v/>
      </c>
      <c r="B1653">
        <f>Weighting!$C$21</f>
        <v>2.2860000000000005</v>
      </c>
      <c r="C1653">
        <f>Weighting!$F$21</f>
        <v>0</v>
      </c>
      <c r="D1653" t="b">
        <f>IF(C1653=1,'Data Transformation'!$G$3+0.5*'Data Transformation'!$W$25,IF(C1654=1,D1654-'Data Transformation'!$W$25,FALSE))</f>
        <v>0</v>
      </c>
      <c r="E1653" t="str">
        <f t="array" ref="E1653">IF(ISLOGICAL(D1653),"",FREQUENCY(IF('Data Transformation'!$B$425:$B$8425='Bin Analysis'!$B1635,'Data Transformation'!$G$425:$G$8425),D1653))</f>
        <v/>
      </c>
      <c r="F1653" t="str">
        <f t="shared" si="204"/>
        <v/>
      </c>
      <c r="G1653">
        <f>Weighting!$H$21</f>
        <v>0</v>
      </c>
      <c r="H1653">
        <f t="array" ref="H1653">FREQUENCY(IF('Data Transformation'!$B$4:$B$8425=B1635,'Data Transformation'!$G$4:$G$8425),'Bin Analysis'!$B1653)</f>
        <v>13</v>
      </c>
      <c r="I1653">
        <f t="shared" si="205"/>
        <v>0</v>
      </c>
      <c r="J1653">
        <f t="shared" si="206"/>
        <v>0</v>
      </c>
      <c r="K1653">
        <f>J1653*Weighting!$W$21</f>
        <v>0</v>
      </c>
      <c r="M1653" s="14"/>
    </row>
    <row r="1654" spans="1:25" x14ac:dyDescent="0.25">
      <c r="A1654" s="32" t="str">
        <f>IF(Weighting!$P$22&gt;0,B1654,"")</f>
        <v/>
      </c>
      <c r="B1654">
        <f>Weighting!$C$22</f>
        <v>2.4170000000000007</v>
      </c>
      <c r="C1654">
        <f>Weighting!$F$22</f>
        <v>0</v>
      </c>
      <c r="D1654" t="b">
        <f>IF(C1654=1,'Data Transformation'!$G$3+0.5*'Data Transformation'!$W$25,IF(C1655=1,D1655-'Data Transformation'!$W$25,FALSE))</f>
        <v>0</v>
      </c>
      <c r="E1654" t="str">
        <f t="array" ref="E1654">IF(ISLOGICAL(D1654),"",FREQUENCY(IF('Data Transformation'!$B$425:$B$8425='Bin Analysis'!$B1635,'Data Transformation'!$G$425:$G$8425),D1654))</f>
        <v/>
      </c>
      <c r="F1654" t="str">
        <f t="shared" si="204"/>
        <v/>
      </c>
      <c r="G1654">
        <f>Weighting!$H$22</f>
        <v>0</v>
      </c>
      <c r="H1654">
        <f t="array" ref="H1654">FREQUENCY(IF('Data Transformation'!$B$4:$B$8425=B1635,'Data Transformation'!$G$4:$G$8425),'Bin Analysis'!$B1654)</f>
        <v>13</v>
      </c>
      <c r="I1654">
        <f t="shared" si="205"/>
        <v>0</v>
      </c>
      <c r="J1654">
        <f t="shared" si="206"/>
        <v>0</v>
      </c>
      <c r="K1654">
        <f>J1654*Weighting!$W$22</f>
        <v>0</v>
      </c>
      <c r="M1654" s="14"/>
    </row>
    <row r="1655" spans="1:25" x14ac:dyDescent="0.25">
      <c r="A1655" s="32" t="str">
        <f>IF(Weighting!$P$23&gt;0,B1655,"")</f>
        <v/>
      </c>
      <c r="B1655">
        <f>Weighting!$C$23</f>
        <v>2.5480000000000009</v>
      </c>
      <c r="C1655">
        <f>Weighting!$F$23</f>
        <v>0</v>
      </c>
      <c r="D1655" t="b">
        <f>IF(C1655=1,'Data Transformation'!$G$3+0.5*'Data Transformation'!$W$25,IF(C1656=1,D1656-'Data Transformation'!$W$25,FALSE))</f>
        <v>0</v>
      </c>
      <c r="E1655" t="str">
        <f t="array" ref="E1655">IF(ISLOGICAL(D1655),"",FREQUENCY(IF('Data Transformation'!$B$425:$B$8425='Bin Analysis'!$B1635,'Data Transformation'!$G$425:$G$8425),D1655))</f>
        <v/>
      </c>
      <c r="F1655" t="str">
        <f t="shared" si="204"/>
        <v/>
      </c>
      <c r="G1655">
        <f>Weighting!$H$23</f>
        <v>0</v>
      </c>
      <c r="H1655">
        <f t="array" ref="H1655">FREQUENCY(IF('Data Transformation'!$B$4:$B$8425=B1635,'Data Transformation'!$G$4:$G$8425),'Bin Analysis'!$B1655)</f>
        <v>13</v>
      </c>
      <c r="I1655">
        <f t="shared" si="205"/>
        <v>0</v>
      </c>
      <c r="J1655">
        <f t="shared" si="206"/>
        <v>0</v>
      </c>
      <c r="K1655">
        <f>J1655*Weighting!$W$23</f>
        <v>0</v>
      </c>
      <c r="M1655" s="14"/>
    </row>
    <row r="1656" spans="1:25" x14ac:dyDescent="0.25">
      <c r="A1656" s="32" t="str">
        <f>IF(Weighting!$P$24&gt;0,B1656,"")</f>
        <v/>
      </c>
      <c r="B1656">
        <f>Weighting!$C$24</f>
        <v>2.6790000000000012</v>
      </c>
      <c r="C1656">
        <f>Weighting!$F$24</f>
        <v>0</v>
      </c>
      <c r="D1656" t="b">
        <f>IF(C1656=1,'Data Transformation'!$G$3+0.5*'Data Transformation'!$W$25,IF(C1657=1,D1657-'Data Transformation'!$W$25,FALSE))</f>
        <v>0</v>
      </c>
      <c r="E1656" t="str">
        <f t="array" ref="E1656">IF(ISLOGICAL(D1656),"",FREQUENCY(IF('Data Transformation'!$B$425:$B$8425='Bin Analysis'!$B1635,'Data Transformation'!$G$425:$G$8425),D1656))</f>
        <v/>
      </c>
      <c r="F1656" t="str">
        <f t="shared" si="204"/>
        <v/>
      </c>
      <c r="G1656">
        <f>Weighting!$H$24</f>
        <v>0</v>
      </c>
      <c r="H1656">
        <f t="array" ref="H1656">FREQUENCY(IF('Data Transformation'!$B$4:$B$8425=B1635,'Data Transformation'!$G$4:$G$8425),'Bin Analysis'!$B1656)</f>
        <v>13</v>
      </c>
      <c r="I1656">
        <f t="shared" si="205"/>
        <v>0</v>
      </c>
      <c r="J1656">
        <f t="shared" si="206"/>
        <v>0</v>
      </c>
      <c r="K1656">
        <f>J1656*Weighting!$W$24</f>
        <v>0</v>
      </c>
      <c r="M1656" s="14"/>
    </row>
    <row r="1657" spans="1:25" x14ac:dyDescent="0.25">
      <c r="A1657" s="32" t="str">
        <f>IF(Weighting!$P$25&gt;0,B1657,"")</f>
        <v/>
      </c>
      <c r="B1657">
        <f>Weighting!$C$25</f>
        <v>2.8100000000000014</v>
      </c>
      <c r="C1657">
        <f>Weighting!$F$25</f>
        <v>0</v>
      </c>
      <c r="D1657" t="b">
        <f>IF(C1657=1,'Data Transformation'!$G$3+0.5*'Data Transformation'!$W$25,IF(C1658=1,D1658-'Data Transformation'!$W$25,FALSE))</f>
        <v>0</v>
      </c>
      <c r="E1657" t="str">
        <f t="array" ref="E1657">IF(ISLOGICAL(D1657),"",FREQUENCY(IF('Data Transformation'!$B$425:$B$8425='Bin Analysis'!$B1635,'Data Transformation'!$G$425:$G$8425),D1657))</f>
        <v/>
      </c>
      <c r="F1657" t="str">
        <f t="shared" si="204"/>
        <v/>
      </c>
      <c r="G1657">
        <f>Weighting!$H$25</f>
        <v>0</v>
      </c>
      <c r="H1657">
        <f t="array" ref="H1657">FREQUENCY(IF('Data Transformation'!$B$4:$B$8425=B1635,'Data Transformation'!$G$4:$G$8425),'Bin Analysis'!$B1657)</f>
        <v>13</v>
      </c>
      <c r="I1657">
        <f t="shared" si="205"/>
        <v>0</v>
      </c>
      <c r="J1657">
        <f t="shared" si="206"/>
        <v>0</v>
      </c>
      <c r="K1657">
        <f>J1657*Weighting!$W$25</f>
        <v>0</v>
      </c>
      <c r="M1657" s="14"/>
    </row>
    <row r="1658" spans="1:25" x14ac:dyDescent="0.25">
      <c r="O1658"/>
      <c r="P1658"/>
      <c r="Q1658"/>
      <c r="R1658"/>
    </row>
    <row r="1659" spans="1:25" ht="23.25" x14ac:dyDescent="0.35">
      <c r="A1659" s="21" t="s">
        <v>0</v>
      </c>
      <c r="B1659" s="21">
        <f>IFERROR(VLOOKUP(C1659,'Data Transformation'!$L$6:$M$426,2,FALSE),"")</f>
        <v>69</v>
      </c>
      <c r="C1659" s="21">
        <f>C1635+1</f>
        <v>69</v>
      </c>
      <c r="D1659" s="21"/>
      <c r="E1659" s="21"/>
      <c r="F1659" s="21"/>
      <c r="G1659" s="21"/>
      <c r="H1659" s="22"/>
      <c r="I1659" s="22"/>
      <c r="J1659" s="22"/>
      <c r="K1659" s="21"/>
      <c r="L1659" s="21">
        <f>B1659</f>
        <v>69</v>
      </c>
      <c r="M1659" s="23">
        <f>INDEX('Data Transformation'!$O$4:$O$424,MATCH($B1659,'Data Transformation'!$M$4:$M$424,0),MATCH($M$2,'Data Transformation'!$O$3,0))</f>
        <v>19</v>
      </c>
      <c r="N1659" s="27">
        <f>IF('Input and Summary Results'!$J$16="minimum",'Bin Analysis'!X1660/(M1659-1),'Bin Analysis'!Y1659/('Bin Analysis'!M1659-1))</f>
        <v>0</v>
      </c>
      <c r="O1659" s="27">
        <f>IF(M1659=FALSE,NA(),(VLOOKUP(1,C1662:K1681,4,FALSE))/(M1659-1))</f>
        <v>0.16666666666666666</v>
      </c>
      <c r="P1659" s="27">
        <f>IF(M1659=FALSE,NA(),SUM(J1662:J1681)/Weighting!$S$5)</f>
        <v>0.6</v>
      </c>
      <c r="Q1659" s="27">
        <f>IF(M1659=FALSE,NA(),SUM(K1662:K1681)/Weighting!$S$6)</f>
        <v>0.56521739130434778</v>
      </c>
      <c r="R1659" s="27">
        <f>IF(M1659=FALSE,NA(),(VLOOKUP(1,G1662:K1681,3,FALSE))/(M1659-1))</f>
        <v>5.5555555555555552E-2</v>
      </c>
      <c r="S1659" s="22" t="str">
        <f>IF(M1659=FALSE,NA(),IF(SUM(J1662:J1681)=2,"yes","no"))</f>
        <v>no</v>
      </c>
      <c r="X1659" s="2" cm="2">
        <f t="array" ref="X1659:X1660">FREQUENCY(IF('Data Transformation'!$B$425:$B$6424='Bin Analysis'!L1659,'Data Transformation'!$G$425:$G$6424),'Data Transformation'!$U$11)</f>
        <v>18</v>
      </c>
      <c r="Y1659" s="2" cm="2">
        <f t="array" ref="Y1659:Y1660">FREQUENCY(IF('Data Transformation'!$B$425:$B$6424='Bin Analysis'!L1659,'Data Transformation'!$G$425:$G$6424),'Data Transformation'!$U$12)</f>
        <v>15</v>
      </c>
    </row>
    <row r="1660" spans="1:25" x14ac:dyDescent="0.25">
      <c r="A1660" s="14" t="s">
        <v>67</v>
      </c>
      <c r="B1660" t="s">
        <v>47</v>
      </c>
      <c r="C1660" t="s">
        <v>5</v>
      </c>
      <c r="D1660" t="s">
        <v>100</v>
      </c>
      <c r="E1660" t="s">
        <v>101</v>
      </c>
      <c r="F1660" t="s">
        <v>102</v>
      </c>
      <c r="G1660" t="s">
        <v>70</v>
      </c>
      <c r="H1660" t="s">
        <v>31</v>
      </c>
      <c r="I1660" t="s">
        <v>32</v>
      </c>
      <c r="J1660" t="s">
        <v>46</v>
      </c>
      <c r="K1660" s="14" t="s">
        <v>45</v>
      </c>
      <c r="M1660" s="14"/>
      <c r="X1660" s="2">
        <v>0</v>
      </c>
      <c r="Y1660" s="2">
        <v>3</v>
      </c>
    </row>
    <row r="1661" spans="1:25" x14ac:dyDescent="0.25">
      <c r="A1661" s="32"/>
      <c r="D1661" t="b">
        <f>IF(C1661=1,'Data Transformation'!$G$3+0.5*'Data Transformation'!$W$25,IF(C1662=1,D1662-'Data Transformation'!$W$25,FALSE))</f>
        <v>0</v>
      </c>
      <c r="E1661" t="str">
        <f t="array" ref="E1661">IF(ISLOGICAL(D1661),"",FREQUENCY(IF('Data Transformation'!$B$425:$B$8425='Bin Analysis'!$B1659,'Data Transformation'!$G$425:$G$8425),D1661))</f>
        <v/>
      </c>
      <c r="F1661" t="str">
        <f>IF(ISLOGICAL(D1661),"",E1661-E1660)</f>
        <v/>
      </c>
      <c r="M1661" s="14"/>
    </row>
    <row r="1662" spans="1:25" x14ac:dyDescent="0.25">
      <c r="A1662" s="32">
        <f>IF(Weighting!$P$6&gt;0,B1662,"")</f>
        <v>0.32100000000000001</v>
      </c>
      <c r="B1662">
        <f>Weighting!$C$6</f>
        <v>0.32100000000000001</v>
      </c>
      <c r="C1662">
        <f>Weighting!$F$6</f>
        <v>0</v>
      </c>
      <c r="D1662" t="b">
        <f>IF(C1662=1,'Data Transformation'!$G$3+0.5*'Data Transformation'!$W$25,IF(C1663=1,D1663-'Data Transformation'!$W$25,FALSE))</f>
        <v>0</v>
      </c>
      <c r="E1662" t="str">
        <f t="array" ref="E1662">IF(ISLOGICAL(D1662),"",FREQUENCY(IF('Data Transformation'!$B$425:$B$8425='Bin Analysis'!$B1659,'Data Transformation'!$G$425:$G$8425),D1662))</f>
        <v/>
      </c>
      <c r="F1662" t="str">
        <f>IF(ISLOGICAL(D1662),"",E1662-E1661)</f>
        <v/>
      </c>
      <c r="G1662">
        <f>Weighting!$H$6</f>
        <v>1</v>
      </c>
      <c r="H1662">
        <f t="array" ref="H1662">FREQUENCY(IF('Data Transformation'!$B$4:$B$8425=B1659,'Data Transformation'!$G$4:$G$8425),'Bin Analysis'!$B1662)</f>
        <v>1</v>
      </c>
      <c r="I1662">
        <f>H1662-H1661</f>
        <v>1</v>
      </c>
      <c r="J1662">
        <f>IF(I1662=0,0,1)</f>
        <v>1</v>
      </c>
      <c r="K1662">
        <f>J1662*Weighting!$W$6</f>
        <v>1</v>
      </c>
      <c r="M1662" s="14"/>
    </row>
    <row r="1663" spans="1:25" x14ac:dyDescent="0.25">
      <c r="A1663" s="32">
        <f>IF(Weighting!$P$7&gt;0,B1663,"")</f>
        <v>0.45200000000000001</v>
      </c>
      <c r="B1663">
        <f>Weighting!$C$7</f>
        <v>0.45200000000000001</v>
      </c>
      <c r="C1663">
        <f>Weighting!$F$7</f>
        <v>0</v>
      </c>
      <c r="D1663" t="b">
        <f>IF(C1663=1,'Data Transformation'!$G$3+0.5*'Data Transformation'!$W$25,IF(C1664=1,D1664-'Data Transformation'!$W$25,FALSE))</f>
        <v>0</v>
      </c>
      <c r="E1663" t="str">
        <f t="array" ref="E1663">IF(ISLOGICAL(D1663),"",FREQUENCY(IF('Data Transformation'!$B$425:$B$8425='Bin Analysis'!$B1659,'Data Transformation'!$G$425:$G$8425),D1663))</f>
        <v/>
      </c>
      <c r="F1663" t="str">
        <f t="shared" ref="F1663:F1681" si="207">IF(ISLOGICAL(D1663),"",E1663-E1662)</f>
        <v/>
      </c>
      <c r="G1663">
        <f>Weighting!$H$7</f>
        <v>0</v>
      </c>
      <c r="H1663">
        <f t="array" ref="H1663">FREQUENCY(IF('Data Transformation'!$B$4:$B$8425=B1659,'Data Transformation'!$G$4:$G$8425),'Bin Analysis'!$B1663)</f>
        <v>1</v>
      </c>
      <c r="I1663">
        <f t="shared" ref="I1663:I1681" si="208">H1663-H1662</f>
        <v>0</v>
      </c>
      <c r="J1663">
        <f>IF(I1663=0,0,1)</f>
        <v>0</v>
      </c>
      <c r="K1663">
        <f>J1663*Weighting!$W$7</f>
        <v>0</v>
      </c>
      <c r="M1663" s="14"/>
    </row>
    <row r="1664" spans="1:25" x14ac:dyDescent="0.25">
      <c r="A1664" s="32">
        <f>IF(Weighting!$P$8&gt;0,B1664,"")</f>
        <v>0.58299999999999996</v>
      </c>
      <c r="B1664">
        <f>Weighting!$C$8</f>
        <v>0.58299999999999996</v>
      </c>
      <c r="C1664">
        <f>Weighting!$F$8</f>
        <v>0</v>
      </c>
      <c r="D1664" t="b">
        <f>IF(C1664=1,'Data Transformation'!$G$3+0.5*'Data Transformation'!$W$25,IF(C1665=1,D1665-'Data Transformation'!$W$25,FALSE))</f>
        <v>0</v>
      </c>
      <c r="E1664" t="str">
        <f t="array" ref="E1664">IF(ISLOGICAL(D1664),"",FREQUENCY(IF('Data Transformation'!$B$425:$B$8425='Bin Analysis'!$B1659,'Data Transformation'!$G$425:$G$8425),D1664))</f>
        <v/>
      </c>
      <c r="F1664" t="str">
        <f t="shared" si="207"/>
        <v/>
      </c>
      <c r="G1664">
        <f>Weighting!$H$8</f>
        <v>0</v>
      </c>
      <c r="H1664">
        <f t="array" ref="H1664">FREQUENCY(IF('Data Transformation'!$B$4:$B$8425=B1659,'Data Transformation'!$G$4:$G$8425),'Bin Analysis'!$B1664)</f>
        <v>3</v>
      </c>
      <c r="I1664">
        <f t="shared" si="208"/>
        <v>2</v>
      </c>
      <c r="J1664">
        <f t="shared" ref="J1664:J1681" si="209">IF(I1664=0,0,1)</f>
        <v>1</v>
      </c>
      <c r="K1664">
        <f>J1664*Weighting!$W$8</f>
        <v>3</v>
      </c>
      <c r="M1664" s="14"/>
    </row>
    <row r="1665" spans="1:13" x14ac:dyDescent="0.25">
      <c r="A1665" s="32">
        <f>IF(Weighting!$P$9&gt;0,B1665,"")</f>
        <v>0.71399999999999997</v>
      </c>
      <c r="B1665" s="50">
        <f>Weighting!$C$9</f>
        <v>0.71399999999999997</v>
      </c>
      <c r="C1665">
        <f>Weighting!$F$9</f>
        <v>0</v>
      </c>
      <c r="D1665" t="b">
        <f>IF(C1665=1,'Data Transformation'!$G$3+0.5*'Data Transformation'!$W$25,IF(C1666=1,D1666-'Data Transformation'!$W$25,FALSE))</f>
        <v>0</v>
      </c>
      <c r="E1665" t="str">
        <f t="array" ref="E1665">IF(ISLOGICAL(D1665),"",FREQUENCY(IF('Data Transformation'!$B$425:$B$8425='Bin Analysis'!$B1659,'Data Transformation'!$G$425:$G$8425),D1665))</f>
        <v/>
      </c>
      <c r="F1665" t="str">
        <f t="shared" si="207"/>
        <v/>
      </c>
      <c r="G1665">
        <f>Weighting!$H$9</f>
        <v>0</v>
      </c>
      <c r="H1665">
        <f t="array" ref="H1665">FREQUENCY(IF('Data Transformation'!$B$4:$B$8425=B1659,'Data Transformation'!$G$4:$G$8425),'Bin Analysis'!$B1665)</f>
        <v>7</v>
      </c>
      <c r="I1665">
        <f t="shared" si="208"/>
        <v>4</v>
      </c>
      <c r="J1665">
        <f t="shared" si="209"/>
        <v>1</v>
      </c>
      <c r="K1665">
        <f>J1665*Weighting!$W$9</f>
        <v>3</v>
      </c>
      <c r="M1665" s="14"/>
    </row>
    <row r="1666" spans="1:13" x14ac:dyDescent="0.25">
      <c r="A1666" s="32">
        <f>IF(Weighting!$P$10&gt;0,B1666,"")</f>
        <v>0.84499999999999997</v>
      </c>
      <c r="B1666">
        <f>Weighting!$C$10</f>
        <v>0.84499999999999997</v>
      </c>
      <c r="C1666">
        <f>Weighting!$F$10</f>
        <v>0</v>
      </c>
      <c r="D1666" t="b">
        <f>IF(C1666=1,'Data Transformation'!$G$3+0.5*'Data Transformation'!$W$25,IF(C1667=1,D1667-'Data Transformation'!$W$25,FALSE))</f>
        <v>0</v>
      </c>
      <c r="E1666" t="str">
        <f t="array" ref="E1666">IF(ISLOGICAL(D1666),"",FREQUENCY(IF('Data Transformation'!$B$425:$B$8425='Bin Analysis'!$B1659,'Data Transformation'!$G$425:$G$8425),D1666))</f>
        <v/>
      </c>
      <c r="F1666" t="str">
        <f t="shared" si="207"/>
        <v/>
      </c>
      <c r="G1666">
        <f>Weighting!$H$10</f>
        <v>0</v>
      </c>
      <c r="H1666">
        <f t="array" ref="H1666">FREQUENCY(IF('Data Transformation'!$B$4:$B$8425=B1659,'Data Transformation'!$G$4:$G$8425),'Bin Analysis'!$B1666)</f>
        <v>12</v>
      </c>
      <c r="I1666">
        <f t="shared" si="208"/>
        <v>5</v>
      </c>
      <c r="J1666">
        <f t="shared" si="209"/>
        <v>1</v>
      </c>
      <c r="K1666">
        <f>J1666*Weighting!$W$10</f>
        <v>3</v>
      </c>
      <c r="M1666" s="14"/>
    </row>
    <row r="1667" spans="1:13" x14ac:dyDescent="0.25">
      <c r="A1667" s="32">
        <f>IF(Weighting!$P$11&gt;0,B1667,"")</f>
        <v>0.97599999999999998</v>
      </c>
      <c r="B1667">
        <f>Weighting!$C$11</f>
        <v>0.97599999999999998</v>
      </c>
      <c r="C1667">
        <f>Weighting!$F$11</f>
        <v>0</v>
      </c>
      <c r="D1667">
        <f>IF(C1667=1,'Data Transformation'!$G$3+0.5*'Data Transformation'!$W$25,IF(C1668=1,D1668-'Data Transformation'!$W$25,FALSE))</f>
        <v>0.86899999999999999</v>
      </c>
      <c r="E1667">
        <f t="array" ref="E1667">IF(ISLOGICAL(D1667),"",FREQUENCY(IF('Data Transformation'!$B$425:$B$8425='Bin Analysis'!$B1659,'Data Transformation'!$G$425:$G$8425),D1667))</f>
        <v>15</v>
      </c>
      <c r="F1667" t="e">
        <f t="shared" si="207"/>
        <v>#VALUE!</v>
      </c>
      <c r="G1667">
        <f>Weighting!$H$11</f>
        <v>0</v>
      </c>
      <c r="H1667">
        <f t="array" ref="H1667">FREQUENCY(IF('Data Transformation'!$B$4:$B$8425=B1659,'Data Transformation'!$G$4:$G$8425),'Bin Analysis'!$B1667)</f>
        <v>16</v>
      </c>
      <c r="I1667">
        <f t="shared" si="208"/>
        <v>4</v>
      </c>
      <c r="J1667">
        <f t="shared" si="209"/>
        <v>1</v>
      </c>
      <c r="K1667">
        <f>J1667*Weighting!$W$11</f>
        <v>2</v>
      </c>
      <c r="M1667" s="14"/>
    </row>
    <row r="1668" spans="1:13" x14ac:dyDescent="0.25">
      <c r="A1668" s="32">
        <f>IF(Weighting!$P$12&gt;0,B1668,"")</f>
        <v>1.107</v>
      </c>
      <c r="B1668">
        <f>Weighting!$C$12</f>
        <v>1.107</v>
      </c>
      <c r="C1668">
        <f>Weighting!$F$12</f>
        <v>1</v>
      </c>
      <c r="D1668">
        <f>IF(C1668=1,'Data Transformation'!$G$3+0.5*'Data Transformation'!$W$25,IF(C1669=1,D1669-'Data Transformation'!$W$25,FALSE))</f>
        <v>1.131</v>
      </c>
      <c r="E1668">
        <f t="array" ref="E1668">IF(ISLOGICAL(D1668),"",FREQUENCY(IF('Data Transformation'!$B$425:$B$8425='Bin Analysis'!$B1659,'Data Transformation'!$G$425:$G$8425),D1668))</f>
        <v>18</v>
      </c>
      <c r="F1668">
        <f t="shared" si="207"/>
        <v>3</v>
      </c>
      <c r="G1668">
        <f>Weighting!$H$12</f>
        <v>0</v>
      </c>
      <c r="H1668">
        <f t="array" ref="H1668">FREQUENCY(IF('Data Transformation'!$B$4:$B$8425=B1659,'Data Transformation'!$G$4:$G$8425),'Bin Analysis'!$B1668)</f>
        <v>19</v>
      </c>
      <c r="I1668">
        <f t="shared" si="208"/>
        <v>3</v>
      </c>
      <c r="J1668">
        <f t="shared" si="209"/>
        <v>1</v>
      </c>
      <c r="K1668">
        <f>J1668*Weighting!$W$12</f>
        <v>1</v>
      </c>
      <c r="M1668" s="14"/>
    </row>
    <row r="1669" spans="1:13" x14ac:dyDescent="0.25">
      <c r="A1669" s="32">
        <f>IF(Weighting!$P$13&gt;0,B1669,"")</f>
        <v>1.238</v>
      </c>
      <c r="B1669">
        <f>Weighting!$C$13</f>
        <v>1.238</v>
      </c>
      <c r="C1669">
        <f>Weighting!$F$13</f>
        <v>0</v>
      </c>
      <c r="D1669" t="b">
        <f>IF(C1669=1,'Data Transformation'!$G$3+0.5*'Data Transformation'!$W$25,IF(C1670=1,D1670-'Data Transformation'!$W$25,FALSE))</f>
        <v>0</v>
      </c>
      <c r="E1669" t="str">
        <f t="array" ref="E1669">IF(ISLOGICAL(D1669),"",FREQUENCY(IF('Data Transformation'!$B$425:$B$8425='Bin Analysis'!$B1659,'Data Transformation'!$G$425:$G$8425),D1669))</f>
        <v/>
      </c>
      <c r="F1669" t="str">
        <f t="shared" si="207"/>
        <v/>
      </c>
      <c r="G1669">
        <f>Weighting!$H$13</f>
        <v>0</v>
      </c>
      <c r="H1669">
        <f t="array" ref="H1669">FREQUENCY(IF('Data Transformation'!$B$4:$B$8425=B1659,'Data Transformation'!$G$4:$G$8425),'Bin Analysis'!$B1669)</f>
        <v>19</v>
      </c>
      <c r="I1669">
        <f t="shared" si="208"/>
        <v>0</v>
      </c>
      <c r="J1669">
        <f t="shared" si="209"/>
        <v>0</v>
      </c>
      <c r="K1669">
        <f>J1669*Weighting!$W$13</f>
        <v>0</v>
      </c>
      <c r="M1669" s="14"/>
    </row>
    <row r="1670" spans="1:13" x14ac:dyDescent="0.25">
      <c r="A1670" s="32">
        <f>IF(Weighting!$P$14&gt;0,B1670,"")</f>
        <v>1.369</v>
      </c>
      <c r="B1670">
        <f>Weighting!$C$14</f>
        <v>1.369</v>
      </c>
      <c r="C1670">
        <f>Weighting!$F$14</f>
        <v>0</v>
      </c>
      <c r="D1670" t="b">
        <f>IF(C1670=1,'Data Transformation'!$G$3+0.5*'Data Transformation'!$W$25,IF(C1671=1,D1671-'Data Transformation'!$W$25,FALSE))</f>
        <v>0</v>
      </c>
      <c r="E1670" t="str">
        <f t="array" ref="E1670">IF(ISLOGICAL(D1670),"",FREQUENCY(IF('Data Transformation'!$B$425:$B$8425='Bin Analysis'!$B1659,'Data Transformation'!$G$425:$G$8425),D1670))</f>
        <v/>
      </c>
      <c r="F1670" t="str">
        <f t="shared" si="207"/>
        <v/>
      </c>
      <c r="G1670">
        <f>Weighting!$H$14</f>
        <v>0</v>
      </c>
      <c r="H1670">
        <f t="array" ref="H1670">FREQUENCY(IF('Data Transformation'!$B$4:$B$8425=B1659,'Data Transformation'!$G$4:$G$8425),'Bin Analysis'!$B1670)</f>
        <v>19</v>
      </c>
      <c r="I1670">
        <f t="shared" si="208"/>
        <v>0</v>
      </c>
      <c r="J1670">
        <f t="shared" si="209"/>
        <v>0</v>
      </c>
      <c r="K1670">
        <f>J1670*Weighting!$W$14</f>
        <v>0</v>
      </c>
      <c r="M1670" s="14"/>
    </row>
    <row r="1671" spans="1:13" x14ac:dyDescent="0.25">
      <c r="A1671" s="32">
        <f>IF(Weighting!$P$15&gt;0,B1671,"")</f>
        <v>1.5000009999999999</v>
      </c>
      <c r="B1671">
        <f>Weighting!$C$15</f>
        <v>1.5000009999999999</v>
      </c>
      <c r="C1671">
        <f>Weighting!$F$15</f>
        <v>0</v>
      </c>
      <c r="D1671" t="b">
        <f>IF(C1671=1,'Data Transformation'!$G$3+0.5*'Data Transformation'!$W$25,IF(C1672=1,D1672-'Data Transformation'!$W$25,FALSE))</f>
        <v>0</v>
      </c>
      <c r="E1671" t="str">
        <f t="array" ref="E1671">IF(ISLOGICAL(D1671),"",FREQUENCY(IF('Data Transformation'!$B$425:$B$8425='Bin Analysis'!$B1659,'Data Transformation'!$G$425:$G$8425),D1671))</f>
        <v/>
      </c>
      <c r="F1671" t="str">
        <f t="shared" si="207"/>
        <v/>
      </c>
      <c r="G1671">
        <f>Weighting!$H$15</f>
        <v>0</v>
      </c>
      <c r="H1671">
        <f t="array" ref="H1671">FREQUENCY(IF('Data Transformation'!$B$4:$B$8425=B1659,'Data Transformation'!$G$4:$G$8425),'Bin Analysis'!$B1671)</f>
        <v>19</v>
      </c>
      <c r="I1671">
        <f t="shared" si="208"/>
        <v>0</v>
      </c>
      <c r="J1671">
        <f t="shared" si="209"/>
        <v>0</v>
      </c>
      <c r="K1671">
        <f>J1671*Weighting!$W$15</f>
        <v>0</v>
      </c>
      <c r="M1671" s="14"/>
    </row>
    <row r="1672" spans="1:13" x14ac:dyDescent="0.25">
      <c r="A1672" s="32" t="str">
        <f>IF(Weighting!$P$16&gt;0,B1672,"")</f>
        <v/>
      </c>
      <c r="B1672">
        <f>Weighting!$C$16</f>
        <v>1.631</v>
      </c>
      <c r="C1672">
        <f>Weighting!$F$16</f>
        <v>0</v>
      </c>
      <c r="D1672" t="b">
        <f>IF(C1672=1,'Data Transformation'!$G$3+0.5*'Data Transformation'!$W$25,IF(C1673=1,D1673-'Data Transformation'!$W$25,FALSE))</f>
        <v>0</v>
      </c>
      <c r="E1672" t="str">
        <f t="array" ref="E1672">IF(ISLOGICAL(D1672),"",FREQUENCY(IF('Data Transformation'!$B$425:$B$8425='Bin Analysis'!$B1659,'Data Transformation'!$G$425:$G$8425),D1672))</f>
        <v/>
      </c>
      <c r="F1672" t="str">
        <f t="shared" si="207"/>
        <v/>
      </c>
      <c r="G1672">
        <f>Weighting!$H$16</f>
        <v>0</v>
      </c>
      <c r="H1672">
        <f t="array" ref="H1672">FREQUENCY(IF('Data Transformation'!$B$4:$B$8425=B1659,'Data Transformation'!$G$4:$G$8425),'Bin Analysis'!$B1672)</f>
        <v>19</v>
      </c>
      <c r="I1672">
        <f t="shared" si="208"/>
        <v>0</v>
      </c>
      <c r="J1672">
        <f t="shared" si="209"/>
        <v>0</v>
      </c>
      <c r="K1672">
        <f>J1672*Weighting!$W$16</f>
        <v>0</v>
      </c>
      <c r="M1672" s="14"/>
    </row>
    <row r="1673" spans="1:13" x14ac:dyDescent="0.25">
      <c r="A1673" s="32" t="str">
        <f>IF(Weighting!$P$17&gt;0,B1673,"")</f>
        <v/>
      </c>
      <c r="B1673">
        <f>Weighting!$C$17</f>
        <v>1.762</v>
      </c>
      <c r="C1673">
        <f>Weighting!$F$17</f>
        <v>0</v>
      </c>
      <c r="D1673" t="b">
        <f>IF(C1673=1,'Data Transformation'!$G$3+0.5*'Data Transformation'!$W$25,IF(C1674=1,D1674-'Data Transformation'!$W$25,FALSE))</f>
        <v>0</v>
      </c>
      <c r="E1673" t="str">
        <f t="array" ref="E1673">IF(ISLOGICAL(D1673),"",FREQUENCY(IF('Data Transformation'!$B$425:$B$8425='Bin Analysis'!$B1659,'Data Transformation'!$G$425:$G$8425),D1673))</f>
        <v/>
      </c>
      <c r="F1673" t="str">
        <f t="shared" si="207"/>
        <v/>
      </c>
      <c r="G1673">
        <f>Weighting!$H$17</f>
        <v>0</v>
      </c>
      <c r="H1673">
        <f t="array" ref="H1673">FREQUENCY(IF('Data Transformation'!$B$4:$B$8425=B1659,'Data Transformation'!$G$4:$G$8425),'Bin Analysis'!$B1673)</f>
        <v>19</v>
      </c>
      <c r="I1673">
        <f t="shared" si="208"/>
        <v>0</v>
      </c>
      <c r="J1673">
        <f t="shared" si="209"/>
        <v>0</v>
      </c>
      <c r="K1673">
        <f>J1673*Weighting!$W$17</f>
        <v>0</v>
      </c>
      <c r="M1673" s="14"/>
    </row>
    <row r="1674" spans="1:13" x14ac:dyDescent="0.25">
      <c r="A1674" s="32" t="str">
        <f>IF(Weighting!$P$18&gt;0,B1674,"")</f>
        <v/>
      </c>
      <c r="B1674">
        <f>Weighting!$C$18</f>
        <v>1.893</v>
      </c>
      <c r="C1674">
        <f>Weighting!$F$18</f>
        <v>0</v>
      </c>
      <c r="D1674" t="b">
        <f>IF(C1674=1,'Data Transformation'!$G$3+0.5*'Data Transformation'!$W$25,IF(C1675=1,D1675-'Data Transformation'!$W$25,FALSE))</f>
        <v>0</v>
      </c>
      <c r="E1674" t="str">
        <f t="array" ref="E1674">IF(ISLOGICAL(D1674),"",FREQUENCY(IF('Data Transformation'!$B$425:$B$8425='Bin Analysis'!$B1659,'Data Transformation'!$G$425:$G$8425),D1674))</f>
        <v/>
      </c>
      <c r="F1674" t="str">
        <f t="shared" si="207"/>
        <v/>
      </c>
      <c r="G1674">
        <f>Weighting!$H$18</f>
        <v>0</v>
      </c>
      <c r="H1674">
        <f t="array" ref="H1674">FREQUENCY(IF('Data Transformation'!$B$4:$B$8425=B1659,'Data Transformation'!$G$4:$G$8425),'Bin Analysis'!$B1674)</f>
        <v>19</v>
      </c>
      <c r="I1674">
        <f t="shared" si="208"/>
        <v>0</v>
      </c>
      <c r="J1674">
        <f t="shared" si="209"/>
        <v>0</v>
      </c>
      <c r="K1674">
        <f>J1674*Weighting!$W$18</f>
        <v>0</v>
      </c>
      <c r="M1674" s="14"/>
    </row>
    <row r="1675" spans="1:13" x14ac:dyDescent="0.25">
      <c r="A1675" s="32" t="str">
        <f>IF(Weighting!$P$19&gt;0,B1675,"")</f>
        <v/>
      </c>
      <c r="B1675">
        <f>Weighting!$C$19</f>
        <v>2.024</v>
      </c>
      <c r="C1675">
        <f>Weighting!$F$19</f>
        <v>0</v>
      </c>
      <c r="D1675" t="b">
        <f>IF(C1675=1,'Data Transformation'!$G$3+0.5*'Data Transformation'!$W$25,IF(C1676=1,D1676-'Data Transformation'!$W$25,FALSE))</f>
        <v>0</v>
      </c>
      <c r="E1675" t="str">
        <f t="array" ref="E1675">IF(ISLOGICAL(D1675),"",FREQUENCY(IF('Data Transformation'!$B$425:$B$8425='Bin Analysis'!$B1659,'Data Transformation'!$G$425:$G$8425),D1675))</f>
        <v/>
      </c>
      <c r="F1675" t="str">
        <f t="shared" si="207"/>
        <v/>
      </c>
      <c r="G1675">
        <f>Weighting!$H$19</f>
        <v>0</v>
      </c>
      <c r="H1675">
        <f t="array" ref="H1675">FREQUENCY(IF('Data Transformation'!$B$4:$B$8425=B1659,'Data Transformation'!$G$4:$G$8425),'Bin Analysis'!$B1675)</f>
        <v>19</v>
      </c>
      <c r="I1675">
        <f t="shared" si="208"/>
        <v>0</v>
      </c>
      <c r="J1675">
        <f t="shared" si="209"/>
        <v>0</v>
      </c>
      <c r="K1675">
        <f>J1675*Weighting!$W$19</f>
        <v>0</v>
      </c>
      <c r="M1675" s="14"/>
    </row>
    <row r="1676" spans="1:13" x14ac:dyDescent="0.25">
      <c r="A1676" s="32" t="str">
        <f>IF(Weighting!$P$20&gt;0,B1676,"")</f>
        <v/>
      </c>
      <c r="B1676">
        <f>Weighting!$C$20</f>
        <v>2.1550000000000002</v>
      </c>
      <c r="C1676">
        <f>Weighting!$F$20</f>
        <v>0</v>
      </c>
      <c r="D1676" t="b">
        <f>IF(C1676=1,'Data Transformation'!$G$3+0.5*'Data Transformation'!$W$25,IF(C1677=1,D1677-'Data Transformation'!$W$25,FALSE))</f>
        <v>0</v>
      </c>
      <c r="E1676" t="str">
        <f t="array" ref="E1676">IF(ISLOGICAL(D1676),"",FREQUENCY(IF('Data Transformation'!$B$425:$B$8425='Bin Analysis'!$B1659,'Data Transformation'!$G$425:$G$8425),D1676))</f>
        <v/>
      </c>
      <c r="F1676" t="str">
        <f t="shared" si="207"/>
        <v/>
      </c>
      <c r="G1676">
        <f>Weighting!$H$20</f>
        <v>0</v>
      </c>
      <c r="H1676">
        <f t="array" ref="H1676">FREQUENCY(IF('Data Transformation'!$B$4:$B$8425=B1659,'Data Transformation'!$G$4:$G$8425),'Bin Analysis'!$B1676)</f>
        <v>19</v>
      </c>
      <c r="I1676">
        <f t="shared" si="208"/>
        <v>0</v>
      </c>
      <c r="J1676">
        <f t="shared" si="209"/>
        <v>0</v>
      </c>
      <c r="K1676">
        <f>J1676*Weighting!$W$20</f>
        <v>0</v>
      </c>
      <c r="M1676" s="14"/>
    </row>
    <row r="1677" spans="1:13" x14ac:dyDescent="0.25">
      <c r="A1677" s="32" t="str">
        <f>IF(Weighting!$P$21&gt;0,B1677,"")</f>
        <v/>
      </c>
      <c r="B1677">
        <f>Weighting!$C$21</f>
        <v>2.2860000000000005</v>
      </c>
      <c r="C1677">
        <f>Weighting!$F$21</f>
        <v>0</v>
      </c>
      <c r="D1677" t="b">
        <f>IF(C1677=1,'Data Transformation'!$G$3+0.5*'Data Transformation'!$W$25,IF(C1678=1,D1678-'Data Transformation'!$W$25,FALSE))</f>
        <v>0</v>
      </c>
      <c r="E1677" t="str">
        <f t="array" ref="E1677">IF(ISLOGICAL(D1677),"",FREQUENCY(IF('Data Transformation'!$B$425:$B$8425='Bin Analysis'!$B1659,'Data Transformation'!$G$425:$G$8425),D1677))</f>
        <v/>
      </c>
      <c r="F1677" t="str">
        <f t="shared" si="207"/>
        <v/>
      </c>
      <c r="G1677">
        <f>Weighting!$H$21</f>
        <v>0</v>
      </c>
      <c r="H1677">
        <f t="array" ref="H1677">FREQUENCY(IF('Data Transformation'!$B$4:$B$8425=B1659,'Data Transformation'!$G$4:$G$8425),'Bin Analysis'!$B1677)</f>
        <v>19</v>
      </c>
      <c r="I1677">
        <f t="shared" si="208"/>
        <v>0</v>
      </c>
      <c r="J1677">
        <f t="shared" si="209"/>
        <v>0</v>
      </c>
      <c r="K1677">
        <f>J1677*Weighting!$W$21</f>
        <v>0</v>
      </c>
      <c r="M1677" s="14"/>
    </row>
    <row r="1678" spans="1:13" x14ac:dyDescent="0.25">
      <c r="A1678" s="32" t="str">
        <f>IF(Weighting!$P$22&gt;0,B1678,"")</f>
        <v/>
      </c>
      <c r="B1678">
        <f>Weighting!$C$22</f>
        <v>2.4170000000000007</v>
      </c>
      <c r="C1678">
        <f>Weighting!$F$22</f>
        <v>0</v>
      </c>
      <c r="D1678" t="b">
        <f>IF(C1678=1,'Data Transformation'!$G$3+0.5*'Data Transformation'!$W$25,IF(C1679=1,D1679-'Data Transformation'!$W$25,FALSE))</f>
        <v>0</v>
      </c>
      <c r="E1678" t="str">
        <f t="array" ref="E1678">IF(ISLOGICAL(D1678),"",FREQUENCY(IF('Data Transformation'!$B$425:$B$8425='Bin Analysis'!$B1659,'Data Transformation'!$G$425:$G$8425),D1678))</f>
        <v/>
      </c>
      <c r="F1678" t="str">
        <f t="shared" si="207"/>
        <v/>
      </c>
      <c r="G1678">
        <f>Weighting!$H$22</f>
        <v>0</v>
      </c>
      <c r="H1678">
        <f t="array" ref="H1678">FREQUENCY(IF('Data Transformation'!$B$4:$B$8425=B1659,'Data Transformation'!$G$4:$G$8425),'Bin Analysis'!$B1678)</f>
        <v>19</v>
      </c>
      <c r="I1678">
        <f t="shared" si="208"/>
        <v>0</v>
      </c>
      <c r="J1678">
        <f t="shared" si="209"/>
        <v>0</v>
      </c>
      <c r="K1678">
        <f>J1678*Weighting!$W$22</f>
        <v>0</v>
      </c>
      <c r="M1678" s="14"/>
    </row>
    <row r="1679" spans="1:13" x14ac:dyDescent="0.25">
      <c r="A1679" s="32" t="str">
        <f>IF(Weighting!$P$23&gt;0,B1679,"")</f>
        <v/>
      </c>
      <c r="B1679">
        <f>Weighting!$C$23</f>
        <v>2.5480000000000009</v>
      </c>
      <c r="C1679">
        <f>Weighting!$F$23</f>
        <v>0</v>
      </c>
      <c r="D1679" t="b">
        <f>IF(C1679=1,'Data Transformation'!$G$3+0.5*'Data Transformation'!$W$25,IF(C1680=1,D1680-'Data Transformation'!$W$25,FALSE))</f>
        <v>0</v>
      </c>
      <c r="E1679" t="str">
        <f t="array" ref="E1679">IF(ISLOGICAL(D1679),"",FREQUENCY(IF('Data Transformation'!$B$425:$B$8425='Bin Analysis'!$B1659,'Data Transformation'!$G$425:$G$8425),D1679))</f>
        <v/>
      </c>
      <c r="F1679" t="str">
        <f t="shared" si="207"/>
        <v/>
      </c>
      <c r="G1679">
        <f>Weighting!$H$23</f>
        <v>0</v>
      </c>
      <c r="H1679">
        <f t="array" ref="H1679">FREQUENCY(IF('Data Transformation'!$B$4:$B$8425=B1659,'Data Transformation'!$G$4:$G$8425),'Bin Analysis'!$B1679)</f>
        <v>19</v>
      </c>
      <c r="I1679">
        <f t="shared" si="208"/>
        <v>0</v>
      </c>
      <c r="J1679">
        <f t="shared" si="209"/>
        <v>0</v>
      </c>
      <c r="K1679">
        <f>J1679*Weighting!$W$23</f>
        <v>0</v>
      </c>
      <c r="M1679" s="14"/>
    </row>
    <row r="1680" spans="1:13" x14ac:dyDescent="0.25">
      <c r="A1680" s="32" t="str">
        <f>IF(Weighting!$P$24&gt;0,B1680,"")</f>
        <v/>
      </c>
      <c r="B1680">
        <f>Weighting!$C$24</f>
        <v>2.6790000000000012</v>
      </c>
      <c r="C1680">
        <f>Weighting!$F$24</f>
        <v>0</v>
      </c>
      <c r="D1680" t="b">
        <f>IF(C1680=1,'Data Transformation'!$G$3+0.5*'Data Transformation'!$W$25,IF(C1681=1,D1681-'Data Transformation'!$W$25,FALSE))</f>
        <v>0</v>
      </c>
      <c r="E1680" t="str">
        <f t="array" ref="E1680">IF(ISLOGICAL(D1680),"",FREQUENCY(IF('Data Transformation'!$B$425:$B$8425='Bin Analysis'!$B1659,'Data Transformation'!$G$425:$G$8425),D1680))</f>
        <v/>
      </c>
      <c r="F1680" t="str">
        <f t="shared" si="207"/>
        <v/>
      </c>
      <c r="G1680">
        <f>Weighting!$H$24</f>
        <v>0</v>
      </c>
      <c r="H1680">
        <f t="array" ref="H1680">FREQUENCY(IF('Data Transformation'!$B$4:$B$8425=B1659,'Data Transformation'!$G$4:$G$8425),'Bin Analysis'!$B1680)</f>
        <v>19</v>
      </c>
      <c r="I1680">
        <f t="shared" si="208"/>
        <v>0</v>
      </c>
      <c r="J1680">
        <f t="shared" si="209"/>
        <v>0</v>
      </c>
      <c r="K1680">
        <f>J1680*Weighting!$W$24</f>
        <v>0</v>
      </c>
      <c r="M1680" s="14"/>
    </row>
    <row r="1681" spans="1:25" x14ac:dyDescent="0.25">
      <c r="A1681" s="32" t="str">
        <f>IF(Weighting!$P$25&gt;0,B1681,"")</f>
        <v/>
      </c>
      <c r="B1681">
        <f>Weighting!$C$25</f>
        <v>2.8100000000000014</v>
      </c>
      <c r="C1681">
        <f>Weighting!$F$25</f>
        <v>0</v>
      </c>
      <c r="D1681" t="b">
        <f>IF(C1681=1,'Data Transformation'!$G$3+0.5*'Data Transformation'!$W$25,IF(C1682=1,D1682-'Data Transformation'!$W$25,FALSE))</f>
        <v>0</v>
      </c>
      <c r="E1681" t="str">
        <f t="array" ref="E1681">IF(ISLOGICAL(D1681),"",FREQUENCY(IF('Data Transformation'!$B$425:$B$8425='Bin Analysis'!$B1659,'Data Transformation'!$G$425:$G$8425),D1681))</f>
        <v/>
      </c>
      <c r="F1681" t="str">
        <f t="shared" si="207"/>
        <v/>
      </c>
      <c r="G1681">
        <f>Weighting!$H$25</f>
        <v>0</v>
      </c>
      <c r="H1681">
        <f t="array" ref="H1681">FREQUENCY(IF('Data Transformation'!$B$4:$B$8425=B1659,'Data Transformation'!$G$4:$G$8425),'Bin Analysis'!$B1681)</f>
        <v>19</v>
      </c>
      <c r="I1681">
        <f t="shared" si="208"/>
        <v>0</v>
      </c>
      <c r="J1681">
        <f t="shared" si="209"/>
        <v>0</v>
      </c>
      <c r="K1681">
        <f>J1681*Weighting!$W$25</f>
        <v>0</v>
      </c>
      <c r="M1681" s="14"/>
    </row>
    <row r="1682" spans="1:25" x14ac:dyDescent="0.25">
      <c r="N1682" s="55"/>
      <c r="O1682"/>
      <c r="P1682"/>
      <c r="Q1682"/>
      <c r="R1682"/>
    </row>
    <row r="1683" spans="1:25" ht="23.25" x14ac:dyDescent="0.35">
      <c r="A1683" s="21" t="s">
        <v>0</v>
      </c>
      <c r="B1683" s="21">
        <f>IFERROR(VLOOKUP(C1683,'Data Transformation'!$L$6:$M$426,2,FALSE),"")</f>
        <v>70</v>
      </c>
      <c r="C1683" s="21">
        <f>C1659+1</f>
        <v>70</v>
      </c>
      <c r="D1683" s="21"/>
      <c r="E1683" s="21"/>
      <c r="F1683" s="21"/>
      <c r="G1683" s="21"/>
      <c r="H1683" s="22"/>
      <c r="I1683" s="22"/>
      <c r="J1683" s="22"/>
      <c r="K1683" s="21"/>
      <c r="L1683" s="21">
        <f>B1683</f>
        <v>70</v>
      </c>
      <c r="M1683" s="23">
        <f>INDEX('Data Transformation'!$O$4:$O$424,MATCH($B1683,'Data Transformation'!$M$4:$M$424,0),MATCH($M$2,'Data Transformation'!$O$3,0))</f>
        <v>17</v>
      </c>
      <c r="N1683" s="27">
        <f>IF('Input and Summary Results'!$J$16="minimum",'Bin Analysis'!X1684/(M1683-1),'Bin Analysis'!Y1683/('Bin Analysis'!M1683-1))</f>
        <v>0</v>
      </c>
      <c r="O1683" s="27">
        <f>IF(M1683=FALSE,NA(),(VLOOKUP(1,C1686:K1705,4,FALSE))/(M1683-1))</f>
        <v>0.125</v>
      </c>
      <c r="P1683" s="27">
        <f>IF(M1683=FALSE,NA(),SUM(J1686:J1705)/Weighting!$S$5)</f>
        <v>0.7</v>
      </c>
      <c r="Q1683" s="27">
        <f>IF(M1683=FALSE,NA(),SUM(K1686:K1705)/Weighting!$S$6)</f>
        <v>0.65217391304347827</v>
      </c>
      <c r="R1683" s="27">
        <f>IF(M1683=FALSE,NA(),(VLOOKUP(1,G1686:K1705,3,FALSE))/(M1683-1))</f>
        <v>0.125</v>
      </c>
      <c r="S1683" s="22" t="str">
        <f>IF(M1683=FALSE,NA(),IF(SUM(J1686:J1705)=2,"yes","no"))</f>
        <v>no</v>
      </c>
      <c r="X1683" s="2" cm="2">
        <f t="array" ref="X1683:X1684">FREQUENCY(IF('Data Transformation'!$B$425:$B$6424='Bin Analysis'!L1683,'Data Transformation'!$G$425:$G$6424),'Data Transformation'!$U$11)</f>
        <v>16</v>
      </c>
      <c r="Y1683" s="2" cm="2">
        <f t="array" ref="Y1683:Y1684">FREQUENCY(IF('Data Transformation'!$B$425:$B$6424='Bin Analysis'!L1683,'Data Transformation'!$G$425:$G$6424),'Data Transformation'!$U$12)</f>
        <v>14</v>
      </c>
    </row>
    <row r="1684" spans="1:25" x14ac:dyDescent="0.25">
      <c r="A1684" s="14" t="s">
        <v>67</v>
      </c>
      <c r="B1684" t="s">
        <v>47</v>
      </c>
      <c r="C1684" t="s">
        <v>5</v>
      </c>
      <c r="D1684" t="s">
        <v>100</v>
      </c>
      <c r="E1684" t="s">
        <v>101</v>
      </c>
      <c r="F1684" t="s">
        <v>102</v>
      </c>
      <c r="G1684" t="s">
        <v>70</v>
      </c>
      <c r="H1684" t="s">
        <v>31</v>
      </c>
      <c r="I1684" t="s">
        <v>32</v>
      </c>
      <c r="J1684" t="s">
        <v>46</v>
      </c>
      <c r="K1684" s="14" t="s">
        <v>45</v>
      </c>
      <c r="M1684" s="14"/>
      <c r="X1684" s="2">
        <v>0</v>
      </c>
      <c r="Y1684" s="2">
        <v>2</v>
      </c>
    </row>
    <row r="1685" spans="1:25" x14ac:dyDescent="0.25">
      <c r="A1685" s="32"/>
      <c r="D1685" t="b">
        <f>IF(C1685=1,'Data Transformation'!$G$3+0.5*'Data Transformation'!$W$25,IF(C1686=1,D1686-'Data Transformation'!$W$25,FALSE))</f>
        <v>0</v>
      </c>
      <c r="E1685" t="str">
        <f t="array" ref="E1685">IF(ISLOGICAL(D1685),"",FREQUENCY(IF('Data Transformation'!$B$425:$B$8425='Bin Analysis'!$B1683,'Data Transformation'!$G$425:$G$8425),D1685))</f>
        <v/>
      </c>
      <c r="F1685" t="str">
        <f>IF(ISLOGICAL(D1685),"",E1685-E1684)</f>
        <v/>
      </c>
      <c r="M1685" s="14"/>
    </row>
    <row r="1686" spans="1:25" x14ac:dyDescent="0.25">
      <c r="A1686" s="32">
        <f>IF(Weighting!$P$6&gt;0,B1686,"")</f>
        <v>0.32100000000000001</v>
      </c>
      <c r="B1686">
        <f>Weighting!$C$6</f>
        <v>0.32100000000000001</v>
      </c>
      <c r="C1686">
        <f>Weighting!$F$6</f>
        <v>0</v>
      </c>
      <c r="D1686" t="b">
        <f>IF(C1686=1,'Data Transformation'!$G$3+0.5*'Data Transformation'!$W$25,IF(C1687=1,D1687-'Data Transformation'!$W$25,FALSE))</f>
        <v>0</v>
      </c>
      <c r="E1686" t="str">
        <f t="array" ref="E1686">IF(ISLOGICAL(D1686),"",FREQUENCY(IF('Data Transformation'!$B$425:$B$8425='Bin Analysis'!$B1683,'Data Transformation'!$G$425:$G$8425),D1686))</f>
        <v/>
      </c>
      <c r="F1686" t="str">
        <f>IF(ISLOGICAL(D1686),"",E1686-E1685)</f>
        <v/>
      </c>
      <c r="G1686">
        <f>Weighting!$H$6</f>
        <v>1</v>
      </c>
      <c r="H1686">
        <f t="array" ref="H1686">FREQUENCY(IF('Data Transformation'!$B$4:$B$8425=B1683,'Data Transformation'!$G$4:$G$8425),'Bin Analysis'!$B1686)</f>
        <v>2</v>
      </c>
      <c r="I1686">
        <f>H1686-H1685</f>
        <v>2</v>
      </c>
      <c r="J1686">
        <f>IF(I1686=0,0,1)</f>
        <v>1</v>
      </c>
      <c r="K1686">
        <f>J1686*Weighting!$W$6</f>
        <v>1</v>
      </c>
      <c r="M1686" s="14"/>
    </row>
    <row r="1687" spans="1:25" x14ac:dyDescent="0.25">
      <c r="A1687" s="32">
        <f>IF(Weighting!$P$7&gt;0,B1687,"")</f>
        <v>0.45200000000000001</v>
      </c>
      <c r="B1687">
        <f>Weighting!$C$7</f>
        <v>0.45200000000000001</v>
      </c>
      <c r="C1687">
        <f>Weighting!$F$7</f>
        <v>0</v>
      </c>
      <c r="D1687" t="b">
        <f>IF(C1687=1,'Data Transformation'!$G$3+0.5*'Data Transformation'!$W$25,IF(C1688=1,D1688-'Data Transformation'!$W$25,FALSE))</f>
        <v>0</v>
      </c>
      <c r="E1687" t="str">
        <f t="array" ref="E1687">IF(ISLOGICAL(D1687),"",FREQUENCY(IF('Data Transformation'!$B$425:$B$8425='Bin Analysis'!$B1683,'Data Transformation'!$G$425:$G$8425),D1687))</f>
        <v/>
      </c>
      <c r="F1687" t="str">
        <f t="shared" ref="F1687:F1705" si="210">IF(ISLOGICAL(D1687),"",E1687-E1686)</f>
        <v/>
      </c>
      <c r="G1687">
        <f>Weighting!$H$7</f>
        <v>0</v>
      </c>
      <c r="H1687">
        <f t="array" ref="H1687">FREQUENCY(IF('Data Transformation'!$B$4:$B$8425=B1683,'Data Transformation'!$G$4:$G$8425),'Bin Analysis'!$B1687)</f>
        <v>4</v>
      </c>
      <c r="I1687">
        <f t="shared" ref="I1687:I1705" si="211">H1687-H1686</f>
        <v>2</v>
      </c>
      <c r="J1687">
        <f>IF(I1687=0,0,1)</f>
        <v>1</v>
      </c>
      <c r="K1687">
        <f>J1687*Weighting!$W$7</f>
        <v>2</v>
      </c>
      <c r="M1687" s="14"/>
    </row>
    <row r="1688" spans="1:25" x14ac:dyDescent="0.25">
      <c r="A1688" s="32">
        <f>IF(Weighting!$P$8&gt;0,B1688,"")</f>
        <v>0.58299999999999996</v>
      </c>
      <c r="B1688">
        <f>Weighting!$C$8</f>
        <v>0.58299999999999996</v>
      </c>
      <c r="C1688">
        <f>Weighting!$F$8</f>
        <v>0</v>
      </c>
      <c r="D1688" t="b">
        <f>IF(C1688=1,'Data Transformation'!$G$3+0.5*'Data Transformation'!$W$25,IF(C1689=1,D1689-'Data Transformation'!$W$25,FALSE))</f>
        <v>0</v>
      </c>
      <c r="E1688" t="str">
        <f t="array" ref="E1688">IF(ISLOGICAL(D1688),"",FREQUENCY(IF('Data Transformation'!$B$425:$B$8425='Bin Analysis'!$B1683,'Data Transformation'!$G$425:$G$8425),D1688))</f>
        <v/>
      </c>
      <c r="F1688" t="str">
        <f t="shared" si="210"/>
        <v/>
      </c>
      <c r="G1688">
        <f>Weighting!$H$8</f>
        <v>0</v>
      </c>
      <c r="H1688">
        <f t="array" ref="H1688">FREQUENCY(IF('Data Transformation'!$B$4:$B$8425=B1683,'Data Transformation'!$G$4:$G$8425),'Bin Analysis'!$B1688)</f>
        <v>7</v>
      </c>
      <c r="I1688">
        <f t="shared" si="211"/>
        <v>3</v>
      </c>
      <c r="J1688">
        <f t="shared" ref="J1688:J1705" si="212">IF(I1688=0,0,1)</f>
        <v>1</v>
      </c>
      <c r="K1688">
        <f>J1688*Weighting!$W$8</f>
        <v>3</v>
      </c>
      <c r="M1688" s="14"/>
    </row>
    <row r="1689" spans="1:25" x14ac:dyDescent="0.25">
      <c r="A1689" s="32">
        <f>IF(Weighting!$P$9&gt;0,B1689,"")</f>
        <v>0.71399999999999997</v>
      </c>
      <c r="B1689" s="50">
        <f>Weighting!$C$9</f>
        <v>0.71399999999999997</v>
      </c>
      <c r="C1689">
        <f>Weighting!$F$9</f>
        <v>0</v>
      </c>
      <c r="D1689" t="b">
        <f>IF(C1689=1,'Data Transformation'!$G$3+0.5*'Data Transformation'!$W$25,IF(C1690=1,D1690-'Data Transformation'!$W$25,FALSE))</f>
        <v>0</v>
      </c>
      <c r="E1689" t="str">
        <f t="array" ref="E1689">IF(ISLOGICAL(D1689),"",FREQUENCY(IF('Data Transformation'!$B$425:$B$8425='Bin Analysis'!$B1683,'Data Transformation'!$G$425:$G$8425),D1689))</f>
        <v/>
      </c>
      <c r="F1689" t="str">
        <f t="shared" si="210"/>
        <v/>
      </c>
      <c r="G1689">
        <f>Weighting!$H$9</f>
        <v>0</v>
      </c>
      <c r="H1689">
        <f t="array" ref="H1689">FREQUENCY(IF('Data Transformation'!$B$4:$B$8425=B1683,'Data Transformation'!$G$4:$G$8425),'Bin Analysis'!$B1689)</f>
        <v>10</v>
      </c>
      <c r="I1689">
        <f t="shared" si="211"/>
        <v>3</v>
      </c>
      <c r="J1689">
        <f t="shared" si="212"/>
        <v>1</v>
      </c>
      <c r="K1689">
        <f>J1689*Weighting!$W$9</f>
        <v>3</v>
      </c>
      <c r="M1689" s="14"/>
    </row>
    <row r="1690" spans="1:25" x14ac:dyDescent="0.25">
      <c r="A1690" s="32">
        <f>IF(Weighting!$P$10&gt;0,B1690,"")</f>
        <v>0.84499999999999997</v>
      </c>
      <c r="B1690">
        <f>Weighting!$C$10</f>
        <v>0.84499999999999997</v>
      </c>
      <c r="C1690">
        <f>Weighting!$F$10</f>
        <v>0</v>
      </c>
      <c r="D1690" t="b">
        <f>IF(C1690=1,'Data Transformation'!$G$3+0.5*'Data Transformation'!$W$25,IF(C1691=1,D1691-'Data Transformation'!$W$25,FALSE))</f>
        <v>0</v>
      </c>
      <c r="E1690" t="str">
        <f t="array" ref="E1690">IF(ISLOGICAL(D1690),"",FREQUENCY(IF('Data Transformation'!$B$425:$B$8425='Bin Analysis'!$B1683,'Data Transformation'!$G$425:$G$8425),D1690))</f>
        <v/>
      </c>
      <c r="F1690" t="str">
        <f t="shared" si="210"/>
        <v/>
      </c>
      <c r="G1690">
        <f>Weighting!$H$10</f>
        <v>0</v>
      </c>
      <c r="H1690">
        <f t="array" ref="H1690">FREQUENCY(IF('Data Transformation'!$B$4:$B$8425=B1683,'Data Transformation'!$G$4:$G$8425),'Bin Analysis'!$B1690)</f>
        <v>14</v>
      </c>
      <c r="I1690">
        <f t="shared" si="211"/>
        <v>4</v>
      </c>
      <c r="J1690">
        <f t="shared" si="212"/>
        <v>1</v>
      </c>
      <c r="K1690">
        <f>J1690*Weighting!$W$10</f>
        <v>3</v>
      </c>
      <c r="M1690" s="14"/>
    </row>
    <row r="1691" spans="1:25" x14ac:dyDescent="0.25">
      <c r="A1691" s="32">
        <f>IF(Weighting!$P$11&gt;0,B1691,"")</f>
        <v>0.97599999999999998</v>
      </c>
      <c r="B1691">
        <f>Weighting!$C$11</f>
        <v>0.97599999999999998</v>
      </c>
      <c r="C1691">
        <f>Weighting!$F$11</f>
        <v>0</v>
      </c>
      <c r="D1691">
        <f>IF(C1691=1,'Data Transformation'!$G$3+0.5*'Data Transformation'!$W$25,IF(C1692=1,D1692-'Data Transformation'!$W$25,FALSE))</f>
        <v>0.86899999999999999</v>
      </c>
      <c r="E1691">
        <f t="array" ref="E1691">IF(ISLOGICAL(D1691),"",FREQUENCY(IF('Data Transformation'!$B$425:$B$8425='Bin Analysis'!$B1683,'Data Transformation'!$G$425:$G$8425),D1691))</f>
        <v>14</v>
      </c>
      <c r="F1691" t="e">
        <f t="shared" si="210"/>
        <v>#VALUE!</v>
      </c>
      <c r="G1691">
        <f>Weighting!$H$11</f>
        <v>0</v>
      </c>
      <c r="H1691">
        <f t="array" ref="H1691">FREQUENCY(IF('Data Transformation'!$B$4:$B$8425=B1683,'Data Transformation'!$G$4:$G$8425),'Bin Analysis'!$B1691)</f>
        <v>15</v>
      </c>
      <c r="I1691">
        <f t="shared" si="211"/>
        <v>1</v>
      </c>
      <c r="J1691">
        <f t="shared" si="212"/>
        <v>1</v>
      </c>
      <c r="K1691">
        <f>J1691*Weighting!$W$11</f>
        <v>2</v>
      </c>
      <c r="M1691" s="14"/>
    </row>
    <row r="1692" spans="1:25" x14ac:dyDescent="0.25">
      <c r="A1692" s="32">
        <f>IF(Weighting!$P$12&gt;0,B1692,"")</f>
        <v>1.107</v>
      </c>
      <c r="B1692">
        <f>Weighting!$C$12</f>
        <v>1.107</v>
      </c>
      <c r="C1692">
        <f>Weighting!$F$12</f>
        <v>1</v>
      </c>
      <c r="D1692">
        <f>IF(C1692=1,'Data Transformation'!$G$3+0.5*'Data Transformation'!$W$25,IF(C1693=1,D1693-'Data Transformation'!$W$25,FALSE))</f>
        <v>1.131</v>
      </c>
      <c r="E1692">
        <f t="array" ref="E1692">IF(ISLOGICAL(D1692),"",FREQUENCY(IF('Data Transformation'!$B$425:$B$8425='Bin Analysis'!$B1683,'Data Transformation'!$G$425:$G$8425),D1692))</f>
        <v>16</v>
      </c>
      <c r="F1692">
        <f t="shared" si="210"/>
        <v>2</v>
      </c>
      <c r="G1692">
        <f>Weighting!$H$12</f>
        <v>0</v>
      </c>
      <c r="H1692">
        <f t="array" ref="H1692">FREQUENCY(IF('Data Transformation'!$B$4:$B$8425=B1683,'Data Transformation'!$G$4:$G$8425),'Bin Analysis'!$B1692)</f>
        <v>17</v>
      </c>
      <c r="I1692">
        <f t="shared" si="211"/>
        <v>2</v>
      </c>
      <c r="J1692">
        <f t="shared" si="212"/>
        <v>1</v>
      </c>
      <c r="K1692">
        <f>J1692*Weighting!$W$12</f>
        <v>1</v>
      </c>
      <c r="M1692" s="14"/>
    </row>
    <row r="1693" spans="1:25" x14ac:dyDescent="0.25">
      <c r="A1693" s="32">
        <f>IF(Weighting!$P$13&gt;0,B1693,"")</f>
        <v>1.238</v>
      </c>
      <c r="B1693">
        <f>Weighting!$C$13</f>
        <v>1.238</v>
      </c>
      <c r="C1693">
        <f>Weighting!$F$13</f>
        <v>0</v>
      </c>
      <c r="D1693" t="b">
        <f>IF(C1693=1,'Data Transformation'!$G$3+0.5*'Data Transformation'!$W$25,IF(C1694=1,D1694-'Data Transformation'!$W$25,FALSE))</f>
        <v>0</v>
      </c>
      <c r="E1693" t="str">
        <f t="array" ref="E1693">IF(ISLOGICAL(D1693),"",FREQUENCY(IF('Data Transformation'!$B$425:$B$8425='Bin Analysis'!$B1683,'Data Transformation'!$G$425:$G$8425),D1693))</f>
        <v/>
      </c>
      <c r="F1693" t="str">
        <f t="shared" si="210"/>
        <v/>
      </c>
      <c r="G1693">
        <f>Weighting!$H$13</f>
        <v>0</v>
      </c>
      <c r="H1693">
        <f t="array" ref="H1693">FREQUENCY(IF('Data Transformation'!$B$4:$B$8425=B1683,'Data Transformation'!$G$4:$G$8425),'Bin Analysis'!$B1693)</f>
        <v>17</v>
      </c>
      <c r="I1693">
        <f t="shared" si="211"/>
        <v>0</v>
      </c>
      <c r="J1693">
        <f t="shared" si="212"/>
        <v>0</v>
      </c>
      <c r="K1693">
        <f>J1693*Weighting!$W$13</f>
        <v>0</v>
      </c>
      <c r="M1693" s="14"/>
    </row>
    <row r="1694" spans="1:25" x14ac:dyDescent="0.25">
      <c r="A1694" s="32">
        <f>IF(Weighting!$P$14&gt;0,B1694,"")</f>
        <v>1.369</v>
      </c>
      <c r="B1694">
        <f>Weighting!$C$14</f>
        <v>1.369</v>
      </c>
      <c r="C1694">
        <f>Weighting!$F$14</f>
        <v>0</v>
      </c>
      <c r="D1694" t="b">
        <f>IF(C1694=1,'Data Transformation'!$G$3+0.5*'Data Transformation'!$W$25,IF(C1695=1,D1695-'Data Transformation'!$W$25,FALSE))</f>
        <v>0</v>
      </c>
      <c r="E1694" t="str">
        <f t="array" ref="E1694">IF(ISLOGICAL(D1694),"",FREQUENCY(IF('Data Transformation'!$B$425:$B$8425='Bin Analysis'!$B1683,'Data Transformation'!$G$425:$G$8425),D1694))</f>
        <v/>
      </c>
      <c r="F1694" t="str">
        <f t="shared" si="210"/>
        <v/>
      </c>
      <c r="G1694">
        <f>Weighting!$H$14</f>
        <v>0</v>
      </c>
      <c r="H1694">
        <f t="array" ref="H1694">FREQUENCY(IF('Data Transformation'!$B$4:$B$8425=B1683,'Data Transformation'!$G$4:$G$8425),'Bin Analysis'!$B1694)</f>
        <v>17</v>
      </c>
      <c r="I1694">
        <f t="shared" si="211"/>
        <v>0</v>
      </c>
      <c r="J1694">
        <f t="shared" si="212"/>
        <v>0</v>
      </c>
      <c r="K1694">
        <f>J1694*Weighting!$W$14</f>
        <v>0</v>
      </c>
      <c r="M1694" s="14"/>
    </row>
    <row r="1695" spans="1:25" x14ac:dyDescent="0.25">
      <c r="A1695" s="32">
        <f>IF(Weighting!$P$15&gt;0,B1695,"")</f>
        <v>1.5000009999999999</v>
      </c>
      <c r="B1695">
        <f>Weighting!$C$15</f>
        <v>1.5000009999999999</v>
      </c>
      <c r="C1695">
        <f>Weighting!$F$15</f>
        <v>0</v>
      </c>
      <c r="D1695" t="b">
        <f>IF(C1695=1,'Data Transformation'!$G$3+0.5*'Data Transformation'!$W$25,IF(C1696=1,D1696-'Data Transformation'!$W$25,FALSE))</f>
        <v>0</v>
      </c>
      <c r="E1695" t="str">
        <f t="array" ref="E1695">IF(ISLOGICAL(D1695),"",FREQUENCY(IF('Data Transformation'!$B$425:$B$8425='Bin Analysis'!$B1683,'Data Transformation'!$G$425:$G$8425),D1695))</f>
        <v/>
      </c>
      <c r="F1695" t="str">
        <f t="shared" si="210"/>
        <v/>
      </c>
      <c r="G1695">
        <f>Weighting!$H$15</f>
        <v>0</v>
      </c>
      <c r="H1695">
        <f t="array" ref="H1695">FREQUENCY(IF('Data Transformation'!$B$4:$B$8425=B1683,'Data Transformation'!$G$4:$G$8425),'Bin Analysis'!$B1695)</f>
        <v>17</v>
      </c>
      <c r="I1695">
        <f t="shared" si="211"/>
        <v>0</v>
      </c>
      <c r="J1695">
        <f t="shared" si="212"/>
        <v>0</v>
      </c>
      <c r="K1695">
        <f>J1695*Weighting!$W$15</f>
        <v>0</v>
      </c>
      <c r="M1695" s="14"/>
    </row>
    <row r="1696" spans="1:25" x14ac:dyDescent="0.25">
      <c r="A1696" s="32" t="str">
        <f>IF(Weighting!$P$16&gt;0,B1696,"")</f>
        <v/>
      </c>
      <c r="B1696">
        <f>Weighting!$C$16</f>
        <v>1.631</v>
      </c>
      <c r="C1696">
        <f>Weighting!$F$16</f>
        <v>0</v>
      </c>
      <c r="D1696" t="b">
        <f>IF(C1696=1,'Data Transformation'!$G$3+0.5*'Data Transformation'!$W$25,IF(C1697=1,D1697-'Data Transformation'!$W$25,FALSE))</f>
        <v>0</v>
      </c>
      <c r="E1696" t="str">
        <f t="array" ref="E1696">IF(ISLOGICAL(D1696),"",FREQUENCY(IF('Data Transformation'!$B$425:$B$8425='Bin Analysis'!$B1683,'Data Transformation'!$G$425:$G$8425),D1696))</f>
        <v/>
      </c>
      <c r="F1696" t="str">
        <f t="shared" si="210"/>
        <v/>
      </c>
      <c r="G1696">
        <f>Weighting!$H$16</f>
        <v>0</v>
      </c>
      <c r="H1696">
        <f t="array" ref="H1696">FREQUENCY(IF('Data Transformation'!$B$4:$B$8425=B1683,'Data Transformation'!$G$4:$G$8425),'Bin Analysis'!$B1696)</f>
        <v>17</v>
      </c>
      <c r="I1696">
        <f t="shared" si="211"/>
        <v>0</v>
      </c>
      <c r="J1696">
        <f t="shared" si="212"/>
        <v>0</v>
      </c>
      <c r="K1696">
        <f>J1696*Weighting!$W$16</f>
        <v>0</v>
      </c>
      <c r="M1696" s="14"/>
    </row>
    <row r="1697" spans="1:25" x14ac:dyDescent="0.25">
      <c r="A1697" s="32" t="str">
        <f>IF(Weighting!$P$17&gt;0,B1697,"")</f>
        <v/>
      </c>
      <c r="B1697">
        <f>Weighting!$C$17</f>
        <v>1.762</v>
      </c>
      <c r="C1697">
        <f>Weighting!$F$17</f>
        <v>0</v>
      </c>
      <c r="D1697" t="b">
        <f>IF(C1697=1,'Data Transformation'!$G$3+0.5*'Data Transformation'!$W$25,IF(C1698=1,D1698-'Data Transformation'!$W$25,FALSE))</f>
        <v>0</v>
      </c>
      <c r="E1697" t="str">
        <f t="array" ref="E1697">IF(ISLOGICAL(D1697),"",FREQUENCY(IF('Data Transformation'!$B$425:$B$8425='Bin Analysis'!$B1683,'Data Transformation'!$G$425:$G$8425),D1697))</f>
        <v/>
      </c>
      <c r="F1697" t="str">
        <f t="shared" si="210"/>
        <v/>
      </c>
      <c r="G1697">
        <f>Weighting!$H$17</f>
        <v>0</v>
      </c>
      <c r="H1697">
        <f t="array" ref="H1697">FREQUENCY(IF('Data Transformation'!$B$4:$B$8425=B1683,'Data Transformation'!$G$4:$G$8425),'Bin Analysis'!$B1697)</f>
        <v>17</v>
      </c>
      <c r="I1697">
        <f t="shared" si="211"/>
        <v>0</v>
      </c>
      <c r="J1697">
        <f t="shared" si="212"/>
        <v>0</v>
      </c>
      <c r="K1697">
        <f>J1697*Weighting!$W$17</f>
        <v>0</v>
      </c>
      <c r="M1697" s="14"/>
    </row>
    <row r="1698" spans="1:25" x14ac:dyDescent="0.25">
      <c r="A1698" s="32" t="str">
        <f>IF(Weighting!$P$18&gt;0,B1698,"")</f>
        <v/>
      </c>
      <c r="B1698">
        <f>Weighting!$C$18</f>
        <v>1.893</v>
      </c>
      <c r="C1698">
        <f>Weighting!$F$18</f>
        <v>0</v>
      </c>
      <c r="D1698" t="b">
        <f>IF(C1698=1,'Data Transformation'!$G$3+0.5*'Data Transformation'!$W$25,IF(C1699=1,D1699-'Data Transformation'!$W$25,FALSE))</f>
        <v>0</v>
      </c>
      <c r="E1698" t="str">
        <f t="array" ref="E1698">IF(ISLOGICAL(D1698),"",FREQUENCY(IF('Data Transformation'!$B$425:$B$8425='Bin Analysis'!$B1683,'Data Transformation'!$G$425:$G$8425),D1698))</f>
        <v/>
      </c>
      <c r="F1698" t="str">
        <f t="shared" si="210"/>
        <v/>
      </c>
      <c r="G1698">
        <f>Weighting!$H$18</f>
        <v>0</v>
      </c>
      <c r="H1698">
        <f t="array" ref="H1698">FREQUENCY(IF('Data Transformation'!$B$4:$B$8425=B1683,'Data Transformation'!$G$4:$G$8425),'Bin Analysis'!$B1698)</f>
        <v>17</v>
      </c>
      <c r="I1698">
        <f t="shared" si="211"/>
        <v>0</v>
      </c>
      <c r="J1698">
        <f t="shared" si="212"/>
        <v>0</v>
      </c>
      <c r="K1698">
        <f>J1698*Weighting!$W$18</f>
        <v>0</v>
      </c>
      <c r="M1698" s="14"/>
    </row>
    <row r="1699" spans="1:25" x14ac:dyDescent="0.25">
      <c r="A1699" s="32" t="str">
        <f>IF(Weighting!$P$19&gt;0,B1699,"")</f>
        <v/>
      </c>
      <c r="B1699">
        <f>Weighting!$C$19</f>
        <v>2.024</v>
      </c>
      <c r="C1699">
        <f>Weighting!$F$19</f>
        <v>0</v>
      </c>
      <c r="D1699" t="b">
        <f>IF(C1699=1,'Data Transformation'!$G$3+0.5*'Data Transformation'!$W$25,IF(C1700=1,D1700-'Data Transformation'!$W$25,FALSE))</f>
        <v>0</v>
      </c>
      <c r="E1699" t="str">
        <f t="array" ref="E1699">IF(ISLOGICAL(D1699),"",FREQUENCY(IF('Data Transformation'!$B$425:$B$8425='Bin Analysis'!$B1683,'Data Transformation'!$G$425:$G$8425),D1699))</f>
        <v/>
      </c>
      <c r="F1699" t="str">
        <f t="shared" si="210"/>
        <v/>
      </c>
      <c r="G1699">
        <f>Weighting!$H$19</f>
        <v>0</v>
      </c>
      <c r="H1699">
        <f t="array" ref="H1699">FREQUENCY(IF('Data Transformation'!$B$4:$B$8425=B1683,'Data Transformation'!$G$4:$G$8425),'Bin Analysis'!$B1699)</f>
        <v>17</v>
      </c>
      <c r="I1699">
        <f t="shared" si="211"/>
        <v>0</v>
      </c>
      <c r="J1699">
        <f t="shared" si="212"/>
        <v>0</v>
      </c>
      <c r="K1699">
        <f>J1699*Weighting!$W$19</f>
        <v>0</v>
      </c>
      <c r="M1699" s="14"/>
    </row>
    <row r="1700" spans="1:25" x14ac:dyDescent="0.25">
      <c r="A1700" s="32" t="str">
        <f>IF(Weighting!$P$20&gt;0,B1700,"")</f>
        <v/>
      </c>
      <c r="B1700">
        <f>Weighting!$C$20</f>
        <v>2.1550000000000002</v>
      </c>
      <c r="C1700">
        <f>Weighting!$F$20</f>
        <v>0</v>
      </c>
      <c r="D1700" t="b">
        <f>IF(C1700=1,'Data Transformation'!$G$3+0.5*'Data Transformation'!$W$25,IF(C1701=1,D1701-'Data Transformation'!$W$25,FALSE))</f>
        <v>0</v>
      </c>
      <c r="E1700" t="str">
        <f t="array" ref="E1700">IF(ISLOGICAL(D1700),"",FREQUENCY(IF('Data Transformation'!$B$425:$B$8425='Bin Analysis'!$B1683,'Data Transformation'!$G$425:$G$8425),D1700))</f>
        <v/>
      </c>
      <c r="F1700" t="str">
        <f t="shared" si="210"/>
        <v/>
      </c>
      <c r="G1700">
        <f>Weighting!$H$20</f>
        <v>0</v>
      </c>
      <c r="H1700">
        <f t="array" ref="H1700">FREQUENCY(IF('Data Transformation'!$B$4:$B$8425=B1683,'Data Transformation'!$G$4:$G$8425),'Bin Analysis'!$B1700)</f>
        <v>17</v>
      </c>
      <c r="I1700">
        <f t="shared" si="211"/>
        <v>0</v>
      </c>
      <c r="J1700">
        <f t="shared" si="212"/>
        <v>0</v>
      </c>
      <c r="K1700">
        <f>J1700*Weighting!$W$20</f>
        <v>0</v>
      </c>
      <c r="M1700" s="14"/>
    </row>
    <row r="1701" spans="1:25" x14ac:dyDescent="0.25">
      <c r="A1701" s="32" t="str">
        <f>IF(Weighting!$P$21&gt;0,B1701,"")</f>
        <v/>
      </c>
      <c r="B1701">
        <f>Weighting!$C$21</f>
        <v>2.2860000000000005</v>
      </c>
      <c r="C1701">
        <f>Weighting!$F$21</f>
        <v>0</v>
      </c>
      <c r="D1701" t="b">
        <f>IF(C1701=1,'Data Transformation'!$G$3+0.5*'Data Transformation'!$W$25,IF(C1702=1,D1702-'Data Transformation'!$W$25,FALSE))</f>
        <v>0</v>
      </c>
      <c r="E1701" t="str">
        <f t="array" ref="E1701">IF(ISLOGICAL(D1701),"",FREQUENCY(IF('Data Transformation'!$B$425:$B$8425='Bin Analysis'!$B1683,'Data Transformation'!$G$425:$G$8425),D1701))</f>
        <v/>
      </c>
      <c r="F1701" t="str">
        <f t="shared" si="210"/>
        <v/>
      </c>
      <c r="G1701">
        <f>Weighting!$H$21</f>
        <v>0</v>
      </c>
      <c r="H1701">
        <f t="array" ref="H1701">FREQUENCY(IF('Data Transformation'!$B$4:$B$8425=B1683,'Data Transformation'!$G$4:$G$8425),'Bin Analysis'!$B1701)</f>
        <v>17</v>
      </c>
      <c r="I1701">
        <f t="shared" si="211"/>
        <v>0</v>
      </c>
      <c r="J1701">
        <f t="shared" si="212"/>
        <v>0</v>
      </c>
      <c r="K1701">
        <f>J1701*Weighting!$W$21</f>
        <v>0</v>
      </c>
      <c r="M1701" s="14"/>
    </row>
    <row r="1702" spans="1:25" x14ac:dyDescent="0.25">
      <c r="A1702" s="32" t="str">
        <f>IF(Weighting!$P$22&gt;0,B1702,"")</f>
        <v/>
      </c>
      <c r="B1702">
        <f>Weighting!$C$22</f>
        <v>2.4170000000000007</v>
      </c>
      <c r="C1702">
        <f>Weighting!$F$22</f>
        <v>0</v>
      </c>
      <c r="D1702" t="b">
        <f>IF(C1702=1,'Data Transformation'!$G$3+0.5*'Data Transformation'!$W$25,IF(C1703=1,D1703-'Data Transformation'!$W$25,FALSE))</f>
        <v>0</v>
      </c>
      <c r="E1702" t="str">
        <f t="array" ref="E1702">IF(ISLOGICAL(D1702),"",FREQUENCY(IF('Data Transformation'!$B$425:$B$8425='Bin Analysis'!$B1683,'Data Transformation'!$G$425:$G$8425),D1702))</f>
        <v/>
      </c>
      <c r="F1702" t="str">
        <f t="shared" si="210"/>
        <v/>
      </c>
      <c r="G1702">
        <f>Weighting!$H$22</f>
        <v>0</v>
      </c>
      <c r="H1702">
        <f t="array" ref="H1702">FREQUENCY(IF('Data Transformation'!$B$4:$B$8425=B1683,'Data Transformation'!$G$4:$G$8425),'Bin Analysis'!$B1702)</f>
        <v>17</v>
      </c>
      <c r="I1702">
        <f t="shared" si="211"/>
        <v>0</v>
      </c>
      <c r="J1702">
        <f t="shared" si="212"/>
        <v>0</v>
      </c>
      <c r="K1702">
        <f>J1702*Weighting!$W$22</f>
        <v>0</v>
      </c>
      <c r="M1702" s="14"/>
    </row>
    <row r="1703" spans="1:25" x14ac:dyDescent="0.25">
      <c r="A1703" s="32" t="str">
        <f>IF(Weighting!$P$23&gt;0,B1703,"")</f>
        <v/>
      </c>
      <c r="B1703">
        <f>Weighting!$C$23</f>
        <v>2.5480000000000009</v>
      </c>
      <c r="C1703">
        <f>Weighting!$F$23</f>
        <v>0</v>
      </c>
      <c r="D1703" t="b">
        <f>IF(C1703=1,'Data Transformation'!$G$3+0.5*'Data Transformation'!$W$25,IF(C1704=1,D1704-'Data Transformation'!$W$25,FALSE))</f>
        <v>0</v>
      </c>
      <c r="E1703" t="str">
        <f t="array" ref="E1703">IF(ISLOGICAL(D1703),"",FREQUENCY(IF('Data Transformation'!$B$425:$B$8425='Bin Analysis'!$B1683,'Data Transformation'!$G$425:$G$8425),D1703))</f>
        <v/>
      </c>
      <c r="F1703" t="str">
        <f t="shared" si="210"/>
        <v/>
      </c>
      <c r="G1703">
        <f>Weighting!$H$23</f>
        <v>0</v>
      </c>
      <c r="H1703">
        <f t="array" ref="H1703">FREQUENCY(IF('Data Transformation'!$B$4:$B$8425=B1683,'Data Transformation'!$G$4:$G$8425),'Bin Analysis'!$B1703)</f>
        <v>17</v>
      </c>
      <c r="I1703">
        <f t="shared" si="211"/>
        <v>0</v>
      </c>
      <c r="J1703">
        <f t="shared" si="212"/>
        <v>0</v>
      </c>
      <c r="K1703">
        <f>J1703*Weighting!$W$23</f>
        <v>0</v>
      </c>
      <c r="M1703" s="14"/>
    </row>
    <row r="1704" spans="1:25" x14ac:dyDescent="0.25">
      <c r="A1704" s="32" t="str">
        <f>IF(Weighting!$P$24&gt;0,B1704,"")</f>
        <v/>
      </c>
      <c r="B1704">
        <f>Weighting!$C$24</f>
        <v>2.6790000000000012</v>
      </c>
      <c r="C1704">
        <f>Weighting!$F$24</f>
        <v>0</v>
      </c>
      <c r="D1704" t="b">
        <f>IF(C1704=1,'Data Transformation'!$G$3+0.5*'Data Transformation'!$W$25,IF(C1705=1,D1705-'Data Transformation'!$W$25,FALSE))</f>
        <v>0</v>
      </c>
      <c r="E1704" t="str">
        <f t="array" ref="E1704">IF(ISLOGICAL(D1704),"",FREQUENCY(IF('Data Transformation'!$B$425:$B$8425='Bin Analysis'!$B1683,'Data Transformation'!$G$425:$G$8425),D1704))</f>
        <v/>
      </c>
      <c r="F1704" t="str">
        <f t="shared" si="210"/>
        <v/>
      </c>
      <c r="G1704">
        <f>Weighting!$H$24</f>
        <v>0</v>
      </c>
      <c r="H1704">
        <f t="array" ref="H1704">FREQUENCY(IF('Data Transformation'!$B$4:$B$8425=B1683,'Data Transformation'!$G$4:$G$8425),'Bin Analysis'!$B1704)</f>
        <v>17</v>
      </c>
      <c r="I1704">
        <f t="shared" si="211"/>
        <v>0</v>
      </c>
      <c r="J1704">
        <f t="shared" si="212"/>
        <v>0</v>
      </c>
      <c r="K1704">
        <f>J1704*Weighting!$W$24</f>
        <v>0</v>
      </c>
      <c r="M1704" s="14"/>
    </row>
    <row r="1705" spans="1:25" x14ac:dyDescent="0.25">
      <c r="A1705" s="32" t="str">
        <f>IF(Weighting!$P$25&gt;0,B1705,"")</f>
        <v/>
      </c>
      <c r="B1705">
        <f>Weighting!$C$25</f>
        <v>2.8100000000000014</v>
      </c>
      <c r="C1705">
        <f>Weighting!$F$25</f>
        <v>0</v>
      </c>
      <c r="D1705" t="b">
        <f>IF(C1705=1,'Data Transformation'!$G$3+0.5*'Data Transformation'!$W$25,IF(C1706=1,D1706-'Data Transformation'!$W$25,FALSE))</f>
        <v>0</v>
      </c>
      <c r="E1705" t="str">
        <f t="array" ref="E1705">IF(ISLOGICAL(D1705),"",FREQUENCY(IF('Data Transformation'!$B$425:$B$8425='Bin Analysis'!$B1683,'Data Transformation'!$G$425:$G$8425),D1705))</f>
        <v/>
      </c>
      <c r="F1705" t="str">
        <f t="shared" si="210"/>
        <v/>
      </c>
      <c r="G1705">
        <f>Weighting!$H$25</f>
        <v>0</v>
      </c>
      <c r="H1705">
        <f t="array" ref="H1705">FREQUENCY(IF('Data Transformation'!$B$4:$B$8425=B1683,'Data Transformation'!$G$4:$G$8425),'Bin Analysis'!$B1705)</f>
        <v>17</v>
      </c>
      <c r="I1705">
        <f t="shared" si="211"/>
        <v>0</v>
      </c>
      <c r="J1705">
        <f t="shared" si="212"/>
        <v>0</v>
      </c>
      <c r="K1705">
        <f>J1705*Weighting!$W$25</f>
        <v>0</v>
      </c>
      <c r="M1705" s="14"/>
    </row>
    <row r="1706" spans="1:25" x14ac:dyDescent="0.25">
      <c r="A1706" s="32"/>
      <c r="M1706" s="14"/>
    </row>
    <row r="1707" spans="1:25" ht="23.25" x14ac:dyDescent="0.35">
      <c r="A1707" s="21" t="s">
        <v>0</v>
      </c>
      <c r="B1707" s="21">
        <f>IFERROR(VLOOKUP(C1707,'Data Transformation'!$L$6:$M$426,2,FALSE),"")</f>
        <v>71</v>
      </c>
      <c r="C1707" s="21">
        <f>C1683+1</f>
        <v>71</v>
      </c>
      <c r="D1707" s="21"/>
      <c r="E1707" s="21"/>
      <c r="F1707" s="21"/>
      <c r="G1707" s="21"/>
      <c r="H1707" s="22"/>
      <c r="I1707" s="22"/>
      <c r="J1707" s="22"/>
      <c r="K1707" s="21"/>
      <c r="L1707" s="21">
        <f>B1707</f>
        <v>71</v>
      </c>
      <c r="M1707" s="23">
        <f>INDEX('Data Transformation'!$O$4:$O$424,MATCH($B1707,'Data Transformation'!$M$4:$M$424,0),MATCH($M$2,'Data Transformation'!$O$3,0))</f>
        <v>20</v>
      </c>
      <c r="N1707" s="27">
        <f>IF('Input and Summary Results'!$J$16="minimum",'Bin Analysis'!X1708/(M1707-1),'Bin Analysis'!Y1707/('Bin Analysis'!M1707-1))</f>
        <v>0</v>
      </c>
      <c r="O1707" s="27">
        <f>IF(M1707=FALSE,NA(),(VLOOKUP(1,C1710:K1729,4,FALSE))/(M1707-1))</f>
        <v>0.10526315789473684</v>
      </c>
      <c r="P1707" s="27">
        <f>IF(M1707=FALSE,NA(),SUM(J1710:J1729)/Weighting!$S$5)</f>
        <v>0.7</v>
      </c>
      <c r="Q1707" s="27">
        <f>IF(M1707=FALSE,NA(),SUM(K1710:K1729)/Weighting!$S$6)</f>
        <v>0.65217391304347827</v>
      </c>
      <c r="R1707" s="27">
        <f>IF(M1707=FALSE,NA(),(VLOOKUP(1,G1710:K1729,3,FALSE))/(M1707-1))</f>
        <v>0.15789473684210525</v>
      </c>
      <c r="S1707" s="22" t="str">
        <f>IF(M1707=FALSE,NA(),IF(SUM(J1710:J1729)=2,"yes","no"))</f>
        <v>no</v>
      </c>
      <c r="X1707" s="2" cm="2">
        <f t="array" ref="X1707:X1708">FREQUENCY(IF('Data Transformation'!$B$425:$B$6424='Bin Analysis'!L1707,'Data Transformation'!$G$425:$G$6424),'Data Transformation'!$U$11)</f>
        <v>19</v>
      </c>
      <c r="Y1707" s="2" cm="2">
        <f t="array" ref="Y1707:Y1708">FREQUENCY(IF('Data Transformation'!$B$425:$B$6424='Bin Analysis'!L1707,'Data Transformation'!$G$425:$G$6424),'Data Transformation'!$U$12)</f>
        <v>17</v>
      </c>
    </row>
    <row r="1708" spans="1:25" x14ac:dyDescent="0.25">
      <c r="A1708" s="14" t="s">
        <v>67</v>
      </c>
      <c r="B1708" t="s">
        <v>47</v>
      </c>
      <c r="C1708" t="s">
        <v>5</v>
      </c>
      <c r="D1708" t="s">
        <v>100</v>
      </c>
      <c r="E1708" t="s">
        <v>101</v>
      </c>
      <c r="F1708" t="s">
        <v>102</v>
      </c>
      <c r="G1708" t="s">
        <v>70</v>
      </c>
      <c r="H1708" t="s">
        <v>31</v>
      </c>
      <c r="I1708" t="s">
        <v>32</v>
      </c>
      <c r="J1708" t="s">
        <v>46</v>
      </c>
      <c r="K1708" s="14" t="s">
        <v>45</v>
      </c>
      <c r="M1708" s="14"/>
      <c r="X1708" s="2">
        <v>0</v>
      </c>
      <c r="Y1708" s="2">
        <v>2</v>
      </c>
    </row>
    <row r="1709" spans="1:25" x14ac:dyDescent="0.25">
      <c r="A1709" s="32"/>
      <c r="D1709" t="b">
        <f>IF(C1709=1,'Data Transformation'!$G$3+0.5*'Data Transformation'!$W$25,IF(C1710=1,D1710-'Data Transformation'!$W$25,FALSE))</f>
        <v>0</v>
      </c>
      <c r="E1709" t="str">
        <f t="array" ref="E1709">IF(ISLOGICAL(D1709),"",FREQUENCY(IF('Data Transformation'!$B$425:$B$8425='Bin Analysis'!$B1707,'Data Transformation'!$G$425:$G$8425),D1709))</f>
        <v/>
      </c>
      <c r="F1709" t="str">
        <f>IF(ISLOGICAL(D1709),"",E1709-E1708)</f>
        <v/>
      </c>
      <c r="M1709" s="14"/>
    </row>
    <row r="1710" spans="1:25" x14ac:dyDescent="0.25">
      <c r="A1710" s="32">
        <f>IF(Weighting!$P$6&gt;0,B1710,"")</f>
        <v>0.32100000000000001</v>
      </c>
      <c r="B1710">
        <f>Weighting!$C$6</f>
        <v>0.32100000000000001</v>
      </c>
      <c r="C1710">
        <f>Weighting!$F$6</f>
        <v>0</v>
      </c>
      <c r="D1710" t="b">
        <f>IF(C1710=1,'Data Transformation'!$G$3+0.5*'Data Transformation'!$W$25,IF(C1711=1,D1711-'Data Transformation'!$W$25,FALSE))</f>
        <v>0</v>
      </c>
      <c r="E1710" t="str">
        <f t="array" ref="E1710">IF(ISLOGICAL(D1710),"",FREQUENCY(IF('Data Transformation'!$B$425:$B$8425='Bin Analysis'!$B1707,'Data Transformation'!$G$425:$G$8425),D1710))</f>
        <v/>
      </c>
      <c r="F1710" t="str">
        <f>IF(ISLOGICAL(D1710),"",E1710-E1709)</f>
        <v/>
      </c>
      <c r="G1710">
        <f>Weighting!$H$6</f>
        <v>1</v>
      </c>
      <c r="H1710">
        <f t="array" ref="H1710">FREQUENCY(IF('Data Transformation'!$B$4:$B$8425=B1707,'Data Transformation'!$G$4:$G$8425),'Bin Analysis'!$B1710)</f>
        <v>3</v>
      </c>
      <c r="I1710">
        <f>H1710-H1709</f>
        <v>3</v>
      </c>
      <c r="J1710">
        <f>IF(I1710=0,0,1)</f>
        <v>1</v>
      </c>
      <c r="K1710">
        <f>J1710*Weighting!$W$6</f>
        <v>1</v>
      </c>
      <c r="M1710" s="14"/>
    </row>
    <row r="1711" spans="1:25" x14ac:dyDescent="0.25">
      <c r="A1711" s="32">
        <f>IF(Weighting!$P$7&gt;0,B1711,"")</f>
        <v>0.45200000000000001</v>
      </c>
      <c r="B1711">
        <f>Weighting!$C$7</f>
        <v>0.45200000000000001</v>
      </c>
      <c r="C1711">
        <f>Weighting!$F$7</f>
        <v>0</v>
      </c>
      <c r="D1711" t="b">
        <f>IF(C1711=1,'Data Transformation'!$G$3+0.5*'Data Transformation'!$W$25,IF(C1712=1,D1712-'Data Transformation'!$W$25,FALSE))</f>
        <v>0</v>
      </c>
      <c r="E1711" t="str">
        <f t="array" ref="E1711">IF(ISLOGICAL(D1711),"",FREQUENCY(IF('Data Transformation'!$B$425:$B$8425='Bin Analysis'!$B1707,'Data Transformation'!$G$425:$G$8425),D1711))</f>
        <v/>
      </c>
      <c r="F1711" t="str">
        <f t="shared" ref="F1711:F1729" si="213">IF(ISLOGICAL(D1711),"",E1711-E1710)</f>
        <v/>
      </c>
      <c r="G1711">
        <f>Weighting!$H$7</f>
        <v>0</v>
      </c>
      <c r="H1711">
        <f t="array" ref="H1711">FREQUENCY(IF('Data Transformation'!$B$4:$B$8425=B1707,'Data Transformation'!$G$4:$G$8425),'Bin Analysis'!$B1711)</f>
        <v>6</v>
      </c>
      <c r="I1711">
        <f t="shared" ref="I1711:I1729" si="214">H1711-H1710</f>
        <v>3</v>
      </c>
      <c r="J1711">
        <f>IF(I1711=0,0,1)</f>
        <v>1</v>
      </c>
      <c r="K1711">
        <f>J1711*Weighting!$W$7</f>
        <v>2</v>
      </c>
      <c r="M1711" s="14"/>
    </row>
    <row r="1712" spans="1:25" x14ac:dyDescent="0.25">
      <c r="A1712" s="32">
        <f>IF(Weighting!$P$8&gt;0,B1712,"")</f>
        <v>0.58299999999999996</v>
      </c>
      <c r="B1712">
        <f>Weighting!$C$8</f>
        <v>0.58299999999999996</v>
      </c>
      <c r="C1712">
        <f>Weighting!$F$8</f>
        <v>0</v>
      </c>
      <c r="D1712" t="b">
        <f>IF(C1712=1,'Data Transformation'!$G$3+0.5*'Data Transformation'!$W$25,IF(C1713=1,D1713-'Data Transformation'!$W$25,FALSE))</f>
        <v>0</v>
      </c>
      <c r="E1712" t="str">
        <f t="array" ref="E1712">IF(ISLOGICAL(D1712),"",FREQUENCY(IF('Data Transformation'!$B$425:$B$8425='Bin Analysis'!$B1707,'Data Transformation'!$G$425:$G$8425),D1712))</f>
        <v/>
      </c>
      <c r="F1712" t="str">
        <f t="shared" si="213"/>
        <v/>
      </c>
      <c r="G1712">
        <f>Weighting!$H$8</f>
        <v>0</v>
      </c>
      <c r="H1712">
        <f t="array" ref="H1712">FREQUENCY(IF('Data Transformation'!$B$4:$B$8425=B1707,'Data Transformation'!$G$4:$G$8425),'Bin Analysis'!$B1712)</f>
        <v>9</v>
      </c>
      <c r="I1712">
        <f t="shared" si="214"/>
        <v>3</v>
      </c>
      <c r="J1712">
        <f t="shared" ref="J1712:J1729" si="215">IF(I1712=0,0,1)</f>
        <v>1</v>
      </c>
      <c r="K1712">
        <f>J1712*Weighting!$W$8</f>
        <v>3</v>
      </c>
      <c r="M1712" s="14"/>
    </row>
    <row r="1713" spans="1:13" x14ac:dyDescent="0.25">
      <c r="A1713" s="32">
        <f>IF(Weighting!$P$9&gt;0,B1713,"")</f>
        <v>0.71399999999999997</v>
      </c>
      <c r="B1713" s="50">
        <f>Weighting!$C$9</f>
        <v>0.71399999999999997</v>
      </c>
      <c r="C1713">
        <f>Weighting!$F$9</f>
        <v>0</v>
      </c>
      <c r="D1713" t="b">
        <f>IF(C1713=1,'Data Transformation'!$G$3+0.5*'Data Transformation'!$W$25,IF(C1714=1,D1714-'Data Transformation'!$W$25,FALSE))</f>
        <v>0</v>
      </c>
      <c r="E1713" t="str">
        <f t="array" ref="E1713">IF(ISLOGICAL(D1713),"",FREQUENCY(IF('Data Transformation'!$B$425:$B$8425='Bin Analysis'!$B1707,'Data Transformation'!$G$425:$G$8425),D1713))</f>
        <v/>
      </c>
      <c r="F1713" t="str">
        <f t="shared" si="213"/>
        <v/>
      </c>
      <c r="G1713">
        <f>Weighting!$H$9</f>
        <v>0</v>
      </c>
      <c r="H1713">
        <f t="array" ref="H1713">FREQUENCY(IF('Data Transformation'!$B$4:$B$8425=B1707,'Data Transformation'!$G$4:$G$8425),'Bin Analysis'!$B1713)</f>
        <v>13</v>
      </c>
      <c r="I1713">
        <f t="shared" si="214"/>
        <v>4</v>
      </c>
      <c r="J1713">
        <f t="shared" si="215"/>
        <v>1</v>
      </c>
      <c r="K1713">
        <f>J1713*Weighting!$W$9</f>
        <v>3</v>
      </c>
      <c r="M1713" s="14"/>
    </row>
    <row r="1714" spans="1:13" x14ac:dyDescent="0.25">
      <c r="A1714" s="32">
        <f>IF(Weighting!$P$10&gt;0,B1714,"")</f>
        <v>0.84499999999999997</v>
      </c>
      <c r="B1714">
        <f>Weighting!$C$10</f>
        <v>0.84499999999999997</v>
      </c>
      <c r="C1714">
        <f>Weighting!$F$10</f>
        <v>0</v>
      </c>
      <c r="D1714" t="b">
        <f>IF(C1714=1,'Data Transformation'!$G$3+0.5*'Data Transformation'!$W$25,IF(C1715=1,D1715-'Data Transformation'!$W$25,FALSE))</f>
        <v>0</v>
      </c>
      <c r="E1714" t="str">
        <f t="array" ref="E1714">IF(ISLOGICAL(D1714),"",FREQUENCY(IF('Data Transformation'!$B$425:$B$8425='Bin Analysis'!$B1707,'Data Transformation'!$G$425:$G$8425),D1714))</f>
        <v/>
      </c>
      <c r="F1714" t="str">
        <f t="shared" si="213"/>
        <v/>
      </c>
      <c r="G1714">
        <f>Weighting!$H$10</f>
        <v>0</v>
      </c>
      <c r="H1714">
        <f t="array" ref="H1714">FREQUENCY(IF('Data Transformation'!$B$4:$B$8425=B1707,'Data Transformation'!$G$4:$G$8425),'Bin Analysis'!$B1714)</f>
        <v>17</v>
      </c>
      <c r="I1714">
        <f t="shared" si="214"/>
        <v>4</v>
      </c>
      <c r="J1714">
        <f t="shared" si="215"/>
        <v>1</v>
      </c>
      <c r="K1714">
        <f>J1714*Weighting!$W$10</f>
        <v>3</v>
      </c>
      <c r="M1714" s="14"/>
    </row>
    <row r="1715" spans="1:13" x14ac:dyDescent="0.25">
      <c r="A1715" s="32">
        <f>IF(Weighting!$P$11&gt;0,B1715,"")</f>
        <v>0.97599999999999998</v>
      </c>
      <c r="B1715">
        <f>Weighting!$C$11</f>
        <v>0.97599999999999998</v>
      </c>
      <c r="C1715">
        <f>Weighting!$F$11</f>
        <v>0</v>
      </c>
      <c r="D1715">
        <f>IF(C1715=1,'Data Transformation'!$G$3+0.5*'Data Transformation'!$W$25,IF(C1716=1,D1716-'Data Transformation'!$W$25,FALSE))</f>
        <v>0.86899999999999999</v>
      </c>
      <c r="E1715">
        <f t="array" ref="E1715">IF(ISLOGICAL(D1715),"",FREQUENCY(IF('Data Transformation'!$B$425:$B$8425='Bin Analysis'!$B1707,'Data Transformation'!$G$425:$G$8425),D1715))</f>
        <v>17</v>
      </c>
      <c r="F1715" t="e">
        <f t="shared" si="213"/>
        <v>#VALUE!</v>
      </c>
      <c r="G1715">
        <f>Weighting!$H$11</f>
        <v>0</v>
      </c>
      <c r="H1715">
        <f t="array" ref="H1715">FREQUENCY(IF('Data Transformation'!$B$4:$B$8425=B1707,'Data Transformation'!$G$4:$G$8425),'Bin Analysis'!$B1715)</f>
        <v>18</v>
      </c>
      <c r="I1715">
        <f t="shared" si="214"/>
        <v>1</v>
      </c>
      <c r="J1715">
        <f t="shared" si="215"/>
        <v>1</v>
      </c>
      <c r="K1715">
        <f>J1715*Weighting!$W$11</f>
        <v>2</v>
      </c>
      <c r="M1715" s="14"/>
    </row>
    <row r="1716" spans="1:13" x14ac:dyDescent="0.25">
      <c r="A1716" s="32">
        <f>IF(Weighting!$P$12&gt;0,B1716,"")</f>
        <v>1.107</v>
      </c>
      <c r="B1716">
        <f>Weighting!$C$12</f>
        <v>1.107</v>
      </c>
      <c r="C1716">
        <f>Weighting!$F$12</f>
        <v>1</v>
      </c>
      <c r="D1716">
        <f>IF(C1716=1,'Data Transformation'!$G$3+0.5*'Data Transformation'!$W$25,IF(C1717=1,D1717-'Data Transformation'!$W$25,FALSE))</f>
        <v>1.131</v>
      </c>
      <c r="E1716">
        <f t="array" ref="E1716">IF(ISLOGICAL(D1716),"",FREQUENCY(IF('Data Transformation'!$B$425:$B$8425='Bin Analysis'!$B1707,'Data Transformation'!$G$425:$G$8425),D1716))</f>
        <v>19</v>
      </c>
      <c r="F1716">
        <f t="shared" si="213"/>
        <v>2</v>
      </c>
      <c r="G1716">
        <f>Weighting!$H$12</f>
        <v>0</v>
      </c>
      <c r="H1716">
        <f t="array" ref="H1716">FREQUENCY(IF('Data Transformation'!$B$4:$B$8425=B1707,'Data Transformation'!$G$4:$G$8425),'Bin Analysis'!$B1716)</f>
        <v>20</v>
      </c>
      <c r="I1716">
        <f t="shared" si="214"/>
        <v>2</v>
      </c>
      <c r="J1716">
        <f t="shared" si="215"/>
        <v>1</v>
      </c>
      <c r="K1716">
        <f>J1716*Weighting!$W$12</f>
        <v>1</v>
      </c>
      <c r="M1716" s="14"/>
    </row>
    <row r="1717" spans="1:13" x14ac:dyDescent="0.25">
      <c r="A1717" s="32">
        <f>IF(Weighting!$P$13&gt;0,B1717,"")</f>
        <v>1.238</v>
      </c>
      <c r="B1717">
        <f>Weighting!$C$13</f>
        <v>1.238</v>
      </c>
      <c r="C1717">
        <f>Weighting!$F$13</f>
        <v>0</v>
      </c>
      <c r="D1717" t="b">
        <f>IF(C1717=1,'Data Transformation'!$G$3+0.5*'Data Transformation'!$W$25,IF(C1718=1,D1718-'Data Transformation'!$W$25,FALSE))</f>
        <v>0</v>
      </c>
      <c r="E1717" t="str">
        <f t="array" ref="E1717">IF(ISLOGICAL(D1717),"",FREQUENCY(IF('Data Transformation'!$B$425:$B$8425='Bin Analysis'!$B1707,'Data Transformation'!$G$425:$G$8425),D1717))</f>
        <v/>
      </c>
      <c r="F1717" t="str">
        <f t="shared" si="213"/>
        <v/>
      </c>
      <c r="G1717">
        <f>Weighting!$H$13</f>
        <v>0</v>
      </c>
      <c r="H1717">
        <f t="array" ref="H1717">FREQUENCY(IF('Data Transformation'!$B$4:$B$8425=B1707,'Data Transformation'!$G$4:$G$8425),'Bin Analysis'!$B1717)</f>
        <v>20</v>
      </c>
      <c r="I1717">
        <f t="shared" si="214"/>
        <v>0</v>
      </c>
      <c r="J1717">
        <f t="shared" si="215"/>
        <v>0</v>
      </c>
      <c r="K1717">
        <f>J1717*Weighting!$W$13</f>
        <v>0</v>
      </c>
      <c r="M1717" s="14"/>
    </row>
    <row r="1718" spans="1:13" x14ac:dyDescent="0.25">
      <c r="A1718" s="32">
        <f>IF(Weighting!$P$14&gt;0,B1718,"")</f>
        <v>1.369</v>
      </c>
      <c r="B1718">
        <f>Weighting!$C$14</f>
        <v>1.369</v>
      </c>
      <c r="C1718">
        <f>Weighting!$F$14</f>
        <v>0</v>
      </c>
      <c r="D1718" t="b">
        <f>IF(C1718=1,'Data Transformation'!$G$3+0.5*'Data Transformation'!$W$25,IF(C1719=1,D1719-'Data Transformation'!$W$25,FALSE))</f>
        <v>0</v>
      </c>
      <c r="E1718" t="str">
        <f t="array" ref="E1718">IF(ISLOGICAL(D1718),"",FREQUENCY(IF('Data Transformation'!$B$425:$B$8425='Bin Analysis'!$B1707,'Data Transformation'!$G$425:$G$8425),D1718))</f>
        <v/>
      </c>
      <c r="F1718" t="str">
        <f t="shared" si="213"/>
        <v/>
      </c>
      <c r="G1718">
        <f>Weighting!$H$14</f>
        <v>0</v>
      </c>
      <c r="H1718">
        <f t="array" ref="H1718">FREQUENCY(IF('Data Transformation'!$B$4:$B$8425=B1707,'Data Transformation'!$G$4:$G$8425),'Bin Analysis'!$B1718)</f>
        <v>20</v>
      </c>
      <c r="I1718">
        <f t="shared" si="214"/>
        <v>0</v>
      </c>
      <c r="J1718">
        <f t="shared" si="215"/>
        <v>0</v>
      </c>
      <c r="K1718">
        <f>J1718*Weighting!$W$14</f>
        <v>0</v>
      </c>
      <c r="M1718" s="14"/>
    </row>
    <row r="1719" spans="1:13" x14ac:dyDescent="0.25">
      <c r="A1719" s="32">
        <f>IF(Weighting!$P$15&gt;0,B1719,"")</f>
        <v>1.5000009999999999</v>
      </c>
      <c r="B1719">
        <f>Weighting!$C$15</f>
        <v>1.5000009999999999</v>
      </c>
      <c r="C1719">
        <f>Weighting!$F$15</f>
        <v>0</v>
      </c>
      <c r="D1719" t="b">
        <f>IF(C1719=1,'Data Transformation'!$G$3+0.5*'Data Transformation'!$W$25,IF(C1720=1,D1720-'Data Transformation'!$W$25,FALSE))</f>
        <v>0</v>
      </c>
      <c r="E1719" t="str">
        <f t="array" ref="E1719">IF(ISLOGICAL(D1719),"",FREQUENCY(IF('Data Transformation'!$B$425:$B$8425='Bin Analysis'!$B1707,'Data Transformation'!$G$425:$G$8425),D1719))</f>
        <v/>
      </c>
      <c r="F1719" t="str">
        <f t="shared" si="213"/>
        <v/>
      </c>
      <c r="G1719">
        <f>Weighting!$H$15</f>
        <v>0</v>
      </c>
      <c r="H1719">
        <f t="array" ref="H1719">FREQUENCY(IF('Data Transformation'!$B$4:$B$8425=B1707,'Data Transformation'!$G$4:$G$8425),'Bin Analysis'!$B1719)</f>
        <v>20</v>
      </c>
      <c r="I1719">
        <f t="shared" si="214"/>
        <v>0</v>
      </c>
      <c r="J1719">
        <f t="shared" si="215"/>
        <v>0</v>
      </c>
      <c r="K1719">
        <f>J1719*Weighting!$W$15</f>
        <v>0</v>
      </c>
      <c r="M1719" s="14"/>
    </row>
    <row r="1720" spans="1:13" x14ac:dyDescent="0.25">
      <c r="A1720" s="32" t="str">
        <f>IF(Weighting!$P$16&gt;0,B1720,"")</f>
        <v/>
      </c>
      <c r="B1720">
        <f>Weighting!$C$16</f>
        <v>1.631</v>
      </c>
      <c r="C1720">
        <f>Weighting!$F$16</f>
        <v>0</v>
      </c>
      <c r="D1720" t="b">
        <f>IF(C1720=1,'Data Transformation'!$G$3+0.5*'Data Transformation'!$W$25,IF(C1721=1,D1721-'Data Transformation'!$W$25,FALSE))</f>
        <v>0</v>
      </c>
      <c r="E1720" t="str">
        <f t="array" ref="E1720">IF(ISLOGICAL(D1720),"",FREQUENCY(IF('Data Transformation'!$B$425:$B$8425='Bin Analysis'!$B1707,'Data Transformation'!$G$425:$G$8425),D1720))</f>
        <v/>
      </c>
      <c r="F1720" t="str">
        <f t="shared" si="213"/>
        <v/>
      </c>
      <c r="G1720">
        <f>Weighting!$H$16</f>
        <v>0</v>
      </c>
      <c r="H1720">
        <f t="array" ref="H1720">FREQUENCY(IF('Data Transformation'!$B$4:$B$8425=B1707,'Data Transformation'!$G$4:$G$8425),'Bin Analysis'!$B1720)</f>
        <v>20</v>
      </c>
      <c r="I1720">
        <f t="shared" si="214"/>
        <v>0</v>
      </c>
      <c r="J1720">
        <f t="shared" si="215"/>
        <v>0</v>
      </c>
      <c r="K1720">
        <f>J1720*Weighting!$W$16</f>
        <v>0</v>
      </c>
      <c r="M1720" s="14"/>
    </row>
    <row r="1721" spans="1:13" x14ac:dyDescent="0.25">
      <c r="A1721" s="32" t="str">
        <f>IF(Weighting!$P$17&gt;0,B1721,"")</f>
        <v/>
      </c>
      <c r="B1721">
        <f>Weighting!$C$17</f>
        <v>1.762</v>
      </c>
      <c r="C1721">
        <f>Weighting!$F$17</f>
        <v>0</v>
      </c>
      <c r="D1721" t="b">
        <f>IF(C1721=1,'Data Transformation'!$G$3+0.5*'Data Transformation'!$W$25,IF(C1722=1,D1722-'Data Transformation'!$W$25,FALSE))</f>
        <v>0</v>
      </c>
      <c r="E1721" t="str">
        <f t="array" ref="E1721">IF(ISLOGICAL(D1721),"",FREQUENCY(IF('Data Transformation'!$B$425:$B$8425='Bin Analysis'!$B1707,'Data Transformation'!$G$425:$G$8425),D1721))</f>
        <v/>
      </c>
      <c r="F1721" t="str">
        <f t="shared" si="213"/>
        <v/>
      </c>
      <c r="G1721">
        <f>Weighting!$H$17</f>
        <v>0</v>
      </c>
      <c r="H1721">
        <f t="array" ref="H1721">FREQUENCY(IF('Data Transformation'!$B$4:$B$8425=B1707,'Data Transformation'!$G$4:$G$8425),'Bin Analysis'!$B1721)</f>
        <v>20</v>
      </c>
      <c r="I1721">
        <f t="shared" si="214"/>
        <v>0</v>
      </c>
      <c r="J1721">
        <f t="shared" si="215"/>
        <v>0</v>
      </c>
      <c r="K1721">
        <f>J1721*Weighting!$W$17</f>
        <v>0</v>
      </c>
      <c r="M1721" s="14"/>
    </row>
    <row r="1722" spans="1:13" x14ac:dyDescent="0.25">
      <c r="A1722" s="32" t="str">
        <f>IF(Weighting!$P$18&gt;0,B1722,"")</f>
        <v/>
      </c>
      <c r="B1722">
        <f>Weighting!$C$18</f>
        <v>1.893</v>
      </c>
      <c r="C1722">
        <f>Weighting!$F$18</f>
        <v>0</v>
      </c>
      <c r="D1722" t="b">
        <f>IF(C1722=1,'Data Transformation'!$G$3+0.5*'Data Transformation'!$W$25,IF(C1723=1,D1723-'Data Transformation'!$W$25,FALSE))</f>
        <v>0</v>
      </c>
      <c r="E1722" t="str">
        <f t="array" ref="E1722">IF(ISLOGICAL(D1722),"",FREQUENCY(IF('Data Transformation'!$B$425:$B$8425='Bin Analysis'!$B1707,'Data Transformation'!$G$425:$G$8425),D1722))</f>
        <v/>
      </c>
      <c r="F1722" t="str">
        <f t="shared" si="213"/>
        <v/>
      </c>
      <c r="G1722">
        <f>Weighting!$H$18</f>
        <v>0</v>
      </c>
      <c r="H1722">
        <f t="array" ref="H1722">FREQUENCY(IF('Data Transformation'!$B$4:$B$8425=B1707,'Data Transformation'!$G$4:$G$8425),'Bin Analysis'!$B1722)</f>
        <v>20</v>
      </c>
      <c r="I1722">
        <f t="shared" si="214"/>
        <v>0</v>
      </c>
      <c r="J1722">
        <f t="shared" si="215"/>
        <v>0</v>
      </c>
      <c r="K1722">
        <f>J1722*Weighting!$W$18</f>
        <v>0</v>
      </c>
      <c r="M1722" s="14"/>
    </row>
    <row r="1723" spans="1:13" x14ac:dyDescent="0.25">
      <c r="A1723" s="32" t="str">
        <f>IF(Weighting!$P$19&gt;0,B1723,"")</f>
        <v/>
      </c>
      <c r="B1723">
        <f>Weighting!$C$19</f>
        <v>2.024</v>
      </c>
      <c r="C1723">
        <f>Weighting!$F$19</f>
        <v>0</v>
      </c>
      <c r="D1723" t="b">
        <f>IF(C1723=1,'Data Transformation'!$G$3+0.5*'Data Transformation'!$W$25,IF(C1724=1,D1724-'Data Transformation'!$W$25,FALSE))</f>
        <v>0</v>
      </c>
      <c r="E1723" t="str">
        <f t="array" ref="E1723">IF(ISLOGICAL(D1723),"",FREQUENCY(IF('Data Transformation'!$B$425:$B$8425='Bin Analysis'!$B1707,'Data Transformation'!$G$425:$G$8425),D1723))</f>
        <v/>
      </c>
      <c r="F1723" t="str">
        <f t="shared" si="213"/>
        <v/>
      </c>
      <c r="G1723">
        <f>Weighting!$H$19</f>
        <v>0</v>
      </c>
      <c r="H1723">
        <f t="array" ref="H1723">FREQUENCY(IF('Data Transformation'!$B$4:$B$8425=B1707,'Data Transformation'!$G$4:$G$8425),'Bin Analysis'!$B1723)</f>
        <v>20</v>
      </c>
      <c r="I1723">
        <f t="shared" si="214"/>
        <v>0</v>
      </c>
      <c r="J1723">
        <f t="shared" si="215"/>
        <v>0</v>
      </c>
      <c r="K1723">
        <f>J1723*Weighting!$W$19</f>
        <v>0</v>
      </c>
      <c r="M1723" s="14"/>
    </row>
    <row r="1724" spans="1:13" x14ac:dyDescent="0.25">
      <c r="A1724" s="32" t="str">
        <f>IF(Weighting!$P$20&gt;0,B1724,"")</f>
        <v/>
      </c>
      <c r="B1724">
        <f>Weighting!$C$20</f>
        <v>2.1550000000000002</v>
      </c>
      <c r="C1724">
        <f>Weighting!$F$20</f>
        <v>0</v>
      </c>
      <c r="D1724" t="b">
        <f>IF(C1724=1,'Data Transformation'!$G$3+0.5*'Data Transformation'!$W$25,IF(C1725=1,D1725-'Data Transformation'!$W$25,FALSE))</f>
        <v>0</v>
      </c>
      <c r="E1724" t="str">
        <f t="array" ref="E1724">IF(ISLOGICAL(D1724),"",FREQUENCY(IF('Data Transformation'!$B$425:$B$8425='Bin Analysis'!$B1707,'Data Transformation'!$G$425:$G$8425),D1724))</f>
        <v/>
      </c>
      <c r="F1724" t="str">
        <f t="shared" si="213"/>
        <v/>
      </c>
      <c r="G1724">
        <f>Weighting!$H$20</f>
        <v>0</v>
      </c>
      <c r="H1724">
        <f t="array" ref="H1724">FREQUENCY(IF('Data Transformation'!$B$4:$B$8425=B1707,'Data Transformation'!$G$4:$G$8425),'Bin Analysis'!$B1724)</f>
        <v>20</v>
      </c>
      <c r="I1724">
        <f t="shared" si="214"/>
        <v>0</v>
      </c>
      <c r="J1724">
        <f t="shared" si="215"/>
        <v>0</v>
      </c>
      <c r="K1724">
        <f>J1724*Weighting!$W$20</f>
        <v>0</v>
      </c>
      <c r="M1724" s="14"/>
    </row>
    <row r="1725" spans="1:13" x14ac:dyDescent="0.25">
      <c r="A1725" s="32" t="str">
        <f>IF(Weighting!$P$21&gt;0,B1725,"")</f>
        <v/>
      </c>
      <c r="B1725">
        <f>Weighting!$C$21</f>
        <v>2.2860000000000005</v>
      </c>
      <c r="C1725">
        <f>Weighting!$F$21</f>
        <v>0</v>
      </c>
      <c r="D1725" t="b">
        <f>IF(C1725=1,'Data Transformation'!$G$3+0.5*'Data Transformation'!$W$25,IF(C1726=1,D1726-'Data Transformation'!$W$25,FALSE))</f>
        <v>0</v>
      </c>
      <c r="E1725" t="str">
        <f t="array" ref="E1725">IF(ISLOGICAL(D1725),"",FREQUENCY(IF('Data Transformation'!$B$425:$B$8425='Bin Analysis'!$B1707,'Data Transformation'!$G$425:$G$8425),D1725))</f>
        <v/>
      </c>
      <c r="F1725" t="str">
        <f t="shared" si="213"/>
        <v/>
      </c>
      <c r="G1725">
        <f>Weighting!$H$21</f>
        <v>0</v>
      </c>
      <c r="H1725">
        <f t="array" ref="H1725">FREQUENCY(IF('Data Transformation'!$B$4:$B$8425=B1707,'Data Transformation'!$G$4:$G$8425),'Bin Analysis'!$B1725)</f>
        <v>20</v>
      </c>
      <c r="I1725">
        <f t="shared" si="214"/>
        <v>0</v>
      </c>
      <c r="J1725">
        <f t="shared" si="215"/>
        <v>0</v>
      </c>
      <c r="K1725">
        <f>J1725*Weighting!$W$21</f>
        <v>0</v>
      </c>
      <c r="M1725" s="14"/>
    </row>
    <row r="1726" spans="1:13" x14ac:dyDescent="0.25">
      <c r="A1726" s="32" t="str">
        <f>IF(Weighting!$P$22&gt;0,B1726,"")</f>
        <v/>
      </c>
      <c r="B1726">
        <f>Weighting!$C$22</f>
        <v>2.4170000000000007</v>
      </c>
      <c r="C1726">
        <f>Weighting!$F$22</f>
        <v>0</v>
      </c>
      <c r="D1726" t="b">
        <f>IF(C1726=1,'Data Transformation'!$G$3+0.5*'Data Transformation'!$W$25,IF(C1727=1,D1727-'Data Transformation'!$W$25,FALSE))</f>
        <v>0</v>
      </c>
      <c r="E1726" t="str">
        <f t="array" ref="E1726">IF(ISLOGICAL(D1726),"",FREQUENCY(IF('Data Transformation'!$B$425:$B$8425='Bin Analysis'!$B1707,'Data Transformation'!$G$425:$G$8425),D1726))</f>
        <v/>
      </c>
      <c r="F1726" t="str">
        <f t="shared" si="213"/>
        <v/>
      </c>
      <c r="G1726">
        <f>Weighting!$H$22</f>
        <v>0</v>
      </c>
      <c r="H1726">
        <f t="array" ref="H1726">FREQUENCY(IF('Data Transformation'!$B$4:$B$8425=B1707,'Data Transformation'!$G$4:$G$8425),'Bin Analysis'!$B1726)</f>
        <v>20</v>
      </c>
      <c r="I1726">
        <f t="shared" si="214"/>
        <v>0</v>
      </c>
      <c r="J1726">
        <f t="shared" si="215"/>
        <v>0</v>
      </c>
      <c r="K1726">
        <f>J1726*Weighting!$W$22</f>
        <v>0</v>
      </c>
      <c r="M1726" s="14"/>
    </row>
    <row r="1727" spans="1:13" x14ac:dyDescent="0.25">
      <c r="A1727" s="32" t="str">
        <f>IF(Weighting!$P$23&gt;0,B1727,"")</f>
        <v/>
      </c>
      <c r="B1727">
        <f>Weighting!$C$23</f>
        <v>2.5480000000000009</v>
      </c>
      <c r="C1727">
        <f>Weighting!$F$23</f>
        <v>0</v>
      </c>
      <c r="D1727" t="b">
        <f>IF(C1727=1,'Data Transformation'!$G$3+0.5*'Data Transformation'!$W$25,IF(C1728=1,D1728-'Data Transformation'!$W$25,FALSE))</f>
        <v>0</v>
      </c>
      <c r="E1727" t="str">
        <f t="array" ref="E1727">IF(ISLOGICAL(D1727),"",FREQUENCY(IF('Data Transformation'!$B$425:$B$8425='Bin Analysis'!$B1707,'Data Transformation'!$G$425:$G$8425),D1727))</f>
        <v/>
      </c>
      <c r="F1727" t="str">
        <f t="shared" si="213"/>
        <v/>
      </c>
      <c r="G1727">
        <f>Weighting!$H$23</f>
        <v>0</v>
      </c>
      <c r="H1727">
        <f t="array" ref="H1727">FREQUENCY(IF('Data Transformation'!$B$4:$B$8425=B1707,'Data Transformation'!$G$4:$G$8425),'Bin Analysis'!$B1727)</f>
        <v>20</v>
      </c>
      <c r="I1727">
        <f t="shared" si="214"/>
        <v>0</v>
      </c>
      <c r="J1727">
        <f t="shared" si="215"/>
        <v>0</v>
      </c>
      <c r="K1727">
        <f>J1727*Weighting!$W$23</f>
        <v>0</v>
      </c>
      <c r="M1727" s="14"/>
    </row>
    <row r="1728" spans="1:13" x14ac:dyDescent="0.25">
      <c r="A1728" s="32" t="str">
        <f>IF(Weighting!$P$24&gt;0,B1728,"")</f>
        <v/>
      </c>
      <c r="B1728">
        <f>Weighting!$C$24</f>
        <v>2.6790000000000012</v>
      </c>
      <c r="C1728">
        <f>Weighting!$F$24</f>
        <v>0</v>
      </c>
      <c r="D1728" t="b">
        <f>IF(C1728=1,'Data Transformation'!$G$3+0.5*'Data Transformation'!$W$25,IF(C1729=1,D1729-'Data Transformation'!$W$25,FALSE))</f>
        <v>0</v>
      </c>
      <c r="E1728" t="str">
        <f t="array" ref="E1728">IF(ISLOGICAL(D1728),"",FREQUENCY(IF('Data Transformation'!$B$425:$B$8425='Bin Analysis'!$B1707,'Data Transformation'!$G$425:$G$8425),D1728))</f>
        <v/>
      </c>
      <c r="F1728" t="str">
        <f t="shared" si="213"/>
        <v/>
      </c>
      <c r="G1728">
        <f>Weighting!$H$24</f>
        <v>0</v>
      </c>
      <c r="H1728">
        <f t="array" ref="H1728">FREQUENCY(IF('Data Transformation'!$B$4:$B$8425=B1707,'Data Transformation'!$G$4:$G$8425),'Bin Analysis'!$B1728)</f>
        <v>20</v>
      </c>
      <c r="I1728">
        <f t="shared" si="214"/>
        <v>0</v>
      </c>
      <c r="J1728">
        <f t="shared" si="215"/>
        <v>0</v>
      </c>
      <c r="K1728">
        <f>J1728*Weighting!$W$24</f>
        <v>0</v>
      </c>
      <c r="M1728" s="14"/>
    </row>
    <row r="1729" spans="1:25" x14ac:dyDescent="0.25">
      <c r="A1729" s="32" t="str">
        <f>IF(Weighting!$P$25&gt;0,B1729,"")</f>
        <v/>
      </c>
      <c r="B1729">
        <f>Weighting!$C$25</f>
        <v>2.8100000000000014</v>
      </c>
      <c r="C1729">
        <f>Weighting!$F$25</f>
        <v>0</v>
      </c>
      <c r="D1729" t="b">
        <f>IF(C1729=1,'Data Transformation'!$G$3+0.5*'Data Transformation'!$W$25,IF(C1730=1,D1730-'Data Transformation'!$W$25,FALSE))</f>
        <v>0</v>
      </c>
      <c r="E1729" t="str">
        <f t="array" ref="E1729">IF(ISLOGICAL(D1729),"",FREQUENCY(IF('Data Transformation'!$B$425:$B$8425='Bin Analysis'!$B1707,'Data Transformation'!$G$425:$G$8425),D1729))</f>
        <v/>
      </c>
      <c r="F1729" t="str">
        <f t="shared" si="213"/>
        <v/>
      </c>
      <c r="G1729">
        <f>Weighting!$H$25</f>
        <v>0</v>
      </c>
      <c r="H1729">
        <f t="array" ref="H1729">FREQUENCY(IF('Data Transformation'!$B$4:$B$8425=B1707,'Data Transformation'!$G$4:$G$8425),'Bin Analysis'!$B1729)</f>
        <v>20</v>
      </c>
      <c r="I1729">
        <f t="shared" si="214"/>
        <v>0</v>
      </c>
      <c r="J1729">
        <f t="shared" si="215"/>
        <v>0</v>
      </c>
      <c r="K1729">
        <f>J1729*Weighting!$W$25</f>
        <v>0</v>
      </c>
      <c r="M1729" s="14"/>
    </row>
    <row r="1730" spans="1:25" x14ac:dyDescent="0.25">
      <c r="O1730"/>
      <c r="P1730"/>
      <c r="Q1730"/>
      <c r="R1730"/>
    </row>
    <row r="1731" spans="1:25" ht="23.25" x14ac:dyDescent="0.35">
      <c r="A1731" s="21" t="s">
        <v>0</v>
      </c>
      <c r="B1731" s="21">
        <f>IFERROR(VLOOKUP(C1731,'Data Transformation'!$L$6:$M$426,2,FALSE),"")</f>
        <v>72</v>
      </c>
      <c r="C1731" s="21">
        <f>C1707+1</f>
        <v>72</v>
      </c>
      <c r="D1731" s="21"/>
      <c r="E1731" s="21"/>
      <c r="F1731" s="21"/>
      <c r="G1731" s="21"/>
      <c r="H1731" s="22"/>
      <c r="I1731" s="22"/>
      <c r="J1731" s="22"/>
      <c r="K1731" s="21"/>
      <c r="L1731" s="21">
        <f>B1731</f>
        <v>72</v>
      </c>
      <c r="M1731" s="23">
        <f>INDEX('Data Transformation'!$O$4:$O$424,MATCH($B1731,'Data Transformation'!$M$4:$M$424,0),MATCH($M$2,'Data Transformation'!$O$3,0))</f>
        <v>20</v>
      </c>
      <c r="N1731" s="27">
        <f>IF('Input and Summary Results'!$J$16="minimum",'Bin Analysis'!X1732/(M1731-1),'Bin Analysis'!Y1731/('Bin Analysis'!M1731-1))</f>
        <v>0</v>
      </c>
      <c r="O1731" s="27">
        <f>IF(M1731=FALSE,NA(),(VLOOKUP(1,C1734:K1753,4,FALSE))/(M1731-1))</f>
        <v>0</v>
      </c>
      <c r="P1731" s="27">
        <f>IF(M1731=FALSE,NA(),SUM(J1734:J1753)/Weighting!$S$5)</f>
        <v>0.3</v>
      </c>
      <c r="Q1731" s="27">
        <f>IF(M1731=FALSE,NA(),SUM(K1734:K1753)/Weighting!$S$6)</f>
        <v>0.21739130434782608</v>
      </c>
      <c r="R1731" s="27">
        <f>IF(M1731=FALSE,NA(),(VLOOKUP(1,G1734:K1753,3,FALSE))/(M1731-1))</f>
        <v>0.94736842105263153</v>
      </c>
      <c r="S1731" s="22" t="str">
        <f>IF(M1731=FALSE,NA(),IF(SUM(J1734:J1753)=2,"yes","no"))</f>
        <v>no</v>
      </c>
      <c r="X1731" s="2" cm="2">
        <f t="array" ref="X1731:X1732">FREQUENCY(IF('Data Transformation'!$B$425:$B$6424='Bin Analysis'!L1731,'Data Transformation'!$G$425:$G$6424),'Data Transformation'!$U$11)</f>
        <v>19</v>
      </c>
      <c r="Y1731" s="2" cm="2">
        <f t="array" ref="Y1731:Y1732">FREQUENCY(IF('Data Transformation'!$B$425:$B$6424='Bin Analysis'!L1731,'Data Transformation'!$G$425:$G$6424),'Data Transformation'!$U$12)</f>
        <v>19</v>
      </c>
    </row>
    <row r="1732" spans="1:25" x14ac:dyDescent="0.25">
      <c r="A1732" s="14" t="s">
        <v>67</v>
      </c>
      <c r="B1732" t="s">
        <v>47</v>
      </c>
      <c r="C1732" t="s">
        <v>5</v>
      </c>
      <c r="D1732" t="s">
        <v>100</v>
      </c>
      <c r="E1732" t="s">
        <v>101</v>
      </c>
      <c r="F1732" t="s">
        <v>102</v>
      </c>
      <c r="G1732" t="s">
        <v>70</v>
      </c>
      <c r="H1732" t="s">
        <v>31</v>
      </c>
      <c r="I1732" t="s">
        <v>32</v>
      </c>
      <c r="J1732" t="s">
        <v>46</v>
      </c>
      <c r="K1732" s="14" t="s">
        <v>45</v>
      </c>
      <c r="M1732" s="14"/>
      <c r="X1732" s="2">
        <v>0</v>
      </c>
      <c r="Y1732" s="2">
        <v>0</v>
      </c>
    </row>
    <row r="1733" spans="1:25" x14ac:dyDescent="0.25">
      <c r="A1733" s="32"/>
      <c r="D1733" t="b">
        <f>IF(C1733=1,'Data Transformation'!$G$3+0.5*'Data Transformation'!$W$25,IF(C1734=1,D1734-'Data Transformation'!$W$25,FALSE))</f>
        <v>0</v>
      </c>
      <c r="E1733" t="str">
        <f t="array" ref="E1733">IF(ISLOGICAL(D1733),"",FREQUENCY(IF('Data Transformation'!$B$425:$B$8425='Bin Analysis'!$B1731,'Data Transformation'!$G$425:$G$8425),D1733))</f>
        <v/>
      </c>
      <c r="F1733" t="str">
        <f>IF(ISLOGICAL(D1733),"",E1733-E1732)</f>
        <v/>
      </c>
      <c r="M1733" s="14"/>
    </row>
    <row r="1734" spans="1:25" x14ac:dyDescent="0.25">
      <c r="A1734" s="32">
        <f>IF(Weighting!$P$6&gt;0,B1734,"")</f>
        <v>0.32100000000000001</v>
      </c>
      <c r="B1734">
        <f>Weighting!$C$6</f>
        <v>0.32100000000000001</v>
      </c>
      <c r="C1734">
        <f>Weighting!$F$6</f>
        <v>0</v>
      </c>
      <c r="D1734" t="b">
        <f>IF(C1734=1,'Data Transformation'!$G$3+0.5*'Data Transformation'!$W$25,IF(C1735=1,D1735-'Data Transformation'!$W$25,FALSE))</f>
        <v>0</v>
      </c>
      <c r="E1734" t="str">
        <f t="array" ref="E1734">IF(ISLOGICAL(D1734),"",FREQUENCY(IF('Data Transformation'!$B$425:$B$8425='Bin Analysis'!$B1731,'Data Transformation'!$G$425:$G$8425),D1734))</f>
        <v/>
      </c>
      <c r="F1734" t="str">
        <f>IF(ISLOGICAL(D1734),"",E1734-E1733)</f>
        <v/>
      </c>
      <c r="G1734">
        <f>Weighting!$H$6</f>
        <v>1</v>
      </c>
      <c r="H1734">
        <f t="array" ref="H1734">FREQUENCY(IF('Data Transformation'!$B$4:$B$8425=B1731,'Data Transformation'!$G$4:$G$8425),'Bin Analysis'!$B1734)</f>
        <v>18</v>
      </c>
      <c r="I1734">
        <f>H1734-H1733</f>
        <v>18</v>
      </c>
      <c r="J1734">
        <f>IF(I1734=0,0,1)</f>
        <v>1</v>
      </c>
      <c r="K1734">
        <f>J1734*Weighting!$W$6</f>
        <v>1</v>
      </c>
      <c r="M1734" s="14"/>
    </row>
    <row r="1735" spans="1:25" x14ac:dyDescent="0.25">
      <c r="A1735" s="32">
        <f>IF(Weighting!$P$7&gt;0,B1735,"")</f>
        <v>0.45200000000000001</v>
      </c>
      <c r="B1735">
        <f>Weighting!$C$7</f>
        <v>0.45200000000000001</v>
      </c>
      <c r="C1735">
        <f>Weighting!$F$7</f>
        <v>0</v>
      </c>
      <c r="D1735" t="b">
        <f>IF(C1735=1,'Data Transformation'!$G$3+0.5*'Data Transformation'!$W$25,IF(C1736=1,D1736-'Data Transformation'!$W$25,FALSE))</f>
        <v>0</v>
      </c>
      <c r="E1735" t="str">
        <f t="array" ref="E1735">IF(ISLOGICAL(D1735),"",FREQUENCY(IF('Data Transformation'!$B$425:$B$8425='Bin Analysis'!$B1731,'Data Transformation'!$G$425:$G$8425),D1735))</f>
        <v/>
      </c>
      <c r="F1735" t="str">
        <f t="shared" ref="F1735:F1753" si="216">IF(ISLOGICAL(D1735),"",E1735-E1734)</f>
        <v/>
      </c>
      <c r="G1735">
        <f>Weighting!$H$7</f>
        <v>0</v>
      </c>
      <c r="H1735">
        <f t="array" ref="H1735">FREQUENCY(IF('Data Transformation'!$B$4:$B$8425=B1731,'Data Transformation'!$G$4:$G$8425),'Bin Analysis'!$B1735)</f>
        <v>18</v>
      </c>
      <c r="I1735">
        <f t="shared" ref="I1735:I1753" si="217">H1735-H1734</f>
        <v>0</v>
      </c>
      <c r="J1735">
        <f>IF(I1735=0,0,1)</f>
        <v>0</v>
      </c>
      <c r="K1735">
        <f>J1735*Weighting!$W$7</f>
        <v>0</v>
      </c>
      <c r="M1735" s="14"/>
    </row>
    <row r="1736" spans="1:25" x14ac:dyDescent="0.25">
      <c r="A1736" s="32">
        <f>IF(Weighting!$P$8&gt;0,B1736,"")</f>
        <v>0.58299999999999996</v>
      </c>
      <c r="B1736">
        <f>Weighting!$C$8</f>
        <v>0.58299999999999996</v>
      </c>
      <c r="C1736">
        <f>Weighting!$F$8</f>
        <v>0</v>
      </c>
      <c r="D1736" t="b">
        <f>IF(C1736=1,'Data Transformation'!$G$3+0.5*'Data Transformation'!$W$25,IF(C1737=1,D1737-'Data Transformation'!$W$25,FALSE))</f>
        <v>0</v>
      </c>
      <c r="E1736" t="str">
        <f t="array" ref="E1736">IF(ISLOGICAL(D1736),"",FREQUENCY(IF('Data Transformation'!$B$425:$B$8425='Bin Analysis'!$B1731,'Data Transformation'!$G$425:$G$8425),D1736))</f>
        <v/>
      </c>
      <c r="F1736" t="str">
        <f t="shared" si="216"/>
        <v/>
      </c>
      <c r="G1736">
        <f>Weighting!$H$8</f>
        <v>0</v>
      </c>
      <c r="H1736">
        <f t="array" ref="H1736">FREQUENCY(IF('Data Transformation'!$B$4:$B$8425=B1731,'Data Transformation'!$G$4:$G$8425),'Bin Analysis'!$B1736)</f>
        <v>18</v>
      </c>
      <c r="I1736">
        <f t="shared" si="217"/>
        <v>0</v>
      </c>
      <c r="J1736">
        <f t="shared" ref="J1736:J1753" si="218">IF(I1736=0,0,1)</f>
        <v>0</v>
      </c>
      <c r="K1736">
        <f>J1736*Weighting!$W$8</f>
        <v>0</v>
      </c>
      <c r="M1736" s="14"/>
    </row>
    <row r="1737" spans="1:25" x14ac:dyDescent="0.25">
      <c r="A1737" s="32">
        <f>IF(Weighting!$P$9&gt;0,B1737,"")</f>
        <v>0.71399999999999997</v>
      </c>
      <c r="B1737" s="50">
        <f>Weighting!$C$9</f>
        <v>0.71399999999999997</v>
      </c>
      <c r="C1737">
        <f>Weighting!$F$9</f>
        <v>0</v>
      </c>
      <c r="D1737" t="b">
        <f>IF(C1737=1,'Data Transformation'!$G$3+0.5*'Data Transformation'!$W$25,IF(C1738=1,D1738-'Data Transformation'!$W$25,FALSE))</f>
        <v>0</v>
      </c>
      <c r="E1737" t="str">
        <f t="array" ref="E1737">IF(ISLOGICAL(D1737),"",FREQUENCY(IF('Data Transformation'!$B$425:$B$8425='Bin Analysis'!$B1731,'Data Transformation'!$G$425:$G$8425),D1737))</f>
        <v/>
      </c>
      <c r="F1737" t="str">
        <f t="shared" si="216"/>
        <v/>
      </c>
      <c r="G1737">
        <f>Weighting!$H$9</f>
        <v>0</v>
      </c>
      <c r="H1737">
        <f t="array" ref="H1737">FREQUENCY(IF('Data Transformation'!$B$4:$B$8425=B1731,'Data Transformation'!$G$4:$G$8425),'Bin Analysis'!$B1737)</f>
        <v>18</v>
      </c>
      <c r="I1737">
        <f t="shared" si="217"/>
        <v>0</v>
      </c>
      <c r="J1737">
        <f t="shared" si="218"/>
        <v>0</v>
      </c>
      <c r="K1737">
        <f>J1737*Weighting!$W$9</f>
        <v>0</v>
      </c>
      <c r="M1737" s="14"/>
    </row>
    <row r="1738" spans="1:25" x14ac:dyDescent="0.25">
      <c r="A1738" s="32">
        <f>IF(Weighting!$P$10&gt;0,B1738,"")</f>
        <v>0.84499999999999997</v>
      </c>
      <c r="B1738">
        <f>Weighting!$C$10</f>
        <v>0.84499999999999997</v>
      </c>
      <c r="C1738">
        <f>Weighting!$F$10</f>
        <v>0</v>
      </c>
      <c r="D1738" t="b">
        <f>IF(C1738=1,'Data Transformation'!$G$3+0.5*'Data Transformation'!$W$25,IF(C1739=1,D1739-'Data Transformation'!$W$25,FALSE))</f>
        <v>0</v>
      </c>
      <c r="E1738" t="str">
        <f t="array" ref="E1738">IF(ISLOGICAL(D1738),"",FREQUENCY(IF('Data Transformation'!$B$425:$B$8425='Bin Analysis'!$B1731,'Data Transformation'!$G$425:$G$8425),D1738))</f>
        <v/>
      </c>
      <c r="F1738" t="str">
        <f t="shared" si="216"/>
        <v/>
      </c>
      <c r="G1738">
        <f>Weighting!$H$10</f>
        <v>0</v>
      </c>
      <c r="H1738">
        <f t="array" ref="H1738">FREQUENCY(IF('Data Transformation'!$B$4:$B$8425=B1731,'Data Transformation'!$G$4:$G$8425),'Bin Analysis'!$B1738)</f>
        <v>19</v>
      </c>
      <c r="I1738">
        <f t="shared" si="217"/>
        <v>1</v>
      </c>
      <c r="J1738">
        <f t="shared" si="218"/>
        <v>1</v>
      </c>
      <c r="K1738">
        <f>J1738*Weighting!$W$10</f>
        <v>3</v>
      </c>
      <c r="M1738" s="14"/>
    </row>
    <row r="1739" spans="1:25" x14ac:dyDescent="0.25">
      <c r="A1739" s="32">
        <f>IF(Weighting!$P$11&gt;0,B1739,"")</f>
        <v>0.97599999999999998</v>
      </c>
      <c r="B1739">
        <f>Weighting!$C$11</f>
        <v>0.97599999999999998</v>
      </c>
      <c r="C1739">
        <f>Weighting!$F$11</f>
        <v>0</v>
      </c>
      <c r="D1739">
        <f>IF(C1739=1,'Data Transformation'!$G$3+0.5*'Data Transformation'!$W$25,IF(C1740=1,D1740-'Data Transformation'!$W$25,FALSE))</f>
        <v>0.86899999999999999</v>
      </c>
      <c r="E1739">
        <f t="array" ref="E1739">IF(ISLOGICAL(D1739),"",FREQUENCY(IF('Data Transformation'!$B$425:$B$8425='Bin Analysis'!$B1731,'Data Transformation'!$G$425:$G$8425),D1739))</f>
        <v>19</v>
      </c>
      <c r="F1739" t="e">
        <f t="shared" si="216"/>
        <v>#VALUE!</v>
      </c>
      <c r="G1739">
        <f>Weighting!$H$11</f>
        <v>0</v>
      </c>
      <c r="H1739">
        <f t="array" ref="H1739">FREQUENCY(IF('Data Transformation'!$B$4:$B$8425=B1731,'Data Transformation'!$G$4:$G$8425),'Bin Analysis'!$B1739)</f>
        <v>19</v>
      </c>
      <c r="I1739">
        <f t="shared" si="217"/>
        <v>0</v>
      </c>
      <c r="J1739">
        <f t="shared" si="218"/>
        <v>0</v>
      </c>
      <c r="K1739">
        <f>J1739*Weighting!$W$11</f>
        <v>0</v>
      </c>
      <c r="M1739" s="14"/>
    </row>
    <row r="1740" spans="1:25" x14ac:dyDescent="0.25">
      <c r="A1740" s="32">
        <f>IF(Weighting!$P$12&gt;0,B1740,"")</f>
        <v>1.107</v>
      </c>
      <c r="B1740">
        <f>Weighting!$C$12</f>
        <v>1.107</v>
      </c>
      <c r="C1740">
        <f>Weighting!$F$12</f>
        <v>1</v>
      </c>
      <c r="D1740">
        <f>IF(C1740=1,'Data Transformation'!$G$3+0.5*'Data Transformation'!$W$25,IF(C1741=1,D1741-'Data Transformation'!$W$25,FALSE))</f>
        <v>1.131</v>
      </c>
      <c r="E1740">
        <f t="array" ref="E1740">IF(ISLOGICAL(D1740),"",FREQUENCY(IF('Data Transformation'!$B$425:$B$8425='Bin Analysis'!$B1731,'Data Transformation'!$G$425:$G$8425),D1740))</f>
        <v>19</v>
      </c>
      <c r="F1740">
        <f t="shared" si="216"/>
        <v>0</v>
      </c>
      <c r="G1740">
        <f>Weighting!$H$12</f>
        <v>0</v>
      </c>
      <c r="H1740">
        <f t="array" ref="H1740">FREQUENCY(IF('Data Transformation'!$B$4:$B$8425=B1731,'Data Transformation'!$G$4:$G$8425),'Bin Analysis'!$B1740)</f>
        <v>20</v>
      </c>
      <c r="I1740">
        <f t="shared" si="217"/>
        <v>1</v>
      </c>
      <c r="J1740">
        <f t="shared" si="218"/>
        <v>1</v>
      </c>
      <c r="K1740">
        <f>J1740*Weighting!$W$12</f>
        <v>1</v>
      </c>
      <c r="M1740" s="14"/>
    </row>
    <row r="1741" spans="1:25" x14ac:dyDescent="0.25">
      <c r="A1741" s="32">
        <f>IF(Weighting!$P$13&gt;0,B1741,"")</f>
        <v>1.238</v>
      </c>
      <c r="B1741">
        <f>Weighting!$C$13</f>
        <v>1.238</v>
      </c>
      <c r="C1741">
        <f>Weighting!$F$13</f>
        <v>0</v>
      </c>
      <c r="D1741" t="b">
        <f>IF(C1741=1,'Data Transformation'!$G$3+0.5*'Data Transformation'!$W$25,IF(C1742=1,D1742-'Data Transformation'!$W$25,FALSE))</f>
        <v>0</v>
      </c>
      <c r="E1741" t="str">
        <f t="array" ref="E1741">IF(ISLOGICAL(D1741),"",FREQUENCY(IF('Data Transformation'!$B$425:$B$8425='Bin Analysis'!$B1731,'Data Transformation'!$G$425:$G$8425),D1741))</f>
        <v/>
      </c>
      <c r="F1741" t="str">
        <f t="shared" si="216"/>
        <v/>
      </c>
      <c r="G1741">
        <f>Weighting!$H$13</f>
        <v>0</v>
      </c>
      <c r="H1741">
        <f t="array" ref="H1741">FREQUENCY(IF('Data Transformation'!$B$4:$B$8425=B1731,'Data Transformation'!$G$4:$G$8425),'Bin Analysis'!$B1741)</f>
        <v>20</v>
      </c>
      <c r="I1741">
        <f t="shared" si="217"/>
        <v>0</v>
      </c>
      <c r="J1741">
        <f t="shared" si="218"/>
        <v>0</v>
      </c>
      <c r="K1741">
        <f>J1741*Weighting!$W$13</f>
        <v>0</v>
      </c>
      <c r="M1741" s="14"/>
    </row>
    <row r="1742" spans="1:25" x14ac:dyDescent="0.25">
      <c r="A1742" s="32">
        <f>IF(Weighting!$P$14&gt;0,B1742,"")</f>
        <v>1.369</v>
      </c>
      <c r="B1742">
        <f>Weighting!$C$14</f>
        <v>1.369</v>
      </c>
      <c r="C1742">
        <f>Weighting!$F$14</f>
        <v>0</v>
      </c>
      <c r="D1742" t="b">
        <f>IF(C1742=1,'Data Transformation'!$G$3+0.5*'Data Transformation'!$W$25,IF(C1743=1,D1743-'Data Transformation'!$W$25,FALSE))</f>
        <v>0</v>
      </c>
      <c r="E1742" t="str">
        <f t="array" ref="E1742">IF(ISLOGICAL(D1742),"",FREQUENCY(IF('Data Transformation'!$B$425:$B$8425='Bin Analysis'!$B1731,'Data Transformation'!$G$425:$G$8425),D1742))</f>
        <v/>
      </c>
      <c r="F1742" t="str">
        <f t="shared" si="216"/>
        <v/>
      </c>
      <c r="G1742">
        <f>Weighting!$H$14</f>
        <v>0</v>
      </c>
      <c r="H1742">
        <f t="array" ref="H1742">FREQUENCY(IF('Data Transformation'!$B$4:$B$8425=B1731,'Data Transformation'!$G$4:$G$8425),'Bin Analysis'!$B1742)</f>
        <v>20</v>
      </c>
      <c r="I1742">
        <f t="shared" si="217"/>
        <v>0</v>
      </c>
      <c r="J1742">
        <f t="shared" si="218"/>
        <v>0</v>
      </c>
      <c r="K1742">
        <f>J1742*Weighting!$W$14</f>
        <v>0</v>
      </c>
      <c r="M1742" s="14"/>
    </row>
    <row r="1743" spans="1:25" x14ac:dyDescent="0.25">
      <c r="A1743" s="32">
        <f>IF(Weighting!$P$15&gt;0,B1743,"")</f>
        <v>1.5000009999999999</v>
      </c>
      <c r="B1743">
        <f>Weighting!$C$15</f>
        <v>1.5000009999999999</v>
      </c>
      <c r="C1743">
        <f>Weighting!$F$15</f>
        <v>0</v>
      </c>
      <c r="D1743" t="b">
        <f>IF(C1743=1,'Data Transformation'!$G$3+0.5*'Data Transformation'!$W$25,IF(C1744=1,D1744-'Data Transformation'!$W$25,FALSE))</f>
        <v>0</v>
      </c>
      <c r="E1743" t="str">
        <f t="array" ref="E1743">IF(ISLOGICAL(D1743),"",FREQUENCY(IF('Data Transformation'!$B$425:$B$8425='Bin Analysis'!$B1731,'Data Transformation'!$G$425:$G$8425),D1743))</f>
        <v/>
      </c>
      <c r="F1743" t="str">
        <f t="shared" si="216"/>
        <v/>
      </c>
      <c r="G1743">
        <f>Weighting!$H$15</f>
        <v>0</v>
      </c>
      <c r="H1743">
        <f t="array" ref="H1743">FREQUENCY(IF('Data Transformation'!$B$4:$B$8425=B1731,'Data Transformation'!$G$4:$G$8425),'Bin Analysis'!$B1743)</f>
        <v>20</v>
      </c>
      <c r="I1743">
        <f t="shared" si="217"/>
        <v>0</v>
      </c>
      <c r="J1743">
        <f t="shared" si="218"/>
        <v>0</v>
      </c>
      <c r="K1743">
        <f>J1743*Weighting!$W$15</f>
        <v>0</v>
      </c>
      <c r="M1743" s="14"/>
    </row>
    <row r="1744" spans="1:25" x14ac:dyDescent="0.25">
      <c r="A1744" s="32" t="str">
        <f>IF(Weighting!$P$16&gt;0,B1744,"")</f>
        <v/>
      </c>
      <c r="B1744">
        <f>Weighting!$C$16</f>
        <v>1.631</v>
      </c>
      <c r="C1744">
        <f>Weighting!$F$16</f>
        <v>0</v>
      </c>
      <c r="D1744" t="b">
        <f>IF(C1744=1,'Data Transformation'!$G$3+0.5*'Data Transformation'!$W$25,IF(C1745=1,D1745-'Data Transformation'!$W$25,FALSE))</f>
        <v>0</v>
      </c>
      <c r="E1744" t="str">
        <f t="array" ref="E1744">IF(ISLOGICAL(D1744),"",FREQUENCY(IF('Data Transformation'!$B$425:$B$8425='Bin Analysis'!$B1731,'Data Transformation'!$G$425:$G$8425),D1744))</f>
        <v/>
      </c>
      <c r="F1744" t="str">
        <f t="shared" si="216"/>
        <v/>
      </c>
      <c r="G1744">
        <f>Weighting!$H$16</f>
        <v>0</v>
      </c>
      <c r="H1744">
        <f t="array" ref="H1744">FREQUENCY(IF('Data Transformation'!$B$4:$B$8425=B1731,'Data Transformation'!$G$4:$G$8425),'Bin Analysis'!$B1744)</f>
        <v>20</v>
      </c>
      <c r="I1744">
        <f t="shared" si="217"/>
        <v>0</v>
      </c>
      <c r="J1744">
        <f t="shared" si="218"/>
        <v>0</v>
      </c>
      <c r="K1744">
        <f>J1744*Weighting!$W$16</f>
        <v>0</v>
      </c>
      <c r="M1744" s="14"/>
    </row>
    <row r="1745" spans="1:25" x14ac:dyDescent="0.25">
      <c r="A1745" s="32" t="str">
        <f>IF(Weighting!$P$17&gt;0,B1745,"")</f>
        <v/>
      </c>
      <c r="B1745">
        <f>Weighting!$C$17</f>
        <v>1.762</v>
      </c>
      <c r="C1745">
        <f>Weighting!$F$17</f>
        <v>0</v>
      </c>
      <c r="D1745" t="b">
        <f>IF(C1745=1,'Data Transformation'!$G$3+0.5*'Data Transformation'!$W$25,IF(C1746=1,D1746-'Data Transformation'!$W$25,FALSE))</f>
        <v>0</v>
      </c>
      <c r="E1745" t="str">
        <f t="array" ref="E1745">IF(ISLOGICAL(D1745),"",FREQUENCY(IF('Data Transformation'!$B$425:$B$8425='Bin Analysis'!$B1731,'Data Transformation'!$G$425:$G$8425),D1745))</f>
        <v/>
      </c>
      <c r="F1745" t="str">
        <f t="shared" si="216"/>
        <v/>
      </c>
      <c r="G1745">
        <f>Weighting!$H$17</f>
        <v>0</v>
      </c>
      <c r="H1745">
        <f t="array" ref="H1745">FREQUENCY(IF('Data Transformation'!$B$4:$B$8425=B1731,'Data Transformation'!$G$4:$G$8425),'Bin Analysis'!$B1745)</f>
        <v>20</v>
      </c>
      <c r="I1745">
        <f t="shared" si="217"/>
        <v>0</v>
      </c>
      <c r="J1745">
        <f t="shared" si="218"/>
        <v>0</v>
      </c>
      <c r="K1745">
        <f>J1745*Weighting!$W$17</f>
        <v>0</v>
      </c>
      <c r="M1745" s="14"/>
    </row>
    <row r="1746" spans="1:25" x14ac:dyDescent="0.25">
      <c r="A1746" s="32" t="str">
        <f>IF(Weighting!$P$18&gt;0,B1746,"")</f>
        <v/>
      </c>
      <c r="B1746">
        <f>Weighting!$C$18</f>
        <v>1.893</v>
      </c>
      <c r="C1746">
        <f>Weighting!$F$18</f>
        <v>0</v>
      </c>
      <c r="D1746" t="b">
        <f>IF(C1746=1,'Data Transformation'!$G$3+0.5*'Data Transformation'!$W$25,IF(C1747=1,D1747-'Data Transformation'!$W$25,FALSE))</f>
        <v>0</v>
      </c>
      <c r="E1746" t="str">
        <f t="array" ref="E1746">IF(ISLOGICAL(D1746),"",FREQUENCY(IF('Data Transformation'!$B$425:$B$8425='Bin Analysis'!$B1731,'Data Transformation'!$G$425:$G$8425),D1746))</f>
        <v/>
      </c>
      <c r="F1746" t="str">
        <f t="shared" si="216"/>
        <v/>
      </c>
      <c r="G1746">
        <f>Weighting!$H$18</f>
        <v>0</v>
      </c>
      <c r="H1746">
        <f t="array" ref="H1746">FREQUENCY(IF('Data Transformation'!$B$4:$B$8425=B1731,'Data Transformation'!$G$4:$G$8425),'Bin Analysis'!$B1746)</f>
        <v>20</v>
      </c>
      <c r="I1746">
        <f t="shared" si="217"/>
        <v>0</v>
      </c>
      <c r="J1746">
        <f t="shared" si="218"/>
        <v>0</v>
      </c>
      <c r="K1746">
        <f>J1746*Weighting!$W$18</f>
        <v>0</v>
      </c>
      <c r="M1746" s="14"/>
    </row>
    <row r="1747" spans="1:25" x14ac:dyDescent="0.25">
      <c r="A1747" s="32" t="str">
        <f>IF(Weighting!$P$19&gt;0,B1747,"")</f>
        <v/>
      </c>
      <c r="B1747">
        <f>Weighting!$C$19</f>
        <v>2.024</v>
      </c>
      <c r="C1747">
        <f>Weighting!$F$19</f>
        <v>0</v>
      </c>
      <c r="D1747" t="b">
        <f>IF(C1747=1,'Data Transformation'!$G$3+0.5*'Data Transformation'!$W$25,IF(C1748=1,D1748-'Data Transformation'!$W$25,FALSE))</f>
        <v>0</v>
      </c>
      <c r="E1747" t="str">
        <f t="array" ref="E1747">IF(ISLOGICAL(D1747),"",FREQUENCY(IF('Data Transformation'!$B$425:$B$8425='Bin Analysis'!$B1731,'Data Transformation'!$G$425:$G$8425),D1747))</f>
        <v/>
      </c>
      <c r="F1747" t="str">
        <f t="shared" si="216"/>
        <v/>
      </c>
      <c r="G1747">
        <f>Weighting!$H$19</f>
        <v>0</v>
      </c>
      <c r="H1747">
        <f t="array" ref="H1747">FREQUENCY(IF('Data Transformation'!$B$4:$B$8425=B1731,'Data Transformation'!$G$4:$G$8425),'Bin Analysis'!$B1747)</f>
        <v>20</v>
      </c>
      <c r="I1747">
        <f t="shared" si="217"/>
        <v>0</v>
      </c>
      <c r="J1747">
        <f t="shared" si="218"/>
        <v>0</v>
      </c>
      <c r="K1747">
        <f>J1747*Weighting!$W$19</f>
        <v>0</v>
      </c>
      <c r="M1747" s="14"/>
    </row>
    <row r="1748" spans="1:25" x14ac:dyDescent="0.25">
      <c r="A1748" s="32" t="str">
        <f>IF(Weighting!$P$20&gt;0,B1748,"")</f>
        <v/>
      </c>
      <c r="B1748">
        <f>Weighting!$C$20</f>
        <v>2.1550000000000002</v>
      </c>
      <c r="C1748">
        <f>Weighting!$F$20</f>
        <v>0</v>
      </c>
      <c r="D1748" t="b">
        <f>IF(C1748=1,'Data Transformation'!$G$3+0.5*'Data Transformation'!$W$25,IF(C1749=1,D1749-'Data Transformation'!$W$25,FALSE))</f>
        <v>0</v>
      </c>
      <c r="E1748" t="str">
        <f t="array" ref="E1748">IF(ISLOGICAL(D1748),"",FREQUENCY(IF('Data Transformation'!$B$425:$B$8425='Bin Analysis'!$B1731,'Data Transformation'!$G$425:$G$8425),D1748))</f>
        <v/>
      </c>
      <c r="F1748" t="str">
        <f t="shared" si="216"/>
        <v/>
      </c>
      <c r="G1748">
        <f>Weighting!$H$20</f>
        <v>0</v>
      </c>
      <c r="H1748">
        <f t="array" ref="H1748">FREQUENCY(IF('Data Transformation'!$B$4:$B$8425=B1731,'Data Transformation'!$G$4:$G$8425),'Bin Analysis'!$B1748)</f>
        <v>20</v>
      </c>
      <c r="I1748">
        <f t="shared" si="217"/>
        <v>0</v>
      </c>
      <c r="J1748">
        <f t="shared" si="218"/>
        <v>0</v>
      </c>
      <c r="K1748">
        <f>J1748*Weighting!$W$20</f>
        <v>0</v>
      </c>
      <c r="M1748" s="14"/>
    </row>
    <row r="1749" spans="1:25" x14ac:dyDescent="0.25">
      <c r="A1749" s="32" t="str">
        <f>IF(Weighting!$P$21&gt;0,B1749,"")</f>
        <v/>
      </c>
      <c r="B1749">
        <f>Weighting!$C$21</f>
        <v>2.2860000000000005</v>
      </c>
      <c r="C1749">
        <f>Weighting!$F$21</f>
        <v>0</v>
      </c>
      <c r="D1749" t="b">
        <f>IF(C1749=1,'Data Transformation'!$G$3+0.5*'Data Transformation'!$W$25,IF(C1750=1,D1750-'Data Transformation'!$W$25,FALSE))</f>
        <v>0</v>
      </c>
      <c r="E1749" t="str">
        <f t="array" ref="E1749">IF(ISLOGICAL(D1749),"",FREQUENCY(IF('Data Transformation'!$B$425:$B$8425='Bin Analysis'!$B1731,'Data Transformation'!$G$425:$G$8425),D1749))</f>
        <v/>
      </c>
      <c r="F1749" t="str">
        <f t="shared" si="216"/>
        <v/>
      </c>
      <c r="G1749">
        <f>Weighting!$H$21</f>
        <v>0</v>
      </c>
      <c r="H1749">
        <f t="array" ref="H1749">FREQUENCY(IF('Data Transformation'!$B$4:$B$8425=B1731,'Data Transformation'!$G$4:$G$8425),'Bin Analysis'!$B1749)</f>
        <v>20</v>
      </c>
      <c r="I1749">
        <f t="shared" si="217"/>
        <v>0</v>
      </c>
      <c r="J1749">
        <f t="shared" si="218"/>
        <v>0</v>
      </c>
      <c r="K1749">
        <f>J1749*Weighting!$W$21</f>
        <v>0</v>
      </c>
      <c r="M1749" s="14"/>
    </row>
    <row r="1750" spans="1:25" x14ac:dyDescent="0.25">
      <c r="A1750" s="32" t="str">
        <f>IF(Weighting!$P$22&gt;0,B1750,"")</f>
        <v/>
      </c>
      <c r="B1750">
        <f>Weighting!$C$22</f>
        <v>2.4170000000000007</v>
      </c>
      <c r="C1750">
        <f>Weighting!$F$22</f>
        <v>0</v>
      </c>
      <c r="D1750" t="b">
        <f>IF(C1750=1,'Data Transformation'!$G$3+0.5*'Data Transformation'!$W$25,IF(C1751=1,D1751-'Data Transformation'!$W$25,FALSE))</f>
        <v>0</v>
      </c>
      <c r="E1750" t="str">
        <f t="array" ref="E1750">IF(ISLOGICAL(D1750),"",FREQUENCY(IF('Data Transformation'!$B$425:$B$8425='Bin Analysis'!$B1731,'Data Transformation'!$G$425:$G$8425),D1750))</f>
        <v/>
      </c>
      <c r="F1750" t="str">
        <f t="shared" si="216"/>
        <v/>
      </c>
      <c r="G1750">
        <f>Weighting!$H$22</f>
        <v>0</v>
      </c>
      <c r="H1750">
        <f t="array" ref="H1750">FREQUENCY(IF('Data Transformation'!$B$4:$B$8425=B1731,'Data Transformation'!$G$4:$G$8425),'Bin Analysis'!$B1750)</f>
        <v>20</v>
      </c>
      <c r="I1750">
        <f t="shared" si="217"/>
        <v>0</v>
      </c>
      <c r="J1750">
        <f t="shared" si="218"/>
        <v>0</v>
      </c>
      <c r="K1750">
        <f>J1750*Weighting!$W$22</f>
        <v>0</v>
      </c>
      <c r="M1750" s="14"/>
    </row>
    <row r="1751" spans="1:25" x14ac:dyDescent="0.25">
      <c r="A1751" s="32" t="str">
        <f>IF(Weighting!$P$23&gt;0,B1751,"")</f>
        <v/>
      </c>
      <c r="B1751">
        <f>Weighting!$C$23</f>
        <v>2.5480000000000009</v>
      </c>
      <c r="C1751">
        <f>Weighting!$F$23</f>
        <v>0</v>
      </c>
      <c r="D1751" t="b">
        <f>IF(C1751=1,'Data Transformation'!$G$3+0.5*'Data Transformation'!$W$25,IF(C1752=1,D1752-'Data Transformation'!$W$25,FALSE))</f>
        <v>0</v>
      </c>
      <c r="E1751" t="str">
        <f t="array" ref="E1751">IF(ISLOGICAL(D1751),"",FREQUENCY(IF('Data Transformation'!$B$425:$B$8425='Bin Analysis'!$B1731,'Data Transformation'!$G$425:$G$8425),D1751))</f>
        <v/>
      </c>
      <c r="F1751" t="str">
        <f t="shared" si="216"/>
        <v/>
      </c>
      <c r="G1751">
        <f>Weighting!$H$23</f>
        <v>0</v>
      </c>
      <c r="H1751">
        <f t="array" ref="H1751">FREQUENCY(IF('Data Transformation'!$B$4:$B$8425=B1731,'Data Transformation'!$G$4:$G$8425),'Bin Analysis'!$B1751)</f>
        <v>20</v>
      </c>
      <c r="I1751">
        <f t="shared" si="217"/>
        <v>0</v>
      </c>
      <c r="J1751">
        <f t="shared" si="218"/>
        <v>0</v>
      </c>
      <c r="K1751">
        <f>J1751*Weighting!$W$23</f>
        <v>0</v>
      </c>
      <c r="M1751" s="14"/>
    </row>
    <row r="1752" spans="1:25" x14ac:dyDescent="0.25">
      <c r="A1752" s="32" t="str">
        <f>IF(Weighting!$P$24&gt;0,B1752,"")</f>
        <v/>
      </c>
      <c r="B1752">
        <f>Weighting!$C$24</f>
        <v>2.6790000000000012</v>
      </c>
      <c r="C1752">
        <f>Weighting!$F$24</f>
        <v>0</v>
      </c>
      <c r="D1752" t="b">
        <f>IF(C1752=1,'Data Transformation'!$G$3+0.5*'Data Transformation'!$W$25,IF(C1753=1,D1753-'Data Transformation'!$W$25,FALSE))</f>
        <v>0</v>
      </c>
      <c r="E1752" t="str">
        <f t="array" ref="E1752">IF(ISLOGICAL(D1752),"",FREQUENCY(IF('Data Transformation'!$B$425:$B$8425='Bin Analysis'!$B1731,'Data Transformation'!$G$425:$G$8425),D1752))</f>
        <v/>
      </c>
      <c r="F1752" t="str">
        <f t="shared" si="216"/>
        <v/>
      </c>
      <c r="G1752">
        <f>Weighting!$H$24</f>
        <v>0</v>
      </c>
      <c r="H1752">
        <f t="array" ref="H1752">FREQUENCY(IF('Data Transformation'!$B$4:$B$8425=B1731,'Data Transformation'!$G$4:$G$8425),'Bin Analysis'!$B1752)</f>
        <v>20</v>
      </c>
      <c r="I1752">
        <f t="shared" si="217"/>
        <v>0</v>
      </c>
      <c r="J1752">
        <f t="shared" si="218"/>
        <v>0</v>
      </c>
      <c r="K1752">
        <f>J1752*Weighting!$W$24</f>
        <v>0</v>
      </c>
      <c r="M1752" s="14"/>
    </row>
    <row r="1753" spans="1:25" x14ac:dyDescent="0.25">
      <c r="A1753" s="32" t="str">
        <f>IF(Weighting!$P$25&gt;0,B1753,"")</f>
        <v/>
      </c>
      <c r="B1753">
        <f>Weighting!$C$25</f>
        <v>2.8100000000000014</v>
      </c>
      <c r="C1753">
        <f>Weighting!$F$25</f>
        <v>0</v>
      </c>
      <c r="D1753" t="b">
        <f>IF(C1753=1,'Data Transformation'!$G$3+0.5*'Data Transformation'!$W$25,IF(C1754=1,D1754-'Data Transformation'!$W$25,FALSE))</f>
        <v>0</v>
      </c>
      <c r="E1753" t="str">
        <f t="array" ref="E1753">IF(ISLOGICAL(D1753),"",FREQUENCY(IF('Data Transformation'!$B$425:$B$8425='Bin Analysis'!$B1731,'Data Transformation'!$G$425:$G$8425),D1753))</f>
        <v/>
      </c>
      <c r="F1753" t="str">
        <f t="shared" si="216"/>
        <v/>
      </c>
      <c r="G1753">
        <f>Weighting!$H$25</f>
        <v>0</v>
      </c>
      <c r="H1753">
        <f t="array" ref="H1753">FREQUENCY(IF('Data Transformation'!$B$4:$B$8425=B1731,'Data Transformation'!$G$4:$G$8425),'Bin Analysis'!$B1753)</f>
        <v>20</v>
      </c>
      <c r="I1753">
        <f t="shared" si="217"/>
        <v>0</v>
      </c>
      <c r="J1753">
        <f t="shared" si="218"/>
        <v>0</v>
      </c>
      <c r="K1753">
        <f>J1753*Weighting!$W$25</f>
        <v>0</v>
      </c>
      <c r="M1753" s="14"/>
    </row>
    <row r="1754" spans="1:25" x14ac:dyDescent="0.25">
      <c r="O1754"/>
      <c r="P1754"/>
      <c r="Q1754"/>
      <c r="R1754"/>
    </row>
    <row r="1755" spans="1:25" ht="23.25" x14ac:dyDescent="0.35">
      <c r="A1755" s="21" t="s">
        <v>0</v>
      </c>
      <c r="B1755" s="21">
        <f>IFERROR(VLOOKUP(C1755,'Data Transformation'!$L$6:$M$426,2,FALSE),"")</f>
        <v>73</v>
      </c>
      <c r="C1755" s="21">
        <f>C1731+1</f>
        <v>73</v>
      </c>
      <c r="D1755" s="21"/>
      <c r="E1755" s="21"/>
      <c r="F1755" s="21"/>
      <c r="G1755" s="21"/>
      <c r="H1755" s="22"/>
      <c r="I1755" s="22"/>
      <c r="J1755" s="22"/>
      <c r="K1755" s="21"/>
      <c r="L1755" s="21">
        <f>B1755</f>
        <v>73</v>
      </c>
      <c r="M1755" s="23">
        <f>INDEX('Data Transformation'!$O$4:$O$424,MATCH($B1755,'Data Transformation'!$M$4:$M$424,0),MATCH($M$2,'Data Transformation'!$O$3,0))</f>
        <v>17</v>
      </c>
      <c r="N1755" s="27">
        <f>IF('Input and Summary Results'!$J$16="minimum",'Bin Analysis'!X1756/(M1755-1),'Bin Analysis'!Y1755/('Bin Analysis'!M1755-1))</f>
        <v>6.25E-2</v>
      </c>
      <c r="O1755" s="27">
        <f>IF(M1755=FALSE,NA(),(VLOOKUP(1,C1758:K1777,4,FALSE))/(M1755-1))</f>
        <v>0</v>
      </c>
      <c r="P1755" s="27">
        <f>IF(M1755=FALSE,NA(),SUM(J1758:J1777)/Weighting!$S$5)</f>
        <v>0.8</v>
      </c>
      <c r="Q1755" s="27">
        <f>IF(M1755=FALSE,NA(),SUM(K1758:K1777)/Weighting!$S$6)</f>
        <v>0.73913043478260865</v>
      </c>
      <c r="R1755" s="27">
        <f>IF(M1755=FALSE,NA(),(VLOOKUP(1,G1758:K1777,3,FALSE))/(M1755-1))</f>
        <v>0.3125</v>
      </c>
      <c r="S1755" s="22" t="str">
        <f>IF(M1755=FALSE,NA(),IF(SUM(J1758:J1777)=2,"yes","no"))</f>
        <v>no</v>
      </c>
      <c r="X1755" s="2" cm="2">
        <f t="array" ref="X1755:X1756">FREQUENCY(IF('Data Transformation'!$B$425:$B$6424='Bin Analysis'!L1755,'Data Transformation'!$G$425:$G$6424),'Data Transformation'!$U$11)</f>
        <v>15</v>
      </c>
      <c r="Y1755" s="2" cm="2">
        <f t="array" ref="Y1755:Y1756">FREQUENCY(IF('Data Transformation'!$B$425:$B$6424='Bin Analysis'!L1755,'Data Transformation'!$G$425:$G$6424),'Data Transformation'!$U$12)</f>
        <v>15</v>
      </c>
    </row>
    <row r="1756" spans="1:25" x14ac:dyDescent="0.25">
      <c r="A1756" s="14" t="s">
        <v>67</v>
      </c>
      <c r="B1756" t="s">
        <v>47</v>
      </c>
      <c r="C1756" t="s">
        <v>5</v>
      </c>
      <c r="D1756" t="s">
        <v>100</v>
      </c>
      <c r="E1756" t="s">
        <v>101</v>
      </c>
      <c r="F1756" t="s">
        <v>102</v>
      </c>
      <c r="G1756" t="s">
        <v>70</v>
      </c>
      <c r="H1756" t="s">
        <v>31</v>
      </c>
      <c r="I1756" t="s">
        <v>32</v>
      </c>
      <c r="J1756" t="s">
        <v>46</v>
      </c>
      <c r="K1756" s="14" t="s">
        <v>45</v>
      </c>
      <c r="M1756" s="14"/>
      <c r="X1756" s="2">
        <v>1</v>
      </c>
      <c r="Y1756" s="2">
        <v>1</v>
      </c>
    </row>
    <row r="1757" spans="1:25" x14ac:dyDescent="0.25">
      <c r="A1757" s="32"/>
      <c r="D1757" t="b">
        <f>IF(C1757=1,'Data Transformation'!$G$3+0.5*'Data Transformation'!$W$25,IF(C1758=1,D1758-'Data Transformation'!$W$25,FALSE))</f>
        <v>0</v>
      </c>
      <c r="E1757" t="str">
        <f t="array" ref="E1757">IF(ISLOGICAL(D1757),"",FREQUENCY(IF('Data Transformation'!$B$425:$B$8425='Bin Analysis'!$B1755,'Data Transformation'!$G$425:$G$8425),D1757))</f>
        <v/>
      </c>
      <c r="F1757" t="str">
        <f>IF(ISLOGICAL(D1757),"",E1757-E1756)</f>
        <v/>
      </c>
      <c r="M1757" s="14"/>
    </row>
    <row r="1758" spans="1:25" x14ac:dyDescent="0.25">
      <c r="A1758" s="32">
        <f>IF(Weighting!$P$6&gt;0,B1758,"")</f>
        <v>0.32100000000000001</v>
      </c>
      <c r="B1758">
        <f>Weighting!$C$6</f>
        <v>0.32100000000000001</v>
      </c>
      <c r="C1758">
        <f>Weighting!$F$6</f>
        <v>0</v>
      </c>
      <c r="D1758" t="b">
        <f>IF(C1758=1,'Data Transformation'!$G$3+0.5*'Data Transformation'!$W$25,IF(C1759=1,D1759-'Data Transformation'!$W$25,FALSE))</f>
        <v>0</v>
      </c>
      <c r="E1758" t="str">
        <f t="array" ref="E1758">IF(ISLOGICAL(D1758),"",FREQUENCY(IF('Data Transformation'!$B$425:$B$8425='Bin Analysis'!$B1755,'Data Transformation'!$G$425:$G$8425),D1758))</f>
        <v/>
      </c>
      <c r="F1758" t="str">
        <f>IF(ISLOGICAL(D1758),"",E1758-E1757)</f>
        <v/>
      </c>
      <c r="G1758">
        <f>Weighting!$H$6</f>
        <v>1</v>
      </c>
      <c r="H1758">
        <f t="array" ref="H1758">FREQUENCY(IF('Data Transformation'!$B$4:$B$8425=B1755,'Data Transformation'!$G$4:$G$8425),'Bin Analysis'!$B1758)</f>
        <v>5</v>
      </c>
      <c r="I1758">
        <f>H1758-H1757</f>
        <v>5</v>
      </c>
      <c r="J1758">
        <f>IF(I1758=0,0,1)</f>
        <v>1</v>
      </c>
      <c r="K1758">
        <f>J1758*Weighting!$W$6</f>
        <v>1</v>
      </c>
      <c r="M1758" s="14"/>
    </row>
    <row r="1759" spans="1:25" x14ac:dyDescent="0.25">
      <c r="A1759" s="32">
        <f>IF(Weighting!$P$7&gt;0,B1759,"")</f>
        <v>0.45200000000000001</v>
      </c>
      <c r="B1759">
        <f>Weighting!$C$7</f>
        <v>0.45200000000000001</v>
      </c>
      <c r="C1759">
        <f>Weighting!$F$7</f>
        <v>0</v>
      </c>
      <c r="D1759" t="b">
        <f>IF(C1759=1,'Data Transformation'!$G$3+0.5*'Data Transformation'!$W$25,IF(C1760=1,D1760-'Data Transformation'!$W$25,FALSE))</f>
        <v>0</v>
      </c>
      <c r="E1759" t="str">
        <f t="array" ref="E1759">IF(ISLOGICAL(D1759),"",FREQUENCY(IF('Data Transformation'!$B$425:$B$8425='Bin Analysis'!$B1755,'Data Transformation'!$G$425:$G$8425),D1759))</f>
        <v/>
      </c>
      <c r="F1759" t="str">
        <f t="shared" ref="F1759:F1777" si="219">IF(ISLOGICAL(D1759),"",E1759-E1758)</f>
        <v/>
      </c>
      <c r="G1759">
        <f>Weighting!$H$7</f>
        <v>0</v>
      </c>
      <c r="H1759">
        <f t="array" ref="H1759">FREQUENCY(IF('Data Transformation'!$B$4:$B$8425=B1755,'Data Transformation'!$G$4:$G$8425),'Bin Analysis'!$B1759)</f>
        <v>9</v>
      </c>
      <c r="I1759">
        <f t="shared" ref="I1759:I1777" si="220">H1759-H1758</f>
        <v>4</v>
      </c>
      <c r="J1759">
        <f>IF(I1759=0,0,1)</f>
        <v>1</v>
      </c>
      <c r="K1759">
        <f>J1759*Weighting!$W$7</f>
        <v>2</v>
      </c>
      <c r="M1759" s="14"/>
    </row>
    <row r="1760" spans="1:25" x14ac:dyDescent="0.25">
      <c r="A1760" s="32">
        <f>IF(Weighting!$P$8&gt;0,B1760,"")</f>
        <v>0.58299999999999996</v>
      </c>
      <c r="B1760">
        <f>Weighting!$C$8</f>
        <v>0.58299999999999996</v>
      </c>
      <c r="C1760">
        <f>Weighting!$F$8</f>
        <v>0</v>
      </c>
      <c r="D1760" t="b">
        <f>IF(C1760=1,'Data Transformation'!$G$3+0.5*'Data Transformation'!$W$25,IF(C1761=1,D1761-'Data Transformation'!$W$25,FALSE))</f>
        <v>0</v>
      </c>
      <c r="E1760" t="str">
        <f t="array" ref="E1760">IF(ISLOGICAL(D1760),"",FREQUENCY(IF('Data Transformation'!$B$425:$B$8425='Bin Analysis'!$B1755,'Data Transformation'!$G$425:$G$8425),D1760))</f>
        <v/>
      </c>
      <c r="F1760" t="str">
        <f t="shared" si="219"/>
        <v/>
      </c>
      <c r="G1760">
        <f>Weighting!$H$8</f>
        <v>0</v>
      </c>
      <c r="H1760">
        <f t="array" ref="H1760">FREQUENCY(IF('Data Transformation'!$B$4:$B$8425=B1755,'Data Transformation'!$G$4:$G$8425),'Bin Analysis'!$B1760)</f>
        <v>10</v>
      </c>
      <c r="I1760">
        <f t="shared" si="220"/>
        <v>1</v>
      </c>
      <c r="J1760">
        <f t="shared" ref="J1760:J1777" si="221">IF(I1760=0,0,1)</f>
        <v>1</v>
      </c>
      <c r="K1760">
        <f>J1760*Weighting!$W$8</f>
        <v>3</v>
      </c>
      <c r="M1760" s="14"/>
    </row>
    <row r="1761" spans="1:13" x14ac:dyDescent="0.25">
      <c r="A1761" s="32">
        <f>IF(Weighting!$P$9&gt;0,B1761,"")</f>
        <v>0.71399999999999997</v>
      </c>
      <c r="B1761" s="50">
        <f>Weighting!$C$9</f>
        <v>0.71399999999999997</v>
      </c>
      <c r="C1761">
        <f>Weighting!$F$9</f>
        <v>0</v>
      </c>
      <c r="D1761" t="b">
        <f>IF(C1761=1,'Data Transformation'!$G$3+0.5*'Data Transformation'!$W$25,IF(C1762=1,D1762-'Data Transformation'!$W$25,FALSE))</f>
        <v>0</v>
      </c>
      <c r="E1761" t="str">
        <f t="array" ref="E1761">IF(ISLOGICAL(D1761),"",FREQUENCY(IF('Data Transformation'!$B$425:$B$8425='Bin Analysis'!$B1755,'Data Transformation'!$G$425:$G$8425),D1761))</f>
        <v/>
      </c>
      <c r="F1761" t="str">
        <f t="shared" si="219"/>
        <v/>
      </c>
      <c r="G1761">
        <f>Weighting!$H$9</f>
        <v>0</v>
      </c>
      <c r="H1761">
        <f t="array" ref="H1761">FREQUENCY(IF('Data Transformation'!$B$4:$B$8425=B1755,'Data Transformation'!$G$4:$G$8425),'Bin Analysis'!$B1761)</f>
        <v>12</v>
      </c>
      <c r="I1761">
        <f t="shared" si="220"/>
        <v>2</v>
      </c>
      <c r="J1761">
        <f t="shared" si="221"/>
        <v>1</v>
      </c>
      <c r="K1761">
        <f>J1761*Weighting!$W$9</f>
        <v>3</v>
      </c>
      <c r="M1761" s="14"/>
    </row>
    <row r="1762" spans="1:13" x14ac:dyDescent="0.25">
      <c r="A1762" s="32">
        <f>IF(Weighting!$P$10&gt;0,B1762,"")</f>
        <v>0.84499999999999997</v>
      </c>
      <c r="B1762">
        <f>Weighting!$C$10</f>
        <v>0.84499999999999997</v>
      </c>
      <c r="C1762">
        <f>Weighting!$F$10</f>
        <v>0</v>
      </c>
      <c r="D1762" t="b">
        <f>IF(C1762=1,'Data Transformation'!$G$3+0.5*'Data Transformation'!$W$25,IF(C1763=1,D1763-'Data Transformation'!$W$25,FALSE))</f>
        <v>0</v>
      </c>
      <c r="E1762" t="str">
        <f t="array" ref="E1762">IF(ISLOGICAL(D1762),"",FREQUENCY(IF('Data Transformation'!$B$425:$B$8425='Bin Analysis'!$B1755,'Data Transformation'!$G$425:$G$8425),D1762))</f>
        <v/>
      </c>
      <c r="F1762" t="str">
        <f t="shared" si="219"/>
        <v/>
      </c>
      <c r="G1762">
        <f>Weighting!$H$10</f>
        <v>0</v>
      </c>
      <c r="H1762">
        <f t="array" ref="H1762">FREQUENCY(IF('Data Transformation'!$B$4:$B$8425=B1755,'Data Transformation'!$G$4:$G$8425),'Bin Analysis'!$B1762)</f>
        <v>14</v>
      </c>
      <c r="I1762">
        <f t="shared" si="220"/>
        <v>2</v>
      </c>
      <c r="J1762">
        <f t="shared" si="221"/>
        <v>1</v>
      </c>
      <c r="K1762">
        <f>J1762*Weighting!$W$10</f>
        <v>3</v>
      </c>
      <c r="M1762" s="14"/>
    </row>
    <row r="1763" spans="1:13" x14ac:dyDescent="0.25">
      <c r="A1763" s="32">
        <f>IF(Weighting!$P$11&gt;0,B1763,"")</f>
        <v>0.97599999999999998</v>
      </c>
      <c r="B1763">
        <f>Weighting!$C$11</f>
        <v>0.97599999999999998</v>
      </c>
      <c r="C1763">
        <f>Weighting!$F$11</f>
        <v>0</v>
      </c>
      <c r="D1763">
        <f>IF(C1763=1,'Data Transformation'!$G$3+0.5*'Data Transformation'!$W$25,IF(C1764=1,D1764-'Data Transformation'!$W$25,FALSE))</f>
        <v>0.86899999999999999</v>
      </c>
      <c r="E1763">
        <f t="array" ref="E1763">IF(ISLOGICAL(D1763),"",FREQUENCY(IF('Data Transformation'!$B$425:$B$8425='Bin Analysis'!$B1755,'Data Transformation'!$G$425:$G$8425),D1763))</f>
        <v>15</v>
      </c>
      <c r="F1763" t="e">
        <f t="shared" si="219"/>
        <v>#VALUE!</v>
      </c>
      <c r="G1763">
        <f>Weighting!$H$11</f>
        <v>0</v>
      </c>
      <c r="H1763">
        <f t="array" ref="H1763">FREQUENCY(IF('Data Transformation'!$B$4:$B$8425=B1755,'Data Transformation'!$G$4:$G$8425),'Bin Analysis'!$B1763)</f>
        <v>15</v>
      </c>
      <c r="I1763">
        <f t="shared" si="220"/>
        <v>1</v>
      </c>
      <c r="J1763">
        <f t="shared" si="221"/>
        <v>1</v>
      </c>
      <c r="K1763">
        <f>J1763*Weighting!$W$11</f>
        <v>2</v>
      </c>
      <c r="M1763" s="14"/>
    </row>
    <row r="1764" spans="1:13" x14ac:dyDescent="0.25">
      <c r="A1764" s="32">
        <f>IF(Weighting!$P$12&gt;0,B1764,"")</f>
        <v>1.107</v>
      </c>
      <c r="B1764">
        <f>Weighting!$C$12</f>
        <v>1.107</v>
      </c>
      <c r="C1764">
        <f>Weighting!$F$12</f>
        <v>1</v>
      </c>
      <c r="D1764">
        <f>IF(C1764=1,'Data Transformation'!$G$3+0.5*'Data Transformation'!$W$25,IF(C1765=1,D1765-'Data Transformation'!$W$25,FALSE))</f>
        <v>1.131</v>
      </c>
      <c r="E1764">
        <f t="array" ref="E1764">IF(ISLOGICAL(D1764),"",FREQUENCY(IF('Data Transformation'!$B$425:$B$8425='Bin Analysis'!$B1755,'Data Transformation'!$G$425:$G$8425),D1764))</f>
        <v>15</v>
      </c>
      <c r="F1764">
        <f t="shared" si="219"/>
        <v>0</v>
      </c>
      <c r="G1764">
        <f>Weighting!$H$12</f>
        <v>0</v>
      </c>
      <c r="H1764">
        <f t="array" ref="H1764">FREQUENCY(IF('Data Transformation'!$B$4:$B$8425=B1755,'Data Transformation'!$G$4:$G$8425),'Bin Analysis'!$B1764)</f>
        <v>16</v>
      </c>
      <c r="I1764">
        <f t="shared" si="220"/>
        <v>1</v>
      </c>
      <c r="J1764">
        <f t="shared" si="221"/>
        <v>1</v>
      </c>
      <c r="K1764">
        <f>J1764*Weighting!$W$12</f>
        <v>1</v>
      </c>
      <c r="M1764" s="14"/>
    </row>
    <row r="1765" spans="1:13" x14ac:dyDescent="0.25">
      <c r="A1765" s="32">
        <f>IF(Weighting!$P$13&gt;0,B1765,"")</f>
        <v>1.238</v>
      </c>
      <c r="B1765">
        <f>Weighting!$C$13</f>
        <v>1.238</v>
      </c>
      <c r="C1765">
        <f>Weighting!$F$13</f>
        <v>0</v>
      </c>
      <c r="D1765" t="b">
        <f>IF(C1765=1,'Data Transformation'!$G$3+0.5*'Data Transformation'!$W$25,IF(C1766=1,D1766-'Data Transformation'!$W$25,FALSE))</f>
        <v>0</v>
      </c>
      <c r="E1765" t="str">
        <f t="array" ref="E1765">IF(ISLOGICAL(D1765),"",FREQUENCY(IF('Data Transformation'!$B$425:$B$8425='Bin Analysis'!$B1755,'Data Transformation'!$G$425:$G$8425),D1765))</f>
        <v/>
      </c>
      <c r="F1765" t="str">
        <f t="shared" si="219"/>
        <v/>
      </c>
      <c r="G1765">
        <f>Weighting!$H$13</f>
        <v>0</v>
      </c>
      <c r="H1765">
        <f t="array" ref="H1765">FREQUENCY(IF('Data Transformation'!$B$4:$B$8425=B1755,'Data Transformation'!$G$4:$G$8425),'Bin Analysis'!$B1765)</f>
        <v>17</v>
      </c>
      <c r="I1765">
        <f t="shared" si="220"/>
        <v>1</v>
      </c>
      <c r="J1765">
        <f t="shared" si="221"/>
        <v>1</v>
      </c>
      <c r="K1765">
        <f>J1765*Weighting!$W$13</f>
        <v>2</v>
      </c>
      <c r="M1765" s="14"/>
    </row>
    <row r="1766" spans="1:13" x14ac:dyDescent="0.25">
      <c r="A1766" s="32">
        <f>IF(Weighting!$P$14&gt;0,B1766,"")</f>
        <v>1.369</v>
      </c>
      <c r="B1766">
        <f>Weighting!$C$14</f>
        <v>1.369</v>
      </c>
      <c r="C1766">
        <f>Weighting!$F$14</f>
        <v>0</v>
      </c>
      <c r="D1766" t="b">
        <f>IF(C1766=1,'Data Transformation'!$G$3+0.5*'Data Transformation'!$W$25,IF(C1767=1,D1767-'Data Transformation'!$W$25,FALSE))</f>
        <v>0</v>
      </c>
      <c r="E1766" t="str">
        <f t="array" ref="E1766">IF(ISLOGICAL(D1766),"",FREQUENCY(IF('Data Transformation'!$B$425:$B$8425='Bin Analysis'!$B1755,'Data Transformation'!$G$425:$G$8425),D1766))</f>
        <v/>
      </c>
      <c r="F1766" t="str">
        <f t="shared" si="219"/>
        <v/>
      </c>
      <c r="G1766">
        <f>Weighting!$H$14</f>
        <v>0</v>
      </c>
      <c r="H1766">
        <f t="array" ref="H1766">FREQUENCY(IF('Data Transformation'!$B$4:$B$8425=B1755,'Data Transformation'!$G$4:$G$8425),'Bin Analysis'!$B1766)</f>
        <v>17</v>
      </c>
      <c r="I1766">
        <f t="shared" si="220"/>
        <v>0</v>
      </c>
      <c r="J1766">
        <f t="shared" si="221"/>
        <v>0</v>
      </c>
      <c r="K1766">
        <f>J1766*Weighting!$W$14</f>
        <v>0</v>
      </c>
      <c r="M1766" s="14"/>
    </row>
    <row r="1767" spans="1:13" x14ac:dyDescent="0.25">
      <c r="A1767" s="32">
        <f>IF(Weighting!$P$15&gt;0,B1767,"")</f>
        <v>1.5000009999999999</v>
      </c>
      <c r="B1767">
        <f>Weighting!$C$15</f>
        <v>1.5000009999999999</v>
      </c>
      <c r="C1767">
        <f>Weighting!$F$15</f>
        <v>0</v>
      </c>
      <c r="D1767" t="b">
        <f>IF(C1767=1,'Data Transformation'!$G$3+0.5*'Data Transformation'!$W$25,IF(C1768=1,D1768-'Data Transformation'!$W$25,FALSE))</f>
        <v>0</v>
      </c>
      <c r="E1767" t="str">
        <f t="array" ref="E1767">IF(ISLOGICAL(D1767),"",FREQUENCY(IF('Data Transformation'!$B$425:$B$8425='Bin Analysis'!$B1755,'Data Transformation'!$G$425:$G$8425),D1767))</f>
        <v/>
      </c>
      <c r="F1767" t="str">
        <f t="shared" si="219"/>
        <v/>
      </c>
      <c r="G1767">
        <f>Weighting!$H$15</f>
        <v>0</v>
      </c>
      <c r="H1767">
        <f t="array" ref="H1767">FREQUENCY(IF('Data Transformation'!$B$4:$B$8425=B1755,'Data Transformation'!$G$4:$G$8425),'Bin Analysis'!$B1767)</f>
        <v>17</v>
      </c>
      <c r="I1767">
        <f t="shared" si="220"/>
        <v>0</v>
      </c>
      <c r="J1767">
        <f t="shared" si="221"/>
        <v>0</v>
      </c>
      <c r="K1767">
        <f>J1767*Weighting!$W$15</f>
        <v>0</v>
      </c>
      <c r="M1767" s="14"/>
    </row>
    <row r="1768" spans="1:13" x14ac:dyDescent="0.25">
      <c r="A1768" s="32" t="str">
        <f>IF(Weighting!$P$16&gt;0,B1768,"")</f>
        <v/>
      </c>
      <c r="B1768">
        <f>Weighting!$C$16</f>
        <v>1.631</v>
      </c>
      <c r="C1768">
        <f>Weighting!$F$16</f>
        <v>0</v>
      </c>
      <c r="D1768" t="b">
        <f>IF(C1768=1,'Data Transformation'!$G$3+0.5*'Data Transformation'!$W$25,IF(C1769=1,D1769-'Data Transformation'!$W$25,FALSE))</f>
        <v>0</v>
      </c>
      <c r="E1768" t="str">
        <f t="array" ref="E1768">IF(ISLOGICAL(D1768),"",FREQUENCY(IF('Data Transformation'!$B$425:$B$8425='Bin Analysis'!$B1755,'Data Transformation'!$G$425:$G$8425),D1768))</f>
        <v/>
      </c>
      <c r="F1768" t="str">
        <f t="shared" si="219"/>
        <v/>
      </c>
      <c r="G1768">
        <f>Weighting!$H$16</f>
        <v>0</v>
      </c>
      <c r="H1768">
        <f t="array" ref="H1768">FREQUENCY(IF('Data Transformation'!$B$4:$B$8425=B1755,'Data Transformation'!$G$4:$G$8425),'Bin Analysis'!$B1768)</f>
        <v>17</v>
      </c>
      <c r="I1768">
        <f t="shared" si="220"/>
        <v>0</v>
      </c>
      <c r="J1768">
        <f t="shared" si="221"/>
        <v>0</v>
      </c>
      <c r="K1768">
        <f>J1768*Weighting!$W$16</f>
        <v>0</v>
      </c>
      <c r="M1768" s="14"/>
    </row>
    <row r="1769" spans="1:13" x14ac:dyDescent="0.25">
      <c r="A1769" s="32" t="str">
        <f>IF(Weighting!$P$17&gt;0,B1769,"")</f>
        <v/>
      </c>
      <c r="B1769">
        <f>Weighting!$C$17</f>
        <v>1.762</v>
      </c>
      <c r="C1769">
        <f>Weighting!$F$17</f>
        <v>0</v>
      </c>
      <c r="D1769" t="b">
        <f>IF(C1769=1,'Data Transformation'!$G$3+0.5*'Data Transformation'!$W$25,IF(C1770=1,D1770-'Data Transformation'!$W$25,FALSE))</f>
        <v>0</v>
      </c>
      <c r="E1769" t="str">
        <f t="array" ref="E1769">IF(ISLOGICAL(D1769),"",FREQUENCY(IF('Data Transformation'!$B$425:$B$8425='Bin Analysis'!$B1755,'Data Transformation'!$G$425:$G$8425),D1769))</f>
        <v/>
      </c>
      <c r="F1769" t="str">
        <f t="shared" si="219"/>
        <v/>
      </c>
      <c r="G1769">
        <f>Weighting!$H$17</f>
        <v>0</v>
      </c>
      <c r="H1769">
        <f t="array" ref="H1769">FREQUENCY(IF('Data Transformation'!$B$4:$B$8425=B1755,'Data Transformation'!$G$4:$G$8425),'Bin Analysis'!$B1769)</f>
        <v>17</v>
      </c>
      <c r="I1769">
        <f t="shared" si="220"/>
        <v>0</v>
      </c>
      <c r="J1769">
        <f t="shared" si="221"/>
        <v>0</v>
      </c>
      <c r="K1769">
        <f>J1769*Weighting!$W$17</f>
        <v>0</v>
      </c>
      <c r="M1769" s="14"/>
    </row>
    <row r="1770" spans="1:13" x14ac:dyDescent="0.25">
      <c r="A1770" s="32" t="str">
        <f>IF(Weighting!$P$18&gt;0,B1770,"")</f>
        <v/>
      </c>
      <c r="B1770">
        <f>Weighting!$C$18</f>
        <v>1.893</v>
      </c>
      <c r="C1770">
        <f>Weighting!$F$18</f>
        <v>0</v>
      </c>
      <c r="D1770" t="b">
        <f>IF(C1770=1,'Data Transformation'!$G$3+0.5*'Data Transformation'!$W$25,IF(C1771=1,D1771-'Data Transformation'!$W$25,FALSE))</f>
        <v>0</v>
      </c>
      <c r="E1770" t="str">
        <f t="array" ref="E1770">IF(ISLOGICAL(D1770),"",FREQUENCY(IF('Data Transformation'!$B$425:$B$8425='Bin Analysis'!$B1755,'Data Transformation'!$G$425:$G$8425),D1770))</f>
        <v/>
      </c>
      <c r="F1770" t="str">
        <f t="shared" si="219"/>
        <v/>
      </c>
      <c r="G1770">
        <f>Weighting!$H$18</f>
        <v>0</v>
      </c>
      <c r="H1770">
        <f t="array" ref="H1770">FREQUENCY(IF('Data Transformation'!$B$4:$B$8425=B1755,'Data Transformation'!$G$4:$G$8425),'Bin Analysis'!$B1770)</f>
        <v>17</v>
      </c>
      <c r="I1770">
        <f t="shared" si="220"/>
        <v>0</v>
      </c>
      <c r="J1770">
        <f t="shared" si="221"/>
        <v>0</v>
      </c>
      <c r="K1770">
        <f>J1770*Weighting!$W$18</f>
        <v>0</v>
      </c>
      <c r="M1770" s="14"/>
    </row>
    <row r="1771" spans="1:13" x14ac:dyDescent="0.25">
      <c r="A1771" s="32" t="str">
        <f>IF(Weighting!$P$19&gt;0,B1771,"")</f>
        <v/>
      </c>
      <c r="B1771">
        <f>Weighting!$C$19</f>
        <v>2.024</v>
      </c>
      <c r="C1771">
        <f>Weighting!$F$19</f>
        <v>0</v>
      </c>
      <c r="D1771" t="b">
        <f>IF(C1771=1,'Data Transformation'!$G$3+0.5*'Data Transformation'!$W$25,IF(C1772=1,D1772-'Data Transformation'!$W$25,FALSE))</f>
        <v>0</v>
      </c>
      <c r="E1771" t="str">
        <f t="array" ref="E1771">IF(ISLOGICAL(D1771),"",FREQUENCY(IF('Data Transformation'!$B$425:$B$8425='Bin Analysis'!$B1755,'Data Transformation'!$G$425:$G$8425),D1771))</f>
        <v/>
      </c>
      <c r="F1771" t="str">
        <f t="shared" si="219"/>
        <v/>
      </c>
      <c r="G1771">
        <f>Weighting!$H$19</f>
        <v>0</v>
      </c>
      <c r="H1771">
        <f t="array" ref="H1771">FREQUENCY(IF('Data Transformation'!$B$4:$B$8425=B1755,'Data Transformation'!$G$4:$G$8425),'Bin Analysis'!$B1771)</f>
        <v>17</v>
      </c>
      <c r="I1771">
        <f t="shared" si="220"/>
        <v>0</v>
      </c>
      <c r="J1771">
        <f t="shared" si="221"/>
        <v>0</v>
      </c>
      <c r="K1771">
        <f>J1771*Weighting!$W$19</f>
        <v>0</v>
      </c>
      <c r="M1771" s="14"/>
    </row>
    <row r="1772" spans="1:13" x14ac:dyDescent="0.25">
      <c r="A1772" s="32" t="str">
        <f>IF(Weighting!$P$20&gt;0,B1772,"")</f>
        <v/>
      </c>
      <c r="B1772">
        <f>Weighting!$C$20</f>
        <v>2.1550000000000002</v>
      </c>
      <c r="C1772">
        <f>Weighting!$F$20</f>
        <v>0</v>
      </c>
      <c r="D1772" t="b">
        <f>IF(C1772=1,'Data Transformation'!$G$3+0.5*'Data Transformation'!$W$25,IF(C1773=1,D1773-'Data Transformation'!$W$25,FALSE))</f>
        <v>0</v>
      </c>
      <c r="E1772" t="str">
        <f t="array" ref="E1772">IF(ISLOGICAL(D1772),"",FREQUENCY(IF('Data Transformation'!$B$425:$B$8425='Bin Analysis'!$B1755,'Data Transformation'!$G$425:$G$8425),D1772))</f>
        <v/>
      </c>
      <c r="F1772" t="str">
        <f t="shared" si="219"/>
        <v/>
      </c>
      <c r="G1772">
        <f>Weighting!$H$20</f>
        <v>0</v>
      </c>
      <c r="H1772">
        <f t="array" ref="H1772">FREQUENCY(IF('Data Transformation'!$B$4:$B$8425=B1755,'Data Transformation'!$G$4:$G$8425),'Bin Analysis'!$B1772)</f>
        <v>17</v>
      </c>
      <c r="I1772">
        <f t="shared" si="220"/>
        <v>0</v>
      </c>
      <c r="J1772">
        <f t="shared" si="221"/>
        <v>0</v>
      </c>
      <c r="K1772">
        <f>J1772*Weighting!$W$20</f>
        <v>0</v>
      </c>
      <c r="M1772" s="14"/>
    </row>
    <row r="1773" spans="1:13" x14ac:dyDescent="0.25">
      <c r="A1773" s="32" t="str">
        <f>IF(Weighting!$P$21&gt;0,B1773,"")</f>
        <v/>
      </c>
      <c r="B1773">
        <f>Weighting!$C$21</f>
        <v>2.2860000000000005</v>
      </c>
      <c r="C1773">
        <f>Weighting!$F$21</f>
        <v>0</v>
      </c>
      <c r="D1773" t="b">
        <f>IF(C1773=1,'Data Transformation'!$G$3+0.5*'Data Transformation'!$W$25,IF(C1774=1,D1774-'Data Transformation'!$W$25,FALSE))</f>
        <v>0</v>
      </c>
      <c r="E1773" t="str">
        <f t="array" ref="E1773">IF(ISLOGICAL(D1773),"",FREQUENCY(IF('Data Transformation'!$B$425:$B$8425='Bin Analysis'!$B1755,'Data Transformation'!$G$425:$G$8425),D1773))</f>
        <v/>
      </c>
      <c r="F1773" t="str">
        <f t="shared" si="219"/>
        <v/>
      </c>
      <c r="G1773">
        <f>Weighting!$H$21</f>
        <v>0</v>
      </c>
      <c r="H1773">
        <f t="array" ref="H1773">FREQUENCY(IF('Data Transformation'!$B$4:$B$8425=B1755,'Data Transformation'!$G$4:$G$8425),'Bin Analysis'!$B1773)</f>
        <v>17</v>
      </c>
      <c r="I1773">
        <f t="shared" si="220"/>
        <v>0</v>
      </c>
      <c r="J1773">
        <f t="shared" si="221"/>
        <v>0</v>
      </c>
      <c r="K1773">
        <f>J1773*Weighting!$W$21</f>
        <v>0</v>
      </c>
      <c r="M1773" s="14"/>
    </row>
    <row r="1774" spans="1:13" x14ac:dyDescent="0.25">
      <c r="A1774" s="32" t="str">
        <f>IF(Weighting!$P$22&gt;0,B1774,"")</f>
        <v/>
      </c>
      <c r="B1774">
        <f>Weighting!$C$22</f>
        <v>2.4170000000000007</v>
      </c>
      <c r="C1774">
        <f>Weighting!$F$22</f>
        <v>0</v>
      </c>
      <c r="D1774" t="b">
        <f>IF(C1774=1,'Data Transformation'!$G$3+0.5*'Data Transformation'!$W$25,IF(C1775=1,D1775-'Data Transformation'!$W$25,FALSE))</f>
        <v>0</v>
      </c>
      <c r="E1774" t="str">
        <f t="array" ref="E1774">IF(ISLOGICAL(D1774),"",FREQUENCY(IF('Data Transformation'!$B$425:$B$8425='Bin Analysis'!$B1755,'Data Transformation'!$G$425:$G$8425),D1774))</f>
        <v/>
      </c>
      <c r="F1774" t="str">
        <f t="shared" si="219"/>
        <v/>
      </c>
      <c r="G1774">
        <f>Weighting!$H$22</f>
        <v>0</v>
      </c>
      <c r="H1774">
        <f t="array" ref="H1774">FREQUENCY(IF('Data Transformation'!$B$4:$B$8425=B1755,'Data Transformation'!$G$4:$G$8425),'Bin Analysis'!$B1774)</f>
        <v>17</v>
      </c>
      <c r="I1774">
        <f t="shared" si="220"/>
        <v>0</v>
      </c>
      <c r="J1774">
        <f t="shared" si="221"/>
        <v>0</v>
      </c>
      <c r="K1774">
        <f>J1774*Weighting!$W$22</f>
        <v>0</v>
      </c>
      <c r="M1774" s="14"/>
    </row>
    <row r="1775" spans="1:13" x14ac:dyDescent="0.25">
      <c r="A1775" s="32" t="str">
        <f>IF(Weighting!$P$23&gt;0,B1775,"")</f>
        <v/>
      </c>
      <c r="B1775">
        <f>Weighting!$C$23</f>
        <v>2.5480000000000009</v>
      </c>
      <c r="C1775">
        <f>Weighting!$F$23</f>
        <v>0</v>
      </c>
      <c r="D1775" t="b">
        <f>IF(C1775=1,'Data Transformation'!$G$3+0.5*'Data Transformation'!$W$25,IF(C1776=1,D1776-'Data Transformation'!$W$25,FALSE))</f>
        <v>0</v>
      </c>
      <c r="E1775" t="str">
        <f t="array" ref="E1775">IF(ISLOGICAL(D1775),"",FREQUENCY(IF('Data Transformation'!$B$425:$B$8425='Bin Analysis'!$B1755,'Data Transformation'!$G$425:$G$8425),D1775))</f>
        <v/>
      </c>
      <c r="F1775" t="str">
        <f t="shared" si="219"/>
        <v/>
      </c>
      <c r="G1775">
        <f>Weighting!$H$23</f>
        <v>0</v>
      </c>
      <c r="H1775">
        <f t="array" ref="H1775">FREQUENCY(IF('Data Transformation'!$B$4:$B$8425=B1755,'Data Transformation'!$G$4:$G$8425),'Bin Analysis'!$B1775)</f>
        <v>17</v>
      </c>
      <c r="I1775">
        <f t="shared" si="220"/>
        <v>0</v>
      </c>
      <c r="J1775">
        <f t="shared" si="221"/>
        <v>0</v>
      </c>
      <c r="K1775">
        <f>J1775*Weighting!$W$23</f>
        <v>0</v>
      </c>
      <c r="M1775" s="14"/>
    </row>
    <row r="1776" spans="1:13" x14ac:dyDescent="0.25">
      <c r="A1776" s="32" t="str">
        <f>IF(Weighting!$P$24&gt;0,B1776,"")</f>
        <v/>
      </c>
      <c r="B1776">
        <f>Weighting!$C$24</f>
        <v>2.6790000000000012</v>
      </c>
      <c r="C1776">
        <f>Weighting!$F$24</f>
        <v>0</v>
      </c>
      <c r="D1776" t="b">
        <f>IF(C1776=1,'Data Transformation'!$G$3+0.5*'Data Transformation'!$W$25,IF(C1777=1,D1777-'Data Transformation'!$W$25,FALSE))</f>
        <v>0</v>
      </c>
      <c r="E1776" t="str">
        <f t="array" ref="E1776">IF(ISLOGICAL(D1776),"",FREQUENCY(IF('Data Transformation'!$B$425:$B$8425='Bin Analysis'!$B1755,'Data Transformation'!$G$425:$G$8425),D1776))</f>
        <v/>
      </c>
      <c r="F1776" t="str">
        <f t="shared" si="219"/>
        <v/>
      </c>
      <c r="G1776">
        <f>Weighting!$H$24</f>
        <v>0</v>
      </c>
      <c r="H1776">
        <f t="array" ref="H1776">FREQUENCY(IF('Data Transformation'!$B$4:$B$8425=B1755,'Data Transformation'!$G$4:$G$8425),'Bin Analysis'!$B1776)</f>
        <v>17</v>
      </c>
      <c r="I1776">
        <f t="shared" si="220"/>
        <v>0</v>
      </c>
      <c r="J1776">
        <f t="shared" si="221"/>
        <v>0</v>
      </c>
      <c r="K1776">
        <f>J1776*Weighting!$W$24</f>
        <v>0</v>
      </c>
      <c r="M1776" s="14"/>
    </row>
    <row r="1777" spans="1:25" x14ac:dyDescent="0.25">
      <c r="A1777" s="32" t="str">
        <f>IF(Weighting!$P$25&gt;0,B1777,"")</f>
        <v/>
      </c>
      <c r="B1777">
        <f>Weighting!$C$25</f>
        <v>2.8100000000000014</v>
      </c>
      <c r="C1777">
        <f>Weighting!$F$25</f>
        <v>0</v>
      </c>
      <c r="D1777" t="b">
        <f>IF(C1777=1,'Data Transformation'!$G$3+0.5*'Data Transformation'!$W$25,IF(C1778=1,D1778-'Data Transformation'!$W$25,FALSE))</f>
        <v>0</v>
      </c>
      <c r="E1777" t="str">
        <f t="array" ref="E1777">IF(ISLOGICAL(D1777),"",FREQUENCY(IF('Data Transformation'!$B$425:$B$8425='Bin Analysis'!$B1755,'Data Transformation'!$G$425:$G$8425),D1777))</f>
        <v/>
      </c>
      <c r="F1777" t="str">
        <f t="shared" si="219"/>
        <v/>
      </c>
      <c r="G1777">
        <f>Weighting!$H$25</f>
        <v>0</v>
      </c>
      <c r="H1777">
        <f t="array" ref="H1777">FREQUENCY(IF('Data Transformation'!$B$4:$B$8425=B1755,'Data Transformation'!$G$4:$G$8425),'Bin Analysis'!$B1777)</f>
        <v>17</v>
      </c>
      <c r="I1777">
        <f t="shared" si="220"/>
        <v>0</v>
      </c>
      <c r="J1777">
        <f t="shared" si="221"/>
        <v>0</v>
      </c>
      <c r="K1777">
        <f>J1777*Weighting!$W$25</f>
        <v>0</v>
      </c>
      <c r="M1777" s="14"/>
    </row>
    <row r="1778" spans="1:25" x14ac:dyDescent="0.25">
      <c r="O1778"/>
      <c r="P1778"/>
      <c r="Q1778"/>
      <c r="R1778"/>
    </row>
    <row r="1779" spans="1:25" ht="23.25" x14ac:dyDescent="0.35">
      <c r="A1779" s="21" t="s">
        <v>0</v>
      </c>
      <c r="B1779" s="21">
        <f>IFERROR(VLOOKUP(C1779,'Data Transformation'!$L$6:$M$426,2,FALSE),"")</f>
        <v>74</v>
      </c>
      <c r="C1779" s="21">
        <f>C1755+1</f>
        <v>74</v>
      </c>
      <c r="D1779" s="21"/>
      <c r="E1779" s="21"/>
      <c r="F1779" s="21"/>
      <c r="G1779" s="21"/>
      <c r="H1779" s="22"/>
      <c r="I1779" s="22"/>
      <c r="J1779" s="22"/>
      <c r="K1779" s="21"/>
      <c r="L1779" s="21">
        <f>B1779</f>
        <v>74</v>
      </c>
      <c r="M1779" s="23">
        <f>INDEX('Data Transformation'!$O$4:$O$424,MATCH($B1779,'Data Transformation'!$M$4:$M$424,0),MATCH($M$2,'Data Transformation'!$O$3,0))</f>
        <v>17</v>
      </c>
      <c r="N1779" s="27">
        <f>IF('Input and Summary Results'!$J$16="minimum",'Bin Analysis'!X1780/(M1779-1),'Bin Analysis'!Y1779/('Bin Analysis'!M1779-1))</f>
        <v>0</v>
      </c>
      <c r="O1779" s="27">
        <f>IF(M1779=FALSE,NA(),(VLOOKUP(1,C1782:K1801,4,FALSE))/(M1779-1))</f>
        <v>0.125</v>
      </c>
      <c r="P1779" s="27">
        <f>IF(M1779=FALSE,NA(),SUM(J1782:J1801)/Weighting!$S$5)</f>
        <v>0.6</v>
      </c>
      <c r="Q1779" s="27">
        <f>IF(M1779=FALSE,NA(),SUM(K1782:K1801)/Weighting!$S$6)</f>
        <v>0.56521739130434778</v>
      </c>
      <c r="R1779" s="27">
        <f>IF(M1779=FALSE,NA(),(VLOOKUP(1,G1782:K1801,3,FALSE))/(M1779-1))</f>
        <v>0.25</v>
      </c>
      <c r="S1779" s="22" t="str">
        <f>IF(M1779=FALSE,NA(),IF(SUM(J1782:J1801)=2,"yes","no"))</f>
        <v>no</v>
      </c>
      <c r="X1779" s="2" cm="2">
        <f t="array" ref="X1779:X1780">FREQUENCY(IF('Data Transformation'!$B$425:$B$6424='Bin Analysis'!L1779,'Data Transformation'!$G$425:$G$6424),'Data Transformation'!$U$11)</f>
        <v>16</v>
      </c>
      <c r="Y1779" s="2" cm="2">
        <f t="array" ref="Y1779:Y1780">FREQUENCY(IF('Data Transformation'!$B$425:$B$6424='Bin Analysis'!L1779,'Data Transformation'!$G$425:$G$6424),'Data Transformation'!$U$12)</f>
        <v>14</v>
      </c>
    </row>
    <row r="1780" spans="1:25" x14ac:dyDescent="0.25">
      <c r="A1780" s="14" t="s">
        <v>67</v>
      </c>
      <c r="B1780" t="s">
        <v>47</v>
      </c>
      <c r="C1780" t="s">
        <v>5</v>
      </c>
      <c r="D1780" t="s">
        <v>100</v>
      </c>
      <c r="E1780" t="s">
        <v>101</v>
      </c>
      <c r="F1780" t="s">
        <v>102</v>
      </c>
      <c r="G1780" t="s">
        <v>70</v>
      </c>
      <c r="H1780" t="s">
        <v>31</v>
      </c>
      <c r="I1780" t="s">
        <v>32</v>
      </c>
      <c r="J1780" t="s">
        <v>46</v>
      </c>
      <c r="K1780" s="14" t="s">
        <v>45</v>
      </c>
      <c r="M1780" s="14"/>
      <c r="X1780" s="2">
        <v>0</v>
      </c>
      <c r="Y1780" s="2">
        <v>2</v>
      </c>
    </row>
    <row r="1781" spans="1:25" x14ac:dyDescent="0.25">
      <c r="A1781" s="32"/>
      <c r="D1781" t="b">
        <f>IF(C1781=1,'Data Transformation'!$G$3+0.5*'Data Transformation'!$W$25,IF(C1782=1,D1782-'Data Transformation'!$W$25,FALSE))</f>
        <v>0</v>
      </c>
      <c r="E1781" t="str">
        <f t="array" ref="E1781">IF(ISLOGICAL(D1781),"",FREQUENCY(IF('Data Transformation'!$B$425:$B$8425='Bin Analysis'!$B1779,'Data Transformation'!$G$425:$G$8425),D1781))</f>
        <v/>
      </c>
      <c r="F1781" t="str">
        <f>IF(ISLOGICAL(D1781),"",E1781-E1780)</f>
        <v/>
      </c>
      <c r="M1781" s="14"/>
    </row>
    <row r="1782" spans="1:25" x14ac:dyDescent="0.25">
      <c r="A1782" s="32">
        <f>IF(Weighting!$P$6&gt;0,B1782,"")</f>
        <v>0.32100000000000001</v>
      </c>
      <c r="B1782">
        <f>Weighting!$C$6</f>
        <v>0.32100000000000001</v>
      </c>
      <c r="C1782">
        <f>Weighting!$F$6</f>
        <v>0</v>
      </c>
      <c r="D1782" t="b">
        <f>IF(C1782=1,'Data Transformation'!$G$3+0.5*'Data Transformation'!$W$25,IF(C1783=1,D1783-'Data Transformation'!$W$25,FALSE))</f>
        <v>0</v>
      </c>
      <c r="E1782" t="str">
        <f t="array" ref="E1782">IF(ISLOGICAL(D1782),"",FREQUENCY(IF('Data Transformation'!$B$425:$B$8425='Bin Analysis'!$B1779,'Data Transformation'!$G$425:$G$8425),D1782))</f>
        <v/>
      </c>
      <c r="F1782" t="str">
        <f>IF(ISLOGICAL(D1782),"",E1782-E1781)</f>
        <v/>
      </c>
      <c r="G1782">
        <f>Weighting!$H$6</f>
        <v>1</v>
      </c>
      <c r="H1782">
        <f t="array" ref="H1782">FREQUENCY(IF('Data Transformation'!$B$4:$B$8425=B1779,'Data Transformation'!$G$4:$G$8425),'Bin Analysis'!$B1782)</f>
        <v>4</v>
      </c>
      <c r="I1782">
        <f>H1782-H1781</f>
        <v>4</v>
      </c>
      <c r="J1782">
        <f>IF(I1782=0,0,1)</f>
        <v>1</v>
      </c>
      <c r="K1782">
        <f>J1782*Weighting!$W$6</f>
        <v>1</v>
      </c>
      <c r="M1782" s="14"/>
    </row>
    <row r="1783" spans="1:25" x14ac:dyDescent="0.25">
      <c r="A1783" s="32">
        <f>IF(Weighting!$P$7&gt;0,B1783,"")</f>
        <v>0.45200000000000001</v>
      </c>
      <c r="B1783">
        <f>Weighting!$C$7</f>
        <v>0.45200000000000001</v>
      </c>
      <c r="C1783">
        <f>Weighting!$F$7</f>
        <v>0</v>
      </c>
      <c r="D1783" t="b">
        <f>IF(C1783=1,'Data Transformation'!$G$3+0.5*'Data Transformation'!$W$25,IF(C1784=1,D1784-'Data Transformation'!$W$25,FALSE))</f>
        <v>0</v>
      </c>
      <c r="E1783" t="str">
        <f t="array" ref="E1783">IF(ISLOGICAL(D1783),"",FREQUENCY(IF('Data Transformation'!$B$425:$B$8425='Bin Analysis'!$B1779,'Data Transformation'!$G$425:$G$8425),D1783))</f>
        <v/>
      </c>
      <c r="F1783" t="str">
        <f t="shared" ref="F1783:F1801" si="222">IF(ISLOGICAL(D1783),"",E1783-E1782)</f>
        <v/>
      </c>
      <c r="G1783">
        <f>Weighting!$H$7</f>
        <v>0</v>
      </c>
      <c r="H1783">
        <f t="array" ref="H1783">FREQUENCY(IF('Data Transformation'!$B$4:$B$8425=B1779,'Data Transformation'!$G$4:$G$8425),'Bin Analysis'!$B1783)</f>
        <v>4</v>
      </c>
      <c r="I1783">
        <f t="shared" ref="I1783:I1801" si="223">H1783-H1782</f>
        <v>0</v>
      </c>
      <c r="J1783">
        <f>IF(I1783=0,0,1)</f>
        <v>0</v>
      </c>
      <c r="K1783">
        <f>J1783*Weighting!$W$7</f>
        <v>0</v>
      </c>
      <c r="M1783" s="14"/>
    </row>
    <row r="1784" spans="1:25" x14ac:dyDescent="0.25">
      <c r="A1784" s="32">
        <f>IF(Weighting!$P$8&gt;0,B1784,"")</f>
        <v>0.58299999999999996</v>
      </c>
      <c r="B1784">
        <f>Weighting!$C$8</f>
        <v>0.58299999999999996</v>
      </c>
      <c r="C1784">
        <f>Weighting!$F$8</f>
        <v>0</v>
      </c>
      <c r="D1784" t="b">
        <f>IF(C1784=1,'Data Transformation'!$G$3+0.5*'Data Transformation'!$W$25,IF(C1785=1,D1785-'Data Transformation'!$W$25,FALSE))</f>
        <v>0</v>
      </c>
      <c r="E1784" t="str">
        <f t="array" ref="E1784">IF(ISLOGICAL(D1784),"",FREQUENCY(IF('Data Transformation'!$B$425:$B$8425='Bin Analysis'!$B1779,'Data Transformation'!$G$425:$G$8425),D1784))</f>
        <v/>
      </c>
      <c r="F1784" t="str">
        <f t="shared" si="222"/>
        <v/>
      </c>
      <c r="G1784">
        <f>Weighting!$H$8</f>
        <v>0</v>
      </c>
      <c r="H1784">
        <f t="array" ref="H1784">FREQUENCY(IF('Data Transformation'!$B$4:$B$8425=B1779,'Data Transformation'!$G$4:$G$8425),'Bin Analysis'!$B1784)</f>
        <v>6</v>
      </c>
      <c r="I1784">
        <f t="shared" si="223"/>
        <v>2</v>
      </c>
      <c r="J1784">
        <f t="shared" ref="J1784:J1801" si="224">IF(I1784=0,0,1)</f>
        <v>1</v>
      </c>
      <c r="K1784">
        <f>J1784*Weighting!$W$8</f>
        <v>3</v>
      </c>
      <c r="M1784" s="14"/>
    </row>
    <row r="1785" spans="1:25" x14ac:dyDescent="0.25">
      <c r="A1785" s="32">
        <f>IF(Weighting!$P$9&gt;0,B1785,"")</f>
        <v>0.71399999999999997</v>
      </c>
      <c r="B1785" s="50">
        <f>Weighting!$C$9</f>
        <v>0.71399999999999997</v>
      </c>
      <c r="C1785">
        <f>Weighting!$F$9</f>
        <v>0</v>
      </c>
      <c r="D1785" t="b">
        <f>IF(C1785=1,'Data Transformation'!$G$3+0.5*'Data Transformation'!$W$25,IF(C1786=1,D1786-'Data Transformation'!$W$25,FALSE))</f>
        <v>0</v>
      </c>
      <c r="E1785" t="str">
        <f t="array" ref="E1785">IF(ISLOGICAL(D1785),"",FREQUENCY(IF('Data Transformation'!$B$425:$B$8425='Bin Analysis'!$B1779,'Data Transformation'!$G$425:$G$8425),D1785))</f>
        <v/>
      </c>
      <c r="F1785" t="str">
        <f t="shared" si="222"/>
        <v/>
      </c>
      <c r="G1785">
        <f>Weighting!$H$9</f>
        <v>0</v>
      </c>
      <c r="H1785">
        <f t="array" ref="H1785">FREQUENCY(IF('Data Transformation'!$B$4:$B$8425=B1779,'Data Transformation'!$G$4:$G$8425),'Bin Analysis'!$B1785)</f>
        <v>8</v>
      </c>
      <c r="I1785">
        <f t="shared" si="223"/>
        <v>2</v>
      </c>
      <c r="J1785">
        <f t="shared" si="224"/>
        <v>1</v>
      </c>
      <c r="K1785">
        <f>J1785*Weighting!$W$9</f>
        <v>3</v>
      </c>
      <c r="M1785" s="14"/>
    </row>
    <row r="1786" spans="1:25" x14ac:dyDescent="0.25">
      <c r="A1786" s="32">
        <f>IF(Weighting!$P$10&gt;0,B1786,"")</f>
        <v>0.84499999999999997</v>
      </c>
      <c r="B1786">
        <f>Weighting!$C$10</f>
        <v>0.84499999999999997</v>
      </c>
      <c r="C1786">
        <f>Weighting!$F$10</f>
        <v>0</v>
      </c>
      <c r="D1786" t="b">
        <f>IF(C1786=1,'Data Transformation'!$G$3+0.5*'Data Transformation'!$W$25,IF(C1787=1,D1787-'Data Transformation'!$W$25,FALSE))</f>
        <v>0</v>
      </c>
      <c r="E1786" t="str">
        <f t="array" ref="E1786">IF(ISLOGICAL(D1786),"",FREQUENCY(IF('Data Transformation'!$B$425:$B$8425='Bin Analysis'!$B1779,'Data Transformation'!$G$425:$G$8425),D1786))</f>
        <v/>
      </c>
      <c r="F1786" t="str">
        <f t="shared" si="222"/>
        <v/>
      </c>
      <c r="G1786">
        <f>Weighting!$H$10</f>
        <v>0</v>
      </c>
      <c r="H1786">
        <f t="array" ref="H1786">FREQUENCY(IF('Data Transformation'!$B$4:$B$8425=B1779,'Data Transformation'!$G$4:$G$8425),'Bin Analysis'!$B1786)</f>
        <v>14</v>
      </c>
      <c r="I1786">
        <f t="shared" si="223"/>
        <v>6</v>
      </c>
      <c r="J1786">
        <f t="shared" si="224"/>
        <v>1</v>
      </c>
      <c r="K1786">
        <f>J1786*Weighting!$W$10</f>
        <v>3</v>
      </c>
      <c r="M1786" s="14"/>
    </row>
    <row r="1787" spans="1:25" x14ac:dyDescent="0.25">
      <c r="A1787" s="32">
        <f>IF(Weighting!$P$11&gt;0,B1787,"")</f>
        <v>0.97599999999999998</v>
      </c>
      <c r="B1787">
        <f>Weighting!$C$11</f>
        <v>0.97599999999999998</v>
      </c>
      <c r="C1787">
        <f>Weighting!$F$11</f>
        <v>0</v>
      </c>
      <c r="D1787">
        <f>IF(C1787=1,'Data Transformation'!$G$3+0.5*'Data Transformation'!$W$25,IF(C1788=1,D1788-'Data Transformation'!$W$25,FALSE))</f>
        <v>0.86899999999999999</v>
      </c>
      <c r="E1787">
        <f t="array" ref="E1787">IF(ISLOGICAL(D1787),"",FREQUENCY(IF('Data Transformation'!$B$425:$B$8425='Bin Analysis'!$B1779,'Data Transformation'!$G$425:$G$8425),D1787))</f>
        <v>14</v>
      </c>
      <c r="F1787" t="e">
        <f t="shared" si="222"/>
        <v>#VALUE!</v>
      </c>
      <c r="G1787">
        <f>Weighting!$H$11</f>
        <v>0</v>
      </c>
      <c r="H1787">
        <f t="array" ref="H1787">FREQUENCY(IF('Data Transformation'!$B$4:$B$8425=B1779,'Data Transformation'!$G$4:$G$8425),'Bin Analysis'!$B1787)</f>
        <v>15</v>
      </c>
      <c r="I1787">
        <f t="shared" si="223"/>
        <v>1</v>
      </c>
      <c r="J1787">
        <f t="shared" si="224"/>
        <v>1</v>
      </c>
      <c r="K1787">
        <f>J1787*Weighting!$W$11</f>
        <v>2</v>
      </c>
      <c r="M1787" s="14"/>
    </row>
    <row r="1788" spans="1:25" x14ac:dyDescent="0.25">
      <c r="A1788" s="32">
        <f>IF(Weighting!$P$12&gt;0,B1788,"")</f>
        <v>1.107</v>
      </c>
      <c r="B1788">
        <f>Weighting!$C$12</f>
        <v>1.107</v>
      </c>
      <c r="C1788">
        <f>Weighting!$F$12</f>
        <v>1</v>
      </c>
      <c r="D1788">
        <f>IF(C1788=1,'Data Transformation'!$G$3+0.5*'Data Transformation'!$W$25,IF(C1789=1,D1789-'Data Transformation'!$W$25,FALSE))</f>
        <v>1.131</v>
      </c>
      <c r="E1788">
        <f t="array" ref="E1788">IF(ISLOGICAL(D1788),"",FREQUENCY(IF('Data Transformation'!$B$425:$B$8425='Bin Analysis'!$B1779,'Data Transformation'!$G$425:$G$8425),D1788))</f>
        <v>16</v>
      </c>
      <c r="F1788">
        <f t="shared" si="222"/>
        <v>2</v>
      </c>
      <c r="G1788">
        <f>Weighting!$H$12</f>
        <v>0</v>
      </c>
      <c r="H1788">
        <f t="array" ref="H1788">FREQUENCY(IF('Data Transformation'!$B$4:$B$8425=B1779,'Data Transformation'!$G$4:$G$8425),'Bin Analysis'!$B1788)</f>
        <v>17</v>
      </c>
      <c r="I1788">
        <f t="shared" si="223"/>
        <v>2</v>
      </c>
      <c r="J1788">
        <f t="shared" si="224"/>
        <v>1</v>
      </c>
      <c r="K1788">
        <f>J1788*Weighting!$W$12</f>
        <v>1</v>
      </c>
      <c r="M1788" s="14"/>
    </row>
    <row r="1789" spans="1:25" x14ac:dyDescent="0.25">
      <c r="A1789" s="32">
        <f>IF(Weighting!$P$13&gt;0,B1789,"")</f>
        <v>1.238</v>
      </c>
      <c r="B1789">
        <f>Weighting!$C$13</f>
        <v>1.238</v>
      </c>
      <c r="C1789">
        <f>Weighting!$F$13</f>
        <v>0</v>
      </c>
      <c r="D1789" t="b">
        <f>IF(C1789=1,'Data Transformation'!$G$3+0.5*'Data Transformation'!$W$25,IF(C1790=1,D1790-'Data Transformation'!$W$25,FALSE))</f>
        <v>0</v>
      </c>
      <c r="E1789" t="str">
        <f t="array" ref="E1789">IF(ISLOGICAL(D1789),"",FREQUENCY(IF('Data Transformation'!$B$425:$B$8425='Bin Analysis'!$B1779,'Data Transformation'!$G$425:$G$8425),D1789))</f>
        <v/>
      </c>
      <c r="F1789" t="str">
        <f t="shared" si="222"/>
        <v/>
      </c>
      <c r="G1789">
        <f>Weighting!$H$13</f>
        <v>0</v>
      </c>
      <c r="H1789">
        <f t="array" ref="H1789">FREQUENCY(IF('Data Transformation'!$B$4:$B$8425=B1779,'Data Transformation'!$G$4:$G$8425),'Bin Analysis'!$B1789)</f>
        <v>17</v>
      </c>
      <c r="I1789">
        <f t="shared" si="223"/>
        <v>0</v>
      </c>
      <c r="J1789">
        <f t="shared" si="224"/>
        <v>0</v>
      </c>
      <c r="K1789">
        <f>J1789*Weighting!$W$13</f>
        <v>0</v>
      </c>
      <c r="M1789" s="14"/>
    </row>
    <row r="1790" spans="1:25" x14ac:dyDescent="0.25">
      <c r="A1790" s="32">
        <f>IF(Weighting!$P$14&gt;0,B1790,"")</f>
        <v>1.369</v>
      </c>
      <c r="B1790">
        <f>Weighting!$C$14</f>
        <v>1.369</v>
      </c>
      <c r="C1790">
        <f>Weighting!$F$14</f>
        <v>0</v>
      </c>
      <c r="D1790" t="b">
        <f>IF(C1790=1,'Data Transformation'!$G$3+0.5*'Data Transformation'!$W$25,IF(C1791=1,D1791-'Data Transformation'!$W$25,FALSE))</f>
        <v>0</v>
      </c>
      <c r="E1790" t="str">
        <f t="array" ref="E1790">IF(ISLOGICAL(D1790),"",FREQUENCY(IF('Data Transformation'!$B$425:$B$8425='Bin Analysis'!$B1779,'Data Transformation'!$G$425:$G$8425),D1790))</f>
        <v/>
      </c>
      <c r="F1790" t="str">
        <f t="shared" si="222"/>
        <v/>
      </c>
      <c r="G1790">
        <f>Weighting!$H$14</f>
        <v>0</v>
      </c>
      <c r="H1790">
        <f t="array" ref="H1790">FREQUENCY(IF('Data Transformation'!$B$4:$B$8425=B1779,'Data Transformation'!$G$4:$G$8425),'Bin Analysis'!$B1790)</f>
        <v>17</v>
      </c>
      <c r="I1790">
        <f t="shared" si="223"/>
        <v>0</v>
      </c>
      <c r="J1790">
        <f t="shared" si="224"/>
        <v>0</v>
      </c>
      <c r="K1790">
        <f>J1790*Weighting!$W$14</f>
        <v>0</v>
      </c>
      <c r="M1790" s="14"/>
    </row>
    <row r="1791" spans="1:25" x14ac:dyDescent="0.25">
      <c r="A1791" s="32">
        <f>IF(Weighting!$P$15&gt;0,B1791,"")</f>
        <v>1.5000009999999999</v>
      </c>
      <c r="B1791">
        <f>Weighting!$C$15</f>
        <v>1.5000009999999999</v>
      </c>
      <c r="C1791">
        <f>Weighting!$F$15</f>
        <v>0</v>
      </c>
      <c r="D1791" t="b">
        <f>IF(C1791=1,'Data Transformation'!$G$3+0.5*'Data Transformation'!$W$25,IF(C1792=1,D1792-'Data Transformation'!$W$25,FALSE))</f>
        <v>0</v>
      </c>
      <c r="E1791" t="str">
        <f t="array" ref="E1791">IF(ISLOGICAL(D1791),"",FREQUENCY(IF('Data Transformation'!$B$425:$B$8425='Bin Analysis'!$B1779,'Data Transformation'!$G$425:$G$8425),D1791))</f>
        <v/>
      </c>
      <c r="F1791" t="str">
        <f t="shared" si="222"/>
        <v/>
      </c>
      <c r="G1791">
        <f>Weighting!$H$15</f>
        <v>0</v>
      </c>
      <c r="H1791">
        <f t="array" ref="H1791">FREQUENCY(IF('Data Transformation'!$B$4:$B$8425=B1779,'Data Transformation'!$G$4:$G$8425),'Bin Analysis'!$B1791)</f>
        <v>17</v>
      </c>
      <c r="I1791">
        <f t="shared" si="223"/>
        <v>0</v>
      </c>
      <c r="J1791">
        <f t="shared" si="224"/>
        <v>0</v>
      </c>
      <c r="K1791">
        <f>J1791*Weighting!$W$15</f>
        <v>0</v>
      </c>
      <c r="M1791" s="14"/>
    </row>
    <row r="1792" spans="1:25" x14ac:dyDescent="0.25">
      <c r="A1792" s="32" t="str">
        <f>IF(Weighting!$P$16&gt;0,B1792,"")</f>
        <v/>
      </c>
      <c r="B1792">
        <f>Weighting!$C$16</f>
        <v>1.631</v>
      </c>
      <c r="C1792">
        <f>Weighting!$F$16</f>
        <v>0</v>
      </c>
      <c r="D1792" t="b">
        <f>IF(C1792=1,'Data Transformation'!$G$3+0.5*'Data Transformation'!$W$25,IF(C1793=1,D1793-'Data Transformation'!$W$25,FALSE))</f>
        <v>0</v>
      </c>
      <c r="E1792" t="str">
        <f t="array" ref="E1792">IF(ISLOGICAL(D1792),"",FREQUENCY(IF('Data Transformation'!$B$425:$B$8425='Bin Analysis'!$B1779,'Data Transformation'!$G$425:$G$8425),D1792))</f>
        <v/>
      </c>
      <c r="F1792" t="str">
        <f t="shared" si="222"/>
        <v/>
      </c>
      <c r="G1792">
        <f>Weighting!$H$16</f>
        <v>0</v>
      </c>
      <c r="H1792">
        <f t="array" ref="H1792">FREQUENCY(IF('Data Transformation'!$B$4:$B$8425=B1779,'Data Transformation'!$G$4:$G$8425),'Bin Analysis'!$B1792)</f>
        <v>17</v>
      </c>
      <c r="I1792">
        <f t="shared" si="223"/>
        <v>0</v>
      </c>
      <c r="J1792">
        <f t="shared" si="224"/>
        <v>0</v>
      </c>
      <c r="K1792">
        <f>J1792*Weighting!$W$16</f>
        <v>0</v>
      </c>
      <c r="M1792" s="14"/>
    </row>
    <row r="1793" spans="1:25" x14ac:dyDescent="0.25">
      <c r="A1793" s="32" t="str">
        <f>IF(Weighting!$P$17&gt;0,B1793,"")</f>
        <v/>
      </c>
      <c r="B1793">
        <f>Weighting!$C$17</f>
        <v>1.762</v>
      </c>
      <c r="C1793">
        <f>Weighting!$F$17</f>
        <v>0</v>
      </c>
      <c r="D1793" t="b">
        <f>IF(C1793=1,'Data Transformation'!$G$3+0.5*'Data Transformation'!$W$25,IF(C1794=1,D1794-'Data Transformation'!$W$25,FALSE))</f>
        <v>0</v>
      </c>
      <c r="E1793" t="str">
        <f t="array" ref="E1793">IF(ISLOGICAL(D1793),"",FREQUENCY(IF('Data Transformation'!$B$425:$B$8425='Bin Analysis'!$B1779,'Data Transformation'!$G$425:$G$8425),D1793))</f>
        <v/>
      </c>
      <c r="F1793" t="str">
        <f t="shared" si="222"/>
        <v/>
      </c>
      <c r="G1793">
        <f>Weighting!$H$17</f>
        <v>0</v>
      </c>
      <c r="H1793">
        <f t="array" ref="H1793">FREQUENCY(IF('Data Transformation'!$B$4:$B$8425=B1779,'Data Transformation'!$G$4:$G$8425),'Bin Analysis'!$B1793)</f>
        <v>17</v>
      </c>
      <c r="I1793">
        <f t="shared" si="223"/>
        <v>0</v>
      </c>
      <c r="J1793">
        <f t="shared" si="224"/>
        <v>0</v>
      </c>
      <c r="K1793">
        <f>J1793*Weighting!$W$17</f>
        <v>0</v>
      </c>
      <c r="M1793" s="14"/>
    </row>
    <row r="1794" spans="1:25" x14ac:dyDescent="0.25">
      <c r="A1794" s="32" t="str">
        <f>IF(Weighting!$P$18&gt;0,B1794,"")</f>
        <v/>
      </c>
      <c r="B1794">
        <f>Weighting!$C$18</f>
        <v>1.893</v>
      </c>
      <c r="C1794">
        <f>Weighting!$F$18</f>
        <v>0</v>
      </c>
      <c r="D1794" t="b">
        <f>IF(C1794=1,'Data Transformation'!$G$3+0.5*'Data Transformation'!$W$25,IF(C1795=1,D1795-'Data Transformation'!$W$25,FALSE))</f>
        <v>0</v>
      </c>
      <c r="E1794" t="str">
        <f t="array" ref="E1794">IF(ISLOGICAL(D1794),"",FREQUENCY(IF('Data Transformation'!$B$425:$B$8425='Bin Analysis'!$B1779,'Data Transformation'!$G$425:$G$8425),D1794))</f>
        <v/>
      </c>
      <c r="F1794" t="str">
        <f t="shared" si="222"/>
        <v/>
      </c>
      <c r="G1794">
        <f>Weighting!$H$18</f>
        <v>0</v>
      </c>
      <c r="H1794">
        <f t="array" ref="H1794">FREQUENCY(IF('Data Transformation'!$B$4:$B$8425=B1779,'Data Transformation'!$G$4:$G$8425),'Bin Analysis'!$B1794)</f>
        <v>17</v>
      </c>
      <c r="I1794">
        <f t="shared" si="223"/>
        <v>0</v>
      </c>
      <c r="J1794">
        <f t="shared" si="224"/>
        <v>0</v>
      </c>
      <c r="K1794">
        <f>J1794*Weighting!$W$18</f>
        <v>0</v>
      </c>
      <c r="M1794" s="14"/>
    </row>
    <row r="1795" spans="1:25" x14ac:dyDescent="0.25">
      <c r="A1795" s="32" t="str">
        <f>IF(Weighting!$P$19&gt;0,B1795,"")</f>
        <v/>
      </c>
      <c r="B1795">
        <f>Weighting!$C$19</f>
        <v>2.024</v>
      </c>
      <c r="C1795">
        <f>Weighting!$F$19</f>
        <v>0</v>
      </c>
      <c r="D1795" t="b">
        <f>IF(C1795=1,'Data Transformation'!$G$3+0.5*'Data Transformation'!$W$25,IF(C1796=1,D1796-'Data Transformation'!$W$25,FALSE))</f>
        <v>0</v>
      </c>
      <c r="E1795" t="str">
        <f t="array" ref="E1795">IF(ISLOGICAL(D1795),"",FREQUENCY(IF('Data Transformation'!$B$425:$B$8425='Bin Analysis'!$B1779,'Data Transformation'!$G$425:$G$8425),D1795))</f>
        <v/>
      </c>
      <c r="F1795" t="str">
        <f t="shared" si="222"/>
        <v/>
      </c>
      <c r="G1795">
        <f>Weighting!$H$19</f>
        <v>0</v>
      </c>
      <c r="H1795">
        <f t="array" ref="H1795">FREQUENCY(IF('Data Transformation'!$B$4:$B$8425=B1779,'Data Transformation'!$G$4:$G$8425),'Bin Analysis'!$B1795)</f>
        <v>17</v>
      </c>
      <c r="I1795">
        <f t="shared" si="223"/>
        <v>0</v>
      </c>
      <c r="J1795">
        <f t="shared" si="224"/>
        <v>0</v>
      </c>
      <c r="K1795">
        <f>J1795*Weighting!$W$19</f>
        <v>0</v>
      </c>
      <c r="M1795" s="14"/>
    </row>
    <row r="1796" spans="1:25" x14ac:dyDescent="0.25">
      <c r="A1796" s="32" t="str">
        <f>IF(Weighting!$P$20&gt;0,B1796,"")</f>
        <v/>
      </c>
      <c r="B1796">
        <f>Weighting!$C$20</f>
        <v>2.1550000000000002</v>
      </c>
      <c r="C1796">
        <f>Weighting!$F$20</f>
        <v>0</v>
      </c>
      <c r="D1796" t="b">
        <f>IF(C1796=1,'Data Transformation'!$G$3+0.5*'Data Transformation'!$W$25,IF(C1797=1,D1797-'Data Transformation'!$W$25,FALSE))</f>
        <v>0</v>
      </c>
      <c r="E1796" t="str">
        <f t="array" ref="E1796">IF(ISLOGICAL(D1796),"",FREQUENCY(IF('Data Transformation'!$B$425:$B$8425='Bin Analysis'!$B1779,'Data Transformation'!$G$425:$G$8425),D1796))</f>
        <v/>
      </c>
      <c r="F1796" t="str">
        <f t="shared" si="222"/>
        <v/>
      </c>
      <c r="G1796">
        <f>Weighting!$H$20</f>
        <v>0</v>
      </c>
      <c r="H1796">
        <f t="array" ref="H1796">FREQUENCY(IF('Data Transformation'!$B$4:$B$8425=B1779,'Data Transformation'!$G$4:$G$8425),'Bin Analysis'!$B1796)</f>
        <v>17</v>
      </c>
      <c r="I1796">
        <f t="shared" si="223"/>
        <v>0</v>
      </c>
      <c r="J1796">
        <f t="shared" si="224"/>
        <v>0</v>
      </c>
      <c r="K1796">
        <f>J1796*Weighting!$W$20</f>
        <v>0</v>
      </c>
      <c r="M1796" s="14"/>
    </row>
    <row r="1797" spans="1:25" x14ac:dyDescent="0.25">
      <c r="A1797" s="32" t="str">
        <f>IF(Weighting!$P$21&gt;0,B1797,"")</f>
        <v/>
      </c>
      <c r="B1797">
        <f>Weighting!$C$21</f>
        <v>2.2860000000000005</v>
      </c>
      <c r="C1797">
        <f>Weighting!$F$21</f>
        <v>0</v>
      </c>
      <c r="D1797" t="b">
        <f>IF(C1797=1,'Data Transformation'!$G$3+0.5*'Data Transformation'!$W$25,IF(C1798=1,D1798-'Data Transformation'!$W$25,FALSE))</f>
        <v>0</v>
      </c>
      <c r="E1797" t="str">
        <f t="array" ref="E1797">IF(ISLOGICAL(D1797),"",FREQUENCY(IF('Data Transformation'!$B$425:$B$8425='Bin Analysis'!$B1779,'Data Transformation'!$G$425:$G$8425),D1797))</f>
        <v/>
      </c>
      <c r="F1797" t="str">
        <f t="shared" si="222"/>
        <v/>
      </c>
      <c r="G1797">
        <f>Weighting!$H$21</f>
        <v>0</v>
      </c>
      <c r="H1797">
        <f t="array" ref="H1797">FREQUENCY(IF('Data Transformation'!$B$4:$B$8425=B1779,'Data Transformation'!$G$4:$G$8425),'Bin Analysis'!$B1797)</f>
        <v>17</v>
      </c>
      <c r="I1797">
        <f t="shared" si="223"/>
        <v>0</v>
      </c>
      <c r="J1797">
        <f t="shared" si="224"/>
        <v>0</v>
      </c>
      <c r="K1797">
        <f>J1797*Weighting!$W$21</f>
        <v>0</v>
      </c>
      <c r="M1797" s="14"/>
    </row>
    <row r="1798" spans="1:25" x14ac:dyDescent="0.25">
      <c r="A1798" s="32" t="str">
        <f>IF(Weighting!$P$22&gt;0,B1798,"")</f>
        <v/>
      </c>
      <c r="B1798">
        <f>Weighting!$C$22</f>
        <v>2.4170000000000007</v>
      </c>
      <c r="C1798">
        <f>Weighting!$F$22</f>
        <v>0</v>
      </c>
      <c r="D1798" t="b">
        <f>IF(C1798=1,'Data Transformation'!$G$3+0.5*'Data Transformation'!$W$25,IF(C1799=1,D1799-'Data Transformation'!$W$25,FALSE))</f>
        <v>0</v>
      </c>
      <c r="E1798" t="str">
        <f t="array" ref="E1798">IF(ISLOGICAL(D1798),"",FREQUENCY(IF('Data Transformation'!$B$425:$B$8425='Bin Analysis'!$B1779,'Data Transformation'!$G$425:$G$8425),D1798))</f>
        <v/>
      </c>
      <c r="F1798" t="str">
        <f t="shared" si="222"/>
        <v/>
      </c>
      <c r="G1798">
        <f>Weighting!$H$22</f>
        <v>0</v>
      </c>
      <c r="H1798">
        <f t="array" ref="H1798">FREQUENCY(IF('Data Transformation'!$B$4:$B$8425=B1779,'Data Transformation'!$G$4:$G$8425),'Bin Analysis'!$B1798)</f>
        <v>17</v>
      </c>
      <c r="I1798">
        <f t="shared" si="223"/>
        <v>0</v>
      </c>
      <c r="J1798">
        <f t="shared" si="224"/>
        <v>0</v>
      </c>
      <c r="K1798">
        <f>J1798*Weighting!$W$22</f>
        <v>0</v>
      </c>
      <c r="M1798" s="14"/>
    </row>
    <row r="1799" spans="1:25" x14ac:dyDescent="0.25">
      <c r="A1799" s="32" t="str">
        <f>IF(Weighting!$P$23&gt;0,B1799,"")</f>
        <v/>
      </c>
      <c r="B1799">
        <f>Weighting!$C$23</f>
        <v>2.5480000000000009</v>
      </c>
      <c r="C1799">
        <f>Weighting!$F$23</f>
        <v>0</v>
      </c>
      <c r="D1799" t="b">
        <f>IF(C1799=1,'Data Transformation'!$G$3+0.5*'Data Transformation'!$W$25,IF(C1800=1,D1800-'Data Transformation'!$W$25,FALSE))</f>
        <v>0</v>
      </c>
      <c r="E1799" t="str">
        <f t="array" ref="E1799">IF(ISLOGICAL(D1799),"",FREQUENCY(IF('Data Transformation'!$B$425:$B$8425='Bin Analysis'!$B1779,'Data Transformation'!$G$425:$G$8425),D1799))</f>
        <v/>
      </c>
      <c r="F1799" t="str">
        <f t="shared" si="222"/>
        <v/>
      </c>
      <c r="G1799">
        <f>Weighting!$H$23</f>
        <v>0</v>
      </c>
      <c r="H1799">
        <f t="array" ref="H1799">FREQUENCY(IF('Data Transformation'!$B$4:$B$8425=B1779,'Data Transformation'!$G$4:$G$8425),'Bin Analysis'!$B1799)</f>
        <v>17</v>
      </c>
      <c r="I1799">
        <f t="shared" si="223"/>
        <v>0</v>
      </c>
      <c r="J1799">
        <f t="shared" si="224"/>
        <v>0</v>
      </c>
      <c r="K1799">
        <f>J1799*Weighting!$W$23</f>
        <v>0</v>
      </c>
      <c r="M1799" s="14"/>
    </row>
    <row r="1800" spans="1:25" x14ac:dyDescent="0.25">
      <c r="A1800" s="32" t="str">
        <f>IF(Weighting!$P$24&gt;0,B1800,"")</f>
        <v/>
      </c>
      <c r="B1800">
        <f>Weighting!$C$24</f>
        <v>2.6790000000000012</v>
      </c>
      <c r="C1800">
        <f>Weighting!$F$24</f>
        <v>0</v>
      </c>
      <c r="D1800" t="b">
        <f>IF(C1800=1,'Data Transformation'!$G$3+0.5*'Data Transformation'!$W$25,IF(C1801=1,D1801-'Data Transformation'!$W$25,FALSE))</f>
        <v>0</v>
      </c>
      <c r="E1800" t="str">
        <f t="array" ref="E1800">IF(ISLOGICAL(D1800),"",FREQUENCY(IF('Data Transformation'!$B$425:$B$8425='Bin Analysis'!$B1779,'Data Transformation'!$G$425:$G$8425),D1800))</f>
        <v/>
      </c>
      <c r="F1800" t="str">
        <f t="shared" si="222"/>
        <v/>
      </c>
      <c r="G1800">
        <f>Weighting!$H$24</f>
        <v>0</v>
      </c>
      <c r="H1800">
        <f t="array" ref="H1800">FREQUENCY(IF('Data Transformation'!$B$4:$B$8425=B1779,'Data Transformation'!$G$4:$G$8425),'Bin Analysis'!$B1800)</f>
        <v>17</v>
      </c>
      <c r="I1800">
        <f t="shared" si="223"/>
        <v>0</v>
      </c>
      <c r="J1800">
        <f t="shared" si="224"/>
        <v>0</v>
      </c>
      <c r="K1800">
        <f>J1800*Weighting!$W$24</f>
        <v>0</v>
      </c>
      <c r="M1800" s="14"/>
    </row>
    <row r="1801" spans="1:25" x14ac:dyDescent="0.25">
      <c r="A1801" s="32" t="str">
        <f>IF(Weighting!$P$25&gt;0,B1801,"")</f>
        <v/>
      </c>
      <c r="B1801">
        <f>Weighting!$C$25</f>
        <v>2.8100000000000014</v>
      </c>
      <c r="C1801">
        <f>Weighting!$F$25</f>
        <v>0</v>
      </c>
      <c r="D1801" t="b">
        <f>IF(C1801=1,'Data Transformation'!$G$3+0.5*'Data Transformation'!$W$25,IF(C1802=1,D1802-'Data Transformation'!$W$25,FALSE))</f>
        <v>0</v>
      </c>
      <c r="E1801" t="str">
        <f t="array" ref="E1801">IF(ISLOGICAL(D1801),"",FREQUENCY(IF('Data Transformation'!$B$425:$B$8425='Bin Analysis'!$B1779,'Data Transformation'!$G$425:$G$8425),D1801))</f>
        <v/>
      </c>
      <c r="F1801" t="str">
        <f t="shared" si="222"/>
        <v/>
      </c>
      <c r="G1801">
        <f>Weighting!$H$25</f>
        <v>0</v>
      </c>
      <c r="H1801">
        <f t="array" ref="H1801">FREQUENCY(IF('Data Transformation'!$B$4:$B$8425=B1779,'Data Transformation'!$G$4:$G$8425),'Bin Analysis'!$B1801)</f>
        <v>17</v>
      </c>
      <c r="I1801">
        <f t="shared" si="223"/>
        <v>0</v>
      </c>
      <c r="J1801">
        <f t="shared" si="224"/>
        <v>0</v>
      </c>
      <c r="K1801">
        <f>J1801*Weighting!$W$25</f>
        <v>0</v>
      </c>
      <c r="M1801" s="14"/>
    </row>
    <row r="1802" spans="1:25" x14ac:dyDescent="0.25">
      <c r="N1802" s="55"/>
      <c r="O1802"/>
      <c r="P1802"/>
      <c r="Q1802"/>
      <c r="R1802"/>
    </row>
    <row r="1803" spans="1:25" ht="23.25" x14ac:dyDescent="0.35">
      <c r="A1803" s="21" t="s">
        <v>0</v>
      </c>
      <c r="B1803" s="21">
        <f>IFERROR(VLOOKUP(C1803,'Data Transformation'!$L$6:$M$426,2,FALSE),"")</f>
        <v>75</v>
      </c>
      <c r="C1803" s="21">
        <f>C1779+1</f>
        <v>75</v>
      </c>
      <c r="D1803" s="21"/>
      <c r="E1803" s="21"/>
      <c r="F1803" s="21"/>
      <c r="G1803" s="21"/>
      <c r="H1803" s="22"/>
      <c r="I1803" s="22"/>
      <c r="J1803" s="22"/>
      <c r="K1803" s="21"/>
      <c r="L1803" s="21">
        <f>B1803</f>
        <v>75</v>
      </c>
      <c r="M1803" s="23">
        <f>INDEX('Data Transformation'!$O$4:$O$424,MATCH($B1803,'Data Transformation'!$M$4:$M$424,0),MATCH($M$2,'Data Transformation'!$O$3,0))</f>
        <v>19</v>
      </c>
      <c r="N1803" s="27">
        <f>IF('Input and Summary Results'!$J$16="minimum",'Bin Analysis'!X1804/(M1803-1),'Bin Analysis'!Y1803/('Bin Analysis'!M1803-1))</f>
        <v>5.5555555555555552E-2</v>
      </c>
      <c r="O1803" s="27">
        <f>IF(M1803=FALSE,NA(),(VLOOKUP(1,C1806:K1825,4,FALSE))/(M1803-1))</f>
        <v>0.55555555555555558</v>
      </c>
      <c r="P1803" s="27">
        <f>IF(M1803=FALSE,NA(),SUM(J1806:J1825)/Weighting!$S$5)</f>
        <v>0.5</v>
      </c>
      <c r="Q1803" s="27">
        <f>IF(M1803=FALSE,NA(),SUM(K1806:K1825)/Weighting!$S$6)</f>
        <v>0.47826086956521741</v>
      </c>
      <c r="R1803" s="27">
        <f>IF(M1803=FALSE,NA(),(VLOOKUP(1,G1806:K1825,3,FALSE))/(M1803-1))</f>
        <v>0</v>
      </c>
      <c r="S1803" s="22" t="str">
        <f>IF(M1803=FALSE,NA(),IF(SUM(J1806:J1825)=2,"yes","no"))</f>
        <v>no</v>
      </c>
      <c r="X1803" s="2" cm="2">
        <f t="array" ref="X1803:X1804">FREQUENCY(IF('Data Transformation'!$B$425:$B$6424='Bin Analysis'!L1803,'Data Transformation'!$G$425:$G$6424),'Data Transformation'!$U$11)</f>
        <v>17</v>
      </c>
      <c r="Y1803" s="2" cm="2">
        <f t="array" ref="Y1803:Y1804">FREQUENCY(IF('Data Transformation'!$B$425:$B$6424='Bin Analysis'!L1803,'Data Transformation'!$G$425:$G$6424),'Data Transformation'!$U$12)</f>
        <v>7</v>
      </c>
    </row>
    <row r="1804" spans="1:25" x14ac:dyDescent="0.25">
      <c r="A1804" s="14" t="s">
        <v>67</v>
      </c>
      <c r="B1804" t="s">
        <v>47</v>
      </c>
      <c r="C1804" t="s">
        <v>5</v>
      </c>
      <c r="D1804" t="s">
        <v>100</v>
      </c>
      <c r="E1804" t="s">
        <v>101</v>
      </c>
      <c r="F1804" t="s">
        <v>102</v>
      </c>
      <c r="G1804" t="s">
        <v>70</v>
      </c>
      <c r="H1804" t="s">
        <v>31</v>
      </c>
      <c r="I1804" t="s">
        <v>32</v>
      </c>
      <c r="J1804" t="s">
        <v>46</v>
      </c>
      <c r="K1804" s="14" t="s">
        <v>45</v>
      </c>
      <c r="M1804" s="14"/>
      <c r="X1804" s="2">
        <v>1</v>
      </c>
      <c r="Y1804" s="2">
        <v>11</v>
      </c>
    </row>
    <row r="1805" spans="1:25" x14ac:dyDescent="0.25">
      <c r="A1805" s="32"/>
      <c r="D1805" t="b">
        <f>IF(C1805=1,'Data Transformation'!$G$3+0.5*'Data Transformation'!$W$25,IF(C1806=1,D1806-'Data Transformation'!$W$25,FALSE))</f>
        <v>0</v>
      </c>
      <c r="E1805" t="str">
        <f t="array" ref="E1805">IF(ISLOGICAL(D1805),"",FREQUENCY(IF('Data Transformation'!$B$425:$B$8425='Bin Analysis'!$B1803,'Data Transformation'!$G$425:$G$8425),D1805))</f>
        <v/>
      </c>
      <c r="F1805" t="str">
        <f>IF(ISLOGICAL(D1805),"",E1805-E1804)</f>
        <v/>
      </c>
      <c r="M1805" s="14"/>
    </row>
    <row r="1806" spans="1:25" x14ac:dyDescent="0.25">
      <c r="A1806" s="32">
        <f>IF(Weighting!$P$6&gt;0,B1806,"")</f>
        <v>0.32100000000000001</v>
      </c>
      <c r="B1806">
        <f>Weighting!$C$6</f>
        <v>0.32100000000000001</v>
      </c>
      <c r="C1806">
        <f>Weighting!$F$6</f>
        <v>0</v>
      </c>
      <c r="D1806" t="b">
        <f>IF(C1806=1,'Data Transformation'!$G$3+0.5*'Data Transformation'!$W$25,IF(C1807=1,D1807-'Data Transformation'!$W$25,FALSE))</f>
        <v>0</v>
      </c>
      <c r="E1806" t="str">
        <f t="array" ref="E1806">IF(ISLOGICAL(D1806),"",FREQUENCY(IF('Data Transformation'!$B$425:$B$8425='Bin Analysis'!$B1803,'Data Transformation'!$G$425:$G$8425),D1806))</f>
        <v/>
      </c>
      <c r="F1806" t="str">
        <f>IF(ISLOGICAL(D1806),"",E1806-E1805)</f>
        <v/>
      </c>
      <c r="G1806">
        <f>Weighting!$H$6</f>
        <v>1</v>
      </c>
      <c r="H1806">
        <f t="array" ref="H1806">FREQUENCY(IF('Data Transformation'!$B$4:$B$8425=B1803,'Data Transformation'!$G$4:$G$8425),'Bin Analysis'!$B1806)</f>
        <v>0</v>
      </c>
      <c r="I1806">
        <f>H1806-H1805</f>
        <v>0</v>
      </c>
      <c r="J1806">
        <f>IF(I1806=0,0,1)</f>
        <v>0</v>
      </c>
      <c r="K1806">
        <f>J1806*Weighting!$W$6</f>
        <v>0</v>
      </c>
      <c r="M1806" s="14"/>
    </row>
    <row r="1807" spans="1:25" x14ac:dyDescent="0.25">
      <c r="A1807" s="32">
        <f>IF(Weighting!$P$7&gt;0,B1807,"")</f>
        <v>0.45200000000000001</v>
      </c>
      <c r="B1807">
        <f>Weighting!$C$7</f>
        <v>0.45200000000000001</v>
      </c>
      <c r="C1807">
        <f>Weighting!$F$7</f>
        <v>0</v>
      </c>
      <c r="D1807" t="b">
        <f>IF(C1807=1,'Data Transformation'!$G$3+0.5*'Data Transformation'!$W$25,IF(C1808=1,D1808-'Data Transformation'!$W$25,FALSE))</f>
        <v>0</v>
      </c>
      <c r="E1807" t="str">
        <f t="array" ref="E1807">IF(ISLOGICAL(D1807),"",FREQUENCY(IF('Data Transformation'!$B$425:$B$8425='Bin Analysis'!$B1803,'Data Transformation'!$G$425:$G$8425),D1807))</f>
        <v/>
      </c>
      <c r="F1807" t="str">
        <f t="shared" ref="F1807:F1825" si="225">IF(ISLOGICAL(D1807),"",E1807-E1806)</f>
        <v/>
      </c>
      <c r="G1807">
        <f>Weighting!$H$7</f>
        <v>0</v>
      </c>
      <c r="H1807">
        <f t="array" ref="H1807">FREQUENCY(IF('Data Transformation'!$B$4:$B$8425=B1803,'Data Transformation'!$G$4:$G$8425),'Bin Analysis'!$B1807)</f>
        <v>0</v>
      </c>
      <c r="I1807">
        <f t="shared" ref="I1807:I1825" si="226">H1807-H1806</f>
        <v>0</v>
      </c>
      <c r="J1807">
        <f>IF(I1807=0,0,1)</f>
        <v>0</v>
      </c>
      <c r="K1807">
        <f>J1807*Weighting!$W$7</f>
        <v>0</v>
      </c>
      <c r="M1807" s="14"/>
    </row>
    <row r="1808" spans="1:25" x14ac:dyDescent="0.25">
      <c r="A1808" s="32">
        <f>IF(Weighting!$P$8&gt;0,B1808,"")</f>
        <v>0.58299999999999996</v>
      </c>
      <c r="B1808">
        <f>Weighting!$C$8</f>
        <v>0.58299999999999996</v>
      </c>
      <c r="C1808">
        <f>Weighting!$F$8</f>
        <v>0</v>
      </c>
      <c r="D1808" t="b">
        <f>IF(C1808=1,'Data Transformation'!$G$3+0.5*'Data Transformation'!$W$25,IF(C1809=1,D1809-'Data Transformation'!$W$25,FALSE))</f>
        <v>0</v>
      </c>
      <c r="E1808" t="str">
        <f t="array" ref="E1808">IF(ISLOGICAL(D1808),"",FREQUENCY(IF('Data Transformation'!$B$425:$B$8425='Bin Analysis'!$B1803,'Data Transformation'!$G$425:$G$8425),D1808))</f>
        <v/>
      </c>
      <c r="F1808" t="str">
        <f t="shared" si="225"/>
        <v/>
      </c>
      <c r="G1808">
        <f>Weighting!$H$8</f>
        <v>0</v>
      </c>
      <c r="H1808">
        <f t="array" ref="H1808">FREQUENCY(IF('Data Transformation'!$B$4:$B$8425=B1803,'Data Transformation'!$G$4:$G$8425),'Bin Analysis'!$B1808)</f>
        <v>0</v>
      </c>
      <c r="I1808">
        <f t="shared" si="226"/>
        <v>0</v>
      </c>
      <c r="J1808">
        <f t="shared" ref="J1808:J1825" si="227">IF(I1808=0,0,1)</f>
        <v>0</v>
      </c>
      <c r="K1808">
        <f>J1808*Weighting!$W$8</f>
        <v>0</v>
      </c>
      <c r="M1808" s="14"/>
    </row>
    <row r="1809" spans="1:13" x14ac:dyDescent="0.25">
      <c r="A1809" s="32">
        <f>IF(Weighting!$P$9&gt;0,B1809,"")</f>
        <v>0.71399999999999997</v>
      </c>
      <c r="B1809" s="50">
        <f>Weighting!$C$9</f>
        <v>0.71399999999999997</v>
      </c>
      <c r="C1809">
        <f>Weighting!$F$9</f>
        <v>0</v>
      </c>
      <c r="D1809" t="b">
        <f>IF(C1809=1,'Data Transformation'!$G$3+0.5*'Data Transformation'!$W$25,IF(C1810=1,D1810-'Data Transformation'!$W$25,FALSE))</f>
        <v>0</v>
      </c>
      <c r="E1809" t="str">
        <f t="array" ref="E1809">IF(ISLOGICAL(D1809),"",FREQUENCY(IF('Data Transformation'!$B$425:$B$8425='Bin Analysis'!$B1803,'Data Transformation'!$G$425:$G$8425),D1809))</f>
        <v/>
      </c>
      <c r="F1809" t="str">
        <f t="shared" si="225"/>
        <v/>
      </c>
      <c r="G1809">
        <f>Weighting!$H$9</f>
        <v>0</v>
      </c>
      <c r="H1809">
        <f t="array" ref="H1809">FREQUENCY(IF('Data Transformation'!$B$4:$B$8425=B1803,'Data Transformation'!$G$4:$G$8425),'Bin Analysis'!$B1809)</f>
        <v>2</v>
      </c>
      <c r="I1809">
        <f t="shared" si="226"/>
        <v>2</v>
      </c>
      <c r="J1809">
        <f t="shared" si="227"/>
        <v>1</v>
      </c>
      <c r="K1809">
        <f>J1809*Weighting!$W$9</f>
        <v>3</v>
      </c>
      <c r="M1809" s="14"/>
    </row>
    <row r="1810" spans="1:13" x14ac:dyDescent="0.25">
      <c r="A1810" s="32">
        <f>IF(Weighting!$P$10&gt;0,B1810,"")</f>
        <v>0.84499999999999997</v>
      </c>
      <c r="B1810">
        <f>Weighting!$C$10</f>
        <v>0.84499999999999997</v>
      </c>
      <c r="C1810">
        <f>Weighting!$F$10</f>
        <v>0</v>
      </c>
      <c r="D1810" t="b">
        <f>IF(C1810=1,'Data Transformation'!$G$3+0.5*'Data Transformation'!$W$25,IF(C1811=1,D1811-'Data Transformation'!$W$25,FALSE))</f>
        <v>0</v>
      </c>
      <c r="E1810" t="str">
        <f t="array" ref="E1810">IF(ISLOGICAL(D1810),"",FREQUENCY(IF('Data Transformation'!$B$425:$B$8425='Bin Analysis'!$B1803,'Data Transformation'!$G$425:$G$8425),D1810))</f>
        <v/>
      </c>
      <c r="F1810" t="str">
        <f t="shared" si="225"/>
        <v/>
      </c>
      <c r="G1810">
        <f>Weighting!$H$10</f>
        <v>0</v>
      </c>
      <c r="H1810">
        <f t="array" ref="H1810">FREQUENCY(IF('Data Transformation'!$B$4:$B$8425=B1803,'Data Transformation'!$G$4:$G$8425),'Bin Analysis'!$B1810)</f>
        <v>5</v>
      </c>
      <c r="I1810">
        <f t="shared" si="226"/>
        <v>3</v>
      </c>
      <c r="J1810">
        <f t="shared" si="227"/>
        <v>1</v>
      </c>
      <c r="K1810">
        <f>J1810*Weighting!$W$10</f>
        <v>3</v>
      </c>
      <c r="M1810" s="14"/>
    </row>
    <row r="1811" spans="1:13" x14ac:dyDescent="0.25">
      <c r="A1811" s="32">
        <f>IF(Weighting!$P$11&gt;0,B1811,"")</f>
        <v>0.97599999999999998</v>
      </c>
      <c r="B1811">
        <f>Weighting!$C$11</f>
        <v>0.97599999999999998</v>
      </c>
      <c r="C1811">
        <f>Weighting!$F$11</f>
        <v>0</v>
      </c>
      <c r="D1811">
        <f>IF(C1811=1,'Data Transformation'!$G$3+0.5*'Data Transformation'!$W$25,IF(C1812=1,D1812-'Data Transformation'!$W$25,FALSE))</f>
        <v>0.86899999999999999</v>
      </c>
      <c r="E1811">
        <f t="array" ref="E1811">IF(ISLOGICAL(D1811),"",FREQUENCY(IF('Data Transformation'!$B$425:$B$8425='Bin Analysis'!$B1803,'Data Transformation'!$G$425:$G$8425),D1811))</f>
        <v>7</v>
      </c>
      <c r="F1811" t="e">
        <f t="shared" si="225"/>
        <v>#VALUE!</v>
      </c>
      <c r="G1811">
        <f>Weighting!$H$11</f>
        <v>0</v>
      </c>
      <c r="H1811">
        <f t="array" ref="H1811">FREQUENCY(IF('Data Transformation'!$B$4:$B$8425=B1803,'Data Transformation'!$G$4:$G$8425),'Bin Analysis'!$B1811)</f>
        <v>10</v>
      </c>
      <c r="I1811">
        <f t="shared" si="226"/>
        <v>5</v>
      </c>
      <c r="J1811">
        <f t="shared" si="227"/>
        <v>1</v>
      </c>
      <c r="K1811">
        <f>J1811*Weighting!$W$11</f>
        <v>2</v>
      </c>
      <c r="M1811" s="14"/>
    </row>
    <row r="1812" spans="1:13" x14ac:dyDescent="0.25">
      <c r="A1812" s="32">
        <f>IF(Weighting!$P$12&gt;0,B1812,"")</f>
        <v>1.107</v>
      </c>
      <c r="B1812">
        <f>Weighting!$C$12</f>
        <v>1.107</v>
      </c>
      <c r="C1812">
        <f>Weighting!$F$12</f>
        <v>1</v>
      </c>
      <c r="D1812">
        <f>IF(C1812=1,'Data Transformation'!$G$3+0.5*'Data Transformation'!$W$25,IF(C1813=1,D1813-'Data Transformation'!$W$25,FALSE))</f>
        <v>1.131</v>
      </c>
      <c r="E1812">
        <f t="array" ref="E1812">IF(ISLOGICAL(D1812),"",FREQUENCY(IF('Data Transformation'!$B$425:$B$8425='Bin Analysis'!$B1803,'Data Transformation'!$G$425:$G$8425),D1812))</f>
        <v>17</v>
      </c>
      <c r="F1812">
        <f t="shared" si="225"/>
        <v>10</v>
      </c>
      <c r="G1812">
        <f>Weighting!$H$12</f>
        <v>0</v>
      </c>
      <c r="H1812">
        <f t="array" ref="H1812">FREQUENCY(IF('Data Transformation'!$B$4:$B$8425=B1803,'Data Transformation'!$G$4:$G$8425),'Bin Analysis'!$B1812)</f>
        <v>17</v>
      </c>
      <c r="I1812">
        <f t="shared" si="226"/>
        <v>7</v>
      </c>
      <c r="J1812">
        <f t="shared" si="227"/>
        <v>1</v>
      </c>
      <c r="K1812">
        <f>J1812*Weighting!$W$12</f>
        <v>1</v>
      </c>
      <c r="M1812" s="14"/>
    </row>
    <row r="1813" spans="1:13" x14ac:dyDescent="0.25">
      <c r="A1813" s="32">
        <f>IF(Weighting!$P$13&gt;0,B1813,"")</f>
        <v>1.238</v>
      </c>
      <c r="B1813">
        <f>Weighting!$C$13</f>
        <v>1.238</v>
      </c>
      <c r="C1813">
        <f>Weighting!$F$13</f>
        <v>0</v>
      </c>
      <c r="D1813" t="b">
        <f>IF(C1813=1,'Data Transformation'!$G$3+0.5*'Data Transformation'!$W$25,IF(C1814=1,D1814-'Data Transformation'!$W$25,FALSE))</f>
        <v>0</v>
      </c>
      <c r="E1813" t="str">
        <f t="array" ref="E1813">IF(ISLOGICAL(D1813),"",FREQUENCY(IF('Data Transformation'!$B$425:$B$8425='Bin Analysis'!$B1803,'Data Transformation'!$G$425:$G$8425),D1813))</f>
        <v/>
      </c>
      <c r="F1813" t="str">
        <f t="shared" si="225"/>
        <v/>
      </c>
      <c r="G1813">
        <f>Weighting!$H$13</f>
        <v>0</v>
      </c>
      <c r="H1813">
        <f t="array" ref="H1813">FREQUENCY(IF('Data Transformation'!$B$4:$B$8425=B1803,'Data Transformation'!$G$4:$G$8425),'Bin Analysis'!$B1813)</f>
        <v>19</v>
      </c>
      <c r="I1813">
        <f t="shared" si="226"/>
        <v>2</v>
      </c>
      <c r="J1813">
        <f t="shared" si="227"/>
        <v>1</v>
      </c>
      <c r="K1813">
        <f>J1813*Weighting!$W$13</f>
        <v>2</v>
      </c>
      <c r="M1813" s="14"/>
    </row>
    <row r="1814" spans="1:13" x14ac:dyDescent="0.25">
      <c r="A1814" s="32">
        <f>IF(Weighting!$P$14&gt;0,B1814,"")</f>
        <v>1.369</v>
      </c>
      <c r="B1814">
        <f>Weighting!$C$14</f>
        <v>1.369</v>
      </c>
      <c r="C1814">
        <f>Weighting!$F$14</f>
        <v>0</v>
      </c>
      <c r="D1814" t="b">
        <f>IF(C1814=1,'Data Transformation'!$G$3+0.5*'Data Transformation'!$W$25,IF(C1815=1,D1815-'Data Transformation'!$W$25,FALSE))</f>
        <v>0</v>
      </c>
      <c r="E1814" t="str">
        <f t="array" ref="E1814">IF(ISLOGICAL(D1814),"",FREQUENCY(IF('Data Transformation'!$B$425:$B$8425='Bin Analysis'!$B1803,'Data Transformation'!$G$425:$G$8425),D1814))</f>
        <v/>
      </c>
      <c r="F1814" t="str">
        <f t="shared" si="225"/>
        <v/>
      </c>
      <c r="G1814">
        <f>Weighting!$H$14</f>
        <v>0</v>
      </c>
      <c r="H1814">
        <f t="array" ref="H1814">FREQUENCY(IF('Data Transformation'!$B$4:$B$8425=B1803,'Data Transformation'!$G$4:$G$8425),'Bin Analysis'!$B1814)</f>
        <v>19</v>
      </c>
      <c r="I1814">
        <f t="shared" si="226"/>
        <v>0</v>
      </c>
      <c r="J1814">
        <f t="shared" si="227"/>
        <v>0</v>
      </c>
      <c r="K1814">
        <f>J1814*Weighting!$W$14</f>
        <v>0</v>
      </c>
      <c r="M1814" s="14"/>
    </row>
    <row r="1815" spans="1:13" x14ac:dyDescent="0.25">
      <c r="A1815" s="32">
        <f>IF(Weighting!$P$15&gt;0,B1815,"")</f>
        <v>1.5000009999999999</v>
      </c>
      <c r="B1815">
        <f>Weighting!$C$15</f>
        <v>1.5000009999999999</v>
      </c>
      <c r="C1815">
        <f>Weighting!$F$15</f>
        <v>0</v>
      </c>
      <c r="D1815" t="b">
        <f>IF(C1815=1,'Data Transformation'!$G$3+0.5*'Data Transformation'!$W$25,IF(C1816=1,D1816-'Data Transformation'!$W$25,FALSE))</f>
        <v>0</v>
      </c>
      <c r="E1815" t="str">
        <f t="array" ref="E1815">IF(ISLOGICAL(D1815),"",FREQUENCY(IF('Data Transformation'!$B$425:$B$8425='Bin Analysis'!$B1803,'Data Transformation'!$G$425:$G$8425),D1815))</f>
        <v/>
      </c>
      <c r="F1815" t="str">
        <f t="shared" si="225"/>
        <v/>
      </c>
      <c r="G1815">
        <f>Weighting!$H$15</f>
        <v>0</v>
      </c>
      <c r="H1815">
        <f t="array" ref="H1815">FREQUENCY(IF('Data Transformation'!$B$4:$B$8425=B1803,'Data Transformation'!$G$4:$G$8425),'Bin Analysis'!$B1815)</f>
        <v>19</v>
      </c>
      <c r="I1815">
        <f t="shared" si="226"/>
        <v>0</v>
      </c>
      <c r="J1815">
        <f t="shared" si="227"/>
        <v>0</v>
      </c>
      <c r="K1815">
        <f>J1815*Weighting!$W$15</f>
        <v>0</v>
      </c>
      <c r="M1815" s="14"/>
    </row>
    <row r="1816" spans="1:13" x14ac:dyDescent="0.25">
      <c r="A1816" s="32" t="str">
        <f>IF(Weighting!$P$16&gt;0,B1816,"")</f>
        <v/>
      </c>
      <c r="B1816">
        <f>Weighting!$C$16</f>
        <v>1.631</v>
      </c>
      <c r="C1816">
        <f>Weighting!$F$16</f>
        <v>0</v>
      </c>
      <c r="D1816" t="b">
        <f>IF(C1816=1,'Data Transformation'!$G$3+0.5*'Data Transformation'!$W$25,IF(C1817=1,D1817-'Data Transformation'!$W$25,FALSE))</f>
        <v>0</v>
      </c>
      <c r="E1816" t="str">
        <f t="array" ref="E1816">IF(ISLOGICAL(D1816),"",FREQUENCY(IF('Data Transformation'!$B$425:$B$8425='Bin Analysis'!$B1803,'Data Transformation'!$G$425:$G$8425),D1816))</f>
        <v/>
      </c>
      <c r="F1816" t="str">
        <f t="shared" si="225"/>
        <v/>
      </c>
      <c r="G1816">
        <f>Weighting!$H$16</f>
        <v>0</v>
      </c>
      <c r="H1816">
        <f t="array" ref="H1816">FREQUENCY(IF('Data Transformation'!$B$4:$B$8425=B1803,'Data Transformation'!$G$4:$G$8425),'Bin Analysis'!$B1816)</f>
        <v>19</v>
      </c>
      <c r="I1816">
        <f t="shared" si="226"/>
        <v>0</v>
      </c>
      <c r="J1816">
        <f t="shared" si="227"/>
        <v>0</v>
      </c>
      <c r="K1816">
        <f>J1816*Weighting!$W$16</f>
        <v>0</v>
      </c>
      <c r="M1816" s="14"/>
    </row>
    <row r="1817" spans="1:13" x14ac:dyDescent="0.25">
      <c r="A1817" s="32" t="str">
        <f>IF(Weighting!$P$17&gt;0,B1817,"")</f>
        <v/>
      </c>
      <c r="B1817">
        <f>Weighting!$C$17</f>
        <v>1.762</v>
      </c>
      <c r="C1817">
        <f>Weighting!$F$17</f>
        <v>0</v>
      </c>
      <c r="D1817" t="b">
        <f>IF(C1817=1,'Data Transformation'!$G$3+0.5*'Data Transformation'!$W$25,IF(C1818=1,D1818-'Data Transformation'!$W$25,FALSE))</f>
        <v>0</v>
      </c>
      <c r="E1817" t="str">
        <f t="array" ref="E1817">IF(ISLOGICAL(D1817),"",FREQUENCY(IF('Data Transformation'!$B$425:$B$8425='Bin Analysis'!$B1803,'Data Transformation'!$G$425:$G$8425),D1817))</f>
        <v/>
      </c>
      <c r="F1817" t="str">
        <f t="shared" si="225"/>
        <v/>
      </c>
      <c r="G1817">
        <f>Weighting!$H$17</f>
        <v>0</v>
      </c>
      <c r="H1817">
        <f t="array" ref="H1817">FREQUENCY(IF('Data Transformation'!$B$4:$B$8425=B1803,'Data Transformation'!$G$4:$G$8425),'Bin Analysis'!$B1817)</f>
        <v>19</v>
      </c>
      <c r="I1817">
        <f t="shared" si="226"/>
        <v>0</v>
      </c>
      <c r="J1817">
        <f t="shared" si="227"/>
        <v>0</v>
      </c>
      <c r="K1817">
        <f>J1817*Weighting!$W$17</f>
        <v>0</v>
      </c>
      <c r="M1817" s="14"/>
    </row>
    <row r="1818" spans="1:13" x14ac:dyDescent="0.25">
      <c r="A1818" s="32" t="str">
        <f>IF(Weighting!$P$18&gt;0,B1818,"")</f>
        <v/>
      </c>
      <c r="B1818">
        <f>Weighting!$C$18</f>
        <v>1.893</v>
      </c>
      <c r="C1818">
        <f>Weighting!$F$18</f>
        <v>0</v>
      </c>
      <c r="D1818" t="b">
        <f>IF(C1818=1,'Data Transformation'!$G$3+0.5*'Data Transformation'!$W$25,IF(C1819=1,D1819-'Data Transformation'!$W$25,FALSE))</f>
        <v>0</v>
      </c>
      <c r="E1818" t="str">
        <f t="array" ref="E1818">IF(ISLOGICAL(D1818),"",FREQUENCY(IF('Data Transformation'!$B$425:$B$8425='Bin Analysis'!$B1803,'Data Transformation'!$G$425:$G$8425),D1818))</f>
        <v/>
      </c>
      <c r="F1818" t="str">
        <f t="shared" si="225"/>
        <v/>
      </c>
      <c r="G1818">
        <f>Weighting!$H$18</f>
        <v>0</v>
      </c>
      <c r="H1818">
        <f t="array" ref="H1818">FREQUENCY(IF('Data Transformation'!$B$4:$B$8425=B1803,'Data Transformation'!$G$4:$G$8425),'Bin Analysis'!$B1818)</f>
        <v>19</v>
      </c>
      <c r="I1818">
        <f t="shared" si="226"/>
        <v>0</v>
      </c>
      <c r="J1818">
        <f t="shared" si="227"/>
        <v>0</v>
      </c>
      <c r="K1818">
        <f>J1818*Weighting!$W$18</f>
        <v>0</v>
      </c>
      <c r="M1818" s="14"/>
    </row>
    <row r="1819" spans="1:13" x14ac:dyDescent="0.25">
      <c r="A1819" s="32" t="str">
        <f>IF(Weighting!$P$19&gt;0,B1819,"")</f>
        <v/>
      </c>
      <c r="B1819">
        <f>Weighting!$C$19</f>
        <v>2.024</v>
      </c>
      <c r="C1819">
        <f>Weighting!$F$19</f>
        <v>0</v>
      </c>
      <c r="D1819" t="b">
        <f>IF(C1819=1,'Data Transformation'!$G$3+0.5*'Data Transformation'!$W$25,IF(C1820=1,D1820-'Data Transformation'!$W$25,FALSE))</f>
        <v>0</v>
      </c>
      <c r="E1819" t="str">
        <f t="array" ref="E1819">IF(ISLOGICAL(D1819),"",FREQUENCY(IF('Data Transformation'!$B$425:$B$8425='Bin Analysis'!$B1803,'Data Transformation'!$G$425:$G$8425),D1819))</f>
        <v/>
      </c>
      <c r="F1819" t="str">
        <f t="shared" si="225"/>
        <v/>
      </c>
      <c r="G1819">
        <f>Weighting!$H$19</f>
        <v>0</v>
      </c>
      <c r="H1819">
        <f t="array" ref="H1819">FREQUENCY(IF('Data Transformation'!$B$4:$B$8425=B1803,'Data Transformation'!$G$4:$G$8425),'Bin Analysis'!$B1819)</f>
        <v>19</v>
      </c>
      <c r="I1819">
        <f t="shared" si="226"/>
        <v>0</v>
      </c>
      <c r="J1819">
        <f t="shared" si="227"/>
        <v>0</v>
      </c>
      <c r="K1819">
        <f>J1819*Weighting!$W$19</f>
        <v>0</v>
      </c>
      <c r="M1819" s="14"/>
    </row>
    <row r="1820" spans="1:13" x14ac:dyDescent="0.25">
      <c r="A1820" s="32" t="str">
        <f>IF(Weighting!$P$20&gt;0,B1820,"")</f>
        <v/>
      </c>
      <c r="B1820">
        <f>Weighting!$C$20</f>
        <v>2.1550000000000002</v>
      </c>
      <c r="C1820">
        <f>Weighting!$F$20</f>
        <v>0</v>
      </c>
      <c r="D1820" t="b">
        <f>IF(C1820=1,'Data Transformation'!$G$3+0.5*'Data Transformation'!$W$25,IF(C1821=1,D1821-'Data Transformation'!$W$25,FALSE))</f>
        <v>0</v>
      </c>
      <c r="E1820" t="str">
        <f t="array" ref="E1820">IF(ISLOGICAL(D1820),"",FREQUENCY(IF('Data Transformation'!$B$425:$B$8425='Bin Analysis'!$B1803,'Data Transformation'!$G$425:$G$8425),D1820))</f>
        <v/>
      </c>
      <c r="F1820" t="str">
        <f t="shared" si="225"/>
        <v/>
      </c>
      <c r="G1820">
        <f>Weighting!$H$20</f>
        <v>0</v>
      </c>
      <c r="H1820">
        <f t="array" ref="H1820">FREQUENCY(IF('Data Transformation'!$B$4:$B$8425=B1803,'Data Transformation'!$G$4:$G$8425),'Bin Analysis'!$B1820)</f>
        <v>19</v>
      </c>
      <c r="I1820">
        <f t="shared" si="226"/>
        <v>0</v>
      </c>
      <c r="J1820">
        <f t="shared" si="227"/>
        <v>0</v>
      </c>
      <c r="K1820">
        <f>J1820*Weighting!$W$20</f>
        <v>0</v>
      </c>
      <c r="M1820" s="14"/>
    </row>
    <row r="1821" spans="1:13" x14ac:dyDescent="0.25">
      <c r="A1821" s="32" t="str">
        <f>IF(Weighting!$P$21&gt;0,B1821,"")</f>
        <v/>
      </c>
      <c r="B1821">
        <f>Weighting!$C$21</f>
        <v>2.2860000000000005</v>
      </c>
      <c r="C1821">
        <f>Weighting!$F$21</f>
        <v>0</v>
      </c>
      <c r="D1821" t="b">
        <f>IF(C1821=1,'Data Transformation'!$G$3+0.5*'Data Transformation'!$W$25,IF(C1822=1,D1822-'Data Transformation'!$W$25,FALSE))</f>
        <v>0</v>
      </c>
      <c r="E1821" t="str">
        <f t="array" ref="E1821">IF(ISLOGICAL(D1821),"",FREQUENCY(IF('Data Transformation'!$B$425:$B$8425='Bin Analysis'!$B1803,'Data Transformation'!$G$425:$G$8425),D1821))</f>
        <v/>
      </c>
      <c r="F1821" t="str">
        <f t="shared" si="225"/>
        <v/>
      </c>
      <c r="G1821">
        <f>Weighting!$H$21</f>
        <v>0</v>
      </c>
      <c r="H1821">
        <f t="array" ref="H1821">FREQUENCY(IF('Data Transformation'!$B$4:$B$8425=B1803,'Data Transformation'!$G$4:$G$8425),'Bin Analysis'!$B1821)</f>
        <v>19</v>
      </c>
      <c r="I1821">
        <f t="shared" si="226"/>
        <v>0</v>
      </c>
      <c r="J1821">
        <f t="shared" si="227"/>
        <v>0</v>
      </c>
      <c r="K1821">
        <f>J1821*Weighting!$W$21</f>
        <v>0</v>
      </c>
      <c r="M1821" s="14"/>
    </row>
    <row r="1822" spans="1:13" x14ac:dyDescent="0.25">
      <c r="A1822" s="32" t="str">
        <f>IF(Weighting!$P$22&gt;0,B1822,"")</f>
        <v/>
      </c>
      <c r="B1822">
        <f>Weighting!$C$22</f>
        <v>2.4170000000000007</v>
      </c>
      <c r="C1822">
        <f>Weighting!$F$22</f>
        <v>0</v>
      </c>
      <c r="D1822" t="b">
        <f>IF(C1822=1,'Data Transformation'!$G$3+0.5*'Data Transformation'!$W$25,IF(C1823=1,D1823-'Data Transformation'!$W$25,FALSE))</f>
        <v>0</v>
      </c>
      <c r="E1822" t="str">
        <f t="array" ref="E1822">IF(ISLOGICAL(D1822),"",FREQUENCY(IF('Data Transformation'!$B$425:$B$8425='Bin Analysis'!$B1803,'Data Transformation'!$G$425:$G$8425),D1822))</f>
        <v/>
      </c>
      <c r="F1822" t="str">
        <f t="shared" si="225"/>
        <v/>
      </c>
      <c r="G1822">
        <f>Weighting!$H$22</f>
        <v>0</v>
      </c>
      <c r="H1822">
        <f t="array" ref="H1822">FREQUENCY(IF('Data Transformation'!$B$4:$B$8425=B1803,'Data Transformation'!$G$4:$G$8425),'Bin Analysis'!$B1822)</f>
        <v>19</v>
      </c>
      <c r="I1822">
        <f t="shared" si="226"/>
        <v>0</v>
      </c>
      <c r="J1822">
        <f t="shared" si="227"/>
        <v>0</v>
      </c>
      <c r="K1822">
        <f>J1822*Weighting!$W$22</f>
        <v>0</v>
      </c>
      <c r="M1822" s="14"/>
    </row>
    <row r="1823" spans="1:13" x14ac:dyDescent="0.25">
      <c r="A1823" s="32" t="str">
        <f>IF(Weighting!$P$23&gt;0,B1823,"")</f>
        <v/>
      </c>
      <c r="B1823">
        <f>Weighting!$C$23</f>
        <v>2.5480000000000009</v>
      </c>
      <c r="C1823">
        <f>Weighting!$F$23</f>
        <v>0</v>
      </c>
      <c r="D1823" t="b">
        <f>IF(C1823=1,'Data Transformation'!$G$3+0.5*'Data Transformation'!$W$25,IF(C1824=1,D1824-'Data Transformation'!$W$25,FALSE))</f>
        <v>0</v>
      </c>
      <c r="E1823" t="str">
        <f t="array" ref="E1823">IF(ISLOGICAL(D1823),"",FREQUENCY(IF('Data Transformation'!$B$425:$B$8425='Bin Analysis'!$B1803,'Data Transformation'!$G$425:$G$8425),D1823))</f>
        <v/>
      </c>
      <c r="F1823" t="str">
        <f t="shared" si="225"/>
        <v/>
      </c>
      <c r="G1823">
        <f>Weighting!$H$23</f>
        <v>0</v>
      </c>
      <c r="H1823">
        <f t="array" ref="H1823">FREQUENCY(IF('Data Transformation'!$B$4:$B$8425=B1803,'Data Transformation'!$G$4:$G$8425),'Bin Analysis'!$B1823)</f>
        <v>19</v>
      </c>
      <c r="I1823">
        <f t="shared" si="226"/>
        <v>0</v>
      </c>
      <c r="J1823">
        <f t="shared" si="227"/>
        <v>0</v>
      </c>
      <c r="K1823">
        <f>J1823*Weighting!$W$23</f>
        <v>0</v>
      </c>
      <c r="M1823" s="14"/>
    </row>
    <row r="1824" spans="1:13" x14ac:dyDescent="0.25">
      <c r="A1824" s="32" t="str">
        <f>IF(Weighting!$P$24&gt;0,B1824,"")</f>
        <v/>
      </c>
      <c r="B1824">
        <f>Weighting!$C$24</f>
        <v>2.6790000000000012</v>
      </c>
      <c r="C1824">
        <f>Weighting!$F$24</f>
        <v>0</v>
      </c>
      <c r="D1824" t="b">
        <f>IF(C1824=1,'Data Transformation'!$G$3+0.5*'Data Transformation'!$W$25,IF(C1825=1,D1825-'Data Transformation'!$W$25,FALSE))</f>
        <v>0</v>
      </c>
      <c r="E1824" t="str">
        <f t="array" ref="E1824">IF(ISLOGICAL(D1824),"",FREQUENCY(IF('Data Transformation'!$B$425:$B$8425='Bin Analysis'!$B1803,'Data Transformation'!$G$425:$G$8425),D1824))</f>
        <v/>
      </c>
      <c r="F1824" t="str">
        <f t="shared" si="225"/>
        <v/>
      </c>
      <c r="G1824">
        <f>Weighting!$H$24</f>
        <v>0</v>
      </c>
      <c r="H1824">
        <f t="array" ref="H1824">FREQUENCY(IF('Data Transformation'!$B$4:$B$8425=B1803,'Data Transformation'!$G$4:$G$8425),'Bin Analysis'!$B1824)</f>
        <v>19</v>
      </c>
      <c r="I1824">
        <f t="shared" si="226"/>
        <v>0</v>
      </c>
      <c r="J1824">
        <f t="shared" si="227"/>
        <v>0</v>
      </c>
      <c r="K1824">
        <f>J1824*Weighting!$W$24</f>
        <v>0</v>
      </c>
      <c r="M1824" s="14"/>
    </row>
    <row r="1825" spans="1:25" x14ac:dyDescent="0.25">
      <c r="A1825" s="32" t="str">
        <f>IF(Weighting!$P$25&gt;0,B1825,"")</f>
        <v/>
      </c>
      <c r="B1825">
        <f>Weighting!$C$25</f>
        <v>2.8100000000000014</v>
      </c>
      <c r="C1825">
        <f>Weighting!$F$25</f>
        <v>0</v>
      </c>
      <c r="D1825" t="b">
        <f>IF(C1825=1,'Data Transformation'!$G$3+0.5*'Data Transformation'!$W$25,IF(C1826=1,D1826-'Data Transformation'!$W$25,FALSE))</f>
        <v>0</v>
      </c>
      <c r="E1825" t="str">
        <f t="array" ref="E1825">IF(ISLOGICAL(D1825),"",FREQUENCY(IF('Data Transformation'!$B$425:$B$8425='Bin Analysis'!$B1803,'Data Transformation'!$G$425:$G$8425),D1825))</f>
        <v/>
      </c>
      <c r="F1825" t="str">
        <f t="shared" si="225"/>
        <v/>
      </c>
      <c r="G1825">
        <f>Weighting!$H$25</f>
        <v>0</v>
      </c>
      <c r="H1825">
        <f t="array" ref="H1825">FREQUENCY(IF('Data Transformation'!$B$4:$B$8425=B1803,'Data Transformation'!$G$4:$G$8425),'Bin Analysis'!$B1825)</f>
        <v>19</v>
      </c>
      <c r="I1825">
        <f t="shared" si="226"/>
        <v>0</v>
      </c>
      <c r="J1825">
        <f t="shared" si="227"/>
        <v>0</v>
      </c>
      <c r="K1825">
        <f>J1825*Weighting!$W$25</f>
        <v>0</v>
      </c>
      <c r="M1825" s="14"/>
    </row>
    <row r="1826" spans="1:25" x14ac:dyDescent="0.25">
      <c r="O1826"/>
      <c r="P1826"/>
      <c r="Q1826"/>
      <c r="R1826"/>
    </row>
    <row r="1827" spans="1:25" ht="23.25" x14ac:dyDescent="0.35">
      <c r="A1827" s="21" t="s">
        <v>0</v>
      </c>
      <c r="B1827" s="21">
        <f>IFERROR(VLOOKUP(C1827,'Data Transformation'!$L$6:$M$426,2,FALSE),"")</f>
        <v>76</v>
      </c>
      <c r="C1827" s="21">
        <f>C1803+1</f>
        <v>76</v>
      </c>
      <c r="D1827" s="21"/>
      <c r="E1827" s="21"/>
      <c r="F1827" s="21"/>
      <c r="G1827" s="21"/>
      <c r="H1827" s="22"/>
      <c r="I1827" s="22"/>
      <c r="J1827" s="22"/>
      <c r="K1827" s="21"/>
      <c r="L1827" s="21">
        <f>B1827</f>
        <v>76</v>
      </c>
      <c r="M1827" s="23">
        <f>INDEX('Data Transformation'!$O$4:$O$424,MATCH($B1827,'Data Transformation'!$M$4:$M$424,0),MATCH($M$2,'Data Transformation'!$O$3,0))</f>
        <v>20</v>
      </c>
      <c r="N1827" s="27">
        <f>IF('Input and Summary Results'!$J$16="minimum",'Bin Analysis'!X1828/(M1827-1),'Bin Analysis'!Y1827/('Bin Analysis'!M1827-1))</f>
        <v>0</v>
      </c>
      <c r="O1827" s="27">
        <f>IF(M1827=FALSE,NA(),(VLOOKUP(1,C1830:K1849,4,FALSE))/(M1827-1))</f>
        <v>0.10526315789473684</v>
      </c>
      <c r="P1827" s="27">
        <f>IF(M1827=FALSE,NA(),SUM(J1830:J1849)/Weighting!$S$5)</f>
        <v>0.6</v>
      </c>
      <c r="Q1827" s="27">
        <f>IF(M1827=FALSE,NA(),SUM(K1830:K1849)/Weighting!$S$6)</f>
        <v>0.56521739130434778</v>
      </c>
      <c r="R1827" s="27">
        <f>IF(M1827=FALSE,NA(),(VLOOKUP(1,G1830:K1849,3,FALSE))/(M1827-1))</f>
        <v>0.68421052631578949</v>
      </c>
      <c r="S1827" s="22" t="str">
        <f>IF(M1827=FALSE,NA(),IF(SUM(J1830:J1849)=2,"yes","no"))</f>
        <v>no</v>
      </c>
      <c r="X1827" s="2" cm="2">
        <f t="array" ref="X1827:X1828">FREQUENCY(IF('Data Transformation'!$B$425:$B$6424='Bin Analysis'!L1827,'Data Transformation'!$G$425:$G$6424),'Data Transformation'!$U$11)</f>
        <v>19</v>
      </c>
      <c r="Y1827" s="2" cm="2">
        <f t="array" ref="Y1827:Y1828">FREQUENCY(IF('Data Transformation'!$B$425:$B$6424='Bin Analysis'!L1827,'Data Transformation'!$G$425:$G$6424),'Data Transformation'!$U$12)</f>
        <v>17</v>
      </c>
    </row>
    <row r="1828" spans="1:25" x14ac:dyDescent="0.25">
      <c r="A1828" s="14" t="s">
        <v>67</v>
      </c>
      <c r="B1828" t="s">
        <v>47</v>
      </c>
      <c r="C1828" t="s">
        <v>5</v>
      </c>
      <c r="D1828" t="s">
        <v>100</v>
      </c>
      <c r="E1828" t="s">
        <v>101</v>
      </c>
      <c r="F1828" t="s">
        <v>102</v>
      </c>
      <c r="G1828" t="s">
        <v>70</v>
      </c>
      <c r="H1828" t="s">
        <v>31</v>
      </c>
      <c r="I1828" t="s">
        <v>32</v>
      </c>
      <c r="J1828" t="s">
        <v>46</v>
      </c>
      <c r="K1828" s="14" t="s">
        <v>45</v>
      </c>
      <c r="M1828" s="14"/>
      <c r="X1828" s="2">
        <v>0</v>
      </c>
      <c r="Y1828" s="2">
        <v>2</v>
      </c>
    </row>
    <row r="1829" spans="1:25" x14ac:dyDescent="0.25">
      <c r="A1829" s="32"/>
      <c r="D1829" t="b">
        <f>IF(C1829=1,'Data Transformation'!$G$3+0.5*'Data Transformation'!$W$25,IF(C1830=1,D1830-'Data Transformation'!$W$25,FALSE))</f>
        <v>0</v>
      </c>
      <c r="E1829" t="str">
        <f t="array" ref="E1829">IF(ISLOGICAL(D1829),"",FREQUENCY(IF('Data Transformation'!$B$425:$B$8425='Bin Analysis'!$B1827,'Data Transformation'!$G$425:$G$8425),D1829))</f>
        <v/>
      </c>
      <c r="F1829" t="str">
        <f>IF(ISLOGICAL(D1829),"",E1829-E1828)</f>
        <v/>
      </c>
      <c r="M1829" s="14"/>
    </row>
    <row r="1830" spans="1:25" x14ac:dyDescent="0.25">
      <c r="A1830" s="32">
        <f>IF(Weighting!$P$6&gt;0,B1830,"")</f>
        <v>0.32100000000000001</v>
      </c>
      <c r="B1830">
        <f>Weighting!$C$6</f>
        <v>0.32100000000000001</v>
      </c>
      <c r="C1830">
        <f>Weighting!$F$6</f>
        <v>0</v>
      </c>
      <c r="D1830" t="b">
        <f>IF(C1830=1,'Data Transformation'!$G$3+0.5*'Data Transformation'!$W$25,IF(C1831=1,D1831-'Data Transformation'!$W$25,FALSE))</f>
        <v>0</v>
      </c>
      <c r="E1830" t="str">
        <f t="array" ref="E1830">IF(ISLOGICAL(D1830),"",FREQUENCY(IF('Data Transformation'!$B$425:$B$8425='Bin Analysis'!$B1827,'Data Transformation'!$G$425:$G$8425),D1830))</f>
        <v/>
      </c>
      <c r="F1830" t="str">
        <f>IF(ISLOGICAL(D1830),"",E1830-E1829)</f>
        <v/>
      </c>
      <c r="G1830">
        <f>Weighting!$H$6</f>
        <v>1</v>
      </c>
      <c r="H1830">
        <f t="array" ref="H1830">FREQUENCY(IF('Data Transformation'!$B$4:$B$8425=B1827,'Data Transformation'!$G$4:$G$8425),'Bin Analysis'!$B1830)</f>
        <v>13</v>
      </c>
      <c r="I1830">
        <f>H1830-H1829</f>
        <v>13</v>
      </c>
      <c r="J1830">
        <f>IF(I1830=0,0,1)</f>
        <v>1</v>
      </c>
      <c r="K1830">
        <f>J1830*Weighting!$W$6</f>
        <v>1</v>
      </c>
      <c r="M1830" s="14"/>
    </row>
    <row r="1831" spans="1:25" x14ac:dyDescent="0.25">
      <c r="A1831" s="32">
        <f>IF(Weighting!$P$7&gt;0,B1831,"")</f>
        <v>0.45200000000000001</v>
      </c>
      <c r="B1831">
        <f>Weighting!$C$7</f>
        <v>0.45200000000000001</v>
      </c>
      <c r="C1831">
        <f>Weighting!$F$7</f>
        <v>0</v>
      </c>
      <c r="D1831" t="b">
        <f>IF(C1831=1,'Data Transformation'!$G$3+0.5*'Data Transformation'!$W$25,IF(C1832=1,D1832-'Data Transformation'!$W$25,FALSE))</f>
        <v>0</v>
      </c>
      <c r="E1831" t="str">
        <f t="array" ref="E1831">IF(ISLOGICAL(D1831),"",FREQUENCY(IF('Data Transformation'!$B$425:$B$8425='Bin Analysis'!$B1827,'Data Transformation'!$G$425:$G$8425),D1831))</f>
        <v/>
      </c>
      <c r="F1831" t="str">
        <f t="shared" ref="F1831:F1849" si="228">IF(ISLOGICAL(D1831),"",E1831-E1830)</f>
        <v/>
      </c>
      <c r="G1831">
        <f>Weighting!$H$7</f>
        <v>0</v>
      </c>
      <c r="H1831">
        <f t="array" ref="H1831">FREQUENCY(IF('Data Transformation'!$B$4:$B$8425=B1827,'Data Transformation'!$G$4:$G$8425),'Bin Analysis'!$B1831)</f>
        <v>13</v>
      </c>
      <c r="I1831">
        <f t="shared" ref="I1831:I1849" si="229">H1831-H1830</f>
        <v>0</v>
      </c>
      <c r="J1831">
        <f>IF(I1831=0,0,1)</f>
        <v>0</v>
      </c>
      <c r="K1831">
        <f>J1831*Weighting!$W$7</f>
        <v>0</v>
      </c>
      <c r="M1831" s="14"/>
    </row>
    <row r="1832" spans="1:25" x14ac:dyDescent="0.25">
      <c r="A1832" s="32">
        <f>IF(Weighting!$P$8&gt;0,B1832,"")</f>
        <v>0.58299999999999996</v>
      </c>
      <c r="B1832">
        <f>Weighting!$C$8</f>
        <v>0.58299999999999996</v>
      </c>
      <c r="C1832">
        <f>Weighting!$F$8</f>
        <v>0</v>
      </c>
      <c r="D1832" t="b">
        <f>IF(C1832=1,'Data Transformation'!$G$3+0.5*'Data Transformation'!$W$25,IF(C1833=1,D1833-'Data Transformation'!$W$25,FALSE))</f>
        <v>0</v>
      </c>
      <c r="E1832" t="str">
        <f t="array" ref="E1832">IF(ISLOGICAL(D1832),"",FREQUENCY(IF('Data Transformation'!$B$425:$B$8425='Bin Analysis'!$B1827,'Data Transformation'!$G$425:$G$8425),D1832))</f>
        <v/>
      </c>
      <c r="F1832" t="str">
        <f t="shared" si="228"/>
        <v/>
      </c>
      <c r="G1832">
        <f>Weighting!$H$8</f>
        <v>0</v>
      </c>
      <c r="H1832">
        <f t="array" ref="H1832">FREQUENCY(IF('Data Transformation'!$B$4:$B$8425=B1827,'Data Transformation'!$G$4:$G$8425),'Bin Analysis'!$B1832)</f>
        <v>15</v>
      </c>
      <c r="I1832">
        <f t="shared" si="229"/>
        <v>2</v>
      </c>
      <c r="J1832">
        <f t="shared" ref="J1832:J1849" si="230">IF(I1832=0,0,1)</f>
        <v>1</v>
      </c>
      <c r="K1832">
        <f>J1832*Weighting!$W$8</f>
        <v>3</v>
      </c>
      <c r="M1832" s="14"/>
    </row>
    <row r="1833" spans="1:25" x14ac:dyDescent="0.25">
      <c r="A1833" s="32">
        <f>IF(Weighting!$P$9&gt;0,B1833,"")</f>
        <v>0.71399999999999997</v>
      </c>
      <c r="B1833" s="50">
        <f>Weighting!$C$9</f>
        <v>0.71399999999999997</v>
      </c>
      <c r="C1833">
        <f>Weighting!$F$9</f>
        <v>0</v>
      </c>
      <c r="D1833" t="b">
        <f>IF(C1833=1,'Data Transformation'!$G$3+0.5*'Data Transformation'!$W$25,IF(C1834=1,D1834-'Data Transformation'!$W$25,FALSE))</f>
        <v>0</v>
      </c>
      <c r="E1833" t="str">
        <f t="array" ref="E1833">IF(ISLOGICAL(D1833),"",FREQUENCY(IF('Data Transformation'!$B$425:$B$8425='Bin Analysis'!$B1827,'Data Transformation'!$G$425:$G$8425),D1833))</f>
        <v/>
      </c>
      <c r="F1833" t="str">
        <f t="shared" si="228"/>
        <v/>
      </c>
      <c r="G1833">
        <f>Weighting!$H$9</f>
        <v>0</v>
      </c>
      <c r="H1833">
        <f t="array" ref="H1833">FREQUENCY(IF('Data Transformation'!$B$4:$B$8425=B1827,'Data Transformation'!$G$4:$G$8425),'Bin Analysis'!$B1833)</f>
        <v>16</v>
      </c>
      <c r="I1833">
        <f t="shared" si="229"/>
        <v>1</v>
      </c>
      <c r="J1833">
        <f t="shared" si="230"/>
        <v>1</v>
      </c>
      <c r="K1833">
        <f>J1833*Weighting!$W$9</f>
        <v>3</v>
      </c>
      <c r="M1833" s="14"/>
    </row>
    <row r="1834" spans="1:25" x14ac:dyDescent="0.25">
      <c r="A1834" s="32">
        <f>IF(Weighting!$P$10&gt;0,B1834,"")</f>
        <v>0.84499999999999997</v>
      </c>
      <c r="B1834">
        <f>Weighting!$C$10</f>
        <v>0.84499999999999997</v>
      </c>
      <c r="C1834">
        <f>Weighting!$F$10</f>
        <v>0</v>
      </c>
      <c r="D1834" t="b">
        <f>IF(C1834=1,'Data Transformation'!$G$3+0.5*'Data Transformation'!$W$25,IF(C1835=1,D1835-'Data Transformation'!$W$25,FALSE))</f>
        <v>0</v>
      </c>
      <c r="E1834" t="str">
        <f t="array" ref="E1834">IF(ISLOGICAL(D1834),"",FREQUENCY(IF('Data Transformation'!$B$425:$B$8425='Bin Analysis'!$B1827,'Data Transformation'!$G$425:$G$8425),D1834))</f>
        <v/>
      </c>
      <c r="F1834" t="str">
        <f t="shared" si="228"/>
        <v/>
      </c>
      <c r="G1834">
        <f>Weighting!$H$10</f>
        <v>0</v>
      </c>
      <c r="H1834">
        <f t="array" ref="H1834">FREQUENCY(IF('Data Transformation'!$B$4:$B$8425=B1827,'Data Transformation'!$G$4:$G$8425),'Bin Analysis'!$B1834)</f>
        <v>17</v>
      </c>
      <c r="I1834">
        <f t="shared" si="229"/>
        <v>1</v>
      </c>
      <c r="J1834">
        <f t="shared" si="230"/>
        <v>1</v>
      </c>
      <c r="K1834">
        <f>J1834*Weighting!$W$10</f>
        <v>3</v>
      </c>
      <c r="M1834" s="14"/>
    </row>
    <row r="1835" spans="1:25" x14ac:dyDescent="0.25">
      <c r="A1835" s="32">
        <f>IF(Weighting!$P$11&gt;0,B1835,"")</f>
        <v>0.97599999999999998</v>
      </c>
      <c r="B1835">
        <f>Weighting!$C$11</f>
        <v>0.97599999999999998</v>
      </c>
      <c r="C1835">
        <f>Weighting!$F$11</f>
        <v>0</v>
      </c>
      <c r="D1835">
        <f>IF(C1835=1,'Data Transformation'!$G$3+0.5*'Data Transformation'!$W$25,IF(C1836=1,D1836-'Data Transformation'!$W$25,FALSE))</f>
        <v>0.86899999999999999</v>
      </c>
      <c r="E1835">
        <f t="array" ref="E1835">IF(ISLOGICAL(D1835),"",FREQUENCY(IF('Data Transformation'!$B$425:$B$8425='Bin Analysis'!$B1827,'Data Transformation'!$G$425:$G$8425),D1835))</f>
        <v>17</v>
      </c>
      <c r="F1835" t="e">
        <f t="shared" si="228"/>
        <v>#VALUE!</v>
      </c>
      <c r="G1835">
        <f>Weighting!$H$11</f>
        <v>0</v>
      </c>
      <c r="H1835">
        <f t="array" ref="H1835">FREQUENCY(IF('Data Transformation'!$B$4:$B$8425=B1827,'Data Transformation'!$G$4:$G$8425),'Bin Analysis'!$B1835)</f>
        <v>19</v>
      </c>
      <c r="I1835">
        <f t="shared" si="229"/>
        <v>2</v>
      </c>
      <c r="J1835">
        <f t="shared" si="230"/>
        <v>1</v>
      </c>
      <c r="K1835">
        <f>J1835*Weighting!$W$11</f>
        <v>2</v>
      </c>
      <c r="M1835" s="14"/>
    </row>
    <row r="1836" spans="1:25" x14ac:dyDescent="0.25">
      <c r="A1836" s="32">
        <f>IF(Weighting!$P$12&gt;0,B1836,"")</f>
        <v>1.107</v>
      </c>
      <c r="B1836">
        <f>Weighting!$C$12</f>
        <v>1.107</v>
      </c>
      <c r="C1836">
        <f>Weighting!$F$12</f>
        <v>1</v>
      </c>
      <c r="D1836">
        <f>IF(C1836=1,'Data Transformation'!$G$3+0.5*'Data Transformation'!$W$25,IF(C1837=1,D1837-'Data Transformation'!$W$25,FALSE))</f>
        <v>1.131</v>
      </c>
      <c r="E1836">
        <f t="array" ref="E1836">IF(ISLOGICAL(D1836),"",FREQUENCY(IF('Data Transformation'!$B$425:$B$8425='Bin Analysis'!$B1827,'Data Transformation'!$G$425:$G$8425),D1836))</f>
        <v>19</v>
      </c>
      <c r="F1836">
        <f t="shared" si="228"/>
        <v>2</v>
      </c>
      <c r="G1836">
        <f>Weighting!$H$12</f>
        <v>0</v>
      </c>
      <c r="H1836">
        <f t="array" ref="H1836">FREQUENCY(IF('Data Transformation'!$B$4:$B$8425=B1827,'Data Transformation'!$G$4:$G$8425),'Bin Analysis'!$B1836)</f>
        <v>20</v>
      </c>
      <c r="I1836">
        <f t="shared" si="229"/>
        <v>1</v>
      </c>
      <c r="J1836">
        <f t="shared" si="230"/>
        <v>1</v>
      </c>
      <c r="K1836">
        <f>J1836*Weighting!$W$12</f>
        <v>1</v>
      </c>
      <c r="M1836" s="14"/>
    </row>
    <row r="1837" spans="1:25" x14ac:dyDescent="0.25">
      <c r="A1837" s="32">
        <f>IF(Weighting!$P$13&gt;0,B1837,"")</f>
        <v>1.238</v>
      </c>
      <c r="B1837">
        <f>Weighting!$C$13</f>
        <v>1.238</v>
      </c>
      <c r="C1837">
        <f>Weighting!$F$13</f>
        <v>0</v>
      </c>
      <c r="D1837" t="b">
        <f>IF(C1837=1,'Data Transformation'!$G$3+0.5*'Data Transformation'!$W$25,IF(C1838=1,D1838-'Data Transformation'!$W$25,FALSE))</f>
        <v>0</v>
      </c>
      <c r="E1837" t="str">
        <f t="array" ref="E1837">IF(ISLOGICAL(D1837),"",FREQUENCY(IF('Data Transformation'!$B$425:$B$8425='Bin Analysis'!$B1827,'Data Transformation'!$G$425:$G$8425),D1837))</f>
        <v/>
      </c>
      <c r="F1837" t="str">
        <f t="shared" si="228"/>
        <v/>
      </c>
      <c r="G1837">
        <f>Weighting!$H$13</f>
        <v>0</v>
      </c>
      <c r="H1837">
        <f t="array" ref="H1837">FREQUENCY(IF('Data Transformation'!$B$4:$B$8425=B1827,'Data Transformation'!$G$4:$G$8425),'Bin Analysis'!$B1837)</f>
        <v>20</v>
      </c>
      <c r="I1837">
        <f t="shared" si="229"/>
        <v>0</v>
      </c>
      <c r="J1837">
        <f t="shared" si="230"/>
        <v>0</v>
      </c>
      <c r="K1837">
        <f>J1837*Weighting!$W$13</f>
        <v>0</v>
      </c>
      <c r="M1837" s="14"/>
    </row>
    <row r="1838" spans="1:25" x14ac:dyDescent="0.25">
      <c r="A1838" s="32">
        <f>IF(Weighting!$P$14&gt;0,B1838,"")</f>
        <v>1.369</v>
      </c>
      <c r="B1838">
        <f>Weighting!$C$14</f>
        <v>1.369</v>
      </c>
      <c r="C1838">
        <f>Weighting!$F$14</f>
        <v>0</v>
      </c>
      <c r="D1838" t="b">
        <f>IF(C1838=1,'Data Transformation'!$G$3+0.5*'Data Transformation'!$W$25,IF(C1839=1,D1839-'Data Transformation'!$W$25,FALSE))</f>
        <v>0</v>
      </c>
      <c r="E1838" t="str">
        <f t="array" ref="E1838">IF(ISLOGICAL(D1838),"",FREQUENCY(IF('Data Transformation'!$B$425:$B$8425='Bin Analysis'!$B1827,'Data Transformation'!$G$425:$G$8425),D1838))</f>
        <v/>
      </c>
      <c r="F1838" t="str">
        <f t="shared" si="228"/>
        <v/>
      </c>
      <c r="G1838">
        <f>Weighting!$H$14</f>
        <v>0</v>
      </c>
      <c r="H1838">
        <f t="array" ref="H1838">FREQUENCY(IF('Data Transformation'!$B$4:$B$8425=B1827,'Data Transformation'!$G$4:$G$8425),'Bin Analysis'!$B1838)</f>
        <v>20</v>
      </c>
      <c r="I1838">
        <f t="shared" si="229"/>
        <v>0</v>
      </c>
      <c r="J1838">
        <f t="shared" si="230"/>
        <v>0</v>
      </c>
      <c r="K1838">
        <f>J1838*Weighting!$W$14</f>
        <v>0</v>
      </c>
      <c r="M1838" s="14"/>
    </row>
    <row r="1839" spans="1:25" x14ac:dyDescent="0.25">
      <c r="A1839" s="32">
        <f>IF(Weighting!$P$15&gt;0,B1839,"")</f>
        <v>1.5000009999999999</v>
      </c>
      <c r="B1839">
        <f>Weighting!$C$15</f>
        <v>1.5000009999999999</v>
      </c>
      <c r="C1839">
        <f>Weighting!$F$15</f>
        <v>0</v>
      </c>
      <c r="D1839" t="b">
        <f>IF(C1839=1,'Data Transformation'!$G$3+0.5*'Data Transformation'!$W$25,IF(C1840=1,D1840-'Data Transformation'!$W$25,FALSE))</f>
        <v>0</v>
      </c>
      <c r="E1839" t="str">
        <f t="array" ref="E1839">IF(ISLOGICAL(D1839),"",FREQUENCY(IF('Data Transformation'!$B$425:$B$8425='Bin Analysis'!$B1827,'Data Transformation'!$G$425:$G$8425),D1839))</f>
        <v/>
      </c>
      <c r="F1839" t="str">
        <f t="shared" si="228"/>
        <v/>
      </c>
      <c r="G1839">
        <f>Weighting!$H$15</f>
        <v>0</v>
      </c>
      <c r="H1839">
        <f t="array" ref="H1839">FREQUENCY(IF('Data Transformation'!$B$4:$B$8425=B1827,'Data Transformation'!$G$4:$G$8425),'Bin Analysis'!$B1839)</f>
        <v>20</v>
      </c>
      <c r="I1839">
        <f t="shared" si="229"/>
        <v>0</v>
      </c>
      <c r="J1839">
        <f t="shared" si="230"/>
        <v>0</v>
      </c>
      <c r="K1839">
        <f>J1839*Weighting!$W$15</f>
        <v>0</v>
      </c>
      <c r="M1839" s="14"/>
    </row>
    <row r="1840" spans="1:25" x14ac:dyDescent="0.25">
      <c r="A1840" s="32" t="str">
        <f>IF(Weighting!$P$16&gt;0,B1840,"")</f>
        <v/>
      </c>
      <c r="B1840">
        <f>Weighting!$C$16</f>
        <v>1.631</v>
      </c>
      <c r="C1840">
        <f>Weighting!$F$16</f>
        <v>0</v>
      </c>
      <c r="D1840" t="b">
        <f>IF(C1840=1,'Data Transformation'!$G$3+0.5*'Data Transformation'!$W$25,IF(C1841=1,D1841-'Data Transformation'!$W$25,FALSE))</f>
        <v>0</v>
      </c>
      <c r="E1840" t="str">
        <f t="array" ref="E1840">IF(ISLOGICAL(D1840),"",FREQUENCY(IF('Data Transformation'!$B$425:$B$8425='Bin Analysis'!$B1827,'Data Transformation'!$G$425:$G$8425),D1840))</f>
        <v/>
      </c>
      <c r="F1840" t="str">
        <f t="shared" si="228"/>
        <v/>
      </c>
      <c r="G1840">
        <f>Weighting!$H$16</f>
        <v>0</v>
      </c>
      <c r="H1840">
        <f t="array" ref="H1840">FREQUENCY(IF('Data Transformation'!$B$4:$B$8425=B1827,'Data Transformation'!$G$4:$G$8425),'Bin Analysis'!$B1840)</f>
        <v>20</v>
      </c>
      <c r="I1840">
        <f t="shared" si="229"/>
        <v>0</v>
      </c>
      <c r="J1840">
        <f t="shared" si="230"/>
        <v>0</v>
      </c>
      <c r="K1840">
        <f>J1840*Weighting!$W$16</f>
        <v>0</v>
      </c>
      <c r="M1840" s="14"/>
    </row>
    <row r="1841" spans="1:25" x14ac:dyDescent="0.25">
      <c r="A1841" s="32" t="str">
        <f>IF(Weighting!$P$17&gt;0,B1841,"")</f>
        <v/>
      </c>
      <c r="B1841">
        <f>Weighting!$C$17</f>
        <v>1.762</v>
      </c>
      <c r="C1841">
        <f>Weighting!$F$17</f>
        <v>0</v>
      </c>
      <c r="D1841" t="b">
        <f>IF(C1841=1,'Data Transformation'!$G$3+0.5*'Data Transformation'!$W$25,IF(C1842=1,D1842-'Data Transformation'!$W$25,FALSE))</f>
        <v>0</v>
      </c>
      <c r="E1841" t="str">
        <f t="array" ref="E1841">IF(ISLOGICAL(D1841),"",FREQUENCY(IF('Data Transformation'!$B$425:$B$8425='Bin Analysis'!$B1827,'Data Transformation'!$G$425:$G$8425),D1841))</f>
        <v/>
      </c>
      <c r="F1841" t="str">
        <f t="shared" si="228"/>
        <v/>
      </c>
      <c r="G1841">
        <f>Weighting!$H$17</f>
        <v>0</v>
      </c>
      <c r="H1841">
        <f t="array" ref="H1841">FREQUENCY(IF('Data Transformation'!$B$4:$B$8425=B1827,'Data Transformation'!$G$4:$G$8425),'Bin Analysis'!$B1841)</f>
        <v>20</v>
      </c>
      <c r="I1841">
        <f t="shared" si="229"/>
        <v>0</v>
      </c>
      <c r="J1841">
        <f t="shared" si="230"/>
        <v>0</v>
      </c>
      <c r="K1841">
        <f>J1841*Weighting!$W$17</f>
        <v>0</v>
      </c>
      <c r="M1841" s="14"/>
    </row>
    <row r="1842" spans="1:25" x14ac:dyDescent="0.25">
      <c r="A1842" s="32" t="str">
        <f>IF(Weighting!$P$18&gt;0,B1842,"")</f>
        <v/>
      </c>
      <c r="B1842">
        <f>Weighting!$C$18</f>
        <v>1.893</v>
      </c>
      <c r="C1842">
        <f>Weighting!$F$18</f>
        <v>0</v>
      </c>
      <c r="D1842" t="b">
        <f>IF(C1842=1,'Data Transformation'!$G$3+0.5*'Data Transformation'!$W$25,IF(C1843=1,D1843-'Data Transformation'!$W$25,FALSE))</f>
        <v>0</v>
      </c>
      <c r="E1842" t="str">
        <f t="array" ref="E1842">IF(ISLOGICAL(D1842),"",FREQUENCY(IF('Data Transformation'!$B$425:$B$8425='Bin Analysis'!$B1827,'Data Transformation'!$G$425:$G$8425),D1842))</f>
        <v/>
      </c>
      <c r="F1842" t="str">
        <f t="shared" si="228"/>
        <v/>
      </c>
      <c r="G1842">
        <f>Weighting!$H$18</f>
        <v>0</v>
      </c>
      <c r="H1842">
        <f t="array" ref="H1842">FREQUENCY(IF('Data Transformation'!$B$4:$B$8425=B1827,'Data Transformation'!$G$4:$G$8425),'Bin Analysis'!$B1842)</f>
        <v>20</v>
      </c>
      <c r="I1842">
        <f t="shared" si="229"/>
        <v>0</v>
      </c>
      <c r="J1842">
        <f t="shared" si="230"/>
        <v>0</v>
      </c>
      <c r="K1842">
        <f>J1842*Weighting!$W$18</f>
        <v>0</v>
      </c>
      <c r="M1842" s="14"/>
    </row>
    <row r="1843" spans="1:25" x14ac:dyDescent="0.25">
      <c r="A1843" s="32" t="str">
        <f>IF(Weighting!$P$19&gt;0,B1843,"")</f>
        <v/>
      </c>
      <c r="B1843">
        <f>Weighting!$C$19</f>
        <v>2.024</v>
      </c>
      <c r="C1843">
        <f>Weighting!$F$19</f>
        <v>0</v>
      </c>
      <c r="D1843" t="b">
        <f>IF(C1843=1,'Data Transformation'!$G$3+0.5*'Data Transformation'!$W$25,IF(C1844=1,D1844-'Data Transformation'!$W$25,FALSE))</f>
        <v>0</v>
      </c>
      <c r="E1843" t="str">
        <f t="array" ref="E1843">IF(ISLOGICAL(D1843),"",FREQUENCY(IF('Data Transformation'!$B$425:$B$8425='Bin Analysis'!$B1827,'Data Transformation'!$G$425:$G$8425),D1843))</f>
        <v/>
      </c>
      <c r="F1843" t="str">
        <f t="shared" si="228"/>
        <v/>
      </c>
      <c r="G1843">
        <f>Weighting!$H$19</f>
        <v>0</v>
      </c>
      <c r="H1843">
        <f t="array" ref="H1843">FREQUENCY(IF('Data Transformation'!$B$4:$B$8425=B1827,'Data Transformation'!$G$4:$G$8425),'Bin Analysis'!$B1843)</f>
        <v>20</v>
      </c>
      <c r="I1843">
        <f t="shared" si="229"/>
        <v>0</v>
      </c>
      <c r="J1843">
        <f t="shared" si="230"/>
        <v>0</v>
      </c>
      <c r="K1843">
        <f>J1843*Weighting!$W$19</f>
        <v>0</v>
      </c>
      <c r="M1843" s="14"/>
    </row>
    <row r="1844" spans="1:25" x14ac:dyDescent="0.25">
      <c r="A1844" s="32" t="str">
        <f>IF(Weighting!$P$20&gt;0,B1844,"")</f>
        <v/>
      </c>
      <c r="B1844">
        <f>Weighting!$C$20</f>
        <v>2.1550000000000002</v>
      </c>
      <c r="C1844">
        <f>Weighting!$F$20</f>
        <v>0</v>
      </c>
      <c r="D1844" t="b">
        <f>IF(C1844=1,'Data Transformation'!$G$3+0.5*'Data Transformation'!$W$25,IF(C1845=1,D1845-'Data Transformation'!$W$25,FALSE))</f>
        <v>0</v>
      </c>
      <c r="E1844" t="str">
        <f t="array" ref="E1844">IF(ISLOGICAL(D1844),"",FREQUENCY(IF('Data Transformation'!$B$425:$B$8425='Bin Analysis'!$B1827,'Data Transformation'!$G$425:$G$8425),D1844))</f>
        <v/>
      </c>
      <c r="F1844" t="str">
        <f t="shared" si="228"/>
        <v/>
      </c>
      <c r="G1844">
        <f>Weighting!$H$20</f>
        <v>0</v>
      </c>
      <c r="H1844">
        <f t="array" ref="H1844">FREQUENCY(IF('Data Transformation'!$B$4:$B$8425=B1827,'Data Transformation'!$G$4:$G$8425),'Bin Analysis'!$B1844)</f>
        <v>20</v>
      </c>
      <c r="I1844">
        <f t="shared" si="229"/>
        <v>0</v>
      </c>
      <c r="J1844">
        <f t="shared" si="230"/>
        <v>0</v>
      </c>
      <c r="K1844">
        <f>J1844*Weighting!$W$20</f>
        <v>0</v>
      </c>
      <c r="M1844" s="14"/>
    </row>
    <row r="1845" spans="1:25" x14ac:dyDescent="0.25">
      <c r="A1845" s="32" t="str">
        <f>IF(Weighting!$P$21&gt;0,B1845,"")</f>
        <v/>
      </c>
      <c r="B1845">
        <f>Weighting!$C$21</f>
        <v>2.2860000000000005</v>
      </c>
      <c r="C1845">
        <f>Weighting!$F$21</f>
        <v>0</v>
      </c>
      <c r="D1845" t="b">
        <f>IF(C1845=1,'Data Transformation'!$G$3+0.5*'Data Transformation'!$W$25,IF(C1846=1,D1846-'Data Transformation'!$W$25,FALSE))</f>
        <v>0</v>
      </c>
      <c r="E1845" t="str">
        <f t="array" ref="E1845">IF(ISLOGICAL(D1845),"",FREQUENCY(IF('Data Transformation'!$B$425:$B$8425='Bin Analysis'!$B1827,'Data Transformation'!$G$425:$G$8425),D1845))</f>
        <v/>
      </c>
      <c r="F1845" t="str">
        <f t="shared" si="228"/>
        <v/>
      </c>
      <c r="G1845">
        <f>Weighting!$H$21</f>
        <v>0</v>
      </c>
      <c r="H1845">
        <f t="array" ref="H1845">FREQUENCY(IF('Data Transformation'!$B$4:$B$8425=B1827,'Data Transformation'!$G$4:$G$8425),'Bin Analysis'!$B1845)</f>
        <v>20</v>
      </c>
      <c r="I1845">
        <f t="shared" si="229"/>
        <v>0</v>
      </c>
      <c r="J1845">
        <f t="shared" si="230"/>
        <v>0</v>
      </c>
      <c r="K1845">
        <f>J1845*Weighting!$W$21</f>
        <v>0</v>
      </c>
      <c r="M1845" s="14"/>
    </row>
    <row r="1846" spans="1:25" x14ac:dyDescent="0.25">
      <c r="A1846" s="32" t="str">
        <f>IF(Weighting!$P$22&gt;0,B1846,"")</f>
        <v/>
      </c>
      <c r="B1846">
        <f>Weighting!$C$22</f>
        <v>2.4170000000000007</v>
      </c>
      <c r="C1846">
        <f>Weighting!$F$22</f>
        <v>0</v>
      </c>
      <c r="D1846" t="b">
        <f>IF(C1846=1,'Data Transformation'!$G$3+0.5*'Data Transformation'!$W$25,IF(C1847=1,D1847-'Data Transformation'!$W$25,FALSE))</f>
        <v>0</v>
      </c>
      <c r="E1846" t="str">
        <f t="array" ref="E1846">IF(ISLOGICAL(D1846),"",FREQUENCY(IF('Data Transformation'!$B$425:$B$8425='Bin Analysis'!$B1827,'Data Transformation'!$G$425:$G$8425),D1846))</f>
        <v/>
      </c>
      <c r="F1846" t="str">
        <f t="shared" si="228"/>
        <v/>
      </c>
      <c r="G1846">
        <f>Weighting!$H$22</f>
        <v>0</v>
      </c>
      <c r="H1846">
        <f t="array" ref="H1846">FREQUENCY(IF('Data Transformation'!$B$4:$B$8425=B1827,'Data Transformation'!$G$4:$G$8425),'Bin Analysis'!$B1846)</f>
        <v>20</v>
      </c>
      <c r="I1846">
        <f t="shared" si="229"/>
        <v>0</v>
      </c>
      <c r="J1846">
        <f t="shared" si="230"/>
        <v>0</v>
      </c>
      <c r="K1846">
        <f>J1846*Weighting!$W$22</f>
        <v>0</v>
      </c>
      <c r="M1846" s="14"/>
    </row>
    <row r="1847" spans="1:25" x14ac:dyDescent="0.25">
      <c r="A1847" s="32" t="str">
        <f>IF(Weighting!$P$23&gt;0,B1847,"")</f>
        <v/>
      </c>
      <c r="B1847">
        <f>Weighting!$C$23</f>
        <v>2.5480000000000009</v>
      </c>
      <c r="C1847">
        <f>Weighting!$F$23</f>
        <v>0</v>
      </c>
      <c r="D1847" t="b">
        <f>IF(C1847=1,'Data Transformation'!$G$3+0.5*'Data Transformation'!$W$25,IF(C1848=1,D1848-'Data Transformation'!$W$25,FALSE))</f>
        <v>0</v>
      </c>
      <c r="E1847" t="str">
        <f t="array" ref="E1847">IF(ISLOGICAL(D1847),"",FREQUENCY(IF('Data Transformation'!$B$425:$B$8425='Bin Analysis'!$B1827,'Data Transformation'!$G$425:$G$8425),D1847))</f>
        <v/>
      </c>
      <c r="F1847" t="str">
        <f t="shared" si="228"/>
        <v/>
      </c>
      <c r="G1847">
        <f>Weighting!$H$23</f>
        <v>0</v>
      </c>
      <c r="H1847">
        <f t="array" ref="H1847">FREQUENCY(IF('Data Transformation'!$B$4:$B$8425=B1827,'Data Transformation'!$G$4:$G$8425),'Bin Analysis'!$B1847)</f>
        <v>20</v>
      </c>
      <c r="I1847">
        <f t="shared" si="229"/>
        <v>0</v>
      </c>
      <c r="J1847">
        <f t="shared" si="230"/>
        <v>0</v>
      </c>
      <c r="K1847">
        <f>J1847*Weighting!$W$23</f>
        <v>0</v>
      </c>
      <c r="M1847" s="14"/>
    </row>
    <row r="1848" spans="1:25" x14ac:dyDescent="0.25">
      <c r="A1848" s="32" t="str">
        <f>IF(Weighting!$P$24&gt;0,B1848,"")</f>
        <v/>
      </c>
      <c r="B1848">
        <f>Weighting!$C$24</f>
        <v>2.6790000000000012</v>
      </c>
      <c r="C1848">
        <f>Weighting!$F$24</f>
        <v>0</v>
      </c>
      <c r="D1848" t="b">
        <f>IF(C1848=1,'Data Transformation'!$G$3+0.5*'Data Transformation'!$W$25,IF(C1849=1,D1849-'Data Transformation'!$W$25,FALSE))</f>
        <v>0</v>
      </c>
      <c r="E1848" t="str">
        <f t="array" ref="E1848">IF(ISLOGICAL(D1848),"",FREQUENCY(IF('Data Transformation'!$B$425:$B$8425='Bin Analysis'!$B1827,'Data Transformation'!$G$425:$G$8425),D1848))</f>
        <v/>
      </c>
      <c r="F1848" t="str">
        <f t="shared" si="228"/>
        <v/>
      </c>
      <c r="G1848">
        <f>Weighting!$H$24</f>
        <v>0</v>
      </c>
      <c r="H1848">
        <f t="array" ref="H1848">FREQUENCY(IF('Data Transformation'!$B$4:$B$8425=B1827,'Data Transformation'!$G$4:$G$8425),'Bin Analysis'!$B1848)</f>
        <v>20</v>
      </c>
      <c r="I1848">
        <f t="shared" si="229"/>
        <v>0</v>
      </c>
      <c r="J1848">
        <f t="shared" si="230"/>
        <v>0</v>
      </c>
      <c r="K1848">
        <f>J1848*Weighting!$W$24</f>
        <v>0</v>
      </c>
      <c r="M1848" s="14"/>
    </row>
    <row r="1849" spans="1:25" x14ac:dyDescent="0.25">
      <c r="A1849" s="32" t="str">
        <f>IF(Weighting!$P$25&gt;0,B1849,"")</f>
        <v/>
      </c>
      <c r="B1849">
        <f>Weighting!$C$25</f>
        <v>2.8100000000000014</v>
      </c>
      <c r="C1849">
        <f>Weighting!$F$25</f>
        <v>0</v>
      </c>
      <c r="D1849" t="b">
        <f>IF(C1849=1,'Data Transformation'!$G$3+0.5*'Data Transformation'!$W$25,IF(C1850=1,D1850-'Data Transformation'!$W$25,FALSE))</f>
        <v>0</v>
      </c>
      <c r="E1849" t="str">
        <f t="array" ref="E1849">IF(ISLOGICAL(D1849),"",FREQUENCY(IF('Data Transformation'!$B$425:$B$8425='Bin Analysis'!$B1827,'Data Transformation'!$G$425:$G$8425),D1849))</f>
        <v/>
      </c>
      <c r="F1849" t="str">
        <f t="shared" si="228"/>
        <v/>
      </c>
      <c r="G1849">
        <f>Weighting!$H$25</f>
        <v>0</v>
      </c>
      <c r="H1849">
        <f t="array" ref="H1849">FREQUENCY(IF('Data Transformation'!$B$4:$B$8425=B1827,'Data Transformation'!$G$4:$G$8425),'Bin Analysis'!$B1849)</f>
        <v>20</v>
      </c>
      <c r="I1849">
        <f t="shared" si="229"/>
        <v>0</v>
      </c>
      <c r="J1849">
        <f t="shared" si="230"/>
        <v>0</v>
      </c>
      <c r="K1849">
        <f>J1849*Weighting!$W$25</f>
        <v>0</v>
      </c>
      <c r="M1849" s="14"/>
    </row>
    <row r="1850" spans="1:25" x14ac:dyDescent="0.25">
      <c r="O1850"/>
      <c r="P1850"/>
      <c r="Q1850"/>
      <c r="R1850"/>
    </row>
    <row r="1851" spans="1:25" ht="23.25" x14ac:dyDescent="0.35">
      <c r="A1851" s="21" t="s">
        <v>0</v>
      </c>
      <c r="B1851" s="21">
        <f>IFERROR(VLOOKUP(C1851,'Data Transformation'!$L$6:$M$426,2,FALSE),"")</f>
        <v>77</v>
      </c>
      <c r="C1851" s="21">
        <f>C1827+1</f>
        <v>77</v>
      </c>
      <c r="D1851" s="21"/>
      <c r="E1851" s="21"/>
      <c r="F1851" s="21"/>
      <c r="G1851" s="21"/>
      <c r="H1851" s="22"/>
      <c r="I1851" s="22"/>
      <c r="J1851" s="22"/>
      <c r="K1851" s="21"/>
      <c r="L1851" s="21">
        <f>B1851</f>
        <v>77</v>
      </c>
      <c r="M1851" s="23">
        <f>INDEX('Data Transformation'!$O$4:$O$424,MATCH($B1851,'Data Transformation'!$M$4:$M$424,0),MATCH($M$2,'Data Transformation'!$O$3,0))</f>
        <v>18</v>
      </c>
      <c r="N1851" s="27">
        <f>IF('Input and Summary Results'!$J$16="minimum",'Bin Analysis'!X1852/(M1851-1),'Bin Analysis'!Y1851/('Bin Analysis'!M1851-1))</f>
        <v>5.8823529411764705E-2</v>
      </c>
      <c r="O1851" s="27">
        <f>IF(M1851=FALSE,NA(),(VLOOKUP(1,C1854:K1873,4,FALSE))/(M1851-1))</f>
        <v>0.23529411764705882</v>
      </c>
      <c r="P1851" s="27">
        <f>IF(M1851=FALSE,NA(),SUM(J1854:J1873)/Weighting!$S$5)</f>
        <v>0.5</v>
      </c>
      <c r="Q1851" s="27">
        <f>IF(M1851=FALSE,NA(),SUM(K1854:K1873)/Weighting!$S$6)</f>
        <v>0.47826086956521741</v>
      </c>
      <c r="R1851" s="27">
        <f>IF(M1851=FALSE,NA(),(VLOOKUP(1,G1854:K1873,3,FALSE))/(M1851-1))</f>
        <v>0</v>
      </c>
      <c r="S1851" s="22" t="str">
        <f>IF(M1851=FALSE,NA(),IF(SUM(J1854:J1873)=2,"yes","no"))</f>
        <v>no</v>
      </c>
      <c r="X1851" s="2" cm="2">
        <f t="array" ref="X1851:X1852">FREQUENCY(IF('Data Transformation'!$B$425:$B$6424='Bin Analysis'!L1851,'Data Transformation'!$G$425:$G$6424),'Data Transformation'!$U$11)</f>
        <v>16</v>
      </c>
      <c r="Y1851" s="2" cm="2">
        <f t="array" ref="Y1851:Y1852">FREQUENCY(IF('Data Transformation'!$B$425:$B$6424='Bin Analysis'!L1851,'Data Transformation'!$G$425:$G$6424),'Data Transformation'!$U$12)</f>
        <v>12</v>
      </c>
    </row>
    <row r="1852" spans="1:25" x14ac:dyDescent="0.25">
      <c r="A1852" s="14" t="s">
        <v>67</v>
      </c>
      <c r="B1852" t="s">
        <v>47</v>
      </c>
      <c r="C1852" t="s">
        <v>5</v>
      </c>
      <c r="D1852" t="s">
        <v>100</v>
      </c>
      <c r="E1852" t="s">
        <v>101</v>
      </c>
      <c r="F1852" t="s">
        <v>102</v>
      </c>
      <c r="G1852" t="s">
        <v>70</v>
      </c>
      <c r="H1852" t="s">
        <v>31</v>
      </c>
      <c r="I1852" t="s">
        <v>32</v>
      </c>
      <c r="J1852" t="s">
        <v>46</v>
      </c>
      <c r="K1852" s="14" t="s">
        <v>45</v>
      </c>
      <c r="M1852" s="14"/>
      <c r="X1852" s="2">
        <v>1</v>
      </c>
      <c r="Y1852" s="2">
        <v>5</v>
      </c>
    </row>
    <row r="1853" spans="1:25" x14ac:dyDescent="0.25">
      <c r="A1853" s="32"/>
      <c r="D1853" t="b">
        <f>IF(C1853=1,'Data Transformation'!$G$3+0.5*'Data Transformation'!$W$25,IF(C1854=1,D1854-'Data Transformation'!$W$25,FALSE))</f>
        <v>0</v>
      </c>
      <c r="E1853" t="str">
        <f t="array" ref="E1853">IF(ISLOGICAL(D1853),"",FREQUENCY(IF('Data Transformation'!$B$425:$B$8425='Bin Analysis'!$B1851,'Data Transformation'!$G$425:$G$8425),D1853))</f>
        <v/>
      </c>
      <c r="F1853" t="str">
        <f>IF(ISLOGICAL(D1853),"",E1853-E1852)</f>
        <v/>
      </c>
      <c r="M1853" s="14"/>
    </row>
    <row r="1854" spans="1:25" x14ac:dyDescent="0.25">
      <c r="A1854" s="32">
        <f>IF(Weighting!$P$6&gt;0,B1854,"")</f>
        <v>0.32100000000000001</v>
      </c>
      <c r="B1854">
        <f>Weighting!$C$6</f>
        <v>0.32100000000000001</v>
      </c>
      <c r="C1854">
        <f>Weighting!$F$6</f>
        <v>0</v>
      </c>
      <c r="D1854" t="b">
        <f>IF(C1854=1,'Data Transformation'!$G$3+0.5*'Data Transformation'!$W$25,IF(C1855=1,D1855-'Data Transformation'!$W$25,FALSE))</f>
        <v>0</v>
      </c>
      <c r="E1854" t="str">
        <f t="array" ref="E1854">IF(ISLOGICAL(D1854),"",FREQUENCY(IF('Data Transformation'!$B$425:$B$8425='Bin Analysis'!$B1851,'Data Transformation'!$G$425:$G$8425),D1854))</f>
        <v/>
      </c>
      <c r="F1854" t="str">
        <f>IF(ISLOGICAL(D1854),"",E1854-E1853)</f>
        <v/>
      </c>
      <c r="G1854">
        <f>Weighting!$H$6</f>
        <v>1</v>
      </c>
      <c r="H1854">
        <f t="array" ref="H1854">FREQUENCY(IF('Data Transformation'!$B$4:$B$8425=B1851,'Data Transformation'!$G$4:$G$8425),'Bin Analysis'!$B1854)</f>
        <v>0</v>
      </c>
      <c r="I1854">
        <f>H1854-H1853</f>
        <v>0</v>
      </c>
      <c r="J1854">
        <f>IF(I1854=0,0,1)</f>
        <v>0</v>
      </c>
      <c r="K1854">
        <f>J1854*Weighting!$W$6</f>
        <v>0</v>
      </c>
      <c r="M1854" s="14"/>
    </row>
    <row r="1855" spans="1:25" x14ac:dyDescent="0.25">
      <c r="A1855" s="32">
        <f>IF(Weighting!$P$7&gt;0,B1855,"")</f>
        <v>0.45200000000000001</v>
      </c>
      <c r="B1855">
        <f>Weighting!$C$7</f>
        <v>0.45200000000000001</v>
      </c>
      <c r="C1855">
        <f>Weighting!$F$7</f>
        <v>0</v>
      </c>
      <c r="D1855" t="b">
        <f>IF(C1855=1,'Data Transformation'!$G$3+0.5*'Data Transformation'!$W$25,IF(C1856=1,D1856-'Data Transformation'!$W$25,FALSE))</f>
        <v>0</v>
      </c>
      <c r="E1855" t="str">
        <f t="array" ref="E1855">IF(ISLOGICAL(D1855),"",FREQUENCY(IF('Data Transformation'!$B$425:$B$8425='Bin Analysis'!$B1851,'Data Transformation'!$G$425:$G$8425),D1855))</f>
        <v/>
      </c>
      <c r="F1855" t="str">
        <f t="shared" ref="F1855:F1873" si="231">IF(ISLOGICAL(D1855),"",E1855-E1854)</f>
        <v/>
      </c>
      <c r="G1855">
        <f>Weighting!$H$7</f>
        <v>0</v>
      </c>
      <c r="H1855">
        <f t="array" ref="H1855">FREQUENCY(IF('Data Transformation'!$B$4:$B$8425=B1851,'Data Transformation'!$G$4:$G$8425),'Bin Analysis'!$B1855)</f>
        <v>0</v>
      </c>
      <c r="I1855">
        <f t="shared" ref="I1855:I1873" si="232">H1855-H1854</f>
        <v>0</v>
      </c>
      <c r="J1855">
        <f>IF(I1855=0,0,1)</f>
        <v>0</v>
      </c>
      <c r="K1855">
        <f>J1855*Weighting!$W$7</f>
        <v>0</v>
      </c>
      <c r="M1855" s="14"/>
    </row>
    <row r="1856" spans="1:25" x14ac:dyDescent="0.25">
      <c r="A1856" s="32">
        <f>IF(Weighting!$P$8&gt;0,B1856,"")</f>
        <v>0.58299999999999996</v>
      </c>
      <c r="B1856">
        <f>Weighting!$C$8</f>
        <v>0.58299999999999996</v>
      </c>
      <c r="C1856">
        <f>Weighting!$F$8</f>
        <v>0</v>
      </c>
      <c r="D1856" t="b">
        <f>IF(C1856=1,'Data Transformation'!$G$3+0.5*'Data Transformation'!$W$25,IF(C1857=1,D1857-'Data Transformation'!$W$25,FALSE))</f>
        <v>0</v>
      </c>
      <c r="E1856" t="str">
        <f t="array" ref="E1856">IF(ISLOGICAL(D1856),"",FREQUENCY(IF('Data Transformation'!$B$425:$B$8425='Bin Analysis'!$B1851,'Data Transformation'!$G$425:$G$8425),D1856))</f>
        <v/>
      </c>
      <c r="F1856" t="str">
        <f t="shared" si="231"/>
        <v/>
      </c>
      <c r="G1856">
        <f>Weighting!$H$8</f>
        <v>0</v>
      </c>
      <c r="H1856">
        <f t="array" ref="H1856">FREQUENCY(IF('Data Transformation'!$B$4:$B$8425=B1851,'Data Transformation'!$G$4:$G$8425),'Bin Analysis'!$B1856)</f>
        <v>0</v>
      </c>
      <c r="I1856">
        <f t="shared" si="232"/>
        <v>0</v>
      </c>
      <c r="J1856">
        <f t="shared" ref="J1856:J1873" si="233">IF(I1856=0,0,1)</f>
        <v>0</v>
      </c>
      <c r="K1856">
        <f>J1856*Weighting!$W$8</f>
        <v>0</v>
      </c>
      <c r="M1856" s="14"/>
    </row>
    <row r="1857" spans="1:13" x14ac:dyDescent="0.25">
      <c r="A1857" s="32">
        <f>IF(Weighting!$P$9&gt;0,B1857,"")</f>
        <v>0.71399999999999997</v>
      </c>
      <c r="B1857" s="50">
        <f>Weighting!$C$9</f>
        <v>0.71399999999999997</v>
      </c>
      <c r="C1857">
        <f>Weighting!$F$9</f>
        <v>0</v>
      </c>
      <c r="D1857" t="b">
        <f>IF(C1857=1,'Data Transformation'!$G$3+0.5*'Data Transformation'!$W$25,IF(C1858=1,D1858-'Data Transformation'!$W$25,FALSE))</f>
        <v>0</v>
      </c>
      <c r="E1857" t="str">
        <f t="array" ref="E1857">IF(ISLOGICAL(D1857),"",FREQUENCY(IF('Data Transformation'!$B$425:$B$8425='Bin Analysis'!$B1851,'Data Transformation'!$G$425:$G$8425),D1857))</f>
        <v/>
      </c>
      <c r="F1857" t="str">
        <f t="shared" si="231"/>
        <v/>
      </c>
      <c r="G1857">
        <f>Weighting!$H$9</f>
        <v>0</v>
      </c>
      <c r="H1857">
        <f t="array" ref="H1857">FREQUENCY(IF('Data Transformation'!$B$4:$B$8425=B1851,'Data Transformation'!$G$4:$G$8425),'Bin Analysis'!$B1857)</f>
        <v>5</v>
      </c>
      <c r="I1857">
        <f t="shared" si="232"/>
        <v>5</v>
      </c>
      <c r="J1857">
        <f t="shared" si="233"/>
        <v>1</v>
      </c>
      <c r="K1857">
        <f>J1857*Weighting!$W$9</f>
        <v>3</v>
      </c>
      <c r="M1857" s="14"/>
    </row>
    <row r="1858" spans="1:13" x14ac:dyDescent="0.25">
      <c r="A1858" s="32">
        <f>IF(Weighting!$P$10&gt;0,B1858,"")</f>
        <v>0.84499999999999997</v>
      </c>
      <c r="B1858">
        <f>Weighting!$C$10</f>
        <v>0.84499999999999997</v>
      </c>
      <c r="C1858">
        <f>Weighting!$F$10</f>
        <v>0</v>
      </c>
      <c r="D1858" t="b">
        <f>IF(C1858=1,'Data Transformation'!$G$3+0.5*'Data Transformation'!$W$25,IF(C1859=1,D1859-'Data Transformation'!$W$25,FALSE))</f>
        <v>0</v>
      </c>
      <c r="E1858" t="str">
        <f t="array" ref="E1858">IF(ISLOGICAL(D1858),"",FREQUENCY(IF('Data Transformation'!$B$425:$B$8425='Bin Analysis'!$B1851,'Data Transformation'!$G$425:$G$8425),D1858))</f>
        <v/>
      </c>
      <c r="F1858" t="str">
        <f t="shared" si="231"/>
        <v/>
      </c>
      <c r="G1858">
        <f>Weighting!$H$10</f>
        <v>0</v>
      </c>
      <c r="H1858">
        <f t="array" ref="H1858">FREQUENCY(IF('Data Transformation'!$B$4:$B$8425=B1851,'Data Transformation'!$G$4:$G$8425),'Bin Analysis'!$B1858)</f>
        <v>12</v>
      </c>
      <c r="I1858">
        <f t="shared" si="232"/>
        <v>7</v>
      </c>
      <c r="J1858">
        <f t="shared" si="233"/>
        <v>1</v>
      </c>
      <c r="K1858">
        <f>J1858*Weighting!$W$10</f>
        <v>3</v>
      </c>
      <c r="M1858" s="14"/>
    </row>
    <row r="1859" spans="1:13" x14ac:dyDescent="0.25">
      <c r="A1859" s="32">
        <f>IF(Weighting!$P$11&gt;0,B1859,"")</f>
        <v>0.97599999999999998</v>
      </c>
      <c r="B1859">
        <f>Weighting!$C$11</f>
        <v>0.97599999999999998</v>
      </c>
      <c r="C1859">
        <f>Weighting!$F$11</f>
        <v>0</v>
      </c>
      <c r="D1859">
        <f>IF(C1859=1,'Data Transformation'!$G$3+0.5*'Data Transformation'!$W$25,IF(C1860=1,D1860-'Data Transformation'!$W$25,FALSE))</f>
        <v>0.86899999999999999</v>
      </c>
      <c r="E1859">
        <f t="array" ref="E1859">IF(ISLOGICAL(D1859),"",FREQUENCY(IF('Data Transformation'!$B$425:$B$8425='Bin Analysis'!$B1851,'Data Transformation'!$G$425:$G$8425),D1859))</f>
        <v>12</v>
      </c>
      <c r="F1859" t="e">
        <f t="shared" si="231"/>
        <v>#VALUE!</v>
      </c>
      <c r="G1859">
        <f>Weighting!$H$11</f>
        <v>0</v>
      </c>
      <c r="H1859">
        <f t="array" ref="H1859">FREQUENCY(IF('Data Transformation'!$B$4:$B$8425=B1851,'Data Transformation'!$G$4:$G$8425),'Bin Analysis'!$B1859)</f>
        <v>14</v>
      </c>
      <c r="I1859">
        <f t="shared" si="232"/>
        <v>2</v>
      </c>
      <c r="J1859">
        <f t="shared" si="233"/>
        <v>1</v>
      </c>
      <c r="K1859">
        <f>J1859*Weighting!$W$11</f>
        <v>2</v>
      </c>
      <c r="M1859" s="14"/>
    </row>
    <row r="1860" spans="1:13" x14ac:dyDescent="0.25">
      <c r="A1860" s="32">
        <f>IF(Weighting!$P$12&gt;0,B1860,"")</f>
        <v>1.107</v>
      </c>
      <c r="B1860">
        <f>Weighting!$C$12</f>
        <v>1.107</v>
      </c>
      <c r="C1860">
        <f>Weighting!$F$12</f>
        <v>1</v>
      </c>
      <c r="D1860">
        <f>IF(C1860=1,'Data Transformation'!$G$3+0.5*'Data Transformation'!$W$25,IF(C1861=1,D1861-'Data Transformation'!$W$25,FALSE))</f>
        <v>1.131</v>
      </c>
      <c r="E1860">
        <f t="array" ref="E1860">IF(ISLOGICAL(D1860),"",FREQUENCY(IF('Data Transformation'!$B$425:$B$8425='Bin Analysis'!$B1851,'Data Transformation'!$G$425:$G$8425),D1860))</f>
        <v>16</v>
      </c>
      <c r="F1860">
        <f t="shared" si="231"/>
        <v>4</v>
      </c>
      <c r="G1860">
        <f>Weighting!$H$12</f>
        <v>0</v>
      </c>
      <c r="H1860">
        <f t="array" ref="H1860">FREQUENCY(IF('Data Transformation'!$B$4:$B$8425=B1851,'Data Transformation'!$G$4:$G$8425),'Bin Analysis'!$B1860)</f>
        <v>17</v>
      </c>
      <c r="I1860">
        <f t="shared" si="232"/>
        <v>3</v>
      </c>
      <c r="J1860">
        <f t="shared" si="233"/>
        <v>1</v>
      </c>
      <c r="K1860">
        <f>J1860*Weighting!$W$12</f>
        <v>1</v>
      </c>
      <c r="M1860" s="14"/>
    </row>
    <row r="1861" spans="1:13" x14ac:dyDescent="0.25">
      <c r="A1861" s="32">
        <f>IF(Weighting!$P$13&gt;0,B1861,"")</f>
        <v>1.238</v>
      </c>
      <c r="B1861">
        <f>Weighting!$C$13</f>
        <v>1.238</v>
      </c>
      <c r="C1861">
        <f>Weighting!$F$13</f>
        <v>0</v>
      </c>
      <c r="D1861" t="b">
        <f>IF(C1861=1,'Data Transformation'!$G$3+0.5*'Data Transformation'!$W$25,IF(C1862=1,D1862-'Data Transformation'!$W$25,FALSE))</f>
        <v>0</v>
      </c>
      <c r="E1861" t="str">
        <f t="array" ref="E1861">IF(ISLOGICAL(D1861),"",FREQUENCY(IF('Data Transformation'!$B$425:$B$8425='Bin Analysis'!$B1851,'Data Transformation'!$G$425:$G$8425),D1861))</f>
        <v/>
      </c>
      <c r="F1861" t="str">
        <f t="shared" si="231"/>
        <v/>
      </c>
      <c r="G1861">
        <f>Weighting!$H$13</f>
        <v>0</v>
      </c>
      <c r="H1861">
        <f t="array" ref="H1861">FREQUENCY(IF('Data Transformation'!$B$4:$B$8425=B1851,'Data Transformation'!$G$4:$G$8425),'Bin Analysis'!$B1861)</f>
        <v>18</v>
      </c>
      <c r="I1861">
        <f t="shared" si="232"/>
        <v>1</v>
      </c>
      <c r="J1861">
        <f t="shared" si="233"/>
        <v>1</v>
      </c>
      <c r="K1861">
        <f>J1861*Weighting!$W$13</f>
        <v>2</v>
      </c>
      <c r="M1861" s="14"/>
    </row>
    <row r="1862" spans="1:13" x14ac:dyDescent="0.25">
      <c r="A1862" s="32">
        <f>IF(Weighting!$P$14&gt;0,B1862,"")</f>
        <v>1.369</v>
      </c>
      <c r="B1862">
        <f>Weighting!$C$14</f>
        <v>1.369</v>
      </c>
      <c r="C1862">
        <f>Weighting!$F$14</f>
        <v>0</v>
      </c>
      <c r="D1862" t="b">
        <f>IF(C1862=1,'Data Transformation'!$G$3+0.5*'Data Transformation'!$W$25,IF(C1863=1,D1863-'Data Transformation'!$W$25,FALSE))</f>
        <v>0</v>
      </c>
      <c r="E1862" t="str">
        <f t="array" ref="E1862">IF(ISLOGICAL(D1862),"",FREQUENCY(IF('Data Transformation'!$B$425:$B$8425='Bin Analysis'!$B1851,'Data Transformation'!$G$425:$G$8425),D1862))</f>
        <v/>
      </c>
      <c r="F1862" t="str">
        <f t="shared" si="231"/>
        <v/>
      </c>
      <c r="G1862">
        <f>Weighting!$H$14</f>
        <v>0</v>
      </c>
      <c r="H1862">
        <f t="array" ref="H1862">FREQUENCY(IF('Data Transformation'!$B$4:$B$8425=B1851,'Data Transformation'!$G$4:$G$8425),'Bin Analysis'!$B1862)</f>
        <v>18</v>
      </c>
      <c r="I1862">
        <f t="shared" si="232"/>
        <v>0</v>
      </c>
      <c r="J1862">
        <f t="shared" si="233"/>
        <v>0</v>
      </c>
      <c r="K1862">
        <f>J1862*Weighting!$W$14</f>
        <v>0</v>
      </c>
      <c r="M1862" s="14"/>
    </row>
    <row r="1863" spans="1:13" x14ac:dyDescent="0.25">
      <c r="A1863" s="32">
        <f>IF(Weighting!$P$15&gt;0,B1863,"")</f>
        <v>1.5000009999999999</v>
      </c>
      <c r="B1863">
        <f>Weighting!$C$15</f>
        <v>1.5000009999999999</v>
      </c>
      <c r="C1863">
        <f>Weighting!$F$15</f>
        <v>0</v>
      </c>
      <c r="D1863" t="b">
        <f>IF(C1863=1,'Data Transformation'!$G$3+0.5*'Data Transformation'!$W$25,IF(C1864=1,D1864-'Data Transformation'!$W$25,FALSE))</f>
        <v>0</v>
      </c>
      <c r="E1863" t="str">
        <f t="array" ref="E1863">IF(ISLOGICAL(D1863),"",FREQUENCY(IF('Data Transformation'!$B$425:$B$8425='Bin Analysis'!$B1851,'Data Transformation'!$G$425:$G$8425),D1863))</f>
        <v/>
      </c>
      <c r="F1863" t="str">
        <f t="shared" si="231"/>
        <v/>
      </c>
      <c r="G1863">
        <f>Weighting!$H$15</f>
        <v>0</v>
      </c>
      <c r="H1863">
        <f t="array" ref="H1863">FREQUENCY(IF('Data Transformation'!$B$4:$B$8425=B1851,'Data Transformation'!$G$4:$G$8425),'Bin Analysis'!$B1863)</f>
        <v>18</v>
      </c>
      <c r="I1863">
        <f t="shared" si="232"/>
        <v>0</v>
      </c>
      <c r="J1863">
        <f t="shared" si="233"/>
        <v>0</v>
      </c>
      <c r="K1863">
        <f>J1863*Weighting!$W$15</f>
        <v>0</v>
      </c>
      <c r="M1863" s="14"/>
    </row>
    <row r="1864" spans="1:13" x14ac:dyDescent="0.25">
      <c r="A1864" s="32" t="str">
        <f>IF(Weighting!$P$16&gt;0,B1864,"")</f>
        <v/>
      </c>
      <c r="B1864">
        <f>Weighting!$C$16</f>
        <v>1.631</v>
      </c>
      <c r="C1864">
        <f>Weighting!$F$16</f>
        <v>0</v>
      </c>
      <c r="D1864" t="b">
        <f>IF(C1864=1,'Data Transformation'!$G$3+0.5*'Data Transformation'!$W$25,IF(C1865=1,D1865-'Data Transformation'!$W$25,FALSE))</f>
        <v>0</v>
      </c>
      <c r="E1864" t="str">
        <f t="array" ref="E1864">IF(ISLOGICAL(D1864),"",FREQUENCY(IF('Data Transformation'!$B$425:$B$8425='Bin Analysis'!$B1851,'Data Transformation'!$G$425:$G$8425),D1864))</f>
        <v/>
      </c>
      <c r="F1864" t="str">
        <f t="shared" si="231"/>
        <v/>
      </c>
      <c r="G1864">
        <f>Weighting!$H$16</f>
        <v>0</v>
      </c>
      <c r="H1864">
        <f t="array" ref="H1864">FREQUENCY(IF('Data Transformation'!$B$4:$B$8425=B1851,'Data Transformation'!$G$4:$G$8425),'Bin Analysis'!$B1864)</f>
        <v>18</v>
      </c>
      <c r="I1864">
        <f t="shared" si="232"/>
        <v>0</v>
      </c>
      <c r="J1864">
        <f t="shared" si="233"/>
        <v>0</v>
      </c>
      <c r="K1864">
        <f>J1864*Weighting!$W$16</f>
        <v>0</v>
      </c>
      <c r="M1864" s="14"/>
    </row>
    <row r="1865" spans="1:13" x14ac:dyDescent="0.25">
      <c r="A1865" s="32" t="str">
        <f>IF(Weighting!$P$17&gt;0,B1865,"")</f>
        <v/>
      </c>
      <c r="B1865">
        <f>Weighting!$C$17</f>
        <v>1.762</v>
      </c>
      <c r="C1865">
        <f>Weighting!$F$17</f>
        <v>0</v>
      </c>
      <c r="D1865" t="b">
        <f>IF(C1865=1,'Data Transformation'!$G$3+0.5*'Data Transformation'!$W$25,IF(C1866=1,D1866-'Data Transformation'!$W$25,FALSE))</f>
        <v>0</v>
      </c>
      <c r="E1865" t="str">
        <f t="array" ref="E1865">IF(ISLOGICAL(D1865),"",FREQUENCY(IF('Data Transformation'!$B$425:$B$8425='Bin Analysis'!$B1851,'Data Transformation'!$G$425:$G$8425),D1865))</f>
        <v/>
      </c>
      <c r="F1865" t="str">
        <f t="shared" si="231"/>
        <v/>
      </c>
      <c r="G1865">
        <f>Weighting!$H$17</f>
        <v>0</v>
      </c>
      <c r="H1865">
        <f t="array" ref="H1865">FREQUENCY(IF('Data Transformation'!$B$4:$B$8425=B1851,'Data Transformation'!$G$4:$G$8425),'Bin Analysis'!$B1865)</f>
        <v>18</v>
      </c>
      <c r="I1865">
        <f t="shared" si="232"/>
        <v>0</v>
      </c>
      <c r="J1865">
        <f t="shared" si="233"/>
        <v>0</v>
      </c>
      <c r="K1865">
        <f>J1865*Weighting!$W$17</f>
        <v>0</v>
      </c>
      <c r="M1865" s="14"/>
    </row>
    <row r="1866" spans="1:13" x14ac:dyDescent="0.25">
      <c r="A1866" s="32" t="str">
        <f>IF(Weighting!$P$18&gt;0,B1866,"")</f>
        <v/>
      </c>
      <c r="B1866">
        <f>Weighting!$C$18</f>
        <v>1.893</v>
      </c>
      <c r="C1866">
        <f>Weighting!$F$18</f>
        <v>0</v>
      </c>
      <c r="D1866" t="b">
        <f>IF(C1866=1,'Data Transformation'!$G$3+0.5*'Data Transformation'!$W$25,IF(C1867=1,D1867-'Data Transformation'!$W$25,FALSE))</f>
        <v>0</v>
      </c>
      <c r="E1866" t="str">
        <f t="array" ref="E1866">IF(ISLOGICAL(D1866),"",FREQUENCY(IF('Data Transformation'!$B$425:$B$8425='Bin Analysis'!$B1851,'Data Transformation'!$G$425:$G$8425),D1866))</f>
        <v/>
      </c>
      <c r="F1866" t="str">
        <f t="shared" si="231"/>
        <v/>
      </c>
      <c r="G1866">
        <f>Weighting!$H$18</f>
        <v>0</v>
      </c>
      <c r="H1866">
        <f t="array" ref="H1866">FREQUENCY(IF('Data Transformation'!$B$4:$B$8425=B1851,'Data Transformation'!$G$4:$G$8425),'Bin Analysis'!$B1866)</f>
        <v>18</v>
      </c>
      <c r="I1866">
        <f t="shared" si="232"/>
        <v>0</v>
      </c>
      <c r="J1866">
        <f t="shared" si="233"/>
        <v>0</v>
      </c>
      <c r="K1866">
        <f>J1866*Weighting!$W$18</f>
        <v>0</v>
      </c>
      <c r="M1866" s="14"/>
    </row>
    <row r="1867" spans="1:13" x14ac:dyDescent="0.25">
      <c r="A1867" s="32" t="str">
        <f>IF(Weighting!$P$19&gt;0,B1867,"")</f>
        <v/>
      </c>
      <c r="B1867">
        <f>Weighting!$C$19</f>
        <v>2.024</v>
      </c>
      <c r="C1867">
        <f>Weighting!$F$19</f>
        <v>0</v>
      </c>
      <c r="D1867" t="b">
        <f>IF(C1867=1,'Data Transformation'!$G$3+0.5*'Data Transformation'!$W$25,IF(C1868=1,D1868-'Data Transformation'!$W$25,FALSE))</f>
        <v>0</v>
      </c>
      <c r="E1867" t="str">
        <f t="array" ref="E1867">IF(ISLOGICAL(D1867),"",FREQUENCY(IF('Data Transformation'!$B$425:$B$8425='Bin Analysis'!$B1851,'Data Transformation'!$G$425:$G$8425),D1867))</f>
        <v/>
      </c>
      <c r="F1867" t="str">
        <f t="shared" si="231"/>
        <v/>
      </c>
      <c r="G1867">
        <f>Weighting!$H$19</f>
        <v>0</v>
      </c>
      <c r="H1867">
        <f t="array" ref="H1867">FREQUENCY(IF('Data Transformation'!$B$4:$B$8425=B1851,'Data Transformation'!$G$4:$G$8425),'Bin Analysis'!$B1867)</f>
        <v>18</v>
      </c>
      <c r="I1867">
        <f t="shared" si="232"/>
        <v>0</v>
      </c>
      <c r="J1867">
        <f t="shared" si="233"/>
        <v>0</v>
      </c>
      <c r="K1867">
        <f>J1867*Weighting!$W$19</f>
        <v>0</v>
      </c>
      <c r="M1867" s="14"/>
    </row>
    <row r="1868" spans="1:13" x14ac:dyDescent="0.25">
      <c r="A1868" s="32" t="str">
        <f>IF(Weighting!$P$20&gt;0,B1868,"")</f>
        <v/>
      </c>
      <c r="B1868">
        <f>Weighting!$C$20</f>
        <v>2.1550000000000002</v>
      </c>
      <c r="C1868">
        <f>Weighting!$F$20</f>
        <v>0</v>
      </c>
      <c r="D1868" t="b">
        <f>IF(C1868=1,'Data Transformation'!$G$3+0.5*'Data Transformation'!$W$25,IF(C1869=1,D1869-'Data Transformation'!$W$25,FALSE))</f>
        <v>0</v>
      </c>
      <c r="E1868" t="str">
        <f t="array" ref="E1868">IF(ISLOGICAL(D1868),"",FREQUENCY(IF('Data Transformation'!$B$425:$B$8425='Bin Analysis'!$B1851,'Data Transformation'!$G$425:$G$8425),D1868))</f>
        <v/>
      </c>
      <c r="F1868" t="str">
        <f t="shared" si="231"/>
        <v/>
      </c>
      <c r="G1868">
        <f>Weighting!$H$20</f>
        <v>0</v>
      </c>
      <c r="H1868">
        <f t="array" ref="H1868">FREQUENCY(IF('Data Transformation'!$B$4:$B$8425=B1851,'Data Transformation'!$G$4:$G$8425),'Bin Analysis'!$B1868)</f>
        <v>18</v>
      </c>
      <c r="I1868">
        <f t="shared" si="232"/>
        <v>0</v>
      </c>
      <c r="J1868">
        <f t="shared" si="233"/>
        <v>0</v>
      </c>
      <c r="K1868">
        <f>J1868*Weighting!$W$20</f>
        <v>0</v>
      </c>
      <c r="M1868" s="14"/>
    </row>
    <row r="1869" spans="1:13" x14ac:dyDescent="0.25">
      <c r="A1869" s="32" t="str">
        <f>IF(Weighting!$P$21&gt;0,B1869,"")</f>
        <v/>
      </c>
      <c r="B1869">
        <f>Weighting!$C$21</f>
        <v>2.2860000000000005</v>
      </c>
      <c r="C1869">
        <f>Weighting!$F$21</f>
        <v>0</v>
      </c>
      <c r="D1869" t="b">
        <f>IF(C1869=1,'Data Transformation'!$G$3+0.5*'Data Transformation'!$W$25,IF(C1870=1,D1870-'Data Transformation'!$W$25,FALSE))</f>
        <v>0</v>
      </c>
      <c r="E1869" t="str">
        <f t="array" ref="E1869">IF(ISLOGICAL(D1869),"",FREQUENCY(IF('Data Transformation'!$B$425:$B$8425='Bin Analysis'!$B1851,'Data Transformation'!$G$425:$G$8425),D1869))</f>
        <v/>
      </c>
      <c r="F1869" t="str">
        <f t="shared" si="231"/>
        <v/>
      </c>
      <c r="G1869">
        <f>Weighting!$H$21</f>
        <v>0</v>
      </c>
      <c r="H1869">
        <f t="array" ref="H1869">FREQUENCY(IF('Data Transformation'!$B$4:$B$8425=B1851,'Data Transformation'!$G$4:$G$8425),'Bin Analysis'!$B1869)</f>
        <v>18</v>
      </c>
      <c r="I1869">
        <f t="shared" si="232"/>
        <v>0</v>
      </c>
      <c r="J1869">
        <f t="shared" si="233"/>
        <v>0</v>
      </c>
      <c r="K1869">
        <f>J1869*Weighting!$W$21</f>
        <v>0</v>
      </c>
      <c r="M1869" s="14"/>
    </row>
    <row r="1870" spans="1:13" x14ac:dyDescent="0.25">
      <c r="A1870" s="32" t="str">
        <f>IF(Weighting!$P$22&gt;0,B1870,"")</f>
        <v/>
      </c>
      <c r="B1870">
        <f>Weighting!$C$22</f>
        <v>2.4170000000000007</v>
      </c>
      <c r="C1870">
        <f>Weighting!$F$22</f>
        <v>0</v>
      </c>
      <c r="D1870" t="b">
        <f>IF(C1870=1,'Data Transformation'!$G$3+0.5*'Data Transformation'!$W$25,IF(C1871=1,D1871-'Data Transformation'!$W$25,FALSE))</f>
        <v>0</v>
      </c>
      <c r="E1870" t="str">
        <f t="array" ref="E1870">IF(ISLOGICAL(D1870),"",FREQUENCY(IF('Data Transformation'!$B$425:$B$8425='Bin Analysis'!$B1851,'Data Transformation'!$G$425:$G$8425),D1870))</f>
        <v/>
      </c>
      <c r="F1870" t="str">
        <f t="shared" si="231"/>
        <v/>
      </c>
      <c r="G1870">
        <f>Weighting!$H$22</f>
        <v>0</v>
      </c>
      <c r="H1870">
        <f t="array" ref="H1870">FREQUENCY(IF('Data Transformation'!$B$4:$B$8425=B1851,'Data Transformation'!$G$4:$G$8425),'Bin Analysis'!$B1870)</f>
        <v>18</v>
      </c>
      <c r="I1870">
        <f t="shared" si="232"/>
        <v>0</v>
      </c>
      <c r="J1870">
        <f t="shared" si="233"/>
        <v>0</v>
      </c>
      <c r="K1870">
        <f>J1870*Weighting!$W$22</f>
        <v>0</v>
      </c>
      <c r="M1870" s="14"/>
    </row>
    <row r="1871" spans="1:13" x14ac:dyDescent="0.25">
      <c r="A1871" s="32" t="str">
        <f>IF(Weighting!$P$23&gt;0,B1871,"")</f>
        <v/>
      </c>
      <c r="B1871">
        <f>Weighting!$C$23</f>
        <v>2.5480000000000009</v>
      </c>
      <c r="C1871">
        <f>Weighting!$F$23</f>
        <v>0</v>
      </c>
      <c r="D1871" t="b">
        <f>IF(C1871=1,'Data Transformation'!$G$3+0.5*'Data Transformation'!$W$25,IF(C1872=1,D1872-'Data Transformation'!$W$25,FALSE))</f>
        <v>0</v>
      </c>
      <c r="E1871" t="str">
        <f t="array" ref="E1871">IF(ISLOGICAL(D1871),"",FREQUENCY(IF('Data Transformation'!$B$425:$B$8425='Bin Analysis'!$B1851,'Data Transformation'!$G$425:$G$8425),D1871))</f>
        <v/>
      </c>
      <c r="F1871" t="str">
        <f t="shared" si="231"/>
        <v/>
      </c>
      <c r="G1871">
        <f>Weighting!$H$23</f>
        <v>0</v>
      </c>
      <c r="H1871">
        <f t="array" ref="H1871">FREQUENCY(IF('Data Transformation'!$B$4:$B$8425=B1851,'Data Transformation'!$G$4:$G$8425),'Bin Analysis'!$B1871)</f>
        <v>18</v>
      </c>
      <c r="I1871">
        <f t="shared" si="232"/>
        <v>0</v>
      </c>
      <c r="J1871">
        <f t="shared" si="233"/>
        <v>0</v>
      </c>
      <c r="K1871">
        <f>J1871*Weighting!$W$23</f>
        <v>0</v>
      </c>
      <c r="M1871" s="14"/>
    </row>
    <row r="1872" spans="1:13" x14ac:dyDescent="0.25">
      <c r="A1872" s="32" t="str">
        <f>IF(Weighting!$P$24&gt;0,B1872,"")</f>
        <v/>
      </c>
      <c r="B1872">
        <f>Weighting!$C$24</f>
        <v>2.6790000000000012</v>
      </c>
      <c r="C1872">
        <f>Weighting!$F$24</f>
        <v>0</v>
      </c>
      <c r="D1872" t="b">
        <f>IF(C1872=1,'Data Transformation'!$G$3+0.5*'Data Transformation'!$W$25,IF(C1873=1,D1873-'Data Transformation'!$W$25,FALSE))</f>
        <v>0</v>
      </c>
      <c r="E1872" t="str">
        <f t="array" ref="E1872">IF(ISLOGICAL(D1872),"",FREQUENCY(IF('Data Transformation'!$B$425:$B$8425='Bin Analysis'!$B1851,'Data Transformation'!$G$425:$G$8425),D1872))</f>
        <v/>
      </c>
      <c r="F1872" t="str">
        <f t="shared" si="231"/>
        <v/>
      </c>
      <c r="G1872">
        <f>Weighting!$H$24</f>
        <v>0</v>
      </c>
      <c r="H1872">
        <f t="array" ref="H1872">FREQUENCY(IF('Data Transformation'!$B$4:$B$8425=B1851,'Data Transformation'!$G$4:$G$8425),'Bin Analysis'!$B1872)</f>
        <v>18</v>
      </c>
      <c r="I1872">
        <f t="shared" si="232"/>
        <v>0</v>
      </c>
      <c r="J1872">
        <f t="shared" si="233"/>
        <v>0</v>
      </c>
      <c r="K1872">
        <f>J1872*Weighting!$W$24</f>
        <v>0</v>
      </c>
      <c r="M1872" s="14"/>
    </row>
    <row r="1873" spans="1:25" x14ac:dyDescent="0.25">
      <c r="A1873" s="32" t="str">
        <f>IF(Weighting!$P$25&gt;0,B1873,"")</f>
        <v/>
      </c>
      <c r="B1873">
        <f>Weighting!$C$25</f>
        <v>2.8100000000000014</v>
      </c>
      <c r="C1873">
        <f>Weighting!$F$25</f>
        <v>0</v>
      </c>
      <c r="D1873" t="b">
        <f>IF(C1873=1,'Data Transformation'!$G$3+0.5*'Data Transformation'!$W$25,IF(C1874=1,D1874-'Data Transformation'!$W$25,FALSE))</f>
        <v>0</v>
      </c>
      <c r="E1873" t="str">
        <f t="array" ref="E1873">IF(ISLOGICAL(D1873),"",FREQUENCY(IF('Data Transformation'!$B$425:$B$8425='Bin Analysis'!$B1851,'Data Transformation'!$G$425:$G$8425),D1873))</f>
        <v/>
      </c>
      <c r="F1873" t="str">
        <f t="shared" si="231"/>
        <v/>
      </c>
      <c r="G1873">
        <f>Weighting!$H$25</f>
        <v>0</v>
      </c>
      <c r="H1873">
        <f t="array" ref="H1873">FREQUENCY(IF('Data Transformation'!$B$4:$B$8425=B1851,'Data Transformation'!$G$4:$G$8425),'Bin Analysis'!$B1873)</f>
        <v>18</v>
      </c>
      <c r="I1873">
        <f t="shared" si="232"/>
        <v>0</v>
      </c>
      <c r="J1873">
        <f t="shared" si="233"/>
        <v>0</v>
      </c>
      <c r="K1873">
        <f>J1873*Weighting!$W$25</f>
        <v>0</v>
      </c>
      <c r="M1873" s="14"/>
    </row>
    <row r="1874" spans="1:25" x14ac:dyDescent="0.25">
      <c r="O1874"/>
      <c r="P1874"/>
      <c r="Q1874"/>
      <c r="R1874"/>
    </row>
    <row r="1875" spans="1:25" ht="23.25" x14ac:dyDescent="0.35">
      <c r="A1875" s="21" t="s">
        <v>0</v>
      </c>
      <c r="B1875" s="21">
        <f>IFERROR(VLOOKUP(C1875,'Data Transformation'!$L$6:$M$426,2,FALSE),"")</f>
        <v>78</v>
      </c>
      <c r="C1875" s="21">
        <f>C1851+1</f>
        <v>78</v>
      </c>
      <c r="D1875" s="21"/>
      <c r="E1875" s="21"/>
      <c r="F1875" s="21"/>
      <c r="G1875" s="21"/>
      <c r="H1875" s="22"/>
      <c r="I1875" s="22"/>
      <c r="J1875" s="22"/>
      <c r="K1875" s="21"/>
      <c r="L1875" s="21">
        <f>B1875</f>
        <v>78</v>
      </c>
      <c r="M1875" s="23">
        <f>INDEX('Data Transformation'!$O$4:$O$424,MATCH($B1875,'Data Transformation'!$M$4:$M$424,0),MATCH($M$2,'Data Transformation'!$O$3,0))</f>
        <v>11</v>
      </c>
      <c r="N1875" s="27">
        <f>IF('Input and Summary Results'!$J$16="minimum",'Bin Analysis'!X1876/(M1875-1),'Bin Analysis'!Y1875/('Bin Analysis'!M1875-1))</f>
        <v>0</v>
      </c>
      <c r="O1875" s="27">
        <f>IF(M1875=FALSE,NA(),(VLOOKUP(1,C1878:K1897,4,FALSE))/(M1875-1))</f>
        <v>0.8</v>
      </c>
      <c r="P1875" s="27">
        <f>IF(M1875=FALSE,NA(),SUM(J1878:J1897)/Weighting!$S$5)</f>
        <v>0.4</v>
      </c>
      <c r="Q1875" s="27">
        <f>IF(M1875=FALSE,NA(),SUM(K1878:K1897)/Weighting!$S$6)</f>
        <v>0.39130434782608697</v>
      </c>
      <c r="R1875" s="27">
        <f>IF(M1875=FALSE,NA(),(VLOOKUP(1,G1878:K1897,3,FALSE))/(M1875-1))</f>
        <v>0</v>
      </c>
      <c r="S1875" s="22" t="str">
        <f>IF(M1875=FALSE,NA(),IF(SUM(J1878:J1897)=2,"yes","no"))</f>
        <v>no</v>
      </c>
      <c r="X1875" s="2" cm="2">
        <f t="array" ref="X1875:X1876">FREQUENCY(IF('Data Transformation'!$B$425:$B$6424='Bin Analysis'!L1875,'Data Transformation'!$G$425:$G$6424),'Data Transformation'!$U$11)</f>
        <v>10</v>
      </c>
      <c r="Y1875" s="2" cm="2">
        <f t="array" ref="Y1875:Y1876">FREQUENCY(IF('Data Transformation'!$B$425:$B$6424='Bin Analysis'!L1875,'Data Transformation'!$G$425:$G$6424),'Data Transformation'!$U$12)</f>
        <v>2</v>
      </c>
    </row>
    <row r="1876" spans="1:25" x14ac:dyDescent="0.25">
      <c r="A1876" s="14" t="s">
        <v>67</v>
      </c>
      <c r="B1876" t="s">
        <v>47</v>
      </c>
      <c r="C1876" t="s">
        <v>5</v>
      </c>
      <c r="D1876" t="s">
        <v>100</v>
      </c>
      <c r="E1876" t="s">
        <v>101</v>
      </c>
      <c r="F1876" t="s">
        <v>102</v>
      </c>
      <c r="G1876" t="s">
        <v>70</v>
      </c>
      <c r="H1876" t="s">
        <v>31</v>
      </c>
      <c r="I1876" t="s">
        <v>32</v>
      </c>
      <c r="J1876" t="s">
        <v>46</v>
      </c>
      <c r="K1876" s="14" t="s">
        <v>45</v>
      </c>
      <c r="M1876" s="14"/>
      <c r="X1876" s="2">
        <v>0</v>
      </c>
      <c r="Y1876" s="2">
        <v>8</v>
      </c>
    </row>
    <row r="1877" spans="1:25" x14ac:dyDescent="0.25">
      <c r="A1877" s="32"/>
      <c r="D1877" t="b">
        <f>IF(C1877=1,'Data Transformation'!$G$3+0.5*'Data Transformation'!$W$25,IF(C1878=1,D1878-'Data Transformation'!$W$25,FALSE))</f>
        <v>0</v>
      </c>
      <c r="E1877" t="str">
        <f t="array" ref="E1877">IF(ISLOGICAL(D1877),"",FREQUENCY(IF('Data Transformation'!$B$425:$B$8425='Bin Analysis'!$B1875,'Data Transformation'!$G$425:$G$8425),D1877))</f>
        <v/>
      </c>
      <c r="F1877" t="str">
        <f>IF(ISLOGICAL(D1877),"",E1877-E1876)</f>
        <v/>
      </c>
      <c r="M1877" s="14"/>
    </row>
    <row r="1878" spans="1:25" x14ac:dyDescent="0.25">
      <c r="A1878" s="32">
        <f>IF(Weighting!$P$6&gt;0,B1878,"")</f>
        <v>0.32100000000000001</v>
      </c>
      <c r="B1878">
        <f>Weighting!$C$6</f>
        <v>0.32100000000000001</v>
      </c>
      <c r="C1878">
        <f>Weighting!$F$6</f>
        <v>0</v>
      </c>
      <c r="D1878" t="b">
        <f>IF(C1878=1,'Data Transformation'!$G$3+0.5*'Data Transformation'!$W$25,IF(C1879=1,D1879-'Data Transformation'!$W$25,FALSE))</f>
        <v>0</v>
      </c>
      <c r="E1878" t="str">
        <f t="array" ref="E1878">IF(ISLOGICAL(D1878),"",FREQUENCY(IF('Data Transformation'!$B$425:$B$8425='Bin Analysis'!$B1875,'Data Transformation'!$G$425:$G$8425),D1878))</f>
        <v/>
      </c>
      <c r="F1878" t="str">
        <f>IF(ISLOGICAL(D1878),"",E1878-E1877)</f>
        <v/>
      </c>
      <c r="G1878">
        <f>Weighting!$H$6</f>
        <v>1</v>
      </c>
      <c r="H1878">
        <f t="array" ref="H1878">FREQUENCY(IF('Data Transformation'!$B$4:$B$8425=B1875,'Data Transformation'!$G$4:$G$8425),'Bin Analysis'!$B1878)</f>
        <v>0</v>
      </c>
      <c r="I1878">
        <f>H1878-H1877</f>
        <v>0</v>
      </c>
      <c r="J1878">
        <f>IF(I1878=0,0,1)</f>
        <v>0</v>
      </c>
      <c r="K1878">
        <f>J1878*Weighting!$W$6</f>
        <v>0</v>
      </c>
      <c r="M1878" s="14"/>
    </row>
    <row r="1879" spans="1:25" x14ac:dyDescent="0.25">
      <c r="A1879" s="32">
        <f>IF(Weighting!$P$7&gt;0,B1879,"")</f>
        <v>0.45200000000000001</v>
      </c>
      <c r="B1879">
        <f>Weighting!$C$7</f>
        <v>0.45200000000000001</v>
      </c>
      <c r="C1879">
        <f>Weighting!$F$7</f>
        <v>0</v>
      </c>
      <c r="D1879" t="b">
        <f>IF(C1879=1,'Data Transformation'!$G$3+0.5*'Data Transformation'!$W$25,IF(C1880=1,D1880-'Data Transformation'!$W$25,FALSE))</f>
        <v>0</v>
      </c>
      <c r="E1879" t="str">
        <f t="array" ref="E1879">IF(ISLOGICAL(D1879),"",FREQUENCY(IF('Data Transformation'!$B$425:$B$8425='Bin Analysis'!$B1875,'Data Transformation'!$G$425:$G$8425),D1879))</f>
        <v/>
      </c>
      <c r="F1879" t="str">
        <f t="shared" ref="F1879:F1897" si="234">IF(ISLOGICAL(D1879),"",E1879-E1878)</f>
        <v/>
      </c>
      <c r="G1879">
        <f>Weighting!$H$7</f>
        <v>0</v>
      </c>
      <c r="H1879">
        <f t="array" ref="H1879">FREQUENCY(IF('Data Transformation'!$B$4:$B$8425=B1875,'Data Transformation'!$G$4:$G$8425),'Bin Analysis'!$B1879)</f>
        <v>0</v>
      </c>
      <c r="I1879">
        <f t="shared" ref="I1879:I1897" si="235">H1879-H1878</f>
        <v>0</v>
      </c>
      <c r="J1879">
        <f>IF(I1879=0,0,1)</f>
        <v>0</v>
      </c>
      <c r="K1879">
        <f>J1879*Weighting!$W$7</f>
        <v>0</v>
      </c>
      <c r="M1879" s="14"/>
    </row>
    <row r="1880" spans="1:25" x14ac:dyDescent="0.25">
      <c r="A1880" s="32">
        <f>IF(Weighting!$P$8&gt;0,B1880,"")</f>
        <v>0.58299999999999996</v>
      </c>
      <c r="B1880">
        <f>Weighting!$C$8</f>
        <v>0.58299999999999996</v>
      </c>
      <c r="C1880">
        <f>Weighting!$F$8</f>
        <v>0</v>
      </c>
      <c r="D1880" t="b">
        <f>IF(C1880=1,'Data Transformation'!$G$3+0.5*'Data Transformation'!$W$25,IF(C1881=1,D1881-'Data Transformation'!$W$25,FALSE))</f>
        <v>0</v>
      </c>
      <c r="E1880" t="str">
        <f t="array" ref="E1880">IF(ISLOGICAL(D1880),"",FREQUENCY(IF('Data Transformation'!$B$425:$B$8425='Bin Analysis'!$B1875,'Data Transformation'!$G$425:$G$8425),D1880))</f>
        <v/>
      </c>
      <c r="F1880" t="str">
        <f t="shared" si="234"/>
        <v/>
      </c>
      <c r="G1880">
        <f>Weighting!$H$8</f>
        <v>0</v>
      </c>
      <c r="H1880">
        <f t="array" ref="H1880">FREQUENCY(IF('Data Transformation'!$B$4:$B$8425=B1875,'Data Transformation'!$G$4:$G$8425),'Bin Analysis'!$B1880)</f>
        <v>0</v>
      </c>
      <c r="I1880">
        <f t="shared" si="235"/>
        <v>0</v>
      </c>
      <c r="J1880">
        <f t="shared" ref="J1880:J1897" si="236">IF(I1880=0,0,1)</f>
        <v>0</v>
      </c>
      <c r="K1880">
        <f>J1880*Weighting!$W$8</f>
        <v>0</v>
      </c>
      <c r="M1880" s="14"/>
    </row>
    <row r="1881" spans="1:25" x14ac:dyDescent="0.25">
      <c r="A1881" s="32">
        <f>IF(Weighting!$P$9&gt;0,B1881,"")</f>
        <v>0.71399999999999997</v>
      </c>
      <c r="B1881" s="50">
        <f>Weighting!$C$9</f>
        <v>0.71399999999999997</v>
      </c>
      <c r="C1881">
        <f>Weighting!$F$9</f>
        <v>0</v>
      </c>
      <c r="D1881" t="b">
        <f>IF(C1881=1,'Data Transformation'!$G$3+0.5*'Data Transformation'!$W$25,IF(C1882=1,D1882-'Data Transformation'!$W$25,FALSE))</f>
        <v>0</v>
      </c>
      <c r="E1881" t="str">
        <f t="array" ref="E1881">IF(ISLOGICAL(D1881),"",FREQUENCY(IF('Data Transformation'!$B$425:$B$8425='Bin Analysis'!$B1875,'Data Transformation'!$G$425:$G$8425),D1881))</f>
        <v/>
      </c>
      <c r="F1881" t="str">
        <f t="shared" si="234"/>
        <v/>
      </c>
      <c r="G1881">
        <f>Weighting!$H$9</f>
        <v>0</v>
      </c>
      <c r="H1881">
        <f t="array" ref="H1881">FREQUENCY(IF('Data Transformation'!$B$4:$B$8425=B1875,'Data Transformation'!$G$4:$G$8425),'Bin Analysis'!$B1881)</f>
        <v>1</v>
      </c>
      <c r="I1881">
        <f t="shared" si="235"/>
        <v>1</v>
      </c>
      <c r="J1881">
        <f t="shared" si="236"/>
        <v>1</v>
      </c>
      <c r="K1881">
        <f>J1881*Weighting!$W$9</f>
        <v>3</v>
      </c>
      <c r="M1881" s="14"/>
    </row>
    <row r="1882" spans="1:25" x14ac:dyDescent="0.25">
      <c r="A1882" s="32">
        <f>IF(Weighting!$P$10&gt;0,B1882,"")</f>
        <v>0.84499999999999997</v>
      </c>
      <c r="B1882">
        <f>Weighting!$C$10</f>
        <v>0.84499999999999997</v>
      </c>
      <c r="C1882">
        <f>Weighting!$F$10</f>
        <v>0</v>
      </c>
      <c r="D1882" t="b">
        <f>IF(C1882=1,'Data Transformation'!$G$3+0.5*'Data Transformation'!$W$25,IF(C1883=1,D1883-'Data Transformation'!$W$25,FALSE))</f>
        <v>0</v>
      </c>
      <c r="E1882" t="str">
        <f t="array" ref="E1882">IF(ISLOGICAL(D1882),"",FREQUENCY(IF('Data Transformation'!$B$425:$B$8425='Bin Analysis'!$B1875,'Data Transformation'!$G$425:$G$8425),D1882))</f>
        <v/>
      </c>
      <c r="F1882" t="str">
        <f t="shared" si="234"/>
        <v/>
      </c>
      <c r="G1882">
        <f>Weighting!$H$10</f>
        <v>0</v>
      </c>
      <c r="H1882">
        <f t="array" ref="H1882">FREQUENCY(IF('Data Transformation'!$B$4:$B$8425=B1875,'Data Transformation'!$G$4:$G$8425),'Bin Analysis'!$B1882)</f>
        <v>2</v>
      </c>
      <c r="I1882">
        <f t="shared" si="235"/>
        <v>1</v>
      </c>
      <c r="J1882">
        <f t="shared" si="236"/>
        <v>1</v>
      </c>
      <c r="K1882">
        <f>J1882*Weighting!$W$10</f>
        <v>3</v>
      </c>
      <c r="M1882" s="14"/>
    </row>
    <row r="1883" spans="1:25" x14ac:dyDescent="0.25">
      <c r="A1883" s="32">
        <f>IF(Weighting!$P$11&gt;0,B1883,"")</f>
        <v>0.97599999999999998</v>
      </c>
      <c r="B1883">
        <f>Weighting!$C$11</f>
        <v>0.97599999999999998</v>
      </c>
      <c r="C1883">
        <f>Weighting!$F$11</f>
        <v>0</v>
      </c>
      <c r="D1883">
        <f>IF(C1883=1,'Data Transformation'!$G$3+0.5*'Data Transformation'!$W$25,IF(C1884=1,D1884-'Data Transformation'!$W$25,FALSE))</f>
        <v>0.86899999999999999</v>
      </c>
      <c r="E1883">
        <f t="array" ref="E1883">IF(ISLOGICAL(D1883),"",FREQUENCY(IF('Data Transformation'!$B$425:$B$8425='Bin Analysis'!$B1875,'Data Transformation'!$G$425:$G$8425),D1883))</f>
        <v>2</v>
      </c>
      <c r="F1883" t="e">
        <f t="shared" si="234"/>
        <v>#VALUE!</v>
      </c>
      <c r="G1883">
        <f>Weighting!$H$11</f>
        <v>0</v>
      </c>
      <c r="H1883">
        <f t="array" ref="H1883">FREQUENCY(IF('Data Transformation'!$B$4:$B$8425=B1875,'Data Transformation'!$G$4:$G$8425),'Bin Analysis'!$B1883)</f>
        <v>5</v>
      </c>
      <c r="I1883">
        <f t="shared" si="235"/>
        <v>3</v>
      </c>
      <c r="J1883">
        <f t="shared" si="236"/>
        <v>1</v>
      </c>
      <c r="K1883">
        <f>J1883*Weighting!$W$11</f>
        <v>2</v>
      </c>
      <c r="M1883" s="14"/>
    </row>
    <row r="1884" spans="1:25" x14ac:dyDescent="0.25">
      <c r="A1884" s="32">
        <f>IF(Weighting!$P$12&gt;0,B1884,"")</f>
        <v>1.107</v>
      </c>
      <c r="B1884">
        <f>Weighting!$C$12</f>
        <v>1.107</v>
      </c>
      <c r="C1884">
        <f>Weighting!$F$12</f>
        <v>1</v>
      </c>
      <c r="D1884">
        <f>IF(C1884=1,'Data Transformation'!$G$3+0.5*'Data Transformation'!$W$25,IF(C1885=1,D1885-'Data Transformation'!$W$25,FALSE))</f>
        <v>1.131</v>
      </c>
      <c r="E1884">
        <f t="array" ref="E1884">IF(ISLOGICAL(D1884),"",FREQUENCY(IF('Data Transformation'!$B$425:$B$8425='Bin Analysis'!$B1875,'Data Transformation'!$G$425:$G$8425),D1884))</f>
        <v>10</v>
      </c>
      <c r="F1884">
        <f t="shared" si="234"/>
        <v>8</v>
      </c>
      <c r="G1884">
        <f>Weighting!$H$12</f>
        <v>0</v>
      </c>
      <c r="H1884">
        <f t="array" ref="H1884">FREQUENCY(IF('Data Transformation'!$B$4:$B$8425=B1875,'Data Transformation'!$G$4:$G$8425),'Bin Analysis'!$B1884)</f>
        <v>11</v>
      </c>
      <c r="I1884">
        <f t="shared" si="235"/>
        <v>6</v>
      </c>
      <c r="J1884">
        <f t="shared" si="236"/>
        <v>1</v>
      </c>
      <c r="K1884">
        <f>J1884*Weighting!$W$12</f>
        <v>1</v>
      </c>
      <c r="M1884" s="14"/>
    </row>
    <row r="1885" spans="1:25" x14ac:dyDescent="0.25">
      <c r="A1885" s="32">
        <f>IF(Weighting!$P$13&gt;0,B1885,"")</f>
        <v>1.238</v>
      </c>
      <c r="B1885">
        <f>Weighting!$C$13</f>
        <v>1.238</v>
      </c>
      <c r="C1885">
        <f>Weighting!$F$13</f>
        <v>0</v>
      </c>
      <c r="D1885" t="b">
        <f>IF(C1885=1,'Data Transformation'!$G$3+0.5*'Data Transformation'!$W$25,IF(C1886=1,D1886-'Data Transformation'!$W$25,FALSE))</f>
        <v>0</v>
      </c>
      <c r="E1885" t="str">
        <f t="array" ref="E1885">IF(ISLOGICAL(D1885),"",FREQUENCY(IF('Data Transformation'!$B$425:$B$8425='Bin Analysis'!$B1875,'Data Transformation'!$G$425:$G$8425),D1885))</f>
        <v/>
      </c>
      <c r="F1885" t="str">
        <f t="shared" si="234"/>
        <v/>
      </c>
      <c r="G1885">
        <f>Weighting!$H$13</f>
        <v>0</v>
      </c>
      <c r="H1885">
        <f t="array" ref="H1885">FREQUENCY(IF('Data Transformation'!$B$4:$B$8425=B1875,'Data Transformation'!$G$4:$G$8425),'Bin Analysis'!$B1885)</f>
        <v>11</v>
      </c>
      <c r="I1885">
        <f t="shared" si="235"/>
        <v>0</v>
      </c>
      <c r="J1885">
        <f t="shared" si="236"/>
        <v>0</v>
      </c>
      <c r="K1885">
        <f>J1885*Weighting!$W$13</f>
        <v>0</v>
      </c>
      <c r="M1885" s="14"/>
    </row>
    <row r="1886" spans="1:25" x14ac:dyDescent="0.25">
      <c r="A1886" s="32">
        <f>IF(Weighting!$P$14&gt;0,B1886,"")</f>
        <v>1.369</v>
      </c>
      <c r="B1886">
        <f>Weighting!$C$14</f>
        <v>1.369</v>
      </c>
      <c r="C1886">
        <f>Weighting!$F$14</f>
        <v>0</v>
      </c>
      <c r="D1886" t="b">
        <f>IF(C1886=1,'Data Transformation'!$G$3+0.5*'Data Transformation'!$W$25,IF(C1887=1,D1887-'Data Transformation'!$W$25,FALSE))</f>
        <v>0</v>
      </c>
      <c r="E1886" t="str">
        <f t="array" ref="E1886">IF(ISLOGICAL(D1886),"",FREQUENCY(IF('Data Transformation'!$B$425:$B$8425='Bin Analysis'!$B1875,'Data Transformation'!$G$425:$G$8425),D1886))</f>
        <v/>
      </c>
      <c r="F1886" t="str">
        <f t="shared" si="234"/>
        <v/>
      </c>
      <c r="G1886">
        <f>Weighting!$H$14</f>
        <v>0</v>
      </c>
      <c r="H1886">
        <f t="array" ref="H1886">FREQUENCY(IF('Data Transformation'!$B$4:$B$8425=B1875,'Data Transformation'!$G$4:$G$8425),'Bin Analysis'!$B1886)</f>
        <v>11</v>
      </c>
      <c r="I1886">
        <f t="shared" si="235"/>
        <v>0</v>
      </c>
      <c r="J1886">
        <f t="shared" si="236"/>
        <v>0</v>
      </c>
      <c r="K1886">
        <f>J1886*Weighting!$W$14</f>
        <v>0</v>
      </c>
      <c r="M1886" s="14"/>
    </row>
    <row r="1887" spans="1:25" x14ac:dyDescent="0.25">
      <c r="A1887" s="32">
        <f>IF(Weighting!$P$15&gt;0,B1887,"")</f>
        <v>1.5000009999999999</v>
      </c>
      <c r="B1887">
        <f>Weighting!$C$15</f>
        <v>1.5000009999999999</v>
      </c>
      <c r="C1887">
        <f>Weighting!$F$15</f>
        <v>0</v>
      </c>
      <c r="D1887" t="b">
        <f>IF(C1887=1,'Data Transformation'!$G$3+0.5*'Data Transformation'!$W$25,IF(C1888=1,D1888-'Data Transformation'!$W$25,FALSE))</f>
        <v>0</v>
      </c>
      <c r="E1887" t="str">
        <f t="array" ref="E1887">IF(ISLOGICAL(D1887),"",FREQUENCY(IF('Data Transformation'!$B$425:$B$8425='Bin Analysis'!$B1875,'Data Transformation'!$G$425:$G$8425),D1887))</f>
        <v/>
      </c>
      <c r="F1887" t="str">
        <f t="shared" si="234"/>
        <v/>
      </c>
      <c r="G1887">
        <f>Weighting!$H$15</f>
        <v>0</v>
      </c>
      <c r="H1887">
        <f t="array" ref="H1887">FREQUENCY(IF('Data Transformation'!$B$4:$B$8425=B1875,'Data Transformation'!$G$4:$G$8425),'Bin Analysis'!$B1887)</f>
        <v>11</v>
      </c>
      <c r="I1887">
        <f t="shared" si="235"/>
        <v>0</v>
      </c>
      <c r="J1887">
        <f t="shared" si="236"/>
        <v>0</v>
      </c>
      <c r="K1887">
        <f>J1887*Weighting!$W$15</f>
        <v>0</v>
      </c>
      <c r="M1887" s="14"/>
    </row>
    <row r="1888" spans="1:25" x14ac:dyDescent="0.25">
      <c r="A1888" s="32" t="str">
        <f>IF(Weighting!$P$16&gt;0,B1888,"")</f>
        <v/>
      </c>
      <c r="B1888">
        <f>Weighting!$C$16</f>
        <v>1.631</v>
      </c>
      <c r="C1888">
        <f>Weighting!$F$16</f>
        <v>0</v>
      </c>
      <c r="D1888" t="b">
        <f>IF(C1888=1,'Data Transformation'!$G$3+0.5*'Data Transformation'!$W$25,IF(C1889=1,D1889-'Data Transformation'!$W$25,FALSE))</f>
        <v>0</v>
      </c>
      <c r="E1888" t="str">
        <f t="array" ref="E1888">IF(ISLOGICAL(D1888),"",FREQUENCY(IF('Data Transformation'!$B$425:$B$8425='Bin Analysis'!$B1875,'Data Transformation'!$G$425:$G$8425),D1888))</f>
        <v/>
      </c>
      <c r="F1888" t="str">
        <f t="shared" si="234"/>
        <v/>
      </c>
      <c r="G1888">
        <f>Weighting!$H$16</f>
        <v>0</v>
      </c>
      <c r="H1888">
        <f t="array" ref="H1888">FREQUENCY(IF('Data Transformation'!$B$4:$B$8425=B1875,'Data Transformation'!$G$4:$G$8425),'Bin Analysis'!$B1888)</f>
        <v>11</v>
      </c>
      <c r="I1888">
        <f t="shared" si="235"/>
        <v>0</v>
      </c>
      <c r="J1888">
        <f t="shared" si="236"/>
        <v>0</v>
      </c>
      <c r="K1888">
        <f>J1888*Weighting!$W$16</f>
        <v>0</v>
      </c>
      <c r="M1888" s="14"/>
    </row>
    <row r="1889" spans="1:25" x14ac:dyDescent="0.25">
      <c r="A1889" s="32" t="str">
        <f>IF(Weighting!$P$17&gt;0,B1889,"")</f>
        <v/>
      </c>
      <c r="B1889">
        <f>Weighting!$C$17</f>
        <v>1.762</v>
      </c>
      <c r="C1889">
        <f>Weighting!$F$17</f>
        <v>0</v>
      </c>
      <c r="D1889" t="b">
        <f>IF(C1889=1,'Data Transformation'!$G$3+0.5*'Data Transformation'!$W$25,IF(C1890=1,D1890-'Data Transformation'!$W$25,FALSE))</f>
        <v>0</v>
      </c>
      <c r="E1889" t="str">
        <f t="array" ref="E1889">IF(ISLOGICAL(D1889),"",FREQUENCY(IF('Data Transformation'!$B$425:$B$8425='Bin Analysis'!$B1875,'Data Transformation'!$G$425:$G$8425),D1889))</f>
        <v/>
      </c>
      <c r="F1889" t="str">
        <f t="shared" si="234"/>
        <v/>
      </c>
      <c r="G1889">
        <f>Weighting!$H$17</f>
        <v>0</v>
      </c>
      <c r="H1889">
        <f t="array" ref="H1889">FREQUENCY(IF('Data Transformation'!$B$4:$B$8425=B1875,'Data Transformation'!$G$4:$G$8425),'Bin Analysis'!$B1889)</f>
        <v>11</v>
      </c>
      <c r="I1889">
        <f t="shared" si="235"/>
        <v>0</v>
      </c>
      <c r="J1889">
        <f t="shared" si="236"/>
        <v>0</v>
      </c>
      <c r="K1889">
        <f>J1889*Weighting!$W$17</f>
        <v>0</v>
      </c>
      <c r="M1889" s="14"/>
    </row>
    <row r="1890" spans="1:25" x14ac:dyDescent="0.25">
      <c r="A1890" s="32" t="str">
        <f>IF(Weighting!$P$18&gt;0,B1890,"")</f>
        <v/>
      </c>
      <c r="B1890">
        <f>Weighting!$C$18</f>
        <v>1.893</v>
      </c>
      <c r="C1890">
        <f>Weighting!$F$18</f>
        <v>0</v>
      </c>
      <c r="D1890" t="b">
        <f>IF(C1890=1,'Data Transformation'!$G$3+0.5*'Data Transformation'!$W$25,IF(C1891=1,D1891-'Data Transformation'!$W$25,FALSE))</f>
        <v>0</v>
      </c>
      <c r="E1890" t="str">
        <f t="array" ref="E1890">IF(ISLOGICAL(D1890),"",FREQUENCY(IF('Data Transformation'!$B$425:$B$8425='Bin Analysis'!$B1875,'Data Transformation'!$G$425:$G$8425),D1890))</f>
        <v/>
      </c>
      <c r="F1890" t="str">
        <f t="shared" si="234"/>
        <v/>
      </c>
      <c r="G1890">
        <f>Weighting!$H$18</f>
        <v>0</v>
      </c>
      <c r="H1890">
        <f t="array" ref="H1890">FREQUENCY(IF('Data Transformation'!$B$4:$B$8425=B1875,'Data Transformation'!$G$4:$G$8425),'Bin Analysis'!$B1890)</f>
        <v>11</v>
      </c>
      <c r="I1890">
        <f t="shared" si="235"/>
        <v>0</v>
      </c>
      <c r="J1890">
        <f t="shared" si="236"/>
        <v>0</v>
      </c>
      <c r="K1890">
        <f>J1890*Weighting!$W$18</f>
        <v>0</v>
      </c>
      <c r="M1890" s="14"/>
    </row>
    <row r="1891" spans="1:25" x14ac:dyDescent="0.25">
      <c r="A1891" s="32" t="str">
        <f>IF(Weighting!$P$19&gt;0,B1891,"")</f>
        <v/>
      </c>
      <c r="B1891">
        <f>Weighting!$C$19</f>
        <v>2.024</v>
      </c>
      <c r="C1891">
        <f>Weighting!$F$19</f>
        <v>0</v>
      </c>
      <c r="D1891" t="b">
        <f>IF(C1891=1,'Data Transformation'!$G$3+0.5*'Data Transformation'!$W$25,IF(C1892=1,D1892-'Data Transformation'!$W$25,FALSE))</f>
        <v>0</v>
      </c>
      <c r="E1891" t="str">
        <f t="array" ref="E1891">IF(ISLOGICAL(D1891),"",FREQUENCY(IF('Data Transformation'!$B$425:$B$8425='Bin Analysis'!$B1875,'Data Transformation'!$G$425:$G$8425),D1891))</f>
        <v/>
      </c>
      <c r="F1891" t="str">
        <f t="shared" si="234"/>
        <v/>
      </c>
      <c r="G1891">
        <f>Weighting!$H$19</f>
        <v>0</v>
      </c>
      <c r="H1891">
        <f t="array" ref="H1891">FREQUENCY(IF('Data Transformation'!$B$4:$B$8425=B1875,'Data Transformation'!$G$4:$G$8425),'Bin Analysis'!$B1891)</f>
        <v>11</v>
      </c>
      <c r="I1891">
        <f t="shared" si="235"/>
        <v>0</v>
      </c>
      <c r="J1891">
        <f t="shared" si="236"/>
        <v>0</v>
      </c>
      <c r="K1891">
        <f>J1891*Weighting!$W$19</f>
        <v>0</v>
      </c>
      <c r="M1891" s="14"/>
    </row>
    <row r="1892" spans="1:25" x14ac:dyDescent="0.25">
      <c r="A1892" s="32" t="str">
        <f>IF(Weighting!$P$20&gt;0,B1892,"")</f>
        <v/>
      </c>
      <c r="B1892">
        <f>Weighting!$C$20</f>
        <v>2.1550000000000002</v>
      </c>
      <c r="C1892">
        <f>Weighting!$F$20</f>
        <v>0</v>
      </c>
      <c r="D1892" t="b">
        <f>IF(C1892=1,'Data Transformation'!$G$3+0.5*'Data Transformation'!$W$25,IF(C1893=1,D1893-'Data Transformation'!$W$25,FALSE))</f>
        <v>0</v>
      </c>
      <c r="E1892" t="str">
        <f t="array" ref="E1892">IF(ISLOGICAL(D1892),"",FREQUENCY(IF('Data Transformation'!$B$425:$B$8425='Bin Analysis'!$B1875,'Data Transformation'!$G$425:$G$8425),D1892))</f>
        <v/>
      </c>
      <c r="F1892" t="str">
        <f t="shared" si="234"/>
        <v/>
      </c>
      <c r="G1892">
        <f>Weighting!$H$20</f>
        <v>0</v>
      </c>
      <c r="H1892">
        <f t="array" ref="H1892">FREQUENCY(IF('Data Transformation'!$B$4:$B$8425=B1875,'Data Transformation'!$G$4:$G$8425),'Bin Analysis'!$B1892)</f>
        <v>11</v>
      </c>
      <c r="I1892">
        <f t="shared" si="235"/>
        <v>0</v>
      </c>
      <c r="J1892">
        <f t="shared" si="236"/>
        <v>0</v>
      </c>
      <c r="K1892">
        <f>J1892*Weighting!$W$20</f>
        <v>0</v>
      </c>
      <c r="M1892" s="14"/>
    </row>
    <row r="1893" spans="1:25" x14ac:dyDescent="0.25">
      <c r="A1893" s="32" t="str">
        <f>IF(Weighting!$P$21&gt;0,B1893,"")</f>
        <v/>
      </c>
      <c r="B1893">
        <f>Weighting!$C$21</f>
        <v>2.2860000000000005</v>
      </c>
      <c r="C1893">
        <f>Weighting!$F$21</f>
        <v>0</v>
      </c>
      <c r="D1893" t="b">
        <f>IF(C1893=1,'Data Transformation'!$G$3+0.5*'Data Transformation'!$W$25,IF(C1894=1,D1894-'Data Transformation'!$W$25,FALSE))</f>
        <v>0</v>
      </c>
      <c r="E1893" t="str">
        <f t="array" ref="E1893">IF(ISLOGICAL(D1893),"",FREQUENCY(IF('Data Transformation'!$B$425:$B$8425='Bin Analysis'!$B1875,'Data Transformation'!$G$425:$G$8425),D1893))</f>
        <v/>
      </c>
      <c r="F1893" t="str">
        <f t="shared" si="234"/>
        <v/>
      </c>
      <c r="G1893">
        <f>Weighting!$H$21</f>
        <v>0</v>
      </c>
      <c r="H1893">
        <f t="array" ref="H1893">FREQUENCY(IF('Data Transformation'!$B$4:$B$8425=B1875,'Data Transformation'!$G$4:$G$8425),'Bin Analysis'!$B1893)</f>
        <v>11</v>
      </c>
      <c r="I1893">
        <f t="shared" si="235"/>
        <v>0</v>
      </c>
      <c r="J1893">
        <f t="shared" si="236"/>
        <v>0</v>
      </c>
      <c r="K1893">
        <f>J1893*Weighting!$W$21</f>
        <v>0</v>
      </c>
      <c r="M1893" s="14"/>
    </row>
    <row r="1894" spans="1:25" x14ac:dyDescent="0.25">
      <c r="A1894" s="32" t="str">
        <f>IF(Weighting!$P$22&gt;0,B1894,"")</f>
        <v/>
      </c>
      <c r="B1894">
        <f>Weighting!$C$22</f>
        <v>2.4170000000000007</v>
      </c>
      <c r="C1894">
        <f>Weighting!$F$22</f>
        <v>0</v>
      </c>
      <c r="D1894" t="b">
        <f>IF(C1894=1,'Data Transformation'!$G$3+0.5*'Data Transformation'!$W$25,IF(C1895=1,D1895-'Data Transformation'!$W$25,FALSE))</f>
        <v>0</v>
      </c>
      <c r="E1894" t="str">
        <f t="array" ref="E1894">IF(ISLOGICAL(D1894),"",FREQUENCY(IF('Data Transformation'!$B$425:$B$8425='Bin Analysis'!$B1875,'Data Transformation'!$G$425:$G$8425),D1894))</f>
        <v/>
      </c>
      <c r="F1894" t="str">
        <f t="shared" si="234"/>
        <v/>
      </c>
      <c r="G1894">
        <f>Weighting!$H$22</f>
        <v>0</v>
      </c>
      <c r="H1894">
        <f t="array" ref="H1894">FREQUENCY(IF('Data Transformation'!$B$4:$B$8425=B1875,'Data Transformation'!$G$4:$G$8425),'Bin Analysis'!$B1894)</f>
        <v>11</v>
      </c>
      <c r="I1894">
        <f t="shared" si="235"/>
        <v>0</v>
      </c>
      <c r="J1894">
        <f t="shared" si="236"/>
        <v>0</v>
      </c>
      <c r="K1894">
        <f>J1894*Weighting!$W$22</f>
        <v>0</v>
      </c>
      <c r="M1894" s="14"/>
    </row>
    <row r="1895" spans="1:25" x14ac:dyDescent="0.25">
      <c r="A1895" s="32" t="str">
        <f>IF(Weighting!$P$23&gt;0,B1895,"")</f>
        <v/>
      </c>
      <c r="B1895">
        <f>Weighting!$C$23</f>
        <v>2.5480000000000009</v>
      </c>
      <c r="C1895">
        <f>Weighting!$F$23</f>
        <v>0</v>
      </c>
      <c r="D1895" t="b">
        <f>IF(C1895=1,'Data Transformation'!$G$3+0.5*'Data Transformation'!$W$25,IF(C1896=1,D1896-'Data Transformation'!$W$25,FALSE))</f>
        <v>0</v>
      </c>
      <c r="E1895" t="str">
        <f t="array" ref="E1895">IF(ISLOGICAL(D1895),"",FREQUENCY(IF('Data Transformation'!$B$425:$B$8425='Bin Analysis'!$B1875,'Data Transformation'!$G$425:$G$8425),D1895))</f>
        <v/>
      </c>
      <c r="F1895" t="str">
        <f t="shared" si="234"/>
        <v/>
      </c>
      <c r="G1895">
        <f>Weighting!$H$23</f>
        <v>0</v>
      </c>
      <c r="H1895">
        <f t="array" ref="H1895">FREQUENCY(IF('Data Transformation'!$B$4:$B$8425=B1875,'Data Transformation'!$G$4:$G$8425),'Bin Analysis'!$B1895)</f>
        <v>11</v>
      </c>
      <c r="I1895">
        <f t="shared" si="235"/>
        <v>0</v>
      </c>
      <c r="J1895">
        <f t="shared" si="236"/>
        <v>0</v>
      </c>
      <c r="K1895">
        <f>J1895*Weighting!$W$23</f>
        <v>0</v>
      </c>
      <c r="M1895" s="14"/>
    </row>
    <row r="1896" spans="1:25" x14ac:dyDescent="0.25">
      <c r="A1896" s="32" t="str">
        <f>IF(Weighting!$P$24&gt;0,B1896,"")</f>
        <v/>
      </c>
      <c r="B1896">
        <f>Weighting!$C$24</f>
        <v>2.6790000000000012</v>
      </c>
      <c r="C1896">
        <f>Weighting!$F$24</f>
        <v>0</v>
      </c>
      <c r="D1896" t="b">
        <f>IF(C1896=1,'Data Transformation'!$G$3+0.5*'Data Transformation'!$W$25,IF(C1897=1,D1897-'Data Transformation'!$W$25,FALSE))</f>
        <v>0</v>
      </c>
      <c r="E1896" t="str">
        <f t="array" ref="E1896">IF(ISLOGICAL(D1896),"",FREQUENCY(IF('Data Transformation'!$B$425:$B$8425='Bin Analysis'!$B1875,'Data Transformation'!$G$425:$G$8425),D1896))</f>
        <v/>
      </c>
      <c r="F1896" t="str">
        <f t="shared" si="234"/>
        <v/>
      </c>
      <c r="G1896">
        <f>Weighting!$H$24</f>
        <v>0</v>
      </c>
      <c r="H1896">
        <f t="array" ref="H1896">FREQUENCY(IF('Data Transformation'!$B$4:$B$8425=B1875,'Data Transformation'!$G$4:$G$8425),'Bin Analysis'!$B1896)</f>
        <v>11</v>
      </c>
      <c r="I1896">
        <f t="shared" si="235"/>
        <v>0</v>
      </c>
      <c r="J1896">
        <f t="shared" si="236"/>
        <v>0</v>
      </c>
      <c r="K1896">
        <f>J1896*Weighting!$W$24</f>
        <v>0</v>
      </c>
      <c r="M1896" s="14"/>
    </row>
    <row r="1897" spans="1:25" x14ac:dyDescent="0.25">
      <c r="A1897" s="32" t="str">
        <f>IF(Weighting!$P$25&gt;0,B1897,"")</f>
        <v/>
      </c>
      <c r="B1897">
        <f>Weighting!$C$25</f>
        <v>2.8100000000000014</v>
      </c>
      <c r="C1897">
        <f>Weighting!$F$25</f>
        <v>0</v>
      </c>
      <c r="D1897" t="b">
        <f>IF(C1897=1,'Data Transformation'!$G$3+0.5*'Data Transformation'!$W$25,IF(C1898=1,D1898-'Data Transformation'!$W$25,FALSE))</f>
        <v>0</v>
      </c>
      <c r="E1897" t="str">
        <f t="array" ref="E1897">IF(ISLOGICAL(D1897),"",FREQUENCY(IF('Data Transformation'!$B$425:$B$8425='Bin Analysis'!$B1875,'Data Transformation'!$G$425:$G$8425),D1897))</f>
        <v/>
      </c>
      <c r="F1897" t="str">
        <f t="shared" si="234"/>
        <v/>
      </c>
      <c r="G1897">
        <f>Weighting!$H$25</f>
        <v>0</v>
      </c>
      <c r="H1897">
        <f t="array" ref="H1897">FREQUENCY(IF('Data Transformation'!$B$4:$B$8425=B1875,'Data Transformation'!$G$4:$G$8425),'Bin Analysis'!$B1897)</f>
        <v>11</v>
      </c>
      <c r="I1897">
        <f t="shared" si="235"/>
        <v>0</v>
      </c>
      <c r="J1897">
        <f t="shared" si="236"/>
        <v>0</v>
      </c>
      <c r="K1897">
        <f>J1897*Weighting!$W$25</f>
        <v>0</v>
      </c>
      <c r="M1897" s="14"/>
    </row>
    <row r="1898" spans="1:25" x14ac:dyDescent="0.25">
      <c r="O1898"/>
      <c r="P1898"/>
      <c r="Q1898"/>
      <c r="R1898"/>
    </row>
    <row r="1899" spans="1:25" ht="23.25" x14ac:dyDescent="0.35">
      <c r="A1899" s="21" t="s">
        <v>0</v>
      </c>
      <c r="B1899" s="21">
        <f>IFERROR(VLOOKUP(C1899,'Data Transformation'!$L$6:$M$426,2,FALSE),"")</f>
        <v>79</v>
      </c>
      <c r="C1899" s="21">
        <f>C1875+1</f>
        <v>79</v>
      </c>
      <c r="D1899" s="21"/>
      <c r="E1899" s="21"/>
      <c r="F1899" s="21"/>
      <c r="G1899" s="21"/>
      <c r="H1899" s="22"/>
      <c r="I1899" s="22"/>
      <c r="J1899" s="22"/>
      <c r="K1899" s="21"/>
      <c r="L1899" s="21">
        <f>B1899</f>
        <v>79</v>
      </c>
      <c r="M1899" s="23">
        <f>INDEX('Data Transformation'!$O$4:$O$424,MATCH($B1899,'Data Transformation'!$M$4:$M$424,0),MATCH($M$2,'Data Transformation'!$O$3,0))</f>
        <v>20</v>
      </c>
      <c r="N1899" s="27">
        <f>IF('Input and Summary Results'!$J$16="minimum",'Bin Analysis'!X1900/(M1899-1),'Bin Analysis'!Y1899/('Bin Analysis'!M1899-1))</f>
        <v>0</v>
      </c>
      <c r="O1899" s="27">
        <f>IF(M1899=FALSE,NA(),(VLOOKUP(1,C1902:K1921,4,FALSE))/(M1899-1))</f>
        <v>0</v>
      </c>
      <c r="P1899" s="27">
        <f>IF(M1899=FALSE,NA(),SUM(J1902:J1921)/Weighting!$S$5)</f>
        <v>0.3</v>
      </c>
      <c r="Q1899" s="27">
        <f>IF(M1899=FALSE,NA(),SUM(K1902:K1921)/Weighting!$S$6)</f>
        <v>0.17391304347826086</v>
      </c>
      <c r="R1899" s="27">
        <f>IF(M1899=FALSE,NA(),(VLOOKUP(1,G1902:K1921,3,FALSE))/(M1899-1))</f>
        <v>0.94736842105263153</v>
      </c>
      <c r="S1899" s="22" t="str">
        <f>IF(M1899=FALSE,NA(),IF(SUM(J1902:J1921)=2,"yes","no"))</f>
        <v>no</v>
      </c>
      <c r="X1899" s="2" cm="2">
        <f t="array" ref="X1899:X1900">FREQUENCY(IF('Data Transformation'!$B$425:$B$6424='Bin Analysis'!L1899,'Data Transformation'!$G$425:$G$6424),'Data Transformation'!$U$11)</f>
        <v>19</v>
      </c>
      <c r="Y1899" s="2" cm="2">
        <f t="array" ref="Y1899:Y1900">FREQUENCY(IF('Data Transformation'!$B$425:$B$6424='Bin Analysis'!L1899,'Data Transformation'!$G$425:$G$6424),'Data Transformation'!$U$12)</f>
        <v>19</v>
      </c>
    </row>
    <row r="1900" spans="1:25" x14ac:dyDescent="0.25">
      <c r="A1900" s="14" t="s">
        <v>67</v>
      </c>
      <c r="B1900" t="s">
        <v>47</v>
      </c>
      <c r="C1900" t="s">
        <v>5</v>
      </c>
      <c r="D1900" t="s">
        <v>100</v>
      </c>
      <c r="E1900" t="s">
        <v>101</v>
      </c>
      <c r="F1900" t="s">
        <v>102</v>
      </c>
      <c r="G1900" t="s">
        <v>70</v>
      </c>
      <c r="H1900" t="s">
        <v>31</v>
      </c>
      <c r="I1900" t="s">
        <v>32</v>
      </c>
      <c r="J1900" t="s">
        <v>46</v>
      </c>
      <c r="K1900" s="14" t="s">
        <v>45</v>
      </c>
      <c r="M1900" s="14"/>
      <c r="X1900" s="2">
        <v>0</v>
      </c>
      <c r="Y1900" s="2">
        <v>0</v>
      </c>
    </row>
    <row r="1901" spans="1:25" x14ac:dyDescent="0.25">
      <c r="A1901" s="32"/>
      <c r="D1901" t="b">
        <f>IF(C1901=1,'Data Transformation'!$G$3+0.5*'Data Transformation'!$W$25,IF(C1902=1,D1902-'Data Transformation'!$W$25,FALSE))</f>
        <v>0</v>
      </c>
      <c r="E1901" t="str">
        <f t="array" ref="E1901">IF(ISLOGICAL(D1901),"",FREQUENCY(IF('Data Transformation'!$B$425:$B$8425='Bin Analysis'!$B1899,'Data Transformation'!$G$425:$G$8425),D1901))</f>
        <v/>
      </c>
      <c r="F1901" t="str">
        <f>IF(ISLOGICAL(D1901),"",E1901-E1900)</f>
        <v/>
      </c>
      <c r="M1901" s="14"/>
    </row>
    <row r="1902" spans="1:25" x14ac:dyDescent="0.25">
      <c r="A1902" s="32">
        <f>IF(Weighting!$P$6&gt;0,B1902,"")</f>
        <v>0.32100000000000001</v>
      </c>
      <c r="B1902">
        <f>Weighting!$C$6</f>
        <v>0.32100000000000001</v>
      </c>
      <c r="C1902">
        <f>Weighting!$F$6</f>
        <v>0</v>
      </c>
      <c r="D1902" t="b">
        <f>IF(C1902=1,'Data Transformation'!$G$3+0.5*'Data Transformation'!$W$25,IF(C1903=1,D1903-'Data Transformation'!$W$25,FALSE))</f>
        <v>0</v>
      </c>
      <c r="E1902" t="str">
        <f t="array" ref="E1902">IF(ISLOGICAL(D1902),"",FREQUENCY(IF('Data Transformation'!$B$425:$B$8425='Bin Analysis'!$B1899,'Data Transformation'!$G$425:$G$8425),D1902))</f>
        <v/>
      </c>
      <c r="F1902" t="str">
        <f>IF(ISLOGICAL(D1902),"",E1902-E1901)</f>
        <v/>
      </c>
      <c r="G1902">
        <f>Weighting!$H$6</f>
        <v>1</v>
      </c>
      <c r="H1902">
        <f t="array" ref="H1902">FREQUENCY(IF('Data Transformation'!$B$4:$B$8425=B1899,'Data Transformation'!$G$4:$G$8425),'Bin Analysis'!$B1902)</f>
        <v>18</v>
      </c>
      <c r="I1902">
        <f>H1902-H1901</f>
        <v>18</v>
      </c>
      <c r="J1902">
        <f>IF(I1902=0,0,1)</f>
        <v>1</v>
      </c>
      <c r="K1902">
        <f>J1902*Weighting!$W$6</f>
        <v>1</v>
      </c>
      <c r="M1902" s="14"/>
    </row>
    <row r="1903" spans="1:25" x14ac:dyDescent="0.25">
      <c r="A1903" s="32">
        <f>IF(Weighting!$P$7&gt;0,B1903,"")</f>
        <v>0.45200000000000001</v>
      </c>
      <c r="B1903">
        <f>Weighting!$C$7</f>
        <v>0.45200000000000001</v>
      </c>
      <c r="C1903">
        <f>Weighting!$F$7</f>
        <v>0</v>
      </c>
      <c r="D1903" t="b">
        <f>IF(C1903=1,'Data Transformation'!$G$3+0.5*'Data Transformation'!$W$25,IF(C1904=1,D1904-'Data Transformation'!$W$25,FALSE))</f>
        <v>0</v>
      </c>
      <c r="E1903" t="str">
        <f t="array" ref="E1903">IF(ISLOGICAL(D1903),"",FREQUENCY(IF('Data Transformation'!$B$425:$B$8425='Bin Analysis'!$B1899,'Data Transformation'!$G$425:$G$8425),D1903))</f>
        <v/>
      </c>
      <c r="F1903" t="str">
        <f t="shared" ref="F1903:F1921" si="237">IF(ISLOGICAL(D1903),"",E1903-E1902)</f>
        <v/>
      </c>
      <c r="G1903">
        <f>Weighting!$H$7</f>
        <v>0</v>
      </c>
      <c r="H1903">
        <f t="array" ref="H1903">FREQUENCY(IF('Data Transformation'!$B$4:$B$8425=B1899,'Data Transformation'!$G$4:$G$8425),'Bin Analysis'!$B1903)</f>
        <v>19</v>
      </c>
      <c r="I1903">
        <f t="shared" ref="I1903:I1921" si="238">H1903-H1902</f>
        <v>1</v>
      </c>
      <c r="J1903">
        <f>IF(I1903=0,0,1)</f>
        <v>1</v>
      </c>
      <c r="K1903">
        <f>J1903*Weighting!$W$7</f>
        <v>2</v>
      </c>
      <c r="M1903" s="14"/>
    </row>
    <row r="1904" spans="1:25" x14ac:dyDescent="0.25">
      <c r="A1904" s="32">
        <f>IF(Weighting!$P$8&gt;0,B1904,"")</f>
        <v>0.58299999999999996</v>
      </c>
      <c r="B1904">
        <f>Weighting!$C$8</f>
        <v>0.58299999999999996</v>
      </c>
      <c r="C1904">
        <f>Weighting!$F$8</f>
        <v>0</v>
      </c>
      <c r="D1904" t="b">
        <f>IF(C1904=1,'Data Transformation'!$G$3+0.5*'Data Transformation'!$W$25,IF(C1905=1,D1905-'Data Transformation'!$W$25,FALSE))</f>
        <v>0</v>
      </c>
      <c r="E1904" t="str">
        <f t="array" ref="E1904">IF(ISLOGICAL(D1904),"",FREQUENCY(IF('Data Transformation'!$B$425:$B$8425='Bin Analysis'!$B1899,'Data Transformation'!$G$425:$G$8425),D1904))</f>
        <v/>
      </c>
      <c r="F1904" t="str">
        <f t="shared" si="237"/>
        <v/>
      </c>
      <c r="G1904">
        <f>Weighting!$H$8</f>
        <v>0</v>
      </c>
      <c r="H1904">
        <f t="array" ref="H1904">FREQUENCY(IF('Data Transformation'!$B$4:$B$8425=B1899,'Data Transformation'!$G$4:$G$8425),'Bin Analysis'!$B1904)</f>
        <v>19</v>
      </c>
      <c r="I1904">
        <f t="shared" si="238"/>
        <v>0</v>
      </c>
      <c r="J1904">
        <f t="shared" ref="J1904:J1921" si="239">IF(I1904=0,0,1)</f>
        <v>0</v>
      </c>
      <c r="K1904">
        <f>J1904*Weighting!$W$8</f>
        <v>0</v>
      </c>
      <c r="M1904" s="14"/>
    </row>
    <row r="1905" spans="1:13" x14ac:dyDescent="0.25">
      <c r="A1905" s="32">
        <f>IF(Weighting!$P$9&gt;0,B1905,"")</f>
        <v>0.71399999999999997</v>
      </c>
      <c r="B1905" s="50">
        <f>Weighting!$C$9</f>
        <v>0.71399999999999997</v>
      </c>
      <c r="C1905">
        <f>Weighting!$F$9</f>
        <v>0</v>
      </c>
      <c r="D1905" t="b">
        <f>IF(C1905=1,'Data Transformation'!$G$3+0.5*'Data Transformation'!$W$25,IF(C1906=1,D1906-'Data Transformation'!$W$25,FALSE))</f>
        <v>0</v>
      </c>
      <c r="E1905" t="str">
        <f t="array" ref="E1905">IF(ISLOGICAL(D1905),"",FREQUENCY(IF('Data Transformation'!$B$425:$B$8425='Bin Analysis'!$B1899,'Data Transformation'!$G$425:$G$8425),D1905))</f>
        <v/>
      </c>
      <c r="F1905" t="str">
        <f t="shared" si="237"/>
        <v/>
      </c>
      <c r="G1905">
        <f>Weighting!$H$9</f>
        <v>0</v>
      </c>
      <c r="H1905">
        <f t="array" ref="H1905">FREQUENCY(IF('Data Transformation'!$B$4:$B$8425=B1899,'Data Transformation'!$G$4:$G$8425),'Bin Analysis'!$B1905)</f>
        <v>19</v>
      </c>
      <c r="I1905">
        <f t="shared" si="238"/>
        <v>0</v>
      </c>
      <c r="J1905">
        <f t="shared" si="239"/>
        <v>0</v>
      </c>
      <c r="K1905">
        <f>J1905*Weighting!$W$9</f>
        <v>0</v>
      </c>
      <c r="M1905" s="14"/>
    </row>
    <row r="1906" spans="1:13" x14ac:dyDescent="0.25">
      <c r="A1906" s="32">
        <f>IF(Weighting!$P$10&gt;0,B1906,"")</f>
        <v>0.84499999999999997</v>
      </c>
      <c r="B1906">
        <f>Weighting!$C$10</f>
        <v>0.84499999999999997</v>
      </c>
      <c r="C1906">
        <f>Weighting!$F$10</f>
        <v>0</v>
      </c>
      <c r="D1906" t="b">
        <f>IF(C1906=1,'Data Transformation'!$G$3+0.5*'Data Transformation'!$W$25,IF(C1907=1,D1907-'Data Transformation'!$W$25,FALSE))</f>
        <v>0</v>
      </c>
      <c r="E1906" t="str">
        <f t="array" ref="E1906">IF(ISLOGICAL(D1906),"",FREQUENCY(IF('Data Transformation'!$B$425:$B$8425='Bin Analysis'!$B1899,'Data Transformation'!$G$425:$G$8425),D1906))</f>
        <v/>
      </c>
      <c r="F1906" t="str">
        <f t="shared" si="237"/>
        <v/>
      </c>
      <c r="G1906">
        <f>Weighting!$H$10</f>
        <v>0</v>
      </c>
      <c r="H1906">
        <f t="array" ref="H1906">FREQUENCY(IF('Data Transformation'!$B$4:$B$8425=B1899,'Data Transformation'!$G$4:$G$8425),'Bin Analysis'!$B1906)</f>
        <v>19</v>
      </c>
      <c r="I1906">
        <f t="shared" si="238"/>
        <v>0</v>
      </c>
      <c r="J1906">
        <f t="shared" si="239"/>
        <v>0</v>
      </c>
      <c r="K1906">
        <f>J1906*Weighting!$W$10</f>
        <v>0</v>
      </c>
      <c r="M1906" s="14"/>
    </row>
    <row r="1907" spans="1:13" x14ac:dyDescent="0.25">
      <c r="A1907" s="32">
        <f>IF(Weighting!$P$11&gt;0,B1907,"")</f>
        <v>0.97599999999999998</v>
      </c>
      <c r="B1907">
        <f>Weighting!$C$11</f>
        <v>0.97599999999999998</v>
      </c>
      <c r="C1907">
        <f>Weighting!$F$11</f>
        <v>0</v>
      </c>
      <c r="D1907">
        <f>IF(C1907=1,'Data Transformation'!$G$3+0.5*'Data Transformation'!$W$25,IF(C1908=1,D1908-'Data Transformation'!$W$25,FALSE))</f>
        <v>0.86899999999999999</v>
      </c>
      <c r="E1907">
        <f t="array" ref="E1907">IF(ISLOGICAL(D1907),"",FREQUENCY(IF('Data Transformation'!$B$425:$B$8425='Bin Analysis'!$B1899,'Data Transformation'!$G$425:$G$8425),D1907))</f>
        <v>19</v>
      </c>
      <c r="F1907" t="e">
        <f t="shared" si="237"/>
        <v>#VALUE!</v>
      </c>
      <c r="G1907">
        <f>Weighting!$H$11</f>
        <v>0</v>
      </c>
      <c r="H1907">
        <f t="array" ref="H1907">FREQUENCY(IF('Data Transformation'!$B$4:$B$8425=B1899,'Data Transformation'!$G$4:$G$8425),'Bin Analysis'!$B1907)</f>
        <v>19</v>
      </c>
      <c r="I1907">
        <f t="shared" si="238"/>
        <v>0</v>
      </c>
      <c r="J1907">
        <f t="shared" si="239"/>
        <v>0</v>
      </c>
      <c r="K1907">
        <f>J1907*Weighting!$W$11</f>
        <v>0</v>
      </c>
      <c r="M1907" s="14"/>
    </row>
    <row r="1908" spans="1:13" x14ac:dyDescent="0.25">
      <c r="A1908" s="32">
        <f>IF(Weighting!$P$12&gt;0,B1908,"")</f>
        <v>1.107</v>
      </c>
      <c r="B1908">
        <f>Weighting!$C$12</f>
        <v>1.107</v>
      </c>
      <c r="C1908">
        <f>Weighting!$F$12</f>
        <v>1</v>
      </c>
      <c r="D1908">
        <f>IF(C1908=1,'Data Transformation'!$G$3+0.5*'Data Transformation'!$W$25,IF(C1909=1,D1909-'Data Transformation'!$W$25,FALSE))</f>
        <v>1.131</v>
      </c>
      <c r="E1908">
        <f t="array" ref="E1908">IF(ISLOGICAL(D1908),"",FREQUENCY(IF('Data Transformation'!$B$425:$B$8425='Bin Analysis'!$B1899,'Data Transformation'!$G$425:$G$8425),D1908))</f>
        <v>19</v>
      </c>
      <c r="F1908">
        <f t="shared" si="237"/>
        <v>0</v>
      </c>
      <c r="G1908">
        <f>Weighting!$H$12</f>
        <v>0</v>
      </c>
      <c r="H1908">
        <f t="array" ref="H1908">FREQUENCY(IF('Data Transformation'!$B$4:$B$8425=B1899,'Data Transformation'!$G$4:$G$8425),'Bin Analysis'!$B1908)</f>
        <v>20</v>
      </c>
      <c r="I1908">
        <f t="shared" si="238"/>
        <v>1</v>
      </c>
      <c r="J1908">
        <f t="shared" si="239"/>
        <v>1</v>
      </c>
      <c r="K1908">
        <f>J1908*Weighting!$W$12</f>
        <v>1</v>
      </c>
      <c r="M1908" s="14"/>
    </row>
    <row r="1909" spans="1:13" x14ac:dyDescent="0.25">
      <c r="A1909" s="32">
        <f>IF(Weighting!$P$13&gt;0,B1909,"")</f>
        <v>1.238</v>
      </c>
      <c r="B1909">
        <f>Weighting!$C$13</f>
        <v>1.238</v>
      </c>
      <c r="C1909">
        <f>Weighting!$F$13</f>
        <v>0</v>
      </c>
      <c r="D1909" t="b">
        <f>IF(C1909=1,'Data Transformation'!$G$3+0.5*'Data Transformation'!$W$25,IF(C1910=1,D1910-'Data Transformation'!$W$25,FALSE))</f>
        <v>0</v>
      </c>
      <c r="E1909" t="str">
        <f t="array" ref="E1909">IF(ISLOGICAL(D1909),"",FREQUENCY(IF('Data Transformation'!$B$425:$B$8425='Bin Analysis'!$B1899,'Data Transformation'!$G$425:$G$8425),D1909))</f>
        <v/>
      </c>
      <c r="F1909" t="str">
        <f t="shared" si="237"/>
        <v/>
      </c>
      <c r="G1909">
        <f>Weighting!$H$13</f>
        <v>0</v>
      </c>
      <c r="H1909">
        <f t="array" ref="H1909">FREQUENCY(IF('Data Transformation'!$B$4:$B$8425=B1899,'Data Transformation'!$G$4:$G$8425),'Bin Analysis'!$B1909)</f>
        <v>20</v>
      </c>
      <c r="I1909">
        <f t="shared" si="238"/>
        <v>0</v>
      </c>
      <c r="J1909">
        <f t="shared" si="239"/>
        <v>0</v>
      </c>
      <c r="K1909">
        <f>J1909*Weighting!$W$13</f>
        <v>0</v>
      </c>
      <c r="M1909" s="14"/>
    </row>
    <row r="1910" spans="1:13" x14ac:dyDescent="0.25">
      <c r="A1910" s="32">
        <f>IF(Weighting!$P$14&gt;0,B1910,"")</f>
        <v>1.369</v>
      </c>
      <c r="B1910">
        <f>Weighting!$C$14</f>
        <v>1.369</v>
      </c>
      <c r="C1910">
        <f>Weighting!$F$14</f>
        <v>0</v>
      </c>
      <c r="D1910" t="b">
        <f>IF(C1910=1,'Data Transformation'!$G$3+0.5*'Data Transformation'!$W$25,IF(C1911=1,D1911-'Data Transformation'!$W$25,FALSE))</f>
        <v>0</v>
      </c>
      <c r="E1910" t="str">
        <f t="array" ref="E1910">IF(ISLOGICAL(D1910),"",FREQUENCY(IF('Data Transformation'!$B$425:$B$8425='Bin Analysis'!$B1899,'Data Transformation'!$G$425:$G$8425),D1910))</f>
        <v/>
      </c>
      <c r="F1910" t="str">
        <f t="shared" si="237"/>
        <v/>
      </c>
      <c r="G1910">
        <f>Weighting!$H$14</f>
        <v>0</v>
      </c>
      <c r="H1910">
        <f t="array" ref="H1910">FREQUENCY(IF('Data Transformation'!$B$4:$B$8425=B1899,'Data Transformation'!$G$4:$G$8425),'Bin Analysis'!$B1910)</f>
        <v>20</v>
      </c>
      <c r="I1910">
        <f t="shared" si="238"/>
        <v>0</v>
      </c>
      <c r="J1910">
        <f t="shared" si="239"/>
        <v>0</v>
      </c>
      <c r="K1910">
        <f>J1910*Weighting!$W$14</f>
        <v>0</v>
      </c>
      <c r="M1910" s="14"/>
    </row>
    <row r="1911" spans="1:13" x14ac:dyDescent="0.25">
      <c r="A1911" s="32">
        <f>IF(Weighting!$P$15&gt;0,B1911,"")</f>
        <v>1.5000009999999999</v>
      </c>
      <c r="B1911">
        <f>Weighting!$C$15</f>
        <v>1.5000009999999999</v>
      </c>
      <c r="C1911">
        <f>Weighting!$F$15</f>
        <v>0</v>
      </c>
      <c r="D1911" t="b">
        <f>IF(C1911=1,'Data Transformation'!$G$3+0.5*'Data Transformation'!$W$25,IF(C1912=1,D1912-'Data Transformation'!$W$25,FALSE))</f>
        <v>0</v>
      </c>
      <c r="E1911" t="str">
        <f t="array" ref="E1911">IF(ISLOGICAL(D1911),"",FREQUENCY(IF('Data Transformation'!$B$425:$B$8425='Bin Analysis'!$B1899,'Data Transformation'!$G$425:$G$8425),D1911))</f>
        <v/>
      </c>
      <c r="F1911" t="str">
        <f t="shared" si="237"/>
        <v/>
      </c>
      <c r="G1911">
        <f>Weighting!$H$15</f>
        <v>0</v>
      </c>
      <c r="H1911">
        <f t="array" ref="H1911">FREQUENCY(IF('Data Transformation'!$B$4:$B$8425=B1899,'Data Transformation'!$G$4:$G$8425),'Bin Analysis'!$B1911)</f>
        <v>20</v>
      </c>
      <c r="I1911">
        <f t="shared" si="238"/>
        <v>0</v>
      </c>
      <c r="J1911">
        <f t="shared" si="239"/>
        <v>0</v>
      </c>
      <c r="K1911">
        <f>J1911*Weighting!$W$15</f>
        <v>0</v>
      </c>
      <c r="M1911" s="14"/>
    </row>
    <row r="1912" spans="1:13" x14ac:dyDescent="0.25">
      <c r="A1912" s="32" t="str">
        <f>IF(Weighting!$P$16&gt;0,B1912,"")</f>
        <v/>
      </c>
      <c r="B1912">
        <f>Weighting!$C$16</f>
        <v>1.631</v>
      </c>
      <c r="C1912">
        <f>Weighting!$F$16</f>
        <v>0</v>
      </c>
      <c r="D1912" t="b">
        <f>IF(C1912=1,'Data Transformation'!$G$3+0.5*'Data Transformation'!$W$25,IF(C1913=1,D1913-'Data Transformation'!$W$25,FALSE))</f>
        <v>0</v>
      </c>
      <c r="E1912" t="str">
        <f t="array" ref="E1912">IF(ISLOGICAL(D1912),"",FREQUENCY(IF('Data Transformation'!$B$425:$B$8425='Bin Analysis'!$B1899,'Data Transformation'!$G$425:$G$8425),D1912))</f>
        <v/>
      </c>
      <c r="F1912" t="str">
        <f t="shared" si="237"/>
        <v/>
      </c>
      <c r="G1912">
        <f>Weighting!$H$16</f>
        <v>0</v>
      </c>
      <c r="H1912">
        <f t="array" ref="H1912">FREQUENCY(IF('Data Transformation'!$B$4:$B$8425=B1899,'Data Transformation'!$G$4:$G$8425),'Bin Analysis'!$B1912)</f>
        <v>20</v>
      </c>
      <c r="I1912">
        <f t="shared" si="238"/>
        <v>0</v>
      </c>
      <c r="J1912">
        <f t="shared" si="239"/>
        <v>0</v>
      </c>
      <c r="K1912">
        <f>J1912*Weighting!$W$16</f>
        <v>0</v>
      </c>
      <c r="M1912" s="14"/>
    </row>
    <row r="1913" spans="1:13" x14ac:dyDescent="0.25">
      <c r="A1913" s="32" t="str">
        <f>IF(Weighting!$P$17&gt;0,B1913,"")</f>
        <v/>
      </c>
      <c r="B1913">
        <f>Weighting!$C$17</f>
        <v>1.762</v>
      </c>
      <c r="C1913">
        <f>Weighting!$F$17</f>
        <v>0</v>
      </c>
      <c r="D1913" t="b">
        <f>IF(C1913=1,'Data Transformation'!$G$3+0.5*'Data Transformation'!$W$25,IF(C1914=1,D1914-'Data Transformation'!$W$25,FALSE))</f>
        <v>0</v>
      </c>
      <c r="E1913" t="str">
        <f t="array" ref="E1913">IF(ISLOGICAL(D1913),"",FREQUENCY(IF('Data Transformation'!$B$425:$B$8425='Bin Analysis'!$B1899,'Data Transformation'!$G$425:$G$8425),D1913))</f>
        <v/>
      </c>
      <c r="F1913" t="str">
        <f t="shared" si="237"/>
        <v/>
      </c>
      <c r="G1913">
        <f>Weighting!$H$17</f>
        <v>0</v>
      </c>
      <c r="H1913">
        <f t="array" ref="H1913">FREQUENCY(IF('Data Transformation'!$B$4:$B$8425=B1899,'Data Transformation'!$G$4:$G$8425),'Bin Analysis'!$B1913)</f>
        <v>20</v>
      </c>
      <c r="I1913">
        <f t="shared" si="238"/>
        <v>0</v>
      </c>
      <c r="J1913">
        <f t="shared" si="239"/>
        <v>0</v>
      </c>
      <c r="K1913">
        <f>J1913*Weighting!$W$17</f>
        <v>0</v>
      </c>
      <c r="M1913" s="14"/>
    </row>
    <row r="1914" spans="1:13" x14ac:dyDescent="0.25">
      <c r="A1914" s="32" t="str">
        <f>IF(Weighting!$P$18&gt;0,B1914,"")</f>
        <v/>
      </c>
      <c r="B1914">
        <f>Weighting!$C$18</f>
        <v>1.893</v>
      </c>
      <c r="C1914">
        <f>Weighting!$F$18</f>
        <v>0</v>
      </c>
      <c r="D1914" t="b">
        <f>IF(C1914=1,'Data Transformation'!$G$3+0.5*'Data Transformation'!$W$25,IF(C1915=1,D1915-'Data Transformation'!$W$25,FALSE))</f>
        <v>0</v>
      </c>
      <c r="E1914" t="str">
        <f t="array" ref="E1914">IF(ISLOGICAL(D1914),"",FREQUENCY(IF('Data Transformation'!$B$425:$B$8425='Bin Analysis'!$B1899,'Data Transformation'!$G$425:$G$8425),D1914))</f>
        <v/>
      </c>
      <c r="F1914" t="str">
        <f t="shared" si="237"/>
        <v/>
      </c>
      <c r="G1914">
        <f>Weighting!$H$18</f>
        <v>0</v>
      </c>
      <c r="H1914">
        <f t="array" ref="H1914">FREQUENCY(IF('Data Transformation'!$B$4:$B$8425=B1899,'Data Transformation'!$G$4:$G$8425),'Bin Analysis'!$B1914)</f>
        <v>20</v>
      </c>
      <c r="I1914">
        <f t="shared" si="238"/>
        <v>0</v>
      </c>
      <c r="J1914">
        <f t="shared" si="239"/>
        <v>0</v>
      </c>
      <c r="K1914">
        <f>J1914*Weighting!$W$18</f>
        <v>0</v>
      </c>
      <c r="M1914" s="14"/>
    </row>
    <row r="1915" spans="1:13" x14ac:dyDescent="0.25">
      <c r="A1915" s="32" t="str">
        <f>IF(Weighting!$P$19&gt;0,B1915,"")</f>
        <v/>
      </c>
      <c r="B1915">
        <f>Weighting!$C$19</f>
        <v>2.024</v>
      </c>
      <c r="C1915">
        <f>Weighting!$F$19</f>
        <v>0</v>
      </c>
      <c r="D1915" t="b">
        <f>IF(C1915=1,'Data Transformation'!$G$3+0.5*'Data Transformation'!$W$25,IF(C1916=1,D1916-'Data Transformation'!$W$25,FALSE))</f>
        <v>0</v>
      </c>
      <c r="E1915" t="str">
        <f t="array" ref="E1915">IF(ISLOGICAL(D1915),"",FREQUENCY(IF('Data Transformation'!$B$425:$B$8425='Bin Analysis'!$B1899,'Data Transformation'!$G$425:$G$8425),D1915))</f>
        <v/>
      </c>
      <c r="F1915" t="str">
        <f t="shared" si="237"/>
        <v/>
      </c>
      <c r="G1915">
        <f>Weighting!$H$19</f>
        <v>0</v>
      </c>
      <c r="H1915">
        <f t="array" ref="H1915">FREQUENCY(IF('Data Transformation'!$B$4:$B$8425=B1899,'Data Transformation'!$G$4:$G$8425),'Bin Analysis'!$B1915)</f>
        <v>20</v>
      </c>
      <c r="I1915">
        <f t="shared" si="238"/>
        <v>0</v>
      </c>
      <c r="J1915">
        <f t="shared" si="239"/>
        <v>0</v>
      </c>
      <c r="K1915">
        <f>J1915*Weighting!$W$19</f>
        <v>0</v>
      </c>
      <c r="M1915" s="14"/>
    </row>
    <row r="1916" spans="1:13" x14ac:dyDescent="0.25">
      <c r="A1916" s="32" t="str">
        <f>IF(Weighting!$P$20&gt;0,B1916,"")</f>
        <v/>
      </c>
      <c r="B1916">
        <f>Weighting!$C$20</f>
        <v>2.1550000000000002</v>
      </c>
      <c r="C1916">
        <f>Weighting!$F$20</f>
        <v>0</v>
      </c>
      <c r="D1916" t="b">
        <f>IF(C1916=1,'Data Transformation'!$G$3+0.5*'Data Transformation'!$W$25,IF(C1917=1,D1917-'Data Transformation'!$W$25,FALSE))</f>
        <v>0</v>
      </c>
      <c r="E1916" t="str">
        <f t="array" ref="E1916">IF(ISLOGICAL(D1916),"",FREQUENCY(IF('Data Transformation'!$B$425:$B$8425='Bin Analysis'!$B1899,'Data Transformation'!$G$425:$G$8425),D1916))</f>
        <v/>
      </c>
      <c r="F1916" t="str">
        <f t="shared" si="237"/>
        <v/>
      </c>
      <c r="G1916">
        <f>Weighting!$H$20</f>
        <v>0</v>
      </c>
      <c r="H1916">
        <f t="array" ref="H1916">FREQUENCY(IF('Data Transformation'!$B$4:$B$8425=B1899,'Data Transformation'!$G$4:$G$8425),'Bin Analysis'!$B1916)</f>
        <v>20</v>
      </c>
      <c r="I1916">
        <f t="shared" si="238"/>
        <v>0</v>
      </c>
      <c r="J1916">
        <f t="shared" si="239"/>
        <v>0</v>
      </c>
      <c r="K1916">
        <f>J1916*Weighting!$W$20</f>
        <v>0</v>
      </c>
      <c r="M1916" s="14"/>
    </row>
    <row r="1917" spans="1:13" x14ac:dyDescent="0.25">
      <c r="A1917" s="32" t="str">
        <f>IF(Weighting!$P$21&gt;0,B1917,"")</f>
        <v/>
      </c>
      <c r="B1917">
        <f>Weighting!$C$21</f>
        <v>2.2860000000000005</v>
      </c>
      <c r="C1917">
        <f>Weighting!$F$21</f>
        <v>0</v>
      </c>
      <c r="D1917" t="b">
        <f>IF(C1917=1,'Data Transformation'!$G$3+0.5*'Data Transformation'!$W$25,IF(C1918=1,D1918-'Data Transformation'!$W$25,FALSE))</f>
        <v>0</v>
      </c>
      <c r="E1917" t="str">
        <f t="array" ref="E1917">IF(ISLOGICAL(D1917),"",FREQUENCY(IF('Data Transformation'!$B$425:$B$8425='Bin Analysis'!$B1899,'Data Transformation'!$G$425:$G$8425),D1917))</f>
        <v/>
      </c>
      <c r="F1917" t="str">
        <f t="shared" si="237"/>
        <v/>
      </c>
      <c r="G1917">
        <f>Weighting!$H$21</f>
        <v>0</v>
      </c>
      <c r="H1917">
        <f t="array" ref="H1917">FREQUENCY(IF('Data Transformation'!$B$4:$B$8425=B1899,'Data Transformation'!$G$4:$G$8425),'Bin Analysis'!$B1917)</f>
        <v>20</v>
      </c>
      <c r="I1917">
        <f t="shared" si="238"/>
        <v>0</v>
      </c>
      <c r="J1917">
        <f t="shared" si="239"/>
        <v>0</v>
      </c>
      <c r="K1917">
        <f>J1917*Weighting!$W$21</f>
        <v>0</v>
      </c>
      <c r="M1917" s="14"/>
    </row>
    <row r="1918" spans="1:13" x14ac:dyDescent="0.25">
      <c r="A1918" s="32" t="str">
        <f>IF(Weighting!$P$22&gt;0,B1918,"")</f>
        <v/>
      </c>
      <c r="B1918">
        <f>Weighting!$C$22</f>
        <v>2.4170000000000007</v>
      </c>
      <c r="C1918">
        <f>Weighting!$F$22</f>
        <v>0</v>
      </c>
      <c r="D1918" t="b">
        <f>IF(C1918=1,'Data Transformation'!$G$3+0.5*'Data Transformation'!$W$25,IF(C1919=1,D1919-'Data Transformation'!$W$25,FALSE))</f>
        <v>0</v>
      </c>
      <c r="E1918" t="str">
        <f t="array" ref="E1918">IF(ISLOGICAL(D1918),"",FREQUENCY(IF('Data Transformation'!$B$425:$B$8425='Bin Analysis'!$B1899,'Data Transformation'!$G$425:$G$8425),D1918))</f>
        <v/>
      </c>
      <c r="F1918" t="str">
        <f t="shared" si="237"/>
        <v/>
      </c>
      <c r="G1918">
        <f>Weighting!$H$22</f>
        <v>0</v>
      </c>
      <c r="H1918">
        <f t="array" ref="H1918">FREQUENCY(IF('Data Transformation'!$B$4:$B$8425=B1899,'Data Transformation'!$G$4:$G$8425),'Bin Analysis'!$B1918)</f>
        <v>20</v>
      </c>
      <c r="I1918">
        <f t="shared" si="238"/>
        <v>0</v>
      </c>
      <c r="J1918">
        <f t="shared" si="239"/>
        <v>0</v>
      </c>
      <c r="K1918">
        <f>J1918*Weighting!$W$22</f>
        <v>0</v>
      </c>
      <c r="M1918" s="14"/>
    </row>
    <row r="1919" spans="1:13" x14ac:dyDescent="0.25">
      <c r="A1919" s="32" t="str">
        <f>IF(Weighting!$P$23&gt;0,B1919,"")</f>
        <v/>
      </c>
      <c r="B1919">
        <f>Weighting!$C$23</f>
        <v>2.5480000000000009</v>
      </c>
      <c r="C1919">
        <f>Weighting!$F$23</f>
        <v>0</v>
      </c>
      <c r="D1919" t="b">
        <f>IF(C1919=1,'Data Transformation'!$G$3+0.5*'Data Transformation'!$W$25,IF(C1920=1,D1920-'Data Transformation'!$W$25,FALSE))</f>
        <v>0</v>
      </c>
      <c r="E1919" t="str">
        <f t="array" ref="E1919">IF(ISLOGICAL(D1919),"",FREQUENCY(IF('Data Transformation'!$B$425:$B$8425='Bin Analysis'!$B1899,'Data Transformation'!$G$425:$G$8425),D1919))</f>
        <v/>
      </c>
      <c r="F1919" t="str">
        <f t="shared" si="237"/>
        <v/>
      </c>
      <c r="G1919">
        <f>Weighting!$H$23</f>
        <v>0</v>
      </c>
      <c r="H1919">
        <f t="array" ref="H1919">FREQUENCY(IF('Data Transformation'!$B$4:$B$8425=B1899,'Data Transformation'!$G$4:$G$8425),'Bin Analysis'!$B1919)</f>
        <v>20</v>
      </c>
      <c r="I1919">
        <f t="shared" si="238"/>
        <v>0</v>
      </c>
      <c r="J1919">
        <f t="shared" si="239"/>
        <v>0</v>
      </c>
      <c r="K1919">
        <f>J1919*Weighting!$W$23</f>
        <v>0</v>
      </c>
      <c r="M1919" s="14"/>
    </row>
    <row r="1920" spans="1:13" x14ac:dyDescent="0.25">
      <c r="A1920" s="32" t="str">
        <f>IF(Weighting!$P$24&gt;0,B1920,"")</f>
        <v/>
      </c>
      <c r="B1920">
        <f>Weighting!$C$24</f>
        <v>2.6790000000000012</v>
      </c>
      <c r="C1920">
        <f>Weighting!$F$24</f>
        <v>0</v>
      </c>
      <c r="D1920" t="b">
        <f>IF(C1920=1,'Data Transformation'!$G$3+0.5*'Data Transformation'!$W$25,IF(C1921=1,D1921-'Data Transformation'!$W$25,FALSE))</f>
        <v>0</v>
      </c>
      <c r="E1920" t="str">
        <f t="array" ref="E1920">IF(ISLOGICAL(D1920),"",FREQUENCY(IF('Data Transformation'!$B$425:$B$8425='Bin Analysis'!$B1899,'Data Transformation'!$G$425:$G$8425),D1920))</f>
        <v/>
      </c>
      <c r="F1920" t="str">
        <f t="shared" si="237"/>
        <v/>
      </c>
      <c r="G1920">
        <f>Weighting!$H$24</f>
        <v>0</v>
      </c>
      <c r="H1920">
        <f t="array" ref="H1920">FREQUENCY(IF('Data Transformation'!$B$4:$B$8425=B1899,'Data Transformation'!$G$4:$G$8425),'Bin Analysis'!$B1920)</f>
        <v>20</v>
      </c>
      <c r="I1920">
        <f t="shared" si="238"/>
        <v>0</v>
      </c>
      <c r="J1920">
        <f t="shared" si="239"/>
        <v>0</v>
      </c>
      <c r="K1920">
        <f>J1920*Weighting!$W$24</f>
        <v>0</v>
      </c>
      <c r="M1920" s="14"/>
    </row>
    <row r="1921" spans="1:25" x14ac:dyDescent="0.25">
      <c r="A1921" s="32" t="str">
        <f>IF(Weighting!$P$25&gt;0,B1921,"")</f>
        <v/>
      </c>
      <c r="B1921">
        <f>Weighting!$C$25</f>
        <v>2.8100000000000014</v>
      </c>
      <c r="C1921">
        <f>Weighting!$F$25</f>
        <v>0</v>
      </c>
      <c r="D1921" t="b">
        <f>IF(C1921=1,'Data Transformation'!$G$3+0.5*'Data Transformation'!$W$25,IF(C1922=1,D1922-'Data Transformation'!$W$25,FALSE))</f>
        <v>0</v>
      </c>
      <c r="E1921" t="str">
        <f t="array" ref="E1921">IF(ISLOGICAL(D1921),"",FREQUENCY(IF('Data Transformation'!$B$425:$B$8425='Bin Analysis'!$B1899,'Data Transformation'!$G$425:$G$8425),D1921))</f>
        <v/>
      </c>
      <c r="F1921" t="str">
        <f t="shared" si="237"/>
        <v/>
      </c>
      <c r="G1921">
        <f>Weighting!$H$25</f>
        <v>0</v>
      </c>
      <c r="H1921">
        <f t="array" ref="H1921">FREQUENCY(IF('Data Transformation'!$B$4:$B$8425=B1899,'Data Transformation'!$G$4:$G$8425),'Bin Analysis'!$B1921)</f>
        <v>20</v>
      </c>
      <c r="I1921">
        <f t="shared" si="238"/>
        <v>0</v>
      </c>
      <c r="J1921">
        <f t="shared" si="239"/>
        <v>0</v>
      </c>
      <c r="K1921">
        <f>J1921*Weighting!$W$25</f>
        <v>0</v>
      </c>
      <c r="M1921" s="14"/>
    </row>
    <row r="1922" spans="1:25" x14ac:dyDescent="0.25">
      <c r="N1922" s="55"/>
      <c r="O1922"/>
      <c r="P1922"/>
      <c r="Q1922"/>
      <c r="R1922"/>
    </row>
    <row r="1923" spans="1:25" ht="23.25" x14ac:dyDescent="0.35">
      <c r="A1923" s="21" t="s">
        <v>0</v>
      </c>
      <c r="B1923" s="21">
        <f>IFERROR(VLOOKUP(C1923,'Data Transformation'!$L$6:$M$426,2,FALSE),"")</f>
        <v>80</v>
      </c>
      <c r="C1923" s="21">
        <f>C1899+1</f>
        <v>80</v>
      </c>
      <c r="D1923" s="21"/>
      <c r="E1923" s="21"/>
      <c r="F1923" s="21"/>
      <c r="G1923" s="21"/>
      <c r="H1923" s="22"/>
      <c r="I1923" s="22"/>
      <c r="J1923" s="22"/>
      <c r="K1923" s="21"/>
      <c r="L1923" s="21">
        <f>B1923</f>
        <v>80</v>
      </c>
      <c r="M1923" s="23">
        <f>INDEX('Data Transformation'!$O$4:$O$424,MATCH($B1923,'Data Transformation'!$M$4:$M$424,0),MATCH($M$2,'Data Transformation'!$O$3,0))</f>
        <v>18</v>
      </c>
      <c r="N1923" s="27">
        <f>IF('Input and Summary Results'!$J$16="minimum",'Bin Analysis'!X1924/(M1923-1),'Bin Analysis'!Y1923/('Bin Analysis'!M1923-1))</f>
        <v>0</v>
      </c>
      <c r="O1923" s="27">
        <f>IF(M1923=FALSE,NA(),(VLOOKUP(1,C1926:K1945,4,FALSE))/(M1923-1))</f>
        <v>0.23529411764705882</v>
      </c>
      <c r="P1923" s="27">
        <f>IF(M1923=FALSE,NA(),SUM(J1926:J1945)/Weighting!$S$5)</f>
        <v>0.7</v>
      </c>
      <c r="Q1923" s="27">
        <f>IF(M1923=FALSE,NA(),SUM(K1926:K1945)/Weighting!$S$6)</f>
        <v>0.65217391304347827</v>
      </c>
      <c r="R1923" s="27">
        <f>IF(M1923=FALSE,NA(),(VLOOKUP(1,G1926:K1945,3,FALSE))/(M1923-1))</f>
        <v>0.29411764705882354</v>
      </c>
      <c r="S1923" s="22" t="str">
        <f>IF(M1923=FALSE,NA(),IF(SUM(J1926:J1945)=2,"yes","no"))</f>
        <v>no</v>
      </c>
      <c r="X1923" s="2" cm="2">
        <f t="array" ref="X1923:X1924">FREQUENCY(IF('Data Transformation'!$B$425:$B$6424='Bin Analysis'!L1923,'Data Transformation'!$G$425:$G$6424),'Data Transformation'!$U$11)</f>
        <v>17</v>
      </c>
      <c r="Y1923" s="2" cm="2">
        <f t="array" ref="Y1923:Y1924">FREQUENCY(IF('Data Transformation'!$B$425:$B$6424='Bin Analysis'!L1923,'Data Transformation'!$G$425:$G$6424),'Data Transformation'!$U$12)</f>
        <v>13</v>
      </c>
    </row>
    <row r="1924" spans="1:25" x14ac:dyDescent="0.25">
      <c r="A1924" s="14" t="s">
        <v>67</v>
      </c>
      <c r="B1924" t="s">
        <v>47</v>
      </c>
      <c r="C1924" t="s">
        <v>5</v>
      </c>
      <c r="D1924" t="s">
        <v>100</v>
      </c>
      <c r="E1924" t="s">
        <v>101</v>
      </c>
      <c r="F1924" t="s">
        <v>102</v>
      </c>
      <c r="G1924" t="s">
        <v>70</v>
      </c>
      <c r="H1924" t="s">
        <v>31</v>
      </c>
      <c r="I1924" t="s">
        <v>32</v>
      </c>
      <c r="J1924" t="s">
        <v>46</v>
      </c>
      <c r="K1924" s="14" t="s">
        <v>45</v>
      </c>
      <c r="M1924" s="14"/>
      <c r="X1924" s="2">
        <v>0</v>
      </c>
      <c r="Y1924" s="2">
        <v>4</v>
      </c>
    </row>
    <row r="1925" spans="1:25" x14ac:dyDescent="0.25">
      <c r="A1925" s="32"/>
      <c r="D1925" t="b">
        <f>IF(C1925=1,'Data Transformation'!$G$3+0.5*'Data Transformation'!$W$25,IF(C1926=1,D1926-'Data Transformation'!$W$25,FALSE))</f>
        <v>0</v>
      </c>
      <c r="E1925" t="str">
        <f t="array" ref="E1925">IF(ISLOGICAL(D1925),"",FREQUENCY(IF('Data Transformation'!$B$425:$B$8425='Bin Analysis'!$B1923,'Data Transformation'!$G$425:$G$8425),D1925))</f>
        <v/>
      </c>
      <c r="F1925" t="str">
        <f>IF(ISLOGICAL(D1925),"",E1925-E1924)</f>
        <v/>
      </c>
      <c r="M1925" s="14"/>
    </row>
    <row r="1926" spans="1:25" x14ac:dyDescent="0.25">
      <c r="A1926" s="32">
        <f>IF(Weighting!$P$6&gt;0,B1926,"")</f>
        <v>0.32100000000000001</v>
      </c>
      <c r="B1926">
        <f>Weighting!$C$6</f>
        <v>0.32100000000000001</v>
      </c>
      <c r="C1926">
        <f>Weighting!$F$6</f>
        <v>0</v>
      </c>
      <c r="D1926" t="b">
        <f>IF(C1926=1,'Data Transformation'!$G$3+0.5*'Data Transformation'!$W$25,IF(C1927=1,D1927-'Data Transformation'!$W$25,FALSE))</f>
        <v>0</v>
      </c>
      <c r="E1926" t="str">
        <f t="array" ref="E1926">IF(ISLOGICAL(D1926),"",FREQUENCY(IF('Data Transformation'!$B$425:$B$8425='Bin Analysis'!$B1923,'Data Transformation'!$G$425:$G$8425),D1926))</f>
        <v/>
      </c>
      <c r="F1926" t="str">
        <f>IF(ISLOGICAL(D1926),"",E1926-E1925)</f>
        <v/>
      </c>
      <c r="G1926">
        <f>Weighting!$H$6</f>
        <v>1</v>
      </c>
      <c r="H1926">
        <f t="array" ref="H1926">FREQUENCY(IF('Data Transformation'!$B$4:$B$8425=B1923,'Data Transformation'!$G$4:$G$8425),'Bin Analysis'!$B1926)</f>
        <v>5</v>
      </c>
      <c r="I1926">
        <f>H1926-H1925</f>
        <v>5</v>
      </c>
      <c r="J1926">
        <f>IF(I1926=0,0,1)</f>
        <v>1</v>
      </c>
      <c r="K1926">
        <f>J1926*Weighting!$W$6</f>
        <v>1</v>
      </c>
      <c r="M1926" s="14"/>
    </row>
    <row r="1927" spans="1:25" x14ac:dyDescent="0.25">
      <c r="A1927" s="32">
        <f>IF(Weighting!$P$7&gt;0,B1927,"")</f>
        <v>0.45200000000000001</v>
      </c>
      <c r="B1927">
        <f>Weighting!$C$7</f>
        <v>0.45200000000000001</v>
      </c>
      <c r="C1927">
        <f>Weighting!$F$7</f>
        <v>0</v>
      </c>
      <c r="D1927" t="b">
        <f>IF(C1927=1,'Data Transformation'!$G$3+0.5*'Data Transformation'!$W$25,IF(C1928=1,D1928-'Data Transformation'!$W$25,FALSE))</f>
        <v>0</v>
      </c>
      <c r="E1927" t="str">
        <f t="array" ref="E1927">IF(ISLOGICAL(D1927),"",FREQUENCY(IF('Data Transformation'!$B$425:$B$8425='Bin Analysis'!$B1923,'Data Transformation'!$G$425:$G$8425),D1927))</f>
        <v/>
      </c>
      <c r="F1927" t="str">
        <f t="shared" ref="F1927:F1945" si="240">IF(ISLOGICAL(D1927),"",E1927-E1926)</f>
        <v/>
      </c>
      <c r="G1927">
        <f>Weighting!$H$7</f>
        <v>0</v>
      </c>
      <c r="H1927">
        <f t="array" ref="H1927">FREQUENCY(IF('Data Transformation'!$B$4:$B$8425=B1923,'Data Transformation'!$G$4:$G$8425),'Bin Analysis'!$B1927)</f>
        <v>6</v>
      </c>
      <c r="I1927">
        <f t="shared" ref="I1927:I1945" si="241">H1927-H1926</f>
        <v>1</v>
      </c>
      <c r="J1927">
        <f>IF(I1927=0,0,1)</f>
        <v>1</v>
      </c>
      <c r="K1927">
        <f>J1927*Weighting!$W$7</f>
        <v>2</v>
      </c>
      <c r="M1927" s="14"/>
    </row>
    <row r="1928" spans="1:25" x14ac:dyDescent="0.25">
      <c r="A1928" s="32">
        <f>IF(Weighting!$P$8&gt;0,B1928,"")</f>
        <v>0.58299999999999996</v>
      </c>
      <c r="B1928">
        <f>Weighting!$C$8</f>
        <v>0.58299999999999996</v>
      </c>
      <c r="C1928">
        <f>Weighting!$F$8</f>
        <v>0</v>
      </c>
      <c r="D1928" t="b">
        <f>IF(C1928=1,'Data Transformation'!$G$3+0.5*'Data Transformation'!$W$25,IF(C1929=1,D1929-'Data Transformation'!$W$25,FALSE))</f>
        <v>0</v>
      </c>
      <c r="E1928" t="str">
        <f t="array" ref="E1928">IF(ISLOGICAL(D1928),"",FREQUENCY(IF('Data Transformation'!$B$425:$B$8425='Bin Analysis'!$B1923,'Data Transformation'!$G$425:$G$8425),D1928))</f>
        <v/>
      </c>
      <c r="F1928" t="str">
        <f t="shared" si="240"/>
        <v/>
      </c>
      <c r="G1928">
        <f>Weighting!$H$8</f>
        <v>0</v>
      </c>
      <c r="H1928">
        <f t="array" ref="H1928">FREQUENCY(IF('Data Transformation'!$B$4:$B$8425=B1923,'Data Transformation'!$G$4:$G$8425),'Bin Analysis'!$B1928)</f>
        <v>8</v>
      </c>
      <c r="I1928">
        <f t="shared" si="241"/>
        <v>2</v>
      </c>
      <c r="J1928">
        <f t="shared" ref="J1928:J1945" si="242">IF(I1928=0,0,1)</f>
        <v>1</v>
      </c>
      <c r="K1928">
        <f>J1928*Weighting!$W$8</f>
        <v>3</v>
      </c>
      <c r="M1928" s="14"/>
    </row>
    <row r="1929" spans="1:25" x14ac:dyDescent="0.25">
      <c r="A1929" s="32">
        <f>IF(Weighting!$P$9&gt;0,B1929,"")</f>
        <v>0.71399999999999997</v>
      </c>
      <c r="B1929" s="50">
        <f>Weighting!$C$9</f>
        <v>0.71399999999999997</v>
      </c>
      <c r="C1929">
        <f>Weighting!$F$9</f>
        <v>0</v>
      </c>
      <c r="D1929" t="b">
        <f>IF(C1929=1,'Data Transformation'!$G$3+0.5*'Data Transformation'!$W$25,IF(C1930=1,D1930-'Data Transformation'!$W$25,FALSE))</f>
        <v>0</v>
      </c>
      <c r="E1929" t="str">
        <f t="array" ref="E1929">IF(ISLOGICAL(D1929),"",FREQUENCY(IF('Data Transformation'!$B$425:$B$8425='Bin Analysis'!$B1923,'Data Transformation'!$G$425:$G$8425),D1929))</f>
        <v/>
      </c>
      <c r="F1929" t="str">
        <f t="shared" si="240"/>
        <v/>
      </c>
      <c r="G1929">
        <f>Weighting!$H$9</f>
        <v>0</v>
      </c>
      <c r="H1929">
        <f t="array" ref="H1929">FREQUENCY(IF('Data Transformation'!$B$4:$B$8425=B1923,'Data Transformation'!$G$4:$G$8425),'Bin Analysis'!$B1929)</f>
        <v>12</v>
      </c>
      <c r="I1929">
        <f t="shared" si="241"/>
        <v>4</v>
      </c>
      <c r="J1929">
        <f t="shared" si="242"/>
        <v>1</v>
      </c>
      <c r="K1929">
        <f>J1929*Weighting!$W$9</f>
        <v>3</v>
      </c>
      <c r="M1929" s="14"/>
    </row>
    <row r="1930" spans="1:25" x14ac:dyDescent="0.25">
      <c r="A1930" s="32">
        <f>IF(Weighting!$P$10&gt;0,B1930,"")</f>
        <v>0.84499999999999997</v>
      </c>
      <c r="B1930">
        <f>Weighting!$C$10</f>
        <v>0.84499999999999997</v>
      </c>
      <c r="C1930">
        <f>Weighting!$F$10</f>
        <v>0</v>
      </c>
      <c r="D1930" t="b">
        <f>IF(C1930=1,'Data Transformation'!$G$3+0.5*'Data Transformation'!$W$25,IF(C1931=1,D1931-'Data Transformation'!$W$25,FALSE))</f>
        <v>0</v>
      </c>
      <c r="E1930" t="str">
        <f t="array" ref="E1930">IF(ISLOGICAL(D1930),"",FREQUENCY(IF('Data Transformation'!$B$425:$B$8425='Bin Analysis'!$B1923,'Data Transformation'!$G$425:$G$8425),D1930))</f>
        <v/>
      </c>
      <c r="F1930" t="str">
        <f t="shared" si="240"/>
        <v/>
      </c>
      <c r="G1930">
        <f>Weighting!$H$10</f>
        <v>0</v>
      </c>
      <c r="H1930">
        <f t="array" ref="H1930">FREQUENCY(IF('Data Transformation'!$B$4:$B$8425=B1923,'Data Transformation'!$G$4:$G$8425),'Bin Analysis'!$B1930)</f>
        <v>13</v>
      </c>
      <c r="I1930">
        <f t="shared" si="241"/>
        <v>1</v>
      </c>
      <c r="J1930">
        <f t="shared" si="242"/>
        <v>1</v>
      </c>
      <c r="K1930">
        <f>J1930*Weighting!$W$10</f>
        <v>3</v>
      </c>
      <c r="M1930" s="14"/>
    </row>
    <row r="1931" spans="1:25" x14ac:dyDescent="0.25">
      <c r="A1931" s="32">
        <f>IF(Weighting!$P$11&gt;0,B1931,"")</f>
        <v>0.97599999999999998</v>
      </c>
      <c r="B1931">
        <f>Weighting!$C$11</f>
        <v>0.97599999999999998</v>
      </c>
      <c r="C1931">
        <f>Weighting!$F$11</f>
        <v>0</v>
      </c>
      <c r="D1931">
        <f>IF(C1931=1,'Data Transformation'!$G$3+0.5*'Data Transformation'!$W$25,IF(C1932=1,D1932-'Data Transformation'!$W$25,FALSE))</f>
        <v>0.86899999999999999</v>
      </c>
      <c r="E1931">
        <f t="array" ref="E1931">IF(ISLOGICAL(D1931),"",FREQUENCY(IF('Data Transformation'!$B$425:$B$8425='Bin Analysis'!$B1923,'Data Transformation'!$G$425:$G$8425),D1931))</f>
        <v>13</v>
      </c>
      <c r="F1931" t="e">
        <f t="shared" si="240"/>
        <v>#VALUE!</v>
      </c>
      <c r="G1931">
        <f>Weighting!$H$11</f>
        <v>0</v>
      </c>
      <c r="H1931">
        <f t="array" ref="H1931">FREQUENCY(IF('Data Transformation'!$B$4:$B$8425=B1923,'Data Transformation'!$G$4:$G$8425),'Bin Analysis'!$B1931)</f>
        <v>14</v>
      </c>
      <c r="I1931">
        <f t="shared" si="241"/>
        <v>1</v>
      </c>
      <c r="J1931">
        <f t="shared" si="242"/>
        <v>1</v>
      </c>
      <c r="K1931">
        <f>J1931*Weighting!$W$11</f>
        <v>2</v>
      </c>
      <c r="M1931" s="14"/>
    </row>
    <row r="1932" spans="1:25" x14ac:dyDescent="0.25">
      <c r="A1932" s="32">
        <f>IF(Weighting!$P$12&gt;0,B1932,"")</f>
        <v>1.107</v>
      </c>
      <c r="B1932">
        <f>Weighting!$C$12</f>
        <v>1.107</v>
      </c>
      <c r="C1932">
        <f>Weighting!$F$12</f>
        <v>1</v>
      </c>
      <c r="D1932">
        <f>IF(C1932=1,'Data Transformation'!$G$3+0.5*'Data Transformation'!$W$25,IF(C1933=1,D1933-'Data Transformation'!$W$25,FALSE))</f>
        <v>1.131</v>
      </c>
      <c r="E1932">
        <f t="array" ref="E1932">IF(ISLOGICAL(D1932),"",FREQUENCY(IF('Data Transformation'!$B$425:$B$8425='Bin Analysis'!$B1923,'Data Transformation'!$G$425:$G$8425),D1932))</f>
        <v>17</v>
      </c>
      <c r="F1932">
        <f t="shared" si="240"/>
        <v>4</v>
      </c>
      <c r="G1932">
        <f>Weighting!$H$12</f>
        <v>0</v>
      </c>
      <c r="H1932">
        <f t="array" ref="H1932">FREQUENCY(IF('Data Transformation'!$B$4:$B$8425=B1923,'Data Transformation'!$G$4:$G$8425),'Bin Analysis'!$B1932)</f>
        <v>18</v>
      </c>
      <c r="I1932">
        <f t="shared" si="241"/>
        <v>4</v>
      </c>
      <c r="J1932">
        <f t="shared" si="242"/>
        <v>1</v>
      </c>
      <c r="K1932">
        <f>J1932*Weighting!$W$12</f>
        <v>1</v>
      </c>
      <c r="M1932" s="14"/>
    </row>
    <row r="1933" spans="1:25" x14ac:dyDescent="0.25">
      <c r="A1933" s="32">
        <f>IF(Weighting!$P$13&gt;0,B1933,"")</f>
        <v>1.238</v>
      </c>
      <c r="B1933">
        <f>Weighting!$C$13</f>
        <v>1.238</v>
      </c>
      <c r="C1933">
        <f>Weighting!$F$13</f>
        <v>0</v>
      </c>
      <c r="D1933" t="b">
        <f>IF(C1933=1,'Data Transformation'!$G$3+0.5*'Data Transformation'!$W$25,IF(C1934=1,D1934-'Data Transformation'!$W$25,FALSE))</f>
        <v>0</v>
      </c>
      <c r="E1933" t="str">
        <f t="array" ref="E1933">IF(ISLOGICAL(D1933),"",FREQUENCY(IF('Data Transformation'!$B$425:$B$8425='Bin Analysis'!$B1923,'Data Transformation'!$G$425:$G$8425),D1933))</f>
        <v/>
      </c>
      <c r="F1933" t="str">
        <f t="shared" si="240"/>
        <v/>
      </c>
      <c r="G1933">
        <f>Weighting!$H$13</f>
        <v>0</v>
      </c>
      <c r="H1933">
        <f t="array" ref="H1933">FREQUENCY(IF('Data Transformation'!$B$4:$B$8425=B1923,'Data Transformation'!$G$4:$G$8425),'Bin Analysis'!$B1933)</f>
        <v>18</v>
      </c>
      <c r="I1933">
        <f t="shared" si="241"/>
        <v>0</v>
      </c>
      <c r="J1933">
        <f t="shared" si="242"/>
        <v>0</v>
      </c>
      <c r="K1933">
        <f>J1933*Weighting!$W$13</f>
        <v>0</v>
      </c>
      <c r="M1933" s="14"/>
    </row>
    <row r="1934" spans="1:25" x14ac:dyDescent="0.25">
      <c r="A1934" s="32">
        <f>IF(Weighting!$P$14&gt;0,B1934,"")</f>
        <v>1.369</v>
      </c>
      <c r="B1934">
        <f>Weighting!$C$14</f>
        <v>1.369</v>
      </c>
      <c r="C1934">
        <f>Weighting!$F$14</f>
        <v>0</v>
      </c>
      <c r="D1934" t="b">
        <f>IF(C1934=1,'Data Transformation'!$G$3+0.5*'Data Transformation'!$W$25,IF(C1935=1,D1935-'Data Transformation'!$W$25,FALSE))</f>
        <v>0</v>
      </c>
      <c r="E1934" t="str">
        <f t="array" ref="E1934">IF(ISLOGICAL(D1934),"",FREQUENCY(IF('Data Transformation'!$B$425:$B$8425='Bin Analysis'!$B1923,'Data Transformation'!$G$425:$G$8425),D1934))</f>
        <v/>
      </c>
      <c r="F1934" t="str">
        <f t="shared" si="240"/>
        <v/>
      </c>
      <c r="G1934">
        <f>Weighting!$H$14</f>
        <v>0</v>
      </c>
      <c r="H1934">
        <f t="array" ref="H1934">FREQUENCY(IF('Data Transformation'!$B$4:$B$8425=B1923,'Data Transformation'!$G$4:$G$8425),'Bin Analysis'!$B1934)</f>
        <v>18</v>
      </c>
      <c r="I1934">
        <f t="shared" si="241"/>
        <v>0</v>
      </c>
      <c r="J1934">
        <f t="shared" si="242"/>
        <v>0</v>
      </c>
      <c r="K1934">
        <f>J1934*Weighting!$W$14</f>
        <v>0</v>
      </c>
      <c r="M1934" s="14"/>
    </row>
    <row r="1935" spans="1:25" x14ac:dyDescent="0.25">
      <c r="A1935" s="32">
        <f>IF(Weighting!$P$15&gt;0,B1935,"")</f>
        <v>1.5000009999999999</v>
      </c>
      <c r="B1935">
        <f>Weighting!$C$15</f>
        <v>1.5000009999999999</v>
      </c>
      <c r="C1935">
        <f>Weighting!$F$15</f>
        <v>0</v>
      </c>
      <c r="D1935" t="b">
        <f>IF(C1935=1,'Data Transformation'!$G$3+0.5*'Data Transformation'!$W$25,IF(C1936=1,D1936-'Data Transformation'!$W$25,FALSE))</f>
        <v>0</v>
      </c>
      <c r="E1935" t="str">
        <f t="array" ref="E1935">IF(ISLOGICAL(D1935),"",FREQUENCY(IF('Data Transformation'!$B$425:$B$8425='Bin Analysis'!$B1923,'Data Transformation'!$G$425:$G$8425),D1935))</f>
        <v/>
      </c>
      <c r="F1935" t="str">
        <f t="shared" si="240"/>
        <v/>
      </c>
      <c r="G1935">
        <f>Weighting!$H$15</f>
        <v>0</v>
      </c>
      <c r="H1935">
        <f t="array" ref="H1935">FREQUENCY(IF('Data Transformation'!$B$4:$B$8425=B1923,'Data Transformation'!$G$4:$G$8425),'Bin Analysis'!$B1935)</f>
        <v>18</v>
      </c>
      <c r="I1935">
        <f t="shared" si="241"/>
        <v>0</v>
      </c>
      <c r="J1935">
        <f t="shared" si="242"/>
        <v>0</v>
      </c>
      <c r="K1935">
        <f>J1935*Weighting!$W$15</f>
        <v>0</v>
      </c>
      <c r="M1935" s="14"/>
    </row>
    <row r="1936" spans="1:25" x14ac:dyDescent="0.25">
      <c r="A1936" s="32" t="str">
        <f>IF(Weighting!$P$16&gt;0,B1936,"")</f>
        <v/>
      </c>
      <c r="B1936">
        <f>Weighting!$C$16</f>
        <v>1.631</v>
      </c>
      <c r="C1936">
        <f>Weighting!$F$16</f>
        <v>0</v>
      </c>
      <c r="D1936" t="b">
        <f>IF(C1936=1,'Data Transformation'!$G$3+0.5*'Data Transformation'!$W$25,IF(C1937=1,D1937-'Data Transformation'!$W$25,FALSE))</f>
        <v>0</v>
      </c>
      <c r="E1936" t="str">
        <f t="array" ref="E1936">IF(ISLOGICAL(D1936),"",FREQUENCY(IF('Data Transformation'!$B$425:$B$8425='Bin Analysis'!$B1923,'Data Transformation'!$G$425:$G$8425),D1936))</f>
        <v/>
      </c>
      <c r="F1936" t="str">
        <f t="shared" si="240"/>
        <v/>
      </c>
      <c r="G1936">
        <f>Weighting!$H$16</f>
        <v>0</v>
      </c>
      <c r="H1936">
        <f t="array" ref="H1936">FREQUENCY(IF('Data Transformation'!$B$4:$B$8425=B1923,'Data Transformation'!$G$4:$G$8425),'Bin Analysis'!$B1936)</f>
        <v>18</v>
      </c>
      <c r="I1936">
        <f t="shared" si="241"/>
        <v>0</v>
      </c>
      <c r="J1936">
        <f t="shared" si="242"/>
        <v>0</v>
      </c>
      <c r="K1936">
        <f>J1936*Weighting!$W$16</f>
        <v>0</v>
      </c>
      <c r="M1936" s="14"/>
    </row>
    <row r="1937" spans="1:25" x14ac:dyDescent="0.25">
      <c r="A1937" s="32" t="str">
        <f>IF(Weighting!$P$17&gt;0,B1937,"")</f>
        <v/>
      </c>
      <c r="B1937">
        <f>Weighting!$C$17</f>
        <v>1.762</v>
      </c>
      <c r="C1937">
        <f>Weighting!$F$17</f>
        <v>0</v>
      </c>
      <c r="D1937" t="b">
        <f>IF(C1937=1,'Data Transformation'!$G$3+0.5*'Data Transformation'!$W$25,IF(C1938=1,D1938-'Data Transformation'!$W$25,FALSE))</f>
        <v>0</v>
      </c>
      <c r="E1937" t="str">
        <f t="array" ref="E1937">IF(ISLOGICAL(D1937),"",FREQUENCY(IF('Data Transformation'!$B$425:$B$8425='Bin Analysis'!$B1923,'Data Transformation'!$G$425:$G$8425),D1937))</f>
        <v/>
      </c>
      <c r="F1937" t="str">
        <f t="shared" si="240"/>
        <v/>
      </c>
      <c r="G1937">
        <f>Weighting!$H$17</f>
        <v>0</v>
      </c>
      <c r="H1937">
        <f t="array" ref="H1937">FREQUENCY(IF('Data Transformation'!$B$4:$B$8425=B1923,'Data Transformation'!$G$4:$G$8425),'Bin Analysis'!$B1937)</f>
        <v>18</v>
      </c>
      <c r="I1937">
        <f t="shared" si="241"/>
        <v>0</v>
      </c>
      <c r="J1937">
        <f t="shared" si="242"/>
        <v>0</v>
      </c>
      <c r="K1937">
        <f>J1937*Weighting!$W$17</f>
        <v>0</v>
      </c>
      <c r="M1937" s="14"/>
    </row>
    <row r="1938" spans="1:25" x14ac:dyDescent="0.25">
      <c r="A1938" s="32" t="str">
        <f>IF(Weighting!$P$18&gt;0,B1938,"")</f>
        <v/>
      </c>
      <c r="B1938">
        <f>Weighting!$C$18</f>
        <v>1.893</v>
      </c>
      <c r="C1938">
        <f>Weighting!$F$18</f>
        <v>0</v>
      </c>
      <c r="D1938" t="b">
        <f>IF(C1938=1,'Data Transformation'!$G$3+0.5*'Data Transformation'!$W$25,IF(C1939=1,D1939-'Data Transformation'!$W$25,FALSE))</f>
        <v>0</v>
      </c>
      <c r="E1938" t="str">
        <f t="array" ref="E1938">IF(ISLOGICAL(D1938),"",FREQUENCY(IF('Data Transformation'!$B$425:$B$8425='Bin Analysis'!$B1923,'Data Transformation'!$G$425:$G$8425),D1938))</f>
        <v/>
      </c>
      <c r="F1938" t="str">
        <f t="shared" si="240"/>
        <v/>
      </c>
      <c r="G1938">
        <f>Weighting!$H$18</f>
        <v>0</v>
      </c>
      <c r="H1938">
        <f t="array" ref="H1938">FREQUENCY(IF('Data Transformation'!$B$4:$B$8425=B1923,'Data Transformation'!$G$4:$G$8425),'Bin Analysis'!$B1938)</f>
        <v>18</v>
      </c>
      <c r="I1938">
        <f t="shared" si="241"/>
        <v>0</v>
      </c>
      <c r="J1938">
        <f t="shared" si="242"/>
        <v>0</v>
      </c>
      <c r="K1938">
        <f>J1938*Weighting!$W$18</f>
        <v>0</v>
      </c>
      <c r="M1938" s="14"/>
    </row>
    <row r="1939" spans="1:25" x14ac:dyDescent="0.25">
      <c r="A1939" s="32" t="str">
        <f>IF(Weighting!$P$19&gt;0,B1939,"")</f>
        <v/>
      </c>
      <c r="B1939">
        <f>Weighting!$C$19</f>
        <v>2.024</v>
      </c>
      <c r="C1939">
        <f>Weighting!$F$19</f>
        <v>0</v>
      </c>
      <c r="D1939" t="b">
        <f>IF(C1939=1,'Data Transformation'!$G$3+0.5*'Data Transformation'!$W$25,IF(C1940=1,D1940-'Data Transformation'!$W$25,FALSE))</f>
        <v>0</v>
      </c>
      <c r="E1939" t="str">
        <f t="array" ref="E1939">IF(ISLOGICAL(D1939),"",FREQUENCY(IF('Data Transformation'!$B$425:$B$8425='Bin Analysis'!$B1923,'Data Transformation'!$G$425:$G$8425),D1939))</f>
        <v/>
      </c>
      <c r="F1939" t="str">
        <f t="shared" si="240"/>
        <v/>
      </c>
      <c r="G1939">
        <f>Weighting!$H$19</f>
        <v>0</v>
      </c>
      <c r="H1939">
        <f t="array" ref="H1939">FREQUENCY(IF('Data Transformation'!$B$4:$B$8425=B1923,'Data Transformation'!$G$4:$G$8425),'Bin Analysis'!$B1939)</f>
        <v>18</v>
      </c>
      <c r="I1939">
        <f t="shared" si="241"/>
        <v>0</v>
      </c>
      <c r="J1939">
        <f t="shared" si="242"/>
        <v>0</v>
      </c>
      <c r="K1939">
        <f>J1939*Weighting!$W$19</f>
        <v>0</v>
      </c>
      <c r="M1939" s="14"/>
    </row>
    <row r="1940" spans="1:25" x14ac:dyDescent="0.25">
      <c r="A1940" s="32" t="str">
        <f>IF(Weighting!$P$20&gt;0,B1940,"")</f>
        <v/>
      </c>
      <c r="B1940">
        <f>Weighting!$C$20</f>
        <v>2.1550000000000002</v>
      </c>
      <c r="C1940">
        <f>Weighting!$F$20</f>
        <v>0</v>
      </c>
      <c r="D1940" t="b">
        <f>IF(C1940=1,'Data Transformation'!$G$3+0.5*'Data Transformation'!$W$25,IF(C1941=1,D1941-'Data Transformation'!$W$25,FALSE))</f>
        <v>0</v>
      </c>
      <c r="E1940" t="str">
        <f t="array" ref="E1940">IF(ISLOGICAL(D1940),"",FREQUENCY(IF('Data Transformation'!$B$425:$B$8425='Bin Analysis'!$B1923,'Data Transformation'!$G$425:$G$8425),D1940))</f>
        <v/>
      </c>
      <c r="F1940" t="str">
        <f t="shared" si="240"/>
        <v/>
      </c>
      <c r="G1940">
        <f>Weighting!$H$20</f>
        <v>0</v>
      </c>
      <c r="H1940">
        <f t="array" ref="H1940">FREQUENCY(IF('Data Transformation'!$B$4:$B$8425=B1923,'Data Transformation'!$G$4:$G$8425),'Bin Analysis'!$B1940)</f>
        <v>18</v>
      </c>
      <c r="I1940">
        <f t="shared" si="241"/>
        <v>0</v>
      </c>
      <c r="J1940">
        <f t="shared" si="242"/>
        <v>0</v>
      </c>
      <c r="K1940">
        <f>J1940*Weighting!$W$20</f>
        <v>0</v>
      </c>
      <c r="M1940" s="14"/>
    </row>
    <row r="1941" spans="1:25" x14ac:dyDescent="0.25">
      <c r="A1941" s="32" t="str">
        <f>IF(Weighting!$P$21&gt;0,B1941,"")</f>
        <v/>
      </c>
      <c r="B1941">
        <f>Weighting!$C$21</f>
        <v>2.2860000000000005</v>
      </c>
      <c r="C1941">
        <f>Weighting!$F$21</f>
        <v>0</v>
      </c>
      <c r="D1941" t="b">
        <f>IF(C1941=1,'Data Transformation'!$G$3+0.5*'Data Transformation'!$W$25,IF(C1942=1,D1942-'Data Transformation'!$W$25,FALSE))</f>
        <v>0</v>
      </c>
      <c r="E1941" t="str">
        <f t="array" ref="E1941">IF(ISLOGICAL(D1941),"",FREQUENCY(IF('Data Transformation'!$B$425:$B$8425='Bin Analysis'!$B1923,'Data Transformation'!$G$425:$G$8425),D1941))</f>
        <v/>
      </c>
      <c r="F1941" t="str">
        <f t="shared" si="240"/>
        <v/>
      </c>
      <c r="G1941">
        <f>Weighting!$H$21</f>
        <v>0</v>
      </c>
      <c r="H1941">
        <f t="array" ref="H1941">FREQUENCY(IF('Data Transformation'!$B$4:$B$8425=B1923,'Data Transformation'!$G$4:$G$8425),'Bin Analysis'!$B1941)</f>
        <v>18</v>
      </c>
      <c r="I1941">
        <f t="shared" si="241"/>
        <v>0</v>
      </c>
      <c r="J1941">
        <f t="shared" si="242"/>
        <v>0</v>
      </c>
      <c r="K1941">
        <f>J1941*Weighting!$W$21</f>
        <v>0</v>
      </c>
      <c r="M1941" s="14"/>
    </row>
    <row r="1942" spans="1:25" x14ac:dyDescent="0.25">
      <c r="A1942" s="32" t="str">
        <f>IF(Weighting!$P$22&gt;0,B1942,"")</f>
        <v/>
      </c>
      <c r="B1942">
        <f>Weighting!$C$22</f>
        <v>2.4170000000000007</v>
      </c>
      <c r="C1942">
        <f>Weighting!$F$22</f>
        <v>0</v>
      </c>
      <c r="D1942" t="b">
        <f>IF(C1942=1,'Data Transformation'!$G$3+0.5*'Data Transformation'!$W$25,IF(C1943=1,D1943-'Data Transformation'!$W$25,FALSE))</f>
        <v>0</v>
      </c>
      <c r="E1942" t="str">
        <f t="array" ref="E1942">IF(ISLOGICAL(D1942),"",FREQUENCY(IF('Data Transformation'!$B$425:$B$8425='Bin Analysis'!$B1923,'Data Transformation'!$G$425:$G$8425),D1942))</f>
        <v/>
      </c>
      <c r="F1942" t="str">
        <f t="shared" si="240"/>
        <v/>
      </c>
      <c r="G1942">
        <f>Weighting!$H$22</f>
        <v>0</v>
      </c>
      <c r="H1942">
        <f t="array" ref="H1942">FREQUENCY(IF('Data Transformation'!$B$4:$B$8425=B1923,'Data Transformation'!$G$4:$G$8425),'Bin Analysis'!$B1942)</f>
        <v>18</v>
      </c>
      <c r="I1942">
        <f t="shared" si="241"/>
        <v>0</v>
      </c>
      <c r="J1942">
        <f t="shared" si="242"/>
        <v>0</v>
      </c>
      <c r="K1942">
        <f>J1942*Weighting!$W$22</f>
        <v>0</v>
      </c>
      <c r="M1942" s="14"/>
    </row>
    <row r="1943" spans="1:25" x14ac:dyDescent="0.25">
      <c r="A1943" s="32" t="str">
        <f>IF(Weighting!$P$23&gt;0,B1943,"")</f>
        <v/>
      </c>
      <c r="B1943">
        <f>Weighting!$C$23</f>
        <v>2.5480000000000009</v>
      </c>
      <c r="C1943">
        <f>Weighting!$F$23</f>
        <v>0</v>
      </c>
      <c r="D1943" t="b">
        <f>IF(C1943=1,'Data Transformation'!$G$3+0.5*'Data Transformation'!$W$25,IF(C1944=1,D1944-'Data Transformation'!$W$25,FALSE))</f>
        <v>0</v>
      </c>
      <c r="E1943" t="str">
        <f t="array" ref="E1943">IF(ISLOGICAL(D1943),"",FREQUENCY(IF('Data Transformation'!$B$425:$B$8425='Bin Analysis'!$B1923,'Data Transformation'!$G$425:$G$8425),D1943))</f>
        <v/>
      </c>
      <c r="F1943" t="str">
        <f t="shared" si="240"/>
        <v/>
      </c>
      <c r="G1943">
        <f>Weighting!$H$23</f>
        <v>0</v>
      </c>
      <c r="H1943">
        <f t="array" ref="H1943">FREQUENCY(IF('Data Transformation'!$B$4:$B$8425=B1923,'Data Transformation'!$G$4:$G$8425),'Bin Analysis'!$B1943)</f>
        <v>18</v>
      </c>
      <c r="I1943">
        <f t="shared" si="241"/>
        <v>0</v>
      </c>
      <c r="J1943">
        <f t="shared" si="242"/>
        <v>0</v>
      </c>
      <c r="K1943">
        <f>J1943*Weighting!$W$23</f>
        <v>0</v>
      </c>
      <c r="M1943" s="14"/>
    </row>
    <row r="1944" spans="1:25" x14ac:dyDescent="0.25">
      <c r="A1944" s="32" t="str">
        <f>IF(Weighting!$P$24&gt;0,B1944,"")</f>
        <v/>
      </c>
      <c r="B1944">
        <f>Weighting!$C$24</f>
        <v>2.6790000000000012</v>
      </c>
      <c r="C1944">
        <f>Weighting!$F$24</f>
        <v>0</v>
      </c>
      <c r="D1944" t="b">
        <f>IF(C1944=1,'Data Transformation'!$G$3+0.5*'Data Transformation'!$W$25,IF(C1945=1,D1945-'Data Transformation'!$W$25,FALSE))</f>
        <v>0</v>
      </c>
      <c r="E1944" t="str">
        <f t="array" ref="E1944">IF(ISLOGICAL(D1944),"",FREQUENCY(IF('Data Transformation'!$B$425:$B$8425='Bin Analysis'!$B1923,'Data Transformation'!$G$425:$G$8425),D1944))</f>
        <v/>
      </c>
      <c r="F1944" t="str">
        <f t="shared" si="240"/>
        <v/>
      </c>
      <c r="G1944">
        <f>Weighting!$H$24</f>
        <v>0</v>
      </c>
      <c r="H1944">
        <f t="array" ref="H1944">FREQUENCY(IF('Data Transformation'!$B$4:$B$8425=B1923,'Data Transformation'!$G$4:$G$8425),'Bin Analysis'!$B1944)</f>
        <v>18</v>
      </c>
      <c r="I1944">
        <f t="shared" si="241"/>
        <v>0</v>
      </c>
      <c r="J1944">
        <f t="shared" si="242"/>
        <v>0</v>
      </c>
      <c r="K1944">
        <f>J1944*Weighting!$W$24</f>
        <v>0</v>
      </c>
      <c r="M1944" s="14"/>
    </row>
    <row r="1945" spans="1:25" x14ac:dyDescent="0.25">
      <c r="A1945" s="32" t="str">
        <f>IF(Weighting!$P$25&gt;0,B1945,"")</f>
        <v/>
      </c>
      <c r="B1945">
        <f>Weighting!$C$25</f>
        <v>2.8100000000000014</v>
      </c>
      <c r="C1945">
        <f>Weighting!$F$25</f>
        <v>0</v>
      </c>
      <c r="D1945" t="b">
        <f>IF(C1945=1,'Data Transformation'!$G$3+0.5*'Data Transformation'!$W$25,IF(C1946=1,D1946-'Data Transformation'!$W$25,FALSE))</f>
        <v>0</v>
      </c>
      <c r="E1945" t="str">
        <f t="array" ref="E1945">IF(ISLOGICAL(D1945),"",FREQUENCY(IF('Data Transformation'!$B$425:$B$8425='Bin Analysis'!$B1923,'Data Transformation'!$G$425:$G$8425),D1945))</f>
        <v/>
      </c>
      <c r="F1945" t="str">
        <f t="shared" si="240"/>
        <v/>
      </c>
      <c r="G1945">
        <f>Weighting!$H$25</f>
        <v>0</v>
      </c>
      <c r="H1945">
        <f t="array" ref="H1945">FREQUENCY(IF('Data Transformation'!$B$4:$B$8425=B1923,'Data Transformation'!$G$4:$G$8425),'Bin Analysis'!$B1945)</f>
        <v>18</v>
      </c>
      <c r="I1945">
        <f t="shared" si="241"/>
        <v>0</v>
      </c>
      <c r="J1945">
        <f t="shared" si="242"/>
        <v>0</v>
      </c>
      <c r="K1945">
        <f>J1945*Weighting!$W$25</f>
        <v>0</v>
      </c>
      <c r="M1945" s="14"/>
    </row>
    <row r="1946" spans="1:25" x14ac:dyDescent="0.25">
      <c r="O1946"/>
      <c r="P1946"/>
      <c r="Q1946"/>
      <c r="R1946"/>
    </row>
    <row r="1947" spans="1:25" ht="23.25" x14ac:dyDescent="0.35">
      <c r="A1947" s="21" t="s">
        <v>0</v>
      </c>
      <c r="B1947" s="21">
        <f>IFERROR(VLOOKUP(C1947,'Data Transformation'!$L$6:$M$426,2,FALSE),"")</f>
        <v>81</v>
      </c>
      <c r="C1947" s="21">
        <f>C1923+1</f>
        <v>81</v>
      </c>
      <c r="D1947" s="21"/>
      <c r="E1947" s="21"/>
      <c r="F1947" s="21"/>
      <c r="G1947" s="21"/>
      <c r="H1947" s="22"/>
      <c r="I1947" s="22"/>
      <c r="J1947" s="22"/>
      <c r="K1947" s="21"/>
      <c r="L1947" s="21">
        <f>B1947</f>
        <v>81</v>
      </c>
      <c r="M1947" s="23">
        <f>INDEX('Data Transformation'!$O$4:$O$424,MATCH($B1947,'Data Transformation'!$M$4:$M$424,0),MATCH($M$2,'Data Transformation'!$O$3,0))</f>
        <v>15</v>
      </c>
      <c r="N1947" s="27">
        <f>IF('Input and Summary Results'!$J$16="minimum",'Bin Analysis'!X1948/(M1947-1),'Bin Analysis'!Y1947/('Bin Analysis'!M1947-1))</f>
        <v>0.14285714285714285</v>
      </c>
      <c r="O1947" s="27">
        <f>IF(M1947=FALSE,NA(),(VLOOKUP(1,C1950:K1969,4,FALSE))/(M1947-1))</f>
        <v>0.7142857142857143</v>
      </c>
      <c r="P1947" s="27">
        <f>IF(M1947=FALSE,NA(),SUM(J1950:J1969)/Weighting!$S$5)</f>
        <v>0.6</v>
      </c>
      <c r="Q1947" s="27">
        <f>IF(M1947=FALSE,NA(),SUM(K1950:K1969)/Weighting!$S$6)</f>
        <v>0.60869565217391308</v>
      </c>
      <c r="R1947" s="27">
        <f>IF(M1947=FALSE,NA(),(VLOOKUP(1,G1950:K1969,3,FALSE))/(M1947-1))</f>
        <v>0</v>
      </c>
      <c r="S1947" s="22" t="str">
        <f>IF(M1947=FALSE,NA(),IF(SUM(J1950:J1969)=2,"yes","no"))</f>
        <v>no</v>
      </c>
      <c r="X1947" s="2" cm="2">
        <f t="array" ref="X1947:X1948">FREQUENCY(IF('Data Transformation'!$B$425:$B$6424='Bin Analysis'!L1947,'Data Transformation'!$G$425:$G$6424),'Data Transformation'!$U$11)</f>
        <v>12</v>
      </c>
      <c r="Y1947" s="2" cm="2">
        <f t="array" ref="Y1947:Y1948">FREQUENCY(IF('Data Transformation'!$B$425:$B$6424='Bin Analysis'!L1947,'Data Transformation'!$G$425:$G$6424),'Data Transformation'!$U$12)</f>
        <v>2</v>
      </c>
    </row>
    <row r="1948" spans="1:25" x14ac:dyDescent="0.25">
      <c r="A1948" s="14" t="s">
        <v>67</v>
      </c>
      <c r="B1948" t="s">
        <v>47</v>
      </c>
      <c r="C1948" t="s">
        <v>5</v>
      </c>
      <c r="D1948" t="s">
        <v>100</v>
      </c>
      <c r="E1948" t="s">
        <v>101</v>
      </c>
      <c r="F1948" t="s">
        <v>102</v>
      </c>
      <c r="G1948" t="s">
        <v>70</v>
      </c>
      <c r="H1948" t="s">
        <v>31</v>
      </c>
      <c r="I1948" t="s">
        <v>32</v>
      </c>
      <c r="J1948" t="s">
        <v>46</v>
      </c>
      <c r="K1948" s="14" t="s">
        <v>45</v>
      </c>
      <c r="M1948" s="14"/>
      <c r="X1948" s="2">
        <v>2</v>
      </c>
      <c r="Y1948" s="2">
        <v>12</v>
      </c>
    </row>
    <row r="1949" spans="1:25" x14ac:dyDescent="0.25">
      <c r="A1949" s="32"/>
      <c r="D1949" t="b">
        <f>IF(C1949=1,'Data Transformation'!$G$3+0.5*'Data Transformation'!$W$25,IF(C1950=1,D1950-'Data Transformation'!$W$25,FALSE))</f>
        <v>0</v>
      </c>
      <c r="E1949" t="str">
        <f t="array" ref="E1949">IF(ISLOGICAL(D1949),"",FREQUENCY(IF('Data Transformation'!$B$425:$B$8425='Bin Analysis'!$B1947,'Data Transformation'!$G$425:$G$8425),D1949))</f>
        <v/>
      </c>
      <c r="F1949" t="str">
        <f>IF(ISLOGICAL(D1949),"",E1949-E1948)</f>
        <v/>
      </c>
      <c r="M1949" s="14"/>
    </row>
    <row r="1950" spans="1:25" x14ac:dyDescent="0.25">
      <c r="A1950" s="32">
        <f>IF(Weighting!$P$6&gt;0,B1950,"")</f>
        <v>0.32100000000000001</v>
      </c>
      <c r="B1950">
        <f>Weighting!$C$6</f>
        <v>0.32100000000000001</v>
      </c>
      <c r="C1950">
        <f>Weighting!$F$6</f>
        <v>0</v>
      </c>
      <c r="D1950" t="b">
        <f>IF(C1950=1,'Data Transformation'!$G$3+0.5*'Data Transformation'!$W$25,IF(C1951=1,D1951-'Data Transformation'!$W$25,FALSE))</f>
        <v>0</v>
      </c>
      <c r="E1950" t="str">
        <f t="array" ref="E1950">IF(ISLOGICAL(D1950),"",FREQUENCY(IF('Data Transformation'!$B$425:$B$8425='Bin Analysis'!$B1947,'Data Transformation'!$G$425:$G$8425),D1950))</f>
        <v/>
      </c>
      <c r="F1950" t="str">
        <f>IF(ISLOGICAL(D1950),"",E1950-E1949)</f>
        <v/>
      </c>
      <c r="G1950">
        <f>Weighting!$H$6</f>
        <v>1</v>
      </c>
      <c r="H1950">
        <f t="array" ref="H1950">FREQUENCY(IF('Data Transformation'!$B$4:$B$8425=B1947,'Data Transformation'!$G$4:$G$8425),'Bin Analysis'!$B1950)</f>
        <v>0</v>
      </c>
      <c r="I1950">
        <f>H1950-H1949</f>
        <v>0</v>
      </c>
      <c r="J1950">
        <f>IF(I1950=0,0,1)</f>
        <v>0</v>
      </c>
      <c r="K1950">
        <f>J1950*Weighting!$W$6</f>
        <v>0</v>
      </c>
      <c r="M1950" s="14"/>
    </row>
    <row r="1951" spans="1:25" x14ac:dyDescent="0.25">
      <c r="A1951" s="32">
        <f>IF(Weighting!$P$7&gt;0,B1951,"")</f>
        <v>0.45200000000000001</v>
      </c>
      <c r="B1951">
        <f>Weighting!$C$7</f>
        <v>0.45200000000000001</v>
      </c>
      <c r="C1951">
        <f>Weighting!$F$7</f>
        <v>0</v>
      </c>
      <c r="D1951" t="b">
        <f>IF(C1951=1,'Data Transformation'!$G$3+0.5*'Data Transformation'!$W$25,IF(C1952=1,D1952-'Data Transformation'!$W$25,FALSE))</f>
        <v>0</v>
      </c>
      <c r="E1951" t="str">
        <f t="array" ref="E1951">IF(ISLOGICAL(D1951),"",FREQUENCY(IF('Data Transformation'!$B$425:$B$8425='Bin Analysis'!$B1947,'Data Transformation'!$G$425:$G$8425),D1951))</f>
        <v/>
      </c>
      <c r="F1951" t="str">
        <f t="shared" ref="F1951:F1969" si="243">IF(ISLOGICAL(D1951),"",E1951-E1950)</f>
        <v/>
      </c>
      <c r="G1951">
        <f>Weighting!$H$7</f>
        <v>0</v>
      </c>
      <c r="H1951">
        <f t="array" ref="H1951">FREQUENCY(IF('Data Transformation'!$B$4:$B$8425=B1947,'Data Transformation'!$G$4:$G$8425),'Bin Analysis'!$B1951)</f>
        <v>0</v>
      </c>
      <c r="I1951">
        <f t="shared" ref="I1951:I1969" si="244">H1951-H1950</f>
        <v>0</v>
      </c>
      <c r="J1951">
        <f>IF(I1951=0,0,1)</f>
        <v>0</v>
      </c>
      <c r="K1951">
        <f>J1951*Weighting!$W$7</f>
        <v>0</v>
      </c>
      <c r="M1951" s="14"/>
    </row>
    <row r="1952" spans="1:25" x14ac:dyDescent="0.25">
      <c r="A1952" s="32">
        <f>IF(Weighting!$P$8&gt;0,B1952,"")</f>
        <v>0.58299999999999996</v>
      </c>
      <c r="B1952">
        <f>Weighting!$C$8</f>
        <v>0.58299999999999996</v>
      </c>
      <c r="C1952">
        <f>Weighting!$F$8</f>
        <v>0</v>
      </c>
      <c r="D1952" t="b">
        <f>IF(C1952=1,'Data Transformation'!$G$3+0.5*'Data Transformation'!$W$25,IF(C1953=1,D1953-'Data Transformation'!$W$25,FALSE))</f>
        <v>0</v>
      </c>
      <c r="E1952" t="str">
        <f t="array" ref="E1952">IF(ISLOGICAL(D1952),"",FREQUENCY(IF('Data Transformation'!$B$425:$B$8425='Bin Analysis'!$B1947,'Data Transformation'!$G$425:$G$8425),D1952))</f>
        <v/>
      </c>
      <c r="F1952" t="str">
        <f t="shared" si="243"/>
        <v/>
      </c>
      <c r="G1952">
        <f>Weighting!$H$8</f>
        <v>0</v>
      </c>
      <c r="H1952">
        <f t="array" ref="H1952">FREQUENCY(IF('Data Transformation'!$B$4:$B$8425=B1947,'Data Transformation'!$G$4:$G$8425),'Bin Analysis'!$B1952)</f>
        <v>0</v>
      </c>
      <c r="I1952">
        <f t="shared" si="244"/>
        <v>0</v>
      </c>
      <c r="J1952">
        <f t="shared" ref="J1952:J1969" si="245">IF(I1952=0,0,1)</f>
        <v>0</v>
      </c>
      <c r="K1952">
        <f>J1952*Weighting!$W$8</f>
        <v>0</v>
      </c>
      <c r="M1952" s="14"/>
    </row>
    <row r="1953" spans="1:13" x14ac:dyDescent="0.25">
      <c r="A1953" s="32">
        <f>IF(Weighting!$P$9&gt;0,B1953,"")</f>
        <v>0.71399999999999997</v>
      </c>
      <c r="B1953" s="50">
        <f>Weighting!$C$9</f>
        <v>0.71399999999999997</v>
      </c>
      <c r="C1953">
        <f>Weighting!$F$9</f>
        <v>0</v>
      </c>
      <c r="D1953" t="b">
        <f>IF(C1953=1,'Data Transformation'!$G$3+0.5*'Data Transformation'!$W$25,IF(C1954=1,D1954-'Data Transformation'!$W$25,FALSE))</f>
        <v>0</v>
      </c>
      <c r="E1953" t="str">
        <f t="array" ref="E1953">IF(ISLOGICAL(D1953),"",FREQUENCY(IF('Data Transformation'!$B$425:$B$8425='Bin Analysis'!$B1947,'Data Transformation'!$G$425:$G$8425),D1953))</f>
        <v/>
      </c>
      <c r="F1953" t="str">
        <f t="shared" si="243"/>
        <v/>
      </c>
      <c r="G1953">
        <f>Weighting!$H$9</f>
        <v>0</v>
      </c>
      <c r="H1953">
        <f t="array" ref="H1953">FREQUENCY(IF('Data Transformation'!$B$4:$B$8425=B1947,'Data Transformation'!$G$4:$G$8425),'Bin Analysis'!$B1953)</f>
        <v>1</v>
      </c>
      <c r="I1953">
        <f t="shared" si="244"/>
        <v>1</v>
      </c>
      <c r="J1953">
        <f t="shared" si="245"/>
        <v>1</v>
      </c>
      <c r="K1953">
        <f>J1953*Weighting!$W$9</f>
        <v>3</v>
      </c>
      <c r="M1953" s="14"/>
    </row>
    <row r="1954" spans="1:13" x14ac:dyDescent="0.25">
      <c r="A1954" s="32">
        <f>IF(Weighting!$P$10&gt;0,B1954,"")</f>
        <v>0.84499999999999997</v>
      </c>
      <c r="B1954">
        <f>Weighting!$C$10</f>
        <v>0.84499999999999997</v>
      </c>
      <c r="C1954">
        <f>Weighting!$F$10</f>
        <v>0</v>
      </c>
      <c r="D1954" t="b">
        <f>IF(C1954=1,'Data Transformation'!$G$3+0.5*'Data Transformation'!$W$25,IF(C1955=1,D1955-'Data Transformation'!$W$25,FALSE))</f>
        <v>0</v>
      </c>
      <c r="E1954" t="str">
        <f t="array" ref="E1954">IF(ISLOGICAL(D1954),"",FREQUENCY(IF('Data Transformation'!$B$425:$B$8425='Bin Analysis'!$B1947,'Data Transformation'!$G$425:$G$8425),D1954))</f>
        <v/>
      </c>
      <c r="F1954" t="str">
        <f t="shared" si="243"/>
        <v/>
      </c>
      <c r="G1954">
        <f>Weighting!$H$10</f>
        <v>0</v>
      </c>
      <c r="H1954">
        <f t="array" ref="H1954">FREQUENCY(IF('Data Transformation'!$B$4:$B$8425=B1947,'Data Transformation'!$G$4:$G$8425),'Bin Analysis'!$B1954)</f>
        <v>2</v>
      </c>
      <c r="I1954">
        <f t="shared" si="244"/>
        <v>1</v>
      </c>
      <c r="J1954">
        <f t="shared" si="245"/>
        <v>1</v>
      </c>
      <c r="K1954">
        <f>J1954*Weighting!$W$10</f>
        <v>3</v>
      </c>
      <c r="M1954" s="14"/>
    </row>
    <row r="1955" spans="1:13" x14ac:dyDescent="0.25">
      <c r="A1955" s="32">
        <f>IF(Weighting!$P$11&gt;0,B1955,"")</f>
        <v>0.97599999999999998</v>
      </c>
      <c r="B1955">
        <f>Weighting!$C$11</f>
        <v>0.97599999999999998</v>
      </c>
      <c r="C1955">
        <f>Weighting!$F$11</f>
        <v>0</v>
      </c>
      <c r="D1955">
        <f>IF(C1955=1,'Data Transformation'!$G$3+0.5*'Data Transformation'!$W$25,IF(C1956=1,D1956-'Data Transformation'!$W$25,FALSE))</f>
        <v>0.86899999999999999</v>
      </c>
      <c r="E1955">
        <f t="array" ref="E1955">IF(ISLOGICAL(D1955),"",FREQUENCY(IF('Data Transformation'!$B$425:$B$8425='Bin Analysis'!$B1947,'Data Transformation'!$G$425:$G$8425),D1955))</f>
        <v>2</v>
      </c>
      <c r="F1955" t="e">
        <f t="shared" si="243"/>
        <v>#VALUE!</v>
      </c>
      <c r="G1955">
        <f>Weighting!$H$11</f>
        <v>0</v>
      </c>
      <c r="H1955">
        <f t="array" ref="H1955">FREQUENCY(IF('Data Transformation'!$B$4:$B$8425=B1947,'Data Transformation'!$G$4:$G$8425),'Bin Analysis'!$B1955)</f>
        <v>5</v>
      </c>
      <c r="I1955">
        <f t="shared" si="244"/>
        <v>3</v>
      </c>
      <c r="J1955">
        <f t="shared" si="245"/>
        <v>1</v>
      </c>
      <c r="K1955">
        <f>J1955*Weighting!$W$11</f>
        <v>2</v>
      </c>
      <c r="M1955" s="14"/>
    </row>
    <row r="1956" spans="1:13" x14ac:dyDescent="0.25">
      <c r="A1956" s="32">
        <f>IF(Weighting!$P$12&gt;0,B1956,"")</f>
        <v>1.107</v>
      </c>
      <c r="B1956">
        <f>Weighting!$C$12</f>
        <v>1.107</v>
      </c>
      <c r="C1956">
        <f>Weighting!$F$12</f>
        <v>1</v>
      </c>
      <c r="D1956">
        <f>IF(C1956=1,'Data Transformation'!$G$3+0.5*'Data Transformation'!$W$25,IF(C1957=1,D1957-'Data Transformation'!$W$25,FALSE))</f>
        <v>1.131</v>
      </c>
      <c r="E1956">
        <f t="array" ref="E1956">IF(ISLOGICAL(D1956),"",FREQUENCY(IF('Data Transformation'!$B$425:$B$8425='Bin Analysis'!$B1947,'Data Transformation'!$G$425:$G$8425),D1956))</f>
        <v>12</v>
      </c>
      <c r="F1956">
        <f t="shared" si="243"/>
        <v>10</v>
      </c>
      <c r="G1956">
        <f>Weighting!$H$12</f>
        <v>0</v>
      </c>
      <c r="H1956">
        <f t="array" ref="H1956">FREQUENCY(IF('Data Transformation'!$B$4:$B$8425=B1947,'Data Transformation'!$G$4:$G$8425),'Bin Analysis'!$B1956)</f>
        <v>13</v>
      </c>
      <c r="I1956">
        <f t="shared" si="244"/>
        <v>8</v>
      </c>
      <c r="J1956">
        <f t="shared" si="245"/>
        <v>1</v>
      </c>
      <c r="K1956">
        <f>J1956*Weighting!$W$12</f>
        <v>1</v>
      </c>
      <c r="M1956" s="14"/>
    </row>
    <row r="1957" spans="1:13" x14ac:dyDescent="0.25">
      <c r="A1957" s="32">
        <f>IF(Weighting!$P$13&gt;0,B1957,"")</f>
        <v>1.238</v>
      </c>
      <c r="B1957">
        <f>Weighting!$C$13</f>
        <v>1.238</v>
      </c>
      <c r="C1957">
        <f>Weighting!$F$13</f>
        <v>0</v>
      </c>
      <c r="D1957" t="b">
        <f>IF(C1957=1,'Data Transformation'!$G$3+0.5*'Data Transformation'!$W$25,IF(C1958=1,D1958-'Data Transformation'!$W$25,FALSE))</f>
        <v>0</v>
      </c>
      <c r="E1957" t="str">
        <f t="array" ref="E1957">IF(ISLOGICAL(D1957),"",FREQUENCY(IF('Data Transformation'!$B$425:$B$8425='Bin Analysis'!$B1947,'Data Transformation'!$G$425:$G$8425),D1957))</f>
        <v/>
      </c>
      <c r="F1957" t="str">
        <f t="shared" si="243"/>
        <v/>
      </c>
      <c r="G1957">
        <f>Weighting!$H$13</f>
        <v>0</v>
      </c>
      <c r="H1957">
        <f t="array" ref="H1957">FREQUENCY(IF('Data Transformation'!$B$4:$B$8425=B1947,'Data Transformation'!$G$4:$G$8425),'Bin Analysis'!$B1957)</f>
        <v>14</v>
      </c>
      <c r="I1957">
        <f t="shared" si="244"/>
        <v>1</v>
      </c>
      <c r="J1957">
        <f t="shared" si="245"/>
        <v>1</v>
      </c>
      <c r="K1957">
        <f>J1957*Weighting!$W$13</f>
        <v>2</v>
      </c>
      <c r="M1957" s="14"/>
    </row>
    <row r="1958" spans="1:13" x14ac:dyDescent="0.25">
      <c r="A1958" s="32">
        <f>IF(Weighting!$P$14&gt;0,B1958,"")</f>
        <v>1.369</v>
      </c>
      <c r="B1958">
        <f>Weighting!$C$14</f>
        <v>1.369</v>
      </c>
      <c r="C1958">
        <f>Weighting!$F$14</f>
        <v>0</v>
      </c>
      <c r="D1958" t="b">
        <f>IF(C1958=1,'Data Transformation'!$G$3+0.5*'Data Transformation'!$W$25,IF(C1959=1,D1959-'Data Transformation'!$W$25,FALSE))</f>
        <v>0</v>
      </c>
      <c r="E1958" t="str">
        <f t="array" ref="E1958">IF(ISLOGICAL(D1958),"",FREQUENCY(IF('Data Transformation'!$B$425:$B$8425='Bin Analysis'!$B1947,'Data Transformation'!$G$425:$G$8425),D1958))</f>
        <v/>
      </c>
      <c r="F1958" t="str">
        <f t="shared" si="243"/>
        <v/>
      </c>
      <c r="G1958">
        <f>Weighting!$H$14</f>
        <v>0</v>
      </c>
      <c r="H1958">
        <f t="array" ref="H1958">FREQUENCY(IF('Data Transformation'!$B$4:$B$8425=B1947,'Data Transformation'!$G$4:$G$8425),'Bin Analysis'!$B1958)</f>
        <v>15</v>
      </c>
      <c r="I1958">
        <f t="shared" si="244"/>
        <v>1</v>
      </c>
      <c r="J1958">
        <f t="shared" si="245"/>
        <v>1</v>
      </c>
      <c r="K1958">
        <f>J1958*Weighting!$W$14</f>
        <v>3</v>
      </c>
      <c r="M1958" s="14"/>
    </row>
    <row r="1959" spans="1:13" x14ac:dyDescent="0.25">
      <c r="A1959" s="32">
        <f>IF(Weighting!$P$15&gt;0,B1959,"")</f>
        <v>1.5000009999999999</v>
      </c>
      <c r="B1959">
        <f>Weighting!$C$15</f>
        <v>1.5000009999999999</v>
      </c>
      <c r="C1959">
        <f>Weighting!$F$15</f>
        <v>0</v>
      </c>
      <c r="D1959" t="b">
        <f>IF(C1959=1,'Data Transformation'!$G$3+0.5*'Data Transformation'!$W$25,IF(C1960=1,D1960-'Data Transformation'!$W$25,FALSE))</f>
        <v>0</v>
      </c>
      <c r="E1959" t="str">
        <f t="array" ref="E1959">IF(ISLOGICAL(D1959),"",FREQUENCY(IF('Data Transformation'!$B$425:$B$8425='Bin Analysis'!$B1947,'Data Transformation'!$G$425:$G$8425),D1959))</f>
        <v/>
      </c>
      <c r="F1959" t="str">
        <f t="shared" si="243"/>
        <v/>
      </c>
      <c r="G1959">
        <f>Weighting!$H$15</f>
        <v>0</v>
      </c>
      <c r="H1959">
        <f t="array" ref="H1959">FREQUENCY(IF('Data Transformation'!$B$4:$B$8425=B1947,'Data Transformation'!$G$4:$G$8425),'Bin Analysis'!$B1959)</f>
        <v>15</v>
      </c>
      <c r="I1959">
        <f t="shared" si="244"/>
        <v>0</v>
      </c>
      <c r="J1959">
        <f t="shared" si="245"/>
        <v>0</v>
      </c>
      <c r="K1959">
        <f>J1959*Weighting!$W$15</f>
        <v>0</v>
      </c>
      <c r="M1959" s="14"/>
    </row>
    <row r="1960" spans="1:13" x14ac:dyDescent="0.25">
      <c r="A1960" s="32" t="str">
        <f>IF(Weighting!$P$16&gt;0,B1960,"")</f>
        <v/>
      </c>
      <c r="B1960">
        <f>Weighting!$C$16</f>
        <v>1.631</v>
      </c>
      <c r="C1960">
        <f>Weighting!$F$16</f>
        <v>0</v>
      </c>
      <c r="D1960" t="b">
        <f>IF(C1960=1,'Data Transformation'!$G$3+0.5*'Data Transformation'!$W$25,IF(C1961=1,D1961-'Data Transformation'!$W$25,FALSE))</f>
        <v>0</v>
      </c>
      <c r="E1960" t="str">
        <f t="array" ref="E1960">IF(ISLOGICAL(D1960),"",FREQUENCY(IF('Data Transformation'!$B$425:$B$8425='Bin Analysis'!$B1947,'Data Transformation'!$G$425:$G$8425),D1960))</f>
        <v/>
      </c>
      <c r="F1960" t="str">
        <f t="shared" si="243"/>
        <v/>
      </c>
      <c r="G1960">
        <f>Weighting!$H$16</f>
        <v>0</v>
      </c>
      <c r="H1960">
        <f t="array" ref="H1960">FREQUENCY(IF('Data Transformation'!$B$4:$B$8425=B1947,'Data Transformation'!$G$4:$G$8425),'Bin Analysis'!$B1960)</f>
        <v>15</v>
      </c>
      <c r="I1960">
        <f t="shared" si="244"/>
        <v>0</v>
      </c>
      <c r="J1960">
        <f t="shared" si="245"/>
        <v>0</v>
      </c>
      <c r="K1960">
        <f>J1960*Weighting!$W$16</f>
        <v>0</v>
      </c>
      <c r="M1960" s="14"/>
    </row>
    <row r="1961" spans="1:13" x14ac:dyDescent="0.25">
      <c r="A1961" s="32" t="str">
        <f>IF(Weighting!$P$17&gt;0,B1961,"")</f>
        <v/>
      </c>
      <c r="B1961">
        <f>Weighting!$C$17</f>
        <v>1.762</v>
      </c>
      <c r="C1961">
        <f>Weighting!$F$17</f>
        <v>0</v>
      </c>
      <c r="D1961" t="b">
        <f>IF(C1961=1,'Data Transformation'!$G$3+0.5*'Data Transformation'!$W$25,IF(C1962=1,D1962-'Data Transformation'!$W$25,FALSE))</f>
        <v>0</v>
      </c>
      <c r="E1961" t="str">
        <f t="array" ref="E1961">IF(ISLOGICAL(D1961),"",FREQUENCY(IF('Data Transformation'!$B$425:$B$8425='Bin Analysis'!$B1947,'Data Transformation'!$G$425:$G$8425),D1961))</f>
        <v/>
      </c>
      <c r="F1961" t="str">
        <f t="shared" si="243"/>
        <v/>
      </c>
      <c r="G1961">
        <f>Weighting!$H$17</f>
        <v>0</v>
      </c>
      <c r="H1961">
        <f t="array" ref="H1961">FREQUENCY(IF('Data Transformation'!$B$4:$B$8425=B1947,'Data Transformation'!$G$4:$G$8425),'Bin Analysis'!$B1961)</f>
        <v>15</v>
      </c>
      <c r="I1961">
        <f t="shared" si="244"/>
        <v>0</v>
      </c>
      <c r="J1961">
        <f t="shared" si="245"/>
        <v>0</v>
      </c>
      <c r="K1961">
        <f>J1961*Weighting!$W$17</f>
        <v>0</v>
      </c>
      <c r="M1961" s="14"/>
    </row>
    <row r="1962" spans="1:13" x14ac:dyDescent="0.25">
      <c r="A1962" s="32" t="str">
        <f>IF(Weighting!$P$18&gt;0,B1962,"")</f>
        <v/>
      </c>
      <c r="B1962">
        <f>Weighting!$C$18</f>
        <v>1.893</v>
      </c>
      <c r="C1962">
        <f>Weighting!$F$18</f>
        <v>0</v>
      </c>
      <c r="D1962" t="b">
        <f>IF(C1962=1,'Data Transformation'!$G$3+0.5*'Data Transformation'!$W$25,IF(C1963=1,D1963-'Data Transformation'!$W$25,FALSE))</f>
        <v>0</v>
      </c>
      <c r="E1962" t="str">
        <f t="array" ref="E1962">IF(ISLOGICAL(D1962),"",FREQUENCY(IF('Data Transformation'!$B$425:$B$8425='Bin Analysis'!$B1947,'Data Transformation'!$G$425:$G$8425),D1962))</f>
        <v/>
      </c>
      <c r="F1962" t="str">
        <f t="shared" si="243"/>
        <v/>
      </c>
      <c r="G1962">
        <f>Weighting!$H$18</f>
        <v>0</v>
      </c>
      <c r="H1962">
        <f t="array" ref="H1962">FREQUENCY(IF('Data Transformation'!$B$4:$B$8425=B1947,'Data Transformation'!$G$4:$G$8425),'Bin Analysis'!$B1962)</f>
        <v>15</v>
      </c>
      <c r="I1962">
        <f t="shared" si="244"/>
        <v>0</v>
      </c>
      <c r="J1962">
        <f t="shared" si="245"/>
        <v>0</v>
      </c>
      <c r="K1962">
        <f>J1962*Weighting!$W$18</f>
        <v>0</v>
      </c>
      <c r="M1962" s="14"/>
    </row>
    <row r="1963" spans="1:13" x14ac:dyDescent="0.25">
      <c r="A1963" s="32" t="str">
        <f>IF(Weighting!$P$19&gt;0,B1963,"")</f>
        <v/>
      </c>
      <c r="B1963">
        <f>Weighting!$C$19</f>
        <v>2.024</v>
      </c>
      <c r="C1963">
        <f>Weighting!$F$19</f>
        <v>0</v>
      </c>
      <c r="D1963" t="b">
        <f>IF(C1963=1,'Data Transformation'!$G$3+0.5*'Data Transformation'!$W$25,IF(C1964=1,D1964-'Data Transformation'!$W$25,FALSE))</f>
        <v>0</v>
      </c>
      <c r="E1963" t="str">
        <f t="array" ref="E1963">IF(ISLOGICAL(D1963),"",FREQUENCY(IF('Data Transformation'!$B$425:$B$8425='Bin Analysis'!$B1947,'Data Transformation'!$G$425:$G$8425),D1963))</f>
        <v/>
      </c>
      <c r="F1963" t="str">
        <f t="shared" si="243"/>
        <v/>
      </c>
      <c r="G1963">
        <f>Weighting!$H$19</f>
        <v>0</v>
      </c>
      <c r="H1963">
        <f t="array" ref="H1963">FREQUENCY(IF('Data Transformation'!$B$4:$B$8425=B1947,'Data Transformation'!$G$4:$G$8425),'Bin Analysis'!$B1963)</f>
        <v>15</v>
      </c>
      <c r="I1963">
        <f t="shared" si="244"/>
        <v>0</v>
      </c>
      <c r="J1963">
        <f t="shared" si="245"/>
        <v>0</v>
      </c>
      <c r="K1963">
        <f>J1963*Weighting!$W$19</f>
        <v>0</v>
      </c>
      <c r="M1963" s="14"/>
    </row>
    <row r="1964" spans="1:13" x14ac:dyDescent="0.25">
      <c r="A1964" s="32" t="str">
        <f>IF(Weighting!$P$20&gt;0,B1964,"")</f>
        <v/>
      </c>
      <c r="B1964">
        <f>Weighting!$C$20</f>
        <v>2.1550000000000002</v>
      </c>
      <c r="C1964">
        <f>Weighting!$F$20</f>
        <v>0</v>
      </c>
      <c r="D1964" t="b">
        <f>IF(C1964=1,'Data Transformation'!$G$3+0.5*'Data Transformation'!$W$25,IF(C1965=1,D1965-'Data Transformation'!$W$25,FALSE))</f>
        <v>0</v>
      </c>
      <c r="E1964" t="str">
        <f t="array" ref="E1964">IF(ISLOGICAL(D1964),"",FREQUENCY(IF('Data Transformation'!$B$425:$B$8425='Bin Analysis'!$B1947,'Data Transformation'!$G$425:$G$8425),D1964))</f>
        <v/>
      </c>
      <c r="F1964" t="str">
        <f t="shared" si="243"/>
        <v/>
      </c>
      <c r="G1964">
        <f>Weighting!$H$20</f>
        <v>0</v>
      </c>
      <c r="H1964">
        <f t="array" ref="H1964">FREQUENCY(IF('Data Transformation'!$B$4:$B$8425=B1947,'Data Transformation'!$G$4:$G$8425),'Bin Analysis'!$B1964)</f>
        <v>15</v>
      </c>
      <c r="I1964">
        <f t="shared" si="244"/>
        <v>0</v>
      </c>
      <c r="J1964">
        <f t="shared" si="245"/>
        <v>0</v>
      </c>
      <c r="K1964">
        <f>J1964*Weighting!$W$20</f>
        <v>0</v>
      </c>
      <c r="M1964" s="14"/>
    </row>
    <row r="1965" spans="1:13" x14ac:dyDescent="0.25">
      <c r="A1965" s="32" t="str">
        <f>IF(Weighting!$P$21&gt;0,B1965,"")</f>
        <v/>
      </c>
      <c r="B1965">
        <f>Weighting!$C$21</f>
        <v>2.2860000000000005</v>
      </c>
      <c r="C1965">
        <f>Weighting!$F$21</f>
        <v>0</v>
      </c>
      <c r="D1965" t="b">
        <f>IF(C1965=1,'Data Transformation'!$G$3+0.5*'Data Transformation'!$W$25,IF(C1966=1,D1966-'Data Transformation'!$W$25,FALSE))</f>
        <v>0</v>
      </c>
      <c r="E1965" t="str">
        <f t="array" ref="E1965">IF(ISLOGICAL(D1965),"",FREQUENCY(IF('Data Transformation'!$B$425:$B$8425='Bin Analysis'!$B1947,'Data Transformation'!$G$425:$G$8425),D1965))</f>
        <v/>
      </c>
      <c r="F1965" t="str">
        <f t="shared" si="243"/>
        <v/>
      </c>
      <c r="G1965">
        <f>Weighting!$H$21</f>
        <v>0</v>
      </c>
      <c r="H1965">
        <f t="array" ref="H1965">FREQUENCY(IF('Data Transformation'!$B$4:$B$8425=B1947,'Data Transformation'!$G$4:$G$8425),'Bin Analysis'!$B1965)</f>
        <v>15</v>
      </c>
      <c r="I1965">
        <f t="shared" si="244"/>
        <v>0</v>
      </c>
      <c r="J1965">
        <f t="shared" si="245"/>
        <v>0</v>
      </c>
      <c r="K1965">
        <f>J1965*Weighting!$W$21</f>
        <v>0</v>
      </c>
      <c r="M1965" s="14"/>
    </row>
    <row r="1966" spans="1:13" x14ac:dyDescent="0.25">
      <c r="A1966" s="32" t="str">
        <f>IF(Weighting!$P$22&gt;0,B1966,"")</f>
        <v/>
      </c>
      <c r="B1966">
        <f>Weighting!$C$22</f>
        <v>2.4170000000000007</v>
      </c>
      <c r="C1966">
        <f>Weighting!$F$22</f>
        <v>0</v>
      </c>
      <c r="D1966" t="b">
        <f>IF(C1966=1,'Data Transformation'!$G$3+0.5*'Data Transformation'!$W$25,IF(C1967=1,D1967-'Data Transformation'!$W$25,FALSE))</f>
        <v>0</v>
      </c>
      <c r="E1966" t="str">
        <f t="array" ref="E1966">IF(ISLOGICAL(D1966),"",FREQUENCY(IF('Data Transformation'!$B$425:$B$8425='Bin Analysis'!$B1947,'Data Transformation'!$G$425:$G$8425),D1966))</f>
        <v/>
      </c>
      <c r="F1966" t="str">
        <f t="shared" si="243"/>
        <v/>
      </c>
      <c r="G1966">
        <f>Weighting!$H$22</f>
        <v>0</v>
      </c>
      <c r="H1966">
        <f t="array" ref="H1966">FREQUENCY(IF('Data Transformation'!$B$4:$B$8425=B1947,'Data Transformation'!$G$4:$G$8425),'Bin Analysis'!$B1966)</f>
        <v>15</v>
      </c>
      <c r="I1966">
        <f t="shared" si="244"/>
        <v>0</v>
      </c>
      <c r="J1966">
        <f t="shared" si="245"/>
        <v>0</v>
      </c>
      <c r="K1966">
        <f>J1966*Weighting!$W$22</f>
        <v>0</v>
      </c>
      <c r="M1966" s="14"/>
    </row>
    <row r="1967" spans="1:13" x14ac:dyDescent="0.25">
      <c r="A1967" s="32" t="str">
        <f>IF(Weighting!$P$23&gt;0,B1967,"")</f>
        <v/>
      </c>
      <c r="B1967">
        <f>Weighting!$C$23</f>
        <v>2.5480000000000009</v>
      </c>
      <c r="C1967">
        <f>Weighting!$F$23</f>
        <v>0</v>
      </c>
      <c r="D1967" t="b">
        <f>IF(C1967=1,'Data Transformation'!$G$3+0.5*'Data Transformation'!$W$25,IF(C1968=1,D1968-'Data Transformation'!$W$25,FALSE))</f>
        <v>0</v>
      </c>
      <c r="E1967" t="str">
        <f t="array" ref="E1967">IF(ISLOGICAL(D1967),"",FREQUENCY(IF('Data Transformation'!$B$425:$B$8425='Bin Analysis'!$B1947,'Data Transformation'!$G$425:$G$8425),D1967))</f>
        <v/>
      </c>
      <c r="F1967" t="str">
        <f t="shared" si="243"/>
        <v/>
      </c>
      <c r="G1967">
        <f>Weighting!$H$23</f>
        <v>0</v>
      </c>
      <c r="H1967">
        <f t="array" ref="H1967">FREQUENCY(IF('Data Transformation'!$B$4:$B$8425=B1947,'Data Transformation'!$G$4:$G$8425),'Bin Analysis'!$B1967)</f>
        <v>15</v>
      </c>
      <c r="I1967">
        <f t="shared" si="244"/>
        <v>0</v>
      </c>
      <c r="J1967">
        <f t="shared" si="245"/>
        <v>0</v>
      </c>
      <c r="K1967">
        <f>J1967*Weighting!$W$23</f>
        <v>0</v>
      </c>
      <c r="M1967" s="14"/>
    </row>
    <row r="1968" spans="1:13" x14ac:dyDescent="0.25">
      <c r="A1968" s="32" t="str">
        <f>IF(Weighting!$P$24&gt;0,B1968,"")</f>
        <v/>
      </c>
      <c r="B1968">
        <f>Weighting!$C$24</f>
        <v>2.6790000000000012</v>
      </c>
      <c r="C1968">
        <f>Weighting!$F$24</f>
        <v>0</v>
      </c>
      <c r="D1968" t="b">
        <f>IF(C1968=1,'Data Transformation'!$G$3+0.5*'Data Transformation'!$W$25,IF(C1969=1,D1969-'Data Transformation'!$W$25,FALSE))</f>
        <v>0</v>
      </c>
      <c r="E1968" t="str">
        <f t="array" ref="E1968">IF(ISLOGICAL(D1968),"",FREQUENCY(IF('Data Transformation'!$B$425:$B$8425='Bin Analysis'!$B1947,'Data Transformation'!$G$425:$G$8425),D1968))</f>
        <v/>
      </c>
      <c r="F1968" t="str">
        <f t="shared" si="243"/>
        <v/>
      </c>
      <c r="G1968">
        <f>Weighting!$H$24</f>
        <v>0</v>
      </c>
      <c r="H1968">
        <f t="array" ref="H1968">FREQUENCY(IF('Data Transformation'!$B$4:$B$8425=B1947,'Data Transformation'!$G$4:$G$8425),'Bin Analysis'!$B1968)</f>
        <v>15</v>
      </c>
      <c r="I1968">
        <f t="shared" si="244"/>
        <v>0</v>
      </c>
      <c r="J1968">
        <f t="shared" si="245"/>
        <v>0</v>
      </c>
      <c r="K1968">
        <f>J1968*Weighting!$W$24</f>
        <v>0</v>
      </c>
      <c r="M1968" s="14"/>
    </row>
    <row r="1969" spans="1:25" x14ac:dyDescent="0.25">
      <c r="A1969" s="32" t="str">
        <f>IF(Weighting!$P$25&gt;0,B1969,"")</f>
        <v/>
      </c>
      <c r="B1969">
        <f>Weighting!$C$25</f>
        <v>2.8100000000000014</v>
      </c>
      <c r="C1969">
        <f>Weighting!$F$25</f>
        <v>0</v>
      </c>
      <c r="D1969" t="b">
        <f>IF(C1969=1,'Data Transformation'!$G$3+0.5*'Data Transformation'!$W$25,IF(C1970=1,D1970-'Data Transformation'!$W$25,FALSE))</f>
        <v>0</v>
      </c>
      <c r="E1969" t="str">
        <f t="array" ref="E1969">IF(ISLOGICAL(D1969),"",FREQUENCY(IF('Data Transformation'!$B$425:$B$8425='Bin Analysis'!$B1947,'Data Transformation'!$G$425:$G$8425),D1969))</f>
        <v/>
      </c>
      <c r="F1969" t="str">
        <f t="shared" si="243"/>
        <v/>
      </c>
      <c r="G1969">
        <f>Weighting!$H$25</f>
        <v>0</v>
      </c>
      <c r="H1969">
        <f t="array" ref="H1969">FREQUENCY(IF('Data Transformation'!$B$4:$B$8425=B1947,'Data Transformation'!$G$4:$G$8425),'Bin Analysis'!$B1969)</f>
        <v>15</v>
      </c>
      <c r="I1969">
        <f t="shared" si="244"/>
        <v>0</v>
      </c>
      <c r="J1969">
        <f t="shared" si="245"/>
        <v>0</v>
      </c>
      <c r="K1969">
        <f>J1969*Weighting!$W$25</f>
        <v>0</v>
      </c>
      <c r="M1969" s="14"/>
    </row>
    <row r="1970" spans="1:25" x14ac:dyDescent="0.25">
      <c r="O1970"/>
      <c r="P1970"/>
      <c r="Q1970"/>
      <c r="R1970"/>
    </row>
    <row r="1971" spans="1:25" ht="23.25" x14ac:dyDescent="0.35">
      <c r="A1971" s="21" t="s">
        <v>0</v>
      </c>
      <c r="B1971" s="21">
        <f>IFERROR(VLOOKUP(C1971,'Data Transformation'!$L$6:$M$426,2,FALSE),"")</f>
        <v>82</v>
      </c>
      <c r="C1971" s="21">
        <f>C1947+1</f>
        <v>82</v>
      </c>
      <c r="D1971" s="21"/>
      <c r="E1971" s="21"/>
      <c r="F1971" s="21"/>
      <c r="G1971" s="21"/>
      <c r="H1971" s="22"/>
      <c r="I1971" s="22"/>
      <c r="J1971" s="22"/>
      <c r="K1971" s="21"/>
      <c r="L1971" s="21">
        <f>B1971</f>
        <v>82</v>
      </c>
      <c r="M1971" s="23">
        <f>INDEX('Data Transformation'!$O$4:$O$424,MATCH($B1971,'Data Transformation'!$M$4:$M$424,0),MATCH($M$2,'Data Transformation'!$O$3,0))</f>
        <v>19</v>
      </c>
      <c r="N1971" s="27">
        <f>IF('Input and Summary Results'!$J$16="minimum",'Bin Analysis'!X1972/(M1971-1),'Bin Analysis'!Y1971/('Bin Analysis'!M1971-1))</f>
        <v>0</v>
      </c>
      <c r="O1971" s="27">
        <f>IF(M1971=FALSE,NA(),(VLOOKUP(1,C1974:K1993,4,FALSE))/(M1971-1))</f>
        <v>5.5555555555555552E-2</v>
      </c>
      <c r="P1971" s="27">
        <f>IF(M1971=FALSE,NA(),SUM(J1974:J1993)/Weighting!$S$5)</f>
        <v>0.6</v>
      </c>
      <c r="Q1971" s="27">
        <f>IF(M1971=FALSE,NA(),SUM(K1974:K1993)/Weighting!$S$6)</f>
        <v>0.56521739130434778</v>
      </c>
      <c r="R1971" s="27">
        <f>IF(M1971=FALSE,NA(),(VLOOKUP(1,G1974:K1993,3,FALSE))/(M1971-1))</f>
        <v>0.44444444444444442</v>
      </c>
      <c r="S1971" s="22" t="str">
        <f>IF(M1971=FALSE,NA(),IF(SUM(J1974:J1993)=2,"yes","no"))</f>
        <v>no</v>
      </c>
      <c r="X1971" s="2" cm="2">
        <f t="array" ref="X1971:X1972">FREQUENCY(IF('Data Transformation'!$B$425:$B$6424='Bin Analysis'!L1971,'Data Transformation'!$G$425:$G$6424),'Data Transformation'!$U$11)</f>
        <v>18</v>
      </c>
      <c r="Y1971" s="2" cm="2">
        <f t="array" ref="Y1971:Y1972">FREQUENCY(IF('Data Transformation'!$B$425:$B$6424='Bin Analysis'!L1971,'Data Transformation'!$G$425:$G$6424),'Data Transformation'!$U$12)</f>
        <v>17</v>
      </c>
    </row>
    <row r="1972" spans="1:25" x14ac:dyDescent="0.25">
      <c r="A1972" s="14" t="s">
        <v>67</v>
      </c>
      <c r="B1972" t="s">
        <v>47</v>
      </c>
      <c r="C1972" t="s">
        <v>5</v>
      </c>
      <c r="D1972" t="s">
        <v>100</v>
      </c>
      <c r="E1972" t="s">
        <v>101</v>
      </c>
      <c r="F1972" t="s">
        <v>102</v>
      </c>
      <c r="G1972" t="s">
        <v>70</v>
      </c>
      <c r="H1972" t="s">
        <v>31</v>
      </c>
      <c r="I1972" t="s">
        <v>32</v>
      </c>
      <c r="J1972" t="s">
        <v>46</v>
      </c>
      <c r="K1972" s="14" t="s">
        <v>45</v>
      </c>
      <c r="M1972" s="14"/>
      <c r="X1972" s="2">
        <v>0</v>
      </c>
      <c r="Y1972" s="2">
        <v>1</v>
      </c>
    </row>
    <row r="1973" spans="1:25" x14ac:dyDescent="0.25">
      <c r="A1973" s="32"/>
      <c r="D1973" t="b">
        <f>IF(C1973=1,'Data Transformation'!$G$3+0.5*'Data Transformation'!$W$25,IF(C1974=1,D1974-'Data Transformation'!$W$25,FALSE))</f>
        <v>0</v>
      </c>
      <c r="E1973" t="str">
        <f t="array" ref="E1973">IF(ISLOGICAL(D1973),"",FREQUENCY(IF('Data Transformation'!$B$425:$B$8425='Bin Analysis'!$B1971,'Data Transformation'!$G$425:$G$8425),D1973))</f>
        <v/>
      </c>
      <c r="F1973" t="str">
        <f>IF(ISLOGICAL(D1973),"",E1973-E1972)</f>
        <v/>
      </c>
      <c r="M1973" s="14"/>
    </row>
    <row r="1974" spans="1:25" x14ac:dyDescent="0.25">
      <c r="A1974" s="32">
        <f>IF(Weighting!$P$6&gt;0,B1974,"")</f>
        <v>0.32100000000000001</v>
      </c>
      <c r="B1974">
        <f>Weighting!$C$6</f>
        <v>0.32100000000000001</v>
      </c>
      <c r="C1974">
        <f>Weighting!$F$6</f>
        <v>0</v>
      </c>
      <c r="D1974" t="b">
        <f>IF(C1974=1,'Data Transformation'!$G$3+0.5*'Data Transformation'!$W$25,IF(C1975=1,D1975-'Data Transformation'!$W$25,FALSE))</f>
        <v>0</v>
      </c>
      <c r="E1974" t="str">
        <f t="array" ref="E1974">IF(ISLOGICAL(D1974),"",FREQUENCY(IF('Data Transformation'!$B$425:$B$8425='Bin Analysis'!$B1971,'Data Transformation'!$G$425:$G$8425),D1974))</f>
        <v/>
      </c>
      <c r="F1974" t="str">
        <f>IF(ISLOGICAL(D1974),"",E1974-E1973)</f>
        <v/>
      </c>
      <c r="G1974">
        <f>Weighting!$H$6</f>
        <v>1</v>
      </c>
      <c r="H1974">
        <f t="array" ref="H1974">FREQUENCY(IF('Data Transformation'!$B$4:$B$8425=B1971,'Data Transformation'!$G$4:$G$8425),'Bin Analysis'!$B1974)</f>
        <v>8</v>
      </c>
      <c r="I1974">
        <f>H1974-H1973</f>
        <v>8</v>
      </c>
      <c r="J1974">
        <f>IF(I1974=0,0,1)</f>
        <v>1</v>
      </c>
      <c r="K1974">
        <f>J1974*Weighting!$W$6</f>
        <v>1</v>
      </c>
      <c r="M1974" s="14"/>
    </row>
    <row r="1975" spans="1:25" x14ac:dyDescent="0.25">
      <c r="A1975" s="32">
        <f>IF(Weighting!$P$7&gt;0,B1975,"")</f>
        <v>0.45200000000000001</v>
      </c>
      <c r="B1975">
        <f>Weighting!$C$7</f>
        <v>0.45200000000000001</v>
      </c>
      <c r="C1975">
        <f>Weighting!$F$7</f>
        <v>0</v>
      </c>
      <c r="D1975" t="b">
        <f>IF(C1975=1,'Data Transformation'!$G$3+0.5*'Data Transformation'!$W$25,IF(C1976=1,D1976-'Data Transformation'!$W$25,FALSE))</f>
        <v>0</v>
      </c>
      <c r="E1975" t="str">
        <f t="array" ref="E1975">IF(ISLOGICAL(D1975),"",FREQUENCY(IF('Data Transformation'!$B$425:$B$8425='Bin Analysis'!$B1971,'Data Transformation'!$G$425:$G$8425),D1975))</f>
        <v/>
      </c>
      <c r="F1975" t="str">
        <f t="shared" ref="F1975:F1993" si="246">IF(ISLOGICAL(D1975),"",E1975-E1974)</f>
        <v/>
      </c>
      <c r="G1975">
        <f>Weighting!$H$7</f>
        <v>0</v>
      </c>
      <c r="H1975">
        <f t="array" ref="H1975">FREQUENCY(IF('Data Transformation'!$B$4:$B$8425=B1971,'Data Transformation'!$G$4:$G$8425),'Bin Analysis'!$B1975)</f>
        <v>9</v>
      </c>
      <c r="I1975">
        <f t="shared" ref="I1975:I1993" si="247">H1975-H1974</f>
        <v>1</v>
      </c>
      <c r="J1975">
        <f>IF(I1975=0,0,1)</f>
        <v>1</v>
      </c>
      <c r="K1975">
        <f>J1975*Weighting!$W$7</f>
        <v>2</v>
      </c>
      <c r="M1975" s="14"/>
    </row>
    <row r="1976" spans="1:25" x14ac:dyDescent="0.25">
      <c r="A1976" s="32">
        <f>IF(Weighting!$P$8&gt;0,B1976,"")</f>
        <v>0.58299999999999996</v>
      </c>
      <c r="B1976">
        <f>Weighting!$C$8</f>
        <v>0.58299999999999996</v>
      </c>
      <c r="C1976">
        <f>Weighting!$F$8</f>
        <v>0</v>
      </c>
      <c r="D1976" t="b">
        <f>IF(C1976=1,'Data Transformation'!$G$3+0.5*'Data Transformation'!$W$25,IF(C1977=1,D1977-'Data Transformation'!$W$25,FALSE))</f>
        <v>0</v>
      </c>
      <c r="E1976" t="str">
        <f t="array" ref="E1976">IF(ISLOGICAL(D1976),"",FREQUENCY(IF('Data Transformation'!$B$425:$B$8425='Bin Analysis'!$B1971,'Data Transformation'!$G$425:$G$8425),D1976))</f>
        <v/>
      </c>
      <c r="F1976" t="str">
        <f t="shared" si="246"/>
        <v/>
      </c>
      <c r="G1976">
        <f>Weighting!$H$8</f>
        <v>0</v>
      </c>
      <c r="H1976">
        <f t="array" ref="H1976">FREQUENCY(IF('Data Transformation'!$B$4:$B$8425=B1971,'Data Transformation'!$G$4:$G$8425),'Bin Analysis'!$B1976)</f>
        <v>12</v>
      </c>
      <c r="I1976">
        <f t="shared" si="247"/>
        <v>3</v>
      </c>
      <c r="J1976">
        <f t="shared" ref="J1976:J1993" si="248">IF(I1976=0,0,1)</f>
        <v>1</v>
      </c>
      <c r="K1976">
        <f>J1976*Weighting!$W$8</f>
        <v>3</v>
      </c>
      <c r="M1976" s="14"/>
    </row>
    <row r="1977" spans="1:25" x14ac:dyDescent="0.25">
      <c r="A1977" s="32">
        <f>IF(Weighting!$P$9&gt;0,B1977,"")</f>
        <v>0.71399999999999997</v>
      </c>
      <c r="B1977" s="50">
        <f>Weighting!$C$9</f>
        <v>0.71399999999999997</v>
      </c>
      <c r="C1977">
        <f>Weighting!$F$9</f>
        <v>0</v>
      </c>
      <c r="D1977" t="b">
        <f>IF(C1977=1,'Data Transformation'!$G$3+0.5*'Data Transformation'!$W$25,IF(C1978=1,D1978-'Data Transformation'!$W$25,FALSE))</f>
        <v>0</v>
      </c>
      <c r="E1977" t="str">
        <f t="array" ref="E1977">IF(ISLOGICAL(D1977),"",FREQUENCY(IF('Data Transformation'!$B$425:$B$8425='Bin Analysis'!$B1971,'Data Transformation'!$G$425:$G$8425),D1977))</f>
        <v/>
      </c>
      <c r="F1977" t="str">
        <f t="shared" si="246"/>
        <v/>
      </c>
      <c r="G1977">
        <f>Weighting!$H$9</f>
        <v>0</v>
      </c>
      <c r="H1977">
        <f t="array" ref="H1977">FREQUENCY(IF('Data Transformation'!$B$4:$B$8425=B1971,'Data Transformation'!$G$4:$G$8425),'Bin Analysis'!$B1977)</f>
        <v>14</v>
      </c>
      <c r="I1977">
        <f t="shared" si="247"/>
        <v>2</v>
      </c>
      <c r="J1977">
        <f t="shared" si="248"/>
        <v>1</v>
      </c>
      <c r="K1977">
        <f>J1977*Weighting!$W$9</f>
        <v>3</v>
      </c>
      <c r="M1977" s="14"/>
    </row>
    <row r="1978" spans="1:25" x14ac:dyDescent="0.25">
      <c r="A1978" s="32">
        <f>IF(Weighting!$P$10&gt;0,B1978,"")</f>
        <v>0.84499999999999997</v>
      </c>
      <c r="B1978">
        <f>Weighting!$C$10</f>
        <v>0.84499999999999997</v>
      </c>
      <c r="C1978">
        <f>Weighting!$F$10</f>
        <v>0</v>
      </c>
      <c r="D1978" t="b">
        <f>IF(C1978=1,'Data Transformation'!$G$3+0.5*'Data Transformation'!$W$25,IF(C1979=1,D1979-'Data Transformation'!$W$25,FALSE))</f>
        <v>0</v>
      </c>
      <c r="E1978" t="str">
        <f t="array" ref="E1978">IF(ISLOGICAL(D1978),"",FREQUENCY(IF('Data Transformation'!$B$425:$B$8425='Bin Analysis'!$B1971,'Data Transformation'!$G$425:$G$8425),D1978))</f>
        <v/>
      </c>
      <c r="F1978" t="str">
        <f t="shared" si="246"/>
        <v/>
      </c>
      <c r="G1978">
        <f>Weighting!$H$10</f>
        <v>0</v>
      </c>
      <c r="H1978">
        <f t="array" ref="H1978">FREQUENCY(IF('Data Transformation'!$B$4:$B$8425=B1971,'Data Transformation'!$G$4:$G$8425),'Bin Analysis'!$B1978)</f>
        <v>17</v>
      </c>
      <c r="I1978">
        <f t="shared" si="247"/>
        <v>3</v>
      </c>
      <c r="J1978">
        <f t="shared" si="248"/>
        <v>1</v>
      </c>
      <c r="K1978">
        <f>J1978*Weighting!$W$10</f>
        <v>3</v>
      </c>
      <c r="M1978" s="14"/>
    </row>
    <row r="1979" spans="1:25" x14ac:dyDescent="0.25">
      <c r="A1979" s="32">
        <f>IF(Weighting!$P$11&gt;0,B1979,"")</f>
        <v>0.97599999999999998</v>
      </c>
      <c r="B1979">
        <f>Weighting!$C$11</f>
        <v>0.97599999999999998</v>
      </c>
      <c r="C1979">
        <f>Weighting!$F$11</f>
        <v>0</v>
      </c>
      <c r="D1979">
        <f>IF(C1979=1,'Data Transformation'!$G$3+0.5*'Data Transformation'!$W$25,IF(C1980=1,D1980-'Data Transformation'!$W$25,FALSE))</f>
        <v>0.86899999999999999</v>
      </c>
      <c r="E1979">
        <f t="array" ref="E1979">IF(ISLOGICAL(D1979),"",FREQUENCY(IF('Data Transformation'!$B$425:$B$8425='Bin Analysis'!$B1971,'Data Transformation'!$G$425:$G$8425),D1979))</f>
        <v>17</v>
      </c>
      <c r="F1979" t="e">
        <f t="shared" si="246"/>
        <v>#VALUE!</v>
      </c>
      <c r="G1979">
        <f>Weighting!$H$11</f>
        <v>0</v>
      </c>
      <c r="H1979">
        <f t="array" ref="H1979">FREQUENCY(IF('Data Transformation'!$B$4:$B$8425=B1971,'Data Transformation'!$G$4:$G$8425),'Bin Analysis'!$B1979)</f>
        <v>17</v>
      </c>
      <c r="I1979">
        <f t="shared" si="247"/>
        <v>0</v>
      </c>
      <c r="J1979">
        <f t="shared" si="248"/>
        <v>0</v>
      </c>
      <c r="K1979">
        <f>J1979*Weighting!$W$11</f>
        <v>0</v>
      </c>
      <c r="M1979" s="14"/>
    </row>
    <row r="1980" spans="1:25" x14ac:dyDescent="0.25">
      <c r="A1980" s="32">
        <f>IF(Weighting!$P$12&gt;0,B1980,"")</f>
        <v>1.107</v>
      </c>
      <c r="B1980">
        <f>Weighting!$C$12</f>
        <v>1.107</v>
      </c>
      <c r="C1980">
        <f>Weighting!$F$12</f>
        <v>1</v>
      </c>
      <c r="D1980">
        <f>IF(C1980=1,'Data Transformation'!$G$3+0.5*'Data Transformation'!$W$25,IF(C1981=1,D1981-'Data Transformation'!$W$25,FALSE))</f>
        <v>1.131</v>
      </c>
      <c r="E1980">
        <f t="array" ref="E1980">IF(ISLOGICAL(D1980),"",FREQUENCY(IF('Data Transformation'!$B$425:$B$8425='Bin Analysis'!$B1971,'Data Transformation'!$G$425:$G$8425),D1980))</f>
        <v>18</v>
      </c>
      <c r="F1980">
        <f t="shared" si="246"/>
        <v>1</v>
      </c>
      <c r="G1980">
        <f>Weighting!$H$12</f>
        <v>0</v>
      </c>
      <c r="H1980">
        <f t="array" ref="H1980">FREQUENCY(IF('Data Transformation'!$B$4:$B$8425=B1971,'Data Transformation'!$G$4:$G$8425),'Bin Analysis'!$B1980)</f>
        <v>19</v>
      </c>
      <c r="I1980">
        <f t="shared" si="247"/>
        <v>2</v>
      </c>
      <c r="J1980">
        <f t="shared" si="248"/>
        <v>1</v>
      </c>
      <c r="K1980">
        <f>J1980*Weighting!$W$12</f>
        <v>1</v>
      </c>
      <c r="M1980" s="14"/>
    </row>
    <row r="1981" spans="1:25" x14ac:dyDescent="0.25">
      <c r="A1981" s="32">
        <f>IF(Weighting!$P$13&gt;0,B1981,"")</f>
        <v>1.238</v>
      </c>
      <c r="B1981">
        <f>Weighting!$C$13</f>
        <v>1.238</v>
      </c>
      <c r="C1981">
        <f>Weighting!$F$13</f>
        <v>0</v>
      </c>
      <c r="D1981" t="b">
        <f>IF(C1981=1,'Data Transformation'!$G$3+0.5*'Data Transformation'!$W$25,IF(C1982=1,D1982-'Data Transformation'!$W$25,FALSE))</f>
        <v>0</v>
      </c>
      <c r="E1981" t="str">
        <f t="array" ref="E1981">IF(ISLOGICAL(D1981),"",FREQUENCY(IF('Data Transformation'!$B$425:$B$8425='Bin Analysis'!$B1971,'Data Transformation'!$G$425:$G$8425),D1981))</f>
        <v/>
      </c>
      <c r="F1981" t="str">
        <f t="shared" si="246"/>
        <v/>
      </c>
      <c r="G1981">
        <f>Weighting!$H$13</f>
        <v>0</v>
      </c>
      <c r="H1981">
        <f t="array" ref="H1981">FREQUENCY(IF('Data Transformation'!$B$4:$B$8425=B1971,'Data Transformation'!$G$4:$G$8425),'Bin Analysis'!$B1981)</f>
        <v>19</v>
      </c>
      <c r="I1981">
        <f t="shared" si="247"/>
        <v>0</v>
      </c>
      <c r="J1981">
        <f t="shared" si="248"/>
        <v>0</v>
      </c>
      <c r="K1981">
        <f>J1981*Weighting!$W$13</f>
        <v>0</v>
      </c>
      <c r="M1981" s="14"/>
    </row>
    <row r="1982" spans="1:25" x14ac:dyDescent="0.25">
      <c r="A1982" s="32">
        <f>IF(Weighting!$P$14&gt;0,B1982,"")</f>
        <v>1.369</v>
      </c>
      <c r="B1982">
        <f>Weighting!$C$14</f>
        <v>1.369</v>
      </c>
      <c r="C1982">
        <f>Weighting!$F$14</f>
        <v>0</v>
      </c>
      <c r="D1982" t="b">
        <f>IF(C1982=1,'Data Transformation'!$G$3+0.5*'Data Transformation'!$W$25,IF(C1983=1,D1983-'Data Transformation'!$W$25,FALSE))</f>
        <v>0</v>
      </c>
      <c r="E1982" t="str">
        <f t="array" ref="E1982">IF(ISLOGICAL(D1982),"",FREQUENCY(IF('Data Transformation'!$B$425:$B$8425='Bin Analysis'!$B1971,'Data Transformation'!$G$425:$G$8425),D1982))</f>
        <v/>
      </c>
      <c r="F1982" t="str">
        <f t="shared" si="246"/>
        <v/>
      </c>
      <c r="G1982">
        <f>Weighting!$H$14</f>
        <v>0</v>
      </c>
      <c r="H1982">
        <f t="array" ref="H1982">FREQUENCY(IF('Data Transformation'!$B$4:$B$8425=B1971,'Data Transformation'!$G$4:$G$8425),'Bin Analysis'!$B1982)</f>
        <v>19</v>
      </c>
      <c r="I1982">
        <f t="shared" si="247"/>
        <v>0</v>
      </c>
      <c r="J1982">
        <f t="shared" si="248"/>
        <v>0</v>
      </c>
      <c r="K1982">
        <f>J1982*Weighting!$W$14</f>
        <v>0</v>
      </c>
      <c r="M1982" s="14"/>
    </row>
    <row r="1983" spans="1:25" x14ac:dyDescent="0.25">
      <c r="A1983" s="32">
        <f>IF(Weighting!$P$15&gt;0,B1983,"")</f>
        <v>1.5000009999999999</v>
      </c>
      <c r="B1983">
        <f>Weighting!$C$15</f>
        <v>1.5000009999999999</v>
      </c>
      <c r="C1983">
        <f>Weighting!$F$15</f>
        <v>0</v>
      </c>
      <c r="D1983" t="b">
        <f>IF(C1983=1,'Data Transformation'!$G$3+0.5*'Data Transformation'!$W$25,IF(C1984=1,D1984-'Data Transformation'!$W$25,FALSE))</f>
        <v>0</v>
      </c>
      <c r="E1983" t="str">
        <f t="array" ref="E1983">IF(ISLOGICAL(D1983),"",FREQUENCY(IF('Data Transformation'!$B$425:$B$8425='Bin Analysis'!$B1971,'Data Transformation'!$G$425:$G$8425),D1983))</f>
        <v/>
      </c>
      <c r="F1983" t="str">
        <f t="shared" si="246"/>
        <v/>
      </c>
      <c r="G1983">
        <f>Weighting!$H$15</f>
        <v>0</v>
      </c>
      <c r="H1983">
        <f t="array" ref="H1983">FREQUENCY(IF('Data Transformation'!$B$4:$B$8425=B1971,'Data Transformation'!$G$4:$G$8425),'Bin Analysis'!$B1983)</f>
        <v>19</v>
      </c>
      <c r="I1983">
        <f t="shared" si="247"/>
        <v>0</v>
      </c>
      <c r="J1983">
        <f t="shared" si="248"/>
        <v>0</v>
      </c>
      <c r="K1983">
        <f>J1983*Weighting!$W$15</f>
        <v>0</v>
      </c>
      <c r="M1983" s="14"/>
    </row>
    <row r="1984" spans="1:25" x14ac:dyDescent="0.25">
      <c r="A1984" s="32" t="str">
        <f>IF(Weighting!$P$16&gt;0,B1984,"")</f>
        <v/>
      </c>
      <c r="B1984">
        <f>Weighting!$C$16</f>
        <v>1.631</v>
      </c>
      <c r="C1984">
        <f>Weighting!$F$16</f>
        <v>0</v>
      </c>
      <c r="D1984" t="b">
        <f>IF(C1984=1,'Data Transformation'!$G$3+0.5*'Data Transformation'!$W$25,IF(C1985=1,D1985-'Data Transformation'!$W$25,FALSE))</f>
        <v>0</v>
      </c>
      <c r="E1984" t="str">
        <f t="array" ref="E1984">IF(ISLOGICAL(D1984),"",FREQUENCY(IF('Data Transformation'!$B$425:$B$8425='Bin Analysis'!$B1971,'Data Transformation'!$G$425:$G$8425),D1984))</f>
        <v/>
      </c>
      <c r="F1984" t="str">
        <f t="shared" si="246"/>
        <v/>
      </c>
      <c r="G1984">
        <f>Weighting!$H$16</f>
        <v>0</v>
      </c>
      <c r="H1984">
        <f t="array" ref="H1984">FREQUENCY(IF('Data Transformation'!$B$4:$B$8425=B1971,'Data Transformation'!$G$4:$G$8425),'Bin Analysis'!$B1984)</f>
        <v>19</v>
      </c>
      <c r="I1984">
        <f t="shared" si="247"/>
        <v>0</v>
      </c>
      <c r="J1984">
        <f t="shared" si="248"/>
        <v>0</v>
      </c>
      <c r="K1984">
        <f>J1984*Weighting!$W$16</f>
        <v>0</v>
      </c>
      <c r="M1984" s="14"/>
    </row>
    <row r="1985" spans="1:25" x14ac:dyDescent="0.25">
      <c r="A1985" s="32" t="str">
        <f>IF(Weighting!$P$17&gt;0,B1985,"")</f>
        <v/>
      </c>
      <c r="B1985">
        <f>Weighting!$C$17</f>
        <v>1.762</v>
      </c>
      <c r="C1985">
        <f>Weighting!$F$17</f>
        <v>0</v>
      </c>
      <c r="D1985" t="b">
        <f>IF(C1985=1,'Data Transformation'!$G$3+0.5*'Data Transformation'!$W$25,IF(C1986=1,D1986-'Data Transformation'!$W$25,FALSE))</f>
        <v>0</v>
      </c>
      <c r="E1985" t="str">
        <f t="array" ref="E1985">IF(ISLOGICAL(D1985),"",FREQUENCY(IF('Data Transformation'!$B$425:$B$8425='Bin Analysis'!$B1971,'Data Transformation'!$G$425:$G$8425),D1985))</f>
        <v/>
      </c>
      <c r="F1985" t="str">
        <f t="shared" si="246"/>
        <v/>
      </c>
      <c r="G1985">
        <f>Weighting!$H$17</f>
        <v>0</v>
      </c>
      <c r="H1985">
        <f t="array" ref="H1985">FREQUENCY(IF('Data Transformation'!$B$4:$B$8425=B1971,'Data Transformation'!$G$4:$G$8425),'Bin Analysis'!$B1985)</f>
        <v>19</v>
      </c>
      <c r="I1985">
        <f t="shared" si="247"/>
        <v>0</v>
      </c>
      <c r="J1985">
        <f t="shared" si="248"/>
        <v>0</v>
      </c>
      <c r="K1985">
        <f>J1985*Weighting!$W$17</f>
        <v>0</v>
      </c>
      <c r="M1985" s="14"/>
    </row>
    <row r="1986" spans="1:25" x14ac:dyDescent="0.25">
      <c r="A1986" s="32" t="str">
        <f>IF(Weighting!$P$18&gt;0,B1986,"")</f>
        <v/>
      </c>
      <c r="B1986">
        <f>Weighting!$C$18</f>
        <v>1.893</v>
      </c>
      <c r="C1986">
        <f>Weighting!$F$18</f>
        <v>0</v>
      </c>
      <c r="D1986" t="b">
        <f>IF(C1986=1,'Data Transformation'!$G$3+0.5*'Data Transformation'!$W$25,IF(C1987=1,D1987-'Data Transformation'!$W$25,FALSE))</f>
        <v>0</v>
      </c>
      <c r="E1986" t="str">
        <f t="array" ref="E1986">IF(ISLOGICAL(D1986),"",FREQUENCY(IF('Data Transformation'!$B$425:$B$8425='Bin Analysis'!$B1971,'Data Transformation'!$G$425:$G$8425),D1986))</f>
        <v/>
      </c>
      <c r="F1986" t="str">
        <f t="shared" si="246"/>
        <v/>
      </c>
      <c r="G1986">
        <f>Weighting!$H$18</f>
        <v>0</v>
      </c>
      <c r="H1986">
        <f t="array" ref="H1986">FREQUENCY(IF('Data Transformation'!$B$4:$B$8425=B1971,'Data Transformation'!$G$4:$G$8425),'Bin Analysis'!$B1986)</f>
        <v>19</v>
      </c>
      <c r="I1986">
        <f t="shared" si="247"/>
        <v>0</v>
      </c>
      <c r="J1986">
        <f t="shared" si="248"/>
        <v>0</v>
      </c>
      <c r="K1986">
        <f>J1986*Weighting!$W$18</f>
        <v>0</v>
      </c>
      <c r="M1986" s="14"/>
    </row>
    <row r="1987" spans="1:25" x14ac:dyDescent="0.25">
      <c r="A1987" s="32" t="str">
        <f>IF(Weighting!$P$19&gt;0,B1987,"")</f>
        <v/>
      </c>
      <c r="B1987">
        <f>Weighting!$C$19</f>
        <v>2.024</v>
      </c>
      <c r="C1987">
        <f>Weighting!$F$19</f>
        <v>0</v>
      </c>
      <c r="D1987" t="b">
        <f>IF(C1987=1,'Data Transformation'!$G$3+0.5*'Data Transformation'!$W$25,IF(C1988=1,D1988-'Data Transformation'!$W$25,FALSE))</f>
        <v>0</v>
      </c>
      <c r="E1987" t="str">
        <f t="array" ref="E1987">IF(ISLOGICAL(D1987),"",FREQUENCY(IF('Data Transformation'!$B$425:$B$8425='Bin Analysis'!$B1971,'Data Transformation'!$G$425:$G$8425),D1987))</f>
        <v/>
      </c>
      <c r="F1987" t="str">
        <f t="shared" si="246"/>
        <v/>
      </c>
      <c r="G1987">
        <f>Weighting!$H$19</f>
        <v>0</v>
      </c>
      <c r="H1987">
        <f t="array" ref="H1987">FREQUENCY(IF('Data Transformation'!$B$4:$B$8425=B1971,'Data Transformation'!$G$4:$G$8425),'Bin Analysis'!$B1987)</f>
        <v>19</v>
      </c>
      <c r="I1987">
        <f t="shared" si="247"/>
        <v>0</v>
      </c>
      <c r="J1987">
        <f t="shared" si="248"/>
        <v>0</v>
      </c>
      <c r="K1987">
        <f>J1987*Weighting!$W$19</f>
        <v>0</v>
      </c>
      <c r="M1987" s="14"/>
    </row>
    <row r="1988" spans="1:25" x14ac:dyDescent="0.25">
      <c r="A1988" s="32" t="str">
        <f>IF(Weighting!$P$20&gt;0,B1988,"")</f>
        <v/>
      </c>
      <c r="B1988">
        <f>Weighting!$C$20</f>
        <v>2.1550000000000002</v>
      </c>
      <c r="C1988">
        <f>Weighting!$F$20</f>
        <v>0</v>
      </c>
      <c r="D1988" t="b">
        <f>IF(C1988=1,'Data Transformation'!$G$3+0.5*'Data Transformation'!$W$25,IF(C1989=1,D1989-'Data Transformation'!$W$25,FALSE))</f>
        <v>0</v>
      </c>
      <c r="E1988" t="str">
        <f t="array" ref="E1988">IF(ISLOGICAL(D1988),"",FREQUENCY(IF('Data Transformation'!$B$425:$B$8425='Bin Analysis'!$B1971,'Data Transformation'!$G$425:$G$8425),D1988))</f>
        <v/>
      </c>
      <c r="F1988" t="str">
        <f t="shared" si="246"/>
        <v/>
      </c>
      <c r="G1988">
        <f>Weighting!$H$20</f>
        <v>0</v>
      </c>
      <c r="H1988">
        <f t="array" ref="H1988">FREQUENCY(IF('Data Transformation'!$B$4:$B$8425=B1971,'Data Transformation'!$G$4:$G$8425),'Bin Analysis'!$B1988)</f>
        <v>19</v>
      </c>
      <c r="I1988">
        <f t="shared" si="247"/>
        <v>0</v>
      </c>
      <c r="J1988">
        <f t="shared" si="248"/>
        <v>0</v>
      </c>
      <c r="K1988">
        <f>J1988*Weighting!$W$20</f>
        <v>0</v>
      </c>
      <c r="M1988" s="14"/>
    </row>
    <row r="1989" spans="1:25" x14ac:dyDescent="0.25">
      <c r="A1989" s="32" t="str">
        <f>IF(Weighting!$P$21&gt;0,B1989,"")</f>
        <v/>
      </c>
      <c r="B1989">
        <f>Weighting!$C$21</f>
        <v>2.2860000000000005</v>
      </c>
      <c r="C1989">
        <f>Weighting!$F$21</f>
        <v>0</v>
      </c>
      <c r="D1989" t="b">
        <f>IF(C1989=1,'Data Transformation'!$G$3+0.5*'Data Transformation'!$W$25,IF(C1990=1,D1990-'Data Transformation'!$W$25,FALSE))</f>
        <v>0</v>
      </c>
      <c r="E1989" t="str">
        <f t="array" ref="E1989">IF(ISLOGICAL(D1989),"",FREQUENCY(IF('Data Transformation'!$B$425:$B$8425='Bin Analysis'!$B1971,'Data Transformation'!$G$425:$G$8425),D1989))</f>
        <v/>
      </c>
      <c r="F1989" t="str">
        <f t="shared" si="246"/>
        <v/>
      </c>
      <c r="G1989">
        <f>Weighting!$H$21</f>
        <v>0</v>
      </c>
      <c r="H1989">
        <f t="array" ref="H1989">FREQUENCY(IF('Data Transformation'!$B$4:$B$8425=B1971,'Data Transformation'!$G$4:$G$8425),'Bin Analysis'!$B1989)</f>
        <v>19</v>
      </c>
      <c r="I1989">
        <f t="shared" si="247"/>
        <v>0</v>
      </c>
      <c r="J1989">
        <f t="shared" si="248"/>
        <v>0</v>
      </c>
      <c r="K1989">
        <f>J1989*Weighting!$W$21</f>
        <v>0</v>
      </c>
      <c r="M1989" s="14"/>
    </row>
    <row r="1990" spans="1:25" x14ac:dyDescent="0.25">
      <c r="A1990" s="32" t="str">
        <f>IF(Weighting!$P$22&gt;0,B1990,"")</f>
        <v/>
      </c>
      <c r="B1990">
        <f>Weighting!$C$22</f>
        <v>2.4170000000000007</v>
      </c>
      <c r="C1990">
        <f>Weighting!$F$22</f>
        <v>0</v>
      </c>
      <c r="D1990" t="b">
        <f>IF(C1990=1,'Data Transformation'!$G$3+0.5*'Data Transformation'!$W$25,IF(C1991=1,D1991-'Data Transformation'!$W$25,FALSE))</f>
        <v>0</v>
      </c>
      <c r="E1990" t="str">
        <f t="array" ref="E1990">IF(ISLOGICAL(D1990),"",FREQUENCY(IF('Data Transformation'!$B$425:$B$8425='Bin Analysis'!$B1971,'Data Transformation'!$G$425:$G$8425),D1990))</f>
        <v/>
      </c>
      <c r="F1990" t="str">
        <f t="shared" si="246"/>
        <v/>
      </c>
      <c r="G1990">
        <f>Weighting!$H$22</f>
        <v>0</v>
      </c>
      <c r="H1990">
        <f t="array" ref="H1990">FREQUENCY(IF('Data Transformation'!$B$4:$B$8425=B1971,'Data Transformation'!$G$4:$G$8425),'Bin Analysis'!$B1990)</f>
        <v>19</v>
      </c>
      <c r="I1990">
        <f t="shared" si="247"/>
        <v>0</v>
      </c>
      <c r="J1990">
        <f t="shared" si="248"/>
        <v>0</v>
      </c>
      <c r="K1990">
        <f>J1990*Weighting!$W$22</f>
        <v>0</v>
      </c>
      <c r="M1990" s="14"/>
    </row>
    <row r="1991" spans="1:25" x14ac:dyDescent="0.25">
      <c r="A1991" s="32" t="str">
        <f>IF(Weighting!$P$23&gt;0,B1991,"")</f>
        <v/>
      </c>
      <c r="B1991">
        <f>Weighting!$C$23</f>
        <v>2.5480000000000009</v>
      </c>
      <c r="C1991">
        <f>Weighting!$F$23</f>
        <v>0</v>
      </c>
      <c r="D1991" t="b">
        <f>IF(C1991=1,'Data Transformation'!$G$3+0.5*'Data Transformation'!$W$25,IF(C1992=1,D1992-'Data Transformation'!$W$25,FALSE))</f>
        <v>0</v>
      </c>
      <c r="E1991" t="str">
        <f t="array" ref="E1991">IF(ISLOGICAL(D1991),"",FREQUENCY(IF('Data Transformation'!$B$425:$B$8425='Bin Analysis'!$B1971,'Data Transformation'!$G$425:$G$8425),D1991))</f>
        <v/>
      </c>
      <c r="F1991" t="str">
        <f t="shared" si="246"/>
        <v/>
      </c>
      <c r="G1991">
        <f>Weighting!$H$23</f>
        <v>0</v>
      </c>
      <c r="H1991">
        <f t="array" ref="H1991">FREQUENCY(IF('Data Transformation'!$B$4:$B$8425=B1971,'Data Transformation'!$G$4:$G$8425),'Bin Analysis'!$B1991)</f>
        <v>19</v>
      </c>
      <c r="I1991">
        <f t="shared" si="247"/>
        <v>0</v>
      </c>
      <c r="J1991">
        <f t="shared" si="248"/>
        <v>0</v>
      </c>
      <c r="K1991">
        <f>J1991*Weighting!$W$23</f>
        <v>0</v>
      </c>
      <c r="M1991" s="14"/>
    </row>
    <row r="1992" spans="1:25" x14ac:dyDescent="0.25">
      <c r="A1992" s="32" t="str">
        <f>IF(Weighting!$P$24&gt;0,B1992,"")</f>
        <v/>
      </c>
      <c r="B1992">
        <f>Weighting!$C$24</f>
        <v>2.6790000000000012</v>
      </c>
      <c r="C1992">
        <f>Weighting!$F$24</f>
        <v>0</v>
      </c>
      <c r="D1992" t="b">
        <f>IF(C1992=1,'Data Transformation'!$G$3+0.5*'Data Transformation'!$W$25,IF(C1993=1,D1993-'Data Transformation'!$W$25,FALSE))</f>
        <v>0</v>
      </c>
      <c r="E1992" t="str">
        <f t="array" ref="E1992">IF(ISLOGICAL(D1992),"",FREQUENCY(IF('Data Transformation'!$B$425:$B$8425='Bin Analysis'!$B1971,'Data Transformation'!$G$425:$G$8425),D1992))</f>
        <v/>
      </c>
      <c r="F1992" t="str">
        <f t="shared" si="246"/>
        <v/>
      </c>
      <c r="G1992">
        <f>Weighting!$H$24</f>
        <v>0</v>
      </c>
      <c r="H1992">
        <f t="array" ref="H1992">FREQUENCY(IF('Data Transformation'!$B$4:$B$8425=B1971,'Data Transformation'!$G$4:$G$8425),'Bin Analysis'!$B1992)</f>
        <v>19</v>
      </c>
      <c r="I1992">
        <f t="shared" si="247"/>
        <v>0</v>
      </c>
      <c r="J1992">
        <f t="shared" si="248"/>
        <v>0</v>
      </c>
      <c r="K1992">
        <f>J1992*Weighting!$W$24</f>
        <v>0</v>
      </c>
      <c r="M1992" s="14"/>
    </row>
    <row r="1993" spans="1:25" x14ac:dyDescent="0.25">
      <c r="A1993" s="32" t="str">
        <f>IF(Weighting!$P$25&gt;0,B1993,"")</f>
        <v/>
      </c>
      <c r="B1993">
        <f>Weighting!$C$25</f>
        <v>2.8100000000000014</v>
      </c>
      <c r="C1993">
        <f>Weighting!$F$25</f>
        <v>0</v>
      </c>
      <c r="D1993" t="b">
        <f>IF(C1993=1,'Data Transformation'!$G$3+0.5*'Data Transformation'!$W$25,IF(C1994=1,D1994-'Data Transformation'!$W$25,FALSE))</f>
        <v>0</v>
      </c>
      <c r="E1993" t="str">
        <f t="array" ref="E1993">IF(ISLOGICAL(D1993),"",FREQUENCY(IF('Data Transformation'!$B$425:$B$8425='Bin Analysis'!$B1971,'Data Transformation'!$G$425:$G$8425),D1993))</f>
        <v/>
      </c>
      <c r="F1993" t="str">
        <f t="shared" si="246"/>
        <v/>
      </c>
      <c r="G1993">
        <f>Weighting!$H$25</f>
        <v>0</v>
      </c>
      <c r="H1993">
        <f t="array" ref="H1993">FREQUENCY(IF('Data Transformation'!$B$4:$B$8425=B1971,'Data Transformation'!$G$4:$G$8425),'Bin Analysis'!$B1993)</f>
        <v>19</v>
      </c>
      <c r="I1993">
        <f t="shared" si="247"/>
        <v>0</v>
      </c>
      <c r="J1993">
        <f t="shared" si="248"/>
        <v>0</v>
      </c>
      <c r="K1993">
        <f>J1993*Weighting!$W$25</f>
        <v>0</v>
      </c>
      <c r="M1993" s="14"/>
    </row>
    <row r="1994" spans="1:25" x14ac:dyDescent="0.25">
      <c r="O1994"/>
      <c r="P1994"/>
      <c r="Q1994"/>
      <c r="R1994"/>
    </row>
    <row r="1995" spans="1:25" ht="23.25" x14ac:dyDescent="0.35">
      <c r="A1995" s="21" t="s">
        <v>0</v>
      </c>
      <c r="B1995" s="21">
        <f>IFERROR(VLOOKUP(C1995,'Data Transformation'!$L$6:$M$426,2,FALSE),"")</f>
        <v>83</v>
      </c>
      <c r="C1995" s="21">
        <f>C1971+1</f>
        <v>83</v>
      </c>
      <c r="D1995" s="21"/>
      <c r="E1995" s="21"/>
      <c r="F1995" s="21"/>
      <c r="G1995" s="21"/>
      <c r="H1995" s="22"/>
      <c r="I1995" s="22"/>
      <c r="J1995" s="22"/>
      <c r="K1995" s="21"/>
      <c r="L1995" s="21">
        <f>B1995</f>
        <v>83</v>
      </c>
      <c r="M1995" s="23">
        <f>INDEX('Data Transformation'!$O$4:$O$424,MATCH($B1995,'Data Transformation'!$M$4:$M$424,0),MATCH($M$2,'Data Transformation'!$O$3,0))</f>
        <v>16</v>
      </c>
      <c r="N1995" s="27">
        <f>IF('Input and Summary Results'!$J$16="minimum",'Bin Analysis'!X1996/(M1995-1),'Bin Analysis'!Y1995/('Bin Analysis'!M1995-1))</f>
        <v>0</v>
      </c>
      <c r="O1995" s="27">
        <f>IF(M1995=FALSE,NA(),(VLOOKUP(1,C1998:K2017,4,FALSE))/(M1995-1))</f>
        <v>0</v>
      </c>
      <c r="P1995" s="27">
        <f>IF(M1995=FALSE,NA(),SUM(J1998:J2017)/Weighting!$S$5)</f>
        <v>0.3</v>
      </c>
      <c r="Q1995" s="27">
        <f>IF(M1995=FALSE,NA(),SUM(K1998:K2017)/Weighting!$S$6)</f>
        <v>0.17391304347826086</v>
      </c>
      <c r="R1995" s="27">
        <f>IF(M1995=FALSE,NA(),(VLOOKUP(1,G1998:K2017,3,FALSE))/(M1995-1))</f>
        <v>0.93333333333333335</v>
      </c>
      <c r="S1995" s="22" t="str">
        <f>IF(M1995=FALSE,NA(),IF(SUM(J1998:J2017)=2,"yes","no"))</f>
        <v>no</v>
      </c>
      <c r="X1995" s="2" cm="2">
        <f t="array" ref="X1995:X1996">FREQUENCY(IF('Data Transformation'!$B$425:$B$6424='Bin Analysis'!L1995,'Data Transformation'!$G$425:$G$6424),'Data Transformation'!$U$11)</f>
        <v>15</v>
      </c>
      <c r="Y1995" s="2" cm="2">
        <f t="array" ref="Y1995:Y1996">FREQUENCY(IF('Data Transformation'!$B$425:$B$6424='Bin Analysis'!L1995,'Data Transformation'!$G$425:$G$6424),'Data Transformation'!$U$12)</f>
        <v>15</v>
      </c>
    </row>
    <row r="1996" spans="1:25" x14ac:dyDescent="0.25">
      <c r="A1996" s="14" t="s">
        <v>67</v>
      </c>
      <c r="B1996" t="s">
        <v>47</v>
      </c>
      <c r="C1996" t="s">
        <v>5</v>
      </c>
      <c r="D1996" t="s">
        <v>100</v>
      </c>
      <c r="E1996" t="s">
        <v>101</v>
      </c>
      <c r="F1996" t="s">
        <v>102</v>
      </c>
      <c r="G1996" t="s">
        <v>70</v>
      </c>
      <c r="H1996" t="s">
        <v>31</v>
      </c>
      <c r="I1996" t="s">
        <v>32</v>
      </c>
      <c r="J1996" t="s">
        <v>46</v>
      </c>
      <c r="K1996" s="14" t="s">
        <v>45</v>
      </c>
      <c r="M1996" s="14"/>
      <c r="X1996" s="2">
        <v>0</v>
      </c>
      <c r="Y1996" s="2">
        <v>0</v>
      </c>
    </row>
    <row r="1997" spans="1:25" x14ac:dyDescent="0.25">
      <c r="A1997" s="32"/>
      <c r="D1997" t="b">
        <f>IF(C1997=1,'Data Transformation'!$G$3+0.5*'Data Transformation'!$W$25,IF(C1998=1,D1998-'Data Transformation'!$W$25,FALSE))</f>
        <v>0</v>
      </c>
      <c r="E1997" t="str">
        <f t="array" ref="E1997">IF(ISLOGICAL(D1997),"",FREQUENCY(IF('Data Transformation'!$B$425:$B$8425='Bin Analysis'!$B1995,'Data Transformation'!$G$425:$G$8425),D1997))</f>
        <v/>
      </c>
      <c r="F1997" t="str">
        <f>IF(ISLOGICAL(D1997),"",E1997-E1996)</f>
        <v/>
      </c>
      <c r="M1997" s="14"/>
    </row>
    <row r="1998" spans="1:25" x14ac:dyDescent="0.25">
      <c r="A1998" s="32">
        <f>IF(Weighting!$P$6&gt;0,B1998,"")</f>
        <v>0.32100000000000001</v>
      </c>
      <c r="B1998">
        <f>Weighting!$C$6</f>
        <v>0.32100000000000001</v>
      </c>
      <c r="C1998">
        <f>Weighting!$F$6</f>
        <v>0</v>
      </c>
      <c r="D1998" t="b">
        <f>IF(C1998=1,'Data Transformation'!$G$3+0.5*'Data Transformation'!$W$25,IF(C1999=1,D1999-'Data Transformation'!$W$25,FALSE))</f>
        <v>0</v>
      </c>
      <c r="E1998" t="str">
        <f t="array" ref="E1998">IF(ISLOGICAL(D1998),"",FREQUENCY(IF('Data Transformation'!$B$425:$B$8425='Bin Analysis'!$B1995,'Data Transformation'!$G$425:$G$8425),D1998))</f>
        <v/>
      </c>
      <c r="F1998" t="str">
        <f>IF(ISLOGICAL(D1998),"",E1998-E1997)</f>
        <v/>
      </c>
      <c r="G1998">
        <f>Weighting!$H$6</f>
        <v>1</v>
      </c>
      <c r="H1998">
        <f t="array" ref="H1998">FREQUENCY(IF('Data Transformation'!$B$4:$B$8425=B1995,'Data Transformation'!$G$4:$G$8425),'Bin Analysis'!$B1998)</f>
        <v>14</v>
      </c>
      <c r="I1998">
        <f>H1998-H1997</f>
        <v>14</v>
      </c>
      <c r="J1998">
        <f>IF(I1998=0,0,1)</f>
        <v>1</v>
      </c>
      <c r="K1998">
        <f>J1998*Weighting!$W$6</f>
        <v>1</v>
      </c>
      <c r="M1998" s="14"/>
    </row>
    <row r="1999" spans="1:25" x14ac:dyDescent="0.25">
      <c r="A1999" s="32">
        <f>IF(Weighting!$P$7&gt;0,B1999,"")</f>
        <v>0.45200000000000001</v>
      </c>
      <c r="B1999">
        <f>Weighting!$C$7</f>
        <v>0.45200000000000001</v>
      </c>
      <c r="C1999">
        <f>Weighting!$F$7</f>
        <v>0</v>
      </c>
      <c r="D1999" t="b">
        <f>IF(C1999=1,'Data Transformation'!$G$3+0.5*'Data Transformation'!$W$25,IF(C2000=1,D2000-'Data Transformation'!$W$25,FALSE))</f>
        <v>0</v>
      </c>
      <c r="E1999" t="str">
        <f t="array" ref="E1999">IF(ISLOGICAL(D1999),"",FREQUENCY(IF('Data Transformation'!$B$425:$B$8425='Bin Analysis'!$B1995,'Data Transformation'!$G$425:$G$8425),D1999))</f>
        <v/>
      </c>
      <c r="F1999" t="str">
        <f t="shared" ref="F1999:F2017" si="249">IF(ISLOGICAL(D1999),"",E1999-E1998)</f>
        <v/>
      </c>
      <c r="G1999">
        <f>Weighting!$H$7</f>
        <v>0</v>
      </c>
      <c r="H1999">
        <f t="array" ref="H1999">FREQUENCY(IF('Data Transformation'!$B$4:$B$8425=B1995,'Data Transformation'!$G$4:$G$8425),'Bin Analysis'!$B1999)</f>
        <v>15</v>
      </c>
      <c r="I1999">
        <f t="shared" ref="I1999:I2017" si="250">H1999-H1998</f>
        <v>1</v>
      </c>
      <c r="J1999">
        <f>IF(I1999=0,0,1)</f>
        <v>1</v>
      </c>
      <c r="K1999">
        <f>J1999*Weighting!$W$7</f>
        <v>2</v>
      </c>
      <c r="M1999" s="14"/>
    </row>
    <row r="2000" spans="1:25" x14ac:dyDescent="0.25">
      <c r="A2000" s="32">
        <f>IF(Weighting!$P$8&gt;0,B2000,"")</f>
        <v>0.58299999999999996</v>
      </c>
      <c r="B2000">
        <f>Weighting!$C$8</f>
        <v>0.58299999999999996</v>
      </c>
      <c r="C2000">
        <f>Weighting!$F$8</f>
        <v>0</v>
      </c>
      <c r="D2000" t="b">
        <f>IF(C2000=1,'Data Transformation'!$G$3+0.5*'Data Transformation'!$W$25,IF(C2001=1,D2001-'Data Transformation'!$W$25,FALSE))</f>
        <v>0</v>
      </c>
      <c r="E2000" t="str">
        <f t="array" ref="E2000">IF(ISLOGICAL(D2000),"",FREQUENCY(IF('Data Transformation'!$B$425:$B$8425='Bin Analysis'!$B1995,'Data Transformation'!$G$425:$G$8425),D2000))</f>
        <v/>
      </c>
      <c r="F2000" t="str">
        <f t="shared" si="249"/>
        <v/>
      </c>
      <c r="G2000">
        <f>Weighting!$H$8</f>
        <v>0</v>
      </c>
      <c r="H2000">
        <f t="array" ref="H2000">FREQUENCY(IF('Data Transformation'!$B$4:$B$8425=B1995,'Data Transformation'!$G$4:$G$8425),'Bin Analysis'!$B2000)</f>
        <v>15</v>
      </c>
      <c r="I2000">
        <f t="shared" si="250"/>
        <v>0</v>
      </c>
      <c r="J2000">
        <f t="shared" ref="J2000:J2017" si="251">IF(I2000=0,0,1)</f>
        <v>0</v>
      </c>
      <c r="K2000">
        <f>J2000*Weighting!$W$8</f>
        <v>0</v>
      </c>
      <c r="M2000" s="14"/>
    </row>
    <row r="2001" spans="1:13" x14ac:dyDescent="0.25">
      <c r="A2001" s="32">
        <f>IF(Weighting!$P$9&gt;0,B2001,"")</f>
        <v>0.71399999999999997</v>
      </c>
      <c r="B2001" s="50">
        <f>Weighting!$C$9</f>
        <v>0.71399999999999997</v>
      </c>
      <c r="C2001">
        <f>Weighting!$F$9</f>
        <v>0</v>
      </c>
      <c r="D2001" t="b">
        <f>IF(C2001=1,'Data Transformation'!$G$3+0.5*'Data Transformation'!$W$25,IF(C2002=1,D2002-'Data Transformation'!$W$25,FALSE))</f>
        <v>0</v>
      </c>
      <c r="E2001" t="str">
        <f t="array" ref="E2001">IF(ISLOGICAL(D2001),"",FREQUENCY(IF('Data Transformation'!$B$425:$B$8425='Bin Analysis'!$B1995,'Data Transformation'!$G$425:$G$8425),D2001))</f>
        <v/>
      </c>
      <c r="F2001" t="str">
        <f t="shared" si="249"/>
        <v/>
      </c>
      <c r="G2001">
        <f>Weighting!$H$9</f>
        <v>0</v>
      </c>
      <c r="H2001">
        <f t="array" ref="H2001">FREQUENCY(IF('Data Transformation'!$B$4:$B$8425=B1995,'Data Transformation'!$G$4:$G$8425),'Bin Analysis'!$B2001)</f>
        <v>15</v>
      </c>
      <c r="I2001">
        <f t="shared" si="250"/>
        <v>0</v>
      </c>
      <c r="J2001">
        <f t="shared" si="251"/>
        <v>0</v>
      </c>
      <c r="K2001">
        <f>J2001*Weighting!$W$9</f>
        <v>0</v>
      </c>
      <c r="M2001" s="14"/>
    </row>
    <row r="2002" spans="1:13" x14ac:dyDescent="0.25">
      <c r="A2002" s="32">
        <f>IF(Weighting!$P$10&gt;0,B2002,"")</f>
        <v>0.84499999999999997</v>
      </c>
      <c r="B2002">
        <f>Weighting!$C$10</f>
        <v>0.84499999999999997</v>
      </c>
      <c r="C2002">
        <f>Weighting!$F$10</f>
        <v>0</v>
      </c>
      <c r="D2002" t="b">
        <f>IF(C2002=1,'Data Transformation'!$G$3+0.5*'Data Transformation'!$W$25,IF(C2003=1,D2003-'Data Transformation'!$W$25,FALSE))</f>
        <v>0</v>
      </c>
      <c r="E2002" t="str">
        <f t="array" ref="E2002">IF(ISLOGICAL(D2002),"",FREQUENCY(IF('Data Transformation'!$B$425:$B$8425='Bin Analysis'!$B1995,'Data Transformation'!$G$425:$G$8425),D2002))</f>
        <v/>
      </c>
      <c r="F2002" t="str">
        <f t="shared" si="249"/>
        <v/>
      </c>
      <c r="G2002">
        <f>Weighting!$H$10</f>
        <v>0</v>
      </c>
      <c r="H2002">
        <f t="array" ref="H2002">FREQUENCY(IF('Data Transformation'!$B$4:$B$8425=B1995,'Data Transformation'!$G$4:$G$8425),'Bin Analysis'!$B2002)</f>
        <v>15</v>
      </c>
      <c r="I2002">
        <f t="shared" si="250"/>
        <v>0</v>
      </c>
      <c r="J2002">
        <f t="shared" si="251"/>
        <v>0</v>
      </c>
      <c r="K2002">
        <f>J2002*Weighting!$W$10</f>
        <v>0</v>
      </c>
      <c r="M2002" s="14"/>
    </row>
    <row r="2003" spans="1:13" x14ac:dyDescent="0.25">
      <c r="A2003" s="32">
        <f>IF(Weighting!$P$11&gt;0,B2003,"")</f>
        <v>0.97599999999999998</v>
      </c>
      <c r="B2003">
        <f>Weighting!$C$11</f>
        <v>0.97599999999999998</v>
      </c>
      <c r="C2003">
        <f>Weighting!$F$11</f>
        <v>0</v>
      </c>
      <c r="D2003">
        <f>IF(C2003=1,'Data Transformation'!$G$3+0.5*'Data Transformation'!$W$25,IF(C2004=1,D2004-'Data Transformation'!$W$25,FALSE))</f>
        <v>0.86899999999999999</v>
      </c>
      <c r="E2003">
        <f t="array" ref="E2003">IF(ISLOGICAL(D2003),"",FREQUENCY(IF('Data Transformation'!$B$425:$B$8425='Bin Analysis'!$B1995,'Data Transformation'!$G$425:$G$8425),D2003))</f>
        <v>15</v>
      </c>
      <c r="F2003" t="e">
        <f t="shared" si="249"/>
        <v>#VALUE!</v>
      </c>
      <c r="G2003">
        <f>Weighting!$H$11</f>
        <v>0</v>
      </c>
      <c r="H2003">
        <f t="array" ref="H2003">FREQUENCY(IF('Data Transformation'!$B$4:$B$8425=B1995,'Data Transformation'!$G$4:$G$8425),'Bin Analysis'!$B2003)</f>
        <v>15</v>
      </c>
      <c r="I2003">
        <f t="shared" si="250"/>
        <v>0</v>
      </c>
      <c r="J2003">
        <f t="shared" si="251"/>
        <v>0</v>
      </c>
      <c r="K2003">
        <f>J2003*Weighting!$W$11</f>
        <v>0</v>
      </c>
      <c r="M2003" s="14"/>
    </row>
    <row r="2004" spans="1:13" x14ac:dyDescent="0.25">
      <c r="A2004" s="32">
        <f>IF(Weighting!$P$12&gt;0,B2004,"")</f>
        <v>1.107</v>
      </c>
      <c r="B2004">
        <f>Weighting!$C$12</f>
        <v>1.107</v>
      </c>
      <c r="C2004">
        <f>Weighting!$F$12</f>
        <v>1</v>
      </c>
      <c r="D2004">
        <f>IF(C2004=1,'Data Transformation'!$G$3+0.5*'Data Transformation'!$W$25,IF(C2005=1,D2005-'Data Transformation'!$W$25,FALSE))</f>
        <v>1.131</v>
      </c>
      <c r="E2004">
        <f t="array" ref="E2004">IF(ISLOGICAL(D2004),"",FREQUENCY(IF('Data Transformation'!$B$425:$B$8425='Bin Analysis'!$B1995,'Data Transformation'!$G$425:$G$8425),D2004))</f>
        <v>15</v>
      </c>
      <c r="F2004">
        <f t="shared" si="249"/>
        <v>0</v>
      </c>
      <c r="G2004">
        <f>Weighting!$H$12</f>
        <v>0</v>
      </c>
      <c r="H2004">
        <f t="array" ref="H2004">FREQUENCY(IF('Data Transformation'!$B$4:$B$8425=B1995,'Data Transformation'!$G$4:$G$8425),'Bin Analysis'!$B2004)</f>
        <v>16</v>
      </c>
      <c r="I2004">
        <f t="shared" si="250"/>
        <v>1</v>
      </c>
      <c r="J2004">
        <f t="shared" si="251"/>
        <v>1</v>
      </c>
      <c r="K2004">
        <f>J2004*Weighting!$W$12</f>
        <v>1</v>
      </c>
      <c r="M2004" s="14"/>
    </row>
    <row r="2005" spans="1:13" x14ac:dyDescent="0.25">
      <c r="A2005" s="32">
        <f>IF(Weighting!$P$13&gt;0,B2005,"")</f>
        <v>1.238</v>
      </c>
      <c r="B2005">
        <f>Weighting!$C$13</f>
        <v>1.238</v>
      </c>
      <c r="C2005">
        <f>Weighting!$F$13</f>
        <v>0</v>
      </c>
      <c r="D2005" t="b">
        <f>IF(C2005=1,'Data Transformation'!$G$3+0.5*'Data Transformation'!$W$25,IF(C2006=1,D2006-'Data Transformation'!$W$25,FALSE))</f>
        <v>0</v>
      </c>
      <c r="E2005" t="str">
        <f t="array" ref="E2005">IF(ISLOGICAL(D2005),"",FREQUENCY(IF('Data Transformation'!$B$425:$B$8425='Bin Analysis'!$B1995,'Data Transformation'!$G$425:$G$8425),D2005))</f>
        <v/>
      </c>
      <c r="F2005" t="str">
        <f t="shared" si="249"/>
        <v/>
      </c>
      <c r="G2005">
        <f>Weighting!$H$13</f>
        <v>0</v>
      </c>
      <c r="H2005">
        <f t="array" ref="H2005">FREQUENCY(IF('Data Transformation'!$B$4:$B$8425=B1995,'Data Transformation'!$G$4:$G$8425),'Bin Analysis'!$B2005)</f>
        <v>16</v>
      </c>
      <c r="I2005">
        <f t="shared" si="250"/>
        <v>0</v>
      </c>
      <c r="J2005">
        <f t="shared" si="251"/>
        <v>0</v>
      </c>
      <c r="K2005">
        <f>J2005*Weighting!$W$13</f>
        <v>0</v>
      </c>
      <c r="M2005" s="14"/>
    </row>
    <row r="2006" spans="1:13" x14ac:dyDescent="0.25">
      <c r="A2006" s="32">
        <f>IF(Weighting!$P$14&gt;0,B2006,"")</f>
        <v>1.369</v>
      </c>
      <c r="B2006">
        <f>Weighting!$C$14</f>
        <v>1.369</v>
      </c>
      <c r="C2006">
        <f>Weighting!$F$14</f>
        <v>0</v>
      </c>
      <c r="D2006" t="b">
        <f>IF(C2006=1,'Data Transformation'!$G$3+0.5*'Data Transformation'!$W$25,IF(C2007=1,D2007-'Data Transformation'!$W$25,FALSE))</f>
        <v>0</v>
      </c>
      <c r="E2006" t="str">
        <f t="array" ref="E2006">IF(ISLOGICAL(D2006),"",FREQUENCY(IF('Data Transformation'!$B$425:$B$8425='Bin Analysis'!$B1995,'Data Transformation'!$G$425:$G$8425),D2006))</f>
        <v/>
      </c>
      <c r="F2006" t="str">
        <f t="shared" si="249"/>
        <v/>
      </c>
      <c r="G2006">
        <f>Weighting!$H$14</f>
        <v>0</v>
      </c>
      <c r="H2006">
        <f t="array" ref="H2006">FREQUENCY(IF('Data Transformation'!$B$4:$B$8425=B1995,'Data Transformation'!$G$4:$G$8425),'Bin Analysis'!$B2006)</f>
        <v>16</v>
      </c>
      <c r="I2006">
        <f t="shared" si="250"/>
        <v>0</v>
      </c>
      <c r="J2006">
        <f t="shared" si="251"/>
        <v>0</v>
      </c>
      <c r="K2006">
        <f>J2006*Weighting!$W$14</f>
        <v>0</v>
      </c>
      <c r="M2006" s="14"/>
    </row>
    <row r="2007" spans="1:13" x14ac:dyDescent="0.25">
      <c r="A2007" s="32">
        <f>IF(Weighting!$P$15&gt;0,B2007,"")</f>
        <v>1.5000009999999999</v>
      </c>
      <c r="B2007">
        <f>Weighting!$C$15</f>
        <v>1.5000009999999999</v>
      </c>
      <c r="C2007">
        <f>Weighting!$F$15</f>
        <v>0</v>
      </c>
      <c r="D2007" t="b">
        <f>IF(C2007=1,'Data Transformation'!$G$3+0.5*'Data Transformation'!$W$25,IF(C2008=1,D2008-'Data Transformation'!$W$25,FALSE))</f>
        <v>0</v>
      </c>
      <c r="E2007" t="str">
        <f t="array" ref="E2007">IF(ISLOGICAL(D2007),"",FREQUENCY(IF('Data Transformation'!$B$425:$B$8425='Bin Analysis'!$B1995,'Data Transformation'!$G$425:$G$8425),D2007))</f>
        <v/>
      </c>
      <c r="F2007" t="str">
        <f t="shared" si="249"/>
        <v/>
      </c>
      <c r="G2007">
        <f>Weighting!$H$15</f>
        <v>0</v>
      </c>
      <c r="H2007">
        <f t="array" ref="H2007">FREQUENCY(IF('Data Transformation'!$B$4:$B$8425=B1995,'Data Transformation'!$G$4:$G$8425),'Bin Analysis'!$B2007)</f>
        <v>16</v>
      </c>
      <c r="I2007">
        <f t="shared" si="250"/>
        <v>0</v>
      </c>
      <c r="J2007">
        <f t="shared" si="251"/>
        <v>0</v>
      </c>
      <c r="K2007">
        <f>J2007*Weighting!$W$15</f>
        <v>0</v>
      </c>
      <c r="M2007" s="14"/>
    </row>
    <row r="2008" spans="1:13" x14ac:dyDescent="0.25">
      <c r="A2008" s="32" t="str">
        <f>IF(Weighting!$P$16&gt;0,B2008,"")</f>
        <v/>
      </c>
      <c r="B2008">
        <f>Weighting!$C$16</f>
        <v>1.631</v>
      </c>
      <c r="C2008">
        <f>Weighting!$F$16</f>
        <v>0</v>
      </c>
      <c r="D2008" t="b">
        <f>IF(C2008=1,'Data Transformation'!$G$3+0.5*'Data Transformation'!$W$25,IF(C2009=1,D2009-'Data Transformation'!$W$25,FALSE))</f>
        <v>0</v>
      </c>
      <c r="E2008" t="str">
        <f t="array" ref="E2008">IF(ISLOGICAL(D2008),"",FREQUENCY(IF('Data Transformation'!$B$425:$B$8425='Bin Analysis'!$B1995,'Data Transformation'!$G$425:$G$8425),D2008))</f>
        <v/>
      </c>
      <c r="F2008" t="str">
        <f t="shared" si="249"/>
        <v/>
      </c>
      <c r="G2008">
        <f>Weighting!$H$16</f>
        <v>0</v>
      </c>
      <c r="H2008">
        <f t="array" ref="H2008">FREQUENCY(IF('Data Transformation'!$B$4:$B$8425=B1995,'Data Transformation'!$G$4:$G$8425),'Bin Analysis'!$B2008)</f>
        <v>16</v>
      </c>
      <c r="I2008">
        <f t="shared" si="250"/>
        <v>0</v>
      </c>
      <c r="J2008">
        <f t="shared" si="251"/>
        <v>0</v>
      </c>
      <c r="K2008">
        <f>J2008*Weighting!$W$16</f>
        <v>0</v>
      </c>
      <c r="M2008" s="14"/>
    </row>
    <row r="2009" spans="1:13" x14ac:dyDescent="0.25">
      <c r="A2009" s="32" t="str">
        <f>IF(Weighting!$P$17&gt;0,B2009,"")</f>
        <v/>
      </c>
      <c r="B2009">
        <f>Weighting!$C$17</f>
        <v>1.762</v>
      </c>
      <c r="C2009">
        <f>Weighting!$F$17</f>
        <v>0</v>
      </c>
      <c r="D2009" t="b">
        <f>IF(C2009=1,'Data Transformation'!$G$3+0.5*'Data Transformation'!$W$25,IF(C2010=1,D2010-'Data Transformation'!$W$25,FALSE))</f>
        <v>0</v>
      </c>
      <c r="E2009" t="str">
        <f t="array" ref="E2009">IF(ISLOGICAL(D2009),"",FREQUENCY(IF('Data Transformation'!$B$425:$B$8425='Bin Analysis'!$B1995,'Data Transformation'!$G$425:$G$8425),D2009))</f>
        <v/>
      </c>
      <c r="F2009" t="str">
        <f t="shared" si="249"/>
        <v/>
      </c>
      <c r="G2009">
        <f>Weighting!$H$17</f>
        <v>0</v>
      </c>
      <c r="H2009">
        <f t="array" ref="H2009">FREQUENCY(IF('Data Transformation'!$B$4:$B$8425=B1995,'Data Transformation'!$G$4:$G$8425),'Bin Analysis'!$B2009)</f>
        <v>16</v>
      </c>
      <c r="I2009">
        <f t="shared" si="250"/>
        <v>0</v>
      </c>
      <c r="J2009">
        <f t="shared" si="251"/>
        <v>0</v>
      </c>
      <c r="K2009">
        <f>J2009*Weighting!$W$17</f>
        <v>0</v>
      </c>
      <c r="M2009" s="14"/>
    </row>
    <row r="2010" spans="1:13" x14ac:dyDescent="0.25">
      <c r="A2010" s="32" t="str">
        <f>IF(Weighting!$P$18&gt;0,B2010,"")</f>
        <v/>
      </c>
      <c r="B2010">
        <f>Weighting!$C$18</f>
        <v>1.893</v>
      </c>
      <c r="C2010">
        <f>Weighting!$F$18</f>
        <v>0</v>
      </c>
      <c r="D2010" t="b">
        <f>IF(C2010=1,'Data Transformation'!$G$3+0.5*'Data Transformation'!$W$25,IF(C2011=1,D2011-'Data Transformation'!$W$25,FALSE))</f>
        <v>0</v>
      </c>
      <c r="E2010" t="str">
        <f t="array" ref="E2010">IF(ISLOGICAL(D2010),"",FREQUENCY(IF('Data Transformation'!$B$425:$B$8425='Bin Analysis'!$B1995,'Data Transformation'!$G$425:$G$8425),D2010))</f>
        <v/>
      </c>
      <c r="F2010" t="str">
        <f t="shared" si="249"/>
        <v/>
      </c>
      <c r="G2010">
        <f>Weighting!$H$18</f>
        <v>0</v>
      </c>
      <c r="H2010">
        <f t="array" ref="H2010">FREQUENCY(IF('Data Transformation'!$B$4:$B$8425=B1995,'Data Transformation'!$G$4:$G$8425),'Bin Analysis'!$B2010)</f>
        <v>16</v>
      </c>
      <c r="I2010">
        <f t="shared" si="250"/>
        <v>0</v>
      </c>
      <c r="J2010">
        <f t="shared" si="251"/>
        <v>0</v>
      </c>
      <c r="K2010">
        <f>J2010*Weighting!$W$18</f>
        <v>0</v>
      </c>
      <c r="M2010" s="14"/>
    </row>
    <row r="2011" spans="1:13" x14ac:dyDescent="0.25">
      <c r="A2011" s="32" t="str">
        <f>IF(Weighting!$P$19&gt;0,B2011,"")</f>
        <v/>
      </c>
      <c r="B2011">
        <f>Weighting!$C$19</f>
        <v>2.024</v>
      </c>
      <c r="C2011">
        <f>Weighting!$F$19</f>
        <v>0</v>
      </c>
      <c r="D2011" t="b">
        <f>IF(C2011=1,'Data Transformation'!$G$3+0.5*'Data Transformation'!$W$25,IF(C2012=1,D2012-'Data Transformation'!$W$25,FALSE))</f>
        <v>0</v>
      </c>
      <c r="E2011" t="str">
        <f t="array" ref="E2011">IF(ISLOGICAL(D2011),"",FREQUENCY(IF('Data Transformation'!$B$425:$B$8425='Bin Analysis'!$B1995,'Data Transformation'!$G$425:$G$8425),D2011))</f>
        <v/>
      </c>
      <c r="F2011" t="str">
        <f t="shared" si="249"/>
        <v/>
      </c>
      <c r="G2011">
        <f>Weighting!$H$19</f>
        <v>0</v>
      </c>
      <c r="H2011">
        <f t="array" ref="H2011">FREQUENCY(IF('Data Transformation'!$B$4:$B$8425=B1995,'Data Transformation'!$G$4:$G$8425),'Bin Analysis'!$B2011)</f>
        <v>16</v>
      </c>
      <c r="I2011">
        <f t="shared" si="250"/>
        <v>0</v>
      </c>
      <c r="J2011">
        <f t="shared" si="251"/>
        <v>0</v>
      </c>
      <c r="K2011">
        <f>J2011*Weighting!$W$19</f>
        <v>0</v>
      </c>
      <c r="M2011" s="14"/>
    </row>
    <row r="2012" spans="1:13" x14ac:dyDescent="0.25">
      <c r="A2012" s="32" t="str">
        <f>IF(Weighting!$P$20&gt;0,B2012,"")</f>
        <v/>
      </c>
      <c r="B2012">
        <f>Weighting!$C$20</f>
        <v>2.1550000000000002</v>
      </c>
      <c r="C2012">
        <f>Weighting!$F$20</f>
        <v>0</v>
      </c>
      <c r="D2012" t="b">
        <f>IF(C2012=1,'Data Transformation'!$G$3+0.5*'Data Transformation'!$W$25,IF(C2013=1,D2013-'Data Transformation'!$W$25,FALSE))</f>
        <v>0</v>
      </c>
      <c r="E2012" t="str">
        <f t="array" ref="E2012">IF(ISLOGICAL(D2012),"",FREQUENCY(IF('Data Transformation'!$B$425:$B$8425='Bin Analysis'!$B1995,'Data Transformation'!$G$425:$G$8425),D2012))</f>
        <v/>
      </c>
      <c r="F2012" t="str">
        <f t="shared" si="249"/>
        <v/>
      </c>
      <c r="G2012">
        <f>Weighting!$H$20</f>
        <v>0</v>
      </c>
      <c r="H2012">
        <f t="array" ref="H2012">FREQUENCY(IF('Data Transformation'!$B$4:$B$8425=B1995,'Data Transformation'!$G$4:$G$8425),'Bin Analysis'!$B2012)</f>
        <v>16</v>
      </c>
      <c r="I2012">
        <f t="shared" si="250"/>
        <v>0</v>
      </c>
      <c r="J2012">
        <f t="shared" si="251"/>
        <v>0</v>
      </c>
      <c r="K2012">
        <f>J2012*Weighting!$W$20</f>
        <v>0</v>
      </c>
      <c r="M2012" s="14"/>
    </row>
    <row r="2013" spans="1:13" x14ac:dyDescent="0.25">
      <c r="A2013" s="32" t="str">
        <f>IF(Weighting!$P$21&gt;0,B2013,"")</f>
        <v/>
      </c>
      <c r="B2013">
        <f>Weighting!$C$21</f>
        <v>2.2860000000000005</v>
      </c>
      <c r="C2013">
        <f>Weighting!$F$21</f>
        <v>0</v>
      </c>
      <c r="D2013" t="b">
        <f>IF(C2013=1,'Data Transformation'!$G$3+0.5*'Data Transformation'!$W$25,IF(C2014=1,D2014-'Data Transformation'!$W$25,FALSE))</f>
        <v>0</v>
      </c>
      <c r="E2013" t="str">
        <f t="array" ref="E2013">IF(ISLOGICAL(D2013),"",FREQUENCY(IF('Data Transformation'!$B$425:$B$8425='Bin Analysis'!$B1995,'Data Transformation'!$G$425:$G$8425),D2013))</f>
        <v/>
      </c>
      <c r="F2013" t="str">
        <f t="shared" si="249"/>
        <v/>
      </c>
      <c r="G2013">
        <f>Weighting!$H$21</f>
        <v>0</v>
      </c>
      <c r="H2013">
        <f t="array" ref="H2013">FREQUENCY(IF('Data Transformation'!$B$4:$B$8425=B1995,'Data Transformation'!$G$4:$G$8425),'Bin Analysis'!$B2013)</f>
        <v>16</v>
      </c>
      <c r="I2013">
        <f t="shared" si="250"/>
        <v>0</v>
      </c>
      <c r="J2013">
        <f t="shared" si="251"/>
        <v>0</v>
      </c>
      <c r="K2013">
        <f>J2013*Weighting!$W$21</f>
        <v>0</v>
      </c>
      <c r="M2013" s="14"/>
    </row>
    <row r="2014" spans="1:13" x14ac:dyDescent="0.25">
      <c r="A2014" s="32" t="str">
        <f>IF(Weighting!$P$22&gt;0,B2014,"")</f>
        <v/>
      </c>
      <c r="B2014">
        <f>Weighting!$C$22</f>
        <v>2.4170000000000007</v>
      </c>
      <c r="C2014">
        <f>Weighting!$F$22</f>
        <v>0</v>
      </c>
      <c r="D2014" t="b">
        <f>IF(C2014=1,'Data Transformation'!$G$3+0.5*'Data Transformation'!$W$25,IF(C2015=1,D2015-'Data Transformation'!$W$25,FALSE))</f>
        <v>0</v>
      </c>
      <c r="E2014" t="str">
        <f t="array" ref="E2014">IF(ISLOGICAL(D2014),"",FREQUENCY(IF('Data Transformation'!$B$425:$B$8425='Bin Analysis'!$B1995,'Data Transformation'!$G$425:$G$8425),D2014))</f>
        <v/>
      </c>
      <c r="F2014" t="str">
        <f t="shared" si="249"/>
        <v/>
      </c>
      <c r="G2014">
        <f>Weighting!$H$22</f>
        <v>0</v>
      </c>
      <c r="H2014">
        <f t="array" ref="H2014">FREQUENCY(IF('Data Transformation'!$B$4:$B$8425=B1995,'Data Transformation'!$G$4:$G$8425),'Bin Analysis'!$B2014)</f>
        <v>16</v>
      </c>
      <c r="I2014">
        <f t="shared" si="250"/>
        <v>0</v>
      </c>
      <c r="J2014">
        <f t="shared" si="251"/>
        <v>0</v>
      </c>
      <c r="K2014">
        <f>J2014*Weighting!$W$22</f>
        <v>0</v>
      </c>
      <c r="M2014" s="14"/>
    </row>
    <row r="2015" spans="1:13" x14ac:dyDescent="0.25">
      <c r="A2015" s="32" t="str">
        <f>IF(Weighting!$P$23&gt;0,B2015,"")</f>
        <v/>
      </c>
      <c r="B2015">
        <f>Weighting!$C$23</f>
        <v>2.5480000000000009</v>
      </c>
      <c r="C2015">
        <f>Weighting!$F$23</f>
        <v>0</v>
      </c>
      <c r="D2015" t="b">
        <f>IF(C2015=1,'Data Transformation'!$G$3+0.5*'Data Transformation'!$W$25,IF(C2016=1,D2016-'Data Transformation'!$W$25,FALSE))</f>
        <v>0</v>
      </c>
      <c r="E2015" t="str">
        <f t="array" ref="E2015">IF(ISLOGICAL(D2015),"",FREQUENCY(IF('Data Transformation'!$B$425:$B$8425='Bin Analysis'!$B1995,'Data Transformation'!$G$425:$G$8425),D2015))</f>
        <v/>
      </c>
      <c r="F2015" t="str">
        <f t="shared" si="249"/>
        <v/>
      </c>
      <c r="G2015">
        <f>Weighting!$H$23</f>
        <v>0</v>
      </c>
      <c r="H2015">
        <f t="array" ref="H2015">FREQUENCY(IF('Data Transformation'!$B$4:$B$8425=B1995,'Data Transformation'!$G$4:$G$8425),'Bin Analysis'!$B2015)</f>
        <v>16</v>
      </c>
      <c r="I2015">
        <f t="shared" si="250"/>
        <v>0</v>
      </c>
      <c r="J2015">
        <f t="shared" si="251"/>
        <v>0</v>
      </c>
      <c r="K2015">
        <f>J2015*Weighting!$W$23</f>
        <v>0</v>
      </c>
      <c r="M2015" s="14"/>
    </row>
    <row r="2016" spans="1:13" x14ac:dyDescent="0.25">
      <c r="A2016" s="32" t="str">
        <f>IF(Weighting!$P$24&gt;0,B2016,"")</f>
        <v/>
      </c>
      <c r="B2016">
        <f>Weighting!$C$24</f>
        <v>2.6790000000000012</v>
      </c>
      <c r="C2016">
        <f>Weighting!$F$24</f>
        <v>0</v>
      </c>
      <c r="D2016" t="b">
        <f>IF(C2016=1,'Data Transformation'!$G$3+0.5*'Data Transformation'!$W$25,IF(C2017=1,D2017-'Data Transformation'!$W$25,FALSE))</f>
        <v>0</v>
      </c>
      <c r="E2016" t="str">
        <f t="array" ref="E2016">IF(ISLOGICAL(D2016),"",FREQUENCY(IF('Data Transformation'!$B$425:$B$8425='Bin Analysis'!$B1995,'Data Transformation'!$G$425:$G$8425),D2016))</f>
        <v/>
      </c>
      <c r="F2016" t="str">
        <f t="shared" si="249"/>
        <v/>
      </c>
      <c r="G2016">
        <f>Weighting!$H$24</f>
        <v>0</v>
      </c>
      <c r="H2016">
        <f t="array" ref="H2016">FREQUENCY(IF('Data Transformation'!$B$4:$B$8425=B1995,'Data Transformation'!$G$4:$G$8425),'Bin Analysis'!$B2016)</f>
        <v>16</v>
      </c>
      <c r="I2016">
        <f t="shared" si="250"/>
        <v>0</v>
      </c>
      <c r="J2016">
        <f t="shared" si="251"/>
        <v>0</v>
      </c>
      <c r="K2016">
        <f>J2016*Weighting!$W$24</f>
        <v>0</v>
      </c>
      <c r="M2016" s="14"/>
    </row>
    <row r="2017" spans="1:25" x14ac:dyDescent="0.25">
      <c r="A2017" s="32" t="str">
        <f>IF(Weighting!$P$25&gt;0,B2017,"")</f>
        <v/>
      </c>
      <c r="B2017">
        <f>Weighting!$C$25</f>
        <v>2.8100000000000014</v>
      </c>
      <c r="C2017">
        <f>Weighting!$F$25</f>
        <v>0</v>
      </c>
      <c r="D2017" t="b">
        <f>IF(C2017=1,'Data Transformation'!$G$3+0.5*'Data Transformation'!$W$25,IF(C2018=1,D2018-'Data Transformation'!$W$25,FALSE))</f>
        <v>0</v>
      </c>
      <c r="E2017" t="str">
        <f t="array" ref="E2017">IF(ISLOGICAL(D2017),"",FREQUENCY(IF('Data Transformation'!$B$425:$B$8425='Bin Analysis'!$B1995,'Data Transformation'!$G$425:$G$8425),D2017))</f>
        <v/>
      </c>
      <c r="F2017" t="str">
        <f t="shared" si="249"/>
        <v/>
      </c>
      <c r="G2017">
        <f>Weighting!$H$25</f>
        <v>0</v>
      </c>
      <c r="H2017">
        <f t="array" ref="H2017">FREQUENCY(IF('Data Transformation'!$B$4:$B$8425=B1995,'Data Transformation'!$G$4:$G$8425),'Bin Analysis'!$B2017)</f>
        <v>16</v>
      </c>
      <c r="I2017">
        <f t="shared" si="250"/>
        <v>0</v>
      </c>
      <c r="J2017">
        <f t="shared" si="251"/>
        <v>0</v>
      </c>
      <c r="K2017">
        <f>J2017*Weighting!$W$25</f>
        <v>0</v>
      </c>
      <c r="M2017" s="14"/>
    </row>
    <row r="2018" spans="1:25" x14ac:dyDescent="0.25">
      <c r="O2018"/>
      <c r="P2018"/>
      <c r="Q2018"/>
      <c r="R2018"/>
    </row>
    <row r="2019" spans="1:25" ht="23.25" x14ac:dyDescent="0.35">
      <c r="A2019" s="21" t="s">
        <v>0</v>
      </c>
      <c r="B2019" s="21">
        <f>IFERROR(VLOOKUP(C2019,'Data Transformation'!$L$6:$M$426,2,FALSE),"")</f>
        <v>84</v>
      </c>
      <c r="C2019" s="21">
        <f>C1995+1</f>
        <v>84</v>
      </c>
      <c r="D2019" s="21"/>
      <c r="E2019" s="21"/>
      <c r="F2019" s="21"/>
      <c r="G2019" s="21"/>
      <c r="H2019" s="22"/>
      <c r="I2019" s="22"/>
      <c r="J2019" s="22"/>
      <c r="K2019" s="21"/>
      <c r="L2019" s="21">
        <f>B2019</f>
        <v>84</v>
      </c>
      <c r="M2019" s="23">
        <f>INDEX('Data Transformation'!$O$4:$O$424,MATCH($B2019,'Data Transformation'!$M$4:$M$424,0),MATCH($M$2,'Data Transformation'!$O$3,0))</f>
        <v>11</v>
      </c>
      <c r="N2019" s="27">
        <f>IF('Input and Summary Results'!$J$16="minimum",'Bin Analysis'!X2020/(M2019-1),'Bin Analysis'!Y2019/('Bin Analysis'!M2019-1))</f>
        <v>0</v>
      </c>
      <c r="O2019" s="27">
        <f>IF(M2019=FALSE,NA(),(VLOOKUP(1,C2022:K2041,4,FALSE))/(M2019-1))</f>
        <v>0.1</v>
      </c>
      <c r="P2019" s="27">
        <f>IF(M2019=FALSE,NA(),SUM(J2022:J2041)/Weighting!$S$5)</f>
        <v>0.6</v>
      </c>
      <c r="Q2019" s="27">
        <f>IF(M2019=FALSE,NA(),SUM(K2022:K2041)/Weighting!$S$6)</f>
        <v>0.52173913043478259</v>
      </c>
      <c r="R2019" s="27">
        <f>IF(M2019=FALSE,NA(),(VLOOKUP(1,G2022:K2041,3,FALSE))/(M2019-1))</f>
        <v>0.4</v>
      </c>
      <c r="S2019" s="22" t="str">
        <f>IF(M2019=FALSE,NA(),IF(SUM(J2022:J2041)=2,"yes","no"))</f>
        <v>no</v>
      </c>
      <c r="X2019" s="2" cm="2">
        <f t="array" ref="X2019:X2020">FREQUENCY(IF('Data Transformation'!$B$425:$B$6424='Bin Analysis'!L2019,'Data Transformation'!$G$425:$G$6424),'Data Transformation'!$U$11)</f>
        <v>10</v>
      </c>
      <c r="Y2019" s="2" cm="2">
        <f t="array" ref="Y2019:Y2020">FREQUENCY(IF('Data Transformation'!$B$425:$B$6424='Bin Analysis'!L2019,'Data Transformation'!$G$425:$G$6424),'Data Transformation'!$U$12)</f>
        <v>9</v>
      </c>
    </row>
    <row r="2020" spans="1:25" x14ac:dyDescent="0.25">
      <c r="A2020" s="14" t="s">
        <v>67</v>
      </c>
      <c r="B2020" t="s">
        <v>47</v>
      </c>
      <c r="C2020" t="s">
        <v>5</v>
      </c>
      <c r="D2020" t="s">
        <v>100</v>
      </c>
      <c r="E2020" t="s">
        <v>101</v>
      </c>
      <c r="F2020" t="s">
        <v>102</v>
      </c>
      <c r="G2020" t="s">
        <v>70</v>
      </c>
      <c r="H2020" t="s">
        <v>31</v>
      </c>
      <c r="I2020" t="s">
        <v>32</v>
      </c>
      <c r="J2020" t="s">
        <v>46</v>
      </c>
      <c r="K2020" s="14" t="s">
        <v>45</v>
      </c>
      <c r="M2020" s="14"/>
      <c r="X2020" s="2">
        <v>0</v>
      </c>
      <c r="Y2020" s="2">
        <v>1</v>
      </c>
    </row>
    <row r="2021" spans="1:25" x14ac:dyDescent="0.25">
      <c r="A2021" s="32"/>
      <c r="D2021" t="b">
        <f>IF(C2021=1,'Data Transformation'!$G$3+0.5*'Data Transformation'!$W$25,IF(C2022=1,D2022-'Data Transformation'!$W$25,FALSE))</f>
        <v>0</v>
      </c>
      <c r="E2021" t="str">
        <f t="array" ref="E2021">IF(ISLOGICAL(D2021),"",FREQUENCY(IF('Data Transformation'!$B$425:$B$8425='Bin Analysis'!$B2019,'Data Transformation'!$G$425:$G$8425),D2021))</f>
        <v/>
      </c>
      <c r="F2021" t="str">
        <f>IF(ISLOGICAL(D2021),"",E2021-E2020)</f>
        <v/>
      </c>
      <c r="M2021" s="14"/>
    </row>
    <row r="2022" spans="1:25" x14ac:dyDescent="0.25">
      <c r="A2022" s="32">
        <f>IF(Weighting!$P$6&gt;0,B2022,"")</f>
        <v>0.32100000000000001</v>
      </c>
      <c r="B2022">
        <f>Weighting!$C$6</f>
        <v>0.32100000000000001</v>
      </c>
      <c r="C2022">
        <f>Weighting!$F$6</f>
        <v>0</v>
      </c>
      <c r="D2022" t="b">
        <f>IF(C2022=1,'Data Transformation'!$G$3+0.5*'Data Transformation'!$W$25,IF(C2023=1,D2023-'Data Transformation'!$W$25,FALSE))</f>
        <v>0</v>
      </c>
      <c r="E2022" t="str">
        <f t="array" ref="E2022">IF(ISLOGICAL(D2022),"",FREQUENCY(IF('Data Transformation'!$B$425:$B$8425='Bin Analysis'!$B2019,'Data Transformation'!$G$425:$G$8425),D2022))</f>
        <v/>
      </c>
      <c r="F2022" t="str">
        <f>IF(ISLOGICAL(D2022),"",E2022-E2021)</f>
        <v/>
      </c>
      <c r="G2022">
        <f>Weighting!$H$6</f>
        <v>1</v>
      </c>
      <c r="H2022">
        <f t="array" ref="H2022">FREQUENCY(IF('Data Transformation'!$B$4:$B$8425=B2019,'Data Transformation'!$G$4:$G$8425),'Bin Analysis'!$B2022)</f>
        <v>4</v>
      </c>
      <c r="I2022">
        <f>H2022-H2021</f>
        <v>4</v>
      </c>
      <c r="J2022">
        <f>IF(I2022=0,0,1)</f>
        <v>1</v>
      </c>
      <c r="K2022">
        <f>J2022*Weighting!$W$6</f>
        <v>1</v>
      </c>
      <c r="M2022" s="14"/>
    </row>
    <row r="2023" spans="1:25" x14ac:dyDescent="0.25">
      <c r="A2023" s="32">
        <f>IF(Weighting!$P$7&gt;0,B2023,"")</f>
        <v>0.45200000000000001</v>
      </c>
      <c r="B2023">
        <f>Weighting!$C$7</f>
        <v>0.45200000000000001</v>
      </c>
      <c r="C2023">
        <f>Weighting!$F$7</f>
        <v>0</v>
      </c>
      <c r="D2023" t="b">
        <f>IF(C2023=1,'Data Transformation'!$G$3+0.5*'Data Transformation'!$W$25,IF(C2024=1,D2024-'Data Transformation'!$W$25,FALSE))</f>
        <v>0</v>
      </c>
      <c r="E2023" t="str">
        <f t="array" ref="E2023">IF(ISLOGICAL(D2023),"",FREQUENCY(IF('Data Transformation'!$B$425:$B$8425='Bin Analysis'!$B2019,'Data Transformation'!$G$425:$G$8425),D2023))</f>
        <v/>
      </c>
      <c r="F2023" t="str">
        <f t="shared" ref="F2023:F2041" si="252">IF(ISLOGICAL(D2023),"",E2023-E2022)</f>
        <v/>
      </c>
      <c r="G2023">
        <f>Weighting!$H$7</f>
        <v>0</v>
      </c>
      <c r="H2023">
        <f t="array" ref="H2023">FREQUENCY(IF('Data Transformation'!$B$4:$B$8425=B2019,'Data Transformation'!$G$4:$G$8425),'Bin Analysis'!$B2023)</f>
        <v>6</v>
      </c>
      <c r="I2023">
        <f t="shared" ref="I2023:I2041" si="253">H2023-H2022</f>
        <v>2</v>
      </c>
      <c r="J2023">
        <f>IF(I2023=0,0,1)</f>
        <v>1</v>
      </c>
      <c r="K2023">
        <f>J2023*Weighting!$W$7</f>
        <v>2</v>
      </c>
      <c r="M2023" s="14"/>
    </row>
    <row r="2024" spans="1:25" x14ac:dyDescent="0.25">
      <c r="A2024" s="32">
        <f>IF(Weighting!$P$8&gt;0,B2024,"")</f>
        <v>0.58299999999999996</v>
      </c>
      <c r="B2024">
        <f>Weighting!$C$8</f>
        <v>0.58299999999999996</v>
      </c>
      <c r="C2024">
        <f>Weighting!$F$8</f>
        <v>0</v>
      </c>
      <c r="D2024" t="b">
        <f>IF(C2024=1,'Data Transformation'!$G$3+0.5*'Data Transformation'!$W$25,IF(C2025=1,D2025-'Data Transformation'!$W$25,FALSE))</f>
        <v>0</v>
      </c>
      <c r="E2024" t="str">
        <f t="array" ref="E2024">IF(ISLOGICAL(D2024),"",FREQUENCY(IF('Data Transformation'!$B$425:$B$8425='Bin Analysis'!$B2019,'Data Transformation'!$G$425:$G$8425),D2024))</f>
        <v/>
      </c>
      <c r="F2024" t="str">
        <f t="shared" si="252"/>
        <v/>
      </c>
      <c r="G2024">
        <f>Weighting!$H$8</f>
        <v>0</v>
      </c>
      <c r="H2024">
        <f t="array" ref="H2024">FREQUENCY(IF('Data Transformation'!$B$4:$B$8425=B2019,'Data Transformation'!$G$4:$G$8425),'Bin Analysis'!$B2024)</f>
        <v>7</v>
      </c>
      <c r="I2024">
        <f t="shared" si="253"/>
        <v>1</v>
      </c>
      <c r="J2024">
        <f t="shared" ref="J2024:J2041" si="254">IF(I2024=0,0,1)</f>
        <v>1</v>
      </c>
      <c r="K2024">
        <f>J2024*Weighting!$W$8</f>
        <v>3</v>
      </c>
      <c r="M2024" s="14"/>
    </row>
    <row r="2025" spans="1:25" x14ac:dyDescent="0.25">
      <c r="A2025" s="32">
        <f>IF(Weighting!$P$9&gt;0,B2025,"")</f>
        <v>0.71399999999999997</v>
      </c>
      <c r="B2025" s="50">
        <f>Weighting!$C$9</f>
        <v>0.71399999999999997</v>
      </c>
      <c r="C2025">
        <f>Weighting!$F$9</f>
        <v>0</v>
      </c>
      <c r="D2025" t="b">
        <f>IF(C2025=1,'Data Transformation'!$G$3+0.5*'Data Transformation'!$W$25,IF(C2026=1,D2026-'Data Transformation'!$W$25,FALSE))</f>
        <v>0</v>
      </c>
      <c r="E2025" t="str">
        <f t="array" ref="E2025">IF(ISLOGICAL(D2025),"",FREQUENCY(IF('Data Transformation'!$B$425:$B$8425='Bin Analysis'!$B2019,'Data Transformation'!$G$425:$G$8425),D2025))</f>
        <v/>
      </c>
      <c r="F2025" t="str">
        <f t="shared" si="252"/>
        <v/>
      </c>
      <c r="G2025">
        <f>Weighting!$H$9</f>
        <v>0</v>
      </c>
      <c r="H2025">
        <f t="array" ref="H2025">FREQUENCY(IF('Data Transformation'!$B$4:$B$8425=B2019,'Data Transformation'!$G$4:$G$8425),'Bin Analysis'!$B2025)</f>
        <v>7</v>
      </c>
      <c r="I2025">
        <f t="shared" si="253"/>
        <v>0</v>
      </c>
      <c r="J2025">
        <f t="shared" si="254"/>
        <v>0</v>
      </c>
      <c r="K2025">
        <f>J2025*Weighting!$W$9</f>
        <v>0</v>
      </c>
      <c r="M2025" s="14"/>
    </row>
    <row r="2026" spans="1:25" x14ac:dyDescent="0.25">
      <c r="A2026" s="32">
        <f>IF(Weighting!$P$10&gt;0,B2026,"")</f>
        <v>0.84499999999999997</v>
      </c>
      <c r="B2026">
        <f>Weighting!$C$10</f>
        <v>0.84499999999999997</v>
      </c>
      <c r="C2026">
        <f>Weighting!$F$10</f>
        <v>0</v>
      </c>
      <c r="D2026" t="b">
        <f>IF(C2026=1,'Data Transformation'!$G$3+0.5*'Data Transformation'!$W$25,IF(C2027=1,D2027-'Data Transformation'!$W$25,FALSE))</f>
        <v>0</v>
      </c>
      <c r="E2026" t="str">
        <f t="array" ref="E2026">IF(ISLOGICAL(D2026),"",FREQUENCY(IF('Data Transformation'!$B$425:$B$8425='Bin Analysis'!$B2019,'Data Transformation'!$G$425:$G$8425),D2026))</f>
        <v/>
      </c>
      <c r="F2026" t="str">
        <f t="shared" si="252"/>
        <v/>
      </c>
      <c r="G2026">
        <f>Weighting!$H$10</f>
        <v>0</v>
      </c>
      <c r="H2026">
        <f t="array" ref="H2026">FREQUENCY(IF('Data Transformation'!$B$4:$B$8425=B2019,'Data Transformation'!$G$4:$G$8425),'Bin Analysis'!$B2026)</f>
        <v>8</v>
      </c>
      <c r="I2026">
        <f t="shared" si="253"/>
        <v>1</v>
      </c>
      <c r="J2026">
        <f t="shared" si="254"/>
        <v>1</v>
      </c>
      <c r="K2026">
        <f>J2026*Weighting!$W$10</f>
        <v>3</v>
      </c>
      <c r="M2026" s="14"/>
    </row>
    <row r="2027" spans="1:25" x14ac:dyDescent="0.25">
      <c r="A2027" s="32">
        <f>IF(Weighting!$P$11&gt;0,B2027,"")</f>
        <v>0.97599999999999998</v>
      </c>
      <c r="B2027">
        <f>Weighting!$C$11</f>
        <v>0.97599999999999998</v>
      </c>
      <c r="C2027">
        <f>Weighting!$F$11</f>
        <v>0</v>
      </c>
      <c r="D2027">
        <f>IF(C2027=1,'Data Transformation'!$G$3+0.5*'Data Transformation'!$W$25,IF(C2028=1,D2028-'Data Transformation'!$W$25,FALSE))</f>
        <v>0.86899999999999999</v>
      </c>
      <c r="E2027">
        <f t="array" ref="E2027">IF(ISLOGICAL(D2027),"",FREQUENCY(IF('Data Transformation'!$B$425:$B$8425='Bin Analysis'!$B2019,'Data Transformation'!$G$425:$G$8425),D2027))</f>
        <v>9</v>
      </c>
      <c r="F2027" t="e">
        <f t="shared" si="252"/>
        <v>#VALUE!</v>
      </c>
      <c r="G2027">
        <f>Weighting!$H$11</f>
        <v>0</v>
      </c>
      <c r="H2027">
        <f t="array" ref="H2027">FREQUENCY(IF('Data Transformation'!$B$4:$B$8425=B2019,'Data Transformation'!$G$4:$G$8425),'Bin Analysis'!$B2027)</f>
        <v>10</v>
      </c>
      <c r="I2027">
        <f t="shared" si="253"/>
        <v>2</v>
      </c>
      <c r="J2027">
        <f t="shared" si="254"/>
        <v>1</v>
      </c>
      <c r="K2027">
        <f>J2027*Weighting!$W$11</f>
        <v>2</v>
      </c>
      <c r="M2027" s="14"/>
    </row>
    <row r="2028" spans="1:25" x14ac:dyDescent="0.25">
      <c r="A2028" s="32">
        <f>IF(Weighting!$P$12&gt;0,B2028,"")</f>
        <v>1.107</v>
      </c>
      <c r="B2028">
        <f>Weighting!$C$12</f>
        <v>1.107</v>
      </c>
      <c r="C2028">
        <f>Weighting!$F$12</f>
        <v>1</v>
      </c>
      <c r="D2028">
        <f>IF(C2028=1,'Data Transformation'!$G$3+0.5*'Data Transformation'!$W$25,IF(C2029=1,D2029-'Data Transformation'!$W$25,FALSE))</f>
        <v>1.131</v>
      </c>
      <c r="E2028">
        <f t="array" ref="E2028">IF(ISLOGICAL(D2028),"",FREQUENCY(IF('Data Transformation'!$B$425:$B$8425='Bin Analysis'!$B2019,'Data Transformation'!$G$425:$G$8425),D2028))</f>
        <v>10</v>
      </c>
      <c r="F2028">
        <f t="shared" si="252"/>
        <v>1</v>
      </c>
      <c r="G2028">
        <f>Weighting!$H$12</f>
        <v>0</v>
      </c>
      <c r="H2028">
        <f t="array" ref="H2028">FREQUENCY(IF('Data Transformation'!$B$4:$B$8425=B2019,'Data Transformation'!$G$4:$G$8425),'Bin Analysis'!$B2028)</f>
        <v>11</v>
      </c>
      <c r="I2028">
        <f t="shared" si="253"/>
        <v>1</v>
      </c>
      <c r="J2028">
        <f t="shared" si="254"/>
        <v>1</v>
      </c>
      <c r="K2028">
        <f>J2028*Weighting!$W$12</f>
        <v>1</v>
      </c>
      <c r="M2028" s="14"/>
    </row>
    <row r="2029" spans="1:25" x14ac:dyDescent="0.25">
      <c r="A2029" s="32">
        <f>IF(Weighting!$P$13&gt;0,B2029,"")</f>
        <v>1.238</v>
      </c>
      <c r="B2029">
        <f>Weighting!$C$13</f>
        <v>1.238</v>
      </c>
      <c r="C2029">
        <f>Weighting!$F$13</f>
        <v>0</v>
      </c>
      <c r="D2029" t="b">
        <f>IF(C2029=1,'Data Transformation'!$G$3+0.5*'Data Transformation'!$W$25,IF(C2030=1,D2030-'Data Transformation'!$W$25,FALSE))</f>
        <v>0</v>
      </c>
      <c r="E2029" t="str">
        <f t="array" ref="E2029">IF(ISLOGICAL(D2029),"",FREQUENCY(IF('Data Transformation'!$B$425:$B$8425='Bin Analysis'!$B2019,'Data Transformation'!$G$425:$G$8425),D2029))</f>
        <v/>
      </c>
      <c r="F2029" t="str">
        <f t="shared" si="252"/>
        <v/>
      </c>
      <c r="G2029">
        <f>Weighting!$H$13</f>
        <v>0</v>
      </c>
      <c r="H2029">
        <f t="array" ref="H2029">FREQUENCY(IF('Data Transformation'!$B$4:$B$8425=B2019,'Data Transformation'!$G$4:$G$8425),'Bin Analysis'!$B2029)</f>
        <v>11</v>
      </c>
      <c r="I2029">
        <f t="shared" si="253"/>
        <v>0</v>
      </c>
      <c r="J2029">
        <f t="shared" si="254"/>
        <v>0</v>
      </c>
      <c r="K2029">
        <f>J2029*Weighting!$W$13</f>
        <v>0</v>
      </c>
      <c r="M2029" s="14"/>
    </row>
    <row r="2030" spans="1:25" x14ac:dyDescent="0.25">
      <c r="A2030" s="32">
        <f>IF(Weighting!$P$14&gt;0,B2030,"")</f>
        <v>1.369</v>
      </c>
      <c r="B2030">
        <f>Weighting!$C$14</f>
        <v>1.369</v>
      </c>
      <c r="C2030">
        <f>Weighting!$F$14</f>
        <v>0</v>
      </c>
      <c r="D2030" t="b">
        <f>IF(C2030=1,'Data Transformation'!$G$3+0.5*'Data Transformation'!$W$25,IF(C2031=1,D2031-'Data Transformation'!$W$25,FALSE))</f>
        <v>0</v>
      </c>
      <c r="E2030" t="str">
        <f t="array" ref="E2030">IF(ISLOGICAL(D2030),"",FREQUENCY(IF('Data Transformation'!$B$425:$B$8425='Bin Analysis'!$B2019,'Data Transformation'!$G$425:$G$8425),D2030))</f>
        <v/>
      </c>
      <c r="F2030" t="str">
        <f t="shared" si="252"/>
        <v/>
      </c>
      <c r="G2030">
        <f>Weighting!$H$14</f>
        <v>0</v>
      </c>
      <c r="H2030">
        <f t="array" ref="H2030">FREQUENCY(IF('Data Transformation'!$B$4:$B$8425=B2019,'Data Transformation'!$G$4:$G$8425),'Bin Analysis'!$B2030)</f>
        <v>11</v>
      </c>
      <c r="I2030">
        <f t="shared" si="253"/>
        <v>0</v>
      </c>
      <c r="J2030">
        <f t="shared" si="254"/>
        <v>0</v>
      </c>
      <c r="K2030">
        <f>J2030*Weighting!$W$14</f>
        <v>0</v>
      </c>
      <c r="M2030" s="14"/>
    </row>
    <row r="2031" spans="1:25" x14ac:dyDescent="0.25">
      <c r="A2031" s="32">
        <f>IF(Weighting!$P$15&gt;0,B2031,"")</f>
        <v>1.5000009999999999</v>
      </c>
      <c r="B2031">
        <f>Weighting!$C$15</f>
        <v>1.5000009999999999</v>
      </c>
      <c r="C2031">
        <f>Weighting!$F$15</f>
        <v>0</v>
      </c>
      <c r="D2031" t="b">
        <f>IF(C2031=1,'Data Transformation'!$G$3+0.5*'Data Transformation'!$W$25,IF(C2032=1,D2032-'Data Transformation'!$W$25,FALSE))</f>
        <v>0</v>
      </c>
      <c r="E2031" t="str">
        <f t="array" ref="E2031">IF(ISLOGICAL(D2031),"",FREQUENCY(IF('Data Transformation'!$B$425:$B$8425='Bin Analysis'!$B2019,'Data Transformation'!$G$425:$G$8425),D2031))</f>
        <v/>
      </c>
      <c r="F2031" t="str">
        <f t="shared" si="252"/>
        <v/>
      </c>
      <c r="G2031">
        <f>Weighting!$H$15</f>
        <v>0</v>
      </c>
      <c r="H2031">
        <f t="array" ref="H2031">FREQUENCY(IF('Data Transformation'!$B$4:$B$8425=B2019,'Data Transformation'!$G$4:$G$8425),'Bin Analysis'!$B2031)</f>
        <v>11</v>
      </c>
      <c r="I2031">
        <f t="shared" si="253"/>
        <v>0</v>
      </c>
      <c r="J2031">
        <f t="shared" si="254"/>
        <v>0</v>
      </c>
      <c r="K2031">
        <f>J2031*Weighting!$W$15</f>
        <v>0</v>
      </c>
      <c r="M2031" s="14"/>
    </row>
    <row r="2032" spans="1:25" x14ac:dyDescent="0.25">
      <c r="A2032" s="32" t="str">
        <f>IF(Weighting!$P$16&gt;0,B2032,"")</f>
        <v/>
      </c>
      <c r="B2032">
        <f>Weighting!$C$16</f>
        <v>1.631</v>
      </c>
      <c r="C2032">
        <f>Weighting!$F$16</f>
        <v>0</v>
      </c>
      <c r="D2032" t="b">
        <f>IF(C2032=1,'Data Transformation'!$G$3+0.5*'Data Transformation'!$W$25,IF(C2033=1,D2033-'Data Transformation'!$W$25,FALSE))</f>
        <v>0</v>
      </c>
      <c r="E2032" t="str">
        <f t="array" ref="E2032">IF(ISLOGICAL(D2032),"",FREQUENCY(IF('Data Transformation'!$B$425:$B$8425='Bin Analysis'!$B2019,'Data Transformation'!$G$425:$G$8425),D2032))</f>
        <v/>
      </c>
      <c r="F2032" t="str">
        <f t="shared" si="252"/>
        <v/>
      </c>
      <c r="G2032">
        <f>Weighting!$H$16</f>
        <v>0</v>
      </c>
      <c r="H2032">
        <f t="array" ref="H2032">FREQUENCY(IF('Data Transformation'!$B$4:$B$8425=B2019,'Data Transformation'!$G$4:$G$8425),'Bin Analysis'!$B2032)</f>
        <v>11</v>
      </c>
      <c r="I2032">
        <f t="shared" si="253"/>
        <v>0</v>
      </c>
      <c r="J2032">
        <f t="shared" si="254"/>
        <v>0</v>
      </c>
      <c r="K2032">
        <f>J2032*Weighting!$W$16</f>
        <v>0</v>
      </c>
      <c r="M2032" s="14"/>
    </row>
    <row r="2033" spans="1:25" x14ac:dyDescent="0.25">
      <c r="A2033" s="32" t="str">
        <f>IF(Weighting!$P$17&gt;0,B2033,"")</f>
        <v/>
      </c>
      <c r="B2033">
        <f>Weighting!$C$17</f>
        <v>1.762</v>
      </c>
      <c r="C2033">
        <f>Weighting!$F$17</f>
        <v>0</v>
      </c>
      <c r="D2033" t="b">
        <f>IF(C2033=1,'Data Transformation'!$G$3+0.5*'Data Transformation'!$W$25,IF(C2034=1,D2034-'Data Transformation'!$W$25,FALSE))</f>
        <v>0</v>
      </c>
      <c r="E2033" t="str">
        <f t="array" ref="E2033">IF(ISLOGICAL(D2033),"",FREQUENCY(IF('Data Transformation'!$B$425:$B$8425='Bin Analysis'!$B2019,'Data Transformation'!$G$425:$G$8425),D2033))</f>
        <v/>
      </c>
      <c r="F2033" t="str">
        <f t="shared" si="252"/>
        <v/>
      </c>
      <c r="G2033">
        <f>Weighting!$H$17</f>
        <v>0</v>
      </c>
      <c r="H2033">
        <f t="array" ref="H2033">FREQUENCY(IF('Data Transformation'!$B$4:$B$8425=B2019,'Data Transformation'!$G$4:$G$8425),'Bin Analysis'!$B2033)</f>
        <v>11</v>
      </c>
      <c r="I2033">
        <f t="shared" si="253"/>
        <v>0</v>
      </c>
      <c r="J2033">
        <f t="shared" si="254"/>
        <v>0</v>
      </c>
      <c r="K2033">
        <f>J2033*Weighting!$W$17</f>
        <v>0</v>
      </c>
      <c r="M2033" s="14"/>
    </row>
    <row r="2034" spans="1:25" x14ac:dyDescent="0.25">
      <c r="A2034" s="32" t="str">
        <f>IF(Weighting!$P$18&gt;0,B2034,"")</f>
        <v/>
      </c>
      <c r="B2034">
        <f>Weighting!$C$18</f>
        <v>1.893</v>
      </c>
      <c r="C2034">
        <f>Weighting!$F$18</f>
        <v>0</v>
      </c>
      <c r="D2034" t="b">
        <f>IF(C2034=1,'Data Transformation'!$G$3+0.5*'Data Transformation'!$W$25,IF(C2035=1,D2035-'Data Transformation'!$W$25,FALSE))</f>
        <v>0</v>
      </c>
      <c r="E2034" t="str">
        <f t="array" ref="E2034">IF(ISLOGICAL(D2034),"",FREQUENCY(IF('Data Transformation'!$B$425:$B$8425='Bin Analysis'!$B2019,'Data Transformation'!$G$425:$G$8425),D2034))</f>
        <v/>
      </c>
      <c r="F2034" t="str">
        <f t="shared" si="252"/>
        <v/>
      </c>
      <c r="G2034">
        <f>Weighting!$H$18</f>
        <v>0</v>
      </c>
      <c r="H2034">
        <f t="array" ref="H2034">FREQUENCY(IF('Data Transformation'!$B$4:$B$8425=B2019,'Data Transformation'!$G$4:$G$8425),'Bin Analysis'!$B2034)</f>
        <v>11</v>
      </c>
      <c r="I2034">
        <f t="shared" si="253"/>
        <v>0</v>
      </c>
      <c r="J2034">
        <f t="shared" si="254"/>
        <v>0</v>
      </c>
      <c r="K2034">
        <f>J2034*Weighting!$W$18</f>
        <v>0</v>
      </c>
      <c r="M2034" s="14"/>
    </row>
    <row r="2035" spans="1:25" x14ac:dyDescent="0.25">
      <c r="A2035" s="32" t="str">
        <f>IF(Weighting!$P$19&gt;0,B2035,"")</f>
        <v/>
      </c>
      <c r="B2035">
        <f>Weighting!$C$19</f>
        <v>2.024</v>
      </c>
      <c r="C2035">
        <f>Weighting!$F$19</f>
        <v>0</v>
      </c>
      <c r="D2035" t="b">
        <f>IF(C2035=1,'Data Transformation'!$G$3+0.5*'Data Transformation'!$W$25,IF(C2036=1,D2036-'Data Transformation'!$W$25,FALSE))</f>
        <v>0</v>
      </c>
      <c r="E2035" t="str">
        <f t="array" ref="E2035">IF(ISLOGICAL(D2035),"",FREQUENCY(IF('Data Transformation'!$B$425:$B$8425='Bin Analysis'!$B2019,'Data Transformation'!$G$425:$G$8425),D2035))</f>
        <v/>
      </c>
      <c r="F2035" t="str">
        <f t="shared" si="252"/>
        <v/>
      </c>
      <c r="G2035">
        <f>Weighting!$H$19</f>
        <v>0</v>
      </c>
      <c r="H2035">
        <f t="array" ref="H2035">FREQUENCY(IF('Data Transformation'!$B$4:$B$8425=B2019,'Data Transformation'!$G$4:$G$8425),'Bin Analysis'!$B2035)</f>
        <v>11</v>
      </c>
      <c r="I2035">
        <f t="shared" si="253"/>
        <v>0</v>
      </c>
      <c r="J2035">
        <f t="shared" si="254"/>
        <v>0</v>
      </c>
      <c r="K2035">
        <f>J2035*Weighting!$W$19</f>
        <v>0</v>
      </c>
      <c r="M2035" s="14"/>
    </row>
    <row r="2036" spans="1:25" x14ac:dyDescent="0.25">
      <c r="A2036" s="32" t="str">
        <f>IF(Weighting!$P$20&gt;0,B2036,"")</f>
        <v/>
      </c>
      <c r="B2036">
        <f>Weighting!$C$20</f>
        <v>2.1550000000000002</v>
      </c>
      <c r="C2036">
        <f>Weighting!$F$20</f>
        <v>0</v>
      </c>
      <c r="D2036" t="b">
        <f>IF(C2036=1,'Data Transformation'!$G$3+0.5*'Data Transformation'!$W$25,IF(C2037=1,D2037-'Data Transformation'!$W$25,FALSE))</f>
        <v>0</v>
      </c>
      <c r="E2036" t="str">
        <f t="array" ref="E2036">IF(ISLOGICAL(D2036),"",FREQUENCY(IF('Data Transformation'!$B$425:$B$8425='Bin Analysis'!$B2019,'Data Transformation'!$G$425:$G$8425),D2036))</f>
        <v/>
      </c>
      <c r="F2036" t="str">
        <f t="shared" si="252"/>
        <v/>
      </c>
      <c r="G2036">
        <f>Weighting!$H$20</f>
        <v>0</v>
      </c>
      <c r="H2036">
        <f t="array" ref="H2036">FREQUENCY(IF('Data Transformation'!$B$4:$B$8425=B2019,'Data Transformation'!$G$4:$G$8425),'Bin Analysis'!$B2036)</f>
        <v>11</v>
      </c>
      <c r="I2036">
        <f t="shared" si="253"/>
        <v>0</v>
      </c>
      <c r="J2036">
        <f t="shared" si="254"/>
        <v>0</v>
      </c>
      <c r="K2036">
        <f>J2036*Weighting!$W$20</f>
        <v>0</v>
      </c>
      <c r="M2036" s="14"/>
    </row>
    <row r="2037" spans="1:25" x14ac:dyDescent="0.25">
      <c r="A2037" s="32" t="str">
        <f>IF(Weighting!$P$21&gt;0,B2037,"")</f>
        <v/>
      </c>
      <c r="B2037">
        <f>Weighting!$C$21</f>
        <v>2.2860000000000005</v>
      </c>
      <c r="C2037">
        <f>Weighting!$F$21</f>
        <v>0</v>
      </c>
      <c r="D2037" t="b">
        <f>IF(C2037=1,'Data Transformation'!$G$3+0.5*'Data Transformation'!$W$25,IF(C2038=1,D2038-'Data Transformation'!$W$25,FALSE))</f>
        <v>0</v>
      </c>
      <c r="E2037" t="str">
        <f t="array" ref="E2037">IF(ISLOGICAL(D2037),"",FREQUENCY(IF('Data Transformation'!$B$425:$B$8425='Bin Analysis'!$B2019,'Data Transformation'!$G$425:$G$8425),D2037))</f>
        <v/>
      </c>
      <c r="F2037" t="str">
        <f t="shared" si="252"/>
        <v/>
      </c>
      <c r="G2037">
        <f>Weighting!$H$21</f>
        <v>0</v>
      </c>
      <c r="H2037">
        <f t="array" ref="H2037">FREQUENCY(IF('Data Transformation'!$B$4:$B$8425=B2019,'Data Transformation'!$G$4:$G$8425),'Bin Analysis'!$B2037)</f>
        <v>11</v>
      </c>
      <c r="I2037">
        <f t="shared" si="253"/>
        <v>0</v>
      </c>
      <c r="J2037">
        <f t="shared" si="254"/>
        <v>0</v>
      </c>
      <c r="K2037">
        <f>J2037*Weighting!$W$21</f>
        <v>0</v>
      </c>
      <c r="M2037" s="14"/>
    </row>
    <row r="2038" spans="1:25" x14ac:dyDescent="0.25">
      <c r="A2038" s="32" t="str">
        <f>IF(Weighting!$P$22&gt;0,B2038,"")</f>
        <v/>
      </c>
      <c r="B2038">
        <f>Weighting!$C$22</f>
        <v>2.4170000000000007</v>
      </c>
      <c r="C2038">
        <f>Weighting!$F$22</f>
        <v>0</v>
      </c>
      <c r="D2038" t="b">
        <f>IF(C2038=1,'Data Transformation'!$G$3+0.5*'Data Transformation'!$W$25,IF(C2039=1,D2039-'Data Transformation'!$W$25,FALSE))</f>
        <v>0</v>
      </c>
      <c r="E2038" t="str">
        <f t="array" ref="E2038">IF(ISLOGICAL(D2038),"",FREQUENCY(IF('Data Transformation'!$B$425:$B$8425='Bin Analysis'!$B2019,'Data Transformation'!$G$425:$G$8425),D2038))</f>
        <v/>
      </c>
      <c r="F2038" t="str">
        <f t="shared" si="252"/>
        <v/>
      </c>
      <c r="G2038">
        <f>Weighting!$H$22</f>
        <v>0</v>
      </c>
      <c r="H2038">
        <f t="array" ref="H2038">FREQUENCY(IF('Data Transformation'!$B$4:$B$8425=B2019,'Data Transformation'!$G$4:$G$8425),'Bin Analysis'!$B2038)</f>
        <v>11</v>
      </c>
      <c r="I2038">
        <f t="shared" si="253"/>
        <v>0</v>
      </c>
      <c r="J2038">
        <f t="shared" si="254"/>
        <v>0</v>
      </c>
      <c r="K2038">
        <f>J2038*Weighting!$W$22</f>
        <v>0</v>
      </c>
      <c r="M2038" s="14"/>
    </row>
    <row r="2039" spans="1:25" x14ac:dyDescent="0.25">
      <c r="A2039" s="32" t="str">
        <f>IF(Weighting!$P$23&gt;0,B2039,"")</f>
        <v/>
      </c>
      <c r="B2039">
        <f>Weighting!$C$23</f>
        <v>2.5480000000000009</v>
      </c>
      <c r="C2039">
        <f>Weighting!$F$23</f>
        <v>0</v>
      </c>
      <c r="D2039" t="b">
        <f>IF(C2039=1,'Data Transformation'!$G$3+0.5*'Data Transformation'!$W$25,IF(C2040=1,D2040-'Data Transformation'!$W$25,FALSE))</f>
        <v>0</v>
      </c>
      <c r="E2039" t="str">
        <f t="array" ref="E2039">IF(ISLOGICAL(D2039),"",FREQUENCY(IF('Data Transformation'!$B$425:$B$8425='Bin Analysis'!$B2019,'Data Transformation'!$G$425:$G$8425),D2039))</f>
        <v/>
      </c>
      <c r="F2039" t="str">
        <f t="shared" si="252"/>
        <v/>
      </c>
      <c r="G2039">
        <f>Weighting!$H$23</f>
        <v>0</v>
      </c>
      <c r="H2039">
        <f t="array" ref="H2039">FREQUENCY(IF('Data Transformation'!$B$4:$B$8425=B2019,'Data Transformation'!$G$4:$G$8425),'Bin Analysis'!$B2039)</f>
        <v>11</v>
      </c>
      <c r="I2039">
        <f t="shared" si="253"/>
        <v>0</v>
      </c>
      <c r="J2039">
        <f t="shared" si="254"/>
        <v>0</v>
      </c>
      <c r="K2039">
        <f>J2039*Weighting!$W$23</f>
        <v>0</v>
      </c>
      <c r="M2039" s="14"/>
    </row>
    <row r="2040" spans="1:25" x14ac:dyDescent="0.25">
      <c r="A2040" s="32" t="str">
        <f>IF(Weighting!$P$24&gt;0,B2040,"")</f>
        <v/>
      </c>
      <c r="B2040">
        <f>Weighting!$C$24</f>
        <v>2.6790000000000012</v>
      </c>
      <c r="C2040">
        <f>Weighting!$F$24</f>
        <v>0</v>
      </c>
      <c r="D2040" t="b">
        <f>IF(C2040=1,'Data Transformation'!$G$3+0.5*'Data Transformation'!$W$25,IF(C2041=1,D2041-'Data Transformation'!$W$25,FALSE))</f>
        <v>0</v>
      </c>
      <c r="E2040" t="str">
        <f t="array" ref="E2040">IF(ISLOGICAL(D2040),"",FREQUENCY(IF('Data Transformation'!$B$425:$B$8425='Bin Analysis'!$B2019,'Data Transformation'!$G$425:$G$8425),D2040))</f>
        <v/>
      </c>
      <c r="F2040" t="str">
        <f t="shared" si="252"/>
        <v/>
      </c>
      <c r="G2040">
        <f>Weighting!$H$24</f>
        <v>0</v>
      </c>
      <c r="H2040">
        <f t="array" ref="H2040">FREQUENCY(IF('Data Transformation'!$B$4:$B$8425=B2019,'Data Transformation'!$G$4:$G$8425),'Bin Analysis'!$B2040)</f>
        <v>11</v>
      </c>
      <c r="I2040">
        <f t="shared" si="253"/>
        <v>0</v>
      </c>
      <c r="J2040">
        <f t="shared" si="254"/>
        <v>0</v>
      </c>
      <c r="K2040">
        <f>J2040*Weighting!$W$24</f>
        <v>0</v>
      </c>
      <c r="M2040" s="14"/>
    </row>
    <row r="2041" spans="1:25" x14ac:dyDescent="0.25">
      <c r="A2041" s="32" t="str">
        <f>IF(Weighting!$P$25&gt;0,B2041,"")</f>
        <v/>
      </c>
      <c r="B2041">
        <f>Weighting!$C$25</f>
        <v>2.8100000000000014</v>
      </c>
      <c r="C2041">
        <f>Weighting!$F$25</f>
        <v>0</v>
      </c>
      <c r="D2041" t="b">
        <f>IF(C2041=1,'Data Transformation'!$G$3+0.5*'Data Transformation'!$W$25,IF(C2042=1,D2042-'Data Transformation'!$W$25,FALSE))</f>
        <v>0</v>
      </c>
      <c r="E2041" t="str">
        <f t="array" ref="E2041">IF(ISLOGICAL(D2041),"",FREQUENCY(IF('Data Transformation'!$B$425:$B$8425='Bin Analysis'!$B2019,'Data Transformation'!$G$425:$G$8425),D2041))</f>
        <v/>
      </c>
      <c r="F2041" t="str">
        <f t="shared" si="252"/>
        <v/>
      </c>
      <c r="G2041">
        <f>Weighting!$H$25</f>
        <v>0</v>
      </c>
      <c r="H2041">
        <f t="array" ref="H2041">FREQUENCY(IF('Data Transformation'!$B$4:$B$8425=B2019,'Data Transformation'!$G$4:$G$8425),'Bin Analysis'!$B2041)</f>
        <v>11</v>
      </c>
      <c r="I2041">
        <f t="shared" si="253"/>
        <v>0</v>
      </c>
      <c r="J2041">
        <f t="shared" si="254"/>
        <v>0</v>
      </c>
      <c r="K2041">
        <f>J2041*Weighting!$W$25</f>
        <v>0</v>
      </c>
      <c r="M2041" s="14"/>
    </row>
    <row r="2042" spans="1:25" x14ac:dyDescent="0.25">
      <c r="N2042" s="55"/>
      <c r="O2042"/>
      <c r="P2042"/>
      <c r="Q2042"/>
      <c r="R2042"/>
    </row>
    <row r="2043" spans="1:25" ht="23.25" x14ac:dyDescent="0.35">
      <c r="A2043" s="21" t="s">
        <v>0</v>
      </c>
      <c r="B2043" s="21">
        <f>IFERROR(VLOOKUP(C2043,'Data Transformation'!$L$6:$M$426,2,FALSE),"")</f>
        <v>85</v>
      </c>
      <c r="C2043" s="21">
        <f>C2019+1</f>
        <v>85</v>
      </c>
      <c r="D2043" s="21"/>
      <c r="E2043" s="21"/>
      <c r="F2043" s="21"/>
      <c r="G2043" s="21"/>
      <c r="H2043" s="22"/>
      <c r="I2043" s="22"/>
      <c r="J2043" s="22"/>
      <c r="K2043" s="21"/>
      <c r="L2043" s="21">
        <f>B2043</f>
        <v>85</v>
      </c>
      <c r="M2043" s="23">
        <f>INDEX('Data Transformation'!$O$4:$O$424,MATCH($B2043,'Data Transformation'!$M$4:$M$424,0),MATCH($M$2,'Data Transformation'!$O$3,0))</f>
        <v>18</v>
      </c>
      <c r="N2043" s="27">
        <f>IF('Input and Summary Results'!$J$16="minimum",'Bin Analysis'!X2044/(M2043-1),'Bin Analysis'!Y2043/('Bin Analysis'!M2043-1))</f>
        <v>0.17647058823529413</v>
      </c>
      <c r="O2043" s="27">
        <f>IF(M2043=FALSE,NA(),(VLOOKUP(1,C2046:K2065,4,FALSE))/(M2043-1))</f>
        <v>0.52941176470588236</v>
      </c>
      <c r="P2043" s="27">
        <f>IF(M2043=FALSE,NA(),SUM(J2046:J2065)/Weighting!$S$5)</f>
        <v>0.8</v>
      </c>
      <c r="Q2043" s="27">
        <f>IF(M2043=FALSE,NA(),SUM(K2046:K2065)/Weighting!$S$6)</f>
        <v>0.73913043478260865</v>
      </c>
      <c r="R2043" s="27">
        <f>IF(M2043=FALSE,NA(),(VLOOKUP(1,G2046:K2065,3,FALSE))/(M2043-1))</f>
        <v>5.8823529411764705E-2</v>
      </c>
      <c r="S2043" s="22" t="str">
        <f>IF(M2043=FALSE,NA(),IF(SUM(J2046:J2065)=2,"yes","no"))</f>
        <v>no</v>
      </c>
      <c r="X2043" s="2" cm="2">
        <f t="array" ref="X2043:X2044">FREQUENCY(IF('Data Transformation'!$B$425:$B$6424='Bin Analysis'!L2043,'Data Transformation'!$G$425:$G$6424),'Data Transformation'!$U$11)</f>
        <v>14</v>
      </c>
      <c r="Y2043" s="2" cm="2">
        <f t="array" ref="Y2043:Y2044">FREQUENCY(IF('Data Transformation'!$B$425:$B$6424='Bin Analysis'!L2043,'Data Transformation'!$G$425:$G$6424),'Data Transformation'!$U$12)</f>
        <v>5</v>
      </c>
    </row>
    <row r="2044" spans="1:25" x14ac:dyDescent="0.25">
      <c r="A2044" s="14" t="s">
        <v>67</v>
      </c>
      <c r="B2044" t="s">
        <v>47</v>
      </c>
      <c r="C2044" t="s">
        <v>5</v>
      </c>
      <c r="D2044" t="s">
        <v>100</v>
      </c>
      <c r="E2044" t="s">
        <v>101</v>
      </c>
      <c r="F2044" t="s">
        <v>102</v>
      </c>
      <c r="G2044" t="s">
        <v>70</v>
      </c>
      <c r="H2044" t="s">
        <v>31</v>
      </c>
      <c r="I2044" t="s">
        <v>32</v>
      </c>
      <c r="J2044" t="s">
        <v>46</v>
      </c>
      <c r="K2044" s="14" t="s">
        <v>45</v>
      </c>
      <c r="M2044" s="14"/>
      <c r="X2044" s="2">
        <v>3</v>
      </c>
      <c r="Y2044" s="2">
        <v>12</v>
      </c>
    </row>
    <row r="2045" spans="1:25" x14ac:dyDescent="0.25">
      <c r="A2045" s="32"/>
      <c r="D2045" t="b">
        <f>IF(C2045=1,'Data Transformation'!$G$3+0.5*'Data Transformation'!$W$25,IF(C2046=1,D2046-'Data Transformation'!$W$25,FALSE))</f>
        <v>0</v>
      </c>
      <c r="E2045" t="str">
        <f t="array" ref="E2045">IF(ISLOGICAL(D2045),"",FREQUENCY(IF('Data Transformation'!$B$425:$B$8425='Bin Analysis'!$B2043,'Data Transformation'!$G$425:$G$8425),D2045))</f>
        <v/>
      </c>
      <c r="F2045" t="str">
        <f>IF(ISLOGICAL(D2045),"",E2045-E2044)</f>
        <v/>
      </c>
      <c r="M2045" s="14"/>
    </row>
    <row r="2046" spans="1:25" x14ac:dyDescent="0.25">
      <c r="A2046" s="32">
        <f>IF(Weighting!$P$6&gt;0,B2046,"")</f>
        <v>0.32100000000000001</v>
      </c>
      <c r="B2046">
        <f>Weighting!$C$6</f>
        <v>0.32100000000000001</v>
      </c>
      <c r="C2046">
        <f>Weighting!$F$6</f>
        <v>0</v>
      </c>
      <c r="D2046" t="b">
        <f>IF(C2046=1,'Data Transformation'!$G$3+0.5*'Data Transformation'!$W$25,IF(C2047=1,D2047-'Data Transformation'!$W$25,FALSE))</f>
        <v>0</v>
      </c>
      <c r="E2046" t="str">
        <f t="array" ref="E2046">IF(ISLOGICAL(D2046),"",FREQUENCY(IF('Data Transformation'!$B$425:$B$8425='Bin Analysis'!$B2043,'Data Transformation'!$G$425:$G$8425),D2046))</f>
        <v/>
      </c>
      <c r="F2046" t="str">
        <f>IF(ISLOGICAL(D2046),"",E2046-E2045)</f>
        <v/>
      </c>
      <c r="G2046">
        <f>Weighting!$H$6</f>
        <v>1</v>
      </c>
      <c r="H2046">
        <f t="array" ref="H2046">FREQUENCY(IF('Data Transformation'!$B$4:$B$8425=B2043,'Data Transformation'!$G$4:$G$8425),'Bin Analysis'!$B2046)</f>
        <v>1</v>
      </c>
      <c r="I2046">
        <f>H2046-H2045</f>
        <v>1</v>
      </c>
      <c r="J2046">
        <f>IF(I2046=0,0,1)</f>
        <v>1</v>
      </c>
      <c r="K2046">
        <f>J2046*Weighting!$W$6</f>
        <v>1</v>
      </c>
      <c r="M2046" s="14"/>
    </row>
    <row r="2047" spans="1:25" x14ac:dyDescent="0.25">
      <c r="A2047" s="32">
        <f>IF(Weighting!$P$7&gt;0,B2047,"")</f>
        <v>0.45200000000000001</v>
      </c>
      <c r="B2047">
        <f>Weighting!$C$7</f>
        <v>0.45200000000000001</v>
      </c>
      <c r="C2047">
        <f>Weighting!$F$7</f>
        <v>0</v>
      </c>
      <c r="D2047" t="b">
        <f>IF(C2047=1,'Data Transformation'!$G$3+0.5*'Data Transformation'!$W$25,IF(C2048=1,D2048-'Data Transformation'!$W$25,FALSE))</f>
        <v>0</v>
      </c>
      <c r="E2047" t="str">
        <f t="array" ref="E2047">IF(ISLOGICAL(D2047),"",FREQUENCY(IF('Data Transformation'!$B$425:$B$8425='Bin Analysis'!$B2043,'Data Transformation'!$G$425:$G$8425),D2047))</f>
        <v/>
      </c>
      <c r="F2047" t="str">
        <f t="shared" ref="F2047:F2065" si="255">IF(ISLOGICAL(D2047),"",E2047-E2046)</f>
        <v/>
      </c>
      <c r="G2047">
        <f>Weighting!$H$7</f>
        <v>0</v>
      </c>
      <c r="H2047">
        <f t="array" ref="H2047">FREQUENCY(IF('Data Transformation'!$B$4:$B$8425=B2043,'Data Transformation'!$G$4:$G$8425),'Bin Analysis'!$B2047)</f>
        <v>2</v>
      </c>
      <c r="I2047">
        <f t="shared" ref="I2047:I2065" si="256">H2047-H2046</f>
        <v>1</v>
      </c>
      <c r="J2047">
        <f>IF(I2047=0,0,1)</f>
        <v>1</v>
      </c>
      <c r="K2047">
        <f>J2047*Weighting!$W$7</f>
        <v>2</v>
      </c>
      <c r="M2047" s="14"/>
    </row>
    <row r="2048" spans="1:25" x14ac:dyDescent="0.25">
      <c r="A2048" s="32">
        <f>IF(Weighting!$P$8&gt;0,B2048,"")</f>
        <v>0.58299999999999996</v>
      </c>
      <c r="B2048">
        <f>Weighting!$C$8</f>
        <v>0.58299999999999996</v>
      </c>
      <c r="C2048">
        <f>Weighting!$F$8</f>
        <v>0</v>
      </c>
      <c r="D2048" t="b">
        <f>IF(C2048=1,'Data Transformation'!$G$3+0.5*'Data Transformation'!$W$25,IF(C2049=1,D2049-'Data Transformation'!$W$25,FALSE))</f>
        <v>0</v>
      </c>
      <c r="E2048" t="str">
        <f t="array" ref="E2048">IF(ISLOGICAL(D2048),"",FREQUENCY(IF('Data Transformation'!$B$425:$B$8425='Bin Analysis'!$B2043,'Data Transformation'!$G$425:$G$8425),D2048))</f>
        <v/>
      </c>
      <c r="F2048" t="str">
        <f t="shared" si="255"/>
        <v/>
      </c>
      <c r="G2048">
        <f>Weighting!$H$8</f>
        <v>0</v>
      </c>
      <c r="H2048">
        <f t="array" ref="H2048">FREQUENCY(IF('Data Transformation'!$B$4:$B$8425=B2043,'Data Transformation'!$G$4:$G$8425),'Bin Analysis'!$B2048)</f>
        <v>3</v>
      </c>
      <c r="I2048">
        <f t="shared" si="256"/>
        <v>1</v>
      </c>
      <c r="J2048">
        <f t="shared" ref="J2048:J2065" si="257">IF(I2048=0,0,1)</f>
        <v>1</v>
      </c>
      <c r="K2048">
        <f>J2048*Weighting!$W$8</f>
        <v>3</v>
      </c>
      <c r="M2048" s="14"/>
    </row>
    <row r="2049" spans="1:13" x14ac:dyDescent="0.25">
      <c r="A2049" s="32">
        <f>IF(Weighting!$P$9&gt;0,B2049,"")</f>
        <v>0.71399999999999997</v>
      </c>
      <c r="B2049" s="50">
        <f>Weighting!$C$9</f>
        <v>0.71399999999999997</v>
      </c>
      <c r="C2049">
        <f>Weighting!$F$9</f>
        <v>0</v>
      </c>
      <c r="D2049" t="b">
        <f>IF(C2049=1,'Data Transformation'!$G$3+0.5*'Data Transformation'!$W$25,IF(C2050=1,D2050-'Data Transformation'!$W$25,FALSE))</f>
        <v>0</v>
      </c>
      <c r="E2049" t="str">
        <f t="array" ref="E2049">IF(ISLOGICAL(D2049),"",FREQUENCY(IF('Data Transformation'!$B$425:$B$8425='Bin Analysis'!$B2043,'Data Transformation'!$G$425:$G$8425),D2049))</f>
        <v/>
      </c>
      <c r="F2049" t="str">
        <f t="shared" si="255"/>
        <v/>
      </c>
      <c r="G2049">
        <f>Weighting!$H$9</f>
        <v>0</v>
      </c>
      <c r="H2049">
        <f t="array" ref="H2049">FREQUENCY(IF('Data Transformation'!$B$4:$B$8425=B2043,'Data Transformation'!$G$4:$G$8425),'Bin Analysis'!$B2049)</f>
        <v>4</v>
      </c>
      <c r="I2049">
        <f t="shared" si="256"/>
        <v>1</v>
      </c>
      <c r="J2049">
        <f t="shared" si="257"/>
        <v>1</v>
      </c>
      <c r="K2049">
        <f>J2049*Weighting!$W$9</f>
        <v>3</v>
      </c>
      <c r="M2049" s="14"/>
    </row>
    <row r="2050" spans="1:13" x14ac:dyDescent="0.25">
      <c r="A2050" s="32">
        <f>IF(Weighting!$P$10&gt;0,B2050,"")</f>
        <v>0.84499999999999997</v>
      </c>
      <c r="B2050">
        <f>Weighting!$C$10</f>
        <v>0.84499999999999997</v>
      </c>
      <c r="C2050">
        <f>Weighting!$F$10</f>
        <v>0</v>
      </c>
      <c r="D2050" t="b">
        <f>IF(C2050=1,'Data Transformation'!$G$3+0.5*'Data Transformation'!$W$25,IF(C2051=1,D2051-'Data Transformation'!$W$25,FALSE))</f>
        <v>0</v>
      </c>
      <c r="E2050" t="str">
        <f t="array" ref="E2050">IF(ISLOGICAL(D2050),"",FREQUENCY(IF('Data Transformation'!$B$425:$B$8425='Bin Analysis'!$B2043,'Data Transformation'!$G$425:$G$8425),D2050))</f>
        <v/>
      </c>
      <c r="F2050" t="str">
        <f t="shared" si="255"/>
        <v/>
      </c>
      <c r="G2050">
        <f>Weighting!$H$10</f>
        <v>0</v>
      </c>
      <c r="H2050">
        <f t="array" ref="H2050">FREQUENCY(IF('Data Transformation'!$B$4:$B$8425=B2043,'Data Transformation'!$G$4:$G$8425),'Bin Analysis'!$B2050)</f>
        <v>5</v>
      </c>
      <c r="I2050">
        <f t="shared" si="256"/>
        <v>1</v>
      </c>
      <c r="J2050">
        <f t="shared" si="257"/>
        <v>1</v>
      </c>
      <c r="K2050">
        <f>J2050*Weighting!$W$10</f>
        <v>3</v>
      </c>
      <c r="M2050" s="14"/>
    </row>
    <row r="2051" spans="1:13" x14ac:dyDescent="0.25">
      <c r="A2051" s="32">
        <f>IF(Weighting!$P$11&gt;0,B2051,"")</f>
        <v>0.97599999999999998</v>
      </c>
      <c r="B2051">
        <f>Weighting!$C$11</f>
        <v>0.97599999999999998</v>
      </c>
      <c r="C2051">
        <f>Weighting!$F$11</f>
        <v>0</v>
      </c>
      <c r="D2051">
        <f>IF(C2051=1,'Data Transformation'!$G$3+0.5*'Data Transformation'!$W$25,IF(C2052=1,D2052-'Data Transformation'!$W$25,FALSE))</f>
        <v>0.86899999999999999</v>
      </c>
      <c r="E2051">
        <f t="array" ref="E2051">IF(ISLOGICAL(D2051),"",FREQUENCY(IF('Data Transformation'!$B$425:$B$8425='Bin Analysis'!$B2043,'Data Transformation'!$G$425:$G$8425),D2051))</f>
        <v>5</v>
      </c>
      <c r="F2051" t="e">
        <f t="shared" si="255"/>
        <v>#VALUE!</v>
      </c>
      <c r="G2051">
        <f>Weighting!$H$11</f>
        <v>0</v>
      </c>
      <c r="H2051">
        <f t="array" ref="H2051">FREQUENCY(IF('Data Transformation'!$B$4:$B$8425=B2043,'Data Transformation'!$G$4:$G$8425),'Bin Analysis'!$B2051)</f>
        <v>10</v>
      </c>
      <c r="I2051">
        <f t="shared" si="256"/>
        <v>5</v>
      </c>
      <c r="J2051">
        <f t="shared" si="257"/>
        <v>1</v>
      </c>
      <c r="K2051">
        <f>J2051*Weighting!$W$11</f>
        <v>2</v>
      </c>
      <c r="M2051" s="14"/>
    </row>
    <row r="2052" spans="1:13" x14ac:dyDescent="0.25">
      <c r="A2052" s="32">
        <f>IF(Weighting!$P$12&gt;0,B2052,"")</f>
        <v>1.107</v>
      </c>
      <c r="B2052">
        <f>Weighting!$C$12</f>
        <v>1.107</v>
      </c>
      <c r="C2052">
        <f>Weighting!$F$12</f>
        <v>1</v>
      </c>
      <c r="D2052">
        <f>IF(C2052=1,'Data Transformation'!$G$3+0.5*'Data Transformation'!$W$25,IF(C2053=1,D2053-'Data Transformation'!$W$25,FALSE))</f>
        <v>1.131</v>
      </c>
      <c r="E2052">
        <f t="array" ref="E2052">IF(ISLOGICAL(D2052),"",FREQUENCY(IF('Data Transformation'!$B$425:$B$8425='Bin Analysis'!$B2043,'Data Transformation'!$G$425:$G$8425),D2052))</f>
        <v>14</v>
      </c>
      <c r="F2052">
        <f t="shared" si="255"/>
        <v>9</v>
      </c>
      <c r="G2052">
        <f>Weighting!$H$12</f>
        <v>0</v>
      </c>
      <c r="H2052">
        <f t="array" ref="H2052">FREQUENCY(IF('Data Transformation'!$B$4:$B$8425=B2043,'Data Transformation'!$G$4:$G$8425),'Bin Analysis'!$B2052)</f>
        <v>15</v>
      </c>
      <c r="I2052">
        <f t="shared" si="256"/>
        <v>5</v>
      </c>
      <c r="J2052">
        <f t="shared" si="257"/>
        <v>1</v>
      </c>
      <c r="K2052">
        <f>J2052*Weighting!$W$12</f>
        <v>1</v>
      </c>
      <c r="M2052" s="14"/>
    </row>
    <row r="2053" spans="1:13" x14ac:dyDescent="0.25">
      <c r="A2053" s="32">
        <f>IF(Weighting!$P$13&gt;0,B2053,"")</f>
        <v>1.238</v>
      </c>
      <c r="B2053">
        <f>Weighting!$C$13</f>
        <v>1.238</v>
      </c>
      <c r="C2053">
        <f>Weighting!$F$13</f>
        <v>0</v>
      </c>
      <c r="D2053" t="b">
        <f>IF(C2053=1,'Data Transformation'!$G$3+0.5*'Data Transformation'!$W$25,IF(C2054=1,D2054-'Data Transformation'!$W$25,FALSE))</f>
        <v>0</v>
      </c>
      <c r="E2053" t="str">
        <f t="array" ref="E2053">IF(ISLOGICAL(D2053),"",FREQUENCY(IF('Data Transformation'!$B$425:$B$8425='Bin Analysis'!$B2043,'Data Transformation'!$G$425:$G$8425),D2053))</f>
        <v/>
      </c>
      <c r="F2053" t="str">
        <f t="shared" si="255"/>
        <v/>
      </c>
      <c r="G2053">
        <f>Weighting!$H$13</f>
        <v>0</v>
      </c>
      <c r="H2053">
        <f t="array" ref="H2053">FREQUENCY(IF('Data Transformation'!$B$4:$B$8425=B2043,'Data Transformation'!$G$4:$G$8425),'Bin Analysis'!$B2053)</f>
        <v>18</v>
      </c>
      <c r="I2053">
        <f t="shared" si="256"/>
        <v>3</v>
      </c>
      <c r="J2053">
        <f t="shared" si="257"/>
        <v>1</v>
      </c>
      <c r="K2053">
        <f>J2053*Weighting!$W$13</f>
        <v>2</v>
      </c>
      <c r="M2053" s="14"/>
    </row>
    <row r="2054" spans="1:13" x14ac:dyDescent="0.25">
      <c r="A2054" s="32">
        <f>IF(Weighting!$P$14&gt;0,B2054,"")</f>
        <v>1.369</v>
      </c>
      <c r="B2054">
        <f>Weighting!$C$14</f>
        <v>1.369</v>
      </c>
      <c r="C2054">
        <f>Weighting!$F$14</f>
        <v>0</v>
      </c>
      <c r="D2054" t="b">
        <f>IF(C2054=1,'Data Transformation'!$G$3+0.5*'Data Transformation'!$W$25,IF(C2055=1,D2055-'Data Transformation'!$W$25,FALSE))</f>
        <v>0</v>
      </c>
      <c r="E2054" t="str">
        <f t="array" ref="E2054">IF(ISLOGICAL(D2054),"",FREQUENCY(IF('Data Transformation'!$B$425:$B$8425='Bin Analysis'!$B2043,'Data Transformation'!$G$425:$G$8425),D2054))</f>
        <v/>
      </c>
      <c r="F2054" t="str">
        <f t="shared" si="255"/>
        <v/>
      </c>
      <c r="G2054">
        <f>Weighting!$H$14</f>
        <v>0</v>
      </c>
      <c r="H2054">
        <f t="array" ref="H2054">FREQUENCY(IF('Data Transformation'!$B$4:$B$8425=B2043,'Data Transformation'!$G$4:$G$8425),'Bin Analysis'!$B2054)</f>
        <v>18</v>
      </c>
      <c r="I2054">
        <f t="shared" si="256"/>
        <v>0</v>
      </c>
      <c r="J2054">
        <f t="shared" si="257"/>
        <v>0</v>
      </c>
      <c r="K2054">
        <f>J2054*Weighting!$W$14</f>
        <v>0</v>
      </c>
      <c r="M2054" s="14"/>
    </row>
    <row r="2055" spans="1:13" x14ac:dyDescent="0.25">
      <c r="A2055" s="32">
        <f>IF(Weighting!$P$15&gt;0,B2055,"")</f>
        <v>1.5000009999999999</v>
      </c>
      <c r="B2055">
        <f>Weighting!$C$15</f>
        <v>1.5000009999999999</v>
      </c>
      <c r="C2055">
        <f>Weighting!$F$15</f>
        <v>0</v>
      </c>
      <c r="D2055" t="b">
        <f>IF(C2055=1,'Data Transformation'!$G$3+0.5*'Data Transformation'!$W$25,IF(C2056=1,D2056-'Data Transformation'!$W$25,FALSE))</f>
        <v>0</v>
      </c>
      <c r="E2055" t="str">
        <f t="array" ref="E2055">IF(ISLOGICAL(D2055),"",FREQUENCY(IF('Data Transformation'!$B$425:$B$8425='Bin Analysis'!$B2043,'Data Transformation'!$G$425:$G$8425),D2055))</f>
        <v/>
      </c>
      <c r="F2055" t="str">
        <f t="shared" si="255"/>
        <v/>
      </c>
      <c r="G2055">
        <f>Weighting!$H$15</f>
        <v>0</v>
      </c>
      <c r="H2055">
        <f t="array" ref="H2055">FREQUENCY(IF('Data Transformation'!$B$4:$B$8425=B2043,'Data Transformation'!$G$4:$G$8425),'Bin Analysis'!$B2055)</f>
        <v>18</v>
      </c>
      <c r="I2055">
        <f t="shared" si="256"/>
        <v>0</v>
      </c>
      <c r="J2055">
        <f t="shared" si="257"/>
        <v>0</v>
      </c>
      <c r="K2055">
        <f>J2055*Weighting!$W$15</f>
        <v>0</v>
      </c>
      <c r="M2055" s="14"/>
    </row>
    <row r="2056" spans="1:13" x14ac:dyDescent="0.25">
      <c r="A2056" s="32" t="str">
        <f>IF(Weighting!$P$16&gt;0,B2056,"")</f>
        <v/>
      </c>
      <c r="B2056">
        <f>Weighting!$C$16</f>
        <v>1.631</v>
      </c>
      <c r="C2056">
        <f>Weighting!$F$16</f>
        <v>0</v>
      </c>
      <c r="D2056" t="b">
        <f>IF(C2056=1,'Data Transformation'!$G$3+0.5*'Data Transformation'!$W$25,IF(C2057=1,D2057-'Data Transformation'!$W$25,FALSE))</f>
        <v>0</v>
      </c>
      <c r="E2056" t="str">
        <f t="array" ref="E2056">IF(ISLOGICAL(D2056),"",FREQUENCY(IF('Data Transformation'!$B$425:$B$8425='Bin Analysis'!$B2043,'Data Transformation'!$G$425:$G$8425),D2056))</f>
        <v/>
      </c>
      <c r="F2056" t="str">
        <f t="shared" si="255"/>
        <v/>
      </c>
      <c r="G2056">
        <f>Weighting!$H$16</f>
        <v>0</v>
      </c>
      <c r="H2056">
        <f t="array" ref="H2056">FREQUENCY(IF('Data Transformation'!$B$4:$B$8425=B2043,'Data Transformation'!$G$4:$G$8425),'Bin Analysis'!$B2056)</f>
        <v>18</v>
      </c>
      <c r="I2056">
        <f t="shared" si="256"/>
        <v>0</v>
      </c>
      <c r="J2056">
        <f t="shared" si="257"/>
        <v>0</v>
      </c>
      <c r="K2056">
        <f>J2056*Weighting!$W$16</f>
        <v>0</v>
      </c>
      <c r="M2056" s="14"/>
    </row>
    <row r="2057" spans="1:13" x14ac:dyDescent="0.25">
      <c r="A2057" s="32" t="str">
        <f>IF(Weighting!$P$17&gt;0,B2057,"")</f>
        <v/>
      </c>
      <c r="B2057">
        <f>Weighting!$C$17</f>
        <v>1.762</v>
      </c>
      <c r="C2057">
        <f>Weighting!$F$17</f>
        <v>0</v>
      </c>
      <c r="D2057" t="b">
        <f>IF(C2057=1,'Data Transformation'!$G$3+0.5*'Data Transformation'!$W$25,IF(C2058=1,D2058-'Data Transformation'!$W$25,FALSE))</f>
        <v>0</v>
      </c>
      <c r="E2057" t="str">
        <f t="array" ref="E2057">IF(ISLOGICAL(D2057),"",FREQUENCY(IF('Data Transformation'!$B$425:$B$8425='Bin Analysis'!$B2043,'Data Transformation'!$G$425:$G$8425),D2057))</f>
        <v/>
      </c>
      <c r="F2057" t="str">
        <f t="shared" si="255"/>
        <v/>
      </c>
      <c r="G2057">
        <f>Weighting!$H$17</f>
        <v>0</v>
      </c>
      <c r="H2057">
        <f t="array" ref="H2057">FREQUENCY(IF('Data Transformation'!$B$4:$B$8425=B2043,'Data Transformation'!$G$4:$G$8425),'Bin Analysis'!$B2057)</f>
        <v>18</v>
      </c>
      <c r="I2057">
        <f t="shared" si="256"/>
        <v>0</v>
      </c>
      <c r="J2057">
        <f t="shared" si="257"/>
        <v>0</v>
      </c>
      <c r="K2057">
        <f>J2057*Weighting!$W$17</f>
        <v>0</v>
      </c>
      <c r="M2057" s="14"/>
    </row>
    <row r="2058" spans="1:13" x14ac:dyDescent="0.25">
      <c r="A2058" s="32" t="str">
        <f>IF(Weighting!$P$18&gt;0,B2058,"")</f>
        <v/>
      </c>
      <c r="B2058">
        <f>Weighting!$C$18</f>
        <v>1.893</v>
      </c>
      <c r="C2058">
        <f>Weighting!$F$18</f>
        <v>0</v>
      </c>
      <c r="D2058" t="b">
        <f>IF(C2058=1,'Data Transformation'!$G$3+0.5*'Data Transformation'!$W$25,IF(C2059=1,D2059-'Data Transformation'!$W$25,FALSE))</f>
        <v>0</v>
      </c>
      <c r="E2058" t="str">
        <f t="array" ref="E2058">IF(ISLOGICAL(D2058),"",FREQUENCY(IF('Data Transformation'!$B$425:$B$8425='Bin Analysis'!$B2043,'Data Transformation'!$G$425:$G$8425),D2058))</f>
        <v/>
      </c>
      <c r="F2058" t="str">
        <f t="shared" si="255"/>
        <v/>
      </c>
      <c r="G2058">
        <f>Weighting!$H$18</f>
        <v>0</v>
      </c>
      <c r="H2058">
        <f t="array" ref="H2058">FREQUENCY(IF('Data Transformation'!$B$4:$B$8425=B2043,'Data Transformation'!$G$4:$G$8425),'Bin Analysis'!$B2058)</f>
        <v>18</v>
      </c>
      <c r="I2058">
        <f t="shared" si="256"/>
        <v>0</v>
      </c>
      <c r="J2058">
        <f t="shared" si="257"/>
        <v>0</v>
      </c>
      <c r="K2058">
        <f>J2058*Weighting!$W$18</f>
        <v>0</v>
      </c>
      <c r="M2058" s="14"/>
    </row>
    <row r="2059" spans="1:13" x14ac:dyDescent="0.25">
      <c r="A2059" s="32" t="str">
        <f>IF(Weighting!$P$19&gt;0,B2059,"")</f>
        <v/>
      </c>
      <c r="B2059">
        <f>Weighting!$C$19</f>
        <v>2.024</v>
      </c>
      <c r="C2059">
        <f>Weighting!$F$19</f>
        <v>0</v>
      </c>
      <c r="D2059" t="b">
        <f>IF(C2059=1,'Data Transformation'!$G$3+0.5*'Data Transformation'!$W$25,IF(C2060=1,D2060-'Data Transformation'!$W$25,FALSE))</f>
        <v>0</v>
      </c>
      <c r="E2059" t="str">
        <f t="array" ref="E2059">IF(ISLOGICAL(D2059),"",FREQUENCY(IF('Data Transformation'!$B$425:$B$8425='Bin Analysis'!$B2043,'Data Transformation'!$G$425:$G$8425),D2059))</f>
        <v/>
      </c>
      <c r="F2059" t="str">
        <f t="shared" si="255"/>
        <v/>
      </c>
      <c r="G2059">
        <f>Weighting!$H$19</f>
        <v>0</v>
      </c>
      <c r="H2059">
        <f t="array" ref="H2059">FREQUENCY(IF('Data Transformation'!$B$4:$B$8425=B2043,'Data Transformation'!$G$4:$G$8425),'Bin Analysis'!$B2059)</f>
        <v>18</v>
      </c>
      <c r="I2059">
        <f t="shared" si="256"/>
        <v>0</v>
      </c>
      <c r="J2059">
        <f t="shared" si="257"/>
        <v>0</v>
      </c>
      <c r="K2059">
        <f>J2059*Weighting!$W$19</f>
        <v>0</v>
      </c>
      <c r="M2059" s="14"/>
    </row>
    <row r="2060" spans="1:13" x14ac:dyDescent="0.25">
      <c r="A2060" s="32" t="str">
        <f>IF(Weighting!$P$20&gt;0,B2060,"")</f>
        <v/>
      </c>
      <c r="B2060">
        <f>Weighting!$C$20</f>
        <v>2.1550000000000002</v>
      </c>
      <c r="C2060">
        <f>Weighting!$F$20</f>
        <v>0</v>
      </c>
      <c r="D2060" t="b">
        <f>IF(C2060=1,'Data Transformation'!$G$3+0.5*'Data Transformation'!$W$25,IF(C2061=1,D2061-'Data Transformation'!$W$25,FALSE))</f>
        <v>0</v>
      </c>
      <c r="E2060" t="str">
        <f t="array" ref="E2060">IF(ISLOGICAL(D2060),"",FREQUENCY(IF('Data Transformation'!$B$425:$B$8425='Bin Analysis'!$B2043,'Data Transformation'!$G$425:$G$8425),D2060))</f>
        <v/>
      </c>
      <c r="F2060" t="str">
        <f t="shared" si="255"/>
        <v/>
      </c>
      <c r="G2060">
        <f>Weighting!$H$20</f>
        <v>0</v>
      </c>
      <c r="H2060">
        <f t="array" ref="H2060">FREQUENCY(IF('Data Transformation'!$B$4:$B$8425=B2043,'Data Transformation'!$G$4:$G$8425),'Bin Analysis'!$B2060)</f>
        <v>18</v>
      </c>
      <c r="I2060">
        <f t="shared" si="256"/>
        <v>0</v>
      </c>
      <c r="J2060">
        <f t="shared" si="257"/>
        <v>0</v>
      </c>
      <c r="K2060">
        <f>J2060*Weighting!$W$20</f>
        <v>0</v>
      </c>
      <c r="M2060" s="14"/>
    </row>
    <row r="2061" spans="1:13" x14ac:dyDescent="0.25">
      <c r="A2061" s="32" t="str">
        <f>IF(Weighting!$P$21&gt;0,B2061,"")</f>
        <v/>
      </c>
      <c r="B2061">
        <f>Weighting!$C$21</f>
        <v>2.2860000000000005</v>
      </c>
      <c r="C2061">
        <f>Weighting!$F$21</f>
        <v>0</v>
      </c>
      <c r="D2061" t="b">
        <f>IF(C2061=1,'Data Transformation'!$G$3+0.5*'Data Transformation'!$W$25,IF(C2062=1,D2062-'Data Transformation'!$W$25,FALSE))</f>
        <v>0</v>
      </c>
      <c r="E2061" t="str">
        <f t="array" ref="E2061">IF(ISLOGICAL(D2061),"",FREQUENCY(IF('Data Transformation'!$B$425:$B$8425='Bin Analysis'!$B2043,'Data Transformation'!$G$425:$G$8425),D2061))</f>
        <v/>
      </c>
      <c r="F2061" t="str">
        <f t="shared" si="255"/>
        <v/>
      </c>
      <c r="G2061">
        <f>Weighting!$H$21</f>
        <v>0</v>
      </c>
      <c r="H2061">
        <f t="array" ref="H2061">FREQUENCY(IF('Data Transformation'!$B$4:$B$8425=B2043,'Data Transformation'!$G$4:$G$8425),'Bin Analysis'!$B2061)</f>
        <v>18</v>
      </c>
      <c r="I2061">
        <f t="shared" si="256"/>
        <v>0</v>
      </c>
      <c r="J2061">
        <f t="shared" si="257"/>
        <v>0</v>
      </c>
      <c r="K2061">
        <f>J2061*Weighting!$W$21</f>
        <v>0</v>
      </c>
      <c r="M2061" s="14"/>
    </row>
    <row r="2062" spans="1:13" x14ac:dyDescent="0.25">
      <c r="A2062" s="32" t="str">
        <f>IF(Weighting!$P$22&gt;0,B2062,"")</f>
        <v/>
      </c>
      <c r="B2062">
        <f>Weighting!$C$22</f>
        <v>2.4170000000000007</v>
      </c>
      <c r="C2062">
        <f>Weighting!$F$22</f>
        <v>0</v>
      </c>
      <c r="D2062" t="b">
        <f>IF(C2062=1,'Data Transformation'!$G$3+0.5*'Data Transformation'!$W$25,IF(C2063=1,D2063-'Data Transformation'!$W$25,FALSE))</f>
        <v>0</v>
      </c>
      <c r="E2062" t="str">
        <f t="array" ref="E2062">IF(ISLOGICAL(D2062),"",FREQUENCY(IF('Data Transformation'!$B$425:$B$8425='Bin Analysis'!$B2043,'Data Transformation'!$G$425:$G$8425),D2062))</f>
        <v/>
      </c>
      <c r="F2062" t="str">
        <f t="shared" si="255"/>
        <v/>
      </c>
      <c r="G2062">
        <f>Weighting!$H$22</f>
        <v>0</v>
      </c>
      <c r="H2062">
        <f t="array" ref="H2062">FREQUENCY(IF('Data Transformation'!$B$4:$B$8425=B2043,'Data Transformation'!$G$4:$G$8425),'Bin Analysis'!$B2062)</f>
        <v>18</v>
      </c>
      <c r="I2062">
        <f t="shared" si="256"/>
        <v>0</v>
      </c>
      <c r="J2062">
        <f t="shared" si="257"/>
        <v>0</v>
      </c>
      <c r="K2062">
        <f>J2062*Weighting!$W$22</f>
        <v>0</v>
      </c>
      <c r="M2062" s="14"/>
    </row>
    <row r="2063" spans="1:13" x14ac:dyDescent="0.25">
      <c r="A2063" s="32" t="str">
        <f>IF(Weighting!$P$23&gt;0,B2063,"")</f>
        <v/>
      </c>
      <c r="B2063">
        <f>Weighting!$C$23</f>
        <v>2.5480000000000009</v>
      </c>
      <c r="C2063">
        <f>Weighting!$F$23</f>
        <v>0</v>
      </c>
      <c r="D2063" t="b">
        <f>IF(C2063=1,'Data Transformation'!$G$3+0.5*'Data Transformation'!$W$25,IF(C2064=1,D2064-'Data Transformation'!$W$25,FALSE))</f>
        <v>0</v>
      </c>
      <c r="E2063" t="str">
        <f t="array" ref="E2063">IF(ISLOGICAL(D2063),"",FREQUENCY(IF('Data Transformation'!$B$425:$B$8425='Bin Analysis'!$B2043,'Data Transformation'!$G$425:$G$8425),D2063))</f>
        <v/>
      </c>
      <c r="F2063" t="str">
        <f t="shared" si="255"/>
        <v/>
      </c>
      <c r="G2063">
        <f>Weighting!$H$23</f>
        <v>0</v>
      </c>
      <c r="H2063">
        <f t="array" ref="H2063">FREQUENCY(IF('Data Transformation'!$B$4:$B$8425=B2043,'Data Transformation'!$G$4:$G$8425),'Bin Analysis'!$B2063)</f>
        <v>18</v>
      </c>
      <c r="I2063">
        <f t="shared" si="256"/>
        <v>0</v>
      </c>
      <c r="J2063">
        <f t="shared" si="257"/>
        <v>0</v>
      </c>
      <c r="K2063">
        <f>J2063*Weighting!$W$23</f>
        <v>0</v>
      </c>
      <c r="M2063" s="14"/>
    </row>
    <row r="2064" spans="1:13" x14ac:dyDescent="0.25">
      <c r="A2064" s="32" t="str">
        <f>IF(Weighting!$P$24&gt;0,B2064,"")</f>
        <v/>
      </c>
      <c r="B2064">
        <f>Weighting!$C$24</f>
        <v>2.6790000000000012</v>
      </c>
      <c r="C2064">
        <f>Weighting!$F$24</f>
        <v>0</v>
      </c>
      <c r="D2064" t="b">
        <f>IF(C2064=1,'Data Transformation'!$G$3+0.5*'Data Transformation'!$W$25,IF(C2065=1,D2065-'Data Transformation'!$W$25,FALSE))</f>
        <v>0</v>
      </c>
      <c r="E2064" t="str">
        <f t="array" ref="E2064">IF(ISLOGICAL(D2064),"",FREQUENCY(IF('Data Transformation'!$B$425:$B$8425='Bin Analysis'!$B2043,'Data Transformation'!$G$425:$G$8425),D2064))</f>
        <v/>
      </c>
      <c r="F2064" t="str">
        <f t="shared" si="255"/>
        <v/>
      </c>
      <c r="G2064">
        <f>Weighting!$H$24</f>
        <v>0</v>
      </c>
      <c r="H2064">
        <f t="array" ref="H2064">FREQUENCY(IF('Data Transformation'!$B$4:$B$8425=B2043,'Data Transformation'!$G$4:$G$8425),'Bin Analysis'!$B2064)</f>
        <v>18</v>
      </c>
      <c r="I2064">
        <f t="shared" si="256"/>
        <v>0</v>
      </c>
      <c r="J2064">
        <f t="shared" si="257"/>
        <v>0</v>
      </c>
      <c r="K2064">
        <f>J2064*Weighting!$W$24</f>
        <v>0</v>
      </c>
      <c r="M2064" s="14"/>
    </row>
    <row r="2065" spans="1:25" x14ac:dyDescent="0.25">
      <c r="A2065" s="32" t="str">
        <f>IF(Weighting!$P$25&gt;0,B2065,"")</f>
        <v/>
      </c>
      <c r="B2065">
        <f>Weighting!$C$25</f>
        <v>2.8100000000000014</v>
      </c>
      <c r="C2065">
        <f>Weighting!$F$25</f>
        <v>0</v>
      </c>
      <c r="D2065" t="b">
        <f>IF(C2065=1,'Data Transformation'!$G$3+0.5*'Data Transformation'!$W$25,IF(C2066=1,D2066-'Data Transformation'!$W$25,FALSE))</f>
        <v>0</v>
      </c>
      <c r="E2065" t="str">
        <f t="array" ref="E2065">IF(ISLOGICAL(D2065),"",FREQUENCY(IF('Data Transformation'!$B$425:$B$8425='Bin Analysis'!$B2043,'Data Transformation'!$G$425:$G$8425),D2065))</f>
        <v/>
      </c>
      <c r="F2065" t="str">
        <f t="shared" si="255"/>
        <v/>
      </c>
      <c r="G2065">
        <f>Weighting!$H$25</f>
        <v>0</v>
      </c>
      <c r="H2065">
        <f t="array" ref="H2065">FREQUENCY(IF('Data Transformation'!$B$4:$B$8425=B2043,'Data Transformation'!$G$4:$G$8425),'Bin Analysis'!$B2065)</f>
        <v>18</v>
      </c>
      <c r="I2065">
        <f t="shared" si="256"/>
        <v>0</v>
      </c>
      <c r="J2065">
        <f t="shared" si="257"/>
        <v>0</v>
      </c>
      <c r="K2065">
        <f>J2065*Weighting!$W$25</f>
        <v>0</v>
      </c>
      <c r="M2065" s="14"/>
    </row>
    <row r="2066" spans="1:25" x14ac:dyDescent="0.25">
      <c r="O2066"/>
      <c r="P2066"/>
      <c r="Q2066"/>
      <c r="R2066"/>
    </row>
    <row r="2067" spans="1:25" ht="23.25" x14ac:dyDescent="0.35">
      <c r="A2067" s="21" t="s">
        <v>0</v>
      </c>
      <c r="B2067" s="21">
        <f>IFERROR(VLOOKUP(C2067,'Data Transformation'!$L$6:$M$426,2,FALSE),"")</f>
        <v>86</v>
      </c>
      <c r="C2067" s="21">
        <f>C2043+1</f>
        <v>86</v>
      </c>
      <c r="D2067" s="21"/>
      <c r="E2067" s="21"/>
      <c r="F2067" s="21"/>
      <c r="G2067" s="21"/>
      <c r="H2067" s="22"/>
      <c r="I2067" s="22"/>
      <c r="J2067" s="22"/>
      <c r="K2067" s="21"/>
      <c r="L2067" s="21">
        <f>B2067</f>
        <v>86</v>
      </c>
      <c r="M2067" s="23">
        <f>INDEX('Data Transformation'!$O$4:$O$424,MATCH($B2067,'Data Transformation'!$M$4:$M$424,0),MATCH($M$2,'Data Transformation'!$O$3,0))</f>
        <v>8</v>
      </c>
      <c r="N2067" s="27">
        <f>IF('Input and Summary Results'!$J$16="minimum",'Bin Analysis'!X2068/(M2067-1),'Bin Analysis'!Y2067/('Bin Analysis'!M2067-1))</f>
        <v>0</v>
      </c>
      <c r="O2067" s="27">
        <f>IF(M2067=FALSE,NA(),(VLOOKUP(1,C2070:K2089,4,FALSE))/(M2067-1))</f>
        <v>0</v>
      </c>
      <c r="P2067" s="27">
        <f>IF(M2067=FALSE,NA(),SUM(J2070:J2089)/Weighting!$S$5)</f>
        <v>0.5</v>
      </c>
      <c r="Q2067" s="27">
        <f>IF(M2067=FALSE,NA(),SUM(K2070:K2089)/Weighting!$S$6)</f>
        <v>0.43478260869565216</v>
      </c>
      <c r="R2067" s="27">
        <f>IF(M2067=FALSE,NA(),(VLOOKUP(1,G2070:K2089,3,FALSE))/(M2067-1))</f>
        <v>0.42857142857142855</v>
      </c>
      <c r="S2067" s="22" t="str">
        <f>IF(M2067=FALSE,NA(),IF(SUM(J2070:J2089)=2,"yes","no"))</f>
        <v>no</v>
      </c>
      <c r="X2067" s="2" cm="2">
        <f t="array" ref="X2067:X2068">FREQUENCY(IF('Data Transformation'!$B$425:$B$6424='Bin Analysis'!L2067,'Data Transformation'!$G$425:$G$6424),'Data Transformation'!$U$11)</f>
        <v>7</v>
      </c>
      <c r="Y2067" s="2" cm="2">
        <f t="array" ref="Y2067:Y2068">FREQUENCY(IF('Data Transformation'!$B$425:$B$6424='Bin Analysis'!L2067,'Data Transformation'!$G$425:$G$6424),'Data Transformation'!$U$12)</f>
        <v>7</v>
      </c>
    </row>
    <row r="2068" spans="1:25" x14ac:dyDescent="0.25">
      <c r="A2068" s="14" t="s">
        <v>67</v>
      </c>
      <c r="B2068" t="s">
        <v>47</v>
      </c>
      <c r="C2068" t="s">
        <v>5</v>
      </c>
      <c r="D2068" t="s">
        <v>100</v>
      </c>
      <c r="E2068" t="s">
        <v>101</v>
      </c>
      <c r="F2068" t="s">
        <v>102</v>
      </c>
      <c r="G2068" t="s">
        <v>70</v>
      </c>
      <c r="H2068" t="s">
        <v>31</v>
      </c>
      <c r="I2068" t="s">
        <v>32</v>
      </c>
      <c r="J2068" t="s">
        <v>46</v>
      </c>
      <c r="K2068" s="14" t="s">
        <v>45</v>
      </c>
      <c r="M2068" s="14"/>
      <c r="X2068" s="2">
        <v>0</v>
      </c>
      <c r="Y2068" s="2">
        <v>0</v>
      </c>
    </row>
    <row r="2069" spans="1:25" x14ac:dyDescent="0.25">
      <c r="A2069" s="32"/>
      <c r="D2069" t="b">
        <f>IF(C2069=1,'Data Transformation'!$G$3+0.5*'Data Transformation'!$W$25,IF(C2070=1,D2070-'Data Transformation'!$W$25,FALSE))</f>
        <v>0</v>
      </c>
      <c r="E2069" t="str">
        <f t="array" ref="E2069">IF(ISLOGICAL(D2069),"",FREQUENCY(IF('Data Transformation'!$B$425:$B$8425='Bin Analysis'!$B2067,'Data Transformation'!$G$425:$G$8425),D2069))</f>
        <v/>
      </c>
      <c r="F2069" t="str">
        <f>IF(ISLOGICAL(D2069),"",E2069-E2068)</f>
        <v/>
      </c>
      <c r="M2069" s="14"/>
    </row>
    <row r="2070" spans="1:25" x14ac:dyDescent="0.25">
      <c r="A2070" s="32">
        <f>IF(Weighting!$P$6&gt;0,B2070,"")</f>
        <v>0.32100000000000001</v>
      </c>
      <c r="B2070">
        <f>Weighting!$C$6</f>
        <v>0.32100000000000001</v>
      </c>
      <c r="C2070">
        <f>Weighting!$F$6</f>
        <v>0</v>
      </c>
      <c r="D2070" t="b">
        <f>IF(C2070=1,'Data Transformation'!$G$3+0.5*'Data Transformation'!$W$25,IF(C2071=1,D2071-'Data Transformation'!$W$25,FALSE))</f>
        <v>0</v>
      </c>
      <c r="E2070" t="str">
        <f t="array" ref="E2070">IF(ISLOGICAL(D2070),"",FREQUENCY(IF('Data Transformation'!$B$425:$B$8425='Bin Analysis'!$B2067,'Data Transformation'!$G$425:$G$8425),D2070))</f>
        <v/>
      </c>
      <c r="F2070" t="str">
        <f>IF(ISLOGICAL(D2070),"",E2070-E2069)</f>
        <v/>
      </c>
      <c r="G2070">
        <f>Weighting!$H$6</f>
        <v>1</v>
      </c>
      <c r="H2070">
        <f t="array" ref="H2070">FREQUENCY(IF('Data Transformation'!$B$4:$B$8425=B2067,'Data Transformation'!$G$4:$G$8425),'Bin Analysis'!$B2070)</f>
        <v>3</v>
      </c>
      <c r="I2070">
        <f>H2070-H2069</f>
        <v>3</v>
      </c>
      <c r="J2070">
        <f>IF(I2070=0,0,1)</f>
        <v>1</v>
      </c>
      <c r="K2070">
        <f>J2070*Weighting!$W$6</f>
        <v>1</v>
      </c>
      <c r="M2070" s="14"/>
    </row>
    <row r="2071" spans="1:25" x14ac:dyDescent="0.25">
      <c r="A2071" s="32">
        <f>IF(Weighting!$P$7&gt;0,B2071,"")</f>
        <v>0.45200000000000001</v>
      </c>
      <c r="B2071">
        <f>Weighting!$C$7</f>
        <v>0.45200000000000001</v>
      </c>
      <c r="C2071">
        <f>Weighting!$F$7</f>
        <v>0</v>
      </c>
      <c r="D2071" t="b">
        <f>IF(C2071=1,'Data Transformation'!$G$3+0.5*'Data Transformation'!$W$25,IF(C2072=1,D2072-'Data Transformation'!$W$25,FALSE))</f>
        <v>0</v>
      </c>
      <c r="E2071" t="str">
        <f t="array" ref="E2071">IF(ISLOGICAL(D2071),"",FREQUENCY(IF('Data Transformation'!$B$425:$B$8425='Bin Analysis'!$B2067,'Data Transformation'!$G$425:$G$8425),D2071))</f>
        <v/>
      </c>
      <c r="F2071" t="str">
        <f t="shared" ref="F2071:F2089" si="258">IF(ISLOGICAL(D2071),"",E2071-E2070)</f>
        <v/>
      </c>
      <c r="G2071">
        <f>Weighting!$H$7</f>
        <v>0</v>
      </c>
      <c r="H2071">
        <f t="array" ref="H2071">FREQUENCY(IF('Data Transformation'!$B$4:$B$8425=B2067,'Data Transformation'!$G$4:$G$8425),'Bin Analysis'!$B2071)</f>
        <v>4</v>
      </c>
      <c r="I2071">
        <f t="shared" ref="I2071:I2089" si="259">H2071-H2070</f>
        <v>1</v>
      </c>
      <c r="J2071">
        <f>IF(I2071=0,0,1)</f>
        <v>1</v>
      </c>
      <c r="K2071">
        <f>J2071*Weighting!$W$7</f>
        <v>2</v>
      </c>
      <c r="M2071" s="14"/>
    </row>
    <row r="2072" spans="1:25" x14ac:dyDescent="0.25">
      <c r="A2072" s="32">
        <f>IF(Weighting!$P$8&gt;0,B2072,"")</f>
        <v>0.58299999999999996</v>
      </c>
      <c r="B2072">
        <f>Weighting!$C$8</f>
        <v>0.58299999999999996</v>
      </c>
      <c r="C2072">
        <f>Weighting!$F$8</f>
        <v>0</v>
      </c>
      <c r="D2072" t="b">
        <f>IF(C2072=1,'Data Transformation'!$G$3+0.5*'Data Transformation'!$W$25,IF(C2073=1,D2073-'Data Transformation'!$W$25,FALSE))</f>
        <v>0</v>
      </c>
      <c r="E2072" t="str">
        <f t="array" ref="E2072">IF(ISLOGICAL(D2072),"",FREQUENCY(IF('Data Transformation'!$B$425:$B$8425='Bin Analysis'!$B2067,'Data Transformation'!$G$425:$G$8425),D2072))</f>
        <v/>
      </c>
      <c r="F2072" t="str">
        <f t="shared" si="258"/>
        <v/>
      </c>
      <c r="G2072">
        <f>Weighting!$H$8</f>
        <v>0</v>
      </c>
      <c r="H2072">
        <f t="array" ref="H2072">FREQUENCY(IF('Data Transformation'!$B$4:$B$8425=B2067,'Data Transformation'!$G$4:$G$8425),'Bin Analysis'!$B2072)</f>
        <v>6</v>
      </c>
      <c r="I2072">
        <f t="shared" si="259"/>
        <v>2</v>
      </c>
      <c r="J2072">
        <f t="shared" ref="J2072:J2089" si="260">IF(I2072=0,0,1)</f>
        <v>1</v>
      </c>
      <c r="K2072">
        <f>J2072*Weighting!$W$8</f>
        <v>3</v>
      </c>
      <c r="M2072" s="14"/>
    </row>
    <row r="2073" spans="1:25" x14ac:dyDescent="0.25">
      <c r="A2073" s="32">
        <f>IF(Weighting!$P$9&gt;0,B2073,"")</f>
        <v>0.71399999999999997</v>
      </c>
      <c r="B2073" s="50">
        <f>Weighting!$C$9</f>
        <v>0.71399999999999997</v>
      </c>
      <c r="C2073">
        <f>Weighting!$F$9</f>
        <v>0</v>
      </c>
      <c r="D2073" t="b">
        <f>IF(C2073=1,'Data Transformation'!$G$3+0.5*'Data Transformation'!$W$25,IF(C2074=1,D2074-'Data Transformation'!$W$25,FALSE))</f>
        <v>0</v>
      </c>
      <c r="E2073" t="str">
        <f t="array" ref="E2073">IF(ISLOGICAL(D2073),"",FREQUENCY(IF('Data Transformation'!$B$425:$B$8425='Bin Analysis'!$B2067,'Data Transformation'!$G$425:$G$8425),D2073))</f>
        <v/>
      </c>
      <c r="F2073" t="str">
        <f t="shared" si="258"/>
        <v/>
      </c>
      <c r="G2073">
        <f>Weighting!$H$9</f>
        <v>0</v>
      </c>
      <c r="H2073">
        <f t="array" ref="H2073">FREQUENCY(IF('Data Transformation'!$B$4:$B$8425=B2067,'Data Transformation'!$G$4:$G$8425),'Bin Analysis'!$B2073)</f>
        <v>7</v>
      </c>
      <c r="I2073">
        <f t="shared" si="259"/>
        <v>1</v>
      </c>
      <c r="J2073">
        <f t="shared" si="260"/>
        <v>1</v>
      </c>
      <c r="K2073">
        <f>J2073*Weighting!$W$9</f>
        <v>3</v>
      </c>
      <c r="M2073" s="14"/>
    </row>
    <row r="2074" spans="1:25" x14ac:dyDescent="0.25">
      <c r="A2074" s="32">
        <f>IF(Weighting!$P$10&gt;0,B2074,"")</f>
        <v>0.84499999999999997</v>
      </c>
      <c r="B2074">
        <f>Weighting!$C$10</f>
        <v>0.84499999999999997</v>
      </c>
      <c r="C2074">
        <f>Weighting!$F$10</f>
        <v>0</v>
      </c>
      <c r="D2074" t="b">
        <f>IF(C2074=1,'Data Transformation'!$G$3+0.5*'Data Transformation'!$W$25,IF(C2075=1,D2075-'Data Transformation'!$W$25,FALSE))</f>
        <v>0</v>
      </c>
      <c r="E2074" t="str">
        <f t="array" ref="E2074">IF(ISLOGICAL(D2074),"",FREQUENCY(IF('Data Transformation'!$B$425:$B$8425='Bin Analysis'!$B2067,'Data Transformation'!$G$425:$G$8425),D2074))</f>
        <v/>
      </c>
      <c r="F2074" t="str">
        <f t="shared" si="258"/>
        <v/>
      </c>
      <c r="G2074">
        <f>Weighting!$H$10</f>
        <v>0</v>
      </c>
      <c r="H2074">
        <f t="array" ref="H2074">FREQUENCY(IF('Data Transformation'!$B$4:$B$8425=B2067,'Data Transformation'!$G$4:$G$8425),'Bin Analysis'!$B2074)</f>
        <v>7</v>
      </c>
      <c r="I2074">
        <f t="shared" si="259"/>
        <v>0</v>
      </c>
      <c r="J2074">
        <f t="shared" si="260"/>
        <v>0</v>
      </c>
      <c r="K2074">
        <f>J2074*Weighting!$W$10</f>
        <v>0</v>
      </c>
      <c r="M2074" s="14"/>
    </row>
    <row r="2075" spans="1:25" x14ac:dyDescent="0.25">
      <c r="A2075" s="32">
        <f>IF(Weighting!$P$11&gt;0,B2075,"")</f>
        <v>0.97599999999999998</v>
      </c>
      <c r="B2075">
        <f>Weighting!$C$11</f>
        <v>0.97599999999999998</v>
      </c>
      <c r="C2075">
        <f>Weighting!$F$11</f>
        <v>0</v>
      </c>
      <c r="D2075">
        <f>IF(C2075=1,'Data Transformation'!$G$3+0.5*'Data Transformation'!$W$25,IF(C2076=1,D2076-'Data Transformation'!$W$25,FALSE))</f>
        <v>0.86899999999999999</v>
      </c>
      <c r="E2075">
        <f t="array" ref="E2075">IF(ISLOGICAL(D2075),"",FREQUENCY(IF('Data Transformation'!$B$425:$B$8425='Bin Analysis'!$B2067,'Data Transformation'!$G$425:$G$8425),D2075))</f>
        <v>7</v>
      </c>
      <c r="F2075" t="e">
        <f t="shared" si="258"/>
        <v>#VALUE!</v>
      </c>
      <c r="G2075">
        <f>Weighting!$H$11</f>
        <v>0</v>
      </c>
      <c r="H2075">
        <f t="array" ref="H2075">FREQUENCY(IF('Data Transformation'!$B$4:$B$8425=B2067,'Data Transformation'!$G$4:$G$8425),'Bin Analysis'!$B2075)</f>
        <v>7</v>
      </c>
      <c r="I2075">
        <f t="shared" si="259"/>
        <v>0</v>
      </c>
      <c r="J2075">
        <f t="shared" si="260"/>
        <v>0</v>
      </c>
      <c r="K2075">
        <f>J2075*Weighting!$W$11</f>
        <v>0</v>
      </c>
      <c r="M2075" s="14"/>
    </row>
    <row r="2076" spans="1:25" x14ac:dyDescent="0.25">
      <c r="A2076" s="32">
        <f>IF(Weighting!$P$12&gt;0,B2076,"")</f>
        <v>1.107</v>
      </c>
      <c r="B2076">
        <f>Weighting!$C$12</f>
        <v>1.107</v>
      </c>
      <c r="C2076">
        <f>Weighting!$F$12</f>
        <v>1</v>
      </c>
      <c r="D2076">
        <f>IF(C2076=1,'Data Transformation'!$G$3+0.5*'Data Transformation'!$W$25,IF(C2077=1,D2077-'Data Transformation'!$W$25,FALSE))</f>
        <v>1.131</v>
      </c>
      <c r="E2076">
        <f t="array" ref="E2076">IF(ISLOGICAL(D2076),"",FREQUENCY(IF('Data Transformation'!$B$425:$B$8425='Bin Analysis'!$B2067,'Data Transformation'!$G$425:$G$8425),D2076))</f>
        <v>7</v>
      </c>
      <c r="F2076">
        <f t="shared" si="258"/>
        <v>0</v>
      </c>
      <c r="G2076">
        <f>Weighting!$H$12</f>
        <v>0</v>
      </c>
      <c r="H2076">
        <f t="array" ref="H2076">FREQUENCY(IF('Data Transformation'!$B$4:$B$8425=B2067,'Data Transformation'!$G$4:$G$8425),'Bin Analysis'!$B2076)</f>
        <v>8</v>
      </c>
      <c r="I2076">
        <f t="shared" si="259"/>
        <v>1</v>
      </c>
      <c r="J2076">
        <f t="shared" si="260"/>
        <v>1</v>
      </c>
      <c r="K2076">
        <f>J2076*Weighting!$W$12</f>
        <v>1</v>
      </c>
      <c r="M2076" s="14"/>
    </row>
    <row r="2077" spans="1:25" x14ac:dyDescent="0.25">
      <c r="A2077" s="32">
        <f>IF(Weighting!$P$13&gt;0,B2077,"")</f>
        <v>1.238</v>
      </c>
      <c r="B2077">
        <f>Weighting!$C$13</f>
        <v>1.238</v>
      </c>
      <c r="C2077">
        <f>Weighting!$F$13</f>
        <v>0</v>
      </c>
      <c r="D2077" t="b">
        <f>IF(C2077=1,'Data Transformation'!$G$3+0.5*'Data Transformation'!$W$25,IF(C2078=1,D2078-'Data Transformation'!$W$25,FALSE))</f>
        <v>0</v>
      </c>
      <c r="E2077" t="str">
        <f t="array" ref="E2077">IF(ISLOGICAL(D2077),"",FREQUENCY(IF('Data Transformation'!$B$425:$B$8425='Bin Analysis'!$B2067,'Data Transformation'!$G$425:$G$8425),D2077))</f>
        <v/>
      </c>
      <c r="F2077" t="str">
        <f t="shared" si="258"/>
        <v/>
      </c>
      <c r="G2077">
        <f>Weighting!$H$13</f>
        <v>0</v>
      </c>
      <c r="H2077">
        <f t="array" ref="H2077">FREQUENCY(IF('Data Transformation'!$B$4:$B$8425=B2067,'Data Transformation'!$G$4:$G$8425),'Bin Analysis'!$B2077)</f>
        <v>8</v>
      </c>
      <c r="I2077">
        <f t="shared" si="259"/>
        <v>0</v>
      </c>
      <c r="J2077">
        <f t="shared" si="260"/>
        <v>0</v>
      </c>
      <c r="K2077">
        <f>J2077*Weighting!$W$13</f>
        <v>0</v>
      </c>
      <c r="M2077" s="14"/>
    </row>
    <row r="2078" spans="1:25" x14ac:dyDescent="0.25">
      <c r="A2078" s="32">
        <f>IF(Weighting!$P$14&gt;0,B2078,"")</f>
        <v>1.369</v>
      </c>
      <c r="B2078">
        <f>Weighting!$C$14</f>
        <v>1.369</v>
      </c>
      <c r="C2078">
        <f>Weighting!$F$14</f>
        <v>0</v>
      </c>
      <c r="D2078" t="b">
        <f>IF(C2078=1,'Data Transformation'!$G$3+0.5*'Data Transformation'!$W$25,IF(C2079=1,D2079-'Data Transformation'!$W$25,FALSE))</f>
        <v>0</v>
      </c>
      <c r="E2078" t="str">
        <f t="array" ref="E2078">IF(ISLOGICAL(D2078),"",FREQUENCY(IF('Data Transformation'!$B$425:$B$8425='Bin Analysis'!$B2067,'Data Transformation'!$G$425:$G$8425),D2078))</f>
        <v/>
      </c>
      <c r="F2078" t="str">
        <f t="shared" si="258"/>
        <v/>
      </c>
      <c r="G2078">
        <f>Weighting!$H$14</f>
        <v>0</v>
      </c>
      <c r="H2078">
        <f t="array" ref="H2078">FREQUENCY(IF('Data Transformation'!$B$4:$B$8425=B2067,'Data Transformation'!$G$4:$G$8425),'Bin Analysis'!$B2078)</f>
        <v>8</v>
      </c>
      <c r="I2078">
        <f t="shared" si="259"/>
        <v>0</v>
      </c>
      <c r="J2078">
        <f t="shared" si="260"/>
        <v>0</v>
      </c>
      <c r="K2078">
        <f>J2078*Weighting!$W$14</f>
        <v>0</v>
      </c>
      <c r="M2078" s="14"/>
    </row>
    <row r="2079" spans="1:25" x14ac:dyDescent="0.25">
      <c r="A2079" s="32">
        <f>IF(Weighting!$P$15&gt;0,B2079,"")</f>
        <v>1.5000009999999999</v>
      </c>
      <c r="B2079">
        <f>Weighting!$C$15</f>
        <v>1.5000009999999999</v>
      </c>
      <c r="C2079">
        <f>Weighting!$F$15</f>
        <v>0</v>
      </c>
      <c r="D2079" t="b">
        <f>IF(C2079=1,'Data Transformation'!$G$3+0.5*'Data Transformation'!$W$25,IF(C2080=1,D2080-'Data Transformation'!$W$25,FALSE))</f>
        <v>0</v>
      </c>
      <c r="E2079" t="str">
        <f t="array" ref="E2079">IF(ISLOGICAL(D2079),"",FREQUENCY(IF('Data Transformation'!$B$425:$B$8425='Bin Analysis'!$B2067,'Data Transformation'!$G$425:$G$8425),D2079))</f>
        <v/>
      </c>
      <c r="F2079" t="str">
        <f t="shared" si="258"/>
        <v/>
      </c>
      <c r="G2079">
        <f>Weighting!$H$15</f>
        <v>0</v>
      </c>
      <c r="H2079">
        <f t="array" ref="H2079">FREQUENCY(IF('Data Transformation'!$B$4:$B$8425=B2067,'Data Transformation'!$G$4:$G$8425),'Bin Analysis'!$B2079)</f>
        <v>8</v>
      </c>
      <c r="I2079">
        <f t="shared" si="259"/>
        <v>0</v>
      </c>
      <c r="J2079">
        <f t="shared" si="260"/>
        <v>0</v>
      </c>
      <c r="K2079">
        <f>J2079*Weighting!$W$15</f>
        <v>0</v>
      </c>
      <c r="M2079" s="14"/>
    </row>
    <row r="2080" spans="1:25" x14ac:dyDescent="0.25">
      <c r="A2080" s="32" t="str">
        <f>IF(Weighting!$P$16&gt;0,B2080,"")</f>
        <v/>
      </c>
      <c r="B2080">
        <f>Weighting!$C$16</f>
        <v>1.631</v>
      </c>
      <c r="C2080">
        <f>Weighting!$F$16</f>
        <v>0</v>
      </c>
      <c r="D2080" t="b">
        <f>IF(C2080=1,'Data Transformation'!$G$3+0.5*'Data Transformation'!$W$25,IF(C2081=1,D2081-'Data Transformation'!$W$25,FALSE))</f>
        <v>0</v>
      </c>
      <c r="E2080" t="str">
        <f t="array" ref="E2080">IF(ISLOGICAL(D2080),"",FREQUENCY(IF('Data Transformation'!$B$425:$B$8425='Bin Analysis'!$B2067,'Data Transformation'!$G$425:$G$8425),D2080))</f>
        <v/>
      </c>
      <c r="F2080" t="str">
        <f t="shared" si="258"/>
        <v/>
      </c>
      <c r="G2080">
        <f>Weighting!$H$16</f>
        <v>0</v>
      </c>
      <c r="H2080">
        <f t="array" ref="H2080">FREQUENCY(IF('Data Transformation'!$B$4:$B$8425=B2067,'Data Transformation'!$G$4:$G$8425),'Bin Analysis'!$B2080)</f>
        <v>8</v>
      </c>
      <c r="I2080">
        <f t="shared" si="259"/>
        <v>0</v>
      </c>
      <c r="J2080">
        <f t="shared" si="260"/>
        <v>0</v>
      </c>
      <c r="K2080">
        <f>J2080*Weighting!$W$16</f>
        <v>0</v>
      </c>
      <c r="M2080" s="14"/>
    </row>
    <row r="2081" spans="1:25" x14ac:dyDescent="0.25">
      <c r="A2081" s="32" t="str">
        <f>IF(Weighting!$P$17&gt;0,B2081,"")</f>
        <v/>
      </c>
      <c r="B2081">
        <f>Weighting!$C$17</f>
        <v>1.762</v>
      </c>
      <c r="C2081">
        <f>Weighting!$F$17</f>
        <v>0</v>
      </c>
      <c r="D2081" t="b">
        <f>IF(C2081=1,'Data Transformation'!$G$3+0.5*'Data Transformation'!$W$25,IF(C2082=1,D2082-'Data Transformation'!$W$25,FALSE))</f>
        <v>0</v>
      </c>
      <c r="E2081" t="str">
        <f t="array" ref="E2081">IF(ISLOGICAL(D2081),"",FREQUENCY(IF('Data Transformation'!$B$425:$B$8425='Bin Analysis'!$B2067,'Data Transformation'!$G$425:$G$8425),D2081))</f>
        <v/>
      </c>
      <c r="F2081" t="str">
        <f t="shared" si="258"/>
        <v/>
      </c>
      <c r="G2081">
        <f>Weighting!$H$17</f>
        <v>0</v>
      </c>
      <c r="H2081">
        <f t="array" ref="H2081">FREQUENCY(IF('Data Transformation'!$B$4:$B$8425=B2067,'Data Transformation'!$G$4:$G$8425),'Bin Analysis'!$B2081)</f>
        <v>8</v>
      </c>
      <c r="I2081">
        <f t="shared" si="259"/>
        <v>0</v>
      </c>
      <c r="J2081">
        <f t="shared" si="260"/>
        <v>0</v>
      </c>
      <c r="K2081">
        <f>J2081*Weighting!$W$17</f>
        <v>0</v>
      </c>
      <c r="M2081" s="14"/>
    </row>
    <row r="2082" spans="1:25" x14ac:dyDescent="0.25">
      <c r="A2082" s="32" t="str">
        <f>IF(Weighting!$P$18&gt;0,B2082,"")</f>
        <v/>
      </c>
      <c r="B2082">
        <f>Weighting!$C$18</f>
        <v>1.893</v>
      </c>
      <c r="C2082">
        <f>Weighting!$F$18</f>
        <v>0</v>
      </c>
      <c r="D2082" t="b">
        <f>IF(C2082=1,'Data Transformation'!$G$3+0.5*'Data Transformation'!$W$25,IF(C2083=1,D2083-'Data Transformation'!$W$25,FALSE))</f>
        <v>0</v>
      </c>
      <c r="E2082" t="str">
        <f t="array" ref="E2082">IF(ISLOGICAL(D2082),"",FREQUENCY(IF('Data Transformation'!$B$425:$B$8425='Bin Analysis'!$B2067,'Data Transformation'!$G$425:$G$8425),D2082))</f>
        <v/>
      </c>
      <c r="F2082" t="str">
        <f t="shared" si="258"/>
        <v/>
      </c>
      <c r="G2082">
        <f>Weighting!$H$18</f>
        <v>0</v>
      </c>
      <c r="H2082">
        <f t="array" ref="H2082">FREQUENCY(IF('Data Transformation'!$B$4:$B$8425=B2067,'Data Transformation'!$G$4:$G$8425),'Bin Analysis'!$B2082)</f>
        <v>8</v>
      </c>
      <c r="I2082">
        <f t="shared" si="259"/>
        <v>0</v>
      </c>
      <c r="J2082">
        <f t="shared" si="260"/>
        <v>0</v>
      </c>
      <c r="K2082">
        <f>J2082*Weighting!$W$18</f>
        <v>0</v>
      </c>
      <c r="M2082" s="14"/>
    </row>
    <row r="2083" spans="1:25" x14ac:dyDescent="0.25">
      <c r="A2083" s="32" t="str">
        <f>IF(Weighting!$P$19&gt;0,B2083,"")</f>
        <v/>
      </c>
      <c r="B2083">
        <f>Weighting!$C$19</f>
        <v>2.024</v>
      </c>
      <c r="C2083">
        <f>Weighting!$F$19</f>
        <v>0</v>
      </c>
      <c r="D2083" t="b">
        <f>IF(C2083=1,'Data Transformation'!$G$3+0.5*'Data Transformation'!$W$25,IF(C2084=1,D2084-'Data Transformation'!$W$25,FALSE))</f>
        <v>0</v>
      </c>
      <c r="E2083" t="str">
        <f t="array" ref="E2083">IF(ISLOGICAL(D2083),"",FREQUENCY(IF('Data Transformation'!$B$425:$B$8425='Bin Analysis'!$B2067,'Data Transformation'!$G$425:$G$8425),D2083))</f>
        <v/>
      </c>
      <c r="F2083" t="str">
        <f t="shared" si="258"/>
        <v/>
      </c>
      <c r="G2083">
        <f>Weighting!$H$19</f>
        <v>0</v>
      </c>
      <c r="H2083">
        <f t="array" ref="H2083">FREQUENCY(IF('Data Transformation'!$B$4:$B$8425=B2067,'Data Transformation'!$G$4:$G$8425),'Bin Analysis'!$B2083)</f>
        <v>8</v>
      </c>
      <c r="I2083">
        <f t="shared" si="259"/>
        <v>0</v>
      </c>
      <c r="J2083">
        <f t="shared" si="260"/>
        <v>0</v>
      </c>
      <c r="K2083">
        <f>J2083*Weighting!$W$19</f>
        <v>0</v>
      </c>
      <c r="M2083" s="14"/>
    </row>
    <row r="2084" spans="1:25" x14ac:dyDescent="0.25">
      <c r="A2084" s="32" t="str">
        <f>IF(Weighting!$P$20&gt;0,B2084,"")</f>
        <v/>
      </c>
      <c r="B2084">
        <f>Weighting!$C$20</f>
        <v>2.1550000000000002</v>
      </c>
      <c r="C2084">
        <f>Weighting!$F$20</f>
        <v>0</v>
      </c>
      <c r="D2084" t="b">
        <f>IF(C2084=1,'Data Transformation'!$G$3+0.5*'Data Transformation'!$W$25,IF(C2085=1,D2085-'Data Transformation'!$W$25,FALSE))</f>
        <v>0</v>
      </c>
      <c r="E2084" t="str">
        <f t="array" ref="E2084">IF(ISLOGICAL(D2084),"",FREQUENCY(IF('Data Transformation'!$B$425:$B$8425='Bin Analysis'!$B2067,'Data Transformation'!$G$425:$G$8425),D2084))</f>
        <v/>
      </c>
      <c r="F2084" t="str">
        <f t="shared" si="258"/>
        <v/>
      </c>
      <c r="G2084">
        <f>Weighting!$H$20</f>
        <v>0</v>
      </c>
      <c r="H2084">
        <f t="array" ref="H2084">FREQUENCY(IF('Data Transformation'!$B$4:$B$8425=B2067,'Data Transformation'!$G$4:$G$8425),'Bin Analysis'!$B2084)</f>
        <v>8</v>
      </c>
      <c r="I2084">
        <f t="shared" si="259"/>
        <v>0</v>
      </c>
      <c r="J2084">
        <f t="shared" si="260"/>
        <v>0</v>
      </c>
      <c r="K2084">
        <f>J2084*Weighting!$W$20</f>
        <v>0</v>
      </c>
      <c r="M2084" s="14"/>
    </row>
    <row r="2085" spans="1:25" x14ac:dyDescent="0.25">
      <c r="A2085" s="32" t="str">
        <f>IF(Weighting!$P$21&gt;0,B2085,"")</f>
        <v/>
      </c>
      <c r="B2085">
        <f>Weighting!$C$21</f>
        <v>2.2860000000000005</v>
      </c>
      <c r="C2085">
        <f>Weighting!$F$21</f>
        <v>0</v>
      </c>
      <c r="D2085" t="b">
        <f>IF(C2085=1,'Data Transformation'!$G$3+0.5*'Data Transformation'!$W$25,IF(C2086=1,D2086-'Data Transformation'!$W$25,FALSE))</f>
        <v>0</v>
      </c>
      <c r="E2085" t="str">
        <f t="array" ref="E2085">IF(ISLOGICAL(D2085),"",FREQUENCY(IF('Data Transformation'!$B$425:$B$8425='Bin Analysis'!$B2067,'Data Transformation'!$G$425:$G$8425),D2085))</f>
        <v/>
      </c>
      <c r="F2085" t="str">
        <f t="shared" si="258"/>
        <v/>
      </c>
      <c r="G2085">
        <f>Weighting!$H$21</f>
        <v>0</v>
      </c>
      <c r="H2085">
        <f t="array" ref="H2085">FREQUENCY(IF('Data Transformation'!$B$4:$B$8425=B2067,'Data Transformation'!$G$4:$G$8425),'Bin Analysis'!$B2085)</f>
        <v>8</v>
      </c>
      <c r="I2085">
        <f t="shared" si="259"/>
        <v>0</v>
      </c>
      <c r="J2085">
        <f t="shared" si="260"/>
        <v>0</v>
      </c>
      <c r="K2085">
        <f>J2085*Weighting!$W$21</f>
        <v>0</v>
      </c>
      <c r="M2085" s="14"/>
    </row>
    <row r="2086" spans="1:25" x14ac:dyDescent="0.25">
      <c r="A2086" s="32" t="str">
        <f>IF(Weighting!$P$22&gt;0,B2086,"")</f>
        <v/>
      </c>
      <c r="B2086">
        <f>Weighting!$C$22</f>
        <v>2.4170000000000007</v>
      </c>
      <c r="C2086">
        <f>Weighting!$F$22</f>
        <v>0</v>
      </c>
      <c r="D2086" t="b">
        <f>IF(C2086=1,'Data Transformation'!$G$3+0.5*'Data Transformation'!$W$25,IF(C2087=1,D2087-'Data Transformation'!$W$25,FALSE))</f>
        <v>0</v>
      </c>
      <c r="E2086" t="str">
        <f t="array" ref="E2086">IF(ISLOGICAL(D2086),"",FREQUENCY(IF('Data Transformation'!$B$425:$B$8425='Bin Analysis'!$B2067,'Data Transformation'!$G$425:$G$8425),D2086))</f>
        <v/>
      </c>
      <c r="F2086" t="str">
        <f t="shared" si="258"/>
        <v/>
      </c>
      <c r="G2086">
        <f>Weighting!$H$22</f>
        <v>0</v>
      </c>
      <c r="H2086">
        <f t="array" ref="H2086">FREQUENCY(IF('Data Transformation'!$B$4:$B$8425=B2067,'Data Transformation'!$G$4:$G$8425),'Bin Analysis'!$B2086)</f>
        <v>8</v>
      </c>
      <c r="I2086">
        <f t="shared" si="259"/>
        <v>0</v>
      </c>
      <c r="J2086">
        <f t="shared" si="260"/>
        <v>0</v>
      </c>
      <c r="K2086">
        <f>J2086*Weighting!$W$22</f>
        <v>0</v>
      </c>
      <c r="M2086" s="14"/>
    </row>
    <row r="2087" spans="1:25" x14ac:dyDescent="0.25">
      <c r="A2087" s="32" t="str">
        <f>IF(Weighting!$P$23&gt;0,B2087,"")</f>
        <v/>
      </c>
      <c r="B2087">
        <f>Weighting!$C$23</f>
        <v>2.5480000000000009</v>
      </c>
      <c r="C2087">
        <f>Weighting!$F$23</f>
        <v>0</v>
      </c>
      <c r="D2087" t="b">
        <f>IF(C2087=1,'Data Transformation'!$G$3+0.5*'Data Transformation'!$W$25,IF(C2088=1,D2088-'Data Transformation'!$W$25,FALSE))</f>
        <v>0</v>
      </c>
      <c r="E2087" t="str">
        <f t="array" ref="E2087">IF(ISLOGICAL(D2087),"",FREQUENCY(IF('Data Transformation'!$B$425:$B$8425='Bin Analysis'!$B2067,'Data Transformation'!$G$425:$G$8425),D2087))</f>
        <v/>
      </c>
      <c r="F2087" t="str">
        <f t="shared" si="258"/>
        <v/>
      </c>
      <c r="G2087">
        <f>Weighting!$H$23</f>
        <v>0</v>
      </c>
      <c r="H2087">
        <f t="array" ref="H2087">FREQUENCY(IF('Data Transformation'!$B$4:$B$8425=B2067,'Data Transformation'!$G$4:$G$8425),'Bin Analysis'!$B2087)</f>
        <v>8</v>
      </c>
      <c r="I2087">
        <f t="shared" si="259"/>
        <v>0</v>
      </c>
      <c r="J2087">
        <f t="shared" si="260"/>
        <v>0</v>
      </c>
      <c r="K2087">
        <f>J2087*Weighting!$W$23</f>
        <v>0</v>
      </c>
      <c r="M2087" s="14"/>
    </row>
    <row r="2088" spans="1:25" x14ac:dyDescent="0.25">
      <c r="A2088" s="32" t="str">
        <f>IF(Weighting!$P$24&gt;0,B2088,"")</f>
        <v/>
      </c>
      <c r="B2088">
        <f>Weighting!$C$24</f>
        <v>2.6790000000000012</v>
      </c>
      <c r="C2088">
        <f>Weighting!$F$24</f>
        <v>0</v>
      </c>
      <c r="D2088" t="b">
        <f>IF(C2088=1,'Data Transformation'!$G$3+0.5*'Data Transformation'!$W$25,IF(C2089=1,D2089-'Data Transformation'!$W$25,FALSE))</f>
        <v>0</v>
      </c>
      <c r="E2088" t="str">
        <f t="array" ref="E2088">IF(ISLOGICAL(D2088),"",FREQUENCY(IF('Data Transformation'!$B$425:$B$8425='Bin Analysis'!$B2067,'Data Transformation'!$G$425:$G$8425),D2088))</f>
        <v/>
      </c>
      <c r="F2088" t="str">
        <f t="shared" si="258"/>
        <v/>
      </c>
      <c r="G2088">
        <f>Weighting!$H$24</f>
        <v>0</v>
      </c>
      <c r="H2088">
        <f t="array" ref="H2088">FREQUENCY(IF('Data Transformation'!$B$4:$B$8425=B2067,'Data Transformation'!$G$4:$G$8425),'Bin Analysis'!$B2088)</f>
        <v>8</v>
      </c>
      <c r="I2088">
        <f t="shared" si="259"/>
        <v>0</v>
      </c>
      <c r="J2088">
        <f t="shared" si="260"/>
        <v>0</v>
      </c>
      <c r="K2088">
        <f>J2088*Weighting!$W$24</f>
        <v>0</v>
      </c>
      <c r="M2088" s="14"/>
    </row>
    <row r="2089" spans="1:25" x14ac:dyDescent="0.25">
      <c r="A2089" s="32" t="str">
        <f>IF(Weighting!$P$25&gt;0,B2089,"")</f>
        <v/>
      </c>
      <c r="B2089">
        <f>Weighting!$C$25</f>
        <v>2.8100000000000014</v>
      </c>
      <c r="C2089">
        <f>Weighting!$F$25</f>
        <v>0</v>
      </c>
      <c r="D2089" t="b">
        <f>IF(C2089=1,'Data Transformation'!$G$3+0.5*'Data Transformation'!$W$25,IF(C2090=1,D2090-'Data Transformation'!$W$25,FALSE))</f>
        <v>0</v>
      </c>
      <c r="E2089" t="str">
        <f t="array" ref="E2089">IF(ISLOGICAL(D2089),"",FREQUENCY(IF('Data Transformation'!$B$425:$B$8425='Bin Analysis'!$B2067,'Data Transformation'!$G$425:$G$8425),D2089))</f>
        <v/>
      </c>
      <c r="F2089" t="str">
        <f t="shared" si="258"/>
        <v/>
      </c>
      <c r="G2089">
        <f>Weighting!$H$25</f>
        <v>0</v>
      </c>
      <c r="H2089">
        <f t="array" ref="H2089">FREQUENCY(IF('Data Transformation'!$B$4:$B$8425=B2067,'Data Transformation'!$G$4:$G$8425),'Bin Analysis'!$B2089)</f>
        <v>8</v>
      </c>
      <c r="I2089">
        <f t="shared" si="259"/>
        <v>0</v>
      </c>
      <c r="J2089">
        <f t="shared" si="260"/>
        <v>0</v>
      </c>
      <c r="K2089">
        <f>J2089*Weighting!$W$25</f>
        <v>0</v>
      </c>
      <c r="M2089" s="14"/>
    </row>
    <row r="2090" spans="1:25" x14ac:dyDescent="0.25">
      <c r="O2090"/>
      <c r="P2090"/>
      <c r="Q2090"/>
      <c r="R2090"/>
    </row>
    <row r="2091" spans="1:25" ht="23.25" x14ac:dyDescent="0.35">
      <c r="A2091" s="21" t="s">
        <v>0</v>
      </c>
      <c r="B2091" s="21">
        <f>IFERROR(VLOOKUP(C2091,'Data Transformation'!$L$6:$M$426,2,FALSE),"")</f>
        <v>87</v>
      </c>
      <c r="C2091" s="21">
        <f>C2067+1</f>
        <v>87</v>
      </c>
      <c r="D2091" s="21"/>
      <c r="E2091" s="21"/>
      <c r="F2091" s="21"/>
      <c r="G2091" s="21"/>
      <c r="H2091" s="22"/>
      <c r="I2091" s="22"/>
      <c r="J2091" s="22"/>
      <c r="K2091" s="21"/>
      <c r="L2091" s="21">
        <f>B2091</f>
        <v>87</v>
      </c>
      <c r="M2091" s="23">
        <f>INDEX('Data Transformation'!$O$4:$O$424,MATCH($B2091,'Data Transformation'!$M$4:$M$424,0),MATCH($M$2,'Data Transformation'!$O$3,0))</f>
        <v>14</v>
      </c>
      <c r="N2091" s="27">
        <f>IF('Input and Summary Results'!$J$16="minimum",'Bin Analysis'!X2092/(M2091-1),'Bin Analysis'!Y2091/('Bin Analysis'!M2091-1))</f>
        <v>7.6923076923076927E-2</v>
      </c>
      <c r="O2091" s="27">
        <f>IF(M2091=FALSE,NA(),(VLOOKUP(1,C2094:K2113,4,FALSE))/(M2091-1))</f>
        <v>0</v>
      </c>
      <c r="P2091" s="27">
        <f>IF(M2091=FALSE,NA(),SUM(J2094:J2113)/Weighting!$S$5)</f>
        <v>0.6</v>
      </c>
      <c r="Q2091" s="27">
        <f>IF(M2091=FALSE,NA(),SUM(K2094:K2113)/Weighting!$S$6)</f>
        <v>0.52173913043478259</v>
      </c>
      <c r="R2091" s="27">
        <f>IF(M2091=FALSE,NA(),(VLOOKUP(1,G2094:K2113,3,FALSE))/(M2091-1))</f>
        <v>0.61538461538461542</v>
      </c>
      <c r="S2091" s="22" t="str">
        <f>IF(M2091=FALSE,NA(),IF(SUM(J2094:J2113)=2,"yes","no"))</f>
        <v>no</v>
      </c>
      <c r="X2091" s="2" cm="2">
        <f t="array" ref="X2091:X2092">FREQUENCY(IF('Data Transformation'!$B$425:$B$6424='Bin Analysis'!L2091,'Data Transformation'!$G$425:$G$6424),'Data Transformation'!$U$11)</f>
        <v>12</v>
      </c>
      <c r="Y2091" s="2" cm="2">
        <f t="array" ref="Y2091:Y2092">FREQUENCY(IF('Data Transformation'!$B$425:$B$6424='Bin Analysis'!L2091,'Data Transformation'!$G$425:$G$6424),'Data Transformation'!$U$12)</f>
        <v>12</v>
      </c>
    </row>
    <row r="2092" spans="1:25" x14ac:dyDescent="0.25">
      <c r="A2092" s="14" t="s">
        <v>67</v>
      </c>
      <c r="B2092" t="s">
        <v>47</v>
      </c>
      <c r="C2092" t="s">
        <v>5</v>
      </c>
      <c r="D2092" t="s">
        <v>100</v>
      </c>
      <c r="E2092" t="s">
        <v>101</v>
      </c>
      <c r="F2092" t="s">
        <v>102</v>
      </c>
      <c r="G2092" t="s">
        <v>70</v>
      </c>
      <c r="H2092" t="s">
        <v>31</v>
      </c>
      <c r="I2092" t="s">
        <v>32</v>
      </c>
      <c r="J2092" t="s">
        <v>46</v>
      </c>
      <c r="K2092" s="14" t="s">
        <v>45</v>
      </c>
      <c r="M2092" s="14"/>
      <c r="X2092" s="2">
        <v>1</v>
      </c>
      <c r="Y2092" s="2">
        <v>1</v>
      </c>
    </row>
    <row r="2093" spans="1:25" x14ac:dyDescent="0.25">
      <c r="A2093" s="32"/>
      <c r="D2093" t="b">
        <f>IF(C2093=1,'Data Transformation'!$G$3+0.5*'Data Transformation'!$W$25,IF(C2094=1,D2094-'Data Transformation'!$W$25,FALSE))</f>
        <v>0</v>
      </c>
      <c r="E2093" t="str">
        <f t="array" ref="E2093">IF(ISLOGICAL(D2093),"",FREQUENCY(IF('Data Transformation'!$B$425:$B$8425='Bin Analysis'!$B2091,'Data Transformation'!$G$425:$G$8425),D2093))</f>
        <v/>
      </c>
      <c r="F2093" t="str">
        <f>IF(ISLOGICAL(D2093),"",E2093-E2092)</f>
        <v/>
      </c>
      <c r="M2093" s="14"/>
    </row>
    <row r="2094" spans="1:25" x14ac:dyDescent="0.25">
      <c r="A2094" s="32">
        <f>IF(Weighting!$P$6&gt;0,B2094,"")</f>
        <v>0.32100000000000001</v>
      </c>
      <c r="B2094">
        <f>Weighting!$C$6</f>
        <v>0.32100000000000001</v>
      </c>
      <c r="C2094">
        <f>Weighting!$F$6</f>
        <v>0</v>
      </c>
      <c r="D2094" t="b">
        <f>IF(C2094=1,'Data Transformation'!$G$3+0.5*'Data Transformation'!$W$25,IF(C2095=1,D2095-'Data Transformation'!$W$25,FALSE))</f>
        <v>0</v>
      </c>
      <c r="E2094" t="str">
        <f t="array" ref="E2094">IF(ISLOGICAL(D2094),"",FREQUENCY(IF('Data Transformation'!$B$425:$B$8425='Bin Analysis'!$B2091,'Data Transformation'!$G$425:$G$8425),D2094))</f>
        <v/>
      </c>
      <c r="F2094" t="str">
        <f>IF(ISLOGICAL(D2094),"",E2094-E2093)</f>
        <v/>
      </c>
      <c r="G2094">
        <f>Weighting!$H$6</f>
        <v>1</v>
      </c>
      <c r="H2094">
        <f t="array" ref="H2094">FREQUENCY(IF('Data Transformation'!$B$4:$B$8425=B2091,'Data Transformation'!$G$4:$G$8425),'Bin Analysis'!$B2094)</f>
        <v>8</v>
      </c>
      <c r="I2094">
        <f>H2094-H2093</f>
        <v>8</v>
      </c>
      <c r="J2094">
        <f>IF(I2094=0,0,1)</f>
        <v>1</v>
      </c>
      <c r="K2094">
        <f>J2094*Weighting!$W$6</f>
        <v>1</v>
      </c>
      <c r="M2094" s="14"/>
    </row>
    <row r="2095" spans="1:25" x14ac:dyDescent="0.25">
      <c r="A2095" s="32">
        <f>IF(Weighting!$P$7&gt;0,B2095,"")</f>
        <v>0.45200000000000001</v>
      </c>
      <c r="B2095">
        <f>Weighting!$C$7</f>
        <v>0.45200000000000001</v>
      </c>
      <c r="C2095">
        <f>Weighting!$F$7</f>
        <v>0</v>
      </c>
      <c r="D2095" t="b">
        <f>IF(C2095=1,'Data Transformation'!$G$3+0.5*'Data Transformation'!$W$25,IF(C2096=1,D2096-'Data Transformation'!$W$25,FALSE))</f>
        <v>0</v>
      </c>
      <c r="E2095" t="str">
        <f t="array" ref="E2095">IF(ISLOGICAL(D2095),"",FREQUENCY(IF('Data Transformation'!$B$425:$B$8425='Bin Analysis'!$B2091,'Data Transformation'!$G$425:$G$8425),D2095))</f>
        <v/>
      </c>
      <c r="F2095" t="str">
        <f t="shared" ref="F2095:F2113" si="261">IF(ISLOGICAL(D2095),"",E2095-E2094)</f>
        <v/>
      </c>
      <c r="G2095">
        <f>Weighting!$H$7</f>
        <v>0</v>
      </c>
      <c r="H2095">
        <f t="array" ref="H2095">FREQUENCY(IF('Data Transformation'!$B$4:$B$8425=B2091,'Data Transformation'!$G$4:$G$8425),'Bin Analysis'!$B2095)</f>
        <v>10</v>
      </c>
      <c r="I2095">
        <f t="shared" ref="I2095:I2113" si="262">H2095-H2094</f>
        <v>2</v>
      </c>
      <c r="J2095">
        <f>IF(I2095=0,0,1)</f>
        <v>1</v>
      </c>
      <c r="K2095">
        <f>J2095*Weighting!$W$7</f>
        <v>2</v>
      </c>
      <c r="M2095" s="14"/>
    </row>
    <row r="2096" spans="1:25" x14ac:dyDescent="0.25">
      <c r="A2096" s="32">
        <f>IF(Weighting!$P$8&gt;0,B2096,"")</f>
        <v>0.58299999999999996</v>
      </c>
      <c r="B2096">
        <f>Weighting!$C$8</f>
        <v>0.58299999999999996</v>
      </c>
      <c r="C2096">
        <f>Weighting!$F$8</f>
        <v>0</v>
      </c>
      <c r="D2096" t="b">
        <f>IF(C2096=1,'Data Transformation'!$G$3+0.5*'Data Transformation'!$W$25,IF(C2097=1,D2097-'Data Transformation'!$W$25,FALSE))</f>
        <v>0</v>
      </c>
      <c r="E2096" t="str">
        <f t="array" ref="E2096">IF(ISLOGICAL(D2096),"",FREQUENCY(IF('Data Transformation'!$B$425:$B$8425='Bin Analysis'!$B2091,'Data Transformation'!$G$425:$G$8425),D2096))</f>
        <v/>
      </c>
      <c r="F2096" t="str">
        <f t="shared" si="261"/>
        <v/>
      </c>
      <c r="G2096">
        <f>Weighting!$H$8</f>
        <v>0</v>
      </c>
      <c r="H2096">
        <f t="array" ref="H2096">FREQUENCY(IF('Data Transformation'!$B$4:$B$8425=B2091,'Data Transformation'!$G$4:$G$8425),'Bin Analysis'!$B2096)</f>
        <v>11</v>
      </c>
      <c r="I2096">
        <f t="shared" si="262"/>
        <v>1</v>
      </c>
      <c r="J2096">
        <f t="shared" ref="J2096:J2113" si="263">IF(I2096=0,0,1)</f>
        <v>1</v>
      </c>
      <c r="K2096">
        <f>J2096*Weighting!$W$8</f>
        <v>3</v>
      </c>
      <c r="M2096" s="14"/>
    </row>
    <row r="2097" spans="1:13" x14ac:dyDescent="0.25">
      <c r="A2097" s="32">
        <f>IF(Weighting!$P$9&gt;0,B2097,"")</f>
        <v>0.71399999999999997</v>
      </c>
      <c r="B2097" s="50">
        <f>Weighting!$C$9</f>
        <v>0.71399999999999997</v>
      </c>
      <c r="C2097">
        <f>Weighting!$F$9</f>
        <v>0</v>
      </c>
      <c r="D2097" t="b">
        <f>IF(C2097=1,'Data Transformation'!$G$3+0.5*'Data Transformation'!$W$25,IF(C2098=1,D2098-'Data Transformation'!$W$25,FALSE))</f>
        <v>0</v>
      </c>
      <c r="E2097" t="str">
        <f t="array" ref="E2097">IF(ISLOGICAL(D2097),"",FREQUENCY(IF('Data Transformation'!$B$425:$B$8425='Bin Analysis'!$B2091,'Data Transformation'!$G$425:$G$8425),D2097))</f>
        <v/>
      </c>
      <c r="F2097" t="str">
        <f t="shared" si="261"/>
        <v/>
      </c>
      <c r="G2097">
        <f>Weighting!$H$9</f>
        <v>0</v>
      </c>
      <c r="H2097">
        <f t="array" ref="H2097">FREQUENCY(IF('Data Transformation'!$B$4:$B$8425=B2091,'Data Transformation'!$G$4:$G$8425),'Bin Analysis'!$B2097)</f>
        <v>11</v>
      </c>
      <c r="I2097">
        <f t="shared" si="262"/>
        <v>0</v>
      </c>
      <c r="J2097">
        <f t="shared" si="263"/>
        <v>0</v>
      </c>
      <c r="K2097">
        <f>J2097*Weighting!$W$9</f>
        <v>0</v>
      </c>
      <c r="M2097" s="14"/>
    </row>
    <row r="2098" spans="1:13" x14ac:dyDescent="0.25">
      <c r="A2098" s="32">
        <f>IF(Weighting!$P$10&gt;0,B2098,"")</f>
        <v>0.84499999999999997</v>
      </c>
      <c r="B2098">
        <f>Weighting!$C$10</f>
        <v>0.84499999999999997</v>
      </c>
      <c r="C2098">
        <f>Weighting!$F$10</f>
        <v>0</v>
      </c>
      <c r="D2098" t="b">
        <f>IF(C2098=1,'Data Transformation'!$G$3+0.5*'Data Transformation'!$W$25,IF(C2099=1,D2099-'Data Transformation'!$W$25,FALSE))</f>
        <v>0</v>
      </c>
      <c r="E2098" t="str">
        <f t="array" ref="E2098">IF(ISLOGICAL(D2098),"",FREQUENCY(IF('Data Transformation'!$B$425:$B$8425='Bin Analysis'!$B2091,'Data Transformation'!$G$425:$G$8425),D2098))</f>
        <v/>
      </c>
      <c r="F2098" t="str">
        <f t="shared" si="261"/>
        <v/>
      </c>
      <c r="G2098">
        <f>Weighting!$H$10</f>
        <v>0</v>
      </c>
      <c r="H2098">
        <f t="array" ref="H2098">FREQUENCY(IF('Data Transformation'!$B$4:$B$8425=B2091,'Data Transformation'!$G$4:$G$8425),'Bin Analysis'!$B2098)</f>
        <v>12</v>
      </c>
      <c r="I2098">
        <f t="shared" si="262"/>
        <v>1</v>
      </c>
      <c r="J2098">
        <f t="shared" si="263"/>
        <v>1</v>
      </c>
      <c r="K2098">
        <f>J2098*Weighting!$W$10</f>
        <v>3</v>
      </c>
      <c r="M2098" s="14"/>
    </row>
    <row r="2099" spans="1:13" x14ac:dyDescent="0.25">
      <c r="A2099" s="32">
        <f>IF(Weighting!$P$11&gt;0,B2099,"")</f>
        <v>0.97599999999999998</v>
      </c>
      <c r="B2099">
        <f>Weighting!$C$11</f>
        <v>0.97599999999999998</v>
      </c>
      <c r="C2099">
        <f>Weighting!$F$11</f>
        <v>0</v>
      </c>
      <c r="D2099">
        <f>IF(C2099=1,'Data Transformation'!$G$3+0.5*'Data Transformation'!$W$25,IF(C2100=1,D2100-'Data Transformation'!$W$25,FALSE))</f>
        <v>0.86899999999999999</v>
      </c>
      <c r="E2099">
        <f t="array" ref="E2099">IF(ISLOGICAL(D2099),"",FREQUENCY(IF('Data Transformation'!$B$425:$B$8425='Bin Analysis'!$B2091,'Data Transformation'!$G$425:$G$8425),D2099))</f>
        <v>12</v>
      </c>
      <c r="F2099" t="e">
        <f t="shared" si="261"/>
        <v>#VALUE!</v>
      </c>
      <c r="G2099">
        <f>Weighting!$H$11</f>
        <v>0</v>
      </c>
      <c r="H2099">
        <f t="array" ref="H2099">FREQUENCY(IF('Data Transformation'!$B$4:$B$8425=B2091,'Data Transformation'!$G$4:$G$8425),'Bin Analysis'!$B2099)</f>
        <v>12</v>
      </c>
      <c r="I2099">
        <f t="shared" si="262"/>
        <v>0</v>
      </c>
      <c r="J2099">
        <f t="shared" si="263"/>
        <v>0</v>
      </c>
      <c r="K2099">
        <f>J2099*Weighting!$W$11</f>
        <v>0</v>
      </c>
      <c r="M2099" s="14"/>
    </row>
    <row r="2100" spans="1:13" x14ac:dyDescent="0.25">
      <c r="A2100" s="32">
        <f>IF(Weighting!$P$12&gt;0,B2100,"")</f>
        <v>1.107</v>
      </c>
      <c r="B2100">
        <f>Weighting!$C$12</f>
        <v>1.107</v>
      </c>
      <c r="C2100">
        <f>Weighting!$F$12</f>
        <v>1</v>
      </c>
      <c r="D2100">
        <f>IF(C2100=1,'Data Transformation'!$G$3+0.5*'Data Transformation'!$W$25,IF(C2101=1,D2101-'Data Transformation'!$W$25,FALSE))</f>
        <v>1.131</v>
      </c>
      <c r="E2100">
        <f t="array" ref="E2100">IF(ISLOGICAL(D2100),"",FREQUENCY(IF('Data Transformation'!$B$425:$B$8425='Bin Analysis'!$B2091,'Data Transformation'!$G$425:$G$8425),D2100))</f>
        <v>12</v>
      </c>
      <c r="F2100">
        <f t="shared" si="261"/>
        <v>0</v>
      </c>
      <c r="G2100">
        <f>Weighting!$H$12</f>
        <v>0</v>
      </c>
      <c r="H2100">
        <f t="array" ref="H2100">FREQUENCY(IF('Data Transformation'!$B$4:$B$8425=B2091,'Data Transformation'!$G$4:$G$8425),'Bin Analysis'!$B2100)</f>
        <v>13</v>
      </c>
      <c r="I2100">
        <f t="shared" si="262"/>
        <v>1</v>
      </c>
      <c r="J2100">
        <f t="shared" si="263"/>
        <v>1</v>
      </c>
      <c r="K2100">
        <f>J2100*Weighting!$W$12</f>
        <v>1</v>
      </c>
      <c r="M2100" s="14"/>
    </row>
    <row r="2101" spans="1:13" x14ac:dyDescent="0.25">
      <c r="A2101" s="32">
        <f>IF(Weighting!$P$13&gt;0,B2101,"")</f>
        <v>1.238</v>
      </c>
      <c r="B2101">
        <f>Weighting!$C$13</f>
        <v>1.238</v>
      </c>
      <c r="C2101">
        <f>Weighting!$F$13</f>
        <v>0</v>
      </c>
      <c r="D2101" t="b">
        <f>IF(C2101=1,'Data Transformation'!$G$3+0.5*'Data Transformation'!$W$25,IF(C2102=1,D2102-'Data Transformation'!$W$25,FALSE))</f>
        <v>0</v>
      </c>
      <c r="E2101" t="str">
        <f t="array" ref="E2101">IF(ISLOGICAL(D2101),"",FREQUENCY(IF('Data Transformation'!$B$425:$B$8425='Bin Analysis'!$B2091,'Data Transformation'!$G$425:$G$8425),D2101))</f>
        <v/>
      </c>
      <c r="F2101" t="str">
        <f t="shared" si="261"/>
        <v/>
      </c>
      <c r="G2101">
        <f>Weighting!$H$13</f>
        <v>0</v>
      </c>
      <c r="H2101">
        <f t="array" ref="H2101">FREQUENCY(IF('Data Transformation'!$B$4:$B$8425=B2091,'Data Transformation'!$G$4:$G$8425),'Bin Analysis'!$B2101)</f>
        <v>14</v>
      </c>
      <c r="I2101">
        <f t="shared" si="262"/>
        <v>1</v>
      </c>
      <c r="J2101">
        <f t="shared" si="263"/>
        <v>1</v>
      </c>
      <c r="K2101">
        <f>J2101*Weighting!$W$13</f>
        <v>2</v>
      </c>
      <c r="M2101" s="14"/>
    </row>
    <row r="2102" spans="1:13" x14ac:dyDescent="0.25">
      <c r="A2102" s="32">
        <f>IF(Weighting!$P$14&gt;0,B2102,"")</f>
        <v>1.369</v>
      </c>
      <c r="B2102">
        <f>Weighting!$C$14</f>
        <v>1.369</v>
      </c>
      <c r="C2102">
        <f>Weighting!$F$14</f>
        <v>0</v>
      </c>
      <c r="D2102" t="b">
        <f>IF(C2102=1,'Data Transformation'!$G$3+0.5*'Data Transformation'!$W$25,IF(C2103=1,D2103-'Data Transformation'!$W$25,FALSE))</f>
        <v>0</v>
      </c>
      <c r="E2102" t="str">
        <f t="array" ref="E2102">IF(ISLOGICAL(D2102),"",FREQUENCY(IF('Data Transformation'!$B$425:$B$8425='Bin Analysis'!$B2091,'Data Transformation'!$G$425:$G$8425),D2102))</f>
        <v/>
      </c>
      <c r="F2102" t="str">
        <f t="shared" si="261"/>
        <v/>
      </c>
      <c r="G2102">
        <f>Weighting!$H$14</f>
        <v>0</v>
      </c>
      <c r="H2102">
        <f t="array" ref="H2102">FREQUENCY(IF('Data Transformation'!$B$4:$B$8425=B2091,'Data Transformation'!$G$4:$G$8425),'Bin Analysis'!$B2102)</f>
        <v>14</v>
      </c>
      <c r="I2102">
        <f t="shared" si="262"/>
        <v>0</v>
      </c>
      <c r="J2102">
        <f t="shared" si="263"/>
        <v>0</v>
      </c>
      <c r="K2102">
        <f>J2102*Weighting!$W$14</f>
        <v>0</v>
      </c>
      <c r="M2102" s="14"/>
    </row>
    <row r="2103" spans="1:13" x14ac:dyDescent="0.25">
      <c r="A2103" s="32">
        <f>IF(Weighting!$P$15&gt;0,B2103,"")</f>
        <v>1.5000009999999999</v>
      </c>
      <c r="B2103">
        <f>Weighting!$C$15</f>
        <v>1.5000009999999999</v>
      </c>
      <c r="C2103">
        <f>Weighting!$F$15</f>
        <v>0</v>
      </c>
      <c r="D2103" t="b">
        <f>IF(C2103=1,'Data Transformation'!$G$3+0.5*'Data Transformation'!$W$25,IF(C2104=1,D2104-'Data Transformation'!$W$25,FALSE))</f>
        <v>0</v>
      </c>
      <c r="E2103" t="str">
        <f t="array" ref="E2103">IF(ISLOGICAL(D2103),"",FREQUENCY(IF('Data Transformation'!$B$425:$B$8425='Bin Analysis'!$B2091,'Data Transformation'!$G$425:$G$8425),D2103))</f>
        <v/>
      </c>
      <c r="F2103" t="str">
        <f t="shared" si="261"/>
        <v/>
      </c>
      <c r="G2103">
        <f>Weighting!$H$15</f>
        <v>0</v>
      </c>
      <c r="H2103">
        <f t="array" ref="H2103">FREQUENCY(IF('Data Transformation'!$B$4:$B$8425=B2091,'Data Transformation'!$G$4:$G$8425),'Bin Analysis'!$B2103)</f>
        <v>14</v>
      </c>
      <c r="I2103">
        <f t="shared" si="262"/>
        <v>0</v>
      </c>
      <c r="J2103">
        <f t="shared" si="263"/>
        <v>0</v>
      </c>
      <c r="K2103">
        <f>J2103*Weighting!$W$15</f>
        <v>0</v>
      </c>
      <c r="M2103" s="14"/>
    </row>
    <row r="2104" spans="1:13" x14ac:dyDescent="0.25">
      <c r="A2104" s="32" t="str">
        <f>IF(Weighting!$P$16&gt;0,B2104,"")</f>
        <v/>
      </c>
      <c r="B2104">
        <f>Weighting!$C$16</f>
        <v>1.631</v>
      </c>
      <c r="C2104">
        <f>Weighting!$F$16</f>
        <v>0</v>
      </c>
      <c r="D2104" t="b">
        <f>IF(C2104=1,'Data Transformation'!$G$3+0.5*'Data Transformation'!$W$25,IF(C2105=1,D2105-'Data Transformation'!$W$25,FALSE))</f>
        <v>0</v>
      </c>
      <c r="E2104" t="str">
        <f t="array" ref="E2104">IF(ISLOGICAL(D2104),"",FREQUENCY(IF('Data Transformation'!$B$425:$B$8425='Bin Analysis'!$B2091,'Data Transformation'!$G$425:$G$8425),D2104))</f>
        <v/>
      </c>
      <c r="F2104" t="str">
        <f t="shared" si="261"/>
        <v/>
      </c>
      <c r="G2104">
        <f>Weighting!$H$16</f>
        <v>0</v>
      </c>
      <c r="H2104">
        <f t="array" ref="H2104">FREQUENCY(IF('Data Transformation'!$B$4:$B$8425=B2091,'Data Transformation'!$G$4:$G$8425),'Bin Analysis'!$B2104)</f>
        <v>14</v>
      </c>
      <c r="I2104">
        <f t="shared" si="262"/>
        <v>0</v>
      </c>
      <c r="J2104">
        <f t="shared" si="263"/>
        <v>0</v>
      </c>
      <c r="K2104">
        <f>J2104*Weighting!$W$16</f>
        <v>0</v>
      </c>
      <c r="M2104" s="14"/>
    </row>
    <row r="2105" spans="1:13" x14ac:dyDescent="0.25">
      <c r="A2105" s="32" t="str">
        <f>IF(Weighting!$P$17&gt;0,B2105,"")</f>
        <v/>
      </c>
      <c r="B2105">
        <f>Weighting!$C$17</f>
        <v>1.762</v>
      </c>
      <c r="C2105">
        <f>Weighting!$F$17</f>
        <v>0</v>
      </c>
      <c r="D2105" t="b">
        <f>IF(C2105=1,'Data Transformation'!$G$3+0.5*'Data Transformation'!$W$25,IF(C2106=1,D2106-'Data Transformation'!$W$25,FALSE))</f>
        <v>0</v>
      </c>
      <c r="E2105" t="str">
        <f t="array" ref="E2105">IF(ISLOGICAL(D2105),"",FREQUENCY(IF('Data Transformation'!$B$425:$B$8425='Bin Analysis'!$B2091,'Data Transformation'!$G$425:$G$8425),D2105))</f>
        <v/>
      </c>
      <c r="F2105" t="str">
        <f t="shared" si="261"/>
        <v/>
      </c>
      <c r="G2105">
        <f>Weighting!$H$17</f>
        <v>0</v>
      </c>
      <c r="H2105">
        <f t="array" ref="H2105">FREQUENCY(IF('Data Transformation'!$B$4:$B$8425=B2091,'Data Transformation'!$G$4:$G$8425),'Bin Analysis'!$B2105)</f>
        <v>14</v>
      </c>
      <c r="I2105">
        <f t="shared" si="262"/>
        <v>0</v>
      </c>
      <c r="J2105">
        <f t="shared" si="263"/>
        <v>0</v>
      </c>
      <c r="K2105">
        <f>J2105*Weighting!$W$17</f>
        <v>0</v>
      </c>
      <c r="M2105" s="14"/>
    </row>
    <row r="2106" spans="1:13" x14ac:dyDescent="0.25">
      <c r="A2106" s="32" t="str">
        <f>IF(Weighting!$P$18&gt;0,B2106,"")</f>
        <v/>
      </c>
      <c r="B2106">
        <f>Weighting!$C$18</f>
        <v>1.893</v>
      </c>
      <c r="C2106">
        <f>Weighting!$F$18</f>
        <v>0</v>
      </c>
      <c r="D2106" t="b">
        <f>IF(C2106=1,'Data Transformation'!$G$3+0.5*'Data Transformation'!$W$25,IF(C2107=1,D2107-'Data Transformation'!$W$25,FALSE))</f>
        <v>0</v>
      </c>
      <c r="E2106" t="str">
        <f t="array" ref="E2106">IF(ISLOGICAL(D2106),"",FREQUENCY(IF('Data Transformation'!$B$425:$B$8425='Bin Analysis'!$B2091,'Data Transformation'!$G$425:$G$8425),D2106))</f>
        <v/>
      </c>
      <c r="F2106" t="str">
        <f t="shared" si="261"/>
        <v/>
      </c>
      <c r="G2106">
        <f>Weighting!$H$18</f>
        <v>0</v>
      </c>
      <c r="H2106">
        <f t="array" ref="H2106">FREQUENCY(IF('Data Transformation'!$B$4:$B$8425=B2091,'Data Transformation'!$G$4:$G$8425),'Bin Analysis'!$B2106)</f>
        <v>14</v>
      </c>
      <c r="I2106">
        <f t="shared" si="262"/>
        <v>0</v>
      </c>
      <c r="J2106">
        <f t="shared" si="263"/>
        <v>0</v>
      </c>
      <c r="K2106">
        <f>J2106*Weighting!$W$18</f>
        <v>0</v>
      </c>
      <c r="M2106" s="14"/>
    </row>
    <row r="2107" spans="1:13" x14ac:dyDescent="0.25">
      <c r="A2107" s="32" t="str">
        <f>IF(Weighting!$P$19&gt;0,B2107,"")</f>
        <v/>
      </c>
      <c r="B2107">
        <f>Weighting!$C$19</f>
        <v>2.024</v>
      </c>
      <c r="C2107">
        <f>Weighting!$F$19</f>
        <v>0</v>
      </c>
      <c r="D2107" t="b">
        <f>IF(C2107=1,'Data Transformation'!$G$3+0.5*'Data Transformation'!$W$25,IF(C2108=1,D2108-'Data Transformation'!$W$25,FALSE))</f>
        <v>0</v>
      </c>
      <c r="E2107" t="str">
        <f t="array" ref="E2107">IF(ISLOGICAL(D2107),"",FREQUENCY(IF('Data Transformation'!$B$425:$B$8425='Bin Analysis'!$B2091,'Data Transformation'!$G$425:$G$8425),D2107))</f>
        <v/>
      </c>
      <c r="F2107" t="str">
        <f t="shared" si="261"/>
        <v/>
      </c>
      <c r="G2107">
        <f>Weighting!$H$19</f>
        <v>0</v>
      </c>
      <c r="H2107">
        <f t="array" ref="H2107">FREQUENCY(IF('Data Transformation'!$B$4:$B$8425=B2091,'Data Transformation'!$G$4:$G$8425),'Bin Analysis'!$B2107)</f>
        <v>14</v>
      </c>
      <c r="I2107">
        <f t="shared" si="262"/>
        <v>0</v>
      </c>
      <c r="J2107">
        <f t="shared" si="263"/>
        <v>0</v>
      </c>
      <c r="K2107">
        <f>J2107*Weighting!$W$19</f>
        <v>0</v>
      </c>
      <c r="M2107" s="14"/>
    </row>
    <row r="2108" spans="1:13" x14ac:dyDescent="0.25">
      <c r="A2108" s="32" t="str">
        <f>IF(Weighting!$P$20&gt;0,B2108,"")</f>
        <v/>
      </c>
      <c r="B2108">
        <f>Weighting!$C$20</f>
        <v>2.1550000000000002</v>
      </c>
      <c r="C2108">
        <f>Weighting!$F$20</f>
        <v>0</v>
      </c>
      <c r="D2108" t="b">
        <f>IF(C2108=1,'Data Transformation'!$G$3+0.5*'Data Transformation'!$W$25,IF(C2109=1,D2109-'Data Transformation'!$W$25,FALSE))</f>
        <v>0</v>
      </c>
      <c r="E2108" t="str">
        <f t="array" ref="E2108">IF(ISLOGICAL(D2108),"",FREQUENCY(IF('Data Transformation'!$B$425:$B$8425='Bin Analysis'!$B2091,'Data Transformation'!$G$425:$G$8425),D2108))</f>
        <v/>
      </c>
      <c r="F2108" t="str">
        <f t="shared" si="261"/>
        <v/>
      </c>
      <c r="G2108">
        <f>Weighting!$H$20</f>
        <v>0</v>
      </c>
      <c r="H2108">
        <f t="array" ref="H2108">FREQUENCY(IF('Data Transformation'!$B$4:$B$8425=B2091,'Data Transformation'!$G$4:$G$8425),'Bin Analysis'!$B2108)</f>
        <v>14</v>
      </c>
      <c r="I2108">
        <f t="shared" si="262"/>
        <v>0</v>
      </c>
      <c r="J2108">
        <f t="shared" si="263"/>
        <v>0</v>
      </c>
      <c r="K2108">
        <f>J2108*Weighting!$W$20</f>
        <v>0</v>
      </c>
      <c r="M2108" s="14"/>
    </row>
    <row r="2109" spans="1:13" x14ac:dyDescent="0.25">
      <c r="A2109" s="32" t="str">
        <f>IF(Weighting!$P$21&gt;0,B2109,"")</f>
        <v/>
      </c>
      <c r="B2109">
        <f>Weighting!$C$21</f>
        <v>2.2860000000000005</v>
      </c>
      <c r="C2109">
        <f>Weighting!$F$21</f>
        <v>0</v>
      </c>
      <c r="D2109" t="b">
        <f>IF(C2109=1,'Data Transformation'!$G$3+0.5*'Data Transformation'!$W$25,IF(C2110=1,D2110-'Data Transformation'!$W$25,FALSE))</f>
        <v>0</v>
      </c>
      <c r="E2109" t="str">
        <f t="array" ref="E2109">IF(ISLOGICAL(D2109),"",FREQUENCY(IF('Data Transformation'!$B$425:$B$8425='Bin Analysis'!$B2091,'Data Transformation'!$G$425:$G$8425),D2109))</f>
        <v/>
      </c>
      <c r="F2109" t="str">
        <f t="shared" si="261"/>
        <v/>
      </c>
      <c r="G2109">
        <f>Weighting!$H$21</f>
        <v>0</v>
      </c>
      <c r="H2109">
        <f t="array" ref="H2109">FREQUENCY(IF('Data Transformation'!$B$4:$B$8425=B2091,'Data Transformation'!$G$4:$G$8425),'Bin Analysis'!$B2109)</f>
        <v>14</v>
      </c>
      <c r="I2109">
        <f t="shared" si="262"/>
        <v>0</v>
      </c>
      <c r="J2109">
        <f t="shared" si="263"/>
        <v>0</v>
      </c>
      <c r="K2109">
        <f>J2109*Weighting!$W$21</f>
        <v>0</v>
      </c>
      <c r="M2109" s="14"/>
    </row>
    <row r="2110" spans="1:13" x14ac:dyDescent="0.25">
      <c r="A2110" s="32" t="str">
        <f>IF(Weighting!$P$22&gt;0,B2110,"")</f>
        <v/>
      </c>
      <c r="B2110">
        <f>Weighting!$C$22</f>
        <v>2.4170000000000007</v>
      </c>
      <c r="C2110">
        <f>Weighting!$F$22</f>
        <v>0</v>
      </c>
      <c r="D2110" t="b">
        <f>IF(C2110=1,'Data Transformation'!$G$3+0.5*'Data Transformation'!$W$25,IF(C2111=1,D2111-'Data Transformation'!$W$25,FALSE))</f>
        <v>0</v>
      </c>
      <c r="E2110" t="str">
        <f t="array" ref="E2110">IF(ISLOGICAL(D2110),"",FREQUENCY(IF('Data Transformation'!$B$425:$B$8425='Bin Analysis'!$B2091,'Data Transformation'!$G$425:$G$8425),D2110))</f>
        <v/>
      </c>
      <c r="F2110" t="str">
        <f t="shared" si="261"/>
        <v/>
      </c>
      <c r="G2110">
        <f>Weighting!$H$22</f>
        <v>0</v>
      </c>
      <c r="H2110">
        <f t="array" ref="H2110">FREQUENCY(IF('Data Transformation'!$B$4:$B$8425=B2091,'Data Transformation'!$G$4:$G$8425),'Bin Analysis'!$B2110)</f>
        <v>14</v>
      </c>
      <c r="I2110">
        <f t="shared" si="262"/>
        <v>0</v>
      </c>
      <c r="J2110">
        <f t="shared" si="263"/>
        <v>0</v>
      </c>
      <c r="K2110">
        <f>J2110*Weighting!$W$22</f>
        <v>0</v>
      </c>
      <c r="M2110" s="14"/>
    </row>
    <row r="2111" spans="1:13" x14ac:dyDescent="0.25">
      <c r="A2111" s="32" t="str">
        <f>IF(Weighting!$P$23&gt;0,B2111,"")</f>
        <v/>
      </c>
      <c r="B2111">
        <f>Weighting!$C$23</f>
        <v>2.5480000000000009</v>
      </c>
      <c r="C2111">
        <f>Weighting!$F$23</f>
        <v>0</v>
      </c>
      <c r="D2111" t="b">
        <f>IF(C2111=1,'Data Transformation'!$G$3+0.5*'Data Transformation'!$W$25,IF(C2112=1,D2112-'Data Transformation'!$W$25,FALSE))</f>
        <v>0</v>
      </c>
      <c r="E2111" t="str">
        <f t="array" ref="E2111">IF(ISLOGICAL(D2111),"",FREQUENCY(IF('Data Transformation'!$B$425:$B$8425='Bin Analysis'!$B2091,'Data Transformation'!$G$425:$G$8425),D2111))</f>
        <v/>
      </c>
      <c r="F2111" t="str">
        <f t="shared" si="261"/>
        <v/>
      </c>
      <c r="G2111">
        <f>Weighting!$H$23</f>
        <v>0</v>
      </c>
      <c r="H2111">
        <f t="array" ref="H2111">FREQUENCY(IF('Data Transformation'!$B$4:$B$8425=B2091,'Data Transformation'!$G$4:$G$8425),'Bin Analysis'!$B2111)</f>
        <v>14</v>
      </c>
      <c r="I2111">
        <f t="shared" si="262"/>
        <v>0</v>
      </c>
      <c r="J2111">
        <f t="shared" si="263"/>
        <v>0</v>
      </c>
      <c r="K2111">
        <f>J2111*Weighting!$W$23</f>
        <v>0</v>
      </c>
      <c r="M2111" s="14"/>
    </row>
    <row r="2112" spans="1:13" x14ac:dyDescent="0.25">
      <c r="A2112" s="32" t="str">
        <f>IF(Weighting!$P$24&gt;0,B2112,"")</f>
        <v/>
      </c>
      <c r="B2112">
        <f>Weighting!$C$24</f>
        <v>2.6790000000000012</v>
      </c>
      <c r="C2112">
        <f>Weighting!$F$24</f>
        <v>0</v>
      </c>
      <c r="D2112" t="b">
        <f>IF(C2112=1,'Data Transformation'!$G$3+0.5*'Data Transformation'!$W$25,IF(C2113=1,D2113-'Data Transformation'!$W$25,FALSE))</f>
        <v>0</v>
      </c>
      <c r="E2112" t="str">
        <f t="array" ref="E2112">IF(ISLOGICAL(D2112),"",FREQUENCY(IF('Data Transformation'!$B$425:$B$8425='Bin Analysis'!$B2091,'Data Transformation'!$G$425:$G$8425),D2112))</f>
        <v/>
      </c>
      <c r="F2112" t="str">
        <f t="shared" si="261"/>
        <v/>
      </c>
      <c r="G2112">
        <f>Weighting!$H$24</f>
        <v>0</v>
      </c>
      <c r="H2112">
        <f t="array" ref="H2112">FREQUENCY(IF('Data Transformation'!$B$4:$B$8425=B2091,'Data Transformation'!$G$4:$G$8425),'Bin Analysis'!$B2112)</f>
        <v>14</v>
      </c>
      <c r="I2112">
        <f t="shared" si="262"/>
        <v>0</v>
      </c>
      <c r="J2112">
        <f t="shared" si="263"/>
        <v>0</v>
      </c>
      <c r="K2112">
        <f>J2112*Weighting!$W$24</f>
        <v>0</v>
      </c>
      <c r="M2112" s="14"/>
    </row>
    <row r="2113" spans="1:25" x14ac:dyDescent="0.25">
      <c r="A2113" s="32" t="str">
        <f>IF(Weighting!$P$25&gt;0,B2113,"")</f>
        <v/>
      </c>
      <c r="B2113">
        <f>Weighting!$C$25</f>
        <v>2.8100000000000014</v>
      </c>
      <c r="C2113">
        <f>Weighting!$F$25</f>
        <v>0</v>
      </c>
      <c r="D2113" t="b">
        <f>IF(C2113=1,'Data Transformation'!$G$3+0.5*'Data Transformation'!$W$25,IF(C2114=1,D2114-'Data Transformation'!$W$25,FALSE))</f>
        <v>0</v>
      </c>
      <c r="E2113" t="str">
        <f t="array" ref="E2113">IF(ISLOGICAL(D2113),"",FREQUENCY(IF('Data Transformation'!$B$425:$B$8425='Bin Analysis'!$B2091,'Data Transformation'!$G$425:$G$8425),D2113))</f>
        <v/>
      </c>
      <c r="F2113" t="str">
        <f t="shared" si="261"/>
        <v/>
      </c>
      <c r="G2113">
        <f>Weighting!$H$25</f>
        <v>0</v>
      </c>
      <c r="H2113">
        <f t="array" ref="H2113">FREQUENCY(IF('Data Transformation'!$B$4:$B$8425=B2091,'Data Transformation'!$G$4:$G$8425),'Bin Analysis'!$B2113)</f>
        <v>14</v>
      </c>
      <c r="I2113">
        <f t="shared" si="262"/>
        <v>0</v>
      </c>
      <c r="J2113">
        <f t="shared" si="263"/>
        <v>0</v>
      </c>
      <c r="K2113">
        <f>J2113*Weighting!$W$25</f>
        <v>0</v>
      </c>
      <c r="M2113" s="14"/>
    </row>
    <row r="2114" spans="1:25" x14ac:dyDescent="0.25">
      <c r="A2114" s="32"/>
      <c r="M2114" s="14"/>
    </row>
    <row r="2115" spans="1:25" ht="23.25" x14ac:dyDescent="0.35">
      <c r="A2115" s="21" t="s">
        <v>0</v>
      </c>
      <c r="B2115" s="21">
        <f>IFERROR(VLOOKUP(C2115,'Data Transformation'!$L$6:$M$426,2,FALSE),"")</f>
        <v>88</v>
      </c>
      <c r="C2115" s="21">
        <f>C2091+1</f>
        <v>88</v>
      </c>
      <c r="D2115" s="21"/>
      <c r="E2115" s="21"/>
      <c r="F2115" s="21"/>
      <c r="G2115" s="21"/>
      <c r="H2115" s="22"/>
      <c r="I2115" s="22"/>
      <c r="J2115" s="22"/>
      <c r="K2115" s="21"/>
      <c r="L2115" s="21">
        <f>B2115</f>
        <v>88</v>
      </c>
      <c r="M2115" s="23">
        <f>INDEX('Data Transformation'!$O$4:$O$424,MATCH($B2115,'Data Transformation'!$M$4:$M$424,0),MATCH($M$2,'Data Transformation'!$O$3,0))</f>
        <v>15</v>
      </c>
      <c r="N2115" s="27">
        <f>IF('Input and Summary Results'!$J$16="minimum",'Bin Analysis'!X2116/(M2115-1),'Bin Analysis'!Y2115/('Bin Analysis'!M2115-1))</f>
        <v>0</v>
      </c>
      <c r="O2115" s="27">
        <f>IF(M2115=FALSE,NA(),(VLOOKUP(1,C2118:K2137,4,FALSE))/(M2115-1))</f>
        <v>0.7857142857142857</v>
      </c>
      <c r="P2115" s="27">
        <f>IF(M2115=FALSE,NA(),SUM(J2118:J2137)/Weighting!$S$5)</f>
        <v>0.5</v>
      </c>
      <c r="Q2115" s="27">
        <f>IF(M2115=FALSE,NA(),SUM(K2118:K2137)/Weighting!$S$6)</f>
        <v>0.47826086956521741</v>
      </c>
      <c r="R2115" s="27">
        <f>IF(M2115=FALSE,NA(),(VLOOKUP(1,G2118:K2137,3,FALSE))/(M2115-1))</f>
        <v>0</v>
      </c>
      <c r="S2115" s="22" t="str">
        <f>IF(M2115=FALSE,NA(),IF(SUM(J2118:J2137)=2,"yes","no"))</f>
        <v>no</v>
      </c>
      <c r="X2115" s="2" cm="2">
        <f t="array" ref="X2115:X2116">FREQUENCY(IF('Data Transformation'!$B$425:$B$6424='Bin Analysis'!L2115,'Data Transformation'!$G$425:$G$6424),'Data Transformation'!$U$11)</f>
        <v>14</v>
      </c>
      <c r="Y2115" s="2" cm="2">
        <f t="array" ref="Y2115:Y2116">FREQUENCY(IF('Data Transformation'!$B$425:$B$6424='Bin Analysis'!L2115,'Data Transformation'!$G$425:$G$6424),'Data Transformation'!$U$12)</f>
        <v>3</v>
      </c>
    </row>
    <row r="2116" spans="1:25" x14ac:dyDescent="0.25">
      <c r="A2116" s="14" t="s">
        <v>67</v>
      </c>
      <c r="B2116" t="s">
        <v>47</v>
      </c>
      <c r="C2116" t="s">
        <v>5</v>
      </c>
      <c r="D2116" t="s">
        <v>100</v>
      </c>
      <c r="E2116" t="s">
        <v>101</v>
      </c>
      <c r="F2116" t="s">
        <v>102</v>
      </c>
      <c r="G2116" t="s">
        <v>70</v>
      </c>
      <c r="H2116" t="s">
        <v>31</v>
      </c>
      <c r="I2116" t="s">
        <v>32</v>
      </c>
      <c r="J2116" t="s">
        <v>46</v>
      </c>
      <c r="K2116" s="14" t="s">
        <v>45</v>
      </c>
      <c r="M2116" s="14"/>
      <c r="X2116" s="2">
        <v>0</v>
      </c>
      <c r="Y2116" s="2">
        <v>11</v>
      </c>
    </row>
    <row r="2117" spans="1:25" x14ac:dyDescent="0.25">
      <c r="A2117" s="32"/>
      <c r="D2117" t="b">
        <f>IF(C2117=1,'Data Transformation'!$G$3+0.5*'Data Transformation'!$W$25,IF(C2118=1,D2118-'Data Transformation'!$W$25,FALSE))</f>
        <v>0</v>
      </c>
      <c r="E2117" t="str">
        <f t="array" ref="E2117">IF(ISLOGICAL(D2117),"",FREQUENCY(IF('Data Transformation'!$B$425:$B$8425='Bin Analysis'!$B2115,'Data Transformation'!$G$425:$G$8425),D2117))</f>
        <v/>
      </c>
      <c r="F2117" t="str">
        <f>IF(ISLOGICAL(D2117),"",E2117-E2116)</f>
        <v/>
      </c>
      <c r="M2117" s="14"/>
    </row>
    <row r="2118" spans="1:25" x14ac:dyDescent="0.25">
      <c r="A2118" s="32">
        <f>IF(Weighting!$P$6&gt;0,B2118,"")</f>
        <v>0.32100000000000001</v>
      </c>
      <c r="B2118">
        <f>Weighting!$C$6</f>
        <v>0.32100000000000001</v>
      </c>
      <c r="C2118">
        <f>Weighting!$F$6</f>
        <v>0</v>
      </c>
      <c r="D2118" t="b">
        <f>IF(C2118=1,'Data Transformation'!$G$3+0.5*'Data Transformation'!$W$25,IF(C2119=1,D2119-'Data Transformation'!$W$25,FALSE))</f>
        <v>0</v>
      </c>
      <c r="E2118" t="str">
        <f t="array" ref="E2118">IF(ISLOGICAL(D2118),"",FREQUENCY(IF('Data Transformation'!$B$425:$B$8425='Bin Analysis'!$B2115,'Data Transformation'!$G$425:$G$8425),D2118))</f>
        <v/>
      </c>
      <c r="F2118" t="str">
        <f>IF(ISLOGICAL(D2118),"",E2118-E2117)</f>
        <v/>
      </c>
      <c r="G2118">
        <f>Weighting!$H$6</f>
        <v>1</v>
      </c>
      <c r="H2118">
        <f t="array" ref="H2118">FREQUENCY(IF('Data Transformation'!$B$4:$B$8425=B2115,'Data Transformation'!$G$4:$G$8425),'Bin Analysis'!$B2118)</f>
        <v>0</v>
      </c>
      <c r="I2118">
        <f>H2118-H2117</f>
        <v>0</v>
      </c>
      <c r="J2118">
        <f>IF(I2118=0,0,1)</f>
        <v>0</v>
      </c>
      <c r="K2118">
        <f>J2118*Weighting!$W$6</f>
        <v>0</v>
      </c>
      <c r="M2118" s="14"/>
    </row>
    <row r="2119" spans="1:25" x14ac:dyDescent="0.25">
      <c r="A2119" s="32">
        <f>IF(Weighting!$P$7&gt;0,B2119,"")</f>
        <v>0.45200000000000001</v>
      </c>
      <c r="B2119">
        <f>Weighting!$C$7</f>
        <v>0.45200000000000001</v>
      </c>
      <c r="C2119">
        <f>Weighting!$F$7</f>
        <v>0</v>
      </c>
      <c r="D2119" t="b">
        <f>IF(C2119=1,'Data Transformation'!$G$3+0.5*'Data Transformation'!$W$25,IF(C2120=1,D2120-'Data Transformation'!$W$25,FALSE))</f>
        <v>0</v>
      </c>
      <c r="E2119" t="str">
        <f t="array" ref="E2119">IF(ISLOGICAL(D2119),"",FREQUENCY(IF('Data Transformation'!$B$425:$B$8425='Bin Analysis'!$B2115,'Data Transformation'!$G$425:$G$8425),D2119))</f>
        <v/>
      </c>
      <c r="F2119" t="str">
        <f t="shared" ref="F2119:F2137" si="264">IF(ISLOGICAL(D2119),"",E2119-E2118)</f>
        <v/>
      </c>
      <c r="G2119">
        <f>Weighting!$H$7</f>
        <v>0</v>
      </c>
      <c r="H2119">
        <f t="array" ref="H2119">FREQUENCY(IF('Data Transformation'!$B$4:$B$8425=B2115,'Data Transformation'!$G$4:$G$8425),'Bin Analysis'!$B2119)</f>
        <v>0</v>
      </c>
      <c r="I2119">
        <f t="shared" ref="I2119:I2137" si="265">H2119-H2118</f>
        <v>0</v>
      </c>
      <c r="J2119">
        <f>IF(I2119=0,0,1)</f>
        <v>0</v>
      </c>
      <c r="K2119">
        <f>J2119*Weighting!$W$7</f>
        <v>0</v>
      </c>
      <c r="M2119" s="14"/>
    </row>
    <row r="2120" spans="1:25" x14ac:dyDescent="0.25">
      <c r="A2120" s="32">
        <f>IF(Weighting!$P$8&gt;0,B2120,"")</f>
        <v>0.58299999999999996</v>
      </c>
      <c r="B2120">
        <f>Weighting!$C$8</f>
        <v>0.58299999999999996</v>
      </c>
      <c r="C2120">
        <f>Weighting!$F$8</f>
        <v>0</v>
      </c>
      <c r="D2120" t="b">
        <f>IF(C2120=1,'Data Transformation'!$G$3+0.5*'Data Transformation'!$W$25,IF(C2121=1,D2121-'Data Transformation'!$W$25,FALSE))</f>
        <v>0</v>
      </c>
      <c r="E2120" t="str">
        <f t="array" ref="E2120">IF(ISLOGICAL(D2120),"",FREQUENCY(IF('Data Transformation'!$B$425:$B$8425='Bin Analysis'!$B2115,'Data Transformation'!$G$425:$G$8425),D2120))</f>
        <v/>
      </c>
      <c r="F2120" t="str">
        <f t="shared" si="264"/>
        <v/>
      </c>
      <c r="G2120">
        <f>Weighting!$H$8</f>
        <v>0</v>
      </c>
      <c r="H2120">
        <f t="array" ref="H2120">FREQUENCY(IF('Data Transformation'!$B$4:$B$8425=B2115,'Data Transformation'!$G$4:$G$8425),'Bin Analysis'!$B2120)</f>
        <v>1</v>
      </c>
      <c r="I2120">
        <f t="shared" si="265"/>
        <v>1</v>
      </c>
      <c r="J2120">
        <f t="shared" ref="J2120:J2137" si="266">IF(I2120=0,0,1)</f>
        <v>1</v>
      </c>
      <c r="K2120">
        <f>J2120*Weighting!$W$8</f>
        <v>3</v>
      </c>
      <c r="M2120" s="14"/>
    </row>
    <row r="2121" spans="1:25" x14ac:dyDescent="0.25">
      <c r="A2121" s="32">
        <f>IF(Weighting!$P$9&gt;0,B2121,"")</f>
        <v>0.71399999999999997</v>
      </c>
      <c r="B2121" s="50">
        <f>Weighting!$C$9</f>
        <v>0.71399999999999997</v>
      </c>
      <c r="C2121">
        <f>Weighting!$F$9</f>
        <v>0</v>
      </c>
      <c r="D2121" t="b">
        <f>IF(C2121=1,'Data Transformation'!$G$3+0.5*'Data Transformation'!$W$25,IF(C2122=1,D2122-'Data Transformation'!$W$25,FALSE))</f>
        <v>0</v>
      </c>
      <c r="E2121" t="str">
        <f t="array" ref="E2121">IF(ISLOGICAL(D2121),"",FREQUENCY(IF('Data Transformation'!$B$425:$B$8425='Bin Analysis'!$B2115,'Data Transformation'!$G$425:$G$8425),D2121))</f>
        <v/>
      </c>
      <c r="F2121" t="str">
        <f t="shared" si="264"/>
        <v/>
      </c>
      <c r="G2121">
        <f>Weighting!$H$9</f>
        <v>0</v>
      </c>
      <c r="H2121">
        <f t="array" ref="H2121">FREQUENCY(IF('Data Transformation'!$B$4:$B$8425=B2115,'Data Transformation'!$G$4:$G$8425),'Bin Analysis'!$B2121)</f>
        <v>2</v>
      </c>
      <c r="I2121">
        <f t="shared" si="265"/>
        <v>1</v>
      </c>
      <c r="J2121">
        <f t="shared" si="266"/>
        <v>1</v>
      </c>
      <c r="K2121">
        <f>J2121*Weighting!$W$9</f>
        <v>3</v>
      </c>
      <c r="M2121" s="14"/>
    </row>
    <row r="2122" spans="1:25" x14ac:dyDescent="0.25">
      <c r="A2122" s="32">
        <f>IF(Weighting!$P$10&gt;0,B2122,"")</f>
        <v>0.84499999999999997</v>
      </c>
      <c r="B2122">
        <f>Weighting!$C$10</f>
        <v>0.84499999999999997</v>
      </c>
      <c r="C2122">
        <f>Weighting!$F$10</f>
        <v>0</v>
      </c>
      <c r="D2122" t="b">
        <f>IF(C2122=1,'Data Transformation'!$G$3+0.5*'Data Transformation'!$W$25,IF(C2123=1,D2123-'Data Transformation'!$W$25,FALSE))</f>
        <v>0</v>
      </c>
      <c r="E2122" t="str">
        <f t="array" ref="E2122">IF(ISLOGICAL(D2122),"",FREQUENCY(IF('Data Transformation'!$B$425:$B$8425='Bin Analysis'!$B2115,'Data Transformation'!$G$425:$G$8425),D2122))</f>
        <v/>
      </c>
      <c r="F2122" t="str">
        <f t="shared" si="264"/>
        <v/>
      </c>
      <c r="G2122">
        <f>Weighting!$H$10</f>
        <v>0</v>
      </c>
      <c r="H2122">
        <f t="array" ref="H2122">FREQUENCY(IF('Data Transformation'!$B$4:$B$8425=B2115,'Data Transformation'!$G$4:$G$8425),'Bin Analysis'!$B2122)</f>
        <v>2</v>
      </c>
      <c r="I2122">
        <f t="shared" si="265"/>
        <v>0</v>
      </c>
      <c r="J2122">
        <f t="shared" si="266"/>
        <v>0</v>
      </c>
      <c r="K2122">
        <f>J2122*Weighting!$W$10</f>
        <v>0</v>
      </c>
      <c r="M2122" s="14"/>
    </row>
    <row r="2123" spans="1:25" x14ac:dyDescent="0.25">
      <c r="A2123" s="32">
        <f>IF(Weighting!$P$11&gt;0,B2123,"")</f>
        <v>0.97599999999999998</v>
      </c>
      <c r="B2123">
        <f>Weighting!$C$11</f>
        <v>0.97599999999999998</v>
      </c>
      <c r="C2123">
        <f>Weighting!$F$11</f>
        <v>0</v>
      </c>
      <c r="D2123">
        <f>IF(C2123=1,'Data Transformation'!$G$3+0.5*'Data Transformation'!$W$25,IF(C2124=1,D2124-'Data Transformation'!$W$25,FALSE))</f>
        <v>0.86899999999999999</v>
      </c>
      <c r="E2123">
        <f t="array" ref="E2123">IF(ISLOGICAL(D2123),"",FREQUENCY(IF('Data Transformation'!$B$425:$B$8425='Bin Analysis'!$B2115,'Data Transformation'!$G$425:$G$8425),D2123))</f>
        <v>3</v>
      </c>
      <c r="F2123" t="e">
        <f t="shared" si="264"/>
        <v>#VALUE!</v>
      </c>
      <c r="G2123">
        <f>Weighting!$H$11</f>
        <v>0</v>
      </c>
      <c r="H2123">
        <f t="array" ref="H2123">FREQUENCY(IF('Data Transformation'!$B$4:$B$8425=B2115,'Data Transformation'!$G$4:$G$8425),'Bin Analysis'!$B2123)</f>
        <v>9</v>
      </c>
      <c r="I2123">
        <f t="shared" si="265"/>
        <v>7</v>
      </c>
      <c r="J2123">
        <f t="shared" si="266"/>
        <v>1</v>
      </c>
      <c r="K2123">
        <f>J2123*Weighting!$W$11</f>
        <v>2</v>
      </c>
      <c r="M2123" s="14"/>
    </row>
    <row r="2124" spans="1:25" x14ac:dyDescent="0.25">
      <c r="A2124" s="32">
        <f>IF(Weighting!$P$12&gt;0,B2124,"")</f>
        <v>1.107</v>
      </c>
      <c r="B2124">
        <f>Weighting!$C$12</f>
        <v>1.107</v>
      </c>
      <c r="C2124">
        <f>Weighting!$F$12</f>
        <v>1</v>
      </c>
      <c r="D2124">
        <f>IF(C2124=1,'Data Transformation'!$G$3+0.5*'Data Transformation'!$W$25,IF(C2125=1,D2125-'Data Transformation'!$W$25,FALSE))</f>
        <v>1.131</v>
      </c>
      <c r="E2124">
        <f t="array" ref="E2124">IF(ISLOGICAL(D2124),"",FREQUENCY(IF('Data Transformation'!$B$425:$B$8425='Bin Analysis'!$B2115,'Data Transformation'!$G$425:$G$8425),D2124))</f>
        <v>14</v>
      </c>
      <c r="F2124">
        <f t="shared" si="264"/>
        <v>11</v>
      </c>
      <c r="G2124">
        <f>Weighting!$H$12</f>
        <v>0</v>
      </c>
      <c r="H2124">
        <f t="array" ref="H2124">FREQUENCY(IF('Data Transformation'!$B$4:$B$8425=B2115,'Data Transformation'!$G$4:$G$8425),'Bin Analysis'!$B2124)</f>
        <v>14</v>
      </c>
      <c r="I2124">
        <f t="shared" si="265"/>
        <v>5</v>
      </c>
      <c r="J2124">
        <f t="shared" si="266"/>
        <v>1</v>
      </c>
      <c r="K2124">
        <f>J2124*Weighting!$W$12</f>
        <v>1</v>
      </c>
      <c r="M2124" s="14"/>
    </row>
    <row r="2125" spans="1:25" x14ac:dyDescent="0.25">
      <c r="A2125" s="32">
        <f>IF(Weighting!$P$13&gt;0,B2125,"")</f>
        <v>1.238</v>
      </c>
      <c r="B2125">
        <f>Weighting!$C$13</f>
        <v>1.238</v>
      </c>
      <c r="C2125">
        <f>Weighting!$F$13</f>
        <v>0</v>
      </c>
      <c r="D2125" t="b">
        <f>IF(C2125=1,'Data Transformation'!$G$3+0.5*'Data Transformation'!$W$25,IF(C2126=1,D2126-'Data Transformation'!$W$25,FALSE))</f>
        <v>0</v>
      </c>
      <c r="E2125" t="str">
        <f t="array" ref="E2125">IF(ISLOGICAL(D2125),"",FREQUENCY(IF('Data Transformation'!$B$425:$B$8425='Bin Analysis'!$B2115,'Data Transformation'!$G$425:$G$8425),D2125))</f>
        <v/>
      </c>
      <c r="F2125" t="str">
        <f t="shared" si="264"/>
        <v/>
      </c>
      <c r="G2125">
        <f>Weighting!$H$13</f>
        <v>0</v>
      </c>
      <c r="H2125">
        <f t="array" ref="H2125">FREQUENCY(IF('Data Transformation'!$B$4:$B$8425=B2115,'Data Transformation'!$G$4:$G$8425),'Bin Analysis'!$B2125)</f>
        <v>15</v>
      </c>
      <c r="I2125">
        <f t="shared" si="265"/>
        <v>1</v>
      </c>
      <c r="J2125">
        <f t="shared" si="266"/>
        <v>1</v>
      </c>
      <c r="K2125">
        <f>J2125*Weighting!$W$13</f>
        <v>2</v>
      </c>
      <c r="M2125" s="14"/>
    </row>
    <row r="2126" spans="1:25" x14ac:dyDescent="0.25">
      <c r="A2126" s="32">
        <f>IF(Weighting!$P$14&gt;0,B2126,"")</f>
        <v>1.369</v>
      </c>
      <c r="B2126">
        <f>Weighting!$C$14</f>
        <v>1.369</v>
      </c>
      <c r="C2126">
        <f>Weighting!$F$14</f>
        <v>0</v>
      </c>
      <c r="D2126" t="b">
        <f>IF(C2126=1,'Data Transformation'!$G$3+0.5*'Data Transformation'!$W$25,IF(C2127=1,D2127-'Data Transformation'!$W$25,FALSE))</f>
        <v>0</v>
      </c>
      <c r="E2126" t="str">
        <f t="array" ref="E2126">IF(ISLOGICAL(D2126),"",FREQUENCY(IF('Data Transformation'!$B$425:$B$8425='Bin Analysis'!$B2115,'Data Transformation'!$G$425:$G$8425),D2126))</f>
        <v/>
      </c>
      <c r="F2126" t="str">
        <f t="shared" si="264"/>
        <v/>
      </c>
      <c r="G2126">
        <f>Weighting!$H$14</f>
        <v>0</v>
      </c>
      <c r="H2126">
        <f t="array" ref="H2126">FREQUENCY(IF('Data Transformation'!$B$4:$B$8425=B2115,'Data Transformation'!$G$4:$G$8425),'Bin Analysis'!$B2126)</f>
        <v>15</v>
      </c>
      <c r="I2126">
        <f t="shared" si="265"/>
        <v>0</v>
      </c>
      <c r="J2126">
        <f t="shared" si="266"/>
        <v>0</v>
      </c>
      <c r="K2126">
        <f>J2126*Weighting!$W$14</f>
        <v>0</v>
      </c>
      <c r="M2126" s="14"/>
    </row>
    <row r="2127" spans="1:25" x14ac:dyDescent="0.25">
      <c r="A2127" s="32">
        <f>IF(Weighting!$P$15&gt;0,B2127,"")</f>
        <v>1.5000009999999999</v>
      </c>
      <c r="B2127">
        <f>Weighting!$C$15</f>
        <v>1.5000009999999999</v>
      </c>
      <c r="C2127">
        <f>Weighting!$F$15</f>
        <v>0</v>
      </c>
      <c r="D2127" t="b">
        <f>IF(C2127=1,'Data Transformation'!$G$3+0.5*'Data Transformation'!$W$25,IF(C2128=1,D2128-'Data Transformation'!$W$25,FALSE))</f>
        <v>0</v>
      </c>
      <c r="E2127" t="str">
        <f t="array" ref="E2127">IF(ISLOGICAL(D2127),"",FREQUENCY(IF('Data Transformation'!$B$425:$B$8425='Bin Analysis'!$B2115,'Data Transformation'!$G$425:$G$8425),D2127))</f>
        <v/>
      </c>
      <c r="F2127" t="str">
        <f t="shared" si="264"/>
        <v/>
      </c>
      <c r="G2127">
        <f>Weighting!$H$15</f>
        <v>0</v>
      </c>
      <c r="H2127">
        <f t="array" ref="H2127">FREQUENCY(IF('Data Transformation'!$B$4:$B$8425=B2115,'Data Transformation'!$G$4:$G$8425),'Bin Analysis'!$B2127)</f>
        <v>15</v>
      </c>
      <c r="I2127">
        <f t="shared" si="265"/>
        <v>0</v>
      </c>
      <c r="J2127">
        <f t="shared" si="266"/>
        <v>0</v>
      </c>
      <c r="K2127">
        <f>J2127*Weighting!$W$15</f>
        <v>0</v>
      </c>
      <c r="M2127" s="14"/>
    </row>
    <row r="2128" spans="1:25" x14ac:dyDescent="0.25">
      <c r="A2128" s="32" t="str">
        <f>IF(Weighting!$P$16&gt;0,B2128,"")</f>
        <v/>
      </c>
      <c r="B2128">
        <f>Weighting!$C$16</f>
        <v>1.631</v>
      </c>
      <c r="C2128">
        <f>Weighting!$F$16</f>
        <v>0</v>
      </c>
      <c r="D2128" t="b">
        <f>IF(C2128=1,'Data Transformation'!$G$3+0.5*'Data Transformation'!$W$25,IF(C2129=1,D2129-'Data Transformation'!$W$25,FALSE))</f>
        <v>0</v>
      </c>
      <c r="E2128" t="str">
        <f t="array" ref="E2128">IF(ISLOGICAL(D2128),"",FREQUENCY(IF('Data Transformation'!$B$425:$B$8425='Bin Analysis'!$B2115,'Data Transformation'!$G$425:$G$8425),D2128))</f>
        <v/>
      </c>
      <c r="F2128" t="str">
        <f t="shared" si="264"/>
        <v/>
      </c>
      <c r="G2128">
        <f>Weighting!$H$16</f>
        <v>0</v>
      </c>
      <c r="H2128">
        <f t="array" ref="H2128">FREQUENCY(IF('Data Transformation'!$B$4:$B$8425=B2115,'Data Transformation'!$G$4:$G$8425),'Bin Analysis'!$B2128)</f>
        <v>15</v>
      </c>
      <c r="I2128">
        <f t="shared" si="265"/>
        <v>0</v>
      </c>
      <c r="J2128">
        <f t="shared" si="266"/>
        <v>0</v>
      </c>
      <c r="K2128">
        <f>J2128*Weighting!$W$16</f>
        <v>0</v>
      </c>
      <c r="M2128" s="14"/>
    </row>
    <row r="2129" spans="1:25" x14ac:dyDescent="0.25">
      <c r="A2129" s="32" t="str">
        <f>IF(Weighting!$P$17&gt;0,B2129,"")</f>
        <v/>
      </c>
      <c r="B2129">
        <f>Weighting!$C$17</f>
        <v>1.762</v>
      </c>
      <c r="C2129">
        <f>Weighting!$F$17</f>
        <v>0</v>
      </c>
      <c r="D2129" t="b">
        <f>IF(C2129=1,'Data Transformation'!$G$3+0.5*'Data Transformation'!$W$25,IF(C2130=1,D2130-'Data Transformation'!$W$25,FALSE))</f>
        <v>0</v>
      </c>
      <c r="E2129" t="str">
        <f t="array" ref="E2129">IF(ISLOGICAL(D2129),"",FREQUENCY(IF('Data Transformation'!$B$425:$B$8425='Bin Analysis'!$B2115,'Data Transformation'!$G$425:$G$8425),D2129))</f>
        <v/>
      </c>
      <c r="F2129" t="str">
        <f t="shared" si="264"/>
        <v/>
      </c>
      <c r="G2129">
        <f>Weighting!$H$17</f>
        <v>0</v>
      </c>
      <c r="H2129">
        <f t="array" ref="H2129">FREQUENCY(IF('Data Transformation'!$B$4:$B$8425=B2115,'Data Transformation'!$G$4:$G$8425),'Bin Analysis'!$B2129)</f>
        <v>15</v>
      </c>
      <c r="I2129">
        <f t="shared" si="265"/>
        <v>0</v>
      </c>
      <c r="J2129">
        <f t="shared" si="266"/>
        <v>0</v>
      </c>
      <c r="K2129">
        <f>J2129*Weighting!$W$17</f>
        <v>0</v>
      </c>
      <c r="M2129" s="14"/>
    </row>
    <row r="2130" spans="1:25" x14ac:dyDescent="0.25">
      <c r="A2130" s="32" t="str">
        <f>IF(Weighting!$P$18&gt;0,B2130,"")</f>
        <v/>
      </c>
      <c r="B2130">
        <f>Weighting!$C$18</f>
        <v>1.893</v>
      </c>
      <c r="C2130">
        <f>Weighting!$F$18</f>
        <v>0</v>
      </c>
      <c r="D2130" t="b">
        <f>IF(C2130=1,'Data Transformation'!$G$3+0.5*'Data Transformation'!$W$25,IF(C2131=1,D2131-'Data Transformation'!$W$25,FALSE))</f>
        <v>0</v>
      </c>
      <c r="E2130" t="str">
        <f t="array" ref="E2130">IF(ISLOGICAL(D2130),"",FREQUENCY(IF('Data Transformation'!$B$425:$B$8425='Bin Analysis'!$B2115,'Data Transformation'!$G$425:$G$8425),D2130))</f>
        <v/>
      </c>
      <c r="F2130" t="str">
        <f t="shared" si="264"/>
        <v/>
      </c>
      <c r="G2130">
        <f>Weighting!$H$18</f>
        <v>0</v>
      </c>
      <c r="H2130">
        <f t="array" ref="H2130">FREQUENCY(IF('Data Transformation'!$B$4:$B$8425=B2115,'Data Transformation'!$G$4:$G$8425),'Bin Analysis'!$B2130)</f>
        <v>15</v>
      </c>
      <c r="I2130">
        <f t="shared" si="265"/>
        <v>0</v>
      </c>
      <c r="J2130">
        <f t="shared" si="266"/>
        <v>0</v>
      </c>
      <c r="K2130">
        <f>J2130*Weighting!$W$18</f>
        <v>0</v>
      </c>
      <c r="M2130" s="14"/>
    </row>
    <row r="2131" spans="1:25" x14ac:dyDescent="0.25">
      <c r="A2131" s="32" t="str">
        <f>IF(Weighting!$P$19&gt;0,B2131,"")</f>
        <v/>
      </c>
      <c r="B2131">
        <f>Weighting!$C$19</f>
        <v>2.024</v>
      </c>
      <c r="C2131">
        <f>Weighting!$F$19</f>
        <v>0</v>
      </c>
      <c r="D2131" t="b">
        <f>IF(C2131=1,'Data Transformation'!$G$3+0.5*'Data Transformation'!$W$25,IF(C2132=1,D2132-'Data Transformation'!$W$25,FALSE))</f>
        <v>0</v>
      </c>
      <c r="E2131" t="str">
        <f t="array" ref="E2131">IF(ISLOGICAL(D2131),"",FREQUENCY(IF('Data Transformation'!$B$425:$B$8425='Bin Analysis'!$B2115,'Data Transformation'!$G$425:$G$8425),D2131))</f>
        <v/>
      </c>
      <c r="F2131" t="str">
        <f t="shared" si="264"/>
        <v/>
      </c>
      <c r="G2131">
        <f>Weighting!$H$19</f>
        <v>0</v>
      </c>
      <c r="H2131">
        <f t="array" ref="H2131">FREQUENCY(IF('Data Transformation'!$B$4:$B$8425=B2115,'Data Transformation'!$G$4:$G$8425),'Bin Analysis'!$B2131)</f>
        <v>15</v>
      </c>
      <c r="I2131">
        <f t="shared" si="265"/>
        <v>0</v>
      </c>
      <c r="J2131">
        <f t="shared" si="266"/>
        <v>0</v>
      </c>
      <c r="K2131">
        <f>J2131*Weighting!$W$19</f>
        <v>0</v>
      </c>
      <c r="M2131" s="14"/>
    </row>
    <row r="2132" spans="1:25" x14ac:dyDescent="0.25">
      <c r="A2132" s="32" t="str">
        <f>IF(Weighting!$P$20&gt;0,B2132,"")</f>
        <v/>
      </c>
      <c r="B2132">
        <f>Weighting!$C$20</f>
        <v>2.1550000000000002</v>
      </c>
      <c r="C2132">
        <f>Weighting!$F$20</f>
        <v>0</v>
      </c>
      <c r="D2132" t="b">
        <f>IF(C2132=1,'Data Transformation'!$G$3+0.5*'Data Transformation'!$W$25,IF(C2133=1,D2133-'Data Transformation'!$W$25,FALSE))</f>
        <v>0</v>
      </c>
      <c r="E2132" t="str">
        <f t="array" ref="E2132">IF(ISLOGICAL(D2132),"",FREQUENCY(IF('Data Transformation'!$B$425:$B$8425='Bin Analysis'!$B2115,'Data Transformation'!$G$425:$G$8425),D2132))</f>
        <v/>
      </c>
      <c r="F2132" t="str">
        <f t="shared" si="264"/>
        <v/>
      </c>
      <c r="G2132">
        <f>Weighting!$H$20</f>
        <v>0</v>
      </c>
      <c r="H2132">
        <f t="array" ref="H2132">FREQUENCY(IF('Data Transformation'!$B$4:$B$8425=B2115,'Data Transformation'!$G$4:$G$8425),'Bin Analysis'!$B2132)</f>
        <v>15</v>
      </c>
      <c r="I2132">
        <f t="shared" si="265"/>
        <v>0</v>
      </c>
      <c r="J2132">
        <f t="shared" si="266"/>
        <v>0</v>
      </c>
      <c r="K2132">
        <f>J2132*Weighting!$W$20</f>
        <v>0</v>
      </c>
      <c r="M2132" s="14"/>
    </row>
    <row r="2133" spans="1:25" x14ac:dyDescent="0.25">
      <c r="A2133" s="32" t="str">
        <f>IF(Weighting!$P$21&gt;0,B2133,"")</f>
        <v/>
      </c>
      <c r="B2133">
        <f>Weighting!$C$21</f>
        <v>2.2860000000000005</v>
      </c>
      <c r="C2133">
        <f>Weighting!$F$21</f>
        <v>0</v>
      </c>
      <c r="D2133" t="b">
        <f>IF(C2133=1,'Data Transformation'!$G$3+0.5*'Data Transformation'!$W$25,IF(C2134=1,D2134-'Data Transformation'!$W$25,FALSE))</f>
        <v>0</v>
      </c>
      <c r="E2133" t="str">
        <f t="array" ref="E2133">IF(ISLOGICAL(D2133),"",FREQUENCY(IF('Data Transformation'!$B$425:$B$8425='Bin Analysis'!$B2115,'Data Transformation'!$G$425:$G$8425),D2133))</f>
        <v/>
      </c>
      <c r="F2133" t="str">
        <f t="shared" si="264"/>
        <v/>
      </c>
      <c r="G2133">
        <f>Weighting!$H$21</f>
        <v>0</v>
      </c>
      <c r="H2133">
        <f t="array" ref="H2133">FREQUENCY(IF('Data Transformation'!$B$4:$B$8425=B2115,'Data Transformation'!$G$4:$G$8425),'Bin Analysis'!$B2133)</f>
        <v>15</v>
      </c>
      <c r="I2133">
        <f t="shared" si="265"/>
        <v>0</v>
      </c>
      <c r="J2133">
        <f t="shared" si="266"/>
        <v>0</v>
      </c>
      <c r="K2133">
        <f>J2133*Weighting!$W$21</f>
        <v>0</v>
      </c>
      <c r="M2133" s="14"/>
    </row>
    <row r="2134" spans="1:25" x14ac:dyDescent="0.25">
      <c r="A2134" s="32" t="str">
        <f>IF(Weighting!$P$22&gt;0,B2134,"")</f>
        <v/>
      </c>
      <c r="B2134">
        <f>Weighting!$C$22</f>
        <v>2.4170000000000007</v>
      </c>
      <c r="C2134">
        <f>Weighting!$F$22</f>
        <v>0</v>
      </c>
      <c r="D2134" t="b">
        <f>IF(C2134=1,'Data Transformation'!$G$3+0.5*'Data Transformation'!$W$25,IF(C2135=1,D2135-'Data Transformation'!$W$25,FALSE))</f>
        <v>0</v>
      </c>
      <c r="E2134" t="str">
        <f t="array" ref="E2134">IF(ISLOGICAL(D2134),"",FREQUENCY(IF('Data Transformation'!$B$425:$B$8425='Bin Analysis'!$B2115,'Data Transformation'!$G$425:$G$8425),D2134))</f>
        <v/>
      </c>
      <c r="F2134" t="str">
        <f t="shared" si="264"/>
        <v/>
      </c>
      <c r="G2134">
        <f>Weighting!$H$22</f>
        <v>0</v>
      </c>
      <c r="H2134">
        <f t="array" ref="H2134">FREQUENCY(IF('Data Transformation'!$B$4:$B$8425=B2115,'Data Transformation'!$G$4:$G$8425),'Bin Analysis'!$B2134)</f>
        <v>15</v>
      </c>
      <c r="I2134">
        <f t="shared" si="265"/>
        <v>0</v>
      </c>
      <c r="J2134">
        <f t="shared" si="266"/>
        <v>0</v>
      </c>
      <c r="K2134">
        <f>J2134*Weighting!$W$22</f>
        <v>0</v>
      </c>
      <c r="M2134" s="14"/>
    </row>
    <row r="2135" spans="1:25" x14ac:dyDescent="0.25">
      <c r="A2135" s="32" t="str">
        <f>IF(Weighting!$P$23&gt;0,B2135,"")</f>
        <v/>
      </c>
      <c r="B2135">
        <f>Weighting!$C$23</f>
        <v>2.5480000000000009</v>
      </c>
      <c r="C2135">
        <f>Weighting!$F$23</f>
        <v>0</v>
      </c>
      <c r="D2135" t="b">
        <f>IF(C2135=1,'Data Transformation'!$G$3+0.5*'Data Transformation'!$W$25,IF(C2136=1,D2136-'Data Transformation'!$W$25,FALSE))</f>
        <v>0</v>
      </c>
      <c r="E2135" t="str">
        <f t="array" ref="E2135">IF(ISLOGICAL(D2135),"",FREQUENCY(IF('Data Transformation'!$B$425:$B$8425='Bin Analysis'!$B2115,'Data Transformation'!$G$425:$G$8425),D2135))</f>
        <v/>
      </c>
      <c r="F2135" t="str">
        <f t="shared" si="264"/>
        <v/>
      </c>
      <c r="G2135">
        <f>Weighting!$H$23</f>
        <v>0</v>
      </c>
      <c r="H2135">
        <f t="array" ref="H2135">FREQUENCY(IF('Data Transformation'!$B$4:$B$8425=B2115,'Data Transformation'!$G$4:$G$8425),'Bin Analysis'!$B2135)</f>
        <v>15</v>
      </c>
      <c r="I2135">
        <f t="shared" si="265"/>
        <v>0</v>
      </c>
      <c r="J2135">
        <f t="shared" si="266"/>
        <v>0</v>
      </c>
      <c r="K2135">
        <f>J2135*Weighting!$W$23</f>
        <v>0</v>
      </c>
      <c r="M2135" s="14"/>
    </row>
    <row r="2136" spans="1:25" x14ac:dyDescent="0.25">
      <c r="A2136" s="32" t="str">
        <f>IF(Weighting!$P$24&gt;0,B2136,"")</f>
        <v/>
      </c>
      <c r="B2136">
        <f>Weighting!$C$24</f>
        <v>2.6790000000000012</v>
      </c>
      <c r="C2136">
        <f>Weighting!$F$24</f>
        <v>0</v>
      </c>
      <c r="D2136" t="b">
        <f>IF(C2136=1,'Data Transformation'!$G$3+0.5*'Data Transformation'!$W$25,IF(C2137=1,D2137-'Data Transformation'!$W$25,FALSE))</f>
        <v>0</v>
      </c>
      <c r="E2136" t="str">
        <f t="array" ref="E2136">IF(ISLOGICAL(D2136),"",FREQUENCY(IF('Data Transformation'!$B$425:$B$8425='Bin Analysis'!$B2115,'Data Transformation'!$G$425:$G$8425),D2136))</f>
        <v/>
      </c>
      <c r="F2136" t="str">
        <f t="shared" si="264"/>
        <v/>
      </c>
      <c r="G2136">
        <f>Weighting!$H$24</f>
        <v>0</v>
      </c>
      <c r="H2136">
        <f t="array" ref="H2136">FREQUENCY(IF('Data Transformation'!$B$4:$B$8425=B2115,'Data Transformation'!$G$4:$G$8425),'Bin Analysis'!$B2136)</f>
        <v>15</v>
      </c>
      <c r="I2136">
        <f t="shared" si="265"/>
        <v>0</v>
      </c>
      <c r="J2136">
        <f t="shared" si="266"/>
        <v>0</v>
      </c>
      <c r="K2136">
        <f>J2136*Weighting!$W$24</f>
        <v>0</v>
      </c>
      <c r="M2136" s="14"/>
    </row>
    <row r="2137" spans="1:25" x14ac:dyDescent="0.25">
      <c r="A2137" s="32" t="str">
        <f>IF(Weighting!$P$25&gt;0,B2137,"")</f>
        <v/>
      </c>
      <c r="B2137">
        <f>Weighting!$C$25</f>
        <v>2.8100000000000014</v>
      </c>
      <c r="C2137">
        <f>Weighting!$F$25</f>
        <v>0</v>
      </c>
      <c r="D2137" t="b">
        <f>IF(C2137=1,'Data Transformation'!$G$3+0.5*'Data Transformation'!$W$25,IF(C2138=1,D2138-'Data Transformation'!$W$25,FALSE))</f>
        <v>0</v>
      </c>
      <c r="E2137" t="str">
        <f t="array" ref="E2137">IF(ISLOGICAL(D2137),"",FREQUENCY(IF('Data Transformation'!$B$425:$B$8425='Bin Analysis'!$B2115,'Data Transformation'!$G$425:$G$8425),D2137))</f>
        <v/>
      </c>
      <c r="F2137" t="str">
        <f t="shared" si="264"/>
        <v/>
      </c>
      <c r="G2137">
        <f>Weighting!$H$25</f>
        <v>0</v>
      </c>
      <c r="H2137">
        <f t="array" ref="H2137">FREQUENCY(IF('Data Transformation'!$B$4:$B$8425=B2115,'Data Transformation'!$G$4:$G$8425),'Bin Analysis'!$B2137)</f>
        <v>15</v>
      </c>
      <c r="I2137">
        <f t="shared" si="265"/>
        <v>0</v>
      </c>
      <c r="J2137">
        <f t="shared" si="266"/>
        <v>0</v>
      </c>
      <c r="K2137">
        <f>J2137*Weighting!$W$25</f>
        <v>0</v>
      </c>
      <c r="M2137" s="14"/>
    </row>
    <row r="2138" spans="1:25" x14ac:dyDescent="0.25">
      <c r="O2138"/>
      <c r="P2138"/>
      <c r="Q2138"/>
      <c r="R2138"/>
    </row>
    <row r="2139" spans="1:25" ht="23.25" x14ac:dyDescent="0.35">
      <c r="A2139" s="21" t="s">
        <v>0</v>
      </c>
      <c r="B2139" s="21">
        <f>IFERROR(VLOOKUP(C2139,'Data Transformation'!$L$6:$M$426,2,FALSE),"")</f>
        <v>89</v>
      </c>
      <c r="C2139" s="21">
        <f>C2115+1</f>
        <v>89</v>
      </c>
      <c r="D2139" s="21"/>
      <c r="E2139" s="21"/>
      <c r="F2139" s="21"/>
      <c r="G2139" s="21"/>
      <c r="H2139" s="22"/>
      <c r="I2139" s="22"/>
      <c r="J2139" s="22"/>
      <c r="K2139" s="21"/>
      <c r="L2139" s="21">
        <f>B2139</f>
        <v>89</v>
      </c>
      <c r="M2139" s="23">
        <f>INDEX('Data Transformation'!$O$4:$O$424,MATCH($B2139,'Data Transformation'!$M$4:$M$424,0),MATCH($M$2,'Data Transformation'!$O$3,0))</f>
        <v>20</v>
      </c>
      <c r="N2139" s="27">
        <f>IF('Input and Summary Results'!$J$16="minimum",'Bin Analysis'!X2140/(M2139-1),'Bin Analysis'!Y2139/('Bin Analysis'!M2139-1))</f>
        <v>0</v>
      </c>
      <c r="O2139" s="27">
        <f>IF(M2139=FALSE,NA(),(VLOOKUP(1,C2142:K2161,4,FALSE))/(M2139-1))</f>
        <v>0.73684210526315785</v>
      </c>
      <c r="P2139" s="27">
        <f>IF(M2139=FALSE,NA(),SUM(J2142:J2161)/Weighting!$S$5)</f>
        <v>0.5</v>
      </c>
      <c r="Q2139" s="27">
        <f>IF(M2139=FALSE,NA(),SUM(K2142:K2161)/Weighting!$S$6)</f>
        <v>0.43478260869565216</v>
      </c>
      <c r="R2139" s="27">
        <f>IF(M2139=FALSE,NA(),(VLOOKUP(1,G2142:K2161,3,FALSE))/(M2139-1))</f>
        <v>5.2631578947368418E-2</v>
      </c>
      <c r="S2139" s="22" t="str">
        <f>IF(M2139=FALSE,NA(),IF(SUM(J2142:J2161)=2,"yes","no"))</f>
        <v>no</v>
      </c>
      <c r="X2139" s="2" cm="2">
        <f t="array" ref="X2139:X2140">FREQUENCY(IF('Data Transformation'!$B$425:$B$6424='Bin Analysis'!L2139,'Data Transformation'!$G$425:$G$6424),'Data Transformation'!$U$11)</f>
        <v>19</v>
      </c>
      <c r="Y2139" s="2" cm="2">
        <f t="array" ref="Y2139:Y2140">FREQUENCY(IF('Data Transformation'!$B$425:$B$6424='Bin Analysis'!L2139,'Data Transformation'!$G$425:$G$6424),'Data Transformation'!$U$12)</f>
        <v>5</v>
      </c>
    </row>
    <row r="2140" spans="1:25" x14ac:dyDescent="0.25">
      <c r="A2140" s="14" t="s">
        <v>67</v>
      </c>
      <c r="B2140" t="s">
        <v>47</v>
      </c>
      <c r="C2140" t="s">
        <v>5</v>
      </c>
      <c r="D2140" t="s">
        <v>100</v>
      </c>
      <c r="E2140" t="s">
        <v>101</v>
      </c>
      <c r="F2140" t="s">
        <v>102</v>
      </c>
      <c r="G2140" t="s">
        <v>70</v>
      </c>
      <c r="H2140" t="s">
        <v>31</v>
      </c>
      <c r="I2140" t="s">
        <v>32</v>
      </c>
      <c r="J2140" t="s">
        <v>46</v>
      </c>
      <c r="K2140" s="14" t="s">
        <v>45</v>
      </c>
      <c r="M2140" s="14"/>
      <c r="X2140" s="2">
        <v>0</v>
      </c>
      <c r="Y2140" s="2">
        <v>14</v>
      </c>
    </row>
    <row r="2141" spans="1:25" x14ac:dyDescent="0.25">
      <c r="A2141" s="32"/>
      <c r="D2141" t="b">
        <f>IF(C2141=1,'Data Transformation'!$G$3+0.5*'Data Transformation'!$W$25,IF(C2142=1,D2142-'Data Transformation'!$W$25,FALSE))</f>
        <v>0</v>
      </c>
      <c r="E2141" t="str">
        <f t="array" ref="E2141">IF(ISLOGICAL(D2141),"",FREQUENCY(IF('Data Transformation'!$B$425:$B$8425='Bin Analysis'!$B2139,'Data Transformation'!$G$425:$G$8425),D2141))</f>
        <v/>
      </c>
      <c r="F2141" t="str">
        <f>IF(ISLOGICAL(D2141),"",E2141-E2140)</f>
        <v/>
      </c>
      <c r="M2141" s="14"/>
    </row>
    <row r="2142" spans="1:25" x14ac:dyDescent="0.25">
      <c r="A2142" s="32">
        <f>IF(Weighting!$P$6&gt;0,B2142,"")</f>
        <v>0.32100000000000001</v>
      </c>
      <c r="B2142">
        <f>Weighting!$C$6</f>
        <v>0.32100000000000001</v>
      </c>
      <c r="C2142">
        <f>Weighting!$F$6</f>
        <v>0</v>
      </c>
      <c r="D2142" t="b">
        <f>IF(C2142=1,'Data Transformation'!$G$3+0.5*'Data Transformation'!$W$25,IF(C2143=1,D2143-'Data Transformation'!$W$25,FALSE))</f>
        <v>0</v>
      </c>
      <c r="E2142" t="str">
        <f t="array" ref="E2142">IF(ISLOGICAL(D2142),"",FREQUENCY(IF('Data Transformation'!$B$425:$B$8425='Bin Analysis'!$B2139,'Data Transformation'!$G$425:$G$8425),D2142))</f>
        <v/>
      </c>
      <c r="F2142" t="str">
        <f>IF(ISLOGICAL(D2142),"",E2142-E2141)</f>
        <v/>
      </c>
      <c r="G2142">
        <f>Weighting!$H$6</f>
        <v>1</v>
      </c>
      <c r="H2142">
        <f t="array" ref="H2142">FREQUENCY(IF('Data Transformation'!$B$4:$B$8425=B2139,'Data Transformation'!$G$4:$G$8425),'Bin Analysis'!$B2142)</f>
        <v>1</v>
      </c>
      <c r="I2142">
        <f>H2142-H2141</f>
        <v>1</v>
      </c>
      <c r="J2142">
        <f>IF(I2142=0,0,1)</f>
        <v>1</v>
      </c>
      <c r="K2142">
        <f>J2142*Weighting!$W$6</f>
        <v>1</v>
      </c>
      <c r="M2142" s="14"/>
    </row>
    <row r="2143" spans="1:25" x14ac:dyDescent="0.25">
      <c r="A2143" s="32">
        <f>IF(Weighting!$P$7&gt;0,B2143,"")</f>
        <v>0.45200000000000001</v>
      </c>
      <c r="B2143">
        <f>Weighting!$C$7</f>
        <v>0.45200000000000001</v>
      </c>
      <c r="C2143">
        <f>Weighting!$F$7</f>
        <v>0</v>
      </c>
      <c r="D2143" t="b">
        <f>IF(C2143=1,'Data Transformation'!$G$3+0.5*'Data Transformation'!$W$25,IF(C2144=1,D2144-'Data Transformation'!$W$25,FALSE))</f>
        <v>0</v>
      </c>
      <c r="E2143" t="str">
        <f t="array" ref="E2143">IF(ISLOGICAL(D2143),"",FREQUENCY(IF('Data Transformation'!$B$425:$B$8425='Bin Analysis'!$B2139,'Data Transformation'!$G$425:$G$8425),D2143))</f>
        <v/>
      </c>
      <c r="F2143" t="str">
        <f t="shared" ref="F2143:F2161" si="267">IF(ISLOGICAL(D2143),"",E2143-E2142)</f>
        <v/>
      </c>
      <c r="G2143">
        <f>Weighting!$H$7</f>
        <v>0</v>
      </c>
      <c r="H2143">
        <f t="array" ref="H2143">FREQUENCY(IF('Data Transformation'!$B$4:$B$8425=B2139,'Data Transformation'!$G$4:$G$8425),'Bin Analysis'!$B2143)</f>
        <v>1</v>
      </c>
      <c r="I2143">
        <f t="shared" ref="I2143:I2161" si="268">H2143-H2142</f>
        <v>0</v>
      </c>
      <c r="J2143">
        <f>IF(I2143=0,0,1)</f>
        <v>0</v>
      </c>
      <c r="K2143">
        <f>J2143*Weighting!$W$7</f>
        <v>0</v>
      </c>
      <c r="M2143" s="14"/>
    </row>
    <row r="2144" spans="1:25" x14ac:dyDescent="0.25">
      <c r="A2144" s="32">
        <f>IF(Weighting!$P$8&gt;0,B2144,"")</f>
        <v>0.58299999999999996</v>
      </c>
      <c r="B2144">
        <f>Weighting!$C$8</f>
        <v>0.58299999999999996</v>
      </c>
      <c r="C2144">
        <f>Weighting!$F$8</f>
        <v>0</v>
      </c>
      <c r="D2144" t="b">
        <f>IF(C2144=1,'Data Transformation'!$G$3+0.5*'Data Transformation'!$W$25,IF(C2145=1,D2145-'Data Transformation'!$W$25,FALSE))</f>
        <v>0</v>
      </c>
      <c r="E2144" t="str">
        <f t="array" ref="E2144">IF(ISLOGICAL(D2144),"",FREQUENCY(IF('Data Transformation'!$B$425:$B$8425='Bin Analysis'!$B2139,'Data Transformation'!$G$425:$G$8425),D2144))</f>
        <v/>
      </c>
      <c r="F2144" t="str">
        <f t="shared" si="267"/>
        <v/>
      </c>
      <c r="G2144">
        <f>Weighting!$H$8</f>
        <v>0</v>
      </c>
      <c r="H2144">
        <f t="array" ref="H2144">FREQUENCY(IF('Data Transformation'!$B$4:$B$8425=B2139,'Data Transformation'!$G$4:$G$8425),'Bin Analysis'!$B2144)</f>
        <v>1</v>
      </c>
      <c r="I2144">
        <f t="shared" si="268"/>
        <v>0</v>
      </c>
      <c r="J2144">
        <f t="shared" ref="J2144:J2161" si="269">IF(I2144=0,0,1)</f>
        <v>0</v>
      </c>
      <c r="K2144">
        <f>J2144*Weighting!$W$8</f>
        <v>0</v>
      </c>
      <c r="M2144" s="14"/>
    </row>
    <row r="2145" spans="1:13" x14ac:dyDescent="0.25">
      <c r="A2145" s="32">
        <f>IF(Weighting!$P$9&gt;0,B2145,"")</f>
        <v>0.71399999999999997</v>
      </c>
      <c r="B2145" s="50">
        <f>Weighting!$C$9</f>
        <v>0.71399999999999997</v>
      </c>
      <c r="C2145">
        <f>Weighting!$F$9</f>
        <v>0</v>
      </c>
      <c r="D2145" t="b">
        <f>IF(C2145=1,'Data Transformation'!$G$3+0.5*'Data Transformation'!$W$25,IF(C2146=1,D2146-'Data Transformation'!$W$25,FALSE))</f>
        <v>0</v>
      </c>
      <c r="E2145" t="str">
        <f t="array" ref="E2145">IF(ISLOGICAL(D2145),"",FREQUENCY(IF('Data Transformation'!$B$425:$B$8425='Bin Analysis'!$B2139,'Data Transformation'!$G$425:$G$8425),D2145))</f>
        <v/>
      </c>
      <c r="F2145" t="str">
        <f t="shared" si="267"/>
        <v/>
      </c>
      <c r="G2145">
        <f>Weighting!$H$9</f>
        <v>0</v>
      </c>
      <c r="H2145">
        <f t="array" ref="H2145">FREQUENCY(IF('Data Transformation'!$B$4:$B$8425=B2139,'Data Transformation'!$G$4:$G$8425),'Bin Analysis'!$B2145)</f>
        <v>3</v>
      </c>
      <c r="I2145">
        <f t="shared" si="268"/>
        <v>2</v>
      </c>
      <c r="J2145">
        <f t="shared" si="269"/>
        <v>1</v>
      </c>
      <c r="K2145">
        <f>J2145*Weighting!$W$9</f>
        <v>3</v>
      </c>
      <c r="M2145" s="14"/>
    </row>
    <row r="2146" spans="1:13" x14ac:dyDescent="0.25">
      <c r="A2146" s="32">
        <f>IF(Weighting!$P$10&gt;0,B2146,"")</f>
        <v>0.84499999999999997</v>
      </c>
      <c r="B2146">
        <f>Weighting!$C$10</f>
        <v>0.84499999999999997</v>
      </c>
      <c r="C2146">
        <f>Weighting!$F$10</f>
        <v>0</v>
      </c>
      <c r="D2146" t="b">
        <f>IF(C2146=1,'Data Transformation'!$G$3+0.5*'Data Transformation'!$W$25,IF(C2147=1,D2147-'Data Transformation'!$W$25,FALSE))</f>
        <v>0</v>
      </c>
      <c r="E2146" t="str">
        <f t="array" ref="E2146">IF(ISLOGICAL(D2146),"",FREQUENCY(IF('Data Transformation'!$B$425:$B$8425='Bin Analysis'!$B2139,'Data Transformation'!$G$425:$G$8425),D2146))</f>
        <v/>
      </c>
      <c r="F2146" t="str">
        <f t="shared" si="267"/>
        <v/>
      </c>
      <c r="G2146">
        <f>Weighting!$H$10</f>
        <v>0</v>
      </c>
      <c r="H2146">
        <f t="array" ref="H2146">FREQUENCY(IF('Data Transformation'!$B$4:$B$8425=B2139,'Data Transformation'!$G$4:$G$8425),'Bin Analysis'!$B2146)</f>
        <v>4</v>
      </c>
      <c r="I2146">
        <f t="shared" si="268"/>
        <v>1</v>
      </c>
      <c r="J2146">
        <f t="shared" si="269"/>
        <v>1</v>
      </c>
      <c r="K2146">
        <f>J2146*Weighting!$W$10</f>
        <v>3</v>
      </c>
      <c r="M2146" s="14"/>
    </row>
    <row r="2147" spans="1:13" x14ac:dyDescent="0.25">
      <c r="A2147" s="32">
        <f>IF(Weighting!$P$11&gt;0,B2147,"")</f>
        <v>0.97599999999999998</v>
      </c>
      <c r="B2147">
        <f>Weighting!$C$11</f>
        <v>0.97599999999999998</v>
      </c>
      <c r="C2147">
        <f>Weighting!$F$11</f>
        <v>0</v>
      </c>
      <c r="D2147">
        <f>IF(C2147=1,'Data Transformation'!$G$3+0.5*'Data Transformation'!$W$25,IF(C2148=1,D2148-'Data Transformation'!$W$25,FALSE))</f>
        <v>0.86899999999999999</v>
      </c>
      <c r="E2147">
        <f t="array" ref="E2147">IF(ISLOGICAL(D2147),"",FREQUENCY(IF('Data Transformation'!$B$425:$B$8425='Bin Analysis'!$B2139,'Data Transformation'!$G$425:$G$8425),D2147))</f>
        <v>5</v>
      </c>
      <c r="F2147" t="e">
        <f t="shared" si="267"/>
        <v>#VALUE!</v>
      </c>
      <c r="G2147">
        <f>Weighting!$H$11</f>
        <v>0</v>
      </c>
      <c r="H2147">
        <f t="array" ref="H2147">FREQUENCY(IF('Data Transformation'!$B$4:$B$8425=B2139,'Data Transformation'!$G$4:$G$8425),'Bin Analysis'!$B2147)</f>
        <v>17</v>
      </c>
      <c r="I2147">
        <f t="shared" si="268"/>
        <v>13</v>
      </c>
      <c r="J2147">
        <f t="shared" si="269"/>
        <v>1</v>
      </c>
      <c r="K2147">
        <f>J2147*Weighting!$W$11</f>
        <v>2</v>
      </c>
      <c r="M2147" s="14"/>
    </row>
    <row r="2148" spans="1:13" x14ac:dyDescent="0.25">
      <c r="A2148" s="32">
        <f>IF(Weighting!$P$12&gt;0,B2148,"")</f>
        <v>1.107</v>
      </c>
      <c r="B2148">
        <f>Weighting!$C$12</f>
        <v>1.107</v>
      </c>
      <c r="C2148">
        <f>Weighting!$F$12</f>
        <v>1</v>
      </c>
      <c r="D2148">
        <f>IF(C2148=1,'Data Transformation'!$G$3+0.5*'Data Transformation'!$W$25,IF(C2149=1,D2149-'Data Transformation'!$W$25,FALSE))</f>
        <v>1.131</v>
      </c>
      <c r="E2148">
        <f t="array" ref="E2148">IF(ISLOGICAL(D2148),"",FREQUENCY(IF('Data Transformation'!$B$425:$B$8425='Bin Analysis'!$B2139,'Data Transformation'!$G$425:$G$8425),D2148))</f>
        <v>19</v>
      </c>
      <c r="F2148">
        <f t="shared" si="267"/>
        <v>14</v>
      </c>
      <c r="G2148">
        <f>Weighting!$H$12</f>
        <v>0</v>
      </c>
      <c r="H2148">
        <f t="array" ref="H2148">FREQUENCY(IF('Data Transformation'!$B$4:$B$8425=B2139,'Data Transformation'!$G$4:$G$8425),'Bin Analysis'!$B2148)</f>
        <v>20</v>
      </c>
      <c r="I2148">
        <f t="shared" si="268"/>
        <v>3</v>
      </c>
      <c r="J2148">
        <f t="shared" si="269"/>
        <v>1</v>
      </c>
      <c r="K2148">
        <f>J2148*Weighting!$W$12</f>
        <v>1</v>
      </c>
      <c r="M2148" s="14"/>
    </row>
    <row r="2149" spans="1:13" x14ac:dyDescent="0.25">
      <c r="A2149" s="32">
        <f>IF(Weighting!$P$13&gt;0,B2149,"")</f>
        <v>1.238</v>
      </c>
      <c r="B2149">
        <f>Weighting!$C$13</f>
        <v>1.238</v>
      </c>
      <c r="C2149">
        <f>Weighting!$F$13</f>
        <v>0</v>
      </c>
      <c r="D2149" t="b">
        <f>IF(C2149=1,'Data Transformation'!$G$3+0.5*'Data Transformation'!$W$25,IF(C2150=1,D2150-'Data Transformation'!$W$25,FALSE))</f>
        <v>0</v>
      </c>
      <c r="E2149" t="str">
        <f t="array" ref="E2149">IF(ISLOGICAL(D2149),"",FREQUENCY(IF('Data Transformation'!$B$425:$B$8425='Bin Analysis'!$B2139,'Data Transformation'!$G$425:$G$8425),D2149))</f>
        <v/>
      </c>
      <c r="F2149" t="str">
        <f t="shared" si="267"/>
        <v/>
      </c>
      <c r="G2149">
        <f>Weighting!$H$13</f>
        <v>0</v>
      </c>
      <c r="H2149">
        <f t="array" ref="H2149">FREQUENCY(IF('Data Transformation'!$B$4:$B$8425=B2139,'Data Transformation'!$G$4:$G$8425),'Bin Analysis'!$B2149)</f>
        <v>20</v>
      </c>
      <c r="I2149">
        <f t="shared" si="268"/>
        <v>0</v>
      </c>
      <c r="J2149">
        <f t="shared" si="269"/>
        <v>0</v>
      </c>
      <c r="K2149">
        <f>J2149*Weighting!$W$13</f>
        <v>0</v>
      </c>
      <c r="M2149" s="14"/>
    </row>
    <row r="2150" spans="1:13" x14ac:dyDescent="0.25">
      <c r="A2150" s="32">
        <f>IF(Weighting!$P$14&gt;0,B2150,"")</f>
        <v>1.369</v>
      </c>
      <c r="B2150">
        <f>Weighting!$C$14</f>
        <v>1.369</v>
      </c>
      <c r="C2150">
        <f>Weighting!$F$14</f>
        <v>0</v>
      </c>
      <c r="D2150" t="b">
        <f>IF(C2150=1,'Data Transformation'!$G$3+0.5*'Data Transformation'!$W$25,IF(C2151=1,D2151-'Data Transformation'!$W$25,FALSE))</f>
        <v>0</v>
      </c>
      <c r="E2150" t="str">
        <f t="array" ref="E2150">IF(ISLOGICAL(D2150),"",FREQUENCY(IF('Data Transformation'!$B$425:$B$8425='Bin Analysis'!$B2139,'Data Transformation'!$G$425:$G$8425),D2150))</f>
        <v/>
      </c>
      <c r="F2150" t="str">
        <f t="shared" si="267"/>
        <v/>
      </c>
      <c r="G2150">
        <f>Weighting!$H$14</f>
        <v>0</v>
      </c>
      <c r="H2150">
        <f t="array" ref="H2150">FREQUENCY(IF('Data Transformation'!$B$4:$B$8425=B2139,'Data Transformation'!$G$4:$G$8425),'Bin Analysis'!$B2150)</f>
        <v>20</v>
      </c>
      <c r="I2150">
        <f t="shared" si="268"/>
        <v>0</v>
      </c>
      <c r="J2150">
        <f t="shared" si="269"/>
        <v>0</v>
      </c>
      <c r="K2150">
        <f>J2150*Weighting!$W$14</f>
        <v>0</v>
      </c>
      <c r="M2150" s="14"/>
    </row>
    <row r="2151" spans="1:13" x14ac:dyDescent="0.25">
      <c r="A2151" s="32">
        <f>IF(Weighting!$P$15&gt;0,B2151,"")</f>
        <v>1.5000009999999999</v>
      </c>
      <c r="B2151">
        <f>Weighting!$C$15</f>
        <v>1.5000009999999999</v>
      </c>
      <c r="C2151">
        <f>Weighting!$F$15</f>
        <v>0</v>
      </c>
      <c r="D2151" t="b">
        <f>IF(C2151=1,'Data Transformation'!$G$3+0.5*'Data Transformation'!$W$25,IF(C2152=1,D2152-'Data Transformation'!$W$25,FALSE))</f>
        <v>0</v>
      </c>
      <c r="E2151" t="str">
        <f t="array" ref="E2151">IF(ISLOGICAL(D2151),"",FREQUENCY(IF('Data Transformation'!$B$425:$B$8425='Bin Analysis'!$B2139,'Data Transformation'!$G$425:$G$8425),D2151))</f>
        <v/>
      </c>
      <c r="F2151" t="str">
        <f t="shared" si="267"/>
        <v/>
      </c>
      <c r="G2151">
        <f>Weighting!$H$15</f>
        <v>0</v>
      </c>
      <c r="H2151">
        <f t="array" ref="H2151">FREQUENCY(IF('Data Transformation'!$B$4:$B$8425=B2139,'Data Transformation'!$G$4:$G$8425),'Bin Analysis'!$B2151)</f>
        <v>20</v>
      </c>
      <c r="I2151">
        <f t="shared" si="268"/>
        <v>0</v>
      </c>
      <c r="J2151">
        <f t="shared" si="269"/>
        <v>0</v>
      </c>
      <c r="K2151">
        <f>J2151*Weighting!$W$15</f>
        <v>0</v>
      </c>
      <c r="M2151" s="14"/>
    </row>
    <row r="2152" spans="1:13" x14ac:dyDescent="0.25">
      <c r="A2152" s="32" t="str">
        <f>IF(Weighting!$P$16&gt;0,B2152,"")</f>
        <v/>
      </c>
      <c r="B2152">
        <f>Weighting!$C$16</f>
        <v>1.631</v>
      </c>
      <c r="C2152">
        <f>Weighting!$F$16</f>
        <v>0</v>
      </c>
      <c r="D2152" t="b">
        <f>IF(C2152=1,'Data Transformation'!$G$3+0.5*'Data Transformation'!$W$25,IF(C2153=1,D2153-'Data Transformation'!$W$25,FALSE))</f>
        <v>0</v>
      </c>
      <c r="E2152" t="str">
        <f t="array" ref="E2152">IF(ISLOGICAL(D2152),"",FREQUENCY(IF('Data Transformation'!$B$425:$B$8425='Bin Analysis'!$B2139,'Data Transformation'!$G$425:$G$8425),D2152))</f>
        <v/>
      </c>
      <c r="F2152" t="str">
        <f t="shared" si="267"/>
        <v/>
      </c>
      <c r="G2152">
        <f>Weighting!$H$16</f>
        <v>0</v>
      </c>
      <c r="H2152">
        <f t="array" ref="H2152">FREQUENCY(IF('Data Transformation'!$B$4:$B$8425=B2139,'Data Transformation'!$G$4:$G$8425),'Bin Analysis'!$B2152)</f>
        <v>20</v>
      </c>
      <c r="I2152">
        <f t="shared" si="268"/>
        <v>0</v>
      </c>
      <c r="J2152">
        <f t="shared" si="269"/>
        <v>0</v>
      </c>
      <c r="K2152">
        <f>J2152*Weighting!$W$16</f>
        <v>0</v>
      </c>
      <c r="M2152" s="14"/>
    </row>
    <row r="2153" spans="1:13" x14ac:dyDescent="0.25">
      <c r="A2153" s="32" t="str">
        <f>IF(Weighting!$P$17&gt;0,B2153,"")</f>
        <v/>
      </c>
      <c r="B2153">
        <f>Weighting!$C$17</f>
        <v>1.762</v>
      </c>
      <c r="C2153">
        <f>Weighting!$F$17</f>
        <v>0</v>
      </c>
      <c r="D2153" t="b">
        <f>IF(C2153=1,'Data Transformation'!$G$3+0.5*'Data Transformation'!$W$25,IF(C2154=1,D2154-'Data Transformation'!$W$25,FALSE))</f>
        <v>0</v>
      </c>
      <c r="E2153" t="str">
        <f t="array" ref="E2153">IF(ISLOGICAL(D2153),"",FREQUENCY(IF('Data Transformation'!$B$425:$B$8425='Bin Analysis'!$B2139,'Data Transformation'!$G$425:$G$8425),D2153))</f>
        <v/>
      </c>
      <c r="F2153" t="str">
        <f t="shared" si="267"/>
        <v/>
      </c>
      <c r="G2153">
        <f>Weighting!$H$17</f>
        <v>0</v>
      </c>
      <c r="H2153">
        <f t="array" ref="H2153">FREQUENCY(IF('Data Transformation'!$B$4:$B$8425=B2139,'Data Transformation'!$G$4:$G$8425),'Bin Analysis'!$B2153)</f>
        <v>20</v>
      </c>
      <c r="I2153">
        <f t="shared" si="268"/>
        <v>0</v>
      </c>
      <c r="J2153">
        <f t="shared" si="269"/>
        <v>0</v>
      </c>
      <c r="K2153">
        <f>J2153*Weighting!$W$17</f>
        <v>0</v>
      </c>
      <c r="M2153" s="14"/>
    </row>
    <row r="2154" spans="1:13" x14ac:dyDescent="0.25">
      <c r="A2154" s="32" t="str">
        <f>IF(Weighting!$P$18&gt;0,B2154,"")</f>
        <v/>
      </c>
      <c r="B2154">
        <f>Weighting!$C$18</f>
        <v>1.893</v>
      </c>
      <c r="C2154">
        <f>Weighting!$F$18</f>
        <v>0</v>
      </c>
      <c r="D2154" t="b">
        <f>IF(C2154=1,'Data Transformation'!$G$3+0.5*'Data Transformation'!$W$25,IF(C2155=1,D2155-'Data Transformation'!$W$25,FALSE))</f>
        <v>0</v>
      </c>
      <c r="E2154" t="str">
        <f t="array" ref="E2154">IF(ISLOGICAL(D2154),"",FREQUENCY(IF('Data Transformation'!$B$425:$B$8425='Bin Analysis'!$B2139,'Data Transformation'!$G$425:$G$8425),D2154))</f>
        <v/>
      </c>
      <c r="F2154" t="str">
        <f t="shared" si="267"/>
        <v/>
      </c>
      <c r="G2154">
        <f>Weighting!$H$18</f>
        <v>0</v>
      </c>
      <c r="H2154">
        <f t="array" ref="H2154">FREQUENCY(IF('Data Transformation'!$B$4:$B$8425=B2139,'Data Transformation'!$G$4:$G$8425),'Bin Analysis'!$B2154)</f>
        <v>20</v>
      </c>
      <c r="I2154">
        <f t="shared" si="268"/>
        <v>0</v>
      </c>
      <c r="J2154">
        <f t="shared" si="269"/>
        <v>0</v>
      </c>
      <c r="K2154">
        <f>J2154*Weighting!$W$18</f>
        <v>0</v>
      </c>
      <c r="M2154" s="14"/>
    </row>
    <row r="2155" spans="1:13" x14ac:dyDescent="0.25">
      <c r="A2155" s="32" t="str">
        <f>IF(Weighting!$P$19&gt;0,B2155,"")</f>
        <v/>
      </c>
      <c r="B2155">
        <f>Weighting!$C$19</f>
        <v>2.024</v>
      </c>
      <c r="C2155">
        <f>Weighting!$F$19</f>
        <v>0</v>
      </c>
      <c r="D2155" t="b">
        <f>IF(C2155=1,'Data Transformation'!$G$3+0.5*'Data Transformation'!$W$25,IF(C2156=1,D2156-'Data Transformation'!$W$25,FALSE))</f>
        <v>0</v>
      </c>
      <c r="E2155" t="str">
        <f t="array" ref="E2155">IF(ISLOGICAL(D2155),"",FREQUENCY(IF('Data Transformation'!$B$425:$B$8425='Bin Analysis'!$B2139,'Data Transformation'!$G$425:$G$8425),D2155))</f>
        <v/>
      </c>
      <c r="F2155" t="str">
        <f t="shared" si="267"/>
        <v/>
      </c>
      <c r="G2155">
        <f>Weighting!$H$19</f>
        <v>0</v>
      </c>
      <c r="H2155">
        <f t="array" ref="H2155">FREQUENCY(IF('Data Transformation'!$B$4:$B$8425=B2139,'Data Transformation'!$G$4:$G$8425),'Bin Analysis'!$B2155)</f>
        <v>20</v>
      </c>
      <c r="I2155">
        <f t="shared" si="268"/>
        <v>0</v>
      </c>
      <c r="J2155">
        <f t="shared" si="269"/>
        <v>0</v>
      </c>
      <c r="K2155">
        <f>J2155*Weighting!$W$19</f>
        <v>0</v>
      </c>
      <c r="M2155" s="14"/>
    </row>
    <row r="2156" spans="1:13" x14ac:dyDescent="0.25">
      <c r="A2156" s="32" t="str">
        <f>IF(Weighting!$P$20&gt;0,B2156,"")</f>
        <v/>
      </c>
      <c r="B2156">
        <f>Weighting!$C$20</f>
        <v>2.1550000000000002</v>
      </c>
      <c r="C2156">
        <f>Weighting!$F$20</f>
        <v>0</v>
      </c>
      <c r="D2156" t="b">
        <f>IF(C2156=1,'Data Transformation'!$G$3+0.5*'Data Transformation'!$W$25,IF(C2157=1,D2157-'Data Transformation'!$W$25,FALSE))</f>
        <v>0</v>
      </c>
      <c r="E2156" t="str">
        <f t="array" ref="E2156">IF(ISLOGICAL(D2156),"",FREQUENCY(IF('Data Transformation'!$B$425:$B$8425='Bin Analysis'!$B2139,'Data Transformation'!$G$425:$G$8425),D2156))</f>
        <v/>
      </c>
      <c r="F2156" t="str">
        <f t="shared" si="267"/>
        <v/>
      </c>
      <c r="G2156">
        <f>Weighting!$H$20</f>
        <v>0</v>
      </c>
      <c r="H2156">
        <f t="array" ref="H2156">FREQUENCY(IF('Data Transformation'!$B$4:$B$8425=B2139,'Data Transformation'!$G$4:$G$8425),'Bin Analysis'!$B2156)</f>
        <v>20</v>
      </c>
      <c r="I2156">
        <f t="shared" si="268"/>
        <v>0</v>
      </c>
      <c r="J2156">
        <f t="shared" si="269"/>
        <v>0</v>
      </c>
      <c r="K2156">
        <f>J2156*Weighting!$W$20</f>
        <v>0</v>
      </c>
      <c r="M2156" s="14"/>
    </row>
    <row r="2157" spans="1:13" x14ac:dyDescent="0.25">
      <c r="A2157" s="32" t="str">
        <f>IF(Weighting!$P$21&gt;0,B2157,"")</f>
        <v/>
      </c>
      <c r="B2157">
        <f>Weighting!$C$21</f>
        <v>2.2860000000000005</v>
      </c>
      <c r="C2157">
        <f>Weighting!$F$21</f>
        <v>0</v>
      </c>
      <c r="D2157" t="b">
        <f>IF(C2157=1,'Data Transformation'!$G$3+0.5*'Data Transformation'!$W$25,IF(C2158=1,D2158-'Data Transformation'!$W$25,FALSE))</f>
        <v>0</v>
      </c>
      <c r="E2157" t="str">
        <f t="array" ref="E2157">IF(ISLOGICAL(D2157),"",FREQUENCY(IF('Data Transformation'!$B$425:$B$8425='Bin Analysis'!$B2139,'Data Transformation'!$G$425:$G$8425),D2157))</f>
        <v/>
      </c>
      <c r="F2157" t="str">
        <f t="shared" si="267"/>
        <v/>
      </c>
      <c r="G2157">
        <f>Weighting!$H$21</f>
        <v>0</v>
      </c>
      <c r="H2157">
        <f t="array" ref="H2157">FREQUENCY(IF('Data Transformation'!$B$4:$B$8425=B2139,'Data Transformation'!$G$4:$G$8425),'Bin Analysis'!$B2157)</f>
        <v>20</v>
      </c>
      <c r="I2157">
        <f t="shared" si="268"/>
        <v>0</v>
      </c>
      <c r="J2157">
        <f t="shared" si="269"/>
        <v>0</v>
      </c>
      <c r="K2157">
        <f>J2157*Weighting!$W$21</f>
        <v>0</v>
      </c>
      <c r="M2157" s="14"/>
    </row>
    <row r="2158" spans="1:13" x14ac:dyDescent="0.25">
      <c r="A2158" s="32" t="str">
        <f>IF(Weighting!$P$22&gt;0,B2158,"")</f>
        <v/>
      </c>
      <c r="B2158">
        <f>Weighting!$C$22</f>
        <v>2.4170000000000007</v>
      </c>
      <c r="C2158">
        <f>Weighting!$F$22</f>
        <v>0</v>
      </c>
      <c r="D2158" t="b">
        <f>IF(C2158=1,'Data Transformation'!$G$3+0.5*'Data Transformation'!$W$25,IF(C2159=1,D2159-'Data Transformation'!$W$25,FALSE))</f>
        <v>0</v>
      </c>
      <c r="E2158" t="str">
        <f t="array" ref="E2158">IF(ISLOGICAL(D2158),"",FREQUENCY(IF('Data Transformation'!$B$425:$B$8425='Bin Analysis'!$B2139,'Data Transformation'!$G$425:$G$8425),D2158))</f>
        <v/>
      </c>
      <c r="F2158" t="str">
        <f t="shared" si="267"/>
        <v/>
      </c>
      <c r="G2158">
        <f>Weighting!$H$22</f>
        <v>0</v>
      </c>
      <c r="H2158">
        <f t="array" ref="H2158">FREQUENCY(IF('Data Transformation'!$B$4:$B$8425=B2139,'Data Transformation'!$G$4:$G$8425),'Bin Analysis'!$B2158)</f>
        <v>20</v>
      </c>
      <c r="I2158">
        <f t="shared" si="268"/>
        <v>0</v>
      </c>
      <c r="J2158">
        <f t="shared" si="269"/>
        <v>0</v>
      </c>
      <c r="K2158">
        <f>J2158*Weighting!$W$22</f>
        <v>0</v>
      </c>
      <c r="M2158" s="14"/>
    </row>
    <row r="2159" spans="1:13" x14ac:dyDescent="0.25">
      <c r="A2159" s="32" t="str">
        <f>IF(Weighting!$P$23&gt;0,B2159,"")</f>
        <v/>
      </c>
      <c r="B2159">
        <f>Weighting!$C$23</f>
        <v>2.5480000000000009</v>
      </c>
      <c r="C2159">
        <f>Weighting!$F$23</f>
        <v>0</v>
      </c>
      <c r="D2159" t="b">
        <f>IF(C2159=1,'Data Transformation'!$G$3+0.5*'Data Transformation'!$W$25,IF(C2160=1,D2160-'Data Transformation'!$W$25,FALSE))</f>
        <v>0</v>
      </c>
      <c r="E2159" t="str">
        <f t="array" ref="E2159">IF(ISLOGICAL(D2159),"",FREQUENCY(IF('Data Transformation'!$B$425:$B$8425='Bin Analysis'!$B2139,'Data Transformation'!$G$425:$G$8425),D2159))</f>
        <v/>
      </c>
      <c r="F2159" t="str">
        <f t="shared" si="267"/>
        <v/>
      </c>
      <c r="G2159">
        <f>Weighting!$H$23</f>
        <v>0</v>
      </c>
      <c r="H2159">
        <f t="array" ref="H2159">FREQUENCY(IF('Data Transformation'!$B$4:$B$8425=B2139,'Data Transformation'!$G$4:$G$8425),'Bin Analysis'!$B2159)</f>
        <v>20</v>
      </c>
      <c r="I2159">
        <f t="shared" si="268"/>
        <v>0</v>
      </c>
      <c r="J2159">
        <f t="shared" si="269"/>
        <v>0</v>
      </c>
      <c r="K2159">
        <f>J2159*Weighting!$W$23</f>
        <v>0</v>
      </c>
      <c r="M2159" s="14"/>
    </row>
    <row r="2160" spans="1:13" x14ac:dyDescent="0.25">
      <c r="A2160" s="32" t="str">
        <f>IF(Weighting!$P$24&gt;0,B2160,"")</f>
        <v/>
      </c>
      <c r="B2160">
        <f>Weighting!$C$24</f>
        <v>2.6790000000000012</v>
      </c>
      <c r="C2160">
        <f>Weighting!$F$24</f>
        <v>0</v>
      </c>
      <c r="D2160" t="b">
        <f>IF(C2160=1,'Data Transformation'!$G$3+0.5*'Data Transformation'!$W$25,IF(C2161=1,D2161-'Data Transformation'!$W$25,FALSE))</f>
        <v>0</v>
      </c>
      <c r="E2160" t="str">
        <f t="array" ref="E2160">IF(ISLOGICAL(D2160),"",FREQUENCY(IF('Data Transformation'!$B$425:$B$8425='Bin Analysis'!$B2139,'Data Transformation'!$G$425:$G$8425),D2160))</f>
        <v/>
      </c>
      <c r="F2160" t="str">
        <f t="shared" si="267"/>
        <v/>
      </c>
      <c r="G2160">
        <f>Weighting!$H$24</f>
        <v>0</v>
      </c>
      <c r="H2160">
        <f t="array" ref="H2160">FREQUENCY(IF('Data Transformation'!$B$4:$B$8425=B2139,'Data Transformation'!$G$4:$G$8425),'Bin Analysis'!$B2160)</f>
        <v>20</v>
      </c>
      <c r="I2160">
        <f t="shared" si="268"/>
        <v>0</v>
      </c>
      <c r="J2160">
        <f t="shared" si="269"/>
        <v>0</v>
      </c>
      <c r="K2160">
        <f>J2160*Weighting!$W$24</f>
        <v>0</v>
      </c>
      <c r="M2160" s="14"/>
    </row>
    <row r="2161" spans="1:25" x14ac:dyDescent="0.25">
      <c r="A2161" s="32" t="str">
        <f>IF(Weighting!$P$25&gt;0,B2161,"")</f>
        <v/>
      </c>
      <c r="B2161">
        <f>Weighting!$C$25</f>
        <v>2.8100000000000014</v>
      </c>
      <c r="C2161">
        <f>Weighting!$F$25</f>
        <v>0</v>
      </c>
      <c r="D2161" t="b">
        <f>IF(C2161=1,'Data Transformation'!$G$3+0.5*'Data Transformation'!$W$25,IF(C2162=1,D2162-'Data Transformation'!$W$25,FALSE))</f>
        <v>0</v>
      </c>
      <c r="E2161" t="str">
        <f t="array" ref="E2161">IF(ISLOGICAL(D2161),"",FREQUENCY(IF('Data Transformation'!$B$425:$B$8425='Bin Analysis'!$B2139,'Data Transformation'!$G$425:$G$8425),D2161))</f>
        <v/>
      </c>
      <c r="F2161" t="str">
        <f t="shared" si="267"/>
        <v/>
      </c>
      <c r="G2161">
        <f>Weighting!$H$25</f>
        <v>0</v>
      </c>
      <c r="H2161">
        <f t="array" ref="H2161">FREQUENCY(IF('Data Transformation'!$B$4:$B$8425=B2139,'Data Transformation'!$G$4:$G$8425),'Bin Analysis'!$B2161)</f>
        <v>20</v>
      </c>
      <c r="I2161">
        <f t="shared" si="268"/>
        <v>0</v>
      </c>
      <c r="J2161">
        <f t="shared" si="269"/>
        <v>0</v>
      </c>
      <c r="K2161">
        <f>J2161*Weighting!$W$25</f>
        <v>0</v>
      </c>
      <c r="M2161" s="14"/>
    </row>
    <row r="2162" spans="1:25" x14ac:dyDescent="0.25">
      <c r="N2162" s="55"/>
      <c r="O2162"/>
      <c r="P2162"/>
      <c r="Q2162"/>
      <c r="R2162"/>
    </row>
    <row r="2163" spans="1:25" ht="23.25" x14ac:dyDescent="0.35">
      <c r="A2163" s="21" t="s">
        <v>0</v>
      </c>
      <c r="B2163" s="21">
        <f>IFERROR(VLOOKUP(C2163,'Data Transformation'!$L$6:$M$426,2,FALSE),"")</f>
        <v>90</v>
      </c>
      <c r="C2163" s="21">
        <f>C2139+1</f>
        <v>90</v>
      </c>
      <c r="D2163" s="21"/>
      <c r="E2163" s="21"/>
      <c r="F2163" s="21"/>
      <c r="G2163" s="21"/>
      <c r="H2163" s="22"/>
      <c r="I2163" s="22"/>
      <c r="J2163" s="22"/>
      <c r="K2163" s="21"/>
      <c r="L2163" s="21">
        <f>B2163</f>
        <v>90</v>
      </c>
      <c r="M2163" s="23">
        <f>INDEX('Data Transformation'!$O$4:$O$424,MATCH($B2163,'Data Transformation'!$M$4:$M$424,0),MATCH($M$2,'Data Transformation'!$O$3,0))</f>
        <v>20</v>
      </c>
      <c r="N2163" s="27">
        <f>IF('Input and Summary Results'!$J$16="minimum",'Bin Analysis'!X2164/(M2163-1),'Bin Analysis'!Y2163/('Bin Analysis'!M2163-1))</f>
        <v>0</v>
      </c>
      <c r="O2163" s="27">
        <f>IF(M2163=FALSE,NA(),(VLOOKUP(1,C2166:K2185,4,FALSE))/(M2163-1))</f>
        <v>0</v>
      </c>
      <c r="P2163" s="27">
        <f>IF(M2163=FALSE,NA(),SUM(J2166:J2185)/Weighting!$S$5)</f>
        <v>0.5</v>
      </c>
      <c r="Q2163" s="27">
        <f>IF(M2163=FALSE,NA(),SUM(K2166:K2185)/Weighting!$S$6)</f>
        <v>0.43478260869565216</v>
      </c>
      <c r="R2163" s="27">
        <f>IF(M2163=FALSE,NA(),(VLOOKUP(1,G2166:K2185,3,FALSE))/(M2163-1))</f>
        <v>0.78947368421052633</v>
      </c>
      <c r="S2163" s="22" t="str">
        <f>IF(M2163=FALSE,NA(),IF(SUM(J2166:J2185)=2,"yes","no"))</f>
        <v>no</v>
      </c>
      <c r="X2163" s="2" cm="2">
        <f t="array" ref="X2163:X2164">FREQUENCY(IF('Data Transformation'!$B$425:$B$6424='Bin Analysis'!L2163,'Data Transformation'!$G$425:$G$6424),'Data Transformation'!$U$11)</f>
        <v>19</v>
      </c>
      <c r="Y2163" s="2" cm="2">
        <f t="array" ref="Y2163:Y2164">FREQUENCY(IF('Data Transformation'!$B$425:$B$6424='Bin Analysis'!L2163,'Data Transformation'!$G$425:$G$6424),'Data Transformation'!$U$12)</f>
        <v>19</v>
      </c>
    </row>
    <row r="2164" spans="1:25" x14ac:dyDescent="0.25">
      <c r="A2164" s="14" t="s">
        <v>67</v>
      </c>
      <c r="B2164" t="s">
        <v>47</v>
      </c>
      <c r="C2164" t="s">
        <v>5</v>
      </c>
      <c r="D2164" t="s">
        <v>100</v>
      </c>
      <c r="E2164" t="s">
        <v>101</v>
      </c>
      <c r="F2164" t="s">
        <v>102</v>
      </c>
      <c r="G2164" t="s">
        <v>70</v>
      </c>
      <c r="H2164" t="s">
        <v>31</v>
      </c>
      <c r="I2164" t="s">
        <v>32</v>
      </c>
      <c r="J2164" t="s">
        <v>46</v>
      </c>
      <c r="K2164" s="14" t="s">
        <v>45</v>
      </c>
      <c r="M2164" s="14"/>
      <c r="X2164" s="2">
        <v>0</v>
      </c>
      <c r="Y2164" s="2">
        <v>0</v>
      </c>
    </row>
    <row r="2165" spans="1:25" x14ac:dyDescent="0.25">
      <c r="A2165" s="32"/>
      <c r="D2165" t="b">
        <f>IF(C2165=1,'Data Transformation'!$G$3+0.5*'Data Transformation'!$W$25,IF(C2166=1,D2166-'Data Transformation'!$W$25,FALSE))</f>
        <v>0</v>
      </c>
      <c r="E2165" t="str">
        <f t="array" ref="E2165">IF(ISLOGICAL(D2165),"",FREQUENCY(IF('Data Transformation'!$B$425:$B$8425='Bin Analysis'!$B2163,'Data Transformation'!$G$425:$G$8425),D2165))</f>
        <v/>
      </c>
      <c r="F2165" t="str">
        <f>IF(ISLOGICAL(D2165),"",E2165-E2164)</f>
        <v/>
      </c>
      <c r="M2165" s="14"/>
    </row>
    <row r="2166" spans="1:25" x14ac:dyDescent="0.25">
      <c r="A2166" s="32">
        <f>IF(Weighting!$P$6&gt;0,B2166,"")</f>
        <v>0.32100000000000001</v>
      </c>
      <c r="B2166">
        <f>Weighting!$C$6</f>
        <v>0.32100000000000001</v>
      </c>
      <c r="C2166">
        <f>Weighting!$F$6</f>
        <v>0</v>
      </c>
      <c r="D2166" t="b">
        <f>IF(C2166=1,'Data Transformation'!$G$3+0.5*'Data Transformation'!$W$25,IF(C2167=1,D2167-'Data Transformation'!$W$25,FALSE))</f>
        <v>0</v>
      </c>
      <c r="E2166" t="str">
        <f t="array" ref="E2166">IF(ISLOGICAL(D2166),"",FREQUENCY(IF('Data Transformation'!$B$425:$B$8425='Bin Analysis'!$B2163,'Data Transformation'!$G$425:$G$8425),D2166))</f>
        <v/>
      </c>
      <c r="F2166" t="str">
        <f>IF(ISLOGICAL(D2166),"",E2166-E2165)</f>
        <v/>
      </c>
      <c r="G2166">
        <f>Weighting!$H$6</f>
        <v>1</v>
      </c>
      <c r="H2166">
        <f t="array" ref="H2166">FREQUENCY(IF('Data Transformation'!$B$4:$B$8425=B2163,'Data Transformation'!$G$4:$G$8425),'Bin Analysis'!$B2166)</f>
        <v>15</v>
      </c>
      <c r="I2166">
        <f>H2166-H2165</f>
        <v>15</v>
      </c>
      <c r="J2166">
        <f>IF(I2166=0,0,1)</f>
        <v>1</v>
      </c>
      <c r="K2166">
        <f>J2166*Weighting!$W$6</f>
        <v>1</v>
      </c>
      <c r="M2166" s="14"/>
    </row>
    <row r="2167" spans="1:25" x14ac:dyDescent="0.25">
      <c r="A2167" s="32">
        <f>IF(Weighting!$P$7&gt;0,B2167,"")</f>
        <v>0.45200000000000001</v>
      </c>
      <c r="B2167">
        <f>Weighting!$C$7</f>
        <v>0.45200000000000001</v>
      </c>
      <c r="C2167">
        <f>Weighting!$F$7</f>
        <v>0</v>
      </c>
      <c r="D2167" t="b">
        <f>IF(C2167=1,'Data Transformation'!$G$3+0.5*'Data Transformation'!$W$25,IF(C2168=1,D2168-'Data Transformation'!$W$25,FALSE))</f>
        <v>0</v>
      </c>
      <c r="E2167" t="str">
        <f t="array" ref="E2167">IF(ISLOGICAL(D2167),"",FREQUENCY(IF('Data Transformation'!$B$425:$B$8425='Bin Analysis'!$B2163,'Data Transformation'!$G$425:$G$8425),D2167))</f>
        <v/>
      </c>
      <c r="F2167" t="str">
        <f t="shared" ref="F2167:F2185" si="270">IF(ISLOGICAL(D2167),"",E2167-E2166)</f>
        <v/>
      </c>
      <c r="G2167">
        <f>Weighting!$H$7</f>
        <v>0</v>
      </c>
      <c r="H2167">
        <f t="array" ref="H2167">FREQUENCY(IF('Data Transformation'!$B$4:$B$8425=B2163,'Data Transformation'!$G$4:$G$8425),'Bin Analysis'!$B2167)</f>
        <v>17</v>
      </c>
      <c r="I2167">
        <f t="shared" ref="I2167:I2185" si="271">H2167-H2166</f>
        <v>2</v>
      </c>
      <c r="J2167">
        <f>IF(I2167=0,0,1)</f>
        <v>1</v>
      </c>
      <c r="K2167">
        <f>J2167*Weighting!$W$7</f>
        <v>2</v>
      </c>
      <c r="M2167" s="14"/>
    </row>
    <row r="2168" spans="1:25" x14ac:dyDescent="0.25">
      <c r="A2168" s="32">
        <f>IF(Weighting!$P$8&gt;0,B2168,"")</f>
        <v>0.58299999999999996</v>
      </c>
      <c r="B2168">
        <f>Weighting!$C$8</f>
        <v>0.58299999999999996</v>
      </c>
      <c r="C2168">
        <f>Weighting!$F$8</f>
        <v>0</v>
      </c>
      <c r="D2168" t="b">
        <f>IF(C2168=1,'Data Transformation'!$G$3+0.5*'Data Transformation'!$W$25,IF(C2169=1,D2169-'Data Transformation'!$W$25,FALSE))</f>
        <v>0</v>
      </c>
      <c r="E2168" t="str">
        <f t="array" ref="E2168">IF(ISLOGICAL(D2168),"",FREQUENCY(IF('Data Transformation'!$B$425:$B$8425='Bin Analysis'!$B2163,'Data Transformation'!$G$425:$G$8425),D2168))</f>
        <v/>
      </c>
      <c r="F2168" t="str">
        <f t="shared" si="270"/>
        <v/>
      </c>
      <c r="G2168">
        <f>Weighting!$H$8</f>
        <v>0</v>
      </c>
      <c r="H2168">
        <f t="array" ref="H2168">FREQUENCY(IF('Data Transformation'!$B$4:$B$8425=B2163,'Data Transformation'!$G$4:$G$8425),'Bin Analysis'!$B2168)</f>
        <v>17</v>
      </c>
      <c r="I2168">
        <f t="shared" si="271"/>
        <v>0</v>
      </c>
      <c r="J2168">
        <f t="shared" ref="J2168:J2185" si="272">IF(I2168=0,0,1)</f>
        <v>0</v>
      </c>
      <c r="K2168">
        <f>J2168*Weighting!$W$8</f>
        <v>0</v>
      </c>
      <c r="M2168" s="14"/>
    </row>
    <row r="2169" spans="1:25" x14ac:dyDescent="0.25">
      <c r="A2169" s="32">
        <f>IF(Weighting!$P$9&gt;0,B2169,"")</f>
        <v>0.71399999999999997</v>
      </c>
      <c r="B2169" s="50">
        <f>Weighting!$C$9</f>
        <v>0.71399999999999997</v>
      </c>
      <c r="C2169">
        <f>Weighting!$F$9</f>
        <v>0</v>
      </c>
      <c r="D2169" t="b">
        <f>IF(C2169=1,'Data Transformation'!$G$3+0.5*'Data Transformation'!$W$25,IF(C2170=1,D2170-'Data Transformation'!$W$25,FALSE))</f>
        <v>0</v>
      </c>
      <c r="E2169" t="str">
        <f t="array" ref="E2169">IF(ISLOGICAL(D2169),"",FREQUENCY(IF('Data Transformation'!$B$425:$B$8425='Bin Analysis'!$B2163,'Data Transformation'!$G$425:$G$8425),D2169))</f>
        <v/>
      </c>
      <c r="F2169" t="str">
        <f t="shared" si="270"/>
        <v/>
      </c>
      <c r="G2169">
        <f>Weighting!$H$9</f>
        <v>0</v>
      </c>
      <c r="H2169">
        <f t="array" ref="H2169">FREQUENCY(IF('Data Transformation'!$B$4:$B$8425=B2163,'Data Transformation'!$G$4:$G$8425),'Bin Analysis'!$B2169)</f>
        <v>18</v>
      </c>
      <c r="I2169">
        <f t="shared" si="271"/>
        <v>1</v>
      </c>
      <c r="J2169">
        <f t="shared" si="272"/>
        <v>1</v>
      </c>
      <c r="K2169">
        <f>J2169*Weighting!$W$9</f>
        <v>3</v>
      </c>
      <c r="M2169" s="14"/>
    </row>
    <row r="2170" spans="1:25" x14ac:dyDescent="0.25">
      <c r="A2170" s="32">
        <f>IF(Weighting!$P$10&gt;0,B2170,"")</f>
        <v>0.84499999999999997</v>
      </c>
      <c r="B2170">
        <f>Weighting!$C$10</f>
        <v>0.84499999999999997</v>
      </c>
      <c r="C2170">
        <f>Weighting!$F$10</f>
        <v>0</v>
      </c>
      <c r="D2170" t="b">
        <f>IF(C2170=1,'Data Transformation'!$G$3+0.5*'Data Transformation'!$W$25,IF(C2171=1,D2171-'Data Transformation'!$W$25,FALSE))</f>
        <v>0</v>
      </c>
      <c r="E2170" t="str">
        <f t="array" ref="E2170">IF(ISLOGICAL(D2170),"",FREQUENCY(IF('Data Transformation'!$B$425:$B$8425='Bin Analysis'!$B2163,'Data Transformation'!$G$425:$G$8425),D2170))</f>
        <v/>
      </c>
      <c r="F2170" t="str">
        <f t="shared" si="270"/>
        <v/>
      </c>
      <c r="G2170">
        <f>Weighting!$H$10</f>
        <v>0</v>
      </c>
      <c r="H2170">
        <f t="array" ref="H2170">FREQUENCY(IF('Data Transformation'!$B$4:$B$8425=B2163,'Data Transformation'!$G$4:$G$8425),'Bin Analysis'!$B2170)</f>
        <v>19</v>
      </c>
      <c r="I2170">
        <f t="shared" si="271"/>
        <v>1</v>
      </c>
      <c r="J2170">
        <f t="shared" si="272"/>
        <v>1</v>
      </c>
      <c r="K2170">
        <f>J2170*Weighting!$W$10</f>
        <v>3</v>
      </c>
      <c r="M2170" s="14"/>
    </row>
    <row r="2171" spans="1:25" x14ac:dyDescent="0.25">
      <c r="A2171" s="32">
        <f>IF(Weighting!$P$11&gt;0,B2171,"")</f>
        <v>0.97599999999999998</v>
      </c>
      <c r="B2171">
        <f>Weighting!$C$11</f>
        <v>0.97599999999999998</v>
      </c>
      <c r="C2171">
        <f>Weighting!$F$11</f>
        <v>0</v>
      </c>
      <c r="D2171">
        <f>IF(C2171=1,'Data Transformation'!$G$3+0.5*'Data Transformation'!$W$25,IF(C2172=1,D2172-'Data Transformation'!$W$25,FALSE))</f>
        <v>0.86899999999999999</v>
      </c>
      <c r="E2171">
        <f t="array" ref="E2171">IF(ISLOGICAL(D2171),"",FREQUENCY(IF('Data Transformation'!$B$425:$B$8425='Bin Analysis'!$B2163,'Data Transformation'!$G$425:$G$8425),D2171))</f>
        <v>19</v>
      </c>
      <c r="F2171" t="e">
        <f t="shared" si="270"/>
        <v>#VALUE!</v>
      </c>
      <c r="G2171">
        <f>Weighting!$H$11</f>
        <v>0</v>
      </c>
      <c r="H2171">
        <f t="array" ref="H2171">FREQUENCY(IF('Data Transformation'!$B$4:$B$8425=B2163,'Data Transformation'!$G$4:$G$8425),'Bin Analysis'!$B2171)</f>
        <v>19</v>
      </c>
      <c r="I2171">
        <f t="shared" si="271"/>
        <v>0</v>
      </c>
      <c r="J2171">
        <f t="shared" si="272"/>
        <v>0</v>
      </c>
      <c r="K2171">
        <f>J2171*Weighting!$W$11</f>
        <v>0</v>
      </c>
      <c r="M2171" s="14"/>
    </row>
    <row r="2172" spans="1:25" x14ac:dyDescent="0.25">
      <c r="A2172" s="32">
        <f>IF(Weighting!$P$12&gt;0,B2172,"")</f>
        <v>1.107</v>
      </c>
      <c r="B2172">
        <f>Weighting!$C$12</f>
        <v>1.107</v>
      </c>
      <c r="C2172">
        <f>Weighting!$F$12</f>
        <v>1</v>
      </c>
      <c r="D2172">
        <f>IF(C2172=1,'Data Transformation'!$G$3+0.5*'Data Transformation'!$W$25,IF(C2173=1,D2173-'Data Transformation'!$W$25,FALSE))</f>
        <v>1.131</v>
      </c>
      <c r="E2172">
        <f t="array" ref="E2172">IF(ISLOGICAL(D2172),"",FREQUENCY(IF('Data Transformation'!$B$425:$B$8425='Bin Analysis'!$B2163,'Data Transformation'!$G$425:$G$8425),D2172))</f>
        <v>19</v>
      </c>
      <c r="F2172">
        <f t="shared" si="270"/>
        <v>0</v>
      </c>
      <c r="G2172">
        <f>Weighting!$H$12</f>
        <v>0</v>
      </c>
      <c r="H2172">
        <f t="array" ref="H2172">FREQUENCY(IF('Data Transformation'!$B$4:$B$8425=B2163,'Data Transformation'!$G$4:$G$8425),'Bin Analysis'!$B2172)</f>
        <v>20</v>
      </c>
      <c r="I2172">
        <f t="shared" si="271"/>
        <v>1</v>
      </c>
      <c r="J2172">
        <f t="shared" si="272"/>
        <v>1</v>
      </c>
      <c r="K2172">
        <f>J2172*Weighting!$W$12</f>
        <v>1</v>
      </c>
      <c r="M2172" s="14"/>
    </row>
    <row r="2173" spans="1:25" x14ac:dyDescent="0.25">
      <c r="A2173" s="32">
        <f>IF(Weighting!$P$13&gt;0,B2173,"")</f>
        <v>1.238</v>
      </c>
      <c r="B2173">
        <f>Weighting!$C$13</f>
        <v>1.238</v>
      </c>
      <c r="C2173">
        <f>Weighting!$F$13</f>
        <v>0</v>
      </c>
      <c r="D2173" t="b">
        <f>IF(C2173=1,'Data Transformation'!$G$3+0.5*'Data Transformation'!$W$25,IF(C2174=1,D2174-'Data Transformation'!$W$25,FALSE))</f>
        <v>0</v>
      </c>
      <c r="E2173" t="str">
        <f t="array" ref="E2173">IF(ISLOGICAL(D2173),"",FREQUENCY(IF('Data Transformation'!$B$425:$B$8425='Bin Analysis'!$B2163,'Data Transformation'!$G$425:$G$8425),D2173))</f>
        <v/>
      </c>
      <c r="F2173" t="str">
        <f t="shared" si="270"/>
        <v/>
      </c>
      <c r="G2173">
        <f>Weighting!$H$13</f>
        <v>0</v>
      </c>
      <c r="H2173">
        <f t="array" ref="H2173">FREQUENCY(IF('Data Transformation'!$B$4:$B$8425=B2163,'Data Transformation'!$G$4:$G$8425),'Bin Analysis'!$B2173)</f>
        <v>20</v>
      </c>
      <c r="I2173">
        <f t="shared" si="271"/>
        <v>0</v>
      </c>
      <c r="J2173">
        <f t="shared" si="272"/>
        <v>0</v>
      </c>
      <c r="K2173">
        <f>J2173*Weighting!$W$13</f>
        <v>0</v>
      </c>
      <c r="M2173" s="14"/>
    </row>
    <row r="2174" spans="1:25" x14ac:dyDescent="0.25">
      <c r="A2174" s="32">
        <f>IF(Weighting!$P$14&gt;0,B2174,"")</f>
        <v>1.369</v>
      </c>
      <c r="B2174">
        <f>Weighting!$C$14</f>
        <v>1.369</v>
      </c>
      <c r="C2174">
        <f>Weighting!$F$14</f>
        <v>0</v>
      </c>
      <c r="D2174" t="b">
        <f>IF(C2174=1,'Data Transformation'!$G$3+0.5*'Data Transformation'!$W$25,IF(C2175=1,D2175-'Data Transformation'!$W$25,FALSE))</f>
        <v>0</v>
      </c>
      <c r="E2174" t="str">
        <f t="array" ref="E2174">IF(ISLOGICAL(D2174),"",FREQUENCY(IF('Data Transformation'!$B$425:$B$8425='Bin Analysis'!$B2163,'Data Transformation'!$G$425:$G$8425),D2174))</f>
        <v/>
      </c>
      <c r="F2174" t="str">
        <f t="shared" si="270"/>
        <v/>
      </c>
      <c r="G2174">
        <f>Weighting!$H$14</f>
        <v>0</v>
      </c>
      <c r="H2174">
        <f t="array" ref="H2174">FREQUENCY(IF('Data Transformation'!$B$4:$B$8425=B2163,'Data Transformation'!$G$4:$G$8425),'Bin Analysis'!$B2174)</f>
        <v>20</v>
      </c>
      <c r="I2174">
        <f t="shared" si="271"/>
        <v>0</v>
      </c>
      <c r="J2174">
        <f t="shared" si="272"/>
        <v>0</v>
      </c>
      <c r="K2174">
        <f>J2174*Weighting!$W$14</f>
        <v>0</v>
      </c>
      <c r="M2174" s="14"/>
    </row>
    <row r="2175" spans="1:25" x14ac:dyDescent="0.25">
      <c r="A2175" s="32">
        <f>IF(Weighting!$P$15&gt;0,B2175,"")</f>
        <v>1.5000009999999999</v>
      </c>
      <c r="B2175">
        <f>Weighting!$C$15</f>
        <v>1.5000009999999999</v>
      </c>
      <c r="C2175">
        <f>Weighting!$F$15</f>
        <v>0</v>
      </c>
      <c r="D2175" t="b">
        <f>IF(C2175=1,'Data Transformation'!$G$3+0.5*'Data Transformation'!$W$25,IF(C2176=1,D2176-'Data Transformation'!$W$25,FALSE))</f>
        <v>0</v>
      </c>
      <c r="E2175" t="str">
        <f t="array" ref="E2175">IF(ISLOGICAL(D2175),"",FREQUENCY(IF('Data Transformation'!$B$425:$B$8425='Bin Analysis'!$B2163,'Data Transformation'!$G$425:$G$8425),D2175))</f>
        <v/>
      </c>
      <c r="F2175" t="str">
        <f t="shared" si="270"/>
        <v/>
      </c>
      <c r="G2175">
        <f>Weighting!$H$15</f>
        <v>0</v>
      </c>
      <c r="H2175">
        <f t="array" ref="H2175">FREQUENCY(IF('Data Transformation'!$B$4:$B$8425=B2163,'Data Transformation'!$G$4:$G$8425),'Bin Analysis'!$B2175)</f>
        <v>20</v>
      </c>
      <c r="I2175">
        <f t="shared" si="271"/>
        <v>0</v>
      </c>
      <c r="J2175">
        <f t="shared" si="272"/>
        <v>0</v>
      </c>
      <c r="K2175">
        <f>J2175*Weighting!$W$15</f>
        <v>0</v>
      </c>
      <c r="M2175" s="14"/>
    </row>
    <row r="2176" spans="1:25" x14ac:dyDescent="0.25">
      <c r="A2176" s="32" t="str">
        <f>IF(Weighting!$P$16&gt;0,B2176,"")</f>
        <v/>
      </c>
      <c r="B2176">
        <f>Weighting!$C$16</f>
        <v>1.631</v>
      </c>
      <c r="C2176">
        <f>Weighting!$F$16</f>
        <v>0</v>
      </c>
      <c r="D2176" t="b">
        <f>IF(C2176=1,'Data Transformation'!$G$3+0.5*'Data Transformation'!$W$25,IF(C2177=1,D2177-'Data Transformation'!$W$25,FALSE))</f>
        <v>0</v>
      </c>
      <c r="E2176" t="str">
        <f t="array" ref="E2176">IF(ISLOGICAL(D2176),"",FREQUENCY(IF('Data Transformation'!$B$425:$B$8425='Bin Analysis'!$B2163,'Data Transformation'!$G$425:$G$8425),D2176))</f>
        <v/>
      </c>
      <c r="F2176" t="str">
        <f t="shared" si="270"/>
        <v/>
      </c>
      <c r="G2176">
        <f>Weighting!$H$16</f>
        <v>0</v>
      </c>
      <c r="H2176">
        <f t="array" ref="H2176">FREQUENCY(IF('Data Transformation'!$B$4:$B$8425=B2163,'Data Transformation'!$G$4:$G$8425),'Bin Analysis'!$B2176)</f>
        <v>20</v>
      </c>
      <c r="I2176">
        <f t="shared" si="271"/>
        <v>0</v>
      </c>
      <c r="J2176">
        <f t="shared" si="272"/>
        <v>0</v>
      </c>
      <c r="K2176">
        <f>J2176*Weighting!$W$16</f>
        <v>0</v>
      </c>
      <c r="M2176" s="14"/>
    </row>
    <row r="2177" spans="1:25" x14ac:dyDescent="0.25">
      <c r="A2177" s="32" t="str">
        <f>IF(Weighting!$P$17&gt;0,B2177,"")</f>
        <v/>
      </c>
      <c r="B2177">
        <f>Weighting!$C$17</f>
        <v>1.762</v>
      </c>
      <c r="C2177">
        <f>Weighting!$F$17</f>
        <v>0</v>
      </c>
      <c r="D2177" t="b">
        <f>IF(C2177=1,'Data Transformation'!$G$3+0.5*'Data Transformation'!$W$25,IF(C2178=1,D2178-'Data Transformation'!$W$25,FALSE))</f>
        <v>0</v>
      </c>
      <c r="E2177" t="str">
        <f t="array" ref="E2177">IF(ISLOGICAL(D2177),"",FREQUENCY(IF('Data Transformation'!$B$425:$B$8425='Bin Analysis'!$B2163,'Data Transformation'!$G$425:$G$8425),D2177))</f>
        <v/>
      </c>
      <c r="F2177" t="str">
        <f t="shared" si="270"/>
        <v/>
      </c>
      <c r="G2177">
        <f>Weighting!$H$17</f>
        <v>0</v>
      </c>
      <c r="H2177">
        <f t="array" ref="H2177">FREQUENCY(IF('Data Transformation'!$B$4:$B$8425=B2163,'Data Transformation'!$G$4:$G$8425),'Bin Analysis'!$B2177)</f>
        <v>20</v>
      </c>
      <c r="I2177">
        <f t="shared" si="271"/>
        <v>0</v>
      </c>
      <c r="J2177">
        <f t="shared" si="272"/>
        <v>0</v>
      </c>
      <c r="K2177">
        <f>J2177*Weighting!$W$17</f>
        <v>0</v>
      </c>
      <c r="M2177" s="14"/>
    </row>
    <row r="2178" spans="1:25" x14ac:dyDescent="0.25">
      <c r="A2178" s="32" t="str">
        <f>IF(Weighting!$P$18&gt;0,B2178,"")</f>
        <v/>
      </c>
      <c r="B2178">
        <f>Weighting!$C$18</f>
        <v>1.893</v>
      </c>
      <c r="C2178">
        <f>Weighting!$F$18</f>
        <v>0</v>
      </c>
      <c r="D2178" t="b">
        <f>IF(C2178=1,'Data Transformation'!$G$3+0.5*'Data Transformation'!$W$25,IF(C2179=1,D2179-'Data Transformation'!$W$25,FALSE))</f>
        <v>0</v>
      </c>
      <c r="E2178" t="str">
        <f t="array" ref="E2178">IF(ISLOGICAL(D2178),"",FREQUENCY(IF('Data Transformation'!$B$425:$B$8425='Bin Analysis'!$B2163,'Data Transformation'!$G$425:$G$8425),D2178))</f>
        <v/>
      </c>
      <c r="F2178" t="str">
        <f t="shared" si="270"/>
        <v/>
      </c>
      <c r="G2178">
        <f>Weighting!$H$18</f>
        <v>0</v>
      </c>
      <c r="H2178">
        <f t="array" ref="H2178">FREQUENCY(IF('Data Transformation'!$B$4:$B$8425=B2163,'Data Transformation'!$G$4:$G$8425),'Bin Analysis'!$B2178)</f>
        <v>20</v>
      </c>
      <c r="I2178">
        <f t="shared" si="271"/>
        <v>0</v>
      </c>
      <c r="J2178">
        <f t="shared" si="272"/>
        <v>0</v>
      </c>
      <c r="K2178">
        <f>J2178*Weighting!$W$18</f>
        <v>0</v>
      </c>
      <c r="M2178" s="14"/>
    </row>
    <row r="2179" spans="1:25" x14ac:dyDescent="0.25">
      <c r="A2179" s="32" t="str">
        <f>IF(Weighting!$P$19&gt;0,B2179,"")</f>
        <v/>
      </c>
      <c r="B2179">
        <f>Weighting!$C$19</f>
        <v>2.024</v>
      </c>
      <c r="C2179">
        <f>Weighting!$F$19</f>
        <v>0</v>
      </c>
      <c r="D2179" t="b">
        <f>IF(C2179=1,'Data Transformation'!$G$3+0.5*'Data Transformation'!$W$25,IF(C2180=1,D2180-'Data Transformation'!$W$25,FALSE))</f>
        <v>0</v>
      </c>
      <c r="E2179" t="str">
        <f t="array" ref="E2179">IF(ISLOGICAL(D2179),"",FREQUENCY(IF('Data Transformation'!$B$425:$B$8425='Bin Analysis'!$B2163,'Data Transformation'!$G$425:$G$8425),D2179))</f>
        <v/>
      </c>
      <c r="F2179" t="str">
        <f t="shared" si="270"/>
        <v/>
      </c>
      <c r="G2179">
        <f>Weighting!$H$19</f>
        <v>0</v>
      </c>
      <c r="H2179">
        <f t="array" ref="H2179">FREQUENCY(IF('Data Transformation'!$B$4:$B$8425=B2163,'Data Transformation'!$G$4:$G$8425),'Bin Analysis'!$B2179)</f>
        <v>20</v>
      </c>
      <c r="I2179">
        <f t="shared" si="271"/>
        <v>0</v>
      </c>
      <c r="J2179">
        <f t="shared" si="272"/>
        <v>0</v>
      </c>
      <c r="K2179">
        <f>J2179*Weighting!$W$19</f>
        <v>0</v>
      </c>
      <c r="M2179" s="14"/>
    </row>
    <row r="2180" spans="1:25" x14ac:dyDescent="0.25">
      <c r="A2180" s="32" t="str">
        <f>IF(Weighting!$P$20&gt;0,B2180,"")</f>
        <v/>
      </c>
      <c r="B2180">
        <f>Weighting!$C$20</f>
        <v>2.1550000000000002</v>
      </c>
      <c r="C2180">
        <f>Weighting!$F$20</f>
        <v>0</v>
      </c>
      <c r="D2180" t="b">
        <f>IF(C2180=1,'Data Transformation'!$G$3+0.5*'Data Transformation'!$W$25,IF(C2181=1,D2181-'Data Transformation'!$W$25,FALSE))</f>
        <v>0</v>
      </c>
      <c r="E2180" t="str">
        <f t="array" ref="E2180">IF(ISLOGICAL(D2180),"",FREQUENCY(IF('Data Transformation'!$B$425:$B$8425='Bin Analysis'!$B2163,'Data Transformation'!$G$425:$G$8425),D2180))</f>
        <v/>
      </c>
      <c r="F2180" t="str">
        <f t="shared" si="270"/>
        <v/>
      </c>
      <c r="G2180">
        <f>Weighting!$H$20</f>
        <v>0</v>
      </c>
      <c r="H2180">
        <f t="array" ref="H2180">FREQUENCY(IF('Data Transformation'!$B$4:$B$8425=B2163,'Data Transformation'!$G$4:$G$8425),'Bin Analysis'!$B2180)</f>
        <v>20</v>
      </c>
      <c r="I2180">
        <f t="shared" si="271"/>
        <v>0</v>
      </c>
      <c r="J2180">
        <f t="shared" si="272"/>
        <v>0</v>
      </c>
      <c r="K2180">
        <f>J2180*Weighting!$W$20</f>
        <v>0</v>
      </c>
      <c r="M2180" s="14"/>
    </row>
    <row r="2181" spans="1:25" x14ac:dyDescent="0.25">
      <c r="A2181" s="32" t="str">
        <f>IF(Weighting!$P$21&gt;0,B2181,"")</f>
        <v/>
      </c>
      <c r="B2181">
        <f>Weighting!$C$21</f>
        <v>2.2860000000000005</v>
      </c>
      <c r="C2181">
        <f>Weighting!$F$21</f>
        <v>0</v>
      </c>
      <c r="D2181" t="b">
        <f>IF(C2181=1,'Data Transformation'!$G$3+0.5*'Data Transformation'!$W$25,IF(C2182=1,D2182-'Data Transformation'!$W$25,FALSE))</f>
        <v>0</v>
      </c>
      <c r="E2181" t="str">
        <f t="array" ref="E2181">IF(ISLOGICAL(D2181),"",FREQUENCY(IF('Data Transformation'!$B$425:$B$8425='Bin Analysis'!$B2163,'Data Transformation'!$G$425:$G$8425),D2181))</f>
        <v/>
      </c>
      <c r="F2181" t="str">
        <f t="shared" si="270"/>
        <v/>
      </c>
      <c r="G2181">
        <f>Weighting!$H$21</f>
        <v>0</v>
      </c>
      <c r="H2181">
        <f t="array" ref="H2181">FREQUENCY(IF('Data Transformation'!$B$4:$B$8425=B2163,'Data Transformation'!$G$4:$G$8425),'Bin Analysis'!$B2181)</f>
        <v>20</v>
      </c>
      <c r="I2181">
        <f t="shared" si="271"/>
        <v>0</v>
      </c>
      <c r="J2181">
        <f t="shared" si="272"/>
        <v>0</v>
      </c>
      <c r="K2181">
        <f>J2181*Weighting!$W$21</f>
        <v>0</v>
      </c>
      <c r="M2181" s="14"/>
    </row>
    <row r="2182" spans="1:25" x14ac:dyDescent="0.25">
      <c r="A2182" s="32" t="str">
        <f>IF(Weighting!$P$22&gt;0,B2182,"")</f>
        <v/>
      </c>
      <c r="B2182">
        <f>Weighting!$C$22</f>
        <v>2.4170000000000007</v>
      </c>
      <c r="C2182">
        <f>Weighting!$F$22</f>
        <v>0</v>
      </c>
      <c r="D2182" t="b">
        <f>IF(C2182=1,'Data Transformation'!$G$3+0.5*'Data Transformation'!$W$25,IF(C2183=1,D2183-'Data Transformation'!$W$25,FALSE))</f>
        <v>0</v>
      </c>
      <c r="E2182" t="str">
        <f t="array" ref="E2182">IF(ISLOGICAL(D2182),"",FREQUENCY(IF('Data Transformation'!$B$425:$B$8425='Bin Analysis'!$B2163,'Data Transformation'!$G$425:$G$8425),D2182))</f>
        <v/>
      </c>
      <c r="F2182" t="str">
        <f t="shared" si="270"/>
        <v/>
      </c>
      <c r="G2182">
        <f>Weighting!$H$22</f>
        <v>0</v>
      </c>
      <c r="H2182">
        <f t="array" ref="H2182">FREQUENCY(IF('Data Transformation'!$B$4:$B$8425=B2163,'Data Transformation'!$G$4:$G$8425),'Bin Analysis'!$B2182)</f>
        <v>20</v>
      </c>
      <c r="I2182">
        <f t="shared" si="271"/>
        <v>0</v>
      </c>
      <c r="J2182">
        <f t="shared" si="272"/>
        <v>0</v>
      </c>
      <c r="K2182">
        <f>J2182*Weighting!$W$22</f>
        <v>0</v>
      </c>
      <c r="M2182" s="14"/>
    </row>
    <row r="2183" spans="1:25" x14ac:dyDescent="0.25">
      <c r="A2183" s="32" t="str">
        <f>IF(Weighting!$P$23&gt;0,B2183,"")</f>
        <v/>
      </c>
      <c r="B2183">
        <f>Weighting!$C$23</f>
        <v>2.5480000000000009</v>
      </c>
      <c r="C2183">
        <f>Weighting!$F$23</f>
        <v>0</v>
      </c>
      <c r="D2183" t="b">
        <f>IF(C2183=1,'Data Transformation'!$G$3+0.5*'Data Transformation'!$W$25,IF(C2184=1,D2184-'Data Transformation'!$W$25,FALSE))</f>
        <v>0</v>
      </c>
      <c r="E2183" t="str">
        <f t="array" ref="E2183">IF(ISLOGICAL(D2183),"",FREQUENCY(IF('Data Transformation'!$B$425:$B$8425='Bin Analysis'!$B2163,'Data Transformation'!$G$425:$G$8425),D2183))</f>
        <v/>
      </c>
      <c r="F2183" t="str">
        <f t="shared" si="270"/>
        <v/>
      </c>
      <c r="G2183">
        <f>Weighting!$H$23</f>
        <v>0</v>
      </c>
      <c r="H2183">
        <f t="array" ref="H2183">FREQUENCY(IF('Data Transformation'!$B$4:$B$8425=B2163,'Data Transformation'!$G$4:$G$8425),'Bin Analysis'!$B2183)</f>
        <v>20</v>
      </c>
      <c r="I2183">
        <f t="shared" si="271"/>
        <v>0</v>
      </c>
      <c r="J2183">
        <f t="shared" si="272"/>
        <v>0</v>
      </c>
      <c r="K2183">
        <f>J2183*Weighting!$W$23</f>
        <v>0</v>
      </c>
      <c r="M2183" s="14"/>
    </row>
    <row r="2184" spans="1:25" x14ac:dyDescent="0.25">
      <c r="A2184" s="32" t="str">
        <f>IF(Weighting!$P$24&gt;0,B2184,"")</f>
        <v/>
      </c>
      <c r="B2184">
        <f>Weighting!$C$24</f>
        <v>2.6790000000000012</v>
      </c>
      <c r="C2184">
        <f>Weighting!$F$24</f>
        <v>0</v>
      </c>
      <c r="D2184" t="b">
        <f>IF(C2184=1,'Data Transformation'!$G$3+0.5*'Data Transformation'!$W$25,IF(C2185=1,D2185-'Data Transformation'!$W$25,FALSE))</f>
        <v>0</v>
      </c>
      <c r="E2184" t="str">
        <f t="array" ref="E2184">IF(ISLOGICAL(D2184),"",FREQUENCY(IF('Data Transformation'!$B$425:$B$8425='Bin Analysis'!$B2163,'Data Transformation'!$G$425:$G$8425),D2184))</f>
        <v/>
      </c>
      <c r="F2184" t="str">
        <f t="shared" si="270"/>
        <v/>
      </c>
      <c r="G2184">
        <f>Weighting!$H$24</f>
        <v>0</v>
      </c>
      <c r="H2184">
        <f t="array" ref="H2184">FREQUENCY(IF('Data Transformation'!$B$4:$B$8425=B2163,'Data Transformation'!$G$4:$G$8425),'Bin Analysis'!$B2184)</f>
        <v>20</v>
      </c>
      <c r="I2184">
        <f t="shared" si="271"/>
        <v>0</v>
      </c>
      <c r="J2184">
        <f t="shared" si="272"/>
        <v>0</v>
      </c>
      <c r="K2184">
        <f>J2184*Weighting!$W$24</f>
        <v>0</v>
      </c>
      <c r="M2184" s="14"/>
    </row>
    <row r="2185" spans="1:25" x14ac:dyDescent="0.25">
      <c r="A2185" s="32" t="str">
        <f>IF(Weighting!$P$25&gt;0,B2185,"")</f>
        <v/>
      </c>
      <c r="B2185">
        <f>Weighting!$C$25</f>
        <v>2.8100000000000014</v>
      </c>
      <c r="C2185">
        <f>Weighting!$F$25</f>
        <v>0</v>
      </c>
      <c r="D2185" t="b">
        <f>IF(C2185=1,'Data Transformation'!$G$3+0.5*'Data Transformation'!$W$25,IF(C2186=1,D2186-'Data Transformation'!$W$25,FALSE))</f>
        <v>0</v>
      </c>
      <c r="E2185" t="str">
        <f t="array" ref="E2185">IF(ISLOGICAL(D2185),"",FREQUENCY(IF('Data Transformation'!$B$425:$B$8425='Bin Analysis'!$B2163,'Data Transformation'!$G$425:$G$8425),D2185))</f>
        <v/>
      </c>
      <c r="F2185" t="str">
        <f t="shared" si="270"/>
        <v/>
      </c>
      <c r="G2185">
        <f>Weighting!$H$25</f>
        <v>0</v>
      </c>
      <c r="H2185">
        <f t="array" ref="H2185">FREQUENCY(IF('Data Transformation'!$B$4:$B$8425=B2163,'Data Transformation'!$G$4:$G$8425),'Bin Analysis'!$B2185)</f>
        <v>20</v>
      </c>
      <c r="I2185">
        <f t="shared" si="271"/>
        <v>0</v>
      </c>
      <c r="J2185">
        <f t="shared" si="272"/>
        <v>0</v>
      </c>
      <c r="K2185">
        <f>J2185*Weighting!$W$25</f>
        <v>0</v>
      </c>
      <c r="M2185" s="14"/>
    </row>
    <row r="2186" spans="1:25" x14ac:dyDescent="0.25">
      <c r="O2186"/>
      <c r="P2186"/>
      <c r="Q2186"/>
      <c r="R2186"/>
    </row>
    <row r="2187" spans="1:25" ht="23.25" x14ac:dyDescent="0.35">
      <c r="A2187" s="21" t="s">
        <v>0</v>
      </c>
      <c r="B2187" s="21">
        <f>IFERROR(VLOOKUP(C2187,'Data Transformation'!$L$6:$M$426,2,FALSE),"")</f>
        <v>91</v>
      </c>
      <c r="C2187" s="21">
        <f>C2163+1</f>
        <v>91</v>
      </c>
      <c r="D2187" s="21"/>
      <c r="E2187" s="21"/>
      <c r="F2187" s="21"/>
      <c r="G2187" s="21"/>
      <c r="H2187" s="22"/>
      <c r="I2187" s="22"/>
      <c r="J2187" s="22"/>
      <c r="K2187" s="21"/>
      <c r="L2187" s="21">
        <f>B2187</f>
        <v>91</v>
      </c>
      <c r="M2187" s="23">
        <f>INDEX('Data Transformation'!$O$4:$O$424,MATCH($B2187,'Data Transformation'!$M$4:$M$424,0),MATCH($M$2,'Data Transformation'!$O$3,0))</f>
        <v>16</v>
      </c>
      <c r="N2187" s="27">
        <f>IF('Input and Summary Results'!$J$16="minimum",'Bin Analysis'!X2188/(M2187-1),'Bin Analysis'!Y2187/('Bin Analysis'!M2187-1))</f>
        <v>0</v>
      </c>
      <c r="O2187" s="27">
        <f>IF(M2187=FALSE,NA(),(VLOOKUP(1,C2190:K2209,4,FALSE))/(M2187-1))</f>
        <v>6.6666666666666666E-2</v>
      </c>
      <c r="P2187" s="27">
        <f>IF(M2187=FALSE,NA(),SUM(J2190:J2209)/Weighting!$S$5)</f>
        <v>0.6</v>
      </c>
      <c r="Q2187" s="27">
        <f>IF(M2187=FALSE,NA(),SUM(K2190:K2209)/Weighting!$S$6)</f>
        <v>0.52173913043478259</v>
      </c>
      <c r="R2187" s="27">
        <f>IF(M2187=FALSE,NA(),(VLOOKUP(1,G2190:K2209,3,FALSE))/(M2187-1))</f>
        <v>0.2</v>
      </c>
      <c r="S2187" s="22" t="str">
        <f>IF(M2187=FALSE,NA(),IF(SUM(J2190:J2209)=2,"yes","no"))</f>
        <v>no</v>
      </c>
      <c r="X2187" s="2" cm="2">
        <f t="array" ref="X2187:X2188">FREQUENCY(IF('Data Transformation'!$B$425:$B$6424='Bin Analysis'!L2187,'Data Transformation'!$G$425:$G$6424),'Data Transformation'!$U$11)</f>
        <v>15</v>
      </c>
      <c r="Y2187" s="2" cm="2">
        <f t="array" ref="Y2187:Y2188">FREQUENCY(IF('Data Transformation'!$B$425:$B$6424='Bin Analysis'!L2187,'Data Transformation'!$G$425:$G$6424),'Data Transformation'!$U$12)</f>
        <v>14</v>
      </c>
    </row>
    <row r="2188" spans="1:25" x14ac:dyDescent="0.25">
      <c r="A2188" s="14" t="s">
        <v>67</v>
      </c>
      <c r="B2188" t="s">
        <v>47</v>
      </c>
      <c r="C2188" t="s">
        <v>5</v>
      </c>
      <c r="D2188" t="s">
        <v>100</v>
      </c>
      <c r="E2188" t="s">
        <v>101</v>
      </c>
      <c r="F2188" t="s">
        <v>102</v>
      </c>
      <c r="G2188" t="s">
        <v>70</v>
      </c>
      <c r="H2188" t="s">
        <v>31</v>
      </c>
      <c r="I2188" t="s">
        <v>32</v>
      </c>
      <c r="J2188" t="s">
        <v>46</v>
      </c>
      <c r="K2188" s="14" t="s">
        <v>45</v>
      </c>
      <c r="M2188" s="14"/>
      <c r="X2188" s="2">
        <v>0</v>
      </c>
      <c r="Y2188" s="2">
        <v>1</v>
      </c>
    </row>
    <row r="2189" spans="1:25" x14ac:dyDescent="0.25">
      <c r="A2189" s="32"/>
      <c r="D2189" t="b">
        <f>IF(C2189=1,'Data Transformation'!$G$3+0.5*'Data Transformation'!$W$25,IF(C2190=1,D2190-'Data Transformation'!$W$25,FALSE))</f>
        <v>0</v>
      </c>
      <c r="E2189" t="str">
        <f t="array" ref="E2189">IF(ISLOGICAL(D2189),"",FREQUENCY(IF('Data Transformation'!$B$425:$B$8425='Bin Analysis'!$B2187,'Data Transformation'!$G$425:$G$8425),D2189))</f>
        <v/>
      </c>
      <c r="F2189" t="str">
        <f>IF(ISLOGICAL(D2189),"",E2189-E2188)</f>
        <v/>
      </c>
      <c r="M2189" s="14"/>
    </row>
    <row r="2190" spans="1:25" x14ac:dyDescent="0.25">
      <c r="A2190" s="32">
        <f>IF(Weighting!$P$6&gt;0,B2190,"")</f>
        <v>0.32100000000000001</v>
      </c>
      <c r="B2190">
        <f>Weighting!$C$6</f>
        <v>0.32100000000000001</v>
      </c>
      <c r="C2190">
        <f>Weighting!$F$6</f>
        <v>0</v>
      </c>
      <c r="D2190" t="b">
        <f>IF(C2190=1,'Data Transformation'!$G$3+0.5*'Data Transformation'!$W$25,IF(C2191=1,D2191-'Data Transformation'!$W$25,FALSE))</f>
        <v>0</v>
      </c>
      <c r="E2190" t="str">
        <f t="array" ref="E2190">IF(ISLOGICAL(D2190),"",FREQUENCY(IF('Data Transformation'!$B$425:$B$8425='Bin Analysis'!$B2187,'Data Transformation'!$G$425:$G$8425),D2190))</f>
        <v/>
      </c>
      <c r="F2190" t="str">
        <f>IF(ISLOGICAL(D2190),"",E2190-E2189)</f>
        <v/>
      </c>
      <c r="G2190">
        <f>Weighting!$H$6</f>
        <v>1</v>
      </c>
      <c r="H2190">
        <f t="array" ref="H2190">FREQUENCY(IF('Data Transformation'!$B$4:$B$8425=B2187,'Data Transformation'!$G$4:$G$8425),'Bin Analysis'!$B2190)</f>
        <v>3</v>
      </c>
      <c r="I2190">
        <f>H2190-H2189</f>
        <v>3</v>
      </c>
      <c r="J2190">
        <f>IF(I2190=0,0,1)</f>
        <v>1</v>
      </c>
      <c r="K2190">
        <f>J2190*Weighting!$W$6</f>
        <v>1</v>
      </c>
      <c r="M2190" s="14"/>
    </row>
    <row r="2191" spans="1:25" x14ac:dyDescent="0.25">
      <c r="A2191" s="32">
        <f>IF(Weighting!$P$7&gt;0,B2191,"")</f>
        <v>0.45200000000000001</v>
      </c>
      <c r="B2191">
        <f>Weighting!$C$7</f>
        <v>0.45200000000000001</v>
      </c>
      <c r="C2191">
        <f>Weighting!$F$7</f>
        <v>0</v>
      </c>
      <c r="D2191" t="b">
        <f>IF(C2191=1,'Data Transformation'!$G$3+0.5*'Data Transformation'!$W$25,IF(C2192=1,D2192-'Data Transformation'!$W$25,FALSE))</f>
        <v>0</v>
      </c>
      <c r="E2191" t="str">
        <f t="array" ref="E2191">IF(ISLOGICAL(D2191),"",FREQUENCY(IF('Data Transformation'!$B$425:$B$8425='Bin Analysis'!$B2187,'Data Transformation'!$G$425:$G$8425),D2191))</f>
        <v/>
      </c>
      <c r="F2191" t="str">
        <f t="shared" ref="F2191:F2209" si="273">IF(ISLOGICAL(D2191),"",E2191-E2190)</f>
        <v/>
      </c>
      <c r="G2191">
        <f>Weighting!$H$7</f>
        <v>0</v>
      </c>
      <c r="H2191">
        <f t="array" ref="H2191">FREQUENCY(IF('Data Transformation'!$B$4:$B$8425=B2187,'Data Transformation'!$G$4:$G$8425),'Bin Analysis'!$B2191)</f>
        <v>4</v>
      </c>
      <c r="I2191">
        <f t="shared" ref="I2191:I2209" si="274">H2191-H2190</f>
        <v>1</v>
      </c>
      <c r="J2191">
        <f>IF(I2191=0,0,1)</f>
        <v>1</v>
      </c>
      <c r="K2191">
        <f>J2191*Weighting!$W$7</f>
        <v>2</v>
      </c>
      <c r="M2191" s="14"/>
    </row>
    <row r="2192" spans="1:25" x14ac:dyDescent="0.25">
      <c r="A2192" s="32">
        <f>IF(Weighting!$P$8&gt;0,B2192,"")</f>
        <v>0.58299999999999996</v>
      </c>
      <c r="B2192">
        <f>Weighting!$C$8</f>
        <v>0.58299999999999996</v>
      </c>
      <c r="C2192">
        <f>Weighting!$F$8</f>
        <v>0</v>
      </c>
      <c r="D2192" t="b">
        <f>IF(C2192=1,'Data Transformation'!$G$3+0.5*'Data Transformation'!$W$25,IF(C2193=1,D2193-'Data Transformation'!$W$25,FALSE))</f>
        <v>0</v>
      </c>
      <c r="E2192" t="str">
        <f t="array" ref="E2192">IF(ISLOGICAL(D2192),"",FREQUENCY(IF('Data Transformation'!$B$425:$B$8425='Bin Analysis'!$B2187,'Data Transformation'!$G$425:$G$8425),D2192))</f>
        <v/>
      </c>
      <c r="F2192" t="str">
        <f t="shared" si="273"/>
        <v/>
      </c>
      <c r="G2192">
        <f>Weighting!$H$8</f>
        <v>0</v>
      </c>
      <c r="H2192">
        <f t="array" ref="H2192">FREQUENCY(IF('Data Transformation'!$B$4:$B$8425=B2187,'Data Transformation'!$G$4:$G$8425),'Bin Analysis'!$B2192)</f>
        <v>5</v>
      </c>
      <c r="I2192">
        <f t="shared" si="274"/>
        <v>1</v>
      </c>
      <c r="J2192">
        <f t="shared" ref="J2192:J2209" si="275">IF(I2192=0,0,1)</f>
        <v>1</v>
      </c>
      <c r="K2192">
        <f>J2192*Weighting!$W$8</f>
        <v>3</v>
      </c>
      <c r="M2192" s="14"/>
    </row>
    <row r="2193" spans="1:13" x14ac:dyDescent="0.25">
      <c r="A2193" s="32">
        <f>IF(Weighting!$P$9&gt;0,B2193,"")</f>
        <v>0.71399999999999997</v>
      </c>
      <c r="B2193" s="50">
        <f>Weighting!$C$9</f>
        <v>0.71399999999999997</v>
      </c>
      <c r="C2193">
        <f>Weighting!$F$9</f>
        <v>0</v>
      </c>
      <c r="D2193" t="b">
        <f>IF(C2193=1,'Data Transformation'!$G$3+0.5*'Data Transformation'!$W$25,IF(C2194=1,D2194-'Data Transformation'!$W$25,FALSE))</f>
        <v>0</v>
      </c>
      <c r="E2193" t="str">
        <f t="array" ref="E2193">IF(ISLOGICAL(D2193),"",FREQUENCY(IF('Data Transformation'!$B$425:$B$8425='Bin Analysis'!$B2187,'Data Transformation'!$G$425:$G$8425),D2193))</f>
        <v/>
      </c>
      <c r="F2193" t="str">
        <f t="shared" si="273"/>
        <v/>
      </c>
      <c r="G2193">
        <f>Weighting!$H$9</f>
        <v>0</v>
      </c>
      <c r="H2193">
        <f t="array" ref="H2193">FREQUENCY(IF('Data Transformation'!$B$4:$B$8425=B2187,'Data Transformation'!$G$4:$G$8425),'Bin Analysis'!$B2193)</f>
        <v>5</v>
      </c>
      <c r="I2193">
        <f t="shared" si="274"/>
        <v>0</v>
      </c>
      <c r="J2193">
        <f t="shared" si="275"/>
        <v>0</v>
      </c>
      <c r="K2193">
        <f>J2193*Weighting!$W$9</f>
        <v>0</v>
      </c>
      <c r="M2193" s="14"/>
    </row>
    <row r="2194" spans="1:13" x14ac:dyDescent="0.25">
      <c r="A2194" s="32">
        <f>IF(Weighting!$P$10&gt;0,B2194,"")</f>
        <v>0.84499999999999997</v>
      </c>
      <c r="B2194">
        <f>Weighting!$C$10</f>
        <v>0.84499999999999997</v>
      </c>
      <c r="C2194">
        <f>Weighting!$F$10</f>
        <v>0</v>
      </c>
      <c r="D2194" t="b">
        <f>IF(C2194=1,'Data Transformation'!$G$3+0.5*'Data Transformation'!$W$25,IF(C2195=1,D2195-'Data Transformation'!$W$25,FALSE))</f>
        <v>0</v>
      </c>
      <c r="E2194" t="str">
        <f t="array" ref="E2194">IF(ISLOGICAL(D2194),"",FREQUENCY(IF('Data Transformation'!$B$425:$B$8425='Bin Analysis'!$B2187,'Data Transformation'!$G$425:$G$8425),D2194))</f>
        <v/>
      </c>
      <c r="F2194" t="str">
        <f t="shared" si="273"/>
        <v/>
      </c>
      <c r="G2194">
        <f>Weighting!$H$10</f>
        <v>0</v>
      </c>
      <c r="H2194">
        <f t="array" ref="H2194">FREQUENCY(IF('Data Transformation'!$B$4:$B$8425=B2187,'Data Transformation'!$G$4:$G$8425),'Bin Analysis'!$B2194)</f>
        <v>11</v>
      </c>
      <c r="I2194">
        <f t="shared" si="274"/>
        <v>6</v>
      </c>
      <c r="J2194">
        <f t="shared" si="275"/>
        <v>1</v>
      </c>
      <c r="K2194">
        <f>J2194*Weighting!$W$10</f>
        <v>3</v>
      </c>
      <c r="M2194" s="14"/>
    </row>
    <row r="2195" spans="1:13" x14ac:dyDescent="0.25">
      <c r="A2195" s="32">
        <f>IF(Weighting!$P$11&gt;0,B2195,"")</f>
        <v>0.97599999999999998</v>
      </c>
      <c r="B2195">
        <f>Weighting!$C$11</f>
        <v>0.97599999999999998</v>
      </c>
      <c r="C2195">
        <f>Weighting!$F$11</f>
        <v>0</v>
      </c>
      <c r="D2195">
        <f>IF(C2195=1,'Data Transformation'!$G$3+0.5*'Data Transformation'!$W$25,IF(C2196=1,D2196-'Data Transformation'!$W$25,FALSE))</f>
        <v>0.86899999999999999</v>
      </c>
      <c r="E2195">
        <f t="array" ref="E2195">IF(ISLOGICAL(D2195),"",FREQUENCY(IF('Data Transformation'!$B$425:$B$8425='Bin Analysis'!$B2187,'Data Transformation'!$G$425:$G$8425),D2195))</f>
        <v>14</v>
      </c>
      <c r="F2195" t="e">
        <f t="shared" si="273"/>
        <v>#VALUE!</v>
      </c>
      <c r="G2195">
        <f>Weighting!$H$11</f>
        <v>0</v>
      </c>
      <c r="H2195">
        <f t="array" ref="H2195">FREQUENCY(IF('Data Transformation'!$B$4:$B$8425=B2187,'Data Transformation'!$G$4:$G$8425),'Bin Analysis'!$B2195)</f>
        <v>14</v>
      </c>
      <c r="I2195">
        <f t="shared" si="274"/>
        <v>3</v>
      </c>
      <c r="J2195">
        <f t="shared" si="275"/>
        <v>1</v>
      </c>
      <c r="K2195">
        <f>J2195*Weighting!$W$11</f>
        <v>2</v>
      </c>
      <c r="M2195" s="14"/>
    </row>
    <row r="2196" spans="1:13" x14ac:dyDescent="0.25">
      <c r="A2196" s="32">
        <f>IF(Weighting!$P$12&gt;0,B2196,"")</f>
        <v>1.107</v>
      </c>
      <c r="B2196">
        <f>Weighting!$C$12</f>
        <v>1.107</v>
      </c>
      <c r="C2196">
        <f>Weighting!$F$12</f>
        <v>1</v>
      </c>
      <c r="D2196">
        <f>IF(C2196=1,'Data Transformation'!$G$3+0.5*'Data Transformation'!$W$25,IF(C2197=1,D2197-'Data Transformation'!$W$25,FALSE))</f>
        <v>1.131</v>
      </c>
      <c r="E2196">
        <f t="array" ref="E2196">IF(ISLOGICAL(D2196),"",FREQUENCY(IF('Data Transformation'!$B$425:$B$8425='Bin Analysis'!$B2187,'Data Transformation'!$G$425:$G$8425),D2196))</f>
        <v>15</v>
      </c>
      <c r="F2196">
        <f t="shared" si="273"/>
        <v>1</v>
      </c>
      <c r="G2196">
        <f>Weighting!$H$12</f>
        <v>0</v>
      </c>
      <c r="H2196">
        <f t="array" ref="H2196">FREQUENCY(IF('Data Transformation'!$B$4:$B$8425=B2187,'Data Transformation'!$G$4:$G$8425),'Bin Analysis'!$B2196)</f>
        <v>16</v>
      </c>
      <c r="I2196">
        <f t="shared" si="274"/>
        <v>2</v>
      </c>
      <c r="J2196">
        <f t="shared" si="275"/>
        <v>1</v>
      </c>
      <c r="K2196">
        <f>J2196*Weighting!$W$12</f>
        <v>1</v>
      </c>
      <c r="M2196" s="14"/>
    </row>
    <row r="2197" spans="1:13" x14ac:dyDescent="0.25">
      <c r="A2197" s="32">
        <f>IF(Weighting!$P$13&gt;0,B2197,"")</f>
        <v>1.238</v>
      </c>
      <c r="B2197">
        <f>Weighting!$C$13</f>
        <v>1.238</v>
      </c>
      <c r="C2197">
        <f>Weighting!$F$13</f>
        <v>0</v>
      </c>
      <c r="D2197" t="b">
        <f>IF(C2197=1,'Data Transformation'!$G$3+0.5*'Data Transformation'!$W$25,IF(C2198=1,D2198-'Data Transformation'!$W$25,FALSE))</f>
        <v>0</v>
      </c>
      <c r="E2197" t="str">
        <f t="array" ref="E2197">IF(ISLOGICAL(D2197),"",FREQUENCY(IF('Data Transformation'!$B$425:$B$8425='Bin Analysis'!$B2187,'Data Transformation'!$G$425:$G$8425),D2197))</f>
        <v/>
      </c>
      <c r="F2197" t="str">
        <f t="shared" si="273"/>
        <v/>
      </c>
      <c r="G2197">
        <f>Weighting!$H$13</f>
        <v>0</v>
      </c>
      <c r="H2197">
        <f t="array" ref="H2197">FREQUENCY(IF('Data Transformation'!$B$4:$B$8425=B2187,'Data Transformation'!$G$4:$G$8425),'Bin Analysis'!$B2197)</f>
        <v>16</v>
      </c>
      <c r="I2197">
        <f t="shared" si="274"/>
        <v>0</v>
      </c>
      <c r="J2197">
        <f t="shared" si="275"/>
        <v>0</v>
      </c>
      <c r="K2197">
        <f>J2197*Weighting!$W$13</f>
        <v>0</v>
      </c>
      <c r="M2197" s="14"/>
    </row>
    <row r="2198" spans="1:13" x14ac:dyDescent="0.25">
      <c r="A2198" s="32">
        <f>IF(Weighting!$P$14&gt;0,B2198,"")</f>
        <v>1.369</v>
      </c>
      <c r="B2198">
        <f>Weighting!$C$14</f>
        <v>1.369</v>
      </c>
      <c r="C2198">
        <f>Weighting!$F$14</f>
        <v>0</v>
      </c>
      <c r="D2198" t="b">
        <f>IF(C2198=1,'Data Transformation'!$G$3+0.5*'Data Transformation'!$W$25,IF(C2199=1,D2199-'Data Transformation'!$W$25,FALSE))</f>
        <v>0</v>
      </c>
      <c r="E2198" t="str">
        <f t="array" ref="E2198">IF(ISLOGICAL(D2198),"",FREQUENCY(IF('Data Transformation'!$B$425:$B$8425='Bin Analysis'!$B2187,'Data Transformation'!$G$425:$G$8425),D2198))</f>
        <v/>
      </c>
      <c r="F2198" t="str">
        <f t="shared" si="273"/>
        <v/>
      </c>
      <c r="G2198">
        <f>Weighting!$H$14</f>
        <v>0</v>
      </c>
      <c r="H2198">
        <f t="array" ref="H2198">FREQUENCY(IF('Data Transformation'!$B$4:$B$8425=B2187,'Data Transformation'!$G$4:$G$8425),'Bin Analysis'!$B2198)</f>
        <v>16</v>
      </c>
      <c r="I2198">
        <f t="shared" si="274"/>
        <v>0</v>
      </c>
      <c r="J2198">
        <f t="shared" si="275"/>
        <v>0</v>
      </c>
      <c r="K2198">
        <f>J2198*Weighting!$W$14</f>
        <v>0</v>
      </c>
      <c r="M2198" s="14"/>
    </row>
    <row r="2199" spans="1:13" x14ac:dyDescent="0.25">
      <c r="A2199" s="32">
        <f>IF(Weighting!$P$15&gt;0,B2199,"")</f>
        <v>1.5000009999999999</v>
      </c>
      <c r="B2199">
        <f>Weighting!$C$15</f>
        <v>1.5000009999999999</v>
      </c>
      <c r="C2199">
        <f>Weighting!$F$15</f>
        <v>0</v>
      </c>
      <c r="D2199" t="b">
        <f>IF(C2199=1,'Data Transformation'!$G$3+0.5*'Data Transformation'!$W$25,IF(C2200=1,D2200-'Data Transformation'!$W$25,FALSE))</f>
        <v>0</v>
      </c>
      <c r="E2199" t="str">
        <f t="array" ref="E2199">IF(ISLOGICAL(D2199),"",FREQUENCY(IF('Data Transformation'!$B$425:$B$8425='Bin Analysis'!$B2187,'Data Transformation'!$G$425:$G$8425),D2199))</f>
        <v/>
      </c>
      <c r="F2199" t="str">
        <f t="shared" si="273"/>
        <v/>
      </c>
      <c r="G2199">
        <f>Weighting!$H$15</f>
        <v>0</v>
      </c>
      <c r="H2199">
        <f t="array" ref="H2199">FREQUENCY(IF('Data Transformation'!$B$4:$B$8425=B2187,'Data Transformation'!$G$4:$G$8425),'Bin Analysis'!$B2199)</f>
        <v>16</v>
      </c>
      <c r="I2199">
        <f t="shared" si="274"/>
        <v>0</v>
      </c>
      <c r="J2199">
        <f t="shared" si="275"/>
        <v>0</v>
      </c>
      <c r="K2199">
        <f>J2199*Weighting!$W$15</f>
        <v>0</v>
      </c>
      <c r="M2199" s="14"/>
    </row>
    <row r="2200" spans="1:13" x14ac:dyDescent="0.25">
      <c r="A2200" s="32" t="str">
        <f>IF(Weighting!$P$16&gt;0,B2200,"")</f>
        <v/>
      </c>
      <c r="B2200">
        <f>Weighting!$C$16</f>
        <v>1.631</v>
      </c>
      <c r="C2200">
        <f>Weighting!$F$16</f>
        <v>0</v>
      </c>
      <c r="D2200" t="b">
        <f>IF(C2200=1,'Data Transformation'!$G$3+0.5*'Data Transformation'!$W$25,IF(C2201=1,D2201-'Data Transformation'!$W$25,FALSE))</f>
        <v>0</v>
      </c>
      <c r="E2200" t="str">
        <f t="array" ref="E2200">IF(ISLOGICAL(D2200),"",FREQUENCY(IF('Data Transformation'!$B$425:$B$8425='Bin Analysis'!$B2187,'Data Transformation'!$G$425:$G$8425),D2200))</f>
        <v/>
      </c>
      <c r="F2200" t="str">
        <f t="shared" si="273"/>
        <v/>
      </c>
      <c r="G2200">
        <f>Weighting!$H$16</f>
        <v>0</v>
      </c>
      <c r="H2200">
        <f t="array" ref="H2200">FREQUENCY(IF('Data Transformation'!$B$4:$B$8425=B2187,'Data Transformation'!$G$4:$G$8425),'Bin Analysis'!$B2200)</f>
        <v>16</v>
      </c>
      <c r="I2200">
        <f t="shared" si="274"/>
        <v>0</v>
      </c>
      <c r="J2200">
        <f t="shared" si="275"/>
        <v>0</v>
      </c>
      <c r="K2200">
        <f>J2200*Weighting!$W$16</f>
        <v>0</v>
      </c>
      <c r="M2200" s="14"/>
    </row>
    <row r="2201" spans="1:13" x14ac:dyDescent="0.25">
      <c r="A2201" s="32" t="str">
        <f>IF(Weighting!$P$17&gt;0,B2201,"")</f>
        <v/>
      </c>
      <c r="B2201">
        <f>Weighting!$C$17</f>
        <v>1.762</v>
      </c>
      <c r="C2201">
        <f>Weighting!$F$17</f>
        <v>0</v>
      </c>
      <c r="D2201" t="b">
        <f>IF(C2201=1,'Data Transformation'!$G$3+0.5*'Data Transformation'!$W$25,IF(C2202=1,D2202-'Data Transformation'!$W$25,FALSE))</f>
        <v>0</v>
      </c>
      <c r="E2201" t="str">
        <f t="array" ref="E2201">IF(ISLOGICAL(D2201),"",FREQUENCY(IF('Data Transformation'!$B$425:$B$8425='Bin Analysis'!$B2187,'Data Transformation'!$G$425:$G$8425),D2201))</f>
        <v/>
      </c>
      <c r="F2201" t="str">
        <f t="shared" si="273"/>
        <v/>
      </c>
      <c r="G2201">
        <f>Weighting!$H$17</f>
        <v>0</v>
      </c>
      <c r="H2201">
        <f t="array" ref="H2201">FREQUENCY(IF('Data Transformation'!$B$4:$B$8425=B2187,'Data Transformation'!$G$4:$G$8425),'Bin Analysis'!$B2201)</f>
        <v>16</v>
      </c>
      <c r="I2201">
        <f t="shared" si="274"/>
        <v>0</v>
      </c>
      <c r="J2201">
        <f t="shared" si="275"/>
        <v>0</v>
      </c>
      <c r="K2201">
        <f>J2201*Weighting!$W$17</f>
        <v>0</v>
      </c>
      <c r="M2201" s="14"/>
    </row>
    <row r="2202" spans="1:13" x14ac:dyDescent="0.25">
      <c r="A2202" s="32" t="str">
        <f>IF(Weighting!$P$18&gt;0,B2202,"")</f>
        <v/>
      </c>
      <c r="B2202">
        <f>Weighting!$C$18</f>
        <v>1.893</v>
      </c>
      <c r="C2202">
        <f>Weighting!$F$18</f>
        <v>0</v>
      </c>
      <c r="D2202" t="b">
        <f>IF(C2202=1,'Data Transformation'!$G$3+0.5*'Data Transformation'!$W$25,IF(C2203=1,D2203-'Data Transformation'!$W$25,FALSE))</f>
        <v>0</v>
      </c>
      <c r="E2202" t="str">
        <f t="array" ref="E2202">IF(ISLOGICAL(D2202),"",FREQUENCY(IF('Data Transformation'!$B$425:$B$8425='Bin Analysis'!$B2187,'Data Transformation'!$G$425:$G$8425),D2202))</f>
        <v/>
      </c>
      <c r="F2202" t="str">
        <f t="shared" si="273"/>
        <v/>
      </c>
      <c r="G2202">
        <f>Weighting!$H$18</f>
        <v>0</v>
      </c>
      <c r="H2202">
        <f t="array" ref="H2202">FREQUENCY(IF('Data Transformation'!$B$4:$B$8425=B2187,'Data Transformation'!$G$4:$G$8425),'Bin Analysis'!$B2202)</f>
        <v>16</v>
      </c>
      <c r="I2202">
        <f t="shared" si="274"/>
        <v>0</v>
      </c>
      <c r="J2202">
        <f t="shared" si="275"/>
        <v>0</v>
      </c>
      <c r="K2202">
        <f>J2202*Weighting!$W$18</f>
        <v>0</v>
      </c>
      <c r="M2202" s="14"/>
    </row>
    <row r="2203" spans="1:13" x14ac:dyDescent="0.25">
      <c r="A2203" s="32" t="str">
        <f>IF(Weighting!$P$19&gt;0,B2203,"")</f>
        <v/>
      </c>
      <c r="B2203">
        <f>Weighting!$C$19</f>
        <v>2.024</v>
      </c>
      <c r="C2203">
        <f>Weighting!$F$19</f>
        <v>0</v>
      </c>
      <c r="D2203" t="b">
        <f>IF(C2203=1,'Data Transformation'!$G$3+0.5*'Data Transformation'!$W$25,IF(C2204=1,D2204-'Data Transformation'!$W$25,FALSE))</f>
        <v>0</v>
      </c>
      <c r="E2203" t="str">
        <f t="array" ref="E2203">IF(ISLOGICAL(D2203),"",FREQUENCY(IF('Data Transformation'!$B$425:$B$8425='Bin Analysis'!$B2187,'Data Transformation'!$G$425:$G$8425),D2203))</f>
        <v/>
      </c>
      <c r="F2203" t="str">
        <f t="shared" si="273"/>
        <v/>
      </c>
      <c r="G2203">
        <f>Weighting!$H$19</f>
        <v>0</v>
      </c>
      <c r="H2203">
        <f t="array" ref="H2203">FREQUENCY(IF('Data Transformation'!$B$4:$B$8425=B2187,'Data Transformation'!$G$4:$G$8425),'Bin Analysis'!$B2203)</f>
        <v>16</v>
      </c>
      <c r="I2203">
        <f t="shared" si="274"/>
        <v>0</v>
      </c>
      <c r="J2203">
        <f t="shared" si="275"/>
        <v>0</v>
      </c>
      <c r="K2203">
        <f>J2203*Weighting!$W$19</f>
        <v>0</v>
      </c>
      <c r="M2203" s="14"/>
    </row>
    <row r="2204" spans="1:13" x14ac:dyDescent="0.25">
      <c r="A2204" s="32" t="str">
        <f>IF(Weighting!$P$20&gt;0,B2204,"")</f>
        <v/>
      </c>
      <c r="B2204">
        <f>Weighting!$C$20</f>
        <v>2.1550000000000002</v>
      </c>
      <c r="C2204">
        <f>Weighting!$F$20</f>
        <v>0</v>
      </c>
      <c r="D2204" t="b">
        <f>IF(C2204=1,'Data Transformation'!$G$3+0.5*'Data Transformation'!$W$25,IF(C2205=1,D2205-'Data Transformation'!$W$25,FALSE))</f>
        <v>0</v>
      </c>
      <c r="E2204" t="str">
        <f t="array" ref="E2204">IF(ISLOGICAL(D2204),"",FREQUENCY(IF('Data Transformation'!$B$425:$B$8425='Bin Analysis'!$B2187,'Data Transformation'!$G$425:$G$8425),D2204))</f>
        <v/>
      </c>
      <c r="F2204" t="str">
        <f t="shared" si="273"/>
        <v/>
      </c>
      <c r="G2204">
        <f>Weighting!$H$20</f>
        <v>0</v>
      </c>
      <c r="H2204">
        <f t="array" ref="H2204">FREQUENCY(IF('Data Transformation'!$B$4:$B$8425=B2187,'Data Transformation'!$G$4:$G$8425),'Bin Analysis'!$B2204)</f>
        <v>16</v>
      </c>
      <c r="I2204">
        <f t="shared" si="274"/>
        <v>0</v>
      </c>
      <c r="J2204">
        <f t="shared" si="275"/>
        <v>0</v>
      </c>
      <c r="K2204">
        <f>J2204*Weighting!$W$20</f>
        <v>0</v>
      </c>
      <c r="M2204" s="14"/>
    </row>
    <row r="2205" spans="1:13" x14ac:dyDescent="0.25">
      <c r="A2205" s="32" t="str">
        <f>IF(Weighting!$P$21&gt;0,B2205,"")</f>
        <v/>
      </c>
      <c r="B2205">
        <f>Weighting!$C$21</f>
        <v>2.2860000000000005</v>
      </c>
      <c r="C2205">
        <f>Weighting!$F$21</f>
        <v>0</v>
      </c>
      <c r="D2205" t="b">
        <f>IF(C2205=1,'Data Transformation'!$G$3+0.5*'Data Transformation'!$W$25,IF(C2206=1,D2206-'Data Transformation'!$W$25,FALSE))</f>
        <v>0</v>
      </c>
      <c r="E2205" t="str">
        <f t="array" ref="E2205">IF(ISLOGICAL(D2205),"",FREQUENCY(IF('Data Transformation'!$B$425:$B$8425='Bin Analysis'!$B2187,'Data Transformation'!$G$425:$G$8425),D2205))</f>
        <v/>
      </c>
      <c r="F2205" t="str">
        <f t="shared" si="273"/>
        <v/>
      </c>
      <c r="G2205">
        <f>Weighting!$H$21</f>
        <v>0</v>
      </c>
      <c r="H2205">
        <f t="array" ref="H2205">FREQUENCY(IF('Data Transformation'!$B$4:$B$8425=B2187,'Data Transformation'!$G$4:$G$8425),'Bin Analysis'!$B2205)</f>
        <v>16</v>
      </c>
      <c r="I2205">
        <f t="shared" si="274"/>
        <v>0</v>
      </c>
      <c r="J2205">
        <f t="shared" si="275"/>
        <v>0</v>
      </c>
      <c r="K2205">
        <f>J2205*Weighting!$W$21</f>
        <v>0</v>
      </c>
      <c r="M2205" s="14"/>
    </row>
    <row r="2206" spans="1:13" x14ac:dyDescent="0.25">
      <c r="A2206" s="32" t="str">
        <f>IF(Weighting!$P$22&gt;0,B2206,"")</f>
        <v/>
      </c>
      <c r="B2206">
        <f>Weighting!$C$22</f>
        <v>2.4170000000000007</v>
      </c>
      <c r="C2206">
        <f>Weighting!$F$22</f>
        <v>0</v>
      </c>
      <c r="D2206" t="b">
        <f>IF(C2206=1,'Data Transformation'!$G$3+0.5*'Data Transformation'!$W$25,IF(C2207=1,D2207-'Data Transformation'!$W$25,FALSE))</f>
        <v>0</v>
      </c>
      <c r="E2206" t="str">
        <f t="array" ref="E2206">IF(ISLOGICAL(D2206),"",FREQUENCY(IF('Data Transformation'!$B$425:$B$8425='Bin Analysis'!$B2187,'Data Transformation'!$G$425:$G$8425),D2206))</f>
        <v/>
      </c>
      <c r="F2206" t="str">
        <f t="shared" si="273"/>
        <v/>
      </c>
      <c r="G2206">
        <f>Weighting!$H$22</f>
        <v>0</v>
      </c>
      <c r="H2206">
        <f t="array" ref="H2206">FREQUENCY(IF('Data Transformation'!$B$4:$B$8425=B2187,'Data Transformation'!$G$4:$G$8425),'Bin Analysis'!$B2206)</f>
        <v>16</v>
      </c>
      <c r="I2206">
        <f t="shared" si="274"/>
        <v>0</v>
      </c>
      <c r="J2206">
        <f t="shared" si="275"/>
        <v>0</v>
      </c>
      <c r="K2206">
        <f>J2206*Weighting!$W$22</f>
        <v>0</v>
      </c>
      <c r="M2206" s="14"/>
    </row>
    <row r="2207" spans="1:13" x14ac:dyDescent="0.25">
      <c r="A2207" s="32" t="str">
        <f>IF(Weighting!$P$23&gt;0,B2207,"")</f>
        <v/>
      </c>
      <c r="B2207">
        <f>Weighting!$C$23</f>
        <v>2.5480000000000009</v>
      </c>
      <c r="C2207">
        <f>Weighting!$F$23</f>
        <v>0</v>
      </c>
      <c r="D2207" t="b">
        <f>IF(C2207=1,'Data Transformation'!$G$3+0.5*'Data Transformation'!$W$25,IF(C2208=1,D2208-'Data Transformation'!$W$25,FALSE))</f>
        <v>0</v>
      </c>
      <c r="E2207" t="str">
        <f t="array" ref="E2207">IF(ISLOGICAL(D2207),"",FREQUENCY(IF('Data Transformation'!$B$425:$B$8425='Bin Analysis'!$B2187,'Data Transformation'!$G$425:$G$8425),D2207))</f>
        <v/>
      </c>
      <c r="F2207" t="str">
        <f t="shared" si="273"/>
        <v/>
      </c>
      <c r="G2207">
        <f>Weighting!$H$23</f>
        <v>0</v>
      </c>
      <c r="H2207">
        <f t="array" ref="H2207">FREQUENCY(IF('Data Transformation'!$B$4:$B$8425=B2187,'Data Transformation'!$G$4:$G$8425),'Bin Analysis'!$B2207)</f>
        <v>16</v>
      </c>
      <c r="I2207">
        <f t="shared" si="274"/>
        <v>0</v>
      </c>
      <c r="J2207">
        <f t="shared" si="275"/>
        <v>0</v>
      </c>
      <c r="K2207">
        <f>J2207*Weighting!$W$23</f>
        <v>0</v>
      </c>
      <c r="M2207" s="14"/>
    </row>
    <row r="2208" spans="1:13" x14ac:dyDescent="0.25">
      <c r="A2208" s="32" t="str">
        <f>IF(Weighting!$P$24&gt;0,B2208,"")</f>
        <v/>
      </c>
      <c r="B2208">
        <f>Weighting!$C$24</f>
        <v>2.6790000000000012</v>
      </c>
      <c r="C2208">
        <f>Weighting!$F$24</f>
        <v>0</v>
      </c>
      <c r="D2208" t="b">
        <f>IF(C2208=1,'Data Transformation'!$G$3+0.5*'Data Transformation'!$W$25,IF(C2209=1,D2209-'Data Transformation'!$W$25,FALSE))</f>
        <v>0</v>
      </c>
      <c r="E2208" t="str">
        <f t="array" ref="E2208">IF(ISLOGICAL(D2208),"",FREQUENCY(IF('Data Transformation'!$B$425:$B$8425='Bin Analysis'!$B2187,'Data Transformation'!$G$425:$G$8425),D2208))</f>
        <v/>
      </c>
      <c r="F2208" t="str">
        <f t="shared" si="273"/>
        <v/>
      </c>
      <c r="G2208">
        <f>Weighting!$H$24</f>
        <v>0</v>
      </c>
      <c r="H2208">
        <f t="array" ref="H2208">FREQUENCY(IF('Data Transformation'!$B$4:$B$8425=B2187,'Data Transformation'!$G$4:$G$8425),'Bin Analysis'!$B2208)</f>
        <v>16</v>
      </c>
      <c r="I2208">
        <f t="shared" si="274"/>
        <v>0</v>
      </c>
      <c r="J2208">
        <f t="shared" si="275"/>
        <v>0</v>
      </c>
      <c r="K2208">
        <f>J2208*Weighting!$W$24</f>
        <v>0</v>
      </c>
      <c r="M2208" s="14"/>
    </row>
    <row r="2209" spans="1:25" x14ac:dyDescent="0.25">
      <c r="A2209" s="32" t="str">
        <f>IF(Weighting!$P$25&gt;0,B2209,"")</f>
        <v/>
      </c>
      <c r="B2209">
        <f>Weighting!$C$25</f>
        <v>2.8100000000000014</v>
      </c>
      <c r="C2209">
        <f>Weighting!$F$25</f>
        <v>0</v>
      </c>
      <c r="D2209" t="b">
        <f>IF(C2209=1,'Data Transformation'!$G$3+0.5*'Data Transformation'!$W$25,IF(C2210=1,D2210-'Data Transformation'!$W$25,FALSE))</f>
        <v>0</v>
      </c>
      <c r="E2209" t="str">
        <f t="array" ref="E2209">IF(ISLOGICAL(D2209),"",FREQUENCY(IF('Data Transformation'!$B$425:$B$8425='Bin Analysis'!$B2187,'Data Transformation'!$G$425:$G$8425),D2209))</f>
        <v/>
      </c>
      <c r="F2209" t="str">
        <f t="shared" si="273"/>
        <v/>
      </c>
      <c r="G2209">
        <f>Weighting!$H$25</f>
        <v>0</v>
      </c>
      <c r="H2209">
        <f t="array" ref="H2209">FREQUENCY(IF('Data Transformation'!$B$4:$B$8425=B2187,'Data Transformation'!$G$4:$G$8425),'Bin Analysis'!$B2209)</f>
        <v>16</v>
      </c>
      <c r="I2209">
        <f t="shared" si="274"/>
        <v>0</v>
      </c>
      <c r="J2209">
        <f t="shared" si="275"/>
        <v>0</v>
      </c>
      <c r="K2209">
        <f>J2209*Weighting!$W$25</f>
        <v>0</v>
      </c>
      <c r="M2209" s="14"/>
    </row>
    <row r="2210" spans="1:25" x14ac:dyDescent="0.25">
      <c r="O2210"/>
      <c r="P2210"/>
      <c r="Q2210"/>
      <c r="R2210"/>
    </row>
    <row r="2211" spans="1:25" ht="23.25" x14ac:dyDescent="0.35">
      <c r="A2211" s="21" t="s">
        <v>0</v>
      </c>
      <c r="B2211" s="21">
        <f>IFERROR(VLOOKUP(C2211,'Data Transformation'!$L$6:$M$426,2,FALSE),"")</f>
        <v>92</v>
      </c>
      <c r="C2211" s="21">
        <f>C2187+1</f>
        <v>92</v>
      </c>
      <c r="D2211" s="21"/>
      <c r="E2211" s="21"/>
      <c r="F2211" s="21"/>
      <c r="G2211" s="21"/>
      <c r="H2211" s="22"/>
      <c r="I2211" s="22"/>
      <c r="J2211" s="22"/>
      <c r="K2211" s="21"/>
      <c r="L2211" s="21">
        <f>B2211</f>
        <v>92</v>
      </c>
      <c r="M2211" s="23">
        <f>INDEX('Data Transformation'!$O$4:$O$424,MATCH($B2211,'Data Transformation'!$M$4:$M$424,0),MATCH($M$2,'Data Transformation'!$O$3,0))</f>
        <v>15</v>
      </c>
      <c r="N2211" s="27">
        <f>IF('Input and Summary Results'!$J$16="minimum",'Bin Analysis'!X2212/(M2211-1),'Bin Analysis'!Y2211/('Bin Analysis'!M2211-1))</f>
        <v>0</v>
      </c>
      <c r="O2211" s="27">
        <f>IF(M2211=FALSE,NA(),(VLOOKUP(1,C2214:K2233,4,FALSE))/(M2211-1))</f>
        <v>0.35714285714285715</v>
      </c>
      <c r="P2211" s="27">
        <f>IF(M2211=FALSE,NA(),SUM(J2214:J2233)/Weighting!$S$5)</f>
        <v>0.5</v>
      </c>
      <c r="Q2211" s="27">
        <f>IF(M2211=FALSE,NA(),SUM(K2214:K2233)/Weighting!$S$6)</f>
        <v>0.43478260869565216</v>
      </c>
      <c r="R2211" s="27">
        <f>IF(M2211=FALSE,NA(),(VLOOKUP(1,G2214:K2233,3,FALSE))/(M2211-1))</f>
        <v>7.1428571428571425E-2</v>
      </c>
      <c r="S2211" s="22" t="str">
        <f>IF(M2211=FALSE,NA(),IF(SUM(J2214:J2233)=2,"yes","no"))</f>
        <v>no</v>
      </c>
      <c r="X2211" s="2" cm="2">
        <f t="array" ref="X2211:X2212">FREQUENCY(IF('Data Transformation'!$B$425:$B$6424='Bin Analysis'!L2211,'Data Transformation'!$G$425:$G$6424),'Data Transformation'!$U$11)</f>
        <v>14</v>
      </c>
      <c r="Y2211" s="2" cm="2">
        <f t="array" ref="Y2211:Y2212">FREQUENCY(IF('Data Transformation'!$B$425:$B$6424='Bin Analysis'!L2211,'Data Transformation'!$G$425:$G$6424),'Data Transformation'!$U$12)</f>
        <v>9</v>
      </c>
    </row>
    <row r="2212" spans="1:25" x14ac:dyDescent="0.25">
      <c r="A2212" s="14" t="s">
        <v>67</v>
      </c>
      <c r="B2212" t="s">
        <v>47</v>
      </c>
      <c r="C2212" t="s">
        <v>5</v>
      </c>
      <c r="D2212" t="s">
        <v>100</v>
      </c>
      <c r="E2212" t="s">
        <v>101</v>
      </c>
      <c r="F2212" t="s">
        <v>102</v>
      </c>
      <c r="G2212" t="s">
        <v>70</v>
      </c>
      <c r="H2212" t="s">
        <v>31</v>
      </c>
      <c r="I2212" t="s">
        <v>32</v>
      </c>
      <c r="J2212" t="s">
        <v>46</v>
      </c>
      <c r="K2212" s="14" t="s">
        <v>45</v>
      </c>
      <c r="M2212" s="14"/>
      <c r="X2212" s="2">
        <v>0</v>
      </c>
      <c r="Y2212" s="2">
        <v>5</v>
      </c>
    </row>
    <row r="2213" spans="1:25" x14ac:dyDescent="0.25">
      <c r="A2213" s="32"/>
      <c r="D2213" t="b">
        <f>IF(C2213=1,'Data Transformation'!$G$3+0.5*'Data Transformation'!$W$25,IF(C2214=1,D2214-'Data Transformation'!$W$25,FALSE))</f>
        <v>0</v>
      </c>
      <c r="E2213" t="str">
        <f t="array" ref="E2213">IF(ISLOGICAL(D2213),"",FREQUENCY(IF('Data Transformation'!$B$425:$B$8425='Bin Analysis'!$B2211,'Data Transformation'!$G$425:$G$8425),D2213))</f>
        <v/>
      </c>
      <c r="F2213" t="str">
        <f>IF(ISLOGICAL(D2213),"",E2213-E2212)</f>
        <v/>
      </c>
      <c r="M2213" s="14"/>
    </row>
    <row r="2214" spans="1:25" x14ac:dyDescent="0.25">
      <c r="A2214" s="32">
        <f>IF(Weighting!$P$6&gt;0,B2214,"")</f>
        <v>0.32100000000000001</v>
      </c>
      <c r="B2214">
        <f>Weighting!$C$6</f>
        <v>0.32100000000000001</v>
      </c>
      <c r="C2214">
        <f>Weighting!$F$6</f>
        <v>0</v>
      </c>
      <c r="D2214" t="b">
        <f>IF(C2214=1,'Data Transformation'!$G$3+0.5*'Data Transformation'!$W$25,IF(C2215=1,D2215-'Data Transformation'!$W$25,FALSE))</f>
        <v>0</v>
      </c>
      <c r="E2214" t="str">
        <f t="array" ref="E2214">IF(ISLOGICAL(D2214),"",FREQUENCY(IF('Data Transformation'!$B$425:$B$8425='Bin Analysis'!$B2211,'Data Transformation'!$G$425:$G$8425),D2214))</f>
        <v/>
      </c>
      <c r="F2214" t="str">
        <f>IF(ISLOGICAL(D2214),"",E2214-E2213)</f>
        <v/>
      </c>
      <c r="G2214">
        <f>Weighting!$H$6</f>
        <v>1</v>
      </c>
      <c r="H2214">
        <f t="array" ref="H2214">FREQUENCY(IF('Data Transformation'!$B$4:$B$8425=B2211,'Data Transformation'!$G$4:$G$8425),'Bin Analysis'!$B2214)</f>
        <v>1</v>
      </c>
      <c r="I2214">
        <f>H2214-H2213</f>
        <v>1</v>
      </c>
      <c r="J2214">
        <f>IF(I2214=0,0,1)</f>
        <v>1</v>
      </c>
      <c r="K2214">
        <f>J2214*Weighting!$W$6</f>
        <v>1</v>
      </c>
      <c r="M2214" s="14"/>
    </row>
    <row r="2215" spans="1:25" x14ac:dyDescent="0.25">
      <c r="A2215" s="32">
        <f>IF(Weighting!$P$7&gt;0,B2215,"")</f>
        <v>0.45200000000000001</v>
      </c>
      <c r="B2215">
        <f>Weighting!$C$7</f>
        <v>0.45200000000000001</v>
      </c>
      <c r="C2215">
        <f>Weighting!$F$7</f>
        <v>0</v>
      </c>
      <c r="D2215" t="b">
        <f>IF(C2215=1,'Data Transformation'!$G$3+0.5*'Data Transformation'!$W$25,IF(C2216=1,D2216-'Data Transformation'!$W$25,FALSE))</f>
        <v>0</v>
      </c>
      <c r="E2215" t="str">
        <f t="array" ref="E2215">IF(ISLOGICAL(D2215),"",FREQUENCY(IF('Data Transformation'!$B$425:$B$8425='Bin Analysis'!$B2211,'Data Transformation'!$G$425:$G$8425),D2215))</f>
        <v/>
      </c>
      <c r="F2215" t="str">
        <f t="shared" ref="F2215:F2233" si="276">IF(ISLOGICAL(D2215),"",E2215-E2214)</f>
        <v/>
      </c>
      <c r="G2215">
        <f>Weighting!$H$7</f>
        <v>0</v>
      </c>
      <c r="H2215">
        <f t="array" ref="H2215">FREQUENCY(IF('Data Transformation'!$B$4:$B$8425=B2211,'Data Transformation'!$G$4:$G$8425),'Bin Analysis'!$B2215)</f>
        <v>1</v>
      </c>
      <c r="I2215">
        <f t="shared" ref="I2215:I2233" si="277">H2215-H2214</f>
        <v>0</v>
      </c>
      <c r="J2215">
        <f>IF(I2215=0,0,1)</f>
        <v>0</v>
      </c>
      <c r="K2215">
        <f>J2215*Weighting!$W$7</f>
        <v>0</v>
      </c>
      <c r="M2215" s="14"/>
    </row>
    <row r="2216" spans="1:25" x14ac:dyDescent="0.25">
      <c r="A2216" s="32">
        <f>IF(Weighting!$P$8&gt;0,B2216,"")</f>
        <v>0.58299999999999996</v>
      </c>
      <c r="B2216">
        <f>Weighting!$C$8</f>
        <v>0.58299999999999996</v>
      </c>
      <c r="C2216">
        <f>Weighting!$F$8</f>
        <v>0</v>
      </c>
      <c r="D2216" t="b">
        <f>IF(C2216=1,'Data Transformation'!$G$3+0.5*'Data Transformation'!$W$25,IF(C2217=1,D2217-'Data Transformation'!$W$25,FALSE))</f>
        <v>0</v>
      </c>
      <c r="E2216" t="str">
        <f t="array" ref="E2216">IF(ISLOGICAL(D2216),"",FREQUENCY(IF('Data Transformation'!$B$425:$B$8425='Bin Analysis'!$B2211,'Data Transformation'!$G$425:$G$8425),D2216))</f>
        <v/>
      </c>
      <c r="F2216" t="str">
        <f t="shared" si="276"/>
        <v/>
      </c>
      <c r="G2216">
        <f>Weighting!$H$8</f>
        <v>0</v>
      </c>
      <c r="H2216">
        <f t="array" ref="H2216">FREQUENCY(IF('Data Transformation'!$B$4:$B$8425=B2211,'Data Transformation'!$G$4:$G$8425),'Bin Analysis'!$B2216)</f>
        <v>1</v>
      </c>
      <c r="I2216">
        <f t="shared" si="277"/>
        <v>0</v>
      </c>
      <c r="J2216">
        <f t="shared" ref="J2216:J2233" si="278">IF(I2216=0,0,1)</f>
        <v>0</v>
      </c>
      <c r="K2216">
        <f>J2216*Weighting!$W$8</f>
        <v>0</v>
      </c>
      <c r="M2216" s="14"/>
    </row>
    <row r="2217" spans="1:25" x14ac:dyDescent="0.25">
      <c r="A2217" s="32">
        <f>IF(Weighting!$P$9&gt;0,B2217,"")</f>
        <v>0.71399999999999997</v>
      </c>
      <c r="B2217" s="50">
        <f>Weighting!$C$9</f>
        <v>0.71399999999999997</v>
      </c>
      <c r="C2217">
        <f>Weighting!$F$9</f>
        <v>0</v>
      </c>
      <c r="D2217" t="b">
        <f>IF(C2217=1,'Data Transformation'!$G$3+0.5*'Data Transformation'!$W$25,IF(C2218=1,D2218-'Data Transformation'!$W$25,FALSE))</f>
        <v>0</v>
      </c>
      <c r="E2217" t="str">
        <f t="array" ref="E2217">IF(ISLOGICAL(D2217),"",FREQUENCY(IF('Data Transformation'!$B$425:$B$8425='Bin Analysis'!$B2211,'Data Transformation'!$G$425:$G$8425),D2217))</f>
        <v/>
      </c>
      <c r="F2217" t="str">
        <f t="shared" si="276"/>
        <v/>
      </c>
      <c r="G2217">
        <f>Weighting!$H$9</f>
        <v>0</v>
      </c>
      <c r="H2217">
        <f t="array" ref="H2217">FREQUENCY(IF('Data Transformation'!$B$4:$B$8425=B2211,'Data Transformation'!$G$4:$G$8425),'Bin Analysis'!$B2217)</f>
        <v>2</v>
      </c>
      <c r="I2217">
        <f t="shared" si="277"/>
        <v>1</v>
      </c>
      <c r="J2217">
        <f t="shared" si="278"/>
        <v>1</v>
      </c>
      <c r="K2217">
        <f>J2217*Weighting!$W$9</f>
        <v>3</v>
      </c>
      <c r="M2217" s="14"/>
    </row>
    <row r="2218" spans="1:25" x14ac:dyDescent="0.25">
      <c r="A2218" s="32">
        <f>IF(Weighting!$P$10&gt;0,B2218,"")</f>
        <v>0.84499999999999997</v>
      </c>
      <c r="B2218">
        <f>Weighting!$C$10</f>
        <v>0.84499999999999997</v>
      </c>
      <c r="C2218">
        <f>Weighting!$F$10</f>
        <v>0</v>
      </c>
      <c r="D2218" t="b">
        <f>IF(C2218=1,'Data Transformation'!$G$3+0.5*'Data Transformation'!$W$25,IF(C2219=1,D2219-'Data Transformation'!$W$25,FALSE))</f>
        <v>0</v>
      </c>
      <c r="E2218" t="str">
        <f t="array" ref="E2218">IF(ISLOGICAL(D2218),"",FREQUENCY(IF('Data Transformation'!$B$425:$B$8425='Bin Analysis'!$B2211,'Data Transformation'!$G$425:$G$8425),D2218))</f>
        <v/>
      </c>
      <c r="F2218" t="str">
        <f t="shared" si="276"/>
        <v/>
      </c>
      <c r="G2218">
        <f>Weighting!$H$10</f>
        <v>0</v>
      </c>
      <c r="H2218">
        <f t="array" ref="H2218">FREQUENCY(IF('Data Transformation'!$B$4:$B$8425=B2211,'Data Transformation'!$G$4:$G$8425),'Bin Analysis'!$B2218)</f>
        <v>7</v>
      </c>
      <c r="I2218">
        <f t="shared" si="277"/>
        <v>5</v>
      </c>
      <c r="J2218">
        <f t="shared" si="278"/>
        <v>1</v>
      </c>
      <c r="K2218">
        <f>J2218*Weighting!$W$10</f>
        <v>3</v>
      </c>
      <c r="M2218" s="14"/>
    </row>
    <row r="2219" spans="1:25" x14ac:dyDescent="0.25">
      <c r="A2219" s="32">
        <f>IF(Weighting!$P$11&gt;0,B2219,"")</f>
        <v>0.97599999999999998</v>
      </c>
      <c r="B2219">
        <f>Weighting!$C$11</f>
        <v>0.97599999999999998</v>
      </c>
      <c r="C2219">
        <f>Weighting!$F$11</f>
        <v>0</v>
      </c>
      <c r="D2219">
        <f>IF(C2219=1,'Data Transformation'!$G$3+0.5*'Data Transformation'!$W$25,IF(C2220=1,D2220-'Data Transformation'!$W$25,FALSE))</f>
        <v>0.86899999999999999</v>
      </c>
      <c r="E2219">
        <f t="array" ref="E2219">IF(ISLOGICAL(D2219),"",FREQUENCY(IF('Data Transformation'!$B$425:$B$8425='Bin Analysis'!$B2211,'Data Transformation'!$G$425:$G$8425),D2219))</f>
        <v>9</v>
      </c>
      <c r="F2219" t="e">
        <f t="shared" si="276"/>
        <v>#VALUE!</v>
      </c>
      <c r="G2219">
        <f>Weighting!$H$11</f>
        <v>0</v>
      </c>
      <c r="H2219">
        <f t="array" ref="H2219">FREQUENCY(IF('Data Transformation'!$B$4:$B$8425=B2211,'Data Transformation'!$G$4:$G$8425),'Bin Analysis'!$B2219)</f>
        <v>12</v>
      </c>
      <c r="I2219">
        <f t="shared" si="277"/>
        <v>5</v>
      </c>
      <c r="J2219">
        <f t="shared" si="278"/>
        <v>1</v>
      </c>
      <c r="K2219">
        <f>J2219*Weighting!$W$11</f>
        <v>2</v>
      </c>
      <c r="M2219" s="14"/>
    </row>
    <row r="2220" spans="1:25" x14ac:dyDescent="0.25">
      <c r="A2220" s="32">
        <f>IF(Weighting!$P$12&gt;0,B2220,"")</f>
        <v>1.107</v>
      </c>
      <c r="B2220">
        <f>Weighting!$C$12</f>
        <v>1.107</v>
      </c>
      <c r="C2220">
        <f>Weighting!$F$12</f>
        <v>1</v>
      </c>
      <c r="D2220">
        <f>IF(C2220=1,'Data Transformation'!$G$3+0.5*'Data Transformation'!$W$25,IF(C2221=1,D2221-'Data Transformation'!$W$25,FALSE))</f>
        <v>1.131</v>
      </c>
      <c r="E2220">
        <f t="array" ref="E2220">IF(ISLOGICAL(D2220),"",FREQUENCY(IF('Data Transformation'!$B$425:$B$8425='Bin Analysis'!$B2211,'Data Transformation'!$G$425:$G$8425),D2220))</f>
        <v>14</v>
      </c>
      <c r="F2220">
        <f t="shared" si="276"/>
        <v>5</v>
      </c>
      <c r="G2220">
        <f>Weighting!$H$12</f>
        <v>0</v>
      </c>
      <c r="H2220">
        <f t="array" ref="H2220">FREQUENCY(IF('Data Transformation'!$B$4:$B$8425=B2211,'Data Transformation'!$G$4:$G$8425),'Bin Analysis'!$B2220)</f>
        <v>15</v>
      </c>
      <c r="I2220">
        <f t="shared" si="277"/>
        <v>3</v>
      </c>
      <c r="J2220">
        <f t="shared" si="278"/>
        <v>1</v>
      </c>
      <c r="K2220">
        <f>J2220*Weighting!$W$12</f>
        <v>1</v>
      </c>
      <c r="M2220" s="14"/>
    </row>
    <row r="2221" spans="1:25" x14ac:dyDescent="0.25">
      <c r="A2221" s="32">
        <f>IF(Weighting!$P$13&gt;0,B2221,"")</f>
        <v>1.238</v>
      </c>
      <c r="B2221">
        <f>Weighting!$C$13</f>
        <v>1.238</v>
      </c>
      <c r="C2221">
        <f>Weighting!$F$13</f>
        <v>0</v>
      </c>
      <c r="D2221" t="b">
        <f>IF(C2221=1,'Data Transformation'!$G$3+0.5*'Data Transformation'!$W$25,IF(C2222=1,D2222-'Data Transformation'!$W$25,FALSE))</f>
        <v>0</v>
      </c>
      <c r="E2221" t="str">
        <f t="array" ref="E2221">IF(ISLOGICAL(D2221),"",FREQUENCY(IF('Data Transformation'!$B$425:$B$8425='Bin Analysis'!$B2211,'Data Transformation'!$G$425:$G$8425),D2221))</f>
        <v/>
      </c>
      <c r="F2221" t="str">
        <f t="shared" si="276"/>
        <v/>
      </c>
      <c r="G2221">
        <f>Weighting!$H$13</f>
        <v>0</v>
      </c>
      <c r="H2221">
        <f t="array" ref="H2221">FREQUENCY(IF('Data Transformation'!$B$4:$B$8425=B2211,'Data Transformation'!$G$4:$G$8425),'Bin Analysis'!$B2221)</f>
        <v>15</v>
      </c>
      <c r="I2221">
        <f t="shared" si="277"/>
        <v>0</v>
      </c>
      <c r="J2221">
        <f t="shared" si="278"/>
        <v>0</v>
      </c>
      <c r="K2221">
        <f>J2221*Weighting!$W$13</f>
        <v>0</v>
      </c>
      <c r="M2221" s="14"/>
    </row>
    <row r="2222" spans="1:25" x14ac:dyDescent="0.25">
      <c r="A2222" s="32">
        <f>IF(Weighting!$P$14&gt;0,B2222,"")</f>
        <v>1.369</v>
      </c>
      <c r="B2222">
        <f>Weighting!$C$14</f>
        <v>1.369</v>
      </c>
      <c r="C2222">
        <f>Weighting!$F$14</f>
        <v>0</v>
      </c>
      <c r="D2222" t="b">
        <f>IF(C2222=1,'Data Transformation'!$G$3+0.5*'Data Transformation'!$W$25,IF(C2223=1,D2223-'Data Transformation'!$W$25,FALSE))</f>
        <v>0</v>
      </c>
      <c r="E2222" t="str">
        <f t="array" ref="E2222">IF(ISLOGICAL(D2222),"",FREQUENCY(IF('Data Transformation'!$B$425:$B$8425='Bin Analysis'!$B2211,'Data Transformation'!$G$425:$G$8425),D2222))</f>
        <v/>
      </c>
      <c r="F2222" t="str">
        <f t="shared" si="276"/>
        <v/>
      </c>
      <c r="G2222">
        <f>Weighting!$H$14</f>
        <v>0</v>
      </c>
      <c r="H2222">
        <f t="array" ref="H2222">FREQUENCY(IF('Data Transformation'!$B$4:$B$8425=B2211,'Data Transformation'!$G$4:$G$8425),'Bin Analysis'!$B2222)</f>
        <v>15</v>
      </c>
      <c r="I2222">
        <f t="shared" si="277"/>
        <v>0</v>
      </c>
      <c r="J2222">
        <f t="shared" si="278"/>
        <v>0</v>
      </c>
      <c r="K2222">
        <f>J2222*Weighting!$W$14</f>
        <v>0</v>
      </c>
      <c r="M2222" s="14"/>
    </row>
    <row r="2223" spans="1:25" x14ac:dyDescent="0.25">
      <c r="A2223" s="32">
        <f>IF(Weighting!$P$15&gt;0,B2223,"")</f>
        <v>1.5000009999999999</v>
      </c>
      <c r="B2223">
        <f>Weighting!$C$15</f>
        <v>1.5000009999999999</v>
      </c>
      <c r="C2223">
        <f>Weighting!$F$15</f>
        <v>0</v>
      </c>
      <c r="D2223" t="b">
        <f>IF(C2223=1,'Data Transformation'!$G$3+0.5*'Data Transformation'!$W$25,IF(C2224=1,D2224-'Data Transformation'!$W$25,FALSE))</f>
        <v>0</v>
      </c>
      <c r="E2223" t="str">
        <f t="array" ref="E2223">IF(ISLOGICAL(D2223),"",FREQUENCY(IF('Data Transformation'!$B$425:$B$8425='Bin Analysis'!$B2211,'Data Transformation'!$G$425:$G$8425),D2223))</f>
        <v/>
      </c>
      <c r="F2223" t="str">
        <f t="shared" si="276"/>
        <v/>
      </c>
      <c r="G2223">
        <f>Weighting!$H$15</f>
        <v>0</v>
      </c>
      <c r="H2223">
        <f t="array" ref="H2223">FREQUENCY(IF('Data Transformation'!$B$4:$B$8425=B2211,'Data Transformation'!$G$4:$G$8425),'Bin Analysis'!$B2223)</f>
        <v>15</v>
      </c>
      <c r="I2223">
        <f t="shared" si="277"/>
        <v>0</v>
      </c>
      <c r="J2223">
        <f t="shared" si="278"/>
        <v>0</v>
      </c>
      <c r="K2223">
        <f>J2223*Weighting!$W$15</f>
        <v>0</v>
      </c>
      <c r="M2223" s="14"/>
    </row>
    <row r="2224" spans="1:25" x14ac:dyDescent="0.25">
      <c r="A2224" s="32" t="str">
        <f>IF(Weighting!$P$16&gt;0,B2224,"")</f>
        <v/>
      </c>
      <c r="B2224">
        <f>Weighting!$C$16</f>
        <v>1.631</v>
      </c>
      <c r="C2224">
        <f>Weighting!$F$16</f>
        <v>0</v>
      </c>
      <c r="D2224" t="b">
        <f>IF(C2224=1,'Data Transformation'!$G$3+0.5*'Data Transformation'!$W$25,IF(C2225=1,D2225-'Data Transformation'!$W$25,FALSE))</f>
        <v>0</v>
      </c>
      <c r="E2224" t="str">
        <f t="array" ref="E2224">IF(ISLOGICAL(D2224),"",FREQUENCY(IF('Data Transformation'!$B$425:$B$8425='Bin Analysis'!$B2211,'Data Transformation'!$G$425:$G$8425),D2224))</f>
        <v/>
      </c>
      <c r="F2224" t="str">
        <f t="shared" si="276"/>
        <v/>
      </c>
      <c r="G2224">
        <f>Weighting!$H$16</f>
        <v>0</v>
      </c>
      <c r="H2224">
        <f t="array" ref="H2224">FREQUENCY(IF('Data Transformation'!$B$4:$B$8425=B2211,'Data Transformation'!$G$4:$G$8425),'Bin Analysis'!$B2224)</f>
        <v>15</v>
      </c>
      <c r="I2224">
        <f t="shared" si="277"/>
        <v>0</v>
      </c>
      <c r="J2224">
        <f t="shared" si="278"/>
        <v>0</v>
      </c>
      <c r="K2224">
        <f>J2224*Weighting!$W$16</f>
        <v>0</v>
      </c>
      <c r="M2224" s="14"/>
    </row>
    <row r="2225" spans="1:25" x14ac:dyDescent="0.25">
      <c r="A2225" s="32" t="str">
        <f>IF(Weighting!$P$17&gt;0,B2225,"")</f>
        <v/>
      </c>
      <c r="B2225">
        <f>Weighting!$C$17</f>
        <v>1.762</v>
      </c>
      <c r="C2225">
        <f>Weighting!$F$17</f>
        <v>0</v>
      </c>
      <c r="D2225" t="b">
        <f>IF(C2225=1,'Data Transformation'!$G$3+0.5*'Data Transformation'!$W$25,IF(C2226=1,D2226-'Data Transformation'!$W$25,FALSE))</f>
        <v>0</v>
      </c>
      <c r="E2225" t="str">
        <f t="array" ref="E2225">IF(ISLOGICAL(D2225),"",FREQUENCY(IF('Data Transformation'!$B$425:$B$8425='Bin Analysis'!$B2211,'Data Transformation'!$G$425:$G$8425),D2225))</f>
        <v/>
      </c>
      <c r="F2225" t="str">
        <f t="shared" si="276"/>
        <v/>
      </c>
      <c r="G2225">
        <f>Weighting!$H$17</f>
        <v>0</v>
      </c>
      <c r="H2225">
        <f t="array" ref="H2225">FREQUENCY(IF('Data Transformation'!$B$4:$B$8425=B2211,'Data Transformation'!$G$4:$G$8425),'Bin Analysis'!$B2225)</f>
        <v>15</v>
      </c>
      <c r="I2225">
        <f t="shared" si="277"/>
        <v>0</v>
      </c>
      <c r="J2225">
        <f t="shared" si="278"/>
        <v>0</v>
      </c>
      <c r="K2225">
        <f>J2225*Weighting!$W$17</f>
        <v>0</v>
      </c>
      <c r="M2225" s="14"/>
    </row>
    <row r="2226" spans="1:25" x14ac:dyDescent="0.25">
      <c r="A2226" s="32" t="str">
        <f>IF(Weighting!$P$18&gt;0,B2226,"")</f>
        <v/>
      </c>
      <c r="B2226">
        <f>Weighting!$C$18</f>
        <v>1.893</v>
      </c>
      <c r="C2226">
        <f>Weighting!$F$18</f>
        <v>0</v>
      </c>
      <c r="D2226" t="b">
        <f>IF(C2226=1,'Data Transformation'!$G$3+0.5*'Data Transformation'!$W$25,IF(C2227=1,D2227-'Data Transformation'!$W$25,FALSE))</f>
        <v>0</v>
      </c>
      <c r="E2226" t="str">
        <f t="array" ref="E2226">IF(ISLOGICAL(D2226),"",FREQUENCY(IF('Data Transformation'!$B$425:$B$8425='Bin Analysis'!$B2211,'Data Transformation'!$G$425:$G$8425),D2226))</f>
        <v/>
      </c>
      <c r="F2226" t="str">
        <f t="shared" si="276"/>
        <v/>
      </c>
      <c r="G2226">
        <f>Weighting!$H$18</f>
        <v>0</v>
      </c>
      <c r="H2226">
        <f t="array" ref="H2226">FREQUENCY(IF('Data Transformation'!$B$4:$B$8425=B2211,'Data Transformation'!$G$4:$G$8425),'Bin Analysis'!$B2226)</f>
        <v>15</v>
      </c>
      <c r="I2226">
        <f t="shared" si="277"/>
        <v>0</v>
      </c>
      <c r="J2226">
        <f t="shared" si="278"/>
        <v>0</v>
      </c>
      <c r="K2226">
        <f>J2226*Weighting!$W$18</f>
        <v>0</v>
      </c>
      <c r="M2226" s="14"/>
    </row>
    <row r="2227" spans="1:25" x14ac:dyDescent="0.25">
      <c r="A2227" s="32" t="str">
        <f>IF(Weighting!$P$19&gt;0,B2227,"")</f>
        <v/>
      </c>
      <c r="B2227">
        <f>Weighting!$C$19</f>
        <v>2.024</v>
      </c>
      <c r="C2227">
        <f>Weighting!$F$19</f>
        <v>0</v>
      </c>
      <c r="D2227" t="b">
        <f>IF(C2227=1,'Data Transformation'!$G$3+0.5*'Data Transformation'!$W$25,IF(C2228=1,D2228-'Data Transformation'!$W$25,FALSE))</f>
        <v>0</v>
      </c>
      <c r="E2227" t="str">
        <f t="array" ref="E2227">IF(ISLOGICAL(D2227),"",FREQUENCY(IF('Data Transformation'!$B$425:$B$8425='Bin Analysis'!$B2211,'Data Transformation'!$G$425:$G$8425),D2227))</f>
        <v/>
      </c>
      <c r="F2227" t="str">
        <f t="shared" si="276"/>
        <v/>
      </c>
      <c r="G2227">
        <f>Weighting!$H$19</f>
        <v>0</v>
      </c>
      <c r="H2227">
        <f t="array" ref="H2227">FREQUENCY(IF('Data Transformation'!$B$4:$B$8425=B2211,'Data Transformation'!$G$4:$G$8425),'Bin Analysis'!$B2227)</f>
        <v>15</v>
      </c>
      <c r="I2227">
        <f t="shared" si="277"/>
        <v>0</v>
      </c>
      <c r="J2227">
        <f t="shared" si="278"/>
        <v>0</v>
      </c>
      <c r="K2227">
        <f>J2227*Weighting!$W$19</f>
        <v>0</v>
      </c>
      <c r="M2227" s="14"/>
    </row>
    <row r="2228" spans="1:25" x14ac:dyDescent="0.25">
      <c r="A2228" s="32" t="str">
        <f>IF(Weighting!$P$20&gt;0,B2228,"")</f>
        <v/>
      </c>
      <c r="B2228">
        <f>Weighting!$C$20</f>
        <v>2.1550000000000002</v>
      </c>
      <c r="C2228">
        <f>Weighting!$F$20</f>
        <v>0</v>
      </c>
      <c r="D2228" t="b">
        <f>IF(C2228=1,'Data Transformation'!$G$3+0.5*'Data Transformation'!$W$25,IF(C2229=1,D2229-'Data Transformation'!$W$25,FALSE))</f>
        <v>0</v>
      </c>
      <c r="E2228" t="str">
        <f t="array" ref="E2228">IF(ISLOGICAL(D2228),"",FREQUENCY(IF('Data Transformation'!$B$425:$B$8425='Bin Analysis'!$B2211,'Data Transformation'!$G$425:$G$8425),D2228))</f>
        <v/>
      </c>
      <c r="F2228" t="str">
        <f t="shared" si="276"/>
        <v/>
      </c>
      <c r="G2228">
        <f>Weighting!$H$20</f>
        <v>0</v>
      </c>
      <c r="H2228">
        <f t="array" ref="H2228">FREQUENCY(IF('Data Transformation'!$B$4:$B$8425=B2211,'Data Transformation'!$G$4:$G$8425),'Bin Analysis'!$B2228)</f>
        <v>15</v>
      </c>
      <c r="I2228">
        <f t="shared" si="277"/>
        <v>0</v>
      </c>
      <c r="J2228">
        <f t="shared" si="278"/>
        <v>0</v>
      </c>
      <c r="K2228">
        <f>J2228*Weighting!$W$20</f>
        <v>0</v>
      </c>
      <c r="M2228" s="14"/>
    </row>
    <row r="2229" spans="1:25" x14ac:dyDescent="0.25">
      <c r="A2229" s="32" t="str">
        <f>IF(Weighting!$P$21&gt;0,B2229,"")</f>
        <v/>
      </c>
      <c r="B2229">
        <f>Weighting!$C$21</f>
        <v>2.2860000000000005</v>
      </c>
      <c r="C2229">
        <f>Weighting!$F$21</f>
        <v>0</v>
      </c>
      <c r="D2229" t="b">
        <f>IF(C2229=1,'Data Transformation'!$G$3+0.5*'Data Transformation'!$W$25,IF(C2230=1,D2230-'Data Transformation'!$W$25,FALSE))</f>
        <v>0</v>
      </c>
      <c r="E2229" t="str">
        <f t="array" ref="E2229">IF(ISLOGICAL(D2229),"",FREQUENCY(IF('Data Transformation'!$B$425:$B$8425='Bin Analysis'!$B2211,'Data Transformation'!$G$425:$G$8425),D2229))</f>
        <v/>
      </c>
      <c r="F2229" t="str">
        <f t="shared" si="276"/>
        <v/>
      </c>
      <c r="G2229">
        <f>Weighting!$H$21</f>
        <v>0</v>
      </c>
      <c r="H2229">
        <f t="array" ref="H2229">FREQUENCY(IF('Data Transformation'!$B$4:$B$8425=B2211,'Data Transformation'!$G$4:$G$8425),'Bin Analysis'!$B2229)</f>
        <v>15</v>
      </c>
      <c r="I2229">
        <f t="shared" si="277"/>
        <v>0</v>
      </c>
      <c r="J2229">
        <f t="shared" si="278"/>
        <v>0</v>
      </c>
      <c r="K2229">
        <f>J2229*Weighting!$W$21</f>
        <v>0</v>
      </c>
      <c r="M2229" s="14"/>
    </row>
    <row r="2230" spans="1:25" x14ac:dyDescent="0.25">
      <c r="A2230" s="32" t="str">
        <f>IF(Weighting!$P$22&gt;0,B2230,"")</f>
        <v/>
      </c>
      <c r="B2230">
        <f>Weighting!$C$22</f>
        <v>2.4170000000000007</v>
      </c>
      <c r="C2230">
        <f>Weighting!$F$22</f>
        <v>0</v>
      </c>
      <c r="D2230" t="b">
        <f>IF(C2230=1,'Data Transformation'!$G$3+0.5*'Data Transformation'!$W$25,IF(C2231=1,D2231-'Data Transformation'!$W$25,FALSE))</f>
        <v>0</v>
      </c>
      <c r="E2230" t="str">
        <f t="array" ref="E2230">IF(ISLOGICAL(D2230),"",FREQUENCY(IF('Data Transformation'!$B$425:$B$8425='Bin Analysis'!$B2211,'Data Transformation'!$G$425:$G$8425),D2230))</f>
        <v/>
      </c>
      <c r="F2230" t="str">
        <f t="shared" si="276"/>
        <v/>
      </c>
      <c r="G2230">
        <f>Weighting!$H$22</f>
        <v>0</v>
      </c>
      <c r="H2230">
        <f t="array" ref="H2230">FREQUENCY(IF('Data Transformation'!$B$4:$B$8425=B2211,'Data Transformation'!$G$4:$G$8425),'Bin Analysis'!$B2230)</f>
        <v>15</v>
      </c>
      <c r="I2230">
        <f t="shared" si="277"/>
        <v>0</v>
      </c>
      <c r="J2230">
        <f t="shared" si="278"/>
        <v>0</v>
      </c>
      <c r="K2230">
        <f>J2230*Weighting!$W$22</f>
        <v>0</v>
      </c>
      <c r="M2230" s="14"/>
    </row>
    <row r="2231" spans="1:25" x14ac:dyDescent="0.25">
      <c r="A2231" s="32" t="str">
        <f>IF(Weighting!$P$23&gt;0,B2231,"")</f>
        <v/>
      </c>
      <c r="B2231">
        <f>Weighting!$C$23</f>
        <v>2.5480000000000009</v>
      </c>
      <c r="C2231">
        <f>Weighting!$F$23</f>
        <v>0</v>
      </c>
      <c r="D2231" t="b">
        <f>IF(C2231=1,'Data Transformation'!$G$3+0.5*'Data Transformation'!$W$25,IF(C2232=1,D2232-'Data Transformation'!$W$25,FALSE))</f>
        <v>0</v>
      </c>
      <c r="E2231" t="str">
        <f t="array" ref="E2231">IF(ISLOGICAL(D2231),"",FREQUENCY(IF('Data Transformation'!$B$425:$B$8425='Bin Analysis'!$B2211,'Data Transformation'!$G$425:$G$8425),D2231))</f>
        <v/>
      </c>
      <c r="F2231" t="str">
        <f t="shared" si="276"/>
        <v/>
      </c>
      <c r="G2231">
        <f>Weighting!$H$23</f>
        <v>0</v>
      </c>
      <c r="H2231">
        <f t="array" ref="H2231">FREQUENCY(IF('Data Transformation'!$B$4:$B$8425=B2211,'Data Transformation'!$G$4:$G$8425),'Bin Analysis'!$B2231)</f>
        <v>15</v>
      </c>
      <c r="I2231">
        <f t="shared" si="277"/>
        <v>0</v>
      </c>
      <c r="J2231">
        <f t="shared" si="278"/>
        <v>0</v>
      </c>
      <c r="K2231">
        <f>J2231*Weighting!$W$23</f>
        <v>0</v>
      </c>
      <c r="M2231" s="14"/>
    </row>
    <row r="2232" spans="1:25" x14ac:dyDescent="0.25">
      <c r="A2232" s="32" t="str">
        <f>IF(Weighting!$P$24&gt;0,B2232,"")</f>
        <v/>
      </c>
      <c r="B2232">
        <f>Weighting!$C$24</f>
        <v>2.6790000000000012</v>
      </c>
      <c r="C2232">
        <f>Weighting!$F$24</f>
        <v>0</v>
      </c>
      <c r="D2232" t="b">
        <f>IF(C2232=1,'Data Transformation'!$G$3+0.5*'Data Transformation'!$W$25,IF(C2233=1,D2233-'Data Transformation'!$W$25,FALSE))</f>
        <v>0</v>
      </c>
      <c r="E2232" t="str">
        <f t="array" ref="E2232">IF(ISLOGICAL(D2232),"",FREQUENCY(IF('Data Transformation'!$B$425:$B$8425='Bin Analysis'!$B2211,'Data Transformation'!$G$425:$G$8425),D2232))</f>
        <v/>
      </c>
      <c r="F2232" t="str">
        <f t="shared" si="276"/>
        <v/>
      </c>
      <c r="G2232">
        <f>Weighting!$H$24</f>
        <v>0</v>
      </c>
      <c r="H2232">
        <f t="array" ref="H2232">FREQUENCY(IF('Data Transformation'!$B$4:$B$8425=B2211,'Data Transformation'!$G$4:$G$8425),'Bin Analysis'!$B2232)</f>
        <v>15</v>
      </c>
      <c r="I2232">
        <f t="shared" si="277"/>
        <v>0</v>
      </c>
      <c r="J2232">
        <f t="shared" si="278"/>
        <v>0</v>
      </c>
      <c r="K2232">
        <f>J2232*Weighting!$W$24</f>
        <v>0</v>
      </c>
      <c r="M2232" s="14"/>
    </row>
    <row r="2233" spans="1:25" x14ac:dyDescent="0.25">
      <c r="A2233" s="32" t="str">
        <f>IF(Weighting!$P$25&gt;0,B2233,"")</f>
        <v/>
      </c>
      <c r="B2233">
        <f>Weighting!$C$25</f>
        <v>2.8100000000000014</v>
      </c>
      <c r="C2233">
        <f>Weighting!$F$25</f>
        <v>0</v>
      </c>
      <c r="D2233" t="b">
        <f>IF(C2233=1,'Data Transformation'!$G$3+0.5*'Data Transformation'!$W$25,IF(C2234=1,D2234-'Data Transformation'!$W$25,FALSE))</f>
        <v>0</v>
      </c>
      <c r="E2233" t="str">
        <f t="array" ref="E2233">IF(ISLOGICAL(D2233),"",FREQUENCY(IF('Data Transformation'!$B$425:$B$8425='Bin Analysis'!$B2211,'Data Transformation'!$G$425:$G$8425),D2233))</f>
        <v/>
      </c>
      <c r="F2233" t="str">
        <f t="shared" si="276"/>
        <v/>
      </c>
      <c r="G2233">
        <f>Weighting!$H$25</f>
        <v>0</v>
      </c>
      <c r="H2233">
        <f t="array" ref="H2233">FREQUENCY(IF('Data Transformation'!$B$4:$B$8425=B2211,'Data Transformation'!$G$4:$G$8425),'Bin Analysis'!$B2233)</f>
        <v>15</v>
      </c>
      <c r="I2233">
        <f t="shared" si="277"/>
        <v>0</v>
      </c>
      <c r="J2233">
        <f t="shared" si="278"/>
        <v>0</v>
      </c>
      <c r="K2233">
        <f>J2233*Weighting!$W$25</f>
        <v>0</v>
      </c>
      <c r="M2233" s="14"/>
    </row>
    <row r="2234" spans="1:25" x14ac:dyDescent="0.25">
      <c r="O2234"/>
      <c r="P2234"/>
      <c r="Q2234"/>
      <c r="R2234"/>
    </row>
    <row r="2235" spans="1:25" ht="23.25" x14ac:dyDescent="0.35">
      <c r="A2235" s="21" t="s">
        <v>0</v>
      </c>
      <c r="B2235" s="21">
        <f>IFERROR(VLOOKUP(C2235,'Data Transformation'!$L$6:$M$426,2,FALSE),"")</f>
        <v>93</v>
      </c>
      <c r="C2235" s="21">
        <f>C2211+1</f>
        <v>93</v>
      </c>
      <c r="D2235" s="21"/>
      <c r="E2235" s="21"/>
      <c r="F2235" s="21"/>
      <c r="G2235" s="21"/>
      <c r="H2235" s="22"/>
      <c r="I2235" s="22"/>
      <c r="J2235" s="22"/>
      <c r="K2235" s="21"/>
      <c r="L2235" s="21">
        <f>B2235</f>
        <v>93</v>
      </c>
      <c r="M2235" s="23">
        <f>INDEX('Data Transformation'!$O$4:$O$424,MATCH($B2235,'Data Transformation'!$M$4:$M$424,0),MATCH($M$2,'Data Transformation'!$O$3,0))</f>
        <v>17</v>
      </c>
      <c r="N2235" s="27">
        <f>IF('Input and Summary Results'!$J$16="minimum",'Bin Analysis'!X2236/(M2235-1),'Bin Analysis'!Y2235/('Bin Analysis'!M2235-1))</f>
        <v>0</v>
      </c>
      <c r="O2235" s="27">
        <f>IF(M2235=FALSE,NA(),(VLOOKUP(1,C2238:K2257,4,FALSE))/(M2235-1))</f>
        <v>0</v>
      </c>
      <c r="P2235" s="27">
        <f>IF(M2235=FALSE,NA(),SUM(J2238:J2257)/Weighting!$S$5)</f>
        <v>0.3</v>
      </c>
      <c r="Q2235" s="27">
        <f>IF(M2235=FALSE,NA(),SUM(K2238:K2257)/Weighting!$S$6)</f>
        <v>0.17391304347826086</v>
      </c>
      <c r="R2235" s="27">
        <f>IF(M2235=FALSE,NA(),(VLOOKUP(1,G2238:K2257,3,FALSE))/(M2235-1))</f>
        <v>0.9375</v>
      </c>
      <c r="S2235" s="22" t="str">
        <f>IF(M2235=FALSE,NA(),IF(SUM(J2238:J2257)=2,"yes","no"))</f>
        <v>no</v>
      </c>
      <c r="X2235" s="2" cm="2">
        <f t="array" ref="X2235:X2236">FREQUENCY(IF('Data Transformation'!$B$425:$B$6424='Bin Analysis'!L2235,'Data Transformation'!$G$425:$G$6424),'Data Transformation'!$U$11)</f>
        <v>16</v>
      </c>
      <c r="Y2235" s="2" cm="2">
        <f t="array" ref="Y2235:Y2236">FREQUENCY(IF('Data Transformation'!$B$425:$B$6424='Bin Analysis'!L2235,'Data Transformation'!$G$425:$G$6424),'Data Transformation'!$U$12)</f>
        <v>16</v>
      </c>
    </row>
    <row r="2236" spans="1:25" x14ac:dyDescent="0.25">
      <c r="A2236" s="14" t="s">
        <v>67</v>
      </c>
      <c r="B2236" t="s">
        <v>47</v>
      </c>
      <c r="C2236" t="s">
        <v>5</v>
      </c>
      <c r="D2236" t="s">
        <v>100</v>
      </c>
      <c r="E2236" t="s">
        <v>101</v>
      </c>
      <c r="F2236" t="s">
        <v>102</v>
      </c>
      <c r="G2236" t="s">
        <v>70</v>
      </c>
      <c r="H2236" t="s">
        <v>31</v>
      </c>
      <c r="I2236" t="s">
        <v>32</v>
      </c>
      <c r="J2236" t="s">
        <v>46</v>
      </c>
      <c r="K2236" s="14" t="s">
        <v>45</v>
      </c>
      <c r="M2236" s="14"/>
      <c r="X2236" s="2">
        <v>0</v>
      </c>
      <c r="Y2236" s="2">
        <v>0</v>
      </c>
    </row>
    <row r="2237" spans="1:25" x14ac:dyDescent="0.25">
      <c r="A2237" s="32"/>
      <c r="D2237" t="b">
        <f>IF(C2237=1,'Data Transformation'!$G$3+0.5*'Data Transformation'!$W$25,IF(C2238=1,D2238-'Data Transformation'!$W$25,FALSE))</f>
        <v>0</v>
      </c>
      <c r="E2237" t="str">
        <f t="array" ref="E2237">IF(ISLOGICAL(D2237),"",FREQUENCY(IF('Data Transformation'!$B$425:$B$8425='Bin Analysis'!$B2235,'Data Transformation'!$G$425:$G$8425),D2237))</f>
        <v/>
      </c>
      <c r="F2237" t="str">
        <f>IF(ISLOGICAL(D2237),"",E2237-E2236)</f>
        <v/>
      </c>
      <c r="M2237" s="14"/>
    </row>
    <row r="2238" spans="1:25" x14ac:dyDescent="0.25">
      <c r="A2238" s="32">
        <f>IF(Weighting!$P$6&gt;0,B2238,"")</f>
        <v>0.32100000000000001</v>
      </c>
      <c r="B2238">
        <f>Weighting!$C$6</f>
        <v>0.32100000000000001</v>
      </c>
      <c r="C2238">
        <f>Weighting!$F$6</f>
        <v>0</v>
      </c>
      <c r="D2238" t="b">
        <f>IF(C2238=1,'Data Transformation'!$G$3+0.5*'Data Transformation'!$W$25,IF(C2239=1,D2239-'Data Transformation'!$W$25,FALSE))</f>
        <v>0</v>
      </c>
      <c r="E2238" t="str">
        <f t="array" ref="E2238">IF(ISLOGICAL(D2238),"",FREQUENCY(IF('Data Transformation'!$B$425:$B$8425='Bin Analysis'!$B2235,'Data Transformation'!$G$425:$G$8425),D2238))</f>
        <v/>
      </c>
      <c r="F2238" t="str">
        <f>IF(ISLOGICAL(D2238),"",E2238-E2237)</f>
        <v/>
      </c>
      <c r="G2238">
        <f>Weighting!$H$6</f>
        <v>1</v>
      </c>
      <c r="H2238">
        <f t="array" ref="H2238">FREQUENCY(IF('Data Transformation'!$B$4:$B$8425=B2235,'Data Transformation'!$G$4:$G$8425),'Bin Analysis'!$B2238)</f>
        <v>15</v>
      </c>
      <c r="I2238">
        <f>H2238-H2237</f>
        <v>15</v>
      </c>
      <c r="J2238">
        <f>IF(I2238=0,0,1)</f>
        <v>1</v>
      </c>
      <c r="K2238">
        <f>J2238*Weighting!$W$6</f>
        <v>1</v>
      </c>
      <c r="M2238" s="14"/>
    </row>
    <row r="2239" spans="1:25" x14ac:dyDescent="0.25">
      <c r="A2239" s="32">
        <f>IF(Weighting!$P$7&gt;0,B2239,"")</f>
        <v>0.45200000000000001</v>
      </c>
      <c r="B2239">
        <f>Weighting!$C$7</f>
        <v>0.45200000000000001</v>
      </c>
      <c r="C2239">
        <f>Weighting!$F$7</f>
        <v>0</v>
      </c>
      <c r="D2239" t="b">
        <f>IF(C2239=1,'Data Transformation'!$G$3+0.5*'Data Transformation'!$W$25,IF(C2240=1,D2240-'Data Transformation'!$W$25,FALSE))</f>
        <v>0</v>
      </c>
      <c r="E2239" t="str">
        <f t="array" ref="E2239">IF(ISLOGICAL(D2239),"",FREQUENCY(IF('Data Transformation'!$B$425:$B$8425='Bin Analysis'!$B2235,'Data Transformation'!$G$425:$G$8425),D2239))</f>
        <v/>
      </c>
      <c r="F2239" t="str">
        <f t="shared" ref="F2239:F2257" si="279">IF(ISLOGICAL(D2239),"",E2239-E2238)</f>
        <v/>
      </c>
      <c r="G2239">
        <f>Weighting!$H$7</f>
        <v>0</v>
      </c>
      <c r="H2239">
        <f t="array" ref="H2239">FREQUENCY(IF('Data Transformation'!$B$4:$B$8425=B2235,'Data Transformation'!$G$4:$G$8425),'Bin Analysis'!$B2239)</f>
        <v>16</v>
      </c>
      <c r="I2239">
        <f t="shared" ref="I2239:I2257" si="280">H2239-H2238</f>
        <v>1</v>
      </c>
      <c r="J2239">
        <f>IF(I2239=0,0,1)</f>
        <v>1</v>
      </c>
      <c r="K2239">
        <f>J2239*Weighting!$W$7</f>
        <v>2</v>
      </c>
      <c r="M2239" s="14"/>
    </row>
    <row r="2240" spans="1:25" x14ac:dyDescent="0.25">
      <c r="A2240" s="32">
        <f>IF(Weighting!$P$8&gt;0,B2240,"")</f>
        <v>0.58299999999999996</v>
      </c>
      <c r="B2240">
        <f>Weighting!$C$8</f>
        <v>0.58299999999999996</v>
      </c>
      <c r="C2240">
        <f>Weighting!$F$8</f>
        <v>0</v>
      </c>
      <c r="D2240" t="b">
        <f>IF(C2240=1,'Data Transformation'!$G$3+0.5*'Data Transformation'!$W$25,IF(C2241=1,D2241-'Data Transformation'!$W$25,FALSE))</f>
        <v>0</v>
      </c>
      <c r="E2240" t="str">
        <f t="array" ref="E2240">IF(ISLOGICAL(D2240),"",FREQUENCY(IF('Data Transformation'!$B$425:$B$8425='Bin Analysis'!$B2235,'Data Transformation'!$G$425:$G$8425),D2240))</f>
        <v/>
      </c>
      <c r="F2240" t="str">
        <f t="shared" si="279"/>
        <v/>
      </c>
      <c r="G2240">
        <f>Weighting!$H$8</f>
        <v>0</v>
      </c>
      <c r="H2240">
        <f t="array" ref="H2240">FREQUENCY(IF('Data Transformation'!$B$4:$B$8425=B2235,'Data Transformation'!$G$4:$G$8425),'Bin Analysis'!$B2240)</f>
        <v>16</v>
      </c>
      <c r="I2240">
        <f t="shared" si="280"/>
        <v>0</v>
      </c>
      <c r="J2240">
        <f t="shared" ref="J2240:J2257" si="281">IF(I2240=0,0,1)</f>
        <v>0</v>
      </c>
      <c r="K2240">
        <f>J2240*Weighting!$W$8</f>
        <v>0</v>
      </c>
      <c r="M2240" s="14"/>
    </row>
    <row r="2241" spans="1:13" x14ac:dyDescent="0.25">
      <c r="A2241" s="32">
        <f>IF(Weighting!$P$9&gt;0,B2241,"")</f>
        <v>0.71399999999999997</v>
      </c>
      <c r="B2241" s="50">
        <f>Weighting!$C$9</f>
        <v>0.71399999999999997</v>
      </c>
      <c r="C2241">
        <f>Weighting!$F$9</f>
        <v>0</v>
      </c>
      <c r="D2241" t="b">
        <f>IF(C2241=1,'Data Transformation'!$G$3+0.5*'Data Transformation'!$W$25,IF(C2242=1,D2242-'Data Transformation'!$W$25,FALSE))</f>
        <v>0</v>
      </c>
      <c r="E2241" t="str">
        <f t="array" ref="E2241">IF(ISLOGICAL(D2241),"",FREQUENCY(IF('Data Transformation'!$B$425:$B$8425='Bin Analysis'!$B2235,'Data Transformation'!$G$425:$G$8425),D2241))</f>
        <v/>
      </c>
      <c r="F2241" t="str">
        <f t="shared" si="279"/>
        <v/>
      </c>
      <c r="G2241">
        <f>Weighting!$H$9</f>
        <v>0</v>
      </c>
      <c r="H2241">
        <f t="array" ref="H2241">FREQUENCY(IF('Data Transformation'!$B$4:$B$8425=B2235,'Data Transformation'!$G$4:$G$8425),'Bin Analysis'!$B2241)</f>
        <v>16</v>
      </c>
      <c r="I2241">
        <f t="shared" si="280"/>
        <v>0</v>
      </c>
      <c r="J2241">
        <f t="shared" si="281"/>
        <v>0</v>
      </c>
      <c r="K2241">
        <f>J2241*Weighting!$W$9</f>
        <v>0</v>
      </c>
      <c r="M2241" s="14"/>
    </row>
    <row r="2242" spans="1:13" x14ac:dyDescent="0.25">
      <c r="A2242" s="32">
        <f>IF(Weighting!$P$10&gt;0,B2242,"")</f>
        <v>0.84499999999999997</v>
      </c>
      <c r="B2242">
        <f>Weighting!$C$10</f>
        <v>0.84499999999999997</v>
      </c>
      <c r="C2242">
        <f>Weighting!$F$10</f>
        <v>0</v>
      </c>
      <c r="D2242" t="b">
        <f>IF(C2242=1,'Data Transformation'!$G$3+0.5*'Data Transformation'!$W$25,IF(C2243=1,D2243-'Data Transformation'!$W$25,FALSE))</f>
        <v>0</v>
      </c>
      <c r="E2242" t="str">
        <f t="array" ref="E2242">IF(ISLOGICAL(D2242),"",FREQUENCY(IF('Data Transformation'!$B$425:$B$8425='Bin Analysis'!$B2235,'Data Transformation'!$G$425:$G$8425),D2242))</f>
        <v/>
      </c>
      <c r="F2242" t="str">
        <f t="shared" si="279"/>
        <v/>
      </c>
      <c r="G2242">
        <f>Weighting!$H$10</f>
        <v>0</v>
      </c>
      <c r="H2242">
        <f t="array" ref="H2242">FREQUENCY(IF('Data Transformation'!$B$4:$B$8425=B2235,'Data Transformation'!$G$4:$G$8425),'Bin Analysis'!$B2242)</f>
        <v>16</v>
      </c>
      <c r="I2242">
        <f t="shared" si="280"/>
        <v>0</v>
      </c>
      <c r="J2242">
        <f t="shared" si="281"/>
        <v>0</v>
      </c>
      <c r="K2242">
        <f>J2242*Weighting!$W$10</f>
        <v>0</v>
      </c>
      <c r="M2242" s="14"/>
    </row>
    <row r="2243" spans="1:13" x14ac:dyDescent="0.25">
      <c r="A2243" s="32">
        <f>IF(Weighting!$P$11&gt;0,B2243,"")</f>
        <v>0.97599999999999998</v>
      </c>
      <c r="B2243">
        <f>Weighting!$C$11</f>
        <v>0.97599999999999998</v>
      </c>
      <c r="C2243">
        <f>Weighting!$F$11</f>
        <v>0</v>
      </c>
      <c r="D2243">
        <f>IF(C2243=1,'Data Transformation'!$G$3+0.5*'Data Transformation'!$W$25,IF(C2244=1,D2244-'Data Transformation'!$W$25,FALSE))</f>
        <v>0.86899999999999999</v>
      </c>
      <c r="E2243">
        <f t="array" ref="E2243">IF(ISLOGICAL(D2243),"",FREQUENCY(IF('Data Transformation'!$B$425:$B$8425='Bin Analysis'!$B2235,'Data Transformation'!$G$425:$G$8425),D2243))</f>
        <v>16</v>
      </c>
      <c r="F2243" t="e">
        <f t="shared" si="279"/>
        <v>#VALUE!</v>
      </c>
      <c r="G2243">
        <f>Weighting!$H$11</f>
        <v>0</v>
      </c>
      <c r="H2243">
        <f t="array" ref="H2243">FREQUENCY(IF('Data Transformation'!$B$4:$B$8425=B2235,'Data Transformation'!$G$4:$G$8425),'Bin Analysis'!$B2243)</f>
        <v>16</v>
      </c>
      <c r="I2243">
        <f t="shared" si="280"/>
        <v>0</v>
      </c>
      <c r="J2243">
        <f t="shared" si="281"/>
        <v>0</v>
      </c>
      <c r="K2243">
        <f>J2243*Weighting!$W$11</f>
        <v>0</v>
      </c>
      <c r="M2243" s="14"/>
    </row>
    <row r="2244" spans="1:13" x14ac:dyDescent="0.25">
      <c r="A2244" s="32">
        <f>IF(Weighting!$P$12&gt;0,B2244,"")</f>
        <v>1.107</v>
      </c>
      <c r="B2244">
        <f>Weighting!$C$12</f>
        <v>1.107</v>
      </c>
      <c r="C2244">
        <f>Weighting!$F$12</f>
        <v>1</v>
      </c>
      <c r="D2244">
        <f>IF(C2244=1,'Data Transformation'!$G$3+0.5*'Data Transformation'!$W$25,IF(C2245=1,D2245-'Data Transformation'!$W$25,FALSE))</f>
        <v>1.131</v>
      </c>
      <c r="E2244">
        <f t="array" ref="E2244">IF(ISLOGICAL(D2244),"",FREQUENCY(IF('Data Transformation'!$B$425:$B$8425='Bin Analysis'!$B2235,'Data Transformation'!$G$425:$G$8425),D2244))</f>
        <v>16</v>
      </c>
      <c r="F2244">
        <f t="shared" si="279"/>
        <v>0</v>
      </c>
      <c r="G2244">
        <f>Weighting!$H$12</f>
        <v>0</v>
      </c>
      <c r="H2244">
        <f t="array" ref="H2244">FREQUENCY(IF('Data Transformation'!$B$4:$B$8425=B2235,'Data Transformation'!$G$4:$G$8425),'Bin Analysis'!$B2244)</f>
        <v>17</v>
      </c>
      <c r="I2244">
        <f t="shared" si="280"/>
        <v>1</v>
      </c>
      <c r="J2244">
        <f t="shared" si="281"/>
        <v>1</v>
      </c>
      <c r="K2244">
        <f>J2244*Weighting!$W$12</f>
        <v>1</v>
      </c>
      <c r="M2244" s="14"/>
    </row>
    <row r="2245" spans="1:13" x14ac:dyDescent="0.25">
      <c r="A2245" s="32">
        <f>IF(Weighting!$P$13&gt;0,B2245,"")</f>
        <v>1.238</v>
      </c>
      <c r="B2245">
        <f>Weighting!$C$13</f>
        <v>1.238</v>
      </c>
      <c r="C2245">
        <f>Weighting!$F$13</f>
        <v>0</v>
      </c>
      <c r="D2245" t="b">
        <f>IF(C2245=1,'Data Transformation'!$G$3+0.5*'Data Transformation'!$W$25,IF(C2246=1,D2246-'Data Transformation'!$W$25,FALSE))</f>
        <v>0</v>
      </c>
      <c r="E2245" t="str">
        <f t="array" ref="E2245">IF(ISLOGICAL(D2245),"",FREQUENCY(IF('Data Transformation'!$B$425:$B$8425='Bin Analysis'!$B2235,'Data Transformation'!$G$425:$G$8425),D2245))</f>
        <v/>
      </c>
      <c r="F2245" t="str">
        <f t="shared" si="279"/>
        <v/>
      </c>
      <c r="G2245">
        <f>Weighting!$H$13</f>
        <v>0</v>
      </c>
      <c r="H2245">
        <f t="array" ref="H2245">FREQUENCY(IF('Data Transformation'!$B$4:$B$8425=B2235,'Data Transformation'!$G$4:$G$8425),'Bin Analysis'!$B2245)</f>
        <v>17</v>
      </c>
      <c r="I2245">
        <f t="shared" si="280"/>
        <v>0</v>
      </c>
      <c r="J2245">
        <f t="shared" si="281"/>
        <v>0</v>
      </c>
      <c r="K2245">
        <f>J2245*Weighting!$W$13</f>
        <v>0</v>
      </c>
      <c r="M2245" s="14"/>
    </row>
    <row r="2246" spans="1:13" x14ac:dyDescent="0.25">
      <c r="A2246" s="32">
        <f>IF(Weighting!$P$14&gt;0,B2246,"")</f>
        <v>1.369</v>
      </c>
      <c r="B2246">
        <f>Weighting!$C$14</f>
        <v>1.369</v>
      </c>
      <c r="C2246">
        <f>Weighting!$F$14</f>
        <v>0</v>
      </c>
      <c r="D2246" t="b">
        <f>IF(C2246=1,'Data Transformation'!$G$3+0.5*'Data Transformation'!$W$25,IF(C2247=1,D2247-'Data Transformation'!$W$25,FALSE))</f>
        <v>0</v>
      </c>
      <c r="E2246" t="str">
        <f t="array" ref="E2246">IF(ISLOGICAL(D2246),"",FREQUENCY(IF('Data Transformation'!$B$425:$B$8425='Bin Analysis'!$B2235,'Data Transformation'!$G$425:$G$8425),D2246))</f>
        <v/>
      </c>
      <c r="F2246" t="str">
        <f t="shared" si="279"/>
        <v/>
      </c>
      <c r="G2246">
        <f>Weighting!$H$14</f>
        <v>0</v>
      </c>
      <c r="H2246">
        <f t="array" ref="H2246">FREQUENCY(IF('Data Transformation'!$B$4:$B$8425=B2235,'Data Transformation'!$G$4:$G$8425),'Bin Analysis'!$B2246)</f>
        <v>17</v>
      </c>
      <c r="I2246">
        <f t="shared" si="280"/>
        <v>0</v>
      </c>
      <c r="J2246">
        <f t="shared" si="281"/>
        <v>0</v>
      </c>
      <c r="K2246">
        <f>J2246*Weighting!$W$14</f>
        <v>0</v>
      </c>
      <c r="M2246" s="14"/>
    </row>
    <row r="2247" spans="1:13" x14ac:dyDescent="0.25">
      <c r="A2247" s="32">
        <f>IF(Weighting!$P$15&gt;0,B2247,"")</f>
        <v>1.5000009999999999</v>
      </c>
      <c r="B2247">
        <f>Weighting!$C$15</f>
        <v>1.5000009999999999</v>
      </c>
      <c r="C2247">
        <f>Weighting!$F$15</f>
        <v>0</v>
      </c>
      <c r="D2247" t="b">
        <f>IF(C2247=1,'Data Transformation'!$G$3+0.5*'Data Transformation'!$W$25,IF(C2248=1,D2248-'Data Transformation'!$W$25,FALSE))</f>
        <v>0</v>
      </c>
      <c r="E2247" t="str">
        <f t="array" ref="E2247">IF(ISLOGICAL(D2247),"",FREQUENCY(IF('Data Transformation'!$B$425:$B$8425='Bin Analysis'!$B2235,'Data Transformation'!$G$425:$G$8425),D2247))</f>
        <v/>
      </c>
      <c r="F2247" t="str">
        <f t="shared" si="279"/>
        <v/>
      </c>
      <c r="G2247">
        <f>Weighting!$H$15</f>
        <v>0</v>
      </c>
      <c r="H2247">
        <f t="array" ref="H2247">FREQUENCY(IF('Data Transformation'!$B$4:$B$8425=B2235,'Data Transformation'!$G$4:$G$8425),'Bin Analysis'!$B2247)</f>
        <v>17</v>
      </c>
      <c r="I2247">
        <f t="shared" si="280"/>
        <v>0</v>
      </c>
      <c r="J2247">
        <f t="shared" si="281"/>
        <v>0</v>
      </c>
      <c r="K2247">
        <f>J2247*Weighting!$W$15</f>
        <v>0</v>
      </c>
      <c r="M2247" s="14"/>
    </row>
    <row r="2248" spans="1:13" x14ac:dyDescent="0.25">
      <c r="A2248" s="32" t="str">
        <f>IF(Weighting!$P$16&gt;0,B2248,"")</f>
        <v/>
      </c>
      <c r="B2248">
        <f>Weighting!$C$16</f>
        <v>1.631</v>
      </c>
      <c r="C2248">
        <f>Weighting!$F$16</f>
        <v>0</v>
      </c>
      <c r="D2248" t="b">
        <f>IF(C2248=1,'Data Transformation'!$G$3+0.5*'Data Transformation'!$W$25,IF(C2249=1,D2249-'Data Transformation'!$W$25,FALSE))</f>
        <v>0</v>
      </c>
      <c r="E2248" t="str">
        <f t="array" ref="E2248">IF(ISLOGICAL(D2248),"",FREQUENCY(IF('Data Transformation'!$B$425:$B$8425='Bin Analysis'!$B2235,'Data Transformation'!$G$425:$G$8425),D2248))</f>
        <v/>
      </c>
      <c r="F2248" t="str">
        <f t="shared" si="279"/>
        <v/>
      </c>
      <c r="G2248">
        <f>Weighting!$H$16</f>
        <v>0</v>
      </c>
      <c r="H2248">
        <f t="array" ref="H2248">FREQUENCY(IF('Data Transformation'!$B$4:$B$8425=B2235,'Data Transformation'!$G$4:$G$8425),'Bin Analysis'!$B2248)</f>
        <v>17</v>
      </c>
      <c r="I2248">
        <f t="shared" si="280"/>
        <v>0</v>
      </c>
      <c r="J2248">
        <f t="shared" si="281"/>
        <v>0</v>
      </c>
      <c r="K2248">
        <f>J2248*Weighting!$W$16</f>
        <v>0</v>
      </c>
      <c r="M2248" s="14"/>
    </row>
    <row r="2249" spans="1:13" x14ac:dyDescent="0.25">
      <c r="A2249" s="32" t="str">
        <f>IF(Weighting!$P$17&gt;0,B2249,"")</f>
        <v/>
      </c>
      <c r="B2249">
        <f>Weighting!$C$17</f>
        <v>1.762</v>
      </c>
      <c r="C2249">
        <f>Weighting!$F$17</f>
        <v>0</v>
      </c>
      <c r="D2249" t="b">
        <f>IF(C2249=1,'Data Transformation'!$G$3+0.5*'Data Transformation'!$W$25,IF(C2250=1,D2250-'Data Transformation'!$W$25,FALSE))</f>
        <v>0</v>
      </c>
      <c r="E2249" t="str">
        <f t="array" ref="E2249">IF(ISLOGICAL(D2249),"",FREQUENCY(IF('Data Transformation'!$B$425:$B$8425='Bin Analysis'!$B2235,'Data Transformation'!$G$425:$G$8425),D2249))</f>
        <v/>
      </c>
      <c r="F2249" t="str">
        <f t="shared" si="279"/>
        <v/>
      </c>
      <c r="G2249">
        <f>Weighting!$H$17</f>
        <v>0</v>
      </c>
      <c r="H2249">
        <f t="array" ref="H2249">FREQUENCY(IF('Data Transformation'!$B$4:$B$8425=B2235,'Data Transformation'!$G$4:$G$8425),'Bin Analysis'!$B2249)</f>
        <v>17</v>
      </c>
      <c r="I2249">
        <f t="shared" si="280"/>
        <v>0</v>
      </c>
      <c r="J2249">
        <f t="shared" si="281"/>
        <v>0</v>
      </c>
      <c r="K2249">
        <f>J2249*Weighting!$W$17</f>
        <v>0</v>
      </c>
      <c r="M2249" s="14"/>
    </row>
    <row r="2250" spans="1:13" x14ac:dyDescent="0.25">
      <c r="A2250" s="32" t="str">
        <f>IF(Weighting!$P$18&gt;0,B2250,"")</f>
        <v/>
      </c>
      <c r="B2250">
        <f>Weighting!$C$18</f>
        <v>1.893</v>
      </c>
      <c r="C2250">
        <f>Weighting!$F$18</f>
        <v>0</v>
      </c>
      <c r="D2250" t="b">
        <f>IF(C2250=1,'Data Transformation'!$G$3+0.5*'Data Transformation'!$W$25,IF(C2251=1,D2251-'Data Transformation'!$W$25,FALSE))</f>
        <v>0</v>
      </c>
      <c r="E2250" t="str">
        <f t="array" ref="E2250">IF(ISLOGICAL(D2250),"",FREQUENCY(IF('Data Transformation'!$B$425:$B$8425='Bin Analysis'!$B2235,'Data Transformation'!$G$425:$G$8425),D2250))</f>
        <v/>
      </c>
      <c r="F2250" t="str">
        <f t="shared" si="279"/>
        <v/>
      </c>
      <c r="G2250">
        <f>Weighting!$H$18</f>
        <v>0</v>
      </c>
      <c r="H2250">
        <f t="array" ref="H2250">FREQUENCY(IF('Data Transformation'!$B$4:$B$8425=B2235,'Data Transformation'!$G$4:$G$8425),'Bin Analysis'!$B2250)</f>
        <v>17</v>
      </c>
      <c r="I2250">
        <f t="shared" si="280"/>
        <v>0</v>
      </c>
      <c r="J2250">
        <f t="shared" si="281"/>
        <v>0</v>
      </c>
      <c r="K2250">
        <f>J2250*Weighting!$W$18</f>
        <v>0</v>
      </c>
      <c r="M2250" s="14"/>
    </row>
    <row r="2251" spans="1:13" x14ac:dyDescent="0.25">
      <c r="A2251" s="32" t="str">
        <f>IF(Weighting!$P$19&gt;0,B2251,"")</f>
        <v/>
      </c>
      <c r="B2251">
        <f>Weighting!$C$19</f>
        <v>2.024</v>
      </c>
      <c r="C2251">
        <f>Weighting!$F$19</f>
        <v>0</v>
      </c>
      <c r="D2251" t="b">
        <f>IF(C2251=1,'Data Transformation'!$G$3+0.5*'Data Transformation'!$W$25,IF(C2252=1,D2252-'Data Transformation'!$W$25,FALSE))</f>
        <v>0</v>
      </c>
      <c r="E2251" t="str">
        <f t="array" ref="E2251">IF(ISLOGICAL(D2251),"",FREQUENCY(IF('Data Transformation'!$B$425:$B$8425='Bin Analysis'!$B2235,'Data Transformation'!$G$425:$G$8425),D2251))</f>
        <v/>
      </c>
      <c r="F2251" t="str">
        <f t="shared" si="279"/>
        <v/>
      </c>
      <c r="G2251">
        <f>Weighting!$H$19</f>
        <v>0</v>
      </c>
      <c r="H2251">
        <f t="array" ref="H2251">FREQUENCY(IF('Data Transformation'!$B$4:$B$8425=B2235,'Data Transformation'!$G$4:$G$8425),'Bin Analysis'!$B2251)</f>
        <v>17</v>
      </c>
      <c r="I2251">
        <f t="shared" si="280"/>
        <v>0</v>
      </c>
      <c r="J2251">
        <f t="shared" si="281"/>
        <v>0</v>
      </c>
      <c r="K2251">
        <f>J2251*Weighting!$W$19</f>
        <v>0</v>
      </c>
      <c r="M2251" s="14"/>
    </row>
    <row r="2252" spans="1:13" x14ac:dyDescent="0.25">
      <c r="A2252" s="32" t="str">
        <f>IF(Weighting!$P$20&gt;0,B2252,"")</f>
        <v/>
      </c>
      <c r="B2252">
        <f>Weighting!$C$20</f>
        <v>2.1550000000000002</v>
      </c>
      <c r="C2252">
        <f>Weighting!$F$20</f>
        <v>0</v>
      </c>
      <c r="D2252" t="b">
        <f>IF(C2252=1,'Data Transformation'!$G$3+0.5*'Data Transformation'!$W$25,IF(C2253=1,D2253-'Data Transformation'!$W$25,FALSE))</f>
        <v>0</v>
      </c>
      <c r="E2252" t="str">
        <f t="array" ref="E2252">IF(ISLOGICAL(D2252),"",FREQUENCY(IF('Data Transformation'!$B$425:$B$8425='Bin Analysis'!$B2235,'Data Transformation'!$G$425:$G$8425),D2252))</f>
        <v/>
      </c>
      <c r="F2252" t="str">
        <f t="shared" si="279"/>
        <v/>
      </c>
      <c r="G2252">
        <f>Weighting!$H$20</f>
        <v>0</v>
      </c>
      <c r="H2252">
        <f t="array" ref="H2252">FREQUENCY(IF('Data Transformation'!$B$4:$B$8425=B2235,'Data Transformation'!$G$4:$G$8425),'Bin Analysis'!$B2252)</f>
        <v>17</v>
      </c>
      <c r="I2252">
        <f t="shared" si="280"/>
        <v>0</v>
      </c>
      <c r="J2252">
        <f t="shared" si="281"/>
        <v>0</v>
      </c>
      <c r="K2252">
        <f>J2252*Weighting!$W$20</f>
        <v>0</v>
      </c>
      <c r="M2252" s="14"/>
    </row>
    <row r="2253" spans="1:13" x14ac:dyDescent="0.25">
      <c r="A2253" s="32" t="str">
        <f>IF(Weighting!$P$21&gt;0,B2253,"")</f>
        <v/>
      </c>
      <c r="B2253">
        <f>Weighting!$C$21</f>
        <v>2.2860000000000005</v>
      </c>
      <c r="C2253">
        <f>Weighting!$F$21</f>
        <v>0</v>
      </c>
      <c r="D2253" t="b">
        <f>IF(C2253=1,'Data Transformation'!$G$3+0.5*'Data Transformation'!$W$25,IF(C2254=1,D2254-'Data Transformation'!$W$25,FALSE))</f>
        <v>0</v>
      </c>
      <c r="E2253" t="str">
        <f t="array" ref="E2253">IF(ISLOGICAL(D2253),"",FREQUENCY(IF('Data Transformation'!$B$425:$B$8425='Bin Analysis'!$B2235,'Data Transformation'!$G$425:$G$8425),D2253))</f>
        <v/>
      </c>
      <c r="F2253" t="str">
        <f t="shared" si="279"/>
        <v/>
      </c>
      <c r="G2253">
        <f>Weighting!$H$21</f>
        <v>0</v>
      </c>
      <c r="H2253">
        <f t="array" ref="H2253">FREQUENCY(IF('Data Transformation'!$B$4:$B$8425=B2235,'Data Transformation'!$G$4:$G$8425),'Bin Analysis'!$B2253)</f>
        <v>17</v>
      </c>
      <c r="I2253">
        <f t="shared" si="280"/>
        <v>0</v>
      </c>
      <c r="J2253">
        <f t="shared" si="281"/>
        <v>0</v>
      </c>
      <c r="K2253">
        <f>J2253*Weighting!$W$21</f>
        <v>0</v>
      </c>
      <c r="M2253" s="14"/>
    </row>
    <row r="2254" spans="1:13" x14ac:dyDescent="0.25">
      <c r="A2254" s="32" t="str">
        <f>IF(Weighting!$P$22&gt;0,B2254,"")</f>
        <v/>
      </c>
      <c r="B2254">
        <f>Weighting!$C$22</f>
        <v>2.4170000000000007</v>
      </c>
      <c r="C2254">
        <f>Weighting!$F$22</f>
        <v>0</v>
      </c>
      <c r="D2254" t="b">
        <f>IF(C2254=1,'Data Transformation'!$G$3+0.5*'Data Transformation'!$W$25,IF(C2255=1,D2255-'Data Transformation'!$W$25,FALSE))</f>
        <v>0</v>
      </c>
      <c r="E2254" t="str">
        <f t="array" ref="E2254">IF(ISLOGICAL(D2254),"",FREQUENCY(IF('Data Transformation'!$B$425:$B$8425='Bin Analysis'!$B2235,'Data Transformation'!$G$425:$G$8425),D2254))</f>
        <v/>
      </c>
      <c r="F2254" t="str">
        <f t="shared" si="279"/>
        <v/>
      </c>
      <c r="G2254">
        <f>Weighting!$H$22</f>
        <v>0</v>
      </c>
      <c r="H2254">
        <f t="array" ref="H2254">FREQUENCY(IF('Data Transformation'!$B$4:$B$8425=B2235,'Data Transformation'!$G$4:$G$8425),'Bin Analysis'!$B2254)</f>
        <v>17</v>
      </c>
      <c r="I2254">
        <f t="shared" si="280"/>
        <v>0</v>
      </c>
      <c r="J2254">
        <f t="shared" si="281"/>
        <v>0</v>
      </c>
      <c r="K2254">
        <f>J2254*Weighting!$W$22</f>
        <v>0</v>
      </c>
      <c r="M2254" s="14"/>
    </row>
    <row r="2255" spans="1:13" x14ac:dyDescent="0.25">
      <c r="A2255" s="32" t="str">
        <f>IF(Weighting!$P$23&gt;0,B2255,"")</f>
        <v/>
      </c>
      <c r="B2255">
        <f>Weighting!$C$23</f>
        <v>2.5480000000000009</v>
      </c>
      <c r="C2255">
        <f>Weighting!$F$23</f>
        <v>0</v>
      </c>
      <c r="D2255" t="b">
        <f>IF(C2255=1,'Data Transformation'!$G$3+0.5*'Data Transformation'!$W$25,IF(C2256=1,D2256-'Data Transformation'!$W$25,FALSE))</f>
        <v>0</v>
      </c>
      <c r="E2255" t="str">
        <f t="array" ref="E2255">IF(ISLOGICAL(D2255),"",FREQUENCY(IF('Data Transformation'!$B$425:$B$8425='Bin Analysis'!$B2235,'Data Transformation'!$G$425:$G$8425),D2255))</f>
        <v/>
      </c>
      <c r="F2255" t="str">
        <f t="shared" si="279"/>
        <v/>
      </c>
      <c r="G2255">
        <f>Weighting!$H$23</f>
        <v>0</v>
      </c>
      <c r="H2255">
        <f t="array" ref="H2255">FREQUENCY(IF('Data Transformation'!$B$4:$B$8425=B2235,'Data Transformation'!$G$4:$G$8425),'Bin Analysis'!$B2255)</f>
        <v>17</v>
      </c>
      <c r="I2255">
        <f t="shared" si="280"/>
        <v>0</v>
      </c>
      <c r="J2255">
        <f t="shared" si="281"/>
        <v>0</v>
      </c>
      <c r="K2255">
        <f>J2255*Weighting!$W$23</f>
        <v>0</v>
      </c>
      <c r="M2255" s="14"/>
    </row>
    <row r="2256" spans="1:13" x14ac:dyDescent="0.25">
      <c r="A2256" s="32" t="str">
        <f>IF(Weighting!$P$24&gt;0,B2256,"")</f>
        <v/>
      </c>
      <c r="B2256">
        <f>Weighting!$C$24</f>
        <v>2.6790000000000012</v>
      </c>
      <c r="C2256">
        <f>Weighting!$F$24</f>
        <v>0</v>
      </c>
      <c r="D2256" t="b">
        <f>IF(C2256=1,'Data Transformation'!$G$3+0.5*'Data Transformation'!$W$25,IF(C2257=1,D2257-'Data Transformation'!$W$25,FALSE))</f>
        <v>0</v>
      </c>
      <c r="E2256" t="str">
        <f t="array" ref="E2256">IF(ISLOGICAL(D2256),"",FREQUENCY(IF('Data Transformation'!$B$425:$B$8425='Bin Analysis'!$B2235,'Data Transformation'!$G$425:$G$8425),D2256))</f>
        <v/>
      </c>
      <c r="F2256" t="str">
        <f t="shared" si="279"/>
        <v/>
      </c>
      <c r="G2256">
        <f>Weighting!$H$24</f>
        <v>0</v>
      </c>
      <c r="H2256">
        <f t="array" ref="H2256">FREQUENCY(IF('Data Transformation'!$B$4:$B$8425=B2235,'Data Transformation'!$G$4:$G$8425),'Bin Analysis'!$B2256)</f>
        <v>17</v>
      </c>
      <c r="I2256">
        <f t="shared" si="280"/>
        <v>0</v>
      </c>
      <c r="J2256">
        <f t="shared" si="281"/>
        <v>0</v>
      </c>
      <c r="K2256">
        <f>J2256*Weighting!$W$24</f>
        <v>0</v>
      </c>
      <c r="M2256" s="14"/>
    </row>
    <row r="2257" spans="1:25" x14ac:dyDescent="0.25">
      <c r="A2257" s="32" t="str">
        <f>IF(Weighting!$P$25&gt;0,B2257,"")</f>
        <v/>
      </c>
      <c r="B2257">
        <f>Weighting!$C$25</f>
        <v>2.8100000000000014</v>
      </c>
      <c r="C2257">
        <f>Weighting!$F$25</f>
        <v>0</v>
      </c>
      <c r="D2257" t="b">
        <f>IF(C2257=1,'Data Transformation'!$G$3+0.5*'Data Transformation'!$W$25,IF(C2258=1,D2258-'Data Transformation'!$W$25,FALSE))</f>
        <v>0</v>
      </c>
      <c r="E2257" t="str">
        <f t="array" ref="E2257">IF(ISLOGICAL(D2257),"",FREQUENCY(IF('Data Transformation'!$B$425:$B$8425='Bin Analysis'!$B2235,'Data Transformation'!$G$425:$G$8425),D2257))</f>
        <v/>
      </c>
      <c r="F2257" t="str">
        <f t="shared" si="279"/>
        <v/>
      </c>
      <c r="G2257">
        <f>Weighting!$H$25</f>
        <v>0</v>
      </c>
      <c r="H2257">
        <f t="array" ref="H2257">FREQUENCY(IF('Data Transformation'!$B$4:$B$8425=B2235,'Data Transformation'!$G$4:$G$8425),'Bin Analysis'!$B2257)</f>
        <v>17</v>
      </c>
      <c r="I2257">
        <f t="shared" si="280"/>
        <v>0</v>
      </c>
      <c r="J2257">
        <f t="shared" si="281"/>
        <v>0</v>
      </c>
      <c r="K2257">
        <f>J2257*Weighting!$W$25</f>
        <v>0</v>
      </c>
      <c r="M2257" s="14"/>
    </row>
    <row r="2258" spans="1:25" x14ac:dyDescent="0.25">
      <c r="O2258"/>
      <c r="P2258"/>
      <c r="Q2258"/>
      <c r="R2258"/>
    </row>
    <row r="2259" spans="1:25" ht="23.25" x14ac:dyDescent="0.35">
      <c r="A2259" s="21" t="s">
        <v>0</v>
      </c>
      <c r="B2259" s="21">
        <f>IFERROR(VLOOKUP(C2259,'Data Transformation'!$L$6:$M$426,2,FALSE),"")</f>
        <v>94</v>
      </c>
      <c r="C2259" s="21">
        <f>C2235+1</f>
        <v>94</v>
      </c>
      <c r="D2259" s="21"/>
      <c r="E2259" s="21"/>
      <c r="F2259" s="21"/>
      <c r="G2259" s="21"/>
      <c r="H2259" s="22"/>
      <c r="I2259" s="22"/>
      <c r="J2259" s="22"/>
      <c r="K2259" s="21"/>
      <c r="L2259" s="21">
        <f>B2259</f>
        <v>94</v>
      </c>
      <c r="M2259" s="23">
        <f>INDEX('Data Transformation'!$O$4:$O$424,MATCH($B2259,'Data Transformation'!$M$4:$M$424,0),MATCH($M$2,'Data Transformation'!$O$3,0))</f>
        <v>12</v>
      </c>
      <c r="N2259" s="27">
        <f>IF('Input and Summary Results'!$J$16="minimum",'Bin Analysis'!X2260/(M2259-1),'Bin Analysis'!Y2259/('Bin Analysis'!M2259-1))</f>
        <v>9.0909090909090912E-2</v>
      </c>
      <c r="O2259" s="27">
        <f>IF(M2259=FALSE,NA(),(VLOOKUP(1,C2262:K2281,4,FALSE))/(M2259-1))</f>
        <v>0.54545454545454541</v>
      </c>
      <c r="P2259" s="27">
        <f>IF(M2259=FALSE,NA(),SUM(J2262:J2281)/Weighting!$S$5)</f>
        <v>0.5</v>
      </c>
      <c r="Q2259" s="27">
        <f>IF(M2259=FALSE,NA(),SUM(K2262:K2281)/Weighting!$S$6)</f>
        <v>0.39130434782608697</v>
      </c>
      <c r="R2259" s="27">
        <f>IF(M2259=FALSE,NA(),(VLOOKUP(1,G2262:K2281,3,FALSE))/(M2259-1))</f>
        <v>9.0909090909090912E-2</v>
      </c>
      <c r="S2259" s="22" t="str">
        <f>IF(M2259=FALSE,NA(),IF(SUM(J2262:J2281)=2,"yes","no"))</f>
        <v>no</v>
      </c>
      <c r="X2259" s="2" cm="2">
        <f t="array" ref="X2259:X2260">FREQUENCY(IF('Data Transformation'!$B$425:$B$6424='Bin Analysis'!L2259,'Data Transformation'!$G$425:$G$6424),'Data Transformation'!$U$11)</f>
        <v>10</v>
      </c>
      <c r="Y2259" s="2" cm="2">
        <f t="array" ref="Y2259:Y2260">FREQUENCY(IF('Data Transformation'!$B$425:$B$6424='Bin Analysis'!L2259,'Data Transformation'!$G$425:$G$6424),'Data Transformation'!$U$12)</f>
        <v>4</v>
      </c>
    </row>
    <row r="2260" spans="1:25" x14ac:dyDescent="0.25">
      <c r="A2260" s="14" t="s">
        <v>67</v>
      </c>
      <c r="B2260" t="s">
        <v>47</v>
      </c>
      <c r="C2260" t="s">
        <v>5</v>
      </c>
      <c r="D2260" t="s">
        <v>100</v>
      </c>
      <c r="E2260" t="s">
        <v>101</v>
      </c>
      <c r="F2260" t="s">
        <v>102</v>
      </c>
      <c r="G2260" t="s">
        <v>70</v>
      </c>
      <c r="H2260" t="s">
        <v>31</v>
      </c>
      <c r="I2260" t="s">
        <v>32</v>
      </c>
      <c r="J2260" t="s">
        <v>46</v>
      </c>
      <c r="K2260" s="14" t="s">
        <v>45</v>
      </c>
      <c r="M2260" s="14"/>
      <c r="X2260" s="2">
        <v>1</v>
      </c>
      <c r="Y2260" s="2">
        <v>7</v>
      </c>
    </row>
    <row r="2261" spans="1:25" x14ac:dyDescent="0.25">
      <c r="A2261" s="32"/>
      <c r="D2261" t="b">
        <f>IF(C2261=1,'Data Transformation'!$G$3+0.5*'Data Transformation'!$W$25,IF(C2262=1,D2262-'Data Transformation'!$W$25,FALSE))</f>
        <v>0</v>
      </c>
      <c r="E2261" t="str">
        <f t="array" ref="E2261">IF(ISLOGICAL(D2261),"",FREQUENCY(IF('Data Transformation'!$B$425:$B$8425='Bin Analysis'!$B2259,'Data Transformation'!$G$425:$G$8425),D2261))</f>
        <v/>
      </c>
      <c r="F2261" t="str">
        <f>IF(ISLOGICAL(D2261),"",E2261-E2260)</f>
        <v/>
      </c>
      <c r="M2261" s="14"/>
    </row>
    <row r="2262" spans="1:25" x14ac:dyDescent="0.25">
      <c r="A2262" s="32">
        <f>IF(Weighting!$P$6&gt;0,B2262,"")</f>
        <v>0.32100000000000001</v>
      </c>
      <c r="B2262">
        <f>Weighting!$C$6</f>
        <v>0.32100000000000001</v>
      </c>
      <c r="C2262">
        <f>Weighting!$F$6</f>
        <v>0</v>
      </c>
      <c r="D2262" t="b">
        <f>IF(C2262=1,'Data Transformation'!$G$3+0.5*'Data Transformation'!$W$25,IF(C2263=1,D2263-'Data Transformation'!$W$25,FALSE))</f>
        <v>0</v>
      </c>
      <c r="E2262" t="str">
        <f t="array" ref="E2262">IF(ISLOGICAL(D2262),"",FREQUENCY(IF('Data Transformation'!$B$425:$B$8425='Bin Analysis'!$B2259,'Data Transformation'!$G$425:$G$8425),D2262))</f>
        <v/>
      </c>
      <c r="F2262" t="str">
        <f>IF(ISLOGICAL(D2262),"",E2262-E2261)</f>
        <v/>
      </c>
      <c r="G2262">
        <f>Weighting!$H$6</f>
        <v>1</v>
      </c>
      <c r="H2262">
        <f t="array" ref="H2262">FREQUENCY(IF('Data Transformation'!$B$4:$B$8425=B2259,'Data Transformation'!$G$4:$G$8425),'Bin Analysis'!$B2262)</f>
        <v>1</v>
      </c>
      <c r="I2262">
        <f>H2262-H2261</f>
        <v>1</v>
      </c>
      <c r="J2262">
        <f>IF(I2262=0,0,1)</f>
        <v>1</v>
      </c>
      <c r="K2262">
        <f>J2262*Weighting!$W$6</f>
        <v>1</v>
      </c>
      <c r="M2262" s="14"/>
    </row>
    <row r="2263" spans="1:25" x14ac:dyDescent="0.25">
      <c r="A2263" s="32">
        <f>IF(Weighting!$P$7&gt;0,B2263,"")</f>
        <v>0.45200000000000001</v>
      </c>
      <c r="B2263">
        <f>Weighting!$C$7</f>
        <v>0.45200000000000001</v>
      </c>
      <c r="C2263">
        <f>Weighting!$F$7</f>
        <v>0</v>
      </c>
      <c r="D2263" t="b">
        <f>IF(C2263=1,'Data Transformation'!$G$3+0.5*'Data Transformation'!$W$25,IF(C2264=1,D2264-'Data Transformation'!$W$25,FALSE))</f>
        <v>0</v>
      </c>
      <c r="E2263" t="str">
        <f t="array" ref="E2263">IF(ISLOGICAL(D2263),"",FREQUENCY(IF('Data Transformation'!$B$425:$B$8425='Bin Analysis'!$B2259,'Data Transformation'!$G$425:$G$8425),D2263))</f>
        <v/>
      </c>
      <c r="F2263" t="str">
        <f t="shared" ref="F2263:F2281" si="282">IF(ISLOGICAL(D2263),"",E2263-E2262)</f>
        <v/>
      </c>
      <c r="G2263">
        <f>Weighting!$H$7</f>
        <v>0</v>
      </c>
      <c r="H2263">
        <f t="array" ref="H2263">FREQUENCY(IF('Data Transformation'!$B$4:$B$8425=B2259,'Data Transformation'!$G$4:$G$8425),'Bin Analysis'!$B2263)</f>
        <v>1</v>
      </c>
      <c r="I2263">
        <f t="shared" ref="I2263:I2281" si="283">H2263-H2262</f>
        <v>0</v>
      </c>
      <c r="J2263">
        <f>IF(I2263=0,0,1)</f>
        <v>0</v>
      </c>
      <c r="K2263">
        <f>J2263*Weighting!$W$7</f>
        <v>0</v>
      </c>
      <c r="M2263" s="14"/>
    </row>
    <row r="2264" spans="1:25" x14ac:dyDescent="0.25">
      <c r="A2264" s="32">
        <f>IF(Weighting!$P$8&gt;0,B2264,"")</f>
        <v>0.58299999999999996</v>
      </c>
      <c r="B2264">
        <f>Weighting!$C$8</f>
        <v>0.58299999999999996</v>
      </c>
      <c r="C2264">
        <f>Weighting!$F$8</f>
        <v>0</v>
      </c>
      <c r="D2264" t="b">
        <f>IF(C2264=1,'Data Transformation'!$G$3+0.5*'Data Transformation'!$W$25,IF(C2265=1,D2265-'Data Transformation'!$W$25,FALSE))</f>
        <v>0</v>
      </c>
      <c r="E2264" t="str">
        <f t="array" ref="E2264">IF(ISLOGICAL(D2264),"",FREQUENCY(IF('Data Transformation'!$B$425:$B$8425='Bin Analysis'!$B2259,'Data Transformation'!$G$425:$G$8425),D2264))</f>
        <v/>
      </c>
      <c r="F2264" t="str">
        <f t="shared" si="282"/>
        <v/>
      </c>
      <c r="G2264">
        <f>Weighting!$H$8</f>
        <v>0</v>
      </c>
      <c r="H2264">
        <f t="array" ref="H2264">FREQUENCY(IF('Data Transformation'!$B$4:$B$8425=B2259,'Data Transformation'!$G$4:$G$8425),'Bin Analysis'!$B2264)</f>
        <v>1</v>
      </c>
      <c r="I2264">
        <f t="shared" si="283"/>
        <v>0</v>
      </c>
      <c r="J2264">
        <f t="shared" ref="J2264:J2281" si="284">IF(I2264=0,0,1)</f>
        <v>0</v>
      </c>
      <c r="K2264">
        <f>J2264*Weighting!$W$8</f>
        <v>0</v>
      </c>
      <c r="M2264" s="14"/>
    </row>
    <row r="2265" spans="1:25" x14ac:dyDescent="0.25">
      <c r="A2265" s="32">
        <f>IF(Weighting!$P$9&gt;0,B2265,"")</f>
        <v>0.71399999999999997</v>
      </c>
      <c r="B2265" s="50">
        <f>Weighting!$C$9</f>
        <v>0.71399999999999997</v>
      </c>
      <c r="C2265">
        <f>Weighting!$F$9</f>
        <v>0</v>
      </c>
      <c r="D2265" t="b">
        <f>IF(C2265=1,'Data Transformation'!$G$3+0.5*'Data Transformation'!$W$25,IF(C2266=1,D2266-'Data Transformation'!$W$25,FALSE))</f>
        <v>0</v>
      </c>
      <c r="E2265" t="str">
        <f t="array" ref="E2265">IF(ISLOGICAL(D2265),"",FREQUENCY(IF('Data Transformation'!$B$425:$B$8425='Bin Analysis'!$B2259,'Data Transformation'!$G$425:$G$8425),D2265))</f>
        <v/>
      </c>
      <c r="F2265" t="str">
        <f t="shared" si="282"/>
        <v/>
      </c>
      <c r="G2265">
        <f>Weighting!$H$9</f>
        <v>0</v>
      </c>
      <c r="H2265">
        <f t="array" ref="H2265">FREQUENCY(IF('Data Transformation'!$B$4:$B$8425=B2259,'Data Transformation'!$G$4:$G$8425),'Bin Analysis'!$B2265)</f>
        <v>1</v>
      </c>
      <c r="I2265">
        <f t="shared" si="283"/>
        <v>0</v>
      </c>
      <c r="J2265">
        <f t="shared" si="284"/>
        <v>0</v>
      </c>
      <c r="K2265">
        <f>J2265*Weighting!$W$9</f>
        <v>0</v>
      </c>
      <c r="M2265" s="14"/>
    </row>
    <row r="2266" spans="1:25" x14ac:dyDescent="0.25">
      <c r="A2266" s="32">
        <f>IF(Weighting!$P$10&gt;0,B2266,"")</f>
        <v>0.84499999999999997</v>
      </c>
      <c r="B2266">
        <f>Weighting!$C$10</f>
        <v>0.84499999999999997</v>
      </c>
      <c r="C2266">
        <f>Weighting!$F$10</f>
        <v>0</v>
      </c>
      <c r="D2266" t="b">
        <f>IF(C2266=1,'Data Transformation'!$G$3+0.5*'Data Transformation'!$W$25,IF(C2267=1,D2267-'Data Transformation'!$W$25,FALSE))</f>
        <v>0</v>
      </c>
      <c r="E2266" t="str">
        <f t="array" ref="E2266">IF(ISLOGICAL(D2266),"",FREQUENCY(IF('Data Transformation'!$B$425:$B$8425='Bin Analysis'!$B2259,'Data Transformation'!$G$425:$G$8425),D2266))</f>
        <v/>
      </c>
      <c r="F2266" t="str">
        <f t="shared" si="282"/>
        <v/>
      </c>
      <c r="G2266">
        <f>Weighting!$H$10</f>
        <v>0</v>
      </c>
      <c r="H2266">
        <f t="array" ref="H2266">FREQUENCY(IF('Data Transformation'!$B$4:$B$8425=B2259,'Data Transformation'!$G$4:$G$8425),'Bin Analysis'!$B2266)</f>
        <v>4</v>
      </c>
      <c r="I2266">
        <f t="shared" si="283"/>
        <v>3</v>
      </c>
      <c r="J2266">
        <f t="shared" si="284"/>
        <v>1</v>
      </c>
      <c r="K2266">
        <f>J2266*Weighting!$W$10</f>
        <v>3</v>
      </c>
      <c r="M2266" s="14"/>
    </row>
    <row r="2267" spans="1:25" x14ac:dyDescent="0.25">
      <c r="A2267" s="32">
        <f>IF(Weighting!$P$11&gt;0,B2267,"")</f>
        <v>0.97599999999999998</v>
      </c>
      <c r="B2267">
        <f>Weighting!$C$11</f>
        <v>0.97599999999999998</v>
      </c>
      <c r="C2267">
        <f>Weighting!$F$11</f>
        <v>0</v>
      </c>
      <c r="D2267">
        <f>IF(C2267=1,'Data Transformation'!$G$3+0.5*'Data Transformation'!$W$25,IF(C2268=1,D2268-'Data Transformation'!$W$25,FALSE))</f>
        <v>0.86899999999999999</v>
      </c>
      <c r="E2267">
        <f t="array" ref="E2267">IF(ISLOGICAL(D2267),"",FREQUENCY(IF('Data Transformation'!$B$425:$B$8425='Bin Analysis'!$B2259,'Data Transformation'!$G$425:$G$8425),D2267))</f>
        <v>4</v>
      </c>
      <c r="F2267" t="e">
        <f t="shared" si="282"/>
        <v>#VALUE!</v>
      </c>
      <c r="G2267">
        <f>Weighting!$H$11</f>
        <v>0</v>
      </c>
      <c r="H2267">
        <f t="array" ref="H2267">FREQUENCY(IF('Data Transformation'!$B$4:$B$8425=B2259,'Data Transformation'!$G$4:$G$8425),'Bin Analysis'!$B2267)</f>
        <v>5</v>
      </c>
      <c r="I2267">
        <f t="shared" si="283"/>
        <v>1</v>
      </c>
      <c r="J2267">
        <f t="shared" si="284"/>
        <v>1</v>
      </c>
      <c r="K2267">
        <f>J2267*Weighting!$W$11</f>
        <v>2</v>
      </c>
      <c r="M2267" s="14"/>
    </row>
    <row r="2268" spans="1:25" x14ac:dyDescent="0.25">
      <c r="A2268" s="32">
        <f>IF(Weighting!$P$12&gt;0,B2268,"")</f>
        <v>1.107</v>
      </c>
      <c r="B2268">
        <f>Weighting!$C$12</f>
        <v>1.107</v>
      </c>
      <c r="C2268">
        <f>Weighting!$F$12</f>
        <v>1</v>
      </c>
      <c r="D2268">
        <f>IF(C2268=1,'Data Transformation'!$G$3+0.5*'Data Transformation'!$W$25,IF(C2269=1,D2269-'Data Transformation'!$W$25,FALSE))</f>
        <v>1.131</v>
      </c>
      <c r="E2268">
        <f t="array" ref="E2268">IF(ISLOGICAL(D2268),"",FREQUENCY(IF('Data Transformation'!$B$425:$B$8425='Bin Analysis'!$B2259,'Data Transformation'!$G$425:$G$8425),D2268))</f>
        <v>10</v>
      </c>
      <c r="F2268">
        <f t="shared" si="282"/>
        <v>6</v>
      </c>
      <c r="G2268">
        <f>Weighting!$H$12</f>
        <v>0</v>
      </c>
      <c r="H2268">
        <f t="array" ref="H2268">FREQUENCY(IF('Data Transformation'!$B$4:$B$8425=B2259,'Data Transformation'!$G$4:$G$8425),'Bin Analysis'!$B2268)</f>
        <v>11</v>
      </c>
      <c r="I2268">
        <f t="shared" si="283"/>
        <v>6</v>
      </c>
      <c r="J2268">
        <f t="shared" si="284"/>
        <v>1</v>
      </c>
      <c r="K2268">
        <f>J2268*Weighting!$W$12</f>
        <v>1</v>
      </c>
      <c r="M2268" s="14"/>
    </row>
    <row r="2269" spans="1:25" x14ac:dyDescent="0.25">
      <c r="A2269" s="32">
        <f>IF(Weighting!$P$13&gt;0,B2269,"")</f>
        <v>1.238</v>
      </c>
      <c r="B2269">
        <f>Weighting!$C$13</f>
        <v>1.238</v>
      </c>
      <c r="C2269">
        <f>Weighting!$F$13</f>
        <v>0</v>
      </c>
      <c r="D2269" t="b">
        <f>IF(C2269=1,'Data Transformation'!$G$3+0.5*'Data Transformation'!$W$25,IF(C2270=1,D2270-'Data Transformation'!$W$25,FALSE))</f>
        <v>0</v>
      </c>
      <c r="E2269" t="str">
        <f t="array" ref="E2269">IF(ISLOGICAL(D2269),"",FREQUENCY(IF('Data Transformation'!$B$425:$B$8425='Bin Analysis'!$B2259,'Data Transformation'!$G$425:$G$8425),D2269))</f>
        <v/>
      </c>
      <c r="F2269" t="str">
        <f t="shared" si="282"/>
        <v/>
      </c>
      <c r="G2269">
        <f>Weighting!$H$13</f>
        <v>0</v>
      </c>
      <c r="H2269">
        <f t="array" ref="H2269">FREQUENCY(IF('Data Transformation'!$B$4:$B$8425=B2259,'Data Transformation'!$G$4:$G$8425),'Bin Analysis'!$B2269)</f>
        <v>12</v>
      </c>
      <c r="I2269">
        <f t="shared" si="283"/>
        <v>1</v>
      </c>
      <c r="J2269">
        <f t="shared" si="284"/>
        <v>1</v>
      </c>
      <c r="K2269">
        <f>J2269*Weighting!$W$13</f>
        <v>2</v>
      </c>
      <c r="M2269" s="14"/>
    </row>
    <row r="2270" spans="1:25" x14ac:dyDescent="0.25">
      <c r="A2270" s="32">
        <f>IF(Weighting!$P$14&gt;0,B2270,"")</f>
        <v>1.369</v>
      </c>
      <c r="B2270">
        <f>Weighting!$C$14</f>
        <v>1.369</v>
      </c>
      <c r="C2270">
        <f>Weighting!$F$14</f>
        <v>0</v>
      </c>
      <c r="D2270" t="b">
        <f>IF(C2270=1,'Data Transformation'!$G$3+0.5*'Data Transformation'!$W$25,IF(C2271=1,D2271-'Data Transformation'!$W$25,FALSE))</f>
        <v>0</v>
      </c>
      <c r="E2270" t="str">
        <f t="array" ref="E2270">IF(ISLOGICAL(D2270),"",FREQUENCY(IF('Data Transformation'!$B$425:$B$8425='Bin Analysis'!$B2259,'Data Transformation'!$G$425:$G$8425),D2270))</f>
        <v/>
      </c>
      <c r="F2270" t="str">
        <f t="shared" si="282"/>
        <v/>
      </c>
      <c r="G2270">
        <f>Weighting!$H$14</f>
        <v>0</v>
      </c>
      <c r="H2270">
        <f t="array" ref="H2270">FREQUENCY(IF('Data Transformation'!$B$4:$B$8425=B2259,'Data Transformation'!$G$4:$G$8425),'Bin Analysis'!$B2270)</f>
        <v>12</v>
      </c>
      <c r="I2270">
        <f t="shared" si="283"/>
        <v>0</v>
      </c>
      <c r="J2270">
        <f t="shared" si="284"/>
        <v>0</v>
      </c>
      <c r="K2270">
        <f>J2270*Weighting!$W$14</f>
        <v>0</v>
      </c>
      <c r="M2270" s="14"/>
    </row>
    <row r="2271" spans="1:25" x14ac:dyDescent="0.25">
      <c r="A2271" s="32">
        <f>IF(Weighting!$P$15&gt;0,B2271,"")</f>
        <v>1.5000009999999999</v>
      </c>
      <c r="B2271">
        <f>Weighting!$C$15</f>
        <v>1.5000009999999999</v>
      </c>
      <c r="C2271">
        <f>Weighting!$F$15</f>
        <v>0</v>
      </c>
      <c r="D2271" t="b">
        <f>IF(C2271=1,'Data Transformation'!$G$3+0.5*'Data Transformation'!$W$25,IF(C2272=1,D2272-'Data Transformation'!$W$25,FALSE))</f>
        <v>0</v>
      </c>
      <c r="E2271" t="str">
        <f t="array" ref="E2271">IF(ISLOGICAL(D2271),"",FREQUENCY(IF('Data Transformation'!$B$425:$B$8425='Bin Analysis'!$B2259,'Data Transformation'!$G$425:$G$8425),D2271))</f>
        <v/>
      </c>
      <c r="F2271" t="str">
        <f t="shared" si="282"/>
        <v/>
      </c>
      <c r="G2271">
        <f>Weighting!$H$15</f>
        <v>0</v>
      </c>
      <c r="H2271">
        <f t="array" ref="H2271">FREQUENCY(IF('Data Transformation'!$B$4:$B$8425=B2259,'Data Transformation'!$G$4:$G$8425),'Bin Analysis'!$B2271)</f>
        <v>12</v>
      </c>
      <c r="I2271">
        <f t="shared" si="283"/>
        <v>0</v>
      </c>
      <c r="J2271">
        <f t="shared" si="284"/>
        <v>0</v>
      </c>
      <c r="K2271">
        <f>J2271*Weighting!$W$15</f>
        <v>0</v>
      </c>
      <c r="M2271" s="14"/>
    </row>
    <row r="2272" spans="1:25" x14ac:dyDescent="0.25">
      <c r="A2272" s="32" t="str">
        <f>IF(Weighting!$P$16&gt;0,B2272,"")</f>
        <v/>
      </c>
      <c r="B2272">
        <f>Weighting!$C$16</f>
        <v>1.631</v>
      </c>
      <c r="C2272">
        <f>Weighting!$F$16</f>
        <v>0</v>
      </c>
      <c r="D2272" t="b">
        <f>IF(C2272=1,'Data Transformation'!$G$3+0.5*'Data Transformation'!$W$25,IF(C2273=1,D2273-'Data Transformation'!$W$25,FALSE))</f>
        <v>0</v>
      </c>
      <c r="E2272" t="str">
        <f t="array" ref="E2272">IF(ISLOGICAL(D2272),"",FREQUENCY(IF('Data Transformation'!$B$425:$B$8425='Bin Analysis'!$B2259,'Data Transformation'!$G$425:$G$8425),D2272))</f>
        <v/>
      </c>
      <c r="F2272" t="str">
        <f t="shared" si="282"/>
        <v/>
      </c>
      <c r="G2272">
        <f>Weighting!$H$16</f>
        <v>0</v>
      </c>
      <c r="H2272">
        <f t="array" ref="H2272">FREQUENCY(IF('Data Transformation'!$B$4:$B$8425=B2259,'Data Transformation'!$G$4:$G$8425),'Bin Analysis'!$B2272)</f>
        <v>12</v>
      </c>
      <c r="I2272">
        <f t="shared" si="283"/>
        <v>0</v>
      </c>
      <c r="J2272">
        <f t="shared" si="284"/>
        <v>0</v>
      </c>
      <c r="K2272">
        <f>J2272*Weighting!$W$16</f>
        <v>0</v>
      </c>
      <c r="M2272" s="14"/>
    </row>
    <row r="2273" spans="1:25" x14ac:dyDescent="0.25">
      <c r="A2273" s="32" t="str">
        <f>IF(Weighting!$P$17&gt;0,B2273,"")</f>
        <v/>
      </c>
      <c r="B2273">
        <f>Weighting!$C$17</f>
        <v>1.762</v>
      </c>
      <c r="C2273">
        <f>Weighting!$F$17</f>
        <v>0</v>
      </c>
      <c r="D2273" t="b">
        <f>IF(C2273=1,'Data Transformation'!$G$3+0.5*'Data Transformation'!$W$25,IF(C2274=1,D2274-'Data Transformation'!$W$25,FALSE))</f>
        <v>0</v>
      </c>
      <c r="E2273" t="str">
        <f t="array" ref="E2273">IF(ISLOGICAL(D2273),"",FREQUENCY(IF('Data Transformation'!$B$425:$B$8425='Bin Analysis'!$B2259,'Data Transformation'!$G$425:$G$8425),D2273))</f>
        <v/>
      </c>
      <c r="F2273" t="str">
        <f t="shared" si="282"/>
        <v/>
      </c>
      <c r="G2273">
        <f>Weighting!$H$17</f>
        <v>0</v>
      </c>
      <c r="H2273">
        <f t="array" ref="H2273">FREQUENCY(IF('Data Transformation'!$B$4:$B$8425=B2259,'Data Transformation'!$G$4:$G$8425),'Bin Analysis'!$B2273)</f>
        <v>12</v>
      </c>
      <c r="I2273">
        <f t="shared" si="283"/>
        <v>0</v>
      </c>
      <c r="J2273">
        <f t="shared" si="284"/>
        <v>0</v>
      </c>
      <c r="K2273">
        <f>J2273*Weighting!$W$17</f>
        <v>0</v>
      </c>
      <c r="M2273" s="14"/>
    </row>
    <row r="2274" spans="1:25" x14ac:dyDescent="0.25">
      <c r="A2274" s="32" t="str">
        <f>IF(Weighting!$P$18&gt;0,B2274,"")</f>
        <v/>
      </c>
      <c r="B2274">
        <f>Weighting!$C$18</f>
        <v>1.893</v>
      </c>
      <c r="C2274">
        <f>Weighting!$F$18</f>
        <v>0</v>
      </c>
      <c r="D2274" t="b">
        <f>IF(C2274=1,'Data Transformation'!$G$3+0.5*'Data Transformation'!$W$25,IF(C2275=1,D2275-'Data Transformation'!$W$25,FALSE))</f>
        <v>0</v>
      </c>
      <c r="E2274" t="str">
        <f t="array" ref="E2274">IF(ISLOGICAL(D2274),"",FREQUENCY(IF('Data Transformation'!$B$425:$B$8425='Bin Analysis'!$B2259,'Data Transformation'!$G$425:$G$8425),D2274))</f>
        <v/>
      </c>
      <c r="F2274" t="str">
        <f t="shared" si="282"/>
        <v/>
      </c>
      <c r="G2274">
        <f>Weighting!$H$18</f>
        <v>0</v>
      </c>
      <c r="H2274">
        <f t="array" ref="H2274">FREQUENCY(IF('Data Transformation'!$B$4:$B$8425=B2259,'Data Transformation'!$G$4:$G$8425),'Bin Analysis'!$B2274)</f>
        <v>12</v>
      </c>
      <c r="I2274">
        <f t="shared" si="283"/>
        <v>0</v>
      </c>
      <c r="J2274">
        <f t="shared" si="284"/>
        <v>0</v>
      </c>
      <c r="K2274">
        <f>J2274*Weighting!$W$18</f>
        <v>0</v>
      </c>
      <c r="M2274" s="14"/>
    </row>
    <row r="2275" spans="1:25" x14ac:dyDescent="0.25">
      <c r="A2275" s="32" t="str">
        <f>IF(Weighting!$P$19&gt;0,B2275,"")</f>
        <v/>
      </c>
      <c r="B2275">
        <f>Weighting!$C$19</f>
        <v>2.024</v>
      </c>
      <c r="C2275">
        <f>Weighting!$F$19</f>
        <v>0</v>
      </c>
      <c r="D2275" t="b">
        <f>IF(C2275=1,'Data Transformation'!$G$3+0.5*'Data Transformation'!$W$25,IF(C2276=1,D2276-'Data Transformation'!$W$25,FALSE))</f>
        <v>0</v>
      </c>
      <c r="E2275" t="str">
        <f t="array" ref="E2275">IF(ISLOGICAL(D2275),"",FREQUENCY(IF('Data Transformation'!$B$425:$B$8425='Bin Analysis'!$B2259,'Data Transformation'!$G$425:$G$8425),D2275))</f>
        <v/>
      </c>
      <c r="F2275" t="str">
        <f t="shared" si="282"/>
        <v/>
      </c>
      <c r="G2275">
        <f>Weighting!$H$19</f>
        <v>0</v>
      </c>
      <c r="H2275">
        <f t="array" ref="H2275">FREQUENCY(IF('Data Transformation'!$B$4:$B$8425=B2259,'Data Transformation'!$G$4:$G$8425),'Bin Analysis'!$B2275)</f>
        <v>12</v>
      </c>
      <c r="I2275">
        <f t="shared" si="283"/>
        <v>0</v>
      </c>
      <c r="J2275">
        <f t="shared" si="284"/>
        <v>0</v>
      </c>
      <c r="K2275">
        <f>J2275*Weighting!$W$19</f>
        <v>0</v>
      </c>
      <c r="M2275" s="14"/>
    </row>
    <row r="2276" spans="1:25" x14ac:dyDescent="0.25">
      <c r="A2276" s="32" t="str">
        <f>IF(Weighting!$P$20&gt;0,B2276,"")</f>
        <v/>
      </c>
      <c r="B2276">
        <f>Weighting!$C$20</f>
        <v>2.1550000000000002</v>
      </c>
      <c r="C2276">
        <f>Weighting!$F$20</f>
        <v>0</v>
      </c>
      <c r="D2276" t="b">
        <f>IF(C2276=1,'Data Transformation'!$G$3+0.5*'Data Transformation'!$W$25,IF(C2277=1,D2277-'Data Transformation'!$W$25,FALSE))</f>
        <v>0</v>
      </c>
      <c r="E2276" t="str">
        <f t="array" ref="E2276">IF(ISLOGICAL(D2276),"",FREQUENCY(IF('Data Transformation'!$B$425:$B$8425='Bin Analysis'!$B2259,'Data Transformation'!$G$425:$G$8425),D2276))</f>
        <v/>
      </c>
      <c r="F2276" t="str">
        <f t="shared" si="282"/>
        <v/>
      </c>
      <c r="G2276">
        <f>Weighting!$H$20</f>
        <v>0</v>
      </c>
      <c r="H2276">
        <f t="array" ref="H2276">FREQUENCY(IF('Data Transformation'!$B$4:$B$8425=B2259,'Data Transformation'!$G$4:$G$8425),'Bin Analysis'!$B2276)</f>
        <v>12</v>
      </c>
      <c r="I2276">
        <f t="shared" si="283"/>
        <v>0</v>
      </c>
      <c r="J2276">
        <f t="shared" si="284"/>
        <v>0</v>
      </c>
      <c r="K2276">
        <f>J2276*Weighting!$W$20</f>
        <v>0</v>
      </c>
      <c r="M2276" s="14"/>
    </row>
    <row r="2277" spans="1:25" x14ac:dyDescent="0.25">
      <c r="A2277" s="32" t="str">
        <f>IF(Weighting!$P$21&gt;0,B2277,"")</f>
        <v/>
      </c>
      <c r="B2277">
        <f>Weighting!$C$21</f>
        <v>2.2860000000000005</v>
      </c>
      <c r="C2277">
        <f>Weighting!$F$21</f>
        <v>0</v>
      </c>
      <c r="D2277" t="b">
        <f>IF(C2277=1,'Data Transformation'!$G$3+0.5*'Data Transformation'!$W$25,IF(C2278=1,D2278-'Data Transformation'!$W$25,FALSE))</f>
        <v>0</v>
      </c>
      <c r="E2277" t="str">
        <f t="array" ref="E2277">IF(ISLOGICAL(D2277),"",FREQUENCY(IF('Data Transformation'!$B$425:$B$8425='Bin Analysis'!$B2259,'Data Transformation'!$G$425:$G$8425),D2277))</f>
        <v/>
      </c>
      <c r="F2277" t="str">
        <f t="shared" si="282"/>
        <v/>
      </c>
      <c r="G2277">
        <f>Weighting!$H$21</f>
        <v>0</v>
      </c>
      <c r="H2277">
        <f t="array" ref="H2277">FREQUENCY(IF('Data Transformation'!$B$4:$B$8425=B2259,'Data Transformation'!$G$4:$G$8425),'Bin Analysis'!$B2277)</f>
        <v>12</v>
      </c>
      <c r="I2277">
        <f t="shared" si="283"/>
        <v>0</v>
      </c>
      <c r="J2277">
        <f t="shared" si="284"/>
        <v>0</v>
      </c>
      <c r="K2277">
        <f>J2277*Weighting!$W$21</f>
        <v>0</v>
      </c>
      <c r="M2277" s="14"/>
    </row>
    <row r="2278" spans="1:25" x14ac:dyDescent="0.25">
      <c r="A2278" s="32" t="str">
        <f>IF(Weighting!$P$22&gt;0,B2278,"")</f>
        <v/>
      </c>
      <c r="B2278">
        <f>Weighting!$C$22</f>
        <v>2.4170000000000007</v>
      </c>
      <c r="C2278">
        <f>Weighting!$F$22</f>
        <v>0</v>
      </c>
      <c r="D2278" t="b">
        <f>IF(C2278=1,'Data Transformation'!$G$3+0.5*'Data Transformation'!$W$25,IF(C2279=1,D2279-'Data Transformation'!$W$25,FALSE))</f>
        <v>0</v>
      </c>
      <c r="E2278" t="str">
        <f t="array" ref="E2278">IF(ISLOGICAL(D2278),"",FREQUENCY(IF('Data Transformation'!$B$425:$B$8425='Bin Analysis'!$B2259,'Data Transformation'!$G$425:$G$8425),D2278))</f>
        <v/>
      </c>
      <c r="F2278" t="str">
        <f t="shared" si="282"/>
        <v/>
      </c>
      <c r="G2278">
        <f>Weighting!$H$22</f>
        <v>0</v>
      </c>
      <c r="H2278">
        <f t="array" ref="H2278">FREQUENCY(IF('Data Transformation'!$B$4:$B$8425=B2259,'Data Transformation'!$G$4:$G$8425),'Bin Analysis'!$B2278)</f>
        <v>12</v>
      </c>
      <c r="I2278">
        <f t="shared" si="283"/>
        <v>0</v>
      </c>
      <c r="J2278">
        <f t="shared" si="284"/>
        <v>0</v>
      </c>
      <c r="K2278">
        <f>J2278*Weighting!$W$22</f>
        <v>0</v>
      </c>
      <c r="M2278" s="14"/>
    </row>
    <row r="2279" spans="1:25" x14ac:dyDescent="0.25">
      <c r="A2279" s="32" t="str">
        <f>IF(Weighting!$P$23&gt;0,B2279,"")</f>
        <v/>
      </c>
      <c r="B2279">
        <f>Weighting!$C$23</f>
        <v>2.5480000000000009</v>
      </c>
      <c r="C2279">
        <f>Weighting!$F$23</f>
        <v>0</v>
      </c>
      <c r="D2279" t="b">
        <f>IF(C2279=1,'Data Transformation'!$G$3+0.5*'Data Transformation'!$W$25,IF(C2280=1,D2280-'Data Transformation'!$W$25,FALSE))</f>
        <v>0</v>
      </c>
      <c r="E2279" t="str">
        <f t="array" ref="E2279">IF(ISLOGICAL(D2279),"",FREQUENCY(IF('Data Transformation'!$B$425:$B$8425='Bin Analysis'!$B2259,'Data Transformation'!$G$425:$G$8425),D2279))</f>
        <v/>
      </c>
      <c r="F2279" t="str">
        <f t="shared" si="282"/>
        <v/>
      </c>
      <c r="G2279">
        <f>Weighting!$H$23</f>
        <v>0</v>
      </c>
      <c r="H2279">
        <f t="array" ref="H2279">FREQUENCY(IF('Data Transformation'!$B$4:$B$8425=B2259,'Data Transformation'!$G$4:$G$8425),'Bin Analysis'!$B2279)</f>
        <v>12</v>
      </c>
      <c r="I2279">
        <f t="shared" si="283"/>
        <v>0</v>
      </c>
      <c r="J2279">
        <f t="shared" si="284"/>
        <v>0</v>
      </c>
      <c r="K2279">
        <f>J2279*Weighting!$W$23</f>
        <v>0</v>
      </c>
      <c r="M2279" s="14"/>
    </row>
    <row r="2280" spans="1:25" x14ac:dyDescent="0.25">
      <c r="A2280" s="32" t="str">
        <f>IF(Weighting!$P$24&gt;0,B2280,"")</f>
        <v/>
      </c>
      <c r="B2280">
        <f>Weighting!$C$24</f>
        <v>2.6790000000000012</v>
      </c>
      <c r="C2280">
        <f>Weighting!$F$24</f>
        <v>0</v>
      </c>
      <c r="D2280" t="b">
        <f>IF(C2280=1,'Data Transformation'!$G$3+0.5*'Data Transformation'!$W$25,IF(C2281=1,D2281-'Data Transformation'!$W$25,FALSE))</f>
        <v>0</v>
      </c>
      <c r="E2280" t="str">
        <f t="array" ref="E2280">IF(ISLOGICAL(D2280),"",FREQUENCY(IF('Data Transformation'!$B$425:$B$8425='Bin Analysis'!$B2259,'Data Transformation'!$G$425:$G$8425),D2280))</f>
        <v/>
      </c>
      <c r="F2280" t="str">
        <f t="shared" si="282"/>
        <v/>
      </c>
      <c r="G2280">
        <f>Weighting!$H$24</f>
        <v>0</v>
      </c>
      <c r="H2280">
        <f t="array" ref="H2280">FREQUENCY(IF('Data Transformation'!$B$4:$B$8425=B2259,'Data Transformation'!$G$4:$G$8425),'Bin Analysis'!$B2280)</f>
        <v>12</v>
      </c>
      <c r="I2280">
        <f t="shared" si="283"/>
        <v>0</v>
      </c>
      <c r="J2280">
        <f t="shared" si="284"/>
        <v>0</v>
      </c>
      <c r="K2280">
        <f>J2280*Weighting!$W$24</f>
        <v>0</v>
      </c>
      <c r="M2280" s="14"/>
    </row>
    <row r="2281" spans="1:25" x14ac:dyDescent="0.25">
      <c r="A2281" s="32" t="str">
        <f>IF(Weighting!$P$25&gt;0,B2281,"")</f>
        <v/>
      </c>
      <c r="B2281">
        <f>Weighting!$C$25</f>
        <v>2.8100000000000014</v>
      </c>
      <c r="C2281">
        <f>Weighting!$F$25</f>
        <v>0</v>
      </c>
      <c r="D2281" t="b">
        <f>IF(C2281=1,'Data Transformation'!$G$3+0.5*'Data Transformation'!$W$25,IF(C2282=1,D2282-'Data Transformation'!$W$25,FALSE))</f>
        <v>0</v>
      </c>
      <c r="E2281" t="str">
        <f t="array" ref="E2281">IF(ISLOGICAL(D2281),"",FREQUENCY(IF('Data Transformation'!$B$425:$B$8425='Bin Analysis'!$B2259,'Data Transformation'!$G$425:$G$8425),D2281))</f>
        <v/>
      </c>
      <c r="F2281" t="str">
        <f t="shared" si="282"/>
        <v/>
      </c>
      <c r="G2281">
        <f>Weighting!$H$25</f>
        <v>0</v>
      </c>
      <c r="H2281">
        <f t="array" ref="H2281">FREQUENCY(IF('Data Transformation'!$B$4:$B$8425=B2259,'Data Transformation'!$G$4:$G$8425),'Bin Analysis'!$B2281)</f>
        <v>12</v>
      </c>
      <c r="I2281">
        <f t="shared" si="283"/>
        <v>0</v>
      </c>
      <c r="J2281">
        <f t="shared" si="284"/>
        <v>0</v>
      </c>
      <c r="K2281">
        <f>J2281*Weighting!$W$25</f>
        <v>0</v>
      </c>
      <c r="M2281" s="14"/>
    </row>
    <row r="2282" spans="1:25" x14ac:dyDescent="0.25">
      <c r="N2282" s="55"/>
      <c r="O2282"/>
      <c r="P2282"/>
      <c r="Q2282"/>
      <c r="R2282"/>
    </row>
    <row r="2283" spans="1:25" ht="23.25" x14ac:dyDescent="0.35">
      <c r="A2283" s="21" t="s">
        <v>0</v>
      </c>
      <c r="B2283" s="21">
        <f>IFERROR(VLOOKUP(C2283,'Data Transformation'!$L$6:$M$426,2,FALSE),"")</f>
        <v>95</v>
      </c>
      <c r="C2283" s="21">
        <f>C2259+1</f>
        <v>95</v>
      </c>
      <c r="D2283" s="21"/>
      <c r="E2283" s="21"/>
      <c r="F2283" s="21"/>
      <c r="G2283" s="21"/>
      <c r="H2283" s="22"/>
      <c r="I2283" s="22"/>
      <c r="J2283" s="22"/>
      <c r="K2283" s="21"/>
      <c r="L2283" s="21">
        <f>B2283</f>
        <v>95</v>
      </c>
      <c r="M2283" s="23">
        <f>INDEX('Data Transformation'!$O$4:$O$424,MATCH($B2283,'Data Transformation'!$M$4:$M$424,0),MATCH($M$2,'Data Transformation'!$O$3,0))</f>
        <v>18</v>
      </c>
      <c r="N2283" s="27">
        <f>IF('Input and Summary Results'!$J$16="minimum",'Bin Analysis'!X2284/(M2283-1),'Bin Analysis'!Y2283/('Bin Analysis'!M2283-1))</f>
        <v>0</v>
      </c>
      <c r="O2283" s="27">
        <f>IF(M2283=FALSE,NA(),(VLOOKUP(1,C2286:K2305,4,FALSE))/(M2283-1))</f>
        <v>0</v>
      </c>
      <c r="P2283" s="27">
        <f>IF(M2283=FALSE,NA(),SUM(J2286:J2305)/Weighting!$S$5)</f>
        <v>0.2</v>
      </c>
      <c r="Q2283" s="27">
        <f>IF(M2283=FALSE,NA(),SUM(K2286:K2305)/Weighting!$S$6)</f>
        <v>8.6956521739130432E-2</v>
      </c>
      <c r="R2283" s="27">
        <f>IF(M2283=FALSE,NA(),(VLOOKUP(1,G2286:K2305,3,FALSE))/(M2283-1))</f>
        <v>1</v>
      </c>
      <c r="S2283" s="22" t="str">
        <f>IF(M2283=FALSE,NA(),IF(SUM(J2286:J2305)=2,"yes","no"))</f>
        <v>yes</v>
      </c>
      <c r="X2283" s="2" cm="2">
        <f t="array" ref="X2283:X2284">FREQUENCY(IF('Data Transformation'!$B$425:$B$6424='Bin Analysis'!L2283,'Data Transformation'!$G$425:$G$6424),'Data Transformation'!$U$11)</f>
        <v>17</v>
      </c>
      <c r="Y2283" s="2" cm="2">
        <f t="array" ref="Y2283:Y2284">FREQUENCY(IF('Data Transformation'!$B$425:$B$6424='Bin Analysis'!L2283,'Data Transformation'!$G$425:$G$6424),'Data Transformation'!$U$12)</f>
        <v>17</v>
      </c>
    </row>
    <row r="2284" spans="1:25" x14ac:dyDescent="0.25">
      <c r="A2284" s="14" t="s">
        <v>67</v>
      </c>
      <c r="B2284" t="s">
        <v>47</v>
      </c>
      <c r="C2284" t="s">
        <v>5</v>
      </c>
      <c r="D2284" t="s">
        <v>100</v>
      </c>
      <c r="E2284" t="s">
        <v>101</v>
      </c>
      <c r="F2284" t="s">
        <v>102</v>
      </c>
      <c r="G2284" t="s">
        <v>70</v>
      </c>
      <c r="H2284" t="s">
        <v>31</v>
      </c>
      <c r="I2284" t="s">
        <v>32</v>
      </c>
      <c r="J2284" t="s">
        <v>46</v>
      </c>
      <c r="K2284" s="14" t="s">
        <v>45</v>
      </c>
      <c r="M2284" s="14"/>
      <c r="X2284" s="2">
        <v>0</v>
      </c>
      <c r="Y2284" s="2">
        <v>0</v>
      </c>
    </row>
    <row r="2285" spans="1:25" x14ac:dyDescent="0.25">
      <c r="A2285" s="32"/>
      <c r="D2285" t="b">
        <f>IF(C2285=1,'Data Transformation'!$G$3+0.5*'Data Transformation'!$W$25,IF(C2286=1,D2286-'Data Transformation'!$W$25,FALSE))</f>
        <v>0</v>
      </c>
      <c r="E2285" t="str">
        <f t="array" ref="E2285">IF(ISLOGICAL(D2285),"",FREQUENCY(IF('Data Transformation'!$B$425:$B$8425='Bin Analysis'!$B2283,'Data Transformation'!$G$425:$G$8425),D2285))</f>
        <v/>
      </c>
      <c r="F2285" t="str">
        <f>IF(ISLOGICAL(D2285),"",E2285-E2284)</f>
        <v/>
      </c>
      <c r="M2285" s="14"/>
    </row>
    <row r="2286" spans="1:25" x14ac:dyDescent="0.25">
      <c r="A2286" s="32">
        <f>IF(Weighting!$P$6&gt;0,B2286,"")</f>
        <v>0.32100000000000001</v>
      </c>
      <c r="B2286">
        <f>Weighting!$C$6</f>
        <v>0.32100000000000001</v>
      </c>
      <c r="C2286">
        <f>Weighting!$F$6</f>
        <v>0</v>
      </c>
      <c r="D2286" t="b">
        <f>IF(C2286=1,'Data Transformation'!$G$3+0.5*'Data Transformation'!$W$25,IF(C2287=1,D2287-'Data Transformation'!$W$25,FALSE))</f>
        <v>0</v>
      </c>
      <c r="E2286" t="str">
        <f t="array" ref="E2286">IF(ISLOGICAL(D2286),"",FREQUENCY(IF('Data Transformation'!$B$425:$B$8425='Bin Analysis'!$B2283,'Data Transformation'!$G$425:$G$8425),D2286))</f>
        <v/>
      </c>
      <c r="F2286" t="str">
        <f>IF(ISLOGICAL(D2286),"",E2286-E2285)</f>
        <v/>
      </c>
      <c r="G2286">
        <f>Weighting!$H$6</f>
        <v>1</v>
      </c>
      <c r="H2286">
        <f t="array" ref="H2286">FREQUENCY(IF('Data Transformation'!$B$4:$B$8425=B2283,'Data Transformation'!$G$4:$G$8425),'Bin Analysis'!$B2286)</f>
        <v>17</v>
      </c>
      <c r="I2286">
        <f>H2286-H2285</f>
        <v>17</v>
      </c>
      <c r="J2286">
        <f>IF(I2286=0,0,1)</f>
        <v>1</v>
      </c>
      <c r="K2286">
        <f>J2286*Weighting!$W$6</f>
        <v>1</v>
      </c>
      <c r="M2286" s="14"/>
    </row>
    <row r="2287" spans="1:25" x14ac:dyDescent="0.25">
      <c r="A2287" s="32">
        <f>IF(Weighting!$P$7&gt;0,B2287,"")</f>
        <v>0.45200000000000001</v>
      </c>
      <c r="B2287">
        <f>Weighting!$C$7</f>
        <v>0.45200000000000001</v>
      </c>
      <c r="C2287">
        <f>Weighting!$F$7</f>
        <v>0</v>
      </c>
      <c r="D2287" t="b">
        <f>IF(C2287=1,'Data Transformation'!$G$3+0.5*'Data Transformation'!$W$25,IF(C2288=1,D2288-'Data Transformation'!$W$25,FALSE))</f>
        <v>0</v>
      </c>
      <c r="E2287" t="str">
        <f t="array" ref="E2287">IF(ISLOGICAL(D2287),"",FREQUENCY(IF('Data Transformation'!$B$425:$B$8425='Bin Analysis'!$B2283,'Data Transformation'!$G$425:$G$8425),D2287))</f>
        <v/>
      </c>
      <c r="F2287" t="str">
        <f t="shared" ref="F2287:F2305" si="285">IF(ISLOGICAL(D2287),"",E2287-E2286)</f>
        <v/>
      </c>
      <c r="G2287">
        <f>Weighting!$H$7</f>
        <v>0</v>
      </c>
      <c r="H2287">
        <f t="array" ref="H2287">FREQUENCY(IF('Data Transformation'!$B$4:$B$8425=B2283,'Data Transformation'!$G$4:$G$8425),'Bin Analysis'!$B2287)</f>
        <v>17</v>
      </c>
      <c r="I2287">
        <f t="shared" ref="I2287:I2305" si="286">H2287-H2286</f>
        <v>0</v>
      </c>
      <c r="J2287">
        <f>IF(I2287=0,0,1)</f>
        <v>0</v>
      </c>
      <c r="K2287">
        <f>J2287*Weighting!$W$7</f>
        <v>0</v>
      </c>
      <c r="M2287" s="14"/>
    </row>
    <row r="2288" spans="1:25" x14ac:dyDescent="0.25">
      <c r="A2288" s="32">
        <f>IF(Weighting!$P$8&gt;0,B2288,"")</f>
        <v>0.58299999999999996</v>
      </c>
      <c r="B2288">
        <f>Weighting!$C$8</f>
        <v>0.58299999999999996</v>
      </c>
      <c r="C2288">
        <f>Weighting!$F$8</f>
        <v>0</v>
      </c>
      <c r="D2288" t="b">
        <f>IF(C2288=1,'Data Transformation'!$G$3+0.5*'Data Transformation'!$W$25,IF(C2289=1,D2289-'Data Transformation'!$W$25,FALSE))</f>
        <v>0</v>
      </c>
      <c r="E2288" t="str">
        <f t="array" ref="E2288">IF(ISLOGICAL(D2288),"",FREQUENCY(IF('Data Transformation'!$B$425:$B$8425='Bin Analysis'!$B2283,'Data Transformation'!$G$425:$G$8425),D2288))</f>
        <v/>
      </c>
      <c r="F2288" t="str">
        <f t="shared" si="285"/>
        <v/>
      </c>
      <c r="G2288">
        <f>Weighting!$H$8</f>
        <v>0</v>
      </c>
      <c r="H2288">
        <f t="array" ref="H2288">FREQUENCY(IF('Data Transformation'!$B$4:$B$8425=B2283,'Data Transformation'!$G$4:$G$8425),'Bin Analysis'!$B2288)</f>
        <v>17</v>
      </c>
      <c r="I2288">
        <f t="shared" si="286"/>
        <v>0</v>
      </c>
      <c r="J2288">
        <f t="shared" ref="J2288:J2305" si="287">IF(I2288=0,0,1)</f>
        <v>0</v>
      </c>
      <c r="K2288">
        <f>J2288*Weighting!$W$8</f>
        <v>0</v>
      </c>
      <c r="M2288" s="14"/>
    </row>
    <row r="2289" spans="1:13" x14ac:dyDescent="0.25">
      <c r="A2289" s="32">
        <f>IF(Weighting!$P$9&gt;0,B2289,"")</f>
        <v>0.71399999999999997</v>
      </c>
      <c r="B2289" s="50">
        <f>Weighting!$C$9</f>
        <v>0.71399999999999997</v>
      </c>
      <c r="C2289">
        <f>Weighting!$F$9</f>
        <v>0</v>
      </c>
      <c r="D2289" t="b">
        <f>IF(C2289=1,'Data Transformation'!$G$3+0.5*'Data Transformation'!$W$25,IF(C2290=1,D2290-'Data Transformation'!$W$25,FALSE))</f>
        <v>0</v>
      </c>
      <c r="E2289" t="str">
        <f t="array" ref="E2289">IF(ISLOGICAL(D2289),"",FREQUENCY(IF('Data Transformation'!$B$425:$B$8425='Bin Analysis'!$B2283,'Data Transformation'!$G$425:$G$8425),D2289))</f>
        <v/>
      </c>
      <c r="F2289" t="str">
        <f t="shared" si="285"/>
        <v/>
      </c>
      <c r="G2289">
        <f>Weighting!$H$9</f>
        <v>0</v>
      </c>
      <c r="H2289">
        <f t="array" ref="H2289">FREQUENCY(IF('Data Transformation'!$B$4:$B$8425=B2283,'Data Transformation'!$G$4:$G$8425),'Bin Analysis'!$B2289)</f>
        <v>17</v>
      </c>
      <c r="I2289">
        <f t="shared" si="286"/>
        <v>0</v>
      </c>
      <c r="J2289">
        <f t="shared" si="287"/>
        <v>0</v>
      </c>
      <c r="K2289">
        <f>J2289*Weighting!$W$9</f>
        <v>0</v>
      </c>
      <c r="M2289" s="14"/>
    </row>
    <row r="2290" spans="1:13" x14ac:dyDescent="0.25">
      <c r="A2290" s="32">
        <f>IF(Weighting!$P$10&gt;0,B2290,"")</f>
        <v>0.84499999999999997</v>
      </c>
      <c r="B2290">
        <f>Weighting!$C$10</f>
        <v>0.84499999999999997</v>
      </c>
      <c r="C2290">
        <f>Weighting!$F$10</f>
        <v>0</v>
      </c>
      <c r="D2290" t="b">
        <f>IF(C2290=1,'Data Transformation'!$G$3+0.5*'Data Transformation'!$W$25,IF(C2291=1,D2291-'Data Transformation'!$W$25,FALSE))</f>
        <v>0</v>
      </c>
      <c r="E2290" t="str">
        <f t="array" ref="E2290">IF(ISLOGICAL(D2290),"",FREQUENCY(IF('Data Transformation'!$B$425:$B$8425='Bin Analysis'!$B2283,'Data Transformation'!$G$425:$G$8425),D2290))</f>
        <v/>
      </c>
      <c r="F2290" t="str">
        <f t="shared" si="285"/>
        <v/>
      </c>
      <c r="G2290">
        <f>Weighting!$H$10</f>
        <v>0</v>
      </c>
      <c r="H2290">
        <f t="array" ref="H2290">FREQUENCY(IF('Data Transformation'!$B$4:$B$8425=B2283,'Data Transformation'!$G$4:$G$8425),'Bin Analysis'!$B2290)</f>
        <v>17</v>
      </c>
      <c r="I2290">
        <f t="shared" si="286"/>
        <v>0</v>
      </c>
      <c r="J2290">
        <f t="shared" si="287"/>
        <v>0</v>
      </c>
      <c r="K2290">
        <f>J2290*Weighting!$W$10</f>
        <v>0</v>
      </c>
      <c r="M2290" s="14"/>
    </row>
    <row r="2291" spans="1:13" x14ac:dyDescent="0.25">
      <c r="A2291" s="32">
        <f>IF(Weighting!$P$11&gt;0,B2291,"")</f>
        <v>0.97599999999999998</v>
      </c>
      <c r="B2291">
        <f>Weighting!$C$11</f>
        <v>0.97599999999999998</v>
      </c>
      <c r="C2291">
        <f>Weighting!$F$11</f>
        <v>0</v>
      </c>
      <c r="D2291">
        <f>IF(C2291=1,'Data Transformation'!$G$3+0.5*'Data Transformation'!$W$25,IF(C2292=1,D2292-'Data Transformation'!$W$25,FALSE))</f>
        <v>0.86899999999999999</v>
      </c>
      <c r="E2291">
        <f t="array" ref="E2291">IF(ISLOGICAL(D2291),"",FREQUENCY(IF('Data Transformation'!$B$425:$B$8425='Bin Analysis'!$B2283,'Data Transformation'!$G$425:$G$8425),D2291))</f>
        <v>17</v>
      </c>
      <c r="F2291" t="e">
        <f t="shared" si="285"/>
        <v>#VALUE!</v>
      </c>
      <c r="G2291">
        <f>Weighting!$H$11</f>
        <v>0</v>
      </c>
      <c r="H2291">
        <f t="array" ref="H2291">FREQUENCY(IF('Data Transformation'!$B$4:$B$8425=B2283,'Data Transformation'!$G$4:$G$8425),'Bin Analysis'!$B2291)</f>
        <v>17</v>
      </c>
      <c r="I2291">
        <f t="shared" si="286"/>
        <v>0</v>
      </c>
      <c r="J2291">
        <f t="shared" si="287"/>
        <v>0</v>
      </c>
      <c r="K2291">
        <f>J2291*Weighting!$W$11</f>
        <v>0</v>
      </c>
      <c r="M2291" s="14"/>
    </row>
    <row r="2292" spans="1:13" x14ac:dyDescent="0.25">
      <c r="A2292" s="32">
        <f>IF(Weighting!$P$12&gt;0,B2292,"")</f>
        <v>1.107</v>
      </c>
      <c r="B2292">
        <f>Weighting!$C$12</f>
        <v>1.107</v>
      </c>
      <c r="C2292">
        <f>Weighting!$F$12</f>
        <v>1</v>
      </c>
      <c r="D2292">
        <f>IF(C2292=1,'Data Transformation'!$G$3+0.5*'Data Transformation'!$W$25,IF(C2293=1,D2293-'Data Transformation'!$W$25,FALSE))</f>
        <v>1.131</v>
      </c>
      <c r="E2292">
        <f t="array" ref="E2292">IF(ISLOGICAL(D2292),"",FREQUENCY(IF('Data Transformation'!$B$425:$B$8425='Bin Analysis'!$B2283,'Data Transformation'!$G$425:$G$8425),D2292))</f>
        <v>17</v>
      </c>
      <c r="F2292">
        <f t="shared" si="285"/>
        <v>0</v>
      </c>
      <c r="G2292">
        <f>Weighting!$H$12</f>
        <v>0</v>
      </c>
      <c r="H2292">
        <f t="array" ref="H2292">FREQUENCY(IF('Data Transformation'!$B$4:$B$8425=B2283,'Data Transformation'!$G$4:$G$8425),'Bin Analysis'!$B2292)</f>
        <v>18</v>
      </c>
      <c r="I2292">
        <f t="shared" si="286"/>
        <v>1</v>
      </c>
      <c r="J2292">
        <f t="shared" si="287"/>
        <v>1</v>
      </c>
      <c r="K2292">
        <f>J2292*Weighting!$W$12</f>
        <v>1</v>
      </c>
      <c r="M2292" s="14"/>
    </row>
    <row r="2293" spans="1:13" x14ac:dyDescent="0.25">
      <c r="A2293" s="32">
        <f>IF(Weighting!$P$13&gt;0,B2293,"")</f>
        <v>1.238</v>
      </c>
      <c r="B2293">
        <f>Weighting!$C$13</f>
        <v>1.238</v>
      </c>
      <c r="C2293">
        <f>Weighting!$F$13</f>
        <v>0</v>
      </c>
      <c r="D2293" t="b">
        <f>IF(C2293=1,'Data Transformation'!$G$3+0.5*'Data Transformation'!$W$25,IF(C2294=1,D2294-'Data Transformation'!$W$25,FALSE))</f>
        <v>0</v>
      </c>
      <c r="E2293" t="str">
        <f t="array" ref="E2293">IF(ISLOGICAL(D2293),"",FREQUENCY(IF('Data Transformation'!$B$425:$B$8425='Bin Analysis'!$B2283,'Data Transformation'!$G$425:$G$8425),D2293))</f>
        <v/>
      </c>
      <c r="F2293" t="str">
        <f t="shared" si="285"/>
        <v/>
      </c>
      <c r="G2293">
        <f>Weighting!$H$13</f>
        <v>0</v>
      </c>
      <c r="H2293">
        <f t="array" ref="H2293">FREQUENCY(IF('Data Transformation'!$B$4:$B$8425=B2283,'Data Transformation'!$G$4:$G$8425),'Bin Analysis'!$B2293)</f>
        <v>18</v>
      </c>
      <c r="I2293">
        <f t="shared" si="286"/>
        <v>0</v>
      </c>
      <c r="J2293">
        <f t="shared" si="287"/>
        <v>0</v>
      </c>
      <c r="K2293">
        <f>J2293*Weighting!$W$13</f>
        <v>0</v>
      </c>
      <c r="M2293" s="14"/>
    </row>
    <row r="2294" spans="1:13" x14ac:dyDescent="0.25">
      <c r="A2294" s="32">
        <f>IF(Weighting!$P$14&gt;0,B2294,"")</f>
        <v>1.369</v>
      </c>
      <c r="B2294">
        <f>Weighting!$C$14</f>
        <v>1.369</v>
      </c>
      <c r="C2294">
        <f>Weighting!$F$14</f>
        <v>0</v>
      </c>
      <c r="D2294" t="b">
        <f>IF(C2294=1,'Data Transformation'!$G$3+0.5*'Data Transformation'!$W$25,IF(C2295=1,D2295-'Data Transformation'!$W$25,FALSE))</f>
        <v>0</v>
      </c>
      <c r="E2294" t="str">
        <f t="array" ref="E2294">IF(ISLOGICAL(D2294),"",FREQUENCY(IF('Data Transformation'!$B$425:$B$8425='Bin Analysis'!$B2283,'Data Transformation'!$G$425:$G$8425),D2294))</f>
        <v/>
      </c>
      <c r="F2294" t="str">
        <f t="shared" si="285"/>
        <v/>
      </c>
      <c r="G2294">
        <f>Weighting!$H$14</f>
        <v>0</v>
      </c>
      <c r="H2294">
        <f t="array" ref="H2294">FREQUENCY(IF('Data Transformation'!$B$4:$B$8425=B2283,'Data Transformation'!$G$4:$G$8425),'Bin Analysis'!$B2294)</f>
        <v>18</v>
      </c>
      <c r="I2294">
        <f t="shared" si="286"/>
        <v>0</v>
      </c>
      <c r="J2294">
        <f t="shared" si="287"/>
        <v>0</v>
      </c>
      <c r="K2294">
        <f>J2294*Weighting!$W$14</f>
        <v>0</v>
      </c>
      <c r="M2294" s="14"/>
    </row>
    <row r="2295" spans="1:13" x14ac:dyDescent="0.25">
      <c r="A2295" s="32">
        <f>IF(Weighting!$P$15&gt;0,B2295,"")</f>
        <v>1.5000009999999999</v>
      </c>
      <c r="B2295">
        <f>Weighting!$C$15</f>
        <v>1.5000009999999999</v>
      </c>
      <c r="C2295">
        <f>Weighting!$F$15</f>
        <v>0</v>
      </c>
      <c r="D2295" t="b">
        <f>IF(C2295=1,'Data Transformation'!$G$3+0.5*'Data Transformation'!$W$25,IF(C2296=1,D2296-'Data Transformation'!$W$25,FALSE))</f>
        <v>0</v>
      </c>
      <c r="E2295" t="str">
        <f t="array" ref="E2295">IF(ISLOGICAL(D2295),"",FREQUENCY(IF('Data Transformation'!$B$425:$B$8425='Bin Analysis'!$B2283,'Data Transformation'!$G$425:$G$8425),D2295))</f>
        <v/>
      </c>
      <c r="F2295" t="str">
        <f t="shared" si="285"/>
        <v/>
      </c>
      <c r="G2295">
        <f>Weighting!$H$15</f>
        <v>0</v>
      </c>
      <c r="H2295">
        <f t="array" ref="H2295">FREQUENCY(IF('Data Transformation'!$B$4:$B$8425=B2283,'Data Transformation'!$G$4:$G$8425),'Bin Analysis'!$B2295)</f>
        <v>18</v>
      </c>
      <c r="I2295">
        <f t="shared" si="286"/>
        <v>0</v>
      </c>
      <c r="J2295">
        <f t="shared" si="287"/>
        <v>0</v>
      </c>
      <c r="K2295">
        <f>J2295*Weighting!$W$15</f>
        <v>0</v>
      </c>
      <c r="M2295" s="14"/>
    </row>
    <row r="2296" spans="1:13" x14ac:dyDescent="0.25">
      <c r="A2296" s="32" t="str">
        <f>IF(Weighting!$P$16&gt;0,B2296,"")</f>
        <v/>
      </c>
      <c r="B2296">
        <f>Weighting!$C$16</f>
        <v>1.631</v>
      </c>
      <c r="C2296">
        <f>Weighting!$F$16</f>
        <v>0</v>
      </c>
      <c r="D2296" t="b">
        <f>IF(C2296=1,'Data Transformation'!$G$3+0.5*'Data Transformation'!$W$25,IF(C2297=1,D2297-'Data Transformation'!$W$25,FALSE))</f>
        <v>0</v>
      </c>
      <c r="E2296" t="str">
        <f t="array" ref="E2296">IF(ISLOGICAL(D2296),"",FREQUENCY(IF('Data Transformation'!$B$425:$B$8425='Bin Analysis'!$B2283,'Data Transformation'!$G$425:$G$8425),D2296))</f>
        <v/>
      </c>
      <c r="F2296" t="str">
        <f t="shared" si="285"/>
        <v/>
      </c>
      <c r="G2296">
        <f>Weighting!$H$16</f>
        <v>0</v>
      </c>
      <c r="H2296">
        <f t="array" ref="H2296">FREQUENCY(IF('Data Transformation'!$B$4:$B$8425=B2283,'Data Transformation'!$G$4:$G$8425),'Bin Analysis'!$B2296)</f>
        <v>18</v>
      </c>
      <c r="I2296">
        <f t="shared" si="286"/>
        <v>0</v>
      </c>
      <c r="J2296">
        <f t="shared" si="287"/>
        <v>0</v>
      </c>
      <c r="K2296">
        <f>J2296*Weighting!$W$16</f>
        <v>0</v>
      </c>
      <c r="M2296" s="14"/>
    </row>
    <row r="2297" spans="1:13" x14ac:dyDescent="0.25">
      <c r="A2297" s="32" t="str">
        <f>IF(Weighting!$P$17&gt;0,B2297,"")</f>
        <v/>
      </c>
      <c r="B2297">
        <f>Weighting!$C$17</f>
        <v>1.762</v>
      </c>
      <c r="C2297">
        <f>Weighting!$F$17</f>
        <v>0</v>
      </c>
      <c r="D2297" t="b">
        <f>IF(C2297=1,'Data Transformation'!$G$3+0.5*'Data Transformation'!$W$25,IF(C2298=1,D2298-'Data Transformation'!$W$25,FALSE))</f>
        <v>0</v>
      </c>
      <c r="E2297" t="str">
        <f t="array" ref="E2297">IF(ISLOGICAL(D2297),"",FREQUENCY(IF('Data Transformation'!$B$425:$B$8425='Bin Analysis'!$B2283,'Data Transformation'!$G$425:$G$8425),D2297))</f>
        <v/>
      </c>
      <c r="F2297" t="str">
        <f t="shared" si="285"/>
        <v/>
      </c>
      <c r="G2297">
        <f>Weighting!$H$17</f>
        <v>0</v>
      </c>
      <c r="H2297">
        <f t="array" ref="H2297">FREQUENCY(IF('Data Transformation'!$B$4:$B$8425=B2283,'Data Transformation'!$G$4:$G$8425),'Bin Analysis'!$B2297)</f>
        <v>18</v>
      </c>
      <c r="I2297">
        <f t="shared" si="286"/>
        <v>0</v>
      </c>
      <c r="J2297">
        <f t="shared" si="287"/>
        <v>0</v>
      </c>
      <c r="K2297">
        <f>J2297*Weighting!$W$17</f>
        <v>0</v>
      </c>
      <c r="M2297" s="14"/>
    </row>
    <row r="2298" spans="1:13" x14ac:dyDescent="0.25">
      <c r="A2298" s="32" t="str">
        <f>IF(Weighting!$P$18&gt;0,B2298,"")</f>
        <v/>
      </c>
      <c r="B2298">
        <f>Weighting!$C$18</f>
        <v>1.893</v>
      </c>
      <c r="C2298">
        <f>Weighting!$F$18</f>
        <v>0</v>
      </c>
      <c r="D2298" t="b">
        <f>IF(C2298=1,'Data Transformation'!$G$3+0.5*'Data Transformation'!$W$25,IF(C2299=1,D2299-'Data Transformation'!$W$25,FALSE))</f>
        <v>0</v>
      </c>
      <c r="E2298" t="str">
        <f t="array" ref="E2298">IF(ISLOGICAL(D2298),"",FREQUENCY(IF('Data Transformation'!$B$425:$B$8425='Bin Analysis'!$B2283,'Data Transformation'!$G$425:$G$8425),D2298))</f>
        <v/>
      </c>
      <c r="F2298" t="str">
        <f t="shared" si="285"/>
        <v/>
      </c>
      <c r="G2298">
        <f>Weighting!$H$18</f>
        <v>0</v>
      </c>
      <c r="H2298">
        <f t="array" ref="H2298">FREQUENCY(IF('Data Transformation'!$B$4:$B$8425=B2283,'Data Transformation'!$G$4:$G$8425),'Bin Analysis'!$B2298)</f>
        <v>18</v>
      </c>
      <c r="I2298">
        <f t="shared" si="286"/>
        <v>0</v>
      </c>
      <c r="J2298">
        <f t="shared" si="287"/>
        <v>0</v>
      </c>
      <c r="K2298">
        <f>J2298*Weighting!$W$18</f>
        <v>0</v>
      </c>
      <c r="M2298" s="14"/>
    </row>
    <row r="2299" spans="1:13" x14ac:dyDescent="0.25">
      <c r="A2299" s="32" t="str">
        <f>IF(Weighting!$P$19&gt;0,B2299,"")</f>
        <v/>
      </c>
      <c r="B2299">
        <f>Weighting!$C$19</f>
        <v>2.024</v>
      </c>
      <c r="C2299">
        <f>Weighting!$F$19</f>
        <v>0</v>
      </c>
      <c r="D2299" t="b">
        <f>IF(C2299=1,'Data Transformation'!$G$3+0.5*'Data Transformation'!$W$25,IF(C2300=1,D2300-'Data Transformation'!$W$25,FALSE))</f>
        <v>0</v>
      </c>
      <c r="E2299" t="str">
        <f t="array" ref="E2299">IF(ISLOGICAL(D2299),"",FREQUENCY(IF('Data Transformation'!$B$425:$B$8425='Bin Analysis'!$B2283,'Data Transformation'!$G$425:$G$8425),D2299))</f>
        <v/>
      </c>
      <c r="F2299" t="str">
        <f t="shared" si="285"/>
        <v/>
      </c>
      <c r="G2299">
        <f>Weighting!$H$19</f>
        <v>0</v>
      </c>
      <c r="H2299">
        <f t="array" ref="H2299">FREQUENCY(IF('Data Transformation'!$B$4:$B$8425=B2283,'Data Transformation'!$G$4:$G$8425),'Bin Analysis'!$B2299)</f>
        <v>18</v>
      </c>
      <c r="I2299">
        <f t="shared" si="286"/>
        <v>0</v>
      </c>
      <c r="J2299">
        <f t="shared" si="287"/>
        <v>0</v>
      </c>
      <c r="K2299">
        <f>J2299*Weighting!$W$19</f>
        <v>0</v>
      </c>
      <c r="M2299" s="14"/>
    </row>
    <row r="2300" spans="1:13" x14ac:dyDescent="0.25">
      <c r="A2300" s="32" t="str">
        <f>IF(Weighting!$P$20&gt;0,B2300,"")</f>
        <v/>
      </c>
      <c r="B2300">
        <f>Weighting!$C$20</f>
        <v>2.1550000000000002</v>
      </c>
      <c r="C2300">
        <f>Weighting!$F$20</f>
        <v>0</v>
      </c>
      <c r="D2300" t="b">
        <f>IF(C2300=1,'Data Transformation'!$G$3+0.5*'Data Transformation'!$W$25,IF(C2301=1,D2301-'Data Transformation'!$W$25,FALSE))</f>
        <v>0</v>
      </c>
      <c r="E2300" t="str">
        <f t="array" ref="E2300">IF(ISLOGICAL(D2300),"",FREQUENCY(IF('Data Transformation'!$B$425:$B$8425='Bin Analysis'!$B2283,'Data Transformation'!$G$425:$G$8425),D2300))</f>
        <v/>
      </c>
      <c r="F2300" t="str">
        <f t="shared" si="285"/>
        <v/>
      </c>
      <c r="G2300">
        <f>Weighting!$H$20</f>
        <v>0</v>
      </c>
      <c r="H2300">
        <f t="array" ref="H2300">FREQUENCY(IF('Data Transformation'!$B$4:$B$8425=B2283,'Data Transformation'!$G$4:$G$8425),'Bin Analysis'!$B2300)</f>
        <v>18</v>
      </c>
      <c r="I2300">
        <f t="shared" si="286"/>
        <v>0</v>
      </c>
      <c r="J2300">
        <f t="shared" si="287"/>
        <v>0</v>
      </c>
      <c r="K2300">
        <f>J2300*Weighting!$W$20</f>
        <v>0</v>
      </c>
      <c r="M2300" s="14"/>
    </row>
    <row r="2301" spans="1:13" x14ac:dyDescent="0.25">
      <c r="A2301" s="32" t="str">
        <f>IF(Weighting!$P$21&gt;0,B2301,"")</f>
        <v/>
      </c>
      <c r="B2301">
        <f>Weighting!$C$21</f>
        <v>2.2860000000000005</v>
      </c>
      <c r="C2301">
        <f>Weighting!$F$21</f>
        <v>0</v>
      </c>
      <c r="D2301" t="b">
        <f>IF(C2301=1,'Data Transformation'!$G$3+0.5*'Data Transformation'!$W$25,IF(C2302=1,D2302-'Data Transformation'!$W$25,FALSE))</f>
        <v>0</v>
      </c>
      <c r="E2301" t="str">
        <f t="array" ref="E2301">IF(ISLOGICAL(D2301),"",FREQUENCY(IF('Data Transformation'!$B$425:$B$8425='Bin Analysis'!$B2283,'Data Transformation'!$G$425:$G$8425),D2301))</f>
        <v/>
      </c>
      <c r="F2301" t="str">
        <f t="shared" si="285"/>
        <v/>
      </c>
      <c r="G2301">
        <f>Weighting!$H$21</f>
        <v>0</v>
      </c>
      <c r="H2301">
        <f t="array" ref="H2301">FREQUENCY(IF('Data Transformation'!$B$4:$B$8425=B2283,'Data Transformation'!$G$4:$G$8425),'Bin Analysis'!$B2301)</f>
        <v>18</v>
      </c>
      <c r="I2301">
        <f t="shared" si="286"/>
        <v>0</v>
      </c>
      <c r="J2301">
        <f t="shared" si="287"/>
        <v>0</v>
      </c>
      <c r="K2301">
        <f>J2301*Weighting!$W$21</f>
        <v>0</v>
      </c>
      <c r="M2301" s="14"/>
    </row>
    <row r="2302" spans="1:13" x14ac:dyDescent="0.25">
      <c r="A2302" s="32" t="str">
        <f>IF(Weighting!$P$22&gt;0,B2302,"")</f>
        <v/>
      </c>
      <c r="B2302">
        <f>Weighting!$C$22</f>
        <v>2.4170000000000007</v>
      </c>
      <c r="C2302">
        <f>Weighting!$F$22</f>
        <v>0</v>
      </c>
      <c r="D2302" t="b">
        <f>IF(C2302=1,'Data Transformation'!$G$3+0.5*'Data Transformation'!$W$25,IF(C2303=1,D2303-'Data Transformation'!$W$25,FALSE))</f>
        <v>0</v>
      </c>
      <c r="E2302" t="str">
        <f t="array" ref="E2302">IF(ISLOGICAL(D2302),"",FREQUENCY(IF('Data Transformation'!$B$425:$B$8425='Bin Analysis'!$B2283,'Data Transformation'!$G$425:$G$8425),D2302))</f>
        <v/>
      </c>
      <c r="F2302" t="str">
        <f t="shared" si="285"/>
        <v/>
      </c>
      <c r="G2302">
        <f>Weighting!$H$22</f>
        <v>0</v>
      </c>
      <c r="H2302">
        <f t="array" ref="H2302">FREQUENCY(IF('Data Transformation'!$B$4:$B$8425=B2283,'Data Transformation'!$G$4:$G$8425),'Bin Analysis'!$B2302)</f>
        <v>18</v>
      </c>
      <c r="I2302">
        <f t="shared" si="286"/>
        <v>0</v>
      </c>
      <c r="J2302">
        <f t="shared" si="287"/>
        <v>0</v>
      </c>
      <c r="K2302">
        <f>J2302*Weighting!$W$22</f>
        <v>0</v>
      </c>
      <c r="M2302" s="14"/>
    </row>
    <row r="2303" spans="1:13" x14ac:dyDescent="0.25">
      <c r="A2303" s="32" t="str">
        <f>IF(Weighting!$P$23&gt;0,B2303,"")</f>
        <v/>
      </c>
      <c r="B2303">
        <f>Weighting!$C$23</f>
        <v>2.5480000000000009</v>
      </c>
      <c r="C2303">
        <f>Weighting!$F$23</f>
        <v>0</v>
      </c>
      <c r="D2303" t="b">
        <f>IF(C2303=1,'Data Transformation'!$G$3+0.5*'Data Transformation'!$W$25,IF(C2304=1,D2304-'Data Transformation'!$W$25,FALSE))</f>
        <v>0</v>
      </c>
      <c r="E2303" t="str">
        <f t="array" ref="E2303">IF(ISLOGICAL(D2303),"",FREQUENCY(IF('Data Transformation'!$B$425:$B$8425='Bin Analysis'!$B2283,'Data Transformation'!$G$425:$G$8425),D2303))</f>
        <v/>
      </c>
      <c r="F2303" t="str">
        <f t="shared" si="285"/>
        <v/>
      </c>
      <c r="G2303">
        <f>Weighting!$H$23</f>
        <v>0</v>
      </c>
      <c r="H2303">
        <f t="array" ref="H2303">FREQUENCY(IF('Data Transformation'!$B$4:$B$8425=B2283,'Data Transformation'!$G$4:$G$8425),'Bin Analysis'!$B2303)</f>
        <v>18</v>
      </c>
      <c r="I2303">
        <f t="shared" si="286"/>
        <v>0</v>
      </c>
      <c r="J2303">
        <f t="shared" si="287"/>
        <v>0</v>
      </c>
      <c r="K2303">
        <f>J2303*Weighting!$W$23</f>
        <v>0</v>
      </c>
      <c r="M2303" s="14"/>
    </row>
    <row r="2304" spans="1:13" x14ac:dyDescent="0.25">
      <c r="A2304" s="32" t="str">
        <f>IF(Weighting!$P$24&gt;0,B2304,"")</f>
        <v/>
      </c>
      <c r="B2304">
        <f>Weighting!$C$24</f>
        <v>2.6790000000000012</v>
      </c>
      <c r="C2304">
        <f>Weighting!$F$24</f>
        <v>0</v>
      </c>
      <c r="D2304" t="b">
        <f>IF(C2304=1,'Data Transformation'!$G$3+0.5*'Data Transformation'!$W$25,IF(C2305=1,D2305-'Data Transformation'!$W$25,FALSE))</f>
        <v>0</v>
      </c>
      <c r="E2304" t="str">
        <f t="array" ref="E2304">IF(ISLOGICAL(D2304),"",FREQUENCY(IF('Data Transformation'!$B$425:$B$8425='Bin Analysis'!$B2283,'Data Transformation'!$G$425:$G$8425),D2304))</f>
        <v/>
      </c>
      <c r="F2304" t="str">
        <f t="shared" si="285"/>
        <v/>
      </c>
      <c r="G2304">
        <f>Weighting!$H$24</f>
        <v>0</v>
      </c>
      <c r="H2304">
        <f t="array" ref="H2304">FREQUENCY(IF('Data Transformation'!$B$4:$B$8425=B2283,'Data Transformation'!$G$4:$G$8425),'Bin Analysis'!$B2304)</f>
        <v>18</v>
      </c>
      <c r="I2304">
        <f t="shared" si="286"/>
        <v>0</v>
      </c>
      <c r="J2304">
        <f t="shared" si="287"/>
        <v>0</v>
      </c>
      <c r="K2304">
        <f>J2304*Weighting!$W$24</f>
        <v>0</v>
      </c>
      <c r="M2304" s="14"/>
    </row>
    <row r="2305" spans="1:25" x14ac:dyDescent="0.25">
      <c r="A2305" s="32" t="str">
        <f>IF(Weighting!$P$25&gt;0,B2305,"")</f>
        <v/>
      </c>
      <c r="B2305">
        <f>Weighting!$C$25</f>
        <v>2.8100000000000014</v>
      </c>
      <c r="C2305">
        <f>Weighting!$F$25</f>
        <v>0</v>
      </c>
      <c r="D2305" t="b">
        <f>IF(C2305=1,'Data Transformation'!$G$3+0.5*'Data Transformation'!$W$25,IF(C2306=1,D2306-'Data Transformation'!$W$25,FALSE))</f>
        <v>0</v>
      </c>
      <c r="E2305" t="str">
        <f t="array" ref="E2305">IF(ISLOGICAL(D2305),"",FREQUENCY(IF('Data Transformation'!$B$425:$B$8425='Bin Analysis'!$B2283,'Data Transformation'!$G$425:$G$8425),D2305))</f>
        <v/>
      </c>
      <c r="F2305" t="str">
        <f t="shared" si="285"/>
        <v/>
      </c>
      <c r="G2305">
        <f>Weighting!$H$25</f>
        <v>0</v>
      </c>
      <c r="H2305">
        <f t="array" ref="H2305">FREQUENCY(IF('Data Transformation'!$B$4:$B$8425=B2283,'Data Transformation'!$G$4:$G$8425),'Bin Analysis'!$B2305)</f>
        <v>18</v>
      </c>
      <c r="I2305">
        <f t="shared" si="286"/>
        <v>0</v>
      </c>
      <c r="J2305">
        <f t="shared" si="287"/>
        <v>0</v>
      </c>
      <c r="K2305">
        <f>J2305*Weighting!$W$25</f>
        <v>0</v>
      </c>
      <c r="M2305" s="14"/>
    </row>
    <row r="2306" spans="1:25" x14ac:dyDescent="0.25">
      <c r="O2306"/>
      <c r="P2306"/>
      <c r="Q2306"/>
      <c r="R2306"/>
    </row>
    <row r="2307" spans="1:25" ht="23.25" x14ac:dyDescent="0.35">
      <c r="A2307" s="21" t="s">
        <v>0</v>
      </c>
      <c r="B2307" s="21">
        <f>IFERROR(VLOOKUP(C2307,'Data Transformation'!$L$6:$M$426,2,FALSE),"")</f>
        <v>96</v>
      </c>
      <c r="C2307" s="21">
        <f>C2283+1</f>
        <v>96</v>
      </c>
      <c r="D2307" s="21"/>
      <c r="E2307" s="21"/>
      <c r="F2307" s="21"/>
      <c r="G2307" s="21"/>
      <c r="H2307" s="22"/>
      <c r="I2307" s="22"/>
      <c r="J2307" s="22"/>
      <c r="K2307" s="21"/>
      <c r="L2307" s="21">
        <f>B2307</f>
        <v>96</v>
      </c>
      <c r="M2307" s="23">
        <f>INDEX('Data Transformation'!$O$4:$O$424,MATCH($B2307,'Data Transformation'!$M$4:$M$424,0),MATCH($M$2,'Data Transformation'!$O$3,0))</f>
        <v>8</v>
      </c>
      <c r="N2307" s="27">
        <f>IF('Input and Summary Results'!$J$16="minimum",'Bin Analysis'!X2308/(M2307-1),'Bin Analysis'!Y2307/('Bin Analysis'!M2307-1))</f>
        <v>0</v>
      </c>
      <c r="O2307" s="27">
        <f>IF(M2307=FALSE,NA(),(VLOOKUP(1,C2310:K2329,4,FALSE))/(M2307-1))</f>
        <v>0.42857142857142855</v>
      </c>
      <c r="P2307" s="27">
        <f>IF(M2307=FALSE,NA(),SUM(J2310:J2329)/Weighting!$S$5)</f>
        <v>0.4</v>
      </c>
      <c r="Q2307" s="27">
        <f>IF(M2307=FALSE,NA(),SUM(K2310:K2329)/Weighting!$S$6)</f>
        <v>0.34782608695652173</v>
      </c>
      <c r="R2307" s="27">
        <f>IF(M2307=FALSE,NA(),(VLOOKUP(1,G2310:K2329,3,FALSE))/(M2307-1))</f>
        <v>0</v>
      </c>
      <c r="S2307" s="22" t="str">
        <f>IF(M2307=FALSE,NA(),IF(SUM(J2310:J2329)=2,"yes","no"))</f>
        <v>no</v>
      </c>
      <c r="X2307" s="2" cm="2">
        <f t="array" ref="X2307:X2308">FREQUENCY(IF('Data Transformation'!$B$425:$B$6424='Bin Analysis'!L2307,'Data Transformation'!$G$425:$G$6424),'Data Transformation'!$U$11)</f>
        <v>7</v>
      </c>
      <c r="Y2307" s="2" cm="2">
        <f t="array" ref="Y2307:Y2308">FREQUENCY(IF('Data Transformation'!$B$425:$B$6424='Bin Analysis'!L2307,'Data Transformation'!$G$425:$G$6424),'Data Transformation'!$U$12)</f>
        <v>4</v>
      </c>
    </row>
    <row r="2308" spans="1:25" x14ac:dyDescent="0.25">
      <c r="A2308" s="14" t="s">
        <v>67</v>
      </c>
      <c r="B2308" t="s">
        <v>47</v>
      </c>
      <c r="C2308" t="s">
        <v>5</v>
      </c>
      <c r="D2308" t="s">
        <v>100</v>
      </c>
      <c r="E2308" t="s">
        <v>101</v>
      </c>
      <c r="F2308" t="s">
        <v>102</v>
      </c>
      <c r="G2308" t="s">
        <v>70</v>
      </c>
      <c r="H2308" t="s">
        <v>31</v>
      </c>
      <c r="I2308" t="s">
        <v>32</v>
      </c>
      <c r="J2308" t="s">
        <v>46</v>
      </c>
      <c r="K2308" s="14" t="s">
        <v>45</v>
      </c>
      <c r="M2308" s="14"/>
      <c r="X2308" s="2">
        <v>0</v>
      </c>
      <c r="Y2308" s="2">
        <v>3</v>
      </c>
    </row>
    <row r="2309" spans="1:25" x14ac:dyDescent="0.25">
      <c r="A2309" s="32"/>
      <c r="D2309" t="b">
        <f>IF(C2309=1,'Data Transformation'!$G$3+0.5*'Data Transformation'!$W$25,IF(C2310=1,D2310-'Data Transformation'!$W$25,FALSE))</f>
        <v>0</v>
      </c>
      <c r="E2309" t="str">
        <f t="array" ref="E2309">IF(ISLOGICAL(D2309),"",FREQUENCY(IF('Data Transformation'!$B$425:$B$8425='Bin Analysis'!$B2307,'Data Transformation'!$G$425:$G$8425),D2309))</f>
        <v/>
      </c>
      <c r="F2309" t="str">
        <f>IF(ISLOGICAL(D2309),"",E2309-E2308)</f>
        <v/>
      </c>
      <c r="M2309" s="14"/>
    </row>
    <row r="2310" spans="1:25" x14ac:dyDescent="0.25">
      <c r="A2310" s="32">
        <f>IF(Weighting!$P$6&gt;0,B2310,"")</f>
        <v>0.32100000000000001</v>
      </c>
      <c r="B2310">
        <f>Weighting!$C$6</f>
        <v>0.32100000000000001</v>
      </c>
      <c r="C2310">
        <f>Weighting!$F$6</f>
        <v>0</v>
      </c>
      <c r="D2310" t="b">
        <f>IF(C2310=1,'Data Transformation'!$G$3+0.5*'Data Transformation'!$W$25,IF(C2311=1,D2311-'Data Transformation'!$W$25,FALSE))</f>
        <v>0</v>
      </c>
      <c r="E2310" t="str">
        <f t="array" ref="E2310">IF(ISLOGICAL(D2310),"",FREQUENCY(IF('Data Transformation'!$B$425:$B$8425='Bin Analysis'!$B2307,'Data Transformation'!$G$425:$G$8425),D2310))</f>
        <v/>
      </c>
      <c r="F2310" t="str">
        <f>IF(ISLOGICAL(D2310),"",E2310-E2309)</f>
        <v/>
      </c>
      <c r="G2310">
        <f>Weighting!$H$6</f>
        <v>1</v>
      </c>
      <c r="H2310">
        <f t="array" ref="H2310">FREQUENCY(IF('Data Transformation'!$B$4:$B$8425=B2307,'Data Transformation'!$G$4:$G$8425),'Bin Analysis'!$B2310)</f>
        <v>0</v>
      </c>
      <c r="I2310">
        <f>H2310-H2309</f>
        <v>0</v>
      </c>
      <c r="J2310">
        <f>IF(I2310=0,0,1)</f>
        <v>0</v>
      </c>
      <c r="K2310">
        <f>J2310*Weighting!$W$6</f>
        <v>0</v>
      </c>
      <c r="M2310" s="14"/>
    </row>
    <row r="2311" spans="1:25" x14ac:dyDescent="0.25">
      <c r="A2311" s="32">
        <f>IF(Weighting!$P$7&gt;0,B2311,"")</f>
        <v>0.45200000000000001</v>
      </c>
      <c r="B2311">
        <f>Weighting!$C$7</f>
        <v>0.45200000000000001</v>
      </c>
      <c r="C2311">
        <f>Weighting!$F$7</f>
        <v>0</v>
      </c>
      <c r="D2311" t="b">
        <f>IF(C2311=1,'Data Transformation'!$G$3+0.5*'Data Transformation'!$W$25,IF(C2312=1,D2312-'Data Transformation'!$W$25,FALSE))</f>
        <v>0</v>
      </c>
      <c r="E2311" t="str">
        <f t="array" ref="E2311">IF(ISLOGICAL(D2311),"",FREQUENCY(IF('Data Transformation'!$B$425:$B$8425='Bin Analysis'!$B2307,'Data Transformation'!$G$425:$G$8425),D2311))</f>
        <v/>
      </c>
      <c r="F2311" t="str">
        <f t="shared" ref="F2311:F2329" si="288">IF(ISLOGICAL(D2311),"",E2311-E2310)</f>
        <v/>
      </c>
      <c r="G2311">
        <f>Weighting!$H$7</f>
        <v>0</v>
      </c>
      <c r="H2311">
        <f t="array" ref="H2311">FREQUENCY(IF('Data Transformation'!$B$4:$B$8425=B2307,'Data Transformation'!$G$4:$G$8425),'Bin Analysis'!$B2311)</f>
        <v>1</v>
      </c>
      <c r="I2311">
        <f t="shared" ref="I2311:I2329" si="289">H2311-H2310</f>
        <v>1</v>
      </c>
      <c r="J2311">
        <f>IF(I2311=0,0,1)</f>
        <v>1</v>
      </c>
      <c r="K2311">
        <f>J2311*Weighting!$W$7</f>
        <v>2</v>
      </c>
      <c r="M2311" s="14"/>
    </row>
    <row r="2312" spans="1:25" x14ac:dyDescent="0.25">
      <c r="A2312" s="32">
        <f>IF(Weighting!$P$8&gt;0,B2312,"")</f>
        <v>0.58299999999999996</v>
      </c>
      <c r="B2312">
        <f>Weighting!$C$8</f>
        <v>0.58299999999999996</v>
      </c>
      <c r="C2312">
        <f>Weighting!$F$8</f>
        <v>0</v>
      </c>
      <c r="D2312" t="b">
        <f>IF(C2312=1,'Data Transformation'!$G$3+0.5*'Data Transformation'!$W$25,IF(C2313=1,D2313-'Data Transformation'!$W$25,FALSE))</f>
        <v>0</v>
      </c>
      <c r="E2312" t="str">
        <f t="array" ref="E2312">IF(ISLOGICAL(D2312),"",FREQUENCY(IF('Data Transformation'!$B$425:$B$8425='Bin Analysis'!$B2307,'Data Transformation'!$G$425:$G$8425),D2312))</f>
        <v/>
      </c>
      <c r="F2312" t="str">
        <f t="shared" si="288"/>
        <v/>
      </c>
      <c r="G2312">
        <f>Weighting!$H$8</f>
        <v>0</v>
      </c>
      <c r="H2312">
        <f t="array" ref="H2312">FREQUENCY(IF('Data Transformation'!$B$4:$B$8425=B2307,'Data Transformation'!$G$4:$G$8425),'Bin Analysis'!$B2312)</f>
        <v>1</v>
      </c>
      <c r="I2312">
        <f t="shared" si="289"/>
        <v>0</v>
      </c>
      <c r="J2312">
        <f t="shared" ref="J2312:J2329" si="290">IF(I2312=0,0,1)</f>
        <v>0</v>
      </c>
      <c r="K2312">
        <f>J2312*Weighting!$W$8</f>
        <v>0</v>
      </c>
      <c r="M2312" s="14"/>
    </row>
    <row r="2313" spans="1:25" x14ac:dyDescent="0.25">
      <c r="A2313" s="32">
        <f>IF(Weighting!$P$9&gt;0,B2313,"")</f>
        <v>0.71399999999999997</v>
      </c>
      <c r="B2313" s="50">
        <f>Weighting!$C$9</f>
        <v>0.71399999999999997</v>
      </c>
      <c r="C2313">
        <f>Weighting!$F$9</f>
        <v>0</v>
      </c>
      <c r="D2313" t="b">
        <f>IF(C2313=1,'Data Transformation'!$G$3+0.5*'Data Transformation'!$W$25,IF(C2314=1,D2314-'Data Transformation'!$W$25,FALSE))</f>
        <v>0</v>
      </c>
      <c r="E2313" t="str">
        <f t="array" ref="E2313">IF(ISLOGICAL(D2313),"",FREQUENCY(IF('Data Transformation'!$B$425:$B$8425='Bin Analysis'!$B2307,'Data Transformation'!$G$425:$G$8425),D2313))</f>
        <v/>
      </c>
      <c r="F2313" t="str">
        <f t="shared" si="288"/>
        <v/>
      </c>
      <c r="G2313">
        <f>Weighting!$H$9</f>
        <v>0</v>
      </c>
      <c r="H2313">
        <f t="array" ref="H2313">FREQUENCY(IF('Data Transformation'!$B$4:$B$8425=B2307,'Data Transformation'!$G$4:$G$8425),'Bin Analysis'!$B2313)</f>
        <v>1</v>
      </c>
      <c r="I2313">
        <f t="shared" si="289"/>
        <v>0</v>
      </c>
      <c r="J2313">
        <f t="shared" si="290"/>
        <v>0</v>
      </c>
      <c r="K2313">
        <f>J2313*Weighting!$W$9</f>
        <v>0</v>
      </c>
      <c r="M2313" s="14"/>
    </row>
    <row r="2314" spans="1:25" x14ac:dyDescent="0.25">
      <c r="A2314" s="32">
        <f>IF(Weighting!$P$10&gt;0,B2314,"")</f>
        <v>0.84499999999999997</v>
      </c>
      <c r="B2314">
        <f>Weighting!$C$10</f>
        <v>0.84499999999999997</v>
      </c>
      <c r="C2314">
        <f>Weighting!$F$10</f>
        <v>0</v>
      </c>
      <c r="D2314" t="b">
        <f>IF(C2314=1,'Data Transformation'!$G$3+0.5*'Data Transformation'!$W$25,IF(C2315=1,D2315-'Data Transformation'!$W$25,FALSE))</f>
        <v>0</v>
      </c>
      <c r="E2314" t="str">
        <f t="array" ref="E2314">IF(ISLOGICAL(D2314),"",FREQUENCY(IF('Data Transformation'!$B$425:$B$8425='Bin Analysis'!$B2307,'Data Transformation'!$G$425:$G$8425),D2314))</f>
        <v/>
      </c>
      <c r="F2314" t="str">
        <f t="shared" si="288"/>
        <v/>
      </c>
      <c r="G2314">
        <f>Weighting!$H$10</f>
        <v>0</v>
      </c>
      <c r="H2314">
        <f t="array" ref="H2314">FREQUENCY(IF('Data Transformation'!$B$4:$B$8425=B2307,'Data Transformation'!$G$4:$G$8425),'Bin Analysis'!$B2314)</f>
        <v>4</v>
      </c>
      <c r="I2314">
        <f t="shared" si="289"/>
        <v>3</v>
      </c>
      <c r="J2314">
        <f t="shared" si="290"/>
        <v>1</v>
      </c>
      <c r="K2314">
        <f>J2314*Weighting!$W$10</f>
        <v>3</v>
      </c>
      <c r="M2314" s="14"/>
    </row>
    <row r="2315" spans="1:25" x14ac:dyDescent="0.25">
      <c r="A2315" s="32">
        <f>IF(Weighting!$P$11&gt;0,B2315,"")</f>
        <v>0.97599999999999998</v>
      </c>
      <c r="B2315">
        <f>Weighting!$C$11</f>
        <v>0.97599999999999998</v>
      </c>
      <c r="C2315">
        <f>Weighting!$F$11</f>
        <v>0</v>
      </c>
      <c r="D2315">
        <f>IF(C2315=1,'Data Transformation'!$G$3+0.5*'Data Transformation'!$W$25,IF(C2316=1,D2316-'Data Transformation'!$W$25,FALSE))</f>
        <v>0.86899999999999999</v>
      </c>
      <c r="E2315">
        <f t="array" ref="E2315">IF(ISLOGICAL(D2315),"",FREQUENCY(IF('Data Transformation'!$B$425:$B$8425='Bin Analysis'!$B2307,'Data Transformation'!$G$425:$G$8425),D2315))</f>
        <v>4</v>
      </c>
      <c r="F2315" t="e">
        <f t="shared" si="288"/>
        <v>#VALUE!</v>
      </c>
      <c r="G2315">
        <f>Weighting!$H$11</f>
        <v>0</v>
      </c>
      <c r="H2315">
        <f t="array" ref="H2315">FREQUENCY(IF('Data Transformation'!$B$4:$B$8425=B2307,'Data Transformation'!$G$4:$G$8425),'Bin Analysis'!$B2315)</f>
        <v>6</v>
      </c>
      <c r="I2315">
        <f t="shared" si="289"/>
        <v>2</v>
      </c>
      <c r="J2315">
        <f t="shared" si="290"/>
        <v>1</v>
      </c>
      <c r="K2315">
        <f>J2315*Weighting!$W$11</f>
        <v>2</v>
      </c>
      <c r="M2315" s="14"/>
    </row>
    <row r="2316" spans="1:25" x14ac:dyDescent="0.25">
      <c r="A2316" s="32">
        <f>IF(Weighting!$P$12&gt;0,B2316,"")</f>
        <v>1.107</v>
      </c>
      <c r="B2316">
        <f>Weighting!$C$12</f>
        <v>1.107</v>
      </c>
      <c r="C2316">
        <f>Weighting!$F$12</f>
        <v>1</v>
      </c>
      <c r="D2316">
        <f>IF(C2316=1,'Data Transformation'!$G$3+0.5*'Data Transformation'!$W$25,IF(C2317=1,D2317-'Data Transformation'!$W$25,FALSE))</f>
        <v>1.131</v>
      </c>
      <c r="E2316">
        <f t="array" ref="E2316">IF(ISLOGICAL(D2316),"",FREQUENCY(IF('Data Transformation'!$B$425:$B$8425='Bin Analysis'!$B2307,'Data Transformation'!$G$425:$G$8425),D2316))</f>
        <v>7</v>
      </c>
      <c r="F2316">
        <f t="shared" si="288"/>
        <v>3</v>
      </c>
      <c r="G2316">
        <f>Weighting!$H$12</f>
        <v>0</v>
      </c>
      <c r="H2316">
        <f t="array" ref="H2316">FREQUENCY(IF('Data Transformation'!$B$4:$B$8425=B2307,'Data Transformation'!$G$4:$G$8425),'Bin Analysis'!$B2316)</f>
        <v>8</v>
      </c>
      <c r="I2316">
        <f t="shared" si="289"/>
        <v>2</v>
      </c>
      <c r="J2316">
        <f t="shared" si="290"/>
        <v>1</v>
      </c>
      <c r="K2316">
        <f>J2316*Weighting!$W$12</f>
        <v>1</v>
      </c>
      <c r="M2316" s="14"/>
    </row>
    <row r="2317" spans="1:25" x14ac:dyDescent="0.25">
      <c r="A2317" s="32">
        <f>IF(Weighting!$P$13&gt;0,B2317,"")</f>
        <v>1.238</v>
      </c>
      <c r="B2317">
        <f>Weighting!$C$13</f>
        <v>1.238</v>
      </c>
      <c r="C2317">
        <f>Weighting!$F$13</f>
        <v>0</v>
      </c>
      <c r="D2317" t="b">
        <f>IF(C2317=1,'Data Transformation'!$G$3+0.5*'Data Transformation'!$W$25,IF(C2318=1,D2318-'Data Transformation'!$W$25,FALSE))</f>
        <v>0</v>
      </c>
      <c r="E2317" t="str">
        <f t="array" ref="E2317">IF(ISLOGICAL(D2317),"",FREQUENCY(IF('Data Transformation'!$B$425:$B$8425='Bin Analysis'!$B2307,'Data Transformation'!$G$425:$G$8425),D2317))</f>
        <v/>
      </c>
      <c r="F2317" t="str">
        <f t="shared" si="288"/>
        <v/>
      </c>
      <c r="G2317">
        <f>Weighting!$H$13</f>
        <v>0</v>
      </c>
      <c r="H2317">
        <f t="array" ref="H2317">FREQUENCY(IF('Data Transformation'!$B$4:$B$8425=B2307,'Data Transformation'!$G$4:$G$8425),'Bin Analysis'!$B2317)</f>
        <v>8</v>
      </c>
      <c r="I2317">
        <f t="shared" si="289"/>
        <v>0</v>
      </c>
      <c r="J2317">
        <f t="shared" si="290"/>
        <v>0</v>
      </c>
      <c r="K2317">
        <f>J2317*Weighting!$W$13</f>
        <v>0</v>
      </c>
      <c r="M2317" s="14"/>
    </row>
    <row r="2318" spans="1:25" x14ac:dyDescent="0.25">
      <c r="A2318" s="32">
        <f>IF(Weighting!$P$14&gt;0,B2318,"")</f>
        <v>1.369</v>
      </c>
      <c r="B2318">
        <f>Weighting!$C$14</f>
        <v>1.369</v>
      </c>
      <c r="C2318">
        <f>Weighting!$F$14</f>
        <v>0</v>
      </c>
      <c r="D2318" t="b">
        <f>IF(C2318=1,'Data Transformation'!$G$3+0.5*'Data Transformation'!$W$25,IF(C2319=1,D2319-'Data Transformation'!$W$25,FALSE))</f>
        <v>0</v>
      </c>
      <c r="E2318" t="str">
        <f t="array" ref="E2318">IF(ISLOGICAL(D2318),"",FREQUENCY(IF('Data Transformation'!$B$425:$B$8425='Bin Analysis'!$B2307,'Data Transformation'!$G$425:$G$8425),D2318))</f>
        <v/>
      </c>
      <c r="F2318" t="str">
        <f t="shared" si="288"/>
        <v/>
      </c>
      <c r="G2318">
        <f>Weighting!$H$14</f>
        <v>0</v>
      </c>
      <c r="H2318">
        <f t="array" ref="H2318">FREQUENCY(IF('Data Transformation'!$B$4:$B$8425=B2307,'Data Transformation'!$G$4:$G$8425),'Bin Analysis'!$B2318)</f>
        <v>8</v>
      </c>
      <c r="I2318">
        <f t="shared" si="289"/>
        <v>0</v>
      </c>
      <c r="J2318">
        <f t="shared" si="290"/>
        <v>0</v>
      </c>
      <c r="K2318">
        <f>J2318*Weighting!$W$14</f>
        <v>0</v>
      </c>
      <c r="M2318" s="14"/>
    </row>
    <row r="2319" spans="1:25" x14ac:dyDescent="0.25">
      <c r="A2319" s="32">
        <f>IF(Weighting!$P$15&gt;0,B2319,"")</f>
        <v>1.5000009999999999</v>
      </c>
      <c r="B2319">
        <f>Weighting!$C$15</f>
        <v>1.5000009999999999</v>
      </c>
      <c r="C2319">
        <f>Weighting!$F$15</f>
        <v>0</v>
      </c>
      <c r="D2319" t="b">
        <f>IF(C2319=1,'Data Transformation'!$G$3+0.5*'Data Transformation'!$W$25,IF(C2320=1,D2320-'Data Transformation'!$W$25,FALSE))</f>
        <v>0</v>
      </c>
      <c r="E2319" t="str">
        <f t="array" ref="E2319">IF(ISLOGICAL(D2319),"",FREQUENCY(IF('Data Transformation'!$B$425:$B$8425='Bin Analysis'!$B2307,'Data Transformation'!$G$425:$G$8425),D2319))</f>
        <v/>
      </c>
      <c r="F2319" t="str">
        <f t="shared" si="288"/>
        <v/>
      </c>
      <c r="G2319">
        <f>Weighting!$H$15</f>
        <v>0</v>
      </c>
      <c r="H2319">
        <f t="array" ref="H2319">FREQUENCY(IF('Data Transformation'!$B$4:$B$8425=B2307,'Data Transformation'!$G$4:$G$8425),'Bin Analysis'!$B2319)</f>
        <v>8</v>
      </c>
      <c r="I2319">
        <f t="shared" si="289"/>
        <v>0</v>
      </c>
      <c r="J2319">
        <f t="shared" si="290"/>
        <v>0</v>
      </c>
      <c r="K2319">
        <f>J2319*Weighting!$W$15</f>
        <v>0</v>
      </c>
      <c r="M2319" s="14"/>
    </row>
    <row r="2320" spans="1:25" x14ac:dyDescent="0.25">
      <c r="A2320" s="32" t="str">
        <f>IF(Weighting!$P$16&gt;0,B2320,"")</f>
        <v/>
      </c>
      <c r="B2320">
        <f>Weighting!$C$16</f>
        <v>1.631</v>
      </c>
      <c r="C2320">
        <f>Weighting!$F$16</f>
        <v>0</v>
      </c>
      <c r="D2320" t="b">
        <f>IF(C2320=1,'Data Transformation'!$G$3+0.5*'Data Transformation'!$W$25,IF(C2321=1,D2321-'Data Transformation'!$W$25,FALSE))</f>
        <v>0</v>
      </c>
      <c r="E2320" t="str">
        <f t="array" ref="E2320">IF(ISLOGICAL(D2320),"",FREQUENCY(IF('Data Transformation'!$B$425:$B$8425='Bin Analysis'!$B2307,'Data Transformation'!$G$425:$G$8425),D2320))</f>
        <v/>
      </c>
      <c r="F2320" t="str">
        <f t="shared" si="288"/>
        <v/>
      </c>
      <c r="G2320">
        <f>Weighting!$H$16</f>
        <v>0</v>
      </c>
      <c r="H2320">
        <f t="array" ref="H2320">FREQUENCY(IF('Data Transformation'!$B$4:$B$8425=B2307,'Data Transformation'!$G$4:$G$8425),'Bin Analysis'!$B2320)</f>
        <v>8</v>
      </c>
      <c r="I2320">
        <f t="shared" si="289"/>
        <v>0</v>
      </c>
      <c r="J2320">
        <f t="shared" si="290"/>
        <v>0</v>
      </c>
      <c r="K2320">
        <f>J2320*Weighting!$W$16</f>
        <v>0</v>
      </c>
      <c r="M2320" s="14"/>
    </row>
    <row r="2321" spans="1:25" x14ac:dyDescent="0.25">
      <c r="A2321" s="32" t="str">
        <f>IF(Weighting!$P$17&gt;0,B2321,"")</f>
        <v/>
      </c>
      <c r="B2321">
        <f>Weighting!$C$17</f>
        <v>1.762</v>
      </c>
      <c r="C2321">
        <f>Weighting!$F$17</f>
        <v>0</v>
      </c>
      <c r="D2321" t="b">
        <f>IF(C2321=1,'Data Transformation'!$G$3+0.5*'Data Transformation'!$W$25,IF(C2322=1,D2322-'Data Transformation'!$W$25,FALSE))</f>
        <v>0</v>
      </c>
      <c r="E2321" t="str">
        <f t="array" ref="E2321">IF(ISLOGICAL(D2321),"",FREQUENCY(IF('Data Transformation'!$B$425:$B$8425='Bin Analysis'!$B2307,'Data Transformation'!$G$425:$G$8425),D2321))</f>
        <v/>
      </c>
      <c r="F2321" t="str">
        <f t="shared" si="288"/>
        <v/>
      </c>
      <c r="G2321">
        <f>Weighting!$H$17</f>
        <v>0</v>
      </c>
      <c r="H2321">
        <f t="array" ref="H2321">FREQUENCY(IF('Data Transformation'!$B$4:$B$8425=B2307,'Data Transformation'!$G$4:$G$8425),'Bin Analysis'!$B2321)</f>
        <v>8</v>
      </c>
      <c r="I2321">
        <f t="shared" si="289"/>
        <v>0</v>
      </c>
      <c r="J2321">
        <f t="shared" si="290"/>
        <v>0</v>
      </c>
      <c r="K2321">
        <f>J2321*Weighting!$W$17</f>
        <v>0</v>
      </c>
      <c r="M2321" s="14"/>
    </row>
    <row r="2322" spans="1:25" x14ac:dyDescent="0.25">
      <c r="A2322" s="32" t="str">
        <f>IF(Weighting!$P$18&gt;0,B2322,"")</f>
        <v/>
      </c>
      <c r="B2322">
        <f>Weighting!$C$18</f>
        <v>1.893</v>
      </c>
      <c r="C2322">
        <f>Weighting!$F$18</f>
        <v>0</v>
      </c>
      <c r="D2322" t="b">
        <f>IF(C2322=1,'Data Transformation'!$G$3+0.5*'Data Transformation'!$W$25,IF(C2323=1,D2323-'Data Transformation'!$W$25,FALSE))</f>
        <v>0</v>
      </c>
      <c r="E2322" t="str">
        <f t="array" ref="E2322">IF(ISLOGICAL(D2322),"",FREQUENCY(IF('Data Transformation'!$B$425:$B$8425='Bin Analysis'!$B2307,'Data Transformation'!$G$425:$G$8425),D2322))</f>
        <v/>
      </c>
      <c r="F2322" t="str">
        <f t="shared" si="288"/>
        <v/>
      </c>
      <c r="G2322">
        <f>Weighting!$H$18</f>
        <v>0</v>
      </c>
      <c r="H2322">
        <f t="array" ref="H2322">FREQUENCY(IF('Data Transformation'!$B$4:$B$8425=B2307,'Data Transformation'!$G$4:$G$8425),'Bin Analysis'!$B2322)</f>
        <v>8</v>
      </c>
      <c r="I2322">
        <f t="shared" si="289"/>
        <v>0</v>
      </c>
      <c r="J2322">
        <f t="shared" si="290"/>
        <v>0</v>
      </c>
      <c r="K2322">
        <f>J2322*Weighting!$W$18</f>
        <v>0</v>
      </c>
      <c r="M2322" s="14"/>
    </row>
    <row r="2323" spans="1:25" x14ac:dyDescent="0.25">
      <c r="A2323" s="32" t="str">
        <f>IF(Weighting!$P$19&gt;0,B2323,"")</f>
        <v/>
      </c>
      <c r="B2323">
        <f>Weighting!$C$19</f>
        <v>2.024</v>
      </c>
      <c r="C2323">
        <f>Weighting!$F$19</f>
        <v>0</v>
      </c>
      <c r="D2323" t="b">
        <f>IF(C2323=1,'Data Transformation'!$G$3+0.5*'Data Transformation'!$W$25,IF(C2324=1,D2324-'Data Transformation'!$W$25,FALSE))</f>
        <v>0</v>
      </c>
      <c r="E2323" t="str">
        <f t="array" ref="E2323">IF(ISLOGICAL(D2323),"",FREQUENCY(IF('Data Transformation'!$B$425:$B$8425='Bin Analysis'!$B2307,'Data Transformation'!$G$425:$G$8425),D2323))</f>
        <v/>
      </c>
      <c r="F2323" t="str">
        <f t="shared" si="288"/>
        <v/>
      </c>
      <c r="G2323">
        <f>Weighting!$H$19</f>
        <v>0</v>
      </c>
      <c r="H2323">
        <f t="array" ref="H2323">FREQUENCY(IF('Data Transformation'!$B$4:$B$8425=B2307,'Data Transformation'!$G$4:$G$8425),'Bin Analysis'!$B2323)</f>
        <v>8</v>
      </c>
      <c r="I2323">
        <f t="shared" si="289"/>
        <v>0</v>
      </c>
      <c r="J2323">
        <f t="shared" si="290"/>
        <v>0</v>
      </c>
      <c r="K2323">
        <f>J2323*Weighting!$W$19</f>
        <v>0</v>
      </c>
      <c r="M2323" s="14"/>
    </row>
    <row r="2324" spans="1:25" x14ac:dyDescent="0.25">
      <c r="A2324" s="32" t="str">
        <f>IF(Weighting!$P$20&gt;0,B2324,"")</f>
        <v/>
      </c>
      <c r="B2324">
        <f>Weighting!$C$20</f>
        <v>2.1550000000000002</v>
      </c>
      <c r="C2324">
        <f>Weighting!$F$20</f>
        <v>0</v>
      </c>
      <c r="D2324" t="b">
        <f>IF(C2324=1,'Data Transformation'!$G$3+0.5*'Data Transformation'!$W$25,IF(C2325=1,D2325-'Data Transformation'!$W$25,FALSE))</f>
        <v>0</v>
      </c>
      <c r="E2324" t="str">
        <f t="array" ref="E2324">IF(ISLOGICAL(D2324),"",FREQUENCY(IF('Data Transformation'!$B$425:$B$8425='Bin Analysis'!$B2307,'Data Transformation'!$G$425:$G$8425),D2324))</f>
        <v/>
      </c>
      <c r="F2324" t="str">
        <f t="shared" si="288"/>
        <v/>
      </c>
      <c r="G2324">
        <f>Weighting!$H$20</f>
        <v>0</v>
      </c>
      <c r="H2324">
        <f t="array" ref="H2324">FREQUENCY(IF('Data Transformation'!$B$4:$B$8425=B2307,'Data Transformation'!$G$4:$G$8425),'Bin Analysis'!$B2324)</f>
        <v>8</v>
      </c>
      <c r="I2324">
        <f t="shared" si="289"/>
        <v>0</v>
      </c>
      <c r="J2324">
        <f t="shared" si="290"/>
        <v>0</v>
      </c>
      <c r="K2324">
        <f>J2324*Weighting!$W$20</f>
        <v>0</v>
      </c>
      <c r="M2324" s="14"/>
    </row>
    <row r="2325" spans="1:25" x14ac:dyDescent="0.25">
      <c r="A2325" s="32" t="str">
        <f>IF(Weighting!$P$21&gt;0,B2325,"")</f>
        <v/>
      </c>
      <c r="B2325">
        <f>Weighting!$C$21</f>
        <v>2.2860000000000005</v>
      </c>
      <c r="C2325">
        <f>Weighting!$F$21</f>
        <v>0</v>
      </c>
      <c r="D2325" t="b">
        <f>IF(C2325=1,'Data Transformation'!$G$3+0.5*'Data Transformation'!$W$25,IF(C2326=1,D2326-'Data Transformation'!$W$25,FALSE))</f>
        <v>0</v>
      </c>
      <c r="E2325" t="str">
        <f t="array" ref="E2325">IF(ISLOGICAL(D2325),"",FREQUENCY(IF('Data Transformation'!$B$425:$B$8425='Bin Analysis'!$B2307,'Data Transformation'!$G$425:$G$8425),D2325))</f>
        <v/>
      </c>
      <c r="F2325" t="str">
        <f t="shared" si="288"/>
        <v/>
      </c>
      <c r="G2325">
        <f>Weighting!$H$21</f>
        <v>0</v>
      </c>
      <c r="H2325">
        <f t="array" ref="H2325">FREQUENCY(IF('Data Transformation'!$B$4:$B$8425=B2307,'Data Transformation'!$G$4:$G$8425),'Bin Analysis'!$B2325)</f>
        <v>8</v>
      </c>
      <c r="I2325">
        <f t="shared" si="289"/>
        <v>0</v>
      </c>
      <c r="J2325">
        <f t="shared" si="290"/>
        <v>0</v>
      </c>
      <c r="K2325">
        <f>J2325*Weighting!$W$21</f>
        <v>0</v>
      </c>
      <c r="M2325" s="14"/>
    </row>
    <row r="2326" spans="1:25" x14ac:dyDescent="0.25">
      <c r="A2326" s="32" t="str">
        <f>IF(Weighting!$P$22&gt;0,B2326,"")</f>
        <v/>
      </c>
      <c r="B2326">
        <f>Weighting!$C$22</f>
        <v>2.4170000000000007</v>
      </c>
      <c r="C2326">
        <f>Weighting!$F$22</f>
        <v>0</v>
      </c>
      <c r="D2326" t="b">
        <f>IF(C2326=1,'Data Transformation'!$G$3+0.5*'Data Transformation'!$W$25,IF(C2327=1,D2327-'Data Transformation'!$W$25,FALSE))</f>
        <v>0</v>
      </c>
      <c r="E2326" t="str">
        <f t="array" ref="E2326">IF(ISLOGICAL(D2326),"",FREQUENCY(IF('Data Transformation'!$B$425:$B$8425='Bin Analysis'!$B2307,'Data Transformation'!$G$425:$G$8425),D2326))</f>
        <v/>
      </c>
      <c r="F2326" t="str">
        <f t="shared" si="288"/>
        <v/>
      </c>
      <c r="G2326">
        <f>Weighting!$H$22</f>
        <v>0</v>
      </c>
      <c r="H2326">
        <f t="array" ref="H2326">FREQUENCY(IF('Data Transformation'!$B$4:$B$8425=B2307,'Data Transformation'!$G$4:$G$8425),'Bin Analysis'!$B2326)</f>
        <v>8</v>
      </c>
      <c r="I2326">
        <f t="shared" si="289"/>
        <v>0</v>
      </c>
      <c r="J2326">
        <f t="shared" si="290"/>
        <v>0</v>
      </c>
      <c r="K2326">
        <f>J2326*Weighting!$W$22</f>
        <v>0</v>
      </c>
      <c r="M2326" s="14"/>
    </row>
    <row r="2327" spans="1:25" x14ac:dyDescent="0.25">
      <c r="A2327" s="32" t="str">
        <f>IF(Weighting!$P$23&gt;0,B2327,"")</f>
        <v/>
      </c>
      <c r="B2327">
        <f>Weighting!$C$23</f>
        <v>2.5480000000000009</v>
      </c>
      <c r="C2327">
        <f>Weighting!$F$23</f>
        <v>0</v>
      </c>
      <c r="D2327" t="b">
        <f>IF(C2327=1,'Data Transformation'!$G$3+0.5*'Data Transformation'!$W$25,IF(C2328=1,D2328-'Data Transformation'!$W$25,FALSE))</f>
        <v>0</v>
      </c>
      <c r="E2327" t="str">
        <f t="array" ref="E2327">IF(ISLOGICAL(D2327),"",FREQUENCY(IF('Data Transformation'!$B$425:$B$8425='Bin Analysis'!$B2307,'Data Transformation'!$G$425:$G$8425),D2327))</f>
        <v/>
      </c>
      <c r="F2327" t="str">
        <f t="shared" si="288"/>
        <v/>
      </c>
      <c r="G2327">
        <f>Weighting!$H$23</f>
        <v>0</v>
      </c>
      <c r="H2327">
        <f t="array" ref="H2327">FREQUENCY(IF('Data Transformation'!$B$4:$B$8425=B2307,'Data Transformation'!$G$4:$G$8425),'Bin Analysis'!$B2327)</f>
        <v>8</v>
      </c>
      <c r="I2327">
        <f t="shared" si="289"/>
        <v>0</v>
      </c>
      <c r="J2327">
        <f t="shared" si="290"/>
        <v>0</v>
      </c>
      <c r="K2327">
        <f>J2327*Weighting!$W$23</f>
        <v>0</v>
      </c>
      <c r="M2327" s="14"/>
    </row>
    <row r="2328" spans="1:25" x14ac:dyDescent="0.25">
      <c r="A2328" s="32" t="str">
        <f>IF(Weighting!$P$24&gt;0,B2328,"")</f>
        <v/>
      </c>
      <c r="B2328">
        <f>Weighting!$C$24</f>
        <v>2.6790000000000012</v>
      </c>
      <c r="C2328">
        <f>Weighting!$F$24</f>
        <v>0</v>
      </c>
      <c r="D2328" t="b">
        <f>IF(C2328=1,'Data Transformation'!$G$3+0.5*'Data Transformation'!$W$25,IF(C2329=1,D2329-'Data Transformation'!$W$25,FALSE))</f>
        <v>0</v>
      </c>
      <c r="E2328" t="str">
        <f t="array" ref="E2328">IF(ISLOGICAL(D2328),"",FREQUENCY(IF('Data Transformation'!$B$425:$B$8425='Bin Analysis'!$B2307,'Data Transformation'!$G$425:$G$8425),D2328))</f>
        <v/>
      </c>
      <c r="F2328" t="str">
        <f t="shared" si="288"/>
        <v/>
      </c>
      <c r="G2328">
        <f>Weighting!$H$24</f>
        <v>0</v>
      </c>
      <c r="H2328">
        <f t="array" ref="H2328">FREQUENCY(IF('Data Transformation'!$B$4:$B$8425=B2307,'Data Transformation'!$G$4:$G$8425),'Bin Analysis'!$B2328)</f>
        <v>8</v>
      </c>
      <c r="I2328">
        <f t="shared" si="289"/>
        <v>0</v>
      </c>
      <c r="J2328">
        <f t="shared" si="290"/>
        <v>0</v>
      </c>
      <c r="K2328">
        <f>J2328*Weighting!$W$24</f>
        <v>0</v>
      </c>
      <c r="M2328" s="14"/>
    </row>
    <row r="2329" spans="1:25" x14ac:dyDescent="0.25">
      <c r="A2329" s="32" t="str">
        <f>IF(Weighting!$P$25&gt;0,B2329,"")</f>
        <v/>
      </c>
      <c r="B2329">
        <f>Weighting!$C$25</f>
        <v>2.8100000000000014</v>
      </c>
      <c r="C2329">
        <f>Weighting!$F$25</f>
        <v>0</v>
      </c>
      <c r="D2329" t="b">
        <f>IF(C2329=1,'Data Transformation'!$G$3+0.5*'Data Transformation'!$W$25,IF(C2330=1,D2330-'Data Transformation'!$W$25,FALSE))</f>
        <v>0</v>
      </c>
      <c r="E2329" t="str">
        <f t="array" ref="E2329">IF(ISLOGICAL(D2329),"",FREQUENCY(IF('Data Transformation'!$B$425:$B$8425='Bin Analysis'!$B2307,'Data Transformation'!$G$425:$G$8425),D2329))</f>
        <v/>
      </c>
      <c r="F2329" t="str">
        <f t="shared" si="288"/>
        <v/>
      </c>
      <c r="G2329">
        <f>Weighting!$H$25</f>
        <v>0</v>
      </c>
      <c r="H2329">
        <f t="array" ref="H2329">FREQUENCY(IF('Data Transformation'!$B$4:$B$8425=B2307,'Data Transformation'!$G$4:$G$8425),'Bin Analysis'!$B2329)</f>
        <v>8</v>
      </c>
      <c r="I2329">
        <f t="shared" si="289"/>
        <v>0</v>
      </c>
      <c r="J2329">
        <f t="shared" si="290"/>
        <v>0</v>
      </c>
      <c r="K2329">
        <f>J2329*Weighting!$W$25</f>
        <v>0</v>
      </c>
      <c r="M2329" s="14"/>
    </row>
    <row r="2330" spans="1:25" x14ac:dyDescent="0.25">
      <c r="O2330"/>
      <c r="P2330"/>
      <c r="Q2330"/>
      <c r="R2330"/>
    </row>
    <row r="2331" spans="1:25" ht="23.25" x14ac:dyDescent="0.35">
      <c r="A2331" s="21" t="s">
        <v>0</v>
      </c>
      <c r="B2331" s="21">
        <f>IFERROR(VLOOKUP(C2331,'Data Transformation'!$L$6:$M$426,2,FALSE),"")</f>
        <v>97</v>
      </c>
      <c r="C2331" s="21">
        <f>C2307+1</f>
        <v>97</v>
      </c>
      <c r="D2331" s="21"/>
      <c r="E2331" s="21"/>
      <c r="F2331" s="21"/>
      <c r="G2331" s="21"/>
      <c r="H2331" s="22"/>
      <c r="I2331" s="22"/>
      <c r="J2331" s="22"/>
      <c r="K2331" s="21"/>
      <c r="L2331" s="21">
        <f>B2331</f>
        <v>97</v>
      </c>
      <c r="M2331" s="23">
        <f>INDEX('Data Transformation'!$O$4:$O$424,MATCH($B2331,'Data Transformation'!$M$4:$M$424,0),MATCH($M$2,'Data Transformation'!$O$3,0))</f>
        <v>12</v>
      </c>
      <c r="N2331" s="27">
        <f>IF('Input and Summary Results'!$J$16="minimum",'Bin Analysis'!X2332/(M2331-1),'Bin Analysis'!Y2331/('Bin Analysis'!M2331-1))</f>
        <v>0</v>
      </c>
      <c r="O2331" s="27">
        <f>IF(M2331=FALSE,NA(),(VLOOKUP(1,C2334:K2353,4,FALSE))/(M2331-1))</f>
        <v>0.54545454545454541</v>
      </c>
      <c r="P2331" s="27">
        <f>IF(M2331=FALSE,NA(),SUM(J2334:J2353)/Weighting!$S$5)</f>
        <v>0.5</v>
      </c>
      <c r="Q2331" s="27">
        <f>IF(M2331=FALSE,NA(),SUM(K2334:K2353)/Weighting!$S$6)</f>
        <v>0.47826086956521741</v>
      </c>
      <c r="R2331" s="27">
        <f>IF(M2331=FALSE,NA(),(VLOOKUP(1,G2334:K2353,3,FALSE))/(M2331-1))</f>
        <v>0</v>
      </c>
      <c r="S2331" s="22" t="str">
        <f>IF(M2331=FALSE,NA(),IF(SUM(J2334:J2353)=2,"yes","no"))</f>
        <v>no</v>
      </c>
      <c r="X2331" s="2" cm="2">
        <f t="array" ref="X2331:X2332">FREQUENCY(IF('Data Transformation'!$B$425:$B$6424='Bin Analysis'!L2331,'Data Transformation'!$G$425:$G$6424),'Data Transformation'!$U$11)</f>
        <v>11</v>
      </c>
      <c r="Y2331" s="2" cm="2">
        <f t="array" ref="Y2331:Y2332">FREQUENCY(IF('Data Transformation'!$B$425:$B$6424='Bin Analysis'!L2331,'Data Transformation'!$G$425:$G$6424),'Data Transformation'!$U$12)</f>
        <v>5</v>
      </c>
    </row>
    <row r="2332" spans="1:25" x14ac:dyDescent="0.25">
      <c r="A2332" s="14" t="s">
        <v>67</v>
      </c>
      <c r="B2332" t="s">
        <v>47</v>
      </c>
      <c r="C2332" t="s">
        <v>5</v>
      </c>
      <c r="D2332" t="s">
        <v>100</v>
      </c>
      <c r="E2332" t="s">
        <v>101</v>
      </c>
      <c r="F2332" t="s">
        <v>102</v>
      </c>
      <c r="G2332" t="s">
        <v>70</v>
      </c>
      <c r="H2332" t="s">
        <v>31</v>
      </c>
      <c r="I2332" t="s">
        <v>32</v>
      </c>
      <c r="J2332" t="s">
        <v>46</v>
      </c>
      <c r="K2332" s="14" t="s">
        <v>45</v>
      </c>
      <c r="M2332" s="14"/>
      <c r="X2332" s="2">
        <v>0</v>
      </c>
      <c r="Y2332" s="2">
        <v>6</v>
      </c>
    </row>
    <row r="2333" spans="1:25" x14ac:dyDescent="0.25">
      <c r="A2333" s="32"/>
      <c r="D2333" t="b">
        <f>IF(C2333=1,'Data Transformation'!$G$3+0.5*'Data Transformation'!$W$25,IF(C2334=1,D2334-'Data Transformation'!$W$25,FALSE))</f>
        <v>0</v>
      </c>
      <c r="E2333" t="str">
        <f t="array" ref="E2333">IF(ISLOGICAL(D2333),"",FREQUENCY(IF('Data Transformation'!$B$425:$B$8425='Bin Analysis'!$B2331,'Data Transformation'!$G$425:$G$8425),D2333))</f>
        <v/>
      </c>
      <c r="F2333" t="str">
        <f>IF(ISLOGICAL(D2333),"",E2333-E2332)</f>
        <v/>
      </c>
      <c r="M2333" s="14"/>
    </row>
    <row r="2334" spans="1:25" x14ac:dyDescent="0.25">
      <c r="A2334" s="32">
        <f>IF(Weighting!$P$6&gt;0,B2334,"")</f>
        <v>0.32100000000000001</v>
      </c>
      <c r="B2334">
        <f>Weighting!$C$6</f>
        <v>0.32100000000000001</v>
      </c>
      <c r="C2334">
        <f>Weighting!$F$6</f>
        <v>0</v>
      </c>
      <c r="D2334" t="b">
        <f>IF(C2334=1,'Data Transformation'!$G$3+0.5*'Data Transformation'!$W$25,IF(C2335=1,D2335-'Data Transformation'!$W$25,FALSE))</f>
        <v>0</v>
      </c>
      <c r="E2334" t="str">
        <f t="array" ref="E2334">IF(ISLOGICAL(D2334),"",FREQUENCY(IF('Data Transformation'!$B$425:$B$8425='Bin Analysis'!$B2331,'Data Transformation'!$G$425:$G$8425),D2334))</f>
        <v/>
      </c>
      <c r="F2334" t="str">
        <f>IF(ISLOGICAL(D2334),"",E2334-E2333)</f>
        <v/>
      </c>
      <c r="G2334">
        <f>Weighting!$H$6</f>
        <v>1</v>
      </c>
      <c r="H2334">
        <f t="array" ref="H2334">FREQUENCY(IF('Data Transformation'!$B$4:$B$8425=B2331,'Data Transformation'!$G$4:$G$8425),'Bin Analysis'!$B2334)</f>
        <v>0</v>
      </c>
      <c r="I2334">
        <f>H2334-H2333</f>
        <v>0</v>
      </c>
      <c r="J2334">
        <f>IF(I2334=0,0,1)</f>
        <v>0</v>
      </c>
      <c r="K2334">
        <f>J2334*Weighting!$W$6</f>
        <v>0</v>
      </c>
      <c r="M2334" s="14"/>
    </row>
    <row r="2335" spans="1:25" x14ac:dyDescent="0.25">
      <c r="A2335" s="32">
        <f>IF(Weighting!$P$7&gt;0,B2335,"")</f>
        <v>0.45200000000000001</v>
      </c>
      <c r="B2335">
        <f>Weighting!$C$7</f>
        <v>0.45200000000000001</v>
      </c>
      <c r="C2335">
        <f>Weighting!$F$7</f>
        <v>0</v>
      </c>
      <c r="D2335" t="b">
        <f>IF(C2335=1,'Data Transformation'!$G$3+0.5*'Data Transformation'!$W$25,IF(C2336=1,D2336-'Data Transformation'!$W$25,FALSE))</f>
        <v>0</v>
      </c>
      <c r="E2335" t="str">
        <f t="array" ref="E2335">IF(ISLOGICAL(D2335),"",FREQUENCY(IF('Data Transformation'!$B$425:$B$8425='Bin Analysis'!$B2331,'Data Transformation'!$G$425:$G$8425),D2335))</f>
        <v/>
      </c>
      <c r="F2335" t="str">
        <f t="shared" ref="F2335:F2353" si="291">IF(ISLOGICAL(D2335),"",E2335-E2334)</f>
        <v/>
      </c>
      <c r="G2335">
        <f>Weighting!$H$7</f>
        <v>0</v>
      </c>
      <c r="H2335">
        <f t="array" ref="H2335">FREQUENCY(IF('Data Transformation'!$B$4:$B$8425=B2331,'Data Transformation'!$G$4:$G$8425),'Bin Analysis'!$B2335)</f>
        <v>2</v>
      </c>
      <c r="I2335">
        <f t="shared" ref="I2335:I2353" si="292">H2335-H2334</f>
        <v>2</v>
      </c>
      <c r="J2335">
        <f>IF(I2335=0,0,1)</f>
        <v>1</v>
      </c>
      <c r="K2335">
        <f>J2335*Weighting!$W$7</f>
        <v>2</v>
      </c>
      <c r="M2335" s="14"/>
    </row>
    <row r="2336" spans="1:25" x14ac:dyDescent="0.25">
      <c r="A2336" s="32">
        <f>IF(Weighting!$P$8&gt;0,B2336,"")</f>
        <v>0.58299999999999996</v>
      </c>
      <c r="B2336">
        <f>Weighting!$C$8</f>
        <v>0.58299999999999996</v>
      </c>
      <c r="C2336">
        <f>Weighting!$F$8</f>
        <v>0</v>
      </c>
      <c r="D2336" t="b">
        <f>IF(C2336=1,'Data Transformation'!$G$3+0.5*'Data Transformation'!$W$25,IF(C2337=1,D2337-'Data Transformation'!$W$25,FALSE))</f>
        <v>0</v>
      </c>
      <c r="E2336" t="str">
        <f t="array" ref="E2336">IF(ISLOGICAL(D2336),"",FREQUENCY(IF('Data Transformation'!$B$425:$B$8425='Bin Analysis'!$B2331,'Data Transformation'!$G$425:$G$8425),D2336))</f>
        <v/>
      </c>
      <c r="F2336" t="str">
        <f t="shared" si="291"/>
        <v/>
      </c>
      <c r="G2336">
        <f>Weighting!$H$8</f>
        <v>0</v>
      </c>
      <c r="H2336">
        <f t="array" ref="H2336">FREQUENCY(IF('Data Transformation'!$B$4:$B$8425=B2331,'Data Transformation'!$G$4:$G$8425),'Bin Analysis'!$B2336)</f>
        <v>2</v>
      </c>
      <c r="I2336">
        <f t="shared" si="292"/>
        <v>0</v>
      </c>
      <c r="J2336">
        <f t="shared" ref="J2336:J2353" si="293">IF(I2336=0,0,1)</f>
        <v>0</v>
      </c>
      <c r="K2336">
        <f>J2336*Weighting!$W$8</f>
        <v>0</v>
      </c>
      <c r="M2336" s="14"/>
    </row>
    <row r="2337" spans="1:13" x14ac:dyDescent="0.25">
      <c r="A2337" s="32">
        <f>IF(Weighting!$P$9&gt;0,B2337,"")</f>
        <v>0.71399999999999997</v>
      </c>
      <c r="B2337" s="50">
        <f>Weighting!$C$9</f>
        <v>0.71399999999999997</v>
      </c>
      <c r="C2337">
        <f>Weighting!$F$9</f>
        <v>0</v>
      </c>
      <c r="D2337" t="b">
        <f>IF(C2337=1,'Data Transformation'!$G$3+0.5*'Data Transformation'!$W$25,IF(C2338=1,D2338-'Data Transformation'!$W$25,FALSE))</f>
        <v>0</v>
      </c>
      <c r="E2337" t="str">
        <f t="array" ref="E2337">IF(ISLOGICAL(D2337),"",FREQUENCY(IF('Data Transformation'!$B$425:$B$8425='Bin Analysis'!$B2331,'Data Transformation'!$G$425:$G$8425),D2337))</f>
        <v/>
      </c>
      <c r="F2337" t="str">
        <f t="shared" si="291"/>
        <v/>
      </c>
      <c r="G2337">
        <f>Weighting!$H$9</f>
        <v>0</v>
      </c>
      <c r="H2337">
        <f t="array" ref="H2337">FREQUENCY(IF('Data Transformation'!$B$4:$B$8425=B2331,'Data Transformation'!$G$4:$G$8425),'Bin Analysis'!$B2337)</f>
        <v>3</v>
      </c>
      <c r="I2337">
        <f t="shared" si="292"/>
        <v>1</v>
      </c>
      <c r="J2337">
        <f t="shared" si="293"/>
        <v>1</v>
      </c>
      <c r="K2337">
        <f>J2337*Weighting!$W$9</f>
        <v>3</v>
      </c>
      <c r="M2337" s="14"/>
    </row>
    <row r="2338" spans="1:13" x14ac:dyDescent="0.25">
      <c r="A2338" s="32">
        <f>IF(Weighting!$P$10&gt;0,B2338,"")</f>
        <v>0.84499999999999997</v>
      </c>
      <c r="B2338">
        <f>Weighting!$C$10</f>
        <v>0.84499999999999997</v>
      </c>
      <c r="C2338">
        <f>Weighting!$F$10</f>
        <v>0</v>
      </c>
      <c r="D2338" t="b">
        <f>IF(C2338=1,'Data Transformation'!$G$3+0.5*'Data Transformation'!$W$25,IF(C2339=1,D2339-'Data Transformation'!$W$25,FALSE))</f>
        <v>0</v>
      </c>
      <c r="E2338" t="str">
        <f t="array" ref="E2338">IF(ISLOGICAL(D2338),"",FREQUENCY(IF('Data Transformation'!$B$425:$B$8425='Bin Analysis'!$B2331,'Data Transformation'!$G$425:$G$8425),D2338))</f>
        <v/>
      </c>
      <c r="F2338" t="str">
        <f t="shared" si="291"/>
        <v/>
      </c>
      <c r="G2338">
        <f>Weighting!$H$10</f>
        <v>0</v>
      </c>
      <c r="H2338">
        <f t="array" ref="H2338">FREQUENCY(IF('Data Transformation'!$B$4:$B$8425=B2331,'Data Transformation'!$G$4:$G$8425),'Bin Analysis'!$B2338)</f>
        <v>4</v>
      </c>
      <c r="I2338">
        <f t="shared" si="292"/>
        <v>1</v>
      </c>
      <c r="J2338">
        <f t="shared" si="293"/>
        <v>1</v>
      </c>
      <c r="K2338">
        <f>J2338*Weighting!$W$10</f>
        <v>3</v>
      </c>
      <c r="M2338" s="14"/>
    </row>
    <row r="2339" spans="1:13" x14ac:dyDescent="0.25">
      <c r="A2339" s="32">
        <f>IF(Weighting!$P$11&gt;0,B2339,"")</f>
        <v>0.97599999999999998</v>
      </c>
      <c r="B2339">
        <f>Weighting!$C$11</f>
        <v>0.97599999999999998</v>
      </c>
      <c r="C2339">
        <f>Weighting!$F$11</f>
        <v>0</v>
      </c>
      <c r="D2339">
        <f>IF(C2339=1,'Data Transformation'!$G$3+0.5*'Data Transformation'!$W$25,IF(C2340=1,D2340-'Data Transformation'!$W$25,FALSE))</f>
        <v>0.86899999999999999</v>
      </c>
      <c r="E2339">
        <f t="array" ref="E2339">IF(ISLOGICAL(D2339),"",FREQUENCY(IF('Data Transformation'!$B$425:$B$8425='Bin Analysis'!$B2331,'Data Transformation'!$G$425:$G$8425),D2339))</f>
        <v>5</v>
      </c>
      <c r="F2339" t="e">
        <f t="shared" si="291"/>
        <v>#VALUE!</v>
      </c>
      <c r="G2339">
        <f>Weighting!$H$11</f>
        <v>0</v>
      </c>
      <c r="H2339">
        <f t="array" ref="H2339">FREQUENCY(IF('Data Transformation'!$B$4:$B$8425=B2331,'Data Transformation'!$G$4:$G$8425),'Bin Analysis'!$B2339)</f>
        <v>7</v>
      </c>
      <c r="I2339">
        <f t="shared" si="292"/>
        <v>3</v>
      </c>
      <c r="J2339">
        <f t="shared" si="293"/>
        <v>1</v>
      </c>
      <c r="K2339">
        <f>J2339*Weighting!$W$11</f>
        <v>2</v>
      </c>
      <c r="M2339" s="14"/>
    </row>
    <row r="2340" spans="1:13" x14ac:dyDescent="0.25">
      <c r="A2340" s="32">
        <f>IF(Weighting!$P$12&gt;0,B2340,"")</f>
        <v>1.107</v>
      </c>
      <c r="B2340">
        <f>Weighting!$C$12</f>
        <v>1.107</v>
      </c>
      <c r="C2340">
        <f>Weighting!$F$12</f>
        <v>1</v>
      </c>
      <c r="D2340">
        <f>IF(C2340=1,'Data Transformation'!$G$3+0.5*'Data Transformation'!$W$25,IF(C2341=1,D2341-'Data Transformation'!$W$25,FALSE))</f>
        <v>1.131</v>
      </c>
      <c r="E2340">
        <f t="array" ref="E2340">IF(ISLOGICAL(D2340),"",FREQUENCY(IF('Data Transformation'!$B$425:$B$8425='Bin Analysis'!$B2331,'Data Transformation'!$G$425:$G$8425),D2340))</f>
        <v>11</v>
      </c>
      <c r="F2340">
        <f t="shared" si="291"/>
        <v>6</v>
      </c>
      <c r="G2340">
        <f>Weighting!$H$12</f>
        <v>0</v>
      </c>
      <c r="H2340">
        <f t="array" ref="H2340">FREQUENCY(IF('Data Transformation'!$B$4:$B$8425=B2331,'Data Transformation'!$G$4:$G$8425),'Bin Analysis'!$B2340)</f>
        <v>12</v>
      </c>
      <c r="I2340">
        <f t="shared" si="292"/>
        <v>5</v>
      </c>
      <c r="J2340">
        <f t="shared" si="293"/>
        <v>1</v>
      </c>
      <c r="K2340">
        <f>J2340*Weighting!$W$12</f>
        <v>1</v>
      </c>
      <c r="M2340" s="14"/>
    </row>
    <row r="2341" spans="1:13" x14ac:dyDescent="0.25">
      <c r="A2341" s="32">
        <f>IF(Weighting!$P$13&gt;0,B2341,"")</f>
        <v>1.238</v>
      </c>
      <c r="B2341">
        <f>Weighting!$C$13</f>
        <v>1.238</v>
      </c>
      <c r="C2341">
        <f>Weighting!$F$13</f>
        <v>0</v>
      </c>
      <c r="D2341" t="b">
        <f>IF(C2341=1,'Data Transformation'!$G$3+0.5*'Data Transformation'!$W$25,IF(C2342=1,D2342-'Data Transformation'!$W$25,FALSE))</f>
        <v>0</v>
      </c>
      <c r="E2341" t="str">
        <f t="array" ref="E2341">IF(ISLOGICAL(D2341),"",FREQUENCY(IF('Data Transformation'!$B$425:$B$8425='Bin Analysis'!$B2331,'Data Transformation'!$G$425:$G$8425),D2341))</f>
        <v/>
      </c>
      <c r="F2341" t="str">
        <f t="shared" si="291"/>
        <v/>
      </c>
      <c r="G2341">
        <f>Weighting!$H$13</f>
        <v>0</v>
      </c>
      <c r="H2341">
        <f t="array" ref="H2341">FREQUENCY(IF('Data Transformation'!$B$4:$B$8425=B2331,'Data Transformation'!$G$4:$G$8425),'Bin Analysis'!$B2341)</f>
        <v>12</v>
      </c>
      <c r="I2341">
        <f t="shared" si="292"/>
        <v>0</v>
      </c>
      <c r="J2341">
        <f t="shared" si="293"/>
        <v>0</v>
      </c>
      <c r="K2341">
        <f>J2341*Weighting!$W$13</f>
        <v>0</v>
      </c>
      <c r="M2341" s="14"/>
    </row>
    <row r="2342" spans="1:13" x14ac:dyDescent="0.25">
      <c r="A2342" s="32">
        <f>IF(Weighting!$P$14&gt;0,B2342,"")</f>
        <v>1.369</v>
      </c>
      <c r="B2342">
        <f>Weighting!$C$14</f>
        <v>1.369</v>
      </c>
      <c r="C2342">
        <f>Weighting!$F$14</f>
        <v>0</v>
      </c>
      <c r="D2342" t="b">
        <f>IF(C2342=1,'Data Transformation'!$G$3+0.5*'Data Transformation'!$W$25,IF(C2343=1,D2343-'Data Transformation'!$W$25,FALSE))</f>
        <v>0</v>
      </c>
      <c r="E2342" t="str">
        <f t="array" ref="E2342">IF(ISLOGICAL(D2342),"",FREQUENCY(IF('Data Transformation'!$B$425:$B$8425='Bin Analysis'!$B2331,'Data Transformation'!$G$425:$G$8425),D2342))</f>
        <v/>
      </c>
      <c r="F2342" t="str">
        <f t="shared" si="291"/>
        <v/>
      </c>
      <c r="G2342">
        <f>Weighting!$H$14</f>
        <v>0</v>
      </c>
      <c r="H2342">
        <f t="array" ref="H2342">FREQUENCY(IF('Data Transformation'!$B$4:$B$8425=B2331,'Data Transformation'!$G$4:$G$8425),'Bin Analysis'!$B2342)</f>
        <v>12</v>
      </c>
      <c r="I2342">
        <f t="shared" si="292"/>
        <v>0</v>
      </c>
      <c r="J2342">
        <f t="shared" si="293"/>
        <v>0</v>
      </c>
      <c r="K2342">
        <f>J2342*Weighting!$W$14</f>
        <v>0</v>
      </c>
      <c r="M2342" s="14"/>
    </row>
    <row r="2343" spans="1:13" x14ac:dyDescent="0.25">
      <c r="A2343" s="32">
        <f>IF(Weighting!$P$15&gt;0,B2343,"")</f>
        <v>1.5000009999999999</v>
      </c>
      <c r="B2343">
        <f>Weighting!$C$15</f>
        <v>1.5000009999999999</v>
      </c>
      <c r="C2343">
        <f>Weighting!$F$15</f>
        <v>0</v>
      </c>
      <c r="D2343" t="b">
        <f>IF(C2343=1,'Data Transformation'!$G$3+0.5*'Data Transformation'!$W$25,IF(C2344=1,D2344-'Data Transformation'!$W$25,FALSE))</f>
        <v>0</v>
      </c>
      <c r="E2343" t="str">
        <f t="array" ref="E2343">IF(ISLOGICAL(D2343),"",FREQUENCY(IF('Data Transformation'!$B$425:$B$8425='Bin Analysis'!$B2331,'Data Transformation'!$G$425:$G$8425),D2343))</f>
        <v/>
      </c>
      <c r="F2343" t="str">
        <f t="shared" si="291"/>
        <v/>
      </c>
      <c r="G2343">
        <f>Weighting!$H$15</f>
        <v>0</v>
      </c>
      <c r="H2343">
        <f t="array" ref="H2343">FREQUENCY(IF('Data Transformation'!$B$4:$B$8425=B2331,'Data Transformation'!$G$4:$G$8425),'Bin Analysis'!$B2343)</f>
        <v>12</v>
      </c>
      <c r="I2343">
        <f t="shared" si="292"/>
        <v>0</v>
      </c>
      <c r="J2343">
        <f t="shared" si="293"/>
        <v>0</v>
      </c>
      <c r="K2343">
        <f>J2343*Weighting!$W$15</f>
        <v>0</v>
      </c>
      <c r="M2343" s="14"/>
    </row>
    <row r="2344" spans="1:13" x14ac:dyDescent="0.25">
      <c r="A2344" s="32" t="str">
        <f>IF(Weighting!$P$16&gt;0,B2344,"")</f>
        <v/>
      </c>
      <c r="B2344">
        <f>Weighting!$C$16</f>
        <v>1.631</v>
      </c>
      <c r="C2344">
        <f>Weighting!$F$16</f>
        <v>0</v>
      </c>
      <c r="D2344" t="b">
        <f>IF(C2344=1,'Data Transformation'!$G$3+0.5*'Data Transformation'!$W$25,IF(C2345=1,D2345-'Data Transformation'!$W$25,FALSE))</f>
        <v>0</v>
      </c>
      <c r="E2344" t="str">
        <f t="array" ref="E2344">IF(ISLOGICAL(D2344),"",FREQUENCY(IF('Data Transformation'!$B$425:$B$8425='Bin Analysis'!$B2331,'Data Transformation'!$G$425:$G$8425),D2344))</f>
        <v/>
      </c>
      <c r="F2344" t="str">
        <f t="shared" si="291"/>
        <v/>
      </c>
      <c r="G2344">
        <f>Weighting!$H$16</f>
        <v>0</v>
      </c>
      <c r="H2344">
        <f t="array" ref="H2344">FREQUENCY(IF('Data Transformation'!$B$4:$B$8425=B2331,'Data Transformation'!$G$4:$G$8425),'Bin Analysis'!$B2344)</f>
        <v>12</v>
      </c>
      <c r="I2344">
        <f t="shared" si="292"/>
        <v>0</v>
      </c>
      <c r="J2344">
        <f t="shared" si="293"/>
        <v>0</v>
      </c>
      <c r="K2344">
        <f>J2344*Weighting!$W$16</f>
        <v>0</v>
      </c>
      <c r="M2344" s="14"/>
    </row>
    <row r="2345" spans="1:13" x14ac:dyDescent="0.25">
      <c r="A2345" s="32" t="str">
        <f>IF(Weighting!$P$17&gt;0,B2345,"")</f>
        <v/>
      </c>
      <c r="B2345">
        <f>Weighting!$C$17</f>
        <v>1.762</v>
      </c>
      <c r="C2345">
        <f>Weighting!$F$17</f>
        <v>0</v>
      </c>
      <c r="D2345" t="b">
        <f>IF(C2345=1,'Data Transformation'!$G$3+0.5*'Data Transformation'!$W$25,IF(C2346=1,D2346-'Data Transformation'!$W$25,FALSE))</f>
        <v>0</v>
      </c>
      <c r="E2345" t="str">
        <f t="array" ref="E2345">IF(ISLOGICAL(D2345),"",FREQUENCY(IF('Data Transformation'!$B$425:$B$8425='Bin Analysis'!$B2331,'Data Transformation'!$G$425:$G$8425),D2345))</f>
        <v/>
      </c>
      <c r="F2345" t="str">
        <f t="shared" si="291"/>
        <v/>
      </c>
      <c r="G2345">
        <f>Weighting!$H$17</f>
        <v>0</v>
      </c>
      <c r="H2345">
        <f t="array" ref="H2345">FREQUENCY(IF('Data Transformation'!$B$4:$B$8425=B2331,'Data Transformation'!$G$4:$G$8425),'Bin Analysis'!$B2345)</f>
        <v>12</v>
      </c>
      <c r="I2345">
        <f t="shared" si="292"/>
        <v>0</v>
      </c>
      <c r="J2345">
        <f t="shared" si="293"/>
        <v>0</v>
      </c>
      <c r="K2345">
        <f>J2345*Weighting!$W$17</f>
        <v>0</v>
      </c>
      <c r="M2345" s="14"/>
    </row>
    <row r="2346" spans="1:13" x14ac:dyDescent="0.25">
      <c r="A2346" s="32" t="str">
        <f>IF(Weighting!$P$18&gt;0,B2346,"")</f>
        <v/>
      </c>
      <c r="B2346">
        <f>Weighting!$C$18</f>
        <v>1.893</v>
      </c>
      <c r="C2346">
        <f>Weighting!$F$18</f>
        <v>0</v>
      </c>
      <c r="D2346" t="b">
        <f>IF(C2346=1,'Data Transformation'!$G$3+0.5*'Data Transformation'!$W$25,IF(C2347=1,D2347-'Data Transformation'!$W$25,FALSE))</f>
        <v>0</v>
      </c>
      <c r="E2346" t="str">
        <f t="array" ref="E2346">IF(ISLOGICAL(D2346),"",FREQUENCY(IF('Data Transformation'!$B$425:$B$8425='Bin Analysis'!$B2331,'Data Transformation'!$G$425:$G$8425),D2346))</f>
        <v/>
      </c>
      <c r="F2346" t="str">
        <f t="shared" si="291"/>
        <v/>
      </c>
      <c r="G2346">
        <f>Weighting!$H$18</f>
        <v>0</v>
      </c>
      <c r="H2346">
        <f t="array" ref="H2346">FREQUENCY(IF('Data Transformation'!$B$4:$B$8425=B2331,'Data Transformation'!$G$4:$G$8425),'Bin Analysis'!$B2346)</f>
        <v>12</v>
      </c>
      <c r="I2346">
        <f t="shared" si="292"/>
        <v>0</v>
      </c>
      <c r="J2346">
        <f t="shared" si="293"/>
        <v>0</v>
      </c>
      <c r="K2346">
        <f>J2346*Weighting!$W$18</f>
        <v>0</v>
      </c>
      <c r="M2346" s="14"/>
    </row>
    <row r="2347" spans="1:13" x14ac:dyDescent="0.25">
      <c r="A2347" s="32" t="str">
        <f>IF(Weighting!$P$19&gt;0,B2347,"")</f>
        <v/>
      </c>
      <c r="B2347">
        <f>Weighting!$C$19</f>
        <v>2.024</v>
      </c>
      <c r="C2347">
        <f>Weighting!$F$19</f>
        <v>0</v>
      </c>
      <c r="D2347" t="b">
        <f>IF(C2347=1,'Data Transformation'!$G$3+0.5*'Data Transformation'!$W$25,IF(C2348=1,D2348-'Data Transformation'!$W$25,FALSE))</f>
        <v>0</v>
      </c>
      <c r="E2347" t="str">
        <f t="array" ref="E2347">IF(ISLOGICAL(D2347),"",FREQUENCY(IF('Data Transformation'!$B$425:$B$8425='Bin Analysis'!$B2331,'Data Transformation'!$G$425:$G$8425),D2347))</f>
        <v/>
      </c>
      <c r="F2347" t="str">
        <f t="shared" si="291"/>
        <v/>
      </c>
      <c r="G2347">
        <f>Weighting!$H$19</f>
        <v>0</v>
      </c>
      <c r="H2347">
        <f t="array" ref="H2347">FREQUENCY(IF('Data Transformation'!$B$4:$B$8425=B2331,'Data Transformation'!$G$4:$G$8425),'Bin Analysis'!$B2347)</f>
        <v>12</v>
      </c>
      <c r="I2347">
        <f t="shared" si="292"/>
        <v>0</v>
      </c>
      <c r="J2347">
        <f t="shared" si="293"/>
        <v>0</v>
      </c>
      <c r="K2347">
        <f>J2347*Weighting!$W$19</f>
        <v>0</v>
      </c>
      <c r="M2347" s="14"/>
    </row>
    <row r="2348" spans="1:13" x14ac:dyDescent="0.25">
      <c r="A2348" s="32" t="str">
        <f>IF(Weighting!$P$20&gt;0,B2348,"")</f>
        <v/>
      </c>
      <c r="B2348">
        <f>Weighting!$C$20</f>
        <v>2.1550000000000002</v>
      </c>
      <c r="C2348">
        <f>Weighting!$F$20</f>
        <v>0</v>
      </c>
      <c r="D2348" t="b">
        <f>IF(C2348=1,'Data Transformation'!$G$3+0.5*'Data Transformation'!$W$25,IF(C2349=1,D2349-'Data Transformation'!$W$25,FALSE))</f>
        <v>0</v>
      </c>
      <c r="E2348" t="str">
        <f t="array" ref="E2348">IF(ISLOGICAL(D2348),"",FREQUENCY(IF('Data Transformation'!$B$425:$B$8425='Bin Analysis'!$B2331,'Data Transformation'!$G$425:$G$8425),D2348))</f>
        <v/>
      </c>
      <c r="F2348" t="str">
        <f t="shared" si="291"/>
        <v/>
      </c>
      <c r="G2348">
        <f>Weighting!$H$20</f>
        <v>0</v>
      </c>
      <c r="H2348">
        <f t="array" ref="H2348">FREQUENCY(IF('Data Transformation'!$B$4:$B$8425=B2331,'Data Transformation'!$G$4:$G$8425),'Bin Analysis'!$B2348)</f>
        <v>12</v>
      </c>
      <c r="I2348">
        <f t="shared" si="292"/>
        <v>0</v>
      </c>
      <c r="J2348">
        <f t="shared" si="293"/>
        <v>0</v>
      </c>
      <c r="K2348">
        <f>J2348*Weighting!$W$20</f>
        <v>0</v>
      </c>
      <c r="M2348" s="14"/>
    </row>
    <row r="2349" spans="1:13" x14ac:dyDescent="0.25">
      <c r="A2349" s="32" t="str">
        <f>IF(Weighting!$P$21&gt;0,B2349,"")</f>
        <v/>
      </c>
      <c r="B2349">
        <f>Weighting!$C$21</f>
        <v>2.2860000000000005</v>
      </c>
      <c r="C2349">
        <f>Weighting!$F$21</f>
        <v>0</v>
      </c>
      <c r="D2349" t="b">
        <f>IF(C2349=1,'Data Transformation'!$G$3+0.5*'Data Transformation'!$W$25,IF(C2350=1,D2350-'Data Transformation'!$W$25,FALSE))</f>
        <v>0</v>
      </c>
      <c r="E2349" t="str">
        <f t="array" ref="E2349">IF(ISLOGICAL(D2349),"",FREQUENCY(IF('Data Transformation'!$B$425:$B$8425='Bin Analysis'!$B2331,'Data Transformation'!$G$425:$G$8425),D2349))</f>
        <v/>
      </c>
      <c r="F2349" t="str">
        <f t="shared" si="291"/>
        <v/>
      </c>
      <c r="G2349">
        <f>Weighting!$H$21</f>
        <v>0</v>
      </c>
      <c r="H2349">
        <f t="array" ref="H2349">FREQUENCY(IF('Data Transformation'!$B$4:$B$8425=B2331,'Data Transformation'!$G$4:$G$8425),'Bin Analysis'!$B2349)</f>
        <v>12</v>
      </c>
      <c r="I2349">
        <f t="shared" si="292"/>
        <v>0</v>
      </c>
      <c r="J2349">
        <f t="shared" si="293"/>
        <v>0</v>
      </c>
      <c r="K2349">
        <f>J2349*Weighting!$W$21</f>
        <v>0</v>
      </c>
      <c r="M2349" s="14"/>
    </row>
    <row r="2350" spans="1:13" x14ac:dyDescent="0.25">
      <c r="A2350" s="32" t="str">
        <f>IF(Weighting!$P$22&gt;0,B2350,"")</f>
        <v/>
      </c>
      <c r="B2350">
        <f>Weighting!$C$22</f>
        <v>2.4170000000000007</v>
      </c>
      <c r="C2350">
        <f>Weighting!$F$22</f>
        <v>0</v>
      </c>
      <c r="D2350" t="b">
        <f>IF(C2350=1,'Data Transformation'!$G$3+0.5*'Data Transformation'!$W$25,IF(C2351=1,D2351-'Data Transformation'!$W$25,FALSE))</f>
        <v>0</v>
      </c>
      <c r="E2350" t="str">
        <f t="array" ref="E2350">IF(ISLOGICAL(D2350),"",FREQUENCY(IF('Data Transformation'!$B$425:$B$8425='Bin Analysis'!$B2331,'Data Transformation'!$G$425:$G$8425),D2350))</f>
        <v/>
      </c>
      <c r="F2350" t="str">
        <f t="shared" si="291"/>
        <v/>
      </c>
      <c r="G2350">
        <f>Weighting!$H$22</f>
        <v>0</v>
      </c>
      <c r="H2350">
        <f t="array" ref="H2350">FREQUENCY(IF('Data Transformation'!$B$4:$B$8425=B2331,'Data Transformation'!$G$4:$G$8425),'Bin Analysis'!$B2350)</f>
        <v>12</v>
      </c>
      <c r="I2350">
        <f t="shared" si="292"/>
        <v>0</v>
      </c>
      <c r="J2350">
        <f t="shared" si="293"/>
        <v>0</v>
      </c>
      <c r="K2350">
        <f>J2350*Weighting!$W$22</f>
        <v>0</v>
      </c>
      <c r="M2350" s="14"/>
    </row>
    <row r="2351" spans="1:13" x14ac:dyDescent="0.25">
      <c r="A2351" s="32" t="str">
        <f>IF(Weighting!$P$23&gt;0,B2351,"")</f>
        <v/>
      </c>
      <c r="B2351">
        <f>Weighting!$C$23</f>
        <v>2.5480000000000009</v>
      </c>
      <c r="C2351">
        <f>Weighting!$F$23</f>
        <v>0</v>
      </c>
      <c r="D2351" t="b">
        <f>IF(C2351=1,'Data Transformation'!$G$3+0.5*'Data Transformation'!$W$25,IF(C2352=1,D2352-'Data Transformation'!$W$25,FALSE))</f>
        <v>0</v>
      </c>
      <c r="E2351" t="str">
        <f t="array" ref="E2351">IF(ISLOGICAL(D2351),"",FREQUENCY(IF('Data Transformation'!$B$425:$B$8425='Bin Analysis'!$B2331,'Data Transformation'!$G$425:$G$8425),D2351))</f>
        <v/>
      </c>
      <c r="F2351" t="str">
        <f t="shared" si="291"/>
        <v/>
      </c>
      <c r="G2351">
        <f>Weighting!$H$23</f>
        <v>0</v>
      </c>
      <c r="H2351">
        <f t="array" ref="H2351">FREQUENCY(IF('Data Transformation'!$B$4:$B$8425=B2331,'Data Transformation'!$G$4:$G$8425),'Bin Analysis'!$B2351)</f>
        <v>12</v>
      </c>
      <c r="I2351">
        <f t="shared" si="292"/>
        <v>0</v>
      </c>
      <c r="J2351">
        <f t="shared" si="293"/>
        <v>0</v>
      </c>
      <c r="K2351">
        <f>J2351*Weighting!$W$23</f>
        <v>0</v>
      </c>
      <c r="M2351" s="14"/>
    </row>
    <row r="2352" spans="1:13" x14ac:dyDescent="0.25">
      <c r="A2352" s="32" t="str">
        <f>IF(Weighting!$P$24&gt;0,B2352,"")</f>
        <v/>
      </c>
      <c r="B2352">
        <f>Weighting!$C$24</f>
        <v>2.6790000000000012</v>
      </c>
      <c r="C2352">
        <f>Weighting!$F$24</f>
        <v>0</v>
      </c>
      <c r="D2352" t="b">
        <f>IF(C2352=1,'Data Transformation'!$G$3+0.5*'Data Transformation'!$W$25,IF(C2353=1,D2353-'Data Transformation'!$W$25,FALSE))</f>
        <v>0</v>
      </c>
      <c r="E2352" t="str">
        <f t="array" ref="E2352">IF(ISLOGICAL(D2352),"",FREQUENCY(IF('Data Transformation'!$B$425:$B$8425='Bin Analysis'!$B2331,'Data Transformation'!$G$425:$G$8425),D2352))</f>
        <v/>
      </c>
      <c r="F2352" t="str">
        <f t="shared" si="291"/>
        <v/>
      </c>
      <c r="G2352">
        <f>Weighting!$H$24</f>
        <v>0</v>
      </c>
      <c r="H2352">
        <f t="array" ref="H2352">FREQUENCY(IF('Data Transformation'!$B$4:$B$8425=B2331,'Data Transformation'!$G$4:$G$8425),'Bin Analysis'!$B2352)</f>
        <v>12</v>
      </c>
      <c r="I2352">
        <f t="shared" si="292"/>
        <v>0</v>
      </c>
      <c r="J2352">
        <f t="shared" si="293"/>
        <v>0</v>
      </c>
      <c r="K2352">
        <f>J2352*Weighting!$W$24</f>
        <v>0</v>
      </c>
      <c r="M2352" s="14"/>
    </row>
    <row r="2353" spans="1:25" x14ac:dyDescent="0.25">
      <c r="A2353" s="32" t="str">
        <f>IF(Weighting!$P$25&gt;0,B2353,"")</f>
        <v/>
      </c>
      <c r="B2353">
        <f>Weighting!$C$25</f>
        <v>2.8100000000000014</v>
      </c>
      <c r="C2353">
        <f>Weighting!$F$25</f>
        <v>0</v>
      </c>
      <c r="D2353" t="b">
        <f>IF(C2353=1,'Data Transformation'!$G$3+0.5*'Data Transformation'!$W$25,IF(C2354=1,D2354-'Data Transformation'!$W$25,FALSE))</f>
        <v>0</v>
      </c>
      <c r="E2353" t="str">
        <f t="array" ref="E2353">IF(ISLOGICAL(D2353),"",FREQUENCY(IF('Data Transformation'!$B$425:$B$8425='Bin Analysis'!$B2331,'Data Transformation'!$G$425:$G$8425),D2353))</f>
        <v/>
      </c>
      <c r="F2353" t="str">
        <f t="shared" si="291"/>
        <v/>
      </c>
      <c r="G2353">
        <f>Weighting!$H$25</f>
        <v>0</v>
      </c>
      <c r="H2353">
        <f t="array" ref="H2353">FREQUENCY(IF('Data Transformation'!$B$4:$B$8425=B2331,'Data Transformation'!$G$4:$G$8425),'Bin Analysis'!$B2353)</f>
        <v>12</v>
      </c>
      <c r="I2353">
        <f t="shared" si="292"/>
        <v>0</v>
      </c>
      <c r="J2353">
        <f t="shared" si="293"/>
        <v>0</v>
      </c>
      <c r="K2353">
        <f>J2353*Weighting!$W$25</f>
        <v>0</v>
      </c>
      <c r="M2353" s="14"/>
    </row>
    <row r="2354" spans="1:25" x14ac:dyDescent="0.25">
      <c r="O2354"/>
      <c r="P2354"/>
      <c r="Q2354"/>
      <c r="R2354"/>
    </row>
    <row r="2355" spans="1:25" ht="23.25" x14ac:dyDescent="0.35">
      <c r="A2355" s="21" t="s">
        <v>0</v>
      </c>
      <c r="B2355" s="21">
        <f>IFERROR(VLOOKUP(C2355,'Data Transformation'!$L$6:$M$426,2,FALSE),"")</f>
        <v>98</v>
      </c>
      <c r="C2355" s="21">
        <f>C2331+1</f>
        <v>98</v>
      </c>
      <c r="D2355" s="21"/>
      <c r="E2355" s="21"/>
      <c r="F2355" s="21"/>
      <c r="G2355" s="21"/>
      <c r="H2355" s="22"/>
      <c r="I2355" s="22"/>
      <c r="J2355" s="22"/>
      <c r="K2355" s="21"/>
      <c r="L2355" s="21">
        <f>B2355</f>
        <v>98</v>
      </c>
      <c r="M2355" s="23">
        <f>INDEX('Data Transformation'!$O$4:$O$424,MATCH($B2355,'Data Transformation'!$M$4:$M$424,0),MATCH($M$2,'Data Transformation'!$O$3,0))</f>
        <v>11</v>
      </c>
      <c r="N2355" s="27">
        <f>IF('Input and Summary Results'!$J$16="minimum",'Bin Analysis'!X2356/(M2355-1),'Bin Analysis'!Y2355/('Bin Analysis'!M2355-1))</f>
        <v>0</v>
      </c>
      <c r="O2355" s="27">
        <f>IF(M2355=FALSE,NA(),(VLOOKUP(1,C2358:K2377,4,FALSE))/(M2355-1))</f>
        <v>0.5</v>
      </c>
      <c r="P2355" s="27">
        <f>IF(M2355=FALSE,NA(),SUM(J2358:J2377)/Weighting!$S$5)</f>
        <v>0.5</v>
      </c>
      <c r="Q2355" s="27">
        <f>IF(M2355=FALSE,NA(),SUM(K2358:K2377)/Weighting!$S$6)</f>
        <v>0.52173913043478259</v>
      </c>
      <c r="R2355" s="27">
        <f>IF(M2355=FALSE,NA(),(VLOOKUP(1,G2358:K2377,3,FALSE))/(M2355-1))</f>
        <v>0</v>
      </c>
      <c r="S2355" s="22" t="str">
        <f>IF(M2355=FALSE,NA(),IF(SUM(J2358:J2377)=2,"yes","no"))</f>
        <v>no</v>
      </c>
      <c r="X2355" s="2" cm="2">
        <f t="array" ref="X2355:X2356">FREQUENCY(IF('Data Transformation'!$B$425:$B$6424='Bin Analysis'!L2355,'Data Transformation'!$G$425:$G$6424),'Data Transformation'!$U$11)</f>
        <v>10</v>
      </c>
      <c r="Y2355" s="2" cm="2">
        <f t="array" ref="Y2355:Y2356">FREQUENCY(IF('Data Transformation'!$B$425:$B$6424='Bin Analysis'!L2355,'Data Transformation'!$G$425:$G$6424),'Data Transformation'!$U$12)</f>
        <v>5</v>
      </c>
    </row>
    <row r="2356" spans="1:25" x14ac:dyDescent="0.25">
      <c r="A2356" s="14" t="s">
        <v>67</v>
      </c>
      <c r="B2356" t="s">
        <v>47</v>
      </c>
      <c r="C2356" t="s">
        <v>5</v>
      </c>
      <c r="D2356" t="s">
        <v>100</v>
      </c>
      <c r="E2356" t="s">
        <v>101</v>
      </c>
      <c r="F2356" t="s">
        <v>102</v>
      </c>
      <c r="G2356" t="s">
        <v>70</v>
      </c>
      <c r="H2356" t="s">
        <v>31</v>
      </c>
      <c r="I2356" t="s">
        <v>32</v>
      </c>
      <c r="J2356" t="s">
        <v>46</v>
      </c>
      <c r="K2356" s="14" t="s">
        <v>45</v>
      </c>
      <c r="M2356" s="14"/>
      <c r="X2356" s="2">
        <v>0</v>
      </c>
      <c r="Y2356" s="2">
        <v>5</v>
      </c>
    </row>
    <row r="2357" spans="1:25" x14ac:dyDescent="0.25">
      <c r="A2357" s="32"/>
      <c r="D2357" t="b">
        <f>IF(C2357=1,'Data Transformation'!$G$3+0.5*'Data Transformation'!$W$25,IF(C2358=1,D2358-'Data Transformation'!$W$25,FALSE))</f>
        <v>0</v>
      </c>
      <c r="E2357" t="str">
        <f t="array" ref="E2357">IF(ISLOGICAL(D2357),"",FREQUENCY(IF('Data Transformation'!$B$425:$B$8425='Bin Analysis'!$B2355,'Data Transformation'!$G$425:$G$8425),D2357))</f>
        <v/>
      </c>
      <c r="F2357" t="str">
        <f>IF(ISLOGICAL(D2357),"",E2357-E2356)</f>
        <v/>
      </c>
      <c r="M2357" s="14"/>
    </row>
    <row r="2358" spans="1:25" x14ac:dyDescent="0.25">
      <c r="A2358" s="32">
        <f>IF(Weighting!$P$6&gt;0,B2358,"")</f>
        <v>0.32100000000000001</v>
      </c>
      <c r="B2358">
        <f>Weighting!$C$6</f>
        <v>0.32100000000000001</v>
      </c>
      <c r="C2358">
        <f>Weighting!$F$6</f>
        <v>0</v>
      </c>
      <c r="D2358" t="b">
        <f>IF(C2358=1,'Data Transformation'!$G$3+0.5*'Data Transformation'!$W$25,IF(C2359=1,D2359-'Data Transformation'!$W$25,FALSE))</f>
        <v>0</v>
      </c>
      <c r="E2358" t="str">
        <f t="array" ref="E2358">IF(ISLOGICAL(D2358),"",FREQUENCY(IF('Data Transformation'!$B$425:$B$8425='Bin Analysis'!$B2355,'Data Transformation'!$G$425:$G$8425),D2358))</f>
        <v/>
      </c>
      <c r="F2358" t="str">
        <f>IF(ISLOGICAL(D2358),"",E2358-E2357)</f>
        <v/>
      </c>
      <c r="G2358">
        <f>Weighting!$H$6</f>
        <v>1</v>
      </c>
      <c r="H2358">
        <f t="array" ref="H2358">FREQUENCY(IF('Data Transformation'!$B$4:$B$8425=B2355,'Data Transformation'!$G$4:$G$8425),'Bin Analysis'!$B2358)</f>
        <v>0</v>
      </c>
      <c r="I2358">
        <f>H2358-H2357</f>
        <v>0</v>
      </c>
      <c r="J2358">
        <f>IF(I2358=0,0,1)</f>
        <v>0</v>
      </c>
      <c r="K2358">
        <f>J2358*Weighting!$W$6</f>
        <v>0</v>
      </c>
      <c r="M2358" s="14"/>
    </row>
    <row r="2359" spans="1:25" x14ac:dyDescent="0.25">
      <c r="A2359" s="32">
        <f>IF(Weighting!$P$7&gt;0,B2359,"")</f>
        <v>0.45200000000000001</v>
      </c>
      <c r="B2359">
        <f>Weighting!$C$7</f>
        <v>0.45200000000000001</v>
      </c>
      <c r="C2359">
        <f>Weighting!$F$7</f>
        <v>0</v>
      </c>
      <c r="D2359" t="b">
        <f>IF(C2359=1,'Data Transformation'!$G$3+0.5*'Data Transformation'!$W$25,IF(C2360=1,D2360-'Data Transformation'!$W$25,FALSE))</f>
        <v>0</v>
      </c>
      <c r="E2359" t="str">
        <f t="array" ref="E2359">IF(ISLOGICAL(D2359),"",FREQUENCY(IF('Data Transformation'!$B$425:$B$8425='Bin Analysis'!$B2355,'Data Transformation'!$G$425:$G$8425),D2359))</f>
        <v/>
      </c>
      <c r="F2359" t="str">
        <f t="shared" ref="F2359:F2377" si="294">IF(ISLOGICAL(D2359),"",E2359-E2358)</f>
        <v/>
      </c>
      <c r="G2359">
        <f>Weighting!$H$7</f>
        <v>0</v>
      </c>
      <c r="H2359">
        <f t="array" ref="H2359">FREQUENCY(IF('Data Transformation'!$B$4:$B$8425=B2355,'Data Transformation'!$G$4:$G$8425),'Bin Analysis'!$B2359)</f>
        <v>0</v>
      </c>
      <c r="I2359">
        <f t="shared" ref="I2359:I2377" si="295">H2359-H2358</f>
        <v>0</v>
      </c>
      <c r="J2359">
        <f>IF(I2359=0,0,1)</f>
        <v>0</v>
      </c>
      <c r="K2359">
        <f>J2359*Weighting!$W$7</f>
        <v>0</v>
      </c>
      <c r="M2359" s="14"/>
    </row>
    <row r="2360" spans="1:25" x14ac:dyDescent="0.25">
      <c r="A2360" s="32">
        <f>IF(Weighting!$P$8&gt;0,B2360,"")</f>
        <v>0.58299999999999996</v>
      </c>
      <c r="B2360">
        <f>Weighting!$C$8</f>
        <v>0.58299999999999996</v>
      </c>
      <c r="C2360">
        <f>Weighting!$F$8</f>
        <v>0</v>
      </c>
      <c r="D2360" t="b">
        <f>IF(C2360=1,'Data Transformation'!$G$3+0.5*'Data Transformation'!$W$25,IF(C2361=1,D2361-'Data Transformation'!$W$25,FALSE))</f>
        <v>0</v>
      </c>
      <c r="E2360" t="str">
        <f t="array" ref="E2360">IF(ISLOGICAL(D2360),"",FREQUENCY(IF('Data Transformation'!$B$425:$B$8425='Bin Analysis'!$B2355,'Data Transformation'!$G$425:$G$8425),D2360))</f>
        <v/>
      </c>
      <c r="F2360" t="str">
        <f t="shared" si="294"/>
        <v/>
      </c>
      <c r="G2360">
        <f>Weighting!$H$8</f>
        <v>0</v>
      </c>
      <c r="H2360">
        <f t="array" ref="H2360">FREQUENCY(IF('Data Transformation'!$B$4:$B$8425=B2355,'Data Transformation'!$G$4:$G$8425),'Bin Analysis'!$B2360)</f>
        <v>2</v>
      </c>
      <c r="I2360">
        <f t="shared" si="295"/>
        <v>2</v>
      </c>
      <c r="J2360">
        <f t="shared" ref="J2360:J2377" si="296">IF(I2360=0,0,1)</f>
        <v>1</v>
      </c>
      <c r="K2360">
        <f>J2360*Weighting!$W$8</f>
        <v>3</v>
      </c>
      <c r="M2360" s="14"/>
    </row>
    <row r="2361" spans="1:25" x14ac:dyDescent="0.25">
      <c r="A2361" s="32">
        <f>IF(Weighting!$P$9&gt;0,B2361,"")</f>
        <v>0.71399999999999997</v>
      </c>
      <c r="B2361" s="50">
        <f>Weighting!$C$9</f>
        <v>0.71399999999999997</v>
      </c>
      <c r="C2361">
        <f>Weighting!$F$9</f>
        <v>0</v>
      </c>
      <c r="D2361" t="b">
        <f>IF(C2361=1,'Data Transformation'!$G$3+0.5*'Data Transformation'!$W$25,IF(C2362=1,D2362-'Data Transformation'!$W$25,FALSE))</f>
        <v>0</v>
      </c>
      <c r="E2361" t="str">
        <f t="array" ref="E2361">IF(ISLOGICAL(D2361),"",FREQUENCY(IF('Data Transformation'!$B$425:$B$8425='Bin Analysis'!$B2355,'Data Transformation'!$G$425:$G$8425),D2361))</f>
        <v/>
      </c>
      <c r="F2361" t="str">
        <f t="shared" si="294"/>
        <v/>
      </c>
      <c r="G2361">
        <f>Weighting!$H$9</f>
        <v>0</v>
      </c>
      <c r="H2361">
        <f t="array" ref="H2361">FREQUENCY(IF('Data Transformation'!$B$4:$B$8425=B2355,'Data Transformation'!$G$4:$G$8425),'Bin Analysis'!$B2361)</f>
        <v>3</v>
      </c>
      <c r="I2361">
        <f t="shared" si="295"/>
        <v>1</v>
      </c>
      <c r="J2361">
        <f t="shared" si="296"/>
        <v>1</v>
      </c>
      <c r="K2361">
        <f>J2361*Weighting!$W$9</f>
        <v>3</v>
      </c>
      <c r="M2361" s="14"/>
    </row>
    <row r="2362" spans="1:25" x14ac:dyDescent="0.25">
      <c r="A2362" s="32">
        <f>IF(Weighting!$P$10&gt;0,B2362,"")</f>
        <v>0.84499999999999997</v>
      </c>
      <c r="B2362">
        <f>Weighting!$C$10</f>
        <v>0.84499999999999997</v>
      </c>
      <c r="C2362">
        <f>Weighting!$F$10</f>
        <v>0</v>
      </c>
      <c r="D2362" t="b">
        <f>IF(C2362=1,'Data Transformation'!$G$3+0.5*'Data Transformation'!$W$25,IF(C2363=1,D2363-'Data Transformation'!$W$25,FALSE))</f>
        <v>0</v>
      </c>
      <c r="E2362" t="str">
        <f t="array" ref="E2362">IF(ISLOGICAL(D2362),"",FREQUENCY(IF('Data Transformation'!$B$425:$B$8425='Bin Analysis'!$B2355,'Data Transformation'!$G$425:$G$8425),D2362))</f>
        <v/>
      </c>
      <c r="F2362" t="str">
        <f t="shared" si="294"/>
        <v/>
      </c>
      <c r="G2362">
        <f>Weighting!$H$10</f>
        <v>0</v>
      </c>
      <c r="H2362">
        <f t="array" ref="H2362">FREQUENCY(IF('Data Transformation'!$B$4:$B$8425=B2355,'Data Transformation'!$G$4:$G$8425),'Bin Analysis'!$B2362)</f>
        <v>5</v>
      </c>
      <c r="I2362">
        <f t="shared" si="295"/>
        <v>2</v>
      </c>
      <c r="J2362">
        <f t="shared" si="296"/>
        <v>1</v>
      </c>
      <c r="K2362">
        <f>J2362*Weighting!$W$10</f>
        <v>3</v>
      </c>
      <c r="M2362" s="14"/>
    </row>
    <row r="2363" spans="1:25" x14ac:dyDescent="0.25">
      <c r="A2363" s="32">
        <f>IF(Weighting!$P$11&gt;0,B2363,"")</f>
        <v>0.97599999999999998</v>
      </c>
      <c r="B2363">
        <f>Weighting!$C$11</f>
        <v>0.97599999999999998</v>
      </c>
      <c r="C2363">
        <f>Weighting!$F$11</f>
        <v>0</v>
      </c>
      <c r="D2363">
        <f>IF(C2363=1,'Data Transformation'!$G$3+0.5*'Data Transformation'!$W$25,IF(C2364=1,D2364-'Data Transformation'!$W$25,FALSE))</f>
        <v>0.86899999999999999</v>
      </c>
      <c r="E2363">
        <f t="array" ref="E2363">IF(ISLOGICAL(D2363),"",FREQUENCY(IF('Data Transformation'!$B$425:$B$8425='Bin Analysis'!$B2355,'Data Transformation'!$G$425:$G$8425),D2363))</f>
        <v>5</v>
      </c>
      <c r="F2363" t="e">
        <f t="shared" si="294"/>
        <v>#VALUE!</v>
      </c>
      <c r="G2363">
        <f>Weighting!$H$11</f>
        <v>0</v>
      </c>
      <c r="H2363">
        <f t="array" ref="H2363">FREQUENCY(IF('Data Transformation'!$B$4:$B$8425=B2355,'Data Transformation'!$G$4:$G$8425),'Bin Analysis'!$B2363)</f>
        <v>8</v>
      </c>
      <c r="I2363">
        <f t="shared" si="295"/>
        <v>3</v>
      </c>
      <c r="J2363">
        <f t="shared" si="296"/>
        <v>1</v>
      </c>
      <c r="K2363">
        <f>J2363*Weighting!$W$11</f>
        <v>2</v>
      </c>
      <c r="M2363" s="14"/>
    </row>
    <row r="2364" spans="1:25" x14ac:dyDescent="0.25">
      <c r="A2364" s="32">
        <f>IF(Weighting!$P$12&gt;0,B2364,"")</f>
        <v>1.107</v>
      </c>
      <c r="B2364">
        <f>Weighting!$C$12</f>
        <v>1.107</v>
      </c>
      <c r="C2364">
        <f>Weighting!$F$12</f>
        <v>1</v>
      </c>
      <c r="D2364">
        <f>IF(C2364=1,'Data Transformation'!$G$3+0.5*'Data Transformation'!$W$25,IF(C2365=1,D2365-'Data Transformation'!$W$25,FALSE))</f>
        <v>1.131</v>
      </c>
      <c r="E2364">
        <f t="array" ref="E2364">IF(ISLOGICAL(D2364),"",FREQUENCY(IF('Data Transformation'!$B$425:$B$8425='Bin Analysis'!$B2355,'Data Transformation'!$G$425:$G$8425),D2364))</f>
        <v>10</v>
      </c>
      <c r="F2364">
        <f t="shared" si="294"/>
        <v>5</v>
      </c>
      <c r="G2364">
        <f>Weighting!$H$12</f>
        <v>0</v>
      </c>
      <c r="H2364">
        <f t="array" ref="H2364">FREQUENCY(IF('Data Transformation'!$B$4:$B$8425=B2355,'Data Transformation'!$G$4:$G$8425),'Bin Analysis'!$B2364)</f>
        <v>11</v>
      </c>
      <c r="I2364">
        <f t="shared" si="295"/>
        <v>3</v>
      </c>
      <c r="J2364">
        <f t="shared" si="296"/>
        <v>1</v>
      </c>
      <c r="K2364">
        <f>J2364*Weighting!$W$12</f>
        <v>1</v>
      </c>
      <c r="M2364" s="14"/>
    </row>
    <row r="2365" spans="1:25" x14ac:dyDescent="0.25">
      <c r="A2365" s="32">
        <f>IF(Weighting!$P$13&gt;0,B2365,"")</f>
        <v>1.238</v>
      </c>
      <c r="B2365">
        <f>Weighting!$C$13</f>
        <v>1.238</v>
      </c>
      <c r="C2365">
        <f>Weighting!$F$13</f>
        <v>0</v>
      </c>
      <c r="D2365" t="b">
        <f>IF(C2365=1,'Data Transformation'!$G$3+0.5*'Data Transformation'!$W$25,IF(C2366=1,D2366-'Data Transformation'!$W$25,FALSE))</f>
        <v>0</v>
      </c>
      <c r="E2365" t="str">
        <f t="array" ref="E2365">IF(ISLOGICAL(D2365),"",FREQUENCY(IF('Data Transformation'!$B$425:$B$8425='Bin Analysis'!$B2355,'Data Transformation'!$G$425:$G$8425),D2365))</f>
        <v/>
      </c>
      <c r="F2365" t="str">
        <f t="shared" si="294"/>
        <v/>
      </c>
      <c r="G2365">
        <f>Weighting!$H$13</f>
        <v>0</v>
      </c>
      <c r="H2365">
        <f t="array" ref="H2365">FREQUENCY(IF('Data Transformation'!$B$4:$B$8425=B2355,'Data Transformation'!$G$4:$G$8425),'Bin Analysis'!$B2365)</f>
        <v>11</v>
      </c>
      <c r="I2365">
        <f t="shared" si="295"/>
        <v>0</v>
      </c>
      <c r="J2365">
        <f t="shared" si="296"/>
        <v>0</v>
      </c>
      <c r="K2365">
        <f>J2365*Weighting!$W$13</f>
        <v>0</v>
      </c>
      <c r="M2365" s="14"/>
    </row>
    <row r="2366" spans="1:25" x14ac:dyDescent="0.25">
      <c r="A2366" s="32">
        <f>IF(Weighting!$P$14&gt;0,B2366,"")</f>
        <v>1.369</v>
      </c>
      <c r="B2366">
        <f>Weighting!$C$14</f>
        <v>1.369</v>
      </c>
      <c r="C2366">
        <f>Weighting!$F$14</f>
        <v>0</v>
      </c>
      <c r="D2366" t="b">
        <f>IF(C2366=1,'Data Transformation'!$G$3+0.5*'Data Transformation'!$W$25,IF(C2367=1,D2367-'Data Transformation'!$W$25,FALSE))</f>
        <v>0</v>
      </c>
      <c r="E2366" t="str">
        <f t="array" ref="E2366">IF(ISLOGICAL(D2366),"",FREQUENCY(IF('Data Transformation'!$B$425:$B$8425='Bin Analysis'!$B2355,'Data Transformation'!$G$425:$G$8425),D2366))</f>
        <v/>
      </c>
      <c r="F2366" t="str">
        <f t="shared" si="294"/>
        <v/>
      </c>
      <c r="G2366">
        <f>Weighting!$H$14</f>
        <v>0</v>
      </c>
      <c r="H2366">
        <f t="array" ref="H2366">FREQUENCY(IF('Data Transformation'!$B$4:$B$8425=B2355,'Data Transformation'!$G$4:$G$8425),'Bin Analysis'!$B2366)</f>
        <v>11</v>
      </c>
      <c r="I2366">
        <f t="shared" si="295"/>
        <v>0</v>
      </c>
      <c r="J2366">
        <f t="shared" si="296"/>
        <v>0</v>
      </c>
      <c r="K2366">
        <f>J2366*Weighting!$W$14</f>
        <v>0</v>
      </c>
      <c r="M2366" s="14"/>
    </row>
    <row r="2367" spans="1:25" x14ac:dyDescent="0.25">
      <c r="A2367" s="32">
        <f>IF(Weighting!$P$15&gt;0,B2367,"")</f>
        <v>1.5000009999999999</v>
      </c>
      <c r="B2367">
        <f>Weighting!$C$15</f>
        <v>1.5000009999999999</v>
      </c>
      <c r="C2367">
        <f>Weighting!$F$15</f>
        <v>0</v>
      </c>
      <c r="D2367" t="b">
        <f>IF(C2367=1,'Data Transformation'!$G$3+0.5*'Data Transformation'!$W$25,IF(C2368=1,D2368-'Data Transformation'!$W$25,FALSE))</f>
        <v>0</v>
      </c>
      <c r="E2367" t="str">
        <f t="array" ref="E2367">IF(ISLOGICAL(D2367),"",FREQUENCY(IF('Data Transformation'!$B$425:$B$8425='Bin Analysis'!$B2355,'Data Transformation'!$G$425:$G$8425),D2367))</f>
        <v/>
      </c>
      <c r="F2367" t="str">
        <f t="shared" si="294"/>
        <v/>
      </c>
      <c r="G2367">
        <f>Weighting!$H$15</f>
        <v>0</v>
      </c>
      <c r="H2367">
        <f t="array" ref="H2367">FREQUENCY(IF('Data Transformation'!$B$4:$B$8425=B2355,'Data Transformation'!$G$4:$G$8425),'Bin Analysis'!$B2367)</f>
        <v>11</v>
      </c>
      <c r="I2367">
        <f t="shared" si="295"/>
        <v>0</v>
      </c>
      <c r="J2367">
        <f t="shared" si="296"/>
        <v>0</v>
      </c>
      <c r="K2367">
        <f>J2367*Weighting!$W$15</f>
        <v>0</v>
      </c>
      <c r="M2367" s="14"/>
    </row>
    <row r="2368" spans="1:25" x14ac:dyDescent="0.25">
      <c r="A2368" s="32" t="str">
        <f>IF(Weighting!$P$16&gt;0,B2368,"")</f>
        <v/>
      </c>
      <c r="B2368">
        <f>Weighting!$C$16</f>
        <v>1.631</v>
      </c>
      <c r="C2368">
        <f>Weighting!$F$16</f>
        <v>0</v>
      </c>
      <c r="D2368" t="b">
        <f>IF(C2368=1,'Data Transformation'!$G$3+0.5*'Data Transformation'!$W$25,IF(C2369=1,D2369-'Data Transformation'!$W$25,FALSE))</f>
        <v>0</v>
      </c>
      <c r="E2368" t="str">
        <f t="array" ref="E2368">IF(ISLOGICAL(D2368),"",FREQUENCY(IF('Data Transformation'!$B$425:$B$8425='Bin Analysis'!$B2355,'Data Transformation'!$G$425:$G$8425),D2368))</f>
        <v/>
      </c>
      <c r="F2368" t="str">
        <f t="shared" si="294"/>
        <v/>
      </c>
      <c r="G2368">
        <f>Weighting!$H$16</f>
        <v>0</v>
      </c>
      <c r="H2368">
        <f t="array" ref="H2368">FREQUENCY(IF('Data Transformation'!$B$4:$B$8425=B2355,'Data Transformation'!$G$4:$G$8425),'Bin Analysis'!$B2368)</f>
        <v>11</v>
      </c>
      <c r="I2368">
        <f t="shared" si="295"/>
        <v>0</v>
      </c>
      <c r="J2368">
        <f t="shared" si="296"/>
        <v>0</v>
      </c>
      <c r="K2368">
        <f>J2368*Weighting!$W$16</f>
        <v>0</v>
      </c>
      <c r="M2368" s="14"/>
    </row>
    <row r="2369" spans="1:25" x14ac:dyDescent="0.25">
      <c r="A2369" s="32" t="str">
        <f>IF(Weighting!$P$17&gt;0,B2369,"")</f>
        <v/>
      </c>
      <c r="B2369">
        <f>Weighting!$C$17</f>
        <v>1.762</v>
      </c>
      <c r="C2369">
        <f>Weighting!$F$17</f>
        <v>0</v>
      </c>
      <c r="D2369" t="b">
        <f>IF(C2369=1,'Data Transformation'!$G$3+0.5*'Data Transformation'!$W$25,IF(C2370=1,D2370-'Data Transformation'!$W$25,FALSE))</f>
        <v>0</v>
      </c>
      <c r="E2369" t="str">
        <f t="array" ref="E2369">IF(ISLOGICAL(D2369),"",FREQUENCY(IF('Data Transformation'!$B$425:$B$8425='Bin Analysis'!$B2355,'Data Transformation'!$G$425:$G$8425),D2369))</f>
        <v/>
      </c>
      <c r="F2369" t="str">
        <f t="shared" si="294"/>
        <v/>
      </c>
      <c r="G2369">
        <f>Weighting!$H$17</f>
        <v>0</v>
      </c>
      <c r="H2369">
        <f t="array" ref="H2369">FREQUENCY(IF('Data Transformation'!$B$4:$B$8425=B2355,'Data Transformation'!$G$4:$G$8425),'Bin Analysis'!$B2369)</f>
        <v>11</v>
      </c>
      <c r="I2369">
        <f t="shared" si="295"/>
        <v>0</v>
      </c>
      <c r="J2369">
        <f t="shared" si="296"/>
        <v>0</v>
      </c>
      <c r="K2369">
        <f>J2369*Weighting!$W$17</f>
        <v>0</v>
      </c>
      <c r="M2369" s="14"/>
    </row>
    <row r="2370" spans="1:25" x14ac:dyDescent="0.25">
      <c r="A2370" s="32" t="str">
        <f>IF(Weighting!$P$18&gt;0,B2370,"")</f>
        <v/>
      </c>
      <c r="B2370">
        <f>Weighting!$C$18</f>
        <v>1.893</v>
      </c>
      <c r="C2370">
        <f>Weighting!$F$18</f>
        <v>0</v>
      </c>
      <c r="D2370" t="b">
        <f>IF(C2370=1,'Data Transformation'!$G$3+0.5*'Data Transformation'!$W$25,IF(C2371=1,D2371-'Data Transformation'!$W$25,FALSE))</f>
        <v>0</v>
      </c>
      <c r="E2370" t="str">
        <f t="array" ref="E2370">IF(ISLOGICAL(D2370),"",FREQUENCY(IF('Data Transformation'!$B$425:$B$8425='Bin Analysis'!$B2355,'Data Transformation'!$G$425:$G$8425),D2370))</f>
        <v/>
      </c>
      <c r="F2370" t="str">
        <f t="shared" si="294"/>
        <v/>
      </c>
      <c r="G2370">
        <f>Weighting!$H$18</f>
        <v>0</v>
      </c>
      <c r="H2370">
        <f t="array" ref="H2370">FREQUENCY(IF('Data Transformation'!$B$4:$B$8425=B2355,'Data Transformation'!$G$4:$G$8425),'Bin Analysis'!$B2370)</f>
        <v>11</v>
      </c>
      <c r="I2370">
        <f t="shared" si="295"/>
        <v>0</v>
      </c>
      <c r="J2370">
        <f t="shared" si="296"/>
        <v>0</v>
      </c>
      <c r="K2370">
        <f>J2370*Weighting!$W$18</f>
        <v>0</v>
      </c>
      <c r="M2370" s="14"/>
    </row>
    <row r="2371" spans="1:25" x14ac:dyDescent="0.25">
      <c r="A2371" s="32" t="str">
        <f>IF(Weighting!$P$19&gt;0,B2371,"")</f>
        <v/>
      </c>
      <c r="B2371">
        <f>Weighting!$C$19</f>
        <v>2.024</v>
      </c>
      <c r="C2371">
        <f>Weighting!$F$19</f>
        <v>0</v>
      </c>
      <c r="D2371" t="b">
        <f>IF(C2371=1,'Data Transformation'!$G$3+0.5*'Data Transformation'!$W$25,IF(C2372=1,D2372-'Data Transformation'!$W$25,FALSE))</f>
        <v>0</v>
      </c>
      <c r="E2371" t="str">
        <f t="array" ref="E2371">IF(ISLOGICAL(D2371),"",FREQUENCY(IF('Data Transformation'!$B$425:$B$8425='Bin Analysis'!$B2355,'Data Transformation'!$G$425:$G$8425),D2371))</f>
        <v/>
      </c>
      <c r="F2371" t="str">
        <f t="shared" si="294"/>
        <v/>
      </c>
      <c r="G2371">
        <f>Weighting!$H$19</f>
        <v>0</v>
      </c>
      <c r="H2371">
        <f t="array" ref="H2371">FREQUENCY(IF('Data Transformation'!$B$4:$B$8425=B2355,'Data Transformation'!$G$4:$G$8425),'Bin Analysis'!$B2371)</f>
        <v>11</v>
      </c>
      <c r="I2371">
        <f t="shared" si="295"/>
        <v>0</v>
      </c>
      <c r="J2371">
        <f t="shared" si="296"/>
        <v>0</v>
      </c>
      <c r="K2371">
        <f>J2371*Weighting!$W$19</f>
        <v>0</v>
      </c>
      <c r="M2371" s="14"/>
    </row>
    <row r="2372" spans="1:25" x14ac:dyDescent="0.25">
      <c r="A2372" s="32" t="str">
        <f>IF(Weighting!$P$20&gt;0,B2372,"")</f>
        <v/>
      </c>
      <c r="B2372">
        <f>Weighting!$C$20</f>
        <v>2.1550000000000002</v>
      </c>
      <c r="C2372">
        <f>Weighting!$F$20</f>
        <v>0</v>
      </c>
      <c r="D2372" t="b">
        <f>IF(C2372=1,'Data Transformation'!$G$3+0.5*'Data Transformation'!$W$25,IF(C2373=1,D2373-'Data Transformation'!$W$25,FALSE))</f>
        <v>0</v>
      </c>
      <c r="E2372" t="str">
        <f t="array" ref="E2372">IF(ISLOGICAL(D2372),"",FREQUENCY(IF('Data Transformation'!$B$425:$B$8425='Bin Analysis'!$B2355,'Data Transformation'!$G$425:$G$8425),D2372))</f>
        <v/>
      </c>
      <c r="F2372" t="str">
        <f t="shared" si="294"/>
        <v/>
      </c>
      <c r="G2372">
        <f>Weighting!$H$20</f>
        <v>0</v>
      </c>
      <c r="H2372">
        <f t="array" ref="H2372">FREQUENCY(IF('Data Transformation'!$B$4:$B$8425=B2355,'Data Transformation'!$G$4:$G$8425),'Bin Analysis'!$B2372)</f>
        <v>11</v>
      </c>
      <c r="I2372">
        <f t="shared" si="295"/>
        <v>0</v>
      </c>
      <c r="J2372">
        <f t="shared" si="296"/>
        <v>0</v>
      </c>
      <c r="K2372">
        <f>J2372*Weighting!$W$20</f>
        <v>0</v>
      </c>
      <c r="M2372" s="14"/>
    </row>
    <row r="2373" spans="1:25" x14ac:dyDescent="0.25">
      <c r="A2373" s="32" t="str">
        <f>IF(Weighting!$P$21&gt;0,B2373,"")</f>
        <v/>
      </c>
      <c r="B2373">
        <f>Weighting!$C$21</f>
        <v>2.2860000000000005</v>
      </c>
      <c r="C2373">
        <f>Weighting!$F$21</f>
        <v>0</v>
      </c>
      <c r="D2373" t="b">
        <f>IF(C2373=1,'Data Transformation'!$G$3+0.5*'Data Transformation'!$W$25,IF(C2374=1,D2374-'Data Transformation'!$W$25,FALSE))</f>
        <v>0</v>
      </c>
      <c r="E2373" t="str">
        <f t="array" ref="E2373">IF(ISLOGICAL(D2373),"",FREQUENCY(IF('Data Transformation'!$B$425:$B$8425='Bin Analysis'!$B2355,'Data Transformation'!$G$425:$G$8425),D2373))</f>
        <v/>
      </c>
      <c r="F2373" t="str">
        <f t="shared" si="294"/>
        <v/>
      </c>
      <c r="G2373">
        <f>Weighting!$H$21</f>
        <v>0</v>
      </c>
      <c r="H2373">
        <f t="array" ref="H2373">FREQUENCY(IF('Data Transformation'!$B$4:$B$8425=B2355,'Data Transformation'!$G$4:$G$8425),'Bin Analysis'!$B2373)</f>
        <v>11</v>
      </c>
      <c r="I2373">
        <f t="shared" si="295"/>
        <v>0</v>
      </c>
      <c r="J2373">
        <f t="shared" si="296"/>
        <v>0</v>
      </c>
      <c r="K2373">
        <f>J2373*Weighting!$W$21</f>
        <v>0</v>
      </c>
      <c r="M2373" s="14"/>
    </row>
    <row r="2374" spans="1:25" x14ac:dyDescent="0.25">
      <c r="A2374" s="32" t="str">
        <f>IF(Weighting!$P$22&gt;0,B2374,"")</f>
        <v/>
      </c>
      <c r="B2374">
        <f>Weighting!$C$22</f>
        <v>2.4170000000000007</v>
      </c>
      <c r="C2374">
        <f>Weighting!$F$22</f>
        <v>0</v>
      </c>
      <c r="D2374" t="b">
        <f>IF(C2374=1,'Data Transformation'!$G$3+0.5*'Data Transformation'!$W$25,IF(C2375=1,D2375-'Data Transformation'!$W$25,FALSE))</f>
        <v>0</v>
      </c>
      <c r="E2374" t="str">
        <f t="array" ref="E2374">IF(ISLOGICAL(D2374),"",FREQUENCY(IF('Data Transformation'!$B$425:$B$8425='Bin Analysis'!$B2355,'Data Transformation'!$G$425:$G$8425),D2374))</f>
        <v/>
      </c>
      <c r="F2374" t="str">
        <f t="shared" si="294"/>
        <v/>
      </c>
      <c r="G2374">
        <f>Weighting!$H$22</f>
        <v>0</v>
      </c>
      <c r="H2374">
        <f t="array" ref="H2374">FREQUENCY(IF('Data Transformation'!$B$4:$B$8425=B2355,'Data Transformation'!$G$4:$G$8425),'Bin Analysis'!$B2374)</f>
        <v>11</v>
      </c>
      <c r="I2374">
        <f t="shared" si="295"/>
        <v>0</v>
      </c>
      <c r="J2374">
        <f t="shared" si="296"/>
        <v>0</v>
      </c>
      <c r="K2374">
        <f>J2374*Weighting!$W$22</f>
        <v>0</v>
      </c>
      <c r="M2374" s="14"/>
    </row>
    <row r="2375" spans="1:25" x14ac:dyDescent="0.25">
      <c r="A2375" s="32" t="str">
        <f>IF(Weighting!$P$23&gt;0,B2375,"")</f>
        <v/>
      </c>
      <c r="B2375">
        <f>Weighting!$C$23</f>
        <v>2.5480000000000009</v>
      </c>
      <c r="C2375">
        <f>Weighting!$F$23</f>
        <v>0</v>
      </c>
      <c r="D2375" t="b">
        <f>IF(C2375=1,'Data Transformation'!$G$3+0.5*'Data Transformation'!$W$25,IF(C2376=1,D2376-'Data Transformation'!$W$25,FALSE))</f>
        <v>0</v>
      </c>
      <c r="E2375" t="str">
        <f t="array" ref="E2375">IF(ISLOGICAL(D2375),"",FREQUENCY(IF('Data Transformation'!$B$425:$B$8425='Bin Analysis'!$B2355,'Data Transformation'!$G$425:$G$8425),D2375))</f>
        <v/>
      </c>
      <c r="F2375" t="str">
        <f t="shared" si="294"/>
        <v/>
      </c>
      <c r="G2375">
        <f>Weighting!$H$23</f>
        <v>0</v>
      </c>
      <c r="H2375">
        <f t="array" ref="H2375">FREQUENCY(IF('Data Transformation'!$B$4:$B$8425=B2355,'Data Transformation'!$G$4:$G$8425),'Bin Analysis'!$B2375)</f>
        <v>11</v>
      </c>
      <c r="I2375">
        <f t="shared" si="295"/>
        <v>0</v>
      </c>
      <c r="J2375">
        <f t="shared" si="296"/>
        <v>0</v>
      </c>
      <c r="K2375">
        <f>J2375*Weighting!$W$23</f>
        <v>0</v>
      </c>
      <c r="M2375" s="14"/>
    </row>
    <row r="2376" spans="1:25" x14ac:dyDescent="0.25">
      <c r="A2376" s="32" t="str">
        <f>IF(Weighting!$P$24&gt;0,B2376,"")</f>
        <v/>
      </c>
      <c r="B2376">
        <f>Weighting!$C$24</f>
        <v>2.6790000000000012</v>
      </c>
      <c r="C2376">
        <f>Weighting!$F$24</f>
        <v>0</v>
      </c>
      <c r="D2376" t="b">
        <f>IF(C2376=1,'Data Transformation'!$G$3+0.5*'Data Transformation'!$W$25,IF(C2377=1,D2377-'Data Transformation'!$W$25,FALSE))</f>
        <v>0</v>
      </c>
      <c r="E2376" t="str">
        <f t="array" ref="E2376">IF(ISLOGICAL(D2376),"",FREQUENCY(IF('Data Transformation'!$B$425:$B$8425='Bin Analysis'!$B2355,'Data Transformation'!$G$425:$G$8425),D2376))</f>
        <v/>
      </c>
      <c r="F2376" t="str">
        <f t="shared" si="294"/>
        <v/>
      </c>
      <c r="G2376">
        <f>Weighting!$H$24</f>
        <v>0</v>
      </c>
      <c r="H2376">
        <f t="array" ref="H2376">FREQUENCY(IF('Data Transformation'!$B$4:$B$8425=B2355,'Data Transformation'!$G$4:$G$8425),'Bin Analysis'!$B2376)</f>
        <v>11</v>
      </c>
      <c r="I2376">
        <f t="shared" si="295"/>
        <v>0</v>
      </c>
      <c r="J2376">
        <f t="shared" si="296"/>
        <v>0</v>
      </c>
      <c r="K2376">
        <f>J2376*Weighting!$W$24</f>
        <v>0</v>
      </c>
      <c r="M2376" s="14"/>
    </row>
    <row r="2377" spans="1:25" x14ac:dyDescent="0.25">
      <c r="A2377" s="32" t="str">
        <f>IF(Weighting!$P$25&gt;0,B2377,"")</f>
        <v/>
      </c>
      <c r="B2377">
        <f>Weighting!$C$25</f>
        <v>2.8100000000000014</v>
      </c>
      <c r="C2377">
        <f>Weighting!$F$25</f>
        <v>0</v>
      </c>
      <c r="D2377" t="b">
        <f>IF(C2377=1,'Data Transformation'!$G$3+0.5*'Data Transformation'!$W$25,IF(C2378=1,D2378-'Data Transformation'!$W$25,FALSE))</f>
        <v>0</v>
      </c>
      <c r="E2377" t="str">
        <f t="array" ref="E2377">IF(ISLOGICAL(D2377),"",FREQUENCY(IF('Data Transformation'!$B$425:$B$8425='Bin Analysis'!$B2355,'Data Transformation'!$G$425:$G$8425),D2377))</f>
        <v/>
      </c>
      <c r="F2377" t="str">
        <f t="shared" si="294"/>
        <v/>
      </c>
      <c r="G2377">
        <f>Weighting!$H$25</f>
        <v>0</v>
      </c>
      <c r="H2377">
        <f t="array" ref="H2377">FREQUENCY(IF('Data Transformation'!$B$4:$B$8425=B2355,'Data Transformation'!$G$4:$G$8425),'Bin Analysis'!$B2377)</f>
        <v>11</v>
      </c>
      <c r="I2377">
        <f t="shared" si="295"/>
        <v>0</v>
      </c>
      <c r="J2377">
        <f t="shared" si="296"/>
        <v>0</v>
      </c>
      <c r="K2377">
        <f>J2377*Weighting!$W$25</f>
        <v>0</v>
      </c>
      <c r="M2377" s="14"/>
    </row>
    <row r="2378" spans="1:25" x14ac:dyDescent="0.25">
      <c r="O2378"/>
      <c r="P2378"/>
      <c r="Q2378"/>
      <c r="R2378"/>
    </row>
    <row r="2379" spans="1:25" ht="23.25" x14ac:dyDescent="0.35">
      <c r="A2379" s="21" t="s">
        <v>0</v>
      </c>
      <c r="B2379" s="21">
        <f>IFERROR(VLOOKUP(C2379,'Data Transformation'!$L$6:$M$426,2,FALSE),"")</f>
        <v>99</v>
      </c>
      <c r="C2379" s="21">
        <f>C2355+1</f>
        <v>99</v>
      </c>
      <c r="D2379" s="21"/>
      <c r="E2379" s="21"/>
      <c r="F2379" s="21"/>
      <c r="G2379" s="21"/>
      <c r="H2379" s="22"/>
      <c r="I2379" s="22"/>
      <c r="J2379" s="22"/>
      <c r="K2379" s="21"/>
      <c r="L2379" s="21">
        <f>B2379</f>
        <v>99</v>
      </c>
      <c r="M2379" s="23">
        <f>INDEX('Data Transformation'!$O$4:$O$424,MATCH($B2379,'Data Transformation'!$M$4:$M$424,0),MATCH($M$2,'Data Transformation'!$O$3,0))</f>
        <v>14</v>
      </c>
      <c r="N2379" s="27">
        <f>IF('Input and Summary Results'!$J$16="minimum",'Bin Analysis'!X2380/(M2379-1),'Bin Analysis'!Y2379/('Bin Analysis'!M2379-1))</f>
        <v>0</v>
      </c>
      <c r="O2379" s="27">
        <f>IF(M2379=FALSE,NA(),(VLOOKUP(1,C2382:K2401,4,FALSE))/(M2379-1))</f>
        <v>0.38461538461538464</v>
      </c>
      <c r="P2379" s="27">
        <f>IF(M2379=FALSE,NA(),SUM(J2382:J2401)/Weighting!$S$5)</f>
        <v>0.7</v>
      </c>
      <c r="Q2379" s="27">
        <f>IF(M2379=FALSE,NA(),SUM(K2382:K2401)/Weighting!$S$6)</f>
        <v>0.65217391304347827</v>
      </c>
      <c r="R2379" s="27">
        <f>IF(M2379=FALSE,NA(),(VLOOKUP(1,G2382:K2401,3,FALSE))/(M2379-1))</f>
        <v>7.6923076923076927E-2</v>
      </c>
      <c r="S2379" s="22" t="str">
        <f>IF(M2379=FALSE,NA(),IF(SUM(J2382:J2401)=2,"yes","no"))</f>
        <v>no</v>
      </c>
      <c r="X2379" s="2" cm="2">
        <f t="array" ref="X2379:X2380">FREQUENCY(IF('Data Transformation'!$B$425:$B$6424='Bin Analysis'!L2379,'Data Transformation'!$G$425:$G$6424),'Data Transformation'!$U$11)</f>
        <v>13</v>
      </c>
      <c r="Y2379" s="2" cm="2">
        <f t="array" ref="Y2379:Y2380">FREQUENCY(IF('Data Transformation'!$B$425:$B$6424='Bin Analysis'!L2379,'Data Transformation'!$G$425:$G$6424),'Data Transformation'!$U$12)</f>
        <v>8</v>
      </c>
    </row>
    <row r="2380" spans="1:25" x14ac:dyDescent="0.25">
      <c r="A2380" s="14" t="s">
        <v>67</v>
      </c>
      <c r="B2380" t="s">
        <v>47</v>
      </c>
      <c r="C2380" t="s">
        <v>5</v>
      </c>
      <c r="D2380" t="s">
        <v>100</v>
      </c>
      <c r="E2380" t="s">
        <v>101</v>
      </c>
      <c r="F2380" t="s">
        <v>102</v>
      </c>
      <c r="G2380" t="s">
        <v>70</v>
      </c>
      <c r="H2380" t="s">
        <v>31</v>
      </c>
      <c r="I2380" t="s">
        <v>32</v>
      </c>
      <c r="J2380" t="s">
        <v>46</v>
      </c>
      <c r="K2380" s="14" t="s">
        <v>45</v>
      </c>
      <c r="M2380" s="14"/>
      <c r="X2380" s="2">
        <v>0</v>
      </c>
      <c r="Y2380" s="2">
        <v>5</v>
      </c>
    </row>
    <row r="2381" spans="1:25" x14ac:dyDescent="0.25">
      <c r="A2381" s="32"/>
      <c r="D2381" t="b">
        <f>IF(C2381=1,'Data Transformation'!$G$3+0.5*'Data Transformation'!$W$25,IF(C2382=1,D2382-'Data Transformation'!$W$25,FALSE))</f>
        <v>0</v>
      </c>
      <c r="E2381" t="str">
        <f t="array" ref="E2381">IF(ISLOGICAL(D2381),"",FREQUENCY(IF('Data Transformation'!$B$425:$B$8425='Bin Analysis'!$B2379,'Data Transformation'!$G$425:$G$8425),D2381))</f>
        <v/>
      </c>
      <c r="F2381" t="str">
        <f>IF(ISLOGICAL(D2381),"",E2381-E2380)</f>
        <v/>
      </c>
      <c r="M2381" s="14"/>
    </row>
    <row r="2382" spans="1:25" x14ac:dyDescent="0.25">
      <c r="A2382" s="32">
        <f>IF(Weighting!$P$6&gt;0,B2382,"")</f>
        <v>0.32100000000000001</v>
      </c>
      <c r="B2382">
        <f>Weighting!$C$6</f>
        <v>0.32100000000000001</v>
      </c>
      <c r="C2382">
        <f>Weighting!$F$6</f>
        <v>0</v>
      </c>
      <c r="D2382" t="b">
        <f>IF(C2382=1,'Data Transformation'!$G$3+0.5*'Data Transformation'!$W$25,IF(C2383=1,D2383-'Data Transformation'!$W$25,FALSE))</f>
        <v>0</v>
      </c>
      <c r="E2382" t="str">
        <f t="array" ref="E2382">IF(ISLOGICAL(D2382),"",FREQUENCY(IF('Data Transformation'!$B$425:$B$8425='Bin Analysis'!$B2379,'Data Transformation'!$G$425:$G$8425),D2382))</f>
        <v/>
      </c>
      <c r="F2382" t="str">
        <f>IF(ISLOGICAL(D2382),"",E2382-E2381)</f>
        <v/>
      </c>
      <c r="G2382">
        <f>Weighting!$H$6</f>
        <v>1</v>
      </c>
      <c r="H2382">
        <f t="array" ref="H2382">FREQUENCY(IF('Data Transformation'!$B$4:$B$8425=B2379,'Data Transformation'!$G$4:$G$8425),'Bin Analysis'!$B2382)</f>
        <v>1</v>
      </c>
      <c r="I2382">
        <f>H2382-H2381</f>
        <v>1</v>
      </c>
      <c r="J2382">
        <f>IF(I2382=0,0,1)</f>
        <v>1</v>
      </c>
      <c r="K2382">
        <f>J2382*Weighting!$W$6</f>
        <v>1</v>
      </c>
      <c r="M2382" s="14"/>
    </row>
    <row r="2383" spans="1:25" x14ac:dyDescent="0.25">
      <c r="A2383" s="32">
        <f>IF(Weighting!$P$7&gt;0,B2383,"")</f>
        <v>0.45200000000000001</v>
      </c>
      <c r="B2383">
        <f>Weighting!$C$7</f>
        <v>0.45200000000000001</v>
      </c>
      <c r="C2383">
        <f>Weighting!$F$7</f>
        <v>0</v>
      </c>
      <c r="D2383" t="b">
        <f>IF(C2383=1,'Data Transformation'!$G$3+0.5*'Data Transformation'!$W$25,IF(C2384=1,D2384-'Data Transformation'!$W$25,FALSE))</f>
        <v>0</v>
      </c>
      <c r="E2383" t="str">
        <f t="array" ref="E2383">IF(ISLOGICAL(D2383),"",FREQUENCY(IF('Data Transformation'!$B$425:$B$8425='Bin Analysis'!$B2379,'Data Transformation'!$G$425:$G$8425),D2383))</f>
        <v/>
      </c>
      <c r="F2383" t="str">
        <f t="shared" ref="F2383:F2401" si="297">IF(ISLOGICAL(D2383),"",E2383-E2382)</f>
        <v/>
      </c>
      <c r="G2383">
        <f>Weighting!$H$7</f>
        <v>0</v>
      </c>
      <c r="H2383">
        <f t="array" ref="H2383">FREQUENCY(IF('Data Transformation'!$B$4:$B$8425=B2379,'Data Transformation'!$G$4:$G$8425),'Bin Analysis'!$B2383)</f>
        <v>3</v>
      </c>
      <c r="I2383">
        <f t="shared" ref="I2383:I2401" si="298">H2383-H2382</f>
        <v>2</v>
      </c>
      <c r="J2383">
        <f>IF(I2383=0,0,1)</f>
        <v>1</v>
      </c>
      <c r="K2383">
        <f>J2383*Weighting!$W$7</f>
        <v>2</v>
      </c>
      <c r="M2383" s="14"/>
    </row>
    <row r="2384" spans="1:25" x14ac:dyDescent="0.25">
      <c r="A2384" s="32">
        <f>IF(Weighting!$P$8&gt;0,B2384,"")</f>
        <v>0.58299999999999996</v>
      </c>
      <c r="B2384">
        <f>Weighting!$C$8</f>
        <v>0.58299999999999996</v>
      </c>
      <c r="C2384">
        <f>Weighting!$F$8</f>
        <v>0</v>
      </c>
      <c r="D2384" t="b">
        <f>IF(C2384=1,'Data Transformation'!$G$3+0.5*'Data Transformation'!$W$25,IF(C2385=1,D2385-'Data Transformation'!$W$25,FALSE))</f>
        <v>0</v>
      </c>
      <c r="E2384" t="str">
        <f t="array" ref="E2384">IF(ISLOGICAL(D2384),"",FREQUENCY(IF('Data Transformation'!$B$425:$B$8425='Bin Analysis'!$B2379,'Data Transformation'!$G$425:$G$8425),D2384))</f>
        <v/>
      </c>
      <c r="F2384" t="str">
        <f t="shared" si="297"/>
        <v/>
      </c>
      <c r="G2384">
        <f>Weighting!$H$8</f>
        <v>0</v>
      </c>
      <c r="H2384">
        <f t="array" ref="H2384">FREQUENCY(IF('Data Transformation'!$B$4:$B$8425=B2379,'Data Transformation'!$G$4:$G$8425),'Bin Analysis'!$B2384)</f>
        <v>5</v>
      </c>
      <c r="I2384">
        <f t="shared" si="298"/>
        <v>2</v>
      </c>
      <c r="J2384">
        <f t="shared" ref="J2384:J2401" si="299">IF(I2384=0,0,1)</f>
        <v>1</v>
      </c>
      <c r="K2384">
        <f>J2384*Weighting!$W$8</f>
        <v>3</v>
      </c>
      <c r="M2384" s="14"/>
    </row>
    <row r="2385" spans="1:13" x14ac:dyDescent="0.25">
      <c r="A2385" s="32">
        <f>IF(Weighting!$P$9&gt;0,B2385,"")</f>
        <v>0.71399999999999997</v>
      </c>
      <c r="B2385" s="50">
        <f>Weighting!$C$9</f>
        <v>0.71399999999999997</v>
      </c>
      <c r="C2385">
        <f>Weighting!$F$9</f>
        <v>0</v>
      </c>
      <c r="D2385" t="b">
        <f>IF(C2385=1,'Data Transformation'!$G$3+0.5*'Data Transformation'!$W$25,IF(C2386=1,D2386-'Data Transformation'!$W$25,FALSE))</f>
        <v>0</v>
      </c>
      <c r="E2385" t="str">
        <f t="array" ref="E2385">IF(ISLOGICAL(D2385),"",FREQUENCY(IF('Data Transformation'!$B$425:$B$8425='Bin Analysis'!$B2379,'Data Transformation'!$G$425:$G$8425),D2385))</f>
        <v/>
      </c>
      <c r="F2385" t="str">
        <f t="shared" si="297"/>
        <v/>
      </c>
      <c r="G2385">
        <f>Weighting!$H$9</f>
        <v>0</v>
      </c>
      <c r="H2385">
        <f t="array" ref="H2385">FREQUENCY(IF('Data Transformation'!$B$4:$B$8425=B2379,'Data Transformation'!$G$4:$G$8425),'Bin Analysis'!$B2385)</f>
        <v>6</v>
      </c>
      <c r="I2385">
        <f t="shared" si="298"/>
        <v>1</v>
      </c>
      <c r="J2385">
        <f t="shared" si="299"/>
        <v>1</v>
      </c>
      <c r="K2385">
        <f>J2385*Weighting!$W$9</f>
        <v>3</v>
      </c>
      <c r="M2385" s="14"/>
    </row>
    <row r="2386" spans="1:13" x14ac:dyDescent="0.25">
      <c r="A2386" s="32">
        <f>IF(Weighting!$P$10&gt;0,B2386,"")</f>
        <v>0.84499999999999997</v>
      </c>
      <c r="B2386">
        <f>Weighting!$C$10</f>
        <v>0.84499999999999997</v>
      </c>
      <c r="C2386">
        <f>Weighting!$F$10</f>
        <v>0</v>
      </c>
      <c r="D2386" t="b">
        <f>IF(C2386=1,'Data Transformation'!$G$3+0.5*'Data Transformation'!$W$25,IF(C2387=1,D2387-'Data Transformation'!$W$25,FALSE))</f>
        <v>0</v>
      </c>
      <c r="E2386" t="str">
        <f t="array" ref="E2386">IF(ISLOGICAL(D2386),"",FREQUENCY(IF('Data Transformation'!$B$425:$B$8425='Bin Analysis'!$B2379,'Data Transformation'!$G$425:$G$8425),D2386))</f>
        <v/>
      </c>
      <c r="F2386" t="str">
        <f t="shared" si="297"/>
        <v/>
      </c>
      <c r="G2386">
        <f>Weighting!$H$10</f>
        <v>0</v>
      </c>
      <c r="H2386">
        <f t="array" ref="H2386">FREQUENCY(IF('Data Transformation'!$B$4:$B$8425=B2379,'Data Transformation'!$G$4:$G$8425),'Bin Analysis'!$B2386)</f>
        <v>8</v>
      </c>
      <c r="I2386">
        <f t="shared" si="298"/>
        <v>2</v>
      </c>
      <c r="J2386">
        <f t="shared" si="299"/>
        <v>1</v>
      </c>
      <c r="K2386">
        <f>J2386*Weighting!$W$10</f>
        <v>3</v>
      </c>
      <c r="M2386" s="14"/>
    </row>
    <row r="2387" spans="1:13" x14ac:dyDescent="0.25">
      <c r="A2387" s="32">
        <f>IF(Weighting!$P$11&gt;0,B2387,"")</f>
        <v>0.97599999999999998</v>
      </c>
      <c r="B2387">
        <f>Weighting!$C$11</f>
        <v>0.97599999999999998</v>
      </c>
      <c r="C2387">
        <f>Weighting!$F$11</f>
        <v>0</v>
      </c>
      <c r="D2387">
        <f>IF(C2387=1,'Data Transformation'!$G$3+0.5*'Data Transformation'!$W$25,IF(C2388=1,D2388-'Data Transformation'!$W$25,FALSE))</f>
        <v>0.86899999999999999</v>
      </c>
      <c r="E2387">
        <f t="array" ref="E2387">IF(ISLOGICAL(D2387),"",FREQUENCY(IF('Data Transformation'!$B$425:$B$8425='Bin Analysis'!$B2379,'Data Transformation'!$G$425:$G$8425),D2387))</f>
        <v>8</v>
      </c>
      <c r="F2387" t="e">
        <f t="shared" si="297"/>
        <v>#VALUE!</v>
      </c>
      <c r="G2387">
        <f>Weighting!$H$11</f>
        <v>0</v>
      </c>
      <c r="H2387">
        <f t="array" ref="H2387">FREQUENCY(IF('Data Transformation'!$B$4:$B$8425=B2379,'Data Transformation'!$G$4:$G$8425),'Bin Analysis'!$B2387)</f>
        <v>10</v>
      </c>
      <c r="I2387">
        <f t="shared" si="298"/>
        <v>2</v>
      </c>
      <c r="J2387">
        <f t="shared" si="299"/>
        <v>1</v>
      </c>
      <c r="K2387">
        <f>J2387*Weighting!$W$11</f>
        <v>2</v>
      </c>
      <c r="M2387" s="14"/>
    </row>
    <row r="2388" spans="1:13" x14ac:dyDescent="0.25">
      <c r="A2388" s="32">
        <f>IF(Weighting!$P$12&gt;0,B2388,"")</f>
        <v>1.107</v>
      </c>
      <c r="B2388">
        <f>Weighting!$C$12</f>
        <v>1.107</v>
      </c>
      <c r="C2388">
        <f>Weighting!$F$12</f>
        <v>1</v>
      </c>
      <c r="D2388">
        <f>IF(C2388=1,'Data Transformation'!$G$3+0.5*'Data Transformation'!$W$25,IF(C2389=1,D2389-'Data Transformation'!$W$25,FALSE))</f>
        <v>1.131</v>
      </c>
      <c r="E2388">
        <f t="array" ref="E2388">IF(ISLOGICAL(D2388),"",FREQUENCY(IF('Data Transformation'!$B$425:$B$8425='Bin Analysis'!$B2379,'Data Transformation'!$G$425:$G$8425),D2388))</f>
        <v>13</v>
      </c>
      <c r="F2388">
        <f t="shared" si="297"/>
        <v>5</v>
      </c>
      <c r="G2388">
        <f>Weighting!$H$12</f>
        <v>0</v>
      </c>
      <c r="H2388">
        <f t="array" ref="H2388">FREQUENCY(IF('Data Transformation'!$B$4:$B$8425=B2379,'Data Transformation'!$G$4:$G$8425),'Bin Analysis'!$B2388)</f>
        <v>14</v>
      </c>
      <c r="I2388">
        <f t="shared" si="298"/>
        <v>4</v>
      </c>
      <c r="J2388">
        <f t="shared" si="299"/>
        <v>1</v>
      </c>
      <c r="K2388">
        <f>J2388*Weighting!$W$12</f>
        <v>1</v>
      </c>
      <c r="M2388" s="14"/>
    </row>
    <row r="2389" spans="1:13" x14ac:dyDescent="0.25">
      <c r="A2389" s="32">
        <f>IF(Weighting!$P$13&gt;0,B2389,"")</f>
        <v>1.238</v>
      </c>
      <c r="B2389">
        <f>Weighting!$C$13</f>
        <v>1.238</v>
      </c>
      <c r="C2389">
        <f>Weighting!$F$13</f>
        <v>0</v>
      </c>
      <c r="D2389" t="b">
        <f>IF(C2389=1,'Data Transformation'!$G$3+0.5*'Data Transformation'!$W$25,IF(C2390=1,D2390-'Data Transformation'!$W$25,FALSE))</f>
        <v>0</v>
      </c>
      <c r="E2389" t="str">
        <f t="array" ref="E2389">IF(ISLOGICAL(D2389),"",FREQUENCY(IF('Data Transformation'!$B$425:$B$8425='Bin Analysis'!$B2379,'Data Transformation'!$G$425:$G$8425),D2389))</f>
        <v/>
      </c>
      <c r="F2389" t="str">
        <f t="shared" si="297"/>
        <v/>
      </c>
      <c r="G2389">
        <f>Weighting!$H$13</f>
        <v>0</v>
      </c>
      <c r="H2389">
        <f t="array" ref="H2389">FREQUENCY(IF('Data Transformation'!$B$4:$B$8425=B2379,'Data Transformation'!$G$4:$G$8425),'Bin Analysis'!$B2389)</f>
        <v>14</v>
      </c>
      <c r="I2389">
        <f t="shared" si="298"/>
        <v>0</v>
      </c>
      <c r="J2389">
        <f t="shared" si="299"/>
        <v>0</v>
      </c>
      <c r="K2389">
        <f>J2389*Weighting!$W$13</f>
        <v>0</v>
      </c>
      <c r="M2389" s="14"/>
    </row>
    <row r="2390" spans="1:13" x14ac:dyDescent="0.25">
      <c r="A2390" s="32">
        <f>IF(Weighting!$P$14&gt;0,B2390,"")</f>
        <v>1.369</v>
      </c>
      <c r="B2390">
        <f>Weighting!$C$14</f>
        <v>1.369</v>
      </c>
      <c r="C2390">
        <f>Weighting!$F$14</f>
        <v>0</v>
      </c>
      <c r="D2390" t="b">
        <f>IF(C2390=1,'Data Transformation'!$G$3+0.5*'Data Transformation'!$W$25,IF(C2391=1,D2391-'Data Transformation'!$W$25,FALSE))</f>
        <v>0</v>
      </c>
      <c r="E2390" t="str">
        <f t="array" ref="E2390">IF(ISLOGICAL(D2390),"",FREQUENCY(IF('Data Transformation'!$B$425:$B$8425='Bin Analysis'!$B2379,'Data Transformation'!$G$425:$G$8425),D2390))</f>
        <v/>
      </c>
      <c r="F2390" t="str">
        <f t="shared" si="297"/>
        <v/>
      </c>
      <c r="G2390">
        <f>Weighting!$H$14</f>
        <v>0</v>
      </c>
      <c r="H2390">
        <f t="array" ref="H2390">FREQUENCY(IF('Data Transformation'!$B$4:$B$8425=B2379,'Data Transformation'!$G$4:$G$8425),'Bin Analysis'!$B2390)</f>
        <v>14</v>
      </c>
      <c r="I2390">
        <f t="shared" si="298"/>
        <v>0</v>
      </c>
      <c r="J2390">
        <f t="shared" si="299"/>
        <v>0</v>
      </c>
      <c r="K2390">
        <f>J2390*Weighting!$W$14</f>
        <v>0</v>
      </c>
      <c r="M2390" s="14"/>
    </row>
    <row r="2391" spans="1:13" x14ac:dyDescent="0.25">
      <c r="A2391" s="32">
        <f>IF(Weighting!$P$15&gt;0,B2391,"")</f>
        <v>1.5000009999999999</v>
      </c>
      <c r="B2391">
        <f>Weighting!$C$15</f>
        <v>1.5000009999999999</v>
      </c>
      <c r="C2391">
        <f>Weighting!$F$15</f>
        <v>0</v>
      </c>
      <c r="D2391" t="b">
        <f>IF(C2391=1,'Data Transformation'!$G$3+0.5*'Data Transformation'!$W$25,IF(C2392=1,D2392-'Data Transformation'!$W$25,FALSE))</f>
        <v>0</v>
      </c>
      <c r="E2391" t="str">
        <f t="array" ref="E2391">IF(ISLOGICAL(D2391),"",FREQUENCY(IF('Data Transformation'!$B$425:$B$8425='Bin Analysis'!$B2379,'Data Transformation'!$G$425:$G$8425),D2391))</f>
        <v/>
      </c>
      <c r="F2391" t="str">
        <f t="shared" si="297"/>
        <v/>
      </c>
      <c r="G2391">
        <f>Weighting!$H$15</f>
        <v>0</v>
      </c>
      <c r="H2391">
        <f t="array" ref="H2391">FREQUENCY(IF('Data Transformation'!$B$4:$B$8425=B2379,'Data Transformation'!$G$4:$G$8425),'Bin Analysis'!$B2391)</f>
        <v>14</v>
      </c>
      <c r="I2391">
        <f t="shared" si="298"/>
        <v>0</v>
      </c>
      <c r="J2391">
        <f t="shared" si="299"/>
        <v>0</v>
      </c>
      <c r="K2391">
        <f>J2391*Weighting!$W$15</f>
        <v>0</v>
      </c>
      <c r="M2391" s="14"/>
    </row>
    <row r="2392" spans="1:13" x14ac:dyDescent="0.25">
      <c r="A2392" s="32" t="str">
        <f>IF(Weighting!$P$16&gt;0,B2392,"")</f>
        <v/>
      </c>
      <c r="B2392">
        <f>Weighting!$C$16</f>
        <v>1.631</v>
      </c>
      <c r="C2392">
        <f>Weighting!$F$16</f>
        <v>0</v>
      </c>
      <c r="D2392" t="b">
        <f>IF(C2392=1,'Data Transformation'!$G$3+0.5*'Data Transformation'!$W$25,IF(C2393=1,D2393-'Data Transformation'!$W$25,FALSE))</f>
        <v>0</v>
      </c>
      <c r="E2392" t="str">
        <f t="array" ref="E2392">IF(ISLOGICAL(D2392),"",FREQUENCY(IF('Data Transformation'!$B$425:$B$8425='Bin Analysis'!$B2379,'Data Transformation'!$G$425:$G$8425),D2392))</f>
        <v/>
      </c>
      <c r="F2392" t="str">
        <f t="shared" si="297"/>
        <v/>
      </c>
      <c r="G2392">
        <f>Weighting!$H$16</f>
        <v>0</v>
      </c>
      <c r="H2392">
        <f t="array" ref="H2392">FREQUENCY(IF('Data Transformation'!$B$4:$B$8425=B2379,'Data Transformation'!$G$4:$G$8425),'Bin Analysis'!$B2392)</f>
        <v>14</v>
      </c>
      <c r="I2392">
        <f t="shared" si="298"/>
        <v>0</v>
      </c>
      <c r="J2392">
        <f t="shared" si="299"/>
        <v>0</v>
      </c>
      <c r="K2392">
        <f>J2392*Weighting!$W$16</f>
        <v>0</v>
      </c>
      <c r="M2392" s="14"/>
    </row>
    <row r="2393" spans="1:13" x14ac:dyDescent="0.25">
      <c r="A2393" s="32" t="str">
        <f>IF(Weighting!$P$17&gt;0,B2393,"")</f>
        <v/>
      </c>
      <c r="B2393">
        <f>Weighting!$C$17</f>
        <v>1.762</v>
      </c>
      <c r="C2393">
        <f>Weighting!$F$17</f>
        <v>0</v>
      </c>
      <c r="D2393" t="b">
        <f>IF(C2393=1,'Data Transformation'!$G$3+0.5*'Data Transformation'!$W$25,IF(C2394=1,D2394-'Data Transformation'!$W$25,FALSE))</f>
        <v>0</v>
      </c>
      <c r="E2393" t="str">
        <f t="array" ref="E2393">IF(ISLOGICAL(D2393),"",FREQUENCY(IF('Data Transformation'!$B$425:$B$8425='Bin Analysis'!$B2379,'Data Transformation'!$G$425:$G$8425),D2393))</f>
        <v/>
      </c>
      <c r="F2393" t="str">
        <f t="shared" si="297"/>
        <v/>
      </c>
      <c r="G2393">
        <f>Weighting!$H$17</f>
        <v>0</v>
      </c>
      <c r="H2393">
        <f t="array" ref="H2393">FREQUENCY(IF('Data Transformation'!$B$4:$B$8425=B2379,'Data Transformation'!$G$4:$G$8425),'Bin Analysis'!$B2393)</f>
        <v>14</v>
      </c>
      <c r="I2393">
        <f t="shared" si="298"/>
        <v>0</v>
      </c>
      <c r="J2393">
        <f t="shared" si="299"/>
        <v>0</v>
      </c>
      <c r="K2393">
        <f>J2393*Weighting!$W$17</f>
        <v>0</v>
      </c>
      <c r="M2393" s="14"/>
    </row>
    <row r="2394" spans="1:13" x14ac:dyDescent="0.25">
      <c r="A2394" s="32" t="str">
        <f>IF(Weighting!$P$18&gt;0,B2394,"")</f>
        <v/>
      </c>
      <c r="B2394">
        <f>Weighting!$C$18</f>
        <v>1.893</v>
      </c>
      <c r="C2394">
        <f>Weighting!$F$18</f>
        <v>0</v>
      </c>
      <c r="D2394" t="b">
        <f>IF(C2394=1,'Data Transformation'!$G$3+0.5*'Data Transformation'!$W$25,IF(C2395=1,D2395-'Data Transformation'!$W$25,FALSE))</f>
        <v>0</v>
      </c>
      <c r="E2394" t="str">
        <f t="array" ref="E2394">IF(ISLOGICAL(D2394),"",FREQUENCY(IF('Data Transformation'!$B$425:$B$8425='Bin Analysis'!$B2379,'Data Transformation'!$G$425:$G$8425),D2394))</f>
        <v/>
      </c>
      <c r="F2394" t="str">
        <f t="shared" si="297"/>
        <v/>
      </c>
      <c r="G2394">
        <f>Weighting!$H$18</f>
        <v>0</v>
      </c>
      <c r="H2394">
        <f t="array" ref="H2394">FREQUENCY(IF('Data Transformation'!$B$4:$B$8425=B2379,'Data Transformation'!$G$4:$G$8425),'Bin Analysis'!$B2394)</f>
        <v>14</v>
      </c>
      <c r="I2394">
        <f t="shared" si="298"/>
        <v>0</v>
      </c>
      <c r="J2394">
        <f t="shared" si="299"/>
        <v>0</v>
      </c>
      <c r="K2394">
        <f>J2394*Weighting!$W$18</f>
        <v>0</v>
      </c>
      <c r="M2394" s="14"/>
    </row>
    <row r="2395" spans="1:13" x14ac:dyDescent="0.25">
      <c r="A2395" s="32" t="str">
        <f>IF(Weighting!$P$19&gt;0,B2395,"")</f>
        <v/>
      </c>
      <c r="B2395">
        <f>Weighting!$C$19</f>
        <v>2.024</v>
      </c>
      <c r="C2395">
        <f>Weighting!$F$19</f>
        <v>0</v>
      </c>
      <c r="D2395" t="b">
        <f>IF(C2395=1,'Data Transformation'!$G$3+0.5*'Data Transformation'!$W$25,IF(C2396=1,D2396-'Data Transformation'!$W$25,FALSE))</f>
        <v>0</v>
      </c>
      <c r="E2395" t="str">
        <f t="array" ref="E2395">IF(ISLOGICAL(D2395),"",FREQUENCY(IF('Data Transformation'!$B$425:$B$8425='Bin Analysis'!$B2379,'Data Transformation'!$G$425:$G$8425),D2395))</f>
        <v/>
      </c>
      <c r="F2395" t="str">
        <f t="shared" si="297"/>
        <v/>
      </c>
      <c r="G2395">
        <f>Weighting!$H$19</f>
        <v>0</v>
      </c>
      <c r="H2395">
        <f t="array" ref="H2395">FREQUENCY(IF('Data Transformation'!$B$4:$B$8425=B2379,'Data Transformation'!$G$4:$G$8425),'Bin Analysis'!$B2395)</f>
        <v>14</v>
      </c>
      <c r="I2395">
        <f t="shared" si="298"/>
        <v>0</v>
      </c>
      <c r="J2395">
        <f t="shared" si="299"/>
        <v>0</v>
      </c>
      <c r="K2395">
        <f>J2395*Weighting!$W$19</f>
        <v>0</v>
      </c>
      <c r="M2395" s="14"/>
    </row>
    <row r="2396" spans="1:13" x14ac:dyDescent="0.25">
      <c r="A2396" s="32" t="str">
        <f>IF(Weighting!$P$20&gt;0,B2396,"")</f>
        <v/>
      </c>
      <c r="B2396">
        <f>Weighting!$C$20</f>
        <v>2.1550000000000002</v>
      </c>
      <c r="C2396">
        <f>Weighting!$F$20</f>
        <v>0</v>
      </c>
      <c r="D2396" t="b">
        <f>IF(C2396=1,'Data Transformation'!$G$3+0.5*'Data Transformation'!$W$25,IF(C2397=1,D2397-'Data Transformation'!$W$25,FALSE))</f>
        <v>0</v>
      </c>
      <c r="E2396" t="str">
        <f t="array" ref="E2396">IF(ISLOGICAL(D2396),"",FREQUENCY(IF('Data Transformation'!$B$425:$B$8425='Bin Analysis'!$B2379,'Data Transformation'!$G$425:$G$8425),D2396))</f>
        <v/>
      </c>
      <c r="F2396" t="str">
        <f t="shared" si="297"/>
        <v/>
      </c>
      <c r="G2396">
        <f>Weighting!$H$20</f>
        <v>0</v>
      </c>
      <c r="H2396">
        <f t="array" ref="H2396">FREQUENCY(IF('Data Transformation'!$B$4:$B$8425=B2379,'Data Transformation'!$G$4:$G$8425),'Bin Analysis'!$B2396)</f>
        <v>14</v>
      </c>
      <c r="I2396">
        <f t="shared" si="298"/>
        <v>0</v>
      </c>
      <c r="J2396">
        <f t="shared" si="299"/>
        <v>0</v>
      </c>
      <c r="K2396">
        <f>J2396*Weighting!$W$20</f>
        <v>0</v>
      </c>
      <c r="M2396" s="14"/>
    </row>
    <row r="2397" spans="1:13" x14ac:dyDescent="0.25">
      <c r="A2397" s="32" t="str">
        <f>IF(Weighting!$P$21&gt;0,B2397,"")</f>
        <v/>
      </c>
      <c r="B2397">
        <f>Weighting!$C$21</f>
        <v>2.2860000000000005</v>
      </c>
      <c r="C2397">
        <f>Weighting!$F$21</f>
        <v>0</v>
      </c>
      <c r="D2397" t="b">
        <f>IF(C2397=1,'Data Transformation'!$G$3+0.5*'Data Transformation'!$W$25,IF(C2398=1,D2398-'Data Transformation'!$W$25,FALSE))</f>
        <v>0</v>
      </c>
      <c r="E2397" t="str">
        <f t="array" ref="E2397">IF(ISLOGICAL(D2397),"",FREQUENCY(IF('Data Transformation'!$B$425:$B$8425='Bin Analysis'!$B2379,'Data Transformation'!$G$425:$G$8425),D2397))</f>
        <v/>
      </c>
      <c r="F2397" t="str">
        <f t="shared" si="297"/>
        <v/>
      </c>
      <c r="G2397">
        <f>Weighting!$H$21</f>
        <v>0</v>
      </c>
      <c r="H2397">
        <f t="array" ref="H2397">FREQUENCY(IF('Data Transformation'!$B$4:$B$8425=B2379,'Data Transformation'!$G$4:$G$8425),'Bin Analysis'!$B2397)</f>
        <v>14</v>
      </c>
      <c r="I2397">
        <f t="shared" si="298"/>
        <v>0</v>
      </c>
      <c r="J2397">
        <f t="shared" si="299"/>
        <v>0</v>
      </c>
      <c r="K2397">
        <f>J2397*Weighting!$W$21</f>
        <v>0</v>
      </c>
      <c r="M2397" s="14"/>
    </row>
    <row r="2398" spans="1:13" x14ac:dyDescent="0.25">
      <c r="A2398" s="32" t="str">
        <f>IF(Weighting!$P$22&gt;0,B2398,"")</f>
        <v/>
      </c>
      <c r="B2398">
        <f>Weighting!$C$22</f>
        <v>2.4170000000000007</v>
      </c>
      <c r="C2398">
        <f>Weighting!$F$22</f>
        <v>0</v>
      </c>
      <c r="D2398" t="b">
        <f>IF(C2398=1,'Data Transformation'!$G$3+0.5*'Data Transformation'!$W$25,IF(C2399=1,D2399-'Data Transformation'!$W$25,FALSE))</f>
        <v>0</v>
      </c>
      <c r="E2398" t="str">
        <f t="array" ref="E2398">IF(ISLOGICAL(D2398),"",FREQUENCY(IF('Data Transformation'!$B$425:$B$8425='Bin Analysis'!$B2379,'Data Transformation'!$G$425:$G$8425),D2398))</f>
        <v/>
      </c>
      <c r="F2398" t="str">
        <f t="shared" si="297"/>
        <v/>
      </c>
      <c r="G2398">
        <f>Weighting!$H$22</f>
        <v>0</v>
      </c>
      <c r="H2398">
        <f t="array" ref="H2398">FREQUENCY(IF('Data Transformation'!$B$4:$B$8425=B2379,'Data Transformation'!$G$4:$G$8425),'Bin Analysis'!$B2398)</f>
        <v>14</v>
      </c>
      <c r="I2398">
        <f t="shared" si="298"/>
        <v>0</v>
      </c>
      <c r="J2398">
        <f t="shared" si="299"/>
        <v>0</v>
      </c>
      <c r="K2398">
        <f>J2398*Weighting!$W$22</f>
        <v>0</v>
      </c>
      <c r="M2398" s="14"/>
    </row>
    <row r="2399" spans="1:13" x14ac:dyDescent="0.25">
      <c r="A2399" s="32" t="str">
        <f>IF(Weighting!$P$23&gt;0,B2399,"")</f>
        <v/>
      </c>
      <c r="B2399">
        <f>Weighting!$C$23</f>
        <v>2.5480000000000009</v>
      </c>
      <c r="C2399">
        <f>Weighting!$F$23</f>
        <v>0</v>
      </c>
      <c r="D2399" t="b">
        <f>IF(C2399=1,'Data Transformation'!$G$3+0.5*'Data Transformation'!$W$25,IF(C2400=1,D2400-'Data Transformation'!$W$25,FALSE))</f>
        <v>0</v>
      </c>
      <c r="E2399" t="str">
        <f t="array" ref="E2399">IF(ISLOGICAL(D2399),"",FREQUENCY(IF('Data Transformation'!$B$425:$B$8425='Bin Analysis'!$B2379,'Data Transformation'!$G$425:$G$8425),D2399))</f>
        <v/>
      </c>
      <c r="F2399" t="str">
        <f t="shared" si="297"/>
        <v/>
      </c>
      <c r="G2399">
        <f>Weighting!$H$23</f>
        <v>0</v>
      </c>
      <c r="H2399">
        <f t="array" ref="H2399">FREQUENCY(IF('Data Transformation'!$B$4:$B$8425=B2379,'Data Transformation'!$G$4:$G$8425),'Bin Analysis'!$B2399)</f>
        <v>14</v>
      </c>
      <c r="I2399">
        <f t="shared" si="298"/>
        <v>0</v>
      </c>
      <c r="J2399">
        <f t="shared" si="299"/>
        <v>0</v>
      </c>
      <c r="K2399">
        <f>J2399*Weighting!$W$23</f>
        <v>0</v>
      </c>
      <c r="M2399" s="14"/>
    </row>
    <row r="2400" spans="1:13" x14ac:dyDescent="0.25">
      <c r="A2400" s="32" t="str">
        <f>IF(Weighting!$P$24&gt;0,B2400,"")</f>
        <v/>
      </c>
      <c r="B2400">
        <f>Weighting!$C$24</f>
        <v>2.6790000000000012</v>
      </c>
      <c r="C2400">
        <f>Weighting!$F$24</f>
        <v>0</v>
      </c>
      <c r="D2400" t="b">
        <f>IF(C2400=1,'Data Transformation'!$G$3+0.5*'Data Transformation'!$W$25,IF(C2401=1,D2401-'Data Transformation'!$W$25,FALSE))</f>
        <v>0</v>
      </c>
      <c r="E2400" t="str">
        <f t="array" ref="E2400">IF(ISLOGICAL(D2400),"",FREQUENCY(IF('Data Transformation'!$B$425:$B$8425='Bin Analysis'!$B2379,'Data Transformation'!$G$425:$G$8425),D2400))</f>
        <v/>
      </c>
      <c r="F2400" t="str">
        <f t="shared" si="297"/>
        <v/>
      </c>
      <c r="G2400">
        <f>Weighting!$H$24</f>
        <v>0</v>
      </c>
      <c r="H2400">
        <f t="array" ref="H2400">FREQUENCY(IF('Data Transformation'!$B$4:$B$8425=B2379,'Data Transformation'!$G$4:$G$8425),'Bin Analysis'!$B2400)</f>
        <v>14</v>
      </c>
      <c r="I2400">
        <f t="shared" si="298"/>
        <v>0</v>
      </c>
      <c r="J2400">
        <f t="shared" si="299"/>
        <v>0</v>
      </c>
      <c r="K2400">
        <f>J2400*Weighting!$W$24</f>
        <v>0</v>
      </c>
      <c r="M2400" s="14"/>
    </row>
    <row r="2401" spans="1:25" x14ac:dyDescent="0.25">
      <c r="A2401" s="32" t="str">
        <f>IF(Weighting!$P$25&gt;0,B2401,"")</f>
        <v/>
      </c>
      <c r="B2401">
        <f>Weighting!$C$25</f>
        <v>2.8100000000000014</v>
      </c>
      <c r="C2401">
        <f>Weighting!$F$25</f>
        <v>0</v>
      </c>
      <c r="D2401" t="b">
        <f>IF(C2401=1,'Data Transformation'!$G$3+0.5*'Data Transformation'!$W$25,IF(C2402=1,D2402-'Data Transformation'!$W$25,FALSE))</f>
        <v>0</v>
      </c>
      <c r="E2401" t="str">
        <f t="array" ref="E2401">IF(ISLOGICAL(D2401),"",FREQUENCY(IF('Data Transformation'!$B$425:$B$8425='Bin Analysis'!$B2379,'Data Transformation'!$G$425:$G$8425),D2401))</f>
        <v/>
      </c>
      <c r="F2401" t="str">
        <f t="shared" si="297"/>
        <v/>
      </c>
      <c r="G2401">
        <f>Weighting!$H$25</f>
        <v>0</v>
      </c>
      <c r="H2401">
        <f t="array" ref="H2401">FREQUENCY(IF('Data Transformation'!$B$4:$B$8425=B2379,'Data Transformation'!$G$4:$G$8425),'Bin Analysis'!$B2401)</f>
        <v>14</v>
      </c>
      <c r="I2401">
        <f t="shared" si="298"/>
        <v>0</v>
      </c>
      <c r="J2401">
        <f t="shared" si="299"/>
        <v>0</v>
      </c>
      <c r="K2401">
        <f>J2401*Weighting!$W$25</f>
        <v>0</v>
      </c>
      <c r="M2401" s="14"/>
    </row>
    <row r="2402" spans="1:25" x14ac:dyDescent="0.25">
      <c r="N2402" s="55"/>
      <c r="O2402"/>
      <c r="P2402"/>
      <c r="Q2402"/>
      <c r="R2402"/>
    </row>
    <row r="2403" spans="1:25" ht="23.25" x14ac:dyDescent="0.35">
      <c r="A2403" s="21" t="s">
        <v>0</v>
      </c>
      <c r="B2403" s="21">
        <f>IFERROR(VLOOKUP(C2403,'Data Transformation'!$L$6:$M$426,2,FALSE),"")</f>
        <v>100</v>
      </c>
      <c r="C2403" s="21">
        <f>C2379+1</f>
        <v>100</v>
      </c>
      <c r="D2403" s="21"/>
      <c r="E2403" s="21"/>
      <c r="F2403" s="21"/>
      <c r="G2403" s="21"/>
      <c r="H2403" s="22"/>
      <c r="I2403" s="22"/>
      <c r="J2403" s="22"/>
      <c r="K2403" s="21"/>
      <c r="L2403" s="21">
        <f>B2403</f>
        <v>100</v>
      </c>
      <c r="M2403" s="23">
        <f>INDEX('Data Transformation'!$O$4:$O$424,MATCH($B2403,'Data Transformation'!$M$4:$M$424,0),MATCH($M$2,'Data Transformation'!$O$3,0))</f>
        <v>11</v>
      </c>
      <c r="N2403" s="27">
        <f>IF('Input and Summary Results'!$J$16="minimum",'Bin Analysis'!X2404/(M2403-1),'Bin Analysis'!Y2403/('Bin Analysis'!M2403-1))</f>
        <v>0</v>
      </c>
      <c r="O2403" s="27">
        <f>IF(M2403=FALSE,NA(),(VLOOKUP(1,C2406:K2425,4,FALSE))/(M2403-1))</f>
        <v>0</v>
      </c>
      <c r="P2403" s="27">
        <f>IF(M2403=FALSE,NA(),SUM(J2406:J2425)/Weighting!$S$5)</f>
        <v>0.3</v>
      </c>
      <c r="Q2403" s="27">
        <f>IF(M2403=FALSE,NA(),SUM(K2406:K2425)/Weighting!$S$6)</f>
        <v>0.17391304347826086</v>
      </c>
      <c r="R2403" s="27">
        <f>IF(M2403=FALSE,NA(),(VLOOKUP(1,G2406:K2425,3,FALSE))/(M2403-1))</f>
        <v>0.9</v>
      </c>
      <c r="S2403" s="22" t="str">
        <f>IF(M2403=FALSE,NA(),IF(SUM(J2406:J2425)=2,"yes","no"))</f>
        <v>no</v>
      </c>
      <c r="X2403" s="2" cm="2">
        <f t="array" ref="X2403:X2404">FREQUENCY(IF('Data Transformation'!$B$425:$B$6424='Bin Analysis'!L2403,'Data Transformation'!$G$425:$G$6424),'Data Transformation'!$U$11)</f>
        <v>10</v>
      </c>
      <c r="Y2403" s="2" cm="2">
        <f t="array" ref="Y2403:Y2404">FREQUENCY(IF('Data Transformation'!$B$425:$B$6424='Bin Analysis'!L2403,'Data Transformation'!$G$425:$G$6424),'Data Transformation'!$U$12)</f>
        <v>10</v>
      </c>
    </row>
    <row r="2404" spans="1:25" x14ac:dyDescent="0.25">
      <c r="A2404" s="14" t="s">
        <v>67</v>
      </c>
      <c r="B2404" t="s">
        <v>47</v>
      </c>
      <c r="C2404" t="s">
        <v>5</v>
      </c>
      <c r="D2404" t="s">
        <v>100</v>
      </c>
      <c r="E2404" t="s">
        <v>101</v>
      </c>
      <c r="F2404" t="s">
        <v>102</v>
      </c>
      <c r="G2404" t="s">
        <v>70</v>
      </c>
      <c r="H2404" t="s">
        <v>31</v>
      </c>
      <c r="I2404" t="s">
        <v>32</v>
      </c>
      <c r="J2404" t="s">
        <v>46</v>
      </c>
      <c r="K2404" s="14" t="s">
        <v>45</v>
      </c>
      <c r="M2404" s="14"/>
      <c r="X2404" s="2">
        <v>0</v>
      </c>
      <c r="Y2404" s="2">
        <v>0</v>
      </c>
    </row>
    <row r="2405" spans="1:25" x14ac:dyDescent="0.25">
      <c r="A2405" s="32"/>
      <c r="D2405" t="b">
        <f>IF(C2405=1,'Data Transformation'!$G$3+0.5*'Data Transformation'!$W$25,IF(C2406=1,D2406-'Data Transformation'!$W$25,FALSE))</f>
        <v>0</v>
      </c>
      <c r="E2405" t="str">
        <f t="array" ref="E2405">IF(ISLOGICAL(D2405),"",FREQUENCY(IF('Data Transformation'!$B$425:$B$8425='Bin Analysis'!$B2403,'Data Transformation'!$G$425:$G$8425),D2405))</f>
        <v/>
      </c>
      <c r="F2405" t="str">
        <f>IF(ISLOGICAL(D2405),"",E2405-E2404)</f>
        <v/>
      </c>
      <c r="M2405" s="14"/>
    </row>
    <row r="2406" spans="1:25" x14ac:dyDescent="0.25">
      <c r="A2406" s="32">
        <f>IF(Weighting!$P$6&gt;0,B2406,"")</f>
        <v>0.32100000000000001</v>
      </c>
      <c r="B2406">
        <f>Weighting!$C$6</f>
        <v>0.32100000000000001</v>
      </c>
      <c r="C2406">
        <f>Weighting!$F$6</f>
        <v>0</v>
      </c>
      <c r="D2406" t="b">
        <f>IF(C2406=1,'Data Transformation'!$G$3+0.5*'Data Transformation'!$W$25,IF(C2407=1,D2407-'Data Transformation'!$W$25,FALSE))</f>
        <v>0</v>
      </c>
      <c r="E2406" t="str">
        <f t="array" ref="E2406">IF(ISLOGICAL(D2406),"",FREQUENCY(IF('Data Transformation'!$B$425:$B$8425='Bin Analysis'!$B2403,'Data Transformation'!$G$425:$G$8425),D2406))</f>
        <v/>
      </c>
      <c r="F2406" t="str">
        <f>IF(ISLOGICAL(D2406),"",E2406-E2405)</f>
        <v/>
      </c>
      <c r="G2406">
        <f>Weighting!$H$6</f>
        <v>1</v>
      </c>
      <c r="H2406">
        <f t="array" ref="H2406">FREQUENCY(IF('Data Transformation'!$B$4:$B$8425=B2403,'Data Transformation'!$G$4:$G$8425),'Bin Analysis'!$B2406)</f>
        <v>9</v>
      </c>
      <c r="I2406">
        <f>H2406-H2405</f>
        <v>9</v>
      </c>
      <c r="J2406">
        <f>IF(I2406=0,0,1)</f>
        <v>1</v>
      </c>
      <c r="K2406">
        <f>J2406*Weighting!$W$6</f>
        <v>1</v>
      </c>
      <c r="M2406" s="14"/>
    </row>
    <row r="2407" spans="1:25" x14ac:dyDescent="0.25">
      <c r="A2407" s="32">
        <f>IF(Weighting!$P$7&gt;0,B2407,"")</f>
        <v>0.45200000000000001</v>
      </c>
      <c r="B2407">
        <f>Weighting!$C$7</f>
        <v>0.45200000000000001</v>
      </c>
      <c r="C2407">
        <f>Weighting!$F$7</f>
        <v>0</v>
      </c>
      <c r="D2407" t="b">
        <f>IF(C2407=1,'Data Transformation'!$G$3+0.5*'Data Transformation'!$W$25,IF(C2408=1,D2408-'Data Transformation'!$W$25,FALSE))</f>
        <v>0</v>
      </c>
      <c r="E2407" t="str">
        <f t="array" ref="E2407">IF(ISLOGICAL(D2407),"",FREQUENCY(IF('Data Transformation'!$B$425:$B$8425='Bin Analysis'!$B2403,'Data Transformation'!$G$425:$G$8425),D2407))</f>
        <v/>
      </c>
      <c r="F2407" t="str">
        <f t="shared" ref="F2407:F2425" si="300">IF(ISLOGICAL(D2407),"",E2407-E2406)</f>
        <v/>
      </c>
      <c r="G2407">
        <f>Weighting!$H$7</f>
        <v>0</v>
      </c>
      <c r="H2407">
        <f t="array" ref="H2407">FREQUENCY(IF('Data Transformation'!$B$4:$B$8425=B2403,'Data Transformation'!$G$4:$G$8425),'Bin Analysis'!$B2407)</f>
        <v>10</v>
      </c>
      <c r="I2407">
        <f t="shared" ref="I2407:I2425" si="301">H2407-H2406</f>
        <v>1</v>
      </c>
      <c r="J2407">
        <f>IF(I2407=0,0,1)</f>
        <v>1</v>
      </c>
      <c r="K2407">
        <f>J2407*Weighting!$W$7</f>
        <v>2</v>
      </c>
      <c r="M2407" s="14"/>
    </row>
    <row r="2408" spans="1:25" x14ac:dyDescent="0.25">
      <c r="A2408" s="32">
        <f>IF(Weighting!$P$8&gt;0,B2408,"")</f>
        <v>0.58299999999999996</v>
      </c>
      <c r="B2408">
        <f>Weighting!$C$8</f>
        <v>0.58299999999999996</v>
      </c>
      <c r="C2408">
        <f>Weighting!$F$8</f>
        <v>0</v>
      </c>
      <c r="D2408" t="b">
        <f>IF(C2408=1,'Data Transformation'!$G$3+0.5*'Data Transformation'!$W$25,IF(C2409=1,D2409-'Data Transformation'!$W$25,FALSE))</f>
        <v>0</v>
      </c>
      <c r="E2408" t="str">
        <f t="array" ref="E2408">IF(ISLOGICAL(D2408),"",FREQUENCY(IF('Data Transformation'!$B$425:$B$8425='Bin Analysis'!$B2403,'Data Transformation'!$G$425:$G$8425),D2408))</f>
        <v/>
      </c>
      <c r="F2408" t="str">
        <f t="shared" si="300"/>
        <v/>
      </c>
      <c r="G2408">
        <f>Weighting!$H$8</f>
        <v>0</v>
      </c>
      <c r="H2408">
        <f t="array" ref="H2408">FREQUENCY(IF('Data Transformation'!$B$4:$B$8425=B2403,'Data Transformation'!$G$4:$G$8425),'Bin Analysis'!$B2408)</f>
        <v>10</v>
      </c>
      <c r="I2408">
        <f t="shared" si="301"/>
        <v>0</v>
      </c>
      <c r="J2408">
        <f t="shared" ref="J2408:J2425" si="302">IF(I2408=0,0,1)</f>
        <v>0</v>
      </c>
      <c r="K2408">
        <f>J2408*Weighting!$W$8</f>
        <v>0</v>
      </c>
      <c r="M2408" s="14"/>
    </row>
    <row r="2409" spans="1:25" x14ac:dyDescent="0.25">
      <c r="A2409" s="32">
        <f>IF(Weighting!$P$9&gt;0,B2409,"")</f>
        <v>0.71399999999999997</v>
      </c>
      <c r="B2409" s="50">
        <f>Weighting!$C$9</f>
        <v>0.71399999999999997</v>
      </c>
      <c r="C2409">
        <f>Weighting!$F$9</f>
        <v>0</v>
      </c>
      <c r="D2409" t="b">
        <f>IF(C2409=1,'Data Transformation'!$G$3+0.5*'Data Transformation'!$W$25,IF(C2410=1,D2410-'Data Transformation'!$W$25,FALSE))</f>
        <v>0</v>
      </c>
      <c r="E2409" t="str">
        <f t="array" ref="E2409">IF(ISLOGICAL(D2409),"",FREQUENCY(IF('Data Transformation'!$B$425:$B$8425='Bin Analysis'!$B2403,'Data Transformation'!$G$425:$G$8425),D2409))</f>
        <v/>
      </c>
      <c r="F2409" t="str">
        <f t="shared" si="300"/>
        <v/>
      </c>
      <c r="G2409">
        <f>Weighting!$H$9</f>
        <v>0</v>
      </c>
      <c r="H2409">
        <f t="array" ref="H2409">FREQUENCY(IF('Data Transformation'!$B$4:$B$8425=B2403,'Data Transformation'!$G$4:$G$8425),'Bin Analysis'!$B2409)</f>
        <v>10</v>
      </c>
      <c r="I2409">
        <f t="shared" si="301"/>
        <v>0</v>
      </c>
      <c r="J2409">
        <f t="shared" si="302"/>
        <v>0</v>
      </c>
      <c r="K2409">
        <f>J2409*Weighting!$W$9</f>
        <v>0</v>
      </c>
      <c r="M2409" s="14"/>
    </row>
    <row r="2410" spans="1:25" x14ac:dyDescent="0.25">
      <c r="A2410" s="32">
        <f>IF(Weighting!$P$10&gt;0,B2410,"")</f>
        <v>0.84499999999999997</v>
      </c>
      <c r="B2410">
        <f>Weighting!$C$10</f>
        <v>0.84499999999999997</v>
      </c>
      <c r="C2410">
        <f>Weighting!$F$10</f>
        <v>0</v>
      </c>
      <c r="D2410" t="b">
        <f>IF(C2410=1,'Data Transformation'!$G$3+0.5*'Data Transformation'!$W$25,IF(C2411=1,D2411-'Data Transformation'!$W$25,FALSE))</f>
        <v>0</v>
      </c>
      <c r="E2410" t="str">
        <f t="array" ref="E2410">IF(ISLOGICAL(D2410),"",FREQUENCY(IF('Data Transformation'!$B$425:$B$8425='Bin Analysis'!$B2403,'Data Transformation'!$G$425:$G$8425),D2410))</f>
        <v/>
      </c>
      <c r="F2410" t="str">
        <f t="shared" si="300"/>
        <v/>
      </c>
      <c r="G2410">
        <f>Weighting!$H$10</f>
        <v>0</v>
      </c>
      <c r="H2410">
        <f t="array" ref="H2410">FREQUENCY(IF('Data Transformation'!$B$4:$B$8425=B2403,'Data Transformation'!$G$4:$G$8425),'Bin Analysis'!$B2410)</f>
        <v>10</v>
      </c>
      <c r="I2410">
        <f t="shared" si="301"/>
        <v>0</v>
      </c>
      <c r="J2410">
        <f t="shared" si="302"/>
        <v>0</v>
      </c>
      <c r="K2410">
        <f>J2410*Weighting!$W$10</f>
        <v>0</v>
      </c>
      <c r="M2410" s="14"/>
    </row>
    <row r="2411" spans="1:25" x14ac:dyDescent="0.25">
      <c r="A2411" s="32">
        <f>IF(Weighting!$P$11&gt;0,B2411,"")</f>
        <v>0.97599999999999998</v>
      </c>
      <c r="B2411">
        <f>Weighting!$C$11</f>
        <v>0.97599999999999998</v>
      </c>
      <c r="C2411">
        <f>Weighting!$F$11</f>
        <v>0</v>
      </c>
      <c r="D2411">
        <f>IF(C2411=1,'Data Transformation'!$G$3+0.5*'Data Transformation'!$W$25,IF(C2412=1,D2412-'Data Transformation'!$W$25,FALSE))</f>
        <v>0.86899999999999999</v>
      </c>
      <c r="E2411">
        <f t="array" ref="E2411">IF(ISLOGICAL(D2411),"",FREQUENCY(IF('Data Transformation'!$B$425:$B$8425='Bin Analysis'!$B2403,'Data Transformation'!$G$425:$G$8425),D2411))</f>
        <v>10</v>
      </c>
      <c r="F2411" t="e">
        <f t="shared" si="300"/>
        <v>#VALUE!</v>
      </c>
      <c r="G2411">
        <f>Weighting!$H$11</f>
        <v>0</v>
      </c>
      <c r="H2411">
        <f t="array" ref="H2411">FREQUENCY(IF('Data Transformation'!$B$4:$B$8425=B2403,'Data Transformation'!$G$4:$G$8425),'Bin Analysis'!$B2411)</f>
        <v>10</v>
      </c>
      <c r="I2411">
        <f t="shared" si="301"/>
        <v>0</v>
      </c>
      <c r="J2411">
        <f t="shared" si="302"/>
        <v>0</v>
      </c>
      <c r="K2411">
        <f>J2411*Weighting!$W$11</f>
        <v>0</v>
      </c>
      <c r="M2411" s="14"/>
    </row>
    <row r="2412" spans="1:25" x14ac:dyDescent="0.25">
      <c r="A2412" s="32">
        <f>IF(Weighting!$P$12&gt;0,B2412,"")</f>
        <v>1.107</v>
      </c>
      <c r="B2412">
        <f>Weighting!$C$12</f>
        <v>1.107</v>
      </c>
      <c r="C2412">
        <f>Weighting!$F$12</f>
        <v>1</v>
      </c>
      <c r="D2412">
        <f>IF(C2412=1,'Data Transformation'!$G$3+0.5*'Data Transformation'!$W$25,IF(C2413=1,D2413-'Data Transformation'!$W$25,FALSE))</f>
        <v>1.131</v>
      </c>
      <c r="E2412">
        <f t="array" ref="E2412">IF(ISLOGICAL(D2412),"",FREQUENCY(IF('Data Transformation'!$B$425:$B$8425='Bin Analysis'!$B2403,'Data Transformation'!$G$425:$G$8425),D2412))</f>
        <v>10</v>
      </c>
      <c r="F2412">
        <f t="shared" si="300"/>
        <v>0</v>
      </c>
      <c r="G2412">
        <f>Weighting!$H$12</f>
        <v>0</v>
      </c>
      <c r="H2412">
        <f t="array" ref="H2412">FREQUENCY(IF('Data Transformation'!$B$4:$B$8425=B2403,'Data Transformation'!$G$4:$G$8425),'Bin Analysis'!$B2412)</f>
        <v>11</v>
      </c>
      <c r="I2412">
        <f t="shared" si="301"/>
        <v>1</v>
      </c>
      <c r="J2412">
        <f t="shared" si="302"/>
        <v>1</v>
      </c>
      <c r="K2412">
        <f>J2412*Weighting!$W$12</f>
        <v>1</v>
      </c>
      <c r="M2412" s="14"/>
    </row>
    <row r="2413" spans="1:25" x14ac:dyDescent="0.25">
      <c r="A2413" s="32">
        <f>IF(Weighting!$P$13&gt;0,B2413,"")</f>
        <v>1.238</v>
      </c>
      <c r="B2413">
        <f>Weighting!$C$13</f>
        <v>1.238</v>
      </c>
      <c r="C2413">
        <f>Weighting!$F$13</f>
        <v>0</v>
      </c>
      <c r="D2413" t="b">
        <f>IF(C2413=1,'Data Transformation'!$G$3+0.5*'Data Transformation'!$W$25,IF(C2414=1,D2414-'Data Transformation'!$W$25,FALSE))</f>
        <v>0</v>
      </c>
      <c r="E2413" t="str">
        <f t="array" ref="E2413">IF(ISLOGICAL(D2413),"",FREQUENCY(IF('Data Transformation'!$B$425:$B$8425='Bin Analysis'!$B2403,'Data Transformation'!$G$425:$G$8425),D2413))</f>
        <v/>
      </c>
      <c r="F2413" t="str">
        <f t="shared" si="300"/>
        <v/>
      </c>
      <c r="G2413">
        <f>Weighting!$H$13</f>
        <v>0</v>
      </c>
      <c r="H2413">
        <f t="array" ref="H2413">FREQUENCY(IF('Data Transformation'!$B$4:$B$8425=B2403,'Data Transformation'!$G$4:$G$8425),'Bin Analysis'!$B2413)</f>
        <v>11</v>
      </c>
      <c r="I2413">
        <f t="shared" si="301"/>
        <v>0</v>
      </c>
      <c r="J2413">
        <f t="shared" si="302"/>
        <v>0</v>
      </c>
      <c r="K2413">
        <f>J2413*Weighting!$W$13</f>
        <v>0</v>
      </c>
      <c r="M2413" s="14"/>
    </row>
    <row r="2414" spans="1:25" x14ac:dyDescent="0.25">
      <c r="A2414" s="32">
        <f>IF(Weighting!$P$14&gt;0,B2414,"")</f>
        <v>1.369</v>
      </c>
      <c r="B2414">
        <f>Weighting!$C$14</f>
        <v>1.369</v>
      </c>
      <c r="C2414">
        <f>Weighting!$F$14</f>
        <v>0</v>
      </c>
      <c r="D2414" t="b">
        <f>IF(C2414=1,'Data Transformation'!$G$3+0.5*'Data Transformation'!$W$25,IF(C2415=1,D2415-'Data Transformation'!$W$25,FALSE))</f>
        <v>0</v>
      </c>
      <c r="E2414" t="str">
        <f t="array" ref="E2414">IF(ISLOGICAL(D2414),"",FREQUENCY(IF('Data Transformation'!$B$425:$B$8425='Bin Analysis'!$B2403,'Data Transformation'!$G$425:$G$8425),D2414))</f>
        <v/>
      </c>
      <c r="F2414" t="str">
        <f t="shared" si="300"/>
        <v/>
      </c>
      <c r="G2414">
        <f>Weighting!$H$14</f>
        <v>0</v>
      </c>
      <c r="H2414">
        <f t="array" ref="H2414">FREQUENCY(IF('Data Transformation'!$B$4:$B$8425=B2403,'Data Transformation'!$G$4:$G$8425),'Bin Analysis'!$B2414)</f>
        <v>11</v>
      </c>
      <c r="I2414">
        <f t="shared" si="301"/>
        <v>0</v>
      </c>
      <c r="J2414">
        <f t="shared" si="302"/>
        <v>0</v>
      </c>
      <c r="K2414">
        <f>J2414*Weighting!$W$14</f>
        <v>0</v>
      </c>
      <c r="M2414" s="14"/>
    </row>
    <row r="2415" spans="1:25" x14ac:dyDescent="0.25">
      <c r="A2415" s="32">
        <f>IF(Weighting!$P$15&gt;0,B2415,"")</f>
        <v>1.5000009999999999</v>
      </c>
      <c r="B2415">
        <f>Weighting!$C$15</f>
        <v>1.5000009999999999</v>
      </c>
      <c r="C2415">
        <f>Weighting!$F$15</f>
        <v>0</v>
      </c>
      <c r="D2415" t="b">
        <f>IF(C2415=1,'Data Transformation'!$G$3+0.5*'Data Transformation'!$W$25,IF(C2416=1,D2416-'Data Transformation'!$W$25,FALSE))</f>
        <v>0</v>
      </c>
      <c r="E2415" t="str">
        <f t="array" ref="E2415">IF(ISLOGICAL(D2415),"",FREQUENCY(IF('Data Transformation'!$B$425:$B$8425='Bin Analysis'!$B2403,'Data Transformation'!$G$425:$G$8425),D2415))</f>
        <v/>
      </c>
      <c r="F2415" t="str">
        <f t="shared" si="300"/>
        <v/>
      </c>
      <c r="G2415">
        <f>Weighting!$H$15</f>
        <v>0</v>
      </c>
      <c r="H2415">
        <f t="array" ref="H2415">FREQUENCY(IF('Data Transformation'!$B$4:$B$8425=B2403,'Data Transformation'!$G$4:$G$8425),'Bin Analysis'!$B2415)</f>
        <v>11</v>
      </c>
      <c r="I2415">
        <f t="shared" si="301"/>
        <v>0</v>
      </c>
      <c r="J2415">
        <f t="shared" si="302"/>
        <v>0</v>
      </c>
      <c r="K2415">
        <f>J2415*Weighting!$W$15</f>
        <v>0</v>
      </c>
      <c r="M2415" s="14"/>
    </row>
    <row r="2416" spans="1:25" x14ac:dyDescent="0.25">
      <c r="A2416" s="32" t="str">
        <f>IF(Weighting!$P$16&gt;0,B2416,"")</f>
        <v/>
      </c>
      <c r="B2416">
        <f>Weighting!$C$16</f>
        <v>1.631</v>
      </c>
      <c r="C2416">
        <f>Weighting!$F$16</f>
        <v>0</v>
      </c>
      <c r="D2416" t="b">
        <f>IF(C2416=1,'Data Transformation'!$G$3+0.5*'Data Transformation'!$W$25,IF(C2417=1,D2417-'Data Transformation'!$W$25,FALSE))</f>
        <v>0</v>
      </c>
      <c r="E2416" t="str">
        <f t="array" ref="E2416">IF(ISLOGICAL(D2416),"",FREQUENCY(IF('Data Transformation'!$B$425:$B$8425='Bin Analysis'!$B2403,'Data Transformation'!$G$425:$G$8425),D2416))</f>
        <v/>
      </c>
      <c r="F2416" t="str">
        <f t="shared" si="300"/>
        <v/>
      </c>
      <c r="G2416">
        <f>Weighting!$H$16</f>
        <v>0</v>
      </c>
      <c r="H2416">
        <f t="array" ref="H2416">FREQUENCY(IF('Data Transformation'!$B$4:$B$8425=B2403,'Data Transformation'!$G$4:$G$8425),'Bin Analysis'!$B2416)</f>
        <v>11</v>
      </c>
      <c r="I2416">
        <f t="shared" si="301"/>
        <v>0</v>
      </c>
      <c r="J2416">
        <f t="shared" si="302"/>
        <v>0</v>
      </c>
      <c r="K2416">
        <f>J2416*Weighting!$W$16</f>
        <v>0</v>
      </c>
      <c r="M2416" s="14"/>
    </row>
    <row r="2417" spans="1:25" x14ac:dyDescent="0.25">
      <c r="A2417" s="32" t="str">
        <f>IF(Weighting!$P$17&gt;0,B2417,"")</f>
        <v/>
      </c>
      <c r="B2417">
        <f>Weighting!$C$17</f>
        <v>1.762</v>
      </c>
      <c r="C2417">
        <f>Weighting!$F$17</f>
        <v>0</v>
      </c>
      <c r="D2417" t="b">
        <f>IF(C2417=1,'Data Transformation'!$G$3+0.5*'Data Transformation'!$W$25,IF(C2418=1,D2418-'Data Transformation'!$W$25,FALSE))</f>
        <v>0</v>
      </c>
      <c r="E2417" t="str">
        <f t="array" ref="E2417">IF(ISLOGICAL(D2417),"",FREQUENCY(IF('Data Transformation'!$B$425:$B$8425='Bin Analysis'!$B2403,'Data Transformation'!$G$425:$G$8425),D2417))</f>
        <v/>
      </c>
      <c r="F2417" t="str">
        <f t="shared" si="300"/>
        <v/>
      </c>
      <c r="G2417">
        <f>Weighting!$H$17</f>
        <v>0</v>
      </c>
      <c r="H2417">
        <f t="array" ref="H2417">FREQUENCY(IF('Data Transformation'!$B$4:$B$8425=B2403,'Data Transformation'!$G$4:$G$8425),'Bin Analysis'!$B2417)</f>
        <v>11</v>
      </c>
      <c r="I2417">
        <f t="shared" si="301"/>
        <v>0</v>
      </c>
      <c r="J2417">
        <f t="shared" si="302"/>
        <v>0</v>
      </c>
      <c r="K2417">
        <f>J2417*Weighting!$W$17</f>
        <v>0</v>
      </c>
      <c r="M2417" s="14"/>
    </row>
    <row r="2418" spans="1:25" x14ac:dyDescent="0.25">
      <c r="A2418" s="32" t="str">
        <f>IF(Weighting!$P$18&gt;0,B2418,"")</f>
        <v/>
      </c>
      <c r="B2418">
        <f>Weighting!$C$18</f>
        <v>1.893</v>
      </c>
      <c r="C2418">
        <f>Weighting!$F$18</f>
        <v>0</v>
      </c>
      <c r="D2418" t="b">
        <f>IF(C2418=1,'Data Transformation'!$G$3+0.5*'Data Transformation'!$W$25,IF(C2419=1,D2419-'Data Transformation'!$W$25,FALSE))</f>
        <v>0</v>
      </c>
      <c r="E2418" t="str">
        <f t="array" ref="E2418">IF(ISLOGICAL(D2418),"",FREQUENCY(IF('Data Transformation'!$B$425:$B$8425='Bin Analysis'!$B2403,'Data Transformation'!$G$425:$G$8425),D2418))</f>
        <v/>
      </c>
      <c r="F2418" t="str">
        <f t="shared" si="300"/>
        <v/>
      </c>
      <c r="G2418">
        <f>Weighting!$H$18</f>
        <v>0</v>
      </c>
      <c r="H2418">
        <f t="array" ref="H2418">FREQUENCY(IF('Data Transformation'!$B$4:$B$8425=B2403,'Data Transformation'!$G$4:$G$8425),'Bin Analysis'!$B2418)</f>
        <v>11</v>
      </c>
      <c r="I2418">
        <f t="shared" si="301"/>
        <v>0</v>
      </c>
      <c r="J2418">
        <f t="shared" si="302"/>
        <v>0</v>
      </c>
      <c r="K2418">
        <f>J2418*Weighting!$W$18</f>
        <v>0</v>
      </c>
      <c r="M2418" s="14"/>
    </row>
    <row r="2419" spans="1:25" x14ac:dyDescent="0.25">
      <c r="A2419" s="32" t="str">
        <f>IF(Weighting!$P$19&gt;0,B2419,"")</f>
        <v/>
      </c>
      <c r="B2419">
        <f>Weighting!$C$19</f>
        <v>2.024</v>
      </c>
      <c r="C2419">
        <f>Weighting!$F$19</f>
        <v>0</v>
      </c>
      <c r="D2419" t="b">
        <f>IF(C2419=1,'Data Transformation'!$G$3+0.5*'Data Transformation'!$W$25,IF(C2420=1,D2420-'Data Transformation'!$W$25,FALSE))</f>
        <v>0</v>
      </c>
      <c r="E2419" t="str">
        <f t="array" ref="E2419">IF(ISLOGICAL(D2419),"",FREQUENCY(IF('Data Transformation'!$B$425:$B$8425='Bin Analysis'!$B2403,'Data Transformation'!$G$425:$G$8425),D2419))</f>
        <v/>
      </c>
      <c r="F2419" t="str">
        <f t="shared" si="300"/>
        <v/>
      </c>
      <c r="G2419">
        <f>Weighting!$H$19</f>
        <v>0</v>
      </c>
      <c r="H2419">
        <f t="array" ref="H2419">FREQUENCY(IF('Data Transformation'!$B$4:$B$8425=B2403,'Data Transformation'!$G$4:$G$8425),'Bin Analysis'!$B2419)</f>
        <v>11</v>
      </c>
      <c r="I2419">
        <f t="shared" si="301"/>
        <v>0</v>
      </c>
      <c r="J2419">
        <f t="shared" si="302"/>
        <v>0</v>
      </c>
      <c r="K2419">
        <f>J2419*Weighting!$W$19</f>
        <v>0</v>
      </c>
      <c r="M2419" s="14"/>
    </row>
    <row r="2420" spans="1:25" x14ac:dyDescent="0.25">
      <c r="A2420" s="32" t="str">
        <f>IF(Weighting!$P$20&gt;0,B2420,"")</f>
        <v/>
      </c>
      <c r="B2420">
        <f>Weighting!$C$20</f>
        <v>2.1550000000000002</v>
      </c>
      <c r="C2420">
        <f>Weighting!$F$20</f>
        <v>0</v>
      </c>
      <c r="D2420" t="b">
        <f>IF(C2420=1,'Data Transformation'!$G$3+0.5*'Data Transformation'!$W$25,IF(C2421=1,D2421-'Data Transformation'!$W$25,FALSE))</f>
        <v>0</v>
      </c>
      <c r="E2420" t="str">
        <f t="array" ref="E2420">IF(ISLOGICAL(D2420),"",FREQUENCY(IF('Data Transformation'!$B$425:$B$8425='Bin Analysis'!$B2403,'Data Transformation'!$G$425:$G$8425),D2420))</f>
        <v/>
      </c>
      <c r="F2420" t="str">
        <f t="shared" si="300"/>
        <v/>
      </c>
      <c r="G2420">
        <f>Weighting!$H$20</f>
        <v>0</v>
      </c>
      <c r="H2420">
        <f t="array" ref="H2420">FREQUENCY(IF('Data Transformation'!$B$4:$B$8425=B2403,'Data Transformation'!$G$4:$G$8425),'Bin Analysis'!$B2420)</f>
        <v>11</v>
      </c>
      <c r="I2420">
        <f t="shared" si="301"/>
        <v>0</v>
      </c>
      <c r="J2420">
        <f t="shared" si="302"/>
        <v>0</v>
      </c>
      <c r="K2420">
        <f>J2420*Weighting!$W$20</f>
        <v>0</v>
      </c>
      <c r="M2420" s="14"/>
    </row>
    <row r="2421" spans="1:25" x14ac:dyDescent="0.25">
      <c r="A2421" s="32" t="str">
        <f>IF(Weighting!$P$21&gt;0,B2421,"")</f>
        <v/>
      </c>
      <c r="B2421">
        <f>Weighting!$C$21</f>
        <v>2.2860000000000005</v>
      </c>
      <c r="C2421">
        <f>Weighting!$F$21</f>
        <v>0</v>
      </c>
      <c r="D2421" t="b">
        <f>IF(C2421=1,'Data Transformation'!$G$3+0.5*'Data Transformation'!$W$25,IF(C2422=1,D2422-'Data Transformation'!$W$25,FALSE))</f>
        <v>0</v>
      </c>
      <c r="E2421" t="str">
        <f t="array" ref="E2421">IF(ISLOGICAL(D2421),"",FREQUENCY(IF('Data Transformation'!$B$425:$B$8425='Bin Analysis'!$B2403,'Data Transformation'!$G$425:$G$8425),D2421))</f>
        <v/>
      </c>
      <c r="F2421" t="str">
        <f t="shared" si="300"/>
        <v/>
      </c>
      <c r="G2421">
        <f>Weighting!$H$21</f>
        <v>0</v>
      </c>
      <c r="H2421">
        <f t="array" ref="H2421">FREQUENCY(IF('Data Transformation'!$B$4:$B$8425=B2403,'Data Transformation'!$G$4:$G$8425),'Bin Analysis'!$B2421)</f>
        <v>11</v>
      </c>
      <c r="I2421">
        <f t="shared" si="301"/>
        <v>0</v>
      </c>
      <c r="J2421">
        <f t="shared" si="302"/>
        <v>0</v>
      </c>
      <c r="K2421">
        <f>J2421*Weighting!$W$21</f>
        <v>0</v>
      </c>
      <c r="M2421" s="14"/>
    </row>
    <row r="2422" spans="1:25" x14ac:dyDescent="0.25">
      <c r="A2422" s="32" t="str">
        <f>IF(Weighting!$P$22&gt;0,B2422,"")</f>
        <v/>
      </c>
      <c r="B2422">
        <f>Weighting!$C$22</f>
        <v>2.4170000000000007</v>
      </c>
      <c r="C2422">
        <f>Weighting!$F$22</f>
        <v>0</v>
      </c>
      <c r="D2422" t="b">
        <f>IF(C2422=1,'Data Transformation'!$G$3+0.5*'Data Transformation'!$W$25,IF(C2423=1,D2423-'Data Transformation'!$W$25,FALSE))</f>
        <v>0</v>
      </c>
      <c r="E2422" t="str">
        <f t="array" ref="E2422">IF(ISLOGICAL(D2422),"",FREQUENCY(IF('Data Transformation'!$B$425:$B$8425='Bin Analysis'!$B2403,'Data Transformation'!$G$425:$G$8425),D2422))</f>
        <v/>
      </c>
      <c r="F2422" t="str">
        <f t="shared" si="300"/>
        <v/>
      </c>
      <c r="G2422">
        <f>Weighting!$H$22</f>
        <v>0</v>
      </c>
      <c r="H2422">
        <f t="array" ref="H2422">FREQUENCY(IF('Data Transformation'!$B$4:$B$8425=B2403,'Data Transformation'!$G$4:$G$8425),'Bin Analysis'!$B2422)</f>
        <v>11</v>
      </c>
      <c r="I2422">
        <f t="shared" si="301"/>
        <v>0</v>
      </c>
      <c r="J2422">
        <f t="shared" si="302"/>
        <v>0</v>
      </c>
      <c r="K2422">
        <f>J2422*Weighting!$W$22</f>
        <v>0</v>
      </c>
      <c r="M2422" s="14"/>
    </row>
    <row r="2423" spans="1:25" x14ac:dyDescent="0.25">
      <c r="A2423" s="32" t="str">
        <f>IF(Weighting!$P$23&gt;0,B2423,"")</f>
        <v/>
      </c>
      <c r="B2423">
        <f>Weighting!$C$23</f>
        <v>2.5480000000000009</v>
      </c>
      <c r="C2423">
        <f>Weighting!$F$23</f>
        <v>0</v>
      </c>
      <c r="D2423" t="b">
        <f>IF(C2423=1,'Data Transformation'!$G$3+0.5*'Data Transformation'!$W$25,IF(C2424=1,D2424-'Data Transformation'!$W$25,FALSE))</f>
        <v>0</v>
      </c>
      <c r="E2423" t="str">
        <f t="array" ref="E2423">IF(ISLOGICAL(D2423),"",FREQUENCY(IF('Data Transformation'!$B$425:$B$8425='Bin Analysis'!$B2403,'Data Transformation'!$G$425:$G$8425),D2423))</f>
        <v/>
      </c>
      <c r="F2423" t="str">
        <f t="shared" si="300"/>
        <v/>
      </c>
      <c r="G2423">
        <f>Weighting!$H$23</f>
        <v>0</v>
      </c>
      <c r="H2423">
        <f t="array" ref="H2423">FREQUENCY(IF('Data Transformation'!$B$4:$B$8425=B2403,'Data Transformation'!$G$4:$G$8425),'Bin Analysis'!$B2423)</f>
        <v>11</v>
      </c>
      <c r="I2423">
        <f t="shared" si="301"/>
        <v>0</v>
      </c>
      <c r="J2423">
        <f t="shared" si="302"/>
        <v>0</v>
      </c>
      <c r="K2423">
        <f>J2423*Weighting!$W$23</f>
        <v>0</v>
      </c>
      <c r="M2423" s="14"/>
    </row>
    <row r="2424" spans="1:25" x14ac:dyDescent="0.25">
      <c r="A2424" s="32" t="str">
        <f>IF(Weighting!$P$24&gt;0,B2424,"")</f>
        <v/>
      </c>
      <c r="B2424">
        <f>Weighting!$C$24</f>
        <v>2.6790000000000012</v>
      </c>
      <c r="C2424">
        <f>Weighting!$F$24</f>
        <v>0</v>
      </c>
      <c r="D2424" t="b">
        <f>IF(C2424=1,'Data Transformation'!$G$3+0.5*'Data Transformation'!$W$25,IF(C2425=1,D2425-'Data Transformation'!$W$25,FALSE))</f>
        <v>0</v>
      </c>
      <c r="E2424" t="str">
        <f t="array" ref="E2424">IF(ISLOGICAL(D2424),"",FREQUENCY(IF('Data Transformation'!$B$425:$B$8425='Bin Analysis'!$B2403,'Data Transformation'!$G$425:$G$8425),D2424))</f>
        <v/>
      </c>
      <c r="F2424" t="str">
        <f t="shared" si="300"/>
        <v/>
      </c>
      <c r="G2424">
        <f>Weighting!$H$24</f>
        <v>0</v>
      </c>
      <c r="H2424">
        <f t="array" ref="H2424">FREQUENCY(IF('Data Transformation'!$B$4:$B$8425=B2403,'Data Transformation'!$G$4:$G$8425),'Bin Analysis'!$B2424)</f>
        <v>11</v>
      </c>
      <c r="I2424">
        <f t="shared" si="301"/>
        <v>0</v>
      </c>
      <c r="J2424">
        <f t="shared" si="302"/>
        <v>0</v>
      </c>
      <c r="K2424">
        <f>J2424*Weighting!$W$24</f>
        <v>0</v>
      </c>
      <c r="M2424" s="14"/>
    </row>
    <row r="2425" spans="1:25" x14ac:dyDescent="0.25">
      <c r="A2425" s="32" t="str">
        <f>IF(Weighting!$P$25&gt;0,B2425,"")</f>
        <v/>
      </c>
      <c r="B2425">
        <f>Weighting!$C$25</f>
        <v>2.8100000000000014</v>
      </c>
      <c r="C2425">
        <f>Weighting!$F$25</f>
        <v>0</v>
      </c>
      <c r="D2425" t="b">
        <f>IF(C2425=1,'Data Transformation'!$G$3+0.5*'Data Transformation'!$W$25,IF(C2426=1,D2426-'Data Transformation'!$W$25,FALSE))</f>
        <v>0</v>
      </c>
      <c r="E2425" t="str">
        <f t="array" ref="E2425">IF(ISLOGICAL(D2425),"",FREQUENCY(IF('Data Transformation'!$B$425:$B$8425='Bin Analysis'!$B2403,'Data Transformation'!$G$425:$G$8425),D2425))</f>
        <v/>
      </c>
      <c r="F2425" t="str">
        <f t="shared" si="300"/>
        <v/>
      </c>
      <c r="G2425">
        <f>Weighting!$H$25</f>
        <v>0</v>
      </c>
      <c r="H2425">
        <f t="array" ref="H2425">FREQUENCY(IF('Data Transformation'!$B$4:$B$8425=B2403,'Data Transformation'!$G$4:$G$8425),'Bin Analysis'!$B2425)</f>
        <v>11</v>
      </c>
      <c r="I2425">
        <f t="shared" si="301"/>
        <v>0</v>
      </c>
      <c r="J2425">
        <f t="shared" si="302"/>
        <v>0</v>
      </c>
      <c r="K2425">
        <f>J2425*Weighting!$W$25</f>
        <v>0</v>
      </c>
      <c r="M2425" s="14"/>
    </row>
    <row r="2426" spans="1:25" x14ac:dyDescent="0.25">
      <c r="O2426"/>
      <c r="P2426"/>
      <c r="Q2426"/>
      <c r="R2426"/>
    </row>
    <row r="2427" spans="1:25" ht="23.25" x14ac:dyDescent="0.35">
      <c r="A2427" s="21" t="s">
        <v>0</v>
      </c>
      <c r="B2427" s="21">
        <f>IFERROR(VLOOKUP(C2427,'Data Transformation'!$L$6:$M$426,2,FALSE),"")</f>
        <v>101</v>
      </c>
      <c r="C2427" s="21">
        <f>C2403+1</f>
        <v>101</v>
      </c>
      <c r="D2427" s="21"/>
      <c r="E2427" s="21"/>
      <c r="F2427" s="21"/>
      <c r="G2427" s="21"/>
      <c r="H2427" s="22"/>
      <c r="I2427" s="22"/>
      <c r="J2427" s="22"/>
      <c r="K2427" s="21"/>
      <c r="L2427" s="21">
        <f>B2427</f>
        <v>101</v>
      </c>
      <c r="M2427" s="23">
        <f>INDEX('Data Transformation'!$O$4:$O$424,MATCH($B2427,'Data Transformation'!$M$4:$M$424,0),MATCH($M$2,'Data Transformation'!$O$3,0))</f>
        <v>10</v>
      </c>
      <c r="N2427" s="27">
        <f>IF('Input and Summary Results'!$J$16="minimum",'Bin Analysis'!X2428/(M2427-1),'Bin Analysis'!Y2427/('Bin Analysis'!M2427-1))</f>
        <v>0</v>
      </c>
      <c r="O2427" s="27">
        <f>IF(M2427=FALSE,NA(),(VLOOKUP(1,C2430:K2449,4,FALSE))/(M2427-1))</f>
        <v>0</v>
      </c>
      <c r="P2427" s="27">
        <f>IF(M2427=FALSE,NA(),SUM(J2430:J2449)/Weighting!$S$5)</f>
        <v>0.4</v>
      </c>
      <c r="Q2427" s="27">
        <f>IF(M2427=FALSE,NA(),SUM(K2430:K2449)/Weighting!$S$6)</f>
        <v>0.34782608695652173</v>
      </c>
      <c r="R2427" s="27">
        <f>IF(M2427=FALSE,NA(),(VLOOKUP(1,G2430:K2449,3,FALSE))/(M2427-1))</f>
        <v>0.55555555555555558</v>
      </c>
      <c r="S2427" s="22" t="str">
        <f>IF(M2427=FALSE,NA(),IF(SUM(J2430:J2449)=2,"yes","no"))</f>
        <v>no</v>
      </c>
      <c r="X2427" s="2" cm="2">
        <f t="array" ref="X2427:X2428">FREQUENCY(IF('Data Transformation'!$B$425:$B$6424='Bin Analysis'!L2427,'Data Transformation'!$G$425:$G$6424),'Data Transformation'!$U$11)</f>
        <v>9</v>
      </c>
      <c r="Y2427" s="2" cm="2">
        <f t="array" ref="Y2427:Y2428">FREQUENCY(IF('Data Transformation'!$B$425:$B$6424='Bin Analysis'!L2427,'Data Transformation'!$G$425:$G$6424),'Data Transformation'!$U$12)</f>
        <v>9</v>
      </c>
    </row>
    <row r="2428" spans="1:25" x14ac:dyDescent="0.25">
      <c r="A2428" s="14" t="s">
        <v>67</v>
      </c>
      <c r="B2428" t="s">
        <v>47</v>
      </c>
      <c r="C2428" t="s">
        <v>5</v>
      </c>
      <c r="D2428" t="s">
        <v>100</v>
      </c>
      <c r="E2428" t="s">
        <v>101</v>
      </c>
      <c r="F2428" t="s">
        <v>102</v>
      </c>
      <c r="G2428" t="s">
        <v>70</v>
      </c>
      <c r="H2428" t="s">
        <v>31</v>
      </c>
      <c r="I2428" t="s">
        <v>32</v>
      </c>
      <c r="J2428" t="s">
        <v>46</v>
      </c>
      <c r="K2428" s="14" t="s">
        <v>45</v>
      </c>
      <c r="M2428" s="14"/>
      <c r="X2428" s="2">
        <v>0</v>
      </c>
      <c r="Y2428" s="2">
        <v>0</v>
      </c>
    </row>
    <row r="2429" spans="1:25" x14ac:dyDescent="0.25">
      <c r="A2429" s="32"/>
      <c r="D2429" t="b">
        <f>IF(C2429=1,'Data Transformation'!$G$3+0.5*'Data Transformation'!$W$25,IF(C2430=1,D2430-'Data Transformation'!$W$25,FALSE))</f>
        <v>0</v>
      </c>
      <c r="E2429" t="str">
        <f t="array" ref="E2429">IF(ISLOGICAL(D2429),"",FREQUENCY(IF('Data Transformation'!$B$425:$B$8425='Bin Analysis'!$B2427,'Data Transformation'!$G$425:$G$8425),D2429))</f>
        <v/>
      </c>
      <c r="F2429" t="str">
        <f>IF(ISLOGICAL(D2429),"",E2429-E2428)</f>
        <v/>
      </c>
      <c r="M2429" s="14"/>
    </row>
    <row r="2430" spans="1:25" x14ac:dyDescent="0.25">
      <c r="A2430" s="32">
        <f>IF(Weighting!$P$6&gt;0,B2430,"")</f>
        <v>0.32100000000000001</v>
      </c>
      <c r="B2430">
        <f>Weighting!$C$6</f>
        <v>0.32100000000000001</v>
      </c>
      <c r="C2430">
        <f>Weighting!$F$6</f>
        <v>0</v>
      </c>
      <c r="D2430" t="b">
        <f>IF(C2430=1,'Data Transformation'!$G$3+0.5*'Data Transformation'!$W$25,IF(C2431=1,D2431-'Data Transformation'!$W$25,FALSE))</f>
        <v>0</v>
      </c>
      <c r="E2430" t="str">
        <f t="array" ref="E2430">IF(ISLOGICAL(D2430),"",FREQUENCY(IF('Data Transformation'!$B$425:$B$8425='Bin Analysis'!$B2427,'Data Transformation'!$G$425:$G$8425),D2430))</f>
        <v/>
      </c>
      <c r="F2430" t="str">
        <f>IF(ISLOGICAL(D2430),"",E2430-E2429)</f>
        <v/>
      </c>
      <c r="G2430">
        <f>Weighting!$H$6</f>
        <v>1</v>
      </c>
      <c r="H2430">
        <f t="array" ref="H2430">FREQUENCY(IF('Data Transformation'!$B$4:$B$8425=B2427,'Data Transformation'!$G$4:$G$8425),'Bin Analysis'!$B2430)</f>
        <v>5</v>
      </c>
      <c r="I2430">
        <f>H2430-H2429</f>
        <v>5</v>
      </c>
      <c r="J2430">
        <f>IF(I2430=0,0,1)</f>
        <v>1</v>
      </c>
      <c r="K2430">
        <f>J2430*Weighting!$W$6</f>
        <v>1</v>
      </c>
      <c r="M2430" s="14"/>
    </row>
    <row r="2431" spans="1:25" x14ac:dyDescent="0.25">
      <c r="A2431" s="32">
        <f>IF(Weighting!$P$7&gt;0,B2431,"")</f>
        <v>0.45200000000000001</v>
      </c>
      <c r="B2431">
        <f>Weighting!$C$7</f>
        <v>0.45200000000000001</v>
      </c>
      <c r="C2431">
        <f>Weighting!$F$7</f>
        <v>0</v>
      </c>
      <c r="D2431" t="b">
        <f>IF(C2431=1,'Data Transformation'!$G$3+0.5*'Data Transformation'!$W$25,IF(C2432=1,D2432-'Data Transformation'!$W$25,FALSE))</f>
        <v>0</v>
      </c>
      <c r="E2431" t="str">
        <f t="array" ref="E2431">IF(ISLOGICAL(D2431),"",FREQUENCY(IF('Data Transformation'!$B$425:$B$8425='Bin Analysis'!$B2427,'Data Transformation'!$G$425:$G$8425),D2431))</f>
        <v/>
      </c>
      <c r="F2431" t="str">
        <f t="shared" ref="F2431:F2449" si="303">IF(ISLOGICAL(D2431),"",E2431-E2430)</f>
        <v/>
      </c>
      <c r="G2431">
        <f>Weighting!$H$7</f>
        <v>0</v>
      </c>
      <c r="H2431">
        <f t="array" ref="H2431">FREQUENCY(IF('Data Transformation'!$B$4:$B$8425=B2427,'Data Transformation'!$G$4:$G$8425),'Bin Analysis'!$B2431)</f>
        <v>5</v>
      </c>
      <c r="I2431">
        <f t="shared" ref="I2431:I2449" si="304">H2431-H2430</f>
        <v>0</v>
      </c>
      <c r="J2431">
        <f>IF(I2431=0,0,1)</f>
        <v>0</v>
      </c>
      <c r="K2431">
        <f>J2431*Weighting!$W$7</f>
        <v>0</v>
      </c>
      <c r="M2431" s="14"/>
    </row>
    <row r="2432" spans="1:25" x14ac:dyDescent="0.25">
      <c r="A2432" s="32">
        <f>IF(Weighting!$P$8&gt;0,B2432,"")</f>
        <v>0.58299999999999996</v>
      </c>
      <c r="B2432">
        <f>Weighting!$C$8</f>
        <v>0.58299999999999996</v>
      </c>
      <c r="C2432">
        <f>Weighting!$F$8</f>
        <v>0</v>
      </c>
      <c r="D2432" t="b">
        <f>IF(C2432=1,'Data Transformation'!$G$3+0.5*'Data Transformation'!$W$25,IF(C2433=1,D2433-'Data Transformation'!$W$25,FALSE))</f>
        <v>0</v>
      </c>
      <c r="E2432" t="str">
        <f t="array" ref="E2432">IF(ISLOGICAL(D2432),"",FREQUENCY(IF('Data Transformation'!$B$425:$B$8425='Bin Analysis'!$B2427,'Data Transformation'!$G$425:$G$8425),D2432))</f>
        <v/>
      </c>
      <c r="F2432" t="str">
        <f t="shared" si="303"/>
        <v/>
      </c>
      <c r="G2432">
        <f>Weighting!$H$8</f>
        <v>0</v>
      </c>
      <c r="H2432">
        <f t="array" ref="H2432">FREQUENCY(IF('Data Transformation'!$B$4:$B$8425=B2427,'Data Transformation'!$G$4:$G$8425),'Bin Analysis'!$B2432)</f>
        <v>6</v>
      </c>
      <c r="I2432">
        <f t="shared" si="304"/>
        <v>1</v>
      </c>
      <c r="J2432">
        <f t="shared" ref="J2432:J2449" si="305">IF(I2432=0,0,1)</f>
        <v>1</v>
      </c>
      <c r="K2432">
        <f>J2432*Weighting!$W$8</f>
        <v>3</v>
      </c>
      <c r="M2432" s="14"/>
    </row>
    <row r="2433" spans="1:13" x14ac:dyDescent="0.25">
      <c r="A2433" s="32">
        <f>IF(Weighting!$P$9&gt;0,B2433,"")</f>
        <v>0.71399999999999997</v>
      </c>
      <c r="B2433" s="50">
        <f>Weighting!$C$9</f>
        <v>0.71399999999999997</v>
      </c>
      <c r="C2433">
        <f>Weighting!$F$9</f>
        <v>0</v>
      </c>
      <c r="D2433" t="b">
        <f>IF(C2433=1,'Data Transformation'!$G$3+0.5*'Data Transformation'!$W$25,IF(C2434=1,D2434-'Data Transformation'!$W$25,FALSE))</f>
        <v>0</v>
      </c>
      <c r="E2433" t="str">
        <f t="array" ref="E2433">IF(ISLOGICAL(D2433),"",FREQUENCY(IF('Data Transformation'!$B$425:$B$8425='Bin Analysis'!$B2427,'Data Transformation'!$G$425:$G$8425),D2433))</f>
        <v/>
      </c>
      <c r="F2433" t="str">
        <f t="shared" si="303"/>
        <v/>
      </c>
      <c r="G2433">
        <f>Weighting!$H$9</f>
        <v>0</v>
      </c>
      <c r="H2433">
        <f t="array" ref="H2433">FREQUENCY(IF('Data Transformation'!$B$4:$B$8425=B2427,'Data Transformation'!$G$4:$G$8425),'Bin Analysis'!$B2433)</f>
        <v>9</v>
      </c>
      <c r="I2433">
        <f t="shared" si="304"/>
        <v>3</v>
      </c>
      <c r="J2433">
        <f t="shared" si="305"/>
        <v>1</v>
      </c>
      <c r="K2433">
        <f>J2433*Weighting!$W$9</f>
        <v>3</v>
      </c>
      <c r="M2433" s="14"/>
    </row>
    <row r="2434" spans="1:13" x14ac:dyDescent="0.25">
      <c r="A2434" s="32">
        <f>IF(Weighting!$P$10&gt;0,B2434,"")</f>
        <v>0.84499999999999997</v>
      </c>
      <c r="B2434">
        <f>Weighting!$C$10</f>
        <v>0.84499999999999997</v>
      </c>
      <c r="C2434">
        <f>Weighting!$F$10</f>
        <v>0</v>
      </c>
      <c r="D2434" t="b">
        <f>IF(C2434=1,'Data Transformation'!$G$3+0.5*'Data Transformation'!$W$25,IF(C2435=1,D2435-'Data Transformation'!$W$25,FALSE))</f>
        <v>0</v>
      </c>
      <c r="E2434" t="str">
        <f t="array" ref="E2434">IF(ISLOGICAL(D2434),"",FREQUENCY(IF('Data Transformation'!$B$425:$B$8425='Bin Analysis'!$B2427,'Data Transformation'!$G$425:$G$8425),D2434))</f>
        <v/>
      </c>
      <c r="F2434" t="str">
        <f t="shared" si="303"/>
        <v/>
      </c>
      <c r="G2434">
        <f>Weighting!$H$10</f>
        <v>0</v>
      </c>
      <c r="H2434">
        <f t="array" ref="H2434">FREQUENCY(IF('Data Transformation'!$B$4:$B$8425=B2427,'Data Transformation'!$G$4:$G$8425),'Bin Analysis'!$B2434)</f>
        <v>9</v>
      </c>
      <c r="I2434">
        <f t="shared" si="304"/>
        <v>0</v>
      </c>
      <c r="J2434">
        <f t="shared" si="305"/>
        <v>0</v>
      </c>
      <c r="K2434">
        <f>J2434*Weighting!$W$10</f>
        <v>0</v>
      </c>
      <c r="M2434" s="14"/>
    </row>
    <row r="2435" spans="1:13" x14ac:dyDescent="0.25">
      <c r="A2435" s="32">
        <f>IF(Weighting!$P$11&gt;0,B2435,"")</f>
        <v>0.97599999999999998</v>
      </c>
      <c r="B2435">
        <f>Weighting!$C$11</f>
        <v>0.97599999999999998</v>
      </c>
      <c r="C2435">
        <f>Weighting!$F$11</f>
        <v>0</v>
      </c>
      <c r="D2435">
        <f>IF(C2435=1,'Data Transformation'!$G$3+0.5*'Data Transformation'!$W$25,IF(C2436=1,D2436-'Data Transformation'!$W$25,FALSE))</f>
        <v>0.86899999999999999</v>
      </c>
      <c r="E2435">
        <f t="array" ref="E2435">IF(ISLOGICAL(D2435),"",FREQUENCY(IF('Data Transformation'!$B$425:$B$8425='Bin Analysis'!$B2427,'Data Transformation'!$G$425:$G$8425),D2435))</f>
        <v>9</v>
      </c>
      <c r="F2435" t="e">
        <f t="shared" si="303"/>
        <v>#VALUE!</v>
      </c>
      <c r="G2435">
        <f>Weighting!$H$11</f>
        <v>0</v>
      </c>
      <c r="H2435">
        <f t="array" ref="H2435">FREQUENCY(IF('Data Transformation'!$B$4:$B$8425=B2427,'Data Transformation'!$G$4:$G$8425),'Bin Analysis'!$B2435)</f>
        <v>9</v>
      </c>
      <c r="I2435">
        <f t="shared" si="304"/>
        <v>0</v>
      </c>
      <c r="J2435">
        <f t="shared" si="305"/>
        <v>0</v>
      </c>
      <c r="K2435">
        <f>J2435*Weighting!$W$11</f>
        <v>0</v>
      </c>
      <c r="M2435" s="14"/>
    </row>
    <row r="2436" spans="1:13" x14ac:dyDescent="0.25">
      <c r="A2436" s="32">
        <f>IF(Weighting!$P$12&gt;0,B2436,"")</f>
        <v>1.107</v>
      </c>
      <c r="B2436">
        <f>Weighting!$C$12</f>
        <v>1.107</v>
      </c>
      <c r="C2436">
        <f>Weighting!$F$12</f>
        <v>1</v>
      </c>
      <c r="D2436">
        <f>IF(C2436=1,'Data Transformation'!$G$3+0.5*'Data Transformation'!$W$25,IF(C2437=1,D2437-'Data Transformation'!$W$25,FALSE))</f>
        <v>1.131</v>
      </c>
      <c r="E2436">
        <f t="array" ref="E2436">IF(ISLOGICAL(D2436),"",FREQUENCY(IF('Data Transformation'!$B$425:$B$8425='Bin Analysis'!$B2427,'Data Transformation'!$G$425:$G$8425),D2436))</f>
        <v>9</v>
      </c>
      <c r="F2436">
        <f t="shared" si="303"/>
        <v>0</v>
      </c>
      <c r="G2436">
        <f>Weighting!$H$12</f>
        <v>0</v>
      </c>
      <c r="H2436">
        <f t="array" ref="H2436">FREQUENCY(IF('Data Transformation'!$B$4:$B$8425=B2427,'Data Transformation'!$G$4:$G$8425),'Bin Analysis'!$B2436)</f>
        <v>10</v>
      </c>
      <c r="I2436">
        <f t="shared" si="304"/>
        <v>1</v>
      </c>
      <c r="J2436">
        <f t="shared" si="305"/>
        <v>1</v>
      </c>
      <c r="K2436">
        <f>J2436*Weighting!$W$12</f>
        <v>1</v>
      </c>
      <c r="M2436" s="14"/>
    </row>
    <row r="2437" spans="1:13" x14ac:dyDescent="0.25">
      <c r="A2437" s="32">
        <f>IF(Weighting!$P$13&gt;0,B2437,"")</f>
        <v>1.238</v>
      </c>
      <c r="B2437">
        <f>Weighting!$C$13</f>
        <v>1.238</v>
      </c>
      <c r="C2437">
        <f>Weighting!$F$13</f>
        <v>0</v>
      </c>
      <c r="D2437" t="b">
        <f>IF(C2437=1,'Data Transformation'!$G$3+0.5*'Data Transformation'!$W$25,IF(C2438=1,D2438-'Data Transformation'!$W$25,FALSE))</f>
        <v>0</v>
      </c>
      <c r="E2437" t="str">
        <f t="array" ref="E2437">IF(ISLOGICAL(D2437),"",FREQUENCY(IF('Data Transformation'!$B$425:$B$8425='Bin Analysis'!$B2427,'Data Transformation'!$G$425:$G$8425),D2437))</f>
        <v/>
      </c>
      <c r="F2437" t="str">
        <f t="shared" si="303"/>
        <v/>
      </c>
      <c r="G2437">
        <f>Weighting!$H$13</f>
        <v>0</v>
      </c>
      <c r="H2437">
        <f t="array" ref="H2437">FREQUENCY(IF('Data Transformation'!$B$4:$B$8425=B2427,'Data Transformation'!$G$4:$G$8425),'Bin Analysis'!$B2437)</f>
        <v>10</v>
      </c>
      <c r="I2437">
        <f t="shared" si="304"/>
        <v>0</v>
      </c>
      <c r="J2437">
        <f t="shared" si="305"/>
        <v>0</v>
      </c>
      <c r="K2437">
        <f>J2437*Weighting!$W$13</f>
        <v>0</v>
      </c>
      <c r="M2437" s="14"/>
    </row>
    <row r="2438" spans="1:13" x14ac:dyDescent="0.25">
      <c r="A2438" s="32">
        <f>IF(Weighting!$P$14&gt;0,B2438,"")</f>
        <v>1.369</v>
      </c>
      <c r="B2438">
        <f>Weighting!$C$14</f>
        <v>1.369</v>
      </c>
      <c r="C2438">
        <f>Weighting!$F$14</f>
        <v>0</v>
      </c>
      <c r="D2438" t="b">
        <f>IF(C2438=1,'Data Transformation'!$G$3+0.5*'Data Transformation'!$W$25,IF(C2439=1,D2439-'Data Transformation'!$W$25,FALSE))</f>
        <v>0</v>
      </c>
      <c r="E2438" t="str">
        <f t="array" ref="E2438">IF(ISLOGICAL(D2438),"",FREQUENCY(IF('Data Transformation'!$B$425:$B$8425='Bin Analysis'!$B2427,'Data Transformation'!$G$425:$G$8425),D2438))</f>
        <v/>
      </c>
      <c r="F2438" t="str">
        <f t="shared" si="303"/>
        <v/>
      </c>
      <c r="G2438">
        <f>Weighting!$H$14</f>
        <v>0</v>
      </c>
      <c r="H2438">
        <f t="array" ref="H2438">FREQUENCY(IF('Data Transformation'!$B$4:$B$8425=B2427,'Data Transformation'!$G$4:$G$8425),'Bin Analysis'!$B2438)</f>
        <v>10</v>
      </c>
      <c r="I2438">
        <f t="shared" si="304"/>
        <v>0</v>
      </c>
      <c r="J2438">
        <f t="shared" si="305"/>
        <v>0</v>
      </c>
      <c r="K2438">
        <f>J2438*Weighting!$W$14</f>
        <v>0</v>
      </c>
      <c r="M2438" s="14"/>
    </row>
    <row r="2439" spans="1:13" x14ac:dyDescent="0.25">
      <c r="A2439" s="32">
        <f>IF(Weighting!$P$15&gt;0,B2439,"")</f>
        <v>1.5000009999999999</v>
      </c>
      <c r="B2439">
        <f>Weighting!$C$15</f>
        <v>1.5000009999999999</v>
      </c>
      <c r="C2439">
        <f>Weighting!$F$15</f>
        <v>0</v>
      </c>
      <c r="D2439" t="b">
        <f>IF(C2439=1,'Data Transformation'!$G$3+0.5*'Data Transformation'!$W$25,IF(C2440=1,D2440-'Data Transformation'!$W$25,FALSE))</f>
        <v>0</v>
      </c>
      <c r="E2439" t="str">
        <f t="array" ref="E2439">IF(ISLOGICAL(D2439),"",FREQUENCY(IF('Data Transformation'!$B$425:$B$8425='Bin Analysis'!$B2427,'Data Transformation'!$G$425:$G$8425),D2439))</f>
        <v/>
      </c>
      <c r="F2439" t="str">
        <f t="shared" si="303"/>
        <v/>
      </c>
      <c r="G2439">
        <f>Weighting!$H$15</f>
        <v>0</v>
      </c>
      <c r="H2439">
        <f t="array" ref="H2439">FREQUENCY(IF('Data Transformation'!$B$4:$B$8425=B2427,'Data Transformation'!$G$4:$G$8425),'Bin Analysis'!$B2439)</f>
        <v>10</v>
      </c>
      <c r="I2439">
        <f t="shared" si="304"/>
        <v>0</v>
      </c>
      <c r="J2439">
        <f t="shared" si="305"/>
        <v>0</v>
      </c>
      <c r="K2439">
        <f>J2439*Weighting!$W$15</f>
        <v>0</v>
      </c>
      <c r="M2439" s="14"/>
    </row>
    <row r="2440" spans="1:13" x14ac:dyDescent="0.25">
      <c r="A2440" s="32" t="str">
        <f>IF(Weighting!$P$16&gt;0,B2440,"")</f>
        <v/>
      </c>
      <c r="B2440">
        <f>Weighting!$C$16</f>
        <v>1.631</v>
      </c>
      <c r="C2440">
        <f>Weighting!$F$16</f>
        <v>0</v>
      </c>
      <c r="D2440" t="b">
        <f>IF(C2440=1,'Data Transformation'!$G$3+0.5*'Data Transformation'!$W$25,IF(C2441=1,D2441-'Data Transformation'!$W$25,FALSE))</f>
        <v>0</v>
      </c>
      <c r="E2440" t="str">
        <f t="array" ref="E2440">IF(ISLOGICAL(D2440),"",FREQUENCY(IF('Data Transformation'!$B$425:$B$8425='Bin Analysis'!$B2427,'Data Transformation'!$G$425:$G$8425),D2440))</f>
        <v/>
      </c>
      <c r="F2440" t="str">
        <f t="shared" si="303"/>
        <v/>
      </c>
      <c r="G2440">
        <f>Weighting!$H$16</f>
        <v>0</v>
      </c>
      <c r="H2440">
        <f t="array" ref="H2440">FREQUENCY(IF('Data Transformation'!$B$4:$B$8425=B2427,'Data Transformation'!$G$4:$G$8425),'Bin Analysis'!$B2440)</f>
        <v>10</v>
      </c>
      <c r="I2440">
        <f t="shared" si="304"/>
        <v>0</v>
      </c>
      <c r="J2440">
        <f t="shared" si="305"/>
        <v>0</v>
      </c>
      <c r="K2440">
        <f>J2440*Weighting!$W$16</f>
        <v>0</v>
      </c>
      <c r="M2440" s="14"/>
    </row>
    <row r="2441" spans="1:13" x14ac:dyDescent="0.25">
      <c r="A2441" s="32" t="str">
        <f>IF(Weighting!$P$17&gt;0,B2441,"")</f>
        <v/>
      </c>
      <c r="B2441">
        <f>Weighting!$C$17</f>
        <v>1.762</v>
      </c>
      <c r="C2441">
        <f>Weighting!$F$17</f>
        <v>0</v>
      </c>
      <c r="D2441" t="b">
        <f>IF(C2441=1,'Data Transformation'!$G$3+0.5*'Data Transformation'!$W$25,IF(C2442=1,D2442-'Data Transformation'!$W$25,FALSE))</f>
        <v>0</v>
      </c>
      <c r="E2441" t="str">
        <f t="array" ref="E2441">IF(ISLOGICAL(D2441),"",FREQUENCY(IF('Data Transformation'!$B$425:$B$8425='Bin Analysis'!$B2427,'Data Transformation'!$G$425:$G$8425),D2441))</f>
        <v/>
      </c>
      <c r="F2441" t="str">
        <f t="shared" si="303"/>
        <v/>
      </c>
      <c r="G2441">
        <f>Weighting!$H$17</f>
        <v>0</v>
      </c>
      <c r="H2441">
        <f t="array" ref="H2441">FREQUENCY(IF('Data Transformation'!$B$4:$B$8425=B2427,'Data Transformation'!$G$4:$G$8425),'Bin Analysis'!$B2441)</f>
        <v>10</v>
      </c>
      <c r="I2441">
        <f t="shared" si="304"/>
        <v>0</v>
      </c>
      <c r="J2441">
        <f t="shared" si="305"/>
        <v>0</v>
      </c>
      <c r="K2441">
        <f>J2441*Weighting!$W$17</f>
        <v>0</v>
      </c>
      <c r="M2441" s="14"/>
    </row>
    <row r="2442" spans="1:13" x14ac:dyDescent="0.25">
      <c r="A2442" s="32" t="str">
        <f>IF(Weighting!$P$18&gt;0,B2442,"")</f>
        <v/>
      </c>
      <c r="B2442">
        <f>Weighting!$C$18</f>
        <v>1.893</v>
      </c>
      <c r="C2442">
        <f>Weighting!$F$18</f>
        <v>0</v>
      </c>
      <c r="D2442" t="b">
        <f>IF(C2442=1,'Data Transformation'!$G$3+0.5*'Data Transformation'!$W$25,IF(C2443=1,D2443-'Data Transformation'!$W$25,FALSE))</f>
        <v>0</v>
      </c>
      <c r="E2442" t="str">
        <f t="array" ref="E2442">IF(ISLOGICAL(D2442),"",FREQUENCY(IF('Data Transformation'!$B$425:$B$8425='Bin Analysis'!$B2427,'Data Transformation'!$G$425:$G$8425),D2442))</f>
        <v/>
      </c>
      <c r="F2442" t="str">
        <f t="shared" si="303"/>
        <v/>
      </c>
      <c r="G2442">
        <f>Weighting!$H$18</f>
        <v>0</v>
      </c>
      <c r="H2442">
        <f t="array" ref="H2442">FREQUENCY(IF('Data Transformation'!$B$4:$B$8425=B2427,'Data Transformation'!$G$4:$G$8425),'Bin Analysis'!$B2442)</f>
        <v>10</v>
      </c>
      <c r="I2442">
        <f t="shared" si="304"/>
        <v>0</v>
      </c>
      <c r="J2442">
        <f t="shared" si="305"/>
        <v>0</v>
      </c>
      <c r="K2442">
        <f>J2442*Weighting!$W$18</f>
        <v>0</v>
      </c>
      <c r="M2442" s="14"/>
    </row>
    <row r="2443" spans="1:13" x14ac:dyDescent="0.25">
      <c r="A2443" s="32" t="str">
        <f>IF(Weighting!$P$19&gt;0,B2443,"")</f>
        <v/>
      </c>
      <c r="B2443">
        <f>Weighting!$C$19</f>
        <v>2.024</v>
      </c>
      <c r="C2443">
        <f>Weighting!$F$19</f>
        <v>0</v>
      </c>
      <c r="D2443" t="b">
        <f>IF(C2443=1,'Data Transformation'!$G$3+0.5*'Data Transformation'!$W$25,IF(C2444=1,D2444-'Data Transformation'!$W$25,FALSE))</f>
        <v>0</v>
      </c>
      <c r="E2443" t="str">
        <f t="array" ref="E2443">IF(ISLOGICAL(D2443),"",FREQUENCY(IF('Data Transformation'!$B$425:$B$8425='Bin Analysis'!$B2427,'Data Transformation'!$G$425:$G$8425),D2443))</f>
        <v/>
      </c>
      <c r="F2443" t="str">
        <f t="shared" si="303"/>
        <v/>
      </c>
      <c r="G2443">
        <f>Weighting!$H$19</f>
        <v>0</v>
      </c>
      <c r="H2443">
        <f t="array" ref="H2443">FREQUENCY(IF('Data Transformation'!$B$4:$B$8425=B2427,'Data Transformation'!$G$4:$G$8425),'Bin Analysis'!$B2443)</f>
        <v>10</v>
      </c>
      <c r="I2443">
        <f t="shared" si="304"/>
        <v>0</v>
      </c>
      <c r="J2443">
        <f t="shared" si="305"/>
        <v>0</v>
      </c>
      <c r="K2443">
        <f>J2443*Weighting!$W$19</f>
        <v>0</v>
      </c>
      <c r="M2443" s="14"/>
    </row>
    <row r="2444" spans="1:13" x14ac:dyDescent="0.25">
      <c r="A2444" s="32" t="str">
        <f>IF(Weighting!$P$20&gt;0,B2444,"")</f>
        <v/>
      </c>
      <c r="B2444">
        <f>Weighting!$C$20</f>
        <v>2.1550000000000002</v>
      </c>
      <c r="C2444">
        <f>Weighting!$F$20</f>
        <v>0</v>
      </c>
      <c r="D2444" t="b">
        <f>IF(C2444=1,'Data Transformation'!$G$3+0.5*'Data Transformation'!$W$25,IF(C2445=1,D2445-'Data Transformation'!$W$25,FALSE))</f>
        <v>0</v>
      </c>
      <c r="E2444" t="str">
        <f t="array" ref="E2444">IF(ISLOGICAL(D2444),"",FREQUENCY(IF('Data Transformation'!$B$425:$B$8425='Bin Analysis'!$B2427,'Data Transformation'!$G$425:$G$8425),D2444))</f>
        <v/>
      </c>
      <c r="F2444" t="str">
        <f t="shared" si="303"/>
        <v/>
      </c>
      <c r="G2444">
        <f>Weighting!$H$20</f>
        <v>0</v>
      </c>
      <c r="H2444">
        <f t="array" ref="H2444">FREQUENCY(IF('Data Transformation'!$B$4:$B$8425=B2427,'Data Transformation'!$G$4:$G$8425),'Bin Analysis'!$B2444)</f>
        <v>10</v>
      </c>
      <c r="I2444">
        <f t="shared" si="304"/>
        <v>0</v>
      </c>
      <c r="J2444">
        <f t="shared" si="305"/>
        <v>0</v>
      </c>
      <c r="K2444">
        <f>J2444*Weighting!$W$20</f>
        <v>0</v>
      </c>
      <c r="M2444" s="14"/>
    </row>
    <row r="2445" spans="1:13" x14ac:dyDescent="0.25">
      <c r="A2445" s="32" t="str">
        <f>IF(Weighting!$P$21&gt;0,B2445,"")</f>
        <v/>
      </c>
      <c r="B2445">
        <f>Weighting!$C$21</f>
        <v>2.2860000000000005</v>
      </c>
      <c r="C2445">
        <f>Weighting!$F$21</f>
        <v>0</v>
      </c>
      <c r="D2445" t="b">
        <f>IF(C2445=1,'Data Transformation'!$G$3+0.5*'Data Transformation'!$W$25,IF(C2446=1,D2446-'Data Transformation'!$W$25,FALSE))</f>
        <v>0</v>
      </c>
      <c r="E2445" t="str">
        <f t="array" ref="E2445">IF(ISLOGICAL(D2445),"",FREQUENCY(IF('Data Transformation'!$B$425:$B$8425='Bin Analysis'!$B2427,'Data Transformation'!$G$425:$G$8425),D2445))</f>
        <v/>
      </c>
      <c r="F2445" t="str">
        <f t="shared" si="303"/>
        <v/>
      </c>
      <c r="G2445">
        <f>Weighting!$H$21</f>
        <v>0</v>
      </c>
      <c r="H2445">
        <f t="array" ref="H2445">FREQUENCY(IF('Data Transformation'!$B$4:$B$8425=B2427,'Data Transformation'!$G$4:$G$8425),'Bin Analysis'!$B2445)</f>
        <v>10</v>
      </c>
      <c r="I2445">
        <f t="shared" si="304"/>
        <v>0</v>
      </c>
      <c r="J2445">
        <f t="shared" si="305"/>
        <v>0</v>
      </c>
      <c r="K2445">
        <f>J2445*Weighting!$W$21</f>
        <v>0</v>
      </c>
      <c r="M2445" s="14"/>
    </row>
    <row r="2446" spans="1:13" x14ac:dyDescent="0.25">
      <c r="A2446" s="32" t="str">
        <f>IF(Weighting!$P$22&gt;0,B2446,"")</f>
        <v/>
      </c>
      <c r="B2446">
        <f>Weighting!$C$22</f>
        <v>2.4170000000000007</v>
      </c>
      <c r="C2446">
        <f>Weighting!$F$22</f>
        <v>0</v>
      </c>
      <c r="D2446" t="b">
        <f>IF(C2446=1,'Data Transformation'!$G$3+0.5*'Data Transformation'!$W$25,IF(C2447=1,D2447-'Data Transformation'!$W$25,FALSE))</f>
        <v>0</v>
      </c>
      <c r="E2446" t="str">
        <f t="array" ref="E2446">IF(ISLOGICAL(D2446),"",FREQUENCY(IF('Data Transformation'!$B$425:$B$8425='Bin Analysis'!$B2427,'Data Transformation'!$G$425:$G$8425),D2446))</f>
        <v/>
      </c>
      <c r="F2446" t="str">
        <f t="shared" si="303"/>
        <v/>
      </c>
      <c r="G2446">
        <f>Weighting!$H$22</f>
        <v>0</v>
      </c>
      <c r="H2446">
        <f t="array" ref="H2446">FREQUENCY(IF('Data Transformation'!$B$4:$B$8425=B2427,'Data Transformation'!$G$4:$G$8425),'Bin Analysis'!$B2446)</f>
        <v>10</v>
      </c>
      <c r="I2446">
        <f t="shared" si="304"/>
        <v>0</v>
      </c>
      <c r="J2446">
        <f t="shared" si="305"/>
        <v>0</v>
      </c>
      <c r="K2446">
        <f>J2446*Weighting!$W$22</f>
        <v>0</v>
      </c>
      <c r="M2446" s="14"/>
    </row>
    <row r="2447" spans="1:13" x14ac:dyDescent="0.25">
      <c r="A2447" s="32" t="str">
        <f>IF(Weighting!$P$23&gt;0,B2447,"")</f>
        <v/>
      </c>
      <c r="B2447">
        <f>Weighting!$C$23</f>
        <v>2.5480000000000009</v>
      </c>
      <c r="C2447">
        <f>Weighting!$F$23</f>
        <v>0</v>
      </c>
      <c r="D2447" t="b">
        <f>IF(C2447=1,'Data Transformation'!$G$3+0.5*'Data Transformation'!$W$25,IF(C2448=1,D2448-'Data Transformation'!$W$25,FALSE))</f>
        <v>0</v>
      </c>
      <c r="E2447" t="str">
        <f t="array" ref="E2447">IF(ISLOGICAL(D2447),"",FREQUENCY(IF('Data Transformation'!$B$425:$B$8425='Bin Analysis'!$B2427,'Data Transformation'!$G$425:$G$8425),D2447))</f>
        <v/>
      </c>
      <c r="F2447" t="str">
        <f t="shared" si="303"/>
        <v/>
      </c>
      <c r="G2447">
        <f>Weighting!$H$23</f>
        <v>0</v>
      </c>
      <c r="H2447">
        <f t="array" ref="H2447">FREQUENCY(IF('Data Transformation'!$B$4:$B$8425=B2427,'Data Transformation'!$G$4:$G$8425),'Bin Analysis'!$B2447)</f>
        <v>10</v>
      </c>
      <c r="I2447">
        <f t="shared" si="304"/>
        <v>0</v>
      </c>
      <c r="J2447">
        <f t="shared" si="305"/>
        <v>0</v>
      </c>
      <c r="K2447">
        <f>J2447*Weighting!$W$23</f>
        <v>0</v>
      </c>
      <c r="M2447" s="14"/>
    </row>
    <row r="2448" spans="1:13" x14ac:dyDescent="0.25">
      <c r="A2448" s="32" t="str">
        <f>IF(Weighting!$P$24&gt;0,B2448,"")</f>
        <v/>
      </c>
      <c r="B2448">
        <f>Weighting!$C$24</f>
        <v>2.6790000000000012</v>
      </c>
      <c r="C2448">
        <f>Weighting!$F$24</f>
        <v>0</v>
      </c>
      <c r="D2448" t="b">
        <f>IF(C2448=1,'Data Transformation'!$G$3+0.5*'Data Transformation'!$W$25,IF(C2449=1,D2449-'Data Transformation'!$W$25,FALSE))</f>
        <v>0</v>
      </c>
      <c r="E2448" t="str">
        <f t="array" ref="E2448">IF(ISLOGICAL(D2448),"",FREQUENCY(IF('Data Transformation'!$B$425:$B$8425='Bin Analysis'!$B2427,'Data Transformation'!$G$425:$G$8425),D2448))</f>
        <v/>
      </c>
      <c r="F2448" t="str">
        <f t="shared" si="303"/>
        <v/>
      </c>
      <c r="G2448">
        <f>Weighting!$H$24</f>
        <v>0</v>
      </c>
      <c r="H2448">
        <f t="array" ref="H2448">FREQUENCY(IF('Data Transformation'!$B$4:$B$8425=B2427,'Data Transformation'!$G$4:$G$8425),'Bin Analysis'!$B2448)</f>
        <v>10</v>
      </c>
      <c r="I2448">
        <f t="shared" si="304"/>
        <v>0</v>
      </c>
      <c r="J2448">
        <f t="shared" si="305"/>
        <v>0</v>
      </c>
      <c r="K2448">
        <f>J2448*Weighting!$W$24</f>
        <v>0</v>
      </c>
      <c r="M2448" s="14"/>
    </row>
    <row r="2449" spans="1:25" x14ac:dyDescent="0.25">
      <c r="A2449" s="32" t="str">
        <f>IF(Weighting!$P$25&gt;0,B2449,"")</f>
        <v/>
      </c>
      <c r="B2449">
        <f>Weighting!$C$25</f>
        <v>2.8100000000000014</v>
      </c>
      <c r="C2449">
        <f>Weighting!$F$25</f>
        <v>0</v>
      </c>
      <c r="D2449" t="b">
        <f>IF(C2449=1,'Data Transformation'!$G$3+0.5*'Data Transformation'!$W$25,IF(C2450=1,D2450-'Data Transformation'!$W$25,FALSE))</f>
        <v>0</v>
      </c>
      <c r="E2449" t="str">
        <f t="array" ref="E2449">IF(ISLOGICAL(D2449),"",FREQUENCY(IF('Data Transformation'!$B$425:$B$8425='Bin Analysis'!$B2427,'Data Transformation'!$G$425:$G$8425),D2449))</f>
        <v/>
      </c>
      <c r="F2449" t="str">
        <f t="shared" si="303"/>
        <v/>
      </c>
      <c r="G2449">
        <f>Weighting!$H$25</f>
        <v>0</v>
      </c>
      <c r="H2449">
        <f t="array" ref="H2449">FREQUENCY(IF('Data Transformation'!$B$4:$B$8425=B2427,'Data Transformation'!$G$4:$G$8425),'Bin Analysis'!$B2449)</f>
        <v>10</v>
      </c>
      <c r="I2449">
        <f t="shared" si="304"/>
        <v>0</v>
      </c>
      <c r="J2449">
        <f t="shared" si="305"/>
        <v>0</v>
      </c>
      <c r="K2449">
        <f>J2449*Weighting!$W$25</f>
        <v>0</v>
      </c>
      <c r="M2449" s="14"/>
    </row>
    <row r="2450" spans="1:25" x14ac:dyDescent="0.25">
      <c r="O2450"/>
      <c r="P2450"/>
      <c r="Q2450"/>
      <c r="R2450"/>
    </row>
    <row r="2451" spans="1:25" ht="23.25" x14ac:dyDescent="0.35">
      <c r="A2451" s="21" t="s">
        <v>0</v>
      </c>
      <c r="B2451" s="21">
        <f>IFERROR(VLOOKUP(C2451,'Data Transformation'!$L$6:$M$426,2,FALSE),"")</f>
        <v>102</v>
      </c>
      <c r="C2451" s="21">
        <f>C2427+1</f>
        <v>102</v>
      </c>
      <c r="D2451" s="21"/>
      <c r="E2451" s="21"/>
      <c r="F2451" s="21"/>
      <c r="G2451" s="21"/>
      <c r="H2451" s="22"/>
      <c r="I2451" s="22"/>
      <c r="J2451" s="22"/>
      <c r="K2451" s="21"/>
      <c r="L2451" s="21">
        <f>B2451</f>
        <v>102</v>
      </c>
      <c r="M2451" s="23">
        <f>INDEX('Data Transformation'!$O$4:$O$424,MATCH($B2451,'Data Transformation'!$M$4:$M$424,0),MATCH($M$2,'Data Transformation'!$O$3,0))</f>
        <v>20</v>
      </c>
      <c r="N2451" s="27">
        <f>IF('Input and Summary Results'!$J$16="minimum",'Bin Analysis'!X2452/(M2451-1),'Bin Analysis'!Y2451/('Bin Analysis'!M2451-1))</f>
        <v>0</v>
      </c>
      <c r="O2451" s="27">
        <f>IF(M2451=FALSE,NA(),(VLOOKUP(1,C2454:K2473,4,FALSE))/(M2451-1))</f>
        <v>0.10526315789473684</v>
      </c>
      <c r="P2451" s="27">
        <f>IF(M2451=FALSE,NA(),SUM(J2454:J2473)/Weighting!$S$5)</f>
        <v>0.6</v>
      </c>
      <c r="Q2451" s="27">
        <f>IF(M2451=FALSE,NA(),SUM(K2454:K2473)/Weighting!$S$6)</f>
        <v>0.52173913043478259</v>
      </c>
      <c r="R2451" s="27">
        <f>IF(M2451=FALSE,NA(),(VLOOKUP(1,G2454:K2473,3,FALSE))/(M2451-1))</f>
        <v>0.57894736842105265</v>
      </c>
      <c r="S2451" s="22" t="str">
        <f>IF(M2451=FALSE,NA(),IF(SUM(J2454:J2473)=2,"yes","no"))</f>
        <v>no</v>
      </c>
      <c r="X2451" s="2" cm="2">
        <f t="array" ref="X2451:X2452">FREQUENCY(IF('Data Transformation'!$B$425:$B$6424='Bin Analysis'!L2451,'Data Transformation'!$G$425:$G$6424),'Data Transformation'!$U$11)</f>
        <v>19</v>
      </c>
      <c r="Y2451" s="2" cm="2">
        <f t="array" ref="Y2451:Y2452">FREQUENCY(IF('Data Transformation'!$B$425:$B$6424='Bin Analysis'!L2451,'Data Transformation'!$G$425:$G$6424),'Data Transformation'!$U$12)</f>
        <v>17</v>
      </c>
    </row>
    <row r="2452" spans="1:25" x14ac:dyDescent="0.25">
      <c r="A2452" s="14" t="s">
        <v>67</v>
      </c>
      <c r="B2452" t="s">
        <v>47</v>
      </c>
      <c r="C2452" t="s">
        <v>5</v>
      </c>
      <c r="D2452" t="s">
        <v>100</v>
      </c>
      <c r="E2452" t="s">
        <v>101</v>
      </c>
      <c r="F2452" t="s">
        <v>102</v>
      </c>
      <c r="G2452" t="s">
        <v>70</v>
      </c>
      <c r="H2452" t="s">
        <v>31</v>
      </c>
      <c r="I2452" t="s">
        <v>32</v>
      </c>
      <c r="J2452" t="s">
        <v>46</v>
      </c>
      <c r="K2452" s="14" t="s">
        <v>45</v>
      </c>
      <c r="M2452" s="14"/>
      <c r="X2452" s="2">
        <v>0</v>
      </c>
      <c r="Y2452" s="2">
        <v>2</v>
      </c>
    </row>
    <row r="2453" spans="1:25" x14ac:dyDescent="0.25">
      <c r="A2453" s="32"/>
      <c r="D2453" t="b">
        <f>IF(C2453=1,'Data Transformation'!$G$3+0.5*'Data Transformation'!$W$25,IF(C2454=1,D2454-'Data Transformation'!$W$25,FALSE))</f>
        <v>0</v>
      </c>
      <c r="E2453" t="str">
        <f t="array" ref="E2453">IF(ISLOGICAL(D2453),"",FREQUENCY(IF('Data Transformation'!$B$425:$B$8425='Bin Analysis'!$B2451,'Data Transformation'!$G$425:$G$8425),D2453))</f>
        <v/>
      </c>
      <c r="F2453" t="str">
        <f>IF(ISLOGICAL(D2453),"",E2453-E2452)</f>
        <v/>
      </c>
      <c r="M2453" s="14"/>
    </row>
    <row r="2454" spans="1:25" x14ac:dyDescent="0.25">
      <c r="A2454" s="32">
        <f>IF(Weighting!$P$6&gt;0,B2454,"")</f>
        <v>0.32100000000000001</v>
      </c>
      <c r="B2454">
        <f>Weighting!$C$6</f>
        <v>0.32100000000000001</v>
      </c>
      <c r="C2454">
        <f>Weighting!$F$6</f>
        <v>0</v>
      </c>
      <c r="D2454" t="b">
        <f>IF(C2454=1,'Data Transformation'!$G$3+0.5*'Data Transformation'!$W$25,IF(C2455=1,D2455-'Data Transformation'!$W$25,FALSE))</f>
        <v>0</v>
      </c>
      <c r="E2454" t="str">
        <f t="array" ref="E2454">IF(ISLOGICAL(D2454),"",FREQUENCY(IF('Data Transformation'!$B$425:$B$8425='Bin Analysis'!$B2451,'Data Transformation'!$G$425:$G$8425),D2454))</f>
        <v/>
      </c>
      <c r="F2454" t="str">
        <f>IF(ISLOGICAL(D2454),"",E2454-E2453)</f>
        <v/>
      </c>
      <c r="G2454">
        <f>Weighting!$H$6</f>
        <v>1</v>
      </c>
      <c r="H2454">
        <f t="array" ref="H2454">FREQUENCY(IF('Data Transformation'!$B$4:$B$8425=B2451,'Data Transformation'!$G$4:$G$8425),'Bin Analysis'!$B2454)</f>
        <v>11</v>
      </c>
      <c r="I2454">
        <f>H2454-H2453</f>
        <v>11</v>
      </c>
      <c r="J2454">
        <f>IF(I2454=0,0,1)</f>
        <v>1</v>
      </c>
      <c r="K2454">
        <f>J2454*Weighting!$W$6</f>
        <v>1</v>
      </c>
      <c r="M2454" s="14"/>
    </row>
    <row r="2455" spans="1:25" x14ac:dyDescent="0.25">
      <c r="A2455" s="32">
        <f>IF(Weighting!$P$7&gt;0,B2455,"")</f>
        <v>0.45200000000000001</v>
      </c>
      <c r="B2455">
        <f>Weighting!$C$7</f>
        <v>0.45200000000000001</v>
      </c>
      <c r="C2455">
        <f>Weighting!$F$7</f>
        <v>0</v>
      </c>
      <c r="D2455" t="b">
        <f>IF(C2455=1,'Data Transformation'!$G$3+0.5*'Data Transformation'!$W$25,IF(C2456=1,D2456-'Data Transformation'!$W$25,FALSE))</f>
        <v>0</v>
      </c>
      <c r="E2455" t="str">
        <f t="array" ref="E2455">IF(ISLOGICAL(D2455),"",FREQUENCY(IF('Data Transformation'!$B$425:$B$8425='Bin Analysis'!$B2451,'Data Transformation'!$G$425:$G$8425),D2455))</f>
        <v/>
      </c>
      <c r="F2455" t="str">
        <f t="shared" ref="F2455:F2473" si="306">IF(ISLOGICAL(D2455),"",E2455-E2454)</f>
        <v/>
      </c>
      <c r="G2455">
        <f>Weighting!$H$7</f>
        <v>0</v>
      </c>
      <c r="H2455">
        <f t="array" ref="H2455">FREQUENCY(IF('Data Transformation'!$B$4:$B$8425=B2451,'Data Transformation'!$G$4:$G$8425),'Bin Analysis'!$B2455)</f>
        <v>13</v>
      </c>
      <c r="I2455">
        <f t="shared" ref="I2455:I2473" si="307">H2455-H2454</f>
        <v>2</v>
      </c>
      <c r="J2455">
        <f>IF(I2455=0,0,1)</f>
        <v>1</v>
      </c>
      <c r="K2455">
        <f>J2455*Weighting!$W$7</f>
        <v>2</v>
      </c>
      <c r="M2455" s="14"/>
    </row>
    <row r="2456" spans="1:25" x14ac:dyDescent="0.25">
      <c r="A2456" s="32">
        <f>IF(Weighting!$P$8&gt;0,B2456,"")</f>
        <v>0.58299999999999996</v>
      </c>
      <c r="B2456">
        <f>Weighting!$C$8</f>
        <v>0.58299999999999996</v>
      </c>
      <c r="C2456">
        <f>Weighting!$F$8</f>
        <v>0</v>
      </c>
      <c r="D2456" t="b">
        <f>IF(C2456=1,'Data Transformation'!$G$3+0.5*'Data Transformation'!$W$25,IF(C2457=1,D2457-'Data Transformation'!$W$25,FALSE))</f>
        <v>0</v>
      </c>
      <c r="E2456" t="str">
        <f t="array" ref="E2456">IF(ISLOGICAL(D2456),"",FREQUENCY(IF('Data Transformation'!$B$425:$B$8425='Bin Analysis'!$B2451,'Data Transformation'!$G$425:$G$8425),D2456))</f>
        <v/>
      </c>
      <c r="F2456" t="str">
        <f t="shared" si="306"/>
        <v/>
      </c>
      <c r="G2456">
        <f>Weighting!$H$8</f>
        <v>0</v>
      </c>
      <c r="H2456">
        <f t="array" ref="H2456">FREQUENCY(IF('Data Transformation'!$B$4:$B$8425=B2451,'Data Transformation'!$G$4:$G$8425),'Bin Analysis'!$B2456)</f>
        <v>13</v>
      </c>
      <c r="I2456">
        <f t="shared" si="307"/>
        <v>0</v>
      </c>
      <c r="J2456">
        <f t="shared" ref="J2456:J2473" si="308">IF(I2456=0,0,1)</f>
        <v>0</v>
      </c>
      <c r="K2456">
        <f>J2456*Weighting!$W$8</f>
        <v>0</v>
      </c>
      <c r="M2456" s="14"/>
    </row>
    <row r="2457" spans="1:25" x14ac:dyDescent="0.25">
      <c r="A2457" s="32">
        <f>IF(Weighting!$P$9&gt;0,B2457,"")</f>
        <v>0.71399999999999997</v>
      </c>
      <c r="B2457" s="50">
        <f>Weighting!$C$9</f>
        <v>0.71399999999999997</v>
      </c>
      <c r="C2457">
        <f>Weighting!$F$9</f>
        <v>0</v>
      </c>
      <c r="D2457" t="b">
        <f>IF(C2457=1,'Data Transformation'!$G$3+0.5*'Data Transformation'!$W$25,IF(C2458=1,D2458-'Data Transformation'!$W$25,FALSE))</f>
        <v>0</v>
      </c>
      <c r="E2457" t="str">
        <f t="array" ref="E2457">IF(ISLOGICAL(D2457),"",FREQUENCY(IF('Data Transformation'!$B$425:$B$8425='Bin Analysis'!$B2451,'Data Transformation'!$G$425:$G$8425),D2457))</f>
        <v/>
      </c>
      <c r="F2457" t="str">
        <f t="shared" si="306"/>
        <v/>
      </c>
      <c r="G2457">
        <f>Weighting!$H$9</f>
        <v>0</v>
      </c>
      <c r="H2457">
        <f t="array" ref="H2457">FREQUENCY(IF('Data Transformation'!$B$4:$B$8425=B2451,'Data Transformation'!$G$4:$G$8425),'Bin Analysis'!$B2457)</f>
        <v>15</v>
      </c>
      <c r="I2457">
        <f t="shared" si="307"/>
        <v>2</v>
      </c>
      <c r="J2457">
        <f t="shared" si="308"/>
        <v>1</v>
      </c>
      <c r="K2457">
        <f>J2457*Weighting!$W$9</f>
        <v>3</v>
      </c>
      <c r="M2457" s="14"/>
    </row>
    <row r="2458" spans="1:25" x14ac:dyDescent="0.25">
      <c r="A2458" s="32">
        <f>IF(Weighting!$P$10&gt;0,B2458,"")</f>
        <v>0.84499999999999997</v>
      </c>
      <c r="B2458">
        <f>Weighting!$C$10</f>
        <v>0.84499999999999997</v>
      </c>
      <c r="C2458">
        <f>Weighting!$F$10</f>
        <v>0</v>
      </c>
      <c r="D2458" t="b">
        <f>IF(C2458=1,'Data Transformation'!$G$3+0.5*'Data Transformation'!$W$25,IF(C2459=1,D2459-'Data Transformation'!$W$25,FALSE))</f>
        <v>0</v>
      </c>
      <c r="E2458" t="str">
        <f t="array" ref="E2458">IF(ISLOGICAL(D2458),"",FREQUENCY(IF('Data Transformation'!$B$425:$B$8425='Bin Analysis'!$B2451,'Data Transformation'!$G$425:$G$8425),D2458))</f>
        <v/>
      </c>
      <c r="F2458" t="str">
        <f t="shared" si="306"/>
        <v/>
      </c>
      <c r="G2458">
        <f>Weighting!$H$10</f>
        <v>0</v>
      </c>
      <c r="H2458">
        <f t="array" ref="H2458">FREQUENCY(IF('Data Transformation'!$B$4:$B$8425=B2451,'Data Transformation'!$G$4:$G$8425),'Bin Analysis'!$B2458)</f>
        <v>17</v>
      </c>
      <c r="I2458">
        <f t="shared" si="307"/>
        <v>2</v>
      </c>
      <c r="J2458">
        <f t="shared" si="308"/>
        <v>1</v>
      </c>
      <c r="K2458">
        <f>J2458*Weighting!$W$10</f>
        <v>3</v>
      </c>
      <c r="M2458" s="14"/>
    </row>
    <row r="2459" spans="1:25" x14ac:dyDescent="0.25">
      <c r="A2459" s="32">
        <f>IF(Weighting!$P$11&gt;0,B2459,"")</f>
        <v>0.97599999999999998</v>
      </c>
      <c r="B2459">
        <f>Weighting!$C$11</f>
        <v>0.97599999999999998</v>
      </c>
      <c r="C2459">
        <f>Weighting!$F$11</f>
        <v>0</v>
      </c>
      <c r="D2459">
        <f>IF(C2459=1,'Data Transformation'!$G$3+0.5*'Data Transformation'!$W$25,IF(C2460=1,D2460-'Data Transformation'!$W$25,FALSE))</f>
        <v>0.86899999999999999</v>
      </c>
      <c r="E2459">
        <f t="array" ref="E2459">IF(ISLOGICAL(D2459),"",FREQUENCY(IF('Data Transformation'!$B$425:$B$8425='Bin Analysis'!$B2451,'Data Transformation'!$G$425:$G$8425),D2459))</f>
        <v>17</v>
      </c>
      <c r="F2459" t="e">
        <f t="shared" si="306"/>
        <v>#VALUE!</v>
      </c>
      <c r="G2459">
        <f>Weighting!$H$11</f>
        <v>0</v>
      </c>
      <c r="H2459">
        <f t="array" ref="H2459">FREQUENCY(IF('Data Transformation'!$B$4:$B$8425=B2451,'Data Transformation'!$G$4:$G$8425),'Bin Analysis'!$B2459)</f>
        <v>19</v>
      </c>
      <c r="I2459">
        <f t="shared" si="307"/>
        <v>2</v>
      </c>
      <c r="J2459">
        <f t="shared" si="308"/>
        <v>1</v>
      </c>
      <c r="K2459">
        <f>J2459*Weighting!$W$11</f>
        <v>2</v>
      </c>
      <c r="M2459" s="14"/>
    </row>
    <row r="2460" spans="1:25" x14ac:dyDescent="0.25">
      <c r="A2460" s="32">
        <f>IF(Weighting!$P$12&gt;0,B2460,"")</f>
        <v>1.107</v>
      </c>
      <c r="B2460">
        <f>Weighting!$C$12</f>
        <v>1.107</v>
      </c>
      <c r="C2460">
        <f>Weighting!$F$12</f>
        <v>1</v>
      </c>
      <c r="D2460">
        <f>IF(C2460=1,'Data Transformation'!$G$3+0.5*'Data Transformation'!$W$25,IF(C2461=1,D2461-'Data Transformation'!$W$25,FALSE))</f>
        <v>1.131</v>
      </c>
      <c r="E2460">
        <f t="array" ref="E2460">IF(ISLOGICAL(D2460),"",FREQUENCY(IF('Data Transformation'!$B$425:$B$8425='Bin Analysis'!$B2451,'Data Transformation'!$G$425:$G$8425),D2460))</f>
        <v>19</v>
      </c>
      <c r="F2460">
        <f t="shared" si="306"/>
        <v>2</v>
      </c>
      <c r="G2460">
        <f>Weighting!$H$12</f>
        <v>0</v>
      </c>
      <c r="H2460">
        <f t="array" ref="H2460">FREQUENCY(IF('Data Transformation'!$B$4:$B$8425=B2451,'Data Transformation'!$G$4:$G$8425),'Bin Analysis'!$B2460)</f>
        <v>20</v>
      </c>
      <c r="I2460">
        <f t="shared" si="307"/>
        <v>1</v>
      </c>
      <c r="J2460">
        <f t="shared" si="308"/>
        <v>1</v>
      </c>
      <c r="K2460">
        <f>J2460*Weighting!$W$12</f>
        <v>1</v>
      </c>
      <c r="M2460" s="14"/>
    </row>
    <row r="2461" spans="1:25" x14ac:dyDescent="0.25">
      <c r="A2461" s="32">
        <f>IF(Weighting!$P$13&gt;0,B2461,"")</f>
        <v>1.238</v>
      </c>
      <c r="B2461">
        <f>Weighting!$C$13</f>
        <v>1.238</v>
      </c>
      <c r="C2461">
        <f>Weighting!$F$13</f>
        <v>0</v>
      </c>
      <c r="D2461" t="b">
        <f>IF(C2461=1,'Data Transformation'!$G$3+0.5*'Data Transformation'!$W$25,IF(C2462=1,D2462-'Data Transformation'!$W$25,FALSE))</f>
        <v>0</v>
      </c>
      <c r="E2461" t="str">
        <f t="array" ref="E2461">IF(ISLOGICAL(D2461),"",FREQUENCY(IF('Data Transformation'!$B$425:$B$8425='Bin Analysis'!$B2451,'Data Transformation'!$G$425:$G$8425),D2461))</f>
        <v/>
      </c>
      <c r="F2461" t="str">
        <f t="shared" si="306"/>
        <v/>
      </c>
      <c r="G2461">
        <f>Weighting!$H$13</f>
        <v>0</v>
      </c>
      <c r="H2461">
        <f t="array" ref="H2461">FREQUENCY(IF('Data Transformation'!$B$4:$B$8425=B2451,'Data Transformation'!$G$4:$G$8425),'Bin Analysis'!$B2461)</f>
        <v>20</v>
      </c>
      <c r="I2461">
        <f t="shared" si="307"/>
        <v>0</v>
      </c>
      <c r="J2461">
        <f t="shared" si="308"/>
        <v>0</v>
      </c>
      <c r="K2461">
        <f>J2461*Weighting!$W$13</f>
        <v>0</v>
      </c>
      <c r="M2461" s="14"/>
    </row>
    <row r="2462" spans="1:25" x14ac:dyDescent="0.25">
      <c r="A2462" s="32">
        <f>IF(Weighting!$P$14&gt;0,B2462,"")</f>
        <v>1.369</v>
      </c>
      <c r="B2462">
        <f>Weighting!$C$14</f>
        <v>1.369</v>
      </c>
      <c r="C2462">
        <f>Weighting!$F$14</f>
        <v>0</v>
      </c>
      <c r="D2462" t="b">
        <f>IF(C2462=1,'Data Transformation'!$G$3+0.5*'Data Transformation'!$W$25,IF(C2463=1,D2463-'Data Transformation'!$W$25,FALSE))</f>
        <v>0</v>
      </c>
      <c r="E2462" t="str">
        <f t="array" ref="E2462">IF(ISLOGICAL(D2462),"",FREQUENCY(IF('Data Transformation'!$B$425:$B$8425='Bin Analysis'!$B2451,'Data Transformation'!$G$425:$G$8425),D2462))</f>
        <v/>
      </c>
      <c r="F2462" t="str">
        <f t="shared" si="306"/>
        <v/>
      </c>
      <c r="G2462">
        <f>Weighting!$H$14</f>
        <v>0</v>
      </c>
      <c r="H2462">
        <f t="array" ref="H2462">FREQUENCY(IF('Data Transformation'!$B$4:$B$8425=B2451,'Data Transformation'!$G$4:$G$8425),'Bin Analysis'!$B2462)</f>
        <v>20</v>
      </c>
      <c r="I2462">
        <f t="shared" si="307"/>
        <v>0</v>
      </c>
      <c r="J2462">
        <f t="shared" si="308"/>
        <v>0</v>
      </c>
      <c r="K2462">
        <f>J2462*Weighting!$W$14</f>
        <v>0</v>
      </c>
      <c r="M2462" s="14"/>
    </row>
    <row r="2463" spans="1:25" x14ac:dyDescent="0.25">
      <c r="A2463" s="32">
        <f>IF(Weighting!$P$15&gt;0,B2463,"")</f>
        <v>1.5000009999999999</v>
      </c>
      <c r="B2463">
        <f>Weighting!$C$15</f>
        <v>1.5000009999999999</v>
      </c>
      <c r="C2463">
        <f>Weighting!$F$15</f>
        <v>0</v>
      </c>
      <c r="D2463" t="b">
        <f>IF(C2463=1,'Data Transformation'!$G$3+0.5*'Data Transformation'!$W$25,IF(C2464=1,D2464-'Data Transformation'!$W$25,FALSE))</f>
        <v>0</v>
      </c>
      <c r="E2463" t="str">
        <f t="array" ref="E2463">IF(ISLOGICAL(D2463),"",FREQUENCY(IF('Data Transformation'!$B$425:$B$8425='Bin Analysis'!$B2451,'Data Transformation'!$G$425:$G$8425),D2463))</f>
        <v/>
      </c>
      <c r="F2463" t="str">
        <f t="shared" si="306"/>
        <v/>
      </c>
      <c r="G2463">
        <f>Weighting!$H$15</f>
        <v>0</v>
      </c>
      <c r="H2463">
        <f t="array" ref="H2463">FREQUENCY(IF('Data Transformation'!$B$4:$B$8425=B2451,'Data Transformation'!$G$4:$G$8425),'Bin Analysis'!$B2463)</f>
        <v>20</v>
      </c>
      <c r="I2463">
        <f t="shared" si="307"/>
        <v>0</v>
      </c>
      <c r="J2463">
        <f t="shared" si="308"/>
        <v>0</v>
      </c>
      <c r="K2463">
        <f>J2463*Weighting!$W$15</f>
        <v>0</v>
      </c>
      <c r="M2463" s="14"/>
    </row>
    <row r="2464" spans="1:25" x14ac:dyDescent="0.25">
      <c r="A2464" s="32" t="str">
        <f>IF(Weighting!$P$16&gt;0,B2464,"")</f>
        <v/>
      </c>
      <c r="B2464">
        <f>Weighting!$C$16</f>
        <v>1.631</v>
      </c>
      <c r="C2464">
        <f>Weighting!$F$16</f>
        <v>0</v>
      </c>
      <c r="D2464" t="b">
        <f>IF(C2464=1,'Data Transformation'!$G$3+0.5*'Data Transformation'!$W$25,IF(C2465=1,D2465-'Data Transformation'!$W$25,FALSE))</f>
        <v>0</v>
      </c>
      <c r="E2464" t="str">
        <f t="array" ref="E2464">IF(ISLOGICAL(D2464),"",FREQUENCY(IF('Data Transformation'!$B$425:$B$8425='Bin Analysis'!$B2451,'Data Transformation'!$G$425:$G$8425),D2464))</f>
        <v/>
      </c>
      <c r="F2464" t="str">
        <f t="shared" si="306"/>
        <v/>
      </c>
      <c r="G2464">
        <f>Weighting!$H$16</f>
        <v>0</v>
      </c>
      <c r="H2464">
        <f t="array" ref="H2464">FREQUENCY(IF('Data Transformation'!$B$4:$B$8425=B2451,'Data Transformation'!$G$4:$G$8425),'Bin Analysis'!$B2464)</f>
        <v>20</v>
      </c>
      <c r="I2464">
        <f t="shared" si="307"/>
        <v>0</v>
      </c>
      <c r="J2464">
        <f t="shared" si="308"/>
        <v>0</v>
      </c>
      <c r="K2464">
        <f>J2464*Weighting!$W$16</f>
        <v>0</v>
      </c>
      <c r="M2464" s="14"/>
    </row>
    <row r="2465" spans="1:25" x14ac:dyDescent="0.25">
      <c r="A2465" s="32" t="str">
        <f>IF(Weighting!$P$17&gt;0,B2465,"")</f>
        <v/>
      </c>
      <c r="B2465">
        <f>Weighting!$C$17</f>
        <v>1.762</v>
      </c>
      <c r="C2465">
        <f>Weighting!$F$17</f>
        <v>0</v>
      </c>
      <c r="D2465" t="b">
        <f>IF(C2465=1,'Data Transformation'!$G$3+0.5*'Data Transformation'!$W$25,IF(C2466=1,D2466-'Data Transformation'!$W$25,FALSE))</f>
        <v>0</v>
      </c>
      <c r="E2465" t="str">
        <f t="array" ref="E2465">IF(ISLOGICAL(D2465),"",FREQUENCY(IF('Data Transformation'!$B$425:$B$8425='Bin Analysis'!$B2451,'Data Transformation'!$G$425:$G$8425),D2465))</f>
        <v/>
      </c>
      <c r="F2465" t="str">
        <f t="shared" si="306"/>
        <v/>
      </c>
      <c r="G2465">
        <f>Weighting!$H$17</f>
        <v>0</v>
      </c>
      <c r="H2465">
        <f t="array" ref="H2465">FREQUENCY(IF('Data Transformation'!$B$4:$B$8425=B2451,'Data Transformation'!$G$4:$G$8425),'Bin Analysis'!$B2465)</f>
        <v>20</v>
      </c>
      <c r="I2465">
        <f t="shared" si="307"/>
        <v>0</v>
      </c>
      <c r="J2465">
        <f t="shared" si="308"/>
        <v>0</v>
      </c>
      <c r="K2465">
        <f>J2465*Weighting!$W$17</f>
        <v>0</v>
      </c>
      <c r="M2465" s="14"/>
    </row>
    <row r="2466" spans="1:25" x14ac:dyDescent="0.25">
      <c r="A2466" s="32" t="str">
        <f>IF(Weighting!$P$18&gt;0,B2466,"")</f>
        <v/>
      </c>
      <c r="B2466">
        <f>Weighting!$C$18</f>
        <v>1.893</v>
      </c>
      <c r="C2466">
        <f>Weighting!$F$18</f>
        <v>0</v>
      </c>
      <c r="D2466" t="b">
        <f>IF(C2466=1,'Data Transformation'!$G$3+0.5*'Data Transformation'!$W$25,IF(C2467=1,D2467-'Data Transformation'!$W$25,FALSE))</f>
        <v>0</v>
      </c>
      <c r="E2466" t="str">
        <f t="array" ref="E2466">IF(ISLOGICAL(D2466),"",FREQUENCY(IF('Data Transformation'!$B$425:$B$8425='Bin Analysis'!$B2451,'Data Transformation'!$G$425:$G$8425),D2466))</f>
        <v/>
      </c>
      <c r="F2466" t="str">
        <f t="shared" si="306"/>
        <v/>
      </c>
      <c r="G2466">
        <f>Weighting!$H$18</f>
        <v>0</v>
      </c>
      <c r="H2466">
        <f t="array" ref="H2466">FREQUENCY(IF('Data Transformation'!$B$4:$B$8425=B2451,'Data Transformation'!$G$4:$G$8425),'Bin Analysis'!$B2466)</f>
        <v>20</v>
      </c>
      <c r="I2466">
        <f t="shared" si="307"/>
        <v>0</v>
      </c>
      <c r="J2466">
        <f t="shared" si="308"/>
        <v>0</v>
      </c>
      <c r="K2466">
        <f>J2466*Weighting!$W$18</f>
        <v>0</v>
      </c>
      <c r="M2466" s="14"/>
    </row>
    <row r="2467" spans="1:25" x14ac:dyDescent="0.25">
      <c r="A2467" s="32" t="str">
        <f>IF(Weighting!$P$19&gt;0,B2467,"")</f>
        <v/>
      </c>
      <c r="B2467">
        <f>Weighting!$C$19</f>
        <v>2.024</v>
      </c>
      <c r="C2467">
        <f>Weighting!$F$19</f>
        <v>0</v>
      </c>
      <c r="D2467" t="b">
        <f>IF(C2467=1,'Data Transformation'!$G$3+0.5*'Data Transformation'!$W$25,IF(C2468=1,D2468-'Data Transformation'!$W$25,FALSE))</f>
        <v>0</v>
      </c>
      <c r="E2467" t="str">
        <f t="array" ref="E2467">IF(ISLOGICAL(D2467),"",FREQUENCY(IF('Data Transformation'!$B$425:$B$8425='Bin Analysis'!$B2451,'Data Transformation'!$G$425:$G$8425),D2467))</f>
        <v/>
      </c>
      <c r="F2467" t="str">
        <f t="shared" si="306"/>
        <v/>
      </c>
      <c r="G2467">
        <f>Weighting!$H$19</f>
        <v>0</v>
      </c>
      <c r="H2467">
        <f t="array" ref="H2467">FREQUENCY(IF('Data Transformation'!$B$4:$B$8425=B2451,'Data Transformation'!$G$4:$G$8425),'Bin Analysis'!$B2467)</f>
        <v>20</v>
      </c>
      <c r="I2467">
        <f t="shared" si="307"/>
        <v>0</v>
      </c>
      <c r="J2467">
        <f t="shared" si="308"/>
        <v>0</v>
      </c>
      <c r="K2467">
        <f>J2467*Weighting!$W$19</f>
        <v>0</v>
      </c>
      <c r="M2467" s="14"/>
    </row>
    <row r="2468" spans="1:25" x14ac:dyDescent="0.25">
      <c r="A2468" s="32" t="str">
        <f>IF(Weighting!$P$20&gt;0,B2468,"")</f>
        <v/>
      </c>
      <c r="B2468">
        <f>Weighting!$C$20</f>
        <v>2.1550000000000002</v>
      </c>
      <c r="C2468">
        <f>Weighting!$F$20</f>
        <v>0</v>
      </c>
      <c r="D2468" t="b">
        <f>IF(C2468=1,'Data Transformation'!$G$3+0.5*'Data Transformation'!$W$25,IF(C2469=1,D2469-'Data Transformation'!$W$25,FALSE))</f>
        <v>0</v>
      </c>
      <c r="E2468" t="str">
        <f t="array" ref="E2468">IF(ISLOGICAL(D2468),"",FREQUENCY(IF('Data Transformation'!$B$425:$B$8425='Bin Analysis'!$B2451,'Data Transformation'!$G$425:$G$8425),D2468))</f>
        <v/>
      </c>
      <c r="F2468" t="str">
        <f t="shared" si="306"/>
        <v/>
      </c>
      <c r="G2468">
        <f>Weighting!$H$20</f>
        <v>0</v>
      </c>
      <c r="H2468">
        <f t="array" ref="H2468">FREQUENCY(IF('Data Transformation'!$B$4:$B$8425=B2451,'Data Transformation'!$G$4:$G$8425),'Bin Analysis'!$B2468)</f>
        <v>20</v>
      </c>
      <c r="I2468">
        <f t="shared" si="307"/>
        <v>0</v>
      </c>
      <c r="J2468">
        <f t="shared" si="308"/>
        <v>0</v>
      </c>
      <c r="K2468">
        <f>J2468*Weighting!$W$20</f>
        <v>0</v>
      </c>
      <c r="M2468" s="14"/>
    </row>
    <row r="2469" spans="1:25" x14ac:dyDescent="0.25">
      <c r="A2469" s="32" t="str">
        <f>IF(Weighting!$P$21&gt;0,B2469,"")</f>
        <v/>
      </c>
      <c r="B2469">
        <f>Weighting!$C$21</f>
        <v>2.2860000000000005</v>
      </c>
      <c r="C2469">
        <f>Weighting!$F$21</f>
        <v>0</v>
      </c>
      <c r="D2469" t="b">
        <f>IF(C2469=1,'Data Transformation'!$G$3+0.5*'Data Transformation'!$W$25,IF(C2470=1,D2470-'Data Transformation'!$W$25,FALSE))</f>
        <v>0</v>
      </c>
      <c r="E2469" t="str">
        <f t="array" ref="E2469">IF(ISLOGICAL(D2469),"",FREQUENCY(IF('Data Transformation'!$B$425:$B$8425='Bin Analysis'!$B2451,'Data Transformation'!$G$425:$G$8425),D2469))</f>
        <v/>
      </c>
      <c r="F2469" t="str">
        <f t="shared" si="306"/>
        <v/>
      </c>
      <c r="G2469">
        <f>Weighting!$H$21</f>
        <v>0</v>
      </c>
      <c r="H2469">
        <f t="array" ref="H2469">FREQUENCY(IF('Data Transformation'!$B$4:$B$8425=B2451,'Data Transformation'!$G$4:$G$8425),'Bin Analysis'!$B2469)</f>
        <v>20</v>
      </c>
      <c r="I2469">
        <f t="shared" si="307"/>
        <v>0</v>
      </c>
      <c r="J2469">
        <f t="shared" si="308"/>
        <v>0</v>
      </c>
      <c r="K2469">
        <f>J2469*Weighting!$W$21</f>
        <v>0</v>
      </c>
      <c r="M2469" s="14"/>
    </row>
    <row r="2470" spans="1:25" x14ac:dyDescent="0.25">
      <c r="A2470" s="32" t="str">
        <f>IF(Weighting!$P$22&gt;0,B2470,"")</f>
        <v/>
      </c>
      <c r="B2470">
        <f>Weighting!$C$22</f>
        <v>2.4170000000000007</v>
      </c>
      <c r="C2470">
        <f>Weighting!$F$22</f>
        <v>0</v>
      </c>
      <c r="D2470" t="b">
        <f>IF(C2470=1,'Data Transformation'!$G$3+0.5*'Data Transformation'!$W$25,IF(C2471=1,D2471-'Data Transformation'!$W$25,FALSE))</f>
        <v>0</v>
      </c>
      <c r="E2470" t="str">
        <f t="array" ref="E2470">IF(ISLOGICAL(D2470),"",FREQUENCY(IF('Data Transformation'!$B$425:$B$8425='Bin Analysis'!$B2451,'Data Transformation'!$G$425:$G$8425),D2470))</f>
        <v/>
      </c>
      <c r="F2470" t="str">
        <f t="shared" si="306"/>
        <v/>
      </c>
      <c r="G2470">
        <f>Weighting!$H$22</f>
        <v>0</v>
      </c>
      <c r="H2470">
        <f t="array" ref="H2470">FREQUENCY(IF('Data Transformation'!$B$4:$B$8425=B2451,'Data Transformation'!$G$4:$G$8425),'Bin Analysis'!$B2470)</f>
        <v>20</v>
      </c>
      <c r="I2470">
        <f t="shared" si="307"/>
        <v>0</v>
      </c>
      <c r="J2470">
        <f t="shared" si="308"/>
        <v>0</v>
      </c>
      <c r="K2470">
        <f>J2470*Weighting!$W$22</f>
        <v>0</v>
      </c>
      <c r="M2470" s="14"/>
    </row>
    <row r="2471" spans="1:25" x14ac:dyDescent="0.25">
      <c r="A2471" s="32" t="str">
        <f>IF(Weighting!$P$23&gt;0,B2471,"")</f>
        <v/>
      </c>
      <c r="B2471">
        <f>Weighting!$C$23</f>
        <v>2.5480000000000009</v>
      </c>
      <c r="C2471">
        <f>Weighting!$F$23</f>
        <v>0</v>
      </c>
      <c r="D2471" t="b">
        <f>IF(C2471=1,'Data Transformation'!$G$3+0.5*'Data Transformation'!$W$25,IF(C2472=1,D2472-'Data Transformation'!$W$25,FALSE))</f>
        <v>0</v>
      </c>
      <c r="E2471" t="str">
        <f t="array" ref="E2471">IF(ISLOGICAL(D2471),"",FREQUENCY(IF('Data Transformation'!$B$425:$B$8425='Bin Analysis'!$B2451,'Data Transformation'!$G$425:$G$8425),D2471))</f>
        <v/>
      </c>
      <c r="F2471" t="str">
        <f t="shared" si="306"/>
        <v/>
      </c>
      <c r="G2471">
        <f>Weighting!$H$23</f>
        <v>0</v>
      </c>
      <c r="H2471">
        <f t="array" ref="H2471">FREQUENCY(IF('Data Transformation'!$B$4:$B$8425=B2451,'Data Transformation'!$G$4:$G$8425),'Bin Analysis'!$B2471)</f>
        <v>20</v>
      </c>
      <c r="I2471">
        <f t="shared" si="307"/>
        <v>0</v>
      </c>
      <c r="J2471">
        <f t="shared" si="308"/>
        <v>0</v>
      </c>
      <c r="K2471">
        <f>J2471*Weighting!$W$23</f>
        <v>0</v>
      </c>
      <c r="M2471" s="14"/>
    </row>
    <row r="2472" spans="1:25" x14ac:dyDescent="0.25">
      <c r="A2472" s="32" t="str">
        <f>IF(Weighting!$P$24&gt;0,B2472,"")</f>
        <v/>
      </c>
      <c r="B2472">
        <f>Weighting!$C$24</f>
        <v>2.6790000000000012</v>
      </c>
      <c r="C2472">
        <f>Weighting!$F$24</f>
        <v>0</v>
      </c>
      <c r="D2472" t="b">
        <f>IF(C2472=1,'Data Transformation'!$G$3+0.5*'Data Transformation'!$W$25,IF(C2473=1,D2473-'Data Transformation'!$W$25,FALSE))</f>
        <v>0</v>
      </c>
      <c r="E2472" t="str">
        <f t="array" ref="E2472">IF(ISLOGICAL(D2472),"",FREQUENCY(IF('Data Transformation'!$B$425:$B$8425='Bin Analysis'!$B2451,'Data Transformation'!$G$425:$G$8425),D2472))</f>
        <v/>
      </c>
      <c r="F2472" t="str">
        <f t="shared" si="306"/>
        <v/>
      </c>
      <c r="G2472">
        <f>Weighting!$H$24</f>
        <v>0</v>
      </c>
      <c r="H2472">
        <f t="array" ref="H2472">FREQUENCY(IF('Data Transformation'!$B$4:$B$8425=B2451,'Data Transformation'!$G$4:$G$8425),'Bin Analysis'!$B2472)</f>
        <v>20</v>
      </c>
      <c r="I2472">
        <f t="shared" si="307"/>
        <v>0</v>
      </c>
      <c r="J2472">
        <f t="shared" si="308"/>
        <v>0</v>
      </c>
      <c r="K2472">
        <f>J2472*Weighting!$W$24</f>
        <v>0</v>
      </c>
      <c r="M2472" s="14"/>
    </row>
    <row r="2473" spans="1:25" x14ac:dyDescent="0.25">
      <c r="A2473" s="32" t="str">
        <f>IF(Weighting!$P$25&gt;0,B2473,"")</f>
        <v/>
      </c>
      <c r="B2473">
        <f>Weighting!$C$25</f>
        <v>2.8100000000000014</v>
      </c>
      <c r="C2473">
        <f>Weighting!$F$25</f>
        <v>0</v>
      </c>
      <c r="D2473" t="b">
        <f>IF(C2473=1,'Data Transformation'!$G$3+0.5*'Data Transformation'!$W$25,IF(C2474=1,D2474-'Data Transformation'!$W$25,FALSE))</f>
        <v>0</v>
      </c>
      <c r="E2473" t="str">
        <f t="array" ref="E2473">IF(ISLOGICAL(D2473),"",FREQUENCY(IF('Data Transformation'!$B$425:$B$8425='Bin Analysis'!$B2451,'Data Transformation'!$G$425:$G$8425),D2473))</f>
        <v/>
      </c>
      <c r="F2473" t="str">
        <f t="shared" si="306"/>
        <v/>
      </c>
      <c r="G2473">
        <f>Weighting!$H$25</f>
        <v>0</v>
      </c>
      <c r="H2473">
        <f t="array" ref="H2473">FREQUENCY(IF('Data Transformation'!$B$4:$B$8425=B2451,'Data Transformation'!$G$4:$G$8425),'Bin Analysis'!$B2473)</f>
        <v>20</v>
      </c>
      <c r="I2473">
        <f t="shared" si="307"/>
        <v>0</v>
      </c>
      <c r="J2473">
        <f t="shared" si="308"/>
        <v>0</v>
      </c>
      <c r="K2473">
        <f>J2473*Weighting!$W$25</f>
        <v>0</v>
      </c>
      <c r="M2473" s="14"/>
    </row>
    <row r="2474" spans="1:25" x14ac:dyDescent="0.25">
      <c r="O2474"/>
      <c r="P2474"/>
      <c r="Q2474"/>
      <c r="R2474"/>
    </row>
    <row r="2475" spans="1:25" ht="23.25" x14ac:dyDescent="0.35">
      <c r="A2475" s="21" t="s">
        <v>0</v>
      </c>
      <c r="B2475" s="21">
        <f>IFERROR(VLOOKUP(C2475,'Data Transformation'!$L$6:$M$426,2,FALSE),"")</f>
        <v>103</v>
      </c>
      <c r="C2475" s="21">
        <f>C2451+1</f>
        <v>103</v>
      </c>
      <c r="D2475" s="21"/>
      <c r="E2475" s="21"/>
      <c r="F2475" s="21"/>
      <c r="G2475" s="21"/>
      <c r="H2475" s="22"/>
      <c r="I2475" s="22"/>
      <c r="J2475" s="22"/>
      <c r="K2475" s="21"/>
      <c r="L2475" s="21">
        <f>B2475</f>
        <v>103</v>
      </c>
      <c r="M2475" s="23">
        <f>INDEX('Data Transformation'!$O$4:$O$424,MATCH($B2475,'Data Transformation'!$M$4:$M$424,0),MATCH($M$2,'Data Transformation'!$O$3,0))</f>
        <v>9</v>
      </c>
      <c r="N2475" s="27">
        <f>IF('Input and Summary Results'!$J$16="minimum",'Bin Analysis'!X2476/(M2475-1),'Bin Analysis'!Y2475/('Bin Analysis'!M2475-1))</f>
        <v>0</v>
      </c>
      <c r="O2475" s="27">
        <f>IF(M2475=FALSE,NA(),(VLOOKUP(1,C2478:K2497,4,FALSE))/(M2475-1))</f>
        <v>0</v>
      </c>
      <c r="P2475" s="27">
        <f>IF(M2475=FALSE,NA(),SUM(J2478:J2497)/Weighting!$S$5)</f>
        <v>0.4</v>
      </c>
      <c r="Q2475" s="27">
        <f>IF(M2475=FALSE,NA(),SUM(K2478:K2497)/Weighting!$S$6)</f>
        <v>0.34782608695652173</v>
      </c>
      <c r="R2475" s="27">
        <f>IF(M2475=FALSE,NA(),(VLOOKUP(1,G2478:K2497,3,FALSE))/(M2475-1))</f>
        <v>0.75</v>
      </c>
      <c r="S2475" s="22" t="str">
        <f>IF(M2475=FALSE,NA(),IF(SUM(J2478:J2497)=2,"yes","no"))</f>
        <v>no</v>
      </c>
      <c r="X2475" s="2" cm="2">
        <f t="array" ref="X2475:X2476">FREQUENCY(IF('Data Transformation'!$B$425:$B$6424='Bin Analysis'!L2475,'Data Transformation'!$G$425:$G$6424),'Data Transformation'!$U$11)</f>
        <v>8</v>
      </c>
      <c r="Y2475" s="2" cm="2">
        <f t="array" ref="Y2475:Y2476">FREQUENCY(IF('Data Transformation'!$B$425:$B$6424='Bin Analysis'!L2475,'Data Transformation'!$G$425:$G$6424),'Data Transformation'!$U$12)</f>
        <v>8</v>
      </c>
    </row>
    <row r="2476" spans="1:25" x14ac:dyDescent="0.25">
      <c r="A2476" s="14" t="s">
        <v>67</v>
      </c>
      <c r="B2476" t="s">
        <v>47</v>
      </c>
      <c r="C2476" t="s">
        <v>5</v>
      </c>
      <c r="D2476" t="s">
        <v>100</v>
      </c>
      <c r="E2476" t="s">
        <v>101</v>
      </c>
      <c r="F2476" t="s">
        <v>102</v>
      </c>
      <c r="G2476" t="s">
        <v>70</v>
      </c>
      <c r="H2476" t="s">
        <v>31</v>
      </c>
      <c r="I2476" t="s">
        <v>32</v>
      </c>
      <c r="J2476" t="s">
        <v>46</v>
      </c>
      <c r="K2476" s="14" t="s">
        <v>45</v>
      </c>
      <c r="M2476" s="14"/>
      <c r="X2476" s="2">
        <v>0</v>
      </c>
      <c r="Y2476" s="2">
        <v>0</v>
      </c>
    </row>
    <row r="2477" spans="1:25" x14ac:dyDescent="0.25">
      <c r="A2477" s="32"/>
      <c r="D2477" t="b">
        <f>IF(C2477=1,'Data Transformation'!$G$3+0.5*'Data Transformation'!$W$25,IF(C2478=1,D2478-'Data Transformation'!$W$25,FALSE))</f>
        <v>0</v>
      </c>
      <c r="E2477" t="str">
        <f t="array" ref="E2477">IF(ISLOGICAL(D2477),"",FREQUENCY(IF('Data Transformation'!$B$425:$B$8425='Bin Analysis'!$B2475,'Data Transformation'!$G$425:$G$8425),D2477))</f>
        <v/>
      </c>
      <c r="F2477" t="str">
        <f>IF(ISLOGICAL(D2477),"",E2477-E2476)</f>
        <v/>
      </c>
      <c r="M2477" s="14"/>
    </row>
    <row r="2478" spans="1:25" x14ac:dyDescent="0.25">
      <c r="A2478" s="32">
        <f>IF(Weighting!$P$6&gt;0,B2478,"")</f>
        <v>0.32100000000000001</v>
      </c>
      <c r="B2478">
        <f>Weighting!$C$6</f>
        <v>0.32100000000000001</v>
      </c>
      <c r="C2478">
        <f>Weighting!$F$6</f>
        <v>0</v>
      </c>
      <c r="D2478" t="b">
        <f>IF(C2478=1,'Data Transformation'!$G$3+0.5*'Data Transformation'!$W$25,IF(C2479=1,D2479-'Data Transformation'!$W$25,FALSE))</f>
        <v>0</v>
      </c>
      <c r="E2478" t="str">
        <f t="array" ref="E2478">IF(ISLOGICAL(D2478),"",FREQUENCY(IF('Data Transformation'!$B$425:$B$8425='Bin Analysis'!$B2475,'Data Transformation'!$G$425:$G$8425),D2478))</f>
        <v/>
      </c>
      <c r="F2478" t="str">
        <f>IF(ISLOGICAL(D2478),"",E2478-E2477)</f>
        <v/>
      </c>
      <c r="G2478">
        <f>Weighting!$H$6</f>
        <v>1</v>
      </c>
      <c r="H2478">
        <f t="array" ref="H2478">FREQUENCY(IF('Data Transformation'!$B$4:$B$8425=B2475,'Data Transformation'!$G$4:$G$8425),'Bin Analysis'!$B2478)</f>
        <v>6</v>
      </c>
      <c r="I2478">
        <f>H2478-H2477</f>
        <v>6</v>
      </c>
      <c r="J2478">
        <f>IF(I2478=0,0,1)</f>
        <v>1</v>
      </c>
      <c r="K2478">
        <f>J2478*Weighting!$W$6</f>
        <v>1</v>
      </c>
      <c r="M2478" s="14"/>
    </row>
    <row r="2479" spans="1:25" x14ac:dyDescent="0.25">
      <c r="A2479" s="32">
        <f>IF(Weighting!$P$7&gt;0,B2479,"")</f>
        <v>0.45200000000000001</v>
      </c>
      <c r="B2479">
        <f>Weighting!$C$7</f>
        <v>0.45200000000000001</v>
      </c>
      <c r="C2479">
        <f>Weighting!$F$7</f>
        <v>0</v>
      </c>
      <c r="D2479" t="b">
        <f>IF(C2479=1,'Data Transformation'!$G$3+0.5*'Data Transformation'!$W$25,IF(C2480=1,D2480-'Data Transformation'!$W$25,FALSE))</f>
        <v>0</v>
      </c>
      <c r="E2479" t="str">
        <f t="array" ref="E2479">IF(ISLOGICAL(D2479),"",FREQUENCY(IF('Data Transformation'!$B$425:$B$8425='Bin Analysis'!$B2475,'Data Transformation'!$G$425:$G$8425),D2479))</f>
        <v/>
      </c>
      <c r="F2479" t="str">
        <f t="shared" ref="F2479:F2497" si="309">IF(ISLOGICAL(D2479),"",E2479-E2478)</f>
        <v/>
      </c>
      <c r="G2479">
        <f>Weighting!$H$7</f>
        <v>0</v>
      </c>
      <c r="H2479">
        <f t="array" ref="H2479">FREQUENCY(IF('Data Transformation'!$B$4:$B$8425=B2475,'Data Transformation'!$G$4:$G$8425),'Bin Analysis'!$B2479)</f>
        <v>6</v>
      </c>
      <c r="I2479">
        <f t="shared" ref="I2479:I2497" si="310">H2479-H2478</f>
        <v>0</v>
      </c>
      <c r="J2479">
        <f>IF(I2479=0,0,1)</f>
        <v>0</v>
      </c>
      <c r="K2479">
        <f>J2479*Weighting!$W$7</f>
        <v>0</v>
      </c>
      <c r="M2479" s="14"/>
    </row>
    <row r="2480" spans="1:25" x14ac:dyDescent="0.25">
      <c r="A2480" s="32">
        <f>IF(Weighting!$P$8&gt;0,B2480,"")</f>
        <v>0.58299999999999996</v>
      </c>
      <c r="B2480">
        <f>Weighting!$C$8</f>
        <v>0.58299999999999996</v>
      </c>
      <c r="C2480">
        <f>Weighting!$F$8</f>
        <v>0</v>
      </c>
      <c r="D2480" t="b">
        <f>IF(C2480=1,'Data Transformation'!$G$3+0.5*'Data Transformation'!$W$25,IF(C2481=1,D2481-'Data Transformation'!$W$25,FALSE))</f>
        <v>0</v>
      </c>
      <c r="E2480" t="str">
        <f t="array" ref="E2480">IF(ISLOGICAL(D2480),"",FREQUENCY(IF('Data Transformation'!$B$425:$B$8425='Bin Analysis'!$B2475,'Data Transformation'!$G$425:$G$8425),D2480))</f>
        <v/>
      </c>
      <c r="F2480" t="str">
        <f t="shared" si="309"/>
        <v/>
      </c>
      <c r="G2480">
        <f>Weighting!$H$8</f>
        <v>0</v>
      </c>
      <c r="H2480">
        <f t="array" ref="H2480">FREQUENCY(IF('Data Transformation'!$B$4:$B$8425=B2475,'Data Transformation'!$G$4:$G$8425),'Bin Analysis'!$B2480)</f>
        <v>7</v>
      </c>
      <c r="I2480">
        <f t="shared" si="310"/>
        <v>1</v>
      </c>
      <c r="J2480">
        <f t="shared" ref="J2480:J2497" si="311">IF(I2480=0,0,1)</f>
        <v>1</v>
      </c>
      <c r="K2480">
        <f>J2480*Weighting!$W$8</f>
        <v>3</v>
      </c>
      <c r="M2480" s="14"/>
    </row>
    <row r="2481" spans="1:13" x14ac:dyDescent="0.25">
      <c r="A2481" s="32">
        <f>IF(Weighting!$P$9&gt;0,B2481,"")</f>
        <v>0.71399999999999997</v>
      </c>
      <c r="B2481" s="50">
        <f>Weighting!$C$9</f>
        <v>0.71399999999999997</v>
      </c>
      <c r="C2481">
        <f>Weighting!$F$9</f>
        <v>0</v>
      </c>
      <c r="D2481" t="b">
        <f>IF(C2481=1,'Data Transformation'!$G$3+0.5*'Data Transformation'!$W$25,IF(C2482=1,D2482-'Data Transformation'!$W$25,FALSE))</f>
        <v>0</v>
      </c>
      <c r="E2481" t="str">
        <f t="array" ref="E2481">IF(ISLOGICAL(D2481),"",FREQUENCY(IF('Data Transformation'!$B$425:$B$8425='Bin Analysis'!$B2475,'Data Transformation'!$G$425:$G$8425),D2481))</f>
        <v/>
      </c>
      <c r="F2481" t="str">
        <f t="shared" si="309"/>
        <v/>
      </c>
      <c r="G2481">
        <f>Weighting!$H$9</f>
        <v>0</v>
      </c>
      <c r="H2481">
        <f t="array" ref="H2481">FREQUENCY(IF('Data Transformation'!$B$4:$B$8425=B2475,'Data Transformation'!$G$4:$G$8425),'Bin Analysis'!$B2481)</f>
        <v>7</v>
      </c>
      <c r="I2481">
        <f t="shared" si="310"/>
        <v>0</v>
      </c>
      <c r="J2481">
        <f t="shared" si="311"/>
        <v>0</v>
      </c>
      <c r="K2481">
        <f>J2481*Weighting!$W$9</f>
        <v>0</v>
      </c>
      <c r="M2481" s="14"/>
    </row>
    <row r="2482" spans="1:13" x14ac:dyDescent="0.25">
      <c r="A2482" s="32">
        <f>IF(Weighting!$P$10&gt;0,B2482,"")</f>
        <v>0.84499999999999997</v>
      </c>
      <c r="B2482">
        <f>Weighting!$C$10</f>
        <v>0.84499999999999997</v>
      </c>
      <c r="C2482">
        <f>Weighting!$F$10</f>
        <v>0</v>
      </c>
      <c r="D2482" t="b">
        <f>IF(C2482=1,'Data Transformation'!$G$3+0.5*'Data Transformation'!$W$25,IF(C2483=1,D2483-'Data Transformation'!$W$25,FALSE))</f>
        <v>0</v>
      </c>
      <c r="E2482" t="str">
        <f t="array" ref="E2482">IF(ISLOGICAL(D2482),"",FREQUENCY(IF('Data Transformation'!$B$425:$B$8425='Bin Analysis'!$B2475,'Data Transformation'!$G$425:$G$8425),D2482))</f>
        <v/>
      </c>
      <c r="F2482" t="str">
        <f t="shared" si="309"/>
        <v/>
      </c>
      <c r="G2482">
        <f>Weighting!$H$10</f>
        <v>0</v>
      </c>
      <c r="H2482">
        <f t="array" ref="H2482">FREQUENCY(IF('Data Transformation'!$B$4:$B$8425=B2475,'Data Transformation'!$G$4:$G$8425),'Bin Analysis'!$B2482)</f>
        <v>8</v>
      </c>
      <c r="I2482">
        <f t="shared" si="310"/>
        <v>1</v>
      </c>
      <c r="J2482">
        <f t="shared" si="311"/>
        <v>1</v>
      </c>
      <c r="K2482">
        <f>J2482*Weighting!$W$10</f>
        <v>3</v>
      </c>
      <c r="M2482" s="14"/>
    </row>
    <row r="2483" spans="1:13" x14ac:dyDescent="0.25">
      <c r="A2483" s="32">
        <f>IF(Weighting!$P$11&gt;0,B2483,"")</f>
        <v>0.97599999999999998</v>
      </c>
      <c r="B2483">
        <f>Weighting!$C$11</f>
        <v>0.97599999999999998</v>
      </c>
      <c r="C2483">
        <f>Weighting!$F$11</f>
        <v>0</v>
      </c>
      <c r="D2483">
        <f>IF(C2483=1,'Data Transformation'!$G$3+0.5*'Data Transformation'!$W$25,IF(C2484=1,D2484-'Data Transformation'!$W$25,FALSE))</f>
        <v>0.86899999999999999</v>
      </c>
      <c r="E2483">
        <f t="array" ref="E2483">IF(ISLOGICAL(D2483),"",FREQUENCY(IF('Data Transformation'!$B$425:$B$8425='Bin Analysis'!$B2475,'Data Transformation'!$G$425:$G$8425),D2483))</f>
        <v>8</v>
      </c>
      <c r="F2483" t="e">
        <f t="shared" si="309"/>
        <v>#VALUE!</v>
      </c>
      <c r="G2483">
        <f>Weighting!$H$11</f>
        <v>0</v>
      </c>
      <c r="H2483">
        <f t="array" ref="H2483">FREQUENCY(IF('Data Transformation'!$B$4:$B$8425=B2475,'Data Transformation'!$G$4:$G$8425),'Bin Analysis'!$B2483)</f>
        <v>8</v>
      </c>
      <c r="I2483">
        <f t="shared" si="310"/>
        <v>0</v>
      </c>
      <c r="J2483">
        <f t="shared" si="311"/>
        <v>0</v>
      </c>
      <c r="K2483">
        <f>J2483*Weighting!$W$11</f>
        <v>0</v>
      </c>
      <c r="M2483" s="14"/>
    </row>
    <row r="2484" spans="1:13" x14ac:dyDescent="0.25">
      <c r="A2484" s="32">
        <f>IF(Weighting!$P$12&gt;0,B2484,"")</f>
        <v>1.107</v>
      </c>
      <c r="B2484">
        <f>Weighting!$C$12</f>
        <v>1.107</v>
      </c>
      <c r="C2484">
        <f>Weighting!$F$12</f>
        <v>1</v>
      </c>
      <c r="D2484">
        <f>IF(C2484=1,'Data Transformation'!$G$3+0.5*'Data Transformation'!$W$25,IF(C2485=1,D2485-'Data Transformation'!$W$25,FALSE))</f>
        <v>1.131</v>
      </c>
      <c r="E2484">
        <f t="array" ref="E2484">IF(ISLOGICAL(D2484),"",FREQUENCY(IF('Data Transformation'!$B$425:$B$8425='Bin Analysis'!$B2475,'Data Transformation'!$G$425:$G$8425),D2484))</f>
        <v>8</v>
      </c>
      <c r="F2484">
        <f t="shared" si="309"/>
        <v>0</v>
      </c>
      <c r="G2484">
        <f>Weighting!$H$12</f>
        <v>0</v>
      </c>
      <c r="H2484">
        <f t="array" ref="H2484">FREQUENCY(IF('Data Transformation'!$B$4:$B$8425=B2475,'Data Transformation'!$G$4:$G$8425),'Bin Analysis'!$B2484)</f>
        <v>9</v>
      </c>
      <c r="I2484">
        <f t="shared" si="310"/>
        <v>1</v>
      </c>
      <c r="J2484">
        <f t="shared" si="311"/>
        <v>1</v>
      </c>
      <c r="K2484">
        <f>J2484*Weighting!$W$12</f>
        <v>1</v>
      </c>
      <c r="M2484" s="14"/>
    </row>
    <row r="2485" spans="1:13" x14ac:dyDescent="0.25">
      <c r="A2485" s="32">
        <f>IF(Weighting!$P$13&gt;0,B2485,"")</f>
        <v>1.238</v>
      </c>
      <c r="B2485">
        <f>Weighting!$C$13</f>
        <v>1.238</v>
      </c>
      <c r="C2485">
        <f>Weighting!$F$13</f>
        <v>0</v>
      </c>
      <c r="D2485" t="b">
        <f>IF(C2485=1,'Data Transformation'!$G$3+0.5*'Data Transformation'!$W$25,IF(C2486=1,D2486-'Data Transformation'!$W$25,FALSE))</f>
        <v>0</v>
      </c>
      <c r="E2485" t="str">
        <f t="array" ref="E2485">IF(ISLOGICAL(D2485),"",FREQUENCY(IF('Data Transformation'!$B$425:$B$8425='Bin Analysis'!$B2475,'Data Transformation'!$G$425:$G$8425),D2485))</f>
        <v/>
      </c>
      <c r="F2485" t="str">
        <f t="shared" si="309"/>
        <v/>
      </c>
      <c r="G2485">
        <f>Weighting!$H$13</f>
        <v>0</v>
      </c>
      <c r="H2485">
        <f t="array" ref="H2485">FREQUENCY(IF('Data Transformation'!$B$4:$B$8425=B2475,'Data Transformation'!$G$4:$G$8425),'Bin Analysis'!$B2485)</f>
        <v>9</v>
      </c>
      <c r="I2485">
        <f t="shared" si="310"/>
        <v>0</v>
      </c>
      <c r="J2485">
        <f t="shared" si="311"/>
        <v>0</v>
      </c>
      <c r="K2485">
        <f>J2485*Weighting!$W$13</f>
        <v>0</v>
      </c>
      <c r="M2485" s="14"/>
    </row>
    <row r="2486" spans="1:13" x14ac:dyDescent="0.25">
      <c r="A2486" s="32">
        <f>IF(Weighting!$P$14&gt;0,B2486,"")</f>
        <v>1.369</v>
      </c>
      <c r="B2486">
        <f>Weighting!$C$14</f>
        <v>1.369</v>
      </c>
      <c r="C2486">
        <f>Weighting!$F$14</f>
        <v>0</v>
      </c>
      <c r="D2486" t="b">
        <f>IF(C2486=1,'Data Transformation'!$G$3+0.5*'Data Transformation'!$W$25,IF(C2487=1,D2487-'Data Transformation'!$W$25,FALSE))</f>
        <v>0</v>
      </c>
      <c r="E2486" t="str">
        <f t="array" ref="E2486">IF(ISLOGICAL(D2486),"",FREQUENCY(IF('Data Transformation'!$B$425:$B$8425='Bin Analysis'!$B2475,'Data Transformation'!$G$425:$G$8425),D2486))</f>
        <v/>
      </c>
      <c r="F2486" t="str">
        <f t="shared" si="309"/>
        <v/>
      </c>
      <c r="G2486">
        <f>Weighting!$H$14</f>
        <v>0</v>
      </c>
      <c r="H2486">
        <f t="array" ref="H2486">FREQUENCY(IF('Data Transformation'!$B$4:$B$8425=B2475,'Data Transformation'!$G$4:$G$8425),'Bin Analysis'!$B2486)</f>
        <v>9</v>
      </c>
      <c r="I2486">
        <f t="shared" si="310"/>
        <v>0</v>
      </c>
      <c r="J2486">
        <f t="shared" si="311"/>
        <v>0</v>
      </c>
      <c r="K2486">
        <f>J2486*Weighting!$W$14</f>
        <v>0</v>
      </c>
      <c r="M2486" s="14"/>
    </row>
    <row r="2487" spans="1:13" x14ac:dyDescent="0.25">
      <c r="A2487" s="32">
        <f>IF(Weighting!$P$15&gt;0,B2487,"")</f>
        <v>1.5000009999999999</v>
      </c>
      <c r="B2487">
        <f>Weighting!$C$15</f>
        <v>1.5000009999999999</v>
      </c>
      <c r="C2487">
        <f>Weighting!$F$15</f>
        <v>0</v>
      </c>
      <c r="D2487" t="b">
        <f>IF(C2487=1,'Data Transformation'!$G$3+0.5*'Data Transformation'!$W$25,IF(C2488=1,D2488-'Data Transformation'!$W$25,FALSE))</f>
        <v>0</v>
      </c>
      <c r="E2487" t="str">
        <f t="array" ref="E2487">IF(ISLOGICAL(D2487),"",FREQUENCY(IF('Data Transformation'!$B$425:$B$8425='Bin Analysis'!$B2475,'Data Transformation'!$G$425:$G$8425),D2487))</f>
        <v/>
      </c>
      <c r="F2487" t="str">
        <f t="shared" si="309"/>
        <v/>
      </c>
      <c r="G2487">
        <f>Weighting!$H$15</f>
        <v>0</v>
      </c>
      <c r="H2487">
        <f t="array" ref="H2487">FREQUENCY(IF('Data Transformation'!$B$4:$B$8425=B2475,'Data Transformation'!$G$4:$G$8425),'Bin Analysis'!$B2487)</f>
        <v>9</v>
      </c>
      <c r="I2487">
        <f t="shared" si="310"/>
        <v>0</v>
      </c>
      <c r="J2487">
        <f t="shared" si="311"/>
        <v>0</v>
      </c>
      <c r="K2487">
        <f>J2487*Weighting!$W$15</f>
        <v>0</v>
      </c>
      <c r="M2487" s="14"/>
    </row>
    <row r="2488" spans="1:13" x14ac:dyDescent="0.25">
      <c r="A2488" s="32" t="str">
        <f>IF(Weighting!$P$16&gt;0,B2488,"")</f>
        <v/>
      </c>
      <c r="B2488">
        <f>Weighting!$C$16</f>
        <v>1.631</v>
      </c>
      <c r="C2488">
        <f>Weighting!$F$16</f>
        <v>0</v>
      </c>
      <c r="D2488" t="b">
        <f>IF(C2488=1,'Data Transformation'!$G$3+0.5*'Data Transformation'!$W$25,IF(C2489=1,D2489-'Data Transformation'!$W$25,FALSE))</f>
        <v>0</v>
      </c>
      <c r="E2488" t="str">
        <f t="array" ref="E2488">IF(ISLOGICAL(D2488),"",FREQUENCY(IF('Data Transformation'!$B$425:$B$8425='Bin Analysis'!$B2475,'Data Transformation'!$G$425:$G$8425),D2488))</f>
        <v/>
      </c>
      <c r="F2488" t="str">
        <f t="shared" si="309"/>
        <v/>
      </c>
      <c r="G2488">
        <f>Weighting!$H$16</f>
        <v>0</v>
      </c>
      <c r="H2488">
        <f t="array" ref="H2488">FREQUENCY(IF('Data Transformation'!$B$4:$B$8425=B2475,'Data Transformation'!$G$4:$G$8425),'Bin Analysis'!$B2488)</f>
        <v>9</v>
      </c>
      <c r="I2488">
        <f t="shared" si="310"/>
        <v>0</v>
      </c>
      <c r="J2488">
        <f t="shared" si="311"/>
        <v>0</v>
      </c>
      <c r="K2488">
        <f>J2488*Weighting!$W$16</f>
        <v>0</v>
      </c>
      <c r="M2488" s="14"/>
    </row>
    <row r="2489" spans="1:13" x14ac:dyDescent="0.25">
      <c r="A2489" s="32" t="str">
        <f>IF(Weighting!$P$17&gt;0,B2489,"")</f>
        <v/>
      </c>
      <c r="B2489">
        <f>Weighting!$C$17</f>
        <v>1.762</v>
      </c>
      <c r="C2489">
        <f>Weighting!$F$17</f>
        <v>0</v>
      </c>
      <c r="D2489" t="b">
        <f>IF(C2489=1,'Data Transformation'!$G$3+0.5*'Data Transformation'!$W$25,IF(C2490=1,D2490-'Data Transformation'!$W$25,FALSE))</f>
        <v>0</v>
      </c>
      <c r="E2489" t="str">
        <f t="array" ref="E2489">IF(ISLOGICAL(D2489),"",FREQUENCY(IF('Data Transformation'!$B$425:$B$8425='Bin Analysis'!$B2475,'Data Transformation'!$G$425:$G$8425),D2489))</f>
        <v/>
      </c>
      <c r="F2489" t="str">
        <f t="shared" si="309"/>
        <v/>
      </c>
      <c r="G2489">
        <f>Weighting!$H$17</f>
        <v>0</v>
      </c>
      <c r="H2489">
        <f t="array" ref="H2489">FREQUENCY(IF('Data Transformation'!$B$4:$B$8425=B2475,'Data Transformation'!$G$4:$G$8425),'Bin Analysis'!$B2489)</f>
        <v>9</v>
      </c>
      <c r="I2489">
        <f t="shared" si="310"/>
        <v>0</v>
      </c>
      <c r="J2489">
        <f t="shared" si="311"/>
        <v>0</v>
      </c>
      <c r="K2489">
        <f>J2489*Weighting!$W$17</f>
        <v>0</v>
      </c>
      <c r="M2489" s="14"/>
    </row>
    <row r="2490" spans="1:13" x14ac:dyDescent="0.25">
      <c r="A2490" s="32" t="str">
        <f>IF(Weighting!$P$18&gt;0,B2490,"")</f>
        <v/>
      </c>
      <c r="B2490">
        <f>Weighting!$C$18</f>
        <v>1.893</v>
      </c>
      <c r="C2490">
        <f>Weighting!$F$18</f>
        <v>0</v>
      </c>
      <c r="D2490" t="b">
        <f>IF(C2490=1,'Data Transformation'!$G$3+0.5*'Data Transformation'!$W$25,IF(C2491=1,D2491-'Data Transformation'!$W$25,FALSE))</f>
        <v>0</v>
      </c>
      <c r="E2490" t="str">
        <f t="array" ref="E2490">IF(ISLOGICAL(D2490),"",FREQUENCY(IF('Data Transformation'!$B$425:$B$8425='Bin Analysis'!$B2475,'Data Transformation'!$G$425:$G$8425),D2490))</f>
        <v/>
      </c>
      <c r="F2490" t="str">
        <f t="shared" si="309"/>
        <v/>
      </c>
      <c r="G2490">
        <f>Weighting!$H$18</f>
        <v>0</v>
      </c>
      <c r="H2490">
        <f t="array" ref="H2490">FREQUENCY(IF('Data Transformation'!$B$4:$B$8425=B2475,'Data Transformation'!$G$4:$G$8425),'Bin Analysis'!$B2490)</f>
        <v>9</v>
      </c>
      <c r="I2490">
        <f t="shared" si="310"/>
        <v>0</v>
      </c>
      <c r="J2490">
        <f t="shared" si="311"/>
        <v>0</v>
      </c>
      <c r="K2490">
        <f>J2490*Weighting!$W$18</f>
        <v>0</v>
      </c>
      <c r="M2490" s="14"/>
    </row>
    <row r="2491" spans="1:13" x14ac:dyDescent="0.25">
      <c r="A2491" s="32" t="str">
        <f>IF(Weighting!$P$19&gt;0,B2491,"")</f>
        <v/>
      </c>
      <c r="B2491">
        <f>Weighting!$C$19</f>
        <v>2.024</v>
      </c>
      <c r="C2491">
        <f>Weighting!$F$19</f>
        <v>0</v>
      </c>
      <c r="D2491" t="b">
        <f>IF(C2491=1,'Data Transformation'!$G$3+0.5*'Data Transformation'!$W$25,IF(C2492=1,D2492-'Data Transformation'!$W$25,FALSE))</f>
        <v>0</v>
      </c>
      <c r="E2491" t="str">
        <f t="array" ref="E2491">IF(ISLOGICAL(D2491),"",FREQUENCY(IF('Data Transformation'!$B$425:$B$8425='Bin Analysis'!$B2475,'Data Transformation'!$G$425:$G$8425),D2491))</f>
        <v/>
      </c>
      <c r="F2491" t="str">
        <f t="shared" si="309"/>
        <v/>
      </c>
      <c r="G2491">
        <f>Weighting!$H$19</f>
        <v>0</v>
      </c>
      <c r="H2491">
        <f t="array" ref="H2491">FREQUENCY(IF('Data Transformation'!$B$4:$B$8425=B2475,'Data Transformation'!$G$4:$G$8425),'Bin Analysis'!$B2491)</f>
        <v>9</v>
      </c>
      <c r="I2491">
        <f t="shared" si="310"/>
        <v>0</v>
      </c>
      <c r="J2491">
        <f t="shared" si="311"/>
        <v>0</v>
      </c>
      <c r="K2491">
        <f>J2491*Weighting!$W$19</f>
        <v>0</v>
      </c>
      <c r="M2491" s="14"/>
    </row>
    <row r="2492" spans="1:13" x14ac:dyDescent="0.25">
      <c r="A2492" s="32" t="str">
        <f>IF(Weighting!$P$20&gt;0,B2492,"")</f>
        <v/>
      </c>
      <c r="B2492">
        <f>Weighting!$C$20</f>
        <v>2.1550000000000002</v>
      </c>
      <c r="C2492">
        <f>Weighting!$F$20</f>
        <v>0</v>
      </c>
      <c r="D2492" t="b">
        <f>IF(C2492=1,'Data Transformation'!$G$3+0.5*'Data Transformation'!$W$25,IF(C2493=1,D2493-'Data Transformation'!$W$25,FALSE))</f>
        <v>0</v>
      </c>
      <c r="E2492" t="str">
        <f t="array" ref="E2492">IF(ISLOGICAL(D2492),"",FREQUENCY(IF('Data Transformation'!$B$425:$B$8425='Bin Analysis'!$B2475,'Data Transformation'!$G$425:$G$8425),D2492))</f>
        <v/>
      </c>
      <c r="F2492" t="str">
        <f t="shared" si="309"/>
        <v/>
      </c>
      <c r="G2492">
        <f>Weighting!$H$20</f>
        <v>0</v>
      </c>
      <c r="H2492">
        <f t="array" ref="H2492">FREQUENCY(IF('Data Transformation'!$B$4:$B$8425=B2475,'Data Transformation'!$G$4:$G$8425),'Bin Analysis'!$B2492)</f>
        <v>9</v>
      </c>
      <c r="I2492">
        <f t="shared" si="310"/>
        <v>0</v>
      </c>
      <c r="J2492">
        <f t="shared" si="311"/>
        <v>0</v>
      </c>
      <c r="K2492">
        <f>J2492*Weighting!$W$20</f>
        <v>0</v>
      </c>
      <c r="M2492" s="14"/>
    </row>
    <row r="2493" spans="1:13" x14ac:dyDescent="0.25">
      <c r="A2493" s="32" t="str">
        <f>IF(Weighting!$P$21&gt;0,B2493,"")</f>
        <v/>
      </c>
      <c r="B2493">
        <f>Weighting!$C$21</f>
        <v>2.2860000000000005</v>
      </c>
      <c r="C2493">
        <f>Weighting!$F$21</f>
        <v>0</v>
      </c>
      <c r="D2493" t="b">
        <f>IF(C2493=1,'Data Transformation'!$G$3+0.5*'Data Transformation'!$W$25,IF(C2494=1,D2494-'Data Transformation'!$W$25,FALSE))</f>
        <v>0</v>
      </c>
      <c r="E2493" t="str">
        <f t="array" ref="E2493">IF(ISLOGICAL(D2493),"",FREQUENCY(IF('Data Transformation'!$B$425:$B$8425='Bin Analysis'!$B2475,'Data Transformation'!$G$425:$G$8425),D2493))</f>
        <v/>
      </c>
      <c r="F2493" t="str">
        <f t="shared" si="309"/>
        <v/>
      </c>
      <c r="G2493">
        <f>Weighting!$H$21</f>
        <v>0</v>
      </c>
      <c r="H2493">
        <f t="array" ref="H2493">FREQUENCY(IF('Data Transformation'!$B$4:$B$8425=B2475,'Data Transformation'!$G$4:$G$8425),'Bin Analysis'!$B2493)</f>
        <v>9</v>
      </c>
      <c r="I2493">
        <f t="shared" si="310"/>
        <v>0</v>
      </c>
      <c r="J2493">
        <f t="shared" si="311"/>
        <v>0</v>
      </c>
      <c r="K2493">
        <f>J2493*Weighting!$W$21</f>
        <v>0</v>
      </c>
      <c r="M2493" s="14"/>
    </row>
    <row r="2494" spans="1:13" x14ac:dyDescent="0.25">
      <c r="A2494" s="32" t="str">
        <f>IF(Weighting!$P$22&gt;0,B2494,"")</f>
        <v/>
      </c>
      <c r="B2494">
        <f>Weighting!$C$22</f>
        <v>2.4170000000000007</v>
      </c>
      <c r="C2494">
        <f>Weighting!$F$22</f>
        <v>0</v>
      </c>
      <c r="D2494" t="b">
        <f>IF(C2494=1,'Data Transformation'!$G$3+0.5*'Data Transformation'!$W$25,IF(C2495=1,D2495-'Data Transformation'!$W$25,FALSE))</f>
        <v>0</v>
      </c>
      <c r="E2494" t="str">
        <f t="array" ref="E2494">IF(ISLOGICAL(D2494),"",FREQUENCY(IF('Data Transformation'!$B$425:$B$8425='Bin Analysis'!$B2475,'Data Transformation'!$G$425:$G$8425),D2494))</f>
        <v/>
      </c>
      <c r="F2494" t="str">
        <f t="shared" si="309"/>
        <v/>
      </c>
      <c r="G2494">
        <f>Weighting!$H$22</f>
        <v>0</v>
      </c>
      <c r="H2494">
        <f t="array" ref="H2494">FREQUENCY(IF('Data Transformation'!$B$4:$B$8425=B2475,'Data Transformation'!$G$4:$G$8425),'Bin Analysis'!$B2494)</f>
        <v>9</v>
      </c>
      <c r="I2494">
        <f t="shared" si="310"/>
        <v>0</v>
      </c>
      <c r="J2494">
        <f t="shared" si="311"/>
        <v>0</v>
      </c>
      <c r="K2494">
        <f>J2494*Weighting!$W$22</f>
        <v>0</v>
      </c>
      <c r="M2494" s="14"/>
    </row>
    <row r="2495" spans="1:13" x14ac:dyDescent="0.25">
      <c r="A2495" s="32" t="str">
        <f>IF(Weighting!$P$23&gt;0,B2495,"")</f>
        <v/>
      </c>
      <c r="B2495">
        <f>Weighting!$C$23</f>
        <v>2.5480000000000009</v>
      </c>
      <c r="C2495">
        <f>Weighting!$F$23</f>
        <v>0</v>
      </c>
      <c r="D2495" t="b">
        <f>IF(C2495=1,'Data Transformation'!$G$3+0.5*'Data Transformation'!$W$25,IF(C2496=1,D2496-'Data Transformation'!$W$25,FALSE))</f>
        <v>0</v>
      </c>
      <c r="E2495" t="str">
        <f t="array" ref="E2495">IF(ISLOGICAL(D2495),"",FREQUENCY(IF('Data Transformation'!$B$425:$B$8425='Bin Analysis'!$B2475,'Data Transformation'!$G$425:$G$8425),D2495))</f>
        <v/>
      </c>
      <c r="F2495" t="str">
        <f t="shared" si="309"/>
        <v/>
      </c>
      <c r="G2495">
        <f>Weighting!$H$23</f>
        <v>0</v>
      </c>
      <c r="H2495">
        <f t="array" ref="H2495">FREQUENCY(IF('Data Transformation'!$B$4:$B$8425=B2475,'Data Transformation'!$G$4:$G$8425),'Bin Analysis'!$B2495)</f>
        <v>9</v>
      </c>
      <c r="I2495">
        <f t="shared" si="310"/>
        <v>0</v>
      </c>
      <c r="J2495">
        <f t="shared" si="311"/>
        <v>0</v>
      </c>
      <c r="K2495">
        <f>J2495*Weighting!$W$23</f>
        <v>0</v>
      </c>
      <c r="M2495" s="14"/>
    </row>
    <row r="2496" spans="1:13" x14ac:dyDescent="0.25">
      <c r="A2496" s="32" t="str">
        <f>IF(Weighting!$P$24&gt;0,B2496,"")</f>
        <v/>
      </c>
      <c r="B2496">
        <f>Weighting!$C$24</f>
        <v>2.6790000000000012</v>
      </c>
      <c r="C2496">
        <f>Weighting!$F$24</f>
        <v>0</v>
      </c>
      <c r="D2496" t="b">
        <f>IF(C2496=1,'Data Transformation'!$G$3+0.5*'Data Transformation'!$W$25,IF(C2497=1,D2497-'Data Transformation'!$W$25,FALSE))</f>
        <v>0</v>
      </c>
      <c r="E2496" t="str">
        <f t="array" ref="E2496">IF(ISLOGICAL(D2496),"",FREQUENCY(IF('Data Transformation'!$B$425:$B$8425='Bin Analysis'!$B2475,'Data Transformation'!$G$425:$G$8425),D2496))</f>
        <v/>
      </c>
      <c r="F2496" t="str">
        <f t="shared" si="309"/>
        <v/>
      </c>
      <c r="G2496">
        <f>Weighting!$H$24</f>
        <v>0</v>
      </c>
      <c r="H2496">
        <f t="array" ref="H2496">FREQUENCY(IF('Data Transformation'!$B$4:$B$8425=B2475,'Data Transformation'!$G$4:$G$8425),'Bin Analysis'!$B2496)</f>
        <v>9</v>
      </c>
      <c r="I2496">
        <f t="shared" si="310"/>
        <v>0</v>
      </c>
      <c r="J2496">
        <f t="shared" si="311"/>
        <v>0</v>
      </c>
      <c r="K2496">
        <f>J2496*Weighting!$W$24</f>
        <v>0</v>
      </c>
      <c r="M2496" s="14"/>
    </row>
    <row r="2497" spans="1:25" x14ac:dyDescent="0.25">
      <c r="A2497" s="32" t="str">
        <f>IF(Weighting!$P$25&gt;0,B2497,"")</f>
        <v/>
      </c>
      <c r="B2497">
        <f>Weighting!$C$25</f>
        <v>2.8100000000000014</v>
      </c>
      <c r="C2497">
        <f>Weighting!$F$25</f>
        <v>0</v>
      </c>
      <c r="D2497" t="b">
        <f>IF(C2497=1,'Data Transformation'!$G$3+0.5*'Data Transformation'!$W$25,IF(C2498=1,D2498-'Data Transformation'!$W$25,FALSE))</f>
        <v>0</v>
      </c>
      <c r="E2497" t="str">
        <f t="array" ref="E2497">IF(ISLOGICAL(D2497),"",FREQUENCY(IF('Data Transformation'!$B$425:$B$8425='Bin Analysis'!$B2475,'Data Transformation'!$G$425:$G$8425),D2497))</f>
        <v/>
      </c>
      <c r="F2497" t="str">
        <f t="shared" si="309"/>
        <v/>
      </c>
      <c r="G2497">
        <f>Weighting!$H$25</f>
        <v>0</v>
      </c>
      <c r="H2497">
        <f t="array" ref="H2497">FREQUENCY(IF('Data Transformation'!$B$4:$B$8425=B2475,'Data Transformation'!$G$4:$G$8425),'Bin Analysis'!$B2497)</f>
        <v>9</v>
      </c>
      <c r="I2497">
        <f t="shared" si="310"/>
        <v>0</v>
      </c>
      <c r="J2497">
        <f t="shared" si="311"/>
        <v>0</v>
      </c>
      <c r="K2497">
        <f>J2497*Weighting!$W$25</f>
        <v>0</v>
      </c>
      <c r="M2497" s="14"/>
    </row>
    <row r="2498" spans="1:25" x14ac:dyDescent="0.25">
      <c r="O2498"/>
      <c r="P2498"/>
      <c r="Q2498"/>
      <c r="R2498"/>
    </row>
    <row r="2499" spans="1:25" ht="23.25" x14ac:dyDescent="0.35">
      <c r="A2499" s="21" t="s">
        <v>0</v>
      </c>
      <c r="B2499" s="21">
        <f>IFERROR(VLOOKUP(C2499,'Data Transformation'!$L$6:$M$426,2,FALSE),"")</f>
        <v>104</v>
      </c>
      <c r="C2499" s="21">
        <f>C2475+1</f>
        <v>104</v>
      </c>
      <c r="D2499" s="21"/>
      <c r="E2499" s="21"/>
      <c r="F2499" s="21"/>
      <c r="G2499" s="21"/>
      <c r="H2499" s="22"/>
      <c r="I2499" s="22"/>
      <c r="J2499" s="22"/>
      <c r="K2499" s="21"/>
      <c r="L2499" s="21">
        <f>B2499</f>
        <v>104</v>
      </c>
      <c r="M2499" s="23">
        <f>INDEX('Data Transformation'!$O$4:$O$424,MATCH($B2499,'Data Transformation'!$M$4:$M$424,0),MATCH($M$2,'Data Transformation'!$O$3,0))</f>
        <v>19</v>
      </c>
      <c r="N2499" s="27">
        <f>IF('Input and Summary Results'!$J$16="minimum",'Bin Analysis'!X2500/(M2499-1),'Bin Analysis'!Y2499/('Bin Analysis'!M2499-1))</f>
        <v>0</v>
      </c>
      <c r="O2499" s="27">
        <f>IF(M2499=FALSE,NA(),(VLOOKUP(1,C2502:K2521,4,FALSE))/(M2499-1))</f>
        <v>0</v>
      </c>
      <c r="P2499" s="27">
        <f>IF(M2499=FALSE,NA(),SUM(J2502:J2521)/Weighting!$S$5)</f>
        <v>0.4</v>
      </c>
      <c r="Q2499" s="27">
        <f>IF(M2499=FALSE,NA(),SUM(K2502:K2521)/Weighting!$S$6)</f>
        <v>0.30434782608695654</v>
      </c>
      <c r="R2499" s="27">
        <f>IF(M2499=FALSE,NA(),(VLOOKUP(1,G2502:K2521,3,FALSE))/(M2499-1))</f>
        <v>0.83333333333333337</v>
      </c>
      <c r="S2499" s="22" t="str">
        <f>IF(M2499=FALSE,NA(),IF(SUM(J2502:J2521)=2,"yes","no"))</f>
        <v>no</v>
      </c>
      <c r="X2499" s="2" cm="2">
        <f t="array" ref="X2499:X2500">FREQUENCY(IF('Data Transformation'!$B$425:$B$6424='Bin Analysis'!L2499,'Data Transformation'!$G$425:$G$6424),'Data Transformation'!$U$11)</f>
        <v>18</v>
      </c>
      <c r="Y2499" s="2" cm="2">
        <f t="array" ref="Y2499:Y2500">FREQUENCY(IF('Data Transformation'!$B$425:$B$6424='Bin Analysis'!L2499,'Data Transformation'!$G$425:$G$6424),'Data Transformation'!$U$12)</f>
        <v>18</v>
      </c>
    </row>
    <row r="2500" spans="1:25" x14ac:dyDescent="0.25">
      <c r="A2500" s="14" t="s">
        <v>67</v>
      </c>
      <c r="B2500" t="s">
        <v>47</v>
      </c>
      <c r="C2500" t="s">
        <v>5</v>
      </c>
      <c r="D2500" t="s">
        <v>100</v>
      </c>
      <c r="E2500" t="s">
        <v>101</v>
      </c>
      <c r="F2500" t="s">
        <v>102</v>
      </c>
      <c r="G2500" t="s">
        <v>70</v>
      </c>
      <c r="H2500" t="s">
        <v>31</v>
      </c>
      <c r="I2500" t="s">
        <v>32</v>
      </c>
      <c r="J2500" t="s">
        <v>46</v>
      </c>
      <c r="K2500" s="14" t="s">
        <v>45</v>
      </c>
      <c r="M2500" s="14"/>
      <c r="X2500" s="2">
        <v>0</v>
      </c>
      <c r="Y2500" s="2">
        <v>0</v>
      </c>
    </row>
    <row r="2501" spans="1:25" x14ac:dyDescent="0.25">
      <c r="A2501" s="32"/>
      <c r="D2501" t="b">
        <f>IF(C2501=1,'Data Transformation'!$G$3+0.5*'Data Transformation'!$W$25,IF(C2502=1,D2502-'Data Transformation'!$W$25,FALSE))</f>
        <v>0</v>
      </c>
      <c r="E2501" t="str">
        <f t="array" ref="E2501">IF(ISLOGICAL(D2501),"",FREQUENCY(IF('Data Transformation'!$B$425:$B$8425='Bin Analysis'!$B2499,'Data Transformation'!$G$425:$G$8425),D2501))</f>
        <v/>
      </c>
      <c r="F2501" t="str">
        <f>IF(ISLOGICAL(D2501),"",E2501-E2500)</f>
        <v/>
      </c>
      <c r="M2501" s="14"/>
    </row>
    <row r="2502" spans="1:25" x14ac:dyDescent="0.25">
      <c r="A2502" s="32">
        <f>IF(Weighting!$P$6&gt;0,B2502,"")</f>
        <v>0.32100000000000001</v>
      </c>
      <c r="B2502">
        <f>Weighting!$C$6</f>
        <v>0.32100000000000001</v>
      </c>
      <c r="C2502">
        <f>Weighting!$F$6</f>
        <v>0</v>
      </c>
      <c r="D2502" t="b">
        <f>IF(C2502=1,'Data Transformation'!$G$3+0.5*'Data Transformation'!$W$25,IF(C2503=1,D2503-'Data Transformation'!$W$25,FALSE))</f>
        <v>0</v>
      </c>
      <c r="E2502" t="str">
        <f t="array" ref="E2502">IF(ISLOGICAL(D2502),"",FREQUENCY(IF('Data Transformation'!$B$425:$B$8425='Bin Analysis'!$B2499,'Data Transformation'!$G$425:$G$8425),D2502))</f>
        <v/>
      </c>
      <c r="F2502" t="str">
        <f>IF(ISLOGICAL(D2502),"",E2502-E2501)</f>
        <v/>
      </c>
      <c r="G2502">
        <f>Weighting!$H$6</f>
        <v>1</v>
      </c>
      <c r="H2502">
        <f t="array" ref="H2502">FREQUENCY(IF('Data Transformation'!$B$4:$B$8425=B2499,'Data Transformation'!$G$4:$G$8425),'Bin Analysis'!$B2502)</f>
        <v>15</v>
      </c>
      <c r="I2502">
        <f>H2502-H2501</f>
        <v>15</v>
      </c>
      <c r="J2502">
        <f>IF(I2502=0,0,1)</f>
        <v>1</v>
      </c>
      <c r="K2502">
        <f>J2502*Weighting!$W$6</f>
        <v>1</v>
      </c>
      <c r="M2502" s="14"/>
    </row>
    <row r="2503" spans="1:25" x14ac:dyDescent="0.25">
      <c r="A2503" s="32">
        <f>IF(Weighting!$P$7&gt;0,B2503,"")</f>
        <v>0.45200000000000001</v>
      </c>
      <c r="B2503">
        <f>Weighting!$C$7</f>
        <v>0.45200000000000001</v>
      </c>
      <c r="C2503">
        <f>Weighting!$F$7</f>
        <v>0</v>
      </c>
      <c r="D2503" t="b">
        <f>IF(C2503=1,'Data Transformation'!$G$3+0.5*'Data Transformation'!$W$25,IF(C2504=1,D2504-'Data Transformation'!$W$25,FALSE))</f>
        <v>0</v>
      </c>
      <c r="E2503" t="str">
        <f t="array" ref="E2503">IF(ISLOGICAL(D2503),"",FREQUENCY(IF('Data Transformation'!$B$425:$B$8425='Bin Analysis'!$B2499,'Data Transformation'!$G$425:$G$8425),D2503))</f>
        <v/>
      </c>
      <c r="F2503" t="str">
        <f t="shared" ref="F2503:F2521" si="312">IF(ISLOGICAL(D2503),"",E2503-E2502)</f>
        <v/>
      </c>
      <c r="G2503">
        <f>Weighting!$H$7</f>
        <v>0</v>
      </c>
      <c r="H2503">
        <f t="array" ref="H2503">FREQUENCY(IF('Data Transformation'!$B$4:$B$8425=B2499,'Data Transformation'!$G$4:$G$8425),'Bin Analysis'!$B2503)</f>
        <v>17</v>
      </c>
      <c r="I2503">
        <f t="shared" ref="I2503:I2521" si="313">H2503-H2502</f>
        <v>2</v>
      </c>
      <c r="J2503">
        <f>IF(I2503=0,0,1)</f>
        <v>1</v>
      </c>
      <c r="K2503">
        <f>J2503*Weighting!$W$7</f>
        <v>2</v>
      </c>
      <c r="M2503" s="14"/>
    </row>
    <row r="2504" spans="1:25" x14ac:dyDescent="0.25">
      <c r="A2504" s="32">
        <f>IF(Weighting!$P$8&gt;0,B2504,"")</f>
        <v>0.58299999999999996</v>
      </c>
      <c r="B2504">
        <f>Weighting!$C$8</f>
        <v>0.58299999999999996</v>
      </c>
      <c r="C2504">
        <f>Weighting!$F$8</f>
        <v>0</v>
      </c>
      <c r="D2504" t="b">
        <f>IF(C2504=1,'Data Transformation'!$G$3+0.5*'Data Transformation'!$W$25,IF(C2505=1,D2505-'Data Transformation'!$W$25,FALSE))</f>
        <v>0</v>
      </c>
      <c r="E2504" t="str">
        <f t="array" ref="E2504">IF(ISLOGICAL(D2504),"",FREQUENCY(IF('Data Transformation'!$B$425:$B$8425='Bin Analysis'!$B2499,'Data Transformation'!$G$425:$G$8425),D2504))</f>
        <v/>
      </c>
      <c r="F2504" t="str">
        <f t="shared" si="312"/>
        <v/>
      </c>
      <c r="G2504">
        <f>Weighting!$H$8</f>
        <v>0</v>
      </c>
      <c r="H2504">
        <f t="array" ref="H2504">FREQUENCY(IF('Data Transformation'!$B$4:$B$8425=B2499,'Data Transformation'!$G$4:$G$8425),'Bin Analysis'!$B2504)</f>
        <v>18</v>
      </c>
      <c r="I2504">
        <f t="shared" si="313"/>
        <v>1</v>
      </c>
      <c r="J2504">
        <f t="shared" ref="J2504:J2521" si="314">IF(I2504=0,0,1)</f>
        <v>1</v>
      </c>
      <c r="K2504">
        <f>J2504*Weighting!$W$8</f>
        <v>3</v>
      </c>
      <c r="M2504" s="14"/>
    </row>
    <row r="2505" spans="1:25" x14ac:dyDescent="0.25">
      <c r="A2505" s="32">
        <f>IF(Weighting!$P$9&gt;0,B2505,"")</f>
        <v>0.71399999999999997</v>
      </c>
      <c r="B2505" s="50">
        <f>Weighting!$C$9</f>
        <v>0.71399999999999997</v>
      </c>
      <c r="C2505">
        <f>Weighting!$F$9</f>
        <v>0</v>
      </c>
      <c r="D2505" t="b">
        <f>IF(C2505=1,'Data Transformation'!$G$3+0.5*'Data Transformation'!$W$25,IF(C2506=1,D2506-'Data Transformation'!$W$25,FALSE))</f>
        <v>0</v>
      </c>
      <c r="E2505" t="str">
        <f t="array" ref="E2505">IF(ISLOGICAL(D2505),"",FREQUENCY(IF('Data Transformation'!$B$425:$B$8425='Bin Analysis'!$B2499,'Data Transformation'!$G$425:$G$8425),D2505))</f>
        <v/>
      </c>
      <c r="F2505" t="str">
        <f t="shared" si="312"/>
        <v/>
      </c>
      <c r="G2505">
        <f>Weighting!$H$9</f>
        <v>0</v>
      </c>
      <c r="H2505">
        <f t="array" ref="H2505">FREQUENCY(IF('Data Transformation'!$B$4:$B$8425=B2499,'Data Transformation'!$G$4:$G$8425),'Bin Analysis'!$B2505)</f>
        <v>18</v>
      </c>
      <c r="I2505">
        <f t="shared" si="313"/>
        <v>0</v>
      </c>
      <c r="J2505">
        <f t="shared" si="314"/>
        <v>0</v>
      </c>
      <c r="K2505">
        <f>J2505*Weighting!$W$9</f>
        <v>0</v>
      </c>
      <c r="M2505" s="14"/>
    </row>
    <row r="2506" spans="1:25" x14ac:dyDescent="0.25">
      <c r="A2506" s="32">
        <f>IF(Weighting!$P$10&gt;0,B2506,"")</f>
        <v>0.84499999999999997</v>
      </c>
      <c r="B2506">
        <f>Weighting!$C$10</f>
        <v>0.84499999999999997</v>
      </c>
      <c r="C2506">
        <f>Weighting!$F$10</f>
        <v>0</v>
      </c>
      <c r="D2506" t="b">
        <f>IF(C2506=1,'Data Transformation'!$G$3+0.5*'Data Transformation'!$W$25,IF(C2507=1,D2507-'Data Transformation'!$W$25,FALSE))</f>
        <v>0</v>
      </c>
      <c r="E2506" t="str">
        <f t="array" ref="E2506">IF(ISLOGICAL(D2506),"",FREQUENCY(IF('Data Transformation'!$B$425:$B$8425='Bin Analysis'!$B2499,'Data Transformation'!$G$425:$G$8425),D2506))</f>
        <v/>
      </c>
      <c r="F2506" t="str">
        <f t="shared" si="312"/>
        <v/>
      </c>
      <c r="G2506">
        <f>Weighting!$H$10</f>
        <v>0</v>
      </c>
      <c r="H2506">
        <f t="array" ref="H2506">FREQUENCY(IF('Data Transformation'!$B$4:$B$8425=B2499,'Data Transformation'!$G$4:$G$8425),'Bin Analysis'!$B2506)</f>
        <v>18</v>
      </c>
      <c r="I2506">
        <f t="shared" si="313"/>
        <v>0</v>
      </c>
      <c r="J2506">
        <f t="shared" si="314"/>
        <v>0</v>
      </c>
      <c r="K2506">
        <f>J2506*Weighting!$W$10</f>
        <v>0</v>
      </c>
      <c r="M2506" s="14"/>
    </row>
    <row r="2507" spans="1:25" x14ac:dyDescent="0.25">
      <c r="A2507" s="32">
        <f>IF(Weighting!$P$11&gt;0,B2507,"")</f>
        <v>0.97599999999999998</v>
      </c>
      <c r="B2507">
        <f>Weighting!$C$11</f>
        <v>0.97599999999999998</v>
      </c>
      <c r="C2507">
        <f>Weighting!$F$11</f>
        <v>0</v>
      </c>
      <c r="D2507">
        <f>IF(C2507=1,'Data Transformation'!$G$3+0.5*'Data Transformation'!$W$25,IF(C2508=1,D2508-'Data Transformation'!$W$25,FALSE))</f>
        <v>0.86899999999999999</v>
      </c>
      <c r="E2507">
        <f t="array" ref="E2507">IF(ISLOGICAL(D2507),"",FREQUENCY(IF('Data Transformation'!$B$425:$B$8425='Bin Analysis'!$B2499,'Data Transformation'!$G$425:$G$8425),D2507))</f>
        <v>18</v>
      </c>
      <c r="F2507" t="e">
        <f t="shared" si="312"/>
        <v>#VALUE!</v>
      </c>
      <c r="G2507">
        <f>Weighting!$H$11</f>
        <v>0</v>
      </c>
      <c r="H2507">
        <f t="array" ref="H2507">FREQUENCY(IF('Data Transformation'!$B$4:$B$8425=B2499,'Data Transformation'!$G$4:$G$8425),'Bin Analysis'!$B2507)</f>
        <v>18</v>
      </c>
      <c r="I2507">
        <f t="shared" si="313"/>
        <v>0</v>
      </c>
      <c r="J2507">
        <f t="shared" si="314"/>
        <v>0</v>
      </c>
      <c r="K2507">
        <f>J2507*Weighting!$W$11</f>
        <v>0</v>
      </c>
      <c r="M2507" s="14"/>
    </row>
    <row r="2508" spans="1:25" x14ac:dyDescent="0.25">
      <c r="A2508" s="32">
        <f>IF(Weighting!$P$12&gt;0,B2508,"")</f>
        <v>1.107</v>
      </c>
      <c r="B2508">
        <f>Weighting!$C$12</f>
        <v>1.107</v>
      </c>
      <c r="C2508">
        <f>Weighting!$F$12</f>
        <v>1</v>
      </c>
      <c r="D2508">
        <f>IF(C2508=1,'Data Transformation'!$G$3+0.5*'Data Transformation'!$W$25,IF(C2509=1,D2509-'Data Transformation'!$W$25,FALSE))</f>
        <v>1.131</v>
      </c>
      <c r="E2508">
        <f t="array" ref="E2508">IF(ISLOGICAL(D2508),"",FREQUENCY(IF('Data Transformation'!$B$425:$B$8425='Bin Analysis'!$B2499,'Data Transformation'!$G$425:$G$8425),D2508))</f>
        <v>18</v>
      </c>
      <c r="F2508">
        <f t="shared" si="312"/>
        <v>0</v>
      </c>
      <c r="G2508">
        <f>Weighting!$H$12</f>
        <v>0</v>
      </c>
      <c r="H2508">
        <f t="array" ref="H2508">FREQUENCY(IF('Data Transformation'!$B$4:$B$8425=B2499,'Data Transformation'!$G$4:$G$8425),'Bin Analysis'!$B2508)</f>
        <v>19</v>
      </c>
      <c r="I2508">
        <f t="shared" si="313"/>
        <v>1</v>
      </c>
      <c r="J2508">
        <f t="shared" si="314"/>
        <v>1</v>
      </c>
      <c r="K2508">
        <f>J2508*Weighting!$W$12</f>
        <v>1</v>
      </c>
      <c r="M2508" s="14"/>
    </row>
    <row r="2509" spans="1:25" x14ac:dyDescent="0.25">
      <c r="A2509" s="32">
        <f>IF(Weighting!$P$13&gt;0,B2509,"")</f>
        <v>1.238</v>
      </c>
      <c r="B2509">
        <f>Weighting!$C$13</f>
        <v>1.238</v>
      </c>
      <c r="C2509">
        <f>Weighting!$F$13</f>
        <v>0</v>
      </c>
      <c r="D2509" t="b">
        <f>IF(C2509=1,'Data Transformation'!$G$3+0.5*'Data Transformation'!$W$25,IF(C2510=1,D2510-'Data Transformation'!$W$25,FALSE))</f>
        <v>0</v>
      </c>
      <c r="E2509" t="str">
        <f t="array" ref="E2509">IF(ISLOGICAL(D2509),"",FREQUENCY(IF('Data Transformation'!$B$425:$B$8425='Bin Analysis'!$B2499,'Data Transformation'!$G$425:$G$8425),D2509))</f>
        <v/>
      </c>
      <c r="F2509" t="str">
        <f t="shared" si="312"/>
        <v/>
      </c>
      <c r="G2509">
        <f>Weighting!$H$13</f>
        <v>0</v>
      </c>
      <c r="H2509">
        <f t="array" ref="H2509">FREQUENCY(IF('Data Transformation'!$B$4:$B$8425=B2499,'Data Transformation'!$G$4:$G$8425),'Bin Analysis'!$B2509)</f>
        <v>19</v>
      </c>
      <c r="I2509">
        <f t="shared" si="313"/>
        <v>0</v>
      </c>
      <c r="J2509">
        <f t="shared" si="314"/>
        <v>0</v>
      </c>
      <c r="K2509">
        <f>J2509*Weighting!$W$13</f>
        <v>0</v>
      </c>
      <c r="M2509" s="14"/>
    </row>
    <row r="2510" spans="1:25" x14ac:dyDescent="0.25">
      <c r="A2510" s="32">
        <f>IF(Weighting!$P$14&gt;0,B2510,"")</f>
        <v>1.369</v>
      </c>
      <c r="B2510">
        <f>Weighting!$C$14</f>
        <v>1.369</v>
      </c>
      <c r="C2510">
        <f>Weighting!$F$14</f>
        <v>0</v>
      </c>
      <c r="D2510" t="b">
        <f>IF(C2510=1,'Data Transformation'!$G$3+0.5*'Data Transformation'!$W$25,IF(C2511=1,D2511-'Data Transformation'!$W$25,FALSE))</f>
        <v>0</v>
      </c>
      <c r="E2510" t="str">
        <f t="array" ref="E2510">IF(ISLOGICAL(D2510),"",FREQUENCY(IF('Data Transformation'!$B$425:$B$8425='Bin Analysis'!$B2499,'Data Transformation'!$G$425:$G$8425),D2510))</f>
        <v/>
      </c>
      <c r="F2510" t="str">
        <f t="shared" si="312"/>
        <v/>
      </c>
      <c r="G2510">
        <f>Weighting!$H$14</f>
        <v>0</v>
      </c>
      <c r="H2510">
        <f t="array" ref="H2510">FREQUENCY(IF('Data Transformation'!$B$4:$B$8425=B2499,'Data Transformation'!$G$4:$G$8425),'Bin Analysis'!$B2510)</f>
        <v>19</v>
      </c>
      <c r="I2510">
        <f t="shared" si="313"/>
        <v>0</v>
      </c>
      <c r="J2510">
        <f t="shared" si="314"/>
        <v>0</v>
      </c>
      <c r="K2510">
        <f>J2510*Weighting!$W$14</f>
        <v>0</v>
      </c>
      <c r="M2510" s="14"/>
    </row>
    <row r="2511" spans="1:25" x14ac:dyDescent="0.25">
      <c r="A2511" s="32">
        <f>IF(Weighting!$P$15&gt;0,B2511,"")</f>
        <v>1.5000009999999999</v>
      </c>
      <c r="B2511">
        <f>Weighting!$C$15</f>
        <v>1.5000009999999999</v>
      </c>
      <c r="C2511">
        <f>Weighting!$F$15</f>
        <v>0</v>
      </c>
      <c r="D2511" t="b">
        <f>IF(C2511=1,'Data Transformation'!$G$3+0.5*'Data Transformation'!$W$25,IF(C2512=1,D2512-'Data Transformation'!$W$25,FALSE))</f>
        <v>0</v>
      </c>
      <c r="E2511" t="str">
        <f t="array" ref="E2511">IF(ISLOGICAL(D2511),"",FREQUENCY(IF('Data Transformation'!$B$425:$B$8425='Bin Analysis'!$B2499,'Data Transformation'!$G$425:$G$8425),D2511))</f>
        <v/>
      </c>
      <c r="F2511" t="str">
        <f t="shared" si="312"/>
        <v/>
      </c>
      <c r="G2511">
        <f>Weighting!$H$15</f>
        <v>0</v>
      </c>
      <c r="H2511">
        <f t="array" ref="H2511">FREQUENCY(IF('Data Transformation'!$B$4:$B$8425=B2499,'Data Transformation'!$G$4:$G$8425),'Bin Analysis'!$B2511)</f>
        <v>19</v>
      </c>
      <c r="I2511">
        <f t="shared" si="313"/>
        <v>0</v>
      </c>
      <c r="J2511">
        <f t="shared" si="314"/>
        <v>0</v>
      </c>
      <c r="K2511">
        <f>J2511*Weighting!$W$15</f>
        <v>0</v>
      </c>
      <c r="M2511" s="14"/>
    </row>
    <row r="2512" spans="1:25" x14ac:dyDescent="0.25">
      <c r="A2512" s="32" t="str">
        <f>IF(Weighting!$P$16&gt;0,B2512,"")</f>
        <v/>
      </c>
      <c r="B2512">
        <f>Weighting!$C$16</f>
        <v>1.631</v>
      </c>
      <c r="C2512">
        <f>Weighting!$F$16</f>
        <v>0</v>
      </c>
      <c r="D2512" t="b">
        <f>IF(C2512=1,'Data Transformation'!$G$3+0.5*'Data Transformation'!$W$25,IF(C2513=1,D2513-'Data Transformation'!$W$25,FALSE))</f>
        <v>0</v>
      </c>
      <c r="E2512" t="str">
        <f t="array" ref="E2512">IF(ISLOGICAL(D2512),"",FREQUENCY(IF('Data Transformation'!$B$425:$B$8425='Bin Analysis'!$B2499,'Data Transformation'!$G$425:$G$8425),D2512))</f>
        <v/>
      </c>
      <c r="F2512" t="str">
        <f t="shared" si="312"/>
        <v/>
      </c>
      <c r="G2512">
        <f>Weighting!$H$16</f>
        <v>0</v>
      </c>
      <c r="H2512">
        <f t="array" ref="H2512">FREQUENCY(IF('Data Transformation'!$B$4:$B$8425=B2499,'Data Transformation'!$G$4:$G$8425),'Bin Analysis'!$B2512)</f>
        <v>19</v>
      </c>
      <c r="I2512">
        <f t="shared" si="313"/>
        <v>0</v>
      </c>
      <c r="J2512">
        <f t="shared" si="314"/>
        <v>0</v>
      </c>
      <c r="K2512">
        <f>J2512*Weighting!$W$16</f>
        <v>0</v>
      </c>
      <c r="M2512" s="14"/>
    </row>
    <row r="2513" spans="1:25" x14ac:dyDescent="0.25">
      <c r="A2513" s="32" t="str">
        <f>IF(Weighting!$P$17&gt;0,B2513,"")</f>
        <v/>
      </c>
      <c r="B2513">
        <f>Weighting!$C$17</f>
        <v>1.762</v>
      </c>
      <c r="C2513">
        <f>Weighting!$F$17</f>
        <v>0</v>
      </c>
      <c r="D2513" t="b">
        <f>IF(C2513=1,'Data Transformation'!$G$3+0.5*'Data Transformation'!$W$25,IF(C2514=1,D2514-'Data Transformation'!$W$25,FALSE))</f>
        <v>0</v>
      </c>
      <c r="E2513" t="str">
        <f t="array" ref="E2513">IF(ISLOGICAL(D2513),"",FREQUENCY(IF('Data Transformation'!$B$425:$B$8425='Bin Analysis'!$B2499,'Data Transformation'!$G$425:$G$8425),D2513))</f>
        <v/>
      </c>
      <c r="F2513" t="str">
        <f t="shared" si="312"/>
        <v/>
      </c>
      <c r="G2513">
        <f>Weighting!$H$17</f>
        <v>0</v>
      </c>
      <c r="H2513">
        <f t="array" ref="H2513">FREQUENCY(IF('Data Transformation'!$B$4:$B$8425=B2499,'Data Transformation'!$G$4:$G$8425),'Bin Analysis'!$B2513)</f>
        <v>19</v>
      </c>
      <c r="I2513">
        <f t="shared" si="313"/>
        <v>0</v>
      </c>
      <c r="J2513">
        <f t="shared" si="314"/>
        <v>0</v>
      </c>
      <c r="K2513">
        <f>J2513*Weighting!$W$17</f>
        <v>0</v>
      </c>
      <c r="M2513" s="14"/>
    </row>
    <row r="2514" spans="1:25" x14ac:dyDescent="0.25">
      <c r="A2514" s="32" t="str">
        <f>IF(Weighting!$P$18&gt;0,B2514,"")</f>
        <v/>
      </c>
      <c r="B2514">
        <f>Weighting!$C$18</f>
        <v>1.893</v>
      </c>
      <c r="C2514">
        <f>Weighting!$F$18</f>
        <v>0</v>
      </c>
      <c r="D2514" t="b">
        <f>IF(C2514=1,'Data Transformation'!$G$3+0.5*'Data Transformation'!$W$25,IF(C2515=1,D2515-'Data Transformation'!$W$25,FALSE))</f>
        <v>0</v>
      </c>
      <c r="E2514" t="str">
        <f t="array" ref="E2514">IF(ISLOGICAL(D2514),"",FREQUENCY(IF('Data Transformation'!$B$425:$B$8425='Bin Analysis'!$B2499,'Data Transformation'!$G$425:$G$8425),D2514))</f>
        <v/>
      </c>
      <c r="F2514" t="str">
        <f t="shared" si="312"/>
        <v/>
      </c>
      <c r="G2514">
        <f>Weighting!$H$18</f>
        <v>0</v>
      </c>
      <c r="H2514">
        <f t="array" ref="H2514">FREQUENCY(IF('Data Transformation'!$B$4:$B$8425=B2499,'Data Transformation'!$G$4:$G$8425),'Bin Analysis'!$B2514)</f>
        <v>19</v>
      </c>
      <c r="I2514">
        <f t="shared" si="313"/>
        <v>0</v>
      </c>
      <c r="J2514">
        <f t="shared" si="314"/>
        <v>0</v>
      </c>
      <c r="K2514">
        <f>J2514*Weighting!$W$18</f>
        <v>0</v>
      </c>
      <c r="M2514" s="14"/>
    </row>
    <row r="2515" spans="1:25" x14ac:dyDescent="0.25">
      <c r="A2515" s="32" t="str">
        <f>IF(Weighting!$P$19&gt;0,B2515,"")</f>
        <v/>
      </c>
      <c r="B2515">
        <f>Weighting!$C$19</f>
        <v>2.024</v>
      </c>
      <c r="C2515">
        <f>Weighting!$F$19</f>
        <v>0</v>
      </c>
      <c r="D2515" t="b">
        <f>IF(C2515=1,'Data Transformation'!$G$3+0.5*'Data Transformation'!$W$25,IF(C2516=1,D2516-'Data Transformation'!$W$25,FALSE))</f>
        <v>0</v>
      </c>
      <c r="E2515" t="str">
        <f t="array" ref="E2515">IF(ISLOGICAL(D2515),"",FREQUENCY(IF('Data Transformation'!$B$425:$B$8425='Bin Analysis'!$B2499,'Data Transformation'!$G$425:$G$8425),D2515))</f>
        <v/>
      </c>
      <c r="F2515" t="str">
        <f t="shared" si="312"/>
        <v/>
      </c>
      <c r="G2515">
        <f>Weighting!$H$19</f>
        <v>0</v>
      </c>
      <c r="H2515">
        <f t="array" ref="H2515">FREQUENCY(IF('Data Transformation'!$B$4:$B$8425=B2499,'Data Transformation'!$G$4:$G$8425),'Bin Analysis'!$B2515)</f>
        <v>19</v>
      </c>
      <c r="I2515">
        <f t="shared" si="313"/>
        <v>0</v>
      </c>
      <c r="J2515">
        <f t="shared" si="314"/>
        <v>0</v>
      </c>
      <c r="K2515">
        <f>J2515*Weighting!$W$19</f>
        <v>0</v>
      </c>
      <c r="M2515" s="14"/>
    </row>
    <row r="2516" spans="1:25" x14ac:dyDescent="0.25">
      <c r="A2516" s="32" t="str">
        <f>IF(Weighting!$P$20&gt;0,B2516,"")</f>
        <v/>
      </c>
      <c r="B2516">
        <f>Weighting!$C$20</f>
        <v>2.1550000000000002</v>
      </c>
      <c r="C2516">
        <f>Weighting!$F$20</f>
        <v>0</v>
      </c>
      <c r="D2516" t="b">
        <f>IF(C2516=1,'Data Transformation'!$G$3+0.5*'Data Transformation'!$W$25,IF(C2517=1,D2517-'Data Transformation'!$W$25,FALSE))</f>
        <v>0</v>
      </c>
      <c r="E2516" t="str">
        <f t="array" ref="E2516">IF(ISLOGICAL(D2516),"",FREQUENCY(IF('Data Transformation'!$B$425:$B$8425='Bin Analysis'!$B2499,'Data Transformation'!$G$425:$G$8425),D2516))</f>
        <v/>
      </c>
      <c r="F2516" t="str">
        <f t="shared" si="312"/>
        <v/>
      </c>
      <c r="G2516">
        <f>Weighting!$H$20</f>
        <v>0</v>
      </c>
      <c r="H2516">
        <f t="array" ref="H2516">FREQUENCY(IF('Data Transformation'!$B$4:$B$8425=B2499,'Data Transformation'!$G$4:$G$8425),'Bin Analysis'!$B2516)</f>
        <v>19</v>
      </c>
      <c r="I2516">
        <f t="shared" si="313"/>
        <v>0</v>
      </c>
      <c r="J2516">
        <f t="shared" si="314"/>
        <v>0</v>
      </c>
      <c r="K2516">
        <f>J2516*Weighting!$W$20</f>
        <v>0</v>
      </c>
      <c r="M2516" s="14"/>
    </row>
    <row r="2517" spans="1:25" x14ac:dyDescent="0.25">
      <c r="A2517" s="32" t="str">
        <f>IF(Weighting!$P$21&gt;0,B2517,"")</f>
        <v/>
      </c>
      <c r="B2517">
        <f>Weighting!$C$21</f>
        <v>2.2860000000000005</v>
      </c>
      <c r="C2517">
        <f>Weighting!$F$21</f>
        <v>0</v>
      </c>
      <c r="D2517" t="b">
        <f>IF(C2517=1,'Data Transformation'!$G$3+0.5*'Data Transformation'!$W$25,IF(C2518=1,D2518-'Data Transformation'!$W$25,FALSE))</f>
        <v>0</v>
      </c>
      <c r="E2517" t="str">
        <f t="array" ref="E2517">IF(ISLOGICAL(D2517),"",FREQUENCY(IF('Data Transformation'!$B$425:$B$8425='Bin Analysis'!$B2499,'Data Transformation'!$G$425:$G$8425),D2517))</f>
        <v/>
      </c>
      <c r="F2517" t="str">
        <f t="shared" si="312"/>
        <v/>
      </c>
      <c r="G2517">
        <f>Weighting!$H$21</f>
        <v>0</v>
      </c>
      <c r="H2517">
        <f t="array" ref="H2517">FREQUENCY(IF('Data Transformation'!$B$4:$B$8425=B2499,'Data Transformation'!$G$4:$G$8425),'Bin Analysis'!$B2517)</f>
        <v>19</v>
      </c>
      <c r="I2517">
        <f t="shared" si="313"/>
        <v>0</v>
      </c>
      <c r="J2517">
        <f t="shared" si="314"/>
        <v>0</v>
      </c>
      <c r="K2517">
        <f>J2517*Weighting!$W$21</f>
        <v>0</v>
      </c>
      <c r="M2517" s="14"/>
    </row>
    <row r="2518" spans="1:25" x14ac:dyDescent="0.25">
      <c r="A2518" s="32" t="str">
        <f>IF(Weighting!$P$22&gt;0,B2518,"")</f>
        <v/>
      </c>
      <c r="B2518">
        <f>Weighting!$C$22</f>
        <v>2.4170000000000007</v>
      </c>
      <c r="C2518">
        <f>Weighting!$F$22</f>
        <v>0</v>
      </c>
      <c r="D2518" t="b">
        <f>IF(C2518=1,'Data Transformation'!$G$3+0.5*'Data Transformation'!$W$25,IF(C2519=1,D2519-'Data Transformation'!$W$25,FALSE))</f>
        <v>0</v>
      </c>
      <c r="E2518" t="str">
        <f t="array" ref="E2518">IF(ISLOGICAL(D2518),"",FREQUENCY(IF('Data Transformation'!$B$425:$B$8425='Bin Analysis'!$B2499,'Data Transformation'!$G$425:$G$8425),D2518))</f>
        <v/>
      </c>
      <c r="F2518" t="str">
        <f t="shared" si="312"/>
        <v/>
      </c>
      <c r="G2518">
        <f>Weighting!$H$22</f>
        <v>0</v>
      </c>
      <c r="H2518">
        <f t="array" ref="H2518">FREQUENCY(IF('Data Transformation'!$B$4:$B$8425=B2499,'Data Transformation'!$G$4:$G$8425),'Bin Analysis'!$B2518)</f>
        <v>19</v>
      </c>
      <c r="I2518">
        <f t="shared" si="313"/>
        <v>0</v>
      </c>
      <c r="J2518">
        <f t="shared" si="314"/>
        <v>0</v>
      </c>
      <c r="K2518">
        <f>J2518*Weighting!$W$22</f>
        <v>0</v>
      </c>
      <c r="M2518" s="14"/>
    </row>
    <row r="2519" spans="1:25" x14ac:dyDescent="0.25">
      <c r="A2519" s="32" t="str">
        <f>IF(Weighting!$P$23&gt;0,B2519,"")</f>
        <v/>
      </c>
      <c r="B2519">
        <f>Weighting!$C$23</f>
        <v>2.5480000000000009</v>
      </c>
      <c r="C2519">
        <f>Weighting!$F$23</f>
        <v>0</v>
      </c>
      <c r="D2519" t="b">
        <f>IF(C2519=1,'Data Transformation'!$G$3+0.5*'Data Transformation'!$W$25,IF(C2520=1,D2520-'Data Transformation'!$W$25,FALSE))</f>
        <v>0</v>
      </c>
      <c r="E2519" t="str">
        <f t="array" ref="E2519">IF(ISLOGICAL(D2519),"",FREQUENCY(IF('Data Transformation'!$B$425:$B$8425='Bin Analysis'!$B2499,'Data Transformation'!$G$425:$G$8425),D2519))</f>
        <v/>
      </c>
      <c r="F2519" t="str">
        <f t="shared" si="312"/>
        <v/>
      </c>
      <c r="G2519">
        <f>Weighting!$H$23</f>
        <v>0</v>
      </c>
      <c r="H2519">
        <f t="array" ref="H2519">FREQUENCY(IF('Data Transformation'!$B$4:$B$8425=B2499,'Data Transformation'!$G$4:$G$8425),'Bin Analysis'!$B2519)</f>
        <v>19</v>
      </c>
      <c r="I2519">
        <f t="shared" si="313"/>
        <v>0</v>
      </c>
      <c r="J2519">
        <f t="shared" si="314"/>
        <v>0</v>
      </c>
      <c r="K2519">
        <f>J2519*Weighting!$W$23</f>
        <v>0</v>
      </c>
      <c r="M2519" s="14"/>
    </row>
    <row r="2520" spans="1:25" x14ac:dyDescent="0.25">
      <c r="A2520" s="32" t="str">
        <f>IF(Weighting!$P$24&gt;0,B2520,"")</f>
        <v/>
      </c>
      <c r="B2520">
        <f>Weighting!$C$24</f>
        <v>2.6790000000000012</v>
      </c>
      <c r="C2520">
        <f>Weighting!$F$24</f>
        <v>0</v>
      </c>
      <c r="D2520" t="b">
        <f>IF(C2520=1,'Data Transformation'!$G$3+0.5*'Data Transformation'!$W$25,IF(C2521=1,D2521-'Data Transformation'!$W$25,FALSE))</f>
        <v>0</v>
      </c>
      <c r="E2520" t="str">
        <f t="array" ref="E2520">IF(ISLOGICAL(D2520),"",FREQUENCY(IF('Data Transformation'!$B$425:$B$8425='Bin Analysis'!$B2499,'Data Transformation'!$G$425:$G$8425),D2520))</f>
        <v/>
      </c>
      <c r="F2520" t="str">
        <f t="shared" si="312"/>
        <v/>
      </c>
      <c r="G2520">
        <f>Weighting!$H$24</f>
        <v>0</v>
      </c>
      <c r="H2520">
        <f t="array" ref="H2520">FREQUENCY(IF('Data Transformation'!$B$4:$B$8425=B2499,'Data Transformation'!$G$4:$G$8425),'Bin Analysis'!$B2520)</f>
        <v>19</v>
      </c>
      <c r="I2520">
        <f t="shared" si="313"/>
        <v>0</v>
      </c>
      <c r="J2520">
        <f t="shared" si="314"/>
        <v>0</v>
      </c>
      <c r="K2520">
        <f>J2520*Weighting!$W$24</f>
        <v>0</v>
      </c>
      <c r="M2520" s="14"/>
    </row>
    <row r="2521" spans="1:25" x14ac:dyDescent="0.25">
      <c r="A2521" s="32" t="str">
        <f>IF(Weighting!$P$25&gt;0,B2521,"")</f>
        <v/>
      </c>
      <c r="B2521">
        <f>Weighting!$C$25</f>
        <v>2.8100000000000014</v>
      </c>
      <c r="C2521">
        <f>Weighting!$F$25</f>
        <v>0</v>
      </c>
      <c r="D2521" t="b">
        <f>IF(C2521=1,'Data Transformation'!$G$3+0.5*'Data Transformation'!$W$25,IF(C2522=1,D2522-'Data Transformation'!$W$25,FALSE))</f>
        <v>0</v>
      </c>
      <c r="E2521" t="str">
        <f t="array" ref="E2521">IF(ISLOGICAL(D2521),"",FREQUENCY(IF('Data Transformation'!$B$425:$B$8425='Bin Analysis'!$B2499,'Data Transformation'!$G$425:$G$8425),D2521))</f>
        <v/>
      </c>
      <c r="F2521" t="str">
        <f t="shared" si="312"/>
        <v/>
      </c>
      <c r="G2521">
        <f>Weighting!$H$25</f>
        <v>0</v>
      </c>
      <c r="H2521">
        <f t="array" ref="H2521">FREQUENCY(IF('Data Transformation'!$B$4:$B$8425=B2499,'Data Transformation'!$G$4:$G$8425),'Bin Analysis'!$B2521)</f>
        <v>19</v>
      </c>
      <c r="I2521">
        <f t="shared" si="313"/>
        <v>0</v>
      </c>
      <c r="J2521">
        <f t="shared" si="314"/>
        <v>0</v>
      </c>
      <c r="K2521">
        <f>J2521*Weighting!$W$25</f>
        <v>0</v>
      </c>
      <c r="M2521" s="14"/>
    </row>
    <row r="2522" spans="1:25" x14ac:dyDescent="0.25">
      <c r="A2522" s="32"/>
      <c r="M2522" s="14"/>
      <c r="N2522" s="55"/>
    </row>
    <row r="2523" spans="1:25" ht="23.25" x14ac:dyDescent="0.35">
      <c r="A2523" s="21" t="s">
        <v>0</v>
      </c>
      <c r="B2523" s="21">
        <f>IFERROR(VLOOKUP(C2523,'Data Transformation'!$L$6:$M$426,2,FALSE),"")</f>
        <v>105</v>
      </c>
      <c r="C2523" s="21">
        <f>C2499+1</f>
        <v>105</v>
      </c>
      <c r="D2523" s="21"/>
      <c r="E2523" s="21"/>
      <c r="F2523" s="21"/>
      <c r="G2523" s="21"/>
      <c r="H2523" s="22"/>
      <c r="I2523" s="22"/>
      <c r="J2523" s="22"/>
      <c r="K2523" s="21"/>
      <c r="L2523" s="21">
        <f>B2523</f>
        <v>105</v>
      </c>
      <c r="M2523" s="23" t="b">
        <f>INDEX('Data Transformation'!$O$4:$O$424,MATCH($B2523,'Data Transformation'!$M$4:$M$424,0),MATCH($M$2,'Data Transformation'!$O$3,0))</f>
        <v>0</v>
      </c>
      <c r="N2523" s="27">
        <f>IF('Input and Summary Results'!$J$16="minimum",'Bin Analysis'!X2524/(M2523-1),'Bin Analysis'!Y2523/('Bin Analysis'!M2523-1))</f>
        <v>0</v>
      </c>
      <c r="O2523" s="27" t="e">
        <f>IF(M2523=FALSE,NA(),(VLOOKUP(1,C2526:K2545,4,FALSE))/(M2523-1))</f>
        <v>#N/A</v>
      </c>
      <c r="P2523" s="27" t="e">
        <f>IF(M2523=FALSE,NA(),SUM(J2526:J2545)/Weighting!$S$5)</f>
        <v>#N/A</v>
      </c>
      <c r="Q2523" s="27" t="e">
        <f>IF(M2523=FALSE,NA(),SUM(K2526:K2545)/Weighting!$S$6)</f>
        <v>#N/A</v>
      </c>
      <c r="R2523" s="27" t="e">
        <f>IF(M2523=FALSE,NA(),(VLOOKUP(1,G2526:K2545,3,FALSE))/(M2523-1))</f>
        <v>#N/A</v>
      </c>
      <c r="S2523" s="22" t="e">
        <f>IF(M2523=FALSE,NA(),IF(SUM(J2526:J2545)=2,"yes","no"))</f>
        <v>#N/A</v>
      </c>
      <c r="X2523" s="2" cm="2">
        <f t="array" ref="X2523:X2524">FREQUENCY(IF('Data Transformation'!$B$425:$B$6424='Bin Analysis'!L2523,'Data Transformation'!$G$425:$G$6424),'Data Transformation'!$U$11)</f>
        <v>3</v>
      </c>
      <c r="Y2523" s="2" cm="2">
        <f t="array" ref="Y2523:Y2524">FREQUENCY(IF('Data Transformation'!$B$425:$B$6424='Bin Analysis'!L2523,'Data Transformation'!$G$425:$G$6424),'Data Transformation'!$U$12)</f>
        <v>1</v>
      </c>
    </row>
    <row r="2524" spans="1:25" x14ac:dyDescent="0.25">
      <c r="A2524" s="14" t="s">
        <v>67</v>
      </c>
      <c r="B2524" t="s">
        <v>47</v>
      </c>
      <c r="C2524" t="s">
        <v>5</v>
      </c>
      <c r="D2524" t="s">
        <v>100</v>
      </c>
      <c r="E2524" t="s">
        <v>101</v>
      </c>
      <c r="F2524" t="s">
        <v>102</v>
      </c>
      <c r="G2524" t="s">
        <v>70</v>
      </c>
      <c r="H2524" t="s">
        <v>31</v>
      </c>
      <c r="I2524" t="s">
        <v>32</v>
      </c>
      <c r="J2524" t="s">
        <v>46</v>
      </c>
      <c r="K2524" s="14" t="s">
        <v>45</v>
      </c>
      <c r="M2524" s="14"/>
      <c r="X2524" s="2">
        <v>0</v>
      </c>
      <c r="Y2524" s="2">
        <v>2</v>
      </c>
    </row>
    <row r="2525" spans="1:25" x14ac:dyDescent="0.25">
      <c r="A2525" s="32"/>
      <c r="D2525" t="b">
        <f>IF(C2525=1,'Data Transformation'!$G$3+0.5*'Data Transformation'!$W$25,IF(C2526=1,D2526-'Data Transformation'!$W$25,FALSE))</f>
        <v>0</v>
      </c>
      <c r="E2525" t="str">
        <f t="array" ref="E2525">IF(ISLOGICAL(D2525),"",FREQUENCY(IF('Data Transformation'!$B$425:$B$8425='Bin Analysis'!$B2523,'Data Transformation'!$G$425:$G$8425),D2525))</f>
        <v/>
      </c>
      <c r="F2525" t="str">
        <f>IF(ISLOGICAL(D2525),"",E2525-E2524)</f>
        <v/>
      </c>
      <c r="M2525" s="14"/>
    </row>
    <row r="2526" spans="1:25" x14ac:dyDescent="0.25">
      <c r="A2526" s="32">
        <f>IF(Weighting!$P$6&gt;0,B2526,"")</f>
        <v>0.32100000000000001</v>
      </c>
      <c r="B2526">
        <f>Weighting!$C$6</f>
        <v>0.32100000000000001</v>
      </c>
      <c r="C2526">
        <f>Weighting!$F$6</f>
        <v>0</v>
      </c>
      <c r="D2526" t="b">
        <f>IF(C2526=1,'Data Transformation'!$G$3+0.5*'Data Transformation'!$W$25,IF(C2527=1,D2527-'Data Transformation'!$W$25,FALSE))</f>
        <v>0</v>
      </c>
      <c r="E2526" t="str">
        <f t="array" ref="E2526">IF(ISLOGICAL(D2526),"",FREQUENCY(IF('Data Transformation'!$B$425:$B$8425='Bin Analysis'!$B2523,'Data Transformation'!$G$425:$G$8425),D2526))</f>
        <v/>
      </c>
      <c r="F2526" t="str">
        <f>IF(ISLOGICAL(D2526),"",E2526-E2525)</f>
        <v/>
      </c>
      <c r="G2526">
        <f>Weighting!$H$6</f>
        <v>1</v>
      </c>
      <c r="H2526">
        <f t="array" ref="H2526">FREQUENCY(IF('Data Transformation'!$B$4:$B$8425=B2523,'Data Transformation'!$G$4:$G$8425),'Bin Analysis'!$B2526)</f>
        <v>0</v>
      </c>
      <c r="I2526">
        <f>H2526-H2525</f>
        <v>0</v>
      </c>
      <c r="J2526">
        <f>IF(I2526=0,0,1)</f>
        <v>0</v>
      </c>
      <c r="K2526">
        <f>J2526*Weighting!$W$6</f>
        <v>0</v>
      </c>
      <c r="M2526" s="14"/>
    </row>
    <row r="2527" spans="1:25" x14ac:dyDescent="0.25">
      <c r="A2527" s="32">
        <f>IF(Weighting!$P$7&gt;0,B2527,"")</f>
        <v>0.45200000000000001</v>
      </c>
      <c r="B2527">
        <f>Weighting!$C$7</f>
        <v>0.45200000000000001</v>
      </c>
      <c r="C2527">
        <f>Weighting!$F$7</f>
        <v>0</v>
      </c>
      <c r="D2527" t="b">
        <f>IF(C2527=1,'Data Transformation'!$G$3+0.5*'Data Transformation'!$W$25,IF(C2528=1,D2528-'Data Transformation'!$W$25,FALSE))</f>
        <v>0</v>
      </c>
      <c r="E2527" t="str">
        <f t="array" ref="E2527">IF(ISLOGICAL(D2527),"",FREQUENCY(IF('Data Transformation'!$B$425:$B$8425='Bin Analysis'!$B2523,'Data Transformation'!$G$425:$G$8425),D2527))</f>
        <v/>
      </c>
      <c r="F2527" t="str">
        <f t="shared" ref="F2527:F2545" si="315">IF(ISLOGICAL(D2527),"",E2527-E2526)</f>
        <v/>
      </c>
      <c r="G2527">
        <f>Weighting!$H$7</f>
        <v>0</v>
      </c>
      <c r="H2527">
        <f t="array" ref="H2527">FREQUENCY(IF('Data Transformation'!$B$4:$B$8425=B2523,'Data Transformation'!$G$4:$G$8425),'Bin Analysis'!$B2527)</f>
        <v>0</v>
      </c>
      <c r="I2527">
        <f t="shared" ref="I2527:I2545" si="316">H2527-H2526</f>
        <v>0</v>
      </c>
      <c r="J2527">
        <f>IF(I2527=0,0,1)</f>
        <v>0</v>
      </c>
      <c r="K2527">
        <f>J2527*Weighting!$W$7</f>
        <v>0</v>
      </c>
      <c r="M2527" s="14"/>
    </row>
    <row r="2528" spans="1:25" x14ac:dyDescent="0.25">
      <c r="A2528" s="32">
        <f>IF(Weighting!$P$8&gt;0,B2528,"")</f>
        <v>0.58299999999999996</v>
      </c>
      <c r="B2528">
        <f>Weighting!$C$8</f>
        <v>0.58299999999999996</v>
      </c>
      <c r="C2528">
        <f>Weighting!$F$8</f>
        <v>0</v>
      </c>
      <c r="D2528" t="b">
        <f>IF(C2528=1,'Data Transformation'!$G$3+0.5*'Data Transformation'!$W$25,IF(C2529=1,D2529-'Data Transformation'!$W$25,FALSE))</f>
        <v>0</v>
      </c>
      <c r="E2528" t="str">
        <f t="array" ref="E2528">IF(ISLOGICAL(D2528),"",FREQUENCY(IF('Data Transformation'!$B$425:$B$8425='Bin Analysis'!$B2523,'Data Transformation'!$G$425:$G$8425),D2528))</f>
        <v/>
      </c>
      <c r="F2528" t="str">
        <f t="shared" si="315"/>
        <v/>
      </c>
      <c r="G2528">
        <f>Weighting!$H$8</f>
        <v>0</v>
      </c>
      <c r="H2528">
        <f t="array" ref="H2528">FREQUENCY(IF('Data Transformation'!$B$4:$B$8425=B2523,'Data Transformation'!$G$4:$G$8425),'Bin Analysis'!$B2528)</f>
        <v>0</v>
      </c>
      <c r="I2528">
        <f t="shared" si="316"/>
        <v>0</v>
      </c>
      <c r="J2528">
        <f t="shared" ref="J2528:J2545" si="317">IF(I2528=0,0,1)</f>
        <v>0</v>
      </c>
      <c r="K2528">
        <f>J2528*Weighting!$W$8</f>
        <v>0</v>
      </c>
      <c r="M2528" s="14"/>
    </row>
    <row r="2529" spans="1:13" x14ac:dyDescent="0.25">
      <c r="A2529" s="32">
        <f>IF(Weighting!$P$9&gt;0,B2529,"")</f>
        <v>0.71399999999999997</v>
      </c>
      <c r="B2529" s="50">
        <f>Weighting!$C$9</f>
        <v>0.71399999999999997</v>
      </c>
      <c r="C2529">
        <f>Weighting!$F$9</f>
        <v>0</v>
      </c>
      <c r="D2529" t="b">
        <f>IF(C2529=1,'Data Transformation'!$G$3+0.5*'Data Transformation'!$W$25,IF(C2530=1,D2530-'Data Transformation'!$W$25,FALSE))</f>
        <v>0</v>
      </c>
      <c r="E2529" t="str">
        <f t="array" ref="E2529">IF(ISLOGICAL(D2529),"",FREQUENCY(IF('Data Transformation'!$B$425:$B$8425='Bin Analysis'!$B2523,'Data Transformation'!$G$425:$G$8425),D2529))</f>
        <v/>
      </c>
      <c r="F2529" t="str">
        <f t="shared" si="315"/>
        <v/>
      </c>
      <c r="G2529">
        <f>Weighting!$H$9</f>
        <v>0</v>
      </c>
      <c r="H2529">
        <f t="array" ref="H2529">FREQUENCY(IF('Data Transformation'!$B$4:$B$8425=B2523,'Data Transformation'!$G$4:$G$8425),'Bin Analysis'!$B2529)</f>
        <v>0</v>
      </c>
      <c r="I2529">
        <f t="shared" si="316"/>
        <v>0</v>
      </c>
      <c r="J2529">
        <f t="shared" si="317"/>
        <v>0</v>
      </c>
      <c r="K2529">
        <f>J2529*Weighting!$W$9</f>
        <v>0</v>
      </c>
      <c r="M2529" s="14"/>
    </row>
    <row r="2530" spans="1:13" x14ac:dyDescent="0.25">
      <c r="A2530" s="32">
        <f>IF(Weighting!$P$10&gt;0,B2530,"")</f>
        <v>0.84499999999999997</v>
      </c>
      <c r="B2530">
        <f>Weighting!$C$10</f>
        <v>0.84499999999999997</v>
      </c>
      <c r="C2530">
        <f>Weighting!$F$10</f>
        <v>0</v>
      </c>
      <c r="D2530" t="b">
        <f>IF(C2530=1,'Data Transformation'!$G$3+0.5*'Data Transformation'!$W$25,IF(C2531=1,D2531-'Data Transformation'!$W$25,FALSE))</f>
        <v>0</v>
      </c>
      <c r="E2530" t="str">
        <f t="array" ref="E2530">IF(ISLOGICAL(D2530),"",FREQUENCY(IF('Data Transformation'!$B$425:$B$8425='Bin Analysis'!$B2523,'Data Transformation'!$G$425:$G$8425),D2530))</f>
        <v/>
      </c>
      <c r="F2530" t="str">
        <f t="shared" si="315"/>
        <v/>
      </c>
      <c r="G2530">
        <f>Weighting!$H$10</f>
        <v>0</v>
      </c>
      <c r="H2530">
        <f t="array" ref="H2530">FREQUENCY(IF('Data Transformation'!$B$4:$B$8425=B2523,'Data Transformation'!$G$4:$G$8425),'Bin Analysis'!$B2530)</f>
        <v>0</v>
      </c>
      <c r="I2530">
        <f t="shared" si="316"/>
        <v>0</v>
      </c>
      <c r="J2530">
        <f t="shared" si="317"/>
        <v>0</v>
      </c>
      <c r="K2530">
        <f>J2530*Weighting!$W$10</f>
        <v>0</v>
      </c>
      <c r="M2530" s="14"/>
    </row>
    <row r="2531" spans="1:13" x14ac:dyDescent="0.25">
      <c r="A2531" s="32">
        <f>IF(Weighting!$P$11&gt;0,B2531,"")</f>
        <v>0.97599999999999998</v>
      </c>
      <c r="B2531">
        <f>Weighting!$C$11</f>
        <v>0.97599999999999998</v>
      </c>
      <c r="C2531">
        <f>Weighting!$F$11</f>
        <v>0</v>
      </c>
      <c r="D2531">
        <f>IF(C2531=1,'Data Transformation'!$G$3+0.5*'Data Transformation'!$W$25,IF(C2532=1,D2532-'Data Transformation'!$W$25,FALSE))</f>
        <v>0.86899999999999999</v>
      </c>
      <c r="E2531">
        <f t="array" ref="E2531">IF(ISLOGICAL(D2531),"",FREQUENCY(IF('Data Transformation'!$B$425:$B$8425='Bin Analysis'!$B2523,'Data Transformation'!$G$425:$G$8425),D2531))</f>
        <v>1</v>
      </c>
      <c r="F2531" t="e">
        <f t="shared" si="315"/>
        <v>#VALUE!</v>
      </c>
      <c r="G2531">
        <f>Weighting!$H$11</f>
        <v>0</v>
      </c>
      <c r="H2531">
        <f t="array" ref="H2531">FREQUENCY(IF('Data Transformation'!$B$4:$B$8425=B2523,'Data Transformation'!$G$4:$G$8425),'Bin Analysis'!$B2531)</f>
        <v>3</v>
      </c>
      <c r="I2531">
        <f t="shared" si="316"/>
        <v>3</v>
      </c>
      <c r="J2531">
        <f t="shared" si="317"/>
        <v>1</v>
      </c>
      <c r="K2531">
        <f>J2531*Weighting!$W$11</f>
        <v>2</v>
      </c>
      <c r="M2531" s="14"/>
    </row>
    <row r="2532" spans="1:13" x14ac:dyDescent="0.25">
      <c r="A2532" s="32">
        <f>IF(Weighting!$P$12&gt;0,B2532,"")</f>
        <v>1.107</v>
      </c>
      <c r="B2532">
        <f>Weighting!$C$12</f>
        <v>1.107</v>
      </c>
      <c r="C2532">
        <f>Weighting!$F$12</f>
        <v>1</v>
      </c>
      <c r="D2532">
        <f>IF(C2532=1,'Data Transformation'!$G$3+0.5*'Data Transformation'!$W$25,IF(C2533=1,D2533-'Data Transformation'!$W$25,FALSE))</f>
        <v>1.131</v>
      </c>
      <c r="E2532">
        <f t="array" ref="E2532">IF(ISLOGICAL(D2532),"",FREQUENCY(IF('Data Transformation'!$B$425:$B$8425='Bin Analysis'!$B2523,'Data Transformation'!$G$425:$G$8425),D2532))</f>
        <v>3</v>
      </c>
      <c r="F2532">
        <f t="shared" si="315"/>
        <v>2</v>
      </c>
      <c r="G2532">
        <f>Weighting!$H$12</f>
        <v>0</v>
      </c>
      <c r="H2532">
        <f t="array" ref="H2532">FREQUENCY(IF('Data Transformation'!$B$4:$B$8425=B2523,'Data Transformation'!$G$4:$G$8425),'Bin Analysis'!$B2532)</f>
        <v>4</v>
      </c>
      <c r="I2532">
        <f t="shared" si="316"/>
        <v>1</v>
      </c>
      <c r="J2532">
        <f t="shared" si="317"/>
        <v>1</v>
      </c>
      <c r="K2532">
        <f>J2532*Weighting!$W$12</f>
        <v>1</v>
      </c>
      <c r="M2532" s="14"/>
    </row>
    <row r="2533" spans="1:13" x14ac:dyDescent="0.25">
      <c r="A2533" s="32">
        <f>IF(Weighting!$P$13&gt;0,B2533,"")</f>
        <v>1.238</v>
      </c>
      <c r="B2533">
        <f>Weighting!$C$13</f>
        <v>1.238</v>
      </c>
      <c r="C2533">
        <f>Weighting!$F$13</f>
        <v>0</v>
      </c>
      <c r="D2533" t="b">
        <f>IF(C2533=1,'Data Transformation'!$G$3+0.5*'Data Transformation'!$W$25,IF(C2534=1,D2534-'Data Transformation'!$W$25,FALSE))</f>
        <v>0</v>
      </c>
      <c r="E2533" t="str">
        <f t="array" ref="E2533">IF(ISLOGICAL(D2533),"",FREQUENCY(IF('Data Transformation'!$B$425:$B$8425='Bin Analysis'!$B2523,'Data Transformation'!$G$425:$G$8425),D2533))</f>
        <v/>
      </c>
      <c r="F2533" t="str">
        <f t="shared" si="315"/>
        <v/>
      </c>
      <c r="G2533">
        <f>Weighting!$H$13</f>
        <v>0</v>
      </c>
      <c r="H2533">
        <f t="array" ref="H2533">FREQUENCY(IF('Data Transformation'!$B$4:$B$8425=B2523,'Data Transformation'!$G$4:$G$8425),'Bin Analysis'!$B2533)</f>
        <v>4</v>
      </c>
      <c r="I2533">
        <f t="shared" si="316"/>
        <v>0</v>
      </c>
      <c r="J2533">
        <f t="shared" si="317"/>
        <v>0</v>
      </c>
      <c r="K2533">
        <f>J2533*Weighting!$W$13</f>
        <v>0</v>
      </c>
      <c r="M2533" s="14"/>
    </row>
    <row r="2534" spans="1:13" x14ac:dyDescent="0.25">
      <c r="A2534" s="32">
        <f>IF(Weighting!$P$14&gt;0,B2534,"")</f>
        <v>1.369</v>
      </c>
      <c r="B2534">
        <f>Weighting!$C$14</f>
        <v>1.369</v>
      </c>
      <c r="C2534">
        <f>Weighting!$F$14</f>
        <v>0</v>
      </c>
      <c r="D2534" t="b">
        <f>IF(C2534=1,'Data Transformation'!$G$3+0.5*'Data Transformation'!$W$25,IF(C2535=1,D2535-'Data Transformation'!$W$25,FALSE))</f>
        <v>0</v>
      </c>
      <c r="E2534" t="str">
        <f t="array" ref="E2534">IF(ISLOGICAL(D2534),"",FREQUENCY(IF('Data Transformation'!$B$425:$B$8425='Bin Analysis'!$B2523,'Data Transformation'!$G$425:$G$8425),D2534))</f>
        <v/>
      </c>
      <c r="F2534" t="str">
        <f t="shared" si="315"/>
        <v/>
      </c>
      <c r="G2534">
        <f>Weighting!$H$14</f>
        <v>0</v>
      </c>
      <c r="H2534">
        <f t="array" ref="H2534">FREQUENCY(IF('Data Transformation'!$B$4:$B$8425=B2523,'Data Transformation'!$G$4:$G$8425),'Bin Analysis'!$B2534)</f>
        <v>4</v>
      </c>
      <c r="I2534">
        <f t="shared" si="316"/>
        <v>0</v>
      </c>
      <c r="J2534">
        <f t="shared" si="317"/>
        <v>0</v>
      </c>
      <c r="K2534">
        <f>J2534*Weighting!$W$14</f>
        <v>0</v>
      </c>
      <c r="M2534" s="14"/>
    </row>
    <row r="2535" spans="1:13" x14ac:dyDescent="0.25">
      <c r="A2535" s="32">
        <f>IF(Weighting!$P$15&gt;0,B2535,"")</f>
        <v>1.5000009999999999</v>
      </c>
      <c r="B2535">
        <f>Weighting!$C$15</f>
        <v>1.5000009999999999</v>
      </c>
      <c r="C2535">
        <f>Weighting!$F$15</f>
        <v>0</v>
      </c>
      <c r="D2535" t="b">
        <f>IF(C2535=1,'Data Transformation'!$G$3+0.5*'Data Transformation'!$W$25,IF(C2536=1,D2536-'Data Transformation'!$W$25,FALSE))</f>
        <v>0</v>
      </c>
      <c r="E2535" t="str">
        <f t="array" ref="E2535">IF(ISLOGICAL(D2535),"",FREQUENCY(IF('Data Transformation'!$B$425:$B$8425='Bin Analysis'!$B2523,'Data Transformation'!$G$425:$G$8425),D2535))</f>
        <v/>
      </c>
      <c r="F2535" t="str">
        <f t="shared" si="315"/>
        <v/>
      </c>
      <c r="G2535">
        <f>Weighting!$H$15</f>
        <v>0</v>
      </c>
      <c r="H2535">
        <f t="array" ref="H2535">FREQUENCY(IF('Data Transformation'!$B$4:$B$8425=B2523,'Data Transformation'!$G$4:$G$8425),'Bin Analysis'!$B2535)</f>
        <v>4</v>
      </c>
      <c r="I2535">
        <f t="shared" si="316"/>
        <v>0</v>
      </c>
      <c r="J2535">
        <f t="shared" si="317"/>
        <v>0</v>
      </c>
      <c r="K2535">
        <f>J2535*Weighting!$W$15</f>
        <v>0</v>
      </c>
      <c r="M2535" s="14"/>
    </row>
    <row r="2536" spans="1:13" x14ac:dyDescent="0.25">
      <c r="A2536" s="32" t="str">
        <f>IF(Weighting!$P$16&gt;0,B2536,"")</f>
        <v/>
      </c>
      <c r="B2536">
        <f>Weighting!$C$16</f>
        <v>1.631</v>
      </c>
      <c r="C2536">
        <f>Weighting!$F$16</f>
        <v>0</v>
      </c>
      <c r="D2536" t="b">
        <f>IF(C2536=1,'Data Transformation'!$G$3+0.5*'Data Transformation'!$W$25,IF(C2537=1,D2537-'Data Transformation'!$W$25,FALSE))</f>
        <v>0</v>
      </c>
      <c r="E2536" t="str">
        <f t="array" ref="E2536">IF(ISLOGICAL(D2536),"",FREQUENCY(IF('Data Transformation'!$B$425:$B$8425='Bin Analysis'!$B2523,'Data Transformation'!$G$425:$G$8425),D2536))</f>
        <v/>
      </c>
      <c r="F2536" t="str">
        <f t="shared" si="315"/>
        <v/>
      </c>
      <c r="G2536">
        <f>Weighting!$H$16</f>
        <v>0</v>
      </c>
      <c r="H2536">
        <f t="array" ref="H2536">FREQUENCY(IF('Data Transformation'!$B$4:$B$8425=B2523,'Data Transformation'!$G$4:$G$8425),'Bin Analysis'!$B2536)</f>
        <v>4</v>
      </c>
      <c r="I2536">
        <f t="shared" si="316"/>
        <v>0</v>
      </c>
      <c r="J2536">
        <f t="shared" si="317"/>
        <v>0</v>
      </c>
      <c r="K2536">
        <f>J2536*Weighting!$W$16</f>
        <v>0</v>
      </c>
      <c r="M2536" s="14"/>
    </row>
    <row r="2537" spans="1:13" x14ac:dyDescent="0.25">
      <c r="A2537" s="32" t="str">
        <f>IF(Weighting!$P$17&gt;0,B2537,"")</f>
        <v/>
      </c>
      <c r="B2537">
        <f>Weighting!$C$17</f>
        <v>1.762</v>
      </c>
      <c r="C2537">
        <f>Weighting!$F$17</f>
        <v>0</v>
      </c>
      <c r="D2537" t="b">
        <f>IF(C2537=1,'Data Transformation'!$G$3+0.5*'Data Transformation'!$W$25,IF(C2538=1,D2538-'Data Transformation'!$W$25,FALSE))</f>
        <v>0</v>
      </c>
      <c r="E2537" t="str">
        <f t="array" ref="E2537">IF(ISLOGICAL(D2537),"",FREQUENCY(IF('Data Transformation'!$B$425:$B$8425='Bin Analysis'!$B2523,'Data Transformation'!$G$425:$G$8425),D2537))</f>
        <v/>
      </c>
      <c r="F2537" t="str">
        <f t="shared" si="315"/>
        <v/>
      </c>
      <c r="G2537">
        <f>Weighting!$H$17</f>
        <v>0</v>
      </c>
      <c r="H2537">
        <f t="array" ref="H2537">FREQUENCY(IF('Data Transformation'!$B$4:$B$8425=B2523,'Data Transformation'!$G$4:$G$8425),'Bin Analysis'!$B2537)</f>
        <v>4</v>
      </c>
      <c r="I2537">
        <f t="shared" si="316"/>
        <v>0</v>
      </c>
      <c r="J2537">
        <f t="shared" si="317"/>
        <v>0</v>
      </c>
      <c r="K2537">
        <f>J2537*Weighting!$W$17</f>
        <v>0</v>
      </c>
      <c r="M2537" s="14"/>
    </row>
    <row r="2538" spans="1:13" x14ac:dyDescent="0.25">
      <c r="A2538" s="32" t="str">
        <f>IF(Weighting!$P$18&gt;0,B2538,"")</f>
        <v/>
      </c>
      <c r="B2538">
        <f>Weighting!$C$18</f>
        <v>1.893</v>
      </c>
      <c r="C2538">
        <f>Weighting!$F$18</f>
        <v>0</v>
      </c>
      <c r="D2538" t="b">
        <f>IF(C2538=1,'Data Transformation'!$G$3+0.5*'Data Transformation'!$W$25,IF(C2539=1,D2539-'Data Transformation'!$W$25,FALSE))</f>
        <v>0</v>
      </c>
      <c r="E2538" t="str">
        <f t="array" ref="E2538">IF(ISLOGICAL(D2538),"",FREQUENCY(IF('Data Transformation'!$B$425:$B$8425='Bin Analysis'!$B2523,'Data Transformation'!$G$425:$G$8425),D2538))</f>
        <v/>
      </c>
      <c r="F2538" t="str">
        <f t="shared" si="315"/>
        <v/>
      </c>
      <c r="G2538">
        <f>Weighting!$H$18</f>
        <v>0</v>
      </c>
      <c r="H2538">
        <f t="array" ref="H2538">FREQUENCY(IF('Data Transformation'!$B$4:$B$8425=B2523,'Data Transformation'!$G$4:$G$8425),'Bin Analysis'!$B2538)</f>
        <v>4</v>
      </c>
      <c r="I2538">
        <f t="shared" si="316"/>
        <v>0</v>
      </c>
      <c r="J2538">
        <f t="shared" si="317"/>
        <v>0</v>
      </c>
      <c r="K2538">
        <f>J2538*Weighting!$W$18</f>
        <v>0</v>
      </c>
      <c r="M2538" s="14"/>
    </row>
    <row r="2539" spans="1:13" x14ac:dyDescent="0.25">
      <c r="A2539" s="32" t="str">
        <f>IF(Weighting!$P$19&gt;0,B2539,"")</f>
        <v/>
      </c>
      <c r="B2539">
        <f>Weighting!$C$19</f>
        <v>2.024</v>
      </c>
      <c r="C2539">
        <f>Weighting!$F$19</f>
        <v>0</v>
      </c>
      <c r="D2539" t="b">
        <f>IF(C2539=1,'Data Transformation'!$G$3+0.5*'Data Transformation'!$W$25,IF(C2540=1,D2540-'Data Transformation'!$W$25,FALSE))</f>
        <v>0</v>
      </c>
      <c r="E2539" t="str">
        <f t="array" ref="E2539">IF(ISLOGICAL(D2539),"",FREQUENCY(IF('Data Transformation'!$B$425:$B$8425='Bin Analysis'!$B2523,'Data Transformation'!$G$425:$G$8425),D2539))</f>
        <v/>
      </c>
      <c r="F2539" t="str">
        <f t="shared" si="315"/>
        <v/>
      </c>
      <c r="G2539">
        <f>Weighting!$H$19</f>
        <v>0</v>
      </c>
      <c r="H2539">
        <f t="array" ref="H2539">FREQUENCY(IF('Data Transformation'!$B$4:$B$8425=B2523,'Data Transformation'!$G$4:$G$8425),'Bin Analysis'!$B2539)</f>
        <v>4</v>
      </c>
      <c r="I2539">
        <f t="shared" si="316"/>
        <v>0</v>
      </c>
      <c r="J2539">
        <f t="shared" si="317"/>
        <v>0</v>
      </c>
      <c r="K2539">
        <f>J2539*Weighting!$W$19</f>
        <v>0</v>
      </c>
      <c r="M2539" s="14"/>
    </row>
    <row r="2540" spans="1:13" x14ac:dyDescent="0.25">
      <c r="A2540" s="32" t="str">
        <f>IF(Weighting!$P$20&gt;0,B2540,"")</f>
        <v/>
      </c>
      <c r="B2540">
        <f>Weighting!$C$20</f>
        <v>2.1550000000000002</v>
      </c>
      <c r="C2540">
        <f>Weighting!$F$20</f>
        <v>0</v>
      </c>
      <c r="D2540" t="b">
        <f>IF(C2540=1,'Data Transformation'!$G$3+0.5*'Data Transformation'!$W$25,IF(C2541=1,D2541-'Data Transformation'!$W$25,FALSE))</f>
        <v>0</v>
      </c>
      <c r="E2540" t="str">
        <f t="array" ref="E2540">IF(ISLOGICAL(D2540),"",FREQUENCY(IF('Data Transformation'!$B$425:$B$8425='Bin Analysis'!$B2523,'Data Transformation'!$G$425:$G$8425),D2540))</f>
        <v/>
      </c>
      <c r="F2540" t="str">
        <f t="shared" si="315"/>
        <v/>
      </c>
      <c r="G2540">
        <f>Weighting!$H$20</f>
        <v>0</v>
      </c>
      <c r="H2540">
        <f t="array" ref="H2540">FREQUENCY(IF('Data Transformation'!$B$4:$B$8425=B2523,'Data Transformation'!$G$4:$G$8425),'Bin Analysis'!$B2540)</f>
        <v>4</v>
      </c>
      <c r="I2540">
        <f t="shared" si="316"/>
        <v>0</v>
      </c>
      <c r="J2540">
        <f t="shared" si="317"/>
        <v>0</v>
      </c>
      <c r="K2540">
        <f>J2540*Weighting!$W$20</f>
        <v>0</v>
      </c>
      <c r="M2540" s="14"/>
    </row>
    <row r="2541" spans="1:13" x14ac:dyDescent="0.25">
      <c r="A2541" s="32" t="str">
        <f>IF(Weighting!$P$21&gt;0,B2541,"")</f>
        <v/>
      </c>
      <c r="B2541">
        <f>Weighting!$C$21</f>
        <v>2.2860000000000005</v>
      </c>
      <c r="C2541">
        <f>Weighting!$F$21</f>
        <v>0</v>
      </c>
      <c r="D2541" t="b">
        <f>IF(C2541=1,'Data Transformation'!$G$3+0.5*'Data Transformation'!$W$25,IF(C2542=1,D2542-'Data Transformation'!$W$25,FALSE))</f>
        <v>0</v>
      </c>
      <c r="E2541" t="str">
        <f t="array" ref="E2541">IF(ISLOGICAL(D2541),"",FREQUENCY(IF('Data Transformation'!$B$425:$B$8425='Bin Analysis'!$B2523,'Data Transformation'!$G$425:$G$8425),D2541))</f>
        <v/>
      </c>
      <c r="F2541" t="str">
        <f t="shared" si="315"/>
        <v/>
      </c>
      <c r="G2541">
        <f>Weighting!$H$21</f>
        <v>0</v>
      </c>
      <c r="H2541">
        <f t="array" ref="H2541">FREQUENCY(IF('Data Transformation'!$B$4:$B$8425=B2523,'Data Transformation'!$G$4:$G$8425),'Bin Analysis'!$B2541)</f>
        <v>4</v>
      </c>
      <c r="I2541">
        <f t="shared" si="316"/>
        <v>0</v>
      </c>
      <c r="J2541">
        <f t="shared" si="317"/>
        <v>0</v>
      </c>
      <c r="K2541">
        <f>J2541*Weighting!$W$21</f>
        <v>0</v>
      </c>
      <c r="M2541" s="14"/>
    </row>
    <row r="2542" spans="1:13" x14ac:dyDescent="0.25">
      <c r="A2542" s="32" t="str">
        <f>IF(Weighting!$P$22&gt;0,B2542,"")</f>
        <v/>
      </c>
      <c r="B2542">
        <f>Weighting!$C$22</f>
        <v>2.4170000000000007</v>
      </c>
      <c r="C2542">
        <f>Weighting!$F$22</f>
        <v>0</v>
      </c>
      <c r="D2542" t="b">
        <f>IF(C2542=1,'Data Transformation'!$G$3+0.5*'Data Transformation'!$W$25,IF(C2543=1,D2543-'Data Transformation'!$W$25,FALSE))</f>
        <v>0</v>
      </c>
      <c r="E2542" t="str">
        <f t="array" ref="E2542">IF(ISLOGICAL(D2542),"",FREQUENCY(IF('Data Transformation'!$B$425:$B$8425='Bin Analysis'!$B2523,'Data Transformation'!$G$425:$G$8425),D2542))</f>
        <v/>
      </c>
      <c r="F2542" t="str">
        <f t="shared" si="315"/>
        <v/>
      </c>
      <c r="G2542">
        <f>Weighting!$H$22</f>
        <v>0</v>
      </c>
      <c r="H2542">
        <f t="array" ref="H2542">FREQUENCY(IF('Data Transformation'!$B$4:$B$8425=B2523,'Data Transformation'!$G$4:$G$8425),'Bin Analysis'!$B2542)</f>
        <v>4</v>
      </c>
      <c r="I2542">
        <f t="shared" si="316"/>
        <v>0</v>
      </c>
      <c r="J2542">
        <f t="shared" si="317"/>
        <v>0</v>
      </c>
      <c r="K2542">
        <f>J2542*Weighting!$W$22</f>
        <v>0</v>
      </c>
      <c r="M2542" s="14"/>
    </row>
    <row r="2543" spans="1:13" x14ac:dyDescent="0.25">
      <c r="A2543" s="32" t="str">
        <f>IF(Weighting!$P$23&gt;0,B2543,"")</f>
        <v/>
      </c>
      <c r="B2543">
        <f>Weighting!$C$23</f>
        <v>2.5480000000000009</v>
      </c>
      <c r="C2543">
        <f>Weighting!$F$23</f>
        <v>0</v>
      </c>
      <c r="D2543" t="b">
        <f>IF(C2543=1,'Data Transformation'!$G$3+0.5*'Data Transformation'!$W$25,IF(C2544=1,D2544-'Data Transformation'!$W$25,FALSE))</f>
        <v>0</v>
      </c>
      <c r="E2543" t="str">
        <f t="array" ref="E2543">IF(ISLOGICAL(D2543),"",FREQUENCY(IF('Data Transformation'!$B$425:$B$8425='Bin Analysis'!$B2523,'Data Transformation'!$G$425:$G$8425),D2543))</f>
        <v/>
      </c>
      <c r="F2543" t="str">
        <f t="shared" si="315"/>
        <v/>
      </c>
      <c r="G2543">
        <f>Weighting!$H$23</f>
        <v>0</v>
      </c>
      <c r="H2543">
        <f t="array" ref="H2543">FREQUENCY(IF('Data Transformation'!$B$4:$B$8425=B2523,'Data Transformation'!$G$4:$G$8425),'Bin Analysis'!$B2543)</f>
        <v>4</v>
      </c>
      <c r="I2543">
        <f t="shared" si="316"/>
        <v>0</v>
      </c>
      <c r="J2543">
        <f t="shared" si="317"/>
        <v>0</v>
      </c>
      <c r="K2543">
        <f>J2543*Weighting!$W$23</f>
        <v>0</v>
      </c>
      <c r="M2543" s="14"/>
    </row>
    <row r="2544" spans="1:13" x14ac:dyDescent="0.25">
      <c r="A2544" s="32" t="str">
        <f>IF(Weighting!$P$24&gt;0,B2544,"")</f>
        <v/>
      </c>
      <c r="B2544">
        <f>Weighting!$C$24</f>
        <v>2.6790000000000012</v>
      </c>
      <c r="C2544">
        <f>Weighting!$F$24</f>
        <v>0</v>
      </c>
      <c r="D2544" t="b">
        <f>IF(C2544=1,'Data Transformation'!$G$3+0.5*'Data Transformation'!$W$25,IF(C2545=1,D2545-'Data Transformation'!$W$25,FALSE))</f>
        <v>0</v>
      </c>
      <c r="E2544" t="str">
        <f t="array" ref="E2544">IF(ISLOGICAL(D2544),"",FREQUENCY(IF('Data Transformation'!$B$425:$B$8425='Bin Analysis'!$B2523,'Data Transformation'!$G$425:$G$8425),D2544))</f>
        <v/>
      </c>
      <c r="F2544" t="str">
        <f t="shared" si="315"/>
        <v/>
      </c>
      <c r="G2544">
        <f>Weighting!$H$24</f>
        <v>0</v>
      </c>
      <c r="H2544">
        <f t="array" ref="H2544">FREQUENCY(IF('Data Transformation'!$B$4:$B$8425=B2523,'Data Transformation'!$G$4:$G$8425),'Bin Analysis'!$B2544)</f>
        <v>4</v>
      </c>
      <c r="I2544">
        <f t="shared" si="316"/>
        <v>0</v>
      </c>
      <c r="J2544">
        <f t="shared" si="317"/>
        <v>0</v>
      </c>
      <c r="K2544">
        <f>J2544*Weighting!$W$24</f>
        <v>0</v>
      </c>
      <c r="M2544" s="14"/>
    </row>
    <row r="2545" spans="1:25" x14ac:dyDescent="0.25">
      <c r="A2545" s="32" t="str">
        <f>IF(Weighting!$P$25&gt;0,B2545,"")</f>
        <v/>
      </c>
      <c r="B2545">
        <f>Weighting!$C$25</f>
        <v>2.8100000000000014</v>
      </c>
      <c r="C2545">
        <f>Weighting!$F$25</f>
        <v>0</v>
      </c>
      <c r="D2545" t="b">
        <f>IF(C2545=1,'Data Transformation'!$G$3+0.5*'Data Transformation'!$W$25,IF(C2546=1,D2546-'Data Transformation'!$W$25,FALSE))</f>
        <v>0</v>
      </c>
      <c r="E2545" t="str">
        <f t="array" ref="E2545">IF(ISLOGICAL(D2545),"",FREQUENCY(IF('Data Transformation'!$B$425:$B$8425='Bin Analysis'!$B2523,'Data Transformation'!$G$425:$G$8425),D2545))</f>
        <v/>
      </c>
      <c r="F2545" t="str">
        <f t="shared" si="315"/>
        <v/>
      </c>
      <c r="G2545">
        <f>Weighting!$H$25</f>
        <v>0</v>
      </c>
      <c r="H2545">
        <f t="array" ref="H2545">FREQUENCY(IF('Data Transformation'!$B$4:$B$8425=B2523,'Data Transformation'!$G$4:$G$8425),'Bin Analysis'!$B2545)</f>
        <v>4</v>
      </c>
      <c r="I2545">
        <f t="shared" si="316"/>
        <v>0</v>
      </c>
      <c r="J2545">
        <f t="shared" si="317"/>
        <v>0</v>
      </c>
      <c r="K2545">
        <f>J2545*Weighting!$W$25</f>
        <v>0</v>
      </c>
      <c r="M2545" s="14"/>
    </row>
    <row r="2546" spans="1:25" x14ac:dyDescent="0.25">
      <c r="O2546"/>
      <c r="P2546"/>
      <c r="Q2546"/>
      <c r="R2546"/>
    </row>
    <row r="2547" spans="1:25" ht="23.25" x14ac:dyDescent="0.35">
      <c r="A2547" s="21" t="s">
        <v>0</v>
      </c>
      <c r="B2547" s="21">
        <f>IFERROR(VLOOKUP(C2547,'Data Transformation'!$L$6:$M$426,2,FALSE),"")</f>
        <v>106</v>
      </c>
      <c r="C2547" s="21">
        <f>C2523+1</f>
        <v>106</v>
      </c>
      <c r="D2547" s="21"/>
      <c r="E2547" s="21"/>
      <c r="F2547" s="21"/>
      <c r="G2547" s="21"/>
      <c r="H2547" s="22"/>
      <c r="I2547" s="22"/>
      <c r="J2547" s="22"/>
      <c r="K2547" s="21"/>
      <c r="L2547" s="21">
        <f>B2547</f>
        <v>106</v>
      </c>
      <c r="M2547" s="23">
        <f>INDEX('Data Transformation'!$O$4:$O$424,MATCH($B2547,'Data Transformation'!$M$4:$M$424,0),MATCH($M$2,'Data Transformation'!$O$3,0))</f>
        <v>17</v>
      </c>
      <c r="N2547" s="27">
        <f>IF('Input and Summary Results'!$J$16="minimum",'Bin Analysis'!X2548/(M2547-1),'Bin Analysis'!Y2547/('Bin Analysis'!M2547-1))</f>
        <v>0</v>
      </c>
      <c r="O2547" s="27">
        <f>IF(M2547=FALSE,NA(),(VLOOKUP(1,C2550:K2569,4,FALSE))/(M2547-1))</f>
        <v>0</v>
      </c>
      <c r="P2547" s="27">
        <f>IF(M2547=FALSE,NA(),SUM(J2550:J2569)/Weighting!$S$5)</f>
        <v>0.3</v>
      </c>
      <c r="Q2547" s="27">
        <f>IF(M2547=FALSE,NA(),SUM(K2550:K2569)/Weighting!$S$6)</f>
        <v>0.17391304347826086</v>
      </c>
      <c r="R2547" s="27">
        <f>IF(M2547=FALSE,NA(),(VLOOKUP(1,G2550:K2569,3,FALSE))/(M2547-1))</f>
        <v>0.9375</v>
      </c>
      <c r="S2547" s="22" t="str">
        <f>IF(M2547=FALSE,NA(),IF(SUM(J2550:J2569)=2,"yes","no"))</f>
        <v>no</v>
      </c>
      <c r="X2547" s="2" cm="2">
        <f t="array" ref="X2547:X2548">FREQUENCY(IF('Data Transformation'!$B$425:$B$6424='Bin Analysis'!L2547,'Data Transformation'!$G$425:$G$6424),'Data Transformation'!$U$11)</f>
        <v>16</v>
      </c>
      <c r="Y2547" s="2" cm="2">
        <f t="array" ref="Y2547:Y2548">FREQUENCY(IF('Data Transformation'!$B$425:$B$6424='Bin Analysis'!L2547,'Data Transformation'!$G$425:$G$6424),'Data Transformation'!$U$12)</f>
        <v>16</v>
      </c>
    </row>
    <row r="2548" spans="1:25" x14ac:dyDescent="0.25">
      <c r="A2548" s="14" t="s">
        <v>67</v>
      </c>
      <c r="B2548" t="s">
        <v>47</v>
      </c>
      <c r="C2548" t="s">
        <v>5</v>
      </c>
      <c r="D2548" t="s">
        <v>100</v>
      </c>
      <c r="E2548" t="s">
        <v>101</v>
      </c>
      <c r="F2548" t="s">
        <v>102</v>
      </c>
      <c r="G2548" t="s">
        <v>70</v>
      </c>
      <c r="H2548" t="s">
        <v>31</v>
      </c>
      <c r="I2548" t="s">
        <v>32</v>
      </c>
      <c r="J2548" t="s">
        <v>46</v>
      </c>
      <c r="K2548" s="14" t="s">
        <v>45</v>
      </c>
      <c r="M2548" s="14"/>
      <c r="X2548" s="2">
        <v>0</v>
      </c>
      <c r="Y2548" s="2">
        <v>0</v>
      </c>
    </row>
    <row r="2549" spans="1:25" x14ac:dyDescent="0.25">
      <c r="A2549" s="32"/>
      <c r="D2549" t="b">
        <f>IF(C2549=1,'Data Transformation'!$G$3+0.5*'Data Transformation'!$W$25,IF(C2550=1,D2550-'Data Transformation'!$W$25,FALSE))</f>
        <v>0</v>
      </c>
      <c r="E2549" t="str">
        <f t="array" ref="E2549">IF(ISLOGICAL(D2549),"",FREQUENCY(IF('Data Transformation'!$B$425:$B$8425='Bin Analysis'!$B2547,'Data Transformation'!$G$425:$G$8425),D2549))</f>
        <v/>
      </c>
      <c r="F2549" t="str">
        <f>IF(ISLOGICAL(D2549),"",E2549-E2548)</f>
        <v/>
      </c>
      <c r="M2549" s="14"/>
    </row>
    <row r="2550" spans="1:25" x14ac:dyDescent="0.25">
      <c r="A2550" s="32">
        <f>IF(Weighting!$P$6&gt;0,B2550,"")</f>
        <v>0.32100000000000001</v>
      </c>
      <c r="B2550">
        <f>Weighting!$C$6</f>
        <v>0.32100000000000001</v>
      </c>
      <c r="C2550">
        <f>Weighting!$F$6</f>
        <v>0</v>
      </c>
      <c r="D2550" t="b">
        <f>IF(C2550=1,'Data Transformation'!$G$3+0.5*'Data Transformation'!$W$25,IF(C2551=1,D2551-'Data Transformation'!$W$25,FALSE))</f>
        <v>0</v>
      </c>
      <c r="E2550" t="str">
        <f t="array" ref="E2550">IF(ISLOGICAL(D2550),"",FREQUENCY(IF('Data Transformation'!$B$425:$B$8425='Bin Analysis'!$B2547,'Data Transformation'!$G$425:$G$8425),D2550))</f>
        <v/>
      </c>
      <c r="F2550" t="str">
        <f>IF(ISLOGICAL(D2550),"",E2550-E2549)</f>
        <v/>
      </c>
      <c r="G2550">
        <f>Weighting!$H$6</f>
        <v>1</v>
      </c>
      <c r="H2550">
        <f t="array" ref="H2550">FREQUENCY(IF('Data Transformation'!$B$4:$B$8425=B2547,'Data Transformation'!$G$4:$G$8425),'Bin Analysis'!$B2550)</f>
        <v>15</v>
      </c>
      <c r="I2550">
        <f>H2550-H2549</f>
        <v>15</v>
      </c>
      <c r="J2550">
        <f>IF(I2550=0,0,1)</f>
        <v>1</v>
      </c>
      <c r="K2550">
        <f>J2550*Weighting!$W$6</f>
        <v>1</v>
      </c>
      <c r="M2550" s="14"/>
    </row>
    <row r="2551" spans="1:25" x14ac:dyDescent="0.25">
      <c r="A2551" s="32">
        <f>IF(Weighting!$P$7&gt;0,B2551,"")</f>
        <v>0.45200000000000001</v>
      </c>
      <c r="B2551">
        <f>Weighting!$C$7</f>
        <v>0.45200000000000001</v>
      </c>
      <c r="C2551">
        <f>Weighting!$F$7</f>
        <v>0</v>
      </c>
      <c r="D2551" t="b">
        <f>IF(C2551=1,'Data Transformation'!$G$3+0.5*'Data Transformation'!$W$25,IF(C2552=1,D2552-'Data Transformation'!$W$25,FALSE))</f>
        <v>0</v>
      </c>
      <c r="E2551" t="str">
        <f t="array" ref="E2551">IF(ISLOGICAL(D2551),"",FREQUENCY(IF('Data Transformation'!$B$425:$B$8425='Bin Analysis'!$B2547,'Data Transformation'!$G$425:$G$8425),D2551))</f>
        <v/>
      </c>
      <c r="F2551" t="str">
        <f t="shared" ref="F2551:F2569" si="318">IF(ISLOGICAL(D2551),"",E2551-E2550)</f>
        <v/>
      </c>
      <c r="G2551">
        <f>Weighting!$H$7</f>
        <v>0</v>
      </c>
      <c r="H2551">
        <f t="array" ref="H2551">FREQUENCY(IF('Data Transformation'!$B$4:$B$8425=B2547,'Data Transformation'!$G$4:$G$8425),'Bin Analysis'!$B2551)</f>
        <v>16</v>
      </c>
      <c r="I2551">
        <f t="shared" ref="I2551:I2569" si="319">H2551-H2550</f>
        <v>1</v>
      </c>
      <c r="J2551">
        <f>IF(I2551=0,0,1)</f>
        <v>1</v>
      </c>
      <c r="K2551">
        <f>J2551*Weighting!$W$7</f>
        <v>2</v>
      </c>
      <c r="M2551" s="14"/>
    </row>
    <row r="2552" spans="1:25" x14ac:dyDescent="0.25">
      <c r="A2552" s="32">
        <f>IF(Weighting!$P$8&gt;0,B2552,"")</f>
        <v>0.58299999999999996</v>
      </c>
      <c r="B2552">
        <f>Weighting!$C$8</f>
        <v>0.58299999999999996</v>
      </c>
      <c r="C2552">
        <f>Weighting!$F$8</f>
        <v>0</v>
      </c>
      <c r="D2552" t="b">
        <f>IF(C2552=1,'Data Transformation'!$G$3+0.5*'Data Transformation'!$W$25,IF(C2553=1,D2553-'Data Transformation'!$W$25,FALSE))</f>
        <v>0</v>
      </c>
      <c r="E2552" t="str">
        <f t="array" ref="E2552">IF(ISLOGICAL(D2552),"",FREQUENCY(IF('Data Transformation'!$B$425:$B$8425='Bin Analysis'!$B2547,'Data Transformation'!$G$425:$G$8425),D2552))</f>
        <v/>
      </c>
      <c r="F2552" t="str">
        <f t="shared" si="318"/>
        <v/>
      </c>
      <c r="G2552">
        <f>Weighting!$H$8</f>
        <v>0</v>
      </c>
      <c r="H2552">
        <f t="array" ref="H2552">FREQUENCY(IF('Data Transformation'!$B$4:$B$8425=B2547,'Data Transformation'!$G$4:$G$8425),'Bin Analysis'!$B2552)</f>
        <v>16</v>
      </c>
      <c r="I2552">
        <f t="shared" si="319"/>
        <v>0</v>
      </c>
      <c r="J2552">
        <f t="shared" ref="J2552:J2569" si="320">IF(I2552=0,0,1)</f>
        <v>0</v>
      </c>
      <c r="K2552">
        <f>J2552*Weighting!$W$8</f>
        <v>0</v>
      </c>
      <c r="M2552" s="14"/>
    </row>
    <row r="2553" spans="1:25" x14ac:dyDescent="0.25">
      <c r="A2553" s="32">
        <f>IF(Weighting!$P$9&gt;0,B2553,"")</f>
        <v>0.71399999999999997</v>
      </c>
      <c r="B2553" s="50">
        <f>Weighting!$C$9</f>
        <v>0.71399999999999997</v>
      </c>
      <c r="C2553">
        <f>Weighting!$F$9</f>
        <v>0</v>
      </c>
      <c r="D2553" t="b">
        <f>IF(C2553=1,'Data Transformation'!$G$3+0.5*'Data Transformation'!$W$25,IF(C2554=1,D2554-'Data Transformation'!$W$25,FALSE))</f>
        <v>0</v>
      </c>
      <c r="E2553" t="str">
        <f t="array" ref="E2553">IF(ISLOGICAL(D2553),"",FREQUENCY(IF('Data Transformation'!$B$425:$B$8425='Bin Analysis'!$B2547,'Data Transformation'!$G$425:$G$8425),D2553))</f>
        <v/>
      </c>
      <c r="F2553" t="str">
        <f t="shared" si="318"/>
        <v/>
      </c>
      <c r="G2553">
        <f>Weighting!$H$9</f>
        <v>0</v>
      </c>
      <c r="H2553">
        <f t="array" ref="H2553">FREQUENCY(IF('Data Transformation'!$B$4:$B$8425=B2547,'Data Transformation'!$G$4:$G$8425),'Bin Analysis'!$B2553)</f>
        <v>16</v>
      </c>
      <c r="I2553">
        <f t="shared" si="319"/>
        <v>0</v>
      </c>
      <c r="J2553">
        <f t="shared" si="320"/>
        <v>0</v>
      </c>
      <c r="K2553">
        <f>J2553*Weighting!$W$9</f>
        <v>0</v>
      </c>
      <c r="M2553" s="14"/>
    </row>
    <row r="2554" spans="1:25" x14ac:dyDescent="0.25">
      <c r="A2554" s="32">
        <f>IF(Weighting!$P$10&gt;0,B2554,"")</f>
        <v>0.84499999999999997</v>
      </c>
      <c r="B2554">
        <f>Weighting!$C$10</f>
        <v>0.84499999999999997</v>
      </c>
      <c r="C2554">
        <f>Weighting!$F$10</f>
        <v>0</v>
      </c>
      <c r="D2554" t="b">
        <f>IF(C2554=1,'Data Transformation'!$G$3+0.5*'Data Transformation'!$W$25,IF(C2555=1,D2555-'Data Transformation'!$W$25,FALSE))</f>
        <v>0</v>
      </c>
      <c r="E2554" t="str">
        <f t="array" ref="E2554">IF(ISLOGICAL(D2554),"",FREQUENCY(IF('Data Transformation'!$B$425:$B$8425='Bin Analysis'!$B2547,'Data Transformation'!$G$425:$G$8425),D2554))</f>
        <v/>
      </c>
      <c r="F2554" t="str">
        <f t="shared" si="318"/>
        <v/>
      </c>
      <c r="G2554">
        <f>Weighting!$H$10</f>
        <v>0</v>
      </c>
      <c r="H2554">
        <f t="array" ref="H2554">FREQUENCY(IF('Data Transformation'!$B$4:$B$8425=B2547,'Data Transformation'!$G$4:$G$8425),'Bin Analysis'!$B2554)</f>
        <v>16</v>
      </c>
      <c r="I2554">
        <f t="shared" si="319"/>
        <v>0</v>
      </c>
      <c r="J2554">
        <f t="shared" si="320"/>
        <v>0</v>
      </c>
      <c r="K2554">
        <f>J2554*Weighting!$W$10</f>
        <v>0</v>
      </c>
      <c r="M2554" s="14"/>
    </row>
    <row r="2555" spans="1:25" x14ac:dyDescent="0.25">
      <c r="A2555" s="32">
        <f>IF(Weighting!$P$11&gt;0,B2555,"")</f>
        <v>0.97599999999999998</v>
      </c>
      <c r="B2555">
        <f>Weighting!$C$11</f>
        <v>0.97599999999999998</v>
      </c>
      <c r="C2555">
        <f>Weighting!$F$11</f>
        <v>0</v>
      </c>
      <c r="D2555">
        <f>IF(C2555=1,'Data Transformation'!$G$3+0.5*'Data Transformation'!$W$25,IF(C2556=1,D2556-'Data Transformation'!$W$25,FALSE))</f>
        <v>0.86899999999999999</v>
      </c>
      <c r="E2555">
        <f t="array" ref="E2555">IF(ISLOGICAL(D2555),"",FREQUENCY(IF('Data Transformation'!$B$425:$B$8425='Bin Analysis'!$B2547,'Data Transformation'!$G$425:$G$8425),D2555))</f>
        <v>16</v>
      </c>
      <c r="F2555" t="e">
        <f t="shared" si="318"/>
        <v>#VALUE!</v>
      </c>
      <c r="G2555">
        <f>Weighting!$H$11</f>
        <v>0</v>
      </c>
      <c r="H2555">
        <f t="array" ref="H2555">FREQUENCY(IF('Data Transformation'!$B$4:$B$8425=B2547,'Data Transformation'!$G$4:$G$8425),'Bin Analysis'!$B2555)</f>
        <v>16</v>
      </c>
      <c r="I2555">
        <f t="shared" si="319"/>
        <v>0</v>
      </c>
      <c r="J2555">
        <f t="shared" si="320"/>
        <v>0</v>
      </c>
      <c r="K2555">
        <f>J2555*Weighting!$W$11</f>
        <v>0</v>
      </c>
      <c r="M2555" s="14"/>
    </row>
    <row r="2556" spans="1:25" x14ac:dyDescent="0.25">
      <c r="A2556" s="32">
        <f>IF(Weighting!$P$12&gt;0,B2556,"")</f>
        <v>1.107</v>
      </c>
      <c r="B2556">
        <f>Weighting!$C$12</f>
        <v>1.107</v>
      </c>
      <c r="C2556">
        <f>Weighting!$F$12</f>
        <v>1</v>
      </c>
      <c r="D2556">
        <f>IF(C2556=1,'Data Transformation'!$G$3+0.5*'Data Transformation'!$W$25,IF(C2557=1,D2557-'Data Transformation'!$W$25,FALSE))</f>
        <v>1.131</v>
      </c>
      <c r="E2556">
        <f t="array" ref="E2556">IF(ISLOGICAL(D2556),"",FREQUENCY(IF('Data Transformation'!$B$425:$B$8425='Bin Analysis'!$B2547,'Data Transformation'!$G$425:$G$8425),D2556))</f>
        <v>16</v>
      </c>
      <c r="F2556">
        <f t="shared" si="318"/>
        <v>0</v>
      </c>
      <c r="G2556">
        <f>Weighting!$H$12</f>
        <v>0</v>
      </c>
      <c r="H2556">
        <f t="array" ref="H2556">FREQUENCY(IF('Data Transformation'!$B$4:$B$8425=B2547,'Data Transformation'!$G$4:$G$8425),'Bin Analysis'!$B2556)</f>
        <v>17</v>
      </c>
      <c r="I2556">
        <f t="shared" si="319"/>
        <v>1</v>
      </c>
      <c r="J2556">
        <f t="shared" si="320"/>
        <v>1</v>
      </c>
      <c r="K2556">
        <f>J2556*Weighting!$W$12</f>
        <v>1</v>
      </c>
      <c r="M2556" s="14"/>
    </row>
    <row r="2557" spans="1:25" x14ac:dyDescent="0.25">
      <c r="A2557" s="32">
        <f>IF(Weighting!$P$13&gt;0,B2557,"")</f>
        <v>1.238</v>
      </c>
      <c r="B2557">
        <f>Weighting!$C$13</f>
        <v>1.238</v>
      </c>
      <c r="C2557">
        <f>Weighting!$F$13</f>
        <v>0</v>
      </c>
      <c r="D2557" t="b">
        <f>IF(C2557=1,'Data Transformation'!$G$3+0.5*'Data Transformation'!$W$25,IF(C2558=1,D2558-'Data Transformation'!$W$25,FALSE))</f>
        <v>0</v>
      </c>
      <c r="E2557" t="str">
        <f t="array" ref="E2557">IF(ISLOGICAL(D2557),"",FREQUENCY(IF('Data Transformation'!$B$425:$B$8425='Bin Analysis'!$B2547,'Data Transformation'!$G$425:$G$8425),D2557))</f>
        <v/>
      </c>
      <c r="F2557" t="str">
        <f t="shared" si="318"/>
        <v/>
      </c>
      <c r="G2557">
        <f>Weighting!$H$13</f>
        <v>0</v>
      </c>
      <c r="H2557">
        <f t="array" ref="H2557">FREQUENCY(IF('Data Transformation'!$B$4:$B$8425=B2547,'Data Transformation'!$G$4:$G$8425),'Bin Analysis'!$B2557)</f>
        <v>17</v>
      </c>
      <c r="I2557">
        <f t="shared" si="319"/>
        <v>0</v>
      </c>
      <c r="J2557">
        <f t="shared" si="320"/>
        <v>0</v>
      </c>
      <c r="K2557">
        <f>J2557*Weighting!$W$13</f>
        <v>0</v>
      </c>
      <c r="M2557" s="14"/>
    </row>
    <row r="2558" spans="1:25" x14ac:dyDescent="0.25">
      <c r="A2558" s="32">
        <f>IF(Weighting!$P$14&gt;0,B2558,"")</f>
        <v>1.369</v>
      </c>
      <c r="B2558">
        <f>Weighting!$C$14</f>
        <v>1.369</v>
      </c>
      <c r="C2558">
        <f>Weighting!$F$14</f>
        <v>0</v>
      </c>
      <c r="D2558" t="b">
        <f>IF(C2558=1,'Data Transformation'!$G$3+0.5*'Data Transformation'!$W$25,IF(C2559=1,D2559-'Data Transformation'!$W$25,FALSE))</f>
        <v>0</v>
      </c>
      <c r="E2558" t="str">
        <f t="array" ref="E2558">IF(ISLOGICAL(D2558),"",FREQUENCY(IF('Data Transformation'!$B$425:$B$8425='Bin Analysis'!$B2547,'Data Transformation'!$G$425:$G$8425),D2558))</f>
        <v/>
      </c>
      <c r="F2558" t="str">
        <f t="shared" si="318"/>
        <v/>
      </c>
      <c r="G2558">
        <f>Weighting!$H$14</f>
        <v>0</v>
      </c>
      <c r="H2558">
        <f t="array" ref="H2558">FREQUENCY(IF('Data Transformation'!$B$4:$B$8425=B2547,'Data Transformation'!$G$4:$G$8425),'Bin Analysis'!$B2558)</f>
        <v>17</v>
      </c>
      <c r="I2558">
        <f t="shared" si="319"/>
        <v>0</v>
      </c>
      <c r="J2558">
        <f t="shared" si="320"/>
        <v>0</v>
      </c>
      <c r="K2558">
        <f>J2558*Weighting!$W$14</f>
        <v>0</v>
      </c>
      <c r="M2558" s="14"/>
    </row>
    <row r="2559" spans="1:25" x14ac:dyDescent="0.25">
      <c r="A2559" s="32">
        <f>IF(Weighting!$P$15&gt;0,B2559,"")</f>
        <v>1.5000009999999999</v>
      </c>
      <c r="B2559">
        <f>Weighting!$C$15</f>
        <v>1.5000009999999999</v>
      </c>
      <c r="C2559">
        <f>Weighting!$F$15</f>
        <v>0</v>
      </c>
      <c r="D2559" t="b">
        <f>IF(C2559=1,'Data Transformation'!$G$3+0.5*'Data Transformation'!$W$25,IF(C2560=1,D2560-'Data Transformation'!$W$25,FALSE))</f>
        <v>0</v>
      </c>
      <c r="E2559" t="str">
        <f t="array" ref="E2559">IF(ISLOGICAL(D2559),"",FREQUENCY(IF('Data Transformation'!$B$425:$B$8425='Bin Analysis'!$B2547,'Data Transformation'!$G$425:$G$8425),D2559))</f>
        <v/>
      </c>
      <c r="F2559" t="str">
        <f t="shared" si="318"/>
        <v/>
      </c>
      <c r="G2559">
        <f>Weighting!$H$15</f>
        <v>0</v>
      </c>
      <c r="H2559">
        <f t="array" ref="H2559">FREQUENCY(IF('Data Transformation'!$B$4:$B$8425=B2547,'Data Transformation'!$G$4:$G$8425),'Bin Analysis'!$B2559)</f>
        <v>17</v>
      </c>
      <c r="I2559">
        <f t="shared" si="319"/>
        <v>0</v>
      </c>
      <c r="J2559">
        <f t="shared" si="320"/>
        <v>0</v>
      </c>
      <c r="K2559">
        <f>J2559*Weighting!$W$15</f>
        <v>0</v>
      </c>
      <c r="M2559" s="14"/>
    </row>
    <row r="2560" spans="1:25" x14ac:dyDescent="0.25">
      <c r="A2560" s="32" t="str">
        <f>IF(Weighting!$P$16&gt;0,B2560,"")</f>
        <v/>
      </c>
      <c r="B2560">
        <f>Weighting!$C$16</f>
        <v>1.631</v>
      </c>
      <c r="C2560">
        <f>Weighting!$F$16</f>
        <v>0</v>
      </c>
      <c r="D2560" t="b">
        <f>IF(C2560=1,'Data Transformation'!$G$3+0.5*'Data Transformation'!$W$25,IF(C2561=1,D2561-'Data Transformation'!$W$25,FALSE))</f>
        <v>0</v>
      </c>
      <c r="E2560" t="str">
        <f t="array" ref="E2560">IF(ISLOGICAL(D2560),"",FREQUENCY(IF('Data Transformation'!$B$425:$B$8425='Bin Analysis'!$B2547,'Data Transformation'!$G$425:$G$8425),D2560))</f>
        <v/>
      </c>
      <c r="F2560" t="str">
        <f t="shared" si="318"/>
        <v/>
      </c>
      <c r="G2560">
        <f>Weighting!$H$16</f>
        <v>0</v>
      </c>
      <c r="H2560">
        <f t="array" ref="H2560">FREQUENCY(IF('Data Transformation'!$B$4:$B$8425=B2547,'Data Transformation'!$G$4:$G$8425),'Bin Analysis'!$B2560)</f>
        <v>17</v>
      </c>
      <c r="I2560">
        <f t="shared" si="319"/>
        <v>0</v>
      </c>
      <c r="J2560">
        <f t="shared" si="320"/>
        <v>0</v>
      </c>
      <c r="K2560">
        <f>J2560*Weighting!$W$16</f>
        <v>0</v>
      </c>
      <c r="M2560" s="14"/>
    </row>
    <row r="2561" spans="1:25" x14ac:dyDescent="0.25">
      <c r="A2561" s="32" t="str">
        <f>IF(Weighting!$P$17&gt;0,B2561,"")</f>
        <v/>
      </c>
      <c r="B2561">
        <f>Weighting!$C$17</f>
        <v>1.762</v>
      </c>
      <c r="C2561">
        <f>Weighting!$F$17</f>
        <v>0</v>
      </c>
      <c r="D2561" t="b">
        <f>IF(C2561=1,'Data Transformation'!$G$3+0.5*'Data Transformation'!$W$25,IF(C2562=1,D2562-'Data Transformation'!$W$25,FALSE))</f>
        <v>0</v>
      </c>
      <c r="E2561" t="str">
        <f t="array" ref="E2561">IF(ISLOGICAL(D2561),"",FREQUENCY(IF('Data Transformation'!$B$425:$B$8425='Bin Analysis'!$B2547,'Data Transformation'!$G$425:$G$8425),D2561))</f>
        <v/>
      </c>
      <c r="F2561" t="str">
        <f t="shared" si="318"/>
        <v/>
      </c>
      <c r="G2561">
        <f>Weighting!$H$17</f>
        <v>0</v>
      </c>
      <c r="H2561">
        <f t="array" ref="H2561">FREQUENCY(IF('Data Transformation'!$B$4:$B$8425=B2547,'Data Transformation'!$G$4:$G$8425),'Bin Analysis'!$B2561)</f>
        <v>17</v>
      </c>
      <c r="I2561">
        <f t="shared" si="319"/>
        <v>0</v>
      </c>
      <c r="J2561">
        <f t="shared" si="320"/>
        <v>0</v>
      </c>
      <c r="K2561">
        <f>J2561*Weighting!$W$17</f>
        <v>0</v>
      </c>
      <c r="M2561" s="14"/>
    </row>
    <row r="2562" spans="1:25" x14ac:dyDescent="0.25">
      <c r="A2562" s="32" t="str">
        <f>IF(Weighting!$P$18&gt;0,B2562,"")</f>
        <v/>
      </c>
      <c r="B2562">
        <f>Weighting!$C$18</f>
        <v>1.893</v>
      </c>
      <c r="C2562">
        <f>Weighting!$F$18</f>
        <v>0</v>
      </c>
      <c r="D2562" t="b">
        <f>IF(C2562=1,'Data Transformation'!$G$3+0.5*'Data Transformation'!$W$25,IF(C2563=1,D2563-'Data Transformation'!$W$25,FALSE))</f>
        <v>0</v>
      </c>
      <c r="E2562" t="str">
        <f t="array" ref="E2562">IF(ISLOGICAL(D2562),"",FREQUENCY(IF('Data Transformation'!$B$425:$B$8425='Bin Analysis'!$B2547,'Data Transformation'!$G$425:$G$8425),D2562))</f>
        <v/>
      </c>
      <c r="F2562" t="str">
        <f t="shared" si="318"/>
        <v/>
      </c>
      <c r="G2562">
        <f>Weighting!$H$18</f>
        <v>0</v>
      </c>
      <c r="H2562">
        <f t="array" ref="H2562">FREQUENCY(IF('Data Transformation'!$B$4:$B$8425=B2547,'Data Transformation'!$G$4:$G$8425),'Bin Analysis'!$B2562)</f>
        <v>17</v>
      </c>
      <c r="I2562">
        <f t="shared" si="319"/>
        <v>0</v>
      </c>
      <c r="J2562">
        <f t="shared" si="320"/>
        <v>0</v>
      </c>
      <c r="K2562">
        <f>J2562*Weighting!$W$18</f>
        <v>0</v>
      </c>
      <c r="M2562" s="14"/>
    </row>
    <row r="2563" spans="1:25" x14ac:dyDescent="0.25">
      <c r="A2563" s="32" t="str">
        <f>IF(Weighting!$P$19&gt;0,B2563,"")</f>
        <v/>
      </c>
      <c r="B2563">
        <f>Weighting!$C$19</f>
        <v>2.024</v>
      </c>
      <c r="C2563">
        <f>Weighting!$F$19</f>
        <v>0</v>
      </c>
      <c r="D2563" t="b">
        <f>IF(C2563=1,'Data Transformation'!$G$3+0.5*'Data Transformation'!$W$25,IF(C2564=1,D2564-'Data Transformation'!$W$25,FALSE))</f>
        <v>0</v>
      </c>
      <c r="E2563" t="str">
        <f t="array" ref="E2563">IF(ISLOGICAL(D2563),"",FREQUENCY(IF('Data Transformation'!$B$425:$B$8425='Bin Analysis'!$B2547,'Data Transformation'!$G$425:$G$8425),D2563))</f>
        <v/>
      </c>
      <c r="F2563" t="str">
        <f t="shared" si="318"/>
        <v/>
      </c>
      <c r="G2563">
        <f>Weighting!$H$19</f>
        <v>0</v>
      </c>
      <c r="H2563">
        <f t="array" ref="H2563">FREQUENCY(IF('Data Transformation'!$B$4:$B$8425=B2547,'Data Transformation'!$G$4:$G$8425),'Bin Analysis'!$B2563)</f>
        <v>17</v>
      </c>
      <c r="I2563">
        <f t="shared" si="319"/>
        <v>0</v>
      </c>
      <c r="J2563">
        <f t="shared" si="320"/>
        <v>0</v>
      </c>
      <c r="K2563">
        <f>J2563*Weighting!$W$19</f>
        <v>0</v>
      </c>
      <c r="M2563" s="14"/>
    </row>
    <row r="2564" spans="1:25" x14ac:dyDescent="0.25">
      <c r="A2564" s="32" t="str">
        <f>IF(Weighting!$P$20&gt;0,B2564,"")</f>
        <v/>
      </c>
      <c r="B2564">
        <f>Weighting!$C$20</f>
        <v>2.1550000000000002</v>
      </c>
      <c r="C2564">
        <f>Weighting!$F$20</f>
        <v>0</v>
      </c>
      <c r="D2564" t="b">
        <f>IF(C2564=1,'Data Transformation'!$G$3+0.5*'Data Transformation'!$W$25,IF(C2565=1,D2565-'Data Transformation'!$W$25,FALSE))</f>
        <v>0</v>
      </c>
      <c r="E2564" t="str">
        <f t="array" ref="E2564">IF(ISLOGICAL(D2564),"",FREQUENCY(IF('Data Transformation'!$B$425:$B$8425='Bin Analysis'!$B2547,'Data Transformation'!$G$425:$G$8425),D2564))</f>
        <v/>
      </c>
      <c r="F2564" t="str">
        <f t="shared" si="318"/>
        <v/>
      </c>
      <c r="G2564">
        <f>Weighting!$H$20</f>
        <v>0</v>
      </c>
      <c r="H2564">
        <f t="array" ref="H2564">FREQUENCY(IF('Data Transformation'!$B$4:$B$8425=B2547,'Data Transformation'!$G$4:$G$8425),'Bin Analysis'!$B2564)</f>
        <v>17</v>
      </c>
      <c r="I2564">
        <f t="shared" si="319"/>
        <v>0</v>
      </c>
      <c r="J2564">
        <f t="shared" si="320"/>
        <v>0</v>
      </c>
      <c r="K2564">
        <f>J2564*Weighting!$W$20</f>
        <v>0</v>
      </c>
      <c r="M2564" s="14"/>
    </row>
    <row r="2565" spans="1:25" x14ac:dyDescent="0.25">
      <c r="A2565" s="32" t="str">
        <f>IF(Weighting!$P$21&gt;0,B2565,"")</f>
        <v/>
      </c>
      <c r="B2565">
        <f>Weighting!$C$21</f>
        <v>2.2860000000000005</v>
      </c>
      <c r="C2565">
        <f>Weighting!$F$21</f>
        <v>0</v>
      </c>
      <c r="D2565" t="b">
        <f>IF(C2565=1,'Data Transformation'!$G$3+0.5*'Data Transformation'!$W$25,IF(C2566=1,D2566-'Data Transformation'!$W$25,FALSE))</f>
        <v>0</v>
      </c>
      <c r="E2565" t="str">
        <f t="array" ref="E2565">IF(ISLOGICAL(D2565),"",FREQUENCY(IF('Data Transformation'!$B$425:$B$8425='Bin Analysis'!$B2547,'Data Transformation'!$G$425:$G$8425),D2565))</f>
        <v/>
      </c>
      <c r="F2565" t="str">
        <f t="shared" si="318"/>
        <v/>
      </c>
      <c r="G2565">
        <f>Weighting!$H$21</f>
        <v>0</v>
      </c>
      <c r="H2565">
        <f t="array" ref="H2565">FREQUENCY(IF('Data Transformation'!$B$4:$B$8425=B2547,'Data Transformation'!$G$4:$G$8425),'Bin Analysis'!$B2565)</f>
        <v>17</v>
      </c>
      <c r="I2565">
        <f t="shared" si="319"/>
        <v>0</v>
      </c>
      <c r="J2565">
        <f t="shared" si="320"/>
        <v>0</v>
      </c>
      <c r="K2565">
        <f>J2565*Weighting!$W$21</f>
        <v>0</v>
      </c>
      <c r="M2565" s="14"/>
    </row>
    <row r="2566" spans="1:25" x14ac:dyDescent="0.25">
      <c r="A2566" s="32" t="str">
        <f>IF(Weighting!$P$22&gt;0,B2566,"")</f>
        <v/>
      </c>
      <c r="B2566">
        <f>Weighting!$C$22</f>
        <v>2.4170000000000007</v>
      </c>
      <c r="C2566">
        <f>Weighting!$F$22</f>
        <v>0</v>
      </c>
      <c r="D2566" t="b">
        <f>IF(C2566=1,'Data Transformation'!$G$3+0.5*'Data Transformation'!$W$25,IF(C2567=1,D2567-'Data Transformation'!$W$25,FALSE))</f>
        <v>0</v>
      </c>
      <c r="E2566" t="str">
        <f t="array" ref="E2566">IF(ISLOGICAL(D2566),"",FREQUENCY(IF('Data Transformation'!$B$425:$B$8425='Bin Analysis'!$B2547,'Data Transformation'!$G$425:$G$8425),D2566))</f>
        <v/>
      </c>
      <c r="F2566" t="str">
        <f t="shared" si="318"/>
        <v/>
      </c>
      <c r="G2566">
        <f>Weighting!$H$22</f>
        <v>0</v>
      </c>
      <c r="H2566">
        <f t="array" ref="H2566">FREQUENCY(IF('Data Transformation'!$B$4:$B$8425=B2547,'Data Transformation'!$G$4:$G$8425),'Bin Analysis'!$B2566)</f>
        <v>17</v>
      </c>
      <c r="I2566">
        <f t="shared" si="319"/>
        <v>0</v>
      </c>
      <c r="J2566">
        <f t="shared" si="320"/>
        <v>0</v>
      </c>
      <c r="K2566">
        <f>J2566*Weighting!$W$22</f>
        <v>0</v>
      </c>
      <c r="M2566" s="14"/>
    </row>
    <row r="2567" spans="1:25" x14ac:dyDescent="0.25">
      <c r="A2567" s="32" t="str">
        <f>IF(Weighting!$P$23&gt;0,B2567,"")</f>
        <v/>
      </c>
      <c r="B2567">
        <f>Weighting!$C$23</f>
        <v>2.5480000000000009</v>
      </c>
      <c r="C2567">
        <f>Weighting!$F$23</f>
        <v>0</v>
      </c>
      <c r="D2567" t="b">
        <f>IF(C2567=1,'Data Transformation'!$G$3+0.5*'Data Transformation'!$W$25,IF(C2568=1,D2568-'Data Transformation'!$W$25,FALSE))</f>
        <v>0</v>
      </c>
      <c r="E2567" t="str">
        <f t="array" ref="E2567">IF(ISLOGICAL(D2567),"",FREQUENCY(IF('Data Transformation'!$B$425:$B$8425='Bin Analysis'!$B2547,'Data Transformation'!$G$425:$G$8425),D2567))</f>
        <v/>
      </c>
      <c r="F2567" t="str">
        <f t="shared" si="318"/>
        <v/>
      </c>
      <c r="G2567">
        <f>Weighting!$H$23</f>
        <v>0</v>
      </c>
      <c r="H2567">
        <f t="array" ref="H2567">FREQUENCY(IF('Data Transformation'!$B$4:$B$8425=B2547,'Data Transformation'!$G$4:$G$8425),'Bin Analysis'!$B2567)</f>
        <v>17</v>
      </c>
      <c r="I2567">
        <f t="shared" si="319"/>
        <v>0</v>
      </c>
      <c r="J2567">
        <f t="shared" si="320"/>
        <v>0</v>
      </c>
      <c r="K2567">
        <f>J2567*Weighting!$W$23</f>
        <v>0</v>
      </c>
      <c r="M2567" s="14"/>
    </row>
    <row r="2568" spans="1:25" x14ac:dyDescent="0.25">
      <c r="A2568" s="32" t="str">
        <f>IF(Weighting!$P$24&gt;0,B2568,"")</f>
        <v/>
      </c>
      <c r="B2568">
        <f>Weighting!$C$24</f>
        <v>2.6790000000000012</v>
      </c>
      <c r="C2568">
        <f>Weighting!$F$24</f>
        <v>0</v>
      </c>
      <c r="D2568" t="b">
        <f>IF(C2568=1,'Data Transformation'!$G$3+0.5*'Data Transformation'!$W$25,IF(C2569=1,D2569-'Data Transformation'!$W$25,FALSE))</f>
        <v>0</v>
      </c>
      <c r="E2568" t="str">
        <f t="array" ref="E2568">IF(ISLOGICAL(D2568),"",FREQUENCY(IF('Data Transformation'!$B$425:$B$8425='Bin Analysis'!$B2547,'Data Transformation'!$G$425:$G$8425),D2568))</f>
        <v/>
      </c>
      <c r="F2568" t="str">
        <f t="shared" si="318"/>
        <v/>
      </c>
      <c r="G2568">
        <f>Weighting!$H$24</f>
        <v>0</v>
      </c>
      <c r="H2568">
        <f t="array" ref="H2568">FREQUENCY(IF('Data Transformation'!$B$4:$B$8425=B2547,'Data Transformation'!$G$4:$G$8425),'Bin Analysis'!$B2568)</f>
        <v>17</v>
      </c>
      <c r="I2568">
        <f t="shared" si="319"/>
        <v>0</v>
      </c>
      <c r="J2568">
        <f t="shared" si="320"/>
        <v>0</v>
      </c>
      <c r="K2568">
        <f>J2568*Weighting!$W$24</f>
        <v>0</v>
      </c>
      <c r="M2568" s="14"/>
    </row>
    <row r="2569" spans="1:25" x14ac:dyDescent="0.25">
      <c r="A2569" s="32" t="str">
        <f>IF(Weighting!$P$25&gt;0,B2569,"")</f>
        <v/>
      </c>
      <c r="B2569">
        <f>Weighting!$C$25</f>
        <v>2.8100000000000014</v>
      </c>
      <c r="C2569">
        <f>Weighting!$F$25</f>
        <v>0</v>
      </c>
      <c r="D2569" t="b">
        <f>IF(C2569=1,'Data Transformation'!$G$3+0.5*'Data Transformation'!$W$25,IF(C2570=1,D2570-'Data Transformation'!$W$25,FALSE))</f>
        <v>0</v>
      </c>
      <c r="E2569" t="str">
        <f t="array" ref="E2569">IF(ISLOGICAL(D2569),"",FREQUENCY(IF('Data Transformation'!$B$425:$B$8425='Bin Analysis'!$B2547,'Data Transformation'!$G$425:$G$8425),D2569))</f>
        <v/>
      </c>
      <c r="F2569" t="str">
        <f t="shared" si="318"/>
        <v/>
      </c>
      <c r="G2569">
        <f>Weighting!$H$25</f>
        <v>0</v>
      </c>
      <c r="H2569">
        <f t="array" ref="H2569">FREQUENCY(IF('Data Transformation'!$B$4:$B$8425=B2547,'Data Transformation'!$G$4:$G$8425),'Bin Analysis'!$B2569)</f>
        <v>17</v>
      </c>
      <c r="I2569">
        <f t="shared" si="319"/>
        <v>0</v>
      </c>
      <c r="J2569">
        <f t="shared" si="320"/>
        <v>0</v>
      </c>
      <c r="K2569">
        <f>J2569*Weighting!$W$25</f>
        <v>0</v>
      </c>
      <c r="M2569" s="14"/>
    </row>
    <row r="2570" spans="1:25" x14ac:dyDescent="0.25">
      <c r="O2570"/>
      <c r="P2570"/>
      <c r="Q2570"/>
      <c r="R2570"/>
    </row>
    <row r="2571" spans="1:25" ht="23.25" x14ac:dyDescent="0.35">
      <c r="A2571" s="21" t="s">
        <v>0</v>
      </c>
      <c r="B2571" s="21">
        <f>IFERROR(VLOOKUP(C2571,'Data Transformation'!$L$6:$M$426,2,FALSE),"")</f>
        <v>107</v>
      </c>
      <c r="C2571" s="21">
        <f>C2547+1</f>
        <v>107</v>
      </c>
      <c r="D2571" s="21"/>
      <c r="E2571" s="21"/>
      <c r="F2571" s="21"/>
      <c r="G2571" s="21"/>
      <c r="H2571" s="22"/>
      <c r="I2571" s="22"/>
      <c r="J2571" s="22"/>
      <c r="K2571" s="21"/>
      <c r="L2571" s="21">
        <f>B2571</f>
        <v>107</v>
      </c>
      <c r="M2571" s="23">
        <f>INDEX('Data Transformation'!$O$4:$O$424,MATCH($B2571,'Data Transformation'!$M$4:$M$424,0),MATCH($M$2,'Data Transformation'!$O$3,0))</f>
        <v>15</v>
      </c>
      <c r="N2571" s="27">
        <f>IF('Input and Summary Results'!$J$16="minimum",'Bin Analysis'!X2572/(M2571-1),'Bin Analysis'!Y2571/('Bin Analysis'!M2571-1))</f>
        <v>0</v>
      </c>
      <c r="O2571" s="27">
        <f>IF(M2571=FALSE,NA(),(VLOOKUP(1,C2574:K2593,4,FALSE))/(M2571-1))</f>
        <v>7.1428571428571425E-2</v>
      </c>
      <c r="P2571" s="27">
        <f>IF(M2571=FALSE,NA(),SUM(J2574:J2593)/Weighting!$S$5)</f>
        <v>0.6</v>
      </c>
      <c r="Q2571" s="27">
        <f>IF(M2571=FALSE,NA(),SUM(K2574:K2593)/Weighting!$S$6)</f>
        <v>0.56521739130434778</v>
      </c>
      <c r="R2571" s="27">
        <f>IF(M2571=FALSE,NA(),(VLOOKUP(1,G2574:K2593,3,FALSE))/(M2571-1))</f>
        <v>0.35714285714285715</v>
      </c>
      <c r="S2571" s="22" t="str">
        <f>IF(M2571=FALSE,NA(),IF(SUM(J2574:J2593)=2,"yes","no"))</f>
        <v>no</v>
      </c>
      <c r="X2571" s="2" cm="2">
        <f t="array" ref="X2571:X2572">FREQUENCY(IF('Data Transformation'!$B$425:$B$6424='Bin Analysis'!L2571,'Data Transformation'!$G$425:$G$6424),'Data Transformation'!$U$11)</f>
        <v>14</v>
      </c>
      <c r="Y2571" s="2" cm="2">
        <f t="array" ref="Y2571:Y2572">FREQUENCY(IF('Data Transformation'!$B$425:$B$6424='Bin Analysis'!L2571,'Data Transformation'!$G$425:$G$6424),'Data Transformation'!$U$12)</f>
        <v>13</v>
      </c>
    </row>
    <row r="2572" spans="1:25" x14ac:dyDescent="0.25">
      <c r="A2572" s="14" t="s">
        <v>67</v>
      </c>
      <c r="B2572" t="s">
        <v>47</v>
      </c>
      <c r="C2572" t="s">
        <v>5</v>
      </c>
      <c r="D2572" t="s">
        <v>100</v>
      </c>
      <c r="E2572" t="s">
        <v>101</v>
      </c>
      <c r="F2572" t="s">
        <v>102</v>
      </c>
      <c r="G2572" t="s">
        <v>70</v>
      </c>
      <c r="H2572" t="s">
        <v>31</v>
      </c>
      <c r="I2572" t="s">
        <v>32</v>
      </c>
      <c r="J2572" t="s">
        <v>46</v>
      </c>
      <c r="K2572" s="14" t="s">
        <v>45</v>
      </c>
      <c r="M2572" s="14"/>
      <c r="X2572" s="2">
        <v>0</v>
      </c>
      <c r="Y2572" s="2">
        <v>1</v>
      </c>
    </row>
    <row r="2573" spans="1:25" x14ac:dyDescent="0.25">
      <c r="A2573" s="32"/>
      <c r="D2573" t="b">
        <f>IF(C2573=1,'Data Transformation'!$G$3+0.5*'Data Transformation'!$W$25,IF(C2574=1,D2574-'Data Transformation'!$W$25,FALSE))</f>
        <v>0</v>
      </c>
      <c r="E2573" t="str">
        <f t="array" ref="E2573">IF(ISLOGICAL(D2573),"",FREQUENCY(IF('Data Transformation'!$B$425:$B$8425='Bin Analysis'!$B2571,'Data Transformation'!$G$425:$G$8425),D2573))</f>
        <v/>
      </c>
      <c r="F2573" t="str">
        <f>IF(ISLOGICAL(D2573),"",E2573-E2572)</f>
        <v/>
      </c>
      <c r="M2573" s="14"/>
    </row>
    <row r="2574" spans="1:25" x14ac:dyDescent="0.25">
      <c r="A2574" s="32">
        <f>IF(Weighting!$P$6&gt;0,B2574,"")</f>
        <v>0.32100000000000001</v>
      </c>
      <c r="B2574">
        <f>Weighting!$C$6</f>
        <v>0.32100000000000001</v>
      </c>
      <c r="C2574">
        <f>Weighting!$F$6</f>
        <v>0</v>
      </c>
      <c r="D2574" t="b">
        <f>IF(C2574=1,'Data Transformation'!$G$3+0.5*'Data Transformation'!$W$25,IF(C2575=1,D2575-'Data Transformation'!$W$25,FALSE))</f>
        <v>0</v>
      </c>
      <c r="E2574" t="str">
        <f t="array" ref="E2574">IF(ISLOGICAL(D2574),"",FREQUENCY(IF('Data Transformation'!$B$425:$B$8425='Bin Analysis'!$B2571,'Data Transformation'!$G$425:$G$8425),D2574))</f>
        <v/>
      </c>
      <c r="F2574" t="str">
        <f>IF(ISLOGICAL(D2574),"",E2574-E2573)</f>
        <v/>
      </c>
      <c r="G2574">
        <f>Weighting!$H$6</f>
        <v>1</v>
      </c>
      <c r="H2574">
        <f t="array" ref="H2574">FREQUENCY(IF('Data Transformation'!$B$4:$B$8425=B2571,'Data Transformation'!$G$4:$G$8425),'Bin Analysis'!$B2574)</f>
        <v>5</v>
      </c>
      <c r="I2574">
        <f>H2574-H2573</f>
        <v>5</v>
      </c>
      <c r="J2574">
        <f>IF(I2574=0,0,1)</f>
        <v>1</v>
      </c>
      <c r="K2574">
        <f>J2574*Weighting!$W$6</f>
        <v>1</v>
      </c>
      <c r="M2574" s="14"/>
    </row>
    <row r="2575" spans="1:25" x14ac:dyDescent="0.25">
      <c r="A2575" s="32">
        <f>IF(Weighting!$P$7&gt;0,B2575,"")</f>
        <v>0.45200000000000001</v>
      </c>
      <c r="B2575">
        <f>Weighting!$C$7</f>
        <v>0.45200000000000001</v>
      </c>
      <c r="C2575">
        <f>Weighting!$F$7</f>
        <v>0</v>
      </c>
      <c r="D2575" t="b">
        <f>IF(C2575=1,'Data Transformation'!$G$3+0.5*'Data Transformation'!$W$25,IF(C2576=1,D2576-'Data Transformation'!$W$25,FALSE))</f>
        <v>0</v>
      </c>
      <c r="E2575" t="str">
        <f t="array" ref="E2575">IF(ISLOGICAL(D2575),"",FREQUENCY(IF('Data Transformation'!$B$425:$B$8425='Bin Analysis'!$B2571,'Data Transformation'!$G$425:$G$8425),D2575))</f>
        <v/>
      </c>
      <c r="F2575" t="str">
        <f t="shared" ref="F2575:F2593" si="321">IF(ISLOGICAL(D2575),"",E2575-E2574)</f>
        <v/>
      </c>
      <c r="G2575">
        <f>Weighting!$H$7</f>
        <v>0</v>
      </c>
      <c r="H2575">
        <f t="array" ref="H2575">FREQUENCY(IF('Data Transformation'!$B$4:$B$8425=B2571,'Data Transformation'!$G$4:$G$8425),'Bin Analysis'!$B2575)</f>
        <v>7</v>
      </c>
      <c r="I2575">
        <f t="shared" ref="I2575:I2593" si="322">H2575-H2574</f>
        <v>2</v>
      </c>
      <c r="J2575">
        <f>IF(I2575=0,0,1)</f>
        <v>1</v>
      </c>
      <c r="K2575">
        <f>J2575*Weighting!$W$7</f>
        <v>2</v>
      </c>
      <c r="M2575" s="14"/>
    </row>
    <row r="2576" spans="1:25" x14ac:dyDescent="0.25">
      <c r="A2576" s="32">
        <f>IF(Weighting!$P$8&gt;0,B2576,"")</f>
        <v>0.58299999999999996</v>
      </c>
      <c r="B2576">
        <f>Weighting!$C$8</f>
        <v>0.58299999999999996</v>
      </c>
      <c r="C2576">
        <f>Weighting!$F$8</f>
        <v>0</v>
      </c>
      <c r="D2576" t="b">
        <f>IF(C2576=1,'Data Transformation'!$G$3+0.5*'Data Transformation'!$W$25,IF(C2577=1,D2577-'Data Transformation'!$W$25,FALSE))</f>
        <v>0</v>
      </c>
      <c r="E2576" t="str">
        <f t="array" ref="E2576">IF(ISLOGICAL(D2576),"",FREQUENCY(IF('Data Transformation'!$B$425:$B$8425='Bin Analysis'!$B2571,'Data Transformation'!$G$425:$G$8425),D2576))</f>
        <v/>
      </c>
      <c r="F2576" t="str">
        <f t="shared" si="321"/>
        <v/>
      </c>
      <c r="G2576">
        <f>Weighting!$H$8</f>
        <v>0</v>
      </c>
      <c r="H2576">
        <f t="array" ref="H2576">FREQUENCY(IF('Data Transformation'!$B$4:$B$8425=B2571,'Data Transformation'!$G$4:$G$8425),'Bin Analysis'!$B2576)</f>
        <v>10</v>
      </c>
      <c r="I2576">
        <f t="shared" si="322"/>
        <v>3</v>
      </c>
      <c r="J2576">
        <f t="shared" ref="J2576:J2593" si="323">IF(I2576=0,0,1)</f>
        <v>1</v>
      </c>
      <c r="K2576">
        <f>J2576*Weighting!$W$8</f>
        <v>3</v>
      </c>
      <c r="M2576" s="14"/>
    </row>
    <row r="2577" spans="1:13" x14ac:dyDescent="0.25">
      <c r="A2577" s="32">
        <f>IF(Weighting!$P$9&gt;0,B2577,"")</f>
        <v>0.71399999999999997</v>
      </c>
      <c r="B2577" s="50">
        <f>Weighting!$C$9</f>
        <v>0.71399999999999997</v>
      </c>
      <c r="C2577">
        <f>Weighting!$F$9</f>
        <v>0</v>
      </c>
      <c r="D2577" t="b">
        <f>IF(C2577=1,'Data Transformation'!$G$3+0.5*'Data Transformation'!$W$25,IF(C2578=1,D2578-'Data Transformation'!$W$25,FALSE))</f>
        <v>0</v>
      </c>
      <c r="E2577" t="str">
        <f t="array" ref="E2577">IF(ISLOGICAL(D2577),"",FREQUENCY(IF('Data Transformation'!$B$425:$B$8425='Bin Analysis'!$B2571,'Data Transformation'!$G$425:$G$8425),D2577))</f>
        <v/>
      </c>
      <c r="F2577" t="str">
        <f t="shared" si="321"/>
        <v/>
      </c>
      <c r="G2577">
        <f>Weighting!$H$9</f>
        <v>0</v>
      </c>
      <c r="H2577">
        <f t="array" ref="H2577">FREQUENCY(IF('Data Transformation'!$B$4:$B$8425=B2571,'Data Transformation'!$G$4:$G$8425),'Bin Analysis'!$B2577)</f>
        <v>12</v>
      </c>
      <c r="I2577">
        <f t="shared" si="322"/>
        <v>2</v>
      </c>
      <c r="J2577">
        <f t="shared" si="323"/>
        <v>1</v>
      </c>
      <c r="K2577">
        <f>J2577*Weighting!$W$9</f>
        <v>3</v>
      </c>
      <c r="M2577" s="14"/>
    </row>
    <row r="2578" spans="1:13" x14ac:dyDescent="0.25">
      <c r="A2578" s="32">
        <f>IF(Weighting!$P$10&gt;0,B2578,"")</f>
        <v>0.84499999999999997</v>
      </c>
      <c r="B2578">
        <f>Weighting!$C$10</f>
        <v>0.84499999999999997</v>
      </c>
      <c r="C2578">
        <f>Weighting!$F$10</f>
        <v>0</v>
      </c>
      <c r="D2578" t="b">
        <f>IF(C2578=1,'Data Transformation'!$G$3+0.5*'Data Transformation'!$W$25,IF(C2579=1,D2579-'Data Transformation'!$W$25,FALSE))</f>
        <v>0</v>
      </c>
      <c r="E2578" t="str">
        <f t="array" ref="E2578">IF(ISLOGICAL(D2578),"",FREQUENCY(IF('Data Transformation'!$B$425:$B$8425='Bin Analysis'!$B2571,'Data Transformation'!$G$425:$G$8425),D2578))</f>
        <v/>
      </c>
      <c r="F2578" t="str">
        <f t="shared" si="321"/>
        <v/>
      </c>
      <c r="G2578">
        <f>Weighting!$H$10</f>
        <v>0</v>
      </c>
      <c r="H2578">
        <f t="array" ref="H2578">FREQUENCY(IF('Data Transformation'!$B$4:$B$8425=B2571,'Data Transformation'!$G$4:$G$8425),'Bin Analysis'!$B2578)</f>
        <v>13</v>
      </c>
      <c r="I2578">
        <f t="shared" si="322"/>
        <v>1</v>
      </c>
      <c r="J2578">
        <f t="shared" si="323"/>
        <v>1</v>
      </c>
      <c r="K2578">
        <f>J2578*Weighting!$W$10</f>
        <v>3</v>
      </c>
      <c r="M2578" s="14"/>
    </row>
    <row r="2579" spans="1:13" x14ac:dyDescent="0.25">
      <c r="A2579" s="32">
        <f>IF(Weighting!$P$11&gt;0,B2579,"")</f>
        <v>0.97599999999999998</v>
      </c>
      <c r="B2579">
        <f>Weighting!$C$11</f>
        <v>0.97599999999999998</v>
      </c>
      <c r="C2579">
        <f>Weighting!$F$11</f>
        <v>0</v>
      </c>
      <c r="D2579">
        <f>IF(C2579=1,'Data Transformation'!$G$3+0.5*'Data Transformation'!$W$25,IF(C2580=1,D2580-'Data Transformation'!$W$25,FALSE))</f>
        <v>0.86899999999999999</v>
      </c>
      <c r="E2579">
        <f t="array" ref="E2579">IF(ISLOGICAL(D2579),"",FREQUENCY(IF('Data Transformation'!$B$425:$B$8425='Bin Analysis'!$B2571,'Data Transformation'!$G$425:$G$8425),D2579))</f>
        <v>13</v>
      </c>
      <c r="F2579" t="e">
        <f t="shared" si="321"/>
        <v>#VALUE!</v>
      </c>
      <c r="G2579">
        <f>Weighting!$H$11</f>
        <v>0</v>
      </c>
      <c r="H2579">
        <f t="array" ref="H2579">FREQUENCY(IF('Data Transformation'!$B$4:$B$8425=B2571,'Data Transformation'!$G$4:$G$8425),'Bin Analysis'!$B2579)</f>
        <v>13</v>
      </c>
      <c r="I2579">
        <f t="shared" si="322"/>
        <v>0</v>
      </c>
      <c r="J2579">
        <f t="shared" si="323"/>
        <v>0</v>
      </c>
      <c r="K2579">
        <f>J2579*Weighting!$W$11</f>
        <v>0</v>
      </c>
      <c r="M2579" s="14"/>
    </row>
    <row r="2580" spans="1:13" x14ac:dyDescent="0.25">
      <c r="A2580" s="32">
        <f>IF(Weighting!$P$12&gt;0,B2580,"")</f>
        <v>1.107</v>
      </c>
      <c r="B2580">
        <f>Weighting!$C$12</f>
        <v>1.107</v>
      </c>
      <c r="C2580">
        <f>Weighting!$F$12</f>
        <v>1</v>
      </c>
      <c r="D2580">
        <f>IF(C2580=1,'Data Transformation'!$G$3+0.5*'Data Transformation'!$W$25,IF(C2581=1,D2581-'Data Transformation'!$W$25,FALSE))</f>
        <v>1.131</v>
      </c>
      <c r="E2580">
        <f t="array" ref="E2580">IF(ISLOGICAL(D2580),"",FREQUENCY(IF('Data Transformation'!$B$425:$B$8425='Bin Analysis'!$B2571,'Data Transformation'!$G$425:$G$8425),D2580))</f>
        <v>14</v>
      </c>
      <c r="F2580">
        <f t="shared" si="321"/>
        <v>1</v>
      </c>
      <c r="G2580">
        <f>Weighting!$H$12</f>
        <v>0</v>
      </c>
      <c r="H2580">
        <f t="array" ref="H2580">FREQUENCY(IF('Data Transformation'!$B$4:$B$8425=B2571,'Data Transformation'!$G$4:$G$8425),'Bin Analysis'!$B2580)</f>
        <v>15</v>
      </c>
      <c r="I2580">
        <f t="shared" si="322"/>
        <v>2</v>
      </c>
      <c r="J2580">
        <f t="shared" si="323"/>
        <v>1</v>
      </c>
      <c r="K2580">
        <f>J2580*Weighting!$W$12</f>
        <v>1</v>
      </c>
      <c r="M2580" s="14"/>
    </row>
    <row r="2581" spans="1:13" x14ac:dyDescent="0.25">
      <c r="A2581" s="32">
        <f>IF(Weighting!$P$13&gt;0,B2581,"")</f>
        <v>1.238</v>
      </c>
      <c r="B2581">
        <f>Weighting!$C$13</f>
        <v>1.238</v>
      </c>
      <c r="C2581">
        <f>Weighting!$F$13</f>
        <v>0</v>
      </c>
      <c r="D2581" t="b">
        <f>IF(C2581=1,'Data Transformation'!$G$3+0.5*'Data Transformation'!$W$25,IF(C2582=1,D2582-'Data Transformation'!$W$25,FALSE))</f>
        <v>0</v>
      </c>
      <c r="E2581" t="str">
        <f t="array" ref="E2581">IF(ISLOGICAL(D2581),"",FREQUENCY(IF('Data Transformation'!$B$425:$B$8425='Bin Analysis'!$B2571,'Data Transformation'!$G$425:$G$8425),D2581))</f>
        <v/>
      </c>
      <c r="F2581" t="str">
        <f t="shared" si="321"/>
        <v/>
      </c>
      <c r="G2581">
        <f>Weighting!$H$13</f>
        <v>0</v>
      </c>
      <c r="H2581">
        <f t="array" ref="H2581">FREQUENCY(IF('Data Transformation'!$B$4:$B$8425=B2571,'Data Transformation'!$G$4:$G$8425),'Bin Analysis'!$B2581)</f>
        <v>15</v>
      </c>
      <c r="I2581">
        <f t="shared" si="322"/>
        <v>0</v>
      </c>
      <c r="J2581">
        <f t="shared" si="323"/>
        <v>0</v>
      </c>
      <c r="K2581">
        <f>J2581*Weighting!$W$13</f>
        <v>0</v>
      </c>
      <c r="M2581" s="14"/>
    </row>
    <row r="2582" spans="1:13" x14ac:dyDescent="0.25">
      <c r="A2582" s="32">
        <f>IF(Weighting!$P$14&gt;0,B2582,"")</f>
        <v>1.369</v>
      </c>
      <c r="B2582">
        <f>Weighting!$C$14</f>
        <v>1.369</v>
      </c>
      <c r="C2582">
        <f>Weighting!$F$14</f>
        <v>0</v>
      </c>
      <c r="D2582" t="b">
        <f>IF(C2582=1,'Data Transformation'!$G$3+0.5*'Data Transformation'!$W$25,IF(C2583=1,D2583-'Data Transformation'!$W$25,FALSE))</f>
        <v>0</v>
      </c>
      <c r="E2582" t="str">
        <f t="array" ref="E2582">IF(ISLOGICAL(D2582),"",FREQUENCY(IF('Data Transformation'!$B$425:$B$8425='Bin Analysis'!$B2571,'Data Transformation'!$G$425:$G$8425),D2582))</f>
        <v/>
      </c>
      <c r="F2582" t="str">
        <f t="shared" si="321"/>
        <v/>
      </c>
      <c r="G2582">
        <f>Weighting!$H$14</f>
        <v>0</v>
      </c>
      <c r="H2582">
        <f t="array" ref="H2582">FREQUENCY(IF('Data Transformation'!$B$4:$B$8425=B2571,'Data Transformation'!$G$4:$G$8425),'Bin Analysis'!$B2582)</f>
        <v>15</v>
      </c>
      <c r="I2582">
        <f t="shared" si="322"/>
        <v>0</v>
      </c>
      <c r="J2582">
        <f t="shared" si="323"/>
        <v>0</v>
      </c>
      <c r="K2582">
        <f>J2582*Weighting!$W$14</f>
        <v>0</v>
      </c>
      <c r="M2582" s="14"/>
    </row>
    <row r="2583" spans="1:13" x14ac:dyDescent="0.25">
      <c r="A2583" s="32">
        <f>IF(Weighting!$P$15&gt;0,B2583,"")</f>
        <v>1.5000009999999999</v>
      </c>
      <c r="B2583">
        <f>Weighting!$C$15</f>
        <v>1.5000009999999999</v>
      </c>
      <c r="C2583">
        <f>Weighting!$F$15</f>
        <v>0</v>
      </c>
      <c r="D2583" t="b">
        <f>IF(C2583=1,'Data Transformation'!$G$3+0.5*'Data Transformation'!$W$25,IF(C2584=1,D2584-'Data Transformation'!$W$25,FALSE))</f>
        <v>0</v>
      </c>
      <c r="E2583" t="str">
        <f t="array" ref="E2583">IF(ISLOGICAL(D2583),"",FREQUENCY(IF('Data Transformation'!$B$425:$B$8425='Bin Analysis'!$B2571,'Data Transformation'!$G$425:$G$8425),D2583))</f>
        <v/>
      </c>
      <c r="F2583" t="str">
        <f t="shared" si="321"/>
        <v/>
      </c>
      <c r="G2583">
        <f>Weighting!$H$15</f>
        <v>0</v>
      </c>
      <c r="H2583">
        <f t="array" ref="H2583">FREQUENCY(IF('Data Transformation'!$B$4:$B$8425=B2571,'Data Transformation'!$G$4:$G$8425),'Bin Analysis'!$B2583)</f>
        <v>15</v>
      </c>
      <c r="I2583">
        <f t="shared" si="322"/>
        <v>0</v>
      </c>
      <c r="J2583">
        <f t="shared" si="323"/>
        <v>0</v>
      </c>
      <c r="K2583">
        <f>J2583*Weighting!$W$15</f>
        <v>0</v>
      </c>
      <c r="M2583" s="14"/>
    </row>
    <row r="2584" spans="1:13" x14ac:dyDescent="0.25">
      <c r="A2584" s="32" t="str">
        <f>IF(Weighting!$P$16&gt;0,B2584,"")</f>
        <v/>
      </c>
      <c r="B2584">
        <f>Weighting!$C$16</f>
        <v>1.631</v>
      </c>
      <c r="C2584">
        <f>Weighting!$F$16</f>
        <v>0</v>
      </c>
      <c r="D2584" t="b">
        <f>IF(C2584=1,'Data Transformation'!$G$3+0.5*'Data Transformation'!$W$25,IF(C2585=1,D2585-'Data Transformation'!$W$25,FALSE))</f>
        <v>0</v>
      </c>
      <c r="E2584" t="str">
        <f t="array" ref="E2584">IF(ISLOGICAL(D2584),"",FREQUENCY(IF('Data Transformation'!$B$425:$B$8425='Bin Analysis'!$B2571,'Data Transformation'!$G$425:$G$8425),D2584))</f>
        <v/>
      </c>
      <c r="F2584" t="str">
        <f t="shared" si="321"/>
        <v/>
      </c>
      <c r="G2584">
        <f>Weighting!$H$16</f>
        <v>0</v>
      </c>
      <c r="H2584">
        <f t="array" ref="H2584">FREQUENCY(IF('Data Transformation'!$B$4:$B$8425=B2571,'Data Transformation'!$G$4:$G$8425),'Bin Analysis'!$B2584)</f>
        <v>15</v>
      </c>
      <c r="I2584">
        <f t="shared" si="322"/>
        <v>0</v>
      </c>
      <c r="J2584">
        <f t="shared" si="323"/>
        <v>0</v>
      </c>
      <c r="K2584">
        <f>J2584*Weighting!$W$16</f>
        <v>0</v>
      </c>
      <c r="M2584" s="14"/>
    </row>
    <row r="2585" spans="1:13" x14ac:dyDescent="0.25">
      <c r="A2585" s="32" t="str">
        <f>IF(Weighting!$P$17&gt;0,B2585,"")</f>
        <v/>
      </c>
      <c r="B2585">
        <f>Weighting!$C$17</f>
        <v>1.762</v>
      </c>
      <c r="C2585">
        <f>Weighting!$F$17</f>
        <v>0</v>
      </c>
      <c r="D2585" t="b">
        <f>IF(C2585=1,'Data Transformation'!$G$3+0.5*'Data Transformation'!$W$25,IF(C2586=1,D2586-'Data Transformation'!$W$25,FALSE))</f>
        <v>0</v>
      </c>
      <c r="E2585" t="str">
        <f t="array" ref="E2585">IF(ISLOGICAL(D2585),"",FREQUENCY(IF('Data Transformation'!$B$425:$B$8425='Bin Analysis'!$B2571,'Data Transformation'!$G$425:$G$8425),D2585))</f>
        <v/>
      </c>
      <c r="F2585" t="str">
        <f t="shared" si="321"/>
        <v/>
      </c>
      <c r="G2585">
        <f>Weighting!$H$17</f>
        <v>0</v>
      </c>
      <c r="H2585">
        <f t="array" ref="H2585">FREQUENCY(IF('Data Transformation'!$B$4:$B$8425=B2571,'Data Transformation'!$G$4:$G$8425),'Bin Analysis'!$B2585)</f>
        <v>15</v>
      </c>
      <c r="I2585">
        <f t="shared" si="322"/>
        <v>0</v>
      </c>
      <c r="J2585">
        <f t="shared" si="323"/>
        <v>0</v>
      </c>
      <c r="K2585">
        <f>J2585*Weighting!$W$17</f>
        <v>0</v>
      </c>
      <c r="M2585" s="14"/>
    </row>
    <row r="2586" spans="1:13" x14ac:dyDescent="0.25">
      <c r="A2586" s="32" t="str">
        <f>IF(Weighting!$P$18&gt;0,B2586,"")</f>
        <v/>
      </c>
      <c r="B2586">
        <f>Weighting!$C$18</f>
        <v>1.893</v>
      </c>
      <c r="C2586">
        <f>Weighting!$F$18</f>
        <v>0</v>
      </c>
      <c r="D2586" t="b">
        <f>IF(C2586=1,'Data Transformation'!$G$3+0.5*'Data Transformation'!$W$25,IF(C2587=1,D2587-'Data Transformation'!$W$25,FALSE))</f>
        <v>0</v>
      </c>
      <c r="E2586" t="str">
        <f t="array" ref="E2586">IF(ISLOGICAL(D2586),"",FREQUENCY(IF('Data Transformation'!$B$425:$B$8425='Bin Analysis'!$B2571,'Data Transformation'!$G$425:$G$8425),D2586))</f>
        <v/>
      </c>
      <c r="F2586" t="str">
        <f t="shared" si="321"/>
        <v/>
      </c>
      <c r="G2586">
        <f>Weighting!$H$18</f>
        <v>0</v>
      </c>
      <c r="H2586">
        <f t="array" ref="H2586">FREQUENCY(IF('Data Transformation'!$B$4:$B$8425=B2571,'Data Transformation'!$G$4:$G$8425),'Bin Analysis'!$B2586)</f>
        <v>15</v>
      </c>
      <c r="I2586">
        <f t="shared" si="322"/>
        <v>0</v>
      </c>
      <c r="J2586">
        <f t="shared" si="323"/>
        <v>0</v>
      </c>
      <c r="K2586">
        <f>J2586*Weighting!$W$18</f>
        <v>0</v>
      </c>
      <c r="M2586" s="14"/>
    </row>
    <row r="2587" spans="1:13" x14ac:dyDescent="0.25">
      <c r="A2587" s="32" t="str">
        <f>IF(Weighting!$P$19&gt;0,B2587,"")</f>
        <v/>
      </c>
      <c r="B2587">
        <f>Weighting!$C$19</f>
        <v>2.024</v>
      </c>
      <c r="C2587">
        <f>Weighting!$F$19</f>
        <v>0</v>
      </c>
      <c r="D2587" t="b">
        <f>IF(C2587=1,'Data Transformation'!$G$3+0.5*'Data Transformation'!$W$25,IF(C2588=1,D2588-'Data Transformation'!$W$25,FALSE))</f>
        <v>0</v>
      </c>
      <c r="E2587" t="str">
        <f t="array" ref="E2587">IF(ISLOGICAL(D2587),"",FREQUENCY(IF('Data Transformation'!$B$425:$B$8425='Bin Analysis'!$B2571,'Data Transformation'!$G$425:$G$8425),D2587))</f>
        <v/>
      </c>
      <c r="F2587" t="str">
        <f t="shared" si="321"/>
        <v/>
      </c>
      <c r="G2587">
        <f>Weighting!$H$19</f>
        <v>0</v>
      </c>
      <c r="H2587">
        <f t="array" ref="H2587">FREQUENCY(IF('Data Transformation'!$B$4:$B$8425=B2571,'Data Transformation'!$G$4:$G$8425),'Bin Analysis'!$B2587)</f>
        <v>15</v>
      </c>
      <c r="I2587">
        <f t="shared" si="322"/>
        <v>0</v>
      </c>
      <c r="J2587">
        <f t="shared" si="323"/>
        <v>0</v>
      </c>
      <c r="K2587">
        <f>J2587*Weighting!$W$19</f>
        <v>0</v>
      </c>
      <c r="M2587" s="14"/>
    </row>
    <row r="2588" spans="1:13" x14ac:dyDescent="0.25">
      <c r="A2588" s="32" t="str">
        <f>IF(Weighting!$P$20&gt;0,B2588,"")</f>
        <v/>
      </c>
      <c r="B2588">
        <f>Weighting!$C$20</f>
        <v>2.1550000000000002</v>
      </c>
      <c r="C2588">
        <f>Weighting!$F$20</f>
        <v>0</v>
      </c>
      <c r="D2588" t="b">
        <f>IF(C2588=1,'Data Transformation'!$G$3+0.5*'Data Transformation'!$W$25,IF(C2589=1,D2589-'Data Transformation'!$W$25,FALSE))</f>
        <v>0</v>
      </c>
      <c r="E2588" t="str">
        <f t="array" ref="E2588">IF(ISLOGICAL(D2588),"",FREQUENCY(IF('Data Transformation'!$B$425:$B$8425='Bin Analysis'!$B2571,'Data Transformation'!$G$425:$G$8425),D2588))</f>
        <v/>
      </c>
      <c r="F2588" t="str">
        <f t="shared" si="321"/>
        <v/>
      </c>
      <c r="G2588">
        <f>Weighting!$H$20</f>
        <v>0</v>
      </c>
      <c r="H2588">
        <f t="array" ref="H2588">FREQUENCY(IF('Data Transformation'!$B$4:$B$8425=B2571,'Data Transformation'!$G$4:$G$8425),'Bin Analysis'!$B2588)</f>
        <v>15</v>
      </c>
      <c r="I2588">
        <f t="shared" si="322"/>
        <v>0</v>
      </c>
      <c r="J2588">
        <f t="shared" si="323"/>
        <v>0</v>
      </c>
      <c r="K2588">
        <f>J2588*Weighting!$W$20</f>
        <v>0</v>
      </c>
      <c r="M2588" s="14"/>
    </row>
    <row r="2589" spans="1:13" x14ac:dyDescent="0.25">
      <c r="A2589" s="32" t="str">
        <f>IF(Weighting!$P$21&gt;0,B2589,"")</f>
        <v/>
      </c>
      <c r="B2589">
        <f>Weighting!$C$21</f>
        <v>2.2860000000000005</v>
      </c>
      <c r="C2589">
        <f>Weighting!$F$21</f>
        <v>0</v>
      </c>
      <c r="D2589" t="b">
        <f>IF(C2589=1,'Data Transformation'!$G$3+0.5*'Data Transformation'!$W$25,IF(C2590=1,D2590-'Data Transformation'!$W$25,FALSE))</f>
        <v>0</v>
      </c>
      <c r="E2589" t="str">
        <f t="array" ref="E2589">IF(ISLOGICAL(D2589),"",FREQUENCY(IF('Data Transformation'!$B$425:$B$8425='Bin Analysis'!$B2571,'Data Transformation'!$G$425:$G$8425),D2589))</f>
        <v/>
      </c>
      <c r="F2589" t="str">
        <f t="shared" si="321"/>
        <v/>
      </c>
      <c r="G2589">
        <f>Weighting!$H$21</f>
        <v>0</v>
      </c>
      <c r="H2589">
        <f t="array" ref="H2589">FREQUENCY(IF('Data Transformation'!$B$4:$B$8425=B2571,'Data Transformation'!$G$4:$G$8425),'Bin Analysis'!$B2589)</f>
        <v>15</v>
      </c>
      <c r="I2589">
        <f t="shared" si="322"/>
        <v>0</v>
      </c>
      <c r="J2589">
        <f t="shared" si="323"/>
        <v>0</v>
      </c>
      <c r="K2589">
        <f>J2589*Weighting!$W$21</f>
        <v>0</v>
      </c>
      <c r="M2589" s="14"/>
    </row>
    <row r="2590" spans="1:13" x14ac:dyDescent="0.25">
      <c r="A2590" s="32" t="str">
        <f>IF(Weighting!$P$22&gt;0,B2590,"")</f>
        <v/>
      </c>
      <c r="B2590">
        <f>Weighting!$C$22</f>
        <v>2.4170000000000007</v>
      </c>
      <c r="C2590">
        <f>Weighting!$F$22</f>
        <v>0</v>
      </c>
      <c r="D2590" t="b">
        <f>IF(C2590=1,'Data Transformation'!$G$3+0.5*'Data Transformation'!$W$25,IF(C2591=1,D2591-'Data Transformation'!$W$25,FALSE))</f>
        <v>0</v>
      </c>
      <c r="E2590" t="str">
        <f t="array" ref="E2590">IF(ISLOGICAL(D2590),"",FREQUENCY(IF('Data Transformation'!$B$425:$B$8425='Bin Analysis'!$B2571,'Data Transformation'!$G$425:$G$8425),D2590))</f>
        <v/>
      </c>
      <c r="F2590" t="str">
        <f t="shared" si="321"/>
        <v/>
      </c>
      <c r="G2590">
        <f>Weighting!$H$22</f>
        <v>0</v>
      </c>
      <c r="H2590">
        <f t="array" ref="H2590">FREQUENCY(IF('Data Transformation'!$B$4:$B$8425=B2571,'Data Transformation'!$G$4:$G$8425),'Bin Analysis'!$B2590)</f>
        <v>15</v>
      </c>
      <c r="I2590">
        <f t="shared" si="322"/>
        <v>0</v>
      </c>
      <c r="J2590">
        <f t="shared" si="323"/>
        <v>0</v>
      </c>
      <c r="K2590">
        <f>J2590*Weighting!$W$22</f>
        <v>0</v>
      </c>
      <c r="M2590" s="14"/>
    </row>
    <row r="2591" spans="1:13" x14ac:dyDescent="0.25">
      <c r="A2591" s="32" t="str">
        <f>IF(Weighting!$P$23&gt;0,B2591,"")</f>
        <v/>
      </c>
      <c r="B2591">
        <f>Weighting!$C$23</f>
        <v>2.5480000000000009</v>
      </c>
      <c r="C2591">
        <f>Weighting!$F$23</f>
        <v>0</v>
      </c>
      <c r="D2591" t="b">
        <f>IF(C2591=1,'Data Transformation'!$G$3+0.5*'Data Transformation'!$W$25,IF(C2592=1,D2592-'Data Transformation'!$W$25,FALSE))</f>
        <v>0</v>
      </c>
      <c r="E2591" t="str">
        <f t="array" ref="E2591">IF(ISLOGICAL(D2591),"",FREQUENCY(IF('Data Transformation'!$B$425:$B$8425='Bin Analysis'!$B2571,'Data Transformation'!$G$425:$G$8425),D2591))</f>
        <v/>
      </c>
      <c r="F2591" t="str">
        <f t="shared" si="321"/>
        <v/>
      </c>
      <c r="G2591">
        <f>Weighting!$H$23</f>
        <v>0</v>
      </c>
      <c r="H2591">
        <f t="array" ref="H2591">FREQUENCY(IF('Data Transformation'!$B$4:$B$8425=B2571,'Data Transformation'!$G$4:$G$8425),'Bin Analysis'!$B2591)</f>
        <v>15</v>
      </c>
      <c r="I2591">
        <f t="shared" si="322"/>
        <v>0</v>
      </c>
      <c r="J2591">
        <f t="shared" si="323"/>
        <v>0</v>
      </c>
      <c r="K2591">
        <f>J2591*Weighting!$W$23</f>
        <v>0</v>
      </c>
      <c r="M2591" s="14"/>
    </row>
    <row r="2592" spans="1:13" x14ac:dyDescent="0.25">
      <c r="A2592" s="32" t="str">
        <f>IF(Weighting!$P$24&gt;0,B2592,"")</f>
        <v/>
      </c>
      <c r="B2592">
        <f>Weighting!$C$24</f>
        <v>2.6790000000000012</v>
      </c>
      <c r="C2592">
        <f>Weighting!$F$24</f>
        <v>0</v>
      </c>
      <c r="D2592" t="b">
        <f>IF(C2592=1,'Data Transformation'!$G$3+0.5*'Data Transformation'!$W$25,IF(C2593=1,D2593-'Data Transformation'!$W$25,FALSE))</f>
        <v>0</v>
      </c>
      <c r="E2592" t="str">
        <f t="array" ref="E2592">IF(ISLOGICAL(D2592),"",FREQUENCY(IF('Data Transformation'!$B$425:$B$8425='Bin Analysis'!$B2571,'Data Transformation'!$G$425:$G$8425),D2592))</f>
        <v/>
      </c>
      <c r="F2592" t="str">
        <f t="shared" si="321"/>
        <v/>
      </c>
      <c r="G2592">
        <f>Weighting!$H$24</f>
        <v>0</v>
      </c>
      <c r="H2592">
        <f t="array" ref="H2592">FREQUENCY(IF('Data Transformation'!$B$4:$B$8425=B2571,'Data Transformation'!$G$4:$G$8425),'Bin Analysis'!$B2592)</f>
        <v>15</v>
      </c>
      <c r="I2592">
        <f t="shared" si="322"/>
        <v>0</v>
      </c>
      <c r="J2592">
        <f t="shared" si="323"/>
        <v>0</v>
      </c>
      <c r="K2592">
        <f>J2592*Weighting!$W$24</f>
        <v>0</v>
      </c>
      <c r="M2592" s="14"/>
    </row>
    <row r="2593" spans="1:25" x14ac:dyDescent="0.25">
      <c r="A2593" s="32" t="str">
        <f>IF(Weighting!$P$25&gt;0,B2593,"")</f>
        <v/>
      </c>
      <c r="B2593">
        <f>Weighting!$C$25</f>
        <v>2.8100000000000014</v>
      </c>
      <c r="C2593">
        <f>Weighting!$F$25</f>
        <v>0</v>
      </c>
      <c r="D2593" t="b">
        <f>IF(C2593=1,'Data Transformation'!$G$3+0.5*'Data Transformation'!$W$25,IF(C2594=1,D2594-'Data Transformation'!$W$25,FALSE))</f>
        <v>0</v>
      </c>
      <c r="E2593" t="str">
        <f t="array" ref="E2593">IF(ISLOGICAL(D2593),"",FREQUENCY(IF('Data Transformation'!$B$425:$B$8425='Bin Analysis'!$B2571,'Data Transformation'!$G$425:$G$8425),D2593))</f>
        <v/>
      </c>
      <c r="F2593" t="str">
        <f t="shared" si="321"/>
        <v/>
      </c>
      <c r="G2593">
        <f>Weighting!$H$25</f>
        <v>0</v>
      </c>
      <c r="H2593">
        <f t="array" ref="H2593">FREQUENCY(IF('Data Transformation'!$B$4:$B$8425=B2571,'Data Transformation'!$G$4:$G$8425),'Bin Analysis'!$B2593)</f>
        <v>15</v>
      </c>
      <c r="I2593">
        <f t="shared" si="322"/>
        <v>0</v>
      </c>
      <c r="J2593">
        <f t="shared" si="323"/>
        <v>0</v>
      </c>
      <c r="K2593">
        <f>J2593*Weighting!$W$25</f>
        <v>0</v>
      </c>
      <c r="M2593" s="14"/>
    </row>
    <row r="2594" spans="1:25" x14ac:dyDescent="0.25">
      <c r="O2594"/>
      <c r="P2594"/>
      <c r="Q2594"/>
      <c r="R2594"/>
    </row>
    <row r="2595" spans="1:25" ht="23.25" x14ac:dyDescent="0.35">
      <c r="A2595" s="21" t="s">
        <v>0</v>
      </c>
      <c r="B2595" s="21">
        <f>IFERROR(VLOOKUP(C2595,'Data Transformation'!$L$6:$M$426,2,FALSE),"")</f>
        <v>108</v>
      </c>
      <c r="C2595" s="21">
        <f>C2571+1</f>
        <v>108</v>
      </c>
      <c r="D2595" s="21"/>
      <c r="E2595" s="21"/>
      <c r="F2595" s="21"/>
      <c r="G2595" s="21"/>
      <c r="H2595" s="22"/>
      <c r="I2595" s="22"/>
      <c r="J2595" s="22"/>
      <c r="K2595" s="21"/>
      <c r="L2595" s="21">
        <f>B2595</f>
        <v>108</v>
      </c>
      <c r="M2595" s="23">
        <f>INDEX('Data Transformation'!$O$4:$O$424,MATCH($B2595,'Data Transformation'!$M$4:$M$424,0),MATCH($M$2,'Data Transformation'!$O$3,0))</f>
        <v>18</v>
      </c>
      <c r="N2595" s="27">
        <f>IF('Input and Summary Results'!$J$16="minimum",'Bin Analysis'!X2596/(M2595-1),'Bin Analysis'!Y2595/('Bin Analysis'!M2595-1))</f>
        <v>0</v>
      </c>
      <c r="O2595" s="27">
        <f>IF(M2595=FALSE,NA(),(VLOOKUP(1,C2598:K2617,4,FALSE))/(M2595-1))</f>
        <v>5.8823529411764705E-2</v>
      </c>
      <c r="P2595" s="27">
        <f>IF(M2595=FALSE,NA(),SUM(J2598:J2617)/Weighting!$S$5)</f>
        <v>0.5</v>
      </c>
      <c r="Q2595" s="27">
        <f>IF(M2595=FALSE,NA(),SUM(K2598:K2617)/Weighting!$S$6)</f>
        <v>0.39130434782608697</v>
      </c>
      <c r="R2595" s="27">
        <f>IF(M2595=FALSE,NA(),(VLOOKUP(1,G2598:K2617,3,FALSE))/(M2595-1))</f>
        <v>0.6470588235294118</v>
      </c>
      <c r="S2595" s="22" t="str">
        <f>IF(M2595=FALSE,NA(),IF(SUM(J2598:J2617)=2,"yes","no"))</f>
        <v>no</v>
      </c>
      <c r="X2595" s="2" cm="2">
        <f t="array" ref="X2595:X2596">FREQUENCY(IF('Data Transformation'!$B$425:$B$6424='Bin Analysis'!L2595,'Data Transformation'!$G$425:$G$6424),'Data Transformation'!$U$11)</f>
        <v>17</v>
      </c>
      <c r="Y2595" s="2" cm="2">
        <f t="array" ref="Y2595:Y2596">FREQUENCY(IF('Data Transformation'!$B$425:$B$6424='Bin Analysis'!L2595,'Data Transformation'!$G$425:$G$6424),'Data Transformation'!$U$12)</f>
        <v>16</v>
      </c>
    </row>
    <row r="2596" spans="1:25" x14ac:dyDescent="0.25">
      <c r="A2596" s="14" t="s">
        <v>67</v>
      </c>
      <c r="B2596" t="s">
        <v>47</v>
      </c>
      <c r="C2596" t="s">
        <v>5</v>
      </c>
      <c r="D2596" t="s">
        <v>100</v>
      </c>
      <c r="E2596" t="s">
        <v>101</v>
      </c>
      <c r="F2596" t="s">
        <v>102</v>
      </c>
      <c r="G2596" t="s">
        <v>70</v>
      </c>
      <c r="H2596" t="s">
        <v>31</v>
      </c>
      <c r="I2596" t="s">
        <v>32</v>
      </c>
      <c r="J2596" t="s">
        <v>46</v>
      </c>
      <c r="K2596" s="14" t="s">
        <v>45</v>
      </c>
      <c r="M2596" s="14"/>
      <c r="X2596" s="2">
        <v>0</v>
      </c>
      <c r="Y2596" s="2">
        <v>1</v>
      </c>
    </row>
    <row r="2597" spans="1:25" x14ac:dyDescent="0.25">
      <c r="A2597" s="32"/>
      <c r="D2597" t="b">
        <f>IF(C2597=1,'Data Transformation'!$G$3+0.5*'Data Transformation'!$W$25,IF(C2598=1,D2598-'Data Transformation'!$W$25,FALSE))</f>
        <v>0</v>
      </c>
      <c r="E2597" t="str">
        <f t="array" ref="E2597">IF(ISLOGICAL(D2597),"",FREQUENCY(IF('Data Transformation'!$B$425:$B$8425='Bin Analysis'!$B2595,'Data Transformation'!$G$425:$G$8425),D2597))</f>
        <v/>
      </c>
      <c r="F2597" t="str">
        <f>IF(ISLOGICAL(D2597),"",E2597-E2596)</f>
        <v/>
      </c>
      <c r="M2597" s="14"/>
    </row>
    <row r="2598" spans="1:25" x14ac:dyDescent="0.25">
      <c r="A2598" s="32">
        <f>IF(Weighting!$P$6&gt;0,B2598,"")</f>
        <v>0.32100000000000001</v>
      </c>
      <c r="B2598">
        <f>Weighting!$C$6</f>
        <v>0.32100000000000001</v>
      </c>
      <c r="C2598">
        <f>Weighting!$F$6</f>
        <v>0</v>
      </c>
      <c r="D2598" t="b">
        <f>IF(C2598=1,'Data Transformation'!$G$3+0.5*'Data Transformation'!$W$25,IF(C2599=1,D2599-'Data Transformation'!$W$25,FALSE))</f>
        <v>0</v>
      </c>
      <c r="E2598" t="str">
        <f t="array" ref="E2598">IF(ISLOGICAL(D2598),"",FREQUENCY(IF('Data Transformation'!$B$425:$B$8425='Bin Analysis'!$B2595,'Data Transformation'!$G$425:$G$8425),D2598))</f>
        <v/>
      </c>
      <c r="F2598" t="str">
        <f>IF(ISLOGICAL(D2598),"",E2598-E2597)</f>
        <v/>
      </c>
      <c r="G2598">
        <f>Weighting!$H$6</f>
        <v>1</v>
      </c>
      <c r="H2598">
        <f t="array" ref="H2598">FREQUENCY(IF('Data Transformation'!$B$4:$B$8425=B2595,'Data Transformation'!$G$4:$G$8425),'Bin Analysis'!$B2598)</f>
        <v>11</v>
      </c>
      <c r="I2598">
        <f>H2598-H2597</f>
        <v>11</v>
      </c>
      <c r="J2598">
        <f>IF(I2598=0,0,1)</f>
        <v>1</v>
      </c>
      <c r="K2598">
        <f>J2598*Weighting!$W$6</f>
        <v>1</v>
      </c>
      <c r="M2598" s="14"/>
    </row>
    <row r="2599" spans="1:25" x14ac:dyDescent="0.25">
      <c r="A2599" s="32">
        <f>IF(Weighting!$P$7&gt;0,B2599,"")</f>
        <v>0.45200000000000001</v>
      </c>
      <c r="B2599">
        <f>Weighting!$C$7</f>
        <v>0.45200000000000001</v>
      </c>
      <c r="C2599">
        <f>Weighting!$F$7</f>
        <v>0</v>
      </c>
      <c r="D2599" t="b">
        <f>IF(C2599=1,'Data Transformation'!$G$3+0.5*'Data Transformation'!$W$25,IF(C2600=1,D2600-'Data Transformation'!$W$25,FALSE))</f>
        <v>0</v>
      </c>
      <c r="E2599" t="str">
        <f t="array" ref="E2599">IF(ISLOGICAL(D2599),"",FREQUENCY(IF('Data Transformation'!$B$425:$B$8425='Bin Analysis'!$B2595,'Data Transformation'!$G$425:$G$8425),D2599))</f>
        <v/>
      </c>
      <c r="F2599" t="str">
        <f t="shared" ref="F2599:F2617" si="324">IF(ISLOGICAL(D2599),"",E2599-E2598)</f>
        <v/>
      </c>
      <c r="G2599">
        <f>Weighting!$H$7</f>
        <v>0</v>
      </c>
      <c r="H2599">
        <f t="array" ref="H2599">FREQUENCY(IF('Data Transformation'!$B$4:$B$8425=B2595,'Data Transformation'!$G$4:$G$8425),'Bin Analysis'!$B2599)</f>
        <v>14</v>
      </c>
      <c r="I2599">
        <f t="shared" ref="I2599:I2617" si="325">H2599-H2598</f>
        <v>3</v>
      </c>
      <c r="J2599">
        <f>IF(I2599=0,0,1)</f>
        <v>1</v>
      </c>
      <c r="K2599">
        <f>J2599*Weighting!$W$7</f>
        <v>2</v>
      </c>
      <c r="M2599" s="14"/>
    </row>
    <row r="2600" spans="1:25" x14ac:dyDescent="0.25">
      <c r="A2600" s="32">
        <f>IF(Weighting!$P$8&gt;0,B2600,"")</f>
        <v>0.58299999999999996</v>
      </c>
      <c r="B2600">
        <f>Weighting!$C$8</f>
        <v>0.58299999999999996</v>
      </c>
      <c r="C2600">
        <f>Weighting!$F$8</f>
        <v>0</v>
      </c>
      <c r="D2600" t="b">
        <f>IF(C2600=1,'Data Transformation'!$G$3+0.5*'Data Transformation'!$W$25,IF(C2601=1,D2601-'Data Transformation'!$W$25,FALSE))</f>
        <v>0</v>
      </c>
      <c r="E2600" t="str">
        <f t="array" ref="E2600">IF(ISLOGICAL(D2600),"",FREQUENCY(IF('Data Transformation'!$B$425:$B$8425='Bin Analysis'!$B2595,'Data Transformation'!$G$425:$G$8425),D2600))</f>
        <v/>
      </c>
      <c r="F2600" t="str">
        <f t="shared" si="324"/>
        <v/>
      </c>
      <c r="G2600">
        <f>Weighting!$H$8</f>
        <v>0</v>
      </c>
      <c r="H2600">
        <f t="array" ref="H2600">FREQUENCY(IF('Data Transformation'!$B$4:$B$8425=B2595,'Data Transformation'!$G$4:$G$8425),'Bin Analysis'!$B2600)</f>
        <v>14</v>
      </c>
      <c r="I2600">
        <f t="shared" si="325"/>
        <v>0</v>
      </c>
      <c r="J2600">
        <f t="shared" ref="J2600:J2617" si="326">IF(I2600=0,0,1)</f>
        <v>0</v>
      </c>
      <c r="K2600">
        <f>J2600*Weighting!$W$8</f>
        <v>0</v>
      </c>
      <c r="M2600" s="14"/>
    </row>
    <row r="2601" spans="1:25" x14ac:dyDescent="0.25">
      <c r="A2601" s="32">
        <f>IF(Weighting!$P$9&gt;0,B2601,"")</f>
        <v>0.71399999999999997</v>
      </c>
      <c r="B2601" s="50">
        <f>Weighting!$C$9</f>
        <v>0.71399999999999997</v>
      </c>
      <c r="C2601">
        <f>Weighting!$F$9</f>
        <v>0</v>
      </c>
      <c r="D2601" t="b">
        <f>IF(C2601=1,'Data Transformation'!$G$3+0.5*'Data Transformation'!$W$25,IF(C2602=1,D2602-'Data Transformation'!$W$25,FALSE))</f>
        <v>0</v>
      </c>
      <c r="E2601" t="str">
        <f t="array" ref="E2601">IF(ISLOGICAL(D2601),"",FREQUENCY(IF('Data Transformation'!$B$425:$B$8425='Bin Analysis'!$B2595,'Data Transformation'!$G$425:$G$8425),D2601))</f>
        <v/>
      </c>
      <c r="F2601" t="str">
        <f t="shared" si="324"/>
        <v/>
      </c>
      <c r="G2601">
        <f>Weighting!$H$9</f>
        <v>0</v>
      </c>
      <c r="H2601">
        <f t="array" ref="H2601">FREQUENCY(IF('Data Transformation'!$B$4:$B$8425=B2595,'Data Transformation'!$G$4:$G$8425),'Bin Analysis'!$B2601)</f>
        <v>15</v>
      </c>
      <c r="I2601">
        <f t="shared" si="325"/>
        <v>1</v>
      </c>
      <c r="J2601">
        <f t="shared" si="326"/>
        <v>1</v>
      </c>
      <c r="K2601">
        <f>J2601*Weighting!$W$9</f>
        <v>3</v>
      </c>
      <c r="M2601" s="14"/>
    </row>
    <row r="2602" spans="1:25" x14ac:dyDescent="0.25">
      <c r="A2602" s="32">
        <f>IF(Weighting!$P$10&gt;0,B2602,"")</f>
        <v>0.84499999999999997</v>
      </c>
      <c r="B2602">
        <f>Weighting!$C$10</f>
        <v>0.84499999999999997</v>
      </c>
      <c r="C2602">
        <f>Weighting!$F$10</f>
        <v>0</v>
      </c>
      <c r="D2602" t="b">
        <f>IF(C2602=1,'Data Transformation'!$G$3+0.5*'Data Transformation'!$W$25,IF(C2603=1,D2603-'Data Transformation'!$W$25,FALSE))</f>
        <v>0</v>
      </c>
      <c r="E2602" t="str">
        <f t="array" ref="E2602">IF(ISLOGICAL(D2602),"",FREQUENCY(IF('Data Transformation'!$B$425:$B$8425='Bin Analysis'!$B2595,'Data Transformation'!$G$425:$G$8425),D2602))</f>
        <v/>
      </c>
      <c r="F2602" t="str">
        <f t="shared" si="324"/>
        <v/>
      </c>
      <c r="G2602">
        <f>Weighting!$H$10</f>
        <v>0</v>
      </c>
      <c r="H2602">
        <f t="array" ref="H2602">FREQUENCY(IF('Data Transformation'!$B$4:$B$8425=B2595,'Data Transformation'!$G$4:$G$8425),'Bin Analysis'!$B2602)</f>
        <v>15</v>
      </c>
      <c r="I2602">
        <f t="shared" si="325"/>
        <v>0</v>
      </c>
      <c r="J2602">
        <f t="shared" si="326"/>
        <v>0</v>
      </c>
      <c r="K2602">
        <f>J2602*Weighting!$W$10</f>
        <v>0</v>
      </c>
      <c r="M2602" s="14"/>
    </row>
    <row r="2603" spans="1:25" x14ac:dyDescent="0.25">
      <c r="A2603" s="32">
        <f>IF(Weighting!$P$11&gt;0,B2603,"")</f>
        <v>0.97599999999999998</v>
      </c>
      <c r="B2603">
        <f>Weighting!$C$11</f>
        <v>0.97599999999999998</v>
      </c>
      <c r="C2603">
        <f>Weighting!$F$11</f>
        <v>0</v>
      </c>
      <c r="D2603">
        <f>IF(C2603=1,'Data Transformation'!$G$3+0.5*'Data Transformation'!$W$25,IF(C2604=1,D2604-'Data Transformation'!$W$25,FALSE))</f>
        <v>0.86899999999999999</v>
      </c>
      <c r="E2603">
        <f t="array" ref="E2603">IF(ISLOGICAL(D2603),"",FREQUENCY(IF('Data Transformation'!$B$425:$B$8425='Bin Analysis'!$B2595,'Data Transformation'!$G$425:$G$8425),D2603))</f>
        <v>16</v>
      </c>
      <c r="F2603" t="e">
        <f t="shared" si="324"/>
        <v>#VALUE!</v>
      </c>
      <c r="G2603">
        <f>Weighting!$H$11</f>
        <v>0</v>
      </c>
      <c r="H2603">
        <f t="array" ref="H2603">FREQUENCY(IF('Data Transformation'!$B$4:$B$8425=B2595,'Data Transformation'!$G$4:$G$8425),'Bin Analysis'!$B2603)</f>
        <v>16</v>
      </c>
      <c r="I2603">
        <f t="shared" si="325"/>
        <v>1</v>
      </c>
      <c r="J2603">
        <f t="shared" si="326"/>
        <v>1</v>
      </c>
      <c r="K2603">
        <f>J2603*Weighting!$W$11</f>
        <v>2</v>
      </c>
      <c r="M2603" s="14"/>
    </row>
    <row r="2604" spans="1:25" x14ac:dyDescent="0.25">
      <c r="A2604" s="32">
        <f>IF(Weighting!$P$12&gt;0,B2604,"")</f>
        <v>1.107</v>
      </c>
      <c r="B2604">
        <f>Weighting!$C$12</f>
        <v>1.107</v>
      </c>
      <c r="C2604">
        <f>Weighting!$F$12</f>
        <v>1</v>
      </c>
      <c r="D2604">
        <f>IF(C2604=1,'Data Transformation'!$G$3+0.5*'Data Transformation'!$W$25,IF(C2605=1,D2605-'Data Transformation'!$W$25,FALSE))</f>
        <v>1.131</v>
      </c>
      <c r="E2604">
        <f t="array" ref="E2604">IF(ISLOGICAL(D2604),"",FREQUENCY(IF('Data Transformation'!$B$425:$B$8425='Bin Analysis'!$B2595,'Data Transformation'!$G$425:$G$8425),D2604))</f>
        <v>17</v>
      </c>
      <c r="F2604">
        <f t="shared" si="324"/>
        <v>1</v>
      </c>
      <c r="G2604">
        <f>Weighting!$H$12</f>
        <v>0</v>
      </c>
      <c r="H2604">
        <f t="array" ref="H2604">FREQUENCY(IF('Data Transformation'!$B$4:$B$8425=B2595,'Data Transformation'!$G$4:$G$8425),'Bin Analysis'!$B2604)</f>
        <v>18</v>
      </c>
      <c r="I2604">
        <f t="shared" si="325"/>
        <v>2</v>
      </c>
      <c r="J2604">
        <f t="shared" si="326"/>
        <v>1</v>
      </c>
      <c r="K2604">
        <f>J2604*Weighting!$W$12</f>
        <v>1</v>
      </c>
      <c r="M2604" s="14"/>
    </row>
    <row r="2605" spans="1:25" x14ac:dyDescent="0.25">
      <c r="A2605" s="32">
        <f>IF(Weighting!$P$13&gt;0,B2605,"")</f>
        <v>1.238</v>
      </c>
      <c r="B2605">
        <f>Weighting!$C$13</f>
        <v>1.238</v>
      </c>
      <c r="C2605">
        <f>Weighting!$F$13</f>
        <v>0</v>
      </c>
      <c r="D2605" t="b">
        <f>IF(C2605=1,'Data Transformation'!$G$3+0.5*'Data Transformation'!$W$25,IF(C2606=1,D2606-'Data Transformation'!$W$25,FALSE))</f>
        <v>0</v>
      </c>
      <c r="E2605" t="str">
        <f t="array" ref="E2605">IF(ISLOGICAL(D2605),"",FREQUENCY(IF('Data Transformation'!$B$425:$B$8425='Bin Analysis'!$B2595,'Data Transformation'!$G$425:$G$8425),D2605))</f>
        <v/>
      </c>
      <c r="F2605" t="str">
        <f t="shared" si="324"/>
        <v/>
      </c>
      <c r="G2605">
        <f>Weighting!$H$13</f>
        <v>0</v>
      </c>
      <c r="H2605">
        <f t="array" ref="H2605">FREQUENCY(IF('Data Transformation'!$B$4:$B$8425=B2595,'Data Transformation'!$G$4:$G$8425),'Bin Analysis'!$B2605)</f>
        <v>18</v>
      </c>
      <c r="I2605">
        <f t="shared" si="325"/>
        <v>0</v>
      </c>
      <c r="J2605">
        <f t="shared" si="326"/>
        <v>0</v>
      </c>
      <c r="K2605">
        <f>J2605*Weighting!$W$13</f>
        <v>0</v>
      </c>
      <c r="M2605" s="14"/>
    </row>
    <row r="2606" spans="1:25" x14ac:dyDescent="0.25">
      <c r="A2606" s="32">
        <f>IF(Weighting!$P$14&gt;0,B2606,"")</f>
        <v>1.369</v>
      </c>
      <c r="B2606">
        <f>Weighting!$C$14</f>
        <v>1.369</v>
      </c>
      <c r="C2606">
        <f>Weighting!$F$14</f>
        <v>0</v>
      </c>
      <c r="D2606" t="b">
        <f>IF(C2606=1,'Data Transformation'!$G$3+0.5*'Data Transformation'!$W$25,IF(C2607=1,D2607-'Data Transformation'!$W$25,FALSE))</f>
        <v>0</v>
      </c>
      <c r="E2606" t="str">
        <f t="array" ref="E2606">IF(ISLOGICAL(D2606),"",FREQUENCY(IF('Data Transformation'!$B$425:$B$8425='Bin Analysis'!$B2595,'Data Transformation'!$G$425:$G$8425),D2606))</f>
        <v/>
      </c>
      <c r="F2606" t="str">
        <f t="shared" si="324"/>
        <v/>
      </c>
      <c r="G2606">
        <f>Weighting!$H$14</f>
        <v>0</v>
      </c>
      <c r="H2606">
        <f t="array" ref="H2606">FREQUENCY(IF('Data Transformation'!$B$4:$B$8425=B2595,'Data Transformation'!$G$4:$G$8425),'Bin Analysis'!$B2606)</f>
        <v>18</v>
      </c>
      <c r="I2606">
        <f t="shared" si="325"/>
        <v>0</v>
      </c>
      <c r="J2606">
        <f t="shared" si="326"/>
        <v>0</v>
      </c>
      <c r="K2606">
        <f>J2606*Weighting!$W$14</f>
        <v>0</v>
      </c>
      <c r="M2606" s="14"/>
    </row>
    <row r="2607" spans="1:25" x14ac:dyDescent="0.25">
      <c r="A2607" s="32">
        <f>IF(Weighting!$P$15&gt;0,B2607,"")</f>
        <v>1.5000009999999999</v>
      </c>
      <c r="B2607">
        <f>Weighting!$C$15</f>
        <v>1.5000009999999999</v>
      </c>
      <c r="C2607">
        <f>Weighting!$F$15</f>
        <v>0</v>
      </c>
      <c r="D2607" t="b">
        <f>IF(C2607=1,'Data Transformation'!$G$3+0.5*'Data Transformation'!$W$25,IF(C2608=1,D2608-'Data Transformation'!$W$25,FALSE))</f>
        <v>0</v>
      </c>
      <c r="E2607" t="str">
        <f t="array" ref="E2607">IF(ISLOGICAL(D2607),"",FREQUENCY(IF('Data Transformation'!$B$425:$B$8425='Bin Analysis'!$B2595,'Data Transformation'!$G$425:$G$8425),D2607))</f>
        <v/>
      </c>
      <c r="F2607" t="str">
        <f t="shared" si="324"/>
        <v/>
      </c>
      <c r="G2607">
        <f>Weighting!$H$15</f>
        <v>0</v>
      </c>
      <c r="H2607">
        <f t="array" ref="H2607">FREQUENCY(IF('Data Transformation'!$B$4:$B$8425=B2595,'Data Transformation'!$G$4:$G$8425),'Bin Analysis'!$B2607)</f>
        <v>18</v>
      </c>
      <c r="I2607">
        <f t="shared" si="325"/>
        <v>0</v>
      </c>
      <c r="J2607">
        <f t="shared" si="326"/>
        <v>0</v>
      </c>
      <c r="K2607">
        <f>J2607*Weighting!$W$15</f>
        <v>0</v>
      </c>
      <c r="M2607" s="14"/>
    </row>
    <row r="2608" spans="1:25" x14ac:dyDescent="0.25">
      <c r="A2608" s="32" t="str">
        <f>IF(Weighting!$P$16&gt;0,B2608,"")</f>
        <v/>
      </c>
      <c r="B2608">
        <f>Weighting!$C$16</f>
        <v>1.631</v>
      </c>
      <c r="C2608">
        <f>Weighting!$F$16</f>
        <v>0</v>
      </c>
      <c r="D2608" t="b">
        <f>IF(C2608=1,'Data Transformation'!$G$3+0.5*'Data Transformation'!$W$25,IF(C2609=1,D2609-'Data Transformation'!$W$25,FALSE))</f>
        <v>0</v>
      </c>
      <c r="E2608" t="str">
        <f t="array" ref="E2608">IF(ISLOGICAL(D2608),"",FREQUENCY(IF('Data Transformation'!$B$425:$B$8425='Bin Analysis'!$B2595,'Data Transformation'!$G$425:$G$8425),D2608))</f>
        <v/>
      </c>
      <c r="F2608" t="str">
        <f t="shared" si="324"/>
        <v/>
      </c>
      <c r="G2608">
        <f>Weighting!$H$16</f>
        <v>0</v>
      </c>
      <c r="H2608">
        <f t="array" ref="H2608">FREQUENCY(IF('Data Transformation'!$B$4:$B$8425=B2595,'Data Transformation'!$G$4:$G$8425),'Bin Analysis'!$B2608)</f>
        <v>18</v>
      </c>
      <c r="I2608">
        <f t="shared" si="325"/>
        <v>0</v>
      </c>
      <c r="J2608">
        <f t="shared" si="326"/>
        <v>0</v>
      </c>
      <c r="K2608">
        <f>J2608*Weighting!$W$16</f>
        <v>0</v>
      </c>
      <c r="M2608" s="14"/>
    </row>
    <row r="2609" spans="1:25" x14ac:dyDescent="0.25">
      <c r="A2609" s="32" t="str">
        <f>IF(Weighting!$P$17&gt;0,B2609,"")</f>
        <v/>
      </c>
      <c r="B2609">
        <f>Weighting!$C$17</f>
        <v>1.762</v>
      </c>
      <c r="C2609">
        <f>Weighting!$F$17</f>
        <v>0</v>
      </c>
      <c r="D2609" t="b">
        <f>IF(C2609=1,'Data Transformation'!$G$3+0.5*'Data Transformation'!$W$25,IF(C2610=1,D2610-'Data Transformation'!$W$25,FALSE))</f>
        <v>0</v>
      </c>
      <c r="E2609" t="str">
        <f t="array" ref="E2609">IF(ISLOGICAL(D2609),"",FREQUENCY(IF('Data Transformation'!$B$425:$B$8425='Bin Analysis'!$B2595,'Data Transformation'!$G$425:$G$8425),D2609))</f>
        <v/>
      </c>
      <c r="F2609" t="str">
        <f t="shared" si="324"/>
        <v/>
      </c>
      <c r="G2609">
        <f>Weighting!$H$17</f>
        <v>0</v>
      </c>
      <c r="H2609">
        <f t="array" ref="H2609">FREQUENCY(IF('Data Transformation'!$B$4:$B$8425=B2595,'Data Transformation'!$G$4:$G$8425),'Bin Analysis'!$B2609)</f>
        <v>18</v>
      </c>
      <c r="I2609">
        <f t="shared" si="325"/>
        <v>0</v>
      </c>
      <c r="J2609">
        <f t="shared" si="326"/>
        <v>0</v>
      </c>
      <c r="K2609">
        <f>J2609*Weighting!$W$17</f>
        <v>0</v>
      </c>
      <c r="M2609" s="14"/>
    </row>
    <row r="2610" spans="1:25" x14ac:dyDescent="0.25">
      <c r="A2610" s="32" t="str">
        <f>IF(Weighting!$P$18&gt;0,B2610,"")</f>
        <v/>
      </c>
      <c r="B2610">
        <f>Weighting!$C$18</f>
        <v>1.893</v>
      </c>
      <c r="C2610">
        <f>Weighting!$F$18</f>
        <v>0</v>
      </c>
      <c r="D2610" t="b">
        <f>IF(C2610=1,'Data Transformation'!$G$3+0.5*'Data Transformation'!$W$25,IF(C2611=1,D2611-'Data Transformation'!$W$25,FALSE))</f>
        <v>0</v>
      </c>
      <c r="E2610" t="str">
        <f t="array" ref="E2610">IF(ISLOGICAL(D2610),"",FREQUENCY(IF('Data Transformation'!$B$425:$B$8425='Bin Analysis'!$B2595,'Data Transformation'!$G$425:$G$8425),D2610))</f>
        <v/>
      </c>
      <c r="F2610" t="str">
        <f t="shared" si="324"/>
        <v/>
      </c>
      <c r="G2610">
        <f>Weighting!$H$18</f>
        <v>0</v>
      </c>
      <c r="H2610">
        <f t="array" ref="H2610">FREQUENCY(IF('Data Transformation'!$B$4:$B$8425=B2595,'Data Transformation'!$G$4:$G$8425),'Bin Analysis'!$B2610)</f>
        <v>18</v>
      </c>
      <c r="I2610">
        <f t="shared" si="325"/>
        <v>0</v>
      </c>
      <c r="J2610">
        <f t="shared" si="326"/>
        <v>0</v>
      </c>
      <c r="K2610">
        <f>J2610*Weighting!$W$18</f>
        <v>0</v>
      </c>
      <c r="M2610" s="14"/>
    </row>
    <row r="2611" spans="1:25" x14ac:dyDescent="0.25">
      <c r="A2611" s="32" t="str">
        <f>IF(Weighting!$P$19&gt;0,B2611,"")</f>
        <v/>
      </c>
      <c r="B2611">
        <f>Weighting!$C$19</f>
        <v>2.024</v>
      </c>
      <c r="C2611">
        <f>Weighting!$F$19</f>
        <v>0</v>
      </c>
      <c r="D2611" t="b">
        <f>IF(C2611=1,'Data Transformation'!$G$3+0.5*'Data Transformation'!$W$25,IF(C2612=1,D2612-'Data Transformation'!$W$25,FALSE))</f>
        <v>0</v>
      </c>
      <c r="E2611" t="str">
        <f t="array" ref="E2611">IF(ISLOGICAL(D2611),"",FREQUENCY(IF('Data Transformation'!$B$425:$B$8425='Bin Analysis'!$B2595,'Data Transformation'!$G$425:$G$8425),D2611))</f>
        <v/>
      </c>
      <c r="F2611" t="str">
        <f t="shared" si="324"/>
        <v/>
      </c>
      <c r="G2611">
        <f>Weighting!$H$19</f>
        <v>0</v>
      </c>
      <c r="H2611">
        <f t="array" ref="H2611">FREQUENCY(IF('Data Transformation'!$B$4:$B$8425=B2595,'Data Transformation'!$G$4:$G$8425),'Bin Analysis'!$B2611)</f>
        <v>18</v>
      </c>
      <c r="I2611">
        <f t="shared" si="325"/>
        <v>0</v>
      </c>
      <c r="J2611">
        <f t="shared" si="326"/>
        <v>0</v>
      </c>
      <c r="K2611">
        <f>J2611*Weighting!$W$19</f>
        <v>0</v>
      </c>
      <c r="M2611" s="14"/>
    </row>
    <row r="2612" spans="1:25" x14ac:dyDescent="0.25">
      <c r="A2612" s="32" t="str">
        <f>IF(Weighting!$P$20&gt;0,B2612,"")</f>
        <v/>
      </c>
      <c r="B2612">
        <f>Weighting!$C$20</f>
        <v>2.1550000000000002</v>
      </c>
      <c r="C2612">
        <f>Weighting!$F$20</f>
        <v>0</v>
      </c>
      <c r="D2612" t="b">
        <f>IF(C2612=1,'Data Transformation'!$G$3+0.5*'Data Transformation'!$W$25,IF(C2613=1,D2613-'Data Transformation'!$W$25,FALSE))</f>
        <v>0</v>
      </c>
      <c r="E2612" t="str">
        <f t="array" ref="E2612">IF(ISLOGICAL(D2612),"",FREQUENCY(IF('Data Transformation'!$B$425:$B$8425='Bin Analysis'!$B2595,'Data Transformation'!$G$425:$G$8425),D2612))</f>
        <v/>
      </c>
      <c r="F2612" t="str">
        <f t="shared" si="324"/>
        <v/>
      </c>
      <c r="G2612">
        <f>Weighting!$H$20</f>
        <v>0</v>
      </c>
      <c r="H2612">
        <f t="array" ref="H2612">FREQUENCY(IF('Data Transformation'!$B$4:$B$8425=B2595,'Data Transformation'!$G$4:$G$8425),'Bin Analysis'!$B2612)</f>
        <v>18</v>
      </c>
      <c r="I2612">
        <f t="shared" si="325"/>
        <v>0</v>
      </c>
      <c r="J2612">
        <f t="shared" si="326"/>
        <v>0</v>
      </c>
      <c r="K2612">
        <f>J2612*Weighting!$W$20</f>
        <v>0</v>
      </c>
      <c r="M2612" s="14"/>
    </row>
    <row r="2613" spans="1:25" x14ac:dyDescent="0.25">
      <c r="A2613" s="32" t="str">
        <f>IF(Weighting!$P$21&gt;0,B2613,"")</f>
        <v/>
      </c>
      <c r="B2613">
        <f>Weighting!$C$21</f>
        <v>2.2860000000000005</v>
      </c>
      <c r="C2613">
        <f>Weighting!$F$21</f>
        <v>0</v>
      </c>
      <c r="D2613" t="b">
        <f>IF(C2613=1,'Data Transformation'!$G$3+0.5*'Data Transformation'!$W$25,IF(C2614=1,D2614-'Data Transformation'!$W$25,FALSE))</f>
        <v>0</v>
      </c>
      <c r="E2613" t="str">
        <f t="array" ref="E2613">IF(ISLOGICAL(D2613),"",FREQUENCY(IF('Data Transformation'!$B$425:$B$8425='Bin Analysis'!$B2595,'Data Transformation'!$G$425:$G$8425),D2613))</f>
        <v/>
      </c>
      <c r="F2613" t="str">
        <f t="shared" si="324"/>
        <v/>
      </c>
      <c r="G2613">
        <f>Weighting!$H$21</f>
        <v>0</v>
      </c>
      <c r="H2613">
        <f t="array" ref="H2613">FREQUENCY(IF('Data Transformation'!$B$4:$B$8425=B2595,'Data Transformation'!$G$4:$G$8425),'Bin Analysis'!$B2613)</f>
        <v>18</v>
      </c>
      <c r="I2613">
        <f t="shared" si="325"/>
        <v>0</v>
      </c>
      <c r="J2613">
        <f t="shared" si="326"/>
        <v>0</v>
      </c>
      <c r="K2613">
        <f>J2613*Weighting!$W$21</f>
        <v>0</v>
      </c>
      <c r="M2613" s="14"/>
    </row>
    <row r="2614" spans="1:25" x14ac:dyDescent="0.25">
      <c r="A2614" s="32" t="str">
        <f>IF(Weighting!$P$22&gt;0,B2614,"")</f>
        <v/>
      </c>
      <c r="B2614">
        <f>Weighting!$C$22</f>
        <v>2.4170000000000007</v>
      </c>
      <c r="C2614">
        <f>Weighting!$F$22</f>
        <v>0</v>
      </c>
      <c r="D2614" t="b">
        <f>IF(C2614=1,'Data Transformation'!$G$3+0.5*'Data Transformation'!$W$25,IF(C2615=1,D2615-'Data Transformation'!$W$25,FALSE))</f>
        <v>0</v>
      </c>
      <c r="E2614" t="str">
        <f t="array" ref="E2614">IF(ISLOGICAL(D2614),"",FREQUENCY(IF('Data Transformation'!$B$425:$B$8425='Bin Analysis'!$B2595,'Data Transformation'!$G$425:$G$8425),D2614))</f>
        <v/>
      </c>
      <c r="F2614" t="str">
        <f t="shared" si="324"/>
        <v/>
      </c>
      <c r="G2614">
        <f>Weighting!$H$22</f>
        <v>0</v>
      </c>
      <c r="H2614">
        <f t="array" ref="H2614">FREQUENCY(IF('Data Transformation'!$B$4:$B$8425=B2595,'Data Transformation'!$G$4:$G$8425),'Bin Analysis'!$B2614)</f>
        <v>18</v>
      </c>
      <c r="I2614">
        <f t="shared" si="325"/>
        <v>0</v>
      </c>
      <c r="J2614">
        <f t="shared" si="326"/>
        <v>0</v>
      </c>
      <c r="K2614">
        <f>J2614*Weighting!$W$22</f>
        <v>0</v>
      </c>
      <c r="M2614" s="14"/>
    </row>
    <row r="2615" spans="1:25" x14ac:dyDescent="0.25">
      <c r="A2615" s="32" t="str">
        <f>IF(Weighting!$P$23&gt;0,B2615,"")</f>
        <v/>
      </c>
      <c r="B2615">
        <f>Weighting!$C$23</f>
        <v>2.5480000000000009</v>
      </c>
      <c r="C2615">
        <f>Weighting!$F$23</f>
        <v>0</v>
      </c>
      <c r="D2615" t="b">
        <f>IF(C2615=1,'Data Transformation'!$G$3+0.5*'Data Transformation'!$W$25,IF(C2616=1,D2616-'Data Transformation'!$W$25,FALSE))</f>
        <v>0</v>
      </c>
      <c r="E2615" t="str">
        <f t="array" ref="E2615">IF(ISLOGICAL(D2615),"",FREQUENCY(IF('Data Transformation'!$B$425:$B$8425='Bin Analysis'!$B2595,'Data Transformation'!$G$425:$G$8425),D2615))</f>
        <v/>
      </c>
      <c r="F2615" t="str">
        <f t="shared" si="324"/>
        <v/>
      </c>
      <c r="G2615">
        <f>Weighting!$H$23</f>
        <v>0</v>
      </c>
      <c r="H2615">
        <f t="array" ref="H2615">FREQUENCY(IF('Data Transformation'!$B$4:$B$8425=B2595,'Data Transformation'!$G$4:$G$8425),'Bin Analysis'!$B2615)</f>
        <v>18</v>
      </c>
      <c r="I2615">
        <f t="shared" si="325"/>
        <v>0</v>
      </c>
      <c r="J2615">
        <f t="shared" si="326"/>
        <v>0</v>
      </c>
      <c r="K2615">
        <f>J2615*Weighting!$W$23</f>
        <v>0</v>
      </c>
      <c r="M2615" s="14"/>
    </row>
    <row r="2616" spans="1:25" x14ac:dyDescent="0.25">
      <c r="A2616" s="32" t="str">
        <f>IF(Weighting!$P$24&gt;0,B2616,"")</f>
        <v/>
      </c>
      <c r="B2616">
        <f>Weighting!$C$24</f>
        <v>2.6790000000000012</v>
      </c>
      <c r="C2616">
        <f>Weighting!$F$24</f>
        <v>0</v>
      </c>
      <c r="D2616" t="b">
        <f>IF(C2616=1,'Data Transformation'!$G$3+0.5*'Data Transformation'!$W$25,IF(C2617=1,D2617-'Data Transformation'!$W$25,FALSE))</f>
        <v>0</v>
      </c>
      <c r="E2616" t="str">
        <f t="array" ref="E2616">IF(ISLOGICAL(D2616),"",FREQUENCY(IF('Data Transformation'!$B$425:$B$8425='Bin Analysis'!$B2595,'Data Transformation'!$G$425:$G$8425),D2616))</f>
        <v/>
      </c>
      <c r="F2616" t="str">
        <f t="shared" si="324"/>
        <v/>
      </c>
      <c r="G2616">
        <f>Weighting!$H$24</f>
        <v>0</v>
      </c>
      <c r="H2616">
        <f t="array" ref="H2616">FREQUENCY(IF('Data Transformation'!$B$4:$B$8425=B2595,'Data Transformation'!$G$4:$G$8425),'Bin Analysis'!$B2616)</f>
        <v>18</v>
      </c>
      <c r="I2616">
        <f t="shared" si="325"/>
        <v>0</v>
      </c>
      <c r="J2616">
        <f t="shared" si="326"/>
        <v>0</v>
      </c>
      <c r="K2616">
        <f>J2616*Weighting!$W$24</f>
        <v>0</v>
      </c>
      <c r="M2616" s="14"/>
    </row>
    <row r="2617" spans="1:25" x14ac:dyDescent="0.25">
      <c r="A2617" s="32" t="str">
        <f>IF(Weighting!$P$25&gt;0,B2617,"")</f>
        <v/>
      </c>
      <c r="B2617">
        <f>Weighting!$C$25</f>
        <v>2.8100000000000014</v>
      </c>
      <c r="C2617">
        <f>Weighting!$F$25</f>
        <v>0</v>
      </c>
      <c r="D2617" t="b">
        <f>IF(C2617=1,'Data Transformation'!$G$3+0.5*'Data Transformation'!$W$25,IF(C2618=1,D2618-'Data Transformation'!$W$25,FALSE))</f>
        <v>0</v>
      </c>
      <c r="E2617" t="str">
        <f t="array" ref="E2617">IF(ISLOGICAL(D2617),"",FREQUENCY(IF('Data Transformation'!$B$425:$B$8425='Bin Analysis'!$B2595,'Data Transformation'!$G$425:$G$8425),D2617))</f>
        <v/>
      </c>
      <c r="F2617" t="str">
        <f t="shared" si="324"/>
        <v/>
      </c>
      <c r="G2617">
        <f>Weighting!$H$25</f>
        <v>0</v>
      </c>
      <c r="H2617">
        <f t="array" ref="H2617">FREQUENCY(IF('Data Transformation'!$B$4:$B$8425=B2595,'Data Transformation'!$G$4:$G$8425),'Bin Analysis'!$B2617)</f>
        <v>18</v>
      </c>
      <c r="I2617">
        <f t="shared" si="325"/>
        <v>0</v>
      </c>
      <c r="J2617">
        <f t="shared" si="326"/>
        <v>0</v>
      </c>
      <c r="K2617">
        <f>J2617*Weighting!$W$25</f>
        <v>0</v>
      </c>
      <c r="M2617" s="14"/>
    </row>
    <row r="2618" spans="1:25" x14ac:dyDescent="0.25">
      <c r="O2618"/>
      <c r="P2618"/>
      <c r="Q2618"/>
      <c r="R2618"/>
    </row>
    <row r="2619" spans="1:25" ht="23.25" x14ac:dyDescent="0.35">
      <c r="A2619" s="21" t="s">
        <v>0</v>
      </c>
      <c r="B2619" s="21">
        <f>IFERROR(VLOOKUP(C2619,'Data Transformation'!$L$6:$M$426,2,FALSE),"")</f>
        <v>109</v>
      </c>
      <c r="C2619" s="21">
        <f>C2595+1</f>
        <v>109</v>
      </c>
      <c r="D2619" s="21"/>
      <c r="E2619" s="21"/>
      <c r="F2619" s="21"/>
      <c r="G2619" s="21"/>
      <c r="H2619" s="22"/>
      <c r="I2619" s="22"/>
      <c r="J2619" s="22"/>
      <c r="K2619" s="21"/>
      <c r="L2619" s="21">
        <f>B2619</f>
        <v>109</v>
      </c>
      <c r="M2619" s="23">
        <f>INDEX('Data Transformation'!$O$4:$O$424,MATCH($B2619,'Data Transformation'!$M$4:$M$424,0),MATCH($M$2,'Data Transformation'!$O$3,0))</f>
        <v>20</v>
      </c>
      <c r="N2619" s="27">
        <f>IF('Input and Summary Results'!$J$16="minimum",'Bin Analysis'!X2620/(M2619-1),'Bin Analysis'!Y2619/('Bin Analysis'!M2619-1))</f>
        <v>0</v>
      </c>
      <c r="O2619" s="27">
        <f>IF(M2619=FALSE,NA(),(VLOOKUP(1,C2622:K2641,4,FALSE))/(M2619-1))</f>
        <v>0</v>
      </c>
      <c r="P2619" s="27">
        <f>IF(M2619=FALSE,NA(),SUM(J2622:J2641)/Weighting!$S$5)</f>
        <v>0.2</v>
      </c>
      <c r="Q2619" s="27">
        <f>IF(M2619=FALSE,NA(),SUM(K2622:K2641)/Weighting!$S$6)</f>
        <v>8.6956521739130432E-2</v>
      </c>
      <c r="R2619" s="27">
        <f>IF(M2619=FALSE,NA(),(VLOOKUP(1,G2622:K2641,3,FALSE))/(M2619-1))</f>
        <v>1</v>
      </c>
      <c r="S2619" s="22" t="str">
        <f>IF(M2619=FALSE,NA(),IF(SUM(J2622:J2641)=2,"yes","no"))</f>
        <v>yes</v>
      </c>
      <c r="X2619" s="2" cm="2">
        <f t="array" ref="X2619:X2620">FREQUENCY(IF('Data Transformation'!$B$425:$B$6424='Bin Analysis'!L2619,'Data Transformation'!$G$425:$G$6424),'Data Transformation'!$U$11)</f>
        <v>19</v>
      </c>
      <c r="Y2619" s="2" cm="2">
        <f t="array" ref="Y2619:Y2620">FREQUENCY(IF('Data Transformation'!$B$425:$B$6424='Bin Analysis'!L2619,'Data Transformation'!$G$425:$G$6424),'Data Transformation'!$U$12)</f>
        <v>19</v>
      </c>
    </row>
    <row r="2620" spans="1:25" x14ac:dyDescent="0.25">
      <c r="A2620" s="14" t="s">
        <v>67</v>
      </c>
      <c r="B2620" t="s">
        <v>47</v>
      </c>
      <c r="C2620" t="s">
        <v>5</v>
      </c>
      <c r="D2620" t="s">
        <v>100</v>
      </c>
      <c r="E2620" t="s">
        <v>101</v>
      </c>
      <c r="F2620" t="s">
        <v>102</v>
      </c>
      <c r="G2620" t="s">
        <v>70</v>
      </c>
      <c r="H2620" t="s">
        <v>31</v>
      </c>
      <c r="I2620" t="s">
        <v>32</v>
      </c>
      <c r="J2620" t="s">
        <v>46</v>
      </c>
      <c r="K2620" s="14" t="s">
        <v>45</v>
      </c>
      <c r="M2620" s="14"/>
      <c r="X2620" s="2">
        <v>0</v>
      </c>
      <c r="Y2620" s="2">
        <v>0</v>
      </c>
    </row>
    <row r="2621" spans="1:25" x14ac:dyDescent="0.25">
      <c r="A2621" s="32"/>
      <c r="D2621" t="b">
        <f>IF(C2621=1,'Data Transformation'!$G$3+0.5*'Data Transformation'!$W$25,IF(C2622=1,D2622-'Data Transformation'!$W$25,FALSE))</f>
        <v>0</v>
      </c>
      <c r="E2621" t="str">
        <f t="array" ref="E2621">IF(ISLOGICAL(D2621),"",FREQUENCY(IF('Data Transformation'!$B$425:$B$8425='Bin Analysis'!$B2619,'Data Transformation'!$G$425:$G$8425),D2621))</f>
        <v/>
      </c>
      <c r="F2621" t="str">
        <f>IF(ISLOGICAL(D2621),"",E2621-E2620)</f>
        <v/>
      </c>
      <c r="M2621" s="14"/>
    </row>
    <row r="2622" spans="1:25" x14ac:dyDescent="0.25">
      <c r="A2622" s="32">
        <f>IF(Weighting!$P$6&gt;0,B2622,"")</f>
        <v>0.32100000000000001</v>
      </c>
      <c r="B2622">
        <f>Weighting!$C$6</f>
        <v>0.32100000000000001</v>
      </c>
      <c r="C2622">
        <f>Weighting!$F$6</f>
        <v>0</v>
      </c>
      <c r="D2622" t="b">
        <f>IF(C2622=1,'Data Transformation'!$G$3+0.5*'Data Transformation'!$W$25,IF(C2623=1,D2623-'Data Transformation'!$W$25,FALSE))</f>
        <v>0</v>
      </c>
      <c r="E2622" t="str">
        <f t="array" ref="E2622">IF(ISLOGICAL(D2622),"",FREQUENCY(IF('Data Transformation'!$B$425:$B$8425='Bin Analysis'!$B2619,'Data Transformation'!$G$425:$G$8425),D2622))</f>
        <v/>
      </c>
      <c r="F2622" t="str">
        <f>IF(ISLOGICAL(D2622),"",E2622-E2621)</f>
        <v/>
      </c>
      <c r="G2622">
        <f>Weighting!$H$6</f>
        <v>1</v>
      </c>
      <c r="H2622">
        <f t="array" ref="H2622">FREQUENCY(IF('Data Transformation'!$B$4:$B$8425=B2619,'Data Transformation'!$G$4:$G$8425),'Bin Analysis'!$B2622)</f>
        <v>19</v>
      </c>
      <c r="I2622">
        <f>H2622-H2621</f>
        <v>19</v>
      </c>
      <c r="J2622">
        <f>IF(I2622=0,0,1)</f>
        <v>1</v>
      </c>
      <c r="K2622">
        <f>J2622*Weighting!$W$6</f>
        <v>1</v>
      </c>
      <c r="M2622" s="14"/>
    </row>
    <row r="2623" spans="1:25" x14ac:dyDescent="0.25">
      <c r="A2623" s="32">
        <f>IF(Weighting!$P$7&gt;0,B2623,"")</f>
        <v>0.45200000000000001</v>
      </c>
      <c r="B2623">
        <f>Weighting!$C$7</f>
        <v>0.45200000000000001</v>
      </c>
      <c r="C2623">
        <f>Weighting!$F$7</f>
        <v>0</v>
      </c>
      <c r="D2623" t="b">
        <f>IF(C2623=1,'Data Transformation'!$G$3+0.5*'Data Transformation'!$W$25,IF(C2624=1,D2624-'Data Transformation'!$W$25,FALSE))</f>
        <v>0</v>
      </c>
      <c r="E2623" t="str">
        <f t="array" ref="E2623">IF(ISLOGICAL(D2623),"",FREQUENCY(IF('Data Transformation'!$B$425:$B$8425='Bin Analysis'!$B2619,'Data Transformation'!$G$425:$G$8425),D2623))</f>
        <v/>
      </c>
      <c r="F2623" t="str">
        <f t="shared" ref="F2623:F2641" si="327">IF(ISLOGICAL(D2623),"",E2623-E2622)</f>
        <v/>
      </c>
      <c r="G2623">
        <f>Weighting!$H$7</f>
        <v>0</v>
      </c>
      <c r="H2623">
        <f t="array" ref="H2623">FREQUENCY(IF('Data Transformation'!$B$4:$B$8425=B2619,'Data Transformation'!$G$4:$G$8425),'Bin Analysis'!$B2623)</f>
        <v>19</v>
      </c>
      <c r="I2623">
        <f t="shared" ref="I2623:I2641" si="328">H2623-H2622</f>
        <v>0</v>
      </c>
      <c r="J2623">
        <f>IF(I2623=0,0,1)</f>
        <v>0</v>
      </c>
      <c r="K2623">
        <f>J2623*Weighting!$W$7</f>
        <v>0</v>
      </c>
      <c r="M2623" s="14"/>
    </row>
    <row r="2624" spans="1:25" x14ac:dyDescent="0.25">
      <c r="A2624" s="32">
        <f>IF(Weighting!$P$8&gt;0,B2624,"")</f>
        <v>0.58299999999999996</v>
      </c>
      <c r="B2624">
        <f>Weighting!$C$8</f>
        <v>0.58299999999999996</v>
      </c>
      <c r="C2624">
        <f>Weighting!$F$8</f>
        <v>0</v>
      </c>
      <c r="D2624" t="b">
        <f>IF(C2624=1,'Data Transformation'!$G$3+0.5*'Data Transformation'!$W$25,IF(C2625=1,D2625-'Data Transformation'!$W$25,FALSE))</f>
        <v>0</v>
      </c>
      <c r="E2624" t="str">
        <f t="array" ref="E2624">IF(ISLOGICAL(D2624),"",FREQUENCY(IF('Data Transformation'!$B$425:$B$8425='Bin Analysis'!$B2619,'Data Transformation'!$G$425:$G$8425),D2624))</f>
        <v/>
      </c>
      <c r="F2624" t="str">
        <f t="shared" si="327"/>
        <v/>
      </c>
      <c r="G2624">
        <f>Weighting!$H$8</f>
        <v>0</v>
      </c>
      <c r="H2624">
        <f t="array" ref="H2624">FREQUENCY(IF('Data Transformation'!$B$4:$B$8425=B2619,'Data Transformation'!$G$4:$G$8425),'Bin Analysis'!$B2624)</f>
        <v>19</v>
      </c>
      <c r="I2624">
        <f t="shared" si="328"/>
        <v>0</v>
      </c>
      <c r="J2624">
        <f t="shared" ref="J2624:J2641" si="329">IF(I2624=0,0,1)</f>
        <v>0</v>
      </c>
      <c r="K2624">
        <f>J2624*Weighting!$W$8</f>
        <v>0</v>
      </c>
      <c r="M2624" s="14"/>
    </row>
    <row r="2625" spans="1:13" x14ac:dyDescent="0.25">
      <c r="A2625" s="32">
        <f>IF(Weighting!$P$9&gt;0,B2625,"")</f>
        <v>0.71399999999999997</v>
      </c>
      <c r="B2625" s="50">
        <f>Weighting!$C$9</f>
        <v>0.71399999999999997</v>
      </c>
      <c r="C2625">
        <f>Weighting!$F$9</f>
        <v>0</v>
      </c>
      <c r="D2625" t="b">
        <f>IF(C2625=1,'Data Transformation'!$G$3+0.5*'Data Transformation'!$W$25,IF(C2626=1,D2626-'Data Transformation'!$W$25,FALSE))</f>
        <v>0</v>
      </c>
      <c r="E2625" t="str">
        <f t="array" ref="E2625">IF(ISLOGICAL(D2625),"",FREQUENCY(IF('Data Transformation'!$B$425:$B$8425='Bin Analysis'!$B2619,'Data Transformation'!$G$425:$G$8425),D2625))</f>
        <v/>
      </c>
      <c r="F2625" t="str">
        <f t="shared" si="327"/>
        <v/>
      </c>
      <c r="G2625">
        <f>Weighting!$H$9</f>
        <v>0</v>
      </c>
      <c r="H2625">
        <f t="array" ref="H2625">FREQUENCY(IF('Data Transformation'!$B$4:$B$8425=B2619,'Data Transformation'!$G$4:$G$8425),'Bin Analysis'!$B2625)</f>
        <v>19</v>
      </c>
      <c r="I2625">
        <f t="shared" si="328"/>
        <v>0</v>
      </c>
      <c r="J2625">
        <f t="shared" si="329"/>
        <v>0</v>
      </c>
      <c r="K2625">
        <f>J2625*Weighting!$W$9</f>
        <v>0</v>
      </c>
      <c r="M2625" s="14"/>
    </row>
    <row r="2626" spans="1:13" x14ac:dyDescent="0.25">
      <c r="A2626" s="32">
        <f>IF(Weighting!$P$10&gt;0,B2626,"")</f>
        <v>0.84499999999999997</v>
      </c>
      <c r="B2626">
        <f>Weighting!$C$10</f>
        <v>0.84499999999999997</v>
      </c>
      <c r="C2626">
        <f>Weighting!$F$10</f>
        <v>0</v>
      </c>
      <c r="D2626" t="b">
        <f>IF(C2626=1,'Data Transformation'!$G$3+0.5*'Data Transformation'!$W$25,IF(C2627=1,D2627-'Data Transformation'!$W$25,FALSE))</f>
        <v>0</v>
      </c>
      <c r="E2626" t="str">
        <f t="array" ref="E2626">IF(ISLOGICAL(D2626),"",FREQUENCY(IF('Data Transformation'!$B$425:$B$8425='Bin Analysis'!$B2619,'Data Transformation'!$G$425:$G$8425),D2626))</f>
        <v/>
      </c>
      <c r="F2626" t="str">
        <f t="shared" si="327"/>
        <v/>
      </c>
      <c r="G2626">
        <f>Weighting!$H$10</f>
        <v>0</v>
      </c>
      <c r="H2626">
        <f t="array" ref="H2626">FREQUENCY(IF('Data Transformation'!$B$4:$B$8425=B2619,'Data Transformation'!$G$4:$G$8425),'Bin Analysis'!$B2626)</f>
        <v>19</v>
      </c>
      <c r="I2626">
        <f t="shared" si="328"/>
        <v>0</v>
      </c>
      <c r="J2626">
        <f t="shared" si="329"/>
        <v>0</v>
      </c>
      <c r="K2626">
        <f>J2626*Weighting!$W$10</f>
        <v>0</v>
      </c>
      <c r="M2626" s="14"/>
    </row>
    <row r="2627" spans="1:13" x14ac:dyDescent="0.25">
      <c r="A2627" s="32">
        <f>IF(Weighting!$P$11&gt;0,B2627,"")</f>
        <v>0.97599999999999998</v>
      </c>
      <c r="B2627">
        <f>Weighting!$C$11</f>
        <v>0.97599999999999998</v>
      </c>
      <c r="C2627">
        <f>Weighting!$F$11</f>
        <v>0</v>
      </c>
      <c r="D2627">
        <f>IF(C2627=1,'Data Transformation'!$G$3+0.5*'Data Transformation'!$W$25,IF(C2628=1,D2628-'Data Transformation'!$W$25,FALSE))</f>
        <v>0.86899999999999999</v>
      </c>
      <c r="E2627">
        <f t="array" ref="E2627">IF(ISLOGICAL(D2627),"",FREQUENCY(IF('Data Transformation'!$B$425:$B$8425='Bin Analysis'!$B2619,'Data Transformation'!$G$425:$G$8425),D2627))</f>
        <v>19</v>
      </c>
      <c r="F2627" t="e">
        <f t="shared" si="327"/>
        <v>#VALUE!</v>
      </c>
      <c r="G2627">
        <f>Weighting!$H$11</f>
        <v>0</v>
      </c>
      <c r="H2627">
        <f t="array" ref="H2627">FREQUENCY(IF('Data Transformation'!$B$4:$B$8425=B2619,'Data Transformation'!$G$4:$G$8425),'Bin Analysis'!$B2627)</f>
        <v>19</v>
      </c>
      <c r="I2627">
        <f t="shared" si="328"/>
        <v>0</v>
      </c>
      <c r="J2627">
        <f t="shared" si="329"/>
        <v>0</v>
      </c>
      <c r="K2627">
        <f>J2627*Weighting!$W$11</f>
        <v>0</v>
      </c>
      <c r="M2627" s="14"/>
    </row>
    <row r="2628" spans="1:13" x14ac:dyDescent="0.25">
      <c r="A2628" s="32">
        <f>IF(Weighting!$P$12&gt;0,B2628,"")</f>
        <v>1.107</v>
      </c>
      <c r="B2628">
        <f>Weighting!$C$12</f>
        <v>1.107</v>
      </c>
      <c r="C2628">
        <f>Weighting!$F$12</f>
        <v>1</v>
      </c>
      <c r="D2628">
        <f>IF(C2628=1,'Data Transformation'!$G$3+0.5*'Data Transformation'!$W$25,IF(C2629=1,D2629-'Data Transformation'!$W$25,FALSE))</f>
        <v>1.131</v>
      </c>
      <c r="E2628">
        <f t="array" ref="E2628">IF(ISLOGICAL(D2628),"",FREQUENCY(IF('Data Transformation'!$B$425:$B$8425='Bin Analysis'!$B2619,'Data Transformation'!$G$425:$G$8425),D2628))</f>
        <v>19</v>
      </c>
      <c r="F2628">
        <f t="shared" si="327"/>
        <v>0</v>
      </c>
      <c r="G2628">
        <f>Weighting!$H$12</f>
        <v>0</v>
      </c>
      <c r="H2628">
        <f t="array" ref="H2628">FREQUENCY(IF('Data Transformation'!$B$4:$B$8425=B2619,'Data Transformation'!$G$4:$G$8425),'Bin Analysis'!$B2628)</f>
        <v>20</v>
      </c>
      <c r="I2628">
        <f t="shared" si="328"/>
        <v>1</v>
      </c>
      <c r="J2628">
        <f t="shared" si="329"/>
        <v>1</v>
      </c>
      <c r="K2628">
        <f>J2628*Weighting!$W$12</f>
        <v>1</v>
      </c>
      <c r="M2628" s="14"/>
    </row>
    <row r="2629" spans="1:13" x14ac:dyDescent="0.25">
      <c r="A2629" s="32">
        <f>IF(Weighting!$P$13&gt;0,B2629,"")</f>
        <v>1.238</v>
      </c>
      <c r="B2629">
        <f>Weighting!$C$13</f>
        <v>1.238</v>
      </c>
      <c r="C2629">
        <f>Weighting!$F$13</f>
        <v>0</v>
      </c>
      <c r="D2629" t="b">
        <f>IF(C2629=1,'Data Transformation'!$G$3+0.5*'Data Transformation'!$W$25,IF(C2630=1,D2630-'Data Transformation'!$W$25,FALSE))</f>
        <v>0</v>
      </c>
      <c r="E2629" t="str">
        <f t="array" ref="E2629">IF(ISLOGICAL(D2629),"",FREQUENCY(IF('Data Transformation'!$B$425:$B$8425='Bin Analysis'!$B2619,'Data Transformation'!$G$425:$G$8425),D2629))</f>
        <v/>
      </c>
      <c r="F2629" t="str">
        <f t="shared" si="327"/>
        <v/>
      </c>
      <c r="G2629">
        <f>Weighting!$H$13</f>
        <v>0</v>
      </c>
      <c r="H2629">
        <f t="array" ref="H2629">FREQUENCY(IF('Data Transformation'!$B$4:$B$8425=B2619,'Data Transformation'!$G$4:$G$8425),'Bin Analysis'!$B2629)</f>
        <v>20</v>
      </c>
      <c r="I2629">
        <f t="shared" si="328"/>
        <v>0</v>
      </c>
      <c r="J2629">
        <f t="shared" si="329"/>
        <v>0</v>
      </c>
      <c r="K2629">
        <f>J2629*Weighting!$W$13</f>
        <v>0</v>
      </c>
      <c r="M2629" s="14"/>
    </row>
    <row r="2630" spans="1:13" x14ac:dyDescent="0.25">
      <c r="A2630" s="32">
        <f>IF(Weighting!$P$14&gt;0,B2630,"")</f>
        <v>1.369</v>
      </c>
      <c r="B2630">
        <f>Weighting!$C$14</f>
        <v>1.369</v>
      </c>
      <c r="C2630">
        <f>Weighting!$F$14</f>
        <v>0</v>
      </c>
      <c r="D2630" t="b">
        <f>IF(C2630=1,'Data Transformation'!$G$3+0.5*'Data Transformation'!$W$25,IF(C2631=1,D2631-'Data Transformation'!$W$25,FALSE))</f>
        <v>0</v>
      </c>
      <c r="E2630" t="str">
        <f t="array" ref="E2630">IF(ISLOGICAL(D2630),"",FREQUENCY(IF('Data Transformation'!$B$425:$B$8425='Bin Analysis'!$B2619,'Data Transformation'!$G$425:$G$8425),D2630))</f>
        <v/>
      </c>
      <c r="F2630" t="str">
        <f t="shared" si="327"/>
        <v/>
      </c>
      <c r="G2630">
        <f>Weighting!$H$14</f>
        <v>0</v>
      </c>
      <c r="H2630">
        <f t="array" ref="H2630">FREQUENCY(IF('Data Transformation'!$B$4:$B$8425=B2619,'Data Transformation'!$G$4:$G$8425),'Bin Analysis'!$B2630)</f>
        <v>20</v>
      </c>
      <c r="I2630">
        <f t="shared" si="328"/>
        <v>0</v>
      </c>
      <c r="J2630">
        <f t="shared" si="329"/>
        <v>0</v>
      </c>
      <c r="K2630">
        <f>J2630*Weighting!$W$14</f>
        <v>0</v>
      </c>
      <c r="M2630" s="14"/>
    </row>
    <row r="2631" spans="1:13" x14ac:dyDescent="0.25">
      <c r="A2631" s="32">
        <f>IF(Weighting!$P$15&gt;0,B2631,"")</f>
        <v>1.5000009999999999</v>
      </c>
      <c r="B2631">
        <f>Weighting!$C$15</f>
        <v>1.5000009999999999</v>
      </c>
      <c r="C2631">
        <f>Weighting!$F$15</f>
        <v>0</v>
      </c>
      <c r="D2631" t="b">
        <f>IF(C2631=1,'Data Transformation'!$G$3+0.5*'Data Transformation'!$W$25,IF(C2632=1,D2632-'Data Transformation'!$W$25,FALSE))</f>
        <v>0</v>
      </c>
      <c r="E2631" t="str">
        <f t="array" ref="E2631">IF(ISLOGICAL(D2631),"",FREQUENCY(IF('Data Transformation'!$B$425:$B$8425='Bin Analysis'!$B2619,'Data Transformation'!$G$425:$G$8425),D2631))</f>
        <v/>
      </c>
      <c r="F2631" t="str">
        <f t="shared" si="327"/>
        <v/>
      </c>
      <c r="G2631">
        <f>Weighting!$H$15</f>
        <v>0</v>
      </c>
      <c r="H2631">
        <f t="array" ref="H2631">FREQUENCY(IF('Data Transformation'!$B$4:$B$8425=B2619,'Data Transformation'!$G$4:$G$8425),'Bin Analysis'!$B2631)</f>
        <v>20</v>
      </c>
      <c r="I2631">
        <f t="shared" si="328"/>
        <v>0</v>
      </c>
      <c r="J2631">
        <f t="shared" si="329"/>
        <v>0</v>
      </c>
      <c r="K2631">
        <f>J2631*Weighting!$W$15</f>
        <v>0</v>
      </c>
      <c r="M2631" s="14"/>
    </row>
    <row r="2632" spans="1:13" x14ac:dyDescent="0.25">
      <c r="A2632" s="32" t="str">
        <f>IF(Weighting!$P$16&gt;0,B2632,"")</f>
        <v/>
      </c>
      <c r="B2632">
        <f>Weighting!$C$16</f>
        <v>1.631</v>
      </c>
      <c r="C2632">
        <f>Weighting!$F$16</f>
        <v>0</v>
      </c>
      <c r="D2632" t="b">
        <f>IF(C2632=1,'Data Transformation'!$G$3+0.5*'Data Transformation'!$W$25,IF(C2633=1,D2633-'Data Transformation'!$W$25,FALSE))</f>
        <v>0</v>
      </c>
      <c r="E2632" t="str">
        <f t="array" ref="E2632">IF(ISLOGICAL(D2632),"",FREQUENCY(IF('Data Transformation'!$B$425:$B$8425='Bin Analysis'!$B2619,'Data Transformation'!$G$425:$G$8425),D2632))</f>
        <v/>
      </c>
      <c r="F2632" t="str">
        <f t="shared" si="327"/>
        <v/>
      </c>
      <c r="G2632">
        <f>Weighting!$H$16</f>
        <v>0</v>
      </c>
      <c r="H2632">
        <f t="array" ref="H2632">FREQUENCY(IF('Data Transformation'!$B$4:$B$8425=B2619,'Data Transformation'!$G$4:$G$8425),'Bin Analysis'!$B2632)</f>
        <v>20</v>
      </c>
      <c r="I2632">
        <f t="shared" si="328"/>
        <v>0</v>
      </c>
      <c r="J2632">
        <f t="shared" si="329"/>
        <v>0</v>
      </c>
      <c r="K2632">
        <f>J2632*Weighting!$W$16</f>
        <v>0</v>
      </c>
      <c r="M2632" s="14"/>
    </row>
    <row r="2633" spans="1:13" x14ac:dyDescent="0.25">
      <c r="A2633" s="32" t="str">
        <f>IF(Weighting!$P$17&gt;0,B2633,"")</f>
        <v/>
      </c>
      <c r="B2633">
        <f>Weighting!$C$17</f>
        <v>1.762</v>
      </c>
      <c r="C2633">
        <f>Weighting!$F$17</f>
        <v>0</v>
      </c>
      <c r="D2633" t="b">
        <f>IF(C2633=1,'Data Transformation'!$G$3+0.5*'Data Transformation'!$W$25,IF(C2634=1,D2634-'Data Transformation'!$W$25,FALSE))</f>
        <v>0</v>
      </c>
      <c r="E2633" t="str">
        <f t="array" ref="E2633">IF(ISLOGICAL(D2633),"",FREQUENCY(IF('Data Transformation'!$B$425:$B$8425='Bin Analysis'!$B2619,'Data Transformation'!$G$425:$G$8425),D2633))</f>
        <v/>
      </c>
      <c r="F2633" t="str">
        <f t="shared" si="327"/>
        <v/>
      </c>
      <c r="G2633">
        <f>Weighting!$H$17</f>
        <v>0</v>
      </c>
      <c r="H2633">
        <f t="array" ref="H2633">FREQUENCY(IF('Data Transformation'!$B$4:$B$8425=B2619,'Data Transformation'!$G$4:$G$8425),'Bin Analysis'!$B2633)</f>
        <v>20</v>
      </c>
      <c r="I2633">
        <f t="shared" si="328"/>
        <v>0</v>
      </c>
      <c r="J2633">
        <f t="shared" si="329"/>
        <v>0</v>
      </c>
      <c r="K2633">
        <f>J2633*Weighting!$W$17</f>
        <v>0</v>
      </c>
      <c r="M2633" s="14"/>
    </row>
    <row r="2634" spans="1:13" x14ac:dyDescent="0.25">
      <c r="A2634" s="32" t="str">
        <f>IF(Weighting!$P$18&gt;0,B2634,"")</f>
        <v/>
      </c>
      <c r="B2634">
        <f>Weighting!$C$18</f>
        <v>1.893</v>
      </c>
      <c r="C2634">
        <f>Weighting!$F$18</f>
        <v>0</v>
      </c>
      <c r="D2634" t="b">
        <f>IF(C2634=1,'Data Transformation'!$G$3+0.5*'Data Transformation'!$W$25,IF(C2635=1,D2635-'Data Transformation'!$W$25,FALSE))</f>
        <v>0</v>
      </c>
      <c r="E2634" t="str">
        <f t="array" ref="E2634">IF(ISLOGICAL(D2634),"",FREQUENCY(IF('Data Transformation'!$B$425:$B$8425='Bin Analysis'!$B2619,'Data Transformation'!$G$425:$G$8425),D2634))</f>
        <v/>
      </c>
      <c r="F2634" t="str">
        <f t="shared" si="327"/>
        <v/>
      </c>
      <c r="G2634">
        <f>Weighting!$H$18</f>
        <v>0</v>
      </c>
      <c r="H2634">
        <f t="array" ref="H2634">FREQUENCY(IF('Data Transformation'!$B$4:$B$8425=B2619,'Data Transformation'!$G$4:$G$8425),'Bin Analysis'!$B2634)</f>
        <v>20</v>
      </c>
      <c r="I2634">
        <f t="shared" si="328"/>
        <v>0</v>
      </c>
      <c r="J2634">
        <f t="shared" si="329"/>
        <v>0</v>
      </c>
      <c r="K2634">
        <f>J2634*Weighting!$W$18</f>
        <v>0</v>
      </c>
      <c r="M2634" s="14"/>
    </row>
    <row r="2635" spans="1:13" x14ac:dyDescent="0.25">
      <c r="A2635" s="32" t="str">
        <f>IF(Weighting!$P$19&gt;0,B2635,"")</f>
        <v/>
      </c>
      <c r="B2635">
        <f>Weighting!$C$19</f>
        <v>2.024</v>
      </c>
      <c r="C2635">
        <f>Weighting!$F$19</f>
        <v>0</v>
      </c>
      <c r="D2635" t="b">
        <f>IF(C2635=1,'Data Transformation'!$G$3+0.5*'Data Transformation'!$W$25,IF(C2636=1,D2636-'Data Transformation'!$W$25,FALSE))</f>
        <v>0</v>
      </c>
      <c r="E2635" t="str">
        <f t="array" ref="E2635">IF(ISLOGICAL(D2635),"",FREQUENCY(IF('Data Transformation'!$B$425:$B$8425='Bin Analysis'!$B2619,'Data Transformation'!$G$425:$G$8425),D2635))</f>
        <v/>
      </c>
      <c r="F2635" t="str">
        <f t="shared" si="327"/>
        <v/>
      </c>
      <c r="G2635">
        <f>Weighting!$H$19</f>
        <v>0</v>
      </c>
      <c r="H2635">
        <f t="array" ref="H2635">FREQUENCY(IF('Data Transformation'!$B$4:$B$8425=B2619,'Data Transformation'!$G$4:$G$8425),'Bin Analysis'!$B2635)</f>
        <v>20</v>
      </c>
      <c r="I2635">
        <f t="shared" si="328"/>
        <v>0</v>
      </c>
      <c r="J2635">
        <f t="shared" si="329"/>
        <v>0</v>
      </c>
      <c r="K2635">
        <f>J2635*Weighting!$W$19</f>
        <v>0</v>
      </c>
      <c r="M2635" s="14"/>
    </row>
    <row r="2636" spans="1:13" x14ac:dyDescent="0.25">
      <c r="A2636" s="32" t="str">
        <f>IF(Weighting!$P$20&gt;0,B2636,"")</f>
        <v/>
      </c>
      <c r="B2636">
        <f>Weighting!$C$20</f>
        <v>2.1550000000000002</v>
      </c>
      <c r="C2636">
        <f>Weighting!$F$20</f>
        <v>0</v>
      </c>
      <c r="D2636" t="b">
        <f>IF(C2636=1,'Data Transformation'!$G$3+0.5*'Data Transformation'!$W$25,IF(C2637=1,D2637-'Data Transformation'!$W$25,FALSE))</f>
        <v>0</v>
      </c>
      <c r="E2636" t="str">
        <f t="array" ref="E2636">IF(ISLOGICAL(D2636),"",FREQUENCY(IF('Data Transformation'!$B$425:$B$8425='Bin Analysis'!$B2619,'Data Transformation'!$G$425:$G$8425),D2636))</f>
        <v/>
      </c>
      <c r="F2636" t="str">
        <f t="shared" si="327"/>
        <v/>
      </c>
      <c r="G2636">
        <f>Weighting!$H$20</f>
        <v>0</v>
      </c>
      <c r="H2636">
        <f t="array" ref="H2636">FREQUENCY(IF('Data Transformation'!$B$4:$B$8425=B2619,'Data Transformation'!$G$4:$G$8425),'Bin Analysis'!$B2636)</f>
        <v>20</v>
      </c>
      <c r="I2636">
        <f t="shared" si="328"/>
        <v>0</v>
      </c>
      <c r="J2636">
        <f t="shared" si="329"/>
        <v>0</v>
      </c>
      <c r="K2636">
        <f>J2636*Weighting!$W$20</f>
        <v>0</v>
      </c>
      <c r="M2636" s="14"/>
    </row>
    <row r="2637" spans="1:13" x14ac:dyDescent="0.25">
      <c r="A2637" s="32" t="str">
        <f>IF(Weighting!$P$21&gt;0,B2637,"")</f>
        <v/>
      </c>
      <c r="B2637">
        <f>Weighting!$C$21</f>
        <v>2.2860000000000005</v>
      </c>
      <c r="C2637">
        <f>Weighting!$F$21</f>
        <v>0</v>
      </c>
      <c r="D2637" t="b">
        <f>IF(C2637=1,'Data Transformation'!$G$3+0.5*'Data Transformation'!$W$25,IF(C2638=1,D2638-'Data Transformation'!$W$25,FALSE))</f>
        <v>0</v>
      </c>
      <c r="E2637" t="str">
        <f t="array" ref="E2637">IF(ISLOGICAL(D2637),"",FREQUENCY(IF('Data Transformation'!$B$425:$B$8425='Bin Analysis'!$B2619,'Data Transformation'!$G$425:$G$8425),D2637))</f>
        <v/>
      </c>
      <c r="F2637" t="str">
        <f t="shared" si="327"/>
        <v/>
      </c>
      <c r="G2637">
        <f>Weighting!$H$21</f>
        <v>0</v>
      </c>
      <c r="H2637">
        <f t="array" ref="H2637">FREQUENCY(IF('Data Transformation'!$B$4:$B$8425=B2619,'Data Transformation'!$G$4:$G$8425),'Bin Analysis'!$B2637)</f>
        <v>20</v>
      </c>
      <c r="I2637">
        <f t="shared" si="328"/>
        <v>0</v>
      </c>
      <c r="J2637">
        <f t="shared" si="329"/>
        <v>0</v>
      </c>
      <c r="K2637">
        <f>J2637*Weighting!$W$21</f>
        <v>0</v>
      </c>
      <c r="M2637" s="14"/>
    </row>
    <row r="2638" spans="1:13" x14ac:dyDescent="0.25">
      <c r="A2638" s="32" t="str">
        <f>IF(Weighting!$P$22&gt;0,B2638,"")</f>
        <v/>
      </c>
      <c r="B2638">
        <f>Weighting!$C$22</f>
        <v>2.4170000000000007</v>
      </c>
      <c r="C2638">
        <f>Weighting!$F$22</f>
        <v>0</v>
      </c>
      <c r="D2638" t="b">
        <f>IF(C2638=1,'Data Transformation'!$G$3+0.5*'Data Transformation'!$W$25,IF(C2639=1,D2639-'Data Transformation'!$W$25,FALSE))</f>
        <v>0</v>
      </c>
      <c r="E2638" t="str">
        <f t="array" ref="E2638">IF(ISLOGICAL(D2638),"",FREQUENCY(IF('Data Transformation'!$B$425:$B$8425='Bin Analysis'!$B2619,'Data Transformation'!$G$425:$G$8425),D2638))</f>
        <v/>
      </c>
      <c r="F2638" t="str">
        <f t="shared" si="327"/>
        <v/>
      </c>
      <c r="G2638">
        <f>Weighting!$H$22</f>
        <v>0</v>
      </c>
      <c r="H2638">
        <f t="array" ref="H2638">FREQUENCY(IF('Data Transformation'!$B$4:$B$8425=B2619,'Data Transformation'!$G$4:$G$8425),'Bin Analysis'!$B2638)</f>
        <v>20</v>
      </c>
      <c r="I2638">
        <f t="shared" si="328"/>
        <v>0</v>
      </c>
      <c r="J2638">
        <f t="shared" si="329"/>
        <v>0</v>
      </c>
      <c r="K2638">
        <f>J2638*Weighting!$W$22</f>
        <v>0</v>
      </c>
      <c r="M2638" s="14"/>
    </row>
    <row r="2639" spans="1:13" x14ac:dyDescent="0.25">
      <c r="A2639" s="32" t="str">
        <f>IF(Weighting!$P$23&gt;0,B2639,"")</f>
        <v/>
      </c>
      <c r="B2639">
        <f>Weighting!$C$23</f>
        <v>2.5480000000000009</v>
      </c>
      <c r="C2639">
        <f>Weighting!$F$23</f>
        <v>0</v>
      </c>
      <c r="D2639" t="b">
        <f>IF(C2639=1,'Data Transformation'!$G$3+0.5*'Data Transformation'!$W$25,IF(C2640=1,D2640-'Data Transformation'!$W$25,FALSE))</f>
        <v>0</v>
      </c>
      <c r="E2639" t="str">
        <f t="array" ref="E2639">IF(ISLOGICAL(D2639),"",FREQUENCY(IF('Data Transformation'!$B$425:$B$8425='Bin Analysis'!$B2619,'Data Transformation'!$G$425:$G$8425),D2639))</f>
        <v/>
      </c>
      <c r="F2639" t="str">
        <f t="shared" si="327"/>
        <v/>
      </c>
      <c r="G2639">
        <f>Weighting!$H$23</f>
        <v>0</v>
      </c>
      <c r="H2639">
        <f t="array" ref="H2639">FREQUENCY(IF('Data Transformation'!$B$4:$B$8425=B2619,'Data Transformation'!$G$4:$G$8425),'Bin Analysis'!$B2639)</f>
        <v>20</v>
      </c>
      <c r="I2639">
        <f t="shared" si="328"/>
        <v>0</v>
      </c>
      <c r="J2639">
        <f t="shared" si="329"/>
        <v>0</v>
      </c>
      <c r="K2639">
        <f>J2639*Weighting!$W$23</f>
        <v>0</v>
      </c>
      <c r="M2639" s="14"/>
    </row>
    <row r="2640" spans="1:13" x14ac:dyDescent="0.25">
      <c r="A2640" s="32" t="str">
        <f>IF(Weighting!$P$24&gt;0,B2640,"")</f>
        <v/>
      </c>
      <c r="B2640">
        <f>Weighting!$C$24</f>
        <v>2.6790000000000012</v>
      </c>
      <c r="C2640">
        <f>Weighting!$F$24</f>
        <v>0</v>
      </c>
      <c r="D2640" t="b">
        <f>IF(C2640=1,'Data Transformation'!$G$3+0.5*'Data Transformation'!$W$25,IF(C2641=1,D2641-'Data Transformation'!$W$25,FALSE))</f>
        <v>0</v>
      </c>
      <c r="E2640" t="str">
        <f t="array" ref="E2640">IF(ISLOGICAL(D2640),"",FREQUENCY(IF('Data Transformation'!$B$425:$B$8425='Bin Analysis'!$B2619,'Data Transformation'!$G$425:$G$8425),D2640))</f>
        <v/>
      </c>
      <c r="F2640" t="str">
        <f t="shared" si="327"/>
        <v/>
      </c>
      <c r="G2640">
        <f>Weighting!$H$24</f>
        <v>0</v>
      </c>
      <c r="H2640">
        <f t="array" ref="H2640">FREQUENCY(IF('Data Transformation'!$B$4:$B$8425=B2619,'Data Transformation'!$G$4:$G$8425),'Bin Analysis'!$B2640)</f>
        <v>20</v>
      </c>
      <c r="I2640">
        <f t="shared" si="328"/>
        <v>0</v>
      </c>
      <c r="J2640">
        <f t="shared" si="329"/>
        <v>0</v>
      </c>
      <c r="K2640">
        <f>J2640*Weighting!$W$24</f>
        <v>0</v>
      </c>
      <c r="M2640" s="14"/>
    </row>
    <row r="2641" spans="1:25" x14ac:dyDescent="0.25">
      <c r="A2641" s="32" t="str">
        <f>IF(Weighting!$P$25&gt;0,B2641,"")</f>
        <v/>
      </c>
      <c r="B2641">
        <f>Weighting!$C$25</f>
        <v>2.8100000000000014</v>
      </c>
      <c r="C2641">
        <f>Weighting!$F$25</f>
        <v>0</v>
      </c>
      <c r="D2641" t="b">
        <f>IF(C2641=1,'Data Transformation'!$G$3+0.5*'Data Transformation'!$W$25,IF(C2642=1,D2642-'Data Transformation'!$W$25,FALSE))</f>
        <v>0</v>
      </c>
      <c r="E2641" t="str">
        <f t="array" ref="E2641">IF(ISLOGICAL(D2641),"",FREQUENCY(IF('Data Transformation'!$B$425:$B$8425='Bin Analysis'!$B2619,'Data Transformation'!$G$425:$G$8425),D2641))</f>
        <v/>
      </c>
      <c r="F2641" t="str">
        <f t="shared" si="327"/>
        <v/>
      </c>
      <c r="G2641">
        <f>Weighting!$H$25</f>
        <v>0</v>
      </c>
      <c r="H2641">
        <f t="array" ref="H2641">FREQUENCY(IF('Data Transformation'!$B$4:$B$8425=B2619,'Data Transformation'!$G$4:$G$8425),'Bin Analysis'!$B2641)</f>
        <v>20</v>
      </c>
      <c r="I2641">
        <f t="shared" si="328"/>
        <v>0</v>
      </c>
      <c r="J2641">
        <f t="shared" si="329"/>
        <v>0</v>
      </c>
      <c r="K2641">
        <f>J2641*Weighting!$W$25</f>
        <v>0</v>
      </c>
      <c r="M2641" s="14"/>
    </row>
    <row r="2642" spans="1:25" x14ac:dyDescent="0.25">
      <c r="N2642" s="55"/>
      <c r="O2642"/>
      <c r="P2642"/>
      <c r="Q2642"/>
      <c r="R2642"/>
    </row>
    <row r="2643" spans="1:25" ht="23.25" x14ac:dyDescent="0.35">
      <c r="A2643" s="21" t="s">
        <v>0</v>
      </c>
      <c r="B2643" s="21">
        <f>IFERROR(VLOOKUP(C2643,'Data Transformation'!$L$6:$M$426,2,FALSE),"")</f>
        <v>110</v>
      </c>
      <c r="C2643" s="21">
        <f>C2619+1</f>
        <v>110</v>
      </c>
      <c r="D2643" s="21"/>
      <c r="E2643" s="21"/>
      <c r="F2643" s="21"/>
      <c r="G2643" s="21"/>
      <c r="H2643" s="22"/>
      <c r="I2643" s="22"/>
      <c r="J2643" s="22"/>
      <c r="K2643" s="21"/>
      <c r="L2643" s="21">
        <f>B2643</f>
        <v>110</v>
      </c>
      <c r="M2643" s="23">
        <f>INDEX('Data Transformation'!$O$4:$O$424,MATCH($B2643,'Data Transformation'!$M$4:$M$424,0),MATCH($M$2,'Data Transformation'!$O$3,0))</f>
        <v>17</v>
      </c>
      <c r="N2643" s="27">
        <f>IF('Input and Summary Results'!$J$16="minimum",'Bin Analysis'!X2644/(M2643-1),'Bin Analysis'!Y2643/('Bin Analysis'!M2643-1))</f>
        <v>0</v>
      </c>
      <c r="O2643" s="27">
        <f>IF(M2643=FALSE,NA(),(VLOOKUP(1,C2646:K2665,4,FALSE))/(M2643-1))</f>
        <v>0</v>
      </c>
      <c r="P2643" s="27">
        <f>IF(M2643=FALSE,NA(),SUM(J2646:J2665)/Weighting!$S$5)</f>
        <v>0.2</v>
      </c>
      <c r="Q2643" s="27">
        <f>IF(M2643=FALSE,NA(),SUM(K2646:K2665)/Weighting!$S$6)</f>
        <v>8.6956521739130432E-2</v>
      </c>
      <c r="R2643" s="27">
        <f>IF(M2643=FALSE,NA(),(VLOOKUP(1,G2646:K2665,3,FALSE))/(M2643-1))</f>
        <v>1</v>
      </c>
      <c r="S2643" s="22" t="str">
        <f>IF(M2643=FALSE,NA(),IF(SUM(J2646:J2665)=2,"yes","no"))</f>
        <v>yes</v>
      </c>
      <c r="X2643" s="2" cm="2">
        <f t="array" ref="X2643:X2644">FREQUENCY(IF('Data Transformation'!$B$425:$B$6424='Bin Analysis'!L2643,'Data Transformation'!$G$425:$G$6424),'Data Transformation'!$U$11)</f>
        <v>16</v>
      </c>
      <c r="Y2643" s="2" cm="2">
        <f t="array" ref="Y2643:Y2644">FREQUENCY(IF('Data Transformation'!$B$425:$B$6424='Bin Analysis'!L2643,'Data Transformation'!$G$425:$G$6424),'Data Transformation'!$U$12)</f>
        <v>16</v>
      </c>
    </row>
    <row r="2644" spans="1:25" x14ac:dyDescent="0.25">
      <c r="A2644" s="14" t="s">
        <v>67</v>
      </c>
      <c r="B2644" t="s">
        <v>47</v>
      </c>
      <c r="C2644" t="s">
        <v>5</v>
      </c>
      <c r="D2644" t="s">
        <v>100</v>
      </c>
      <c r="E2644" t="s">
        <v>101</v>
      </c>
      <c r="F2644" t="s">
        <v>102</v>
      </c>
      <c r="G2644" t="s">
        <v>70</v>
      </c>
      <c r="H2644" t="s">
        <v>31</v>
      </c>
      <c r="I2644" t="s">
        <v>32</v>
      </c>
      <c r="J2644" t="s">
        <v>46</v>
      </c>
      <c r="K2644" s="14" t="s">
        <v>45</v>
      </c>
      <c r="M2644" s="14"/>
      <c r="X2644" s="2">
        <v>0</v>
      </c>
      <c r="Y2644" s="2">
        <v>0</v>
      </c>
    </row>
    <row r="2645" spans="1:25" x14ac:dyDescent="0.25">
      <c r="A2645" s="32"/>
      <c r="D2645" t="b">
        <f>IF(C2645=1,'Data Transformation'!$G$3+0.5*'Data Transformation'!$W$25,IF(C2646=1,D2646-'Data Transformation'!$W$25,FALSE))</f>
        <v>0</v>
      </c>
      <c r="E2645" t="str">
        <f t="array" ref="E2645">IF(ISLOGICAL(D2645),"",FREQUENCY(IF('Data Transformation'!$B$425:$B$8425='Bin Analysis'!$B2643,'Data Transformation'!$G$425:$G$8425),D2645))</f>
        <v/>
      </c>
      <c r="F2645" t="str">
        <f>IF(ISLOGICAL(D2645),"",E2645-E2644)</f>
        <v/>
      </c>
      <c r="M2645" s="14"/>
    </row>
    <row r="2646" spans="1:25" x14ac:dyDescent="0.25">
      <c r="A2646" s="32">
        <f>IF(Weighting!$P$6&gt;0,B2646,"")</f>
        <v>0.32100000000000001</v>
      </c>
      <c r="B2646">
        <f>Weighting!$C$6</f>
        <v>0.32100000000000001</v>
      </c>
      <c r="C2646">
        <f>Weighting!$F$6</f>
        <v>0</v>
      </c>
      <c r="D2646" t="b">
        <f>IF(C2646=1,'Data Transformation'!$G$3+0.5*'Data Transformation'!$W$25,IF(C2647=1,D2647-'Data Transformation'!$W$25,FALSE))</f>
        <v>0</v>
      </c>
      <c r="E2646" t="str">
        <f t="array" ref="E2646">IF(ISLOGICAL(D2646),"",FREQUENCY(IF('Data Transformation'!$B$425:$B$8425='Bin Analysis'!$B2643,'Data Transformation'!$G$425:$G$8425),D2646))</f>
        <v/>
      </c>
      <c r="F2646" t="str">
        <f>IF(ISLOGICAL(D2646),"",E2646-E2645)</f>
        <v/>
      </c>
      <c r="G2646">
        <f>Weighting!$H$6</f>
        <v>1</v>
      </c>
      <c r="H2646">
        <f t="array" ref="H2646">FREQUENCY(IF('Data Transformation'!$B$4:$B$8425=B2643,'Data Transformation'!$G$4:$G$8425),'Bin Analysis'!$B2646)</f>
        <v>16</v>
      </c>
      <c r="I2646">
        <f>H2646-H2645</f>
        <v>16</v>
      </c>
      <c r="J2646">
        <f>IF(I2646=0,0,1)</f>
        <v>1</v>
      </c>
      <c r="K2646">
        <f>J2646*Weighting!$W$6</f>
        <v>1</v>
      </c>
      <c r="M2646" s="14"/>
    </row>
    <row r="2647" spans="1:25" x14ac:dyDescent="0.25">
      <c r="A2647" s="32">
        <f>IF(Weighting!$P$7&gt;0,B2647,"")</f>
        <v>0.45200000000000001</v>
      </c>
      <c r="B2647">
        <f>Weighting!$C$7</f>
        <v>0.45200000000000001</v>
      </c>
      <c r="C2647">
        <f>Weighting!$F$7</f>
        <v>0</v>
      </c>
      <c r="D2647" t="b">
        <f>IF(C2647=1,'Data Transformation'!$G$3+0.5*'Data Transformation'!$W$25,IF(C2648=1,D2648-'Data Transformation'!$W$25,FALSE))</f>
        <v>0</v>
      </c>
      <c r="E2647" t="str">
        <f t="array" ref="E2647">IF(ISLOGICAL(D2647),"",FREQUENCY(IF('Data Transformation'!$B$425:$B$8425='Bin Analysis'!$B2643,'Data Transformation'!$G$425:$G$8425),D2647))</f>
        <v/>
      </c>
      <c r="F2647" t="str">
        <f t="shared" ref="F2647:F2665" si="330">IF(ISLOGICAL(D2647),"",E2647-E2646)</f>
        <v/>
      </c>
      <c r="G2647">
        <f>Weighting!$H$7</f>
        <v>0</v>
      </c>
      <c r="H2647">
        <f t="array" ref="H2647">FREQUENCY(IF('Data Transformation'!$B$4:$B$8425=B2643,'Data Transformation'!$G$4:$G$8425),'Bin Analysis'!$B2647)</f>
        <v>16</v>
      </c>
      <c r="I2647">
        <f t="shared" ref="I2647:I2665" si="331">H2647-H2646</f>
        <v>0</v>
      </c>
      <c r="J2647">
        <f>IF(I2647=0,0,1)</f>
        <v>0</v>
      </c>
      <c r="K2647">
        <f>J2647*Weighting!$W$7</f>
        <v>0</v>
      </c>
      <c r="M2647" s="14"/>
    </row>
    <row r="2648" spans="1:25" x14ac:dyDescent="0.25">
      <c r="A2648" s="32">
        <f>IF(Weighting!$P$8&gt;0,B2648,"")</f>
        <v>0.58299999999999996</v>
      </c>
      <c r="B2648">
        <f>Weighting!$C$8</f>
        <v>0.58299999999999996</v>
      </c>
      <c r="C2648">
        <f>Weighting!$F$8</f>
        <v>0</v>
      </c>
      <c r="D2648" t="b">
        <f>IF(C2648=1,'Data Transformation'!$G$3+0.5*'Data Transformation'!$W$25,IF(C2649=1,D2649-'Data Transformation'!$W$25,FALSE))</f>
        <v>0</v>
      </c>
      <c r="E2648" t="str">
        <f t="array" ref="E2648">IF(ISLOGICAL(D2648),"",FREQUENCY(IF('Data Transformation'!$B$425:$B$8425='Bin Analysis'!$B2643,'Data Transformation'!$G$425:$G$8425),D2648))</f>
        <v/>
      </c>
      <c r="F2648" t="str">
        <f t="shared" si="330"/>
        <v/>
      </c>
      <c r="G2648">
        <f>Weighting!$H$8</f>
        <v>0</v>
      </c>
      <c r="H2648">
        <f t="array" ref="H2648">FREQUENCY(IF('Data Transformation'!$B$4:$B$8425=B2643,'Data Transformation'!$G$4:$G$8425),'Bin Analysis'!$B2648)</f>
        <v>16</v>
      </c>
      <c r="I2648">
        <f t="shared" si="331"/>
        <v>0</v>
      </c>
      <c r="J2648">
        <f t="shared" ref="J2648:J2665" si="332">IF(I2648=0,0,1)</f>
        <v>0</v>
      </c>
      <c r="K2648">
        <f>J2648*Weighting!$W$8</f>
        <v>0</v>
      </c>
      <c r="M2648" s="14"/>
    </row>
    <row r="2649" spans="1:25" x14ac:dyDescent="0.25">
      <c r="A2649" s="32">
        <f>IF(Weighting!$P$9&gt;0,B2649,"")</f>
        <v>0.71399999999999997</v>
      </c>
      <c r="B2649" s="50">
        <f>Weighting!$C$9</f>
        <v>0.71399999999999997</v>
      </c>
      <c r="C2649">
        <f>Weighting!$F$9</f>
        <v>0</v>
      </c>
      <c r="D2649" t="b">
        <f>IF(C2649=1,'Data Transformation'!$G$3+0.5*'Data Transformation'!$W$25,IF(C2650=1,D2650-'Data Transformation'!$W$25,FALSE))</f>
        <v>0</v>
      </c>
      <c r="E2649" t="str">
        <f t="array" ref="E2649">IF(ISLOGICAL(D2649),"",FREQUENCY(IF('Data Transformation'!$B$425:$B$8425='Bin Analysis'!$B2643,'Data Transformation'!$G$425:$G$8425),D2649))</f>
        <v/>
      </c>
      <c r="F2649" t="str">
        <f t="shared" si="330"/>
        <v/>
      </c>
      <c r="G2649">
        <f>Weighting!$H$9</f>
        <v>0</v>
      </c>
      <c r="H2649">
        <f t="array" ref="H2649">FREQUENCY(IF('Data Transformation'!$B$4:$B$8425=B2643,'Data Transformation'!$G$4:$G$8425),'Bin Analysis'!$B2649)</f>
        <v>16</v>
      </c>
      <c r="I2649">
        <f t="shared" si="331"/>
        <v>0</v>
      </c>
      <c r="J2649">
        <f t="shared" si="332"/>
        <v>0</v>
      </c>
      <c r="K2649">
        <f>J2649*Weighting!$W$9</f>
        <v>0</v>
      </c>
      <c r="M2649" s="14"/>
    </row>
    <row r="2650" spans="1:25" x14ac:dyDescent="0.25">
      <c r="A2650" s="32">
        <f>IF(Weighting!$P$10&gt;0,B2650,"")</f>
        <v>0.84499999999999997</v>
      </c>
      <c r="B2650">
        <f>Weighting!$C$10</f>
        <v>0.84499999999999997</v>
      </c>
      <c r="C2650">
        <f>Weighting!$F$10</f>
        <v>0</v>
      </c>
      <c r="D2650" t="b">
        <f>IF(C2650=1,'Data Transformation'!$G$3+0.5*'Data Transformation'!$W$25,IF(C2651=1,D2651-'Data Transformation'!$W$25,FALSE))</f>
        <v>0</v>
      </c>
      <c r="E2650" t="str">
        <f t="array" ref="E2650">IF(ISLOGICAL(D2650),"",FREQUENCY(IF('Data Transformation'!$B$425:$B$8425='Bin Analysis'!$B2643,'Data Transformation'!$G$425:$G$8425),D2650))</f>
        <v/>
      </c>
      <c r="F2650" t="str">
        <f t="shared" si="330"/>
        <v/>
      </c>
      <c r="G2650">
        <f>Weighting!$H$10</f>
        <v>0</v>
      </c>
      <c r="H2650">
        <f t="array" ref="H2650">FREQUENCY(IF('Data Transformation'!$B$4:$B$8425=B2643,'Data Transformation'!$G$4:$G$8425),'Bin Analysis'!$B2650)</f>
        <v>16</v>
      </c>
      <c r="I2650">
        <f t="shared" si="331"/>
        <v>0</v>
      </c>
      <c r="J2650">
        <f t="shared" si="332"/>
        <v>0</v>
      </c>
      <c r="K2650">
        <f>J2650*Weighting!$W$10</f>
        <v>0</v>
      </c>
      <c r="M2650" s="14"/>
    </row>
    <row r="2651" spans="1:25" x14ac:dyDescent="0.25">
      <c r="A2651" s="32">
        <f>IF(Weighting!$P$11&gt;0,B2651,"")</f>
        <v>0.97599999999999998</v>
      </c>
      <c r="B2651">
        <f>Weighting!$C$11</f>
        <v>0.97599999999999998</v>
      </c>
      <c r="C2651">
        <f>Weighting!$F$11</f>
        <v>0</v>
      </c>
      <c r="D2651">
        <f>IF(C2651=1,'Data Transformation'!$G$3+0.5*'Data Transformation'!$W$25,IF(C2652=1,D2652-'Data Transformation'!$W$25,FALSE))</f>
        <v>0.86899999999999999</v>
      </c>
      <c r="E2651">
        <f t="array" ref="E2651">IF(ISLOGICAL(D2651),"",FREQUENCY(IF('Data Transformation'!$B$425:$B$8425='Bin Analysis'!$B2643,'Data Transformation'!$G$425:$G$8425),D2651))</f>
        <v>16</v>
      </c>
      <c r="F2651" t="e">
        <f t="shared" si="330"/>
        <v>#VALUE!</v>
      </c>
      <c r="G2651">
        <f>Weighting!$H$11</f>
        <v>0</v>
      </c>
      <c r="H2651">
        <f t="array" ref="H2651">FREQUENCY(IF('Data Transformation'!$B$4:$B$8425=B2643,'Data Transformation'!$G$4:$G$8425),'Bin Analysis'!$B2651)</f>
        <v>16</v>
      </c>
      <c r="I2651">
        <f t="shared" si="331"/>
        <v>0</v>
      </c>
      <c r="J2651">
        <f t="shared" si="332"/>
        <v>0</v>
      </c>
      <c r="K2651">
        <f>J2651*Weighting!$W$11</f>
        <v>0</v>
      </c>
      <c r="M2651" s="14"/>
    </row>
    <row r="2652" spans="1:25" x14ac:dyDescent="0.25">
      <c r="A2652" s="32">
        <f>IF(Weighting!$P$12&gt;0,B2652,"")</f>
        <v>1.107</v>
      </c>
      <c r="B2652">
        <f>Weighting!$C$12</f>
        <v>1.107</v>
      </c>
      <c r="C2652">
        <f>Weighting!$F$12</f>
        <v>1</v>
      </c>
      <c r="D2652">
        <f>IF(C2652=1,'Data Transformation'!$G$3+0.5*'Data Transformation'!$W$25,IF(C2653=1,D2653-'Data Transformation'!$W$25,FALSE))</f>
        <v>1.131</v>
      </c>
      <c r="E2652">
        <f t="array" ref="E2652">IF(ISLOGICAL(D2652),"",FREQUENCY(IF('Data Transformation'!$B$425:$B$8425='Bin Analysis'!$B2643,'Data Transformation'!$G$425:$G$8425),D2652))</f>
        <v>16</v>
      </c>
      <c r="F2652">
        <f t="shared" si="330"/>
        <v>0</v>
      </c>
      <c r="G2652">
        <f>Weighting!$H$12</f>
        <v>0</v>
      </c>
      <c r="H2652">
        <f t="array" ref="H2652">FREQUENCY(IF('Data Transformation'!$B$4:$B$8425=B2643,'Data Transformation'!$G$4:$G$8425),'Bin Analysis'!$B2652)</f>
        <v>17</v>
      </c>
      <c r="I2652">
        <f t="shared" si="331"/>
        <v>1</v>
      </c>
      <c r="J2652">
        <f t="shared" si="332"/>
        <v>1</v>
      </c>
      <c r="K2652">
        <f>J2652*Weighting!$W$12</f>
        <v>1</v>
      </c>
      <c r="M2652" s="14"/>
    </row>
    <row r="2653" spans="1:25" x14ac:dyDescent="0.25">
      <c r="A2653" s="32">
        <f>IF(Weighting!$P$13&gt;0,B2653,"")</f>
        <v>1.238</v>
      </c>
      <c r="B2653">
        <f>Weighting!$C$13</f>
        <v>1.238</v>
      </c>
      <c r="C2653">
        <f>Weighting!$F$13</f>
        <v>0</v>
      </c>
      <c r="D2653" t="b">
        <f>IF(C2653=1,'Data Transformation'!$G$3+0.5*'Data Transformation'!$W$25,IF(C2654=1,D2654-'Data Transformation'!$W$25,FALSE))</f>
        <v>0</v>
      </c>
      <c r="E2653" t="str">
        <f t="array" ref="E2653">IF(ISLOGICAL(D2653),"",FREQUENCY(IF('Data Transformation'!$B$425:$B$8425='Bin Analysis'!$B2643,'Data Transformation'!$G$425:$G$8425),D2653))</f>
        <v/>
      </c>
      <c r="F2653" t="str">
        <f t="shared" si="330"/>
        <v/>
      </c>
      <c r="G2653">
        <f>Weighting!$H$13</f>
        <v>0</v>
      </c>
      <c r="H2653">
        <f t="array" ref="H2653">FREQUENCY(IF('Data Transformation'!$B$4:$B$8425=B2643,'Data Transformation'!$G$4:$G$8425),'Bin Analysis'!$B2653)</f>
        <v>17</v>
      </c>
      <c r="I2653">
        <f t="shared" si="331"/>
        <v>0</v>
      </c>
      <c r="J2653">
        <f t="shared" si="332"/>
        <v>0</v>
      </c>
      <c r="K2653">
        <f>J2653*Weighting!$W$13</f>
        <v>0</v>
      </c>
      <c r="M2653" s="14"/>
    </row>
    <row r="2654" spans="1:25" x14ac:dyDescent="0.25">
      <c r="A2654" s="32">
        <f>IF(Weighting!$P$14&gt;0,B2654,"")</f>
        <v>1.369</v>
      </c>
      <c r="B2654">
        <f>Weighting!$C$14</f>
        <v>1.369</v>
      </c>
      <c r="C2654">
        <f>Weighting!$F$14</f>
        <v>0</v>
      </c>
      <c r="D2654" t="b">
        <f>IF(C2654=1,'Data Transformation'!$G$3+0.5*'Data Transformation'!$W$25,IF(C2655=1,D2655-'Data Transformation'!$W$25,FALSE))</f>
        <v>0</v>
      </c>
      <c r="E2654" t="str">
        <f t="array" ref="E2654">IF(ISLOGICAL(D2654),"",FREQUENCY(IF('Data Transformation'!$B$425:$B$8425='Bin Analysis'!$B2643,'Data Transformation'!$G$425:$G$8425),D2654))</f>
        <v/>
      </c>
      <c r="F2654" t="str">
        <f t="shared" si="330"/>
        <v/>
      </c>
      <c r="G2654">
        <f>Weighting!$H$14</f>
        <v>0</v>
      </c>
      <c r="H2654">
        <f t="array" ref="H2654">FREQUENCY(IF('Data Transformation'!$B$4:$B$8425=B2643,'Data Transformation'!$G$4:$G$8425),'Bin Analysis'!$B2654)</f>
        <v>17</v>
      </c>
      <c r="I2654">
        <f t="shared" si="331"/>
        <v>0</v>
      </c>
      <c r="J2654">
        <f t="shared" si="332"/>
        <v>0</v>
      </c>
      <c r="K2654">
        <f>J2654*Weighting!$W$14</f>
        <v>0</v>
      </c>
      <c r="M2654" s="14"/>
    </row>
    <row r="2655" spans="1:25" x14ac:dyDescent="0.25">
      <c r="A2655" s="32">
        <f>IF(Weighting!$P$15&gt;0,B2655,"")</f>
        <v>1.5000009999999999</v>
      </c>
      <c r="B2655">
        <f>Weighting!$C$15</f>
        <v>1.5000009999999999</v>
      </c>
      <c r="C2655">
        <f>Weighting!$F$15</f>
        <v>0</v>
      </c>
      <c r="D2655" t="b">
        <f>IF(C2655=1,'Data Transformation'!$G$3+0.5*'Data Transformation'!$W$25,IF(C2656=1,D2656-'Data Transformation'!$W$25,FALSE))</f>
        <v>0</v>
      </c>
      <c r="E2655" t="str">
        <f t="array" ref="E2655">IF(ISLOGICAL(D2655),"",FREQUENCY(IF('Data Transformation'!$B$425:$B$8425='Bin Analysis'!$B2643,'Data Transformation'!$G$425:$G$8425),D2655))</f>
        <v/>
      </c>
      <c r="F2655" t="str">
        <f t="shared" si="330"/>
        <v/>
      </c>
      <c r="G2655">
        <f>Weighting!$H$15</f>
        <v>0</v>
      </c>
      <c r="H2655">
        <f t="array" ref="H2655">FREQUENCY(IF('Data Transformation'!$B$4:$B$8425=B2643,'Data Transformation'!$G$4:$G$8425),'Bin Analysis'!$B2655)</f>
        <v>17</v>
      </c>
      <c r="I2655">
        <f t="shared" si="331"/>
        <v>0</v>
      </c>
      <c r="J2655">
        <f t="shared" si="332"/>
        <v>0</v>
      </c>
      <c r="K2655">
        <f>J2655*Weighting!$W$15</f>
        <v>0</v>
      </c>
      <c r="M2655" s="14"/>
    </row>
    <row r="2656" spans="1:25" x14ac:dyDescent="0.25">
      <c r="A2656" s="32" t="str">
        <f>IF(Weighting!$P$16&gt;0,B2656,"")</f>
        <v/>
      </c>
      <c r="B2656">
        <f>Weighting!$C$16</f>
        <v>1.631</v>
      </c>
      <c r="C2656">
        <f>Weighting!$F$16</f>
        <v>0</v>
      </c>
      <c r="D2656" t="b">
        <f>IF(C2656=1,'Data Transformation'!$G$3+0.5*'Data Transformation'!$W$25,IF(C2657=1,D2657-'Data Transformation'!$W$25,FALSE))</f>
        <v>0</v>
      </c>
      <c r="E2656" t="str">
        <f t="array" ref="E2656">IF(ISLOGICAL(D2656),"",FREQUENCY(IF('Data Transformation'!$B$425:$B$8425='Bin Analysis'!$B2643,'Data Transformation'!$G$425:$G$8425),D2656))</f>
        <v/>
      </c>
      <c r="F2656" t="str">
        <f t="shared" si="330"/>
        <v/>
      </c>
      <c r="G2656">
        <f>Weighting!$H$16</f>
        <v>0</v>
      </c>
      <c r="H2656">
        <f t="array" ref="H2656">FREQUENCY(IF('Data Transformation'!$B$4:$B$8425=B2643,'Data Transformation'!$G$4:$G$8425),'Bin Analysis'!$B2656)</f>
        <v>17</v>
      </c>
      <c r="I2656">
        <f t="shared" si="331"/>
        <v>0</v>
      </c>
      <c r="J2656">
        <f t="shared" si="332"/>
        <v>0</v>
      </c>
      <c r="K2656">
        <f>J2656*Weighting!$W$16</f>
        <v>0</v>
      </c>
      <c r="M2656" s="14"/>
    </row>
    <row r="2657" spans="1:25" x14ac:dyDescent="0.25">
      <c r="A2657" s="32" t="str">
        <f>IF(Weighting!$P$17&gt;0,B2657,"")</f>
        <v/>
      </c>
      <c r="B2657">
        <f>Weighting!$C$17</f>
        <v>1.762</v>
      </c>
      <c r="C2657">
        <f>Weighting!$F$17</f>
        <v>0</v>
      </c>
      <c r="D2657" t="b">
        <f>IF(C2657=1,'Data Transformation'!$G$3+0.5*'Data Transformation'!$W$25,IF(C2658=1,D2658-'Data Transformation'!$W$25,FALSE))</f>
        <v>0</v>
      </c>
      <c r="E2657" t="str">
        <f t="array" ref="E2657">IF(ISLOGICAL(D2657),"",FREQUENCY(IF('Data Transformation'!$B$425:$B$8425='Bin Analysis'!$B2643,'Data Transformation'!$G$425:$G$8425),D2657))</f>
        <v/>
      </c>
      <c r="F2657" t="str">
        <f t="shared" si="330"/>
        <v/>
      </c>
      <c r="G2657">
        <f>Weighting!$H$17</f>
        <v>0</v>
      </c>
      <c r="H2657">
        <f t="array" ref="H2657">FREQUENCY(IF('Data Transformation'!$B$4:$B$8425=B2643,'Data Transformation'!$G$4:$G$8425),'Bin Analysis'!$B2657)</f>
        <v>17</v>
      </c>
      <c r="I2657">
        <f t="shared" si="331"/>
        <v>0</v>
      </c>
      <c r="J2657">
        <f t="shared" si="332"/>
        <v>0</v>
      </c>
      <c r="K2657">
        <f>J2657*Weighting!$W$17</f>
        <v>0</v>
      </c>
      <c r="M2657" s="14"/>
    </row>
    <row r="2658" spans="1:25" x14ac:dyDescent="0.25">
      <c r="A2658" s="32" t="str">
        <f>IF(Weighting!$P$18&gt;0,B2658,"")</f>
        <v/>
      </c>
      <c r="B2658">
        <f>Weighting!$C$18</f>
        <v>1.893</v>
      </c>
      <c r="C2658">
        <f>Weighting!$F$18</f>
        <v>0</v>
      </c>
      <c r="D2658" t="b">
        <f>IF(C2658=1,'Data Transformation'!$G$3+0.5*'Data Transformation'!$W$25,IF(C2659=1,D2659-'Data Transformation'!$W$25,FALSE))</f>
        <v>0</v>
      </c>
      <c r="E2658" t="str">
        <f t="array" ref="E2658">IF(ISLOGICAL(D2658),"",FREQUENCY(IF('Data Transformation'!$B$425:$B$8425='Bin Analysis'!$B2643,'Data Transformation'!$G$425:$G$8425),D2658))</f>
        <v/>
      </c>
      <c r="F2658" t="str">
        <f t="shared" si="330"/>
        <v/>
      </c>
      <c r="G2658">
        <f>Weighting!$H$18</f>
        <v>0</v>
      </c>
      <c r="H2658">
        <f t="array" ref="H2658">FREQUENCY(IF('Data Transformation'!$B$4:$B$8425=B2643,'Data Transformation'!$G$4:$G$8425),'Bin Analysis'!$B2658)</f>
        <v>17</v>
      </c>
      <c r="I2658">
        <f t="shared" si="331"/>
        <v>0</v>
      </c>
      <c r="J2658">
        <f t="shared" si="332"/>
        <v>0</v>
      </c>
      <c r="K2658">
        <f>J2658*Weighting!$W$18</f>
        <v>0</v>
      </c>
      <c r="M2658" s="14"/>
    </row>
    <row r="2659" spans="1:25" x14ac:dyDescent="0.25">
      <c r="A2659" s="32" t="str">
        <f>IF(Weighting!$P$19&gt;0,B2659,"")</f>
        <v/>
      </c>
      <c r="B2659">
        <f>Weighting!$C$19</f>
        <v>2.024</v>
      </c>
      <c r="C2659">
        <f>Weighting!$F$19</f>
        <v>0</v>
      </c>
      <c r="D2659" t="b">
        <f>IF(C2659=1,'Data Transformation'!$G$3+0.5*'Data Transformation'!$W$25,IF(C2660=1,D2660-'Data Transformation'!$W$25,FALSE))</f>
        <v>0</v>
      </c>
      <c r="E2659" t="str">
        <f t="array" ref="E2659">IF(ISLOGICAL(D2659),"",FREQUENCY(IF('Data Transformation'!$B$425:$B$8425='Bin Analysis'!$B2643,'Data Transformation'!$G$425:$G$8425),D2659))</f>
        <v/>
      </c>
      <c r="F2659" t="str">
        <f t="shared" si="330"/>
        <v/>
      </c>
      <c r="G2659">
        <f>Weighting!$H$19</f>
        <v>0</v>
      </c>
      <c r="H2659">
        <f t="array" ref="H2659">FREQUENCY(IF('Data Transformation'!$B$4:$B$8425=B2643,'Data Transformation'!$G$4:$G$8425),'Bin Analysis'!$B2659)</f>
        <v>17</v>
      </c>
      <c r="I2659">
        <f t="shared" si="331"/>
        <v>0</v>
      </c>
      <c r="J2659">
        <f t="shared" si="332"/>
        <v>0</v>
      </c>
      <c r="K2659">
        <f>J2659*Weighting!$W$19</f>
        <v>0</v>
      </c>
      <c r="M2659" s="14"/>
    </row>
    <row r="2660" spans="1:25" x14ac:dyDescent="0.25">
      <c r="A2660" s="32" t="str">
        <f>IF(Weighting!$P$20&gt;0,B2660,"")</f>
        <v/>
      </c>
      <c r="B2660">
        <f>Weighting!$C$20</f>
        <v>2.1550000000000002</v>
      </c>
      <c r="C2660">
        <f>Weighting!$F$20</f>
        <v>0</v>
      </c>
      <c r="D2660" t="b">
        <f>IF(C2660=1,'Data Transformation'!$G$3+0.5*'Data Transformation'!$W$25,IF(C2661=1,D2661-'Data Transformation'!$W$25,FALSE))</f>
        <v>0</v>
      </c>
      <c r="E2660" t="str">
        <f t="array" ref="E2660">IF(ISLOGICAL(D2660),"",FREQUENCY(IF('Data Transformation'!$B$425:$B$8425='Bin Analysis'!$B2643,'Data Transformation'!$G$425:$G$8425),D2660))</f>
        <v/>
      </c>
      <c r="F2660" t="str">
        <f t="shared" si="330"/>
        <v/>
      </c>
      <c r="G2660">
        <f>Weighting!$H$20</f>
        <v>0</v>
      </c>
      <c r="H2660">
        <f t="array" ref="H2660">FREQUENCY(IF('Data Transformation'!$B$4:$B$8425=B2643,'Data Transformation'!$G$4:$G$8425),'Bin Analysis'!$B2660)</f>
        <v>17</v>
      </c>
      <c r="I2660">
        <f t="shared" si="331"/>
        <v>0</v>
      </c>
      <c r="J2660">
        <f t="shared" si="332"/>
        <v>0</v>
      </c>
      <c r="K2660">
        <f>J2660*Weighting!$W$20</f>
        <v>0</v>
      </c>
      <c r="M2660" s="14"/>
    </row>
    <row r="2661" spans="1:25" x14ac:dyDescent="0.25">
      <c r="A2661" s="32" t="str">
        <f>IF(Weighting!$P$21&gt;0,B2661,"")</f>
        <v/>
      </c>
      <c r="B2661">
        <f>Weighting!$C$21</f>
        <v>2.2860000000000005</v>
      </c>
      <c r="C2661">
        <f>Weighting!$F$21</f>
        <v>0</v>
      </c>
      <c r="D2661" t="b">
        <f>IF(C2661=1,'Data Transformation'!$G$3+0.5*'Data Transformation'!$W$25,IF(C2662=1,D2662-'Data Transformation'!$W$25,FALSE))</f>
        <v>0</v>
      </c>
      <c r="E2661" t="str">
        <f t="array" ref="E2661">IF(ISLOGICAL(D2661),"",FREQUENCY(IF('Data Transformation'!$B$425:$B$8425='Bin Analysis'!$B2643,'Data Transformation'!$G$425:$G$8425),D2661))</f>
        <v/>
      </c>
      <c r="F2661" t="str">
        <f t="shared" si="330"/>
        <v/>
      </c>
      <c r="G2661">
        <f>Weighting!$H$21</f>
        <v>0</v>
      </c>
      <c r="H2661">
        <f t="array" ref="H2661">FREQUENCY(IF('Data Transformation'!$B$4:$B$8425=B2643,'Data Transformation'!$G$4:$G$8425),'Bin Analysis'!$B2661)</f>
        <v>17</v>
      </c>
      <c r="I2661">
        <f t="shared" si="331"/>
        <v>0</v>
      </c>
      <c r="J2661">
        <f t="shared" si="332"/>
        <v>0</v>
      </c>
      <c r="K2661">
        <f>J2661*Weighting!$W$21</f>
        <v>0</v>
      </c>
      <c r="M2661" s="14"/>
    </row>
    <row r="2662" spans="1:25" x14ac:dyDescent="0.25">
      <c r="A2662" s="32" t="str">
        <f>IF(Weighting!$P$22&gt;0,B2662,"")</f>
        <v/>
      </c>
      <c r="B2662">
        <f>Weighting!$C$22</f>
        <v>2.4170000000000007</v>
      </c>
      <c r="C2662">
        <f>Weighting!$F$22</f>
        <v>0</v>
      </c>
      <c r="D2662" t="b">
        <f>IF(C2662=1,'Data Transformation'!$G$3+0.5*'Data Transformation'!$W$25,IF(C2663=1,D2663-'Data Transformation'!$W$25,FALSE))</f>
        <v>0</v>
      </c>
      <c r="E2662" t="str">
        <f t="array" ref="E2662">IF(ISLOGICAL(D2662),"",FREQUENCY(IF('Data Transformation'!$B$425:$B$8425='Bin Analysis'!$B2643,'Data Transformation'!$G$425:$G$8425),D2662))</f>
        <v/>
      </c>
      <c r="F2662" t="str">
        <f t="shared" si="330"/>
        <v/>
      </c>
      <c r="G2662">
        <f>Weighting!$H$22</f>
        <v>0</v>
      </c>
      <c r="H2662">
        <f t="array" ref="H2662">FREQUENCY(IF('Data Transformation'!$B$4:$B$8425=B2643,'Data Transformation'!$G$4:$G$8425),'Bin Analysis'!$B2662)</f>
        <v>17</v>
      </c>
      <c r="I2662">
        <f t="shared" si="331"/>
        <v>0</v>
      </c>
      <c r="J2662">
        <f t="shared" si="332"/>
        <v>0</v>
      </c>
      <c r="K2662">
        <f>J2662*Weighting!$W$22</f>
        <v>0</v>
      </c>
      <c r="M2662" s="14"/>
    </row>
    <row r="2663" spans="1:25" x14ac:dyDescent="0.25">
      <c r="A2663" s="32" t="str">
        <f>IF(Weighting!$P$23&gt;0,B2663,"")</f>
        <v/>
      </c>
      <c r="B2663">
        <f>Weighting!$C$23</f>
        <v>2.5480000000000009</v>
      </c>
      <c r="C2663">
        <f>Weighting!$F$23</f>
        <v>0</v>
      </c>
      <c r="D2663" t="b">
        <f>IF(C2663=1,'Data Transformation'!$G$3+0.5*'Data Transformation'!$W$25,IF(C2664=1,D2664-'Data Transformation'!$W$25,FALSE))</f>
        <v>0</v>
      </c>
      <c r="E2663" t="str">
        <f t="array" ref="E2663">IF(ISLOGICAL(D2663),"",FREQUENCY(IF('Data Transformation'!$B$425:$B$8425='Bin Analysis'!$B2643,'Data Transformation'!$G$425:$G$8425),D2663))</f>
        <v/>
      </c>
      <c r="F2663" t="str">
        <f t="shared" si="330"/>
        <v/>
      </c>
      <c r="G2663">
        <f>Weighting!$H$23</f>
        <v>0</v>
      </c>
      <c r="H2663">
        <f t="array" ref="H2663">FREQUENCY(IF('Data Transformation'!$B$4:$B$8425=B2643,'Data Transformation'!$G$4:$G$8425),'Bin Analysis'!$B2663)</f>
        <v>17</v>
      </c>
      <c r="I2663">
        <f t="shared" si="331"/>
        <v>0</v>
      </c>
      <c r="J2663">
        <f t="shared" si="332"/>
        <v>0</v>
      </c>
      <c r="K2663">
        <f>J2663*Weighting!$W$23</f>
        <v>0</v>
      </c>
      <c r="M2663" s="14"/>
    </row>
    <row r="2664" spans="1:25" x14ac:dyDescent="0.25">
      <c r="A2664" s="32" t="str">
        <f>IF(Weighting!$P$24&gt;0,B2664,"")</f>
        <v/>
      </c>
      <c r="B2664">
        <f>Weighting!$C$24</f>
        <v>2.6790000000000012</v>
      </c>
      <c r="C2664">
        <f>Weighting!$F$24</f>
        <v>0</v>
      </c>
      <c r="D2664" t="b">
        <f>IF(C2664=1,'Data Transformation'!$G$3+0.5*'Data Transformation'!$W$25,IF(C2665=1,D2665-'Data Transformation'!$W$25,FALSE))</f>
        <v>0</v>
      </c>
      <c r="E2664" t="str">
        <f t="array" ref="E2664">IF(ISLOGICAL(D2664),"",FREQUENCY(IF('Data Transformation'!$B$425:$B$8425='Bin Analysis'!$B2643,'Data Transformation'!$G$425:$G$8425),D2664))</f>
        <v/>
      </c>
      <c r="F2664" t="str">
        <f t="shared" si="330"/>
        <v/>
      </c>
      <c r="G2664">
        <f>Weighting!$H$24</f>
        <v>0</v>
      </c>
      <c r="H2664">
        <f t="array" ref="H2664">FREQUENCY(IF('Data Transformation'!$B$4:$B$8425=B2643,'Data Transformation'!$G$4:$G$8425),'Bin Analysis'!$B2664)</f>
        <v>17</v>
      </c>
      <c r="I2664">
        <f t="shared" si="331"/>
        <v>0</v>
      </c>
      <c r="J2664">
        <f t="shared" si="332"/>
        <v>0</v>
      </c>
      <c r="K2664">
        <f>J2664*Weighting!$W$24</f>
        <v>0</v>
      </c>
      <c r="M2664" s="14"/>
    </row>
    <row r="2665" spans="1:25" x14ac:dyDescent="0.25">
      <c r="A2665" s="32" t="str">
        <f>IF(Weighting!$P$25&gt;0,B2665,"")</f>
        <v/>
      </c>
      <c r="B2665">
        <f>Weighting!$C$25</f>
        <v>2.8100000000000014</v>
      </c>
      <c r="C2665">
        <f>Weighting!$F$25</f>
        <v>0</v>
      </c>
      <c r="D2665" t="b">
        <f>IF(C2665=1,'Data Transformation'!$G$3+0.5*'Data Transformation'!$W$25,IF(C2666=1,D2666-'Data Transformation'!$W$25,FALSE))</f>
        <v>0</v>
      </c>
      <c r="E2665" t="str">
        <f t="array" ref="E2665">IF(ISLOGICAL(D2665),"",FREQUENCY(IF('Data Transformation'!$B$425:$B$8425='Bin Analysis'!$B2643,'Data Transformation'!$G$425:$G$8425),D2665))</f>
        <v/>
      </c>
      <c r="F2665" t="str">
        <f t="shared" si="330"/>
        <v/>
      </c>
      <c r="G2665">
        <f>Weighting!$H$25</f>
        <v>0</v>
      </c>
      <c r="H2665">
        <f t="array" ref="H2665">FREQUENCY(IF('Data Transformation'!$B$4:$B$8425=B2643,'Data Transformation'!$G$4:$G$8425),'Bin Analysis'!$B2665)</f>
        <v>17</v>
      </c>
      <c r="I2665">
        <f t="shared" si="331"/>
        <v>0</v>
      </c>
      <c r="J2665">
        <f t="shared" si="332"/>
        <v>0</v>
      </c>
      <c r="K2665">
        <f>J2665*Weighting!$W$25</f>
        <v>0</v>
      </c>
      <c r="M2665" s="14"/>
    </row>
    <row r="2666" spans="1:25" x14ac:dyDescent="0.25">
      <c r="O2666"/>
      <c r="P2666"/>
      <c r="Q2666"/>
      <c r="R2666"/>
    </row>
    <row r="2667" spans="1:25" ht="23.25" x14ac:dyDescent="0.35">
      <c r="A2667" s="21" t="s">
        <v>0</v>
      </c>
      <c r="B2667" s="21">
        <f>IFERROR(VLOOKUP(C2667,'Data Transformation'!$L$6:$M$426,2,FALSE),"")</f>
        <v>111</v>
      </c>
      <c r="C2667" s="21">
        <f>C2643+1</f>
        <v>111</v>
      </c>
      <c r="D2667" s="21"/>
      <c r="E2667" s="21"/>
      <c r="F2667" s="21"/>
      <c r="G2667" s="21"/>
      <c r="H2667" s="22"/>
      <c r="I2667" s="22"/>
      <c r="J2667" s="22"/>
      <c r="K2667" s="21"/>
      <c r="L2667" s="21">
        <f>B2667</f>
        <v>111</v>
      </c>
      <c r="M2667" s="23">
        <f>INDEX('Data Transformation'!$O$4:$O$424,MATCH($B2667,'Data Transformation'!$M$4:$M$424,0),MATCH($M$2,'Data Transformation'!$O$3,0))</f>
        <v>19</v>
      </c>
      <c r="N2667" s="27">
        <f>IF('Input and Summary Results'!$J$16="minimum",'Bin Analysis'!X2668/(M2667-1),'Bin Analysis'!Y2667/('Bin Analysis'!M2667-1))</f>
        <v>0</v>
      </c>
      <c r="O2667" s="27">
        <f>IF(M2667=FALSE,NA(),(VLOOKUP(1,C2670:K2689,4,FALSE))/(M2667-1))</f>
        <v>0</v>
      </c>
      <c r="P2667" s="27">
        <f>IF(M2667=FALSE,NA(),SUM(J2670:J2689)/Weighting!$S$5)</f>
        <v>0.3</v>
      </c>
      <c r="Q2667" s="27">
        <f>IF(M2667=FALSE,NA(),SUM(K2670:K2689)/Weighting!$S$6)</f>
        <v>0.17391304347826086</v>
      </c>
      <c r="R2667" s="27">
        <f>IF(M2667=FALSE,NA(),(VLOOKUP(1,G2670:K2689,3,FALSE))/(M2667-1))</f>
        <v>0.94444444444444442</v>
      </c>
      <c r="S2667" s="22" t="str">
        <f>IF(M2667=FALSE,NA(),IF(SUM(J2670:J2689)=2,"yes","no"))</f>
        <v>no</v>
      </c>
      <c r="X2667" s="2" cm="2">
        <f t="array" ref="X2667:X2668">FREQUENCY(IF('Data Transformation'!$B$425:$B$6424='Bin Analysis'!L2667,'Data Transformation'!$G$425:$G$6424),'Data Transformation'!$U$11)</f>
        <v>18</v>
      </c>
      <c r="Y2667" s="2" cm="2">
        <f t="array" ref="Y2667:Y2668">FREQUENCY(IF('Data Transformation'!$B$425:$B$6424='Bin Analysis'!L2667,'Data Transformation'!$G$425:$G$6424),'Data Transformation'!$U$12)</f>
        <v>18</v>
      </c>
    </row>
    <row r="2668" spans="1:25" x14ac:dyDescent="0.25">
      <c r="A2668" s="14" t="s">
        <v>67</v>
      </c>
      <c r="B2668" t="s">
        <v>47</v>
      </c>
      <c r="C2668" t="s">
        <v>5</v>
      </c>
      <c r="D2668" t="s">
        <v>100</v>
      </c>
      <c r="E2668" t="s">
        <v>101</v>
      </c>
      <c r="F2668" t="s">
        <v>102</v>
      </c>
      <c r="G2668" t="s">
        <v>70</v>
      </c>
      <c r="H2668" t="s">
        <v>31</v>
      </c>
      <c r="I2668" t="s">
        <v>32</v>
      </c>
      <c r="J2668" t="s">
        <v>46</v>
      </c>
      <c r="K2668" s="14" t="s">
        <v>45</v>
      </c>
      <c r="M2668" s="14"/>
      <c r="X2668" s="2">
        <v>0</v>
      </c>
      <c r="Y2668" s="2">
        <v>0</v>
      </c>
    </row>
    <row r="2669" spans="1:25" x14ac:dyDescent="0.25">
      <c r="A2669" s="32"/>
      <c r="D2669" t="b">
        <f>IF(C2669=1,'Data Transformation'!$G$3+0.5*'Data Transformation'!$W$25,IF(C2670=1,D2670-'Data Transformation'!$W$25,FALSE))</f>
        <v>0</v>
      </c>
      <c r="E2669" t="str">
        <f t="array" ref="E2669">IF(ISLOGICAL(D2669),"",FREQUENCY(IF('Data Transformation'!$B$425:$B$8425='Bin Analysis'!$B2667,'Data Transformation'!$G$425:$G$8425),D2669))</f>
        <v/>
      </c>
      <c r="F2669" t="str">
        <f>IF(ISLOGICAL(D2669),"",E2669-E2668)</f>
        <v/>
      </c>
      <c r="M2669" s="14"/>
    </row>
    <row r="2670" spans="1:25" x14ac:dyDescent="0.25">
      <c r="A2670" s="32">
        <f>IF(Weighting!$P$6&gt;0,B2670,"")</f>
        <v>0.32100000000000001</v>
      </c>
      <c r="B2670">
        <f>Weighting!$C$6</f>
        <v>0.32100000000000001</v>
      </c>
      <c r="C2670">
        <f>Weighting!$F$6</f>
        <v>0</v>
      </c>
      <c r="D2670" t="b">
        <f>IF(C2670=1,'Data Transformation'!$G$3+0.5*'Data Transformation'!$W$25,IF(C2671=1,D2671-'Data Transformation'!$W$25,FALSE))</f>
        <v>0</v>
      </c>
      <c r="E2670" t="str">
        <f t="array" ref="E2670">IF(ISLOGICAL(D2670),"",FREQUENCY(IF('Data Transformation'!$B$425:$B$8425='Bin Analysis'!$B2667,'Data Transformation'!$G$425:$G$8425),D2670))</f>
        <v/>
      </c>
      <c r="F2670" t="str">
        <f>IF(ISLOGICAL(D2670),"",E2670-E2669)</f>
        <v/>
      </c>
      <c r="G2670">
        <f>Weighting!$H$6</f>
        <v>1</v>
      </c>
      <c r="H2670">
        <f t="array" ref="H2670">FREQUENCY(IF('Data Transformation'!$B$4:$B$8425=B2667,'Data Transformation'!$G$4:$G$8425),'Bin Analysis'!$B2670)</f>
        <v>17</v>
      </c>
      <c r="I2670">
        <f>H2670-H2669</f>
        <v>17</v>
      </c>
      <c r="J2670">
        <f>IF(I2670=0,0,1)</f>
        <v>1</v>
      </c>
      <c r="K2670">
        <f>J2670*Weighting!$W$6</f>
        <v>1</v>
      </c>
      <c r="M2670" s="14"/>
    </row>
    <row r="2671" spans="1:25" x14ac:dyDescent="0.25">
      <c r="A2671" s="32">
        <f>IF(Weighting!$P$7&gt;0,B2671,"")</f>
        <v>0.45200000000000001</v>
      </c>
      <c r="B2671">
        <f>Weighting!$C$7</f>
        <v>0.45200000000000001</v>
      </c>
      <c r="C2671">
        <f>Weighting!$F$7</f>
        <v>0</v>
      </c>
      <c r="D2671" t="b">
        <f>IF(C2671=1,'Data Transformation'!$G$3+0.5*'Data Transformation'!$W$25,IF(C2672=1,D2672-'Data Transformation'!$W$25,FALSE))</f>
        <v>0</v>
      </c>
      <c r="E2671" t="str">
        <f t="array" ref="E2671">IF(ISLOGICAL(D2671),"",FREQUENCY(IF('Data Transformation'!$B$425:$B$8425='Bin Analysis'!$B2667,'Data Transformation'!$G$425:$G$8425),D2671))</f>
        <v/>
      </c>
      <c r="F2671" t="str">
        <f t="shared" ref="F2671:F2689" si="333">IF(ISLOGICAL(D2671),"",E2671-E2670)</f>
        <v/>
      </c>
      <c r="G2671">
        <f>Weighting!$H$7</f>
        <v>0</v>
      </c>
      <c r="H2671">
        <f t="array" ref="H2671">FREQUENCY(IF('Data Transformation'!$B$4:$B$8425=B2667,'Data Transformation'!$G$4:$G$8425),'Bin Analysis'!$B2671)</f>
        <v>18</v>
      </c>
      <c r="I2671">
        <f t="shared" ref="I2671:I2689" si="334">H2671-H2670</f>
        <v>1</v>
      </c>
      <c r="J2671">
        <f>IF(I2671=0,0,1)</f>
        <v>1</v>
      </c>
      <c r="K2671">
        <f>J2671*Weighting!$W$7</f>
        <v>2</v>
      </c>
      <c r="M2671" s="14"/>
    </row>
    <row r="2672" spans="1:25" x14ac:dyDescent="0.25">
      <c r="A2672" s="32">
        <f>IF(Weighting!$P$8&gt;0,B2672,"")</f>
        <v>0.58299999999999996</v>
      </c>
      <c r="B2672">
        <f>Weighting!$C$8</f>
        <v>0.58299999999999996</v>
      </c>
      <c r="C2672">
        <f>Weighting!$F$8</f>
        <v>0</v>
      </c>
      <c r="D2672" t="b">
        <f>IF(C2672=1,'Data Transformation'!$G$3+0.5*'Data Transformation'!$W$25,IF(C2673=1,D2673-'Data Transformation'!$W$25,FALSE))</f>
        <v>0</v>
      </c>
      <c r="E2672" t="str">
        <f t="array" ref="E2672">IF(ISLOGICAL(D2672),"",FREQUENCY(IF('Data Transformation'!$B$425:$B$8425='Bin Analysis'!$B2667,'Data Transformation'!$G$425:$G$8425),D2672))</f>
        <v/>
      </c>
      <c r="F2672" t="str">
        <f t="shared" si="333"/>
        <v/>
      </c>
      <c r="G2672">
        <f>Weighting!$H$8</f>
        <v>0</v>
      </c>
      <c r="H2672">
        <f t="array" ref="H2672">FREQUENCY(IF('Data Transformation'!$B$4:$B$8425=B2667,'Data Transformation'!$G$4:$G$8425),'Bin Analysis'!$B2672)</f>
        <v>18</v>
      </c>
      <c r="I2672">
        <f t="shared" si="334"/>
        <v>0</v>
      </c>
      <c r="J2672">
        <f t="shared" ref="J2672:J2689" si="335">IF(I2672=0,0,1)</f>
        <v>0</v>
      </c>
      <c r="K2672">
        <f>J2672*Weighting!$W$8</f>
        <v>0</v>
      </c>
      <c r="M2672" s="14"/>
    </row>
    <row r="2673" spans="1:13" x14ac:dyDescent="0.25">
      <c r="A2673" s="32">
        <f>IF(Weighting!$P$9&gt;0,B2673,"")</f>
        <v>0.71399999999999997</v>
      </c>
      <c r="B2673" s="50">
        <f>Weighting!$C$9</f>
        <v>0.71399999999999997</v>
      </c>
      <c r="C2673">
        <f>Weighting!$F$9</f>
        <v>0</v>
      </c>
      <c r="D2673" t="b">
        <f>IF(C2673=1,'Data Transformation'!$G$3+0.5*'Data Transformation'!$W$25,IF(C2674=1,D2674-'Data Transformation'!$W$25,FALSE))</f>
        <v>0</v>
      </c>
      <c r="E2673" t="str">
        <f t="array" ref="E2673">IF(ISLOGICAL(D2673),"",FREQUENCY(IF('Data Transformation'!$B$425:$B$8425='Bin Analysis'!$B2667,'Data Transformation'!$G$425:$G$8425),D2673))</f>
        <v/>
      </c>
      <c r="F2673" t="str">
        <f t="shared" si="333"/>
        <v/>
      </c>
      <c r="G2673">
        <f>Weighting!$H$9</f>
        <v>0</v>
      </c>
      <c r="H2673">
        <f t="array" ref="H2673">FREQUENCY(IF('Data Transformation'!$B$4:$B$8425=B2667,'Data Transformation'!$G$4:$G$8425),'Bin Analysis'!$B2673)</f>
        <v>18</v>
      </c>
      <c r="I2673">
        <f t="shared" si="334"/>
        <v>0</v>
      </c>
      <c r="J2673">
        <f t="shared" si="335"/>
        <v>0</v>
      </c>
      <c r="K2673">
        <f>J2673*Weighting!$W$9</f>
        <v>0</v>
      </c>
      <c r="M2673" s="14"/>
    </row>
    <row r="2674" spans="1:13" x14ac:dyDescent="0.25">
      <c r="A2674" s="32">
        <f>IF(Weighting!$P$10&gt;0,B2674,"")</f>
        <v>0.84499999999999997</v>
      </c>
      <c r="B2674">
        <f>Weighting!$C$10</f>
        <v>0.84499999999999997</v>
      </c>
      <c r="C2674">
        <f>Weighting!$F$10</f>
        <v>0</v>
      </c>
      <c r="D2674" t="b">
        <f>IF(C2674=1,'Data Transformation'!$G$3+0.5*'Data Transformation'!$W$25,IF(C2675=1,D2675-'Data Transformation'!$W$25,FALSE))</f>
        <v>0</v>
      </c>
      <c r="E2674" t="str">
        <f t="array" ref="E2674">IF(ISLOGICAL(D2674),"",FREQUENCY(IF('Data Transformation'!$B$425:$B$8425='Bin Analysis'!$B2667,'Data Transformation'!$G$425:$G$8425),D2674))</f>
        <v/>
      </c>
      <c r="F2674" t="str">
        <f t="shared" si="333"/>
        <v/>
      </c>
      <c r="G2674">
        <f>Weighting!$H$10</f>
        <v>0</v>
      </c>
      <c r="H2674">
        <f t="array" ref="H2674">FREQUENCY(IF('Data Transformation'!$B$4:$B$8425=B2667,'Data Transformation'!$G$4:$G$8425),'Bin Analysis'!$B2674)</f>
        <v>18</v>
      </c>
      <c r="I2674">
        <f t="shared" si="334"/>
        <v>0</v>
      </c>
      <c r="J2674">
        <f t="shared" si="335"/>
        <v>0</v>
      </c>
      <c r="K2674">
        <f>J2674*Weighting!$W$10</f>
        <v>0</v>
      </c>
      <c r="M2674" s="14"/>
    </row>
    <row r="2675" spans="1:13" x14ac:dyDescent="0.25">
      <c r="A2675" s="32">
        <f>IF(Weighting!$P$11&gt;0,B2675,"")</f>
        <v>0.97599999999999998</v>
      </c>
      <c r="B2675">
        <f>Weighting!$C$11</f>
        <v>0.97599999999999998</v>
      </c>
      <c r="C2675">
        <f>Weighting!$F$11</f>
        <v>0</v>
      </c>
      <c r="D2675">
        <f>IF(C2675=1,'Data Transformation'!$G$3+0.5*'Data Transformation'!$W$25,IF(C2676=1,D2676-'Data Transformation'!$W$25,FALSE))</f>
        <v>0.86899999999999999</v>
      </c>
      <c r="E2675">
        <f t="array" ref="E2675">IF(ISLOGICAL(D2675),"",FREQUENCY(IF('Data Transformation'!$B$425:$B$8425='Bin Analysis'!$B2667,'Data Transformation'!$G$425:$G$8425),D2675))</f>
        <v>18</v>
      </c>
      <c r="F2675" t="e">
        <f t="shared" si="333"/>
        <v>#VALUE!</v>
      </c>
      <c r="G2675">
        <f>Weighting!$H$11</f>
        <v>0</v>
      </c>
      <c r="H2675">
        <f t="array" ref="H2675">FREQUENCY(IF('Data Transformation'!$B$4:$B$8425=B2667,'Data Transformation'!$G$4:$G$8425),'Bin Analysis'!$B2675)</f>
        <v>18</v>
      </c>
      <c r="I2675">
        <f t="shared" si="334"/>
        <v>0</v>
      </c>
      <c r="J2675">
        <f t="shared" si="335"/>
        <v>0</v>
      </c>
      <c r="K2675">
        <f>J2675*Weighting!$W$11</f>
        <v>0</v>
      </c>
      <c r="M2675" s="14"/>
    </row>
    <row r="2676" spans="1:13" x14ac:dyDescent="0.25">
      <c r="A2676" s="32">
        <f>IF(Weighting!$P$12&gt;0,B2676,"")</f>
        <v>1.107</v>
      </c>
      <c r="B2676">
        <f>Weighting!$C$12</f>
        <v>1.107</v>
      </c>
      <c r="C2676">
        <f>Weighting!$F$12</f>
        <v>1</v>
      </c>
      <c r="D2676">
        <f>IF(C2676=1,'Data Transformation'!$G$3+0.5*'Data Transformation'!$W$25,IF(C2677=1,D2677-'Data Transformation'!$W$25,FALSE))</f>
        <v>1.131</v>
      </c>
      <c r="E2676">
        <f t="array" ref="E2676">IF(ISLOGICAL(D2676),"",FREQUENCY(IF('Data Transformation'!$B$425:$B$8425='Bin Analysis'!$B2667,'Data Transformation'!$G$425:$G$8425),D2676))</f>
        <v>18</v>
      </c>
      <c r="F2676">
        <f t="shared" si="333"/>
        <v>0</v>
      </c>
      <c r="G2676">
        <f>Weighting!$H$12</f>
        <v>0</v>
      </c>
      <c r="H2676">
        <f t="array" ref="H2676">FREQUENCY(IF('Data Transformation'!$B$4:$B$8425=B2667,'Data Transformation'!$G$4:$G$8425),'Bin Analysis'!$B2676)</f>
        <v>19</v>
      </c>
      <c r="I2676">
        <f t="shared" si="334"/>
        <v>1</v>
      </c>
      <c r="J2676">
        <f t="shared" si="335"/>
        <v>1</v>
      </c>
      <c r="K2676">
        <f>J2676*Weighting!$W$12</f>
        <v>1</v>
      </c>
      <c r="M2676" s="14"/>
    </row>
    <row r="2677" spans="1:13" x14ac:dyDescent="0.25">
      <c r="A2677" s="32">
        <f>IF(Weighting!$P$13&gt;0,B2677,"")</f>
        <v>1.238</v>
      </c>
      <c r="B2677">
        <f>Weighting!$C$13</f>
        <v>1.238</v>
      </c>
      <c r="C2677">
        <f>Weighting!$F$13</f>
        <v>0</v>
      </c>
      <c r="D2677" t="b">
        <f>IF(C2677=1,'Data Transformation'!$G$3+0.5*'Data Transformation'!$W$25,IF(C2678=1,D2678-'Data Transformation'!$W$25,FALSE))</f>
        <v>0</v>
      </c>
      <c r="E2677" t="str">
        <f t="array" ref="E2677">IF(ISLOGICAL(D2677),"",FREQUENCY(IF('Data Transformation'!$B$425:$B$8425='Bin Analysis'!$B2667,'Data Transformation'!$G$425:$G$8425),D2677))</f>
        <v/>
      </c>
      <c r="F2677" t="str">
        <f t="shared" si="333"/>
        <v/>
      </c>
      <c r="G2677">
        <f>Weighting!$H$13</f>
        <v>0</v>
      </c>
      <c r="H2677">
        <f t="array" ref="H2677">FREQUENCY(IF('Data Transformation'!$B$4:$B$8425=B2667,'Data Transformation'!$G$4:$G$8425),'Bin Analysis'!$B2677)</f>
        <v>19</v>
      </c>
      <c r="I2677">
        <f t="shared" si="334"/>
        <v>0</v>
      </c>
      <c r="J2677">
        <f t="shared" si="335"/>
        <v>0</v>
      </c>
      <c r="K2677">
        <f>J2677*Weighting!$W$13</f>
        <v>0</v>
      </c>
      <c r="M2677" s="14"/>
    </row>
    <row r="2678" spans="1:13" x14ac:dyDescent="0.25">
      <c r="A2678" s="32">
        <f>IF(Weighting!$P$14&gt;0,B2678,"")</f>
        <v>1.369</v>
      </c>
      <c r="B2678">
        <f>Weighting!$C$14</f>
        <v>1.369</v>
      </c>
      <c r="C2678">
        <f>Weighting!$F$14</f>
        <v>0</v>
      </c>
      <c r="D2678" t="b">
        <f>IF(C2678=1,'Data Transformation'!$G$3+0.5*'Data Transformation'!$W$25,IF(C2679=1,D2679-'Data Transformation'!$W$25,FALSE))</f>
        <v>0</v>
      </c>
      <c r="E2678" t="str">
        <f t="array" ref="E2678">IF(ISLOGICAL(D2678),"",FREQUENCY(IF('Data Transformation'!$B$425:$B$8425='Bin Analysis'!$B2667,'Data Transformation'!$G$425:$G$8425),D2678))</f>
        <v/>
      </c>
      <c r="F2678" t="str">
        <f t="shared" si="333"/>
        <v/>
      </c>
      <c r="G2678">
        <f>Weighting!$H$14</f>
        <v>0</v>
      </c>
      <c r="H2678">
        <f t="array" ref="H2678">FREQUENCY(IF('Data Transformation'!$B$4:$B$8425=B2667,'Data Transformation'!$G$4:$G$8425),'Bin Analysis'!$B2678)</f>
        <v>19</v>
      </c>
      <c r="I2678">
        <f t="shared" si="334"/>
        <v>0</v>
      </c>
      <c r="J2678">
        <f t="shared" si="335"/>
        <v>0</v>
      </c>
      <c r="K2678">
        <f>J2678*Weighting!$W$14</f>
        <v>0</v>
      </c>
      <c r="M2678" s="14"/>
    </row>
    <row r="2679" spans="1:13" x14ac:dyDescent="0.25">
      <c r="A2679" s="32">
        <f>IF(Weighting!$P$15&gt;0,B2679,"")</f>
        <v>1.5000009999999999</v>
      </c>
      <c r="B2679">
        <f>Weighting!$C$15</f>
        <v>1.5000009999999999</v>
      </c>
      <c r="C2679">
        <f>Weighting!$F$15</f>
        <v>0</v>
      </c>
      <c r="D2679" t="b">
        <f>IF(C2679=1,'Data Transformation'!$G$3+0.5*'Data Transformation'!$W$25,IF(C2680=1,D2680-'Data Transformation'!$W$25,FALSE))</f>
        <v>0</v>
      </c>
      <c r="E2679" t="str">
        <f t="array" ref="E2679">IF(ISLOGICAL(D2679),"",FREQUENCY(IF('Data Transformation'!$B$425:$B$8425='Bin Analysis'!$B2667,'Data Transformation'!$G$425:$G$8425),D2679))</f>
        <v/>
      </c>
      <c r="F2679" t="str">
        <f t="shared" si="333"/>
        <v/>
      </c>
      <c r="G2679">
        <f>Weighting!$H$15</f>
        <v>0</v>
      </c>
      <c r="H2679">
        <f t="array" ref="H2679">FREQUENCY(IF('Data Transformation'!$B$4:$B$8425=B2667,'Data Transformation'!$G$4:$G$8425),'Bin Analysis'!$B2679)</f>
        <v>19</v>
      </c>
      <c r="I2679">
        <f t="shared" si="334"/>
        <v>0</v>
      </c>
      <c r="J2679">
        <f t="shared" si="335"/>
        <v>0</v>
      </c>
      <c r="K2679">
        <f>J2679*Weighting!$W$15</f>
        <v>0</v>
      </c>
      <c r="M2679" s="14"/>
    </row>
    <row r="2680" spans="1:13" x14ac:dyDescent="0.25">
      <c r="A2680" s="32" t="str">
        <f>IF(Weighting!$P$16&gt;0,B2680,"")</f>
        <v/>
      </c>
      <c r="B2680">
        <f>Weighting!$C$16</f>
        <v>1.631</v>
      </c>
      <c r="C2680">
        <f>Weighting!$F$16</f>
        <v>0</v>
      </c>
      <c r="D2680" t="b">
        <f>IF(C2680=1,'Data Transformation'!$G$3+0.5*'Data Transformation'!$W$25,IF(C2681=1,D2681-'Data Transformation'!$W$25,FALSE))</f>
        <v>0</v>
      </c>
      <c r="E2680" t="str">
        <f t="array" ref="E2680">IF(ISLOGICAL(D2680),"",FREQUENCY(IF('Data Transformation'!$B$425:$B$8425='Bin Analysis'!$B2667,'Data Transformation'!$G$425:$G$8425),D2680))</f>
        <v/>
      </c>
      <c r="F2680" t="str">
        <f t="shared" si="333"/>
        <v/>
      </c>
      <c r="G2680">
        <f>Weighting!$H$16</f>
        <v>0</v>
      </c>
      <c r="H2680">
        <f t="array" ref="H2680">FREQUENCY(IF('Data Transformation'!$B$4:$B$8425=B2667,'Data Transformation'!$G$4:$G$8425),'Bin Analysis'!$B2680)</f>
        <v>19</v>
      </c>
      <c r="I2680">
        <f t="shared" si="334"/>
        <v>0</v>
      </c>
      <c r="J2680">
        <f t="shared" si="335"/>
        <v>0</v>
      </c>
      <c r="K2680">
        <f>J2680*Weighting!$W$16</f>
        <v>0</v>
      </c>
      <c r="M2680" s="14"/>
    </row>
    <row r="2681" spans="1:13" x14ac:dyDescent="0.25">
      <c r="A2681" s="32" t="str">
        <f>IF(Weighting!$P$17&gt;0,B2681,"")</f>
        <v/>
      </c>
      <c r="B2681">
        <f>Weighting!$C$17</f>
        <v>1.762</v>
      </c>
      <c r="C2681">
        <f>Weighting!$F$17</f>
        <v>0</v>
      </c>
      <c r="D2681" t="b">
        <f>IF(C2681=1,'Data Transformation'!$G$3+0.5*'Data Transformation'!$W$25,IF(C2682=1,D2682-'Data Transformation'!$W$25,FALSE))</f>
        <v>0</v>
      </c>
      <c r="E2681" t="str">
        <f t="array" ref="E2681">IF(ISLOGICAL(D2681),"",FREQUENCY(IF('Data Transformation'!$B$425:$B$8425='Bin Analysis'!$B2667,'Data Transformation'!$G$425:$G$8425),D2681))</f>
        <v/>
      </c>
      <c r="F2681" t="str">
        <f t="shared" si="333"/>
        <v/>
      </c>
      <c r="G2681">
        <f>Weighting!$H$17</f>
        <v>0</v>
      </c>
      <c r="H2681">
        <f t="array" ref="H2681">FREQUENCY(IF('Data Transformation'!$B$4:$B$8425=B2667,'Data Transformation'!$G$4:$G$8425),'Bin Analysis'!$B2681)</f>
        <v>19</v>
      </c>
      <c r="I2681">
        <f t="shared" si="334"/>
        <v>0</v>
      </c>
      <c r="J2681">
        <f t="shared" si="335"/>
        <v>0</v>
      </c>
      <c r="K2681">
        <f>J2681*Weighting!$W$17</f>
        <v>0</v>
      </c>
      <c r="M2681" s="14"/>
    </row>
    <row r="2682" spans="1:13" x14ac:dyDescent="0.25">
      <c r="A2682" s="32" t="str">
        <f>IF(Weighting!$P$18&gt;0,B2682,"")</f>
        <v/>
      </c>
      <c r="B2682">
        <f>Weighting!$C$18</f>
        <v>1.893</v>
      </c>
      <c r="C2682">
        <f>Weighting!$F$18</f>
        <v>0</v>
      </c>
      <c r="D2682" t="b">
        <f>IF(C2682=1,'Data Transformation'!$G$3+0.5*'Data Transformation'!$W$25,IF(C2683=1,D2683-'Data Transformation'!$W$25,FALSE))</f>
        <v>0</v>
      </c>
      <c r="E2682" t="str">
        <f t="array" ref="E2682">IF(ISLOGICAL(D2682),"",FREQUENCY(IF('Data Transformation'!$B$425:$B$8425='Bin Analysis'!$B2667,'Data Transformation'!$G$425:$G$8425),D2682))</f>
        <v/>
      </c>
      <c r="F2682" t="str">
        <f t="shared" si="333"/>
        <v/>
      </c>
      <c r="G2682">
        <f>Weighting!$H$18</f>
        <v>0</v>
      </c>
      <c r="H2682">
        <f t="array" ref="H2682">FREQUENCY(IF('Data Transformation'!$B$4:$B$8425=B2667,'Data Transformation'!$G$4:$G$8425),'Bin Analysis'!$B2682)</f>
        <v>19</v>
      </c>
      <c r="I2682">
        <f t="shared" si="334"/>
        <v>0</v>
      </c>
      <c r="J2682">
        <f t="shared" si="335"/>
        <v>0</v>
      </c>
      <c r="K2682">
        <f>J2682*Weighting!$W$18</f>
        <v>0</v>
      </c>
      <c r="M2682" s="14"/>
    </row>
    <row r="2683" spans="1:13" x14ac:dyDescent="0.25">
      <c r="A2683" s="32" t="str">
        <f>IF(Weighting!$P$19&gt;0,B2683,"")</f>
        <v/>
      </c>
      <c r="B2683">
        <f>Weighting!$C$19</f>
        <v>2.024</v>
      </c>
      <c r="C2683">
        <f>Weighting!$F$19</f>
        <v>0</v>
      </c>
      <c r="D2683" t="b">
        <f>IF(C2683=1,'Data Transformation'!$G$3+0.5*'Data Transformation'!$W$25,IF(C2684=1,D2684-'Data Transformation'!$W$25,FALSE))</f>
        <v>0</v>
      </c>
      <c r="E2683" t="str">
        <f t="array" ref="E2683">IF(ISLOGICAL(D2683),"",FREQUENCY(IF('Data Transformation'!$B$425:$B$8425='Bin Analysis'!$B2667,'Data Transformation'!$G$425:$G$8425),D2683))</f>
        <v/>
      </c>
      <c r="F2683" t="str">
        <f t="shared" si="333"/>
        <v/>
      </c>
      <c r="G2683">
        <f>Weighting!$H$19</f>
        <v>0</v>
      </c>
      <c r="H2683">
        <f t="array" ref="H2683">FREQUENCY(IF('Data Transformation'!$B$4:$B$8425=B2667,'Data Transformation'!$G$4:$G$8425),'Bin Analysis'!$B2683)</f>
        <v>19</v>
      </c>
      <c r="I2683">
        <f t="shared" si="334"/>
        <v>0</v>
      </c>
      <c r="J2683">
        <f t="shared" si="335"/>
        <v>0</v>
      </c>
      <c r="K2683">
        <f>J2683*Weighting!$W$19</f>
        <v>0</v>
      </c>
      <c r="M2683" s="14"/>
    </row>
    <row r="2684" spans="1:13" x14ac:dyDescent="0.25">
      <c r="A2684" s="32" t="str">
        <f>IF(Weighting!$P$20&gt;0,B2684,"")</f>
        <v/>
      </c>
      <c r="B2684">
        <f>Weighting!$C$20</f>
        <v>2.1550000000000002</v>
      </c>
      <c r="C2684">
        <f>Weighting!$F$20</f>
        <v>0</v>
      </c>
      <c r="D2684" t="b">
        <f>IF(C2684=1,'Data Transformation'!$G$3+0.5*'Data Transformation'!$W$25,IF(C2685=1,D2685-'Data Transformation'!$W$25,FALSE))</f>
        <v>0</v>
      </c>
      <c r="E2684" t="str">
        <f t="array" ref="E2684">IF(ISLOGICAL(D2684),"",FREQUENCY(IF('Data Transformation'!$B$425:$B$8425='Bin Analysis'!$B2667,'Data Transformation'!$G$425:$G$8425),D2684))</f>
        <v/>
      </c>
      <c r="F2684" t="str">
        <f t="shared" si="333"/>
        <v/>
      </c>
      <c r="G2684">
        <f>Weighting!$H$20</f>
        <v>0</v>
      </c>
      <c r="H2684">
        <f t="array" ref="H2684">FREQUENCY(IF('Data Transformation'!$B$4:$B$8425=B2667,'Data Transformation'!$G$4:$G$8425),'Bin Analysis'!$B2684)</f>
        <v>19</v>
      </c>
      <c r="I2684">
        <f t="shared" si="334"/>
        <v>0</v>
      </c>
      <c r="J2684">
        <f t="shared" si="335"/>
        <v>0</v>
      </c>
      <c r="K2684">
        <f>J2684*Weighting!$W$20</f>
        <v>0</v>
      </c>
      <c r="M2684" s="14"/>
    </row>
    <row r="2685" spans="1:13" x14ac:dyDescent="0.25">
      <c r="A2685" s="32" t="str">
        <f>IF(Weighting!$P$21&gt;0,B2685,"")</f>
        <v/>
      </c>
      <c r="B2685">
        <f>Weighting!$C$21</f>
        <v>2.2860000000000005</v>
      </c>
      <c r="C2685">
        <f>Weighting!$F$21</f>
        <v>0</v>
      </c>
      <c r="D2685" t="b">
        <f>IF(C2685=1,'Data Transformation'!$G$3+0.5*'Data Transformation'!$W$25,IF(C2686=1,D2686-'Data Transformation'!$W$25,FALSE))</f>
        <v>0</v>
      </c>
      <c r="E2685" t="str">
        <f t="array" ref="E2685">IF(ISLOGICAL(D2685),"",FREQUENCY(IF('Data Transformation'!$B$425:$B$8425='Bin Analysis'!$B2667,'Data Transformation'!$G$425:$G$8425),D2685))</f>
        <v/>
      </c>
      <c r="F2685" t="str">
        <f t="shared" si="333"/>
        <v/>
      </c>
      <c r="G2685">
        <f>Weighting!$H$21</f>
        <v>0</v>
      </c>
      <c r="H2685">
        <f t="array" ref="H2685">FREQUENCY(IF('Data Transformation'!$B$4:$B$8425=B2667,'Data Transformation'!$G$4:$G$8425),'Bin Analysis'!$B2685)</f>
        <v>19</v>
      </c>
      <c r="I2685">
        <f t="shared" si="334"/>
        <v>0</v>
      </c>
      <c r="J2685">
        <f t="shared" si="335"/>
        <v>0</v>
      </c>
      <c r="K2685">
        <f>J2685*Weighting!$W$21</f>
        <v>0</v>
      </c>
      <c r="M2685" s="14"/>
    </row>
    <row r="2686" spans="1:13" x14ac:dyDescent="0.25">
      <c r="A2686" s="32" t="str">
        <f>IF(Weighting!$P$22&gt;0,B2686,"")</f>
        <v/>
      </c>
      <c r="B2686">
        <f>Weighting!$C$22</f>
        <v>2.4170000000000007</v>
      </c>
      <c r="C2686">
        <f>Weighting!$F$22</f>
        <v>0</v>
      </c>
      <c r="D2686" t="b">
        <f>IF(C2686=1,'Data Transformation'!$G$3+0.5*'Data Transformation'!$W$25,IF(C2687=1,D2687-'Data Transformation'!$W$25,FALSE))</f>
        <v>0</v>
      </c>
      <c r="E2686" t="str">
        <f t="array" ref="E2686">IF(ISLOGICAL(D2686),"",FREQUENCY(IF('Data Transformation'!$B$425:$B$8425='Bin Analysis'!$B2667,'Data Transformation'!$G$425:$G$8425),D2686))</f>
        <v/>
      </c>
      <c r="F2686" t="str">
        <f t="shared" si="333"/>
        <v/>
      </c>
      <c r="G2686">
        <f>Weighting!$H$22</f>
        <v>0</v>
      </c>
      <c r="H2686">
        <f t="array" ref="H2686">FREQUENCY(IF('Data Transformation'!$B$4:$B$8425=B2667,'Data Transformation'!$G$4:$G$8425),'Bin Analysis'!$B2686)</f>
        <v>19</v>
      </c>
      <c r="I2686">
        <f t="shared" si="334"/>
        <v>0</v>
      </c>
      <c r="J2686">
        <f t="shared" si="335"/>
        <v>0</v>
      </c>
      <c r="K2686">
        <f>J2686*Weighting!$W$22</f>
        <v>0</v>
      </c>
      <c r="M2686" s="14"/>
    </row>
    <row r="2687" spans="1:13" x14ac:dyDescent="0.25">
      <c r="A2687" s="32" t="str">
        <f>IF(Weighting!$P$23&gt;0,B2687,"")</f>
        <v/>
      </c>
      <c r="B2687">
        <f>Weighting!$C$23</f>
        <v>2.5480000000000009</v>
      </c>
      <c r="C2687">
        <f>Weighting!$F$23</f>
        <v>0</v>
      </c>
      <c r="D2687" t="b">
        <f>IF(C2687=1,'Data Transformation'!$G$3+0.5*'Data Transformation'!$W$25,IF(C2688=1,D2688-'Data Transformation'!$W$25,FALSE))</f>
        <v>0</v>
      </c>
      <c r="E2687" t="str">
        <f t="array" ref="E2687">IF(ISLOGICAL(D2687),"",FREQUENCY(IF('Data Transformation'!$B$425:$B$8425='Bin Analysis'!$B2667,'Data Transformation'!$G$425:$G$8425),D2687))</f>
        <v/>
      </c>
      <c r="F2687" t="str">
        <f t="shared" si="333"/>
        <v/>
      </c>
      <c r="G2687">
        <f>Weighting!$H$23</f>
        <v>0</v>
      </c>
      <c r="H2687">
        <f t="array" ref="H2687">FREQUENCY(IF('Data Transformation'!$B$4:$B$8425=B2667,'Data Transformation'!$G$4:$G$8425),'Bin Analysis'!$B2687)</f>
        <v>19</v>
      </c>
      <c r="I2687">
        <f t="shared" si="334"/>
        <v>0</v>
      </c>
      <c r="J2687">
        <f t="shared" si="335"/>
        <v>0</v>
      </c>
      <c r="K2687">
        <f>J2687*Weighting!$W$23</f>
        <v>0</v>
      </c>
      <c r="M2687" s="14"/>
    </row>
    <row r="2688" spans="1:13" x14ac:dyDescent="0.25">
      <c r="A2688" s="32" t="str">
        <f>IF(Weighting!$P$24&gt;0,B2688,"")</f>
        <v/>
      </c>
      <c r="B2688">
        <f>Weighting!$C$24</f>
        <v>2.6790000000000012</v>
      </c>
      <c r="C2688">
        <f>Weighting!$F$24</f>
        <v>0</v>
      </c>
      <c r="D2688" t="b">
        <f>IF(C2688=1,'Data Transformation'!$G$3+0.5*'Data Transformation'!$W$25,IF(C2689=1,D2689-'Data Transformation'!$W$25,FALSE))</f>
        <v>0</v>
      </c>
      <c r="E2688" t="str">
        <f t="array" ref="E2688">IF(ISLOGICAL(D2688),"",FREQUENCY(IF('Data Transformation'!$B$425:$B$8425='Bin Analysis'!$B2667,'Data Transformation'!$G$425:$G$8425),D2688))</f>
        <v/>
      </c>
      <c r="F2688" t="str">
        <f t="shared" si="333"/>
        <v/>
      </c>
      <c r="G2688">
        <f>Weighting!$H$24</f>
        <v>0</v>
      </c>
      <c r="H2688">
        <f t="array" ref="H2688">FREQUENCY(IF('Data Transformation'!$B$4:$B$8425=B2667,'Data Transformation'!$G$4:$G$8425),'Bin Analysis'!$B2688)</f>
        <v>19</v>
      </c>
      <c r="I2688">
        <f t="shared" si="334"/>
        <v>0</v>
      </c>
      <c r="J2688">
        <f t="shared" si="335"/>
        <v>0</v>
      </c>
      <c r="K2688">
        <f>J2688*Weighting!$W$24</f>
        <v>0</v>
      </c>
      <c r="M2688" s="14"/>
    </row>
    <row r="2689" spans="1:25" x14ac:dyDescent="0.25">
      <c r="A2689" s="32" t="str">
        <f>IF(Weighting!$P$25&gt;0,B2689,"")</f>
        <v/>
      </c>
      <c r="B2689">
        <f>Weighting!$C$25</f>
        <v>2.8100000000000014</v>
      </c>
      <c r="C2689">
        <f>Weighting!$F$25</f>
        <v>0</v>
      </c>
      <c r="D2689" t="b">
        <f>IF(C2689=1,'Data Transformation'!$G$3+0.5*'Data Transformation'!$W$25,IF(C2690=1,D2690-'Data Transformation'!$W$25,FALSE))</f>
        <v>0</v>
      </c>
      <c r="E2689" t="str">
        <f t="array" ref="E2689">IF(ISLOGICAL(D2689),"",FREQUENCY(IF('Data Transformation'!$B$425:$B$8425='Bin Analysis'!$B2667,'Data Transformation'!$G$425:$G$8425),D2689))</f>
        <v/>
      </c>
      <c r="F2689" t="str">
        <f t="shared" si="333"/>
        <v/>
      </c>
      <c r="G2689">
        <f>Weighting!$H$25</f>
        <v>0</v>
      </c>
      <c r="H2689">
        <f t="array" ref="H2689">FREQUENCY(IF('Data Transformation'!$B$4:$B$8425=B2667,'Data Transformation'!$G$4:$G$8425),'Bin Analysis'!$B2689)</f>
        <v>19</v>
      </c>
      <c r="I2689">
        <f t="shared" si="334"/>
        <v>0</v>
      </c>
      <c r="J2689">
        <f t="shared" si="335"/>
        <v>0</v>
      </c>
      <c r="K2689">
        <f>J2689*Weighting!$W$25</f>
        <v>0</v>
      </c>
      <c r="M2689" s="14"/>
    </row>
    <row r="2690" spans="1:25" x14ac:dyDescent="0.25">
      <c r="O2690"/>
      <c r="P2690"/>
      <c r="Q2690"/>
      <c r="R2690"/>
    </row>
    <row r="2691" spans="1:25" ht="23.25" x14ac:dyDescent="0.35">
      <c r="A2691" s="21" t="s">
        <v>0</v>
      </c>
      <c r="B2691" s="21">
        <f>IFERROR(VLOOKUP(C2691,'Data Transformation'!$L$6:$M$426,2,FALSE),"")</f>
        <v>112</v>
      </c>
      <c r="C2691" s="21">
        <f>C2667+1</f>
        <v>112</v>
      </c>
      <c r="D2691" s="21"/>
      <c r="E2691" s="21"/>
      <c r="F2691" s="21"/>
      <c r="G2691" s="21"/>
      <c r="H2691" s="22"/>
      <c r="I2691" s="22"/>
      <c r="J2691" s="22"/>
      <c r="K2691" s="21"/>
      <c r="L2691" s="21">
        <f>B2691</f>
        <v>112</v>
      </c>
      <c r="M2691" s="23">
        <f>INDEX('Data Transformation'!$O$4:$O$424,MATCH($B2691,'Data Transformation'!$M$4:$M$424,0),MATCH($M$2,'Data Transformation'!$O$3,0))</f>
        <v>16</v>
      </c>
      <c r="N2691" s="27">
        <f>IF('Input and Summary Results'!$J$16="minimum",'Bin Analysis'!X2692/(M2691-1),'Bin Analysis'!Y2691/('Bin Analysis'!M2691-1))</f>
        <v>0</v>
      </c>
      <c r="O2691" s="27">
        <f>IF(M2691=FALSE,NA(),(VLOOKUP(1,C2694:K2713,4,FALSE))/(M2691-1))</f>
        <v>0</v>
      </c>
      <c r="P2691" s="27">
        <f>IF(M2691=FALSE,NA(),SUM(J2694:J2713)/Weighting!$S$5)</f>
        <v>0.4</v>
      </c>
      <c r="Q2691" s="27">
        <f>IF(M2691=FALSE,NA(),SUM(K2694:K2713)/Weighting!$S$6)</f>
        <v>0.30434782608695654</v>
      </c>
      <c r="R2691" s="27">
        <f>IF(M2691=FALSE,NA(),(VLOOKUP(1,G2694:K2713,3,FALSE))/(M2691-1))</f>
        <v>0.73333333333333328</v>
      </c>
      <c r="S2691" s="22" t="str">
        <f>IF(M2691=FALSE,NA(),IF(SUM(J2694:J2713)=2,"yes","no"))</f>
        <v>no</v>
      </c>
      <c r="X2691" s="2" cm="2">
        <f t="array" ref="X2691:X2692">FREQUENCY(IF('Data Transformation'!$B$425:$B$6424='Bin Analysis'!L2691,'Data Transformation'!$G$425:$G$6424),'Data Transformation'!$U$11)</f>
        <v>15</v>
      </c>
      <c r="Y2691" s="2" cm="2">
        <f t="array" ref="Y2691:Y2692">FREQUENCY(IF('Data Transformation'!$B$425:$B$6424='Bin Analysis'!L2691,'Data Transformation'!$G$425:$G$6424),'Data Transformation'!$U$12)</f>
        <v>15</v>
      </c>
    </row>
    <row r="2692" spans="1:25" x14ac:dyDescent="0.25">
      <c r="A2692" s="14" t="s">
        <v>67</v>
      </c>
      <c r="B2692" t="s">
        <v>47</v>
      </c>
      <c r="C2692" t="s">
        <v>5</v>
      </c>
      <c r="D2692" t="s">
        <v>100</v>
      </c>
      <c r="E2692" t="s">
        <v>101</v>
      </c>
      <c r="F2692" t="s">
        <v>102</v>
      </c>
      <c r="G2692" t="s">
        <v>70</v>
      </c>
      <c r="H2692" t="s">
        <v>31</v>
      </c>
      <c r="I2692" t="s">
        <v>32</v>
      </c>
      <c r="J2692" t="s">
        <v>46</v>
      </c>
      <c r="K2692" s="14" t="s">
        <v>45</v>
      </c>
      <c r="M2692" s="14"/>
      <c r="X2692" s="2">
        <v>0</v>
      </c>
      <c r="Y2692" s="2">
        <v>0</v>
      </c>
    </row>
    <row r="2693" spans="1:25" x14ac:dyDescent="0.25">
      <c r="A2693" s="32"/>
      <c r="D2693" t="b">
        <f>IF(C2693=1,'Data Transformation'!$G$3+0.5*'Data Transformation'!$W$25,IF(C2694=1,D2694-'Data Transformation'!$W$25,FALSE))</f>
        <v>0</v>
      </c>
      <c r="E2693" t="str">
        <f t="array" ref="E2693">IF(ISLOGICAL(D2693),"",FREQUENCY(IF('Data Transformation'!$B$425:$B$8425='Bin Analysis'!$B2691,'Data Transformation'!$G$425:$G$8425),D2693))</f>
        <v/>
      </c>
      <c r="F2693" t="str">
        <f>IF(ISLOGICAL(D2693),"",E2693-E2692)</f>
        <v/>
      </c>
      <c r="M2693" s="14"/>
    </row>
    <row r="2694" spans="1:25" x14ac:dyDescent="0.25">
      <c r="A2694" s="32">
        <f>IF(Weighting!$P$6&gt;0,B2694,"")</f>
        <v>0.32100000000000001</v>
      </c>
      <c r="B2694">
        <f>Weighting!$C$6</f>
        <v>0.32100000000000001</v>
      </c>
      <c r="C2694">
        <f>Weighting!$F$6</f>
        <v>0</v>
      </c>
      <c r="D2694" t="b">
        <f>IF(C2694=1,'Data Transformation'!$G$3+0.5*'Data Transformation'!$W$25,IF(C2695=1,D2695-'Data Transformation'!$W$25,FALSE))</f>
        <v>0</v>
      </c>
      <c r="E2694" t="str">
        <f t="array" ref="E2694">IF(ISLOGICAL(D2694),"",FREQUENCY(IF('Data Transformation'!$B$425:$B$8425='Bin Analysis'!$B2691,'Data Transformation'!$G$425:$G$8425),D2694))</f>
        <v/>
      </c>
      <c r="F2694" t="str">
        <f>IF(ISLOGICAL(D2694),"",E2694-E2693)</f>
        <v/>
      </c>
      <c r="G2694">
        <f>Weighting!$H$6</f>
        <v>1</v>
      </c>
      <c r="H2694">
        <f t="array" ref="H2694">FREQUENCY(IF('Data Transformation'!$B$4:$B$8425=B2691,'Data Transformation'!$G$4:$G$8425),'Bin Analysis'!$B2694)</f>
        <v>11</v>
      </c>
      <c r="I2694">
        <f>H2694-H2693</f>
        <v>11</v>
      </c>
      <c r="J2694">
        <f>IF(I2694=0,0,1)</f>
        <v>1</v>
      </c>
      <c r="K2694">
        <f>J2694*Weighting!$W$6</f>
        <v>1</v>
      </c>
      <c r="M2694" s="14"/>
    </row>
    <row r="2695" spans="1:25" x14ac:dyDescent="0.25">
      <c r="A2695" s="32">
        <f>IF(Weighting!$P$7&gt;0,B2695,"")</f>
        <v>0.45200000000000001</v>
      </c>
      <c r="B2695">
        <f>Weighting!$C$7</f>
        <v>0.45200000000000001</v>
      </c>
      <c r="C2695">
        <f>Weighting!$F$7</f>
        <v>0</v>
      </c>
      <c r="D2695" t="b">
        <f>IF(C2695=1,'Data Transformation'!$G$3+0.5*'Data Transformation'!$W$25,IF(C2696=1,D2696-'Data Transformation'!$W$25,FALSE))</f>
        <v>0</v>
      </c>
      <c r="E2695" t="str">
        <f t="array" ref="E2695">IF(ISLOGICAL(D2695),"",FREQUENCY(IF('Data Transformation'!$B$425:$B$8425='Bin Analysis'!$B2691,'Data Transformation'!$G$425:$G$8425),D2695))</f>
        <v/>
      </c>
      <c r="F2695" t="str">
        <f t="shared" ref="F2695:F2713" si="336">IF(ISLOGICAL(D2695),"",E2695-E2694)</f>
        <v/>
      </c>
      <c r="G2695">
        <f>Weighting!$H$7</f>
        <v>0</v>
      </c>
      <c r="H2695">
        <f t="array" ref="H2695">FREQUENCY(IF('Data Transformation'!$B$4:$B$8425=B2691,'Data Transformation'!$G$4:$G$8425),'Bin Analysis'!$B2695)</f>
        <v>13</v>
      </c>
      <c r="I2695">
        <f t="shared" ref="I2695:I2713" si="337">H2695-H2694</f>
        <v>2</v>
      </c>
      <c r="J2695">
        <f>IF(I2695=0,0,1)</f>
        <v>1</v>
      </c>
      <c r="K2695">
        <f>J2695*Weighting!$W$7</f>
        <v>2</v>
      </c>
      <c r="M2695" s="14"/>
    </row>
    <row r="2696" spans="1:25" x14ac:dyDescent="0.25">
      <c r="A2696" s="32">
        <f>IF(Weighting!$P$8&gt;0,B2696,"")</f>
        <v>0.58299999999999996</v>
      </c>
      <c r="B2696">
        <f>Weighting!$C$8</f>
        <v>0.58299999999999996</v>
      </c>
      <c r="C2696">
        <f>Weighting!$F$8</f>
        <v>0</v>
      </c>
      <c r="D2696" t="b">
        <f>IF(C2696=1,'Data Transformation'!$G$3+0.5*'Data Transformation'!$W$25,IF(C2697=1,D2697-'Data Transformation'!$W$25,FALSE))</f>
        <v>0</v>
      </c>
      <c r="E2696" t="str">
        <f t="array" ref="E2696">IF(ISLOGICAL(D2696),"",FREQUENCY(IF('Data Transformation'!$B$425:$B$8425='Bin Analysis'!$B2691,'Data Transformation'!$G$425:$G$8425),D2696))</f>
        <v/>
      </c>
      <c r="F2696" t="str">
        <f t="shared" si="336"/>
        <v/>
      </c>
      <c r="G2696">
        <f>Weighting!$H$8</f>
        <v>0</v>
      </c>
      <c r="H2696">
        <f t="array" ref="H2696">FREQUENCY(IF('Data Transformation'!$B$4:$B$8425=B2691,'Data Transformation'!$G$4:$G$8425),'Bin Analysis'!$B2696)</f>
        <v>13</v>
      </c>
      <c r="I2696">
        <f t="shared" si="337"/>
        <v>0</v>
      </c>
      <c r="J2696">
        <f t="shared" ref="J2696:J2713" si="338">IF(I2696=0,0,1)</f>
        <v>0</v>
      </c>
      <c r="K2696">
        <f>J2696*Weighting!$W$8</f>
        <v>0</v>
      </c>
      <c r="M2696" s="14"/>
    </row>
    <row r="2697" spans="1:25" x14ac:dyDescent="0.25">
      <c r="A2697" s="32">
        <f>IF(Weighting!$P$9&gt;0,B2697,"")</f>
        <v>0.71399999999999997</v>
      </c>
      <c r="B2697" s="50">
        <f>Weighting!$C$9</f>
        <v>0.71399999999999997</v>
      </c>
      <c r="C2697">
        <f>Weighting!$F$9</f>
        <v>0</v>
      </c>
      <c r="D2697" t="b">
        <f>IF(C2697=1,'Data Transformation'!$G$3+0.5*'Data Transformation'!$W$25,IF(C2698=1,D2698-'Data Transformation'!$W$25,FALSE))</f>
        <v>0</v>
      </c>
      <c r="E2697" t="str">
        <f t="array" ref="E2697">IF(ISLOGICAL(D2697),"",FREQUENCY(IF('Data Transformation'!$B$425:$B$8425='Bin Analysis'!$B2691,'Data Transformation'!$G$425:$G$8425),D2697))</f>
        <v/>
      </c>
      <c r="F2697" t="str">
        <f t="shared" si="336"/>
        <v/>
      </c>
      <c r="G2697">
        <f>Weighting!$H$9</f>
        <v>0</v>
      </c>
      <c r="H2697">
        <f t="array" ref="H2697">FREQUENCY(IF('Data Transformation'!$B$4:$B$8425=B2691,'Data Transformation'!$G$4:$G$8425),'Bin Analysis'!$B2697)</f>
        <v>15</v>
      </c>
      <c r="I2697">
        <f t="shared" si="337"/>
        <v>2</v>
      </c>
      <c r="J2697">
        <f t="shared" si="338"/>
        <v>1</v>
      </c>
      <c r="K2697">
        <f>J2697*Weighting!$W$9</f>
        <v>3</v>
      </c>
      <c r="M2697" s="14"/>
    </row>
    <row r="2698" spans="1:25" x14ac:dyDescent="0.25">
      <c r="A2698" s="32">
        <f>IF(Weighting!$P$10&gt;0,B2698,"")</f>
        <v>0.84499999999999997</v>
      </c>
      <c r="B2698">
        <f>Weighting!$C$10</f>
        <v>0.84499999999999997</v>
      </c>
      <c r="C2698">
        <f>Weighting!$F$10</f>
        <v>0</v>
      </c>
      <c r="D2698" t="b">
        <f>IF(C2698=1,'Data Transformation'!$G$3+0.5*'Data Transformation'!$W$25,IF(C2699=1,D2699-'Data Transformation'!$W$25,FALSE))</f>
        <v>0</v>
      </c>
      <c r="E2698" t="str">
        <f t="array" ref="E2698">IF(ISLOGICAL(D2698),"",FREQUENCY(IF('Data Transformation'!$B$425:$B$8425='Bin Analysis'!$B2691,'Data Transformation'!$G$425:$G$8425),D2698))</f>
        <v/>
      </c>
      <c r="F2698" t="str">
        <f t="shared" si="336"/>
        <v/>
      </c>
      <c r="G2698">
        <f>Weighting!$H$10</f>
        <v>0</v>
      </c>
      <c r="H2698">
        <f t="array" ref="H2698">FREQUENCY(IF('Data Transformation'!$B$4:$B$8425=B2691,'Data Transformation'!$G$4:$G$8425),'Bin Analysis'!$B2698)</f>
        <v>15</v>
      </c>
      <c r="I2698">
        <f t="shared" si="337"/>
        <v>0</v>
      </c>
      <c r="J2698">
        <f t="shared" si="338"/>
        <v>0</v>
      </c>
      <c r="K2698">
        <f>J2698*Weighting!$W$10</f>
        <v>0</v>
      </c>
      <c r="M2698" s="14"/>
    </row>
    <row r="2699" spans="1:25" x14ac:dyDescent="0.25">
      <c r="A2699" s="32">
        <f>IF(Weighting!$P$11&gt;0,B2699,"")</f>
        <v>0.97599999999999998</v>
      </c>
      <c r="B2699">
        <f>Weighting!$C$11</f>
        <v>0.97599999999999998</v>
      </c>
      <c r="C2699">
        <f>Weighting!$F$11</f>
        <v>0</v>
      </c>
      <c r="D2699">
        <f>IF(C2699=1,'Data Transformation'!$G$3+0.5*'Data Transformation'!$W$25,IF(C2700=1,D2700-'Data Transformation'!$W$25,FALSE))</f>
        <v>0.86899999999999999</v>
      </c>
      <c r="E2699">
        <f t="array" ref="E2699">IF(ISLOGICAL(D2699),"",FREQUENCY(IF('Data Transformation'!$B$425:$B$8425='Bin Analysis'!$B2691,'Data Transformation'!$G$425:$G$8425),D2699))</f>
        <v>15</v>
      </c>
      <c r="F2699" t="e">
        <f t="shared" si="336"/>
        <v>#VALUE!</v>
      </c>
      <c r="G2699">
        <f>Weighting!$H$11</f>
        <v>0</v>
      </c>
      <c r="H2699">
        <f t="array" ref="H2699">FREQUENCY(IF('Data Transformation'!$B$4:$B$8425=B2691,'Data Transformation'!$G$4:$G$8425),'Bin Analysis'!$B2699)</f>
        <v>15</v>
      </c>
      <c r="I2699">
        <f t="shared" si="337"/>
        <v>0</v>
      </c>
      <c r="J2699">
        <f t="shared" si="338"/>
        <v>0</v>
      </c>
      <c r="K2699">
        <f>J2699*Weighting!$W$11</f>
        <v>0</v>
      </c>
      <c r="M2699" s="14"/>
    </row>
    <row r="2700" spans="1:25" x14ac:dyDescent="0.25">
      <c r="A2700" s="32">
        <f>IF(Weighting!$P$12&gt;0,B2700,"")</f>
        <v>1.107</v>
      </c>
      <c r="B2700">
        <f>Weighting!$C$12</f>
        <v>1.107</v>
      </c>
      <c r="C2700">
        <f>Weighting!$F$12</f>
        <v>1</v>
      </c>
      <c r="D2700">
        <f>IF(C2700=1,'Data Transformation'!$G$3+0.5*'Data Transformation'!$W$25,IF(C2701=1,D2701-'Data Transformation'!$W$25,FALSE))</f>
        <v>1.131</v>
      </c>
      <c r="E2700">
        <f t="array" ref="E2700">IF(ISLOGICAL(D2700),"",FREQUENCY(IF('Data Transformation'!$B$425:$B$8425='Bin Analysis'!$B2691,'Data Transformation'!$G$425:$G$8425),D2700))</f>
        <v>15</v>
      </c>
      <c r="F2700">
        <f t="shared" si="336"/>
        <v>0</v>
      </c>
      <c r="G2700">
        <f>Weighting!$H$12</f>
        <v>0</v>
      </c>
      <c r="H2700">
        <f t="array" ref="H2700">FREQUENCY(IF('Data Transformation'!$B$4:$B$8425=B2691,'Data Transformation'!$G$4:$G$8425),'Bin Analysis'!$B2700)</f>
        <v>16</v>
      </c>
      <c r="I2700">
        <f t="shared" si="337"/>
        <v>1</v>
      </c>
      <c r="J2700">
        <f t="shared" si="338"/>
        <v>1</v>
      </c>
      <c r="K2700">
        <f>J2700*Weighting!$W$12</f>
        <v>1</v>
      </c>
      <c r="M2700" s="14"/>
    </row>
    <row r="2701" spans="1:25" x14ac:dyDescent="0.25">
      <c r="A2701" s="32">
        <f>IF(Weighting!$P$13&gt;0,B2701,"")</f>
        <v>1.238</v>
      </c>
      <c r="B2701">
        <f>Weighting!$C$13</f>
        <v>1.238</v>
      </c>
      <c r="C2701">
        <f>Weighting!$F$13</f>
        <v>0</v>
      </c>
      <c r="D2701" t="b">
        <f>IF(C2701=1,'Data Transformation'!$G$3+0.5*'Data Transformation'!$W$25,IF(C2702=1,D2702-'Data Transformation'!$W$25,FALSE))</f>
        <v>0</v>
      </c>
      <c r="E2701" t="str">
        <f t="array" ref="E2701">IF(ISLOGICAL(D2701),"",FREQUENCY(IF('Data Transformation'!$B$425:$B$8425='Bin Analysis'!$B2691,'Data Transformation'!$G$425:$G$8425),D2701))</f>
        <v/>
      </c>
      <c r="F2701" t="str">
        <f t="shared" si="336"/>
        <v/>
      </c>
      <c r="G2701">
        <f>Weighting!$H$13</f>
        <v>0</v>
      </c>
      <c r="H2701">
        <f t="array" ref="H2701">FREQUENCY(IF('Data Transformation'!$B$4:$B$8425=B2691,'Data Transformation'!$G$4:$G$8425),'Bin Analysis'!$B2701)</f>
        <v>16</v>
      </c>
      <c r="I2701">
        <f t="shared" si="337"/>
        <v>0</v>
      </c>
      <c r="J2701">
        <f t="shared" si="338"/>
        <v>0</v>
      </c>
      <c r="K2701">
        <f>J2701*Weighting!$W$13</f>
        <v>0</v>
      </c>
      <c r="M2701" s="14"/>
    </row>
    <row r="2702" spans="1:25" x14ac:dyDescent="0.25">
      <c r="A2702" s="32">
        <f>IF(Weighting!$P$14&gt;0,B2702,"")</f>
        <v>1.369</v>
      </c>
      <c r="B2702">
        <f>Weighting!$C$14</f>
        <v>1.369</v>
      </c>
      <c r="C2702">
        <f>Weighting!$F$14</f>
        <v>0</v>
      </c>
      <c r="D2702" t="b">
        <f>IF(C2702=1,'Data Transformation'!$G$3+0.5*'Data Transformation'!$W$25,IF(C2703=1,D2703-'Data Transformation'!$W$25,FALSE))</f>
        <v>0</v>
      </c>
      <c r="E2702" t="str">
        <f t="array" ref="E2702">IF(ISLOGICAL(D2702),"",FREQUENCY(IF('Data Transformation'!$B$425:$B$8425='Bin Analysis'!$B2691,'Data Transformation'!$G$425:$G$8425),D2702))</f>
        <v/>
      </c>
      <c r="F2702" t="str">
        <f t="shared" si="336"/>
        <v/>
      </c>
      <c r="G2702">
        <f>Weighting!$H$14</f>
        <v>0</v>
      </c>
      <c r="H2702">
        <f t="array" ref="H2702">FREQUENCY(IF('Data Transformation'!$B$4:$B$8425=B2691,'Data Transformation'!$G$4:$G$8425),'Bin Analysis'!$B2702)</f>
        <v>16</v>
      </c>
      <c r="I2702">
        <f t="shared" si="337"/>
        <v>0</v>
      </c>
      <c r="J2702">
        <f t="shared" si="338"/>
        <v>0</v>
      </c>
      <c r="K2702">
        <f>J2702*Weighting!$W$14</f>
        <v>0</v>
      </c>
      <c r="M2702" s="14"/>
    </row>
    <row r="2703" spans="1:25" x14ac:dyDescent="0.25">
      <c r="A2703" s="32">
        <f>IF(Weighting!$P$15&gt;0,B2703,"")</f>
        <v>1.5000009999999999</v>
      </c>
      <c r="B2703">
        <f>Weighting!$C$15</f>
        <v>1.5000009999999999</v>
      </c>
      <c r="C2703">
        <f>Weighting!$F$15</f>
        <v>0</v>
      </c>
      <c r="D2703" t="b">
        <f>IF(C2703=1,'Data Transformation'!$G$3+0.5*'Data Transformation'!$W$25,IF(C2704=1,D2704-'Data Transformation'!$W$25,FALSE))</f>
        <v>0</v>
      </c>
      <c r="E2703" t="str">
        <f t="array" ref="E2703">IF(ISLOGICAL(D2703),"",FREQUENCY(IF('Data Transformation'!$B$425:$B$8425='Bin Analysis'!$B2691,'Data Transformation'!$G$425:$G$8425),D2703))</f>
        <v/>
      </c>
      <c r="F2703" t="str">
        <f t="shared" si="336"/>
        <v/>
      </c>
      <c r="G2703">
        <f>Weighting!$H$15</f>
        <v>0</v>
      </c>
      <c r="H2703">
        <f t="array" ref="H2703">FREQUENCY(IF('Data Transformation'!$B$4:$B$8425=B2691,'Data Transformation'!$G$4:$G$8425),'Bin Analysis'!$B2703)</f>
        <v>16</v>
      </c>
      <c r="I2703">
        <f t="shared" si="337"/>
        <v>0</v>
      </c>
      <c r="J2703">
        <f t="shared" si="338"/>
        <v>0</v>
      </c>
      <c r="K2703">
        <f>J2703*Weighting!$W$15</f>
        <v>0</v>
      </c>
      <c r="M2703" s="14"/>
    </row>
    <row r="2704" spans="1:25" x14ac:dyDescent="0.25">
      <c r="A2704" s="32" t="str">
        <f>IF(Weighting!$P$16&gt;0,B2704,"")</f>
        <v/>
      </c>
      <c r="B2704">
        <f>Weighting!$C$16</f>
        <v>1.631</v>
      </c>
      <c r="C2704">
        <f>Weighting!$F$16</f>
        <v>0</v>
      </c>
      <c r="D2704" t="b">
        <f>IF(C2704=1,'Data Transformation'!$G$3+0.5*'Data Transformation'!$W$25,IF(C2705=1,D2705-'Data Transformation'!$W$25,FALSE))</f>
        <v>0</v>
      </c>
      <c r="E2704" t="str">
        <f t="array" ref="E2704">IF(ISLOGICAL(D2704),"",FREQUENCY(IF('Data Transformation'!$B$425:$B$8425='Bin Analysis'!$B2691,'Data Transformation'!$G$425:$G$8425),D2704))</f>
        <v/>
      </c>
      <c r="F2704" t="str">
        <f t="shared" si="336"/>
        <v/>
      </c>
      <c r="G2704">
        <f>Weighting!$H$16</f>
        <v>0</v>
      </c>
      <c r="H2704">
        <f t="array" ref="H2704">FREQUENCY(IF('Data Transformation'!$B$4:$B$8425=B2691,'Data Transformation'!$G$4:$G$8425),'Bin Analysis'!$B2704)</f>
        <v>16</v>
      </c>
      <c r="I2704">
        <f t="shared" si="337"/>
        <v>0</v>
      </c>
      <c r="J2704">
        <f t="shared" si="338"/>
        <v>0</v>
      </c>
      <c r="K2704">
        <f>J2704*Weighting!$W$16</f>
        <v>0</v>
      </c>
      <c r="M2704" s="14"/>
    </row>
    <row r="2705" spans="1:25" x14ac:dyDescent="0.25">
      <c r="A2705" s="32" t="str">
        <f>IF(Weighting!$P$17&gt;0,B2705,"")</f>
        <v/>
      </c>
      <c r="B2705">
        <f>Weighting!$C$17</f>
        <v>1.762</v>
      </c>
      <c r="C2705">
        <f>Weighting!$F$17</f>
        <v>0</v>
      </c>
      <c r="D2705" t="b">
        <f>IF(C2705=1,'Data Transformation'!$G$3+0.5*'Data Transformation'!$W$25,IF(C2706=1,D2706-'Data Transformation'!$W$25,FALSE))</f>
        <v>0</v>
      </c>
      <c r="E2705" t="str">
        <f t="array" ref="E2705">IF(ISLOGICAL(D2705),"",FREQUENCY(IF('Data Transformation'!$B$425:$B$8425='Bin Analysis'!$B2691,'Data Transformation'!$G$425:$G$8425),D2705))</f>
        <v/>
      </c>
      <c r="F2705" t="str">
        <f t="shared" si="336"/>
        <v/>
      </c>
      <c r="G2705">
        <f>Weighting!$H$17</f>
        <v>0</v>
      </c>
      <c r="H2705">
        <f t="array" ref="H2705">FREQUENCY(IF('Data Transformation'!$B$4:$B$8425=B2691,'Data Transformation'!$G$4:$G$8425),'Bin Analysis'!$B2705)</f>
        <v>16</v>
      </c>
      <c r="I2705">
        <f t="shared" si="337"/>
        <v>0</v>
      </c>
      <c r="J2705">
        <f t="shared" si="338"/>
        <v>0</v>
      </c>
      <c r="K2705">
        <f>J2705*Weighting!$W$17</f>
        <v>0</v>
      </c>
      <c r="M2705" s="14"/>
    </row>
    <row r="2706" spans="1:25" x14ac:dyDescent="0.25">
      <c r="A2706" s="32" t="str">
        <f>IF(Weighting!$P$18&gt;0,B2706,"")</f>
        <v/>
      </c>
      <c r="B2706">
        <f>Weighting!$C$18</f>
        <v>1.893</v>
      </c>
      <c r="C2706">
        <f>Weighting!$F$18</f>
        <v>0</v>
      </c>
      <c r="D2706" t="b">
        <f>IF(C2706=1,'Data Transformation'!$G$3+0.5*'Data Transformation'!$W$25,IF(C2707=1,D2707-'Data Transformation'!$W$25,FALSE))</f>
        <v>0</v>
      </c>
      <c r="E2706" t="str">
        <f t="array" ref="E2706">IF(ISLOGICAL(D2706),"",FREQUENCY(IF('Data Transformation'!$B$425:$B$8425='Bin Analysis'!$B2691,'Data Transformation'!$G$425:$G$8425),D2706))</f>
        <v/>
      </c>
      <c r="F2706" t="str">
        <f t="shared" si="336"/>
        <v/>
      </c>
      <c r="G2706">
        <f>Weighting!$H$18</f>
        <v>0</v>
      </c>
      <c r="H2706">
        <f t="array" ref="H2706">FREQUENCY(IF('Data Transformation'!$B$4:$B$8425=B2691,'Data Transformation'!$G$4:$G$8425),'Bin Analysis'!$B2706)</f>
        <v>16</v>
      </c>
      <c r="I2706">
        <f t="shared" si="337"/>
        <v>0</v>
      </c>
      <c r="J2706">
        <f t="shared" si="338"/>
        <v>0</v>
      </c>
      <c r="K2706">
        <f>J2706*Weighting!$W$18</f>
        <v>0</v>
      </c>
      <c r="M2706" s="14"/>
    </row>
    <row r="2707" spans="1:25" x14ac:dyDescent="0.25">
      <c r="A2707" s="32" t="str">
        <f>IF(Weighting!$P$19&gt;0,B2707,"")</f>
        <v/>
      </c>
      <c r="B2707">
        <f>Weighting!$C$19</f>
        <v>2.024</v>
      </c>
      <c r="C2707">
        <f>Weighting!$F$19</f>
        <v>0</v>
      </c>
      <c r="D2707" t="b">
        <f>IF(C2707=1,'Data Transformation'!$G$3+0.5*'Data Transformation'!$W$25,IF(C2708=1,D2708-'Data Transformation'!$W$25,FALSE))</f>
        <v>0</v>
      </c>
      <c r="E2707" t="str">
        <f t="array" ref="E2707">IF(ISLOGICAL(D2707),"",FREQUENCY(IF('Data Transformation'!$B$425:$B$8425='Bin Analysis'!$B2691,'Data Transformation'!$G$425:$G$8425),D2707))</f>
        <v/>
      </c>
      <c r="F2707" t="str">
        <f t="shared" si="336"/>
        <v/>
      </c>
      <c r="G2707">
        <f>Weighting!$H$19</f>
        <v>0</v>
      </c>
      <c r="H2707">
        <f t="array" ref="H2707">FREQUENCY(IF('Data Transformation'!$B$4:$B$8425=B2691,'Data Transformation'!$G$4:$G$8425),'Bin Analysis'!$B2707)</f>
        <v>16</v>
      </c>
      <c r="I2707">
        <f t="shared" si="337"/>
        <v>0</v>
      </c>
      <c r="J2707">
        <f t="shared" si="338"/>
        <v>0</v>
      </c>
      <c r="K2707">
        <f>J2707*Weighting!$W$19</f>
        <v>0</v>
      </c>
      <c r="M2707" s="14"/>
    </row>
    <row r="2708" spans="1:25" x14ac:dyDescent="0.25">
      <c r="A2708" s="32" t="str">
        <f>IF(Weighting!$P$20&gt;0,B2708,"")</f>
        <v/>
      </c>
      <c r="B2708">
        <f>Weighting!$C$20</f>
        <v>2.1550000000000002</v>
      </c>
      <c r="C2708">
        <f>Weighting!$F$20</f>
        <v>0</v>
      </c>
      <c r="D2708" t="b">
        <f>IF(C2708=1,'Data Transformation'!$G$3+0.5*'Data Transformation'!$W$25,IF(C2709=1,D2709-'Data Transformation'!$W$25,FALSE))</f>
        <v>0</v>
      </c>
      <c r="E2708" t="str">
        <f t="array" ref="E2708">IF(ISLOGICAL(D2708),"",FREQUENCY(IF('Data Transformation'!$B$425:$B$8425='Bin Analysis'!$B2691,'Data Transformation'!$G$425:$G$8425),D2708))</f>
        <v/>
      </c>
      <c r="F2708" t="str">
        <f t="shared" si="336"/>
        <v/>
      </c>
      <c r="G2708">
        <f>Weighting!$H$20</f>
        <v>0</v>
      </c>
      <c r="H2708">
        <f t="array" ref="H2708">FREQUENCY(IF('Data Transformation'!$B$4:$B$8425=B2691,'Data Transformation'!$G$4:$G$8425),'Bin Analysis'!$B2708)</f>
        <v>16</v>
      </c>
      <c r="I2708">
        <f t="shared" si="337"/>
        <v>0</v>
      </c>
      <c r="J2708">
        <f t="shared" si="338"/>
        <v>0</v>
      </c>
      <c r="K2708">
        <f>J2708*Weighting!$W$20</f>
        <v>0</v>
      </c>
      <c r="M2708" s="14"/>
    </row>
    <row r="2709" spans="1:25" x14ac:dyDescent="0.25">
      <c r="A2709" s="32" t="str">
        <f>IF(Weighting!$P$21&gt;0,B2709,"")</f>
        <v/>
      </c>
      <c r="B2709">
        <f>Weighting!$C$21</f>
        <v>2.2860000000000005</v>
      </c>
      <c r="C2709">
        <f>Weighting!$F$21</f>
        <v>0</v>
      </c>
      <c r="D2709" t="b">
        <f>IF(C2709=1,'Data Transformation'!$G$3+0.5*'Data Transformation'!$W$25,IF(C2710=1,D2710-'Data Transformation'!$W$25,FALSE))</f>
        <v>0</v>
      </c>
      <c r="E2709" t="str">
        <f t="array" ref="E2709">IF(ISLOGICAL(D2709),"",FREQUENCY(IF('Data Transformation'!$B$425:$B$8425='Bin Analysis'!$B2691,'Data Transformation'!$G$425:$G$8425),D2709))</f>
        <v/>
      </c>
      <c r="F2709" t="str">
        <f t="shared" si="336"/>
        <v/>
      </c>
      <c r="G2709">
        <f>Weighting!$H$21</f>
        <v>0</v>
      </c>
      <c r="H2709">
        <f t="array" ref="H2709">FREQUENCY(IF('Data Transformation'!$B$4:$B$8425=B2691,'Data Transformation'!$G$4:$G$8425),'Bin Analysis'!$B2709)</f>
        <v>16</v>
      </c>
      <c r="I2709">
        <f t="shared" si="337"/>
        <v>0</v>
      </c>
      <c r="J2709">
        <f t="shared" si="338"/>
        <v>0</v>
      </c>
      <c r="K2709">
        <f>J2709*Weighting!$W$21</f>
        <v>0</v>
      </c>
      <c r="M2709" s="14"/>
    </row>
    <row r="2710" spans="1:25" x14ac:dyDescent="0.25">
      <c r="A2710" s="32" t="str">
        <f>IF(Weighting!$P$22&gt;0,B2710,"")</f>
        <v/>
      </c>
      <c r="B2710">
        <f>Weighting!$C$22</f>
        <v>2.4170000000000007</v>
      </c>
      <c r="C2710">
        <f>Weighting!$F$22</f>
        <v>0</v>
      </c>
      <c r="D2710" t="b">
        <f>IF(C2710=1,'Data Transformation'!$G$3+0.5*'Data Transformation'!$W$25,IF(C2711=1,D2711-'Data Transformation'!$W$25,FALSE))</f>
        <v>0</v>
      </c>
      <c r="E2710" t="str">
        <f t="array" ref="E2710">IF(ISLOGICAL(D2710),"",FREQUENCY(IF('Data Transformation'!$B$425:$B$8425='Bin Analysis'!$B2691,'Data Transformation'!$G$425:$G$8425),D2710))</f>
        <v/>
      </c>
      <c r="F2710" t="str">
        <f t="shared" si="336"/>
        <v/>
      </c>
      <c r="G2710">
        <f>Weighting!$H$22</f>
        <v>0</v>
      </c>
      <c r="H2710">
        <f t="array" ref="H2710">FREQUENCY(IF('Data Transformation'!$B$4:$B$8425=B2691,'Data Transformation'!$G$4:$G$8425),'Bin Analysis'!$B2710)</f>
        <v>16</v>
      </c>
      <c r="I2710">
        <f t="shared" si="337"/>
        <v>0</v>
      </c>
      <c r="J2710">
        <f t="shared" si="338"/>
        <v>0</v>
      </c>
      <c r="K2710">
        <f>J2710*Weighting!$W$22</f>
        <v>0</v>
      </c>
      <c r="M2710" s="14"/>
    </row>
    <row r="2711" spans="1:25" x14ac:dyDescent="0.25">
      <c r="A2711" s="32" t="str">
        <f>IF(Weighting!$P$23&gt;0,B2711,"")</f>
        <v/>
      </c>
      <c r="B2711">
        <f>Weighting!$C$23</f>
        <v>2.5480000000000009</v>
      </c>
      <c r="C2711">
        <f>Weighting!$F$23</f>
        <v>0</v>
      </c>
      <c r="D2711" t="b">
        <f>IF(C2711=1,'Data Transformation'!$G$3+0.5*'Data Transformation'!$W$25,IF(C2712=1,D2712-'Data Transformation'!$W$25,FALSE))</f>
        <v>0</v>
      </c>
      <c r="E2711" t="str">
        <f t="array" ref="E2711">IF(ISLOGICAL(D2711),"",FREQUENCY(IF('Data Transformation'!$B$425:$B$8425='Bin Analysis'!$B2691,'Data Transformation'!$G$425:$G$8425),D2711))</f>
        <v/>
      </c>
      <c r="F2711" t="str">
        <f t="shared" si="336"/>
        <v/>
      </c>
      <c r="G2711">
        <f>Weighting!$H$23</f>
        <v>0</v>
      </c>
      <c r="H2711">
        <f t="array" ref="H2711">FREQUENCY(IF('Data Transformation'!$B$4:$B$8425=B2691,'Data Transformation'!$G$4:$G$8425),'Bin Analysis'!$B2711)</f>
        <v>16</v>
      </c>
      <c r="I2711">
        <f t="shared" si="337"/>
        <v>0</v>
      </c>
      <c r="J2711">
        <f t="shared" si="338"/>
        <v>0</v>
      </c>
      <c r="K2711">
        <f>J2711*Weighting!$W$23</f>
        <v>0</v>
      </c>
      <c r="M2711" s="14"/>
    </row>
    <row r="2712" spans="1:25" x14ac:dyDescent="0.25">
      <c r="A2712" s="32" t="str">
        <f>IF(Weighting!$P$24&gt;0,B2712,"")</f>
        <v/>
      </c>
      <c r="B2712">
        <f>Weighting!$C$24</f>
        <v>2.6790000000000012</v>
      </c>
      <c r="C2712">
        <f>Weighting!$F$24</f>
        <v>0</v>
      </c>
      <c r="D2712" t="b">
        <f>IF(C2712=1,'Data Transformation'!$G$3+0.5*'Data Transformation'!$W$25,IF(C2713=1,D2713-'Data Transformation'!$W$25,FALSE))</f>
        <v>0</v>
      </c>
      <c r="E2712" t="str">
        <f t="array" ref="E2712">IF(ISLOGICAL(D2712),"",FREQUENCY(IF('Data Transformation'!$B$425:$B$8425='Bin Analysis'!$B2691,'Data Transformation'!$G$425:$G$8425),D2712))</f>
        <v/>
      </c>
      <c r="F2712" t="str">
        <f t="shared" si="336"/>
        <v/>
      </c>
      <c r="G2712">
        <f>Weighting!$H$24</f>
        <v>0</v>
      </c>
      <c r="H2712">
        <f t="array" ref="H2712">FREQUENCY(IF('Data Transformation'!$B$4:$B$8425=B2691,'Data Transformation'!$G$4:$G$8425),'Bin Analysis'!$B2712)</f>
        <v>16</v>
      </c>
      <c r="I2712">
        <f t="shared" si="337"/>
        <v>0</v>
      </c>
      <c r="J2712">
        <f t="shared" si="338"/>
        <v>0</v>
      </c>
      <c r="K2712">
        <f>J2712*Weighting!$W$24</f>
        <v>0</v>
      </c>
      <c r="M2712" s="14"/>
    </row>
    <row r="2713" spans="1:25" x14ac:dyDescent="0.25">
      <c r="A2713" s="32" t="str">
        <f>IF(Weighting!$P$25&gt;0,B2713,"")</f>
        <v/>
      </c>
      <c r="B2713">
        <f>Weighting!$C$25</f>
        <v>2.8100000000000014</v>
      </c>
      <c r="C2713">
        <f>Weighting!$F$25</f>
        <v>0</v>
      </c>
      <c r="D2713" t="b">
        <f>IF(C2713=1,'Data Transformation'!$G$3+0.5*'Data Transformation'!$W$25,IF(C2714=1,D2714-'Data Transformation'!$W$25,FALSE))</f>
        <v>0</v>
      </c>
      <c r="E2713" t="str">
        <f t="array" ref="E2713">IF(ISLOGICAL(D2713),"",FREQUENCY(IF('Data Transformation'!$B$425:$B$8425='Bin Analysis'!$B2691,'Data Transformation'!$G$425:$G$8425),D2713))</f>
        <v/>
      </c>
      <c r="F2713" t="str">
        <f t="shared" si="336"/>
        <v/>
      </c>
      <c r="G2713">
        <f>Weighting!$H$25</f>
        <v>0</v>
      </c>
      <c r="H2713">
        <f t="array" ref="H2713">FREQUENCY(IF('Data Transformation'!$B$4:$B$8425=B2691,'Data Transformation'!$G$4:$G$8425),'Bin Analysis'!$B2713)</f>
        <v>16</v>
      </c>
      <c r="I2713">
        <f t="shared" si="337"/>
        <v>0</v>
      </c>
      <c r="J2713">
        <f t="shared" si="338"/>
        <v>0</v>
      </c>
      <c r="K2713">
        <f>J2713*Weighting!$W$25</f>
        <v>0</v>
      </c>
      <c r="M2713" s="14"/>
    </row>
    <row r="2714" spans="1:25" x14ac:dyDescent="0.25">
      <c r="O2714"/>
      <c r="P2714"/>
      <c r="Q2714"/>
      <c r="R2714"/>
    </row>
    <row r="2715" spans="1:25" ht="23.25" x14ac:dyDescent="0.35">
      <c r="A2715" s="21" t="s">
        <v>0</v>
      </c>
      <c r="B2715" s="21">
        <f>IFERROR(VLOOKUP(C2715,'Data Transformation'!$L$6:$M$426,2,FALSE),"")</f>
        <v>113</v>
      </c>
      <c r="C2715" s="21">
        <f>C2691+1</f>
        <v>113</v>
      </c>
      <c r="D2715" s="21"/>
      <c r="E2715" s="21"/>
      <c r="F2715" s="21"/>
      <c r="G2715" s="21"/>
      <c r="H2715" s="22"/>
      <c r="I2715" s="22"/>
      <c r="J2715" s="22"/>
      <c r="K2715" s="21"/>
      <c r="L2715" s="21">
        <f>B2715</f>
        <v>113</v>
      </c>
      <c r="M2715" s="23">
        <f>INDEX('Data Transformation'!$O$4:$O$424,MATCH($B2715,'Data Transformation'!$M$4:$M$424,0),MATCH($M$2,'Data Transformation'!$O$3,0))</f>
        <v>18</v>
      </c>
      <c r="N2715" s="27">
        <f>IF('Input and Summary Results'!$J$16="minimum",'Bin Analysis'!X2716/(M2715-1),'Bin Analysis'!Y2715/('Bin Analysis'!M2715-1))</f>
        <v>0</v>
      </c>
      <c r="O2715" s="27">
        <f>IF(M2715=FALSE,NA(),(VLOOKUP(1,C2718:K2737,4,FALSE))/(M2715-1))</f>
        <v>0</v>
      </c>
      <c r="P2715" s="27">
        <f>IF(M2715=FALSE,NA(),SUM(J2718:J2737)/Weighting!$S$5)</f>
        <v>0.4</v>
      </c>
      <c r="Q2715" s="27">
        <f>IF(M2715=FALSE,NA(),SUM(K2718:K2737)/Weighting!$S$6)</f>
        <v>0.30434782608695654</v>
      </c>
      <c r="R2715" s="27">
        <f>IF(M2715=FALSE,NA(),(VLOOKUP(1,G2718:K2737,3,FALSE))/(M2715-1))</f>
        <v>0.88235294117647056</v>
      </c>
      <c r="S2715" s="22" t="str">
        <f>IF(M2715=FALSE,NA(),IF(SUM(J2718:J2737)=2,"yes","no"))</f>
        <v>no</v>
      </c>
      <c r="X2715" s="2" cm="2">
        <f t="array" ref="X2715:X2716">FREQUENCY(IF('Data Transformation'!$B$425:$B$6424='Bin Analysis'!L2715,'Data Transformation'!$G$425:$G$6424),'Data Transformation'!$U$11)</f>
        <v>17</v>
      </c>
      <c r="Y2715" s="2" cm="2">
        <f t="array" ref="Y2715:Y2716">FREQUENCY(IF('Data Transformation'!$B$425:$B$6424='Bin Analysis'!L2715,'Data Transformation'!$G$425:$G$6424),'Data Transformation'!$U$12)</f>
        <v>17</v>
      </c>
    </row>
    <row r="2716" spans="1:25" x14ac:dyDescent="0.25">
      <c r="A2716" s="14" t="s">
        <v>67</v>
      </c>
      <c r="B2716" t="s">
        <v>47</v>
      </c>
      <c r="C2716" t="s">
        <v>5</v>
      </c>
      <c r="D2716" t="s">
        <v>100</v>
      </c>
      <c r="E2716" t="s">
        <v>101</v>
      </c>
      <c r="F2716" t="s">
        <v>102</v>
      </c>
      <c r="G2716" t="s">
        <v>70</v>
      </c>
      <c r="H2716" t="s">
        <v>31</v>
      </c>
      <c r="I2716" t="s">
        <v>32</v>
      </c>
      <c r="J2716" t="s">
        <v>46</v>
      </c>
      <c r="K2716" s="14" t="s">
        <v>45</v>
      </c>
      <c r="M2716" s="14"/>
      <c r="X2716" s="2">
        <v>0</v>
      </c>
      <c r="Y2716" s="2">
        <v>0</v>
      </c>
    </row>
    <row r="2717" spans="1:25" x14ac:dyDescent="0.25">
      <c r="A2717" s="32"/>
      <c r="D2717" t="b">
        <f>IF(C2717=1,'Data Transformation'!$G$3+0.5*'Data Transformation'!$W$25,IF(C2718=1,D2718-'Data Transformation'!$W$25,FALSE))</f>
        <v>0</v>
      </c>
      <c r="E2717" t="str">
        <f t="array" ref="E2717">IF(ISLOGICAL(D2717),"",FREQUENCY(IF('Data Transformation'!$B$425:$B$8425='Bin Analysis'!$B2715,'Data Transformation'!$G$425:$G$8425),D2717))</f>
        <v/>
      </c>
      <c r="F2717" t="str">
        <f>IF(ISLOGICAL(D2717),"",E2717-E2716)</f>
        <v/>
      </c>
      <c r="M2717" s="14"/>
    </row>
    <row r="2718" spans="1:25" x14ac:dyDescent="0.25">
      <c r="A2718" s="32">
        <f>IF(Weighting!$P$6&gt;0,B2718,"")</f>
        <v>0.32100000000000001</v>
      </c>
      <c r="B2718">
        <f>Weighting!$C$6</f>
        <v>0.32100000000000001</v>
      </c>
      <c r="C2718">
        <f>Weighting!$F$6</f>
        <v>0</v>
      </c>
      <c r="D2718" t="b">
        <f>IF(C2718=1,'Data Transformation'!$G$3+0.5*'Data Transformation'!$W$25,IF(C2719=1,D2719-'Data Transformation'!$W$25,FALSE))</f>
        <v>0</v>
      </c>
      <c r="E2718" t="str">
        <f t="array" ref="E2718">IF(ISLOGICAL(D2718),"",FREQUENCY(IF('Data Transformation'!$B$425:$B$8425='Bin Analysis'!$B2715,'Data Transformation'!$G$425:$G$8425),D2718))</f>
        <v/>
      </c>
      <c r="F2718" t="str">
        <f>IF(ISLOGICAL(D2718),"",E2718-E2717)</f>
        <v/>
      </c>
      <c r="G2718">
        <f>Weighting!$H$6</f>
        <v>1</v>
      </c>
      <c r="H2718">
        <f t="array" ref="H2718">FREQUENCY(IF('Data Transformation'!$B$4:$B$8425=B2715,'Data Transformation'!$G$4:$G$8425),'Bin Analysis'!$B2718)</f>
        <v>15</v>
      </c>
      <c r="I2718">
        <f>H2718-H2717</f>
        <v>15</v>
      </c>
      <c r="J2718">
        <f>IF(I2718=0,0,1)</f>
        <v>1</v>
      </c>
      <c r="K2718">
        <f>J2718*Weighting!$W$6</f>
        <v>1</v>
      </c>
      <c r="M2718" s="14"/>
    </row>
    <row r="2719" spans="1:25" x14ac:dyDescent="0.25">
      <c r="A2719" s="32">
        <f>IF(Weighting!$P$7&gt;0,B2719,"")</f>
        <v>0.45200000000000001</v>
      </c>
      <c r="B2719">
        <f>Weighting!$C$7</f>
        <v>0.45200000000000001</v>
      </c>
      <c r="C2719">
        <f>Weighting!$F$7</f>
        <v>0</v>
      </c>
      <c r="D2719" t="b">
        <f>IF(C2719=1,'Data Transformation'!$G$3+0.5*'Data Transformation'!$W$25,IF(C2720=1,D2720-'Data Transformation'!$W$25,FALSE))</f>
        <v>0</v>
      </c>
      <c r="E2719" t="str">
        <f t="array" ref="E2719">IF(ISLOGICAL(D2719),"",FREQUENCY(IF('Data Transformation'!$B$425:$B$8425='Bin Analysis'!$B2715,'Data Transformation'!$G$425:$G$8425),D2719))</f>
        <v/>
      </c>
      <c r="F2719" t="str">
        <f t="shared" ref="F2719:F2737" si="339">IF(ISLOGICAL(D2719),"",E2719-E2718)</f>
        <v/>
      </c>
      <c r="G2719">
        <f>Weighting!$H$7</f>
        <v>0</v>
      </c>
      <c r="H2719">
        <f t="array" ref="H2719">FREQUENCY(IF('Data Transformation'!$B$4:$B$8425=B2715,'Data Transformation'!$G$4:$G$8425),'Bin Analysis'!$B2719)</f>
        <v>15</v>
      </c>
      <c r="I2719">
        <f t="shared" ref="I2719:I2737" si="340">H2719-H2718</f>
        <v>0</v>
      </c>
      <c r="J2719">
        <f>IF(I2719=0,0,1)</f>
        <v>0</v>
      </c>
      <c r="K2719">
        <f>J2719*Weighting!$W$7</f>
        <v>0</v>
      </c>
      <c r="M2719" s="14"/>
    </row>
    <row r="2720" spans="1:25" x14ac:dyDescent="0.25">
      <c r="A2720" s="32">
        <f>IF(Weighting!$P$8&gt;0,B2720,"")</f>
        <v>0.58299999999999996</v>
      </c>
      <c r="B2720">
        <f>Weighting!$C$8</f>
        <v>0.58299999999999996</v>
      </c>
      <c r="C2720">
        <f>Weighting!$F$8</f>
        <v>0</v>
      </c>
      <c r="D2720" t="b">
        <f>IF(C2720=1,'Data Transformation'!$G$3+0.5*'Data Transformation'!$W$25,IF(C2721=1,D2721-'Data Transformation'!$W$25,FALSE))</f>
        <v>0</v>
      </c>
      <c r="E2720" t="str">
        <f t="array" ref="E2720">IF(ISLOGICAL(D2720),"",FREQUENCY(IF('Data Transformation'!$B$425:$B$8425='Bin Analysis'!$B2715,'Data Transformation'!$G$425:$G$8425),D2720))</f>
        <v/>
      </c>
      <c r="F2720" t="str">
        <f t="shared" si="339"/>
        <v/>
      </c>
      <c r="G2720">
        <f>Weighting!$H$8</f>
        <v>0</v>
      </c>
      <c r="H2720">
        <f t="array" ref="H2720">FREQUENCY(IF('Data Transformation'!$B$4:$B$8425=B2715,'Data Transformation'!$G$4:$G$8425),'Bin Analysis'!$B2720)</f>
        <v>15</v>
      </c>
      <c r="I2720">
        <f t="shared" si="340"/>
        <v>0</v>
      </c>
      <c r="J2720">
        <f t="shared" ref="J2720:J2737" si="341">IF(I2720=0,0,1)</f>
        <v>0</v>
      </c>
      <c r="K2720">
        <f>J2720*Weighting!$W$8</f>
        <v>0</v>
      </c>
      <c r="M2720" s="14"/>
    </row>
    <row r="2721" spans="1:13" x14ac:dyDescent="0.25">
      <c r="A2721" s="32">
        <f>IF(Weighting!$P$9&gt;0,B2721,"")</f>
        <v>0.71399999999999997</v>
      </c>
      <c r="B2721" s="50">
        <f>Weighting!$C$9</f>
        <v>0.71399999999999997</v>
      </c>
      <c r="C2721">
        <f>Weighting!$F$9</f>
        <v>0</v>
      </c>
      <c r="D2721" t="b">
        <f>IF(C2721=1,'Data Transformation'!$G$3+0.5*'Data Transformation'!$W$25,IF(C2722=1,D2722-'Data Transformation'!$W$25,FALSE))</f>
        <v>0</v>
      </c>
      <c r="E2721" t="str">
        <f t="array" ref="E2721">IF(ISLOGICAL(D2721),"",FREQUENCY(IF('Data Transformation'!$B$425:$B$8425='Bin Analysis'!$B2715,'Data Transformation'!$G$425:$G$8425),D2721))</f>
        <v/>
      </c>
      <c r="F2721" t="str">
        <f t="shared" si="339"/>
        <v/>
      </c>
      <c r="G2721">
        <f>Weighting!$H$9</f>
        <v>0</v>
      </c>
      <c r="H2721">
        <f t="array" ref="H2721">FREQUENCY(IF('Data Transformation'!$B$4:$B$8425=B2715,'Data Transformation'!$G$4:$G$8425),'Bin Analysis'!$B2721)</f>
        <v>16</v>
      </c>
      <c r="I2721">
        <f t="shared" si="340"/>
        <v>1</v>
      </c>
      <c r="J2721">
        <f t="shared" si="341"/>
        <v>1</v>
      </c>
      <c r="K2721">
        <f>J2721*Weighting!$W$9</f>
        <v>3</v>
      </c>
      <c r="M2721" s="14"/>
    </row>
    <row r="2722" spans="1:13" x14ac:dyDescent="0.25">
      <c r="A2722" s="32">
        <f>IF(Weighting!$P$10&gt;0,B2722,"")</f>
        <v>0.84499999999999997</v>
      </c>
      <c r="B2722">
        <f>Weighting!$C$10</f>
        <v>0.84499999999999997</v>
      </c>
      <c r="C2722">
        <f>Weighting!$F$10</f>
        <v>0</v>
      </c>
      <c r="D2722" t="b">
        <f>IF(C2722=1,'Data Transformation'!$G$3+0.5*'Data Transformation'!$W$25,IF(C2723=1,D2723-'Data Transformation'!$W$25,FALSE))</f>
        <v>0</v>
      </c>
      <c r="E2722" t="str">
        <f t="array" ref="E2722">IF(ISLOGICAL(D2722),"",FREQUENCY(IF('Data Transformation'!$B$425:$B$8425='Bin Analysis'!$B2715,'Data Transformation'!$G$425:$G$8425),D2722))</f>
        <v/>
      </c>
      <c r="F2722" t="str">
        <f t="shared" si="339"/>
        <v/>
      </c>
      <c r="G2722">
        <f>Weighting!$H$10</f>
        <v>0</v>
      </c>
      <c r="H2722">
        <f t="array" ref="H2722">FREQUENCY(IF('Data Transformation'!$B$4:$B$8425=B2715,'Data Transformation'!$G$4:$G$8425),'Bin Analysis'!$B2722)</f>
        <v>16</v>
      </c>
      <c r="I2722">
        <f t="shared" si="340"/>
        <v>0</v>
      </c>
      <c r="J2722">
        <f t="shared" si="341"/>
        <v>0</v>
      </c>
      <c r="K2722">
        <f>J2722*Weighting!$W$10</f>
        <v>0</v>
      </c>
      <c r="M2722" s="14"/>
    </row>
    <row r="2723" spans="1:13" x14ac:dyDescent="0.25">
      <c r="A2723" s="32">
        <f>IF(Weighting!$P$11&gt;0,B2723,"")</f>
        <v>0.97599999999999998</v>
      </c>
      <c r="B2723">
        <f>Weighting!$C$11</f>
        <v>0.97599999999999998</v>
      </c>
      <c r="C2723">
        <f>Weighting!$F$11</f>
        <v>0</v>
      </c>
      <c r="D2723">
        <f>IF(C2723=1,'Data Transformation'!$G$3+0.5*'Data Transformation'!$W$25,IF(C2724=1,D2724-'Data Transformation'!$W$25,FALSE))</f>
        <v>0.86899999999999999</v>
      </c>
      <c r="E2723">
        <f t="array" ref="E2723">IF(ISLOGICAL(D2723),"",FREQUENCY(IF('Data Transformation'!$B$425:$B$8425='Bin Analysis'!$B2715,'Data Transformation'!$G$425:$G$8425),D2723))</f>
        <v>17</v>
      </c>
      <c r="F2723" t="e">
        <f t="shared" si="339"/>
        <v>#VALUE!</v>
      </c>
      <c r="G2723">
        <f>Weighting!$H$11</f>
        <v>0</v>
      </c>
      <c r="H2723">
        <f t="array" ref="H2723">FREQUENCY(IF('Data Transformation'!$B$4:$B$8425=B2715,'Data Transformation'!$G$4:$G$8425),'Bin Analysis'!$B2723)</f>
        <v>17</v>
      </c>
      <c r="I2723">
        <f t="shared" si="340"/>
        <v>1</v>
      </c>
      <c r="J2723">
        <f t="shared" si="341"/>
        <v>1</v>
      </c>
      <c r="K2723">
        <f>J2723*Weighting!$W$11</f>
        <v>2</v>
      </c>
      <c r="M2723" s="14"/>
    </row>
    <row r="2724" spans="1:13" x14ac:dyDescent="0.25">
      <c r="A2724" s="32">
        <f>IF(Weighting!$P$12&gt;0,B2724,"")</f>
        <v>1.107</v>
      </c>
      <c r="B2724">
        <f>Weighting!$C$12</f>
        <v>1.107</v>
      </c>
      <c r="C2724">
        <f>Weighting!$F$12</f>
        <v>1</v>
      </c>
      <c r="D2724">
        <f>IF(C2724=1,'Data Transformation'!$G$3+0.5*'Data Transformation'!$W$25,IF(C2725=1,D2725-'Data Transformation'!$W$25,FALSE))</f>
        <v>1.131</v>
      </c>
      <c r="E2724">
        <f t="array" ref="E2724">IF(ISLOGICAL(D2724),"",FREQUENCY(IF('Data Transformation'!$B$425:$B$8425='Bin Analysis'!$B2715,'Data Transformation'!$G$425:$G$8425),D2724))</f>
        <v>17</v>
      </c>
      <c r="F2724">
        <f t="shared" si="339"/>
        <v>0</v>
      </c>
      <c r="G2724">
        <f>Weighting!$H$12</f>
        <v>0</v>
      </c>
      <c r="H2724">
        <f t="array" ref="H2724">FREQUENCY(IF('Data Transformation'!$B$4:$B$8425=B2715,'Data Transformation'!$G$4:$G$8425),'Bin Analysis'!$B2724)</f>
        <v>18</v>
      </c>
      <c r="I2724">
        <f t="shared" si="340"/>
        <v>1</v>
      </c>
      <c r="J2724">
        <f t="shared" si="341"/>
        <v>1</v>
      </c>
      <c r="K2724">
        <f>J2724*Weighting!$W$12</f>
        <v>1</v>
      </c>
      <c r="M2724" s="14"/>
    </row>
    <row r="2725" spans="1:13" x14ac:dyDescent="0.25">
      <c r="A2725" s="32">
        <f>IF(Weighting!$P$13&gt;0,B2725,"")</f>
        <v>1.238</v>
      </c>
      <c r="B2725">
        <f>Weighting!$C$13</f>
        <v>1.238</v>
      </c>
      <c r="C2725">
        <f>Weighting!$F$13</f>
        <v>0</v>
      </c>
      <c r="D2725" t="b">
        <f>IF(C2725=1,'Data Transformation'!$G$3+0.5*'Data Transformation'!$W$25,IF(C2726=1,D2726-'Data Transformation'!$W$25,FALSE))</f>
        <v>0</v>
      </c>
      <c r="E2725" t="str">
        <f t="array" ref="E2725">IF(ISLOGICAL(D2725),"",FREQUENCY(IF('Data Transformation'!$B$425:$B$8425='Bin Analysis'!$B2715,'Data Transformation'!$G$425:$G$8425),D2725))</f>
        <v/>
      </c>
      <c r="F2725" t="str">
        <f t="shared" si="339"/>
        <v/>
      </c>
      <c r="G2725">
        <f>Weighting!$H$13</f>
        <v>0</v>
      </c>
      <c r="H2725">
        <f t="array" ref="H2725">FREQUENCY(IF('Data Transformation'!$B$4:$B$8425=B2715,'Data Transformation'!$G$4:$G$8425),'Bin Analysis'!$B2725)</f>
        <v>18</v>
      </c>
      <c r="I2725">
        <f t="shared" si="340"/>
        <v>0</v>
      </c>
      <c r="J2725">
        <f t="shared" si="341"/>
        <v>0</v>
      </c>
      <c r="K2725">
        <f>J2725*Weighting!$W$13</f>
        <v>0</v>
      </c>
      <c r="M2725" s="14"/>
    </row>
    <row r="2726" spans="1:13" x14ac:dyDescent="0.25">
      <c r="A2726" s="32">
        <f>IF(Weighting!$P$14&gt;0,B2726,"")</f>
        <v>1.369</v>
      </c>
      <c r="B2726">
        <f>Weighting!$C$14</f>
        <v>1.369</v>
      </c>
      <c r="C2726">
        <f>Weighting!$F$14</f>
        <v>0</v>
      </c>
      <c r="D2726" t="b">
        <f>IF(C2726=1,'Data Transformation'!$G$3+0.5*'Data Transformation'!$W$25,IF(C2727=1,D2727-'Data Transformation'!$W$25,FALSE))</f>
        <v>0</v>
      </c>
      <c r="E2726" t="str">
        <f t="array" ref="E2726">IF(ISLOGICAL(D2726),"",FREQUENCY(IF('Data Transformation'!$B$425:$B$8425='Bin Analysis'!$B2715,'Data Transformation'!$G$425:$G$8425),D2726))</f>
        <v/>
      </c>
      <c r="F2726" t="str">
        <f t="shared" si="339"/>
        <v/>
      </c>
      <c r="G2726">
        <f>Weighting!$H$14</f>
        <v>0</v>
      </c>
      <c r="H2726">
        <f t="array" ref="H2726">FREQUENCY(IF('Data Transformation'!$B$4:$B$8425=B2715,'Data Transformation'!$G$4:$G$8425),'Bin Analysis'!$B2726)</f>
        <v>18</v>
      </c>
      <c r="I2726">
        <f t="shared" si="340"/>
        <v>0</v>
      </c>
      <c r="J2726">
        <f t="shared" si="341"/>
        <v>0</v>
      </c>
      <c r="K2726">
        <f>J2726*Weighting!$W$14</f>
        <v>0</v>
      </c>
      <c r="M2726" s="14"/>
    </row>
    <row r="2727" spans="1:13" x14ac:dyDescent="0.25">
      <c r="A2727" s="32">
        <f>IF(Weighting!$P$15&gt;0,B2727,"")</f>
        <v>1.5000009999999999</v>
      </c>
      <c r="B2727">
        <f>Weighting!$C$15</f>
        <v>1.5000009999999999</v>
      </c>
      <c r="C2727">
        <f>Weighting!$F$15</f>
        <v>0</v>
      </c>
      <c r="D2727" t="b">
        <f>IF(C2727=1,'Data Transformation'!$G$3+0.5*'Data Transformation'!$W$25,IF(C2728=1,D2728-'Data Transformation'!$W$25,FALSE))</f>
        <v>0</v>
      </c>
      <c r="E2727" t="str">
        <f t="array" ref="E2727">IF(ISLOGICAL(D2727),"",FREQUENCY(IF('Data Transformation'!$B$425:$B$8425='Bin Analysis'!$B2715,'Data Transformation'!$G$425:$G$8425),D2727))</f>
        <v/>
      </c>
      <c r="F2727" t="str">
        <f t="shared" si="339"/>
        <v/>
      </c>
      <c r="G2727">
        <f>Weighting!$H$15</f>
        <v>0</v>
      </c>
      <c r="H2727">
        <f t="array" ref="H2727">FREQUENCY(IF('Data Transformation'!$B$4:$B$8425=B2715,'Data Transformation'!$G$4:$G$8425),'Bin Analysis'!$B2727)</f>
        <v>18</v>
      </c>
      <c r="I2727">
        <f t="shared" si="340"/>
        <v>0</v>
      </c>
      <c r="J2727">
        <f t="shared" si="341"/>
        <v>0</v>
      </c>
      <c r="K2727">
        <f>J2727*Weighting!$W$15</f>
        <v>0</v>
      </c>
      <c r="M2727" s="14"/>
    </row>
    <row r="2728" spans="1:13" x14ac:dyDescent="0.25">
      <c r="A2728" s="32" t="str">
        <f>IF(Weighting!$P$16&gt;0,B2728,"")</f>
        <v/>
      </c>
      <c r="B2728">
        <f>Weighting!$C$16</f>
        <v>1.631</v>
      </c>
      <c r="C2728">
        <f>Weighting!$F$16</f>
        <v>0</v>
      </c>
      <c r="D2728" t="b">
        <f>IF(C2728=1,'Data Transformation'!$G$3+0.5*'Data Transformation'!$W$25,IF(C2729=1,D2729-'Data Transformation'!$W$25,FALSE))</f>
        <v>0</v>
      </c>
      <c r="E2728" t="str">
        <f t="array" ref="E2728">IF(ISLOGICAL(D2728),"",FREQUENCY(IF('Data Transformation'!$B$425:$B$8425='Bin Analysis'!$B2715,'Data Transformation'!$G$425:$G$8425),D2728))</f>
        <v/>
      </c>
      <c r="F2728" t="str">
        <f t="shared" si="339"/>
        <v/>
      </c>
      <c r="G2728">
        <f>Weighting!$H$16</f>
        <v>0</v>
      </c>
      <c r="H2728">
        <f t="array" ref="H2728">FREQUENCY(IF('Data Transformation'!$B$4:$B$8425=B2715,'Data Transformation'!$G$4:$G$8425),'Bin Analysis'!$B2728)</f>
        <v>18</v>
      </c>
      <c r="I2728">
        <f t="shared" si="340"/>
        <v>0</v>
      </c>
      <c r="J2728">
        <f t="shared" si="341"/>
        <v>0</v>
      </c>
      <c r="K2728">
        <f>J2728*Weighting!$W$16</f>
        <v>0</v>
      </c>
      <c r="M2728" s="14"/>
    </row>
    <row r="2729" spans="1:13" x14ac:dyDescent="0.25">
      <c r="A2729" s="32" t="str">
        <f>IF(Weighting!$P$17&gt;0,B2729,"")</f>
        <v/>
      </c>
      <c r="B2729">
        <f>Weighting!$C$17</f>
        <v>1.762</v>
      </c>
      <c r="C2729">
        <f>Weighting!$F$17</f>
        <v>0</v>
      </c>
      <c r="D2729" t="b">
        <f>IF(C2729=1,'Data Transformation'!$G$3+0.5*'Data Transformation'!$W$25,IF(C2730=1,D2730-'Data Transformation'!$W$25,FALSE))</f>
        <v>0</v>
      </c>
      <c r="E2729" t="str">
        <f t="array" ref="E2729">IF(ISLOGICAL(D2729),"",FREQUENCY(IF('Data Transformation'!$B$425:$B$8425='Bin Analysis'!$B2715,'Data Transformation'!$G$425:$G$8425),D2729))</f>
        <v/>
      </c>
      <c r="F2729" t="str">
        <f t="shared" si="339"/>
        <v/>
      </c>
      <c r="G2729">
        <f>Weighting!$H$17</f>
        <v>0</v>
      </c>
      <c r="H2729">
        <f t="array" ref="H2729">FREQUENCY(IF('Data Transformation'!$B$4:$B$8425=B2715,'Data Transformation'!$G$4:$G$8425),'Bin Analysis'!$B2729)</f>
        <v>18</v>
      </c>
      <c r="I2729">
        <f t="shared" si="340"/>
        <v>0</v>
      </c>
      <c r="J2729">
        <f t="shared" si="341"/>
        <v>0</v>
      </c>
      <c r="K2729">
        <f>J2729*Weighting!$W$17</f>
        <v>0</v>
      </c>
      <c r="M2729" s="14"/>
    </row>
    <row r="2730" spans="1:13" x14ac:dyDescent="0.25">
      <c r="A2730" s="32" t="str">
        <f>IF(Weighting!$P$18&gt;0,B2730,"")</f>
        <v/>
      </c>
      <c r="B2730">
        <f>Weighting!$C$18</f>
        <v>1.893</v>
      </c>
      <c r="C2730">
        <f>Weighting!$F$18</f>
        <v>0</v>
      </c>
      <c r="D2730" t="b">
        <f>IF(C2730=1,'Data Transformation'!$G$3+0.5*'Data Transformation'!$W$25,IF(C2731=1,D2731-'Data Transformation'!$W$25,FALSE))</f>
        <v>0</v>
      </c>
      <c r="E2730" t="str">
        <f t="array" ref="E2730">IF(ISLOGICAL(D2730),"",FREQUENCY(IF('Data Transformation'!$B$425:$B$8425='Bin Analysis'!$B2715,'Data Transformation'!$G$425:$G$8425),D2730))</f>
        <v/>
      </c>
      <c r="F2730" t="str">
        <f t="shared" si="339"/>
        <v/>
      </c>
      <c r="G2730">
        <f>Weighting!$H$18</f>
        <v>0</v>
      </c>
      <c r="H2730">
        <f t="array" ref="H2730">FREQUENCY(IF('Data Transformation'!$B$4:$B$8425=B2715,'Data Transformation'!$G$4:$G$8425),'Bin Analysis'!$B2730)</f>
        <v>18</v>
      </c>
      <c r="I2730">
        <f t="shared" si="340"/>
        <v>0</v>
      </c>
      <c r="J2730">
        <f t="shared" si="341"/>
        <v>0</v>
      </c>
      <c r="K2730">
        <f>J2730*Weighting!$W$18</f>
        <v>0</v>
      </c>
      <c r="M2730" s="14"/>
    </row>
    <row r="2731" spans="1:13" x14ac:dyDescent="0.25">
      <c r="A2731" s="32" t="str">
        <f>IF(Weighting!$P$19&gt;0,B2731,"")</f>
        <v/>
      </c>
      <c r="B2731">
        <f>Weighting!$C$19</f>
        <v>2.024</v>
      </c>
      <c r="C2731">
        <f>Weighting!$F$19</f>
        <v>0</v>
      </c>
      <c r="D2731" t="b">
        <f>IF(C2731=1,'Data Transformation'!$G$3+0.5*'Data Transformation'!$W$25,IF(C2732=1,D2732-'Data Transformation'!$W$25,FALSE))</f>
        <v>0</v>
      </c>
      <c r="E2731" t="str">
        <f t="array" ref="E2731">IF(ISLOGICAL(D2731),"",FREQUENCY(IF('Data Transformation'!$B$425:$B$8425='Bin Analysis'!$B2715,'Data Transformation'!$G$425:$G$8425),D2731))</f>
        <v/>
      </c>
      <c r="F2731" t="str">
        <f t="shared" si="339"/>
        <v/>
      </c>
      <c r="G2731">
        <f>Weighting!$H$19</f>
        <v>0</v>
      </c>
      <c r="H2731">
        <f t="array" ref="H2731">FREQUENCY(IF('Data Transformation'!$B$4:$B$8425=B2715,'Data Transformation'!$G$4:$G$8425),'Bin Analysis'!$B2731)</f>
        <v>18</v>
      </c>
      <c r="I2731">
        <f t="shared" si="340"/>
        <v>0</v>
      </c>
      <c r="J2731">
        <f t="shared" si="341"/>
        <v>0</v>
      </c>
      <c r="K2731">
        <f>J2731*Weighting!$W$19</f>
        <v>0</v>
      </c>
      <c r="M2731" s="14"/>
    </row>
    <row r="2732" spans="1:13" x14ac:dyDescent="0.25">
      <c r="A2732" s="32" t="str">
        <f>IF(Weighting!$P$20&gt;0,B2732,"")</f>
        <v/>
      </c>
      <c r="B2732">
        <f>Weighting!$C$20</f>
        <v>2.1550000000000002</v>
      </c>
      <c r="C2732">
        <f>Weighting!$F$20</f>
        <v>0</v>
      </c>
      <c r="D2732" t="b">
        <f>IF(C2732=1,'Data Transformation'!$G$3+0.5*'Data Transformation'!$W$25,IF(C2733=1,D2733-'Data Transformation'!$W$25,FALSE))</f>
        <v>0</v>
      </c>
      <c r="E2732" t="str">
        <f t="array" ref="E2732">IF(ISLOGICAL(D2732),"",FREQUENCY(IF('Data Transformation'!$B$425:$B$8425='Bin Analysis'!$B2715,'Data Transformation'!$G$425:$G$8425),D2732))</f>
        <v/>
      </c>
      <c r="F2732" t="str">
        <f t="shared" si="339"/>
        <v/>
      </c>
      <c r="G2732">
        <f>Weighting!$H$20</f>
        <v>0</v>
      </c>
      <c r="H2732">
        <f t="array" ref="H2732">FREQUENCY(IF('Data Transformation'!$B$4:$B$8425=B2715,'Data Transformation'!$G$4:$G$8425),'Bin Analysis'!$B2732)</f>
        <v>18</v>
      </c>
      <c r="I2732">
        <f t="shared" si="340"/>
        <v>0</v>
      </c>
      <c r="J2732">
        <f t="shared" si="341"/>
        <v>0</v>
      </c>
      <c r="K2732">
        <f>J2732*Weighting!$W$20</f>
        <v>0</v>
      </c>
      <c r="M2732" s="14"/>
    </row>
    <row r="2733" spans="1:13" x14ac:dyDescent="0.25">
      <c r="A2733" s="32" t="str">
        <f>IF(Weighting!$P$21&gt;0,B2733,"")</f>
        <v/>
      </c>
      <c r="B2733">
        <f>Weighting!$C$21</f>
        <v>2.2860000000000005</v>
      </c>
      <c r="C2733">
        <f>Weighting!$F$21</f>
        <v>0</v>
      </c>
      <c r="D2733" t="b">
        <f>IF(C2733=1,'Data Transformation'!$G$3+0.5*'Data Transformation'!$W$25,IF(C2734=1,D2734-'Data Transformation'!$W$25,FALSE))</f>
        <v>0</v>
      </c>
      <c r="E2733" t="str">
        <f t="array" ref="E2733">IF(ISLOGICAL(D2733),"",FREQUENCY(IF('Data Transformation'!$B$425:$B$8425='Bin Analysis'!$B2715,'Data Transformation'!$G$425:$G$8425),D2733))</f>
        <v/>
      </c>
      <c r="F2733" t="str">
        <f t="shared" si="339"/>
        <v/>
      </c>
      <c r="G2733">
        <f>Weighting!$H$21</f>
        <v>0</v>
      </c>
      <c r="H2733">
        <f t="array" ref="H2733">FREQUENCY(IF('Data Transformation'!$B$4:$B$8425=B2715,'Data Transformation'!$G$4:$G$8425),'Bin Analysis'!$B2733)</f>
        <v>18</v>
      </c>
      <c r="I2733">
        <f t="shared" si="340"/>
        <v>0</v>
      </c>
      <c r="J2733">
        <f t="shared" si="341"/>
        <v>0</v>
      </c>
      <c r="K2733">
        <f>J2733*Weighting!$W$21</f>
        <v>0</v>
      </c>
      <c r="M2733" s="14"/>
    </row>
    <row r="2734" spans="1:13" x14ac:dyDescent="0.25">
      <c r="A2734" s="32" t="str">
        <f>IF(Weighting!$P$22&gt;0,B2734,"")</f>
        <v/>
      </c>
      <c r="B2734">
        <f>Weighting!$C$22</f>
        <v>2.4170000000000007</v>
      </c>
      <c r="C2734">
        <f>Weighting!$F$22</f>
        <v>0</v>
      </c>
      <c r="D2734" t="b">
        <f>IF(C2734=1,'Data Transformation'!$G$3+0.5*'Data Transformation'!$W$25,IF(C2735=1,D2735-'Data Transformation'!$W$25,FALSE))</f>
        <v>0</v>
      </c>
      <c r="E2734" t="str">
        <f t="array" ref="E2734">IF(ISLOGICAL(D2734),"",FREQUENCY(IF('Data Transformation'!$B$425:$B$8425='Bin Analysis'!$B2715,'Data Transformation'!$G$425:$G$8425),D2734))</f>
        <v/>
      </c>
      <c r="F2734" t="str">
        <f t="shared" si="339"/>
        <v/>
      </c>
      <c r="G2734">
        <f>Weighting!$H$22</f>
        <v>0</v>
      </c>
      <c r="H2734">
        <f t="array" ref="H2734">FREQUENCY(IF('Data Transformation'!$B$4:$B$8425=B2715,'Data Transformation'!$G$4:$G$8425),'Bin Analysis'!$B2734)</f>
        <v>18</v>
      </c>
      <c r="I2734">
        <f t="shared" si="340"/>
        <v>0</v>
      </c>
      <c r="J2734">
        <f t="shared" si="341"/>
        <v>0</v>
      </c>
      <c r="K2734">
        <f>J2734*Weighting!$W$22</f>
        <v>0</v>
      </c>
      <c r="M2734" s="14"/>
    </row>
    <row r="2735" spans="1:13" x14ac:dyDescent="0.25">
      <c r="A2735" s="32" t="str">
        <f>IF(Weighting!$P$23&gt;0,B2735,"")</f>
        <v/>
      </c>
      <c r="B2735">
        <f>Weighting!$C$23</f>
        <v>2.5480000000000009</v>
      </c>
      <c r="C2735">
        <f>Weighting!$F$23</f>
        <v>0</v>
      </c>
      <c r="D2735" t="b">
        <f>IF(C2735=1,'Data Transformation'!$G$3+0.5*'Data Transformation'!$W$25,IF(C2736=1,D2736-'Data Transformation'!$W$25,FALSE))</f>
        <v>0</v>
      </c>
      <c r="E2735" t="str">
        <f t="array" ref="E2735">IF(ISLOGICAL(D2735),"",FREQUENCY(IF('Data Transformation'!$B$425:$B$8425='Bin Analysis'!$B2715,'Data Transformation'!$G$425:$G$8425),D2735))</f>
        <v/>
      </c>
      <c r="F2735" t="str">
        <f t="shared" si="339"/>
        <v/>
      </c>
      <c r="G2735">
        <f>Weighting!$H$23</f>
        <v>0</v>
      </c>
      <c r="H2735">
        <f t="array" ref="H2735">FREQUENCY(IF('Data Transformation'!$B$4:$B$8425=B2715,'Data Transformation'!$G$4:$G$8425),'Bin Analysis'!$B2735)</f>
        <v>18</v>
      </c>
      <c r="I2735">
        <f t="shared" si="340"/>
        <v>0</v>
      </c>
      <c r="J2735">
        <f t="shared" si="341"/>
        <v>0</v>
      </c>
      <c r="K2735">
        <f>J2735*Weighting!$W$23</f>
        <v>0</v>
      </c>
      <c r="M2735" s="14"/>
    </row>
    <row r="2736" spans="1:13" x14ac:dyDescent="0.25">
      <c r="A2736" s="32" t="str">
        <f>IF(Weighting!$P$24&gt;0,B2736,"")</f>
        <v/>
      </c>
      <c r="B2736">
        <f>Weighting!$C$24</f>
        <v>2.6790000000000012</v>
      </c>
      <c r="C2736">
        <f>Weighting!$F$24</f>
        <v>0</v>
      </c>
      <c r="D2736" t="b">
        <f>IF(C2736=1,'Data Transformation'!$G$3+0.5*'Data Transformation'!$W$25,IF(C2737=1,D2737-'Data Transformation'!$W$25,FALSE))</f>
        <v>0</v>
      </c>
      <c r="E2736" t="str">
        <f t="array" ref="E2736">IF(ISLOGICAL(D2736),"",FREQUENCY(IF('Data Transformation'!$B$425:$B$8425='Bin Analysis'!$B2715,'Data Transformation'!$G$425:$G$8425),D2736))</f>
        <v/>
      </c>
      <c r="F2736" t="str">
        <f t="shared" si="339"/>
        <v/>
      </c>
      <c r="G2736">
        <f>Weighting!$H$24</f>
        <v>0</v>
      </c>
      <c r="H2736">
        <f t="array" ref="H2736">FREQUENCY(IF('Data Transformation'!$B$4:$B$8425=B2715,'Data Transformation'!$G$4:$G$8425),'Bin Analysis'!$B2736)</f>
        <v>18</v>
      </c>
      <c r="I2736">
        <f t="shared" si="340"/>
        <v>0</v>
      </c>
      <c r="J2736">
        <f t="shared" si="341"/>
        <v>0</v>
      </c>
      <c r="K2736">
        <f>J2736*Weighting!$W$24</f>
        <v>0</v>
      </c>
      <c r="M2736" s="14"/>
    </row>
    <row r="2737" spans="1:25" x14ac:dyDescent="0.25">
      <c r="A2737" s="32" t="str">
        <f>IF(Weighting!$P$25&gt;0,B2737,"")</f>
        <v/>
      </c>
      <c r="B2737">
        <f>Weighting!$C$25</f>
        <v>2.8100000000000014</v>
      </c>
      <c r="C2737">
        <f>Weighting!$F$25</f>
        <v>0</v>
      </c>
      <c r="D2737" t="b">
        <f>IF(C2737=1,'Data Transformation'!$G$3+0.5*'Data Transformation'!$W$25,IF(C2738=1,D2738-'Data Transformation'!$W$25,FALSE))</f>
        <v>0</v>
      </c>
      <c r="E2737" t="str">
        <f t="array" ref="E2737">IF(ISLOGICAL(D2737),"",FREQUENCY(IF('Data Transformation'!$B$425:$B$8425='Bin Analysis'!$B2715,'Data Transformation'!$G$425:$G$8425),D2737))</f>
        <v/>
      </c>
      <c r="F2737" t="str">
        <f t="shared" si="339"/>
        <v/>
      </c>
      <c r="G2737">
        <f>Weighting!$H$25</f>
        <v>0</v>
      </c>
      <c r="H2737">
        <f t="array" ref="H2737">FREQUENCY(IF('Data Transformation'!$B$4:$B$8425=B2715,'Data Transformation'!$G$4:$G$8425),'Bin Analysis'!$B2737)</f>
        <v>18</v>
      </c>
      <c r="I2737">
        <f t="shared" si="340"/>
        <v>0</v>
      </c>
      <c r="J2737">
        <f t="shared" si="341"/>
        <v>0</v>
      </c>
      <c r="K2737">
        <f>J2737*Weighting!$W$25</f>
        <v>0</v>
      </c>
      <c r="M2737" s="14"/>
    </row>
    <row r="2738" spans="1:25" x14ac:dyDescent="0.25">
      <c r="O2738"/>
      <c r="P2738"/>
      <c r="Q2738"/>
      <c r="R2738"/>
    </row>
    <row r="2739" spans="1:25" ht="23.25" x14ac:dyDescent="0.35">
      <c r="A2739" s="21" t="s">
        <v>0</v>
      </c>
      <c r="B2739" s="21">
        <f>IFERROR(VLOOKUP(C2739,'Data Transformation'!$L$6:$M$426,2,FALSE),"")</f>
        <v>114</v>
      </c>
      <c r="C2739" s="21">
        <f>C2715+1</f>
        <v>114</v>
      </c>
      <c r="D2739" s="21"/>
      <c r="E2739" s="21"/>
      <c r="F2739" s="21"/>
      <c r="G2739" s="21"/>
      <c r="H2739" s="22"/>
      <c r="I2739" s="22"/>
      <c r="J2739" s="22"/>
      <c r="K2739" s="21"/>
      <c r="L2739" s="21">
        <f>B2739</f>
        <v>114</v>
      </c>
      <c r="M2739" s="23">
        <f>INDEX('Data Transformation'!$O$4:$O$424,MATCH($B2739,'Data Transformation'!$M$4:$M$424,0),MATCH($M$2,'Data Transformation'!$O$3,0))</f>
        <v>17</v>
      </c>
      <c r="N2739" s="27">
        <f>IF('Input and Summary Results'!$J$16="minimum",'Bin Analysis'!X2740/(M2739-1),'Bin Analysis'!Y2739/('Bin Analysis'!M2739-1))</f>
        <v>0</v>
      </c>
      <c r="O2739" s="27">
        <f>IF(M2739=FALSE,NA(),(VLOOKUP(1,C2742:K2761,4,FALSE))/(M2739-1))</f>
        <v>0.125</v>
      </c>
      <c r="P2739" s="27">
        <f>IF(M2739=FALSE,NA(),SUM(J2742:J2761)/Weighting!$S$5)</f>
        <v>0.6</v>
      </c>
      <c r="Q2739" s="27">
        <f>IF(M2739=FALSE,NA(),SUM(K2742:K2761)/Weighting!$S$6)</f>
        <v>0.52173913043478259</v>
      </c>
      <c r="R2739" s="27">
        <f>IF(M2739=FALSE,NA(),(VLOOKUP(1,G2742:K2761,3,FALSE))/(M2739-1))</f>
        <v>0.625</v>
      </c>
      <c r="S2739" s="22" t="str">
        <f>IF(M2739=FALSE,NA(),IF(SUM(J2742:J2761)=2,"yes","no"))</f>
        <v>no</v>
      </c>
      <c r="X2739" s="2" cm="2">
        <f t="array" ref="X2739:X2740">FREQUENCY(IF('Data Transformation'!$B$425:$B$6424='Bin Analysis'!L2739,'Data Transformation'!$G$425:$G$6424),'Data Transformation'!$U$11)</f>
        <v>16</v>
      </c>
      <c r="Y2739" s="2" cm="2">
        <f t="array" ref="Y2739:Y2740">FREQUENCY(IF('Data Transformation'!$B$425:$B$6424='Bin Analysis'!L2739,'Data Transformation'!$G$425:$G$6424),'Data Transformation'!$U$12)</f>
        <v>14</v>
      </c>
    </row>
    <row r="2740" spans="1:25" x14ac:dyDescent="0.25">
      <c r="A2740" s="14" t="s">
        <v>67</v>
      </c>
      <c r="B2740" t="s">
        <v>47</v>
      </c>
      <c r="C2740" t="s">
        <v>5</v>
      </c>
      <c r="D2740" t="s">
        <v>100</v>
      </c>
      <c r="E2740" t="s">
        <v>101</v>
      </c>
      <c r="F2740" t="s">
        <v>102</v>
      </c>
      <c r="G2740" t="s">
        <v>70</v>
      </c>
      <c r="H2740" t="s">
        <v>31</v>
      </c>
      <c r="I2740" t="s">
        <v>32</v>
      </c>
      <c r="J2740" t="s">
        <v>46</v>
      </c>
      <c r="K2740" s="14" t="s">
        <v>45</v>
      </c>
      <c r="M2740" s="14"/>
      <c r="X2740" s="2">
        <v>0</v>
      </c>
      <c r="Y2740" s="2">
        <v>2</v>
      </c>
    </row>
    <row r="2741" spans="1:25" x14ac:dyDescent="0.25">
      <c r="A2741" s="32"/>
      <c r="D2741" t="b">
        <f>IF(C2741=1,'Data Transformation'!$G$3+0.5*'Data Transformation'!$W$25,IF(C2742=1,D2742-'Data Transformation'!$W$25,FALSE))</f>
        <v>0</v>
      </c>
      <c r="E2741" t="str">
        <f t="array" ref="E2741">IF(ISLOGICAL(D2741),"",FREQUENCY(IF('Data Transformation'!$B$425:$B$8425='Bin Analysis'!$B2739,'Data Transformation'!$G$425:$G$8425),D2741))</f>
        <v/>
      </c>
      <c r="F2741" t="str">
        <f>IF(ISLOGICAL(D2741),"",E2741-E2740)</f>
        <v/>
      </c>
      <c r="M2741" s="14"/>
    </row>
    <row r="2742" spans="1:25" x14ac:dyDescent="0.25">
      <c r="A2742" s="32">
        <f>IF(Weighting!$P$6&gt;0,B2742,"")</f>
        <v>0.32100000000000001</v>
      </c>
      <c r="B2742">
        <f>Weighting!$C$6</f>
        <v>0.32100000000000001</v>
      </c>
      <c r="C2742">
        <f>Weighting!$F$6</f>
        <v>0</v>
      </c>
      <c r="D2742" t="b">
        <f>IF(C2742=1,'Data Transformation'!$G$3+0.5*'Data Transformation'!$W$25,IF(C2743=1,D2743-'Data Transformation'!$W$25,FALSE))</f>
        <v>0</v>
      </c>
      <c r="E2742" t="str">
        <f t="array" ref="E2742">IF(ISLOGICAL(D2742),"",FREQUENCY(IF('Data Transformation'!$B$425:$B$8425='Bin Analysis'!$B2739,'Data Transformation'!$G$425:$G$8425),D2742))</f>
        <v/>
      </c>
      <c r="F2742" t="str">
        <f>IF(ISLOGICAL(D2742),"",E2742-E2741)</f>
        <v/>
      </c>
      <c r="G2742">
        <f>Weighting!$H$6</f>
        <v>1</v>
      </c>
      <c r="H2742">
        <f t="array" ref="H2742">FREQUENCY(IF('Data Transformation'!$B$4:$B$8425=B2739,'Data Transformation'!$G$4:$G$8425),'Bin Analysis'!$B2742)</f>
        <v>10</v>
      </c>
      <c r="I2742">
        <f>H2742-H2741</f>
        <v>10</v>
      </c>
      <c r="J2742">
        <f>IF(I2742=0,0,1)</f>
        <v>1</v>
      </c>
      <c r="K2742">
        <f>J2742*Weighting!$W$6</f>
        <v>1</v>
      </c>
      <c r="M2742" s="14"/>
    </row>
    <row r="2743" spans="1:25" x14ac:dyDescent="0.25">
      <c r="A2743" s="32">
        <f>IF(Weighting!$P$7&gt;0,B2743,"")</f>
        <v>0.45200000000000001</v>
      </c>
      <c r="B2743">
        <f>Weighting!$C$7</f>
        <v>0.45200000000000001</v>
      </c>
      <c r="C2743">
        <f>Weighting!$F$7</f>
        <v>0</v>
      </c>
      <c r="D2743" t="b">
        <f>IF(C2743=1,'Data Transformation'!$G$3+0.5*'Data Transformation'!$W$25,IF(C2744=1,D2744-'Data Transformation'!$W$25,FALSE))</f>
        <v>0</v>
      </c>
      <c r="E2743" t="str">
        <f t="array" ref="E2743">IF(ISLOGICAL(D2743),"",FREQUENCY(IF('Data Transformation'!$B$425:$B$8425='Bin Analysis'!$B2739,'Data Transformation'!$G$425:$G$8425),D2743))</f>
        <v/>
      </c>
      <c r="F2743" t="str">
        <f t="shared" ref="F2743:F2761" si="342">IF(ISLOGICAL(D2743),"",E2743-E2742)</f>
        <v/>
      </c>
      <c r="G2743">
        <f>Weighting!$H$7</f>
        <v>0</v>
      </c>
      <c r="H2743">
        <f t="array" ref="H2743">FREQUENCY(IF('Data Transformation'!$B$4:$B$8425=B2739,'Data Transformation'!$G$4:$G$8425),'Bin Analysis'!$B2743)</f>
        <v>11</v>
      </c>
      <c r="I2743">
        <f t="shared" ref="I2743:I2761" si="343">H2743-H2742</f>
        <v>1</v>
      </c>
      <c r="J2743">
        <f>IF(I2743=0,0,1)</f>
        <v>1</v>
      </c>
      <c r="K2743">
        <f>J2743*Weighting!$W$7</f>
        <v>2</v>
      </c>
      <c r="M2743" s="14"/>
    </row>
    <row r="2744" spans="1:25" x14ac:dyDescent="0.25">
      <c r="A2744" s="32">
        <f>IF(Weighting!$P$8&gt;0,B2744,"")</f>
        <v>0.58299999999999996</v>
      </c>
      <c r="B2744">
        <f>Weighting!$C$8</f>
        <v>0.58299999999999996</v>
      </c>
      <c r="C2744">
        <f>Weighting!$F$8</f>
        <v>0</v>
      </c>
      <c r="D2744" t="b">
        <f>IF(C2744=1,'Data Transformation'!$G$3+0.5*'Data Transformation'!$W$25,IF(C2745=1,D2745-'Data Transformation'!$W$25,FALSE))</f>
        <v>0</v>
      </c>
      <c r="E2744" t="str">
        <f t="array" ref="E2744">IF(ISLOGICAL(D2744),"",FREQUENCY(IF('Data Transformation'!$B$425:$B$8425='Bin Analysis'!$B2739,'Data Transformation'!$G$425:$G$8425),D2744))</f>
        <v/>
      </c>
      <c r="F2744" t="str">
        <f t="shared" si="342"/>
        <v/>
      </c>
      <c r="G2744">
        <f>Weighting!$H$8</f>
        <v>0</v>
      </c>
      <c r="H2744">
        <f t="array" ref="H2744">FREQUENCY(IF('Data Transformation'!$B$4:$B$8425=B2739,'Data Transformation'!$G$4:$G$8425),'Bin Analysis'!$B2744)</f>
        <v>12</v>
      </c>
      <c r="I2744">
        <f t="shared" si="343"/>
        <v>1</v>
      </c>
      <c r="J2744">
        <f t="shared" ref="J2744:J2761" si="344">IF(I2744=0,0,1)</f>
        <v>1</v>
      </c>
      <c r="K2744">
        <f>J2744*Weighting!$W$8</f>
        <v>3</v>
      </c>
      <c r="M2744" s="14"/>
    </row>
    <row r="2745" spans="1:25" x14ac:dyDescent="0.25">
      <c r="A2745" s="32">
        <f>IF(Weighting!$P$9&gt;0,B2745,"")</f>
        <v>0.71399999999999997</v>
      </c>
      <c r="B2745" s="50">
        <f>Weighting!$C$9</f>
        <v>0.71399999999999997</v>
      </c>
      <c r="C2745">
        <f>Weighting!$F$9</f>
        <v>0</v>
      </c>
      <c r="D2745" t="b">
        <f>IF(C2745=1,'Data Transformation'!$G$3+0.5*'Data Transformation'!$W$25,IF(C2746=1,D2746-'Data Transformation'!$W$25,FALSE))</f>
        <v>0</v>
      </c>
      <c r="E2745" t="str">
        <f t="array" ref="E2745">IF(ISLOGICAL(D2745),"",FREQUENCY(IF('Data Transformation'!$B$425:$B$8425='Bin Analysis'!$B2739,'Data Transformation'!$G$425:$G$8425),D2745))</f>
        <v/>
      </c>
      <c r="F2745" t="str">
        <f t="shared" si="342"/>
        <v/>
      </c>
      <c r="G2745">
        <f>Weighting!$H$9</f>
        <v>0</v>
      </c>
      <c r="H2745">
        <f t="array" ref="H2745">FREQUENCY(IF('Data Transformation'!$B$4:$B$8425=B2739,'Data Transformation'!$G$4:$G$8425),'Bin Analysis'!$B2745)</f>
        <v>12</v>
      </c>
      <c r="I2745">
        <f t="shared" si="343"/>
        <v>0</v>
      </c>
      <c r="J2745">
        <f t="shared" si="344"/>
        <v>0</v>
      </c>
      <c r="K2745">
        <f>J2745*Weighting!$W$9</f>
        <v>0</v>
      </c>
      <c r="M2745" s="14"/>
    </row>
    <row r="2746" spans="1:25" x14ac:dyDescent="0.25">
      <c r="A2746" s="32">
        <f>IF(Weighting!$P$10&gt;0,B2746,"")</f>
        <v>0.84499999999999997</v>
      </c>
      <c r="B2746">
        <f>Weighting!$C$10</f>
        <v>0.84499999999999997</v>
      </c>
      <c r="C2746">
        <f>Weighting!$F$10</f>
        <v>0</v>
      </c>
      <c r="D2746" t="b">
        <f>IF(C2746=1,'Data Transformation'!$G$3+0.5*'Data Transformation'!$W$25,IF(C2747=1,D2747-'Data Transformation'!$W$25,FALSE))</f>
        <v>0</v>
      </c>
      <c r="E2746" t="str">
        <f t="array" ref="E2746">IF(ISLOGICAL(D2746),"",FREQUENCY(IF('Data Transformation'!$B$425:$B$8425='Bin Analysis'!$B2739,'Data Transformation'!$G$425:$G$8425),D2746))</f>
        <v/>
      </c>
      <c r="F2746" t="str">
        <f t="shared" si="342"/>
        <v/>
      </c>
      <c r="G2746">
        <f>Weighting!$H$10</f>
        <v>0</v>
      </c>
      <c r="H2746">
        <f t="array" ref="H2746">FREQUENCY(IF('Data Transformation'!$B$4:$B$8425=B2739,'Data Transformation'!$G$4:$G$8425),'Bin Analysis'!$B2746)</f>
        <v>14</v>
      </c>
      <c r="I2746">
        <f t="shared" si="343"/>
        <v>2</v>
      </c>
      <c r="J2746">
        <f t="shared" si="344"/>
        <v>1</v>
      </c>
      <c r="K2746">
        <f>J2746*Weighting!$W$10</f>
        <v>3</v>
      </c>
      <c r="M2746" s="14"/>
    </row>
    <row r="2747" spans="1:25" x14ac:dyDescent="0.25">
      <c r="A2747" s="32">
        <f>IF(Weighting!$P$11&gt;0,B2747,"")</f>
        <v>0.97599999999999998</v>
      </c>
      <c r="B2747">
        <f>Weighting!$C$11</f>
        <v>0.97599999999999998</v>
      </c>
      <c r="C2747">
        <f>Weighting!$F$11</f>
        <v>0</v>
      </c>
      <c r="D2747">
        <f>IF(C2747=1,'Data Transformation'!$G$3+0.5*'Data Transformation'!$W$25,IF(C2748=1,D2748-'Data Transformation'!$W$25,FALSE))</f>
        <v>0.86899999999999999</v>
      </c>
      <c r="E2747">
        <f t="array" ref="E2747">IF(ISLOGICAL(D2747),"",FREQUENCY(IF('Data Transformation'!$B$425:$B$8425='Bin Analysis'!$B2739,'Data Transformation'!$G$425:$G$8425),D2747))</f>
        <v>14</v>
      </c>
      <c r="F2747" t="e">
        <f t="shared" si="342"/>
        <v>#VALUE!</v>
      </c>
      <c r="G2747">
        <f>Weighting!$H$11</f>
        <v>0</v>
      </c>
      <c r="H2747">
        <f t="array" ref="H2747">FREQUENCY(IF('Data Transformation'!$B$4:$B$8425=B2739,'Data Transformation'!$G$4:$G$8425),'Bin Analysis'!$B2747)</f>
        <v>15</v>
      </c>
      <c r="I2747">
        <f t="shared" si="343"/>
        <v>1</v>
      </c>
      <c r="J2747">
        <f t="shared" si="344"/>
        <v>1</v>
      </c>
      <c r="K2747">
        <f>J2747*Weighting!$W$11</f>
        <v>2</v>
      </c>
      <c r="M2747" s="14"/>
    </row>
    <row r="2748" spans="1:25" x14ac:dyDescent="0.25">
      <c r="A2748" s="32">
        <f>IF(Weighting!$P$12&gt;0,B2748,"")</f>
        <v>1.107</v>
      </c>
      <c r="B2748">
        <f>Weighting!$C$12</f>
        <v>1.107</v>
      </c>
      <c r="C2748">
        <f>Weighting!$F$12</f>
        <v>1</v>
      </c>
      <c r="D2748">
        <f>IF(C2748=1,'Data Transformation'!$G$3+0.5*'Data Transformation'!$W$25,IF(C2749=1,D2749-'Data Transformation'!$W$25,FALSE))</f>
        <v>1.131</v>
      </c>
      <c r="E2748">
        <f t="array" ref="E2748">IF(ISLOGICAL(D2748),"",FREQUENCY(IF('Data Transformation'!$B$425:$B$8425='Bin Analysis'!$B2739,'Data Transformation'!$G$425:$G$8425),D2748))</f>
        <v>16</v>
      </c>
      <c r="F2748">
        <f t="shared" si="342"/>
        <v>2</v>
      </c>
      <c r="G2748">
        <f>Weighting!$H$12</f>
        <v>0</v>
      </c>
      <c r="H2748">
        <f t="array" ref="H2748">FREQUENCY(IF('Data Transformation'!$B$4:$B$8425=B2739,'Data Transformation'!$G$4:$G$8425),'Bin Analysis'!$B2748)</f>
        <v>17</v>
      </c>
      <c r="I2748">
        <f t="shared" si="343"/>
        <v>2</v>
      </c>
      <c r="J2748">
        <f t="shared" si="344"/>
        <v>1</v>
      </c>
      <c r="K2748">
        <f>J2748*Weighting!$W$12</f>
        <v>1</v>
      </c>
      <c r="M2748" s="14"/>
    </row>
    <row r="2749" spans="1:25" x14ac:dyDescent="0.25">
      <c r="A2749" s="32">
        <f>IF(Weighting!$P$13&gt;0,B2749,"")</f>
        <v>1.238</v>
      </c>
      <c r="B2749">
        <f>Weighting!$C$13</f>
        <v>1.238</v>
      </c>
      <c r="C2749">
        <f>Weighting!$F$13</f>
        <v>0</v>
      </c>
      <c r="D2749" t="b">
        <f>IF(C2749=1,'Data Transformation'!$G$3+0.5*'Data Transformation'!$W$25,IF(C2750=1,D2750-'Data Transformation'!$W$25,FALSE))</f>
        <v>0</v>
      </c>
      <c r="E2749" t="str">
        <f t="array" ref="E2749">IF(ISLOGICAL(D2749),"",FREQUENCY(IF('Data Transformation'!$B$425:$B$8425='Bin Analysis'!$B2739,'Data Transformation'!$G$425:$G$8425),D2749))</f>
        <v/>
      </c>
      <c r="F2749" t="str">
        <f t="shared" si="342"/>
        <v/>
      </c>
      <c r="G2749">
        <f>Weighting!$H$13</f>
        <v>0</v>
      </c>
      <c r="H2749">
        <f t="array" ref="H2749">FREQUENCY(IF('Data Transformation'!$B$4:$B$8425=B2739,'Data Transformation'!$G$4:$G$8425),'Bin Analysis'!$B2749)</f>
        <v>17</v>
      </c>
      <c r="I2749">
        <f t="shared" si="343"/>
        <v>0</v>
      </c>
      <c r="J2749">
        <f t="shared" si="344"/>
        <v>0</v>
      </c>
      <c r="K2749">
        <f>J2749*Weighting!$W$13</f>
        <v>0</v>
      </c>
      <c r="M2749" s="14"/>
    </row>
    <row r="2750" spans="1:25" x14ac:dyDescent="0.25">
      <c r="A2750" s="32">
        <f>IF(Weighting!$P$14&gt;0,B2750,"")</f>
        <v>1.369</v>
      </c>
      <c r="B2750">
        <f>Weighting!$C$14</f>
        <v>1.369</v>
      </c>
      <c r="C2750">
        <f>Weighting!$F$14</f>
        <v>0</v>
      </c>
      <c r="D2750" t="b">
        <f>IF(C2750=1,'Data Transformation'!$G$3+0.5*'Data Transformation'!$W$25,IF(C2751=1,D2751-'Data Transformation'!$W$25,FALSE))</f>
        <v>0</v>
      </c>
      <c r="E2750" t="str">
        <f t="array" ref="E2750">IF(ISLOGICAL(D2750),"",FREQUENCY(IF('Data Transformation'!$B$425:$B$8425='Bin Analysis'!$B2739,'Data Transformation'!$G$425:$G$8425),D2750))</f>
        <v/>
      </c>
      <c r="F2750" t="str">
        <f t="shared" si="342"/>
        <v/>
      </c>
      <c r="G2750">
        <f>Weighting!$H$14</f>
        <v>0</v>
      </c>
      <c r="H2750">
        <f t="array" ref="H2750">FREQUENCY(IF('Data Transformation'!$B$4:$B$8425=B2739,'Data Transformation'!$G$4:$G$8425),'Bin Analysis'!$B2750)</f>
        <v>17</v>
      </c>
      <c r="I2750">
        <f t="shared" si="343"/>
        <v>0</v>
      </c>
      <c r="J2750">
        <f t="shared" si="344"/>
        <v>0</v>
      </c>
      <c r="K2750">
        <f>J2750*Weighting!$W$14</f>
        <v>0</v>
      </c>
      <c r="M2750" s="14"/>
    </row>
    <row r="2751" spans="1:25" x14ac:dyDescent="0.25">
      <c r="A2751" s="32">
        <f>IF(Weighting!$P$15&gt;0,B2751,"")</f>
        <v>1.5000009999999999</v>
      </c>
      <c r="B2751">
        <f>Weighting!$C$15</f>
        <v>1.5000009999999999</v>
      </c>
      <c r="C2751">
        <f>Weighting!$F$15</f>
        <v>0</v>
      </c>
      <c r="D2751" t="b">
        <f>IF(C2751=1,'Data Transformation'!$G$3+0.5*'Data Transformation'!$W$25,IF(C2752=1,D2752-'Data Transformation'!$W$25,FALSE))</f>
        <v>0</v>
      </c>
      <c r="E2751" t="str">
        <f t="array" ref="E2751">IF(ISLOGICAL(D2751),"",FREQUENCY(IF('Data Transformation'!$B$425:$B$8425='Bin Analysis'!$B2739,'Data Transformation'!$G$425:$G$8425),D2751))</f>
        <v/>
      </c>
      <c r="F2751" t="str">
        <f t="shared" si="342"/>
        <v/>
      </c>
      <c r="G2751">
        <f>Weighting!$H$15</f>
        <v>0</v>
      </c>
      <c r="H2751">
        <f t="array" ref="H2751">FREQUENCY(IF('Data Transformation'!$B$4:$B$8425=B2739,'Data Transformation'!$G$4:$G$8425),'Bin Analysis'!$B2751)</f>
        <v>17</v>
      </c>
      <c r="I2751">
        <f t="shared" si="343"/>
        <v>0</v>
      </c>
      <c r="J2751">
        <f t="shared" si="344"/>
        <v>0</v>
      </c>
      <c r="K2751">
        <f>J2751*Weighting!$W$15</f>
        <v>0</v>
      </c>
      <c r="M2751" s="14"/>
    </row>
    <row r="2752" spans="1:25" x14ac:dyDescent="0.25">
      <c r="A2752" s="32" t="str">
        <f>IF(Weighting!$P$16&gt;0,B2752,"")</f>
        <v/>
      </c>
      <c r="B2752">
        <f>Weighting!$C$16</f>
        <v>1.631</v>
      </c>
      <c r="C2752">
        <f>Weighting!$F$16</f>
        <v>0</v>
      </c>
      <c r="D2752" t="b">
        <f>IF(C2752=1,'Data Transformation'!$G$3+0.5*'Data Transformation'!$W$25,IF(C2753=1,D2753-'Data Transformation'!$W$25,FALSE))</f>
        <v>0</v>
      </c>
      <c r="E2752" t="str">
        <f t="array" ref="E2752">IF(ISLOGICAL(D2752),"",FREQUENCY(IF('Data Transformation'!$B$425:$B$8425='Bin Analysis'!$B2739,'Data Transformation'!$G$425:$G$8425),D2752))</f>
        <v/>
      </c>
      <c r="F2752" t="str">
        <f t="shared" si="342"/>
        <v/>
      </c>
      <c r="G2752">
        <f>Weighting!$H$16</f>
        <v>0</v>
      </c>
      <c r="H2752">
        <f t="array" ref="H2752">FREQUENCY(IF('Data Transformation'!$B$4:$B$8425=B2739,'Data Transformation'!$G$4:$G$8425),'Bin Analysis'!$B2752)</f>
        <v>17</v>
      </c>
      <c r="I2752">
        <f t="shared" si="343"/>
        <v>0</v>
      </c>
      <c r="J2752">
        <f t="shared" si="344"/>
        <v>0</v>
      </c>
      <c r="K2752">
        <f>J2752*Weighting!$W$16</f>
        <v>0</v>
      </c>
      <c r="M2752" s="14"/>
    </row>
    <row r="2753" spans="1:25" x14ac:dyDescent="0.25">
      <c r="A2753" s="32" t="str">
        <f>IF(Weighting!$P$17&gt;0,B2753,"")</f>
        <v/>
      </c>
      <c r="B2753">
        <f>Weighting!$C$17</f>
        <v>1.762</v>
      </c>
      <c r="C2753">
        <f>Weighting!$F$17</f>
        <v>0</v>
      </c>
      <c r="D2753" t="b">
        <f>IF(C2753=1,'Data Transformation'!$G$3+0.5*'Data Transformation'!$W$25,IF(C2754=1,D2754-'Data Transformation'!$W$25,FALSE))</f>
        <v>0</v>
      </c>
      <c r="E2753" t="str">
        <f t="array" ref="E2753">IF(ISLOGICAL(D2753),"",FREQUENCY(IF('Data Transformation'!$B$425:$B$8425='Bin Analysis'!$B2739,'Data Transformation'!$G$425:$G$8425),D2753))</f>
        <v/>
      </c>
      <c r="F2753" t="str">
        <f t="shared" si="342"/>
        <v/>
      </c>
      <c r="G2753">
        <f>Weighting!$H$17</f>
        <v>0</v>
      </c>
      <c r="H2753">
        <f t="array" ref="H2753">FREQUENCY(IF('Data Transformation'!$B$4:$B$8425=B2739,'Data Transformation'!$G$4:$G$8425),'Bin Analysis'!$B2753)</f>
        <v>17</v>
      </c>
      <c r="I2753">
        <f t="shared" si="343"/>
        <v>0</v>
      </c>
      <c r="J2753">
        <f t="shared" si="344"/>
        <v>0</v>
      </c>
      <c r="K2753">
        <f>J2753*Weighting!$W$17</f>
        <v>0</v>
      </c>
      <c r="M2753" s="14"/>
    </row>
    <row r="2754" spans="1:25" x14ac:dyDescent="0.25">
      <c r="A2754" s="32" t="str">
        <f>IF(Weighting!$P$18&gt;0,B2754,"")</f>
        <v/>
      </c>
      <c r="B2754">
        <f>Weighting!$C$18</f>
        <v>1.893</v>
      </c>
      <c r="C2754">
        <f>Weighting!$F$18</f>
        <v>0</v>
      </c>
      <c r="D2754" t="b">
        <f>IF(C2754=1,'Data Transformation'!$G$3+0.5*'Data Transformation'!$W$25,IF(C2755=1,D2755-'Data Transformation'!$W$25,FALSE))</f>
        <v>0</v>
      </c>
      <c r="E2754" t="str">
        <f t="array" ref="E2754">IF(ISLOGICAL(D2754),"",FREQUENCY(IF('Data Transformation'!$B$425:$B$8425='Bin Analysis'!$B2739,'Data Transformation'!$G$425:$G$8425),D2754))</f>
        <v/>
      </c>
      <c r="F2754" t="str">
        <f t="shared" si="342"/>
        <v/>
      </c>
      <c r="G2754">
        <f>Weighting!$H$18</f>
        <v>0</v>
      </c>
      <c r="H2754">
        <f t="array" ref="H2754">FREQUENCY(IF('Data Transformation'!$B$4:$B$8425=B2739,'Data Transformation'!$G$4:$G$8425),'Bin Analysis'!$B2754)</f>
        <v>17</v>
      </c>
      <c r="I2754">
        <f t="shared" si="343"/>
        <v>0</v>
      </c>
      <c r="J2754">
        <f t="shared" si="344"/>
        <v>0</v>
      </c>
      <c r="K2754">
        <f>J2754*Weighting!$W$18</f>
        <v>0</v>
      </c>
      <c r="M2754" s="14"/>
    </row>
    <row r="2755" spans="1:25" x14ac:dyDescent="0.25">
      <c r="A2755" s="32" t="str">
        <f>IF(Weighting!$P$19&gt;0,B2755,"")</f>
        <v/>
      </c>
      <c r="B2755">
        <f>Weighting!$C$19</f>
        <v>2.024</v>
      </c>
      <c r="C2755">
        <f>Weighting!$F$19</f>
        <v>0</v>
      </c>
      <c r="D2755" t="b">
        <f>IF(C2755=1,'Data Transformation'!$G$3+0.5*'Data Transformation'!$W$25,IF(C2756=1,D2756-'Data Transformation'!$W$25,FALSE))</f>
        <v>0</v>
      </c>
      <c r="E2755" t="str">
        <f t="array" ref="E2755">IF(ISLOGICAL(D2755),"",FREQUENCY(IF('Data Transformation'!$B$425:$B$8425='Bin Analysis'!$B2739,'Data Transformation'!$G$425:$G$8425),D2755))</f>
        <v/>
      </c>
      <c r="F2755" t="str">
        <f t="shared" si="342"/>
        <v/>
      </c>
      <c r="G2755">
        <f>Weighting!$H$19</f>
        <v>0</v>
      </c>
      <c r="H2755">
        <f t="array" ref="H2755">FREQUENCY(IF('Data Transformation'!$B$4:$B$8425=B2739,'Data Transformation'!$G$4:$G$8425),'Bin Analysis'!$B2755)</f>
        <v>17</v>
      </c>
      <c r="I2755">
        <f t="shared" si="343"/>
        <v>0</v>
      </c>
      <c r="J2755">
        <f t="shared" si="344"/>
        <v>0</v>
      </c>
      <c r="K2755">
        <f>J2755*Weighting!$W$19</f>
        <v>0</v>
      </c>
      <c r="M2755" s="14"/>
    </row>
    <row r="2756" spans="1:25" x14ac:dyDescent="0.25">
      <c r="A2756" s="32" t="str">
        <f>IF(Weighting!$P$20&gt;0,B2756,"")</f>
        <v/>
      </c>
      <c r="B2756">
        <f>Weighting!$C$20</f>
        <v>2.1550000000000002</v>
      </c>
      <c r="C2756">
        <f>Weighting!$F$20</f>
        <v>0</v>
      </c>
      <c r="D2756" t="b">
        <f>IF(C2756=1,'Data Transformation'!$G$3+0.5*'Data Transformation'!$W$25,IF(C2757=1,D2757-'Data Transformation'!$W$25,FALSE))</f>
        <v>0</v>
      </c>
      <c r="E2756" t="str">
        <f t="array" ref="E2756">IF(ISLOGICAL(D2756),"",FREQUENCY(IF('Data Transformation'!$B$425:$B$8425='Bin Analysis'!$B2739,'Data Transformation'!$G$425:$G$8425),D2756))</f>
        <v/>
      </c>
      <c r="F2756" t="str">
        <f t="shared" si="342"/>
        <v/>
      </c>
      <c r="G2756">
        <f>Weighting!$H$20</f>
        <v>0</v>
      </c>
      <c r="H2756">
        <f t="array" ref="H2756">FREQUENCY(IF('Data Transformation'!$B$4:$B$8425=B2739,'Data Transformation'!$G$4:$G$8425),'Bin Analysis'!$B2756)</f>
        <v>17</v>
      </c>
      <c r="I2756">
        <f t="shared" si="343"/>
        <v>0</v>
      </c>
      <c r="J2756">
        <f t="shared" si="344"/>
        <v>0</v>
      </c>
      <c r="K2756">
        <f>J2756*Weighting!$W$20</f>
        <v>0</v>
      </c>
      <c r="M2756" s="14"/>
    </row>
    <row r="2757" spans="1:25" x14ac:dyDescent="0.25">
      <c r="A2757" s="32" t="str">
        <f>IF(Weighting!$P$21&gt;0,B2757,"")</f>
        <v/>
      </c>
      <c r="B2757">
        <f>Weighting!$C$21</f>
        <v>2.2860000000000005</v>
      </c>
      <c r="C2757">
        <f>Weighting!$F$21</f>
        <v>0</v>
      </c>
      <c r="D2757" t="b">
        <f>IF(C2757=1,'Data Transformation'!$G$3+0.5*'Data Transformation'!$W$25,IF(C2758=1,D2758-'Data Transformation'!$W$25,FALSE))</f>
        <v>0</v>
      </c>
      <c r="E2757" t="str">
        <f t="array" ref="E2757">IF(ISLOGICAL(D2757),"",FREQUENCY(IF('Data Transformation'!$B$425:$B$8425='Bin Analysis'!$B2739,'Data Transformation'!$G$425:$G$8425),D2757))</f>
        <v/>
      </c>
      <c r="F2757" t="str">
        <f t="shared" si="342"/>
        <v/>
      </c>
      <c r="G2757">
        <f>Weighting!$H$21</f>
        <v>0</v>
      </c>
      <c r="H2757">
        <f t="array" ref="H2757">FREQUENCY(IF('Data Transformation'!$B$4:$B$8425=B2739,'Data Transformation'!$G$4:$G$8425),'Bin Analysis'!$B2757)</f>
        <v>17</v>
      </c>
      <c r="I2757">
        <f t="shared" si="343"/>
        <v>0</v>
      </c>
      <c r="J2757">
        <f t="shared" si="344"/>
        <v>0</v>
      </c>
      <c r="K2757">
        <f>J2757*Weighting!$W$21</f>
        <v>0</v>
      </c>
      <c r="M2757" s="14"/>
    </row>
    <row r="2758" spans="1:25" x14ac:dyDescent="0.25">
      <c r="A2758" s="32" t="str">
        <f>IF(Weighting!$P$22&gt;0,B2758,"")</f>
        <v/>
      </c>
      <c r="B2758">
        <f>Weighting!$C$22</f>
        <v>2.4170000000000007</v>
      </c>
      <c r="C2758">
        <f>Weighting!$F$22</f>
        <v>0</v>
      </c>
      <c r="D2758" t="b">
        <f>IF(C2758=1,'Data Transformation'!$G$3+0.5*'Data Transformation'!$W$25,IF(C2759=1,D2759-'Data Transformation'!$W$25,FALSE))</f>
        <v>0</v>
      </c>
      <c r="E2758" t="str">
        <f t="array" ref="E2758">IF(ISLOGICAL(D2758),"",FREQUENCY(IF('Data Transformation'!$B$425:$B$8425='Bin Analysis'!$B2739,'Data Transformation'!$G$425:$G$8425),D2758))</f>
        <v/>
      </c>
      <c r="F2758" t="str">
        <f t="shared" si="342"/>
        <v/>
      </c>
      <c r="G2758">
        <f>Weighting!$H$22</f>
        <v>0</v>
      </c>
      <c r="H2758">
        <f t="array" ref="H2758">FREQUENCY(IF('Data Transformation'!$B$4:$B$8425=B2739,'Data Transformation'!$G$4:$G$8425),'Bin Analysis'!$B2758)</f>
        <v>17</v>
      </c>
      <c r="I2758">
        <f t="shared" si="343"/>
        <v>0</v>
      </c>
      <c r="J2758">
        <f t="shared" si="344"/>
        <v>0</v>
      </c>
      <c r="K2758">
        <f>J2758*Weighting!$W$22</f>
        <v>0</v>
      </c>
      <c r="M2758" s="14"/>
    </row>
    <row r="2759" spans="1:25" x14ac:dyDescent="0.25">
      <c r="A2759" s="32" t="str">
        <f>IF(Weighting!$P$23&gt;0,B2759,"")</f>
        <v/>
      </c>
      <c r="B2759">
        <f>Weighting!$C$23</f>
        <v>2.5480000000000009</v>
      </c>
      <c r="C2759">
        <f>Weighting!$F$23</f>
        <v>0</v>
      </c>
      <c r="D2759" t="b">
        <f>IF(C2759=1,'Data Transformation'!$G$3+0.5*'Data Transformation'!$W$25,IF(C2760=1,D2760-'Data Transformation'!$W$25,FALSE))</f>
        <v>0</v>
      </c>
      <c r="E2759" t="str">
        <f t="array" ref="E2759">IF(ISLOGICAL(D2759),"",FREQUENCY(IF('Data Transformation'!$B$425:$B$8425='Bin Analysis'!$B2739,'Data Transformation'!$G$425:$G$8425),D2759))</f>
        <v/>
      </c>
      <c r="F2759" t="str">
        <f t="shared" si="342"/>
        <v/>
      </c>
      <c r="G2759">
        <f>Weighting!$H$23</f>
        <v>0</v>
      </c>
      <c r="H2759">
        <f t="array" ref="H2759">FREQUENCY(IF('Data Transformation'!$B$4:$B$8425=B2739,'Data Transformation'!$G$4:$G$8425),'Bin Analysis'!$B2759)</f>
        <v>17</v>
      </c>
      <c r="I2759">
        <f t="shared" si="343"/>
        <v>0</v>
      </c>
      <c r="J2759">
        <f t="shared" si="344"/>
        <v>0</v>
      </c>
      <c r="K2759">
        <f>J2759*Weighting!$W$23</f>
        <v>0</v>
      </c>
      <c r="M2759" s="14"/>
    </row>
    <row r="2760" spans="1:25" x14ac:dyDescent="0.25">
      <c r="A2760" s="32" t="str">
        <f>IF(Weighting!$P$24&gt;0,B2760,"")</f>
        <v/>
      </c>
      <c r="B2760">
        <f>Weighting!$C$24</f>
        <v>2.6790000000000012</v>
      </c>
      <c r="C2760">
        <f>Weighting!$F$24</f>
        <v>0</v>
      </c>
      <c r="D2760" t="b">
        <f>IF(C2760=1,'Data Transformation'!$G$3+0.5*'Data Transformation'!$W$25,IF(C2761=1,D2761-'Data Transformation'!$W$25,FALSE))</f>
        <v>0</v>
      </c>
      <c r="E2760" t="str">
        <f t="array" ref="E2760">IF(ISLOGICAL(D2760),"",FREQUENCY(IF('Data Transformation'!$B$425:$B$8425='Bin Analysis'!$B2739,'Data Transformation'!$G$425:$G$8425),D2760))</f>
        <v/>
      </c>
      <c r="F2760" t="str">
        <f t="shared" si="342"/>
        <v/>
      </c>
      <c r="G2760">
        <f>Weighting!$H$24</f>
        <v>0</v>
      </c>
      <c r="H2760">
        <f t="array" ref="H2760">FREQUENCY(IF('Data Transformation'!$B$4:$B$8425=B2739,'Data Transformation'!$G$4:$G$8425),'Bin Analysis'!$B2760)</f>
        <v>17</v>
      </c>
      <c r="I2760">
        <f t="shared" si="343"/>
        <v>0</v>
      </c>
      <c r="J2760">
        <f t="shared" si="344"/>
        <v>0</v>
      </c>
      <c r="K2760">
        <f>J2760*Weighting!$W$24</f>
        <v>0</v>
      </c>
      <c r="M2760" s="14"/>
    </row>
    <row r="2761" spans="1:25" x14ac:dyDescent="0.25">
      <c r="A2761" s="32" t="str">
        <f>IF(Weighting!$P$25&gt;0,B2761,"")</f>
        <v/>
      </c>
      <c r="B2761">
        <f>Weighting!$C$25</f>
        <v>2.8100000000000014</v>
      </c>
      <c r="C2761">
        <f>Weighting!$F$25</f>
        <v>0</v>
      </c>
      <c r="D2761" t="b">
        <f>IF(C2761=1,'Data Transformation'!$G$3+0.5*'Data Transformation'!$W$25,IF(C2762=1,D2762-'Data Transformation'!$W$25,FALSE))</f>
        <v>0</v>
      </c>
      <c r="E2761" t="str">
        <f t="array" ref="E2761">IF(ISLOGICAL(D2761),"",FREQUENCY(IF('Data Transformation'!$B$425:$B$8425='Bin Analysis'!$B2739,'Data Transformation'!$G$425:$G$8425),D2761))</f>
        <v/>
      </c>
      <c r="F2761" t="str">
        <f t="shared" si="342"/>
        <v/>
      </c>
      <c r="G2761">
        <f>Weighting!$H$25</f>
        <v>0</v>
      </c>
      <c r="H2761">
        <f t="array" ref="H2761">FREQUENCY(IF('Data Transformation'!$B$4:$B$8425=B2739,'Data Transformation'!$G$4:$G$8425),'Bin Analysis'!$B2761)</f>
        <v>17</v>
      </c>
      <c r="I2761">
        <f t="shared" si="343"/>
        <v>0</v>
      </c>
      <c r="J2761">
        <f t="shared" si="344"/>
        <v>0</v>
      </c>
      <c r="K2761">
        <f>J2761*Weighting!$W$25</f>
        <v>0</v>
      </c>
      <c r="M2761" s="14"/>
    </row>
    <row r="2762" spans="1:25" x14ac:dyDescent="0.25">
      <c r="N2762" s="55"/>
      <c r="O2762"/>
      <c r="P2762"/>
      <c r="Q2762"/>
      <c r="R2762"/>
    </row>
    <row r="2763" spans="1:25" ht="23.25" x14ac:dyDescent="0.35">
      <c r="A2763" s="21" t="s">
        <v>0</v>
      </c>
      <c r="B2763" s="21">
        <f>IFERROR(VLOOKUP(C2763,'Data Transformation'!$L$6:$M$426,2,FALSE),"")</f>
        <v>115</v>
      </c>
      <c r="C2763" s="21">
        <f>C2739+1</f>
        <v>115</v>
      </c>
      <c r="D2763" s="21"/>
      <c r="E2763" s="21"/>
      <c r="F2763" s="21"/>
      <c r="G2763" s="21"/>
      <c r="H2763" s="22"/>
      <c r="I2763" s="22"/>
      <c r="J2763" s="22"/>
      <c r="K2763" s="21"/>
      <c r="L2763" s="21">
        <f>B2763</f>
        <v>115</v>
      </c>
      <c r="M2763" s="23">
        <f>INDEX('Data Transformation'!$O$4:$O$424,MATCH($B2763,'Data Transformation'!$M$4:$M$424,0),MATCH($M$2,'Data Transformation'!$O$3,0))</f>
        <v>19</v>
      </c>
      <c r="N2763" s="27">
        <f>IF('Input and Summary Results'!$J$16="minimum",'Bin Analysis'!X2764/(M2763-1),'Bin Analysis'!Y2763/('Bin Analysis'!M2763-1))</f>
        <v>0</v>
      </c>
      <c r="O2763" s="27">
        <f>IF(M2763=FALSE,NA(),(VLOOKUP(1,C2766:K2785,4,FALSE))/(M2763-1))</f>
        <v>0.16666666666666666</v>
      </c>
      <c r="P2763" s="27">
        <f>IF(M2763=FALSE,NA(),SUM(J2766:J2785)/Weighting!$S$5)</f>
        <v>0.5</v>
      </c>
      <c r="Q2763" s="27">
        <f>IF(M2763=FALSE,NA(),SUM(K2766:K2785)/Weighting!$S$6)</f>
        <v>0.39130434782608697</v>
      </c>
      <c r="R2763" s="27">
        <f>IF(M2763=FALSE,NA(),(VLOOKUP(1,G2766:K2785,3,FALSE))/(M2763-1))</f>
        <v>0.55555555555555558</v>
      </c>
      <c r="S2763" s="22" t="str">
        <f>IF(M2763=FALSE,NA(),IF(SUM(J2766:J2785)=2,"yes","no"))</f>
        <v>no</v>
      </c>
      <c r="X2763" s="2" cm="2">
        <f t="array" ref="X2763:X2764">FREQUENCY(IF('Data Transformation'!$B$425:$B$6424='Bin Analysis'!L2763,'Data Transformation'!$G$425:$G$6424),'Data Transformation'!$U$11)</f>
        <v>18</v>
      </c>
      <c r="Y2763" s="2" cm="2">
        <f t="array" ref="Y2763:Y2764">FREQUENCY(IF('Data Transformation'!$B$425:$B$6424='Bin Analysis'!L2763,'Data Transformation'!$G$425:$G$6424),'Data Transformation'!$U$12)</f>
        <v>15</v>
      </c>
    </row>
    <row r="2764" spans="1:25" x14ac:dyDescent="0.25">
      <c r="A2764" s="14" t="s">
        <v>67</v>
      </c>
      <c r="B2764" t="s">
        <v>47</v>
      </c>
      <c r="C2764" t="s">
        <v>5</v>
      </c>
      <c r="D2764" t="s">
        <v>100</v>
      </c>
      <c r="E2764" t="s">
        <v>101</v>
      </c>
      <c r="F2764" t="s">
        <v>102</v>
      </c>
      <c r="G2764" t="s">
        <v>70</v>
      </c>
      <c r="H2764" t="s">
        <v>31</v>
      </c>
      <c r="I2764" t="s">
        <v>32</v>
      </c>
      <c r="J2764" t="s">
        <v>46</v>
      </c>
      <c r="K2764" s="14" t="s">
        <v>45</v>
      </c>
      <c r="M2764" s="14"/>
      <c r="X2764" s="2">
        <v>0</v>
      </c>
      <c r="Y2764" s="2">
        <v>3</v>
      </c>
    </row>
    <row r="2765" spans="1:25" x14ac:dyDescent="0.25">
      <c r="A2765" s="32"/>
      <c r="D2765" t="b">
        <f>IF(C2765=1,'Data Transformation'!$G$3+0.5*'Data Transformation'!$W$25,IF(C2766=1,D2766-'Data Transformation'!$W$25,FALSE))</f>
        <v>0</v>
      </c>
      <c r="E2765" t="str">
        <f t="array" ref="E2765">IF(ISLOGICAL(D2765),"",FREQUENCY(IF('Data Transformation'!$B$425:$B$8425='Bin Analysis'!$B2763,'Data Transformation'!$G$425:$G$8425),D2765))</f>
        <v/>
      </c>
      <c r="F2765" t="str">
        <f>IF(ISLOGICAL(D2765),"",E2765-E2764)</f>
        <v/>
      </c>
      <c r="M2765" s="14"/>
    </row>
    <row r="2766" spans="1:25" x14ac:dyDescent="0.25">
      <c r="A2766" s="32">
        <f>IF(Weighting!$P$6&gt;0,B2766,"")</f>
        <v>0.32100000000000001</v>
      </c>
      <c r="B2766">
        <f>Weighting!$C$6</f>
        <v>0.32100000000000001</v>
      </c>
      <c r="C2766">
        <f>Weighting!$F$6</f>
        <v>0</v>
      </c>
      <c r="D2766" t="b">
        <f>IF(C2766=1,'Data Transformation'!$G$3+0.5*'Data Transformation'!$W$25,IF(C2767=1,D2767-'Data Transformation'!$W$25,FALSE))</f>
        <v>0</v>
      </c>
      <c r="E2766" t="str">
        <f t="array" ref="E2766">IF(ISLOGICAL(D2766),"",FREQUENCY(IF('Data Transformation'!$B$425:$B$8425='Bin Analysis'!$B2763,'Data Transformation'!$G$425:$G$8425),D2766))</f>
        <v/>
      </c>
      <c r="F2766" t="str">
        <f>IF(ISLOGICAL(D2766),"",E2766-E2765)</f>
        <v/>
      </c>
      <c r="G2766">
        <f>Weighting!$H$6</f>
        <v>1</v>
      </c>
      <c r="H2766">
        <f t="array" ref="H2766">FREQUENCY(IF('Data Transformation'!$B$4:$B$8425=B2763,'Data Transformation'!$G$4:$G$8425),'Bin Analysis'!$B2766)</f>
        <v>10</v>
      </c>
      <c r="I2766">
        <f>H2766-H2765</f>
        <v>10</v>
      </c>
      <c r="J2766">
        <f>IF(I2766=0,0,1)</f>
        <v>1</v>
      </c>
      <c r="K2766">
        <f>J2766*Weighting!$W$6</f>
        <v>1</v>
      </c>
      <c r="M2766" s="14"/>
    </row>
    <row r="2767" spans="1:25" x14ac:dyDescent="0.25">
      <c r="A2767" s="32">
        <f>IF(Weighting!$P$7&gt;0,B2767,"")</f>
        <v>0.45200000000000001</v>
      </c>
      <c r="B2767">
        <f>Weighting!$C$7</f>
        <v>0.45200000000000001</v>
      </c>
      <c r="C2767">
        <f>Weighting!$F$7</f>
        <v>0</v>
      </c>
      <c r="D2767" t="b">
        <f>IF(C2767=1,'Data Transformation'!$G$3+0.5*'Data Transformation'!$W$25,IF(C2768=1,D2768-'Data Transformation'!$W$25,FALSE))</f>
        <v>0</v>
      </c>
      <c r="E2767" t="str">
        <f t="array" ref="E2767">IF(ISLOGICAL(D2767),"",FREQUENCY(IF('Data Transformation'!$B$425:$B$8425='Bin Analysis'!$B2763,'Data Transformation'!$G$425:$G$8425),D2767))</f>
        <v/>
      </c>
      <c r="F2767" t="str">
        <f t="shared" ref="F2767:F2785" si="345">IF(ISLOGICAL(D2767),"",E2767-E2766)</f>
        <v/>
      </c>
      <c r="G2767">
        <f>Weighting!$H$7</f>
        <v>0</v>
      </c>
      <c r="H2767">
        <f t="array" ref="H2767">FREQUENCY(IF('Data Transformation'!$B$4:$B$8425=B2763,'Data Transformation'!$G$4:$G$8425),'Bin Analysis'!$B2767)</f>
        <v>13</v>
      </c>
      <c r="I2767">
        <f t="shared" ref="I2767:I2785" si="346">H2767-H2766</f>
        <v>3</v>
      </c>
      <c r="J2767">
        <f>IF(I2767=0,0,1)</f>
        <v>1</v>
      </c>
      <c r="K2767">
        <f>J2767*Weighting!$W$7</f>
        <v>2</v>
      </c>
      <c r="M2767" s="14"/>
    </row>
    <row r="2768" spans="1:25" x14ac:dyDescent="0.25">
      <c r="A2768" s="32">
        <f>IF(Weighting!$P$8&gt;0,B2768,"")</f>
        <v>0.58299999999999996</v>
      </c>
      <c r="B2768">
        <f>Weighting!$C$8</f>
        <v>0.58299999999999996</v>
      </c>
      <c r="C2768">
        <f>Weighting!$F$8</f>
        <v>0</v>
      </c>
      <c r="D2768" t="b">
        <f>IF(C2768=1,'Data Transformation'!$G$3+0.5*'Data Transformation'!$W$25,IF(C2769=1,D2769-'Data Transformation'!$W$25,FALSE))</f>
        <v>0</v>
      </c>
      <c r="E2768" t="str">
        <f t="array" ref="E2768">IF(ISLOGICAL(D2768),"",FREQUENCY(IF('Data Transformation'!$B$425:$B$8425='Bin Analysis'!$B2763,'Data Transformation'!$G$425:$G$8425),D2768))</f>
        <v/>
      </c>
      <c r="F2768" t="str">
        <f t="shared" si="345"/>
        <v/>
      </c>
      <c r="G2768">
        <f>Weighting!$H$8</f>
        <v>0</v>
      </c>
      <c r="H2768">
        <f t="array" ref="H2768">FREQUENCY(IF('Data Transformation'!$B$4:$B$8425=B2763,'Data Transformation'!$G$4:$G$8425),'Bin Analysis'!$B2768)</f>
        <v>13</v>
      </c>
      <c r="I2768">
        <f t="shared" si="346"/>
        <v>0</v>
      </c>
      <c r="J2768">
        <f t="shared" ref="J2768:J2785" si="347">IF(I2768=0,0,1)</f>
        <v>0</v>
      </c>
      <c r="K2768">
        <f>J2768*Weighting!$W$8</f>
        <v>0</v>
      </c>
      <c r="M2768" s="14"/>
    </row>
    <row r="2769" spans="1:13" x14ac:dyDescent="0.25">
      <c r="A2769" s="32">
        <f>IF(Weighting!$P$9&gt;0,B2769,"")</f>
        <v>0.71399999999999997</v>
      </c>
      <c r="B2769" s="50">
        <f>Weighting!$C$9</f>
        <v>0.71399999999999997</v>
      </c>
      <c r="C2769">
        <f>Weighting!$F$9</f>
        <v>0</v>
      </c>
      <c r="D2769" t="b">
        <f>IF(C2769=1,'Data Transformation'!$G$3+0.5*'Data Transformation'!$W$25,IF(C2770=1,D2770-'Data Transformation'!$W$25,FALSE))</f>
        <v>0</v>
      </c>
      <c r="E2769" t="str">
        <f t="array" ref="E2769">IF(ISLOGICAL(D2769),"",FREQUENCY(IF('Data Transformation'!$B$425:$B$8425='Bin Analysis'!$B2763,'Data Transformation'!$G$425:$G$8425),D2769))</f>
        <v/>
      </c>
      <c r="F2769" t="str">
        <f t="shared" si="345"/>
        <v/>
      </c>
      <c r="G2769">
        <f>Weighting!$H$9</f>
        <v>0</v>
      </c>
      <c r="H2769">
        <f t="array" ref="H2769">FREQUENCY(IF('Data Transformation'!$B$4:$B$8425=B2763,'Data Transformation'!$G$4:$G$8425),'Bin Analysis'!$B2769)</f>
        <v>15</v>
      </c>
      <c r="I2769">
        <f t="shared" si="346"/>
        <v>2</v>
      </c>
      <c r="J2769">
        <f t="shared" si="347"/>
        <v>1</v>
      </c>
      <c r="K2769">
        <f>J2769*Weighting!$W$9</f>
        <v>3</v>
      </c>
      <c r="M2769" s="14"/>
    </row>
    <row r="2770" spans="1:13" x14ac:dyDescent="0.25">
      <c r="A2770" s="32">
        <f>IF(Weighting!$P$10&gt;0,B2770,"")</f>
        <v>0.84499999999999997</v>
      </c>
      <c r="B2770">
        <f>Weighting!$C$10</f>
        <v>0.84499999999999997</v>
      </c>
      <c r="C2770">
        <f>Weighting!$F$10</f>
        <v>0</v>
      </c>
      <c r="D2770" t="b">
        <f>IF(C2770=1,'Data Transformation'!$G$3+0.5*'Data Transformation'!$W$25,IF(C2771=1,D2771-'Data Transformation'!$W$25,FALSE))</f>
        <v>0</v>
      </c>
      <c r="E2770" t="str">
        <f t="array" ref="E2770">IF(ISLOGICAL(D2770),"",FREQUENCY(IF('Data Transformation'!$B$425:$B$8425='Bin Analysis'!$B2763,'Data Transformation'!$G$425:$G$8425),D2770))</f>
        <v/>
      </c>
      <c r="F2770" t="str">
        <f t="shared" si="345"/>
        <v/>
      </c>
      <c r="G2770">
        <f>Weighting!$H$10</f>
        <v>0</v>
      </c>
      <c r="H2770">
        <f t="array" ref="H2770">FREQUENCY(IF('Data Transformation'!$B$4:$B$8425=B2763,'Data Transformation'!$G$4:$G$8425),'Bin Analysis'!$B2770)</f>
        <v>15</v>
      </c>
      <c r="I2770">
        <f t="shared" si="346"/>
        <v>0</v>
      </c>
      <c r="J2770">
        <f t="shared" si="347"/>
        <v>0</v>
      </c>
      <c r="K2770">
        <f>J2770*Weighting!$W$10</f>
        <v>0</v>
      </c>
      <c r="M2770" s="14"/>
    </row>
    <row r="2771" spans="1:13" x14ac:dyDescent="0.25">
      <c r="A2771" s="32">
        <f>IF(Weighting!$P$11&gt;0,B2771,"")</f>
        <v>0.97599999999999998</v>
      </c>
      <c r="B2771">
        <f>Weighting!$C$11</f>
        <v>0.97599999999999998</v>
      </c>
      <c r="C2771">
        <f>Weighting!$F$11</f>
        <v>0</v>
      </c>
      <c r="D2771">
        <f>IF(C2771=1,'Data Transformation'!$G$3+0.5*'Data Transformation'!$W$25,IF(C2772=1,D2772-'Data Transformation'!$W$25,FALSE))</f>
        <v>0.86899999999999999</v>
      </c>
      <c r="E2771">
        <f t="array" ref="E2771">IF(ISLOGICAL(D2771),"",FREQUENCY(IF('Data Transformation'!$B$425:$B$8425='Bin Analysis'!$B2763,'Data Transformation'!$G$425:$G$8425),D2771))</f>
        <v>15</v>
      </c>
      <c r="F2771" t="e">
        <f t="shared" si="345"/>
        <v>#VALUE!</v>
      </c>
      <c r="G2771">
        <f>Weighting!$H$11</f>
        <v>0</v>
      </c>
      <c r="H2771">
        <f t="array" ref="H2771">FREQUENCY(IF('Data Transformation'!$B$4:$B$8425=B2763,'Data Transformation'!$G$4:$G$8425),'Bin Analysis'!$B2771)</f>
        <v>18</v>
      </c>
      <c r="I2771">
        <f t="shared" si="346"/>
        <v>3</v>
      </c>
      <c r="J2771">
        <f t="shared" si="347"/>
        <v>1</v>
      </c>
      <c r="K2771">
        <f>J2771*Weighting!$W$11</f>
        <v>2</v>
      </c>
      <c r="M2771" s="14"/>
    </row>
    <row r="2772" spans="1:13" x14ac:dyDescent="0.25">
      <c r="A2772" s="32">
        <f>IF(Weighting!$P$12&gt;0,B2772,"")</f>
        <v>1.107</v>
      </c>
      <c r="B2772">
        <f>Weighting!$C$12</f>
        <v>1.107</v>
      </c>
      <c r="C2772">
        <f>Weighting!$F$12</f>
        <v>1</v>
      </c>
      <c r="D2772">
        <f>IF(C2772=1,'Data Transformation'!$G$3+0.5*'Data Transformation'!$W$25,IF(C2773=1,D2773-'Data Transformation'!$W$25,FALSE))</f>
        <v>1.131</v>
      </c>
      <c r="E2772">
        <f t="array" ref="E2772">IF(ISLOGICAL(D2772),"",FREQUENCY(IF('Data Transformation'!$B$425:$B$8425='Bin Analysis'!$B2763,'Data Transformation'!$G$425:$G$8425),D2772))</f>
        <v>18</v>
      </c>
      <c r="F2772">
        <f t="shared" si="345"/>
        <v>3</v>
      </c>
      <c r="G2772">
        <f>Weighting!$H$12</f>
        <v>0</v>
      </c>
      <c r="H2772">
        <f t="array" ref="H2772">FREQUENCY(IF('Data Transformation'!$B$4:$B$8425=B2763,'Data Transformation'!$G$4:$G$8425),'Bin Analysis'!$B2772)</f>
        <v>19</v>
      </c>
      <c r="I2772">
        <f t="shared" si="346"/>
        <v>1</v>
      </c>
      <c r="J2772">
        <f t="shared" si="347"/>
        <v>1</v>
      </c>
      <c r="K2772">
        <f>J2772*Weighting!$W$12</f>
        <v>1</v>
      </c>
      <c r="M2772" s="14"/>
    </row>
    <row r="2773" spans="1:13" x14ac:dyDescent="0.25">
      <c r="A2773" s="32">
        <f>IF(Weighting!$P$13&gt;0,B2773,"")</f>
        <v>1.238</v>
      </c>
      <c r="B2773">
        <f>Weighting!$C$13</f>
        <v>1.238</v>
      </c>
      <c r="C2773">
        <f>Weighting!$F$13</f>
        <v>0</v>
      </c>
      <c r="D2773" t="b">
        <f>IF(C2773=1,'Data Transformation'!$G$3+0.5*'Data Transformation'!$W$25,IF(C2774=1,D2774-'Data Transformation'!$W$25,FALSE))</f>
        <v>0</v>
      </c>
      <c r="E2773" t="str">
        <f t="array" ref="E2773">IF(ISLOGICAL(D2773),"",FREQUENCY(IF('Data Transformation'!$B$425:$B$8425='Bin Analysis'!$B2763,'Data Transformation'!$G$425:$G$8425),D2773))</f>
        <v/>
      </c>
      <c r="F2773" t="str">
        <f t="shared" si="345"/>
        <v/>
      </c>
      <c r="G2773">
        <f>Weighting!$H$13</f>
        <v>0</v>
      </c>
      <c r="H2773">
        <f t="array" ref="H2773">FREQUENCY(IF('Data Transformation'!$B$4:$B$8425=B2763,'Data Transformation'!$G$4:$G$8425),'Bin Analysis'!$B2773)</f>
        <v>19</v>
      </c>
      <c r="I2773">
        <f t="shared" si="346"/>
        <v>0</v>
      </c>
      <c r="J2773">
        <f t="shared" si="347"/>
        <v>0</v>
      </c>
      <c r="K2773">
        <f>J2773*Weighting!$W$13</f>
        <v>0</v>
      </c>
      <c r="M2773" s="14"/>
    </row>
    <row r="2774" spans="1:13" x14ac:dyDescent="0.25">
      <c r="A2774" s="32">
        <f>IF(Weighting!$P$14&gt;0,B2774,"")</f>
        <v>1.369</v>
      </c>
      <c r="B2774">
        <f>Weighting!$C$14</f>
        <v>1.369</v>
      </c>
      <c r="C2774">
        <f>Weighting!$F$14</f>
        <v>0</v>
      </c>
      <c r="D2774" t="b">
        <f>IF(C2774=1,'Data Transformation'!$G$3+0.5*'Data Transformation'!$W$25,IF(C2775=1,D2775-'Data Transformation'!$W$25,FALSE))</f>
        <v>0</v>
      </c>
      <c r="E2774" t="str">
        <f t="array" ref="E2774">IF(ISLOGICAL(D2774),"",FREQUENCY(IF('Data Transformation'!$B$425:$B$8425='Bin Analysis'!$B2763,'Data Transformation'!$G$425:$G$8425),D2774))</f>
        <v/>
      </c>
      <c r="F2774" t="str">
        <f t="shared" si="345"/>
        <v/>
      </c>
      <c r="G2774">
        <f>Weighting!$H$14</f>
        <v>0</v>
      </c>
      <c r="H2774">
        <f t="array" ref="H2774">FREQUENCY(IF('Data Transformation'!$B$4:$B$8425=B2763,'Data Transformation'!$G$4:$G$8425),'Bin Analysis'!$B2774)</f>
        <v>19</v>
      </c>
      <c r="I2774">
        <f t="shared" si="346"/>
        <v>0</v>
      </c>
      <c r="J2774">
        <f t="shared" si="347"/>
        <v>0</v>
      </c>
      <c r="K2774">
        <f>J2774*Weighting!$W$14</f>
        <v>0</v>
      </c>
      <c r="M2774" s="14"/>
    </row>
    <row r="2775" spans="1:13" x14ac:dyDescent="0.25">
      <c r="A2775" s="32">
        <f>IF(Weighting!$P$15&gt;0,B2775,"")</f>
        <v>1.5000009999999999</v>
      </c>
      <c r="B2775">
        <f>Weighting!$C$15</f>
        <v>1.5000009999999999</v>
      </c>
      <c r="C2775">
        <f>Weighting!$F$15</f>
        <v>0</v>
      </c>
      <c r="D2775" t="b">
        <f>IF(C2775=1,'Data Transformation'!$G$3+0.5*'Data Transformation'!$W$25,IF(C2776=1,D2776-'Data Transformation'!$W$25,FALSE))</f>
        <v>0</v>
      </c>
      <c r="E2775" t="str">
        <f t="array" ref="E2775">IF(ISLOGICAL(D2775),"",FREQUENCY(IF('Data Transformation'!$B$425:$B$8425='Bin Analysis'!$B2763,'Data Transformation'!$G$425:$G$8425),D2775))</f>
        <v/>
      </c>
      <c r="F2775" t="str">
        <f t="shared" si="345"/>
        <v/>
      </c>
      <c r="G2775">
        <f>Weighting!$H$15</f>
        <v>0</v>
      </c>
      <c r="H2775">
        <f t="array" ref="H2775">FREQUENCY(IF('Data Transformation'!$B$4:$B$8425=B2763,'Data Transformation'!$G$4:$G$8425),'Bin Analysis'!$B2775)</f>
        <v>19</v>
      </c>
      <c r="I2775">
        <f t="shared" si="346"/>
        <v>0</v>
      </c>
      <c r="J2775">
        <f t="shared" si="347"/>
        <v>0</v>
      </c>
      <c r="K2775">
        <f>J2775*Weighting!$W$15</f>
        <v>0</v>
      </c>
      <c r="M2775" s="14"/>
    </row>
    <row r="2776" spans="1:13" x14ac:dyDescent="0.25">
      <c r="A2776" s="32" t="str">
        <f>IF(Weighting!$P$16&gt;0,B2776,"")</f>
        <v/>
      </c>
      <c r="B2776">
        <f>Weighting!$C$16</f>
        <v>1.631</v>
      </c>
      <c r="C2776">
        <f>Weighting!$F$16</f>
        <v>0</v>
      </c>
      <c r="D2776" t="b">
        <f>IF(C2776=1,'Data Transformation'!$G$3+0.5*'Data Transformation'!$W$25,IF(C2777=1,D2777-'Data Transformation'!$W$25,FALSE))</f>
        <v>0</v>
      </c>
      <c r="E2776" t="str">
        <f t="array" ref="E2776">IF(ISLOGICAL(D2776),"",FREQUENCY(IF('Data Transformation'!$B$425:$B$8425='Bin Analysis'!$B2763,'Data Transformation'!$G$425:$G$8425),D2776))</f>
        <v/>
      </c>
      <c r="F2776" t="str">
        <f t="shared" si="345"/>
        <v/>
      </c>
      <c r="G2776">
        <f>Weighting!$H$16</f>
        <v>0</v>
      </c>
      <c r="H2776">
        <f t="array" ref="H2776">FREQUENCY(IF('Data Transformation'!$B$4:$B$8425=B2763,'Data Transformation'!$G$4:$G$8425),'Bin Analysis'!$B2776)</f>
        <v>19</v>
      </c>
      <c r="I2776">
        <f t="shared" si="346"/>
        <v>0</v>
      </c>
      <c r="J2776">
        <f t="shared" si="347"/>
        <v>0</v>
      </c>
      <c r="K2776">
        <f>J2776*Weighting!$W$16</f>
        <v>0</v>
      </c>
      <c r="M2776" s="14"/>
    </row>
    <row r="2777" spans="1:13" x14ac:dyDescent="0.25">
      <c r="A2777" s="32" t="str">
        <f>IF(Weighting!$P$17&gt;0,B2777,"")</f>
        <v/>
      </c>
      <c r="B2777">
        <f>Weighting!$C$17</f>
        <v>1.762</v>
      </c>
      <c r="C2777">
        <f>Weighting!$F$17</f>
        <v>0</v>
      </c>
      <c r="D2777" t="b">
        <f>IF(C2777=1,'Data Transformation'!$G$3+0.5*'Data Transformation'!$W$25,IF(C2778=1,D2778-'Data Transformation'!$W$25,FALSE))</f>
        <v>0</v>
      </c>
      <c r="E2777" t="str">
        <f t="array" ref="E2777">IF(ISLOGICAL(D2777),"",FREQUENCY(IF('Data Transformation'!$B$425:$B$8425='Bin Analysis'!$B2763,'Data Transformation'!$G$425:$G$8425),D2777))</f>
        <v/>
      </c>
      <c r="F2777" t="str">
        <f t="shared" si="345"/>
        <v/>
      </c>
      <c r="G2777">
        <f>Weighting!$H$17</f>
        <v>0</v>
      </c>
      <c r="H2777">
        <f t="array" ref="H2777">FREQUENCY(IF('Data Transformation'!$B$4:$B$8425=B2763,'Data Transformation'!$G$4:$G$8425),'Bin Analysis'!$B2777)</f>
        <v>19</v>
      </c>
      <c r="I2777">
        <f t="shared" si="346"/>
        <v>0</v>
      </c>
      <c r="J2777">
        <f t="shared" si="347"/>
        <v>0</v>
      </c>
      <c r="K2777">
        <f>J2777*Weighting!$W$17</f>
        <v>0</v>
      </c>
      <c r="M2777" s="14"/>
    </row>
    <row r="2778" spans="1:13" x14ac:dyDescent="0.25">
      <c r="A2778" s="32" t="str">
        <f>IF(Weighting!$P$18&gt;0,B2778,"")</f>
        <v/>
      </c>
      <c r="B2778">
        <f>Weighting!$C$18</f>
        <v>1.893</v>
      </c>
      <c r="C2778">
        <f>Weighting!$F$18</f>
        <v>0</v>
      </c>
      <c r="D2778" t="b">
        <f>IF(C2778=1,'Data Transformation'!$G$3+0.5*'Data Transformation'!$W$25,IF(C2779=1,D2779-'Data Transformation'!$W$25,FALSE))</f>
        <v>0</v>
      </c>
      <c r="E2778" t="str">
        <f t="array" ref="E2778">IF(ISLOGICAL(D2778),"",FREQUENCY(IF('Data Transformation'!$B$425:$B$8425='Bin Analysis'!$B2763,'Data Transformation'!$G$425:$G$8425),D2778))</f>
        <v/>
      </c>
      <c r="F2778" t="str">
        <f t="shared" si="345"/>
        <v/>
      </c>
      <c r="G2778">
        <f>Weighting!$H$18</f>
        <v>0</v>
      </c>
      <c r="H2778">
        <f t="array" ref="H2778">FREQUENCY(IF('Data Transformation'!$B$4:$B$8425=B2763,'Data Transformation'!$G$4:$G$8425),'Bin Analysis'!$B2778)</f>
        <v>19</v>
      </c>
      <c r="I2778">
        <f t="shared" si="346"/>
        <v>0</v>
      </c>
      <c r="J2778">
        <f t="shared" si="347"/>
        <v>0</v>
      </c>
      <c r="K2778">
        <f>J2778*Weighting!$W$18</f>
        <v>0</v>
      </c>
      <c r="M2778" s="14"/>
    </row>
    <row r="2779" spans="1:13" x14ac:dyDescent="0.25">
      <c r="A2779" s="32" t="str">
        <f>IF(Weighting!$P$19&gt;0,B2779,"")</f>
        <v/>
      </c>
      <c r="B2779">
        <f>Weighting!$C$19</f>
        <v>2.024</v>
      </c>
      <c r="C2779">
        <f>Weighting!$F$19</f>
        <v>0</v>
      </c>
      <c r="D2779" t="b">
        <f>IF(C2779=1,'Data Transformation'!$G$3+0.5*'Data Transformation'!$W$25,IF(C2780=1,D2780-'Data Transformation'!$W$25,FALSE))</f>
        <v>0</v>
      </c>
      <c r="E2779" t="str">
        <f t="array" ref="E2779">IF(ISLOGICAL(D2779),"",FREQUENCY(IF('Data Transformation'!$B$425:$B$8425='Bin Analysis'!$B2763,'Data Transformation'!$G$425:$G$8425),D2779))</f>
        <v/>
      </c>
      <c r="F2779" t="str">
        <f t="shared" si="345"/>
        <v/>
      </c>
      <c r="G2779">
        <f>Weighting!$H$19</f>
        <v>0</v>
      </c>
      <c r="H2779">
        <f t="array" ref="H2779">FREQUENCY(IF('Data Transformation'!$B$4:$B$8425=B2763,'Data Transformation'!$G$4:$G$8425),'Bin Analysis'!$B2779)</f>
        <v>19</v>
      </c>
      <c r="I2779">
        <f t="shared" si="346"/>
        <v>0</v>
      </c>
      <c r="J2779">
        <f t="shared" si="347"/>
        <v>0</v>
      </c>
      <c r="K2779">
        <f>J2779*Weighting!$W$19</f>
        <v>0</v>
      </c>
      <c r="M2779" s="14"/>
    </row>
    <row r="2780" spans="1:13" x14ac:dyDescent="0.25">
      <c r="A2780" s="32" t="str">
        <f>IF(Weighting!$P$20&gt;0,B2780,"")</f>
        <v/>
      </c>
      <c r="B2780">
        <f>Weighting!$C$20</f>
        <v>2.1550000000000002</v>
      </c>
      <c r="C2780">
        <f>Weighting!$F$20</f>
        <v>0</v>
      </c>
      <c r="D2780" t="b">
        <f>IF(C2780=1,'Data Transformation'!$G$3+0.5*'Data Transformation'!$W$25,IF(C2781=1,D2781-'Data Transformation'!$W$25,FALSE))</f>
        <v>0</v>
      </c>
      <c r="E2780" t="str">
        <f t="array" ref="E2780">IF(ISLOGICAL(D2780),"",FREQUENCY(IF('Data Transformation'!$B$425:$B$8425='Bin Analysis'!$B2763,'Data Transformation'!$G$425:$G$8425),D2780))</f>
        <v/>
      </c>
      <c r="F2780" t="str">
        <f t="shared" si="345"/>
        <v/>
      </c>
      <c r="G2780">
        <f>Weighting!$H$20</f>
        <v>0</v>
      </c>
      <c r="H2780">
        <f t="array" ref="H2780">FREQUENCY(IF('Data Transformation'!$B$4:$B$8425=B2763,'Data Transformation'!$G$4:$G$8425),'Bin Analysis'!$B2780)</f>
        <v>19</v>
      </c>
      <c r="I2780">
        <f t="shared" si="346"/>
        <v>0</v>
      </c>
      <c r="J2780">
        <f t="shared" si="347"/>
        <v>0</v>
      </c>
      <c r="K2780">
        <f>J2780*Weighting!$W$20</f>
        <v>0</v>
      </c>
      <c r="M2780" s="14"/>
    </row>
    <row r="2781" spans="1:13" x14ac:dyDescent="0.25">
      <c r="A2781" s="32" t="str">
        <f>IF(Weighting!$P$21&gt;0,B2781,"")</f>
        <v/>
      </c>
      <c r="B2781">
        <f>Weighting!$C$21</f>
        <v>2.2860000000000005</v>
      </c>
      <c r="C2781">
        <f>Weighting!$F$21</f>
        <v>0</v>
      </c>
      <c r="D2781" t="b">
        <f>IF(C2781=1,'Data Transformation'!$G$3+0.5*'Data Transformation'!$W$25,IF(C2782=1,D2782-'Data Transformation'!$W$25,FALSE))</f>
        <v>0</v>
      </c>
      <c r="E2781" t="str">
        <f t="array" ref="E2781">IF(ISLOGICAL(D2781),"",FREQUENCY(IF('Data Transformation'!$B$425:$B$8425='Bin Analysis'!$B2763,'Data Transformation'!$G$425:$G$8425),D2781))</f>
        <v/>
      </c>
      <c r="F2781" t="str">
        <f t="shared" si="345"/>
        <v/>
      </c>
      <c r="G2781">
        <f>Weighting!$H$21</f>
        <v>0</v>
      </c>
      <c r="H2781">
        <f t="array" ref="H2781">FREQUENCY(IF('Data Transformation'!$B$4:$B$8425=B2763,'Data Transformation'!$G$4:$G$8425),'Bin Analysis'!$B2781)</f>
        <v>19</v>
      </c>
      <c r="I2781">
        <f t="shared" si="346"/>
        <v>0</v>
      </c>
      <c r="J2781">
        <f t="shared" si="347"/>
        <v>0</v>
      </c>
      <c r="K2781">
        <f>J2781*Weighting!$W$21</f>
        <v>0</v>
      </c>
      <c r="M2781" s="14"/>
    </row>
    <row r="2782" spans="1:13" x14ac:dyDescent="0.25">
      <c r="A2782" s="32" t="str">
        <f>IF(Weighting!$P$22&gt;0,B2782,"")</f>
        <v/>
      </c>
      <c r="B2782">
        <f>Weighting!$C$22</f>
        <v>2.4170000000000007</v>
      </c>
      <c r="C2782">
        <f>Weighting!$F$22</f>
        <v>0</v>
      </c>
      <c r="D2782" t="b">
        <f>IF(C2782=1,'Data Transformation'!$G$3+0.5*'Data Transformation'!$W$25,IF(C2783=1,D2783-'Data Transformation'!$W$25,FALSE))</f>
        <v>0</v>
      </c>
      <c r="E2782" t="str">
        <f t="array" ref="E2782">IF(ISLOGICAL(D2782),"",FREQUENCY(IF('Data Transformation'!$B$425:$B$8425='Bin Analysis'!$B2763,'Data Transformation'!$G$425:$G$8425),D2782))</f>
        <v/>
      </c>
      <c r="F2782" t="str">
        <f t="shared" si="345"/>
        <v/>
      </c>
      <c r="G2782">
        <f>Weighting!$H$22</f>
        <v>0</v>
      </c>
      <c r="H2782">
        <f t="array" ref="H2782">FREQUENCY(IF('Data Transformation'!$B$4:$B$8425=B2763,'Data Transformation'!$G$4:$G$8425),'Bin Analysis'!$B2782)</f>
        <v>19</v>
      </c>
      <c r="I2782">
        <f t="shared" si="346"/>
        <v>0</v>
      </c>
      <c r="J2782">
        <f t="shared" si="347"/>
        <v>0</v>
      </c>
      <c r="K2782">
        <f>J2782*Weighting!$W$22</f>
        <v>0</v>
      </c>
      <c r="M2782" s="14"/>
    </row>
    <row r="2783" spans="1:13" x14ac:dyDescent="0.25">
      <c r="A2783" s="32" t="str">
        <f>IF(Weighting!$P$23&gt;0,B2783,"")</f>
        <v/>
      </c>
      <c r="B2783">
        <f>Weighting!$C$23</f>
        <v>2.5480000000000009</v>
      </c>
      <c r="C2783">
        <f>Weighting!$F$23</f>
        <v>0</v>
      </c>
      <c r="D2783" t="b">
        <f>IF(C2783=1,'Data Transformation'!$G$3+0.5*'Data Transformation'!$W$25,IF(C2784=1,D2784-'Data Transformation'!$W$25,FALSE))</f>
        <v>0</v>
      </c>
      <c r="E2783" t="str">
        <f t="array" ref="E2783">IF(ISLOGICAL(D2783),"",FREQUENCY(IF('Data Transformation'!$B$425:$B$8425='Bin Analysis'!$B2763,'Data Transformation'!$G$425:$G$8425),D2783))</f>
        <v/>
      </c>
      <c r="F2783" t="str">
        <f t="shared" si="345"/>
        <v/>
      </c>
      <c r="G2783">
        <f>Weighting!$H$23</f>
        <v>0</v>
      </c>
      <c r="H2783">
        <f t="array" ref="H2783">FREQUENCY(IF('Data Transformation'!$B$4:$B$8425=B2763,'Data Transformation'!$G$4:$G$8425),'Bin Analysis'!$B2783)</f>
        <v>19</v>
      </c>
      <c r="I2783">
        <f t="shared" si="346"/>
        <v>0</v>
      </c>
      <c r="J2783">
        <f t="shared" si="347"/>
        <v>0</v>
      </c>
      <c r="K2783">
        <f>J2783*Weighting!$W$23</f>
        <v>0</v>
      </c>
      <c r="M2783" s="14"/>
    </row>
    <row r="2784" spans="1:13" x14ac:dyDescent="0.25">
      <c r="A2784" s="32" t="str">
        <f>IF(Weighting!$P$24&gt;0,B2784,"")</f>
        <v/>
      </c>
      <c r="B2784">
        <f>Weighting!$C$24</f>
        <v>2.6790000000000012</v>
      </c>
      <c r="C2784">
        <f>Weighting!$F$24</f>
        <v>0</v>
      </c>
      <c r="D2784" t="b">
        <f>IF(C2784=1,'Data Transformation'!$G$3+0.5*'Data Transformation'!$W$25,IF(C2785=1,D2785-'Data Transformation'!$W$25,FALSE))</f>
        <v>0</v>
      </c>
      <c r="E2784" t="str">
        <f t="array" ref="E2784">IF(ISLOGICAL(D2784),"",FREQUENCY(IF('Data Transformation'!$B$425:$B$8425='Bin Analysis'!$B2763,'Data Transformation'!$G$425:$G$8425),D2784))</f>
        <v/>
      </c>
      <c r="F2784" t="str">
        <f t="shared" si="345"/>
        <v/>
      </c>
      <c r="G2784">
        <f>Weighting!$H$24</f>
        <v>0</v>
      </c>
      <c r="H2784">
        <f t="array" ref="H2784">FREQUENCY(IF('Data Transformation'!$B$4:$B$8425=B2763,'Data Transformation'!$G$4:$G$8425),'Bin Analysis'!$B2784)</f>
        <v>19</v>
      </c>
      <c r="I2784">
        <f t="shared" si="346"/>
        <v>0</v>
      </c>
      <c r="J2784">
        <f t="shared" si="347"/>
        <v>0</v>
      </c>
      <c r="K2784">
        <f>J2784*Weighting!$W$24</f>
        <v>0</v>
      </c>
      <c r="M2784" s="14"/>
    </row>
    <row r="2785" spans="1:25" x14ac:dyDescent="0.25">
      <c r="A2785" s="32" t="str">
        <f>IF(Weighting!$P$25&gt;0,B2785,"")</f>
        <v/>
      </c>
      <c r="B2785">
        <f>Weighting!$C$25</f>
        <v>2.8100000000000014</v>
      </c>
      <c r="C2785">
        <f>Weighting!$F$25</f>
        <v>0</v>
      </c>
      <c r="D2785" t="b">
        <f>IF(C2785=1,'Data Transformation'!$G$3+0.5*'Data Transformation'!$W$25,IF(C2786=1,D2786-'Data Transformation'!$W$25,FALSE))</f>
        <v>0</v>
      </c>
      <c r="E2785" t="str">
        <f t="array" ref="E2785">IF(ISLOGICAL(D2785),"",FREQUENCY(IF('Data Transformation'!$B$425:$B$8425='Bin Analysis'!$B2763,'Data Transformation'!$G$425:$G$8425),D2785))</f>
        <v/>
      </c>
      <c r="F2785" t="str">
        <f t="shared" si="345"/>
        <v/>
      </c>
      <c r="G2785">
        <f>Weighting!$H$25</f>
        <v>0</v>
      </c>
      <c r="H2785">
        <f t="array" ref="H2785">FREQUENCY(IF('Data Transformation'!$B$4:$B$8425=B2763,'Data Transformation'!$G$4:$G$8425),'Bin Analysis'!$B2785)</f>
        <v>19</v>
      </c>
      <c r="I2785">
        <f t="shared" si="346"/>
        <v>0</v>
      </c>
      <c r="J2785">
        <f t="shared" si="347"/>
        <v>0</v>
      </c>
      <c r="K2785">
        <f>J2785*Weighting!$W$25</f>
        <v>0</v>
      </c>
      <c r="M2785" s="14"/>
    </row>
    <row r="2786" spans="1:25" x14ac:dyDescent="0.25">
      <c r="O2786"/>
      <c r="P2786"/>
      <c r="Q2786"/>
      <c r="R2786"/>
    </row>
    <row r="2787" spans="1:25" ht="23.25" x14ac:dyDescent="0.35">
      <c r="A2787" s="21" t="s">
        <v>0</v>
      </c>
      <c r="B2787" s="21">
        <f>IFERROR(VLOOKUP(C2787,'Data Transformation'!$L$6:$M$426,2,FALSE),"")</f>
        <v>116</v>
      </c>
      <c r="C2787" s="21">
        <f>C2763+1</f>
        <v>116</v>
      </c>
      <c r="D2787" s="21"/>
      <c r="E2787" s="21"/>
      <c r="F2787" s="21"/>
      <c r="G2787" s="21"/>
      <c r="H2787" s="22"/>
      <c r="I2787" s="22"/>
      <c r="J2787" s="22"/>
      <c r="K2787" s="21"/>
      <c r="L2787" s="21">
        <f>B2787</f>
        <v>116</v>
      </c>
      <c r="M2787" s="23">
        <f>INDEX('Data Transformation'!$O$4:$O$424,MATCH($B2787,'Data Transformation'!$M$4:$M$424,0),MATCH($M$2,'Data Transformation'!$O$3,0))</f>
        <v>19</v>
      </c>
      <c r="N2787" s="27">
        <f>IF('Input and Summary Results'!$J$16="minimum",'Bin Analysis'!X2788/(M2787-1),'Bin Analysis'!Y2787/('Bin Analysis'!M2787-1))</f>
        <v>0</v>
      </c>
      <c r="O2787" s="27">
        <f>IF(M2787=FALSE,NA(),(VLOOKUP(1,C2790:K2809,4,FALSE))/(M2787-1))</f>
        <v>5.5555555555555552E-2</v>
      </c>
      <c r="P2787" s="27">
        <f>IF(M2787=FALSE,NA(),SUM(J2790:J2809)/Weighting!$S$5)</f>
        <v>0.6</v>
      </c>
      <c r="Q2787" s="27">
        <f>IF(M2787=FALSE,NA(),SUM(K2790:K2809)/Weighting!$S$6)</f>
        <v>0.52173913043478259</v>
      </c>
      <c r="R2787" s="27">
        <f>IF(M2787=FALSE,NA(),(VLOOKUP(1,G2790:K2809,3,FALSE))/(M2787-1))</f>
        <v>0.72222222222222221</v>
      </c>
      <c r="S2787" s="22" t="str">
        <f>IF(M2787=FALSE,NA(),IF(SUM(J2790:J2809)=2,"yes","no"))</f>
        <v>no</v>
      </c>
      <c r="X2787" s="2" cm="2">
        <f t="array" ref="X2787:X2788">FREQUENCY(IF('Data Transformation'!$B$425:$B$6424='Bin Analysis'!L2787,'Data Transformation'!$G$425:$G$6424),'Data Transformation'!$U$11)</f>
        <v>18</v>
      </c>
      <c r="Y2787" s="2" cm="2">
        <f t="array" ref="Y2787:Y2788">FREQUENCY(IF('Data Transformation'!$B$425:$B$6424='Bin Analysis'!L2787,'Data Transformation'!$G$425:$G$6424),'Data Transformation'!$U$12)</f>
        <v>17</v>
      </c>
    </row>
    <row r="2788" spans="1:25" x14ac:dyDescent="0.25">
      <c r="A2788" s="14" t="s">
        <v>67</v>
      </c>
      <c r="B2788" t="s">
        <v>47</v>
      </c>
      <c r="C2788" t="s">
        <v>5</v>
      </c>
      <c r="D2788" t="s">
        <v>100</v>
      </c>
      <c r="E2788" t="s">
        <v>101</v>
      </c>
      <c r="F2788" t="s">
        <v>102</v>
      </c>
      <c r="G2788" t="s">
        <v>70</v>
      </c>
      <c r="H2788" t="s">
        <v>31</v>
      </c>
      <c r="I2788" t="s">
        <v>32</v>
      </c>
      <c r="J2788" t="s">
        <v>46</v>
      </c>
      <c r="K2788" s="14" t="s">
        <v>45</v>
      </c>
      <c r="M2788" s="14"/>
      <c r="X2788" s="2">
        <v>0</v>
      </c>
      <c r="Y2788" s="2">
        <v>1</v>
      </c>
    </row>
    <row r="2789" spans="1:25" x14ac:dyDescent="0.25">
      <c r="A2789" s="32"/>
      <c r="D2789" t="b">
        <f>IF(C2789=1,'Data Transformation'!$G$3+0.5*'Data Transformation'!$W$25,IF(C2790=1,D2790-'Data Transformation'!$W$25,FALSE))</f>
        <v>0</v>
      </c>
      <c r="E2789" t="str">
        <f t="array" ref="E2789">IF(ISLOGICAL(D2789),"",FREQUENCY(IF('Data Transformation'!$B$425:$B$8425='Bin Analysis'!$B2787,'Data Transformation'!$G$425:$G$8425),D2789))</f>
        <v/>
      </c>
      <c r="F2789" t="str">
        <f>IF(ISLOGICAL(D2789),"",E2789-E2788)</f>
        <v/>
      </c>
      <c r="M2789" s="14"/>
    </row>
    <row r="2790" spans="1:25" x14ac:dyDescent="0.25">
      <c r="A2790" s="32">
        <f>IF(Weighting!$P$6&gt;0,B2790,"")</f>
        <v>0.32100000000000001</v>
      </c>
      <c r="B2790">
        <f>Weighting!$C$6</f>
        <v>0.32100000000000001</v>
      </c>
      <c r="C2790">
        <f>Weighting!$F$6</f>
        <v>0</v>
      </c>
      <c r="D2790" t="b">
        <f>IF(C2790=1,'Data Transformation'!$G$3+0.5*'Data Transformation'!$W$25,IF(C2791=1,D2791-'Data Transformation'!$W$25,FALSE))</f>
        <v>0</v>
      </c>
      <c r="E2790" t="str">
        <f t="array" ref="E2790">IF(ISLOGICAL(D2790),"",FREQUENCY(IF('Data Transformation'!$B$425:$B$8425='Bin Analysis'!$B2787,'Data Transformation'!$G$425:$G$8425),D2790))</f>
        <v/>
      </c>
      <c r="F2790" t="str">
        <f>IF(ISLOGICAL(D2790),"",E2790-E2789)</f>
        <v/>
      </c>
      <c r="G2790">
        <f>Weighting!$H$6</f>
        <v>1</v>
      </c>
      <c r="H2790">
        <f t="array" ref="H2790">FREQUENCY(IF('Data Transformation'!$B$4:$B$8425=B2787,'Data Transformation'!$G$4:$G$8425),'Bin Analysis'!$B2790)</f>
        <v>13</v>
      </c>
      <c r="I2790">
        <f>H2790-H2789</f>
        <v>13</v>
      </c>
      <c r="J2790">
        <f>IF(I2790=0,0,1)</f>
        <v>1</v>
      </c>
      <c r="K2790">
        <f>J2790*Weighting!$W$6</f>
        <v>1</v>
      </c>
      <c r="M2790" s="14"/>
    </row>
    <row r="2791" spans="1:25" x14ac:dyDescent="0.25">
      <c r="A2791" s="32">
        <f>IF(Weighting!$P$7&gt;0,B2791,"")</f>
        <v>0.45200000000000001</v>
      </c>
      <c r="B2791">
        <f>Weighting!$C$7</f>
        <v>0.45200000000000001</v>
      </c>
      <c r="C2791">
        <f>Weighting!$F$7</f>
        <v>0</v>
      </c>
      <c r="D2791" t="b">
        <f>IF(C2791=1,'Data Transformation'!$G$3+0.5*'Data Transformation'!$W$25,IF(C2792=1,D2792-'Data Transformation'!$W$25,FALSE))</f>
        <v>0</v>
      </c>
      <c r="E2791" t="str">
        <f t="array" ref="E2791">IF(ISLOGICAL(D2791),"",FREQUENCY(IF('Data Transformation'!$B$425:$B$8425='Bin Analysis'!$B2787,'Data Transformation'!$G$425:$G$8425),D2791))</f>
        <v/>
      </c>
      <c r="F2791" t="str">
        <f t="shared" ref="F2791:F2809" si="348">IF(ISLOGICAL(D2791),"",E2791-E2790)</f>
        <v/>
      </c>
      <c r="G2791">
        <f>Weighting!$H$7</f>
        <v>0</v>
      </c>
      <c r="H2791">
        <f t="array" ref="H2791">FREQUENCY(IF('Data Transformation'!$B$4:$B$8425=B2787,'Data Transformation'!$G$4:$G$8425),'Bin Analysis'!$B2791)</f>
        <v>14</v>
      </c>
      <c r="I2791">
        <f t="shared" ref="I2791:I2809" si="349">H2791-H2790</f>
        <v>1</v>
      </c>
      <c r="J2791">
        <f>IF(I2791=0,0,1)</f>
        <v>1</v>
      </c>
      <c r="K2791">
        <f>J2791*Weighting!$W$7</f>
        <v>2</v>
      </c>
      <c r="M2791" s="14"/>
    </row>
    <row r="2792" spans="1:25" x14ac:dyDescent="0.25">
      <c r="A2792" s="32">
        <f>IF(Weighting!$P$8&gt;0,B2792,"")</f>
        <v>0.58299999999999996</v>
      </c>
      <c r="B2792">
        <f>Weighting!$C$8</f>
        <v>0.58299999999999996</v>
      </c>
      <c r="C2792">
        <f>Weighting!$F$8</f>
        <v>0</v>
      </c>
      <c r="D2792" t="b">
        <f>IF(C2792=1,'Data Transformation'!$G$3+0.5*'Data Transformation'!$W$25,IF(C2793=1,D2793-'Data Transformation'!$W$25,FALSE))</f>
        <v>0</v>
      </c>
      <c r="E2792" t="str">
        <f t="array" ref="E2792">IF(ISLOGICAL(D2792),"",FREQUENCY(IF('Data Transformation'!$B$425:$B$8425='Bin Analysis'!$B2787,'Data Transformation'!$G$425:$G$8425),D2792))</f>
        <v/>
      </c>
      <c r="F2792" t="str">
        <f t="shared" si="348"/>
        <v/>
      </c>
      <c r="G2792">
        <f>Weighting!$H$8</f>
        <v>0</v>
      </c>
      <c r="H2792">
        <f t="array" ref="H2792">FREQUENCY(IF('Data Transformation'!$B$4:$B$8425=B2787,'Data Transformation'!$G$4:$G$8425),'Bin Analysis'!$B2792)</f>
        <v>14</v>
      </c>
      <c r="I2792">
        <f t="shared" si="349"/>
        <v>0</v>
      </c>
      <c r="J2792">
        <f t="shared" ref="J2792:J2809" si="350">IF(I2792=0,0,1)</f>
        <v>0</v>
      </c>
      <c r="K2792">
        <f>J2792*Weighting!$W$8</f>
        <v>0</v>
      </c>
      <c r="M2792" s="14"/>
    </row>
    <row r="2793" spans="1:25" x14ac:dyDescent="0.25">
      <c r="A2793" s="32">
        <f>IF(Weighting!$P$9&gt;0,B2793,"")</f>
        <v>0.71399999999999997</v>
      </c>
      <c r="B2793" s="50">
        <f>Weighting!$C$9</f>
        <v>0.71399999999999997</v>
      </c>
      <c r="C2793">
        <f>Weighting!$F$9</f>
        <v>0</v>
      </c>
      <c r="D2793" t="b">
        <f>IF(C2793=1,'Data Transformation'!$G$3+0.5*'Data Transformation'!$W$25,IF(C2794=1,D2794-'Data Transformation'!$W$25,FALSE))</f>
        <v>0</v>
      </c>
      <c r="E2793" t="str">
        <f t="array" ref="E2793">IF(ISLOGICAL(D2793),"",FREQUENCY(IF('Data Transformation'!$B$425:$B$8425='Bin Analysis'!$B2787,'Data Transformation'!$G$425:$G$8425),D2793))</f>
        <v/>
      </c>
      <c r="F2793" t="str">
        <f t="shared" si="348"/>
        <v/>
      </c>
      <c r="G2793">
        <f>Weighting!$H$9</f>
        <v>0</v>
      </c>
      <c r="H2793">
        <f t="array" ref="H2793">FREQUENCY(IF('Data Transformation'!$B$4:$B$8425=B2787,'Data Transformation'!$G$4:$G$8425),'Bin Analysis'!$B2793)</f>
        <v>15</v>
      </c>
      <c r="I2793">
        <f t="shared" si="349"/>
        <v>1</v>
      </c>
      <c r="J2793">
        <f t="shared" si="350"/>
        <v>1</v>
      </c>
      <c r="K2793">
        <f>J2793*Weighting!$W$9</f>
        <v>3</v>
      </c>
      <c r="M2793" s="14"/>
    </row>
    <row r="2794" spans="1:25" x14ac:dyDescent="0.25">
      <c r="A2794" s="32">
        <f>IF(Weighting!$P$10&gt;0,B2794,"")</f>
        <v>0.84499999999999997</v>
      </c>
      <c r="B2794">
        <f>Weighting!$C$10</f>
        <v>0.84499999999999997</v>
      </c>
      <c r="C2794">
        <f>Weighting!$F$10</f>
        <v>0</v>
      </c>
      <c r="D2794" t="b">
        <f>IF(C2794=1,'Data Transformation'!$G$3+0.5*'Data Transformation'!$W$25,IF(C2795=1,D2795-'Data Transformation'!$W$25,FALSE))</f>
        <v>0</v>
      </c>
      <c r="E2794" t="str">
        <f t="array" ref="E2794">IF(ISLOGICAL(D2794),"",FREQUENCY(IF('Data Transformation'!$B$425:$B$8425='Bin Analysis'!$B2787,'Data Transformation'!$G$425:$G$8425),D2794))</f>
        <v/>
      </c>
      <c r="F2794" t="str">
        <f t="shared" si="348"/>
        <v/>
      </c>
      <c r="G2794">
        <f>Weighting!$H$10</f>
        <v>0</v>
      </c>
      <c r="H2794">
        <f t="array" ref="H2794">FREQUENCY(IF('Data Transformation'!$B$4:$B$8425=B2787,'Data Transformation'!$G$4:$G$8425),'Bin Analysis'!$B2794)</f>
        <v>17</v>
      </c>
      <c r="I2794">
        <f t="shared" si="349"/>
        <v>2</v>
      </c>
      <c r="J2794">
        <f t="shared" si="350"/>
        <v>1</v>
      </c>
      <c r="K2794">
        <f>J2794*Weighting!$W$10</f>
        <v>3</v>
      </c>
      <c r="M2794" s="14"/>
    </row>
    <row r="2795" spans="1:25" x14ac:dyDescent="0.25">
      <c r="A2795" s="32">
        <f>IF(Weighting!$P$11&gt;0,B2795,"")</f>
        <v>0.97599999999999998</v>
      </c>
      <c r="B2795">
        <f>Weighting!$C$11</f>
        <v>0.97599999999999998</v>
      </c>
      <c r="C2795">
        <f>Weighting!$F$11</f>
        <v>0</v>
      </c>
      <c r="D2795">
        <f>IF(C2795=1,'Data Transformation'!$G$3+0.5*'Data Transformation'!$W$25,IF(C2796=1,D2796-'Data Transformation'!$W$25,FALSE))</f>
        <v>0.86899999999999999</v>
      </c>
      <c r="E2795">
        <f t="array" ref="E2795">IF(ISLOGICAL(D2795),"",FREQUENCY(IF('Data Transformation'!$B$425:$B$8425='Bin Analysis'!$B2787,'Data Transformation'!$G$425:$G$8425),D2795))</f>
        <v>17</v>
      </c>
      <c r="F2795" t="e">
        <f t="shared" si="348"/>
        <v>#VALUE!</v>
      </c>
      <c r="G2795">
        <f>Weighting!$H$11</f>
        <v>0</v>
      </c>
      <c r="H2795">
        <f t="array" ref="H2795">FREQUENCY(IF('Data Transformation'!$B$4:$B$8425=B2787,'Data Transformation'!$G$4:$G$8425),'Bin Analysis'!$B2795)</f>
        <v>18</v>
      </c>
      <c r="I2795">
        <f t="shared" si="349"/>
        <v>1</v>
      </c>
      <c r="J2795">
        <f t="shared" si="350"/>
        <v>1</v>
      </c>
      <c r="K2795">
        <f>J2795*Weighting!$W$11</f>
        <v>2</v>
      </c>
      <c r="M2795" s="14"/>
    </row>
    <row r="2796" spans="1:25" x14ac:dyDescent="0.25">
      <c r="A2796" s="32">
        <f>IF(Weighting!$P$12&gt;0,B2796,"")</f>
        <v>1.107</v>
      </c>
      <c r="B2796">
        <f>Weighting!$C$12</f>
        <v>1.107</v>
      </c>
      <c r="C2796">
        <f>Weighting!$F$12</f>
        <v>1</v>
      </c>
      <c r="D2796">
        <f>IF(C2796=1,'Data Transformation'!$G$3+0.5*'Data Transformation'!$W$25,IF(C2797=1,D2797-'Data Transformation'!$W$25,FALSE))</f>
        <v>1.131</v>
      </c>
      <c r="E2796">
        <f t="array" ref="E2796">IF(ISLOGICAL(D2796),"",FREQUENCY(IF('Data Transformation'!$B$425:$B$8425='Bin Analysis'!$B2787,'Data Transformation'!$G$425:$G$8425),D2796))</f>
        <v>18</v>
      </c>
      <c r="F2796">
        <f t="shared" si="348"/>
        <v>1</v>
      </c>
      <c r="G2796">
        <f>Weighting!$H$12</f>
        <v>0</v>
      </c>
      <c r="H2796">
        <f t="array" ref="H2796">FREQUENCY(IF('Data Transformation'!$B$4:$B$8425=B2787,'Data Transformation'!$G$4:$G$8425),'Bin Analysis'!$B2796)</f>
        <v>19</v>
      </c>
      <c r="I2796">
        <f t="shared" si="349"/>
        <v>1</v>
      </c>
      <c r="J2796">
        <f t="shared" si="350"/>
        <v>1</v>
      </c>
      <c r="K2796">
        <f>J2796*Weighting!$W$12</f>
        <v>1</v>
      </c>
      <c r="M2796" s="14"/>
    </row>
    <row r="2797" spans="1:25" x14ac:dyDescent="0.25">
      <c r="A2797" s="32">
        <f>IF(Weighting!$P$13&gt;0,B2797,"")</f>
        <v>1.238</v>
      </c>
      <c r="B2797">
        <f>Weighting!$C$13</f>
        <v>1.238</v>
      </c>
      <c r="C2797">
        <f>Weighting!$F$13</f>
        <v>0</v>
      </c>
      <c r="D2797" t="b">
        <f>IF(C2797=1,'Data Transformation'!$G$3+0.5*'Data Transformation'!$W$25,IF(C2798=1,D2798-'Data Transformation'!$W$25,FALSE))</f>
        <v>0</v>
      </c>
      <c r="E2797" t="str">
        <f t="array" ref="E2797">IF(ISLOGICAL(D2797),"",FREQUENCY(IF('Data Transformation'!$B$425:$B$8425='Bin Analysis'!$B2787,'Data Transformation'!$G$425:$G$8425),D2797))</f>
        <v/>
      </c>
      <c r="F2797" t="str">
        <f t="shared" si="348"/>
        <v/>
      </c>
      <c r="G2797">
        <f>Weighting!$H$13</f>
        <v>0</v>
      </c>
      <c r="H2797">
        <f t="array" ref="H2797">FREQUENCY(IF('Data Transformation'!$B$4:$B$8425=B2787,'Data Transformation'!$G$4:$G$8425),'Bin Analysis'!$B2797)</f>
        <v>19</v>
      </c>
      <c r="I2797">
        <f t="shared" si="349"/>
        <v>0</v>
      </c>
      <c r="J2797">
        <f t="shared" si="350"/>
        <v>0</v>
      </c>
      <c r="K2797">
        <f>J2797*Weighting!$W$13</f>
        <v>0</v>
      </c>
      <c r="M2797" s="14"/>
    </row>
    <row r="2798" spans="1:25" x14ac:dyDescent="0.25">
      <c r="A2798" s="32">
        <f>IF(Weighting!$P$14&gt;0,B2798,"")</f>
        <v>1.369</v>
      </c>
      <c r="B2798">
        <f>Weighting!$C$14</f>
        <v>1.369</v>
      </c>
      <c r="C2798">
        <f>Weighting!$F$14</f>
        <v>0</v>
      </c>
      <c r="D2798" t="b">
        <f>IF(C2798=1,'Data Transformation'!$G$3+0.5*'Data Transformation'!$W$25,IF(C2799=1,D2799-'Data Transformation'!$W$25,FALSE))</f>
        <v>0</v>
      </c>
      <c r="E2798" t="str">
        <f t="array" ref="E2798">IF(ISLOGICAL(D2798),"",FREQUENCY(IF('Data Transformation'!$B$425:$B$8425='Bin Analysis'!$B2787,'Data Transformation'!$G$425:$G$8425),D2798))</f>
        <v/>
      </c>
      <c r="F2798" t="str">
        <f t="shared" si="348"/>
        <v/>
      </c>
      <c r="G2798">
        <f>Weighting!$H$14</f>
        <v>0</v>
      </c>
      <c r="H2798">
        <f t="array" ref="H2798">FREQUENCY(IF('Data Transformation'!$B$4:$B$8425=B2787,'Data Transformation'!$G$4:$G$8425),'Bin Analysis'!$B2798)</f>
        <v>19</v>
      </c>
      <c r="I2798">
        <f t="shared" si="349"/>
        <v>0</v>
      </c>
      <c r="J2798">
        <f t="shared" si="350"/>
        <v>0</v>
      </c>
      <c r="K2798">
        <f>J2798*Weighting!$W$14</f>
        <v>0</v>
      </c>
      <c r="M2798" s="14"/>
    </row>
    <row r="2799" spans="1:25" x14ac:dyDescent="0.25">
      <c r="A2799" s="32">
        <f>IF(Weighting!$P$15&gt;0,B2799,"")</f>
        <v>1.5000009999999999</v>
      </c>
      <c r="B2799">
        <f>Weighting!$C$15</f>
        <v>1.5000009999999999</v>
      </c>
      <c r="C2799">
        <f>Weighting!$F$15</f>
        <v>0</v>
      </c>
      <c r="D2799" t="b">
        <f>IF(C2799=1,'Data Transformation'!$G$3+0.5*'Data Transformation'!$W$25,IF(C2800=1,D2800-'Data Transformation'!$W$25,FALSE))</f>
        <v>0</v>
      </c>
      <c r="E2799" t="str">
        <f t="array" ref="E2799">IF(ISLOGICAL(D2799),"",FREQUENCY(IF('Data Transformation'!$B$425:$B$8425='Bin Analysis'!$B2787,'Data Transformation'!$G$425:$G$8425),D2799))</f>
        <v/>
      </c>
      <c r="F2799" t="str">
        <f t="shared" si="348"/>
        <v/>
      </c>
      <c r="G2799">
        <f>Weighting!$H$15</f>
        <v>0</v>
      </c>
      <c r="H2799">
        <f t="array" ref="H2799">FREQUENCY(IF('Data Transformation'!$B$4:$B$8425=B2787,'Data Transformation'!$G$4:$G$8425),'Bin Analysis'!$B2799)</f>
        <v>19</v>
      </c>
      <c r="I2799">
        <f t="shared" si="349"/>
        <v>0</v>
      </c>
      <c r="J2799">
        <f t="shared" si="350"/>
        <v>0</v>
      </c>
      <c r="K2799">
        <f>J2799*Weighting!$W$15</f>
        <v>0</v>
      </c>
      <c r="M2799" s="14"/>
    </row>
    <row r="2800" spans="1:25" x14ac:dyDescent="0.25">
      <c r="A2800" s="32" t="str">
        <f>IF(Weighting!$P$16&gt;0,B2800,"")</f>
        <v/>
      </c>
      <c r="B2800">
        <f>Weighting!$C$16</f>
        <v>1.631</v>
      </c>
      <c r="C2800">
        <f>Weighting!$F$16</f>
        <v>0</v>
      </c>
      <c r="D2800" t="b">
        <f>IF(C2800=1,'Data Transformation'!$G$3+0.5*'Data Transformation'!$W$25,IF(C2801=1,D2801-'Data Transformation'!$W$25,FALSE))</f>
        <v>0</v>
      </c>
      <c r="E2800" t="str">
        <f t="array" ref="E2800">IF(ISLOGICAL(D2800),"",FREQUENCY(IF('Data Transformation'!$B$425:$B$8425='Bin Analysis'!$B2787,'Data Transformation'!$G$425:$G$8425),D2800))</f>
        <v/>
      </c>
      <c r="F2800" t="str">
        <f t="shared" si="348"/>
        <v/>
      </c>
      <c r="G2800">
        <f>Weighting!$H$16</f>
        <v>0</v>
      </c>
      <c r="H2800">
        <f t="array" ref="H2800">FREQUENCY(IF('Data Transformation'!$B$4:$B$8425=B2787,'Data Transformation'!$G$4:$G$8425),'Bin Analysis'!$B2800)</f>
        <v>19</v>
      </c>
      <c r="I2800">
        <f t="shared" si="349"/>
        <v>0</v>
      </c>
      <c r="J2800">
        <f t="shared" si="350"/>
        <v>0</v>
      </c>
      <c r="K2800">
        <f>J2800*Weighting!$W$16</f>
        <v>0</v>
      </c>
      <c r="M2800" s="14"/>
    </row>
    <row r="2801" spans="1:25" x14ac:dyDescent="0.25">
      <c r="A2801" s="32" t="str">
        <f>IF(Weighting!$P$17&gt;0,B2801,"")</f>
        <v/>
      </c>
      <c r="B2801">
        <f>Weighting!$C$17</f>
        <v>1.762</v>
      </c>
      <c r="C2801">
        <f>Weighting!$F$17</f>
        <v>0</v>
      </c>
      <c r="D2801" t="b">
        <f>IF(C2801=1,'Data Transformation'!$G$3+0.5*'Data Transformation'!$W$25,IF(C2802=1,D2802-'Data Transformation'!$W$25,FALSE))</f>
        <v>0</v>
      </c>
      <c r="E2801" t="str">
        <f t="array" ref="E2801">IF(ISLOGICAL(D2801),"",FREQUENCY(IF('Data Transformation'!$B$425:$B$8425='Bin Analysis'!$B2787,'Data Transformation'!$G$425:$G$8425),D2801))</f>
        <v/>
      </c>
      <c r="F2801" t="str">
        <f t="shared" si="348"/>
        <v/>
      </c>
      <c r="G2801">
        <f>Weighting!$H$17</f>
        <v>0</v>
      </c>
      <c r="H2801">
        <f t="array" ref="H2801">FREQUENCY(IF('Data Transformation'!$B$4:$B$8425=B2787,'Data Transformation'!$G$4:$G$8425),'Bin Analysis'!$B2801)</f>
        <v>19</v>
      </c>
      <c r="I2801">
        <f t="shared" si="349"/>
        <v>0</v>
      </c>
      <c r="J2801">
        <f t="shared" si="350"/>
        <v>0</v>
      </c>
      <c r="K2801">
        <f>J2801*Weighting!$W$17</f>
        <v>0</v>
      </c>
      <c r="M2801" s="14"/>
    </row>
    <row r="2802" spans="1:25" x14ac:dyDescent="0.25">
      <c r="A2802" s="32" t="str">
        <f>IF(Weighting!$P$18&gt;0,B2802,"")</f>
        <v/>
      </c>
      <c r="B2802">
        <f>Weighting!$C$18</f>
        <v>1.893</v>
      </c>
      <c r="C2802">
        <f>Weighting!$F$18</f>
        <v>0</v>
      </c>
      <c r="D2802" t="b">
        <f>IF(C2802=1,'Data Transformation'!$G$3+0.5*'Data Transformation'!$W$25,IF(C2803=1,D2803-'Data Transformation'!$W$25,FALSE))</f>
        <v>0</v>
      </c>
      <c r="E2802" t="str">
        <f t="array" ref="E2802">IF(ISLOGICAL(D2802),"",FREQUENCY(IF('Data Transformation'!$B$425:$B$8425='Bin Analysis'!$B2787,'Data Transformation'!$G$425:$G$8425),D2802))</f>
        <v/>
      </c>
      <c r="F2802" t="str">
        <f t="shared" si="348"/>
        <v/>
      </c>
      <c r="G2802">
        <f>Weighting!$H$18</f>
        <v>0</v>
      </c>
      <c r="H2802">
        <f t="array" ref="H2802">FREQUENCY(IF('Data Transformation'!$B$4:$B$8425=B2787,'Data Transformation'!$G$4:$G$8425),'Bin Analysis'!$B2802)</f>
        <v>19</v>
      </c>
      <c r="I2802">
        <f t="shared" si="349"/>
        <v>0</v>
      </c>
      <c r="J2802">
        <f t="shared" si="350"/>
        <v>0</v>
      </c>
      <c r="K2802">
        <f>J2802*Weighting!$W$18</f>
        <v>0</v>
      </c>
      <c r="M2802" s="14"/>
    </row>
    <row r="2803" spans="1:25" x14ac:dyDescent="0.25">
      <c r="A2803" s="32" t="str">
        <f>IF(Weighting!$P$19&gt;0,B2803,"")</f>
        <v/>
      </c>
      <c r="B2803">
        <f>Weighting!$C$19</f>
        <v>2.024</v>
      </c>
      <c r="C2803">
        <f>Weighting!$F$19</f>
        <v>0</v>
      </c>
      <c r="D2803" t="b">
        <f>IF(C2803=1,'Data Transformation'!$G$3+0.5*'Data Transformation'!$W$25,IF(C2804=1,D2804-'Data Transformation'!$W$25,FALSE))</f>
        <v>0</v>
      </c>
      <c r="E2803" t="str">
        <f t="array" ref="E2803">IF(ISLOGICAL(D2803),"",FREQUENCY(IF('Data Transformation'!$B$425:$B$8425='Bin Analysis'!$B2787,'Data Transformation'!$G$425:$G$8425),D2803))</f>
        <v/>
      </c>
      <c r="F2803" t="str">
        <f t="shared" si="348"/>
        <v/>
      </c>
      <c r="G2803">
        <f>Weighting!$H$19</f>
        <v>0</v>
      </c>
      <c r="H2803">
        <f t="array" ref="H2803">FREQUENCY(IF('Data Transformation'!$B$4:$B$8425=B2787,'Data Transformation'!$G$4:$G$8425),'Bin Analysis'!$B2803)</f>
        <v>19</v>
      </c>
      <c r="I2803">
        <f t="shared" si="349"/>
        <v>0</v>
      </c>
      <c r="J2803">
        <f t="shared" si="350"/>
        <v>0</v>
      </c>
      <c r="K2803">
        <f>J2803*Weighting!$W$19</f>
        <v>0</v>
      </c>
      <c r="M2803" s="14"/>
    </row>
    <row r="2804" spans="1:25" x14ac:dyDescent="0.25">
      <c r="A2804" s="32" t="str">
        <f>IF(Weighting!$P$20&gt;0,B2804,"")</f>
        <v/>
      </c>
      <c r="B2804">
        <f>Weighting!$C$20</f>
        <v>2.1550000000000002</v>
      </c>
      <c r="C2804">
        <f>Weighting!$F$20</f>
        <v>0</v>
      </c>
      <c r="D2804" t="b">
        <f>IF(C2804=1,'Data Transformation'!$G$3+0.5*'Data Transformation'!$W$25,IF(C2805=1,D2805-'Data Transformation'!$W$25,FALSE))</f>
        <v>0</v>
      </c>
      <c r="E2804" t="str">
        <f t="array" ref="E2804">IF(ISLOGICAL(D2804),"",FREQUENCY(IF('Data Transformation'!$B$425:$B$8425='Bin Analysis'!$B2787,'Data Transformation'!$G$425:$G$8425),D2804))</f>
        <v/>
      </c>
      <c r="F2804" t="str">
        <f t="shared" si="348"/>
        <v/>
      </c>
      <c r="G2804">
        <f>Weighting!$H$20</f>
        <v>0</v>
      </c>
      <c r="H2804">
        <f t="array" ref="H2804">FREQUENCY(IF('Data Transformation'!$B$4:$B$8425=B2787,'Data Transformation'!$G$4:$G$8425),'Bin Analysis'!$B2804)</f>
        <v>19</v>
      </c>
      <c r="I2804">
        <f t="shared" si="349"/>
        <v>0</v>
      </c>
      <c r="J2804">
        <f t="shared" si="350"/>
        <v>0</v>
      </c>
      <c r="K2804">
        <f>J2804*Weighting!$W$20</f>
        <v>0</v>
      </c>
      <c r="M2804" s="14"/>
    </row>
    <row r="2805" spans="1:25" x14ac:dyDescent="0.25">
      <c r="A2805" s="32" t="str">
        <f>IF(Weighting!$P$21&gt;0,B2805,"")</f>
        <v/>
      </c>
      <c r="B2805">
        <f>Weighting!$C$21</f>
        <v>2.2860000000000005</v>
      </c>
      <c r="C2805">
        <f>Weighting!$F$21</f>
        <v>0</v>
      </c>
      <c r="D2805" t="b">
        <f>IF(C2805=1,'Data Transformation'!$G$3+0.5*'Data Transformation'!$W$25,IF(C2806=1,D2806-'Data Transformation'!$W$25,FALSE))</f>
        <v>0</v>
      </c>
      <c r="E2805" t="str">
        <f t="array" ref="E2805">IF(ISLOGICAL(D2805),"",FREQUENCY(IF('Data Transformation'!$B$425:$B$8425='Bin Analysis'!$B2787,'Data Transformation'!$G$425:$G$8425),D2805))</f>
        <v/>
      </c>
      <c r="F2805" t="str">
        <f t="shared" si="348"/>
        <v/>
      </c>
      <c r="G2805">
        <f>Weighting!$H$21</f>
        <v>0</v>
      </c>
      <c r="H2805">
        <f t="array" ref="H2805">FREQUENCY(IF('Data Transformation'!$B$4:$B$8425=B2787,'Data Transformation'!$G$4:$G$8425),'Bin Analysis'!$B2805)</f>
        <v>19</v>
      </c>
      <c r="I2805">
        <f t="shared" si="349"/>
        <v>0</v>
      </c>
      <c r="J2805">
        <f t="shared" si="350"/>
        <v>0</v>
      </c>
      <c r="K2805">
        <f>J2805*Weighting!$W$21</f>
        <v>0</v>
      </c>
      <c r="M2805" s="14"/>
    </row>
    <row r="2806" spans="1:25" x14ac:dyDescent="0.25">
      <c r="A2806" s="32" t="str">
        <f>IF(Weighting!$P$22&gt;0,B2806,"")</f>
        <v/>
      </c>
      <c r="B2806">
        <f>Weighting!$C$22</f>
        <v>2.4170000000000007</v>
      </c>
      <c r="C2806">
        <f>Weighting!$F$22</f>
        <v>0</v>
      </c>
      <c r="D2806" t="b">
        <f>IF(C2806=1,'Data Transformation'!$G$3+0.5*'Data Transformation'!$W$25,IF(C2807=1,D2807-'Data Transformation'!$W$25,FALSE))</f>
        <v>0</v>
      </c>
      <c r="E2806" t="str">
        <f t="array" ref="E2806">IF(ISLOGICAL(D2806),"",FREQUENCY(IF('Data Transformation'!$B$425:$B$8425='Bin Analysis'!$B2787,'Data Transformation'!$G$425:$G$8425),D2806))</f>
        <v/>
      </c>
      <c r="F2806" t="str">
        <f t="shared" si="348"/>
        <v/>
      </c>
      <c r="G2806">
        <f>Weighting!$H$22</f>
        <v>0</v>
      </c>
      <c r="H2806">
        <f t="array" ref="H2806">FREQUENCY(IF('Data Transformation'!$B$4:$B$8425=B2787,'Data Transformation'!$G$4:$G$8425),'Bin Analysis'!$B2806)</f>
        <v>19</v>
      </c>
      <c r="I2806">
        <f t="shared" si="349"/>
        <v>0</v>
      </c>
      <c r="J2806">
        <f t="shared" si="350"/>
        <v>0</v>
      </c>
      <c r="K2806">
        <f>J2806*Weighting!$W$22</f>
        <v>0</v>
      </c>
      <c r="M2806" s="14"/>
    </row>
    <row r="2807" spans="1:25" x14ac:dyDescent="0.25">
      <c r="A2807" s="32" t="str">
        <f>IF(Weighting!$P$23&gt;0,B2807,"")</f>
        <v/>
      </c>
      <c r="B2807">
        <f>Weighting!$C$23</f>
        <v>2.5480000000000009</v>
      </c>
      <c r="C2807">
        <f>Weighting!$F$23</f>
        <v>0</v>
      </c>
      <c r="D2807" t="b">
        <f>IF(C2807=1,'Data Transformation'!$G$3+0.5*'Data Transformation'!$W$25,IF(C2808=1,D2808-'Data Transformation'!$W$25,FALSE))</f>
        <v>0</v>
      </c>
      <c r="E2807" t="str">
        <f t="array" ref="E2807">IF(ISLOGICAL(D2807),"",FREQUENCY(IF('Data Transformation'!$B$425:$B$8425='Bin Analysis'!$B2787,'Data Transformation'!$G$425:$G$8425),D2807))</f>
        <v/>
      </c>
      <c r="F2807" t="str">
        <f t="shared" si="348"/>
        <v/>
      </c>
      <c r="G2807">
        <f>Weighting!$H$23</f>
        <v>0</v>
      </c>
      <c r="H2807">
        <f t="array" ref="H2807">FREQUENCY(IF('Data Transformation'!$B$4:$B$8425=B2787,'Data Transformation'!$G$4:$G$8425),'Bin Analysis'!$B2807)</f>
        <v>19</v>
      </c>
      <c r="I2807">
        <f t="shared" si="349"/>
        <v>0</v>
      </c>
      <c r="J2807">
        <f t="shared" si="350"/>
        <v>0</v>
      </c>
      <c r="K2807">
        <f>J2807*Weighting!$W$23</f>
        <v>0</v>
      </c>
      <c r="M2807" s="14"/>
    </row>
    <row r="2808" spans="1:25" x14ac:dyDescent="0.25">
      <c r="A2808" s="32" t="str">
        <f>IF(Weighting!$P$24&gt;0,B2808,"")</f>
        <v/>
      </c>
      <c r="B2808">
        <f>Weighting!$C$24</f>
        <v>2.6790000000000012</v>
      </c>
      <c r="C2808">
        <f>Weighting!$F$24</f>
        <v>0</v>
      </c>
      <c r="D2808" t="b">
        <f>IF(C2808=1,'Data Transformation'!$G$3+0.5*'Data Transformation'!$W$25,IF(C2809=1,D2809-'Data Transformation'!$W$25,FALSE))</f>
        <v>0</v>
      </c>
      <c r="E2808" t="str">
        <f t="array" ref="E2808">IF(ISLOGICAL(D2808),"",FREQUENCY(IF('Data Transformation'!$B$425:$B$8425='Bin Analysis'!$B2787,'Data Transformation'!$G$425:$G$8425),D2808))</f>
        <v/>
      </c>
      <c r="F2808" t="str">
        <f t="shared" si="348"/>
        <v/>
      </c>
      <c r="G2808">
        <f>Weighting!$H$24</f>
        <v>0</v>
      </c>
      <c r="H2808">
        <f t="array" ref="H2808">FREQUENCY(IF('Data Transformation'!$B$4:$B$8425=B2787,'Data Transformation'!$G$4:$G$8425),'Bin Analysis'!$B2808)</f>
        <v>19</v>
      </c>
      <c r="I2808">
        <f t="shared" si="349"/>
        <v>0</v>
      </c>
      <c r="J2808">
        <f t="shared" si="350"/>
        <v>0</v>
      </c>
      <c r="K2808">
        <f>J2808*Weighting!$W$24</f>
        <v>0</v>
      </c>
      <c r="M2808" s="14"/>
    </row>
    <row r="2809" spans="1:25" x14ac:dyDescent="0.25">
      <c r="A2809" s="32" t="str">
        <f>IF(Weighting!$P$25&gt;0,B2809,"")</f>
        <v/>
      </c>
      <c r="B2809">
        <f>Weighting!$C$25</f>
        <v>2.8100000000000014</v>
      </c>
      <c r="C2809">
        <f>Weighting!$F$25</f>
        <v>0</v>
      </c>
      <c r="D2809" t="b">
        <f>IF(C2809=1,'Data Transformation'!$G$3+0.5*'Data Transformation'!$W$25,IF(C2810=1,D2810-'Data Transformation'!$W$25,FALSE))</f>
        <v>0</v>
      </c>
      <c r="E2809" t="str">
        <f t="array" ref="E2809">IF(ISLOGICAL(D2809),"",FREQUENCY(IF('Data Transformation'!$B$425:$B$8425='Bin Analysis'!$B2787,'Data Transformation'!$G$425:$G$8425),D2809))</f>
        <v/>
      </c>
      <c r="F2809" t="str">
        <f t="shared" si="348"/>
        <v/>
      </c>
      <c r="G2809">
        <f>Weighting!$H$25</f>
        <v>0</v>
      </c>
      <c r="H2809">
        <f t="array" ref="H2809">FREQUENCY(IF('Data Transformation'!$B$4:$B$8425=B2787,'Data Transformation'!$G$4:$G$8425),'Bin Analysis'!$B2809)</f>
        <v>19</v>
      </c>
      <c r="I2809">
        <f t="shared" si="349"/>
        <v>0</v>
      </c>
      <c r="J2809">
        <f t="shared" si="350"/>
        <v>0</v>
      </c>
      <c r="K2809">
        <f>J2809*Weighting!$W$25</f>
        <v>0</v>
      </c>
      <c r="M2809" s="14"/>
    </row>
    <row r="2810" spans="1:25" x14ac:dyDescent="0.25">
      <c r="O2810"/>
      <c r="P2810"/>
      <c r="Q2810"/>
      <c r="R2810"/>
    </row>
    <row r="2811" spans="1:25" ht="23.25" x14ac:dyDescent="0.35">
      <c r="A2811" s="21" t="s">
        <v>0</v>
      </c>
      <c r="B2811" s="21">
        <f>IFERROR(VLOOKUP(C2811,'Data Transformation'!$L$6:$M$426,2,FALSE),"")</f>
        <v>117</v>
      </c>
      <c r="C2811" s="21">
        <f>C2787+1</f>
        <v>117</v>
      </c>
      <c r="D2811" s="21"/>
      <c r="E2811" s="21"/>
      <c r="F2811" s="21"/>
      <c r="G2811" s="21"/>
      <c r="H2811" s="22"/>
      <c r="I2811" s="22"/>
      <c r="J2811" s="22"/>
      <c r="K2811" s="21"/>
      <c r="L2811" s="21">
        <f>B2811</f>
        <v>117</v>
      </c>
      <c r="M2811" s="23">
        <f>INDEX('Data Transformation'!$O$4:$O$424,MATCH($B2811,'Data Transformation'!$M$4:$M$424,0),MATCH($M$2,'Data Transformation'!$O$3,0))</f>
        <v>16</v>
      </c>
      <c r="N2811" s="27">
        <f>IF('Input and Summary Results'!$J$16="minimum",'Bin Analysis'!X2812/(M2811-1),'Bin Analysis'!Y2811/('Bin Analysis'!M2811-1))</f>
        <v>0</v>
      </c>
      <c r="O2811" s="27">
        <f>IF(M2811=FALSE,NA(),(VLOOKUP(1,C2814:K2833,4,FALSE))/(M2811-1))</f>
        <v>0</v>
      </c>
      <c r="P2811" s="27">
        <f>IF(M2811=FALSE,NA(),SUM(J2814:J2833)/Weighting!$S$5)</f>
        <v>0.4</v>
      </c>
      <c r="Q2811" s="27">
        <f>IF(M2811=FALSE,NA(),SUM(K2814:K2833)/Weighting!$S$6)</f>
        <v>0.34782608695652173</v>
      </c>
      <c r="R2811" s="27">
        <f>IF(M2811=FALSE,NA(),(VLOOKUP(1,G2814:K2833,3,FALSE))/(M2811-1))</f>
        <v>0.73333333333333328</v>
      </c>
      <c r="S2811" s="22" t="str">
        <f>IF(M2811=FALSE,NA(),IF(SUM(J2814:J2833)=2,"yes","no"))</f>
        <v>no</v>
      </c>
      <c r="X2811" s="2" cm="2">
        <f t="array" ref="X2811:X2812">FREQUENCY(IF('Data Transformation'!$B$425:$B$6424='Bin Analysis'!L2811,'Data Transformation'!$G$425:$G$6424),'Data Transformation'!$U$11)</f>
        <v>15</v>
      </c>
      <c r="Y2811" s="2" cm="2">
        <f t="array" ref="Y2811:Y2812">FREQUENCY(IF('Data Transformation'!$B$425:$B$6424='Bin Analysis'!L2811,'Data Transformation'!$G$425:$G$6424),'Data Transformation'!$U$12)</f>
        <v>15</v>
      </c>
    </row>
    <row r="2812" spans="1:25" x14ac:dyDescent="0.25">
      <c r="A2812" s="14" t="s">
        <v>67</v>
      </c>
      <c r="B2812" t="s">
        <v>47</v>
      </c>
      <c r="C2812" t="s">
        <v>5</v>
      </c>
      <c r="D2812" t="s">
        <v>100</v>
      </c>
      <c r="E2812" t="s">
        <v>101</v>
      </c>
      <c r="F2812" t="s">
        <v>102</v>
      </c>
      <c r="G2812" t="s">
        <v>70</v>
      </c>
      <c r="H2812" t="s">
        <v>31</v>
      </c>
      <c r="I2812" t="s">
        <v>32</v>
      </c>
      <c r="J2812" t="s">
        <v>46</v>
      </c>
      <c r="K2812" s="14" t="s">
        <v>45</v>
      </c>
      <c r="M2812" s="14"/>
      <c r="X2812" s="2">
        <v>0</v>
      </c>
      <c r="Y2812" s="2">
        <v>0</v>
      </c>
    </row>
    <row r="2813" spans="1:25" x14ac:dyDescent="0.25">
      <c r="A2813" s="32"/>
      <c r="D2813" t="b">
        <f>IF(C2813=1,'Data Transformation'!$G$3+0.5*'Data Transformation'!$W$25,IF(C2814=1,D2814-'Data Transformation'!$W$25,FALSE))</f>
        <v>0</v>
      </c>
      <c r="E2813" t="str">
        <f t="array" ref="E2813">IF(ISLOGICAL(D2813),"",FREQUENCY(IF('Data Transformation'!$B$425:$B$8425='Bin Analysis'!$B2811,'Data Transformation'!$G$425:$G$8425),D2813))</f>
        <v/>
      </c>
      <c r="F2813" t="str">
        <f>IF(ISLOGICAL(D2813),"",E2813-E2812)</f>
        <v/>
      </c>
      <c r="M2813" s="14"/>
    </row>
    <row r="2814" spans="1:25" x14ac:dyDescent="0.25">
      <c r="A2814" s="32">
        <f>IF(Weighting!$P$6&gt;0,B2814,"")</f>
        <v>0.32100000000000001</v>
      </c>
      <c r="B2814">
        <f>Weighting!$C$6</f>
        <v>0.32100000000000001</v>
      </c>
      <c r="C2814">
        <f>Weighting!$F$6</f>
        <v>0</v>
      </c>
      <c r="D2814" t="b">
        <f>IF(C2814=1,'Data Transformation'!$G$3+0.5*'Data Transformation'!$W$25,IF(C2815=1,D2815-'Data Transformation'!$W$25,FALSE))</f>
        <v>0</v>
      </c>
      <c r="E2814" t="str">
        <f t="array" ref="E2814">IF(ISLOGICAL(D2814),"",FREQUENCY(IF('Data Transformation'!$B$425:$B$8425='Bin Analysis'!$B2811,'Data Transformation'!$G$425:$G$8425),D2814))</f>
        <v/>
      </c>
      <c r="F2814" t="str">
        <f>IF(ISLOGICAL(D2814),"",E2814-E2813)</f>
        <v/>
      </c>
      <c r="G2814">
        <f>Weighting!$H$6</f>
        <v>1</v>
      </c>
      <c r="H2814">
        <f t="array" ref="H2814">FREQUENCY(IF('Data Transformation'!$B$4:$B$8425=B2811,'Data Transformation'!$G$4:$G$8425),'Bin Analysis'!$B2814)</f>
        <v>11</v>
      </c>
      <c r="I2814">
        <f>H2814-H2813</f>
        <v>11</v>
      </c>
      <c r="J2814">
        <f>IF(I2814=0,0,1)</f>
        <v>1</v>
      </c>
      <c r="K2814">
        <f>J2814*Weighting!$W$6</f>
        <v>1</v>
      </c>
      <c r="M2814" s="14"/>
    </row>
    <row r="2815" spans="1:25" x14ac:dyDescent="0.25">
      <c r="A2815" s="32">
        <f>IF(Weighting!$P$7&gt;0,B2815,"")</f>
        <v>0.45200000000000001</v>
      </c>
      <c r="B2815">
        <f>Weighting!$C$7</f>
        <v>0.45200000000000001</v>
      </c>
      <c r="C2815">
        <f>Weighting!$F$7</f>
        <v>0</v>
      </c>
      <c r="D2815" t="b">
        <f>IF(C2815=1,'Data Transformation'!$G$3+0.5*'Data Transformation'!$W$25,IF(C2816=1,D2816-'Data Transformation'!$W$25,FALSE))</f>
        <v>0</v>
      </c>
      <c r="E2815" t="str">
        <f t="array" ref="E2815">IF(ISLOGICAL(D2815),"",FREQUENCY(IF('Data Transformation'!$B$425:$B$8425='Bin Analysis'!$B2811,'Data Transformation'!$G$425:$G$8425),D2815))</f>
        <v/>
      </c>
      <c r="F2815" t="str">
        <f t="shared" ref="F2815:F2833" si="351">IF(ISLOGICAL(D2815),"",E2815-E2814)</f>
        <v/>
      </c>
      <c r="G2815">
        <f>Weighting!$H$7</f>
        <v>0</v>
      </c>
      <c r="H2815">
        <f t="array" ref="H2815">FREQUENCY(IF('Data Transformation'!$B$4:$B$8425=B2811,'Data Transformation'!$G$4:$G$8425),'Bin Analysis'!$B2815)</f>
        <v>11</v>
      </c>
      <c r="I2815">
        <f t="shared" ref="I2815:I2833" si="352">H2815-H2814</f>
        <v>0</v>
      </c>
      <c r="J2815">
        <f>IF(I2815=0,0,1)</f>
        <v>0</v>
      </c>
      <c r="K2815">
        <f>J2815*Weighting!$W$7</f>
        <v>0</v>
      </c>
      <c r="M2815" s="14"/>
    </row>
    <row r="2816" spans="1:25" x14ac:dyDescent="0.25">
      <c r="A2816" s="32">
        <f>IF(Weighting!$P$8&gt;0,B2816,"")</f>
        <v>0.58299999999999996</v>
      </c>
      <c r="B2816">
        <f>Weighting!$C$8</f>
        <v>0.58299999999999996</v>
      </c>
      <c r="C2816">
        <f>Weighting!$F$8</f>
        <v>0</v>
      </c>
      <c r="D2816" t="b">
        <f>IF(C2816=1,'Data Transformation'!$G$3+0.5*'Data Transformation'!$W$25,IF(C2817=1,D2817-'Data Transformation'!$W$25,FALSE))</f>
        <v>0</v>
      </c>
      <c r="E2816" t="str">
        <f t="array" ref="E2816">IF(ISLOGICAL(D2816),"",FREQUENCY(IF('Data Transformation'!$B$425:$B$8425='Bin Analysis'!$B2811,'Data Transformation'!$G$425:$G$8425),D2816))</f>
        <v/>
      </c>
      <c r="F2816" t="str">
        <f t="shared" si="351"/>
        <v/>
      </c>
      <c r="G2816">
        <f>Weighting!$H$8</f>
        <v>0</v>
      </c>
      <c r="H2816">
        <f t="array" ref="H2816">FREQUENCY(IF('Data Transformation'!$B$4:$B$8425=B2811,'Data Transformation'!$G$4:$G$8425),'Bin Analysis'!$B2816)</f>
        <v>11</v>
      </c>
      <c r="I2816">
        <f t="shared" si="352"/>
        <v>0</v>
      </c>
      <c r="J2816">
        <f t="shared" ref="J2816:J2833" si="353">IF(I2816=0,0,1)</f>
        <v>0</v>
      </c>
      <c r="K2816">
        <f>J2816*Weighting!$W$8</f>
        <v>0</v>
      </c>
      <c r="M2816" s="14"/>
    </row>
    <row r="2817" spans="1:13" x14ac:dyDescent="0.25">
      <c r="A2817" s="32">
        <f>IF(Weighting!$P$9&gt;0,B2817,"")</f>
        <v>0.71399999999999997</v>
      </c>
      <c r="B2817" s="50">
        <f>Weighting!$C$9</f>
        <v>0.71399999999999997</v>
      </c>
      <c r="C2817">
        <f>Weighting!$F$9</f>
        <v>0</v>
      </c>
      <c r="D2817" t="b">
        <f>IF(C2817=1,'Data Transformation'!$G$3+0.5*'Data Transformation'!$W$25,IF(C2818=1,D2818-'Data Transformation'!$W$25,FALSE))</f>
        <v>0</v>
      </c>
      <c r="E2817" t="str">
        <f t="array" ref="E2817">IF(ISLOGICAL(D2817),"",FREQUENCY(IF('Data Transformation'!$B$425:$B$8425='Bin Analysis'!$B2811,'Data Transformation'!$G$425:$G$8425),D2817))</f>
        <v/>
      </c>
      <c r="F2817" t="str">
        <f t="shared" si="351"/>
        <v/>
      </c>
      <c r="G2817">
        <f>Weighting!$H$9</f>
        <v>0</v>
      </c>
      <c r="H2817">
        <f t="array" ref="H2817">FREQUENCY(IF('Data Transformation'!$B$4:$B$8425=B2811,'Data Transformation'!$G$4:$G$8425),'Bin Analysis'!$B2817)</f>
        <v>13</v>
      </c>
      <c r="I2817">
        <f t="shared" si="352"/>
        <v>2</v>
      </c>
      <c r="J2817">
        <f t="shared" si="353"/>
        <v>1</v>
      </c>
      <c r="K2817">
        <f>J2817*Weighting!$W$9</f>
        <v>3</v>
      </c>
      <c r="M2817" s="14"/>
    </row>
    <row r="2818" spans="1:13" x14ac:dyDescent="0.25">
      <c r="A2818" s="32">
        <f>IF(Weighting!$P$10&gt;0,B2818,"")</f>
        <v>0.84499999999999997</v>
      </c>
      <c r="B2818">
        <f>Weighting!$C$10</f>
        <v>0.84499999999999997</v>
      </c>
      <c r="C2818">
        <f>Weighting!$F$10</f>
        <v>0</v>
      </c>
      <c r="D2818" t="b">
        <f>IF(C2818=1,'Data Transformation'!$G$3+0.5*'Data Transformation'!$W$25,IF(C2819=1,D2819-'Data Transformation'!$W$25,FALSE))</f>
        <v>0</v>
      </c>
      <c r="E2818" t="str">
        <f t="array" ref="E2818">IF(ISLOGICAL(D2818),"",FREQUENCY(IF('Data Transformation'!$B$425:$B$8425='Bin Analysis'!$B2811,'Data Transformation'!$G$425:$G$8425),D2818))</f>
        <v/>
      </c>
      <c r="F2818" t="str">
        <f t="shared" si="351"/>
        <v/>
      </c>
      <c r="G2818">
        <f>Weighting!$H$10</f>
        <v>0</v>
      </c>
      <c r="H2818">
        <f t="array" ref="H2818">FREQUENCY(IF('Data Transformation'!$B$4:$B$8425=B2811,'Data Transformation'!$G$4:$G$8425),'Bin Analysis'!$B2818)</f>
        <v>15</v>
      </c>
      <c r="I2818">
        <f t="shared" si="352"/>
        <v>2</v>
      </c>
      <c r="J2818">
        <f t="shared" si="353"/>
        <v>1</v>
      </c>
      <c r="K2818">
        <f>J2818*Weighting!$W$10</f>
        <v>3</v>
      </c>
      <c r="M2818" s="14"/>
    </row>
    <row r="2819" spans="1:13" x14ac:dyDescent="0.25">
      <c r="A2819" s="32">
        <f>IF(Weighting!$P$11&gt;0,B2819,"")</f>
        <v>0.97599999999999998</v>
      </c>
      <c r="B2819">
        <f>Weighting!$C$11</f>
        <v>0.97599999999999998</v>
      </c>
      <c r="C2819">
        <f>Weighting!$F$11</f>
        <v>0</v>
      </c>
      <c r="D2819">
        <f>IF(C2819=1,'Data Transformation'!$G$3+0.5*'Data Transformation'!$W$25,IF(C2820=1,D2820-'Data Transformation'!$W$25,FALSE))</f>
        <v>0.86899999999999999</v>
      </c>
      <c r="E2819">
        <f t="array" ref="E2819">IF(ISLOGICAL(D2819),"",FREQUENCY(IF('Data Transformation'!$B$425:$B$8425='Bin Analysis'!$B2811,'Data Transformation'!$G$425:$G$8425),D2819))</f>
        <v>15</v>
      </c>
      <c r="F2819" t="e">
        <f t="shared" si="351"/>
        <v>#VALUE!</v>
      </c>
      <c r="G2819">
        <f>Weighting!$H$11</f>
        <v>0</v>
      </c>
      <c r="H2819">
        <f t="array" ref="H2819">FREQUENCY(IF('Data Transformation'!$B$4:$B$8425=B2811,'Data Transformation'!$G$4:$G$8425),'Bin Analysis'!$B2819)</f>
        <v>15</v>
      </c>
      <c r="I2819">
        <f t="shared" si="352"/>
        <v>0</v>
      </c>
      <c r="J2819">
        <f t="shared" si="353"/>
        <v>0</v>
      </c>
      <c r="K2819">
        <f>J2819*Weighting!$W$11</f>
        <v>0</v>
      </c>
      <c r="M2819" s="14"/>
    </row>
    <row r="2820" spans="1:13" x14ac:dyDescent="0.25">
      <c r="A2820" s="32">
        <f>IF(Weighting!$P$12&gt;0,B2820,"")</f>
        <v>1.107</v>
      </c>
      <c r="B2820">
        <f>Weighting!$C$12</f>
        <v>1.107</v>
      </c>
      <c r="C2820">
        <f>Weighting!$F$12</f>
        <v>1</v>
      </c>
      <c r="D2820">
        <f>IF(C2820=1,'Data Transformation'!$G$3+0.5*'Data Transformation'!$W$25,IF(C2821=1,D2821-'Data Transformation'!$W$25,FALSE))</f>
        <v>1.131</v>
      </c>
      <c r="E2820">
        <f t="array" ref="E2820">IF(ISLOGICAL(D2820),"",FREQUENCY(IF('Data Transformation'!$B$425:$B$8425='Bin Analysis'!$B2811,'Data Transformation'!$G$425:$G$8425),D2820))</f>
        <v>15</v>
      </c>
      <c r="F2820">
        <f t="shared" si="351"/>
        <v>0</v>
      </c>
      <c r="G2820">
        <f>Weighting!$H$12</f>
        <v>0</v>
      </c>
      <c r="H2820">
        <f t="array" ref="H2820">FREQUENCY(IF('Data Transformation'!$B$4:$B$8425=B2811,'Data Transformation'!$G$4:$G$8425),'Bin Analysis'!$B2820)</f>
        <v>16</v>
      </c>
      <c r="I2820">
        <f t="shared" si="352"/>
        <v>1</v>
      </c>
      <c r="J2820">
        <f t="shared" si="353"/>
        <v>1</v>
      </c>
      <c r="K2820">
        <f>J2820*Weighting!$W$12</f>
        <v>1</v>
      </c>
      <c r="M2820" s="14"/>
    </row>
    <row r="2821" spans="1:13" x14ac:dyDescent="0.25">
      <c r="A2821" s="32">
        <f>IF(Weighting!$P$13&gt;0,B2821,"")</f>
        <v>1.238</v>
      </c>
      <c r="B2821">
        <f>Weighting!$C$13</f>
        <v>1.238</v>
      </c>
      <c r="C2821">
        <f>Weighting!$F$13</f>
        <v>0</v>
      </c>
      <c r="D2821" t="b">
        <f>IF(C2821=1,'Data Transformation'!$G$3+0.5*'Data Transformation'!$W$25,IF(C2822=1,D2822-'Data Transformation'!$W$25,FALSE))</f>
        <v>0</v>
      </c>
      <c r="E2821" t="str">
        <f t="array" ref="E2821">IF(ISLOGICAL(D2821),"",FREQUENCY(IF('Data Transformation'!$B$425:$B$8425='Bin Analysis'!$B2811,'Data Transformation'!$G$425:$G$8425),D2821))</f>
        <v/>
      </c>
      <c r="F2821" t="str">
        <f t="shared" si="351"/>
        <v/>
      </c>
      <c r="G2821">
        <f>Weighting!$H$13</f>
        <v>0</v>
      </c>
      <c r="H2821">
        <f t="array" ref="H2821">FREQUENCY(IF('Data Transformation'!$B$4:$B$8425=B2811,'Data Transformation'!$G$4:$G$8425),'Bin Analysis'!$B2821)</f>
        <v>16</v>
      </c>
      <c r="I2821">
        <f t="shared" si="352"/>
        <v>0</v>
      </c>
      <c r="J2821">
        <f t="shared" si="353"/>
        <v>0</v>
      </c>
      <c r="K2821">
        <f>J2821*Weighting!$W$13</f>
        <v>0</v>
      </c>
      <c r="M2821" s="14"/>
    </row>
    <row r="2822" spans="1:13" x14ac:dyDescent="0.25">
      <c r="A2822" s="32">
        <f>IF(Weighting!$P$14&gt;0,B2822,"")</f>
        <v>1.369</v>
      </c>
      <c r="B2822">
        <f>Weighting!$C$14</f>
        <v>1.369</v>
      </c>
      <c r="C2822">
        <f>Weighting!$F$14</f>
        <v>0</v>
      </c>
      <c r="D2822" t="b">
        <f>IF(C2822=1,'Data Transformation'!$G$3+0.5*'Data Transformation'!$W$25,IF(C2823=1,D2823-'Data Transformation'!$W$25,FALSE))</f>
        <v>0</v>
      </c>
      <c r="E2822" t="str">
        <f t="array" ref="E2822">IF(ISLOGICAL(D2822),"",FREQUENCY(IF('Data Transformation'!$B$425:$B$8425='Bin Analysis'!$B2811,'Data Transformation'!$G$425:$G$8425),D2822))</f>
        <v/>
      </c>
      <c r="F2822" t="str">
        <f t="shared" si="351"/>
        <v/>
      </c>
      <c r="G2822">
        <f>Weighting!$H$14</f>
        <v>0</v>
      </c>
      <c r="H2822">
        <f t="array" ref="H2822">FREQUENCY(IF('Data Transformation'!$B$4:$B$8425=B2811,'Data Transformation'!$G$4:$G$8425),'Bin Analysis'!$B2822)</f>
        <v>16</v>
      </c>
      <c r="I2822">
        <f t="shared" si="352"/>
        <v>0</v>
      </c>
      <c r="J2822">
        <f t="shared" si="353"/>
        <v>0</v>
      </c>
      <c r="K2822">
        <f>J2822*Weighting!$W$14</f>
        <v>0</v>
      </c>
      <c r="M2822" s="14"/>
    </row>
    <row r="2823" spans="1:13" x14ac:dyDescent="0.25">
      <c r="A2823" s="32">
        <f>IF(Weighting!$P$15&gt;0,B2823,"")</f>
        <v>1.5000009999999999</v>
      </c>
      <c r="B2823">
        <f>Weighting!$C$15</f>
        <v>1.5000009999999999</v>
      </c>
      <c r="C2823">
        <f>Weighting!$F$15</f>
        <v>0</v>
      </c>
      <c r="D2823" t="b">
        <f>IF(C2823=1,'Data Transformation'!$G$3+0.5*'Data Transformation'!$W$25,IF(C2824=1,D2824-'Data Transformation'!$W$25,FALSE))</f>
        <v>0</v>
      </c>
      <c r="E2823" t="str">
        <f t="array" ref="E2823">IF(ISLOGICAL(D2823),"",FREQUENCY(IF('Data Transformation'!$B$425:$B$8425='Bin Analysis'!$B2811,'Data Transformation'!$G$425:$G$8425),D2823))</f>
        <v/>
      </c>
      <c r="F2823" t="str">
        <f t="shared" si="351"/>
        <v/>
      </c>
      <c r="G2823">
        <f>Weighting!$H$15</f>
        <v>0</v>
      </c>
      <c r="H2823">
        <f t="array" ref="H2823">FREQUENCY(IF('Data Transformation'!$B$4:$B$8425=B2811,'Data Transformation'!$G$4:$G$8425),'Bin Analysis'!$B2823)</f>
        <v>16</v>
      </c>
      <c r="I2823">
        <f t="shared" si="352"/>
        <v>0</v>
      </c>
      <c r="J2823">
        <f t="shared" si="353"/>
        <v>0</v>
      </c>
      <c r="K2823">
        <f>J2823*Weighting!$W$15</f>
        <v>0</v>
      </c>
      <c r="M2823" s="14"/>
    </row>
    <row r="2824" spans="1:13" x14ac:dyDescent="0.25">
      <c r="A2824" s="32" t="str">
        <f>IF(Weighting!$P$16&gt;0,B2824,"")</f>
        <v/>
      </c>
      <c r="B2824">
        <f>Weighting!$C$16</f>
        <v>1.631</v>
      </c>
      <c r="C2824">
        <f>Weighting!$F$16</f>
        <v>0</v>
      </c>
      <c r="D2824" t="b">
        <f>IF(C2824=1,'Data Transformation'!$G$3+0.5*'Data Transformation'!$W$25,IF(C2825=1,D2825-'Data Transformation'!$W$25,FALSE))</f>
        <v>0</v>
      </c>
      <c r="E2824" t="str">
        <f t="array" ref="E2824">IF(ISLOGICAL(D2824),"",FREQUENCY(IF('Data Transformation'!$B$425:$B$8425='Bin Analysis'!$B2811,'Data Transformation'!$G$425:$G$8425),D2824))</f>
        <v/>
      </c>
      <c r="F2824" t="str">
        <f t="shared" si="351"/>
        <v/>
      </c>
      <c r="G2824">
        <f>Weighting!$H$16</f>
        <v>0</v>
      </c>
      <c r="H2824">
        <f t="array" ref="H2824">FREQUENCY(IF('Data Transformation'!$B$4:$B$8425=B2811,'Data Transformation'!$G$4:$G$8425),'Bin Analysis'!$B2824)</f>
        <v>16</v>
      </c>
      <c r="I2824">
        <f t="shared" si="352"/>
        <v>0</v>
      </c>
      <c r="J2824">
        <f t="shared" si="353"/>
        <v>0</v>
      </c>
      <c r="K2824">
        <f>J2824*Weighting!$W$16</f>
        <v>0</v>
      </c>
      <c r="M2824" s="14"/>
    </row>
    <row r="2825" spans="1:13" x14ac:dyDescent="0.25">
      <c r="A2825" s="32" t="str">
        <f>IF(Weighting!$P$17&gt;0,B2825,"")</f>
        <v/>
      </c>
      <c r="B2825">
        <f>Weighting!$C$17</f>
        <v>1.762</v>
      </c>
      <c r="C2825">
        <f>Weighting!$F$17</f>
        <v>0</v>
      </c>
      <c r="D2825" t="b">
        <f>IF(C2825=1,'Data Transformation'!$G$3+0.5*'Data Transformation'!$W$25,IF(C2826=1,D2826-'Data Transformation'!$W$25,FALSE))</f>
        <v>0</v>
      </c>
      <c r="E2825" t="str">
        <f t="array" ref="E2825">IF(ISLOGICAL(D2825),"",FREQUENCY(IF('Data Transformation'!$B$425:$B$8425='Bin Analysis'!$B2811,'Data Transformation'!$G$425:$G$8425),D2825))</f>
        <v/>
      </c>
      <c r="F2825" t="str">
        <f t="shared" si="351"/>
        <v/>
      </c>
      <c r="G2825">
        <f>Weighting!$H$17</f>
        <v>0</v>
      </c>
      <c r="H2825">
        <f t="array" ref="H2825">FREQUENCY(IF('Data Transformation'!$B$4:$B$8425=B2811,'Data Transformation'!$G$4:$G$8425),'Bin Analysis'!$B2825)</f>
        <v>16</v>
      </c>
      <c r="I2825">
        <f t="shared" si="352"/>
        <v>0</v>
      </c>
      <c r="J2825">
        <f t="shared" si="353"/>
        <v>0</v>
      </c>
      <c r="K2825">
        <f>J2825*Weighting!$W$17</f>
        <v>0</v>
      </c>
      <c r="M2825" s="14"/>
    </row>
    <row r="2826" spans="1:13" x14ac:dyDescent="0.25">
      <c r="A2826" s="32" t="str">
        <f>IF(Weighting!$P$18&gt;0,B2826,"")</f>
        <v/>
      </c>
      <c r="B2826">
        <f>Weighting!$C$18</f>
        <v>1.893</v>
      </c>
      <c r="C2826">
        <f>Weighting!$F$18</f>
        <v>0</v>
      </c>
      <c r="D2826" t="b">
        <f>IF(C2826=1,'Data Transformation'!$G$3+0.5*'Data Transformation'!$W$25,IF(C2827=1,D2827-'Data Transformation'!$W$25,FALSE))</f>
        <v>0</v>
      </c>
      <c r="E2826" t="str">
        <f t="array" ref="E2826">IF(ISLOGICAL(D2826),"",FREQUENCY(IF('Data Transformation'!$B$425:$B$8425='Bin Analysis'!$B2811,'Data Transformation'!$G$425:$G$8425),D2826))</f>
        <v/>
      </c>
      <c r="F2826" t="str">
        <f t="shared" si="351"/>
        <v/>
      </c>
      <c r="G2826">
        <f>Weighting!$H$18</f>
        <v>0</v>
      </c>
      <c r="H2826">
        <f t="array" ref="H2826">FREQUENCY(IF('Data Transformation'!$B$4:$B$8425=B2811,'Data Transformation'!$G$4:$G$8425),'Bin Analysis'!$B2826)</f>
        <v>16</v>
      </c>
      <c r="I2826">
        <f t="shared" si="352"/>
        <v>0</v>
      </c>
      <c r="J2826">
        <f t="shared" si="353"/>
        <v>0</v>
      </c>
      <c r="K2826">
        <f>J2826*Weighting!$W$18</f>
        <v>0</v>
      </c>
      <c r="M2826" s="14"/>
    </row>
    <row r="2827" spans="1:13" x14ac:dyDescent="0.25">
      <c r="A2827" s="32" t="str">
        <f>IF(Weighting!$P$19&gt;0,B2827,"")</f>
        <v/>
      </c>
      <c r="B2827">
        <f>Weighting!$C$19</f>
        <v>2.024</v>
      </c>
      <c r="C2827">
        <f>Weighting!$F$19</f>
        <v>0</v>
      </c>
      <c r="D2827" t="b">
        <f>IF(C2827=1,'Data Transformation'!$G$3+0.5*'Data Transformation'!$W$25,IF(C2828=1,D2828-'Data Transformation'!$W$25,FALSE))</f>
        <v>0</v>
      </c>
      <c r="E2827" t="str">
        <f t="array" ref="E2827">IF(ISLOGICAL(D2827),"",FREQUENCY(IF('Data Transformation'!$B$425:$B$8425='Bin Analysis'!$B2811,'Data Transformation'!$G$425:$G$8425),D2827))</f>
        <v/>
      </c>
      <c r="F2827" t="str">
        <f t="shared" si="351"/>
        <v/>
      </c>
      <c r="G2827">
        <f>Weighting!$H$19</f>
        <v>0</v>
      </c>
      <c r="H2827">
        <f t="array" ref="H2827">FREQUENCY(IF('Data Transformation'!$B$4:$B$8425=B2811,'Data Transformation'!$G$4:$G$8425),'Bin Analysis'!$B2827)</f>
        <v>16</v>
      </c>
      <c r="I2827">
        <f t="shared" si="352"/>
        <v>0</v>
      </c>
      <c r="J2827">
        <f t="shared" si="353"/>
        <v>0</v>
      </c>
      <c r="K2827">
        <f>J2827*Weighting!$W$19</f>
        <v>0</v>
      </c>
      <c r="M2827" s="14"/>
    </row>
    <row r="2828" spans="1:13" x14ac:dyDescent="0.25">
      <c r="A2828" s="32" t="str">
        <f>IF(Weighting!$P$20&gt;0,B2828,"")</f>
        <v/>
      </c>
      <c r="B2828">
        <f>Weighting!$C$20</f>
        <v>2.1550000000000002</v>
      </c>
      <c r="C2828">
        <f>Weighting!$F$20</f>
        <v>0</v>
      </c>
      <c r="D2828" t="b">
        <f>IF(C2828=1,'Data Transformation'!$G$3+0.5*'Data Transformation'!$W$25,IF(C2829=1,D2829-'Data Transformation'!$W$25,FALSE))</f>
        <v>0</v>
      </c>
      <c r="E2828" t="str">
        <f t="array" ref="E2828">IF(ISLOGICAL(D2828),"",FREQUENCY(IF('Data Transformation'!$B$425:$B$8425='Bin Analysis'!$B2811,'Data Transformation'!$G$425:$G$8425),D2828))</f>
        <v/>
      </c>
      <c r="F2828" t="str">
        <f t="shared" si="351"/>
        <v/>
      </c>
      <c r="G2828">
        <f>Weighting!$H$20</f>
        <v>0</v>
      </c>
      <c r="H2828">
        <f t="array" ref="H2828">FREQUENCY(IF('Data Transformation'!$B$4:$B$8425=B2811,'Data Transformation'!$G$4:$G$8425),'Bin Analysis'!$B2828)</f>
        <v>16</v>
      </c>
      <c r="I2828">
        <f t="shared" si="352"/>
        <v>0</v>
      </c>
      <c r="J2828">
        <f t="shared" si="353"/>
        <v>0</v>
      </c>
      <c r="K2828">
        <f>J2828*Weighting!$W$20</f>
        <v>0</v>
      </c>
      <c r="M2828" s="14"/>
    </row>
    <row r="2829" spans="1:13" x14ac:dyDescent="0.25">
      <c r="A2829" s="32" t="str">
        <f>IF(Weighting!$P$21&gt;0,B2829,"")</f>
        <v/>
      </c>
      <c r="B2829">
        <f>Weighting!$C$21</f>
        <v>2.2860000000000005</v>
      </c>
      <c r="C2829">
        <f>Weighting!$F$21</f>
        <v>0</v>
      </c>
      <c r="D2829" t="b">
        <f>IF(C2829=1,'Data Transformation'!$G$3+0.5*'Data Transformation'!$W$25,IF(C2830=1,D2830-'Data Transformation'!$W$25,FALSE))</f>
        <v>0</v>
      </c>
      <c r="E2829" t="str">
        <f t="array" ref="E2829">IF(ISLOGICAL(D2829),"",FREQUENCY(IF('Data Transformation'!$B$425:$B$8425='Bin Analysis'!$B2811,'Data Transformation'!$G$425:$G$8425),D2829))</f>
        <v/>
      </c>
      <c r="F2829" t="str">
        <f t="shared" si="351"/>
        <v/>
      </c>
      <c r="G2829">
        <f>Weighting!$H$21</f>
        <v>0</v>
      </c>
      <c r="H2829">
        <f t="array" ref="H2829">FREQUENCY(IF('Data Transformation'!$B$4:$B$8425=B2811,'Data Transformation'!$G$4:$G$8425),'Bin Analysis'!$B2829)</f>
        <v>16</v>
      </c>
      <c r="I2829">
        <f t="shared" si="352"/>
        <v>0</v>
      </c>
      <c r="J2829">
        <f t="shared" si="353"/>
        <v>0</v>
      </c>
      <c r="K2829">
        <f>J2829*Weighting!$W$21</f>
        <v>0</v>
      </c>
      <c r="M2829" s="14"/>
    </row>
    <row r="2830" spans="1:13" x14ac:dyDescent="0.25">
      <c r="A2830" s="32" t="str">
        <f>IF(Weighting!$P$22&gt;0,B2830,"")</f>
        <v/>
      </c>
      <c r="B2830">
        <f>Weighting!$C$22</f>
        <v>2.4170000000000007</v>
      </c>
      <c r="C2830">
        <f>Weighting!$F$22</f>
        <v>0</v>
      </c>
      <c r="D2830" t="b">
        <f>IF(C2830=1,'Data Transformation'!$G$3+0.5*'Data Transformation'!$W$25,IF(C2831=1,D2831-'Data Transformation'!$W$25,FALSE))</f>
        <v>0</v>
      </c>
      <c r="E2830" t="str">
        <f t="array" ref="E2830">IF(ISLOGICAL(D2830),"",FREQUENCY(IF('Data Transformation'!$B$425:$B$8425='Bin Analysis'!$B2811,'Data Transformation'!$G$425:$G$8425),D2830))</f>
        <v/>
      </c>
      <c r="F2830" t="str">
        <f t="shared" si="351"/>
        <v/>
      </c>
      <c r="G2830">
        <f>Weighting!$H$22</f>
        <v>0</v>
      </c>
      <c r="H2830">
        <f t="array" ref="H2830">FREQUENCY(IF('Data Transformation'!$B$4:$B$8425=B2811,'Data Transformation'!$G$4:$G$8425),'Bin Analysis'!$B2830)</f>
        <v>16</v>
      </c>
      <c r="I2830">
        <f t="shared" si="352"/>
        <v>0</v>
      </c>
      <c r="J2830">
        <f t="shared" si="353"/>
        <v>0</v>
      </c>
      <c r="K2830">
        <f>J2830*Weighting!$W$22</f>
        <v>0</v>
      </c>
      <c r="M2830" s="14"/>
    </row>
    <row r="2831" spans="1:13" x14ac:dyDescent="0.25">
      <c r="A2831" s="32" t="str">
        <f>IF(Weighting!$P$23&gt;0,B2831,"")</f>
        <v/>
      </c>
      <c r="B2831">
        <f>Weighting!$C$23</f>
        <v>2.5480000000000009</v>
      </c>
      <c r="C2831">
        <f>Weighting!$F$23</f>
        <v>0</v>
      </c>
      <c r="D2831" t="b">
        <f>IF(C2831=1,'Data Transformation'!$G$3+0.5*'Data Transformation'!$W$25,IF(C2832=1,D2832-'Data Transformation'!$W$25,FALSE))</f>
        <v>0</v>
      </c>
      <c r="E2831" t="str">
        <f t="array" ref="E2831">IF(ISLOGICAL(D2831),"",FREQUENCY(IF('Data Transformation'!$B$425:$B$8425='Bin Analysis'!$B2811,'Data Transformation'!$G$425:$G$8425),D2831))</f>
        <v/>
      </c>
      <c r="F2831" t="str">
        <f t="shared" si="351"/>
        <v/>
      </c>
      <c r="G2831">
        <f>Weighting!$H$23</f>
        <v>0</v>
      </c>
      <c r="H2831">
        <f t="array" ref="H2831">FREQUENCY(IF('Data Transformation'!$B$4:$B$8425=B2811,'Data Transformation'!$G$4:$G$8425),'Bin Analysis'!$B2831)</f>
        <v>16</v>
      </c>
      <c r="I2831">
        <f t="shared" si="352"/>
        <v>0</v>
      </c>
      <c r="J2831">
        <f t="shared" si="353"/>
        <v>0</v>
      </c>
      <c r="K2831">
        <f>J2831*Weighting!$W$23</f>
        <v>0</v>
      </c>
      <c r="M2831" s="14"/>
    </row>
    <row r="2832" spans="1:13" x14ac:dyDescent="0.25">
      <c r="A2832" s="32" t="str">
        <f>IF(Weighting!$P$24&gt;0,B2832,"")</f>
        <v/>
      </c>
      <c r="B2832">
        <f>Weighting!$C$24</f>
        <v>2.6790000000000012</v>
      </c>
      <c r="C2832">
        <f>Weighting!$F$24</f>
        <v>0</v>
      </c>
      <c r="D2832" t="b">
        <f>IF(C2832=1,'Data Transformation'!$G$3+0.5*'Data Transformation'!$W$25,IF(C2833=1,D2833-'Data Transformation'!$W$25,FALSE))</f>
        <v>0</v>
      </c>
      <c r="E2832" t="str">
        <f t="array" ref="E2832">IF(ISLOGICAL(D2832),"",FREQUENCY(IF('Data Transformation'!$B$425:$B$8425='Bin Analysis'!$B2811,'Data Transformation'!$G$425:$G$8425),D2832))</f>
        <v/>
      </c>
      <c r="F2832" t="str">
        <f t="shared" si="351"/>
        <v/>
      </c>
      <c r="G2832">
        <f>Weighting!$H$24</f>
        <v>0</v>
      </c>
      <c r="H2832">
        <f t="array" ref="H2832">FREQUENCY(IF('Data Transformation'!$B$4:$B$8425=B2811,'Data Transformation'!$G$4:$G$8425),'Bin Analysis'!$B2832)</f>
        <v>16</v>
      </c>
      <c r="I2832">
        <f t="shared" si="352"/>
        <v>0</v>
      </c>
      <c r="J2832">
        <f t="shared" si="353"/>
        <v>0</v>
      </c>
      <c r="K2832">
        <f>J2832*Weighting!$W$24</f>
        <v>0</v>
      </c>
      <c r="M2832" s="14"/>
    </row>
    <row r="2833" spans="1:25" x14ac:dyDescent="0.25">
      <c r="A2833" s="32" t="str">
        <f>IF(Weighting!$P$25&gt;0,B2833,"")</f>
        <v/>
      </c>
      <c r="B2833">
        <f>Weighting!$C$25</f>
        <v>2.8100000000000014</v>
      </c>
      <c r="C2833">
        <f>Weighting!$F$25</f>
        <v>0</v>
      </c>
      <c r="D2833" t="b">
        <f>IF(C2833=1,'Data Transformation'!$G$3+0.5*'Data Transformation'!$W$25,IF(C2834=1,D2834-'Data Transformation'!$W$25,FALSE))</f>
        <v>0</v>
      </c>
      <c r="E2833" t="str">
        <f t="array" ref="E2833">IF(ISLOGICAL(D2833),"",FREQUENCY(IF('Data Transformation'!$B$425:$B$8425='Bin Analysis'!$B2811,'Data Transformation'!$G$425:$G$8425),D2833))</f>
        <v/>
      </c>
      <c r="F2833" t="str">
        <f t="shared" si="351"/>
        <v/>
      </c>
      <c r="G2833">
        <f>Weighting!$H$25</f>
        <v>0</v>
      </c>
      <c r="H2833">
        <f t="array" ref="H2833">FREQUENCY(IF('Data Transformation'!$B$4:$B$8425=B2811,'Data Transformation'!$G$4:$G$8425),'Bin Analysis'!$B2833)</f>
        <v>16</v>
      </c>
      <c r="I2833">
        <f t="shared" si="352"/>
        <v>0</v>
      </c>
      <c r="J2833">
        <f t="shared" si="353"/>
        <v>0</v>
      </c>
      <c r="K2833">
        <f>J2833*Weighting!$W$25</f>
        <v>0</v>
      </c>
      <c r="M2833" s="14"/>
    </row>
    <row r="2834" spans="1:25" x14ac:dyDescent="0.25">
      <c r="O2834"/>
      <c r="P2834"/>
      <c r="Q2834"/>
      <c r="R2834"/>
    </row>
    <row r="2835" spans="1:25" ht="23.25" x14ac:dyDescent="0.35">
      <c r="A2835" s="21" t="s">
        <v>0</v>
      </c>
      <c r="B2835" s="21">
        <f>IFERROR(VLOOKUP(C2835,'Data Transformation'!$L$6:$M$426,2,FALSE),"")</f>
        <v>118</v>
      </c>
      <c r="C2835" s="21">
        <f>C2811+1</f>
        <v>118</v>
      </c>
      <c r="D2835" s="21"/>
      <c r="E2835" s="21"/>
      <c r="F2835" s="21"/>
      <c r="G2835" s="21"/>
      <c r="H2835" s="22"/>
      <c r="I2835" s="22"/>
      <c r="J2835" s="22"/>
      <c r="K2835" s="21"/>
      <c r="L2835" s="21">
        <f>B2835</f>
        <v>118</v>
      </c>
      <c r="M2835" s="23">
        <f>INDEX('Data Transformation'!$O$4:$O$424,MATCH($B2835,'Data Transformation'!$M$4:$M$424,0),MATCH($M$2,'Data Transformation'!$O$3,0))</f>
        <v>16</v>
      </c>
      <c r="N2835" s="27">
        <f>IF('Input and Summary Results'!$J$16="minimum",'Bin Analysis'!X2836/(M2835-1),'Bin Analysis'!Y2835/('Bin Analysis'!M2835-1))</f>
        <v>0</v>
      </c>
      <c r="O2835" s="27">
        <f>IF(M2835=FALSE,NA(),(VLOOKUP(1,C2838:K2857,4,FALSE))/(M2835-1))</f>
        <v>0</v>
      </c>
      <c r="P2835" s="27">
        <f>IF(M2835=FALSE,NA(),SUM(J2838:J2857)/Weighting!$S$5)</f>
        <v>0.4</v>
      </c>
      <c r="Q2835" s="27">
        <f>IF(M2835=FALSE,NA(),SUM(K2838:K2857)/Weighting!$S$6)</f>
        <v>0.30434782608695654</v>
      </c>
      <c r="R2835" s="27">
        <f>IF(M2835=FALSE,NA(),(VLOOKUP(1,G2838:K2857,3,FALSE))/(M2835-1))</f>
        <v>0.8666666666666667</v>
      </c>
      <c r="S2835" s="22" t="str">
        <f>IF(M2835=FALSE,NA(),IF(SUM(J2838:J2857)=2,"yes","no"))</f>
        <v>no</v>
      </c>
      <c r="X2835" s="2" cm="2">
        <f t="array" ref="X2835:X2836">FREQUENCY(IF('Data Transformation'!$B$425:$B$6424='Bin Analysis'!L2835,'Data Transformation'!$G$425:$G$6424),'Data Transformation'!$U$11)</f>
        <v>15</v>
      </c>
      <c r="Y2835" s="2" cm="2">
        <f t="array" ref="Y2835:Y2836">FREQUENCY(IF('Data Transformation'!$B$425:$B$6424='Bin Analysis'!L2835,'Data Transformation'!$G$425:$G$6424),'Data Transformation'!$U$12)</f>
        <v>15</v>
      </c>
    </row>
    <row r="2836" spans="1:25" x14ac:dyDescent="0.25">
      <c r="A2836" s="14" t="s">
        <v>67</v>
      </c>
      <c r="B2836" t="s">
        <v>47</v>
      </c>
      <c r="C2836" t="s">
        <v>5</v>
      </c>
      <c r="D2836" t="s">
        <v>100</v>
      </c>
      <c r="E2836" t="s">
        <v>101</v>
      </c>
      <c r="F2836" t="s">
        <v>102</v>
      </c>
      <c r="G2836" t="s">
        <v>70</v>
      </c>
      <c r="H2836" t="s">
        <v>31</v>
      </c>
      <c r="I2836" t="s">
        <v>32</v>
      </c>
      <c r="J2836" t="s">
        <v>46</v>
      </c>
      <c r="K2836" s="14" t="s">
        <v>45</v>
      </c>
      <c r="M2836" s="14"/>
      <c r="X2836" s="2">
        <v>0</v>
      </c>
      <c r="Y2836" s="2">
        <v>0</v>
      </c>
    </row>
    <row r="2837" spans="1:25" x14ac:dyDescent="0.25">
      <c r="A2837" s="32"/>
      <c r="D2837" t="b">
        <f>IF(C2837=1,'Data Transformation'!$G$3+0.5*'Data Transformation'!$W$25,IF(C2838=1,D2838-'Data Transformation'!$W$25,FALSE))</f>
        <v>0</v>
      </c>
      <c r="E2837" t="str">
        <f t="array" ref="E2837">IF(ISLOGICAL(D2837),"",FREQUENCY(IF('Data Transformation'!$B$425:$B$8425='Bin Analysis'!$B2835,'Data Transformation'!$G$425:$G$8425),D2837))</f>
        <v/>
      </c>
      <c r="F2837" t="str">
        <f>IF(ISLOGICAL(D2837),"",E2837-E2836)</f>
        <v/>
      </c>
      <c r="M2837" s="14"/>
    </row>
    <row r="2838" spans="1:25" x14ac:dyDescent="0.25">
      <c r="A2838" s="32">
        <f>IF(Weighting!$P$6&gt;0,B2838,"")</f>
        <v>0.32100000000000001</v>
      </c>
      <c r="B2838">
        <f>Weighting!$C$6</f>
        <v>0.32100000000000001</v>
      </c>
      <c r="C2838">
        <f>Weighting!$F$6</f>
        <v>0</v>
      </c>
      <c r="D2838" t="b">
        <f>IF(C2838=1,'Data Transformation'!$G$3+0.5*'Data Transformation'!$W$25,IF(C2839=1,D2839-'Data Transformation'!$W$25,FALSE))</f>
        <v>0</v>
      </c>
      <c r="E2838" t="str">
        <f t="array" ref="E2838">IF(ISLOGICAL(D2838),"",FREQUENCY(IF('Data Transformation'!$B$425:$B$8425='Bin Analysis'!$B2835,'Data Transformation'!$G$425:$G$8425),D2838))</f>
        <v/>
      </c>
      <c r="F2838" t="str">
        <f>IF(ISLOGICAL(D2838),"",E2838-E2837)</f>
        <v/>
      </c>
      <c r="G2838">
        <f>Weighting!$H$6</f>
        <v>1</v>
      </c>
      <c r="H2838">
        <f t="array" ref="H2838">FREQUENCY(IF('Data Transformation'!$B$4:$B$8425=B2835,'Data Transformation'!$G$4:$G$8425),'Bin Analysis'!$B2838)</f>
        <v>13</v>
      </c>
      <c r="I2838">
        <f>H2838-H2837</f>
        <v>13</v>
      </c>
      <c r="J2838">
        <f>IF(I2838=0,0,1)</f>
        <v>1</v>
      </c>
      <c r="K2838">
        <f>J2838*Weighting!$W$6</f>
        <v>1</v>
      </c>
      <c r="M2838" s="14"/>
    </row>
    <row r="2839" spans="1:25" x14ac:dyDescent="0.25">
      <c r="A2839" s="32">
        <f>IF(Weighting!$P$7&gt;0,B2839,"")</f>
        <v>0.45200000000000001</v>
      </c>
      <c r="B2839">
        <f>Weighting!$C$7</f>
        <v>0.45200000000000001</v>
      </c>
      <c r="C2839">
        <f>Weighting!$F$7</f>
        <v>0</v>
      </c>
      <c r="D2839" t="b">
        <f>IF(C2839=1,'Data Transformation'!$G$3+0.5*'Data Transformation'!$W$25,IF(C2840=1,D2840-'Data Transformation'!$W$25,FALSE))</f>
        <v>0</v>
      </c>
      <c r="E2839" t="str">
        <f t="array" ref="E2839">IF(ISLOGICAL(D2839),"",FREQUENCY(IF('Data Transformation'!$B$425:$B$8425='Bin Analysis'!$B2835,'Data Transformation'!$G$425:$G$8425),D2839))</f>
        <v/>
      </c>
      <c r="F2839" t="str">
        <f t="shared" ref="F2839:F2857" si="354">IF(ISLOGICAL(D2839),"",E2839-E2838)</f>
        <v/>
      </c>
      <c r="G2839">
        <f>Weighting!$H$7</f>
        <v>0</v>
      </c>
      <c r="H2839">
        <f t="array" ref="H2839">FREQUENCY(IF('Data Transformation'!$B$4:$B$8425=B2835,'Data Transformation'!$G$4:$G$8425),'Bin Analysis'!$B2839)</f>
        <v>14</v>
      </c>
      <c r="I2839">
        <f t="shared" ref="I2839:I2857" si="355">H2839-H2838</f>
        <v>1</v>
      </c>
      <c r="J2839">
        <f>IF(I2839=0,0,1)</f>
        <v>1</v>
      </c>
      <c r="K2839">
        <f>J2839*Weighting!$W$7</f>
        <v>2</v>
      </c>
      <c r="M2839" s="14"/>
    </row>
    <row r="2840" spans="1:25" x14ac:dyDescent="0.25">
      <c r="A2840" s="32">
        <f>IF(Weighting!$P$8&gt;0,B2840,"")</f>
        <v>0.58299999999999996</v>
      </c>
      <c r="B2840">
        <f>Weighting!$C$8</f>
        <v>0.58299999999999996</v>
      </c>
      <c r="C2840">
        <f>Weighting!$F$8</f>
        <v>0</v>
      </c>
      <c r="D2840" t="b">
        <f>IF(C2840=1,'Data Transformation'!$G$3+0.5*'Data Transformation'!$W$25,IF(C2841=1,D2841-'Data Transformation'!$W$25,FALSE))</f>
        <v>0</v>
      </c>
      <c r="E2840" t="str">
        <f t="array" ref="E2840">IF(ISLOGICAL(D2840),"",FREQUENCY(IF('Data Transformation'!$B$425:$B$8425='Bin Analysis'!$B2835,'Data Transformation'!$G$425:$G$8425),D2840))</f>
        <v/>
      </c>
      <c r="F2840" t="str">
        <f t="shared" si="354"/>
        <v/>
      </c>
      <c r="G2840">
        <f>Weighting!$H$8</f>
        <v>0</v>
      </c>
      <c r="H2840">
        <f t="array" ref="H2840">FREQUENCY(IF('Data Transformation'!$B$4:$B$8425=B2835,'Data Transformation'!$G$4:$G$8425),'Bin Analysis'!$B2840)</f>
        <v>15</v>
      </c>
      <c r="I2840">
        <f t="shared" si="355"/>
        <v>1</v>
      </c>
      <c r="J2840">
        <f t="shared" ref="J2840:J2857" si="356">IF(I2840=0,0,1)</f>
        <v>1</v>
      </c>
      <c r="K2840">
        <f>J2840*Weighting!$W$8</f>
        <v>3</v>
      </c>
      <c r="M2840" s="14"/>
    </row>
    <row r="2841" spans="1:25" x14ac:dyDescent="0.25">
      <c r="A2841" s="32">
        <f>IF(Weighting!$P$9&gt;0,B2841,"")</f>
        <v>0.71399999999999997</v>
      </c>
      <c r="B2841" s="50">
        <f>Weighting!$C$9</f>
        <v>0.71399999999999997</v>
      </c>
      <c r="C2841">
        <f>Weighting!$F$9</f>
        <v>0</v>
      </c>
      <c r="D2841" t="b">
        <f>IF(C2841=1,'Data Transformation'!$G$3+0.5*'Data Transformation'!$W$25,IF(C2842=1,D2842-'Data Transformation'!$W$25,FALSE))</f>
        <v>0</v>
      </c>
      <c r="E2841" t="str">
        <f t="array" ref="E2841">IF(ISLOGICAL(D2841),"",FREQUENCY(IF('Data Transformation'!$B$425:$B$8425='Bin Analysis'!$B2835,'Data Transformation'!$G$425:$G$8425),D2841))</f>
        <v/>
      </c>
      <c r="F2841" t="str">
        <f t="shared" si="354"/>
        <v/>
      </c>
      <c r="G2841">
        <f>Weighting!$H$9</f>
        <v>0</v>
      </c>
      <c r="H2841">
        <f t="array" ref="H2841">FREQUENCY(IF('Data Transformation'!$B$4:$B$8425=B2835,'Data Transformation'!$G$4:$G$8425),'Bin Analysis'!$B2841)</f>
        <v>15</v>
      </c>
      <c r="I2841">
        <f t="shared" si="355"/>
        <v>0</v>
      </c>
      <c r="J2841">
        <f t="shared" si="356"/>
        <v>0</v>
      </c>
      <c r="K2841">
        <f>J2841*Weighting!$W$9</f>
        <v>0</v>
      </c>
      <c r="M2841" s="14"/>
    </row>
    <row r="2842" spans="1:25" x14ac:dyDescent="0.25">
      <c r="A2842" s="32">
        <f>IF(Weighting!$P$10&gt;0,B2842,"")</f>
        <v>0.84499999999999997</v>
      </c>
      <c r="B2842">
        <f>Weighting!$C$10</f>
        <v>0.84499999999999997</v>
      </c>
      <c r="C2842">
        <f>Weighting!$F$10</f>
        <v>0</v>
      </c>
      <c r="D2842" t="b">
        <f>IF(C2842=1,'Data Transformation'!$G$3+0.5*'Data Transformation'!$W$25,IF(C2843=1,D2843-'Data Transformation'!$W$25,FALSE))</f>
        <v>0</v>
      </c>
      <c r="E2842" t="str">
        <f t="array" ref="E2842">IF(ISLOGICAL(D2842),"",FREQUENCY(IF('Data Transformation'!$B$425:$B$8425='Bin Analysis'!$B2835,'Data Transformation'!$G$425:$G$8425),D2842))</f>
        <v/>
      </c>
      <c r="F2842" t="str">
        <f t="shared" si="354"/>
        <v/>
      </c>
      <c r="G2842">
        <f>Weighting!$H$10</f>
        <v>0</v>
      </c>
      <c r="H2842">
        <f t="array" ref="H2842">FREQUENCY(IF('Data Transformation'!$B$4:$B$8425=B2835,'Data Transformation'!$G$4:$G$8425),'Bin Analysis'!$B2842)</f>
        <v>15</v>
      </c>
      <c r="I2842">
        <f t="shared" si="355"/>
        <v>0</v>
      </c>
      <c r="J2842">
        <f t="shared" si="356"/>
        <v>0</v>
      </c>
      <c r="K2842">
        <f>J2842*Weighting!$W$10</f>
        <v>0</v>
      </c>
      <c r="M2842" s="14"/>
    </row>
    <row r="2843" spans="1:25" x14ac:dyDescent="0.25">
      <c r="A2843" s="32">
        <f>IF(Weighting!$P$11&gt;0,B2843,"")</f>
        <v>0.97599999999999998</v>
      </c>
      <c r="B2843">
        <f>Weighting!$C$11</f>
        <v>0.97599999999999998</v>
      </c>
      <c r="C2843">
        <f>Weighting!$F$11</f>
        <v>0</v>
      </c>
      <c r="D2843">
        <f>IF(C2843=1,'Data Transformation'!$G$3+0.5*'Data Transformation'!$W$25,IF(C2844=1,D2844-'Data Transformation'!$W$25,FALSE))</f>
        <v>0.86899999999999999</v>
      </c>
      <c r="E2843">
        <f t="array" ref="E2843">IF(ISLOGICAL(D2843),"",FREQUENCY(IF('Data Transformation'!$B$425:$B$8425='Bin Analysis'!$B2835,'Data Transformation'!$G$425:$G$8425),D2843))</f>
        <v>15</v>
      </c>
      <c r="F2843" t="e">
        <f t="shared" si="354"/>
        <v>#VALUE!</v>
      </c>
      <c r="G2843">
        <f>Weighting!$H$11</f>
        <v>0</v>
      </c>
      <c r="H2843">
        <f t="array" ref="H2843">FREQUENCY(IF('Data Transformation'!$B$4:$B$8425=B2835,'Data Transformation'!$G$4:$G$8425),'Bin Analysis'!$B2843)</f>
        <v>15</v>
      </c>
      <c r="I2843">
        <f t="shared" si="355"/>
        <v>0</v>
      </c>
      <c r="J2843">
        <f t="shared" si="356"/>
        <v>0</v>
      </c>
      <c r="K2843">
        <f>J2843*Weighting!$W$11</f>
        <v>0</v>
      </c>
      <c r="M2843" s="14"/>
    </row>
    <row r="2844" spans="1:25" x14ac:dyDescent="0.25">
      <c r="A2844" s="32">
        <f>IF(Weighting!$P$12&gt;0,B2844,"")</f>
        <v>1.107</v>
      </c>
      <c r="B2844">
        <f>Weighting!$C$12</f>
        <v>1.107</v>
      </c>
      <c r="C2844">
        <f>Weighting!$F$12</f>
        <v>1</v>
      </c>
      <c r="D2844">
        <f>IF(C2844=1,'Data Transformation'!$G$3+0.5*'Data Transformation'!$W$25,IF(C2845=1,D2845-'Data Transformation'!$W$25,FALSE))</f>
        <v>1.131</v>
      </c>
      <c r="E2844">
        <f t="array" ref="E2844">IF(ISLOGICAL(D2844),"",FREQUENCY(IF('Data Transformation'!$B$425:$B$8425='Bin Analysis'!$B2835,'Data Transformation'!$G$425:$G$8425),D2844))</f>
        <v>15</v>
      </c>
      <c r="F2844">
        <f t="shared" si="354"/>
        <v>0</v>
      </c>
      <c r="G2844">
        <f>Weighting!$H$12</f>
        <v>0</v>
      </c>
      <c r="H2844">
        <f t="array" ref="H2844">FREQUENCY(IF('Data Transformation'!$B$4:$B$8425=B2835,'Data Transformation'!$G$4:$G$8425),'Bin Analysis'!$B2844)</f>
        <v>16</v>
      </c>
      <c r="I2844">
        <f t="shared" si="355"/>
        <v>1</v>
      </c>
      <c r="J2844">
        <f t="shared" si="356"/>
        <v>1</v>
      </c>
      <c r="K2844">
        <f>J2844*Weighting!$W$12</f>
        <v>1</v>
      </c>
      <c r="M2844" s="14"/>
    </row>
    <row r="2845" spans="1:25" x14ac:dyDescent="0.25">
      <c r="A2845" s="32">
        <f>IF(Weighting!$P$13&gt;0,B2845,"")</f>
        <v>1.238</v>
      </c>
      <c r="B2845">
        <f>Weighting!$C$13</f>
        <v>1.238</v>
      </c>
      <c r="C2845">
        <f>Weighting!$F$13</f>
        <v>0</v>
      </c>
      <c r="D2845" t="b">
        <f>IF(C2845=1,'Data Transformation'!$G$3+0.5*'Data Transformation'!$W$25,IF(C2846=1,D2846-'Data Transformation'!$W$25,FALSE))</f>
        <v>0</v>
      </c>
      <c r="E2845" t="str">
        <f t="array" ref="E2845">IF(ISLOGICAL(D2845),"",FREQUENCY(IF('Data Transformation'!$B$425:$B$8425='Bin Analysis'!$B2835,'Data Transformation'!$G$425:$G$8425),D2845))</f>
        <v/>
      </c>
      <c r="F2845" t="str">
        <f t="shared" si="354"/>
        <v/>
      </c>
      <c r="G2845">
        <f>Weighting!$H$13</f>
        <v>0</v>
      </c>
      <c r="H2845">
        <f t="array" ref="H2845">FREQUENCY(IF('Data Transformation'!$B$4:$B$8425=B2835,'Data Transformation'!$G$4:$G$8425),'Bin Analysis'!$B2845)</f>
        <v>16</v>
      </c>
      <c r="I2845">
        <f t="shared" si="355"/>
        <v>0</v>
      </c>
      <c r="J2845">
        <f t="shared" si="356"/>
        <v>0</v>
      </c>
      <c r="K2845">
        <f>J2845*Weighting!$W$13</f>
        <v>0</v>
      </c>
      <c r="M2845" s="14"/>
    </row>
    <row r="2846" spans="1:25" x14ac:dyDescent="0.25">
      <c r="A2846" s="32">
        <f>IF(Weighting!$P$14&gt;0,B2846,"")</f>
        <v>1.369</v>
      </c>
      <c r="B2846">
        <f>Weighting!$C$14</f>
        <v>1.369</v>
      </c>
      <c r="C2846">
        <f>Weighting!$F$14</f>
        <v>0</v>
      </c>
      <c r="D2846" t="b">
        <f>IF(C2846=1,'Data Transformation'!$G$3+0.5*'Data Transformation'!$W$25,IF(C2847=1,D2847-'Data Transformation'!$W$25,FALSE))</f>
        <v>0</v>
      </c>
      <c r="E2846" t="str">
        <f t="array" ref="E2846">IF(ISLOGICAL(D2846),"",FREQUENCY(IF('Data Transformation'!$B$425:$B$8425='Bin Analysis'!$B2835,'Data Transformation'!$G$425:$G$8425),D2846))</f>
        <v/>
      </c>
      <c r="F2846" t="str">
        <f t="shared" si="354"/>
        <v/>
      </c>
      <c r="G2846">
        <f>Weighting!$H$14</f>
        <v>0</v>
      </c>
      <c r="H2846">
        <f t="array" ref="H2846">FREQUENCY(IF('Data Transformation'!$B$4:$B$8425=B2835,'Data Transformation'!$G$4:$G$8425),'Bin Analysis'!$B2846)</f>
        <v>16</v>
      </c>
      <c r="I2846">
        <f t="shared" si="355"/>
        <v>0</v>
      </c>
      <c r="J2846">
        <f t="shared" si="356"/>
        <v>0</v>
      </c>
      <c r="K2846">
        <f>J2846*Weighting!$W$14</f>
        <v>0</v>
      </c>
      <c r="M2846" s="14"/>
    </row>
    <row r="2847" spans="1:25" x14ac:dyDescent="0.25">
      <c r="A2847" s="32">
        <f>IF(Weighting!$P$15&gt;0,B2847,"")</f>
        <v>1.5000009999999999</v>
      </c>
      <c r="B2847">
        <f>Weighting!$C$15</f>
        <v>1.5000009999999999</v>
      </c>
      <c r="C2847">
        <f>Weighting!$F$15</f>
        <v>0</v>
      </c>
      <c r="D2847" t="b">
        <f>IF(C2847=1,'Data Transformation'!$G$3+0.5*'Data Transformation'!$W$25,IF(C2848=1,D2848-'Data Transformation'!$W$25,FALSE))</f>
        <v>0</v>
      </c>
      <c r="E2847" t="str">
        <f t="array" ref="E2847">IF(ISLOGICAL(D2847),"",FREQUENCY(IF('Data Transformation'!$B$425:$B$8425='Bin Analysis'!$B2835,'Data Transformation'!$G$425:$G$8425),D2847))</f>
        <v/>
      </c>
      <c r="F2847" t="str">
        <f t="shared" si="354"/>
        <v/>
      </c>
      <c r="G2847">
        <f>Weighting!$H$15</f>
        <v>0</v>
      </c>
      <c r="H2847">
        <f t="array" ref="H2847">FREQUENCY(IF('Data Transformation'!$B$4:$B$8425=B2835,'Data Transformation'!$G$4:$G$8425),'Bin Analysis'!$B2847)</f>
        <v>16</v>
      </c>
      <c r="I2847">
        <f t="shared" si="355"/>
        <v>0</v>
      </c>
      <c r="J2847">
        <f t="shared" si="356"/>
        <v>0</v>
      </c>
      <c r="K2847">
        <f>J2847*Weighting!$W$15</f>
        <v>0</v>
      </c>
      <c r="M2847" s="14"/>
    </row>
    <row r="2848" spans="1:25" x14ac:dyDescent="0.25">
      <c r="A2848" s="32" t="str">
        <f>IF(Weighting!$P$16&gt;0,B2848,"")</f>
        <v/>
      </c>
      <c r="B2848">
        <f>Weighting!$C$16</f>
        <v>1.631</v>
      </c>
      <c r="C2848">
        <f>Weighting!$F$16</f>
        <v>0</v>
      </c>
      <c r="D2848" t="b">
        <f>IF(C2848=1,'Data Transformation'!$G$3+0.5*'Data Transformation'!$W$25,IF(C2849=1,D2849-'Data Transformation'!$W$25,FALSE))</f>
        <v>0</v>
      </c>
      <c r="E2848" t="str">
        <f t="array" ref="E2848">IF(ISLOGICAL(D2848),"",FREQUENCY(IF('Data Transformation'!$B$425:$B$8425='Bin Analysis'!$B2835,'Data Transformation'!$G$425:$G$8425),D2848))</f>
        <v/>
      </c>
      <c r="F2848" t="str">
        <f t="shared" si="354"/>
        <v/>
      </c>
      <c r="G2848">
        <f>Weighting!$H$16</f>
        <v>0</v>
      </c>
      <c r="H2848">
        <f t="array" ref="H2848">FREQUENCY(IF('Data Transformation'!$B$4:$B$8425=B2835,'Data Transformation'!$G$4:$G$8425),'Bin Analysis'!$B2848)</f>
        <v>16</v>
      </c>
      <c r="I2848">
        <f t="shared" si="355"/>
        <v>0</v>
      </c>
      <c r="J2848">
        <f t="shared" si="356"/>
        <v>0</v>
      </c>
      <c r="K2848">
        <f>J2848*Weighting!$W$16</f>
        <v>0</v>
      </c>
      <c r="M2848" s="14"/>
    </row>
    <row r="2849" spans="1:25" x14ac:dyDescent="0.25">
      <c r="A2849" s="32" t="str">
        <f>IF(Weighting!$P$17&gt;0,B2849,"")</f>
        <v/>
      </c>
      <c r="B2849">
        <f>Weighting!$C$17</f>
        <v>1.762</v>
      </c>
      <c r="C2849">
        <f>Weighting!$F$17</f>
        <v>0</v>
      </c>
      <c r="D2849" t="b">
        <f>IF(C2849=1,'Data Transformation'!$G$3+0.5*'Data Transformation'!$W$25,IF(C2850=1,D2850-'Data Transformation'!$W$25,FALSE))</f>
        <v>0</v>
      </c>
      <c r="E2849" t="str">
        <f t="array" ref="E2849">IF(ISLOGICAL(D2849),"",FREQUENCY(IF('Data Transformation'!$B$425:$B$8425='Bin Analysis'!$B2835,'Data Transformation'!$G$425:$G$8425),D2849))</f>
        <v/>
      </c>
      <c r="F2849" t="str">
        <f t="shared" si="354"/>
        <v/>
      </c>
      <c r="G2849">
        <f>Weighting!$H$17</f>
        <v>0</v>
      </c>
      <c r="H2849">
        <f t="array" ref="H2849">FREQUENCY(IF('Data Transformation'!$B$4:$B$8425=B2835,'Data Transformation'!$G$4:$G$8425),'Bin Analysis'!$B2849)</f>
        <v>16</v>
      </c>
      <c r="I2849">
        <f t="shared" si="355"/>
        <v>0</v>
      </c>
      <c r="J2849">
        <f t="shared" si="356"/>
        <v>0</v>
      </c>
      <c r="K2849">
        <f>J2849*Weighting!$W$17</f>
        <v>0</v>
      </c>
      <c r="M2849" s="14"/>
    </row>
    <row r="2850" spans="1:25" x14ac:dyDescent="0.25">
      <c r="A2850" s="32" t="str">
        <f>IF(Weighting!$P$18&gt;0,B2850,"")</f>
        <v/>
      </c>
      <c r="B2850">
        <f>Weighting!$C$18</f>
        <v>1.893</v>
      </c>
      <c r="C2850">
        <f>Weighting!$F$18</f>
        <v>0</v>
      </c>
      <c r="D2850" t="b">
        <f>IF(C2850=1,'Data Transformation'!$G$3+0.5*'Data Transformation'!$W$25,IF(C2851=1,D2851-'Data Transformation'!$W$25,FALSE))</f>
        <v>0</v>
      </c>
      <c r="E2850" t="str">
        <f t="array" ref="E2850">IF(ISLOGICAL(D2850),"",FREQUENCY(IF('Data Transformation'!$B$425:$B$8425='Bin Analysis'!$B2835,'Data Transformation'!$G$425:$G$8425),D2850))</f>
        <v/>
      </c>
      <c r="F2850" t="str">
        <f t="shared" si="354"/>
        <v/>
      </c>
      <c r="G2850">
        <f>Weighting!$H$18</f>
        <v>0</v>
      </c>
      <c r="H2850">
        <f t="array" ref="H2850">FREQUENCY(IF('Data Transformation'!$B$4:$B$8425=B2835,'Data Transformation'!$G$4:$G$8425),'Bin Analysis'!$B2850)</f>
        <v>16</v>
      </c>
      <c r="I2850">
        <f t="shared" si="355"/>
        <v>0</v>
      </c>
      <c r="J2850">
        <f t="shared" si="356"/>
        <v>0</v>
      </c>
      <c r="K2850">
        <f>J2850*Weighting!$W$18</f>
        <v>0</v>
      </c>
      <c r="M2850" s="14"/>
    </row>
    <row r="2851" spans="1:25" x14ac:dyDescent="0.25">
      <c r="A2851" s="32" t="str">
        <f>IF(Weighting!$P$19&gt;0,B2851,"")</f>
        <v/>
      </c>
      <c r="B2851">
        <f>Weighting!$C$19</f>
        <v>2.024</v>
      </c>
      <c r="C2851">
        <f>Weighting!$F$19</f>
        <v>0</v>
      </c>
      <c r="D2851" t="b">
        <f>IF(C2851=1,'Data Transformation'!$G$3+0.5*'Data Transformation'!$W$25,IF(C2852=1,D2852-'Data Transformation'!$W$25,FALSE))</f>
        <v>0</v>
      </c>
      <c r="E2851" t="str">
        <f t="array" ref="E2851">IF(ISLOGICAL(D2851),"",FREQUENCY(IF('Data Transformation'!$B$425:$B$8425='Bin Analysis'!$B2835,'Data Transformation'!$G$425:$G$8425),D2851))</f>
        <v/>
      </c>
      <c r="F2851" t="str">
        <f t="shared" si="354"/>
        <v/>
      </c>
      <c r="G2851">
        <f>Weighting!$H$19</f>
        <v>0</v>
      </c>
      <c r="H2851">
        <f t="array" ref="H2851">FREQUENCY(IF('Data Transformation'!$B$4:$B$8425=B2835,'Data Transformation'!$G$4:$G$8425),'Bin Analysis'!$B2851)</f>
        <v>16</v>
      </c>
      <c r="I2851">
        <f t="shared" si="355"/>
        <v>0</v>
      </c>
      <c r="J2851">
        <f t="shared" si="356"/>
        <v>0</v>
      </c>
      <c r="K2851">
        <f>J2851*Weighting!$W$19</f>
        <v>0</v>
      </c>
      <c r="M2851" s="14"/>
    </row>
    <row r="2852" spans="1:25" x14ac:dyDescent="0.25">
      <c r="A2852" s="32" t="str">
        <f>IF(Weighting!$P$20&gt;0,B2852,"")</f>
        <v/>
      </c>
      <c r="B2852">
        <f>Weighting!$C$20</f>
        <v>2.1550000000000002</v>
      </c>
      <c r="C2852">
        <f>Weighting!$F$20</f>
        <v>0</v>
      </c>
      <c r="D2852" t="b">
        <f>IF(C2852=1,'Data Transformation'!$G$3+0.5*'Data Transformation'!$W$25,IF(C2853=1,D2853-'Data Transformation'!$W$25,FALSE))</f>
        <v>0</v>
      </c>
      <c r="E2852" t="str">
        <f t="array" ref="E2852">IF(ISLOGICAL(D2852),"",FREQUENCY(IF('Data Transformation'!$B$425:$B$8425='Bin Analysis'!$B2835,'Data Transformation'!$G$425:$G$8425),D2852))</f>
        <v/>
      </c>
      <c r="F2852" t="str">
        <f t="shared" si="354"/>
        <v/>
      </c>
      <c r="G2852">
        <f>Weighting!$H$20</f>
        <v>0</v>
      </c>
      <c r="H2852">
        <f t="array" ref="H2852">FREQUENCY(IF('Data Transformation'!$B$4:$B$8425=B2835,'Data Transformation'!$G$4:$G$8425),'Bin Analysis'!$B2852)</f>
        <v>16</v>
      </c>
      <c r="I2852">
        <f t="shared" si="355"/>
        <v>0</v>
      </c>
      <c r="J2852">
        <f t="shared" si="356"/>
        <v>0</v>
      </c>
      <c r="K2852">
        <f>J2852*Weighting!$W$20</f>
        <v>0</v>
      </c>
      <c r="M2852" s="14"/>
    </row>
    <row r="2853" spans="1:25" x14ac:dyDescent="0.25">
      <c r="A2853" s="32" t="str">
        <f>IF(Weighting!$P$21&gt;0,B2853,"")</f>
        <v/>
      </c>
      <c r="B2853">
        <f>Weighting!$C$21</f>
        <v>2.2860000000000005</v>
      </c>
      <c r="C2853">
        <f>Weighting!$F$21</f>
        <v>0</v>
      </c>
      <c r="D2853" t="b">
        <f>IF(C2853=1,'Data Transformation'!$G$3+0.5*'Data Transformation'!$W$25,IF(C2854=1,D2854-'Data Transformation'!$W$25,FALSE))</f>
        <v>0</v>
      </c>
      <c r="E2853" t="str">
        <f t="array" ref="E2853">IF(ISLOGICAL(D2853),"",FREQUENCY(IF('Data Transformation'!$B$425:$B$8425='Bin Analysis'!$B2835,'Data Transformation'!$G$425:$G$8425),D2853))</f>
        <v/>
      </c>
      <c r="F2853" t="str">
        <f t="shared" si="354"/>
        <v/>
      </c>
      <c r="G2853">
        <f>Weighting!$H$21</f>
        <v>0</v>
      </c>
      <c r="H2853">
        <f t="array" ref="H2853">FREQUENCY(IF('Data Transformation'!$B$4:$B$8425=B2835,'Data Transformation'!$G$4:$G$8425),'Bin Analysis'!$B2853)</f>
        <v>16</v>
      </c>
      <c r="I2853">
        <f t="shared" si="355"/>
        <v>0</v>
      </c>
      <c r="J2853">
        <f t="shared" si="356"/>
        <v>0</v>
      </c>
      <c r="K2853">
        <f>J2853*Weighting!$W$21</f>
        <v>0</v>
      </c>
      <c r="M2853" s="14"/>
    </row>
    <row r="2854" spans="1:25" x14ac:dyDescent="0.25">
      <c r="A2854" s="32" t="str">
        <f>IF(Weighting!$P$22&gt;0,B2854,"")</f>
        <v/>
      </c>
      <c r="B2854">
        <f>Weighting!$C$22</f>
        <v>2.4170000000000007</v>
      </c>
      <c r="C2854">
        <f>Weighting!$F$22</f>
        <v>0</v>
      </c>
      <c r="D2854" t="b">
        <f>IF(C2854=1,'Data Transformation'!$G$3+0.5*'Data Transformation'!$W$25,IF(C2855=1,D2855-'Data Transformation'!$W$25,FALSE))</f>
        <v>0</v>
      </c>
      <c r="E2854" t="str">
        <f t="array" ref="E2854">IF(ISLOGICAL(D2854),"",FREQUENCY(IF('Data Transformation'!$B$425:$B$8425='Bin Analysis'!$B2835,'Data Transformation'!$G$425:$G$8425),D2854))</f>
        <v/>
      </c>
      <c r="F2854" t="str">
        <f t="shared" si="354"/>
        <v/>
      </c>
      <c r="G2854">
        <f>Weighting!$H$22</f>
        <v>0</v>
      </c>
      <c r="H2854">
        <f t="array" ref="H2854">FREQUENCY(IF('Data Transformation'!$B$4:$B$8425=B2835,'Data Transformation'!$G$4:$G$8425),'Bin Analysis'!$B2854)</f>
        <v>16</v>
      </c>
      <c r="I2854">
        <f t="shared" si="355"/>
        <v>0</v>
      </c>
      <c r="J2854">
        <f t="shared" si="356"/>
        <v>0</v>
      </c>
      <c r="K2854">
        <f>J2854*Weighting!$W$22</f>
        <v>0</v>
      </c>
      <c r="M2854" s="14"/>
    </row>
    <row r="2855" spans="1:25" x14ac:dyDescent="0.25">
      <c r="A2855" s="32" t="str">
        <f>IF(Weighting!$P$23&gt;0,B2855,"")</f>
        <v/>
      </c>
      <c r="B2855">
        <f>Weighting!$C$23</f>
        <v>2.5480000000000009</v>
      </c>
      <c r="C2855">
        <f>Weighting!$F$23</f>
        <v>0</v>
      </c>
      <c r="D2855" t="b">
        <f>IF(C2855=1,'Data Transformation'!$G$3+0.5*'Data Transformation'!$W$25,IF(C2856=1,D2856-'Data Transformation'!$W$25,FALSE))</f>
        <v>0</v>
      </c>
      <c r="E2855" t="str">
        <f t="array" ref="E2855">IF(ISLOGICAL(D2855),"",FREQUENCY(IF('Data Transformation'!$B$425:$B$8425='Bin Analysis'!$B2835,'Data Transformation'!$G$425:$G$8425),D2855))</f>
        <v/>
      </c>
      <c r="F2855" t="str">
        <f t="shared" si="354"/>
        <v/>
      </c>
      <c r="G2855">
        <f>Weighting!$H$23</f>
        <v>0</v>
      </c>
      <c r="H2855">
        <f t="array" ref="H2855">FREQUENCY(IF('Data Transformation'!$B$4:$B$8425=B2835,'Data Transformation'!$G$4:$G$8425),'Bin Analysis'!$B2855)</f>
        <v>16</v>
      </c>
      <c r="I2855">
        <f t="shared" si="355"/>
        <v>0</v>
      </c>
      <c r="J2855">
        <f t="shared" si="356"/>
        <v>0</v>
      </c>
      <c r="K2855">
        <f>J2855*Weighting!$W$23</f>
        <v>0</v>
      </c>
      <c r="M2855" s="14"/>
    </row>
    <row r="2856" spans="1:25" x14ac:dyDescent="0.25">
      <c r="A2856" s="32" t="str">
        <f>IF(Weighting!$P$24&gt;0,B2856,"")</f>
        <v/>
      </c>
      <c r="B2856">
        <f>Weighting!$C$24</f>
        <v>2.6790000000000012</v>
      </c>
      <c r="C2856">
        <f>Weighting!$F$24</f>
        <v>0</v>
      </c>
      <c r="D2856" t="b">
        <f>IF(C2856=1,'Data Transformation'!$G$3+0.5*'Data Transformation'!$W$25,IF(C2857=1,D2857-'Data Transformation'!$W$25,FALSE))</f>
        <v>0</v>
      </c>
      <c r="E2856" t="str">
        <f t="array" ref="E2856">IF(ISLOGICAL(D2856),"",FREQUENCY(IF('Data Transformation'!$B$425:$B$8425='Bin Analysis'!$B2835,'Data Transformation'!$G$425:$G$8425),D2856))</f>
        <v/>
      </c>
      <c r="F2856" t="str">
        <f t="shared" si="354"/>
        <v/>
      </c>
      <c r="G2856">
        <f>Weighting!$H$24</f>
        <v>0</v>
      </c>
      <c r="H2856">
        <f t="array" ref="H2856">FREQUENCY(IF('Data Transformation'!$B$4:$B$8425=B2835,'Data Transformation'!$G$4:$G$8425),'Bin Analysis'!$B2856)</f>
        <v>16</v>
      </c>
      <c r="I2856">
        <f t="shared" si="355"/>
        <v>0</v>
      </c>
      <c r="J2856">
        <f t="shared" si="356"/>
        <v>0</v>
      </c>
      <c r="K2856">
        <f>J2856*Weighting!$W$24</f>
        <v>0</v>
      </c>
      <c r="M2856" s="14"/>
    </row>
    <row r="2857" spans="1:25" x14ac:dyDescent="0.25">
      <c r="A2857" s="32" t="str">
        <f>IF(Weighting!$P$25&gt;0,B2857,"")</f>
        <v/>
      </c>
      <c r="B2857">
        <f>Weighting!$C$25</f>
        <v>2.8100000000000014</v>
      </c>
      <c r="C2857">
        <f>Weighting!$F$25</f>
        <v>0</v>
      </c>
      <c r="D2857" t="b">
        <f>IF(C2857=1,'Data Transformation'!$G$3+0.5*'Data Transformation'!$W$25,IF(C2858=1,D2858-'Data Transformation'!$W$25,FALSE))</f>
        <v>0</v>
      </c>
      <c r="E2857" t="str">
        <f t="array" ref="E2857">IF(ISLOGICAL(D2857),"",FREQUENCY(IF('Data Transformation'!$B$425:$B$8425='Bin Analysis'!$B2835,'Data Transformation'!$G$425:$G$8425),D2857))</f>
        <v/>
      </c>
      <c r="F2857" t="str">
        <f t="shared" si="354"/>
        <v/>
      </c>
      <c r="G2857">
        <f>Weighting!$H$25</f>
        <v>0</v>
      </c>
      <c r="H2857">
        <f t="array" ref="H2857">FREQUENCY(IF('Data Transformation'!$B$4:$B$8425=B2835,'Data Transformation'!$G$4:$G$8425),'Bin Analysis'!$B2857)</f>
        <v>16</v>
      </c>
      <c r="I2857">
        <f t="shared" si="355"/>
        <v>0</v>
      </c>
      <c r="J2857">
        <f t="shared" si="356"/>
        <v>0</v>
      </c>
      <c r="K2857">
        <f>J2857*Weighting!$W$25</f>
        <v>0</v>
      </c>
      <c r="M2857" s="14"/>
    </row>
    <row r="2858" spans="1:25" x14ac:dyDescent="0.25">
      <c r="O2858"/>
      <c r="P2858"/>
      <c r="Q2858"/>
      <c r="R2858"/>
    </row>
    <row r="2859" spans="1:25" ht="23.25" x14ac:dyDescent="0.35">
      <c r="A2859" s="21" t="s">
        <v>0</v>
      </c>
      <c r="B2859" s="21">
        <f>IFERROR(VLOOKUP(C2859,'Data Transformation'!$L$6:$M$426,2,FALSE),"")</f>
        <v>119</v>
      </c>
      <c r="C2859" s="21">
        <f>C2835+1</f>
        <v>119</v>
      </c>
      <c r="D2859" s="21"/>
      <c r="E2859" s="21"/>
      <c r="F2859" s="21"/>
      <c r="G2859" s="21"/>
      <c r="H2859" s="22"/>
      <c r="I2859" s="22"/>
      <c r="J2859" s="22"/>
      <c r="K2859" s="21"/>
      <c r="L2859" s="21">
        <f>B2859</f>
        <v>119</v>
      </c>
      <c r="M2859" s="23">
        <f>INDEX('Data Transformation'!$O$4:$O$424,MATCH($B2859,'Data Transformation'!$M$4:$M$424,0),MATCH($M$2,'Data Transformation'!$O$3,0))</f>
        <v>15</v>
      </c>
      <c r="N2859" s="27">
        <f>IF('Input and Summary Results'!$J$16="minimum",'Bin Analysis'!X2860/(M2859-1),'Bin Analysis'!Y2859/('Bin Analysis'!M2859-1))</f>
        <v>0</v>
      </c>
      <c r="O2859" s="27">
        <f>IF(M2859=FALSE,NA(),(VLOOKUP(1,C2862:K2881,4,FALSE))/(M2859-1))</f>
        <v>0.2857142857142857</v>
      </c>
      <c r="P2859" s="27">
        <f>IF(M2859=FALSE,NA(),SUM(J2862:J2881)/Weighting!$S$5)</f>
        <v>0.4</v>
      </c>
      <c r="Q2859" s="27">
        <f>IF(M2859=FALSE,NA(),SUM(K2862:K2881)/Weighting!$S$6)</f>
        <v>0.30434782608695654</v>
      </c>
      <c r="R2859" s="27">
        <f>IF(M2859=FALSE,NA(),(VLOOKUP(1,G2862:K2881,3,FALSE))/(M2859-1))</f>
        <v>0.5714285714285714</v>
      </c>
      <c r="S2859" s="22" t="str">
        <f>IF(M2859=FALSE,NA(),IF(SUM(J2862:J2881)=2,"yes","no"))</f>
        <v>no</v>
      </c>
      <c r="X2859" s="2" cm="2">
        <f t="array" ref="X2859:X2860">FREQUENCY(IF('Data Transformation'!$B$425:$B$6424='Bin Analysis'!L2859,'Data Transformation'!$G$425:$G$6424),'Data Transformation'!$U$11)</f>
        <v>14</v>
      </c>
      <c r="Y2859" s="2" cm="2">
        <f t="array" ref="Y2859:Y2860">FREQUENCY(IF('Data Transformation'!$B$425:$B$6424='Bin Analysis'!L2859,'Data Transformation'!$G$425:$G$6424),'Data Transformation'!$U$12)</f>
        <v>10</v>
      </c>
    </row>
    <row r="2860" spans="1:25" x14ac:dyDescent="0.25">
      <c r="A2860" s="14" t="s">
        <v>67</v>
      </c>
      <c r="B2860" t="s">
        <v>47</v>
      </c>
      <c r="C2860" t="s">
        <v>5</v>
      </c>
      <c r="D2860" t="s">
        <v>100</v>
      </c>
      <c r="E2860" t="s">
        <v>101</v>
      </c>
      <c r="F2860" t="s">
        <v>102</v>
      </c>
      <c r="G2860" t="s">
        <v>70</v>
      </c>
      <c r="H2860" t="s">
        <v>31</v>
      </c>
      <c r="I2860" t="s">
        <v>32</v>
      </c>
      <c r="J2860" t="s">
        <v>46</v>
      </c>
      <c r="K2860" s="14" t="s">
        <v>45</v>
      </c>
      <c r="M2860" s="14"/>
      <c r="X2860" s="2">
        <v>0</v>
      </c>
      <c r="Y2860" s="2">
        <v>4</v>
      </c>
    </row>
    <row r="2861" spans="1:25" x14ac:dyDescent="0.25">
      <c r="A2861" s="32"/>
      <c r="D2861" t="b">
        <f>IF(C2861=1,'Data Transformation'!$G$3+0.5*'Data Transformation'!$W$25,IF(C2862=1,D2862-'Data Transformation'!$W$25,FALSE))</f>
        <v>0</v>
      </c>
      <c r="E2861" t="str">
        <f t="array" ref="E2861">IF(ISLOGICAL(D2861),"",FREQUENCY(IF('Data Transformation'!$B$425:$B$8425='Bin Analysis'!$B2859,'Data Transformation'!$G$425:$G$8425),D2861))</f>
        <v/>
      </c>
      <c r="F2861" t="str">
        <f>IF(ISLOGICAL(D2861),"",E2861-E2860)</f>
        <v/>
      </c>
      <c r="M2861" s="14"/>
    </row>
    <row r="2862" spans="1:25" x14ac:dyDescent="0.25">
      <c r="A2862" s="32">
        <f>IF(Weighting!$P$6&gt;0,B2862,"")</f>
        <v>0.32100000000000001</v>
      </c>
      <c r="B2862">
        <f>Weighting!$C$6</f>
        <v>0.32100000000000001</v>
      </c>
      <c r="C2862">
        <f>Weighting!$F$6</f>
        <v>0</v>
      </c>
      <c r="D2862" t="b">
        <f>IF(C2862=1,'Data Transformation'!$G$3+0.5*'Data Transformation'!$W$25,IF(C2863=1,D2863-'Data Transformation'!$W$25,FALSE))</f>
        <v>0</v>
      </c>
      <c r="E2862" t="str">
        <f t="array" ref="E2862">IF(ISLOGICAL(D2862),"",FREQUENCY(IF('Data Transformation'!$B$425:$B$8425='Bin Analysis'!$B2859,'Data Transformation'!$G$425:$G$8425),D2862))</f>
        <v/>
      </c>
      <c r="F2862" t="str">
        <f>IF(ISLOGICAL(D2862),"",E2862-E2861)</f>
        <v/>
      </c>
      <c r="G2862">
        <f>Weighting!$H$6</f>
        <v>1</v>
      </c>
      <c r="H2862">
        <f t="array" ref="H2862">FREQUENCY(IF('Data Transformation'!$B$4:$B$8425=B2859,'Data Transformation'!$G$4:$G$8425),'Bin Analysis'!$B2862)</f>
        <v>8</v>
      </c>
      <c r="I2862">
        <f>H2862-H2861</f>
        <v>8</v>
      </c>
      <c r="J2862">
        <f>IF(I2862=0,0,1)</f>
        <v>1</v>
      </c>
      <c r="K2862">
        <f>J2862*Weighting!$W$6</f>
        <v>1</v>
      </c>
      <c r="M2862" s="14"/>
    </row>
    <row r="2863" spans="1:25" x14ac:dyDescent="0.25">
      <c r="A2863" s="32">
        <f>IF(Weighting!$P$7&gt;0,B2863,"")</f>
        <v>0.45200000000000001</v>
      </c>
      <c r="B2863">
        <f>Weighting!$C$7</f>
        <v>0.45200000000000001</v>
      </c>
      <c r="C2863">
        <f>Weighting!$F$7</f>
        <v>0</v>
      </c>
      <c r="D2863" t="b">
        <f>IF(C2863=1,'Data Transformation'!$G$3+0.5*'Data Transformation'!$W$25,IF(C2864=1,D2864-'Data Transformation'!$W$25,FALSE))</f>
        <v>0</v>
      </c>
      <c r="E2863" t="str">
        <f t="array" ref="E2863">IF(ISLOGICAL(D2863),"",FREQUENCY(IF('Data Transformation'!$B$425:$B$8425='Bin Analysis'!$B2859,'Data Transformation'!$G$425:$G$8425),D2863))</f>
        <v/>
      </c>
      <c r="F2863" t="str">
        <f t="shared" ref="F2863:F2881" si="357">IF(ISLOGICAL(D2863),"",E2863-E2862)</f>
        <v/>
      </c>
      <c r="G2863">
        <f>Weighting!$H$7</f>
        <v>0</v>
      </c>
      <c r="H2863">
        <f t="array" ref="H2863">FREQUENCY(IF('Data Transformation'!$B$4:$B$8425=B2859,'Data Transformation'!$G$4:$G$8425),'Bin Analysis'!$B2863)</f>
        <v>8</v>
      </c>
      <c r="I2863">
        <f t="shared" ref="I2863:I2881" si="358">H2863-H2862</f>
        <v>0</v>
      </c>
      <c r="J2863">
        <f>IF(I2863=0,0,1)</f>
        <v>0</v>
      </c>
      <c r="K2863">
        <f>J2863*Weighting!$W$7</f>
        <v>0</v>
      </c>
      <c r="M2863" s="14"/>
    </row>
    <row r="2864" spans="1:25" x14ac:dyDescent="0.25">
      <c r="A2864" s="32">
        <f>IF(Weighting!$P$8&gt;0,B2864,"")</f>
        <v>0.58299999999999996</v>
      </c>
      <c r="B2864">
        <f>Weighting!$C$8</f>
        <v>0.58299999999999996</v>
      </c>
      <c r="C2864">
        <f>Weighting!$F$8</f>
        <v>0</v>
      </c>
      <c r="D2864" t="b">
        <f>IF(C2864=1,'Data Transformation'!$G$3+0.5*'Data Transformation'!$W$25,IF(C2865=1,D2865-'Data Transformation'!$W$25,FALSE))</f>
        <v>0</v>
      </c>
      <c r="E2864" t="str">
        <f t="array" ref="E2864">IF(ISLOGICAL(D2864),"",FREQUENCY(IF('Data Transformation'!$B$425:$B$8425='Bin Analysis'!$B2859,'Data Transformation'!$G$425:$G$8425),D2864))</f>
        <v/>
      </c>
      <c r="F2864" t="str">
        <f t="shared" si="357"/>
        <v/>
      </c>
      <c r="G2864">
        <f>Weighting!$H$8</f>
        <v>0</v>
      </c>
      <c r="H2864">
        <f t="array" ref="H2864">FREQUENCY(IF('Data Transformation'!$B$4:$B$8425=B2859,'Data Transformation'!$G$4:$G$8425),'Bin Analysis'!$B2864)</f>
        <v>8</v>
      </c>
      <c r="I2864">
        <f t="shared" si="358"/>
        <v>0</v>
      </c>
      <c r="J2864">
        <f t="shared" ref="J2864:J2881" si="359">IF(I2864=0,0,1)</f>
        <v>0</v>
      </c>
      <c r="K2864">
        <f>J2864*Weighting!$W$8</f>
        <v>0</v>
      </c>
      <c r="M2864" s="14"/>
    </row>
    <row r="2865" spans="1:13" x14ac:dyDescent="0.25">
      <c r="A2865" s="32">
        <f>IF(Weighting!$P$9&gt;0,B2865,"")</f>
        <v>0.71399999999999997</v>
      </c>
      <c r="B2865" s="50">
        <f>Weighting!$C$9</f>
        <v>0.71399999999999997</v>
      </c>
      <c r="C2865">
        <f>Weighting!$F$9</f>
        <v>0</v>
      </c>
      <c r="D2865" t="b">
        <f>IF(C2865=1,'Data Transformation'!$G$3+0.5*'Data Transformation'!$W$25,IF(C2866=1,D2866-'Data Transformation'!$W$25,FALSE))</f>
        <v>0</v>
      </c>
      <c r="E2865" t="str">
        <f t="array" ref="E2865">IF(ISLOGICAL(D2865),"",FREQUENCY(IF('Data Transformation'!$B$425:$B$8425='Bin Analysis'!$B2859,'Data Transformation'!$G$425:$G$8425),D2865))</f>
        <v/>
      </c>
      <c r="F2865" t="str">
        <f t="shared" si="357"/>
        <v/>
      </c>
      <c r="G2865">
        <f>Weighting!$H$9</f>
        <v>0</v>
      </c>
      <c r="H2865">
        <f t="array" ref="H2865">FREQUENCY(IF('Data Transformation'!$B$4:$B$8425=B2859,'Data Transformation'!$G$4:$G$8425),'Bin Analysis'!$B2865)</f>
        <v>8</v>
      </c>
      <c r="I2865">
        <f t="shared" si="358"/>
        <v>0</v>
      </c>
      <c r="J2865">
        <f t="shared" si="359"/>
        <v>0</v>
      </c>
      <c r="K2865">
        <f>J2865*Weighting!$W$9</f>
        <v>0</v>
      </c>
      <c r="M2865" s="14"/>
    </row>
    <row r="2866" spans="1:13" x14ac:dyDescent="0.25">
      <c r="A2866" s="32">
        <f>IF(Weighting!$P$10&gt;0,B2866,"")</f>
        <v>0.84499999999999997</v>
      </c>
      <c r="B2866">
        <f>Weighting!$C$10</f>
        <v>0.84499999999999997</v>
      </c>
      <c r="C2866">
        <f>Weighting!$F$10</f>
        <v>0</v>
      </c>
      <c r="D2866" t="b">
        <f>IF(C2866=1,'Data Transformation'!$G$3+0.5*'Data Transformation'!$W$25,IF(C2867=1,D2867-'Data Transformation'!$W$25,FALSE))</f>
        <v>0</v>
      </c>
      <c r="E2866" t="str">
        <f t="array" ref="E2866">IF(ISLOGICAL(D2866),"",FREQUENCY(IF('Data Transformation'!$B$425:$B$8425='Bin Analysis'!$B2859,'Data Transformation'!$G$425:$G$8425),D2866))</f>
        <v/>
      </c>
      <c r="F2866" t="str">
        <f t="shared" si="357"/>
        <v/>
      </c>
      <c r="G2866">
        <f>Weighting!$H$10</f>
        <v>0</v>
      </c>
      <c r="H2866">
        <f t="array" ref="H2866">FREQUENCY(IF('Data Transformation'!$B$4:$B$8425=B2859,'Data Transformation'!$G$4:$G$8425),'Bin Analysis'!$B2866)</f>
        <v>10</v>
      </c>
      <c r="I2866">
        <f t="shared" si="358"/>
        <v>2</v>
      </c>
      <c r="J2866">
        <f t="shared" si="359"/>
        <v>1</v>
      </c>
      <c r="K2866">
        <f>J2866*Weighting!$W$10</f>
        <v>3</v>
      </c>
      <c r="M2866" s="14"/>
    </row>
    <row r="2867" spans="1:13" x14ac:dyDescent="0.25">
      <c r="A2867" s="32">
        <f>IF(Weighting!$P$11&gt;0,B2867,"")</f>
        <v>0.97599999999999998</v>
      </c>
      <c r="B2867">
        <f>Weighting!$C$11</f>
        <v>0.97599999999999998</v>
      </c>
      <c r="C2867">
        <f>Weighting!$F$11</f>
        <v>0</v>
      </c>
      <c r="D2867">
        <f>IF(C2867=1,'Data Transformation'!$G$3+0.5*'Data Transformation'!$W$25,IF(C2868=1,D2868-'Data Transformation'!$W$25,FALSE))</f>
        <v>0.86899999999999999</v>
      </c>
      <c r="E2867">
        <f t="array" ref="E2867">IF(ISLOGICAL(D2867),"",FREQUENCY(IF('Data Transformation'!$B$425:$B$8425='Bin Analysis'!$B2859,'Data Transformation'!$G$425:$G$8425),D2867))</f>
        <v>10</v>
      </c>
      <c r="F2867" t="e">
        <f t="shared" si="357"/>
        <v>#VALUE!</v>
      </c>
      <c r="G2867">
        <f>Weighting!$H$11</f>
        <v>0</v>
      </c>
      <c r="H2867">
        <f t="array" ref="H2867">FREQUENCY(IF('Data Transformation'!$B$4:$B$8425=B2859,'Data Transformation'!$G$4:$G$8425),'Bin Analysis'!$B2867)</f>
        <v>11</v>
      </c>
      <c r="I2867">
        <f t="shared" si="358"/>
        <v>1</v>
      </c>
      <c r="J2867">
        <f t="shared" si="359"/>
        <v>1</v>
      </c>
      <c r="K2867">
        <f>J2867*Weighting!$W$11</f>
        <v>2</v>
      </c>
      <c r="M2867" s="14"/>
    </row>
    <row r="2868" spans="1:13" x14ac:dyDescent="0.25">
      <c r="A2868" s="32">
        <f>IF(Weighting!$P$12&gt;0,B2868,"")</f>
        <v>1.107</v>
      </c>
      <c r="B2868">
        <f>Weighting!$C$12</f>
        <v>1.107</v>
      </c>
      <c r="C2868">
        <f>Weighting!$F$12</f>
        <v>1</v>
      </c>
      <c r="D2868">
        <f>IF(C2868=1,'Data Transformation'!$G$3+0.5*'Data Transformation'!$W$25,IF(C2869=1,D2869-'Data Transformation'!$W$25,FALSE))</f>
        <v>1.131</v>
      </c>
      <c r="E2868">
        <f t="array" ref="E2868">IF(ISLOGICAL(D2868),"",FREQUENCY(IF('Data Transformation'!$B$425:$B$8425='Bin Analysis'!$B2859,'Data Transformation'!$G$425:$G$8425),D2868))</f>
        <v>14</v>
      </c>
      <c r="F2868">
        <f t="shared" si="357"/>
        <v>4</v>
      </c>
      <c r="G2868">
        <f>Weighting!$H$12</f>
        <v>0</v>
      </c>
      <c r="H2868">
        <f t="array" ref="H2868">FREQUENCY(IF('Data Transformation'!$B$4:$B$8425=B2859,'Data Transformation'!$G$4:$G$8425),'Bin Analysis'!$B2868)</f>
        <v>15</v>
      </c>
      <c r="I2868">
        <f t="shared" si="358"/>
        <v>4</v>
      </c>
      <c r="J2868">
        <f t="shared" si="359"/>
        <v>1</v>
      </c>
      <c r="K2868">
        <f>J2868*Weighting!$W$12</f>
        <v>1</v>
      </c>
      <c r="M2868" s="14"/>
    </row>
    <row r="2869" spans="1:13" x14ac:dyDescent="0.25">
      <c r="A2869" s="32">
        <f>IF(Weighting!$P$13&gt;0,B2869,"")</f>
        <v>1.238</v>
      </c>
      <c r="B2869">
        <f>Weighting!$C$13</f>
        <v>1.238</v>
      </c>
      <c r="C2869">
        <f>Weighting!$F$13</f>
        <v>0</v>
      </c>
      <c r="D2869" t="b">
        <f>IF(C2869=1,'Data Transformation'!$G$3+0.5*'Data Transformation'!$W$25,IF(C2870=1,D2870-'Data Transformation'!$W$25,FALSE))</f>
        <v>0</v>
      </c>
      <c r="E2869" t="str">
        <f t="array" ref="E2869">IF(ISLOGICAL(D2869),"",FREQUENCY(IF('Data Transformation'!$B$425:$B$8425='Bin Analysis'!$B2859,'Data Transformation'!$G$425:$G$8425),D2869))</f>
        <v/>
      </c>
      <c r="F2869" t="str">
        <f t="shared" si="357"/>
        <v/>
      </c>
      <c r="G2869">
        <f>Weighting!$H$13</f>
        <v>0</v>
      </c>
      <c r="H2869">
        <f t="array" ref="H2869">FREQUENCY(IF('Data Transformation'!$B$4:$B$8425=B2859,'Data Transformation'!$G$4:$G$8425),'Bin Analysis'!$B2869)</f>
        <v>15</v>
      </c>
      <c r="I2869">
        <f t="shared" si="358"/>
        <v>0</v>
      </c>
      <c r="J2869">
        <f t="shared" si="359"/>
        <v>0</v>
      </c>
      <c r="K2869">
        <f>J2869*Weighting!$W$13</f>
        <v>0</v>
      </c>
      <c r="M2869" s="14"/>
    </row>
    <row r="2870" spans="1:13" x14ac:dyDescent="0.25">
      <c r="A2870" s="32">
        <f>IF(Weighting!$P$14&gt;0,B2870,"")</f>
        <v>1.369</v>
      </c>
      <c r="B2870">
        <f>Weighting!$C$14</f>
        <v>1.369</v>
      </c>
      <c r="C2870">
        <f>Weighting!$F$14</f>
        <v>0</v>
      </c>
      <c r="D2870" t="b">
        <f>IF(C2870=1,'Data Transformation'!$G$3+0.5*'Data Transformation'!$W$25,IF(C2871=1,D2871-'Data Transformation'!$W$25,FALSE))</f>
        <v>0</v>
      </c>
      <c r="E2870" t="str">
        <f t="array" ref="E2870">IF(ISLOGICAL(D2870),"",FREQUENCY(IF('Data Transformation'!$B$425:$B$8425='Bin Analysis'!$B2859,'Data Transformation'!$G$425:$G$8425),D2870))</f>
        <v/>
      </c>
      <c r="F2870" t="str">
        <f t="shared" si="357"/>
        <v/>
      </c>
      <c r="G2870">
        <f>Weighting!$H$14</f>
        <v>0</v>
      </c>
      <c r="H2870">
        <f t="array" ref="H2870">FREQUENCY(IF('Data Transformation'!$B$4:$B$8425=B2859,'Data Transformation'!$G$4:$G$8425),'Bin Analysis'!$B2870)</f>
        <v>15</v>
      </c>
      <c r="I2870">
        <f t="shared" si="358"/>
        <v>0</v>
      </c>
      <c r="J2870">
        <f t="shared" si="359"/>
        <v>0</v>
      </c>
      <c r="K2870">
        <f>J2870*Weighting!$W$14</f>
        <v>0</v>
      </c>
      <c r="M2870" s="14"/>
    </row>
    <row r="2871" spans="1:13" x14ac:dyDescent="0.25">
      <c r="A2871" s="32">
        <f>IF(Weighting!$P$15&gt;0,B2871,"")</f>
        <v>1.5000009999999999</v>
      </c>
      <c r="B2871">
        <f>Weighting!$C$15</f>
        <v>1.5000009999999999</v>
      </c>
      <c r="C2871">
        <f>Weighting!$F$15</f>
        <v>0</v>
      </c>
      <c r="D2871" t="b">
        <f>IF(C2871=1,'Data Transformation'!$G$3+0.5*'Data Transformation'!$W$25,IF(C2872=1,D2872-'Data Transformation'!$W$25,FALSE))</f>
        <v>0</v>
      </c>
      <c r="E2871" t="str">
        <f t="array" ref="E2871">IF(ISLOGICAL(D2871),"",FREQUENCY(IF('Data Transformation'!$B$425:$B$8425='Bin Analysis'!$B2859,'Data Transformation'!$G$425:$G$8425),D2871))</f>
        <v/>
      </c>
      <c r="F2871" t="str">
        <f t="shared" si="357"/>
        <v/>
      </c>
      <c r="G2871">
        <f>Weighting!$H$15</f>
        <v>0</v>
      </c>
      <c r="H2871">
        <f t="array" ref="H2871">FREQUENCY(IF('Data Transformation'!$B$4:$B$8425=B2859,'Data Transformation'!$G$4:$G$8425),'Bin Analysis'!$B2871)</f>
        <v>15</v>
      </c>
      <c r="I2871">
        <f t="shared" si="358"/>
        <v>0</v>
      </c>
      <c r="J2871">
        <f t="shared" si="359"/>
        <v>0</v>
      </c>
      <c r="K2871">
        <f>J2871*Weighting!$W$15</f>
        <v>0</v>
      </c>
      <c r="M2871" s="14"/>
    </row>
    <row r="2872" spans="1:13" x14ac:dyDescent="0.25">
      <c r="A2872" s="32" t="str">
        <f>IF(Weighting!$P$16&gt;0,B2872,"")</f>
        <v/>
      </c>
      <c r="B2872">
        <f>Weighting!$C$16</f>
        <v>1.631</v>
      </c>
      <c r="C2872">
        <f>Weighting!$F$16</f>
        <v>0</v>
      </c>
      <c r="D2872" t="b">
        <f>IF(C2872=1,'Data Transformation'!$G$3+0.5*'Data Transformation'!$W$25,IF(C2873=1,D2873-'Data Transformation'!$W$25,FALSE))</f>
        <v>0</v>
      </c>
      <c r="E2872" t="str">
        <f t="array" ref="E2872">IF(ISLOGICAL(D2872),"",FREQUENCY(IF('Data Transformation'!$B$425:$B$8425='Bin Analysis'!$B2859,'Data Transformation'!$G$425:$G$8425),D2872))</f>
        <v/>
      </c>
      <c r="F2872" t="str">
        <f t="shared" si="357"/>
        <v/>
      </c>
      <c r="G2872">
        <f>Weighting!$H$16</f>
        <v>0</v>
      </c>
      <c r="H2872">
        <f t="array" ref="H2872">FREQUENCY(IF('Data Transformation'!$B$4:$B$8425=B2859,'Data Transformation'!$G$4:$G$8425),'Bin Analysis'!$B2872)</f>
        <v>15</v>
      </c>
      <c r="I2872">
        <f t="shared" si="358"/>
        <v>0</v>
      </c>
      <c r="J2872">
        <f t="shared" si="359"/>
        <v>0</v>
      </c>
      <c r="K2872">
        <f>J2872*Weighting!$W$16</f>
        <v>0</v>
      </c>
      <c r="M2872" s="14"/>
    </row>
    <row r="2873" spans="1:13" x14ac:dyDescent="0.25">
      <c r="A2873" s="32" t="str">
        <f>IF(Weighting!$P$17&gt;0,B2873,"")</f>
        <v/>
      </c>
      <c r="B2873">
        <f>Weighting!$C$17</f>
        <v>1.762</v>
      </c>
      <c r="C2873">
        <f>Weighting!$F$17</f>
        <v>0</v>
      </c>
      <c r="D2873" t="b">
        <f>IF(C2873=1,'Data Transformation'!$G$3+0.5*'Data Transformation'!$W$25,IF(C2874=1,D2874-'Data Transformation'!$W$25,FALSE))</f>
        <v>0</v>
      </c>
      <c r="E2873" t="str">
        <f t="array" ref="E2873">IF(ISLOGICAL(D2873),"",FREQUENCY(IF('Data Transformation'!$B$425:$B$8425='Bin Analysis'!$B2859,'Data Transformation'!$G$425:$G$8425),D2873))</f>
        <v/>
      </c>
      <c r="F2873" t="str">
        <f t="shared" si="357"/>
        <v/>
      </c>
      <c r="G2873">
        <f>Weighting!$H$17</f>
        <v>0</v>
      </c>
      <c r="H2873">
        <f t="array" ref="H2873">FREQUENCY(IF('Data Transformation'!$B$4:$B$8425=B2859,'Data Transformation'!$G$4:$G$8425),'Bin Analysis'!$B2873)</f>
        <v>15</v>
      </c>
      <c r="I2873">
        <f t="shared" si="358"/>
        <v>0</v>
      </c>
      <c r="J2873">
        <f t="shared" si="359"/>
        <v>0</v>
      </c>
      <c r="K2873">
        <f>J2873*Weighting!$W$17</f>
        <v>0</v>
      </c>
      <c r="M2873" s="14"/>
    </row>
    <row r="2874" spans="1:13" x14ac:dyDescent="0.25">
      <c r="A2874" s="32" t="str">
        <f>IF(Weighting!$P$18&gt;0,B2874,"")</f>
        <v/>
      </c>
      <c r="B2874">
        <f>Weighting!$C$18</f>
        <v>1.893</v>
      </c>
      <c r="C2874">
        <f>Weighting!$F$18</f>
        <v>0</v>
      </c>
      <c r="D2874" t="b">
        <f>IF(C2874=1,'Data Transformation'!$G$3+0.5*'Data Transformation'!$W$25,IF(C2875=1,D2875-'Data Transformation'!$W$25,FALSE))</f>
        <v>0</v>
      </c>
      <c r="E2874" t="str">
        <f t="array" ref="E2874">IF(ISLOGICAL(D2874),"",FREQUENCY(IF('Data Transformation'!$B$425:$B$8425='Bin Analysis'!$B2859,'Data Transformation'!$G$425:$G$8425),D2874))</f>
        <v/>
      </c>
      <c r="F2874" t="str">
        <f t="shared" si="357"/>
        <v/>
      </c>
      <c r="G2874">
        <f>Weighting!$H$18</f>
        <v>0</v>
      </c>
      <c r="H2874">
        <f t="array" ref="H2874">FREQUENCY(IF('Data Transformation'!$B$4:$B$8425=B2859,'Data Transformation'!$G$4:$G$8425),'Bin Analysis'!$B2874)</f>
        <v>15</v>
      </c>
      <c r="I2874">
        <f t="shared" si="358"/>
        <v>0</v>
      </c>
      <c r="J2874">
        <f t="shared" si="359"/>
        <v>0</v>
      </c>
      <c r="K2874">
        <f>J2874*Weighting!$W$18</f>
        <v>0</v>
      </c>
      <c r="M2874" s="14"/>
    </row>
    <row r="2875" spans="1:13" x14ac:dyDescent="0.25">
      <c r="A2875" s="32" t="str">
        <f>IF(Weighting!$P$19&gt;0,B2875,"")</f>
        <v/>
      </c>
      <c r="B2875">
        <f>Weighting!$C$19</f>
        <v>2.024</v>
      </c>
      <c r="C2875">
        <f>Weighting!$F$19</f>
        <v>0</v>
      </c>
      <c r="D2875" t="b">
        <f>IF(C2875=1,'Data Transformation'!$G$3+0.5*'Data Transformation'!$W$25,IF(C2876=1,D2876-'Data Transformation'!$W$25,FALSE))</f>
        <v>0</v>
      </c>
      <c r="E2875" t="str">
        <f t="array" ref="E2875">IF(ISLOGICAL(D2875),"",FREQUENCY(IF('Data Transformation'!$B$425:$B$8425='Bin Analysis'!$B2859,'Data Transformation'!$G$425:$G$8425),D2875))</f>
        <v/>
      </c>
      <c r="F2875" t="str">
        <f t="shared" si="357"/>
        <v/>
      </c>
      <c r="G2875">
        <f>Weighting!$H$19</f>
        <v>0</v>
      </c>
      <c r="H2875">
        <f t="array" ref="H2875">FREQUENCY(IF('Data Transformation'!$B$4:$B$8425=B2859,'Data Transformation'!$G$4:$G$8425),'Bin Analysis'!$B2875)</f>
        <v>15</v>
      </c>
      <c r="I2875">
        <f t="shared" si="358"/>
        <v>0</v>
      </c>
      <c r="J2875">
        <f t="shared" si="359"/>
        <v>0</v>
      </c>
      <c r="K2875">
        <f>J2875*Weighting!$W$19</f>
        <v>0</v>
      </c>
      <c r="M2875" s="14"/>
    </row>
    <row r="2876" spans="1:13" x14ac:dyDescent="0.25">
      <c r="A2876" s="32" t="str">
        <f>IF(Weighting!$P$20&gt;0,B2876,"")</f>
        <v/>
      </c>
      <c r="B2876">
        <f>Weighting!$C$20</f>
        <v>2.1550000000000002</v>
      </c>
      <c r="C2876">
        <f>Weighting!$F$20</f>
        <v>0</v>
      </c>
      <c r="D2876" t="b">
        <f>IF(C2876=1,'Data Transformation'!$G$3+0.5*'Data Transformation'!$W$25,IF(C2877=1,D2877-'Data Transformation'!$W$25,FALSE))</f>
        <v>0</v>
      </c>
      <c r="E2876" t="str">
        <f t="array" ref="E2876">IF(ISLOGICAL(D2876),"",FREQUENCY(IF('Data Transformation'!$B$425:$B$8425='Bin Analysis'!$B2859,'Data Transformation'!$G$425:$G$8425),D2876))</f>
        <v/>
      </c>
      <c r="F2876" t="str">
        <f t="shared" si="357"/>
        <v/>
      </c>
      <c r="G2876">
        <f>Weighting!$H$20</f>
        <v>0</v>
      </c>
      <c r="H2876">
        <f t="array" ref="H2876">FREQUENCY(IF('Data Transformation'!$B$4:$B$8425=B2859,'Data Transformation'!$G$4:$G$8425),'Bin Analysis'!$B2876)</f>
        <v>15</v>
      </c>
      <c r="I2876">
        <f t="shared" si="358"/>
        <v>0</v>
      </c>
      <c r="J2876">
        <f t="shared" si="359"/>
        <v>0</v>
      </c>
      <c r="K2876">
        <f>J2876*Weighting!$W$20</f>
        <v>0</v>
      </c>
      <c r="M2876" s="14"/>
    </row>
    <row r="2877" spans="1:13" x14ac:dyDescent="0.25">
      <c r="A2877" s="32" t="str">
        <f>IF(Weighting!$P$21&gt;0,B2877,"")</f>
        <v/>
      </c>
      <c r="B2877">
        <f>Weighting!$C$21</f>
        <v>2.2860000000000005</v>
      </c>
      <c r="C2877">
        <f>Weighting!$F$21</f>
        <v>0</v>
      </c>
      <c r="D2877" t="b">
        <f>IF(C2877=1,'Data Transformation'!$G$3+0.5*'Data Transformation'!$W$25,IF(C2878=1,D2878-'Data Transformation'!$W$25,FALSE))</f>
        <v>0</v>
      </c>
      <c r="E2877" t="str">
        <f t="array" ref="E2877">IF(ISLOGICAL(D2877),"",FREQUENCY(IF('Data Transformation'!$B$425:$B$8425='Bin Analysis'!$B2859,'Data Transformation'!$G$425:$G$8425),D2877))</f>
        <v/>
      </c>
      <c r="F2877" t="str">
        <f t="shared" si="357"/>
        <v/>
      </c>
      <c r="G2877">
        <f>Weighting!$H$21</f>
        <v>0</v>
      </c>
      <c r="H2877">
        <f t="array" ref="H2877">FREQUENCY(IF('Data Transformation'!$B$4:$B$8425=B2859,'Data Transformation'!$G$4:$G$8425),'Bin Analysis'!$B2877)</f>
        <v>15</v>
      </c>
      <c r="I2877">
        <f t="shared" si="358"/>
        <v>0</v>
      </c>
      <c r="J2877">
        <f t="shared" si="359"/>
        <v>0</v>
      </c>
      <c r="K2877">
        <f>J2877*Weighting!$W$21</f>
        <v>0</v>
      </c>
      <c r="M2877" s="14"/>
    </row>
    <row r="2878" spans="1:13" x14ac:dyDescent="0.25">
      <c r="A2878" s="32" t="str">
        <f>IF(Weighting!$P$22&gt;0,B2878,"")</f>
        <v/>
      </c>
      <c r="B2878">
        <f>Weighting!$C$22</f>
        <v>2.4170000000000007</v>
      </c>
      <c r="C2878">
        <f>Weighting!$F$22</f>
        <v>0</v>
      </c>
      <c r="D2878" t="b">
        <f>IF(C2878=1,'Data Transformation'!$G$3+0.5*'Data Transformation'!$W$25,IF(C2879=1,D2879-'Data Transformation'!$W$25,FALSE))</f>
        <v>0</v>
      </c>
      <c r="E2878" t="str">
        <f t="array" ref="E2878">IF(ISLOGICAL(D2878),"",FREQUENCY(IF('Data Transformation'!$B$425:$B$8425='Bin Analysis'!$B2859,'Data Transformation'!$G$425:$G$8425),D2878))</f>
        <v/>
      </c>
      <c r="F2878" t="str">
        <f t="shared" si="357"/>
        <v/>
      </c>
      <c r="G2878">
        <f>Weighting!$H$22</f>
        <v>0</v>
      </c>
      <c r="H2878">
        <f t="array" ref="H2878">FREQUENCY(IF('Data Transformation'!$B$4:$B$8425=B2859,'Data Transformation'!$G$4:$G$8425),'Bin Analysis'!$B2878)</f>
        <v>15</v>
      </c>
      <c r="I2878">
        <f t="shared" si="358"/>
        <v>0</v>
      </c>
      <c r="J2878">
        <f t="shared" si="359"/>
        <v>0</v>
      </c>
      <c r="K2878">
        <f>J2878*Weighting!$W$22</f>
        <v>0</v>
      </c>
      <c r="M2878" s="14"/>
    </row>
    <row r="2879" spans="1:13" x14ac:dyDescent="0.25">
      <c r="A2879" s="32" t="str">
        <f>IF(Weighting!$P$23&gt;0,B2879,"")</f>
        <v/>
      </c>
      <c r="B2879">
        <f>Weighting!$C$23</f>
        <v>2.5480000000000009</v>
      </c>
      <c r="C2879">
        <f>Weighting!$F$23</f>
        <v>0</v>
      </c>
      <c r="D2879" t="b">
        <f>IF(C2879=1,'Data Transformation'!$G$3+0.5*'Data Transformation'!$W$25,IF(C2880=1,D2880-'Data Transformation'!$W$25,FALSE))</f>
        <v>0</v>
      </c>
      <c r="E2879" t="str">
        <f t="array" ref="E2879">IF(ISLOGICAL(D2879),"",FREQUENCY(IF('Data Transformation'!$B$425:$B$8425='Bin Analysis'!$B2859,'Data Transformation'!$G$425:$G$8425),D2879))</f>
        <v/>
      </c>
      <c r="F2879" t="str">
        <f t="shared" si="357"/>
        <v/>
      </c>
      <c r="G2879">
        <f>Weighting!$H$23</f>
        <v>0</v>
      </c>
      <c r="H2879">
        <f t="array" ref="H2879">FREQUENCY(IF('Data Transformation'!$B$4:$B$8425=B2859,'Data Transformation'!$G$4:$G$8425),'Bin Analysis'!$B2879)</f>
        <v>15</v>
      </c>
      <c r="I2879">
        <f t="shared" si="358"/>
        <v>0</v>
      </c>
      <c r="J2879">
        <f t="shared" si="359"/>
        <v>0</v>
      </c>
      <c r="K2879">
        <f>J2879*Weighting!$W$23</f>
        <v>0</v>
      </c>
      <c r="M2879" s="14"/>
    </row>
    <row r="2880" spans="1:13" x14ac:dyDescent="0.25">
      <c r="A2880" s="32" t="str">
        <f>IF(Weighting!$P$24&gt;0,B2880,"")</f>
        <v/>
      </c>
      <c r="B2880">
        <f>Weighting!$C$24</f>
        <v>2.6790000000000012</v>
      </c>
      <c r="C2880">
        <f>Weighting!$F$24</f>
        <v>0</v>
      </c>
      <c r="D2880" t="b">
        <f>IF(C2880=1,'Data Transformation'!$G$3+0.5*'Data Transformation'!$W$25,IF(C2881=1,D2881-'Data Transformation'!$W$25,FALSE))</f>
        <v>0</v>
      </c>
      <c r="E2880" t="str">
        <f t="array" ref="E2880">IF(ISLOGICAL(D2880),"",FREQUENCY(IF('Data Transformation'!$B$425:$B$8425='Bin Analysis'!$B2859,'Data Transformation'!$G$425:$G$8425),D2880))</f>
        <v/>
      </c>
      <c r="F2880" t="str">
        <f t="shared" si="357"/>
        <v/>
      </c>
      <c r="G2880">
        <f>Weighting!$H$24</f>
        <v>0</v>
      </c>
      <c r="H2880">
        <f t="array" ref="H2880">FREQUENCY(IF('Data Transformation'!$B$4:$B$8425=B2859,'Data Transformation'!$G$4:$G$8425),'Bin Analysis'!$B2880)</f>
        <v>15</v>
      </c>
      <c r="I2880">
        <f t="shared" si="358"/>
        <v>0</v>
      </c>
      <c r="J2880">
        <f t="shared" si="359"/>
        <v>0</v>
      </c>
      <c r="K2880">
        <f>J2880*Weighting!$W$24</f>
        <v>0</v>
      </c>
      <c r="M2880" s="14"/>
    </row>
    <row r="2881" spans="1:25" x14ac:dyDescent="0.25">
      <c r="A2881" s="32" t="str">
        <f>IF(Weighting!$P$25&gt;0,B2881,"")</f>
        <v/>
      </c>
      <c r="B2881">
        <f>Weighting!$C$25</f>
        <v>2.8100000000000014</v>
      </c>
      <c r="C2881">
        <f>Weighting!$F$25</f>
        <v>0</v>
      </c>
      <c r="D2881" t="b">
        <f>IF(C2881=1,'Data Transformation'!$G$3+0.5*'Data Transformation'!$W$25,IF(C2882=1,D2882-'Data Transformation'!$W$25,FALSE))</f>
        <v>0</v>
      </c>
      <c r="E2881" t="str">
        <f t="array" ref="E2881">IF(ISLOGICAL(D2881),"",FREQUENCY(IF('Data Transformation'!$B$425:$B$8425='Bin Analysis'!$B2859,'Data Transformation'!$G$425:$G$8425),D2881))</f>
        <v/>
      </c>
      <c r="F2881" t="str">
        <f t="shared" si="357"/>
        <v/>
      </c>
      <c r="G2881">
        <f>Weighting!$H$25</f>
        <v>0</v>
      </c>
      <c r="H2881">
        <f t="array" ref="H2881">FREQUENCY(IF('Data Transformation'!$B$4:$B$8425=B2859,'Data Transformation'!$G$4:$G$8425),'Bin Analysis'!$B2881)</f>
        <v>15</v>
      </c>
      <c r="I2881">
        <f t="shared" si="358"/>
        <v>0</v>
      </c>
      <c r="J2881">
        <f t="shared" si="359"/>
        <v>0</v>
      </c>
      <c r="K2881">
        <f>J2881*Weighting!$W$25</f>
        <v>0</v>
      </c>
      <c r="M2881" s="14"/>
    </row>
    <row r="2882" spans="1:25" x14ac:dyDescent="0.25">
      <c r="N2882" s="55"/>
      <c r="O2882"/>
      <c r="P2882"/>
      <c r="Q2882"/>
      <c r="R2882"/>
    </row>
    <row r="2883" spans="1:25" ht="23.25" x14ac:dyDescent="0.35">
      <c r="A2883" s="21" t="s">
        <v>0</v>
      </c>
      <c r="B2883" s="21">
        <f>IFERROR(VLOOKUP(C2883,'Data Transformation'!$L$6:$M$426,2,FALSE),"")</f>
        <v>120</v>
      </c>
      <c r="C2883" s="21">
        <f>C2859+1</f>
        <v>120</v>
      </c>
      <c r="D2883" s="21"/>
      <c r="E2883" s="21"/>
      <c r="F2883" s="21"/>
      <c r="G2883" s="21"/>
      <c r="H2883" s="22"/>
      <c r="I2883" s="22"/>
      <c r="J2883" s="22"/>
      <c r="K2883" s="21"/>
      <c r="L2883" s="21">
        <f>B2883</f>
        <v>120</v>
      </c>
      <c r="M2883" s="23">
        <f>INDEX('Data Transformation'!$O$4:$O$424,MATCH($B2883,'Data Transformation'!$M$4:$M$424,0),MATCH($M$2,'Data Transformation'!$O$3,0))</f>
        <v>15</v>
      </c>
      <c r="N2883" s="27">
        <f>IF('Input and Summary Results'!$J$16="minimum",'Bin Analysis'!X2884/(M2883-1),'Bin Analysis'!Y2883/('Bin Analysis'!M2883-1))</f>
        <v>0</v>
      </c>
      <c r="O2883" s="27">
        <f>IF(M2883=FALSE,NA(),(VLOOKUP(1,C2886:K2905,4,FALSE))/(M2883-1))</f>
        <v>7.1428571428571425E-2</v>
      </c>
      <c r="P2883" s="27">
        <f>IF(M2883=FALSE,NA(),SUM(J2886:J2905)/Weighting!$S$5)</f>
        <v>0.6</v>
      </c>
      <c r="Q2883" s="27">
        <f>IF(M2883=FALSE,NA(),SUM(K2886:K2905)/Weighting!$S$6)</f>
        <v>0.56521739130434778</v>
      </c>
      <c r="R2883" s="27">
        <f>IF(M2883=FALSE,NA(),(VLOOKUP(1,G2886:K2905,3,FALSE))/(M2883-1))</f>
        <v>0.5714285714285714</v>
      </c>
      <c r="S2883" s="22" t="str">
        <f>IF(M2883=FALSE,NA(),IF(SUM(J2886:J2905)=2,"yes","no"))</f>
        <v>no</v>
      </c>
      <c r="X2883" s="2" cm="2">
        <f t="array" ref="X2883:X2884">FREQUENCY(IF('Data Transformation'!$B$425:$B$6424='Bin Analysis'!L2883,'Data Transformation'!$G$425:$G$6424),'Data Transformation'!$U$11)</f>
        <v>14</v>
      </c>
      <c r="Y2883" s="2" cm="2">
        <f t="array" ref="Y2883:Y2884">FREQUENCY(IF('Data Transformation'!$B$425:$B$6424='Bin Analysis'!L2883,'Data Transformation'!$G$425:$G$6424),'Data Transformation'!$U$12)</f>
        <v>13</v>
      </c>
    </row>
    <row r="2884" spans="1:25" x14ac:dyDescent="0.25">
      <c r="A2884" s="14" t="s">
        <v>67</v>
      </c>
      <c r="B2884" t="s">
        <v>47</v>
      </c>
      <c r="C2884" t="s">
        <v>5</v>
      </c>
      <c r="D2884" t="s">
        <v>100</v>
      </c>
      <c r="E2884" t="s">
        <v>101</v>
      </c>
      <c r="F2884" t="s">
        <v>102</v>
      </c>
      <c r="G2884" t="s">
        <v>70</v>
      </c>
      <c r="H2884" t="s">
        <v>31</v>
      </c>
      <c r="I2884" t="s">
        <v>32</v>
      </c>
      <c r="J2884" t="s">
        <v>46</v>
      </c>
      <c r="K2884" s="14" t="s">
        <v>45</v>
      </c>
      <c r="M2884" s="14"/>
      <c r="X2884" s="2">
        <v>0</v>
      </c>
      <c r="Y2884" s="2">
        <v>1</v>
      </c>
    </row>
    <row r="2885" spans="1:25" x14ac:dyDescent="0.25">
      <c r="A2885" s="32"/>
      <c r="D2885" t="b">
        <f>IF(C2885=1,'Data Transformation'!$G$3+0.5*'Data Transformation'!$W$25,IF(C2886=1,D2886-'Data Transformation'!$W$25,FALSE))</f>
        <v>0</v>
      </c>
      <c r="E2885" t="str">
        <f t="array" ref="E2885">IF(ISLOGICAL(D2885),"",FREQUENCY(IF('Data Transformation'!$B$425:$B$8425='Bin Analysis'!$B2883,'Data Transformation'!$G$425:$G$8425),D2885))</f>
        <v/>
      </c>
      <c r="F2885" t="str">
        <f>IF(ISLOGICAL(D2885),"",E2885-E2884)</f>
        <v/>
      </c>
      <c r="M2885" s="14"/>
    </row>
    <row r="2886" spans="1:25" x14ac:dyDescent="0.25">
      <c r="A2886" s="32">
        <f>IF(Weighting!$P$6&gt;0,B2886,"")</f>
        <v>0.32100000000000001</v>
      </c>
      <c r="B2886">
        <f>Weighting!$C$6</f>
        <v>0.32100000000000001</v>
      </c>
      <c r="C2886">
        <f>Weighting!$F$6</f>
        <v>0</v>
      </c>
      <c r="D2886" t="b">
        <f>IF(C2886=1,'Data Transformation'!$G$3+0.5*'Data Transformation'!$W$25,IF(C2887=1,D2887-'Data Transformation'!$W$25,FALSE))</f>
        <v>0</v>
      </c>
      <c r="E2886" t="str">
        <f t="array" ref="E2886">IF(ISLOGICAL(D2886),"",FREQUENCY(IF('Data Transformation'!$B$425:$B$8425='Bin Analysis'!$B2883,'Data Transformation'!$G$425:$G$8425),D2886))</f>
        <v/>
      </c>
      <c r="F2886" t="str">
        <f>IF(ISLOGICAL(D2886),"",E2886-E2885)</f>
        <v/>
      </c>
      <c r="G2886">
        <f>Weighting!$H$6</f>
        <v>1</v>
      </c>
      <c r="H2886">
        <f t="array" ref="H2886">FREQUENCY(IF('Data Transformation'!$B$4:$B$8425=B2883,'Data Transformation'!$G$4:$G$8425),'Bin Analysis'!$B2886)</f>
        <v>8</v>
      </c>
      <c r="I2886">
        <f>H2886-H2885</f>
        <v>8</v>
      </c>
      <c r="J2886">
        <f>IF(I2886=0,0,1)</f>
        <v>1</v>
      </c>
      <c r="K2886">
        <f>J2886*Weighting!$W$6</f>
        <v>1</v>
      </c>
      <c r="M2886" s="14"/>
    </row>
    <row r="2887" spans="1:25" x14ac:dyDescent="0.25">
      <c r="A2887" s="32">
        <f>IF(Weighting!$P$7&gt;0,B2887,"")</f>
        <v>0.45200000000000001</v>
      </c>
      <c r="B2887">
        <f>Weighting!$C$7</f>
        <v>0.45200000000000001</v>
      </c>
      <c r="C2887">
        <f>Weighting!$F$7</f>
        <v>0</v>
      </c>
      <c r="D2887" t="b">
        <f>IF(C2887=1,'Data Transformation'!$G$3+0.5*'Data Transformation'!$W$25,IF(C2888=1,D2888-'Data Transformation'!$W$25,FALSE))</f>
        <v>0</v>
      </c>
      <c r="E2887" t="str">
        <f t="array" ref="E2887">IF(ISLOGICAL(D2887),"",FREQUENCY(IF('Data Transformation'!$B$425:$B$8425='Bin Analysis'!$B2883,'Data Transformation'!$G$425:$G$8425),D2887))</f>
        <v/>
      </c>
      <c r="F2887" t="str">
        <f t="shared" ref="F2887:F2905" si="360">IF(ISLOGICAL(D2887),"",E2887-E2886)</f>
        <v/>
      </c>
      <c r="G2887">
        <f>Weighting!$H$7</f>
        <v>0</v>
      </c>
      <c r="H2887">
        <f t="array" ref="H2887">FREQUENCY(IF('Data Transformation'!$B$4:$B$8425=B2883,'Data Transformation'!$G$4:$G$8425),'Bin Analysis'!$B2887)</f>
        <v>8</v>
      </c>
      <c r="I2887">
        <f t="shared" ref="I2887:I2905" si="361">H2887-H2886</f>
        <v>0</v>
      </c>
      <c r="J2887">
        <f>IF(I2887=0,0,1)</f>
        <v>0</v>
      </c>
      <c r="K2887">
        <f>J2887*Weighting!$W$7</f>
        <v>0</v>
      </c>
      <c r="M2887" s="14"/>
    </row>
    <row r="2888" spans="1:25" x14ac:dyDescent="0.25">
      <c r="A2888" s="32">
        <f>IF(Weighting!$P$8&gt;0,B2888,"")</f>
        <v>0.58299999999999996</v>
      </c>
      <c r="B2888">
        <f>Weighting!$C$8</f>
        <v>0.58299999999999996</v>
      </c>
      <c r="C2888">
        <f>Weighting!$F$8</f>
        <v>0</v>
      </c>
      <c r="D2888" t="b">
        <f>IF(C2888=1,'Data Transformation'!$G$3+0.5*'Data Transformation'!$W$25,IF(C2889=1,D2889-'Data Transformation'!$W$25,FALSE))</f>
        <v>0</v>
      </c>
      <c r="E2888" t="str">
        <f t="array" ref="E2888">IF(ISLOGICAL(D2888),"",FREQUENCY(IF('Data Transformation'!$B$425:$B$8425='Bin Analysis'!$B2883,'Data Transformation'!$G$425:$G$8425),D2888))</f>
        <v/>
      </c>
      <c r="F2888" t="str">
        <f t="shared" si="360"/>
        <v/>
      </c>
      <c r="G2888">
        <f>Weighting!$H$8</f>
        <v>0</v>
      </c>
      <c r="H2888">
        <f t="array" ref="H2888">FREQUENCY(IF('Data Transformation'!$B$4:$B$8425=B2883,'Data Transformation'!$G$4:$G$8425),'Bin Analysis'!$B2888)</f>
        <v>9</v>
      </c>
      <c r="I2888">
        <f t="shared" si="361"/>
        <v>1</v>
      </c>
      <c r="J2888">
        <f t="shared" ref="J2888:J2905" si="362">IF(I2888=0,0,1)</f>
        <v>1</v>
      </c>
      <c r="K2888">
        <f>J2888*Weighting!$W$8</f>
        <v>3</v>
      </c>
      <c r="M2888" s="14"/>
    </row>
    <row r="2889" spans="1:25" x14ac:dyDescent="0.25">
      <c r="A2889" s="32">
        <f>IF(Weighting!$P$9&gt;0,B2889,"")</f>
        <v>0.71399999999999997</v>
      </c>
      <c r="B2889" s="50">
        <f>Weighting!$C$9</f>
        <v>0.71399999999999997</v>
      </c>
      <c r="C2889">
        <f>Weighting!$F$9</f>
        <v>0</v>
      </c>
      <c r="D2889" t="b">
        <f>IF(C2889=1,'Data Transformation'!$G$3+0.5*'Data Transformation'!$W$25,IF(C2890=1,D2890-'Data Transformation'!$W$25,FALSE))</f>
        <v>0</v>
      </c>
      <c r="E2889" t="str">
        <f t="array" ref="E2889">IF(ISLOGICAL(D2889),"",FREQUENCY(IF('Data Transformation'!$B$425:$B$8425='Bin Analysis'!$B2883,'Data Transformation'!$G$425:$G$8425),D2889))</f>
        <v/>
      </c>
      <c r="F2889" t="str">
        <f t="shared" si="360"/>
        <v/>
      </c>
      <c r="G2889">
        <f>Weighting!$H$9</f>
        <v>0</v>
      </c>
      <c r="H2889">
        <f t="array" ref="H2889">FREQUENCY(IF('Data Transformation'!$B$4:$B$8425=B2883,'Data Transformation'!$G$4:$G$8425),'Bin Analysis'!$B2889)</f>
        <v>11</v>
      </c>
      <c r="I2889">
        <f t="shared" si="361"/>
        <v>2</v>
      </c>
      <c r="J2889">
        <f t="shared" si="362"/>
        <v>1</v>
      </c>
      <c r="K2889">
        <f>J2889*Weighting!$W$9</f>
        <v>3</v>
      </c>
      <c r="M2889" s="14"/>
    </row>
    <row r="2890" spans="1:25" x14ac:dyDescent="0.25">
      <c r="A2890" s="32">
        <f>IF(Weighting!$P$10&gt;0,B2890,"")</f>
        <v>0.84499999999999997</v>
      </c>
      <c r="B2890">
        <f>Weighting!$C$10</f>
        <v>0.84499999999999997</v>
      </c>
      <c r="C2890">
        <f>Weighting!$F$10</f>
        <v>0</v>
      </c>
      <c r="D2890" t="b">
        <f>IF(C2890=1,'Data Transformation'!$G$3+0.5*'Data Transformation'!$W$25,IF(C2891=1,D2891-'Data Transformation'!$W$25,FALSE))</f>
        <v>0</v>
      </c>
      <c r="E2890" t="str">
        <f t="array" ref="E2890">IF(ISLOGICAL(D2890),"",FREQUENCY(IF('Data Transformation'!$B$425:$B$8425='Bin Analysis'!$B2883,'Data Transformation'!$G$425:$G$8425),D2890))</f>
        <v/>
      </c>
      <c r="F2890" t="str">
        <f t="shared" si="360"/>
        <v/>
      </c>
      <c r="G2890">
        <f>Weighting!$H$10</f>
        <v>0</v>
      </c>
      <c r="H2890">
        <f t="array" ref="H2890">FREQUENCY(IF('Data Transformation'!$B$4:$B$8425=B2883,'Data Transformation'!$G$4:$G$8425),'Bin Analysis'!$B2890)</f>
        <v>12</v>
      </c>
      <c r="I2890">
        <f t="shared" si="361"/>
        <v>1</v>
      </c>
      <c r="J2890">
        <f t="shared" si="362"/>
        <v>1</v>
      </c>
      <c r="K2890">
        <f>J2890*Weighting!$W$10</f>
        <v>3</v>
      </c>
      <c r="M2890" s="14"/>
    </row>
    <row r="2891" spans="1:25" x14ac:dyDescent="0.25">
      <c r="A2891" s="32">
        <f>IF(Weighting!$P$11&gt;0,B2891,"")</f>
        <v>0.97599999999999998</v>
      </c>
      <c r="B2891">
        <f>Weighting!$C$11</f>
        <v>0.97599999999999998</v>
      </c>
      <c r="C2891">
        <f>Weighting!$F$11</f>
        <v>0</v>
      </c>
      <c r="D2891">
        <f>IF(C2891=1,'Data Transformation'!$G$3+0.5*'Data Transformation'!$W$25,IF(C2892=1,D2892-'Data Transformation'!$W$25,FALSE))</f>
        <v>0.86899999999999999</v>
      </c>
      <c r="E2891">
        <f t="array" ref="E2891">IF(ISLOGICAL(D2891),"",FREQUENCY(IF('Data Transformation'!$B$425:$B$8425='Bin Analysis'!$B2883,'Data Transformation'!$G$425:$G$8425),D2891))</f>
        <v>13</v>
      </c>
      <c r="F2891" t="e">
        <f t="shared" si="360"/>
        <v>#VALUE!</v>
      </c>
      <c r="G2891">
        <f>Weighting!$H$11</f>
        <v>0</v>
      </c>
      <c r="H2891">
        <f t="array" ref="H2891">FREQUENCY(IF('Data Transformation'!$B$4:$B$8425=B2883,'Data Transformation'!$G$4:$G$8425),'Bin Analysis'!$B2891)</f>
        <v>13</v>
      </c>
      <c r="I2891">
        <f t="shared" si="361"/>
        <v>1</v>
      </c>
      <c r="J2891">
        <f t="shared" si="362"/>
        <v>1</v>
      </c>
      <c r="K2891">
        <f>J2891*Weighting!$W$11</f>
        <v>2</v>
      </c>
      <c r="M2891" s="14"/>
    </row>
    <row r="2892" spans="1:25" x14ac:dyDescent="0.25">
      <c r="A2892" s="32">
        <f>IF(Weighting!$P$12&gt;0,B2892,"")</f>
        <v>1.107</v>
      </c>
      <c r="B2892">
        <f>Weighting!$C$12</f>
        <v>1.107</v>
      </c>
      <c r="C2892">
        <f>Weighting!$F$12</f>
        <v>1</v>
      </c>
      <c r="D2892">
        <f>IF(C2892=1,'Data Transformation'!$G$3+0.5*'Data Transformation'!$W$25,IF(C2893=1,D2893-'Data Transformation'!$W$25,FALSE))</f>
        <v>1.131</v>
      </c>
      <c r="E2892">
        <f t="array" ref="E2892">IF(ISLOGICAL(D2892),"",FREQUENCY(IF('Data Transformation'!$B$425:$B$8425='Bin Analysis'!$B2883,'Data Transformation'!$G$425:$G$8425),D2892))</f>
        <v>14</v>
      </c>
      <c r="F2892">
        <f t="shared" si="360"/>
        <v>1</v>
      </c>
      <c r="G2892">
        <f>Weighting!$H$12</f>
        <v>0</v>
      </c>
      <c r="H2892">
        <f t="array" ref="H2892">FREQUENCY(IF('Data Transformation'!$B$4:$B$8425=B2883,'Data Transformation'!$G$4:$G$8425),'Bin Analysis'!$B2892)</f>
        <v>15</v>
      </c>
      <c r="I2892">
        <f t="shared" si="361"/>
        <v>2</v>
      </c>
      <c r="J2892">
        <f t="shared" si="362"/>
        <v>1</v>
      </c>
      <c r="K2892">
        <f>J2892*Weighting!$W$12</f>
        <v>1</v>
      </c>
      <c r="M2892" s="14"/>
    </row>
    <row r="2893" spans="1:25" x14ac:dyDescent="0.25">
      <c r="A2893" s="32">
        <f>IF(Weighting!$P$13&gt;0,B2893,"")</f>
        <v>1.238</v>
      </c>
      <c r="B2893">
        <f>Weighting!$C$13</f>
        <v>1.238</v>
      </c>
      <c r="C2893">
        <f>Weighting!$F$13</f>
        <v>0</v>
      </c>
      <c r="D2893" t="b">
        <f>IF(C2893=1,'Data Transformation'!$G$3+0.5*'Data Transformation'!$W$25,IF(C2894=1,D2894-'Data Transformation'!$W$25,FALSE))</f>
        <v>0</v>
      </c>
      <c r="E2893" t="str">
        <f t="array" ref="E2893">IF(ISLOGICAL(D2893),"",FREQUENCY(IF('Data Transformation'!$B$425:$B$8425='Bin Analysis'!$B2883,'Data Transformation'!$G$425:$G$8425),D2893))</f>
        <v/>
      </c>
      <c r="F2893" t="str">
        <f t="shared" si="360"/>
        <v/>
      </c>
      <c r="G2893">
        <f>Weighting!$H$13</f>
        <v>0</v>
      </c>
      <c r="H2893">
        <f t="array" ref="H2893">FREQUENCY(IF('Data Transformation'!$B$4:$B$8425=B2883,'Data Transformation'!$G$4:$G$8425),'Bin Analysis'!$B2893)</f>
        <v>15</v>
      </c>
      <c r="I2893">
        <f t="shared" si="361"/>
        <v>0</v>
      </c>
      <c r="J2893">
        <f t="shared" si="362"/>
        <v>0</v>
      </c>
      <c r="K2893">
        <f>J2893*Weighting!$W$13</f>
        <v>0</v>
      </c>
      <c r="M2893" s="14"/>
    </row>
    <row r="2894" spans="1:25" x14ac:dyDescent="0.25">
      <c r="A2894" s="32">
        <f>IF(Weighting!$P$14&gt;0,B2894,"")</f>
        <v>1.369</v>
      </c>
      <c r="B2894">
        <f>Weighting!$C$14</f>
        <v>1.369</v>
      </c>
      <c r="C2894">
        <f>Weighting!$F$14</f>
        <v>0</v>
      </c>
      <c r="D2894" t="b">
        <f>IF(C2894=1,'Data Transformation'!$G$3+0.5*'Data Transformation'!$W$25,IF(C2895=1,D2895-'Data Transformation'!$W$25,FALSE))</f>
        <v>0</v>
      </c>
      <c r="E2894" t="str">
        <f t="array" ref="E2894">IF(ISLOGICAL(D2894),"",FREQUENCY(IF('Data Transformation'!$B$425:$B$8425='Bin Analysis'!$B2883,'Data Transformation'!$G$425:$G$8425),D2894))</f>
        <v/>
      </c>
      <c r="F2894" t="str">
        <f t="shared" si="360"/>
        <v/>
      </c>
      <c r="G2894">
        <f>Weighting!$H$14</f>
        <v>0</v>
      </c>
      <c r="H2894">
        <f t="array" ref="H2894">FREQUENCY(IF('Data Transformation'!$B$4:$B$8425=B2883,'Data Transformation'!$G$4:$G$8425),'Bin Analysis'!$B2894)</f>
        <v>15</v>
      </c>
      <c r="I2894">
        <f t="shared" si="361"/>
        <v>0</v>
      </c>
      <c r="J2894">
        <f t="shared" si="362"/>
        <v>0</v>
      </c>
      <c r="K2894">
        <f>J2894*Weighting!$W$14</f>
        <v>0</v>
      </c>
      <c r="M2894" s="14"/>
    </row>
    <row r="2895" spans="1:25" x14ac:dyDescent="0.25">
      <c r="A2895" s="32">
        <f>IF(Weighting!$P$15&gt;0,B2895,"")</f>
        <v>1.5000009999999999</v>
      </c>
      <c r="B2895">
        <f>Weighting!$C$15</f>
        <v>1.5000009999999999</v>
      </c>
      <c r="C2895">
        <f>Weighting!$F$15</f>
        <v>0</v>
      </c>
      <c r="D2895" t="b">
        <f>IF(C2895=1,'Data Transformation'!$G$3+0.5*'Data Transformation'!$W$25,IF(C2896=1,D2896-'Data Transformation'!$W$25,FALSE))</f>
        <v>0</v>
      </c>
      <c r="E2895" t="str">
        <f t="array" ref="E2895">IF(ISLOGICAL(D2895),"",FREQUENCY(IF('Data Transformation'!$B$425:$B$8425='Bin Analysis'!$B2883,'Data Transformation'!$G$425:$G$8425),D2895))</f>
        <v/>
      </c>
      <c r="F2895" t="str">
        <f t="shared" si="360"/>
        <v/>
      </c>
      <c r="G2895">
        <f>Weighting!$H$15</f>
        <v>0</v>
      </c>
      <c r="H2895">
        <f t="array" ref="H2895">FREQUENCY(IF('Data Transformation'!$B$4:$B$8425=B2883,'Data Transformation'!$G$4:$G$8425),'Bin Analysis'!$B2895)</f>
        <v>15</v>
      </c>
      <c r="I2895">
        <f t="shared" si="361"/>
        <v>0</v>
      </c>
      <c r="J2895">
        <f t="shared" si="362"/>
        <v>0</v>
      </c>
      <c r="K2895">
        <f>J2895*Weighting!$W$15</f>
        <v>0</v>
      </c>
      <c r="M2895" s="14"/>
    </row>
    <row r="2896" spans="1:25" x14ac:dyDescent="0.25">
      <c r="A2896" s="32" t="str">
        <f>IF(Weighting!$P$16&gt;0,B2896,"")</f>
        <v/>
      </c>
      <c r="B2896">
        <f>Weighting!$C$16</f>
        <v>1.631</v>
      </c>
      <c r="C2896">
        <f>Weighting!$F$16</f>
        <v>0</v>
      </c>
      <c r="D2896" t="b">
        <f>IF(C2896=1,'Data Transformation'!$G$3+0.5*'Data Transformation'!$W$25,IF(C2897=1,D2897-'Data Transformation'!$W$25,FALSE))</f>
        <v>0</v>
      </c>
      <c r="E2896" t="str">
        <f t="array" ref="E2896">IF(ISLOGICAL(D2896),"",FREQUENCY(IF('Data Transformation'!$B$425:$B$8425='Bin Analysis'!$B2883,'Data Transformation'!$G$425:$G$8425),D2896))</f>
        <v/>
      </c>
      <c r="F2896" t="str">
        <f t="shared" si="360"/>
        <v/>
      </c>
      <c r="G2896">
        <f>Weighting!$H$16</f>
        <v>0</v>
      </c>
      <c r="H2896">
        <f t="array" ref="H2896">FREQUENCY(IF('Data Transformation'!$B$4:$B$8425=B2883,'Data Transformation'!$G$4:$G$8425),'Bin Analysis'!$B2896)</f>
        <v>15</v>
      </c>
      <c r="I2896">
        <f t="shared" si="361"/>
        <v>0</v>
      </c>
      <c r="J2896">
        <f t="shared" si="362"/>
        <v>0</v>
      </c>
      <c r="K2896">
        <f>J2896*Weighting!$W$16</f>
        <v>0</v>
      </c>
      <c r="M2896" s="14"/>
    </row>
    <row r="2897" spans="1:25" x14ac:dyDescent="0.25">
      <c r="A2897" s="32" t="str">
        <f>IF(Weighting!$P$17&gt;0,B2897,"")</f>
        <v/>
      </c>
      <c r="B2897">
        <f>Weighting!$C$17</f>
        <v>1.762</v>
      </c>
      <c r="C2897">
        <f>Weighting!$F$17</f>
        <v>0</v>
      </c>
      <c r="D2897" t="b">
        <f>IF(C2897=1,'Data Transformation'!$G$3+0.5*'Data Transformation'!$W$25,IF(C2898=1,D2898-'Data Transformation'!$W$25,FALSE))</f>
        <v>0</v>
      </c>
      <c r="E2897" t="str">
        <f t="array" ref="E2897">IF(ISLOGICAL(D2897),"",FREQUENCY(IF('Data Transformation'!$B$425:$B$8425='Bin Analysis'!$B2883,'Data Transformation'!$G$425:$G$8425),D2897))</f>
        <v/>
      </c>
      <c r="F2897" t="str">
        <f t="shared" si="360"/>
        <v/>
      </c>
      <c r="G2897">
        <f>Weighting!$H$17</f>
        <v>0</v>
      </c>
      <c r="H2897">
        <f t="array" ref="H2897">FREQUENCY(IF('Data Transformation'!$B$4:$B$8425=B2883,'Data Transformation'!$G$4:$G$8425),'Bin Analysis'!$B2897)</f>
        <v>15</v>
      </c>
      <c r="I2897">
        <f t="shared" si="361"/>
        <v>0</v>
      </c>
      <c r="J2897">
        <f t="shared" si="362"/>
        <v>0</v>
      </c>
      <c r="K2897">
        <f>J2897*Weighting!$W$17</f>
        <v>0</v>
      </c>
      <c r="M2897" s="14"/>
    </row>
    <row r="2898" spans="1:25" x14ac:dyDescent="0.25">
      <c r="A2898" s="32" t="str">
        <f>IF(Weighting!$P$18&gt;0,B2898,"")</f>
        <v/>
      </c>
      <c r="B2898">
        <f>Weighting!$C$18</f>
        <v>1.893</v>
      </c>
      <c r="C2898">
        <f>Weighting!$F$18</f>
        <v>0</v>
      </c>
      <c r="D2898" t="b">
        <f>IF(C2898=1,'Data Transformation'!$G$3+0.5*'Data Transformation'!$W$25,IF(C2899=1,D2899-'Data Transformation'!$W$25,FALSE))</f>
        <v>0</v>
      </c>
      <c r="E2898" t="str">
        <f t="array" ref="E2898">IF(ISLOGICAL(D2898),"",FREQUENCY(IF('Data Transformation'!$B$425:$B$8425='Bin Analysis'!$B2883,'Data Transformation'!$G$425:$G$8425),D2898))</f>
        <v/>
      </c>
      <c r="F2898" t="str">
        <f t="shared" si="360"/>
        <v/>
      </c>
      <c r="G2898">
        <f>Weighting!$H$18</f>
        <v>0</v>
      </c>
      <c r="H2898">
        <f t="array" ref="H2898">FREQUENCY(IF('Data Transformation'!$B$4:$B$8425=B2883,'Data Transformation'!$G$4:$G$8425),'Bin Analysis'!$B2898)</f>
        <v>15</v>
      </c>
      <c r="I2898">
        <f t="shared" si="361"/>
        <v>0</v>
      </c>
      <c r="J2898">
        <f t="shared" si="362"/>
        <v>0</v>
      </c>
      <c r="K2898">
        <f>J2898*Weighting!$W$18</f>
        <v>0</v>
      </c>
      <c r="M2898" s="14"/>
    </row>
    <row r="2899" spans="1:25" x14ac:dyDescent="0.25">
      <c r="A2899" s="32" t="str">
        <f>IF(Weighting!$P$19&gt;0,B2899,"")</f>
        <v/>
      </c>
      <c r="B2899">
        <f>Weighting!$C$19</f>
        <v>2.024</v>
      </c>
      <c r="C2899">
        <f>Weighting!$F$19</f>
        <v>0</v>
      </c>
      <c r="D2899" t="b">
        <f>IF(C2899=1,'Data Transformation'!$G$3+0.5*'Data Transformation'!$W$25,IF(C2900=1,D2900-'Data Transformation'!$W$25,FALSE))</f>
        <v>0</v>
      </c>
      <c r="E2899" t="str">
        <f t="array" ref="E2899">IF(ISLOGICAL(D2899),"",FREQUENCY(IF('Data Transformation'!$B$425:$B$8425='Bin Analysis'!$B2883,'Data Transformation'!$G$425:$G$8425),D2899))</f>
        <v/>
      </c>
      <c r="F2899" t="str">
        <f t="shared" si="360"/>
        <v/>
      </c>
      <c r="G2899">
        <f>Weighting!$H$19</f>
        <v>0</v>
      </c>
      <c r="H2899">
        <f t="array" ref="H2899">FREQUENCY(IF('Data Transformation'!$B$4:$B$8425=B2883,'Data Transformation'!$G$4:$G$8425),'Bin Analysis'!$B2899)</f>
        <v>15</v>
      </c>
      <c r="I2899">
        <f t="shared" si="361"/>
        <v>0</v>
      </c>
      <c r="J2899">
        <f t="shared" si="362"/>
        <v>0</v>
      </c>
      <c r="K2899">
        <f>J2899*Weighting!$W$19</f>
        <v>0</v>
      </c>
      <c r="M2899" s="14"/>
    </row>
    <row r="2900" spans="1:25" x14ac:dyDescent="0.25">
      <c r="A2900" s="32" t="str">
        <f>IF(Weighting!$P$20&gt;0,B2900,"")</f>
        <v/>
      </c>
      <c r="B2900">
        <f>Weighting!$C$20</f>
        <v>2.1550000000000002</v>
      </c>
      <c r="C2900">
        <f>Weighting!$F$20</f>
        <v>0</v>
      </c>
      <c r="D2900" t="b">
        <f>IF(C2900=1,'Data Transformation'!$G$3+0.5*'Data Transformation'!$W$25,IF(C2901=1,D2901-'Data Transformation'!$W$25,FALSE))</f>
        <v>0</v>
      </c>
      <c r="E2900" t="str">
        <f t="array" ref="E2900">IF(ISLOGICAL(D2900),"",FREQUENCY(IF('Data Transformation'!$B$425:$B$8425='Bin Analysis'!$B2883,'Data Transformation'!$G$425:$G$8425),D2900))</f>
        <v/>
      </c>
      <c r="F2900" t="str">
        <f t="shared" si="360"/>
        <v/>
      </c>
      <c r="G2900">
        <f>Weighting!$H$20</f>
        <v>0</v>
      </c>
      <c r="H2900">
        <f t="array" ref="H2900">FREQUENCY(IF('Data Transformation'!$B$4:$B$8425=B2883,'Data Transformation'!$G$4:$G$8425),'Bin Analysis'!$B2900)</f>
        <v>15</v>
      </c>
      <c r="I2900">
        <f t="shared" si="361"/>
        <v>0</v>
      </c>
      <c r="J2900">
        <f t="shared" si="362"/>
        <v>0</v>
      </c>
      <c r="K2900">
        <f>J2900*Weighting!$W$20</f>
        <v>0</v>
      </c>
      <c r="M2900" s="14"/>
    </row>
    <row r="2901" spans="1:25" x14ac:dyDescent="0.25">
      <c r="A2901" s="32" t="str">
        <f>IF(Weighting!$P$21&gt;0,B2901,"")</f>
        <v/>
      </c>
      <c r="B2901">
        <f>Weighting!$C$21</f>
        <v>2.2860000000000005</v>
      </c>
      <c r="C2901">
        <f>Weighting!$F$21</f>
        <v>0</v>
      </c>
      <c r="D2901" t="b">
        <f>IF(C2901=1,'Data Transformation'!$G$3+0.5*'Data Transformation'!$W$25,IF(C2902=1,D2902-'Data Transformation'!$W$25,FALSE))</f>
        <v>0</v>
      </c>
      <c r="E2901" t="str">
        <f t="array" ref="E2901">IF(ISLOGICAL(D2901),"",FREQUENCY(IF('Data Transformation'!$B$425:$B$8425='Bin Analysis'!$B2883,'Data Transformation'!$G$425:$G$8425),D2901))</f>
        <v/>
      </c>
      <c r="F2901" t="str">
        <f t="shared" si="360"/>
        <v/>
      </c>
      <c r="G2901">
        <f>Weighting!$H$21</f>
        <v>0</v>
      </c>
      <c r="H2901">
        <f t="array" ref="H2901">FREQUENCY(IF('Data Transformation'!$B$4:$B$8425=B2883,'Data Transformation'!$G$4:$G$8425),'Bin Analysis'!$B2901)</f>
        <v>15</v>
      </c>
      <c r="I2901">
        <f t="shared" si="361"/>
        <v>0</v>
      </c>
      <c r="J2901">
        <f t="shared" si="362"/>
        <v>0</v>
      </c>
      <c r="K2901">
        <f>J2901*Weighting!$W$21</f>
        <v>0</v>
      </c>
      <c r="M2901" s="14"/>
    </row>
    <row r="2902" spans="1:25" x14ac:dyDescent="0.25">
      <c r="A2902" s="32" t="str">
        <f>IF(Weighting!$P$22&gt;0,B2902,"")</f>
        <v/>
      </c>
      <c r="B2902">
        <f>Weighting!$C$22</f>
        <v>2.4170000000000007</v>
      </c>
      <c r="C2902">
        <f>Weighting!$F$22</f>
        <v>0</v>
      </c>
      <c r="D2902" t="b">
        <f>IF(C2902=1,'Data Transformation'!$G$3+0.5*'Data Transformation'!$W$25,IF(C2903=1,D2903-'Data Transformation'!$W$25,FALSE))</f>
        <v>0</v>
      </c>
      <c r="E2902" t="str">
        <f t="array" ref="E2902">IF(ISLOGICAL(D2902),"",FREQUENCY(IF('Data Transformation'!$B$425:$B$8425='Bin Analysis'!$B2883,'Data Transformation'!$G$425:$G$8425),D2902))</f>
        <v/>
      </c>
      <c r="F2902" t="str">
        <f t="shared" si="360"/>
        <v/>
      </c>
      <c r="G2902">
        <f>Weighting!$H$22</f>
        <v>0</v>
      </c>
      <c r="H2902">
        <f t="array" ref="H2902">FREQUENCY(IF('Data Transformation'!$B$4:$B$8425=B2883,'Data Transformation'!$G$4:$G$8425),'Bin Analysis'!$B2902)</f>
        <v>15</v>
      </c>
      <c r="I2902">
        <f t="shared" si="361"/>
        <v>0</v>
      </c>
      <c r="J2902">
        <f t="shared" si="362"/>
        <v>0</v>
      </c>
      <c r="K2902">
        <f>J2902*Weighting!$W$22</f>
        <v>0</v>
      </c>
      <c r="M2902" s="14"/>
    </row>
    <row r="2903" spans="1:25" x14ac:dyDescent="0.25">
      <c r="A2903" s="32" t="str">
        <f>IF(Weighting!$P$23&gt;0,B2903,"")</f>
        <v/>
      </c>
      <c r="B2903">
        <f>Weighting!$C$23</f>
        <v>2.5480000000000009</v>
      </c>
      <c r="C2903">
        <f>Weighting!$F$23</f>
        <v>0</v>
      </c>
      <c r="D2903" t="b">
        <f>IF(C2903=1,'Data Transformation'!$G$3+0.5*'Data Transformation'!$W$25,IF(C2904=1,D2904-'Data Transformation'!$W$25,FALSE))</f>
        <v>0</v>
      </c>
      <c r="E2903" t="str">
        <f t="array" ref="E2903">IF(ISLOGICAL(D2903),"",FREQUENCY(IF('Data Transformation'!$B$425:$B$8425='Bin Analysis'!$B2883,'Data Transformation'!$G$425:$G$8425),D2903))</f>
        <v/>
      </c>
      <c r="F2903" t="str">
        <f t="shared" si="360"/>
        <v/>
      </c>
      <c r="G2903">
        <f>Weighting!$H$23</f>
        <v>0</v>
      </c>
      <c r="H2903">
        <f t="array" ref="H2903">FREQUENCY(IF('Data Transformation'!$B$4:$B$8425=B2883,'Data Transformation'!$G$4:$G$8425),'Bin Analysis'!$B2903)</f>
        <v>15</v>
      </c>
      <c r="I2903">
        <f t="shared" si="361"/>
        <v>0</v>
      </c>
      <c r="J2903">
        <f t="shared" si="362"/>
        <v>0</v>
      </c>
      <c r="K2903">
        <f>J2903*Weighting!$W$23</f>
        <v>0</v>
      </c>
      <c r="M2903" s="14"/>
    </row>
    <row r="2904" spans="1:25" x14ac:dyDescent="0.25">
      <c r="A2904" s="32" t="str">
        <f>IF(Weighting!$P$24&gt;0,B2904,"")</f>
        <v/>
      </c>
      <c r="B2904">
        <f>Weighting!$C$24</f>
        <v>2.6790000000000012</v>
      </c>
      <c r="C2904">
        <f>Weighting!$F$24</f>
        <v>0</v>
      </c>
      <c r="D2904" t="b">
        <f>IF(C2904=1,'Data Transformation'!$G$3+0.5*'Data Transformation'!$W$25,IF(C2905=1,D2905-'Data Transformation'!$W$25,FALSE))</f>
        <v>0</v>
      </c>
      <c r="E2904" t="str">
        <f t="array" ref="E2904">IF(ISLOGICAL(D2904),"",FREQUENCY(IF('Data Transformation'!$B$425:$B$8425='Bin Analysis'!$B2883,'Data Transformation'!$G$425:$G$8425),D2904))</f>
        <v/>
      </c>
      <c r="F2904" t="str">
        <f t="shared" si="360"/>
        <v/>
      </c>
      <c r="G2904">
        <f>Weighting!$H$24</f>
        <v>0</v>
      </c>
      <c r="H2904">
        <f t="array" ref="H2904">FREQUENCY(IF('Data Transformation'!$B$4:$B$8425=B2883,'Data Transformation'!$G$4:$G$8425),'Bin Analysis'!$B2904)</f>
        <v>15</v>
      </c>
      <c r="I2904">
        <f t="shared" si="361"/>
        <v>0</v>
      </c>
      <c r="J2904">
        <f t="shared" si="362"/>
        <v>0</v>
      </c>
      <c r="K2904">
        <f>J2904*Weighting!$W$24</f>
        <v>0</v>
      </c>
      <c r="M2904" s="14"/>
    </row>
    <row r="2905" spans="1:25" x14ac:dyDescent="0.25">
      <c r="A2905" s="32" t="str">
        <f>IF(Weighting!$P$25&gt;0,B2905,"")</f>
        <v/>
      </c>
      <c r="B2905">
        <f>Weighting!$C$25</f>
        <v>2.8100000000000014</v>
      </c>
      <c r="C2905">
        <f>Weighting!$F$25</f>
        <v>0</v>
      </c>
      <c r="D2905" t="b">
        <f>IF(C2905=1,'Data Transformation'!$G$3+0.5*'Data Transformation'!$W$25,IF(C2906=1,D2906-'Data Transformation'!$W$25,FALSE))</f>
        <v>0</v>
      </c>
      <c r="E2905" t="str">
        <f t="array" ref="E2905">IF(ISLOGICAL(D2905),"",FREQUENCY(IF('Data Transformation'!$B$425:$B$8425='Bin Analysis'!$B2883,'Data Transformation'!$G$425:$G$8425),D2905))</f>
        <v/>
      </c>
      <c r="F2905" t="str">
        <f t="shared" si="360"/>
        <v/>
      </c>
      <c r="G2905">
        <f>Weighting!$H$25</f>
        <v>0</v>
      </c>
      <c r="H2905">
        <f t="array" ref="H2905">FREQUENCY(IF('Data Transformation'!$B$4:$B$8425=B2883,'Data Transformation'!$G$4:$G$8425),'Bin Analysis'!$B2905)</f>
        <v>15</v>
      </c>
      <c r="I2905">
        <f t="shared" si="361"/>
        <v>0</v>
      </c>
      <c r="J2905">
        <f t="shared" si="362"/>
        <v>0</v>
      </c>
      <c r="K2905">
        <f>J2905*Weighting!$W$25</f>
        <v>0</v>
      </c>
      <c r="M2905" s="14"/>
    </row>
    <row r="2906" spans="1:25" x14ac:dyDescent="0.25">
      <c r="O2906"/>
      <c r="P2906"/>
      <c r="Q2906"/>
      <c r="R2906"/>
    </row>
    <row r="2907" spans="1:25" ht="23.25" x14ac:dyDescent="0.35">
      <c r="A2907" s="21" t="s">
        <v>0</v>
      </c>
      <c r="B2907" s="21">
        <f>IFERROR(VLOOKUP(C2907,'Data Transformation'!$L$6:$M$426,2,FALSE),"")</f>
        <v>121</v>
      </c>
      <c r="C2907" s="21">
        <f>C2883+1</f>
        <v>121</v>
      </c>
      <c r="D2907" s="21"/>
      <c r="E2907" s="21"/>
      <c r="F2907" s="21"/>
      <c r="G2907" s="21"/>
      <c r="H2907" s="22"/>
      <c r="I2907" s="22"/>
      <c r="J2907" s="22"/>
      <c r="K2907" s="21"/>
      <c r="L2907" s="21">
        <f>B2907</f>
        <v>121</v>
      </c>
      <c r="M2907" s="23">
        <f>INDEX('Data Transformation'!$O$4:$O$424,MATCH($B2907,'Data Transformation'!$M$4:$M$424,0),MATCH($M$2,'Data Transformation'!$O$3,0))</f>
        <v>19</v>
      </c>
      <c r="N2907" s="27">
        <f>IF('Input and Summary Results'!$J$16="minimum",'Bin Analysis'!X2908/(M2907-1),'Bin Analysis'!Y2907/('Bin Analysis'!M2907-1))</f>
        <v>0</v>
      </c>
      <c r="O2907" s="27">
        <f>IF(M2907=FALSE,NA(),(VLOOKUP(1,C2910:K2929,4,FALSE))/(M2907-1))</f>
        <v>0</v>
      </c>
      <c r="P2907" s="27">
        <f>IF(M2907=FALSE,NA(),SUM(J2910:J2929)/Weighting!$S$5)</f>
        <v>0.2</v>
      </c>
      <c r="Q2907" s="27">
        <f>IF(M2907=FALSE,NA(),SUM(K2910:K2929)/Weighting!$S$6)</f>
        <v>8.6956521739130432E-2</v>
      </c>
      <c r="R2907" s="27">
        <f>IF(M2907=FALSE,NA(),(VLOOKUP(1,G2910:K2929,3,FALSE))/(M2907-1))</f>
        <v>1</v>
      </c>
      <c r="S2907" s="22" t="str">
        <f>IF(M2907=FALSE,NA(),IF(SUM(J2910:J2929)=2,"yes","no"))</f>
        <v>yes</v>
      </c>
      <c r="X2907" s="2" cm="2">
        <f t="array" ref="X2907:X2908">FREQUENCY(IF('Data Transformation'!$B$425:$B$6424='Bin Analysis'!L2907,'Data Transformation'!$G$425:$G$6424),'Data Transformation'!$U$11)</f>
        <v>18</v>
      </c>
      <c r="Y2907" s="2" cm="2">
        <f t="array" ref="Y2907:Y2908">FREQUENCY(IF('Data Transformation'!$B$425:$B$6424='Bin Analysis'!L2907,'Data Transformation'!$G$425:$G$6424),'Data Transformation'!$U$12)</f>
        <v>18</v>
      </c>
    </row>
    <row r="2908" spans="1:25" x14ac:dyDescent="0.25">
      <c r="A2908" s="14" t="s">
        <v>67</v>
      </c>
      <c r="B2908" t="s">
        <v>47</v>
      </c>
      <c r="C2908" t="s">
        <v>5</v>
      </c>
      <c r="D2908" t="s">
        <v>100</v>
      </c>
      <c r="E2908" t="s">
        <v>101</v>
      </c>
      <c r="F2908" t="s">
        <v>102</v>
      </c>
      <c r="G2908" t="s">
        <v>70</v>
      </c>
      <c r="H2908" t="s">
        <v>31</v>
      </c>
      <c r="I2908" t="s">
        <v>32</v>
      </c>
      <c r="J2908" t="s">
        <v>46</v>
      </c>
      <c r="K2908" s="14" t="s">
        <v>45</v>
      </c>
      <c r="M2908" s="14"/>
      <c r="X2908" s="2">
        <v>0</v>
      </c>
      <c r="Y2908" s="2">
        <v>0</v>
      </c>
    </row>
    <row r="2909" spans="1:25" x14ac:dyDescent="0.25">
      <c r="A2909" s="32"/>
      <c r="D2909" t="b">
        <f>IF(C2909=1,'Data Transformation'!$G$3+0.5*'Data Transformation'!$W$25,IF(C2910=1,D2910-'Data Transformation'!$W$25,FALSE))</f>
        <v>0</v>
      </c>
      <c r="E2909" t="str">
        <f t="array" ref="E2909">IF(ISLOGICAL(D2909),"",FREQUENCY(IF('Data Transformation'!$B$425:$B$8425='Bin Analysis'!$B2907,'Data Transformation'!$G$425:$G$8425),D2909))</f>
        <v/>
      </c>
      <c r="F2909" t="str">
        <f>IF(ISLOGICAL(D2909),"",E2909-E2908)</f>
        <v/>
      </c>
      <c r="M2909" s="14"/>
    </row>
    <row r="2910" spans="1:25" x14ac:dyDescent="0.25">
      <c r="A2910" s="32">
        <f>IF(Weighting!$P$6&gt;0,B2910,"")</f>
        <v>0.32100000000000001</v>
      </c>
      <c r="B2910">
        <f>Weighting!$C$6</f>
        <v>0.32100000000000001</v>
      </c>
      <c r="C2910">
        <f>Weighting!$F$6</f>
        <v>0</v>
      </c>
      <c r="D2910" t="b">
        <f>IF(C2910=1,'Data Transformation'!$G$3+0.5*'Data Transformation'!$W$25,IF(C2911=1,D2911-'Data Transformation'!$W$25,FALSE))</f>
        <v>0</v>
      </c>
      <c r="E2910" t="str">
        <f t="array" ref="E2910">IF(ISLOGICAL(D2910),"",FREQUENCY(IF('Data Transformation'!$B$425:$B$8425='Bin Analysis'!$B2907,'Data Transformation'!$G$425:$G$8425),D2910))</f>
        <v/>
      </c>
      <c r="F2910" t="str">
        <f>IF(ISLOGICAL(D2910),"",E2910-E2909)</f>
        <v/>
      </c>
      <c r="G2910">
        <f>Weighting!$H$6</f>
        <v>1</v>
      </c>
      <c r="H2910">
        <f t="array" ref="H2910">FREQUENCY(IF('Data Transformation'!$B$4:$B$8425=B2907,'Data Transformation'!$G$4:$G$8425),'Bin Analysis'!$B2910)</f>
        <v>18</v>
      </c>
      <c r="I2910">
        <f>H2910-H2909</f>
        <v>18</v>
      </c>
      <c r="J2910">
        <f>IF(I2910=0,0,1)</f>
        <v>1</v>
      </c>
      <c r="K2910">
        <f>J2910*Weighting!$W$6</f>
        <v>1</v>
      </c>
      <c r="M2910" s="14"/>
    </row>
    <row r="2911" spans="1:25" x14ac:dyDescent="0.25">
      <c r="A2911" s="32">
        <f>IF(Weighting!$P$7&gt;0,B2911,"")</f>
        <v>0.45200000000000001</v>
      </c>
      <c r="B2911">
        <f>Weighting!$C$7</f>
        <v>0.45200000000000001</v>
      </c>
      <c r="C2911">
        <f>Weighting!$F$7</f>
        <v>0</v>
      </c>
      <c r="D2911" t="b">
        <f>IF(C2911=1,'Data Transformation'!$G$3+0.5*'Data Transformation'!$W$25,IF(C2912=1,D2912-'Data Transformation'!$W$25,FALSE))</f>
        <v>0</v>
      </c>
      <c r="E2911" t="str">
        <f t="array" ref="E2911">IF(ISLOGICAL(D2911),"",FREQUENCY(IF('Data Transformation'!$B$425:$B$8425='Bin Analysis'!$B2907,'Data Transformation'!$G$425:$G$8425),D2911))</f>
        <v/>
      </c>
      <c r="F2911" t="str">
        <f t="shared" ref="F2911:F2929" si="363">IF(ISLOGICAL(D2911),"",E2911-E2910)</f>
        <v/>
      </c>
      <c r="G2911">
        <f>Weighting!$H$7</f>
        <v>0</v>
      </c>
      <c r="H2911">
        <f t="array" ref="H2911">FREQUENCY(IF('Data Transformation'!$B$4:$B$8425=B2907,'Data Transformation'!$G$4:$G$8425),'Bin Analysis'!$B2911)</f>
        <v>18</v>
      </c>
      <c r="I2911">
        <f t="shared" ref="I2911:I2929" si="364">H2911-H2910</f>
        <v>0</v>
      </c>
      <c r="J2911">
        <f>IF(I2911=0,0,1)</f>
        <v>0</v>
      </c>
      <c r="K2911">
        <f>J2911*Weighting!$W$7</f>
        <v>0</v>
      </c>
      <c r="M2911" s="14"/>
    </row>
    <row r="2912" spans="1:25" x14ac:dyDescent="0.25">
      <c r="A2912" s="32">
        <f>IF(Weighting!$P$8&gt;0,B2912,"")</f>
        <v>0.58299999999999996</v>
      </c>
      <c r="B2912">
        <f>Weighting!$C$8</f>
        <v>0.58299999999999996</v>
      </c>
      <c r="C2912">
        <f>Weighting!$F$8</f>
        <v>0</v>
      </c>
      <c r="D2912" t="b">
        <f>IF(C2912=1,'Data Transformation'!$G$3+0.5*'Data Transformation'!$W$25,IF(C2913=1,D2913-'Data Transformation'!$W$25,FALSE))</f>
        <v>0</v>
      </c>
      <c r="E2912" t="str">
        <f t="array" ref="E2912">IF(ISLOGICAL(D2912),"",FREQUENCY(IF('Data Transformation'!$B$425:$B$8425='Bin Analysis'!$B2907,'Data Transformation'!$G$425:$G$8425),D2912))</f>
        <v/>
      </c>
      <c r="F2912" t="str">
        <f t="shared" si="363"/>
        <v/>
      </c>
      <c r="G2912">
        <f>Weighting!$H$8</f>
        <v>0</v>
      </c>
      <c r="H2912">
        <f t="array" ref="H2912">FREQUENCY(IF('Data Transformation'!$B$4:$B$8425=B2907,'Data Transformation'!$G$4:$G$8425),'Bin Analysis'!$B2912)</f>
        <v>18</v>
      </c>
      <c r="I2912">
        <f t="shared" si="364"/>
        <v>0</v>
      </c>
      <c r="J2912">
        <f t="shared" ref="J2912:J2929" si="365">IF(I2912=0,0,1)</f>
        <v>0</v>
      </c>
      <c r="K2912">
        <f>J2912*Weighting!$W$8</f>
        <v>0</v>
      </c>
      <c r="M2912" s="14"/>
    </row>
    <row r="2913" spans="1:13" x14ac:dyDescent="0.25">
      <c r="A2913" s="32">
        <f>IF(Weighting!$P$9&gt;0,B2913,"")</f>
        <v>0.71399999999999997</v>
      </c>
      <c r="B2913" s="50">
        <f>Weighting!$C$9</f>
        <v>0.71399999999999997</v>
      </c>
      <c r="C2913">
        <f>Weighting!$F$9</f>
        <v>0</v>
      </c>
      <c r="D2913" t="b">
        <f>IF(C2913=1,'Data Transformation'!$G$3+0.5*'Data Transformation'!$W$25,IF(C2914=1,D2914-'Data Transformation'!$W$25,FALSE))</f>
        <v>0</v>
      </c>
      <c r="E2913" t="str">
        <f t="array" ref="E2913">IF(ISLOGICAL(D2913),"",FREQUENCY(IF('Data Transformation'!$B$425:$B$8425='Bin Analysis'!$B2907,'Data Transformation'!$G$425:$G$8425),D2913))</f>
        <v/>
      </c>
      <c r="F2913" t="str">
        <f t="shared" si="363"/>
        <v/>
      </c>
      <c r="G2913">
        <f>Weighting!$H$9</f>
        <v>0</v>
      </c>
      <c r="H2913">
        <f t="array" ref="H2913">FREQUENCY(IF('Data Transformation'!$B$4:$B$8425=B2907,'Data Transformation'!$G$4:$G$8425),'Bin Analysis'!$B2913)</f>
        <v>18</v>
      </c>
      <c r="I2913">
        <f t="shared" si="364"/>
        <v>0</v>
      </c>
      <c r="J2913">
        <f t="shared" si="365"/>
        <v>0</v>
      </c>
      <c r="K2913">
        <f>J2913*Weighting!$W$9</f>
        <v>0</v>
      </c>
      <c r="M2913" s="14"/>
    </row>
    <row r="2914" spans="1:13" x14ac:dyDescent="0.25">
      <c r="A2914" s="32">
        <f>IF(Weighting!$P$10&gt;0,B2914,"")</f>
        <v>0.84499999999999997</v>
      </c>
      <c r="B2914">
        <f>Weighting!$C$10</f>
        <v>0.84499999999999997</v>
      </c>
      <c r="C2914">
        <f>Weighting!$F$10</f>
        <v>0</v>
      </c>
      <c r="D2914" t="b">
        <f>IF(C2914=1,'Data Transformation'!$G$3+0.5*'Data Transformation'!$W$25,IF(C2915=1,D2915-'Data Transformation'!$W$25,FALSE))</f>
        <v>0</v>
      </c>
      <c r="E2914" t="str">
        <f t="array" ref="E2914">IF(ISLOGICAL(D2914),"",FREQUENCY(IF('Data Transformation'!$B$425:$B$8425='Bin Analysis'!$B2907,'Data Transformation'!$G$425:$G$8425),D2914))</f>
        <v/>
      </c>
      <c r="F2914" t="str">
        <f t="shared" si="363"/>
        <v/>
      </c>
      <c r="G2914">
        <f>Weighting!$H$10</f>
        <v>0</v>
      </c>
      <c r="H2914">
        <f t="array" ref="H2914">FREQUENCY(IF('Data Transformation'!$B$4:$B$8425=B2907,'Data Transformation'!$G$4:$G$8425),'Bin Analysis'!$B2914)</f>
        <v>18</v>
      </c>
      <c r="I2914">
        <f t="shared" si="364"/>
        <v>0</v>
      </c>
      <c r="J2914">
        <f t="shared" si="365"/>
        <v>0</v>
      </c>
      <c r="K2914">
        <f>J2914*Weighting!$W$10</f>
        <v>0</v>
      </c>
      <c r="M2914" s="14"/>
    </row>
    <row r="2915" spans="1:13" x14ac:dyDescent="0.25">
      <c r="A2915" s="32">
        <f>IF(Weighting!$P$11&gt;0,B2915,"")</f>
        <v>0.97599999999999998</v>
      </c>
      <c r="B2915">
        <f>Weighting!$C$11</f>
        <v>0.97599999999999998</v>
      </c>
      <c r="C2915">
        <f>Weighting!$F$11</f>
        <v>0</v>
      </c>
      <c r="D2915">
        <f>IF(C2915=1,'Data Transformation'!$G$3+0.5*'Data Transformation'!$W$25,IF(C2916=1,D2916-'Data Transformation'!$W$25,FALSE))</f>
        <v>0.86899999999999999</v>
      </c>
      <c r="E2915">
        <f t="array" ref="E2915">IF(ISLOGICAL(D2915),"",FREQUENCY(IF('Data Transformation'!$B$425:$B$8425='Bin Analysis'!$B2907,'Data Transformation'!$G$425:$G$8425),D2915))</f>
        <v>18</v>
      </c>
      <c r="F2915" t="e">
        <f t="shared" si="363"/>
        <v>#VALUE!</v>
      </c>
      <c r="G2915">
        <f>Weighting!$H$11</f>
        <v>0</v>
      </c>
      <c r="H2915">
        <f t="array" ref="H2915">FREQUENCY(IF('Data Transformation'!$B$4:$B$8425=B2907,'Data Transformation'!$G$4:$G$8425),'Bin Analysis'!$B2915)</f>
        <v>18</v>
      </c>
      <c r="I2915">
        <f t="shared" si="364"/>
        <v>0</v>
      </c>
      <c r="J2915">
        <f t="shared" si="365"/>
        <v>0</v>
      </c>
      <c r="K2915">
        <f>J2915*Weighting!$W$11</f>
        <v>0</v>
      </c>
      <c r="M2915" s="14"/>
    </row>
    <row r="2916" spans="1:13" x14ac:dyDescent="0.25">
      <c r="A2916" s="32">
        <f>IF(Weighting!$P$12&gt;0,B2916,"")</f>
        <v>1.107</v>
      </c>
      <c r="B2916">
        <f>Weighting!$C$12</f>
        <v>1.107</v>
      </c>
      <c r="C2916">
        <f>Weighting!$F$12</f>
        <v>1</v>
      </c>
      <c r="D2916">
        <f>IF(C2916=1,'Data Transformation'!$G$3+0.5*'Data Transformation'!$W$25,IF(C2917=1,D2917-'Data Transformation'!$W$25,FALSE))</f>
        <v>1.131</v>
      </c>
      <c r="E2916">
        <f t="array" ref="E2916">IF(ISLOGICAL(D2916),"",FREQUENCY(IF('Data Transformation'!$B$425:$B$8425='Bin Analysis'!$B2907,'Data Transformation'!$G$425:$G$8425),D2916))</f>
        <v>18</v>
      </c>
      <c r="F2916">
        <f t="shared" si="363"/>
        <v>0</v>
      </c>
      <c r="G2916">
        <f>Weighting!$H$12</f>
        <v>0</v>
      </c>
      <c r="H2916">
        <f t="array" ref="H2916">FREQUENCY(IF('Data Transformation'!$B$4:$B$8425=B2907,'Data Transformation'!$G$4:$G$8425),'Bin Analysis'!$B2916)</f>
        <v>19</v>
      </c>
      <c r="I2916">
        <f t="shared" si="364"/>
        <v>1</v>
      </c>
      <c r="J2916">
        <f t="shared" si="365"/>
        <v>1</v>
      </c>
      <c r="K2916">
        <f>J2916*Weighting!$W$12</f>
        <v>1</v>
      </c>
      <c r="M2916" s="14"/>
    </row>
    <row r="2917" spans="1:13" x14ac:dyDescent="0.25">
      <c r="A2917" s="32">
        <f>IF(Weighting!$P$13&gt;0,B2917,"")</f>
        <v>1.238</v>
      </c>
      <c r="B2917">
        <f>Weighting!$C$13</f>
        <v>1.238</v>
      </c>
      <c r="C2917">
        <f>Weighting!$F$13</f>
        <v>0</v>
      </c>
      <c r="D2917" t="b">
        <f>IF(C2917=1,'Data Transformation'!$G$3+0.5*'Data Transformation'!$W$25,IF(C2918=1,D2918-'Data Transformation'!$W$25,FALSE))</f>
        <v>0</v>
      </c>
      <c r="E2917" t="str">
        <f t="array" ref="E2917">IF(ISLOGICAL(D2917),"",FREQUENCY(IF('Data Transformation'!$B$425:$B$8425='Bin Analysis'!$B2907,'Data Transformation'!$G$425:$G$8425),D2917))</f>
        <v/>
      </c>
      <c r="F2917" t="str">
        <f t="shared" si="363"/>
        <v/>
      </c>
      <c r="G2917">
        <f>Weighting!$H$13</f>
        <v>0</v>
      </c>
      <c r="H2917">
        <f t="array" ref="H2917">FREQUENCY(IF('Data Transformation'!$B$4:$B$8425=B2907,'Data Transformation'!$G$4:$G$8425),'Bin Analysis'!$B2917)</f>
        <v>19</v>
      </c>
      <c r="I2917">
        <f t="shared" si="364"/>
        <v>0</v>
      </c>
      <c r="J2917">
        <f t="shared" si="365"/>
        <v>0</v>
      </c>
      <c r="K2917">
        <f>J2917*Weighting!$W$13</f>
        <v>0</v>
      </c>
      <c r="M2917" s="14"/>
    </row>
    <row r="2918" spans="1:13" x14ac:dyDescent="0.25">
      <c r="A2918" s="32">
        <f>IF(Weighting!$P$14&gt;0,B2918,"")</f>
        <v>1.369</v>
      </c>
      <c r="B2918">
        <f>Weighting!$C$14</f>
        <v>1.369</v>
      </c>
      <c r="C2918">
        <f>Weighting!$F$14</f>
        <v>0</v>
      </c>
      <c r="D2918" t="b">
        <f>IF(C2918=1,'Data Transformation'!$G$3+0.5*'Data Transformation'!$W$25,IF(C2919=1,D2919-'Data Transformation'!$W$25,FALSE))</f>
        <v>0</v>
      </c>
      <c r="E2918" t="str">
        <f t="array" ref="E2918">IF(ISLOGICAL(D2918),"",FREQUENCY(IF('Data Transformation'!$B$425:$B$8425='Bin Analysis'!$B2907,'Data Transformation'!$G$425:$G$8425),D2918))</f>
        <v/>
      </c>
      <c r="F2918" t="str">
        <f t="shared" si="363"/>
        <v/>
      </c>
      <c r="G2918">
        <f>Weighting!$H$14</f>
        <v>0</v>
      </c>
      <c r="H2918">
        <f t="array" ref="H2918">FREQUENCY(IF('Data Transformation'!$B$4:$B$8425=B2907,'Data Transformation'!$G$4:$G$8425),'Bin Analysis'!$B2918)</f>
        <v>19</v>
      </c>
      <c r="I2918">
        <f t="shared" si="364"/>
        <v>0</v>
      </c>
      <c r="J2918">
        <f t="shared" si="365"/>
        <v>0</v>
      </c>
      <c r="K2918">
        <f>J2918*Weighting!$W$14</f>
        <v>0</v>
      </c>
      <c r="M2918" s="14"/>
    </row>
    <row r="2919" spans="1:13" x14ac:dyDescent="0.25">
      <c r="A2919" s="32">
        <f>IF(Weighting!$P$15&gt;0,B2919,"")</f>
        <v>1.5000009999999999</v>
      </c>
      <c r="B2919">
        <f>Weighting!$C$15</f>
        <v>1.5000009999999999</v>
      </c>
      <c r="C2919">
        <f>Weighting!$F$15</f>
        <v>0</v>
      </c>
      <c r="D2919" t="b">
        <f>IF(C2919=1,'Data Transformation'!$G$3+0.5*'Data Transformation'!$W$25,IF(C2920=1,D2920-'Data Transformation'!$W$25,FALSE))</f>
        <v>0</v>
      </c>
      <c r="E2919" t="str">
        <f t="array" ref="E2919">IF(ISLOGICAL(D2919),"",FREQUENCY(IF('Data Transformation'!$B$425:$B$8425='Bin Analysis'!$B2907,'Data Transformation'!$G$425:$G$8425),D2919))</f>
        <v/>
      </c>
      <c r="F2919" t="str">
        <f t="shared" si="363"/>
        <v/>
      </c>
      <c r="G2919">
        <f>Weighting!$H$15</f>
        <v>0</v>
      </c>
      <c r="H2919">
        <f t="array" ref="H2919">FREQUENCY(IF('Data Transformation'!$B$4:$B$8425=B2907,'Data Transformation'!$G$4:$G$8425),'Bin Analysis'!$B2919)</f>
        <v>19</v>
      </c>
      <c r="I2919">
        <f t="shared" si="364"/>
        <v>0</v>
      </c>
      <c r="J2919">
        <f t="shared" si="365"/>
        <v>0</v>
      </c>
      <c r="K2919">
        <f>J2919*Weighting!$W$15</f>
        <v>0</v>
      </c>
      <c r="M2919" s="14"/>
    </row>
    <row r="2920" spans="1:13" x14ac:dyDescent="0.25">
      <c r="A2920" s="32" t="str">
        <f>IF(Weighting!$P$16&gt;0,B2920,"")</f>
        <v/>
      </c>
      <c r="B2920">
        <f>Weighting!$C$16</f>
        <v>1.631</v>
      </c>
      <c r="C2920">
        <f>Weighting!$F$16</f>
        <v>0</v>
      </c>
      <c r="D2920" t="b">
        <f>IF(C2920=1,'Data Transformation'!$G$3+0.5*'Data Transformation'!$W$25,IF(C2921=1,D2921-'Data Transformation'!$W$25,FALSE))</f>
        <v>0</v>
      </c>
      <c r="E2920" t="str">
        <f t="array" ref="E2920">IF(ISLOGICAL(D2920),"",FREQUENCY(IF('Data Transformation'!$B$425:$B$8425='Bin Analysis'!$B2907,'Data Transformation'!$G$425:$G$8425),D2920))</f>
        <v/>
      </c>
      <c r="F2920" t="str">
        <f t="shared" si="363"/>
        <v/>
      </c>
      <c r="G2920">
        <f>Weighting!$H$16</f>
        <v>0</v>
      </c>
      <c r="H2920">
        <f t="array" ref="H2920">FREQUENCY(IF('Data Transformation'!$B$4:$B$8425=B2907,'Data Transformation'!$G$4:$G$8425),'Bin Analysis'!$B2920)</f>
        <v>19</v>
      </c>
      <c r="I2920">
        <f t="shared" si="364"/>
        <v>0</v>
      </c>
      <c r="J2920">
        <f t="shared" si="365"/>
        <v>0</v>
      </c>
      <c r="K2920">
        <f>J2920*Weighting!$W$16</f>
        <v>0</v>
      </c>
      <c r="M2920" s="14"/>
    </row>
    <row r="2921" spans="1:13" x14ac:dyDescent="0.25">
      <c r="A2921" s="32" t="str">
        <f>IF(Weighting!$P$17&gt;0,B2921,"")</f>
        <v/>
      </c>
      <c r="B2921">
        <f>Weighting!$C$17</f>
        <v>1.762</v>
      </c>
      <c r="C2921">
        <f>Weighting!$F$17</f>
        <v>0</v>
      </c>
      <c r="D2921" t="b">
        <f>IF(C2921=1,'Data Transformation'!$G$3+0.5*'Data Transformation'!$W$25,IF(C2922=1,D2922-'Data Transformation'!$W$25,FALSE))</f>
        <v>0</v>
      </c>
      <c r="E2921" t="str">
        <f t="array" ref="E2921">IF(ISLOGICAL(D2921),"",FREQUENCY(IF('Data Transformation'!$B$425:$B$8425='Bin Analysis'!$B2907,'Data Transformation'!$G$425:$G$8425),D2921))</f>
        <v/>
      </c>
      <c r="F2921" t="str">
        <f t="shared" si="363"/>
        <v/>
      </c>
      <c r="G2921">
        <f>Weighting!$H$17</f>
        <v>0</v>
      </c>
      <c r="H2921">
        <f t="array" ref="H2921">FREQUENCY(IF('Data Transformation'!$B$4:$B$8425=B2907,'Data Transformation'!$G$4:$G$8425),'Bin Analysis'!$B2921)</f>
        <v>19</v>
      </c>
      <c r="I2921">
        <f t="shared" si="364"/>
        <v>0</v>
      </c>
      <c r="J2921">
        <f t="shared" si="365"/>
        <v>0</v>
      </c>
      <c r="K2921">
        <f>J2921*Weighting!$W$17</f>
        <v>0</v>
      </c>
      <c r="M2921" s="14"/>
    </row>
    <row r="2922" spans="1:13" x14ac:dyDescent="0.25">
      <c r="A2922" s="32" t="str">
        <f>IF(Weighting!$P$18&gt;0,B2922,"")</f>
        <v/>
      </c>
      <c r="B2922">
        <f>Weighting!$C$18</f>
        <v>1.893</v>
      </c>
      <c r="C2922">
        <f>Weighting!$F$18</f>
        <v>0</v>
      </c>
      <c r="D2922" t="b">
        <f>IF(C2922=1,'Data Transformation'!$G$3+0.5*'Data Transformation'!$W$25,IF(C2923=1,D2923-'Data Transformation'!$W$25,FALSE))</f>
        <v>0</v>
      </c>
      <c r="E2922" t="str">
        <f t="array" ref="E2922">IF(ISLOGICAL(D2922),"",FREQUENCY(IF('Data Transformation'!$B$425:$B$8425='Bin Analysis'!$B2907,'Data Transformation'!$G$425:$G$8425),D2922))</f>
        <v/>
      </c>
      <c r="F2922" t="str">
        <f t="shared" si="363"/>
        <v/>
      </c>
      <c r="G2922">
        <f>Weighting!$H$18</f>
        <v>0</v>
      </c>
      <c r="H2922">
        <f t="array" ref="H2922">FREQUENCY(IF('Data Transformation'!$B$4:$B$8425=B2907,'Data Transformation'!$G$4:$G$8425),'Bin Analysis'!$B2922)</f>
        <v>19</v>
      </c>
      <c r="I2922">
        <f t="shared" si="364"/>
        <v>0</v>
      </c>
      <c r="J2922">
        <f t="shared" si="365"/>
        <v>0</v>
      </c>
      <c r="K2922">
        <f>J2922*Weighting!$W$18</f>
        <v>0</v>
      </c>
      <c r="M2922" s="14"/>
    </row>
    <row r="2923" spans="1:13" x14ac:dyDescent="0.25">
      <c r="A2923" s="32" t="str">
        <f>IF(Weighting!$P$19&gt;0,B2923,"")</f>
        <v/>
      </c>
      <c r="B2923">
        <f>Weighting!$C$19</f>
        <v>2.024</v>
      </c>
      <c r="C2923">
        <f>Weighting!$F$19</f>
        <v>0</v>
      </c>
      <c r="D2923" t="b">
        <f>IF(C2923=1,'Data Transformation'!$G$3+0.5*'Data Transformation'!$W$25,IF(C2924=1,D2924-'Data Transformation'!$W$25,FALSE))</f>
        <v>0</v>
      </c>
      <c r="E2923" t="str">
        <f t="array" ref="E2923">IF(ISLOGICAL(D2923),"",FREQUENCY(IF('Data Transformation'!$B$425:$B$8425='Bin Analysis'!$B2907,'Data Transformation'!$G$425:$G$8425),D2923))</f>
        <v/>
      </c>
      <c r="F2923" t="str">
        <f t="shared" si="363"/>
        <v/>
      </c>
      <c r="G2923">
        <f>Weighting!$H$19</f>
        <v>0</v>
      </c>
      <c r="H2923">
        <f t="array" ref="H2923">FREQUENCY(IF('Data Transformation'!$B$4:$B$8425=B2907,'Data Transformation'!$G$4:$G$8425),'Bin Analysis'!$B2923)</f>
        <v>19</v>
      </c>
      <c r="I2923">
        <f t="shared" si="364"/>
        <v>0</v>
      </c>
      <c r="J2923">
        <f t="shared" si="365"/>
        <v>0</v>
      </c>
      <c r="K2923">
        <f>J2923*Weighting!$W$19</f>
        <v>0</v>
      </c>
      <c r="M2923" s="14"/>
    </row>
    <row r="2924" spans="1:13" x14ac:dyDescent="0.25">
      <c r="A2924" s="32" t="str">
        <f>IF(Weighting!$P$20&gt;0,B2924,"")</f>
        <v/>
      </c>
      <c r="B2924">
        <f>Weighting!$C$20</f>
        <v>2.1550000000000002</v>
      </c>
      <c r="C2924">
        <f>Weighting!$F$20</f>
        <v>0</v>
      </c>
      <c r="D2924" t="b">
        <f>IF(C2924=1,'Data Transformation'!$G$3+0.5*'Data Transformation'!$W$25,IF(C2925=1,D2925-'Data Transformation'!$W$25,FALSE))</f>
        <v>0</v>
      </c>
      <c r="E2924" t="str">
        <f t="array" ref="E2924">IF(ISLOGICAL(D2924),"",FREQUENCY(IF('Data Transformation'!$B$425:$B$8425='Bin Analysis'!$B2907,'Data Transformation'!$G$425:$G$8425),D2924))</f>
        <v/>
      </c>
      <c r="F2924" t="str">
        <f t="shared" si="363"/>
        <v/>
      </c>
      <c r="G2924">
        <f>Weighting!$H$20</f>
        <v>0</v>
      </c>
      <c r="H2924">
        <f t="array" ref="H2924">FREQUENCY(IF('Data Transformation'!$B$4:$B$8425=B2907,'Data Transformation'!$G$4:$G$8425),'Bin Analysis'!$B2924)</f>
        <v>19</v>
      </c>
      <c r="I2924">
        <f t="shared" si="364"/>
        <v>0</v>
      </c>
      <c r="J2924">
        <f t="shared" si="365"/>
        <v>0</v>
      </c>
      <c r="K2924">
        <f>J2924*Weighting!$W$20</f>
        <v>0</v>
      </c>
      <c r="M2924" s="14"/>
    </row>
    <row r="2925" spans="1:13" x14ac:dyDescent="0.25">
      <c r="A2925" s="32" t="str">
        <f>IF(Weighting!$P$21&gt;0,B2925,"")</f>
        <v/>
      </c>
      <c r="B2925">
        <f>Weighting!$C$21</f>
        <v>2.2860000000000005</v>
      </c>
      <c r="C2925">
        <f>Weighting!$F$21</f>
        <v>0</v>
      </c>
      <c r="D2925" t="b">
        <f>IF(C2925=1,'Data Transformation'!$G$3+0.5*'Data Transformation'!$W$25,IF(C2926=1,D2926-'Data Transformation'!$W$25,FALSE))</f>
        <v>0</v>
      </c>
      <c r="E2925" t="str">
        <f t="array" ref="E2925">IF(ISLOGICAL(D2925),"",FREQUENCY(IF('Data Transformation'!$B$425:$B$8425='Bin Analysis'!$B2907,'Data Transformation'!$G$425:$G$8425),D2925))</f>
        <v/>
      </c>
      <c r="F2925" t="str">
        <f t="shared" si="363"/>
        <v/>
      </c>
      <c r="G2925">
        <f>Weighting!$H$21</f>
        <v>0</v>
      </c>
      <c r="H2925">
        <f t="array" ref="H2925">FREQUENCY(IF('Data Transformation'!$B$4:$B$8425=B2907,'Data Transformation'!$G$4:$G$8425),'Bin Analysis'!$B2925)</f>
        <v>19</v>
      </c>
      <c r="I2925">
        <f t="shared" si="364"/>
        <v>0</v>
      </c>
      <c r="J2925">
        <f t="shared" si="365"/>
        <v>0</v>
      </c>
      <c r="K2925">
        <f>J2925*Weighting!$W$21</f>
        <v>0</v>
      </c>
      <c r="M2925" s="14"/>
    </row>
    <row r="2926" spans="1:13" x14ac:dyDescent="0.25">
      <c r="A2926" s="32" t="str">
        <f>IF(Weighting!$P$22&gt;0,B2926,"")</f>
        <v/>
      </c>
      <c r="B2926">
        <f>Weighting!$C$22</f>
        <v>2.4170000000000007</v>
      </c>
      <c r="C2926">
        <f>Weighting!$F$22</f>
        <v>0</v>
      </c>
      <c r="D2926" t="b">
        <f>IF(C2926=1,'Data Transformation'!$G$3+0.5*'Data Transformation'!$W$25,IF(C2927=1,D2927-'Data Transformation'!$W$25,FALSE))</f>
        <v>0</v>
      </c>
      <c r="E2926" t="str">
        <f t="array" ref="E2926">IF(ISLOGICAL(D2926),"",FREQUENCY(IF('Data Transformation'!$B$425:$B$8425='Bin Analysis'!$B2907,'Data Transformation'!$G$425:$G$8425),D2926))</f>
        <v/>
      </c>
      <c r="F2926" t="str">
        <f t="shared" si="363"/>
        <v/>
      </c>
      <c r="G2926">
        <f>Weighting!$H$22</f>
        <v>0</v>
      </c>
      <c r="H2926">
        <f t="array" ref="H2926">FREQUENCY(IF('Data Transformation'!$B$4:$B$8425=B2907,'Data Transformation'!$G$4:$G$8425),'Bin Analysis'!$B2926)</f>
        <v>19</v>
      </c>
      <c r="I2926">
        <f t="shared" si="364"/>
        <v>0</v>
      </c>
      <c r="J2926">
        <f t="shared" si="365"/>
        <v>0</v>
      </c>
      <c r="K2926">
        <f>J2926*Weighting!$W$22</f>
        <v>0</v>
      </c>
      <c r="M2926" s="14"/>
    </row>
    <row r="2927" spans="1:13" x14ac:dyDescent="0.25">
      <c r="A2927" s="32" t="str">
        <f>IF(Weighting!$P$23&gt;0,B2927,"")</f>
        <v/>
      </c>
      <c r="B2927">
        <f>Weighting!$C$23</f>
        <v>2.5480000000000009</v>
      </c>
      <c r="C2927">
        <f>Weighting!$F$23</f>
        <v>0</v>
      </c>
      <c r="D2927" t="b">
        <f>IF(C2927=1,'Data Transformation'!$G$3+0.5*'Data Transformation'!$W$25,IF(C2928=1,D2928-'Data Transformation'!$W$25,FALSE))</f>
        <v>0</v>
      </c>
      <c r="E2927" t="str">
        <f t="array" ref="E2927">IF(ISLOGICAL(D2927),"",FREQUENCY(IF('Data Transformation'!$B$425:$B$8425='Bin Analysis'!$B2907,'Data Transformation'!$G$425:$G$8425),D2927))</f>
        <v/>
      </c>
      <c r="F2927" t="str">
        <f t="shared" si="363"/>
        <v/>
      </c>
      <c r="G2927">
        <f>Weighting!$H$23</f>
        <v>0</v>
      </c>
      <c r="H2927">
        <f t="array" ref="H2927">FREQUENCY(IF('Data Transformation'!$B$4:$B$8425=B2907,'Data Transformation'!$G$4:$G$8425),'Bin Analysis'!$B2927)</f>
        <v>19</v>
      </c>
      <c r="I2927">
        <f t="shared" si="364"/>
        <v>0</v>
      </c>
      <c r="J2927">
        <f t="shared" si="365"/>
        <v>0</v>
      </c>
      <c r="K2927">
        <f>J2927*Weighting!$W$23</f>
        <v>0</v>
      </c>
      <c r="M2927" s="14"/>
    </row>
    <row r="2928" spans="1:13" x14ac:dyDescent="0.25">
      <c r="A2928" s="32" t="str">
        <f>IF(Weighting!$P$24&gt;0,B2928,"")</f>
        <v/>
      </c>
      <c r="B2928">
        <f>Weighting!$C$24</f>
        <v>2.6790000000000012</v>
      </c>
      <c r="C2928">
        <f>Weighting!$F$24</f>
        <v>0</v>
      </c>
      <c r="D2928" t="b">
        <f>IF(C2928=1,'Data Transformation'!$G$3+0.5*'Data Transformation'!$W$25,IF(C2929=1,D2929-'Data Transformation'!$W$25,FALSE))</f>
        <v>0</v>
      </c>
      <c r="E2928" t="str">
        <f t="array" ref="E2928">IF(ISLOGICAL(D2928),"",FREQUENCY(IF('Data Transformation'!$B$425:$B$8425='Bin Analysis'!$B2907,'Data Transformation'!$G$425:$G$8425),D2928))</f>
        <v/>
      </c>
      <c r="F2928" t="str">
        <f t="shared" si="363"/>
        <v/>
      </c>
      <c r="G2928">
        <f>Weighting!$H$24</f>
        <v>0</v>
      </c>
      <c r="H2928">
        <f t="array" ref="H2928">FREQUENCY(IF('Data Transformation'!$B$4:$B$8425=B2907,'Data Transformation'!$G$4:$G$8425),'Bin Analysis'!$B2928)</f>
        <v>19</v>
      </c>
      <c r="I2928">
        <f t="shared" si="364"/>
        <v>0</v>
      </c>
      <c r="J2928">
        <f t="shared" si="365"/>
        <v>0</v>
      </c>
      <c r="K2928">
        <f>J2928*Weighting!$W$24</f>
        <v>0</v>
      </c>
      <c r="M2928" s="14"/>
    </row>
    <row r="2929" spans="1:25" x14ac:dyDescent="0.25">
      <c r="A2929" s="32" t="str">
        <f>IF(Weighting!$P$25&gt;0,B2929,"")</f>
        <v/>
      </c>
      <c r="B2929">
        <f>Weighting!$C$25</f>
        <v>2.8100000000000014</v>
      </c>
      <c r="C2929">
        <f>Weighting!$F$25</f>
        <v>0</v>
      </c>
      <c r="D2929" t="b">
        <f>IF(C2929=1,'Data Transformation'!$G$3+0.5*'Data Transformation'!$W$25,IF(C2930=1,D2930-'Data Transformation'!$W$25,FALSE))</f>
        <v>0</v>
      </c>
      <c r="E2929" t="str">
        <f t="array" ref="E2929">IF(ISLOGICAL(D2929),"",FREQUENCY(IF('Data Transformation'!$B$425:$B$8425='Bin Analysis'!$B2907,'Data Transformation'!$G$425:$G$8425),D2929))</f>
        <v/>
      </c>
      <c r="F2929" t="str">
        <f t="shared" si="363"/>
        <v/>
      </c>
      <c r="G2929">
        <f>Weighting!$H$25</f>
        <v>0</v>
      </c>
      <c r="H2929">
        <f t="array" ref="H2929">FREQUENCY(IF('Data Transformation'!$B$4:$B$8425=B2907,'Data Transformation'!$G$4:$G$8425),'Bin Analysis'!$B2929)</f>
        <v>19</v>
      </c>
      <c r="I2929">
        <f t="shared" si="364"/>
        <v>0</v>
      </c>
      <c r="J2929">
        <f t="shared" si="365"/>
        <v>0</v>
      </c>
      <c r="K2929">
        <f>J2929*Weighting!$W$25</f>
        <v>0</v>
      </c>
      <c r="M2929" s="14"/>
    </row>
    <row r="2930" spans="1:25" x14ac:dyDescent="0.25">
      <c r="A2930" s="32"/>
      <c r="M2930" s="14"/>
    </row>
    <row r="2931" spans="1:25" ht="23.25" x14ac:dyDescent="0.35">
      <c r="A2931" s="21" t="s">
        <v>0</v>
      </c>
      <c r="B2931" s="21">
        <f>IFERROR(VLOOKUP(C2931,'Data Transformation'!$L$6:$M$426,2,FALSE),"")</f>
        <v>122</v>
      </c>
      <c r="C2931" s="21">
        <f>C2907+1</f>
        <v>122</v>
      </c>
      <c r="D2931" s="21"/>
      <c r="E2931" s="21"/>
      <c r="F2931" s="21"/>
      <c r="G2931" s="21"/>
      <c r="H2931" s="22"/>
      <c r="I2931" s="22"/>
      <c r="J2931" s="22"/>
      <c r="K2931" s="21"/>
      <c r="L2931" s="21">
        <f>B2931</f>
        <v>122</v>
      </c>
      <c r="M2931" s="23">
        <f>INDEX('Data Transformation'!$O$4:$O$424,MATCH($B2931,'Data Transformation'!$M$4:$M$424,0),MATCH($M$2,'Data Transformation'!$O$3,0))</f>
        <v>16</v>
      </c>
      <c r="N2931" s="27">
        <f>IF('Input and Summary Results'!$J$16="minimum",'Bin Analysis'!X2932/(M2931-1),'Bin Analysis'!Y2931/('Bin Analysis'!M2931-1))</f>
        <v>0</v>
      </c>
      <c r="O2931" s="27">
        <f>IF(M2931=FALSE,NA(),(VLOOKUP(1,C2934:K2953,4,FALSE))/(M2931-1))</f>
        <v>0</v>
      </c>
      <c r="P2931" s="27">
        <f>IF(M2931=FALSE,NA(),SUM(J2934:J2953)/Weighting!$S$5)</f>
        <v>0.5</v>
      </c>
      <c r="Q2931" s="27">
        <f>IF(M2931=FALSE,NA(),SUM(K2934:K2953)/Weighting!$S$6)</f>
        <v>0.43478260869565216</v>
      </c>
      <c r="R2931" s="27">
        <f>IF(M2931=FALSE,NA(),(VLOOKUP(1,G2934:K2953,3,FALSE))/(M2931-1))</f>
        <v>0.46666666666666667</v>
      </c>
      <c r="S2931" s="22" t="str">
        <f>IF(M2931=FALSE,NA(),IF(SUM(J2934:J2953)=2,"yes","no"))</f>
        <v>no</v>
      </c>
      <c r="X2931" s="2" cm="2">
        <f t="array" ref="X2931:X2932">FREQUENCY(IF('Data Transformation'!$B$425:$B$6424='Bin Analysis'!L2931,'Data Transformation'!$G$425:$G$6424),'Data Transformation'!$U$11)</f>
        <v>15</v>
      </c>
      <c r="Y2931" s="2" cm="2">
        <f t="array" ref="Y2931:Y2932">FREQUENCY(IF('Data Transformation'!$B$425:$B$6424='Bin Analysis'!L2931,'Data Transformation'!$G$425:$G$6424),'Data Transformation'!$U$12)</f>
        <v>15</v>
      </c>
    </row>
    <row r="2932" spans="1:25" x14ac:dyDescent="0.25">
      <c r="A2932" s="14" t="s">
        <v>67</v>
      </c>
      <c r="B2932" t="s">
        <v>47</v>
      </c>
      <c r="C2932" t="s">
        <v>5</v>
      </c>
      <c r="D2932" t="s">
        <v>100</v>
      </c>
      <c r="E2932" t="s">
        <v>101</v>
      </c>
      <c r="F2932" t="s">
        <v>102</v>
      </c>
      <c r="G2932" t="s">
        <v>70</v>
      </c>
      <c r="H2932" t="s">
        <v>31</v>
      </c>
      <c r="I2932" t="s">
        <v>32</v>
      </c>
      <c r="J2932" t="s">
        <v>46</v>
      </c>
      <c r="K2932" s="14" t="s">
        <v>45</v>
      </c>
      <c r="M2932" s="14"/>
      <c r="X2932" s="2">
        <v>0</v>
      </c>
      <c r="Y2932" s="2">
        <v>0</v>
      </c>
    </row>
    <row r="2933" spans="1:25" x14ac:dyDescent="0.25">
      <c r="A2933" s="32"/>
      <c r="D2933" t="b">
        <f>IF(C2933=1,'Data Transformation'!$G$3+0.5*'Data Transformation'!$W$25,IF(C2934=1,D2934-'Data Transformation'!$W$25,FALSE))</f>
        <v>0</v>
      </c>
      <c r="E2933" t="str">
        <f t="array" ref="E2933">IF(ISLOGICAL(D2933),"",FREQUENCY(IF('Data Transformation'!$B$425:$B$8425='Bin Analysis'!$B2931,'Data Transformation'!$G$425:$G$8425),D2933))</f>
        <v/>
      </c>
      <c r="F2933" t="str">
        <f>IF(ISLOGICAL(D2933),"",E2933-E2932)</f>
        <v/>
      </c>
      <c r="M2933" s="14"/>
    </row>
    <row r="2934" spans="1:25" x14ac:dyDescent="0.25">
      <c r="A2934" s="32">
        <f>IF(Weighting!$P$6&gt;0,B2934,"")</f>
        <v>0.32100000000000001</v>
      </c>
      <c r="B2934">
        <f>Weighting!$C$6</f>
        <v>0.32100000000000001</v>
      </c>
      <c r="C2934">
        <f>Weighting!$F$6</f>
        <v>0</v>
      </c>
      <c r="D2934" t="b">
        <f>IF(C2934=1,'Data Transformation'!$G$3+0.5*'Data Transformation'!$W$25,IF(C2935=1,D2935-'Data Transformation'!$W$25,FALSE))</f>
        <v>0</v>
      </c>
      <c r="E2934" t="str">
        <f t="array" ref="E2934">IF(ISLOGICAL(D2934),"",FREQUENCY(IF('Data Transformation'!$B$425:$B$8425='Bin Analysis'!$B2931,'Data Transformation'!$G$425:$G$8425),D2934))</f>
        <v/>
      </c>
      <c r="F2934" t="str">
        <f>IF(ISLOGICAL(D2934),"",E2934-E2933)</f>
        <v/>
      </c>
      <c r="G2934">
        <f>Weighting!$H$6</f>
        <v>1</v>
      </c>
      <c r="H2934">
        <f t="array" ref="H2934">FREQUENCY(IF('Data Transformation'!$B$4:$B$8425=B2931,'Data Transformation'!$G$4:$G$8425),'Bin Analysis'!$B2934)</f>
        <v>7</v>
      </c>
      <c r="I2934">
        <f>H2934-H2933</f>
        <v>7</v>
      </c>
      <c r="J2934">
        <f>IF(I2934=0,0,1)</f>
        <v>1</v>
      </c>
      <c r="K2934">
        <f>J2934*Weighting!$W$6</f>
        <v>1</v>
      </c>
      <c r="M2934" s="14"/>
    </row>
    <row r="2935" spans="1:25" x14ac:dyDescent="0.25">
      <c r="A2935" s="32">
        <f>IF(Weighting!$P$7&gt;0,B2935,"")</f>
        <v>0.45200000000000001</v>
      </c>
      <c r="B2935">
        <f>Weighting!$C$7</f>
        <v>0.45200000000000001</v>
      </c>
      <c r="C2935">
        <f>Weighting!$F$7</f>
        <v>0</v>
      </c>
      <c r="D2935" t="b">
        <f>IF(C2935=1,'Data Transformation'!$G$3+0.5*'Data Transformation'!$W$25,IF(C2936=1,D2936-'Data Transformation'!$W$25,FALSE))</f>
        <v>0</v>
      </c>
      <c r="E2935" t="str">
        <f t="array" ref="E2935">IF(ISLOGICAL(D2935),"",FREQUENCY(IF('Data Transformation'!$B$425:$B$8425='Bin Analysis'!$B2931,'Data Transformation'!$G$425:$G$8425),D2935))</f>
        <v/>
      </c>
      <c r="F2935" t="str">
        <f t="shared" ref="F2935:F2953" si="366">IF(ISLOGICAL(D2935),"",E2935-E2934)</f>
        <v/>
      </c>
      <c r="G2935">
        <f>Weighting!$H$7</f>
        <v>0</v>
      </c>
      <c r="H2935">
        <f t="array" ref="H2935">FREQUENCY(IF('Data Transformation'!$B$4:$B$8425=B2931,'Data Transformation'!$G$4:$G$8425),'Bin Analysis'!$B2935)</f>
        <v>11</v>
      </c>
      <c r="I2935">
        <f t="shared" ref="I2935:I2953" si="367">H2935-H2934</f>
        <v>4</v>
      </c>
      <c r="J2935">
        <f>IF(I2935=0,0,1)</f>
        <v>1</v>
      </c>
      <c r="K2935">
        <f>J2935*Weighting!$W$7</f>
        <v>2</v>
      </c>
      <c r="M2935" s="14"/>
    </row>
    <row r="2936" spans="1:25" x14ac:dyDescent="0.25">
      <c r="A2936" s="32">
        <f>IF(Weighting!$P$8&gt;0,B2936,"")</f>
        <v>0.58299999999999996</v>
      </c>
      <c r="B2936">
        <f>Weighting!$C$8</f>
        <v>0.58299999999999996</v>
      </c>
      <c r="C2936">
        <f>Weighting!$F$8</f>
        <v>0</v>
      </c>
      <c r="D2936" t="b">
        <f>IF(C2936=1,'Data Transformation'!$G$3+0.5*'Data Transformation'!$W$25,IF(C2937=1,D2937-'Data Transformation'!$W$25,FALSE))</f>
        <v>0</v>
      </c>
      <c r="E2936" t="str">
        <f t="array" ref="E2936">IF(ISLOGICAL(D2936),"",FREQUENCY(IF('Data Transformation'!$B$425:$B$8425='Bin Analysis'!$B2931,'Data Transformation'!$G$425:$G$8425),D2936))</f>
        <v/>
      </c>
      <c r="F2936" t="str">
        <f t="shared" si="366"/>
        <v/>
      </c>
      <c r="G2936">
        <f>Weighting!$H$8</f>
        <v>0</v>
      </c>
      <c r="H2936">
        <f t="array" ref="H2936">FREQUENCY(IF('Data Transformation'!$B$4:$B$8425=B2931,'Data Transformation'!$G$4:$G$8425),'Bin Analysis'!$B2936)</f>
        <v>11</v>
      </c>
      <c r="I2936">
        <f t="shared" si="367"/>
        <v>0</v>
      </c>
      <c r="J2936">
        <f t="shared" ref="J2936:J2953" si="368">IF(I2936=0,0,1)</f>
        <v>0</v>
      </c>
      <c r="K2936">
        <f>J2936*Weighting!$W$8</f>
        <v>0</v>
      </c>
      <c r="M2936" s="14"/>
    </row>
    <row r="2937" spans="1:25" x14ac:dyDescent="0.25">
      <c r="A2937" s="32">
        <f>IF(Weighting!$P$9&gt;0,B2937,"")</f>
        <v>0.71399999999999997</v>
      </c>
      <c r="B2937" s="50">
        <f>Weighting!$C$9</f>
        <v>0.71399999999999997</v>
      </c>
      <c r="C2937">
        <f>Weighting!$F$9</f>
        <v>0</v>
      </c>
      <c r="D2937" t="b">
        <f>IF(C2937=1,'Data Transformation'!$G$3+0.5*'Data Transformation'!$W$25,IF(C2938=1,D2938-'Data Transformation'!$W$25,FALSE))</f>
        <v>0</v>
      </c>
      <c r="E2937" t="str">
        <f t="array" ref="E2937">IF(ISLOGICAL(D2937),"",FREQUENCY(IF('Data Transformation'!$B$425:$B$8425='Bin Analysis'!$B2931,'Data Transformation'!$G$425:$G$8425),D2937))</f>
        <v/>
      </c>
      <c r="F2937" t="str">
        <f t="shared" si="366"/>
        <v/>
      </c>
      <c r="G2937">
        <f>Weighting!$H$9</f>
        <v>0</v>
      </c>
      <c r="H2937">
        <f t="array" ref="H2937">FREQUENCY(IF('Data Transformation'!$B$4:$B$8425=B2931,'Data Transformation'!$G$4:$G$8425),'Bin Analysis'!$B2937)</f>
        <v>14</v>
      </c>
      <c r="I2937">
        <f t="shared" si="367"/>
        <v>3</v>
      </c>
      <c r="J2937">
        <f t="shared" si="368"/>
        <v>1</v>
      </c>
      <c r="K2937">
        <f>J2937*Weighting!$W$9</f>
        <v>3</v>
      </c>
      <c r="M2937" s="14"/>
    </row>
    <row r="2938" spans="1:25" x14ac:dyDescent="0.25">
      <c r="A2938" s="32">
        <f>IF(Weighting!$P$10&gt;0,B2938,"")</f>
        <v>0.84499999999999997</v>
      </c>
      <c r="B2938">
        <f>Weighting!$C$10</f>
        <v>0.84499999999999997</v>
      </c>
      <c r="C2938">
        <f>Weighting!$F$10</f>
        <v>0</v>
      </c>
      <c r="D2938" t="b">
        <f>IF(C2938=1,'Data Transformation'!$G$3+0.5*'Data Transformation'!$W$25,IF(C2939=1,D2939-'Data Transformation'!$W$25,FALSE))</f>
        <v>0</v>
      </c>
      <c r="E2938" t="str">
        <f t="array" ref="E2938">IF(ISLOGICAL(D2938),"",FREQUENCY(IF('Data Transformation'!$B$425:$B$8425='Bin Analysis'!$B2931,'Data Transformation'!$G$425:$G$8425),D2938))</f>
        <v/>
      </c>
      <c r="F2938" t="str">
        <f t="shared" si="366"/>
        <v/>
      </c>
      <c r="G2938">
        <f>Weighting!$H$10</f>
        <v>0</v>
      </c>
      <c r="H2938">
        <f t="array" ref="H2938">FREQUENCY(IF('Data Transformation'!$B$4:$B$8425=B2931,'Data Transformation'!$G$4:$G$8425),'Bin Analysis'!$B2938)</f>
        <v>15</v>
      </c>
      <c r="I2938">
        <f t="shared" si="367"/>
        <v>1</v>
      </c>
      <c r="J2938">
        <f t="shared" si="368"/>
        <v>1</v>
      </c>
      <c r="K2938">
        <f>J2938*Weighting!$W$10</f>
        <v>3</v>
      </c>
      <c r="M2938" s="14"/>
    </row>
    <row r="2939" spans="1:25" x14ac:dyDescent="0.25">
      <c r="A2939" s="32">
        <f>IF(Weighting!$P$11&gt;0,B2939,"")</f>
        <v>0.97599999999999998</v>
      </c>
      <c r="B2939">
        <f>Weighting!$C$11</f>
        <v>0.97599999999999998</v>
      </c>
      <c r="C2939">
        <f>Weighting!$F$11</f>
        <v>0</v>
      </c>
      <c r="D2939">
        <f>IF(C2939=1,'Data Transformation'!$G$3+0.5*'Data Transformation'!$W$25,IF(C2940=1,D2940-'Data Transformation'!$W$25,FALSE))</f>
        <v>0.86899999999999999</v>
      </c>
      <c r="E2939">
        <f t="array" ref="E2939">IF(ISLOGICAL(D2939),"",FREQUENCY(IF('Data Transformation'!$B$425:$B$8425='Bin Analysis'!$B2931,'Data Transformation'!$G$425:$G$8425),D2939))</f>
        <v>15</v>
      </c>
      <c r="F2939" t="e">
        <f t="shared" si="366"/>
        <v>#VALUE!</v>
      </c>
      <c r="G2939">
        <f>Weighting!$H$11</f>
        <v>0</v>
      </c>
      <c r="H2939">
        <f t="array" ref="H2939">FREQUENCY(IF('Data Transformation'!$B$4:$B$8425=B2931,'Data Transformation'!$G$4:$G$8425),'Bin Analysis'!$B2939)</f>
        <v>15</v>
      </c>
      <c r="I2939">
        <f t="shared" si="367"/>
        <v>0</v>
      </c>
      <c r="J2939">
        <f t="shared" si="368"/>
        <v>0</v>
      </c>
      <c r="K2939">
        <f>J2939*Weighting!$W$11</f>
        <v>0</v>
      </c>
      <c r="M2939" s="14"/>
    </row>
    <row r="2940" spans="1:25" x14ac:dyDescent="0.25">
      <c r="A2940" s="32">
        <f>IF(Weighting!$P$12&gt;0,B2940,"")</f>
        <v>1.107</v>
      </c>
      <c r="B2940">
        <f>Weighting!$C$12</f>
        <v>1.107</v>
      </c>
      <c r="C2940">
        <f>Weighting!$F$12</f>
        <v>1</v>
      </c>
      <c r="D2940">
        <f>IF(C2940=1,'Data Transformation'!$G$3+0.5*'Data Transformation'!$W$25,IF(C2941=1,D2941-'Data Transformation'!$W$25,FALSE))</f>
        <v>1.131</v>
      </c>
      <c r="E2940">
        <f t="array" ref="E2940">IF(ISLOGICAL(D2940),"",FREQUENCY(IF('Data Transformation'!$B$425:$B$8425='Bin Analysis'!$B2931,'Data Transformation'!$G$425:$G$8425),D2940))</f>
        <v>15</v>
      </c>
      <c r="F2940">
        <f t="shared" si="366"/>
        <v>0</v>
      </c>
      <c r="G2940">
        <f>Weighting!$H$12</f>
        <v>0</v>
      </c>
      <c r="H2940">
        <f t="array" ref="H2940">FREQUENCY(IF('Data Transformation'!$B$4:$B$8425=B2931,'Data Transformation'!$G$4:$G$8425),'Bin Analysis'!$B2940)</f>
        <v>16</v>
      </c>
      <c r="I2940">
        <f t="shared" si="367"/>
        <v>1</v>
      </c>
      <c r="J2940">
        <f t="shared" si="368"/>
        <v>1</v>
      </c>
      <c r="K2940">
        <f>J2940*Weighting!$W$12</f>
        <v>1</v>
      </c>
      <c r="M2940" s="14"/>
    </row>
    <row r="2941" spans="1:25" x14ac:dyDescent="0.25">
      <c r="A2941" s="32">
        <f>IF(Weighting!$P$13&gt;0,B2941,"")</f>
        <v>1.238</v>
      </c>
      <c r="B2941">
        <f>Weighting!$C$13</f>
        <v>1.238</v>
      </c>
      <c r="C2941">
        <f>Weighting!$F$13</f>
        <v>0</v>
      </c>
      <c r="D2941" t="b">
        <f>IF(C2941=1,'Data Transformation'!$G$3+0.5*'Data Transformation'!$W$25,IF(C2942=1,D2942-'Data Transformation'!$W$25,FALSE))</f>
        <v>0</v>
      </c>
      <c r="E2941" t="str">
        <f t="array" ref="E2941">IF(ISLOGICAL(D2941),"",FREQUENCY(IF('Data Transformation'!$B$425:$B$8425='Bin Analysis'!$B2931,'Data Transformation'!$G$425:$G$8425),D2941))</f>
        <v/>
      </c>
      <c r="F2941" t="str">
        <f t="shared" si="366"/>
        <v/>
      </c>
      <c r="G2941">
        <f>Weighting!$H$13</f>
        <v>0</v>
      </c>
      <c r="H2941">
        <f t="array" ref="H2941">FREQUENCY(IF('Data Transformation'!$B$4:$B$8425=B2931,'Data Transformation'!$G$4:$G$8425),'Bin Analysis'!$B2941)</f>
        <v>16</v>
      </c>
      <c r="I2941">
        <f t="shared" si="367"/>
        <v>0</v>
      </c>
      <c r="J2941">
        <f t="shared" si="368"/>
        <v>0</v>
      </c>
      <c r="K2941">
        <f>J2941*Weighting!$W$13</f>
        <v>0</v>
      </c>
      <c r="M2941" s="14"/>
    </row>
    <row r="2942" spans="1:25" x14ac:dyDescent="0.25">
      <c r="A2942" s="32">
        <f>IF(Weighting!$P$14&gt;0,B2942,"")</f>
        <v>1.369</v>
      </c>
      <c r="B2942">
        <f>Weighting!$C$14</f>
        <v>1.369</v>
      </c>
      <c r="C2942">
        <f>Weighting!$F$14</f>
        <v>0</v>
      </c>
      <c r="D2942" t="b">
        <f>IF(C2942=1,'Data Transformation'!$G$3+0.5*'Data Transformation'!$W$25,IF(C2943=1,D2943-'Data Transformation'!$W$25,FALSE))</f>
        <v>0</v>
      </c>
      <c r="E2942" t="str">
        <f t="array" ref="E2942">IF(ISLOGICAL(D2942),"",FREQUENCY(IF('Data Transformation'!$B$425:$B$8425='Bin Analysis'!$B2931,'Data Transformation'!$G$425:$G$8425),D2942))</f>
        <v/>
      </c>
      <c r="F2942" t="str">
        <f t="shared" si="366"/>
        <v/>
      </c>
      <c r="G2942">
        <f>Weighting!$H$14</f>
        <v>0</v>
      </c>
      <c r="H2942">
        <f t="array" ref="H2942">FREQUENCY(IF('Data Transformation'!$B$4:$B$8425=B2931,'Data Transformation'!$G$4:$G$8425),'Bin Analysis'!$B2942)</f>
        <v>16</v>
      </c>
      <c r="I2942">
        <f t="shared" si="367"/>
        <v>0</v>
      </c>
      <c r="J2942">
        <f t="shared" si="368"/>
        <v>0</v>
      </c>
      <c r="K2942">
        <f>J2942*Weighting!$W$14</f>
        <v>0</v>
      </c>
      <c r="M2942" s="14"/>
    </row>
    <row r="2943" spans="1:25" x14ac:dyDescent="0.25">
      <c r="A2943" s="32">
        <f>IF(Weighting!$P$15&gt;0,B2943,"")</f>
        <v>1.5000009999999999</v>
      </c>
      <c r="B2943">
        <f>Weighting!$C$15</f>
        <v>1.5000009999999999</v>
      </c>
      <c r="C2943">
        <f>Weighting!$F$15</f>
        <v>0</v>
      </c>
      <c r="D2943" t="b">
        <f>IF(C2943=1,'Data Transformation'!$G$3+0.5*'Data Transformation'!$W$25,IF(C2944=1,D2944-'Data Transformation'!$W$25,FALSE))</f>
        <v>0</v>
      </c>
      <c r="E2943" t="str">
        <f t="array" ref="E2943">IF(ISLOGICAL(D2943),"",FREQUENCY(IF('Data Transformation'!$B$425:$B$8425='Bin Analysis'!$B2931,'Data Transformation'!$G$425:$G$8425),D2943))</f>
        <v/>
      </c>
      <c r="F2943" t="str">
        <f t="shared" si="366"/>
        <v/>
      </c>
      <c r="G2943">
        <f>Weighting!$H$15</f>
        <v>0</v>
      </c>
      <c r="H2943">
        <f t="array" ref="H2943">FREQUENCY(IF('Data Transformation'!$B$4:$B$8425=B2931,'Data Transformation'!$G$4:$G$8425),'Bin Analysis'!$B2943)</f>
        <v>16</v>
      </c>
      <c r="I2943">
        <f t="shared" si="367"/>
        <v>0</v>
      </c>
      <c r="J2943">
        <f t="shared" si="368"/>
        <v>0</v>
      </c>
      <c r="K2943">
        <f>J2943*Weighting!$W$15</f>
        <v>0</v>
      </c>
      <c r="M2943" s="14"/>
    </row>
    <row r="2944" spans="1:25" x14ac:dyDescent="0.25">
      <c r="A2944" s="32" t="str">
        <f>IF(Weighting!$P$16&gt;0,B2944,"")</f>
        <v/>
      </c>
      <c r="B2944">
        <f>Weighting!$C$16</f>
        <v>1.631</v>
      </c>
      <c r="C2944">
        <f>Weighting!$F$16</f>
        <v>0</v>
      </c>
      <c r="D2944" t="b">
        <f>IF(C2944=1,'Data Transformation'!$G$3+0.5*'Data Transformation'!$W$25,IF(C2945=1,D2945-'Data Transformation'!$W$25,FALSE))</f>
        <v>0</v>
      </c>
      <c r="E2944" t="str">
        <f t="array" ref="E2944">IF(ISLOGICAL(D2944),"",FREQUENCY(IF('Data Transformation'!$B$425:$B$8425='Bin Analysis'!$B2931,'Data Transformation'!$G$425:$G$8425),D2944))</f>
        <v/>
      </c>
      <c r="F2944" t="str">
        <f t="shared" si="366"/>
        <v/>
      </c>
      <c r="G2944">
        <f>Weighting!$H$16</f>
        <v>0</v>
      </c>
      <c r="H2944">
        <f t="array" ref="H2944">FREQUENCY(IF('Data Transformation'!$B$4:$B$8425=B2931,'Data Transformation'!$G$4:$G$8425),'Bin Analysis'!$B2944)</f>
        <v>16</v>
      </c>
      <c r="I2944">
        <f t="shared" si="367"/>
        <v>0</v>
      </c>
      <c r="J2944">
        <f t="shared" si="368"/>
        <v>0</v>
      </c>
      <c r="K2944">
        <f>J2944*Weighting!$W$16</f>
        <v>0</v>
      </c>
      <c r="M2944" s="14"/>
    </row>
    <row r="2945" spans="1:25" x14ac:dyDescent="0.25">
      <c r="A2945" s="32" t="str">
        <f>IF(Weighting!$P$17&gt;0,B2945,"")</f>
        <v/>
      </c>
      <c r="B2945">
        <f>Weighting!$C$17</f>
        <v>1.762</v>
      </c>
      <c r="C2945">
        <f>Weighting!$F$17</f>
        <v>0</v>
      </c>
      <c r="D2945" t="b">
        <f>IF(C2945=1,'Data Transformation'!$G$3+0.5*'Data Transformation'!$W$25,IF(C2946=1,D2946-'Data Transformation'!$W$25,FALSE))</f>
        <v>0</v>
      </c>
      <c r="E2945" t="str">
        <f t="array" ref="E2945">IF(ISLOGICAL(D2945),"",FREQUENCY(IF('Data Transformation'!$B$425:$B$8425='Bin Analysis'!$B2931,'Data Transformation'!$G$425:$G$8425),D2945))</f>
        <v/>
      </c>
      <c r="F2945" t="str">
        <f t="shared" si="366"/>
        <v/>
      </c>
      <c r="G2945">
        <f>Weighting!$H$17</f>
        <v>0</v>
      </c>
      <c r="H2945">
        <f t="array" ref="H2945">FREQUENCY(IF('Data Transformation'!$B$4:$B$8425=B2931,'Data Transformation'!$G$4:$G$8425),'Bin Analysis'!$B2945)</f>
        <v>16</v>
      </c>
      <c r="I2945">
        <f t="shared" si="367"/>
        <v>0</v>
      </c>
      <c r="J2945">
        <f t="shared" si="368"/>
        <v>0</v>
      </c>
      <c r="K2945">
        <f>J2945*Weighting!$W$17</f>
        <v>0</v>
      </c>
      <c r="M2945" s="14"/>
    </row>
    <row r="2946" spans="1:25" x14ac:dyDescent="0.25">
      <c r="A2946" s="32" t="str">
        <f>IF(Weighting!$P$18&gt;0,B2946,"")</f>
        <v/>
      </c>
      <c r="B2946">
        <f>Weighting!$C$18</f>
        <v>1.893</v>
      </c>
      <c r="C2946">
        <f>Weighting!$F$18</f>
        <v>0</v>
      </c>
      <c r="D2946" t="b">
        <f>IF(C2946=1,'Data Transformation'!$G$3+0.5*'Data Transformation'!$W$25,IF(C2947=1,D2947-'Data Transformation'!$W$25,FALSE))</f>
        <v>0</v>
      </c>
      <c r="E2946" t="str">
        <f t="array" ref="E2946">IF(ISLOGICAL(D2946),"",FREQUENCY(IF('Data Transformation'!$B$425:$B$8425='Bin Analysis'!$B2931,'Data Transformation'!$G$425:$G$8425),D2946))</f>
        <v/>
      </c>
      <c r="F2946" t="str">
        <f t="shared" si="366"/>
        <v/>
      </c>
      <c r="G2946">
        <f>Weighting!$H$18</f>
        <v>0</v>
      </c>
      <c r="H2946">
        <f t="array" ref="H2946">FREQUENCY(IF('Data Transformation'!$B$4:$B$8425=B2931,'Data Transformation'!$G$4:$G$8425),'Bin Analysis'!$B2946)</f>
        <v>16</v>
      </c>
      <c r="I2946">
        <f t="shared" si="367"/>
        <v>0</v>
      </c>
      <c r="J2946">
        <f t="shared" si="368"/>
        <v>0</v>
      </c>
      <c r="K2946">
        <f>J2946*Weighting!$W$18</f>
        <v>0</v>
      </c>
      <c r="M2946" s="14"/>
    </row>
    <row r="2947" spans="1:25" x14ac:dyDescent="0.25">
      <c r="A2947" s="32" t="str">
        <f>IF(Weighting!$P$19&gt;0,B2947,"")</f>
        <v/>
      </c>
      <c r="B2947">
        <f>Weighting!$C$19</f>
        <v>2.024</v>
      </c>
      <c r="C2947">
        <f>Weighting!$F$19</f>
        <v>0</v>
      </c>
      <c r="D2947" t="b">
        <f>IF(C2947=1,'Data Transformation'!$G$3+0.5*'Data Transformation'!$W$25,IF(C2948=1,D2948-'Data Transformation'!$W$25,FALSE))</f>
        <v>0</v>
      </c>
      <c r="E2947" t="str">
        <f t="array" ref="E2947">IF(ISLOGICAL(D2947),"",FREQUENCY(IF('Data Transformation'!$B$425:$B$8425='Bin Analysis'!$B2931,'Data Transformation'!$G$425:$G$8425),D2947))</f>
        <v/>
      </c>
      <c r="F2947" t="str">
        <f t="shared" si="366"/>
        <v/>
      </c>
      <c r="G2947">
        <f>Weighting!$H$19</f>
        <v>0</v>
      </c>
      <c r="H2947">
        <f t="array" ref="H2947">FREQUENCY(IF('Data Transformation'!$B$4:$B$8425=B2931,'Data Transformation'!$G$4:$G$8425),'Bin Analysis'!$B2947)</f>
        <v>16</v>
      </c>
      <c r="I2947">
        <f t="shared" si="367"/>
        <v>0</v>
      </c>
      <c r="J2947">
        <f t="shared" si="368"/>
        <v>0</v>
      </c>
      <c r="K2947">
        <f>J2947*Weighting!$W$19</f>
        <v>0</v>
      </c>
      <c r="M2947" s="14"/>
    </row>
    <row r="2948" spans="1:25" x14ac:dyDescent="0.25">
      <c r="A2948" s="32" t="str">
        <f>IF(Weighting!$P$20&gt;0,B2948,"")</f>
        <v/>
      </c>
      <c r="B2948">
        <f>Weighting!$C$20</f>
        <v>2.1550000000000002</v>
      </c>
      <c r="C2948">
        <f>Weighting!$F$20</f>
        <v>0</v>
      </c>
      <c r="D2948" t="b">
        <f>IF(C2948=1,'Data Transformation'!$G$3+0.5*'Data Transformation'!$W$25,IF(C2949=1,D2949-'Data Transformation'!$W$25,FALSE))</f>
        <v>0</v>
      </c>
      <c r="E2948" t="str">
        <f t="array" ref="E2948">IF(ISLOGICAL(D2948),"",FREQUENCY(IF('Data Transformation'!$B$425:$B$8425='Bin Analysis'!$B2931,'Data Transformation'!$G$425:$G$8425),D2948))</f>
        <v/>
      </c>
      <c r="F2948" t="str">
        <f t="shared" si="366"/>
        <v/>
      </c>
      <c r="G2948">
        <f>Weighting!$H$20</f>
        <v>0</v>
      </c>
      <c r="H2948">
        <f t="array" ref="H2948">FREQUENCY(IF('Data Transformation'!$B$4:$B$8425=B2931,'Data Transformation'!$G$4:$G$8425),'Bin Analysis'!$B2948)</f>
        <v>16</v>
      </c>
      <c r="I2948">
        <f t="shared" si="367"/>
        <v>0</v>
      </c>
      <c r="J2948">
        <f t="shared" si="368"/>
        <v>0</v>
      </c>
      <c r="K2948">
        <f>J2948*Weighting!$W$20</f>
        <v>0</v>
      </c>
      <c r="M2948" s="14"/>
    </row>
    <row r="2949" spans="1:25" x14ac:dyDescent="0.25">
      <c r="A2949" s="32" t="str">
        <f>IF(Weighting!$P$21&gt;0,B2949,"")</f>
        <v/>
      </c>
      <c r="B2949">
        <f>Weighting!$C$21</f>
        <v>2.2860000000000005</v>
      </c>
      <c r="C2949">
        <f>Weighting!$F$21</f>
        <v>0</v>
      </c>
      <c r="D2949" t="b">
        <f>IF(C2949=1,'Data Transformation'!$G$3+0.5*'Data Transformation'!$W$25,IF(C2950=1,D2950-'Data Transformation'!$W$25,FALSE))</f>
        <v>0</v>
      </c>
      <c r="E2949" t="str">
        <f t="array" ref="E2949">IF(ISLOGICAL(D2949),"",FREQUENCY(IF('Data Transformation'!$B$425:$B$8425='Bin Analysis'!$B2931,'Data Transformation'!$G$425:$G$8425),D2949))</f>
        <v/>
      </c>
      <c r="F2949" t="str">
        <f t="shared" si="366"/>
        <v/>
      </c>
      <c r="G2949">
        <f>Weighting!$H$21</f>
        <v>0</v>
      </c>
      <c r="H2949">
        <f t="array" ref="H2949">FREQUENCY(IF('Data Transformation'!$B$4:$B$8425=B2931,'Data Transformation'!$G$4:$G$8425),'Bin Analysis'!$B2949)</f>
        <v>16</v>
      </c>
      <c r="I2949">
        <f t="shared" si="367"/>
        <v>0</v>
      </c>
      <c r="J2949">
        <f t="shared" si="368"/>
        <v>0</v>
      </c>
      <c r="K2949">
        <f>J2949*Weighting!$W$21</f>
        <v>0</v>
      </c>
      <c r="M2949" s="14"/>
    </row>
    <row r="2950" spans="1:25" x14ac:dyDescent="0.25">
      <c r="A2950" s="32" t="str">
        <f>IF(Weighting!$P$22&gt;0,B2950,"")</f>
        <v/>
      </c>
      <c r="B2950">
        <f>Weighting!$C$22</f>
        <v>2.4170000000000007</v>
      </c>
      <c r="C2950">
        <f>Weighting!$F$22</f>
        <v>0</v>
      </c>
      <c r="D2950" t="b">
        <f>IF(C2950=1,'Data Transformation'!$G$3+0.5*'Data Transformation'!$W$25,IF(C2951=1,D2951-'Data Transformation'!$W$25,FALSE))</f>
        <v>0</v>
      </c>
      <c r="E2950" t="str">
        <f t="array" ref="E2950">IF(ISLOGICAL(D2950),"",FREQUENCY(IF('Data Transformation'!$B$425:$B$8425='Bin Analysis'!$B2931,'Data Transformation'!$G$425:$G$8425),D2950))</f>
        <v/>
      </c>
      <c r="F2950" t="str">
        <f t="shared" si="366"/>
        <v/>
      </c>
      <c r="G2950">
        <f>Weighting!$H$22</f>
        <v>0</v>
      </c>
      <c r="H2950">
        <f t="array" ref="H2950">FREQUENCY(IF('Data Transformation'!$B$4:$B$8425=B2931,'Data Transformation'!$G$4:$G$8425),'Bin Analysis'!$B2950)</f>
        <v>16</v>
      </c>
      <c r="I2950">
        <f t="shared" si="367"/>
        <v>0</v>
      </c>
      <c r="J2950">
        <f t="shared" si="368"/>
        <v>0</v>
      </c>
      <c r="K2950">
        <f>J2950*Weighting!$W$22</f>
        <v>0</v>
      </c>
      <c r="M2950" s="14"/>
    </row>
    <row r="2951" spans="1:25" x14ac:dyDescent="0.25">
      <c r="A2951" s="32" t="str">
        <f>IF(Weighting!$P$23&gt;0,B2951,"")</f>
        <v/>
      </c>
      <c r="B2951">
        <f>Weighting!$C$23</f>
        <v>2.5480000000000009</v>
      </c>
      <c r="C2951">
        <f>Weighting!$F$23</f>
        <v>0</v>
      </c>
      <c r="D2951" t="b">
        <f>IF(C2951=1,'Data Transformation'!$G$3+0.5*'Data Transformation'!$W$25,IF(C2952=1,D2952-'Data Transformation'!$W$25,FALSE))</f>
        <v>0</v>
      </c>
      <c r="E2951" t="str">
        <f t="array" ref="E2951">IF(ISLOGICAL(D2951),"",FREQUENCY(IF('Data Transformation'!$B$425:$B$8425='Bin Analysis'!$B2931,'Data Transformation'!$G$425:$G$8425),D2951))</f>
        <v/>
      </c>
      <c r="F2951" t="str">
        <f t="shared" si="366"/>
        <v/>
      </c>
      <c r="G2951">
        <f>Weighting!$H$23</f>
        <v>0</v>
      </c>
      <c r="H2951">
        <f t="array" ref="H2951">FREQUENCY(IF('Data Transformation'!$B$4:$B$8425=B2931,'Data Transformation'!$G$4:$G$8425),'Bin Analysis'!$B2951)</f>
        <v>16</v>
      </c>
      <c r="I2951">
        <f t="shared" si="367"/>
        <v>0</v>
      </c>
      <c r="J2951">
        <f t="shared" si="368"/>
        <v>0</v>
      </c>
      <c r="K2951">
        <f>J2951*Weighting!$W$23</f>
        <v>0</v>
      </c>
      <c r="M2951" s="14"/>
    </row>
    <row r="2952" spans="1:25" x14ac:dyDescent="0.25">
      <c r="A2952" s="32" t="str">
        <f>IF(Weighting!$P$24&gt;0,B2952,"")</f>
        <v/>
      </c>
      <c r="B2952">
        <f>Weighting!$C$24</f>
        <v>2.6790000000000012</v>
      </c>
      <c r="C2952">
        <f>Weighting!$F$24</f>
        <v>0</v>
      </c>
      <c r="D2952" t="b">
        <f>IF(C2952=1,'Data Transformation'!$G$3+0.5*'Data Transformation'!$W$25,IF(C2953=1,D2953-'Data Transformation'!$W$25,FALSE))</f>
        <v>0</v>
      </c>
      <c r="E2952" t="str">
        <f t="array" ref="E2952">IF(ISLOGICAL(D2952),"",FREQUENCY(IF('Data Transformation'!$B$425:$B$8425='Bin Analysis'!$B2931,'Data Transformation'!$G$425:$G$8425),D2952))</f>
        <v/>
      </c>
      <c r="F2952" t="str">
        <f t="shared" si="366"/>
        <v/>
      </c>
      <c r="G2952">
        <f>Weighting!$H$24</f>
        <v>0</v>
      </c>
      <c r="H2952">
        <f t="array" ref="H2952">FREQUENCY(IF('Data Transformation'!$B$4:$B$8425=B2931,'Data Transformation'!$G$4:$G$8425),'Bin Analysis'!$B2952)</f>
        <v>16</v>
      </c>
      <c r="I2952">
        <f t="shared" si="367"/>
        <v>0</v>
      </c>
      <c r="J2952">
        <f t="shared" si="368"/>
        <v>0</v>
      </c>
      <c r="K2952">
        <f>J2952*Weighting!$W$24</f>
        <v>0</v>
      </c>
      <c r="M2952" s="14"/>
    </row>
    <row r="2953" spans="1:25" x14ac:dyDescent="0.25">
      <c r="A2953" s="32" t="str">
        <f>IF(Weighting!$P$25&gt;0,B2953,"")</f>
        <v/>
      </c>
      <c r="B2953">
        <f>Weighting!$C$25</f>
        <v>2.8100000000000014</v>
      </c>
      <c r="C2953">
        <f>Weighting!$F$25</f>
        <v>0</v>
      </c>
      <c r="D2953" t="b">
        <f>IF(C2953=1,'Data Transformation'!$G$3+0.5*'Data Transformation'!$W$25,IF(C2954=1,D2954-'Data Transformation'!$W$25,FALSE))</f>
        <v>0</v>
      </c>
      <c r="E2953" t="str">
        <f t="array" ref="E2953">IF(ISLOGICAL(D2953),"",FREQUENCY(IF('Data Transformation'!$B$425:$B$8425='Bin Analysis'!$B2931,'Data Transformation'!$G$425:$G$8425),D2953))</f>
        <v/>
      </c>
      <c r="F2953" t="str">
        <f t="shared" si="366"/>
        <v/>
      </c>
      <c r="G2953">
        <f>Weighting!$H$25</f>
        <v>0</v>
      </c>
      <c r="H2953">
        <f t="array" ref="H2953">FREQUENCY(IF('Data Transformation'!$B$4:$B$8425=B2931,'Data Transformation'!$G$4:$G$8425),'Bin Analysis'!$B2953)</f>
        <v>16</v>
      </c>
      <c r="I2953">
        <f t="shared" si="367"/>
        <v>0</v>
      </c>
      <c r="J2953">
        <f t="shared" si="368"/>
        <v>0</v>
      </c>
      <c r="K2953">
        <f>J2953*Weighting!$W$25</f>
        <v>0</v>
      </c>
      <c r="M2953" s="14"/>
    </row>
    <row r="2954" spans="1:25" x14ac:dyDescent="0.25">
      <c r="O2954"/>
      <c r="P2954"/>
      <c r="Q2954"/>
      <c r="R2954"/>
    </row>
    <row r="2955" spans="1:25" ht="23.25" x14ac:dyDescent="0.35">
      <c r="A2955" s="21" t="s">
        <v>0</v>
      </c>
      <c r="B2955" s="21">
        <f>IFERROR(VLOOKUP(C2955,'Data Transformation'!$L$6:$M$426,2,FALSE),"")</f>
        <v>123</v>
      </c>
      <c r="C2955" s="21">
        <f>C2931+1</f>
        <v>123</v>
      </c>
      <c r="D2955" s="21"/>
      <c r="E2955" s="21"/>
      <c r="F2955" s="21"/>
      <c r="G2955" s="21"/>
      <c r="H2955" s="22"/>
      <c r="I2955" s="22"/>
      <c r="J2955" s="22"/>
      <c r="K2955" s="21"/>
      <c r="L2955" s="21">
        <f>B2955</f>
        <v>123</v>
      </c>
      <c r="M2955" s="23">
        <f>INDEX('Data Transformation'!$O$4:$O$424,MATCH($B2955,'Data Transformation'!$M$4:$M$424,0),MATCH($M$2,'Data Transformation'!$O$3,0))</f>
        <v>10</v>
      </c>
      <c r="N2955" s="27">
        <f>IF('Input and Summary Results'!$J$16="minimum",'Bin Analysis'!X2956/(M2955-1),'Bin Analysis'!Y2955/('Bin Analysis'!M2955-1))</f>
        <v>0.1111111111111111</v>
      </c>
      <c r="O2955" s="27">
        <f>IF(M2955=FALSE,NA(),(VLOOKUP(1,C2958:K2977,4,FALSE))/(M2955-1))</f>
        <v>0</v>
      </c>
      <c r="P2955" s="27">
        <f>IF(M2955=FALSE,NA(),SUM(J2958:J2977)/Weighting!$S$5)</f>
        <v>0.4</v>
      </c>
      <c r="Q2955" s="27">
        <f>IF(M2955=FALSE,NA(),SUM(K2958:K2977)/Weighting!$S$6)</f>
        <v>0.2608695652173913</v>
      </c>
      <c r="R2955" s="27">
        <f>IF(M2955=FALSE,NA(),(VLOOKUP(1,G2958:K2977,3,FALSE))/(M2955-1))</f>
        <v>0.77777777777777779</v>
      </c>
      <c r="S2955" s="22" t="str">
        <f>IF(M2955=FALSE,NA(),IF(SUM(J2958:J2977)=2,"yes","no"))</f>
        <v>no</v>
      </c>
      <c r="X2955" s="2" cm="2">
        <f t="array" ref="X2955:X2956">FREQUENCY(IF('Data Transformation'!$B$425:$B$6424='Bin Analysis'!L2955,'Data Transformation'!$G$425:$G$6424),'Data Transformation'!$U$11)</f>
        <v>8</v>
      </c>
      <c r="Y2955" s="2" cm="2">
        <f t="array" ref="Y2955:Y2956">FREQUENCY(IF('Data Transformation'!$B$425:$B$6424='Bin Analysis'!L2955,'Data Transformation'!$G$425:$G$6424),'Data Transformation'!$U$12)</f>
        <v>8</v>
      </c>
    </row>
    <row r="2956" spans="1:25" x14ac:dyDescent="0.25">
      <c r="A2956" s="14" t="s">
        <v>67</v>
      </c>
      <c r="B2956" t="s">
        <v>47</v>
      </c>
      <c r="C2956" t="s">
        <v>5</v>
      </c>
      <c r="D2956" t="s">
        <v>100</v>
      </c>
      <c r="E2956" t="s">
        <v>101</v>
      </c>
      <c r="F2956" t="s">
        <v>102</v>
      </c>
      <c r="G2956" t="s">
        <v>70</v>
      </c>
      <c r="H2956" t="s">
        <v>31</v>
      </c>
      <c r="I2956" t="s">
        <v>32</v>
      </c>
      <c r="J2956" t="s">
        <v>46</v>
      </c>
      <c r="K2956" s="14" t="s">
        <v>45</v>
      </c>
      <c r="M2956" s="14"/>
      <c r="X2956" s="2">
        <v>1</v>
      </c>
      <c r="Y2956" s="2">
        <v>1</v>
      </c>
    </row>
    <row r="2957" spans="1:25" x14ac:dyDescent="0.25">
      <c r="A2957" s="32"/>
      <c r="D2957" t="b">
        <f>IF(C2957=1,'Data Transformation'!$G$3+0.5*'Data Transformation'!$W$25,IF(C2958=1,D2958-'Data Transformation'!$W$25,FALSE))</f>
        <v>0</v>
      </c>
      <c r="E2957" t="str">
        <f t="array" ref="E2957">IF(ISLOGICAL(D2957),"",FREQUENCY(IF('Data Transformation'!$B$425:$B$8425='Bin Analysis'!$B2955,'Data Transformation'!$G$425:$G$8425),D2957))</f>
        <v/>
      </c>
      <c r="F2957" t="str">
        <f>IF(ISLOGICAL(D2957),"",E2957-E2956)</f>
        <v/>
      </c>
      <c r="M2957" s="14"/>
    </row>
    <row r="2958" spans="1:25" x14ac:dyDescent="0.25">
      <c r="A2958" s="32">
        <f>IF(Weighting!$P$6&gt;0,B2958,"")</f>
        <v>0.32100000000000001</v>
      </c>
      <c r="B2958">
        <f>Weighting!$C$6</f>
        <v>0.32100000000000001</v>
      </c>
      <c r="C2958">
        <f>Weighting!$F$6</f>
        <v>0</v>
      </c>
      <c r="D2958" t="b">
        <f>IF(C2958=1,'Data Transformation'!$G$3+0.5*'Data Transformation'!$W$25,IF(C2959=1,D2959-'Data Transformation'!$W$25,FALSE))</f>
        <v>0</v>
      </c>
      <c r="E2958" t="str">
        <f t="array" ref="E2958">IF(ISLOGICAL(D2958),"",FREQUENCY(IF('Data Transformation'!$B$425:$B$8425='Bin Analysis'!$B2955,'Data Transformation'!$G$425:$G$8425),D2958))</f>
        <v/>
      </c>
      <c r="F2958" t="str">
        <f>IF(ISLOGICAL(D2958),"",E2958-E2957)</f>
        <v/>
      </c>
      <c r="G2958">
        <f>Weighting!$H$6</f>
        <v>1</v>
      </c>
      <c r="H2958">
        <f t="array" ref="H2958">FREQUENCY(IF('Data Transformation'!$B$4:$B$8425=B2955,'Data Transformation'!$G$4:$G$8425),'Bin Analysis'!$B2958)</f>
        <v>7</v>
      </c>
      <c r="I2958">
        <f>H2958-H2957</f>
        <v>7</v>
      </c>
      <c r="J2958">
        <f>IF(I2958=0,0,1)</f>
        <v>1</v>
      </c>
      <c r="K2958">
        <f>J2958*Weighting!$W$6</f>
        <v>1</v>
      </c>
      <c r="M2958" s="14"/>
    </row>
    <row r="2959" spans="1:25" x14ac:dyDescent="0.25">
      <c r="A2959" s="32">
        <f>IF(Weighting!$P$7&gt;0,B2959,"")</f>
        <v>0.45200000000000001</v>
      </c>
      <c r="B2959">
        <f>Weighting!$C$7</f>
        <v>0.45200000000000001</v>
      </c>
      <c r="C2959">
        <f>Weighting!$F$7</f>
        <v>0</v>
      </c>
      <c r="D2959" t="b">
        <f>IF(C2959=1,'Data Transformation'!$G$3+0.5*'Data Transformation'!$W$25,IF(C2960=1,D2960-'Data Transformation'!$W$25,FALSE))</f>
        <v>0</v>
      </c>
      <c r="E2959" t="str">
        <f t="array" ref="E2959">IF(ISLOGICAL(D2959),"",FREQUENCY(IF('Data Transformation'!$B$425:$B$8425='Bin Analysis'!$B2955,'Data Transformation'!$G$425:$G$8425),D2959))</f>
        <v/>
      </c>
      <c r="F2959" t="str">
        <f t="shared" ref="F2959:F2977" si="369">IF(ISLOGICAL(D2959),"",E2959-E2958)</f>
        <v/>
      </c>
      <c r="G2959">
        <f>Weighting!$H$7</f>
        <v>0</v>
      </c>
      <c r="H2959">
        <f t="array" ref="H2959">FREQUENCY(IF('Data Transformation'!$B$4:$B$8425=B2955,'Data Transformation'!$G$4:$G$8425),'Bin Analysis'!$B2959)</f>
        <v>8</v>
      </c>
      <c r="I2959">
        <f t="shared" ref="I2959:I2977" si="370">H2959-H2958</f>
        <v>1</v>
      </c>
      <c r="J2959">
        <f>IF(I2959=0,0,1)</f>
        <v>1</v>
      </c>
      <c r="K2959">
        <f>J2959*Weighting!$W$7</f>
        <v>2</v>
      </c>
      <c r="M2959" s="14"/>
    </row>
    <row r="2960" spans="1:25" x14ac:dyDescent="0.25">
      <c r="A2960" s="32">
        <f>IF(Weighting!$P$8&gt;0,B2960,"")</f>
        <v>0.58299999999999996</v>
      </c>
      <c r="B2960">
        <f>Weighting!$C$8</f>
        <v>0.58299999999999996</v>
      </c>
      <c r="C2960">
        <f>Weighting!$F$8</f>
        <v>0</v>
      </c>
      <c r="D2960" t="b">
        <f>IF(C2960=1,'Data Transformation'!$G$3+0.5*'Data Transformation'!$W$25,IF(C2961=1,D2961-'Data Transformation'!$W$25,FALSE))</f>
        <v>0</v>
      </c>
      <c r="E2960" t="str">
        <f t="array" ref="E2960">IF(ISLOGICAL(D2960),"",FREQUENCY(IF('Data Transformation'!$B$425:$B$8425='Bin Analysis'!$B2955,'Data Transformation'!$G$425:$G$8425),D2960))</f>
        <v/>
      </c>
      <c r="F2960" t="str">
        <f t="shared" si="369"/>
        <v/>
      </c>
      <c r="G2960">
        <f>Weighting!$H$8</f>
        <v>0</v>
      </c>
      <c r="H2960">
        <f t="array" ref="H2960">FREQUENCY(IF('Data Transformation'!$B$4:$B$8425=B2955,'Data Transformation'!$G$4:$G$8425),'Bin Analysis'!$B2960)</f>
        <v>8</v>
      </c>
      <c r="I2960">
        <f t="shared" si="370"/>
        <v>0</v>
      </c>
      <c r="J2960">
        <f t="shared" ref="J2960:J2977" si="371">IF(I2960=0,0,1)</f>
        <v>0</v>
      </c>
      <c r="K2960">
        <f>J2960*Weighting!$W$8</f>
        <v>0</v>
      </c>
      <c r="M2960" s="14"/>
    </row>
    <row r="2961" spans="1:13" x14ac:dyDescent="0.25">
      <c r="A2961" s="32">
        <f>IF(Weighting!$P$9&gt;0,B2961,"")</f>
        <v>0.71399999999999997</v>
      </c>
      <c r="B2961" s="50">
        <f>Weighting!$C$9</f>
        <v>0.71399999999999997</v>
      </c>
      <c r="C2961">
        <f>Weighting!$F$9</f>
        <v>0</v>
      </c>
      <c r="D2961" t="b">
        <f>IF(C2961=1,'Data Transformation'!$G$3+0.5*'Data Transformation'!$W$25,IF(C2962=1,D2962-'Data Transformation'!$W$25,FALSE))</f>
        <v>0</v>
      </c>
      <c r="E2961" t="str">
        <f t="array" ref="E2961">IF(ISLOGICAL(D2961),"",FREQUENCY(IF('Data Transformation'!$B$425:$B$8425='Bin Analysis'!$B2955,'Data Transformation'!$G$425:$G$8425),D2961))</f>
        <v/>
      </c>
      <c r="F2961" t="str">
        <f t="shared" si="369"/>
        <v/>
      </c>
      <c r="G2961">
        <f>Weighting!$H$9</f>
        <v>0</v>
      </c>
      <c r="H2961">
        <f t="array" ref="H2961">FREQUENCY(IF('Data Transformation'!$B$4:$B$8425=B2955,'Data Transformation'!$G$4:$G$8425),'Bin Analysis'!$B2961)</f>
        <v>8</v>
      </c>
      <c r="I2961">
        <f t="shared" si="370"/>
        <v>0</v>
      </c>
      <c r="J2961">
        <f t="shared" si="371"/>
        <v>0</v>
      </c>
      <c r="K2961">
        <f>J2961*Weighting!$W$9</f>
        <v>0</v>
      </c>
      <c r="M2961" s="14"/>
    </row>
    <row r="2962" spans="1:13" x14ac:dyDescent="0.25">
      <c r="A2962" s="32">
        <f>IF(Weighting!$P$10&gt;0,B2962,"")</f>
        <v>0.84499999999999997</v>
      </c>
      <c r="B2962">
        <f>Weighting!$C$10</f>
        <v>0.84499999999999997</v>
      </c>
      <c r="C2962">
        <f>Weighting!$F$10</f>
        <v>0</v>
      </c>
      <c r="D2962" t="b">
        <f>IF(C2962=1,'Data Transformation'!$G$3+0.5*'Data Transformation'!$W$25,IF(C2963=1,D2963-'Data Transformation'!$W$25,FALSE))</f>
        <v>0</v>
      </c>
      <c r="E2962" t="str">
        <f t="array" ref="E2962">IF(ISLOGICAL(D2962),"",FREQUENCY(IF('Data Transformation'!$B$425:$B$8425='Bin Analysis'!$B2955,'Data Transformation'!$G$425:$G$8425),D2962))</f>
        <v/>
      </c>
      <c r="F2962" t="str">
        <f t="shared" si="369"/>
        <v/>
      </c>
      <c r="G2962">
        <f>Weighting!$H$10</f>
        <v>0</v>
      </c>
      <c r="H2962">
        <f t="array" ref="H2962">FREQUENCY(IF('Data Transformation'!$B$4:$B$8425=B2955,'Data Transformation'!$G$4:$G$8425),'Bin Analysis'!$B2962)</f>
        <v>8</v>
      </c>
      <c r="I2962">
        <f t="shared" si="370"/>
        <v>0</v>
      </c>
      <c r="J2962">
        <f t="shared" si="371"/>
        <v>0</v>
      </c>
      <c r="K2962">
        <f>J2962*Weighting!$W$10</f>
        <v>0</v>
      </c>
      <c r="M2962" s="14"/>
    </row>
    <row r="2963" spans="1:13" x14ac:dyDescent="0.25">
      <c r="A2963" s="32">
        <f>IF(Weighting!$P$11&gt;0,B2963,"")</f>
        <v>0.97599999999999998</v>
      </c>
      <c r="B2963">
        <f>Weighting!$C$11</f>
        <v>0.97599999999999998</v>
      </c>
      <c r="C2963">
        <f>Weighting!$F$11</f>
        <v>0</v>
      </c>
      <c r="D2963">
        <f>IF(C2963=1,'Data Transformation'!$G$3+0.5*'Data Transformation'!$W$25,IF(C2964=1,D2964-'Data Transformation'!$W$25,FALSE))</f>
        <v>0.86899999999999999</v>
      </c>
      <c r="E2963">
        <f t="array" ref="E2963">IF(ISLOGICAL(D2963),"",FREQUENCY(IF('Data Transformation'!$B$425:$B$8425='Bin Analysis'!$B2955,'Data Transformation'!$G$425:$G$8425),D2963))</f>
        <v>8</v>
      </c>
      <c r="F2963" t="e">
        <f t="shared" si="369"/>
        <v>#VALUE!</v>
      </c>
      <c r="G2963">
        <f>Weighting!$H$11</f>
        <v>0</v>
      </c>
      <c r="H2963">
        <f t="array" ref="H2963">FREQUENCY(IF('Data Transformation'!$B$4:$B$8425=B2955,'Data Transformation'!$G$4:$G$8425),'Bin Analysis'!$B2963)</f>
        <v>8</v>
      </c>
      <c r="I2963">
        <f t="shared" si="370"/>
        <v>0</v>
      </c>
      <c r="J2963">
        <f t="shared" si="371"/>
        <v>0</v>
      </c>
      <c r="K2963">
        <f>J2963*Weighting!$W$11</f>
        <v>0</v>
      </c>
      <c r="M2963" s="14"/>
    </row>
    <row r="2964" spans="1:13" x14ac:dyDescent="0.25">
      <c r="A2964" s="32">
        <f>IF(Weighting!$P$12&gt;0,B2964,"")</f>
        <v>1.107</v>
      </c>
      <c r="B2964">
        <f>Weighting!$C$12</f>
        <v>1.107</v>
      </c>
      <c r="C2964">
        <f>Weighting!$F$12</f>
        <v>1</v>
      </c>
      <c r="D2964">
        <f>IF(C2964=1,'Data Transformation'!$G$3+0.5*'Data Transformation'!$W$25,IF(C2965=1,D2965-'Data Transformation'!$W$25,FALSE))</f>
        <v>1.131</v>
      </c>
      <c r="E2964">
        <f t="array" ref="E2964">IF(ISLOGICAL(D2964),"",FREQUENCY(IF('Data Transformation'!$B$425:$B$8425='Bin Analysis'!$B2955,'Data Transformation'!$G$425:$G$8425),D2964))</f>
        <v>8</v>
      </c>
      <c r="F2964">
        <f t="shared" si="369"/>
        <v>0</v>
      </c>
      <c r="G2964">
        <f>Weighting!$H$12</f>
        <v>0</v>
      </c>
      <c r="H2964">
        <f t="array" ref="H2964">FREQUENCY(IF('Data Transformation'!$B$4:$B$8425=B2955,'Data Transformation'!$G$4:$G$8425),'Bin Analysis'!$B2964)</f>
        <v>9</v>
      </c>
      <c r="I2964">
        <f t="shared" si="370"/>
        <v>1</v>
      </c>
      <c r="J2964">
        <f t="shared" si="371"/>
        <v>1</v>
      </c>
      <c r="K2964">
        <f>J2964*Weighting!$W$12</f>
        <v>1</v>
      </c>
      <c r="M2964" s="14"/>
    </row>
    <row r="2965" spans="1:13" x14ac:dyDescent="0.25">
      <c r="A2965" s="32">
        <f>IF(Weighting!$P$13&gt;0,B2965,"")</f>
        <v>1.238</v>
      </c>
      <c r="B2965">
        <f>Weighting!$C$13</f>
        <v>1.238</v>
      </c>
      <c r="C2965">
        <f>Weighting!$F$13</f>
        <v>0</v>
      </c>
      <c r="D2965" t="b">
        <f>IF(C2965=1,'Data Transformation'!$G$3+0.5*'Data Transformation'!$W$25,IF(C2966=1,D2966-'Data Transformation'!$W$25,FALSE))</f>
        <v>0</v>
      </c>
      <c r="E2965" t="str">
        <f t="array" ref="E2965">IF(ISLOGICAL(D2965),"",FREQUENCY(IF('Data Transformation'!$B$425:$B$8425='Bin Analysis'!$B2955,'Data Transformation'!$G$425:$G$8425),D2965))</f>
        <v/>
      </c>
      <c r="F2965" t="str">
        <f t="shared" si="369"/>
        <v/>
      </c>
      <c r="G2965">
        <f>Weighting!$H$13</f>
        <v>0</v>
      </c>
      <c r="H2965">
        <f t="array" ref="H2965">FREQUENCY(IF('Data Transformation'!$B$4:$B$8425=B2955,'Data Transformation'!$G$4:$G$8425),'Bin Analysis'!$B2965)</f>
        <v>10</v>
      </c>
      <c r="I2965">
        <f t="shared" si="370"/>
        <v>1</v>
      </c>
      <c r="J2965">
        <f t="shared" si="371"/>
        <v>1</v>
      </c>
      <c r="K2965">
        <f>J2965*Weighting!$W$13</f>
        <v>2</v>
      </c>
      <c r="M2965" s="14"/>
    </row>
    <row r="2966" spans="1:13" x14ac:dyDescent="0.25">
      <c r="A2966" s="32">
        <f>IF(Weighting!$P$14&gt;0,B2966,"")</f>
        <v>1.369</v>
      </c>
      <c r="B2966">
        <f>Weighting!$C$14</f>
        <v>1.369</v>
      </c>
      <c r="C2966">
        <f>Weighting!$F$14</f>
        <v>0</v>
      </c>
      <c r="D2966" t="b">
        <f>IF(C2966=1,'Data Transformation'!$G$3+0.5*'Data Transformation'!$W$25,IF(C2967=1,D2967-'Data Transformation'!$W$25,FALSE))</f>
        <v>0</v>
      </c>
      <c r="E2966" t="str">
        <f t="array" ref="E2966">IF(ISLOGICAL(D2966),"",FREQUENCY(IF('Data Transformation'!$B$425:$B$8425='Bin Analysis'!$B2955,'Data Transformation'!$G$425:$G$8425),D2966))</f>
        <v/>
      </c>
      <c r="F2966" t="str">
        <f t="shared" si="369"/>
        <v/>
      </c>
      <c r="G2966">
        <f>Weighting!$H$14</f>
        <v>0</v>
      </c>
      <c r="H2966">
        <f t="array" ref="H2966">FREQUENCY(IF('Data Transformation'!$B$4:$B$8425=B2955,'Data Transformation'!$G$4:$G$8425),'Bin Analysis'!$B2966)</f>
        <v>10</v>
      </c>
      <c r="I2966">
        <f t="shared" si="370"/>
        <v>0</v>
      </c>
      <c r="J2966">
        <f t="shared" si="371"/>
        <v>0</v>
      </c>
      <c r="K2966">
        <f>J2966*Weighting!$W$14</f>
        <v>0</v>
      </c>
      <c r="M2966" s="14"/>
    </row>
    <row r="2967" spans="1:13" x14ac:dyDescent="0.25">
      <c r="A2967" s="32">
        <f>IF(Weighting!$P$15&gt;0,B2967,"")</f>
        <v>1.5000009999999999</v>
      </c>
      <c r="B2967">
        <f>Weighting!$C$15</f>
        <v>1.5000009999999999</v>
      </c>
      <c r="C2967">
        <f>Weighting!$F$15</f>
        <v>0</v>
      </c>
      <c r="D2967" t="b">
        <f>IF(C2967=1,'Data Transformation'!$G$3+0.5*'Data Transformation'!$W$25,IF(C2968=1,D2968-'Data Transformation'!$W$25,FALSE))</f>
        <v>0</v>
      </c>
      <c r="E2967" t="str">
        <f t="array" ref="E2967">IF(ISLOGICAL(D2967),"",FREQUENCY(IF('Data Transformation'!$B$425:$B$8425='Bin Analysis'!$B2955,'Data Transformation'!$G$425:$G$8425),D2967))</f>
        <v/>
      </c>
      <c r="F2967" t="str">
        <f t="shared" si="369"/>
        <v/>
      </c>
      <c r="G2967">
        <f>Weighting!$H$15</f>
        <v>0</v>
      </c>
      <c r="H2967">
        <f t="array" ref="H2967">FREQUENCY(IF('Data Transformation'!$B$4:$B$8425=B2955,'Data Transformation'!$G$4:$G$8425),'Bin Analysis'!$B2967)</f>
        <v>10</v>
      </c>
      <c r="I2967">
        <f t="shared" si="370"/>
        <v>0</v>
      </c>
      <c r="J2967">
        <f t="shared" si="371"/>
        <v>0</v>
      </c>
      <c r="K2967">
        <f>J2967*Weighting!$W$15</f>
        <v>0</v>
      </c>
      <c r="M2967" s="14"/>
    </row>
    <row r="2968" spans="1:13" x14ac:dyDescent="0.25">
      <c r="A2968" s="32" t="str">
        <f>IF(Weighting!$P$16&gt;0,B2968,"")</f>
        <v/>
      </c>
      <c r="B2968">
        <f>Weighting!$C$16</f>
        <v>1.631</v>
      </c>
      <c r="C2968">
        <f>Weighting!$F$16</f>
        <v>0</v>
      </c>
      <c r="D2968" t="b">
        <f>IF(C2968=1,'Data Transformation'!$G$3+0.5*'Data Transformation'!$W$25,IF(C2969=1,D2969-'Data Transformation'!$W$25,FALSE))</f>
        <v>0</v>
      </c>
      <c r="E2968" t="str">
        <f t="array" ref="E2968">IF(ISLOGICAL(D2968),"",FREQUENCY(IF('Data Transformation'!$B$425:$B$8425='Bin Analysis'!$B2955,'Data Transformation'!$G$425:$G$8425),D2968))</f>
        <v/>
      </c>
      <c r="F2968" t="str">
        <f t="shared" si="369"/>
        <v/>
      </c>
      <c r="G2968">
        <f>Weighting!$H$16</f>
        <v>0</v>
      </c>
      <c r="H2968">
        <f t="array" ref="H2968">FREQUENCY(IF('Data Transformation'!$B$4:$B$8425=B2955,'Data Transformation'!$G$4:$G$8425),'Bin Analysis'!$B2968)</f>
        <v>10</v>
      </c>
      <c r="I2968">
        <f t="shared" si="370"/>
        <v>0</v>
      </c>
      <c r="J2968">
        <f t="shared" si="371"/>
        <v>0</v>
      </c>
      <c r="K2968">
        <f>J2968*Weighting!$W$16</f>
        <v>0</v>
      </c>
      <c r="M2968" s="14"/>
    </row>
    <row r="2969" spans="1:13" x14ac:dyDescent="0.25">
      <c r="A2969" s="32" t="str">
        <f>IF(Weighting!$P$17&gt;0,B2969,"")</f>
        <v/>
      </c>
      <c r="B2969">
        <f>Weighting!$C$17</f>
        <v>1.762</v>
      </c>
      <c r="C2969">
        <f>Weighting!$F$17</f>
        <v>0</v>
      </c>
      <c r="D2969" t="b">
        <f>IF(C2969=1,'Data Transformation'!$G$3+0.5*'Data Transformation'!$W$25,IF(C2970=1,D2970-'Data Transformation'!$W$25,FALSE))</f>
        <v>0</v>
      </c>
      <c r="E2969" t="str">
        <f t="array" ref="E2969">IF(ISLOGICAL(D2969),"",FREQUENCY(IF('Data Transformation'!$B$425:$B$8425='Bin Analysis'!$B2955,'Data Transformation'!$G$425:$G$8425),D2969))</f>
        <v/>
      </c>
      <c r="F2969" t="str">
        <f t="shared" si="369"/>
        <v/>
      </c>
      <c r="G2969">
        <f>Weighting!$H$17</f>
        <v>0</v>
      </c>
      <c r="H2969">
        <f t="array" ref="H2969">FREQUENCY(IF('Data Transformation'!$B$4:$B$8425=B2955,'Data Transformation'!$G$4:$G$8425),'Bin Analysis'!$B2969)</f>
        <v>10</v>
      </c>
      <c r="I2969">
        <f t="shared" si="370"/>
        <v>0</v>
      </c>
      <c r="J2969">
        <f t="shared" si="371"/>
        <v>0</v>
      </c>
      <c r="K2969">
        <f>J2969*Weighting!$W$17</f>
        <v>0</v>
      </c>
      <c r="M2969" s="14"/>
    </row>
    <row r="2970" spans="1:13" x14ac:dyDescent="0.25">
      <c r="A2970" s="32" t="str">
        <f>IF(Weighting!$P$18&gt;0,B2970,"")</f>
        <v/>
      </c>
      <c r="B2970">
        <f>Weighting!$C$18</f>
        <v>1.893</v>
      </c>
      <c r="C2970">
        <f>Weighting!$F$18</f>
        <v>0</v>
      </c>
      <c r="D2970" t="b">
        <f>IF(C2970=1,'Data Transformation'!$G$3+0.5*'Data Transformation'!$W$25,IF(C2971=1,D2971-'Data Transformation'!$W$25,FALSE))</f>
        <v>0</v>
      </c>
      <c r="E2970" t="str">
        <f t="array" ref="E2970">IF(ISLOGICAL(D2970),"",FREQUENCY(IF('Data Transformation'!$B$425:$B$8425='Bin Analysis'!$B2955,'Data Transformation'!$G$425:$G$8425),D2970))</f>
        <v/>
      </c>
      <c r="F2970" t="str">
        <f t="shared" si="369"/>
        <v/>
      </c>
      <c r="G2970">
        <f>Weighting!$H$18</f>
        <v>0</v>
      </c>
      <c r="H2970">
        <f t="array" ref="H2970">FREQUENCY(IF('Data Transformation'!$B$4:$B$8425=B2955,'Data Transformation'!$G$4:$G$8425),'Bin Analysis'!$B2970)</f>
        <v>10</v>
      </c>
      <c r="I2970">
        <f t="shared" si="370"/>
        <v>0</v>
      </c>
      <c r="J2970">
        <f t="shared" si="371"/>
        <v>0</v>
      </c>
      <c r="K2970">
        <f>J2970*Weighting!$W$18</f>
        <v>0</v>
      </c>
      <c r="M2970" s="14"/>
    </row>
    <row r="2971" spans="1:13" x14ac:dyDescent="0.25">
      <c r="A2971" s="32" t="str">
        <f>IF(Weighting!$P$19&gt;0,B2971,"")</f>
        <v/>
      </c>
      <c r="B2971">
        <f>Weighting!$C$19</f>
        <v>2.024</v>
      </c>
      <c r="C2971">
        <f>Weighting!$F$19</f>
        <v>0</v>
      </c>
      <c r="D2971" t="b">
        <f>IF(C2971=1,'Data Transformation'!$G$3+0.5*'Data Transformation'!$W$25,IF(C2972=1,D2972-'Data Transformation'!$W$25,FALSE))</f>
        <v>0</v>
      </c>
      <c r="E2971" t="str">
        <f t="array" ref="E2971">IF(ISLOGICAL(D2971),"",FREQUENCY(IF('Data Transformation'!$B$425:$B$8425='Bin Analysis'!$B2955,'Data Transformation'!$G$425:$G$8425),D2971))</f>
        <v/>
      </c>
      <c r="F2971" t="str">
        <f t="shared" si="369"/>
        <v/>
      </c>
      <c r="G2971">
        <f>Weighting!$H$19</f>
        <v>0</v>
      </c>
      <c r="H2971">
        <f t="array" ref="H2971">FREQUENCY(IF('Data Transformation'!$B$4:$B$8425=B2955,'Data Transformation'!$G$4:$G$8425),'Bin Analysis'!$B2971)</f>
        <v>10</v>
      </c>
      <c r="I2971">
        <f t="shared" si="370"/>
        <v>0</v>
      </c>
      <c r="J2971">
        <f t="shared" si="371"/>
        <v>0</v>
      </c>
      <c r="K2971">
        <f>J2971*Weighting!$W$19</f>
        <v>0</v>
      </c>
      <c r="M2971" s="14"/>
    </row>
    <row r="2972" spans="1:13" x14ac:dyDescent="0.25">
      <c r="A2972" s="32" t="str">
        <f>IF(Weighting!$P$20&gt;0,B2972,"")</f>
        <v/>
      </c>
      <c r="B2972">
        <f>Weighting!$C$20</f>
        <v>2.1550000000000002</v>
      </c>
      <c r="C2972">
        <f>Weighting!$F$20</f>
        <v>0</v>
      </c>
      <c r="D2972" t="b">
        <f>IF(C2972=1,'Data Transformation'!$G$3+0.5*'Data Transformation'!$W$25,IF(C2973=1,D2973-'Data Transformation'!$W$25,FALSE))</f>
        <v>0</v>
      </c>
      <c r="E2972" t="str">
        <f t="array" ref="E2972">IF(ISLOGICAL(D2972),"",FREQUENCY(IF('Data Transformation'!$B$425:$B$8425='Bin Analysis'!$B2955,'Data Transformation'!$G$425:$G$8425),D2972))</f>
        <v/>
      </c>
      <c r="F2972" t="str">
        <f t="shared" si="369"/>
        <v/>
      </c>
      <c r="G2972">
        <f>Weighting!$H$20</f>
        <v>0</v>
      </c>
      <c r="H2972">
        <f t="array" ref="H2972">FREQUENCY(IF('Data Transformation'!$B$4:$B$8425=B2955,'Data Transformation'!$G$4:$G$8425),'Bin Analysis'!$B2972)</f>
        <v>10</v>
      </c>
      <c r="I2972">
        <f t="shared" si="370"/>
        <v>0</v>
      </c>
      <c r="J2972">
        <f t="shared" si="371"/>
        <v>0</v>
      </c>
      <c r="K2972">
        <f>J2972*Weighting!$W$20</f>
        <v>0</v>
      </c>
      <c r="M2972" s="14"/>
    </row>
    <row r="2973" spans="1:13" x14ac:dyDescent="0.25">
      <c r="A2973" s="32" t="str">
        <f>IF(Weighting!$P$21&gt;0,B2973,"")</f>
        <v/>
      </c>
      <c r="B2973">
        <f>Weighting!$C$21</f>
        <v>2.2860000000000005</v>
      </c>
      <c r="C2973">
        <f>Weighting!$F$21</f>
        <v>0</v>
      </c>
      <c r="D2973" t="b">
        <f>IF(C2973=1,'Data Transformation'!$G$3+0.5*'Data Transformation'!$W$25,IF(C2974=1,D2974-'Data Transformation'!$W$25,FALSE))</f>
        <v>0</v>
      </c>
      <c r="E2973" t="str">
        <f t="array" ref="E2973">IF(ISLOGICAL(D2973),"",FREQUENCY(IF('Data Transformation'!$B$425:$B$8425='Bin Analysis'!$B2955,'Data Transformation'!$G$425:$G$8425),D2973))</f>
        <v/>
      </c>
      <c r="F2973" t="str">
        <f t="shared" si="369"/>
        <v/>
      </c>
      <c r="G2973">
        <f>Weighting!$H$21</f>
        <v>0</v>
      </c>
      <c r="H2973">
        <f t="array" ref="H2973">FREQUENCY(IF('Data Transformation'!$B$4:$B$8425=B2955,'Data Transformation'!$G$4:$G$8425),'Bin Analysis'!$B2973)</f>
        <v>10</v>
      </c>
      <c r="I2973">
        <f t="shared" si="370"/>
        <v>0</v>
      </c>
      <c r="J2973">
        <f t="shared" si="371"/>
        <v>0</v>
      </c>
      <c r="K2973">
        <f>J2973*Weighting!$W$21</f>
        <v>0</v>
      </c>
      <c r="M2973" s="14"/>
    </row>
    <row r="2974" spans="1:13" x14ac:dyDescent="0.25">
      <c r="A2974" s="32" t="str">
        <f>IF(Weighting!$P$22&gt;0,B2974,"")</f>
        <v/>
      </c>
      <c r="B2974">
        <f>Weighting!$C$22</f>
        <v>2.4170000000000007</v>
      </c>
      <c r="C2974">
        <f>Weighting!$F$22</f>
        <v>0</v>
      </c>
      <c r="D2974" t="b">
        <f>IF(C2974=1,'Data Transformation'!$G$3+0.5*'Data Transformation'!$W$25,IF(C2975=1,D2975-'Data Transformation'!$W$25,FALSE))</f>
        <v>0</v>
      </c>
      <c r="E2974" t="str">
        <f t="array" ref="E2974">IF(ISLOGICAL(D2974),"",FREQUENCY(IF('Data Transformation'!$B$425:$B$8425='Bin Analysis'!$B2955,'Data Transformation'!$G$425:$G$8425),D2974))</f>
        <v/>
      </c>
      <c r="F2974" t="str">
        <f t="shared" si="369"/>
        <v/>
      </c>
      <c r="G2974">
        <f>Weighting!$H$22</f>
        <v>0</v>
      </c>
      <c r="H2974">
        <f t="array" ref="H2974">FREQUENCY(IF('Data Transformation'!$B$4:$B$8425=B2955,'Data Transformation'!$G$4:$G$8425),'Bin Analysis'!$B2974)</f>
        <v>10</v>
      </c>
      <c r="I2974">
        <f t="shared" si="370"/>
        <v>0</v>
      </c>
      <c r="J2974">
        <f t="shared" si="371"/>
        <v>0</v>
      </c>
      <c r="K2974">
        <f>J2974*Weighting!$W$22</f>
        <v>0</v>
      </c>
      <c r="M2974" s="14"/>
    </row>
    <row r="2975" spans="1:13" x14ac:dyDescent="0.25">
      <c r="A2975" s="32" t="str">
        <f>IF(Weighting!$P$23&gt;0,B2975,"")</f>
        <v/>
      </c>
      <c r="B2975">
        <f>Weighting!$C$23</f>
        <v>2.5480000000000009</v>
      </c>
      <c r="C2975">
        <f>Weighting!$F$23</f>
        <v>0</v>
      </c>
      <c r="D2975" t="b">
        <f>IF(C2975=1,'Data Transformation'!$G$3+0.5*'Data Transformation'!$W$25,IF(C2976=1,D2976-'Data Transformation'!$W$25,FALSE))</f>
        <v>0</v>
      </c>
      <c r="E2975" t="str">
        <f t="array" ref="E2975">IF(ISLOGICAL(D2975),"",FREQUENCY(IF('Data Transformation'!$B$425:$B$8425='Bin Analysis'!$B2955,'Data Transformation'!$G$425:$G$8425),D2975))</f>
        <v/>
      </c>
      <c r="F2975" t="str">
        <f t="shared" si="369"/>
        <v/>
      </c>
      <c r="G2975">
        <f>Weighting!$H$23</f>
        <v>0</v>
      </c>
      <c r="H2975">
        <f t="array" ref="H2975">FREQUENCY(IF('Data Transformation'!$B$4:$B$8425=B2955,'Data Transformation'!$G$4:$G$8425),'Bin Analysis'!$B2975)</f>
        <v>10</v>
      </c>
      <c r="I2975">
        <f t="shared" si="370"/>
        <v>0</v>
      </c>
      <c r="J2975">
        <f t="shared" si="371"/>
        <v>0</v>
      </c>
      <c r="K2975">
        <f>J2975*Weighting!$W$23</f>
        <v>0</v>
      </c>
      <c r="M2975" s="14"/>
    </row>
    <row r="2976" spans="1:13" x14ac:dyDescent="0.25">
      <c r="A2976" s="32" t="str">
        <f>IF(Weighting!$P$24&gt;0,B2976,"")</f>
        <v/>
      </c>
      <c r="B2976">
        <f>Weighting!$C$24</f>
        <v>2.6790000000000012</v>
      </c>
      <c r="C2976">
        <f>Weighting!$F$24</f>
        <v>0</v>
      </c>
      <c r="D2976" t="b">
        <f>IF(C2976=1,'Data Transformation'!$G$3+0.5*'Data Transformation'!$W$25,IF(C2977=1,D2977-'Data Transformation'!$W$25,FALSE))</f>
        <v>0</v>
      </c>
      <c r="E2976" t="str">
        <f t="array" ref="E2976">IF(ISLOGICAL(D2976),"",FREQUENCY(IF('Data Transformation'!$B$425:$B$8425='Bin Analysis'!$B2955,'Data Transformation'!$G$425:$G$8425),D2976))</f>
        <v/>
      </c>
      <c r="F2976" t="str">
        <f t="shared" si="369"/>
        <v/>
      </c>
      <c r="G2976">
        <f>Weighting!$H$24</f>
        <v>0</v>
      </c>
      <c r="H2976">
        <f t="array" ref="H2976">FREQUENCY(IF('Data Transformation'!$B$4:$B$8425=B2955,'Data Transformation'!$G$4:$G$8425),'Bin Analysis'!$B2976)</f>
        <v>10</v>
      </c>
      <c r="I2976">
        <f t="shared" si="370"/>
        <v>0</v>
      </c>
      <c r="J2976">
        <f t="shared" si="371"/>
        <v>0</v>
      </c>
      <c r="K2976">
        <f>J2976*Weighting!$W$24</f>
        <v>0</v>
      </c>
      <c r="M2976" s="14"/>
    </row>
    <row r="2977" spans="1:25" x14ac:dyDescent="0.25">
      <c r="A2977" s="32" t="str">
        <f>IF(Weighting!$P$25&gt;0,B2977,"")</f>
        <v/>
      </c>
      <c r="B2977">
        <f>Weighting!$C$25</f>
        <v>2.8100000000000014</v>
      </c>
      <c r="C2977">
        <f>Weighting!$F$25</f>
        <v>0</v>
      </c>
      <c r="D2977" t="b">
        <f>IF(C2977=1,'Data Transformation'!$G$3+0.5*'Data Transformation'!$W$25,IF(C2978=1,D2978-'Data Transformation'!$W$25,FALSE))</f>
        <v>0</v>
      </c>
      <c r="E2977" t="str">
        <f t="array" ref="E2977">IF(ISLOGICAL(D2977),"",FREQUENCY(IF('Data Transformation'!$B$425:$B$8425='Bin Analysis'!$B2955,'Data Transformation'!$G$425:$G$8425),D2977))</f>
        <v/>
      </c>
      <c r="F2977" t="str">
        <f t="shared" si="369"/>
        <v/>
      </c>
      <c r="G2977">
        <f>Weighting!$H$25</f>
        <v>0</v>
      </c>
      <c r="H2977">
        <f t="array" ref="H2977">FREQUENCY(IF('Data Transformation'!$B$4:$B$8425=B2955,'Data Transformation'!$G$4:$G$8425),'Bin Analysis'!$B2977)</f>
        <v>10</v>
      </c>
      <c r="I2977">
        <f t="shared" si="370"/>
        <v>0</v>
      </c>
      <c r="J2977">
        <f t="shared" si="371"/>
        <v>0</v>
      </c>
      <c r="K2977">
        <f>J2977*Weighting!$W$25</f>
        <v>0</v>
      </c>
      <c r="M2977" s="14"/>
    </row>
    <row r="2978" spans="1:25" x14ac:dyDescent="0.25">
      <c r="O2978"/>
      <c r="P2978"/>
      <c r="Q2978"/>
      <c r="R2978"/>
    </row>
    <row r="2979" spans="1:25" ht="23.25" x14ac:dyDescent="0.35">
      <c r="A2979" s="21" t="s">
        <v>0</v>
      </c>
      <c r="B2979" s="21">
        <f>IFERROR(VLOOKUP(C2979,'Data Transformation'!$L$6:$M$426,2,FALSE),"")</f>
        <v>124</v>
      </c>
      <c r="C2979" s="21">
        <f>C2955+1</f>
        <v>124</v>
      </c>
      <c r="D2979" s="21"/>
      <c r="E2979" s="21"/>
      <c r="F2979" s="21"/>
      <c r="G2979" s="21"/>
      <c r="H2979" s="22"/>
      <c r="I2979" s="22"/>
      <c r="J2979" s="22"/>
      <c r="K2979" s="21"/>
      <c r="L2979" s="21">
        <f>B2979</f>
        <v>124</v>
      </c>
      <c r="M2979" s="23">
        <f>INDEX('Data Transformation'!$O$4:$O$424,MATCH($B2979,'Data Transformation'!$M$4:$M$424,0),MATCH($M$2,'Data Transformation'!$O$3,0))</f>
        <v>10</v>
      </c>
      <c r="N2979" s="27">
        <f>IF('Input and Summary Results'!$J$16="minimum",'Bin Analysis'!X2980/(M2979-1),'Bin Analysis'!Y2979/('Bin Analysis'!M2979-1))</f>
        <v>0</v>
      </c>
      <c r="O2979" s="27">
        <f>IF(M2979=FALSE,NA(),(VLOOKUP(1,C2982:K3001,4,FALSE))/(M2979-1))</f>
        <v>0.1111111111111111</v>
      </c>
      <c r="P2979" s="27">
        <f>IF(M2979=FALSE,NA(),SUM(J2982:J3001)/Weighting!$S$5)</f>
        <v>0.6</v>
      </c>
      <c r="Q2979" s="27">
        <f>IF(M2979=FALSE,NA(),SUM(K2982:K3001)/Weighting!$S$6)</f>
        <v>0.52173913043478259</v>
      </c>
      <c r="R2979" s="27">
        <f>IF(M2979=FALSE,NA(),(VLOOKUP(1,G2982:K3001,3,FALSE))/(M2979-1))</f>
        <v>0.22222222222222221</v>
      </c>
      <c r="S2979" s="22" t="str">
        <f>IF(M2979=FALSE,NA(),IF(SUM(J2982:J3001)=2,"yes","no"))</f>
        <v>no</v>
      </c>
      <c r="X2979" s="2" cm="2">
        <f t="array" ref="X2979:X2980">FREQUENCY(IF('Data Transformation'!$B$425:$B$6424='Bin Analysis'!L2979,'Data Transformation'!$G$425:$G$6424),'Data Transformation'!$U$11)</f>
        <v>9</v>
      </c>
      <c r="Y2979" s="2" cm="2">
        <f t="array" ref="Y2979:Y2980">FREQUENCY(IF('Data Transformation'!$B$425:$B$6424='Bin Analysis'!L2979,'Data Transformation'!$G$425:$G$6424),'Data Transformation'!$U$12)</f>
        <v>8</v>
      </c>
    </row>
    <row r="2980" spans="1:25" x14ac:dyDescent="0.25">
      <c r="A2980" s="14" t="s">
        <v>67</v>
      </c>
      <c r="B2980" t="s">
        <v>47</v>
      </c>
      <c r="C2980" t="s">
        <v>5</v>
      </c>
      <c r="D2980" t="s">
        <v>100</v>
      </c>
      <c r="E2980" t="s">
        <v>101</v>
      </c>
      <c r="F2980" t="s">
        <v>102</v>
      </c>
      <c r="G2980" t="s">
        <v>70</v>
      </c>
      <c r="H2980" t="s">
        <v>31</v>
      </c>
      <c r="I2980" t="s">
        <v>32</v>
      </c>
      <c r="J2980" t="s">
        <v>46</v>
      </c>
      <c r="K2980" s="14" t="s">
        <v>45</v>
      </c>
      <c r="M2980" s="14"/>
      <c r="X2980" s="2">
        <v>0</v>
      </c>
      <c r="Y2980" s="2">
        <v>1</v>
      </c>
    </row>
    <row r="2981" spans="1:25" x14ac:dyDescent="0.25">
      <c r="A2981" s="32"/>
      <c r="D2981" t="b">
        <f>IF(C2981=1,'Data Transformation'!$G$3+0.5*'Data Transformation'!$W$25,IF(C2982=1,D2982-'Data Transformation'!$W$25,FALSE))</f>
        <v>0</v>
      </c>
      <c r="E2981" t="str">
        <f t="array" ref="E2981">IF(ISLOGICAL(D2981),"",FREQUENCY(IF('Data Transformation'!$B$425:$B$8425='Bin Analysis'!$B2979,'Data Transformation'!$G$425:$G$8425),D2981))</f>
        <v/>
      </c>
      <c r="F2981" t="str">
        <f>IF(ISLOGICAL(D2981),"",E2981-E2980)</f>
        <v/>
      </c>
      <c r="M2981" s="14"/>
    </row>
    <row r="2982" spans="1:25" x14ac:dyDescent="0.25">
      <c r="A2982" s="32">
        <f>IF(Weighting!$P$6&gt;0,B2982,"")</f>
        <v>0.32100000000000001</v>
      </c>
      <c r="B2982">
        <f>Weighting!$C$6</f>
        <v>0.32100000000000001</v>
      </c>
      <c r="C2982">
        <f>Weighting!$F$6</f>
        <v>0</v>
      </c>
      <c r="D2982" t="b">
        <f>IF(C2982=1,'Data Transformation'!$G$3+0.5*'Data Transformation'!$W$25,IF(C2983=1,D2983-'Data Transformation'!$W$25,FALSE))</f>
        <v>0</v>
      </c>
      <c r="E2982" t="str">
        <f t="array" ref="E2982">IF(ISLOGICAL(D2982),"",FREQUENCY(IF('Data Transformation'!$B$425:$B$8425='Bin Analysis'!$B2979,'Data Transformation'!$G$425:$G$8425),D2982))</f>
        <v/>
      </c>
      <c r="F2982" t="str">
        <f>IF(ISLOGICAL(D2982),"",E2982-E2981)</f>
        <v/>
      </c>
      <c r="G2982">
        <f>Weighting!$H$6</f>
        <v>1</v>
      </c>
      <c r="H2982">
        <f t="array" ref="H2982">FREQUENCY(IF('Data Transformation'!$B$4:$B$8425=B2979,'Data Transformation'!$G$4:$G$8425),'Bin Analysis'!$B2982)</f>
        <v>2</v>
      </c>
      <c r="I2982">
        <f>H2982-H2981</f>
        <v>2</v>
      </c>
      <c r="J2982">
        <f>IF(I2982=0,0,1)</f>
        <v>1</v>
      </c>
      <c r="K2982">
        <f>J2982*Weighting!$W$6</f>
        <v>1</v>
      </c>
      <c r="M2982" s="14"/>
    </row>
    <row r="2983" spans="1:25" x14ac:dyDescent="0.25">
      <c r="A2983" s="32">
        <f>IF(Weighting!$P$7&gt;0,B2983,"")</f>
        <v>0.45200000000000001</v>
      </c>
      <c r="B2983">
        <f>Weighting!$C$7</f>
        <v>0.45200000000000001</v>
      </c>
      <c r="C2983">
        <f>Weighting!$F$7</f>
        <v>0</v>
      </c>
      <c r="D2983" t="b">
        <f>IF(C2983=1,'Data Transformation'!$G$3+0.5*'Data Transformation'!$W$25,IF(C2984=1,D2984-'Data Transformation'!$W$25,FALSE))</f>
        <v>0</v>
      </c>
      <c r="E2983" t="str">
        <f t="array" ref="E2983">IF(ISLOGICAL(D2983),"",FREQUENCY(IF('Data Transformation'!$B$425:$B$8425='Bin Analysis'!$B2979,'Data Transformation'!$G$425:$G$8425),D2983))</f>
        <v/>
      </c>
      <c r="F2983" t="str">
        <f t="shared" ref="F2983:F3001" si="372">IF(ISLOGICAL(D2983),"",E2983-E2982)</f>
        <v/>
      </c>
      <c r="G2983">
        <f>Weighting!$H$7</f>
        <v>0</v>
      </c>
      <c r="H2983">
        <f t="array" ref="H2983">FREQUENCY(IF('Data Transformation'!$B$4:$B$8425=B2979,'Data Transformation'!$G$4:$G$8425),'Bin Analysis'!$B2983)</f>
        <v>3</v>
      </c>
      <c r="I2983">
        <f t="shared" ref="I2983:I3001" si="373">H2983-H2982</f>
        <v>1</v>
      </c>
      <c r="J2983">
        <f>IF(I2983=0,0,1)</f>
        <v>1</v>
      </c>
      <c r="K2983">
        <f>J2983*Weighting!$W$7</f>
        <v>2</v>
      </c>
      <c r="M2983" s="14"/>
    </row>
    <row r="2984" spans="1:25" x14ac:dyDescent="0.25">
      <c r="A2984" s="32">
        <f>IF(Weighting!$P$8&gt;0,B2984,"")</f>
        <v>0.58299999999999996</v>
      </c>
      <c r="B2984">
        <f>Weighting!$C$8</f>
        <v>0.58299999999999996</v>
      </c>
      <c r="C2984">
        <f>Weighting!$F$8</f>
        <v>0</v>
      </c>
      <c r="D2984" t="b">
        <f>IF(C2984=1,'Data Transformation'!$G$3+0.5*'Data Transformation'!$W$25,IF(C2985=1,D2985-'Data Transformation'!$W$25,FALSE))</f>
        <v>0</v>
      </c>
      <c r="E2984" t="str">
        <f t="array" ref="E2984">IF(ISLOGICAL(D2984),"",FREQUENCY(IF('Data Transformation'!$B$425:$B$8425='Bin Analysis'!$B2979,'Data Transformation'!$G$425:$G$8425),D2984))</f>
        <v/>
      </c>
      <c r="F2984" t="str">
        <f t="shared" si="372"/>
        <v/>
      </c>
      <c r="G2984">
        <f>Weighting!$H$8</f>
        <v>0</v>
      </c>
      <c r="H2984">
        <f t="array" ref="H2984">FREQUENCY(IF('Data Transformation'!$B$4:$B$8425=B2979,'Data Transformation'!$G$4:$G$8425),'Bin Analysis'!$B2984)</f>
        <v>5</v>
      </c>
      <c r="I2984">
        <f t="shared" si="373"/>
        <v>2</v>
      </c>
      <c r="J2984">
        <f t="shared" ref="J2984:J3001" si="374">IF(I2984=0,0,1)</f>
        <v>1</v>
      </c>
      <c r="K2984">
        <f>J2984*Weighting!$W$8</f>
        <v>3</v>
      </c>
      <c r="M2984" s="14"/>
    </row>
    <row r="2985" spans="1:25" x14ac:dyDescent="0.25">
      <c r="A2985" s="32">
        <f>IF(Weighting!$P$9&gt;0,B2985,"")</f>
        <v>0.71399999999999997</v>
      </c>
      <c r="B2985" s="50">
        <f>Weighting!$C$9</f>
        <v>0.71399999999999997</v>
      </c>
      <c r="C2985">
        <f>Weighting!$F$9</f>
        <v>0</v>
      </c>
      <c r="D2985" t="b">
        <f>IF(C2985=1,'Data Transformation'!$G$3+0.5*'Data Transformation'!$W$25,IF(C2986=1,D2986-'Data Transformation'!$W$25,FALSE))</f>
        <v>0</v>
      </c>
      <c r="E2985" t="str">
        <f t="array" ref="E2985">IF(ISLOGICAL(D2985),"",FREQUENCY(IF('Data Transformation'!$B$425:$B$8425='Bin Analysis'!$B2979,'Data Transformation'!$G$425:$G$8425),D2985))</f>
        <v/>
      </c>
      <c r="F2985" t="str">
        <f t="shared" si="372"/>
        <v/>
      </c>
      <c r="G2985">
        <f>Weighting!$H$9</f>
        <v>0</v>
      </c>
      <c r="H2985">
        <f t="array" ref="H2985">FREQUENCY(IF('Data Transformation'!$B$4:$B$8425=B2979,'Data Transformation'!$G$4:$G$8425),'Bin Analysis'!$B2985)</f>
        <v>8</v>
      </c>
      <c r="I2985">
        <f t="shared" si="373"/>
        <v>3</v>
      </c>
      <c r="J2985">
        <f t="shared" si="374"/>
        <v>1</v>
      </c>
      <c r="K2985">
        <f>J2985*Weighting!$W$9</f>
        <v>3</v>
      </c>
      <c r="M2985" s="14"/>
    </row>
    <row r="2986" spans="1:25" x14ac:dyDescent="0.25">
      <c r="A2986" s="32">
        <f>IF(Weighting!$P$10&gt;0,B2986,"")</f>
        <v>0.84499999999999997</v>
      </c>
      <c r="B2986">
        <f>Weighting!$C$10</f>
        <v>0.84499999999999997</v>
      </c>
      <c r="C2986">
        <f>Weighting!$F$10</f>
        <v>0</v>
      </c>
      <c r="D2986" t="b">
        <f>IF(C2986=1,'Data Transformation'!$G$3+0.5*'Data Transformation'!$W$25,IF(C2987=1,D2987-'Data Transformation'!$W$25,FALSE))</f>
        <v>0</v>
      </c>
      <c r="E2986" t="str">
        <f t="array" ref="E2986">IF(ISLOGICAL(D2986),"",FREQUENCY(IF('Data Transformation'!$B$425:$B$8425='Bin Analysis'!$B2979,'Data Transformation'!$G$425:$G$8425),D2986))</f>
        <v/>
      </c>
      <c r="F2986" t="str">
        <f t="shared" si="372"/>
        <v/>
      </c>
      <c r="G2986">
        <f>Weighting!$H$10</f>
        <v>0</v>
      </c>
      <c r="H2986">
        <f t="array" ref="H2986">FREQUENCY(IF('Data Transformation'!$B$4:$B$8425=B2979,'Data Transformation'!$G$4:$G$8425),'Bin Analysis'!$B2986)</f>
        <v>8</v>
      </c>
      <c r="I2986">
        <f t="shared" si="373"/>
        <v>0</v>
      </c>
      <c r="J2986">
        <f t="shared" si="374"/>
        <v>0</v>
      </c>
      <c r="K2986">
        <f>J2986*Weighting!$W$10</f>
        <v>0</v>
      </c>
      <c r="M2986" s="14"/>
    </row>
    <row r="2987" spans="1:25" x14ac:dyDescent="0.25">
      <c r="A2987" s="32">
        <f>IF(Weighting!$P$11&gt;0,B2987,"")</f>
        <v>0.97599999999999998</v>
      </c>
      <c r="B2987">
        <f>Weighting!$C$11</f>
        <v>0.97599999999999998</v>
      </c>
      <c r="C2987">
        <f>Weighting!$F$11</f>
        <v>0</v>
      </c>
      <c r="D2987">
        <f>IF(C2987=1,'Data Transformation'!$G$3+0.5*'Data Transformation'!$W$25,IF(C2988=1,D2988-'Data Transformation'!$W$25,FALSE))</f>
        <v>0.86899999999999999</v>
      </c>
      <c r="E2987">
        <f t="array" ref="E2987">IF(ISLOGICAL(D2987),"",FREQUENCY(IF('Data Transformation'!$B$425:$B$8425='Bin Analysis'!$B2979,'Data Transformation'!$G$425:$G$8425),D2987))</f>
        <v>8</v>
      </c>
      <c r="F2987" t="e">
        <f t="shared" si="372"/>
        <v>#VALUE!</v>
      </c>
      <c r="G2987">
        <f>Weighting!$H$11</f>
        <v>0</v>
      </c>
      <c r="H2987">
        <f t="array" ref="H2987">FREQUENCY(IF('Data Transformation'!$B$4:$B$8425=B2979,'Data Transformation'!$G$4:$G$8425),'Bin Analysis'!$B2987)</f>
        <v>9</v>
      </c>
      <c r="I2987">
        <f t="shared" si="373"/>
        <v>1</v>
      </c>
      <c r="J2987">
        <f t="shared" si="374"/>
        <v>1</v>
      </c>
      <c r="K2987">
        <f>J2987*Weighting!$W$11</f>
        <v>2</v>
      </c>
      <c r="M2987" s="14"/>
    </row>
    <row r="2988" spans="1:25" x14ac:dyDescent="0.25">
      <c r="A2988" s="32">
        <f>IF(Weighting!$P$12&gt;0,B2988,"")</f>
        <v>1.107</v>
      </c>
      <c r="B2988">
        <f>Weighting!$C$12</f>
        <v>1.107</v>
      </c>
      <c r="C2988">
        <f>Weighting!$F$12</f>
        <v>1</v>
      </c>
      <c r="D2988">
        <f>IF(C2988=1,'Data Transformation'!$G$3+0.5*'Data Transformation'!$W$25,IF(C2989=1,D2989-'Data Transformation'!$W$25,FALSE))</f>
        <v>1.131</v>
      </c>
      <c r="E2988">
        <f t="array" ref="E2988">IF(ISLOGICAL(D2988),"",FREQUENCY(IF('Data Transformation'!$B$425:$B$8425='Bin Analysis'!$B2979,'Data Transformation'!$G$425:$G$8425),D2988))</f>
        <v>9</v>
      </c>
      <c r="F2988">
        <f t="shared" si="372"/>
        <v>1</v>
      </c>
      <c r="G2988">
        <f>Weighting!$H$12</f>
        <v>0</v>
      </c>
      <c r="H2988">
        <f t="array" ref="H2988">FREQUENCY(IF('Data Transformation'!$B$4:$B$8425=B2979,'Data Transformation'!$G$4:$G$8425),'Bin Analysis'!$B2988)</f>
        <v>10</v>
      </c>
      <c r="I2988">
        <f t="shared" si="373"/>
        <v>1</v>
      </c>
      <c r="J2988">
        <f t="shared" si="374"/>
        <v>1</v>
      </c>
      <c r="K2988">
        <f>J2988*Weighting!$W$12</f>
        <v>1</v>
      </c>
      <c r="M2988" s="14"/>
    </row>
    <row r="2989" spans="1:25" x14ac:dyDescent="0.25">
      <c r="A2989" s="32">
        <f>IF(Weighting!$P$13&gt;0,B2989,"")</f>
        <v>1.238</v>
      </c>
      <c r="B2989">
        <f>Weighting!$C$13</f>
        <v>1.238</v>
      </c>
      <c r="C2989">
        <f>Weighting!$F$13</f>
        <v>0</v>
      </c>
      <c r="D2989" t="b">
        <f>IF(C2989=1,'Data Transformation'!$G$3+0.5*'Data Transformation'!$W$25,IF(C2990=1,D2990-'Data Transformation'!$W$25,FALSE))</f>
        <v>0</v>
      </c>
      <c r="E2989" t="str">
        <f t="array" ref="E2989">IF(ISLOGICAL(D2989),"",FREQUENCY(IF('Data Transformation'!$B$425:$B$8425='Bin Analysis'!$B2979,'Data Transformation'!$G$425:$G$8425),D2989))</f>
        <v/>
      </c>
      <c r="F2989" t="str">
        <f t="shared" si="372"/>
        <v/>
      </c>
      <c r="G2989">
        <f>Weighting!$H$13</f>
        <v>0</v>
      </c>
      <c r="H2989">
        <f t="array" ref="H2989">FREQUENCY(IF('Data Transformation'!$B$4:$B$8425=B2979,'Data Transformation'!$G$4:$G$8425),'Bin Analysis'!$B2989)</f>
        <v>10</v>
      </c>
      <c r="I2989">
        <f t="shared" si="373"/>
        <v>0</v>
      </c>
      <c r="J2989">
        <f t="shared" si="374"/>
        <v>0</v>
      </c>
      <c r="K2989">
        <f>J2989*Weighting!$W$13</f>
        <v>0</v>
      </c>
      <c r="M2989" s="14"/>
    </row>
    <row r="2990" spans="1:25" x14ac:dyDescent="0.25">
      <c r="A2990" s="32">
        <f>IF(Weighting!$P$14&gt;0,B2990,"")</f>
        <v>1.369</v>
      </c>
      <c r="B2990">
        <f>Weighting!$C$14</f>
        <v>1.369</v>
      </c>
      <c r="C2990">
        <f>Weighting!$F$14</f>
        <v>0</v>
      </c>
      <c r="D2990" t="b">
        <f>IF(C2990=1,'Data Transformation'!$G$3+0.5*'Data Transformation'!$W$25,IF(C2991=1,D2991-'Data Transformation'!$W$25,FALSE))</f>
        <v>0</v>
      </c>
      <c r="E2990" t="str">
        <f t="array" ref="E2990">IF(ISLOGICAL(D2990),"",FREQUENCY(IF('Data Transformation'!$B$425:$B$8425='Bin Analysis'!$B2979,'Data Transformation'!$G$425:$G$8425),D2990))</f>
        <v/>
      </c>
      <c r="F2990" t="str">
        <f t="shared" si="372"/>
        <v/>
      </c>
      <c r="G2990">
        <f>Weighting!$H$14</f>
        <v>0</v>
      </c>
      <c r="H2990">
        <f t="array" ref="H2990">FREQUENCY(IF('Data Transformation'!$B$4:$B$8425=B2979,'Data Transformation'!$G$4:$G$8425),'Bin Analysis'!$B2990)</f>
        <v>10</v>
      </c>
      <c r="I2990">
        <f t="shared" si="373"/>
        <v>0</v>
      </c>
      <c r="J2990">
        <f t="shared" si="374"/>
        <v>0</v>
      </c>
      <c r="K2990">
        <f>J2990*Weighting!$W$14</f>
        <v>0</v>
      </c>
      <c r="M2990" s="14"/>
    </row>
    <row r="2991" spans="1:25" x14ac:dyDescent="0.25">
      <c r="A2991" s="32">
        <f>IF(Weighting!$P$15&gt;0,B2991,"")</f>
        <v>1.5000009999999999</v>
      </c>
      <c r="B2991">
        <f>Weighting!$C$15</f>
        <v>1.5000009999999999</v>
      </c>
      <c r="C2991">
        <f>Weighting!$F$15</f>
        <v>0</v>
      </c>
      <c r="D2991" t="b">
        <f>IF(C2991=1,'Data Transformation'!$G$3+0.5*'Data Transformation'!$W$25,IF(C2992=1,D2992-'Data Transformation'!$W$25,FALSE))</f>
        <v>0</v>
      </c>
      <c r="E2991" t="str">
        <f t="array" ref="E2991">IF(ISLOGICAL(D2991),"",FREQUENCY(IF('Data Transformation'!$B$425:$B$8425='Bin Analysis'!$B2979,'Data Transformation'!$G$425:$G$8425),D2991))</f>
        <v/>
      </c>
      <c r="F2991" t="str">
        <f t="shared" si="372"/>
        <v/>
      </c>
      <c r="G2991">
        <f>Weighting!$H$15</f>
        <v>0</v>
      </c>
      <c r="H2991">
        <f t="array" ref="H2991">FREQUENCY(IF('Data Transformation'!$B$4:$B$8425=B2979,'Data Transformation'!$G$4:$G$8425),'Bin Analysis'!$B2991)</f>
        <v>10</v>
      </c>
      <c r="I2991">
        <f t="shared" si="373"/>
        <v>0</v>
      </c>
      <c r="J2991">
        <f t="shared" si="374"/>
        <v>0</v>
      </c>
      <c r="K2991">
        <f>J2991*Weighting!$W$15</f>
        <v>0</v>
      </c>
      <c r="M2991" s="14"/>
    </row>
    <row r="2992" spans="1:25" x14ac:dyDescent="0.25">
      <c r="A2992" s="32" t="str">
        <f>IF(Weighting!$P$16&gt;0,B2992,"")</f>
        <v/>
      </c>
      <c r="B2992">
        <f>Weighting!$C$16</f>
        <v>1.631</v>
      </c>
      <c r="C2992">
        <f>Weighting!$F$16</f>
        <v>0</v>
      </c>
      <c r="D2992" t="b">
        <f>IF(C2992=1,'Data Transformation'!$G$3+0.5*'Data Transformation'!$W$25,IF(C2993=1,D2993-'Data Transformation'!$W$25,FALSE))</f>
        <v>0</v>
      </c>
      <c r="E2992" t="str">
        <f t="array" ref="E2992">IF(ISLOGICAL(D2992),"",FREQUENCY(IF('Data Transformation'!$B$425:$B$8425='Bin Analysis'!$B2979,'Data Transformation'!$G$425:$G$8425),D2992))</f>
        <v/>
      </c>
      <c r="F2992" t="str">
        <f t="shared" si="372"/>
        <v/>
      </c>
      <c r="G2992">
        <f>Weighting!$H$16</f>
        <v>0</v>
      </c>
      <c r="H2992">
        <f t="array" ref="H2992">FREQUENCY(IF('Data Transformation'!$B$4:$B$8425=B2979,'Data Transformation'!$G$4:$G$8425),'Bin Analysis'!$B2992)</f>
        <v>10</v>
      </c>
      <c r="I2992">
        <f t="shared" si="373"/>
        <v>0</v>
      </c>
      <c r="J2992">
        <f t="shared" si="374"/>
        <v>0</v>
      </c>
      <c r="K2992">
        <f>J2992*Weighting!$W$16</f>
        <v>0</v>
      </c>
      <c r="M2992" s="14"/>
    </row>
    <row r="2993" spans="1:25" x14ac:dyDescent="0.25">
      <c r="A2993" s="32" t="str">
        <f>IF(Weighting!$P$17&gt;0,B2993,"")</f>
        <v/>
      </c>
      <c r="B2993">
        <f>Weighting!$C$17</f>
        <v>1.762</v>
      </c>
      <c r="C2993">
        <f>Weighting!$F$17</f>
        <v>0</v>
      </c>
      <c r="D2993" t="b">
        <f>IF(C2993=1,'Data Transformation'!$G$3+0.5*'Data Transformation'!$W$25,IF(C2994=1,D2994-'Data Transformation'!$W$25,FALSE))</f>
        <v>0</v>
      </c>
      <c r="E2993" t="str">
        <f t="array" ref="E2993">IF(ISLOGICAL(D2993),"",FREQUENCY(IF('Data Transformation'!$B$425:$B$8425='Bin Analysis'!$B2979,'Data Transformation'!$G$425:$G$8425),D2993))</f>
        <v/>
      </c>
      <c r="F2993" t="str">
        <f t="shared" si="372"/>
        <v/>
      </c>
      <c r="G2993">
        <f>Weighting!$H$17</f>
        <v>0</v>
      </c>
      <c r="H2993">
        <f t="array" ref="H2993">FREQUENCY(IF('Data Transformation'!$B$4:$B$8425=B2979,'Data Transformation'!$G$4:$G$8425),'Bin Analysis'!$B2993)</f>
        <v>10</v>
      </c>
      <c r="I2993">
        <f t="shared" si="373"/>
        <v>0</v>
      </c>
      <c r="J2993">
        <f t="shared" si="374"/>
        <v>0</v>
      </c>
      <c r="K2993">
        <f>J2993*Weighting!$W$17</f>
        <v>0</v>
      </c>
      <c r="M2993" s="14"/>
    </row>
    <row r="2994" spans="1:25" x14ac:dyDescent="0.25">
      <c r="A2994" s="32" t="str">
        <f>IF(Weighting!$P$18&gt;0,B2994,"")</f>
        <v/>
      </c>
      <c r="B2994">
        <f>Weighting!$C$18</f>
        <v>1.893</v>
      </c>
      <c r="C2994">
        <f>Weighting!$F$18</f>
        <v>0</v>
      </c>
      <c r="D2994" t="b">
        <f>IF(C2994=1,'Data Transformation'!$G$3+0.5*'Data Transformation'!$W$25,IF(C2995=1,D2995-'Data Transformation'!$W$25,FALSE))</f>
        <v>0</v>
      </c>
      <c r="E2994" t="str">
        <f t="array" ref="E2994">IF(ISLOGICAL(D2994),"",FREQUENCY(IF('Data Transformation'!$B$425:$B$8425='Bin Analysis'!$B2979,'Data Transformation'!$G$425:$G$8425),D2994))</f>
        <v/>
      </c>
      <c r="F2994" t="str">
        <f t="shared" si="372"/>
        <v/>
      </c>
      <c r="G2994">
        <f>Weighting!$H$18</f>
        <v>0</v>
      </c>
      <c r="H2994">
        <f t="array" ref="H2994">FREQUENCY(IF('Data Transformation'!$B$4:$B$8425=B2979,'Data Transformation'!$G$4:$G$8425),'Bin Analysis'!$B2994)</f>
        <v>10</v>
      </c>
      <c r="I2994">
        <f t="shared" si="373"/>
        <v>0</v>
      </c>
      <c r="J2994">
        <f t="shared" si="374"/>
        <v>0</v>
      </c>
      <c r="K2994">
        <f>J2994*Weighting!$W$18</f>
        <v>0</v>
      </c>
      <c r="M2994" s="14"/>
    </row>
    <row r="2995" spans="1:25" x14ac:dyDescent="0.25">
      <c r="A2995" s="32" t="str">
        <f>IF(Weighting!$P$19&gt;0,B2995,"")</f>
        <v/>
      </c>
      <c r="B2995">
        <f>Weighting!$C$19</f>
        <v>2.024</v>
      </c>
      <c r="C2995">
        <f>Weighting!$F$19</f>
        <v>0</v>
      </c>
      <c r="D2995" t="b">
        <f>IF(C2995=1,'Data Transformation'!$G$3+0.5*'Data Transformation'!$W$25,IF(C2996=1,D2996-'Data Transformation'!$W$25,FALSE))</f>
        <v>0</v>
      </c>
      <c r="E2995" t="str">
        <f t="array" ref="E2995">IF(ISLOGICAL(D2995),"",FREQUENCY(IF('Data Transformation'!$B$425:$B$8425='Bin Analysis'!$B2979,'Data Transformation'!$G$425:$G$8425),D2995))</f>
        <v/>
      </c>
      <c r="F2995" t="str">
        <f t="shared" si="372"/>
        <v/>
      </c>
      <c r="G2995">
        <f>Weighting!$H$19</f>
        <v>0</v>
      </c>
      <c r="H2995">
        <f t="array" ref="H2995">FREQUENCY(IF('Data Transformation'!$B$4:$B$8425=B2979,'Data Transformation'!$G$4:$G$8425),'Bin Analysis'!$B2995)</f>
        <v>10</v>
      </c>
      <c r="I2995">
        <f t="shared" si="373"/>
        <v>0</v>
      </c>
      <c r="J2995">
        <f t="shared" si="374"/>
        <v>0</v>
      </c>
      <c r="K2995">
        <f>J2995*Weighting!$W$19</f>
        <v>0</v>
      </c>
      <c r="M2995" s="14"/>
    </row>
    <row r="2996" spans="1:25" x14ac:dyDescent="0.25">
      <c r="A2996" s="32" t="str">
        <f>IF(Weighting!$P$20&gt;0,B2996,"")</f>
        <v/>
      </c>
      <c r="B2996">
        <f>Weighting!$C$20</f>
        <v>2.1550000000000002</v>
      </c>
      <c r="C2996">
        <f>Weighting!$F$20</f>
        <v>0</v>
      </c>
      <c r="D2996" t="b">
        <f>IF(C2996=1,'Data Transformation'!$G$3+0.5*'Data Transformation'!$W$25,IF(C2997=1,D2997-'Data Transformation'!$W$25,FALSE))</f>
        <v>0</v>
      </c>
      <c r="E2996" t="str">
        <f t="array" ref="E2996">IF(ISLOGICAL(D2996),"",FREQUENCY(IF('Data Transformation'!$B$425:$B$8425='Bin Analysis'!$B2979,'Data Transformation'!$G$425:$G$8425),D2996))</f>
        <v/>
      </c>
      <c r="F2996" t="str">
        <f t="shared" si="372"/>
        <v/>
      </c>
      <c r="G2996">
        <f>Weighting!$H$20</f>
        <v>0</v>
      </c>
      <c r="H2996">
        <f t="array" ref="H2996">FREQUENCY(IF('Data Transformation'!$B$4:$B$8425=B2979,'Data Transformation'!$G$4:$G$8425),'Bin Analysis'!$B2996)</f>
        <v>10</v>
      </c>
      <c r="I2996">
        <f t="shared" si="373"/>
        <v>0</v>
      </c>
      <c r="J2996">
        <f t="shared" si="374"/>
        <v>0</v>
      </c>
      <c r="K2996">
        <f>J2996*Weighting!$W$20</f>
        <v>0</v>
      </c>
      <c r="M2996" s="14"/>
    </row>
    <row r="2997" spans="1:25" x14ac:dyDescent="0.25">
      <c r="A2997" s="32" t="str">
        <f>IF(Weighting!$P$21&gt;0,B2997,"")</f>
        <v/>
      </c>
      <c r="B2997">
        <f>Weighting!$C$21</f>
        <v>2.2860000000000005</v>
      </c>
      <c r="C2997">
        <f>Weighting!$F$21</f>
        <v>0</v>
      </c>
      <c r="D2997" t="b">
        <f>IF(C2997=1,'Data Transformation'!$G$3+0.5*'Data Transformation'!$W$25,IF(C2998=1,D2998-'Data Transformation'!$W$25,FALSE))</f>
        <v>0</v>
      </c>
      <c r="E2997" t="str">
        <f t="array" ref="E2997">IF(ISLOGICAL(D2997),"",FREQUENCY(IF('Data Transformation'!$B$425:$B$8425='Bin Analysis'!$B2979,'Data Transformation'!$G$425:$G$8425),D2997))</f>
        <v/>
      </c>
      <c r="F2997" t="str">
        <f t="shared" si="372"/>
        <v/>
      </c>
      <c r="G2997">
        <f>Weighting!$H$21</f>
        <v>0</v>
      </c>
      <c r="H2997">
        <f t="array" ref="H2997">FREQUENCY(IF('Data Transformation'!$B$4:$B$8425=B2979,'Data Transformation'!$G$4:$G$8425),'Bin Analysis'!$B2997)</f>
        <v>10</v>
      </c>
      <c r="I2997">
        <f t="shared" si="373"/>
        <v>0</v>
      </c>
      <c r="J2997">
        <f t="shared" si="374"/>
        <v>0</v>
      </c>
      <c r="K2997">
        <f>J2997*Weighting!$W$21</f>
        <v>0</v>
      </c>
      <c r="M2997" s="14"/>
    </row>
    <row r="2998" spans="1:25" x14ac:dyDescent="0.25">
      <c r="A2998" s="32" t="str">
        <f>IF(Weighting!$P$22&gt;0,B2998,"")</f>
        <v/>
      </c>
      <c r="B2998">
        <f>Weighting!$C$22</f>
        <v>2.4170000000000007</v>
      </c>
      <c r="C2998">
        <f>Weighting!$F$22</f>
        <v>0</v>
      </c>
      <c r="D2998" t="b">
        <f>IF(C2998=1,'Data Transformation'!$G$3+0.5*'Data Transformation'!$W$25,IF(C2999=1,D2999-'Data Transformation'!$W$25,FALSE))</f>
        <v>0</v>
      </c>
      <c r="E2998" t="str">
        <f t="array" ref="E2998">IF(ISLOGICAL(D2998),"",FREQUENCY(IF('Data Transformation'!$B$425:$B$8425='Bin Analysis'!$B2979,'Data Transformation'!$G$425:$G$8425),D2998))</f>
        <v/>
      </c>
      <c r="F2998" t="str">
        <f t="shared" si="372"/>
        <v/>
      </c>
      <c r="G2998">
        <f>Weighting!$H$22</f>
        <v>0</v>
      </c>
      <c r="H2998">
        <f t="array" ref="H2998">FREQUENCY(IF('Data Transformation'!$B$4:$B$8425=B2979,'Data Transformation'!$G$4:$G$8425),'Bin Analysis'!$B2998)</f>
        <v>10</v>
      </c>
      <c r="I2998">
        <f t="shared" si="373"/>
        <v>0</v>
      </c>
      <c r="J2998">
        <f t="shared" si="374"/>
        <v>0</v>
      </c>
      <c r="K2998">
        <f>J2998*Weighting!$W$22</f>
        <v>0</v>
      </c>
      <c r="M2998" s="14"/>
    </row>
    <row r="2999" spans="1:25" x14ac:dyDescent="0.25">
      <c r="A2999" s="32" t="str">
        <f>IF(Weighting!$P$23&gt;0,B2999,"")</f>
        <v/>
      </c>
      <c r="B2999">
        <f>Weighting!$C$23</f>
        <v>2.5480000000000009</v>
      </c>
      <c r="C2999">
        <f>Weighting!$F$23</f>
        <v>0</v>
      </c>
      <c r="D2999" t="b">
        <f>IF(C2999=1,'Data Transformation'!$G$3+0.5*'Data Transformation'!$W$25,IF(C3000=1,D3000-'Data Transformation'!$W$25,FALSE))</f>
        <v>0</v>
      </c>
      <c r="E2999" t="str">
        <f t="array" ref="E2999">IF(ISLOGICAL(D2999),"",FREQUENCY(IF('Data Transformation'!$B$425:$B$8425='Bin Analysis'!$B2979,'Data Transformation'!$G$425:$G$8425),D2999))</f>
        <v/>
      </c>
      <c r="F2999" t="str">
        <f t="shared" si="372"/>
        <v/>
      </c>
      <c r="G2999">
        <f>Weighting!$H$23</f>
        <v>0</v>
      </c>
      <c r="H2999">
        <f t="array" ref="H2999">FREQUENCY(IF('Data Transformation'!$B$4:$B$8425=B2979,'Data Transformation'!$G$4:$G$8425),'Bin Analysis'!$B2999)</f>
        <v>10</v>
      </c>
      <c r="I2999">
        <f t="shared" si="373"/>
        <v>0</v>
      </c>
      <c r="J2999">
        <f t="shared" si="374"/>
        <v>0</v>
      </c>
      <c r="K2999">
        <f>J2999*Weighting!$W$23</f>
        <v>0</v>
      </c>
      <c r="M2999" s="14"/>
    </row>
    <row r="3000" spans="1:25" x14ac:dyDescent="0.25">
      <c r="A3000" s="32" t="str">
        <f>IF(Weighting!$P$24&gt;0,B3000,"")</f>
        <v/>
      </c>
      <c r="B3000">
        <f>Weighting!$C$24</f>
        <v>2.6790000000000012</v>
      </c>
      <c r="C3000">
        <f>Weighting!$F$24</f>
        <v>0</v>
      </c>
      <c r="D3000" t="b">
        <f>IF(C3000=1,'Data Transformation'!$G$3+0.5*'Data Transformation'!$W$25,IF(C3001=1,D3001-'Data Transformation'!$W$25,FALSE))</f>
        <v>0</v>
      </c>
      <c r="E3000" t="str">
        <f t="array" ref="E3000">IF(ISLOGICAL(D3000),"",FREQUENCY(IF('Data Transformation'!$B$425:$B$8425='Bin Analysis'!$B2979,'Data Transformation'!$G$425:$G$8425),D3000))</f>
        <v/>
      </c>
      <c r="F3000" t="str">
        <f t="shared" si="372"/>
        <v/>
      </c>
      <c r="G3000">
        <f>Weighting!$H$24</f>
        <v>0</v>
      </c>
      <c r="H3000">
        <f t="array" ref="H3000">FREQUENCY(IF('Data Transformation'!$B$4:$B$8425=B2979,'Data Transformation'!$G$4:$G$8425),'Bin Analysis'!$B3000)</f>
        <v>10</v>
      </c>
      <c r="I3000">
        <f t="shared" si="373"/>
        <v>0</v>
      </c>
      <c r="J3000">
        <f t="shared" si="374"/>
        <v>0</v>
      </c>
      <c r="K3000">
        <f>J3000*Weighting!$W$24</f>
        <v>0</v>
      </c>
      <c r="M3000" s="14"/>
    </row>
    <row r="3001" spans="1:25" x14ac:dyDescent="0.25">
      <c r="A3001" s="32" t="str">
        <f>IF(Weighting!$P$25&gt;0,B3001,"")</f>
        <v/>
      </c>
      <c r="B3001">
        <f>Weighting!$C$25</f>
        <v>2.8100000000000014</v>
      </c>
      <c r="C3001">
        <f>Weighting!$F$25</f>
        <v>0</v>
      </c>
      <c r="D3001" t="b">
        <f>IF(C3001=1,'Data Transformation'!$G$3+0.5*'Data Transformation'!$W$25,IF(C3002=1,D3002-'Data Transformation'!$W$25,FALSE))</f>
        <v>0</v>
      </c>
      <c r="E3001" t="str">
        <f t="array" ref="E3001">IF(ISLOGICAL(D3001),"",FREQUENCY(IF('Data Transformation'!$B$425:$B$8425='Bin Analysis'!$B2979,'Data Transformation'!$G$425:$G$8425),D3001))</f>
        <v/>
      </c>
      <c r="F3001" t="str">
        <f t="shared" si="372"/>
        <v/>
      </c>
      <c r="G3001">
        <f>Weighting!$H$25</f>
        <v>0</v>
      </c>
      <c r="H3001">
        <f t="array" ref="H3001">FREQUENCY(IF('Data Transformation'!$B$4:$B$8425=B2979,'Data Transformation'!$G$4:$G$8425),'Bin Analysis'!$B3001)</f>
        <v>10</v>
      </c>
      <c r="I3001">
        <f t="shared" si="373"/>
        <v>0</v>
      </c>
      <c r="J3001">
        <f t="shared" si="374"/>
        <v>0</v>
      </c>
      <c r="K3001">
        <f>J3001*Weighting!$W$25</f>
        <v>0</v>
      </c>
      <c r="M3001" s="14"/>
    </row>
    <row r="3002" spans="1:25" x14ac:dyDescent="0.25">
      <c r="N3002" s="55"/>
      <c r="O3002"/>
      <c r="P3002"/>
      <c r="Q3002"/>
      <c r="R3002"/>
    </row>
    <row r="3003" spans="1:25" ht="23.25" x14ac:dyDescent="0.35">
      <c r="A3003" s="21" t="s">
        <v>0</v>
      </c>
      <c r="B3003" s="21">
        <f>IFERROR(VLOOKUP(C3003,'Data Transformation'!$L$6:$M$426,2,FALSE),"")</f>
        <v>125</v>
      </c>
      <c r="C3003" s="21">
        <f>C2979+1</f>
        <v>125</v>
      </c>
      <c r="D3003" s="21"/>
      <c r="E3003" s="21"/>
      <c r="F3003" s="21"/>
      <c r="G3003" s="21"/>
      <c r="H3003" s="22"/>
      <c r="I3003" s="22"/>
      <c r="J3003" s="22"/>
      <c r="K3003" s="21"/>
      <c r="L3003" s="21">
        <f>B3003</f>
        <v>125</v>
      </c>
      <c r="M3003" s="23">
        <f>INDEX('Data Transformation'!$O$4:$O$424,MATCH($B3003,'Data Transformation'!$M$4:$M$424,0),MATCH($M$2,'Data Transformation'!$O$3,0))</f>
        <v>6</v>
      </c>
      <c r="N3003" s="27">
        <f>IF('Input and Summary Results'!$J$16="minimum",'Bin Analysis'!X3004/(M3003-1),'Bin Analysis'!Y3003/('Bin Analysis'!M3003-1))</f>
        <v>0</v>
      </c>
      <c r="O3003" s="27">
        <f>IF(M3003=FALSE,NA(),(VLOOKUP(1,C3006:K3025,4,FALSE))/(M3003-1))</f>
        <v>0</v>
      </c>
      <c r="P3003" s="27">
        <f>IF(M3003=FALSE,NA(),SUM(J3006:J3025)/Weighting!$S$5)</f>
        <v>0.3</v>
      </c>
      <c r="Q3003" s="27">
        <f>IF(M3003=FALSE,NA(),SUM(K3006:K3025)/Weighting!$S$6)</f>
        <v>0.21739130434782608</v>
      </c>
      <c r="R3003" s="27">
        <f>IF(M3003=FALSE,NA(),(VLOOKUP(1,G3006:K3025,3,FALSE))/(M3003-1))</f>
        <v>0.8</v>
      </c>
      <c r="S3003" s="22" t="str">
        <f>IF(M3003=FALSE,NA(),IF(SUM(J3006:J3025)=2,"yes","no"))</f>
        <v>no</v>
      </c>
      <c r="X3003" s="2" cm="2">
        <f t="array" ref="X3003:X3004">FREQUENCY(IF('Data Transformation'!$B$425:$B$6424='Bin Analysis'!L3003,'Data Transformation'!$G$425:$G$6424),'Data Transformation'!$U$11)</f>
        <v>5</v>
      </c>
      <c r="Y3003" s="2" cm="2">
        <f t="array" ref="Y3003:Y3004">FREQUENCY(IF('Data Transformation'!$B$425:$B$6424='Bin Analysis'!L3003,'Data Transformation'!$G$425:$G$6424),'Data Transformation'!$U$12)</f>
        <v>5</v>
      </c>
    </row>
    <row r="3004" spans="1:25" x14ac:dyDescent="0.25">
      <c r="A3004" s="14" t="s">
        <v>67</v>
      </c>
      <c r="B3004" t="s">
        <v>47</v>
      </c>
      <c r="C3004" t="s">
        <v>5</v>
      </c>
      <c r="D3004" t="s">
        <v>100</v>
      </c>
      <c r="E3004" t="s">
        <v>101</v>
      </c>
      <c r="F3004" t="s">
        <v>102</v>
      </c>
      <c r="G3004" t="s">
        <v>70</v>
      </c>
      <c r="H3004" t="s">
        <v>31</v>
      </c>
      <c r="I3004" t="s">
        <v>32</v>
      </c>
      <c r="J3004" t="s">
        <v>46</v>
      </c>
      <c r="K3004" s="14" t="s">
        <v>45</v>
      </c>
      <c r="M3004" s="14"/>
      <c r="X3004" s="2">
        <v>0</v>
      </c>
      <c r="Y3004" s="2">
        <v>0</v>
      </c>
    </row>
    <row r="3005" spans="1:25" x14ac:dyDescent="0.25">
      <c r="A3005" s="32"/>
      <c r="D3005" t="b">
        <f>IF(C3005=1,'Data Transformation'!$G$3+0.5*'Data Transformation'!$W$25,IF(C3006=1,D3006-'Data Transformation'!$W$25,FALSE))</f>
        <v>0</v>
      </c>
      <c r="E3005" t="str">
        <f t="array" ref="E3005">IF(ISLOGICAL(D3005),"",FREQUENCY(IF('Data Transformation'!$B$425:$B$8425='Bin Analysis'!$B3003,'Data Transformation'!$G$425:$G$8425),D3005))</f>
        <v/>
      </c>
      <c r="F3005" t="str">
        <f>IF(ISLOGICAL(D3005),"",E3005-E3004)</f>
        <v/>
      </c>
      <c r="M3005" s="14"/>
    </row>
    <row r="3006" spans="1:25" x14ac:dyDescent="0.25">
      <c r="A3006" s="32">
        <f>IF(Weighting!$P$6&gt;0,B3006,"")</f>
        <v>0.32100000000000001</v>
      </c>
      <c r="B3006">
        <f>Weighting!$C$6</f>
        <v>0.32100000000000001</v>
      </c>
      <c r="C3006">
        <f>Weighting!$F$6</f>
        <v>0</v>
      </c>
      <c r="D3006" t="b">
        <f>IF(C3006=1,'Data Transformation'!$G$3+0.5*'Data Transformation'!$W$25,IF(C3007=1,D3007-'Data Transformation'!$W$25,FALSE))</f>
        <v>0</v>
      </c>
      <c r="E3006" t="str">
        <f t="array" ref="E3006">IF(ISLOGICAL(D3006),"",FREQUENCY(IF('Data Transformation'!$B$425:$B$8425='Bin Analysis'!$B3003,'Data Transformation'!$G$425:$G$8425),D3006))</f>
        <v/>
      </c>
      <c r="F3006" t="str">
        <f>IF(ISLOGICAL(D3006),"",E3006-E3005)</f>
        <v/>
      </c>
      <c r="G3006">
        <f>Weighting!$H$6</f>
        <v>1</v>
      </c>
      <c r="H3006">
        <f t="array" ref="H3006">FREQUENCY(IF('Data Transformation'!$B$4:$B$8425=B3003,'Data Transformation'!$G$4:$G$8425),'Bin Analysis'!$B3006)</f>
        <v>4</v>
      </c>
      <c r="I3006">
        <f>H3006-H3005</f>
        <v>4</v>
      </c>
      <c r="J3006">
        <f>IF(I3006=0,0,1)</f>
        <v>1</v>
      </c>
      <c r="K3006">
        <f>J3006*Weighting!$W$6</f>
        <v>1</v>
      </c>
      <c r="M3006" s="14"/>
    </row>
    <row r="3007" spans="1:25" x14ac:dyDescent="0.25">
      <c r="A3007" s="32">
        <f>IF(Weighting!$P$7&gt;0,B3007,"")</f>
        <v>0.45200000000000001</v>
      </c>
      <c r="B3007">
        <f>Weighting!$C$7</f>
        <v>0.45200000000000001</v>
      </c>
      <c r="C3007">
        <f>Weighting!$F$7</f>
        <v>0</v>
      </c>
      <c r="D3007" t="b">
        <f>IF(C3007=1,'Data Transformation'!$G$3+0.5*'Data Transformation'!$W$25,IF(C3008=1,D3008-'Data Transformation'!$W$25,FALSE))</f>
        <v>0</v>
      </c>
      <c r="E3007" t="str">
        <f t="array" ref="E3007">IF(ISLOGICAL(D3007),"",FREQUENCY(IF('Data Transformation'!$B$425:$B$8425='Bin Analysis'!$B3003,'Data Transformation'!$G$425:$G$8425),D3007))</f>
        <v/>
      </c>
      <c r="F3007" t="str">
        <f t="shared" ref="F3007:F3025" si="375">IF(ISLOGICAL(D3007),"",E3007-E3006)</f>
        <v/>
      </c>
      <c r="G3007">
        <f>Weighting!$H$7</f>
        <v>0</v>
      </c>
      <c r="H3007">
        <f t="array" ref="H3007">FREQUENCY(IF('Data Transformation'!$B$4:$B$8425=B3003,'Data Transformation'!$G$4:$G$8425),'Bin Analysis'!$B3007)</f>
        <v>4</v>
      </c>
      <c r="I3007">
        <f t="shared" ref="I3007:I3025" si="376">H3007-H3006</f>
        <v>0</v>
      </c>
      <c r="J3007">
        <f>IF(I3007=0,0,1)</f>
        <v>0</v>
      </c>
      <c r="K3007">
        <f>J3007*Weighting!$W$7</f>
        <v>0</v>
      </c>
      <c r="M3007" s="14"/>
    </row>
    <row r="3008" spans="1:25" x14ac:dyDescent="0.25">
      <c r="A3008" s="32">
        <f>IF(Weighting!$P$8&gt;0,B3008,"")</f>
        <v>0.58299999999999996</v>
      </c>
      <c r="B3008">
        <f>Weighting!$C$8</f>
        <v>0.58299999999999996</v>
      </c>
      <c r="C3008">
        <f>Weighting!$F$8</f>
        <v>0</v>
      </c>
      <c r="D3008" t="b">
        <f>IF(C3008=1,'Data Transformation'!$G$3+0.5*'Data Transformation'!$W$25,IF(C3009=1,D3009-'Data Transformation'!$W$25,FALSE))</f>
        <v>0</v>
      </c>
      <c r="E3008" t="str">
        <f t="array" ref="E3008">IF(ISLOGICAL(D3008),"",FREQUENCY(IF('Data Transformation'!$B$425:$B$8425='Bin Analysis'!$B3003,'Data Transformation'!$G$425:$G$8425),D3008))</f>
        <v/>
      </c>
      <c r="F3008" t="str">
        <f t="shared" si="375"/>
        <v/>
      </c>
      <c r="G3008">
        <f>Weighting!$H$8</f>
        <v>0</v>
      </c>
      <c r="H3008">
        <f t="array" ref="H3008">FREQUENCY(IF('Data Transformation'!$B$4:$B$8425=B3003,'Data Transformation'!$G$4:$G$8425),'Bin Analysis'!$B3008)</f>
        <v>4</v>
      </c>
      <c r="I3008">
        <f t="shared" si="376"/>
        <v>0</v>
      </c>
      <c r="J3008">
        <f t="shared" ref="J3008:J3025" si="377">IF(I3008=0,0,1)</f>
        <v>0</v>
      </c>
      <c r="K3008">
        <f>J3008*Weighting!$W$8</f>
        <v>0</v>
      </c>
      <c r="M3008" s="14"/>
    </row>
    <row r="3009" spans="1:13" x14ac:dyDescent="0.25">
      <c r="A3009" s="32">
        <f>IF(Weighting!$P$9&gt;0,B3009,"")</f>
        <v>0.71399999999999997</v>
      </c>
      <c r="B3009" s="50">
        <f>Weighting!$C$9</f>
        <v>0.71399999999999997</v>
      </c>
      <c r="C3009">
        <f>Weighting!$F$9</f>
        <v>0</v>
      </c>
      <c r="D3009" t="b">
        <f>IF(C3009=1,'Data Transformation'!$G$3+0.5*'Data Transformation'!$W$25,IF(C3010=1,D3010-'Data Transformation'!$W$25,FALSE))</f>
        <v>0</v>
      </c>
      <c r="E3009" t="str">
        <f t="array" ref="E3009">IF(ISLOGICAL(D3009),"",FREQUENCY(IF('Data Transformation'!$B$425:$B$8425='Bin Analysis'!$B3003,'Data Transformation'!$G$425:$G$8425),D3009))</f>
        <v/>
      </c>
      <c r="F3009" t="str">
        <f t="shared" si="375"/>
        <v/>
      </c>
      <c r="G3009">
        <f>Weighting!$H$9</f>
        <v>0</v>
      </c>
      <c r="H3009">
        <f t="array" ref="H3009">FREQUENCY(IF('Data Transformation'!$B$4:$B$8425=B3003,'Data Transformation'!$G$4:$G$8425),'Bin Analysis'!$B3009)</f>
        <v>5</v>
      </c>
      <c r="I3009">
        <f t="shared" si="376"/>
        <v>1</v>
      </c>
      <c r="J3009">
        <f t="shared" si="377"/>
        <v>1</v>
      </c>
      <c r="K3009">
        <f>J3009*Weighting!$W$9</f>
        <v>3</v>
      </c>
      <c r="M3009" s="14"/>
    </row>
    <row r="3010" spans="1:13" x14ac:dyDescent="0.25">
      <c r="A3010" s="32">
        <f>IF(Weighting!$P$10&gt;0,B3010,"")</f>
        <v>0.84499999999999997</v>
      </c>
      <c r="B3010">
        <f>Weighting!$C$10</f>
        <v>0.84499999999999997</v>
      </c>
      <c r="C3010">
        <f>Weighting!$F$10</f>
        <v>0</v>
      </c>
      <c r="D3010" t="b">
        <f>IF(C3010=1,'Data Transformation'!$G$3+0.5*'Data Transformation'!$W$25,IF(C3011=1,D3011-'Data Transformation'!$W$25,FALSE))</f>
        <v>0</v>
      </c>
      <c r="E3010" t="str">
        <f t="array" ref="E3010">IF(ISLOGICAL(D3010),"",FREQUENCY(IF('Data Transformation'!$B$425:$B$8425='Bin Analysis'!$B3003,'Data Transformation'!$G$425:$G$8425),D3010))</f>
        <v/>
      </c>
      <c r="F3010" t="str">
        <f t="shared" si="375"/>
        <v/>
      </c>
      <c r="G3010">
        <f>Weighting!$H$10</f>
        <v>0</v>
      </c>
      <c r="H3010">
        <f t="array" ref="H3010">FREQUENCY(IF('Data Transformation'!$B$4:$B$8425=B3003,'Data Transformation'!$G$4:$G$8425),'Bin Analysis'!$B3010)</f>
        <v>5</v>
      </c>
      <c r="I3010">
        <f t="shared" si="376"/>
        <v>0</v>
      </c>
      <c r="J3010">
        <f t="shared" si="377"/>
        <v>0</v>
      </c>
      <c r="K3010">
        <f>J3010*Weighting!$W$10</f>
        <v>0</v>
      </c>
      <c r="M3010" s="14"/>
    </row>
    <row r="3011" spans="1:13" x14ac:dyDescent="0.25">
      <c r="A3011" s="32">
        <f>IF(Weighting!$P$11&gt;0,B3011,"")</f>
        <v>0.97599999999999998</v>
      </c>
      <c r="B3011">
        <f>Weighting!$C$11</f>
        <v>0.97599999999999998</v>
      </c>
      <c r="C3011">
        <f>Weighting!$F$11</f>
        <v>0</v>
      </c>
      <c r="D3011">
        <f>IF(C3011=1,'Data Transformation'!$G$3+0.5*'Data Transformation'!$W$25,IF(C3012=1,D3012-'Data Transformation'!$W$25,FALSE))</f>
        <v>0.86899999999999999</v>
      </c>
      <c r="E3011">
        <f t="array" ref="E3011">IF(ISLOGICAL(D3011),"",FREQUENCY(IF('Data Transformation'!$B$425:$B$8425='Bin Analysis'!$B3003,'Data Transformation'!$G$425:$G$8425),D3011))</f>
        <v>5</v>
      </c>
      <c r="F3011" t="e">
        <f t="shared" si="375"/>
        <v>#VALUE!</v>
      </c>
      <c r="G3011">
        <f>Weighting!$H$11</f>
        <v>0</v>
      </c>
      <c r="H3011">
        <f t="array" ref="H3011">FREQUENCY(IF('Data Transformation'!$B$4:$B$8425=B3003,'Data Transformation'!$G$4:$G$8425),'Bin Analysis'!$B3011)</f>
        <v>5</v>
      </c>
      <c r="I3011">
        <f t="shared" si="376"/>
        <v>0</v>
      </c>
      <c r="J3011">
        <f t="shared" si="377"/>
        <v>0</v>
      </c>
      <c r="K3011">
        <f>J3011*Weighting!$W$11</f>
        <v>0</v>
      </c>
      <c r="M3011" s="14"/>
    </row>
    <row r="3012" spans="1:13" x14ac:dyDescent="0.25">
      <c r="A3012" s="32">
        <f>IF(Weighting!$P$12&gt;0,B3012,"")</f>
        <v>1.107</v>
      </c>
      <c r="B3012">
        <f>Weighting!$C$12</f>
        <v>1.107</v>
      </c>
      <c r="C3012">
        <f>Weighting!$F$12</f>
        <v>1</v>
      </c>
      <c r="D3012">
        <f>IF(C3012=1,'Data Transformation'!$G$3+0.5*'Data Transformation'!$W$25,IF(C3013=1,D3013-'Data Transformation'!$W$25,FALSE))</f>
        <v>1.131</v>
      </c>
      <c r="E3012">
        <f t="array" ref="E3012">IF(ISLOGICAL(D3012),"",FREQUENCY(IF('Data Transformation'!$B$425:$B$8425='Bin Analysis'!$B3003,'Data Transformation'!$G$425:$G$8425),D3012))</f>
        <v>5</v>
      </c>
      <c r="F3012">
        <f t="shared" si="375"/>
        <v>0</v>
      </c>
      <c r="G3012">
        <f>Weighting!$H$12</f>
        <v>0</v>
      </c>
      <c r="H3012">
        <f t="array" ref="H3012">FREQUENCY(IF('Data Transformation'!$B$4:$B$8425=B3003,'Data Transformation'!$G$4:$G$8425),'Bin Analysis'!$B3012)</f>
        <v>6</v>
      </c>
      <c r="I3012">
        <f t="shared" si="376"/>
        <v>1</v>
      </c>
      <c r="J3012">
        <f t="shared" si="377"/>
        <v>1</v>
      </c>
      <c r="K3012">
        <f>J3012*Weighting!$W$12</f>
        <v>1</v>
      </c>
      <c r="M3012" s="14"/>
    </row>
    <row r="3013" spans="1:13" x14ac:dyDescent="0.25">
      <c r="A3013" s="32">
        <f>IF(Weighting!$P$13&gt;0,B3013,"")</f>
        <v>1.238</v>
      </c>
      <c r="B3013">
        <f>Weighting!$C$13</f>
        <v>1.238</v>
      </c>
      <c r="C3013">
        <f>Weighting!$F$13</f>
        <v>0</v>
      </c>
      <c r="D3013" t="b">
        <f>IF(C3013=1,'Data Transformation'!$G$3+0.5*'Data Transformation'!$W$25,IF(C3014=1,D3014-'Data Transformation'!$W$25,FALSE))</f>
        <v>0</v>
      </c>
      <c r="E3013" t="str">
        <f t="array" ref="E3013">IF(ISLOGICAL(D3013),"",FREQUENCY(IF('Data Transformation'!$B$425:$B$8425='Bin Analysis'!$B3003,'Data Transformation'!$G$425:$G$8425),D3013))</f>
        <v/>
      </c>
      <c r="F3013" t="str">
        <f t="shared" si="375"/>
        <v/>
      </c>
      <c r="G3013">
        <f>Weighting!$H$13</f>
        <v>0</v>
      </c>
      <c r="H3013">
        <f t="array" ref="H3013">FREQUENCY(IF('Data Transformation'!$B$4:$B$8425=B3003,'Data Transformation'!$G$4:$G$8425),'Bin Analysis'!$B3013)</f>
        <v>6</v>
      </c>
      <c r="I3013">
        <f t="shared" si="376"/>
        <v>0</v>
      </c>
      <c r="J3013">
        <f t="shared" si="377"/>
        <v>0</v>
      </c>
      <c r="K3013">
        <f>J3013*Weighting!$W$13</f>
        <v>0</v>
      </c>
      <c r="M3013" s="14"/>
    </row>
    <row r="3014" spans="1:13" x14ac:dyDescent="0.25">
      <c r="A3014" s="32">
        <f>IF(Weighting!$P$14&gt;0,B3014,"")</f>
        <v>1.369</v>
      </c>
      <c r="B3014">
        <f>Weighting!$C$14</f>
        <v>1.369</v>
      </c>
      <c r="C3014">
        <f>Weighting!$F$14</f>
        <v>0</v>
      </c>
      <c r="D3014" t="b">
        <f>IF(C3014=1,'Data Transformation'!$G$3+0.5*'Data Transformation'!$W$25,IF(C3015=1,D3015-'Data Transformation'!$W$25,FALSE))</f>
        <v>0</v>
      </c>
      <c r="E3014" t="str">
        <f t="array" ref="E3014">IF(ISLOGICAL(D3014),"",FREQUENCY(IF('Data Transformation'!$B$425:$B$8425='Bin Analysis'!$B3003,'Data Transformation'!$G$425:$G$8425),D3014))</f>
        <v/>
      </c>
      <c r="F3014" t="str">
        <f t="shared" si="375"/>
        <v/>
      </c>
      <c r="G3014">
        <f>Weighting!$H$14</f>
        <v>0</v>
      </c>
      <c r="H3014">
        <f t="array" ref="H3014">FREQUENCY(IF('Data Transformation'!$B$4:$B$8425=B3003,'Data Transformation'!$G$4:$G$8425),'Bin Analysis'!$B3014)</f>
        <v>6</v>
      </c>
      <c r="I3014">
        <f t="shared" si="376"/>
        <v>0</v>
      </c>
      <c r="J3014">
        <f t="shared" si="377"/>
        <v>0</v>
      </c>
      <c r="K3014">
        <f>J3014*Weighting!$W$14</f>
        <v>0</v>
      </c>
      <c r="M3014" s="14"/>
    </row>
    <row r="3015" spans="1:13" x14ac:dyDescent="0.25">
      <c r="A3015" s="32">
        <f>IF(Weighting!$P$15&gt;0,B3015,"")</f>
        <v>1.5000009999999999</v>
      </c>
      <c r="B3015">
        <f>Weighting!$C$15</f>
        <v>1.5000009999999999</v>
      </c>
      <c r="C3015">
        <f>Weighting!$F$15</f>
        <v>0</v>
      </c>
      <c r="D3015" t="b">
        <f>IF(C3015=1,'Data Transformation'!$G$3+0.5*'Data Transformation'!$W$25,IF(C3016=1,D3016-'Data Transformation'!$W$25,FALSE))</f>
        <v>0</v>
      </c>
      <c r="E3015" t="str">
        <f t="array" ref="E3015">IF(ISLOGICAL(D3015),"",FREQUENCY(IF('Data Transformation'!$B$425:$B$8425='Bin Analysis'!$B3003,'Data Transformation'!$G$425:$G$8425),D3015))</f>
        <v/>
      </c>
      <c r="F3015" t="str">
        <f t="shared" si="375"/>
        <v/>
      </c>
      <c r="G3015">
        <f>Weighting!$H$15</f>
        <v>0</v>
      </c>
      <c r="H3015">
        <f t="array" ref="H3015">FREQUENCY(IF('Data Transformation'!$B$4:$B$8425=B3003,'Data Transformation'!$G$4:$G$8425),'Bin Analysis'!$B3015)</f>
        <v>6</v>
      </c>
      <c r="I3015">
        <f t="shared" si="376"/>
        <v>0</v>
      </c>
      <c r="J3015">
        <f t="shared" si="377"/>
        <v>0</v>
      </c>
      <c r="K3015">
        <f>J3015*Weighting!$W$15</f>
        <v>0</v>
      </c>
      <c r="M3015" s="14"/>
    </row>
    <row r="3016" spans="1:13" x14ac:dyDescent="0.25">
      <c r="A3016" s="32" t="str">
        <f>IF(Weighting!$P$16&gt;0,B3016,"")</f>
        <v/>
      </c>
      <c r="B3016">
        <f>Weighting!$C$16</f>
        <v>1.631</v>
      </c>
      <c r="C3016">
        <f>Weighting!$F$16</f>
        <v>0</v>
      </c>
      <c r="D3016" t="b">
        <f>IF(C3016=1,'Data Transformation'!$G$3+0.5*'Data Transformation'!$W$25,IF(C3017=1,D3017-'Data Transformation'!$W$25,FALSE))</f>
        <v>0</v>
      </c>
      <c r="E3016" t="str">
        <f t="array" ref="E3016">IF(ISLOGICAL(D3016),"",FREQUENCY(IF('Data Transformation'!$B$425:$B$8425='Bin Analysis'!$B3003,'Data Transformation'!$G$425:$G$8425),D3016))</f>
        <v/>
      </c>
      <c r="F3016" t="str">
        <f t="shared" si="375"/>
        <v/>
      </c>
      <c r="G3016">
        <f>Weighting!$H$16</f>
        <v>0</v>
      </c>
      <c r="H3016">
        <f t="array" ref="H3016">FREQUENCY(IF('Data Transformation'!$B$4:$B$8425=B3003,'Data Transformation'!$G$4:$G$8425),'Bin Analysis'!$B3016)</f>
        <v>6</v>
      </c>
      <c r="I3016">
        <f t="shared" si="376"/>
        <v>0</v>
      </c>
      <c r="J3016">
        <f t="shared" si="377"/>
        <v>0</v>
      </c>
      <c r="K3016">
        <f>J3016*Weighting!$W$16</f>
        <v>0</v>
      </c>
      <c r="M3016" s="14"/>
    </row>
    <row r="3017" spans="1:13" x14ac:dyDescent="0.25">
      <c r="A3017" s="32" t="str">
        <f>IF(Weighting!$P$17&gt;0,B3017,"")</f>
        <v/>
      </c>
      <c r="B3017">
        <f>Weighting!$C$17</f>
        <v>1.762</v>
      </c>
      <c r="C3017">
        <f>Weighting!$F$17</f>
        <v>0</v>
      </c>
      <c r="D3017" t="b">
        <f>IF(C3017=1,'Data Transformation'!$G$3+0.5*'Data Transformation'!$W$25,IF(C3018=1,D3018-'Data Transformation'!$W$25,FALSE))</f>
        <v>0</v>
      </c>
      <c r="E3017" t="str">
        <f t="array" ref="E3017">IF(ISLOGICAL(D3017),"",FREQUENCY(IF('Data Transformation'!$B$425:$B$8425='Bin Analysis'!$B3003,'Data Transformation'!$G$425:$G$8425),D3017))</f>
        <v/>
      </c>
      <c r="F3017" t="str">
        <f t="shared" si="375"/>
        <v/>
      </c>
      <c r="G3017">
        <f>Weighting!$H$17</f>
        <v>0</v>
      </c>
      <c r="H3017">
        <f t="array" ref="H3017">FREQUENCY(IF('Data Transformation'!$B$4:$B$8425=B3003,'Data Transformation'!$G$4:$G$8425),'Bin Analysis'!$B3017)</f>
        <v>6</v>
      </c>
      <c r="I3017">
        <f t="shared" si="376"/>
        <v>0</v>
      </c>
      <c r="J3017">
        <f t="shared" si="377"/>
        <v>0</v>
      </c>
      <c r="K3017">
        <f>J3017*Weighting!$W$17</f>
        <v>0</v>
      </c>
      <c r="M3017" s="14"/>
    </row>
    <row r="3018" spans="1:13" x14ac:dyDescent="0.25">
      <c r="A3018" s="32" t="str">
        <f>IF(Weighting!$P$18&gt;0,B3018,"")</f>
        <v/>
      </c>
      <c r="B3018">
        <f>Weighting!$C$18</f>
        <v>1.893</v>
      </c>
      <c r="C3018">
        <f>Weighting!$F$18</f>
        <v>0</v>
      </c>
      <c r="D3018" t="b">
        <f>IF(C3018=1,'Data Transformation'!$G$3+0.5*'Data Transformation'!$W$25,IF(C3019=1,D3019-'Data Transformation'!$W$25,FALSE))</f>
        <v>0</v>
      </c>
      <c r="E3018" t="str">
        <f t="array" ref="E3018">IF(ISLOGICAL(D3018),"",FREQUENCY(IF('Data Transformation'!$B$425:$B$8425='Bin Analysis'!$B3003,'Data Transformation'!$G$425:$G$8425),D3018))</f>
        <v/>
      </c>
      <c r="F3018" t="str">
        <f t="shared" si="375"/>
        <v/>
      </c>
      <c r="G3018">
        <f>Weighting!$H$18</f>
        <v>0</v>
      </c>
      <c r="H3018">
        <f t="array" ref="H3018">FREQUENCY(IF('Data Transformation'!$B$4:$B$8425=B3003,'Data Transformation'!$G$4:$G$8425),'Bin Analysis'!$B3018)</f>
        <v>6</v>
      </c>
      <c r="I3018">
        <f t="shared" si="376"/>
        <v>0</v>
      </c>
      <c r="J3018">
        <f t="shared" si="377"/>
        <v>0</v>
      </c>
      <c r="K3018">
        <f>J3018*Weighting!$W$18</f>
        <v>0</v>
      </c>
      <c r="M3018" s="14"/>
    </row>
    <row r="3019" spans="1:13" x14ac:dyDescent="0.25">
      <c r="A3019" s="32" t="str">
        <f>IF(Weighting!$P$19&gt;0,B3019,"")</f>
        <v/>
      </c>
      <c r="B3019">
        <f>Weighting!$C$19</f>
        <v>2.024</v>
      </c>
      <c r="C3019">
        <f>Weighting!$F$19</f>
        <v>0</v>
      </c>
      <c r="D3019" t="b">
        <f>IF(C3019=1,'Data Transformation'!$G$3+0.5*'Data Transformation'!$W$25,IF(C3020=1,D3020-'Data Transformation'!$W$25,FALSE))</f>
        <v>0</v>
      </c>
      <c r="E3019" t="str">
        <f t="array" ref="E3019">IF(ISLOGICAL(D3019),"",FREQUENCY(IF('Data Transformation'!$B$425:$B$8425='Bin Analysis'!$B3003,'Data Transformation'!$G$425:$G$8425),D3019))</f>
        <v/>
      </c>
      <c r="F3019" t="str">
        <f t="shared" si="375"/>
        <v/>
      </c>
      <c r="G3019">
        <f>Weighting!$H$19</f>
        <v>0</v>
      </c>
      <c r="H3019">
        <f t="array" ref="H3019">FREQUENCY(IF('Data Transformation'!$B$4:$B$8425=B3003,'Data Transformation'!$G$4:$G$8425),'Bin Analysis'!$B3019)</f>
        <v>6</v>
      </c>
      <c r="I3019">
        <f t="shared" si="376"/>
        <v>0</v>
      </c>
      <c r="J3019">
        <f t="shared" si="377"/>
        <v>0</v>
      </c>
      <c r="K3019">
        <f>J3019*Weighting!$W$19</f>
        <v>0</v>
      </c>
      <c r="M3019" s="14"/>
    </row>
    <row r="3020" spans="1:13" x14ac:dyDescent="0.25">
      <c r="A3020" s="32" t="str">
        <f>IF(Weighting!$P$20&gt;0,B3020,"")</f>
        <v/>
      </c>
      <c r="B3020">
        <f>Weighting!$C$20</f>
        <v>2.1550000000000002</v>
      </c>
      <c r="C3020">
        <f>Weighting!$F$20</f>
        <v>0</v>
      </c>
      <c r="D3020" t="b">
        <f>IF(C3020=1,'Data Transformation'!$G$3+0.5*'Data Transformation'!$W$25,IF(C3021=1,D3021-'Data Transformation'!$W$25,FALSE))</f>
        <v>0</v>
      </c>
      <c r="E3020" t="str">
        <f t="array" ref="E3020">IF(ISLOGICAL(D3020),"",FREQUENCY(IF('Data Transformation'!$B$425:$B$8425='Bin Analysis'!$B3003,'Data Transformation'!$G$425:$G$8425),D3020))</f>
        <v/>
      </c>
      <c r="F3020" t="str">
        <f t="shared" si="375"/>
        <v/>
      </c>
      <c r="G3020">
        <f>Weighting!$H$20</f>
        <v>0</v>
      </c>
      <c r="H3020">
        <f t="array" ref="H3020">FREQUENCY(IF('Data Transformation'!$B$4:$B$8425=B3003,'Data Transformation'!$G$4:$G$8425),'Bin Analysis'!$B3020)</f>
        <v>6</v>
      </c>
      <c r="I3020">
        <f t="shared" si="376"/>
        <v>0</v>
      </c>
      <c r="J3020">
        <f t="shared" si="377"/>
        <v>0</v>
      </c>
      <c r="K3020">
        <f>J3020*Weighting!$W$20</f>
        <v>0</v>
      </c>
      <c r="M3020" s="14"/>
    </row>
    <row r="3021" spans="1:13" x14ac:dyDescent="0.25">
      <c r="A3021" s="32" t="str">
        <f>IF(Weighting!$P$21&gt;0,B3021,"")</f>
        <v/>
      </c>
      <c r="B3021">
        <f>Weighting!$C$21</f>
        <v>2.2860000000000005</v>
      </c>
      <c r="C3021">
        <f>Weighting!$F$21</f>
        <v>0</v>
      </c>
      <c r="D3021" t="b">
        <f>IF(C3021=1,'Data Transformation'!$G$3+0.5*'Data Transformation'!$W$25,IF(C3022=1,D3022-'Data Transformation'!$W$25,FALSE))</f>
        <v>0</v>
      </c>
      <c r="E3021" t="str">
        <f t="array" ref="E3021">IF(ISLOGICAL(D3021),"",FREQUENCY(IF('Data Transformation'!$B$425:$B$8425='Bin Analysis'!$B3003,'Data Transformation'!$G$425:$G$8425),D3021))</f>
        <v/>
      </c>
      <c r="F3021" t="str">
        <f t="shared" si="375"/>
        <v/>
      </c>
      <c r="G3021">
        <f>Weighting!$H$21</f>
        <v>0</v>
      </c>
      <c r="H3021">
        <f t="array" ref="H3021">FREQUENCY(IF('Data Transformation'!$B$4:$B$8425=B3003,'Data Transformation'!$G$4:$G$8425),'Bin Analysis'!$B3021)</f>
        <v>6</v>
      </c>
      <c r="I3021">
        <f t="shared" si="376"/>
        <v>0</v>
      </c>
      <c r="J3021">
        <f t="shared" si="377"/>
        <v>0</v>
      </c>
      <c r="K3021">
        <f>J3021*Weighting!$W$21</f>
        <v>0</v>
      </c>
      <c r="M3021" s="14"/>
    </row>
    <row r="3022" spans="1:13" x14ac:dyDescent="0.25">
      <c r="A3022" s="32" t="str">
        <f>IF(Weighting!$P$22&gt;0,B3022,"")</f>
        <v/>
      </c>
      <c r="B3022">
        <f>Weighting!$C$22</f>
        <v>2.4170000000000007</v>
      </c>
      <c r="C3022">
        <f>Weighting!$F$22</f>
        <v>0</v>
      </c>
      <c r="D3022" t="b">
        <f>IF(C3022=1,'Data Transformation'!$G$3+0.5*'Data Transformation'!$W$25,IF(C3023=1,D3023-'Data Transformation'!$W$25,FALSE))</f>
        <v>0</v>
      </c>
      <c r="E3022" t="str">
        <f t="array" ref="E3022">IF(ISLOGICAL(D3022),"",FREQUENCY(IF('Data Transformation'!$B$425:$B$8425='Bin Analysis'!$B3003,'Data Transformation'!$G$425:$G$8425),D3022))</f>
        <v/>
      </c>
      <c r="F3022" t="str">
        <f t="shared" si="375"/>
        <v/>
      </c>
      <c r="G3022">
        <f>Weighting!$H$22</f>
        <v>0</v>
      </c>
      <c r="H3022">
        <f t="array" ref="H3022">FREQUENCY(IF('Data Transformation'!$B$4:$B$8425=B3003,'Data Transformation'!$G$4:$G$8425),'Bin Analysis'!$B3022)</f>
        <v>6</v>
      </c>
      <c r="I3022">
        <f t="shared" si="376"/>
        <v>0</v>
      </c>
      <c r="J3022">
        <f t="shared" si="377"/>
        <v>0</v>
      </c>
      <c r="K3022">
        <f>J3022*Weighting!$W$22</f>
        <v>0</v>
      </c>
      <c r="M3022" s="14"/>
    </row>
    <row r="3023" spans="1:13" x14ac:dyDescent="0.25">
      <c r="A3023" s="32" t="str">
        <f>IF(Weighting!$P$23&gt;0,B3023,"")</f>
        <v/>
      </c>
      <c r="B3023">
        <f>Weighting!$C$23</f>
        <v>2.5480000000000009</v>
      </c>
      <c r="C3023">
        <f>Weighting!$F$23</f>
        <v>0</v>
      </c>
      <c r="D3023" t="b">
        <f>IF(C3023=1,'Data Transformation'!$G$3+0.5*'Data Transformation'!$W$25,IF(C3024=1,D3024-'Data Transformation'!$W$25,FALSE))</f>
        <v>0</v>
      </c>
      <c r="E3023" t="str">
        <f t="array" ref="E3023">IF(ISLOGICAL(D3023),"",FREQUENCY(IF('Data Transformation'!$B$425:$B$8425='Bin Analysis'!$B3003,'Data Transformation'!$G$425:$G$8425),D3023))</f>
        <v/>
      </c>
      <c r="F3023" t="str">
        <f t="shared" si="375"/>
        <v/>
      </c>
      <c r="G3023">
        <f>Weighting!$H$23</f>
        <v>0</v>
      </c>
      <c r="H3023">
        <f t="array" ref="H3023">FREQUENCY(IF('Data Transformation'!$B$4:$B$8425=B3003,'Data Transformation'!$G$4:$G$8425),'Bin Analysis'!$B3023)</f>
        <v>6</v>
      </c>
      <c r="I3023">
        <f t="shared" si="376"/>
        <v>0</v>
      </c>
      <c r="J3023">
        <f t="shared" si="377"/>
        <v>0</v>
      </c>
      <c r="K3023">
        <f>J3023*Weighting!$W$23</f>
        <v>0</v>
      </c>
      <c r="M3023" s="14"/>
    </row>
    <row r="3024" spans="1:13" x14ac:dyDescent="0.25">
      <c r="A3024" s="32" t="str">
        <f>IF(Weighting!$P$24&gt;0,B3024,"")</f>
        <v/>
      </c>
      <c r="B3024">
        <f>Weighting!$C$24</f>
        <v>2.6790000000000012</v>
      </c>
      <c r="C3024">
        <f>Weighting!$F$24</f>
        <v>0</v>
      </c>
      <c r="D3024" t="b">
        <f>IF(C3024=1,'Data Transformation'!$G$3+0.5*'Data Transformation'!$W$25,IF(C3025=1,D3025-'Data Transformation'!$W$25,FALSE))</f>
        <v>0</v>
      </c>
      <c r="E3024" t="str">
        <f t="array" ref="E3024">IF(ISLOGICAL(D3024),"",FREQUENCY(IF('Data Transformation'!$B$425:$B$8425='Bin Analysis'!$B3003,'Data Transformation'!$G$425:$G$8425),D3024))</f>
        <v/>
      </c>
      <c r="F3024" t="str">
        <f t="shared" si="375"/>
        <v/>
      </c>
      <c r="G3024">
        <f>Weighting!$H$24</f>
        <v>0</v>
      </c>
      <c r="H3024">
        <f t="array" ref="H3024">FREQUENCY(IF('Data Transformation'!$B$4:$B$8425=B3003,'Data Transformation'!$G$4:$G$8425),'Bin Analysis'!$B3024)</f>
        <v>6</v>
      </c>
      <c r="I3024">
        <f t="shared" si="376"/>
        <v>0</v>
      </c>
      <c r="J3024">
        <f t="shared" si="377"/>
        <v>0</v>
      </c>
      <c r="K3024">
        <f>J3024*Weighting!$W$24</f>
        <v>0</v>
      </c>
      <c r="M3024" s="14"/>
    </row>
    <row r="3025" spans="1:25" x14ac:dyDescent="0.25">
      <c r="A3025" s="32" t="str">
        <f>IF(Weighting!$P$25&gt;0,B3025,"")</f>
        <v/>
      </c>
      <c r="B3025">
        <f>Weighting!$C$25</f>
        <v>2.8100000000000014</v>
      </c>
      <c r="C3025">
        <f>Weighting!$F$25</f>
        <v>0</v>
      </c>
      <c r="D3025" t="b">
        <f>IF(C3025=1,'Data Transformation'!$G$3+0.5*'Data Transformation'!$W$25,IF(C3026=1,D3026-'Data Transformation'!$W$25,FALSE))</f>
        <v>0</v>
      </c>
      <c r="E3025" t="str">
        <f t="array" ref="E3025">IF(ISLOGICAL(D3025),"",FREQUENCY(IF('Data Transformation'!$B$425:$B$8425='Bin Analysis'!$B3003,'Data Transformation'!$G$425:$G$8425),D3025))</f>
        <v/>
      </c>
      <c r="F3025" t="str">
        <f t="shared" si="375"/>
        <v/>
      </c>
      <c r="G3025">
        <f>Weighting!$H$25</f>
        <v>0</v>
      </c>
      <c r="H3025">
        <f t="array" ref="H3025">FREQUENCY(IF('Data Transformation'!$B$4:$B$8425=B3003,'Data Transformation'!$G$4:$G$8425),'Bin Analysis'!$B3025)</f>
        <v>6</v>
      </c>
      <c r="I3025">
        <f t="shared" si="376"/>
        <v>0</v>
      </c>
      <c r="J3025">
        <f t="shared" si="377"/>
        <v>0</v>
      </c>
      <c r="K3025">
        <f>J3025*Weighting!$W$25</f>
        <v>0</v>
      </c>
      <c r="M3025" s="14"/>
    </row>
    <row r="3026" spans="1:25" x14ac:dyDescent="0.25">
      <c r="O3026"/>
      <c r="P3026"/>
      <c r="Q3026"/>
      <c r="R3026"/>
    </row>
    <row r="3027" spans="1:25" ht="23.25" x14ac:dyDescent="0.35">
      <c r="A3027" s="21" t="s">
        <v>0</v>
      </c>
      <c r="B3027" s="21">
        <f>IFERROR(VLOOKUP(C3027,'Data Transformation'!$L$6:$M$426,2,FALSE),"")</f>
        <v>126</v>
      </c>
      <c r="C3027" s="21">
        <f>C3003+1</f>
        <v>126</v>
      </c>
      <c r="D3027" s="21"/>
      <c r="E3027" s="21"/>
      <c r="F3027" s="21"/>
      <c r="G3027" s="21"/>
      <c r="H3027" s="22"/>
      <c r="I3027" s="22"/>
      <c r="J3027" s="22"/>
      <c r="K3027" s="21"/>
      <c r="L3027" s="21">
        <f>B3027</f>
        <v>126</v>
      </c>
      <c r="M3027" s="23">
        <f>INDEX('Data Transformation'!$O$4:$O$424,MATCH($B3027,'Data Transformation'!$M$4:$M$424,0),MATCH($M$2,'Data Transformation'!$O$3,0))</f>
        <v>13</v>
      </c>
      <c r="N3027" s="27">
        <f>IF('Input and Summary Results'!$J$16="minimum",'Bin Analysis'!X3028/(M3027-1),'Bin Analysis'!Y3027/('Bin Analysis'!M3027-1))</f>
        <v>0</v>
      </c>
      <c r="O3027" s="27">
        <f>IF(M3027=FALSE,NA(),(VLOOKUP(1,C3030:K3049,4,FALSE))/(M3027-1))</f>
        <v>0.33333333333333331</v>
      </c>
      <c r="P3027" s="27">
        <f>IF(M3027=FALSE,NA(),SUM(J3030:J3049)/Weighting!$S$5)</f>
        <v>0.6</v>
      </c>
      <c r="Q3027" s="27">
        <f>IF(M3027=FALSE,NA(),SUM(K3030:K3049)/Weighting!$S$6)</f>
        <v>0.60869565217391308</v>
      </c>
      <c r="R3027" s="27">
        <f>IF(M3027=FALSE,NA(),(VLOOKUP(1,G3030:K3049,3,FALSE))/(M3027-1))</f>
        <v>0</v>
      </c>
      <c r="S3027" s="22" t="str">
        <f>IF(M3027=FALSE,NA(),IF(SUM(J3030:J3049)=2,"yes","no"))</f>
        <v>no</v>
      </c>
      <c r="X3027" s="2" cm="2">
        <f t="array" ref="X3027:X3028">FREQUENCY(IF('Data Transformation'!$B$425:$B$6424='Bin Analysis'!L3027,'Data Transformation'!$G$425:$G$6424),'Data Transformation'!$U$11)</f>
        <v>12</v>
      </c>
      <c r="Y3027" s="2" cm="2">
        <f t="array" ref="Y3027:Y3028">FREQUENCY(IF('Data Transformation'!$B$425:$B$6424='Bin Analysis'!L3027,'Data Transformation'!$G$425:$G$6424),'Data Transformation'!$U$12)</f>
        <v>8</v>
      </c>
    </row>
    <row r="3028" spans="1:25" x14ac:dyDescent="0.25">
      <c r="A3028" s="14" t="s">
        <v>67</v>
      </c>
      <c r="B3028" t="s">
        <v>47</v>
      </c>
      <c r="C3028" t="s">
        <v>5</v>
      </c>
      <c r="D3028" t="s">
        <v>100</v>
      </c>
      <c r="E3028" t="s">
        <v>101</v>
      </c>
      <c r="F3028" t="s">
        <v>102</v>
      </c>
      <c r="G3028" t="s">
        <v>70</v>
      </c>
      <c r="H3028" t="s">
        <v>31</v>
      </c>
      <c r="I3028" t="s">
        <v>32</v>
      </c>
      <c r="J3028" t="s">
        <v>46</v>
      </c>
      <c r="K3028" s="14" t="s">
        <v>45</v>
      </c>
      <c r="M3028" s="14"/>
      <c r="X3028" s="2">
        <v>0</v>
      </c>
      <c r="Y3028" s="2">
        <v>4</v>
      </c>
    </row>
    <row r="3029" spans="1:25" x14ac:dyDescent="0.25">
      <c r="A3029" s="32"/>
      <c r="D3029" t="b">
        <f>IF(C3029=1,'Data Transformation'!$G$3+0.5*'Data Transformation'!$W$25,IF(C3030=1,D3030-'Data Transformation'!$W$25,FALSE))</f>
        <v>0</v>
      </c>
      <c r="E3029" t="str">
        <f t="array" ref="E3029">IF(ISLOGICAL(D3029),"",FREQUENCY(IF('Data Transformation'!$B$425:$B$8425='Bin Analysis'!$B3027,'Data Transformation'!$G$425:$G$8425),D3029))</f>
        <v/>
      </c>
      <c r="F3029" t="str">
        <f>IF(ISLOGICAL(D3029),"",E3029-E3028)</f>
        <v/>
      </c>
      <c r="M3029" s="14"/>
    </row>
    <row r="3030" spans="1:25" x14ac:dyDescent="0.25">
      <c r="A3030" s="32">
        <f>IF(Weighting!$P$6&gt;0,B3030,"")</f>
        <v>0.32100000000000001</v>
      </c>
      <c r="B3030">
        <f>Weighting!$C$6</f>
        <v>0.32100000000000001</v>
      </c>
      <c r="C3030">
        <f>Weighting!$F$6</f>
        <v>0</v>
      </c>
      <c r="D3030" t="b">
        <f>IF(C3030=1,'Data Transformation'!$G$3+0.5*'Data Transformation'!$W$25,IF(C3031=1,D3031-'Data Transformation'!$W$25,FALSE))</f>
        <v>0</v>
      </c>
      <c r="E3030" t="str">
        <f t="array" ref="E3030">IF(ISLOGICAL(D3030),"",FREQUENCY(IF('Data Transformation'!$B$425:$B$8425='Bin Analysis'!$B3027,'Data Transformation'!$G$425:$G$8425),D3030))</f>
        <v/>
      </c>
      <c r="F3030" t="str">
        <f>IF(ISLOGICAL(D3030),"",E3030-E3029)</f>
        <v/>
      </c>
      <c r="G3030">
        <f>Weighting!$H$6</f>
        <v>1</v>
      </c>
      <c r="H3030">
        <f t="array" ref="H3030">FREQUENCY(IF('Data Transformation'!$B$4:$B$8425=B3027,'Data Transformation'!$G$4:$G$8425),'Bin Analysis'!$B3030)</f>
        <v>0</v>
      </c>
      <c r="I3030">
        <f>H3030-H3029</f>
        <v>0</v>
      </c>
      <c r="J3030">
        <f>IF(I3030=0,0,1)</f>
        <v>0</v>
      </c>
      <c r="K3030">
        <f>J3030*Weighting!$W$6</f>
        <v>0</v>
      </c>
      <c r="M3030" s="14"/>
    </row>
    <row r="3031" spans="1:25" x14ac:dyDescent="0.25">
      <c r="A3031" s="32">
        <f>IF(Weighting!$P$7&gt;0,B3031,"")</f>
        <v>0.45200000000000001</v>
      </c>
      <c r="B3031">
        <f>Weighting!$C$7</f>
        <v>0.45200000000000001</v>
      </c>
      <c r="C3031">
        <f>Weighting!$F$7</f>
        <v>0</v>
      </c>
      <c r="D3031" t="b">
        <f>IF(C3031=1,'Data Transformation'!$G$3+0.5*'Data Transformation'!$W$25,IF(C3032=1,D3032-'Data Transformation'!$W$25,FALSE))</f>
        <v>0</v>
      </c>
      <c r="E3031" t="str">
        <f t="array" ref="E3031">IF(ISLOGICAL(D3031),"",FREQUENCY(IF('Data Transformation'!$B$425:$B$8425='Bin Analysis'!$B3027,'Data Transformation'!$G$425:$G$8425),D3031))</f>
        <v/>
      </c>
      <c r="F3031" t="str">
        <f t="shared" ref="F3031:F3049" si="378">IF(ISLOGICAL(D3031),"",E3031-E3030)</f>
        <v/>
      </c>
      <c r="G3031">
        <f>Weighting!$H$7</f>
        <v>0</v>
      </c>
      <c r="H3031">
        <f t="array" ref="H3031">FREQUENCY(IF('Data Transformation'!$B$4:$B$8425=B3027,'Data Transformation'!$G$4:$G$8425),'Bin Analysis'!$B3031)</f>
        <v>1</v>
      </c>
      <c r="I3031">
        <f t="shared" ref="I3031:I3049" si="379">H3031-H3030</f>
        <v>1</v>
      </c>
      <c r="J3031">
        <f>IF(I3031=0,0,1)</f>
        <v>1</v>
      </c>
      <c r="K3031">
        <f>J3031*Weighting!$W$7</f>
        <v>2</v>
      </c>
      <c r="M3031" s="14"/>
    </row>
    <row r="3032" spans="1:25" x14ac:dyDescent="0.25">
      <c r="A3032" s="32">
        <f>IF(Weighting!$P$8&gt;0,B3032,"")</f>
        <v>0.58299999999999996</v>
      </c>
      <c r="B3032">
        <f>Weighting!$C$8</f>
        <v>0.58299999999999996</v>
      </c>
      <c r="C3032">
        <f>Weighting!$F$8</f>
        <v>0</v>
      </c>
      <c r="D3032" t="b">
        <f>IF(C3032=1,'Data Transformation'!$G$3+0.5*'Data Transformation'!$W$25,IF(C3033=1,D3033-'Data Transformation'!$W$25,FALSE))</f>
        <v>0</v>
      </c>
      <c r="E3032" t="str">
        <f t="array" ref="E3032">IF(ISLOGICAL(D3032),"",FREQUENCY(IF('Data Transformation'!$B$425:$B$8425='Bin Analysis'!$B3027,'Data Transformation'!$G$425:$G$8425),D3032))</f>
        <v/>
      </c>
      <c r="F3032" t="str">
        <f t="shared" si="378"/>
        <v/>
      </c>
      <c r="G3032">
        <f>Weighting!$H$8</f>
        <v>0</v>
      </c>
      <c r="H3032">
        <f t="array" ref="H3032">FREQUENCY(IF('Data Transformation'!$B$4:$B$8425=B3027,'Data Transformation'!$G$4:$G$8425),'Bin Analysis'!$B3032)</f>
        <v>3</v>
      </c>
      <c r="I3032">
        <f t="shared" si="379"/>
        <v>2</v>
      </c>
      <c r="J3032">
        <f t="shared" ref="J3032:J3049" si="380">IF(I3032=0,0,1)</f>
        <v>1</v>
      </c>
      <c r="K3032">
        <f>J3032*Weighting!$W$8</f>
        <v>3</v>
      </c>
      <c r="M3032" s="14"/>
    </row>
    <row r="3033" spans="1:25" x14ac:dyDescent="0.25">
      <c r="A3033" s="32">
        <f>IF(Weighting!$P$9&gt;0,B3033,"")</f>
        <v>0.71399999999999997</v>
      </c>
      <c r="B3033" s="50">
        <f>Weighting!$C$9</f>
        <v>0.71399999999999997</v>
      </c>
      <c r="C3033">
        <f>Weighting!$F$9</f>
        <v>0</v>
      </c>
      <c r="D3033" t="b">
        <f>IF(C3033=1,'Data Transformation'!$G$3+0.5*'Data Transformation'!$W$25,IF(C3034=1,D3034-'Data Transformation'!$W$25,FALSE))</f>
        <v>0</v>
      </c>
      <c r="E3033" t="str">
        <f t="array" ref="E3033">IF(ISLOGICAL(D3033),"",FREQUENCY(IF('Data Transformation'!$B$425:$B$8425='Bin Analysis'!$B3027,'Data Transformation'!$G$425:$G$8425),D3033))</f>
        <v/>
      </c>
      <c r="F3033" t="str">
        <f t="shared" si="378"/>
        <v/>
      </c>
      <c r="G3033">
        <f>Weighting!$H$9</f>
        <v>0</v>
      </c>
      <c r="H3033">
        <f t="array" ref="H3033">FREQUENCY(IF('Data Transformation'!$B$4:$B$8425=B3027,'Data Transformation'!$G$4:$G$8425),'Bin Analysis'!$B3033)</f>
        <v>4</v>
      </c>
      <c r="I3033">
        <f t="shared" si="379"/>
        <v>1</v>
      </c>
      <c r="J3033">
        <f t="shared" si="380"/>
        <v>1</v>
      </c>
      <c r="K3033">
        <f>J3033*Weighting!$W$9</f>
        <v>3</v>
      </c>
      <c r="M3033" s="14"/>
    </row>
    <row r="3034" spans="1:25" x14ac:dyDescent="0.25">
      <c r="A3034" s="32">
        <f>IF(Weighting!$P$10&gt;0,B3034,"")</f>
        <v>0.84499999999999997</v>
      </c>
      <c r="B3034">
        <f>Weighting!$C$10</f>
        <v>0.84499999999999997</v>
      </c>
      <c r="C3034">
        <f>Weighting!$F$10</f>
        <v>0</v>
      </c>
      <c r="D3034" t="b">
        <f>IF(C3034=1,'Data Transformation'!$G$3+0.5*'Data Transformation'!$W$25,IF(C3035=1,D3035-'Data Transformation'!$W$25,FALSE))</f>
        <v>0</v>
      </c>
      <c r="E3034" t="str">
        <f t="array" ref="E3034">IF(ISLOGICAL(D3034),"",FREQUENCY(IF('Data Transformation'!$B$425:$B$8425='Bin Analysis'!$B3027,'Data Transformation'!$G$425:$G$8425),D3034))</f>
        <v/>
      </c>
      <c r="F3034" t="str">
        <f t="shared" si="378"/>
        <v/>
      </c>
      <c r="G3034">
        <f>Weighting!$H$10</f>
        <v>0</v>
      </c>
      <c r="H3034">
        <f t="array" ref="H3034">FREQUENCY(IF('Data Transformation'!$B$4:$B$8425=B3027,'Data Transformation'!$G$4:$G$8425),'Bin Analysis'!$B3034)</f>
        <v>7</v>
      </c>
      <c r="I3034">
        <f t="shared" si="379"/>
        <v>3</v>
      </c>
      <c r="J3034">
        <f t="shared" si="380"/>
        <v>1</v>
      </c>
      <c r="K3034">
        <f>J3034*Weighting!$W$10</f>
        <v>3</v>
      </c>
      <c r="M3034" s="14"/>
    </row>
    <row r="3035" spans="1:25" x14ac:dyDescent="0.25">
      <c r="A3035" s="32">
        <f>IF(Weighting!$P$11&gt;0,B3035,"")</f>
        <v>0.97599999999999998</v>
      </c>
      <c r="B3035">
        <f>Weighting!$C$11</f>
        <v>0.97599999999999998</v>
      </c>
      <c r="C3035">
        <f>Weighting!$F$11</f>
        <v>0</v>
      </c>
      <c r="D3035">
        <f>IF(C3035=1,'Data Transformation'!$G$3+0.5*'Data Transformation'!$W$25,IF(C3036=1,D3036-'Data Transformation'!$W$25,FALSE))</f>
        <v>0.86899999999999999</v>
      </c>
      <c r="E3035">
        <f t="array" ref="E3035">IF(ISLOGICAL(D3035),"",FREQUENCY(IF('Data Transformation'!$B$425:$B$8425='Bin Analysis'!$B3027,'Data Transformation'!$G$425:$G$8425),D3035))</f>
        <v>8</v>
      </c>
      <c r="F3035" t="e">
        <f t="shared" si="378"/>
        <v>#VALUE!</v>
      </c>
      <c r="G3035">
        <f>Weighting!$H$11</f>
        <v>0</v>
      </c>
      <c r="H3035">
        <f t="array" ref="H3035">FREQUENCY(IF('Data Transformation'!$B$4:$B$8425=B3027,'Data Transformation'!$G$4:$G$8425),'Bin Analysis'!$B3035)</f>
        <v>10</v>
      </c>
      <c r="I3035">
        <f t="shared" si="379"/>
        <v>3</v>
      </c>
      <c r="J3035">
        <f t="shared" si="380"/>
        <v>1</v>
      </c>
      <c r="K3035">
        <f>J3035*Weighting!$W$11</f>
        <v>2</v>
      </c>
      <c r="M3035" s="14"/>
    </row>
    <row r="3036" spans="1:25" x14ac:dyDescent="0.25">
      <c r="A3036" s="32">
        <f>IF(Weighting!$P$12&gt;0,B3036,"")</f>
        <v>1.107</v>
      </c>
      <c r="B3036">
        <f>Weighting!$C$12</f>
        <v>1.107</v>
      </c>
      <c r="C3036">
        <f>Weighting!$F$12</f>
        <v>1</v>
      </c>
      <c r="D3036">
        <f>IF(C3036=1,'Data Transformation'!$G$3+0.5*'Data Transformation'!$W$25,IF(C3037=1,D3037-'Data Transformation'!$W$25,FALSE))</f>
        <v>1.131</v>
      </c>
      <c r="E3036">
        <f t="array" ref="E3036">IF(ISLOGICAL(D3036),"",FREQUENCY(IF('Data Transformation'!$B$425:$B$8425='Bin Analysis'!$B3027,'Data Transformation'!$G$425:$G$8425),D3036))</f>
        <v>12</v>
      </c>
      <c r="F3036">
        <f t="shared" si="378"/>
        <v>4</v>
      </c>
      <c r="G3036">
        <f>Weighting!$H$12</f>
        <v>0</v>
      </c>
      <c r="H3036">
        <f t="array" ref="H3036">FREQUENCY(IF('Data Transformation'!$B$4:$B$8425=B3027,'Data Transformation'!$G$4:$G$8425),'Bin Analysis'!$B3036)</f>
        <v>13</v>
      </c>
      <c r="I3036">
        <f t="shared" si="379"/>
        <v>3</v>
      </c>
      <c r="J3036">
        <f t="shared" si="380"/>
        <v>1</v>
      </c>
      <c r="K3036">
        <f>J3036*Weighting!$W$12</f>
        <v>1</v>
      </c>
      <c r="M3036" s="14"/>
    </row>
    <row r="3037" spans="1:25" x14ac:dyDescent="0.25">
      <c r="A3037" s="32">
        <f>IF(Weighting!$P$13&gt;0,B3037,"")</f>
        <v>1.238</v>
      </c>
      <c r="B3037">
        <f>Weighting!$C$13</f>
        <v>1.238</v>
      </c>
      <c r="C3037">
        <f>Weighting!$F$13</f>
        <v>0</v>
      </c>
      <c r="D3037" t="b">
        <f>IF(C3037=1,'Data Transformation'!$G$3+0.5*'Data Transformation'!$W$25,IF(C3038=1,D3038-'Data Transformation'!$W$25,FALSE))</f>
        <v>0</v>
      </c>
      <c r="E3037" t="str">
        <f t="array" ref="E3037">IF(ISLOGICAL(D3037),"",FREQUENCY(IF('Data Transformation'!$B$425:$B$8425='Bin Analysis'!$B3027,'Data Transformation'!$G$425:$G$8425),D3037))</f>
        <v/>
      </c>
      <c r="F3037" t="str">
        <f t="shared" si="378"/>
        <v/>
      </c>
      <c r="G3037">
        <f>Weighting!$H$13</f>
        <v>0</v>
      </c>
      <c r="H3037">
        <f t="array" ref="H3037">FREQUENCY(IF('Data Transformation'!$B$4:$B$8425=B3027,'Data Transformation'!$G$4:$G$8425),'Bin Analysis'!$B3037)</f>
        <v>13</v>
      </c>
      <c r="I3037">
        <f t="shared" si="379"/>
        <v>0</v>
      </c>
      <c r="J3037">
        <f t="shared" si="380"/>
        <v>0</v>
      </c>
      <c r="K3037">
        <f>J3037*Weighting!$W$13</f>
        <v>0</v>
      </c>
      <c r="M3037" s="14"/>
    </row>
    <row r="3038" spans="1:25" x14ac:dyDescent="0.25">
      <c r="A3038" s="32">
        <f>IF(Weighting!$P$14&gt;0,B3038,"")</f>
        <v>1.369</v>
      </c>
      <c r="B3038">
        <f>Weighting!$C$14</f>
        <v>1.369</v>
      </c>
      <c r="C3038">
        <f>Weighting!$F$14</f>
        <v>0</v>
      </c>
      <c r="D3038" t="b">
        <f>IF(C3038=1,'Data Transformation'!$G$3+0.5*'Data Transformation'!$W$25,IF(C3039=1,D3039-'Data Transformation'!$W$25,FALSE))</f>
        <v>0</v>
      </c>
      <c r="E3038" t="str">
        <f t="array" ref="E3038">IF(ISLOGICAL(D3038),"",FREQUENCY(IF('Data Transformation'!$B$425:$B$8425='Bin Analysis'!$B3027,'Data Transformation'!$G$425:$G$8425),D3038))</f>
        <v/>
      </c>
      <c r="F3038" t="str">
        <f t="shared" si="378"/>
        <v/>
      </c>
      <c r="G3038">
        <f>Weighting!$H$14</f>
        <v>0</v>
      </c>
      <c r="H3038">
        <f t="array" ref="H3038">FREQUENCY(IF('Data Transformation'!$B$4:$B$8425=B3027,'Data Transformation'!$G$4:$G$8425),'Bin Analysis'!$B3038)</f>
        <v>13</v>
      </c>
      <c r="I3038">
        <f t="shared" si="379"/>
        <v>0</v>
      </c>
      <c r="J3038">
        <f t="shared" si="380"/>
        <v>0</v>
      </c>
      <c r="K3038">
        <f>J3038*Weighting!$W$14</f>
        <v>0</v>
      </c>
      <c r="M3038" s="14"/>
    </row>
    <row r="3039" spans="1:25" x14ac:dyDescent="0.25">
      <c r="A3039" s="32">
        <f>IF(Weighting!$P$15&gt;0,B3039,"")</f>
        <v>1.5000009999999999</v>
      </c>
      <c r="B3039">
        <f>Weighting!$C$15</f>
        <v>1.5000009999999999</v>
      </c>
      <c r="C3039">
        <f>Weighting!$F$15</f>
        <v>0</v>
      </c>
      <c r="D3039" t="b">
        <f>IF(C3039=1,'Data Transformation'!$G$3+0.5*'Data Transformation'!$W$25,IF(C3040=1,D3040-'Data Transformation'!$W$25,FALSE))</f>
        <v>0</v>
      </c>
      <c r="E3039" t="str">
        <f t="array" ref="E3039">IF(ISLOGICAL(D3039),"",FREQUENCY(IF('Data Transformation'!$B$425:$B$8425='Bin Analysis'!$B3027,'Data Transformation'!$G$425:$G$8425),D3039))</f>
        <v/>
      </c>
      <c r="F3039" t="str">
        <f t="shared" si="378"/>
        <v/>
      </c>
      <c r="G3039">
        <f>Weighting!$H$15</f>
        <v>0</v>
      </c>
      <c r="H3039">
        <f t="array" ref="H3039">FREQUENCY(IF('Data Transformation'!$B$4:$B$8425=B3027,'Data Transformation'!$G$4:$G$8425),'Bin Analysis'!$B3039)</f>
        <v>13</v>
      </c>
      <c r="I3039">
        <f t="shared" si="379"/>
        <v>0</v>
      </c>
      <c r="J3039">
        <f t="shared" si="380"/>
        <v>0</v>
      </c>
      <c r="K3039">
        <f>J3039*Weighting!$W$15</f>
        <v>0</v>
      </c>
      <c r="M3039" s="14"/>
    </row>
    <row r="3040" spans="1:25" x14ac:dyDescent="0.25">
      <c r="A3040" s="32" t="str">
        <f>IF(Weighting!$P$16&gt;0,B3040,"")</f>
        <v/>
      </c>
      <c r="B3040">
        <f>Weighting!$C$16</f>
        <v>1.631</v>
      </c>
      <c r="C3040">
        <f>Weighting!$F$16</f>
        <v>0</v>
      </c>
      <c r="D3040" t="b">
        <f>IF(C3040=1,'Data Transformation'!$G$3+0.5*'Data Transformation'!$W$25,IF(C3041=1,D3041-'Data Transformation'!$W$25,FALSE))</f>
        <v>0</v>
      </c>
      <c r="E3040" t="str">
        <f t="array" ref="E3040">IF(ISLOGICAL(D3040),"",FREQUENCY(IF('Data Transformation'!$B$425:$B$8425='Bin Analysis'!$B3027,'Data Transformation'!$G$425:$G$8425),D3040))</f>
        <v/>
      </c>
      <c r="F3040" t="str">
        <f t="shared" si="378"/>
        <v/>
      </c>
      <c r="G3040">
        <f>Weighting!$H$16</f>
        <v>0</v>
      </c>
      <c r="H3040">
        <f t="array" ref="H3040">FREQUENCY(IF('Data Transformation'!$B$4:$B$8425=B3027,'Data Transformation'!$G$4:$G$8425),'Bin Analysis'!$B3040)</f>
        <v>13</v>
      </c>
      <c r="I3040">
        <f t="shared" si="379"/>
        <v>0</v>
      </c>
      <c r="J3040">
        <f t="shared" si="380"/>
        <v>0</v>
      </c>
      <c r="K3040">
        <f>J3040*Weighting!$W$16</f>
        <v>0</v>
      </c>
      <c r="M3040" s="14"/>
    </row>
    <row r="3041" spans="1:25" x14ac:dyDescent="0.25">
      <c r="A3041" s="32" t="str">
        <f>IF(Weighting!$P$17&gt;0,B3041,"")</f>
        <v/>
      </c>
      <c r="B3041">
        <f>Weighting!$C$17</f>
        <v>1.762</v>
      </c>
      <c r="C3041">
        <f>Weighting!$F$17</f>
        <v>0</v>
      </c>
      <c r="D3041" t="b">
        <f>IF(C3041=1,'Data Transformation'!$G$3+0.5*'Data Transformation'!$W$25,IF(C3042=1,D3042-'Data Transformation'!$W$25,FALSE))</f>
        <v>0</v>
      </c>
      <c r="E3041" t="str">
        <f t="array" ref="E3041">IF(ISLOGICAL(D3041),"",FREQUENCY(IF('Data Transformation'!$B$425:$B$8425='Bin Analysis'!$B3027,'Data Transformation'!$G$425:$G$8425),D3041))</f>
        <v/>
      </c>
      <c r="F3041" t="str">
        <f t="shared" si="378"/>
        <v/>
      </c>
      <c r="G3041">
        <f>Weighting!$H$17</f>
        <v>0</v>
      </c>
      <c r="H3041">
        <f t="array" ref="H3041">FREQUENCY(IF('Data Transformation'!$B$4:$B$8425=B3027,'Data Transformation'!$G$4:$G$8425),'Bin Analysis'!$B3041)</f>
        <v>13</v>
      </c>
      <c r="I3041">
        <f t="shared" si="379"/>
        <v>0</v>
      </c>
      <c r="J3041">
        <f t="shared" si="380"/>
        <v>0</v>
      </c>
      <c r="K3041">
        <f>J3041*Weighting!$W$17</f>
        <v>0</v>
      </c>
      <c r="M3041" s="14"/>
    </row>
    <row r="3042" spans="1:25" x14ac:dyDescent="0.25">
      <c r="A3042" s="32" t="str">
        <f>IF(Weighting!$P$18&gt;0,B3042,"")</f>
        <v/>
      </c>
      <c r="B3042">
        <f>Weighting!$C$18</f>
        <v>1.893</v>
      </c>
      <c r="C3042">
        <f>Weighting!$F$18</f>
        <v>0</v>
      </c>
      <c r="D3042" t="b">
        <f>IF(C3042=1,'Data Transformation'!$G$3+0.5*'Data Transformation'!$W$25,IF(C3043=1,D3043-'Data Transformation'!$W$25,FALSE))</f>
        <v>0</v>
      </c>
      <c r="E3042" t="str">
        <f t="array" ref="E3042">IF(ISLOGICAL(D3042),"",FREQUENCY(IF('Data Transformation'!$B$425:$B$8425='Bin Analysis'!$B3027,'Data Transformation'!$G$425:$G$8425),D3042))</f>
        <v/>
      </c>
      <c r="F3042" t="str">
        <f t="shared" si="378"/>
        <v/>
      </c>
      <c r="G3042">
        <f>Weighting!$H$18</f>
        <v>0</v>
      </c>
      <c r="H3042">
        <f t="array" ref="H3042">FREQUENCY(IF('Data Transformation'!$B$4:$B$8425=B3027,'Data Transformation'!$G$4:$G$8425),'Bin Analysis'!$B3042)</f>
        <v>13</v>
      </c>
      <c r="I3042">
        <f t="shared" si="379"/>
        <v>0</v>
      </c>
      <c r="J3042">
        <f t="shared" si="380"/>
        <v>0</v>
      </c>
      <c r="K3042">
        <f>J3042*Weighting!$W$18</f>
        <v>0</v>
      </c>
      <c r="M3042" s="14"/>
    </row>
    <row r="3043" spans="1:25" x14ac:dyDescent="0.25">
      <c r="A3043" s="32" t="str">
        <f>IF(Weighting!$P$19&gt;0,B3043,"")</f>
        <v/>
      </c>
      <c r="B3043">
        <f>Weighting!$C$19</f>
        <v>2.024</v>
      </c>
      <c r="C3043">
        <f>Weighting!$F$19</f>
        <v>0</v>
      </c>
      <c r="D3043" t="b">
        <f>IF(C3043=1,'Data Transformation'!$G$3+0.5*'Data Transformation'!$W$25,IF(C3044=1,D3044-'Data Transformation'!$W$25,FALSE))</f>
        <v>0</v>
      </c>
      <c r="E3043" t="str">
        <f t="array" ref="E3043">IF(ISLOGICAL(D3043),"",FREQUENCY(IF('Data Transformation'!$B$425:$B$8425='Bin Analysis'!$B3027,'Data Transformation'!$G$425:$G$8425),D3043))</f>
        <v/>
      </c>
      <c r="F3043" t="str">
        <f t="shared" si="378"/>
        <v/>
      </c>
      <c r="G3043">
        <f>Weighting!$H$19</f>
        <v>0</v>
      </c>
      <c r="H3043">
        <f t="array" ref="H3043">FREQUENCY(IF('Data Transformation'!$B$4:$B$8425=B3027,'Data Transformation'!$G$4:$G$8425),'Bin Analysis'!$B3043)</f>
        <v>13</v>
      </c>
      <c r="I3043">
        <f t="shared" si="379"/>
        <v>0</v>
      </c>
      <c r="J3043">
        <f t="shared" si="380"/>
        <v>0</v>
      </c>
      <c r="K3043">
        <f>J3043*Weighting!$W$19</f>
        <v>0</v>
      </c>
      <c r="M3043" s="14"/>
    </row>
    <row r="3044" spans="1:25" x14ac:dyDescent="0.25">
      <c r="A3044" s="32" t="str">
        <f>IF(Weighting!$P$20&gt;0,B3044,"")</f>
        <v/>
      </c>
      <c r="B3044">
        <f>Weighting!$C$20</f>
        <v>2.1550000000000002</v>
      </c>
      <c r="C3044">
        <f>Weighting!$F$20</f>
        <v>0</v>
      </c>
      <c r="D3044" t="b">
        <f>IF(C3044=1,'Data Transformation'!$G$3+0.5*'Data Transformation'!$W$25,IF(C3045=1,D3045-'Data Transformation'!$W$25,FALSE))</f>
        <v>0</v>
      </c>
      <c r="E3044" t="str">
        <f t="array" ref="E3044">IF(ISLOGICAL(D3044),"",FREQUENCY(IF('Data Transformation'!$B$425:$B$8425='Bin Analysis'!$B3027,'Data Transformation'!$G$425:$G$8425),D3044))</f>
        <v/>
      </c>
      <c r="F3044" t="str">
        <f t="shared" si="378"/>
        <v/>
      </c>
      <c r="G3044">
        <f>Weighting!$H$20</f>
        <v>0</v>
      </c>
      <c r="H3044">
        <f t="array" ref="H3044">FREQUENCY(IF('Data Transformation'!$B$4:$B$8425=B3027,'Data Transformation'!$G$4:$G$8425),'Bin Analysis'!$B3044)</f>
        <v>13</v>
      </c>
      <c r="I3044">
        <f t="shared" si="379"/>
        <v>0</v>
      </c>
      <c r="J3044">
        <f t="shared" si="380"/>
        <v>0</v>
      </c>
      <c r="K3044">
        <f>J3044*Weighting!$W$20</f>
        <v>0</v>
      </c>
      <c r="M3044" s="14"/>
    </row>
    <row r="3045" spans="1:25" x14ac:dyDescent="0.25">
      <c r="A3045" s="32" t="str">
        <f>IF(Weighting!$P$21&gt;0,B3045,"")</f>
        <v/>
      </c>
      <c r="B3045">
        <f>Weighting!$C$21</f>
        <v>2.2860000000000005</v>
      </c>
      <c r="C3045">
        <f>Weighting!$F$21</f>
        <v>0</v>
      </c>
      <c r="D3045" t="b">
        <f>IF(C3045=1,'Data Transformation'!$G$3+0.5*'Data Transformation'!$W$25,IF(C3046=1,D3046-'Data Transformation'!$W$25,FALSE))</f>
        <v>0</v>
      </c>
      <c r="E3045" t="str">
        <f t="array" ref="E3045">IF(ISLOGICAL(D3045),"",FREQUENCY(IF('Data Transformation'!$B$425:$B$8425='Bin Analysis'!$B3027,'Data Transformation'!$G$425:$G$8425),D3045))</f>
        <v/>
      </c>
      <c r="F3045" t="str">
        <f t="shared" si="378"/>
        <v/>
      </c>
      <c r="G3045">
        <f>Weighting!$H$21</f>
        <v>0</v>
      </c>
      <c r="H3045">
        <f t="array" ref="H3045">FREQUENCY(IF('Data Transformation'!$B$4:$B$8425=B3027,'Data Transformation'!$G$4:$G$8425),'Bin Analysis'!$B3045)</f>
        <v>13</v>
      </c>
      <c r="I3045">
        <f t="shared" si="379"/>
        <v>0</v>
      </c>
      <c r="J3045">
        <f t="shared" si="380"/>
        <v>0</v>
      </c>
      <c r="K3045">
        <f>J3045*Weighting!$W$21</f>
        <v>0</v>
      </c>
      <c r="M3045" s="14"/>
    </row>
    <row r="3046" spans="1:25" x14ac:dyDescent="0.25">
      <c r="A3046" s="32" t="str">
        <f>IF(Weighting!$P$22&gt;0,B3046,"")</f>
        <v/>
      </c>
      <c r="B3046">
        <f>Weighting!$C$22</f>
        <v>2.4170000000000007</v>
      </c>
      <c r="C3046">
        <f>Weighting!$F$22</f>
        <v>0</v>
      </c>
      <c r="D3046" t="b">
        <f>IF(C3046=1,'Data Transformation'!$G$3+0.5*'Data Transformation'!$W$25,IF(C3047=1,D3047-'Data Transformation'!$W$25,FALSE))</f>
        <v>0</v>
      </c>
      <c r="E3046" t="str">
        <f t="array" ref="E3046">IF(ISLOGICAL(D3046),"",FREQUENCY(IF('Data Transformation'!$B$425:$B$8425='Bin Analysis'!$B3027,'Data Transformation'!$G$425:$G$8425),D3046))</f>
        <v/>
      </c>
      <c r="F3046" t="str">
        <f t="shared" si="378"/>
        <v/>
      </c>
      <c r="G3046">
        <f>Weighting!$H$22</f>
        <v>0</v>
      </c>
      <c r="H3046">
        <f t="array" ref="H3046">FREQUENCY(IF('Data Transformation'!$B$4:$B$8425=B3027,'Data Transformation'!$G$4:$G$8425),'Bin Analysis'!$B3046)</f>
        <v>13</v>
      </c>
      <c r="I3046">
        <f t="shared" si="379"/>
        <v>0</v>
      </c>
      <c r="J3046">
        <f t="shared" si="380"/>
        <v>0</v>
      </c>
      <c r="K3046">
        <f>J3046*Weighting!$W$22</f>
        <v>0</v>
      </c>
      <c r="M3046" s="14"/>
    </row>
    <row r="3047" spans="1:25" x14ac:dyDescent="0.25">
      <c r="A3047" s="32" t="str">
        <f>IF(Weighting!$P$23&gt;0,B3047,"")</f>
        <v/>
      </c>
      <c r="B3047">
        <f>Weighting!$C$23</f>
        <v>2.5480000000000009</v>
      </c>
      <c r="C3047">
        <f>Weighting!$F$23</f>
        <v>0</v>
      </c>
      <c r="D3047" t="b">
        <f>IF(C3047=1,'Data Transformation'!$G$3+0.5*'Data Transformation'!$W$25,IF(C3048=1,D3048-'Data Transformation'!$W$25,FALSE))</f>
        <v>0</v>
      </c>
      <c r="E3047" t="str">
        <f t="array" ref="E3047">IF(ISLOGICAL(D3047),"",FREQUENCY(IF('Data Transformation'!$B$425:$B$8425='Bin Analysis'!$B3027,'Data Transformation'!$G$425:$G$8425),D3047))</f>
        <v/>
      </c>
      <c r="F3047" t="str">
        <f t="shared" si="378"/>
        <v/>
      </c>
      <c r="G3047">
        <f>Weighting!$H$23</f>
        <v>0</v>
      </c>
      <c r="H3047">
        <f t="array" ref="H3047">FREQUENCY(IF('Data Transformation'!$B$4:$B$8425=B3027,'Data Transformation'!$G$4:$G$8425),'Bin Analysis'!$B3047)</f>
        <v>13</v>
      </c>
      <c r="I3047">
        <f t="shared" si="379"/>
        <v>0</v>
      </c>
      <c r="J3047">
        <f t="shared" si="380"/>
        <v>0</v>
      </c>
      <c r="K3047">
        <f>J3047*Weighting!$W$23</f>
        <v>0</v>
      </c>
      <c r="M3047" s="14"/>
    </row>
    <row r="3048" spans="1:25" x14ac:dyDescent="0.25">
      <c r="A3048" s="32" t="str">
        <f>IF(Weighting!$P$24&gt;0,B3048,"")</f>
        <v/>
      </c>
      <c r="B3048">
        <f>Weighting!$C$24</f>
        <v>2.6790000000000012</v>
      </c>
      <c r="C3048">
        <f>Weighting!$F$24</f>
        <v>0</v>
      </c>
      <c r="D3048" t="b">
        <f>IF(C3048=1,'Data Transformation'!$G$3+0.5*'Data Transformation'!$W$25,IF(C3049=1,D3049-'Data Transformation'!$W$25,FALSE))</f>
        <v>0</v>
      </c>
      <c r="E3048" t="str">
        <f t="array" ref="E3048">IF(ISLOGICAL(D3048),"",FREQUENCY(IF('Data Transformation'!$B$425:$B$8425='Bin Analysis'!$B3027,'Data Transformation'!$G$425:$G$8425),D3048))</f>
        <v/>
      </c>
      <c r="F3048" t="str">
        <f t="shared" si="378"/>
        <v/>
      </c>
      <c r="G3048">
        <f>Weighting!$H$24</f>
        <v>0</v>
      </c>
      <c r="H3048">
        <f t="array" ref="H3048">FREQUENCY(IF('Data Transformation'!$B$4:$B$8425=B3027,'Data Transformation'!$G$4:$G$8425),'Bin Analysis'!$B3048)</f>
        <v>13</v>
      </c>
      <c r="I3048">
        <f t="shared" si="379"/>
        <v>0</v>
      </c>
      <c r="J3048">
        <f t="shared" si="380"/>
        <v>0</v>
      </c>
      <c r="K3048">
        <f>J3048*Weighting!$W$24</f>
        <v>0</v>
      </c>
      <c r="M3048" s="14"/>
    </row>
    <row r="3049" spans="1:25" x14ac:dyDescent="0.25">
      <c r="A3049" s="32" t="str">
        <f>IF(Weighting!$P$25&gt;0,B3049,"")</f>
        <v/>
      </c>
      <c r="B3049">
        <f>Weighting!$C$25</f>
        <v>2.8100000000000014</v>
      </c>
      <c r="C3049">
        <f>Weighting!$F$25</f>
        <v>0</v>
      </c>
      <c r="D3049" t="b">
        <f>IF(C3049=1,'Data Transformation'!$G$3+0.5*'Data Transformation'!$W$25,IF(C3050=1,D3050-'Data Transformation'!$W$25,FALSE))</f>
        <v>0</v>
      </c>
      <c r="E3049" t="str">
        <f t="array" ref="E3049">IF(ISLOGICAL(D3049),"",FREQUENCY(IF('Data Transformation'!$B$425:$B$8425='Bin Analysis'!$B3027,'Data Transformation'!$G$425:$G$8425),D3049))</f>
        <v/>
      </c>
      <c r="F3049" t="str">
        <f t="shared" si="378"/>
        <v/>
      </c>
      <c r="G3049">
        <f>Weighting!$H$25</f>
        <v>0</v>
      </c>
      <c r="H3049">
        <f t="array" ref="H3049">FREQUENCY(IF('Data Transformation'!$B$4:$B$8425=B3027,'Data Transformation'!$G$4:$G$8425),'Bin Analysis'!$B3049)</f>
        <v>13</v>
      </c>
      <c r="I3049">
        <f t="shared" si="379"/>
        <v>0</v>
      </c>
      <c r="J3049">
        <f t="shared" si="380"/>
        <v>0</v>
      </c>
      <c r="K3049">
        <f>J3049*Weighting!$W$25</f>
        <v>0</v>
      </c>
      <c r="M3049" s="14"/>
    </row>
    <row r="3050" spans="1:25" x14ac:dyDescent="0.25">
      <c r="O3050"/>
      <c r="P3050"/>
      <c r="Q3050"/>
      <c r="R3050"/>
    </row>
    <row r="3051" spans="1:25" ht="23.25" x14ac:dyDescent="0.35">
      <c r="A3051" s="21" t="s">
        <v>0</v>
      </c>
      <c r="B3051" s="21">
        <f>IFERROR(VLOOKUP(C3051,'Data Transformation'!$L$6:$M$426,2,FALSE),"")</f>
        <v>127</v>
      </c>
      <c r="C3051" s="21">
        <f>C3027+1</f>
        <v>127</v>
      </c>
      <c r="D3051" s="21"/>
      <c r="E3051" s="21"/>
      <c r="F3051" s="21"/>
      <c r="G3051" s="21"/>
      <c r="H3051" s="22"/>
      <c r="I3051" s="22"/>
      <c r="J3051" s="22"/>
      <c r="K3051" s="21"/>
      <c r="L3051" s="21">
        <f>B3051</f>
        <v>127</v>
      </c>
      <c r="M3051" s="23">
        <f>INDEX('Data Transformation'!$O$4:$O$424,MATCH($B3051,'Data Transformation'!$M$4:$M$424,0),MATCH($M$2,'Data Transformation'!$O$3,0))</f>
        <v>11</v>
      </c>
      <c r="N3051" s="27">
        <f>IF('Input and Summary Results'!$J$16="minimum",'Bin Analysis'!X3052/(M3051-1),'Bin Analysis'!Y3051/('Bin Analysis'!M3051-1))</f>
        <v>0</v>
      </c>
      <c r="O3051" s="27">
        <f>IF(M3051=FALSE,NA(),(VLOOKUP(1,C3054:K3073,4,FALSE))/(M3051-1))</f>
        <v>0</v>
      </c>
      <c r="P3051" s="27">
        <f>IF(M3051=FALSE,NA(),SUM(J3054:J3073)/Weighting!$S$5)</f>
        <v>0.3</v>
      </c>
      <c r="Q3051" s="27">
        <f>IF(M3051=FALSE,NA(),SUM(K3054:K3073)/Weighting!$S$6)</f>
        <v>0.21739130434782608</v>
      </c>
      <c r="R3051" s="27">
        <f>IF(M3051=FALSE,NA(),(VLOOKUP(1,G3054:K3073,3,FALSE))/(M3051-1))</f>
        <v>0.9</v>
      </c>
      <c r="S3051" s="22" t="str">
        <f>IF(M3051=FALSE,NA(),IF(SUM(J3054:J3073)=2,"yes","no"))</f>
        <v>no</v>
      </c>
      <c r="X3051" s="2" cm="2">
        <f t="array" ref="X3051:X3052">FREQUENCY(IF('Data Transformation'!$B$425:$B$6424='Bin Analysis'!L3051,'Data Transformation'!$G$425:$G$6424),'Data Transformation'!$U$11)</f>
        <v>10</v>
      </c>
      <c r="Y3051" s="2" cm="2">
        <f t="array" ref="Y3051:Y3052">FREQUENCY(IF('Data Transformation'!$B$425:$B$6424='Bin Analysis'!L3051,'Data Transformation'!$G$425:$G$6424),'Data Transformation'!$U$12)</f>
        <v>10</v>
      </c>
    </row>
    <row r="3052" spans="1:25" x14ac:dyDescent="0.25">
      <c r="A3052" s="14" t="s">
        <v>67</v>
      </c>
      <c r="B3052" t="s">
        <v>47</v>
      </c>
      <c r="C3052" t="s">
        <v>5</v>
      </c>
      <c r="D3052" t="s">
        <v>100</v>
      </c>
      <c r="E3052" t="s">
        <v>101</v>
      </c>
      <c r="F3052" t="s">
        <v>102</v>
      </c>
      <c r="G3052" t="s">
        <v>70</v>
      </c>
      <c r="H3052" t="s">
        <v>31</v>
      </c>
      <c r="I3052" t="s">
        <v>32</v>
      </c>
      <c r="J3052" t="s">
        <v>46</v>
      </c>
      <c r="K3052" s="14" t="s">
        <v>45</v>
      </c>
      <c r="M3052" s="14"/>
      <c r="X3052" s="2">
        <v>0</v>
      </c>
      <c r="Y3052" s="2">
        <v>0</v>
      </c>
    </row>
    <row r="3053" spans="1:25" x14ac:dyDescent="0.25">
      <c r="A3053" s="32"/>
      <c r="D3053" t="b">
        <f>IF(C3053=1,'Data Transformation'!$G$3+0.5*'Data Transformation'!$W$25,IF(C3054=1,D3054-'Data Transformation'!$W$25,FALSE))</f>
        <v>0</v>
      </c>
      <c r="E3053" t="str">
        <f t="array" ref="E3053">IF(ISLOGICAL(D3053),"",FREQUENCY(IF('Data Transformation'!$B$425:$B$8425='Bin Analysis'!$B3051,'Data Transformation'!$G$425:$G$8425),D3053))</f>
        <v/>
      </c>
      <c r="F3053" t="str">
        <f>IF(ISLOGICAL(D3053),"",E3053-E3052)</f>
        <v/>
      </c>
      <c r="M3053" s="14"/>
    </row>
    <row r="3054" spans="1:25" x14ac:dyDescent="0.25">
      <c r="A3054" s="32">
        <f>IF(Weighting!$P$6&gt;0,B3054,"")</f>
        <v>0.32100000000000001</v>
      </c>
      <c r="B3054">
        <f>Weighting!$C$6</f>
        <v>0.32100000000000001</v>
      </c>
      <c r="C3054">
        <f>Weighting!$F$6</f>
        <v>0</v>
      </c>
      <c r="D3054" t="b">
        <f>IF(C3054=1,'Data Transformation'!$G$3+0.5*'Data Transformation'!$W$25,IF(C3055=1,D3055-'Data Transformation'!$W$25,FALSE))</f>
        <v>0</v>
      </c>
      <c r="E3054" t="str">
        <f t="array" ref="E3054">IF(ISLOGICAL(D3054),"",FREQUENCY(IF('Data Transformation'!$B$425:$B$8425='Bin Analysis'!$B3051,'Data Transformation'!$G$425:$G$8425),D3054))</f>
        <v/>
      </c>
      <c r="F3054" t="str">
        <f>IF(ISLOGICAL(D3054),"",E3054-E3053)</f>
        <v/>
      </c>
      <c r="G3054">
        <f>Weighting!$H$6</f>
        <v>1</v>
      </c>
      <c r="H3054">
        <f t="array" ref="H3054">FREQUENCY(IF('Data Transformation'!$B$4:$B$8425=B3051,'Data Transformation'!$G$4:$G$8425),'Bin Analysis'!$B3054)</f>
        <v>9</v>
      </c>
      <c r="I3054">
        <f>H3054-H3053</f>
        <v>9</v>
      </c>
      <c r="J3054">
        <f>IF(I3054=0,0,1)</f>
        <v>1</v>
      </c>
      <c r="K3054">
        <f>J3054*Weighting!$W$6</f>
        <v>1</v>
      </c>
      <c r="M3054" s="14"/>
    </row>
    <row r="3055" spans="1:25" x14ac:dyDescent="0.25">
      <c r="A3055" s="32">
        <f>IF(Weighting!$P$7&gt;0,B3055,"")</f>
        <v>0.45200000000000001</v>
      </c>
      <c r="B3055">
        <f>Weighting!$C$7</f>
        <v>0.45200000000000001</v>
      </c>
      <c r="C3055">
        <f>Weighting!$F$7</f>
        <v>0</v>
      </c>
      <c r="D3055" t="b">
        <f>IF(C3055=1,'Data Transformation'!$G$3+0.5*'Data Transformation'!$W$25,IF(C3056=1,D3056-'Data Transformation'!$W$25,FALSE))</f>
        <v>0</v>
      </c>
      <c r="E3055" t="str">
        <f t="array" ref="E3055">IF(ISLOGICAL(D3055),"",FREQUENCY(IF('Data Transformation'!$B$425:$B$8425='Bin Analysis'!$B3051,'Data Transformation'!$G$425:$G$8425),D3055))</f>
        <v/>
      </c>
      <c r="F3055" t="str">
        <f t="shared" ref="F3055:F3073" si="381">IF(ISLOGICAL(D3055),"",E3055-E3054)</f>
        <v/>
      </c>
      <c r="G3055">
        <f>Weighting!$H$7</f>
        <v>0</v>
      </c>
      <c r="H3055">
        <f t="array" ref="H3055">FREQUENCY(IF('Data Transformation'!$B$4:$B$8425=B3051,'Data Transformation'!$G$4:$G$8425),'Bin Analysis'!$B3055)</f>
        <v>9</v>
      </c>
      <c r="I3055">
        <f t="shared" ref="I3055:I3073" si="382">H3055-H3054</f>
        <v>0</v>
      </c>
      <c r="J3055">
        <f>IF(I3055=0,0,1)</f>
        <v>0</v>
      </c>
      <c r="K3055">
        <f>J3055*Weighting!$W$7</f>
        <v>0</v>
      </c>
      <c r="M3055" s="14"/>
    </row>
    <row r="3056" spans="1:25" x14ac:dyDescent="0.25">
      <c r="A3056" s="32">
        <f>IF(Weighting!$P$8&gt;0,B3056,"")</f>
        <v>0.58299999999999996</v>
      </c>
      <c r="B3056">
        <f>Weighting!$C$8</f>
        <v>0.58299999999999996</v>
      </c>
      <c r="C3056">
        <f>Weighting!$F$8</f>
        <v>0</v>
      </c>
      <c r="D3056" t="b">
        <f>IF(C3056=1,'Data Transformation'!$G$3+0.5*'Data Transformation'!$W$25,IF(C3057=1,D3057-'Data Transformation'!$W$25,FALSE))</f>
        <v>0</v>
      </c>
      <c r="E3056" t="str">
        <f t="array" ref="E3056">IF(ISLOGICAL(D3056),"",FREQUENCY(IF('Data Transformation'!$B$425:$B$8425='Bin Analysis'!$B3051,'Data Transformation'!$G$425:$G$8425),D3056))</f>
        <v/>
      </c>
      <c r="F3056" t="str">
        <f t="shared" si="381"/>
        <v/>
      </c>
      <c r="G3056">
        <f>Weighting!$H$8</f>
        <v>0</v>
      </c>
      <c r="H3056">
        <f t="array" ref="H3056">FREQUENCY(IF('Data Transformation'!$B$4:$B$8425=B3051,'Data Transformation'!$G$4:$G$8425),'Bin Analysis'!$B3056)</f>
        <v>9</v>
      </c>
      <c r="I3056">
        <f t="shared" si="382"/>
        <v>0</v>
      </c>
      <c r="J3056">
        <f t="shared" ref="J3056:J3073" si="383">IF(I3056=0,0,1)</f>
        <v>0</v>
      </c>
      <c r="K3056">
        <f>J3056*Weighting!$W$8</f>
        <v>0</v>
      </c>
      <c r="M3056" s="14"/>
    </row>
    <row r="3057" spans="1:13" x14ac:dyDescent="0.25">
      <c r="A3057" s="32">
        <f>IF(Weighting!$P$9&gt;0,B3057,"")</f>
        <v>0.71399999999999997</v>
      </c>
      <c r="B3057" s="50">
        <f>Weighting!$C$9</f>
        <v>0.71399999999999997</v>
      </c>
      <c r="C3057">
        <f>Weighting!$F$9</f>
        <v>0</v>
      </c>
      <c r="D3057" t="b">
        <f>IF(C3057=1,'Data Transformation'!$G$3+0.5*'Data Transformation'!$W$25,IF(C3058=1,D3058-'Data Transformation'!$W$25,FALSE))</f>
        <v>0</v>
      </c>
      <c r="E3057" t="str">
        <f t="array" ref="E3057">IF(ISLOGICAL(D3057),"",FREQUENCY(IF('Data Transformation'!$B$425:$B$8425='Bin Analysis'!$B3051,'Data Transformation'!$G$425:$G$8425),D3057))</f>
        <v/>
      </c>
      <c r="F3057" t="str">
        <f t="shared" si="381"/>
        <v/>
      </c>
      <c r="G3057">
        <f>Weighting!$H$9</f>
        <v>0</v>
      </c>
      <c r="H3057">
        <f t="array" ref="H3057">FREQUENCY(IF('Data Transformation'!$B$4:$B$8425=B3051,'Data Transformation'!$G$4:$G$8425),'Bin Analysis'!$B3057)</f>
        <v>10</v>
      </c>
      <c r="I3057">
        <f t="shared" si="382"/>
        <v>1</v>
      </c>
      <c r="J3057">
        <f t="shared" si="383"/>
        <v>1</v>
      </c>
      <c r="K3057">
        <f>J3057*Weighting!$W$9</f>
        <v>3</v>
      </c>
      <c r="M3057" s="14"/>
    </row>
    <row r="3058" spans="1:13" x14ac:dyDescent="0.25">
      <c r="A3058" s="32">
        <f>IF(Weighting!$P$10&gt;0,B3058,"")</f>
        <v>0.84499999999999997</v>
      </c>
      <c r="B3058">
        <f>Weighting!$C$10</f>
        <v>0.84499999999999997</v>
      </c>
      <c r="C3058">
        <f>Weighting!$F$10</f>
        <v>0</v>
      </c>
      <c r="D3058" t="b">
        <f>IF(C3058=1,'Data Transformation'!$G$3+0.5*'Data Transformation'!$W$25,IF(C3059=1,D3059-'Data Transformation'!$W$25,FALSE))</f>
        <v>0</v>
      </c>
      <c r="E3058" t="str">
        <f t="array" ref="E3058">IF(ISLOGICAL(D3058),"",FREQUENCY(IF('Data Transformation'!$B$425:$B$8425='Bin Analysis'!$B3051,'Data Transformation'!$G$425:$G$8425),D3058))</f>
        <v/>
      </c>
      <c r="F3058" t="str">
        <f t="shared" si="381"/>
        <v/>
      </c>
      <c r="G3058">
        <f>Weighting!$H$10</f>
        <v>0</v>
      </c>
      <c r="H3058">
        <f t="array" ref="H3058">FREQUENCY(IF('Data Transformation'!$B$4:$B$8425=B3051,'Data Transformation'!$G$4:$G$8425),'Bin Analysis'!$B3058)</f>
        <v>10</v>
      </c>
      <c r="I3058">
        <f t="shared" si="382"/>
        <v>0</v>
      </c>
      <c r="J3058">
        <f t="shared" si="383"/>
        <v>0</v>
      </c>
      <c r="K3058">
        <f>J3058*Weighting!$W$10</f>
        <v>0</v>
      </c>
      <c r="M3058" s="14"/>
    </row>
    <row r="3059" spans="1:13" x14ac:dyDescent="0.25">
      <c r="A3059" s="32">
        <f>IF(Weighting!$P$11&gt;0,B3059,"")</f>
        <v>0.97599999999999998</v>
      </c>
      <c r="B3059">
        <f>Weighting!$C$11</f>
        <v>0.97599999999999998</v>
      </c>
      <c r="C3059">
        <f>Weighting!$F$11</f>
        <v>0</v>
      </c>
      <c r="D3059">
        <f>IF(C3059=1,'Data Transformation'!$G$3+0.5*'Data Transformation'!$W$25,IF(C3060=1,D3060-'Data Transformation'!$W$25,FALSE))</f>
        <v>0.86899999999999999</v>
      </c>
      <c r="E3059">
        <f t="array" ref="E3059">IF(ISLOGICAL(D3059),"",FREQUENCY(IF('Data Transformation'!$B$425:$B$8425='Bin Analysis'!$B3051,'Data Transformation'!$G$425:$G$8425),D3059))</f>
        <v>10</v>
      </c>
      <c r="F3059" t="e">
        <f t="shared" si="381"/>
        <v>#VALUE!</v>
      </c>
      <c r="G3059">
        <f>Weighting!$H$11</f>
        <v>0</v>
      </c>
      <c r="H3059">
        <f t="array" ref="H3059">FREQUENCY(IF('Data Transformation'!$B$4:$B$8425=B3051,'Data Transformation'!$G$4:$G$8425),'Bin Analysis'!$B3059)</f>
        <v>10</v>
      </c>
      <c r="I3059">
        <f t="shared" si="382"/>
        <v>0</v>
      </c>
      <c r="J3059">
        <f t="shared" si="383"/>
        <v>0</v>
      </c>
      <c r="K3059">
        <f>J3059*Weighting!$W$11</f>
        <v>0</v>
      </c>
      <c r="M3059" s="14"/>
    </row>
    <row r="3060" spans="1:13" x14ac:dyDescent="0.25">
      <c r="A3060" s="32">
        <f>IF(Weighting!$P$12&gt;0,B3060,"")</f>
        <v>1.107</v>
      </c>
      <c r="B3060">
        <f>Weighting!$C$12</f>
        <v>1.107</v>
      </c>
      <c r="C3060">
        <f>Weighting!$F$12</f>
        <v>1</v>
      </c>
      <c r="D3060">
        <f>IF(C3060=1,'Data Transformation'!$G$3+0.5*'Data Transformation'!$W$25,IF(C3061=1,D3061-'Data Transformation'!$W$25,FALSE))</f>
        <v>1.131</v>
      </c>
      <c r="E3060">
        <f t="array" ref="E3060">IF(ISLOGICAL(D3060),"",FREQUENCY(IF('Data Transformation'!$B$425:$B$8425='Bin Analysis'!$B3051,'Data Transformation'!$G$425:$G$8425),D3060))</f>
        <v>10</v>
      </c>
      <c r="F3060">
        <f t="shared" si="381"/>
        <v>0</v>
      </c>
      <c r="G3060">
        <f>Weighting!$H$12</f>
        <v>0</v>
      </c>
      <c r="H3060">
        <f t="array" ref="H3060">FREQUENCY(IF('Data Transformation'!$B$4:$B$8425=B3051,'Data Transformation'!$G$4:$G$8425),'Bin Analysis'!$B3060)</f>
        <v>11</v>
      </c>
      <c r="I3060">
        <f t="shared" si="382"/>
        <v>1</v>
      </c>
      <c r="J3060">
        <f t="shared" si="383"/>
        <v>1</v>
      </c>
      <c r="K3060">
        <f>J3060*Weighting!$W$12</f>
        <v>1</v>
      </c>
      <c r="M3060" s="14"/>
    </row>
    <row r="3061" spans="1:13" x14ac:dyDescent="0.25">
      <c r="A3061" s="32">
        <f>IF(Weighting!$P$13&gt;0,B3061,"")</f>
        <v>1.238</v>
      </c>
      <c r="B3061">
        <f>Weighting!$C$13</f>
        <v>1.238</v>
      </c>
      <c r="C3061">
        <f>Weighting!$F$13</f>
        <v>0</v>
      </c>
      <c r="D3061" t="b">
        <f>IF(C3061=1,'Data Transformation'!$G$3+0.5*'Data Transformation'!$W$25,IF(C3062=1,D3062-'Data Transformation'!$W$25,FALSE))</f>
        <v>0</v>
      </c>
      <c r="E3061" t="str">
        <f t="array" ref="E3061">IF(ISLOGICAL(D3061),"",FREQUENCY(IF('Data Transformation'!$B$425:$B$8425='Bin Analysis'!$B3051,'Data Transformation'!$G$425:$G$8425),D3061))</f>
        <v/>
      </c>
      <c r="F3061" t="str">
        <f t="shared" si="381"/>
        <v/>
      </c>
      <c r="G3061">
        <f>Weighting!$H$13</f>
        <v>0</v>
      </c>
      <c r="H3061">
        <f t="array" ref="H3061">FREQUENCY(IF('Data Transformation'!$B$4:$B$8425=B3051,'Data Transformation'!$G$4:$G$8425),'Bin Analysis'!$B3061)</f>
        <v>11</v>
      </c>
      <c r="I3061">
        <f t="shared" si="382"/>
        <v>0</v>
      </c>
      <c r="J3061">
        <f t="shared" si="383"/>
        <v>0</v>
      </c>
      <c r="K3061">
        <f>J3061*Weighting!$W$13</f>
        <v>0</v>
      </c>
      <c r="M3061" s="14"/>
    </row>
    <row r="3062" spans="1:13" x14ac:dyDescent="0.25">
      <c r="A3062" s="32">
        <f>IF(Weighting!$P$14&gt;0,B3062,"")</f>
        <v>1.369</v>
      </c>
      <c r="B3062">
        <f>Weighting!$C$14</f>
        <v>1.369</v>
      </c>
      <c r="C3062">
        <f>Weighting!$F$14</f>
        <v>0</v>
      </c>
      <c r="D3062" t="b">
        <f>IF(C3062=1,'Data Transformation'!$G$3+0.5*'Data Transformation'!$W$25,IF(C3063=1,D3063-'Data Transformation'!$W$25,FALSE))</f>
        <v>0</v>
      </c>
      <c r="E3062" t="str">
        <f t="array" ref="E3062">IF(ISLOGICAL(D3062),"",FREQUENCY(IF('Data Transformation'!$B$425:$B$8425='Bin Analysis'!$B3051,'Data Transformation'!$G$425:$G$8425),D3062))</f>
        <v/>
      </c>
      <c r="F3062" t="str">
        <f t="shared" si="381"/>
        <v/>
      </c>
      <c r="G3062">
        <f>Weighting!$H$14</f>
        <v>0</v>
      </c>
      <c r="H3062">
        <f t="array" ref="H3062">FREQUENCY(IF('Data Transformation'!$B$4:$B$8425=B3051,'Data Transformation'!$G$4:$G$8425),'Bin Analysis'!$B3062)</f>
        <v>11</v>
      </c>
      <c r="I3062">
        <f t="shared" si="382"/>
        <v>0</v>
      </c>
      <c r="J3062">
        <f t="shared" si="383"/>
        <v>0</v>
      </c>
      <c r="K3062">
        <f>J3062*Weighting!$W$14</f>
        <v>0</v>
      </c>
      <c r="M3062" s="14"/>
    </row>
    <row r="3063" spans="1:13" x14ac:dyDescent="0.25">
      <c r="A3063" s="32">
        <f>IF(Weighting!$P$15&gt;0,B3063,"")</f>
        <v>1.5000009999999999</v>
      </c>
      <c r="B3063">
        <f>Weighting!$C$15</f>
        <v>1.5000009999999999</v>
      </c>
      <c r="C3063">
        <f>Weighting!$F$15</f>
        <v>0</v>
      </c>
      <c r="D3063" t="b">
        <f>IF(C3063=1,'Data Transformation'!$G$3+0.5*'Data Transformation'!$W$25,IF(C3064=1,D3064-'Data Transformation'!$W$25,FALSE))</f>
        <v>0</v>
      </c>
      <c r="E3063" t="str">
        <f t="array" ref="E3063">IF(ISLOGICAL(D3063),"",FREQUENCY(IF('Data Transformation'!$B$425:$B$8425='Bin Analysis'!$B3051,'Data Transformation'!$G$425:$G$8425),D3063))</f>
        <v/>
      </c>
      <c r="F3063" t="str">
        <f t="shared" si="381"/>
        <v/>
      </c>
      <c r="G3063">
        <f>Weighting!$H$15</f>
        <v>0</v>
      </c>
      <c r="H3063">
        <f t="array" ref="H3063">FREQUENCY(IF('Data Transformation'!$B$4:$B$8425=B3051,'Data Transformation'!$G$4:$G$8425),'Bin Analysis'!$B3063)</f>
        <v>11</v>
      </c>
      <c r="I3063">
        <f t="shared" si="382"/>
        <v>0</v>
      </c>
      <c r="J3063">
        <f t="shared" si="383"/>
        <v>0</v>
      </c>
      <c r="K3063">
        <f>J3063*Weighting!$W$15</f>
        <v>0</v>
      </c>
      <c r="M3063" s="14"/>
    </row>
    <row r="3064" spans="1:13" x14ac:dyDescent="0.25">
      <c r="A3064" s="32" t="str">
        <f>IF(Weighting!$P$16&gt;0,B3064,"")</f>
        <v/>
      </c>
      <c r="B3064">
        <f>Weighting!$C$16</f>
        <v>1.631</v>
      </c>
      <c r="C3064">
        <f>Weighting!$F$16</f>
        <v>0</v>
      </c>
      <c r="D3064" t="b">
        <f>IF(C3064=1,'Data Transformation'!$G$3+0.5*'Data Transformation'!$W$25,IF(C3065=1,D3065-'Data Transformation'!$W$25,FALSE))</f>
        <v>0</v>
      </c>
      <c r="E3064" t="str">
        <f t="array" ref="E3064">IF(ISLOGICAL(D3064),"",FREQUENCY(IF('Data Transformation'!$B$425:$B$8425='Bin Analysis'!$B3051,'Data Transformation'!$G$425:$G$8425),D3064))</f>
        <v/>
      </c>
      <c r="F3064" t="str">
        <f t="shared" si="381"/>
        <v/>
      </c>
      <c r="G3064">
        <f>Weighting!$H$16</f>
        <v>0</v>
      </c>
      <c r="H3064">
        <f t="array" ref="H3064">FREQUENCY(IF('Data Transformation'!$B$4:$B$8425=B3051,'Data Transformation'!$G$4:$G$8425),'Bin Analysis'!$B3064)</f>
        <v>11</v>
      </c>
      <c r="I3064">
        <f t="shared" si="382"/>
        <v>0</v>
      </c>
      <c r="J3064">
        <f t="shared" si="383"/>
        <v>0</v>
      </c>
      <c r="K3064">
        <f>J3064*Weighting!$W$16</f>
        <v>0</v>
      </c>
      <c r="M3064" s="14"/>
    </row>
    <row r="3065" spans="1:13" x14ac:dyDescent="0.25">
      <c r="A3065" s="32" t="str">
        <f>IF(Weighting!$P$17&gt;0,B3065,"")</f>
        <v/>
      </c>
      <c r="B3065">
        <f>Weighting!$C$17</f>
        <v>1.762</v>
      </c>
      <c r="C3065">
        <f>Weighting!$F$17</f>
        <v>0</v>
      </c>
      <c r="D3065" t="b">
        <f>IF(C3065=1,'Data Transformation'!$G$3+0.5*'Data Transformation'!$W$25,IF(C3066=1,D3066-'Data Transformation'!$W$25,FALSE))</f>
        <v>0</v>
      </c>
      <c r="E3065" t="str">
        <f t="array" ref="E3065">IF(ISLOGICAL(D3065),"",FREQUENCY(IF('Data Transformation'!$B$425:$B$8425='Bin Analysis'!$B3051,'Data Transformation'!$G$425:$G$8425),D3065))</f>
        <v/>
      </c>
      <c r="F3065" t="str">
        <f t="shared" si="381"/>
        <v/>
      </c>
      <c r="G3065">
        <f>Weighting!$H$17</f>
        <v>0</v>
      </c>
      <c r="H3065">
        <f t="array" ref="H3065">FREQUENCY(IF('Data Transformation'!$B$4:$B$8425=B3051,'Data Transformation'!$G$4:$G$8425),'Bin Analysis'!$B3065)</f>
        <v>11</v>
      </c>
      <c r="I3065">
        <f t="shared" si="382"/>
        <v>0</v>
      </c>
      <c r="J3065">
        <f t="shared" si="383"/>
        <v>0</v>
      </c>
      <c r="K3065">
        <f>J3065*Weighting!$W$17</f>
        <v>0</v>
      </c>
      <c r="M3065" s="14"/>
    </row>
    <row r="3066" spans="1:13" x14ac:dyDescent="0.25">
      <c r="A3066" s="32" t="str">
        <f>IF(Weighting!$P$18&gt;0,B3066,"")</f>
        <v/>
      </c>
      <c r="B3066">
        <f>Weighting!$C$18</f>
        <v>1.893</v>
      </c>
      <c r="C3066">
        <f>Weighting!$F$18</f>
        <v>0</v>
      </c>
      <c r="D3066" t="b">
        <f>IF(C3066=1,'Data Transformation'!$G$3+0.5*'Data Transformation'!$W$25,IF(C3067=1,D3067-'Data Transformation'!$W$25,FALSE))</f>
        <v>0</v>
      </c>
      <c r="E3066" t="str">
        <f t="array" ref="E3066">IF(ISLOGICAL(D3066),"",FREQUENCY(IF('Data Transformation'!$B$425:$B$8425='Bin Analysis'!$B3051,'Data Transformation'!$G$425:$G$8425),D3066))</f>
        <v/>
      </c>
      <c r="F3066" t="str">
        <f t="shared" si="381"/>
        <v/>
      </c>
      <c r="G3066">
        <f>Weighting!$H$18</f>
        <v>0</v>
      </c>
      <c r="H3066">
        <f t="array" ref="H3066">FREQUENCY(IF('Data Transformation'!$B$4:$B$8425=B3051,'Data Transformation'!$G$4:$G$8425),'Bin Analysis'!$B3066)</f>
        <v>11</v>
      </c>
      <c r="I3066">
        <f t="shared" si="382"/>
        <v>0</v>
      </c>
      <c r="J3066">
        <f t="shared" si="383"/>
        <v>0</v>
      </c>
      <c r="K3066">
        <f>J3066*Weighting!$W$18</f>
        <v>0</v>
      </c>
      <c r="M3066" s="14"/>
    </row>
    <row r="3067" spans="1:13" x14ac:dyDescent="0.25">
      <c r="A3067" s="32" t="str">
        <f>IF(Weighting!$P$19&gt;0,B3067,"")</f>
        <v/>
      </c>
      <c r="B3067">
        <f>Weighting!$C$19</f>
        <v>2.024</v>
      </c>
      <c r="C3067">
        <f>Weighting!$F$19</f>
        <v>0</v>
      </c>
      <c r="D3067" t="b">
        <f>IF(C3067=1,'Data Transformation'!$G$3+0.5*'Data Transformation'!$W$25,IF(C3068=1,D3068-'Data Transformation'!$W$25,FALSE))</f>
        <v>0</v>
      </c>
      <c r="E3067" t="str">
        <f t="array" ref="E3067">IF(ISLOGICAL(D3067),"",FREQUENCY(IF('Data Transformation'!$B$425:$B$8425='Bin Analysis'!$B3051,'Data Transformation'!$G$425:$G$8425),D3067))</f>
        <v/>
      </c>
      <c r="F3067" t="str">
        <f t="shared" si="381"/>
        <v/>
      </c>
      <c r="G3067">
        <f>Weighting!$H$19</f>
        <v>0</v>
      </c>
      <c r="H3067">
        <f t="array" ref="H3067">FREQUENCY(IF('Data Transformation'!$B$4:$B$8425=B3051,'Data Transformation'!$G$4:$G$8425),'Bin Analysis'!$B3067)</f>
        <v>11</v>
      </c>
      <c r="I3067">
        <f t="shared" si="382"/>
        <v>0</v>
      </c>
      <c r="J3067">
        <f t="shared" si="383"/>
        <v>0</v>
      </c>
      <c r="K3067">
        <f>J3067*Weighting!$W$19</f>
        <v>0</v>
      </c>
      <c r="M3067" s="14"/>
    </row>
    <row r="3068" spans="1:13" x14ac:dyDescent="0.25">
      <c r="A3068" s="32" t="str">
        <f>IF(Weighting!$P$20&gt;0,B3068,"")</f>
        <v/>
      </c>
      <c r="B3068">
        <f>Weighting!$C$20</f>
        <v>2.1550000000000002</v>
      </c>
      <c r="C3068">
        <f>Weighting!$F$20</f>
        <v>0</v>
      </c>
      <c r="D3068" t="b">
        <f>IF(C3068=1,'Data Transformation'!$G$3+0.5*'Data Transformation'!$W$25,IF(C3069=1,D3069-'Data Transformation'!$W$25,FALSE))</f>
        <v>0</v>
      </c>
      <c r="E3068" t="str">
        <f t="array" ref="E3068">IF(ISLOGICAL(D3068),"",FREQUENCY(IF('Data Transformation'!$B$425:$B$8425='Bin Analysis'!$B3051,'Data Transformation'!$G$425:$G$8425),D3068))</f>
        <v/>
      </c>
      <c r="F3068" t="str">
        <f t="shared" si="381"/>
        <v/>
      </c>
      <c r="G3068">
        <f>Weighting!$H$20</f>
        <v>0</v>
      </c>
      <c r="H3068">
        <f t="array" ref="H3068">FREQUENCY(IF('Data Transformation'!$B$4:$B$8425=B3051,'Data Transformation'!$G$4:$G$8425),'Bin Analysis'!$B3068)</f>
        <v>11</v>
      </c>
      <c r="I3068">
        <f t="shared" si="382"/>
        <v>0</v>
      </c>
      <c r="J3068">
        <f t="shared" si="383"/>
        <v>0</v>
      </c>
      <c r="K3068">
        <f>J3068*Weighting!$W$20</f>
        <v>0</v>
      </c>
      <c r="M3068" s="14"/>
    </row>
    <row r="3069" spans="1:13" x14ac:dyDescent="0.25">
      <c r="A3069" s="32" t="str">
        <f>IF(Weighting!$P$21&gt;0,B3069,"")</f>
        <v/>
      </c>
      <c r="B3069">
        <f>Weighting!$C$21</f>
        <v>2.2860000000000005</v>
      </c>
      <c r="C3069">
        <f>Weighting!$F$21</f>
        <v>0</v>
      </c>
      <c r="D3069" t="b">
        <f>IF(C3069=1,'Data Transformation'!$G$3+0.5*'Data Transformation'!$W$25,IF(C3070=1,D3070-'Data Transformation'!$W$25,FALSE))</f>
        <v>0</v>
      </c>
      <c r="E3069" t="str">
        <f t="array" ref="E3069">IF(ISLOGICAL(D3069),"",FREQUENCY(IF('Data Transformation'!$B$425:$B$8425='Bin Analysis'!$B3051,'Data Transformation'!$G$425:$G$8425),D3069))</f>
        <v/>
      </c>
      <c r="F3069" t="str">
        <f t="shared" si="381"/>
        <v/>
      </c>
      <c r="G3069">
        <f>Weighting!$H$21</f>
        <v>0</v>
      </c>
      <c r="H3069">
        <f t="array" ref="H3069">FREQUENCY(IF('Data Transformation'!$B$4:$B$8425=B3051,'Data Transformation'!$G$4:$G$8425),'Bin Analysis'!$B3069)</f>
        <v>11</v>
      </c>
      <c r="I3069">
        <f t="shared" si="382"/>
        <v>0</v>
      </c>
      <c r="J3069">
        <f t="shared" si="383"/>
        <v>0</v>
      </c>
      <c r="K3069">
        <f>J3069*Weighting!$W$21</f>
        <v>0</v>
      </c>
      <c r="M3069" s="14"/>
    </row>
    <row r="3070" spans="1:13" x14ac:dyDescent="0.25">
      <c r="A3070" s="32" t="str">
        <f>IF(Weighting!$P$22&gt;0,B3070,"")</f>
        <v/>
      </c>
      <c r="B3070">
        <f>Weighting!$C$22</f>
        <v>2.4170000000000007</v>
      </c>
      <c r="C3070">
        <f>Weighting!$F$22</f>
        <v>0</v>
      </c>
      <c r="D3070" t="b">
        <f>IF(C3070=1,'Data Transformation'!$G$3+0.5*'Data Transformation'!$W$25,IF(C3071=1,D3071-'Data Transformation'!$W$25,FALSE))</f>
        <v>0</v>
      </c>
      <c r="E3070" t="str">
        <f t="array" ref="E3070">IF(ISLOGICAL(D3070),"",FREQUENCY(IF('Data Transformation'!$B$425:$B$8425='Bin Analysis'!$B3051,'Data Transformation'!$G$425:$G$8425),D3070))</f>
        <v/>
      </c>
      <c r="F3070" t="str">
        <f t="shared" si="381"/>
        <v/>
      </c>
      <c r="G3070">
        <f>Weighting!$H$22</f>
        <v>0</v>
      </c>
      <c r="H3070">
        <f t="array" ref="H3070">FREQUENCY(IF('Data Transformation'!$B$4:$B$8425=B3051,'Data Transformation'!$G$4:$G$8425),'Bin Analysis'!$B3070)</f>
        <v>11</v>
      </c>
      <c r="I3070">
        <f t="shared" si="382"/>
        <v>0</v>
      </c>
      <c r="J3070">
        <f t="shared" si="383"/>
        <v>0</v>
      </c>
      <c r="K3070">
        <f>J3070*Weighting!$W$22</f>
        <v>0</v>
      </c>
      <c r="M3070" s="14"/>
    </row>
    <row r="3071" spans="1:13" x14ac:dyDescent="0.25">
      <c r="A3071" s="32" t="str">
        <f>IF(Weighting!$P$23&gt;0,B3071,"")</f>
        <v/>
      </c>
      <c r="B3071">
        <f>Weighting!$C$23</f>
        <v>2.5480000000000009</v>
      </c>
      <c r="C3071">
        <f>Weighting!$F$23</f>
        <v>0</v>
      </c>
      <c r="D3071" t="b">
        <f>IF(C3071=1,'Data Transformation'!$G$3+0.5*'Data Transformation'!$W$25,IF(C3072=1,D3072-'Data Transformation'!$W$25,FALSE))</f>
        <v>0</v>
      </c>
      <c r="E3071" t="str">
        <f t="array" ref="E3071">IF(ISLOGICAL(D3071),"",FREQUENCY(IF('Data Transformation'!$B$425:$B$8425='Bin Analysis'!$B3051,'Data Transformation'!$G$425:$G$8425),D3071))</f>
        <v/>
      </c>
      <c r="F3071" t="str">
        <f t="shared" si="381"/>
        <v/>
      </c>
      <c r="G3071">
        <f>Weighting!$H$23</f>
        <v>0</v>
      </c>
      <c r="H3071">
        <f t="array" ref="H3071">FREQUENCY(IF('Data Transformation'!$B$4:$B$8425=B3051,'Data Transformation'!$G$4:$G$8425),'Bin Analysis'!$B3071)</f>
        <v>11</v>
      </c>
      <c r="I3071">
        <f t="shared" si="382"/>
        <v>0</v>
      </c>
      <c r="J3071">
        <f t="shared" si="383"/>
        <v>0</v>
      </c>
      <c r="K3071">
        <f>J3071*Weighting!$W$23</f>
        <v>0</v>
      </c>
      <c r="M3071" s="14"/>
    </row>
    <row r="3072" spans="1:13" x14ac:dyDescent="0.25">
      <c r="A3072" s="32" t="str">
        <f>IF(Weighting!$P$24&gt;0,B3072,"")</f>
        <v/>
      </c>
      <c r="B3072">
        <f>Weighting!$C$24</f>
        <v>2.6790000000000012</v>
      </c>
      <c r="C3072">
        <f>Weighting!$F$24</f>
        <v>0</v>
      </c>
      <c r="D3072" t="b">
        <f>IF(C3072=1,'Data Transformation'!$G$3+0.5*'Data Transformation'!$W$25,IF(C3073=1,D3073-'Data Transformation'!$W$25,FALSE))</f>
        <v>0</v>
      </c>
      <c r="E3072" t="str">
        <f t="array" ref="E3072">IF(ISLOGICAL(D3072),"",FREQUENCY(IF('Data Transformation'!$B$425:$B$8425='Bin Analysis'!$B3051,'Data Transformation'!$G$425:$G$8425),D3072))</f>
        <v/>
      </c>
      <c r="F3072" t="str">
        <f t="shared" si="381"/>
        <v/>
      </c>
      <c r="G3072">
        <f>Weighting!$H$24</f>
        <v>0</v>
      </c>
      <c r="H3072">
        <f t="array" ref="H3072">FREQUENCY(IF('Data Transformation'!$B$4:$B$8425=B3051,'Data Transformation'!$G$4:$G$8425),'Bin Analysis'!$B3072)</f>
        <v>11</v>
      </c>
      <c r="I3072">
        <f t="shared" si="382"/>
        <v>0</v>
      </c>
      <c r="J3072">
        <f t="shared" si="383"/>
        <v>0</v>
      </c>
      <c r="K3072">
        <f>J3072*Weighting!$W$24</f>
        <v>0</v>
      </c>
      <c r="M3072" s="14"/>
    </row>
    <row r="3073" spans="1:25" x14ac:dyDescent="0.25">
      <c r="A3073" s="32" t="str">
        <f>IF(Weighting!$P$25&gt;0,B3073,"")</f>
        <v/>
      </c>
      <c r="B3073">
        <f>Weighting!$C$25</f>
        <v>2.8100000000000014</v>
      </c>
      <c r="C3073">
        <f>Weighting!$F$25</f>
        <v>0</v>
      </c>
      <c r="D3073" t="b">
        <f>IF(C3073=1,'Data Transformation'!$G$3+0.5*'Data Transformation'!$W$25,IF(C3074=1,D3074-'Data Transformation'!$W$25,FALSE))</f>
        <v>0</v>
      </c>
      <c r="E3073" t="str">
        <f t="array" ref="E3073">IF(ISLOGICAL(D3073),"",FREQUENCY(IF('Data Transformation'!$B$425:$B$8425='Bin Analysis'!$B3051,'Data Transformation'!$G$425:$G$8425),D3073))</f>
        <v/>
      </c>
      <c r="F3073" t="str">
        <f t="shared" si="381"/>
        <v/>
      </c>
      <c r="G3073">
        <f>Weighting!$H$25</f>
        <v>0</v>
      </c>
      <c r="H3073">
        <f t="array" ref="H3073">FREQUENCY(IF('Data Transformation'!$B$4:$B$8425=B3051,'Data Transformation'!$G$4:$G$8425),'Bin Analysis'!$B3073)</f>
        <v>11</v>
      </c>
      <c r="I3073">
        <f t="shared" si="382"/>
        <v>0</v>
      </c>
      <c r="J3073">
        <f t="shared" si="383"/>
        <v>0</v>
      </c>
      <c r="K3073">
        <f>J3073*Weighting!$W$25</f>
        <v>0</v>
      </c>
      <c r="M3073" s="14"/>
    </row>
    <row r="3074" spans="1:25" x14ac:dyDescent="0.25">
      <c r="O3074"/>
      <c r="P3074"/>
      <c r="Q3074"/>
      <c r="R3074"/>
    </row>
    <row r="3075" spans="1:25" ht="23.25" x14ac:dyDescent="0.35">
      <c r="A3075" s="21" t="s">
        <v>0</v>
      </c>
      <c r="B3075" s="21">
        <f>IFERROR(VLOOKUP(C3075,'Data Transformation'!$L$6:$M$426,2,FALSE),"")</f>
        <v>128</v>
      </c>
      <c r="C3075" s="21">
        <f>C3051+1</f>
        <v>128</v>
      </c>
      <c r="D3075" s="21"/>
      <c r="E3075" s="21"/>
      <c r="F3075" s="21"/>
      <c r="G3075" s="21"/>
      <c r="H3075" s="22"/>
      <c r="I3075" s="22"/>
      <c r="J3075" s="22"/>
      <c r="K3075" s="21"/>
      <c r="L3075" s="21">
        <f>B3075</f>
        <v>128</v>
      </c>
      <c r="M3075" s="23">
        <f>INDEX('Data Transformation'!$O$4:$O$424,MATCH($B3075,'Data Transformation'!$M$4:$M$424,0),MATCH($M$2,'Data Transformation'!$O$3,0))</f>
        <v>16</v>
      </c>
      <c r="N3075" s="27">
        <f>IF('Input and Summary Results'!$J$16="minimum",'Bin Analysis'!X3076/(M3075-1),'Bin Analysis'!Y3075/('Bin Analysis'!M3075-1))</f>
        <v>0</v>
      </c>
      <c r="O3075" s="27">
        <f>IF(M3075=FALSE,NA(),(VLOOKUP(1,C3078:K3097,4,FALSE))/(M3075-1))</f>
        <v>0.2</v>
      </c>
      <c r="P3075" s="27">
        <f>IF(M3075=FALSE,NA(),SUM(J3078:J3097)/Weighting!$S$5)</f>
        <v>0.8</v>
      </c>
      <c r="Q3075" s="27">
        <f>IF(M3075=FALSE,NA(),SUM(K3078:K3097)/Weighting!$S$6)</f>
        <v>0.73913043478260865</v>
      </c>
      <c r="R3075" s="27">
        <f>IF(M3075=FALSE,NA(),(VLOOKUP(1,G3078:K3097,3,FALSE))/(M3075-1))</f>
        <v>0.13333333333333333</v>
      </c>
      <c r="S3075" s="22" t="str">
        <f>IF(M3075=FALSE,NA(),IF(SUM(J3078:J3097)=2,"yes","no"))</f>
        <v>no</v>
      </c>
      <c r="X3075" s="2" cm="2">
        <f t="array" ref="X3075:X3076">FREQUENCY(IF('Data Transformation'!$B$425:$B$6424='Bin Analysis'!L3075,'Data Transformation'!$G$425:$G$6424),'Data Transformation'!$U$11)</f>
        <v>15</v>
      </c>
      <c r="Y3075" s="2" cm="2">
        <f t="array" ref="Y3075:Y3076">FREQUENCY(IF('Data Transformation'!$B$425:$B$6424='Bin Analysis'!L3075,'Data Transformation'!$G$425:$G$6424),'Data Transformation'!$U$12)</f>
        <v>12</v>
      </c>
    </row>
    <row r="3076" spans="1:25" x14ac:dyDescent="0.25">
      <c r="A3076" s="14" t="s">
        <v>67</v>
      </c>
      <c r="B3076" t="s">
        <v>47</v>
      </c>
      <c r="C3076" t="s">
        <v>5</v>
      </c>
      <c r="D3076" t="s">
        <v>100</v>
      </c>
      <c r="E3076" t="s">
        <v>101</v>
      </c>
      <c r="F3076" t="s">
        <v>102</v>
      </c>
      <c r="G3076" t="s">
        <v>70</v>
      </c>
      <c r="H3076" t="s">
        <v>31</v>
      </c>
      <c r="I3076" t="s">
        <v>32</v>
      </c>
      <c r="J3076" t="s">
        <v>46</v>
      </c>
      <c r="K3076" s="14" t="s">
        <v>45</v>
      </c>
      <c r="M3076" s="14"/>
      <c r="X3076" s="2">
        <v>0</v>
      </c>
      <c r="Y3076" s="2">
        <v>3</v>
      </c>
    </row>
    <row r="3077" spans="1:25" x14ac:dyDescent="0.25">
      <c r="A3077" s="32"/>
      <c r="D3077" t="b">
        <f>IF(C3077=1,'Data Transformation'!$G$3+0.5*'Data Transformation'!$W$25,IF(C3078=1,D3078-'Data Transformation'!$W$25,FALSE))</f>
        <v>0</v>
      </c>
      <c r="E3077" t="str">
        <f t="array" ref="E3077">IF(ISLOGICAL(D3077),"",FREQUENCY(IF('Data Transformation'!$B$425:$B$8425='Bin Analysis'!$B3075,'Data Transformation'!$G$425:$G$8425),D3077))</f>
        <v/>
      </c>
      <c r="F3077" t="str">
        <f>IF(ISLOGICAL(D3077),"",E3077-E3076)</f>
        <v/>
      </c>
      <c r="M3077" s="14"/>
    </row>
    <row r="3078" spans="1:25" x14ac:dyDescent="0.25">
      <c r="A3078" s="32">
        <f>IF(Weighting!$P$6&gt;0,B3078,"")</f>
        <v>0.32100000000000001</v>
      </c>
      <c r="B3078">
        <f>Weighting!$C$6</f>
        <v>0.32100000000000001</v>
      </c>
      <c r="C3078">
        <f>Weighting!$F$6</f>
        <v>0</v>
      </c>
      <c r="D3078" t="b">
        <f>IF(C3078=1,'Data Transformation'!$G$3+0.5*'Data Transformation'!$W$25,IF(C3079=1,D3079-'Data Transformation'!$W$25,FALSE))</f>
        <v>0</v>
      </c>
      <c r="E3078" t="str">
        <f t="array" ref="E3078">IF(ISLOGICAL(D3078),"",FREQUENCY(IF('Data Transformation'!$B$425:$B$8425='Bin Analysis'!$B3075,'Data Transformation'!$G$425:$G$8425),D3078))</f>
        <v/>
      </c>
      <c r="F3078" t="str">
        <f>IF(ISLOGICAL(D3078),"",E3078-E3077)</f>
        <v/>
      </c>
      <c r="G3078">
        <f>Weighting!$H$6</f>
        <v>1</v>
      </c>
      <c r="H3078">
        <f t="array" ref="H3078">FREQUENCY(IF('Data Transformation'!$B$4:$B$8425=B3075,'Data Transformation'!$G$4:$G$8425),'Bin Analysis'!$B3078)</f>
        <v>2</v>
      </c>
      <c r="I3078">
        <f>H3078-H3077</f>
        <v>2</v>
      </c>
      <c r="J3078">
        <f>IF(I3078=0,0,1)</f>
        <v>1</v>
      </c>
      <c r="K3078">
        <f>J3078*Weighting!$W$6</f>
        <v>1</v>
      </c>
      <c r="M3078" s="14"/>
    </row>
    <row r="3079" spans="1:25" x14ac:dyDescent="0.25">
      <c r="A3079" s="32">
        <f>IF(Weighting!$P$7&gt;0,B3079,"")</f>
        <v>0.45200000000000001</v>
      </c>
      <c r="B3079">
        <f>Weighting!$C$7</f>
        <v>0.45200000000000001</v>
      </c>
      <c r="C3079">
        <f>Weighting!$F$7</f>
        <v>0</v>
      </c>
      <c r="D3079" t="b">
        <f>IF(C3079=1,'Data Transformation'!$G$3+0.5*'Data Transformation'!$W$25,IF(C3080=1,D3080-'Data Transformation'!$W$25,FALSE))</f>
        <v>0</v>
      </c>
      <c r="E3079" t="str">
        <f t="array" ref="E3079">IF(ISLOGICAL(D3079),"",FREQUENCY(IF('Data Transformation'!$B$425:$B$8425='Bin Analysis'!$B3075,'Data Transformation'!$G$425:$G$8425),D3079))</f>
        <v/>
      </c>
      <c r="F3079" t="str">
        <f t="shared" ref="F3079:F3097" si="384">IF(ISLOGICAL(D3079),"",E3079-E3078)</f>
        <v/>
      </c>
      <c r="G3079">
        <f>Weighting!$H$7</f>
        <v>0</v>
      </c>
      <c r="H3079">
        <f t="array" ref="H3079">FREQUENCY(IF('Data Transformation'!$B$4:$B$8425=B3075,'Data Transformation'!$G$4:$G$8425),'Bin Analysis'!$B3079)</f>
        <v>3</v>
      </c>
      <c r="I3079">
        <f t="shared" ref="I3079:I3097" si="385">H3079-H3078</f>
        <v>1</v>
      </c>
      <c r="J3079">
        <f>IF(I3079=0,0,1)</f>
        <v>1</v>
      </c>
      <c r="K3079">
        <f>J3079*Weighting!$W$7</f>
        <v>2</v>
      </c>
      <c r="M3079" s="14"/>
    </row>
    <row r="3080" spans="1:25" x14ac:dyDescent="0.25">
      <c r="A3080" s="32">
        <f>IF(Weighting!$P$8&gt;0,B3080,"")</f>
        <v>0.58299999999999996</v>
      </c>
      <c r="B3080">
        <f>Weighting!$C$8</f>
        <v>0.58299999999999996</v>
      </c>
      <c r="C3080">
        <f>Weighting!$F$8</f>
        <v>0</v>
      </c>
      <c r="D3080" t="b">
        <f>IF(C3080=1,'Data Transformation'!$G$3+0.5*'Data Transformation'!$W$25,IF(C3081=1,D3081-'Data Transformation'!$W$25,FALSE))</f>
        <v>0</v>
      </c>
      <c r="E3080" t="str">
        <f t="array" ref="E3080">IF(ISLOGICAL(D3080),"",FREQUENCY(IF('Data Transformation'!$B$425:$B$8425='Bin Analysis'!$B3075,'Data Transformation'!$G$425:$G$8425),D3080))</f>
        <v/>
      </c>
      <c r="F3080" t="str">
        <f t="shared" si="384"/>
        <v/>
      </c>
      <c r="G3080">
        <f>Weighting!$H$8</f>
        <v>0</v>
      </c>
      <c r="H3080">
        <f t="array" ref="H3080">FREQUENCY(IF('Data Transformation'!$B$4:$B$8425=B3075,'Data Transformation'!$G$4:$G$8425),'Bin Analysis'!$B3080)</f>
        <v>6</v>
      </c>
      <c r="I3080">
        <f t="shared" si="385"/>
        <v>3</v>
      </c>
      <c r="J3080">
        <f t="shared" ref="J3080:J3097" si="386">IF(I3080=0,0,1)</f>
        <v>1</v>
      </c>
      <c r="K3080">
        <f>J3080*Weighting!$W$8</f>
        <v>3</v>
      </c>
      <c r="M3080" s="14"/>
    </row>
    <row r="3081" spans="1:25" x14ac:dyDescent="0.25">
      <c r="A3081" s="32">
        <f>IF(Weighting!$P$9&gt;0,B3081,"")</f>
        <v>0.71399999999999997</v>
      </c>
      <c r="B3081" s="50">
        <f>Weighting!$C$9</f>
        <v>0.71399999999999997</v>
      </c>
      <c r="C3081">
        <f>Weighting!$F$9</f>
        <v>0</v>
      </c>
      <c r="D3081" t="b">
        <f>IF(C3081=1,'Data Transformation'!$G$3+0.5*'Data Transformation'!$W$25,IF(C3082=1,D3082-'Data Transformation'!$W$25,FALSE))</f>
        <v>0</v>
      </c>
      <c r="E3081" t="str">
        <f t="array" ref="E3081">IF(ISLOGICAL(D3081),"",FREQUENCY(IF('Data Transformation'!$B$425:$B$8425='Bin Analysis'!$B3075,'Data Transformation'!$G$425:$G$8425),D3081))</f>
        <v/>
      </c>
      <c r="F3081" t="str">
        <f t="shared" si="384"/>
        <v/>
      </c>
      <c r="G3081">
        <f>Weighting!$H$9</f>
        <v>0</v>
      </c>
      <c r="H3081">
        <f t="array" ref="H3081">FREQUENCY(IF('Data Transformation'!$B$4:$B$8425=B3075,'Data Transformation'!$G$4:$G$8425),'Bin Analysis'!$B3081)</f>
        <v>9</v>
      </c>
      <c r="I3081">
        <f t="shared" si="385"/>
        <v>3</v>
      </c>
      <c r="J3081">
        <f t="shared" si="386"/>
        <v>1</v>
      </c>
      <c r="K3081">
        <f>J3081*Weighting!$W$9</f>
        <v>3</v>
      </c>
      <c r="M3081" s="14"/>
    </row>
    <row r="3082" spans="1:25" x14ac:dyDescent="0.25">
      <c r="A3082" s="32">
        <f>IF(Weighting!$P$10&gt;0,B3082,"")</f>
        <v>0.84499999999999997</v>
      </c>
      <c r="B3082">
        <f>Weighting!$C$10</f>
        <v>0.84499999999999997</v>
      </c>
      <c r="C3082">
        <f>Weighting!$F$10</f>
        <v>0</v>
      </c>
      <c r="D3082" t="b">
        <f>IF(C3082=1,'Data Transformation'!$G$3+0.5*'Data Transformation'!$W$25,IF(C3083=1,D3083-'Data Transformation'!$W$25,FALSE))</f>
        <v>0</v>
      </c>
      <c r="E3082" t="str">
        <f t="array" ref="E3082">IF(ISLOGICAL(D3082),"",FREQUENCY(IF('Data Transformation'!$B$425:$B$8425='Bin Analysis'!$B3075,'Data Transformation'!$G$425:$G$8425),D3082))</f>
        <v/>
      </c>
      <c r="F3082" t="str">
        <f t="shared" si="384"/>
        <v/>
      </c>
      <c r="G3082">
        <f>Weighting!$H$10</f>
        <v>0</v>
      </c>
      <c r="H3082">
        <f t="array" ref="H3082">FREQUENCY(IF('Data Transformation'!$B$4:$B$8425=B3075,'Data Transformation'!$G$4:$G$8425),'Bin Analysis'!$B3082)</f>
        <v>11</v>
      </c>
      <c r="I3082">
        <f t="shared" si="385"/>
        <v>2</v>
      </c>
      <c r="J3082">
        <f t="shared" si="386"/>
        <v>1</v>
      </c>
      <c r="K3082">
        <f>J3082*Weighting!$W$10</f>
        <v>3</v>
      </c>
      <c r="M3082" s="14"/>
    </row>
    <row r="3083" spans="1:25" x14ac:dyDescent="0.25">
      <c r="A3083" s="32">
        <f>IF(Weighting!$P$11&gt;0,B3083,"")</f>
        <v>0.97599999999999998</v>
      </c>
      <c r="B3083">
        <f>Weighting!$C$11</f>
        <v>0.97599999999999998</v>
      </c>
      <c r="C3083">
        <f>Weighting!$F$11</f>
        <v>0</v>
      </c>
      <c r="D3083">
        <f>IF(C3083=1,'Data Transformation'!$G$3+0.5*'Data Transformation'!$W$25,IF(C3084=1,D3084-'Data Transformation'!$W$25,FALSE))</f>
        <v>0.86899999999999999</v>
      </c>
      <c r="E3083">
        <f t="array" ref="E3083">IF(ISLOGICAL(D3083),"",FREQUENCY(IF('Data Transformation'!$B$425:$B$8425='Bin Analysis'!$B3075,'Data Transformation'!$G$425:$G$8425),D3083))</f>
        <v>12</v>
      </c>
      <c r="F3083" t="e">
        <f t="shared" si="384"/>
        <v>#VALUE!</v>
      </c>
      <c r="G3083">
        <f>Weighting!$H$11</f>
        <v>0</v>
      </c>
      <c r="H3083">
        <f t="array" ref="H3083">FREQUENCY(IF('Data Transformation'!$B$4:$B$8425=B3075,'Data Transformation'!$G$4:$G$8425),'Bin Analysis'!$B3083)</f>
        <v>13</v>
      </c>
      <c r="I3083">
        <f t="shared" si="385"/>
        <v>2</v>
      </c>
      <c r="J3083">
        <f t="shared" si="386"/>
        <v>1</v>
      </c>
      <c r="K3083">
        <f>J3083*Weighting!$W$11</f>
        <v>2</v>
      </c>
      <c r="M3083" s="14"/>
    </row>
    <row r="3084" spans="1:25" x14ac:dyDescent="0.25">
      <c r="A3084" s="32">
        <f>IF(Weighting!$P$12&gt;0,B3084,"")</f>
        <v>1.107</v>
      </c>
      <c r="B3084">
        <f>Weighting!$C$12</f>
        <v>1.107</v>
      </c>
      <c r="C3084">
        <f>Weighting!$F$12</f>
        <v>1</v>
      </c>
      <c r="D3084">
        <f>IF(C3084=1,'Data Transformation'!$G$3+0.5*'Data Transformation'!$W$25,IF(C3085=1,D3085-'Data Transformation'!$W$25,FALSE))</f>
        <v>1.131</v>
      </c>
      <c r="E3084">
        <f t="array" ref="E3084">IF(ISLOGICAL(D3084),"",FREQUENCY(IF('Data Transformation'!$B$425:$B$8425='Bin Analysis'!$B3075,'Data Transformation'!$G$425:$G$8425),D3084))</f>
        <v>15</v>
      </c>
      <c r="F3084">
        <f t="shared" si="384"/>
        <v>3</v>
      </c>
      <c r="G3084">
        <f>Weighting!$H$12</f>
        <v>0</v>
      </c>
      <c r="H3084">
        <f t="array" ref="H3084">FREQUENCY(IF('Data Transformation'!$B$4:$B$8425=B3075,'Data Transformation'!$G$4:$G$8425),'Bin Analysis'!$B3084)</f>
        <v>15</v>
      </c>
      <c r="I3084">
        <f t="shared" si="385"/>
        <v>2</v>
      </c>
      <c r="J3084">
        <f t="shared" si="386"/>
        <v>1</v>
      </c>
      <c r="K3084">
        <f>J3084*Weighting!$W$12</f>
        <v>1</v>
      </c>
      <c r="M3084" s="14"/>
    </row>
    <row r="3085" spans="1:25" x14ac:dyDescent="0.25">
      <c r="A3085" s="32">
        <f>IF(Weighting!$P$13&gt;0,B3085,"")</f>
        <v>1.238</v>
      </c>
      <c r="B3085">
        <f>Weighting!$C$13</f>
        <v>1.238</v>
      </c>
      <c r="C3085">
        <f>Weighting!$F$13</f>
        <v>0</v>
      </c>
      <c r="D3085" t="b">
        <f>IF(C3085=1,'Data Transformation'!$G$3+0.5*'Data Transformation'!$W$25,IF(C3086=1,D3086-'Data Transformation'!$W$25,FALSE))</f>
        <v>0</v>
      </c>
      <c r="E3085" t="str">
        <f t="array" ref="E3085">IF(ISLOGICAL(D3085),"",FREQUENCY(IF('Data Transformation'!$B$425:$B$8425='Bin Analysis'!$B3075,'Data Transformation'!$G$425:$G$8425),D3085))</f>
        <v/>
      </c>
      <c r="F3085" t="str">
        <f t="shared" si="384"/>
        <v/>
      </c>
      <c r="G3085">
        <f>Weighting!$H$13</f>
        <v>0</v>
      </c>
      <c r="H3085">
        <f t="array" ref="H3085">FREQUENCY(IF('Data Transformation'!$B$4:$B$8425=B3075,'Data Transformation'!$G$4:$G$8425),'Bin Analysis'!$B3085)</f>
        <v>16</v>
      </c>
      <c r="I3085">
        <f t="shared" si="385"/>
        <v>1</v>
      </c>
      <c r="J3085">
        <f t="shared" si="386"/>
        <v>1</v>
      </c>
      <c r="K3085">
        <f>J3085*Weighting!$W$13</f>
        <v>2</v>
      </c>
      <c r="M3085" s="14"/>
    </row>
    <row r="3086" spans="1:25" x14ac:dyDescent="0.25">
      <c r="A3086" s="32">
        <f>IF(Weighting!$P$14&gt;0,B3086,"")</f>
        <v>1.369</v>
      </c>
      <c r="B3086">
        <f>Weighting!$C$14</f>
        <v>1.369</v>
      </c>
      <c r="C3086">
        <f>Weighting!$F$14</f>
        <v>0</v>
      </c>
      <c r="D3086" t="b">
        <f>IF(C3086=1,'Data Transformation'!$G$3+0.5*'Data Transformation'!$W$25,IF(C3087=1,D3087-'Data Transformation'!$W$25,FALSE))</f>
        <v>0</v>
      </c>
      <c r="E3086" t="str">
        <f t="array" ref="E3086">IF(ISLOGICAL(D3086),"",FREQUENCY(IF('Data Transformation'!$B$425:$B$8425='Bin Analysis'!$B3075,'Data Transformation'!$G$425:$G$8425),D3086))</f>
        <v/>
      </c>
      <c r="F3086" t="str">
        <f t="shared" si="384"/>
        <v/>
      </c>
      <c r="G3086">
        <f>Weighting!$H$14</f>
        <v>0</v>
      </c>
      <c r="H3086">
        <f t="array" ref="H3086">FREQUENCY(IF('Data Transformation'!$B$4:$B$8425=B3075,'Data Transformation'!$G$4:$G$8425),'Bin Analysis'!$B3086)</f>
        <v>16</v>
      </c>
      <c r="I3086">
        <f t="shared" si="385"/>
        <v>0</v>
      </c>
      <c r="J3086">
        <f t="shared" si="386"/>
        <v>0</v>
      </c>
      <c r="K3086">
        <f>J3086*Weighting!$W$14</f>
        <v>0</v>
      </c>
      <c r="M3086" s="14"/>
    </row>
    <row r="3087" spans="1:25" x14ac:dyDescent="0.25">
      <c r="A3087" s="32">
        <f>IF(Weighting!$P$15&gt;0,B3087,"")</f>
        <v>1.5000009999999999</v>
      </c>
      <c r="B3087">
        <f>Weighting!$C$15</f>
        <v>1.5000009999999999</v>
      </c>
      <c r="C3087">
        <f>Weighting!$F$15</f>
        <v>0</v>
      </c>
      <c r="D3087" t="b">
        <f>IF(C3087=1,'Data Transformation'!$G$3+0.5*'Data Transformation'!$W$25,IF(C3088=1,D3088-'Data Transformation'!$W$25,FALSE))</f>
        <v>0</v>
      </c>
      <c r="E3087" t="str">
        <f t="array" ref="E3087">IF(ISLOGICAL(D3087),"",FREQUENCY(IF('Data Transformation'!$B$425:$B$8425='Bin Analysis'!$B3075,'Data Transformation'!$G$425:$G$8425),D3087))</f>
        <v/>
      </c>
      <c r="F3087" t="str">
        <f t="shared" si="384"/>
        <v/>
      </c>
      <c r="G3087">
        <f>Weighting!$H$15</f>
        <v>0</v>
      </c>
      <c r="H3087">
        <f t="array" ref="H3087">FREQUENCY(IF('Data Transformation'!$B$4:$B$8425=B3075,'Data Transformation'!$G$4:$G$8425),'Bin Analysis'!$B3087)</f>
        <v>16</v>
      </c>
      <c r="I3087">
        <f t="shared" si="385"/>
        <v>0</v>
      </c>
      <c r="J3087">
        <f t="shared" si="386"/>
        <v>0</v>
      </c>
      <c r="K3087">
        <f>J3087*Weighting!$W$15</f>
        <v>0</v>
      </c>
      <c r="M3087" s="14"/>
    </row>
    <row r="3088" spans="1:25" x14ac:dyDescent="0.25">
      <c r="A3088" s="32" t="str">
        <f>IF(Weighting!$P$16&gt;0,B3088,"")</f>
        <v/>
      </c>
      <c r="B3088">
        <f>Weighting!$C$16</f>
        <v>1.631</v>
      </c>
      <c r="C3088">
        <f>Weighting!$F$16</f>
        <v>0</v>
      </c>
      <c r="D3088" t="b">
        <f>IF(C3088=1,'Data Transformation'!$G$3+0.5*'Data Transformation'!$W$25,IF(C3089=1,D3089-'Data Transformation'!$W$25,FALSE))</f>
        <v>0</v>
      </c>
      <c r="E3088" t="str">
        <f t="array" ref="E3088">IF(ISLOGICAL(D3088),"",FREQUENCY(IF('Data Transformation'!$B$425:$B$8425='Bin Analysis'!$B3075,'Data Transformation'!$G$425:$G$8425),D3088))</f>
        <v/>
      </c>
      <c r="F3088" t="str">
        <f t="shared" si="384"/>
        <v/>
      </c>
      <c r="G3088">
        <f>Weighting!$H$16</f>
        <v>0</v>
      </c>
      <c r="H3088">
        <f t="array" ref="H3088">FREQUENCY(IF('Data Transformation'!$B$4:$B$8425=B3075,'Data Transformation'!$G$4:$G$8425),'Bin Analysis'!$B3088)</f>
        <v>16</v>
      </c>
      <c r="I3088">
        <f t="shared" si="385"/>
        <v>0</v>
      </c>
      <c r="J3088">
        <f t="shared" si="386"/>
        <v>0</v>
      </c>
      <c r="K3088">
        <f>J3088*Weighting!$W$16</f>
        <v>0</v>
      </c>
      <c r="M3088" s="14"/>
    </row>
    <row r="3089" spans="1:25" x14ac:dyDescent="0.25">
      <c r="A3089" s="32" t="str">
        <f>IF(Weighting!$P$17&gt;0,B3089,"")</f>
        <v/>
      </c>
      <c r="B3089">
        <f>Weighting!$C$17</f>
        <v>1.762</v>
      </c>
      <c r="C3089">
        <f>Weighting!$F$17</f>
        <v>0</v>
      </c>
      <c r="D3089" t="b">
        <f>IF(C3089=1,'Data Transformation'!$G$3+0.5*'Data Transformation'!$W$25,IF(C3090=1,D3090-'Data Transformation'!$W$25,FALSE))</f>
        <v>0</v>
      </c>
      <c r="E3089" t="str">
        <f t="array" ref="E3089">IF(ISLOGICAL(D3089),"",FREQUENCY(IF('Data Transformation'!$B$425:$B$8425='Bin Analysis'!$B3075,'Data Transformation'!$G$425:$G$8425),D3089))</f>
        <v/>
      </c>
      <c r="F3089" t="str">
        <f t="shared" si="384"/>
        <v/>
      </c>
      <c r="G3089">
        <f>Weighting!$H$17</f>
        <v>0</v>
      </c>
      <c r="H3089">
        <f t="array" ref="H3089">FREQUENCY(IF('Data Transformation'!$B$4:$B$8425=B3075,'Data Transformation'!$G$4:$G$8425),'Bin Analysis'!$B3089)</f>
        <v>16</v>
      </c>
      <c r="I3089">
        <f t="shared" si="385"/>
        <v>0</v>
      </c>
      <c r="J3089">
        <f t="shared" si="386"/>
        <v>0</v>
      </c>
      <c r="K3089">
        <f>J3089*Weighting!$W$17</f>
        <v>0</v>
      </c>
      <c r="M3089" s="14"/>
    </row>
    <row r="3090" spans="1:25" x14ac:dyDescent="0.25">
      <c r="A3090" s="32" t="str">
        <f>IF(Weighting!$P$18&gt;0,B3090,"")</f>
        <v/>
      </c>
      <c r="B3090">
        <f>Weighting!$C$18</f>
        <v>1.893</v>
      </c>
      <c r="C3090">
        <f>Weighting!$F$18</f>
        <v>0</v>
      </c>
      <c r="D3090" t="b">
        <f>IF(C3090=1,'Data Transformation'!$G$3+0.5*'Data Transformation'!$W$25,IF(C3091=1,D3091-'Data Transformation'!$W$25,FALSE))</f>
        <v>0</v>
      </c>
      <c r="E3090" t="str">
        <f t="array" ref="E3090">IF(ISLOGICAL(D3090),"",FREQUENCY(IF('Data Transformation'!$B$425:$B$8425='Bin Analysis'!$B3075,'Data Transformation'!$G$425:$G$8425),D3090))</f>
        <v/>
      </c>
      <c r="F3090" t="str">
        <f t="shared" si="384"/>
        <v/>
      </c>
      <c r="G3090">
        <f>Weighting!$H$18</f>
        <v>0</v>
      </c>
      <c r="H3090">
        <f t="array" ref="H3090">FREQUENCY(IF('Data Transformation'!$B$4:$B$8425=B3075,'Data Transformation'!$G$4:$G$8425),'Bin Analysis'!$B3090)</f>
        <v>16</v>
      </c>
      <c r="I3090">
        <f t="shared" si="385"/>
        <v>0</v>
      </c>
      <c r="J3090">
        <f t="shared" si="386"/>
        <v>0</v>
      </c>
      <c r="K3090">
        <f>J3090*Weighting!$W$18</f>
        <v>0</v>
      </c>
      <c r="M3090" s="14"/>
    </row>
    <row r="3091" spans="1:25" x14ac:dyDescent="0.25">
      <c r="A3091" s="32" t="str">
        <f>IF(Weighting!$P$19&gt;0,B3091,"")</f>
        <v/>
      </c>
      <c r="B3091">
        <f>Weighting!$C$19</f>
        <v>2.024</v>
      </c>
      <c r="C3091">
        <f>Weighting!$F$19</f>
        <v>0</v>
      </c>
      <c r="D3091" t="b">
        <f>IF(C3091=1,'Data Transformation'!$G$3+0.5*'Data Transformation'!$W$25,IF(C3092=1,D3092-'Data Transformation'!$W$25,FALSE))</f>
        <v>0</v>
      </c>
      <c r="E3091" t="str">
        <f t="array" ref="E3091">IF(ISLOGICAL(D3091),"",FREQUENCY(IF('Data Transformation'!$B$425:$B$8425='Bin Analysis'!$B3075,'Data Transformation'!$G$425:$G$8425),D3091))</f>
        <v/>
      </c>
      <c r="F3091" t="str">
        <f t="shared" si="384"/>
        <v/>
      </c>
      <c r="G3091">
        <f>Weighting!$H$19</f>
        <v>0</v>
      </c>
      <c r="H3091">
        <f t="array" ref="H3091">FREQUENCY(IF('Data Transformation'!$B$4:$B$8425=B3075,'Data Transformation'!$G$4:$G$8425),'Bin Analysis'!$B3091)</f>
        <v>16</v>
      </c>
      <c r="I3091">
        <f t="shared" si="385"/>
        <v>0</v>
      </c>
      <c r="J3091">
        <f t="shared" si="386"/>
        <v>0</v>
      </c>
      <c r="K3091">
        <f>J3091*Weighting!$W$19</f>
        <v>0</v>
      </c>
      <c r="M3091" s="14"/>
    </row>
    <row r="3092" spans="1:25" x14ac:dyDescent="0.25">
      <c r="A3092" s="32" t="str">
        <f>IF(Weighting!$P$20&gt;0,B3092,"")</f>
        <v/>
      </c>
      <c r="B3092">
        <f>Weighting!$C$20</f>
        <v>2.1550000000000002</v>
      </c>
      <c r="C3092">
        <f>Weighting!$F$20</f>
        <v>0</v>
      </c>
      <c r="D3092" t="b">
        <f>IF(C3092=1,'Data Transformation'!$G$3+0.5*'Data Transformation'!$W$25,IF(C3093=1,D3093-'Data Transformation'!$W$25,FALSE))</f>
        <v>0</v>
      </c>
      <c r="E3092" t="str">
        <f t="array" ref="E3092">IF(ISLOGICAL(D3092),"",FREQUENCY(IF('Data Transformation'!$B$425:$B$8425='Bin Analysis'!$B3075,'Data Transformation'!$G$425:$G$8425),D3092))</f>
        <v/>
      </c>
      <c r="F3092" t="str">
        <f t="shared" si="384"/>
        <v/>
      </c>
      <c r="G3092">
        <f>Weighting!$H$20</f>
        <v>0</v>
      </c>
      <c r="H3092">
        <f t="array" ref="H3092">FREQUENCY(IF('Data Transformation'!$B$4:$B$8425=B3075,'Data Transformation'!$G$4:$G$8425),'Bin Analysis'!$B3092)</f>
        <v>16</v>
      </c>
      <c r="I3092">
        <f t="shared" si="385"/>
        <v>0</v>
      </c>
      <c r="J3092">
        <f t="shared" si="386"/>
        <v>0</v>
      </c>
      <c r="K3092">
        <f>J3092*Weighting!$W$20</f>
        <v>0</v>
      </c>
      <c r="M3092" s="14"/>
    </row>
    <row r="3093" spans="1:25" x14ac:dyDescent="0.25">
      <c r="A3093" s="32" t="str">
        <f>IF(Weighting!$P$21&gt;0,B3093,"")</f>
        <v/>
      </c>
      <c r="B3093">
        <f>Weighting!$C$21</f>
        <v>2.2860000000000005</v>
      </c>
      <c r="C3093">
        <f>Weighting!$F$21</f>
        <v>0</v>
      </c>
      <c r="D3093" t="b">
        <f>IF(C3093=1,'Data Transformation'!$G$3+0.5*'Data Transformation'!$W$25,IF(C3094=1,D3094-'Data Transformation'!$W$25,FALSE))</f>
        <v>0</v>
      </c>
      <c r="E3093" t="str">
        <f t="array" ref="E3093">IF(ISLOGICAL(D3093),"",FREQUENCY(IF('Data Transformation'!$B$425:$B$8425='Bin Analysis'!$B3075,'Data Transformation'!$G$425:$G$8425),D3093))</f>
        <v/>
      </c>
      <c r="F3093" t="str">
        <f t="shared" si="384"/>
        <v/>
      </c>
      <c r="G3093">
        <f>Weighting!$H$21</f>
        <v>0</v>
      </c>
      <c r="H3093">
        <f t="array" ref="H3093">FREQUENCY(IF('Data Transformation'!$B$4:$B$8425=B3075,'Data Transformation'!$G$4:$G$8425),'Bin Analysis'!$B3093)</f>
        <v>16</v>
      </c>
      <c r="I3093">
        <f t="shared" si="385"/>
        <v>0</v>
      </c>
      <c r="J3093">
        <f t="shared" si="386"/>
        <v>0</v>
      </c>
      <c r="K3093">
        <f>J3093*Weighting!$W$21</f>
        <v>0</v>
      </c>
      <c r="M3093" s="14"/>
    </row>
    <row r="3094" spans="1:25" x14ac:dyDescent="0.25">
      <c r="A3094" s="32" t="str">
        <f>IF(Weighting!$P$22&gt;0,B3094,"")</f>
        <v/>
      </c>
      <c r="B3094">
        <f>Weighting!$C$22</f>
        <v>2.4170000000000007</v>
      </c>
      <c r="C3094">
        <f>Weighting!$F$22</f>
        <v>0</v>
      </c>
      <c r="D3094" t="b">
        <f>IF(C3094=1,'Data Transformation'!$G$3+0.5*'Data Transformation'!$W$25,IF(C3095=1,D3095-'Data Transformation'!$W$25,FALSE))</f>
        <v>0</v>
      </c>
      <c r="E3094" t="str">
        <f t="array" ref="E3094">IF(ISLOGICAL(D3094),"",FREQUENCY(IF('Data Transformation'!$B$425:$B$8425='Bin Analysis'!$B3075,'Data Transformation'!$G$425:$G$8425),D3094))</f>
        <v/>
      </c>
      <c r="F3094" t="str">
        <f t="shared" si="384"/>
        <v/>
      </c>
      <c r="G3094">
        <f>Weighting!$H$22</f>
        <v>0</v>
      </c>
      <c r="H3094">
        <f t="array" ref="H3094">FREQUENCY(IF('Data Transformation'!$B$4:$B$8425=B3075,'Data Transformation'!$G$4:$G$8425),'Bin Analysis'!$B3094)</f>
        <v>16</v>
      </c>
      <c r="I3094">
        <f t="shared" si="385"/>
        <v>0</v>
      </c>
      <c r="J3094">
        <f t="shared" si="386"/>
        <v>0</v>
      </c>
      <c r="K3094">
        <f>J3094*Weighting!$W$22</f>
        <v>0</v>
      </c>
      <c r="M3094" s="14"/>
    </row>
    <row r="3095" spans="1:25" x14ac:dyDescent="0.25">
      <c r="A3095" s="32" t="str">
        <f>IF(Weighting!$P$23&gt;0,B3095,"")</f>
        <v/>
      </c>
      <c r="B3095">
        <f>Weighting!$C$23</f>
        <v>2.5480000000000009</v>
      </c>
      <c r="C3095">
        <f>Weighting!$F$23</f>
        <v>0</v>
      </c>
      <c r="D3095" t="b">
        <f>IF(C3095=1,'Data Transformation'!$G$3+0.5*'Data Transformation'!$W$25,IF(C3096=1,D3096-'Data Transformation'!$W$25,FALSE))</f>
        <v>0</v>
      </c>
      <c r="E3095" t="str">
        <f t="array" ref="E3095">IF(ISLOGICAL(D3095),"",FREQUENCY(IF('Data Transformation'!$B$425:$B$8425='Bin Analysis'!$B3075,'Data Transformation'!$G$425:$G$8425),D3095))</f>
        <v/>
      </c>
      <c r="F3095" t="str">
        <f t="shared" si="384"/>
        <v/>
      </c>
      <c r="G3095">
        <f>Weighting!$H$23</f>
        <v>0</v>
      </c>
      <c r="H3095">
        <f t="array" ref="H3095">FREQUENCY(IF('Data Transformation'!$B$4:$B$8425=B3075,'Data Transformation'!$G$4:$G$8425),'Bin Analysis'!$B3095)</f>
        <v>16</v>
      </c>
      <c r="I3095">
        <f t="shared" si="385"/>
        <v>0</v>
      </c>
      <c r="J3095">
        <f t="shared" si="386"/>
        <v>0</v>
      </c>
      <c r="K3095">
        <f>J3095*Weighting!$W$23</f>
        <v>0</v>
      </c>
      <c r="M3095" s="14"/>
    </row>
    <row r="3096" spans="1:25" x14ac:dyDescent="0.25">
      <c r="A3096" s="32" t="str">
        <f>IF(Weighting!$P$24&gt;0,B3096,"")</f>
        <v/>
      </c>
      <c r="B3096">
        <f>Weighting!$C$24</f>
        <v>2.6790000000000012</v>
      </c>
      <c r="C3096">
        <f>Weighting!$F$24</f>
        <v>0</v>
      </c>
      <c r="D3096" t="b">
        <f>IF(C3096=1,'Data Transformation'!$G$3+0.5*'Data Transformation'!$W$25,IF(C3097=1,D3097-'Data Transformation'!$W$25,FALSE))</f>
        <v>0</v>
      </c>
      <c r="E3096" t="str">
        <f t="array" ref="E3096">IF(ISLOGICAL(D3096),"",FREQUENCY(IF('Data Transformation'!$B$425:$B$8425='Bin Analysis'!$B3075,'Data Transformation'!$G$425:$G$8425),D3096))</f>
        <v/>
      </c>
      <c r="F3096" t="str">
        <f t="shared" si="384"/>
        <v/>
      </c>
      <c r="G3096">
        <f>Weighting!$H$24</f>
        <v>0</v>
      </c>
      <c r="H3096">
        <f t="array" ref="H3096">FREQUENCY(IF('Data Transformation'!$B$4:$B$8425=B3075,'Data Transformation'!$G$4:$G$8425),'Bin Analysis'!$B3096)</f>
        <v>16</v>
      </c>
      <c r="I3096">
        <f t="shared" si="385"/>
        <v>0</v>
      </c>
      <c r="J3096">
        <f t="shared" si="386"/>
        <v>0</v>
      </c>
      <c r="K3096">
        <f>J3096*Weighting!$W$24</f>
        <v>0</v>
      </c>
      <c r="M3096" s="14"/>
    </row>
    <row r="3097" spans="1:25" x14ac:dyDescent="0.25">
      <c r="A3097" s="32" t="str">
        <f>IF(Weighting!$P$25&gt;0,B3097,"")</f>
        <v/>
      </c>
      <c r="B3097">
        <f>Weighting!$C$25</f>
        <v>2.8100000000000014</v>
      </c>
      <c r="C3097">
        <f>Weighting!$F$25</f>
        <v>0</v>
      </c>
      <c r="D3097" t="b">
        <f>IF(C3097=1,'Data Transformation'!$G$3+0.5*'Data Transformation'!$W$25,IF(C3098=1,D3098-'Data Transformation'!$W$25,FALSE))</f>
        <v>0</v>
      </c>
      <c r="E3097" t="str">
        <f t="array" ref="E3097">IF(ISLOGICAL(D3097),"",FREQUENCY(IF('Data Transformation'!$B$425:$B$8425='Bin Analysis'!$B3075,'Data Transformation'!$G$425:$G$8425),D3097))</f>
        <v/>
      </c>
      <c r="F3097" t="str">
        <f t="shared" si="384"/>
        <v/>
      </c>
      <c r="G3097">
        <f>Weighting!$H$25</f>
        <v>0</v>
      </c>
      <c r="H3097">
        <f t="array" ref="H3097">FREQUENCY(IF('Data Transformation'!$B$4:$B$8425=B3075,'Data Transformation'!$G$4:$G$8425),'Bin Analysis'!$B3097)</f>
        <v>16</v>
      </c>
      <c r="I3097">
        <f t="shared" si="385"/>
        <v>0</v>
      </c>
      <c r="J3097">
        <f t="shared" si="386"/>
        <v>0</v>
      </c>
      <c r="K3097">
        <f>J3097*Weighting!$W$25</f>
        <v>0</v>
      </c>
      <c r="M3097" s="14"/>
    </row>
    <row r="3098" spans="1:25" x14ac:dyDescent="0.25">
      <c r="O3098"/>
      <c r="P3098"/>
      <c r="Q3098"/>
      <c r="R3098"/>
    </row>
    <row r="3099" spans="1:25" ht="23.25" x14ac:dyDescent="0.35">
      <c r="A3099" s="21" t="s">
        <v>0</v>
      </c>
      <c r="B3099" s="21">
        <f>IFERROR(VLOOKUP(C3099,'Data Transformation'!$L$6:$M$426,2,FALSE),"")</f>
        <v>129</v>
      </c>
      <c r="C3099" s="21">
        <f>C3075+1</f>
        <v>129</v>
      </c>
      <c r="D3099" s="21"/>
      <c r="E3099" s="21"/>
      <c r="F3099" s="21"/>
      <c r="G3099" s="21"/>
      <c r="H3099" s="22"/>
      <c r="I3099" s="22"/>
      <c r="J3099" s="22"/>
      <c r="K3099" s="21"/>
      <c r="L3099" s="21">
        <f>B3099</f>
        <v>129</v>
      </c>
      <c r="M3099" s="23">
        <f>INDEX('Data Transformation'!$O$4:$O$424,MATCH($B3099,'Data Transformation'!$M$4:$M$424,0),MATCH($M$2,'Data Transformation'!$O$3,0))</f>
        <v>15</v>
      </c>
      <c r="N3099" s="27">
        <f>IF('Input and Summary Results'!$J$16="minimum",'Bin Analysis'!X3100/(M3099-1),'Bin Analysis'!Y3099/('Bin Analysis'!M3099-1))</f>
        <v>0</v>
      </c>
      <c r="O3099" s="27">
        <f>IF(M3099=FALSE,NA(),(VLOOKUP(1,C3102:K3121,4,FALSE))/(M3099-1))</f>
        <v>0</v>
      </c>
      <c r="P3099" s="27">
        <f>IF(M3099=FALSE,NA(),SUM(J3102:J3121)/Weighting!$S$5)</f>
        <v>0.6</v>
      </c>
      <c r="Q3099" s="27">
        <f>IF(M3099=FALSE,NA(),SUM(K3102:K3121)/Weighting!$S$6)</f>
        <v>0.56521739130434778</v>
      </c>
      <c r="R3099" s="27">
        <f>IF(M3099=FALSE,NA(),(VLOOKUP(1,G3102:K3121,3,FALSE))/(M3099-1))</f>
        <v>0.7142857142857143</v>
      </c>
      <c r="S3099" s="22" t="str">
        <f>IF(M3099=FALSE,NA(),IF(SUM(J3102:J3121)=2,"yes","no"))</f>
        <v>no</v>
      </c>
      <c r="X3099" s="2" cm="2">
        <f t="array" ref="X3099:X3100">FREQUENCY(IF('Data Transformation'!$B$425:$B$6424='Bin Analysis'!L3099,'Data Transformation'!$G$425:$G$6424),'Data Transformation'!$U$11)</f>
        <v>14</v>
      </c>
      <c r="Y3099" s="2" cm="2">
        <f t="array" ref="Y3099:Y3100">FREQUENCY(IF('Data Transformation'!$B$425:$B$6424='Bin Analysis'!L3099,'Data Transformation'!$G$425:$G$6424),'Data Transformation'!$U$12)</f>
        <v>14</v>
      </c>
    </row>
    <row r="3100" spans="1:25" x14ac:dyDescent="0.25">
      <c r="A3100" s="14" t="s">
        <v>67</v>
      </c>
      <c r="B3100" t="s">
        <v>47</v>
      </c>
      <c r="C3100" t="s">
        <v>5</v>
      </c>
      <c r="D3100" t="s">
        <v>100</v>
      </c>
      <c r="E3100" t="s">
        <v>101</v>
      </c>
      <c r="F3100" t="s">
        <v>102</v>
      </c>
      <c r="G3100" t="s">
        <v>70</v>
      </c>
      <c r="H3100" t="s">
        <v>31</v>
      </c>
      <c r="I3100" t="s">
        <v>32</v>
      </c>
      <c r="J3100" t="s">
        <v>46</v>
      </c>
      <c r="K3100" s="14" t="s">
        <v>45</v>
      </c>
      <c r="M3100" s="14"/>
      <c r="X3100" s="2">
        <v>0</v>
      </c>
      <c r="Y3100" s="2">
        <v>0</v>
      </c>
    </row>
    <row r="3101" spans="1:25" x14ac:dyDescent="0.25">
      <c r="A3101" s="32"/>
      <c r="D3101" t="b">
        <f>IF(C3101=1,'Data Transformation'!$G$3+0.5*'Data Transformation'!$W$25,IF(C3102=1,D3102-'Data Transformation'!$W$25,FALSE))</f>
        <v>0</v>
      </c>
      <c r="E3101" t="str">
        <f t="array" ref="E3101">IF(ISLOGICAL(D3101),"",FREQUENCY(IF('Data Transformation'!$B$425:$B$8425='Bin Analysis'!$B3099,'Data Transformation'!$G$425:$G$8425),D3101))</f>
        <v/>
      </c>
      <c r="F3101" t="str">
        <f>IF(ISLOGICAL(D3101),"",E3101-E3100)</f>
        <v/>
      </c>
      <c r="M3101" s="14"/>
    </row>
    <row r="3102" spans="1:25" x14ac:dyDescent="0.25">
      <c r="A3102" s="32">
        <f>IF(Weighting!$P$6&gt;0,B3102,"")</f>
        <v>0.32100000000000001</v>
      </c>
      <c r="B3102">
        <f>Weighting!$C$6</f>
        <v>0.32100000000000001</v>
      </c>
      <c r="C3102">
        <f>Weighting!$F$6</f>
        <v>0</v>
      </c>
      <c r="D3102" t="b">
        <f>IF(C3102=1,'Data Transformation'!$G$3+0.5*'Data Transformation'!$W$25,IF(C3103=1,D3103-'Data Transformation'!$W$25,FALSE))</f>
        <v>0</v>
      </c>
      <c r="E3102" t="str">
        <f t="array" ref="E3102">IF(ISLOGICAL(D3102),"",FREQUENCY(IF('Data Transformation'!$B$425:$B$8425='Bin Analysis'!$B3099,'Data Transformation'!$G$425:$G$8425),D3102))</f>
        <v/>
      </c>
      <c r="F3102" t="str">
        <f>IF(ISLOGICAL(D3102),"",E3102-E3101)</f>
        <v/>
      </c>
      <c r="G3102">
        <f>Weighting!$H$6</f>
        <v>1</v>
      </c>
      <c r="H3102">
        <f t="array" ref="H3102">FREQUENCY(IF('Data Transformation'!$B$4:$B$8425=B3099,'Data Transformation'!$G$4:$G$8425),'Bin Analysis'!$B3102)</f>
        <v>10</v>
      </c>
      <c r="I3102">
        <f>H3102-H3101</f>
        <v>10</v>
      </c>
      <c r="J3102">
        <f>IF(I3102=0,0,1)</f>
        <v>1</v>
      </c>
      <c r="K3102">
        <f>J3102*Weighting!$W$6</f>
        <v>1</v>
      </c>
      <c r="M3102" s="14"/>
    </row>
    <row r="3103" spans="1:25" x14ac:dyDescent="0.25">
      <c r="A3103" s="32">
        <f>IF(Weighting!$P$7&gt;0,B3103,"")</f>
        <v>0.45200000000000001</v>
      </c>
      <c r="B3103">
        <f>Weighting!$C$7</f>
        <v>0.45200000000000001</v>
      </c>
      <c r="C3103">
        <f>Weighting!$F$7</f>
        <v>0</v>
      </c>
      <c r="D3103" t="b">
        <f>IF(C3103=1,'Data Transformation'!$G$3+0.5*'Data Transformation'!$W$25,IF(C3104=1,D3104-'Data Transformation'!$W$25,FALSE))</f>
        <v>0</v>
      </c>
      <c r="E3103" t="str">
        <f t="array" ref="E3103">IF(ISLOGICAL(D3103),"",FREQUENCY(IF('Data Transformation'!$B$425:$B$8425='Bin Analysis'!$B3099,'Data Transformation'!$G$425:$G$8425),D3103))</f>
        <v/>
      </c>
      <c r="F3103" t="str">
        <f t="shared" ref="F3103:F3121" si="387">IF(ISLOGICAL(D3103),"",E3103-E3102)</f>
        <v/>
      </c>
      <c r="G3103">
        <f>Weighting!$H$7</f>
        <v>0</v>
      </c>
      <c r="H3103">
        <f t="array" ref="H3103">FREQUENCY(IF('Data Transformation'!$B$4:$B$8425=B3099,'Data Transformation'!$G$4:$G$8425),'Bin Analysis'!$B3103)</f>
        <v>11</v>
      </c>
      <c r="I3103">
        <f t="shared" ref="I3103:I3121" si="388">H3103-H3102</f>
        <v>1</v>
      </c>
      <c r="J3103">
        <f>IF(I3103=0,0,1)</f>
        <v>1</v>
      </c>
      <c r="K3103">
        <f>J3103*Weighting!$W$7</f>
        <v>2</v>
      </c>
      <c r="M3103" s="14"/>
    </row>
    <row r="3104" spans="1:25" x14ac:dyDescent="0.25">
      <c r="A3104" s="32">
        <f>IF(Weighting!$P$8&gt;0,B3104,"")</f>
        <v>0.58299999999999996</v>
      </c>
      <c r="B3104">
        <f>Weighting!$C$8</f>
        <v>0.58299999999999996</v>
      </c>
      <c r="C3104">
        <f>Weighting!$F$8</f>
        <v>0</v>
      </c>
      <c r="D3104" t="b">
        <f>IF(C3104=1,'Data Transformation'!$G$3+0.5*'Data Transformation'!$W$25,IF(C3105=1,D3105-'Data Transformation'!$W$25,FALSE))</f>
        <v>0</v>
      </c>
      <c r="E3104" t="str">
        <f t="array" ref="E3104">IF(ISLOGICAL(D3104),"",FREQUENCY(IF('Data Transformation'!$B$425:$B$8425='Bin Analysis'!$B3099,'Data Transformation'!$G$425:$G$8425),D3104))</f>
        <v/>
      </c>
      <c r="F3104" t="str">
        <f t="shared" si="387"/>
        <v/>
      </c>
      <c r="G3104">
        <f>Weighting!$H$8</f>
        <v>0</v>
      </c>
      <c r="H3104">
        <f t="array" ref="H3104">FREQUENCY(IF('Data Transformation'!$B$4:$B$8425=B3099,'Data Transformation'!$G$4:$G$8425),'Bin Analysis'!$B3104)</f>
        <v>12</v>
      </c>
      <c r="I3104">
        <f t="shared" si="388"/>
        <v>1</v>
      </c>
      <c r="J3104">
        <f t="shared" ref="J3104:J3121" si="389">IF(I3104=0,0,1)</f>
        <v>1</v>
      </c>
      <c r="K3104">
        <f>J3104*Weighting!$W$8</f>
        <v>3</v>
      </c>
      <c r="M3104" s="14"/>
    </row>
    <row r="3105" spans="1:13" x14ac:dyDescent="0.25">
      <c r="A3105" s="32">
        <f>IF(Weighting!$P$9&gt;0,B3105,"")</f>
        <v>0.71399999999999997</v>
      </c>
      <c r="B3105" s="50">
        <f>Weighting!$C$9</f>
        <v>0.71399999999999997</v>
      </c>
      <c r="C3105">
        <f>Weighting!$F$9</f>
        <v>0</v>
      </c>
      <c r="D3105" t="b">
        <f>IF(C3105=1,'Data Transformation'!$G$3+0.5*'Data Transformation'!$W$25,IF(C3106=1,D3106-'Data Transformation'!$W$25,FALSE))</f>
        <v>0</v>
      </c>
      <c r="E3105" t="str">
        <f t="array" ref="E3105">IF(ISLOGICAL(D3105),"",FREQUENCY(IF('Data Transformation'!$B$425:$B$8425='Bin Analysis'!$B3099,'Data Transformation'!$G$425:$G$8425),D3105))</f>
        <v/>
      </c>
      <c r="F3105" t="str">
        <f t="shared" si="387"/>
        <v/>
      </c>
      <c r="G3105">
        <f>Weighting!$H$9</f>
        <v>0</v>
      </c>
      <c r="H3105">
        <f t="array" ref="H3105">FREQUENCY(IF('Data Transformation'!$B$4:$B$8425=B3099,'Data Transformation'!$G$4:$G$8425),'Bin Analysis'!$B3105)</f>
        <v>13</v>
      </c>
      <c r="I3105">
        <f t="shared" si="388"/>
        <v>1</v>
      </c>
      <c r="J3105">
        <f t="shared" si="389"/>
        <v>1</v>
      </c>
      <c r="K3105">
        <f>J3105*Weighting!$W$9</f>
        <v>3</v>
      </c>
      <c r="M3105" s="14"/>
    </row>
    <row r="3106" spans="1:13" x14ac:dyDescent="0.25">
      <c r="A3106" s="32">
        <f>IF(Weighting!$P$10&gt;0,B3106,"")</f>
        <v>0.84499999999999997</v>
      </c>
      <c r="B3106">
        <f>Weighting!$C$10</f>
        <v>0.84499999999999997</v>
      </c>
      <c r="C3106">
        <f>Weighting!$F$10</f>
        <v>0</v>
      </c>
      <c r="D3106" t="b">
        <f>IF(C3106=1,'Data Transformation'!$G$3+0.5*'Data Transformation'!$W$25,IF(C3107=1,D3107-'Data Transformation'!$W$25,FALSE))</f>
        <v>0</v>
      </c>
      <c r="E3106" t="str">
        <f t="array" ref="E3106">IF(ISLOGICAL(D3106),"",FREQUENCY(IF('Data Transformation'!$B$425:$B$8425='Bin Analysis'!$B3099,'Data Transformation'!$G$425:$G$8425),D3106))</f>
        <v/>
      </c>
      <c r="F3106" t="str">
        <f t="shared" si="387"/>
        <v/>
      </c>
      <c r="G3106">
        <f>Weighting!$H$10</f>
        <v>0</v>
      </c>
      <c r="H3106">
        <f t="array" ref="H3106">FREQUENCY(IF('Data Transformation'!$B$4:$B$8425=B3099,'Data Transformation'!$G$4:$G$8425),'Bin Analysis'!$B3106)</f>
        <v>14</v>
      </c>
      <c r="I3106">
        <f t="shared" si="388"/>
        <v>1</v>
      </c>
      <c r="J3106">
        <f t="shared" si="389"/>
        <v>1</v>
      </c>
      <c r="K3106">
        <f>J3106*Weighting!$W$10</f>
        <v>3</v>
      </c>
      <c r="M3106" s="14"/>
    </row>
    <row r="3107" spans="1:13" x14ac:dyDescent="0.25">
      <c r="A3107" s="32">
        <f>IF(Weighting!$P$11&gt;0,B3107,"")</f>
        <v>0.97599999999999998</v>
      </c>
      <c r="B3107">
        <f>Weighting!$C$11</f>
        <v>0.97599999999999998</v>
      </c>
      <c r="C3107">
        <f>Weighting!$F$11</f>
        <v>0</v>
      </c>
      <c r="D3107">
        <f>IF(C3107=1,'Data Transformation'!$G$3+0.5*'Data Transformation'!$W$25,IF(C3108=1,D3108-'Data Transformation'!$W$25,FALSE))</f>
        <v>0.86899999999999999</v>
      </c>
      <c r="E3107">
        <f t="array" ref="E3107">IF(ISLOGICAL(D3107),"",FREQUENCY(IF('Data Transformation'!$B$425:$B$8425='Bin Analysis'!$B3099,'Data Transformation'!$G$425:$G$8425),D3107))</f>
        <v>14</v>
      </c>
      <c r="F3107" t="e">
        <f t="shared" si="387"/>
        <v>#VALUE!</v>
      </c>
      <c r="G3107">
        <f>Weighting!$H$11</f>
        <v>0</v>
      </c>
      <c r="H3107">
        <f t="array" ref="H3107">FREQUENCY(IF('Data Transformation'!$B$4:$B$8425=B3099,'Data Transformation'!$G$4:$G$8425),'Bin Analysis'!$B3107)</f>
        <v>14</v>
      </c>
      <c r="I3107">
        <f t="shared" si="388"/>
        <v>0</v>
      </c>
      <c r="J3107">
        <f t="shared" si="389"/>
        <v>0</v>
      </c>
      <c r="K3107">
        <f>J3107*Weighting!$W$11</f>
        <v>0</v>
      </c>
      <c r="M3107" s="14"/>
    </row>
    <row r="3108" spans="1:13" x14ac:dyDescent="0.25">
      <c r="A3108" s="32">
        <f>IF(Weighting!$P$12&gt;0,B3108,"")</f>
        <v>1.107</v>
      </c>
      <c r="B3108">
        <f>Weighting!$C$12</f>
        <v>1.107</v>
      </c>
      <c r="C3108">
        <f>Weighting!$F$12</f>
        <v>1</v>
      </c>
      <c r="D3108">
        <f>IF(C3108=1,'Data Transformation'!$G$3+0.5*'Data Transformation'!$W$25,IF(C3109=1,D3109-'Data Transformation'!$W$25,FALSE))</f>
        <v>1.131</v>
      </c>
      <c r="E3108">
        <f t="array" ref="E3108">IF(ISLOGICAL(D3108),"",FREQUENCY(IF('Data Transformation'!$B$425:$B$8425='Bin Analysis'!$B3099,'Data Transformation'!$G$425:$G$8425),D3108))</f>
        <v>14</v>
      </c>
      <c r="F3108">
        <f t="shared" si="387"/>
        <v>0</v>
      </c>
      <c r="G3108">
        <f>Weighting!$H$12</f>
        <v>0</v>
      </c>
      <c r="H3108">
        <f t="array" ref="H3108">FREQUENCY(IF('Data Transformation'!$B$4:$B$8425=B3099,'Data Transformation'!$G$4:$G$8425),'Bin Analysis'!$B3108)</f>
        <v>15</v>
      </c>
      <c r="I3108">
        <f t="shared" si="388"/>
        <v>1</v>
      </c>
      <c r="J3108">
        <f t="shared" si="389"/>
        <v>1</v>
      </c>
      <c r="K3108">
        <f>J3108*Weighting!$W$12</f>
        <v>1</v>
      </c>
      <c r="M3108" s="14"/>
    </row>
    <row r="3109" spans="1:13" x14ac:dyDescent="0.25">
      <c r="A3109" s="32">
        <f>IF(Weighting!$P$13&gt;0,B3109,"")</f>
        <v>1.238</v>
      </c>
      <c r="B3109">
        <f>Weighting!$C$13</f>
        <v>1.238</v>
      </c>
      <c r="C3109">
        <f>Weighting!$F$13</f>
        <v>0</v>
      </c>
      <c r="D3109" t="b">
        <f>IF(C3109=1,'Data Transformation'!$G$3+0.5*'Data Transformation'!$W$25,IF(C3110=1,D3110-'Data Transformation'!$W$25,FALSE))</f>
        <v>0</v>
      </c>
      <c r="E3109" t="str">
        <f t="array" ref="E3109">IF(ISLOGICAL(D3109),"",FREQUENCY(IF('Data Transformation'!$B$425:$B$8425='Bin Analysis'!$B3099,'Data Transformation'!$G$425:$G$8425),D3109))</f>
        <v/>
      </c>
      <c r="F3109" t="str">
        <f t="shared" si="387"/>
        <v/>
      </c>
      <c r="G3109">
        <f>Weighting!$H$13</f>
        <v>0</v>
      </c>
      <c r="H3109">
        <f t="array" ref="H3109">FREQUENCY(IF('Data Transformation'!$B$4:$B$8425=B3099,'Data Transformation'!$G$4:$G$8425),'Bin Analysis'!$B3109)</f>
        <v>15</v>
      </c>
      <c r="I3109">
        <f t="shared" si="388"/>
        <v>0</v>
      </c>
      <c r="J3109">
        <f t="shared" si="389"/>
        <v>0</v>
      </c>
      <c r="K3109">
        <f>J3109*Weighting!$W$13</f>
        <v>0</v>
      </c>
      <c r="M3109" s="14"/>
    </row>
    <row r="3110" spans="1:13" x14ac:dyDescent="0.25">
      <c r="A3110" s="32">
        <f>IF(Weighting!$P$14&gt;0,B3110,"")</f>
        <v>1.369</v>
      </c>
      <c r="B3110">
        <f>Weighting!$C$14</f>
        <v>1.369</v>
      </c>
      <c r="C3110">
        <f>Weighting!$F$14</f>
        <v>0</v>
      </c>
      <c r="D3110" t="b">
        <f>IF(C3110=1,'Data Transformation'!$G$3+0.5*'Data Transformation'!$W$25,IF(C3111=1,D3111-'Data Transformation'!$W$25,FALSE))</f>
        <v>0</v>
      </c>
      <c r="E3110" t="str">
        <f t="array" ref="E3110">IF(ISLOGICAL(D3110),"",FREQUENCY(IF('Data Transformation'!$B$425:$B$8425='Bin Analysis'!$B3099,'Data Transformation'!$G$425:$G$8425),D3110))</f>
        <v/>
      </c>
      <c r="F3110" t="str">
        <f t="shared" si="387"/>
        <v/>
      </c>
      <c r="G3110">
        <f>Weighting!$H$14</f>
        <v>0</v>
      </c>
      <c r="H3110">
        <f t="array" ref="H3110">FREQUENCY(IF('Data Transformation'!$B$4:$B$8425=B3099,'Data Transformation'!$G$4:$G$8425),'Bin Analysis'!$B3110)</f>
        <v>15</v>
      </c>
      <c r="I3110">
        <f t="shared" si="388"/>
        <v>0</v>
      </c>
      <c r="J3110">
        <f t="shared" si="389"/>
        <v>0</v>
      </c>
      <c r="K3110">
        <f>J3110*Weighting!$W$14</f>
        <v>0</v>
      </c>
      <c r="M3110" s="14"/>
    </row>
    <row r="3111" spans="1:13" x14ac:dyDescent="0.25">
      <c r="A3111" s="32">
        <f>IF(Weighting!$P$15&gt;0,B3111,"")</f>
        <v>1.5000009999999999</v>
      </c>
      <c r="B3111">
        <f>Weighting!$C$15</f>
        <v>1.5000009999999999</v>
      </c>
      <c r="C3111">
        <f>Weighting!$F$15</f>
        <v>0</v>
      </c>
      <c r="D3111" t="b">
        <f>IF(C3111=1,'Data Transformation'!$G$3+0.5*'Data Transformation'!$W$25,IF(C3112=1,D3112-'Data Transformation'!$W$25,FALSE))</f>
        <v>0</v>
      </c>
      <c r="E3111" t="str">
        <f t="array" ref="E3111">IF(ISLOGICAL(D3111),"",FREQUENCY(IF('Data Transformation'!$B$425:$B$8425='Bin Analysis'!$B3099,'Data Transformation'!$G$425:$G$8425),D3111))</f>
        <v/>
      </c>
      <c r="F3111" t="str">
        <f t="shared" si="387"/>
        <v/>
      </c>
      <c r="G3111">
        <f>Weighting!$H$15</f>
        <v>0</v>
      </c>
      <c r="H3111">
        <f t="array" ref="H3111">FREQUENCY(IF('Data Transformation'!$B$4:$B$8425=B3099,'Data Transformation'!$G$4:$G$8425),'Bin Analysis'!$B3111)</f>
        <v>15</v>
      </c>
      <c r="I3111">
        <f t="shared" si="388"/>
        <v>0</v>
      </c>
      <c r="J3111">
        <f t="shared" si="389"/>
        <v>0</v>
      </c>
      <c r="K3111">
        <f>J3111*Weighting!$W$15</f>
        <v>0</v>
      </c>
      <c r="M3111" s="14"/>
    </row>
    <row r="3112" spans="1:13" x14ac:dyDescent="0.25">
      <c r="A3112" s="32" t="str">
        <f>IF(Weighting!$P$16&gt;0,B3112,"")</f>
        <v/>
      </c>
      <c r="B3112">
        <f>Weighting!$C$16</f>
        <v>1.631</v>
      </c>
      <c r="C3112">
        <f>Weighting!$F$16</f>
        <v>0</v>
      </c>
      <c r="D3112" t="b">
        <f>IF(C3112=1,'Data Transformation'!$G$3+0.5*'Data Transformation'!$W$25,IF(C3113=1,D3113-'Data Transformation'!$W$25,FALSE))</f>
        <v>0</v>
      </c>
      <c r="E3112" t="str">
        <f t="array" ref="E3112">IF(ISLOGICAL(D3112),"",FREQUENCY(IF('Data Transformation'!$B$425:$B$8425='Bin Analysis'!$B3099,'Data Transformation'!$G$425:$G$8425),D3112))</f>
        <v/>
      </c>
      <c r="F3112" t="str">
        <f t="shared" si="387"/>
        <v/>
      </c>
      <c r="G3112">
        <f>Weighting!$H$16</f>
        <v>0</v>
      </c>
      <c r="H3112">
        <f t="array" ref="H3112">FREQUENCY(IF('Data Transformation'!$B$4:$B$8425=B3099,'Data Transformation'!$G$4:$G$8425),'Bin Analysis'!$B3112)</f>
        <v>15</v>
      </c>
      <c r="I3112">
        <f t="shared" si="388"/>
        <v>0</v>
      </c>
      <c r="J3112">
        <f t="shared" si="389"/>
        <v>0</v>
      </c>
      <c r="K3112">
        <f>J3112*Weighting!$W$16</f>
        <v>0</v>
      </c>
      <c r="M3112" s="14"/>
    </row>
    <row r="3113" spans="1:13" x14ac:dyDescent="0.25">
      <c r="A3113" s="32" t="str">
        <f>IF(Weighting!$P$17&gt;0,B3113,"")</f>
        <v/>
      </c>
      <c r="B3113">
        <f>Weighting!$C$17</f>
        <v>1.762</v>
      </c>
      <c r="C3113">
        <f>Weighting!$F$17</f>
        <v>0</v>
      </c>
      <c r="D3113" t="b">
        <f>IF(C3113=1,'Data Transformation'!$G$3+0.5*'Data Transformation'!$W$25,IF(C3114=1,D3114-'Data Transformation'!$W$25,FALSE))</f>
        <v>0</v>
      </c>
      <c r="E3113" t="str">
        <f t="array" ref="E3113">IF(ISLOGICAL(D3113),"",FREQUENCY(IF('Data Transformation'!$B$425:$B$8425='Bin Analysis'!$B3099,'Data Transformation'!$G$425:$G$8425),D3113))</f>
        <v/>
      </c>
      <c r="F3113" t="str">
        <f t="shared" si="387"/>
        <v/>
      </c>
      <c r="G3113">
        <f>Weighting!$H$17</f>
        <v>0</v>
      </c>
      <c r="H3113">
        <f t="array" ref="H3113">FREQUENCY(IF('Data Transformation'!$B$4:$B$8425=B3099,'Data Transformation'!$G$4:$G$8425),'Bin Analysis'!$B3113)</f>
        <v>15</v>
      </c>
      <c r="I3113">
        <f t="shared" si="388"/>
        <v>0</v>
      </c>
      <c r="J3113">
        <f t="shared" si="389"/>
        <v>0</v>
      </c>
      <c r="K3113">
        <f>J3113*Weighting!$W$17</f>
        <v>0</v>
      </c>
      <c r="M3113" s="14"/>
    </row>
    <row r="3114" spans="1:13" x14ac:dyDescent="0.25">
      <c r="A3114" s="32" t="str">
        <f>IF(Weighting!$P$18&gt;0,B3114,"")</f>
        <v/>
      </c>
      <c r="B3114">
        <f>Weighting!$C$18</f>
        <v>1.893</v>
      </c>
      <c r="C3114">
        <f>Weighting!$F$18</f>
        <v>0</v>
      </c>
      <c r="D3114" t="b">
        <f>IF(C3114=1,'Data Transformation'!$G$3+0.5*'Data Transformation'!$W$25,IF(C3115=1,D3115-'Data Transformation'!$W$25,FALSE))</f>
        <v>0</v>
      </c>
      <c r="E3114" t="str">
        <f t="array" ref="E3114">IF(ISLOGICAL(D3114),"",FREQUENCY(IF('Data Transformation'!$B$425:$B$8425='Bin Analysis'!$B3099,'Data Transformation'!$G$425:$G$8425),D3114))</f>
        <v/>
      </c>
      <c r="F3114" t="str">
        <f t="shared" si="387"/>
        <v/>
      </c>
      <c r="G3114">
        <f>Weighting!$H$18</f>
        <v>0</v>
      </c>
      <c r="H3114">
        <f t="array" ref="H3114">FREQUENCY(IF('Data Transformation'!$B$4:$B$8425=B3099,'Data Transformation'!$G$4:$G$8425),'Bin Analysis'!$B3114)</f>
        <v>15</v>
      </c>
      <c r="I3114">
        <f t="shared" si="388"/>
        <v>0</v>
      </c>
      <c r="J3114">
        <f t="shared" si="389"/>
        <v>0</v>
      </c>
      <c r="K3114">
        <f>J3114*Weighting!$W$18</f>
        <v>0</v>
      </c>
      <c r="M3114" s="14"/>
    </row>
    <row r="3115" spans="1:13" x14ac:dyDescent="0.25">
      <c r="A3115" s="32" t="str">
        <f>IF(Weighting!$P$19&gt;0,B3115,"")</f>
        <v/>
      </c>
      <c r="B3115">
        <f>Weighting!$C$19</f>
        <v>2.024</v>
      </c>
      <c r="C3115">
        <f>Weighting!$F$19</f>
        <v>0</v>
      </c>
      <c r="D3115" t="b">
        <f>IF(C3115=1,'Data Transformation'!$G$3+0.5*'Data Transformation'!$W$25,IF(C3116=1,D3116-'Data Transformation'!$W$25,FALSE))</f>
        <v>0</v>
      </c>
      <c r="E3115" t="str">
        <f t="array" ref="E3115">IF(ISLOGICAL(D3115),"",FREQUENCY(IF('Data Transformation'!$B$425:$B$8425='Bin Analysis'!$B3099,'Data Transformation'!$G$425:$G$8425),D3115))</f>
        <v/>
      </c>
      <c r="F3115" t="str">
        <f t="shared" si="387"/>
        <v/>
      </c>
      <c r="G3115">
        <f>Weighting!$H$19</f>
        <v>0</v>
      </c>
      <c r="H3115">
        <f t="array" ref="H3115">FREQUENCY(IF('Data Transformation'!$B$4:$B$8425=B3099,'Data Transformation'!$G$4:$G$8425),'Bin Analysis'!$B3115)</f>
        <v>15</v>
      </c>
      <c r="I3115">
        <f t="shared" si="388"/>
        <v>0</v>
      </c>
      <c r="J3115">
        <f t="shared" si="389"/>
        <v>0</v>
      </c>
      <c r="K3115">
        <f>J3115*Weighting!$W$19</f>
        <v>0</v>
      </c>
      <c r="M3115" s="14"/>
    </row>
    <row r="3116" spans="1:13" x14ac:dyDescent="0.25">
      <c r="A3116" s="32" t="str">
        <f>IF(Weighting!$P$20&gt;0,B3116,"")</f>
        <v/>
      </c>
      <c r="B3116">
        <f>Weighting!$C$20</f>
        <v>2.1550000000000002</v>
      </c>
      <c r="C3116">
        <f>Weighting!$F$20</f>
        <v>0</v>
      </c>
      <c r="D3116" t="b">
        <f>IF(C3116=1,'Data Transformation'!$G$3+0.5*'Data Transformation'!$W$25,IF(C3117=1,D3117-'Data Transformation'!$W$25,FALSE))</f>
        <v>0</v>
      </c>
      <c r="E3116" t="str">
        <f t="array" ref="E3116">IF(ISLOGICAL(D3116),"",FREQUENCY(IF('Data Transformation'!$B$425:$B$8425='Bin Analysis'!$B3099,'Data Transformation'!$G$425:$G$8425),D3116))</f>
        <v/>
      </c>
      <c r="F3116" t="str">
        <f t="shared" si="387"/>
        <v/>
      </c>
      <c r="G3116">
        <f>Weighting!$H$20</f>
        <v>0</v>
      </c>
      <c r="H3116">
        <f t="array" ref="H3116">FREQUENCY(IF('Data Transformation'!$B$4:$B$8425=B3099,'Data Transformation'!$G$4:$G$8425),'Bin Analysis'!$B3116)</f>
        <v>15</v>
      </c>
      <c r="I3116">
        <f t="shared" si="388"/>
        <v>0</v>
      </c>
      <c r="J3116">
        <f t="shared" si="389"/>
        <v>0</v>
      </c>
      <c r="K3116">
        <f>J3116*Weighting!$W$20</f>
        <v>0</v>
      </c>
      <c r="M3116" s="14"/>
    </row>
    <row r="3117" spans="1:13" x14ac:dyDescent="0.25">
      <c r="A3117" s="32" t="str">
        <f>IF(Weighting!$P$21&gt;0,B3117,"")</f>
        <v/>
      </c>
      <c r="B3117">
        <f>Weighting!$C$21</f>
        <v>2.2860000000000005</v>
      </c>
      <c r="C3117">
        <f>Weighting!$F$21</f>
        <v>0</v>
      </c>
      <c r="D3117" t="b">
        <f>IF(C3117=1,'Data Transformation'!$G$3+0.5*'Data Transformation'!$W$25,IF(C3118=1,D3118-'Data Transformation'!$W$25,FALSE))</f>
        <v>0</v>
      </c>
      <c r="E3117" t="str">
        <f t="array" ref="E3117">IF(ISLOGICAL(D3117),"",FREQUENCY(IF('Data Transformation'!$B$425:$B$8425='Bin Analysis'!$B3099,'Data Transformation'!$G$425:$G$8425),D3117))</f>
        <v/>
      </c>
      <c r="F3117" t="str">
        <f t="shared" si="387"/>
        <v/>
      </c>
      <c r="G3117">
        <f>Weighting!$H$21</f>
        <v>0</v>
      </c>
      <c r="H3117">
        <f t="array" ref="H3117">FREQUENCY(IF('Data Transformation'!$B$4:$B$8425=B3099,'Data Transformation'!$G$4:$G$8425),'Bin Analysis'!$B3117)</f>
        <v>15</v>
      </c>
      <c r="I3117">
        <f t="shared" si="388"/>
        <v>0</v>
      </c>
      <c r="J3117">
        <f t="shared" si="389"/>
        <v>0</v>
      </c>
      <c r="K3117">
        <f>J3117*Weighting!$W$21</f>
        <v>0</v>
      </c>
      <c r="M3117" s="14"/>
    </row>
    <row r="3118" spans="1:13" x14ac:dyDescent="0.25">
      <c r="A3118" s="32" t="str">
        <f>IF(Weighting!$P$22&gt;0,B3118,"")</f>
        <v/>
      </c>
      <c r="B3118">
        <f>Weighting!$C$22</f>
        <v>2.4170000000000007</v>
      </c>
      <c r="C3118">
        <f>Weighting!$F$22</f>
        <v>0</v>
      </c>
      <c r="D3118" t="b">
        <f>IF(C3118=1,'Data Transformation'!$G$3+0.5*'Data Transformation'!$W$25,IF(C3119=1,D3119-'Data Transformation'!$W$25,FALSE))</f>
        <v>0</v>
      </c>
      <c r="E3118" t="str">
        <f t="array" ref="E3118">IF(ISLOGICAL(D3118),"",FREQUENCY(IF('Data Transformation'!$B$425:$B$8425='Bin Analysis'!$B3099,'Data Transformation'!$G$425:$G$8425),D3118))</f>
        <v/>
      </c>
      <c r="F3118" t="str">
        <f t="shared" si="387"/>
        <v/>
      </c>
      <c r="G3118">
        <f>Weighting!$H$22</f>
        <v>0</v>
      </c>
      <c r="H3118">
        <f t="array" ref="H3118">FREQUENCY(IF('Data Transformation'!$B$4:$B$8425=B3099,'Data Transformation'!$G$4:$G$8425),'Bin Analysis'!$B3118)</f>
        <v>15</v>
      </c>
      <c r="I3118">
        <f t="shared" si="388"/>
        <v>0</v>
      </c>
      <c r="J3118">
        <f t="shared" si="389"/>
        <v>0</v>
      </c>
      <c r="K3118">
        <f>J3118*Weighting!$W$22</f>
        <v>0</v>
      </c>
      <c r="M3118" s="14"/>
    </row>
    <row r="3119" spans="1:13" x14ac:dyDescent="0.25">
      <c r="A3119" s="32" t="str">
        <f>IF(Weighting!$P$23&gt;0,B3119,"")</f>
        <v/>
      </c>
      <c r="B3119">
        <f>Weighting!$C$23</f>
        <v>2.5480000000000009</v>
      </c>
      <c r="C3119">
        <f>Weighting!$F$23</f>
        <v>0</v>
      </c>
      <c r="D3119" t="b">
        <f>IF(C3119=1,'Data Transformation'!$G$3+0.5*'Data Transformation'!$W$25,IF(C3120=1,D3120-'Data Transformation'!$W$25,FALSE))</f>
        <v>0</v>
      </c>
      <c r="E3119" t="str">
        <f t="array" ref="E3119">IF(ISLOGICAL(D3119),"",FREQUENCY(IF('Data Transformation'!$B$425:$B$8425='Bin Analysis'!$B3099,'Data Transformation'!$G$425:$G$8425),D3119))</f>
        <v/>
      </c>
      <c r="F3119" t="str">
        <f t="shared" si="387"/>
        <v/>
      </c>
      <c r="G3119">
        <f>Weighting!$H$23</f>
        <v>0</v>
      </c>
      <c r="H3119">
        <f t="array" ref="H3119">FREQUENCY(IF('Data Transformation'!$B$4:$B$8425=B3099,'Data Transformation'!$G$4:$G$8425),'Bin Analysis'!$B3119)</f>
        <v>15</v>
      </c>
      <c r="I3119">
        <f t="shared" si="388"/>
        <v>0</v>
      </c>
      <c r="J3119">
        <f t="shared" si="389"/>
        <v>0</v>
      </c>
      <c r="K3119">
        <f>J3119*Weighting!$W$23</f>
        <v>0</v>
      </c>
      <c r="M3119" s="14"/>
    </row>
    <row r="3120" spans="1:13" x14ac:dyDescent="0.25">
      <c r="A3120" s="32" t="str">
        <f>IF(Weighting!$P$24&gt;0,B3120,"")</f>
        <v/>
      </c>
      <c r="B3120">
        <f>Weighting!$C$24</f>
        <v>2.6790000000000012</v>
      </c>
      <c r="C3120">
        <f>Weighting!$F$24</f>
        <v>0</v>
      </c>
      <c r="D3120" t="b">
        <f>IF(C3120=1,'Data Transformation'!$G$3+0.5*'Data Transformation'!$W$25,IF(C3121=1,D3121-'Data Transformation'!$W$25,FALSE))</f>
        <v>0</v>
      </c>
      <c r="E3120" t="str">
        <f t="array" ref="E3120">IF(ISLOGICAL(D3120),"",FREQUENCY(IF('Data Transformation'!$B$425:$B$8425='Bin Analysis'!$B3099,'Data Transformation'!$G$425:$G$8425),D3120))</f>
        <v/>
      </c>
      <c r="F3120" t="str">
        <f t="shared" si="387"/>
        <v/>
      </c>
      <c r="G3120">
        <f>Weighting!$H$24</f>
        <v>0</v>
      </c>
      <c r="H3120">
        <f t="array" ref="H3120">FREQUENCY(IF('Data Transformation'!$B$4:$B$8425=B3099,'Data Transformation'!$G$4:$G$8425),'Bin Analysis'!$B3120)</f>
        <v>15</v>
      </c>
      <c r="I3120">
        <f t="shared" si="388"/>
        <v>0</v>
      </c>
      <c r="J3120">
        <f t="shared" si="389"/>
        <v>0</v>
      </c>
      <c r="K3120">
        <f>J3120*Weighting!$W$24</f>
        <v>0</v>
      </c>
      <c r="M3120" s="14"/>
    </row>
    <row r="3121" spans="1:25" x14ac:dyDescent="0.25">
      <c r="A3121" s="32" t="str">
        <f>IF(Weighting!$P$25&gt;0,B3121,"")</f>
        <v/>
      </c>
      <c r="B3121">
        <f>Weighting!$C$25</f>
        <v>2.8100000000000014</v>
      </c>
      <c r="C3121">
        <f>Weighting!$F$25</f>
        <v>0</v>
      </c>
      <c r="D3121" t="b">
        <f>IF(C3121=1,'Data Transformation'!$G$3+0.5*'Data Transformation'!$W$25,IF(C3122=1,D3122-'Data Transformation'!$W$25,FALSE))</f>
        <v>0</v>
      </c>
      <c r="E3121" t="str">
        <f t="array" ref="E3121">IF(ISLOGICAL(D3121),"",FREQUENCY(IF('Data Transformation'!$B$425:$B$8425='Bin Analysis'!$B3099,'Data Transformation'!$G$425:$G$8425),D3121))</f>
        <v/>
      </c>
      <c r="F3121" t="str">
        <f t="shared" si="387"/>
        <v/>
      </c>
      <c r="G3121">
        <f>Weighting!$H$25</f>
        <v>0</v>
      </c>
      <c r="H3121">
        <f t="array" ref="H3121">FREQUENCY(IF('Data Transformation'!$B$4:$B$8425=B3099,'Data Transformation'!$G$4:$G$8425),'Bin Analysis'!$B3121)</f>
        <v>15</v>
      </c>
      <c r="I3121">
        <f t="shared" si="388"/>
        <v>0</v>
      </c>
      <c r="J3121">
        <f t="shared" si="389"/>
        <v>0</v>
      </c>
      <c r="K3121">
        <f>J3121*Weighting!$W$25</f>
        <v>0</v>
      </c>
      <c r="M3121" s="14"/>
    </row>
    <row r="3122" spans="1:25" x14ac:dyDescent="0.25">
      <c r="N3122" s="55"/>
      <c r="O3122"/>
      <c r="P3122"/>
      <c r="Q3122"/>
      <c r="R3122"/>
    </row>
    <row r="3123" spans="1:25" ht="23.25" x14ac:dyDescent="0.35">
      <c r="A3123" s="21" t="s">
        <v>0</v>
      </c>
      <c r="B3123" s="21">
        <f>IFERROR(VLOOKUP(C3123,'Data Transformation'!$L$6:$M$426,2,FALSE),"")</f>
        <v>130</v>
      </c>
      <c r="C3123" s="21">
        <f>C3099+1</f>
        <v>130</v>
      </c>
      <c r="D3123" s="21"/>
      <c r="E3123" s="21"/>
      <c r="F3123" s="21"/>
      <c r="G3123" s="21"/>
      <c r="H3123" s="22"/>
      <c r="I3123" s="22"/>
      <c r="J3123" s="22"/>
      <c r="K3123" s="21"/>
      <c r="L3123" s="21">
        <f>B3123</f>
        <v>130</v>
      </c>
      <c r="M3123" s="23">
        <f>INDEX('Data Transformation'!$O$4:$O$424,MATCH($B3123,'Data Transformation'!$M$4:$M$424,0),MATCH($M$2,'Data Transformation'!$O$3,0))</f>
        <v>9</v>
      </c>
      <c r="N3123" s="27">
        <f>IF('Input and Summary Results'!$J$16="minimum",'Bin Analysis'!X3124/(M3123-1),'Bin Analysis'!Y3123/('Bin Analysis'!M3123-1))</f>
        <v>0</v>
      </c>
      <c r="O3123" s="27">
        <f>IF(M3123=FALSE,NA(),(VLOOKUP(1,C3126:K3145,4,FALSE))/(M3123-1))</f>
        <v>0</v>
      </c>
      <c r="P3123" s="27">
        <f>IF(M3123=FALSE,NA(),SUM(J3126:J3145)/Weighting!$S$5)</f>
        <v>0.3</v>
      </c>
      <c r="Q3123" s="27">
        <f>IF(M3123=FALSE,NA(),SUM(K3126:K3145)/Weighting!$S$6)</f>
        <v>0.17391304347826086</v>
      </c>
      <c r="R3123" s="27">
        <f>IF(M3123=FALSE,NA(),(VLOOKUP(1,G3126:K3145,3,FALSE))/(M3123-1))</f>
        <v>0.875</v>
      </c>
      <c r="S3123" s="22" t="str">
        <f>IF(M3123=FALSE,NA(),IF(SUM(J3126:J3145)=2,"yes","no"))</f>
        <v>no</v>
      </c>
      <c r="X3123" s="2" cm="2">
        <f t="array" ref="X3123:X3124">FREQUENCY(IF('Data Transformation'!$B$425:$B$6424='Bin Analysis'!L3123,'Data Transformation'!$G$425:$G$6424),'Data Transformation'!$U$11)</f>
        <v>8</v>
      </c>
      <c r="Y3123" s="2" cm="2">
        <f t="array" ref="Y3123:Y3124">FREQUENCY(IF('Data Transformation'!$B$425:$B$6424='Bin Analysis'!L3123,'Data Transformation'!$G$425:$G$6424),'Data Transformation'!$U$12)</f>
        <v>8</v>
      </c>
    </row>
    <row r="3124" spans="1:25" x14ac:dyDescent="0.25">
      <c r="A3124" s="14" t="s">
        <v>67</v>
      </c>
      <c r="B3124" t="s">
        <v>47</v>
      </c>
      <c r="C3124" t="s">
        <v>5</v>
      </c>
      <c r="D3124" t="s">
        <v>100</v>
      </c>
      <c r="E3124" t="s">
        <v>101</v>
      </c>
      <c r="F3124" t="s">
        <v>102</v>
      </c>
      <c r="G3124" t="s">
        <v>70</v>
      </c>
      <c r="H3124" t="s">
        <v>31</v>
      </c>
      <c r="I3124" t="s">
        <v>32</v>
      </c>
      <c r="J3124" t="s">
        <v>46</v>
      </c>
      <c r="K3124" s="14" t="s">
        <v>45</v>
      </c>
      <c r="M3124" s="14"/>
      <c r="X3124" s="2">
        <v>0</v>
      </c>
      <c r="Y3124" s="2">
        <v>0</v>
      </c>
    </row>
    <row r="3125" spans="1:25" x14ac:dyDescent="0.25">
      <c r="A3125" s="32"/>
      <c r="D3125" t="b">
        <f>IF(C3125=1,'Data Transformation'!$G$3+0.5*'Data Transformation'!$W$25,IF(C3126=1,D3126-'Data Transformation'!$W$25,FALSE))</f>
        <v>0</v>
      </c>
      <c r="E3125" t="str">
        <f t="array" ref="E3125">IF(ISLOGICAL(D3125),"",FREQUENCY(IF('Data Transformation'!$B$425:$B$8425='Bin Analysis'!$B3123,'Data Transformation'!$G$425:$G$8425),D3125))</f>
        <v/>
      </c>
      <c r="F3125" t="str">
        <f>IF(ISLOGICAL(D3125),"",E3125-E3124)</f>
        <v/>
      </c>
      <c r="M3125" s="14"/>
    </row>
    <row r="3126" spans="1:25" x14ac:dyDescent="0.25">
      <c r="A3126" s="32">
        <f>IF(Weighting!$P$6&gt;0,B3126,"")</f>
        <v>0.32100000000000001</v>
      </c>
      <c r="B3126">
        <f>Weighting!$C$6</f>
        <v>0.32100000000000001</v>
      </c>
      <c r="C3126">
        <f>Weighting!$F$6</f>
        <v>0</v>
      </c>
      <c r="D3126" t="b">
        <f>IF(C3126=1,'Data Transformation'!$G$3+0.5*'Data Transformation'!$W$25,IF(C3127=1,D3127-'Data Transformation'!$W$25,FALSE))</f>
        <v>0</v>
      </c>
      <c r="E3126" t="str">
        <f t="array" ref="E3126">IF(ISLOGICAL(D3126),"",FREQUENCY(IF('Data Transformation'!$B$425:$B$8425='Bin Analysis'!$B3123,'Data Transformation'!$G$425:$G$8425),D3126))</f>
        <v/>
      </c>
      <c r="F3126" t="str">
        <f>IF(ISLOGICAL(D3126),"",E3126-E3125)</f>
        <v/>
      </c>
      <c r="G3126">
        <f>Weighting!$H$6</f>
        <v>1</v>
      </c>
      <c r="H3126">
        <f t="array" ref="H3126">FREQUENCY(IF('Data Transformation'!$B$4:$B$8425=B3123,'Data Transformation'!$G$4:$G$8425),'Bin Analysis'!$B3126)</f>
        <v>7</v>
      </c>
      <c r="I3126">
        <f>H3126-H3125</f>
        <v>7</v>
      </c>
      <c r="J3126">
        <f>IF(I3126=0,0,1)</f>
        <v>1</v>
      </c>
      <c r="K3126">
        <f>J3126*Weighting!$W$6</f>
        <v>1</v>
      </c>
      <c r="M3126" s="14"/>
    </row>
    <row r="3127" spans="1:25" x14ac:dyDescent="0.25">
      <c r="A3127" s="32">
        <f>IF(Weighting!$P$7&gt;0,B3127,"")</f>
        <v>0.45200000000000001</v>
      </c>
      <c r="B3127">
        <f>Weighting!$C$7</f>
        <v>0.45200000000000001</v>
      </c>
      <c r="C3127">
        <f>Weighting!$F$7</f>
        <v>0</v>
      </c>
      <c r="D3127" t="b">
        <f>IF(C3127=1,'Data Transformation'!$G$3+0.5*'Data Transformation'!$W$25,IF(C3128=1,D3128-'Data Transformation'!$W$25,FALSE))</f>
        <v>0</v>
      </c>
      <c r="E3127" t="str">
        <f t="array" ref="E3127">IF(ISLOGICAL(D3127),"",FREQUENCY(IF('Data Transformation'!$B$425:$B$8425='Bin Analysis'!$B3123,'Data Transformation'!$G$425:$G$8425),D3127))</f>
        <v/>
      </c>
      <c r="F3127" t="str">
        <f t="shared" ref="F3127:F3145" si="390">IF(ISLOGICAL(D3127),"",E3127-E3126)</f>
        <v/>
      </c>
      <c r="G3127">
        <f>Weighting!$H$7</f>
        <v>0</v>
      </c>
      <c r="H3127">
        <f t="array" ref="H3127">FREQUENCY(IF('Data Transformation'!$B$4:$B$8425=B3123,'Data Transformation'!$G$4:$G$8425),'Bin Analysis'!$B3127)</f>
        <v>8</v>
      </c>
      <c r="I3127">
        <f t="shared" ref="I3127:I3145" si="391">H3127-H3126</f>
        <v>1</v>
      </c>
      <c r="J3127">
        <f>IF(I3127=0,0,1)</f>
        <v>1</v>
      </c>
      <c r="K3127">
        <f>J3127*Weighting!$W$7</f>
        <v>2</v>
      </c>
      <c r="M3127" s="14"/>
    </row>
    <row r="3128" spans="1:25" x14ac:dyDescent="0.25">
      <c r="A3128" s="32">
        <f>IF(Weighting!$P$8&gt;0,B3128,"")</f>
        <v>0.58299999999999996</v>
      </c>
      <c r="B3128">
        <f>Weighting!$C$8</f>
        <v>0.58299999999999996</v>
      </c>
      <c r="C3128">
        <f>Weighting!$F$8</f>
        <v>0</v>
      </c>
      <c r="D3128" t="b">
        <f>IF(C3128=1,'Data Transformation'!$G$3+0.5*'Data Transformation'!$W$25,IF(C3129=1,D3129-'Data Transformation'!$W$25,FALSE))</f>
        <v>0</v>
      </c>
      <c r="E3128" t="str">
        <f t="array" ref="E3128">IF(ISLOGICAL(D3128),"",FREQUENCY(IF('Data Transformation'!$B$425:$B$8425='Bin Analysis'!$B3123,'Data Transformation'!$G$425:$G$8425),D3128))</f>
        <v/>
      </c>
      <c r="F3128" t="str">
        <f t="shared" si="390"/>
        <v/>
      </c>
      <c r="G3128">
        <f>Weighting!$H$8</f>
        <v>0</v>
      </c>
      <c r="H3128">
        <f t="array" ref="H3128">FREQUENCY(IF('Data Transformation'!$B$4:$B$8425=B3123,'Data Transformation'!$G$4:$G$8425),'Bin Analysis'!$B3128)</f>
        <v>8</v>
      </c>
      <c r="I3128">
        <f t="shared" si="391"/>
        <v>0</v>
      </c>
      <c r="J3128">
        <f t="shared" ref="J3128:J3145" si="392">IF(I3128=0,0,1)</f>
        <v>0</v>
      </c>
      <c r="K3128">
        <f>J3128*Weighting!$W$8</f>
        <v>0</v>
      </c>
      <c r="M3128" s="14"/>
    </row>
    <row r="3129" spans="1:25" x14ac:dyDescent="0.25">
      <c r="A3129" s="32">
        <f>IF(Weighting!$P$9&gt;0,B3129,"")</f>
        <v>0.71399999999999997</v>
      </c>
      <c r="B3129" s="50">
        <f>Weighting!$C$9</f>
        <v>0.71399999999999997</v>
      </c>
      <c r="C3129">
        <f>Weighting!$F$9</f>
        <v>0</v>
      </c>
      <c r="D3129" t="b">
        <f>IF(C3129=1,'Data Transformation'!$G$3+0.5*'Data Transformation'!$W$25,IF(C3130=1,D3130-'Data Transformation'!$W$25,FALSE))</f>
        <v>0</v>
      </c>
      <c r="E3129" t="str">
        <f t="array" ref="E3129">IF(ISLOGICAL(D3129),"",FREQUENCY(IF('Data Transformation'!$B$425:$B$8425='Bin Analysis'!$B3123,'Data Transformation'!$G$425:$G$8425),D3129))</f>
        <v/>
      </c>
      <c r="F3129" t="str">
        <f t="shared" si="390"/>
        <v/>
      </c>
      <c r="G3129">
        <f>Weighting!$H$9</f>
        <v>0</v>
      </c>
      <c r="H3129">
        <f t="array" ref="H3129">FREQUENCY(IF('Data Transformation'!$B$4:$B$8425=B3123,'Data Transformation'!$G$4:$G$8425),'Bin Analysis'!$B3129)</f>
        <v>8</v>
      </c>
      <c r="I3129">
        <f t="shared" si="391"/>
        <v>0</v>
      </c>
      <c r="J3129">
        <f t="shared" si="392"/>
        <v>0</v>
      </c>
      <c r="K3129">
        <f>J3129*Weighting!$W$9</f>
        <v>0</v>
      </c>
      <c r="M3129" s="14"/>
    </row>
    <row r="3130" spans="1:25" x14ac:dyDescent="0.25">
      <c r="A3130" s="32">
        <f>IF(Weighting!$P$10&gt;0,B3130,"")</f>
        <v>0.84499999999999997</v>
      </c>
      <c r="B3130">
        <f>Weighting!$C$10</f>
        <v>0.84499999999999997</v>
      </c>
      <c r="C3130">
        <f>Weighting!$F$10</f>
        <v>0</v>
      </c>
      <c r="D3130" t="b">
        <f>IF(C3130=1,'Data Transformation'!$G$3+0.5*'Data Transformation'!$W$25,IF(C3131=1,D3131-'Data Transformation'!$W$25,FALSE))</f>
        <v>0</v>
      </c>
      <c r="E3130" t="str">
        <f t="array" ref="E3130">IF(ISLOGICAL(D3130),"",FREQUENCY(IF('Data Transformation'!$B$425:$B$8425='Bin Analysis'!$B3123,'Data Transformation'!$G$425:$G$8425),D3130))</f>
        <v/>
      </c>
      <c r="F3130" t="str">
        <f t="shared" si="390"/>
        <v/>
      </c>
      <c r="G3130">
        <f>Weighting!$H$10</f>
        <v>0</v>
      </c>
      <c r="H3130">
        <f t="array" ref="H3130">FREQUENCY(IF('Data Transformation'!$B$4:$B$8425=B3123,'Data Transformation'!$G$4:$G$8425),'Bin Analysis'!$B3130)</f>
        <v>8</v>
      </c>
      <c r="I3130">
        <f t="shared" si="391"/>
        <v>0</v>
      </c>
      <c r="J3130">
        <f t="shared" si="392"/>
        <v>0</v>
      </c>
      <c r="K3130">
        <f>J3130*Weighting!$W$10</f>
        <v>0</v>
      </c>
      <c r="M3130" s="14"/>
    </row>
    <row r="3131" spans="1:25" x14ac:dyDescent="0.25">
      <c r="A3131" s="32">
        <f>IF(Weighting!$P$11&gt;0,B3131,"")</f>
        <v>0.97599999999999998</v>
      </c>
      <c r="B3131">
        <f>Weighting!$C$11</f>
        <v>0.97599999999999998</v>
      </c>
      <c r="C3131">
        <f>Weighting!$F$11</f>
        <v>0</v>
      </c>
      <c r="D3131">
        <f>IF(C3131=1,'Data Transformation'!$G$3+0.5*'Data Transformation'!$W$25,IF(C3132=1,D3132-'Data Transformation'!$W$25,FALSE))</f>
        <v>0.86899999999999999</v>
      </c>
      <c r="E3131">
        <f t="array" ref="E3131">IF(ISLOGICAL(D3131),"",FREQUENCY(IF('Data Transformation'!$B$425:$B$8425='Bin Analysis'!$B3123,'Data Transformation'!$G$425:$G$8425),D3131))</f>
        <v>8</v>
      </c>
      <c r="F3131" t="e">
        <f t="shared" si="390"/>
        <v>#VALUE!</v>
      </c>
      <c r="G3131">
        <f>Weighting!$H$11</f>
        <v>0</v>
      </c>
      <c r="H3131">
        <f t="array" ref="H3131">FREQUENCY(IF('Data Transformation'!$B$4:$B$8425=B3123,'Data Transformation'!$G$4:$G$8425),'Bin Analysis'!$B3131)</f>
        <v>8</v>
      </c>
      <c r="I3131">
        <f t="shared" si="391"/>
        <v>0</v>
      </c>
      <c r="J3131">
        <f t="shared" si="392"/>
        <v>0</v>
      </c>
      <c r="K3131">
        <f>J3131*Weighting!$W$11</f>
        <v>0</v>
      </c>
      <c r="M3131" s="14"/>
    </row>
    <row r="3132" spans="1:25" x14ac:dyDescent="0.25">
      <c r="A3132" s="32">
        <f>IF(Weighting!$P$12&gt;0,B3132,"")</f>
        <v>1.107</v>
      </c>
      <c r="B3132">
        <f>Weighting!$C$12</f>
        <v>1.107</v>
      </c>
      <c r="C3132">
        <f>Weighting!$F$12</f>
        <v>1</v>
      </c>
      <c r="D3132">
        <f>IF(C3132=1,'Data Transformation'!$G$3+0.5*'Data Transformation'!$W$25,IF(C3133=1,D3133-'Data Transformation'!$W$25,FALSE))</f>
        <v>1.131</v>
      </c>
      <c r="E3132">
        <f t="array" ref="E3132">IF(ISLOGICAL(D3132),"",FREQUENCY(IF('Data Transformation'!$B$425:$B$8425='Bin Analysis'!$B3123,'Data Transformation'!$G$425:$G$8425),D3132))</f>
        <v>8</v>
      </c>
      <c r="F3132">
        <f t="shared" si="390"/>
        <v>0</v>
      </c>
      <c r="G3132">
        <f>Weighting!$H$12</f>
        <v>0</v>
      </c>
      <c r="H3132">
        <f t="array" ref="H3132">FREQUENCY(IF('Data Transformation'!$B$4:$B$8425=B3123,'Data Transformation'!$G$4:$G$8425),'Bin Analysis'!$B3132)</f>
        <v>9</v>
      </c>
      <c r="I3132">
        <f t="shared" si="391"/>
        <v>1</v>
      </c>
      <c r="J3132">
        <f t="shared" si="392"/>
        <v>1</v>
      </c>
      <c r="K3132">
        <f>J3132*Weighting!$W$12</f>
        <v>1</v>
      </c>
      <c r="M3132" s="14"/>
    </row>
    <row r="3133" spans="1:25" x14ac:dyDescent="0.25">
      <c r="A3133" s="32">
        <f>IF(Weighting!$P$13&gt;0,B3133,"")</f>
        <v>1.238</v>
      </c>
      <c r="B3133">
        <f>Weighting!$C$13</f>
        <v>1.238</v>
      </c>
      <c r="C3133">
        <f>Weighting!$F$13</f>
        <v>0</v>
      </c>
      <c r="D3133" t="b">
        <f>IF(C3133=1,'Data Transformation'!$G$3+0.5*'Data Transformation'!$W$25,IF(C3134=1,D3134-'Data Transformation'!$W$25,FALSE))</f>
        <v>0</v>
      </c>
      <c r="E3133" t="str">
        <f t="array" ref="E3133">IF(ISLOGICAL(D3133),"",FREQUENCY(IF('Data Transformation'!$B$425:$B$8425='Bin Analysis'!$B3123,'Data Transformation'!$G$425:$G$8425),D3133))</f>
        <v/>
      </c>
      <c r="F3133" t="str">
        <f t="shared" si="390"/>
        <v/>
      </c>
      <c r="G3133">
        <f>Weighting!$H$13</f>
        <v>0</v>
      </c>
      <c r="H3133">
        <f t="array" ref="H3133">FREQUENCY(IF('Data Transformation'!$B$4:$B$8425=B3123,'Data Transformation'!$G$4:$G$8425),'Bin Analysis'!$B3133)</f>
        <v>9</v>
      </c>
      <c r="I3133">
        <f t="shared" si="391"/>
        <v>0</v>
      </c>
      <c r="J3133">
        <f t="shared" si="392"/>
        <v>0</v>
      </c>
      <c r="K3133">
        <f>J3133*Weighting!$W$13</f>
        <v>0</v>
      </c>
      <c r="M3133" s="14"/>
    </row>
    <row r="3134" spans="1:25" x14ac:dyDescent="0.25">
      <c r="A3134" s="32">
        <f>IF(Weighting!$P$14&gt;0,B3134,"")</f>
        <v>1.369</v>
      </c>
      <c r="B3134">
        <f>Weighting!$C$14</f>
        <v>1.369</v>
      </c>
      <c r="C3134">
        <f>Weighting!$F$14</f>
        <v>0</v>
      </c>
      <c r="D3134" t="b">
        <f>IF(C3134=1,'Data Transformation'!$G$3+0.5*'Data Transformation'!$W$25,IF(C3135=1,D3135-'Data Transformation'!$W$25,FALSE))</f>
        <v>0</v>
      </c>
      <c r="E3134" t="str">
        <f t="array" ref="E3134">IF(ISLOGICAL(D3134),"",FREQUENCY(IF('Data Transformation'!$B$425:$B$8425='Bin Analysis'!$B3123,'Data Transformation'!$G$425:$G$8425),D3134))</f>
        <v/>
      </c>
      <c r="F3134" t="str">
        <f t="shared" si="390"/>
        <v/>
      </c>
      <c r="G3134">
        <f>Weighting!$H$14</f>
        <v>0</v>
      </c>
      <c r="H3134">
        <f t="array" ref="H3134">FREQUENCY(IF('Data Transformation'!$B$4:$B$8425=B3123,'Data Transformation'!$G$4:$G$8425),'Bin Analysis'!$B3134)</f>
        <v>9</v>
      </c>
      <c r="I3134">
        <f t="shared" si="391"/>
        <v>0</v>
      </c>
      <c r="J3134">
        <f t="shared" si="392"/>
        <v>0</v>
      </c>
      <c r="K3134">
        <f>J3134*Weighting!$W$14</f>
        <v>0</v>
      </c>
      <c r="M3134" s="14"/>
    </row>
    <row r="3135" spans="1:25" x14ac:dyDescent="0.25">
      <c r="A3135" s="32">
        <f>IF(Weighting!$P$15&gt;0,B3135,"")</f>
        <v>1.5000009999999999</v>
      </c>
      <c r="B3135">
        <f>Weighting!$C$15</f>
        <v>1.5000009999999999</v>
      </c>
      <c r="C3135">
        <f>Weighting!$F$15</f>
        <v>0</v>
      </c>
      <c r="D3135" t="b">
        <f>IF(C3135=1,'Data Transformation'!$G$3+0.5*'Data Transformation'!$W$25,IF(C3136=1,D3136-'Data Transformation'!$W$25,FALSE))</f>
        <v>0</v>
      </c>
      <c r="E3135" t="str">
        <f t="array" ref="E3135">IF(ISLOGICAL(D3135),"",FREQUENCY(IF('Data Transformation'!$B$425:$B$8425='Bin Analysis'!$B3123,'Data Transformation'!$G$425:$G$8425),D3135))</f>
        <v/>
      </c>
      <c r="F3135" t="str">
        <f t="shared" si="390"/>
        <v/>
      </c>
      <c r="G3135">
        <f>Weighting!$H$15</f>
        <v>0</v>
      </c>
      <c r="H3135">
        <f t="array" ref="H3135">FREQUENCY(IF('Data Transformation'!$B$4:$B$8425=B3123,'Data Transformation'!$G$4:$G$8425),'Bin Analysis'!$B3135)</f>
        <v>9</v>
      </c>
      <c r="I3135">
        <f t="shared" si="391"/>
        <v>0</v>
      </c>
      <c r="J3135">
        <f t="shared" si="392"/>
        <v>0</v>
      </c>
      <c r="K3135">
        <f>J3135*Weighting!$W$15</f>
        <v>0</v>
      </c>
      <c r="M3135" s="14"/>
    </row>
    <row r="3136" spans="1:25" x14ac:dyDescent="0.25">
      <c r="A3136" s="32" t="str">
        <f>IF(Weighting!$P$16&gt;0,B3136,"")</f>
        <v/>
      </c>
      <c r="B3136">
        <f>Weighting!$C$16</f>
        <v>1.631</v>
      </c>
      <c r="C3136">
        <f>Weighting!$F$16</f>
        <v>0</v>
      </c>
      <c r="D3136" t="b">
        <f>IF(C3136=1,'Data Transformation'!$G$3+0.5*'Data Transformation'!$W$25,IF(C3137=1,D3137-'Data Transformation'!$W$25,FALSE))</f>
        <v>0</v>
      </c>
      <c r="E3136" t="str">
        <f t="array" ref="E3136">IF(ISLOGICAL(D3136),"",FREQUENCY(IF('Data Transformation'!$B$425:$B$8425='Bin Analysis'!$B3123,'Data Transformation'!$G$425:$G$8425),D3136))</f>
        <v/>
      </c>
      <c r="F3136" t="str">
        <f t="shared" si="390"/>
        <v/>
      </c>
      <c r="G3136">
        <f>Weighting!$H$16</f>
        <v>0</v>
      </c>
      <c r="H3136">
        <f t="array" ref="H3136">FREQUENCY(IF('Data Transformation'!$B$4:$B$8425=B3123,'Data Transformation'!$G$4:$G$8425),'Bin Analysis'!$B3136)</f>
        <v>9</v>
      </c>
      <c r="I3136">
        <f t="shared" si="391"/>
        <v>0</v>
      </c>
      <c r="J3136">
        <f t="shared" si="392"/>
        <v>0</v>
      </c>
      <c r="K3136">
        <f>J3136*Weighting!$W$16</f>
        <v>0</v>
      </c>
      <c r="M3136" s="14"/>
    </row>
    <row r="3137" spans="1:25" x14ac:dyDescent="0.25">
      <c r="A3137" s="32" t="str">
        <f>IF(Weighting!$P$17&gt;0,B3137,"")</f>
        <v/>
      </c>
      <c r="B3137">
        <f>Weighting!$C$17</f>
        <v>1.762</v>
      </c>
      <c r="C3137">
        <f>Weighting!$F$17</f>
        <v>0</v>
      </c>
      <c r="D3137" t="b">
        <f>IF(C3137=1,'Data Transformation'!$G$3+0.5*'Data Transformation'!$W$25,IF(C3138=1,D3138-'Data Transformation'!$W$25,FALSE))</f>
        <v>0</v>
      </c>
      <c r="E3137" t="str">
        <f t="array" ref="E3137">IF(ISLOGICAL(D3137),"",FREQUENCY(IF('Data Transformation'!$B$425:$B$8425='Bin Analysis'!$B3123,'Data Transformation'!$G$425:$G$8425),D3137))</f>
        <v/>
      </c>
      <c r="F3137" t="str">
        <f t="shared" si="390"/>
        <v/>
      </c>
      <c r="G3137">
        <f>Weighting!$H$17</f>
        <v>0</v>
      </c>
      <c r="H3137">
        <f t="array" ref="H3137">FREQUENCY(IF('Data Transformation'!$B$4:$B$8425=B3123,'Data Transformation'!$G$4:$G$8425),'Bin Analysis'!$B3137)</f>
        <v>9</v>
      </c>
      <c r="I3137">
        <f t="shared" si="391"/>
        <v>0</v>
      </c>
      <c r="J3137">
        <f t="shared" si="392"/>
        <v>0</v>
      </c>
      <c r="K3137">
        <f>J3137*Weighting!$W$17</f>
        <v>0</v>
      </c>
      <c r="M3137" s="14"/>
    </row>
    <row r="3138" spans="1:25" x14ac:dyDescent="0.25">
      <c r="A3138" s="32" t="str">
        <f>IF(Weighting!$P$18&gt;0,B3138,"")</f>
        <v/>
      </c>
      <c r="B3138">
        <f>Weighting!$C$18</f>
        <v>1.893</v>
      </c>
      <c r="C3138">
        <f>Weighting!$F$18</f>
        <v>0</v>
      </c>
      <c r="D3138" t="b">
        <f>IF(C3138=1,'Data Transformation'!$G$3+0.5*'Data Transformation'!$W$25,IF(C3139=1,D3139-'Data Transformation'!$W$25,FALSE))</f>
        <v>0</v>
      </c>
      <c r="E3138" t="str">
        <f t="array" ref="E3138">IF(ISLOGICAL(D3138),"",FREQUENCY(IF('Data Transformation'!$B$425:$B$8425='Bin Analysis'!$B3123,'Data Transformation'!$G$425:$G$8425),D3138))</f>
        <v/>
      </c>
      <c r="F3138" t="str">
        <f t="shared" si="390"/>
        <v/>
      </c>
      <c r="G3138">
        <f>Weighting!$H$18</f>
        <v>0</v>
      </c>
      <c r="H3138">
        <f t="array" ref="H3138">FREQUENCY(IF('Data Transformation'!$B$4:$B$8425=B3123,'Data Transformation'!$G$4:$G$8425),'Bin Analysis'!$B3138)</f>
        <v>9</v>
      </c>
      <c r="I3138">
        <f t="shared" si="391"/>
        <v>0</v>
      </c>
      <c r="J3138">
        <f t="shared" si="392"/>
        <v>0</v>
      </c>
      <c r="K3138">
        <f>J3138*Weighting!$W$18</f>
        <v>0</v>
      </c>
      <c r="M3138" s="14"/>
    </row>
    <row r="3139" spans="1:25" x14ac:dyDescent="0.25">
      <c r="A3139" s="32" t="str">
        <f>IF(Weighting!$P$19&gt;0,B3139,"")</f>
        <v/>
      </c>
      <c r="B3139">
        <f>Weighting!$C$19</f>
        <v>2.024</v>
      </c>
      <c r="C3139">
        <f>Weighting!$F$19</f>
        <v>0</v>
      </c>
      <c r="D3139" t="b">
        <f>IF(C3139=1,'Data Transformation'!$G$3+0.5*'Data Transformation'!$W$25,IF(C3140=1,D3140-'Data Transformation'!$W$25,FALSE))</f>
        <v>0</v>
      </c>
      <c r="E3139" t="str">
        <f t="array" ref="E3139">IF(ISLOGICAL(D3139),"",FREQUENCY(IF('Data Transformation'!$B$425:$B$8425='Bin Analysis'!$B3123,'Data Transformation'!$G$425:$G$8425),D3139))</f>
        <v/>
      </c>
      <c r="F3139" t="str">
        <f t="shared" si="390"/>
        <v/>
      </c>
      <c r="G3139">
        <f>Weighting!$H$19</f>
        <v>0</v>
      </c>
      <c r="H3139">
        <f t="array" ref="H3139">FREQUENCY(IF('Data Transformation'!$B$4:$B$8425=B3123,'Data Transformation'!$G$4:$G$8425),'Bin Analysis'!$B3139)</f>
        <v>9</v>
      </c>
      <c r="I3139">
        <f t="shared" si="391"/>
        <v>0</v>
      </c>
      <c r="J3139">
        <f t="shared" si="392"/>
        <v>0</v>
      </c>
      <c r="K3139">
        <f>J3139*Weighting!$W$19</f>
        <v>0</v>
      </c>
      <c r="M3139" s="14"/>
    </row>
    <row r="3140" spans="1:25" x14ac:dyDescent="0.25">
      <c r="A3140" s="32" t="str">
        <f>IF(Weighting!$P$20&gt;0,B3140,"")</f>
        <v/>
      </c>
      <c r="B3140">
        <f>Weighting!$C$20</f>
        <v>2.1550000000000002</v>
      </c>
      <c r="C3140">
        <f>Weighting!$F$20</f>
        <v>0</v>
      </c>
      <c r="D3140" t="b">
        <f>IF(C3140=1,'Data Transformation'!$G$3+0.5*'Data Transformation'!$W$25,IF(C3141=1,D3141-'Data Transformation'!$W$25,FALSE))</f>
        <v>0</v>
      </c>
      <c r="E3140" t="str">
        <f t="array" ref="E3140">IF(ISLOGICAL(D3140),"",FREQUENCY(IF('Data Transformation'!$B$425:$B$8425='Bin Analysis'!$B3123,'Data Transformation'!$G$425:$G$8425),D3140))</f>
        <v/>
      </c>
      <c r="F3140" t="str">
        <f t="shared" si="390"/>
        <v/>
      </c>
      <c r="G3140">
        <f>Weighting!$H$20</f>
        <v>0</v>
      </c>
      <c r="H3140">
        <f t="array" ref="H3140">FREQUENCY(IF('Data Transformation'!$B$4:$B$8425=B3123,'Data Transformation'!$G$4:$G$8425),'Bin Analysis'!$B3140)</f>
        <v>9</v>
      </c>
      <c r="I3140">
        <f t="shared" si="391"/>
        <v>0</v>
      </c>
      <c r="J3140">
        <f t="shared" si="392"/>
        <v>0</v>
      </c>
      <c r="K3140">
        <f>J3140*Weighting!$W$20</f>
        <v>0</v>
      </c>
      <c r="M3140" s="14"/>
    </row>
    <row r="3141" spans="1:25" x14ac:dyDescent="0.25">
      <c r="A3141" s="32" t="str">
        <f>IF(Weighting!$P$21&gt;0,B3141,"")</f>
        <v/>
      </c>
      <c r="B3141">
        <f>Weighting!$C$21</f>
        <v>2.2860000000000005</v>
      </c>
      <c r="C3141">
        <f>Weighting!$F$21</f>
        <v>0</v>
      </c>
      <c r="D3141" t="b">
        <f>IF(C3141=1,'Data Transformation'!$G$3+0.5*'Data Transformation'!$W$25,IF(C3142=1,D3142-'Data Transformation'!$W$25,FALSE))</f>
        <v>0</v>
      </c>
      <c r="E3141" t="str">
        <f t="array" ref="E3141">IF(ISLOGICAL(D3141),"",FREQUENCY(IF('Data Transformation'!$B$425:$B$8425='Bin Analysis'!$B3123,'Data Transformation'!$G$425:$G$8425),D3141))</f>
        <v/>
      </c>
      <c r="F3141" t="str">
        <f t="shared" si="390"/>
        <v/>
      </c>
      <c r="G3141">
        <f>Weighting!$H$21</f>
        <v>0</v>
      </c>
      <c r="H3141">
        <f t="array" ref="H3141">FREQUENCY(IF('Data Transformation'!$B$4:$B$8425=B3123,'Data Transformation'!$G$4:$G$8425),'Bin Analysis'!$B3141)</f>
        <v>9</v>
      </c>
      <c r="I3141">
        <f t="shared" si="391"/>
        <v>0</v>
      </c>
      <c r="J3141">
        <f t="shared" si="392"/>
        <v>0</v>
      </c>
      <c r="K3141">
        <f>J3141*Weighting!$W$21</f>
        <v>0</v>
      </c>
      <c r="M3141" s="14"/>
    </row>
    <row r="3142" spans="1:25" x14ac:dyDescent="0.25">
      <c r="A3142" s="32" t="str">
        <f>IF(Weighting!$P$22&gt;0,B3142,"")</f>
        <v/>
      </c>
      <c r="B3142">
        <f>Weighting!$C$22</f>
        <v>2.4170000000000007</v>
      </c>
      <c r="C3142">
        <f>Weighting!$F$22</f>
        <v>0</v>
      </c>
      <c r="D3142" t="b">
        <f>IF(C3142=1,'Data Transformation'!$G$3+0.5*'Data Transformation'!$W$25,IF(C3143=1,D3143-'Data Transformation'!$W$25,FALSE))</f>
        <v>0</v>
      </c>
      <c r="E3142" t="str">
        <f t="array" ref="E3142">IF(ISLOGICAL(D3142),"",FREQUENCY(IF('Data Transformation'!$B$425:$B$8425='Bin Analysis'!$B3123,'Data Transformation'!$G$425:$G$8425),D3142))</f>
        <v/>
      </c>
      <c r="F3142" t="str">
        <f t="shared" si="390"/>
        <v/>
      </c>
      <c r="G3142">
        <f>Weighting!$H$22</f>
        <v>0</v>
      </c>
      <c r="H3142">
        <f t="array" ref="H3142">FREQUENCY(IF('Data Transformation'!$B$4:$B$8425=B3123,'Data Transformation'!$G$4:$G$8425),'Bin Analysis'!$B3142)</f>
        <v>9</v>
      </c>
      <c r="I3142">
        <f t="shared" si="391"/>
        <v>0</v>
      </c>
      <c r="J3142">
        <f t="shared" si="392"/>
        <v>0</v>
      </c>
      <c r="K3142">
        <f>J3142*Weighting!$W$22</f>
        <v>0</v>
      </c>
      <c r="M3142" s="14"/>
    </row>
    <row r="3143" spans="1:25" x14ac:dyDescent="0.25">
      <c r="A3143" s="32" t="str">
        <f>IF(Weighting!$P$23&gt;0,B3143,"")</f>
        <v/>
      </c>
      <c r="B3143">
        <f>Weighting!$C$23</f>
        <v>2.5480000000000009</v>
      </c>
      <c r="C3143">
        <f>Weighting!$F$23</f>
        <v>0</v>
      </c>
      <c r="D3143" t="b">
        <f>IF(C3143=1,'Data Transformation'!$G$3+0.5*'Data Transformation'!$W$25,IF(C3144=1,D3144-'Data Transformation'!$W$25,FALSE))</f>
        <v>0</v>
      </c>
      <c r="E3143" t="str">
        <f t="array" ref="E3143">IF(ISLOGICAL(D3143),"",FREQUENCY(IF('Data Transformation'!$B$425:$B$8425='Bin Analysis'!$B3123,'Data Transformation'!$G$425:$G$8425),D3143))</f>
        <v/>
      </c>
      <c r="F3143" t="str">
        <f t="shared" si="390"/>
        <v/>
      </c>
      <c r="G3143">
        <f>Weighting!$H$23</f>
        <v>0</v>
      </c>
      <c r="H3143">
        <f t="array" ref="H3143">FREQUENCY(IF('Data Transformation'!$B$4:$B$8425=B3123,'Data Transformation'!$G$4:$G$8425),'Bin Analysis'!$B3143)</f>
        <v>9</v>
      </c>
      <c r="I3143">
        <f t="shared" si="391"/>
        <v>0</v>
      </c>
      <c r="J3143">
        <f t="shared" si="392"/>
        <v>0</v>
      </c>
      <c r="K3143">
        <f>J3143*Weighting!$W$23</f>
        <v>0</v>
      </c>
      <c r="M3143" s="14"/>
    </row>
    <row r="3144" spans="1:25" x14ac:dyDescent="0.25">
      <c r="A3144" s="32" t="str">
        <f>IF(Weighting!$P$24&gt;0,B3144,"")</f>
        <v/>
      </c>
      <c r="B3144">
        <f>Weighting!$C$24</f>
        <v>2.6790000000000012</v>
      </c>
      <c r="C3144">
        <f>Weighting!$F$24</f>
        <v>0</v>
      </c>
      <c r="D3144" t="b">
        <f>IF(C3144=1,'Data Transformation'!$G$3+0.5*'Data Transformation'!$W$25,IF(C3145=1,D3145-'Data Transformation'!$W$25,FALSE))</f>
        <v>0</v>
      </c>
      <c r="E3144" t="str">
        <f t="array" ref="E3144">IF(ISLOGICAL(D3144),"",FREQUENCY(IF('Data Transformation'!$B$425:$B$8425='Bin Analysis'!$B3123,'Data Transformation'!$G$425:$G$8425),D3144))</f>
        <v/>
      </c>
      <c r="F3144" t="str">
        <f t="shared" si="390"/>
        <v/>
      </c>
      <c r="G3144">
        <f>Weighting!$H$24</f>
        <v>0</v>
      </c>
      <c r="H3144">
        <f t="array" ref="H3144">FREQUENCY(IF('Data Transformation'!$B$4:$B$8425=B3123,'Data Transformation'!$G$4:$G$8425),'Bin Analysis'!$B3144)</f>
        <v>9</v>
      </c>
      <c r="I3144">
        <f t="shared" si="391"/>
        <v>0</v>
      </c>
      <c r="J3144">
        <f t="shared" si="392"/>
        <v>0</v>
      </c>
      <c r="K3144">
        <f>J3144*Weighting!$W$24</f>
        <v>0</v>
      </c>
      <c r="M3144" s="14"/>
    </row>
    <row r="3145" spans="1:25" x14ac:dyDescent="0.25">
      <c r="A3145" s="32" t="str">
        <f>IF(Weighting!$P$25&gt;0,B3145,"")</f>
        <v/>
      </c>
      <c r="B3145">
        <f>Weighting!$C$25</f>
        <v>2.8100000000000014</v>
      </c>
      <c r="C3145">
        <f>Weighting!$F$25</f>
        <v>0</v>
      </c>
      <c r="D3145" t="b">
        <f>IF(C3145=1,'Data Transformation'!$G$3+0.5*'Data Transformation'!$W$25,IF(C3146=1,D3146-'Data Transformation'!$W$25,FALSE))</f>
        <v>0</v>
      </c>
      <c r="E3145" t="str">
        <f t="array" ref="E3145">IF(ISLOGICAL(D3145),"",FREQUENCY(IF('Data Transformation'!$B$425:$B$8425='Bin Analysis'!$B3123,'Data Transformation'!$G$425:$G$8425),D3145))</f>
        <v/>
      </c>
      <c r="F3145" t="str">
        <f t="shared" si="390"/>
        <v/>
      </c>
      <c r="G3145">
        <f>Weighting!$H$25</f>
        <v>0</v>
      </c>
      <c r="H3145">
        <f t="array" ref="H3145">FREQUENCY(IF('Data Transformation'!$B$4:$B$8425=B3123,'Data Transformation'!$G$4:$G$8425),'Bin Analysis'!$B3145)</f>
        <v>9</v>
      </c>
      <c r="I3145">
        <f t="shared" si="391"/>
        <v>0</v>
      </c>
      <c r="J3145">
        <f t="shared" si="392"/>
        <v>0</v>
      </c>
      <c r="K3145">
        <f>J3145*Weighting!$W$25</f>
        <v>0</v>
      </c>
      <c r="M3145" s="14"/>
    </row>
    <row r="3146" spans="1:25" x14ac:dyDescent="0.25">
      <c r="O3146"/>
      <c r="P3146"/>
      <c r="Q3146"/>
      <c r="R3146"/>
    </row>
    <row r="3147" spans="1:25" ht="23.25" x14ac:dyDescent="0.35">
      <c r="A3147" s="21" t="s">
        <v>0</v>
      </c>
      <c r="B3147" s="21">
        <f>IFERROR(VLOOKUP(C3147,'Data Transformation'!$L$6:$M$426,2,FALSE),"")</f>
        <v>131</v>
      </c>
      <c r="C3147" s="21">
        <f>C3123+1</f>
        <v>131</v>
      </c>
      <c r="D3147" s="21"/>
      <c r="E3147" s="21"/>
      <c r="F3147" s="21"/>
      <c r="G3147" s="21"/>
      <c r="H3147" s="22"/>
      <c r="I3147" s="22"/>
      <c r="J3147" s="22"/>
      <c r="K3147" s="21"/>
      <c r="L3147" s="21">
        <f>B3147</f>
        <v>131</v>
      </c>
      <c r="M3147" s="23">
        <f>INDEX('Data Transformation'!$O$4:$O$424,MATCH($B3147,'Data Transformation'!$M$4:$M$424,0),MATCH($M$2,'Data Transformation'!$O$3,0))</f>
        <v>10</v>
      </c>
      <c r="N3147" s="27">
        <f>IF('Input and Summary Results'!$J$16="minimum",'Bin Analysis'!X3148/(M3147-1),'Bin Analysis'!Y3147/('Bin Analysis'!M3147-1))</f>
        <v>0</v>
      </c>
      <c r="O3147" s="27">
        <f>IF(M3147=FALSE,NA(),(VLOOKUP(1,C3150:K3169,4,FALSE))/(M3147-1))</f>
        <v>0</v>
      </c>
      <c r="P3147" s="27">
        <f>IF(M3147=FALSE,NA(),SUM(J3150:J3169)/Weighting!$S$5)</f>
        <v>0.4</v>
      </c>
      <c r="Q3147" s="27">
        <f>IF(M3147=FALSE,NA(),SUM(K3150:K3169)/Weighting!$S$6)</f>
        <v>0.30434782608695654</v>
      </c>
      <c r="R3147" s="27">
        <f>IF(M3147=FALSE,NA(),(VLOOKUP(1,G3150:K3169,3,FALSE))/(M3147-1))</f>
        <v>0.66666666666666663</v>
      </c>
      <c r="S3147" s="22" t="str">
        <f>IF(M3147=FALSE,NA(),IF(SUM(J3150:J3169)=2,"yes","no"))</f>
        <v>no</v>
      </c>
      <c r="X3147" s="2" cm="2">
        <f t="array" ref="X3147:X3148">FREQUENCY(IF('Data Transformation'!$B$425:$B$6424='Bin Analysis'!L3147,'Data Transformation'!$G$425:$G$6424),'Data Transformation'!$U$11)</f>
        <v>9</v>
      </c>
      <c r="Y3147" s="2" cm="2">
        <f t="array" ref="Y3147:Y3148">FREQUENCY(IF('Data Transformation'!$B$425:$B$6424='Bin Analysis'!L3147,'Data Transformation'!$G$425:$G$6424),'Data Transformation'!$U$12)</f>
        <v>9</v>
      </c>
    </row>
    <row r="3148" spans="1:25" x14ac:dyDescent="0.25">
      <c r="A3148" s="14" t="s">
        <v>67</v>
      </c>
      <c r="B3148" t="s">
        <v>47</v>
      </c>
      <c r="C3148" t="s">
        <v>5</v>
      </c>
      <c r="D3148" t="s">
        <v>100</v>
      </c>
      <c r="E3148" t="s">
        <v>101</v>
      </c>
      <c r="F3148" t="s">
        <v>102</v>
      </c>
      <c r="G3148" t="s">
        <v>70</v>
      </c>
      <c r="H3148" t="s">
        <v>31</v>
      </c>
      <c r="I3148" t="s">
        <v>32</v>
      </c>
      <c r="J3148" t="s">
        <v>46</v>
      </c>
      <c r="K3148" s="14" t="s">
        <v>45</v>
      </c>
      <c r="M3148" s="14"/>
      <c r="X3148" s="2">
        <v>0</v>
      </c>
      <c r="Y3148" s="2">
        <v>0</v>
      </c>
    </row>
    <row r="3149" spans="1:25" x14ac:dyDescent="0.25">
      <c r="A3149" s="32"/>
      <c r="D3149" t="b">
        <f>IF(C3149=1,'Data Transformation'!$G$3+0.5*'Data Transformation'!$W$25,IF(C3150=1,D3150-'Data Transformation'!$W$25,FALSE))</f>
        <v>0</v>
      </c>
      <c r="E3149" t="str">
        <f t="array" ref="E3149">IF(ISLOGICAL(D3149),"",FREQUENCY(IF('Data Transformation'!$B$425:$B$8425='Bin Analysis'!$B3147,'Data Transformation'!$G$425:$G$8425),D3149))</f>
        <v/>
      </c>
      <c r="F3149" t="str">
        <f>IF(ISLOGICAL(D3149),"",E3149-E3148)</f>
        <v/>
      </c>
      <c r="M3149" s="14"/>
    </row>
    <row r="3150" spans="1:25" x14ac:dyDescent="0.25">
      <c r="A3150" s="32">
        <f>IF(Weighting!$P$6&gt;0,B3150,"")</f>
        <v>0.32100000000000001</v>
      </c>
      <c r="B3150">
        <f>Weighting!$C$6</f>
        <v>0.32100000000000001</v>
      </c>
      <c r="C3150">
        <f>Weighting!$F$6</f>
        <v>0</v>
      </c>
      <c r="D3150" t="b">
        <f>IF(C3150=1,'Data Transformation'!$G$3+0.5*'Data Transformation'!$W$25,IF(C3151=1,D3151-'Data Transformation'!$W$25,FALSE))</f>
        <v>0</v>
      </c>
      <c r="E3150" t="str">
        <f t="array" ref="E3150">IF(ISLOGICAL(D3150),"",FREQUENCY(IF('Data Transformation'!$B$425:$B$8425='Bin Analysis'!$B3147,'Data Transformation'!$G$425:$G$8425),D3150))</f>
        <v/>
      </c>
      <c r="F3150" t="str">
        <f>IF(ISLOGICAL(D3150),"",E3150-E3149)</f>
        <v/>
      </c>
      <c r="G3150">
        <f>Weighting!$H$6</f>
        <v>1</v>
      </c>
      <c r="H3150">
        <f t="array" ref="H3150">FREQUENCY(IF('Data Transformation'!$B$4:$B$8425=B3147,'Data Transformation'!$G$4:$G$8425),'Bin Analysis'!$B3150)</f>
        <v>6</v>
      </c>
      <c r="I3150">
        <f>H3150-H3149</f>
        <v>6</v>
      </c>
      <c r="J3150">
        <f>IF(I3150=0,0,1)</f>
        <v>1</v>
      </c>
      <c r="K3150">
        <f>J3150*Weighting!$W$6</f>
        <v>1</v>
      </c>
      <c r="M3150" s="14"/>
    </row>
    <row r="3151" spans="1:25" x14ac:dyDescent="0.25">
      <c r="A3151" s="32">
        <f>IF(Weighting!$P$7&gt;0,B3151,"")</f>
        <v>0.45200000000000001</v>
      </c>
      <c r="B3151">
        <f>Weighting!$C$7</f>
        <v>0.45200000000000001</v>
      </c>
      <c r="C3151">
        <f>Weighting!$F$7</f>
        <v>0</v>
      </c>
      <c r="D3151" t="b">
        <f>IF(C3151=1,'Data Transformation'!$G$3+0.5*'Data Transformation'!$W$25,IF(C3152=1,D3152-'Data Transformation'!$W$25,FALSE))</f>
        <v>0</v>
      </c>
      <c r="E3151" t="str">
        <f t="array" ref="E3151">IF(ISLOGICAL(D3151),"",FREQUENCY(IF('Data Transformation'!$B$425:$B$8425='Bin Analysis'!$B3147,'Data Transformation'!$G$425:$G$8425),D3151))</f>
        <v/>
      </c>
      <c r="F3151" t="str">
        <f t="shared" ref="F3151:F3169" si="393">IF(ISLOGICAL(D3151),"",E3151-E3150)</f>
        <v/>
      </c>
      <c r="G3151">
        <f>Weighting!$H$7</f>
        <v>0</v>
      </c>
      <c r="H3151">
        <f t="array" ref="H3151">FREQUENCY(IF('Data Transformation'!$B$4:$B$8425=B3147,'Data Transformation'!$G$4:$G$8425),'Bin Analysis'!$B3151)</f>
        <v>7</v>
      </c>
      <c r="I3151">
        <f t="shared" ref="I3151:I3169" si="394">H3151-H3150</f>
        <v>1</v>
      </c>
      <c r="J3151">
        <f>IF(I3151=0,0,1)</f>
        <v>1</v>
      </c>
      <c r="K3151">
        <f>J3151*Weighting!$W$7</f>
        <v>2</v>
      </c>
      <c r="M3151" s="14"/>
    </row>
    <row r="3152" spans="1:25" x14ac:dyDescent="0.25">
      <c r="A3152" s="32">
        <f>IF(Weighting!$P$8&gt;0,B3152,"")</f>
        <v>0.58299999999999996</v>
      </c>
      <c r="B3152">
        <f>Weighting!$C$8</f>
        <v>0.58299999999999996</v>
      </c>
      <c r="C3152">
        <f>Weighting!$F$8</f>
        <v>0</v>
      </c>
      <c r="D3152" t="b">
        <f>IF(C3152=1,'Data Transformation'!$G$3+0.5*'Data Transformation'!$W$25,IF(C3153=1,D3153-'Data Transformation'!$W$25,FALSE))</f>
        <v>0</v>
      </c>
      <c r="E3152" t="str">
        <f t="array" ref="E3152">IF(ISLOGICAL(D3152),"",FREQUENCY(IF('Data Transformation'!$B$425:$B$8425='Bin Analysis'!$B3147,'Data Transformation'!$G$425:$G$8425),D3152))</f>
        <v/>
      </c>
      <c r="F3152" t="str">
        <f t="shared" si="393"/>
        <v/>
      </c>
      <c r="G3152">
        <f>Weighting!$H$8</f>
        <v>0</v>
      </c>
      <c r="H3152">
        <f t="array" ref="H3152">FREQUENCY(IF('Data Transformation'!$B$4:$B$8425=B3147,'Data Transformation'!$G$4:$G$8425),'Bin Analysis'!$B3152)</f>
        <v>9</v>
      </c>
      <c r="I3152">
        <f t="shared" si="394"/>
        <v>2</v>
      </c>
      <c r="J3152">
        <f t="shared" ref="J3152:J3169" si="395">IF(I3152=0,0,1)</f>
        <v>1</v>
      </c>
      <c r="K3152">
        <f>J3152*Weighting!$W$8</f>
        <v>3</v>
      </c>
      <c r="M3152" s="14"/>
    </row>
    <row r="3153" spans="1:13" x14ac:dyDescent="0.25">
      <c r="A3153" s="32">
        <f>IF(Weighting!$P$9&gt;0,B3153,"")</f>
        <v>0.71399999999999997</v>
      </c>
      <c r="B3153" s="50">
        <f>Weighting!$C$9</f>
        <v>0.71399999999999997</v>
      </c>
      <c r="C3153">
        <f>Weighting!$F$9</f>
        <v>0</v>
      </c>
      <c r="D3153" t="b">
        <f>IF(C3153=1,'Data Transformation'!$G$3+0.5*'Data Transformation'!$W$25,IF(C3154=1,D3154-'Data Transformation'!$W$25,FALSE))</f>
        <v>0</v>
      </c>
      <c r="E3153" t="str">
        <f t="array" ref="E3153">IF(ISLOGICAL(D3153),"",FREQUENCY(IF('Data Transformation'!$B$425:$B$8425='Bin Analysis'!$B3147,'Data Transformation'!$G$425:$G$8425),D3153))</f>
        <v/>
      </c>
      <c r="F3153" t="str">
        <f t="shared" si="393"/>
        <v/>
      </c>
      <c r="G3153">
        <f>Weighting!$H$9</f>
        <v>0</v>
      </c>
      <c r="H3153">
        <f t="array" ref="H3153">FREQUENCY(IF('Data Transformation'!$B$4:$B$8425=B3147,'Data Transformation'!$G$4:$G$8425),'Bin Analysis'!$B3153)</f>
        <v>9</v>
      </c>
      <c r="I3153">
        <f t="shared" si="394"/>
        <v>0</v>
      </c>
      <c r="J3153">
        <f t="shared" si="395"/>
        <v>0</v>
      </c>
      <c r="K3153">
        <f>J3153*Weighting!$W$9</f>
        <v>0</v>
      </c>
      <c r="M3153" s="14"/>
    </row>
    <row r="3154" spans="1:13" x14ac:dyDescent="0.25">
      <c r="A3154" s="32">
        <f>IF(Weighting!$P$10&gt;0,B3154,"")</f>
        <v>0.84499999999999997</v>
      </c>
      <c r="B3154">
        <f>Weighting!$C$10</f>
        <v>0.84499999999999997</v>
      </c>
      <c r="C3154">
        <f>Weighting!$F$10</f>
        <v>0</v>
      </c>
      <c r="D3154" t="b">
        <f>IF(C3154=1,'Data Transformation'!$G$3+0.5*'Data Transformation'!$W$25,IF(C3155=1,D3155-'Data Transformation'!$W$25,FALSE))</f>
        <v>0</v>
      </c>
      <c r="E3154" t="str">
        <f t="array" ref="E3154">IF(ISLOGICAL(D3154),"",FREQUENCY(IF('Data Transformation'!$B$425:$B$8425='Bin Analysis'!$B3147,'Data Transformation'!$G$425:$G$8425),D3154))</f>
        <v/>
      </c>
      <c r="F3154" t="str">
        <f t="shared" si="393"/>
        <v/>
      </c>
      <c r="G3154">
        <f>Weighting!$H$10</f>
        <v>0</v>
      </c>
      <c r="H3154">
        <f t="array" ref="H3154">FREQUENCY(IF('Data Transformation'!$B$4:$B$8425=B3147,'Data Transformation'!$G$4:$G$8425),'Bin Analysis'!$B3154)</f>
        <v>9</v>
      </c>
      <c r="I3154">
        <f t="shared" si="394"/>
        <v>0</v>
      </c>
      <c r="J3154">
        <f t="shared" si="395"/>
        <v>0</v>
      </c>
      <c r="K3154">
        <f>J3154*Weighting!$W$10</f>
        <v>0</v>
      </c>
      <c r="M3154" s="14"/>
    </row>
    <row r="3155" spans="1:13" x14ac:dyDescent="0.25">
      <c r="A3155" s="32">
        <f>IF(Weighting!$P$11&gt;0,B3155,"")</f>
        <v>0.97599999999999998</v>
      </c>
      <c r="B3155">
        <f>Weighting!$C$11</f>
        <v>0.97599999999999998</v>
      </c>
      <c r="C3155">
        <f>Weighting!$F$11</f>
        <v>0</v>
      </c>
      <c r="D3155">
        <f>IF(C3155=1,'Data Transformation'!$G$3+0.5*'Data Transformation'!$W$25,IF(C3156=1,D3156-'Data Transformation'!$W$25,FALSE))</f>
        <v>0.86899999999999999</v>
      </c>
      <c r="E3155">
        <f t="array" ref="E3155">IF(ISLOGICAL(D3155),"",FREQUENCY(IF('Data Transformation'!$B$425:$B$8425='Bin Analysis'!$B3147,'Data Transformation'!$G$425:$G$8425),D3155))</f>
        <v>9</v>
      </c>
      <c r="F3155" t="e">
        <f t="shared" si="393"/>
        <v>#VALUE!</v>
      </c>
      <c r="G3155">
        <f>Weighting!$H$11</f>
        <v>0</v>
      </c>
      <c r="H3155">
        <f t="array" ref="H3155">FREQUENCY(IF('Data Transformation'!$B$4:$B$8425=B3147,'Data Transformation'!$G$4:$G$8425),'Bin Analysis'!$B3155)</f>
        <v>9</v>
      </c>
      <c r="I3155">
        <f t="shared" si="394"/>
        <v>0</v>
      </c>
      <c r="J3155">
        <f t="shared" si="395"/>
        <v>0</v>
      </c>
      <c r="K3155">
        <f>J3155*Weighting!$W$11</f>
        <v>0</v>
      </c>
      <c r="M3155" s="14"/>
    </row>
    <row r="3156" spans="1:13" x14ac:dyDescent="0.25">
      <c r="A3156" s="32">
        <f>IF(Weighting!$P$12&gt;0,B3156,"")</f>
        <v>1.107</v>
      </c>
      <c r="B3156">
        <f>Weighting!$C$12</f>
        <v>1.107</v>
      </c>
      <c r="C3156">
        <f>Weighting!$F$12</f>
        <v>1</v>
      </c>
      <c r="D3156">
        <f>IF(C3156=1,'Data Transformation'!$G$3+0.5*'Data Transformation'!$W$25,IF(C3157=1,D3157-'Data Transformation'!$W$25,FALSE))</f>
        <v>1.131</v>
      </c>
      <c r="E3156">
        <f t="array" ref="E3156">IF(ISLOGICAL(D3156),"",FREQUENCY(IF('Data Transformation'!$B$425:$B$8425='Bin Analysis'!$B3147,'Data Transformation'!$G$425:$G$8425),D3156))</f>
        <v>9</v>
      </c>
      <c r="F3156">
        <f t="shared" si="393"/>
        <v>0</v>
      </c>
      <c r="G3156">
        <f>Weighting!$H$12</f>
        <v>0</v>
      </c>
      <c r="H3156">
        <f t="array" ref="H3156">FREQUENCY(IF('Data Transformation'!$B$4:$B$8425=B3147,'Data Transformation'!$G$4:$G$8425),'Bin Analysis'!$B3156)</f>
        <v>10</v>
      </c>
      <c r="I3156">
        <f t="shared" si="394"/>
        <v>1</v>
      </c>
      <c r="J3156">
        <f t="shared" si="395"/>
        <v>1</v>
      </c>
      <c r="K3156">
        <f>J3156*Weighting!$W$12</f>
        <v>1</v>
      </c>
      <c r="M3156" s="14"/>
    </row>
    <row r="3157" spans="1:13" x14ac:dyDescent="0.25">
      <c r="A3157" s="32">
        <f>IF(Weighting!$P$13&gt;0,B3157,"")</f>
        <v>1.238</v>
      </c>
      <c r="B3157">
        <f>Weighting!$C$13</f>
        <v>1.238</v>
      </c>
      <c r="C3157">
        <f>Weighting!$F$13</f>
        <v>0</v>
      </c>
      <c r="D3157" t="b">
        <f>IF(C3157=1,'Data Transformation'!$G$3+0.5*'Data Transformation'!$W$25,IF(C3158=1,D3158-'Data Transformation'!$W$25,FALSE))</f>
        <v>0</v>
      </c>
      <c r="E3157" t="str">
        <f t="array" ref="E3157">IF(ISLOGICAL(D3157),"",FREQUENCY(IF('Data Transformation'!$B$425:$B$8425='Bin Analysis'!$B3147,'Data Transformation'!$G$425:$G$8425),D3157))</f>
        <v/>
      </c>
      <c r="F3157" t="str">
        <f t="shared" si="393"/>
        <v/>
      </c>
      <c r="G3157">
        <f>Weighting!$H$13</f>
        <v>0</v>
      </c>
      <c r="H3157">
        <f t="array" ref="H3157">FREQUENCY(IF('Data Transformation'!$B$4:$B$8425=B3147,'Data Transformation'!$G$4:$G$8425),'Bin Analysis'!$B3157)</f>
        <v>10</v>
      </c>
      <c r="I3157">
        <f t="shared" si="394"/>
        <v>0</v>
      </c>
      <c r="J3157">
        <f t="shared" si="395"/>
        <v>0</v>
      </c>
      <c r="K3157">
        <f>J3157*Weighting!$W$13</f>
        <v>0</v>
      </c>
      <c r="M3157" s="14"/>
    </row>
    <row r="3158" spans="1:13" x14ac:dyDescent="0.25">
      <c r="A3158" s="32">
        <f>IF(Weighting!$P$14&gt;0,B3158,"")</f>
        <v>1.369</v>
      </c>
      <c r="B3158">
        <f>Weighting!$C$14</f>
        <v>1.369</v>
      </c>
      <c r="C3158">
        <f>Weighting!$F$14</f>
        <v>0</v>
      </c>
      <c r="D3158" t="b">
        <f>IF(C3158=1,'Data Transformation'!$G$3+0.5*'Data Transformation'!$W$25,IF(C3159=1,D3159-'Data Transformation'!$W$25,FALSE))</f>
        <v>0</v>
      </c>
      <c r="E3158" t="str">
        <f t="array" ref="E3158">IF(ISLOGICAL(D3158),"",FREQUENCY(IF('Data Transformation'!$B$425:$B$8425='Bin Analysis'!$B3147,'Data Transformation'!$G$425:$G$8425),D3158))</f>
        <v/>
      </c>
      <c r="F3158" t="str">
        <f t="shared" si="393"/>
        <v/>
      </c>
      <c r="G3158">
        <f>Weighting!$H$14</f>
        <v>0</v>
      </c>
      <c r="H3158">
        <f t="array" ref="H3158">FREQUENCY(IF('Data Transformation'!$B$4:$B$8425=B3147,'Data Transformation'!$G$4:$G$8425),'Bin Analysis'!$B3158)</f>
        <v>10</v>
      </c>
      <c r="I3158">
        <f t="shared" si="394"/>
        <v>0</v>
      </c>
      <c r="J3158">
        <f t="shared" si="395"/>
        <v>0</v>
      </c>
      <c r="K3158">
        <f>J3158*Weighting!$W$14</f>
        <v>0</v>
      </c>
      <c r="M3158" s="14"/>
    </row>
    <row r="3159" spans="1:13" x14ac:dyDescent="0.25">
      <c r="A3159" s="32">
        <f>IF(Weighting!$P$15&gt;0,B3159,"")</f>
        <v>1.5000009999999999</v>
      </c>
      <c r="B3159">
        <f>Weighting!$C$15</f>
        <v>1.5000009999999999</v>
      </c>
      <c r="C3159">
        <f>Weighting!$F$15</f>
        <v>0</v>
      </c>
      <c r="D3159" t="b">
        <f>IF(C3159=1,'Data Transformation'!$G$3+0.5*'Data Transformation'!$W$25,IF(C3160=1,D3160-'Data Transformation'!$W$25,FALSE))</f>
        <v>0</v>
      </c>
      <c r="E3159" t="str">
        <f t="array" ref="E3159">IF(ISLOGICAL(D3159),"",FREQUENCY(IF('Data Transformation'!$B$425:$B$8425='Bin Analysis'!$B3147,'Data Transformation'!$G$425:$G$8425),D3159))</f>
        <v/>
      </c>
      <c r="F3159" t="str">
        <f t="shared" si="393"/>
        <v/>
      </c>
      <c r="G3159">
        <f>Weighting!$H$15</f>
        <v>0</v>
      </c>
      <c r="H3159">
        <f t="array" ref="H3159">FREQUENCY(IF('Data Transformation'!$B$4:$B$8425=B3147,'Data Transformation'!$G$4:$G$8425),'Bin Analysis'!$B3159)</f>
        <v>10</v>
      </c>
      <c r="I3159">
        <f t="shared" si="394"/>
        <v>0</v>
      </c>
      <c r="J3159">
        <f t="shared" si="395"/>
        <v>0</v>
      </c>
      <c r="K3159">
        <f>J3159*Weighting!$W$15</f>
        <v>0</v>
      </c>
      <c r="M3159" s="14"/>
    </row>
    <row r="3160" spans="1:13" x14ac:dyDescent="0.25">
      <c r="A3160" s="32" t="str">
        <f>IF(Weighting!$P$16&gt;0,B3160,"")</f>
        <v/>
      </c>
      <c r="B3160">
        <f>Weighting!$C$16</f>
        <v>1.631</v>
      </c>
      <c r="C3160">
        <f>Weighting!$F$16</f>
        <v>0</v>
      </c>
      <c r="D3160" t="b">
        <f>IF(C3160=1,'Data Transformation'!$G$3+0.5*'Data Transformation'!$W$25,IF(C3161=1,D3161-'Data Transformation'!$W$25,FALSE))</f>
        <v>0</v>
      </c>
      <c r="E3160" t="str">
        <f t="array" ref="E3160">IF(ISLOGICAL(D3160),"",FREQUENCY(IF('Data Transformation'!$B$425:$B$8425='Bin Analysis'!$B3147,'Data Transformation'!$G$425:$G$8425),D3160))</f>
        <v/>
      </c>
      <c r="F3160" t="str">
        <f t="shared" si="393"/>
        <v/>
      </c>
      <c r="G3160">
        <f>Weighting!$H$16</f>
        <v>0</v>
      </c>
      <c r="H3160">
        <f t="array" ref="H3160">FREQUENCY(IF('Data Transformation'!$B$4:$B$8425=B3147,'Data Transformation'!$G$4:$G$8425),'Bin Analysis'!$B3160)</f>
        <v>10</v>
      </c>
      <c r="I3160">
        <f t="shared" si="394"/>
        <v>0</v>
      </c>
      <c r="J3160">
        <f t="shared" si="395"/>
        <v>0</v>
      </c>
      <c r="K3160">
        <f>J3160*Weighting!$W$16</f>
        <v>0</v>
      </c>
      <c r="M3160" s="14"/>
    </row>
    <row r="3161" spans="1:13" x14ac:dyDescent="0.25">
      <c r="A3161" s="32" t="str">
        <f>IF(Weighting!$P$17&gt;0,B3161,"")</f>
        <v/>
      </c>
      <c r="B3161">
        <f>Weighting!$C$17</f>
        <v>1.762</v>
      </c>
      <c r="C3161">
        <f>Weighting!$F$17</f>
        <v>0</v>
      </c>
      <c r="D3161" t="b">
        <f>IF(C3161=1,'Data Transformation'!$G$3+0.5*'Data Transformation'!$W$25,IF(C3162=1,D3162-'Data Transformation'!$W$25,FALSE))</f>
        <v>0</v>
      </c>
      <c r="E3161" t="str">
        <f t="array" ref="E3161">IF(ISLOGICAL(D3161),"",FREQUENCY(IF('Data Transformation'!$B$425:$B$8425='Bin Analysis'!$B3147,'Data Transformation'!$G$425:$G$8425),D3161))</f>
        <v/>
      </c>
      <c r="F3161" t="str">
        <f t="shared" si="393"/>
        <v/>
      </c>
      <c r="G3161">
        <f>Weighting!$H$17</f>
        <v>0</v>
      </c>
      <c r="H3161">
        <f t="array" ref="H3161">FREQUENCY(IF('Data Transformation'!$B$4:$B$8425=B3147,'Data Transformation'!$G$4:$G$8425),'Bin Analysis'!$B3161)</f>
        <v>10</v>
      </c>
      <c r="I3161">
        <f t="shared" si="394"/>
        <v>0</v>
      </c>
      <c r="J3161">
        <f t="shared" si="395"/>
        <v>0</v>
      </c>
      <c r="K3161">
        <f>J3161*Weighting!$W$17</f>
        <v>0</v>
      </c>
      <c r="M3161" s="14"/>
    </row>
    <row r="3162" spans="1:13" x14ac:dyDescent="0.25">
      <c r="A3162" s="32" t="str">
        <f>IF(Weighting!$P$18&gt;0,B3162,"")</f>
        <v/>
      </c>
      <c r="B3162">
        <f>Weighting!$C$18</f>
        <v>1.893</v>
      </c>
      <c r="C3162">
        <f>Weighting!$F$18</f>
        <v>0</v>
      </c>
      <c r="D3162" t="b">
        <f>IF(C3162=1,'Data Transformation'!$G$3+0.5*'Data Transformation'!$W$25,IF(C3163=1,D3163-'Data Transformation'!$W$25,FALSE))</f>
        <v>0</v>
      </c>
      <c r="E3162" t="str">
        <f t="array" ref="E3162">IF(ISLOGICAL(D3162),"",FREQUENCY(IF('Data Transformation'!$B$425:$B$8425='Bin Analysis'!$B3147,'Data Transformation'!$G$425:$G$8425),D3162))</f>
        <v/>
      </c>
      <c r="F3162" t="str">
        <f t="shared" si="393"/>
        <v/>
      </c>
      <c r="G3162">
        <f>Weighting!$H$18</f>
        <v>0</v>
      </c>
      <c r="H3162">
        <f t="array" ref="H3162">FREQUENCY(IF('Data Transformation'!$B$4:$B$8425=B3147,'Data Transformation'!$G$4:$G$8425),'Bin Analysis'!$B3162)</f>
        <v>10</v>
      </c>
      <c r="I3162">
        <f t="shared" si="394"/>
        <v>0</v>
      </c>
      <c r="J3162">
        <f t="shared" si="395"/>
        <v>0</v>
      </c>
      <c r="K3162">
        <f>J3162*Weighting!$W$18</f>
        <v>0</v>
      </c>
      <c r="M3162" s="14"/>
    </row>
    <row r="3163" spans="1:13" x14ac:dyDescent="0.25">
      <c r="A3163" s="32" t="str">
        <f>IF(Weighting!$P$19&gt;0,B3163,"")</f>
        <v/>
      </c>
      <c r="B3163">
        <f>Weighting!$C$19</f>
        <v>2.024</v>
      </c>
      <c r="C3163">
        <f>Weighting!$F$19</f>
        <v>0</v>
      </c>
      <c r="D3163" t="b">
        <f>IF(C3163=1,'Data Transformation'!$G$3+0.5*'Data Transformation'!$W$25,IF(C3164=1,D3164-'Data Transformation'!$W$25,FALSE))</f>
        <v>0</v>
      </c>
      <c r="E3163" t="str">
        <f t="array" ref="E3163">IF(ISLOGICAL(D3163),"",FREQUENCY(IF('Data Transformation'!$B$425:$B$8425='Bin Analysis'!$B3147,'Data Transformation'!$G$425:$G$8425),D3163))</f>
        <v/>
      </c>
      <c r="F3163" t="str">
        <f t="shared" si="393"/>
        <v/>
      </c>
      <c r="G3163">
        <f>Weighting!$H$19</f>
        <v>0</v>
      </c>
      <c r="H3163">
        <f t="array" ref="H3163">FREQUENCY(IF('Data Transformation'!$B$4:$B$8425=B3147,'Data Transformation'!$G$4:$G$8425),'Bin Analysis'!$B3163)</f>
        <v>10</v>
      </c>
      <c r="I3163">
        <f t="shared" si="394"/>
        <v>0</v>
      </c>
      <c r="J3163">
        <f t="shared" si="395"/>
        <v>0</v>
      </c>
      <c r="K3163">
        <f>J3163*Weighting!$W$19</f>
        <v>0</v>
      </c>
      <c r="M3163" s="14"/>
    </row>
    <row r="3164" spans="1:13" x14ac:dyDescent="0.25">
      <c r="A3164" s="32" t="str">
        <f>IF(Weighting!$P$20&gt;0,B3164,"")</f>
        <v/>
      </c>
      <c r="B3164">
        <f>Weighting!$C$20</f>
        <v>2.1550000000000002</v>
      </c>
      <c r="C3164">
        <f>Weighting!$F$20</f>
        <v>0</v>
      </c>
      <c r="D3164" t="b">
        <f>IF(C3164=1,'Data Transformation'!$G$3+0.5*'Data Transformation'!$W$25,IF(C3165=1,D3165-'Data Transformation'!$W$25,FALSE))</f>
        <v>0</v>
      </c>
      <c r="E3164" t="str">
        <f t="array" ref="E3164">IF(ISLOGICAL(D3164),"",FREQUENCY(IF('Data Transformation'!$B$425:$B$8425='Bin Analysis'!$B3147,'Data Transformation'!$G$425:$G$8425),D3164))</f>
        <v/>
      </c>
      <c r="F3164" t="str">
        <f t="shared" si="393"/>
        <v/>
      </c>
      <c r="G3164">
        <f>Weighting!$H$20</f>
        <v>0</v>
      </c>
      <c r="H3164">
        <f t="array" ref="H3164">FREQUENCY(IF('Data Transformation'!$B$4:$B$8425=B3147,'Data Transformation'!$G$4:$G$8425),'Bin Analysis'!$B3164)</f>
        <v>10</v>
      </c>
      <c r="I3164">
        <f t="shared" si="394"/>
        <v>0</v>
      </c>
      <c r="J3164">
        <f t="shared" si="395"/>
        <v>0</v>
      </c>
      <c r="K3164">
        <f>J3164*Weighting!$W$20</f>
        <v>0</v>
      </c>
      <c r="M3164" s="14"/>
    </row>
    <row r="3165" spans="1:13" x14ac:dyDescent="0.25">
      <c r="A3165" s="32" t="str">
        <f>IF(Weighting!$P$21&gt;0,B3165,"")</f>
        <v/>
      </c>
      <c r="B3165">
        <f>Weighting!$C$21</f>
        <v>2.2860000000000005</v>
      </c>
      <c r="C3165">
        <f>Weighting!$F$21</f>
        <v>0</v>
      </c>
      <c r="D3165" t="b">
        <f>IF(C3165=1,'Data Transformation'!$G$3+0.5*'Data Transformation'!$W$25,IF(C3166=1,D3166-'Data Transformation'!$W$25,FALSE))</f>
        <v>0</v>
      </c>
      <c r="E3165" t="str">
        <f t="array" ref="E3165">IF(ISLOGICAL(D3165),"",FREQUENCY(IF('Data Transformation'!$B$425:$B$8425='Bin Analysis'!$B3147,'Data Transformation'!$G$425:$G$8425),D3165))</f>
        <v/>
      </c>
      <c r="F3165" t="str">
        <f t="shared" si="393"/>
        <v/>
      </c>
      <c r="G3165">
        <f>Weighting!$H$21</f>
        <v>0</v>
      </c>
      <c r="H3165">
        <f t="array" ref="H3165">FREQUENCY(IF('Data Transformation'!$B$4:$B$8425=B3147,'Data Transformation'!$G$4:$G$8425),'Bin Analysis'!$B3165)</f>
        <v>10</v>
      </c>
      <c r="I3165">
        <f t="shared" si="394"/>
        <v>0</v>
      </c>
      <c r="J3165">
        <f t="shared" si="395"/>
        <v>0</v>
      </c>
      <c r="K3165">
        <f>J3165*Weighting!$W$21</f>
        <v>0</v>
      </c>
      <c r="M3165" s="14"/>
    </row>
    <row r="3166" spans="1:13" x14ac:dyDescent="0.25">
      <c r="A3166" s="32" t="str">
        <f>IF(Weighting!$P$22&gt;0,B3166,"")</f>
        <v/>
      </c>
      <c r="B3166">
        <f>Weighting!$C$22</f>
        <v>2.4170000000000007</v>
      </c>
      <c r="C3166">
        <f>Weighting!$F$22</f>
        <v>0</v>
      </c>
      <c r="D3166" t="b">
        <f>IF(C3166=1,'Data Transformation'!$G$3+0.5*'Data Transformation'!$W$25,IF(C3167=1,D3167-'Data Transformation'!$W$25,FALSE))</f>
        <v>0</v>
      </c>
      <c r="E3166" t="str">
        <f t="array" ref="E3166">IF(ISLOGICAL(D3166),"",FREQUENCY(IF('Data Transformation'!$B$425:$B$8425='Bin Analysis'!$B3147,'Data Transformation'!$G$425:$G$8425),D3166))</f>
        <v/>
      </c>
      <c r="F3166" t="str">
        <f t="shared" si="393"/>
        <v/>
      </c>
      <c r="G3166">
        <f>Weighting!$H$22</f>
        <v>0</v>
      </c>
      <c r="H3166">
        <f t="array" ref="H3166">FREQUENCY(IF('Data Transformation'!$B$4:$B$8425=B3147,'Data Transformation'!$G$4:$G$8425),'Bin Analysis'!$B3166)</f>
        <v>10</v>
      </c>
      <c r="I3166">
        <f t="shared" si="394"/>
        <v>0</v>
      </c>
      <c r="J3166">
        <f t="shared" si="395"/>
        <v>0</v>
      </c>
      <c r="K3166">
        <f>J3166*Weighting!$W$22</f>
        <v>0</v>
      </c>
      <c r="M3166" s="14"/>
    </row>
    <row r="3167" spans="1:13" x14ac:dyDescent="0.25">
      <c r="A3167" s="32" t="str">
        <f>IF(Weighting!$P$23&gt;0,B3167,"")</f>
        <v/>
      </c>
      <c r="B3167">
        <f>Weighting!$C$23</f>
        <v>2.5480000000000009</v>
      </c>
      <c r="C3167">
        <f>Weighting!$F$23</f>
        <v>0</v>
      </c>
      <c r="D3167" t="b">
        <f>IF(C3167=1,'Data Transformation'!$G$3+0.5*'Data Transformation'!$W$25,IF(C3168=1,D3168-'Data Transformation'!$W$25,FALSE))</f>
        <v>0</v>
      </c>
      <c r="E3167" t="str">
        <f t="array" ref="E3167">IF(ISLOGICAL(D3167),"",FREQUENCY(IF('Data Transformation'!$B$425:$B$8425='Bin Analysis'!$B3147,'Data Transformation'!$G$425:$G$8425),D3167))</f>
        <v/>
      </c>
      <c r="F3167" t="str">
        <f t="shared" si="393"/>
        <v/>
      </c>
      <c r="G3167">
        <f>Weighting!$H$23</f>
        <v>0</v>
      </c>
      <c r="H3167">
        <f t="array" ref="H3167">FREQUENCY(IF('Data Transformation'!$B$4:$B$8425=B3147,'Data Transformation'!$G$4:$G$8425),'Bin Analysis'!$B3167)</f>
        <v>10</v>
      </c>
      <c r="I3167">
        <f t="shared" si="394"/>
        <v>0</v>
      </c>
      <c r="J3167">
        <f t="shared" si="395"/>
        <v>0</v>
      </c>
      <c r="K3167">
        <f>J3167*Weighting!$W$23</f>
        <v>0</v>
      </c>
      <c r="M3167" s="14"/>
    </row>
    <row r="3168" spans="1:13" x14ac:dyDescent="0.25">
      <c r="A3168" s="32" t="str">
        <f>IF(Weighting!$P$24&gt;0,B3168,"")</f>
        <v/>
      </c>
      <c r="B3168">
        <f>Weighting!$C$24</f>
        <v>2.6790000000000012</v>
      </c>
      <c r="C3168">
        <f>Weighting!$F$24</f>
        <v>0</v>
      </c>
      <c r="D3168" t="b">
        <f>IF(C3168=1,'Data Transformation'!$G$3+0.5*'Data Transformation'!$W$25,IF(C3169=1,D3169-'Data Transformation'!$W$25,FALSE))</f>
        <v>0</v>
      </c>
      <c r="E3168" t="str">
        <f t="array" ref="E3168">IF(ISLOGICAL(D3168),"",FREQUENCY(IF('Data Transformation'!$B$425:$B$8425='Bin Analysis'!$B3147,'Data Transformation'!$G$425:$G$8425),D3168))</f>
        <v/>
      </c>
      <c r="F3168" t="str">
        <f t="shared" si="393"/>
        <v/>
      </c>
      <c r="G3168">
        <f>Weighting!$H$24</f>
        <v>0</v>
      </c>
      <c r="H3168">
        <f t="array" ref="H3168">FREQUENCY(IF('Data Transformation'!$B$4:$B$8425=B3147,'Data Transformation'!$G$4:$G$8425),'Bin Analysis'!$B3168)</f>
        <v>10</v>
      </c>
      <c r="I3168">
        <f t="shared" si="394"/>
        <v>0</v>
      </c>
      <c r="J3168">
        <f t="shared" si="395"/>
        <v>0</v>
      </c>
      <c r="K3168">
        <f>J3168*Weighting!$W$24</f>
        <v>0</v>
      </c>
      <c r="M3168" s="14"/>
    </row>
    <row r="3169" spans="1:25" x14ac:dyDescent="0.25">
      <c r="A3169" s="32" t="str">
        <f>IF(Weighting!$P$25&gt;0,B3169,"")</f>
        <v/>
      </c>
      <c r="B3169">
        <f>Weighting!$C$25</f>
        <v>2.8100000000000014</v>
      </c>
      <c r="C3169">
        <f>Weighting!$F$25</f>
        <v>0</v>
      </c>
      <c r="D3169" t="b">
        <f>IF(C3169=1,'Data Transformation'!$G$3+0.5*'Data Transformation'!$W$25,IF(C3170=1,D3170-'Data Transformation'!$W$25,FALSE))</f>
        <v>0</v>
      </c>
      <c r="E3169" t="str">
        <f t="array" ref="E3169">IF(ISLOGICAL(D3169),"",FREQUENCY(IF('Data Transformation'!$B$425:$B$8425='Bin Analysis'!$B3147,'Data Transformation'!$G$425:$G$8425),D3169))</f>
        <v/>
      </c>
      <c r="F3169" t="str">
        <f t="shared" si="393"/>
        <v/>
      </c>
      <c r="G3169">
        <f>Weighting!$H$25</f>
        <v>0</v>
      </c>
      <c r="H3169">
        <f t="array" ref="H3169">FREQUENCY(IF('Data Transformation'!$B$4:$B$8425=B3147,'Data Transformation'!$G$4:$G$8425),'Bin Analysis'!$B3169)</f>
        <v>10</v>
      </c>
      <c r="I3169">
        <f t="shared" si="394"/>
        <v>0</v>
      </c>
      <c r="J3169">
        <f t="shared" si="395"/>
        <v>0</v>
      </c>
      <c r="K3169">
        <f>J3169*Weighting!$W$25</f>
        <v>0</v>
      </c>
      <c r="M3169" s="14"/>
    </row>
    <row r="3170" spans="1:25" x14ac:dyDescent="0.25">
      <c r="O3170"/>
      <c r="P3170"/>
      <c r="Q3170"/>
      <c r="R3170"/>
    </row>
    <row r="3171" spans="1:25" ht="23.25" x14ac:dyDescent="0.35">
      <c r="A3171" s="21" t="s">
        <v>0</v>
      </c>
      <c r="B3171" s="21">
        <f>IFERROR(VLOOKUP(C3171,'Data Transformation'!$L$6:$M$426,2,FALSE),"")</f>
        <v>132</v>
      </c>
      <c r="C3171" s="21">
        <f>C3147+1</f>
        <v>132</v>
      </c>
      <c r="D3171" s="21"/>
      <c r="E3171" s="21"/>
      <c r="F3171" s="21"/>
      <c r="G3171" s="21"/>
      <c r="H3171" s="22"/>
      <c r="I3171" s="22"/>
      <c r="J3171" s="22"/>
      <c r="K3171" s="21"/>
      <c r="L3171" s="21">
        <f>B3171</f>
        <v>132</v>
      </c>
      <c r="M3171" s="23">
        <f>INDEX('Data Transformation'!$O$4:$O$424,MATCH($B3171,'Data Transformation'!$M$4:$M$424,0),MATCH($M$2,'Data Transformation'!$O$3,0))</f>
        <v>13</v>
      </c>
      <c r="N3171" s="27">
        <f>IF('Input and Summary Results'!$J$16="minimum",'Bin Analysis'!X3172/(M3171-1),'Bin Analysis'!Y3171/('Bin Analysis'!M3171-1))</f>
        <v>0</v>
      </c>
      <c r="O3171" s="27">
        <f>IF(M3171=FALSE,NA(),(VLOOKUP(1,C3174:K3193,4,FALSE))/(M3171-1))</f>
        <v>0</v>
      </c>
      <c r="P3171" s="27">
        <f>IF(M3171=FALSE,NA(),SUM(J3174:J3193)/Weighting!$S$5)</f>
        <v>0.3</v>
      </c>
      <c r="Q3171" s="27">
        <f>IF(M3171=FALSE,NA(),SUM(K3174:K3193)/Weighting!$S$6)</f>
        <v>0.17391304347826086</v>
      </c>
      <c r="R3171" s="27">
        <f>IF(M3171=FALSE,NA(),(VLOOKUP(1,G3174:K3193,3,FALSE))/(M3171-1))</f>
        <v>0.91666666666666663</v>
      </c>
      <c r="S3171" s="22" t="str">
        <f>IF(M3171=FALSE,NA(),IF(SUM(J3174:J3193)=2,"yes","no"))</f>
        <v>no</v>
      </c>
      <c r="X3171" s="2" cm="2">
        <f t="array" ref="X3171:X3172">FREQUENCY(IF('Data Transformation'!$B$425:$B$6424='Bin Analysis'!L3171,'Data Transformation'!$G$425:$G$6424),'Data Transformation'!$U$11)</f>
        <v>12</v>
      </c>
      <c r="Y3171" s="2" cm="2">
        <f t="array" ref="Y3171:Y3172">FREQUENCY(IF('Data Transformation'!$B$425:$B$6424='Bin Analysis'!L3171,'Data Transformation'!$G$425:$G$6424),'Data Transformation'!$U$12)</f>
        <v>12</v>
      </c>
    </row>
    <row r="3172" spans="1:25" x14ac:dyDescent="0.25">
      <c r="A3172" s="14" t="s">
        <v>67</v>
      </c>
      <c r="B3172" t="s">
        <v>47</v>
      </c>
      <c r="C3172" t="s">
        <v>5</v>
      </c>
      <c r="D3172" t="s">
        <v>100</v>
      </c>
      <c r="E3172" t="s">
        <v>101</v>
      </c>
      <c r="F3172" t="s">
        <v>102</v>
      </c>
      <c r="G3172" t="s">
        <v>70</v>
      </c>
      <c r="H3172" t="s">
        <v>31</v>
      </c>
      <c r="I3172" t="s">
        <v>32</v>
      </c>
      <c r="J3172" t="s">
        <v>46</v>
      </c>
      <c r="K3172" s="14" t="s">
        <v>45</v>
      </c>
      <c r="M3172" s="14"/>
      <c r="X3172" s="2">
        <v>0</v>
      </c>
      <c r="Y3172" s="2">
        <v>0</v>
      </c>
    </row>
    <row r="3173" spans="1:25" x14ac:dyDescent="0.25">
      <c r="A3173" s="32"/>
      <c r="D3173" t="b">
        <f>IF(C3173=1,'Data Transformation'!$G$3+0.5*'Data Transformation'!$W$25,IF(C3174=1,D3174-'Data Transformation'!$W$25,FALSE))</f>
        <v>0</v>
      </c>
      <c r="E3173" t="str">
        <f t="array" ref="E3173">IF(ISLOGICAL(D3173),"",FREQUENCY(IF('Data Transformation'!$B$425:$B$8425='Bin Analysis'!$B3171,'Data Transformation'!$G$425:$G$8425),D3173))</f>
        <v/>
      </c>
      <c r="F3173" t="str">
        <f>IF(ISLOGICAL(D3173),"",E3173-E3172)</f>
        <v/>
      </c>
      <c r="M3173" s="14"/>
    </row>
    <row r="3174" spans="1:25" x14ac:dyDescent="0.25">
      <c r="A3174" s="32">
        <f>IF(Weighting!$P$6&gt;0,B3174,"")</f>
        <v>0.32100000000000001</v>
      </c>
      <c r="B3174">
        <f>Weighting!$C$6</f>
        <v>0.32100000000000001</v>
      </c>
      <c r="C3174">
        <f>Weighting!$F$6</f>
        <v>0</v>
      </c>
      <c r="D3174" t="b">
        <f>IF(C3174=1,'Data Transformation'!$G$3+0.5*'Data Transformation'!$W$25,IF(C3175=1,D3175-'Data Transformation'!$W$25,FALSE))</f>
        <v>0</v>
      </c>
      <c r="E3174" t="str">
        <f t="array" ref="E3174">IF(ISLOGICAL(D3174),"",FREQUENCY(IF('Data Transformation'!$B$425:$B$8425='Bin Analysis'!$B3171,'Data Transformation'!$G$425:$G$8425),D3174))</f>
        <v/>
      </c>
      <c r="F3174" t="str">
        <f>IF(ISLOGICAL(D3174),"",E3174-E3173)</f>
        <v/>
      </c>
      <c r="G3174">
        <f>Weighting!$H$6</f>
        <v>1</v>
      </c>
      <c r="H3174">
        <f t="array" ref="H3174">FREQUENCY(IF('Data Transformation'!$B$4:$B$8425=B3171,'Data Transformation'!$G$4:$G$8425),'Bin Analysis'!$B3174)</f>
        <v>11</v>
      </c>
      <c r="I3174">
        <f>H3174-H3173</f>
        <v>11</v>
      </c>
      <c r="J3174">
        <f>IF(I3174=0,0,1)</f>
        <v>1</v>
      </c>
      <c r="K3174">
        <f>J3174*Weighting!$W$6</f>
        <v>1</v>
      </c>
      <c r="M3174" s="14"/>
    </row>
    <row r="3175" spans="1:25" x14ac:dyDescent="0.25">
      <c r="A3175" s="32">
        <f>IF(Weighting!$P$7&gt;0,B3175,"")</f>
        <v>0.45200000000000001</v>
      </c>
      <c r="B3175">
        <f>Weighting!$C$7</f>
        <v>0.45200000000000001</v>
      </c>
      <c r="C3175">
        <f>Weighting!$F$7</f>
        <v>0</v>
      </c>
      <c r="D3175" t="b">
        <f>IF(C3175=1,'Data Transformation'!$G$3+0.5*'Data Transformation'!$W$25,IF(C3176=1,D3176-'Data Transformation'!$W$25,FALSE))</f>
        <v>0</v>
      </c>
      <c r="E3175" t="str">
        <f t="array" ref="E3175">IF(ISLOGICAL(D3175),"",FREQUENCY(IF('Data Transformation'!$B$425:$B$8425='Bin Analysis'!$B3171,'Data Transformation'!$G$425:$G$8425),D3175))</f>
        <v/>
      </c>
      <c r="F3175" t="str">
        <f t="shared" ref="F3175:F3193" si="396">IF(ISLOGICAL(D3175),"",E3175-E3174)</f>
        <v/>
      </c>
      <c r="G3175">
        <f>Weighting!$H$7</f>
        <v>0</v>
      </c>
      <c r="H3175">
        <f t="array" ref="H3175">FREQUENCY(IF('Data Transformation'!$B$4:$B$8425=B3171,'Data Transformation'!$G$4:$G$8425),'Bin Analysis'!$B3175)</f>
        <v>12</v>
      </c>
      <c r="I3175">
        <f t="shared" ref="I3175:I3193" si="397">H3175-H3174</f>
        <v>1</v>
      </c>
      <c r="J3175">
        <f>IF(I3175=0,0,1)</f>
        <v>1</v>
      </c>
      <c r="K3175">
        <f>J3175*Weighting!$W$7</f>
        <v>2</v>
      </c>
      <c r="M3175" s="14"/>
    </row>
    <row r="3176" spans="1:25" x14ac:dyDescent="0.25">
      <c r="A3176" s="32">
        <f>IF(Weighting!$P$8&gt;0,B3176,"")</f>
        <v>0.58299999999999996</v>
      </c>
      <c r="B3176">
        <f>Weighting!$C$8</f>
        <v>0.58299999999999996</v>
      </c>
      <c r="C3176">
        <f>Weighting!$F$8</f>
        <v>0</v>
      </c>
      <c r="D3176" t="b">
        <f>IF(C3176=1,'Data Transformation'!$G$3+0.5*'Data Transformation'!$W$25,IF(C3177=1,D3177-'Data Transformation'!$W$25,FALSE))</f>
        <v>0</v>
      </c>
      <c r="E3176" t="str">
        <f t="array" ref="E3176">IF(ISLOGICAL(D3176),"",FREQUENCY(IF('Data Transformation'!$B$425:$B$8425='Bin Analysis'!$B3171,'Data Transformation'!$G$425:$G$8425),D3176))</f>
        <v/>
      </c>
      <c r="F3176" t="str">
        <f t="shared" si="396"/>
        <v/>
      </c>
      <c r="G3176">
        <f>Weighting!$H$8</f>
        <v>0</v>
      </c>
      <c r="H3176">
        <f t="array" ref="H3176">FREQUENCY(IF('Data Transformation'!$B$4:$B$8425=B3171,'Data Transformation'!$G$4:$G$8425),'Bin Analysis'!$B3176)</f>
        <v>12</v>
      </c>
      <c r="I3176">
        <f t="shared" si="397"/>
        <v>0</v>
      </c>
      <c r="J3176">
        <f t="shared" ref="J3176:J3193" si="398">IF(I3176=0,0,1)</f>
        <v>0</v>
      </c>
      <c r="K3176">
        <f>J3176*Weighting!$W$8</f>
        <v>0</v>
      </c>
      <c r="M3176" s="14"/>
    </row>
    <row r="3177" spans="1:25" x14ac:dyDescent="0.25">
      <c r="A3177" s="32">
        <f>IF(Weighting!$P$9&gt;0,B3177,"")</f>
        <v>0.71399999999999997</v>
      </c>
      <c r="B3177" s="50">
        <f>Weighting!$C$9</f>
        <v>0.71399999999999997</v>
      </c>
      <c r="C3177">
        <f>Weighting!$F$9</f>
        <v>0</v>
      </c>
      <c r="D3177" t="b">
        <f>IF(C3177=1,'Data Transformation'!$G$3+0.5*'Data Transformation'!$W$25,IF(C3178=1,D3178-'Data Transformation'!$W$25,FALSE))</f>
        <v>0</v>
      </c>
      <c r="E3177" t="str">
        <f t="array" ref="E3177">IF(ISLOGICAL(D3177),"",FREQUENCY(IF('Data Transformation'!$B$425:$B$8425='Bin Analysis'!$B3171,'Data Transformation'!$G$425:$G$8425),D3177))</f>
        <v/>
      </c>
      <c r="F3177" t="str">
        <f t="shared" si="396"/>
        <v/>
      </c>
      <c r="G3177">
        <f>Weighting!$H$9</f>
        <v>0</v>
      </c>
      <c r="H3177">
        <f t="array" ref="H3177">FREQUENCY(IF('Data Transformation'!$B$4:$B$8425=B3171,'Data Transformation'!$G$4:$G$8425),'Bin Analysis'!$B3177)</f>
        <v>12</v>
      </c>
      <c r="I3177">
        <f t="shared" si="397"/>
        <v>0</v>
      </c>
      <c r="J3177">
        <f t="shared" si="398"/>
        <v>0</v>
      </c>
      <c r="K3177">
        <f>J3177*Weighting!$W$9</f>
        <v>0</v>
      </c>
      <c r="M3177" s="14"/>
    </row>
    <row r="3178" spans="1:25" x14ac:dyDescent="0.25">
      <c r="A3178" s="32">
        <f>IF(Weighting!$P$10&gt;0,B3178,"")</f>
        <v>0.84499999999999997</v>
      </c>
      <c r="B3178">
        <f>Weighting!$C$10</f>
        <v>0.84499999999999997</v>
      </c>
      <c r="C3178">
        <f>Weighting!$F$10</f>
        <v>0</v>
      </c>
      <c r="D3178" t="b">
        <f>IF(C3178=1,'Data Transformation'!$G$3+0.5*'Data Transformation'!$W$25,IF(C3179=1,D3179-'Data Transformation'!$W$25,FALSE))</f>
        <v>0</v>
      </c>
      <c r="E3178" t="str">
        <f t="array" ref="E3178">IF(ISLOGICAL(D3178),"",FREQUENCY(IF('Data Transformation'!$B$425:$B$8425='Bin Analysis'!$B3171,'Data Transformation'!$G$425:$G$8425),D3178))</f>
        <v/>
      </c>
      <c r="F3178" t="str">
        <f t="shared" si="396"/>
        <v/>
      </c>
      <c r="G3178">
        <f>Weighting!$H$10</f>
        <v>0</v>
      </c>
      <c r="H3178">
        <f t="array" ref="H3178">FREQUENCY(IF('Data Transformation'!$B$4:$B$8425=B3171,'Data Transformation'!$G$4:$G$8425),'Bin Analysis'!$B3178)</f>
        <v>12</v>
      </c>
      <c r="I3178">
        <f t="shared" si="397"/>
        <v>0</v>
      </c>
      <c r="J3178">
        <f t="shared" si="398"/>
        <v>0</v>
      </c>
      <c r="K3178">
        <f>J3178*Weighting!$W$10</f>
        <v>0</v>
      </c>
      <c r="M3178" s="14"/>
    </row>
    <row r="3179" spans="1:25" x14ac:dyDescent="0.25">
      <c r="A3179" s="32">
        <f>IF(Weighting!$P$11&gt;0,B3179,"")</f>
        <v>0.97599999999999998</v>
      </c>
      <c r="B3179">
        <f>Weighting!$C$11</f>
        <v>0.97599999999999998</v>
      </c>
      <c r="C3179">
        <f>Weighting!$F$11</f>
        <v>0</v>
      </c>
      <c r="D3179">
        <f>IF(C3179=1,'Data Transformation'!$G$3+0.5*'Data Transformation'!$W$25,IF(C3180=1,D3180-'Data Transformation'!$W$25,FALSE))</f>
        <v>0.86899999999999999</v>
      </c>
      <c r="E3179">
        <f t="array" ref="E3179">IF(ISLOGICAL(D3179),"",FREQUENCY(IF('Data Transformation'!$B$425:$B$8425='Bin Analysis'!$B3171,'Data Transformation'!$G$425:$G$8425),D3179))</f>
        <v>12</v>
      </c>
      <c r="F3179" t="e">
        <f t="shared" si="396"/>
        <v>#VALUE!</v>
      </c>
      <c r="G3179">
        <f>Weighting!$H$11</f>
        <v>0</v>
      </c>
      <c r="H3179">
        <f t="array" ref="H3179">FREQUENCY(IF('Data Transformation'!$B$4:$B$8425=B3171,'Data Transformation'!$G$4:$G$8425),'Bin Analysis'!$B3179)</f>
        <v>12</v>
      </c>
      <c r="I3179">
        <f t="shared" si="397"/>
        <v>0</v>
      </c>
      <c r="J3179">
        <f t="shared" si="398"/>
        <v>0</v>
      </c>
      <c r="K3179">
        <f>J3179*Weighting!$W$11</f>
        <v>0</v>
      </c>
      <c r="M3179" s="14"/>
    </row>
    <row r="3180" spans="1:25" x14ac:dyDescent="0.25">
      <c r="A3180" s="32">
        <f>IF(Weighting!$P$12&gt;0,B3180,"")</f>
        <v>1.107</v>
      </c>
      <c r="B3180">
        <f>Weighting!$C$12</f>
        <v>1.107</v>
      </c>
      <c r="C3180">
        <f>Weighting!$F$12</f>
        <v>1</v>
      </c>
      <c r="D3180">
        <f>IF(C3180=1,'Data Transformation'!$G$3+0.5*'Data Transformation'!$W$25,IF(C3181=1,D3181-'Data Transformation'!$W$25,FALSE))</f>
        <v>1.131</v>
      </c>
      <c r="E3180">
        <f t="array" ref="E3180">IF(ISLOGICAL(D3180),"",FREQUENCY(IF('Data Transformation'!$B$425:$B$8425='Bin Analysis'!$B3171,'Data Transformation'!$G$425:$G$8425),D3180))</f>
        <v>12</v>
      </c>
      <c r="F3180">
        <f t="shared" si="396"/>
        <v>0</v>
      </c>
      <c r="G3180">
        <f>Weighting!$H$12</f>
        <v>0</v>
      </c>
      <c r="H3180">
        <f t="array" ref="H3180">FREQUENCY(IF('Data Transformation'!$B$4:$B$8425=B3171,'Data Transformation'!$G$4:$G$8425),'Bin Analysis'!$B3180)</f>
        <v>13</v>
      </c>
      <c r="I3180">
        <f t="shared" si="397"/>
        <v>1</v>
      </c>
      <c r="J3180">
        <f t="shared" si="398"/>
        <v>1</v>
      </c>
      <c r="K3180">
        <f>J3180*Weighting!$W$12</f>
        <v>1</v>
      </c>
      <c r="M3180" s="14"/>
    </row>
    <row r="3181" spans="1:25" x14ac:dyDescent="0.25">
      <c r="A3181" s="32">
        <f>IF(Weighting!$P$13&gt;0,B3181,"")</f>
        <v>1.238</v>
      </c>
      <c r="B3181">
        <f>Weighting!$C$13</f>
        <v>1.238</v>
      </c>
      <c r="C3181">
        <f>Weighting!$F$13</f>
        <v>0</v>
      </c>
      <c r="D3181" t="b">
        <f>IF(C3181=1,'Data Transformation'!$G$3+0.5*'Data Transformation'!$W$25,IF(C3182=1,D3182-'Data Transformation'!$W$25,FALSE))</f>
        <v>0</v>
      </c>
      <c r="E3181" t="str">
        <f t="array" ref="E3181">IF(ISLOGICAL(D3181),"",FREQUENCY(IF('Data Transformation'!$B$425:$B$8425='Bin Analysis'!$B3171,'Data Transformation'!$G$425:$G$8425),D3181))</f>
        <v/>
      </c>
      <c r="F3181" t="str">
        <f t="shared" si="396"/>
        <v/>
      </c>
      <c r="G3181">
        <f>Weighting!$H$13</f>
        <v>0</v>
      </c>
      <c r="H3181">
        <f t="array" ref="H3181">FREQUENCY(IF('Data Transformation'!$B$4:$B$8425=B3171,'Data Transformation'!$G$4:$G$8425),'Bin Analysis'!$B3181)</f>
        <v>13</v>
      </c>
      <c r="I3181">
        <f t="shared" si="397"/>
        <v>0</v>
      </c>
      <c r="J3181">
        <f t="shared" si="398"/>
        <v>0</v>
      </c>
      <c r="K3181">
        <f>J3181*Weighting!$W$13</f>
        <v>0</v>
      </c>
      <c r="M3181" s="14"/>
    </row>
    <row r="3182" spans="1:25" x14ac:dyDescent="0.25">
      <c r="A3182" s="32">
        <f>IF(Weighting!$P$14&gt;0,B3182,"")</f>
        <v>1.369</v>
      </c>
      <c r="B3182">
        <f>Weighting!$C$14</f>
        <v>1.369</v>
      </c>
      <c r="C3182">
        <f>Weighting!$F$14</f>
        <v>0</v>
      </c>
      <c r="D3182" t="b">
        <f>IF(C3182=1,'Data Transformation'!$G$3+0.5*'Data Transformation'!$W$25,IF(C3183=1,D3183-'Data Transformation'!$W$25,FALSE))</f>
        <v>0</v>
      </c>
      <c r="E3182" t="str">
        <f t="array" ref="E3182">IF(ISLOGICAL(D3182),"",FREQUENCY(IF('Data Transformation'!$B$425:$B$8425='Bin Analysis'!$B3171,'Data Transformation'!$G$425:$G$8425),D3182))</f>
        <v/>
      </c>
      <c r="F3182" t="str">
        <f t="shared" si="396"/>
        <v/>
      </c>
      <c r="G3182">
        <f>Weighting!$H$14</f>
        <v>0</v>
      </c>
      <c r="H3182">
        <f t="array" ref="H3182">FREQUENCY(IF('Data Transformation'!$B$4:$B$8425=B3171,'Data Transformation'!$G$4:$G$8425),'Bin Analysis'!$B3182)</f>
        <v>13</v>
      </c>
      <c r="I3182">
        <f t="shared" si="397"/>
        <v>0</v>
      </c>
      <c r="J3182">
        <f t="shared" si="398"/>
        <v>0</v>
      </c>
      <c r="K3182">
        <f>J3182*Weighting!$W$14</f>
        <v>0</v>
      </c>
      <c r="M3182" s="14"/>
    </row>
    <row r="3183" spans="1:25" x14ac:dyDescent="0.25">
      <c r="A3183" s="32">
        <f>IF(Weighting!$P$15&gt;0,B3183,"")</f>
        <v>1.5000009999999999</v>
      </c>
      <c r="B3183">
        <f>Weighting!$C$15</f>
        <v>1.5000009999999999</v>
      </c>
      <c r="C3183">
        <f>Weighting!$F$15</f>
        <v>0</v>
      </c>
      <c r="D3183" t="b">
        <f>IF(C3183=1,'Data Transformation'!$G$3+0.5*'Data Transformation'!$W$25,IF(C3184=1,D3184-'Data Transformation'!$W$25,FALSE))</f>
        <v>0</v>
      </c>
      <c r="E3183" t="str">
        <f t="array" ref="E3183">IF(ISLOGICAL(D3183),"",FREQUENCY(IF('Data Transformation'!$B$425:$B$8425='Bin Analysis'!$B3171,'Data Transformation'!$G$425:$G$8425),D3183))</f>
        <v/>
      </c>
      <c r="F3183" t="str">
        <f t="shared" si="396"/>
        <v/>
      </c>
      <c r="G3183">
        <f>Weighting!$H$15</f>
        <v>0</v>
      </c>
      <c r="H3183">
        <f t="array" ref="H3183">FREQUENCY(IF('Data Transformation'!$B$4:$B$8425=B3171,'Data Transformation'!$G$4:$G$8425),'Bin Analysis'!$B3183)</f>
        <v>13</v>
      </c>
      <c r="I3183">
        <f t="shared" si="397"/>
        <v>0</v>
      </c>
      <c r="J3183">
        <f t="shared" si="398"/>
        <v>0</v>
      </c>
      <c r="K3183">
        <f>J3183*Weighting!$W$15</f>
        <v>0</v>
      </c>
      <c r="M3183" s="14"/>
    </row>
    <row r="3184" spans="1:25" x14ac:dyDescent="0.25">
      <c r="A3184" s="32" t="str">
        <f>IF(Weighting!$P$16&gt;0,B3184,"")</f>
        <v/>
      </c>
      <c r="B3184">
        <f>Weighting!$C$16</f>
        <v>1.631</v>
      </c>
      <c r="C3184">
        <f>Weighting!$F$16</f>
        <v>0</v>
      </c>
      <c r="D3184" t="b">
        <f>IF(C3184=1,'Data Transformation'!$G$3+0.5*'Data Transformation'!$W$25,IF(C3185=1,D3185-'Data Transformation'!$W$25,FALSE))</f>
        <v>0</v>
      </c>
      <c r="E3184" t="str">
        <f t="array" ref="E3184">IF(ISLOGICAL(D3184),"",FREQUENCY(IF('Data Transformation'!$B$425:$B$8425='Bin Analysis'!$B3171,'Data Transformation'!$G$425:$G$8425),D3184))</f>
        <v/>
      </c>
      <c r="F3184" t="str">
        <f t="shared" si="396"/>
        <v/>
      </c>
      <c r="G3184">
        <f>Weighting!$H$16</f>
        <v>0</v>
      </c>
      <c r="H3184">
        <f t="array" ref="H3184">FREQUENCY(IF('Data Transformation'!$B$4:$B$8425=B3171,'Data Transformation'!$G$4:$G$8425),'Bin Analysis'!$B3184)</f>
        <v>13</v>
      </c>
      <c r="I3184">
        <f t="shared" si="397"/>
        <v>0</v>
      </c>
      <c r="J3184">
        <f t="shared" si="398"/>
        <v>0</v>
      </c>
      <c r="K3184">
        <f>J3184*Weighting!$W$16</f>
        <v>0</v>
      </c>
      <c r="M3184" s="14"/>
    </row>
    <row r="3185" spans="1:25" x14ac:dyDescent="0.25">
      <c r="A3185" s="32" t="str">
        <f>IF(Weighting!$P$17&gt;0,B3185,"")</f>
        <v/>
      </c>
      <c r="B3185">
        <f>Weighting!$C$17</f>
        <v>1.762</v>
      </c>
      <c r="C3185">
        <f>Weighting!$F$17</f>
        <v>0</v>
      </c>
      <c r="D3185" t="b">
        <f>IF(C3185=1,'Data Transformation'!$G$3+0.5*'Data Transformation'!$W$25,IF(C3186=1,D3186-'Data Transformation'!$W$25,FALSE))</f>
        <v>0</v>
      </c>
      <c r="E3185" t="str">
        <f t="array" ref="E3185">IF(ISLOGICAL(D3185),"",FREQUENCY(IF('Data Transformation'!$B$425:$B$8425='Bin Analysis'!$B3171,'Data Transformation'!$G$425:$G$8425),D3185))</f>
        <v/>
      </c>
      <c r="F3185" t="str">
        <f t="shared" si="396"/>
        <v/>
      </c>
      <c r="G3185">
        <f>Weighting!$H$17</f>
        <v>0</v>
      </c>
      <c r="H3185">
        <f t="array" ref="H3185">FREQUENCY(IF('Data Transformation'!$B$4:$B$8425=B3171,'Data Transformation'!$G$4:$G$8425),'Bin Analysis'!$B3185)</f>
        <v>13</v>
      </c>
      <c r="I3185">
        <f t="shared" si="397"/>
        <v>0</v>
      </c>
      <c r="J3185">
        <f t="shared" si="398"/>
        <v>0</v>
      </c>
      <c r="K3185">
        <f>J3185*Weighting!$W$17</f>
        <v>0</v>
      </c>
      <c r="M3185" s="14"/>
    </row>
    <row r="3186" spans="1:25" x14ac:dyDescent="0.25">
      <c r="A3186" s="32" t="str">
        <f>IF(Weighting!$P$18&gt;0,B3186,"")</f>
        <v/>
      </c>
      <c r="B3186">
        <f>Weighting!$C$18</f>
        <v>1.893</v>
      </c>
      <c r="C3186">
        <f>Weighting!$F$18</f>
        <v>0</v>
      </c>
      <c r="D3186" t="b">
        <f>IF(C3186=1,'Data Transformation'!$G$3+0.5*'Data Transformation'!$W$25,IF(C3187=1,D3187-'Data Transformation'!$W$25,FALSE))</f>
        <v>0</v>
      </c>
      <c r="E3186" t="str">
        <f t="array" ref="E3186">IF(ISLOGICAL(D3186),"",FREQUENCY(IF('Data Transformation'!$B$425:$B$8425='Bin Analysis'!$B3171,'Data Transformation'!$G$425:$G$8425),D3186))</f>
        <v/>
      </c>
      <c r="F3186" t="str">
        <f t="shared" si="396"/>
        <v/>
      </c>
      <c r="G3186">
        <f>Weighting!$H$18</f>
        <v>0</v>
      </c>
      <c r="H3186">
        <f t="array" ref="H3186">FREQUENCY(IF('Data Transformation'!$B$4:$B$8425=B3171,'Data Transformation'!$G$4:$G$8425),'Bin Analysis'!$B3186)</f>
        <v>13</v>
      </c>
      <c r="I3186">
        <f t="shared" si="397"/>
        <v>0</v>
      </c>
      <c r="J3186">
        <f t="shared" si="398"/>
        <v>0</v>
      </c>
      <c r="K3186">
        <f>J3186*Weighting!$W$18</f>
        <v>0</v>
      </c>
      <c r="M3186" s="14"/>
    </row>
    <row r="3187" spans="1:25" x14ac:dyDescent="0.25">
      <c r="A3187" s="32" t="str">
        <f>IF(Weighting!$P$19&gt;0,B3187,"")</f>
        <v/>
      </c>
      <c r="B3187">
        <f>Weighting!$C$19</f>
        <v>2.024</v>
      </c>
      <c r="C3187">
        <f>Weighting!$F$19</f>
        <v>0</v>
      </c>
      <c r="D3187" t="b">
        <f>IF(C3187=1,'Data Transformation'!$G$3+0.5*'Data Transformation'!$W$25,IF(C3188=1,D3188-'Data Transformation'!$W$25,FALSE))</f>
        <v>0</v>
      </c>
      <c r="E3187" t="str">
        <f t="array" ref="E3187">IF(ISLOGICAL(D3187),"",FREQUENCY(IF('Data Transformation'!$B$425:$B$8425='Bin Analysis'!$B3171,'Data Transformation'!$G$425:$G$8425),D3187))</f>
        <v/>
      </c>
      <c r="F3187" t="str">
        <f t="shared" si="396"/>
        <v/>
      </c>
      <c r="G3187">
        <f>Weighting!$H$19</f>
        <v>0</v>
      </c>
      <c r="H3187">
        <f t="array" ref="H3187">FREQUENCY(IF('Data Transformation'!$B$4:$B$8425=B3171,'Data Transformation'!$G$4:$G$8425),'Bin Analysis'!$B3187)</f>
        <v>13</v>
      </c>
      <c r="I3187">
        <f t="shared" si="397"/>
        <v>0</v>
      </c>
      <c r="J3187">
        <f t="shared" si="398"/>
        <v>0</v>
      </c>
      <c r="K3187">
        <f>J3187*Weighting!$W$19</f>
        <v>0</v>
      </c>
      <c r="M3187" s="14"/>
    </row>
    <row r="3188" spans="1:25" x14ac:dyDescent="0.25">
      <c r="A3188" s="32" t="str">
        <f>IF(Weighting!$P$20&gt;0,B3188,"")</f>
        <v/>
      </c>
      <c r="B3188">
        <f>Weighting!$C$20</f>
        <v>2.1550000000000002</v>
      </c>
      <c r="C3188">
        <f>Weighting!$F$20</f>
        <v>0</v>
      </c>
      <c r="D3188" t="b">
        <f>IF(C3188=1,'Data Transformation'!$G$3+0.5*'Data Transformation'!$W$25,IF(C3189=1,D3189-'Data Transformation'!$W$25,FALSE))</f>
        <v>0</v>
      </c>
      <c r="E3188" t="str">
        <f t="array" ref="E3188">IF(ISLOGICAL(D3188),"",FREQUENCY(IF('Data Transformation'!$B$425:$B$8425='Bin Analysis'!$B3171,'Data Transformation'!$G$425:$G$8425),D3188))</f>
        <v/>
      </c>
      <c r="F3188" t="str">
        <f t="shared" si="396"/>
        <v/>
      </c>
      <c r="G3188">
        <f>Weighting!$H$20</f>
        <v>0</v>
      </c>
      <c r="H3188">
        <f t="array" ref="H3188">FREQUENCY(IF('Data Transformation'!$B$4:$B$8425=B3171,'Data Transformation'!$G$4:$G$8425),'Bin Analysis'!$B3188)</f>
        <v>13</v>
      </c>
      <c r="I3188">
        <f t="shared" si="397"/>
        <v>0</v>
      </c>
      <c r="J3188">
        <f t="shared" si="398"/>
        <v>0</v>
      </c>
      <c r="K3188">
        <f>J3188*Weighting!$W$20</f>
        <v>0</v>
      </c>
      <c r="M3188" s="14"/>
    </row>
    <row r="3189" spans="1:25" x14ac:dyDescent="0.25">
      <c r="A3189" s="32" t="str">
        <f>IF(Weighting!$P$21&gt;0,B3189,"")</f>
        <v/>
      </c>
      <c r="B3189">
        <f>Weighting!$C$21</f>
        <v>2.2860000000000005</v>
      </c>
      <c r="C3189">
        <f>Weighting!$F$21</f>
        <v>0</v>
      </c>
      <c r="D3189" t="b">
        <f>IF(C3189=1,'Data Transformation'!$G$3+0.5*'Data Transformation'!$W$25,IF(C3190=1,D3190-'Data Transformation'!$W$25,FALSE))</f>
        <v>0</v>
      </c>
      <c r="E3189" t="str">
        <f t="array" ref="E3189">IF(ISLOGICAL(D3189),"",FREQUENCY(IF('Data Transformation'!$B$425:$B$8425='Bin Analysis'!$B3171,'Data Transformation'!$G$425:$G$8425),D3189))</f>
        <v/>
      </c>
      <c r="F3189" t="str">
        <f t="shared" si="396"/>
        <v/>
      </c>
      <c r="G3189">
        <f>Weighting!$H$21</f>
        <v>0</v>
      </c>
      <c r="H3189">
        <f t="array" ref="H3189">FREQUENCY(IF('Data Transformation'!$B$4:$B$8425=B3171,'Data Transformation'!$G$4:$G$8425),'Bin Analysis'!$B3189)</f>
        <v>13</v>
      </c>
      <c r="I3189">
        <f t="shared" si="397"/>
        <v>0</v>
      </c>
      <c r="J3189">
        <f t="shared" si="398"/>
        <v>0</v>
      </c>
      <c r="K3189">
        <f>J3189*Weighting!$W$21</f>
        <v>0</v>
      </c>
      <c r="M3189" s="14"/>
    </row>
    <row r="3190" spans="1:25" x14ac:dyDescent="0.25">
      <c r="A3190" s="32" t="str">
        <f>IF(Weighting!$P$22&gt;0,B3190,"")</f>
        <v/>
      </c>
      <c r="B3190">
        <f>Weighting!$C$22</f>
        <v>2.4170000000000007</v>
      </c>
      <c r="C3190">
        <f>Weighting!$F$22</f>
        <v>0</v>
      </c>
      <c r="D3190" t="b">
        <f>IF(C3190=1,'Data Transformation'!$G$3+0.5*'Data Transformation'!$W$25,IF(C3191=1,D3191-'Data Transformation'!$W$25,FALSE))</f>
        <v>0</v>
      </c>
      <c r="E3190" t="str">
        <f t="array" ref="E3190">IF(ISLOGICAL(D3190),"",FREQUENCY(IF('Data Transformation'!$B$425:$B$8425='Bin Analysis'!$B3171,'Data Transformation'!$G$425:$G$8425),D3190))</f>
        <v/>
      </c>
      <c r="F3190" t="str">
        <f t="shared" si="396"/>
        <v/>
      </c>
      <c r="G3190">
        <f>Weighting!$H$22</f>
        <v>0</v>
      </c>
      <c r="H3190">
        <f t="array" ref="H3190">FREQUENCY(IF('Data Transformation'!$B$4:$B$8425=B3171,'Data Transformation'!$G$4:$G$8425),'Bin Analysis'!$B3190)</f>
        <v>13</v>
      </c>
      <c r="I3190">
        <f t="shared" si="397"/>
        <v>0</v>
      </c>
      <c r="J3190">
        <f t="shared" si="398"/>
        <v>0</v>
      </c>
      <c r="K3190">
        <f>J3190*Weighting!$W$22</f>
        <v>0</v>
      </c>
      <c r="M3190" s="14"/>
    </row>
    <row r="3191" spans="1:25" x14ac:dyDescent="0.25">
      <c r="A3191" s="32" t="str">
        <f>IF(Weighting!$P$23&gt;0,B3191,"")</f>
        <v/>
      </c>
      <c r="B3191">
        <f>Weighting!$C$23</f>
        <v>2.5480000000000009</v>
      </c>
      <c r="C3191">
        <f>Weighting!$F$23</f>
        <v>0</v>
      </c>
      <c r="D3191" t="b">
        <f>IF(C3191=1,'Data Transformation'!$G$3+0.5*'Data Transformation'!$W$25,IF(C3192=1,D3192-'Data Transformation'!$W$25,FALSE))</f>
        <v>0</v>
      </c>
      <c r="E3191" t="str">
        <f t="array" ref="E3191">IF(ISLOGICAL(D3191),"",FREQUENCY(IF('Data Transformation'!$B$425:$B$8425='Bin Analysis'!$B3171,'Data Transformation'!$G$425:$G$8425),D3191))</f>
        <v/>
      </c>
      <c r="F3191" t="str">
        <f t="shared" si="396"/>
        <v/>
      </c>
      <c r="G3191">
        <f>Weighting!$H$23</f>
        <v>0</v>
      </c>
      <c r="H3191">
        <f t="array" ref="H3191">FREQUENCY(IF('Data Transformation'!$B$4:$B$8425=B3171,'Data Transformation'!$G$4:$G$8425),'Bin Analysis'!$B3191)</f>
        <v>13</v>
      </c>
      <c r="I3191">
        <f t="shared" si="397"/>
        <v>0</v>
      </c>
      <c r="J3191">
        <f t="shared" si="398"/>
        <v>0</v>
      </c>
      <c r="K3191">
        <f>J3191*Weighting!$W$23</f>
        <v>0</v>
      </c>
      <c r="M3191" s="14"/>
    </row>
    <row r="3192" spans="1:25" x14ac:dyDescent="0.25">
      <c r="A3192" s="32" t="str">
        <f>IF(Weighting!$P$24&gt;0,B3192,"")</f>
        <v/>
      </c>
      <c r="B3192">
        <f>Weighting!$C$24</f>
        <v>2.6790000000000012</v>
      </c>
      <c r="C3192">
        <f>Weighting!$F$24</f>
        <v>0</v>
      </c>
      <c r="D3192" t="b">
        <f>IF(C3192=1,'Data Transformation'!$G$3+0.5*'Data Transformation'!$W$25,IF(C3193=1,D3193-'Data Transformation'!$W$25,FALSE))</f>
        <v>0</v>
      </c>
      <c r="E3192" t="str">
        <f t="array" ref="E3192">IF(ISLOGICAL(D3192),"",FREQUENCY(IF('Data Transformation'!$B$425:$B$8425='Bin Analysis'!$B3171,'Data Transformation'!$G$425:$G$8425),D3192))</f>
        <v/>
      </c>
      <c r="F3192" t="str">
        <f t="shared" si="396"/>
        <v/>
      </c>
      <c r="G3192">
        <f>Weighting!$H$24</f>
        <v>0</v>
      </c>
      <c r="H3192">
        <f t="array" ref="H3192">FREQUENCY(IF('Data Transformation'!$B$4:$B$8425=B3171,'Data Transformation'!$G$4:$G$8425),'Bin Analysis'!$B3192)</f>
        <v>13</v>
      </c>
      <c r="I3192">
        <f t="shared" si="397"/>
        <v>0</v>
      </c>
      <c r="J3192">
        <f t="shared" si="398"/>
        <v>0</v>
      </c>
      <c r="K3192">
        <f>J3192*Weighting!$W$24</f>
        <v>0</v>
      </c>
      <c r="M3192" s="14"/>
    </row>
    <row r="3193" spans="1:25" x14ac:dyDescent="0.25">
      <c r="A3193" s="32" t="str">
        <f>IF(Weighting!$P$25&gt;0,B3193,"")</f>
        <v/>
      </c>
      <c r="B3193">
        <f>Weighting!$C$25</f>
        <v>2.8100000000000014</v>
      </c>
      <c r="C3193">
        <f>Weighting!$F$25</f>
        <v>0</v>
      </c>
      <c r="D3193" t="b">
        <f>IF(C3193=1,'Data Transformation'!$G$3+0.5*'Data Transformation'!$W$25,IF(C3194=1,D3194-'Data Transformation'!$W$25,FALSE))</f>
        <v>0</v>
      </c>
      <c r="E3193" t="str">
        <f t="array" ref="E3193">IF(ISLOGICAL(D3193),"",FREQUENCY(IF('Data Transformation'!$B$425:$B$8425='Bin Analysis'!$B3171,'Data Transformation'!$G$425:$G$8425),D3193))</f>
        <v/>
      </c>
      <c r="F3193" t="str">
        <f t="shared" si="396"/>
        <v/>
      </c>
      <c r="G3193">
        <f>Weighting!$H$25</f>
        <v>0</v>
      </c>
      <c r="H3193">
        <f t="array" ref="H3193">FREQUENCY(IF('Data Transformation'!$B$4:$B$8425=B3171,'Data Transformation'!$G$4:$G$8425),'Bin Analysis'!$B3193)</f>
        <v>13</v>
      </c>
      <c r="I3193">
        <f t="shared" si="397"/>
        <v>0</v>
      </c>
      <c r="J3193">
        <f t="shared" si="398"/>
        <v>0</v>
      </c>
      <c r="K3193">
        <f>J3193*Weighting!$W$25</f>
        <v>0</v>
      </c>
      <c r="M3193" s="14"/>
    </row>
    <row r="3194" spans="1:25" x14ac:dyDescent="0.25">
      <c r="O3194"/>
      <c r="P3194"/>
      <c r="Q3194"/>
      <c r="R3194"/>
    </row>
    <row r="3195" spans="1:25" ht="23.25" x14ac:dyDescent="0.35">
      <c r="A3195" s="21" t="s">
        <v>0</v>
      </c>
      <c r="B3195" s="21">
        <f>IFERROR(VLOOKUP(C3195,'Data Transformation'!$L$6:$M$426,2,FALSE),"")</f>
        <v>133</v>
      </c>
      <c r="C3195" s="21">
        <f>C3171+1</f>
        <v>133</v>
      </c>
      <c r="D3195" s="21"/>
      <c r="E3195" s="21"/>
      <c r="F3195" s="21"/>
      <c r="G3195" s="21"/>
      <c r="H3195" s="22"/>
      <c r="I3195" s="22"/>
      <c r="J3195" s="22"/>
      <c r="K3195" s="21"/>
      <c r="L3195" s="21">
        <f>B3195</f>
        <v>133</v>
      </c>
      <c r="M3195" s="23">
        <f>INDEX('Data Transformation'!$O$4:$O$424,MATCH($B3195,'Data Transformation'!$M$4:$M$424,0),MATCH($M$2,'Data Transformation'!$O$3,0))</f>
        <v>17</v>
      </c>
      <c r="N3195" s="27">
        <f>IF('Input and Summary Results'!$J$16="minimum",'Bin Analysis'!X3196/(M3195-1),'Bin Analysis'!Y3195/('Bin Analysis'!M3195-1))</f>
        <v>0</v>
      </c>
      <c r="O3195" s="27">
        <f>IF(M3195=FALSE,NA(),(VLOOKUP(1,C3198:K3217,4,FALSE))/(M3195-1))</f>
        <v>0.1875</v>
      </c>
      <c r="P3195" s="27">
        <f>IF(M3195=FALSE,NA(),SUM(J3198:J3217)/Weighting!$S$5)</f>
        <v>0.6</v>
      </c>
      <c r="Q3195" s="27">
        <f>IF(M3195=FALSE,NA(),SUM(K3198:K3217)/Weighting!$S$6)</f>
        <v>0.52173913043478259</v>
      </c>
      <c r="R3195" s="27">
        <f>IF(M3195=FALSE,NA(),(VLOOKUP(1,G3198:K3217,3,FALSE))/(M3195-1))</f>
        <v>0.1875</v>
      </c>
      <c r="S3195" s="22" t="str">
        <f>IF(M3195=FALSE,NA(),IF(SUM(J3198:J3217)=2,"yes","no"))</f>
        <v>no</v>
      </c>
      <c r="X3195" s="2" cm="2">
        <f t="array" ref="X3195:X3196">FREQUENCY(IF('Data Transformation'!$B$425:$B$6424='Bin Analysis'!L3195,'Data Transformation'!$G$425:$G$6424),'Data Transformation'!$U$11)</f>
        <v>16</v>
      </c>
      <c r="Y3195" s="2" cm="2">
        <f t="array" ref="Y3195:Y3196">FREQUENCY(IF('Data Transformation'!$B$425:$B$6424='Bin Analysis'!L3195,'Data Transformation'!$G$425:$G$6424),'Data Transformation'!$U$12)</f>
        <v>13</v>
      </c>
    </row>
    <row r="3196" spans="1:25" x14ac:dyDescent="0.25">
      <c r="A3196" s="14" t="s">
        <v>67</v>
      </c>
      <c r="B3196" t="s">
        <v>47</v>
      </c>
      <c r="C3196" t="s">
        <v>5</v>
      </c>
      <c r="D3196" t="s">
        <v>100</v>
      </c>
      <c r="E3196" t="s">
        <v>101</v>
      </c>
      <c r="F3196" t="s">
        <v>102</v>
      </c>
      <c r="G3196" t="s">
        <v>70</v>
      </c>
      <c r="H3196" t="s">
        <v>31</v>
      </c>
      <c r="I3196" t="s">
        <v>32</v>
      </c>
      <c r="J3196" t="s">
        <v>46</v>
      </c>
      <c r="K3196" s="14" t="s">
        <v>45</v>
      </c>
      <c r="M3196" s="14"/>
      <c r="X3196" s="2">
        <v>0</v>
      </c>
      <c r="Y3196" s="2">
        <v>3</v>
      </c>
    </row>
    <row r="3197" spans="1:25" x14ac:dyDescent="0.25">
      <c r="A3197" s="32"/>
      <c r="D3197" t="b">
        <f>IF(C3197=1,'Data Transformation'!$G$3+0.5*'Data Transformation'!$W$25,IF(C3198=1,D3198-'Data Transformation'!$W$25,FALSE))</f>
        <v>0</v>
      </c>
      <c r="E3197" t="str">
        <f t="array" ref="E3197">IF(ISLOGICAL(D3197),"",FREQUENCY(IF('Data Transformation'!$B$425:$B$8425='Bin Analysis'!$B3195,'Data Transformation'!$G$425:$G$8425),D3197))</f>
        <v/>
      </c>
      <c r="F3197" t="str">
        <f>IF(ISLOGICAL(D3197),"",E3197-E3196)</f>
        <v/>
      </c>
      <c r="M3197" s="14"/>
    </row>
    <row r="3198" spans="1:25" x14ac:dyDescent="0.25">
      <c r="A3198" s="32">
        <f>IF(Weighting!$P$6&gt;0,B3198,"")</f>
        <v>0.32100000000000001</v>
      </c>
      <c r="B3198">
        <f>Weighting!$C$6</f>
        <v>0.32100000000000001</v>
      </c>
      <c r="C3198">
        <f>Weighting!$F$6</f>
        <v>0</v>
      </c>
      <c r="D3198" t="b">
        <f>IF(C3198=1,'Data Transformation'!$G$3+0.5*'Data Transformation'!$W$25,IF(C3199=1,D3199-'Data Transformation'!$W$25,FALSE))</f>
        <v>0</v>
      </c>
      <c r="E3198" t="str">
        <f t="array" ref="E3198">IF(ISLOGICAL(D3198),"",FREQUENCY(IF('Data Transformation'!$B$425:$B$8425='Bin Analysis'!$B3195,'Data Transformation'!$G$425:$G$8425),D3198))</f>
        <v/>
      </c>
      <c r="F3198" t="str">
        <f>IF(ISLOGICAL(D3198),"",E3198-E3197)</f>
        <v/>
      </c>
      <c r="G3198">
        <f>Weighting!$H$6</f>
        <v>1</v>
      </c>
      <c r="H3198">
        <f t="array" ref="H3198">FREQUENCY(IF('Data Transformation'!$B$4:$B$8425=B3195,'Data Transformation'!$G$4:$G$8425),'Bin Analysis'!$B3198)</f>
        <v>3</v>
      </c>
      <c r="I3198">
        <f>H3198-H3197</f>
        <v>3</v>
      </c>
      <c r="J3198">
        <f>IF(I3198=0,0,1)</f>
        <v>1</v>
      </c>
      <c r="K3198">
        <f>J3198*Weighting!$W$6</f>
        <v>1</v>
      </c>
      <c r="M3198" s="14"/>
    </row>
    <row r="3199" spans="1:25" x14ac:dyDescent="0.25">
      <c r="A3199" s="32">
        <f>IF(Weighting!$P$7&gt;0,B3199,"")</f>
        <v>0.45200000000000001</v>
      </c>
      <c r="B3199">
        <f>Weighting!$C$7</f>
        <v>0.45200000000000001</v>
      </c>
      <c r="C3199">
        <f>Weighting!$F$7</f>
        <v>0</v>
      </c>
      <c r="D3199" t="b">
        <f>IF(C3199=1,'Data Transformation'!$G$3+0.5*'Data Transformation'!$W$25,IF(C3200=1,D3200-'Data Transformation'!$W$25,FALSE))</f>
        <v>0</v>
      </c>
      <c r="E3199" t="str">
        <f t="array" ref="E3199">IF(ISLOGICAL(D3199),"",FREQUENCY(IF('Data Transformation'!$B$425:$B$8425='Bin Analysis'!$B3195,'Data Transformation'!$G$425:$G$8425),D3199))</f>
        <v/>
      </c>
      <c r="F3199" t="str">
        <f t="shared" ref="F3199:F3217" si="399">IF(ISLOGICAL(D3199),"",E3199-E3198)</f>
        <v/>
      </c>
      <c r="G3199">
        <f>Weighting!$H$7</f>
        <v>0</v>
      </c>
      <c r="H3199">
        <f t="array" ref="H3199">FREQUENCY(IF('Data Transformation'!$B$4:$B$8425=B3195,'Data Transformation'!$G$4:$G$8425),'Bin Analysis'!$B3199)</f>
        <v>6</v>
      </c>
      <c r="I3199">
        <f t="shared" ref="I3199:I3217" si="400">H3199-H3198</f>
        <v>3</v>
      </c>
      <c r="J3199">
        <f>IF(I3199=0,0,1)</f>
        <v>1</v>
      </c>
      <c r="K3199">
        <f>J3199*Weighting!$W$7</f>
        <v>2</v>
      </c>
      <c r="M3199" s="14"/>
    </row>
    <row r="3200" spans="1:25" x14ac:dyDescent="0.25">
      <c r="A3200" s="32">
        <f>IF(Weighting!$P$8&gt;0,B3200,"")</f>
        <v>0.58299999999999996</v>
      </c>
      <c r="B3200">
        <f>Weighting!$C$8</f>
        <v>0.58299999999999996</v>
      </c>
      <c r="C3200">
        <f>Weighting!$F$8</f>
        <v>0</v>
      </c>
      <c r="D3200" t="b">
        <f>IF(C3200=1,'Data Transformation'!$G$3+0.5*'Data Transformation'!$W$25,IF(C3201=1,D3201-'Data Transformation'!$W$25,FALSE))</f>
        <v>0</v>
      </c>
      <c r="E3200" t="str">
        <f t="array" ref="E3200">IF(ISLOGICAL(D3200),"",FREQUENCY(IF('Data Transformation'!$B$425:$B$8425='Bin Analysis'!$B3195,'Data Transformation'!$G$425:$G$8425),D3200))</f>
        <v/>
      </c>
      <c r="F3200" t="str">
        <f t="shared" si="399"/>
        <v/>
      </c>
      <c r="G3200">
        <f>Weighting!$H$8</f>
        <v>0</v>
      </c>
      <c r="H3200">
        <f t="array" ref="H3200">FREQUENCY(IF('Data Transformation'!$B$4:$B$8425=B3195,'Data Transformation'!$G$4:$G$8425),'Bin Analysis'!$B3200)</f>
        <v>6</v>
      </c>
      <c r="I3200">
        <f t="shared" si="400"/>
        <v>0</v>
      </c>
      <c r="J3200">
        <f t="shared" ref="J3200:J3217" si="401">IF(I3200=0,0,1)</f>
        <v>0</v>
      </c>
      <c r="K3200">
        <f>J3200*Weighting!$W$8</f>
        <v>0</v>
      </c>
      <c r="M3200" s="14"/>
    </row>
    <row r="3201" spans="1:13" x14ac:dyDescent="0.25">
      <c r="A3201" s="32">
        <f>IF(Weighting!$P$9&gt;0,B3201,"")</f>
        <v>0.71399999999999997</v>
      </c>
      <c r="B3201" s="50">
        <f>Weighting!$C$9</f>
        <v>0.71399999999999997</v>
      </c>
      <c r="C3201">
        <f>Weighting!$F$9</f>
        <v>0</v>
      </c>
      <c r="D3201" t="b">
        <f>IF(C3201=1,'Data Transformation'!$G$3+0.5*'Data Transformation'!$W$25,IF(C3202=1,D3202-'Data Transformation'!$W$25,FALSE))</f>
        <v>0</v>
      </c>
      <c r="E3201" t="str">
        <f t="array" ref="E3201">IF(ISLOGICAL(D3201),"",FREQUENCY(IF('Data Transformation'!$B$425:$B$8425='Bin Analysis'!$B3195,'Data Transformation'!$G$425:$G$8425),D3201))</f>
        <v/>
      </c>
      <c r="F3201" t="str">
        <f t="shared" si="399"/>
        <v/>
      </c>
      <c r="G3201">
        <f>Weighting!$H$9</f>
        <v>0</v>
      </c>
      <c r="H3201">
        <f t="array" ref="H3201">FREQUENCY(IF('Data Transformation'!$B$4:$B$8425=B3195,'Data Transformation'!$G$4:$G$8425),'Bin Analysis'!$B3201)</f>
        <v>7</v>
      </c>
      <c r="I3201">
        <f t="shared" si="400"/>
        <v>1</v>
      </c>
      <c r="J3201">
        <f t="shared" si="401"/>
        <v>1</v>
      </c>
      <c r="K3201">
        <f>J3201*Weighting!$W$9</f>
        <v>3</v>
      </c>
      <c r="M3201" s="14"/>
    </row>
    <row r="3202" spans="1:13" x14ac:dyDescent="0.25">
      <c r="A3202" s="32">
        <f>IF(Weighting!$P$10&gt;0,B3202,"")</f>
        <v>0.84499999999999997</v>
      </c>
      <c r="B3202">
        <f>Weighting!$C$10</f>
        <v>0.84499999999999997</v>
      </c>
      <c r="C3202">
        <f>Weighting!$F$10</f>
        <v>0</v>
      </c>
      <c r="D3202" t="b">
        <f>IF(C3202=1,'Data Transformation'!$G$3+0.5*'Data Transformation'!$W$25,IF(C3203=1,D3203-'Data Transformation'!$W$25,FALSE))</f>
        <v>0</v>
      </c>
      <c r="E3202" t="str">
        <f t="array" ref="E3202">IF(ISLOGICAL(D3202),"",FREQUENCY(IF('Data Transformation'!$B$425:$B$8425='Bin Analysis'!$B3195,'Data Transformation'!$G$425:$G$8425),D3202))</f>
        <v/>
      </c>
      <c r="F3202" t="str">
        <f t="shared" si="399"/>
        <v/>
      </c>
      <c r="G3202">
        <f>Weighting!$H$10</f>
        <v>0</v>
      </c>
      <c r="H3202">
        <f t="array" ref="H3202">FREQUENCY(IF('Data Transformation'!$B$4:$B$8425=B3195,'Data Transformation'!$G$4:$G$8425),'Bin Analysis'!$B3202)</f>
        <v>11</v>
      </c>
      <c r="I3202">
        <f t="shared" si="400"/>
        <v>4</v>
      </c>
      <c r="J3202">
        <f t="shared" si="401"/>
        <v>1</v>
      </c>
      <c r="K3202">
        <f>J3202*Weighting!$W$10</f>
        <v>3</v>
      </c>
      <c r="M3202" s="14"/>
    </row>
    <row r="3203" spans="1:13" x14ac:dyDescent="0.25">
      <c r="A3203" s="32">
        <f>IF(Weighting!$P$11&gt;0,B3203,"")</f>
        <v>0.97599999999999998</v>
      </c>
      <c r="B3203">
        <f>Weighting!$C$11</f>
        <v>0.97599999999999998</v>
      </c>
      <c r="C3203">
        <f>Weighting!$F$11</f>
        <v>0</v>
      </c>
      <c r="D3203">
        <f>IF(C3203=1,'Data Transformation'!$G$3+0.5*'Data Transformation'!$W$25,IF(C3204=1,D3204-'Data Transformation'!$W$25,FALSE))</f>
        <v>0.86899999999999999</v>
      </c>
      <c r="E3203">
        <f t="array" ref="E3203">IF(ISLOGICAL(D3203),"",FREQUENCY(IF('Data Transformation'!$B$425:$B$8425='Bin Analysis'!$B3195,'Data Transformation'!$G$425:$G$8425),D3203))</f>
        <v>13</v>
      </c>
      <c r="F3203" t="e">
        <f t="shared" si="399"/>
        <v>#VALUE!</v>
      </c>
      <c r="G3203">
        <f>Weighting!$H$11</f>
        <v>0</v>
      </c>
      <c r="H3203">
        <f t="array" ref="H3203">FREQUENCY(IF('Data Transformation'!$B$4:$B$8425=B3195,'Data Transformation'!$G$4:$G$8425),'Bin Analysis'!$B3203)</f>
        <v>15</v>
      </c>
      <c r="I3203">
        <f t="shared" si="400"/>
        <v>4</v>
      </c>
      <c r="J3203">
        <f t="shared" si="401"/>
        <v>1</v>
      </c>
      <c r="K3203">
        <f>J3203*Weighting!$W$11</f>
        <v>2</v>
      </c>
      <c r="M3203" s="14"/>
    </row>
    <row r="3204" spans="1:13" x14ac:dyDescent="0.25">
      <c r="A3204" s="32">
        <f>IF(Weighting!$P$12&gt;0,B3204,"")</f>
        <v>1.107</v>
      </c>
      <c r="B3204">
        <f>Weighting!$C$12</f>
        <v>1.107</v>
      </c>
      <c r="C3204">
        <f>Weighting!$F$12</f>
        <v>1</v>
      </c>
      <c r="D3204">
        <f>IF(C3204=1,'Data Transformation'!$G$3+0.5*'Data Transformation'!$W$25,IF(C3205=1,D3205-'Data Transformation'!$W$25,FALSE))</f>
        <v>1.131</v>
      </c>
      <c r="E3204">
        <f t="array" ref="E3204">IF(ISLOGICAL(D3204),"",FREQUENCY(IF('Data Transformation'!$B$425:$B$8425='Bin Analysis'!$B3195,'Data Transformation'!$G$425:$G$8425),D3204))</f>
        <v>16</v>
      </c>
      <c r="F3204">
        <f t="shared" si="399"/>
        <v>3</v>
      </c>
      <c r="G3204">
        <f>Weighting!$H$12</f>
        <v>0</v>
      </c>
      <c r="H3204">
        <f t="array" ref="H3204">FREQUENCY(IF('Data Transformation'!$B$4:$B$8425=B3195,'Data Transformation'!$G$4:$G$8425),'Bin Analysis'!$B3204)</f>
        <v>17</v>
      </c>
      <c r="I3204">
        <f t="shared" si="400"/>
        <v>2</v>
      </c>
      <c r="J3204">
        <f t="shared" si="401"/>
        <v>1</v>
      </c>
      <c r="K3204">
        <f>J3204*Weighting!$W$12</f>
        <v>1</v>
      </c>
      <c r="M3204" s="14"/>
    </row>
    <row r="3205" spans="1:13" x14ac:dyDescent="0.25">
      <c r="A3205" s="32">
        <f>IF(Weighting!$P$13&gt;0,B3205,"")</f>
        <v>1.238</v>
      </c>
      <c r="B3205">
        <f>Weighting!$C$13</f>
        <v>1.238</v>
      </c>
      <c r="C3205">
        <f>Weighting!$F$13</f>
        <v>0</v>
      </c>
      <c r="D3205" t="b">
        <f>IF(C3205=1,'Data Transformation'!$G$3+0.5*'Data Transformation'!$W$25,IF(C3206=1,D3206-'Data Transformation'!$W$25,FALSE))</f>
        <v>0</v>
      </c>
      <c r="E3205" t="str">
        <f t="array" ref="E3205">IF(ISLOGICAL(D3205),"",FREQUENCY(IF('Data Transformation'!$B$425:$B$8425='Bin Analysis'!$B3195,'Data Transformation'!$G$425:$G$8425),D3205))</f>
        <v/>
      </c>
      <c r="F3205" t="str">
        <f t="shared" si="399"/>
        <v/>
      </c>
      <c r="G3205">
        <f>Weighting!$H$13</f>
        <v>0</v>
      </c>
      <c r="H3205">
        <f t="array" ref="H3205">FREQUENCY(IF('Data Transformation'!$B$4:$B$8425=B3195,'Data Transformation'!$G$4:$G$8425),'Bin Analysis'!$B3205)</f>
        <v>17</v>
      </c>
      <c r="I3205">
        <f t="shared" si="400"/>
        <v>0</v>
      </c>
      <c r="J3205">
        <f t="shared" si="401"/>
        <v>0</v>
      </c>
      <c r="K3205">
        <f>J3205*Weighting!$W$13</f>
        <v>0</v>
      </c>
      <c r="M3205" s="14"/>
    </row>
    <row r="3206" spans="1:13" x14ac:dyDescent="0.25">
      <c r="A3206" s="32">
        <f>IF(Weighting!$P$14&gt;0,B3206,"")</f>
        <v>1.369</v>
      </c>
      <c r="B3206">
        <f>Weighting!$C$14</f>
        <v>1.369</v>
      </c>
      <c r="C3206">
        <f>Weighting!$F$14</f>
        <v>0</v>
      </c>
      <c r="D3206" t="b">
        <f>IF(C3206=1,'Data Transformation'!$G$3+0.5*'Data Transformation'!$W$25,IF(C3207=1,D3207-'Data Transformation'!$W$25,FALSE))</f>
        <v>0</v>
      </c>
      <c r="E3206" t="str">
        <f t="array" ref="E3206">IF(ISLOGICAL(D3206),"",FREQUENCY(IF('Data Transformation'!$B$425:$B$8425='Bin Analysis'!$B3195,'Data Transformation'!$G$425:$G$8425),D3206))</f>
        <v/>
      </c>
      <c r="F3206" t="str">
        <f t="shared" si="399"/>
        <v/>
      </c>
      <c r="G3206">
        <f>Weighting!$H$14</f>
        <v>0</v>
      </c>
      <c r="H3206">
        <f t="array" ref="H3206">FREQUENCY(IF('Data Transformation'!$B$4:$B$8425=B3195,'Data Transformation'!$G$4:$G$8425),'Bin Analysis'!$B3206)</f>
        <v>17</v>
      </c>
      <c r="I3206">
        <f t="shared" si="400"/>
        <v>0</v>
      </c>
      <c r="J3206">
        <f t="shared" si="401"/>
        <v>0</v>
      </c>
      <c r="K3206">
        <f>J3206*Weighting!$W$14</f>
        <v>0</v>
      </c>
      <c r="M3206" s="14"/>
    </row>
    <row r="3207" spans="1:13" x14ac:dyDescent="0.25">
      <c r="A3207" s="32">
        <f>IF(Weighting!$P$15&gt;0,B3207,"")</f>
        <v>1.5000009999999999</v>
      </c>
      <c r="B3207">
        <f>Weighting!$C$15</f>
        <v>1.5000009999999999</v>
      </c>
      <c r="C3207">
        <f>Weighting!$F$15</f>
        <v>0</v>
      </c>
      <c r="D3207" t="b">
        <f>IF(C3207=1,'Data Transformation'!$G$3+0.5*'Data Transformation'!$W$25,IF(C3208=1,D3208-'Data Transformation'!$W$25,FALSE))</f>
        <v>0</v>
      </c>
      <c r="E3207" t="str">
        <f t="array" ref="E3207">IF(ISLOGICAL(D3207),"",FREQUENCY(IF('Data Transformation'!$B$425:$B$8425='Bin Analysis'!$B3195,'Data Transformation'!$G$425:$G$8425),D3207))</f>
        <v/>
      </c>
      <c r="F3207" t="str">
        <f t="shared" si="399"/>
        <v/>
      </c>
      <c r="G3207">
        <f>Weighting!$H$15</f>
        <v>0</v>
      </c>
      <c r="H3207">
        <f t="array" ref="H3207">FREQUENCY(IF('Data Transformation'!$B$4:$B$8425=B3195,'Data Transformation'!$G$4:$G$8425),'Bin Analysis'!$B3207)</f>
        <v>17</v>
      </c>
      <c r="I3207">
        <f t="shared" si="400"/>
        <v>0</v>
      </c>
      <c r="J3207">
        <f t="shared" si="401"/>
        <v>0</v>
      </c>
      <c r="K3207">
        <f>J3207*Weighting!$W$15</f>
        <v>0</v>
      </c>
      <c r="M3207" s="14"/>
    </row>
    <row r="3208" spans="1:13" x14ac:dyDescent="0.25">
      <c r="A3208" s="32" t="str">
        <f>IF(Weighting!$P$16&gt;0,B3208,"")</f>
        <v/>
      </c>
      <c r="B3208">
        <f>Weighting!$C$16</f>
        <v>1.631</v>
      </c>
      <c r="C3208">
        <f>Weighting!$F$16</f>
        <v>0</v>
      </c>
      <c r="D3208" t="b">
        <f>IF(C3208=1,'Data Transformation'!$G$3+0.5*'Data Transformation'!$W$25,IF(C3209=1,D3209-'Data Transformation'!$W$25,FALSE))</f>
        <v>0</v>
      </c>
      <c r="E3208" t="str">
        <f t="array" ref="E3208">IF(ISLOGICAL(D3208),"",FREQUENCY(IF('Data Transformation'!$B$425:$B$8425='Bin Analysis'!$B3195,'Data Transformation'!$G$425:$G$8425),D3208))</f>
        <v/>
      </c>
      <c r="F3208" t="str">
        <f t="shared" si="399"/>
        <v/>
      </c>
      <c r="G3208">
        <f>Weighting!$H$16</f>
        <v>0</v>
      </c>
      <c r="H3208">
        <f t="array" ref="H3208">FREQUENCY(IF('Data Transformation'!$B$4:$B$8425=B3195,'Data Transformation'!$G$4:$G$8425),'Bin Analysis'!$B3208)</f>
        <v>17</v>
      </c>
      <c r="I3208">
        <f t="shared" si="400"/>
        <v>0</v>
      </c>
      <c r="J3208">
        <f t="shared" si="401"/>
        <v>0</v>
      </c>
      <c r="K3208">
        <f>J3208*Weighting!$W$16</f>
        <v>0</v>
      </c>
      <c r="M3208" s="14"/>
    </row>
    <row r="3209" spans="1:13" x14ac:dyDescent="0.25">
      <c r="A3209" s="32" t="str">
        <f>IF(Weighting!$P$17&gt;0,B3209,"")</f>
        <v/>
      </c>
      <c r="B3209">
        <f>Weighting!$C$17</f>
        <v>1.762</v>
      </c>
      <c r="C3209">
        <f>Weighting!$F$17</f>
        <v>0</v>
      </c>
      <c r="D3209" t="b">
        <f>IF(C3209=1,'Data Transformation'!$G$3+0.5*'Data Transformation'!$W$25,IF(C3210=1,D3210-'Data Transformation'!$W$25,FALSE))</f>
        <v>0</v>
      </c>
      <c r="E3209" t="str">
        <f t="array" ref="E3209">IF(ISLOGICAL(D3209),"",FREQUENCY(IF('Data Transformation'!$B$425:$B$8425='Bin Analysis'!$B3195,'Data Transformation'!$G$425:$G$8425),D3209))</f>
        <v/>
      </c>
      <c r="F3209" t="str">
        <f t="shared" si="399"/>
        <v/>
      </c>
      <c r="G3209">
        <f>Weighting!$H$17</f>
        <v>0</v>
      </c>
      <c r="H3209">
        <f t="array" ref="H3209">FREQUENCY(IF('Data Transformation'!$B$4:$B$8425=B3195,'Data Transformation'!$G$4:$G$8425),'Bin Analysis'!$B3209)</f>
        <v>17</v>
      </c>
      <c r="I3209">
        <f t="shared" si="400"/>
        <v>0</v>
      </c>
      <c r="J3209">
        <f t="shared" si="401"/>
        <v>0</v>
      </c>
      <c r="K3209">
        <f>J3209*Weighting!$W$17</f>
        <v>0</v>
      </c>
      <c r="M3209" s="14"/>
    </row>
    <row r="3210" spans="1:13" x14ac:dyDescent="0.25">
      <c r="A3210" s="32" t="str">
        <f>IF(Weighting!$P$18&gt;0,B3210,"")</f>
        <v/>
      </c>
      <c r="B3210">
        <f>Weighting!$C$18</f>
        <v>1.893</v>
      </c>
      <c r="C3210">
        <f>Weighting!$F$18</f>
        <v>0</v>
      </c>
      <c r="D3210" t="b">
        <f>IF(C3210=1,'Data Transformation'!$G$3+0.5*'Data Transformation'!$W$25,IF(C3211=1,D3211-'Data Transformation'!$W$25,FALSE))</f>
        <v>0</v>
      </c>
      <c r="E3210" t="str">
        <f t="array" ref="E3210">IF(ISLOGICAL(D3210),"",FREQUENCY(IF('Data Transformation'!$B$425:$B$8425='Bin Analysis'!$B3195,'Data Transformation'!$G$425:$G$8425),D3210))</f>
        <v/>
      </c>
      <c r="F3210" t="str">
        <f t="shared" si="399"/>
        <v/>
      </c>
      <c r="G3210">
        <f>Weighting!$H$18</f>
        <v>0</v>
      </c>
      <c r="H3210">
        <f t="array" ref="H3210">FREQUENCY(IF('Data Transformation'!$B$4:$B$8425=B3195,'Data Transformation'!$G$4:$G$8425),'Bin Analysis'!$B3210)</f>
        <v>17</v>
      </c>
      <c r="I3210">
        <f t="shared" si="400"/>
        <v>0</v>
      </c>
      <c r="J3210">
        <f t="shared" si="401"/>
        <v>0</v>
      </c>
      <c r="K3210">
        <f>J3210*Weighting!$W$18</f>
        <v>0</v>
      </c>
      <c r="M3210" s="14"/>
    </row>
    <row r="3211" spans="1:13" x14ac:dyDescent="0.25">
      <c r="A3211" s="32" t="str">
        <f>IF(Weighting!$P$19&gt;0,B3211,"")</f>
        <v/>
      </c>
      <c r="B3211">
        <f>Weighting!$C$19</f>
        <v>2.024</v>
      </c>
      <c r="C3211">
        <f>Weighting!$F$19</f>
        <v>0</v>
      </c>
      <c r="D3211" t="b">
        <f>IF(C3211=1,'Data Transformation'!$G$3+0.5*'Data Transformation'!$W$25,IF(C3212=1,D3212-'Data Transformation'!$W$25,FALSE))</f>
        <v>0</v>
      </c>
      <c r="E3211" t="str">
        <f t="array" ref="E3211">IF(ISLOGICAL(D3211),"",FREQUENCY(IF('Data Transformation'!$B$425:$B$8425='Bin Analysis'!$B3195,'Data Transformation'!$G$425:$G$8425),D3211))</f>
        <v/>
      </c>
      <c r="F3211" t="str">
        <f t="shared" si="399"/>
        <v/>
      </c>
      <c r="G3211">
        <f>Weighting!$H$19</f>
        <v>0</v>
      </c>
      <c r="H3211">
        <f t="array" ref="H3211">FREQUENCY(IF('Data Transformation'!$B$4:$B$8425=B3195,'Data Transformation'!$G$4:$G$8425),'Bin Analysis'!$B3211)</f>
        <v>17</v>
      </c>
      <c r="I3211">
        <f t="shared" si="400"/>
        <v>0</v>
      </c>
      <c r="J3211">
        <f t="shared" si="401"/>
        <v>0</v>
      </c>
      <c r="K3211">
        <f>J3211*Weighting!$W$19</f>
        <v>0</v>
      </c>
      <c r="M3211" s="14"/>
    </row>
    <row r="3212" spans="1:13" x14ac:dyDescent="0.25">
      <c r="A3212" s="32" t="str">
        <f>IF(Weighting!$P$20&gt;0,B3212,"")</f>
        <v/>
      </c>
      <c r="B3212">
        <f>Weighting!$C$20</f>
        <v>2.1550000000000002</v>
      </c>
      <c r="C3212">
        <f>Weighting!$F$20</f>
        <v>0</v>
      </c>
      <c r="D3212" t="b">
        <f>IF(C3212=1,'Data Transformation'!$G$3+0.5*'Data Transformation'!$W$25,IF(C3213=1,D3213-'Data Transformation'!$W$25,FALSE))</f>
        <v>0</v>
      </c>
      <c r="E3212" t="str">
        <f t="array" ref="E3212">IF(ISLOGICAL(D3212),"",FREQUENCY(IF('Data Transformation'!$B$425:$B$8425='Bin Analysis'!$B3195,'Data Transformation'!$G$425:$G$8425),D3212))</f>
        <v/>
      </c>
      <c r="F3212" t="str">
        <f t="shared" si="399"/>
        <v/>
      </c>
      <c r="G3212">
        <f>Weighting!$H$20</f>
        <v>0</v>
      </c>
      <c r="H3212">
        <f t="array" ref="H3212">FREQUENCY(IF('Data Transformation'!$B$4:$B$8425=B3195,'Data Transformation'!$G$4:$G$8425),'Bin Analysis'!$B3212)</f>
        <v>17</v>
      </c>
      <c r="I3212">
        <f t="shared" si="400"/>
        <v>0</v>
      </c>
      <c r="J3212">
        <f t="shared" si="401"/>
        <v>0</v>
      </c>
      <c r="K3212">
        <f>J3212*Weighting!$W$20</f>
        <v>0</v>
      </c>
      <c r="M3212" s="14"/>
    </row>
    <row r="3213" spans="1:13" x14ac:dyDescent="0.25">
      <c r="A3213" s="32" t="str">
        <f>IF(Weighting!$P$21&gt;0,B3213,"")</f>
        <v/>
      </c>
      <c r="B3213">
        <f>Weighting!$C$21</f>
        <v>2.2860000000000005</v>
      </c>
      <c r="C3213">
        <f>Weighting!$F$21</f>
        <v>0</v>
      </c>
      <c r="D3213" t="b">
        <f>IF(C3213=1,'Data Transformation'!$G$3+0.5*'Data Transformation'!$W$25,IF(C3214=1,D3214-'Data Transformation'!$W$25,FALSE))</f>
        <v>0</v>
      </c>
      <c r="E3213" t="str">
        <f t="array" ref="E3213">IF(ISLOGICAL(D3213),"",FREQUENCY(IF('Data Transformation'!$B$425:$B$8425='Bin Analysis'!$B3195,'Data Transformation'!$G$425:$G$8425),D3213))</f>
        <v/>
      </c>
      <c r="F3213" t="str">
        <f t="shared" si="399"/>
        <v/>
      </c>
      <c r="G3213">
        <f>Weighting!$H$21</f>
        <v>0</v>
      </c>
      <c r="H3213">
        <f t="array" ref="H3213">FREQUENCY(IF('Data Transformation'!$B$4:$B$8425=B3195,'Data Transformation'!$G$4:$G$8425),'Bin Analysis'!$B3213)</f>
        <v>17</v>
      </c>
      <c r="I3213">
        <f t="shared" si="400"/>
        <v>0</v>
      </c>
      <c r="J3213">
        <f t="shared" si="401"/>
        <v>0</v>
      </c>
      <c r="K3213">
        <f>J3213*Weighting!$W$21</f>
        <v>0</v>
      </c>
      <c r="M3213" s="14"/>
    </row>
    <row r="3214" spans="1:13" x14ac:dyDescent="0.25">
      <c r="A3214" s="32" t="str">
        <f>IF(Weighting!$P$22&gt;0,B3214,"")</f>
        <v/>
      </c>
      <c r="B3214">
        <f>Weighting!$C$22</f>
        <v>2.4170000000000007</v>
      </c>
      <c r="C3214">
        <f>Weighting!$F$22</f>
        <v>0</v>
      </c>
      <c r="D3214" t="b">
        <f>IF(C3214=1,'Data Transformation'!$G$3+0.5*'Data Transformation'!$W$25,IF(C3215=1,D3215-'Data Transformation'!$W$25,FALSE))</f>
        <v>0</v>
      </c>
      <c r="E3214" t="str">
        <f t="array" ref="E3214">IF(ISLOGICAL(D3214),"",FREQUENCY(IF('Data Transformation'!$B$425:$B$8425='Bin Analysis'!$B3195,'Data Transformation'!$G$425:$G$8425),D3214))</f>
        <v/>
      </c>
      <c r="F3214" t="str">
        <f t="shared" si="399"/>
        <v/>
      </c>
      <c r="G3214">
        <f>Weighting!$H$22</f>
        <v>0</v>
      </c>
      <c r="H3214">
        <f t="array" ref="H3214">FREQUENCY(IF('Data Transformation'!$B$4:$B$8425=B3195,'Data Transformation'!$G$4:$G$8425),'Bin Analysis'!$B3214)</f>
        <v>17</v>
      </c>
      <c r="I3214">
        <f t="shared" si="400"/>
        <v>0</v>
      </c>
      <c r="J3214">
        <f t="shared" si="401"/>
        <v>0</v>
      </c>
      <c r="K3214">
        <f>J3214*Weighting!$W$22</f>
        <v>0</v>
      </c>
      <c r="M3214" s="14"/>
    </row>
    <row r="3215" spans="1:13" x14ac:dyDescent="0.25">
      <c r="A3215" s="32" t="str">
        <f>IF(Weighting!$P$23&gt;0,B3215,"")</f>
        <v/>
      </c>
      <c r="B3215">
        <f>Weighting!$C$23</f>
        <v>2.5480000000000009</v>
      </c>
      <c r="C3215">
        <f>Weighting!$F$23</f>
        <v>0</v>
      </c>
      <c r="D3215" t="b">
        <f>IF(C3215=1,'Data Transformation'!$G$3+0.5*'Data Transformation'!$W$25,IF(C3216=1,D3216-'Data Transformation'!$W$25,FALSE))</f>
        <v>0</v>
      </c>
      <c r="E3215" t="str">
        <f t="array" ref="E3215">IF(ISLOGICAL(D3215),"",FREQUENCY(IF('Data Transformation'!$B$425:$B$8425='Bin Analysis'!$B3195,'Data Transformation'!$G$425:$G$8425),D3215))</f>
        <v/>
      </c>
      <c r="F3215" t="str">
        <f t="shared" si="399"/>
        <v/>
      </c>
      <c r="G3215">
        <f>Weighting!$H$23</f>
        <v>0</v>
      </c>
      <c r="H3215">
        <f t="array" ref="H3215">FREQUENCY(IF('Data Transformation'!$B$4:$B$8425=B3195,'Data Transformation'!$G$4:$G$8425),'Bin Analysis'!$B3215)</f>
        <v>17</v>
      </c>
      <c r="I3215">
        <f t="shared" si="400"/>
        <v>0</v>
      </c>
      <c r="J3215">
        <f t="shared" si="401"/>
        <v>0</v>
      </c>
      <c r="K3215">
        <f>J3215*Weighting!$W$23</f>
        <v>0</v>
      </c>
      <c r="M3215" s="14"/>
    </row>
    <row r="3216" spans="1:13" x14ac:dyDescent="0.25">
      <c r="A3216" s="32" t="str">
        <f>IF(Weighting!$P$24&gt;0,B3216,"")</f>
        <v/>
      </c>
      <c r="B3216">
        <f>Weighting!$C$24</f>
        <v>2.6790000000000012</v>
      </c>
      <c r="C3216">
        <f>Weighting!$F$24</f>
        <v>0</v>
      </c>
      <c r="D3216" t="b">
        <f>IF(C3216=1,'Data Transformation'!$G$3+0.5*'Data Transformation'!$W$25,IF(C3217=1,D3217-'Data Transformation'!$W$25,FALSE))</f>
        <v>0</v>
      </c>
      <c r="E3216" t="str">
        <f t="array" ref="E3216">IF(ISLOGICAL(D3216),"",FREQUENCY(IF('Data Transformation'!$B$425:$B$8425='Bin Analysis'!$B3195,'Data Transformation'!$G$425:$G$8425),D3216))</f>
        <v/>
      </c>
      <c r="F3216" t="str">
        <f t="shared" si="399"/>
        <v/>
      </c>
      <c r="G3216">
        <f>Weighting!$H$24</f>
        <v>0</v>
      </c>
      <c r="H3216">
        <f t="array" ref="H3216">FREQUENCY(IF('Data Transformation'!$B$4:$B$8425=B3195,'Data Transformation'!$G$4:$G$8425),'Bin Analysis'!$B3216)</f>
        <v>17</v>
      </c>
      <c r="I3216">
        <f t="shared" si="400"/>
        <v>0</v>
      </c>
      <c r="J3216">
        <f t="shared" si="401"/>
        <v>0</v>
      </c>
      <c r="K3216">
        <f>J3216*Weighting!$W$24</f>
        <v>0</v>
      </c>
      <c r="M3216" s="14"/>
    </row>
    <row r="3217" spans="1:25" x14ac:dyDescent="0.25">
      <c r="A3217" s="32" t="str">
        <f>IF(Weighting!$P$25&gt;0,B3217,"")</f>
        <v/>
      </c>
      <c r="B3217">
        <f>Weighting!$C$25</f>
        <v>2.8100000000000014</v>
      </c>
      <c r="C3217">
        <f>Weighting!$F$25</f>
        <v>0</v>
      </c>
      <c r="D3217" t="b">
        <f>IF(C3217=1,'Data Transformation'!$G$3+0.5*'Data Transformation'!$W$25,IF(C3218=1,D3218-'Data Transformation'!$W$25,FALSE))</f>
        <v>0</v>
      </c>
      <c r="E3217" t="str">
        <f t="array" ref="E3217">IF(ISLOGICAL(D3217),"",FREQUENCY(IF('Data Transformation'!$B$425:$B$8425='Bin Analysis'!$B3195,'Data Transformation'!$G$425:$G$8425),D3217))</f>
        <v/>
      </c>
      <c r="F3217" t="str">
        <f t="shared" si="399"/>
        <v/>
      </c>
      <c r="G3217">
        <f>Weighting!$H$25</f>
        <v>0</v>
      </c>
      <c r="H3217">
        <f t="array" ref="H3217">FREQUENCY(IF('Data Transformation'!$B$4:$B$8425=B3195,'Data Transformation'!$G$4:$G$8425),'Bin Analysis'!$B3217)</f>
        <v>17</v>
      </c>
      <c r="I3217">
        <f t="shared" si="400"/>
        <v>0</v>
      </c>
      <c r="J3217">
        <f t="shared" si="401"/>
        <v>0</v>
      </c>
      <c r="K3217">
        <f>J3217*Weighting!$W$25</f>
        <v>0</v>
      </c>
      <c r="M3217" s="14"/>
    </row>
    <row r="3218" spans="1:25" x14ac:dyDescent="0.25">
      <c r="O3218"/>
      <c r="P3218"/>
      <c r="Q3218"/>
      <c r="R3218"/>
    </row>
    <row r="3219" spans="1:25" ht="23.25" x14ac:dyDescent="0.35">
      <c r="A3219" s="21" t="s">
        <v>0</v>
      </c>
      <c r="B3219" s="21">
        <f>IFERROR(VLOOKUP(C3219,'Data Transformation'!$L$6:$M$426,2,FALSE),"")</f>
        <v>134</v>
      </c>
      <c r="C3219" s="21">
        <f>C3195+1</f>
        <v>134</v>
      </c>
      <c r="D3219" s="21"/>
      <c r="E3219" s="21"/>
      <c r="F3219" s="21"/>
      <c r="G3219" s="21"/>
      <c r="H3219" s="22"/>
      <c r="I3219" s="22"/>
      <c r="J3219" s="22"/>
      <c r="K3219" s="21"/>
      <c r="L3219" s="21">
        <f>B3219</f>
        <v>134</v>
      </c>
      <c r="M3219" s="23">
        <f>INDEX('Data Transformation'!$O$4:$O$424,MATCH($B3219,'Data Transformation'!$M$4:$M$424,0),MATCH($M$2,'Data Transformation'!$O$3,0))</f>
        <v>18</v>
      </c>
      <c r="N3219" s="27">
        <f>IF('Input and Summary Results'!$J$16="minimum",'Bin Analysis'!X3220/(M3219-1),'Bin Analysis'!Y3219/('Bin Analysis'!M3219-1))</f>
        <v>0</v>
      </c>
      <c r="O3219" s="27">
        <f>IF(M3219=FALSE,NA(),(VLOOKUP(1,C3222:K3241,4,FALSE))/(M3219-1))</f>
        <v>5.8823529411764705E-2</v>
      </c>
      <c r="P3219" s="27">
        <f>IF(M3219=FALSE,NA(),SUM(J3222:J3241)/Weighting!$S$5)</f>
        <v>0.7</v>
      </c>
      <c r="Q3219" s="27">
        <f>IF(M3219=FALSE,NA(),SUM(K3222:K3241)/Weighting!$S$6)</f>
        <v>0.65217391304347827</v>
      </c>
      <c r="R3219" s="27">
        <f>IF(M3219=FALSE,NA(),(VLOOKUP(1,G3222:K3241,3,FALSE))/(M3219-1))</f>
        <v>5.8823529411764705E-2</v>
      </c>
      <c r="S3219" s="22" t="str">
        <f>IF(M3219=FALSE,NA(),IF(SUM(J3222:J3241)=2,"yes","no"))</f>
        <v>no</v>
      </c>
      <c r="X3219" s="2" cm="2">
        <f t="array" ref="X3219:X3220">FREQUENCY(IF('Data Transformation'!$B$425:$B$6424='Bin Analysis'!L3219,'Data Transformation'!$G$425:$G$6424),'Data Transformation'!$U$11)</f>
        <v>17</v>
      </c>
      <c r="Y3219" s="2" cm="2">
        <f t="array" ref="Y3219:Y3220">FREQUENCY(IF('Data Transformation'!$B$425:$B$6424='Bin Analysis'!L3219,'Data Transformation'!$G$425:$G$6424),'Data Transformation'!$U$12)</f>
        <v>16</v>
      </c>
    </row>
    <row r="3220" spans="1:25" x14ac:dyDescent="0.25">
      <c r="A3220" s="14" t="s">
        <v>67</v>
      </c>
      <c r="B3220" t="s">
        <v>47</v>
      </c>
      <c r="C3220" t="s">
        <v>5</v>
      </c>
      <c r="D3220" t="s">
        <v>100</v>
      </c>
      <c r="E3220" t="s">
        <v>101</v>
      </c>
      <c r="F3220" t="s">
        <v>102</v>
      </c>
      <c r="G3220" t="s">
        <v>70</v>
      </c>
      <c r="H3220" t="s">
        <v>31</v>
      </c>
      <c r="I3220" t="s">
        <v>32</v>
      </c>
      <c r="J3220" t="s">
        <v>46</v>
      </c>
      <c r="K3220" s="14" t="s">
        <v>45</v>
      </c>
      <c r="M3220" s="14"/>
      <c r="X3220" s="2">
        <v>0</v>
      </c>
      <c r="Y3220" s="2">
        <v>1</v>
      </c>
    </row>
    <row r="3221" spans="1:25" x14ac:dyDescent="0.25">
      <c r="A3221" s="32"/>
      <c r="D3221" t="b">
        <f>IF(C3221=1,'Data Transformation'!$G$3+0.5*'Data Transformation'!$W$25,IF(C3222=1,D3222-'Data Transformation'!$W$25,FALSE))</f>
        <v>0</v>
      </c>
      <c r="E3221" t="str">
        <f t="array" ref="E3221">IF(ISLOGICAL(D3221),"",FREQUENCY(IF('Data Transformation'!$B$425:$B$8425='Bin Analysis'!$B3219,'Data Transformation'!$G$425:$G$8425),D3221))</f>
        <v/>
      </c>
      <c r="F3221" t="str">
        <f>IF(ISLOGICAL(D3221),"",E3221-E3220)</f>
        <v/>
      </c>
      <c r="M3221" s="14"/>
    </row>
    <row r="3222" spans="1:25" x14ac:dyDescent="0.25">
      <c r="A3222" s="32">
        <f>IF(Weighting!$P$6&gt;0,B3222,"")</f>
        <v>0.32100000000000001</v>
      </c>
      <c r="B3222">
        <f>Weighting!$C$6</f>
        <v>0.32100000000000001</v>
      </c>
      <c r="C3222">
        <f>Weighting!$F$6</f>
        <v>0</v>
      </c>
      <c r="D3222" t="b">
        <f>IF(C3222=1,'Data Transformation'!$G$3+0.5*'Data Transformation'!$W$25,IF(C3223=1,D3223-'Data Transformation'!$W$25,FALSE))</f>
        <v>0</v>
      </c>
      <c r="E3222" t="str">
        <f t="array" ref="E3222">IF(ISLOGICAL(D3222),"",FREQUENCY(IF('Data Transformation'!$B$425:$B$8425='Bin Analysis'!$B3219,'Data Transformation'!$G$425:$G$8425),D3222))</f>
        <v/>
      </c>
      <c r="F3222" t="str">
        <f>IF(ISLOGICAL(D3222),"",E3222-E3221)</f>
        <v/>
      </c>
      <c r="G3222">
        <f>Weighting!$H$6</f>
        <v>1</v>
      </c>
      <c r="H3222">
        <f t="array" ref="H3222">FREQUENCY(IF('Data Transformation'!$B$4:$B$8425=B3219,'Data Transformation'!$G$4:$G$8425),'Bin Analysis'!$B3222)</f>
        <v>1</v>
      </c>
      <c r="I3222">
        <f>H3222-H3221</f>
        <v>1</v>
      </c>
      <c r="J3222">
        <f>IF(I3222=0,0,1)</f>
        <v>1</v>
      </c>
      <c r="K3222">
        <f>J3222*Weighting!$W$6</f>
        <v>1</v>
      </c>
      <c r="M3222" s="14"/>
    </row>
    <row r="3223" spans="1:25" x14ac:dyDescent="0.25">
      <c r="A3223" s="32">
        <f>IF(Weighting!$P$7&gt;0,B3223,"")</f>
        <v>0.45200000000000001</v>
      </c>
      <c r="B3223">
        <f>Weighting!$C$7</f>
        <v>0.45200000000000001</v>
      </c>
      <c r="C3223">
        <f>Weighting!$F$7</f>
        <v>0</v>
      </c>
      <c r="D3223" t="b">
        <f>IF(C3223=1,'Data Transformation'!$G$3+0.5*'Data Transformation'!$W$25,IF(C3224=1,D3224-'Data Transformation'!$W$25,FALSE))</f>
        <v>0</v>
      </c>
      <c r="E3223" t="str">
        <f t="array" ref="E3223">IF(ISLOGICAL(D3223),"",FREQUENCY(IF('Data Transformation'!$B$425:$B$8425='Bin Analysis'!$B3219,'Data Transformation'!$G$425:$G$8425),D3223))</f>
        <v/>
      </c>
      <c r="F3223" t="str">
        <f t="shared" ref="F3223:F3241" si="402">IF(ISLOGICAL(D3223),"",E3223-E3222)</f>
        <v/>
      </c>
      <c r="G3223">
        <f>Weighting!$H$7</f>
        <v>0</v>
      </c>
      <c r="H3223">
        <f t="array" ref="H3223">FREQUENCY(IF('Data Transformation'!$B$4:$B$8425=B3219,'Data Transformation'!$G$4:$G$8425),'Bin Analysis'!$B3223)</f>
        <v>2</v>
      </c>
      <c r="I3223">
        <f t="shared" ref="I3223:I3241" si="403">H3223-H3222</f>
        <v>1</v>
      </c>
      <c r="J3223">
        <f>IF(I3223=0,0,1)</f>
        <v>1</v>
      </c>
      <c r="K3223">
        <f>J3223*Weighting!$W$7</f>
        <v>2</v>
      </c>
      <c r="M3223" s="14"/>
    </row>
    <row r="3224" spans="1:25" x14ac:dyDescent="0.25">
      <c r="A3224" s="32">
        <f>IF(Weighting!$P$8&gt;0,B3224,"")</f>
        <v>0.58299999999999996</v>
      </c>
      <c r="B3224">
        <f>Weighting!$C$8</f>
        <v>0.58299999999999996</v>
      </c>
      <c r="C3224">
        <f>Weighting!$F$8</f>
        <v>0</v>
      </c>
      <c r="D3224" t="b">
        <f>IF(C3224=1,'Data Transformation'!$G$3+0.5*'Data Transformation'!$W$25,IF(C3225=1,D3225-'Data Transformation'!$W$25,FALSE))</f>
        <v>0</v>
      </c>
      <c r="E3224" t="str">
        <f t="array" ref="E3224">IF(ISLOGICAL(D3224),"",FREQUENCY(IF('Data Transformation'!$B$425:$B$8425='Bin Analysis'!$B3219,'Data Transformation'!$G$425:$G$8425),D3224))</f>
        <v/>
      </c>
      <c r="F3224" t="str">
        <f t="shared" si="402"/>
        <v/>
      </c>
      <c r="G3224">
        <f>Weighting!$H$8</f>
        <v>0</v>
      </c>
      <c r="H3224">
        <f t="array" ref="H3224">FREQUENCY(IF('Data Transformation'!$B$4:$B$8425=B3219,'Data Transformation'!$G$4:$G$8425),'Bin Analysis'!$B3224)</f>
        <v>3</v>
      </c>
      <c r="I3224">
        <f t="shared" si="403"/>
        <v>1</v>
      </c>
      <c r="J3224">
        <f t="shared" ref="J3224:J3241" si="404">IF(I3224=0,0,1)</f>
        <v>1</v>
      </c>
      <c r="K3224">
        <f>J3224*Weighting!$W$8</f>
        <v>3</v>
      </c>
      <c r="M3224" s="14"/>
    </row>
    <row r="3225" spans="1:25" x14ac:dyDescent="0.25">
      <c r="A3225" s="32">
        <f>IF(Weighting!$P$9&gt;0,B3225,"")</f>
        <v>0.71399999999999997</v>
      </c>
      <c r="B3225" s="50">
        <f>Weighting!$C$9</f>
        <v>0.71399999999999997</v>
      </c>
      <c r="C3225">
        <f>Weighting!$F$9</f>
        <v>0</v>
      </c>
      <c r="D3225" t="b">
        <f>IF(C3225=1,'Data Transformation'!$G$3+0.5*'Data Transformation'!$W$25,IF(C3226=1,D3226-'Data Transformation'!$W$25,FALSE))</f>
        <v>0</v>
      </c>
      <c r="E3225" t="str">
        <f t="array" ref="E3225">IF(ISLOGICAL(D3225),"",FREQUENCY(IF('Data Transformation'!$B$425:$B$8425='Bin Analysis'!$B3219,'Data Transformation'!$G$425:$G$8425),D3225))</f>
        <v/>
      </c>
      <c r="F3225" t="str">
        <f t="shared" si="402"/>
        <v/>
      </c>
      <c r="G3225">
        <f>Weighting!$H$9</f>
        <v>0</v>
      </c>
      <c r="H3225">
        <f t="array" ref="H3225">FREQUENCY(IF('Data Transformation'!$B$4:$B$8425=B3219,'Data Transformation'!$G$4:$G$8425),'Bin Analysis'!$B3225)</f>
        <v>11</v>
      </c>
      <c r="I3225">
        <f t="shared" si="403"/>
        <v>8</v>
      </c>
      <c r="J3225">
        <f t="shared" si="404"/>
        <v>1</v>
      </c>
      <c r="K3225">
        <f>J3225*Weighting!$W$9</f>
        <v>3</v>
      </c>
      <c r="M3225" s="14"/>
    </row>
    <row r="3226" spans="1:25" x14ac:dyDescent="0.25">
      <c r="A3226" s="32">
        <f>IF(Weighting!$P$10&gt;0,B3226,"")</f>
        <v>0.84499999999999997</v>
      </c>
      <c r="B3226">
        <f>Weighting!$C$10</f>
        <v>0.84499999999999997</v>
      </c>
      <c r="C3226">
        <f>Weighting!$F$10</f>
        <v>0</v>
      </c>
      <c r="D3226" t="b">
        <f>IF(C3226=1,'Data Transformation'!$G$3+0.5*'Data Transformation'!$W$25,IF(C3227=1,D3227-'Data Transformation'!$W$25,FALSE))</f>
        <v>0</v>
      </c>
      <c r="E3226" t="str">
        <f t="array" ref="E3226">IF(ISLOGICAL(D3226),"",FREQUENCY(IF('Data Transformation'!$B$425:$B$8425='Bin Analysis'!$B3219,'Data Transformation'!$G$425:$G$8425),D3226))</f>
        <v/>
      </c>
      <c r="F3226" t="str">
        <f t="shared" si="402"/>
        <v/>
      </c>
      <c r="G3226">
        <f>Weighting!$H$10</f>
        <v>0</v>
      </c>
      <c r="H3226">
        <f t="array" ref="H3226">FREQUENCY(IF('Data Transformation'!$B$4:$B$8425=B3219,'Data Transformation'!$G$4:$G$8425),'Bin Analysis'!$B3226)</f>
        <v>15</v>
      </c>
      <c r="I3226">
        <f t="shared" si="403"/>
        <v>4</v>
      </c>
      <c r="J3226">
        <f t="shared" si="404"/>
        <v>1</v>
      </c>
      <c r="K3226">
        <f>J3226*Weighting!$W$10</f>
        <v>3</v>
      </c>
      <c r="M3226" s="14"/>
    </row>
    <row r="3227" spans="1:25" x14ac:dyDescent="0.25">
      <c r="A3227" s="32">
        <f>IF(Weighting!$P$11&gt;0,B3227,"")</f>
        <v>0.97599999999999998</v>
      </c>
      <c r="B3227">
        <f>Weighting!$C$11</f>
        <v>0.97599999999999998</v>
      </c>
      <c r="C3227">
        <f>Weighting!$F$11</f>
        <v>0</v>
      </c>
      <c r="D3227">
        <f>IF(C3227=1,'Data Transformation'!$G$3+0.5*'Data Transformation'!$W$25,IF(C3228=1,D3228-'Data Transformation'!$W$25,FALSE))</f>
        <v>0.86899999999999999</v>
      </c>
      <c r="E3227">
        <f t="array" ref="E3227">IF(ISLOGICAL(D3227),"",FREQUENCY(IF('Data Transformation'!$B$425:$B$8425='Bin Analysis'!$B3219,'Data Transformation'!$G$425:$G$8425),D3227))</f>
        <v>16</v>
      </c>
      <c r="F3227" t="e">
        <f t="shared" si="402"/>
        <v>#VALUE!</v>
      </c>
      <c r="G3227">
        <f>Weighting!$H$11</f>
        <v>0</v>
      </c>
      <c r="H3227">
        <f t="array" ref="H3227">FREQUENCY(IF('Data Transformation'!$B$4:$B$8425=B3219,'Data Transformation'!$G$4:$G$8425),'Bin Analysis'!$B3227)</f>
        <v>17</v>
      </c>
      <c r="I3227">
        <f t="shared" si="403"/>
        <v>2</v>
      </c>
      <c r="J3227">
        <f t="shared" si="404"/>
        <v>1</v>
      </c>
      <c r="K3227">
        <f>J3227*Weighting!$W$11</f>
        <v>2</v>
      </c>
      <c r="M3227" s="14"/>
    </row>
    <row r="3228" spans="1:25" x14ac:dyDescent="0.25">
      <c r="A3228" s="32">
        <f>IF(Weighting!$P$12&gt;0,B3228,"")</f>
        <v>1.107</v>
      </c>
      <c r="B3228">
        <f>Weighting!$C$12</f>
        <v>1.107</v>
      </c>
      <c r="C3228">
        <f>Weighting!$F$12</f>
        <v>1</v>
      </c>
      <c r="D3228">
        <f>IF(C3228=1,'Data Transformation'!$G$3+0.5*'Data Transformation'!$W$25,IF(C3229=1,D3229-'Data Transformation'!$W$25,FALSE))</f>
        <v>1.131</v>
      </c>
      <c r="E3228">
        <f t="array" ref="E3228">IF(ISLOGICAL(D3228),"",FREQUENCY(IF('Data Transformation'!$B$425:$B$8425='Bin Analysis'!$B3219,'Data Transformation'!$G$425:$G$8425),D3228))</f>
        <v>17</v>
      </c>
      <c r="F3228">
        <f t="shared" si="402"/>
        <v>1</v>
      </c>
      <c r="G3228">
        <f>Weighting!$H$12</f>
        <v>0</v>
      </c>
      <c r="H3228">
        <f t="array" ref="H3228">FREQUENCY(IF('Data Transformation'!$B$4:$B$8425=B3219,'Data Transformation'!$G$4:$G$8425),'Bin Analysis'!$B3228)</f>
        <v>18</v>
      </c>
      <c r="I3228">
        <f t="shared" si="403"/>
        <v>1</v>
      </c>
      <c r="J3228">
        <f t="shared" si="404"/>
        <v>1</v>
      </c>
      <c r="K3228">
        <f>J3228*Weighting!$W$12</f>
        <v>1</v>
      </c>
      <c r="M3228" s="14"/>
    </row>
    <row r="3229" spans="1:25" x14ac:dyDescent="0.25">
      <c r="A3229" s="32">
        <f>IF(Weighting!$P$13&gt;0,B3229,"")</f>
        <v>1.238</v>
      </c>
      <c r="B3229">
        <f>Weighting!$C$13</f>
        <v>1.238</v>
      </c>
      <c r="C3229">
        <f>Weighting!$F$13</f>
        <v>0</v>
      </c>
      <c r="D3229" t="b">
        <f>IF(C3229=1,'Data Transformation'!$G$3+0.5*'Data Transformation'!$W$25,IF(C3230=1,D3230-'Data Transformation'!$W$25,FALSE))</f>
        <v>0</v>
      </c>
      <c r="E3229" t="str">
        <f t="array" ref="E3229">IF(ISLOGICAL(D3229),"",FREQUENCY(IF('Data Transformation'!$B$425:$B$8425='Bin Analysis'!$B3219,'Data Transformation'!$G$425:$G$8425),D3229))</f>
        <v/>
      </c>
      <c r="F3229" t="str">
        <f t="shared" si="402"/>
        <v/>
      </c>
      <c r="G3229">
        <f>Weighting!$H$13</f>
        <v>0</v>
      </c>
      <c r="H3229">
        <f t="array" ref="H3229">FREQUENCY(IF('Data Transformation'!$B$4:$B$8425=B3219,'Data Transformation'!$G$4:$G$8425),'Bin Analysis'!$B3229)</f>
        <v>18</v>
      </c>
      <c r="I3229">
        <f t="shared" si="403"/>
        <v>0</v>
      </c>
      <c r="J3229">
        <f t="shared" si="404"/>
        <v>0</v>
      </c>
      <c r="K3229">
        <f>J3229*Weighting!$W$13</f>
        <v>0</v>
      </c>
      <c r="M3229" s="14"/>
    </row>
    <row r="3230" spans="1:25" x14ac:dyDescent="0.25">
      <c r="A3230" s="32">
        <f>IF(Weighting!$P$14&gt;0,B3230,"")</f>
        <v>1.369</v>
      </c>
      <c r="B3230">
        <f>Weighting!$C$14</f>
        <v>1.369</v>
      </c>
      <c r="C3230">
        <f>Weighting!$F$14</f>
        <v>0</v>
      </c>
      <c r="D3230" t="b">
        <f>IF(C3230=1,'Data Transformation'!$G$3+0.5*'Data Transformation'!$W$25,IF(C3231=1,D3231-'Data Transformation'!$W$25,FALSE))</f>
        <v>0</v>
      </c>
      <c r="E3230" t="str">
        <f t="array" ref="E3230">IF(ISLOGICAL(D3230),"",FREQUENCY(IF('Data Transformation'!$B$425:$B$8425='Bin Analysis'!$B3219,'Data Transformation'!$G$425:$G$8425),D3230))</f>
        <v/>
      </c>
      <c r="F3230" t="str">
        <f t="shared" si="402"/>
        <v/>
      </c>
      <c r="G3230">
        <f>Weighting!$H$14</f>
        <v>0</v>
      </c>
      <c r="H3230">
        <f t="array" ref="H3230">FREQUENCY(IF('Data Transformation'!$B$4:$B$8425=B3219,'Data Transformation'!$G$4:$G$8425),'Bin Analysis'!$B3230)</f>
        <v>18</v>
      </c>
      <c r="I3230">
        <f t="shared" si="403"/>
        <v>0</v>
      </c>
      <c r="J3230">
        <f t="shared" si="404"/>
        <v>0</v>
      </c>
      <c r="K3230">
        <f>J3230*Weighting!$W$14</f>
        <v>0</v>
      </c>
      <c r="M3230" s="14"/>
    </row>
    <row r="3231" spans="1:25" x14ac:dyDescent="0.25">
      <c r="A3231" s="32">
        <f>IF(Weighting!$P$15&gt;0,B3231,"")</f>
        <v>1.5000009999999999</v>
      </c>
      <c r="B3231">
        <f>Weighting!$C$15</f>
        <v>1.5000009999999999</v>
      </c>
      <c r="C3231">
        <f>Weighting!$F$15</f>
        <v>0</v>
      </c>
      <c r="D3231" t="b">
        <f>IF(C3231=1,'Data Transformation'!$G$3+0.5*'Data Transformation'!$W$25,IF(C3232=1,D3232-'Data Transformation'!$W$25,FALSE))</f>
        <v>0</v>
      </c>
      <c r="E3231" t="str">
        <f t="array" ref="E3231">IF(ISLOGICAL(D3231),"",FREQUENCY(IF('Data Transformation'!$B$425:$B$8425='Bin Analysis'!$B3219,'Data Transformation'!$G$425:$G$8425),D3231))</f>
        <v/>
      </c>
      <c r="F3231" t="str">
        <f t="shared" si="402"/>
        <v/>
      </c>
      <c r="G3231">
        <f>Weighting!$H$15</f>
        <v>0</v>
      </c>
      <c r="H3231">
        <f t="array" ref="H3231">FREQUENCY(IF('Data Transformation'!$B$4:$B$8425=B3219,'Data Transformation'!$G$4:$G$8425),'Bin Analysis'!$B3231)</f>
        <v>18</v>
      </c>
      <c r="I3231">
        <f t="shared" si="403"/>
        <v>0</v>
      </c>
      <c r="J3231">
        <f t="shared" si="404"/>
        <v>0</v>
      </c>
      <c r="K3231">
        <f>J3231*Weighting!$W$15</f>
        <v>0</v>
      </c>
      <c r="M3231" s="14"/>
    </row>
    <row r="3232" spans="1:25" x14ac:dyDescent="0.25">
      <c r="A3232" s="32" t="str">
        <f>IF(Weighting!$P$16&gt;0,B3232,"")</f>
        <v/>
      </c>
      <c r="B3232">
        <f>Weighting!$C$16</f>
        <v>1.631</v>
      </c>
      <c r="C3232">
        <f>Weighting!$F$16</f>
        <v>0</v>
      </c>
      <c r="D3232" t="b">
        <f>IF(C3232=1,'Data Transformation'!$G$3+0.5*'Data Transformation'!$W$25,IF(C3233=1,D3233-'Data Transformation'!$W$25,FALSE))</f>
        <v>0</v>
      </c>
      <c r="E3232" t="str">
        <f t="array" ref="E3232">IF(ISLOGICAL(D3232),"",FREQUENCY(IF('Data Transformation'!$B$425:$B$8425='Bin Analysis'!$B3219,'Data Transformation'!$G$425:$G$8425),D3232))</f>
        <v/>
      </c>
      <c r="F3232" t="str">
        <f t="shared" si="402"/>
        <v/>
      </c>
      <c r="G3232">
        <f>Weighting!$H$16</f>
        <v>0</v>
      </c>
      <c r="H3232">
        <f t="array" ref="H3232">FREQUENCY(IF('Data Transformation'!$B$4:$B$8425=B3219,'Data Transformation'!$G$4:$G$8425),'Bin Analysis'!$B3232)</f>
        <v>18</v>
      </c>
      <c r="I3232">
        <f t="shared" si="403"/>
        <v>0</v>
      </c>
      <c r="J3232">
        <f t="shared" si="404"/>
        <v>0</v>
      </c>
      <c r="K3232">
        <f>J3232*Weighting!$W$16</f>
        <v>0</v>
      </c>
      <c r="M3232" s="14"/>
    </row>
    <row r="3233" spans="1:25" x14ac:dyDescent="0.25">
      <c r="A3233" s="32" t="str">
        <f>IF(Weighting!$P$17&gt;0,B3233,"")</f>
        <v/>
      </c>
      <c r="B3233">
        <f>Weighting!$C$17</f>
        <v>1.762</v>
      </c>
      <c r="C3233">
        <f>Weighting!$F$17</f>
        <v>0</v>
      </c>
      <c r="D3233" t="b">
        <f>IF(C3233=1,'Data Transformation'!$G$3+0.5*'Data Transformation'!$W$25,IF(C3234=1,D3234-'Data Transformation'!$W$25,FALSE))</f>
        <v>0</v>
      </c>
      <c r="E3233" t="str">
        <f t="array" ref="E3233">IF(ISLOGICAL(D3233),"",FREQUENCY(IF('Data Transformation'!$B$425:$B$8425='Bin Analysis'!$B3219,'Data Transformation'!$G$425:$G$8425),D3233))</f>
        <v/>
      </c>
      <c r="F3233" t="str">
        <f t="shared" si="402"/>
        <v/>
      </c>
      <c r="G3233">
        <f>Weighting!$H$17</f>
        <v>0</v>
      </c>
      <c r="H3233">
        <f t="array" ref="H3233">FREQUENCY(IF('Data Transformation'!$B$4:$B$8425=B3219,'Data Transformation'!$G$4:$G$8425),'Bin Analysis'!$B3233)</f>
        <v>18</v>
      </c>
      <c r="I3233">
        <f t="shared" si="403"/>
        <v>0</v>
      </c>
      <c r="J3233">
        <f t="shared" si="404"/>
        <v>0</v>
      </c>
      <c r="K3233">
        <f>J3233*Weighting!$W$17</f>
        <v>0</v>
      </c>
      <c r="M3233" s="14"/>
    </row>
    <row r="3234" spans="1:25" x14ac:dyDescent="0.25">
      <c r="A3234" s="32" t="str">
        <f>IF(Weighting!$P$18&gt;0,B3234,"")</f>
        <v/>
      </c>
      <c r="B3234">
        <f>Weighting!$C$18</f>
        <v>1.893</v>
      </c>
      <c r="C3234">
        <f>Weighting!$F$18</f>
        <v>0</v>
      </c>
      <c r="D3234" t="b">
        <f>IF(C3234=1,'Data Transformation'!$G$3+0.5*'Data Transformation'!$W$25,IF(C3235=1,D3235-'Data Transformation'!$W$25,FALSE))</f>
        <v>0</v>
      </c>
      <c r="E3234" t="str">
        <f t="array" ref="E3234">IF(ISLOGICAL(D3234),"",FREQUENCY(IF('Data Transformation'!$B$425:$B$8425='Bin Analysis'!$B3219,'Data Transformation'!$G$425:$G$8425),D3234))</f>
        <v/>
      </c>
      <c r="F3234" t="str">
        <f t="shared" si="402"/>
        <v/>
      </c>
      <c r="G3234">
        <f>Weighting!$H$18</f>
        <v>0</v>
      </c>
      <c r="H3234">
        <f t="array" ref="H3234">FREQUENCY(IF('Data Transformation'!$B$4:$B$8425=B3219,'Data Transformation'!$G$4:$G$8425),'Bin Analysis'!$B3234)</f>
        <v>18</v>
      </c>
      <c r="I3234">
        <f t="shared" si="403"/>
        <v>0</v>
      </c>
      <c r="J3234">
        <f t="shared" si="404"/>
        <v>0</v>
      </c>
      <c r="K3234">
        <f>J3234*Weighting!$W$18</f>
        <v>0</v>
      </c>
      <c r="M3234" s="14"/>
    </row>
    <row r="3235" spans="1:25" x14ac:dyDescent="0.25">
      <c r="A3235" s="32" t="str">
        <f>IF(Weighting!$P$19&gt;0,B3235,"")</f>
        <v/>
      </c>
      <c r="B3235">
        <f>Weighting!$C$19</f>
        <v>2.024</v>
      </c>
      <c r="C3235">
        <f>Weighting!$F$19</f>
        <v>0</v>
      </c>
      <c r="D3235" t="b">
        <f>IF(C3235=1,'Data Transformation'!$G$3+0.5*'Data Transformation'!$W$25,IF(C3236=1,D3236-'Data Transformation'!$W$25,FALSE))</f>
        <v>0</v>
      </c>
      <c r="E3235" t="str">
        <f t="array" ref="E3235">IF(ISLOGICAL(D3235),"",FREQUENCY(IF('Data Transformation'!$B$425:$B$8425='Bin Analysis'!$B3219,'Data Transformation'!$G$425:$G$8425),D3235))</f>
        <v/>
      </c>
      <c r="F3235" t="str">
        <f t="shared" si="402"/>
        <v/>
      </c>
      <c r="G3235">
        <f>Weighting!$H$19</f>
        <v>0</v>
      </c>
      <c r="H3235">
        <f t="array" ref="H3235">FREQUENCY(IF('Data Transformation'!$B$4:$B$8425=B3219,'Data Transformation'!$G$4:$G$8425),'Bin Analysis'!$B3235)</f>
        <v>18</v>
      </c>
      <c r="I3235">
        <f t="shared" si="403"/>
        <v>0</v>
      </c>
      <c r="J3235">
        <f t="shared" si="404"/>
        <v>0</v>
      </c>
      <c r="K3235">
        <f>J3235*Weighting!$W$19</f>
        <v>0</v>
      </c>
      <c r="M3235" s="14"/>
    </row>
    <row r="3236" spans="1:25" x14ac:dyDescent="0.25">
      <c r="A3236" s="32" t="str">
        <f>IF(Weighting!$P$20&gt;0,B3236,"")</f>
        <v/>
      </c>
      <c r="B3236">
        <f>Weighting!$C$20</f>
        <v>2.1550000000000002</v>
      </c>
      <c r="C3236">
        <f>Weighting!$F$20</f>
        <v>0</v>
      </c>
      <c r="D3236" t="b">
        <f>IF(C3236=1,'Data Transformation'!$G$3+0.5*'Data Transformation'!$W$25,IF(C3237=1,D3237-'Data Transformation'!$W$25,FALSE))</f>
        <v>0</v>
      </c>
      <c r="E3236" t="str">
        <f t="array" ref="E3236">IF(ISLOGICAL(D3236),"",FREQUENCY(IF('Data Transformation'!$B$425:$B$8425='Bin Analysis'!$B3219,'Data Transformation'!$G$425:$G$8425),D3236))</f>
        <v/>
      </c>
      <c r="F3236" t="str">
        <f t="shared" si="402"/>
        <v/>
      </c>
      <c r="G3236">
        <f>Weighting!$H$20</f>
        <v>0</v>
      </c>
      <c r="H3236">
        <f t="array" ref="H3236">FREQUENCY(IF('Data Transformation'!$B$4:$B$8425=B3219,'Data Transformation'!$G$4:$G$8425),'Bin Analysis'!$B3236)</f>
        <v>18</v>
      </c>
      <c r="I3236">
        <f t="shared" si="403"/>
        <v>0</v>
      </c>
      <c r="J3236">
        <f t="shared" si="404"/>
        <v>0</v>
      </c>
      <c r="K3236">
        <f>J3236*Weighting!$W$20</f>
        <v>0</v>
      </c>
      <c r="M3236" s="14"/>
    </row>
    <row r="3237" spans="1:25" x14ac:dyDescent="0.25">
      <c r="A3237" s="32" t="str">
        <f>IF(Weighting!$P$21&gt;0,B3237,"")</f>
        <v/>
      </c>
      <c r="B3237">
        <f>Weighting!$C$21</f>
        <v>2.2860000000000005</v>
      </c>
      <c r="C3237">
        <f>Weighting!$F$21</f>
        <v>0</v>
      </c>
      <c r="D3237" t="b">
        <f>IF(C3237=1,'Data Transformation'!$G$3+0.5*'Data Transformation'!$W$25,IF(C3238=1,D3238-'Data Transformation'!$W$25,FALSE))</f>
        <v>0</v>
      </c>
      <c r="E3237" t="str">
        <f t="array" ref="E3237">IF(ISLOGICAL(D3237),"",FREQUENCY(IF('Data Transformation'!$B$425:$B$8425='Bin Analysis'!$B3219,'Data Transformation'!$G$425:$G$8425),D3237))</f>
        <v/>
      </c>
      <c r="F3237" t="str">
        <f t="shared" si="402"/>
        <v/>
      </c>
      <c r="G3237">
        <f>Weighting!$H$21</f>
        <v>0</v>
      </c>
      <c r="H3237">
        <f t="array" ref="H3237">FREQUENCY(IF('Data Transformation'!$B$4:$B$8425=B3219,'Data Transformation'!$G$4:$G$8425),'Bin Analysis'!$B3237)</f>
        <v>18</v>
      </c>
      <c r="I3237">
        <f t="shared" si="403"/>
        <v>0</v>
      </c>
      <c r="J3237">
        <f t="shared" si="404"/>
        <v>0</v>
      </c>
      <c r="K3237">
        <f>J3237*Weighting!$W$21</f>
        <v>0</v>
      </c>
      <c r="M3237" s="14"/>
    </row>
    <row r="3238" spans="1:25" x14ac:dyDescent="0.25">
      <c r="A3238" s="32" t="str">
        <f>IF(Weighting!$P$22&gt;0,B3238,"")</f>
        <v/>
      </c>
      <c r="B3238">
        <f>Weighting!$C$22</f>
        <v>2.4170000000000007</v>
      </c>
      <c r="C3238">
        <f>Weighting!$F$22</f>
        <v>0</v>
      </c>
      <c r="D3238" t="b">
        <f>IF(C3238=1,'Data Transformation'!$G$3+0.5*'Data Transformation'!$W$25,IF(C3239=1,D3239-'Data Transformation'!$W$25,FALSE))</f>
        <v>0</v>
      </c>
      <c r="E3238" t="str">
        <f t="array" ref="E3238">IF(ISLOGICAL(D3238),"",FREQUENCY(IF('Data Transformation'!$B$425:$B$8425='Bin Analysis'!$B3219,'Data Transformation'!$G$425:$G$8425),D3238))</f>
        <v/>
      </c>
      <c r="F3238" t="str">
        <f t="shared" si="402"/>
        <v/>
      </c>
      <c r="G3238">
        <f>Weighting!$H$22</f>
        <v>0</v>
      </c>
      <c r="H3238">
        <f t="array" ref="H3238">FREQUENCY(IF('Data Transformation'!$B$4:$B$8425=B3219,'Data Transformation'!$G$4:$G$8425),'Bin Analysis'!$B3238)</f>
        <v>18</v>
      </c>
      <c r="I3238">
        <f t="shared" si="403"/>
        <v>0</v>
      </c>
      <c r="J3238">
        <f t="shared" si="404"/>
        <v>0</v>
      </c>
      <c r="K3238">
        <f>J3238*Weighting!$W$22</f>
        <v>0</v>
      </c>
      <c r="M3238" s="14"/>
    </row>
    <row r="3239" spans="1:25" x14ac:dyDescent="0.25">
      <c r="A3239" s="32" t="str">
        <f>IF(Weighting!$P$23&gt;0,B3239,"")</f>
        <v/>
      </c>
      <c r="B3239">
        <f>Weighting!$C$23</f>
        <v>2.5480000000000009</v>
      </c>
      <c r="C3239">
        <f>Weighting!$F$23</f>
        <v>0</v>
      </c>
      <c r="D3239" t="b">
        <f>IF(C3239=1,'Data Transformation'!$G$3+0.5*'Data Transformation'!$W$25,IF(C3240=1,D3240-'Data Transformation'!$W$25,FALSE))</f>
        <v>0</v>
      </c>
      <c r="E3239" t="str">
        <f t="array" ref="E3239">IF(ISLOGICAL(D3239),"",FREQUENCY(IF('Data Transformation'!$B$425:$B$8425='Bin Analysis'!$B3219,'Data Transformation'!$G$425:$G$8425),D3239))</f>
        <v/>
      </c>
      <c r="F3239" t="str">
        <f t="shared" si="402"/>
        <v/>
      </c>
      <c r="G3239">
        <f>Weighting!$H$23</f>
        <v>0</v>
      </c>
      <c r="H3239">
        <f t="array" ref="H3239">FREQUENCY(IF('Data Transformation'!$B$4:$B$8425=B3219,'Data Transformation'!$G$4:$G$8425),'Bin Analysis'!$B3239)</f>
        <v>18</v>
      </c>
      <c r="I3239">
        <f t="shared" si="403"/>
        <v>0</v>
      </c>
      <c r="J3239">
        <f t="shared" si="404"/>
        <v>0</v>
      </c>
      <c r="K3239">
        <f>J3239*Weighting!$W$23</f>
        <v>0</v>
      </c>
      <c r="M3239" s="14"/>
    </row>
    <row r="3240" spans="1:25" x14ac:dyDescent="0.25">
      <c r="A3240" s="32" t="str">
        <f>IF(Weighting!$P$24&gt;0,B3240,"")</f>
        <v/>
      </c>
      <c r="B3240">
        <f>Weighting!$C$24</f>
        <v>2.6790000000000012</v>
      </c>
      <c r="C3240">
        <f>Weighting!$F$24</f>
        <v>0</v>
      </c>
      <c r="D3240" t="b">
        <f>IF(C3240=1,'Data Transformation'!$G$3+0.5*'Data Transformation'!$W$25,IF(C3241=1,D3241-'Data Transformation'!$W$25,FALSE))</f>
        <v>0</v>
      </c>
      <c r="E3240" t="str">
        <f t="array" ref="E3240">IF(ISLOGICAL(D3240),"",FREQUENCY(IF('Data Transformation'!$B$425:$B$8425='Bin Analysis'!$B3219,'Data Transformation'!$G$425:$G$8425),D3240))</f>
        <v/>
      </c>
      <c r="F3240" t="str">
        <f t="shared" si="402"/>
        <v/>
      </c>
      <c r="G3240">
        <f>Weighting!$H$24</f>
        <v>0</v>
      </c>
      <c r="H3240">
        <f t="array" ref="H3240">FREQUENCY(IF('Data Transformation'!$B$4:$B$8425=B3219,'Data Transformation'!$G$4:$G$8425),'Bin Analysis'!$B3240)</f>
        <v>18</v>
      </c>
      <c r="I3240">
        <f t="shared" si="403"/>
        <v>0</v>
      </c>
      <c r="J3240">
        <f t="shared" si="404"/>
        <v>0</v>
      </c>
      <c r="K3240">
        <f>J3240*Weighting!$W$24</f>
        <v>0</v>
      </c>
      <c r="M3240" s="14"/>
    </row>
    <row r="3241" spans="1:25" x14ac:dyDescent="0.25">
      <c r="A3241" s="32" t="str">
        <f>IF(Weighting!$P$25&gt;0,B3241,"")</f>
        <v/>
      </c>
      <c r="B3241">
        <f>Weighting!$C$25</f>
        <v>2.8100000000000014</v>
      </c>
      <c r="C3241">
        <f>Weighting!$F$25</f>
        <v>0</v>
      </c>
      <c r="D3241" t="b">
        <f>IF(C3241=1,'Data Transformation'!$G$3+0.5*'Data Transformation'!$W$25,IF(C3242=1,D3242-'Data Transformation'!$W$25,FALSE))</f>
        <v>0</v>
      </c>
      <c r="E3241" t="str">
        <f t="array" ref="E3241">IF(ISLOGICAL(D3241),"",FREQUENCY(IF('Data Transformation'!$B$425:$B$8425='Bin Analysis'!$B3219,'Data Transformation'!$G$425:$G$8425),D3241))</f>
        <v/>
      </c>
      <c r="F3241" t="str">
        <f t="shared" si="402"/>
        <v/>
      </c>
      <c r="G3241">
        <f>Weighting!$H$25</f>
        <v>0</v>
      </c>
      <c r="H3241">
        <f t="array" ref="H3241">FREQUENCY(IF('Data Transformation'!$B$4:$B$8425=B3219,'Data Transformation'!$G$4:$G$8425),'Bin Analysis'!$B3241)</f>
        <v>18</v>
      </c>
      <c r="I3241">
        <f t="shared" si="403"/>
        <v>0</v>
      </c>
      <c r="J3241">
        <f t="shared" si="404"/>
        <v>0</v>
      </c>
      <c r="K3241">
        <f>J3241*Weighting!$W$25</f>
        <v>0</v>
      </c>
      <c r="M3241" s="14"/>
    </row>
    <row r="3242" spans="1:25" x14ac:dyDescent="0.25">
      <c r="N3242" s="55"/>
      <c r="O3242"/>
      <c r="P3242"/>
      <c r="Q3242"/>
      <c r="R3242"/>
    </row>
    <row r="3243" spans="1:25" ht="23.25" x14ac:dyDescent="0.35">
      <c r="A3243" s="21" t="s">
        <v>0</v>
      </c>
      <c r="B3243" s="21">
        <f>IFERROR(VLOOKUP(C3243,'Data Transformation'!$L$6:$M$426,2,FALSE),"")</f>
        <v>135</v>
      </c>
      <c r="C3243" s="21">
        <f>C3219+1</f>
        <v>135</v>
      </c>
      <c r="D3243" s="21"/>
      <c r="E3243" s="21"/>
      <c r="F3243" s="21"/>
      <c r="G3243" s="21"/>
      <c r="H3243" s="22"/>
      <c r="I3243" s="22"/>
      <c r="J3243" s="22"/>
      <c r="K3243" s="21"/>
      <c r="L3243" s="21">
        <f>B3243</f>
        <v>135</v>
      </c>
      <c r="M3243" s="23">
        <f>INDEX('Data Transformation'!$O$4:$O$424,MATCH($B3243,'Data Transformation'!$M$4:$M$424,0),MATCH($M$2,'Data Transformation'!$O$3,0))</f>
        <v>20</v>
      </c>
      <c r="N3243" s="27">
        <f>IF('Input and Summary Results'!$J$16="minimum",'Bin Analysis'!X3244/(M3243-1),'Bin Analysis'!Y3243/('Bin Analysis'!M3243-1))</f>
        <v>0</v>
      </c>
      <c r="O3243" s="27">
        <f>IF(M3243=FALSE,NA(),(VLOOKUP(1,C3246:K3265,4,FALSE))/(M3243-1))</f>
        <v>0.10526315789473684</v>
      </c>
      <c r="P3243" s="27">
        <f>IF(M3243=FALSE,NA(),SUM(J3246:J3265)/Weighting!$S$5)</f>
        <v>0.6</v>
      </c>
      <c r="Q3243" s="27">
        <f>IF(M3243=FALSE,NA(),SUM(K3246:K3265)/Weighting!$S$6)</f>
        <v>0.56521739130434778</v>
      </c>
      <c r="R3243" s="27">
        <f>IF(M3243=FALSE,NA(),(VLOOKUP(1,G3246:K3265,3,FALSE))/(M3243-1))</f>
        <v>0.42105263157894735</v>
      </c>
      <c r="S3243" s="22" t="str">
        <f>IF(M3243=FALSE,NA(),IF(SUM(J3246:J3265)=2,"yes","no"))</f>
        <v>no</v>
      </c>
      <c r="X3243" s="2" cm="2">
        <f t="array" ref="X3243:X3244">FREQUENCY(IF('Data Transformation'!$B$425:$B$6424='Bin Analysis'!L3243,'Data Transformation'!$G$425:$G$6424),'Data Transformation'!$U$11)</f>
        <v>19</v>
      </c>
      <c r="Y3243" s="2" cm="2">
        <f t="array" ref="Y3243:Y3244">FREQUENCY(IF('Data Transformation'!$B$425:$B$6424='Bin Analysis'!L3243,'Data Transformation'!$G$425:$G$6424),'Data Transformation'!$U$12)</f>
        <v>17</v>
      </c>
    </row>
    <row r="3244" spans="1:25" x14ac:dyDescent="0.25">
      <c r="A3244" s="14" t="s">
        <v>67</v>
      </c>
      <c r="B3244" t="s">
        <v>47</v>
      </c>
      <c r="C3244" t="s">
        <v>5</v>
      </c>
      <c r="D3244" t="s">
        <v>100</v>
      </c>
      <c r="E3244" t="s">
        <v>101</v>
      </c>
      <c r="F3244" t="s">
        <v>102</v>
      </c>
      <c r="G3244" t="s">
        <v>70</v>
      </c>
      <c r="H3244" t="s">
        <v>31</v>
      </c>
      <c r="I3244" t="s">
        <v>32</v>
      </c>
      <c r="J3244" t="s">
        <v>46</v>
      </c>
      <c r="K3244" s="14" t="s">
        <v>45</v>
      </c>
      <c r="M3244" s="14"/>
      <c r="X3244" s="2">
        <v>0</v>
      </c>
      <c r="Y3244" s="2">
        <v>2</v>
      </c>
    </row>
    <row r="3245" spans="1:25" x14ac:dyDescent="0.25">
      <c r="A3245" s="32"/>
      <c r="D3245" t="b">
        <f>IF(C3245=1,'Data Transformation'!$G$3+0.5*'Data Transformation'!$W$25,IF(C3246=1,D3246-'Data Transformation'!$W$25,FALSE))</f>
        <v>0</v>
      </c>
      <c r="E3245" t="str">
        <f t="array" ref="E3245">IF(ISLOGICAL(D3245),"",FREQUENCY(IF('Data Transformation'!$B$425:$B$8425='Bin Analysis'!$B3243,'Data Transformation'!$G$425:$G$8425),D3245))</f>
        <v/>
      </c>
      <c r="F3245" t="str">
        <f>IF(ISLOGICAL(D3245),"",E3245-E3244)</f>
        <v/>
      </c>
      <c r="M3245" s="14"/>
    </row>
    <row r="3246" spans="1:25" x14ac:dyDescent="0.25">
      <c r="A3246" s="32">
        <f>IF(Weighting!$P$6&gt;0,B3246,"")</f>
        <v>0.32100000000000001</v>
      </c>
      <c r="B3246">
        <f>Weighting!$C$6</f>
        <v>0.32100000000000001</v>
      </c>
      <c r="C3246">
        <f>Weighting!$F$6</f>
        <v>0</v>
      </c>
      <c r="D3246" t="b">
        <f>IF(C3246=1,'Data Transformation'!$G$3+0.5*'Data Transformation'!$W$25,IF(C3247=1,D3247-'Data Transformation'!$W$25,FALSE))</f>
        <v>0</v>
      </c>
      <c r="E3246" t="str">
        <f t="array" ref="E3246">IF(ISLOGICAL(D3246),"",FREQUENCY(IF('Data Transformation'!$B$425:$B$8425='Bin Analysis'!$B3243,'Data Transformation'!$G$425:$G$8425),D3246))</f>
        <v/>
      </c>
      <c r="F3246" t="str">
        <f>IF(ISLOGICAL(D3246),"",E3246-E3245)</f>
        <v/>
      </c>
      <c r="G3246">
        <f>Weighting!$H$6</f>
        <v>1</v>
      </c>
      <c r="H3246">
        <f t="array" ref="H3246">FREQUENCY(IF('Data Transformation'!$B$4:$B$8425=B3243,'Data Transformation'!$G$4:$G$8425),'Bin Analysis'!$B3246)</f>
        <v>8</v>
      </c>
      <c r="I3246">
        <f>H3246-H3245</f>
        <v>8</v>
      </c>
      <c r="J3246">
        <f>IF(I3246=0,0,1)</f>
        <v>1</v>
      </c>
      <c r="K3246">
        <f>J3246*Weighting!$W$6</f>
        <v>1</v>
      </c>
      <c r="M3246" s="14"/>
    </row>
    <row r="3247" spans="1:25" x14ac:dyDescent="0.25">
      <c r="A3247" s="32">
        <f>IF(Weighting!$P$7&gt;0,B3247,"")</f>
        <v>0.45200000000000001</v>
      </c>
      <c r="B3247">
        <f>Weighting!$C$7</f>
        <v>0.45200000000000001</v>
      </c>
      <c r="C3247">
        <f>Weighting!$F$7</f>
        <v>0</v>
      </c>
      <c r="D3247" t="b">
        <f>IF(C3247=1,'Data Transformation'!$G$3+0.5*'Data Transformation'!$W$25,IF(C3248=1,D3248-'Data Transformation'!$W$25,FALSE))</f>
        <v>0</v>
      </c>
      <c r="E3247" t="str">
        <f t="array" ref="E3247">IF(ISLOGICAL(D3247),"",FREQUENCY(IF('Data Transformation'!$B$425:$B$8425='Bin Analysis'!$B3243,'Data Transformation'!$G$425:$G$8425),D3247))</f>
        <v/>
      </c>
      <c r="F3247" t="str">
        <f t="shared" ref="F3247:F3265" si="405">IF(ISLOGICAL(D3247),"",E3247-E3246)</f>
        <v/>
      </c>
      <c r="G3247">
        <f>Weighting!$H$7</f>
        <v>0</v>
      </c>
      <c r="H3247">
        <f t="array" ref="H3247">FREQUENCY(IF('Data Transformation'!$B$4:$B$8425=B3243,'Data Transformation'!$G$4:$G$8425),'Bin Analysis'!$B3247)</f>
        <v>8</v>
      </c>
      <c r="I3247">
        <f t="shared" ref="I3247:I3265" si="406">H3247-H3246</f>
        <v>0</v>
      </c>
      <c r="J3247">
        <f>IF(I3247=0,0,1)</f>
        <v>0</v>
      </c>
      <c r="K3247">
        <f>J3247*Weighting!$W$7</f>
        <v>0</v>
      </c>
      <c r="M3247" s="14"/>
    </row>
    <row r="3248" spans="1:25" x14ac:dyDescent="0.25">
      <c r="A3248" s="32">
        <f>IF(Weighting!$P$8&gt;0,B3248,"")</f>
        <v>0.58299999999999996</v>
      </c>
      <c r="B3248">
        <f>Weighting!$C$8</f>
        <v>0.58299999999999996</v>
      </c>
      <c r="C3248">
        <f>Weighting!$F$8</f>
        <v>0</v>
      </c>
      <c r="D3248" t="b">
        <f>IF(C3248=1,'Data Transformation'!$G$3+0.5*'Data Transformation'!$W$25,IF(C3249=1,D3249-'Data Transformation'!$W$25,FALSE))</f>
        <v>0</v>
      </c>
      <c r="E3248" t="str">
        <f t="array" ref="E3248">IF(ISLOGICAL(D3248),"",FREQUENCY(IF('Data Transformation'!$B$425:$B$8425='Bin Analysis'!$B3243,'Data Transformation'!$G$425:$G$8425),D3248))</f>
        <v/>
      </c>
      <c r="F3248" t="str">
        <f t="shared" si="405"/>
        <v/>
      </c>
      <c r="G3248">
        <f>Weighting!$H$8</f>
        <v>0</v>
      </c>
      <c r="H3248">
        <f t="array" ref="H3248">FREQUENCY(IF('Data Transformation'!$B$4:$B$8425=B3243,'Data Transformation'!$G$4:$G$8425),'Bin Analysis'!$B3248)</f>
        <v>10</v>
      </c>
      <c r="I3248">
        <f t="shared" si="406"/>
        <v>2</v>
      </c>
      <c r="J3248">
        <f t="shared" ref="J3248:J3265" si="407">IF(I3248=0,0,1)</f>
        <v>1</v>
      </c>
      <c r="K3248">
        <f>J3248*Weighting!$W$8</f>
        <v>3</v>
      </c>
      <c r="M3248" s="14"/>
    </row>
    <row r="3249" spans="1:13" x14ac:dyDescent="0.25">
      <c r="A3249" s="32">
        <f>IF(Weighting!$P$9&gt;0,B3249,"")</f>
        <v>0.71399999999999997</v>
      </c>
      <c r="B3249" s="50">
        <f>Weighting!$C$9</f>
        <v>0.71399999999999997</v>
      </c>
      <c r="C3249">
        <f>Weighting!$F$9</f>
        <v>0</v>
      </c>
      <c r="D3249" t="b">
        <f>IF(C3249=1,'Data Transformation'!$G$3+0.5*'Data Transformation'!$W$25,IF(C3250=1,D3250-'Data Transformation'!$W$25,FALSE))</f>
        <v>0</v>
      </c>
      <c r="E3249" t="str">
        <f t="array" ref="E3249">IF(ISLOGICAL(D3249),"",FREQUENCY(IF('Data Transformation'!$B$425:$B$8425='Bin Analysis'!$B3243,'Data Transformation'!$G$425:$G$8425),D3249))</f>
        <v/>
      </c>
      <c r="F3249" t="str">
        <f t="shared" si="405"/>
        <v/>
      </c>
      <c r="G3249">
        <f>Weighting!$H$9</f>
        <v>0</v>
      </c>
      <c r="H3249">
        <f t="array" ref="H3249">FREQUENCY(IF('Data Transformation'!$B$4:$B$8425=B3243,'Data Transformation'!$G$4:$G$8425),'Bin Analysis'!$B3249)</f>
        <v>14</v>
      </c>
      <c r="I3249">
        <f t="shared" si="406"/>
        <v>4</v>
      </c>
      <c r="J3249">
        <f t="shared" si="407"/>
        <v>1</v>
      </c>
      <c r="K3249">
        <f>J3249*Weighting!$W$9</f>
        <v>3</v>
      </c>
      <c r="M3249" s="14"/>
    </row>
    <row r="3250" spans="1:13" x14ac:dyDescent="0.25">
      <c r="A3250" s="32">
        <f>IF(Weighting!$P$10&gt;0,B3250,"")</f>
        <v>0.84499999999999997</v>
      </c>
      <c r="B3250">
        <f>Weighting!$C$10</f>
        <v>0.84499999999999997</v>
      </c>
      <c r="C3250">
        <f>Weighting!$F$10</f>
        <v>0</v>
      </c>
      <c r="D3250" t="b">
        <f>IF(C3250=1,'Data Transformation'!$G$3+0.5*'Data Transformation'!$W$25,IF(C3251=1,D3251-'Data Transformation'!$W$25,FALSE))</f>
        <v>0</v>
      </c>
      <c r="E3250" t="str">
        <f t="array" ref="E3250">IF(ISLOGICAL(D3250),"",FREQUENCY(IF('Data Transformation'!$B$425:$B$8425='Bin Analysis'!$B3243,'Data Transformation'!$G$425:$G$8425),D3250))</f>
        <v/>
      </c>
      <c r="F3250" t="str">
        <f t="shared" si="405"/>
        <v/>
      </c>
      <c r="G3250">
        <f>Weighting!$H$10</f>
        <v>0</v>
      </c>
      <c r="H3250">
        <f t="array" ref="H3250">FREQUENCY(IF('Data Transformation'!$B$4:$B$8425=B3243,'Data Transformation'!$G$4:$G$8425),'Bin Analysis'!$B3250)</f>
        <v>17</v>
      </c>
      <c r="I3250">
        <f t="shared" si="406"/>
        <v>3</v>
      </c>
      <c r="J3250">
        <f t="shared" si="407"/>
        <v>1</v>
      </c>
      <c r="K3250">
        <f>J3250*Weighting!$W$10</f>
        <v>3</v>
      </c>
      <c r="M3250" s="14"/>
    </row>
    <row r="3251" spans="1:13" x14ac:dyDescent="0.25">
      <c r="A3251" s="32">
        <f>IF(Weighting!$P$11&gt;0,B3251,"")</f>
        <v>0.97599999999999998</v>
      </c>
      <c r="B3251">
        <f>Weighting!$C$11</f>
        <v>0.97599999999999998</v>
      </c>
      <c r="C3251">
        <f>Weighting!$F$11</f>
        <v>0</v>
      </c>
      <c r="D3251">
        <f>IF(C3251=1,'Data Transformation'!$G$3+0.5*'Data Transformation'!$W$25,IF(C3252=1,D3252-'Data Transformation'!$W$25,FALSE))</f>
        <v>0.86899999999999999</v>
      </c>
      <c r="E3251">
        <f t="array" ref="E3251">IF(ISLOGICAL(D3251),"",FREQUENCY(IF('Data Transformation'!$B$425:$B$8425='Bin Analysis'!$B3243,'Data Transformation'!$G$425:$G$8425),D3251))</f>
        <v>17</v>
      </c>
      <c r="F3251" t="e">
        <f t="shared" si="405"/>
        <v>#VALUE!</v>
      </c>
      <c r="G3251">
        <f>Weighting!$H$11</f>
        <v>0</v>
      </c>
      <c r="H3251">
        <f t="array" ref="H3251">FREQUENCY(IF('Data Transformation'!$B$4:$B$8425=B3243,'Data Transformation'!$G$4:$G$8425),'Bin Analysis'!$B3251)</f>
        <v>18</v>
      </c>
      <c r="I3251">
        <f t="shared" si="406"/>
        <v>1</v>
      </c>
      <c r="J3251">
        <f t="shared" si="407"/>
        <v>1</v>
      </c>
      <c r="K3251">
        <f>J3251*Weighting!$W$11</f>
        <v>2</v>
      </c>
      <c r="M3251" s="14"/>
    </row>
    <row r="3252" spans="1:13" x14ac:dyDescent="0.25">
      <c r="A3252" s="32">
        <f>IF(Weighting!$P$12&gt;0,B3252,"")</f>
        <v>1.107</v>
      </c>
      <c r="B3252">
        <f>Weighting!$C$12</f>
        <v>1.107</v>
      </c>
      <c r="C3252">
        <f>Weighting!$F$12</f>
        <v>1</v>
      </c>
      <c r="D3252">
        <f>IF(C3252=1,'Data Transformation'!$G$3+0.5*'Data Transformation'!$W$25,IF(C3253=1,D3253-'Data Transformation'!$W$25,FALSE))</f>
        <v>1.131</v>
      </c>
      <c r="E3252">
        <f t="array" ref="E3252">IF(ISLOGICAL(D3252),"",FREQUENCY(IF('Data Transformation'!$B$425:$B$8425='Bin Analysis'!$B3243,'Data Transformation'!$G$425:$G$8425),D3252))</f>
        <v>19</v>
      </c>
      <c r="F3252">
        <f t="shared" si="405"/>
        <v>2</v>
      </c>
      <c r="G3252">
        <f>Weighting!$H$12</f>
        <v>0</v>
      </c>
      <c r="H3252">
        <f t="array" ref="H3252">FREQUENCY(IF('Data Transformation'!$B$4:$B$8425=B3243,'Data Transformation'!$G$4:$G$8425),'Bin Analysis'!$B3252)</f>
        <v>20</v>
      </c>
      <c r="I3252">
        <f t="shared" si="406"/>
        <v>2</v>
      </c>
      <c r="J3252">
        <f t="shared" si="407"/>
        <v>1</v>
      </c>
      <c r="K3252">
        <f>J3252*Weighting!$W$12</f>
        <v>1</v>
      </c>
      <c r="M3252" s="14"/>
    </row>
    <row r="3253" spans="1:13" x14ac:dyDescent="0.25">
      <c r="A3253" s="32">
        <f>IF(Weighting!$P$13&gt;0,B3253,"")</f>
        <v>1.238</v>
      </c>
      <c r="B3253">
        <f>Weighting!$C$13</f>
        <v>1.238</v>
      </c>
      <c r="C3253">
        <f>Weighting!$F$13</f>
        <v>0</v>
      </c>
      <c r="D3253" t="b">
        <f>IF(C3253=1,'Data Transformation'!$G$3+0.5*'Data Transformation'!$W$25,IF(C3254=1,D3254-'Data Transformation'!$W$25,FALSE))</f>
        <v>0</v>
      </c>
      <c r="E3253" t="str">
        <f t="array" ref="E3253">IF(ISLOGICAL(D3253),"",FREQUENCY(IF('Data Transformation'!$B$425:$B$8425='Bin Analysis'!$B3243,'Data Transformation'!$G$425:$G$8425),D3253))</f>
        <v/>
      </c>
      <c r="F3253" t="str">
        <f t="shared" si="405"/>
        <v/>
      </c>
      <c r="G3253">
        <f>Weighting!$H$13</f>
        <v>0</v>
      </c>
      <c r="H3253">
        <f t="array" ref="H3253">FREQUENCY(IF('Data Transformation'!$B$4:$B$8425=B3243,'Data Transformation'!$G$4:$G$8425),'Bin Analysis'!$B3253)</f>
        <v>20</v>
      </c>
      <c r="I3253">
        <f t="shared" si="406"/>
        <v>0</v>
      </c>
      <c r="J3253">
        <f t="shared" si="407"/>
        <v>0</v>
      </c>
      <c r="K3253">
        <f>J3253*Weighting!$W$13</f>
        <v>0</v>
      </c>
      <c r="M3253" s="14"/>
    </row>
    <row r="3254" spans="1:13" x14ac:dyDescent="0.25">
      <c r="A3254" s="32">
        <f>IF(Weighting!$P$14&gt;0,B3254,"")</f>
        <v>1.369</v>
      </c>
      <c r="B3254">
        <f>Weighting!$C$14</f>
        <v>1.369</v>
      </c>
      <c r="C3254">
        <f>Weighting!$F$14</f>
        <v>0</v>
      </c>
      <c r="D3254" t="b">
        <f>IF(C3254=1,'Data Transformation'!$G$3+0.5*'Data Transformation'!$W$25,IF(C3255=1,D3255-'Data Transformation'!$W$25,FALSE))</f>
        <v>0</v>
      </c>
      <c r="E3254" t="str">
        <f t="array" ref="E3254">IF(ISLOGICAL(D3254),"",FREQUENCY(IF('Data Transformation'!$B$425:$B$8425='Bin Analysis'!$B3243,'Data Transformation'!$G$425:$G$8425),D3254))</f>
        <v/>
      </c>
      <c r="F3254" t="str">
        <f t="shared" si="405"/>
        <v/>
      </c>
      <c r="G3254">
        <f>Weighting!$H$14</f>
        <v>0</v>
      </c>
      <c r="H3254">
        <f t="array" ref="H3254">FREQUENCY(IF('Data Transformation'!$B$4:$B$8425=B3243,'Data Transformation'!$G$4:$G$8425),'Bin Analysis'!$B3254)</f>
        <v>20</v>
      </c>
      <c r="I3254">
        <f t="shared" si="406"/>
        <v>0</v>
      </c>
      <c r="J3254">
        <f t="shared" si="407"/>
        <v>0</v>
      </c>
      <c r="K3254">
        <f>J3254*Weighting!$W$14</f>
        <v>0</v>
      </c>
      <c r="M3254" s="14"/>
    </row>
    <row r="3255" spans="1:13" x14ac:dyDescent="0.25">
      <c r="A3255" s="32">
        <f>IF(Weighting!$P$15&gt;0,B3255,"")</f>
        <v>1.5000009999999999</v>
      </c>
      <c r="B3255">
        <f>Weighting!$C$15</f>
        <v>1.5000009999999999</v>
      </c>
      <c r="C3255">
        <f>Weighting!$F$15</f>
        <v>0</v>
      </c>
      <c r="D3255" t="b">
        <f>IF(C3255=1,'Data Transformation'!$G$3+0.5*'Data Transformation'!$W$25,IF(C3256=1,D3256-'Data Transformation'!$W$25,FALSE))</f>
        <v>0</v>
      </c>
      <c r="E3255" t="str">
        <f t="array" ref="E3255">IF(ISLOGICAL(D3255),"",FREQUENCY(IF('Data Transformation'!$B$425:$B$8425='Bin Analysis'!$B3243,'Data Transformation'!$G$425:$G$8425),D3255))</f>
        <v/>
      </c>
      <c r="F3255" t="str">
        <f t="shared" si="405"/>
        <v/>
      </c>
      <c r="G3255">
        <f>Weighting!$H$15</f>
        <v>0</v>
      </c>
      <c r="H3255">
        <f t="array" ref="H3255">FREQUENCY(IF('Data Transformation'!$B$4:$B$8425=B3243,'Data Transformation'!$G$4:$G$8425),'Bin Analysis'!$B3255)</f>
        <v>20</v>
      </c>
      <c r="I3255">
        <f t="shared" si="406"/>
        <v>0</v>
      </c>
      <c r="J3255">
        <f t="shared" si="407"/>
        <v>0</v>
      </c>
      <c r="K3255">
        <f>J3255*Weighting!$W$15</f>
        <v>0</v>
      </c>
      <c r="M3255" s="14"/>
    </row>
    <row r="3256" spans="1:13" x14ac:dyDescent="0.25">
      <c r="A3256" s="32" t="str">
        <f>IF(Weighting!$P$16&gt;0,B3256,"")</f>
        <v/>
      </c>
      <c r="B3256">
        <f>Weighting!$C$16</f>
        <v>1.631</v>
      </c>
      <c r="C3256">
        <f>Weighting!$F$16</f>
        <v>0</v>
      </c>
      <c r="D3256" t="b">
        <f>IF(C3256=1,'Data Transformation'!$G$3+0.5*'Data Transformation'!$W$25,IF(C3257=1,D3257-'Data Transformation'!$W$25,FALSE))</f>
        <v>0</v>
      </c>
      <c r="E3256" t="str">
        <f t="array" ref="E3256">IF(ISLOGICAL(D3256),"",FREQUENCY(IF('Data Transformation'!$B$425:$B$8425='Bin Analysis'!$B3243,'Data Transformation'!$G$425:$G$8425),D3256))</f>
        <v/>
      </c>
      <c r="F3256" t="str">
        <f t="shared" si="405"/>
        <v/>
      </c>
      <c r="G3256">
        <f>Weighting!$H$16</f>
        <v>0</v>
      </c>
      <c r="H3256">
        <f t="array" ref="H3256">FREQUENCY(IF('Data Transformation'!$B$4:$B$8425=B3243,'Data Transformation'!$G$4:$G$8425),'Bin Analysis'!$B3256)</f>
        <v>20</v>
      </c>
      <c r="I3256">
        <f t="shared" si="406"/>
        <v>0</v>
      </c>
      <c r="J3256">
        <f t="shared" si="407"/>
        <v>0</v>
      </c>
      <c r="K3256">
        <f>J3256*Weighting!$W$16</f>
        <v>0</v>
      </c>
      <c r="M3256" s="14"/>
    </row>
    <row r="3257" spans="1:13" x14ac:dyDescent="0.25">
      <c r="A3257" s="32" t="str">
        <f>IF(Weighting!$P$17&gt;0,B3257,"")</f>
        <v/>
      </c>
      <c r="B3257">
        <f>Weighting!$C$17</f>
        <v>1.762</v>
      </c>
      <c r="C3257">
        <f>Weighting!$F$17</f>
        <v>0</v>
      </c>
      <c r="D3257" t="b">
        <f>IF(C3257=1,'Data Transformation'!$G$3+0.5*'Data Transformation'!$W$25,IF(C3258=1,D3258-'Data Transformation'!$W$25,FALSE))</f>
        <v>0</v>
      </c>
      <c r="E3257" t="str">
        <f t="array" ref="E3257">IF(ISLOGICAL(D3257),"",FREQUENCY(IF('Data Transformation'!$B$425:$B$8425='Bin Analysis'!$B3243,'Data Transformation'!$G$425:$G$8425),D3257))</f>
        <v/>
      </c>
      <c r="F3257" t="str">
        <f t="shared" si="405"/>
        <v/>
      </c>
      <c r="G3257">
        <f>Weighting!$H$17</f>
        <v>0</v>
      </c>
      <c r="H3257">
        <f t="array" ref="H3257">FREQUENCY(IF('Data Transformation'!$B$4:$B$8425=B3243,'Data Transformation'!$G$4:$G$8425),'Bin Analysis'!$B3257)</f>
        <v>20</v>
      </c>
      <c r="I3257">
        <f t="shared" si="406"/>
        <v>0</v>
      </c>
      <c r="J3257">
        <f t="shared" si="407"/>
        <v>0</v>
      </c>
      <c r="K3257">
        <f>J3257*Weighting!$W$17</f>
        <v>0</v>
      </c>
      <c r="M3257" s="14"/>
    </row>
    <row r="3258" spans="1:13" x14ac:dyDescent="0.25">
      <c r="A3258" s="32" t="str">
        <f>IF(Weighting!$P$18&gt;0,B3258,"")</f>
        <v/>
      </c>
      <c r="B3258">
        <f>Weighting!$C$18</f>
        <v>1.893</v>
      </c>
      <c r="C3258">
        <f>Weighting!$F$18</f>
        <v>0</v>
      </c>
      <c r="D3258" t="b">
        <f>IF(C3258=1,'Data Transformation'!$G$3+0.5*'Data Transformation'!$W$25,IF(C3259=1,D3259-'Data Transformation'!$W$25,FALSE))</f>
        <v>0</v>
      </c>
      <c r="E3258" t="str">
        <f t="array" ref="E3258">IF(ISLOGICAL(D3258),"",FREQUENCY(IF('Data Transformation'!$B$425:$B$8425='Bin Analysis'!$B3243,'Data Transformation'!$G$425:$G$8425),D3258))</f>
        <v/>
      </c>
      <c r="F3258" t="str">
        <f t="shared" si="405"/>
        <v/>
      </c>
      <c r="G3258">
        <f>Weighting!$H$18</f>
        <v>0</v>
      </c>
      <c r="H3258">
        <f t="array" ref="H3258">FREQUENCY(IF('Data Transformation'!$B$4:$B$8425=B3243,'Data Transformation'!$G$4:$G$8425),'Bin Analysis'!$B3258)</f>
        <v>20</v>
      </c>
      <c r="I3258">
        <f t="shared" si="406"/>
        <v>0</v>
      </c>
      <c r="J3258">
        <f t="shared" si="407"/>
        <v>0</v>
      </c>
      <c r="K3258">
        <f>J3258*Weighting!$W$18</f>
        <v>0</v>
      </c>
      <c r="M3258" s="14"/>
    </row>
    <row r="3259" spans="1:13" x14ac:dyDescent="0.25">
      <c r="A3259" s="32" t="str">
        <f>IF(Weighting!$P$19&gt;0,B3259,"")</f>
        <v/>
      </c>
      <c r="B3259">
        <f>Weighting!$C$19</f>
        <v>2.024</v>
      </c>
      <c r="C3259">
        <f>Weighting!$F$19</f>
        <v>0</v>
      </c>
      <c r="D3259" t="b">
        <f>IF(C3259=1,'Data Transformation'!$G$3+0.5*'Data Transformation'!$W$25,IF(C3260=1,D3260-'Data Transformation'!$W$25,FALSE))</f>
        <v>0</v>
      </c>
      <c r="E3259" t="str">
        <f t="array" ref="E3259">IF(ISLOGICAL(D3259),"",FREQUENCY(IF('Data Transformation'!$B$425:$B$8425='Bin Analysis'!$B3243,'Data Transformation'!$G$425:$G$8425),D3259))</f>
        <v/>
      </c>
      <c r="F3259" t="str">
        <f t="shared" si="405"/>
        <v/>
      </c>
      <c r="G3259">
        <f>Weighting!$H$19</f>
        <v>0</v>
      </c>
      <c r="H3259">
        <f t="array" ref="H3259">FREQUENCY(IF('Data Transformation'!$B$4:$B$8425=B3243,'Data Transformation'!$G$4:$G$8425),'Bin Analysis'!$B3259)</f>
        <v>20</v>
      </c>
      <c r="I3259">
        <f t="shared" si="406"/>
        <v>0</v>
      </c>
      <c r="J3259">
        <f t="shared" si="407"/>
        <v>0</v>
      </c>
      <c r="K3259">
        <f>J3259*Weighting!$W$19</f>
        <v>0</v>
      </c>
      <c r="M3259" s="14"/>
    </row>
    <row r="3260" spans="1:13" x14ac:dyDescent="0.25">
      <c r="A3260" s="32" t="str">
        <f>IF(Weighting!$P$20&gt;0,B3260,"")</f>
        <v/>
      </c>
      <c r="B3260">
        <f>Weighting!$C$20</f>
        <v>2.1550000000000002</v>
      </c>
      <c r="C3260">
        <f>Weighting!$F$20</f>
        <v>0</v>
      </c>
      <c r="D3260" t="b">
        <f>IF(C3260=1,'Data Transformation'!$G$3+0.5*'Data Transformation'!$W$25,IF(C3261=1,D3261-'Data Transformation'!$W$25,FALSE))</f>
        <v>0</v>
      </c>
      <c r="E3260" t="str">
        <f t="array" ref="E3260">IF(ISLOGICAL(D3260),"",FREQUENCY(IF('Data Transformation'!$B$425:$B$8425='Bin Analysis'!$B3243,'Data Transformation'!$G$425:$G$8425),D3260))</f>
        <v/>
      </c>
      <c r="F3260" t="str">
        <f t="shared" si="405"/>
        <v/>
      </c>
      <c r="G3260">
        <f>Weighting!$H$20</f>
        <v>0</v>
      </c>
      <c r="H3260">
        <f t="array" ref="H3260">FREQUENCY(IF('Data Transformation'!$B$4:$B$8425=B3243,'Data Transformation'!$G$4:$G$8425),'Bin Analysis'!$B3260)</f>
        <v>20</v>
      </c>
      <c r="I3260">
        <f t="shared" si="406"/>
        <v>0</v>
      </c>
      <c r="J3260">
        <f t="shared" si="407"/>
        <v>0</v>
      </c>
      <c r="K3260">
        <f>J3260*Weighting!$W$20</f>
        <v>0</v>
      </c>
      <c r="M3260" s="14"/>
    </row>
    <row r="3261" spans="1:13" x14ac:dyDescent="0.25">
      <c r="A3261" s="32" t="str">
        <f>IF(Weighting!$P$21&gt;0,B3261,"")</f>
        <v/>
      </c>
      <c r="B3261">
        <f>Weighting!$C$21</f>
        <v>2.2860000000000005</v>
      </c>
      <c r="C3261">
        <f>Weighting!$F$21</f>
        <v>0</v>
      </c>
      <c r="D3261" t="b">
        <f>IF(C3261=1,'Data Transformation'!$G$3+0.5*'Data Transformation'!$W$25,IF(C3262=1,D3262-'Data Transformation'!$W$25,FALSE))</f>
        <v>0</v>
      </c>
      <c r="E3261" t="str">
        <f t="array" ref="E3261">IF(ISLOGICAL(D3261),"",FREQUENCY(IF('Data Transformation'!$B$425:$B$8425='Bin Analysis'!$B3243,'Data Transformation'!$G$425:$G$8425),D3261))</f>
        <v/>
      </c>
      <c r="F3261" t="str">
        <f t="shared" si="405"/>
        <v/>
      </c>
      <c r="G3261">
        <f>Weighting!$H$21</f>
        <v>0</v>
      </c>
      <c r="H3261">
        <f t="array" ref="H3261">FREQUENCY(IF('Data Transformation'!$B$4:$B$8425=B3243,'Data Transformation'!$G$4:$G$8425),'Bin Analysis'!$B3261)</f>
        <v>20</v>
      </c>
      <c r="I3261">
        <f t="shared" si="406"/>
        <v>0</v>
      </c>
      <c r="J3261">
        <f t="shared" si="407"/>
        <v>0</v>
      </c>
      <c r="K3261">
        <f>J3261*Weighting!$W$21</f>
        <v>0</v>
      </c>
      <c r="M3261" s="14"/>
    </row>
    <row r="3262" spans="1:13" x14ac:dyDescent="0.25">
      <c r="A3262" s="32" t="str">
        <f>IF(Weighting!$P$22&gt;0,B3262,"")</f>
        <v/>
      </c>
      <c r="B3262">
        <f>Weighting!$C$22</f>
        <v>2.4170000000000007</v>
      </c>
      <c r="C3262">
        <f>Weighting!$F$22</f>
        <v>0</v>
      </c>
      <c r="D3262" t="b">
        <f>IF(C3262=1,'Data Transformation'!$G$3+0.5*'Data Transformation'!$W$25,IF(C3263=1,D3263-'Data Transformation'!$W$25,FALSE))</f>
        <v>0</v>
      </c>
      <c r="E3262" t="str">
        <f t="array" ref="E3262">IF(ISLOGICAL(D3262),"",FREQUENCY(IF('Data Transformation'!$B$425:$B$8425='Bin Analysis'!$B3243,'Data Transformation'!$G$425:$G$8425),D3262))</f>
        <v/>
      </c>
      <c r="F3262" t="str">
        <f t="shared" si="405"/>
        <v/>
      </c>
      <c r="G3262">
        <f>Weighting!$H$22</f>
        <v>0</v>
      </c>
      <c r="H3262">
        <f t="array" ref="H3262">FREQUENCY(IF('Data Transformation'!$B$4:$B$8425=B3243,'Data Transformation'!$G$4:$G$8425),'Bin Analysis'!$B3262)</f>
        <v>20</v>
      </c>
      <c r="I3262">
        <f t="shared" si="406"/>
        <v>0</v>
      </c>
      <c r="J3262">
        <f t="shared" si="407"/>
        <v>0</v>
      </c>
      <c r="K3262">
        <f>J3262*Weighting!$W$22</f>
        <v>0</v>
      </c>
      <c r="M3262" s="14"/>
    </row>
    <row r="3263" spans="1:13" x14ac:dyDescent="0.25">
      <c r="A3263" s="32" t="str">
        <f>IF(Weighting!$P$23&gt;0,B3263,"")</f>
        <v/>
      </c>
      <c r="B3263">
        <f>Weighting!$C$23</f>
        <v>2.5480000000000009</v>
      </c>
      <c r="C3263">
        <f>Weighting!$F$23</f>
        <v>0</v>
      </c>
      <c r="D3263" t="b">
        <f>IF(C3263=1,'Data Transformation'!$G$3+0.5*'Data Transformation'!$W$25,IF(C3264=1,D3264-'Data Transformation'!$W$25,FALSE))</f>
        <v>0</v>
      </c>
      <c r="E3263" t="str">
        <f t="array" ref="E3263">IF(ISLOGICAL(D3263),"",FREQUENCY(IF('Data Transformation'!$B$425:$B$8425='Bin Analysis'!$B3243,'Data Transformation'!$G$425:$G$8425),D3263))</f>
        <v/>
      </c>
      <c r="F3263" t="str">
        <f t="shared" si="405"/>
        <v/>
      </c>
      <c r="G3263">
        <f>Weighting!$H$23</f>
        <v>0</v>
      </c>
      <c r="H3263">
        <f t="array" ref="H3263">FREQUENCY(IF('Data Transformation'!$B$4:$B$8425=B3243,'Data Transformation'!$G$4:$G$8425),'Bin Analysis'!$B3263)</f>
        <v>20</v>
      </c>
      <c r="I3263">
        <f t="shared" si="406"/>
        <v>0</v>
      </c>
      <c r="J3263">
        <f t="shared" si="407"/>
        <v>0</v>
      </c>
      <c r="K3263">
        <f>J3263*Weighting!$W$23</f>
        <v>0</v>
      </c>
      <c r="M3263" s="14"/>
    </row>
    <row r="3264" spans="1:13" x14ac:dyDescent="0.25">
      <c r="A3264" s="32" t="str">
        <f>IF(Weighting!$P$24&gt;0,B3264,"")</f>
        <v/>
      </c>
      <c r="B3264">
        <f>Weighting!$C$24</f>
        <v>2.6790000000000012</v>
      </c>
      <c r="C3264">
        <f>Weighting!$F$24</f>
        <v>0</v>
      </c>
      <c r="D3264" t="b">
        <f>IF(C3264=1,'Data Transformation'!$G$3+0.5*'Data Transformation'!$W$25,IF(C3265=1,D3265-'Data Transformation'!$W$25,FALSE))</f>
        <v>0</v>
      </c>
      <c r="E3264" t="str">
        <f t="array" ref="E3264">IF(ISLOGICAL(D3264),"",FREQUENCY(IF('Data Transformation'!$B$425:$B$8425='Bin Analysis'!$B3243,'Data Transformation'!$G$425:$G$8425),D3264))</f>
        <v/>
      </c>
      <c r="F3264" t="str">
        <f t="shared" si="405"/>
        <v/>
      </c>
      <c r="G3264">
        <f>Weighting!$H$24</f>
        <v>0</v>
      </c>
      <c r="H3264">
        <f t="array" ref="H3264">FREQUENCY(IF('Data Transformation'!$B$4:$B$8425=B3243,'Data Transformation'!$G$4:$G$8425),'Bin Analysis'!$B3264)</f>
        <v>20</v>
      </c>
      <c r="I3264">
        <f t="shared" si="406"/>
        <v>0</v>
      </c>
      <c r="J3264">
        <f t="shared" si="407"/>
        <v>0</v>
      </c>
      <c r="K3264">
        <f>J3264*Weighting!$W$24</f>
        <v>0</v>
      </c>
      <c r="M3264" s="14"/>
    </row>
    <row r="3265" spans="1:25" x14ac:dyDescent="0.25">
      <c r="A3265" s="32" t="str">
        <f>IF(Weighting!$P$25&gt;0,B3265,"")</f>
        <v/>
      </c>
      <c r="B3265">
        <f>Weighting!$C$25</f>
        <v>2.8100000000000014</v>
      </c>
      <c r="C3265">
        <f>Weighting!$F$25</f>
        <v>0</v>
      </c>
      <c r="D3265" t="b">
        <f>IF(C3265=1,'Data Transformation'!$G$3+0.5*'Data Transformation'!$W$25,IF(C3266=1,D3266-'Data Transformation'!$W$25,FALSE))</f>
        <v>0</v>
      </c>
      <c r="E3265" t="str">
        <f t="array" ref="E3265">IF(ISLOGICAL(D3265),"",FREQUENCY(IF('Data Transformation'!$B$425:$B$8425='Bin Analysis'!$B3243,'Data Transformation'!$G$425:$G$8425),D3265))</f>
        <v/>
      </c>
      <c r="F3265" t="str">
        <f t="shared" si="405"/>
        <v/>
      </c>
      <c r="G3265">
        <f>Weighting!$H$25</f>
        <v>0</v>
      </c>
      <c r="H3265">
        <f t="array" ref="H3265">FREQUENCY(IF('Data Transformation'!$B$4:$B$8425=B3243,'Data Transformation'!$G$4:$G$8425),'Bin Analysis'!$B3265)</f>
        <v>20</v>
      </c>
      <c r="I3265">
        <f t="shared" si="406"/>
        <v>0</v>
      </c>
      <c r="J3265">
        <f t="shared" si="407"/>
        <v>0</v>
      </c>
      <c r="K3265">
        <f>J3265*Weighting!$W$25</f>
        <v>0</v>
      </c>
      <c r="M3265" s="14"/>
    </row>
    <row r="3266" spans="1:25" x14ac:dyDescent="0.25">
      <c r="O3266"/>
      <c r="P3266"/>
      <c r="Q3266"/>
      <c r="R3266"/>
    </row>
    <row r="3267" spans="1:25" ht="23.25" x14ac:dyDescent="0.35">
      <c r="A3267" s="21" t="s">
        <v>0</v>
      </c>
      <c r="B3267" s="21">
        <f>IFERROR(VLOOKUP(C3267,'Data Transformation'!$L$6:$M$426,2,FALSE),"")</f>
        <v>136</v>
      </c>
      <c r="C3267" s="21">
        <f>C3243+1</f>
        <v>136</v>
      </c>
      <c r="D3267" s="21"/>
      <c r="E3267" s="21"/>
      <c r="F3267" s="21"/>
      <c r="G3267" s="21"/>
      <c r="H3267" s="22"/>
      <c r="I3267" s="22"/>
      <c r="J3267" s="22"/>
      <c r="K3267" s="21"/>
      <c r="L3267" s="21">
        <f>B3267</f>
        <v>136</v>
      </c>
      <c r="M3267" s="23">
        <f>INDEX('Data Transformation'!$O$4:$O$424,MATCH($B3267,'Data Transformation'!$M$4:$M$424,0),MATCH($M$2,'Data Transformation'!$O$3,0))</f>
        <v>18</v>
      </c>
      <c r="N3267" s="27">
        <f>IF('Input and Summary Results'!$J$16="minimum",'Bin Analysis'!X3268/(M3267-1),'Bin Analysis'!Y3267/('Bin Analysis'!M3267-1))</f>
        <v>0</v>
      </c>
      <c r="O3267" s="27">
        <f>IF(M3267=FALSE,NA(),(VLOOKUP(1,C3270:K3289,4,FALSE))/(M3267-1))</f>
        <v>5.8823529411764705E-2</v>
      </c>
      <c r="P3267" s="27">
        <f>IF(M3267=FALSE,NA(),SUM(J3270:J3289)/Weighting!$S$5)</f>
        <v>0.6</v>
      </c>
      <c r="Q3267" s="27">
        <f>IF(M3267=FALSE,NA(),SUM(K3270:K3289)/Weighting!$S$6)</f>
        <v>0.52173913043478259</v>
      </c>
      <c r="R3267" s="27">
        <f>IF(M3267=FALSE,NA(),(VLOOKUP(1,G3270:K3289,3,FALSE))/(M3267-1))</f>
        <v>0.47058823529411764</v>
      </c>
      <c r="S3267" s="22" t="str">
        <f>IF(M3267=FALSE,NA(),IF(SUM(J3270:J3289)=2,"yes","no"))</f>
        <v>no</v>
      </c>
      <c r="X3267" s="2" cm="2">
        <f t="array" ref="X3267:X3268">FREQUENCY(IF('Data Transformation'!$B$425:$B$6424='Bin Analysis'!L3267,'Data Transformation'!$G$425:$G$6424),'Data Transformation'!$U$11)</f>
        <v>17</v>
      </c>
      <c r="Y3267" s="2" cm="2">
        <f t="array" ref="Y3267:Y3268">FREQUENCY(IF('Data Transformation'!$B$425:$B$6424='Bin Analysis'!L3267,'Data Transformation'!$G$425:$G$6424),'Data Transformation'!$U$12)</f>
        <v>16</v>
      </c>
    </row>
    <row r="3268" spans="1:25" x14ac:dyDescent="0.25">
      <c r="A3268" s="14" t="s">
        <v>67</v>
      </c>
      <c r="B3268" t="s">
        <v>47</v>
      </c>
      <c r="C3268" t="s">
        <v>5</v>
      </c>
      <c r="D3268" t="s">
        <v>100</v>
      </c>
      <c r="E3268" t="s">
        <v>101</v>
      </c>
      <c r="F3268" t="s">
        <v>102</v>
      </c>
      <c r="G3268" t="s">
        <v>70</v>
      </c>
      <c r="H3268" t="s">
        <v>31</v>
      </c>
      <c r="I3268" t="s">
        <v>32</v>
      </c>
      <c r="J3268" t="s">
        <v>46</v>
      </c>
      <c r="K3268" s="14" t="s">
        <v>45</v>
      </c>
      <c r="M3268" s="14"/>
      <c r="X3268" s="2">
        <v>0</v>
      </c>
      <c r="Y3268" s="2">
        <v>1</v>
      </c>
    </row>
    <row r="3269" spans="1:25" x14ac:dyDescent="0.25">
      <c r="A3269" s="32"/>
      <c r="D3269" t="b">
        <f>IF(C3269=1,'Data Transformation'!$G$3+0.5*'Data Transformation'!$W$25,IF(C3270=1,D3270-'Data Transformation'!$W$25,FALSE))</f>
        <v>0</v>
      </c>
      <c r="E3269" t="str">
        <f t="array" ref="E3269">IF(ISLOGICAL(D3269),"",FREQUENCY(IF('Data Transformation'!$B$425:$B$8425='Bin Analysis'!$B3267,'Data Transformation'!$G$425:$G$8425),D3269))</f>
        <v/>
      </c>
      <c r="F3269" t="str">
        <f>IF(ISLOGICAL(D3269),"",E3269-E3268)</f>
        <v/>
      </c>
      <c r="M3269" s="14"/>
    </row>
    <row r="3270" spans="1:25" x14ac:dyDescent="0.25">
      <c r="A3270" s="32">
        <f>IF(Weighting!$P$6&gt;0,B3270,"")</f>
        <v>0.32100000000000001</v>
      </c>
      <c r="B3270">
        <f>Weighting!$C$6</f>
        <v>0.32100000000000001</v>
      </c>
      <c r="C3270">
        <f>Weighting!$F$6</f>
        <v>0</v>
      </c>
      <c r="D3270" t="b">
        <f>IF(C3270=1,'Data Transformation'!$G$3+0.5*'Data Transformation'!$W$25,IF(C3271=1,D3271-'Data Transformation'!$W$25,FALSE))</f>
        <v>0</v>
      </c>
      <c r="E3270" t="str">
        <f t="array" ref="E3270">IF(ISLOGICAL(D3270),"",FREQUENCY(IF('Data Transformation'!$B$425:$B$8425='Bin Analysis'!$B3267,'Data Transformation'!$G$425:$G$8425),D3270))</f>
        <v/>
      </c>
      <c r="F3270" t="str">
        <f>IF(ISLOGICAL(D3270),"",E3270-E3269)</f>
        <v/>
      </c>
      <c r="G3270">
        <f>Weighting!$H$6</f>
        <v>1</v>
      </c>
      <c r="H3270">
        <f t="array" ref="H3270">FREQUENCY(IF('Data Transformation'!$B$4:$B$8425=B3267,'Data Transformation'!$G$4:$G$8425),'Bin Analysis'!$B3270)</f>
        <v>8</v>
      </c>
      <c r="I3270">
        <f>H3270-H3269</f>
        <v>8</v>
      </c>
      <c r="J3270">
        <f>IF(I3270=0,0,1)</f>
        <v>1</v>
      </c>
      <c r="K3270">
        <f>J3270*Weighting!$W$6</f>
        <v>1</v>
      </c>
      <c r="M3270" s="14"/>
    </row>
    <row r="3271" spans="1:25" x14ac:dyDescent="0.25">
      <c r="A3271" s="32">
        <f>IF(Weighting!$P$7&gt;0,B3271,"")</f>
        <v>0.45200000000000001</v>
      </c>
      <c r="B3271">
        <f>Weighting!$C$7</f>
        <v>0.45200000000000001</v>
      </c>
      <c r="C3271">
        <f>Weighting!$F$7</f>
        <v>0</v>
      </c>
      <c r="D3271" t="b">
        <f>IF(C3271=1,'Data Transformation'!$G$3+0.5*'Data Transformation'!$W$25,IF(C3272=1,D3272-'Data Transformation'!$W$25,FALSE))</f>
        <v>0</v>
      </c>
      <c r="E3271" t="str">
        <f t="array" ref="E3271">IF(ISLOGICAL(D3271),"",FREQUENCY(IF('Data Transformation'!$B$425:$B$8425='Bin Analysis'!$B3267,'Data Transformation'!$G$425:$G$8425),D3271))</f>
        <v/>
      </c>
      <c r="F3271" t="str">
        <f t="shared" ref="F3271:F3289" si="408">IF(ISLOGICAL(D3271),"",E3271-E3270)</f>
        <v/>
      </c>
      <c r="G3271">
        <f>Weighting!$H$7</f>
        <v>0</v>
      </c>
      <c r="H3271">
        <f t="array" ref="H3271">FREQUENCY(IF('Data Transformation'!$B$4:$B$8425=B3267,'Data Transformation'!$G$4:$G$8425),'Bin Analysis'!$B3271)</f>
        <v>9</v>
      </c>
      <c r="I3271">
        <f t="shared" ref="I3271:I3289" si="409">H3271-H3270</f>
        <v>1</v>
      </c>
      <c r="J3271">
        <f>IF(I3271=0,0,1)</f>
        <v>1</v>
      </c>
      <c r="K3271">
        <f>J3271*Weighting!$W$7</f>
        <v>2</v>
      </c>
      <c r="M3271" s="14"/>
    </row>
    <row r="3272" spans="1:25" x14ac:dyDescent="0.25">
      <c r="A3272" s="32">
        <f>IF(Weighting!$P$8&gt;0,B3272,"")</f>
        <v>0.58299999999999996</v>
      </c>
      <c r="B3272">
        <f>Weighting!$C$8</f>
        <v>0.58299999999999996</v>
      </c>
      <c r="C3272">
        <f>Weighting!$F$8</f>
        <v>0</v>
      </c>
      <c r="D3272" t="b">
        <f>IF(C3272=1,'Data Transformation'!$G$3+0.5*'Data Transformation'!$W$25,IF(C3273=1,D3273-'Data Transformation'!$W$25,FALSE))</f>
        <v>0</v>
      </c>
      <c r="E3272" t="str">
        <f t="array" ref="E3272">IF(ISLOGICAL(D3272),"",FREQUENCY(IF('Data Transformation'!$B$425:$B$8425='Bin Analysis'!$B3267,'Data Transformation'!$G$425:$G$8425),D3272))</f>
        <v/>
      </c>
      <c r="F3272" t="str">
        <f t="shared" si="408"/>
        <v/>
      </c>
      <c r="G3272">
        <f>Weighting!$H$8</f>
        <v>0</v>
      </c>
      <c r="H3272">
        <f t="array" ref="H3272">FREQUENCY(IF('Data Transformation'!$B$4:$B$8425=B3267,'Data Transformation'!$G$4:$G$8425),'Bin Analysis'!$B3272)</f>
        <v>13</v>
      </c>
      <c r="I3272">
        <f t="shared" si="409"/>
        <v>4</v>
      </c>
      <c r="J3272">
        <f t="shared" ref="J3272:J3289" si="410">IF(I3272=0,0,1)</f>
        <v>1</v>
      </c>
      <c r="K3272">
        <f>J3272*Weighting!$W$8</f>
        <v>3</v>
      </c>
      <c r="M3272" s="14"/>
    </row>
    <row r="3273" spans="1:25" x14ac:dyDescent="0.25">
      <c r="A3273" s="32">
        <f>IF(Weighting!$P$9&gt;0,B3273,"")</f>
        <v>0.71399999999999997</v>
      </c>
      <c r="B3273" s="50">
        <f>Weighting!$C$9</f>
        <v>0.71399999999999997</v>
      </c>
      <c r="C3273">
        <f>Weighting!$F$9</f>
        <v>0</v>
      </c>
      <c r="D3273" t="b">
        <f>IF(C3273=1,'Data Transformation'!$G$3+0.5*'Data Transformation'!$W$25,IF(C3274=1,D3274-'Data Transformation'!$W$25,FALSE))</f>
        <v>0</v>
      </c>
      <c r="E3273" t="str">
        <f t="array" ref="E3273">IF(ISLOGICAL(D3273),"",FREQUENCY(IF('Data Transformation'!$B$425:$B$8425='Bin Analysis'!$B3267,'Data Transformation'!$G$425:$G$8425),D3273))</f>
        <v/>
      </c>
      <c r="F3273" t="str">
        <f t="shared" si="408"/>
        <v/>
      </c>
      <c r="G3273">
        <f>Weighting!$H$9</f>
        <v>0</v>
      </c>
      <c r="H3273">
        <f t="array" ref="H3273">FREQUENCY(IF('Data Transformation'!$B$4:$B$8425=B3267,'Data Transformation'!$G$4:$G$8425),'Bin Analysis'!$B3273)</f>
        <v>16</v>
      </c>
      <c r="I3273">
        <f t="shared" si="409"/>
        <v>3</v>
      </c>
      <c r="J3273">
        <f t="shared" si="410"/>
        <v>1</v>
      </c>
      <c r="K3273">
        <f>J3273*Weighting!$W$9</f>
        <v>3</v>
      </c>
      <c r="M3273" s="14"/>
    </row>
    <row r="3274" spans="1:25" x14ac:dyDescent="0.25">
      <c r="A3274" s="32">
        <f>IF(Weighting!$P$10&gt;0,B3274,"")</f>
        <v>0.84499999999999997</v>
      </c>
      <c r="B3274">
        <f>Weighting!$C$10</f>
        <v>0.84499999999999997</v>
      </c>
      <c r="C3274">
        <f>Weighting!$F$10</f>
        <v>0</v>
      </c>
      <c r="D3274" t="b">
        <f>IF(C3274=1,'Data Transformation'!$G$3+0.5*'Data Transformation'!$W$25,IF(C3275=1,D3275-'Data Transformation'!$W$25,FALSE))</f>
        <v>0</v>
      </c>
      <c r="E3274" t="str">
        <f t="array" ref="E3274">IF(ISLOGICAL(D3274),"",FREQUENCY(IF('Data Transformation'!$B$425:$B$8425='Bin Analysis'!$B3267,'Data Transformation'!$G$425:$G$8425),D3274))</f>
        <v/>
      </c>
      <c r="F3274" t="str">
        <f t="shared" si="408"/>
        <v/>
      </c>
      <c r="G3274">
        <f>Weighting!$H$10</f>
        <v>0</v>
      </c>
      <c r="H3274">
        <f t="array" ref="H3274">FREQUENCY(IF('Data Transformation'!$B$4:$B$8425=B3267,'Data Transformation'!$G$4:$G$8425),'Bin Analysis'!$B3274)</f>
        <v>16</v>
      </c>
      <c r="I3274">
        <f t="shared" si="409"/>
        <v>0</v>
      </c>
      <c r="J3274">
        <f t="shared" si="410"/>
        <v>0</v>
      </c>
      <c r="K3274">
        <f>J3274*Weighting!$W$10</f>
        <v>0</v>
      </c>
      <c r="M3274" s="14"/>
    </row>
    <row r="3275" spans="1:25" x14ac:dyDescent="0.25">
      <c r="A3275" s="32">
        <f>IF(Weighting!$P$11&gt;0,B3275,"")</f>
        <v>0.97599999999999998</v>
      </c>
      <c r="B3275">
        <f>Weighting!$C$11</f>
        <v>0.97599999999999998</v>
      </c>
      <c r="C3275">
        <f>Weighting!$F$11</f>
        <v>0</v>
      </c>
      <c r="D3275">
        <f>IF(C3275=1,'Data Transformation'!$G$3+0.5*'Data Transformation'!$W$25,IF(C3276=1,D3276-'Data Transformation'!$W$25,FALSE))</f>
        <v>0.86899999999999999</v>
      </c>
      <c r="E3275">
        <f t="array" ref="E3275">IF(ISLOGICAL(D3275),"",FREQUENCY(IF('Data Transformation'!$B$425:$B$8425='Bin Analysis'!$B3267,'Data Transformation'!$G$425:$G$8425),D3275))</f>
        <v>16</v>
      </c>
      <c r="F3275" t="e">
        <f t="shared" si="408"/>
        <v>#VALUE!</v>
      </c>
      <c r="G3275">
        <f>Weighting!$H$11</f>
        <v>0</v>
      </c>
      <c r="H3275">
        <f t="array" ref="H3275">FREQUENCY(IF('Data Transformation'!$B$4:$B$8425=B3267,'Data Transformation'!$G$4:$G$8425),'Bin Analysis'!$B3275)</f>
        <v>17</v>
      </c>
      <c r="I3275">
        <f t="shared" si="409"/>
        <v>1</v>
      </c>
      <c r="J3275">
        <f t="shared" si="410"/>
        <v>1</v>
      </c>
      <c r="K3275">
        <f>J3275*Weighting!$W$11</f>
        <v>2</v>
      </c>
      <c r="M3275" s="14"/>
    </row>
    <row r="3276" spans="1:25" x14ac:dyDescent="0.25">
      <c r="A3276" s="32">
        <f>IF(Weighting!$P$12&gt;0,B3276,"")</f>
        <v>1.107</v>
      </c>
      <c r="B3276">
        <f>Weighting!$C$12</f>
        <v>1.107</v>
      </c>
      <c r="C3276">
        <f>Weighting!$F$12</f>
        <v>1</v>
      </c>
      <c r="D3276">
        <f>IF(C3276=1,'Data Transformation'!$G$3+0.5*'Data Transformation'!$W$25,IF(C3277=1,D3277-'Data Transformation'!$W$25,FALSE))</f>
        <v>1.131</v>
      </c>
      <c r="E3276">
        <f t="array" ref="E3276">IF(ISLOGICAL(D3276),"",FREQUENCY(IF('Data Transformation'!$B$425:$B$8425='Bin Analysis'!$B3267,'Data Transformation'!$G$425:$G$8425),D3276))</f>
        <v>17</v>
      </c>
      <c r="F3276">
        <f t="shared" si="408"/>
        <v>1</v>
      </c>
      <c r="G3276">
        <f>Weighting!$H$12</f>
        <v>0</v>
      </c>
      <c r="H3276">
        <f t="array" ref="H3276">FREQUENCY(IF('Data Transformation'!$B$4:$B$8425=B3267,'Data Transformation'!$G$4:$G$8425),'Bin Analysis'!$B3276)</f>
        <v>18</v>
      </c>
      <c r="I3276">
        <f t="shared" si="409"/>
        <v>1</v>
      </c>
      <c r="J3276">
        <f t="shared" si="410"/>
        <v>1</v>
      </c>
      <c r="K3276">
        <f>J3276*Weighting!$W$12</f>
        <v>1</v>
      </c>
      <c r="M3276" s="14"/>
    </row>
    <row r="3277" spans="1:25" x14ac:dyDescent="0.25">
      <c r="A3277" s="32">
        <f>IF(Weighting!$P$13&gt;0,B3277,"")</f>
        <v>1.238</v>
      </c>
      <c r="B3277">
        <f>Weighting!$C$13</f>
        <v>1.238</v>
      </c>
      <c r="C3277">
        <f>Weighting!$F$13</f>
        <v>0</v>
      </c>
      <c r="D3277" t="b">
        <f>IF(C3277=1,'Data Transformation'!$G$3+0.5*'Data Transformation'!$W$25,IF(C3278=1,D3278-'Data Transformation'!$W$25,FALSE))</f>
        <v>0</v>
      </c>
      <c r="E3277" t="str">
        <f t="array" ref="E3277">IF(ISLOGICAL(D3277),"",FREQUENCY(IF('Data Transformation'!$B$425:$B$8425='Bin Analysis'!$B3267,'Data Transformation'!$G$425:$G$8425),D3277))</f>
        <v/>
      </c>
      <c r="F3277" t="str">
        <f t="shared" si="408"/>
        <v/>
      </c>
      <c r="G3277">
        <f>Weighting!$H$13</f>
        <v>0</v>
      </c>
      <c r="H3277">
        <f t="array" ref="H3277">FREQUENCY(IF('Data Transformation'!$B$4:$B$8425=B3267,'Data Transformation'!$G$4:$G$8425),'Bin Analysis'!$B3277)</f>
        <v>18</v>
      </c>
      <c r="I3277">
        <f t="shared" si="409"/>
        <v>0</v>
      </c>
      <c r="J3277">
        <f t="shared" si="410"/>
        <v>0</v>
      </c>
      <c r="K3277">
        <f>J3277*Weighting!$W$13</f>
        <v>0</v>
      </c>
      <c r="M3277" s="14"/>
    </row>
    <row r="3278" spans="1:25" x14ac:dyDescent="0.25">
      <c r="A3278" s="32">
        <f>IF(Weighting!$P$14&gt;0,B3278,"")</f>
        <v>1.369</v>
      </c>
      <c r="B3278">
        <f>Weighting!$C$14</f>
        <v>1.369</v>
      </c>
      <c r="C3278">
        <f>Weighting!$F$14</f>
        <v>0</v>
      </c>
      <c r="D3278" t="b">
        <f>IF(C3278=1,'Data Transformation'!$G$3+0.5*'Data Transformation'!$W$25,IF(C3279=1,D3279-'Data Transformation'!$W$25,FALSE))</f>
        <v>0</v>
      </c>
      <c r="E3278" t="str">
        <f t="array" ref="E3278">IF(ISLOGICAL(D3278),"",FREQUENCY(IF('Data Transformation'!$B$425:$B$8425='Bin Analysis'!$B3267,'Data Transformation'!$G$425:$G$8425),D3278))</f>
        <v/>
      </c>
      <c r="F3278" t="str">
        <f t="shared" si="408"/>
        <v/>
      </c>
      <c r="G3278">
        <f>Weighting!$H$14</f>
        <v>0</v>
      </c>
      <c r="H3278">
        <f t="array" ref="H3278">FREQUENCY(IF('Data Transformation'!$B$4:$B$8425=B3267,'Data Transformation'!$G$4:$G$8425),'Bin Analysis'!$B3278)</f>
        <v>18</v>
      </c>
      <c r="I3278">
        <f t="shared" si="409"/>
        <v>0</v>
      </c>
      <c r="J3278">
        <f t="shared" si="410"/>
        <v>0</v>
      </c>
      <c r="K3278">
        <f>J3278*Weighting!$W$14</f>
        <v>0</v>
      </c>
      <c r="M3278" s="14"/>
    </row>
    <row r="3279" spans="1:25" x14ac:dyDescent="0.25">
      <c r="A3279" s="32">
        <f>IF(Weighting!$P$15&gt;0,B3279,"")</f>
        <v>1.5000009999999999</v>
      </c>
      <c r="B3279">
        <f>Weighting!$C$15</f>
        <v>1.5000009999999999</v>
      </c>
      <c r="C3279">
        <f>Weighting!$F$15</f>
        <v>0</v>
      </c>
      <c r="D3279" t="b">
        <f>IF(C3279=1,'Data Transformation'!$G$3+0.5*'Data Transformation'!$W$25,IF(C3280=1,D3280-'Data Transformation'!$W$25,FALSE))</f>
        <v>0</v>
      </c>
      <c r="E3279" t="str">
        <f t="array" ref="E3279">IF(ISLOGICAL(D3279),"",FREQUENCY(IF('Data Transformation'!$B$425:$B$8425='Bin Analysis'!$B3267,'Data Transformation'!$G$425:$G$8425),D3279))</f>
        <v/>
      </c>
      <c r="F3279" t="str">
        <f t="shared" si="408"/>
        <v/>
      </c>
      <c r="G3279">
        <f>Weighting!$H$15</f>
        <v>0</v>
      </c>
      <c r="H3279">
        <f t="array" ref="H3279">FREQUENCY(IF('Data Transformation'!$B$4:$B$8425=B3267,'Data Transformation'!$G$4:$G$8425),'Bin Analysis'!$B3279)</f>
        <v>18</v>
      </c>
      <c r="I3279">
        <f t="shared" si="409"/>
        <v>0</v>
      </c>
      <c r="J3279">
        <f t="shared" si="410"/>
        <v>0</v>
      </c>
      <c r="K3279">
        <f>J3279*Weighting!$W$15</f>
        <v>0</v>
      </c>
      <c r="M3279" s="14"/>
    </row>
    <row r="3280" spans="1:25" x14ac:dyDescent="0.25">
      <c r="A3280" s="32" t="str">
        <f>IF(Weighting!$P$16&gt;0,B3280,"")</f>
        <v/>
      </c>
      <c r="B3280">
        <f>Weighting!$C$16</f>
        <v>1.631</v>
      </c>
      <c r="C3280">
        <f>Weighting!$F$16</f>
        <v>0</v>
      </c>
      <c r="D3280" t="b">
        <f>IF(C3280=1,'Data Transformation'!$G$3+0.5*'Data Transformation'!$W$25,IF(C3281=1,D3281-'Data Transformation'!$W$25,FALSE))</f>
        <v>0</v>
      </c>
      <c r="E3280" t="str">
        <f t="array" ref="E3280">IF(ISLOGICAL(D3280),"",FREQUENCY(IF('Data Transformation'!$B$425:$B$8425='Bin Analysis'!$B3267,'Data Transformation'!$G$425:$G$8425),D3280))</f>
        <v/>
      </c>
      <c r="F3280" t="str">
        <f t="shared" si="408"/>
        <v/>
      </c>
      <c r="G3280">
        <f>Weighting!$H$16</f>
        <v>0</v>
      </c>
      <c r="H3280">
        <f t="array" ref="H3280">FREQUENCY(IF('Data Transformation'!$B$4:$B$8425=B3267,'Data Transformation'!$G$4:$G$8425),'Bin Analysis'!$B3280)</f>
        <v>18</v>
      </c>
      <c r="I3280">
        <f t="shared" si="409"/>
        <v>0</v>
      </c>
      <c r="J3280">
        <f t="shared" si="410"/>
        <v>0</v>
      </c>
      <c r="K3280">
        <f>J3280*Weighting!$W$16</f>
        <v>0</v>
      </c>
      <c r="M3280" s="14"/>
    </row>
    <row r="3281" spans="1:25" x14ac:dyDescent="0.25">
      <c r="A3281" s="32" t="str">
        <f>IF(Weighting!$P$17&gt;0,B3281,"")</f>
        <v/>
      </c>
      <c r="B3281">
        <f>Weighting!$C$17</f>
        <v>1.762</v>
      </c>
      <c r="C3281">
        <f>Weighting!$F$17</f>
        <v>0</v>
      </c>
      <c r="D3281" t="b">
        <f>IF(C3281=1,'Data Transformation'!$G$3+0.5*'Data Transformation'!$W$25,IF(C3282=1,D3282-'Data Transformation'!$W$25,FALSE))</f>
        <v>0</v>
      </c>
      <c r="E3281" t="str">
        <f t="array" ref="E3281">IF(ISLOGICAL(D3281),"",FREQUENCY(IF('Data Transformation'!$B$425:$B$8425='Bin Analysis'!$B3267,'Data Transformation'!$G$425:$G$8425),D3281))</f>
        <v/>
      </c>
      <c r="F3281" t="str">
        <f t="shared" si="408"/>
        <v/>
      </c>
      <c r="G3281">
        <f>Weighting!$H$17</f>
        <v>0</v>
      </c>
      <c r="H3281">
        <f t="array" ref="H3281">FREQUENCY(IF('Data Transformation'!$B$4:$B$8425=B3267,'Data Transformation'!$G$4:$G$8425),'Bin Analysis'!$B3281)</f>
        <v>18</v>
      </c>
      <c r="I3281">
        <f t="shared" si="409"/>
        <v>0</v>
      </c>
      <c r="J3281">
        <f t="shared" si="410"/>
        <v>0</v>
      </c>
      <c r="K3281">
        <f>J3281*Weighting!$W$17</f>
        <v>0</v>
      </c>
      <c r="M3281" s="14"/>
    </row>
    <row r="3282" spans="1:25" x14ac:dyDescent="0.25">
      <c r="A3282" s="32" t="str">
        <f>IF(Weighting!$P$18&gt;0,B3282,"")</f>
        <v/>
      </c>
      <c r="B3282">
        <f>Weighting!$C$18</f>
        <v>1.893</v>
      </c>
      <c r="C3282">
        <f>Weighting!$F$18</f>
        <v>0</v>
      </c>
      <c r="D3282" t="b">
        <f>IF(C3282=1,'Data Transformation'!$G$3+0.5*'Data Transformation'!$W$25,IF(C3283=1,D3283-'Data Transformation'!$W$25,FALSE))</f>
        <v>0</v>
      </c>
      <c r="E3282" t="str">
        <f t="array" ref="E3282">IF(ISLOGICAL(D3282),"",FREQUENCY(IF('Data Transformation'!$B$425:$B$8425='Bin Analysis'!$B3267,'Data Transformation'!$G$425:$G$8425),D3282))</f>
        <v/>
      </c>
      <c r="F3282" t="str">
        <f t="shared" si="408"/>
        <v/>
      </c>
      <c r="G3282">
        <f>Weighting!$H$18</f>
        <v>0</v>
      </c>
      <c r="H3282">
        <f t="array" ref="H3282">FREQUENCY(IF('Data Transformation'!$B$4:$B$8425=B3267,'Data Transformation'!$G$4:$G$8425),'Bin Analysis'!$B3282)</f>
        <v>18</v>
      </c>
      <c r="I3282">
        <f t="shared" si="409"/>
        <v>0</v>
      </c>
      <c r="J3282">
        <f t="shared" si="410"/>
        <v>0</v>
      </c>
      <c r="K3282">
        <f>J3282*Weighting!$W$18</f>
        <v>0</v>
      </c>
      <c r="M3282" s="14"/>
    </row>
    <row r="3283" spans="1:25" x14ac:dyDescent="0.25">
      <c r="A3283" s="32" t="str">
        <f>IF(Weighting!$P$19&gt;0,B3283,"")</f>
        <v/>
      </c>
      <c r="B3283">
        <f>Weighting!$C$19</f>
        <v>2.024</v>
      </c>
      <c r="C3283">
        <f>Weighting!$F$19</f>
        <v>0</v>
      </c>
      <c r="D3283" t="b">
        <f>IF(C3283=1,'Data Transformation'!$G$3+0.5*'Data Transformation'!$W$25,IF(C3284=1,D3284-'Data Transformation'!$W$25,FALSE))</f>
        <v>0</v>
      </c>
      <c r="E3283" t="str">
        <f t="array" ref="E3283">IF(ISLOGICAL(D3283),"",FREQUENCY(IF('Data Transformation'!$B$425:$B$8425='Bin Analysis'!$B3267,'Data Transformation'!$G$425:$G$8425),D3283))</f>
        <v/>
      </c>
      <c r="F3283" t="str">
        <f t="shared" si="408"/>
        <v/>
      </c>
      <c r="G3283">
        <f>Weighting!$H$19</f>
        <v>0</v>
      </c>
      <c r="H3283">
        <f t="array" ref="H3283">FREQUENCY(IF('Data Transformation'!$B$4:$B$8425=B3267,'Data Transformation'!$G$4:$G$8425),'Bin Analysis'!$B3283)</f>
        <v>18</v>
      </c>
      <c r="I3283">
        <f t="shared" si="409"/>
        <v>0</v>
      </c>
      <c r="J3283">
        <f t="shared" si="410"/>
        <v>0</v>
      </c>
      <c r="K3283">
        <f>J3283*Weighting!$W$19</f>
        <v>0</v>
      </c>
      <c r="M3283" s="14"/>
    </row>
    <row r="3284" spans="1:25" x14ac:dyDescent="0.25">
      <c r="A3284" s="32" t="str">
        <f>IF(Weighting!$P$20&gt;0,B3284,"")</f>
        <v/>
      </c>
      <c r="B3284">
        <f>Weighting!$C$20</f>
        <v>2.1550000000000002</v>
      </c>
      <c r="C3284">
        <f>Weighting!$F$20</f>
        <v>0</v>
      </c>
      <c r="D3284" t="b">
        <f>IF(C3284=1,'Data Transformation'!$G$3+0.5*'Data Transformation'!$W$25,IF(C3285=1,D3285-'Data Transformation'!$W$25,FALSE))</f>
        <v>0</v>
      </c>
      <c r="E3284" t="str">
        <f t="array" ref="E3284">IF(ISLOGICAL(D3284),"",FREQUENCY(IF('Data Transformation'!$B$425:$B$8425='Bin Analysis'!$B3267,'Data Transformation'!$G$425:$G$8425),D3284))</f>
        <v/>
      </c>
      <c r="F3284" t="str">
        <f t="shared" si="408"/>
        <v/>
      </c>
      <c r="G3284">
        <f>Weighting!$H$20</f>
        <v>0</v>
      </c>
      <c r="H3284">
        <f t="array" ref="H3284">FREQUENCY(IF('Data Transformation'!$B$4:$B$8425=B3267,'Data Transformation'!$G$4:$G$8425),'Bin Analysis'!$B3284)</f>
        <v>18</v>
      </c>
      <c r="I3284">
        <f t="shared" si="409"/>
        <v>0</v>
      </c>
      <c r="J3284">
        <f t="shared" si="410"/>
        <v>0</v>
      </c>
      <c r="K3284">
        <f>J3284*Weighting!$W$20</f>
        <v>0</v>
      </c>
      <c r="M3284" s="14"/>
    </row>
    <row r="3285" spans="1:25" x14ac:dyDescent="0.25">
      <c r="A3285" s="32" t="str">
        <f>IF(Weighting!$P$21&gt;0,B3285,"")</f>
        <v/>
      </c>
      <c r="B3285">
        <f>Weighting!$C$21</f>
        <v>2.2860000000000005</v>
      </c>
      <c r="C3285">
        <f>Weighting!$F$21</f>
        <v>0</v>
      </c>
      <c r="D3285" t="b">
        <f>IF(C3285=1,'Data Transformation'!$G$3+0.5*'Data Transformation'!$W$25,IF(C3286=1,D3286-'Data Transformation'!$W$25,FALSE))</f>
        <v>0</v>
      </c>
      <c r="E3285" t="str">
        <f t="array" ref="E3285">IF(ISLOGICAL(D3285),"",FREQUENCY(IF('Data Transformation'!$B$425:$B$8425='Bin Analysis'!$B3267,'Data Transformation'!$G$425:$G$8425),D3285))</f>
        <v/>
      </c>
      <c r="F3285" t="str">
        <f t="shared" si="408"/>
        <v/>
      </c>
      <c r="G3285">
        <f>Weighting!$H$21</f>
        <v>0</v>
      </c>
      <c r="H3285">
        <f t="array" ref="H3285">FREQUENCY(IF('Data Transformation'!$B$4:$B$8425=B3267,'Data Transformation'!$G$4:$G$8425),'Bin Analysis'!$B3285)</f>
        <v>18</v>
      </c>
      <c r="I3285">
        <f t="shared" si="409"/>
        <v>0</v>
      </c>
      <c r="J3285">
        <f t="shared" si="410"/>
        <v>0</v>
      </c>
      <c r="K3285">
        <f>J3285*Weighting!$W$21</f>
        <v>0</v>
      </c>
      <c r="M3285" s="14"/>
    </row>
    <row r="3286" spans="1:25" x14ac:dyDescent="0.25">
      <c r="A3286" s="32" t="str">
        <f>IF(Weighting!$P$22&gt;0,B3286,"")</f>
        <v/>
      </c>
      <c r="B3286">
        <f>Weighting!$C$22</f>
        <v>2.4170000000000007</v>
      </c>
      <c r="C3286">
        <f>Weighting!$F$22</f>
        <v>0</v>
      </c>
      <c r="D3286" t="b">
        <f>IF(C3286=1,'Data Transformation'!$G$3+0.5*'Data Transformation'!$W$25,IF(C3287=1,D3287-'Data Transformation'!$W$25,FALSE))</f>
        <v>0</v>
      </c>
      <c r="E3286" t="str">
        <f t="array" ref="E3286">IF(ISLOGICAL(D3286),"",FREQUENCY(IF('Data Transformation'!$B$425:$B$8425='Bin Analysis'!$B3267,'Data Transformation'!$G$425:$G$8425),D3286))</f>
        <v/>
      </c>
      <c r="F3286" t="str">
        <f t="shared" si="408"/>
        <v/>
      </c>
      <c r="G3286">
        <f>Weighting!$H$22</f>
        <v>0</v>
      </c>
      <c r="H3286">
        <f t="array" ref="H3286">FREQUENCY(IF('Data Transformation'!$B$4:$B$8425=B3267,'Data Transformation'!$G$4:$G$8425),'Bin Analysis'!$B3286)</f>
        <v>18</v>
      </c>
      <c r="I3286">
        <f t="shared" si="409"/>
        <v>0</v>
      </c>
      <c r="J3286">
        <f t="shared" si="410"/>
        <v>0</v>
      </c>
      <c r="K3286">
        <f>J3286*Weighting!$W$22</f>
        <v>0</v>
      </c>
      <c r="M3286" s="14"/>
    </row>
    <row r="3287" spans="1:25" x14ac:dyDescent="0.25">
      <c r="A3287" s="32" t="str">
        <f>IF(Weighting!$P$23&gt;0,B3287,"")</f>
        <v/>
      </c>
      <c r="B3287">
        <f>Weighting!$C$23</f>
        <v>2.5480000000000009</v>
      </c>
      <c r="C3287">
        <f>Weighting!$F$23</f>
        <v>0</v>
      </c>
      <c r="D3287" t="b">
        <f>IF(C3287=1,'Data Transformation'!$G$3+0.5*'Data Transformation'!$W$25,IF(C3288=1,D3288-'Data Transformation'!$W$25,FALSE))</f>
        <v>0</v>
      </c>
      <c r="E3287" t="str">
        <f t="array" ref="E3287">IF(ISLOGICAL(D3287),"",FREQUENCY(IF('Data Transformation'!$B$425:$B$8425='Bin Analysis'!$B3267,'Data Transformation'!$G$425:$G$8425),D3287))</f>
        <v/>
      </c>
      <c r="F3287" t="str">
        <f t="shared" si="408"/>
        <v/>
      </c>
      <c r="G3287">
        <f>Weighting!$H$23</f>
        <v>0</v>
      </c>
      <c r="H3287">
        <f t="array" ref="H3287">FREQUENCY(IF('Data Transformation'!$B$4:$B$8425=B3267,'Data Transformation'!$G$4:$G$8425),'Bin Analysis'!$B3287)</f>
        <v>18</v>
      </c>
      <c r="I3287">
        <f t="shared" si="409"/>
        <v>0</v>
      </c>
      <c r="J3287">
        <f t="shared" si="410"/>
        <v>0</v>
      </c>
      <c r="K3287">
        <f>J3287*Weighting!$W$23</f>
        <v>0</v>
      </c>
      <c r="M3287" s="14"/>
    </row>
    <row r="3288" spans="1:25" x14ac:dyDescent="0.25">
      <c r="A3288" s="32" t="str">
        <f>IF(Weighting!$P$24&gt;0,B3288,"")</f>
        <v/>
      </c>
      <c r="B3288">
        <f>Weighting!$C$24</f>
        <v>2.6790000000000012</v>
      </c>
      <c r="C3288">
        <f>Weighting!$F$24</f>
        <v>0</v>
      </c>
      <c r="D3288" t="b">
        <f>IF(C3288=1,'Data Transformation'!$G$3+0.5*'Data Transformation'!$W$25,IF(C3289=1,D3289-'Data Transformation'!$W$25,FALSE))</f>
        <v>0</v>
      </c>
      <c r="E3288" t="str">
        <f t="array" ref="E3288">IF(ISLOGICAL(D3288),"",FREQUENCY(IF('Data Transformation'!$B$425:$B$8425='Bin Analysis'!$B3267,'Data Transformation'!$G$425:$G$8425),D3288))</f>
        <v/>
      </c>
      <c r="F3288" t="str">
        <f t="shared" si="408"/>
        <v/>
      </c>
      <c r="G3288">
        <f>Weighting!$H$24</f>
        <v>0</v>
      </c>
      <c r="H3288">
        <f t="array" ref="H3288">FREQUENCY(IF('Data Transformation'!$B$4:$B$8425=B3267,'Data Transformation'!$G$4:$G$8425),'Bin Analysis'!$B3288)</f>
        <v>18</v>
      </c>
      <c r="I3288">
        <f t="shared" si="409"/>
        <v>0</v>
      </c>
      <c r="J3288">
        <f t="shared" si="410"/>
        <v>0</v>
      </c>
      <c r="K3288">
        <f>J3288*Weighting!$W$24</f>
        <v>0</v>
      </c>
      <c r="M3288" s="14"/>
    </row>
    <row r="3289" spans="1:25" x14ac:dyDescent="0.25">
      <c r="A3289" s="32" t="str">
        <f>IF(Weighting!$P$25&gt;0,B3289,"")</f>
        <v/>
      </c>
      <c r="B3289">
        <f>Weighting!$C$25</f>
        <v>2.8100000000000014</v>
      </c>
      <c r="C3289">
        <f>Weighting!$F$25</f>
        <v>0</v>
      </c>
      <c r="D3289" t="b">
        <f>IF(C3289=1,'Data Transformation'!$G$3+0.5*'Data Transformation'!$W$25,IF(C3290=1,D3290-'Data Transformation'!$W$25,FALSE))</f>
        <v>0</v>
      </c>
      <c r="E3289" t="str">
        <f t="array" ref="E3289">IF(ISLOGICAL(D3289),"",FREQUENCY(IF('Data Transformation'!$B$425:$B$8425='Bin Analysis'!$B3267,'Data Transformation'!$G$425:$G$8425),D3289))</f>
        <v/>
      </c>
      <c r="F3289" t="str">
        <f t="shared" si="408"/>
        <v/>
      </c>
      <c r="G3289">
        <f>Weighting!$H$25</f>
        <v>0</v>
      </c>
      <c r="H3289">
        <f t="array" ref="H3289">FREQUENCY(IF('Data Transformation'!$B$4:$B$8425=B3267,'Data Transformation'!$G$4:$G$8425),'Bin Analysis'!$B3289)</f>
        <v>18</v>
      </c>
      <c r="I3289">
        <f t="shared" si="409"/>
        <v>0</v>
      </c>
      <c r="J3289">
        <f t="shared" si="410"/>
        <v>0</v>
      </c>
      <c r="K3289">
        <f>J3289*Weighting!$W$25</f>
        <v>0</v>
      </c>
      <c r="M3289" s="14"/>
    </row>
    <row r="3290" spans="1:25" x14ac:dyDescent="0.25">
      <c r="O3290"/>
      <c r="P3290"/>
      <c r="Q3290"/>
      <c r="R3290"/>
    </row>
    <row r="3291" spans="1:25" ht="23.25" x14ac:dyDescent="0.35">
      <c r="A3291" s="21" t="s">
        <v>0</v>
      </c>
      <c r="B3291" s="21">
        <f>IFERROR(VLOOKUP(C3291,'Data Transformation'!$L$6:$M$426,2,FALSE),"")</f>
        <v>137</v>
      </c>
      <c r="C3291" s="21">
        <f>C3267+1</f>
        <v>137</v>
      </c>
      <c r="D3291" s="21"/>
      <c r="E3291" s="21"/>
      <c r="F3291" s="21"/>
      <c r="G3291" s="21"/>
      <c r="H3291" s="22"/>
      <c r="I3291" s="22"/>
      <c r="J3291" s="22"/>
      <c r="K3291" s="21"/>
      <c r="L3291" s="21">
        <f>B3291</f>
        <v>137</v>
      </c>
      <c r="M3291" s="23">
        <f>INDEX('Data Transformation'!$O$4:$O$424,MATCH($B3291,'Data Transformation'!$M$4:$M$424,0),MATCH($M$2,'Data Transformation'!$O$3,0))</f>
        <v>17</v>
      </c>
      <c r="N3291" s="27">
        <f>IF('Input and Summary Results'!$J$16="minimum",'Bin Analysis'!X3292/(M3291-1),'Bin Analysis'!Y3291/('Bin Analysis'!M3291-1))</f>
        <v>0</v>
      </c>
      <c r="O3291" s="27">
        <f>IF(M3291=FALSE,NA(),(VLOOKUP(1,C3294:K3313,4,FALSE))/(M3291-1))</f>
        <v>0.9375</v>
      </c>
      <c r="P3291" s="27">
        <f>IF(M3291=FALSE,NA(),SUM(J3294:J3313)/Weighting!$S$5)</f>
        <v>0.3</v>
      </c>
      <c r="Q3291" s="27">
        <f>IF(M3291=FALSE,NA(),SUM(K3294:K3313)/Weighting!$S$6)</f>
        <v>0.2608695652173913</v>
      </c>
      <c r="R3291" s="27">
        <f>IF(M3291=FALSE,NA(),(VLOOKUP(1,G3294:K3313,3,FALSE))/(M3291-1))</f>
        <v>0</v>
      </c>
      <c r="S3291" s="22" t="str">
        <f>IF(M3291=FALSE,NA(),IF(SUM(J3294:J3313)=2,"yes","no"))</f>
        <v>no</v>
      </c>
      <c r="X3291" s="2" cm="2">
        <f t="array" ref="X3291:X3292">FREQUENCY(IF('Data Transformation'!$B$425:$B$6424='Bin Analysis'!L3291,'Data Transformation'!$G$425:$G$6424),'Data Transformation'!$U$11)</f>
        <v>16</v>
      </c>
      <c r="Y3291" s="2" cm="2">
        <f t="array" ref="Y3291:Y3292">FREQUENCY(IF('Data Transformation'!$B$425:$B$6424='Bin Analysis'!L3291,'Data Transformation'!$G$425:$G$6424),'Data Transformation'!$U$12)</f>
        <v>1</v>
      </c>
    </row>
    <row r="3292" spans="1:25" x14ac:dyDescent="0.25">
      <c r="A3292" s="14" t="s">
        <v>67</v>
      </c>
      <c r="B3292" t="s">
        <v>47</v>
      </c>
      <c r="C3292" t="s">
        <v>5</v>
      </c>
      <c r="D3292" t="s">
        <v>100</v>
      </c>
      <c r="E3292" t="s">
        <v>101</v>
      </c>
      <c r="F3292" t="s">
        <v>102</v>
      </c>
      <c r="G3292" t="s">
        <v>70</v>
      </c>
      <c r="H3292" t="s">
        <v>31</v>
      </c>
      <c r="I3292" t="s">
        <v>32</v>
      </c>
      <c r="J3292" t="s">
        <v>46</v>
      </c>
      <c r="K3292" s="14" t="s">
        <v>45</v>
      </c>
      <c r="M3292" s="14"/>
      <c r="X3292" s="2">
        <v>0</v>
      </c>
      <c r="Y3292" s="2">
        <v>15</v>
      </c>
    </row>
    <row r="3293" spans="1:25" x14ac:dyDescent="0.25">
      <c r="A3293" s="32"/>
      <c r="D3293" t="b">
        <f>IF(C3293=1,'Data Transformation'!$G$3+0.5*'Data Transformation'!$W$25,IF(C3294=1,D3294-'Data Transformation'!$W$25,FALSE))</f>
        <v>0</v>
      </c>
      <c r="E3293" t="str">
        <f t="array" ref="E3293">IF(ISLOGICAL(D3293),"",FREQUENCY(IF('Data Transformation'!$B$425:$B$8425='Bin Analysis'!$B3291,'Data Transformation'!$G$425:$G$8425),D3293))</f>
        <v/>
      </c>
      <c r="F3293" t="str">
        <f>IF(ISLOGICAL(D3293),"",E3293-E3292)</f>
        <v/>
      </c>
      <c r="M3293" s="14"/>
    </row>
    <row r="3294" spans="1:25" x14ac:dyDescent="0.25">
      <c r="A3294" s="32">
        <f>IF(Weighting!$P$6&gt;0,B3294,"")</f>
        <v>0.32100000000000001</v>
      </c>
      <c r="B3294">
        <f>Weighting!$C$6</f>
        <v>0.32100000000000001</v>
      </c>
      <c r="C3294">
        <f>Weighting!$F$6</f>
        <v>0</v>
      </c>
      <c r="D3294" t="b">
        <f>IF(C3294=1,'Data Transformation'!$G$3+0.5*'Data Transformation'!$W$25,IF(C3295=1,D3295-'Data Transformation'!$W$25,FALSE))</f>
        <v>0</v>
      </c>
      <c r="E3294" t="str">
        <f t="array" ref="E3294">IF(ISLOGICAL(D3294),"",FREQUENCY(IF('Data Transformation'!$B$425:$B$8425='Bin Analysis'!$B3291,'Data Transformation'!$G$425:$G$8425),D3294))</f>
        <v/>
      </c>
      <c r="F3294" t="str">
        <f>IF(ISLOGICAL(D3294),"",E3294-E3293)</f>
        <v/>
      </c>
      <c r="G3294">
        <f>Weighting!$H$6</f>
        <v>1</v>
      </c>
      <c r="H3294">
        <f t="array" ref="H3294">FREQUENCY(IF('Data Transformation'!$B$4:$B$8425=B3291,'Data Transformation'!$G$4:$G$8425),'Bin Analysis'!$B3294)</f>
        <v>0</v>
      </c>
      <c r="I3294">
        <f>H3294-H3293</f>
        <v>0</v>
      </c>
      <c r="J3294">
        <f>IF(I3294=0,0,1)</f>
        <v>0</v>
      </c>
      <c r="K3294">
        <f>J3294*Weighting!$W$6</f>
        <v>0</v>
      </c>
      <c r="M3294" s="14"/>
    </row>
    <row r="3295" spans="1:25" x14ac:dyDescent="0.25">
      <c r="A3295" s="32">
        <f>IF(Weighting!$P$7&gt;0,B3295,"")</f>
        <v>0.45200000000000001</v>
      </c>
      <c r="B3295">
        <f>Weighting!$C$7</f>
        <v>0.45200000000000001</v>
      </c>
      <c r="C3295">
        <f>Weighting!$F$7</f>
        <v>0</v>
      </c>
      <c r="D3295" t="b">
        <f>IF(C3295=1,'Data Transformation'!$G$3+0.5*'Data Transformation'!$W$25,IF(C3296=1,D3296-'Data Transformation'!$W$25,FALSE))</f>
        <v>0</v>
      </c>
      <c r="E3295" t="str">
        <f t="array" ref="E3295">IF(ISLOGICAL(D3295),"",FREQUENCY(IF('Data Transformation'!$B$425:$B$8425='Bin Analysis'!$B3291,'Data Transformation'!$G$425:$G$8425),D3295))</f>
        <v/>
      </c>
      <c r="F3295" t="str">
        <f t="shared" ref="F3295:F3313" si="411">IF(ISLOGICAL(D3295),"",E3295-E3294)</f>
        <v/>
      </c>
      <c r="G3295">
        <f>Weighting!$H$7</f>
        <v>0</v>
      </c>
      <c r="H3295">
        <f t="array" ref="H3295">FREQUENCY(IF('Data Transformation'!$B$4:$B$8425=B3291,'Data Transformation'!$G$4:$G$8425),'Bin Analysis'!$B3295)</f>
        <v>0</v>
      </c>
      <c r="I3295">
        <f t="shared" ref="I3295:I3313" si="412">H3295-H3294</f>
        <v>0</v>
      </c>
      <c r="J3295">
        <f>IF(I3295=0,0,1)</f>
        <v>0</v>
      </c>
      <c r="K3295">
        <f>J3295*Weighting!$W$7</f>
        <v>0</v>
      </c>
      <c r="M3295" s="14"/>
    </row>
    <row r="3296" spans="1:25" x14ac:dyDescent="0.25">
      <c r="A3296" s="32">
        <f>IF(Weighting!$P$8&gt;0,B3296,"")</f>
        <v>0.58299999999999996</v>
      </c>
      <c r="B3296">
        <f>Weighting!$C$8</f>
        <v>0.58299999999999996</v>
      </c>
      <c r="C3296">
        <f>Weighting!$F$8</f>
        <v>0</v>
      </c>
      <c r="D3296" t="b">
        <f>IF(C3296=1,'Data Transformation'!$G$3+0.5*'Data Transformation'!$W$25,IF(C3297=1,D3297-'Data Transformation'!$W$25,FALSE))</f>
        <v>0</v>
      </c>
      <c r="E3296" t="str">
        <f t="array" ref="E3296">IF(ISLOGICAL(D3296),"",FREQUENCY(IF('Data Transformation'!$B$425:$B$8425='Bin Analysis'!$B3291,'Data Transformation'!$G$425:$G$8425),D3296))</f>
        <v/>
      </c>
      <c r="F3296" t="str">
        <f t="shared" si="411"/>
        <v/>
      </c>
      <c r="G3296">
        <f>Weighting!$H$8</f>
        <v>0</v>
      </c>
      <c r="H3296">
        <f t="array" ref="H3296">FREQUENCY(IF('Data Transformation'!$B$4:$B$8425=B3291,'Data Transformation'!$G$4:$G$8425),'Bin Analysis'!$B3296)</f>
        <v>0</v>
      </c>
      <c r="I3296">
        <f t="shared" si="412"/>
        <v>0</v>
      </c>
      <c r="J3296">
        <f t="shared" ref="J3296:J3313" si="413">IF(I3296=0,0,1)</f>
        <v>0</v>
      </c>
      <c r="K3296">
        <f>J3296*Weighting!$W$8</f>
        <v>0</v>
      </c>
      <c r="M3296" s="14"/>
    </row>
    <row r="3297" spans="1:13" x14ac:dyDescent="0.25">
      <c r="A3297" s="32">
        <f>IF(Weighting!$P$9&gt;0,B3297,"")</f>
        <v>0.71399999999999997</v>
      </c>
      <c r="B3297" s="50">
        <f>Weighting!$C$9</f>
        <v>0.71399999999999997</v>
      </c>
      <c r="C3297">
        <f>Weighting!$F$9</f>
        <v>0</v>
      </c>
      <c r="D3297" t="b">
        <f>IF(C3297=1,'Data Transformation'!$G$3+0.5*'Data Transformation'!$W$25,IF(C3298=1,D3298-'Data Transformation'!$W$25,FALSE))</f>
        <v>0</v>
      </c>
      <c r="E3297" t="str">
        <f t="array" ref="E3297">IF(ISLOGICAL(D3297),"",FREQUENCY(IF('Data Transformation'!$B$425:$B$8425='Bin Analysis'!$B3291,'Data Transformation'!$G$425:$G$8425),D3297))</f>
        <v/>
      </c>
      <c r="F3297" t="str">
        <f t="shared" si="411"/>
        <v/>
      </c>
      <c r="G3297">
        <f>Weighting!$H$9</f>
        <v>0</v>
      </c>
      <c r="H3297">
        <f t="array" ref="H3297">FREQUENCY(IF('Data Transformation'!$B$4:$B$8425=B3291,'Data Transformation'!$G$4:$G$8425),'Bin Analysis'!$B3297)</f>
        <v>1</v>
      </c>
      <c r="I3297">
        <f t="shared" si="412"/>
        <v>1</v>
      </c>
      <c r="J3297">
        <f t="shared" si="413"/>
        <v>1</v>
      </c>
      <c r="K3297">
        <f>J3297*Weighting!$W$9</f>
        <v>3</v>
      </c>
      <c r="M3297" s="14"/>
    </row>
    <row r="3298" spans="1:13" x14ac:dyDescent="0.25">
      <c r="A3298" s="32">
        <f>IF(Weighting!$P$10&gt;0,B3298,"")</f>
        <v>0.84499999999999997</v>
      </c>
      <c r="B3298">
        <f>Weighting!$C$10</f>
        <v>0.84499999999999997</v>
      </c>
      <c r="C3298">
        <f>Weighting!$F$10</f>
        <v>0</v>
      </c>
      <c r="D3298" t="b">
        <f>IF(C3298=1,'Data Transformation'!$G$3+0.5*'Data Transformation'!$W$25,IF(C3299=1,D3299-'Data Transformation'!$W$25,FALSE))</f>
        <v>0</v>
      </c>
      <c r="E3298" t="str">
        <f t="array" ref="E3298">IF(ISLOGICAL(D3298),"",FREQUENCY(IF('Data Transformation'!$B$425:$B$8425='Bin Analysis'!$B3291,'Data Transformation'!$G$425:$G$8425),D3298))</f>
        <v/>
      </c>
      <c r="F3298" t="str">
        <f t="shared" si="411"/>
        <v/>
      </c>
      <c r="G3298">
        <f>Weighting!$H$10</f>
        <v>0</v>
      </c>
      <c r="H3298">
        <f t="array" ref="H3298">FREQUENCY(IF('Data Transformation'!$B$4:$B$8425=B3291,'Data Transformation'!$G$4:$G$8425),'Bin Analysis'!$B3298)</f>
        <v>1</v>
      </c>
      <c r="I3298">
        <f t="shared" si="412"/>
        <v>0</v>
      </c>
      <c r="J3298">
        <f t="shared" si="413"/>
        <v>0</v>
      </c>
      <c r="K3298">
        <f>J3298*Weighting!$W$10</f>
        <v>0</v>
      </c>
      <c r="M3298" s="14"/>
    </row>
    <row r="3299" spans="1:13" x14ac:dyDescent="0.25">
      <c r="A3299" s="32">
        <f>IF(Weighting!$P$11&gt;0,B3299,"")</f>
        <v>0.97599999999999998</v>
      </c>
      <c r="B3299">
        <f>Weighting!$C$11</f>
        <v>0.97599999999999998</v>
      </c>
      <c r="C3299">
        <f>Weighting!$F$11</f>
        <v>0</v>
      </c>
      <c r="D3299">
        <f>IF(C3299=1,'Data Transformation'!$G$3+0.5*'Data Transformation'!$W$25,IF(C3300=1,D3300-'Data Transformation'!$W$25,FALSE))</f>
        <v>0.86899999999999999</v>
      </c>
      <c r="E3299">
        <f t="array" ref="E3299">IF(ISLOGICAL(D3299),"",FREQUENCY(IF('Data Transformation'!$B$425:$B$8425='Bin Analysis'!$B3291,'Data Transformation'!$G$425:$G$8425),D3299))</f>
        <v>1</v>
      </c>
      <c r="F3299" t="e">
        <f t="shared" si="411"/>
        <v>#VALUE!</v>
      </c>
      <c r="G3299">
        <f>Weighting!$H$11</f>
        <v>0</v>
      </c>
      <c r="H3299">
        <f t="array" ref="H3299">FREQUENCY(IF('Data Transformation'!$B$4:$B$8425=B3291,'Data Transformation'!$G$4:$G$8425),'Bin Analysis'!$B3299)</f>
        <v>1</v>
      </c>
      <c r="I3299">
        <f t="shared" si="412"/>
        <v>0</v>
      </c>
      <c r="J3299">
        <f t="shared" si="413"/>
        <v>0</v>
      </c>
      <c r="K3299">
        <f>J3299*Weighting!$W$11</f>
        <v>0</v>
      </c>
      <c r="M3299" s="14"/>
    </row>
    <row r="3300" spans="1:13" x14ac:dyDescent="0.25">
      <c r="A3300" s="32">
        <f>IF(Weighting!$P$12&gt;0,B3300,"")</f>
        <v>1.107</v>
      </c>
      <c r="B3300">
        <f>Weighting!$C$12</f>
        <v>1.107</v>
      </c>
      <c r="C3300">
        <f>Weighting!$F$12</f>
        <v>1</v>
      </c>
      <c r="D3300">
        <f>IF(C3300=1,'Data Transformation'!$G$3+0.5*'Data Transformation'!$W$25,IF(C3301=1,D3301-'Data Transformation'!$W$25,FALSE))</f>
        <v>1.131</v>
      </c>
      <c r="E3300">
        <f t="array" ref="E3300">IF(ISLOGICAL(D3300),"",FREQUENCY(IF('Data Transformation'!$B$425:$B$8425='Bin Analysis'!$B3291,'Data Transformation'!$G$425:$G$8425),D3300))</f>
        <v>16</v>
      </c>
      <c r="F3300">
        <f t="shared" si="411"/>
        <v>15</v>
      </c>
      <c r="G3300">
        <f>Weighting!$H$12</f>
        <v>0</v>
      </c>
      <c r="H3300">
        <f t="array" ref="H3300">FREQUENCY(IF('Data Transformation'!$B$4:$B$8425=B3291,'Data Transformation'!$G$4:$G$8425),'Bin Analysis'!$B3300)</f>
        <v>14</v>
      </c>
      <c r="I3300">
        <f t="shared" si="412"/>
        <v>13</v>
      </c>
      <c r="J3300">
        <f t="shared" si="413"/>
        <v>1</v>
      </c>
      <c r="K3300">
        <f>J3300*Weighting!$W$12</f>
        <v>1</v>
      </c>
      <c r="M3300" s="14"/>
    </row>
    <row r="3301" spans="1:13" x14ac:dyDescent="0.25">
      <c r="A3301" s="32">
        <f>IF(Weighting!$P$13&gt;0,B3301,"")</f>
        <v>1.238</v>
      </c>
      <c r="B3301">
        <f>Weighting!$C$13</f>
        <v>1.238</v>
      </c>
      <c r="C3301">
        <f>Weighting!$F$13</f>
        <v>0</v>
      </c>
      <c r="D3301" t="b">
        <f>IF(C3301=1,'Data Transformation'!$G$3+0.5*'Data Transformation'!$W$25,IF(C3302=1,D3302-'Data Transformation'!$W$25,FALSE))</f>
        <v>0</v>
      </c>
      <c r="E3301" t="str">
        <f t="array" ref="E3301">IF(ISLOGICAL(D3301),"",FREQUENCY(IF('Data Transformation'!$B$425:$B$8425='Bin Analysis'!$B3291,'Data Transformation'!$G$425:$G$8425),D3301))</f>
        <v/>
      </c>
      <c r="F3301" t="str">
        <f t="shared" si="411"/>
        <v/>
      </c>
      <c r="G3301">
        <f>Weighting!$H$13</f>
        <v>0</v>
      </c>
      <c r="H3301">
        <f t="array" ref="H3301">FREQUENCY(IF('Data Transformation'!$B$4:$B$8425=B3291,'Data Transformation'!$G$4:$G$8425),'Bin Analysis'!$B3301)</f>
        <v>17</v>
      </c>
      <c r="I3301">
        <f t="shared" si="412"/>
        <v>3</v>
      </c>
      <c r="J3301">
        <f t="shared" si="413"/>
        <v>1</v>
      </c>
      <c r="K3301">
        <f>J3301*Weighting!$W$13</f>
        <v>2</v>
      </c>
      <c r="M3301" s="14"/>
    </row>
    <row r="3302" spans="1:13" x14ac:dyDescent="0.25">
      <c r="A3302" s="32">
        <f>IF(Weighting!$P$14&gt;0,B3302,"")</f>
        <v>1.369</v>
      </c>
      <c r="B3302">
        <f>Weighting!$C$14</f>
        <v>1.369</v>
      </c>
      <c r="C3302">
        <f>Weighting!$F$14</f>
        <v>0</v>
      </c>
      <c r="D3302" t="b">
        <f>IF(C3302=1,'Data Transformation'!$G$3+0.5*'Data Transformation'!$W$25,IF(C3303=1,D3303-'Data Transformation'!$W$25,FALSE))</f>
        <v>0</v>
      </c>
      <c r="E3302" t="str">
        <f t="array" ref="E3302">IF(ISLOGICAL(D3302),"",FREQUENCY(IF('Data Transformation'!$B$425:$B$8425='Bin Analysis'!$B3291,'Data Transformation'!$G$425:$G$8425),D3302))</f>
        <v/>
      </c>
      <c r="F3302" t="str">
        <f t="shared" si="411"/>
        <v/>
      </c>
      <c r="G3302">
        <f>Weighting!$H$14</f>
        <v>0</v>
      </c>
      <c r="H3302">
        <f t="array" ref="H3302">FREQUENCY(IF('Data Transformation'!$B$4:$B$8425=B3291,'Data Transformation'!$G$4:$G$8425),'Bin Analysis'!$B3302)</f>
        <v>17</v>
      </c>
      <c r="I3302">
        <f t="shared" si="412"/>
        <v>0</v>
      </c>
      <c r="J3302">
        <f t="shared" si="413"/>
        <v>0</v>
      </c>
      <c r="K3302">
        <f>J3302*Weighting!$W$14</f>
        <v>0</v>
      </c>
      <c r="M3302" s="14"/>
    </row>
    <row r="3303" spans="1:13" x14ac:dyDescent="0.25">
      <c r="A3303" s="32">
        <f>IF(Weighting!$P$15&gt;0,B3303,"")</f>
        <v>1.5000009999999999</v>
      </c>
      <c r="B3303">
        <f>Weighting!$C$15</f>
        <v>1.5000009999999999</v>
      </c>
      <c r="C3303">
        <f>Weighting!$F$15</f>
        <v>0</v>
      </c>
      <c r="D3303" t="b">
        <f>IF(C3303=1,'Data Transformation'!$G$3+0.5*'Data Transformation'!$W$25,IF(C3304=1,D3304-'Data Transformation'!$W$25,FALSE))</f>
        <v>0</v>
      </c>
      <c r="E3303" t="str">
        <f t="array" ref="E3303">IF(ISLOGICAL(D3303),"",FREQUENCY(IF('Data Transformation'!$B$425:$B$8425='Bin Analysis'!$B3291,'Data Transformation'!$G$425:$G$8425),D3303))</f>
        <v/>
      </c>
      <c r="F3303" t="str">
        <f t="shared" si="411"/>
        <v/>
      </c>
      <c r="G3303">
        <f>Weighting!$H$15</f>
        <v>0</v>
      </c>
      <c r="H3303">
        <f t="array" ref="H3303">FREQUENCY(IF('Data Transformation'!$B$4:$B$8425=B3291,'Data Transformation'!$G$4:$G$8425),'Bin Analysis'!$B3303)</f>
        <v>17</v>
      </c>
      <c r="I3303">
        <f t="shared" si="412"/>
        <v>0</v>
      </c>
      <c r="J3303">
        <f t="shared" si="413"/>
        <v>0</v>
      </c>
      <c r="K3303">
        <f>J3303*Weighting!$W$15</f>
        <v>0</v>
      </c>
      <c r="M3303" s="14"/>
    </row>
    <row r="3304" spans="1:13" x14ac:dyDescent="0.25">
      <c r="A3304" s="32" t="str">
        <f>IF(Weighting!$P$16&gt;0,B3304,"")</f>
        <v/>
      </c>
      <c r="B3304">
        <f>Weighting!$C$16</f>
        <v>1.631</v>
      </c>
      <c r="C3304">
        <f>Weighting!$F$16</f>
        <v>0</v>
      </c>
      <c r="D3304" t="b">
        <f>IF(C3304=1,'Data Transformation'!$G$3+0.5*'Data Transformation'!$W$25,IF(C3305=1,D3305-'Data Transformation'!$W$25,FALSE))</f>
        <v>0</v>
      </c>
      <c r="E3304" t="str">
        <f t="array" ref="E3304">IF(ISLOGICAL(D3304),"",FREQUENCY(IF('Data Transformation'!$B$425:$B$8425='Bin Analysis'!$B3291,'Data Transformation'!$G$425:$G$8425),D3304))</f>
        <v/>
      </c>
      <c r="F3304" t="str">
        <f t="shared" si="411"/>
        <v/>
      </c>
      <c r="G3304">
        <f>Weighting!$H$16</f>
        <v>0</v>
      </c>
      <c r="H3304">
        <f t="array" ref="H3304">FREQUENCY(IF('Data Transformation'!$B$4:$B$8425=B3291,'Data Transformation'!$G$4:$G$8425),'Bin Analysis'!$B3304)</f>
        <v>17</v>
      </c>
      <c r="I3304">
        <f t="shared" si="412"/>
        <v>0</v>
      </c>
      <c r="J3304">
        <f t="shared" si="413"/>
        <v>0</v>
      </c>
      <c r="K3304">
        <f>J3304*Weighting!$W$16</f>
        <v>0</v>
      </c>
      <c r="M3304" s="14"/>
    </row>
    <row r="3305" spans="1:13" x14ac:dyDescent="0.25">
      <c r="A3305" s="32" t="str">
        <f>IF(Weighting!$P$17&gt;0,B3305,"")</f>
        <v/>
      </c>
      <c r="B3305">
        <f>Weighting!$C$17</f>
        <v>1.762</v>
      </c>
      <c r="C3305">
        <f>Weighting!$F$17</f>
        <v>0</v>
      </c>
      <c r="D3305" t="b">
        <f>IF(C3305=1,'Data Transformation'!$G$3+0.5*'Data Transformation'!$W$25,IF(C3306=1,D3306-'Data Transformation'!$W$25,FALSE))</f>
        <v>0</v>
      </c>
      <c r="E3305" t="str">
        <f t="array" ref="E3305">IF(ISLOGICAL(D3305),"",FREQUENCY(IF('Data Transformation'!$B$425:$B$8425='Bin Analysis'!$B3291,'Data Transformation'!$G$425:$G$8425),D3305))</f>
        <v/>
      </c>
      <c r="F3305" t="str">
        <f t="shared" si="411"/>
        <v/>
      </c>
      <c r="G3305">
        <f>Weighting!$H$17</f>
        <v>0</v>
      </c>
      <c r="H3305">
        <f t="array" ref="H3305">FREQUENCY(IF('Data Transformation'!$B$4:$B$8425=B3291,'Data Transformation'!$G$4:$G$8425),'Bin Analysis'!$B3305)</f>
        <v>17</v>
      </c>
      <c r="I3305">
        <f t="shared" si="412"/>
        <v>0</v>
      </c>
      <c r="J3305">
        <f t="shared" si="413"/>
        <v>0</v>
      </c>
      <c r="K3305">
        <f>J3305*Weighting!$W$17</f>
        <v>0</v>
      </c>
      <c r="M3305" s="14"/>
    </row>
    <row r="3306" spans="1:13" x14ac:dyDescent="0.25">
      <c r="A3306" s="32" t="str">
        <f>IF(Weighting!$P$18&gt;0,B3306,"")</f>
        <v/>
      </c>
      <c r="B3306">
        <f>Weighting!$C$18</f>
        <v>1.893</v>
      </c>
      <c r="C3306">
        <f>Weighting!$F$18</f>
        <v>0</v>
      </c>
      <c r="D3306" t="b">
        <f>IF(C3306=1,'Data Transformation'!$G$3+0.5*'Data Transformation'!$W$25,IF(C3307=1,D3307-'Data Transformation'!$W$25,FALSE))</f>
        <v>0</v>
      </c>
      <c r="E3306" t="str">
        <f t="array" ref="E3306">IF(ISLOGICAL(D3306),"",FREQUENCY(IF('Data Transformation'!$B$425:$B$8425='Bin Analysis'!$B3291,'Data Transformation'!$G$425:$G$8425),D3306))</f>
        <v/>
      </c>
      <c r="F3306" t="str">
        <f t="shared" si="411"/>
        <v/>
      </c>
      <c r="G3306">
        <f>Weighting!$H$18</f>
        <v>0</v>
      </c>
      <c r="H3306">
        <f t="array" ref="H3306">FREQUENCY(IF('Data Transformation'!$B$4:$B$8425=B3291,'Data Transformation'!$G$4:$G$8425),'Bin Analysis'!$B3306)</f>
        <v>17</v>
      </c>
      <c r="I3306">
        <f t="shared" si="412"/>
        <v>0</v>
      </c>
      <c r="J3306">
        <f t="shared" si="413"/>
        <v>0</v>
      </c>
      <c r="K3306">
        <f>J3306*Weighting!$W$18</f>
        <v>0</v>
      </c>
      <c r="M3306" s="14"/>
    </row>
    <row r="3307" spans="1:13" x14ac:dyDescent="0.25">
      <c r="A3307" s="32" t="str">
        <f>IF(Weighting!$P$19&gt;0,B3307,"")</f>
        <v/>
      </c>
      <c r="B3307">
        <f>Weighting!$C$19</f>
        <v>2.024</v>
      </c>
      <c r="C3307">
        <f>Weighting!$F$19</f>
        <v>0</v>
      </c>
      <c r="D3307" t="b">
        <f>IF(C3307=1,'Data Transformation'!$G$3+0.5*'Data Transformation'!$W$25,IF(C3308=1,D3308-'Data Transformation'!$W$25,FALSE))</f>
        <v>0</v>
      </c>
      <c r="E3307" t="str">
        <f t="array" ref="E3307">IF(ISLOGICAL(D3307),"",FREQUENCY(IF('Data Transformation'!$B$425:$B$8425='Bin Analysis'!$B3291,'Data Transformation'!$G$425:$G$8425),D3307))</f>
        <v/>
      </c>
      <c r="F3307" t="str">
        <f t="shared" si="411"/>
        <v/>
      </c>
      <c r="G3307">
        <f>Weighting!$H$19</f>
        <v>0</v>
      </c>
      <c r="H3307">
        <f t="array" ref="H3307">FREQUENCY(IF('Data Transformation'!$B$4:$B$8425=B3291,'Data Transformation'!$G$4:$G$8425),'Bin Analysis'!$B3307)</f>
        <v>17</v>
      </c>
      <c r="I3307">
        <f t="shared" si="412"/>
        <v>0</v>
      </c>
      <c r="J3307">
        <f t="shared" si="413"/>
        <v>0</v>
      </c>
      <c r="K3307">
        <f>J3307*Weighting!$W$19</f>
        <v>0</v>
      </c>
      <c r="M3307" s="14"/>
    </row>
    <row r="3308" spans="1:13" x14ac:dyDescent="0.25">
      <c r="A3308" s="32" t="str">
        <f>IF(Weighting!$P$20&gt;0,B3308,"")</f>
        <v/>
      </c>
      <c r="B3308">
        <f>Weighting!$C$20</f>
        <v>2.1550000000000002</v>
      </c>
      <c r="C3308">
        <f>Weighting!$F$20</f>
        <v>0</v>
      </c>
      <c r="D3308" t="b">
        <f>IF(C3308=1,'Data Transformation'!$G$3+0.5*'Data Transformation'!$W$25,IF(C3309=1,D3309-'Data Transformation'!$W$25,FALSE))</f>
        <v>0</v>
      </c>
      <c r="E3308" t="str">
        <f t="array" ref="E3308">IF(ISLOGICAL(D3308),"",FREQUENCY(IF('Data Transformation'!$B$425:$B$8425='Bin Analysis'!$B3291,'Data Transformation'!$G$425:$G$8425),D3308))</f>
        <v/>
      </c>
      <c r="F3308" t="str">
        <f t="shared" si="411"/>
        <v/>
      </c>
      <c r="G3308">
        <f>Weighting!$H$20</f>
        <v>0</v>
      </c>
      <c r="H3308">
        <f t="array" ref="H3308">FREQUENCY(IF('Data Transformation'!$B$4:$B$8425=B3291,'Data Transformation'!$G$4:$G$8425),'Bin Analysis'!$B3308)</f>
        <v>17</v>
      </c>
      <c r="I3308">
        <f t="shared" si="412"/>
        <v>0</v>
      </c>
      <c r="J3308">
        <f t="shared" si="413"/>
        <v>0</v>
      </c>
      <c r="K3308">
        <f>J3308*Weighting!$W$20</f>
        <v>0</v>
      </c>
      <c r="M3308" s="14"/>
    </row>
    <row r="3309" spans="1:13" x14ac:dyDescent="0.25">
      <c r="A3309" s="32" t="str">
        <f>IF(Weighting!$P$21&gt;0,B3309,"")</f>
        <v/>
      </c>
      <c r="B3309">
        <f>Weighting!$C$21</f>
        <v>2.2860000000000005</v>
      </c>
      <c r="C3309">
        <f>Weighting!$F$21</f>
        <v>0</v>
      </c>
      <c r="D3309" t="b">
        <f>IF(C3309=1,'Data Transformation'!$G$3+0.5*'Data Transformation'!$W$25,IF(C3310=1,D3310-'Data Transformation'!$W$25,FALSE))</f>
        <v>0</v>
      </c>
      <c r="E3309" t="str">
        <f t="array" ref="E3309">IF(ISLOGICAL(D3309),"",FREQUENCY(IF('Data Transformation'!$B$425:$B$8425='Bin Analysis'!$B3291,'Data Transformation'!$G$425:$G$8425),D3309))</f>
        <v/>
      </c>
      <c r="F3309" t="str">
        <f t="shared" si="411"/>
        <v/>
      </c>
      <c r="G3309">
        <f>Weighting!$H$21</f>
        <v>0</v>
      </c>
      <c r="H3309">
        <f t="array" ref="H3309">FREQUENCY(IF('Data Transformation'!$B$4:$B$8425=B3291,'Data Transformation'!$G$4:$G$8425),'Bin Analysis'!$B3309)</f>
        <v>17</v>
      </c>
      <c r="I3309">
        <f t="shared" si="412"/>
        <v>0</v>
      </c>
      <c r="J3309">
        <f t="shared" si="413"/>
        <v>0</v>
      </c>
      <c r="K3309">
        <f>J3309*Weighting!$W$21</f>
        <v>0</v>
      </c>
      <c r="M3309" s="14"/>
    </row>
    <row r="3310" spans="1:13" x14ac:dyDescent="0.25">
      <c r="A3310" s="32" t="str">
        <f>IF(Weighting!$P$22&gt;0,B3310,"")</f>
        <v/>
      </c>
      <c r="B3310">
        <f>Weighting!$C$22</f>
        <v>2.4170000000000007</v>
      </c>
      <c r="C3310">
        <f>Weighting!$F$22</f>
        <v>0</v>
      </c>
      <c r="D3310" t="b">
        <f>IF(C3310=1,'Data Transformation'!$G$3+0.5*'Data Transformation'!$W$25,IF(C3311=1,D3311-'Data Transformation'!$W$25,FALSE))</f>
        <v>0</v>
      </c>
      <c r="E3310" t="str">
        <f t="array" ref="E3310">IF(ISLOGICAL(D3310),"",FREQUENCY(IF('Data Transformation'!$B$425:$B$8425='Bin Analysis'!$B3291,'Data Transformation'!$G$425:$G$8425),D3310))</f>
        <v/>
      </c>
      <c r="F3310" t="str">
        <f t="shared" si="411"/>
        <v/>
      </c>
      <c r="G3310">
        <f>Weighting!$H$22</f>
        <v>0</v>
      </c>
      <c r="H3310">
        <f t="array" ref="H3310">FREQUENCY(IF('Data Transformation'!$B$4:$B$8425=B3291,'Data Transformation'!$G$4:$G$8425),'Bin Analysis'!$B3310)</f>
        <v>17</v>
      </c>
      <c r="I3310">
        <f t="shared" si="412"/>
        <v>0</v>
      </c>
      <c r="J3310">
        <f t="shared" si="413"/>
        <v>0</v>
      </c>
      <c r="K3310">
        <f>J3310*Weighting!$W$22</f>
        <v>0</v>
      </c>
      <c r="M3310" s="14"/>
    </row>
    <row r="3311" spans="1:13" x14ac:dyDescent="0.25">
      <c r="A3311" s="32" t="str">
        <f>IF(Weighting!$P$23&gt;0,B3311,"")</f>
        <v/>
      </c>
      <c r="B3311">
        <f>Weighting!$C$23</f>
        <v>2.5480000000000009</v>
      </c>
      <c r="C3311">
        <f>Weighting!$F$23</f>
        <v>0</v>
      </c>
      <c r="D3311" t="b">
        <f>IF(C3311=1,'Data Transformation'!$G$3+0.5*'Data Transformation'!$W$25,IF(C3312=1,D3312-'Data Transformation'!$W$25,FALSE))</f>
        <v>0</v>
      </c>
      <c r="E3311" t="str">
        <f t="array" ref="E3311">IF(ISLOGICAL(D3311),"",FREQUENCY(IF('Data Transformation'!$B$425:$B$8425='Bin Analysis'!$B3291,'Data Transformation'!$G$425:$G$8425),D3311))</f>
        <v/>
      </c>
      <c r="F3311" t="str">
        <f t="shared" si="411"/>
        <v/>
      </c>
      <c r="G3311">
        <f>Weighting!$H$23</f>
        <v>0</v>
      </c>
      <c r="H3311">
        <f t="array" ref="H3311">FREQUENCY(IF('Data Transformation'!$B$4:$B$8425=B3291,'Data Transformation'!$G$4:$G$8425),'Bin Analysis'!$B3311)</f>
        <v>17</v>
      </c>
      <c r="I3311">
        <f t="shared" si="412"/>
        <v>0</v>
      </c>
      <c r="J3311">
        <f t="shared" si="413"/>
        <v>0</v>
      </c>
      <c r="K3311">
        <f>J3311*Weighting!$W$23</f>
        <v>0</v>
      </c>
      <c r="M3311" s="14"/>
    </row>
    <row r="3312" spans="1:13" x14ac:dyDescent="0.25">
      <c r="A3312" s="32" t="str">
        <f>IF(Weighting!$P$24&gt;0,B3312,"")</f>
        <v/>
      </c>
      <c r="B3312">
        <f>Weighting!$C$24</f>
        <v>2.6790000000000012</v>
      </c>
      <c r="C3312">
        <f>Weighting!$F$24</f>
        <v>0</v>
      </c>
      <c r="D3312" t="b">
        <f>IF(C3312=1,'Data Transformation'!$G$3+0.5*'Data Transformation'!$W$25,IF(C3313=1,D3313-'Data Transformation'!$W$25,FALSE))</f>
        <v>0</v>
      </c>
      <c r="E3312" t="str">
        <f t="array" ref="E3312">IF(ISLOGICAL(D3312),"",FREQUENCY(IF('Data Transformation'!$B$425:$B$8425='Bin Analysis'!$B3291,'Data Transformation'!$G$425:$G$8425),D3312))</f>
        <v/>
      </c>
      <c r="F3312" t="str">
        <f t="shared" si="411"/>
        <v/>
      </c>
      <c r="G3312">
        <f>Weighting!$H$24</f>
        <v>0</v>
      </c>
      <c r="H3312">
        <f t="array" ref="H3312">FREQUENCY(IF('Data Transformation'!$B$4:$B$8425=B3291,'Data Transformation'!$G$4:$G$8425),'Bin Analysis'!$B3312)</f>
        <v>17</v>
      </c>
      <c r="I3312">
        <f t="shared" si="412"/>
        <v>0</v>
      </c>
      <c r="J3312">
        <f t="shared" si="413"/>
        <v>0</v>
      </c>
      <c r="K3312">
        <f>J3312*Weighting!$W$24</f>
        <v>0</v>
      </c>
      <c r="M3312" s="14"/>
    </row>
    <row r="3313" spans="1:25" x14ac:dyDescent="0.25">
      <c r="A3313" s="32" t="str">
        <f>IF(Weighting!$P$25&gt;0,B3313,"")</f>
        <v/>
      </c>
      <c r="B3313">
        <f>Weighting!$C$25</f>
        <v>2.8100000000000014</v>
      </c>
      <c r="C3313">
        <f>Weighting!$F$25</f>
        <v>0</v>
      </c>
      <c r="D3313" t="b">
        <f>IF(C3313=1,'Data Transformation'!$G$3+0.5*'Data Transformation'!$W$25,IF(C3314=1,D3314-'Data Transformation'!$W$25,FALSE))</f>
        <v>0</v>
      </c>
      <c r="E3313" t="str">
        <f t="array" ref="E3313">IF(ISLOGICAL(D3313),"",FREQUENCY(IF('Data Transformation'!$B$425:$B$8425='Bin Analysis'!$B3291,'Data Transformation'!$G$425:$G$8425),D3313))</f>
        <v/>
      </c>
      <c r="F3313" t="str">
        <f t="shared" si="411"/>
        <v/>
      </c>
      <c r="G3313">
        <f>Weighting!$H$25</f>
        <v>0</v>
      </c>
      <c r="H3313">
        <f t="array" ref="H3313">FREQUENCY(IF('Data Transformation'!$B$4:$B$8425=B3291,'Data Transformation'!$G$4:$G$8425),'Bin Analysis'!$B3313)</f>
        <v>17</v>
      </c>
      <c r="I3313">
        <f t="shared" si="412"/>
        <v>0</v>
      </c>
      <c r="J3313">
        <f t="shared" si="413"/>
        <v>0</v>
      </c>
      <c r="K3313">
        <f>J3313*Weighting!$W$25</f>
        <v>0</v>
      </c>
      <c r="M3313" s="14"/>
    </row>
    <row r="3314" spans="1:25" x14ac:dyDescent="0.25">
      <c r="O3314"/>
      <c r="P3314"/>
      <c r="Q3314"/>
      <c r="R3314"/>
    </row>
    <row r="3315" spans="1:25" ht="23.25" x14ac:dyDescent="0.35">
      <c r="A3315" s="21" t="s">
        <v>0</v>
      </c>
      <c r="B3315" s="21">
        <f>IFERROR(VLOOKUP(C3315,'Data Transformation'!$L$6:$M$426,2,FALSE),"")</f>
        <v>138</v>
      </c>
      <c r="C3315" s="21">
        <f>C3291+1</f>
        <v>138</v>
      </c>
      <c r="D3315" s="21"/>
      <c r="E3315" s="21"/>
      <c r="F3315" s="21"/>
      <c r="G3315" s="21"/>
      <c r="H3315" s="22"/>
      <c r="I3315" s="22"/>
      <c r="J3315" s="22"/>
      <c r="K3315" s="21"/>
      <c r="L3315" s="21">
        <f>B3315</f>
        <v>138</v>
      </c>
      <c r="M3315" s="23">
        <f>INDEX('Data Transformation'!$O$4:$O$424,MATCH($B3315,'Data Transformation'!$M$4:$M$424,0),MATCH($M$2,'Data Transformation'!$O$3,0))</f>
        <v>20</v>
      </c>
      <c r="N3315" s="27">
        <f>IF('Input and Summary Results'!$J$16="minimum",'Bin Analysis'!X3316/(M3315-1),'Bin Analysis'!Y3315/('Bin Analysis'!M3315-1))</f>
        <v>0</v>
      </c>
      <c r="O3315" s="27">
        <f>IF(M3315=FALSE,NA(),(VLOOKUP(1,C3318:K3337,4,FALSE))/(M3315-1))</f>
        <v>0.42105263157894735</v>
      </c>
      <c r="P3315" s="27">
        <f>IF(M3315=FALSE,NA(),SUM(J3318:J3337)/Weighting!$S$5)</f>
        <v>0.6</v>
      </c>
      <c r="Q3315" s="27">
        <f>IF(M3315=FALSE,NA(),SUM(K3318:K3337)/Weighting!$S$6)</f>
        <v>0.56521739130434778</v>
      </c>
      <c r="R3315" s="27">
        <f>IF(M3315=FALSE,NA(),(VLOOKUP(1,G3318:K3337,3,FALSE))/(M3315-1))</f>
        <v>5.2631578947368418E-2</v>
      </c>
      <c r="S3315" s="22" t="str">
        <f>IF(M3315=FALSE,NA(),IF(SUM(J3318:J3337)=2,"yes","no"))</f>
        <v>no</v>
      </c>
      <c r="X3315" s="2" cm="2">
        <f t="array" ref="X3315:X3316">FREQUENCY(IF('Data Transformation'!$B$425:$B$6424='Bin Analysis'!L3315,'Data Transformation'!$G$425:$G$6424),'Data Transformation'!$U$11)</f>
        <v>19</v>
      </c>
      <c r="Y3315" s="2" cm="2">
        <f t="array" ref="Y3315:Y3316">FREQUENCY(IF('Data Transformation'!$B$425:$B$6424='Bin Analysis'!L3315,'Data Transformation'!$G$425:$G$6424),'Data Transformation'!$U$12)</f>
        <v>11</v>
      </c>
    </row>
    <row r="3316" spans="1:25" x14ac:dyDescent="0.25">
      <c r="A3316" s="14" t="s">
        <v>67</v>
      </c>
      <c r="B3316" t="s">
        <v>47</v>
      </c>
      <c r="C3316" t="s">
        <v>5</v>
      </c>
      <c r="D3316" t="s">
        <v>100</v>
      </c>
      <c r="E3316" t="s">
        <v>101</v>
      </c>
      <c r="F3316" t="s">
        <v>102</v>
      </c>
      <c r="G3316" t="s">
        <v>70</v>
      </c>
      <c r="H3316" t="s">
        <v>31</v>
      </c>
      <c r="I3316" t="s">
        <v>32</v>
      </c>
      <c r="J3316" t="s">
        <v>46</v>
      </c>
      <c r="K3316" s="14" t="s">
        <v>45</v>
      </c>
      <c r="M3316" s="14"/>
      <c r="X3316" s="2">
        <v>0</v>
      </c>
      <c r="Y3316" s="2">
        <v>8</v>
      </c>
    </row>
    <row r="3317" spans="1:25" x14ac:dyDescent="0.25">
      <c r="A3317" s="32"/>
      <c r="D3317" t="b">
        <f>IF(C3317=1,'Data Transformation'!$G$3+0.5*'Data Transformation'!$W$25,IF(C3318=1,D3318-'Data Transformation'!$W$25,FALSE))</f>
        <v>0</v>
      </c>
      <c r="E3317" t="str">
        <f t="array" ref="E3317">IF(ISLOGICAL(D3317),"",FREQUENCY(IF('Data Transformation'!$B$425:$B$8425='Bin Analysis'!$B3315,'Data Transformation'!$G$425:$G$8425),D3317))</f>
        <v/>
      </c>
      <c r="F3317" t="str">
        <f>IF(ISLOGICAL(D3317),"",E3317-E3316)</f>
        <v/>
      </c>
      <c r="M3317" s="14"/>
    </row>
    <row r="3318" spans="1:25" x14ac:dyDescent="0.25">
      <c r="A3318" s="32">
        <f>IF(Weighting!$P$6&gt;0,B3318,"")</f>
        <v>0.32100000000000001</v>
      </c>
      <c r="B3318">
        <f>Weighting!$C$6</f>
        <v>0.32100000000000001</v>
      </c>
      <c r="C3318">
        <f>Weighting!$F$6</f>
        <v>0</v>
      </c>
      <c r="D3318" t="b">
        <f>IF(C3318=1,'Data Transformation'!$G$3+0.5*'Data Transformation'!$W$25,IF(C3319=1,D3319-'Data Transformation'!$W$25,FALSE))</f>
        <v>0</v>
      </c>
      <c r="E3318" t="str">
        <f t="array" ref="E3318">IF(ISLOGICAL(D3318),"",FREQUENCY(IF('Data Transformation'!$B$425:$B$8425='Bin Analysis'!$B3315,'Data Transformation'!$G$425:$G$8425),D3318))</f>
        <v/>
      </c>
      <c r="F3318" t="str">
        <f>IF(ISLOGICAL(D3318),"",E3318-E3317)</f>
        <v/>
      </c>
      <c r="G3318">
        <f>Weighting!$H$6</f>
        <v>1</v>
      </c>
      <c r="H3318">
        <f t="array" ref="H3318">FREQUENCY(IF('Data Transformation'!$B$4:$B$8425=B3315,'Data Transformation'!$G$4:$G$8425),'Bin Analysis'!$B3318)</f>
        <v>1</v>
      </c>
      <c r="I3318">
        <f>H3318-H3317</f>
        <v>1</v>
      </c>
      <c r="J3318">
        <f>IF(I3318=0,0,1)</f>
        <v>1</v>
      </c>
      <c r="K3318">
        <f>J3318*Weighting!$W$6</f>
        <v>1</v>
      </c>
      <c r="M3318" s="14"/>
    </row>
    <row r="3319" spans="1:25" x14ac:dyDescent="0.25">
      <c r="A3319" s="32">
        <f>IF(Weighting!$P$7&gt;0,B3319,"")</f>
        <v>0.45200000000000001</v>
      </c>
      <c r="B3319">
        <f>Weighting!$C$7</f>
        <v>0.45200000000000001</v>
      </c>
      <c r="C3319">
        <f>Weighting!$F$7</f>
        <v>0</v>
      </c>
      <c r="D3319" t="b">
        <f>IF(C3319=1,'Data Transformation'!$G$3+0.5*'Data Transformation'!$W$25,IF(C3320=1,D3320-'Data Transformation'!$W$25,FALSE))</f>
        <v>0</v>
      </c>
      <c r="E3319" t="str">
        <f t="array" ref="E3319">IF(ISLOGICAL(D3319),"",FREQUENCY(IF('Data Transformation'!$B$425:$B$8425='Bin Analysis'!$B3315,'Data Transformation'!$G$425:$G$8425),D3319))</f>
        <v/>
      </c>
      <c r="F3319" t="str">
        <f t="shared" ref="F3319:F3337" si="414">IF(ISLOGICAL(D3319),"",E3319-E3318)</f>
        <v/>
      </c>
      <c r="G3319">
        <f>Weighting!$H$7</f>
        <v>0</v>
      </c>
      <c r="H3319">
        <f t="array" ref="H3319">FREQUENCY(IF('Data Transformation'!$B$4:$B$8425=B3315,'Data Transformation'!$G$4:$G$8425),'Bin Analysis'!$B3319)</f>
        <v>1</v>
      </c>
      <c r="I3319">
        <f t="shared" ref="I3319:I3337" si="415">H3319-H3318</f>
        <v>0</v>
      </c>
      <c r="J3319">
        <f>IF(I3319=0,0,1)</f>
        <v>0</v>
      </c>
      <c r="K3319">
        <f>J3319*Weighting!$W$7</f>
        <v>0</v>
      </c>
      <c r="M3319" s="14"/>
    </row>
    <row r="3320" spans="1:25" x14ac:dyDescent="0.25">
      <c r="A3320" s="32">
        <f>IF(Weighting!$P$8&gt;0,B3320,"")</f>
        <v>0.58299999999999996</v>
      </c>
      <c r="B3320">
        <f>Weighting!$C$8</f>
        <v>0.58299999999999996</v>
      </c>
      <c r="C3320">
        <f>Weighting!$F$8</f>
        <v>0</v>
      </c>
      <c r="D3320" t="b">
        <f>IF(C3320=1,'Data Transformation'!$G$3+0.5*'Data Transformation'!$W$25,IF(C3321=1,D3321-'Data Transformation'!$W$25,FALSE))</f>
        <v>0</v>
      </c>
      <c r="E3320" t="str">
        <f t="array" ref="E3320">IF(ISLOGICAL(D3320),"",FREQUENCY(IF('Data Transformation'!$B$425:$B$8425='Bin Analysis'!$B3315,'Data Transformation'!$G$425:$G$8425),D3320))</f>
        <v/>
      </c>
      <c r="F3320" t="str">
        <f t="shared" si="414"/>
        <v/>
      </c>
      <c r="G3320">
        <f>Weighting!$H$8</f>
        <v>0</v>
      </c>
      <c r="H3320">
        <f t="array" ref="H3320">FREQUENCY(IF('Data Transformation'!$B$4:$B$8425=B3315,'Data Transformation'!$G$4:$G$8425),'Bin Analysis'!$B3320)</f>
        <v>2</v>
      </c>
      <c r="I3320">
        <f t="shared" si="415"/>
        <v>1</v>
      </c>
      <c r="J3320">
        <f t="shared" ref="J3320:J3337" si="416">IF(I3320=0,0,1)</f>
        <v>1</v>
      </c>
      <c r="K3320">
        <f>J3320*Weighting!$W$8</f>
        <v>3</v>
      </c>
      <c r="M3320" s="14"/>
    </row>
    <row r="3321" spans="1:25" x14ac:dyDescent="0.25">
      <c r="A3321" s="32">
        <f>IF(Weighting!$P$9&gt;0,B3321,"")</f>
        <v>0.71399999999999997</v>
      </c>
      <c r="B3321" s="50">
        <f>Weighting!$C$9</f>
        <v>0.71399999999999997</v>
      </c>
      <c r="C3321">
        <f>Weighting!$F$9</f>
        <v>0</v>
      </c>
      <c r="D3321" t="b">
        <f>IF(C3321=1,'Data Transformation'!$G$3+0.5*'Data Transformation'!$W$25,IF(C3322=1,D3322-'Data Transformation'!$W$25,FALSE))</f>
        <v>0</v>
      </c>
      <c r="E3321" t="str">
        <f t="array" ref="E3321">IF(ISLOGICAL(D3321),"",FREQUENCY(IF('Data Transformation'!$B$425:$B$8425='Bin Analysis'!$B3315,'Data Transformation'!$G$425:$G$8425),D3321))</f>
        <v/>
      </c>
      <c r="F3321" t="str">
        <f t="shared" si="414"/>
        <v/>
      </c>
      <c r="G3321">
        <f>Weighting!$H$9</f>
        <v>0</v>
      </c>
      <c r="H3321">
        <f t="array" ref="H3321">FREQUENCY(IF('Data Transformation'!$B$4:$B$8425=B3315,'Data Transformation'!$G$4:$G$8425),'Bin Analysis'!$B3321)</f>
        <v>4</v>
      </c>
      <c r="I3321">
        <f t="shared" si="415"/>
        <v>2</v>
      </c>
      <c r="J3321">
        <f t="shared" si="416"/>
        <v>1</v>
      </c>
      <c r="K3321">
        <f>J3321*Weighting!$W$9</f>
        <v>3</v>
      </c>
      <c r="M3321" s="14"/>
    </row>
    <row r="3322" spans="1:25" x14ac:dyDescent="0.25">
      <c r="A3322" s="32">
        <f>IF(Weighting!$P$10&gt;0,B3322,"")</f>
        <v>0.84499999999999997</v>
      </c>
      <c r="B3322">
        <f>Weighting!$C$10</f>
        <v>0.84499999999999997</v>
      </c>
      <c r="C3322">
        <f>Weighting!$F$10</f>
        <v>0</v>
      </c>
      <c r="D3322" t="b">
        <f>IF(C3322=1,'Data Transformation'!$G$3+0.5*'Data Transformation'!$W$25,IF(C3323=1,D3323-'Data Transformation'!$W$25,FALSE))</f>
        <v>0</v>
      </c>
      <c r="E3322" t="str">
        <f t="array" ref="E3322">IF(ISLOGICAL(D3322),"",FREQUENCY(IF('Data Transformation'!$B$425:$B$8425='Bin Analysis'!$B3315,'Data Transformation'!$G$425:$G$8425),D3322))</f>
        <v/>
      </c>
      <c r="F3322" t="str">
        <f t="shared" si="414"/>
        <v/>
      </c>
      <c r="G3322">
        <f>Weighting!$H$10</f>
        <v>0</v>
      </c>
      <c r="H3322">
        <f t="array" ref="H3322">FREQUENCY(IF('Data Transformation'!$B$4:$B$8425=B3315,'Data Transformation'!$G$4:$G$8425),'Bin Analysis'!$B3322)</f>
        <v>8</v>
      </c>
      <c r="I3322">
        <f t="shared" si="415"/>
        <v>4</v>
      </c>
      <c r="J3322">
        <f t="shared" si="416"/>
        <v>1</v>
      </c>
      <c r="K3322">
        <f>J3322*Weighting!$W$10</f>
        <v>3</v>
      </c>
      <c r="M3322" s="14"/>
    </row>
    <row r="3323" spans="1:25" x14ac:dyDescent="0.25">
      <c r="A3323" s="32">
        <f>IF(Weighting!$P$11&gt;0,B3323,"")</f>
        <v>0.97599999999999998</v>
      </c>
      <c r="B3323">
        <f>Weighting!$C$11</f>
        <v>0.97599999999999998</v>
      </c>
      <c r="C3323">
        <f>Weighting!$F$11</f>
        <v>0</v>
      </c>
      <c r="D3323">
        <f>IF(C3323=1,'Data Transformation'!$G$3+0.5*'Data Transformation'!$W$25,IF(C3324=1,D3324-'Data Transformation'!$W$25,FALSE))</f>
        <v>0.86899999999999999</v>
      </c>
      <c r="E3323">
        <f t="array" ref="E3323">IF(ISLOGICAL(D3323),"",FREQUENCY(IF('Data Transformation'!$B$425:$B$8425='Bin Analysis'!$B3315,'Data Transformation'!$G$425:$G$8425),D3323))</f>
        <v>11</v>
      </c>
      <c r="F3323" t="e">
        <f t="shared" si="414"/>
        <v>#VALUE!</v>
      </c>
      <c r="G3323">
        <f>Weighting!$H$11</f>
        <v>0</v>
      </c>
      <c r="H3323">
        <f t="array" ref="H3323">FREQUENCY(IF('Data Transformation'!$B$4:$B$8425=B3315,'Data Transformation'!$G$4:$G$8425),'Bin Analysis'!$B3323)</f>
        <v>14</v>
      </c>
      <c r="I3323">
        <f t="shared" si="415"/>
        <v>6</v>
      </c>
      <c r="J3323">
        <f t="shared" si="416"/>
        <v>1</v>
      </c>
      <c r="K3323">
        <f>J3323*Weighting!$W$11</f>
        <v>2</v>
      </c>
      <c r="M3323" s="14"/>
    </row>
    <row r="3324" spans="1:25" x14ac:dyDescent="0.25">
      <c r="A3324" s="32">
        <f>IF(Weighting!$P$12&gt;0,B3324,"")</f>
        <v>1.107</v>
      </c>
      <c r="B3324">
        <f>Weighting!$C$12</f>
        <v>1.107</v>
      </c>
      <c r="C3324">
        <f>Weighting!$F$12</f>
        <v>1</v>
      </c>
      <c r="D3324">
        <f>IF(C3324=1,'Data Transformation'!$G$3+0.5*'Data Transformation'!$W$25,IF(C3325=1,D3325-'Data Transformation'!$W$25,FALSE))</f>
        <v>1.131</v>
      </c>
      <c r="E3324">
        <f t="array" ref="E3324">IF(ISLOGICAL(D3324),"",FREQUENCY(IF('Data Transformation'!$B$425:$B$8425='Bin Analysis'!$B3315,'Data Transformation'!$G$425:$G$8425),D3324))</f>
        <v>19</v>
      </c>
      <c r="F3324">
        <f t="shared" si="414"/>
        <v>8</v>
      </c>
      <c r="G3324">
        <f>Weighting!$H$12</f>
        <v>0</v>
      </c>
      <c r="H3324">
        <f t="array" ref="H3324">FREQUENCY(IF('Data Transformation'!$B$4:$B$8425=B3315,'Data Transformation'!$G$4:$G$8425),'Bin Analysis'!$B3324)</f>
        <v>20</v>
      </c>
      <c r="I3324">
        <f t="shared" si="415"/>
        <v>6</v>
      </c>
      <c r="J3324">
        <f t="shared" si="416"/>
        <v>1</v>
      </c>
      <c r="K3324">
        <f>J3324*Weighting!$W$12</f>
        <v>1</v>
      </c>
      <c r="M3324" s="14"/>
    </row>
    <row r="3325" spans="1:25" x14ac:dyDescent="0.25">
      <c r="A3325" s="32">
        <f>IF(Weighting!$P$13&gt;0,B3325,"")</f>
        <v>1.238</v>
      </c>
      <c r="B3325">
        <f>Weighting!$C$13</f>
        <v>1.238</v>
      </c>
      <c r="C3325">
        <f>Weighting!$F$13</f>
        <v>0</v>
      </c>
      <c r="D3325" t="b">
        <f>IF(C3325=1,'Data Transformation'!$G$3+0.5*'Data Transformation'!$W$25,IF(C3326=1,D3326-'Data Transformation'!$W$25,FALSE))</f>
        <v>0</v>
      </c>
      <c r="E3325" t="str">
        <f t="array" ref="E3325">IF(ISLOGICAL(D3325),"",FREQUENCY(IF('Data Transformation'!$B$425:$B$8425='Bin Analysis'!$B3315,'Data Transformation'!$G$425:$G$8425),D3325))</f>
        <v/>
      </c>
      <c r="F3325" t="str">
        <f t="shared" si="414"/>
        <v/>
      </c>
      <c r="G3325">
        <f>Weighting!$H$13</f>
        <v>0</v>
      </c>
      <c r="H3325">
        <f t="array" ref="H3325">FREQUENCY(IF('Data Transformation'!$B$4:$B$8425=B3315,'Data Transformation'!$G$4:$G$8425),'Bin Analysis'!$B3325)</f>
        <v>20</v>
      </c>
      <c r="I3325">
        <f t="shared" si="415"/>
        <v>0</v>
      </c>
      <c r="J3325">
        <f t="shared" si="416"/>
        <v>0</v>
      </c>
      <c r="K3325">
        <f>J3325*Weighting!$W$13</f>
        <v>0</v>
      </c>
      <c r="M3325" s="14"/>
    </row>
    <row r="3326" spans="1:25" x14ac:dyDescent="0.25">
      <c r="A3326" s="32">
        <f>IF(Weighting!$P$14&gt;0,B3326,"")</f>
        <v>1.369</v>
      </c>
      <c r="B3326">
        <f>Weighting!$C$14</f>
        <v>1.369</v>
      </c>
      <c r="C3326">
        <f>Weighting!$F$14</f>
        <v>0</v>
      </c>
      <c r="D3326" t="b">
        <f>IF(C3326=1,'Data Transformation'!$G$3+0.5*'Data Transformation'!$W$25,IF(C3327=1,D3327-'Data Transformation'!$W$25,FALSE))</f>
        <v>0</v>
      </c>
      <c r="E3326" t="str">
        <f t="array" ref="E3326">IF(ISLOGICAL(D3326),"",FREQUENCY(IF('Data Transformation'!$B$425:$B$8425='Bin Analysis'!$B3315,'Data Transformation'!$G$425:$G$8425),D3326))</f>
        <v/>
      </c>
      <c r="F3326" t="str">
        <f t="shared" si="414"/>
        <v/>
      </c>
      <c r="G3326">
        <f>Weighting!$H$14</f>
        <v>0</v>
      </c>
      <c r="H3326">
        <f t="array" ref="H3326">FREQUENCY(IF('Data Transformation'!$B$4:$B$8425=B3315,'Data Transformation'!$G$4:$G$8425),'Bin Analysis'!$B3326)</f>
        <v>20</v>
      </c>
      <c r="I3326">
        <f t="shared" si="415"/>
        <v>0</v>
      </c>
      <c r="J3326">
        <f t="shared" si="416"/>
        <v>0</v>
      </c>
      <c r="K3326">
        <f>J3326*Weighting!$W$14</f>
        <v>0</v>
      </c>
      <c r="M3326" s="14"/>
    </row>
    <row r="3327" spans="1:25" x14ac:dyDescent="0.25">
      <c r="A3327" s="32">
        <f>IF(Weighting!$P$15&gt;0,B3327,"")</f>
        <v>1.5000009999999999</v>
      </c>
      <c r="B3327">
        <f>Weighting!$C$15</f>
        <v>1.5000009999999999</v>
      </c>
      <c r="C3327">
        <f>Weighting!$F$15</f>
        <v>0</v>
      </c>
      <c r="D3327" t="b">
        <f>IF(C3327=1,'Data Transformation'!$G$3+0.5*'Data Transformation'!$W$25,IF(C3328=1,D3328-'Data Transformation'!$W$25,FALSE))</f>
        <v>0</v>
      </c>
      <c r="E3327" t="str">
        <f t="array" ref="E3327">IF(ISLOGICAL(D3327),"",FREQUENCY(IF('Data Transformation'!$B$425:$B$8425='Bin Analysis'!$B3315,'Data Transformation'!$G$425:$G$8425),D3327))</f>
        <v/>
      </c>
      <c r="F3327" t="str">
        <f t="shared" si="414"/>
        <v/>
      </c>
      <c r="G3327">
        <f>Weighting!$H$15</f>
        <v>0</v>
      </c>
      <c r="H3327">
        <f t="array" ref="H3327">FREQUENCY(IF('Data Transformation'!$B$4:$B$8425=B3315,'Data Transformation'!$G$4:$G$8425),'Bin Analysis'!$B3327)</f>
        <v>20</v>
      </c>
      <c r="I3327">
        <f t="shared" si="415"/>
        <v>0</v>
      </c>
      <c r="J3327">
        <f t="shared" si="416"/>
        <v>0</v>
      </c>
      <c r="K3327">
        <f>J3327*Weighting!$W$15</f>
        <v>0</v>
      </c>
      <c r="M3327" s="14"/>
    </row>
    <row r="3328" spans="1:25" x14ac:dyDescent="0.25">
      <c r="A3328" s="32" t="str">
        <f>IF(Weighting!$P$16&gt;0,B3328,"")</f>
        <v/>
      </c>
      <c r="B3328">
        <f>Weighting!$C$16</f>
        <v>1.631</v>
      </c>
      <c r="C3328">
        <f>Weighting!$F$16</f>
        <v>0</v>
      </c>
      <c r="D3328" t="b">
        <f>IF(C3328=1,'Data Transformation'!$G$3+0.5*'Data Transformation'!$W$25,IF(C3329=1,D3329-'Data Transformation'!$W$25,FALSE))</f>
        <v>0</v>
      </c>
      <c r="E3328" t="str">
        <f t="array" ref="E3328">IF(ISLOGICAL(D3328),"",FREQUENCY(IF('Data Transformation'!$B$425:$B$8425='Bin Analysis'!$B3315,'Data Transformation'!$G$425:$G$8425),D3328))</f>
        <v/>
      </c>
      <c r="F3328" t="str">
        <f t="shared" si="414"/>
        <v/>
      </c>
      <c r="G3328">
        <f>Weighting!$H$16</f>
        <v>0</v>
      </c>
      <c r="H3328">
        <f t="array" ref="H3328">FREQUENCY(IF('Data Transformation'!$B$4:$B$8425=B3315,'Data Transformation'!$G$4:$G$8425),'Bin Analysis'!$B3328)</f>
        <v>20</v>
      </c>
      <c r="I3328">
        <f t="shared" si="415"/>
        <v>0</v>
      </c>
      <c r="J3328">
        <f t="shared" si="416"/>
        <v>0</v>
      </c>
      <c r="K3328">
        <f>J3328*Weighting!$W$16</f>
        <v>0</v>
      </c>
      <c r="M3328" s="14"/>
    </row>
    <row r="3329" spans="1:25" x14ac:dyDescent="0.25">
      <c r="A3329" s="32" t="str">
        <f>IF(Weighting!$P$17&gt;0,B3329,"")</f>
        <v/>
      </c>
      <c r="B3329">
        <f>Weighting!$C$17</f>
        <v>1.762</v>
      </c>
      <c r="C3329">
        <f>Weighting!$F$17</f>
        <v>0</v>
      </c>
      <c r="D3329" t="b">
        <f>IF(C3329=1,'Data Transformation'!$G$3+0.5*'Data Transformation'!$W$25,IF(C3330=1,D3330-'Data Transformation'!$W$25,FALSE))</f>
        <v>0</v>
      </c>
      <c r="E3329" t="str">
        <f t="array" ref="E3329">IF(ISLOGICAL(D3329),"",FREQUENCY(IF('Data Transformation'!$B$425:$B$8425='Bin Analysis'!$B3315,'Data Transformation'!$G$425:$G$8425),D3329))</f>
        <v/>
      </c>
      <c r="F3329" t="str">
        <f t="shared" si="414"/>
        <v/>
      </c>
      <c r="G3329">
        <f>Weighting!$H$17</f>
        <v>0</v>
      </c>
      <c r="H3329">
        <f t="array" ref="H3329">FREQUENCY(IF('Data Transformation'!$B$4:$B$8425=B3315,'Data Transformation'!$G$4:$G$8425),'Bin Analysis'!$B3329)</f>
        <v>20</v>
      </c>
      <c r="I3329">
        <f t="shared" si="415"/>
        <v>0</v>
      </c>
      <c r="J3329">
        <f t="shared" si="416"/>
        <v>0</v>
      </c>
      <c r="K3329">
        <f>J3329*Weighting!$W$17</f>
        <v>0</v>
      </c>
      <c r="M3329" s="14"/>
    </row>
    <row r="3330" spans="1:25" x14ac:dyDescent="0.25">
      <c r="A3330" s="32" t="str">
        <f>IF(Weighting!$P$18&gt;0,B3330,"")</f>
        <v/>
      </c>
      <c r="B3330">
        <f>Weighting!$C$18</f>
        <v>1.893</v>
      </c>
      <c r="C3330">
        <f>Weighting!$F$18</f>
        <v>0</v>
      </c>
      <c r="D3330" t="b">
        <f>IF(C3330=1,'Data Transformation'!$G$3+0.5*'Data Transformation'!$W$25,IF(C3331=1,D3331-'Data Transformation'!$W$25,FALSE))</f>
        <v>0</v>
      </c>
      <c r="E3330" t="str">
        <f t="array" ref="E3330">IF(ISLOGICAL(D3330),"",FREQUENCY(IF('Data Transformation'!$B$425:$B$8425='Bin Analysis'!$B3315,'Data Transformation'!$G$425:$G$8425),D3330))</f>
        <v/>
      </c>
      <c r="F3330" t="str">
        <f t="shared" si="414"/>
        <v/>
      </c>
      <c r="G3330">
        <f>Weighting!$H$18</f>
        <v>0</v>
      </c>
      <c r="H3330">
        <f t="array" ref="H3330">FREQUENCY(IF('Data Transformation'!$B$4:$B$8425=B3315,'Data Transformation'!$G$4:$G$8425),'Bin Analysis'!$B3330)</f>
        <v>20</v>
      </c>
      <c r="I3330">
        <f t="shared" si="415"/>
        <v>0</v>
      </c>
      <c r="J3330">
        <f t="shared" si="416"/>
        <v>0</v>
      </c>
      <c r="K3330">
        <f>J3330*Weighting!$W$18</f>
        <v>0</v>
      </c>
      <c r="M3330" s="14"/>
    </row>
    <row r="3331" spans="1:25" x14ac:dyDescent="0.25">
      <c r="A3331" s="32" t="str">
        <f>IF(Weighting!$P$19&gt;0,B3331,"")</f>
        <v/>
      </c>
      <c r="B3331">
        <f>Weighting!$C$19</f>
        <v>2.024</v>
      </c>
      <c r="C3331">
        <f>Weighting!$F$19</f>
        <v>0</v>
      </c>
      <c r="D3331" t="b">
        <f>IF(C3331=1,'Data Transformation'!$G$3+0.5*'Data Transformation'!$W$25,IF(C3332=1,D3332-'Data Transformation'!$W$25,FALSE))</f>
        <v>0</v>
      </c>
      <c r="E3331" t="str">
        <f t="array" ref="E3331">IF(ISLOGICAL(D3331),"",FREQUENCY(IF('Data Transformation'!$B$425:$B$8425='Bin Analysis'!$B3315,'Data Transformation'!$G$425:$G$8425),D3331))</f>
        <v/>
      </c>
      <c r="F3331" t="str">
        <f t="shared" si="414"/>
        <v/>
      </c>
      <c r="G3331">
        <f>Weighting!$H$19</f>
        <v>0</v>
      </c>
      <c r="H3331">
        <f t="array" ref="H3331">FREQUENCY(IF('Data Transformation'!$B$4:$B$8425=B3315,'Data Transformation'!$G$4:$G$8425),'Bin Analysis'!$B3331)</f>
        <v>20</v>
      </c>
      <c r="I3331">
        <f t="shared" si="415"/>
        <v>0</v>
      </c>
      <c r="J3331">
        <f t="shared" si="416"/>
        <v>0</v>
      </c>
      <c r="K3331">
        <f>J3331*Weighting!$W$19</f>
        <v>0</v>
      </c>
      <c r="M3331" s="14"/>
    </row>
    <row r="3332" spans="1:25" x14ac:dyDescent="0.25">
      <c r="A3332" s="32" t="str">
        <f>IF(Weighting!$P$20&gt;0,B3332,"")</f>
        <v/>
      </c>
      <c r="B3332">
        <f>Weighting!$C$20</f>
        <v>2.1550000000000002</v>
      </c>
      <c r="C3332">
        <f>Weighting!$F$20</f>
        <v>0</v>
      </c>
      <c r="D3332" t="b">
        <f>IF(C3332=1,'Data Transformation'!$G$3+0.5*'Data Transformation'!$W$25,IF(C3333=1,D3333-'Data Transformation'!$W$25,FALSE))</f>
        <v>0</v>
      </c>
      <c r="E3332" t="str">
        <f t="array" ref="E3332">IF(ISLOGICAL(D3332),"",FREQUENCY(IF('Data Transformation'!$B$425:$B$8425='Bin Analysis'!$B3315,'Data Transformation'!$G$425:$G$8425),D3332))</f>
        <v/>
      </c>
      <c r="F3332" t="str">
        <f t="shared" si="414"/>
        <v/>
      </c>
      <c r="G3332">
        <f>Weighting!$H$20</f>
        <v>0</v>
      </c>
      <c r="H3332">
        <f t="array" ref="H3332">FREQUENCY(IF('Data Transformation'!$B$4:$B$8425=B3315,'Data Transformation'!$G$4:$G$8425),'Bin Analysis'!$B3332)</f>
        <v>20</v>
      </c>
      <c r="I3332">
        <f t="shared" si="415"/>
        <v>0</v>
      </c>
      <c r="J3332">
        <f t="shared" si="416"/>
        <v>0</v>
      </c>
      <c r="K3332">
        <f>J3332*Weighting!$W$20</f>
        <v>0</v>
      </c>
      <c r="M3332" s="14"/>
    </row>
    <row r="3333" spans="1:25" x14ac:dyDescent="0.25">
      <c r="A3333" s="32" t="str">
        <f>IF(Weighting!$P$21&gt;0,B3333,"")</f>
        <v/>
      </c>
      <c r="B3333">
        <f>Weighting!$C$21</f>
        <v>2.2860000000000005</v>
      </c>
      <c r="C3333">
        <f>Weighting!$F$21</f>
        <v>0</v>
      </c>
      <c r="D3333" t="b">
        <f>IF(C3333=1,'Data Transformation'!$G$3+0.5*'Data Transformation'!$W$25,IF(C3334=1,D3334-'Data Transformation'!$W$25,FALSE))</f>
        <v>0</v>
      </c>
      <c r="E3333" t="str">
        <f t="array" ref="E3333">IF(ISLOGICAL(D3333),"",FREQUENCY(IF('Data Transformation'!$B$425:$B$8425='Bin Analysis'!$B3315,'Data Transformation'!$G$425:$G$8425),D3333))</f>
        <v/>
      </c>
      <c r="F3333" t="str">
        <f t="shared" si="414"/>
        <v/>
      </c>
      <c r="G3333">
        <f>Weighting!$H$21</f>
        <v>0</v>
      </c>
      <c r="H3333">
        <f t="array" ref="H3333">FREQUENCY(IF('Data Transformation'!$B$4:$B$8425=B3315,'Data Transformation'!$G$4:$G$8425),'Bin Analysis'!$B3333)</f>
        <v>20</v>
      </c>
      <c r="I3333">
        <f t="shared" si="415"/>
        <v>0</v>
      </c>
      <c r="J3333">
        <f t="shared" si="416"/>
        <v>0</v>
      </c>
      <c r="K3333">
        <f>J3333*Weighting!$W$21</f>
        <v>0</v>
      </c>
      <c r="M3333" s="14"/>
    </row>
    <row r="3334" spans="1:25" x14ac:dyDescent="0.25">
      <c r="A3334" s="32" t="str">
        <f>IF(Weighting!$P$22&gt;0,B3334,"")</f>
        <v/>
      </c>
      <c r="B3334">
        <f>Weighting!$C$22</f>
        <v>2.4170000000000007</v>
      </c>
      <c r="C3334">
        <f>Weighting!$F$22</f>
        <v>0</v>
      </c>
      <c r="D3334" t="b">
        <f>IF(C3334=1,'Data Transformation'!$G$3+0.5*'Data Transformation'!$W$25,IF(C3335=1,D3335-'Data Transformation'!$W$25,FALSE))</f>
        <v>0</v>
      </c>
      <c r="E3334" t="str">
        <f t="array" ref="E3334">IF(ISLOGICAL(D3334),"",FREQUENCY(IF('Data Transformation'!$B$425:$B$8425='Bin Analysis'!$B3315,'Data Transformation'!$G$425:$G$8425),D3334))</f>
        <v/>
      </c>
      <c r="F3334" t="str">
        <f t="shared" si="414"/>
        <v/>
      </c>
      <c r="G3334">
        <f>Weighting!$H$22</f>
        <v>0</v>
      </c>
      <c r="H3334">
        <f t="array" ref="H3334">FREQUENCY(IF('Data Transformation'!$B$4:$B$8425=B3315,'Data Transformation'!$G$4:$G$8425),'Bin Analysis'!$B3334)</f>
        <v>20</v>
      </c>
      <c r="I3334">
        <f t="shared" si="415"/>
        <v>0</v>
      </c>
      <c r="J3334">
        <f t="shared" si="416"/>
        <v>0</v>
      </c>
      <c r="K3334">
        <f>J3334*Weighting!$W$22</f>
        <v>0</v>
      </c>
      <c r="M3334" s="14"/>
    </row>
    <row r="3335" spans="1:25" x14ac:dyDescent="0.25">
      <c r="A3335" s="32" t="str">
        <f>IF(Weighting!$P$23&gt;0,B3335,"")</f>
        <v/>
      </c>
      <c r="B3335">
        <f>Weighting!$C$23</f>
        <v>2.5480000000000009</v>
      </c>
      <c r="C3335">
        <f>Weighting!$F$23</f>
        <v>0</v>
      </c>
      <c r="D3335" t="b">
        <f>IF(C3335=1,'Data Transformation'!$G$3+0.5*'Data Transformation'!$W$25,IF(C3336=1,D3336-'Data Transformation'!$W$25,FALSE))</f>
        <v>0</v>
      </c>
      <c r="E3335" t="str">
        <f t="array" ref="E3335">IF(ISLOGICAL(D3335),"",FREQUENCY(IF('Data Transformation'!$B$425:$B$8425='Bin Analysis'!$B3315,'Data Transformation'!$G$425:$G$8425),D3335))</f>
        <v/>
      </c>
      <c r="F3335" t="str">
        <f t="shared" si="414"/>
        <v/>
      </c>
      <c r="G3335">
        <f>Weighting!$H$23</f>
        <v>0</v>
      </c>
      <c r="H3335">
        <f t="array" ref="H3335">FREQUENCY(IF('Data Transformation'!$B$4:$B$8425=B3315,'Data Transformation'!$G$4:$G$8425),'Bin Analysis'!$B3335)</f>
        <v>20</v>
      </c>
      <c r="I3335">
        <f t="shared" si="415"/>
        <v>0</v>
      </c>
      <c r="J3335">
        <f t="shared" si="416"/>
        <v>0</v>
      </c>
      <c r="K3335">
        <f>J3335*Weighting!$W$23</f>
        <v>0</v>
      </c>
      <c r="M3335" s="14"/>
    </row>
    <row r="3336" spans="1:25" x14ac:dyDescent="0.25">
      <c r="A3336" s="32" t="str">
        <f>IF(Weighting!$P$24&gt;0,B3336,"")</f>
        <v/>
      </c>
      <c r="B3336">
        <f>Weighting!$C$24</f>
        <v>2.6790000000000012</v>
      </c>
      <c r="C3336">
        <f>Weighting!$F$24</f>
        <v>0</v>
      </c>
      <c r="D3336" t="b">
        <f>IF(C3336=1,'Data Transformation'!$G$3+0.5*'Data Transformation'!$W$25,IF(C3337=1,D3337-'Data Transformation'!$W$25,FALSE))</f>
        <v>0</v>
      </c>
      <c r="E3336" t="str">
        <f t="array" ref="E3336">IF(ISLOGICAL(D3336),"",FREQUENCY(IF('Data Transformation'!$B$425:$B$8425='Bin Analysis'!$B3315,'Data Transformation'!$G$425:$G$8425),D3336))</f>
        <v/>
      </c>
      <c r="F3336" t="str">
        <f t="shared" si="414"/>
        <v/>
      </c>
      <c r="G3336">
        <f>Weighting!$H$24</f>
        <v>0</v>
      </c>
      <c r="H3336">
        <f t="array" ref="H3336">FREQUENCY(IF('Data Transformation'!$B$4:$B$8425=B3315,'Data Transformation'!$G$4:$G$8425),'Bin Analysis'!$B3336)</f>
        <v>20</v>
      </c>
      <c r="I3336">
        <f t="shared" si="415"/>
        <v>0</v>
      </c>
      <c r="J3336">
        <f t="shared" si="416"/>
        <v>0</v>
      </c>
      <c r="K3336">
        <f>J3336*Weighting!$W$24</f>
        <v>0</v>
      </c>
      <c r="M3336" s="14"/>
    </row>
    <row r="3337" spans="1:25" x14ac:dyDescent="0.25">
      <c r="A3337" s="32" t="str">
        <f>IF(Weighting!$P$25&gt;0,B3337,"")</f>
        <v/>
      </c>
      <c r="B3337">
        <f>Weighting!$C$25</f>
        <v>2.8100000000000014</v>
      </c>
      <c r="C3337">
        <f>Weighting!$F$25</f>
        <v>0</v>
      </c>
      <c r="D3337" t="b">
        <f>IF(C3337=1,'Data Transformation'!$G$3+0.5*'Data Transformation'!$W$25,IF(C3338=1,D3338-'Data Transformation'!$W$25,FALSE))</f>
        <v>0</v>
      </c>
      <c r="E3337" t="str">
        <f t="array" ref="E3337">IF(ISLOGICAL(D3337),"",FREQUENCY(IF('Data Transformation'!$B$425:$B$8425='Bin Analysis'!$B3315,'Data Transformation'!$G$425:$G$8425),D3337))</f>
        <v/>
      </c>
      <c r="F3337" t="str">
        <f t="shared" si="414"/>
        <v/>
      </c>
      <c r="G3337">
        <f>Weighting!$H$25</f>
        <v>0</v>
      </c>
      <c r="H3337">
        <f t="array" ref="H3337">FREQUENCY(IF('Data Transformation'!$B$4:$B$8425=B3315,'Data Transformation'!$G$4:$G$8425),'Bin Analysis'!$B3337)</f>
        <v>20</v>
      </c>
      <c r="I3337">
        <f t="shared" si="415"/>
        <v>0</v>
      </c>
      <c r="J3337">
        <f t="shared" si="416"/>
        <v>0</v>
      </c>
      <c r="K3337">
        <f>J3337*Weighting!$W$25</f>
        <v>0</v>
      </c>
      <c r="M3337" s="14"/>
    </row>
    <row r="3338" spans="1:25" x14ac:dyDescent="0.25">
      <c r="A3338" s="32"/>
      <c r="M3338" s="14"/>
    </row>
    <row r="3339" spans="1:25" ht="23.25" x14ac:dyDescent="0.35">
      <c r="A3339" s="21" t="s">
        <v>0</v>
      </c>
      <c r="B3339" s="21">
        <f>IFERROR(VLOOKUP(C3339,'Data Transformation'!$L$6:$M$426,2,FALSE),"")</f>
        <v>139</v>
      </c>
      <c r="C3339" s="21">
        <f>C3315+1</f>
        <v>139</v>
      </c>
      <c r="D3339" s="21"/>
      <c r="E3339" s="21"/>
      <c r="F3339" s="21"/>
      <c r="G3339" s="21"/>
      <c r="H3339" s="22"/>
      <c r="I3339" s="22"/>
      <c r="J3339" s="22"/>
      <c r="K3339" s="21"/>
      <c r="L3339" s="21">
        <f>B3339</f>
        <v>139</v>
      </c>
      <c r="M3339" s="23">
        <f>INDEX('Data Transformation'!$O$4:$O$424,MATCH($B3339,'Data Transformation'!$M$4:$M$424,0),MATCH($M$2,'Data Transformation'!$O$3,0))</f>
        <v>14</v>
      </c>
      <c r="N3339" s="27">
        <f>IF('Input and Summary Results'!$J$16="minimum",'Bin Analysis'!X3340/(M3339-1),'Bin Analysis'!Y3339/('Bin Analysis'!M3339-1))</f>
        <v>0</v>
      </c>
      <c r="O3339" s="27">
        <f>IF(M3339=FALSE,NA(),(VLOOKUP(1,C3342:K3361,4,FALSE))/(M3339-1))</f>
        <v>0.38461538461538464</v>
      </c>
      <c r="P3339" s="27">
        <f>IF(M3339=FALSE,NA(),SUM(J3342:J3361)/Weighting!$S$5)</f>
        <v>0.5</v>
      </c>
      <c r="Q3339" s="27">
        <f>IF(M3339=FALSE,NA(),SUM(K3342:K3361)/Weighting!$S$6)</f>
        <v>0.43478260869565216</v>
      </c>
      <c r="R3339" s="27">
        <f>IF(M3339=FALSE,NA(),(VLOOKUP(1,G3342:K3361,3,FALSE))/(M3339-1))</f>
        <v>0.38461538461538464</v>
      </c>
      <c r="S3339" s="22" t="str">
        <f>IF(M3339=FALSE,NA(),IF(SUM(J3342:J3361)=2,"yes","no"))</f>
        <v>no</v>
      </c>
      <c r="X3339" s="2" cm="2">
        <f t="array" ref="X3339:X3340">FREQUENCY(IF('Data Transformation'!$B$425:$B$6424='Bin Analysis'!L3339,'Data Transformation'!$G$425:$G$6424),'Data Transformation'!$U$11)</f>
        <v>13</v>
      </c>
      <c r="Y3339" s="2" cm="2">
        <f t="array" ref="Y3339:Y3340">FREQUENCY(IF('Data Transformation'!$B$425:$B$6424='Bin Analysis'!L3339,'Data Transformation'!$G$425:$G$6424),'Data Transformation'!$U$12)</f>
        <v>8</v>
      </c>
    </row>
    <row r="3340" spans="1:25" x14ac:dyDescent="0.25">
      <c r="A3340" s="14" t="s">
        <v>67</v>
      </c>
      <c r="B3340" t="s">
        <v>47</v>
      </c>
      <c r="C3340" t="s">
        <v>5</v>
      </c>
      <c r="D3340" t="s">
        <v>100</v>
      </c>
      <c r="E3340" t="s">
        <v>101</v>
      </c>
      <c r="F3340" t="s">
        <v>102</v>
      </c>
      <c r="G3340" t="s">
        <v>70</v>
      </c>
      <c r="H3340" t="s">
        <v>31</v>
      </c>
      <c r="I3340" t="s">
        <v>32</v>
      </c>
      <c r="J3340" t="s">
        <v>46</v>
      </c>
      <c r="K3340" s="14" t="s">
        <v>45</v>
      </c>
      <c r="M3340" s="14"/>
      <c r="X3340" s="2">
        <v>0</v>
      </c>
      <c r="Y3340" s="2">
        <v>5</v>
      </c>
    </row>
    <row r="3341" spans="1:25" x14ac:dyDescent="0.25">
      <c r="A3341" s="32"/>
      <c r="D3341" t="b">
        <f>IF(C3341=1,'Data Transformation'!$G$3+0.5*'Data Transformation'!$W$25,IF(C3342=1,D3342-'Data Transformation'!$W$25,FALSE))</f>
        <v>0</v>
      </c>
      <c r="E3341" t="str">
        <f t="array" ref="E3341">IF(ISLOGICAL(D3341),"",FREQUENCY(IF('Data Transformation'!$B$425:$B$8425='Bin Analysis'!$B3339,'Data Transformation'!$G$425:$G$8425),D3341))</f>
        <v/>
      </c>
      <c r="F3341" t="str">
        <f>IF(ISLOGICAL(D3341),"",E3341-E3340)</f>
        <v/>
      </c>
      <c r="M3341" s="14"/>
    </row>
    <row r="3342" spans="1:25" x14ac:dyDescent="0.25">
      <c r="A3342" s="32">
        <f>IF(Weighting!$P$6&gt;0,B3342,"")</f>
        <v>0.32100000000000001</v>
      </c>
      <c r="B3342">
        <f>Weighting!$C$6</f>
        <v>0.32100000000000001</v>
      </c>
      <c r="C3342">
        <f>Weighting!$F$6</f>
        <v>0</v>
      </c>
      <c r="D3342" t="b">
        <f>IF(C3342=1,'Data Transformation'!$G$3+0.5*'Data Transformation'!$W$25,IF(C3343=1,D3343-'Data Transformation'!$W$25,FALSE))</f>
        <v>0</v>
      </c>
      <c r="E3342" t="str">
        <f t="array" ref="E3342">IF(ISLOGICAL(D3342),"",FREQUENCY(IF('Data Transformation'!$B$425:$B$8425='Bin Analysis'!$B3339,'Data Transformation'!$G$425:$G$8425),D3342))</f>
        <v/>
      </c>
      <c r="F3342" t="str">
        <f>IF(ISLOGICAL(D3342),"",E3342-E3341)</f>
        <v/>
      </c>
      <c r="G3342">
        <f>Weighting!$H$6</f>
        <v>1</v>
      </c>
      <c r="H3342">
        <f t="array" ref="H3342">FREQUENCY(IF('Data Transformation'!$B$4:$B$8425=B3339,'Data Transformation'!$G$4:$G$8425),'Bin Analysis'!$B3342)</f>
        <v>5</v>
      </c>
      <c r="I3342">
        <f>H3342-H3341</f>
        <v>5</v>
      </c>
      <c r="J3342">
        <f>IF(I3342=0,0,1)</f>
        <v>1</v>
      </c>
      <c r="K3342">
        <f>J3342*Weighting!$W$6</f>
        <v>1</v>
      </c>
      <c r="M3342" s="14"/>
    </row>
    <row r="3343" spans="1:25" x14ac:dyDescent="0.25">
      <c r="A3343" s="32">
        <f>IF(Weighting!$P$7&gt;0,B3343,"")</f>
        <v>0.45200000000000001</v>
      </c>
      <c r="B3343">
        <f>Weighting!$C$7</f>
        <v>0.45200000000000001</v>
      </c>
      <c r="C3343">
        <f>Weighting!$F$7</f>
        <v>0</v>
      </c>
      <c r="D3343" t="b">
        <f>IF(C3343=1,'Data Transformation'!$G$3+0.5*'Data Transformation'!$W$25,IF(C3344=1,D3344-'Data Transformation'!$W$25,FALSE))</f>
        <v>0</v>
      </c>
      <c r="E3343" t="str">
        <f t="array" ref="E3343">IF(ISLOGICAL(D3343),"",FREQUENCY(IF('Data Transformation'!$B$425:$B$8425='Bin Analysis'!$B3339,'Data Transformation'!$G$425:$G$8425),D3343))</f>
        <v/>
      </c>
      <c r="F3343" t="str">
        <f t="shared" ref="F3343:F3361" si="417">IF(ISLOGICAL(D3343),"",E3343-E3342)</f>
        <v/>
      </c>
      <c r="G3343">
        <f>Weighting!$H$7</f>
        <v>0</v>
      </c>
      <c r="H3343">
        <f t="array" ref="H3343">FREQUENCY(IF('Data Transformation'!$B$4:$B$8425=B3339,'Data Transformation'!$G$4:$G$8425),'Bin Analysis'!$B3343)</f>
        <v>5</v>
      </c>
      <c r="I3343">
        <f t="shared" ref="I3343:I3361" si="418">H3343-H3342</f>
        <v>0</v>
      </c>
      <c r="J3343">
        <f>IF(I3343=0,0,1)</f>
        <v>0</v>
      </c>
      <c r="K3343">
        <f>J3343*Weighting!$W$7</f>
        <v>0</v>
      </c>
      <c r="M3343" s="14"/>
    </row>
    <row r="3344" spans="1:25" x14ac:dyDescent="0.25">
      <c r="A3344" s="32">
        <f>IF(Weighting!$P$8&gt;0,B3344,"")</f>
        <v>0.58299999999999996</v>
      </c>
      <c r="B3344">
        <f>Weighting!$C$8</f>
        <v>0.58299999999999996</v>
      </c>
      <c r="C3344">
        <f>Weighting!$F$8</f>
        <v>0</v>
      </c>
      <c r="D3344" t="b">
        <f>IF(C3344=1,'Data Transformation'!$G$3+0.5*'Data Transformation'!$W$25,IF(C3345=1,D3345-'Data Transformation'!$W$25,FALSE))</f>
        <v>0</v>
      </c>
      <c r="E3344" t="str">
        <f t="array" ref="E3344">IF(ISLOGICAL(D3344),"",FREQUENCY(IF('Data Transformation'!$B$425:$B$8425='Bin Analysis'!$B3339,'Data Transformation'!$G$425:$G$8425),D3344))</f>
        <v/>
      </c>
      <c r="F3344" t="str">
        <f t="shared" si="417"/>
        <v/>
      </c>
      <c r="G3344">
        <f>Weighting!$H$8</f>
        <v>0</v>
      </c>
      <c r="H3344">
        <f t="array" ref="H3344">FREQUENCY(IF('Data Transformation'!$B$4:$B$8425=B3339,'Data Transformation'!$G$4:$G$8425),'Bin Analysis'!$B3344)</f>
        <v>6</v>
      </c>
      <c r="I3344">
        <f t="shared" si="418"/>
        <v>1</v>
      </c>
      <c r="J3344">
        <f t="shared" ref="J3344:J3361" si="419">IF(I3344=0,0,1)</f>
        <v>1</v>
      </c>
      <c r="K3344">
        <f>J3344*Weighting!$W$8</f>
        <v>3</v>
      </c>
      <c r="M3344" s="14"/>
    </row>
    <row r="3345" spans="1:13" x14ac:dyDescent="0.25">
      <c r="A3345" s="32">
        <f>IF(Weighting!$P$9&gt;0,B3345,"")</f>
        <v>0.71399999999999997</v>
      </c>
      <c r="B3345" s="50">
        <f>Weighting!$C$9</f>
        <v>0.71399999999999997</v>
      </c>
      <c r="C3345">
        <f>Weighting!$F$9</f>
        <v>0</v>
      </c>
      <c r="D3345" t="b">
        <f>IF(C3345=1,'Data Transformation'!$G$3+0.5*'Data Transformation'!$W$25,IF(C3346=1,D3346-'Data Transformation'!$W$25,FALSE))</f>
        <v>0</v>
      </c>
      <c r="E3345" t="str">
        <f t="array" ref="E3345">IF(ISLOGICAL(D3345),"",FREQUENCY(IF('Data Transformation'!$B$425:$B$8425='Bin Analysis'!$B3339,'Data Transformation'!$G$425:$G$8425),D3345))</f>
        <v/>
      </c>
      <c r="F3345" t="str">
        <f t="shared" si="417"/>
        <v/>
      </c>
      <c r="G3345">
        <f>Weighting!$H$9</f>
        <v>0</v>
      </c>
      <c r="H3345">
        <f t="array" ref="H3345">FREQUENCY(IF('Data Transformation'!$B$4:$B$8425=B3339,'Data Transformation'!$G$4:$G$8425),'Bin Analysis'!$B3345)</f>
        <v>6</v>
      </c>
      <c r="I3345">
        <f t="shared" si="418"/>
        <v>0</v>
      </c>
      <c r="J3345">
        <f t="shared" si="419"/>
        <v>0</v>
      </c>
      <c r="K3345">
        <f>J3345*Weighting!$W$9</f>
        <v>0</v>
      </c>
      <c r="M3345" s="14"/>
    </row>
    <row r="3346" spans="1:13" x14ac:dyDescent="0.25">
      <c r="A3346" s="32">
        <f>IF(Weighting!$P$10&gt;0,B3346,"")</f>
        <v>0.84499999999999997</v>
      </c>
      <c r="B3346">
        <f>Weighting!$C$10</f>
        <v>0.84499999999999997</v>
      </c>
      <c r="C3346">
        <f>Weighting!$F$10</f>
        <v>0</v>
      </c>
      <c r="D3346" t="b">
        <f>IF(C3346=1,'Data Transformation'!$G$3+0.5*'Data Transformation'!$W$25,IF(C3347=1,D3347-'Data Transformation'!$W$25,FALSE))</f>
        <v>0</v>
      </c>
      <c r="E3346" t="str">
        <f t="array" ref="E3346">IF(ISLOGICAL(D3346),"",FREQUENCY(IF('Data Transformation'!$B$425:$B$8425='Bin Analysis'!$B3339,'Data Transformation'!$G$425:$G$8425),D3346))</f>
        <v/>
      </c>
      <c r="F3346" t="str">
        <f t="shared" si="417"/>
        <v/>
      </c>
      <c r="G3346">
        <f>Weighting!$H$10</f>
        <v>0</v>
      </c>
      <c r="H3346">
        <f t="array" ref="H3346">FREQUENCY(IF('Data Transformation'!$B$4:$B$8425=B3339,'Data Transformation'!$G$4:$G$8425),'Bin Analysis'!$B3346)</f>
        <v>8</v>
      </c>
      <c r="I3346">
        <f t="shared" si="418"/>
        <v>2</v>
      </c>
      <c r="J3346">
        <f t="shared" si="419"/>
        <v>1</v>
      </c>
      <c r="K3346">
        <f>J3346*Weighting!$W$10</f>
        <v>3</v>
      </c>
      <c r="M3346" s="14"/>
    </row>
    <row r="3347" spans="1:13" x14ac:dyDescent="0.25">
      <c r="A3347" s="32">
        <f>IF(Weighting!$P$11&gt;0,B3347,"")</f>
        <v>0.97599999999999998</v>
      </c>
      <c r="B3347">
        <f>Weighting!$C$11</f>
        <v>0.97599999999999998</v>
      </c>
      <c r="C3347">
        <f>Weighting!$F$11</f>
        <v>0</v>
      </c>
      <c r="D3347">
        <f>IF(C3347=1,'Data Transformation'!$G$3+0.5*'Data Transformation'!$W$25,IF(C3348=1,D3348-'Data Transformation'!$W$25,FALSE))</f>
        <v>0.86899999999999999</v>
      </c>
      <c r="E3347">
        <f t="array" ref="E3347">IF(ISLOGICAL(D3347),"",FREQUENCY(IF('Data Transformation'!$B$425:$B$8425='Bin Analysis'!$B3339,'Data Transformation'!$G$425:$G$8425),D3347))</f>
        <v>8</v>
      </c>
      <c r="F3347" t="e">
        <f t="shared" si="417"/>
        <v>#VALUE!</v>
      </c>
      <c r="G3347">
        <f>Weighting!$H$11</f>
        <v>0</v>
      </c>
      <c r="H3347">
        <f t="array" ref="H3347">FREQUENCY(IF('Data Transformation'!$B$4:$B$8425=B3339,'Data Transformation'!$G$4:$G$8425),'Bin Analysis'!$B3347)</f>
        <v>10</v>
      </c>
      <c r="I3347">
        <f t="shared" si="418"/>
        <v>2</v>
      </c>
      <c r="J3347">
        <f t="shared" si="419"/>
        <v>1</v>
      </c>
      <c r="K3347">
        <f>J3347*Weighting!$W$11</f>
        <v>2</v>
      </c>
      <c r="M3347" s="14"/>
    </row>
    <row r="3348" spans="1:13" x14ac:dyDescent="0.25">
      <c r="A3348" s="32">
        <f>IF(Weighting!$P$12&gt;0,B3348,"")</f>
        <v>1.107</v>
      </c>
      <c r="B3348">
        <f>Weighting!$C$12</f>
        <v>1.107</v>
      </c>
      <c r="C3348">
        <f>Weighting!$F$12</f>
        <v>1</v>
      </c>
      <c r="D3348">
        <f>IF(C3348=1,'Data Transformation'!$G$3+0.5*'Data Transformation'!$W$25,IF(C3349=1,D3349-'Data Transformation'!$W$25,FALSE))</f>
        <v>1.131</v>
      </c>
      <c r="E3348">
        <f t="array" ref="E3348">IF(ISLOGICAL(D3348),"",FREQUENCY(IF('Data Transformation'!$B$425:$B$8425='Bin Analysis'!$B3339,'Data Transformation'!$G$425:$G$8425),D3348))</f>
        <v>13</v>
      </c>
      <c r="F3348">
        <f t="shared" si="417"/>
        <v>5</v>
      </c>
      <c r="G3348">
        <f>Weighting!$H$12</f>
        <v>0</v>
      </c>
      <c r="H3348">
        <f t="array" ref="H3348">FREQUENCY(IF('Data Transformation'!$B$4:$B$8425=B3339,'Data Transformation'!$G$4:$G$8425),'Bin Analysis'!$B3348)</f>
        <v>14</v>
      </c>
      <c r="I3348">
        <f t="shared" si="418"/>
        <v>4</v>
      </c>
      <c r="J3348">
        <f t="shared" si="419"/>
        <v>1</v>
      </c>
      <c r="K3348">
        <f>J3348*Weighting!$W$12</f>
        <v>1</v>
      </c>
      <c r="M3348" s="14"/>
    </row>
    <row r="3349" spans="1:13" x14ac:dyDescent="0.25">
      <c r="A3349" s="32">
        <f>IF(Weighting!$P$13&gt;0,B3349,"")</f>
        <v>1.238</v>
      </c>
      <c r="B3349">
        <f>Weighting!$C$13</f>
        <v>1.238</v>
      </c>
      <c r="C3349">
        <f>Weighting!$F$13</f>
        <v>0</v>
      </c>
      <c r="D3349" t="b">
        <f>IF(C3349=1,'Data Transformation'!$G$3+0.5*'Data Transformation'!$W$25,IF(C3350=1,D3350-'Data Transformation'!$W$25,FALSE))</f>
        <v>0</v>
      </c>
      <c r="E3349" t="str">
        <f t="array" ref="E3349">IF(ISLOGICAL(D3349),"",FREQUENCY(IF('Data Transformation'!$B$425:$B$8425='Bin Analysis'!$B3339,'Data Transformation'!$G$425:$G$8425),D3349))</f>
        <v/>
      </c>
      <c r="F3349" t="str">
        <f t="shared" si="417"/>
        <v/>
      </c>
      <c r="G3349">
        <f>Weighting!$H$13</f>
        <v>0</v>
      </c>
      <c r="H3349">
        <f t="array" ref="H3349">FREQUENCY(IF('Data Transformation'!$B$4:$B$8425=B3339,'Data Transformation'!$G$4:$G$8425),'Bin Analysis'!$B3349)</f>
        <v>14</v>
      </c>
      <c r="I3349">
        <f t="shared" si="418"/>
        <v>0</v>
      </c>
      <c r="J3349">
        <f t="shared" si="419"/>
        <v>0</v>
      </c>
      <c r="K3349">
        <f>J3349*Weighting!$W$13</f>
        <v>0</v>
      </c>
      <c r="M3349" s="14"/>
    </row>
    <row r="3350" spans="1:13" x14ac:dyDescent="0.25">
      <c r="A3350" s="32">
        <f>IF(Weighting!$P$14&gt;0,B3350,"")</f>
        <v>1.369</v>
      </c>
      <c r="B3350">
        <f>Weighting!$C$14</f>
        <v>1.369</v>
      </c>
      <c r="C3350">
        <f>Weighting!$F$14</f>
        <v>0</v>
      </c>
      <c r="D3350" t="b">
        <f>IF(C3350=1,'Data Transformation'!$G$3+0.5*'Data Transformation'!$W$25,IF(C3351=1,D3351-'Data Transformation'!$W$25,FALSE))</f>
        <v>0</v>
      </c>
      <c r="E3350" t="str">
        <f t="array" ref="E3350">IF(ISLOGICAL(D3350),"",FREQUENCY(IF('Data Transformation'!$B$425:$B$8425='Bin Analysis'!$B3339,'Data Transformation'!$G$425:$G$8425),D3350))</f>
        <v/>
      </c>
      <c r="F3350" t="str">
        <f t="shared" si="417"/>
        <v/>
      </c>
      <c r="G3350">
        <f>Weighting!$H$14</f>
        <v>0</v>
      </c>
      <c r="H3350">
        <f t="array" ref="H3350">FREQUENCY(IF('Data Transformation'!$B$4:$B$8425=B3339,'Data Transformation'!$G$4:$G$8425),'Bin Analysis'!$B3350)</f>
        <v>14</v>
      </c>
      <c r="I3350">
        <f t="shared" si="418"/>
        <v>0</v>
      </c>
      <c r="J3350">
        <f t="shared" si="419"/>
        <v>0</v>
      </c>
      <c r="K3350">
        <f>J3350*Weighting!$W$14</f>
        <v>0</v>
      </c>
      <c r="M3350" s="14"/>
    </row>
    <row r="3351" spans="1:13" x14ac:dyDescent="0.25">
      <c r="A3351" s="32">
        <f>IF(Weighting!$P$15&gt;0,B3351,"")</f>
        <v>1.5000009999999999</v>
      </c>
      <c r="B3351">
        <f>Weighting!$C$15</f>
        <v>1.5000009999999999</v>
      </c>
      <c r="C3351">
        <f>Weighting!$F$15</f>
        <v>0</v>
      </c>
      <c r="D3351" t="b">
        <f>IF(C3351=1,'Data Transformation'!$G$3+0.5*'Data Transformation'!$W$25,IF(C3352=1,D3352-'Data Transformation'!$W$25,FALSE))</f>
        <v>0</v>
      </c>
      <c r="E3351" t="str">
        <f t="array" ref="E3351">IF(ISLOGICAL(D3351),"",FREQUENCY(IF('Data Transformation'!$B$425:$B$8425='Bin Analysis'!$B3339,'Data Transformation'!$G$425:$G$8425),D3351))</f>
        <v/>
      </c>
      <c r="F3351" t="str">
        <f t="shared" si="417"/>
        <v/>
      </c>
      <c r="G3351">
        <f>Weighting!$H$15</f>
        <v>0</v>
      </c>
      <c r="H3351">
        <f t="array" ref="H3351">FREQUENCY(IF('Data Transformation'!$B$4:$B$8425=B3339,'Data Transformation'!$G$4:$G$8425),'Bin Analysis'!$B3351)</f>
        <v>14</v>
      </c>
      <c r="I3351">
        <f t="shared" si="418"/>
        <v>0</v>
      </c>
      <c r="J3351">
        <f t="shared" si="419"/>
        <v>0</v>
      </c>
      <c r="K3351">
        <f>J3351*Weighting!$W$15</f>
        <v>0</v>
      </c>
      <c r="M3351" s="14"/>
    </row>
    <row r="3352" spans="1:13" x14ac:dyDescent="0.25">
      <c r="A3352" s="32" t="str">
        <f>IF(Weighting!$P$16&gt;0,B3352,"")</f>
        <v/>
      </c>
      <c r="B3352">
        <f>Weighting!$C$16</f>
        <v>1.631</v>
      </c>
      <c r="C3352">
        <f>Weighting!$F$16</f>
        <v>0</v>
      </c>
      <c r="D3352" t="b">
        <f>IF(C3352=1,'Data Transformation'!$G$3+0.5*'Data Transformation'!$W$25,IF(C3353=1,D3353-'Data Transformation'!$W$25,FALSE))</f>
        <v>0</v>
      </c>
      <c r="E3352" t="str">
        <f t="array" ref="E3352">IF(ISLOGICAL(D3352),"",FREQUENCY(IF('Data Transformation'!$B$425:$B$8425='Bin Analysis'!$B3339,'Data Transformation'!$G$425:$G$8425),D3352))</f>
        <v/>
      </c>
      <c r="F3352" t="str">
        <f t="shared" si="417"/>
        <v/>
      </c>
      <c r="G3352">
        <f>Weighting!$H$16</f>
        <v>0</v>
      </c>
      <c r="H3352">
        <f t="array" ref="H3352">FREQUENCY(IF('Data Transformation'!$B$4:$B$8425=B3339,'Data Transformation'!$G$4:$G$8425),'Bin Analysis'!$B3352)</f>
        <v>14</v>
      </c>
      <c r="I3352">
        <f t="shared" si="418"/>
        <v>0</v>
      </c>
      <c r="J3352">
        <f t="shared" si="419"/>
        <v>0</v>
      </c>
      <c r="K3352">
        <f>J3352*Weighting!$W$16</f>
        <v>0</v>
      </c>
      <c r="M3352" s="14"/>
    </row>
    <row r="3353" spans="1:13" x14ac:dyDescent="0.25">
      <c r="A3353" s="32" t="str">
        <f>IF(Weighting!$P$17&gt;0,B3353,"")</f>
        <v/>
      </c>
      <c r="B3353">
        <f>Weighting!$C$17</f>
        <v>1.762</v>
      </c>
      <c r="C3353">
        <f>Weighting!$F$17</f>
        <v>0</v>
      </c>
      <c r="D3353" t="b">
        <f>IF(C3353=1,'Data Transformation'!$G$3+0.5*'Data Transformation'!$W$25,IF(C3354=1,D3354-'Data Transformation'!$W$25,FALSE))</f>
        <v>0</v>
      </c>
      <c r="E3353" t="str">
        <f t="array" ref="E3353">IF(ISLOGICAL(D3353),"",FREQUENCY(IF('Data Transformation'!$B$425:$B$8425='Bin Analysis'!$B3339,'Data Transformation'!$G$425:$G$8425),D3353))</f>
        <v/>
      </c>
      <c r="F3353" t="str">
        <f t="shared" si="417"/>
        <v/>
      </c>
      <c r="G3353">
        <f>Weighting!$H$17</f>
        <v>0</v>
      </c>
      <c r="H3353">
        <f t="array" ref="H3353">FREQUENCY(IF('Data Transformation'!$B$4:$B$8425=B3339,'Data Transformation'!$G$4:$G$8425),'Bin Analysis'!$B3353)</f>
        <v>14</v>
      </c>
      <c r="I3353">
        <f t="shared" si="418"/>
        <v>0</v>
      </c>
      <c r="J3353">
        <f t="shared" si="419"/>
        <v>0</v>
      </c>
      <c r="K3353">
        <f>J3353*Weighting!$W$17</f>
        <v>0</v>
      </c>
      <c r="M3353" s="14"/>
    </row>
    <row r="3354" spans="1:13" x14ac:dyDescent="0.25">
      <c r="A3354" s="32" t="str">
        <f>IF(Weighting!$P$18&gt;0,B3354,"")</f>
        <v/>
      </c>
      <c r="B3354">
        <f>Weighting!$C$18</f>
        <v>1.893</v>
      </c>
      <c r="C3354">
        <f>Weighting!$F$18</f>
        <v>0</v>
      </c>
      <c r="D3354" t="b">
        <f>IF(C3354=1,'Data Transformation'!$G$3+0.5*'Data Transformation'!$W$25,IF(C3355=1,D3355-'Data Transformation'!$W$25,FALSE))</f>
        <v>0</v>
      </c>
      <c r="E3354" t="str">
        <f t="array" ref="E3354">IF(ISLOGICAL(D3354),"",FREQUENCY(IF('Data Transformation'!$B$425:$B$8425='Bin Analysis'!$B3339,'Data Transformation'!$G$425:$G$8425),D3354))</f>
        <v/>
      </c>
      <c r="F3354" t="str">
        <f t="shared" si="417"/>
        <v/>
      </c>
      <c r="G3354">
        <f>Weighting!$H$18</f>
        <v>0</v>
      </c>
      <c r="H3354">
        <f t="array" ref="H3354">FREQUENCY(IF('Data Transformation'!$B$4:$B$8425=B3339,'Data Transformation'!$G$4:$G$8425),'Bin Analysis'!$B3354)</f>
        <v>14</v>
      </c>
      <c r="I3354">
        <f t="shared" si="418"/>
        <v>0</v>
      </c>
      <c r="J3354">
        <f t="shared" si="419"/>
        <v>0</v>
      </c>
      <c r="K3354">
        <f>J3354*Weighting!$W$18</f>
        <v>0</v>
      </c>
      <c r="M3354" s="14"/>
    </row>
    <row r="3355" spans="1:13" x14ac:dyDescent="0.25">
      <c r="A3355" s="32" t="str">
        <f>IF(Weighting!$P$19&gt;0,B3355,"")</f>
        <v/>
      </c>
      <c r="B3355">
        <f>Weighting!$C$19</f>
        <v>2.024</v>
      </c>
      <c r="C3355">
        <f>Weighting!$F$19</f>
        <v>0</v>
      </c>
      <c r="D3355" t="b">
        <f>IF(C3355=1,'Data Transformation'!$G$3+0.5*'Data Transformation'!$W$25,IF(C3356=1,D3356-'Data Transformation'!$W$25,FALSE))</f>
        <v>0</v>
      </c>
      <c r="E3355" t="str">
        <f t="array" ref="E3355">IF(ISLOGICAL(D3355),"",FREQUENCY(IF('Data Transformation'!$B$425:$B$8425='Bin Analysis'!$B3339,'Data Transformation'!$G$425:$G$8425),D3355))</f>
        <v/>
      </c>
      <c r="F3355" t="str">
        <f t="shared" si="417"/>
        <v/>
      </c>
      <c r="G3355">
        <f>Weighting!$H$19</f>
        <v>0</v>
      </c>
      <c r="H3355">
        <f t="array" ref="H3355">FREQUENCY(IF('Data Transformation'!$B$4:$B$8425=B3339,'Data Transformation'!$G$4:$G$8425),'Bin Analysis'!$B3355)</f>
        <v>14</v>
      </c>
      <c r="I3355">
        <f t="shared" si="418"/>
        <v>0</v>
      </c>
      <c r="J3355">
        <f t="shared" si="419"/>
        <v>0</v>
      </c>
      <c r="K3355">
        <f>J3355*Weighting!$W$19</f>
        <v>0</v>
      </c>
      <c r="M3355" s="14"/>
    </row>
    <row r="3356" spans="1:13" x14ac:dyDescent="0.25">
      <c r="A3356" s="32" t="str">
        <f>IF(Weighting!$P$20&gt;0,B3356,"")</f>
        <v/>
      </c>
      <c r="B3356">
        <f>Weighting!$C$20</f>
        <v>2.1550000000000002</v>
      </c>
      <c r="C3356">
        <f>Weighting!$F$20</f>
        <v>0</v>
      </c>
      <c r="D3356" t="b">
        <f>IF(C3356=1,'Data Transformation'!$G$3+0.5*'Data Transformation'!$W$25,IF(C3357=1,D3357-'Data Transformation'!$W$25,FALSE))</f>
        <v>0</v>
      </c>
      <c r="E3356" t="str">
        <f t="array" ref="E3356">IF(ISLOGICAL(D3356),"",FREQUENCY(IF('Data Transformation'!$B$425:$B$8425='Bin Analysis'!$B3339,'Data Transformation'!$G$425:$G$8425),D3356))</f>
        <v/>
      </c>
      <c r="F3356" t="str">
        <f t="shared" si="417"/>
        <v/>
      </c>
      <c r="G3356">
        <f>Weighting!$H$20</f>
        <v>0</v>
      </c>
      <c r="H3356">
        <f t="array" ref="H3356">FREQUENCY(IF('Data Transformation'!$B$4:$B$8425=B3339,'Data Transformation'!$G$4:$G$8425),'Bin Analysis'!$B3356)</f>
        <v>14</v>
      </c>
      <c r="I3356">
        <f t="shared" si="418"/>
        <v>0</v>
      </c>
      <c r="J3356">
        <f t="shared" si="419"/>
        <v>0</v>
      </c>
      <c r="K3356">
        <f>J3356*Weighting!$W$20</f>
        <v>0</v>
      </c>
      <c r="M3356" s="14"/>
    </row>
    <row r="3357" spans="1:13" x14ac:dyDescent="0.25">
      <c r="A3357" s="32" t="str">
        <f>IF(Weighting!$P$21&gt;0,B3357,"")</f>
        <v/>
      </c>
      <c r="B3357">
        <f>Weighting!$C$21</f>
        <v>2.2860000000000005</v>
      </c>
      <c r="C3357">
        <f>Weighting!$F$21</f>
        <v>0</v>
      </c>
      <c r="D3357" t="b">
        <f>IF(C3357=1,'Data Transformation'!$G$3+0.5*'Data Transformation'!$W$25,IF(C3358=1,D3358-'Data Transformation'!$W$25,FALSE))</f>
        <v>0</v>
      </c>
      <c r="E3357" t="str">
        <f t="array" ref="E3357">IF(ISLOGICAL(D3357),"",FREQUENCY(IF('Data Transformation'!$B$425:$B$8425='Bin Analysis'!$B3339,'Data Transformation'!$G$425:$G$8425),D3357))</f>
        <v/>
      </c>
      <c r="F3357" t="str">
        <f t="shared" si="417"/>
        <v/>
      </c>
      <c r="G3357">
        <f>Weighting!$H$21</f>
        <v>0</v>
      </c>
      <c r="H3357">
        <f t="array" ref="H3357">FREQUENCY(IF('Data Transformation'!$B$4:$B$8425=B3339,'Data Transformation'!$G$4:$G$8425),'Bin Analysis'!$B3357)</f>
        <v>14</v>
      </c>
      <c r="I3357">
        <f t="shared" si="418"/>
        <v>0</v>
      </c>
      <c r="J3357">
        <f t="shared" si="419"/>
        <v>0</v>
      </c>
      <c r="K3357">
        <f>J3357*Weighting!$W$21</f>
        <v>0</v>
      </c>
      <c r="M3357" s="14"/>
    </row>
    <row r="3358" spans="1:13" x14ac:dyDescent="0.25">
      <c r="A3358" s="32" t="str">
        <f>IF(Weighting!$P$22&gt;0,B3358,"")</f>
        <v/>
      </c>
      <c r="B3358">
        <f>Weighting!$C$22</f>
        <v>2.4170000000000007</v>
      </c>
      <c r="C3358">
        <f>Weighting!$F$22</f>
        <v>0</v>
      </c>
      <c r="D3358" t="b">
        <f>IF(C3358=1,'Data Transformation'!$G$3+0.5*'Data Transformation'!$W$25,IF(C3359=1,D3359-'Data Transformation'!$W$25,FALSE))</f>
        <v>0</v>
      </c>
      <c r="E3358" t="str">
        <f t="array" ref="E3358">IF(ISLOGICAL(D3358),"",FREQUENCY(IF('Data Transformation'!$B$425:$B$8425='Bin Analysis'!$B3339,'Data Transformation'!$G$425:$G$8425),D3358))</f>
        <v/>
      </c>
      <c r="F3358" t="str">
        <f t="shared" si="417"/>
        <v/>
      </c>
      <c r="G3358">
        <f>Weighting!$H$22</f>
        <v>0</v>
      </c>
      <c r="H3358">
        <f t="array" ref="H3358">FREQUENCY(IF('Data Transformation'!$B$4:$B$8425=B3339,'Data Transformation'!$G$4:$G$8425),'Bin Analysis'!$B3358)</f>
        <v>14</v>
      </c>
      <c r="I3358">
        <f t="shared" si="418"/>
        <v>0</v>
      </c>
      <c r="J3358">
        <f t="shared" si="419"/>
        <v>0</v>
      </c>
      <c r="K3358">
        <f>J3358*Weighting!$W$22</f>
        <v>0</v>
      </c>
      <c r="M3358" s="14"/>
    </row>
    <row r="3359" spans="1:13" x14ac:dyDescent="0.25">
      <c r="A3359" s="32" t="str">
        <f>IF(Weighting!$P$23&gt;0,B3359,"")</f>
        <v/>
      </c>
      <c r="B3359">
        <f>Weighting!$C$23</f>
        <v>2.5480000000000009</v>
      </c>
      <c r="C3359">
        <f>Weighting!$F$23</f>
        <v>0</v>
      </c>
      <c r="D3359" t="b">
        <f>IF(C3359=1,'Data Transformation'!$G$3+0.5*'Data Transformation'!$W$25,IF(C3360=1,D3360-'Data Transformation'!$W$25,FALSE))</f>
        <v>0</v>
      </c>
      <c r="E3359" t="str">
        <f t="array" ref="E3359">IF(ISLOGICAL(D3359),"",FREQUENCY(IF('Data Transformation'!$B$425:$B$8425='Bin Analysis'!$B3339,'Data Transformation'!$G$425:$G$8425),D3359))</f>
        <v/>
      </c>
      <c r="F3359" t="str">
        <f t="shared" si="417"/>
        <v/>
      </c>
      <c r="G3359">
        <f>Weighting!$H$23</f>
        <v>0</v>
      </c>
      <c r="H3359">
        <f t="array" ref="H3359">FREQUENCY(IF('Data Transformation'!$B$4:$B$8425=B3339,'Data Transformation'!$G$4:$G$8425),'Bin Analysis'!$B3359)</f>
        <v>14</v>
      </c>
      <c r="I3359">
        <f t="shared" si="418"/>
        <v>0</v>
      </c>
      <c r="J3359">
        <f t="shared" si="419"/>
        <v>0</v>
      </c>
      <c r="K3359">
        <f>J3359*Weighting!$W$23</f>
        <v>0</v>
      </c>
      <c r="M3359" s="14"/>
    </row>
    <row r="3360" spans="1:13" x14ac:dyDescent="0.25">
      <c r="A3360" s="32" t="str">
        <f>IF(Weighting!$P$24&gt;0,B3360,"")</f>
        <v/>
      </c>
      <c r="B3360">
        <f>Weighting!$C$24</f>
        <v>2.6790000000000012</v>
      </c>
      <c r="C3360">
        <f>Weighting!$F$24</f>
        <v>0</v>
      </c>
      <c r="D3360" t="b">
        <f>IF(C3360=1,'Data Transformation'!$G$3+0.5*'Data Transformation'!$W$25,IF(C3361=1,D3361-'Data Transformation'!$W$25,FALSE))</f>
        <v>0</v>
      </c>
      <c r="E3360" t="str">
        <f t="array" ref="E3360">IF(ISLOGICAL(D3360),"",FREQUENCY(IF('Data Transformation'!$B$425:$B$8425='Bin Analysis'!$B3339,'Data Transformation'!$G$425:$G$8425),D3360))</f>
        <v/>
      </c>
      <c r="F3360" t="str">
        <f t="shared" si="417"/>
        <v/>
      </c>
      <c r="G3360">
        <f>Weighting!$H$24</f>
        <v>0</v>
      </c>
      <c r="H3360">
        <f t="array" ref="H3360">FREQUENCY(IF('Data Transformation'!$B$4:$B$8425=B3339,'Data Transformation'!$G$4:$G$8425),'Bin Analysis'!$B3360)</f>
        <v>14</v>
      </c>
      <c r="I3360">
        <f t="shared" si="418"/>
        <v>0</v>
      </c>
      <c r="J3360">
        <f t="shared" si="419"/>
        <v>0</v>
      </c>
      <c r="K3360">
        <f>J3360*Weighting!$W$24</f>
        <v>0</v>
      </c>
      <c r="M3360" s="14"/>
    </row>
    <row r="3361" spans="1:25" x14ac:dyDescent="0.25">
      <c r="A3361" s="32" t="str">
        <f>IF(Weighting!$P$25&gt;0,B3361,"")</f>
        <v/>
      </c>
      <c r="B3361">
        <f>Weighting!$C$25</f>
        <v>2.8100000000000014</v>
      </c>
      <c r="C3361">
        <f>Weighting!$F$25</f>
        <v>0</v>
      </c>
      <c r="D3361" t="b">
        <f>IF(C3361=1,'Data Transformation'!$G$3+0.5*'Data Transformation'!$W$25,IF(C3362=1,D3362-'Data Transformation'!$W$25,FALSE))</f>
        <v>0</v>
      </c>
      <c r="E3361" t="str">
        <f t="array" ref="E3361">IF(ISLOGICAL(D3361),"",FREQUENCY(IF('Data Transformation'!$B$425:$B$8425='Bin Analysis'!$B3339,'Data Transformation'!$G$425:$G$8425),D3361))</f>
        <v/>
      </c>
      <c r="F3361" t="str">
        <f t="shared" si="417"/>
        <v/>
      </c>
      <c r="G3361">
        <f>Weighting!$H$25</f>
        <v>0</v>
      </c>
      <c r="H3361">
        <f t="array" ref="H3361">FREQUENCY(IF('Data Transformation'!$B$4:$B$8425=B3339,'Data Transformation'!$G$4:$G$8425),'Bin Analysis'!$B3361)</f>
        <v>14</v>
      </c>
      <c r="I3361">
        <f t="shared" si="418"/>
        <v>0</v>
      </c>
      <c r="J3361">
        <f t="shared" si="419"/>
        <v>0</v>
      </c>
      <c r="K3361">
        <f>J3361*Weighting!$W$25</f>
        <v>0</v>
      </c>
      <c r="M3361" s="14"/>
    </row>
    <row r="3362" spans="1:25" x14ac:dyDescent="0.25">
      <c r="N3362" s="55"/>
      <c r="O3362"/>
      <c r="P3362"/>
      <c r="Q3362"/>
      <c r="R3362"/>
    </row>
    <row r="3363" spans="1:25" ht="23.25" x14ac:dyDescent="0.35">
      <c r="A3363" s="21" t="s">
        <v>0</v>
      </c>
      <c r="B3363" s="21">
        <f>IFERROR(VLOOKUP(C3363,'Data Transformation'!$L$6:$M$426,2,FALSE),"")</f>
        <v>140</v>
      </c>
      <c r="C3363" s="21">
        <f>C3339+1</f>
        <v>140</v>
      </c>
      <c r="D3363" s="21"/>
      <c r="E3363" s="21"/>
      <c r="F3363" s="21"/>
      <c r="G3363" s="21"/>
      <c r="H3363" s="22"/>
      <c r="I3363" s="22"/>
      <c r="J3363" s="22"/>
      <c r="K3363" s="21"/>
      <c r="L3363" s="21">
        <f>B3363</f>
        <v>140</v>
      </c>
      <c r="M3363" s="23">
        <f>INDEX('Data Transformation'!$O$4:$O$424,MATCH($B3363,'Data Transformation'!$M$4:$M$424,0),MATCH($M$2,'Data Transformation'!$O$3,0))</f>
        <v>13</v>
      </c>
      <c r="N3363" s="27">
        <f>IF('Input and Summary Results'!$J$16="minimum",'Bin Analysis'!X3364/(M3363-1),'Bin Analysis'!Y3363/('Bin Analysis'!M3363-1))</f>
        <v>0</v>
      </c>
      <c r="O3363" s="27">
        <f>IF(M3363=FALSE,NA(),(VLOOKUP(1,C3366:K3385,4,FALSE))/(M3363-1))</f>
        <v>8.3333333333333329E-2</v>
      </c>
      <c r="P3363" s="27">
        <f>IF(M3363=FALSE,NA(),SUM(J3366:J3385)/Weighting!$S$5)</f>
        <v>0.7</v>
      </c>
      <c r="Q3363" s="27">
        <f>IF(M3363=FALSE,NA(),SUM(K3366:K3385)/Weighting!$S$6)</f>
        <v>0.65217391304347827</v>
      </c>
      <c r="R3363" s="27">
        <f>IF(M3363=FALSE,NA(),(VLOOKUP(1,G3366:K3385,3,FALSE))/(M3363-1))</f>
        <v>0.16666666666666666</v>
      </c>
      <c r="S3363" s="22" t="str">
        <f>IF(M3363=FALSE,NA(),IF(SUM(J3366:J3385)=2,"yes","no"))</f>
        <v>no</v>
      </c>
      <c r="X3363" s="2" cm="2">
        <f t="array" ref="X3363:X3364">FREQUENCY(IF('Data Transformation'!$B$425:$B$6424='Bin Analysis'!L3363,'Data Transformation'!$G$425:$G$6424),'Data Transformation'!$U$11)</f>
        <v>12</v>
      </c>
      <c r="Y3363" s="2" cm="2">
        <f t="array" ref="Y3363:Y3364">FREQUENCY(IF('Data Transformation'!$B$425:$B$6424='Bin Analysis'!L3363,'Data Transformation'!$G$425:$G$6424),'Data Transformation'!$U$12)</f>
        <v>11</v>
      </c>
    </row>
    <row r="3364" spans="1:25" x14ac:dyDescent="0.25">
      <c r="A3364" s="14" t="s">
        <v>67</v>
      </c>
      <c r="B3364" t="s">
        <v>47</v>
      </c>
      <c r="C3364" t="s">
        <v>5</v>
      </c>
      <c r="D3364" t="s">
        <v>100</v>
      </c>
      <c r="E3364" t="s">
        <v>101</v>
      </c>
      <c r="F3364" t="s">
        <v>102</v>
      </c>
      <c r="G3364" t="s">
        <v>70</v>
      </c>
      <c r="H3364" t="s">
        <v>31</v>
      </c>
      <c r="I3364" t="s">
        <v>32</v>
      </c>
      <c r="J3364" t="s">
        <v>46</v>
      </c>
      <c r="K3364" s="14" t="s">
        <v>45</v>
      </c>
      <c r="M3364" s="14"/>
      <c r="X3364" s="2">
        <v>0</v>
      </c>
      <c r="Y3364" s="2">
        <v>1</v>
      </c>
    </row>
    <row r="3365" spans="1:25" x14ac:dyDescent="0.25">
      <c r="A3365" s="32"/>
      <c r="D3365" t="b">
        <f>IF(C3365=1,'Data Transformation'!$G$3+0.5*'Data Transformation'!$W$25,IF(C3366=1,D3366-'Data Transformation'!$W$25,FALSE))</f>
        <v>0</v>
      </c>
      <c r="E3365" t="str">
        <f t="array" ref="E3365">IF(ISLOGICAL(D3365),"",FREQUENCY(IF('Data Transformation'!$B$425:$B$8425='Bin Analysis'!$B3363,'Data Transformation'!$G$425:$G$8425),D3365))</f>
        <v/>
      </c>
      <c r="F3365" t="str">
        <f>IF(ISLOGICAL(D3365),"",E3365-E3364)</f>
        <v/>
      </c>
      <c r="M3365" s="14"/>
    </row>
    <row r="3366" spans="1:25" x14ac:dyDescent="0.25">
      <c r="A3366" s="32">
        <f>IF(Weighting!$P$6&gt;0,B3366,"")</f>
        <v>0.32100000000000001</v>
      </c>
      <c r="B3366">
        <f>Weighting!$C$6</f>
        <v>0.32100000000000001</v>
      </c>
      <c r="C3366">
        <f>Weighting!$F$6</f>
        <v>0</v>
      </c>
      <c r="D3366" t="b">
        <f>IF(C3366=1,'Data Transformation'!$G$3+0.5*'Data Transformation'!$W$25,IF(C3367=1,D3367-'Data Transformation'!$W$25,FALSE))</f>
        <v>0</v>
      </c>
      <c r="E3366" t="str">
        <f t="array" ref="E3366">IF(ISLOGICAL(D3366),"",FREQUENCY(IF('Data Transformation'!$B$425:$B$8425='Bin Analysis'!$B3363,'Data Transformation'!$G$425:$G$8425),D3366))</f>
        <v/>
      </c>
      <c r="F3366" t="str">
        <f>IF(ISLOGICAL(D3366),"",E3366-E3365)</f>
        <v/>
      </c>
      <c r="G3366">
        <f>Weighting!$H$6</f>
        <v>1</v>
      </c>
      <c r="H3366">
        <f t="array" ref="H3366">FREQUENCY(IF('Data Transformation'!$B$4:$B$8425=B3363,'Data Transformation'!$G$4:$G$8425),'Bin Analysis'!$B3366)</f>
        <v>2</v>
      </c>
      <c r="I3366">
        <f>H3366-H3365</f>
        <v>2</v>
      </c>
      <c r="J3366">
        <f>IF(I3366=0,0,1)</f>
        <v>1</v>
      </c>
      <c r="K3366">
        <f>J3366*Weighting!$W$6</f>
        <v>1</v>
      </c>
      <c r="M3366" s="14"/>
    </row>
    <row r="3367" spans="1:25" x14ac:dyDescent="0.25">
      <c r="A3367" s="32">
        <f>IF(Weighting!$P$7&gt;0,B3367,"")</f>
        <v>0.45200000000000001</v>
      </c>
      <c r="B3367">
        <f>Weighting!$C$7</f>
        <v>0.45200000000000001</v>
      </c>
      <c r="C3367">
        <f>Weighting!$F$7</f>
        <v>0</v>
      </c>
      <c r="D3367" t="b">
        <f>IF(C3367=1,'Data Transformation'!$G$3+0.5*'Data Transformation'!$W$25,IF(C3368=1,D3368-'Data Transformation'!$W$25,FALSE))</f>
        <v>0</v>
      </c>
      <c r="E3367" t="str">
        <f t="array" ref="E3367">IF(ISLOGICAL(D3367),"",FREQUENCY(IF('Data Transformation'!$B$425:$B$8425='Bin Analysis'!$B3363,'Data Transformation'!$G$425:$G$8425),D3367))</f>
        <v/>
      </c>
      <c r="F3367" t="str">
        <f t="shared" ref="F3367:F3385" si="420">IF(ISLOGICAL(D3367),"",E3367-E3366)</f>
        <v/>
      </c>
      <c r="G3367">
        <f>Weighting!$H$7</f>
        <v>0</v>
      </c>
      <c r="H3367">
        <f t="array" ref="H3367">FREQUENCY(IF('Data Transformation'!$B$4:$B$8425=B3363,'Data Transformation'!$G$4:$G$8425),'Bin Analysis'!$B3367)</f>
        <v>3</v>
      </c>
      <c r="I3367">
        <f t="shared" ref="I3367:I3385" si="421">H3367-H3366</f>
        <v>1</v>
      </c>
      <c r="J3367">
        <f>IF(I3367=0,0,1)</f>
        <v>1</v>
      </c>
      <c r="K3367">
        <f>J3367*Weighting!$W$7</f>
        <v>2</v>
      </c>
      <c r="M3367" s="14"/>
    </row>
    <row r="3368" spans="1:25" x14ac:dyDescent="0.25">
      <c r="A3368" s="32">
        <f>IF(Weighting!$P$8&gt;0,B3368,"")</f>
        <v>0.58299999999999996</v>
      </c>
      <c r="B3368">
        <f>Weighting!$C$8</f>
        <v>0.58299999999999996</v>
      </c>
      <c r="C3368">
        <f>Weighting!$F$8</f>
        <v>0</v>
      </c>
      <c r="D3368" t="b">
        <f>IF(C3368=1,'Data Transformation'!$G$3+0.5*'Data Transformation'!$W$25,IF(C3369=1,D3369-'Data Transformation'!$W$25,FALSE))</f>
        <v>0</v>
      </c>
      <c r="E3368" t="str">
        <f t="array" ref="E3368">IF(ISLOGICAL(D3368),"",FREQUENCY(IF('Data Transformation'!$B$425:$B$8425='Bin Analysis'!$B3363,'Data Transformation'!$G$425:$G$8425),D3368))</f>
        <v/>
      </c>
      <c r="F3368" t="str">
        <f t="shared" si="420"/>
        <v/>
      </c>
      <c r="G3368">
        <f>Weighting!$H$8</f>
        <v>0</v>
      </c>
      <c r="H3368">
        <f t="array" ref="H3368">FREQUENCY(IF('Data Transformation'!$B$4:$B$8425=B3363,'Data Transformation'!$G$4:$G$8425),'Bin Analysis'!$B3368)</f>
        <v>4</v>
      </c>
      <c r="I3368">
        <f t="shared" si="421"/>
        <v>1</v>
      </c>
      <c r="J3368">
        <f t="shared" ref="J3368:J3385" si="422">IF(I3368=0,0,1)</f>
        <v>1</v>
      </c>
      <c r="K3368">
        <f>J3368*Weighting!$W$8</f>
        <v>3</v>
      </c>
      <c r="M3368" s="14"/>
    </row>
    <row r="3369" spans="1:25" x14ac:dyDescent="0.25">
      <c r="A3369" s="32">
        <f>IF(Weighting!$P$9&gt;0,B3369,"")</f>
        <v>0.71399999999999997</v>
      </c>
      <c r="B3369" s="50">
        <f>Weighting!$C$9</f>
        <v>0.71399999999999997</v>
      </c>
      <c r="C3369">
        <f>Weighting!$F$9</f>
        <v>0</v>
      </c>
      <c r="D3369" t="b">
        <f>IF(C3369=1,'Data Transformation'!$G$3+0.5*'Data Transformation'!$W$25,IF(C3370=1,D3370-'Data Transformation'!$W$25,FALSE))</f>
        <v>0</v>
      </c>
      <c r="E3369" t="str">
        <f t="array" ref="E3369">IF(ISLOGICAL(D3369),"",FREQUENCY(IF('Data Transformation'!$B$425:$B$8425='Bin Analysis'!$B3363,'Data Transformation'!$G$425:$G$8425),D3369))</f>
        <v/>
      </c>
      <c r="F3369" t="str">
        <f t="shared" si="420"/>
        <v/>
      </c>
      <c r="G3369">
        <f>Weighting!$H$9</f>
        <v>0</v>
      </c>
      <c r="H3369">
        <f t="array" ref="H3369">FREQUENCY(IF('Data Transformation'!$B$4:$B$8425=B3363,'Data Transformation'!$G$4:$G$8425),'Bin Analysis'!$B3369)</f>
        <v>6</v>
      </c>
      <c r="I3369">
        <f t="shared" si="421"/>
        <v>2</v>
      </c>
      <c r="J3369">
        <f t="shared" si="422"/>
        <v>1</v>
      </c>
      <c r="K3369">
        <f>J3369*Weighting!$W$9</f>
        <v>3</v>
      </c>
      <c r="M3369" s="14"/>
    </row>
    <row r="3370" spans="1:25" x14ac:dyDescent="0.25">
      <c r="A3370" s="32">
        <f>IF(Weighting!$P$10&gt;0,B3370,"")</f>
        <v>0.84499999999999997</v>
      </c>
      <c r="B3370">
        <f>Weighting!$C$10</f>
        <v>0.84499999999999997</v>
      </c>
      <c r="C3370">
        <f>Weighting!$F$10</f>
        <v>0</v>
      </c>
      <c r="D3370" t="b">
        <f>IF(C3370=1,'Data Transformation'!$G$3+0.5*'Data Transformation'!$W$25,IF(C3371=1,D3371-'Data Transformation'!$W$25,FALSE))</f>
        <v>0</v>
      </c>
      <c r="E3370" t="str">
        <f t="array" ref="E3370">IF(ISLOGICAL(D3370),"",FREQUENCY(IF('Data Transformation'!$B$425:$B$8425='Bin Analysis'!$B3363,'Data Transformation'!$G$425:$G$8425),D3370))</f>
        <v/>
      </c>
      <c r="F3370" t="str">
        <f t="shared" si="420"/>
        <v/>
      </c>
      <c r="G3370">
        <f>Weighting!$H$10</f>
        <v>0</v>
      </c>
      <c r="H3370">
        <f t="array" ref="H3370">FREQUENCY(IF('Data Transformation'!$B$4:$B$8425=B3363,'Data Transformation'!$G$4:$G$8425),'Bin Analysis'!$B3370)</f>
        <v>11</v>
      </c>
      <c r="I3370">
        <f t="shared" si="421"/>
        <v>5</v>
      </c>
      <c r="J3370">
        <f t="shared" si="422"/>
        <v>1</v>
      </c>
      <c r="K3370">
        <f>J3370*Weighting!$W$10</f>
        <v>3</v>
      </c>
      <c r="M3370" s="14"/>
    </row>
    <row r="3371" spans="1:25" x14ac:dyDescent="0.25">
      <c r="A3371" s="32">
        <f>IF(Weighting!$P$11&gt;0,B3371,"")</f>
        <v>0.97599999999999998</v>
      </c>
      <c r="B3371">
        <f>Weighting!$C$11</f>
        <v>0.97599999999999998</v>
      </c>
      <c r="C3371">
        <f>Weighting!$F$11</f>
        <v>0</v>
      </c>
      <c r="D3371">
        <f>IF(C3371=1,'Data Transformation'!$G$3+0.5*'Data Transformation'!$W$25,IF(C3372=1,D3372-'Data Transformation'!$W$25,FALSE))</f>
        <v>0.86899999999999999</v>
      </c>
      <c r="E3371">
        <f t="array" ref="E3371">IF(ISLOGICAL(D3371),"",FREQUENCY(IF('Data Transformation'!$B$425:$B$8425='Bin Analysis'!$B3363,'Data Transformation'!$G$425:$G$8425),D3371))</f>
        <v>11</v>
      </c>
      <c r="F3371" t="e">
        <f t="shared" si="420"/>
        <v>#VALUE!</v>
      </c>
      <c r="G3371">
        <f>Weighting!$H$11</f>
        <v>0</v>
      </c>
      <c r="H3371">
        <f t="array" ref="H3371">FREQUENCY(IF('Data Transformation'!$B$4:$B$8425=B3363,'Data Transformation'!$G$4:$G$8425),'Bin Analysis'!$B3371)</f>
        <v>12</v>
      </c>
      <c r="I3371">
        <f t="shared" si="421"/>
        <v>1</v>
      </c>
      <c r="J3371">
        <f t="shared" si="422"/>
        <v>1</v>
      </c>
      <c r="K3371">
        <f>J3371*Weighting!$W$11</f>
        <v>2</v>
      </c>
      <c r="M3371" s="14"/>
    </row>
    <row r="3372" spans="1:25" x14ac:dyDescent="0.25">
      <c r="A3372" s="32">
        <f>IF(Weighting!$P$12&gt;0,B3372,"")</f>
        <v>1.107</v>
      </c>
      <c r="B3372">
        <f>Weighting!$C$12</f>
        <v>1.107</v>
      </c>
      <c r="C3372">
        <f>Weighting!$F$12</f>
        <v>1</v>
      </c>
      <c r="D3372">
        <f>IF(C3372=1,'Data Transformation'!$G$3+0.5*'Data Transformation'!$W$25,IF(C3373=1,D3373-'Data Transformation'!$W$25,FALSE))</f>
        <v>1.131</v>
      </c>
      <c r="E3372">
        <f t="array" ref="E3372">IF(ISLOGICAL(D3372),"",FREQUENCY(IF('Data Transformation'!$B$425:$B$8425='Bin Analysis'!$B3363,'Data Transformation'!$G$425:$G$8425),D3372))</f>
        <v>12</v>
      </c>
      <c r="F3372">
        <f t="shared" si="420"/>
        <v>1</v>
      </c>
      <c r="G3372">
        <f>Weighting!$H$12</f>
        <v>0</v>
      </c>
      <c r="H3372">
        <f t="array" ref="H3372">FREQUENCY(IF('Data Transformation'!$B$4:$B$8425=B3363,'Data Transformation'!$G$4:$G$8425),'Bin Analysis'!$B3372)</f>
        <v>13</v>
      </c>
      <c r="I3372">
        <f t="shared" si="421"/>
        <v>1</v>
      </c>
      <c r="J3372">
        <f t="shared" si="422"/>
        <v>1</v>
      </c>
      <c r="K3372">
        <f>J3372*Weighting!$W$12</f>
        <v>1</v>
      </c>
      <c r="M3372" s="14"/>
    </row>
    <row r="3373" spans="1:25" x14ac:dyDescent="0.25">
      <c r="A3373" s="32">
        <f>IF(Weighting!$P$13&gt;0,B3373,"")</f>
        <v>1.238</v>
      </c>
      <c r="B3373">
        <f>Weighting!$C$13</f>
        <v>1.238</v>
      </c>
      <c r="C3373">
        <f>Weighting!$F$13</f>
        <v>0</v>
      </c>
      <c r="D3373" t="b">
        <f>IF(C3373=1,'Data Transformation'!$G$3+0.5*'Data Transformation'!$W$25,IF(C3374=1,D3374-'Data Transformation'!$W$25,FALSE))</f>
        <v>0</v>
      </c>
      <c r="E3373" t="str">
        <f t="array" ref="E3373">IF(ISLOGICAL(D3373),"",FREQUENCY(IF('Data Transformation'!$B$425:$B$8425='Bin Analysis'!$B3363,'Data Transformation'!$G$425:$G$8425),D3373))</f>
        <v/>
      </c>
      <c r="F3373" t="str">
        <f t="shared" si="420"/>
        <v/>
      </c>
      <c r="G3373">
        <f>Weighting!$H$13</f>
        <v>0</v>
      </c>
      <c r="H3373">
        <f t="array" ref="H3373">FREQUENCY(IF('Data Transformation'!$B$4:$B$8425=B3363,'Data Transformation'!$G$4:$G$8425),'Bin Analysis'!$B3373)</f>
        <v>13</v>
      </c>
      <c r="I3373">
        <f t="shared" si="421"/>
        <v>0</v>
      </c>
      <c r="J3373">
        <f t="shared" si="422"/>
        <v>0</v>
      </c>
      <c r="K3373">
        <f>J3373*Weighting!$W$13</f>
        <v>0</v>
      </c>
      <c r="M3373" s="14"/>
    </row>
    <row r="3374" spans="1:25" x14ac:dyDescent="0.25">
      <c r="A3374" s="32">
        <f>IF(Weighting!$P$14&gt;0,B3374,"")</f>
        <v>1.369</v>
      </c>
      <c r="B3374">
        <f>Weighting!$C$14</f>
        <v>1.369</v>
      </c>
      <c r="C3374">
        <f>Weighting!$F$14</f>
        <v>0</v>
      </c>
      <c r="D3374" t="b">
        <f>IF(C3374=1,'Data Transformation'!$G$3+0.5*'Data Transformation'!$W$25,IF(C3375=1,D3375-'Data Transformation'!$W$25,FALSE))</f>
        <v>0</v>
      </c>
      <c r="E3374" t="str">
        <f t="array" ref="E3374">IF(ISLOGICAL(D3374),"",FREQUENCY(IF('Data Transformation'!$B$425:$B$8425='Bin Analysis'!$B3363,'Data Transformation'!$G$425:$G$8425),D3374))</f>
        <v/>
      </c>
      <c r="F3374" t="str">
        <f t="shared" si="420"/>
        <v/>
      </c>
      <c r="G3374">
        <f>Weighting!$H$14</f>
        <v>0</v>
      </c>
      <c r="H3374">
        <f t="array" ref="H3374">FREQUENCY(IF('Data Transformation'!$B$4:$B$8425=B3363,'Data Transformation'!$G$4:$G$8425),'Bin Analysis'!$B3374)</f>
        <v>13</v>
      </c>
      <c r="I3374">
        <f t="shared" si="421"/>
        <v>0</v>
      </c>
      <c r="J3374">
        <f t="shared" si="422"/>
        <v>0</v>
      </c>
      <c r="K3374">
        <f>J3374*Weighting!$W$14</f>
        <v>0</v>
      </c>
      <c r="M3374" s="14"/>
    </row>
    <row r="3375" spans="1:25" x14ac:dyDescent="0.25">
      <c r="A3375" s="32">
        <f>IF(Weighting!$P$15&gt;0,B3375,"")</f>
        <v>1.5000009999999999</v>
      </c>
      <c r="B3375">
        <f>Weighting!$C$15</f>
        <v>1.5000009999999999</v>
      </c>
      <c r="C3375">
        <f>Weighting!$F$15</f>
        <v>0</v>
      </c>
      <c r="D3375" t="b">
        <f>IF(C3375=1,'Data Transformation'!$G$3+0.5*'Data Transformation'!$W$25,IF(C3376=1,D3376-'Data Transformation'!$W$25,FALSE))</f>
        <v>0</v>
      </c>
      <c r="E3375" t="str">
        <f t="array" ref="E3375">IF(ISLOGICAL(D3375),"",FREQUENCY(IF('Data Transformation'!$B$425:$B$8425='Bin Analysis'!$B3363,'Data Transformation'!$G$425:$G$8425),D3375))</f>
        <v/>
      </c>
      <c r="F3375" t="str">
        <f t="shared" si="420"/>
        <v/>
      </c>
      <c r="G3375">
        <f>Weighting!$H$15</f>
        <v>0</v>
      </c>
      <c r="H3375">
        <f t="array" ref="H3375">FREQUENCY(IF('Data Transformation'!$B$4:$B$8425=B3363,'Data Transformation'!$G$4:$G$8425),'Bin Analysis'!$B3375)</f>
        <v>13</v>
      </c>
      <c r="I3375">
        <f t="shared" si="421"/>
        <v>0</v>
      </c>
      <c r="J3375">
        <f t="shared" si="422"/>
        <v>0</v>
      </c>
      <c r="K3375">
        <f>J3375*Weighting!$W$15</f>
        <v>0</v>
      </c>
      <c r="M3375" s="14"/>
    </row>
    <row r="3376" spans="1:25" x14ac:dyDescent="0.25">
      <c r="A3376" s="32" t="str">
        <f>IF(Weighting!$P$16&gt;0,B3376,"")</f>
        <v/>
      </c>
      <c r="B3376">
        <f>Weighting!$C$16</f>
        <v>1.631</v>
      </c>
      <c r="C3376">
        <f>Weighting!$F$16</f>
        <v>0</v>
      </c>
      <c r="D3376" t="b">
        <f>IF(C3376=1,'Data Transformation'!$G$3+0.5*'Data Transformation'!$W$25,IF(C3377=1,D3377-'Data Transformation'!$W$25,FALSE))</f>
        <v>0</v>
      </c>
      <c r="E3376" t="str">
        <f t="array" ref="E3376">IF(ISLOGICAL(D3376),"",FREQUENCY(IF('Data Transformation'!$B$425:$B$8425='Bin Analysis'!$B3363,'Data Transformation'!$G$425:$G$8425),D3376))</f>
        <v/>
      </c>
      <c r="F3376" t="str">
        <f t="shared" si="420"/>
        <v/>
      </c>
      <c r="G3376">
        <f>Weighting!$H$16</f>
        <v>0</v>
      </c>
      <c r="H3376">
        <f t="array" ref="H3376">FREQUENCY(IF('Data Transformation'!$B$4:$B$8425=B3363,'Data Transformation'!$G$4:$G$8425),'Bin Analysis'!$B3376)</f>
        <v>13</v>
      </c>
      <c r="I3376">
        <f t="shared" si="421"/>
        <v>0</v>
      </c>
      <c r="J3376">
        <f t="shared" si="422"/>
        <v>0</v>
      </c>
      <c r="K3376">
        <f>J3376*Weighting!$W$16</f>
        <v>0</v>
      </c>
      <c r="M3376" s="14"/>
    </row>
    <row r="3377" spans="1:25" x14ac:dyDescent="0.25">
      <c r="A3377" s="32" t="str">
        <f>IF(Weighting!$P$17&gt;0,B3377,"")</f>
        <v/>
      </c>
      <c r="B3377">
        <f>Weighting!$C$17</f>
        <v>1.762</v>
      </c>
      <c r="C3377">
        <f>Weighting!$F$17</f>
        <v>0</v>
      </c>
      <c r="D3377" t="b">
        <f>IF(C3377=1,'Data Transformation'!$G$3+0.5*'Data Transformation'!$W$25,IF(C3378=1,D3378-'Data Transformation'!$W$25,FALSE))</f>
        <v>0</v>
      </c>
      <c r="E3377" t="str">
        <f t="array" ref="E3377">IF(ISLOGICAL(D3377),"",FREQUENCY(IF('Data Transformation'!$B$425:$B$8425='Bin Analysis'!$B3363,'Data Transformation'!$G$425:$G$8425),D3377))</f>
        <v/>
      </c>
      <c r="F3377" t="str">
        <f t="shared" si="420"/>
        <v/>
      </c>
      <c r="G3377">
        <f>Weighting!$H$17</f>
        <v>0</v>
      </c>
      <c r="H3377">
        <f t="array" ref="H3377">FREQUENCY(IF('Data Transformation'!$B$4:$B$8425=B3363,'Data Transformation'!$G$4:$G$8425),'Bin Analysis'!$B3377)</f>
        <v>13</v>
      </c>
      <c r="I3377">
        <f t="shared" si="421"/>
        <v>0</v>
      </c>
      <c r="J3377">
        <f t="shared" si="422"/>
        <v>0</v>
      </c>
      <c r="K3377">
        <f>J3377*Weighting!$W$17</f>
        <v>0</v>
      </c>
      <c r="M3377" s="14"/>
    </row>
    <row r="3378" spans="1:25" x14ac:dyDescent="0.25">
      <c r="A3378" s="32" t="str">
        <f>IF(Weighting!$P$18&gt;0,B3378,"")</f>
        <v/>
      </c>
      <c r="B3378">
        <f>Weighting!$C$18</f>
        <v>1.893</v>
      </c>
      <c r="C3378">
        <f>Weighting!$F$18</f>
        <v>0</v>
      </c>
      <c r="D3378" t="b">
        <f>IF(C3378=1,'Data Transformation'!$G$3+0.5*'Data Transformation'!$W$25,IF(C3379=1,D3379-'Data Transformation'!$W$25,FALSE))</f>
        <v>0</v>
      </c>
      <c r="E3378" t="str">
        <f t="array" ref="E3378">IF(ISLOGICAL(D3378),"",FREQUENCY(IF('Data Transformation'!$B$425:$B$8425='Bin Analysis'!$B3363,'Data Transformation'!$G$425:$G$8425),D3378))</f>
        <v/>
      </c>
      <c r="F3378" t="str">
        <f t="shared" si="420"/>
        <v/>
      </c>
      <c r="G3378">
        <f>Weighting!$H$18</f>
        <v>0</v>
      </c>
      <c r="H3378">
        <f t="array" ref="H3378">FREQUENCY(IF('Data Transformation'!$B$4:$B$8425=B3363,'Data Transformation'!$G$4:$G$8425),'Bin Analysis'!$B3378)</f>
        <v>13</v>
      </c>
      <c r="I3378">
        <f t="shared" si="421"/>
        <v>0</v>
      </c>
      <c r="J3378">
        <f t="shared" si="422"/>
        <v>0</v>
      </c>
      <c r="K3378">
        <f>J3378*Weighting!$W$18</f>
        <v>0</v>
      </c>
      <c r="M3378" s="14"/>
    </row>
    <row r="3379" spans="1:25" x14ac:dyDescent="0.25">
      <c r="A3379" s="32" t="str">
        <f>IF(Weighting!$P$19&gt;0,B3379,"")</f>
        <v/>
      </c>
      <c r="B3379">
        <f>Weighting!$C$19</f>
        <v>2.024</v>
      </c>
      <c r="C3379">
        <f>Weighting!$F$19</f>
        <v>0</v>
      </c>
      <c r="D3379" t="b">
        <f>IF(C3379=1,'Data Transformation'!$G$3+0.5*'Data Transformation'!$W$25,IF(C3380=1,D3380-'Data Transformation'!$W$25,FALSE))</f>
        <v>0</v>
      </c>
      <c r="E3379" t="str">
        <f t="array" ref="E3379">IF(ISLOGICAL(D3379),"",FREQUENCY(IF('Data Transformation'!$B$425:$B$8425='Bin Analysis'!$B3363,'Data Transformation'!$G$425:$G$8425),D3379))</f>
        <v/>
      </c>
      <c r="F3379" t="str">
        <f t="shared" si="420"/>
        <v/>
      </c>
      <c r="G3379">
        <f>Weighting!$H$19</f>
        <v>0</v>
      </c>
      <c r="H3379">
        <f t="array" ref="H3379">FREQUENCY(IF('Data Transformation'!$B$4:$B$8425=B3363,'Data Transformation'!$G$4:$G$8425),'Bin Analysis'!$B3379)</f>
        <v>13</v>
      </c>
      <c r="I3379">
        <f t="shared" si="421"/>
        <v>0</v>
      </c>
      <c r="J3379">
        <f t="shared" si="422"/>
        <v>0</v>
      </c>
      <c r="K3379">
        <f>J3379*Weighting!$W$19</f>
        <v>0</v>
      </c>
      <c r="M3379" s="14"/>
    </row>
    <row r="3380" spans="1:25" x14ac:dyDescent="0.25">
      <c r="A3380" s="32" t="str">
        <f>IF(Weighting!$P$20&gt;0,B3380,"")</f>
        <v/>
      </c>
      <c r="B3380">
        <f>Weighting!$C$20</f>
        <v>2.1550000000000002</v>
      </c>
      <c r="C3380">
        <f>Weighting!$F$20</f>
        <v>0</v>
      </c>
      <c r="D3380" t="b">
        <f>IF(C3380=1,'Data Transformation'!$G$3+0.5*'Data Transformation'!$W$25,IF(C3381=1,D3381-'Data Transformation'!$W$25,FALSE))</f>
        <v>0</v>
      </c>
      <c r="E3380" t="str">
        <f t="array" ref="E3380">IF(ISLOGICAL(D3380),"",FREQUENCY(IF('Data Transformation'!$B$425:$B$8425='Bin Analysis'!$B3363,'Data Transformation'!$G$425:$G$8425),D3380))</f>
        <v/>
      </c>
      <c r="F3380" t="str">
        <f t="shared" si="420"/>
        <v/>
      </c>
      <c r="G3380">
        <f>Weighting!$H$20</f>
        <v>0</v>
      </c>
      <c r="H3380">
        <f t="array" ref="H3380">FREQUENCY(IF('Data Transformation'!$B$4:$B$8425=B3363,'Data Transformation'!$G$4:$G$8425),'Bin Analysis'!$B3380)</f>
        <v>13</v>
      </c>
      <c r="I3380">
        <f t="shared" si="421"/>
        <v>0</v>
      </c>
      <c r="J3380">
        <f t="shared" si="422"/>
        <v>0</v>
      </c>
      <c r="K3380">
        <f>J3380*Weighting!$W$20</f>
        <v>0</v>
      </c>
      <c r="M3380" s="14"/>
    </row>
    <row r="3381" spans="1:25" x14ac:dyDescent="0.25">
      <c r="A3381" s="32" t="str">
        <f>IF(Weighting!$P$21&gt;0,B3381,"")</f>
        <v/>
      </c>
      <c r="B3381">
        <f>Weighting!$C$21</f>
        <v>2.2860000000000005</v>
      </c>
      <c r="C3381">
        <f>Weighting!$F$21</f>
        <v>0</v>
      </c>
      <c r="D3381" t="b">
        <f>IF(C3381=1,'Data Transformation'!$G$3+0.5*'Data Transformation'!$W$25,IF(C3382=1,D3382-'Data Transformation'!$W$25,FALSE))</f>
        <v>0</v>
      </c>
      <c r="E3381" t="str">
        <f t="array" ref="E3381">IF(ISLOGICAL(D3381),"",FREQUENCY(IF('Data Transformation'!$B$425:$B$8425='Bin Analysis'!$B3363,'Data Transformation'!$G$425:$G$8425),D3381))</f>
        <v/>
      </c>
      <c r="F3381" t="str">
        <f t="shared" si="420"/>
        <v/>
      </c>
      <c r="G3381">
        <f>Weighting!$H$21</f>
        <v>0</v>
      </c>
      <c r="H3381">
        <f t="array" ref="H3381">FREQUENCY(IF('Data Transformation'!$B$4:$B$8425=B3363,'Data Transformation'!$G$4:$G$8425),'Bin Analysis'!$B3381)</f>
        <v>13</v>
      </c>
      <c r="I3381">
        <f t="shared" si="421"/>
        <v>0</v>
      </c>
      <c r="J3381">
        <f t="shared" si="422"/>
        <v>0</v>
      </c>
      <c r="K3381">
        <f>J3381*Weighting!$W$21</f>
        <v>0</v>
      </c>
      <c r="M3381" s="14"/>
    </row>
    <row r="3382" spans="1:25" x14ac:dyDescent="0.25">
      <c r="A3382" s="32" t="str">
        <f>IF(Weighting!$P$22&gt;0,B3382,"")</f>
        <v/>
      </c>
      <c r="B3382">
        <f>Weighting!$C$22</f>
        <v>2.4170000000000007</v>
      </c>
      <c r="C3382">
        <f>Weighting!$F$22</f>
        <v>0</v>
      </c>
      <c r="D3382" t="b">
        <f>IF(C3382=1,'Data Transformation'!$G$3+0.5*'Data Transformation'!$W$25,IF(C3383=1,D3383-'Data Transformation'!$W$25,FALSE))</f>
        <v>0</v>
      </c>
      <c r="E3382" t="str">
        <f t="array" ref="E3382">IF(ISLOGICAL(D3382),"",FREQUENCY(IF('Data Transformation'!$B$425:$B$8425='Bin Analysis'!$B3363,'Data Transformation'!$G$425:$G$8425),D3382))</f>
        <v/>
      </c>
      <c r="F3382" t="str">
        <f t="shared" si="420"/>
        <v/>
      </c>
      <c r="G3382">
        <f>Weighting!$H$22</f>
        <v>0</v>
      </c>
      <c r="H3382">
        <f t="array" ref="H3382">FREQUENCY(IF('Data Transformation'!$B$4:$B$8425=B3363,'Data Transformation'!$G$4:$G$8425),'Bin Analysis'!$B3382)</f>
        <v>13</v>
      </c>
      <c r="I3382">
        <f t="shared" si="421"/>
        <v>0</v>
      </c>
      <c r="J3382">
        <f t="shared" si="422"/>
        <v>0</v>
      </c>
      <c r="K3382">
        <f>J3382*Weighting!$W$22</f>
        <v>0</v>
      </c>
      <c r="M3382" s="14"/>
    </row>
    <row r="3383" spans="1:25" x14ac:dyDescent="0.25">
      <c r="A3383" s="32" t="str">
        <f>IF(Weighting!$P$23&gt;0,B3383,"")</f>
        <v/>
      </c>
      <c r="B3383">
        <f>Weighting!$C$23</f>
        <v>2.5480000000000009</v>
      </c>
      <c r="C3383">
        <f>Weighting!$F$23</f>
        <v>0</v>
      </c>
      <c r="D3383" t="b">
        <f>IF(C3383=1,'Data Transformation'!$G$3+0.5*'Data Transformation'!$W$25,IF(C3384=1,D3384-'Data Transformation'!$W$25,FALSE))</f>
        <v>0</v>
      </c>
      <c r="E3383" t="str">
        <f t="array" ref="E3383">IF(ISLOGICAL(D3383),"",FREQUENCY(IF('Data Transformation'!$B$425:$B$8425='Bin Analysis'!$B3363,'Data Transformation'!$G$425:$G$8425),D3383))</f>
        <v/>
      </c>
      <c r="F3383" t="str">
        <f t="shared" si="420"/>
        <v/>
      </c>
      <c r="G3383">
        <f>Weighting!$H$23</f>
        <v>0</v>
      </c>
      <c r="H3383">
        <f t="array" ref="H3383">FREQUENCY(IF('Data Transformation'!$B$4:$B$8425=B3363,'Data Transformation'!$G$4:$G$8425),'Bin Analysis'!$B3383)</f>
        <v>13</v>
      </c>
      <c r="I3383">
        <f t="shared" si="421"/>
        <v>0</v>
      </c>
      <c r="J3383">
        <f t="shared" si="422"/>
        <v>0</v>
      </c>
      <c r="K3383">
        <f>J3383*Weighting!$W$23</f>
        <v>0</v>
      </c>
      <c r="M3383" s="14"/>
    </row>
    <row r="3384" spans="1:25" x14ac:dyDescent="0.25">
      <c r="A3384" s="32" t="str">
        <f>IF(Weighting!$P$24&gt;0,B3384,"")</f>
        <v/>
      </c>
      <c r="B3384">
        <f>Weighting!$C$24</f>
        <v>2.6790000000000012</v>
      </c>
      <c r="C3384">
        <f>Weighting!$F$24</f>
        <v>0</v>
      </c>
      <c r="D3384" t="b">
        <f>IF(C3384=1,'Data Transformation'!$G$3+0.5*'Data Transformation'!$W$25,IF(C3385=1,D3385-'Data Transformation'!$W$25,FALSE))</f>
        <v>0</v>
      </c>
      <c r="E3384" t="str">
        <f t="array" ref="E3384">IF(ISLOGICAL(D3384),"",FREQUENCY(IF('Data Transformation'!$B$425:$B$8425='Bin Analysis'!$B3363,'Data Transformation'!$G$425:$G$8425),D3384))</f>
        <v/>
      </c>
      <c r="F3384" t="str">
        <f t="shared" si="420"/>
        <v/>
      </c>
      <c r="G3384">
        <f>Weighting!$H$24</f>
        <v>0</v>
      </c>
      <c r="H3384">
        <f t="array" ref="H3384">FREQUENCY(IF('Data Transformation'!$B$4:$B$8425=B3363,'Data Transformation'!$G$4:$G$8425),'Bin Analysis'!$B3384)</f>
        <v>13</v>
      </c>
      <c r="I3384">
        <f t="shared" si="421"/>
        <v>0</v>
      </c>
      <c r="J3384">
        <f t="shared" si="422"/>
        <v>0</v>
      </c>
      <c r="K3384">
        <f>J3384*Weighting!$W$24</f>
        <v>0</v>
      </c>
      <c r="M3384" s="14"/>
    </row>
    <row r="3385" spans="1:25" x14ac:dyDescent="0.25">
      <c r="A3385" s="32" t="str">
        <f>IF(Weighting!$P$25&gt;0,B3385,"")</f>
        <v/>
      </c>
      <c r="B3385">
        <f>Weighting!$C$25</f>
        <v>2.8100000000000014</v>
      </c>
      <c r="C3385">
        <f>Weighting!$F$25</f>
        <v>0</v>
      </c>
      <c r="D3385" t="b">
        <f>IF(C3385=1,'Data Transformation'!$G$3+0.5*'Data Transformation'!$W$25,IF(C3386=1,D3386-'Data Transformation'!$W$25,FALSE))</f>
        <v>0</v>
      </c>
      <c r="E3385" t="str">
        <f t="array" ref="E3385">IF(ISLOGICAL(D3385),"",FREQUENCY(IF('Data Transformation'!$B$425:$B$8425='Bin Analysis'!$B3363,'Data Transformation'!$G$425:$G$8425),D3385))</f>
        <v/>
      </c>
      <c r="F3385" t="str">
        <f t="shared" si="420"/>
        <v/>
      </c>
      <c r="G3385">
        <f>Weighting!$H$25</f>
        <v>0</v>
      </c>
      <c r="H3385">
        <f t="array" ref="H3385">FREQUENCY(IF('Data Transformation'!$B$4:$B$8425=B3363,'Data Transformation'!$G$4:$G$8425),'Bin Analysis'!$B3385)</f>
        <v>13</v>
      </c>
      <c r="I3385">
        <f t="shared" si="421"/>
        <v>0</v>
      </c>
      <c r="J3385">
        <f t="shared" si="422"/>
        <v>0</v>
      </c>
      <c r="K3385">
        <f>J3385*Weighting!$W$25</f>
        <v>0</v>
      </c>
      <c r="M3385" s="14"/>
    </row>
    <row r="3386" spans="1:25" x14ac:dyDescent="0.25">
      <c r="O3386"/>
      <c r="P3386"/>
      <c r="Q3386"/>
      <c r="R3386"/>
    </row>
    <row r="3387" spans="1:25" ht="23.25" x14ac:dyDescent="0.35">
      <c r="A3387" s="21" t="s">
        <v>0</v>
      </c>
      <c r="B3387" s="21">
        <f>IFERROR(VLOOKUP(C3387,'Data Transformation'!$L$6:$M$426,2,FALSE),"")</f>
        <v>141</v>
      </c>
      <c r="C3387" s="21">
        <f>C3363+1</f>
        <v>141</v>
      </c>
      <c r="D3387" s="21"/>
      <c r="E3387" s="21"/>
      <c r="F3387" s="21"/>
      <c r="G3387" s="21"/>
      <c r="H3387" s="22"/>
      <c r="I3387" s="22"/>
      <c r="J3387" s="22"/>
      <c r="K3387" s="21"/>
      <c r="L3387" s="21">
        <f>B3387</f>
        <v>141</v>
      </c>
      <c r="M3387" s="23">
        <f>INDEX('Data Transformation'!$O$4:$O$424,MATCH($B3387,'Data Transformation'!$M$4:$M$424,0),MATCH($M$2,'Data Transformation'!$O$3,0))</f>
        <v>18</v>
      </c>
      <c r="N3387" s="27">
        <f>IF('Input and Summary Results'!$J$16="minimum",'Bin Analysis'!X3388/(M3387-1),'Bin Analysis'!Y3387/('Bin Analysis'!M3387-1))</f>
        <v>0</v>
      </c>
      <c r="O3387" s="27">
        <f>IF(M3387=FALSE,NA(),(VLOOKUP(1,C3390:K3409,4,FALSE))/(M3387-1))</f>
        <v>0.88235294117647056</v>
      </c>
      <c r="P3387" s="27">
        <f>IF(M3387=FALSE,NA(),SUM(J3390:J3409)/Weighting!$S$5)</f>
        <v>0.4</v>
      </c>
      <c r="Q3387" s="27">
        <f>IF(M3387=FALSE,NA(),SUM(K3390:K3409)/Weighting!$S$6)</f>
        <v>0.2608695652173913</v>
      </c>
      <c r="R3387" s="27">
        <f>IF(M3387=FALSE,NA(),(VLOOKUP(1,G3390:K3409,3,FALSE))/(M3387-1))</f>
        <v>5.8823529411764705E-2</v>
      </c>
      <c r="S3387" s="22" t="str">
        <f>IF(M3387=FALSE,NA(),IF(SUM(J3390:J3409)=2,"yes","no"))</f>
        <v>no</v>
      </c>
      <c r="X3387" s="2" cm="2">
        <f t="array" ref="X3387:X3388">FREQUENCY(IF('Data Transformation'!$B$425:$B$6424='Bin Analysis'!L3387,'Data Transformation'!$G$425:$G$6424),'Data Transformation'!$U$11)</f>
        <v>17</v>
      </c>
      <c r="Y3387" s="2" cm="2">
        <f t="array" ref="Y3387:Y3388">FREQUENCY(IF('Data Transformation'!$B$425:$B$6424='Bin Analysis'!L3387,'Data Transformation'!$G$425:$G$6424),'Data Transformation'!$U$12)</f>
        <v>2</v>
      </c>
    </row>
    <row r="3388" spans="1:25" x14ac:dyDescent="0.25">
      <c r="A3388" s="14" t="s">
        <v>67</v>
      </c>
      <c r="B3388" t="s">
        <v>47</v>
      </c>
      <c r="C3388" t="s">
        <v>5</v>
      </c>
      <c r="D3388" t="s">
        <v>100</v>
      </c>
      <c r="E3388" t="s">
        <v>101</v>
      </c>
      <c r="F3388" t="s">
        <v>102</v>
      </c>
      <c r="G3388" t="s">
        <v>70</v>
      </c>
      <c r="H3388" t="s">
        <v>31</v>
      </c>
      <c r="I3388" t="s">
        <v>32</v>
      </c>
      <c r="J3388" t="s">
        <v>46</v>
      </c>
      <c r="K3388" s="14" t="s">
        <v>45</v>
      </c>
      <c r="M3388" s="14"/>
      <c r="X3388" s="2">
        <v>0</v>
      </c>
      <c r="Y3388" s="2">
        <v>15</v>
      </c>
    </row>
    <row r="3389" spans="1:25" x14ac:dyDescent="0.25">
      <c r="A3389" s="32"/>
      <c r="D3389" t="b">
        <f>IF(C3389=1,'Data Transformation'!$G$3+0.5*'Data Transformation'!$W$25,IF(C3390=1,D3390-'Data Transformation'!$W$25,FALSE))</f>
        <v>0</v>
      </c>
      <c r="E3389" t="str">
        <f t="array" ref="E3389">IF(ISLOGICAL(D3389),"",FREQUENCY(IF('Data Transformation'!$B$425:$B$8425='Bin Analysis'!$B3387,'Data Transformation'!$G$425:$G$8425),D3389))</f>
        <v/>
      </c>
      <c r="F3389" t="str">
        <f>IF(ISLOGICAL(D3389),"",E3389-E3388)</f>
        <v/>
      </c>
      <c r="M3389" s="14"/>
    </row>
    <row r="3390" spans="1:25" x14ac:dyDescent="0.25">
      <c r="A3390" s="32">
        <f>IF(Weighting!$P$6&gt;0,B3390,"")</f>
        <v>0.32100000000000001</v>
      </c>
      <c r="B3390">
        <f>Weighting!$C$6</f>
        <v>0.32100000000000001</v>
      </c>
      <c r="C3390">
        <f>Weighting!$F$6</f>
        <v>0</v>
      </c>
      <c r="D3390" t="b">
        <f>IF(C3390=1,'Data Transformation'!$G$3+0.5*'Data Transformation'!$W$25,IF(C3391=1,D3391-'Data Transformation'!$W$25,FALSE))</f>
        <v>0</v>
      </c>
      <c r="E3390" t="str">
        <f t="array" ref="E3390">IF(ISLOGICAL(D3390),"",FREQUENCY(IF('Data Transformation'!$B$425:$B$8425='Bin Analysis'!$B3387,'Data Transformation'!$G$425:$G$8425),D3390))</f>
        <v/>
      </c>
      <c r="F3390" t="str">
        <f>IF(ISLOGICAL(D3390),"",E3390-E3389)</f>
        <v/>
      </c>
      <c r="G3390">
        <f>Weighting!$H$6</f>
        <v>1</v>
      </c>
      <c r="H3390">
        <f t="array" ref="H3390">FREQUENCY(IF('Data Transformation'!$B$4:$B$8425=B3387,'Data Transformation'!$G$4:$G$8425),'Bin Analysis'!$B3390)</f>
        <v>1</v>
      </c>
      <c r="I3390">
        <f>H3390-H3389</f>
        <v>1</v>
      </c>
      <c r="J3390">
        <f>IF(I3390=0,0,1)</f>
        <v>1</v>
      </c>
      <c r="K3390">
        <f>J3390*Weighting!$W$6</f>
        <v>1</v>
      </c>
      <c r="M3390" s="14"/>
    </row>
    <row r="3391" spans="1:25" x14ac:dyDescent="0.25">
      <c r="A3391" s="32">
        <f>IF(Weighting!$P$7&gt;0,B3391,"")</f>
        <v>0.45200000000000001</v>
      </c>
      <c r="B3391">
        <f>Weighting!$C$7</f>
        <v>0.45200000000000001</v>
      </c>
      <c r="C3391">
        <f>Weighting!$F$7</f>
        <v>0</v>
      </c>
      <c r="D3391" t="b">
        <f>IF(C3391=1,'Data Transformation'!$G$3+0.5*'Data Transformation'!$W$25,IF(C3392=1,D3392-'Data Transformation'!$W$25,FALSE))</f>
        <v>0</v>
      </c>
      <c r="E3391" t="str">
        <f t="array" ref="E3391">IF(ISLOGICAL(D3391),"",FREQUENCY(IF('Data Transformation'!$B$425:$B$8425='Bin Analysis'!$B3387,'Data Transformation'!$G$425:$G$8425),D3391))</f>
        <v/>
      </c>
      <c r="F3391" t="str">
        <f t="shared" ref="F3391:F3409" si="423">IF(ISLOGICAL(D3391),"",E3391-E3390)</f>
        <v/>
      </c>
      <c r="G3391">
        <f>Weighting!$H$7</f>
        <v>0</v>
      </c>
      <c r="H3391">
        <f t="array" ref="H3391">FREQUENCY(IF('Data Transformation'!$B$4:$B$8425=B3387,'Data Transformation'!$G$4:$G$8425),'Bin Analysis'!$B3391)</f>
        <v>1</v>
      </c>
      <c r="I3391">
        <f t="shared" ref="I3391:I3409" si="424">H3391-H3390</f>
        <v>0</v>
      </c>
      <c r="J3391">
        <f>IF(I3391=0,0,1)</f>
        <v>0</v>
      </c>
      <c r="K3391">
        <f>J3391*Weighting!$W$7</f>
        <v>0</v>
      </c>
      <c r="M3391" s="14"/>
    </row>
    <row r="3392" spans="1:25" x14ac:dyDescent="0.25">
      <c r="A3392" s="32">
        <f>IF(Weighting!$P$8&gt;0,B3392,"")</f>
        <v>0.58299999999999996</v>
      </c>
      <c r="B3392">
        <f>Weighting!$C$8</f>
        <v>0.58299999999999996</v>
      </c>
      <c r="C3392">
        <f>Weighting!$F$8</f>
        <v>0</v>
      </c>
      <c r="D3392" t="b">
        <f>IF(C3392=1,'Data Transformation'!$G$3+0.5*'Data Transformation'!$W$25,IF(C3393=1,D3393-'Data Transformation'!$W$25,FALSE))</f>
        <v>0</v>
      </c>
      <c r="E3392" t="str">
        <f t="array" ref="E3392">IF(ISLOGICAL(D3392),"",FREQUENCY(IF('Data Transformation'!$B$425:$B$8425='Bin Analysis'!$B3387,'Data Transformation'!$G$425:$G$8425),D3392))</f>
        <v/>
      </c>
      <c r="F3392" t="str">
        <f t="shared" si="423"/>
        <v/>
      </c>
      <c r="G3392">
        <f>Weighting!$H$8</f>
        <v>0</v>
      </c>
      <c r="H3392">
        <f t="array" ref="H3392">FREQUENCY(IF('Data Transformation'!$B$4:$B$8425=B3387,'Data Transformation'!$G$4:$G$8425),'Bin Analysis'!$B3392)</f>
        <v>1</v>
      </c>
      <c r="I3392">
        <f t="shared" si="424"/>
        <v>0</v>
      </c>
      <c r="J3392">
        <f t="shared" ref="J3392:J3409" si="425">IF(I3392=0,0,1)</f>
        <v>0</v>
      </c>
      <c r="K3392">
        <f>J3392*Weighting!$W$8</f>
        <v>0</v>
      </c>
      <c r="M3392" s="14"/>
    </row>
    <row r="3393" spans="1:13" x14ac:dyDescent="0.25">
      <c r="A3393" s="32">
        <f>IF(Weighting!$P$9&gt;0,B3393,"")</f>
        <v>0.71399999999999997</v>
      </c>
      <c r="B3393" s="50">
        <f>Weighting!$C$9</f>
        <v>0.71399999999999997</v>
      </c>
      <c r="C3393">
        <f>Weighting!$F$9</f>
        <v>0</v>
      </c>
      <c r="D3393" t="b">
        <f>IF(C3393=1,'Data Transformation'!$G$3+0.5*'Data Transformation'!$W$25,IF(C3394=1,D3394-'Data Transformation'!$W$25,FALSE))</f>
        <v>0</v>
      </c>
      <c r="E3393" t="str">
        <f t="array" ref="E3393">IF(ISLOGICAL(D3393),"",FREQUENCY(IF('Data Transformation'!$B$425:$B$8425='Bin Analysis'!$B3387,'Data Transformation'!$G$425:$G$8425),D3393))</f>
        <v/>
      </c>
      <c r="F3393" t="str">
        <f t="shared" si="423"/>
        <v/>
      </c>
      <c r="G3393">
        <f>Weighting!$H$9</f>
        <v>0</v>
      </c>
      <c r="H3393">
        <f t="array" ref="H3393">FREQUENCY(IF('Data Transformation'!$B$4:$B$8425=B3387,'Data Transformation'!$G$4:$G$8425),'Bin Analysis'!$B3393)</f>
        <v>1</v>
      </c>
      <c r="I3393">
        <f t="shared" si="424"/>
        <v>0</v>
      </c>
      <c r="J3393">
        <f t="shared" si="425"/>
        <v>0</v>
      </c>
      <c r="K3393">
        <f>J3393*Weighting!$W$9</f>
        <v>0</v>
      </c>
      <c r="M3393" s="14"/>
    </row>
    <row r="3394" spans="1:13" x14ac:dyDescent="0.25">
      <c r="A3394" s="32">
        <f>IF(Weighting!$P$10&gt;0,B3394,"")</f>
        <v>0.84499999999999997</v>
      </c>
      <c r="B3394">
        <f>Weighting!$C$10</f>
        <v>0.84499999999999997</v>
      </c>
      <c r="C3394">
        <f>Weighting!$F$10</f>
        <v>0</v>
      </c>
      <c r="D3394" t="b">
        <f>IF(C3394=1,'Data Transformation'!$G$3+0.5*'Data Transformation'!$W$25,IF(C3395=1,D3395-'Data Transformation'!$W$25,FALSE))</f>
        <v>0</v>
      </c>
      <c r="E3394" t="str">
        <f t="array" ref="E3394">IF(ISLOGICAL(D3394),"",FREQUENCY(IF('Data Transformation'!$B$425:$B$8425='Bin Analysis'!$B3387,'Data Transformation'!$G$425:$G$8425),D3394))</f>
        <v/>
      </c>
      <c r="F3394" t="str">
        <f t="shared" si="423"/>
        <v/>
      </c>
      <c r="G3394">
        <f>Weighting!$H$10</f>
        <v>0</v>
      </c>
      <c r="H3394">
        <f t="array" ref="H3394">FREQUENCY(IF('Data Transformation'!$B$4:$B$8425=B3387,'Data Transformation'!$G$4:$G$8425),'Bin Analysis'!$B3394)</f>
        <v>1</v>
      </c>
      <c r="I3394">
        <f t="shared" si="424"/>
        <v>0</v>
      </c>
      <c r="J3394">
        <f t="shared" si="425"/>
        <v>0</v>
      </c>
      <c r="K3394">
        <f>J3394*Weighting!$W$10</f>
        <v>0</v>
      </c>
      <c r="M3394" s="14"/>
    </row>
    <row r="3395" spans="1:13" x14ac:dyDescent="0.25">
      <c r="A3395" s="32">
        <f>IF(Weighting!$P$11&gt;0,B3395,"")</f>
        <v>0.97599999999999998</v>
      </c>
      <c r="B3395">
        <f>Weighting!$C$11</f>
        <v>0.97599999999999998</v>
      </c>
      <c r="C3395">
        <f>Weighting!$F$11</f>
        <v>0</v>
      </c>
      <c r="D3395">
        <f>IF(C3395=1,'Data Transformation'!$G$3+0.5*'Data Transformation'!$W$25,IF(C3396=1,D3396-'Data Transformation'!$W$25,FALSE))</f>
        <v>0.86899999999999999</v>
      </c>
      <c r="E3395">
        <f t="array" ref="E3395">IF(ISLOGICAL(D3395),"",FREQUENCY(IF('Data Transformation'!$B$425:$B$8425='Bin Analysis'!$B3387,'Data Transformation'!$G$425:$G$8425),D3395))</f>
        <v>2</v>
      </c>
      <c r="F3395" t="e">
        <f t="shared" si="423"/>
        <v>#VALUE!</v>
      </c>
      <c r="G3395">
        <f>Weighting!$H$11</f>
        <v>0</v>
      </c>
      <c r="H3395">
        <f t="array" ref="H3395">FREQUENCY(IF('Data Transformation'!$B$4:$B$8425=B3387,'Data Transformation'!$G$4:$G$8425),'Bin Analysis'!$B3395)</f>
        <v>6</v>
      </c>
      <c r="I3395">
        <f t="shared" si="424"/>
        <v>5</v>
      </c>
      <c r="J3395">
        <f t="shared" si="425"/>
        <v>1</v>
      </c>
      <c r="K3395">
        <f>J3395*Weighting!$W$11</f>
        <v>2</v>
      </c>
      <c r="M3395" s="14"/>
    </row>
    <row r="3396" spans="1:13" x14ac:dyDescent="0.25">
      <c r="A3396" s="32">
        <f>IF(Weighting!$P$12&gt;0,B3396,"")</f>
        <v>1.107</v>
      </c>
      <c r="B3396">
        <f>Weighting!$C$12</f>
        <v>1.107</v>
      </c>
      <c r="C3396">
        <f>Weighting!$F$12</f>
        <v>1</v>
      </c>
      <c r="D3396">
        <f>IF(C3396=1,'Data Transformation'!$G$3+0.5*'Data Transformation'!$W$25,IF(C3397=1,D3397-'Data Transformation'!$W$25,FALSE))</f>
        <v>1.131</v>
      </c>
      <c r="E3396">
        <f t="array" ref="E3396">IF(ISLOGICAL(D3396),"",FREQUENCY(IF('Data Transformation'!$B$425:$B$8425='Bin Analysis'!$B3387,'Data Transformation'!$G$425:$G$8425),D3396))</f>
        <v>17</v>
      </c>
      <c r="F3396">
        <f t="shared" si="423"/>
        <v>15</v>
      </c>
      <c r="G3396">
        <f>Weighting!$H$12</f>
        <v>0</v>
      </c>
      <c r="H3396">
        <f t="array" ref="H3396">FREQUENCY(IF('Data Transformation'!$B$4:$B$8425=B3387,'Data Transformation'!$G$4:$G$8425),'Bin Analysis'!$B3396)</f>
        <v>16</v>
      </c>
      <c r="I3396">
        <f t="shared" si="424"/>
        <v>10</v>
      </c>
      <c r="J3396">
        <f t="shared" si="425"/>
        <v>1</v>
      </c>
      <c r="K3396">
        <f>J3396*Weighting!$W$12</f>
        <v>1</v>
      </c>
      <c r="M3396" s="14"/>
    </row>
    <row r="3397" spans="1:13" x14ac:dyDescent="0.25">
      <c r="A3397" s="32">
        <f>IF(Weighting!$P$13&gt;0,B3397,"")</f>
        <v>1.238</v>
      </c>
      <c r="B3397">
        <f>Weighting!$C$13</f>
        <v>1.238</v>
      </c>
      <c r="C3397">
        <f>Weighting!$F$13</f>
        <v>0</v>
      </c>
      <c r="D3397" t="b">
        <f>IF(C3397=1,'Data Transformation'!$G$3+0.5*'Data Transformation'!$W$25,IF(C3398=1,D3398-'Data Transformation'!$W$25,FALSE))</f>
        <v>0</v>
      </c>
      <c r="E3397" t="str">
        <f t="array" ref="E3397">IF(ISLOGICAL(D3397),"",FREQUENCY(IF('Data Transformation'!$B$425:$B$8425='Bin Analysis'!$B3387,'Data Transformation'!$G$425:$G$8425),D3397))</f>
        <v/>
      </c>
      <c r="F3397" t="str">
        <f t="shared" si="423"/>
        <v/>
      </c>
      <c r="G3397">
        <f>Weighting!$H$13</f>
        <v>0</v>
      </c>
      <c r="H3397">
        <f t="array" ref="H3397">FREQUENCY(IF('Data Transformation'!$B$4:$B$8425=B3387,'Data Transformation'!$G$4:$G$8425),'Bin Analysis'!$B3397)</f>
        <v>18</v>
      </c>
      <c r="I3397">
        <f t="shared" si="424"/>
        <v>2</v>
      </c>
      <c r="J3397">
        <f t="shared" si="425"/>
        <v>1</v>
      </c>
      <c r="K3397">
        <f>J3397*Weighting!$W$13</f>
        <v>2</v>
      </c>
      <c r="M3397" s="14"/>
    </row>
    <row r="3398" spans="1:13" x14ac:dyDescent="0.25">
      <c r="A3398" s="32">
        <f>IF(Weighting!$P$14&gt;0,B3398,"")</f>
        <v>1.369</v>
      </c>
      <c r="B3398">
        <f>Weighting!$C$14</f>
        <v>1.369</v>
      </c>
      <c r="C3398">
        <f>Weighting!$F$14</f>
        <v>0</v>
      </c>
      <c r="D3398" t="b">
        <f>IF(C3398=1,'Data Transformation'!$G$3+0.5*'Data Transformation'!$W$25,IF(C3399=1,D3399-'Data Transformation'!$W$25,FALSE))</f>
        <v>0</v>
      </c>
      <c r="E3398" t="str">
        <f t="array" ref="E3398">IF(ISLOGICAL(D3398),"",FREQUENCY(IF('Data Transformation'!$B$425:$B$8425='Bin Analysis'!$B3387,'Data Transformation'!$G$425:$G$8425),D3398))</f>
        <v/>
      </c>
      <c r="F3398" t="str">
        <f t="shared" si="423"/>
        <v/>
      </c>
      <c r="G3398">
        <f>Weighting!$H$14</f>
        <v>0</v>
      </c>
      <c r="H3398">
        <f t="array" ref="H3398">FREQUENCY(IF('Data Transformation'!$B$4:$B$8425=B3387,'Data Transformation'!$G$4:$G$8425),'Bin Analysis'!$B3398)</f>
        <v>18</v>
      </c>
      <c r="I3398">
        <f t="shared" si="424"/>
        <v>0</v>
      </c>
      <c r="J3398">
        <f t="shared" si="425"/>
        <v>0</v>
      </c>
      <c r="K3398">
        <f>J3398*Weighting!$W$14</f>
        <v>0</v>
      </c>
      <c r="M3398" s="14"/>
    </row>
    <row r="3399" spans="1:13" x14ac:dyDescent="0.25">
      <c r="A3399" s="32">
        <f>IF(Weighting!$P$15&gt;0,B3399,"")</f>
        <v>1.5000009999999999</v>
      </c>
      <c r="B3399">
        <f>Weighting!$C$15</f>
        <v>1.5000009999999999</v>
      </c>
      <c r="C3399">
        <f>Weighting!$F$15</f>
        <v>0</v>
      </c>
      <c r="D3399" t="b">
        <f>IF(C3399=1,'Data Transformation'!$G$3+0.5*'Data Transformation'!$W$25,IF(C3400=1,D3400-'Data Transformation'!$W$25,FALSE))</f>
        <v>0</v>
      </c>
      <c r="E3399" t="str">
        <f t="array" ref="E3399">IF(ISLOGICAL(D3399),"",FREQUENCY(IF('Data Transformation'!$B$425:$B$8425='Bin Analysis'!$B3387,'Data Transformation'!$G$425:$G$8425),D3399))</f>
        <v/>
      </c>
      <c r="F3399" t="str">
        <f t="shared" si="423"/>
        <v/>
      </c>
      <c r="G3399">
        <f>Weighting!$H$15</f>
        <v>0</v>
      </c>
      <c r="H3399">
        <f t="array" ref="H3399">FREQUENCY(IF('Data Transformation'!$B$4:$B$8425=B3387,'Data Transformation'!$G$4:$G$8425),'Bin Analysis'!$B3399)</f>
        <v>18</v>
      </c>
      <c r="I3399">
        <f t="shared" si="424"/>
        <v>0</v>
      </c>
      <c r="J3399">
        <f t="shared" si="425"/>
        <v>0</v>
      </c>
      <c r="K3399">
        <f>J3399*Weighting!$W$15</f>
        <v>0</v>
      </c>
      <c r="M3399" s="14"/>
    </row>
    <row r="3400" spans="1:13" x14ac:dyDescent="0.25">
      <c r="A3400" s="32" t="str">
        <f>IF(Weighting!$P$16&gt;0,B3400,"")</f>
        <v/>
      </c>
      <c r="B3400">
        <f>Weighting!$C$16</f>
        <v>1.631</v>
      </c>
      <c r="C3400">
        <f>Weighting!$F$16</f>
        <v>0</v>
      </c>
      <c r="D3400" t="b">
        <f>IF(C3400=1,'Data Transformation'!$G$3+0.5*'Data Transformation'!$W$25,IF(C3401=1,D3401-'Data Transformation'!$W$25,FALSE))</f>
        <v>0</v>
      </c>
      <c r="E3400" t="str">
        <f t="array" ref="E3400">IF(ISLOGICAL(D3400),"",FREQUENCY(IF('Data Transformation'!$B$425:$B$8425='Bin Analysis'!$B3387,'Data Transformation'!$G$425:$G$8425),D3400))</f>
        <v/>
      </c>
      <c r="F3400" t="str">
        <f t="shared" si="423"/>
        <v/>
      </c>
      <c r="G3400">
        <f>Weighting!$H$16</f>
        <v>0</v>
      </c>
      <c r="H3400">
        <f t="array" ref="H3400">FREQUENCY(IF('Data Transformation'!$B$4:$B$8425=B3387,'Data Transformation'!$G$4:$G$8425),'Bin Analysis'!$B3400)</f>
        <v>18</v>
      </c>
      <c r="I3400">
        <f t="shared" si="424"/>
        <v>0</v>
      </c>
      <c r="J3400">
        <f t="shared" si="425"/>
        <v>0</v>
      </c>
      <c r="K3400">
        <f>J3400*Weighting!$W$16</f>
        <v>0</v>
      </c>
      <c r="M3400" s="14"/>
    </row>
    <row r="3401" spans="1:13" x14ac:dyDescent="0.25">
      <c r="A3401" s="32" t="str">
        <f>IF(Weighting!$P$17&gt;0,B3401,"")</f>
        <v/>
      </c>
      <c r="B3401">
        <f>Weighting!$C$17</f>
        <v>1.762</v>
      </c>
      <c r="C3401">
        <f>Weighting!$F$17</f>
        <v>0</v>
      </c>
      <c r="D3401" t="b">
        <f>IF(C3401=1,'Data Transformation'!$G$3+0.5*'Data Transformation'!$W$25,IF(C3402=1,D3402-'Data Transformation'!$W$25,FALSE))</f>
        <v>0</v>
      </c>
      <c r="E3401" t="str">
        <f t="array" ref="E3401">IF(ISLOGICAL(D3401),"",FREQUENCY(IF('Data Transformation'!$B$425:$B$8425='Bin Analysis'!$B3387,'Data Transformation'!$G$425:$G$8425),D3401))</f>
        <v/>
      </c>
      <c r="F3401" t="str">
        <f t="shared" si="423"/>
        <v/>
      </c>
      <c r="G3401">
        <f>Weighting!$H$17</f>
        <v>0</v>
      </c>
      <c r="H3401">
        <f t="array" ref="H3401">FREQUENCY(IF('Data Transformation'!$B$4:$B$8425=B3387,'Data Transformation'!$G$4:$G$8425),'Bin Analysis'!$B3401)</f>
        <v>18</v>
      </c>
      <c r="I3401">
        <f t="shared" si="424"/>
        <v>0</v>
      </c>
      <c r="J3401">
        <f t="shared" si="425"/>
        <v>0</v>
      </c>
      <c r="K3401">
        <f>J3401*Weighting!$W$17</f>
        <v>0</v>
      </c>
      <c r="M3401" s="14"/>
    </row>
    <row r="3402" spans="1:13" x14ac:dyDescent="0.25">
      <c r="A3402" s="32" t="str">
        <f>IF(Weighting!$P$18&gt;0,B3402,"")</f>
        <v/>
      </c>
      <c r="B3402">
        <f>Weighting!$C$18</f>
        <v>1.893</v>
      </c>
      <c r="C3402">
        <f>Weighting!$F$18</f>
        <v>0</v>
      </c>
      <c r="D3402" t="b">
        <f>IF(C3402=1,'Data Transformation'!$G$3+0.5*'Data Transformation'!$W$25,IF(C3403=1,D3403-'Data Transformation'!$W$25,FALSE))</f>
        <v>0</v>
      </c>
      <c r="E3402" t="str">
        <f t="array" ref="E3402">IF(ISLOGICAL(D3402),"",FREQUENCY(IF('Data Transformation'!$B$425:$B$8425='Bin Analysis'!$B3387,'Data Transformation'!$G$425:$G$8425),D3402))</f>
        <v/>
      </c>
      <c r="F3402" t="str">
        <f t="shared" si="423"/>
        <v/>
      </c>
      <c r="G3402">
        <f>Weighting!$H$18</f>
        <v>0</v>
      </c>
      <c r="H3402">
        <f t="array" ref="H3402">FREQUENCY(IF('Data Transformation'!$B$4:$B$8425=B3387,'Data Transformation'!$G$4:$G$8425),'Bin Analysis'!$B3402)</f>
        <v>18</v>
      </c>
      <c r="I3402">
        <f t="shared" si="424"/>
        <v>0</v>
      </c>
      <c r="J3402">
        <f t="shared" si="425"/>
        <v>0</v>
      </c>
      <c r="K3402">
        <f>J3402*Weighting!$W$18</f>
        <v>0</v>
      </c>
      <c r="M3402" s="14"/>
    </row>
    <row r="3403" spans="1:13" x14ac:dyDescent="0.25">
      <c r="A3403" s="32" t="str">
        <f>IF(Weighting!$P$19&gt;0,B3403,"")</f>
        <v/>
      </c>
      <c r="B3403">
        <f>Weighting!$C$19</f>
        <v>2.024</v>
      </c>
      <c r="C3403">
        <f>Weighting!$F$19</f>
        <v>0</v>
      </c>
      <c r="D3403" t="b">
        <f>IF(C3403=1,'Data Transformation'!$G$3+0.5*'Data Transformation'!$W$25,IF(C3404=1,D3404-'Data Transformation'!$W$25,FALSE))</f>
        <v>0</v>
      </c>
      <c r="E3403" t="str">
        <f t="array" ref="E3403">IF(ISLOGICAL(D3403),"",FREQUENCY(IF('Data Transformation'!$B$425:$B$8425='Bin Analysis'!$B3387,'Data Transformation'!$G$425:$G$8425),D3403))</f>
        <v/>
      </c>
      <c r="F3403" t="str">
        <f t="shared" si="423"/>
        <v/>
      </c>
      <c r="G3403">
        <f>Weighting!$H$19</f>
        <v>0</v>
      </c>
      <c r="H3403">
        <f t="array" ref="H3403">FREQUENCY(IF('Data Transformation'!$B$4:$B$8425=B3387,'Data Transformation'!$G$4:$G$8425),'Bin Analysis'!$B3403)</f>
        <v>18</v>
      </c>
      <c r="I3403">
        <f t="shared" si="424"/>
        <v>0</v>
      </c>
      <c r="J3403">
        <f t="shared" si="425"/>
        <v>0</v>
      </c>
      <c r="K3403">
        <f>J3403*Weighting!$W$19</f>
        <v>0</v>
      </c>
      <c r="M3403" s="14"/>
    </row>
    <row r="3404" spans="1:13" x14ac:dyDescent="0.25">
      <c r="A3404" s="32" t="str">
        <f>IF(Weighting!$P$20&gt;0,B3404,"")</f>
        <v/>
      </c>
      <c r="B3404">
        <f>Weighting!$C$20</f>
        <v>2.1550000000000002</v>
      </c>
      <c r="C3404">
        <f>Weighting!$F$20</f>
        <v>0</v>
      </c>
      <c r="D3404" t="b">
        <f>IF(C3404=1,'Data Transformation'!$G$3+0.5*'Data Transformation'!$W$25,IF(C3405=1,D3405-'Data Transformation'!$W$25,FALSE))</f>
        <v>0</v>
      </c>
      <c r="E3404" t="str">
        <f t="array" ref="E3404">IF(ISLOGICAL(D3404),"",FREQUENCY(IF('Data Transformation'!$B$425:$B$8425='Bin Analysis'!$B3387,'Data Transformation'!$G$425:$G$8425),D3404))</f>
        <v/>
      </c>
      <c r="F3404" t="str">
        <f t="shared" si="423"/>
        <v/>
      </c>
      <c r="G3404">
        <f>Weighting!$H$20</f>
        <v>0</v>
      </c>
      <c r="H3404">
        <f t="array" ref="H3404">FREQUENCY(IF('Data Transformation'!$B$4:$B$8425=B3387,'Data Transformation'!$G$4:$G$8425),'Bin Analysis'!$B3404)</f>
        <v>18</v>
      </c>
      <c r="I3404">
        <f t="shared" si="424"/>
        <v>0</v>
      </c>
      <c r="J3404">
        <f t="shared" si="425"/>
        <v>0</v>
      </c>
      <c r="K3404">
        <f>J3404*Weighting!$W$20</f>
        <v>0</v>
      </c>
      <c r="M3404" s="14"/>
    </row>
    <row r="3405" spans="1:13" x14ac:dyDescent="0.25">
      <c r="A3405" s="32" t="str">
        <f>IF(Weighting!$P$21&gt;0,B3405,"")</f>
        <v/>
      </c>
      <c r="B3405">
        <f>Weighting!$C$21</f>
        <v>2.2860000000000005</v>
      </c>
      <c r="C3405">
        <f>Weighting!$F$21</f>
        <v>0</v>
      </c>
      <c r="D3405" t="b">
        <f>IF(C3405=1,'Data Transformation'!$G$3+0.5*'Data Transformation'!$W$25,IF(C3406=1,D3406-'Data Transformation'!$W$25,FALSE))</f>
        <v>0</v>
      </c>
      <c r="E3405" t="str">
        <f t="array" ref="E3405">IF(ISLOGICAL(D3405),"",FREQUENCY(IF('Data Transformation'!$B$425:$B$8425='Bin Analysis'!$B3387,'Data Transformation'!$G$425:$G$8425),D3405))</f>
        <v/>
      </c>
      <c r="F3405" t="str">
        <f t="shared" si="423"/>
        <v/>
      </c>
      <c r="G3405">
        <f>Weighting!$H$21</f>
        <v>0</v>
      </c>
      <c r="H3405">
        <f t="array" ref="H3405">FREQUENCY(IF('Data Transformation'!$B$4:$B$8425=B3387,'Data Transformation'!$G$4:$G$8425),'Bin Analysis'!$B3405)</f>
        <v>18</v>
      </c>
      <c r="I3405">
        <f t="shared" si="424"/>
        <v>0</v>
      </c>
      <c r="J3405">
        <f t="shared" si="425"/>
        <v>0</v>
      </c>
      <c r="K3405">
        <f>J3405*Weighting!$W$21</f>
        <v>0</v>
      </c>
      <c r="M3405" s="14"/>
    </row>
    <row r="3406" spans="1:13" x14ac:dyDescent="0.25">
      <c r="A3406" s="32" t="str">
        <f>IF(Weighting!$P$22&gt;0,B3406,"")</f>
        <v/>
      </c>
      <c r="B3406">
        <f>Weighting!$C$22</f>
        <v>2.4170000000000007</v>
      </c>
      <c r="C3406">
        <f>Weighting!$F$22</f>
        <v>0</v>
      </c>
      <c r="D3406" t="b">
        <f>IF(C3406=1,'Data Transformation'!$G$3+0.5*'Data Transformation'!$W$25,IF(C3407=1,D3407-'Data Transformation'!$W$25,FALSE))</f>
        <v>0</v>
      </c>
      <c r="E3406" t="str">
        <f t="array" ref="E3406">IF(ISLOGICAL(D3406),"",FREQUENCY(IF('Data Transformation'!$B$425:$B$8425='Bin Analysis'!$B3387,'Data Transformation'!$G$425:$G$8425),D3406))</f>
        <v/>
      </c>
      <c r="F3406" t="str">
        <f t="shared" si="423"/>
        <v/>
      </c>
      <c r="G3406">
        <f>Weighting!$H$22</f>
        <v>0</v>
      </c>
      <c r="H3406">
        <f t="array" ref="H3406">FREQUENCY(IF('Data Transformation'!$B$4:$B$8425=B3387,'Data Transformation'!$G$4:$G$8425),'Bin Analysis'!$B3406)</f>
        <v>18</v>
      </c>
      <c r="I3406">
        <f t="shared" si="424"/>
        <v>0</v>
      </c>
      <c r="J3406">
        <f t="shared" si="425"/>
        <v>0</v>
      </c>
      <c r="K3406">
        <f>J3406*Weighting!$W$22</f>
        <v>0</v>
      </c>
      <c r="M3406" s="14"/>
    </row>
    <row r="3407" spans="1:13" x14ac:dyDescent="0.25">
      <c r="A3407" s="32" t="str">
        <f>IF(Weighting!$P$23&gt;0,B3407,"")</f>
        <v/>
      </c>
      <c r="B3407">
        <f>Weighting!$C$23</f>
        <v>2.5480000000000009</v>
      </c>
      <c r="C3407">
        <f>Weighting!$F$23</f>
        <v>0</v>
      </c>
      <c r="D3407" t="b">
        <f>IF(C3407=1,'Data Transformation'!$G$3+0.5*'Data Transformation'!$W$25,IF(C3408=1,D3408-'Data Transformation'!$W$25,FALSE))</f>
        <v>0</v>
      </c>
      <c r="E3407" t="str">
        <f t="array" ref="E3407">IF(ISLOGICAL(D3407),"",FREQUENCY(IF('Data Transformation'!$B$425:$B$8425='Bin Analysis'!$B3387,'Data Transformation'!$G$425:$G$8425),D3407))</f>
        <v/>
      </c>
      <c r="F3407" t="str">
        <f t="shared" si="423"/>
        <v/>
      </c>
      <c r="G3407">
        <f>Weighting!$H$23</f>
        <v>0</v>
      </c>
      <c r="H3407">
        <f t="array" ref="H3407">FREQUENCY(IF('Data Transformation'!$B$4:$B$8425=B3387,'Data Transformation'!$G$4:$G$8425),'Bin Analysis'!$B3407)</f>
        <v>18</v>
      </c>
      <c r="I3407">
        <f t="shared" si="424"/>
        <v>0</v>
      </c>
      <c r="J3407">
        <f t="shared" si="425"/>
        <v>0</v>
      </c>
      <c r="K3407">
        <f>J3407*Weighting!$W$23</f>
        <v>0</v>
      </c>
      <c r="M3407" s="14"/>
    </row>
    <row r="3408" spans="1:13" x14ac:dyDescent="0.25">
      <c r="A3408" s="32" t="str">
        <f>IF(Weighting!$P$24&gt;0,B3408,"")</f>
        <v/>
      </c>
      <c r="B3408">
        <f>Weighting!$C$24</f>
        <v>2.6790000000000012</v>
      </c>
      <c r="C3408">
        <f>Weighting!$F$24</f>
        <v>0</v>
      </c>
      <c r="D3408" t="b">
        <f>IF(C3408=1,'Data Transformation'!$G$3+0.5*'Data Transformation'!$W$25,IF(C3409=1,D3409-'Data Transformation'!$W$25,FALSE))</f>
        <v>0</v>
      </c>
      <c r="E3408" t="str">
        <f t="array" ref="E3408">IF(ISLOGICAL(D3408),"",FREQUENCY(IF('Data Transformation'!$B$425:$B$8425='Bin Analysis'!$B3387,'Data Transformation'!$G$425:$G$8425),D3408))</f>
        <v/>
      </c>
      <c r="F3408" t="str">
        <f t="shared" si="423"/>
        <v/>
      </c>
      <c r="G3408">
        <f>Weighting!$H$24</f>
        <v>0</v>
      </c>
      <c r="H3408">
        <f t="array" ref="H3408">FREQUENCY(IF('Data Transformation'!$B$4:$B$8425=B3387,'Data Transformation'!$G$4:$G$8425),'Bin Analysis'!$B3408)</f>
        <v>18</v>
      </c>
      <c r="I3408">
        <f t="shared" si="424"/>
        <v>0</v>
      </c>
      <c r="J3408">
        <f t="shared" si="425"/>
        <v>0</v>
      </c>
      <c r="K3408">
        <f>J3408*Weighting!$W$24</f>
        <v>0</v>
      </c>
      <c r="M3408" s="14"/>
    </row>
    <row r="3409" spans="1:25" x14ac:dyDescent="0.25">
      <c r="A3409" s="32" t="str">
        <f>IF(Weighting!$P$25&gt;0,B3409,"")</f>
        <v/>
      </c>
      <c r="B3409">
        <f>Weighting!$C$25</f>
        <v>2.8100000000000014</v>
      </c>
      <c r="C3409">
        <f>Weighting!$F$25</f>
        <v>0</v>
      </c>
      <c r="D3409" t="b">
        <f>IF(C3409=1,'Data Transformation'!$G$3+0.5*'Data Transformation'!$W$25,IF(C3410=1,D3410-'Data Transformation'!$W$25,FALSE))</f>
        <v>0</v>
      </c>
      <c r="E3409" t="str">
        <f t="array" ref="E3409">IF(ISLOGICAL(D3409),"",FREQUENCY(IF('Data Transformation'!$B$425:$B$8425='Bin Analysis'!$B3387,'Data Transformation'!$G$425:$G$8425),D3409))</f>
        <v/>
      </c>
      <c r="F3409" t="str">
        <f t="shared" si="423"/>
        <v/>
      </c>
      <c r="G3409">
        <f>Weighting!$H$25</f>
        <v>0</v>
      </c>
      <c r="H3409">
        <f t="array" ref="H3409">FREQUENCY(IF('Data Transformation'!$B$4:$B$8425=B3387,'Data Transformation'!$G$4:$G$8425),'Bin Analysis'!$B3409)</f>
        <v>18</v>
      </c>
      <c r="I3409">
        <f t="shared" si="424"/>
        <v>0</v>
      </c>
      <c r="J3409">
        <f t="shared" si="425"/>
        <v>0</v>
      </c>
      <c r="K3409">
        <f>J3409*Weighting!$W$25</f>
        <v>0</v>
      </c>
      <c r="M3409" s="14"/>
    </row>
    <row r="3410" spans="1:25" x14ac:dyDescent="0.25">
      <c r="O3410"/>
      <c r="P3410"/>
      <c r="Q3410"/>
      <c r="R3410"/>
    </row>
    <row r="3411" spans="1:25" ht="23.25" x14ac:dyDescent="0.35">
      <c r="A3411" s="21" t="s">
        <v>0</v>
      </c>
      <c r="B3411" s="21">
        <f>IFERROR(VLOOKUP(C3411,'Data Transformation'!$L$6:$M$426,2,FALSE),"")</f>
        <v>142</v>
      </c>
      <c r="C3411" s="21">
        <f>C3387+1</f>
        <v>142</v>
      </c>
      <c r="D3411" s="21"/>
      <c r="E3411" s="21"/>
      <c r="F3411" s="21"/>
      <c r="G3411" s="21"/>
      <c r="H3411" s="22"/>
      <c r="I3411" s="22"/>
      <c r="J3411" s="22"/>
      <c r="K3411" s="21"/>
      <c r="L3411" s="21">
        <f>B3411</f>
        <v>142</v>
      </c>
      <c r="M3411" s="23">
        <f>INDEX('Data Transformation'!$O$4:$O$424,MATCH($B3411,'Data Transformation'!$M$4:$M$424,0),MATCH($M$2,'Data Transformation'!$O$3,0))</f>
        <v>18</v>
      </c>
      <c r="N3411" s="27">
        <f>IF('Input and Summary Results'!$J$16="minimum",'Bin Analysis'!X3412/(M3411-1),'Bin Analysis'!Y3411/('Bin Analysis'!M3411-1))</f>
        <v>0</v>
      </c>
      <c r="O3411" s="27">
        <f>IF(M3411=FALSE,NA(),(VLOOKUP(1,C3414:K3433,4,FALSE))/(M3411-1))</f>
        <v>0</v>
      </c>
      <c r="P3411" s="27">
        <f>IF(M3411=FALSE,NA(),SUM(J3414:J3433)/Weighting!$S$5)</f>
        <v>0.2</v>
      </c>
      <c r="Q3411" s="27">
        <f>IF(M3411=FALSE,NA(),SUM(K3414:K3433)/Weighting!$S$6)</f>
        <v>8.6956521739130432E-2</v>
      </c>
      <c r="R3411" s="27">
        <f>IF(M3411=FALSE,NA(),(VLOOKUP(1,G3414:K3433,3,FALSE))/(M3411-1))</f>
        <v>1</v>
      </c>
      <c r="S3411" s="22" t="str">
        <f>IF(M3411=FALSE,NA(),IF(SUM(J3414:J3433)=2,"yes","no"))</f>
        <v>yes</v>
      </c>
      <c r="X3411" s="2" cm="2">
        <f t="array" ref="X3411:X3412">FREQUENCY(IF('Data Transformation'!$B$425:$B$6424='Bin Analysis'!L3411,'Data Transformation'!$G$425:$G$6424),'Data Transformation'!$U$11)</f>
        <v>17</v>
      </c>
      <c r="Y3411" s="2" cm="2">
        <f t="array" ref="Y3411:Y3412">FREQUENCY(IF('Data Transformation'!$B$425:$B$6424='Bin Analysis'!L3411,'Data Transformation'!$G$425:$G$6424),'Data Transformation'!$U$12)</f>
        <v>17</v>
      </c>
    </row>
    <row r="3412" spans="1:25" x14ac:dyDescent="0.25">
      <c r="A3412" s="14" t="s">
        <v>67</v>
      </c>
      <c r="B3412" t="s">
        <v>47</v>
      </c>
      <c r="C3412" t="s">
        <v>5</v>
      </c>
      <c r="D3412" t="s">
        <v>100</v>
      </c>
      <c r="E3412" t="s">
        <v>101</v>
      </c>
      <c r="F3412" t="s">
        <v>102</v>
      </c>
      <c r="G3412" t="s">
        <v>70</v>
      </c>
      <c r="H3412" t="s">
        <v>31</v>
      </c>
      <c r="I3412" t="s">
        <v>32</v>
      </c>
      <c r="J3412" t="s">
        <v>46</v>
      </c>
      <c r="K3412" s="14" t="s">
        <v>45</v>
      </c>
      <c r="M3412" s="14"/>
      <c r="X3412" s="2">
        <v>0</v>
      </c>
      <c r="Y3412" s="2">
        <v>0</v>
      </c>
    </row>
    <row r="3413" spans="1:25" x14ac:dyDescent="0.25">
      <c r="A3413" s="32"/>
      <c r="D3413" t="b">
        <f>IF(C3413=1,'Data Transformation'!$G$3+0.5*'Data Transformation'!$W$25,IF(C3414=1,D3414-'Data Transformation'!$W$25,FALSE))</f>
        <v>0</v>
      </c>
      <c r="E3413" t="str">
        <f t="array" ref="E3413">IF(ISLOGICAL(D3413),"",FREQUENCY(IF('Data Transformation'!$B$425:$B$8425='Bin Analysis'!$B3411,'Data Transformation'!$G$425:$G$8425),D3413))</f>
        <v/>
      </c>
      <c r="F3413" t="str">
        <f>IF(ISLOGICAL(D3413),"",E3413-E3412)</f>
        <v/>
      </c>
      <c r="M3413" s="14"/>
    </row>
    <row r="3414" spans="1:25" x14ac:dyDescent="0.25">
      <c r="A3414" s="32">
        <f>IF(Weighting!$P$6&gt;0,B3414,"")</f>
        <v>0.32100000000000001</v>
      </c>
      <c r="B3414">
        <f>Weighting!$C$6</f>
        <v>0.32100000000000001</v>
      </c>
      <c r="C3414">
        <f>Weighting!$F$6</f>
        <v>0</v>
      </c>
      <c r="D3414" t="b">
        <f>IF(C3414=1,'Data Transformation'!$G$3+0.5*'Data Transformation'!$W$25,IF(C3415=1,D3415-'Data Transformation'!$W$25,FALSE))</f>
        <v>0</v>
      </c>
      <c r="E3414" t="str">
        <f t="array" ref="E3414">IF(ISLOGICAL(D3414),"",FREQUENCY(IF('Data Transformation'!$B$425:$B$8425='Bin Analysis'!$B3411,'Data Transformation'!$G$425:$G$8425),D3414))</f>
        <v/>
      </c>
      <c r="F3414" t="str">
        <f>IF(ISLOGICAL(D3414),"",E3414-E3413)</f>
        <v/>
      </c>
      <c r="G3414">
        <f>Weighting!$H$6</f>
        <v>1</v>
      </c>
      <c r="H3414">
        <f t="array" ref="H3414">FREQUENCY(IF('Data Transformation'!$B$4:$B$8425=B3411,'Data Transformation'!$G$4:$G$8425),'Bin Analysis'!$B3414)</f>
        <v>17</v>
      </c>
      <c r="I3414">
        <f>H3414-H3413</f>
        <v>17</v>
      </c>
      <c r="J3414">
        <f>IF(I3414=0,0,1)</f>
        <v>1</v>
      </c>
      <c r="K3414">
        <f>J3414*Weighting!$W$6</f>
        <v>1</v>
      </c>
      <c r="M3414" s="14"/>
    </row>
    <row r="3415" spans="1:25" x14ac:dyDescent="0.25">
      <c r="A3415" s="32">
        <f>IF(Weighting!$P$7&gt;0,B3415,"")</f>
        <v>0.45200000000000001</v>
      </c>
      <c r="B3415">
        <f>Weighting!$C$7</f>
        <v>0.45200000000000001</v>
      </c>
      <c r="C3415">
        <f>Weighting!$F$7</f>
        <v>0</v>
      </c>
      <c r="D3415" t="b">
        <f>IF(C3415=1,'Data Transformation'!$G$3+0.5*'Data Transformation'!$W$25,IF(C3416=1,D3416-'Data Transformation'!$W$25,FALSE))</f>
        <v>0</v>
      </c>
      <c r="E3415" t="str">
        <f t="array" ref="E3415">IF(ISLOGICAL(D3415),"",FREQUENCY(IF('Data Transformation'!$B$425:$B$8425='Bin Analysis'!$B3411,'Data Transformation'!$G$425:$G$8425),D3415))</f>
        <v/>
      </c>
      <c r="F3415" t="str">
        <f t="shared" ref="F3415:F3433" si="426">IF(ISLOGICAL(D3415),"",E3415-E3414)</f>
        <v/>
      </c>
      <c r="G3415">
        <f>Weighting!$H$7</f>
        <v>0</v>
      </c>
      <c r="H3415">
        <f t="array" ref="H3415">FREQUENCY(IF('Data Transformation'!$B$4:$B$8425=B3411,'Data Transformation'!$G$4:$G$8425),'Bin Analysis'!$B3415)</f>
        <v>17</v>
      </c>
      <c r="I3415">
        <f t="shared" ref="I3415:I3433" si="427">H3415-H3414</f>
        <v>0</v>
      </c>
      <c r="J3415">
        <f>IF(I3415=0,0,1)</f>
        <v>0</v>
      </c>
      <c r="K3415">
        <f>J3415*Weighting!$W$7</f>
        <v>0</v>
      </c>
      <c r="M3415" s="14"/>
    </row>
    <row r="3416" spans="1:25" x14ac:dyDescent="0.25">
      <c r="A3416" s="32">
        <f>IF(Weighting!$P$8&gt;0,B3416,"")</f>
        <v>0.58299999999999996</v>
      </c>
      <c r="B3416">
        <f>Weighting!$C$8</f>
        <v>0.58299999999999996</v>
      </c>
      <c r="C3416">
        <f>Weighting!$F$8</f>
        <v>0</v>
      </c>
      <c r="D3416" t="b">
        <f>IF(C3416=1,'Data Transformation'!$G$3+0.5*'Data Transformation'!$W$25,IF(C3417=1,D3417-'Data Transformation'!$W$25,FALSE))</f>
        <v>0</v>
      </c>
      <c r="E3416" t="str">
        <f t="array" ref="E3416">IF(ISLOGICAL(D3416),"",FREQUENCY(IF('Data Transformation'!$B$425:$B$8425='Bin Analysis'!$B3411,'Data Transformation'!$G$425:$G$8425),D3416))</f>
        <v/>
      </c>
      <c r="F3416" t="str">
        <f t="shared" si="426"/>
        <v/>
      </c>
      <c r="G3416">
        <f>Weighting!$H$8</f>
        <v>0</v>
      </c>
      <c r="H3416">
        <f t="array" ref="H3416">FREQUENCY(IF('Data Transformation'!$B$4:$B$8425=B3411,'Data Transformation'!$G$4:$G$8425),'Bin Analysis'!$B3416)</f>
        <v>17</v>
      </c>
      <c r="I3416">
        <f t="shared" si="427"/>
        <v>0</v>
      </c>
      <c r="J3416">
        <f t="shared" ref="J3416:J3433" si="428">IF(I3416=0,0,1)</f>
        <v>0</v>
      </c>
      <c r="K3416">
        <f>J3416*Weighting!$W$8</f>
        <v>0</v>
      </c>
      <c r="M3416" s="14"/>
    </row>
    <row r="3417" spans="1:25" x14ac:dyDescent="0.25">
      <c r="A3417" s="32">
        <f>IF(Weighting!$P$9&gt;0,B3417,"")</f>
        <v>0.71399999999999997</v>
      </c>
      <c r="B3417" s="50">
        <f>Weighting!$C$9</f>
        <v>0.71399999999999997</v>
      </c>
      <c r="C3417">
        <f>Weighting!$F$9</f>
        <v>0</v>
      </c>
      <c r="D3417" t="b">
        <f>IF(C3417=1,'Data Transformation'!$G$3+0.5*'Data Transformation'!$W$25,IF(C3418=1,D3418-'Data Transformation'!$W$25,FALSE))</f>
        <v>0</v>
      </c>
      <c r="E3417" t="str">
        <f t="array" ref="E3417">IF(ISLOGICAL(D3417),"",FREQUENCY(IF('Data Transformation'!$B$425:$B$8425='Bin Analysis'!$B3411,'Data Transformation'!$G$425:$G$8425),D3417))</f>
        <v/>
      </c>
      <c r="F3417" t="str">
        <f t="shared" si="426"/>
        <v/>
      </c>
      <c r="G3417">
        <f>Weighting!$H$9</f>
        <v>0</v>
      </c>
      <c r="H3417">
        <f t="array" ref="H3417">FREQUENCY(IF('Data Transformation'!$B$4:$B$8425=B3411,'Data Transformation'!$G$4:$G$8425),'Bin Analysis'!$B3417)</f>
        <v>17</v>
      </c>
      <c r="I3417">
        <f t="shared" si="427"/>
        <v>0</v>
      </c>
      <c r="J3417">
        <f t="shared" si="428"/>
        <v>0</v>
      </c>
      <c r="K3417">
        <f>J3417*Weighting!$W$9</f>
        <v>0</v>
      </c>
      <c r="M3417" s="14"/>
    </row>
    <row r="3418" spans="1:25" x14ac:dyDescent="0.25">
      <c r="A3418" s="32">
        <f>IF(Weighting!$P$10&gt;0,B3418,"")</f>
        <v>0.84499999999999997</v>
      </c>
      <c r="B3418">
        <f>Weighting!$C$10</f>
        <v>0.84499999999999997</v>
      </c>
      <c r="C3418">
        <f>Weighting!$F$10</f>
        <v>0</v>
      </c>
      <c r="D3418" t="b">
        <f>IF(C3418=1,'Data Transformation'!$G$3+0.5*'Data Transformation'!$W$25,IF(C3419=1,D3419-'Data Transformation'!$W$25,FALSE))</f>
        <v>0</v>
      </c>
      <c r="E3418" t="str">
        <f t="array" ref="E3418">IF(ISLOGICAL(D3418),"",FREQUENCY(IF('Data Transformation'!$B$425:$B$8425='Bin Analysis'!$B3411,'Data Transformation'!$G$425:$G$8425),D3418))</f>
        <v/>
      </c>
      <c r="F3418" t="str">
        <f t="shared" si="426"/>
        <v/>
      </c>
      <c r="G3418">
        <f>Weighting!$H$10</f>
        <v>0</v>
      </c>
      <c r="H3418">
        <f t="array" ref="H3418">FREQUENCY(IF('Data Transformation'!$B$4:$B$8425=B3411,'Data Transformation'!$G$4:$G$8425),'Bin Analysis'!$B3418)</f>
        <v>17</v>
      </c>
      <c r="I3418">
        <f t="shared" si="427"/>
        <v>0</v>
      </c>
      <c r="J3418">
        <f t="shared" si="428"/>
        <v>0</v>
      </c>
      <c r="K3418">
        <f>J3418*Weighting!$W$10</f>
        <v>0</v>
      </c>
      <c r="M3418" s="14"/>
    </row>
    <row r="3419" spans="1:25" x14ac:dyDescent="0.25">
      <c r="A3419" s="32">
        <f>IF(Weighting!$P$11&gt;0,B3419,"")</f>
        <v>0.97599999999999998</v>
      </c>
      <c r="B3419">
        <f>Weighting!$C$11</f>
        <v>0.97599999999999998</v>
      </c>
      <c r="C3419">
        <f>Weighting!$F$11</f>
        <v>0</v>
      </c>
      <c r="D3419">
        <f>IF(C3419=1,'Data Transformation'!$G$3+0.5*'Data Transformation'!$W$25,IF(C3420=1,D3420-'Data Transformation'!$W$25,FALSE))</f>
        <v>0.86899999999999999</v>
      </c>
      <c r="E3419">
        <f t="array" ref="E3419">IF(ISLOGICAL(D3419),"",FREQUENCY(IF('Data Transformation'!$B$425:$B$8425='Bin Analysis'!$B3411,'Data Transformation'!$G$425:$G$8425),D3419))</f>
        <v>17</v>
      </c>
      <c r="F3419" t="e">
        <f t="shared" si="426"/>
        <v>#VALUE!</v>
      </c>
      <c r="G3419">
        <f>Weighting!$H$11</f>
        <v>0</v>
      </c>
      <c r="H3419">
        <f t="array" ref="H3419">FREQUENCY(IF('Data Transformation'!$B$4:$B$8425=B3411,'Data Transformation'!$G$4:$G$8425),'Bin Analysis'!$B3419)</f>
        <v>17</v>
      </c>
      <c r="I3419">
        <f t="shared" si="427"/>
        <v>0</v>
      </c>
      <c r="J3419">
        <f t="shared" si="428"/>
        <v>0</v>
      </c>
      <c r="K3419">
        <f>J3419*Weighting!$W$11</f>
        <v>0</v>
      </c>
      <c r="M3419" s="14"/>
    </row>
    <row r="3420" spans="1:25" x14ac:dyDescent="0.25">
      <c r="A3420" s="32">
        <f>IF(Weighting!$P$12&gt;0,B3420,"")</f>
        <v>1.107</v>
      </c>
      <c r="B3420">
        <f>Weighting!$C$12</f>
        <v>1.107</v>
      </c>
      <c r="C3420">
        <f>Weighting!$F$12</f>
        <v>1</v>
      </c>
      <c r="D3420">
        <f>IF(C3420=1,'Data Transformation'!$G$3+0.5*'Data Transformation'!$W$25,IF(C3421=1,D3421-'Data Transformation'!$W$25,FALSE))</f>
        <v>1.131</v>
      </c>
      <c r="E3420">
        <f t="array" ref="E3420">IF(ISLOGICAL(D3420),"",FREQUENCY(IF('Data Transformation'!$B$425:$B$8425='Bin Analysis'!$B3411,'Data Transformation'!$G$425:$G$8425),D3420))</f>
        <v>17</v>
      </c>
      <c r="F3420">
        <f t="shared" si="426"/>
        <v>0</v>
      </c>
      <c r="G3420">
        <f>Weighting!$H$12</f>
        <v>0</v>
      </c>
      <c r="H3420">
        <f t="array" ref="H3420">FREQUENCY(IF('Data Transformation'!$B$4:$B$8425=B3411,'Data Transformation'!$G$4:$G$8425),'Bin Analysis'!$B3420)</f>
        <v>18</v>
      </c>
      <c r="I3420">
        <f t="shared" si="427"/>
        <v>1</v>
      </c>
      <c r="J3420">
        <f t="shared" si="428"/>
        <v>1</v>
      </c>
      <c r="K3420">
        <f>J3420*Weighting!$W$12</f>
        <v>1</v>
      </c>
      <c r="M3420" s="14"/>
    </row>
    <row r="3421" spans="1:25" x14ac:dyDescent="0.25">
      <c r="A3421" s="32">
        <f>IF(Weighting!$P$13&gt;0,B3421,"")</f>
        <v>1.238</v>
      </c>
      <c r="B3421">
        <f>Weighting!$C$13</f>
        <v>1.238</v>
      </c>
      <c r="C3421">
        <f>Weighting!$F$13</f>
        <v>0</v>
      </c>
      <c r="D3421" t="b">
        <f>IF(C3421=1,'Data Transformation'!$G$3+0.5*'Data Transformation'!$W$25,IF(C3422=1,D3422-'Data Transformation'!$W$25,FALSE))</f>
        <v>0</v>
      </c>
      <c r="E3421" t="str">
        <f t="array" ref="E3421">IF(ISLOGICAL(D3421),"",FREQUENCY(IF('Data Transformation'!$B$425:$B$8425='Bin Analysis'!$B3411,'Data Transformation'!$G$425:$G$8425),D3421))</f>
        <v/>
      </c>
      <c r="F3421" t="str">
        <f t="shared" si="426"/>
        <v/>
      </c>
      <c r="G3421">
        <f>Weighting!$H$13</f>
        <v>0</v>
      </c>
      <c r="H3421">
        <f t="array" ref="H3421">FREQUENCY(IF('Data Transformation'!$B$4:$B$8425=B3411,'Data Transformation'!$G$4:$G$8425),'Bin Analysis'!$B3421)</f>
        <v>18</v>
      </c>
      <c r="I3421">
        <f t="shared" si="427"/>
        <v>0</v>
      </c>
      <c r="J3421">
        <f t="shared" si="428"/>
        <v>0</v>
      </c>
      <c r="K3421">
        <f>J3421*Weighting!$W$13</f>
        <v>0</v>
      </c>
      <c r="M3421" s="14"/>
    </row>
    <row r="3422" spans="1:25" x14ac:dyDescent="0.25">
      <c r="A3422" s="32">
        <f>IF(Weighting!$P$14&gt;0,B3422,"")</f>
        <v>1.369</v>
      </c>
      <c r="B3422">
        <f>Weighting!$C$14</f>
        <v>1.369</v>
      </c>
      <c r="C3422">
        <f>Weighting!$F$14</f>
        <v>0</v>
      </c>
      <c r="D3422" t="b">
        <f>IF(C3422=1,'Data Transformation'!$G$3+0.5*'Data Transformation'!$W$25,IF(C3423=1,D3423-'Data Transformation'!$W$25,FALSE))</f>
        <v>0</v>
      </c>
      <c r="E3422" t="str">
        <f t="array" ref="E3422">IF(ISLOGICAL(D3422),"",FREQUENCY(IF('Data Transformation'!$B$425:$B$8425='Bin Analysis'!$B3411,'Data Transformation'!$G$425:$G$8425),D3422))</f>
        <v/>
      </c>
      <c r="F3422" t="str">
        <f t="shared" si="426"/>
        <v/>
      </c>
      <c r="G3422">
        <f>Weighting!$H$14</f>
        <v>0</v>
      </c>
      <c r="H3422">
        <f t="array" ref="H3422">FREQUENCY(IF('Data Transformation'!$B$4:$B$8425=B3411,'Data Transformation'!$G$4:$G$8425),'Bin Analysis'!$B3422)</f>
        <v>18</v>
      </c>
      <c r="I3422">
        <f t="shared" si="427"/>
        <v>0</v>
      </c>
      <c r="J3422">
        <f t="shared" si="428"/>
        <v>0</v>
      </c>
      <c r="K3422">
        <f>J3422*Weighting!$W$14</f>
        <v>0</v>
      </c>
      <c r="M3422" s="14"/>
    </row>
    <row r="3423" spans="1:25" x14ac:dyDescent="0.25">
      <c r="A3423" s="32">
        <f>IF(Weighting!$P$15&gt;0,B3423,"")</f>
        <v>1.5000009999999999</v>
      </c>
      <c r="B3423">
        <f>Weighting!$C$15</f>
        <v>1.5000009999999999</v>
      </c>
      <c r="C3423">
        <f>Weighting!$F$15</f>
        <v>0</v>
      </c>
      <c r="D3423" t="b">
        <f>IF(C3423=1,'Data Transformation'!$G$3+0.5*'Data Transformation'!$W$25,IF(C3424=1,D3424-'Data Transformation'!$W$25,FALSE))</f>
        <v>0</v>
      </c>
      <c r="E3423" t="str">
        <f t="array" ref="E3423">IF(ISLOGICAL(D3423),"",FREQUENCY(IF('Data Transformation'!$B$425:$B$8425='Bin Analysis'!$B3411,'Data Transformation'!$G$425:$G$8425),D3423))</f>
        <v/>
      </c>
      <c r="F3423" t="str">
        <f t="shared" si="426"/>
        <v/>
      </c>
      <c r="G3423">
        <f>Weighting!$H$15</f>
        <v>0</v>
      </c>
      <c r="H3423">
        <f t="array" ref="H3423">FREQUENCY(IF('Data Transformation'!$B$4:$B$8425=B3411,'Data Transformation'!$G$4:$G$8425),'Bin Analysis'!$B3423)</f>
        <v>18</v>
      </c>
      <c r="I3423">
        <f t="shared" si="427"/>
        <v>0</v>
      </c>
      <c r="J3423">
        <f t="shared" si="428"/>
        <v>0</v>
      </c>
      <c r="K3423">
        <f>J3423*Weighting!$W$15</f>
        <v>0</v>
      </c>
      <c r="M3423" s="14"/>
    </row>
    <row r="3424" spans="1:25" x14ac:dyDescent="0.25">
      <c r="A3424" s="32" t="str">
        <f>IF(Weighting!$P$16&gt;0,B3424,"")</f>
        <v/>
      </c>
      <c r="B3424">
        <f>Weighting!$C$16</f>
        <v>1.631</v>
      </c>
      <c r="C3424">
        <f>Weighting!$F$16</f>
        <v>0</v>
      </c>
      <c r="D3424" t="b">
        <f>IF(C3424=1,'Data Transformation'!$G$3+0.5*'Data Transformation'!$W$25,IF(C3425=1,D3425-'Data Transformation'!$W$25,FALSE))</f>
        <v>0</v>
      </c>
      <c r="E3424" t="str">
        <f t="array" ref="E3424">IF(ISLOGICAL(D3424),"",FREQUENCY(IF('Data Transformation'!$B$425:$B$8425='Bin Analysis'!$B3411,'Data Transformation'!$G$425:$G$8425),D3424))</f>
        <v/>
      </c>
      <c r="F3424" t="str">
        <f t="shared" si="426"/>
        <v/>
      </c>
      <c r="G3424">
        <f>Weighting!$H$16</f>
        <v>0</v>
      </c>
      <c r="H3424">
        <f t="array" ref="H3424">FREQUENCY(IF('Data Transformation'!$B$4:$B$8425=B3411,'Data Transformation'!$G$4:$G$8425),'Bin Analysis'!$B3424)</f>
        <v>18</v>
      </c>
      <c r="I3424">
        <f t="shared" si="427"/>
        <v>0</v>
      </c>
      <c r="J3424">
        <f t="shared" si="428"/>
        <v>0</v>
      </c>
      <c r="K3424">
        <f>J3424*Weighting!$W$16</f>
        <v>0</v>
      </c>
      <c r="M3424" s="14"/>
    </row>
    <row r="3425" spans="1:25" x14ac:dyDescent="0.25">
      <c r="A3425" s="32" t="str">
        <f>IF(Weighting!$P$17&gt;0,B3425,"")</f>
        <v/>
      </c>
      <c r="B3425">
        <f>Weighting!$C$17</f>
        <v>1.762</v>
      </c>
      <c r="C3425">
        <f>Weighting!$F$17</f>
        <v>0</v>
      </c>
      <c r="D3425" t="b">
        <f>IF(C3425=1,'Data Transformation'!$G$3+0.5*'Data Transformation'!$W$25,IF(C3426=1,D3426-'Data Transformation'!$W$25,FALSE))</f>
        <v>0</v>
      </c>
      <c r="E3425" t="str">
        <f t="array" ref="E3425">IF(ISLOGICAL(D3425),"",FREQUENCY(IF('Data Transformation'!$B$425:$B$8425='Bin Analysis'!$B3411,'Data Transformation'!$G$425:$G$8425),D3425))</f>
        <v/>
      </c>
      <c r="F3425" t="str">
        <f t="shared" si="426"/>
        <v/>
      </c>
      <c r="G3425">
        <f>Weighting!$H$17</f>
        <v>0</v>
      </c>
      <c r="H3425">
        <f t="array" ref="H3425">FREQUENCY(IF('Data Transformation'!$B$4:$B$8425=B3411,'Data Transformation'!$G$4:$G$8425),'Bin Analysis'!$B3425)</f>
        <v>18</v>
      </c>
      <c r="I3425">
        <f t="shared" si="427"/>
        <v>0</v>
      </c>
      <c r="J3425">
        <f t="shared" si="428"/>
        <v>0</v>
      </c>
      <c r="K3425">
        <f>J3425*Weighting!$W$17</f>
        <v>0</v>
      </c>
      <c r="M3425" s="14"/>
    </row>
    <row r="3426" spans="1:25" x14ac:dyDescent="0.25">
      <c r="A3426" s="32" t="str">
        <f>IF(Weighting!$P$18&gt;0,B3426,"")</f>
        <v/>
      </c>
      <c r="B3426">
        <f>Weighting!$C$18</f>
        <v>1.893</v>
      </c>
      <c r="C3426">
        <f>Weighting!$F$18</f>
        <v>0</v>
      </c>
      <c r="D3426" t="b">
        <f>IF(C3426=1,'Data Transformation'!$G$3+0.5*'Data Transformation'!$W$25,IF(C3427=1,D3427-'Data Transformation'!$W$25,FALSE))</f>
        <v>0</v>
      </c>
      <c r="E3426" t="str">
        <f t="array" ref="E3426">IF(ISLOGICAL(D3426),"",FREQUENCY(IF('Data Transformation'!$B$425:$B$8425='Bin Analysis'!$B3411,'Data Transformation'!$G$425:$G$8425),D3426))</f>
        <v/>
      </c>
      <c r="F3426" t="str">
        <f t="shared" si="426"/>
        <v/>
      </c>
      <c r="G3426">
        <f>Weighting!$H$18</f>
        <v>0</v>
      </c>
      <c r="H3426">
        <f t="array" ref="H3426">FREQUENCY(IF('Data Transformation'!$B$4:$B$8425=B3411,'Data Transformation'!$G$4:$G$8425),'Bin Analysis'!$B3426)</f>
        <v>18</v>
      </c>
      <c r="I3426">
        <f t="shared" si="427"/>
        <v>0</v>
      </c>
      <c r="J3426">
        <f t="shared" si="428"/>
        <v>0</v>
      </c>
      <c r="K3426">
        <f>J3426*Weighting!$W$18</f>
        <v>0</v>
      </c>
      <c r="M3426" s="14"/>
    </row>
    <row r="3427" spans="1:25" x14ac:dyDescent="0.25">
      <c r="A3427" s="32" t="str">
        <f>IF(Weighting!$P$19&gt;0,B3427,"")</f>
        <v/>
      </c>
      <c r="B3427">
        <f>Weighting!$C$19</f>
        <v>2.024</v>
      </c>
      <c r="C3427">
        <f>Weighting!$F$19</f>
        <v>0</v>
      </c>
      <c r="D3427" t="b">
        <f>IF(C3427=1,'Data Transformation'!$G$3+0.5*'Data Transformation'!$W$25,IF(C3428=1,D3428-'Data Transformation'!$W$25,FALSE))</f>
        <v>0</v>
      </c>
      <c r="E3427" t="str">
        <f t="array" ref="E3427">IF(ISLOGICAL(D3427),"",FREQUENCY(IF('Data Transformation'!$B$425:$B$8425='Bin Analysis'!$B3411,'Data Transformation'!$G$425:$G$8425),D3427))</f>
        <v/>
      </c>
      <c r="F3427" t="str">
        <f t="shared" si="426"/>
        <v/>
      </c>
      <c r="G3427">
        <f>Weighting!$H$19</f>
        <v>0</v>
      </c>
      <c r="H3427">
        <f t="array" ref="H3427">FREQUENCY(IF('Data Transformation'!$B$4:$B$8425=B3411,'Data Transformation'!$G$4:$G$8425),'Bin Analysis'!$B3427)</f>
        <v>18</v>
      </c>
      <c r="I3427">
        <f t="shared" si="427"/>
        <v>0</v>
      </c>
      <c r="J3427">
        <f t="shared" si="428"/>
        <v>0</v>
      </c>
      <c r="K3427">
        <f>J3427*Weighting!$W$19</f>
        <v>0</v>
      </c>
      <c r="M3427" s="14"/>
    </row>
    <row r="3428" spans="1:25" x14ac:dyDescent="0.25">
      <c r="A3428" s="32" t="str">
        <f>IF(Weighting!$P$20&gt;0,B3428,"")</f>
        <v/>
      </c>
      <c r="B3428">
        <f>Weighting!$C$20</f>
        <v>2.1550000000000002</v>
      </c>
      <c r="C3428">
        <f>Weighting!$F$20</f>
        <v>0</v>
      </c>
      <c r="D3428" t="b">
        <f>IF(C3428=1,'Data Transformation'!$G$3+0.5*'Data Transformation'!$W$25,IF(C3429=1,D3429-'Data Transformation'!$W$25,FALSE))</f>
        <v>0</v>
      </c>
      <c r="E3428" t="str">
        <f t="array" ref="E3428">IF(ISLOGICAL(D3428),"",FREQUENCY(IF('Data Transformation'!$B$425:$B$8425='Bin Analysis'!$B3411,'Data Transformation'!$G$425:$G$8425),D3428))</f>
        <v/>
      </c>
      <c r="F3428" t="str">
        <f t="shared" si="426"/>
        <v/>
      </c>
      <c r="G3428">
        <f>Weighting!$H$20</f>
        <v>0</v>
      </c>
      <c r="H3428">
        <f t="array" ref="H3428">FREQUENCY(IF('Data Transformation'!$B$4:$B$8425=B3411,'Data Transformation'!$G$4:$G$8425),'Bin Analysis'!$B3428)</f>
        <v>18</v>
      </c>
      <c r="I3428">
        <f t="shared" si="427"/>
        <v>0</v>
      </c>
      <c r="J3428">
        <f t="shared" si="428"/>
        <v>0</v>
      </c>
      <c r="K3428">
        <f>J3428*Weighting!$W$20</f>
        <v>0</v>
      </c>
      <c r="M3428" s="14"/>
    </row>
    <row r="3429" spans="1:25" x14ac:dyDescent="0.25">
      <c r="A3429" s="32" t="str">
        <f>IF(Weighting!$P$21&gt;0,B3429,"")</f>
        <v/>
      </c>
      <c r="B3429">
        <f>Weighting!$C$21</f>
        <v>2.2860000000000005</v>
      </c>
      <c r="C3429">
        <f>Weighting!$F$21</f>
        <v>0</v>
      </c>
      <c r="D3429" t="b">
        <f>IF(C3429=1,'Data Transformation'!$G$3+0.5*'Data Transformation'!$W$25,IF(C3430=1,D3430-'Data Transformation'!$W$25,FALSE))</f>
        <v>0</v>
      </c>
      <c r="E3429" t="str">
        <f t="array" ref="E3429">IF(ISLOGICAL(D3429),"",FREQUENCY(IF('Data Transformation'!$B$425:$B$8425='Bin Analysis'!$B3411,'Data Transformation'!$G$425:$G$8425),D3429))</f>
        <v/>
      </c>
      <c r="F3429" t="str">
        <f t="shared" si="426"/>
        <v/>
      </c>
      <c r="G3429">
        <f>Weighting!$H$21</f>
        <v>0</v>
      </c>
      <c r="H3429">
        <f t="array" ref="H3429">FREQUENCY(IF('Data Transformation'!$B$4:$B$8425=B3411,'Data Transformation'!$G$4:$G$8425),'Bin Analysis'!$B3429)</f>
        <v>18</v>
      </c>
      <c r="I3429">
        <f t="shared" si="427"/>
        <v>0</v>
      </c>
      <c r="J3429">
        <f t="shared" si="428"/>
        <v>0</v>
      </c>
      <c r="K3429">
        <f>J3429*Weighting!$W$21</f>
        <v>0</v>
      </c>
      <c r="M3429" s="14"/>
    </row>
    <row r="3430" spans="1:25" x14ac:dyDescent="0.25">
      <c r="A3430" s="32" t="str">
        <f>IF(Weighting!$P$22&gt;0,B3430,"")</f>
        <v/>
      </c>
      <c r="B3430">
        <f>Weighting!$C$22</f>
        <v>2.4170000000000007</v>
      </c>
      <c r="C3430">
        <f>Weighting!$F$22</f>
        <v>0</v>
      </c>
      <c r="D3430" t="b">
        <f>IF(C3430=1,'Data Transformation'!$G$3+0.5*'Data Transformation'!$W$25,IF(C3431=1,D3431-'Data Transformation'!$W$25,FALSE))</f>
        <v>0</v>
      </c>
      <c r="E3430" t="str">
        <f t="array" ref="E3430">IF(ISLOGICAL(D3430),"",FREQUENCY(IF('Data Transformation'!$B$425:$B$8425='Bin Analysis'!$B3411,'Data Transformation'!$G$425:$G$8425),D3430))</f>
        <v/>
      </c>
      <c r="F3430" t="str">
        <f t="shared" si="426"/>
        <v/>
      </c>
      <c r="G3430">
        <f>Weighting!$H$22</f>
        <v>0</v>
      </c>
      <c r="H3430">
        <f t="array" ref="H3430">FREQUENCY(IF('Data Transformation'!$B$4:$B$8425=B3411,'Data Transformation'!$G$4:$G$8425),'Bin Analysis'!$B3430)</f>
        <v>18</v>
      </c>
      <c r="I3430">
        <f t="shared" si="427"/>
        <v>0</v>
      </c>
      <c r="J3430">
        <f t="shared" si="428"/>
        <v>0</v>
      </c>
      <c r="K3430">
        <f>J3430*Weighting!$W$22</f>
        <v>0</v>
      </c>
      <c r="M3430" s="14"/>
    </row>
    <row r="3431" spans="1:25" x14ac:dyDescent="0.25">
      <c r="A3431" s="32" t="str">
        <f>IF(Weighting!$P$23&gt;0,B3431,"")</f>
        <v/>
      </c>
      <c r="B3431">
        <f>Weighting!$C$23</f>
        <v>2.5480000000000009</v>
      </c>
      <c r="C3431">
        <f>Weighting!$F$23</f>
        <v>0</v>
      </c>
      <c r="D3431" t="b">
        <f>IF(C3431=1,'Data Transformation'!$G$3+0.5*'Data Transformation'!$W$25,IF(C3432=1,D3432-'Data Transformation'!$W$25,FALSE))</f>
        <v>0</v>
      </c>
      <c r="E3431" t="str">
        <f t="array" ref="E3431">IF(ISLOGICAL(D3431),"",FREQUENCY(IF('Data Transformation'!$B$425:$B$8425='Bin Analysis'!$B3411,'Data Transformation'!$G$425:$G$8425),D3431))</f>
        <v/>
      </c>
      <c r="F3431" t="str">
        <f t="shared" si="426"/>
        <v/>
      </c>
      <c r="G3431">
        <f>Weighting!$H$23</f>
        <v>0</v>
      </c>
      <c r="H3431">
        <f t="array" ref="H3431">FREQUENCY(IF('Data Transformation'!$B$4:$B$8425=B3411,'Data Transformation'!$G$4:$G$8425),'Bin Analysis'!$B3431)</f>
        <v>18</v>
      </c>
      <c r="I3431">
        <f t="shared" si="427"/>
        <v>0</v>
      </c>
      <c r="J3431">
        <f t="shared" si="428"/>
        <v>0</v>
      </c>
      <c r="K3431">
        <f>J3431*Weighting!$W$23</f>
        <v>0</v>
      </c>
      <c r="M3431" s="14"/>
    </row>
    <row r="3432" spans="1:25" x14ac:dyDescent="0.25">
      <c r="A3432" s="32" t="str">
        <f>IF(Weighting!$P$24&gt;0,B3432,"")</f>
        <v/>
      </c>
      <c r="B3432">
        <f>Weighting!$C$24</f>
        <v>2.6790000000000012</v>
      </c>
      <c r="C3432">
        <f>Weighting!$F$24</f>
        <v>0</v>
      </c>
      <c r="D3432" t="b">
        <f>IF(C3432=1,'Data Transformation'!$G$3+0.5*'Data Transformation'!$W$25,IF(C3433=1,D3433-'Data Transformation'!$W$25,FALSE))</f>
        <v>0</v>
      </c>
      <c r="E3432" t="str">
        <f t="array" ref="E3432">IF(ISLOGICAL(D3432),"",FREQUENCY(IF('Data Transformation'!$B$425:$B$8425='Bin Analysis'!$B3411,'Data Transformation'!$G$425:$G$8425),D3432))</f>
        <v/>
      </c>
      <c r="F3432" t="str">
        <f t="shared" si="426"/>
        <v/>
      </c>
      <c r="G3432">
        <f>Weighting!$H$24</f>
        <v>0</v>
      </c>
      <c r="H3432">
        <f t="array" ref="H3432">FREQUENCY(IF('Data Transformation'!$B$4:$B$8425=B3411,'Data Transformation'!$G$4:$G$8425),'Bin Analysis'!$B3432)</f>
        <v>18</v>
      </c>
      <c r="I3432">
        <f t="shared" si="427"/>
        <v>0</v>
      </c>
      <c r="J3432">
        <f t="shared" si="428"/>
        <v>0</v>
      </c>
      <c r="K3432">
        <f>J3432*Weighting!$W$24</f>
        <v>0</v>
      </c>
      <c r="M3432" s="14"/>
    </row>
    <row r="3433" spans="1:25" x14ac:dyDescent="0.25">
      <c r="A3433" s="32" t="str">
        <f>IF(Weighting!$P$25&gt;0,B3433,"")</f>
        <v/>
      </c>
      <c r="B3433">
        <f>Weighting!$C$25</f>
        <v>2.8100000000000014</v>
      </c>
      <c r="C3433">
        <f>Weighting!$F$25</f>
        <v>0</v>
      </c>
      <c r="D3433" t="b">
        <f>IF(C3433=1,'Data Transformation'!$G$3+0.5*'Data Transformation'!$W$25,IF(C3434=1,D3434-'Data Transformation'!$W$25,FALSE))</f>
        <v>0</v>
      </c>
      <c r="E3433" t="str">
        <f t="array" ref="E3433">IF(ISLOGICAL(D3433),"",FREQUENCY(IF('Data Transformation'!$B$425:$B$8425='Bin Analysis'!$B3411,'Data Transformation'!$G$425:$G$8425),D3433))</f>
        <v/>
      </c>
      <c r="F3433" t="str">
        <f t="shared" si="426"/>
        <v/>
      </c>
      <c r="G3433">
        <f>Weighting!$H$25</f>
        <v>0</v>
      </c>
      <c r="H3433">
        <f t="array" ref="H3433">FREQUENCY(IF('Data Transformation'!$B$4:$B$8425=B3411,'Data Transformation'!$G$4:$G$8425),'Bin Analysis'!$B3433)</f>
        <v>18</v>
      </c>
      <c r="I3433">
        <f t="shared" si="427"/>
        <v>0</v>
      </c>
      <c r="J3433">
        <f t="shared" si="428"/>
        <v>0</v>
      </c>
      <c r="K3433">
        <f>J3433*Weighting!$W$25</f>
        <v>0</v>
      </c>
      <c r="M3433" s="14"/>
    </row>
    <row r="3434" spans="1:25" x14ac:dyDescent="0.25">
      <c r="O3434"/>
      <c r="P3434"/>
      <c r="Q3434"/>
      <c r="R3434"/>
    </row>
    <row r="3435" spans="1:25" ht="23.25" x14ac:dyDescent="0.35">
      <c r="A3435" s="21" t="s">
        <v>0</v>
      </c>
      <c r="B3435" s="21">
        <f>IFERROR(VLOOKUP(C3435,'Data Transformation'!$L$6:$M$426,2,FALSE),"")</f>
        <v>143</v>
      </c>
      <c r="C3435" s="21">
        <f>C3411+1</f>
        <v>143</v>
      </c>
      <c r="D3435" s="21"/>
      <c r="E3435" s="21"/>
      <c r="F3435" s="21"/>
      <c r="G3435" s="21"/>
      <c r="H3435" s="22"/>
      <c r="I3435" s="22"/>
      <c r="J3435" s="22"/>
      <c r="K3435" s="21"/>
      <c r="L3435" s="21">
        <f>B3435</f>
        <v>143</v>
      </c>
      <c r="M3435" s="23">
        <f>INDEX('Data Transformation'!$O$4:$O$424,MATCH($B3435,'Data Transformation'!$M$4:$M$424,0),MATCH($M$2,'Data Transformation'!$O$3,0))</f>
        <v>20</v>
      </c>
      <c r="N3435" s="27">
        <f>IF('Input and Summary Results'!$J$16="minimum",'Bin Analysis'!X3436/(M3435-1),'Bin Analysis'!Y3435/('Bin Analysis'!M3435-1))</f>
        <v>0</v>
      </c>
      <c r="O3435" s="27">
        <f>IF(M3435=FALSE,NA(),(VLOOKUP(1,C3438:K3457,4,FALSE))/(M3435-1))</f>
        <v>0.31578947368421051</v>
      </c>
      <c r="P3435" s="27">
        <f>IF(M3435=FALSE,NA(),SUM(J3438:J3457)/Weighting!$S$5)</f>
        <v>0.7</v>
      </c>
      <c r="Q3435" s="27">
        <f>IF(M3435=FALSE,NA(),SUM(K3438:K3457)/Weighting!$S$6)</f>
        <v>0.65217391304347827</v>
      </c>
      <c r="R3435" s="27">
        <f>IF(M3435=FALSE,NA(),(VLOOKUP(1,G3438:K3457,3,FALSE))/(M3435-1))</f>
        <v>5.2631578947368418E-2</v>
      </c>
      <c r="S3435" s="22" t="str">
        <f>IF(M3435=FALSE,NA(),IF(SUM(J3438:J3457)=2,"yes","no"))</f>
        <v>no</v>
      </c>
      <c r="X3435" s="2" cm="2">
        <f t="array" ref="X3435:X3436">FREQUENCY(IF('Data Transformation'!$B$425:$B$6424='Bin Analysis'!L3435,'Data Transformation'!$G$425:$G$6424),'Data Transformation'!$U$11)</f>
        <v>19</v>
      </c>
      <c r="Y3435" s="2" cm="2">
        <f t="array" ref="Y3435:Y3436">FREQUENCY(IF('Data Transformation'!$B$425:$B$6424='Bin Analysis'!L3435,'Data Transformation'!$G$425:$G$6424),'Data Transformation'!$U$12)</f>
        <v>13</v>
      </c>
    </row>
    <row r="3436" spans="1:25" x14ac:dyDescent="0.25">
      <c r="A3436" s="14" t="s">
        <v>67</v>
      </c>
      <c r="B3436" t="s">
        <v>47</v>
      </c>
      <c r="C3436" t="s">
        <v>5</v>
      </c>
      <c r="D3436" t="s">
        <v>100</v>
      </c>
      <c r="E3436" t="s">
        <v>101</v>
      </c>
      <c r="F3436" t="s">
        <v>102</v>
      </c>
      <c r="G3436" t="s">
        <v>70</v>
      </c>
      <c r="H3436" t="s">
        <v>31</v>
      </c>
      <c r="I3436" t="s">
        <v>32</v>
      </c>
      <c r="J3436" t="s">
        <v>46</v>
      </c>
      <c r="K3436" s="14" t="s">
        <v>45</v>
      </c>
      <c r="M3436" s="14"/>
      <c r="X3436" s="2">
        <v>0</v>
      </c>
      <c r="Y3436" s="2">
        <v>6</v>
      </c>
    </row>
    <row r="3437" spans="1:25" x14ac:dyDescent="0.25">
      <c r="A3437" s="32"/>
      <c r="D3437" t="b">
        <f>IF(C3437=1,'Data Transformation'!$G$3+0.5*'Data Transformation'!$W$25,IF(C3438=1,D3438-'Data Transformation'!$W$25,FALSE))</f>
        <v>0</v>
      </c>
      <c r="E3437" t="str">
        <f t="array" ref="E3437">IF(ISLOGICAL(D3437),"",FREQUENCY(IF('Data Transformation'!$B$425:$B$8425='Bin Analysis'!$B3435,'Data Transformation'!$G$425:$G$8425),D3437))</f>
        <v/>
      </c>
      <c r="F3437" t="str">
        <f>IF(ISLOGICAL(D3437),"",E3437-E3436)</f>
        <v/>
      </c>
      <c r="M3437" s="14"/>
    </row>
    <row r="3438" spans="1:25" x14ac:dyDescent="0.25">
      <c r="A3438" s="32">
        <f>IF(Weighting!$P$6&gt;0,B3438,"")</f>
        <v>0.32100000000000001</v>
      </c>
      <c r="B3438">
        <f>Weighting!$C$6</f>
        <v>0.32100000000000001</v>
      </c>
      <c r="C3438">
        <f>Weighting!$F$6</f>
        <v>0</v>
      </c>
      <c r="D3438" t="b">
        <f>IF(C3438=1,'Data Transformation'!$G$3+0.5*'Data Transformation'!$W$25,IF(C3439=1,D3439-'Data Transformation'!$W$25,FALSE))</f>
        <v>0</v>
      </c>
      <c r="E3438" t="str">
        <f t="array" ref="E3438">IF(ISLOGICAL(D3438),"",FREQUENCY(IF('Data Transformation'!$B$425:$B$8425='Bin Analysis'!$B3435,'Data Transformation'!$G$425:$G$8425),D3438))</f>
        <v/>
      </c>
      <c r="F3438" t="str">
        <f>IF(ISLOGICAL(D3438),"",E3438-E3437)</f>
        <v/>
      </c>
      <c r="G3438">
        <f>Weighting!$H$6</f>
        <v>1</v>
      </c>
      <c r="H3438">
        <f t="array" ref="H3438">FREQUENCY(IF('Data Transformation'!$B$4:$B$8425=B3435,'Data Transformation'!$G$4:$G$8425),'Bin Analysis'!$B3438)</f>
        <v>1</v>
      </c>
      <c r="I3438">
        <f>H3438-H3437</f>
        <v>1</v>
      </c>
      <c r="J3438">
        <f>IF(I3438=0,0,1)</f>
        <v>1</v>
      </c>
      <c r="K3438">
        <f>J3438*Weighting!$W$6</f>
        <v>1</v>
      </c>
      <c r="M3438" s="14"/>
    </row>
    <row r="3439" spans="1:25" x14ac:dyDescent="0.25">
      <c r="A3439" s="32">
        <f>IF(Weighting!$P$7&gt;0,B3439,"")</f>
        <v>0.45200000000000001</v>
      </c>
      <c r="B3439">
        <f>Weighting!$C$7</f>
        <v>0.45200000000000001</v>
      </c>
      <c r="C3439">
        <f>Weighting!$F$7</f>
        <v>0</v>
      </c>
      <c r="D3439" t="b">
        <f>IF(C3439=1,'Data Transformation'!$G$3+0.5*'Data Transformation'!$W$25,IF(C3440=1,D3440-'Data Transformation'!$W$25,FALSE))</f>
        <v>0</v>
      </c>
      <c r="E3439" t="str">
        <f t="array" ref="E3439">IF(ISLOGICAL(D3439),"",FREQUENCY(IF('Data Transformation'!$B$425:$B$8425='Bin Analysis'!$B3435,'Data Transformation'!$G$425:$G$8425),D3439))</f>
        <v/>
      </c>
      <c r="F3439" t="str">
        <f t="shared" ref="F3439:F3457" si="429">IF(ISLOGICAL(D3439),"",E3439-E3438)</f>
        <v/>
      </c>
      <c r="G3439">
        <f>Weighting!$H$7</f>
        <v>0</v>
      </c>
      <c r="H3439">
        <f t="array" ref="H3439">FREQUENCY(IF('Data Transformation'!$B$4:$B$8425=B3435,'Data Transformation'!$G$4:$G$8425),'Bin Analysis'!$B3439)</f>
        <v>4</v>
      </c>
      <c r="I3439">
        <f t="shared" ref="I3439:I3457" si="430">H3439-H3438</f>
        <v>3</v>
      </c>
      <c r="J3439">
        <f>IF(I3439=0,0,1)</f>
        <v>1</v>
      </c>
      <c r="K3439">
        <f>J3439*Weighting!$W$7</f>
        <v>2</v>
      </c>
      <c r="M3439" s="14"/>
    </row>
    <row r="3440" spans="1:25" x14ac:dyDescent="0.25">
      <c r="A3440" s="32">
        <f>IF(Weighting!$P$8&gt;0,B3440,"")</f>
        <v>0.58299999999999996</v>
      </c>
      <c r="B3440">
        <f>Weighting!$C$8</f>
        <v>0.58299999999999996</v>
      </c>
      <c r="C3440">
        <f>Weighting!$F$8</f>
        <v>0</v>
      </c>
      <c r="D3440" t="b">
        <f>IF(C3440=1,'Data Transformation'!$G$3+0.5*'Data Transformation'!$W$25,IF(C3441=1,D3441-'Data Transformation'!$W$25,FALSE))</f>
        <v>0</v>
      </c>
      <c r="E3440" t="str">
        <f t="array" ref="E3440">IF(ISLOGICAL(D3440),"",FREQUENCY(IF('Data Transformation'!$B$425:$B$8425='Bin Analysis'!$B3435,'Data Transformation'!$G$425:$G$8425),D3440))</f>
        <v/>
      </c>
      <c r="F3440" t="str">
        <f t="shared" si="429"/>
        <v/>
      </c>
      <c r="G3440">
        <f>Weighting!$H$8</f>
        <v>0</v>
      </c>
      <c r="H3440">
        <f t="array" ref="H3440">FREQUENCY(IF('Data Transformation'!$B$4:$B$8425=B3435,'Data Transformation'!$G$4:$G$8425),'Bin Analysis'!$B3440)</f>
        <v>7</v>
      </c>
      <c r="I3440">
        <f t="shared" si="430"/>
        <v>3</v>
      </c>
      <c r="J3440">
        <f t="shared" ref="J3440:J3457" si="431">IF(I3440=0,0,1)</f>
        <v>1</v>
      </c>
      <c r="K3440">
        <f>J3440*Weighting!$W$8</f>
        <v>3</v>
      </c>
      <c r="M3440" s="14"/>
    </row>
    <row r="3441" spans="1:13" x14ac:dyDescent="0.25">
      <c r="A3441" s="32">
        <f>IF(Weighting!$P$9&gt;0,B3441,"")</f>
        <v>0.71399999999999997</v>
      </c>
      <c r="B3441" s="50">
        <f>Weighting!$C$9</f>
        <v>0.71399999999999997</v>
      </c>
      <c r="C3441">
        <f>Weighting!$F$9</f>
        <v>0</v>
      </c>
      <c r="D3441" t="b">
        <f>IF(C3441=1,'Data Transformation'!$G$3+0.5*'Data Transformation'!$W$25,IF(C3442=1,D3442-'Data Transformation'!$W$25,FALSE))</f>
        <v>0</v>
      </c>
      <c r="E3441" t="str">
        <f t="array" ref="E3441">IF(ISLOGICAL(D3441),"",FREQUENCY(IF('Data Transformation'!$B$425:$B$8425='Bin Analysis'!$B3435,'Data Transformation'!$G$425:$G$8425),D3441))</f>
        <v/>
      </c>
      <c r="F3441" t="str">
        <f t="shared" si="429"/>
        <v/>
      </c>
      <c r="G3441">
        <f>Weighting!$H$9</f>
        <v>0</v>
      </c>
      <c r="H3441">
        <f t="array" ref="H3441">FREQUENCY(IF('Data Transformation'!$B$4:$B$8425=B3435,'Data Transformation'!$G$4:$G$8425),'Bin Analysis'!$B3441)</f>
        <v>10</v>
      </c>
      <c r="I3441">
        <f t="shared" si="430"/>
        <v>3</v>
      </c>
      <c r="J3441">
        <f t="shared" si="431"/>
        <v>1</v>
      </c>
      <c r="K3441">
        <f>J3441*Weighting!$W$9</f>
        <v>3</v>
      </c>
      <c r="M3441" s="14"/>
    </row>
    <row r="3442" spans="1:13" x14ac:dyDescent="0.25">
      <c r="A3442" s="32">
        <f>IF(Weighting!$P$10&gt;0,B3442,"")</f>
        <v>0.84499999999999997</v>
      </c>
      <c r="B3442">
        <f>Weighting!$C$10</f>
        <v>0.84499999999999997</v>
      </c>
      <c r="C3442">
        <f>Weighting!$F$10</f>
        <v>0</v>
      </c>
      <c r="D3442" t="b">
        <f>IF(C3442=1,'Data Transformation'!$G$3+0.5*'Data Transformation'!$W$25,IF(C3443=1,D3443-'Data Transformation'!$W$25,FALSE))</f>
        <v>0</v>
      </c>
      <c r="E3442" t="str">
        <f t="array" ref="E3442">IF(ISLOGICAL(D3442),"",FREQUENCY(IF('Data Transformation'!$B$425:$B$8425='Bin Analysis'!$B3435,'Data Transformation'!$G$425:$G$8425),D3442))</f>
        <v/>
      </c>
      <c r="F3442" t="str">
        <f t="shared" si="429"/>
        <v/>
      </c>
      <c r="G3442">
        <f>Weighting!$H$10</f>
        <v>0</v>
      </c>
      <c r="H3442">
        <f t="array" ref="H3442">FREQUENCY(IF('Data Transformation'!$B$4:$B$8425=B3435,'Data Transformation'!$G$4:$G$8425),'Bin Analysis'!$B3442)</f>
        <v>12</v>
      </c>
      <c r="I3442">
        <f t="shared" si="430"/>
        <v>2</v>
      </c>
      <c r="J3442">
        <f t="shared" si="431"/>
        <v>1</v>
      </c>
      <c r="K3442">
        <f>J3442*Weighting!$W$10</f>
        <v>3</v>
      </c>
      <c r="M3442" s="14"/>
    </row>
    <row r="3443" spans="1:13" x14ac:dyDescent="0.25">
      <c r="A3443" s="32">
        <f>IF(Weighting!$P$11&gt;0,B3443,"")</f>
        <v>0.97599999999999998</v>
      </c>
      <c r="B3443">
        <f>Weighting!$C$11</f>
        <v>0.97599999999999998</v>
      </c>
      <c r="C3443">
        <f>Weighting!$F$11</f>
        <v>0</v>
      </c>
      <c r="D3443">
        <f>IF(C3443=1,'Data Transformation'!$G$3+0.5*'Data Transformation'!$W$25,IF(C3444=1,D3444-'Data Transformation'!$W$25,FALSE))</f>
        <v>0.86899999999999999</v>
      </c>
      <c r="E3443">
        <f t="array" ref="E3443">IF(ISLOGICAL(D3443),"",FREQUENCY(IF('Data Transformation'!$B$425:$B$8425='Bin Analysis'!$B3435,'Data Transformation'!$G$425:$G$8425),D3443))</f>
        <v>13</v>
      </c>
      <c r="F3443" t="e">
        <f t="shared" si="429"/>
        <v>#VALUE!</v>
      </c>
      <c r="G3443">
        <f>Weighting!$H$11</f>
        <v>0</v>
      </c>
      <c r="H3443">
        <f t="array" ref="H3443">FREQUENCY(IF('Data Transformation'!$B$4:$B$8425=B3435,'Data Transformation'!$G$4:$G$8425),'Bin Analysis'!$B3443)</f>
        <v>18</v>
      </c>
      <c r="I3443">
        <f t="shared" si="430"/>
        <v>6</v>
      </c>
      <c r="J3443">
        <f t="shared" si="431"/>
        <v>1</v>
      </c>
      <c r="K3443">
        <f>J3443*Weighting!$W$11</f>
        <v>2</v>
      </c>
      <c r="M3443" s="14"/>
    </row>
    <row r="3444" spans="1:13" x14ac:dyDescent="0.25">
      <c r="A3444" s="32">
        <f>IF(Weighting!$P$12&gt;0,B3444,"")</f>
        <v>1.107</v>
      </c>
      <c r="B3444">
        <f>Weighting!$C$12</f>
        <v>1.107</v>
      </c>
      <c r="C3444">
        <f>Weighting!$F$12</f>
        <v>1</v>
      </c>
      <c r="D3444">
        <f>IF(C3444=1,'Data Transformation'!$G$3+0.5*'Data Transformation'!$W$25,IF(C3445=1,D3445-'Data Transformation'!$W$25,FALSE))</f>
        <v>1.131</v>
      </c>
      <c r="E3444">
        <f t="array" ref="E3444">IF(ISLOGICAL(D3444),"",FREQUENCY(IF('Data Transformation'!$B$425:$B$8425='Bin Analysis'!$B3435,'Data Transformation'!$G$425:$G$8425),D3444))</f>
        <v>19</v>
      </c>
      <c r="F3444">
        <f t="shared" si="429"/>
        <v>6</v>
      </c>
      <c r="G3444">
        <f>Weighting!$H$12</f>
        <v>0</v>
      </c>
      <c r="H3444">
        <f t="array" ref="H3444">FREQUENCY(IF('Data Transformation'!$B$4:$B$8425=B3435,'Data Transformation'!$G$4:$G$8425),'Bin Analysis'!$B3444)</f>
        <v>20</v>
      </c>
      <c r="I3444">
        <f t="shared" si="430"/>
        <v>2</v>
      </c>
      <c r="J3444">
        <f t="shared" si="431"/>
        <v>1</v>
      </c>
      <c r="K3444">
        <f>J3444*Weighting!$W$12</f>
        <v>1</v>
      </c>
      <c r="M3444" s="14"/>
    </row>
    <row r="3445" spans="1:13" x14ac:dyDescent="0.25">
      <c r="A3445" s="32">
        <f>IF(Weighting!$P$13&gt;0,B3445,"")</f>
        <v>1.238</v>
      </c>
      <c r="B3445">
        <f>Weighting!$C$13</f>
        <v>1.238</v>
      </c>
      <c r="C3445">
        <f>Weighting!$F$13</f>
        <v>0</v>
      </c>
      <c r="D3445" t="b">
        <f>IF(C3445=1,'Data Transformation'!$G$3+0.5*'Data Transformation'!$W$25,IF(C3446=1,D3446-'Data Transformation'!$W$25,FALSE))</f>
        <v>0</v>
      </c>
      <c r="E3445" t="str">
        <f t="array" ref="E3445">IF(ISLOGICAL(D3445),"",FREQUENCY(IF('Data Transformation'!$B$425:$B$8425='Bin Analysis'!$B3435,'Data Transformation'!$G$425:$G$8425),D3445))</f>
        <v/>
      </c>
      <c r="F3445" t="str">
        <f t="shared" si="429"/>
        <v/>
      </c>
      <c r="G3445">
        <f>Weighting!$H$13</f>
        <v>0</v>
      </c>
      <c r="H3445">
        <f t="array" ref="H3445">FREQUENCY(IF('Data Transformation'!$B$4:$B$8425=B3435,'Data Transformation'!$G$4:$G$8425),'Bin Analysis'!$B3445)</f>
        <v>20</v>
      </c>
      <c r="I3445">
        <f t="shared" si="430"/>
        <v>0</v>
      </c>
      <c r="J3445">
        <f t="shared" si="431"/>
        <v>0</v>
      </c>
      <c r="K3445">
        <f>J3445*Weighting!$W$13</f>
        <v>0</v>
      </c>
      <c r="M3445" s="14"/>
    </row>
    <row r="3446" spans="1:13" x14ac:dyDescent="0.25">
      <c r="A3446" s="32">
        <f>IF(Weighting!$P$14&gt;0,B3446,"")</f>
        <v>1.369</v>
      </c>
      <c r="B3446">
        <f>Weighting!$C$14</f>
        <v>1.369</v>
      </c>
      <c r="C3446">
        <f>Weighting!$F$14</f>
        <v>0</v>
      </c>
      <c r="D3446" t="b">
        <f>IF(C3446=1,'Data Transformation'!$G$3+0.5*'Data Transformation'!$W$25,IF(C3447=1,D3447-'Data Transformation'!$W$25,FALSE))</f>
        <v>0</v>
      </c>
      <c r="E3446" t="str">
        <f t="array" ref="E3446">IF(ISLOGICAL(D3446),"",FREQUENCY(IF('Data Transformation'!$B$425:$B$8425='Bin Analysis'!$B3435,'Data Transformation'!$G$425:$G$8425),D3446))</f>
        <v/>
      </c>
      <c r="F3446" t="str">
        <f t="shared" si="429"/>
        <v/>
      </c>
      <c r="G3446">
        <f>Weighting!$H$14</f>
        <v>0</v>
      </c>
      <c r="H3446">
        <f t="array" ref="H3446">FREQUENCY(IF('Data Transformation'!$B$4:$B$8425=B3435,'Data Transformation'!$G$4:$G$8425),'Bin Analysis'!$B3446)</f>
        <v>20</v>
      </c>
      <c r="I3446">
        <f t="shared" si="430"/>
        <v>0</v>
      </c>
      <c r="J3446">
        <f t="shared" si="431"/>
        <v>0</v>
      </c>
      <c r="K3446">
        <f>J3446*Weighting!$W$14</f>
        <v>0</v>
      </c>
      <c r="M3446" s="14"/>
    </row>
    <row r="3447" spans="1:13" x14ac:dyDescent="0.25">
      <c r="A3447" s="32">
        <f>IF(Weighting!$P$15&gt;0,B3447,"")</f>
        <v>1.5000009999999999</v>
      </c>
      <c r="B3447">
        <f>Weighting!$C$15</f>
        <v>1.5000009999999999</v>
      </c>
      <c r="C3447">
        <f>Weighting!$F$15</f>
        <v>0</v>
      </c>
      <c r="D3447" t="b">
        <f>IF(C3447=1,'Data Transformation'!$G$3+0.5*'Data Transformation'!$W$25,IF(C3448=1,D3448-'Data Transformation'!$W$25,FALSE))</f>
        <v>0</v>
      </c>
      <c r="E3447" t="str">
        <f t="array" ref="E3447">IF(ISLOGICAL(D3447),"",FREQUENCY(IF('Data Transformation'!$B$425:$B$8425='Bin Analysis'!$B3435,'Data Transformation'!$G$425:$G$8425),D3447))</f>
        <v/>
      </c>
      <c r="F3447" t="str">
        <f t="shared" si="429"/>
        <v/>
      </c>
      <c r="G3447">
        <f>Weighting!$H$15</f>
        <v>0</v>
      </c>
      <c r="H3447">
        <f t="array" ref="H3447">FREQUENCY(IF('Data Transformation'!$B$4:$B$8425=B3435,'Data Transformation'!$G$4:$G$8425),'Bin Analysis'!$B3447)</f>
        <v>20</v>
      </c>
      <c r="I3447">
        <f t="shared" si="430"/>
        <v>0</v>
      </c>
      <c r="J3447">
        <f t="shared" si="431"/>
        <v>0</v>
      </c>
      <c r="K3447">
        <f>J3447*Weighting!$W$15</f>
        <v>0</v>
      </c>
      <c r="M3447" s="14"/>
    </row>
    <row r="3448" spans="1:13" x14ac:dyDescent="0.25">
      <c r="A3448" s="32" t="str">
        <f>IF(Weighting!$P$16&gt;0,B3448,"")</f>
        <v/>
      </c>
      <c r="B3448">
        <f>Weighting!$C$16</f>
        <v>1.631</v>
      </c>
      <c r="C3448">
        <f>Weighting!$F$16</f>
        <v>0</v>
      </c>
      <c r="D3448" t="b">
        <f>IF(C3448=1,'Data Transformation'!$G$3+0.5*'Data Transformation'!$W$25,IF(C3449=1,D3449-'Data Transformation'!$W$25,FALSE))</f>
        <v>0</v>
      </c>
      <c r="E3448" t="str">
        <f t="array" ref="E3448">IF(ISLOGICAL(D3448),"",FREQUENCY(IF('Data Transformation'!$B$425:$B$8425='Bin Analysis'!$B3435,'Data Transformation'!$G$425:$G$8425),D3448))</f>
        <v/>
      </c>
      <c r="F3448" t="str">
        <f t="shared" si="429"/>
        <v/>
      </c>
      <c r="G3448">
        <f>Weighting!$H$16</f>
        <v>0</v>
      </c>
      <c r="H3448">
        <f t="array" ref="H3448">FREQUENCY(IF('Data Transformation'!$B$4:$B$8425=B3435,'Data Transformation'!$G$4:$G$8425),'Bin Analysis'!$B3448)</f>
        <v>20</v>
      </c>
      <c r="I3448">
        <f t="shared" si="430"/>
        <v>0</v>
      </c>
      <c r="J3448">
        <f t="shared" si="431"/>
        <v>0</v>
      </c>
      <c r="K3448">
        <f>J3448*Weighting!$W$16</f>
        <v>0</v>
      </c>
      <c r="M3448" s="14"/>
    </row>
    <row r="3449" spans="1:13" x14ac:dyDescent="0.25">
      <c r="A3449" s="32" t="str">
        <f>IF(Weighting!$P$17&gt;0,B3449,"")</f>
        <v/>
      </c>
      <c r="B3449">
        <f>Weighting!$C$17</f>
        <v>1.762</v>
      </c>
      <c r="C3449">
        <f>Weighting!$F$17</f>
        <v>0</v>
      </c>
      <c r="D3449" t="b">
        <f>IF(C3449=1,'Data Transformation'!$G$3+0.5*'Data Transformation'!$W$25,IF(C3450=1,D3450-'Data Transformation'!$W$25,FALSE))</f>
        <v>0</v>
      </c>
      <c r="E3449" t="str">
        <f t="array" ref="E3449">IF(ISLOGICAL(D3449),"",FREQUENCY(IF('Data Transformation'!$B$425:$B$8425='Bin Analysis'!$B3435,'Data Transformation'!$G$425:$G$8425),D3449))</f>
        <v/>
      </c>
      <c r="F3449" t="str">
        <f t="shared" si="429"/>
        <v/>
      </c>
      <c r="G3449">
        <f>Weighting!$H$17</f>
        <v>0</v>
      </c>
      <c r="H3449">
        <f t="array" ref="H3449">FREQUENCY(IF('Data Transformation'!$B$4:$B$8425=B3435,'Data Transformation'!$G$4:$G$8425),'Bin Analysis'!$B3449)</f>
        <v>20</v>
      </c>
      <c r="I3449">
        <f t="shared" si="430"/>
        <v>0</v>
      </c>
      <c r="J3449">
        <f t="shared" si="431"/>
        <v>0</v>
      </c>
      <c r="K3449">
        <f>J3449*Weighting!$W$17</f>
        <v>0</v>
      </c>
      <c r="M3449" s="14"/>
    </row>
    <row r="3450" spans="1:13" x14ac:dyDescent="0.25">
      <c r="A3450" s="32" t="str">
        <f>IF(Weighting!$P$18&gt;0,B3450,"")</f>
        <v/>
      </c>
      <c r="B3450">
        <f>Weighting!$C$18</f>
        <v>1.893</v>
      </c>
      <c r="C3450">
        <f>Weighting!$F$18</f>
        <v>0</v>
      </c>
      <c r="D3450" t="b">
        <f>IF(C3450=1,'Data Transformation'!$G$3+0.5*'Data Transformation'!$W$25,IF(C3451=1,D3451-'Data Transformation'!$W$25,FALSE))</f>
        <v>0</v>
      </c>
      <c r="E3450" t="str">
        <f t="array" ref="E3450">IF(ISLOGICAL(D3450),"",FREQUENCY(IF('Data Transformation'!$B$425:$B$8425='Bin Analysis'!$B3435,'Data Transformation'!$G$425:$G$8425),D3450))</f>
        <v/>
      </c>
      <c r="F3450" t="str">
        <f t="shared" si="429"/>
        <v/>
      </c>
      <c r="G3450">
        <f>Weighting!$H$18</f>
        <v>0</v>
      </c>
      <c r="H3450">
        <f t="array" ref="H3450">FREQUENCY(IF('Data Transformation'!$B$4:$B$8425=B3435,'Data Transformation'!$G$4:$G$8425),'Bin Analysis'!$B3450)</f>
        <v>20</v>
      </c>
      <c r="I3450">
        <f t="shared" si="430"/>
        <v>0</v>
      </c>
      <c r="J3450">
        <f t="shared" si="431"/>
        <v>0</v>
      </c>
      <c r="K3450">
        <f>J3450*Weighting!$W$18</f>
        <v>0</v>
      </c>
      <c r="M3450" s="14"/>
    </row>
    <row r="3451" spans="1:13" x14ac:dyDescent="0.25">
      <c r="A3451" s="32" t="str">
        <f>IF(Weighting!$P$19&gt;0,B3451,"")</f>
        <v/>
      </c>
      <c r="B3451">
        <f>Weighting!$C$19</f>
        <v>2.024</v>
      </c>
      <c r="C3451">
        <f>Weighting!$F$19</f>
        <v>0</v>
      </c>
      <c r="D3451" t="b">
        <f>IF(C3451=1,'Data Transformation'!$G$3+0.5*'Data Transformation'!$W$25,IF(C3452=1,D3452-'Data Transformation'!$W$25,FALSE))</f>
        <v>0</v>
      </c>
      <c r="E3451" t="str">
        <f t="array" ref="E3451">IF(ISLOGICAL(D3451),"",FREQUENCY(IF('Data Transformation'!$B$425:$B$8425='Bin Analysis'!$B3435,'Data Transformation'!$G$425:$G$8425),D3451))</f>
        <v/>
      </c>
      <c r="F3451" t="str">
        <f t="shared" si="429"/>
        <v/>
      </c>
      <c r="G3451">
        <f>Weighting!$H$19</f>
        <v>0</v>
      </c>
      <c r="H3451">
        <f t="array" ref="H3451">FREQUENCY(IF('Data Transformation'!$B$4:$B$8425=B3435,'Data Transformation'!$G$4:$G$8425),'Bin Analysis'!$B3451)</f>
        <v>20</v>
      </c>
      <c r="I3451">
        <f t="shared" si="430"/>
        <v>0</v>
      </c>
      <c r="J3451">
        <f t="shared" si="431"/>
        <v>0</v>
      </c>
      <c r="K3451">
        <f>J3451*Weighting!$W$19</f>
        <v>0</v>
      </c>
      <c r="M3451" s="14"/>
    </row>
    <row r="3452" spans="1:13" x14ac:dyDescent="0.25">
      <c r="A3452" s="32" t="str">
        <f>IF(Weighting!$P$20&gt;0,B3452,"")</f>
        <v/>
      </c>
      <c r="B3452">
        <f>Weighting!$C$20</f>
        <v>2.1550000000000002</v>
      </c>
      <c r="C3452">
        <f>Weighting!$F$20</f>
        <v>0</v>
      </c>
      <c r="D3452" t="b">
        <f>IF(C3452=1,'Data Transformation'!$G$3+0.5*'Data Transformation'!$W$25,IF(C3453=1,D3453-'Data Transformation'!$W$25,FALSE))</f>
        <v>0</v>
      </c>
      <c r="E3452" t="str">
        <f t="array" ref="E3452">IF(ISLOGICAL(D3452),"",FREQUENCY(IF('Data Transformation'!$B$425:$B$8425='Bin Analysis'!$B3435,'Data Transformation'!$G$425:$G$8425),D3452))</f>
        <v/>
      </c>
      <c r="F3452" t="str">
        <f t="shared" si="429"/>
        <v/>
      </c>
      <c r="G3452">
        <f>Weighting!$H$20</f>
        <v>0</v>
      </c>
      <c r="H3452">
        <f t="array" ref="H3452">FREQUENCY(IF('Data Transformation'!$B$4:$B$8425=B3435,'Data Transformation'!$G$4:$G$8425),'Bin Analysis'!$B3452)</f>
        <v>20</v>
      </c>
      <c r="I3452">
        <f t="shared" si="430"/>
        <v>0</v>
      </c>
      <c r="J3452">
        <f t="shared" si="431"/>
        <v>0</v>
      </c>
      <c r="K3452">
        <f>J3452*Weighting!$W$20</f>
        <v>0</v>
      </c>
      <c r="M3452" s="14"/>
    </row>
    <row r="3453" spans="1:13" x14ac:dyDescent="0.25">
      <c r="A3453" s="32" t="str">
        <f>IF(Weighting!$P$21&gt;0,B3453,"")</f>
        <v/>
      </c>
      <c r="B3453">
        <f>Weighting!$C$21</f>
        <v>2.2860000000000005</v>
      </c>
      <c r="C3453">
        <f>Weighting!$F$21</f>
        <v>0</v>
      </c>
      <c r="D3453" t="b">
        <f>IF(C3453=1,'Data Transformation'!$G$3+0.5*'Data Transformation'!$W$25,IF(C3454=1,D3454-'Data Transformation'!$W$25,FALSE))</f>
        <v>0</v>
      </c>
      <c r="E3453" t="str">
        <f t="array" ref="E3453">IF(ISLOGICAL(D3453),"",FREQUENCY(IF('Data Transformation'!$B$425:$B$8425='Bin Analysis'!$B3435,'Data Transformation'!$G$425:$G$8425),D3453))</f>
        <v/>
      </c>
      <c r="F3453" t="str">
        <f t="shared" si="429"/>
        <v/>
      </c>
      <c r="G3453">
        <f>Weighting!$H$21</f>
        <v>0</v>
      </c>
      <c r="H3453">
        <f t="array" ref="H3453">FREQUENCY(IF('Data Transformation'!$B$4:$B$8425=B3435,'Data Transformation'!$G$4:$G$8425),'Bin Analysis'!$B3453)</f>
        <v>20</v>
      </c>
      <c r="I3453">
        <f t="shared" si="430"/>
        <v>0</v>
      </c>
      <c r="J3453">
        <f t="shared" si="431"/>
        <v>0</v>
      </c>
      <c r="K3453">
        <f>J3453*Weighting!$W$21</f>
        <v>0</v>
      </c>
      <c r="M3453" s="14"/>
    </row>
    <row r="3454" spans="1:13" x14ac:dyDescent="0.25">
      <c r="A3454" s="32" t="str">
        <f>IF(Weighting!$P$22&gt;0,B3454,"")</f>
        <v/>
      </c>
      <c r="B3454">
        <f>Weighting!$C$22</f>
        <v>2.4170000000000007</v>
      </c>
      <c r="C3454">
        <f>Weighting!$F$22</f>
        <v>0</v>
      </c>
      <c r="D3454" t="b">
        <f>IF(C3454=1,'Data Transformation'!$G$3+0.5*'Data Transformation'!$W$25,IF(C3455=1,D3455-'Data Transformation'!$W$25,FALSE))</f>
        <v>0</v>
      </c>
      <c r="E3454" t="str">
        <f t="array" ref="E3454">IF(ISLOGICAL(D3454),"",FREQUENCY(IF('Data Transformation'!$B$425:$B$8425='Bin Analysis'!$B3435,'Data Transformation'!$G$425:$G$8425),D3454))</f>
        <v/>
      </c>
      <c r="F3454" t="str">
        <f t="shared" si="429"/>
        <v/>
      </c>
      <c r="G3454">
        <f>Weighting!$H$22</f>
        <v>0</v>
      </c>
      <c r="H3454">
        <f t="array" ref="H3454">FREQUENCY(IF('Data Transformation'!$B$4:$B$8425=B3435,'Data Transformation'!$G$4:$G$8425),'Bin Analysis'!$B3454)</f>
        <v>20</v>
      </c>
      <c r="I3454">
        <f t="shared" si="430"/>
        <v>0</v>
      </c>
      <c r="J3454">
        <f t="shared" si="431"/>
        <v>0</v>
      </c>
      <c r="K3454">
        <f>J3454*Weighting!$W$22</f>
        <v>0</v>
      </c>
      <c r="M3454" s="14"/>
    </row>
    <row r="3455" spans="1:13" x14ac:dyDescent="0.25">
      <c r="A3455" s="32" t="str">
        <f>IF(Weighting!$P$23&gt;0,B3455,"")</f>
        <v/>
      </c>
      <c r="B3455">
        <f>Weighting!$C$23</f>
        <v>2.5480000000000009</v>
      </c>
      <c r="C3455">
        <f>Weighting!$F$23</f>
        <v>0</v>
      </c>
      <c r="D3455" t="b">
        <f>IF(C3455=1,'Data Transformation'!$G$3+0.5*'Data Transformation'!$W$25,IF(C3456=1,D3456-'Data Transformation'!$W$25,FALSE))</f>
        <v>0</v>
      </c>
      <c r="E3455" t="str">
        <f t="array" ref="E3455">IF(ISLOGICAL(D3455),"",FREQUENCY(IF('Data Transformation'!$B$425:$B$8425='Bin Analysis'!$B3435,'Data Transformation'!$G$425:$G$8425),D3455))</f>
        <v/>
      </c>
      <c r="F3455" t="str">
        <f t="shared" si="429"/>
        <v/>
      </c>
      <c r="G3455">
        <f>Weighting!$H$23</f>
        <v>0</v>
      </c>
      <c r="H3455">
        <f t="array" ref="H3455">FREQUENCY(IF('Data Transformation'!$B$4:$B$8425=B3435,'Data Transformation'!$G$4:$G$8425),'Bin Analysis'!$B3455)</f>
        <v>20</v>
      </c>
      <c r="I3455">
        <f t="shared" si="430"/>
        <v>0</v>
      </c>
      <c r="J3455">
        <f t="shared" si="431"/>
        <v>0</v>
      </c>
      <c r="K3455">
        <f>J3455*Weighting!$W$23</f>
        <v>0</v>
      </c>
      <c r="M3455" s="14"/>
    </row>
    <row r="3456" spans="1:13" x14ac:dyDescent="0.25">
      <c r="A3456" s="32" t="str">
        <f>IF(Weighting!$P$24&gt;0,B3456,"")</f>
        <v/>
      </c>
      <c r="B3456">
        <f>Weighting!$C$24</f>
        <v>2.6790000000000012</v>
      </c>
      <c r="C3456">
        <f>Weighting!$F$24</f>
        <v>0</v>
      </c>
      <c r="D3456" t="b">
        <f>IF(C3456=1,'Data Transformation'!$G$3+0.5*'Data Transformation'!$W$25,IF(C3457=1,D3457-'Data Transformation'!$W$25,FALSE))</f>
        <v>0</v>
      </c>
      <c r="E3456" t="str">
        <f t="array" ref="E3456">IF(ISLOGICAL(D3456),"",FREQUENCY(IF('Data Transformation'!$B$425:$B$8425='Bin Analysis'!$B3435,'Data Transformation'!$G$425:$G$8425),D3456))</f>
        <v/>
      </c>
      <c r="F3456" t="str">
        <f t="shared" si="429"/>
        <v/>
      </c>
      <c r="G3456">
        <f>Weighting!$H$24</f>
        <v>0</v>
      </c>
      <c r="H3456">
        <f t="array" ref="H3456">FREQUENCY(IF('Data Transformation'!$B$4:$B$8425=B3435,'Data Transformation'!$G$4:$G$8425),'Bin Analysis'!$B3456)</f>
        <v>20</v>
      </c>
      <c r="I3456">
        <f t="shared" si="430"/>
        <v>0</v>
      </c>
      <c r="J3456">
        <f t="shared" si="431"/>
        <v>0</v>
      </c>
      <c r="K3456">
        <f>J3456*Weighting!$W$24</f>
        <v>0</v>
      </c>
      <c r="M3456" s="14"/>
    </row>
    <row r="3457" spans="1:25" x14ac:dyDescent="0.25">
      <c r="A3457" s="32" t="str">
        <f>IF(Weighting!$P$25&gt;0,B3457,"")</f>
        <v/>
      </c>
      <c r="B3457">
        <f>Weighting!$C$25</f>
        <v>2.8100000000000014</v>
      </c>
      <c r="C3457">
        <f>Weighting!$F$25</f>
        <v>0</v>
      </c>
      <c r="D3457" t="b">
        <f>IF(C3457=1,'Data Transformation'!$G$3+0.5*'Data Transformation'!$W$25,IF(C3458=1,D3458-'Data Transformation'!$W$25,FALSE))</f>
        <v>0</v>
      </c>
      <c r="E3457" t="str">
        <f t="array" ref="E3457">IF(ISLOGICAL(D3457),"",FREQUENCY(IF('Data Transformation'!$B$425:$B$8425='Bin Analysis'!$B3435,'Data Transformation'!$G$425:$G$8425),D3457))</f>
        <v/>
      </c>
      <c r="F3457" t="str">
        <f t="shared" si="429"/>
        <v/>
      </c>
      <c r="G3457">
        <f>Weighting!$H$25</f>
        <v>0</v>
      </c>
      <c r="H3457">
        <f t="array" ref="H3457">FREQUENCY(IF('Data Transformation'!$B$4:$B$8425=B3435,'Data Transformation'!$G$4:$G$8425),'Bin Analysis'!$B3457)</f>
        <v>20</v>
      </c>
      <c r="I3457">
        <f t="shared" si="430"/>
        <v>0</v>
      </c>
      <c r="J3457">
        <f t="shared" si="431"/>
        <v>0</v>
      </c>
      <c r="K3457">
        <f>J3457*Weighting!$W$25</f>
        <v>0</v>
      </c>
      <c r="M3457" s="14"/>
    </row>
    <row r="3458" spans="1:25" x14ac:dyDescent="0.25">
      <c r="O3458"/>
      <c r="P3458"/>
      <c r="Q3458"/>
      <c r="R3458"/>
    </row>
    <row r="3459" spans="1:25" ht="23.25" x14ac:dyDescent="0.35">
      <c r="A3459" s="21" t="s">
        <v>0</v>
      </c>
      <c r="B3459" s="21">
        <f>IFERROR(VLOOKUP(C3459,'Data Transformation'!$L$6:$M$426,2,FALSE),"")</f>
        <v>144</v>
      </c>
      <c r="C3459" s="21">
        <f>C3435+1</f>
        <v>144</v>
      </c>
      <c r="D3459" s="21"/>
      <c r="E3459" s="21"/>
      <c r="F3459" s="21"/>
      <c r="G3459" s="21"/>
      <c r="H3459" s="22"/>
      <c r="I3459" s="22"/>
      <c r="J3459" s="22"/>
      <c r="K3459" s="21"/>
      <c r="L3459" s="21">
        <f>B3459</f>
        <v>144</v>
      </c>
      <c r="M3459" s="23">
        <f>INDEX('Data Transformation'!$O$4:$O$424,MATCH($B3459,'Data Transformation'!$M$4:$M$424,0),MATCH($M$2,'Data Transformation'!$O$3,0))</f>
        <v>17</v>
      </c>
      <c r="N3459" s="27">
        <f>IF('Input and Summary Results'!$J$16="minimum",'Bin Analysis'!X3460/(M3459-1),'Bin Analysis'!Y3459/('Bin Analysis'!M3459-1))</f>
        <v>0</v>
      </c>
      <c r="O3459" s="27">
        <f>IF(M3459=FALSE,NA(),(VLOOKUP(1,C3462:K3481,4,FALSE))/(M3459-1))</f>
        <v>0</v>
      </c>
      <c r="P3459" s="27">
        <f>IF(M3459=FALSE,NA(),SUM(J3462:J3481)/Weighting!$S$5)</f>
        <v>0.6</v>
      </c>
      <c r="Q3459" s="27">
        <f>IF(M3459=FALSE,NA(),SUM(K3462:K3481)/Weighting!$S$6)</f>
        <v>0.56521739130434778</v>
      </c>
      <c r="R3459" s="27">
        <f>IF(M3459=FALSE,NA(),(VLOOKUP(1,G3462:K3481,3,FALSE))/(M3459-1))</f>
        <v>0.75</v>
      </c>
      <c r="S3459" s="22" t="str">
        <f>IF(M3459=FALSE,NA(),IF(SUM(J3462:J3481)=2,"yes","no"))</f>
        <v>no</v>
      </c>
      <c r="X3459" s="2" cm="2">
        <f t="array" ref="X3459:X3460">FREQUENCY(IF('Data Transformation'!$B$425:$B$6424='Bin Analysis'!L3459,'Data Transformation'!$G$425:$G$6424),'Data Transformation'!$U$11)</f>
        <v>16</v>
      </c>
      <c r="Y3459" s="2" cm="2">
        <f t="array" ref="Y3459:Y3460">FREQUENCY(IF('Data Transformation'!$B$425:$B$6424='Bin Analysis'!L3459,'Data Transformation'!$G$425:$G$6424),'Data Transformation'!$U$12)</f>
        <v>16</v>
      </c>
    </row>
    <row r="3460" spans="1:25" x14ac:dyDescent="0.25">
      <c r="A3460" s="14" t="s">
        <v>67</v>
      </c>
      <c r="B3460" t="s">
        <v>47</v>
      </c>
      <c r="C3460" t="s">
        <v>5</v>
      </c>
      <c r="D3460" t="s">
        <v>100</v>
      </c>
      <c r="E3460" t="s">
        <v>101</v>
      </c>
      <c r="F3460" t="s">
        <v>102</v>
      </c>
      <c r="G3460" t="s">
        <v>70</v>
      </c>
      <c r="H3460" t="s">
        <v>31</v>
      </c>
      <c r="I3460" t="s">
        <v>32</v>
      </c>
      <c r="J3460" t="s">
        <v>46</v>
      </c>
      <c r="K3460" s="14" t="s">
        <v>45</v>
      </c>
      <c r="M3460" s="14"/>
      <c r="X3460" s="2">
        <v>0</v>
      </c>
      <c r="Y3460" s="2">
        <v>0</v>
      </c>
    </row>
    <row r="3461" spans="1:25" x14ac:dyDescent="0.25">
      <c r="A3461" s="32"/>
      <c r="D3461" t="b">
        <f>IF(C3461=1,'Data Transformation'!$G$3+0.5*'Data Transformation'!$W$25,IF(C3462=1,D3462-'Data Transformation'!$W$25,FALSE))</f>
        <v>0</v>
      </c>
      <c r="E3461" t="str">
        <f t="array" ref="E3461">IF(ISLOGICAL(D3461),"",FREQUENCY(IF('Data Transformation'!$B$425:$B$8425='Bin Analysis'!$B3459,'Data Transformation'!$G$425:$G$8425),D3461))</f>
        <v/>
      </c>
      <c r="F3461" t="str">
        <f>IF(ISLOGICAL(D3461),"",E3461-E3460)</f>
        <v/>
      </c>
      <c r="M3461" s="14"/>
    </row>
    <row r="3462" spans="1:25" x14ac:dyDescent="0.25">
      <c r="A3462" s="32">
        <f>IF(Weighting!$P$6&gt;0,B3462,"")</f>
        <v>0.32100000000000001</v>
      </c>
      <c r="B3462">
        <f>Weighting!$C$6</f>
        <v>0.32100000000000001</v>
      </c>
      <c r="C3462">
        <f>Weighting!$F$6</f>
        <v>0</v>
      </c>
      <c r="D3462" t="b">
        <f>IF(C3462=1,'Data Transformation'!$G$3+0.5*'Data Transformation'!$W$25,IF(C3463=1,D3463-'Data Transformation'!$W$25,FALSE))</f>
        <v>0</v>
      </c>
      <c r="E3462" t="str">
        <f t="array" ref="E3462">IF(ISLOGICAL(D3462),"",FREQUENCY(IF('Data Transformation'!$B$425:$B$8425='Bin Analysis'!$B3459,'Data Transformation'!$G$425:$G$8425),D3462))</f>
        <v/>
      </c>
      <c r="F3462" t="str">
        <f>IF(ISLOGICAL(D3462),"",E3462-E3461)</f>
        <v/>
      </c>
      <c r="G3462">
        <f>Weighting!$H$6</f>
        <v>1</v>
      </c>
      <c r="H3462">
        <f t="array" ref="H3462">FREQUENCY(IF('Data Transformation'!$B$4:$B$8425=B3459,'Data Transformation'!$G$4:$G$8425),'Bin Analysis'!$B3462)</f>
        <v>12</v>
      </c>
      <c r="I3462">
        <f>H3462-H3461</f>
        <v>12</v>
      </c>
      <c r="J3462">
        <f>IF(I3462=0,0,1)</f>
        <v>1</v>
      </c>
      <c r="K3462">
        <f>J3462*Weighting!$W$6</f>
        <v>1</v>
      </c>
      <c r="M3462" s="14"/>
    </row>
    <row r="3463" spans="1:25" x14ac:dyDescent="0.25">
      <c r="A3463" s="32">
        <f>IF(Weighting!$P$7&gt;0,B3463,"")</f>
        <v>0.45200000000000001</v>
      </c>
      <c r="B3463">
        <f>Weighting!$C$7</f>
        <v>0.45200000000000001</v>
      </c>
      <c r="C3463">
        <f>Weighting!$F$7</f>
        <v>0</v>
      </c>
      <c r="D3463" t="b">
        <f>IF(C3463=1,'Data Transformation'!$G$3+0.5*'Data Transformation'!$W$25,IF(C3464=1,D3464-'Data Transformation'!$W$25,FALSE))</f>
        <v>0</v>
      </c>
      <c r="E3463" t="str">
        <f t="array" ref="E3463">IF(ISLOGICAL(D3463),"",FREQUENCY(IF('Data Transformation'!$B$425:$B$8425='Bin Analysis'!$B3459,'Data Transformation'!$G$425:$G$8425),D3463))</f>
        <v/>
      </c>
      <c r="F3463" t="str">
        <f t="shared" ref="F3463:F3481" si="432">IF(ISLOGICAL(D3463),"",E3463-E3462)</f>
        <v/>
      </c>
      <c r="G3463">
        <f>Weighting!$H$7</f>
        <v>0</v>
      </c>
      <c r="H3463">
        <f t="array" ref="H3463">FREQUENCY(IF('Data Transformation'!$B$4:$B$8425=B3459,'Data Transformation'!$G$4:$G$8425),'Bin Analysis'!$B3463)</f>
        <v>12</v>
      </c>
      <c r="I3463">
        <f t="shared" ref="I3463:I3481" si="433">H3463-H3462</f>
        <v>0</v>
      </c>
      <c r="J3463">
        <f>IF(I3463=0,0,1)</f>
        <v>0</v>
      </c>
      <c r="K3463">
        <f>J3463*Weighting!$W$7</f>
        <v>0</v>
      </c>
      <c r="M3463" s="14"/>
    </row>
    <row r="3464" spans="1:25" x14ac:dyDescent="0.25">
      <c r="A3464" s="32">
        <f>IF(Weighting!$P$8&gt;0,B3464,"")</f>
        <v>0.58299999999999996</v>
      </c>
      <c r="B3464">
        <f>Weighting!$C$8</f>
        <v>0.58299999999999996</v>
      </c>
      <c r="C3464">
        <f>Weighting!$F$8</f>
        <v>0</v>
      </c>
      <c r="D3464" t="b">
        <f>IF(C3464=1,'Data Transformation'!$G$3+0.5*'Data Transformation'!$W$25,IF(C3465=1,D3465-'Data Transformation'!$W$25,FALSE))</f>
        <v>0</v>
      </c>
      <c r="E3464" t="str">
        <f t="array" ref="E3464">IF(ISLOGICAL(D3464),"",FREQUENCY(IF('Data Transformation'!$B$425:$B$8425='Bin Analysis'!$B3459,'Data Transformation'!$G$425:$G$8425),D3464))</f>
        <v/>
      </c>
      <c r="F3464" t="str">
        <f t="shared" si="432"/>
        <v/>
      </c>
      <c r="G3464">
        <f>Weighting!$H$8</f>
        <v>0</v>
      </c>
      <c r="H3464">
        <f t="array" ref="H3464">FREQUENCY(IF('Data Transformation'!$B$4:$B$8425=B3459,'Data Transformation'!$G$4:$G$8425),'Bin Analysis'!$B3464)</f>
        <v>13</v>
      </c>
      <c r="I3464">
        <f t="shared" si="433"/>
        <v>1</v>
      </c>
      <c r="J3464">
        <f t="shared" ref="J3464:J3481" si="434">IF(I3464=0,0,1)</f>
        <v>1</v>
      </c>
      <c r="K3464">
        <f>J3464*Weighting!$W$8</f>
        <v>3</v>
      </c>
      <c r="M3464" s="14"/>
    </row>
    <row r="3465" spans="1:25" x14ac:dyDescent="0.25">
      <c r="A3465" s="32">
        <f>IF(Weighting!$P$9&gt;0,B3465,"")</f>
        <v>0.71399999999999997</v>
      </c>
      <c r="B3465" s="50">
        <f>Weighting!$C$9</f>
        <v>0.71399999999999997</v>
      </c>
      <c r="C3465">
        <f>Weighting!$F$9</f>
        <v>0</v>
      </c>
      <c r="D3465" t="b">
        <f>IF(C3465=1,'Data Transformation'!$G$3+0.5*'Data Transformation'!$W$25,IF(C3466=1,D3466-'Data Transformation'!$W$25,FALSE))</f>
        <v>0</v>
      </c>
      <c r="E3465" t="str">
        <f t="array" ref="E3465">IF(ISLOGICAL(D3465),"",FREQUENCY(IF('Data Transformation'!$B$425:$B$8425='Bin Analysis'!$B3459,'Data Transformation'!$G$425:$G$8425),D3465))</f>
        <v/>
      </c>
      <c r="F3465" t="str">
        <f t="shared" si="432"/>
        <v/>
      </c>
      <c r="G3465">
        <f>Weighting!$H$9</f>
        <v>0</v>
      </c>
      <c r="H3465">
        <f t="array" ref="H3465">FREQUENCY(IF('Data Transformation'!$B$4:$B$8425=B3459,'Data Transformation'!$G$4:$G$8425),'Bin Analysis'!$B3465)</f>
        <v>14</v>
      </c>
      <c r="I3465">
        <f t="shared" si="433"/>
        <v>1</v>
      </c>
      <c r="J3465">
        <f t="shared" si="434"/>
        <v>1</v>
      </c>
      <c r="K3465">
        <f>J3465*Weighting!$W$9</f>
        <v>3</v>
      </c>
      <c r="M3465" s="14"/>
    </row>
    <row r="3466" spans="1:25" x14ac:dyDescent="0.25">
      <c r="A3466" s="32">
        <f>IF(Weighting!$P$10&gt;0,B3466,"")</f>
        <v>0.84499999999999997</v>
      </c>
      <c r="B3466">
        <f>Weighting!$C$10</f>
        <v>0.84499999999999997</v>
      </c>
      <c r="C3466">
        <f>Weighting!$F$10</f>
        <v>0</v>
      </c>
      <c r="D3466" t="b">
        <f>IF(C3466=1,'Data Transformation'!$G$3+0.5*'Data Transformation'!$W$25,IF(C3467=1,D3467-'Data Transformation'!$W$25,FALSE))</f>
        <v>0</v>
      </c>
      <c r="E3466" t="str">
        <f t="array" ref="E3466">IF(ISLOGICAL(D3466),"",FREQUENCY(IF('Data Transformation'!$B$425:$B$8425='Bin Analysis'!$B3459,'Data Transformation'!$G$425:$G$8425),D3466))</f>
        <v/>
      </c>
      <c r="F3466" t="str">
        <f t="shared" si="432"/>
        <v/>
      </c>
      <c r="G3466">
        <f>Weighting!$H$10</f>
        <v>0</v>
      </c>
      <c r="H3466">
        <f t="array" ref="H3466">FREQUENCY(IF('Data Transformation'!$B$4:$B$8425=B3459,'Data Transformation'!$G$4:$G$8425),'Bin Analysis'!$B3466)</f>
        <v>15</v>
      </c>
      <c r="I3466">
        <f t="shared" si="433"/>
        <v>1</v>
      </c>
      <c r="J3466">
        <f t="shared" si="434"/>
        <v>1</v>
      </c>
      <c r="K3466">
        <f>J3466*Weighting!$W$10</f>
        <v>3</v>
      </c>
      <c r="M3466" s="14"/>
    </row>
    <row r="3467" spans="1:25" x14ac:dyDescent="0.25">
      <c r="A3467" s="32">
        <f>IF(Weighting!$P$11&gt;0,B3467,"")</f>
        <v>0.97599999999999998</v>
      </c>
      <c r="B3467">
        <f>Weighting!$C$11</f>
        <v>0.97599999999999998</v>
      </c>
      <c r="C3467">
        <f>Weighting!$F$11</f>
        <v>0</v>
      </c>
      <c r="D3467">
        <f>IF(C3467=1,'Data Transformation'!$G$3+0.5*'Data Transformation'!$W$25,IF(C3468=1,D3468-'Data Transformation'!$W$25,FALSE))</f>
        <v>0.86899999999999999</v>
      </c>
      <c r="E3467">
        <f t="array" ref="E3467">IF(ISLOGICAL(D3467),"",FREQUENCY(IF('Data Transformation'!$B$425:$B$8425='Bin Analysis'!$B3459,'Data Transformation'!$G$425:$G$8425),D3467))</f>
        <v>16</v>
      </c>
      <c r="F3467" t="e">
        <f t="shared" si="432"/>
        <v>#VALUE!</v>
      </c>
      <c r="G3467">
        <f>Weighting!$H$11</f>
        <v>0</v>
      </c>
      <c r="H3467">
        <f t="array" ref="H3467">FREQUENCY(IF('Data Transformation'!$B$4:$B$8425=B3459,'Data Transformation'!$G$4:$G$8425),'Bin Analysis'!$B3467)</f>
        <v>16</v>
      </c>
      <c r="I3467">
        <f t="shared" si="433"/>
        <v>1</v>
      </c>
      <c r="J3467">
        <f t="shared" si="434"/>
        <v>1</v>
      </c>
      <c r="K3467">
        <f>J3467*Weighting!$W$11</f>
        <v>2</v>
      </c>
      <c r="M3467" s="14"/>
    </row>
    <row r="3468" spans="1:25" x14ac:dyDescent="0.25">
      <c r="A3468" s="32">
        <f>IF(Weighting!$P$12&gt;0,B3468,"")</f>
        <v>1.107</v>
      </c>
      <c r="B3468">
        <f>Weighting!$C$12</f>
        <v>1.107</v>
      </c>
      <c r="C3468">
        <f>Weighting!$F$12</f>
        <v>1</v>
      </c>
      <c r="D3468">
        <f>IF(C3468=1,'Data Transformation'!$G$3+0.5*'Data Transformation'!$W$25,IF(C3469=1,D3469-'Data Transformation'!$W$25,FALSE))</f>
        <v>1.131</v>
      </c>
      <c r="E3468">
        <f t="array" ref="E3468">IF(ISLOGICAL(D3468),"",FREQUENCY(IF('Data Transformation'!$B$425:$B$8425='Bin Analysis'!$B3459,'Data Transformation'!$G$425:$G$8425),D3468))</f>
        <v>16</v>
      </c>
      <c r="F3468">
        <f t="shared" si="432"/>
        <v>0</v>
      </c>
      <c r="G3468">
        <f>Weighting!$H$12</f>
        <v>0</v>
      </c>
      <c r="H3468">
        <f t="array" ref="H3468">FREQUENCY(IF('Data Transformation'!$B$4:$B$8425=B3459,'Data Transformation'!$G$4:$G$8425),'Bin Analysis'!$B3468)</f>
        <v>17</v>
      </c>
      <c r="I3468">
        <f t="shared" si="433"/>
        <v>1</v>
      </c>
      <c r="J3468">
        <f t="shared" si="434"/>
        <v>1</v>
      </c>
      <c r="K3468">
        <f>J3468*Weighting!$W$12</f>
        <v>1</v>
      </c>
      <c r="M3468" s="14"/>
    </row>
    <row r="3469" spans="1:25" x14ac:dyDescent="0.25">
      <c r="A3469" s="32">
        <f>IF(Weighting!$P$13&gt;0,B3469,"")</f>
        <v>1.238</v>
      </c>
      <c r="B3469">
        <f>Weighting!$C$13</f>
        <v>1.238</v>
      </c>
      <c r="C3469">
        <f>Weighting!$F$13</f>
        <v>0</v>
      </c>
      <c r="D3469" t="b">
        <f>IF(C3469=1,'Data Transformation'!$G$3+0.5*'Data Transformation'!$W$25,IF(C3470=1,D3470-'Data Transformation'!$W$25,FALSE))</f>
        <v>0</v>
      </c>
      <c r="E3469" t="str">
        <f t="array" ref="E3469">IF(ISLOGICAL(D3469),"",FREQUENCY(IF('Data Transformation'!$B$425:$B$8425='Bin Analysis'!$B3459,'Data Transformation'!$G$425:$G$8425),D3469))</f>
        <v/>
      </c>
      <c r="F3469" t="str">
        <f t="shared" si="432"/>
        <v/>
      </c>
      <c r="G3469">
        <f>Weighting!$H$13</f>
        <v>0</v>
      </c>
      <c r="H3469">
        <f t="array" ref="H3469">FREQUENCY(IF('Data Transformation'!$B$4:$B$8425=B3459,'Data Transformation'!$G$4:$G$8425),'Bin Analysis'!$B3469)</f>
        <v>17</v>
      </c>
      <c r="I3469">
        <f t="shared" si="433"/>
        <v>0</v>
      </c>
      <c r="J3469">
        <f t="shared" si="434"/>
        <v>0</v>
      </c>
      <c r="K3469">
        <f>J3469*Weighting!$W$13</f>
        <v>0</v>
      </c>
      <c r="M3469" s="14"/>
    </row>
    <row r="3470" spans="1:25" x14ac:dyDescent="0.25">
      <c r="A3470" s="32">
        <f>IF(Weighting!$P$14&gt;0,B3470,"")</f>
        <v>1.369</v>
      </c>
      <c r="B3470">
        <f>Weighting!$C$14</f>
        <v>1.369</v>
      </c>
      <c r="C3470">
        <f>Weighting!$F$14</f>
        <v>0</v>
      </c>
      <c r="D3470" t="b">
        <f>IF(C3470=1,'Data Transformation'!$G$3+0.5*'Data Transformation'!$W$25,IF(C3471=1,D3471-'Data Transformation'!$W$25,FALSE))</f>
        <v>0</v>
      </c>
      <c r="E3470" t="str">
        <f t="array" ref="E3470">IF(ISLOGICAL(D3470),"",FREQUENCY(IF('Data Transformation'!$B$425:$B$8425='Bin Analysis'!$B3459,'Data Transformation'!$G$425:$G$8425),D3470))</f>
        <v/>
      </c>
      <c r="F3470" t="str">
        <f t="shared" si="432"/>
        <v/>
      </c>
      <c r="G3470">
        <f>Weighting!$H$14</f>
        <v>0</v>
      </c>
      <c r="H3470">
        <f t="array" ref="H3470">FREQUENCY(IF('Data Transformation'!$B$4:$B$8425=B3459,'Data Transformation'!$G$4:$G$8425),'Bin Analysis'!$B3470)</f>
        <v>17</v>
      </c>
      <c r="I3470">
        <f t="shared" si="433"/>
        <v>0</v>
      </c>
      <c r="J3470">
        <f t="shared" si="434"/>
        <v>0</v>
      </c>
      <c r="K3470">
        <f>J3470*Weighting!$W$14</f>
        <v>0</v>
      </c>
      <c r="M3470" s="14"/>
    </row>
    <row r="3471" spans="1:25" x14ac:dyDescent="0.25">
      <c r="A3471" s="32">
        <f>IF(Weighting!$P$15&gt;0,B3471,"")</f>
        <v>1.5000009999999999</v>
      </c>
      <c r="B3471">
        <f>Weighting!$C$15</f>
        <v>1.5000009999999999</v>
      </c>
      <c r="C3471">
        <f>Weighting!$F$15</f>
        <v>0</v>
      </c>
      <c r="D3471" t="b">
        <f>IF(C3471=1,'Data Transformation'!$G$3+0.5*'Data Transformation'!$W$25,IF(C3472=1,D3472-'Data Transformation'!$W$25,FALSE))</f>
        <v>0</v>
      </c>
      <c r="E3471" t="str">
        <f t="array" ref="E3471">IF(ISLOGICAL(D3471),"",FREQUENCY(IF('Data Transformation'!$B$425:$B$8425='Bin Analysis'!$B3459,'Data Transformation'!$G$425:$G$8425),D3471))</f>
        <v/>
      </c>
      <c r="F3471" t="str">
        <f t="shared" si="432"/>
        <v/>
      </c>
      <c r="G3471">
        <f>Weighting!$H$15</f>
        <v>0</v>
      </c>
      <c r="H3471">
        <f t="array" ref="H3471">FREQUENCY(IF('Data Transformation'!$B$4:$B$8425=B3459,'Data Transformation'!$G$4:$G$8425),'Bin Analysis'!$B3471)</f>
        <v>17</v>
      </c>
      <c r="I3471">
        <f t="shared" si="433"/>
        <v>0</v>
      </c>
      <c r="J3471">
        <f t="shared" si="434"/>
        <v>0</v>
      </c>
      <c r="K3471">
        <f>J3471*Weighting!$W$15</f>
        <v>0</v>
      </c>
      <c r="M3471" s="14"/>
    </row>
    <row r="3472" spans="1:25" x14ac:dyDescent="0.25">
      <c r="A3472" s="32" t="str">
        <f>IF(Weighting!$P$16&gt;0,B3472,"")</f>
        <v/>
      </c>
      <c r="B3472">
        <f>Weighting!$C$16</f>
        <v>1.631</v>
      </c>
      <c r="C3472">
        <f>Weighting!$F$16</f>
        <v>0</v>
      </c>
      <c r="D3472" t="b">
        <f>IF(C3472=1,'Data Transformation'!$G$3+0.5*'Data Transformation'!$W$25,IF(C3473=1,D3473-'Data Transformation'!$W$25,FALSE))</f>
        <v>0</v>
      </c>
      <c r="E3472" t="str">
        <f t="array" ref="E3472">IF(ISLOGICAL(D3472),"",FREQUENCY(IF('Data Transformation'!$B$425:$B$8425='Bin Analysis'!$B3459,'Data Transformation'!$G$425:$G$8425),D3472))</f>
        <v/>
      </c>
      <c r="F3472" t="str">
        <f t="shared" si="432"/>
        <v/>
      </c>
      <c r="G3472">
        <f>Weighting!$H$16</f>
        <v>0</v>
      </c>
      <c r="H3472">
        <f t="array" ref="H3472">FREQUENCY(IF('Data Transformation'!$B$4:$B$8425=B3459,'Data Transformation'!$G$4:$G$8425),'Bin Analysis'!$B3472)</f>
        <v>17</v>
      </c>
      <c r="I3472">
        <f t="shared" si="433"/>
        <v>0</v>
      </c>
      <c r="J3472">
        <f t="shared" si="434"/>
        <v>0</v>
      </c>
      <c r="K3472">
        <f>J3472*Weighting!$W$16</f>
        <v>0</v>
      </c>
      <c r="M3472" s="14"/>
    </row>
    <row r="3473" spans="1:25" x14ac:dyDescent="0.25">
      <c r="A3473" s="32" t="str">
        <f>IF(Weighting!$P$17&gt;0,B3473,"")</f>
        <v/>
      </c>
      <c r="B3473">
        <f>Weighting!$C$17</f>
        <v>1.762</v>
      </c>
      <c r="C3473">
        <f>Weighting!$F$17</f>
        <v>0</v>
      </c>
      <c r="D3473" t="b">
        <f>IF(C3473=1,'Data Transformation'!$G$3+0.5*'Data Transformation'!$W$25,IF(C3474=1,D3474-'Data Transformation'!$W$25,FALSE))</f>
        <v>0</v>
      </c>
      <c r="E3473" t="str">
        <f t="array" ref="E3473">IF(ISLOGICAL(D3473),"",FREQUENCY(IF('Data Transformation'!$B$425:$B$8425='Bin Analysis'!$B3459,'Data Transformation'!$G$425:$G$8425),D3473))</f>
        <v/>
      </c>
      <c r="F3473" t="str">
        <f t="shared" si="432"/>
        <v/>
      </c>
      <c r="G3473">
        <f>Weighting!$H$17</f>
        <v>0</v>
      </c>
      <c r="H3473">
        <f t="array" ref="H3473">FREQUENCY(IF('Data Transformation'!$B$4:$B$8425=B3459,'Data Transformation'!$G$4:$G$8425),'Bin Analysis'!$B3473)</f>
        <v>17</v>
      </c>
      <c r="I3473">
        <f t="shared" si="433"/>
        <v>0</v>
      </c>
      <c r="J3473">
        <f t="shared" si="434"/>
        <v>0</v>
      </c>
      <c r="K3473">
        <f>J3473*Weighting!$W$17</f>
        <v>0</v>
      </c>
      <c r="M3473" s="14"/>
    </row>
    <row r="3474" spans="1:25" x14ac:dyDescent="0.25">
      <c r="A3474" s="32" t="str">
        <f>IF(Weighting!$P$18&gt;0,B3474,"")</f>
        <v/>
      </c>
      <c r="B3474">
        <f>Weighting!$C$18</f>
        <v>1.893</v>
      </c>
      <c r="C3474">
        <f>Weighting!$F$18</f>
        <v>0</v>
      </c>
      <c r="D3474" t="b">
        <f>IF(C3474=1,'Data Transformation'!$G$3+0.5*'Data Transformation'!$W$25,IF(C3475=1,D3475-'Data Transformation'!$W$25,FALSE))</f>
        <v>0</v>
      </c>
      <c r="E3474" t="str">
        <f t="array" ref="E3474">IF(ISLOGICAL(D3474),"",FREQUENCY(IF('Data Transformation'!$B$425:$B$8425='Bin Analysis'!$B3459,'Data Transformation'!$G$425:$G$8425),D3474))</f>
        <v/>
      </c>
      <c r="F3474" t="str">
        <f t="shared" si="432"/>
        <v/>
      </c>
      <c r="G3474">
        <f>Weighting!$H$18</f>
        <v>0</v>
      </c>
      <c r="H3474">
        <f t="array" ref="H3474">FREQUENCY(IF('Data Transformation'!$B$4:$B$8425=B3459,'Data Transformation'!$G$4:$G$8425),'Bin Analysis'!$B3474)</f>
        <v>17</v>
      </c>
      <c r="I3474">
        <f t="shared" si="433"/>
        <v>0</v>
      </c>
      <c r="J3474">
        <f t="shared" si="434"/>
        <v>0</v>
      </c>
      <c r="K3474">
        <f>J3474*Weighting!$W$18</f>
        <v>0</v>
      </c>
      <c r="M3474" s="14"/>
    </row>
    <row r="3475" spans="1:25" x14ac:dyDescent="0.25">
      <c r="A3475" s="32" t="str">
        <f>IF(Weighting!$P$19&gt;0,B3475,"")</f>
        <v/>
      </c>
      <c r="B3475">
        <f>Weighting!$C$19</f>
        <v>2.024</v>
      </c>
      <c r="C3475">
        <f>Weighting!$F$19</f>
        <v>0</v>
      </c>
      <c r="D3475" t="b">
        <f>IF(C3475=1,'Data Transformation'!$G$3+0.5*'Data Transformation'!$W$25,IF(C3476=1,D3476-'Data Transformation'!$W$25,FALSE))</f>
        <v>0</v>
      </c>
      <c r="E3475" t="str">
        <f t="array" ref="E3475">IF(ISLOGICAL(D3475),"",FREQUENCY(IF('Data Transformation'!$B$425:$B$8425='Bin Analysis'!$B3459,'Data Transformation'!$G$425:$G$8425),D3475))</f>
        <v/>
      </c>
      <c r="F3475" t="str">
        <f t="shared" si="432"/>
        <v/>
      </c>
      <c r="G3475">
        <f>Weighting!$H$19</f>
        <v>0</v>
      </c>
      <c r="H3475">
        <f t="array" ref="H3475">FREQUENCY(IF('Data Transformation'!$B$4:$B$8425=B3459,'Data Transformation'!$G$4:$G$8425),'Bin Analysis'!$B3475)</f>
        <v>17</v>
      </c>
      <c r="I3475">
        <f t="shared" si="433"/>
        <v>0</v>
      </c>
      <c r="J3475">
        <f t="shared" si="434"/>
        <v>0</v>
      </c>
      <c r="K3475">
        <f>J3475*Weighting!$W$19</f>
        <v>0</v>
      </c>
      <c r="M3475" s="14"/>
    </row>
    <row r="3476" spans="1:25" x14ac:dyDescent="0.25">
      <c r="A3476" s="32" t="str">
        <f>IF(Weighting!$P$20&gt;0,B3476,"")</f>
        <v/>
      </c>
      <c r="B3476">
        <f>Weighting!$C$20</f>
        <v>2.1550000000000002</v>
      </c>
      <c r="C3476">
        <f>Weighting!$F$20</f>
        <v>0</v>
      </c>
      <c r="D3476" t="b">
        <f>IF(C3476=1,'Data Transformation'!$G$3+0.5*'Data Transformation'!$W$25,IF(C3477=1,D3477-'Data Transformation'!$W$25,FALSE))</f>
        <v>0</v>
      </c>
      <c r="E3476" t="str">
        <f t="array" ref="E3476">IF(ISLOGICAL(D3476),"",FREQUENCY(IF('Data Transformation'!$B$425:$B$8425='Bin Analysis'!$B3459,'Data Transformation'!$G$425:$G$8425),D3476))</f>
        <v/>
      </c>
      <c r="F3476" t="str">
        <f t="shared" si="432"/>
        <v/>
      </c>
      <c r="G3476">
        <f>Weighting!$H$20</f>
        <v>0</v>
      </c>
      <c r="H3476">
        <f t="array" ref="H3476">FREQUENCY(IF('Data Transformation'!$B$4:$B$8425=B3459,'Data Transformation'!$G$4:$G$8425),'Bin Analysis'!$B3476)</f>
        <v>17</v>
      </c>
      <c r="I3476">
        <f t="shared" si="433"/>
        <v>0</v>
      </c>
      <c r="J3476">
        <f t="shared" si="434"/>
        <v>0</v>
      </c>
      <c r="K3476">
        <f>J3476*Weighting!$W$20</f>
        <v>0</v>
      </c>
      <c r="M3476" s="14"/>
    </row>
    <row r="3477" spans="1:25" x14ac:dyDescent="0.25">
      <c r="A3477" s="32" t="str">
        <f>IF(Weighting!$P$21&gt;0,B3477,"")</f>
        <v/>
      </c>
      <c r="B3477">
        <f>Weighting!$C$21</f>
        <v>2.2860000000000005</v>
      </c>
      <c r="C3477">
        <f>Weighting!$F$21</f>
        <v>0</v>
      </c>
      <c r="D3477" t="b">
        <f>IF(C3477=1,'Data Transformation'!$G$3+0.5*'Data Transformation'!$W$25,IF(C3478=1,D3478-'Data Transformation'!$W$25,FALSE))</f>
        <v>0</v>
      </c>
      <c r="E3477" t="str">
        <f t="array" ref="E3477">IF(ISLOGICAL(D3477),"",FREQUENCY(IF('Data Transformation'!$B$425:$B$8425='Bin Analysis'!$B3459,'Data Transformation'!$G$425:$G$8425),D3477))</f>
        <v/>
      </c>
      <c r="F3477" t="str">
        <f t="shared" si="432"/>
        <v/>
      </c>
      <c r="G3477">
        <f>Weighting!$H$21</f>
        <v>0</v>
      </c>
      <c r="H3477">
        <f t="array" ref="H3477">FREQUENCY(IF('Data Transformation'!$B$4:$B$8425=B3459,'Data Transformation'!$G$4:$G$8425),'Bin Analysis'!$B3477)</f>
        <v>17</v>
      </c>
      <c r="I3477">
        <f t="shared" si="433"/>
        <v>0</v>
      </c>
      <c r="J3477">
        <f t="shared" si="434"/>
        <v>0</v>
      </c>
      <c r="K3477">
        <f>J3477*Weighting!$W$21</f>
        <v>0</v>
      </c>
      <c r="M3477" s="14"/>
    </row>
    <row r="3478" spans="1:25" x14ac:dyDescent="0.25">
      <c r="A3478" s="32" t="str">
        <f>IF(Weighting!$P$22&gt;0,B3478,"")</f>
        <v/>
      </c>
      <c r="B3478">
        <f>Weighting!$C$22</f>
        <v>2.4170000000000007</v>
      </c>
      <c r="C3478">
        <f>Weighting!$F$22</f>
        <v>0</v>
      </c>
      <c r="D3478" t="b">
        <f>IF(C3478=1,'Data Transformation'!$G$3+0.5*'Data Transformation'!$W$25,IF(C3479=1,D3479-'Data Transformation'!$W$25,FALSE))</f>
        <v>0</v>
      </c>
      <c r="E3478" t="str">
        <f t="array" ref="E3478">IF(ISLOGICAL(D3478),"",FREQUENCY(IF('Data Transformation'!$B$425:$B$8425='Bin Analysis'!$B3459,'Data Transformation'!$G$425:$G$8425),D3478))</f>
        <v/>
      </c>
      <c r="F3478" t="str">
        <f t="shared" si="432"/>
        <v/>
      </c>
      <c r="G3478">
        <f>Weighting!$H$22</f>
        <v>0</v>
      </c>
      <c r="H3478">
        <f t="array" ref="H3478">FREQUENCY(IF('Data Transformation'!$B$4:$B$8425=B3459,'Data Transformation'!$G$4:$G$8425),'Bin Analysis'!$B3478)</f>
        <v>17</v>
      </c>
      <c r="I3478">
        <f t="shared" si="433"/>
        <v>0</v>
      </c>
      <c r="J3478">
        <f t="shared" si="434"/>
        <v>0</v>
      </c>
      <c r="K3478">
        <f>J3478*Weighting!$W$22</f>
        <v>0</v>
      </c>
      <c r="M3478" s="14"/>
    </row>
    <row r="3479" spans="1:25" x14ac:dyDescent="0.25">
      <c r="A3479" s="32" t="str">
        <f>IF(Weighting!$P$23&gt;0,B3479,"")</f>
        <v/>
      </c>
      <c r="B3479">
        <f>Weighting!$C$23</f>
        <v>2.5480000000000009</v>
      </c>
      <c r="C3479">
        <f>Weighting!$F$23</f>
        <v>0</v>
      </c>
      <c r="D3479" t="b">
        <f>IF(C3479=1,'Data Transformation'!$G$3+0.5*'Data Transformation'!$W$25,IF(C3480=1,D3480-'Data Transformation'!$W$25,FALSE))</f>
        <v>0</v>
      </c>
      <c r="E3479" t="str">
        <f t="array" ref="E3479">IF(ISLOGICAL(D3479),"",FREQUENCY(IF('Data Transformation'!$B$425:$B$8425='Bin Analysis'!$B3459,'Data Transformation'!$G$425:$G$8425),D3479))</f>
        <v/>
      </c>
      <c r="F3479" t="str">
        <f t="shared" si="432"/>
        <v/>
      </c>
      <c r="G3479">
        <f>Weighting!$H$23</f>
        <v>0</v>
      </c>
      <c r="H3479">
        <f t="array" ref="H3479">FREQUENCY(IF('Data Transformation'!$B$4:$B$8425=B3459,'Data Transformation'!$G$4:$G$8425),'Bin Analysis'!$B3479)</f>
        <v>17</v>
      </c>
      <c r="I3479">
        <f t="shared" si="433"/>
        <v>0</v>
      </c>
      <c r="J3479">
        <f t="shared" si="434"/>
        <v>0</v>
      </c>
      <c r="K3479">
        <f>J3479*Weighting!$W$23</f>
        <v>0</v>
      </c>
      <c r="M3479" s="14"/>
    </row>
    <row r="3480" spans="1:25" x14ac:dyDescent="0.25">
      <c r="A3480" s="32" t="str">
        <f>IF(Weighting!$P$24&gt;0,B3480,"")</f>
        <v/>
      </c>
      <c r="B3480">
        <f>Weighting!$C$24</f>
        <v>2.6790000000000012</v>
      </c>
      <c r="C3480">
        <f>Weighting!$F$24</f>
        <v>0</v>
      </c>
      <c r="D3480" t="b">
        <f>IF(C3480=1,'Data Transformation'!$G$3+0.5*'Data Transformation'!$W$25,IF(C3481=1,D3481-'Data Transformation'!$W$25,FALSE))</f>
        <v>0</v>
      </c>
      <c r="E3480" t="str">
        <f t="array" ref="E3480">IF(ISLOGICAL(D3480),"",FREQUENCY(IF('Data Transformation'!$B$425:$B$8425='Bin Analysis'!$B3459,'Data Transformation'!$G$425:$G$8425),D3480))</f>
        <v/>
      </c>
      <c r="F3480" t="str">
        <f t="shared" si="432"/>
        <v/>
      </c>
      <c r="G3480">
        <f>Weighting!$H$24</f>
        <v>0</v>
      </c>
      <c r="H3480">
        <f t="array" ref="H3480">FREQUENCY(IF('Data Transformation'!$B$4:$B$8425=B3459,'Data Transformation'!$G$4:$G$8425),'Bin Analysis'!$B3480)</f>
        <v>17</v>
      </c>
      <c r="I3480">
        <f t="shared" si="433"/>
        <v>0</v>
      </c>
      <c r="J3480">
        <f t="shared" si="434"/>
        <v>0</v>
      </c>
      <c r="K3480">
        <f>J3480*Weighting!$W$24</f>
        <v>0</v>
      </c>
      <c r="M3480" s="14"/>
    </row>
    <row r="3481" spans="1:25" x14ac:dyDescent="0.25">
      <c r="A3481" s="32" t="str">
        <f>IF(Weighting!$P$25&gt;0,B3481,"")</f>
        <v/>
      </c>
      <c r="B3481">
        <f>Weighting!$C$25</f>
        <v>2.8100000000000014</v>
      </c>
      <c r="C3481">
        <f>Weighting!$F$25</f>
        <v>0</v>
      </c>
      <c r="D3481" t="b">
        <f>IF(C3481=1,'Data Transformation'!$G$3+0.5*'Data Transformation'!$W$25,IF(C3482=1,D3482-'Data Transformation'!$W$25,FALSE))</f>
        <v>0</v>
      </c>
      <c r="E3481" t="str">
        <f t="array" ref="E3481">IF(ISLOGICAL(D3481),"",FREQUENCY(IF('Data Transformation'!$B$425:$B$8425='Bin Analysis'!$B3459,'Data Transformation'!$G$425:$G$8425),D3481))</f>
        <v/>
      </c>
      <c r="F3481" t="str">
        <f t="shared" si="432"/>
        <v/>
      </c>
      <c r="G3481">
        <f>Weighting!$H$25</f>
        <v>0</v>
      </c>
      <c r="H3481">
        <f t="array" ref="H3481">FREQUENCY(IF('Data Transformation'!$B$4:$B$8425=B3459,'Data Transformation'!$G$4:$G$8425),'Bin Analysis'!$B3481)</f>
        <v>17</v>
      </c>
      <c r="I3481">
        <f t="shared" si="433"/>
        <v>0</v>
      </c>
      <c r="J3481">
        <f t="shared" si="434"/>
        <v>0</v>
      </c>
      <c r="K3481">
        <f>J3481*Weighting!$W$25</f>
        <v>0</v>
      </c>
      <c r="M3481" s="14"/>
    </row>
    <row r="3482" spans="1:25" x14ac:dyDescent="0.25">
      <c r="N3482" s="55"/>
      <c r="O3482"/>
      <c r="P3482"/>
      <c r="Q3482"/>
      <c r="R3482"/>
    </row>
    <row r="3483" spans="1:25" ht="23.25" x14ac:dyDescent="0.35">
      <c r="A3483" s="21" t="s">
        <v>0</v>
      </c>
      <c r="B3483" s="21">
        <f>IFERROR(VLOOKUP(C3483,'Data Transformation'!$L$6:$M$426,2,FALSE),"")</f>
        <v>145</v>
      </c>
      <c r="C3483" s="21">
        <f>C3459+1</f>
        <v>145</v>
      </c>
      <c r="D3483" s="21"/>
      <c r="E3483" s="21"/>
      <c r="F3483" s="21"/>
      <c r="G3483" s="21"/>
      <c r="H3483" s="22"/>
      <c r="I3483" s="22"/>
      <c r="J3483" s="22"/>
      <c r="K3483" s="21"/>
      <c r="L3483" s="21">
        <f>B3483</f>
        <v>145</v>
      </c>
      <c r="M3483" s="23">
        <f>INDEX('Data Transformation'!$O$4:$O$424,MATCH($B3483,'Data Transformation'!$M$4:$M$424,0),MATCH($M$2,'Data Transformation'!$O$3,0))</f>
        <v>16</v>
      </c>
      <c r="N3483" s="27">
        <f>IF('Input and Summary Results'!$J$16="minimum",'Bin Analysis'!X3484/(M3483-1),'Bin Analysis'!Y3483/('Bin Analysis'!M3483-1))</f>
        <v>0</v>
      </c>
      <c r="O3483" s="27">
        <f>IF(M3483=FALSE,NA(),(VLOOKUP(1,C3486:K3505,4,FALSE))/(M3483-1))</f>
        <v>6.6666666666666666E-2</v>
      </c>
      <c r="P3483" s="27">
        <f>IF(M3483=FALSE,NA(),SUM(J3486:J3505)/Weighting!$S$5)</f>
        <v>0.6</v>
      </c>
      <c r="Q3483" s="27">
        <f>IF(M3483=FALSE,NA(),SUM(K3486:K3505)/Weighting!$S$6)</f>
        <v>0.56521739130434778</v>
      </c>
      <c r="R3483" s="27">
        <f>IF(M3483=FALSE,NA(),(VLOOKUP(1,G3486:K3505,3,FALSE))/(M3483-1))</f>
        <v>0.46666666666666667</v>
      </c>
      <c r="S3483" s="22" t="str">
        <f>IF(M3483=FALSE,NA(),IF(SUM(J3486:J3505)=2,"yes","no"))</f>
        <v>no</v>
      </c>
      <c r="X3483" s="2" cm="2">
        <f t="array" ref="X3483:X3484">FREQUENCY(IF('Data Transformation'!$B$425:$B$6424='Bin Analysis'!L3483,'Data Transformation'!$G$425:$G$6424),'Data Transformation'!$U$11)</f>
        <v>15</v>
      </c>
      <c r="Y3483" s="2" cm="2">
        <f t="array" ref="Y3483:Y3484">FREQUENCY(IF('Data Transformation'!$B$425:$B$6424='Bin Analysis'!L3483,'Data Transformation'!$G$425:$G$6424),'Data Transformation'!$U$12)</f>
        <v>14</v>
      </c>
    </row>
    <row r="3484" spans="1:25" x14ac:dyDescent="0.25">
      <c r="A3484" s="14" t="s">
        <v>67</v>
      </c>
      <c r="B3484" t="s">
        <v>47</v>
      </c>
      <c r="C3484" t="s">
        <v>5</v>
      </c>
      <c r="D3484" t="s">
        <v>100</v>
      </c>
      <c r="E3484" t="s">
        <v>101</v>
      </c>
      <c r="F3484" t="s">
        <v>102</v>
      </c>
      <c r="G3484" t="s">
        <v>70</v>
      </c>
      <c r="H3484" t="s">
        <v>31</v>
      </c>
      <c r="I3484" t="s">
        <v>32</v>
      </c>
      <c r="J3484" t="s">
        <v>46</v>
      </c>
      <c r="K3484" s="14" t="s">
        <v>45</v>
      </c>
      <c r="M3484" s="14"/>
      <c r="X3484" s="2">
        <v>0</v>
      </c>
      <c r="Y3484" s="2">
        <v>1</v>
      </c>
    </row>
    <row r="3485" spans="1:25" x14ac:dyDescent="0.25">
      <c r="A3485" s="32"/>
      <c r="D3485" t="b">
        <f>IF(C3485=1,'Data Transformation'!$G$3+0.5*'Data Transformation'!$W$25,IF(C3486=1,D3486-'Data Transformation'!$W$25,FALSE))</f>
        <v>0</v>
      </c>
      <c r="E3485" t="str">
        <f t="array" ref="E3485">IF(ISLOGICAL(D3485),"",FREQUENCY(IF('Data Transformation'!$B$425:$B$8425='Bin Analysis'!$B3483,'Data Transformation'!$G$425:$G$8425),D3485))</f>
        <v/>
      </c>
      <c r="F3485" t="str">
        <f>IF(ISLOGICAL(D3485),"",E3485-E3484)</f>
        <v/>
      </c>
      <c r="M3485" s="14"/>
    </row>
    <row r="3486" spans="1:25" x14ac:dyDescent="0.25">
      <c r="A3486" s="32">
        <f>IF(Weighting!$P$6&gt;0,B3486,"")</f>
        <v>0.32100000000000001</v>
      </c>
      <c r="B3486">
        <f>Weighting!$C$6</f>
        <v>0.32100000000000001</v>
      </c>
      <c r="C3486">
        <f>Weighting!$F$6</f>
        <v>0</v>
      </c>
      <c r="D3486" t="b">
        <f>IF(C3486=1,'Data Transformation'!$G$3+0.5*'Data Transformation'!$W$25,IF(C3487=1,D3487-'Data Transformation'!$W$25,FALSE))</f>
        <v>0</v>
      </c>
      <c r="E3486" t="str">
        <f t="array" ref="E3486">IF(ISLOGICAL(D3486),"",FREQUENCY(IF('Data Transformation'!$B$425:$B$8425='Bin Analysis'!$B3483,'Data Transformation'!$G$425:$G$8425),D3486))</f>
        <v/>
      </c>
      <c r="F3486" t="str">
        <f>IF(ISLOGICAL(D3486),"",E3486-E3485)</f>
        <v/>
      </c>
      <c r="G3486">
        <f>Weighting!$H$6</f>
        <v>1</v>
      </c>
      <c r="H3486">
        <f t="array" ref="H3486">FREQUENCY(IF('Data Transformation'!$B$4:$B$8425=B3483,'Data Transformation'!$G$4:$G$8425),'Bin Analysis'!$B3486)</f>
        <v>7</v>
      </c>
      <c r="I3486">
        <f>H3486-H3485</f>
        <v>7</v>
      </c>
      <c r="J3486">
        <f>IF(I3486=0,0,1)</f>
        <v>1</v>
      </c>
      <c r="K3486">
        <f>J3486*Weighting!$W$6</f>
        <v>1</v>
      </c>
      <c r="M3486" s="14"/>
    </row>
    <row r="3487" spans="1:25" x14ac:dyDescent="0.25">
      <c r="A3487" s="32">
        <f>IF(Weighting!$P$7&gt;0,B3487,"")</f>
        <v>0.45200000000000001</v>
      </c>
      <c r="B3487">
        <f>Weighting!$C$7</f>
        <v>0.45200000000000001</v>
      </c>
      <c r="C3487">
        <f>Weighting!$F$7</f>
        <v>0</v>
      </c>
      <c r="D3487" t="b">
        <f>IF(C3487=1,'Data Transformation'!$G$3+0.5*'Data Transformation'!$W$25,IF(C3488=1,D3488-'Data Transformation'!$W$25,FALSE))</f>
        <v>0</v>
      </c>
      <c r="E3487" t="str">
        <f t="array" ref="E3487">IF(ISLOGICAL(D3487),"",FREQUENCY(IF('Data Transformation'!$B$425:$B$8425='Bin Analysis'!$B3483,'Data Transformation'!$G$425:$G$8425),D3487))</f>
        <v/>
      </c>
      <c r="F3487" t="str">
        <f t="shared" ref="F3487:F3505" si="435">IF(ISLOGICAL(D3487),"",E3487-E3486)</f>
        <v/>
      </c>
      <c r="G3487">
        <f>Weighting!$H$7</f>
        <v>0</v>
      </c>
      <c r="H3487">
        <f t="array" ref="H3487">FREQUENCY(IF('Data Transformation'!$B$4:$B$8425=B3483,'Data Transformation'!$G$4:$G$8425),'Bin Analysis'!$B3487)</f>
        <v>8</v>
      </c>
      <c r="I3487">
        <f t="shared" ref="I3487:I3505" si="436">H3487-H3486</f>
        <v>1</v>
      </c>
      <c r="J3487">
        <f>IF(I3487=0,0,1)</f>
        <v>1</v>
      </c>
      <c r="K3487">
        <f>J3487*Weighting!$W$7</f>
        <v>2</v>
      </c>
      <c r="M3487" s="14"/>
    </row>
    <row r="3488" spans="1:25" x14ac:dyDescent="0.25">
      <c r="A3488" s="32">
        <f>IF(Weighting!$P$8&gt;0,B3488,"")</f>
        <v>0.58299999999999996</v>
      </c>
      <c r="B3488">
        <f>Weighting!$C$8</f>
        <v>0.58299999999999996</v>
      </c>
      <c r="C3488">
        <f>Weighting!$F$8</f>
        <v>0</v>
      </c>
      <c r="D3488" t="b">
        <f>IF(C3488=1,'Data Transformation'!$G$3+0.5*'Data Transformation'!$W$25,IF(C3489=1,D3489-'Data Transformation'!$W$25,FALSE))</f>
        <v>0</v>
      </c>
      <c r="E3488" t="str">
        <f t="array" ref="E3488">IF(ISLOGICAL(D3488),"",FREQUENCY(IF('Data Transformation'!$B$425:$B$8425='Bin Analysis'!$B3483,'Data Transformation'!$G$425:$G$8425),D3488))</f>
        <v/>
      </c>
      <c r="F3488" t="str">
        <f t="shared" si="435"/>
        <v/>
      </c>
      <c r="G3488">
        <f>Weighting!$H$8</f>
        <v>0</v>
      </c>
      <c r="H3488">
        <f t="array" ref="H3488">FREQUENCY(IF('Data Transformation'!$B$4:$B$8425=B3483,'Data Transformation'!$G$4:$G$8425),'Bin Analysis'!$B3488)</f>
        <v>12</v>
      </c>
      <c r="I3488">
        <f t="shared" si="436"/>
        <v>4</v>
      </c>
      <c r="J3488">
        <f t="shared" ref="J3488:J3505" si="437">IF(I3488=0,0,1)</f>
        <v>1</v>
      </c>
      <c r="K3488">
        <f>J3488*Weighting!$W$8</f>
        <v>3</v>
      </c>
      <c r="M3488" s="14"/>
    </row>
    <row r="3489" spans="1:13" x14ac:dyDescent="0.25">
      <c r="A3489" s="32">
        <f>IF(Weighting!$P$9&gt;0,B3489,"")</f>
        <v>0.71399999999999997</v>
      </c>
      <c r="B3489" s="50">
        <f>Weighting!$C$9</f>
        <v>0.71399999999999997</v>
      </c>
      <c r="C3489">
        <f>Weighting!$F$9</f>
        <v>0</v>
      </c>
      <c r="D3489" t="b">
        <f>IF(C3489=1,'Data Transformation'!$G$3+0.5*'Data Transformation'!$W$25,IF(C3490=1,D3490-'Data Transformation'!$W$25,FALSE))</f>
        <v>0</v>
      </c>
      <c r="E3489" t="str">
        <f t="array" ref="E3489">IF(ISLOGICAL(D3489),"",FREQUENCY(IF('Data Transformation'!$B$425:$B$8425='Bin Analysis'!$B3483,'Data Transformation'!$G$425:$G$8425),D3489))</f>
        <v/>
      </c>
      <c r="F3489" t="str">
        <f t="shared" si="435"/>
        <v/>
      </c>
      <c r="G3489">
        <f>Weighting!$H$9</f>
        <v>0</v>
      </c>
      <c r="H3489">
        <f t="array" ref="H3489">FREQUENCY(IF('Data Transformation'!$B$4:$B$8425=B3483,'Data Transformation'!$G$4:$G$8425),'Bin Analysis'!$B3489)</f>
        <v>13</v>
      </c>
      <c r="I3489">
        <f t="shared" si="436"/>
        <v>1</v>
      </c>
      <c r="J3489">
        <f t="shared" si="437"/>
        <v>1</v>
      </c>
      <c r="K3489">
        <f>J3489*Weighting!$W$9</f>
        <v>3</v>
      </c>
      <c r="M3489" s="14"/>
    </row>
    <row r="3490" spans="1:13" x14ac:dyDescent="0.25">
      <c r="A3490" s="32">
        <f>IF(Weighting!$P$10&gt;0,B3490,"")</f>
        <v>0.84499999999999997</v>
      </c>
      <c r="B3490">
        <f>Weighting!$C$10</f>
        <v>0.84499999999999997</v>
      </c>
      <c r="C3490">
        <f>Weighting!$F$10</f>
        <v>0</v>
      </c>
      <c r="D3490" t="b">
        <f>IF(C3490=1,'Data Transformation'!$G$3+0.5*'Data Transformation'!$W$25,IF(C3491=1,D3491-'Data Transformation'!$W$25,FALSE))</f>
        <v>0</v>
      </c>
      <c r="E3490" t="str">
        <f t="array" ref="E3490">IF(ISLOGICAL(D3490),"",FREQUENCY(IF('Data Transformation'!$B$425:$B$8425='Bin Analysis'!$B3483,'Data Transformation'!$G$425:$G$8425),D3490))</f>
        <v/>
      </c>
      <c r="F3490" t="str">
        <f t="shared" si="435"/>
        <v/>
      </c>
      <c r="G3490">
        <f>Weighting!$H$10</f>
        <v>0</v>
      </c>
      <c r="H3490">
        <f t="array" ref="H3490">FREQUENCY(IF('Data Transformation'!$B$4:$B$8425=B3483,'Data Transformation'!$G$4:$G$8425),'Bin Analysis'!$B3490)</f>
        <v>14</v>
      </c>
      <c r="I3490">
        <f t="shared" si="436"/>
        <v>1</v>
      </c>
      <c r="J3490">
        <f t="shared" si="437"/>
        <v>1</v>
      </c>
      <c r="K3490">
        <f>J3490*Weighting!$W$10</f>
        <v>3</v>
      </c>
      <c r="M3490" s="14"/>
    </row>
    <row r="3491" spans="1:13" x14ac:dyDescent="0.25">
      <c r="A3491" s="32">
        <f>IF(Weighting!$P$11&gt;0,B3491,"")</f>
        <v>0.97599999999999998</v>
      </c>
      <c r="B3491">
        <f>Weighting!$C$11</f>
        <v>0.97599999999999998</v>
      </c>
      <c r="C3491">
        <f>Weighting!$F$11</f>
        <v>0</v>
      </c>
      <c r="D3491">
        <f>IF(C3491=1,'Data Transformation'!$G$3+0.5*'Data Transformation'!$W$25,IF(C3492=1,D3492-'Data Transformation'!$W$25,FALSE))</f>
        <v>0.86899999999999999</v>
      </c>
      <c r="E3491">
        <f t="array" ref="E3491">IF(ISLOGICAL(D3491),"",FREQUENCY(IF('Data Transformation'!$B$425:$B$8425='Bin Analysis'!$B3483,'Data Transformation'!$G$425:$G$8425),D3491))</f>
        <v>14</v>
      </c>
      <c r="F3491" t="e">
        <f t="shared" si="435"/>
        <v>#VALUE!</v>
      </c>
      <c r="G3491">
        <f>Weighting!$H$11</f>
        <v>0</v>
      </c>
      <c r="H3491">
        <f t="array" ref="H3491">FREQUENCY(IF('Data Transformation'!$B$4:$B$8425=B3483,'Data Transformation'!$G$4:$G$8425),'Bin Analysis'!$B3491)</f>
        <v>14</v>
      </c>
      <c r="I3491">
        <f t="shared" si="436"/>
        <v>0</v>
      </c>
      <c r="J3491">
        <f t="shared" si="437"/>
        <v>0</v>
      </c>
      <c r="K3491">
        <f>J3491*Weighting!$W$11</f>
        <v>0</v>
      </c>
      <c r="M3491" s="14"/>
    </row>
    <row r="3492" spans="1:13" x14ac:dyDescent="0.25">
      <c r="A3492" s="32">
        <f>IF(Weighting!$P$12&gt;0,B3492,"")</f>
        <v>1.107</v>
      </c>
      <c r="B3492">
        <f>Weighting!$C$12</f>
        <v>1.107</v>
      </c>
      <c r="C3492">
        <f>Weighting!$F$12</f>
        <v>1</v>
      </c>
      <c r="D3492">
        <f>IF(C3492=1,'Data Transformation'!$G$3+0.5*'Data Transformation'!$W$25,IF(C3493=1,D3493-'Data Transformation'!$W$25,FALSE))</f>
        <v>1.131</v>
      </c>
      <c r="E3492">
        <f t="array" ref="E3492">IF(ISLOGICAL(D3492),"",FREQUENCY(IF('Data Transformation'!$B$425:$B$8425='Bin Analysis'!$B3483,'Data Transformation'!$G$425:$G$8425),D3492))</f>
        <v>15</v>
      </c>
      <c r="F3492">
        <f t="shared" si="435"/>
        <v>1</v>
      </c>
      <c r="G3492">
        <f>Weighting!$H$12</f>
        <v>0</v>
      </c>
      <c r="H3492">
        <f t="array" ref="H3492">FREQUENCY(IF('Data Transformation'!$B$4:$B$8425=B3483,'Data Transformation'!$G$4:$G$8425),'Bin Analysis'!$B3492)</f>
        <v>16</v>
      </c>
      <c r="I3492">
        <f t="shared" si="436"/>
        <v>2</v>
      </c>
      <c r="J3492">
        <f t="shared" si="437"/>
        <v>1</v>
      </c>
      <c r="K3492">
        <f>J3492*Weighting!$W$12</f>
        <v>1</v>
      </c>
      <c r="M3492" s="14"/>
    </row>
    <row r="3493" spans="1:13" x14ac:dyDescent="0.25">
      <c r="A3493" s="32">
        <f>IF(Weighting!$P$13&gt;0,B3493,"")</f>
        <v>1.238</v>
      </c>
      <c r="B3493">
        <f>Weighting!$C$13</f>
        <v>1.238</v>
      </c>
      <c r="C3493">
        <f>Weighting!$F$13</f>
        <v>0</v>
      </c>
      <c r="D3493" t="b">
        <f>IF(C3493=1,'Data Transformation'!$G$3+0.5*'Data Transformation'!$W$25,IF(C3494=1,D3494-'Data Transformation'!$W$25,FALSE))</f>
        <v>0</v>
      </c>
      <c r="E3493" t="str">
        <f t="array" ref="E3493">IF(ISLOGICAL(D3493),"",FREQUENCY(IF('Data Transformation'!$B$425:$B$8425='Bin Analysis'!$B3483,'Data Transformation'!$G$425:$G$8425),D3493))</f>
        <v/>
      </c>
      <c r="F3493" t="str">
        <f t="shared" si="435"/>
        <v/>
      </c>
      <c r="G3493">
        <f>Weighting!$H$13</f>
        <v>0</v>
      </c>
      <c r="H3493">
        <f t="array" ref="H3493">FREQUENCY(IF('Data Transformation'!$B$4:$B$8425=B3483,'Data Transformation'!$G$4:$G$8425),'Bin Analysis'!$B3493)</f>
        <v>16</v>
      </c>
      <c r="I3493">
        <f t="shared" si="436"/>
        <v>0</v>
      </c>
      <c r="J3493">
        <f t="shared" si="437"/>
        <v>0</v>
      </c>
      <c r="K3493">
        <f>J3493*Weighting!$W$13</f>
        <v>0</v>
      </c>
      <c r="M3493" s="14"/>
    </row>
    <row r="3494" spans="1:13" x14ac:dyDescent="0.25">
      <c r="A3494" s="32">
        <f>IF(Weighting!$P$14&gt;0,B3494,"")</f>
        <v>1.369</v>
      </c>
      <c r="B3494">
        <f>Weighting!$C$14</f>
        <v>1.369</v>
      </c>
      <c r="C3494">
        <f>Weighting!$F$14</f>
        <v>0</v>
      </c>
      <c r="D3494" t="b">
        <f>IF(C3494=1,'Data Transformation'!$G$3+0.5*'Data Transformation'!$W$25,IF(C3495=1,D3495-'Data Transformation'!$W$25,FALSE))</f>
        <v>0</v>
      </c>
      <c r="E3494" t="str">
        <f t="array" ref="E3494">IF(ISLOGICAL(D3494),"",FREQUENCY(IF('Data Transformation'!$B$425:$B$8425='Bin Analysis'!$B3483,'Data Transformation'!$G$425:$G$8425),D3494))</f>
        <v/>
      </c>
      <c r="F3494" t="str">
        <f t="shared" si="435"/>
        <v/>
      </c>
      <c r="G3494">
        <f>Weighting!$H$14</f>
        <v>0</v>
      </c>
      <c r="H3494">
        <f t="array" ref="H3494">FREQUENCY(IF('Data Transformation'!$B$4:$B$8425=B3483,'Data Transformation'!$G$4:$G$8425),'Bin Analysis'!$B3494)</f>
        <v>16</v>
      </c>
      <c r="I3494">
        <f t="shared" si="436"/>
        <v>0</v>
      </c>
      <c r="J3494">
        <f t="shared" si="437"/>
        <v>0</v>
      </c>
      <c r="K3494">
        <f>J3494*Weighting!$W$14</f>
        <v>0</v>
      </c>
      <c r="M3494" s="14"/>
    </row>
    <row r="3495" spans="1:13" x14ac:dyDescent="0.25">
      <c r="A3495" s="32">
        <f>IF(Weighting!$P$15&gt;0,B3495,"")</f>
        <v>1.5000009999999999</v>
      </c>
      <c r="B3495">
        <f>Weighting!$C$15</f>
        <v>1.5000009999999999</v>
      </c>
      <c r="C3495">
        <f>Weighting!$F$15</f>
        <v>0</v>
      </c>
      <c r="D3495" t="b">
        <f>IF(C3495=1,'Data Transformation'!$G$3+0.5*'Data Transformation'!$W$25,IF(C3496=1,D3496-'Data Transformation'!$W$25,FALSE))</f>
        <v>0</v>
      </c>
      <c r="E3495" t="str">
        <f t="array" ref="E3495">IF(ISLOGICAL(D3495),"",FREQUENCY(IF('Data Transformation'!$B$425:$B$8425='Bin Analysis'!$B3483,'Data Transformation'!$G$425:$G$8425),D3495))</f>
        <v/>
      </c>
      <c r="F3495" t="str">
        <f t="shared" si="435"/>
        <v/>
      </c>
      <c r="G3495">
        <f>Weighting!$H$15</f>
        <v>0</v>
      </c>
      <c r="H3495">
        <f t="array" ref="H3495">FREQUENCY(IF('Data Transformation'!$B$4:$B$8425=B3483,'Data Transformation'!$G$4:$G$8425),'Bin Analysis'!$B3495)</f>
        <v>16</v>
      </c>
      <c r="I3495">
        <f t="shared" si="436"/>
        <v>0</v>
      </c>
      <c r="J3495">
        <f t="shared" si="437"/>
        <v>0</v>
      </c>
      <c r="K3495">
        <f>J3495*Weighting!$W$15</f>
        <v>0</v>
      </c>
      <c r="M3495" s="14"/>
    </row>
    <row r="3496" spans="1:13" x14ac:dyDescent="0.25">
      <c r="A3496" s="32" t="str">
        <f>IF(Weighting!$P$16&gt;0,B3496,"")</f>
        <v/>
      </c>
      <c r="B3496">
        <f>Weighting!$C$16</f>
        <v>1.631</v>
      </c>
      <c r="C3496">
        <f>Weighting!$F$16</f>
        <v>0</v>
      </c>
      <c r="D3496" t="b">
        <f>IF(C3496=1,'Data Transformation'!$G$3+0.5*'Data Transformation'!$W$25,IF(C3497=1,D3497-'Data Transformation'!$W$25,FALSE))</f>
        <v>0</v>
      </c>
      <c r="E3496" t="str">
        <f t="array" ref="E3496">IF(ISLOGICAL(D3496),"",FREQUENCY(IF('Data Transformation'!$B$425:$B$8425='Bin Analysis'!$B3483,'Data Transformation'!$G$425:$G$8425),D3496))</f>
        <v/>
      </c>
      <c r="F3496" t="str">
        <f t="shared" si="435"/>
        <v/>
      </c>
      <c r="G3496">
        <f>Weighting!$H$16</f>
        <v>0</v>
      </c>
      <c r="H3496">
        <f t="array" ref="H3496">FREQUENCY(IF('Data Transformation'!$B$4:$B$8425=B3483,'Data Transformation'!$G$4:$G$8425),'Bin Analysis'!$B3496)</f>
        <v>16</v>
      </c>
      <c r="I3496">
        <f t="shared" si="436"/>
        <v>0</v>
      </c>
      <c r="J3496">
        <f t="shared" si="437"/>
        <v>0</v>
      </c>
      <c r="K3496">
        <f>J3496*Weighting!$W$16</f>
        <v>0</v>
      </c>
      <c r="M3496" s="14"/>
    </row>
    <row r="3497" spans="1:13" x14ac:dyDescent="0.25">
      <c r="A3497" s="32" t="str">
        <f>IF(Weighting!$P$17&gt;0,B3497,"")</f>
        <v/>
      </c>
      <c r="B3497">
        <f>Weighting!$C$17</f>
        <v>1.762</v>
      </c>
      <c r="C3497">
        <f>Weighting!$F$17</f>
        <v>0</v>
      </c>
      <c r="D3497" t="b">
        <f>IF(C3497=1,'Data Transformation'!$G$3+0.5*'Data Transformation'!$W$25,IF(C3498=1,D3498-'Data Transformation'!$W$25,FALSE))</f>
        <v>0</v>
      </c>
      <c r="E3497" t="str">
        <f t="array" ref="E3497">IF(ISLOGICAL(D3497),"",FREQUENCY(IF('Data Transformation'!$B$425:$B$8425='Bin Analysis'!$B3483,'Data Transformation'!$G$425:$G$8425),D3497))</f>
        <v/>
      </c>
      <c r="F3497" t="str">
        <f t="shared" si="435"/>
        <v/>
      </c>
      <c r="G3497">
        <f>Weighting!$H$17</f>
        <v>0</v>
      </c>
      <c r="H3497">
        <f t="array" ref="H3497">FREQUENCY(IF('Data Transformation'!$B$4:$B$8425=B3483,'Data Transformation'!$G$4:$G$8425),'Bin Analysis'!$B3497)</f>
        <v>16</v>
      </c>
      <c r="I3497">
        <f t="shared" si="436"/>
        <v>0</v>
      </c>
      <c r="J3497">
        <f t="shared" si="437"/>
        <v>0</v>
      </c>
      <c r="K3497">
        <f>J3497*Weighting!$W$17</f>
        <v>0</v>
      </c>
      <c r="M3497" s="14"/>
    </row>
    <row r="3498" spans="1:13" x14ac:dyDescent="0.25">
      <c r="A3498" s="32" t="str">
        <f>IF(Weighting!$P$18&gt;0,B3498,"")</f>
        <v/>
      </c>
      <c r="B3498">
        <f>Weighting!$C$18</f>
        <v>1.893</v>
      </c>
      <c r="C3498">
        <f>Weighting!$F$18</f>
        <v>0</v>
      </c>
      <c r="D3498" t="b">
        <f>IF(C3498=1,'Data Transformation'!$G$3+0.5*'Data Transformation'!$W$25,IF(C3499=1,D3499-'Data Transformation'!$W$25,FALSE))</f>
        <v>0</v>
      </c>
      <c r="E3498" t="str">
        <f t="array" ref="E3498">IF(ISLOGICAL(D3498),"",FREQUENCY(IF('Data Transformation'!$B$425:$B$8425='Bin Analysis'!$B3483,'Data Transformation'!$G$425:$G$8425),D3498))</f>
        <v/>
      </c>
      <c r="F3498" t="str">
        <f t="shared" si="435"/>
        <v/>
      </c>
      <c r="G3498">
        <f>Weighting!$H$18</f>
        <v>0</v>
      </c>
      <c r="H3498">
        <f t="array" ref="H3498">FREQUENCY(IF('Data Transformation'!$B$4:$B$8425=B3483,'Data Transformation'!$G$4:$G$8425),'Bin Analysis'!$B3498)</f>
        <v>16</v>
      </c>
      <c r="I3498">
        <f t="shared" si="436"/>
        <v>0</v>
      </c>
      <c r="J3498">
        <f t="shared" si="437"/>
        <v>0</v>
      </c>
      <c r="K3498">
        <f>J3498*Weighting!$W$18</f>
        <v>0</v>
      </c>
      <c r="M3498" s="14"/>
    </row>
    <row r="3499" spans="1:13" x14ac:dyDescent="0.25">
      <c r="A3499" s="32" t="str">
        <f>IF(Weighting!$P$19&gt;0,B3499,"")</f>
        <v/>
      </c>
      <c r="B3499">
        <f>Weighting!$C$19</f>
        <v>2.024</v>
      </c>
      <c r="C3499">
        <f>Weighting!$F$19</f>
        <v>0</v>
      </c>
      <c r="D3499" t="b">
        <f>IF(C3499=1,'Data Transformation'!$G$3+0.5*'Data Transformation'!$W$25,IF(C3500=1,D3500-'Data Transformation'!$W$25,FALSE))</f>
        <v>0</v>
      </c>
      <c r="E3499" t="str">
        <f t="array" ref="E3499">IF(ISLOGICAL(D3499),"",FREQUENCY(IF('Data Transformation'!$B$425:$B$8425='Bin Analysis'!$B3483,'Data Transformation'!$G$425:$G$8425),D3499))</f>
        <v/>
      </c>
      <c r="F3499" t="str">
        <f t="shared" si="435"/>
        <v/>
      </c>
      <c r="G3499">
        <f>Weighting!$H$19</f>
        <v>0</v>
      </c>
      <c r="H3499">
        <f t="array" ref="H3499">FREQUENCY(IF('Data Transformation'!$B$4:$B$8425=B3483,'Data Transformation'!$G$4:$G$8425),'Bin Analysis'!$B3499)</f>
        <v>16</v>
      </c>
      <c r="I3499">
        <f t="shared" si="436"/>
        <v>0</v>
      </c>
      <c r="J3499">
        <f t="shared" si="437"/>
        <v>0</v>
      </c>
      <c r="K3499">
        <f>J3499*Weighting!$W$19</f>
        <v>0</v>
      </c>
      <c r="M3499" s="14"/>
    </row>
    <row r="3500" spans="1:13" x14ac:dyDescent="0.25">
      <c r="A3500" s="32" t="str">
        <f>IF(Weighting!$P$20&gt;0,B3500,"")</f>
        <v/>
      </c>
      <c r="B3500">
        <f>Weighting!$C$20</f>
        <v>2.1550000000000002</v>
      </c>
      <c r="C3500">
        <f>Weighting!$F$20</f>
        <v>0</v>
      </c>
      <c r="D3500" t="b">
        <f>IF(C3500=1,'Data Transformation'!$G$3+0.5*'Data Transformation'!$W$25,IF(C3501=1,D3501-'Data Transformation'!$W$25,FALSE))</f>
        <v>0</v>
      </c>
      <c r="E3500" t="str">
        <f t="array" ref="E3500">IF(ISLOGICAL(D3500),"",FREQUENCY(IF('Data Transformation'!$B$425:$B$8425='Bin Analysis'!$B3483,'Data Transformation'!$G$425:$G$8425),D3500))</f>
        <v/>
      </c>
      <c r="F3500" t="str">
        <f t="shared" si="435"/>
        <v/>
      </c>
      <c r="G3500">
        <f>Weighting!$H$20</f>
        <v>0</v>
      </c>
      <c r="H3500">
        <f t="array" ref="H3500">FREQUENCY(IF('Data Transformation'!$B$4:$B$8425=B3483,'Data Transformation'!$G$4:$G$8425),'Bin Analysis'!$B3500)</f>
        <v>16</v>
      </c>
      <c r="I3500">
        <f t="shared" si="436"/>
        <v>0</v>
      </c>
      <c r="J3500">
        <f t="shared" si="437"/>
        <v>0</v>
      </c>
      <c r="K3500">
        <f>J3500*Weighting!$W$20</f>
        <v>0</v>
      </c>
      <c r="M3500" s="14"/>
    </row>
    <row r="3501" spans="1:13" x14ac:dyDescent="0.25">
      <c r="A3501" s="32" t="str">
        <f>IF(Weighting!$P$21&gt;0,B3501,"")</f>
        <v/>
      </c>
      <c r="B3501">
        <f>Weighting!$C$21</f>
        <v>2.2860000000000005</v>
      </c>
      <c r="C3501">
        <f>Weighting!$F$21</f>
        <v>0</v>
      </c>
      <c r="D3501" t="b">
        <f>IF(C3501=1,'Data Transformation'!$G$3+0.5*'Data Transformation'!$W$25,IF(C3502=1,D3502-'Data Transformation'!$W$25,FALSE))</f>
        <v>0</v>
      </c>
      <c r="E3501" t="str">
        <f t="array" ref="E3501">IF(ISLOGICAL(D3501),"",FREQUENCY(IF('Data Transformation'!$B$425:$B$8425='Bin Analysis'!$B3483,'Data Transformation'!$G$425:$G$8425),D3501))</f>
        <v/>
      </c>
      <c r="F3501" t="str">
        <f t="shared" si="435"/>
        <v/>
      </c>
      <c r="G3501">
        <f>Weighting!$H$21</f>
        <v>0</v>
      </c>
      <c r="H3501">
        <f t="array" ref="H3501">FREQUENCY(IF('Data Transformation'!$B$4:$B$8425=B3483,'Data Transformation'!$G$4:$G$8425),'Bin Analysis'!$B3501)</f>
        <v>16</v>
      </c>
      <c r="I3501">
        <f t="shared" si="436"/>
        <v>0</v>
      </c>
      <c r="J3501">
        <f t="shared" si="437"/>
        <v>0</v>
      </c>
      <c r="K3501">
        <f>J3501*Weighting!$W$21</f>
        <v>0</v>
      </c>
      <c r="M3501" s="14"/>
    </row>
    <row r="3502" spans="1:13" x14ac:dyDescent="0.25">
      <c r="A3502" s="32" t="str">
        <f>IF(Weighting!$P$22&gt;0,B3502,"")</f>
        <v/>
      </c>
      <c r="B3502">
        <f>Weighting!$C$22</f>
        <v>2.4170000000000007</v>
      </c>
      <c r="C3502">
        <f>Weighting!$F$22</f>
        <v>0</v>
      </c>
      <c r="D3502" t="b">
        <f>IF(C3502=1,'Data Transformation'!$G$3+0.5*'Data Transformation'!$W$25,IF(C3503=1,D3503-'Data Transformation'!$W$25,FALSE))</f>
        <v>0</v>
      </c>
      <c r="E3502" t="str">
        <f t="array" ref="E3502">IF(ISLOGICAL(D3502),"",FREQUENCY(IF('Data Transformation'!$B$425:$B$8425='Bin Analysis'!$B3483,'Data Transformation'!$G$425:$G$8425),D3502))</f>
        <v/>
      </c>
      <c r="F3502" t="str">
        <f t="shared" si="435"/>
        <v/>
      </c>
      <c r="G3502">
        <f>Weighting!$H$22</f>
        <v>0</v>
      </c>
      <c r="H3502">
        <f t="array" ref="H3502">FREQUENCY(IF('Data Transformation'!$B$4:$B$8425=B3483,'Data Transformation'!$G$4:$G$8425),'Bin Analysis'!$B3502)</f>
        <v>16</v>
      </c>
      <c r="I3502">
        <f t="shared" si="436"/>
        <v>0</v>
      </c>
      <c r="J3502">
        <f t="shared" si="437"/>
        <v>0</v>
      </c>
      <c r="K3502">
        <f>J3502*Weighting!$W$22</f>
        <v>0</v>
      </c>
      <c r="M3502" s="14"/>
    </row>
    <row r="3503" spans="1:13" x14ac:dyDescent="0.25">
      <c r="A3503" s="32" t="str">
        <f>IF(Weighting!$P$23&gt;0,B3503,"")</f>
        <v/>
      </c>
      <c r="B3503">
        <f>Weighting!$C$23</f>
        <v>2.5480000000000009</v>
      </c>
      <c r="C3503">
        <f>Weighting!$F$23</f>
        <v>0</v>
      </c>
      <c r="D3503" t="b">
        <f>IF(C3503=1,'Data Transformation'!$G$3+0.5*'Data Transformation'!$W$25,IF(C3504=1,D3504-'Data Transformation'!$W$25,FALSE))</f>
        <v>0</v>
      </c>
      <c r="E3503" t="str">
        <f t="array" ref="E3503">IF(ISLOGICAL(D3503),"",FREQUENCY(IF('Data Transformation'!$B$425:$B$8425='Bin Analysis'!$B3483,'Data Transformation'!$G$425:$G$8425),D3503))</f>
        <v/>
      </c>
      <c r="F3503" t="str">
        <f t="shared" si="435"/>
        <v/>
      </c>
      <c r="G3503">
        <f>Weighting!$H$23</f>
        <v>0</v>
      </c>
      <c r="H3503">
        <f t="array" ref="H3503">FREQUENCY(IF('Data Transformation'!$B$4:$B$8425=B3483,'Data Transformation'!$G$4:$G$8425),'Bin Analysis'!$B3503)</f>
        <v>16</v>
      </c>
      <c r="I3503">
        <f t="shared" si="436"/>
        <v>0</v>
      </c>
      <c r="J3503">
        <f t="shared" si="437"/>
        <v>0</v>
      </c>
      <c r="K3503">
        <f>J3503*Weighting!$W$23</f>
        <v>0</v>
      </c>
      <c r="M3503" s="14"/>
    </row>
    <row r="3504" spans="1:13" x14ac:dyDescent="0.25">
      <c r="A3504" s="32" t="str">
        <f>IF(Weighting!$P$24&gt;0,B3504,"")</f>
        <v/>
      </c>
      <c r="B3504">
        <f>Weighting!$C$24</f>
        <v>2.6790000000000012</v>
      </c>
      <c r="C3504">
        <f>Weighting!$F$24</f>
        <v>0</v>
      </c>
      <c r="D3504" t="b">
        <f>IF(C3504=1,'Data Transformation'!$G$3+0.5*'Data Transformation'!$W$25,IF(C3505=1,D3505-'Data Transformation'!$W$25,FALSE))</f>
        <v>0</v>
      </c>
      <c r="E3504" t="str">
        <f t="array" ref="E3504">IF(ISLOGICAL(D3504),"",FREQUENCY(IF('Data Transformation'!$B$425:$B$8425='Bin Analysis'!$B3483,'Data Transformation'!$G$425:$G$8425),D3504))</f>
        <v/>
      </c>
      <c r="F3504" t="str">
        <f t="shared" si="435"/>
        <v/>
      </c>
      <c r="G3504">
        <f>Weighting!$H$24</f>
        <v>0</v>
      </c>
      <c r="H3504">
        <f t="array" ref="H3504">FREQUENCY(IF('Data Transformation'!$B$4:$B$8425=B3483,'Data Transformation'!$G$4:$G$8425),'Bin Analysis'!$B3504)</f>
        <v>16</v>
      </c>
      <c r="I3504">
        <f t="shared" si="436"/>
        <v>0</v>
      </c>
      <c r="J3504">
        <f t="shared" si="437"/>
        <v>0</v>
      </c>
      <c r="K3504">
        <f>J3504*Weighting!$W$24</f>
        <v>0</v>
      </c>
      <c r="M3504" s="14"/>
    </row>
    <row r="3505" spans="1:25" x14ac:dyDescent="0.25">
      <c r="A3505" s="32" t="str">
        <f>IF(Weighting!$P$25&gt;0,B3505,"")</f>
        <v/>
      </c>
      <c r="B3505">
        <f>Weighting!$C$25</f>
        <v>2.8100000000000014</v>
      </c>
      <c r="C3505">
        <f>Weighting!$F$25</f>
        <v>0</v>
      </c>
      <c r="D3505" t="b">
        <f>IF(C3505=1,'Data Transformation'!$G$3+0.5*'Data Transformation'!$W$25,IF(C3506=1,D3506-'Data Transformation'!$W$25,FALSE))</f>
        <v>0</v>
      </c>
      <c r="E3505" t="str">
        <f t="array" ref="E3505">IF(ISLOGICAL(D3505),"",FREQUENCY(IF('Data Transformation'!$B$425:$B$8425='Bin Analysis'!$B3483,'Data Transformation'!$G$425:$G$8425),D3505))</f>
        <v/>
      </c>
      <c r="F3505" t="str">
        <f t="shared" si="435"/>
        <v/>
      </c>
      <c r="G3505">
        <f>Weighting!$H$25</f>
        <v>0</v>
      </c>
      <c r="H3505">
        <f t="array" ref="H3505">FREQUENCY(IF('Data Transformation'!$B$4:$B$8425=B3483,'Data Transformation'!$G$4:$G$8425),'Bin Analysis'!$B3505)</f>
        <v>16</v>
      </c>
      <c r="I3505">
        <f t="shared" si="436"/>
        <v>0</v>
      </c>
      <c r="J3505">
        <f t="shared" si="437"/>
        <v>0</v>
      </c>
      <c r="K3505">
        <f>J3505*Weighting!$W$25</f>
        <v>0</v>
      </c>
      <c r="M3505" s="14"/>
    </row>
    <row r="3506" spans="1:25" x14ac:dyDescent="0.25">
      <c r="O3506"/>
      <c r="P3506"/>
      <c r="Q3506"/>
      <c r="R3506"/>
    </row>
    <row r="3507" spans="1:25" ht="23.25" x14ac:dyDescent="0.35">
      <c r="A3507" s="21" t="s">
        <v>0</v>
      </c>
      <c r="B3507" s="21">
        <f>IFERROR(VLOOKUP(C3507,'Data Transformation'!$L$6:$M$426,2,FALSE),"")</f>
        <v>146</v>
      </c>
      <c r="C3507" s="21">
        <f>C3483+1</f>
        <v>146</v>
      </c>
      <c r="D3507" s="21"/>
      <c r="E3507" s="21"/>
      <c r="F3507" s="21"/>
      <c r="G3507" s="21"/>
      <c r="H3507" s="22"/>
      <c r="I3507" s="22"/>
      <c r="J3507" s="22"/>
      <c r="K3507" s="21"/>
      <c r="L3507" s="21">
        <f>B3507</f>
        <v>146</v>
      </c>
      <c r="M3507" s="23">
        <f>INDEX('Data Transformation'!$O$4:$O$424,MATCH($B3507,'Data Transformation'!$M$4:$M$424,0),MATCH($M$2,'Data Transformation'!$O$3,0))</f>
        <v>13</v>
      </c>
      <c r="N3507" s="27">
        <f>IF('Input and Summary Results'!$J$16="minimum",'Bin Analysis'!X3508/(M3507-1),'Bin Analysis'!Y3507/('Bin Analysis'!M3507-1))</f>
        <v>0</v>
      </c>
      <c r="O3507" s="27">
        <f>IF(M3507=FALSE,NA(),(VLOOKUP(1,C3510:K3529,4,FALSE))/(M3507-1))</f>
        <v>0.5</v>
      </c>
      <c r="P3507" s="27">
        <f>IF(M3507=FALSE,NA(),SUM(J3510:J3529)/Weighting!$S$5)</f>
        <v>0.4</v>
      </c>
      <c r="Q3507" s="27">
        <f>IF(M3507=FALSE,NA(),SUM(K3510:K3529)/Weighting!$S$6)</f>
        <v>0.30434782608695654</v>
      </c>
      <c r="R3507" s="27">
        <f>IF(M3507=FALSE,NA(),(VLOOKUP(1,G3510:K3529,3,FALSE))/(M3507-1))</f>
        <v>8.3333333333333329E-2</v>
      </c>
      <c r="S3507" s="22" t="str">
        <f>IF(M3507=FALSE,NA(),IF(SUM(J3510:J3529)=2,"yes","no"))</f>
        <v>no</v>
      </c>
      <c r="X3507" s="2" cm="2">
        <f t="array" ref="X3507:X3508">FREQUENCY(IF('Data Transformation'!$B$425:$B$6424='Bin Analysis'!L3507,'Data Transformation'!$G$425:$G$6424),'Data Transformation'!$U$11)</f>
        <v>12</v>
      </c>
      <c r="Y3507" s="2" cm="2">
        <f t="array" ref="Y3507:Y3508">FREQUENCY(IF('Data Transformation'!$B$425:$B$6424='Bin Analysis'!L3507,'Data Transformation'!$G$425:$G$6424),'Data Transformation'!$U$12)</f>
        <v>6</v>
      </c>
    </row>
    <row r="3508" spans="1:25" x14ac:dyDescent="0.25">
      <c r="A3508" s="14" t="s">
        <v>67</v>
      </c>
      <c r="B3508" t="s">
        <v>47</v>
      </c>
      <c r="C3508" t="s">
        <v>5</v>
      </c>
      <c r="D3508" t="s">
        <v>100</v>
      </c>
      <c r="E3508" t="s">
        <v>101</v>
      </c>
      <c r="F3508" t="s">
        <v>102</v>
      </c>
      <c r="G3508" t="s">
        <v>70</v>
      </c>
      <c r="H3508" t="s">
        <v>31</v>
      </c>
      <c r="I3508" t="s">
        <v>32</v>
      </c>
      <c r="J3508" t="s">
        <v>46</v>
      </c>
      <c r="K3508" s="14" t="s">
        <v>45</v>
      </c>
      <c r="M3508" s="14"/>
      <c r="X3508" s="2">
        <v>0</v>
      </c>
      <c r="Y3508" s="2">
        <v>6</v>
      </c>
    </row>
    <row r="3509" spans="1:25" x14ac:dyDescent="0.25">
      <c r="A3509" s="32"/>
      <c r="D3509" t="b">
        <f>IF(C3509=1,'Data Transformation'!$G$3+0.5*'Data Transformation'!$W$25,IF(C3510=1,D3510-'Data Transformation'!$W$25,FALSE))</f>
        <v>0</v>
      </c>
      <c r="E3509" t="str">
        <f t="array" ref="E3509">IF(ISLOGICAL(D3509),"",FREQUENCY(IF('Data Transformation'!$B$425:$B$8425='Bin Analysis'!$B3507,'Data Transformation'!$G$425:$G$8425),D3509))</f>
        <v/>
      </c>
      <c r="F3509" t="str">
        <f>IF(ISLOGICAL(D3509),"",E3509-E3508)</f>
        <v/>
      </c>
      <c r="M3509" s="14"/>
    </row>
    <row r="3510" spans="1:25" x14ac:dyDescent="0.25">
      <c r="A3510" s="32">
        <f>IF(Weighting!$P$6&gt;0,B3510,"")</f>
        <v>0.32100000000000001</v>
      </c>
      <c r="B3510">
        <f>Weighting!$C$6</f>
        <v>0.32100000000000001</v>
      </c>
      <c r="C3510">
        <f>Weighting!$F$6</f>
        <v>0</v>
      </c>
      <c r="D3510" t="b">
        <f>IF(C3510=1,'Data Transformation'!$G$3+0.5*'Data Transformation'!$W$25,IF(C3511=1,D3511-'Data Transformation'!$W$25,FALSE))</f>
        <v>0</v>
      </c>
      <c r="E3510" t="str">
        <f t="array" ref="E3510">IF(ISLOGICAL(D3510),"",FREQUENCY(IF('Data Transformation'!$B$425:$B$8425='Bin Analysis'!$B3507,'Data Transformation'!$G$425:$G$8425),D3510))</f>
        <v/>
      </c>
      <c r="F3510" t="str">
        <f>IF(ISLOGICAL(D3510),"",E3510-E3509)</f>
        <v/>
      </c>
      <c r="G3510">
        <f>Weighting!$H$6</f>
        <v>1</v>
      </c>
      <c r="H3510">
        <f t="array" ref="H3510">FREQUENCY(IF('Data Transformation'!$B$4:$B$8425=B3507,'Data Transformation'!$G$4:$G$8425),'Bin Analysis'!$B3510)</f>
        <v>1</v>
      </c>
      <c r="I3510">
        <f>H3510-H3509</f>
        <v>1</v>
      </c>
      <c r="J3510">
        <f>IF(I3510=0,0,1)</f>
        <v>1</v>
      </c>
      <c r="K3510">
        <f>J3510*Weighting!$W$6</f>
        <v>1</v>
      </c>
      <c r="M3510" s="14"/>
    </row>
    <row r="3511" spans="1:25" x14ac:dyDescent="0.25">
      <c r="A3511" s="32">
        <f>IF(Weighting!$P$7&gt;0,B3511,"")</f>
        <v>0.45200000000000001</v>
      </c>
      <c r="B3511">
        <f>Weighting!$C$7</f>
        <v>0.45200000000000001</v>
      </c>
      <c r="C3511">
        <f>Weighting!$F$7</f>
        <v>0</v>
      </c>
      <c r="D3511" t="b">
        <f>IF(C3511=1,'Data Transformation'!$G$3+0.5*'Data Transformation'!$W$25,IF(C3512=1,D3512-'Data Transformation'!$W$25,FALSE))</f>
        <v>0</v>
      </c>
      <c r="E3511" t="str">
        <f t="array" ref="E3511">IF(ISLOGICAL(D3511),"",FREQUENCY(IF('Data Transformation'!$B$425:$B$8425='Bin Analysis'!$B3507,'Data Transformation'!$G$425:$G$8425),D3511))</f>
        <v/>
      </c>
      <c r="F3511" t="str">
        <f t="shared" ref="F3511:F3529" si="438">IF(ISLOGICAL(D3511),"",E3511-E3510)</f>
        <v/>
      </c>
      <c r="G3511">
        <f>Weighting!$H$7</f>
        <v>0</v>
      </c>
      <c r="H3511">
        <f t="array" ref="H3511">FREQUENCY(IF('Data Transformation'!$B$4:$B$8425=B3507,'Data Transformation'!$G$4:$G$8425),'Bin Analysis'!$B3511)</f>
        <v>1</v>
      </c>
      <c r="I3511">
        <f t="shared" ref="I3511:I3529" si="439">H3511-H3510</f>
        <v>0</v>
      </c>
      <c r="J3511">
        <f>IF(I3511=0,0,1)</f>
        <v>0</v>
      </c>
      <c r="K3511">
        <f>J3511*Weighting!$W$7</f>
        <v>0</v>
      </c>
      <c r="M3511" s="14"/>
    </row>
    <row r="3512" spans="1:25" x14ac:dyDescent="0.25">
      <c r="A3512" s="32">
        <f>IF(Weighting!$P$8&gt;0,B3512,"")</f>
        <v>0.58299999999999996</v>
      </c>
      <c r="B3512">
        <f>Weighting!$C$8</f>
        <v>0.58299999999999996</v>
      </c>
      <c r="C3512">
        <f>Weighting!$F$8</f>
        <v>0</v>
      </c>
      <c r="D3512" t="b">
        <f>IF(C3512=1,'Data Transformation'!$G$3+0.5*'Data Transformation'!$W$25,IF(C3513=1,D3513-'Data Transformation'!$W$25,FALSE))</f>
        <v>0</v>
      </c>
      <c r="E3512" t="str">
        <f t="array" ref="E3512">IF(ISLOGICAL(D3512),"",FREQUENCY(IF('Data Transformation'!$B$425:$B$8425='Bin Analysis'!$B3507,'Data Transformation'!$G$425:$G$8425),D3512))</f>
        <v/>
      </c>
      <c r="F3512" t="str">
        <f t="shared" si="438"/>
        <v/>
      </c>
      <c r="G3512">
        <f>Weighting!$H$8</f>
        <v>0</v>
      </c>
      <c r="H3512">
        <f t="array" ref="H3512">FREQUENCY(IF('Data Transformation'!$B$4:$B$8425=B3507,'Data Transformation'!$G$4:$G$8425),'Bin Analysis'!$B3512)</f>
        <v>1</v>
      </c>
      <c r="I3512">
        <f t="shared" si="439"/>
        <v>0</v>
      </c>
      <c r="J3512">
        <f t="shared" ref="J3512:J3529" si="440">IF(I3512=0,0,1)</f>
        <v>0</v>
      </c>
      <c r="K3512">
        <f>J3512*Weighting!$W$8</f>
        <v>0</v>
      </c>
      <c r="M3512" s="14"/>
    </row>
    <row r="3513" spans="1:25" x14ac:dyDescent="0.25">
      <c r="A3513" s="32">
        <f>IF(Weighting!$P$9&gt;0,B3513,"")</f>
        <v>0.71399999999999997</v>
      </c>
      <c r="B3513" s="50">
        <f>Weighting!$C$9</f>
        <v>0.71399999999999997</v>
      </c>
      <c r="C3513">
        <f>Weighting!$F$9</f>
        <v>0</v>
      </c>
      <c r="D3513" t="b">
        <f>IF(C3513=1,'Data Transformation'!$G$3+0.5*'Data Transformation'!$W$25,IF(C3514=1,D3514-'Data Transformation'!$W$25,FALSE))</f>
        <v>0</v>
      </c>
      <c r="E3513" t="str">
        <f t="array" ref="E3513">IF(ISLOGICAL(D3513),"",FREQUENCY(IF('Data Transformation'!$B$425:$B$8425='Bin Analysis'!$B3507,'Data Transformation'!$G$425:$G$8425),D3513))</f>
        <v/>
      </c>
      <c r="F3513" t="str">
        <f t="shared" si="438"/>
        <v/>
      </c>
      <c r="G3513">
        <f>Weighting!$H$9</f>
        <v>0</v>
      </c>
      <c r="H3513">
        <f t="array" ref="H3513">FREQUENCY(IF('Data Transformation'!$B$4:$B$8425=B3507,'Data Transformation'!$G$4:$G$8425),'Bin Analysis'!$B3513)</f>
        <v>1</v>
      </c>
      <c r="I3513">
        <f t="shared" si="439"/>
        <v>0</v>
      </c>
      <c r="J3513">
        <f t="shared" si="440"/>
        <v>0</v>
      </c>
      <c r="K3513">
        <f>J3513*Weighting!$W$9</f>
        <v>0</v>
      </c>
      <c r="M3513" s="14"/>
    </row>
    <row r="3514" spans="1:25" x14ac:dyDescent="0.25">
      <c r="A3514" s="32">
        <f>IF(Weighting!$P$10&gt;0,B3514,"")</f>
        <v>0.84499999999999997</v>
      </c>
      <c r="B3514">
        <f>Weighting!$C$10</f>
        <v>0.84499999999999997</v>
      </c>
      <c r="C3514">
        <f>Weighting!$F$10</f>
        <v>0</v>
      </c>
      <c r="D3514" t="b">
        <f>IF(C3514=1,'Data Transformation'!$G$3+0.5*'Data Transformation'!$W$25,IF(C3515=1,D3515-'Data Transformation'!$W$25,FALSE))</f>
        <v>0</v>
      </c>
      <c r="E3514" t="str">
        <f t="array" ref="E3514">IF(ISLOGICAL(D3514),"",FREQUENCY(IF('Data Transformation'!$B$425:$B$8425='Bin Analysis'!$B3507,'Data Transformation'!$G$425:$G$8425),D3514))</f>
        <v/>
      </c>
      <c r="F3514" t="str">
        <f t="shared" si="438"/>
        <v/>
      </c>
      <c r="G3514">
        <f>Weighting!$H$10</f>
        <v>0</v>
      </c>
      <c r="H3514">
        <f t="array" ref="H3514">FREQUENCY(IF('Data Transformation'!$B$4:$B$8425=B3507,'Data Transformation'!$G$4:$G$8425),'Bin Analysis'!$B3514)</f>
        <v>6</v>
      </c>
      <c r="I3514">
        <f t="shared" si="439"/>
        <v>5</v>
      </c>
      <c r="J3514">
        <f t="shared" si="440"/>
        <v>1</v>
      </c>
      <c r="K3514">
        <f>J3514*Weighting!$W$10</f>
        <v>3</v>
      </c>
      <c r="M3514" s="14"/>
    </row>
    <row r="3515" spans="1:25" x14ac:dyDescent="0.25">
      <c r="A3515" s="32">
        <f>IF(Weighting!$P$11&gt;0,B3515,"")</f>
        <v>0.97599999999999998</v>
      </c>
      <c r="B3515">
        <f>Weighting!$C$11</f>
        <v>0.97599999999999998</v>
      </c>
      <c r="C3515">
        <f>Weighting!$F$11</f>
        <v>0</v>
      </c>
      <c r="D3515">
        <f>IF(C3515=1,'Data Transformation'!$G$3+0.5*'Data Transformation'!$W$25,IF(C3516=1,D3516-'Data Transformation'!$W$25,FALSE))</f>
        <v>0.86899999999999999</v>
      </c>
      <c r="E3515">
        <f t="array" ref="E3515">IF(ISLOGICAL(D3515),"",FREQUENCY(IF('Data Transformation'!$B$425:$B$8425='Bin Analysis'!$B3507,'Data Transformation'!$G$425:$G$8425),D3515))</f>
        <v>6</v>
      </c>
      <c r="F3515" t="e">
        <f t="shared" si="438"/>
        <v>#VALUE!</v>
      </c>
      <c r="G3515">
        <f>Weighting!$H$11</f>
        <v>0</v>
      </c>
      <c r="H3515">
        <f t="array" ref="H3515">FREQUENCY(IF('Data Transformation'!$B$4:$B$8425=B3507,'Data Transformation'!$G$4:$G$8425),'Bin Analysis'!$B3515)</f>
        <v>9</v>
      </c>
      <c r="I3515">
        <f t="shared" si="439"/>
        <v>3</v>
      </c>
      <c r="J3515">
        <f t="shared" si="440"/>
        <v>1</v>
      </c>
      <c r="K3515">
        <f>J3515*Weighting!$W$11</f>
        <v>2</v>
      </c>
      <c r="M3515" s="14"/>
    </row>
    <row r="3516" spans="1:25" x14ac:dyDescent="0.25">
      <c r="A3516" s="32">
        <f>IF(Weighting!$P$12&gt;0,B3516,"")</f>
        <v>1.107</v>
      </c>
      <c r="B3516">
        <f>Weighting!$C$12</f>
        <v>1.107</v>
      </c>
      <c r="C3516">
        <f>Weighting!$F$12</f>
        <v>1</v>
      </c>
      <c r="D3516">
        <f>IF(C3516=1,'Data Transformation'!$G$3+0.5*'Data Transformation'!$W$25,IF(C3517=1,D3517-'Data Transformation'!$W$25,FALSE))</f>
        <v>1.131</v>
      </c>
      <c r="E3516">
        <f t="array" ref="E3516">IF(ISLOGICAL(D3516),"",FREQUENCY(IF('Data Transformation'!$B$425:$B$8425='Bin Analysis'!$B3507,'Data Transformation'!$G$425:$G$8425),D3516))</f>
        <v>12</v>
      </c>
      <c r="F3516">
        <f t="shared" si="438"/>
        <v>6</v>
      </c>
      <c r="G3516">
        <f>Weighting!$H$12</f>
        <v>0</v>
      </c>
      <c r="H3516">
        <f t="array" ref="H3516">FREQUENCY(IF('Data Transformation'!$B$4:$B$8425=B3507,'Data Transformation'!$G$4:$G$8425),'Bin Analysis'!$B3516)</f>
        <v>13</v>
      </c>
      <c r="I3516">
        <f t="shared" si="439"/>
        <v>4</v>
      </c>
      <c r="J3516">
        <f t="shared" si="440"/>
        <v>1</v>
      </c>
      <c r="K3516">
        <f>J3516*Weighting!$W$12</f>
        <v>1</v>
      </c>
      <c r="M3516" s="14"/>
    </row>
    <row r="3517" spans="1:25" x14ac:dyDescent="0.25">
      <c r="A3517" s="32">
        <f>IF(Weighting!$P$13&gt;0,B3517,"")</f>
        <v>1.238</v>
      </c>
      <c r="B3517">
        <f>Weighting!$C$13</f>
        <v>1.238</v>
      </c>
      <c r="C3517">
        <f>Weighting!$F$13</f>
        <v>0</v>
      </c>
      <c r="D3517" t="b">
        <f>IF(C3517=1,'Data Transformation'!$G$3+0.5*'Data Transformation'!$W$25,IF(C3518=1,D3518-'Data Transformation'!$W$25,FALSE))</f>
        <v>0</v>
      </c>
      <c r="E3517" t="str">
        <f t="array" ref="E3517">IF(ISLOGICAL(D3517),"",FREQUENCY(IF('Data Transformation'!$B$425:$B$8425='Bin Analysis'!$B3507,'Data Transformation'!$G$425:$G$8425),D3517))</f>
        <v/>
      </c>
      <c r="F3517" t="str">
        <f t="shared" si="438"/>
        <v/>
      </c>
      <c r="G3517">
        <f>Weighting!$H$13</f>
        <v>0</v>
      </c>
      <c r="H3517">
        <f t="array" ref="H3517">FREQUENCY(IF('Data Transformation'!$B$4:$B$8425=B3507,'Data Transformation'!$G$4:$G$8425),'Bin Analysis'!$B3517)</f>
        <v>13</v>
      </c>
      <c r="I3517">
        <f t="shared" si="439"/>
        <v>0</v>
      </c>
      <c r="J3517">
        <f t="shared" si="440"/>
        <v>0</v>
      </c>
      <c r="K3517">
        <f>J3517*Weighting!$W$13</f>
        <v>0</v>
      </c>
      <c r="M3517" s="14"/>
    </row>
    <row r="3518" spans="1:25" x14ac:dyDescent="0.25">
      <c r="A3518" s="32">
        <f>IF(Weighting!$P$14&gt;0,B3518,"")</f>
        <v>1.369</v>
      </c>
      <c r="B3518">
        <f>Weighting!$C$14</f>
        <v>1.369</v>
      </c>
      <c r="C3518">
        <f>Weighting!$F$14</f>
        <v>0</v>
      </c>
      <c r="D3518" t="b">
        <f>IF(C3518=1,'Data Transformation'!$G$3+0.5*'Data Transformation'!$W$25,IF(C3519=1,D3519-'Data Transformation'!$W$25,FALSE))</f>
        <v>0</v>
      </c>
      <c r="E3518" t="str">
        <f t="array" ref="E3518">IF(ISLOGICAL(D3518),"",FREQUENCY(IF('Data Transformation'!$B$425:$B$8425='Bin Analysis'!$B3507,'Data Transformation'!$G$425:$G$8425),D3518))</f>
        <v/>
      </c>
      <c r="F3518" t="str">
        <f t="shared" si="438"/>
        <v/>
      </c>
      <c r="G3518">
        <f>Weighting!$H$14</f>
        <v>0</v>
      </c>
      <c r="H3518">
        <f t="array" ref="H3518">FREQUENCY(IF('Data Transformation'!$B$4:$B$8425=B3507,'Data Transformation'!$G$4:$G$8425),'Bin Analysis'!$B3518)</f>
        <v>13</v>
      </c>
      <c r="I3518">
        <f t="shared" si="439"/>
        <v>0</v>
      </c>
      <c r="J3518">
        <f t="shared" si="440"/>
        <v>0</v>
      </c>
      <c r="K3518">
        <f>J3518*Weighting!$W$14</f>
        <v>0</v>
      </c>
      <c r="M3518" s="14"/>
    </row>
    <row r="3519" spans="1:25" x14ac:dyDescent="0.25">
      <c r="A3519" s="32">
        <f>IF(Weighting!$P$15&gt;0,B3519,"")</f>
        <v>1.5000009999999999</v>
      </c>
      <c r="B3519">
        <f>Weighting!$C$15</f>
        <v>1.5000009999999999</v>
      </c>
      <c r="C3519">
        <f>Weighting!$F$15</f>
        <v>0</v>
      </c>
      <c r="D3519" t="b">
        <f>IF(C3519=1,'Data Transformation'!$G$3+0.5*'Data Transformation'!$W$25,IF(C3520=1,D3520-'Data Transformation'!$W$25,FALSE))</f>
        <v>0</v>
      </c>
      <c r="E3519" t="str">
        <f t="array" ref="E3519">IF(ISLOGICAL(D3519),"",FREQUENCY(IF('Data Transformation'!$B$425:$B$8425='Bin Analysis'!$B3507,'Data Transformation'!$G$425:$G$8425),D3519))</f>
        <v/>
      </c>
      <c r="F3519" t="str">
        <f t="shared" si="438"/>
        <v/>
      </c>
      <c r="G3519">
        <f>Weighting!$H$15</f>
        <v>0</v>
      </c>
      <c r="H3519">
        <f t="array" ref="H3519">FREQUENCY(IF('Data Transformation'!$B$4:$B$8425=B3507,'Data Transformation'!$G$4:$G$8425),'Bin Analysis'!$B3519)</f>
        <v>13</v>
      </c>
      <c r="I3519">
        <f t="shared" si="439"/>
        <v>0</v>
      </c>
      <c r="J3519">
        <f t="shared" si="440"/>
        <v>0</v>
      </c>
      <c r="K3519">
        <f>J3519*Weighting!$W$15</f>
        <v>0</v>
      </c>
      <c r="M3519" s="14"/>
    </row>
    <row r="3520" spans="1:25" x14ac:dyDescent="0.25">
      <c r="A3520" s="32" t="str">
        <f>IF(Weighting!$P$16&gt;0,B3520,"")</f>
        <v/>
      </c>
      <c r="B3520">
        <f>Weighting!$C$16</f>
        <v>1.631</v>
      </c>
      <c r="C3520">
        <f>Weighting!$F$16</f>
        <v>0</v>
      </c>
      <c r="D3520" t="b">
        <f>IF(C3520=1,'Data Transformation'!$G$3+0.5*'Data Transformation'!$W$25,IF(C3521=1,D3521-'Data Transformation'!$W$25,FALSE))</f>
        <v>0</v>
      </c>
      <c r="E3520" t="str">
        <f t="array" ref="E3520">IF(ISLOGICAL(D3520),"",FREQUENCY(IF('Data Transformation'!$B$425:$B$8425='Bin Analysis'!$B3507,'Data Transformation'!$G$425:$G$8425),D3520))</f>
        <v/>
      </c>
      <c r="F3520" t="str">
        <f t="shared" si="438"/>
        <v/>
      </c>
      <c r="G3520">
        <f>Weighting!$H$16</f>
        <v>0</v>
      </c>
      <c r="H3520">
        <f t="array" ref="H3520">FREQUENCY(IF('Data Transformation'!$B$4:$B$8425=B3507,'Data Transformation'!$G$4:$G$8425),'Bin Analysis'!$B3520)</f>
        <v>13</v>
      </c>
      <c r="I3520">
        <f t="shared" si="439"/>
        <v>0</v>
      </c>
      <c r="J3520">
        <f t="shared" si="440"/>
        <v>0</v>
      </c>
      <c r="K3520">
        <f>J3520*Weighting!$W$16</f>
        <v>0</v>
      </c>
      <c r="M3520" s="14"/>
    </row>
    <row r="3521" spans="1:25" x14ac:dyDescent="0.25">
      <c r="A3521" s="32" t="str">
        <f>IF(Weighting!$P$17&gt;0,B3521,"")</f>
        <v/>
      </c>
      <c r="B3521">
        <f>Weighting!$C$17</f>
        <v>1.762</v>
      </c>
      <c r="C3521">
        <f>Weighting!$F$17</f>
        <v>0</v>
      </c>
      <c r="D3521" t="b">
        <f>IF(C3521=1,'Data Transformation'!$G$3+0.5*'Data Transformation'!$W$25,IF(C3522=1,D3522-'Data Transformation'!$W$25,FALSE))</f>
        <v>0</v>
      </c>
      <c r="E3521" t="str">
        <f t="array" ref="E3521">IF(ISLOGICAL(D3521),"",FREQUENCY(IF('Data Transformation'!$B$425:$B$8425='Bin Analysis'!$B3507,'Data Transformation'!$G$425:$G$8425),D3521))</f>
        <v/>
      </c>
      <c r="F3521" t="str">
        <f t="shared" si="438"/>
        <v/>
      </c>
      <c r="G3521">
        <f>Weighting!$H$17</f>
        <v>0</v>
      </c>
      <c r="H3521">
        <f t="array" ref="H3521">FREQUENCY(IF('Data Transformation'!$B$4:$B$8425=B3507,'Data Transformation'!$G$4:$G$8425),'Bin Analysis'!$B3521)</f>
        <v>13</v>
      </c>
      <c r="I3521">
        <f t="shared" si="439"/>
        <v>0</v>
      </c>
      <c r="J3521">
        <f t="shared" si="440"/>
        <v>0</v>
      </c>
      <c r="K3521">
        <f>J3521*Weighting!$W$17</f>
        <v>0</v>
      </c>
      <c r="M3521" s="14"/>
    </row>
    <row r="3522" spans="1:25" x14ac:dyDescent="0.25">
      <c r="A3522" s="32" t="str">
        <f>IF(Weighting!$P$18&gt;0,B3522,"")</f>
        <v/>
      </c>
      <c r="B3522">
        <f>Weighting!$C$18</f>
        <v>1.893</v>
      </c>
      <c r="C3522">
        <f>Weighting!$F$18</f>
        <v>0</v>
      </c>
      <c r="D3522" t="b">
        <f>IF(C3522=1,'Data Transformation'!$G$3+0.5*'Data Transformation'!$W$25,IF(C3523=1,D3523-'Data Transformation'!$W$25,FALSE))</f>
        <v>0</v>
      </c>
      <c r="E3522" t="str">
        <f t="array" ref="E3522">IF(ISLOGICAL(D3522),"",FREQUENCY(IF('Data Transformation'!$B$425:$B$8425='Bin Analysis'!$B3507,'Data Transformation'!$G$425:$G$8425),D3522))</f>
        <v/>
      </c>
      <c r="F3522" t="str">
        <f t="shared" si="438"/>
        <v/>
      </c>
      <c r="G3522">
        <f>Weighting!$H$18</f>
        <v>0</v>
      </c>
      <c r="H3522">
        <f t="array" ref="H3522">FREQUENCY(IF('Data Transformation'!$B$4:$B$8425=B3507,'Data Transformation'!$G$4:$G$8425),'Bin Analysis'!$B3522)</f>
        <v>13</v>
      </c>
      <c r="I3522">
        <f t="shared" si="439"/>
        <v>0</v>
      </c>
      <c r="J3522">
        <f t="shared" si="440"/>
        <v>0</v>
      </c>
      <c r="K3522">
        <f>J3522*Weighting!$W$18</f>
        <v>0</v>
      </c>
      <c r="M3522" s="14"/>
    </row>
    <row r="3523" spans="1:25" x14ac:dyDescent="0.25">
      <c r="A3523" s="32" t="str">
        <f>IF(Weighting!$P$19&gt;0,B3523,"")</f>
        <v/>
      </c>
      <c r="B3523">
        <f>Weighting!$C$19</f>
        <v>2.024</v>
      </c>
      <c r="C3523">
        <f>Weighting!$F$19</f>
        <v>0</v>
      </c>
      <c r="D3523" t="b">
        <f>IF(C3523=1,'Data Transformation'!$G$3+0.5*'Data Transformation'!$W$25,IF(C3524=1,D3524-'Data Transformation'!$W$25,FALSE))</f>
        <v>0</v>
      </c>
      <c r="E3523" t="str">
        <f t="array" ref="E3523">IF(ISLOGICAL(D3523),"",FREQUENCY(IF('Data Transformation'!$B$425:$B$8425='Bin Analysis'!$B3507,'Data Transformation'!$G$425:$G$8425),D3523))</f>
        <v/>
      </c>
      <c r="F3523" t="str">
        <f t="shared" si="438"/>
        <v/>
      </c>
      <c r="G3523">
        <f>Weighting!$H$19</f>
        <v>0</v>
      </c>
      <c r="H3523">
        <f t="array" ref="H3523">FREQUENCY(IF('Data Transformation'!$B$4:$B$8425=B3507,'Data Transformation'!$G$4:$G$8425),'Bin Analysis'!$B3523)</f>
        <v>13</v>
      </c>
      <c r="I3523">
        <f t="shared" si="439"/>
        <v>0</v>
      </c>
      <c r="J3523">
        <f t="shared" si="440"/>
        <v>0</v>
      </c>
      <c r="K3523">
        <f>J3523*Weighting!$W$19</f>
        <v>0</v>
      </c>
      <c r="M3523" s="14"/>
    </row>
    <row r="3524" spans="1:25" x14ac:dyDescent="0.25">
      <c r="A3524" s="32" t="str">
        <f>IF(Weighting!$P$20&gt;0,B3524,"")</f>
        <v/>
      </c>
      <c r="B3524">
        <f>Weighting!$C$20</f>
        <v>2.1550000000000002</v>
      </c>
      <c r="C3524">
        <f>Weighting!$F$20</f>
        <v>0</v>
      </c>
      <c r="D3524" t="b">
        <f>IF(C3524=1,'Data Transformation'!$G$3+0.5*'Data Transformation'!$W$25,IF(C3525=1,D3525-'Data Transformation'!$W$25,FALSE))</f>
        <v>0</v>
      </c>
      <c r="E3524" t="str">
        <f t="array" ref="E3524">IF(ISLOGICAL(D3524),"",FREQUENCY(IF('Data Transformation'!$B$425:$B$8425='Bin Analysis'!$B3507,'Data Transformation'!$G$425:$G$8425),D3524))</f>
        <v/>
      </c>
      <c r="F3524" t="str">
        <f t="shared" si="438"/>
        <v/>
      </c>
      <c r="G3524">
        <f>Weighting!$H$20</f>
        <v>0</v>
      </c>
      <c r="H3524">
        <f t="array" ref="H3524">FREQUENCY(IF('Data Transformation'!$B$4:$B$8425=B3507,'Data Transformation'!$G$4:$G$8425),'Bin Analysis'!$B3524)</f>
        <v>13</v>
      </c>
      <c r="I3524">
        <f t="shared" si="439"/>
        <v>0</v>
      </c>
      <c r="J3524">
        <f t="shared" si="440"/>
        <v>0</v>
      </c>
      <c r="K3524">
        <f>J3524*Weighting!$W$20</f>
        <v>0</v>
      </c>
      <c r="M3524" s="14"/>
    </row>
    <row r="3525" spans="1:25" x14ac:dyDescent="0.25">
      <c r="A3525" s="32" t="str">
        <f>IF(Weighting!$P$21&gt;0,B3525,"")</f>
        <v/>
      </c>
      <c r="B3525">
        <f>Weighting!$C$21</f>
        <v>2.2860000000000005</v>
      </c>
      <c r="C3525">
        <f>Weighting!$F$21</f>
        <v>0</v>
      </c>
      <c r="D3525" t="b">
        <f>IF(C3525=1,'Data Transformation'!$G$3+0.5*'Data Transformation'!$W$25,IF(C3526=1,D3526-'Data Transformation'!$W$25,FALSE))</f>
        <v>0</v>
      </c>
      <c r="E3525" t="str">
        <f t="array" ref="E3525">IF(ISLOGICAL(D3525),"",FREQUENCY(IF('Data Transformation'!$B$425:$B$8425='Bin Analysis'!$B3507,'Data Transformation'!$G$425:$G$8425),D3525))</f>
        <v/>
      </c>
      <c r="F3525" t="str">
        <f t="shared" si="438"/>
        <v/>
      </c>
      <c r="G3525">
        <f>Weighting!$H$21</f>
        <v>0</v>
      </c>
      <c r="H3525">
        <f t="array" ref="H3525">FREQUENCY(IF('Data Transformation'!$B$4:$B$8425=B3507,'Data Transformation'!$G$4:$G$8425),'Bin Analysis'!$B3525)</f>
        <v>13</v>
      </c>
      <c r="I3525">
        <f t="shared" si="439"/>
        <v>0</v>
      </c>
      <c r="J3525">
        <f t="shared" si="440"/>
        <v>0</v>
      </c>
      <c r="K3525">
        <f>J3525*Weighting!$W$21</f>
        <v>0</v>
      </c>
      <c r="M3525" s="14"/>
    </row>
    <row r="3526" spans="1:25" x14ac:dyDescent="0.25">
      <c r="A3526" s="32" t="str">
        <f>IF(Weighting!$P$22&gt;0,B3526,"")</f>
        <v/>
      </c>
      <c r="B3526">
        <f>Weighting!$C$22</f>
        <v>2.4170000000000007</v>
      </c>
      <c r="C3526">
        <f>Weighting!$F$22</f>
        <v>0</v>
      </c>
      <c r="D3526" t="b">
        <f>IF(C3526=1,'Data Transformation'!$G$3+0.5*'Data Transformation'!$W$25,IF(C3527=1,D3527-'Data Transformation'!$W$25,FALSE))</f>
        <v>0</v>
      </c>
      <c r="E3526" t="str">
        <f t="array" ref="E3526">IF(ISLOGICAL(D3526),"",FREQUENCY(IF('Data Transformation'!$B$425:$B$8425='Bin Analysis'!$B3507,'Data Transformation'!$G$425:$G$8425),D3526))</f>
        <v/>
      </c>
      <c r="F3526" t="str">
        <f t="shared" si="438"/>
        <v/>
      </c>
      <c r="G3526">
        <f>Weighting!$H$22</f>
        <v>0</v>
      </c>
      <c r="H3526">
        <f t="array" ref="H3526">FREQUENCY(IF('Data Transformation'!$B$4:$B$8425=B3507,'Data Transformation'!$G$4:$G$8425),'Bin Analysis'!$B3526)</f>
        <v>13</v>
      </c>
      <c r="I3526">
        <f t="shared" si="439"/>
        <v>0</v>
      </c>
      <c r="J3526">
        <f t="shared" si="440"/>
        <v>0</v>
      </c>
      <c r="K3526">
        <f>J3526*Weighting!$W$22</f>
        <v>0</v>
      </c>
      <c r="M3526" s="14"/>
    </row>
    <row r="3527" spans="1:25" x14ac:dyDescent="0.25">
      <c r="A3527" s="32" t="str">
        <f>IF(Weighting!$P$23&gt;0,B3527,"")</f>
        <v/>
      </c>
      <c r="B3527">
        <f>Weighting!$C$23</f>
        <v>2.5480000000000009</v>
      </c>
      <c r="C3527">
        <f>Weighting!$F$23</f>
        <v>0</v>
      </c>
      <c r="D3527" t="b">
        <f>IF(C3527=1,'Data Transformation'!$G$3+0.5*'Data Transformation'!$W$25,IF(C3528=1,D3528-'Data Transformation'!$W$25,FALSE))</f>
        <v>0</v>
      </c>
      <c r="E3527" t="str">
        <f t="array" ref="E3527">IF(ISLOGICAL(D3527),"",FREQUENCY(IF('Data Transformation'!$B$425:$B$8425='Bin Analysis'!$B3507,'Data Transformation'!$G$425:$G$8425),D3527))</f>
        <v/>
      </c>
      <c r="F3527" t="str">
        <f t="shared" si="438"/>
        <v/>
      </c>
      <c r="G3527">
        <f>Weighting!$H$23</f>
        <v>0</v>
      </c>
      <c r="H3527">
        <f t="array" ref="H3527">FREQUENCY(IF('Data Transformation'!$B$4:$B$8425=B3507,'Data Transformation'!$G$4:$G$8425),'Bin Analysis'!$B3527)</f>
        <v>13</v>
      </c>
      <c r="I3527">
        <f t="shared" si="439"/>
        <v>0</v>
      </c>
      <c r="J3527">
        <f t="shared" si="440"/>
        <v>0</v>
      </c>
      <c r="K3527">
        <f>J3527*Weighting!$W$23</f>
        <v>0</v>
      </c>
      <c r="M3527" s="14"/>
    </row>
    <row r="3528" spans="1:25" x14ac:dyDescent="0.25">
      <c r="A3528" s="32" t="str">
        <f>IF(Weighting!$P$24&gt;0,B3528,"")</f>
        <v/>
      </c>
      <c r="B3528">
        <f>Weighting!$C$24</f>
        <v>2.6790000000000012</v>
      </c>
      <c r="C3528">
        <f>Weighting!$F$24</f>
        <v>0</v>
      </c>
      <c r="D3528" t="b">
        <f>IF(C3528=1,'Data Transformation'!$G$3+0.5*'Data Transformation'!$W$25,IF(C3529=1,D3529-'Data Transformation'!$W$25,FALSE))</f>
        <v>0</v>
      </c>
      <c r="E3528" t="str">
        <f t="array" ref="E3528">IF(ISLOGICAL(D3528),"",FREQUENCY(IF('Data Transformation'!$B$425:$B$8425='Bin Analysis'!$B3507,'Data Transformation'!$G$425:$G$8425),D3528))</f>
        <v/>
      </c>
      <c r="F3528" t="str">
        <f t="shared" si="438"/>
        <v/>
      </c>
      <c r="G3528">
        <f>Weighting!$H$24</f>
        <v>0</v>
      </c>
      <c r="H3528">
        <f t="array" ref="H3528">FREQUENCY(IF('Data Transformation'!$B$4:$B$8425=B3507,'Data Transformation'!$G$4:$G$8425),'Bin Analysis'!$B3528)</f>
        <v>13</v>
      </c>
      <c r="I3528">
        <f t="shared" si="439"/>
        <v>0</v>
      </c>
      <c r="J3528">
        <f t="shared" si="440"/>
        <v>0</v>
      </c>
      <c r="K3528">
        <f>J3528*Weighting!$W$24</f>
        <v>0</v>
      </c>
      <c r="M3528" s="14"/>
    </row>
    <row r="3529" spans="1:25" x14ac:dyDescent="0.25">
      <c r="A3529" s="32" t="str">
        <f>IF(Weighting!$P$25&gt;0,B3529,"")</f>
        <v/>
      </c>
      <c r="B3529">
        <f>Weighting!$C$25</f>
        <v>2.8100000000000014</v>
      </c>
      <c r="C3529">
        <f>Weighting!$F$25</f>
        <v>0</v>
      </c>
      <c r="D3529" t="b">
        <f>IF(C3529=1,'Data Transformation'!$G$3+0.5*'Data Transformation'!$W$25,IF(C3530=1,D3530-'Data Transformation'!$W$25,FALSE))</f>
        <v>0</v>
      </c>
      <c r="E3529" t="str">
        <f t="array" ref="E3529">IF(ISLOGICAL(D3529),"",FREQUENCY(IF('Data Transformation'!$B$425:$B$8425='Bin Analysis'!$B3507,'Data Transformation'!$G$425:$G$8425),D3529))</f>
        <v/>
      </c>
      <c r="F3529" t="str">
        <f t="shared" si="438"/>
        <v/>
      </c>
      <c r="G3529">
        <f>Weighting!$H$25</f>
        <v>0</v>
      </c>
      <c r="H3529">
        <f t="array" ref="H3529">FREQUENCY(IF('Data Transformation'!$B$4:$B$8425=B3507,'Data Transformation'!$G$4:$G$8425),'Bin Analysis'!$B3529)</f>
        <v>13</v>
      </c>
      <c r="I3529">
        <f t="shared" si="439"/>
        <v>0</v>
      </c>
      <c r="J3529">
        <f t="shared" si="440"/>
        <v>0</v>
      </c>
      <c r="K3529">
        <f>J3529*Weighting!$W$25</f>
        <v>0</v>
      </c>
      <c r="M3529" s="14"/>
    </row>
    <row r="3530" spans="1:25" x14ac:dyDescent="0.25">
      <c r="O3530"/>
      <c r="P3530"/>
      <c r="Q3530"/>
      <c r="R3530"/>
    </row>
    <row r="3531" spans="1:25" ht="23.25" x14ac:dyDescent="0.35">
      <c r="A3531" s="21" t="s">
        <v>0</v>
      </c>
      <c r="B3531" s="21">
        <f>IFERROR(VLOOKUP(C3531,'Data Transformation'!$L$6:$M$426,2,FALSE),"")</f>
        <v>147</v>
      </c>
      <c r="C3531" s="21">
        <f>C3507+1</f>
        <v>147</v>
      </c>
      <c r="D3531" s="21"/>
      <c r="E3531" s="21"/>
      <c r="F3531" s="21"/>
      <c r="G3531" s="21"/>
      <c r="H3531" s="22"/>
      <c r="I3531" s="22"/>
      <c r="J3531" s="22"/>
      <c r="K3531" s="21"/>
      <c r="L3531" s="21">
        <f>B3531</f>
        <v>147</v>
      </c>
      <c r="M3531" s="23">
        <f>INDEX('Data Transformation'!$O$4:$O$424,MATCH($B3531,'Data Transformation'!$M$4:$M$424,0),MATCH($M$2,'Data Transformation'!$O$3,0))</f>
        <v>16</v>
      </c>
      <c r="N3531" s="27">
        <f>IF('Input and Summary Results'!$J$16="minimum",'Bin Analysis'!X3532/(M3531-1),'Bin Analysis'!Y3531/('Bin Analysis'!M3531-1))</f>
        <v>0</v>
      </c>
      <c r="O3531" s="27">
        <f>IF(M3531=FALSE,NA(),(VLOOKUP(1,C3534:K3553,4,FALSE))/(M3531-1))</f>
        <v>0.13333333333333333</v>
      </c>
      <c r="P3531" s="27">
        <f>IF(M3531=FALSE,NA(),SUM(J3534:J3553)/Weighting!$S$5)</f>
        <v>0.4</v>
      </c>
      <c r="Q3531" s="27">
        <f>IF(M3531=FALSE,NA(),SUM(K3534:K3553)/Weighting!$S$6)</f>
        <v>0.30434782608695654</v>
      </c>
      <c r="R3531" s="27">
        <f>IF(M3531=FALSE,NA(),(VLOOKUP(1,G3534:K3553,3,FALSE))/(M3531-1))</f>
        <v>0.8</v>
      </c>
      <c r="S3531" s="22" t="str">
        <f>IF(M3531=FALSE,NA(),IF(SUM(J3534:J3553)=2,"yes","no"))</f>
        <v>no</v>
      </c>
      <c r="X3531" s="2" cm="2">
        <f t="array" ref="X3531:X3532">FREQUENCY(IF('Data Transformation'!$B$425:$B$6424='Bin Analysis'!L3531,'Data Transformation'!$G$425:$G$6424),'Data Transformation'!$U$11)</f>
        <v>15</v>
      </c>
      <c r="Y3531" s="2" cm="2">
        <f t="array" ref="Y3531:Y3532">FREQUENCY(IF('Data Transformation'!$B$425:$B$6424='Bin Analysis'!L3531,'Data Transformation'!$G$425:$G$6424),'Data Transformation'!$U$12)</f>
        <v>13</v>
      </c>
    </row>
    <row r="3532" spans="1:25" x14ac:dyDescent="0.25">
      <c r="A3532" s="14" t="s">
        <v>67</v>
      </c>
      <c r="B3532" t="s">
        <v>47</v>
      </c>
      <c r="C3532" t="s">
        <v>5</v>
      </c>
      <c r="D3532" t="s">
        <v>100</v>
      </c>
      <c r="E3532" t="s">
        <v>101</v>
      </c>
      <c r="F3532" t="s">
        <v>102</v>
      </c>
      <c r="G3532" t="s">
        <v>70</v>
      </c>
      <c r="H3532" t="s">
        <v>31</v>
      </c>
      <c r="I3532" t="s">
        <v>32</v>
      </c>
      <c r="J3532" t="s">
        <v>46</v>
      </c>
      <c r="K3532" s="14" t="s">
        <v>45</v>
      </c>
      <c r="M3532" s="14"/>
      <c r="X3532" s="2">
        <v>0</v>
      </c>
      <c r="Y3532" s="2">
        <v>2</v>
      </c>
    </row>
    <row r="3533" spans="1:25" x14ac:dyDescent="0.25">
      <c r="A3533" s="32"/>
      <c r="D3533" t="b">
        <f>IF(C3533=1,'Data Transformation'!$G$3+0.5*'Data Transformation'!$W$25,IF(C3534=1,D3534-'Data Transformation'!$W$25,FALSE))</f>
        <v>0</v>
      </c>
      <c r="E3533" t="str">
        <f t="array" ref="E3533">IF(ISLOGICAL(D3533),"",FREQUENCY(IF('Data Transformation'!$B$425:$B$8425='Bin Analysis'!$B3531,'Data Transformation'!$G$425:$G$8425),D3533))</f>
        <v/>
      </c>
      <c r="F3533" t="str">
        <f>IF(ISLOGICAL(D3533),"",E3533-E3532)</f>
        <v/>
      </c>
      <c r="M3533" s="14"/>
    </row>
    <row r="3534" spans="1:25" x14ac:dyDescent="0.25">
      <c r="A3534" s="32">
        <f>IF(Weighting!$P$6&gt;0,B3534,"")</f>
        <v>0.32100000000000001</v>
      </c>
      <c r="B3534">
        <f>Weighting!$C$6</f>
        <v>0.32100000000000001</v>
      </c>
      <c r="C3534">
        <f>Weighting!$F$6</f>
        <v>0</v>
      </c>
      <c r="D3534" t="b">
        <f>IF(C3534=1,'Data Transformation'!$G$3+0.5*'Data Transformation'!$W$25,IF(C3535=1,D3535-'Data Transformation'!$W$25,FALSE))</f>
        <v>0</v>
      </c>
      <c r="E3534" t="str">
        <f t="array" ref="E3534">IF(ISLOGICAL(D3534),"",FREQUENCY(IF('Data Transformation'!$B$425:$B$8425='Bin Analysis'!$B3531,'Data Transformation'!$G$425:$G$8425),D3534))</f>
        <v/>
      </c>
      <c r="F3534" t="str">
        <f>IF(ISLOGICAL(D3534),"",E3534-E3533)</f>
        <v/>
      </c>
      <c r="G3534">
        <f>Weighting!$H$6</f>
        <v>1</v>
      </c>
      <c r="H3534">
        <f t="array" ref="H3534">FREQUENCY(IF('Data Transformation'!$B$4:$B$8425=B3531,'Data Transformation'!$G$4:$G$8425),'Bin Analysis'!$B3534)</f>
        <v>12</v>
      </c>
      <c r="I3534">
        <f>H3534-H3533</f>
        <v>12</v>
      </c>
      <c r="J3534">
        <f>IF(I3534=0,0,1)</f>
        <v>1</v>
      </c>
      <c r="K3534">
        <f>J3534*Weighting!$W$6</f>
        <v>1</v>
      </c>
      <c r="M3534" s="14"/>
    </row>
    <row r="3535" spans="1:25" x14ac:dyDescent="0.25">
      <c r="A3535" s="32">
        <f>IF(Weighting!$P$7&gt;0,B3535,"")</f>
        <v>0.45200000000000001</v>
      </c>
      <c r="B3535">
        <f>Weighting!$C$7</f>
        <v>0.45200000000000001</v>
      </c>
      <c r="C3535">
        <f>Weighting!$F$7</f>
        <v>0</v>
      </c>
      <c r="D3535" t="b">
        <f>IF(C3535=1,'Data Transformation'!$G$3+0.5*'Data Transformation'!$W$25,IF(C3536=1,D3536-'Data Transformation'!$W$25,FALSE))</f>
        <v>0</v>
      </c>
      <c r="E3535" t="str">
        <f t="array" ref="E3535">IF(ISLOGICAL(D3535),"",FREQUENCY(IF('Data Transformation'!$B$425:$B$8425='Bin Analysis'!$B3531,'Data Transformation'!$G$425:$G$8425),D3535))</f>
        <v/>
      </c>
      <c r="F3535" t="str">
        <f t="shared" ref="F3535:F3553" si="441">IF(ISLOGICAL(D3535),"",E3535-E3534)</f>
        <v/>
      </c>
      <c r="G3535">
        <f>Weighting!$H$7</f>
        <v>0</v>
      </c>
      <c r="H3535">
        <f t="array" ref="H3535">FREQUENCY(IF('Data Transformation'!$B$4:$B$8425=B3531,'Data Transformation'!$G$4:$G$8425),'Bin Analysis'!$B3535)</f>
        <v>12</v>
      </c>
      <c r="I3535">
        <f t="shared" ref="I3535:I3553" si="442">H3535-H3534</f>
        <v>0</v>
      </c>
      <c r="J3535">
        <f>IF(I3535=0,0,1)</f>
        <v>0</v>
      </c>
      <c r="K3535">
        <f>J3535*Weighting!$W$7</f>
        <v>0</v>
      </c>
      <c r="M3535" s="14"/>
    </row>
    <row r="3536" spans="1:25" x14ac:dyDescent="0.25">
      <c r="A3536" s="32">
        <f>IF(Weighting!$P$8&gt;0,B3536,"")</f>
        <v>0.58299999999999996</v>
      </c>
      <c r="B3536">
        <f>Weighting!$C$8</f>
        <v>0.58299999999999996</v>
      </c>
      <c r="C3536">
        <f>Weighting!$F$8</f>
        <v>0</v>
      </c>
      <c r="D3536" t="b">
        <f>IF(C3536=1,'Data Transformation'!$G$3+0.5*'Data Transformation'!$W$25,IF(C3537=1,D3537-'Data Transformation'!$W$25,FALSE))</f>
        <v>0</v>
      </c>
      <c r="E3536" t="str">
        <f t="array" ref="E3536">IF(ISLOGICAL(D3536),"",FREQUENCY(IF('Data Transformation'!$B$425:$B$8425='Bin Analysis'!$B3531,'Data Transformation'!$G$425:$G$8425),D3536))</f>
        <v/>
      </c>
      <c r="F3536" t="str">
        <f t="shared" si="441"/>
        <v/>
      </c>
      <c r="G3536">
        <f>Weighting!$H$8</f>
        <v>0</v>
      </c>
      <c r="H3536">
        <f t="array" ref="H3536">FREQUENCY(IF('Data Transformation'!$B$4:$B$8425=B3531,'Data Transformation'!$G$4:$G$8425),'Bin Analysis'!$B3536)</f>
        <v>12</v>
      </c>
      <c r="I3536">
        <f t="shared" si="442"/>
        <v>0</v>
      </c>
      <c r="J3536">
        <f t="shared" ref="J3536:J3553" si="443">IF(I3536=0,0,1)</f>
        <v>0</v>
      </c>
      <c r="K3536">
        <f>J3536*Weighting!$W$8</f>
        <v>0</v>
      </c>
      <c r="M3536" s="14"/>
    </row>
    <row r="3537" spans="1:13" x14ac:dyDescent="0.25">
      <c r="A3537" s="32">
        <f>IF(Weighting!$P$9&gt;0,B3537,"")</f>
        <v>0.71399999999999997</v>
      </c>
      <c r="B3537" s="50">
        <f>Weighting!$C$9</f>
        <v>0.71399999999999997</v>
      </c>
      <c r="C3537">
        <f>Weighting!$F$9</f>
        <v>0</v>
      </c>
      <c r="D3537" t="b">
        <f>IF(C3537=1,'Data Transformation'!$G$3+0.5*'Data Transformation'!$W$25,IF(C3538=1,D3538-'Data Transformation'!$W$25,FALSE))</f>
        <v>0</v>
      </c>
      <c r="E3537" t="str">
        <f t="array" ref="E3537">IF(ISLOGICAL(D3537),"",FREQUENCY(IF('Data Transformation'!$B$425:$B$8425='Bin Analysis'!$B3531,'Data Transformation'!$G$425:$G$8425),D3537))</f>
        <v/>
      </c>
      <c r="F3537" t="str">
        <f t="shared" si="441"/>
        <v/>
      </c>
      <c r="G3537">
        <f>Weighting!$H$9</f>
        <v>0</v>
      </c>
      <c r="H3537">
        <f t="array" ref="H3537">FREQUENCY(IF('Data Transformation'!$B$4:$B$8425=B3531,'Data Transformation'!$G$4:$G$8425),'Bin Analysis'!$B3537)</f>
        <v>13</v>
      </c>
      <c r="I3537">
        <f t="shared" si="442"/>
        <v>1</v>
      </c>
      <c r="J3537">
        <f t="shared" si="443"/>
        <v>1</v>
      </c>
      <c r="K3537">
        <f>J3537*Weighting!$W$9</f>
        <v>3</v>
      </c>
      <c r="M3537" s="14"/>
    </row>
    <row r="3538" spans="1:13" x14ac:dyDescent="0.25">
      <c r="A3538" s="32">
        <f>IF(Weighting!$P$10&gt;0,B3538,"")</f>
        <v>0.84499999999999997</v>
      </c>
      <c r="B3538">
        <f>Weighting!$C$10</f>
        <v>0.84499999999999997</v>
      </c>
      <c r="C3538">
        <f>Weighting!$F$10</f>
        <v>0</v>
      </c>
      <c r="D3538" t="b">
        <f>IF(C3538=1,'Data Transformation'!$G$3+0.5*'Data Transformation'!$W$25,IF(C3539=1,D3539-'Data Transformation'!$W$25,FALSE))</f>
        <v>0</v>
      </c>
      <c r="E3538" t="str">
        <f t="array" ref="E3538">IF(ISLOGICAL(D3538),"",FREQUENCY(IF('Data Transformation'!$B$425:$B$8425='Bin Analysis'!$B3531,'Data Transformation'!$G$425:$G$8425),D3538))</f>
        <v/>
      </c>
      <c r="F3538" t="str">
        <f t="shared" si="441"/>
        <v/>
      </c>
      <c r="G3538">
        <f>Weighting!$H$10</f>
        <v>0</v>
      </c>
      <c r="H3538">
        <f t="array" ref="H3538">FREQUENCY(IF('Data Transformation'!$B$4:$B$8425=B3531,'Data Transformation'!$G$4:$G$8425),'Bin Analysis'!$B3538)</f>
        <v>13</v>
      </c>
      <c r="I3538">
        <f t="shared" si="442"/>
        <v>0</v>
      </c>
      <c r="J3538">
        <f t="shared" si="443"/>
        <v>0</v>
      </c>
      <c r="K3538">
        <f>J3538*Weighting!$W$10</f>
        <v>0</v>
      </c>
      <c r="M3538" s="14"/>
    </row>
    <row r="3539" spans="1:13" x14ac:dyDescent="0.25">
      <c r="A3539" s="32">
        <f>IF(Weighting!$P$11&gt;0,B3539,"")</f>
        <v>0.97599999999999998</v>
      </c>
      <c r="B3539">
        <f>Weighting!$C$11</f>
        <v>0.97599999999999998</v>
      </c>
      <c r="C3539">
        <f>Weighting!$F$11</f>
        <v>0</v>
      </c>
      <c r="D3539">
        <f>IF(C3539=1,'Data Transformation'!$G$3+0.5*'Data Transformation'!$W$25,IF(C3540=1,D3540-'Data Transformation'!$W$25,FALSE))</f>
        <v>0.86899999999999999</v>
      </c>
      <c r="E3539">
        <f t="array" ref="E3539">IF(ISLOGICAL(D3539),"",FREQUENCY(IF('Data Transformation'!$B$425:$B$8425='Bin Analysis'!$B3531,'Data Transformation'!$G$425:$G$8425),D3539))</f>
        <v>13</v>
      </c>
      <c r="F3539" t="e">
        <f t="shared" si="441"/>
        <v>#VALUE!</v>
      </c>
      <c r="G3539">
        <f>Weighting!$H$11</f>
        <v>0</v>
      </c>
      <c r="H3539">
        <f t="array" ref="H3539">FREQUENCY(IF('Data Transformation'!$B$4:$B$8425=B3531,'Data Transformation'!$G$4:$G$8425),'Bin Analysis'!$B3539)</f>
        <v>15</v>
      </c>
      <c r="I3539">
        <f t="shared" si="442"/>
        <v>2</v>
      </c>
      <c r="J3539">
        <f t="shared" si="443"/>
        <v>1</v>
      </c>
      <c r="K3539">
        <f>J3539*Weighting!$W$11</f>
        <v>2</v>
      </c>
      <c r="M3539" s="14"/>
    </row>
    <row r="3540" spans="1:13" x14ac:dyDescent="0.25">
      <c r="A3540" s="32">
        <f>IF(Weighting!$P$12&gt;0,B3540,"")</f>
        <v>1.107</v>
      </c>
      <c r="B3540">
        <f>Weighting!$C$12</f>
        <v>1.107</v>
      </c>
      <c r="C3540">
        <f>Weighting!$F$12</f>
        <v>1</v>
      </c>
      <c r="D3540">
        <f>IF(C3540=1,'Data Transformation'!$G$3+0.5*'Data Transformation'!$W$25,IF(C3541=1,D3541-'Data Transformation'!$W$25,FALSE))</f>
        <v>1.131</v>
      </c>
      <c r="E3540">
        <f t="array" ref="E3540">IF(ISLOGICAL(D3540),"",FREQUENCY(IF('Data Transformation'!$B$425:$B$8425='Bin Analysis'!$B3531,'Data Transformation'!$G$425:$G$8425),D3540))</f>
        <v>15</v>
      </c>
      <c r="F3540">
        <f t="shared" si="441"/>
        <v>2</v>
      </c>
      <c r="G3540">
        <f>Weighting!$H$12</f>
        <v>0</v>
      </c>
      <c r="H3540">
        <f t="array" ref="H3540">FREQUENCY(IF('Data Transformation'!$B$4:$B$8425=B3531,'Data Transformation'!$G$4:$G$8425),'Bin Analysis'!$B3540)</f>
        <v>16</v>
      </c>
      <c r="I3540">
        <f t="shared" si="442"/>
        <v>1</v>
      </c>
      <c r="J3540">
        <f t="shared" si="443"/>
        <v>1</v>
      </c>
      <c r="K3540">
        <f>J3540*Weighting!$W$12</f>
        <v>1</v>
      </c>
      <c r="M3540" s="14"/>
    </row>
    <row r="3541" spans="1:13" x14ac:dyDescent="0.25">
      <c r="A3541" s="32">
        <f>IF(Weighting!$P$13&gt;0,B3541,"")</f>
        <v>1.238</v>
      </c>
      <c r="B3541">
        <f>Weighting!$C$13</f>
        <v>1.238</v>
      </c>
      <c r="C3541">
        <f>Weighting!$F$13</f>
        <v>0</v>
      </c>
      <c r="D3541" t="b">
        <f>IF(C3541=1,'Data Transformation'!$G$3+0.5*'Data Transformation'!$W$25,IF(C3542=1,D3542-'Data Transformation'!$W$25,FALSE))</f>
        <v>0</v>
      </c>
      <c r="E3541" t="str">
        <f t="array" ref="E3541">IF(ISLOGICAL(D3541),"",FREQUENCY(IF('Data Transformation'!$B$425:$B$8425='Bin Analysis'!$B3531,'Data Transformation'!$G$425:$G$8425),D3541))</f>
        <v/>
      </c>
      <c r="F3541" t="str">
        <f t="shared" si="441"/>
        <v/>
      </c>
      <c r="G3541">
        <f>Weighting!$H$13</f>
        <v>0</v>
      </c>
      <c r="H3541">
        <f t="array" ref="H3541">FREQUENCY(IF('Data Transformation'!$B$4:$B$8425=B3531,'Data Transformation'!$G$4:$G$8425),'Bin Analysis'!$B3541)</f>
        <v>16</v>
      </c>
      <c r="I3541">
        <f t="shared" si="442"/>
        <v>0</v>
      </c>
      <c r="J3541">
        <f t="shared" si="443"/>
        <v>0</v>
      </c>
      <c r="K3541">
        <f>J3541*Weighting!$W$13</f>
        <v>0</v>
      </c>
      <c r="M3541" s="14"/>
    </row>
    <row r="3542" spans="1:13" x14ac:dyDescent="0.25">
      <c r="A3542" s="32">
        <f>IF(Weighting!$P$14&gt;0,B3542,"")</f>
        <v>1.369</v>
      </c>
      <c r="B3542">
        <f>Weighting!$C$14</f>
        <v>1.369</v>
      </c>
      <c r="C3542">
        <f>Weighting!$F$14</f>
        <v>0</v>
      </c>
      <c r="D3542" t="b">
        <f>IF(C3542=1,'Data Transformation'!$G$3+0.5*'Data Transformation'!$W$25,IF(C3543=1,D3543-'Data Transformation'!$W$25,FALSE))</f>
        <v>0</v>
      </c>
      <c r="E3542" t="str">
        <f t="array" ref="E3542">IF(ISLOGICAL(D3542),"",FREQUENCY(IF('Data Transformation'!$B$425:$B$8425='Bin Analysis'!$B3531,'Data Transformation'!$G$425:$G$8425),D3542))</f>
        <v/>
      </c>
      <c r="F3542" t="str">
        <f t="shared" si="441"/>
        <v/>
      </c>
      <c r="G3542">
        <f>Weighting!$H$14</f>
        <v>0</v>
      </c>
      <c r="H3542">
        <f t="array" ref="H3542">FREQUENCY(IF('Data Transformation'!$B$4:$B$8425=B3531,'Data Transformation'!$G$4:$G$8425),'Bin Analysis'!$B3542)</f>
        <v>16</v>
      </c>
      <c r="I3542">
        <f t="shared" si="442"/>
        <v>0</v>
      </c>
      <c r="J3542">
        <f t="shared" si="443"/>
        <v>0</v>
      </c>
      <c r="K3542">
        <f>J3542*Weighting!$W$14</f>
        <v>0</v>
      </c>
      <c r="M3542" s="14"/>
    </row>
    <row r="3543" spans="1:13" x14ac:dyDescent="0.25">
      <c r="A3543" s="32">
        <f>IF(Weighting!$P$15&gt;0,B3543,"")</f>
        <v>1.5000009999999999</v>
      </c>
      <c r="B3543">
        <f>Weighting!$C$15</f>
        <v>1.5000009999999999</v>
      </c>
      <c r="C3543">
        <f>Weighting!$F$15</f>
        <v>0</v>
      </c>
      <c r="D3543" t="b">
        <f>IF(C3543=1,'Data Transformation'!$G$3+0.5*'Data Transformation'!$W$25,IF(C3544=1,D3544-'Data Transformation'!$W$25,FALSE))</f>
        <v>0</v>
      </c>
      <c r="E3543" t="str">
        <f t="array" ref="E3543">IF(ISLOGICAL(D3543),"",FREQUENCY(IF('Data Transformation'!$B$425:$B$8425='Bin Analysis'!$B3531,'Data Transformation'!$G$425:$G$8425),D3543))</f>
        <v/>
      </c>
      <c r="F3543" t="str">
        <f t="shared" si="441"/>
        <v/>
      </c>
      <c r="G3543">
        <f>Weighting!$H$15</f>
        <v>0</v>
      </c>
      <c r="H3543">
        <f t="array" ref="H3543">FREQUENCY(IF('Data Transformation'!$B$4:$B$8425=B3531,'Data Transformation'!$G$4:$G$8425),'Bin Analysis'!$B3543)</f>
        <v>16</v>
      </c>
      <c r="I3543">
        <f t="shared" si="442"/>
        <v>0</v>
      </c>
      <c r="J3543">
        <f t="shared" si="443"/>
        <v>0</v>
      </c>
      <c r="K3543">
        <f>J3543*Weighting!$W$15</f>
        <v>0</v>
      </c>
      <c r="M3543" s="14"/>
    </row>
    <row r="3544" spans="1:13" x14ac:dyDescent="0.25">
      <c r="A3544" s="32" t="str">
        <f>IF(Weighting!$P$16&gt;0,B3544,"")</f>
        <v/>
      </c>
      <c r="B3544">
        <f>Weighting!$C$16</f>
        <v>1.631</v>
      </c>
      <c r="C3544">
        <f>Weighting!$F$16</f>
        <v>0</v>
      </c>
      <c r="D3544" t="b">
        <f>IF(C3544=1,'Data Transformation'!$G$3+0.5*'Data Transformation'!$W$25,IF(C3545=1,D3545-'Data Transformation'!$W$25,FALSE))</f>
        <v>0</v>
      </c>
      <c r="E3544" t="str">
        <f t="array" ref="E3544">IF(ISLOGICAL(D3544),"",FREQUENCY(IF('Data Transformation'!$B$425:$B$8425='Bin Analysis'!$B3531,'Data Transformation'!$G$425:$G$8425),D3544))</f>
        <v/>
      </c>
      <c r="F3544" t="str">
        <f t="shared" si="441"/>
        <v/>
      </c>
      <c r="G3544">
        <f>Weighting!$H$16</f>
        <v>0</v>
      </c>
      <c r="H3544">
        <f t="array" ref="H3544">FREQUENCY(IF('Data Transformation'!$B$4:$B$8425=B3531,'Data Transformation'!$G$4:$G$8425),'Bin Analysis'!$B3544)</f>
        <v>16</v>
      </c>
      <c r="I3544">
        <f t="shared" si="442"/>
        <v>0</v>
      </c>
      <c r="J3544">
        <f t="shared" si="443"/>
        <v>0</v>
      </c>
      <c r="K3544">
        <f>J3544*Weighting!$W$16</f>
        <v>0</v>
      </c>
      <c r="M3544" s="14"/>
    </row>
    <row r="3545" spans="1:13" x14ac:dyDescent="0.25">
      <c r="A3545" s="32" t="str">
        <f>IF(Weighting!$P$17&gt;0,B3545,"")</f>
        <v/>
      </c>
      <c r="B3545">
        <f>Weighting!$C$17</f>
        <v>1.762</v>
      </c>
      <c r="C3545">
        <f>Weighting!$F$17</f>
        <v>0</v>
      </c>
      <c r="D3545" t="b">
        <f>IF(C3545=1,'Data Transformation'!$G$3+0.5*'Data Transformation'!$W$25,IF(C3546=1,D3546-'Data Transformation'!$W$25,FALSE))</f>
        <v>0</v>
      </c>
      <c r="E3545" t="str">
        <f t="array" ref="E3545">IF(ISLOGICAL(D3545),"",FREQUENCY(IF('Data Transformation'!$B$425:$B$8425='Bin Analysis'!$B3531,'Data Transformation'!$G$425:$G$8425),D3545))</f>
        <v/>
      </c>
      <c r="F3545" t="str">
        <f t="shared" si="441"/>
        <v/>
      </c>
      <c r="G3545">
        <f>Weighting!$H$17</f>
        <v>0</v>
      </c>
      <c r="H3545">
        <f t="array" ref="H3545">FREQUENCY(IF('Data Transformation'!$B$4:$B$8425=B3531,'Data Transformation'!$G$4:$G$8425),'Bin Analysis'!$B3545)</f>
        <v>16</v>
      </c>
      <c r="I3545">
        <f t="shared" si="442"/>
        <v>0</v>
      </c>
      <c r="J3545">
        <f t="shared" si="443"/>
        <v>0</v>
      </c>
      <c r="K3545">
        <f>J3545*Weighting!$W$17</f>
        <v>0</v>
      </c>
      <c r="M3545" s="14"/>
    </row>
    <row r="3546" spans="1:13" x14ac:dyDescent="0.25">
      <c r="A3546" s="32" t="str">
        <f>IF(Weighting!$P$18&gt;0,B3546,"")</f>
        <v/>
      </c>
      <c r="B3546">
        <f>Weighting!$C$18</f>
        <v>1.893</v>
      </c>
      <c r="C3546">
        <f>Weighting!$F$18</f>
        <v>0</v>
      </c>
      <c r="D3546" t="b">
        <f>IF(C3546=1,'Data Transformation'!$G$3+0.5*'Data Transformation'!$W$25,IF(C3547=1,D3547-'Data Transformation'!$W$25,FALSE))</f>
        <v>0</v>
      </c>
      <c r="E3546" t="str">
        <f t="array" ref="E3546">IF(ISLOGICAL(D3546),"",FREQUENCY(IF('Data Transformation'!$B$425:$B$8425='Bin Analysis'!$B3531,'Data Transformation'!$G$425:$G$8425),D3546))</f>
        <v/>
      </c>
      <c r="F3546" t="str">
        <f t="shared" si="441"/>
        <v/>
      </c>
      <c r="G3546">
        <f>Weighting!$H$18</f>
        <v>0</v>
      </c>
      <c r="H3546">
        <f t="array" ref="H3546">FREQUENCY(IF('Data Transformation'!$B$4:$B$8425=B3531,'Data Transformation'!$G$4:$G$8425),'Bin Analysis'!$B3546)</f>
        <v>16</v>
      </c>
      <c r="I3546">
        <f t="shared" si="442"/>
        <v>0</v>
      </c>
      <c r="J3546">
        <f t="shared" si="443"/>
        <v>0</v>
      </c>
      <c r="K3546">
        <f>J3546*Weighting!$W$18</f>
        <v>0</v>
      </c>
      <c r="M3546" s="14"/>
    </row>
    <row r="3547" spans="1:13" x14ac:dyDescent="0.25">
      <c r="A3547" s="32" t="str">
        <f>IF(Weighting!$P$19&gt;0,B3547,"")</f>
        <v/>
      </c>
      <c r="B3547">
        <f>Weighting!$C$19</f>
        <v>2.024</v>
      </c>
      <c r="C3547">
        <f>Weighting!$F$19</f>
        <v>0</v>
      </c>
      <c r="D3547" t="b">
        <f>IF(C3547=1,'Data Transformation'!$G$3+0.5*'Data Transformation'!$W$25,IF(C3548=1,D3548-'Data Transformation'!$W$25,FALSE))</f>
        <v>0</v>
      </c>
      <c r="E3547" t="str">
        <f t="array" ref="E3547">IF(ISLOGICAL(D3547),"",FREQUENCY(IF('Data Transformation'!$B$425:$B$8425='Bin Analysis'!$B3531,'Data Transformation'!$G$425:$G$8425),D3547))</f>
        <v/>
      </c>
      <c r="F3547" t="str">
        <f t="shared" si="441"/>
        <v/>
      </c>
      <c r="G3547">
        <f>Weighting!$H$19</f>
        <v>0</v>
      </c>
      <c r="H3547">
        <f t="array" ref="H3547">FREQUENCY(IF('Data Transformation'!$B$4:$B$8425=B3531,'Data Transformation'!$G$4:$G$8425),'Bin Analysis'!$B3547)</f>
        <v>16</v>
      </c>
      <c r="I3547">
        <f t="shared" si="442"/>
        <v>0</v>
      </c>
      <c r="J3547">
        <f t="shared" si="443"/>
        <v>0</v>
      </c>
      <c r="K3547">
        <f>J3547*Weighting!$W$19</f>
        <v>0</v>
      </c>
      <c r="M3547" s="14"/>
    </row>
    <row r="3548" spans="1:13" x14ac:dyDescent="0.25">
      <c r="A3548" s="32" t="str">
        <f>IF(Weighting!$P$20&gt;0,B3548,"")</f>
        <v/>
      </c>
      <c r="B3548">
        <f>Weighting!$C$20</f>
        <v>2.1550000000000002</v>
      </c>
      <c r="C3548">
        <f>Weighting!$F$20</f>
        <v>0</v>
      </c>
      <c r="D3548" t="b">
        <f>IF(C3548=1,'Data Transformation'!$G$3+0.5*'Data Transformation'!$W$25,IF(C3549=1,D3549-'Data Transformation'!$W$25,FALSE))</f>
        <v>0</v>
      </c>
      <c r="E3548" t="str">
        <f t="array" ref="E3548">IF(ISLOGICAL(D3548),"",FREQUENCY(IF('Data Transformation'!$B$425:$B$8425='Bin Analysis'!$B3531,'Data Transformation'!$G$425:$G$8425),D3548))</f>
        <v/>
      </c>
      <c r="F3548" t="str">
        <f t="shared" si="441"/>
        <v/>
      </c>
      <c r="G3548">
        <f>Weighting!$H$20</f>
        <v>0</v>
      </c>
      <c r="H3548">
        <f t="array" ref="H3548">FREQUENCY(IF('Data Transformation'!$B$4:$B$8425=B3531,'Data Transformation'!$G$4:$G$8425),'Bin Analysis'!$B3548)</f>
        <v>16</v>
      </c>
      <c r="I3548">
        <f t="shared" si="442"/>
        <v>0</v>
      </c>
      <c r="J3548">
        <f t="shared" si="443"/>
        <v>0</v>
      </c>
      <c r="K3548">
        <f>J3548*Weighting!$W$20</f>
        <v>0</v>
      </c>
      <c r="M3548" s="14"/>
    </row>
    <row r="3549" spans="1:13" x14ac:dyDescent="0.25">
      <c r="A3549" s="32" t="str">
        <f>IF(Weighting!$P$21&gt;0,B3549,"")</f>
        <v/>
      </c>
      <c r="B3549">
        <f>Weighting!$C$21</f>
        <v>2.2860000000000005</v>
      </c>
      <c r="C3549">
        <f>Weighting!$F$21</f>
        <v>0</v>
      </c>
      <c r="D3549" t="b">
        <f>IF(C3549=1,'Data Transformation'!$G$3+0.5*'Data Transformation'!$W$25,IF(C3550=1,D3550-'Data Transformation'!$W$25,FALSE))</f>
        <v>0</v>
      </c>
      <c r="E3549" t="str">
        <f t="array" ref="E3549">IF(ISLOGICAL(D3549),"",FREQUENCY(IF('Data Transformation'!$B$425:$B$8425='Bin Analysis'!$B3531,'Data Transformation'!$G$425:$G$8425),D3549))</f>
        <v/>
      </c>
      <c r="F3549" t="str">
        <f t="shared" si="441"/>
        <v/>
      </c>
      <c r="G3549">
        <f>Weighting!$H$21</f>
        <v>0</v>
      </c>
      <c r="H3549">
        <f t="array" ref="H3549">FREQUENCY(IF('Data Transformation'!$B$4:$B$8425=B3531,'Data Transformation'!$G$4:$G$8425),'Bin Analysis'!$B3549)</f>
        <v>16</v>
      </c>
      <c r="I3549">
        <f t="shared" si="442"/>
        <v>0</v>
      </c>
      <c r="J3549">
        <f t="shared" si="443"/>
        <v>0</v>
      </c>
      <c r="K3549">
        <f>J3549*Weighting!$W$21</f>
        <v>0</v>
      </c>
      <c r="M3549" s="14"/>
    </row>
    <row r="3550" spans="1:13" x14ac:dyDescent="0.25">
      <c r="A3550" s="32" t="str">
        <f>IF(Weighting!$P$22&gt;0,B3550,"")</f>
        <v/>
      </c>
      <c r="B3550">
        <f>Weighting!$C$22</f>
        <v>2.4170000000000007</v>
      </c>
      <c r="C3550">
        <f>Weighting!$F$22</f>
        <v>0</v>
      </c>
      <c r="D3550" t="b">
        <f>IF(C3550=1,'Data Transformation'!$G$3+0.5*'Data Transformation'!$W$25,IF(C3551=1,D3551-'Data Transformation'!$W$25,FALSE))</f>
        <v>0</v>
      </c>
      <c r="E3550" t="str">
        <f t="array" ref="E3550">IF(ISLOGICAL(D3550),"",FREQUENCY(IF('Data Transformation'!$B$425:$B$8425='Bin Analysis'!$B3531,'Data Transformation'!$G$425:$G$8425),D3550))</f>
        <v/>
      </c>
      <c r="F3550" t="str">
        <f t="shared" si="441"/>
        <v/>
      </c>
      <c r="G3550">
        <f>Weighting!$H$22</f>
        <v>0</v>
      </c>
      <c r="H3550">
        <f t="array" ref="H3550">FREQUENCY(IF('Data Transformation'!$B$4:$B$8425=B3531,'Data Transformation'!$G$4:$G$8425),'Bin Analysis'!$B3550)</f>
        <v>16</v>
      </c>
      <c r="I3550">
        <f t="shared" si="442"/>
        <v>0</v>
      </c>
      <c r="J3550">
        <f t="shared" si="443"/>
        <v>0</v>
      </c>
      <c r="K3550">
        <f>J3550*Weighting!$W$22</f>
        <v>0</v>
      </c>
      <c r="M3550" s="14"/>
    </row>
    <row r="3551" spans="1:13" x14ac:dyDescent="0.25">
      <c r="A3551" s="32" t="str">
        <f>IF(Weighting!$P$23&gt;0,B3551,"")</f>
        <v/>
      </c>
      <c r="B3551">
        <f>Weighting!$C$23</f>
        <v>2.5480000000000009</v>
      </c>
      <c r="C3551">
        <f>Weighting!$F$23</f>
        <v>0</v>
      </c>
      <c r="D3551" t="b">
        <f>IF(C3551=1,'Data Transformation'!$G$3+0.5*'Data Transformation'!$W$25,IF(C3552=1,D3552-'Data Transformation'!$W$25,FALSE))</f>
        <v>0</v>
      </c>
      <c r="E3551" t="str">
        <f t="array" ref="E3551">IF(ISLOGICAL(D3551),"",FREQUENCY(IF('Data Transformation'!$B$425:$B$8425='Bin Analysis'!$B3531,'Data Transformation'!$G$425:$G$8425),D3551))</f>
        <v/>
      </c>
      <c r="F3551" t="str">
        <f t="shared" si="441"/>
        <v/>
      </c>
      <c r="G3551">
        <f>Weighting!$H$23</f>
        <v>0</v>
      </c>
      <c r="H3551">
        <f t="array" ref="H3551">FREQUENCY(IF('Data Transformation'!$B$4:$B$8425=B3531,'Data Transformation'!$G$4:$G$8425),'Bin Analysis'!$B3551)</f>
        <v>16</v>
      </c>
      <c r="I3551">
        <f t="shared" si="442"/>
        <v>0</v>
      </c>
      <c r="J3551">
        <f t="shared" si="443"/>
        <v>0</v>
      </c>
      <c r="K3551">
        <f>J3551*Weighting!$W$23</f>
        <v>0</v>
      </c>
      <c r="M3551" s="14"/>
    </row>
    <row r="3552" spans="1:13" x14ac:dyDescent="0.25">
      <c r="A3552" s="32" t="str">
        <f>IF(Weighting!$P$24&gt;0,B3552,"")</f>
        <v/>
      </c>
      <c r="B3552">
        <f>Weighting!$C$24</f>
        <v>2.6790000000000012</v>
      </c>
      <c r="C3552">
        <f>Weighting!$F$24</f>
        <v>0</v>
      </c>
      <c r="D3552" t="b">
        <f>IF(C3552=1,'Data Transformation'!$G$3+0.5*'Data Transformation'!$W$25,IF(C3553=1,D3553-'Data Transformation'!$W$25,FALSE))</f>
        <v>0</v>
      </c>
      <c r="E3552" t="str">
        <f t="array" ref="E3552">IF(ISLOGICAL(D3552),"",FREQUENCY(IF('Data Transformation'!$B$425:$B$8425='Bin Analysis'!$B3531,'Data Transformation'!$G$425:$G$8425),D3552))</f>
        <v/>
      </c>
      <c r="F3552" t="str">
        <f t="shared" si="441"/>
        <v/>
      </c>
      <c r="G3552">
        <f>Weighting!$H$24</f>
        <v>0</v>
      </c>
      <c r="H3552">
        <f t="array" ref="H3552">FREQUENCY(IF('Data Transformation'!$B$4:$B$8425=B3531,'Data Transformation'!$G$4:$G$8425),'Bin Analysis'!$B3552)</f>
        <v>16</v>
      </c>
      <c r="I3552">
        <f t="shared" si="442"/>
        <v>0</v>
      </c>
      <c r="J3552">
        <f t="shared" si="443"/>
        <v>0</v>
      </c>
      <c r="K3552">
        <f>J3552*Weighting!$W$24</f>
        <v>0</v>
      </c>
      <c r="M3552" s="14"/>
    </row>
    <row r="3553" spans="1:25" x14ac:dyDescent="0.25">
      <c r="A3553" s="32" t="str">
        <f>IF(Weighting!$P$25&gt;0,B3553,"")</f>
        <v/>
      </c>
      <c r="B3553">
        <f>Weighting!$C$25</f>
        <v>2.8100000000000014</v>
      </c>
      <c r="C3553">
        <f>Weighting!$F$25</f>
        <v>0</v>
      </c>
      <c r="D3553" t="b">
        <f>IF(C3553=1,'Data Transformation'!$G$3+0.5*'Data Transformation'!$W$25,IF(C3554=1,D3554-'Data Transformation'!$W$25,FALSE))</f>
        <v>0</v>
      </c>
      <c r="E3553" t="str">
        <f t="array" ref="E3553">IF(ISLOGICAL(D3553),"",FREQUENCY(IF('Data Transformation'!$B$425:$B$8425='Bin Analysis'!$B3531,'Data Transformation'!$G$425:$G$8425),D3553))</f>
        <v/>
      </c>
      <c r="F3553" t="str">
        <f t="shared" si="441"/>
        <v/>
      </c>
      <c r="G3553">
        <f>Weighting!$H$25</f>
        <v>0</v>
      </c>
      <c r="H3553">
        <f t="array" ref="H3553">FREQUENCY(IF('Data Transformation'!$B$4:$B$8425=B3531,'Data Transformation'!$G$4:$G$8425),'Bin Analysis'!$B3553)</f>
        <v>16</v>
      </c>
      <c r="I3553">
        <f t="shared" si="442"/>
        <v>0</v>
      </c>
      <c r="J3553">
        <f t="shared" si="443"/>
        <v>0</v>
      </c>
      <c r="K3553">
        <f>J3553*Weighting!$W$25</f>
        <v>0</v>
      </c>
      <c r="M3553" s="14"/>
    </row>
    <row r="3554" spans="1:25" x14ac:dyDescent="0.25">
      <c r="O3554"/>
      <c r="P3554"/>
      <c r="Q3554"/>
      <c r="R3554"/>
    </row>
    <row r="3555" spans="1:25" ht="23.25" x14ac:dyDescent="0.35">
      <c r="A3555" s="21" t="s">
        <v>0</v>
      </c>
      <c r="B3555" s="21">
        <f>IFERROR(VLOOKUP(C3555,'Data Transformation'!$L$6:$M$426,2,FALSE),"")</f>
        <v>148</v>
      </c>
      <c r="C3555" s="21">
        <f>C3531+1</f>
        <v>148</v>
      </c>
      <c r="D3555" s="21"/>
      <c r="E3555" s="21"/>
      <c r="F3555" s="21"/>
      <c r="G3555" s="21"/>
      <c r="H3555" s="22"/>
      <c r="I3555" s="22"/>
      <c r="J3555" s="22"/>
      <c r="K3555" s="21"/>
      <c r="L3555" s="21">
        <f>B3555</f>
        <v>148</v>
      </c>
      <c r="M3555" s="23">
        <f>INDEX('Data Transformation'!$O$4:$O$424,MATCH($B3555,'Data Transformation'!$M$4:$M$424,0),MATCH($M$2,'Data Transformation'!$O$3,0))</f>
        <v>13</v>
      </c>
      <c r="N3555" s="27">
        <f>IF('Input and Summary Results'!$J$16="minimum",'Bin Analysis'!X3556/(M3555-1),'Bin Analysis'!Y3555/('Bin Analysis'!M3555-1))</f>
        <v>0</v>
      </c>
      <c r="O3555" s="27">
        <f>IF(M3555=FALSE,NA(),(VLOOKUP(1,C3558:K3577,4,FALSE))/(M3555-1))</f>
        <v>8.3333333333333329E-2</v>
      </c>
      <c r="P3555" s="27">
        <f>IF(M3555=FALSE,NA(),SUM(J3558:J3577)/Weighting!$S$5)</f>
        <v>0.5</v>
      </c>
      <c r="Q3555" s="27">
        <f>IF(M3555=FALSE,NA(),SUM(K3558:K3577)/Weighting!$S$6)</f>
        <v>0.39130434782608697</v>
      </c>
      <c r="R3555" s="27">
        <f>IF(M3555=FALSE,NA(),(VLOOKUP(1,G3558:K3577,3,FALSE))/(M3555-1))</f>
        <v>0.58333333333333337</v>
      </c>
      <c r="S3555" s="22" t="str">
        <f>IF(M3555=FALSE,NA(),IF(SUM(J3558:J3577)=2,"yes","no"))</f>
        <v>no</v>
      </c>
      <c r="X3555" s="2" cm="2">
        <f t="array" ref="X3555:X3556">FREQUENCY(IF('Data Transformation'!$B$425:$B$6424='Bin Analysis'!L3555,'Data Transformation'!$G$425:$G$6424),'Data Transformation'!$U$11)</f>
        <v>12</v>
      </c>
      <c r="Y3555" s="2" cm="2">
        <f t="array" ref="Y3555:Y3556">FREQUENCY(IF('Data Transformation'!$B$425:$B$6424='Bin Analysis'!L3555,'Data Transformation'!$G$425:$G$6424),'Data Transformation'!$U$12)</f>
        <v>11</v>
      </c>
    </row>
    <row r="3556" spans="1:25" x14ac:dyDescent="0.25">
      <c r="A3556" s="14" t="s">
        <v>67</v>
      </c>
      <c r="B3556" t="s">
        <v>47</v>
      </c>
      <c r="C3556" t="s">
        <v>5</v>
      </c>
      <c r="D3556" t="s">
        <v>100</v>
      </c>
      <c r="E3556" t="s">
        <v>101</v>
      </c>
      <c r="F3556" t="s">
        <v>102</v>
      </c>
      <c r="G3556" t="s">
        <v>70</v>
      </c>
      <c r="H3556" t="s">
        <v>31</v>
      </c>
      <c r="I3556" t="s">
        <v>32</v>
      </c>
      <c r="J3556" t="s">
        <v>46</v>
      </c>
      <c r="K3556" s="14" t="s">
        <v>45</v>
      </c>
      <c r="M3556" s="14"/>
      <c r="X3556" s="2">
        <v>0</v>
      </c>
      <c r="Y3556" s="2">
        <v>1</v>
      </c>
    </row>
    <row r="3557" spans="1:25" x14ac:dyDescent="0.25">
      <c r="A3557" s="32"/>
      <c r="D3557" t="b">
        <f>IF(C3557=1,'Data Transformation'!$G$3+0.5*'Data Transformation'!$W$25,IF(C3558=1,D3558-'Data Transformation'!$W$25,FALSE))</f>
        <v>0</v>
      </c>
      <c r="E3557" t="str">
        <f t="array" ref="E3557">IF(ISLOGICAL(D3557),"",FREQUENCY(IF('Data Transformation'!$B$425:$B$8425='Bin Analysis'!$B3555,'Data Transformation'!$G$425:$G$8425),D3557))</f>
        <v/>
      </c>
      <c r="F3557" t="str">
        <f>IF(ISLOGICAL(D3557),"",E3557-E3556)</f>
        <v/>
      </c>
      <c r="M3557" s="14"/>
    </row>
    <row r="3558" spans="1:25" x14ac:dyDescent="0.25">
      <c r="A3558" s="32">
        <f>IF(Weighting!$P$6&gt;0,B3558,"")</f>
        <v>0.32100000000000001</v>
      </c>
      <c r="B3558">
        <f>Weighting!$C$6</f>
        <v>0.32100000000000001</v>
      </c>
      <c r="C3558">
        <f>Weighting!$F$6</f>
        <v>0</v>
      </c>
      <c r="D3558" t="b">
        <f>IF(C3558=1,'Data Transformation'!$G$3+0.5*'Data Transformation'!$W$25,IF(C3559=1,D3559-'Data Transformation'!$W$25,FALSE))</f>
        <v>0</v>
      </c>
      <c r="E3558" t="str">
        <f t="array" ref="E3558">IF(ISLOGICAL(D3558),"",FREQUENCY(IF('Data Transformation'!$B$425:$B$8425='Bin Analysis'!$B3555,'Data Transformation'!$G$425:$G$8425),D3558))</f>
        <v/>
      </c>
      <c r="F3558" t="str">
        <f>IF(ISLOGICAL(D3558),"",E3558-E3557)</f>
        <v/>
      </c>
      <c r="G3558">
        <f>Weighting!$H$6</f>
        <v>1</v>
      </c>
      <c r="H3558">
        <f t="array" ref="H3558">FREQUENCY(IF('Data Transformation'!$B$4:$B$8425=B3555,'Data Transformation'!$G$4:$G$8425),'Bin Analysis'!$B3558)</f>
        <v>7</v>
      </c>
      <c r="I3558">
        <f>H3558-H3557</f>
        <v>7</v>
      </c>
      <c r="J3558">
        <f>IF(I3558=0,0,1)</f>
        <v>1</v>
      </c>
      <c r="K3558">
        <f>J3558*Weighting!$W$6</f>
        <v>1</v>
      </c>
      <c r="M3558" s="14"/>
    </row>
    <row r="3559" spans="1:25" x14ac:dyDescent="0.25">
      <c r="A3559" s="32">
        <f>IF(Weighting!$P$7&gt;0,B3559,"")</f>
        <v>0.45200000000000001</v>
      </c>
      <c r="B3559">
        <f>Weighting!$C$7</f>
        <v>0.45200000000000001</v>
      </c>
      <c r="C3559">
        <f>Weighting!$F$7</f>
        <v>0</v>
      </c>
      <c r="D3559" t="b">
        <f>IF(C3559=1,'Data Transformation'!$G$3+0.5*'Data Transformation'!$W$25,IF(C3560=1,D3560-'Data Transformation'!$W$25,FALSE))</f>
        <v>0</v>
      </c>
      <c r="E3559" t="str">
        <f t="array" ref="E3559">IF(ISLOGICAL(D3559),"",FREQUENCY(IF('Data Transformation'!$B$425:$B$8425='Bin Analysis'!$B3555,'Data Transformation'!$G$425:$G$8425),D3559))</f>
        <v/>
      </c>
      <c r="F3559" t="str">
        <f t="shared" ref="F3559:F3577" si="444">IF(ISLOGICAL(D3559),"",E3559-E3558)</f>
        <v/>
      </c>
      <c r="G3559">
        <f>Weighting!$H$7</f>
        <v>0</v>
      </c>
      <c r="H3559">
        <f t="array" ref="H3559">FREQUENCY(IF('Data Transformation'!$B$4:$B$8425=B3555,'Data Transformation'!$G$4:$G$8425),'Bin Analysis'!$B3559)</f>
        <v>8</v>
      </c>
      <c r="I3559">
        <f t="shared" ref="I3559:I3577" si="445">H3559-H3558</f>
        <v>1</v>
      </c>
      <c r="J3559">
        <f>IF(I3559=0,0,1)</f>
        <v>1</v>
      </c>
      <c r="K3559">
        <f>J3559*Weighting!$W$7</f>
        <v>2</v>
      </c>
      <c r="M3559" s="14"/>
    </row>
    <row r="3560" spans="1:25" x14ac:dyDescent="0.25">
      <c r="A3560" s="32">
        <f>IF(Weighting!$P$8&gt;0,B3560,"")</f>
        <v>0.58299999999999996</v>
      </c>
      <c r="B3560">
        <f>Weighting!$C$8</f>
        <v>0.58299999999999996</v>
      </c>
      <c r="C3560">
        <f>Weighting!$F$8</f>
        <v>0</v>
      </c>
      <c r="D3560" t="b">
        <f>IF(C3560=1,'Data Transformation'!$G$3+0.5*'Data Transformation'!$W$25,IF(C3561=1,D3561-'Data Transformation'!$W$25,FALSE))</f>
        <v>0</v>
      </c>
      <c r="E3560" t="str">
        <f t="array" ref="E3560">IF(ISLOGICAL(D3560),"",FREQUENCY(IF('Data Transformation'!$B$425:$B$8425='Bin Analysis'!$B3555,'Data Transformation'!$G$425:$G$8425),D3560))</f>
        <v/>
      </c>
      <c r="F3560" t="str">
        <f t="shared" si="444"/>
        <v/>
      </c>
      <c r="G3560">
        <f>Weighting!$H$8</f>
        <v>0</v>
      </c>
      <c r="H3560">
        <f t="array" ref="H3560">FREQUENCY(IF('Data Transformation'!$B$4:$B$8425=B3555,'Data Transformation'!$G$4:$G$8425),'Bin Analysis'!$B3560)</f>
        <v>8</v>
      </c>
      <c r="I3560">
        <f t="shared" si="445"/>
        <v>0</v>
      </c>
      <c r="J3560">
        <f t="shared" ref="J3560:J3577" si="446">IF(I3560=0,0,1)</f>
        <v>0</v>
      </c>
      <c r="K3560">
        <f>J3560*Weighting!$W$8</f>
        <v>0</v>
      </c>
      <c r="M3560" s="14"/>
    </row>
    <row r="3561" spans="1:25" x14ac:dyDescent="0.25">
      <c r="A3561" s="32">
        <f>IF(Weighting!$P$9&gt;0,B3561,"")</f>
        <v>0.71399999999999997</v>
      </c>
      <c r="B3561" s="50">
        <f>Weighting!$C$9</f>
        <v>0.71399999999999997</v>
      </c>
      <c r="C3561">
        <f>Weighting!$F$9</f>
        <v>0</v>
      </c>
      <c r="D3561" t="b">
        <f>IF(C3561=1,'Data Transformation'!$G$3+0.5*'Data Transformation'!$W$25,IF(C3562=1,D3562-'Data Transformation'!$W$25,FALSE))</f>
        <v>0</v>
      </c>
      <c r="E3561" t="str">
        <f t="array" ref="E3561">IF(ISLOGICAL(D3561),"",FREQUENCY(IF('Data Transformation'!$B$425:$B$8425='Bin Analysis'!$B3555,'Data Transformation'!$G$425:$G$8425),D3561))</f>
        <v/>
      </c>
      <c r="F3561" t="str">
        <f t="shared" si="444"/>
        <v/>
      </c>
      <c r="G3561">
        <f>Weighting!$H$9</f>
        <v>0</v>
      </c>
      <c r="H3561">
        <f t="array" ref="H3561">FREQUENCY(IF('Data Transformation'!$B$4:$B$8425=B3555,'Data Transformation'!$G$4:$G$8425),'Bin Analysis'!$B3561)</f>
        <v>8</v>
      </c>
      <c r="I3561">
        <f t="shared" si="445"/>
        <v>0</v>
      </c>
      <c r="J3561">
        <f t="shared" si="446"/>
        <v>0</v>
      </c>
      <c r="K3561">
        <f>J3561*Weighting!$W$9</f>
        <v>0</v>
      </c>
      <c r="M3561" s="14"/>
    </row>
    <row r="3562" spans="1:25" x14ac:dyDescent="0.25">
      <c r="A3562" s="32">
        <f>IF(Weighting!$P$10&gt;0,B3562,"")</f>
        <v>0.84499999999999997</v>
      </c>
      <c r="B3562">
        <f>Weighting!$C$10</f>
        <v>0.84499999999999997</v>
      </c>
      <c r="C3562">
        <f>Weighting!$F$10</f>
        <v>0</v>
      </c>
      <c r="D3562" t="b">
        <f>IF(C3562=1,'Data Transformation'!$G$3+0.5*'Data Transformation'!$W$25,IF(C3563=1,D3563-'Data Transformation'!$W$25,FALSE))</f>
        <v>0</v>
      </c>
      <c r="E3562" t="str">
        <f t="array" ref="E3562">IF(ISLOGICAL(D3562),"",FREQUENCY(IF('Data Transformation'!$B$425:$B$8425='Bin Analysis'!$B3555,'Data Transformation'!$G$425:$G$8425),D3562))</f>
        <v/>
      </c>
      <c r="F3562" t="str">
        <f t="shared" si="444"/>
        <v/>
      </c>
      <c r="G3562">
        <f>Weighting!$H$10</f>
        <v>0</v>
      </c>
      <c r="H3562">
        <f t="array" ref="H3562">FREQUENCY(IF('Data Transformation'!$B$4:$B$8425=B3555,'Data Transformation'!$G$4:$G$8425),'Bin Analysis'!$B3562)</f>
        <v>10</v>
      </c>
      <c r="I3562">
        <f t="shared" si="445"/>
        <v>2</v>
      </c>
      <c r="J3562">
        <f t="shared" si="446"/>
        <v>1</v>
      </c>
      <c r="K3562">
        <f>J3562*Weighting!$W$10</f>
        <v>3</v>
      </c>
      <c r="M3562" s="14"/>
    </row>
    <row r="3563" spans="1:25" x14ac:dyDescent="0.25">
      <c r="A3563" s="32">
        <f>IF(Weighting!$P$11&gt;0,B3563,"")</f>
        <v>0.97599999999999998</v>
      </c>
      <c r="B3563">
        <f>Weighting!$C$11</f>
        <v>0.97599999999999998</v>
      </c>
      <c r="C3563">
        <f>Weighting!$F$11</f>
        <v>0</v>
      </c>
      <c r="D3563">
        <f>IF(C3563=1,'Data Transformation'!$G$3+0.5*'Data Transformation'!$W$25,IF(C3564=1,D3564-'Data Transformation'!$W$25,FALSE))</f>
        <v>0.86899999999999999</v>
      </c>
      <c r="E3563">
        <f t="array" ref="E3563">IF(ISLOGICAL(D3563),"",FREQUENCY(IF('Data Transformation'!$B$425:$B$8425='Bin Analysis'!$B3555,'Data Transformation'!$G$425:$G$8425),D3563))</f>
        <v>11</v>
      </c>
      <c r="F3563" t="e">
        <f t="shared" si="444"/>
        <v>#VALUE!</v>
      </c>
      <c r="G3563">
        <f>Weighting!$H$11</f>
        <v>0</v>
      </c>
      <c r="H3563">
        <f t="array" ref="H3563">FREQUENCY(IF('Data Transformation'!$B$4:$B$8425=B3555,'Data Transformation'!$G$4:$G$8425),'Bin Analysis'!$B3563)</f>
        <v>11</v>
      </c>
      <c r="I3563">
        <f t="shared" si="445"/>
        <v>1</v>
      </c>
      <c r="J3563">
        <f t="shared" si="446"/>
        <v>1</v>
      </c>
      <c r="K3563">
        <f>J3563*Weighting!$W$11</f>
        <v>2</v>
      </c>
      <c r="M3563" s="14"/>
    </row>
    <row r="3564" spans="1:25" x14ac:dyDescent="0.25">
      <c r="A3564" s="32">
        <f>IF(Weighting!$P$12&gt;0,B3564,"")</f>
        <v>1.107</v>
      </c>
      <c r="B3564">
        <f>Weighting!$C$12</f>
        <v>1.107</v>
      </c>
      <c r="C3564">
        <f>Weighting!$F$12</f>
        <v>1</v>
      </c>
      <c r="D3564">
        <f>IF(C3564=1,'Data Transformation'!$G$3+0.5*'Data Transformation'!$W$25,IF(C3565=1,D3565-'Data Transformation'!$W$25,FALSE))</f>
        <v>1.131</v>
      </c>
      <c r="E3564">
        <f t="array" ref="E3564">IF(ISLOGICAL(D3564),"",FREQUENCY(IF('Data Transformation'!$B$425:$B$8425='Bin Analysis'!$B3555,'Data Transformation'!$G$425:$G$8425),D3564))</f>
        <v>12</v>
      </c>
      <c r="F3564">
        <f t="shared" si="444"/>
        <v>1</v>
      </c>
      <c r="G3564">
        <f>Weighting!$H$12</f>
        <v>0</v>
      </c>
      <c r="H3564">
        <f t="array" ref="H3564">FREQUENCY(IF('Data Transformation'!$B$4:$B$8425=B3555,'Data Transformation'!$G$4:$G$8425),'Bin Analysis'!$B3564)</f>
        <v>13</v>
      </c>
      <c r="I3564">
        <f t="shared" si="445"/>
        <v>2</v>
      </c>
      <c r="J3564">
        <f t="shared" si="446"/>
        <v>1</v>
      </c>
      <c r="K3564">
        <f>J3564*Weighting!$W$12</f>
        <v>1</v>
      </c>
      <c r="M3564" s="14"/>
    </row>
    <row r="3565" spans="1:25" x14ac:dyDescent="0.25">
      <c r="A3565" s="32">
        <f>IF(Weighting!$P$13&gt;0,B3565,"")</f>
        <v>1.238</v>
      </c>
      <c r="B3565">
        <f>Weighting!$C$13</f>
        <v>1.238</v>
      </c>
      <c r="C3565">
        <f>Weighting!$F$13</f>
        <v>0</v>
      </c>
      <c r="D3565" t="b">
        <f>IF(C3565=1,'Data Transformation'!$G$3+0.5*'Data Transformation'!$W$25,IF(C3566=1,D3566-'Data Transformation'!$W$25,FALSE))</f>
        <v>0</v>
      </c>
      <c r="E3565" t="str">
        <f t="array" ref="E3565">IF(ISLOGICAL(D3565),"",FREQUENCY(IF('Data Transformation'!$B$425:$B$8425='Bin Analysis'!$B3555,'Data Transformation'!$G$425:$G$8425),D3565))</f>
        <v/>
      </c>
      <c r="F3565" t="str">
        <f t="shared" si="444"/>
        <v/>
      </c>
      <c r="G3565">
        <f>Weighting!$H$13</f>
        <v>0</v>
      </c>
      <c r="H3565">
        <f t="array" ref="H3565">FREQUENCY(IF('Data Transformation'!$B$4:$B$8425=B3555,'Data Transformation'!$G$4:$G$8425),'Bin Analysis'!$B3565)</f>
        <v>13</v>
      </c>
      <c r="I3565">
        <f t="shared" si="445"/>
        <v>0</v>
      </c>
      <c r="J3565">
        <f t="shared" si="446"/>
        <v>0</v>
      </c>
      <c r="K3565">
        <f>J3565*Weighting!$W$13</f>
        <v>0</v>
      </c>
      <c r="M3565" s="14"/>
    </row>
    <row r="3566" spans="1:25" x14ac:dyDescent="0.25">
      <c r="A3566" s="32">
        <f>IF(Weighting!$P$14&gt;0,B3566,"")</f>
        <v>1.369</v>
      </c>
      <c r="B3566">
        <f>Weighting!$C$14</f>
        <v>1.369</v>
      </c>
      <c r="C3566">
        <f>Weighting!$F$14</f>
        <v>0</v>
      </c>
      <c r="D3566" t="b">
        <f>IF(C3566=1,'Data Transformation'!$G$3+0.5*'Data Transformation'!$W$25,IF(C3567=1,D3567-'Data Transformation'!$W$25,FALSE))</f>
        <v>0</v>
      </c>
      <c r="E3566" t="str">
        <f t="array" ref="E3566">IF(ISLOGICAL(D3566),"",FREQUENCY(IF('Data Transformation'!$B$425:$B$8425='Bin Analysis'!$B3555,'Data Transformation'!$G$425:$G$8425),D3566))</f>
        <v/>
      </c>
      <c r="F3566" t="str">
        <f t="shared" si="444"/>
        <v/>
      </c>
      <c r="G3566">
        <f>Weighting!$H$14</f>
        <v>0</v>
      </c>
      <c r="H3566">
        <f t="array" ref="H3566">FREQUENCY(IF('Data Transformation'!$B$4:$B$8425=B3555,'Data Transformation'!$G$4:$G$8425),'Bin Analysis'!$B3566)</f>
        <v>13</v>
      </c>
      <c r="I3566">
        <f t="shared" si="445"/>
        <v>0</v>
      </c>
      <c r="J3566">
        <f t="shared" si="446"/>
        <v>0</v>
      </c>
      <c r="K3566">
        <f>J3566*Weighting!$W$14</f>
        <v>0</v>
      </c>
      <c r="M3566" s="14"/>
    </row>
    <row r="3567" spans="1:25" x14ac:dyDescent="0.25">
      <c r="A3567" s="32">
        <f>IF(Weighting!$P$15&gt;0,B3567,"")</f>
        <v>1.5000009999999999</v>
      </c>
      <c r="B3567">
        <f>Weighting!$C$15</f>
        <v>1.5000009999999999</v>
      </c>
      <c r="C3567">
        <f>Weighting!$F$15</f>
        <v>0</v>
      </c>
      <c r="D3567" t="b">
        <f>IF(C3567=1,'Data Transformation'!$G$3+0.5*'Data Transformation'!$W$25,IF(C3568=1,D3568-'Data Transformation'!$W$25,FALSE))</f>
        <v>0</v>
      </c>
      <c r="E3567" t="str">
        <f t="array" ref="E3567">IF(ISLOGICAL(D3567),"",FREQUENCY(IF('Data Transformation'!$B$425:$B$8425='Bin Analysis'!$B3555,'Data Transformation'!$G$425:$G$8425),D3567))</f>
        <v/>
      </c>
      <c r="F3567" t="str">
        <f t="shared" si="444"/>
        <v/>
      </c>
      <c r="G3567">
        <f>Weighting!$H$15</f>
        <v>0</v>
      </c>
      <c r="H3567">
        <f t="array" ref="H3567">FREQUENCY(IF('Data Transformation'!$B$4:$B$8425=B3555,'Data Transformation'!$G$4:$G$8425),'Bin Analysis'!$B3567)</f>
        <v>13</v>
      </c>
      <c r="I3567">
        <f t="shared" si="445"/>
        <v>0</v>
      </c>
      <c r="J3567">
        <f t="shared" si="446"/>
        <v>0</v>
      </c>
      <c r="K3567">
        <f>J3567*Weighting!$W$15</f>
        <v>0</v>
      </c>
      <c r="M3567" s="14"/>
    </row>
    <row r="3568" spans="1:25" x14ac:dyDescent="0.25">
      <c r="A3568" s="32" t="str">
        <f>IF(Weighting!$P$16&gt;0,B3568,"")</f>
        <v/>
      </c>
      <c r="B3568">
        <f>Weighting!$C$16</f>
        <v>1.631</v>
      </c>
      <c r="C3568">
        <f>Weighting!$F$16</f>
        <v>0</v>
      </c>
      <c r="D3568" t="b">
        <f>IF(C3568=1,'Data Transformation'!$G$3+0.5*'Data Transformation'!$W$25,IF(C3569=1,D3569-'Data Transformation'!$W$25,FALSE))</f>
        <v>0</v>
      </c>
      <c r="E3568" t="str">
        <f t="array" ref="E3568">IF(ISLOGICAL(D3568),"",FREQUENCY(IF('Data Transformation'!$B$425:$B$8425='Bin Analysis'!$B3555,'Data Transformation'!$G$425:$G$8425),D3568))</f>
        <v/>
      </c>
      <c r="F3568" t="str">
        <f t="shared" si="444"/>
        <v/>
      </c>
      <c r="G3568">
        <f>Weighting!$H$16</f>
        <v>0</v>
      </c>
      <c r="H3568">
        <f t="array" ref="H3568">FREQUENCY(IF('Data Transformation'!$B$4:$B$8425=B3555,'Data Transformation'!$G$4:$G$8425),'Bin Analysis'!$B3568)</f>
        <v>13</v>
      </c>
      <c r="I3568">
        <f t="shared" si="445"/>
        <v>0</v>
      </c>
      <c r="J3568">
        <f t="shared" si="446"/>
        <v>0</v>
      </c>
      <c r="K3568">
        <f>J3568*Weighting!$W$16</f>
        <v>0</v>
      </c>
      <c r="M3568" s="14"/>
    </row>
    <row r="3569" spans="1:25" x14ac:dyDescent="0.25">
      <c r="A3569" s="32" t="str">
        <f>IF(Weighting!$P$17&gt;0,B3569,"")</f>
        <v/>
      </c>
      <c r="B3569">
        <f>Weighting!$C$17</f>
        <v>1.762</v>
      </c>
      <c r="C3569">
        <f>Weighting!$F$17</f>
        <v>0</v>
      </c>
      <c r="D3569" t="b">
        <f>IF(C3569=1,'Data Transformation'!$G$3+0.5*'Data Transformation'!$W$25,IF(C3570=1,D3570-'Data Transformation'!$W$25,FALSE))</f>
        <v>0</v>
      </c>
      <c r="E3569" t="str">
        <f t="array" ref="E3569">IF(ISLOGICAL(D3569),"",FREQUENCY(IF('Data Transformation'!$B$425:$B$8425='Bin Analysis'!$B3555,'Data Transformation'!$G$425:$G$8425),D3569))</f>
        <v/>
      </c>
      <c r="F3569" t="str">
        <f t="shared" si="444"/>
        <v/>
      </c>
      <c r="G3569">
        <f>Weighting!$H$17</f>
        <v>0</v>
      </c>
      <c r="H3569">
        <f t="array" ref="H3569">FREQUENCY(IF('Data Transformation'!$B$4:$B$8425=B3555,'Data Transformation'!$G$4:$G$8425),'Bin Analysis'!$B3569)</f>
        <v>13</v>
      </c>
      <c r="I3569">
        <f t="shared" si="445"/>
        <v>0</v>
      </c>
      <c r="J3569">
        <f t="shared" si="446"/>
        <v>0</v>
      </c>
      <c r="K3569">
        <f>J3569*Weighting!$W$17</f>
        <v>0</v>
      </c>
      <c r="M3569" s="14"/>
    </row>
    <row r="3570" spans="1:25" x14ac:dyDescent="0.25">
      <c r="A3570" s="32" t="str">
        <f>IF(Weighting!$P$18&gt;0,B3570,"")</f>
        <v/>
      </c>
      <c r="B3570">
        <f>Weighting!$C$18</f>
        <v>1.893</v>
      </c>
      <c r="C3570">
        <f>Weighting!$F$18</f>
        <v>0</v>
      </c>
      <c r="D3570" t="b">
        <f>IF(C3570=1,'Data Transformation'!$G$3+0.5*'Data Transformation'!$W$25,IF(C3571=1,D3571-'Data Transformation'!$W$25,FALSE))</f>
        <v>0</v>
      </c>
      <c r="E3570" t="str">
        <f t="array" ref="E3570">IF(ISLOGICAL(D3570),"",FREQUENCY(IF('Data Transformation'!$B$425:$B$8425='Bin Analysis'!$B3555,'Data Transformation'!$G$425:$G$8425),D3570))</f>
        <v/>
      </c>
      <c r="F3570" t="str">
        <f t="shared" si="444"/>
        <v/>
      </c>
      <c r="G3570">
        <f>Weighting!$H$18</f>
        <v>0</v>
      </c>
      <c r="H3570">
        <f t="array" ref="H3570">FREQUENCY(IF('Data Transformation'!$B$4:$B$8425=B3555,'Data Transformation'!$G$4:$G$8425),'Bin Analysis'!$B3570)</f>
        <v>13</v>
      </c>
      <c r="I3570">
        <f t="shared" si="445"/>
        <v>0</v>
      </c>
      <c r="J3570">
        <f t="shared" si="446"/>
        <v>0</v>
      </c>
      <c r="K3570">
        <f>J3570*Weighting!$W$18</f>
        <v>0</v>
      </c>
      <c r="M3570" s="14"/>
    </row>
    <row r="3571" spans="1:25" x14ac:dyDescent="0.25">
      <c r="A3571" s="32" t="str">
        <f>IF(Weighting!$P$19&gt;0,B3571,"")</f>
        <v/>
      </c>
      <c r="B3571">
        <f>Weighting!$C$19</f>
        <v>2.024</v>
      </c>
      <c r="C3571">
        <f>Weighting!$F$19</f>
        <v>0</v>
      </c>
      <c r="D3571" t="b">
        <f>IF(C3571=1,'Data Transformation'!$G$3+0.5*'Data Transformation'!$W$25,IF(C3572=1,D3572-'Data Transformation'!$W$25,FALSE))</f>
        <v>0</v>
      </c>
      <c r="E3571" t="str">
        <f t="array" ref="E3571">IF(ISLOGICAL(D3571),"",FREQUENCY(IF('Data Transformation'!$B$425:$B$8425='Bin Analysis'!$B3555,'Data Transformation'!$G$425:$G$8425),D3571))</f>
        <v/>
      </c>
      <c r="F3571" t="str">
        <f t="shared" si="444"/>
        <v/>
      </c>
      <c r="G3571">
        <f>Weighting!$H$19</f>
        <v>0</v>
      </c>
      <c r="H3571">
        <f t="array" ref="H3571">FREQUENCY(IF('Data Transformation'!$B$4:$B$8425=B3555,'Data Transformation'!$G$4:$G$8425),'Bin Analysis'!$B3571)</f>
        <v>13</v>
      </c>
      <c r="I3571">
        <f t="shared" si="445"/>
        <v>0</v>
      </c>
      <c r="J3571">
        <f t="shared" si="446"/>
        <v>0</v>
      </c>
      <c r="K3571">
        <f>J3571*Weighting!$W$19</f>
        <v>0</v>
      </c>
      <c r="M3571" s="14"/>
    </row>
    <row r="3572" spans="1:25" x14ac:dyDescent="0.25">
      <c r="A3572" s="32" t="str">
        <f>IF(Weighting!$P$20&gt;0,B3572,"")</f>
        <v/>
      </c>
      <c r="B3572">
        <f>Weighting!$C$20</f>
        <v>2.1550000000000002</v>
      </c>
      <c r="C3572">
        <f>Weighting!$F$20</f>
        <v>0</v>
      </c>
      <c r="D3572" t="b">
        <f>IF(C3572=1,'Data Transformation'!$G$3+0.5*'Data Transformation'!$W$25,IF(C3573=1,D3573-'Data Transformation'!$W$25,FALSE))</f>
        <v>0</v>
      </c>
      <c r="E3572" t="str">
        <f t="array" ref="E3572">IF(ISLOGICAL(D3572),"",FREQUENCY(IF('Data Transformation'!$B$425:$B$8425='Bin Analysis'!$B3555,'Data Transformation'!$G$425:$G$8425),D3572))</f>
        <v/>
      </c>
      <c r="F3572" t="str">
        <f t="shared" si="444"/>
        <v/>
      </c>
      <c r="G3572">
        <f>Weighting!$H$20</f>
        <v>0</v>
      </c>
      <c r="H3572">
        <f t="array" ref="H3572">FREQUENCY(IF('Data Transformation'!$B$4:$B$8425=B3555,'Data Transformation'!$G$4:$G$8425),'Bin Analysis'!$B3572)</f>
        <v>13</v>
      </c>
      <c r="I3572">
        <f t="shared" si="445"/>
        <v>0</v>
      </c>
      <c r="J3572">
        <f t="shared" si="446"/>
        <v>0</v>
      </c>
      <c r="K3572">
        <f>J3572*Weighting!$W$20</f>
        <v>0</v>
      </c>
      <c r="M3572" s="14"/>
    </row>
    <row r="3573" spans="1:25" x14ac:dyDescent="0.25">
      <c r="A3573" s="32" t="str">
        <f>IF(Weighting!$P$21&gt;0,B3573,"")</f>
        <v/>
      </c>
      <c r="B3573">
        <f>Weighting!$C$21</f>
        <v>2.2860000000000005</v>
      </c>
      <c r="C3573">
        <f>Weighting!$F$21</f>
        <v>0</v>
      </c>
      <c r="D3573" t="b">
        <f>IF(C3573=1,'Data Transformation'!$G$3+0.5*'Data Transformation'!$W$25,IF(C3574=1,D3574-'Data Transformation'!$W$25,FALSE))</f>
        <v>0</v>
      </c>
      <c r="E3573" t="str">
        <f t="array" ref="E3573">IF(ISLOGICAL(D3573),"",FREQUENCY(IF('Data Transformation'!$B$425:$B$8425='Bin Analysis'!$B3555,'Data Transformation'!$G$425:$G$8425),D3573))</f>
        <v/>
      </c>
      <c r="F3573" t="str">
        <f t="shared" si="444"/>
        <v/>
      </c>
      <c r="G3573">
        <f>Weighting!$H$21</f>
        <v>0</v>
      </c>
      <c r="H3573">
        <f t="array" ref="H3573">FREQUENCY(IF('Data Transformation'!$B$4:$B$8425=B3555,'Data Transformation'!$G$4:$G$8425),'Bin Analysis'!$B3573)</f>
        <v>13</v>
      </c>
      <c r="I3573">
        <f t="shared" si="445"/>
        <v>0</v>
      </c>
      <c r="J3573">
        <f t="shared" si="446"/>
        <v>0</v>
      </c>
      <c r="K3573">
        <f>J3573*Weighting!$W$21</f>
        <v>0</v>
      </c>
      <c r="M3573" s="14"/>
    </row>
    <row r="3574" spans="1:25" x14ac:dyDescent="0.25">
      <c r="A3574" s="32" t="str">
        <f>IF(Weighting!$P$22&gt;0,B3574,"")</f>
        <v/>
      </c>
      <c r="B3574">
        <f>Weighting!$C$22</f>
        <v>2.4170000000000007</v>
      </c>
      <c r="C3574">
        <f>Weighting!$F$22</f>
        <v>0</v>
      </c>
      <c r="D3574" t="b">
        <f>IF(C3574=1,'Data Transformation'!$G$3+0.5*'Data Transformation'!$W$25,IF(C3575=1,D3575-'Data Transformation'!$W$25,FALSE))</f>
        <v>0</v>
      </c>
      <c r="E3574" t="str">
        <f t="array" ref="E3574">IF(ISLOGICAL(D3574),"",FREQUENCY(IF('Data Transformation'!$B$425:$B$8425='Bin Analysis'!$B3555,'Data Transformation'!$G$425:$G$8425),D3574))</f>
        <v/>
      </c>
      <c r="F3574" t="str">
        <f t="shared" si="444"/>
        <v/>
      </c>
      <c r="G3574">
        <f>Weighting!$H$22</f>
        <v>0</v>
      </c>
      <c r="H3574">
        <f t="array" ref="H3574">FREQUENCY(IF('Data Transformation'!$B$4:$B$8425=B3555,'Data Transformation'!$G$4:$G$8425),'Bin Analysis'!$B3574)</f>
        <v>13</v>
      </c>
      <c r="I3574">
        <f t="shared" si="445"/>
        <v>0</v>
      </c>
      <c r="J3574">
        <f t="shared" si="446"/>
        <v>0</v>
      </c>
      <c r="K3574">
        <f>J3574*Weighting!$W$22</f>
        <v>0</v>
      </c>
      <c r="M3574" s="14"/>
    </row>
    <row r="3575" spans="1:25" x14ac:dyDescent="0.25">
      <c r="A3575" s="32" t="str">
        <f>IF(Weighting!$P$23&gt;0,B3575,"")</f>
        <v/>
      </c>
      <c r="B3575">
        <f>Weighting!$C$23</f>
        <v>2.5480000000000009</v>
      </c>
      <c r="C3575">
        <f>Weighting!$F$23</f>
        <v>0</v>
      </c>
      <c r="D3575" t="b">
        <f>IF(C3575=1,'Data Transformation'!$G$3+0.5*'Data Transformation'!$W$25,IF(C3576=1,D3576-'Data Transformation'!$W$25,FALSE))</f>
        <v>0</v>
      </c>
      <c r="E3575" t="str">
        <f t="array" ref="E3575">IF(ISLOGICAL(D3575),"",FREQUENCY(IF('Data Transformation'!$B$425:$B$8425='Bin Analysis'!$B3555,'Data Transformation'!$G$425:$G$8425),D3575))</f>
        <v/>
      </c>
      <c r="F3575" t="str">
        <f t="shared" si="444"/>
        <v/>
      </c>
      <c r="G3575">
        <f>Weighting!$H$23</f>
        <v>0</v>
      </c>
      <c r="H3575">
        <f t="array" ref="H3575">FREQUENCY(IF('Data Transformation'!$B$4:$B$8425=B3555,'Data Transformation'!$G$4:$G$8425),'Bin Analysis'!$B3575)</f>
        <v>13</v>
      </c>
      <c r="I3575">
        <f t="shared" si="445"/>
        <v>0</v>
      </c>
      <c r="J3575">
        <f t="shared" si="446"/>
        <v>0</v>
      </c>
      <c r="K3575">
        <f>J3575*Weighting!$W$23</f>
        <v>0</v>
      </c>
      <c r="M3575" s="14"/>
    </row>
    <row r="3576" spans="1:25" x14ac:dyDescent="0.25">
      <c r="A3576" s="32" t="str">
        <f>IF(Weighting!$P$24&gt;0,B3576,"")</f>
        <v/>
      </c>
      <c r="B3576">
        <f>Weighting!$C$24</f>
        <v>2.6790000000000012</v>
      </c>
      <c r="C3576">
        <f>Weighting!$F$24</f>
        <v>0</v>
      </c>
      <c r="D3576" t="b">
        <f>IF(C3576=1,'Data Transformation'!$G$3+0.5*'Data Transformation'!$W$25,IF(C3577=1,D3577-'Data Transformation'!$W$25,FALSE))</f>
        <v>0</v>
      </c>
      <c r="E3576" t="str">
        <f t="array" ref="E3576">IF(ISLOGICAL(D3576),"",FREQUENCY(IF('Data Transformation'!$B$425:$B$8425='Bin Analysis'!$B3555,'Data Transformation'!$G$425:$G$8425),D3576))</f>
        <v/>
      </c>
      <c r="F3576" t="str">
        <f t="shared" si="444"/>
        <v/>
      </c>
      <c r="G3576">
        <f>Weighting!$H$24</f>
        <v>0</v>
      </c>
      <c r="H3576">
        <f t="array" ref="H3576">FREQUENCY(IF('Data Transformation'!$B$4:$B$8425=B3555,'Data Transformation'!$G$4:$G$8425),'Bin Analysis'!$B3576)</f>
        <v>13</v>
      </c>
      <c r="I3576">
        <f t="shared" si="445"/>
        <v>0</v>
      </c>
      <c r="J3576">
        <f t="shared" si="446"/>
        <v>0</v>
      </c>
      <c r="K3576">
        <f>J3576*Weighting!$W$24</f>
        <v>0</v>
      </c>
      <c r="M3576" s="14"/>
    </row>
    <row r="3577" spans="1:25" x14ac:dyDescent="0.25">
      <c r="A3577" s="32" t="str">
        <f>IF(Weighting!$P$25&gt;0,B3577,"")</f>
        <v/>
      </c>
      <c r="B3577">
        <f>Weighting!$C$25</f>
        <v>2.8100000000000014</v>
      </c>
      <c r="C3577">
        <f>Weighting!$F$25</f>
        <v>0</v>
      </c>
      <c r="D3577" t="b">
        <f>IF(C3577=1,'Data Transformation'!$G$3+0.5*'Data Transformation'!$W$25,IF(C3578=1,D3578-'Data Transformation'!$W$25,FALSE))</f>
        <v>0</v>
      </c>
      <c r="E3577" t="str">
        <f t="array" ref="E3577">IF(ISLOGICAL(D3577),"",FREQUENCY(IF('Data Transformation'!$B$425:$B$8425='Bin Analysis'!$B3555,'Data Transformation'!$G$425:$G$8425),D3577))</f>
        <v/>
      </c>
      <c r="F3577" t="str">
        <f t="shared" si="444"/>
        <v/>
      </c>
      <c r="G3577">
        <f>Weighting!$H$25</f>
        <v>0</v>
      </c>
      <c r="H3577">
        <f t="array" ref="H3577">FREQUENCY(IF('Data Transformation'!$B$4:$B$8425=B3555,'Data Transformation'!$G$4:$G$8425),'Bin Analysis'!$B3577)</f>
        <v>13</v>
      </c>
      <c r="I3577">
        <f t="shared" si="445"/>
        <v>0</v>
      </c>
      <c r="J3577">
        <f t="shared" si="446"/>
        <v>0</v>
      </c>
      <c r="K3577">
        <f>J3577*Weighting!$W$25</f>
        <v>0</v>
      </c>
      <c r="M3577" s="14"/>
    </row>
    <row r="3578" spans="1:25" x14ac:dyDescent="0.25">
      <c r="O3578"/>
      <c r="P3578"/>
      <c r="Q3578"/>
      <c r="R3578"/>
    </row>
    <row r="3579" spans="1:25" ht="23.25" x14ac:dyDescent="0.35">
      <c r="A3579" s="21" t="s">
        <v>0</v>
      </c>
      <c r="B3579" s="21">
        <f>IFERROR(VLOOKUP(C3579,'Data Transformation'!$L$6:$M$426,2,FALSE),"")</f>
        <v>149</v>
      </c>
      <c r="C3579" s="21">
        <f>C3555+1</f>
        <v>149</v>
      </c>
      <c r="D3579" s="21"/>
      <c r="E3579" s="21"/>
      <c r="F3579" s="21"/>
      <c r="G3579" s="21"/>
      <c r="H3579" s="22"/>
      <c r="I3579" s="22"/>
      <c r="J3579" s="22"/>
      <c r="K3579" s="21"/>
      <c r="L3579" s="21">
        <f>B3579</f>
        <v>149</v>
      </c>
      <c r="M3579" s="23">
        <f>INDEX('Data Transformation'!$O$4:$O$424,MATCH($B3579,'Data Transformation'!$M$4:$M$424,0),MATCH($M$2,'Data Transformation'!$O$3,0))</f>
        <v>11</v>
      </c>
      <c r="N3579" s="27">
        <f>IF('Input and Summary Results'!$J$16="minimum",'Bin Analysis'!X3580/(M3579-1),'Bin Analysis'!Y3579/('Bin Analysis'!M3579-1))</f>
        <v>0</v>
      </c>
      <c r="O3579" s="27">
        <f>IF(M3579=FALSE,NA(),(VLOOKUP(1,C3582:K3601,4,FALSE))/(M3579-1))</f>
        <v>0</v>
      </c>
      <c r="P3579" s="27">
        <f>IF(M3579=FALSE,NA(),SUM(J3582:J3601)/Weighting!$S$5)</f>
        <v>0.2</v>
      </c>
      <c r="Q3579" s="27">
        <f>IF(M3579=FALSE,NA(),SUM(K3582:K3601)/Weighting!$S$6)</f>
        <v>8.6956521739130432E-2</v>
      </c>
      <c r="R3579" s="27">
        <f>IF(M3579=FALSE,NA(),(VLOOKUP(1,G3582:K3601,3,FALSE))/(M3579-1))</f>
        <v>1</v>
      </c>
      <c r="S3579" s="22" t="str">
        <f>IF(M3579=FALSE,NA(),IF(SUM(J3582:J3601)=2,"yes","no"))</f>
        <v>yes</v>
      </c>
      <c r="X3579" s="2" cm="2">
        <f t="array" ref="X3579:X3580">FREQUENCY(IF('Data Transformation'!$B$425:$B$6424='Bin Analysis'!L3579,'Data Transformation'!$G$425:$G$6424),'Data Transformation'!$U$11)</f>
        <v>10</v>
      </c>
      <c r="Y3579" s="2" cm="2">
        <f t="array" ref="Y3579:Y3580">FREQUENCY(IF('Data Transformation'!$B$425:$B$6424='Bin Analysis'!L3579,'Data Transformation'!$G$425:$G$6424),'Data Transformation'!$U$12)</f>
        <v>10</v>
      </c>
    </row>
    <row r="3580" spans="1:25" x14ac:dyDescent="0.25">
      <c r="A3580" s="14" t="s">
        <v>67</v>
      </c>
      <c r="B3580" t="s">
        <v>47</v>
      </c>
      <c r="C3580" t="s">
        <v>5</v>
      </c>
      <c r="D3580" t="s">
        <v>100</v>
      </c>
      <c r="E3580" t="s">
        <v>101</v>
      </c>
      <c r="F3580" t="s">
        <v>102</v>
      </c>
      <c r="G3580" t="s">
        <v>70</v>
      </c>
      <c r="H3580" t="s">
        <v>31</v>
      </c>
      <c r="I3580" t="s">
        <v>32</v>
      </c>
      <c r="J3580" t="s">
        <v>46</v>
      </c>
      <c r="K3580" s="14" t="s">
        <v>45</v>
      </c>
      <c r="M3580" s="14"/>
      <c r="X3580" s="2">
        <v>0</v>
      </c>
      <c r="Y3580" s="2">
        <v>0</v>
      </c>
    </row>
    <row r="3581" spans="1:25" x14ac:dyDescent="0.25">
      <c r="A3581" s="32"/>
      <c r="D3581" t="b">
        <f>IF(C3581=1,'Data Transformation'!$G$3+0.5*'Data Transformation'!$W$25,IF(C3582=1,D3582-'Data Transformation'!$W$25,FALSE))</f>
        <v>0</v>
      </c>
      <c r="E3581" t="str">
        <f t="array" ref="E3581">IF(ISLOGICAL(D3581),"",FREQUENCY(IF('Data Transformation'!$B$425:$B$8425='Bin Analysis'!$B3579,'Data Transformation'!$G$425:$G$8425),D3581))</f>
        <v/>
      </c>
      <c r="F3581" t="str">
        <f>IF(ISLOGICAL(D3581),"",E3581-E3580)</f>
        <v/>
      </c>
      <c r="M3581" s="14"/>
    </row>
    <row r="3582" spans="1:25" x14ac:dyDescent="0.25">
      <c r="A3582" s="32">
        <f>IF(Weighting!$P$6&gt;0,B3582,"")</f>
        <v>0.32100000000000001</v>
      </c>
      <c r="B3582">
        <f>Weighting!$C$6</f>
        <v>0.32100000000000001</v>
      </c>
      <c r="C3582">
        <f>Weighting!$F$6</f>
        <v>0</v>
      </c>
      <c r="D3582" t="b">
        <f>IF(C3582=1,'Data Transformation'!$G$3+0.5*'Data Transformation'!$W$25,IF(C3583=1,D3583-'Data Transformation'!$W$25,FALSE))</f>
        <v>0</v>
      </c>
      <c r="E3582" t="str">
        <f t="array" ref="E3582">IF(ISLOGICAL(D3582),"",FREQUENCY(IF('Data Transformation'!$B$425:$B$8425='Bin Analysis'!$B3579,'Data Transformation'!$G$425:$G$8425),D3582))</f>
        <v/>
      </c>
      <c r="F3582" t="str">
        <f>IF(ISLOGICAL(D3582),"",E3582-E3581)</f>
        <v/>
      </c>
      <c r="G3582">
        <f>Weighting!$H$6</f>
        <v>1</v>
      </c>
      <c r="H3582">
        <f t="array" ref="H3582">FREQUENCY(IF('Data Transformation'!$B$4:$B$8425=B3579,'Data Transformation'!$G$4:$G$8425),'Bin Analysis'!$B3582)</f>
        <v>10</v>
      </c>
      <c r="I3582">
        <f>H3582-H3581</f>
        <v>10</v>
      </c>
      <c r="J3582">
        <f>IF(I3582=0,0,1)</f>
        <v>1</v>
      </c>
      <c r="K3582">
        <f>J3582*Weighting!$W$6</f>
        <v>1</v>
      </c>
      <c r="M3582" s="14"/>
    </row>
    <row r="3583" spans="1:25" x14ac:dyDescent="0.25">
      <c r="A3583" s="32">
        <f>IF(Weighting!$P$7&gt;0,B3583,"")</f>
        <v>0.45200000000000001</v>
      </c>
      <c r="B3583">
        <f>Weighting!$C$7</f>
        <v>0.45200000000000001</v>
      </c>
      <c r="C3583">
        <f>Weighting!$F$7</f>
        <v>0</v>
      </c>
      <c r="D3583" t="b">
        <f>IF(C3583=1,'Data Transformation'!$G$3+0.5*'Data Transformation'!$W$25,IF(C3584=1,D3584-'Data Transformation'!$W$25,FALSE))</f>
        <v>0</v>
      </c>
      <c r="E3583" t="str">
        <f t="array" ref="E3583">IF(ISLOGICAL(D3583),"",FREQUENCY(IF('Data Transformation'!$B$425:$B$8425='Bin Analysis'!$B3579,'Data Transformation'!$G$425:$G$8425),D3583))</f>
        <v/>
      </c>
      <c r="F3583" t="str">
        <f t="shared" ref="F3583:F3601" si="447">IF(ISLOGICAL(D3583),"",E3583-E3582)</f>
        <v/>
      </c>
      <c r="G3583">
        <f>Weighting!$H$7</f>
        <v>0</v>
      </c>
      <c r="H3583">
        <f t="array" ref="H3583">FREQUENCY(IF('Data Transformation'!$B$4:$B$8425=B3579,'Data Transformation'!$G$4:$G$8425),'Bin Analysis'!$B3583)</f>
        <v>10</v>
      </c>
      <c r="I3583">
        <f t="shared" ref="I3583:I3601" si="448">H3583-H3582</f>
        <v>0</v>
      </c>
      <c r="J3583">
        <f>IF(I3583=0,0,1)</f>
        <v>0</v>
      </c>
      <c r="K3583">
        <f>J3583*Weighting!$W$7</f>
        <v>0</v>
      </c>
      <c r="M3583" s="14"/>
    </row>
    <row r="3584" spans="1:25" x14ac:dyDescent="0.25">
      <c r="A3584" s="32">
        <f>IF(Weighting!$P$8&gt;0,B3584,"")</f>
        <v>0.58299999999999996</v>
      </c>
      <c r="B3584">
        <f>Weighting!$C$8</f>
        <v>0.58299999999999996</v>
      </c>
      <c r="C3584">
        <f>Weighting!$F$8</f>
        <v>0</v>
      </c>
      <c r="D3584" t="b">
        <f>IF(C3584=1,'Data Transformation'!$G$3+0.5*'Data Transformation'!$W$25,IF(C3585=1,D3585-'Data Transformation'!$W$25,FALSE))</f>
        <v>0</v>
      </c>
      <c r="E3584" t="str">
        <f t="array" ref="E3584">IF(ISLOGICAL(D3584),"",FREQUENCY(IF('Data Transformation'!$B$425:$B$8425='Bin Analysis'!$B3579,'Data Transformation'!$G$425:$G$8425),D3584))</f>
        <v/>
      </c>
      <c r="F3584" t="str">
        <f t="shared" si="447"/>
        <v/>
      </c>
      <c r="G3584">
        <f>Weighting!$H$8</f>
        <v>0</v>
      </c>
      <c r="H3584">
        <f t="array" ref="H3584">FREQUENCY(IF('Data Transformation'!$B$4:$B$8425=B3579,'Data Transformation'!$G$4:$G$8425),'Bin Analysis'!$B3584)</f>
        <v>10</v>
      </c>
      <c r="I3584">
        <f t="shared" si="448"/>
        <v>0</v>
      </c>
      <c r="J3584">
        <f t="shared" ref="J3584:J3601" si="449">IF(I3584=0,0,1)</f>
        <v>0</v>
      </c>
      <c r="K3584">
        <f>J3584*Weighting!$W$8</f>
        <v>0</v>
      </c>
      <c r="M3584" s="14"/>
    </row>
    <row r="3585" spans="1:13" x14ac:dyDescent="0.25">
      <c r="A3585" s="32">
        <f>IF(Weighting!$P$9&gt;0,B3585,"")</f>
        <v>0.71399999999999997</v>
      </c>
      <c r="B3585" s="50">
        <f>Weighting!$C$9</f>
        <v>0.71399999999999997</v>
      </c>
      <c r="C3585">
        <f>Weighting!$F$9</f>
        <v>0</v>
      </c>
      <c r="D3585" t="b">
        <f>IF(C3585=1,'Data Transformation'!$G$3+0.5*'Data Transformation'!$W$25,IF(C3586=1,D3586-'Data Transformation'!$W$25,FALSE))</f>
        <v>0</v>
      </c>
      <c r="E3585" t="str">
        <f t="array" ref="E3585">IF(ISLOGICAL(D3585),"",FREQUENCY(IF('Data Transformation'!$B$425:$B$8425='Bin Analysis'!$B3579,'Data Transformation'!$G$425:$G$8425),D3585))</f>
        <v/>
      </c>
      <c r="F3585" t="str">
        <f t="shared" si="447"/>
        <v/>
      </c>
      <c r="G3585">
        <f>Weighting!$H$9</f>
        <v>0</v>
      </c>
      <c r="H3585">
        <f t="array" ref="H3585">FREQUENCY(IF('Data Transformation'!$B$4:$B$8425=B3579,'Data Transformation'!$G$4:$G$8425),'Bin Analysis'!$B3585)</f>
        <v>10</v>
      </c>
      <c r="I3585">
        <f t="shared" si="448"/>
        <v>0</v>
      </c>
      <c r="J3585">
        <f t="shared" si="449"/>
        <v>0</v>
      </c>
      <c r="K3585">
        <f>J3585*Weighting!$W$9</f>
        <v>0</v>
      </c>
      <c r="M3585" s="14"/>
    </row>
    <row r="3586" spans="1:13" x14ac:dyDescent="0.25">
      <c r="A3586" s="32">
        <f>IF(Weighting!$P$10&gt;0,B3586,"")</f>
        <v>0.84499999999999997</v>
      </c>
      <c r="B3586">
        <f>Weighting!$C$10</f>
        <v>0.84499999999999997</v>
      </c>
      <c r="C3586">
        <f>Weighting!$F$10</f>
        <v>0</v>
      </c>
      <c r="D3586" t="b">
        <f>IF(C3586=1,'Data Transformation'!$G$3+0.5*'Data Transformation'!$W$25,IF(C3587=1,D3587-'Data Transformation'!$W$25,FALSE))</f>
        <v>0</v>
      </c>
      <c r="E3586" t="str">
        <f t="array" ref="E3586">IF(ISLOGICAL(D3586),"",FREQUENCY(IF('Data Transformation'!$B$425:$B$8425='Bin Analysis'!$B3579,'Data Transformation'!$G$425:$G$8425),D3586))</f>
        <v/>
      </c>
      <c r="F3586" t="str">
        <f t="shared" si="447"/>
        <v/>
      </c>
      <c r="G3586">
        <f>Weighting!$H$10</f>
        <v>0</v>
      </c>
      <c r="H3586">
        <f t="array" ref="H3586">FREQUENCY(IF('Data Transformation'!$B$4:$B$8425=B3579,'Data Transformation'!$G$4:$G$8425),'Bin Analysis'!$B3586)</f>
        <v>10</v>
      </c>
      <c r="I3586">
        <f t="shared" si="448"/>
        <v>0</v>
      </c>
      <c r="J3586">
        <f t="shared" si="449"/>
        <v>0</v>
      </c>
      <c r="K3586">
        <f>J3586*Weighting!$W$10</f>
        <v>0</v>
      </c>
      <c r="M3586" s="14"/>
    </row>
    <row r="3587" spans="1:13" x14ac:dyDescent="0.25">
      <c r="A3587" s="32">
        <f>IF(Weighting!$P$11&gt;0,B3587,"")</f>
        <v>0.97599999999999998</v>
      </c>
      <c r="B3587">
        <f>Weighting!$C$11</f>
        <v>0.97599999999999998</v>
      </c>
      <c r="C3587">
        <f>Weighting!$F$11</f>
        <v>0</v>
      </c>
      <c r="D3587">
        <f>IF(C3587=1,'Data Transformation'!$G$3+0.5*'Data Transformation'!$W$25,IF(C3588=1,D3588-'Data Transformation'!$W$25,FALSE))</f>
        <v>0.86899999999999999</v>
      </c>
      <c r="E3587">
        <f t="array" ref="E3587">IF(ISLOGICAL(D3587),"",FREQUENCY(IF('Data Transformation'!$B$425:$B$8425='Bin Analysis'!$B3579,'Data Transformation'!$G$425:$G$8425),D3587))</f>
        <v>10</v>
      </c>
      <c r="F3587" t="e">
        <f t="shared" si="447"/>
        <v>#VALUE!</v>
      </c>
      <c r="G3587">
        <f>Weighting!$H$11</f>
        <v>0</v>
      </c>
      <c r="H3587">
        <f t="array" ref="H3587">FREQUENCY(IF('Data Transformation'!$B$4:$B$8425=B3579,'Data Transformation'!$G$4:$G$8425),'Bin Analysis'!$B3587)</f>
        <v>10</v>
      </c>
      <c r="I3587">
        <f t="shared" si="448"/>
        <v>0</v>
      </c>
      <c r="J3587">
        <f t="shared" si="449"/>
        <v>0</v>
      </c>
      <c r="K3587">
        <f>J3587*Weighting!$W$11</f>
        <v>0</v>
      </c>
      <c r="M3587" s="14"/>
    </row>
    <row r="3588" spans="1:13" x14ac:dyDescent="0.25">
      <c r="A3588" s="32">
        <f>IF(Weighting!$P$12&gt;0,B3588,"")</f>
        <v>1.107</v>
      </c>
      <c r="B3588">
        <f>Weighting!$C$12</f>
        <v>1.107</v>
      </c>
      <c r="C3588">
        <f>Weighting!$F$12</f>
        <v>1</v>
      </c>
      <c r="D3588">
        <f>IF(C3588=1,'Data Transformation'!$G$3+0.5*'Data Transformation'!$W$25,IF(C3589=1,D3589-'Data Transformation'!$W$25,FALSE))</f>
        <v>1.131</v>
      </c>
      <c r="E3588">
        <f t="array" ref="E3588">IF(ISLOGICAL(D3588),"",FREQUENCY(IF('Data Transformation'!$B$425:$B$8425='Bin Analysis'!$B3579,'Data Transformation'!$G$425:$G$8425),D3588))</f>
        <v>10</v>
      </c>
      <c r="F3588">
        <f t="shared" si="447"/>
        <v>0</v>
      </c>
      <c r="G3588">
        <f>Weighting!$H$12</f>
        <v>0</v>
      </c>
      <c r="H3588">
        <f t="array" ref="H3588">FREQUENCY(IF('Data Transformation'!$B$4:$B$8425=B3579,'Data Transformation'!$G$4:$G$8425),'Bin Analysis'!$B3588)</f>
        <v>11</v>
      </c>
      <c r="I3588">
        <f t="shared" si="448"/>
        <v>1</v>
      </c>
      <c r="J3588">
        <f t="shared" si="449"/>
        <v>1</v>
      </c>
      <c r="K3588">
        <f>J3588*Weighting!$W$12</f>
        <v>1</v>
      </c>
      <c r="M3588" s="14"/>
    </row>
    <row r="3589" spans="1:13" x14ac:dyDescent="0.25">
      <c r="A3589" s="32">
        <f>IF(Weighting!$P$13&gt;0,B3589,"")</f>
        <v>1.238</v>
      </c>
      <c r="B3589">
        <f>Weighting!$C$13</f>
        <v>1.238</v>
      </c>
      <c r="C3589">
        <f>Weighting!$F$13</f>
        <v>0</v>
      </c>
      <c r="D3589" t="b">
        <f>IF(C3589=1,'Data Transformation'!$G$3+0.5*'Data Transformation'!$W$25,IF(C3590=1,D3590-'Data Transformation'!$W$25,FALSE))</f>
        <v>0</v>
      </c>
      <c r="E3589" t="str">
        <f t="array" ref="E3589">IF(ISLOGICAL(D3589),"",FREQUENCY(IF('Data Transformation'!$B$425:$B$8425='Bin Analysis'!$B3579,'Data Transformation'!$G$425:$G$8425),D3589))</f>
        <v/>
      </c>
      <c r="F3589" t="str">
        <f t="shared" si="447"/>
        <v/>
      </c>
      <c r="G3589">
        <f>Weighting!$H$13</f>
        <v>0</v>
      </c>
      <c r="H3589">
        <f t="array" ref="H3589">FREQUENCY(IF('Data Transformation'!$B$4:$B$8425=B3579,'Data Transformation'!$G$4:$G$8425),'Bin Analysis'!$B3589)</f>
        <v>11</v>
      </c>
      <c r="I3589">
        <f t="shared" si="448"/>
        <v>0</v>
      </c>
      <c r="J3589">
        <f t="shared" si="449"/>
        <v>0</v>
      </c>
      <c r="K3589">
        <f>J3589*Weighting!$W$13</f>
        <v>0</v>
      </c>
      <c r="M3589" s="14"/>
    </row>
    <row r="3590" spans="1:13" x14ac:dyDescent="0.25">
      <c r="A3590" s="32">
        <f>IF(Weighting!$P$14&gt;0,B3590,"")</f>
        <v>1.369</v>
      </c>
      <c r="B3590">
        <f>Weighting!$C$14</f>
        <v>1.369</v>
      </c>
      <c r="C3590">
        <f>Weighting!$F$14</f>
        <v>0</v>
      </c>
      <c r="D3590" t="b">
        <f>IF(C3590=1,'Data Transformation'!$G$3+0.5*'Data Transformation'!$W$25,IF(C3591=1,D3591-'Data Transformation'!$W$25,FALSE))</f>
        <v>0</v>
      </c>
      <c r="E3590" t="str">
        <f t="array" ref="E3590">IF(ISLOGICAL(D3590),"",FREQUENCY(IF('Data Transformation'!$B$425:$B$8425='Bin Analysis'!$B3579,'Data Transformation'!$G$425:$G$8425),D3590))</f>
        <v/>
      </c>
      <c r="F3590" t="str">
        <f t="shared" si="447"/>
        <v/>
      </c>
      <c r="G3590">
        <f>Weighting!$H$14</f>
        <v>0</v>
      </c>
      <c r="H3590">
        <f t="array" ref="H3590">FREQUENCY(IF('Data Transformation'!$B$4:$B$8425=B3579,'Data Transformation'!$G$4:$G$8425),'Bin Analysis'!$B3590)</f>
        <v>11</v>
      </c>
      <c r="I3590">
        <f t="shared" si="448"/>
        <v>0</v>
      </c>
      <c r="J3590">
        <f t="shared" si="449"/>
        <v>0</v>
      </c>
      <c r="K3590">
        <f>J3590*Weighting!$W$14</f>
        <v>0</v>
      </c>
      <c r="M3590" s="14"/>
    </row>
    <row r="3591" spans="1:13" x14ac:dyDescent="0.25">
      <c r="A3591" s="32">
        <f>IF(Weighting!$P$15&gt;0,B3591,"")</f>
        <v>1.5000009999999999</v>
      </c>
      <c r="B3591">
        <f>Weighting!$C$15</f>
        <v>1.5000009999999999</v>
      </c>
      <c r="C3591">
        <f>Weighting!$F$15</f>
        <v>0</v>
      </c>
      <c r="D3591" t="b">
        <f>IF(C3591=1,'Data Transformation'!$G$3+0.5*'Data Transformation'!$W$25,IF(C3592=1,D3592-'Data Transformation'!$W$25,FALSE))</f>
        <v>0</v>
      </c>
      <c r="E3591" t="str">
        <f t="array" ref="E3591">IF(ISLOGICAL(D3591),"",FREQUENCY(IF('Data Transformation'!$B$425:$B$8425='Bin Analysis'!$B3579,'Data Transformation'!$G$425:$G$8425),D3591))</f>
        <v/>
      </c>
      <c r="F3591" t="str">
        <f t="shared" si="447"/>
        <v/>
      </c>
      <c r="G3591">
        <f>Weighting!$H$15</f>
        <v>0</v>
      </c>
      <c r="H3591">
        <f t="array" ref="H3591">FREQUENCY(IF('Data Transformation'!$B$4:$B$8425=B3579,'Data Transformation'!$G$4:$G$8425),'Bin Analysis'!$B3591)</f>
        <v>11</v>
      </c>
      <c r="I3591">
        <f t="shared" si="448"/>
        <v>0</v>
      </c>
      <c r="J3591">
        <f t="shared" si="449"/>
        <v>0</v>
      </c>
      <c r="K3591">
        <f>J3591*Weighting!$W$15</f>
        <v>0</v>
      </c>
      <c r="M3591" s="14"/>
    </row>
    <row r="3592" spans="1:13" x14ac:dyDescent="0.25">
      <c r="A3592" s="32" t="str">
        <f>IF(Weighting!$P$16&gt;0,B3592,"")</f>
        <v/>
      </c>
      <c r="B3592">
        <f>Weighting!$C$16</f>
        <v>1.631</v>
      </c>
      <c r="C3592">
        <f>Weighting!$F$16</f>
        <v>0</v>
      </c>
      <c r="D3592" t="b">
        <f>IF(C3592=1,'Data Transformation'!$G$3+0.5*'Data Transformation'!$W$25,IF(C3593=1,D3593-'Data Transformation'!$W$25,FALSE))</f>
        <v>0</v>
      </c>
      <c r="E3592" t="str">
        <f t="array" ref="E3592">IF(ISLOGICAL(D3592),"",FREQUENCY(IF('Data Transformation'!$B$425:$B$8425='Bin Analysis'!$B3579,'Data Transformation'!$G$425:$G$8425),D3592))</f>
        <v/>
      </c>
      <c r="F3592" t="str">
        <f t="shared" si="447"/>
        <v/>
      </c>
      <c r="G3592">
        <f>Weighting!$H$16</f>
        <v>0</v>
      </c>
      <c r="H3592">
        <f t="array" ref="H3592">FREQUENCY(IF('Data Transformation'!$B$4:$B$8425=B3579,'Data Transformation'!$G$4:$G$8425),'Bin Analysis'!$B3592)</f>
        <v>11</v>
      </c>
      <c r="I3592">
        <f t="shared" si="448"/>
        <v>0</v>
      </c>
      <c r="J3592">
        <f t="shared" si="449"/>
        <v>0</v>
      </c>
      <c r="K3592">
        <f>J3592*Weighting!$W$16</f>
        <v>0</v>
      </c>
      <c r="M3592" s="14"/>
    </row>
    <row r="3593" spans="1:13" x14ac:dyDescent="0.25">
      <c r="A3593" s="32" t="str">
        <f>IF(Weighting!$P$17&gt;0,B3593,"")</f>
        <v/>
      </c>
      <c r="B3593">
        <f>Weighting!$C$17</f>
        <v>1.762</v>
      </c>
      <c r="C3593">
        <f>Weighting!$F$17</f>
        <v>0</v>
      </c>
      <c r="D3593" t="b">
        <f>IF(C3593=1,'Data Transformation'!$G$3+0.5*'Data Transformation'!$W$25,IF(C3594=1,D3594-'Data Transformation'!$W$25,FALSE))</f>
        <v>0</v>
      </c>
      <c r="E3593" t="str">
        <f t="array" ref="E3593">IF(ISLOGICAL(D3593),"",FREQUENCY(IF('Data Transformation'!$B$425:$B$8425='Bin Analysis'!$B3579,'Data Transformation'!$G$425:$G$8425),D3593))</f>
        <v/>
      </c>
      <c r="F3593" t="str">
        <f t="shared" si="447"/>
        <v/>
      </c>
      <c r="G3593">
        <f>Weighting!$H$17</f>
        <v>0</v>
      </c>
      <c r="H3593">
        <f t="array" ref="H3593">FREQUENCY(IF('Data Transformation'!$B$4:$B$8425=B3579,'Data Transformation'!$G$4:$G$8425),'Bin Analysis'!$B3593)</f>
        <v>11</v>
      </c>
      <c r="I3593">
        <f t="shared" si="448"/>
        <v>0</v>
      </c>
      <c r="J3593">
        <f t="shared" si="449"/>
        <v>0</v>
      </c>
      <c r="K3593">
        <f>J3593*Weighting!$W$17</f>
        <v>0</v>
      </c>
      <c r="M3593" s="14"/>
    </row>
    <row r="3594" spans="1:13" x14ac:dyDescent="0.25">
      <c r="A3594" s="32" t="str">
        <f>IF(Weighting!$P$18&gt;0,B3594,"")</f>
        <v/>
      </c>
      <c r="B3594">
        <f>Weighting!$C$18</f>
        <v>1.893</v>
      </c>
      <c r="C3594">
        <f>Weighting!$F$18</f>
        <v>0</v>
      </c>
      <c r="D3594" t="b">
        <f>IF(C3594=1,'Data Transformation'!$G$3+0.5*'Data Transformation'!$W$25,IF(C3595=1,D3595-'Data Transformation'!$W$25,FALSE))</f>
        <v>0</v>
      </c>
      <c r="E3594" t="str">
        <f t="array" ref="E3594">IF(ISLOGICAL(D3594),"",FREQUENCY(IF('Data Transformation'!$B$425:$B$8425='Bin Analysis'!$B3579,'Data Transformation'!$G$425:$G$8425),D3594))</f>
        <v/>
      </c>
      <c r="F3594" t="str">
        <f t="shared" si="447"/>
        <v/>
      </c>
      <c r="G3594">
        <f>Weighting!$H$18</f>
        <v>0</v>
      </c>
      <c r="H3594">
        <f t="array" ref="H3594">FREQUENCY(IF('Data Transformation'!$B$4:$B$8425=B3579,'Data Transformation'!$G$4:$G$8425),'Bin Analysis'!$B3594)</f>
        <v>11</v>
      </c>
      <c r="I3594">
        <f t="shared" si="448"/>
        <v>0</v>
      </c>
      <c r="J3594">
        <f t="shared" si="449"/>
        <v>0</v>
      </c>
      <c r="K3594">
        <f>J3594*Weighting!$W$18</f>
        <v>0</v>
      </c>
      <c r="M3594" s="14"/>
    </row>
    <row r="3595" spans="1:13" x14ac:dyDescent="0.25">
      <c r="A3595" s="32" t="str">
        <f>IF(Weighting!$P$19&gt;0,B3595,"")</f>
        <v/>
      </c>
      <c r="B3595">
        <f>Weighting!$C$19</f>
        <v>2.024</v>
      </c>
      <c r="C3595">
        <f>Weighting!$F$19</f>
        <v>0</v>
      </c>
      <c r="D3595" t="b">
        <f>IF(C3595=1,'Data Transformation'!$G$3+0.5*'Data Transformation'!$W$25,IF(C3596=1,D3596-'Data Transformation'!$W$25,FALSE))</f>
        <v>0</v>
      </c>
      <c r="E3595" t="str">
        <f t="array" ref="E3595">IF(ISLOGICAL(D3595),"",FREQUENCY(IF('Data Transformation'!$B$425:$B$8425='Bin Analysis'!$B3579,'Data Transformation'!$G$425:$G$8425),D3595))</f>
        <v/>
      </c>
      <c r="F3595" t="str">
        <f t="shared" si="447"/>
        <v/>
      </c>
      <c r="G3595">
        <f>Weighting!$H$19</f>
        <v>0</v>
      </c>
      <c r="H3595">
        <f t="array" ref="H3595">FREQUENCY(IF('Data Transformation'!$B$4:$B$8425=B3579,'Data Transformation'!$G$4:$G$8425),'Bin Analysis'!$B3595)</f>
        <v>11</v>
      </c>
      <c r="I3595">
        <f t="shared" si="448"/>
        <v>0</v>
      </c>
      <c r="J3595">
        <f t="shared" si="449"/>
        <v>0</v>
      </c>
      <c r="K3595">
        <f>J3595*Weighting!$W$19</f>
        <v>0</v>
      </c>
      <c r="M3595" s="14"/>
    </row>
    <row r="3596" spans="1:13" x14ac:dyDescent="0.25">
      <c r="A3596" s="32" t="str">
        <f>IF(Weighting!$P$20&gt;0,B3596,"")</f>
        <v/>
      </c>
      <c r="B3596">
        <f>Weighting!$C$20</f>
        <v>2.1550000000000002</v>
      </c>
      <c r="C3596">
        <f>Weighting!$F$20</f>
        <v>0</v>
      </c>
      <c r="D3596" t="b">
        <f>IF(C3596=1,'Data Transformation'!$G$3+0.5*'Data Transformation'!$W$25,IF(C3597=1,D3597-'Data Transformation'!$W$25,FALSE))</f>
        <v>0</v>
      </c>
      <c r="E3596" t="str">
        <f t="array" ref="E3596">IF(ISLOGICAL(D3596),"",FREQUENCY(IF('Data Transformation'!$B$425:$B$8425='Bin Analysis'!$B3579,'Data Transformation'!$G$425:$G$8425),D3596))</f>
        <v/>
      </c>
      <c r="F3596" t="str">
        <f t="shared" si="447"/>
        <v/>
      </c>
      <c r="G3596">
        <f>Weighting!$H$20</f>
        <v>0</v>
      </c>
      <c r="H3596">
        <f t="array" ref="H3596">FREQUENCY(IF('Data Transformation'!$B$4:$B$8425=B3579,'Data Transformation'!$G$4:$G$8425),'Bin Analysis'!$B3596)</f>
        <v>11</v>
      </c>
      <c r="I3596">
        <f t="shared" si="448"/>
        <v>0</v>
      </c>
      <c r="J3596">
        <f t="shared" si="449"/>
        <v>0</v>
      </c>
      <c r="K3596">
        <f>J3596*Weighting!$W$20</f>
        <v>0</v>
      </c>
      <c r="M3596" s="14"/>
    </row>
    <row r="3597" spans="1:13" x14ac:dyDescent="0.25">
      <c r="A3597" s="32" t="str">
        <f>IF(Weighting!$P$21&gt;0,B3597,"")</f>
        <v/>
      </c>
      <c r="B3597">
        <f>Weighting!$C$21</f>
        <v>2.2860000000000005</v>
      </c>
      <c r="C3597">
        <f>Weighting!$F$21</f>
        <v>0</v>
      </c>
      <c r="D3597" t="b">
        <f>IF(C3597=1,'Data Transformation'!$G$3+0.5*'Data Transformation'!$W$25,IF(C3598=1,D3598-'Data Transformation'!$W$25,FALSE))</f>
        <v>0</v>
      </c>
      <c r="E3597" t="str">
        <f t="array" ref="E3597">IF(ISLOGICAL(D3597),"",FREQUENCY(IF('Data Transformation'!$B$425:$B$8425='Bin Analysis'!$B3579,'Data Transformation'!$G$425:$G$8425),D3597))</f>
        <v/>
      </c>
      <c r="F3597" t="str">
        <f t="shared" si="447"/>
        <v/>
      </c>
      <c r="G3597">
        <f>Weighting!$H$21</f>
        <v>0</v>
      </c>
      <c r="H3597">
        <f t="array" ref="H3597">FREQUENCY(IF('Data Transformation'!$B$4:$B$8425=B3579,'Data Transformation'!$G$4:$G$8425),'Bin Analysis'!$B3597)</f>
        <v>11</v>
      </c>
      <c r="I3597">
        <f t="shared" si="448"/>
        <v>0</v>
      </c>
      <c r="J3597">
        <f t="shared" si="449"/>
        <v>0</v>
      </c>
      <c r="K3597">
        <f>J3597*Weighting!$W$21</f>
        <v>0</v>
      </c>
      <c r="M3597" s="14"/>
    </row>
    <row r="3598" spans="1:13" x14ac:dyDescent="0.25">
      <c r="A3598" s="32" t="str">
        <f>IF(Weighting!$P$22&gt;0,B3598,"")</f>
        <v/>
      </c>
      <c r="B3598">
        <f>Weighting!$C$22</f>
        <v>2.4170000000000007</v>
      </c>
      <c r="C3598">
        <f>Weighting!$F$22</f>
        <v>0</v>
      </c>
      <c r="D3598" t="b">
        <f>IF(C3598=1,'Data Transformation'!$G$3+0.5*'Data Transformation'!$W$25,IF(C3599=1,D3599-'Data Transformation'!$W$25,FALSE))</f>
        <v>0</v>
      </c>
      <c r="E3598" t="str">
        <f t="array" ref="E3598">IF(ISLOGICAL(D3598),"",FREQUENCY(IF('Data Transformation'!$B$425:$B$8425='Bin Analysis'!$B3579,'Data Transformation'!$G$425:$G$8425),D3598))</f>
        <v/>
      </c>
      <c r="F3598" t="str">
        <f t="shared" si="447"/>
        <v/>
      </c>
      <c r="G3598">
        <f>Weighting!$H$22</f>
        <v>0</v>
      </c>
      <c r="H3598">
        <f t="array" ref="H3598">FREQUENCY(IF('Data Transformation'!$B$4:$B$8425=B3579,'Data Transformation'!$G$4:$G$8425),'Bin Analysis'!$B3598)</f>
        <v>11</v>
      </c>
      <c r="I3598">
        <f t="shared" si="448"/>
        <v>0</v>
      </c>
      <c r="J3598">
        <f t="shared" si="449"/>
        <v>0</v>
      </c>
      <c r="K3598">
        <f>J3598*Weighting!$W$22</f>
        <v>0</v>
      </c>
      <c r="M3598" s="14"/>
    </row>
    <row r="3599" spans="1:13" x14ac:dyDescent="0.25">
      <c r="A3599" s="32" t="str">
        <f>IF(Weighting!$P$23&gt;0,B3599,"")</f>
        <v/>
      </c>
      <c r="B3599">
        <f>Weighting!$C$23</f>
        <v>2.5480000000000009</v>
      </c>
      <c r="C3599">
        <f>Weighting!$F$23</f>
        <v>0</v>
      </c>
      <c r="D3599" t="b">
        <f>IF(C3599=1,'Data Transformation'!$G$3+0.5*'Data Transformation'!$W$25,IF(C3600=1,D3600-'Data Transformation'!$W$25,FALSE))</f>
        <v>0</v>
      </c>
      <c r="E3599" t="str">
        <f t="array" ref="E3599">IF(ISLOGICAL(D3599),"",FREQUENCY(IF('Data Transformation'!$B$425:$B$8425='Bin Analysis'!$B3579,'Data Transformation'!$G$425:$G$8425),D3599))</f>
        <v/>
      </c>
      <c r="F3599" t="str">
        <f t="shared" si="447"/>
        <v/>
      </c>
      <c r="G3599">
        <f>Weighting!$H$23</f>
        <v>0</v>
      </c>
      <c r="H3599">
        <f t="array" ref="H3599">FREQUENCY(IF('Data Transformation'!$B$4:$B$8425=B3579,'Data Transformation'!$G$4:$G$8425),'Bin Analysis'!$B3599)</f>
        <v>11</v>
      </c>
      <c r="I3599">
        <f t="shared" si="448"/>
        <v>0</v>
      </c>
      <c r="J3599">
        <f t="shared" si="449"/>
        <v>0</v>
      </c>
      <c r="K3599">
        <f>J3599*Weighting!$W$23</f>
        <v>0</v>
      </c>
      <c r="M3599" s="14"/>
    </row>
    <row r="3600" spans="1:13" x14ac:dyDescent="0.25">
      <c r="A3600" s="32" t="str">
        <f>IF(Weighting!$P$24&gt;0,B3600,"")</f>
        <v/>
      </c>
      <c r="B3600">
        <f>Weighting!$C$24</f>
        <v>2.6790000000000012</v>
      </c>
      <c r="C3600">
        <f>Weighting!$F$24</f>
        <v>0</v>
      </c>
      <c r="D3600" t="b">
        <f>IF(C3600=1,'Data Transformation'!$G$3+0.5*'Data Transformation'!$W$25,IF(C3601=1,D3601-'Data Transformation'!$W$25,FALSE))</f>
        <v>0</v>
      </c>
      <c r="E3600" t="str">
        <f t="array" ref="E3600">IF(ISLOGICAL(D3600),"",FREQUENCY(IF('Data Transformation'!$B$425:$B$8425='Bin Analysis'!$B3579,'Data Transformation'!$G$425:$G$8425),D3600))</f>
        <v/>
      </c>
      <c r="F3600" t="str">
        <f t="shared" si="447"/>
        <v/>
      </c>
      <c r="G3600">
        <f>Weighting!$H$24</f>
        <v>0</v>
      </c>
      <c r="H3600">
        <f t="array" ref="H3600">FREQUENCY(IF('Data Transformation'!$B$4:$B$8425=B3579,'Data Transformation'!$G$4:$G$8425),'Bin Analysis'!$B3600)</f>
        <v>11</v>
      </c>
      <c r="I3600">
        <f t="shared" si="448"/>
        <v>0</v>
      </c>
      <c r="J3600">
        <f t="shared" si="449"/>
        <v>0</v>
      </c>
      <c r="K3600">
        <f>J3600*Weighting!$W$24</f>
        <v>0</v>
      </c>
      <c r="M3600" s="14"/>
    </row>
    <row r="3601" spans="1:25" x14ac:dyDescent="0.25">
      <c r="A3601" s="32" t="str">
        <f>IF(Weighting!$P$25&gt;0,B3601,"")</f>
        <v/>
      </c>
      <c r="B3601">
        <f>Weighting!$C$25</f>
        <v>2.8100000000000014</v>
      </c>
      <c r="C3601">
        <f>Weighting!$F$25</f>
        <v>0</v>
      </c>
      <c r="D3601" t="b">
        <f>IF(C3601=1,'Data Transformation'!$G$3+0.5*'Data Transformation'!$W$25,IF(C3602=1,D3602-'Data Transformation'!$W$25,FALSE))</f>
        <v>0</v>
      </c>
      <c r="E3601" t="str">
        <f t="array" ref="E3601">IF(ISLOGICAL(D3601),"",FREQUENCY(IF('Data Transformation'!$B$425:$B$8425='Bin Analysis'!$B3579,'Data Transformation'!$G$425:$G$8425),D3601))</f>
        <v/>
      </c>
      <c r="F3601" t="str">
        <f t="shared" si="447"/>
        <v/>
      </c>
      <c r="G3601">
        <f>Weighting!$H$25</f>
        <v>0</v>
      </c>
      <c r="H3601">
        <f t="array" ref="H3601">FREQUENCY(IF('Data Transformation'!$B$4:$B$8425=B3579,'Data Transformation'!$G$4:$G$8425),'Bin Analysis'!$B3601)</f>
        <v>11</v>
      </c>
      <c r="I3601">
        <f t="shared" si="448"/>
        <v>0</v>
      </c>
      <c r="J3601">
        <f t="shared" si="449"/>
        <v>0</v>
      </c>
      <c r="K3601">
        <f>J3601*Weighting!$W$25</f>
        <v>0</v>
      </c>
      <c r="M3601" s="14"/>
    </row>
    <row r="3602" spans="1:25" x14ac:dyDescent="0.25">
      <c r="N3602" s="55"/>
      <c r="O3602"/>
      <c r="P3602"/>
      <c r="Q3602"/>
      <c r="R3602"/>
    </row>
    <row r="3603" spans="1:25" ht="23.25" x14ac:dyDescent="0.35">
      <c r="A3603" s="21" t="s">
        <v>0</v>
      </c>
      <c r="B3603" s="21">
        <f>IFERROR(VLOOKUP(C3603,'Data Transformation'!$L$6:$M$426,2,FALSE),"")</f>
        <v>150</v>
      </c>
      <c r="C3603" s="21">
        <f>C3579+1</f>
        <v>150</v>
      </c>
      <c r="D3603" s="21"/>
      <c r="E3603" s="21"/>
      <c r="F3603" s="21"/>
      <c r="G3603" s="21"/>
      <c r="H3603" s="22"/>
      <c r="I3603" s="22"/>
      <c r="J3603" s="22"/>
      <c r="K3603" s="21"/>
      <c r="L3603" s="21">
        <f>B3603</f>
        <v>150</v>
      </c>
      <c r="M3603" s="23">
        <f>INDEX('Data Transformation'!$O$4:$O$424,MATCH($B3603,'Data Transformation'!$M$4:$M$424,0),MATCH($M$2,'Data Transformation'!$O$3,0))</f>
        <v>15</v>
      </c>
      <c r="N3603" s="27">
        <f>IF('Input and Summary Results'!$J$16="minimum",'Bin Analysis'!X3604/(M3603-1),'Bin Analysis'!Y3603/('Bin Analysis'!M3603-1))</f>
        <v>0</v>
      </c>
      <c r="O3603" s="27">
        <f>IF(M3603=FALSE,NA(),(VLOOKUP(1,C3606:K3625,4,FALSE))/(M3603-1))</f>
        <v>0</v>
      </c>
      <c r="P3603" s="27">
        <f>IF(M3603=FALSE,NA(),SUM(J3606:J3625)/Weighting!$S$5)</f>
        <v>0.3</v>
      </c>
      <c r="Q3603" s="27">
        <f>IF(M3603=FALSE,NA(),SUM(K3606:K3625)/Weighting!$S$6)</f>
        <v>0.21739130434782608</v>
      </c>
      <c r="R3603" s="27">
        <f>IF(M3603=FALSE,NA(),(VLOOKUP(1,G3606:K3625,3,FALSE))/(M3603-1))</f>
        <v>0.9285714285714286</v>
      </c>
      <c r="S3603" s="22" t="str">
        <f>IF(M3603=FALSE,NA(),IF(SUM(J3606:J3625)=2,"yes","no"))</f>
        <v>no</v>
      </c>
      <c r="X3603" s="2" cm="2">
        <f t="array" ref="X3603:X3604">FREQUENCY(IF('Data Transformation'!$B$425:$B$6424='Bin Analysis'!L3603,'Data Transformation'!$G$425:$G$6424),'Data Transformation'!$U$11)</f>
        <v>14</v>
      </c>
      <c r="Y3603" s="2" cm="2">
        <f t="array" ref="Y3603:Y3604">FREQUENCY(IF('Data Transformation'!$B$425:$B$6424='Bin Analysis'!L3603,'Data Transformation'!$G$425:$G$6424),'Data Transformation'!$U$12)</f>
        <v>14</v>
      </c>
    </row>
    <row r="3604" spans="1:25" x14ac:dyDescent="0.25">
      <c r="A3604" s="14" t="s">
        <v>67</v>
      </c>
      <c r="B3604" t="s">
        <v>47</v>
      </c>
      <c r="C3604" t="s">
        <v>5</v>
      </c>
      <c r="D3604" t="s">
        <v>100</v>
      </c>
      <c r="E3604" t="s">
        <v>101</v>
      </c>
      <c r="F3604" t="s">
        <v>102</v>
      </c>
      <c r="G3604" t="s">
        <v>70</v>
      </c>
      <c r="H3604" t="s">
        <v>31</v>
      </c>
      <c r="I3604" t="s">
        <v>32</v>
      </c>
      <c r="J3604" t="s">
        <v>46</v>
      </c>
      <c r="K3604" s="14" t="s">
        <v>45</v>
      </c>
      <c r="M3604" s="14"/>
      <c r="X3604" s="2">
        <v>0</v>
      </c>
      <c r="Y3604" s="2">
        <v>0</v>
      </c>
    </row>
    <row r="3605" spans="1:25" x14ac:dyDescent="0.25">
      <c r="A3605" s="32"/>
      <c r="D3605" t="b">
        <f>IF(C3605=1,'Data Transformation'!$G$3+0.5*'Data Transformation'!$W$25,IF(C3606=1,D3606-'Data Transformation'!$W$25,FALSE))</f>
        <v>0</v>
      </c>
      <c r="E3605" t="str">
        <f t="array" ref="E3605">IF(ISLOGICAL(D3605),"",FREQUENCY(IF('Data Transformation'!$B$425:$B$8425='Bin Analysis'!$B3603,'Data Transformation'!$G$425:$G$8425),D3605))</f>
        <v/>
      </c>
      <c r="F3605" t="str">
        <f>IF(ISLOGICAL(D3605),"",E3605-E3604)</f>
        <v/>
      </c>
      <c r="M3605" s="14"/>
    </row>
    <row r="3606" spans="1:25" x14ac:dyDescent="0.25">
      <c r="A3606" s="32">
        <f>IF(Weighting!$P$6&gt;0,B3606,"")</f>
        <v>0.32100000000000001</v>
      </c>
      <c r="B3606">
        <f>Weighting!$C$6</f>
        <v>0.32100000000000001</v>
      </c>
      <c r="C3606">
        <f>Weighting!$F$6</f>
        <v>0</v>
      </c>
      <c r="D3606" t="b">
        <f>IF(C3606=1,'Data Transformation'!$G$3+0.5*'Data Transformation'!$W$25,IF(C3607=1,D3607-'Data Transformation'!$W$25,FALSE))</f>
        <v>0</v>
      </c>
      <c r="E3606" t="str">
        <f t="array" ref="E3606">IF(ISLOGICAL(D3606),"",FREQUENCY(IF('Data Transformation'!$B$425:$B$8425='Bin Analysis'!$B3603,'Data Transformation'!$G$425:$G$8425),D3606))</f>
        <v/>
      </c>
      <c r="F3606" t="str">
        <f>IF(ISLOGICAL(D3606),"",E3606-E3605)</f>
        <v/>
      </c>
      <c r="G3606">
        <f>Weighting!$H$6</f>
        <v>1</v>
      </c>
      <c r="H3606">
        <f t="array" ref="H3606">FREQUENCY(IF('Data Transformation'!$B$4:$B$8425=B3603,'Data Transformation'!$G$4:$G$8425),'Bin Analysis'!$B3606)</f>
        <v>13</v>
      </c>
      <c r="I3606">
        <f>H3606-H3605</f>
        <v>13</v>
      </c>
      <c r="J3606">
        <f>IF(I3606=0,0,1)</f>
        <v>1</v>
      </c>
      <c r="K3606">
        <f>J3606*Weighting!$W$6</f>
        <v>1</v>
      </c>
      <c r="M3606" s="14"/>
    </row>
    <row r="3607" spans="1:25" x14ac:dyDescent="0.25">
      <c r="A3607" s="32">
        <f>IF(Weighting!$P$7&gt;0,B3607,"")</f>
        <v>0.45200000000000001</v>
      </c>
      <c r="B3607">
        <f>Weighting!$C$7</f>
        <v>0.45200000000000001</v>
      </c>
      <c r="C3607">
        <f>Weighting!$F$7</f>
        <v>0</v>
      </c>
      <c r="D3607" t="b">
        <f>IF(C3607=1,'Data Transformation'!$G$3+0.5*'Data Transformation'!$W$25,IF(C3608=1,D3608-'Data Transformation'!$W$25,FALSE))</f>
        <v>0</v>
      </c>
      <c r="E3607" t="str">
        <f t="array" ref="E3607">IF(ISLOGICAL(D3607),"",FREQUENCY(IF('Data Transformation'!$B$425:$B$8425='Bin Analysis'!$B3603,'Data Transformation'!$G$425:$G$8425),D3607))</f>
        <v/>
      </c>
      <c r="F3607" t="str">
        <f t="shared" ref="F3607:F3625" si="450">IF(ISLOGICAL(D3607),"",E3607-E3606)</f>
        <v/>
      </c>
      <c r="G3607">
        <f>Weighting!$H$7</f>
        <v>0</v>
      </c>
      <c r="H3607">
        <f t="array" ref="H3607">FREQUENCY(IF('Data Transformation'!$B$4:$B$8425=B3603,'Data Transformation'!$G$4:$G$8425),'Bin Analysis'!$B3607)</f>
        <v>13</v>
      </c>
      <c r="I3607">
        <f t="shared" ref="I3607:I3625" si="451">H3607-H3606</f>
        <v>0</v>
      </c>
      <c r="J3607">
        <f>IF(I3607=0,0,1)</f>
        <v>0</v>
      </c>
      <c r="K3607">
        <f>J3607*Weighting!$W$7</f>
        <v>0</v>
      </c>
      <c r="M3607" s="14"/>
    </row>
    <row r="3608" spans="1:25" x14ac:dyDescent="0.25">
      <c r="A3608" s="32">
        <f>IF(Weighting!$P$8&gt;0,B3608,"")</f>
        <v>0.58299999999999996</v>
      </c>
      <c r="B3608">
        <f>Weighting!$C$8</f>
        <v>0.58299999999999996</v>
      </c>
      <c r="C3608">
        <f>Weighting!$F$8</f>
        <v>0</v>
      </c>
      <c r="D3608" t="b">
        <f>IF(C3608=1,'Data Transformation'!$G$3+0.5*'Data Transformation'!$W$25,IF(C3609=1,D3609-'Data Transformation'!$W$25,FALSE))</f>
        <v>0</v>
      </c>
      <c r="E3608" t="str">
        <f t="array" ref="E3608">IF(ISLOGICAL(D3608),"",FREQUENCY(IF('Data Transformation'!$B$425:$B$8425='Bin Analysis'!$B3603,'Data Transformation'!$G$425:$G$8425),D3608))</f>
        <v/>
      </c>
      <c r="F3608" t="str">
        <f t="shared" si="450"/>
        <v/>
      </c>
      <c r="G3608">
        <f>Weighting!$H$8</f>
        <v>0</v>
      </c>
      <c r="H3608">
        <f t="array" ref="H3608">FREQUENCY(IF('Data Transformation'!$B$4:$B$8425=B3603,'Data Transformation'!$G$4:$G$8425),'Bin Analysis'!$B3608)</f>
        <v>14</v>
      </c>
      <c r="I3608">
        <f t="shared" si="451"/>
        <v>1</v>
      </c>
      <c r="J3608">
        <f t="shared" ref="J3608:J3625" si="452">IF(I3608=0,0,1)</f>
        <v>1</v>
      </c>
      <c r="K3608">
        <f>J3608*Weighting!$W$8</f>
        <v>3</v>
      </c>
      <c r="M3608" s="14"/>
    </row>
    <row r="3609" spans="1:25" x14ac:dyDescent="0.25">
      <c r="A3609" s="32">
        <f>IF(Weighting!$P$9&gt;0,B3609,"")</f>
        <v>0.71399999999999997</v>
      </c>
      <c r="B3609" s="50">
        <f>Weighting!$C$9</f>
        <v>0.71399999999999997</v>
      </c>
      <c r="C3609">
        <f>Weighting!$F$9</f>
        <v>0</v>
      </c>
      <c r="D3609" t="b">
        <f>IF(C3609=1,'Data Transformation'!$G$3+0.5*'Data Transformation'!$W$25,IF(C3610=1,D3610-'Data Transformation'!$W$25,FALSE))</f>
        <v>0</v>
      </c>
      <c r="E3609" t="str">
        <f t="array" ref="E3609">IF(ISLOGICAL(D3609),"",FREQUENCY(IF('Data Transformation'!$B$425:$B$8425='Bin Analysis'!$B3603,'Data Transformation'!$G$425:$G$8425),D3609))</f>
        <v/>
      </c>
      <c r="F3609" t="str">
        <f t="shared" si="450"/>
        <v/>
      </c>
      <c r="G3609">
        <f>Weighting!$H$9</f>
        <v>0</v>
      </c>
      <c r="H3609">
        <f t="array" ref="H3609">FREQUENCY(IF('Data Transformation'!$B$4:$B$8425=B3603,'Data Transformation'!$G$4:$G$8425),'Bin Analysis'!$B3609)</f>
        <v>14</v>
      </c>
      <c r="I3609">
        <f t="shared" si="451"/>
        <v>0</v>
      </c>
      <c r="J3609">
        <f t="shared" si="452"/>
        <v>0</v>
      </c>
      <c r="K3609">
        <f>J3609*Weighting!$W$9</f>
        <v>0</v>
      </c>
      <c r="M3609" s="14"/>
    </row>
    <row r="3610" spans="1:25" x14ac:dyDescent="0.25">
      <c r="A3610" s="32">
        <f>IF(Weighting!$P$10&gt;0,B3610,"")</f>
        <v>0.84499999999999997</v>
      </c>
      <c r="B3610">
        <f>Weighting!$C$10</f>
        <v>0.84499999999999997</v>
      </c>
      <c r="C3610">
        <f>Weighting!$F$10</f>
        <v>0</v>
      </c>
      <c r="D3610" t="b">
        <f>IF(C3610=1,'Data Transformation'!$G$3+0.5*'Data Transformation'!$W$25,IF(C3611=1,D3611-'Data Transformation'!$W$25,FALSE))</f>
        <v>0</v>
      </c>
      <c r="E3610" t="str">
        <f t="array" ref="E3610">IF(ISLOGICAL(D3610),"",FREQUENCY(IF('Data Transformation'!$B$425:$B$8425='Bin Analysis'!$B3603,'Data Transformation'!$G$425:$G$8425),D3610))</f>
        <v/>
      </c>
      <c r="F3610" t="str">
        <f t="shared" si="450"/>
        <v/>
      </c>
      <c r="G3610">
        <f>Weighting!$H$10</f>
        <v>0</v>
      </c>
      <c r="H3610">
        <f t="array" ref="H3610">FREQUENCY(IF('Data Transformation'!$B$4:$B$8425=B3603,'Data Transformation'!$G$4:$G$8425),'Bin Analysis'!$B3610)</f>
        <v>14</v>
      </c>
      <c r="I3610">
        <f t="shared" si="451"/>
        <v>0</v>
      </c>
      <c r="J3610">
        <f t="shared" si="452"/>
        <v>0</v>
      </c>
      <c r="K3610">
        <f>J3610*Weighting!$W$10</f>
        <v>0</v>
      </c>
      <c r="M3610" s="14"/>
    </row>
    <row r="3611" spans="1:25" x14ac:dyDescent="0.25">
      <c r="A3611" s="32">
        <f>IF(Weighting!$P$11&gt;0,B3611,"")</f>
        <v>0.97599999999999998</v>
      </c>
      <c r="B3611">
        <f>Weighting!$C$11</f>
        <v>0.97599999999999998</v>
      </c>
      <c r="C3611">
        <f>Weighting!$F$11</f>
        <v>0</v>
      </c>
      <c r="D3611">
        <f>IF(C3611=1,'Data Transformation'!$G$3+0.5*'Data Transformation'!$W$25,IF(C3612=1,D3612-'Data Transformation'!$W$25,FALSE))</f>
        <v>0.86899999999999999</v>
      </c>
      <c r="E3611">
        <f t="array" ref="E3611">IF(ISLOGICAL(D3611),"",FREQUENCY(IF('Data Transformation'!$B$425:$B$8425='Bin Analysis'!$B3603,'Data Transformation'!$G$425:$G$8425),D3611))</f>
        <v>14</v>
      </c>
      <c r="F3611" t="e">
        <f t="shared" si="450"/>
        <v>#VALUE!</v>
      </c>
      <c r="G3611">
        <f>Weighting!$H$11</f>
        <v>0</v>
      </c>
      <c r="H3611">
        <f t="array" ref="H3611">FREQUENCY(IF('Data Transformation'!$B$4:$B$8425=B3603,'Data Transformation'!$G$4:$G$8425),'Bin Analysis'!$B3611)</f>
        <v>14</v>
      </c>
      <c r="I3611">
        <f t="shared" si="451"/>
        <v>0</v>
      </c>
      <c r="J3611">
        <f t="shared" si="452"/>
        <v>0</v>
      </c>
      <c r="K3611">
        <f>J3611*Weighting!$W$11</f>
        <v>0</v>
      </c>
      <c r="M3611" s="14"/>
    </row>
    <row r="3612" spans="1:25" x14ac:dyDescent="0.25">
      <c r="A3612" s="32">
        <f>IF(Weighting!$P$12&gt;0,B3612,"")</f>
        <v>1.107</v>
      </c>
      <c r="B3612">
        <f>Weighting!$C$12</f>
        <v>1.107</v>
      </c>
      <c r="C3612">
        <f>Weighting!$F$12</f>
        <v>1</v>
      </c>
      <c r="D3612">
        <f>IF(C3612=1,'Data Transformation'!$G$3+0.5*'Data Transformation'!$W$25,IF(C3613=1,D3613-'Data Transformation'!$W$25,FALSE))</f>
        <v>1.131</v>
      </c>
      <c r="E3612">
        <f t="array" ref="E3612">IF(ISLOGICAL(D3612),"",FREQUENCY(IF('Data Transformation'!$B$425:$B$8425='Bin Analysis'!$B3603,'Data Transformation'!$G$425:$G$8425),D3612))</f>
        <v>14</v>
      </c>
      <c r="F3612">
        <f t="shared" si="450"/>
        <v>0</v>
      </c>
      <c r="G3612">
        <f>Weighting!$H$12</f>
        <v>0</v>
      </c>
      <c r="H3612">
        <f t="array" ref="H3612">FREQUENCY(IF('Data Transformation'!$B$4:$B$8425=B3603,'Data Transformation'!$G$4:$G$8425),'Bin Analysis'!$B3612)</f>
        <v>15</v>
      </c>
      <c r="I3612">
        <f t="shared" si="451"/>
        <v>1</v>
      </c>
      <c r="J3612">
        <f t="shared" si="452"/>
        <v>1</v>
      </c>
      <c r="K3612">
        <f>J3612*Weighting!$W$12</f>
        <v>1</v>
      </c>
      <c r="M3612" s="14"/>
    </row>
    <row r="3613" spans="1:25" x14ac:dyDescent="0.25">
      <c r="A3613" s="32">
        <f>IF(Weighting!$P$13&gt;0,B3613,"")</f>
        <v>1.238</v>
      </c>
      <c r="B3613">
        <f>Weighting!$C$13</f>
        <v>1.238</v>
      </c>
      <c r="C3613">
        <f>Weighting!$F$13</f>
        <v>0</v>
      </c>
      <c r="D3613" t="b">
        <f>IF(C3613=1,'Data Transformation'!$G$3+0.5*'Data Transformation'!$W$25,IF(C3614=1,D3614-'Data Transformation'!$W$25,FALSE))</f>
        <v>0</v>
      </c>
      <c r="E3613" t="str">
        <f t="array" ref="E3613">IF(ISLOGICAL(D3613),"",FREQUENCY(IF('Data Transformation'!$B$425:$B$8425='Bin Analysis'!$B3603,'Data Transformation'!$G$425:$G$8425),D3613))</f>
        <v/>
      </c>
      <c r="F3613" t="str">
        <f t="shared" si="450"/>
        <v/>
      </c>
      <c r="G3613">
        <f>Weighting!$H$13</f>
        <v>0</v>
      </c>
      <c r="H3613">
        <f t="array" ref="H3613">FREQUENCY(IF('Data Transformation'!$B$4:$B$8425=B3603,'Data Transformation'!$G$4:$G$8425),'Bin Analysis'!$B3613)</f>
        <v>15</v>
      </c>
      <c r="I3613">
        <f t="shared" si="451"/>
        <v>0</v>
      </c>
      <c r="J3613">
        <f t="shared" si="452"/>
        <v>0</v>
      </c>
      <c r="K3613">
        <f>J3613*Weighting!$W$13</f>
        <v>0</v>
      </c>
      <c r="M3613" s="14"/>
    </row>
    <row r="3614" spans="1:25" x14ac:dyDescent="0.25">
      <c r="A3614" s="32">
        <f>IF(Weighting!$P$14&gt;0,B3614,"")</f>
        <v>1.369</v>
      </c>
      <c r="B3614">
        <f>Weighting!$C$14</f>
        <v>1.369</v>
      </c>
      <c r="C3614">
        <f>Weighting!$F$14</f>
        <v>0</v>
      </c>
      <c r="D3614" t="b">
        <f>IF(C3614=1,'Data Transformation'!$G$3+0.5*'Data Transformation'!$W$25,IF(C3615=1,D3615-'Data Transformation'!$W$25,FALSE))</f>
        <v>0</v>
      </c>
      <c r="E3614" t="str">
        <f t="array" ref="E3614">IF(ISLOGICAL(D3614),"",FREQUENCY(IF('Data Transformation'!$B$425:$B$8425='Bin Analysis'!$B3603,'Data Transformation'!$G$425:$G$8425),D3614))</f>
        <v/>
      </c>
      <c r="F3614" t="str">
        <f t="shared" si="450"/>
        <v/>
      </c>
      <c r="G3614">
        <f>Weighting!$H$14</f>
        <v>0</v>
      </c>
      <c r="H3614">
        <f t="array" ref="H3614">FREQUENCY(IF('Data Transformation'!$B$4:$B$8425=B3603,'Data Transformation'!$G$4:$G$8425),'Bin Analysis'!$B3614)</f>
        <v>15</v>
      </c>
      <c r="I3614">
        <f t="shared" si="451"/>
        <v>0</v>
      </c>
      <c r="J3614">
        <f t="shared" si="452"/>
        <v>0</v>
      </c>
      <c r="K3614">
        <f>J3614*Weighting!$W$14</f>
        <v>0</v>
      </c>
      <c r="M3614" s="14"/>
    </row>
    <row r="3615" spans="1:25" x14ac:dyDescent="0.25">
      <c r="A3615" s="32">
        <f>IF(Weighting!$P$15&gt;0,B3615,"")</f>
        <v>1.5000009999999999</v>
      </c>
      <c r="B3615">
        <f>Weighting!$C$15</f>
        <v>1.5000009999999999</v>
      </c>
      <c r="C3615">
        <f>Weighting!$F$15</f>
        <v>0</v>
      </c>
      <c r="D3615" t="b">
        <f>IF(C3615=1,'Data Transformation'!$G$3+0.5*'Data Transformation'!$W$25,IF(C3616=1,D3616-'Data Transformation'!$W$25,FALSE))</f>
        <v>0</v>
      </c>
      <c r="E3615" t="str">
        <f t="array" ref="E3615">IF(ISLOGICAL(D3615),"",FREQUENCY(IF('Data Transformation'!$B$425:$B$8425='Bin Analysis'!$B3603,'Data Transformation'!$G$425:$G$8425),D3615))</f>
        <v/>
      </c>
      <c r="F3615" t="str">
        <f t="shared" si="450"/>
        <v/>
      </c>
      <c r="G3615">
        <f>Weighting!$H$15</f>
        <v>0</v>
      </c>
      <c r="H3615">
        <f t="array" ref="H3615">FREQUENCY(IF('Data Transformation'!$B$4:$B$8425=B3603,'Data Transformation'!$G$4:$G$8425),'Bin Analysis'!$B3615)</f>
        <v>15</v>
      </c>
      <c r="I3615">
        <f t="shared" si="451"/>
        <v>0</v>
      </c>
      <c r="J3615">
        <f t="shared" si="452"/>
        <v>0</v>
      </c>
      <c r="K3615">
        <f>J3615*Weighting!$W$15</f>
        <v>0</v>
      </c>
      <c r="M3615" s="14"/>
    </row>
    <row r="3616" spans="1:25" x14ac:dyDescent="0.25">
      <c r="A3616" s="32" t="str">
        <f>IF(Weighting!$P$16&gt;0,B3616,"")</f>
        <v/>
      </c>
      <c r="B3616">
        <f>Weighting!$C$16</f>
        <v>1.631</v>
      </c>
      <c r="C3616">
        <f>Weighting!$F$16</f>
        <v>0</v>
      </c>
      <c r="D3616" t="b">
        <f>IF(C3616=1,'Data Transformation'!$G$3+0.5*'Data Transformation'!$W$25,IF(C3617=1,D3617-'Data Transformation'!$W$25,FALSE))</f>
        <v>0</v>
      </c>
      <c r="E3616" t="str">
        <f t="array" ref="E3616">IF(ISLOGICAL(D3616),"",FREQUENCY(IF('Data Transformation'!$B$425:$B$8425='Bin Analysis'!$B3603,'Data Transformation'!$G$425:$G$8425),D3616))</f>
        <v/>
      </c>
      <c r="F3616" t="str">
        <f t="shared" si="450"/>
        <v/>
      </c>
      <c r="G3616">
        <f>Weighting!$H$16</f>
        <v>0</v>
      </c>
      <c r="H3616">
        <f t="array" ref="H3616">FREQUENCY(IF('Data Transformation'!$B$4:$B$8425=B3603,'Data Transformation'!$G$4:$G$8425),'Bin Analysis'!$B3616)</f>
        <v>15</v>
      </c>
      <c r="I3616">
        <f t="shared" si="451"/>
        <v>0</v>
      </c>
      <c r="J3616">
        <f t="shared" si="452"/>
        <v>0</v>
      </c>
      <c r="K3616">
        <f>J3616*Weighting!$W$16</f>
        <v>0</v>
      </c>
      <c r="M3616" s="14"/>
    </row>
    <row r="3617" spans="1:25" x14ac:dyDescent="0.25">
      <c r="A3617" s="32" t="str">
        <f>IF(Weighting!$P$17&gt;0,B3617,"")</f>
        <v/>
      </c>
      <c r="B3617">
        <f>Weighting!$C$17</f>
        <v>1.762</v>
      </c>
      <c r="C3617">
        <f>Weighting!$F$17</f>
        <v>0</v>
      </c>
      <c r="D3617" t="b">
        <f>IF(C3617=1,'Data Transformation'!$G$3+0.5*'Data Transformation'!$W$25,IF(C3618=1,D3618-'Data Transformation'!$W$25,FALSE))</f>
        <v>0</v>
      </c>
      <c r="E3617" t="str">
        <f t="array" ref="E3617">IF(ISLOGICAL(D3617),"",FREQUENCY(IF('Data Transformation'!$B$425:$B$8425='Bin Analysis'!$B3603,'Data Transformation'!$G$425:$G$8425),D3617))</f>
        <v/>
      </c>
      <c r="F3617" t="str">
        <f t="shared" si="450"/>
        <v/>
      </c>
      <c r="G3617">
        <f>Weighting!$H$17</f>
        <v>0</v>
      </c>
      <c r="H3617">
        <f t="array" ref="H3617">FREQUENCY(IF('Data Transformation'!$B$4:$B$8425=B3603,'Data Transformation'!$G$4:$G$8425),'Bin Analysis'!$B3617)</f>
        <v>15</v>
      </c>
      <c r="I3617">
        <f t="shared" si="451"/>
        <v>0</v>
      </c>
      <c r="J3617">
        <f t="shared" si="452"/>
        <v>0</v>
      </c>
      <c r="K3617">
        <f>J3617*Weighting!$W$17</f>
        <v>0</v>
      </c>
      <c r="M3617" s="14"/>
    </row>
    <row r="3618" spans="1:25" x14ac:dyDescent="0.25">
      <c r="A3618" s="32" t="str">
        <f>IF(Weighting!$P$18&gt;0,B3618,"")</f>
        <v/>
      </c>
      <c r="B3618">
        <f>Weighting!$C$18</f>
        <v>1.893</v>
      </c>
      <c r="C3618">
        <f>Weighting!$F$18</f>
        <v>0</v>
      </c>
      <c r="D3618" t="b">
        <f>IF(C3618=1,'Data Transformation'!$G$3+0.5*'Data Transformation'!$W$25,IF(C3619=1,D3619-'Data Transformation'!$W$25,FALSE))</f>
        <v>0</v>
      </c>
      <c r="E3618" t="str">
        <f t="array" ref="E3618">IF(ISLOGICAL(D3618),"",FREQUENCY(IF('Data Transformation'!$B$425:$B$8425='Bin Analysis'!$B3603,'Data Transformation'!$G$425:$G$8425),D3618))</f>
        <v/>
      </c>
      <c r="F3618" t="str">
        <f t="shared" si="450"/>
        <v/>
      </c>
      <c r="G3618">
        <f>Weighting!$H$18</f>
        <v>0</v>
      </c>
      <c r="H3618">
        <f t="array" ref="H3618">FREQUENCY(IF('Data Transformation'!$B$4:$B$8425=B3603,'Data Transformation'!$G$4:$G$8425),'Bin Analysis'!$B3618)</f>
        <v>15</v>
      </c>
      <c r="I3618">
        <f t="shared" si="451"/>
        <v>0</v>
      </c>
      <c r="J3618">
        <f t="shared" si="452"/>
        <v>0</v>
      </c>
      <c r="K3618">
        <f>J3618*Weighting!$W$18</f>
        <v>0</v>
      </c>
      <c r="M3618" s="14"/>
    </row>
    <row r="3619" spans="1:25" x14ac:dyDescent="0.25">
      <c r="A3619" s="32" t="str">
        <f>IF(Weighting!$P$19&gt;0,B3619,"")</f>
        <v/>
      </c>
      <c r="B3619">
        <f>Weighting!$C$19</f>
        <v>2.024</v>
      </c>
      <c r="C3619">
        <f>Weighting!$F$19</f>
        <v>0</v>
      </c>
      <c r="D3619" t="b">
        <f>IF(C3619=1,'Data Transformation'!$G$3+0.5*'Data Transformation'!$W$25,IF(C3620=1,D3620-'Data Transformation'!$W$25,FALSE))</f>
        <v>0</v>
      </c>
      <c r="E3619" t="str">
        <f t="array" ref="E3619">IF(ISLOGICAL(D3619),"",FREQUENCY(IF('Data Transformation'!$B$425:$B$8425='Bin Analysis'!$B3603,'Data Transformation'!$G$425:$G$8425),D3619))</f>
        <v/>
      </c>
      <c r="F3619" t="str">
        <f t="shared" si="450"/>
        <v/>
      </c>
      <c r="G3619">
        <f>Weighting!$H$19</f>
        <v>0</v>
      </c>
      <c r="H3619">
        <f t="array" ref="H3619">FREQUENCY(IF('Data Transformation'!$B$4:$B$8425=B3603,'Data Transformation'!$G$4:$G$8425),'Bin Analysis'!$B3619)</f>
        <v>15</v>
      </c>
      <c r="I3619">
        <f t="shared" si="451"/>
        <v>0</v>
      </c>
      <c r="J3619">
        <f t="shared" si="452"/>
        <v>0</v>
      </c>
      <c r="K3619">
        <f>J3619*Weighting!$W$19</f>
        <v>0</v>
      </c>
      <c r="M3619" s="14"/>
    </row>
    <row r="3620" spans="1:25" x14ac:dyDescent="0.25">
      <c r="A3620" s="32" t="str">
        <f>IF(Weighting!$P$20&gt;0,B3620,"")</f>
        <v/>
      </c>
      <c r="B3620">
        <f>Weighting!$C$20</f>
        <v>2.1550000000000002</v>
      </c>
      <c r="C3620">
        <f>Weighting!$F$20</f>
        <v>0</v>
      </c>
      <c r="D3620" t="b">
        <f>IF(C3620=1,'Data Transformation'!$G$3+0.5*'Data Transformation'!$W$25,IF(C3621=1,D3621-'Data Transformation'!$W$25,FALSE))</f>
        <v>0</v>
      </c>
      <c r="E3620" t="str">
        <f t="array" ref="E3620">IF(ISLOGICAL(D3620),"",FREQUENCY(IF('Data Transformation'!$B$425:$B$8425='Bin Analysis'!$B3603,'Data Transformation'!$G$425:$G$8425),D3620))</f>
        <v/>
      </c>
      <c r="F3620" t="str">
        <f t="shared" si="450"/>
        <v/>
      </c>
      <c r="G3620">
        <f>Weighting!$H$20</f>
        <v>0</v>
      </c>
      <c r="H3620">
        <f t="array" ref="H3620">FREQUENCY(IF('Data Transformation'!$B$4:$B$8425=B3603,'Data Transformation'!$G$4:$G$8425),'Bin Analysis'!$B3620)</f>
        <v>15</v>
      </c>
      <c r="I3620">
        <f t="shared" si="451"/>
        <v>0</v>
      </c>
      <c r="J3620">
        <f t="shared" si="452"/>
        <v>0</v>
      </c>
      <c r="K3620">
        <f>J3620*Weighting!$W$20</f>
        <v>0</v>
      </c>
      <c r="M3620" s="14"/>
    </row>
    <row r="3621" spans="1:25" x14ac:dyDescent="0.25">
      <c r="A3621" s="32" t="str">
        <f>IF(Weighting!$P$21&gt;0,B3621,"")</f>
        <v/>
      </c>
      <c r="B3621">
        <f>Weighting!$C$21</f>
        <v>2.2860000000000005</v>
      </c>
      <c r="C3621">
        <f>Weighting!$F$21</f>
        <v>0</v>
      </c>
      <c r="D3621" t="b">
        <f>IF(C3621=1,'Data Transformation'!$G$3+0.5*'Data Transformation'!$W$25,IF(C3622=1,D3622-'Data Transformation'!$W$25,FALSE))</f>
        <v>0</v>
      </c>
      <c r="E3621" t="str">
        <f t="array" ref="E3621">IF(ISLOGICAL(D3621),"",FREQUENCY(IF('Data Transformation'!$B$425:$B$8425='Bin Analysis'!$B3603,'Data Transformation'!$G$425:$G$8425),D3621))</f>
        <v/>
      </c>
      <c r="F3621" t="str">
        <f t="shared" si="450"/>
        <v/>
      </c>
      <c r="G3621">
        <f>Weighting!$H$21</f>
        <v>0</v>
      </c>
      <c r="H3621">
        <f t="array" ref="H3621">FREQUENCY(IF('Data Transformation'!$B$4:$B$8425=B3603,'Data Transformation'!$G$4:$G$8425),'Bin Analysis'!$B3621)</f>
        <v>15</v>
      </c>
      <c r="I3621">
        <f t="shared" si="451"/>
        <v>0</v>
      </c>
      <c r="J3621">
        <f t="shared" si="452"/>
        <v>0</v>
      </c>
      <c r="K3621">
        <f>J3621*Weighting!$W$21</f>
        <v>0</v>
      </c>
      <c r="M3621" s="14"/>
    </row>
    <row r="3622" spans="1:25" x14ac:dyDescent="0.25">
      <c r="A3622" s="32" t="str">
        <f>IF(Weighting!$P$22&gt;0,B3622,"")</f>
        <v/>
      </c>
      <c r="B3622">
        <f>Weighting!$C$22</f>
        <v>2.4170000000000007</v>
      </c>
      <c r="C3622">
        <f>Weighting!$F$22</f>
        <v>0</v>
      </c>
      <c r="D3622" t="b">
        <f>IF(C3622=1,'Data Transformation'!$G$3+0.5*'Data Transformation'!$W$25,IF(C3623=1,D3623-'Data Transformation'!$W$25,FALSE))</f>
        <v>0</v>
      </c>
      <c r="E3622" t="str">
        <f t="array" ref="E3622">IF(ISLOGICAL(D3622),"",FREQUENCY(IF('Data Transformation'!$B$425:$B$8425='Bin Analysis'!$B3603,'Data Transformation'!$G$425:$G$8425),D3622))</f>
        <v/>
      </c>
      <c r="F3622" t="str">
        <f t="shared" si="450"/>
        <v/>
      </c>
      <c r="G3622">
        <f>Weighting!$H$22</f>
        <v>0</v>
      </c>
      <c r="H3622">
        <f t="array" ref="H3622">FREQUENCY(IF('Data Transformation'!$B$4:$B$8425=B3603,'Data Transformation'!$G$4:$G$8425),'Bin Analysis'!$B3622)</f>
        <v>15</v>
      </c>
      <c r="I3622">
        <f t="shared" si="451"/>
        <v>0</v>
      </c>
      <c r="J3622">
        <f t="shared" si="452"/>
        <v>0</v>
      </c>
      <c r="K3622">
        <f>J3622*Weighting!$W$22</f>
        <v>0</v>
      </c>
      <c r="M3622" s="14"/>
    </row>
    <row r="3623" spans="1:25" x14ac:dyDescent="0.25">
      <c r="A3623" s="32" t="str">
        <f>IF(Weighting!$P$23&gt;0,B3623,"")</f>
        <v/>
      </c>
      <c r="B3623">
        <f>Weighting!$C$23</f>
        <v>2.5480000000000009</v>
      </c>
      <c r="C3623">
        <f>Weighting!$F$23</f>
        <v>0</v>
      </c>
      <c r="D3623" t="b">
        <f>IF(C3623=1,'Data Transformation'!$G$3+0.5*'Data Transformation'!$W$25,IF(C3624=1,D3624-'Data Transformation'!$W$25,FALSE))</f>
        <v>0</v>
      </c>
      <c r="E3623" t="str">
        <f t="array" ref="E3623">IF(ISLOGICAL(D3623),"",FREQUENCY(IF('Data Transformation'!$B$425:$B$8425='Bin Analysis'!$B3603,'Data Transformation'!$G$425:$G$8425),D3623))</f>
        <v/>
      </c>
      <c r="F3623" t="str">
        <f t="shared" si="450"/>
        <v/>
      </c>
      <c r="G3623">
        <f>Weighting!$H$23</f>
        <v>0</v>
      </c>
      <c r="H3623">
        <f t="array" ref="H3623">FREQUENCY(IF('Data Transformation'!$B$4:$B$8425=B3603,'Data Transformation'!$G$4:$G$8425),'Bin Analysis'!$B3623)</f>
        <v>15</v>
      </c>
      <c r="I3623">
        <f t="shared" si="451"/>
        <v>0</v>
      </c>
      <c r="J3623">
        <f t="shared" si="452"/>
        <v>0</v>
      </c>
      <c r="K3623">
        <f>J3623*Weighting!$W$23</f>
        <v>0</v>
      </c>
      <c r="M3623" s="14"/>
    </row>
    <row r="3624" spans="1:25" x14ac:dyDescent="0.25">
      <c r="A3624" s="32" t="str">
        <f>IF(Weighting!$P$24&gt;0,B3624,"")</f>
        <v/>
      </c>
      <c r="B3624">
        <f>Weighting!$C$24</f>
        <v>2.6790000000000012</v>
      </c>
      <c r="C3624">
        <f>Weighting!$F$24</f>
        <v>0</v>
      </c>
      <c r="D3624" t="b">
        <f>IF(C3624=1,'Data Transformation'!$G$3+0.5*'Data Transformation'!$W$25,IF(C3625=1,D3625-'Data Transformation'!$W$25,FALSE))</f>
        <v>0</v>
      </c>
      <c r="E3624" t="str">
        <f t="array" ref="E3624">IF(ISLOGICAL(D3624),"",FREQUENCY(IF('Data Transformation'!$B$425:$B$8425='Bin Analysis'!$B3603,'Data Transformation'!$G$425:$G$8425),D3624))</f>
        <v/>
      </c>
      <c r="F3624" t="str">
        <f t="shared" si="450"/>
        <v/>
      </c>
      <c r="G3624">
        <f>Weighting!$H$24</f>
        <v>0</v>
      </c>
      <c r="H3624">
        <f t="array" ref="H3624">FREQUENCY(IF('Data Transformation'!$B$4:$B$8425=B3603,'Data Transformation'!$G$4:$G$8425),'Bin Analysis'!$B3624)</f>
        <v>15</v>
      </c>
      <c r="I3624">
        <f t="shared" si="451"/>
        <v>0</v>
      </c>
      <c r="J3624">
        <f t="shared" si="452"/>
        <v>0</v>
      </c>
      <c r="K3624">
        <f>J3624*Weighting!$W$24</f>
        <v>0</v>
      </c>
      <c r="M3624" s="14"/>
    </row>
    <row r="3625" spans="1:25" x14ac:dyDescent="0.25">
      <c r="A3625" s="32" t="str">
        <f>IF(Weighting!$P$25&gt;0,B3625,"")</f>
        <v/>
      </c>
      <c r="B3625">
        <f>Weighting!$C$25</f>
        <v>2.8100000000000014</v>
      </c>
      <c r="C3625">
        <f>Weighting!$F$25</f>
        <v>0</v>
      </c>
      <c r="D3625" t="b">
        <f>IF(C3625=1,'Data Transformation'!$G$3+0.5*'Data Transformation'!$W$25,IF(C3626=1,D3626-'Data Transformation'!$W$25,FALSE))</f>
        <v>0</v>
      </c>
      <c r="E3625" t="str">
        <f t="array" ref="E3625">IF(ISLOGICAL(D3625),"",FREQUENCY(IF('Data Transformation'!$B$425:$B$8425='Bin Analysis'!$B3603,'Data Transformation'!$G$425:$G$8425),D3625))</f>
        <v/>
      </c>
      <c r="F3625" t="str">
        <f t="shared" si="450"/>
        <v/>
      </c>
      <c r="G3625">
        <f>Weighting!$H$25</f>
        <v>0</v>
      </c>
      <c r="H3625">
        <f t="array" ref="H3625">FREQUENCY(IF('Data Transformation'!$B$4:$B$8425=B3603,'Data Transformation'!$G$4:$G$8425),'Bin Analysis'!$B3625)</f>
        <v>15</v>
      </c>
      <c r="I3625">
        <f t="shared" si="451"/>
        <v>0</v>
      </c>
      <c r="J3625">
        <f t="shared" si="452"/>
        <v>0</v>
      </c>
      <c r="K3625">
        <f>J3625*Weighting!$W$25</f>
        <v>0</v>
      </c>
      <c r="M3625" s="14"/>
    </row>
    <row r="3626" spans="1:25" x14ac:dyDescent="0.25">
      <c r="O3626"/>
      <c r="P3626"/>
      <c r="Q3626"/>
      <c r="R3626"/>
    </row>
    <row r="3627" spans="1:25" ht="23.25" x14ac:dyDescent="0.35">
      <c r="A3627" s="21" t="s">
        <v>0</v>
      </c>
      <c r="B3627" s="21">
        <f>IFERROR(VLOOKUP(C3627,'Data Transformation'!$L$6:$M$426,2,FALSE),"")</f>
        <v>151</v>
      </c>
      <c r="C3627" s="21">
        <f>C3603+1</f>
        <v>151</v>
      </c>
      <c r="D3627" s="21"/>
      <c r="E3627" s="21"/>
      <c r="F3627" s="21"/>
      <c r="G3627" s="21"/>
      <c r="H3627" s="22"/>
      <c r="I3627" s="22"/>
      <c r="J3627" s="22"/>
      <c r="K3627" s="21"/>
      <c r="L3627" s="21">
        <f>B3627</f>
        <v>151</v>
      </c>
      <c r="M3627" s="23">
        <f>INDEX('Data Transformation'!$O$4:$O$424,MATCH($B3627,'Data Transformation'!$M$4:$M$424,0),MATCH($M$2,'Data Transformation'!$O$3,0))</f>
        <v>19</v>
      </c>
      <c r="N3627" s="27">
        <f>IF('Input and Summary Results'!$J$16="minimum",'Bin Analysis'!X3628/(M3627-1),'Bin Analysis'!Y3627/('Bin Analysis'!M3627-1))</f>
        <v>0</v>
      </c>
      <c r="O3627" s="27">
        <f>IF(M3627=FALSE,NA(),(VLOOKUP(1,C3630:K3649,4,FALSE))/(M3627-1))</f>
        <v>0</v>
      </c>
      <c r="P3627" s="27">
        <f>IF(M3627=FALSE,NA(),SUM(J3630:J3649)/Weighting!$S$5)</f>
        <v>0.5</v>
      </c>
      <c r="Q3627" s="27">
        <f>IF(M3627=FALSE,NA(),SUM(K3630:K3649)/Weighting!$S$6)</f>
        <v>0.47826086956521741</v>
      </c>
      <c r="R3627" s="27">
        <f>IF(M3627=FALSE,NA(),(VLOOKUP(1,G3630:K3649,3,FALSE))/(M3627-1))</f>
        <v>0.72222222222222221</v>
      </c>
      <c r="S3627" s="22" t="str">
        <f>IF(M3627=FALSE,NA(),IF(SUM(J3630:J3649)=2,"yes","no"))</f>
        <v>no</v>
      </c>
      <c r="X3627" s="2" cm="2">
        <f t="array" ref="X3627:X3628">FREQUENCY(IF('Data Transformation'!$B$425:$B$6424='Bin Analysis'!L3627,'Data Transformation'!$G$425:$G$6424),'Data Transformation'!$U$11)</f>
        <v>18</v>
      </c>
      <c r="Y3627" s="2" cm="2">
        <f t="array" ref="Y3627:Y3628">FREQUENCY(IF('Data Transformation'!$B$425:$B$6424='Bin Analysis'!L3627,'Data Transformation'!$G$425:$G$6424),'Data Transformation'!$U$12)</f>
        <v>18</v>
      </c>
    </row>
    <row r="3628" spans="1:25" x14ac:dyDescent="0.25">
      <c r="A3628" s="14" t="s">
        <v>67</v>
      </c>
      <c r="B3628" t="s">
        <v>47</v>
      </c>
      <c r="C3628" t="s">
        <v>5</v>
      </c>
      <c r="D3628" t="s">
        <v>100</v>
      </c>
      <c r="E3628" t="s">
        <v>101</v>
      </c>
      <c r="F3628" t="s">
        <v>102</v>
      </c>
      <c r="G3628" t="s">
        <v>70</v>
      </c>
      <c r="H3628" t="s">
        <v>31</v>
      </c>
      <c r="I3628" t="s">
        <v>32</v>
      </c>
      <c r="J3628" t="s">
        <v>46</v>
      </c>
      <c r="K3628" s="14" t="s">
        <v>45</v>
      </c>
      <c r="M3628" s="14"/>
      <c r="X3628" s="2">
        <v>0</v>
      </c>
      <c r="Y3628" s="2">
        <v>0</v>
      </c>
    </row>
    <row r="3629" spans="1:25" x14ac:dyDescent="0.25">
      <c r="A3629" s="32"/>
      <c r="D3629" t="b">
        <f>IF(C3629=1,'Data Transformation'!$G$3+0.5*'Data Transformation'!$W$25,IF(C3630=1,D3630-'Data Transformation'!$W$25,FALSE))</f>
        <v>0</v>
      </c>
      <c r="E3629" t="str">
        <f t="array" ref="E3629">IF(ISLOGICAL(D3629),"",FREQUENCY(IF('Data Transformation'!$B$425:$B$8425='Bin Analysis'!$B3627,'Data Transformation'!$G$425:$G$8425),D3629))</f>
        <v/>
      </c>
      <c r="F3629" t="str">
        <f>IF(ISLOGICAL(D3629),"",E3629-E3628)</f>
        <v/>
      </c>
      <c r="M3629" s="14"/>
    </row>
    <row r="3630" spans="1:25" x14ac:dyDescent="0.25">
      <c r="A3630" s="32">
        <f>IF(Weighting!$P$6&gt;0,B3630,"")</f>
        <v>0.32100000000000001</v>
      </c>
      <c r="B3630">
        <f>Weighting!$C$6</f>
        <v>0.32100000000000001</v>
      </c>
      <c r="C3630">
        <f>Weighting!$F$6</f>
        <v>0</v>
      </c>
      <c r="D3630" t="b">
        <f>IF(C3630=1,'Data Transformation'!$G$3+0.5*'Data Transformation'!$W$25,IF(C3631=1,D3631-'Data Transformation'!$W$25,FALSE))</f>
        <v>0</v>
      </c>
      <c r="E3630" t="str">
        <f t="array" ref="E3630">IF(ISLOGICAL(D3630),"",FREQUENCY(IF('Data Transformation'!$B$425:$B$8425='Bin Analysis'!$B3627,'Data Transformation'!$G$425:$G$8425),D3630))</f>
        <v/>
      </c>
      <c r="F3630" t="str">
        <f>IF(ISLOGICAL(D3630),"",E3630-E3629)</f>
        <v/>
      </c>
      <c r="G3630">
        <f>Weighting!$H$6</f>
        <v>1</v>
      </c>
      <c r="H3630">
        <f t="array" ref="H3630">FREQUENCY(IF('Data Transformation'!$B$4:$B$8425=B3627,'Data Transformation'!$G$4:$G$8425),'Bin Analysis'!$B3630)</f>
        <v>13</v>
      </c>
      <c r="I3630">
        <f>H3630-H3629</f>
        <v>13</v>
      </c>
      <c r="J3630">
        <f>IF(I3630=0,0,1)</f>
        <v>1</v>
      </c>
      <c r="K3630">
        <f>J3630*Weighting!$W$6</f>
        <v>1</v>
      </c>
      <c r="M3630" s="14"/>
    </row>
    <row r="3631" spans="1:25" x14ac:dyDescent="0.25">
      <c r="A3631" s="32">
        <f>IF(Weighting!$P$7&gt;0,B3631,"")</f>
        <v>0.45200000000000001</v>
      </c>
      <c r="B3631">
        <f>Weighting!$C$7</f>
        <v>0.45200000000000001</v>
      </c>
      <c r="C3631">
        <f>Weighting!$F$7</f>
        <v>0</v>
      </c>
      <c r="D3631" t="b">
        <f>IF(C3631=1,'Data Transformation'!$G$3+0.5*'Data Transformation'!$W$25,IF(C3632=1,D3632-'Data Transformation'!$W$25,FALSE))</f>
        <v>0</v>
      </c>
      <c r="E3631" t="str">
        <f t="array" ref="E3631">IF(ISLOGICAL(D3631),"",FREQUENCY(IF('Data Transformation'!$B$425:$B$8425='Bin Analysis'!$B3627,'Data Transformation'!$G$425:$G$8425),D3631))</f>
        <v/>
      </c>
      <c r="F3631" t="str">
        <f t="shared" ref="F3631:F3649" si="453">IF(ISLOGICAL(D3631),"",E3631-E3630)</f>
        <v/>
      </c>
      <c r="G3631">
        <f>Weighting!$H$7</f>
        <v>0</v>
      </c>
      <c r="H3631">
        <f t="array" ref="H3631">FREQUENCY(IF('Data Transformation'!$B$4:$B$8425=B3627,'Data Transformation'!$G$4:$G$8425),'Bin Analysis'!$B3631)</f>
        <v>13</v>
      </c>
      <c r="I3631">
        <f t="shared" ref="I3631:I3649" si="454">H3631-H3630</f>
        <v>0</v>
      </c>
      <c r="J3631">
        <f>IF(I3631=0,0,1)</f>
        <v>0</v>
      </c>
      <c r="K3631">
        <f>J3631*Weighting!$W$7</f>
        <v>0</v>
      </c>
      <c r="M3631" s="14"/>
    </row>
    <row r="3632" spans="1:25" x14ac:dyDescent="0.25">
      <c r="A3632" s="32">
        <f>IF(Weighting!$P$8&gt;0,B3632,"")</f>
        <v>0.58299999999999996</v>
      </c>
      <c r="B3632">
        <f>Weighting!$C$8</f>
        <v>0.58299999999999996</v>
      </c>
      <c r="C3632">
        <f>Weighting!$F$8</f>
        <v>0</v>
      </c>
      <c r="D3632" t="b">
        <f>IF(C3632=1,'Data Transformation'!$G$3+0.5*'Data Transformation'!$W$25,IF(C3633=1,D3633-'Data Transformation'!$W$25,FALSE))</f>
        <v>0</v>
      </c>
      <c r="E3632" t="str">
        <f t="array" ref="E3632">IF(ISLOGICAL(D3632),"",FREQUENCY(IF('Data Transformation'!$B$425:$B$8425='Bin Analysis'!$B3627,'Data Transformation'!$G$425:$G$8425),D3632))</f>
        <v/>
      </c>
      <c r="F3632" t="str">
        <f t="shared" si="453"/>
        <v/>
      </c>
      <c r="G3632">
        <f>Weighting!$H$8</f>
        <v>0</v>
      </c>
      <c r="H3632">
        <f t="array" ref="H3632">FREQUENCY(IF('Data Transformation'!$B$4:$B$8425=B3627,'Data Transformation'!$G$4:$G$8425),'Bin Analysis'!$B3632)</f>
        <v>14</v>
      </c>
      <c r="I3632">
        <f t="shared" si="454"/>
        <v>1</v>
      </c>
      <c r="J3632">
        <f t="shared" ref="J3632:J3649" si="455">IF(I3632=0,0,1)</f>
        <v>1</v>
      </c>
      <c r="K3632">
        <f>J3632*Weighting!$W$8</f>
        <v>3</v>
      </c>
      <c r="M3632" s="14"/>
    </row>
    <row r="3633" spans="1:13" x14ac:dyDescent="0.25">
      <c r="A3633" s="32">
        <f>IF(Weighting!$P$9&gt;0,B3633,"")</f>
        <v>0.71399999999999997</v>
      </c>
      <c r="B3633" s="50">
        <f>Weighting!$C$9</f>
        <v>0.71399999999999997</v>
      </c>
      <c r="C3633">
        <f>Weighting!$F$9</f>
        <v>0</v>
      </c>
      <c r="D3633" t="b">
        <f>IF(C3633=1,'Data Transformation'!$G$3+0.5*'Data Transformation'!$W$25,IF(C3634=1,D3634-'Data Transformation'!$W$25,FALSE))</f>
        <v>0</v>
      </c>
      <c r="E3633" t="str">
        <f t="array" ref="E3633">IF(ISLOGICAL(D3633),"",FREQUENCY(IF('Data Transformation'!$B$425:$B$8425='Bin Analysis'!$B3627,'Data Transformation'!$G$425:$G$8425),D3633))</f>
        <v/>
      </c>
      <c r="F3633" t="str">
        <f t="shared" si="453"/>
        <v/>
      </c>
      <c r="G3633">
        <f>Weighting!$H$9</f>
        <v>0</v>
      </c>
      <c r="H3633">
        <f t="array" ref="H3633">FREQUENCY(IF('Data Transformation'!$B$4:$B$8425=B3627,'Data Transformation'!$G$4:$G$8425),'Bin Analysis'!$B3633)</f>
        <v>15</v>
      </c>
      <c r="I3633">
        <f t="shared" si="454"/>
        <v>1</v>
      </c>
      <c r="J3633">
        <f t="shared" si="455"/>
        <v>1</v>
      </c>
      <c r="K3633">
        <f>J3633*Weighting!$W$9</f>
        <v>3</v>
      </c>
      <c r="M3633" s="14"/>
    </row>
    <row r="3634" spans="1:13" x14ac:dyDescent="0.25">
      <c r="A3634" s="32">
        <f>IF(Weighting!$P$10&gt;0,B3634,"")</f>
        <v>0.84499999999999997</v>
      </c>
      <c r="B3634">
        <f>Weighting!$C$10</f>
        <v>0.84499999999999997</v>
      </c>
      <c r="C3634">
        <f>Weighting!$F$10</f>
        <v>0</v>
      </c>
      <c r="D3634" t="b">
        <f>IF(C3634=1,'Data Transformation'!$G$3+0.5*'Data Transformation'!$W$25,IF(C3635=1,D3635-'Data Transformation'!$W$25,FALSE))</f>
        <v>0</v>
      </c>
      <c r="E3634" t="str">
        <f t="array" ref="E3634">IF(ISLOGICAL(D3634),"",FREQUENCY(IF('Data Transformation'!$B$425:$B$8425='Bin Analysis'!$B3627,'Data Transformation'!$G$425:$G$8425),D3634))</f>
        <v/>
      </c>
      <c r="F3634" t="str">
        <f t="shared" si="453"/>
        <v/>
      </c>
      <c r="G3634">
        <f>Weighting!$H$10</f>
        <v>0</v>
      </c>
      <c r="H3634">
        <f t="array" ref="H3634">FREQUENCY(IF('Data Transformation'!$B$4:$B$8425=B3627,'Data Transformation'!$G$4:$G$8425),'Bin Analysis'!$B3634)</f>
        <v>18</v>
      </c>
      <c r="I3634">
        <f t="shared" si="454"/>
        <v>3</v>
      </c>
      <c r="J3634">
        <f t="shared" si="455"/>
        <v>1</v>
      </c>
      <c r="K3634">
        <f>J3634*Weighting!$W$10</f>
        <v>3</v>
      </c>
      <c r="M3634" s="14"/>
    </row>
    <row r="3635" spans="1:13" x14ac:dyDescent="0.25">
      <c r="A3635" s="32">
        <f>IF(Weighting!$P$11&gt;0,B3635,"")</f>
        <v>0.97599999999999998</v>
      </c>
      <c r="B3635">
        <f>Weighting!$C$11</f>
        <v>0.97599999999999998</v>
      </c>
      <c r="C3635">
        <f>Weighting!$F$11</f>
        <v>0</v>
      </c>
      <c r="D3635">
        <f>IF(C3635=1,'Data Transformation'!$G$3+0.5*'Data Transformation'!$W$25,IF(C3636=1,D3636-'Data Transformation'!$W$25,FALSE))</f>
        <v>0.86899999999999999</v>
      </c>
      <c r="E3635">
        <f t="array" ref="E3635">IF(ISLOGICAL(D3635),"",FREQUENCY(IF('Data Transformation'!$B$425:$B$8425='Bin Analysis'!$B3627,'Data Transformation'!$G$425:$G$8425),D3635))</f>
        <v>18</v>
      </c>
      <c r="F3635" t="e">
        <f t="shared" si="453"/>
        <v>#VALUE!</v>
      </c>
      <c r="G3635">
        <f>Weighting!$H$11</f>
        <v>0</v>
      </c>
      <c r="H3635">
        <f t="array" ref="H3635">FREQUENCY(IF('Data Transformation'!$B$4:$B$8425=B3627,'Data Transformation'!$G$4:$G$8425),'Bin Analysis'!$B3635)</f>
        <v>18</v>
      </c>
      <c r="I3635">
        <f t="shared" si="454"/>
        <v>0</v>
      </c>
      <c r="J3635">
        <f t="shared" si="455"/>
        <v>0</v>
      </c>
      <c r="K3635">
        <f>J3635*Weighting!$W$11</f>
        <v>0</v>
      </c>
      <c r="M3635" s="14"/>
    </row>
    <row r="3636" spans="1:13" x14ac:dyDescent="0.25">
      <c r="A3636" s="32">
        <f>IF(Weighting!$P$12&gt;0,B3636,"")</f>
        <v>1.107</v>
      </c>
      <c r="B3636">
        <f>Weighting!$C$12</f>
        <v>1.107</v>
      </c>
      <c r="C3636">
        <f>Weighting!$F$12</f>
        <v>1</v>
      </c>
      <c r="D3636">
        <f>IF(C3636=1,'Data Transformation'!$G$3+0.5*'Data Transformation'!$W$25,IF(C3637=1,D3637-'Data Transformation'!$W$25,FALSE))</f>
        <v>1.131</v>
      </c>
      <c r="E3636">
        <f t="array" ref="E3636">IF(ISLOGICAL(D3636),"",FREQUENCY(IF('Data Transformation'!$B$425:$B$8425='Bin Analysis'!$B3627,'Data Transformation'!$G$425:$G$8425),D3636))</f>
        <v>18</v>
      </c>
      <c r="F3636">
        <f t="shared" si="453"/>
        <v>0</v>
      </c>
      <c r="G3636">
        <f>Weighting!$H$12</f>
        <v>0</v>
      </c>
      <c r="H3636">
        <f t="array" ref="H3636">FREQUENCY(IF('Data Transformation'!$B$4:$B$8425=B3627,'Data Transformation'!$G$4:$G$8425),'Bin Analysis'!$B3636)</f>
        <v>19</v>
      </c>
      <c r="I3636">
        <f t="shared" si="454"/>
        <v>1</v>
      </c>
      <c r="J3636">
        <f t="shared" si="455"/>
        <v>1</v>
      </c>
      <c r="K3636">
        <f>J3636*Weighting!$W$12</f>
        <v>1</v>
      </c>
      <c r="M3636" s="14"/>
    </row>
    <row r="3637" spans="1:13" x14ac:dyDescent="0.25">
      <c r="A3637" s="32">
        <f>IF(Weighting!$P$13&gt;0,B3637,"")</f>
        <v>1.238</v>
      </c>
      <c r="B3637">
        <f>Weighting!$C$13</f>
        <v>1.238</v>
      </c>
      <c r="C3637">
        <f>Weighting!$F$13</f>
        <v>0</v>
      </c>
      <c r="D3637" t="b">
        <f>IF(C3637=1,'Data Transformation'!$G$3+0.5*'Data Transformation'!$W$25,IF(C3638=1,D3638-'Data Transformation'!$W$25,FALSE))</f>
        <v>0</v>
      </c>
      <c r="E3637" t="str">
        <f t="array" ref="E3637">IF(ISLOGICAL(D3637),"",FREQUENCY(IF('Data Transformation'!$B$425:$B$8425='Bin Analysis'!$B3627,'Data Transformation'!$G$425:$G$8425),D3637))</f>
        <v/>
      </c>
      <c r="F3637" t="str">
        <f t="shared" si="453"/>
        <v/>
      </c>
      <c r="G3637">
        <f>Weighting!$H$13</f>
        <v>0</v>
      </c>
      <c r="H3637">
        <f t="array" ref="H3637">FREQUENCY(IF('Data Transformation'!$B$4:$B$8425=B3627,'Data Transformation'!$G$4:$G$8425),'Bin Analysis'!$B3637)</f>
        <v>19</v>
      </c>
      <c r="I3637">
        <f t="shared" si="454"/>
        <v>0</v>
      </c>
      <c r="J3637">
        <f t="shared" si="455"/>
        <v>0</v>
      </c>
      <c r="K3637">
        <f>J3637*Weighting!$W$13</f>
        <v>0</v>
      </c>
      <c r="M3637" s="14"/>
    </row>
    <row r="3638" spans="1:13" x14ac:dyDescent="0.25">
      <c r="A3638" s="32">
        <f>IF(Weighting!$P$14&gt;0,B3638,"")</f>
        <v>1.369</v>
      </c>
      <c r="B3638">
        <f>Weighting!$C$14</f>
        <v>1.369</v>
      </c>
      <c r="C3638">
        <f>Weighting!$F$14</f>
        <v>0</v>
      </c>
      <c r="D3638" t="b">
        <f>IF(C3638=1,'Data Transformation'!$G$3+0.5*'Data Transformation'!$W$25,IF(C3639=1,D3639-'Data Transformation'!$W$25,FALSE))</f>
        <v>0</v>
      </c>
      <c r="E3638" t="str">
        <f t="array" ref="E3638">IF(ISLOGICAL(D3638),"",FREQUENCY(IF('Data Transformation'!$B$425:$B$8425='Bin Analysis'!$B3627,'Data Transformation'!$G$425:$G$8425),D3638))</f>
        <v/>
      </c>
      <c r="F3638" t="str">
        <f t="shared" si="453"/>
        <v/>
      </c>
      <c r="G3638">
        <f>Weighting!$H$14</f>
        <v>0</v>
      </c>
      <c r="H3638">
        <f t="array" ref="H3638">FREQUENCY(IF('Data Transformation'!$B$4:$B$8425=B3627,'Data Transformation'!$G$4:$G$8425),'Bin Analysis'!$B3638)</f>
        <v>19</v>
      </c>
      <c r="I3638">
        <f t="shared" si="454"/>
        <v>0</v>
      </c>
      <c r="J3638">
        <f t="shared" si="455"/>
        <v>0</v>
      </c>
      <c r="K3638">
        <f>J3638*Weighting!$W$14</f>
        <v>0</v>
      </c>
      <c r="M3638" s="14"/>
    </row>
    <row r="3639" spans="1:13" x14ac:dyDescent="0.25">
      <c r="A3639" s="32">
        <f>IF(Weighting!$P$15&gt;0,B3639,"")</f>
        <v>1.5000009999999999</v>
      </c>
      <c r="B3639">
        <f>Weighting!$C$15</f>
        <v>1.5000009999999999</v>
      </c>
      <c r="C3639">
        <f>Weighting!$F$15</f>
        <v>0</v>
      </c>
      <c r="D3639" t="b">
        <f>IF(C3639=1,'Data Transformation'!$G$3+0.5*'Data Transformation'!$W$25,IF(C3640=1,D3640-'Data Transformation'!$W$25,FALSE))</f>
        <v>0</v>
      </c>
      <c r="E3639" t="str">
        <f t="array" ref="E3639">IF(ISLOGICAL(D3639),"",FREQUENCY(IF('Data Transformation'!$B$425:$B$8425='Bin Analysis'!$B3627,'Data Transformation'!$G$425:$G$8425),D3639))</f>
        <v/>
      </c>
      <c r="F3639" t="str">
        <f t="shared" si="453"/>
        <v/>
      </c>
      <c r="G3639">
        <f>Weighting!$H$15</f>
        <v>0</v>
      </c>
      <c r="H3639">
        <f t="array" ref="H3639">FREQUENCY(IF('Data Transformation'!$B$4:$B$8425=B3627,'Data Transformation'!$G$4:$G$8425),'Bin Analysis'!$B3639)</f>
        <v>19</v>
      </c>
      <c r="I3639">
        <f t="shared" si="454"/>
        <v>0</v>
      </c>
      <c r="J3639">
        <f t="shared" si="455"/>
        <v>0</v>
      </c>
      <c r="K3639">
        <f>J3639*Weighting!$W$15</f>
        <v>0</v>
      </c>
      <c r="M3639" s="14"/>
    </row>
    <row r="3640" spans="1:13" x14ac:dyDescent="0.25">
      <c r="A3640" s="32" t="str">
        <f>IF(Weighting!$P$16&gt;0,B3640,"")</f>
        <v/>
      </c>
      <c r="B3640">
        <f>Weighting!$C$16</f>
        <v>1.631</v>
      </c>
      <c r="C3640">
        <f>Weighting!$F$16</f>
        <v>0</v>
      </c>
      <c r="D3640" t="b">
        <f>IF(C3640=1,'Data Transformation'!$G$3+0.5*'Data Transformation'!$W$25,IF(C3641=1,D3641-'Data Transformation'!$W$25,FALSE))</f>
        <v>0</v>
      </c>
      <c r="E3640" t="str">
        <f t="array" ref="E3640">IF(ISLOGICAL(D3640),"",FREQUENCY(IF('Data Transformation'!$B$425:$B$8425='Bin Analysis'!$B3627,'Data Transformation'!$G$425:$G$8425),D3640))</f>
        <v/>
      </c>
      <c r="F3640" t="str">
        <f t="shared" si="453"/>
        <v/>
      </c>
      <c r="G3640">
        <f>Weighting!$H$16</f>
        <v>0</v>
      </c>
      <c r="H3640">
        <f t="array" ref="H3640">FREQUENCY(IF('Data Transformation'!$B$4:$B$8425=B3627,'Data Transformation'!$G$4:$G$8425),'Bin Analysis'!$B3640)</f>
        <v>19</v>
      </c>
      <c r="I3640">
        <f t="shared" si="454"/>
        <v>0</v>
      </c>
      <c r="J3640">
        <f t="shared" si="455"/>
        <v>0</v>
      </c>
      <c r="K3640">
        <f>J3640*Weighting!$W$16</f>
        <v>0</v>
      </c>
      <c r="M3640" s="14"/>
    </row>
    <row r="3641" spans="1:13" x14ac:dyDescent="0.25">
      <c r="A3641" s="32" t="str">
        <f>IF(Weighting!$P$17&gt;0,B3641,"")</f>
        <v/>
      </c>
      <c r="B3641">
        <f>Weighting!$C$17</f>
        <v>1.762</v>
      </c>
      <c r="C3641">
        <f>Weighting!$F$17</f>
        <v>0</v>
      </c>
      <c r="D3641" t="b">
        <f>IF(C3641=1,'Data Transformation'!$G$3+0.5*'Data Transformation'!$W$25,IF(C3642=1,D3642-'Data Transformation'!$W$25,FALSE))</f>
        <v>0</v>
      </c>
      <c r="E3641" t="str">
        <f t="array" ref="E3641">IF(ISLOGICAL(D3641),"",FREQUENCY(IF('Data Transformation'!$B$425:$B$8425='Bin Analysis'!$B3627,'Data Transformation'!$G$425:$G$8425),D3641))</f>
        <v/>
      </c>
      <c r="F3641" t="str">
        <f t="shared" si="453"/>
        <v/>
      </c>
      <c r="G3641">
        <f>Weighting!$H$17</f>
        <v>0</v>
      </c>
      <c r="H3641">
        <f t="array" ref="H3641">FREQUENCY(IF('Data Transformation'!$B$4:$B$8425=B3627,'Data Transformation'!$G$4:$G$8425),'Bin Analysis'!$B3641)</f>
        <v>19</v>
      </c>
      <c r="I3641">
        <f t="shared" si="454"/>
        <v>0</v>
      </c>
      <c r="J3641">
        <f t="shared" si="455"/>
        <v>0</v>
      </c>
      <c r="K3641">
        <f>J3641*Weighting!$W$17</f>
        <v>0</v>
      </c>
      <c r="M3641" s="14"/>
    </row>
    <row r="3642" spans="1:13" x14ac:dyDescent="0.25">
      <c r="A3642" s="32" t="str">
        <f>IF(Weighting!$P$18&gt;0,B3642,"")</f>
        <v/>
      </c>
      <c r="B3642">
        <f>Weighting!$C$18</f>
        <v>1.893</v>
      </c>
      <c r="C3642">
        <f>Weighting!$F$18</f>
        <v>0</v>
      </c>
      <c r="D3642" t="b">
        <f>IF(C3642=1,'Data Transformation'!$G$3+0.5*'Data Transformation'!$W$25,IF(C3643=1,D3643-'Data Transformation'!$W$25,FALSE))</f>
        <v>0</v>
      </c>
      <c r="E3642" t="str">
        <f t="array" ref="E3642">IF(ISLOGICAL(D3642),"",FREQUENCY(IF('Data Transformation'!$B$425:$B$8425='Bin Analysis'!$B3627,'Data Transformation'!$G$425:$G$8425),D3642))</f>
        <v/>
      </c>
      <c r="F3642" t="str">
        <f t="shared" si="453"/>
        <v/>
      </c>
      <c r="G3642">
        <f>Weighting!$H$18</f>
        <v>0</v>
      </c>
      <c r="H3642">
        <f t="array" ref="H3642">FREQUENCY(IF('Data Transformation'!$B$4:$B$8425=B3627,'Data Transformation'!$G$4:$G$8425),'Bin Analysis'!$B3642)</f>
        <v>19</v>
      </c>
      <c r="I3642">
        <f t="shared" si="454"/>
        <v>0</v>
      </c>
      <c r="J3642">
        <f t="shared" si="455"/>
        <v>0</v>
      </c>
      <c r="K3642">
        <f>J3642*Weighting!$W$18</f>
        <v>0</v>
      </c>
      <c r="M3642" s="14"/>
    </row>
    <row r="3643" spans="1:13" x14ac:dyDescent="0.25">
      <c r="A3643" s="32" t="str">
        <f>IF(Weighting!$P$19&gt;0,B3643,"")</f>
        <v/>
      </c>
      <c r="B3643">
        <f>Weighting!$C$19</f>
        <v>2.024</v>
      </c>
      <c r="C3643">
        <f>Weighting!$F$19</f>
        <v>0</v>
      </c>
      <c r="D3643" t="b">
        <f>IF(C3643=1,'Data Transformation'!$G$3+0.5*'Data Transformation'!$W$25,IF(C3644=1,D3644-'Data Transformation'!$W$25,FALSE))</f>
        <v>0</v>
      </c>
      <c r="E3643" t="str">
        <f t="array" ref="E3643">IF(ISLOGICAL(D3643),"",FREQUENCY(IF('Data Transformation'!$B$425:$B$8425='Bin Analysis'!$B3627,'Data Transformation'!$G$425:$G$8425),D3643))</f>
        <v/>
      </c>
      <c r="F3643" t="str">
        <f t="shared" si="453"/>
        <v/>
      </c>
      <c r="G3643">
        <f>Weighting!$H$19</f>
        <v>0</v>
      </c>
      <c r="H3643">
        <f t="array" ref="H3643">FREQUENCY(IF('Data Transformation'!$B$4:$B$8425=B3627,'Data Transformation'!$G$4:$G$8425),'Bin Analysis'!$B3643)</f>
        <v>19</v>
      </c>
      <c r="I3643">
        <f t="shared" si="454"/>
        <v>0</v>
      </c>
      <c r="J3643">
        <f t="shared" si="455"/>
        <v>0</v>
      </c>
      <c r="K3643">
        <f>J3643*Weighting!$W$19</f>
        <v>0</v>
      </c>
      <c r="M3643" s="14"/>
    </row>
    <row r="3644" spans="1:13" x14ac:dyDescent="0.25">
      <c r="A3644" s="32" t="str">
        <f>IF(Weighting!$P$20&gt;0,B3644,"")</f>
        <v/>
      </c>
      <c r="B3644">
        <f>Weighting!$C$20</f>
        <v>2.1550000000000002</v>
      </c>
      <c r="C3644">
        <f>Weighting!$F$20</f>
        <v>0</v>
      </c>
      <c r="D3644" t="b">
        <f>IF(C3644=1,'Data Transformation'!$G$3+0.5*'Data Transformation'!$W$25,IF(C3645=1,D3645-'Data Transformation'!$W$25,FALSE))</f>
        <v>0</v>
      </c>
      <c r="E3644" t="str">
        <f t="array" ref="E3644">IF(ISLOGICAL(D3644),"",FREQUENCY(IF('Data Transformation'!$B$425:$B$8425='Bin Analysis'!$B3627,'Data Transformation'!$G$425:$G$8425),D3644))</f>
        <v/>
      </c>
      <c r="F3644" t="str">
        <f t="shared" si="453"/>
        <v/>
      </c>
      <c r="G3644">
        <f>Weighting!$H$20</f>
        <v>0</v>
      </c>
      <c r="H3644">
        <f t="array" ref="H3644">FREQUENCY(IF('Data Transformation'!$B$4:$B$8425=B3627,'Data Transformation'!$G$4:$G$8425),'Bin Analysis'!$B3644)</f>
        <v>19</v>
      </c>
      <c r="I3644">
        <f t="shared" si="454"/>
        <v>0</v>
      </c>
      <c r="J3644">
        <f t="shared" si="455"/>
        <v>0</v>
      </c>
      <c r="K3644">
        <f>J3644*Weighting!$W$20</f>
        <v>0</v>
      </c>
      <c r="M3644" s="14"/>
    </row>
    <row r="3645" spans="1:13" x14ac:dyDescent="0.25">
      <c r="A3645" s="32" t="str">
        <f>IF(Weighting!$P$21&gt;0,B3645,"")</f>
        <v/>
      </c>
      <c r="B3645">
        <f>Weighting!$C$21</f>
        <v>2.2860000000000005</v>
      </c>
      <c r="C3645">
        <f>Weighting!$F$21</f>
        <v>0</v>
      </c>
      <c r="D3645" t="b">
        <f>IF(C3645=1,'Data Transformation'!$G$3+0.5*'Data Transformation'!$W$25,IF(C3646=1,D3646-'Data Transformation'!$W$25,FALSE))</f>
        <v>0</v>
      </c>
      <c r="E3645" t="str">
        <f t="array" ref="E3645">IF(ISLOGICAL(D3645),"",FREQUENCY(IF('Data Transformation'!$B$425:$B$8425='Bin Analysis'!$B3627,'Data Transformation'!$G$425:$G$8425),D3645))</f>
        <v/>
      </c>
      <c r="F3645" t="str">
        <f t="shared" si="453"/>
        <v/>
      </c>
      <c r="G3645">
        <f>Weighting!$H$21</f>
        <v>0</v>
      </c>
      <c r="H3645">
        <f t="array" ref="H3645">FREQUENCY(IF('Data Transformation'!$B$4:$B$8425=B3627,'Data Transformation'!$G$4:$G$8425),'Bin Analysis'!$B3645)</f>
        <v>19</v>
      </c>
      <c r="I3645">
        <f t="shared" si="454"/>
        <v>0</v>
      </c>
      <c r="J3645">
        <f t="shared" si="455"/>
        <v>0</v>
      </c>
      <c r="K3645">
        <f>J3645*Weighting!$W$21</f>
        <v>0</v>
      </c>
      <c r="M3645" s="14"/>
    </row>
    <row r="3646" spans="1:13" x14ac:dyDescent="0.25">
      <c r="A3646" s="32" t="str">
        <f>IF(Weighting!$P$22&gt;0,B3646,"")</f>
        <v/>
      </c>
      <c r="B3646">
        <f>Weighting!$C$22</f>
        <v>2.4170000000000007</v>
      </c>
      <c r="C3646">
        <f>Weighting!$F$22</f>
        <v>0</v>
      </c>
      <c r="D3646" t="b">
        <f>IF(C3646=1,'Data Transformation'!$G$3+0.5*'Data Transformation'!$W$25,IF(C3647=1,D3647-'Data Transformation'!$W$25,FALSE))</f>
        <v>0</v>
      </c>
      <c r="E3646" t="str">
        <f t="array" ref="E3646">IF(ISLOGICAL(D3646),"",FREQUENCY(IF('Data Transformation'!$B$425:$B$8425='Bin Analysis'!$B3627,'Data Transformation'!$G$425:$G$8425),D3646))</f>
        <v/>
      </c>
      <c r="F3646" t="str">
        <f t="shared" si="453"/>
        <v/>
      </c>
      <c r="G3646">
        <f>Weighting!$H$22</f>
        <v>0</v>
      </c>
      <c r="H3646">
        <f t="array" ref="H3646">FREQUENCY(IF('Data Transformation'!$B$4:$B$8425=B3627,'Data Transformation'!$G$4:$G$8425),'Bin Analysis'!$B3646)</f>
        <v>19</v>
      </c>
      <c r="I3646">
        <f t="shared" si="454"/>
        <v>0</v>
      </c>
      <c r="J3646">
        <f t="shared" si="455"/>
        <v>0</v>
      </c>
      <c r="K3646">
        <f>J3646*Weighting!$W$22</f>
        <v>0</v>
      </c>
      <c r="M3646" s="14"/>
    </row>
    <row r="3647" spans="1:13" x14ac:dyDescent="0.25">
      <c r="A3647" s="32" t="str">
        <f>IF(Weighting!$P$23&gt;0,B3647,"")</f>
        <v/>
      </c>
      <c r="B3647">
        <f>Weighting!$C$23</f>
        <v>2.5480000000000009</v>
      </c>
      <c r="C3647">
        <f>Weighting!$F$23</f>
        <v>0</v>
      </c>
      <c r="D3647" t="b">
        <f>IF(C3647=1,'Data Transformation'!$G$3+0.5*'Data Transformation'!$W$25,IF(C3648=1,D3648-'Data Transformation'!$W$25,FALSE))</f>
        <v>0</v>
      </c>
      <c r="E3647" t="str">
        <f t="array" ref="E3647">IF(ISLOGICAL(D3647),"",FREQUENCY(IF('Data Transformation'!$B$425:$B$8425='Bin Analysis'!$B3627,'Data Transformation'!$G$425:$G$8425),D3647))</f>
        <v/>
      </c>
      <c r="F3647" t="str">
        <f t="shared" si="453"/>
        <v/>
      </c>
      <c r="G3647">
        <f>Weighting!$H$23</f>
        <v>0</v>
      </c>
      <c r="H3647">
        <f t="array" ref="H3647">FREQUENCY(IF('Data Transformation'!$B$4:$B$8425=B3627,'Data Transformation'!$G$4:$G$8425),'Bin Analysis'!$B3647)</f>
        <v>19</v>
      </c>
      <c r="I3647">
        <f t="shared" si="454"/>
        <v>0</v>
      </c>
      <c r="J3647">
        <f t="shared" si="455"/>
        <v>0</v>
      </c>
      <c r="K3647">
        <f>J3647*Weighting!$W$23</f>
        <v>0</v>
      </c>
      <c r="M3647" s="14"/>
    </row>
    <row r="3648" spans="1:13" x14ac:dyDescent="0.25">
      <c r="A3648" s="32" t="str">
        <f>IF(Weighting!$P$24&gt;0,B3648,"")</f>
        <v/>
      </c>
      <c r="B3648">
        <f>Weighting!$C$24</f>
        <v>2.6790000000000012</v>
      </c>
      <c r="C3648">
        <f>Weighting!$F$24</f>
        <v>0</v>
      </c>
      <c r="D3648" t="b">
        <f>IF(C3648=1,'Data Transformation'!$G$3+0.5*'Data Transformation'!$W$25,IF(C3649=1,D3649-'Data Transformation'!$W$25,FALSE))</f>
        <v>0</v>
      </c>
      <c r="E3648" t="str">
        <f t="array" ref="E3648">IF(ISLOGICAL(D3648),"",FREQUENCY(IF('Data Transformation'!$B$425:$B$8425='Bin Analysis'!$B3627,'Data Transformation'!$G$425:$G$8425),D3648))</f>
        <v/>
      </c>
      <c r="F3648" t="str">
        <f t="shared" si="453"/>
        <v/>
      </c>
      <c r="G3648">
        <f>Weighting!$H$24</f>
        <v>0</v>
      </c>
      <c r="H3648">
        <f t="array" ref="H3648">FREQUENCY(IF('Data Transformation'!$B$4:$B$8425=B3627,'Data Transformation'!$G$4:$G$8425),'Bin Analysis'!$B3648)</f>
        <v>19</v>
      </c>
      <c r="I3648">
        <f t="shared" si="454"/>
        <v>0</v>
      </c>
      <c r="J3648">
        <f t="shared" si="455"/>
        <v>0</v>
      </c>
      <c r="K3648">
        <f>J3648*Weighting!$W$24</f>
        <v>0</v>
      </c>
      <c r="M3648" s="14"/>
    </row>
    <row r="3649" spans="1:25" x14ac:dyDescent="0.25">
      <c r="A3649" s="32" t="str">
        <f>IF(Weighting!$P$25&gt;0,B3649,"")</f>
        <v/>
      </c>
      <c r="B3649">
        <f>Weighting!$C$25</f>
        <v>2.8100000000000014</v>
      </c>
      <c r="C3649">
        <f>Weighting!$F$25</f>
        <v>0</v>
      </c>
      <c r="D3649" t="b">
        <f>IF(C3649=1,'Data Transformation'!$G$3+0.5*'Data Transformation'!$W$25,IF(C3650=1,D3650-'Data Transformation'!$W$25,FALSE))</f>
        <v>0</v>
      </c>
      <c r="E3649" t="str">
        <f t="array" ref="E3649">IF(ISLOGICAL(D3649),"",FREQUENCY(IF('Data Transformation'!$B$425:$B$8425='Bin Analysis'!$B3627,'Data Transformation'!$G$425:$G$8425),D3649))</f>
        <v/>
      </c>
      <c r="F3649" t="str">
        <f t="shared" si="453"/>
        <v/>
      </c>
      <c r="G3649">
        <f>Weighting!$H$25</f>
        <v>0</v>
      </c>
      <c r="H3649">
        <f t="array" ref="H3649">FREQUENCY(IF('Data Transformation'!$B$4:$B$8425=B3627,'Data Transformation'!$G$4:$G$8425),'Bin Analysis'!$B3649)</f>
        <v>19</v>
      </c>
      <c r="I3649">
        <f t="shared" si="454"/>
        <v>0</v>
      </c>
      <c r="J3649">
        <f t="shared" si="455"/>
        <v>0</v>
      </c>
      <c r="K3649">
        <f>J3649*Weighting!$W$25</f>
        <v>0</v>
      </c>
      <c r="M3649" s="14"/>
    </row>
    <row r="3650" spans="1:25" x14ac:dyDescent="0.25">
      <c r="O3650"/>
      <c r="P3650"/>
      <c r="Q3650"/>
      <c r="R3650"/>
    </row>
    <row r="3651" spans="1:25" ht="23.25" x14ac:dyDescent="0.35">
      <c r="A3651" s="21" t="s">
        <v>0</v>
      </c>
      <c r="B3651" s="21">
        <f>IFERROR(VLOOKUP(C3651,'Data Transformation'!$L$6:$M$426,2,FALSE),"")</f>
        <v>152</v>
      </c>
      <c r="C3651" s="21">
        <f>C3627+1</f>
        <v>152</v>
      </c>
      <c r="D3651" s="21"/>
      <c r="E3651" s="21"/>
      <c r="F3651" s="21"/>
      <c r="G3651" s="21"/>
      <c r="H3651" s="22"/>
      <c r="I3651" s="22"/>
      <c r="J3651" s="22"/>
      <c r="K3651" s="21"/>
      <c r="L3651" s="21">
        <f>B3651</f>
        <v>152</v>
      </c>
      <c r="M3651" s="23">
        <f>INDEX('Data Transformation'!$O$4:$O$424,MATCH($B3651,'Data Transformation'!$M$4:$M$424,0),MATCH($M$2,'Data Transformation'!$O$3,0))</f>
        <v>16</v>
      </c>
      <c r="N3651" s="27">
        <f>IF('Input and Summary Results'!$J$16="minimum",'Bin Analysis'!X3652/(M3651-1),'Bin Analysis'!Y3651/('Bin Analysis'!M3651-1))</f>
        <v>0</v>
      </c>
      <c r="O3651" s="27">
        <f>IF(M3651=FALSE,NA(),(VLOOKUP(1,C3654:K3673,4,FALSE))/(M3651-1))</f>
        <v>6.6666666666666666E-2</v>
      </c>
      <c r="P3651" s="27">
        <f>IF(M3651=FALSE,NA(),SUM(J3654:J3673)/Weighting!$S$5)</f>
        <v>0.6</v>
      </c>
      <c r="Q3651" s="27">
        <f>IF(M3651=FALSE,NA(),SUM(K3654:K3673)/Weighting!$S$6)</f>
        <v>0.56521739130434778</v>
      </c>
      <c r="R3651" s="27">
        <f>IF(M3651=FALSE,NA(),(VLOOKUP(1,G3654:K3673,3,FALSE))/(M3651-1))</f>
        <v>0.6</v>
      </c>
      <c r="S3651" s="22" t="str">
        <f>IF(M3651=FALSE,NA(),IF(SUM(J3654:J3673)=2,"yes","no"))</f>
        <v>no</v>
      </c>
      <c r="X3651" s="2" cm="2">
        <f t="array" ref="X3651:X3652">FREQUENCY(IF('Data Transformation'!$B$425:$B$6424='Bin Analysis'!L3651,'Data Transformation'!$G$425:$G$6424),'Data Transformation'!$U$11)</f>
        <v>15</v>
      </c>
      <c r="Y3651" s="2" cm="2">
        <f t="array" ref="Y3651:Y3652">FREQUENCY(IF('Data Transformation'!$B$425:$B$6424='Bin Analysis'!L3651,'Data Transformation'!$G$425:$G$6424),'Data Transformation'!$U$12)</f>
        <v>14</v>
      </c>
    </row>
    <row r="3652" spans="1:25" x14ac:dyDescent="0.25">
      <c r="A3652" s="14" t="s">
        <v>67</v>
      </c>
      <c r="B3652" t="s">
        <v>47</v>
      </c>
      <c r="C3652" t="s">
        <v>5</v>
      </c>
      <c r="D3652" t="s">
        <v>100</v>
      </c>
      <c r="E3652" t="s">
        <v>101</v>
      </c>
      <c r="F3652" t="s">
        <v>102</v>
      </c>
      <c r="G3652" t="s">
        <v>70</v>
      </c>
      <c r="H3652" t="s">
        <v>31</v>
      </c>
      <c r="I3652" t="s">
        <v>32</v>
      </c>
      <c r="J3652" t="s">
        <v>46</v>
      </c>
      <c r="K3652" s="14" t="s">
        <v>45</v>
      </c>
      <c r="M3652" s="14"/>
      <c r="X3652" s="2">
        <v>0</v>
      </c>
      <c r="Y3652" s="2">
        <v>1</v>
      </c>
    </row>
    <row r="3653" spans="1:25" x14ac:dyDescent="0.25">
      <c r="A3653" s="32"/>
      <c r="D3653" t="b">
        <f>IF(C3653=1,'Data Transformation'!$G$3+0.5*'Data Transformation'!$W$25,IF(C3654=1,D3654-'Data Transformation'!$W$25,FALSE))</f>
        <v>0</v>
      </c>
      <c r="E3653" t="str">
        <f t="array" ref="E3653">IF(ISLOGICAL(D3653),"",FREQUENCY(IF('Data Transformation'!$B$425:$B$8425='Bin Analysis'!$B3651,'Data Transformation'!$G$425:$G$8425),D3653))</f>
        <v/>
      </c>
      <c r="F3653" t="str">
        <f>IF(ISLOGICAL(D3653),"",E3653-E3652)</f>
        <v/>
      </c>
      <c r="M3653" s="14"/>
    </row>
    <row r="3654" spans="1:25" x14ac:dyDescent="0.25">
      <c r="A3654" s="32">
        <f>IF(Weighting!$P$6&gt;0,B3654,"")</f>
        <v>0.32100000000000001</v>
      </c>
      <c r="B3654">
        <f>Weighting!$C$6</f>
        <v>0.32100000000000001</v>
      </c>
      <c r="C3654">
        <f>Weighting!$F$6</f>
        <v>0</v>
      </c>
      <c r="D3654" t="b">
        <f>IF(C3654=1,'Data Transformation'!$G$3+0.5*'Data Transformation'!$W$25,IF(C3655=1,D3655-'Data Transformation'!$W$25,FALSE))</f>
        <v>0</v>
      </c>
      <c r="E3654" t="str">
        <f t="array" ref="E3654">IF(ISLOGICAL(D3654),"",FREQUENCY(IF('Data Transformation'!$B$425:$B$8425='Bin Analysis'!$B3651,'Data Transformation'!$G$425:$G$8425),D3654))</f>
        <v/>
      </c>
      <c r="F3654" t="str">
        <f>IF(ISLOGICAL(D3654),"",E3654-E3653)</f>
        <v/>
      </c>
      <c r="G3654">
        <f>Weighting!$H$6</f>
        <v>1</v>
      </c>
      <c r="H3654">
        <f t="array" ref="H3654">FREQUENCY(IF('Data Transformation'!$B$4:$B$8425=B3651,'Data Transformation'!$G$4:$G$8425),'Bin Analysis'!$B3654)</f>
        <v>9</v>
      </c>
      <c r="I3654">
        <f>H3654-H3653</f>
        <v>9</v>
      </c>
      <c r="J3654">
        <f>IF(I3654=0,0,1)</f>
        <v>1</v>
      </c>
      <c r="K3654">
        <f>J3654*Weighting!$W$6</f>
        <v>1</v>
      </c>
      <c r="M3654" s="14"/>
    </row>
    <row r="3655" spans="1:25" x14ac:dyDescent="0.25">
      <c r="A3655" s="32">
        <f>IF(Weighting!$P$7&gt;0,B3655,"")</f>
        <v>0.45200000000000001</v>
      </c>
      <c r="B3655">
        <f>Weighting!$C$7</f>
        <v>0.45200000000000001</v>
      </c>
      <c r="C3655">
        <f>Weighting!$F$7</f>
        <v>0</v>
      </c>
      <c r="D3655" t="b">
        <f>IF(C3655=1,'Data Transformation'!$G$3+0.5*'Data Transformation'!$W$25,IF(C3656=1,D3656-'Data Transformation'!$W$25,FALSE))</f>
        <v>0</v>
      </c>
      <c r="E3655" t="str">
        <f t="array" ref="E3655">IF(ISLOGICAL(D3655),"",FREQUENCY(IF('Data Transformation'!$B$425:$B$8425='Bin Analysis'!$B3651,'Data Transformation'!$G$425:$G$8425),D3655))</f>
        <v/>
      </c>
      <c r="F3655" t="str">
        <f t="shared" ref="F3655:F3673" si="456">IF(ISLOGICAL(D3655),"",E3655-E3654)</f>
        <v/>
      </c>
      <c r="G3655">
        <f>Weighting!$H$7</f>
        <v>0</v>
      </c>
      <c r="H3655">
        <f t="array" ref="H3655">FREQUENCY(IF('Data Transformation'!$B$4:$B$8425=B3651,'Data Transformation'!$G$4:$G$8425),'Bin Analysis'!$B3655)</f>
        <v>11</v>
      </c>
      <c r="I3655">
        <f t="shared" ref="I3655:I3673" si="457">H3655-H3654</f>
        <v>2</v>
      </c>
      <c r="J3655">
        <f>IF(I3655=0,0,1)</f>
        <v>1</v>
      </c>
      <c r="K3655">
        <f>J3655*Weighting!$W$7</f>
        <v>2</v>
      </c>
      <c r="M3655" s="14"/>
    </row>
    <row r="3656" spans="1:25" x14ac:dyDescent="0.25">
      <c r="A3656" s="32">
        <f>IF(Weighting!$P$8&gt;0,B3656,"")</f>
        <v>0.58299999999999996</v>
      </c>
      <c r="B3656">
        <f>Weighting!$C$8</f>
        <v>0.58299999999999996</v>
      </c>
      <c r="C3656">
        <f>Weighting!$F$8</f>
        <v>0</v>
      </c>
      <c r="D3656" t="b">
        <f>IF(C3656=1,'Data Transformation'!$G$3+0.5*'Data Transformation'!$W$25,IF(C3657=1,D3657-'Data Transformation'!$W$25,FALSE))</f>
        <v>0</v>
      </c>
      <c r="E3656" t="str">
        <f t="array" ref="E3656">IF(ISLOGICAL(D3656),"",FREQUENCY(IF('Data Transformation'!$B$425:$B$8425='Bin Analysis'!$B3651,'Data Transformation'!$G$425:$G$8425),D3656))</f>
        <v/>
      </c>
      <c r="F3656" t="str">
        <f t="shared" si="456"/>
        <v/>
      </c>
      <c r="G3656">
        <f>Weighting!$H$8</f>
        <v>0</v>
      </c>
      <c r="H3656">
        <f t="array" ref="H3656">FREQUENCY(IF('Data Transformation'!$B$4:$B$8425=B3651,'Data Transformation'!$G$4:$G$8425),'Bin Analysis'!$B3656)</f>
        <v>12</v>
      </c>
      <c r="I3656">
        <f t="shared" si="457"/>
        <v>1</v>
      </c>
      <c r="J3656">
        <f t="shared" ref="J3656:J3673" si="458">IF(I3656=0,0,1)</f>
        <v>1</v>
      </c>
      <c r="K3656">
        <f>J3656*Weighting!$W$8</f>
        <v>3</v>
      </c>
      <c r="M3656" s="14"/>
    </row>
    <row r="3657" spans="1:25" x14ac:dyDescent="0.25">
      <c r="A3657" s="32">
        <f>IF(Weighting!$P$9&gt;0,B3657,"")</f>
        <v>0.71399999999999997</v>
      </c>
      <c r="B3657" s="50">
        <f>Weighting!$C$9</f>
        <v>0.71399999999999997</v>
      </c>
      <c r="C3657">
        <f>Weighting!$F$9</f>
        <v>0</v>
      </c>
      <c r="D3657" t="b">
        <f>IF(C3657=1,'Data Transformation'!$G$3+0.5*'Data Transformation'!$W$25,IF(C3658=1,D3658-'Data Transformation'!$W$25,FALSE))</f>
        <v>0</v>
      </c>
      <c r="E3657" t="str">
        <f t="array" ref="E3657">IF(ISLOGICAL(D3657),"",FREQUENCY(IF('Data Transformation'!$B$425:$B$8425='Bin Analysis'!$B3651,'Data Transformation'!$G$425:$G$8425),D3657))</f>
        <v/>
      </c>
      <c r="F3657" t="str">
        <f t="shared" si="456"/>
        <v/>
      </c>
      <c r="G3657">
        <f>Weighting!$H$9</f>
        <v>0</v>
      </c>
      <c r="H3657">
        <f t="array" ref="H3657">FREQUENCY(IF('Data Transformation'!$B$4:$B$8425=B3651,'Data Transformation'!$G$4:$G$8425),'Bin Analysis'!$B3657)</f>
        <v>13</v>
      </c>
      <c r="I3657">
        <f t="shared" si="457"/>
        <v>1</v>
      </c>
      <c r="J3657">
        <f t="shared" si="458"/>
        <v>1</v>
      </c>
      <c r="K3657">
        <f>J3657*Weighting!$W$9</f>
        <v>3</v>
      </c>
      <c r="M3657" s="14"/>
    </row>
    <row r="3658" spans="1:25" x14ac:dyDescent="0.25">
      <c r="A3658" s="32">
        <f>IF(Weighting!$P$10&gt;0,B3658,"")</f>
        <v>0.84499999999999997</v>
      </c>
      <c r="B3658">
        <f>Weighting!$C$10</f>
        <v>0.84499999999999997</v>
      </c>
      <c r="C3658">
        <f>Weighting!$F$10</f>
        <v>0</v>
      </c>
      <c r="D3658" t="b">
        <f>IF(C3658=1,'Data Transformation'!$G$3+0.5*'Data Transformation'!$W$25,IF(C3659=1,D3659-'Data Transformation'!$W$25,FALSE))</f>
        <v>0</v>
      </c>
      <c r="E3658" t="str">
        <f t="array" ref="E3658">IF(ISLOGICAL(D3658),"",FREQUENCY(IF('Data Transformation'!$B$425:$B$8425='Bin Analysis'!$B3651,'Data Transformation'!$G$425:$G$8425),D3658))</f>
        <v/>
      </c>
      <c r="F3658" t="str">
        <f t="shared" si="456"/>
        <v/>
      </c>
      <c r="G3658">
        <f>Weighting!$H$10</f>
        <v>0</v>
      </c>
      <c r="H3658">
        <f t="array" ref="H3658">FREQUENCY(IF('Data Transformation'!$B$4:$B$8425=B3651,'Data Transformation'!$G$4:$G$8425),'Bin Analysis'!$B3658)</f>
        <v>14</v>
      </c>
      <c r="I3658">
        <f t="shared" si="457"/>
        <v>1</v>
      </c>
      <c r="J3658">
        <f t="shared" si="458"/>
        <v>1</v>
      </c>
      <c r="K3658">
        <f>J3658*Weighting!$W$10</f>
        <v>3</v>
      </c>
      <c r="M3658" s="14"/>
    </row>
    <row r="3659" spans="1:25" x14ac:dyDescent="0.25">
      <c r="A3659" s="32">
        <f>IF(Weighting!$P$11&gt;0,B3659,"")</f>
        <v>0.97599999999999998</v>
      </c>
      <c r="B3659">
        <f>Weighting!$C$11</f>
        <v>0.97599999999999998</v>
      </c>
      <c r="C3659">
        <f>Weighting!$F$11</f>
        <v>0</v>
      </c>
      <c r="D3659">
        <f>IF(C3659=1,'Data Transformation'!$G$3+0.5*'Data Transformation'!$W$25,IF(C3660=1,D3660-'Data Transformation'!$W$25,FALSE))</f>
        <v>0.86899999999999999</v>
      </c>
      <c r="E3659">
        <f t="array" ref="E3659">IF(ISLOGICAL(D3659),"",FREQUENCY(IF('Data Transformation'!$B$425:$B$8425='Bin Analysis'!$B3651,'Data Transformation'!$G$425:$G$8425),D3659))</f>
        <v>14</v>
      </c>
      <c r="F3659" t="e">
        <f t="shared" si="456"/>
        <v>#VALUE!</v>
      </c>
      <c r="G3659">
        <f>Weighting!$H$11</f>
        <v>0</v>
      </c>
      <c r="H3659">
        <f t="array" ref="H3659">FREQUENCY(IF('Data Transformation'!$B$4:$B$8425=B3651,'Data Transformation'!$G$4:$G$8425),'Bin Analysis'!$B3659)</f>
        <v>14</v>
      </c>
      <c r="I3659">
        <f t="shared" si="457"/>
        <v>0</v>
      </c>
      <c r="J3659">
        <f t="shared" si="458"/>
        <v>0</v>
      </c>
      <c r="K3659">
        <f>J3659*Weighting!$W$11</f>
        <v>0</v>
      </c>
      <c r="M3659" s="14"/>
    </row>
    <row r="3660" spans="1:25" x14ac:dyDescent="0.25">
      <c r="A3660" s="32">
        <f>IF(Weighting!$P$12&gt;0,B3660,"")</f>
        <v>1.107</v>
      </c>
      <c r="B3660">
        <f>Weighting!$C$12</f>
        <v>1.107</v>
      </c>
      <c r="C3660">
        <f>Weighting!$F$12</f>
        <v>1</v>
      </c>
      <c r="D3660">
        <f>IF(C3660=1,'Data Transformation'!$G$3+0.5*'Data Transformation'!$W$25,IF(C3661=1,D3661-'Data Transformation'!$W$25,FALSE))</f>
        <v>1.131</v>
      </c>
      <c r="E3660">
        <f t="array" ref="E3660">IF(ISLOGICAL(D3660),"",FREQUENCY(IF('Data Transformation'!$B$425:$B$8425='Bin Analysis'!$B3651,'Data Transformation'!$G$425:$G$8425),D3660))</f>
        <v>15</v>
      </c>
      <c r="F3660">
        <f t="shared" si="456"/>
        <v>1</v>
      </c>
      <c r="G3660">
        <f>Weighting!$H$12</f>
        <v>0</v>
      </c>
      <c r="H3660">
        <f t="array" ref="H3660">FREQUENCY(IF('Data Transformation'!$B$4:$B$8425=B3651,'Data Transformation'!$G$4:$G$8425),'Bin Analysis'!$B3660)</f>
        <v>16</v>
      </c>
      <c r="I3660">
        <f t="shared" si="457"/>
        <v>2</v>
      </c>
      <c r="J3660">
        <f t="shared" si="458"/>
        <v>1</v>
      </c>
      <c r="K3660">
        <f>J3660*Weighting!$W$12</f>
        <v>1</v>
      </c>
      <c r="M3660" s="14"/>
    </row>
    <row r="3661" spans="1:25" x14ac:dyDescent="0.25">
      <c r="A3661" s="32">
        <f>IF(Weighting!$P$13&gt;0,B3661,"")</f>
        <v>1.238</v>
      </c>
      <c r="B3661">
        <f>Weighting!$C$13</f>
        <v>1.238</v>
      </c>
      <c r="C3661">
        <f>Weighting!$F$13</f>
        <v>0</v>
      </c>
      <c r="D3661" t="b">
        <f>IF(C3661=1,'Data Transformation'!$G$3+0.5*'Data Transformation'!$W$25,IF(C3662=1,D3662-'Data Transformation'!$W$25,FALSE))</f>
        <v>0</v>
      </c>
      <c r="E3661" t="str">
        <f t="array" ref="E3661">IF(ISLOGICAL(D3661),"",FREQUENCY(IF('Data Transformation'!$B$425:$B$8425='Bin Analysis'!$B3651,'Data Transformation'!$G$425:$G$8425),D3661))</f>
        <v/>
      </c>
      <c r="F3661" t="str">
        <f t="shared" si="456"/>
        <v/>
      </c>
      <c r="G3661">
        <f>Weighting!$H$13</f>
        <v>0</v>
      </c>
      <c r="H3661">
        <f t="array" ref="H3661">FREQUENCY(IF('Data Transformation'!$B$4:$B$8425=B3651,'Data Transformation'!$G$4:$G$8425),'Bin Analysis'!$B3661)</f>
        <v>16</v>
      </c>
      <c r="I3661">
        <f t="shared" si="457"/>
        <v>0</v>
      </c>
      <c r="J3661">
        <f t="shared" si="458"/>
        <v>0</v>
      </c>
      <c r="K3661">
        <f>J3661*Weighting!$W$13</f>
        <v>0</v>
      </c>
      <c r="M3661" s="14"/>
    </row>
    <row r="3662" spans="1:25" x14ac:dyDescent="0.25">
      <c r="A3662" s="32">
        <f>IF(Weighting!$P$14&gt;0,B3662,"")</f>
        <v>1.369</v>
      </c>
      <c r="B3662">
        <f>Weighting!$C$14</f>
        <v>1.369</v>
      </c>
      <c r="C3662">
        <f>Weighting!$F$14</f>
        <v>0</v>
      </c>
      <c r="D3662" t="b">
        <f>IF(C3662=1,'Data Transformation'!$G$3+0.5*'Data Transformation'!$W$25,IF(C3663=1,D3663-'Data Transformation'!$W$25,FALSE))</f>
        <v>0</v>
      </c>
      <c r="E3662" t="str">
        <f t="array" ref="E3662">IF(ISLOGICAL(D3662),"",FREQUENCY(IF('Data Transformation'!$B$425:$B$8425='Bin Analysis'!$B3651,'Data Transformation'!$G$425:$G$8425),D3662))</f>
        <v/>
      </c>
      <c r="F3662" t="str">
        <f t="shared" si="456"/>
        <v/>
      </c>
      <c r="G3662">
        <f>Weighting!$H$14</f>
        <v>0</v>
      </c>
      <c r="H3662">
        <f t="array" ref="H3662">FREQUENCY(IF('Data Transformation'!$B$4:$B$8425=B3651,'Data Transformation'!$G$4:$G$8425),'Bin Analysis'!$B3662)</f>
        <v>16</v>
      </c>
      <c r="I3662">
        <f t="shared" si="457"/>
        <v>0</v>
      </c>
      <c r="J3662">
        <f t="shared" si="458"/>
        <v>0</v>
      </c>
      <c r="K3662">
        <f>J3662*Weighting!$W$14</f>
        <v>0</v>
      </c>
      <c r="M3662" s="14"/>
    </row>
    <row r="3663" spans="1:25" x14ac:dyDescent="0.25">
      <c r="A3663" s="32">
        <f>IF(Weighting!$P$15&gt;0,B3663,"")</f>
        <v>1.5000009999999999</v>
      </c>
      <c r="B3663">
        <f>Weighting!$C$15</f>
        <v>1.5000009999999999</v>
      </c>
      <c r="C3663">
        <f>Weighting!$F$15</f>
        <v>0</v>
      </c>
      <c r="D3663" t="b">
        <f>IF(C3663=1,'Data Transformation'!$G$3+0.5*'Data Transformation'!$W$25,IF(C3664=1,D3664-'Data Transformation'!$W$25,FALSE))</f>
        <v>0</v>
      </c>
      <c r="E3663" t="str">
        <f t="array" ref="E3663">IF(ISLOGICAL(D3663),"",FREQUENCY(IF('Data Transformation'!$B$425:$B$8425='Bin Analysis'!$B3651,'Data Transformation'!$G$425:$G$8425),D3663))</f>
        <v/>
      </c>
      <c r="F3663" t="str">
        <f t="shared" si="456"/>
        <v/>
      </c>
      <c r="G3663">
        <f>Weighting!$H$15</f>
        <v>0</v>
      </c>
      <c r="H3663">
        <f t="array" ref="H3663">FREQUENCY(IF('Data Transformation'!$B$4:$B$8425=B3651,'Data Transformation'!$G$4:$G$8425),'Bin Analysis'!$B3663)</f>
        <v>16</v>
      </c>
      <c r="I3663">
        <f t="shared" si="457"/>
        <v>0</v>
      </c>
      <c r="J3663">
        <f t="shared" si="458"/>
        <v>0</v>
      </c>
      <c r="K3663">
        <f>J3663*Weighting!$W$15</f>
        <v>0</v>
      </c>
      <c r="M3663" s="14"/>
    </row>
    <row r="3664" spans="1:25" x14ac:dyDescent="0.25">
      <c r="A3664" s="32" t="str">
        <f>IF(Weighting!$P$16&gt;0,B3664,"")</f>
        <v/>
      </c>
      <c r="B3664">
        <f>Weighting!$C$16</f>
        <v>1.631</v>
      </c>
      <c r="C3664">
        <f>Weighting!$F$16</f>
        <v>0</v>
      </c>
      <c r="D3664" t="b">
        <f>IF(C3664=1,'Data Transformation'!$G$3+0.5*'Data Transformation'!$W$25,IF(C3665=1,D3665-'Data Transformation'!$W$25,FALSE))</f>
        <v>0</v>
      </c>
      <c r="E3664" t="str">
        <f t="array" ref="E3664">IF(ISLOGICAL(D3664),"",FREQUENCY(IF('Data Transformation'!$B$425:$B$8425='Bin Analysis'!$B3651,'Data Transformation'!$G$425:$G$8425),D3664))</f>
        <v/>
      </c>
      <c r="F3664" t="str">
        <f t="shared" si="456"/>
        <v/>
      </c>
      <c r="G3664">
        <f>Weighting!$H$16</f>
        <v>0</v>
      </c>
      <c r="H3664">
        <f t="array" ref="H3664">FREQUENCY(IF('Data Transformation'!$B$4:$B$8425=B3651,'Data Transformation'!$G$4:$G$8425),'Bin Analysis'!$B3664)</f>
        <v>16</v>
      </c>
      <c r="I3664">
        <f t="shared" si="457"/>
        <v>0</v>
      </c>
      <c r="J3664">
        <f t="shared" si="458"/>
        <v>0</v>
      </c>
      <c r="K3664">
        <f>J3664*Weighting!$W$16</f>
        <v>0</v>
      </c>
      <c r="M3664" s="14"/>
    </row>
    <row r="3665" spans="1:25" x14ac:dyDescent="0.25">
      <c r="A3665" s="32" t="str">
        <f>IF(Weighting!$P$17&gt;0,B3665,"")</f>
        <v/>
      </c>
      <c r="B3665">
        <f>Weighting!$C$17</f>
        <v>1.762</v>
      </c>
      <c r="C3665">
        <f>Weighting!$F$17</f>
        <v>0</v>
      </c>
      <c r="D3665" t="b">
        <f>IF(C3665=1,'Data Transformation'!$G$3+0.5*'Data Transformation'!$W$25,IF(C3666=1,D3666-'Data Transformation'!$W$25,FALSE))</f>
        <v>0</v>
      </c>
      <c r="E3665" t="str">
        <f t="array" ref="E3665">IF(ISLOGICAL(D3665),"",FREQUENCY(IF('Data Transformation'!$B$425:$B$8425='Bin Analysis'!$B3651,'Data Transformation'!$G$425:$G$8425),D3665))</f>
        <v/>
      </c>
      <c r="F3665" t="str">
        <f t="shared" si="456"/>
        <v/>
      </c>
      <c r="G3665">
        <f>Weighting!$H$17</f>
        <v>0</v>
      </c>
      <c r="H3665">
        <f t="array" ref="H3665">FREQUENCY(IF('Data Transformation'!$B$4:$B$8425=B3651,'Data Transformation'!$G$4:$G$8425),'Bin Analysis'!$B3665)</f>
        <v>16</v>
      </c>
      <c r="I3665">
        <f t="shared" si="457"/>
        <v>0</v>
      </c>
      <c r="J3665">
        <f t="shared" si="458"/>
        <v>0</v>
      </c>
      <c r="K3665">
        <f>J3665*Weighting!$W$17</f>
        <v>0</v>
      </c>
      <c r="M3665" s="14"/>
    </row>
    <row r="3666" spans="1:25" x14ac:dyDescent="0.25">
      <c r="A3666" s="32" t="str">
        <f>IF(Weighting!$P$18&gt;0,B3666,"")</f>
        <v/>
      </c>
      <c r="B3666">
        <f>Weighting!$C$18</f>
        <v>1.893</v>
      </c>
      <c r="C3666">
        <f>Weighting!$F$18</f>
        <v>0</v>
      </c>
      <c r="D3666" t="b">
        <f>IF(C3666=1,'Data Transformation'!$G$3+0.5*'Data Transformation'!$W$25,IF(C3667=1,D3667-'Data Transformation'!$W$25,FALSE))</f>
        <v>0</v>
      </c>
      <c r="E3666" t="str">
        <f t="array" ref="E3666">IF(ISLOGICAL(D3666),"",FREQUENCY(IF('Data Transformation'!$B$425:$B$8425='Bin Analysis'!$B3651,'Data Transformation'!$G$425:$G$8425),D3666))</f>
        <v/>
      </c>
      <c r="F3666" t="str">
        <f t="shared" si="456"/>
        <v/>
      </c>
      <c r="G3666">
        <f>Weighting!$H$18</f>
        <v>0</v>
      </c>
      <c r="H3666">
        <f t="array" ref="H3666">FREQUENCY(IF('Data Transformation'!$B$4:$B$8425=B3651,'Data Transformation'!$G$4:$G$8425),'Bin Analysis'!$B3666)</f>
        <v>16</v>
      </c>
      <c r="I3666">
        <f t="shared" si="457"/>
        <v>0</v>
      </c>
      <c r="J3666">
        <f t="shared" si="458"/>
        <v>0</v>
      </c>
      <c r="K3666">
        <f>J3666*Weighting!$W$18</f>
        <v>0</v>
      </c>
      <c r="M3666" s="14"/>
    </row>
    <row r="3667" spans="1:25" x14ac:dyDescent="0.25">
      <c r="A3667" s="32" t="str">
        <f>IF(Weighting!$P$19&gt;0,B3667,"")</f>
        <v/>
      </c>
      <c r="B3667">
        <f>Weighting!$C$19</f>
        <v>2.024</v>
      </c>
      <c r="C3667">
        <f>Weighting!$F$19</f>
        <v>0</v>
      </c>
      <c r="D3667" t="b">
        <f>IF(C3667=1,'Data Transformation'!$G$3+0.5*'Data Transformation'!$W$25,IF(C3668=1,D3668-'Data Transformation'!$W$25,FALSE))</f>
        <v>0</v>
      </c>
      <c r="E3667" t="str">
        <f t="array" ref="E3667">IF(ISLOGICAL(D3667),"",FREQUENCY(IF('Data Transformation'!$B$425:$B$8425='Bin Analysis'!$B3651,'Data Transformation'!$G$425:$G$8425),D3667))</f>
        <v/>
      </c>
      <c r="F3667" t="str">
        <f t="shared" si="456"/>
        <v/>
      </c>
      <c r="G3667">
        <f>Weighting!$H$19</f>
        <v>0</v>
      </c>
      <c r="H3667">
        <f t="array" ref="H3667">FREQUENCY(IF('Data Transformation'!$B$4:$B$8425=B3651,'Data Transformation'!$G$4:$G$8425),'Bin Analysis'!$B3667)</f>
        <v>16</v>
      </c>
      <c r="I3667">
        <f t="shared" si="457"/>
        <v>0</v>
      </c>
      <c r="J3667">
        <f t="shared" si="458"/>
        <v>0</v>
      </c>
      <c r="K3667">
        <f>J3667*Weighting!$W$19</f>
        <v>0</v>
      </c>
      <c r="M3667" s="14"/>
    </row>
    <row r="3668" spans="1:25" x14ac:dyDescent="0.25">
      <c r="A3668" s="32" t="str">
        <f>IF(Weighting!$P$20&gt;0,B3668,"")</f>
        <v/>
      </c>
      <c r="B3668">
        <f>Weighting!$C$20</f>
        <v>2.1550000000000002</v>
      </c>
      <c r="C3668">
        <f>Weighting!$F$20</f>
        <v>0</v>
      </c>
      <c r="D3668" t="b">
        <f>IF(C3668=1,'Data Transformation'!$G$3+0.5*'Data Transformation'!$W$25,IF(C3669=1,D3669-'Data Transformation'!$W$25,FALSE))</f>
        <v>0</v>
      </c>
      <c r="E3668" t="str">
        <f t="array" ref="E3668">IF(ISLOGICAL(D3668),"",FREQUENCY(IF('Data Transformation'!$B$425:$B$8425='Bin Analysis'!$B3651,'Data Transformation'!$G$425:$G$8425),D3668))</f>
        <v/>
      </c>
      <c r="F3668" t="str">
        <f t="shared" si="456"/>
        <v/>
      </c>
      <c r="G3668">
        <f>Weighting!$H$20</f>
        <v>0</v>
      </c>
      <c r="H3668">
        <f t="array" ref="H3668">FREQUENCY(IF('Data Transformation'!$B$4:$B$8425=B3651,'Data Transformation'!$G$4:$G$8425),'Bin Analysis'!$B3668)</f>
        <v>16</v>
      </c>
      <c r="I3668">
        <f t="shared" si="457"/>
        <v>0</v>
      </c>
      <c r="J3668">
        <f t="shared" si="458"/>
        <v>0</v>
      </c>
      <c r="K3668">
        <f>J3668*Weighting!$W$20</f>
        <v>0</v>
      </c>
      <c r="M3668" s="14"/>
    </row>
    <row r="3669" spans="1:25" x14ac:dyDescent="0.25">
      <c r="A3669" s="32" t="str">
        <f>IF(Weighting!$P$21&gt;0,B3669,"")</f>
        <v/>
      </c>
      <c r="B3669">
        <f>Weighting!$C$21</f>
        <v>2.2860000000000005</v>
      </c>
      <c r="C3669">
        <f>Weighting!$F$21</f>
        <v>0</v>
      </c>
      <c r="D3669" t="b">
        <f>IF(C3669=1,'Data Transformation'!$G$3+0.5*'Data Transformation'!$W$25,IF(C3670=1,D3670-'Data Transformation'!$W$25,FALSE))</f>
        <v>0</v>
      </c>
      <c r="E3669" t="str">
        <f t="array" ref="E3669">IF(ISLOGICAL(D3669),"",FREQUENCY(IF('Data Transformation'!$B$425:$B$8425='Bin Analysis'!$B3651,'Data Transformation'!$G$425:$G$8425),D3669))</f>
        <v/>
      </c>
      <c r="F3669" t="str">
        <f t="shared" si="456"/>
        <v/>
      </c>
      <c r="G3669">
        <f>Weighting!$H$21</f>
        <v>0</v>
      </c>
      <c r="H3669">
        <f t="array" ref="H3669">FREQUENCY(IF('Data Transformation'!$B$4:$B$8425=B3651,'Data Transformation'!$G$4:$G$8425),'Bin Analysis'!$B3669)</f>
        <v>16</v>
      </c>
      <c r="I3669">
        <f t="shared" si="457"/>
        <v>0</v>
      </c>
      <c r="J3669">
        <f t="shared" si="458"/>
        <v>0</v>
      </c>
      <c r="K3669">
        <f>J3669*Weighting!$W$21</f>
        <v>0</v>
      </c>
      <c r="M3669" s="14"/>
    </row>
    <row r="3670" spans="1:25" x14ac:dyDescent="0.25">
      <c r="A3670" s="32" t="str">
        <f>IF(Weighting!$P$22&gt;0,B3670,"")</f>
        <v/>
      </c>
      <c r="B3670">
        <f>Weighting!$C$22</f>
        <v>2.4170000000000007</v>
      </c>
      <c r="C3670">
        <f>Weighting!$F$22</f>
        <v>0</v>
      </c>
      <c r="D3670" t="b">
        <f>IF(C3670=1,'Data Transformation'!$G$3+0.5*'Data Transformation'!$W$25,IF(C3671=1,D3671-'Data Transformation'!$W$25,FALSE))</f>
        <v>0</v>
      </c>
      <c r="E3670" t="str">
        <f t="array" ref="E3670">IF(ISLOGICAL(D3670),"",FREQUENCY(IF('Data Transformation'!$B$425:$B$8425='Bin Analysis'!$B3651,'Data Transformation'!$G$425:$G$8425),D3670))</f>
        <v/>
      </c>
      <c r="F3670" t="str">
        <f t="shared" si="456"/>
        <v/>
      </c>
      <c r="G3670">
        <f>Weighting!$H$22</f>
        <v>0</v>
      </c>
      <c r="H3670">
        <f t="array" ref="H3670">FREQUENCY(IF('Data Transformation'!$B$4:$B$8425=B3651,'Data Transformation'!$G$4:$G$8425),'Bin Analysis'!$B3670)</f>
        <v>16</v>
      </c>
      <c r="I3670">
        <f t="shared" si="457"/>
        <v>0</v>
      </c>
      <c r="J3670">
        <f t="shared" si="458"/>
        <v>0</v>
      </c>
      <c r="K3670">
        <f>J3670*Weighting!$W$22</f>
        <v>0</v>
      </c>
      <c r="M3670" s="14"/>
    </row>
    <row r="3671" spans="1:25" x14ac:dyDescent="0.25">
      <c r="A3671" s="32" t="str">
        <f>IF(Weighting!$P$23&gt;0,B3671,"")</f>
        <v/>
      </c>
      <c r="B3671">
        <f>Weighting!$C$23</f>
        <v>2.5480000000000009</v>
      </c>
      <c r="C3671">
        <f>Weighting!$F$23</f>
        <v>0</v>
      </c>
      <c r="D3671" t="b">
        <f>IF(C3671=1,'Data Transformation'!$G$3+0.5*'Data Transformation'!$W$25,IF(C3672=1,D3672-'Data Transformation'!$W$25,FALSE))</f>
        <v>0</v>
      </c>
      <c r="E3671" t="str">
        <f t="array" ref="E3671">IF(ISLOGICAL(D3671),"",FREQUENCY(IF('Data Transformation'!$B$425:$B$8425='Bin Analysis'!$B3651,'Data Transformation'!$G$425:$G$8425),D3671))</f>
        <v/>
      </c>
      <c r="F3671" t="str">
        <f t="shared" si="456"/>
        <v/>
      </c>
      <c r="G3671">
        <f>Weighting!$H$23</f>
        <v>0</v>
      </c>
      <c r="H3671">
        <f t="array" ref="H3671">FREQUENCY(IF('Data Transformation'!$B$4:$B$8425=B3651,'Data Transformation'!$G$4:$G$8425),'Bin Analysis'!$B3671)</f>
        <v>16</v>
      </c>
      <c r="I3671">
        <f t="shared" si="457"/>
        <v>0</v>
      </c>
      <c r="J3671">
        <f t="shared" si="458"/>
        <v>0</v>
      </c>
      <c r="K3671">
        <f>J3671*Weighting!$W$23</f>
        <v>0</v>
      </c>
      <c r="M3671" s="14"/>
    </row>
    <row r="3672" spans="1:25" x14ac:dyDescent="0.25">
      <c r="A3672" s="32" t="str">
        <f>IF(Weighting!$P$24&gt;0,B3672,"")</f>
        <v/>
      </c>
      <c r="B3672">
        <f>Weighting!$C$24</f>
        <v>2.6790000000000012</v>
      </c>
      <c r="C3672">
        <f>Weighting!$F$24</f>
        <v>0</v>
      </c>
      <c r="D3672" t="b">
        <f>IF(C3672=1,'Data Transformation'!$G$3+0.5*'Data Transformation'!$W$25,IF(C3673=1,D3673-'Data Transformation'!$W$25,FALSE))</f>
        <v>0</v>
      </c>
      <c r="E3672" t="str">
        <f t="array" ref="E3672">IF(ISLOGICAL(D3672),"",FREQUENCY(IF('Data Transformation'!$B$425:$B$8425='Bin Analysis'!$B3651,'Data Transformation'!$G$425:$G$8425),D3672))</f>
        <v/>
      </c>
      <c r="F3672" t="str">
        <f t="shared" si="456"/>
        <v/>
      </c>
      <c r="G3672">
        <f>Weighting!$H$24</f>
        <v>0</v>
      </c>
      <c r="H3672">
        <f t="array" ref="H3672">FREQUENCY(IF('Data Transformation'!$B$4:$B$8425=B3651,'Data Transformation'!$G$4:$G$8425),'Bin Analysis'!$B3672)</f>
        <v>16</v>
      </c>
      <c r="I3672">
        <f t="shared" si="457"/>
        <v>0</v>
      </c>
      <c r="J3672">
        <f t="shared" si="458"/>
        <v>0</v>
      </c>
      <c r="K3672">
        <f>J3672*Weighting!$W$24</f>
        <v>0</v>
      </c>
      <c r="M3672" s="14"/>
    </row>
    <row r="3673" spans="1:25" x14ac:dyDescent="0.25">
      <c r="A3673" s="32" t="str">
        <f>IF(Weighting!$P$25&gt;0,B3673,"")</f>
        <v/>
      </c>
      <c r="B3673">
        <f>Weighting!$C$25</f>
        <v>2.8100000000000014</v>
      </c>
      <c r="C3673">
        <f>Weighting!$F$25</f>
        <v>0</v>
      </c>
      <c r="D3673" t="b">
        <f>IF(C3673=1,'Data Transformation'!$G$3+0.5*'Data Transformation'!$W$25,IF(C3674=1,D3674-'Data Transformation'!$W$25,FALSE))</f>
        <v>0</v>
      </c>
      <c r="E3673" t="str">
        <f t="array" ref="E3673">IF(ISLOGICAL(D3673),"",FREQUENCY(IF('Data Transformation'!$B$425:$B$8425='Bin Analysis'!$B3651,'Data Transformation'!$G$425:$G$8425),D3673))</f>
        <v/>
      </c>
      <c r="F3673" t="str">
        <f t="shared" si="456"/>
        <v/>
      </c>
      <c r="G3673">
        <f>Weighting!$H$25</f>
        <v>0</v>
      </c>
      <c r="H3673">
        <f t="array" ref="H3673">FREQUENCY(IF('Data Transformation'!$B$4:$B$8425=B3651,'Data Transformation'!$G$4:$G$8425),'Bin Analysis'!$B3673)</f>
        <v>16</v>
      </c>
      <c r="I3673">
        <f t="shared" si="457"/>
        <v>0</v>
      </c>
      <c r="J3673">
        <f t="shared" si="458"/>
        <v>0</v>
      </c>
      <c r="K3673">
        <f>J3673*Weighting!$W$25</f>
        <v>0</v>
      </c>
      <c r="M3673" s="14"/>
    </row>
    <row r="3674" spans="1:25" x14ac:dyDescent="0.25">
      <c r="O3674"/>
      <c r="P3674"/>
      <c r="Q3674"/>
      <c r="R3674"/>
    </row>
    <row r="3675" spans="1:25" ht="23.25" x14ac:dyDescent="0.35">
      <c r="A3675" s="21" t="s">
        <v>0</v>
      </c>
      <c r="B3675" s="21">
        <f>IFERROR(VLOOKUP(C3675,'Data Transformation'!$L$6:$M$426,2,FALSE),"")</f>
        <v>153</v>
      </c>
      <c r="C3675" s="21">
        <f>C3651+1</f>
        <v>153</v>
      </c>
      <c r="D3675" s="21"/>
      <c r="E3675" s="21"/>
      <c r="F3675" s="21"/>
      <c r="G3675" s="21"/>
      <c r="H3675" s="22"/>
      <c r="I3675" s="22"/>
      <c r="J3675" s="22"/>
      <c r="K3675" s="21"/>
      <c r="L3675" s="21">
        <f>B3675</f>
        <v>153</v>
      </c>
      <c r="M3675" s="23">
        <f>INDEX('Data Transformation'!$O$4:$O$424,MATCH($B3675,'Data Transformation'!$M$4:$M$424,0),MATCH($M$2,'Data Transformation'!$O$3,0))</f>
        <v>19</v>
      </c>
      <c r="N3675" s="27">
        <f>IF('Input and Summary Results'!$J$16="minimum",'Bin Analysis'!X3676/(M3675-1),'Bin Analysis'!Y3675/('Bin Analysis'!M3675-1))</f>
        <v>0</v>
      </c>
      <c r="O3675" s="27">
        <f>IF(M3675=FALSE,NA(),(VLOOKUP(1,C3678:K3697,4,FALSE))/(M3675-1))</f>
        <v>5.5555555555555552E-2</v>
      </c>
      <c r="P3675" s="27">
        <f>IF(M3675=FALSE,NA(),SUM(J3678:J3697)/Weighting!$S$5)</f>
        <v>0.5</v>
      </c>
      <c r="Q3675" s="27">
        <f>IF(M3675=FALSE,NA(),SUM(K3678:K3697)/Weighting!$S$6)</f>
        <v>0.39130434782608697</v>
      </c>
      <c r="R3675" s="27">
        <f>IF(M3675=FALSE,NA(),(VLOOKUP(1,G3678:K3697,3,FALSE))/(M3675-1))</f>
        <v>0.77777777777777779</v>
      </c>
      <c r="S3675" s="22" t="str">
        <f>IF(M3675=FALSE,NA(),IF(SUM(J3678:J3697)=2,"yes","no"))</f>
        <v>no</v>
      </c>
      <c r="X3675" s="2" cm="2">
        <f t="array" ref="X3675:X3676">FREQUENCY(IF('Data Transformation'!$B$425:$B$6424='Bin Analysis'!L3675,'Data Transformation'!$G$425:$G$6424),'Data Transformation'!$U$11)</f>
        <v>18</v>
      </c>
      <c r="Y3675" s="2" cm="2">
        <f t="array" ref="Y3675:Y3676">FREQUENCY(IF('Data Transformation'!$B$425:$B$6424='Bin Analysis'!L3675,'Data Transformation'!$G$425:$G$6424),'Data Transformation'!$U$12)</f>
        <v>17</v>
      </c>
    </row>
    <row r="3676" spans="1:25" x14ac:dyDescent="0.25">
      <c r="A3676" s="14" t="s">
        <v>67</v>
      </c>
      <c r="B3676" t="s">
        <v>47</v>
      </c>
      <c r="C3676" t="s">
        <v>5</v>
      </c>
      <c r="D3676" t="s">
        <v>100</v>
      </c>
      <c r="E3676" t="s">
        <v>101</v>
      </c>
      <c r="F3676" t="s">
        <v>102</v>
      </c>
      <c r="G3676" t="s">
        <v>70</v>
      </c>
      <c r="H3676" t="s">
        <v>31</v>
      </c>
      <c r="I3676" t="s">
        <v>32</v>
      </c>
      <c r="J3676" t="s">
        <v>46</v>
      </c>
      <c r="K3676" s="14" t="s">
        <v>45</v>
      </c>
      <c r="M3676" s="14"/>
      <c r="X3676" s="2">
        <v>0</v>
      </c>
      <c r="Y3676" s="2">
        <v>1</v>
      </c>
    </row>
    <row r="3677" spans="1:25" x14ac:dyDescent="0.25">
      <c r="A3677" s="32"/>
      <c r="D3677" t="b">
        <f>IF(C3677=1,'Data Transformation'!$G$3+0.5*'Data Transformation'!$W$25,IF(C3678=1,D3678-'Data Transformation'!$W$25,FALSE))</f>
        <v>0</v>
      </c>
      <c r="E3677" t="str">
        <f t="array" ref="E3677">IF(ISLOGICAL(D3677),"",FREQUENCY(IF('Data Transformation'!$B$425:$B$8425='Bin Analysis'!$B3675,'Data Transformation'!$G$425:$G$8425),D3677))</f>
        <v/>
      </c>
      <c r="F3677" t="str">
        <f>IF(ISLOGICAL(D3677),"",E3677-E3676)</f>
        <v/>
      </c>
      <c r="M3677" s="14"/>
    </row>
    <row r="3678" spans="1:25" x14ac:dyDescent="0.25">
      <c r="A3678" s="32">
        <f>IF(Weighting!$P$6&gt;0,B3678,"")</f>
        <v>0.32100000000000001</v>
      </c>
      <c r="B3678">
        <f>Weighting!$C$6</f>
        <v>0.32100000000000001</v>
      </c>
      <c r="C3678">
        <f>Weighting!$F$6</f>
        <v>0</v>
      </c>
      <c r="D3678" t="b">
        <f>IF(C3678=1,'Data Transformation'!$G$3+0.5*'Data Transformation'!$W$25,IF(C3679=1,D3679-'Data Transformation'!$W$25,FALSE))</f>
        <v>0</v>
      </c>
      <c r="E3678" t="str">
        <f t="array" ref="E3678">IF(ISLOGICAL(D3678),"",FREQUENCY(IF('Data Transformation'!$B$425:$B$8425='Bin Analysis'!$B3675,'Data Transformation'!$G$425:$G$8425),D3678))</f>
        <v/>
      </c>
      <c r="F3678" t="str">
        <f>IF(ISLOGICAL(D3678),"",E3678-E3677)</f>
        <v/>
      </c>
      <c r="G3678">
        <f>Weighting!$H$6</f>
        <v>1</v>
      </c>
      <c r="H3678">
        <f t="array" ref="H3678">FREQUENCY(IF('Data Transformation'!$B$4:$B$8425=B3675,'Data Transformation'!$G$4:$G$8425),'Bin Analysis'!$B3678)</f>
        <v>14</v>
      </c>
      <c r="I3678">
        <f>H3678-H3677</f>
        <v>14</v>
      </c>
      <c r="J3678">
        <f>IF(I3678=0,0,1)</f>
        <v>1</v>
      </c>
      <c r="K3678">
        <f>J3678*Weighting!$W$6</f>
        <v>1</v>
      </c>
      <c r="M3678" s="14"/>
    </row>
    <row r="3679" spans="1:25" x14ac:dyDescent="0.25">
      <c r="A3679" s="32">
        <f>IF(Weighting!$P$7&gt;0,B3679,"")</f>
        <v>0.45200000000000001</v>
      </c>
      <c r="B3679">
        <f>Weighting!$C$7</f>
        <v>0.45200000000000001</v>
      </c>
      <c r="C3679">
        <f>Weighting!$F$7</f>
        <v>0</v>
      </c>
      <c r="D3679" t="b">
        <f>IF(C3679=1,'Data Transformation'!$G$3+0.5*'Data Transformation'!$W$25,IF(C3680=1,D3680-'Data Transformation'!$W$25,FALSE))</f>
        <v>0</v>
      </c>
      <c r="E3679" t="str">
        <f t="array" ref="E3679">IF(ISLOGICAL(D3679),"",FREQUENCY(IF('Data Transformation'!$B$425:$B$8425='Bin Analysis'!$B3675,'Data Transformation'!$G$425:$G$8425),D3679))</f>
        <v/>
      </c>
      <c r="F3679" t="str">
        <f t="shared" ref="F3679:F3697" si="459">IF(ISLOGICAL(D3679),"",E3679-E3678)</f>
        <v/>
      </c>
      <c r="G3679">
        <f>Weighting!$H$7</f>
        <v>0</v>
      </c>
      <c r="H3679">
        <f t="array" ref="H3679">FREQUENCY(IF('Data Transformation'!$B$4:$B$8425=B3675,'Data Transformation'!$G$4:$G$8425),'Bin Analysis'!$B3679)</f>
        <v>16</v>
      </c>
      <c r="I3679">
        <f t="shared" ref="I3679:I3697" si="460">H3679-H3678</f>
        <v>2</v>
      </c>
      <c r="J3679">
        <f>IF(I3679=0,0,1)</f>
        <v>1</v>
      </c>
      <c r="K3679">
        <f>J3679*Weighting!$W$7</f>
        <v>2</v>
      </c>
      <c r="M3679" s="14"/>
    </row>
    <row r="3680" spans="1:25" x14ac:dyDescent="0.25">
      <c r="A3680" s="32">
        <f>IF(Weighting!$P$8&gt;0,B3680,"")</f>
        <v>0.58299999999999996</v>
      </c>
      <c r="B3680">
        <f>Weighting!$C$8</f>
        <v>0.58299999999999996</v>
      </c>
      <c r="C3680">
        <f>Weighting!$F$8</f>
        <v>0</v>
      </c>
      <c r="D3680" t="b">
        <f>IF(C3680=1,'Data Transformation'!$G$3+0.5*'Data Transformation'!$W$25,IF(C3681=1,D3681-'Data Transformation'!$W$25,FALSE))</f>
        <v>0</v>
      </c>
      <c r="E3680" t="str">
        <f t="array" ref="E3680">IF(ISLOGICAL(D3680),"",FREQUENCY(IF('Data Transformation'!$B$425:$B$8425='Bin Analysis'!$B3675,'Data Transformation'!$G$425:$G$8425),D3680))</f>
        <v/>
      </c>
      <c r="F3680" t="str">
        <f t="shared" si="459"/>
        <v/>
      </c>
      <c r="G3680">
        <f>Weighting!$H$8</f>
        <v>0</v>
      </c>
      <c r="H3680">
        <f t="array" ref="H3680">FREQUENCY(IF('Data Transformation'!$B$4:$B$8425=B3675,'Data Transformation'!$G$4:$G$8425),'Bin Analysis'!$B3680)</f>
        <v>17</v>
      </c>
      <c r="I3680">
        <f t="shared" si="460"/>
        <v>1</v>
      </c>
      <c r="J3680">
        <f t="shared" ref="J3680:J3697" si="461">IF(I3680=0,0,1)</f>
        <v>1</v>
      </c>
      <c r="K3680">
        <f>J3680*Weighting!$W$8</f>
        <v>3</v>
      </c>
      <c r="M3680" s="14"/>
    </row>
    <row r="3681" spans="1:13" x14ac:dyDescent="0.25">
      <c r="A3681" s="32">
        <f>IF(Weighting!$P$9&gt;0,B3681,"")</f>
        <v>0.71399999999999997</v>
      </c>
      <c r="B3681" s="50">
        <f>Weighting!$C$9</f>
        <v>0.71399999999999997</v>
      </c>
      <c r="C3681">
        <f>Weighting!$F$9</f>
        <v>0</v>
      </c>
      <c r="D3681" t="b">
        <f>IF(C3681=1,'Data Transformation'!$G$3+0.5*'Data Transformation'!$W$25,IF(C3682=1,D3682-'Data Transformation'!$W$25,FALSE))</f>
        <v>0</v>
      </c>
      <c r="E3681" t="str">
        <f t="array" ref="E3681">IF(ISLOGICAL(D3681),"",FREQUENCY(IF('Data Transformation'!$B$425:$B$8425='Bin Analysis'!$B3675,'Data Transformation'!$G$425:$G$8425),D3681))</f>
        <v/>
      </c>
      <c r="F3681" t="str">
        <f t="shared" si="459"/>
        <v/>
      </c>
      <c r="G3681">
        <f>Weighting!$H$9</f>
        <v>0</v>
      </c>
      <c r="H3681">
        <f t="array" ref="H3681">FREQUENCY(IF('Data Transformation'!$B$4:$B$8425=B3675,'Data Transformation'!$G$4:$G$8425),'Bin Analysis'!$B3681)</f>
        <v>17</v>
      </c>
      <c r="I3681">
        <f t="shared" si="460"/>
        <v>0</v>
      </c>
      <c r="J3681">
        <f t="shared" si="461"/>
        <v>0</v>
      </c>
      <c r="K3681">
        <f>J3681*Weighting!$W$9</f>
        <v>0</v>
      </c>
      <c r="M3681" s="14"/>
    </row>
    <row r="3682" spans="1:13" x14ac:dyDescent="0.25">
      <c r="A3682" s="32">
        <f>IF(Weighting!$P$10&gt;0,B3682,"")</f>
        <v>0.84499999999999997</v>
      </c>
      <c r="B3682">
        <f>Weighting!$C$10</f>
        <v>0.84499999999999997</v>
      </c>
      <c r="C3682">
        <f>Weighting!$F$10</f>
        <v>0</v>
      </c>
      <c r="D3682" t="b">
        <f>IF(C3682=1,'Data Transformation'!$G$3+0.5*'Data Transformation'!$W$25,IF(C3683=1,D3683-'Data Transformation'!$W$25,FALSE))</f>
        <v>0</v>
      </c>
      <c r="E3682" t="str">
        <f t="array" ref="E3682">IF(ISLOGICAL(D3682),"",FREQUENCY(IF('Data Transformation'!$B$425:$B$8425='Bin Analysis'!$B3675,'Data Transformation'!$G$425:$G$8425),D3682))</f>
        <v/>
      </c>
      <c r="F3682" t="str">
        <f t="shared" si="459"/>
        <v/>
      </c>
      <c r="G3682">
        <f>Weighting!$H$10</f>
        <v>0</v>
      </c>
      <c r="H3682">
        <f t="array" ref="H3682">FREQUENCY(IF('Data Transformation'!$B$4:$B$8425=B3675,'Data Transformation'!$G$4:$G$8425),'Bin Analysis'!$B3682)</f>
        <v>17</v>
      </c>
      <c r="I3682">
        <f t="shared" si="460"/>
        <v>0</v>
      </c>
      <c r="J3682">
        <f t="shared" si="461"/>
        <v>0</v>
      </c>
      <c r="K3682">
        <f>J3682*Weighting!$W$10</f>
        <v>0</v>
      </c>
      <c r="M3682" s="14"/>
    </row>
    <row r="3683" spans="1:13" x14ac:dyDescent="0.25">
      <c r="A3683" s="32">
        <f>IF(Weighting!$P$11&gt;0,B3683,"")</f>
        <v>0.97599999999999998</v>
      </c>
      <c r="B3683">
        <f>Weighting!$C$11</f>
        <v>0.97599999999999998</v>
      </c>
      <c r="C3683">
        <f>Weighting!$F$11</f>
        <v>0</v>
      </c>
      <c r="D3683">
        <f>IF(C3683=1,'Data Transformation'!$G$3+0.5*'Data Transformation'!$W$25,IF(C3684=1,D3684-'Data Transformation'!$W$25,FALSE))</f>
        <v>0.86899999999999999</v>
      </c>
      <c r="E3683">
        <f t="array" ref="E3683">IF(ISLOGICAL(D3683),"",FREQUENCY(IF('Data Transformation'!$B$425:$B$8425='Bin Analysis'!$B3675,'Data Transformation'!$G$425:$G$8425),D3683))</f>
        <v>17</v>
      </c>
      <c r="F3683" t="e">
        <f t="shared" si="459"/>
        <v>#VALUE!</v>
      </c>
      <c r="G3683">
        <f>Weighting!$H$11</f>
        <v>0</v>
      </c>
      <c r="H3683">
        <f t="array" ref="H3683">FREQUENCY(IF('Data Transformation'!$B$4:$B$8425=B3675,'Data Transformation'!$G$4:$G$8425),'Bin Analysis'!$B3683)</f>
        <v>18</v>
      </c>
      <c r="I3683">
        <f t="shared" si="460"/>
        <v>1</v>
      </c>
      <c r="J3683">
        <f t="shared" si="461"/>
        <v>1</v>
      </c>
      <c r="K3683">
        <f>J3683*Weighting!$W$11</f>
        <v>2</v>
      </c>
      <c r="M3683" s="14"/>
    </row>
    <row r="3684" spans="1:13" x14ac:dyDescent="0.25">
      <c r="A3684" s="32">
        <f>IF(Weighting!$P$12&gt;0,B3684,"")</f>
        <v>1.107</v>
      </c>
      <c r="B3684">
        <f>Weighting!$C$12</f>
        <v>1.107</v>
      </c>
      <c r="C3684">
        <f>Weighting!$F$12</f>
        <v>1</v>
      </c>
      <c r="D3684">
        <f>IF(C3684=1,'Data Transformation'!$G$3+0.5*'Data Transformation'!$W$25,IF(C3685=1,D3685-'Data Transformation'!$W$25,FALSE))</f>
        <v>1.131</v>
      </c>
      <c r="E3684">
        <f t="array" ref="E3684">IF(ISLOGICAL(D3684),"",FREQUENCY(IF('Data Transformation'!$B$425:$B$8425='Bin Analysis'!$B3675,'Data Transformation'!$G$425:$G$8425),D3684))</f>
        <v>18</v>
      </c>
      <c r="F3684">
        <f t="shared" si="459"/>
        <v>1</v>
      </c>
      <c r="G3684">
        <f>Weighting!$H$12</f>
        <v>0</v>
      </c>
      <c r="H3684">
        <f t="array" ref="H3684">FREQUENCY(IF('Data Transformation'!$B$4:$B$8425=B3675,'Data Transformation'!$G$4:$G$8425),'Bin Analysis'!$B3684)</f>
        <v>19</v>
      </c>
      <c r="I3684">
        <f t="shared" si="460"/>
        <v>1</v>
      </c>
      <c r="J3684">
        <f t="shared" si="461"/>
        <v>1</v>
      </c>
      <c r="K3684">
        <f>J3684*Weighting!$W$12</f>
        <v>1</v>
      </c>
      <c r="M3684" s="14"/>
    </row>
    <row r="3685" spans="1:13" x14ac:dyDescent="0.25">
      <c r="A3685" s="32">
        <f>IF(Weighting!$P$13&gt;0,B3685,"")</f>
        <v>1.238</v>
      </c>
      <c r="B3685">
        <f>Weighting!$C$13</f>
        <v>1.238</v>
      </c>
      <c r="C3685">
        <f>Weighting!$F$13</f>
        <v>0</v>
      </c>
      <c r="D3685" t="b">
        <f>IF(C3685=1,'Data Transformation'!$G$3+0.5*'Data Transformation'!$W$25,IF(C3686=1,D3686-'Data Transformation'!$W$25,FALSE))</f>
        <v>0</v>
      </c>
      <c r="E3685" t="str">
        <f t="array" ref="E3685">IF(ISLOGICAL(D3685),"",FREQUENCY(IF('Data Transformation'!$B$425:$B$8425='Bin Analysis'!$B3675,'Data Transformation'!$G$425:$G$8425),D3685))</f>
        <v/>
      </c>
      <c r="F3685" t="str">
        <f t="shared" si="459"/>
        <v/>
      </c>
      <c r="G3685">
        <f>Weighting!$H$13</f>
        <v>0</v>
      </c>
      <c r="H3685">
        <f t="array" ref="H3685">FREQUENCY(IF('Data Transformation'!$B$4:$B$8425=B3675,'Data Transformation'!$G$4:$G$8425),'Bin Analysis'!$B3685)</f>
        <v>19</v>
      </c>
      <c r="I3685">
        <f t="shared" si="460"/>
        <v>0</v>
      </c>
      <c r="J3685">
        <f t="shared" si="461"/>
        <v>0</v>
      </c>
      <c r="K3685">
        <f>J3685*Weighting!$W$13</f>
        <v>0</v>
      </c>
      <c r="M3685" s="14"/>
    </row>
    <row r="3686" spans="1:13" x14ac:dyDescent="0.25">
      <c r="A3686" s="32">
        <f>IF(Weighting!$P$14&gt;0,B3686,"")</f>
        <v>1.369</v>
      </c>
      <c r="B3686">
        <f>Weighting!$C$14</f>
        <v>1.369</v>
      </c>
      <c r="C3686">
        <f>Weighting!$F$14</f>
        <v>0</v>
      </c>
      <c r="D3686" t="b">
        <f>IF(C3686=1,'Data Transformation'!$G$3+0.5*'Data Transformation'!$W$25,IF(C3687=1,D3687-'Data Transformation'!$W$25,FALSE))</f>
        <v>0</v>
      </c>
      <c r="E3686" t="str">
        <f t="array" ref="E3686">IF(ISLOGICAL(D3686),"",FREQUENCY(IF('Data Transformation'!$B$425:$B$8425='Bin Analysis'!$B3675,'Data Transformation'!$G$425:$G$8425),D3686))</f>
        <v/>
      </c>
      <c r="F3686" t="str">
        <f t="shared" si="459"/>
        <v/>
      </c>
      <c r="G3686">
        <f>Weighting!$H$14</f>
        <v>0</v>
      </c>
      <c r="H3686">
        <f t="array" ref="H3686">FREQUENCY(IF('Data Transformation'!$B$4:$B$8425=B3675,'Data Transformation'!$G$4:$G$8425),'Bin Analysis'!$B3686)</f>
        <v>19</v>
      </c>
      <c r="I3686">
        <f t="shared" si="460"/>
        <v>0</v>
      </c>
      <c r="J3686">
        <f t="shared" si="461"/>
        <v>0</v>
      </c>
      <c r="K3686">
        <f>J3686*Weighting!$W$14</f>
        <v>0</v>
      </c>
      <c r="M3686" s="14"/>
    </row>
    <row r="3687" spans="1:13" x14ac:dyDescent="0.25">
      <c r="A3687" s="32">
        <f>IF(Weighting!$P$15&gt;0,B3687,"")</f>
        <v>1.5000009999999999</v>
      </c>
      <c r="B3687">
        <f>Weighting!$C$15</f>
        <v>1.5000009999999999</v>
      </c>
      <c r="C3687">
        <f>Weighting!$F$15</f>
        <v>0</v>
      </c>
      <c r="D3687" t="b">
        <f>IF(C3687=1,'Data Transformation'!$G$3+0.5*'Data Transformation'!$W$25,IF(C3688=1,D3688-'Data Transformation'!$W$25,FALSE))</f>
        <v>0</v>
      </c>
      <c r="E3687" t="str">
        <f t="array" ref="E3687">IF(ISLOGICAL(D3687),"",FREQUENCY(IF('Data Transformation'!$B$425:$B$8425='Bin Analysis'!$B3675,'Data Transformation'!$G$425:$G$8425),D3687))</f>
        <v/>
      </c>
      <c r="F3687" t="str">
        <f t="shared" si="459"/>
        <v/>
      </c>
      <c r="G3687">
        <f>Weighting!$H$15</f>
        <v>0</v>
      </c>
      <c r="H3687">
        <f t="array" ref="H3687">FREQUENCY(IF('Data Transformation'!$B$4:$B$8425=B3675,'Data Transformation'!$G$4:$G$8425),'Bin Analysis'!$B3687)</f>
        <v>19</v>
      </c>
      <c r="I3687">
        <f t="shared" si="460"/>
        <v>0</v>
      </c>
      <c r="J3687">
        <f t="shared" si="461"/>
        <v>0</v>
      </c>
      <c r="K3687">
        <f>J3687*Weighting!$W$15</f>
        <v>0</v>
      </c>
      <c r="M3687" s="14"/>
    </row>
    <row r="3688" spans="1:13" x14ac:dyDescent="0.25">
      <c r="A3688" s="32" t="str">
        <f>IF(Weighting!$P$16&gt;0,B3688,"")</f>
        <v/>
      </c>
      <c r="B3688">
        <f>Weighting!$C$16</f>
        <v>1.631</v>
      </c>
      <c r="C3688">
        <f>Weighting!$F$16</f>
        <v>0</v>
      </c>
      <c r="D3688" t="b">
        <f>IF(C3688=1,'Data Transformation'!$G$3+0.5*'Data Transformation'!$W$25,IF(C3689=1,D3689-'Data Transformation'!$W$25,FALSE))</f>
        <v>0</v>
      </c>
      <c r="E3688" t="str">
        <f t="array" ref="E3688">IF(ISLOGICAL(D3688),"",FREQUENCY(IF('Data Transformation'!$B$425:$B$8425='Bin Analysis'!$B3675,'Data Transformation'!$G$425:$G$8425),D3688))</f>
        <v/>
      </c>
      <c r="F3688" t="str">
        <f t="shared" si="459"/>
        <v/>
      </c>
      <c r="G3688">
        <f>Weighting!$H$16</f>
        <v>0</v>
      </c>
      <c r="H3688">
        <f t="array" ref="H3688">FREQUENCY(IF('Data Transformation'!$B$4:$B$8425=B3675,'Data Transformation'!$G$4:$G$8425),'Bin Analysis'!$B3688)</f>
        <v>19</v>
      </c>
      <c r="I3688">
        <f t="shared" si="460"/>
        <v>0</v>
      </c>
      <c r="J3688">
        <f t="shared" si="461"/>
        <v>0</v>
      </c>
      <c r="K3688">
        <f>J3688*Weighting!$W$16</f>
        <v>0</v>
      </c>
      <c r="M3688" s="14"/>
    </row>
    <row r="3689" spans="1:13" x14ac:dyDescent="0.25">
      <c r="A3689" s="32" t="str">
        <f>IF(Weighting!$P$17&gt;0,B3689,"")</f>
        <v/>
      </c>
      <c r="B3689">
        <f>Weighting!$C$17</f>
        <v>1.762</v>
      </c>
      <c r="C3689">
        <f>Weighting!$F$17</f>
        <v>0</v>
      </c>
      <c r="D3689" t="b">
        <f>IF(C3689=1,'Data Transformation'!$G$3+0.5*'Data Transformation'!$W$25,IF(C3690=1,D3690-'Data Transformation'!$W$25,FALSE))</f>
        <v>0</v>
      </c>
      <c r="E3689" t="str">
        <f t="array" ref="E3689">IF(ISLOGICAL(D3689),"",FREQUENCY(IF('Data Transformation'!$B$425:$B$8425='Bin Analysis'!$B3675,'Data Transformation'!$G$425:$G$8425),D3689))</f>
        <v/>
      </c>
      <c r="F3689" t="str">
        <f t="shared" si="459"/>
        <v/>
      </c>
      <c r="G3689">
        <f>Weighting!$H$17</f>
        <v>0</v>
      </c>
      <c r="H3689">
        <f t="array" ref="H3689">FREQUENCY(IF('Data Transformation'!$B$4:$B$8425=B3675,'Data Transformation'!$G$4:$G$8425),'Bin Analysis'!$B3689)</f>
        <v>19</v>
      </c>
      <c r="I3689">
        <f t="shared" si="460"/>
        <v>0</v>
      </c>
      <c r="J3689">
        <f t="shared" si="461"/>
        <v>0</v>
      </c>
      <c r="K3689">
        <f>J3689*Weighting!$W$17</f>
        <v>0</v>
      </c>
      <c r="M3689" s="14"/>
    </row>
    <row r="3690" spans="1:13" x14ac:dyDescent="0.25">
      <c r="A3690" s="32" t="str">
        <f>IF(Weighting!$P$18&gt;0,B3690,"")</f>
        <v/>
      </c>
      <c r="B3690">
        <f>Weighting!$C$18</f>
        <v>1.893</v>
      </c>
      <c r="C3690">
        <f>Weighting!$F$18</f>
        <v>0</v>
      </c>
      <c r="D3690" t="b">
        <f>IF(C3690=1,'Data Transformation'!$G$3+0.5*'Data Transformation'!$W$25,IF(C3691=1,D3691-'Data Transformation'!$W$25,FALSE))</f>
        <v>0</v>
      </c>
      <c r="E3690" t="str">
        <f t="array" ref="E3690">IF(ISLOGICAL(D3690),"",FREQUENCY(IF('Data Transformation'!$B$425:$B$8425='Bin Analysis'!$B3675,'Data Transformation'!$G$425:$G$8425),D3690))</f>
        <v/>
      </c>
      <c r="F3690" t="str">
        <f t="shared" si="459"/>
        <v/>
      </c>
      <c r="G3690">
        <f>Weighting!$H$18</f>
        <v>0</v>
      </c>
      <c r="H3690">
        <f t="array" ref="H3690">FREQUENCY(IF('Data Transformation'!$B$4:$B$8425=B3675,'Data Transformation'!$G$4:$G$8425),'Bin Analysis'!$B3690)</f>
        <v>19</v>
      </c>
      <c r="I3690">
        <f t="shared" si="460"/>
        <v>0</v>
      </c>
      <c r="J3690">
        <f t="shared" si="461"/>
        <v>0</v>
      </c>
      <c r="K3690">
        <f>J3690*Weighting!$W$18</f>
        <v>0</v>
      </c>
      <c r="M3690" s="14"/>
    </row>
    <row r="3691" spans="1:13" x14ac:dyDescent="0.25">
      <c r="A3691" s="32" t="str">
        <f>IF(Weighting!$P$19&gt;0,B3691,"")</f>
        <v/>
      </c>
      <c r="B3691">
        <f>Weighting!$C$19</f>
        <v>2.024</v>
      </c>
      <c r="C3691">
        <f>Weighting!$F$19</f>
        <v>0</v>
      </c>
      <c r="D3691" t="b">
        <f>IF(C3691=1,'Data Transformation'!$G$3+0.5*'Data Transformation'!$W$25,IF(C3692=1,D3692-'Data Transformation'!$W$25,FALSE))</f>
        <v>0</v>
      </c>
      <c r="E3691" t="str">
        <f t="array" ref="E3691">IF(ISLOGICAL(D3691),"",FREQUENCY(IF('Data Transformation'!$B$425:$B$8425='Bin Analysis'!$B3675,'Data Transformation'!$G$425:$G$8425),D3691))</f>
        <v/>
      </c>
      <c r="F3691" t="str">
        <f t="shared" si="459"/>
        <v/>
      </c>
      <c r="G3691">
        <f>Weighting!$H$19</f>
        <v>0</v>
      </c>
      <c r="H3691">
        <f t="array" ref="H3691">FREQUENCY(IF('Data Transformation'!$B$4:$B$8425=B3675,'Data Transformation'!$G$4:$G$8425),'Bin Analysis'!$B3691)</f>
        <v>19</v>
      </c>
      <c r="I3691">
        <f t="shared" si="460"/>
        <v>0</v>
      </c>
      <c r="J3691">
        <f t="shared" si="461"/>
        <v>0</v>
      </c>
      <c r="K3691">
        <f>J3691*Weighting!$W$19</f>
        <v>0</v>
      </c>
      <c r="M3691" s="14"/>
    </row>
    <row r="3692" spans="1:13" x14ac:dyDescent="0.25">
      <c r="A3692" s="32" t="str">
        <f>IF(Weighting!$P$20&gt;0,B3692,"")</f>
        <v/>
      </c>
      <c r="B3692">
        <f>Weighting!$C$20</f>
        <v>2.1550000000000002</v>
      </c>
      <c r="C3692">
        <f>Weighting!$F$20</f>
        <v>0</v>
      </c>
      <c r="D3692" t="b">
        <f>IF(C3692=1,'Data Transformation'!$G$3+0.5*'Data Transformation'!$W$25,IF(C3693=1,D3693-'Data Transformation'!$W$25,FALSE))</f>
        <v>0</v>
      </c>
      <c r="E3692" t="str">
        <f t="array" ref="E3692">IF(ISLOGICAL(D3692),"",FREQUENCY(IF('Data Transformation'!$B$425:$B$8425='Bin Analysis'!$B3675,'Data Transformation'!$G$425:$G$8425),D3692))</f>
        <v/>
      </c>
      <c r="F3692" t="str">
        <f t="shared" si="459"/>
        <v/>
      </c>
      <c r="G3692">
        <f>Weighting!$H$20</f>
        <v>0</v>
      </c>
      <c r="H3692">
        <f t="array" ref="H3692">FREQUENCY(IF('Data Transformation'!$B$4:$B$8425=B3675,'Data Transformation'!$G$4:$G$8425),'Bin Analysis'!$B3692)</f>
        <v>19</v>
      </c>
      <c r="I3692">
        <f t="shared" si="460"/>
        <v>0</v>
      </c>
      <c r="J3692">
        <f t="shared" si="461"/>
        <v>0</v>
      </c>
      <c r="K3692">
        <f>J3692*Weighting!$W$20</f>
        <v>0</v>
      </c>
      <c r="M3692" s="14"/>
    </row>
    <row r="3693" spans="1:13" x14ac:dyDescent="0.25">
      <c r="A3693" s="32" t="str">
        <f>IF(Weighting!$P$21&gt;0,B3693,"")</f>
        <v/>
      </c>
      <c r="B3693">
        <f>Weighting!$C$21</f>
        <v>2.2860000000000005</v>
      </c>
      <c r="C3693">
        <f>Weighting!$F$21</f>
        <v>0</v>
      </c>
      <c r="D3693" t="b">
        <f>IF(C3693=1,'Data Transformation'!$G$3+0.5*'Data Transformation'!$W$25,IF(C3694=1,D3694-'Data Transformation'!$W$25,FALSE))</f>
        <v>0</v>
      </c>
      <c r="E3693" t="str">
        <f t="array" ref="E3693">IF(ISLOGICAL(D3693),"",FREQUENCY(IF('Data Transformation'!$B$425:$B$8425='Bin Analysis'!$B3675,'Data Transformation'!$G$425:$G$8425),D3693))</f>
        <v/>
      </c>
      <c r="F3693" t="str">
        <f t="shared" si="459"/>
        <v/>
      </c>
      <c r="G3693">
        <f>Weighting!$H$21</f>
        <v>0</v>
      </c>
      <c r="H3693">
        <f t="array" ref="H3693">FREQUENCY(IF('Data Transformation'!$B$4:$B$8425=B3675,'Data Transformation'!$G$4:$G$8425),'Bin Analysis'!$B3693)</f>
        <v>19</v>
      </c>
      <c r="I3693">
        <f t="shared" si="460"/>
        <v>0</v>
      </c>
      <c r="J3693">
        <f t="shared" si="461"/>
        <v>0</v>
      </c>
      <c r="K3693">
        <f>J3693*Weighting!$W$21</f>
        <v>0</v>
      </c>
      <c r="M3693" s="14"/>
    </row>
    <row r="3694" spans="1:13" x14ac:dyDescent="0.25">
      <c r="A3694" s="32" t="str">
        <f>IF(Weighting!$P$22&gt;0,B3694,"")</f>
        <v/>
      </c>
      <c r="B3694">
        <f>Weighting!$C$22</f>
        <v>2.4170000000000007</v>
      </c>
      <c r="C3694">
        <f>Weighting!$F$22</f>
        <v>0</v>
      </c>
      <c r="D3694" t="b">
        <f>IF(C3694=1,'Data Transformation'!$G$3+0.5*'Data Transformation'!$W$25,IF(C3695=1,D3695-'Data Transformation'!$W$25,FALSE))</f>
        <v>0</v>
      </c>
      <c r="E3694" t="str">
        <f t="array" ref="E3694">IF(ISLOGICAL(D3694),"",FREQUENCY(IF('Data Transformation'!$B$425:$B$8425='Bin Analysis'!$B3675,'Data Transformation'!$G$425:$G$8425),D3694))</f>
        <v/>
      </c>
      <c r="F3694" t="str">
        <f t="shared" si="459"/>
        <v/>
      </c>
      <c r="G3694">
        <f>Weighting!$H$22</f>
        <v>0</v>
      </c>
      <c r="H3694">
        <f t="array" ref="H3694">FREQUENCY(IF('Data Transformation'!$B$4:$B$8425=B3675,'Data Transformation'!$G$4:$G$8425),'Bin Analysis'!$B3694)</f>
        <v>19</v>
      </c>
      <c r="I3694">
        <f t="shared" si="460"/>
        <v>0</v>
      </c>
      <c r="J3694">
        <f t="shared" si="461"/>
        <v>0</v>
      </c>
      <c r="K3694">
        <f>J3694*Weighting!$W$22</f>
        <v>0</v>
      </c>
      <c r="M3694" s="14"/>
    </row>
    <row r="3695" spans="1:13" x14ac:dyDescent="0.25">
      <c r="A3695" s="32" t="str">
        <f>IF(Weighting!$P$23&gt;0,B3695,"")</f>
        <v/>
      </c>
      <c r="B3695">
        <f>Weighting!$C$23</f>
        <v>2.5480000000000009</v>
      </c>
      <c r="C3695">
        <f>Weighting!$F$23</f>
        <v>0</v>
      </c>
      <c r="D3695" t="b">
        <f>IF(C3695=1,'Data Transformation'!$G$3+0.5*'Data Transformation'!$W$25,IF(C3696=1,D3696-'Data Transformation'!$W$25,FALSE))</f>
        <v>0</v>
      </c>
      <c r="E3695" t="str">
        <f t="array" ref="E3695">IF(ISLOGICAL(D3695),"",FREQUENCY(IF('Data Transformation'!$B$425:$B$8425='Bin Analysis'!$B3675,'Data Transformation'!$G$425:$G$8425),D3695))</f>
        <v/>
      </c>
      <c r="F3695" t="str">
        <f t="shared" si="459"/>
        <v/>
      </c>
      <c r="G3695">
        <f>Weighting!$H$23</f>
        <v>0</v>
      </c>
      <c r="H3695">
        <f t="array" ref="H3695">FREQUENCY(IF('Data Transformation'!$B$4:$B$8425=B3675,'Data Transformation'!$G$4:$G$8425),'Bin Analysis'!$B3695)</f>
        <v>19</v>
      </c>
      <c r="I3695">
        <f t="shared" si="460"/>
        <v>0</v>
      </c>
      <c r="J3695">
        <f t="shared" si="461"/>
        <v>0</v>
      </c>
      <c r="K3695">
        <f>J3695*Weighting!$W$23</f>
        <v>0</v>
      </c>
      <c r="M3695" s="14"/>
    </row>
    <row r="3696" spans="1:13" x14ac:dyDescent="0.25">
      <c r="A3696" s="32" t="str">
        <f>IF(Weighting!$P$24&gt;0,B3696,"")</f>
        <v/>
      </c>
      <c r="B3696">
        <f>Weighting!$C$24</f>
        <v>2.6790000000000012</v>
      </c>
      <c r="C3696">
        <f>Weighting!$F$24</f>
        <v>0</v>
      </c>
      <c r="D3696" t="b">
        <f>IF(C3696=1,'Data Transformation'!$G$3+0.5*'Data Transformation'!$W$25,IF(C3697=1,D3697-'Data Transformation'!$W$25,FALSE))</f>
        <v>0</v>
      </c>
      <c r="E3696" t="str">
        <f t="array" ref="E3696">IF(ISLOGICAL(D3696),"",FREQUENCY(IF('Data Transformation'!$B$425:$B$8425='Bin Analysis'!$B3675,'Data Transformation'!$G$425:$G$8425),D3696))</f>
        <v/>
      </c>
      <c r="F3696" t="str">
        <f t="shared" si="459"/>
        <v/>
      </c>
      <c r="G3696">
        <f>Weighting!$H$24</f>
        <v>0</v>
      </c>
      <c r="H3696">
        <f t="array" ref="H3696">FREQUENCY(IF('Data Transformation'!$B$4:$B$8425=B3675,'Data Transformation'!$G$4:$G$8425),'Bin Analysis'!$B3696)</f>
        <v>19</v>
      </c>
      <c r="I3696">
        <f t="shared" si="460"/>
        <v>0</v>
      </c>
      <c r="J3696">
        <f t="shared" si="461"/>
        <v>0</v>
      </c>
      <c r="K3696">
        <f>J3696*Weighting!$W$24</f>
        <v>0</v>
      </c>
      <c r="M3696" s="14"/>
    </row>
    <row r="3697" spans="1:25" x14ac:dyDescent="0.25">
      <c r="A3697" s="32" t="str">
        <f>IF(Weighting!$P$25&gt;0,B3697,"")</f>
        <v/>
      </c>
      <c r="B3697">
        <f>Weighting!$C$25</f>
        <v>2.8100000000000014</v>
      </c>
      <c r="C3697">
        <f>Weighting!$F$25</f>
        <v>0</v>
      </c>
      <c r="D3697" t="b">
        <f>IF(C3697=1,'Data Transformation'!$G$3+0.5*'Data Transformation'!$W$25,IF(C3698=1,D3698-'Data Transformation'!$W$25,FALSE))</f>
        <v>0</v>
      </c>
      <c r="E3697" t="str">
        <f t="array" ref="E3697">IF(ISLOGICAL(D3697),"",FREQUENCY(IF('Data Transformation'!$B$425:$B$8425='Bin Analysis'!$B3675,'Data Transformation'!$G$425:$G$8425),D3697))</f>
        <v/>
      </c>
      <c r="F3697" t="str">
        <f t="shared" si="459"/>
        <v/>
      </c>
      <c r="G3697">
        <f>Weighting!$H$25</f>
        <v>0</v>
      </c>
      <c r="H3697">
        <f t="array" ref="H3697">FREQUENCY(IF('Data Transformation'!$B$4:$B$8425=B3675,'Data Transformation'!$G$4:$G$8425),'Bin Analysis'!$B3697)</f>
        <v>19</v>
      </c>
      <c r="I3697">
        <f t="shared" si="460"/>
        <v>0</v>
      </c>
      <c r="J3697">
        <f t="shared" si="461"/>
        <v>0</v>
      </c>
      <c r="K3697">
        <f>J3697*Weighting!$W$25</f>
        <v>0</v>
      </c>
      <c r="M3697" s="14"/>
    </row>
    <row r="3698" spans="1:25" x14ac:dyDescent="0.25">
      <c r="O3698"/>
      <c r="P3698"/>
      <c r="Q3698"/>
      <c r="R3698"/>
    </row>
    <row r="3699" spans="1:25" ht="23.25" x14ac:dyDescent="0.35">
      <c r="A3699" s="21" t="s">
        <v>0</v>
      </c>
      <c r="B3699" s="21">
        <f>IFERROR(VLOOKUP(C3699,'Data Transformation'!$L$6:$M$426,2,FALSE),"")</f>
        <v>154</v>
      </c>
      <c r="C3699" s="21">
        <f>C3675+1</f>
        <v>154</v>
      </c>
      <c r="D3699" s="21"/>
      <c r="E3699" s="21"/>
      <c r="F3699" s="21"/>
      <c r="G3699" s="21"/>
      <c r="H3699" s="22"/>
      <c r="I3699" s="22"/>
      <c r="J3699" s="22"/>
      <c r="K3699" s="21"/>
      <c r="L3699" s="21">
        <f>B3699</f>
        <v>154</v>
      </c>
      <c r="M3699" s="23">
        <f>INDEX('Data Transformation'!$O$4:$O$424,MATCH($B3699,'Data Transformation'!$M$4:$M$424,0),MATCH($M$2,'Data Transformation'!$O$3,0))</f>
        <v>18</v>
      </c>
      <c r="N3699" s="27">
        <f>IF('Input and Summary Results'!$J$16="minimum",'Bin Analysis'!X3700/(M3699-1),'Bin Analysis'!Y3699/('Bin Analysis'!M3699-1))</f>
        <v>0</v>
      </c>
      <c r="O3699" s="27">
        <f>IF(M3699=FALSE,NA(),(VLOOKUP(1,C3702:K3721,4,FALSE))/(M3699-1))</f>
        <v>0</v>
      </c>
      <c r="P3699" s="27">
        <f>IF(M3699=FALSE,NA(),SUM(J3702:J3721)/Weighting!$S$5)</f>
        <v>0.2</v>
      </c>
      <c r="Q3699" s="27">
        <f>IF(M3699=FALSE,NA(),SUM(K3702:K3721)/Weighting!$S$6)</f>
        <v>8.6956521739130432E-2</v>
      </c>
      <c r="R3699" s="27">
        <f>IF(M3699=FALSE,NA(),(VLOOKUP(1,G3702:K3721,3,FALSE))/(M3699-1))</f>
        <v>1</v>
      </c>
      <c r="S3699" s="22" t="str">
        <f>IF(M3699=FALSE,NA(),IF(SUM(J3702:J3721)=2,"yes","no"))</f>
        <v>yes</v>
      </c>
      <c r="X3699" s="2" cm="2">
        <f t="array" ref="X3699:X3700">FREQUENCY(IF('Data Transformation'!$B$425:$B$6424='Bin Analysis'!L3699,'Data Transformation'!$G$425:$G$6424),'Data Transformation'!$U$11)</f>
        <v>17</v>
      </c>
      <c r="Y3699" s="2" cm="2">
        <f t="array" ref="Y3699:Y3700">FREQUENCY(IF('Data Transformation'!$B$425:$B$6424='Bin Analysis'!L3699,'Data Transformation'!$G$425:$G$6424),'Data Transformation'!$U$12)</f>
        <v>17</v>
      </c>
    </row>
    <row r="3700" spans="1:25" x14ac:dyDescent="0.25">
      <c r="A3700" s="14" t="s">
        <v>67</v>
      </c>
      <c r="B3700" t="s">
        <v>47</v>
      </c>
      <c r="C3700" t="s">
        <v>5</v>
      </c>
      <c r="D3700" t="s">
        <v>100</v>
      </c>
      <c r="E3700" t="s">
        <v>101</v>
      </c>
      <c r="F3700" t="s">
        <v>102</v>
      </c>
      <c r="G3700" t="s">
        <v>70</v>
      </c>
      <c r="H3700" t="s">
        <v>31</v>
      </c>
      <c r="I3700" t="s">
        <v>32</v>
      </c>
      <c r="J3700" t="s">
        <v>46</v>
      </c>
      <c r="K3700" s="14" t="s">
        <v>45</v>
      </c>
      <c r="M3700" s="14"/>
      <c r="X3700" s="2">
        <v>0</v>
      </c>
      <c r="Y3700" s="2">
        <v>0</v>
      </c>
    </row>
    <row r="3701" spans="1:25" x14ac:dyDescent="0.25">
      <c r="A3701" s="32"/>
      <c r="D3701" t="b">
        <f>IF(C3701=1,'Data Transformation'!$G$3+0.5*'Data Transformation'!$W$25,IF(C3702=1,D3702-'Data Transformation'!$W$25,FALSE))</f>
        <v>0</v>
      </c>
      <c r="E3701" t="str">
        <f t="array" ref="E3701">IF(ISLOGICAL(D3701),"",FREQUENCY(IF('Data Transformation'!$B$425:$B$8425='Bin Analysis'!$B3699,'Data Transformation'!$G$425:$G$8425),D3701))</f>
        <v/>
      </c>
      <c r="F3701" t="str">
        <f>IF(ISLOGICAL(D3701),"",E3701-E3700)</f>
        <v/>
      </c>
      <c r="M3701" s="14"/>
    </row>
    <row r="3702" spans="1:25" x14ac:dyDescent="0.25">
      <c r="A3702" s="32">
        <f>IF(Weighting!$P$6&gt;0,B3702,"")</f>
        <v>0.32100000000000001</v>
      </c>
      <c r="B3702">
        <f>Weighting!$C$6</f>
        <v>0.32100000000000001</v>
      </c>
      <c r="C3702">
        <f>Weighting!$F$6</f>
        <v>0</v>
      </c>
      <c r="D3702" t="b">
        <f>IF(C3702=1,'Data Transformation'!$G$3+0.5*'Data Transformation'!$W$25,IF(C3703=1,D3703-'Data Transformation'!$W$25,FALSE))</f>
        <v>0</v>
      </c>
      <c r="E3702" t="str">
        <f t="array" ref="E3702">IF(ISLOGICAL(D3702),"",FREQUENCY(IF('Data Transformation'!$B$425:$B$8425='Bin Analysis'!$B3699,'Data Transformation'!$G$425:$G$8425),D3702))</f>
        <v/>
      </c>
      <c r="F3702" t="str">
        <f>IF(ISLOGICAL(D3702),"",E3702-E3701)</f>
        <v/>
      </c>
      <c r="G3702">
        <f>Weighting!$H$6</f>
        <v>1</v>
      </c>
      <c r="H3702">
        <f t="array" ref="H3702">FREQUENCY(IF('Data Transformation'!$B$4:$B$8425=B3699,'Data Transformation'!$G$4:$G$8425),'Bin Analysis'!$B3702)</f>
        <v>17</v>
      </c>
      <c r="I3702">
        <f>H3702-H3701</f>
        <v>17</v>
      </c>
      <c r="J3702">
        <f>IF(I3702=0,0,1)</f>
        <v>1</v>
      </c>
      <c r="K3702">
        <f>J3702*Weighting!$W$6</f>
        <v>1</v>
      </c>
      <c r="M3702" s="14"/>
    </row>
    <row r="3703" spans="1:25" x14ac:dyDescent="0.25">
      <c r="A3703" s="32">
        <f>IF(Weighting!$P$7&gt;0,B3703,"")</f>
        <v>0.45200000000000001</v>
      </c>
      <c r="B3703">
        <f>Weighting!$C$7</f>
        <v>0.45200000000000001</v>
      </c>
      <c r="C3703">
        <f>Weighting!$F$7</f>
        <v>0</v>
      </c>
      <c r="D3703" t="b">
        <f>IF(C3703=1,'Data Transformation'!$G$3+0.5*'Data Transformation'!$W$25,IF(C3704=1,D3704-'Data Transformation'!$W$25,FALSE))</f>
        <v>0</v>
      </c>
      <c r="E3703" t="str">
        <f t="array" ref="E3703">IF(ISLOGICAL(D3703),"",FREQUENCY(IF('Data Transformation'!$B$425:$B$8425='Bin Analysis'!$B3699,'Data Transformation'!$G$425:$G$8425),D3703))</f>
        <v/>
      </c>
      <c r="F3703" t="str">
        <f t="shared" ref="F3703:F3721" si="462">IF(ISLOGICAL(D3703),"",E3703-E3702)</f>
        <v/>
      </c>
      <c r="G3703">
        <f>Weighting!$H$7</f>
        <v>0</v>
      </c>
      <c r="H3703">
        <f t="array" ref="H3703">FREQUENCY(IF('Data Transformation'!$B$4:$B$8425=B3699,'Data Transformation'!$G$4:$G$8425),'Bin Analysis'!$B3703)</f>
        <v>17</v>
      </c>
      <c r="I3703">
        <f t="shared" ref="I3703:I3721" si="463">H3703-H3702</f>
        <v>0</v>
      </c>
      <c r="J3703">
        <f>IF(I3703=0,0,1)</f>
        <v>0</v>
      </c>
      <c r="K3703">
        <f>J3703*Weighting!$W$7</f>
        <v>0</v>
      </c>
      <c r="M3703" s="14"/>
    </row>
    <row r="3704" spans="1:25" x14ac:dyDescent="0.25">
      <c r="A3704" s="32">
        <f>IF(Weighting!$P$8&gt;0,B3704,"")</f>
        <v>0.58299999999999996</v>
      </c>
      <c r="B3704">
        <f>Weighting!$C$8</f>
        <v>0.58299999999999996</v>
      </c>
      <c r="C3704">
        <f>Weighting!$F$8</f>
        <v>0</v>
      </c>
      <c r="D3704" t="b">
        <f>IF(C3704=1,'Data Transformation'!$G$3+0.5*'Data Transformation'!$W$25,IF(C3705=1,D3705-'Data Transformation'!$W$25,FALSE))</f>
        <v>0</v>
      </c>
      <c r="E3704" t="str">
        <f t="array" ref="E3704">IF(ISLOGICAL(D3704),"",FREQUENCY(IF('Data Transformation'!$B$425:$B$8425='Bin Analysis'!$B3699,'Data Transformation'!$G$425:$G$8425),D3704))</f>
        <v/>
      </c>
      <c r="F3704" t="str">
        <f t="shared" si="462"/>
        <v/>
      </c>
      <c r="G3704">
        <f>Weighting!$H$8</f>
        <v>0</v>
      </c>
      <c r="H3704">
        <f t="array" ref="H3704">FREQUENCY(IF('Data Transformation'!$B$4:$B$8425=B3699,'Data Transformation'!$G$4:$G$8425),'Bin Analysis'!$B3704)</f>
        <v>17</v>
      </c>
      <c r="I3704">
        <f t="shared" si="463"/>
        <v>0</v>
      </c>
      <c r="J3704">
        <f t="shared" ref="J3704:J3721" si="464">IF(I3704=0,0,1)</f>
        <v>0</v>
      </c>
      <c r="K3704">
        <f>J3704*Weighting!$W$8</f>
        <v>0</v>
      </c>
      <c r="M3704" s="14"/>
    </row>
    <row r="3705" spans="1:25" x14ac:dyDescent="0.25">
      <c r="A3705" s="32">
        <f>IF(Weighting!$P$9&gt;0,B3705,"")</f>
        <v>0.71399999999999997</v>
      </c>
      <c r="B3705" s="50">
        <f>Weighting!$C$9</f>
        <v>0.71399999999999997</v>
      </c>
      <c r="C3705">
        <f>Weighting!$F$9</f>
        <v>0</v>
      </c>
      <c r="D3705" t="b">
        <f>IF(C3705=1,'Data Transformation'!$G$3+0.5*'Data Transformation'!$W$25,IF(C3706=1,D3706-'Data Transformation'!$W$25,FALSE))</f>
        <v>0</v>
      </c>
      <c r="E3705" t="str">
        <f t="array" ref="E3705">IF(ISLOGICAL(D3705),"",FREQUENCY(IF('Data Transformation'!$B$425:$B$8425='Bin Analysis'!$B3699,'Data Transformation'!$G$425:$G$8425),D3705))</f>
        <v/>
      </c>
      <c r="F3705" t="str">
        <f t="shared" si="462"/>
        <v/>
      </c>
      <c r="G3705">
        <f>Weighting!$H$9</f>
        <v>0</v>
      </c>
      <c r="H3705">
        <f t="array" ref="H3705">FREQUENCY(IF('Data Transformation'!$B$4:$B$8425=B3699,'Data Transformation'!$G$4:$G$8425),'Bin Analysis'!$B3705)</f>
        <v>17</v>
      </c>
      <c r="I3705">
        <f t="shared" si="463"/>
        <v>0</v>
      </c>
      <c r="J3705">
        <f t="shared" si="464"/>
        <v>0</v>
      </c>
      <c r="K3705">
        <f>J3705*Weighting!$W$9</f>
        <v>0</v>
      </c>
      <c r="M3705" s="14"/>
    </row>
    <row r="3706" spans="1:25" x14ac:dyDescent="0.25">
      <c r="A3706" s="32">
        <f>IF(Weighting!$P$10&gt;0,B3706,"")</f>
        <v>0.84499999999999997</v>
      </c>
      <c r="B3706">
        <f>Weighting!$C$10</f>
        <v>0.84499999999999997</v>
      </c>
      <c r="C3706">
        <f>Weighting!$F$10</f>
        <v>0</v>
      </c>
      <c r="D3706" t="b">
        <f>IF(C3706=1,'Data Transformation'!$G$3+0.5*'Data Transformation'!$W$25,IF(C3707=1,D3707-'Data Transformation'!$W$25,FALSE))</f>
        <v>0</v>
      </c>
      <c r="E3706" t="str">
        <f t="array" ref="E3706">IF(ISLOGICAL(D3706),"",FREQUENCY(IF('Data Transformation'!$B$425:$B$8425='Bin Analysis'!$B3699,'Data Transformation'!$G$425:$G$8425),D3706))</f>
        <v/>
      </c>
      <c r="F3706" t="str">
        <f t="shared" si="462"/>
        <v/>
      </c>
      <c r="G3706">
        <f>Weighting!$H$10</f>
        <v>0</v>
      </c>
      <c r="H3706">
        <f t="array" ref="H3706">FREQUENCY(IF('Data Transformation'!$B$4:$B$8425=B3699,'Data Transformation'!$G$4:$G$8425),'Bin Analysis'!$B3706)</f>
        <v>17</v>
      </c>
      <c r="I3706">
        <f t="shared" si="463"/>
        <v>0</v>
      </c>
      <c r="J3706">
        <f t="shared" si="464"/>
        <v>0</v>
      </c>
      <c r="K3706">
        <f>J3706*Weighting!$W$10</f>
        <v>0</v>
      </c>
      <c r="M3706" s="14"/>
    </row>
    <row r="3707" spans="1:25" x14ac:dyDescent="0.25">
      <c r="A3707" s="32">
        <f>IF(Weighting!$P$11&gt;0,B3707,"")</f>
        <v>0.97599999999999998</v>
      </c>
      <c r="B3707">
        <f>Weighting!$C$11</f>
        <v>0.97599999999999998</v>
      </c>
      <c r="C3707">
        <f>Weighting!$F$11</f>
        <v>0</v>
      </c>
      <c r="D3707">
        <f>IF(C3707=1,'Data Transformation'!$G$3+0.5*'Data Transformation'!$W$25,IF(C3708=1,D3708-'Data Transformation'!$W$25,FALSE))</f>
        <v>0.86899999999999999</v>
      </c>
      <c r="E3707">
        <f t="array" ref="E3707">IF(ISLOGICAL(D3707),"",FREQUENCY(IF('Data Transformation'!$B$425:$B$8425='Bin Analysis'!$B3699,'Data Transformation'!$G$425:$G$8425),D3707))</f>
        <v>17</v>
      </c>
      <c r="F3707" t="e">
        <f t="shared" si="462"/>
        <v>#VALUE!</v>
      </c>
      <c r="G3707">
        <f>Weighting!$H$11</f>
        <v>0</v>
      </c>
      <c r="H3707">
        <f t="array" ref="H3707">FREQUENCY(IF('Data Transformation'!$B$4:$B$8425=B3699,'Data Transformation'!$G$4:$G$8425),'Bin Analysis'!$B3707)</f>
        <v>17</v>
      </c>
      <c r="I3707">
        <f t="shared" si="463"/>
        <v>0</v>
      </c>
      <c r="J3707">
        <f t="shared" si="464"/>
        <v>0</v>
      </c>
      <c r="K3707">
        <f>J3707*Weighting!$W$11</f>
        <v>0</v>
      </c>
      <c r="M3707" s="14"/>
    </row>
    <row r="3708" spans="1:25" x14ac:dyDescent="0.25">
      <c r="A3708" s="32">
        <f>IF(Weighting!$P$12&gt;0,B3708,"")</f>
        <v>1.107</v>
      </c>
      <c r="B3708">
        <f>Weighting!$C$12</f>
        <v>1.107</v>
      </c>
      <c r="C3708">
        <f>Weighting!$F$12</f>
        <v>1</v>
      </c>
      <c r="D3708">
        <f>IF(C3708=1,'Data Transformation'!$G$3+0.5*'Data Transformation'!$W$25,IF(C3709=1,D3709-'Data Transformation'!$W$25,FALSE))</f>
        <v>1.131</v>
      </c>
      <c r="E3708">
        <f t="array" ref="E3708">IF(ISLOGICAL(D3708),"",FREQUENCY(IF('Data Transformation'!$B$425:$B$8425='Bin Analysis'!$B3699,'Data Transformation'!$G$425:$G$8425),D3708))</f>
        <v>17</v>
      </c>
      <c r="F3708">
        <f t="shared" si="462"/>
        <v>0</v>
      </c>
      <c r="G3708">
        <f>Weighting!$H$12</f>
        <v>0</v>
      </c>
      <c r="H3708">
        <f t="array" ref="H3708">FREQUENCY(IF('Data Transformation'!$B$4:$B$8425=B3699,'Data Transformation'!$G$4:$G$8425),'Bin Analysis'!$B3708)</f>
        <v>18</v>
      </c>
      <c r="I3708">
        <f t="shared" si="463"/>
        <v>1</v>
      </c>
      <c r="J3708">
        <f t="shared" si="464"/>
        <v>1</v>
      </c>
      <c r="K3708">
        <f>J3708*Weighting!$W$12</f>
        <v>1</v>
      </c>
      <c r="M3708" s="14"/>
    </row>
    <row r="3709" spans="1:25" x14ac:dyDescent="0.25">
      <c r="A3709" s="32">
        <f>IF(Weighting!$P$13&gt;0,B3709,"")</f>
        <v>1.238</v>
      </c>
      <c r="B3709">
        <f>Weighting!$C$13</f>
        <v>1.238</v>
      </c>
      <c r="C3709">
        <f>Weighting!$F$13</f>
        <v>0</v>
      </c>
      <c r="D3709" t="b">
        <f>IF(C3709=1,'Data Transformation'!$G$3+0.5*'Data Transformation'!$W$25,IF(C3710=1,D3710-'Data Transformation'!$W$25,FALSE))</f>
        <v>0</v>
      </c>
      <c r="E3709" t="str">
        <f t="array" ref="E3709">IF(ISLOGICAL(D3709),"",FREQUENCY(IF('Data Transformation'!$B$425:$B$8425='Bin Analysis'!$B3699,'Data Transformation'!$G$425:$G$8425),D3709))</f>
        <v/>
      </c>
      <c r="F3709" t="str">
        <f t="shared" si="462"/>
        <v/>
      </c>
      <c r="G3709">
        <f>Weighting!$H$13</f>
        <v>0</v>
      </c>
      <c r="H3709">
        <f t="array" ref="H3709">FREQUENCY(IF('Data Transformation'!$B$4:$B$8425=B3699,'Data Transformation'!$G$4:$G$8425),'Bin Analysis'!$B3709)</f>
        <v>18</v>
      </c>
      <c r="I3709">
        <f t="shared" si="463"/>
        <v>0</v>
      </c>
      <c r="J3709">
        <f t="shared" si="464"/>
        <v>0</v>
      </c>
      <c r="K3709">
        <f>J3709*Weighting!$W$13</f>
        <v>0</v>
      </c>
      <c r="M3709" s="14"/>
    </row>
    <row r="3710" spans="1:25" x14ac:dyDescent="0.25">
      <c r="A3710" s="32">
        <f>IF(Weighting!$P$14&gt;0,B3710,"")</f>
        <v>1.369</v>
      </c>
      <c r="B3710">
        <f>Weighting!$C$14</f>
        <v>1.369</v>
      </c>
      <c r="C3710">
        <f>Weighting!$F$14</f>
        <v>0</v>
      </c>
      <c r="D3710" t="b">
        <f>IF(C3710=1,'Data Transformation'!$G$3+0.5*'Data Transformation'!$W$25,IF(C3711=1,D3711-'Data Transformation'!$W$25,FALSE))</f>
        <v>0</v>
      </c>
      <c r="E3710" t="str">
        <f t="array" ref="E3710">IF(ISLOGICAL(D3710),"",FREQUENCY(IF('Data Transformation'!$B$425:$B$8425='Bin Analysis'!$B3699,'Data Transformation'!$G$425:$G$8425),D3710))</f>
        <v/>
      </c>
      <c r="F3710" t="str">
        <f t="shared" si="462"/>
        <v/>
      </c>
      <c r="G3710">
        <f>Weighting!$H$14</f>
        <v>0</v>
      </c>
      <c r="H3710">
        <f t="array" ref="H3710">FREQUENCY(IF('Data Transformation'!$B$4:$B$8425=B3699,'Data Transformation'!$G$4:$G$8425),'Bin Analysis'!$B3710)</f>
        <v>18</v>
      </c>
      <c r="I3710">
        <f t="shared" si="463"/>
        <v>0</v>
      </c>
      <c r="J3710">
        <f t="shared" si="464"/>
        <v>0</v>
      </c>
      <c r="K3710">
        <f>J3710*Weighting!$W$14</f>
        <v>0</v>
      </c>
      <c r="M3710" s="14"/>
    </row>
    <row r="3711" spans="1:25" x14ac:dyDescent="0.25">
      <c r="A3711" s="32">
        <f>IF(Weighting!$P$15&gt;0,B3711,"")</f>
        <v>1.5000009999999999</v>
      </c>
      <c r="B3711">
        <f>Weighting!$C$15</f>
        <v>1.5000009999999999</v>
      </c>
      <c r="C3711">
        <f>Weighting!$F$15</f>
        <v>0</v>
      </c>
      <c r="D3711" t="b">
        <f>IF(C3711=1,'Data Transformation'!$G$3+0.5*'Data Transformation'!$W$25,IF(C3712=1,D3712-'Data Transformation'!$W$25,FALSE))</f>
        <v>0</v>
      </c>
      <c r="E3711" t="str">
        <f t="array" ref="E3711">IF(ISLOGICAL(D3711),"",FREQUENCY(IF('Data Transformation'!$B$425:$B$8425='Bin Analysis'!$B3699,'Data Transformation'!$G$425:$G$8425),D3711))</f>
        <v/>
      </c>
      <c r="F3711" t="str">
        <f t="shared" si="462"/>
        <v/>
      </c>
      <c r="G3711">
        <f>Weighting!$H$15</f>
        <v>0</v>
      </c>
      <c r="H3711">
        <f t="array" ref="H3711">FREQUENCY(IF('Data Transformation'!$B$4:$B$8425=B3699,'Data Transformation'!$G$4:$G$8425),'Bin Analysis'!$B3711)</f>
        <v>18</v>
      </c>
      <c r="I3711">
        <f t="shared" si="463"/>
        <v>0</v>
      </c>
      <c r="J3711">
        <f t="shared" si="464"/>
        <v>0</v>
      </c>
      <c r="K3711">
        <f>J3711*Weighting!$W$15</f>
        <v>0</v>
      </c>
      <c r="M3711" s="14"/>
    </row>
    <row r="3712" spans="1:25" x14ac:dyDescent="0.25">
      <c r="A3712" s="32" t="str">
        <f>IF(Weighting!$P$16&gt;0,B3712,"")</f>
        <v/>
      </c>
      <c r="B3712">
        <f>Weighting!$C$16</f>
        <v>1.631</v>
      </c>
      <c r="C3712">
        <f>Weighting!$F$16</f>
        <v>0</v>
      </c>
      <c r="D3712" t="b">
        <f>IF(C3712=1,'Data Transformation'!$G$3+0.5*'Data Transformation'!$W$25,IF(C3713=1,D3713-'Data Transformation'!$W$25,FALSE))</f>
        <v>0</v>
      </c>
      <c r="E3712" t="str">
        <f t="array" ref="E3712">IF(ISLOGICAL(D3712),"",FREQUENCY(IF('Data Transformation'!$B$425:$B$8425='Bin Analysis'!$B3699,'Data Transformation'!$G$425:$G$8425),D3712))</f>
        <v/>
      </c>
      <c r="F3712" t="str">
        <f t="shared" si="462"/>
        <v/>
      </c>
      <c r="G3712">
        <f>Weighting!$H$16</f>
        <v>0</v>
      </c>
      <c r="H3712">
        <f t="array" ref="H3712">FREQUENCY(IF('Data Transformation'!$B$4:$B$8425=B3699,'Data Transformation'!$G$4:$G$8425),'Bin Analysis'!$B3712)</f>
        <v>18</v>
      </c>
      <c r="I3712">
        <f t="shared" si="463"/>
        <v>0</v>
      </c>
      <c r="J3712">
        <f t="shared" si="464"/>
        <v>0</v>
      </c>
      <c r="K3712">
        <f>J3712*Weighting!$W$16</f>
        <v>0</v>
      </c>
      <c r="M3712" s="14"/>
    </row>
    <row r="3713" spans="1:25" x14ac:dyDescent="0.25">
      <c r="A3713" s="32" t="str">
        <f>IF(Weighting!$P$17&gt;0,B3713,"")</f>
        <v/>
      </c>
      <c r="B3713">
        <f>Weighting!$C$17</f>
        <v>1.762</v>
      </c>
      <c r="C3713">
        <f>Weighting!$F$17</f>
        <v>0</v>
      </c>
      <c r="D3713" t="b">
        <f>IF(C3713=1,'Data Transformation'!$G$3+0.5*'Data Transformation'!$W$25,IF(C3714=1,D3714-'Data Transformation'!$W$25,FALSE))</f>
        <v>0</v>
      </c>
      <c r="E3713" t="str">
        <f t="array" ref="E3713">IF(ISLOGICAL(D3713),"",FREQUENCY(IF('Data Transformation'!$B$425:$B$8425='Bin Analysis'!$B3699,'Data Transformation'!$G$425:$G$8425),D3713))</f>
        <v/>
      </c>
      <c r="F3713" t="str">
        <f t="shared" si="462"/>
        <v/>
      </c>
      <c r="G3713">
        <f>Weighting!$H$17</f>
        <v>0</v>
      </c>
      <c r="H3713">
        <f t="array" ref="H3713">FREQUENCY(IF('Data Transformation'!$B$4:$B$8425=B3699,'Data Transformation'!$G$4:$G$8425),'Bin Analysis'!$B3713)</f>
        <v>18</v>
      </c>
      <c r="I3713">
        <f t="shared" si="463"/>
        <v>0</v>
      </c>
      <c r="J3713">
        <f t="shared" si="464"/>
        <v>0</v>
      </c>
      <c r="K3713">
        <f>J3713*Weighting!$W$17</f>
        <v>0</v>
      </c>
      <c r="M3713" s="14"/>
    </row>
    <row r="3714" spans="1:25" x14ac:dyDescent="0.25">
      <c r="A3714" s="32" t="str">
        <f>IF(Weighting!$P$18&gt;0,B3714,"")</f>
        <v/>
      </c>
      <c r="B3714">
        <f>Weighting!$C$18</f>
        <v>1.893</v>
      </c>
      <c r="C3714">
        <f>Weighting!$F$18</f>
        <v>0</v>
      </c>
      <c r="D3714" t="b">
        <f>IF(C3714=1,'Data Transformation'!$G$3+0.5*'Data Transformation'!$W$25,IF(C3715=1,D3715-'Data Transformation'!$W$25,FALSE))</f>
        <v>0</v>
      </c>
      <c r="E3714" t="str">
        <f t="array" ref="E3714">IF(ISLOGICAL(D3714),"",FREQUENCY(IF('Data Transformation'!$B$425:$B$8425='Bin Analysis'!$B3699,'Data Transformation'!$G$425:$G$8425),D3714))</f>
        <v/>
      </c>
      <c r="F3714" t="str">
        <f t="shared" si="462"/>
        <v/>
      </c>
      <c r="G3714">
        <f>Weighting!$H$18</f>
        <v>0</v>
      </c>
      <c r="H3714">
        <f t="array" ref="H3714">FREQUENCY(IF('Data Transformation'!$B$4:$B$8425=B3699,'Data Transformation'!$G$4:$G$8425),'Bin Analysis'!$B3714)</f>
        <v>18</v>
      </c>
      <c r="I3714">
        <f t="shared" si="463"/>
        <v>0</v>
      </c>
      <c r="J3714">
        <f t="shared" si="464"/>
        <v>0</v>
      </c>
      <c r="K3714">
        <f>J3714*Weighting!$W$18</f>
        <v>0</v>
      </c>
      <c r="M3714" s="14"/>
    </row>
    <row r="3715" spans="1:25" x14ac:dyDescent="0.25">
      <c r="A3715" s="32" t="str">
        <f>IF(Weighting!$P$19&gt;0,B3715,"")</f>
        <v/>
      </c>
      <c r="B3715">
        <f>Weighting!$C$19</f>
        <v>2.024</v>
      </c>
      <c r="C3715">
        <f>Weighting!$F$19</f>
        <v>0</v>
      </c>
      <c r="D3715" t="b">
        <f>IF(C3715=1,'Data Transformation'!$G$3+0.5*'Data Transformation'!$W$25,IF(C3716=1,D3716-'Data Transformation'!$W$25,FALSE))</f>
        <v>0</v>
      </c>
      <c r="E3715" t="str">
        <f t="array" ref="E3715">IF(ISLOGICAL(D3715),"",FREQUENCY(IF('Data Transformation'!$B$425:$B$8425='Bin Analysis'!$B3699,'Data Transformation'!$G$425:$G$8425),D3715))</f>
        <v/>
      </c>
      <c r="F3715" t="str">
        <f t="shared" si="462"/>
        <v/>
      </c>
      <c r="G3715">
        <f>Weighting!$H$19</f>
        <v>0</v>
      </c>
      <c r="H3715">
        <f t="array" ref="H3715">FREQUENCY(IF('Data Transformation'!$B$4:$B$8425=B3699,'Data Transformation'!$G$4:$G$8425),'Bin Analysis'!$B3715)</f>
        <v>18</v>
      </c>
      <c r="I3715">
        <f t="shared" si="463"/>
        <v>0</v>
      </c>
      <c r="J3715">
        <f t="shared" si="464"/>
        <v>0</v>
      </c>
      <c r="K3715">
        <f>J3715*Weighting!$W$19</f>
        <v>0</v>
      </c>
      <c r="M3715" s="14"/>
    </row>
    <row r="3716" spans="1:25" x14ac:dyDescent="0.25">
      <c r="A3716" s="32" t="str">
        <f>IF(Weighting!$P$20&gt;0,B3716,"")</f>
        <v/>
      </c>
      <c r="B3716">
        <f>Weighting!$C$20</f>
        <v>2.1550000000000002</v>
      </c>
      <c r="C3716">
        <f>Weighting!$F$20</f>
        <v>0</v>
      </c>
      <c r="D3716" t="b">
        <f>IF(C3716=1,'Data Transformation'!$G$3+0.5*'Data Transformation'!$W$25,IF(C3717=1,D3717-'Data Transformation'!$W$25,FALSE))</f>
        <v>0</v>
      </c>
      <c r="E3716" t="str">
        <f t="array" ref="E3716">IF(ISLOGICAL(D3716),"",FREQUENCY(IF('Data Transformation'!$B$425:$B$8425='Bin Analysis'!$B3699,'Data Transformation'!$G$425:$G$8425),D3716))</f>
        <v/>
      </c>
      <c r="F3716" t="str">
        <f t="shared" si="462"/>
        <v/>
      </c>
      <c r="G3716">
        <f>Weighting!$H$20</f>
        <v>0</v>
      </c>
      <c r="H3716">
        <f t="array" ref="H3716">FREQUENCY(IF('Data Transformation'!$B$4:$B$8425=B3699,'Data Transformation'!$G$4:$G$8425),'Bin Analysis'!$B3716)</f>
        <v>18</v>
      </c>
      <c r="I3716">
        <f t="shared" si="463"/>
        <v>0</v>
      </c>
      <c r="J3716">
        <f t="shared" si="464"/>
        <v>0</v>
      </c>
      <c r="K3716">
        <f>J3716*Weighting!$W$20</f>
        <v>0</v>
      </c>
      <c r="M3716" s="14"/>
    </row>
    <row r="3717" spans="1:25" x14ac:dyDescent="0.25">
      <c r="A3717" s="32" t="str">
        <f>IF(Weighting!$P$21&gt;0,B3717,"")</f>
        <v/>
      </c>
      <c r="B3717">
        <f>Weighting!$C$21</f>
        <v>2.2860000000000005</v>
      </c>
      <c r="C3717">
        <f>Weighting!$F$21</f>
        <v>0</v>
      </c>
      <c r="D3717" t="b">
        <f>IF(C3717=1,'Data Transformation'!$G$3+0.5*'Data Transformation'!$W$25,IF(C3718=1,D3718-'Data Transformation'!$W$25,FALSE))</f>
        <v>0</v>
      </c>
      <c r="E3717" t="str">
        <f t="array" ref="E3717">IF(ISLOGICAL(D3717),"",FREQUENCY(IF('Data Transformation'!$B$425:$B$8425='Bin Analysis'!$B3699,'Data Transformation'!$G$425:$G$8425),D3717))</f>
        <v/>
      </c>
      <c r="F3717" t="str">
        <f t="shared" si="462"/>
        <v/>
      </c>
      <c r="G3717">
        <f>Weighting!$H$21</f>
        <v>0</v>
      </c>
      <c r="H3717">
        <f t="array" ref="H3717">FREQUENCY(IF('Data Transformation'!$B$4:$B$8425=B3699,'Data Transformation'!$G$4:$G$8425),'Bin Analysis'!$B3717)</f>
        <v>18</v>
      </c>
      <c r="I3717">
        <f t="shared" si="463"/>
        <v>0</v>
      </c>
      <c r="J3717">
        <f t="shared" si="464"/>
        <v>0</v>
      </c>
      <c r="K3717">
        <f>J3717*Weighting!$W$21</f>
        <v>0</v>
      </c>
      <c r="M3717" s="14"/>
    </row>
    <row r="3718" spans="1:25" x14ac:dyDescent="0.25">
      <c r="A3718" s="32" t="str">
        <f>IF(Weighting!$P$22&gt;0,B3718,"")</f>
        <v/>
      </c>
      <c r="B3718">
        <f>Weighting!$C$22</f>
        <v>2.4170000000000007</v>
      </c>
      <c r="C3718">
        <f>Weighting!$F$22</f>
        <v>0</v>
      </c>
      <c r="D3718" t="b">
        <f>IF(C3718=1,'Data Transformation'!$G$3+0.5*'Data Transformation'!$W$25,IF(C3719=1,D3719-'Data Transformation'!$W$25,FALSE))</f>
        <v>0</v>
      </c>
      <c r="E3718" t="str">
        <f t="array" ref="E3718">IF(ISLOGICAL(D3718),"",FREQUENCY(IF('Data Transformation'!$B$425:$B$8425='Bin Analysis'!$B3699,'Data Transformation'!$G$425:$G$8425),D3718))</f>
        <v/>
      </c>
      <c r="F3718" t="str">
        <f t="shared" si="462"/>
        <v/>
      </c>
      <c r="G3718">
        <f>Weighting!$H$22</f>
        <v>0</v>
      </c>
      <c r="H3718">
        <f t="array" ref="H3718">FREQUENCY(IF('Data Transformation'!$B$4:$B$8425=B3699,'Data Transformation'!$G$4:$G$8425),'Bin Analysis'!$B3718)</f>
        <v>18</v>
      </c>
      <c r="I3718">
        <f t="shared" si="463"/>
        <v>0</v>
      </c>
      <c r="J3718">
        <f t="shared" si="464"/>
        <v>0</v>
      </c>
      <c r="K3718">
        <f>J3718*Weighting!$W$22</f>
        <v>0</v>
      </c>
      <c r="M3718" s="14"/>
    </row>
    <row r="3719" spans="1:25" x14ac:dyDescent="0.25">
      <c r="A3719" s="32" t="str">
        <f>IF(Weighting!$P$23&gt;0,B3719,"")</f>
        <v/>
      </c>
      <c r="B3719">
        <f>Weighting!$C$23</f>
        <v>2.5480000000000009</v>
      </c>
      <c r="C3719">
        <f>Weighting!$F$23</f>
        <v>0</v>
      </c>
      <c r="D3719" t="b">
        <f>IF(C3719=1,'Data Transformation'!$G$3+0.5*'Data Transformation'!$W$25,IF(C3720=1,D3720-'Data Transformation'!$W$25,FALSE))</f>
        <v>0</v>
      </c>
      <c r="E3719" t="str">
        <f t="array" ref="E3719">IF(ISLOGICAL(D3719),"",FREQUENCY(IF('Data Transformation'!$B$425:$B$8425='Bin Analysis'!$B3699,'Data Transformation'!$G$425:$G$8425),D3719))</f>
        <v/>
      </c>
      <c r="F3719" t="str">
        <f t="shared" si="462"/>
        <v/>
      </c>
      <c r="G3719">
        <f>Weighting!$H$23</f>
        <v>0</v>
      </c>
      <c r="H3719">
        <f t="array" ref="H3719">FREQUENCY(IF('Data Transformation'!$B$4:$B$8425=B3699,'Data Transformation'!$G$4:$G$8425),'Bin Analysis'!$B3719)</f>
        <v>18</v>
      </c>
      <c r="I3719">
        <f t="shared" si="463"/>
        <v>0</v>
      </c>
      <c r="J3719">
        <f t="shared" si="464"/>
        <v>0</v>
      </c>
      <c r="K3719">
        <f>J3719*Weighting!$W$23</f>
        <v>0</v>
      </c>
      <c r="M3719" s="14"/>
    </row>
    <row r="3720" spans="1:25" x14ac:dyDescent="0.25">
      <c r="A3720" s="32" t="str">
        <f>IF(Weighting!$P$24&gt;0,B3720,"")</f>
        <v/>
      </c>
      <c r="B3720">
        <f>Weighting!$C$24</f>
        <v>2.6790000000000012</v>
      </c>
      <c r="C3720">
        <f>Weighting!$F$24</f>
        <v>0</v>
      </c>
      <c r="D3720" t="b">
        <f>IF(C3720=1,'Data Transformation'!$G$3+0.5*'Data Transformation'!$W$25,IF(C3721=1,D3721-'Data Transformation'!$W$25,FALSE))</f>
        <v>0</v>
      </c>
      <c r="E3720" t="str">
        <f t="array" ref="E3720">IF(ISLOGICAL(D3720),"",FREQUENCY(IF('Data Transformation'!$B$425:$B$8425='Bin Analysis'!$B3699,'Data Transformation'!$G$425:$G$8425),D3720))</f>
        <v/>
      </c>
      <c r="F3720" t="str">
        <f t="shared" si="462"/>
        <v/>
      </c>
      <c r="G3720">
        <f>Weighting!$H$24</f>
        <v>0</v>
      </c>
      <c r="H3720">
        <f t="array" ref="H3720">FREQUENCY(IF('Data Transformation'!$B$4:$B$8425=B3699,'Data Transformation'!$G$4:$G$8425),'Bin Analysis'!$B3720)</f>
        <v>18</v>
      </c>
      <c r="I3720">
        <f t="shared" si="463"/>
        <v>0</v>
      </c>
      <c r="J3720">
        <f t="shared" si="464"/>
        <v>0</v>
      </c>
      <c r="K3720">
        <f>J3720*Weighting!$W$24</f>
        <v>0</v>
      </c>
      <c r="M3720" s="14"/>
    </row>
    <row r="3721" spans="1:25" x14ac:dyDescent="0.25">
      <c r="A3721" s="32" t="str">
        <f>IF(Weighting!$P$25&gt;0,B3721,"")</f>
        <v/>
      </c>
      <c r="B3721">
        <f>Weighting!$C$25</f>
        <v>2.8100000000000014</v>
      </c>
      <c r="C3721">
        <f>Weighting!$F$25</f>
        <v>0</v>
      </c>
      <c r="D3721" t="b">
        <f>IF(C3721=1,'Data Transformation'!$G$3+0.5*'Data Transformation'!$W$25,IF(C3722=1,D3722-'Data Transformation'!$W$25,FALSE))</f>
        <v>0</v>
      </c>
      <c r="E3721" t="str">
        <f t="array" ref="E3721">IF(ISLOGICAL(D3721),"",FREQUENCY(IF('Data Transformation'!$B$425:$B$8425='Bin Analysis'!$B3699,'Data Transformation'!$G$425:$G$8425),D3721))</f>
        <v/>
      </c>
      <c r="F3721" t="str">
        <f t="shared" si="462"/>
        <v/>
      </c>
      <c r="G3721">
        <f>Weighting!$H$25</f>
        <v>0</v>
      </c>
      <c r="H3721">
        <f t="array" ref="H3721">FREQUENCY(IF('Data Transformation'!$B$4:$B$8425=B3699,'Data Transformation'!$G$4:$G$8425),'Bin Analysis'!$B3721)</f>
        <v>18</v>
      </c>
      <c r="I3721">
        <f t="shared" si="463"/>
        <v>0</v>
      </c>
      <c r="J3721">
        <f t="shared" si="464"/>
        <v>0</v>
      </c>
      <c r="K3721">
        <f>J3721*Weighting!$W$25</f>
        <v>0</v>
      </c>
      <c r="M3721" s="14"/>
    </row>
    <row r="3722" spans="1:25" x14ac:dyDescent="0.25">
      <c r="N3722" s="55"/>
      <c r="O3722"/>
      <c r="P3722"/>
      <c r="Q3722"/>
      <c r="R3722"/>
    </row>
    <row r="3723" spans="1:25" ht="23.25" x14ac:dyDescent="0.35">
      <c r="A3723" s="21" t="s">
        <v>0</v>
      </c>
      <c r="B3723" s="21">
        <f>IFERROR(VLOOKUP(C3723,'Data Transformation'!$L$6:$M$426,2,FALSE),"")</f>
        <v>155</v>
      </c>
      <c r="C3723" s="21">
        <f>C3699+1</f>
        <v>155</v>
      </c>
      <c r="D3723" s="21"/>
      <c r="E3723" s="21"/>
      <c r="F3723" s="21"/>
      <c r="G3723" s="21"/>
      <c r="H3723" s="22"/>
      <c r="I3723" s="22"/>
      <c r="J3723" s="22"/>
      <c r="K3723" s="21"/>
      <c r="L3723" s="21">
        <f>B3723</f>
        <v>155</v>
      </c>
      <c r="M3723" s="23">
        <f>INDEX('Data Transformation'!$O$4:$O$424,MATCH($B3723,'Data Transformation'!$M$4:$M$424,0),MATCH($M$2,'Data Transformation'!$O$3,0))</f>
        <v>18</v>
      </c>
      <c r="N3723" s="27">
        <f>IF('Input and Summary Results'!$J$16="minimum",'Bin Analysis'!X3724/(M3723-1),'Bin Analysis'!Y3723/('Bin Analysis'!M3723-1))</f>
        <v>0</v>
      </c>
      <c r="O3723" s="27">
        <f>IF(M3723=FALSE,NA(),(VLOOKUP(1,C3726:K3745,4,FALSE))/(M3723-1))</f>
        <v>5.8823529411764705E-2</v>
      </c>
      <c r="P3723" s="27">
        <f>IF(M3723=FALSE,NA(),SUM(J3726:J3745)/Weighting!$S$5)</f>
        <v>0.6</v>
      </c>
      <c r="Q3723" s="27">
        <f>IF(M3723=FALSE,NA(),SUM(K3726:K3745)/Weighting!$S$6)</f>
        <v>0.56521739130434778</v>
      </c>
      <c r="R3723" s="27">
        <f>IF(M3723=FALSE,NA(),(VLOOKUP(1,G3726:K3745,3,FALSE))/(M3723-1))</f>
        <v>0.52941176470588236</v>
      </c>
      <c r="S3723" s="22" t="str">
        <f>IF(M3723=FALSE,NA(),IF(SUM(J3726:J3745)=2,"yes","no"))</f>
        <v>no</v>
      </c>
      <c r="X3723" s="2" cm="2">
        <f t="array" ref="X3723:X3724">FREQUENCY(IF('Data Transformation'!$B$425:$B$6424='Bin Analysis'!L3723,'Data Transformation'!$G$425:$G$6424),'Data Transformation'!$U$11)</f>
        <v>17</v>
      </c>
      <c r="Y3723" s="2" cm="2">
        <f t="array" ref="Y3723:Y3724">FREQUENCY(IF('Data Transformation'!$B$425:$B$6424='Bin Analysis'!L3723,'Data Transformation'!$G$425:$G$6424),'Data Transformation'!$U$12)</f>
        <v>16</v>
      </c>
    </row>
    <row r="3724" spans="1:25" x14ac:dyDescent="0.25">
      <c r="A3724" s="14" t="s">
        <v>67</v>
      </c>
      <c r="B3724" t="s">
        <v>47</v>
      </c>
      <c r="C3724" t="s">
        <v>5</v>
      </c>
      <c r="D3724" t="s">
        <v>100</v>
      </c>
      <c r="E3724" t="s">
        <v>101</v>
      </c>
      <c r="F3724" t="s">
        <v>102</v>
      </c>
      <c r="G3724" t="s">
        <v>70</v>
      </c>
      <c r="H3724" t="s">
        <v>31</v>
      </c>
      <c r="I3724" t="s">
        <v>32</v>
      </c>
      <c r="J3724" t="s">
        <v>46</v>
      </c>
      <c r="K3724" s="14" t="s">
        <v>45</v>
      </c>
      <c r="M3724" s="14"/>
      <c r="X3724" s="2">
        <v>0</v>
      </c>
      <c r="Y3724" s="2">
        <v>1</v>
      </c>
    </row>
    <row r="3725" spans="1:25" x14ac:dyDescent="0.25">
      <c r="A3725" s="32"/>
      <c r="D3725" t="b">
        <f>IF(C3725=1,'Data Transformation'!$G$3+0.5*'Data Transformation'!$W$25,IF(C3726=1,D3726-'Data Transformation'!$W$25,FALSE))</f>
        <v>0</v>
      </c>
      <c r="E3725" t="str">
        <f t="array" ref="E3725">IF(ISLOGICAL(D3725),"",FREQUENCY(IF('Data Transformation'!$B$425:$B$8425='Bin Analysis'!$B3723,'Data Transformation'!$G$425:$G$8425),D3725))</f>
        <v/>
      </c>
      <c r="F3725" t="str">
        <f>IF(ISLOGICAL(D3725),"",E3725-E3724)</f>
        <v/>
      </c>
      <c r="M3725" s="14"/>
    </row>
    <row r="3726" spans="1:25" x14ac:dyDescent="0.25">
      <c r="A3726" s="32">
        <f>IF(Weighting!$P$6&gt;0,B3726,"")</f>
        <v>0.32100000000000001</v>
      </c>
      <c r="B3726">
        <f>Weighting!$C$6</f>
        <v>0.32100000000000001</v>
      </c>
      <c r="C3726">
        <f>Weighting!$F$6</f>
        <v>0</v>
      </c>
      <c r="D3726" t="b">
        <f>IF(C3726=1,'Data Transformation'!$G$3+0.5*'Data Transformation'!$W$25,IF(C3727=1,D3727-'Data Transformation'!$W$25,FALSE))</f>
        <v>0</v>
      </c>
      <c r="E3726" t="str">
        <f t="array" ref="E3726">IF(ISLOGICAL(D3726),"",FREQUENCY(IF('Data Transformation'!$B$425:$B$8425='Bin Analysis'!$B3723,'Data Transformation'!$G$425:$G$8425),D3726))</f>
        <v/>
      </c>
      <c r="F3726" t="str">
        <f>IF(ISLOGICAL(D3726),"",E3726-E3725)</f>
        <v/>
      </c>
      <c r="G3726">
        <f>Weighting!$H$6</f>
        <v>1</v>
      </c>
      <c r="H3726">
        <f t="array" ref="H3726">FREQUENCY(IF('Data Transformation'!$B$4:$B$8425=B3723,'Data Transformation'!$G$4:$G$8425),'Bin Analysis'!$B3726)</f>
        <v>9</v>
      </c>
      <c r="I3726">
        <f>H3726-H3725</f>
        <v>9</v>
      </c>
      <c r="J3726">
        <f>IF(I3726=0,0,1)</f>
        <v>1</v>
      </c>
      <c r="K3726">
        <f>J3726*Weighting!$W$6</f>
        <v>1</v>
      </c>
      <c r="M3726" s="14"/>
    </row>
    <row r="3727" spans="1:25" x14ac:dyDescent="0.25">
      <c r="A3727" s="32">
        <f>IF(Weighting!$P$7&gt;0,B3727,"")</f>
        <v>0.45200000000000001</v>
      </c>
      <c r="B3727">
        <f>Weighting!$C$7</f>
        <v>0.45200000000000001</v>
      </c>
      <c r="C3727">
        <f>Weighting!$F$7</f>
        <v>0</v>
      </c>
      <c r="D3727" t="b">
        <f>IF(C3727=1,'Data Transformation'!$G$3+0.5*'Data Transformation'!$W$25,IF(C3728=1,D3728-'Data Transformation'!$W$25,FALSE))</f>
        <v>0</v>
      </c>
      <c r="E3727" t="str">
        <f t="array" ref="E3727">IF(ISLOGICAL(D3727),"",FREQUENCY(IF('Data Transformation'!$B$425:$B$8425='Bin Analysis'!$B3723,'Data Transformation'!$G$425:$G$8425),D3727))</f>
        <v/>
      </c>
      <c r="F3727" t="str">
        <f t="shared" ref="F3727:F3745" si="465">IF(ISLOGICAL(D3727),"",E3727-E3726)</f>
        <v/>
      </c>
      <c r="G3727">
        <f>Weighting!$H$7</f>
        <v>0</v>
      </c>
      <c r="H3727">
        <f t="array" ref="H3727">FREQUENCY(IF('Data Transformation'!$B$4:$B$8425=B3723,'Data Transformation'!$G$4:$G$8425),'Bin Analysis'!$B3727)</f>
        <v>10</v>
      </c>
      <c r="I3727">
        <f t="shared" ref="I3727:I3745" si="466">H3727-H3726</f>
        <v>1</v>
      </c>
      <c r="J3727">
        <f>IF(I3727=0,0,1)</f>
        <v>1</v>
      </c>
      <c r="K3727">
        <f>J3727*Weighting!$W$7</f>
        <v>2</v>
      </c>
      <c r="M3727" s="14"/>
    </row>
    <row r="3728" spans="1:25" x14ac:dyDescent="0.25">
      <c r="A3728" s="32">
        <f>IF(Weighting!$P$8&gt;0,B3728,"")</f>
        <v>0.58299999999999996</v>
      </c>
      <c r="B3728">
        <f>Weighting!$C$8</f>
        <v>0.58299999999999996</v>
      </c>
      <c r="C3728">
        <f>Weighting!$F$8</f>
        <v>0</v>
      </c>
      <c r="D3728" t="b">
        <f>IF(C3728=1,'Data Transformation'!$G$3+0.5*'Data Transformation'!$W$25,IF(C3729=1,D3729-'Data Transformation'!$W$25,FALSE))</f>
        <v>0</v>
      </c>
      <c r="E3728" t="str">
        <f t="array" ref="E3728">IF(ISLOGICAL(D3728),"",FREQUENCY(IF('Data Transformation'!$B$425:$B$8425='Bin Analysis'!$B3723,'Data Transformation'!$G$425:$G$8425),D3728))</f>
        <v/>
      </c>
      <c r="F3728" t="str">
        <f t="shared" si="465"/>
        <v/>
      </c>
      <c r="G3728">
        <f>Weighting!$H$8</f>
        <v>0</v>
      </c>
      <c r="H3728">
        <f t="array" ref="H3728">FREQUENCY(IF('Data Transformation'!$B$4:$B$8425=B3723,'Data Transformation'!$G$4:$G$8425),'Bin Analysis'!$B3728)</f>
        <v>11</v>
      </c>
      <c r="I3728">
        <f t="shared" si="466"/>
        <v>1</v>
      </c>
      <c r="J3728">
        <f t="shared" ref="J3728:J3745" si="467">IF(I3728=0,0,1)</f>
        <v>1</v>
      </c>
      <c r="K3728">
        <f>J3728*Weighting!$W$8</f>
        <v>3</v>
      </c>
      <c r="M3728" s="14"/>
    </row>
    <row r="3729" spans="1:13" x14ac:dyDescent="0.25">
      <c r="A3729" s="32">
        <f>IF(Weighting!$P$9&gt;0,B3729,"")</f>
        <v>0.71399999999999997</v>
      </c>
      <c r="B3729" s="50">
        <f>Weighting!$C$9</f>
        <v>0.71399999999999997</v>
      </c>
      <c r="C3729">
        <f>Weighting!$F$9</f>
        <v>0</v>
      </c>
      <c r="D3729" t="b">
        <f>IF(C3729=1,'Data Transformation'!$G$3+0.5*'Data Transformation'!$W$25,IF(C3730=1,D3730-'Data Transformation'!$W$25,FALSE))</f>
        <v>0</v>
      </c>
      <c r="E3729" t="str">
        <f t="array" ref="E3729">IF(ISLOGICAL(D3729),"",FREQUENCY(IF('Data Transformation'!$B$425:$B$8425='Bin Analysis'!$B3723,'Data Transformation'!$G$425:$G$8425),D3729))</f>
        <v/>
      </c>
      <c r="F3729" t="str">
        <f t="shared" si="465"/>
        <v/>
      </c>
      <c r="G3729">
        <f>Weighting!$H$9</f>
        <v>0</v>
      </c>
      <c r="H3729">
        <f t="array" ref="H3729">FREQUENCY(IF('Data Transformation'!$B$4:$B$8425=B3723,'Data Transformation'!$G$4:$G$8425),'Bin Analysis'!$B3729)</f>
        <v>14</v>
      </c>
      <c r="I3729">
        <f t="shared" si="466"/>
        <v>3</v>
      </c>
      <c r="J3729">
        <f t="shared" si="467"/>
        <v>1</v>
      </c>
      <c r="K3729">
        <f>J3729*Weighting!$W$9</f>
        <v>3</v>
      </c>
      <c r="M3729" s="14"/>
    </row>
    <row r="3730" spans="1:13" x14ac:dyDescent="0.25">
      <c r="A3730" s="32">
        <f>IF(Weighting!$P$10&gt;0,B3730,"")</f>
        <v>0.84499999999999997</v>
      </c>
      <c r="B3730">
        <f>Weighting!$C$10</f>
        <v>0.84499999999999997</v>
      </c>
      <c r="C3730">
        <f>Weighting!$F$10</f>
        <v>0</v>
      </c>
      <c r="D3730" t="b">
        <f>IF(C3730=1,'Data Transformation'!$G$3+0.5*'Data Transformation'!$W$25,IF(C3731=1,D3731-'Data Transformation'!$W$25,FALSE))</f>
        <v>0</v>
      </c>
      <c r="E3730" t="str">
        <f t="array" ref="E3730">IF(ISLOGICAL(D3730),"",FREQUENCY(IF('Data Transformation'!$B$425:$B$8425='Bin Analysis'!$B3723,'Data Transformation'!$G$425:$G$8425),D3730))</f>
        <v/>
      </c>
      <c r="F3730" t="str">
        <f t="shared" si="465"/>
        <v/>
      </c>
      <c r="G3730">
        <f>Weighting!$H$10</f>
        <v>0</v>
      </c>
      <c r="H3730">
        <f t="array" ref="H3730">FREQUENCY(IF('Data Transformation'!$B$4:$B$8425=B3723,'Data Transformation'!$G$4:$G$8425),'Bin Analysis'!$B3730)</f>
        <v>16</v>
      </c>
      <c r="I3730">
        <f t="shared" si="466"/>
        <v>2</v>
      </c>
      <c r="J3730">
        <f t="shared" si="467"/>
        <v>1</v>
      </c>
      <c r="K3730">
        <f>J3730*Weighting!$W$10</f>
        <v>3</v>
      </c>
      <c r="M3730" s="14"/>
    </row>
    <row r="3731" spans="1:13" x14ac:dyDescent="0.25">
      <c r="A3731" s="32">
        <f>IF(Weighting!$P$11&gt;0,B3731,"")</f>
        <v>0.97599999999999998</v>
      </c>
      <c r="B3731">
        <f>Weighting!$C$11</f>
        <v>0.97599999999999998</v>
      </c>
      <c r="C3731">
        <f>Weighting!$F$11</f>
        <v>0</v>
      </c>
      <c r="D3731">
        <f>IF(C3731=1,'Data Transformation'!$G$3+0.5*'Data Transformation'!$W$25,IF(C3732=1,D3732-'Data Transformation'!$W$25,FALSE))</f>
        <v>0.86899999999999999</v>
      </c>
      <c r="E3731">
        <f t="array" ref="E3731">IF(ISLOGICAL(D3731),"",FREQUENCY(IF('Data Transformation'!$B$425:$B$8425='Bin Analysis'!$B3723,'Data Transformation'!$G$425:$G$8425),D3731))</f>
        <v>16</v>
      </c>
      <c r="F3731" t="e">
        <f t="shared" si="465"/>
        <v>#VALUE!</v>
      </c>
      <c r="G3731">
        <f>Weighting!$H$11</f>
        <v>0</v>
      </c>
      <c r="H3731">
        <f t="array" ref="H3731">FREQUENCY(IF('Data Transformation'!$B$4:$B$8425=B3723,'Data Transformation'!$G$4:$G$8425),'Bin Analysis'!$B3731)</f>
        <v>16</v>
      </c>
      <c r="I3731">
        <f t="shared" si="466"/>
        <v>0</v>
      </c>
      <c r="J3731">
        <f t="shared" si="467"/>
        <v>0</v>
      </c>
      <c r="K3731">
        <f>J3731*Weighting!$W$11</f>
        <v>0</v>
      </c>
      <c r="M3731" s="14"/>
    </row>
    <row r="3732" spans="1:13" x14ac:dyDescent="0.25">
      <c r="A3732" s="32">
        <f>IF(Weighting!$P$12&gt;0,B3732,"")</f>
        <v>1.107</v>
      </c>
      <c r="B3732">
        <f>Weighting!$C$12</f>
        <v>1.107</v>
      </c>
      <c r="C3732">
        <f>Weighting!$F$12</f>
        <v>1</v>
      </c>
      <c r="D3732">
        <f>IF(C3732=1,'Data Transformation'!$G$3+0.5*'Data Transformation'!$W$25,IF(C3733=1,D3733-'Data Transformation'!$W$25,FALSE))</f>
        <v>1.131</v>
      </c>
      <c r="E3732">
        <f t="array" ref="E3732">IF(ISLOGICAL(D3732),"",FREQUENCY(IF('Data Transformation'!$B$425:$B$8425='Bin Analysis'!$B3723,'Data Transformation'!$G$425:$G$8425),D3732))</f>
        <v>17</v>
      </c>
      <c r="F3732">
        <f t="shared" si="465"/>
        <v>1</v>
      </c>
      <c r="G3732">
        <f>Weighting!$H$12</f>
        <v>0</v>
      </c>
      <c r="H3732">
        <f t="array" ref="H3732">FREQUENCY(IF('Data Transformation'!$B$4:$B$8425=B3723,'Data Transformation'!$G$4:$G$8425),'Bin Analysis'!$B3732)</f>
        <v>18</v>
      </c>
      <c r="I3732">
        <f t="shared" si="466"/>
        <v>2</v>
      </c>
      <c r="J3732">
        <f t="shared" si="467"/>
        <v>1</v>
      </c>
      <c r="K3732">
        <f>J3732*Weighting!$W$12</f>
        <v>1</v>
      </c>
      <c r="M3732" s="14"/>
    </row>
    <row r="3733" spans="1:13" x14ac:dyDescent="0.25">
      <c r="A3733" s="32">
        <f>IF(Weighting!$P$13&gt;0,B3733,"")</f>
        <v>1.238</v>
      </c>
      <c r="B3733">
        <f>Weighting!$C$13</f>
        <v>1.238</v>
      </c>
      <c r="C3733">
        <f>Weighting!$F$13</f>
        <v>0</v>
      </c>
      <c r="D3733" t="b">
        <f>IF(C3733=1,'Data Transformation'!$G$3+0.5*'Data Transformation'!$W$25,IF(C3734=1,D3734-'Data Transformation'!$W$25,FALSE))</f>
        <v>0</v>
      </c>
      <c r="E3733" t="str">
        <f t="array" ref="E3733">IF(ISLOGICAL(D3733),"",FREQUENCY(IF('Data Transformation'!$B$425:$B$8425='Bin Analysis'!$B3723,'Data Transformation'!$G$425:$G$8425),D3733))</f>
        <v/>
      </c>
      <c r="F3733" t="str">
        <f t="shared" si="465"/>
        <v/>
      </c>
      <c r="G3733">
        <f>Weighting!$H$13</f>
        <v>0</v>
      </c>
      <c r="H3733">
        <f t="array" ref="H3733">FREQUENCY(IF('Data Transformation'!$B$4:$B$8425=B3723,'Data Transformation'!$G$4:$G$8425),'Bin Analysis'!$B3733)</f>
        <v>18</v>
      </c>
      <c r="I3733">
        <f t="shared" si="466"/>
        <v>0</v>
      </c>
      <c r="J3733">
        <f t="shared" si="467"/>
        <v>0</v>
      </c>
      <c r="K3733">
        <f>J3733*Weighting!$W$13</f>
        <v>0</v>
      </c>
      <c r="M3733" s="14"/>
    </row>
    <row r="3734" spans="1:13" x14ac:dyDescent="0.25">
      <c r="A3734" s="32">
        <f>IF(Weighting!$P$14&gt;0,B3734,"")</f>
        <v>1.369</v>
      </c>
      <c r="B3734">
        <f>Weighting!$C$14</f>
        <v>1.369</v>
      </c>
      <c r="C3734">
        <f>Weighting!$F$14</f>
        <v>0</v>
      </c>
      <c r="D3734" t="b">
        <f>IF(C3734=1,'Data Transformation'!$G$3+0.5*'Data Transformation'!$W$25,IF(C3735=1,D3735-'Data Transformation'!$W$25,FALSE))</f>
        <v>0</v>
      </c>
      <c r="E3734" t="str">
        <f t="array" ref="E3734">IF(ISLOGICAL(D3734),"",FREQUENCY(IF('Data Transformation'!$B$425:$B$8425='Bin Analysis'!$B3723,'Data Transformation'!$G$425:$G$8425),D3734))</f>
        <v/>
      </c>
      <c r="F3734" t="str">
        <f t="shared" si="465"/>
        <v/>
      </c>
      <c r="G3734">
        <f>Weighting!$H$14</f>
        <v>0</v>
      </c>
      <c r="H3734">
        <f t="array" ref="H3734">FREQUENCY(IF('Data Transformation'!$B$4:$B$8425=B3723,'Data Transformation'!$G$4:$G$8425),'Bin Analysis'!$B3734)</f>
        <v>18</v>
      </c>
      <c r="I3734">
        <f t="shared" si="466"/>
        <v>0</v>
      </c>
      <c r="J3734">
        <f t="shared" si="467"/>
        <v>0</v>
      </c>
      <c r="K3734">
        <f>J3734*Weighting!$W$14</f>
        <v>0</v>
      </c>
      <c r="M3734" s="14"/>
    </row>
    <row r="3735" spans="1:13" x14ac:dyDescent="0.25">
      <c r="A3735" s="32">
        <f>IF(Weighting!$P$15&gt;0,B3735,"")</f>
        <v>1.5000009999999999</v>
      </c>
      <c r="B3735">
        <f>Weighting!$C$15</f>
        <v>1.5000009999999999</v>
      </c>
      <c r="C3735">
        <f>Weighting!$F$15</f>
        <v>0</v>
      </c>
      <c r="D3735" t="b">
        <f>IF(C3735=1,'Data Transformation'!$G$3+0.5*'Data Transformation'!$W$25,IF(C3736=1,D3736-'Data Transformation'!$W$25,FALSE))</f>
        <v>0</v>
      </c>
      <c r="E3735" t="str">
        <f t="array" ref="E3735">IF(ISLOGICAL(D3735),"",FREQUENCY(IF('Data Transformation'!$B$425:$B$8425='Bin Analysis'!$B3723,'Data Transformation'!$G$425:$G$8425),D3735))</f>
        <v/>
      </c>
      <c r="F3735" t="str">
        <f t="shared" si="465"/>
        <v/>
      </c>
      <c r="G3735">
        <f>Weighting!$H$15</f>
        <v>0</v>
      </c>
      <c r="H3735">
        <f t="array" ref="H3735">FREQUENCY(IF('Data Transformation'!$B$4:$B$8425=B3723,'Data Transformation'!$G$4:$G$8425),'Bin Analysis'!$B3735)</f>
        <v>18</v>
      </c>
      <c r="I3735">
        <f t="shared" si="466"/>
        <v>0</v>
      </c>
      <c r="J3735">
        <f t="shared" si="467"/>
        <v>0</v>
      </c>
      <c r="K3735">
        <f>J3735*Weighting!$W$15</f>
        <v>0</v>
      </c>
      <c r="M3735" s="14"/>
    </row>
    <row r="3736" spans="1:13" x14ac:dyDescent="0.25">
      <c r="A3736" s="32" t="str">
        <f>IF(Weighting!$P$16&gt;0,B3736,"")</f>
        <v/>
      </c>
      <c r="B3736">
        <f>Weighting!$C$16</f>
        <v>1.631</v>
      </c>
      <c r="C3736">
        <f>Weighting!$F$16</f>
        <v>0</v>
      </c>
      <c r="D3736" t="b">
        <f>IF(C3736=1,'Data Transformation'!$G$3+0.5*'Data Transformation'!$W$25,IF(C3737=1,D3737-'Data Transformation'!$W$25,FALSE))</f>
        <v>0</v>
      </c>
      <c r="E3736" t="str">
        <f t="array" ref="E3736">IF(ISLOGICAL(D3736),"",FREQUENCY(IF('Data Transformation'!$B$425:$B$8425='Bin Analysis'!$B3723,'Data Transformation'!$G$425:$G$8425),D3736))</f>
        <v/>
      </c>
      <c r="F3736" t="str">
        <f t="shared" si="465"/>
        <v/>
      </c>
      <c r="G3736">
        <f>Weighting!$H$16</f>
        <v>0</v>
      </c>
      <c r="H3736">
        <f t="array" ref="H3736">FREQUENCY(IF('Data Transformation'!$B$4:$B$8425=B3723,'Data Transformation'!$G$4:$G$8425),'Bin Analysis'!$B3736)</f>
        <v>18</v>
      </c>
      <c r="I3736">
        <f t="shared" si="466"/>
        <v>0</v>
      </c>
      <c r="J3736">
        <f t="shared" si="467"/>
        <v>0</v>
      </c>
      <c r="K3736">
        <f>J3736*Weighting!$W$16</f>
        <v>0</v>
      </c>
      <c r="M3736" s="14"/>
    </row>
    <row r="3737" spans="1:13" x14ac:dyDescent="0.25">
      <c r="A3737" s="32" t="str">
        <f>IF(Weighting!$P$17&gt;0,B3737,"")</f>
        <v/>
      </c>
      <c r="B3737">
        <f>Weighting!$C$17</f>
        <v>1.762</v>
      </c>
      <c r="C3737">
        <f>Weighting!$F$17</f>
        <v>0</v>
      </c>
      <c r="D3737" t="b">
        <f>IF(C3737=1,'Data Transformation'!$G$3+0.5*'Data Transformation'!$W$25,IF(C3738=1,D3738-'Data Transformation'!$W$25,FALSE))</f>
        <v>0</v>
      </c>
      <c r="E3737" t="str">
        <f t="array" ref="E3737">IF(ISLOGICAL(D3737),"",FREQUENCY(IF('Data Transformation'!$B$425:$B$8425='Bin Analysis'!$B3723,'Data Transformation'!$G$425:$G$8425),D3737))</f>
        <v/>
      </c>
      <c r="F3737" t="str">
        <f t="shared" si="465"/>
        <v/>
      </c>
      <c r="G3737">
        <f>Weighting!$H$17</f>
        <v>0</v>
      </c>
      <c r="H3737">
        <f t="array" ref="H3737">FREQUENCY(IF('Data Transformation'!$B$4:$B$8425=B3723,'Data Transformation'!$G$4:$G$8425),'Bin Analysis'!$B3737)</f>
        <v>18</v>
      </c>
      <c r="I3737">
        <f t="shared" si="466"/>
        <v>0</v>
      </c>
      <c r="J3737">
        <f t="shared" si="467"/>
        <v>0</v>
      </c>
      <c r="K3737">
        <f>J3737*Weighting!$W$17</f>
        <v>0</v>
      </c>
      <c r="M3737" s="14"/>
    </row>
    <row r="3738" spans="1:13" x14ac:dyDescent="0.25">
      <c r="A3738" s="32" t="str">
        <f>IF(Weighting!$P$18&gt;0,B3738,"")</f>
        <v/>
      </c>
      <c r="B3738">
        <f>Weighting!$C$18</f>
        <v>1.893</v>
      </c>
      <c r="C3738">
        <f>Weighting!$F$18</f>
        <v>0</v>
      </c>
      <c r="D3738" t="b">
        <f>IF(C3738=1,'Data Transformation'!$G$3+0.5*'Data Transformation'!$W$25,IF(C3739=1,D3739-'Data Transformation'!$W$25,FALSE))</f>
        <v>0</v>
      </c>
      <c r="E3738" t="str">
        <f t="array" ref="E3738">IF(ISLOGICAL(D3738),"",FREQUENCY(IF('Data Transformation'!$B$425:$B$8425='Bin Analysis'!$B3723,'Data Transformation'!$G$425:$G$8425),D3738))</f>
        <v/>
      </c>
      <c r="F3738" t="str">
        <f t="shared" si="465"/>
        <v/>
      </c>
      <c r="G3738">
        <f>Weighting!$H$18</f>
        <v>0</v>
      </c>
      <c r="H3738">
        <f t="array" ref="H3738">FREQUENCY(IF('Data Transformation'!$B$4:$B$8425=B3723,'Data Transformation'!$G$4:$G$8425),'Bin Analysis'!$B3738)</f>
        <v>18</v>
      </c>
      <c r="I3738">
        <f t="shared" si="466"/>
        <v>0</v>
      </c>
      <c r="J3738">
        <f t="shared" si="467"/>
        <v>0</v>
      </c>
      <c r="K3738">
        <f>J3738*Weighting!$W$18</f>
        <v>0</v>
      </c>
      <c r="M3738" s="14"/>
    </row>
    <row r="3739" spans="1:13" x14ac:dyDescent="0.25">
      <c r="A3739" s="32" t="str">
        <f>IF(Weighting!$P$19&gt;0,B3739,"")</f>
        <v/>
      </c>
      <c r="B3739">
        <f>Weighting!$C$19</f>
        <v>2.024</v>
      </c>
      <c r="C3739">
        <f>Weighting!$F$19</f>
        <v>0</v>
      </c>
      <c r="D3739" t="b">
        <f>IF(C3739=1,'Data Transformation'!$G$3+0.5*'Data Transformation'!$W$25,IF(C3740=1,D3740-'Data Transformation'!$W$25,FALSE))</f>
        <v>0</v>
      </c>
      <c r="E3739" t="str">
        <f t="array" ref="E3739">IF(ISLOGICAL(D3739),"",FREQUENCY(IF('Data Transformation'!$B$425:$B$8425='Bin Analysis'!$B3723,'Data Transformation'!$G$425:$G$8425),D3739))</f>
        <v/>
      </c>
      <c r="F3739" t="str">
        <f t="shared" si="465"/>
        <v/>
      </c>
      <c r="G3739">
        <f>Weighting!$H$19</f>
        <v>0</v>
      </c>
      <c r="H3739">
        <f t="array" ref="H3739">FREQUENCY(IF('Data Transformation'!$B$4:$B$8425=B3723,'Data Transformation'!$G$4:$G$8425),'Bin Analysis'!$B3739)</f>
        <v>18</v>
      </c>
      <c r="I3739">
        <f t="shared" si="466"/>
        <v>0</v>
      </c>
      <c r="J3739">
        <f t="shared" si="467"/>
        <v>0</v>
      </c>
      <c r="K3739">
        <f>J3739*Weighting!$W$19</f>
        <v>0</v>
      </c>
      <c r="M3739" s="14"/>
    </row>
    <row r="3740" spans="1:13" x14ac:dyDescent="0.25">
      <c r="A3740" s="32" t="str">
        <f>IF(Weighting!$P$20&gt;0,B3740,"")</f>
        <v/>
      </c>
      <c r="B3740">
        <f>Weighting!$C$20</f>
        <v>2.1550000000000002</v>
      </c>
      <c r="C3740">
        <f>Weighting!$F$20</f>
        <v>0</v>
      </c>
      <c r="D3740" t="b">
        <f>IF(C3740=1,'Data Transformation'!$G$3+0.5*'Data Transformation'!$W$25,IF(C3741=1,D3741-'Data Transformation'!$W$25,FALSE))</f>
        <v>0</v>
      </c>
      <c r="E3740" t="str">
        <f t="array" ref="E3740">IF(ISLOGICAL(D3740),"",FREQUENCY(IF('Data Transformation'!$B$425:$B$8425='Bin Analysis'!$B3723,'Data Transformation'!$G$425:$G$8425),D3740))</f>
        <v/>
      </c>
      <c r="F3740" t="str">
        <f t="shared" si="465"/>
        <v/>
      </c>
      <c r="G3740">
        <f>Weighting!$H$20</f>
        <v>0</v>
      </c>
      <c r="H3740">
        <f t="array" ref="H3740">FREQUENCY(IF('Data Transformation'!$B$4:$B$8425=B3723,'Data Transformation'!$G$4:$G$8425),'Bin Analysis'!$B3740)</f>
        <v>18</v>
      </c>
      <c r="I3740">
        <f t="shared" si="466"/>
        <v>0</v>
      </c>
      <c r="J3740">
        <f t="shared" si="467"/>
        <v>0</v>
      </c>
      <c r="K3740">
        <f>J3740*Weighting!$W$20</f>
        <v>0</v>
      </c>
      <c r="M3740" s="14"/>
    </row>
    <row r="3741" spans="1:13" x14ac:dyDescent="0.25">
      <c r="A3741" s="32" t="str">
        <f>IF(Weighting!$P$21&gt;0,B3741,"")</f>
        <v/>
      </c>
      <c r="B3741">
        <f>Weighting!$C$21</f>
        <v>2.2860000000000005</v>
      </c>
      <c r="C3741">
        <f>Weighting!$F$21</f>
        <v>0</v>
      </c>
      <c r="D3741" t="b">
        <f>IF(C3741=1,'Data Transformation'!$G$3+0.5*'Data Transformation'!$W$25,IF(C3742=1,D3742-'Data Transformation'!$W$25,FALSE))</f>
        <v>0</v>
      </c>
      <c r="E3741" t="str">
        <f t="array" ref="E3741">IF(ISLOGICAL(D3741),"",FREQUENCY(IF('Data Transformation'!$B$425:$B$8425='Bin Analysis'!$B3723,'Data Transformation'!$G$425:$G$8425),D3741))</f>
        <v/>
      </c>
      <c r="F3741" t="str">
        <f t="shared" si="465"/>
        <v/>
      </c>
      <c r="G3741">
        <f>Weighting!$H$21</f>
        <v>0</v>
      </c>
      <c r="H3741">
        <f t="array" ref="H3741">FREQUENCY(IF('Data Transformation'!$B$4:$B$8425=B3723,'Data Transformation'!$G$4:$G$8425),'Bin Analysis'!$B3741)</f>
        <v>18</v>
      </c>
      <c r="I3741">
        <f t="shared" si="466"/>
        <v>0</v>
      </c>
      <c r="J3741">
        <f t="shared" si="467"/>
        <v>0</v>
      </c>
      <c r="K3741">
        <f>J3741*Weighting!$W$21</f>
        <v>0</v>
      </c>
      <c r="M3741" s="14"/>
    </row>
    <row r="3742" spans="1:13" x14ac:dyDescent="0.25">
      <c r="A3742" s="32" t="str">
        <f>IF(Weighting!$P$22&gt;0,B3742,"")</f>
        <v/>
      </c>
      <c r="B3742">
        <f>Weighting!$C$22</f>
        <v>2.4170000000000007</v>
      </c>
      <c r="C3742">
        <f>Weighting!$F$22</f>
        <v>0</v>
      </c>
      <c r="D3742" t="b">
        <f>IF(C3742=1,'Data Transformation'!$G$3+0.5*'Data Transformation'!$W$25,IF(C3743=1,D3743-'Data Transformation'!$W$25,FALSE))</f>
        <v>0</v>
      </c>
      <c r="E3742" t="str">
        <f t="array" ref="E3742">IF(ISLOGICAL(D3742),"",FREQUENCY(IF('Data Transformation'!$B$425:$B$8425='Bin Analysis'!$B3723,'Data Transformation'!$G$425:$G$8425),D3742))</f>
        <v/>
      </c>
      <c r="F3742" t="str">
        <f t="shared" si="465"/>
        <v/>
      </c>
      <c r="G3742">
        <f>Weighting!$H$22</f>
        <v>0</v>
      </c>
      <c r="H3742">
        <f t="array" ref="H3742">FREQUENCY(IF('Data Transformation'!$B$4:$B$8425=B3723,'Data Transformation'!$G$4:$G$8425),'Bin Analysis'!$B3742)</f>
        <v>18</v>
      </c>
      <c r="I3742">
        <f t="shared" si="466"/>
        <v>0</v>
      </c>
      <c r="J3742">
        <f t="shared" si="467"/>
        <v>0</v>
      </c>
      <c r="K3742">
        <f>J3742*Weighting!$W$22</f>
        <v>0</v>
      </c>
      <c r="M3742" s="14"/>
    </row>
    <row r="3743" spans="1:13" x14ac:dyDescent="0.25">
      <c r="A3743" s="32" t="str">
        <f>IF(Weighting!$P$23&gt;0,B3743,"")</f>
        <v/>
      </c>
      <c r="B3743">
        <f>Weighting!$C$23</f>
        <v>2.5480000000000009</v>
      </c>
      <c r="C3743">
        <f>Weighting!$F$23</f>
        <v>0</v>
      </c>
      <c r="D3743" t="b">
        <f>IF(C3743=1,'Data Transformation'!$G$3+0.5*'Data Transformation'!$W$25,IF(C3744=1,D3744-'Data Transformation'!$W$25,FALSE))</f>
        <v>0</v>
      </c>
      <c r="E3743" t="str">
        <f t="array" ref="E3743">IF(ISLOGICAL(D3743),"",FREQUENCY(IF('Data Transformation'!$B$425:$B$8425='Bin Analysis'!$B3723,'Data Transformation'!$G$425:$G$8425),D3743))</f>
        <v/>
      </c>
      <c r="F3743" t="str">
        <f t="shared" si="465"/>
        <v/>
      </c>
      <c r="G3743">
        <f>Weighting!$H$23</f>
        <v>0</v>
      </c>
      <c r="H3743">
        <f t="array" ref="H3743">FREQUENCY(IF('Data Transformation'!$B$4:$B$8425=B3723,'Data Transformation'!$G$4:$G$8425),'Bin Analysis'!$B3743)</f>
        <v>18</v>
      </c>
      <c r="I3743">
        <f t="shared" si="466"/>
        <v>0</v>
      </c>
      <c r="J3743">
        <f t="shared" si="467"/>
        <v>0</v>
      </c>
      <c r="K3743">
        <f>J3743*Weighting!$W$23</f>
        <v>0</v>
      </c>
      <c r="M3743" s="14"/>
    </row>
    <row r="3744" spans="1:13" x14ac:dyDescent="0.25">
      <c r="A3744" s="32" t="str">
        <f>IF(Weighting!$P$24&gt;0,B3744,"")</f>
        <v/>
      </c>
      <c r="B3744">
        <f>Weighting!$C$24</f>
        <v>2.6790000000000012</v>
      </c>
      <c r="C3744">
        <f>Weighting!$F$24</f>
        <v>0</v>
      </c>
      <c r="D3744" t="b">
        <f>IF(C3744=1,'Data Transformation'!$G$3+0.5*'Data Transformation'!$W$25,IF(C3745=1,D3745-'Data Transformation'!$W$25,FALSE))</f>
        <v>0</v>
      </c>
      <c r="E3744" t="str">
        <f t="array" ref="E3744">IF(ISLOGICAL(D3744),"",FREQUENCY(IF('Data Transformation'!$B$425:$B$8425='Bin Analysis'!$B3723,'Data Transformation'!$G$425:$G$8425),D3744))</f>
        <v/>
      </c>
      <c r="F3744" t="str">
        <f t="shared" si="465"/>
        <v/>
      </c>
      <c r="G3744">
        <f>Weighting!$H$24</f>
        <v>0</v>
      </c>
      <c r="H3744">
        <f t="array" ref="H3744">FREQUENCY(IF('Data Transformation'!$B$4:$B$8425=B3723,'Data Transformation'!$G$4:$G$8425),'Bin Analysis'!$B3744)</f>
        <v>18</v>
      </c>
      <c r="I3744">
        <f t="shared" si="466"/>
        <v>0</v>
      </c>
      <c r="J3744">
        <f t="shared" si="467"/>
        <v>0</v>
      </c>
      <c r="K3744">
        <f>J3744*Weighting!$W$24</f>
        <v>0</v>
      </c>
      <c r="M3744" s="14"/>
    </row>
    <row r="3745" spans="1:25" x14ac:dyDescent="0.25">
      <c r="A3745" s="32" t="str">
        <f>IF(Weighting!$P$25&gt;0,B3745,"")</f>
        <v/>
      </c>
      <c r="B3745">
        <f>Weighting!$C$25</f>
        <v>2.8100000000000014</v>
      </c>
      <c r="C3745">
        <f>Weighting!$F$25</f>
        <v>0</v>
      </c>
      <c r="D3745" t="b">
        <f>IF(C3745=1,'Data Transformation'!$G$3+0.5*'Data Transformation'!$W$25,IF(C3746=1,D3746-'Data Transformation'!$W$25,FALSE))</f>
        <v>0</v>
      </c>
      <c r="E3745" t="str">
        <f t="array" ref="E3745">IF(ISLOGICAL(D3745),"",FREQUENCY(IF('Data Transformation'!$B$425:$B$8425='Bin Analysis'!$B3723,'Data Transformation'!$G$425:$G$8425),D3745))</f>
        <v/>
      </c>
      <c r="F3745" t="str">
        <f t="shared" si="465"/>
        <v/>
      </c>
      <c r="G3745">
        <f>Weighting!$H$25</f>
        <v>0</v>
      </c>
      <c r="H3745">
        <f t="array" ref="H3745">FREQUENCY(IF('Data Transformation'!$B$4:$B$8425=B3723,'Data Transformation'!$G$4:$G$8425),'Bin Analysis'!$B3745)</f>
        <v>18</v>
      </c>
      <c r="I3745">
        <f t="shared" si="466"/>
        <v>0</v>
      </c>
      <c r="J3745">
        <f t="shared" si="467"/>
        <v>0</v>
      </c>
      <c r="K3745">
        <f>J3745*Weighting!$W$25</f>
        <v>0</v>
      </c>
      <c r="M3745" s="14"/>
    </row>
    <row r="3746" spans="1:25" x14ac:dyDescent="0.25">
      <c r="A3746" s="32"/>
      <c r="M3746" s="14"/>
    </row>
    <row r="3747" spans="1:25" ht="23.25" x14ac:dyDescent="0.35">
      <c r="A3747" s="21" t="s">
        <v>0</v>
      </c>
      <c r="B3747" s="21">
        <f>IFERROR(VLOOKUP(C3747,'Data Transformation'!$L$6:$M$426,2,FALSE),"")</f>
        <v>156</v>
      </c>
      <c r="C3747" s="21">
        <f>C3723+1</f>
        <v>156</v>
      </c>
      <c r="D3747" s="21"/>
      <c r="E3747" s="21"/>
      <c r="F3747" s="21"/>
      <c r="G3747" s="21"/>
      <c r="H3747" s="22"/>
      <c r="I3747" s="22"/>
      <c r="J3747" s="22"/>
      <c r="K3747" s="21"/>
      <c r="L3747" s="21">
        <f>B3747</f>
        <v>156</v>
      </c>
      <c r="M3747" s="23">
        <f>INDEX('Data Transformation'!$O$4:$O$424,MATCH($B3747,'Data Transformation'!$M$4:$M$424,0),MATCH($M$2,'Data Transformation'!$O$3,0))</f>
        <v>19</v>
      </c>
      <c r="N3747" s="27">
        <f>IF('Input and Summary Results'!$J$16="minimum",'Bin Analysis'!X3748/(M3747-1),'Bin Analysis'!Y3747/('Bin Analysis'!M3747-1))</f>
        <v>0</v>
      </c>
      <c r="O3747" s="27">
        <f>IF(M3747=FALSE,NA(),(VLOOKUP(1,C3750:K3769,4,FALSE))/(M3747-1))</f>
        <v>0.1111111111111111</v>
      </c>
      <c r="P3747" s="27">
        <f>IF(M3747=FALSE,NA(),SUM(J3750:J3769)/Weighting!$S$5)</f>
        <v>0.7</v>
      </c>
      <c r="Q3747" s="27">
        <f>IF(M3747=FALSE,NA(),SUM(K3750:K3769)/Weighting!$S$6)</f>
        <v>0.65217391304347827</v>
      </c>
      <c r="R3747" s="27">
        <f>IF(M3747=FALSE,NA(),(VLOOKUP(1,G3750:K3769,3,FALSE))/(M3747-1))</f>
        <v>0.44444444444444442</v>
      </c>
      <c r="S3747" s="22" t="str">
        <f>IF(M3747=FALSE,NA(),IF(SUM(J3750:J3769)=2,"yes","no"))</f>
        <v>no</v>
      </c>
      <c r="X3747" s="2" cm="2">
        <f t="array" ref="X3747:X3748">FREQUENCY(IF('Data Transformation'!$B$425:$B$6424='Bin Analysis'!L3747,'Data Transformation'!$G$425:$G$6424),'Data Transformation'!$U$11)</f>
        <v>18</v>
      </c>
      <c r="Y3747" s="2" cm="2">
        <f t="array" ref="Y3747:Y3748">FREQUENCY(IF('Data Transformation'!$B$425:$B$6424='Bin Analysis'!L3747,'Data Transformation'!$G$425:$G$6424),'Data Transformation'!$U$12)</f>
        <v>16</v>
      </c>
    </row>
    <row r="3748" spans="1:25" x14ac:dyDescent="0.25">
      <c r="A3748" s="14" t="s">
        <v>67</v>
      </c>
      <c r="B3748" t="s">
        <v>47</v>
      </c>
      <c r="C3748" t="s">
        <v>5</v>
      </c>
      <c r="D3748" t="s">
        <v>100</v>
      </c>
      <c r="E3748" t="s">
        <v>101</v>
      </c>
      <c r="F3748" t="s">
        <v>102</v>
      </c>
      <c r="G3748" t="s">
        <v>70</v>
      </c>
      <c r="H3748" t="s">
        <v>31</v>
      </c>
      <c r="I3748" t="s">
        <v>32</v>
      </c>
      <c r="J3748" t="s">
        <v>46</v>
      </c>
      <c r="K3748" s="14" t="s">
        <v>45</v>
      </c>
      <c r="M3748" s="14"/>
      <c r="X3748" s="2">
        <v>0</v>
      </c>
      <c r="Y3748" s="2">
        <v>2</v>
      </c>
    </row>
    <row r="3749" spans="1:25" x14ac:dyDescent="0.25">
      <c r="A3749" s="32"/>
      <c r="D3749" t="b">
        <f>IF(C3749=1,'Data Transformation'!$G$3+0.5*'Data Transformation'!$W$25,IF(C3750=1,D3750-'Data Transformation'!$W$25,FALSE))</f>
        <v>0</v>
      </c>
      <c r="E3749" t="str">
        <f t="array" ref="E3749">IF(ISLOGICAL(D3749),"",FREQUENCY(IF('Data Transformation'!$B$425:$B$8425='Bin Analysis'!$B3747,'Data Transformation'!$G$425:$G$8425),D3749))</f>
        <v/>
      </c>
      <c r="F3749" t="str">
        <f>IF(ISLOGICAL(D3749),"",E3749-E3748)</f>
        <v/>
      </c>
      <c r="M3749" s="14"/>
    </row>
    <row r="3750" spans="1:25" x14ac:dyDescent="0.25">
      <c r="A3750" s="32">
        <f>IF(Weighting!$P$6&gt;0,B3750,"")</f>
        <v>0.32100000000000001</v>
      </c>
      <c r="B3750">
        <f>Weighting!$C$6</f>
        <v>0.32100000000000001</v>
      </c>
      <c r="C3750">
        <f>Weighting!$F$6</f>
        <v>0</v>
      </c>
      <c r="D3750" t="b">
        <f>IF(C3750=1,'Data Transformation'!$G$3+0.5*'Data Transformation'!$W$25,IF(C3751=1,D3751-'Data Transformation'!$W$25,FALSE))</f>
        <v>0</v>
      </c>
      <c r="E3750" t="str">
        <f t="array" ref="E3750">IF(ISLOGICAL(D3750),"",FREQUENCY(IF('Data Transformation'!$B$425:$B$8425='Bin Analysis'!$B3747,'Data Transformation'!$G$425:$G$8425),D3750))</f>
        <v/>
      </c>
      <c r="F3750" t="str">
        <f>IF(ISLOGICAL(D3750),"",E3750-E3749)</f>
        <v/>
      </c>
      <c r="G3750">
        <f>Weighting!$H$6</f>
        <v>1</v>
      </c>
      <c r="H3750">
        <f t="array" ref="H3750">FREQUENCY(IF('Data Transformation'!$B$4:$B$8425=B3747,'Data Transformation'!$G$4:$G$8425),'Bin Analysis'!$B3750)</f>
        <v>8</v>
      </c>
      <c r="I3750">
        <f>H3750-H3749</f>
        <v>8</v>
      </c>
      <c r="J3750">
        <f>IF(I3750=0,0,1)</f>
        <v>1</v>
      </c>
      <c r="K3750">
        <f>J3750*Weighting!$W$6</f>
        <v>1</v>
      </c>
      <c r="M3750" s="14"/>
    </row>
    <row r="3751" spans="1:25" x14ac:dyDescent="0.25">
      <c r="A3751" s="32">
        <f>IF(Weighting!$P$7&gt;0,B3751,"")</f>
        <v>0.45200000000000001</v>
      </c>
      <c r="B3751">
        <f>Weighting!$C$7</f>
        <v>0.45200000000000001</v>
      </c>
      <c r="C3751">
        <f>Weighting!$F$7</f>
        <v>0</v>
      </c>
      <c r="D3751" t="b">
        <f>IF(C3751=1,'Data Transformation'!$G$3+0.5*'Data Transformation'!$W$25,IF(C3752=1,D3752-'Data Transformation'!$W$25,FALSE))</f>
        <v>0</v>
      </c>
      <c r="E3751" t="str">
        <f t="array" ref="E3751">IF(ISLOGICAL(D3751),"",FREQUENCY(IF('Data Transformation'!$B$425:$B$8425='Bin Analysis'!$B3747,'Data Transformation'!$G$425:$G$8425),D3751))</f>
        <v/>
      </c>
      <c r="F3751" t="str">
        <f t="shared" ref="F3751:F3769" si="468">IF(ISLOGICAL(D3751),"",E3751-E3750)</f>
        <v/>
      </c>
      <c r="G3751">
        <f>Weighting!$H$7</f>
        <v>0</v>
      </c>
      <c r="H3751">
        <f t="array" ref="H3751">FREQUENCY(IF('Data Transformation'!$B$4:$B$8425=B3747,'Data Transformation'!$G$4:$G$8425),'Bin Analysis'!$B3751)</f>
        <v>10</v>
      </c>
      <c r="I3751">
        <f t="shared" ref="I3751:I3769" si="469">H3751-H3750</f>
        <v>2</v>
      </c>
      <c r="J3751">
        <f>IF(I3751=0,0,1)</f>
        <v>1</v>
      </c>
      <c r="K3751">
        <f>J3751*Weighting!$W$7</f>
        <v>2</v>
      </c>
      <c r="M3751" s="14"/>
    </row>
    <row r="3752" spans="1:25" x14ac:dyDescent="0.25">
      <c r="A3752" s="32">
        <f>IF(Weighting!$P$8&gt;0,B3752,"")</f>
        <v>0.58299999999999996</v>
      </c>
      <c r="B3752">
        <f>Weighting!$C$8</f>
        <v>0.58299999999999996</v>
      </c>
      <c r="C3752">
        <f>Weighting!$F$8</f>
        <v>0</v>
      </c>
      <c r="D3752" t="b">
        <f>IF(C3752=1,'Data Transformation'!$G$3+0.5*'Data Transformation'!$W$25,IF(C3753=1,D3753-'Data Transformation'!$W$25,FALSE))</f>
        <v>0</v>
      </c>
      <c r="E3752" t="str">
        <f t="array" ref="E3752">IF(ISLOGICAL(D3752),"",FREQUENCY(IF('Data Transformation'!$B$425:$B$8425='Bin Analysis'!$B3747,'Data Transformation'!$G$425:$G$8425),D3752))</f>
        <v/>
      </c>
      <c r="F3752" t="str">
        <f t="shared" si="468"/>
        <v/>
      </c>
      <c r="G3752">
        <f>Weighting!$H$8</f>
        <v>0</v>
      </c>
      <c r="H3752">
        <f t="array" ref="H3752">FREQUENCY(IF('Data Transformation'!$B$4:$B$8425=B3747,'Data Transformation'!$G$4:$G$8425),'Bin Analysis'!$B3752)</f>
        <v>12</v>
      </c>
      <c r="I3752">
        <f t="shared" si="469"/>
        <v>2</v>
      </c>
      <c r="J3752">
        <f t="shared" ref="J3752:J3769" si="470">IF(I3752=0,0,1)</f>
        <v>1</v>
      </c>
      <c r="K3752">
        <f>J3752*Weighting!$W$8</f>
        <v>3</v>
      </c>
      <c r="M3752" s="14"/>
    </row>
    <row r="3753" spans="1:25" x14ac:dyDescent="0.25">
      <c r="A3753" s="32">
        <f>IF(Weighting!$P$9&gt;0,B3753,"")</f>
        <v>0.71399999999999997</v>
      </c>
      <c r="B3753" s="50">
        <f>Weighting!$C$9</f>
        <v>0.71399999999999997</v>
      </c>
      <c r="C3753">
        <f>Weighting!$F$9</f>
        <v>0</v>
      </c>
      <c r="D3753" t="b">
        <f>IF(C3753=1,'Data Transformation'!$G$3+0.5*'Data Transformation'!$W$25,IF(C3754=1,D3754-'Data Transformation'!$W$25,FALSE))</f>
        <v>0</v>
      </c>
      <c r="E3753" t="str">
        <f t="array" ref="E3753">IF(ISLOGICAL(D3753),"",FREQUENCY(IF('Data Transformation'!$B$425:$B$8425='Bin Analysis'!$B3747,'Data Transformation'!$G$425:$G$8425),D3753))</f>
        <v/>
      </c>
      <c r="F3753" t="str">
        <f t="shared" si="468"/>
        <v/>
      </c>
      <c r="G3753">
        <f>Weighting!$H$9</f>
        <v>0</v>
      </c>
      <c r="H3753">
        <f t="array" ref="H3753">FREQUENCY(IF('Data Transformation'!$B$4:$B$8425=B3747,'Data Transformation'!$G$4:$G$8425),'Bin Analysis'!$B3753)</f>
        <v>13</v>
      </c>
      <c r="I3753">
        <f t="shared" si="469"/>
        <v>1</v>
      </c>
      <c r="J3753">
        <f t="shared" si="470"/>
        <v>1</v>
      </c>
      <c r="K3753">
        <f>J3753*Weighting!$W$9</f>
        <v>3</v>
      </c>
      <c r="M3753" s="14"/>
    </row>
    <row r="3754" spans="1:25" x14ac:dyDescent="0.25">
      <c r="A3754" s="32">
        <f>IF(Weighting!$P$10&gt;0,B3754,"")</f>
        <v>0.84499999999999997</v>
      </c>
      <c r="B3754">
        <f>Weighting!$C$10</f>
        <v>0.84499999999999997</v>
      </c>
      <c r="C3754">
        <f>Weighting!$F$10</f>
        <v>0</v>
      </c>
      <c r="D3754" t="b">
        <f>IF(C3754=1,'Data Transformation'!$G$3+0.5*'Data Transformation'!$W$25,IF(C3755=1,D3755-'Data Transformation'!$W$25,FALSE))</f>
        <v>0</v>
      </c>
      <c r="E3754" t="str">
        <f t="array" ref="E3754">IF(ISLOGICAL(D3754),"",FREQUENCY(IF('Data Transformation'!$B$425:$B$8425='Bin Analysis'!$B3747,'Data Transformation'!$G$425:$G$8425),D3754))</f>
        <v/>
      </c>
      <c r="F3754" t="str">
        <f t="shared" si="468"/>
        <v/>
      </c>
      <c r="G3754">
        <f>Weighting!$H$10</f>
        <v>0</v>
      </c>
      <c r="H3754">
        <f t="array" ref="H3754">FREQUENCY(IF('Data Transformation'!$B$4:$B$8425=B3747,'Data Transformation'!$G$4:$G$8425),'Bin Analysis'!$B3754)</f>
        <v>15</v>
      </c>
      <c r="I3754">
        <f t="shared" si="469"/>
        <v>2</v>
      </c>
      <c r="J3754">
        <f t="shared" si="470"/>
        <v>1</v>
      </c>
      <c r="K3754">
        <f>J3754*Weighting!$W$10</f>
        <v>3</v>
      </c>
      <c r="M3754" s="14"/>
    </row>
    <row r="3755" spans="1:25" x14ac:dyDescent="0.25">
      <c r="A3755" s="32">
        <f>IF(Weighting!$P$11&gt;0,B3755,"")</f>
        <v>0.97599999999999998</v>
      </c>
      <c r="B3755">
        <f>Weighting!$C$11</f>
        <v>0.97599999999999998</v>
      </c>
      <c r="C3755">
        <f>Weighting!$F$11</f>
        <v>0</v>
      </c>
      <c r="D3755">
        <f>IF(C3755=1,'Data Transformation'!$G$3+0.5*'Data Transformation'!$W$25,IF(C3756=1,D3756-'Data Transformation'!$W$25,FALSE))</f>
        <v>0.86899999999999999</v>
      </c>
      <c r="E3755">
        <f t="array" ref="E3755">IF(ISLOGICAL(D3755),"",FREQUENCY(IF('Data Transformation'!$B$425:$B$8425='Bin Analysis'!$B3747,'Data Transformation'!$G$425:$G$8425),D3755))</f>
        <v>16</v>
      </c>
      <c r="F3755" t="e">
        <f t="shared" si="468"/>
        <v>#VALUE!</v>
      </c>
      <c r="G3755">
        <f>Weighting!$H$11</f>
        <v>0</v>
      </c>
      <c r="H3755">
        <f t="array" ref="H3755">FREQUENCY(IF('Data Transformation'!$B$4:$B$8425=B3747,'Data Transformation'!$G$4:$G$8425),'Bin Analysis'!$B3755)</f>
        <v>17</v>
      </c>
      <c r="I3755">
        <f t="shared" si="469"/>
        <v>2</v>
      </c>
      <c r="J3755">
        <f t="shared" si="470"/>
        <v>1</v>
      </c>
      <c r="K3755">
        <f>J3755*Weighting!$W$11</f>
        <v>2</v>
      </c>
      <c r="M3755" s="14"/>
    </row>
    <row r="3756" spans="1:25" x14ac:dyDescent="0.25">
      <c r="A3756" s="32">
        <f>IF(Weighting!$P$12&gt;0,B3756,"")</f>
        <v>1.107</v>
      </c>
      <c r="B3756">
        <f>Weighting!$C$12</f>
        <v>1.107</v>
      </c>
      <c r="C3756">
        <f>Weighting!$F$12</f>
        <v>1</v>
      </c>
      <c r="D3756">
        <f>IF(C3756=1,'Data Transformation'!$G$3+0.5*'Data Transformation'!$W$25,IF(C3757=1,D3757-'Data Transformation'!$W$25,FALSE))</f>
        <v>1.131</v>
      </c>
      <c r="E3756">
        <f t="array" ref="E3756">IF(ISLOGICAL(D3756),"",FREQUENCY(IF('Data Transformation'!$B$425:$B$8425='Bin Analysis'!$B3747,'Data Transformation'!$G$425:$G$8425),D3756))</f>
        <v>18</v>
      </c>
      <c r="F3756">
        <f t="shared" si="468"/>
        <v>2</v>
      </c>
      <c r="G3756">
        <f>Weighting!$H$12</f>
        <v>0</v>
      </c>
      <c r="H3756">
        <f t="array" ref="H3756">FREQUENCY(IF('Data Transformation'!$B$4:$B$8425=B3747,'Data Transformation'!$G$4:$G$8425),'Bin Analysis'!$B3756)</f>
        <v>19</v>
      </c>
      <c r="I3756">
        <f t="shared" si="469"/>
        <v>2</v>
      </c>
      <c r="J3756">
        <f t="shared" si="470"/>
        <v>1</v>
      </c>
      <c r="K3756">
        <f>J3756*Weighting!$W$12</f>
        <v>1</v>
      </c>
      <c r="M3756" s="14"/>
    </row>
    <row r="3757" spans="1:25" x14ac:dyDescent="0.25">
      <c r="A3757" s="32">
        <f>IF(Weighting!$P$13&gt;0,B3757,"")</f>
        <v>1.238</v>
      </c>
      <c r="B3757">
        <f>Weighting!$C$13</f>
        <v>1.238</v>
      </c>
      <c r="C3757">
        <f>Weighting!$F$13</f>
        <v>0</v>
      </c>
      <c r="D3757" t="b">
        <f>IF(C3757=1,'Data Transformation'!$G$3+0.5*'Data Transformation'!$W$25,IF(C3758=1,D3758-'Data Transformation'!$W$25,FALSE))</f>
        <v>0</v>
      </c>
      <c r="E3757" t="str">
        <f t="array" ref="E3757">IF(ISLOGICAL(D3757),"",FREQUENCY(IF('Data Transformation'!$B$425:$B$8425='Bin Analysis'!$B3747,'Data Transformation'!$G$425:$G$8425),D3757))</f>
        <v/>
      </c>
      <c r="F3757" t="str">
        <f t="shared" si="468"/>
        <v/>
      </c>
      <c r="G3757">
        <f>Weighting!$H$13</f>
        <v>0</v>
      </c>
      <c r="H3757">
        <f t="array" ref="H3757">FREQUENCY(IF('Data Transformation'!$B$4:$B$8425=B3747,'Data Transformation'!$G$4:$G$8425),'Bin Analysis'!$B3757)</f>
        <v>19</v>
      </c>
      <c r="I3757">
        <f t="shared" si="469"/>
        <v>0</v>
      </c>
      <c r="J3757">
        <f t="shared" si="470"/>
        <v>0</v>
      </c>
      <c r="K3757">
        <f>J3757*Weighting!$W$13</f>
        <v>0</v>
      </c>
      <c r="M3757" s="14"/>
    </row>
    <row r="3758" spans="1:25" x14ac:dyDescent="0.25">
      <c r="A3758" s="32">
        <f>IF(Weighting!$P$14&gt;0,B3758,"")</f>
        <v>1.369</v>
      </c>
      <c r="B3758">
        <f>Weighting!$C$14</f>
        <v>1.369</v>
      </c>
      <c r="C3758">
        <f>Weighting!$F$14</f>
        <v>0</v>
      </c>
      <c r="D3758" t="b">
        <f>IF(C3758=1,'Data Transformation'!$G$3+0.5*'Data Transformation'!$W$25,IF(C3759=1,D3759-'Data Transformation'!$W$25,FALSE))</f>
        <v>0</v>
      </c>
      <c r="E3758" t="str">
        <f t="array" ref="E3758">IF(ISLOGICAL(D3758),"",FREQUENCY(IF('Data Transformation'!$B$425:$B$8425='Bin Analysis'!$B3747,'Data Transformation'!$G$425:$G$8425),D3758))</f>
        <v/>
      </c>
      <c r="F3758" t="str">
        <f t="shared" si="468"/>
        <v/>
      </c>
      <c r="G3758">
        <f>Weighting!$H$14</f>
        <v>0</v>
      </c>
      <c r="H3758">
        <f t="array" ref="H3758">FREQUENCY(IF('Data Transformation'!$B$4:$B$8425=B3747,'Data Transformation'!$G$4:$G$8425),'Bin Analysis'!$B3758)</f>
        <v>19</v>
      </c>
      <c r="I3758">
        <f t="shared" si="469"/>
        <v>0</v>
      </c>
      <c r="J3758">
        <f t="shared" si="470"/>
        <v>0</v>
      </c>
      <c r="K3758">
        <f>J3758*Weighting!$W$14</f>
        <v>0</v>
      </c>
      <c r="M3758" s="14"/>
    </row>
    <row r="3759" spans="1:25" x14ac:dyDescent="0.25">
      <c r="A3759" s="32">
        <f>IF(Weighting!$P$15&gt;0,B3759,"")</f>
        <v>1.5000009999999999</v>
      </c>
      <c r="B3759">
        <f>Weighting!$C$15</f>
        <v>1.5000009999999999</v>
      </c>
      <c r="C3759">
        <f>Weighting!$F$15</f>
        <v>0</v>
      </c>
      <c r="D3759" t="b">
        <f>IF(C3759=1,'Data Transformation'!$G$3+0.5*'Data Transformation'!$W$25,IF(C3760=1,D3760-'Data Transformation'!$W$25,FALSE))</f>
        <v>0</v>
      </c>
      <c r="E3759" t="str">
        <f t="array" ref="E3759">IF(ISLOGICAL(D3759),"",FREQUENCY(IF('Data Transformation'!$B$425:$B$8425='Bin Analysis'!$B3747,'Data Transformation'!$G$425:$G$8425),D3759))</f>
        <v/>
      </c>
      <c r="F3759" t="str">
        <f t="shared" si="468"/>
        <v/>
      </c>
      <c r="G3759">
        <f>Weighting!$H$15</f>
        <v>0</v>
      </c>
      <c r="H3759">
        <f t="array" ref="H3759">FREQUENCY(IF('Data Transformation'!$B$4:$B$8425=B3747,'Data Transformation'!$G$4:$G$8425),'Bin Analysis'!$B3759)</f>
        <v>19</v>
      </c>
      <c r="I3759">
        <f t="shared" si="469"/>
        <v>0</v>
      </c>
      <c r="J3759">
        <f t="shared" si="470"/>
        <v>0</v>
      </c>
      <c r="K3759">
        <f>J3759*Weighting!$W$15</f>
        <v>0</v>
      </c>
      <c r="M3759" s="14"/>
    </row>
    <row r="3760" spans="1:25" x14ac:dyDescent="0.25">
      <c r="A3760" s="32" t="str">
        <f>IF(Weighting!$P$16&gt;0,B3760,"")</f>
        <v/>
      </c>
      <c r="B3760">
        <f>Weighting!$C$16</f>
        <v>1.631</v>
      </c>
      <c r="C3760">
        <f>Weighting!$F$16</f>
        <v>0</v>
      </c>
      <c r="D3760" t="b">
        <f>IF(C3760=1,'Data Transformation'!$G$3+0.5*'Data Transformation'!$W$25,IF(C3761=1,D3761-'Data Transformation'!$W$25,FALSE))</f>
        <v>0</v>
      </c>
      <c r="E3760" t="str">
        <f t="array" ref="E3760">IF(ISLOGICAL(D3760),"",FREQUENCY(IF('Data Transformation'!$B$425:$B$8425='Bin Analysis'!$B3747,'Data Transformation'!$G$425:$G$8425),D3760))</f>
        <v/>
      </c>
      <c r="F3760" t="str">
        <f t="shared" si="468"/>
        <v/>
      </c>
      <c r="G3760">
        <f>Weighting!$H$16</f>
        <v>0</v>
      </c>
      <c r="H3760">
        <f t="array" ref="H3760">FREQUENCY(IF('Data Transformation'!$B$4:$B$8425=B3747,'Data Transformation'!$G$4:$G$8425),'Bin Analysis'!$B3760)</f>
        <v>19</v>
      </c>
      <c r="I3760">
        <f t="shared" si="469"/>
        <v>0</v>
      </c>
      <c r="J3760">
        <f t="shared" si="470"/>
        <v>0</v>
      </c>
      <c r="K3760">
        <f>J3760*Weighting!$W$16</f>
        <v>0</v>
      </c>
      <c r="M3760" s="14"/>
    </row>
    <row r="3761" spans="1:25" x14ac:dyDescent="0.25">
      <c r="A3761" s="32" t="str">
        <f>IF(Weighting!$P$17&gt;0,B3761,"")</f>
        <v/>
      </c>
      <c r="B3761">
        <f>Weighting!$C$17</f>
        <v>1.762</v>
      </c>
      <c r="C3761">
        <f>Weighting!$F$17</f>
        <v>0</v>
      </c>
      <c r="D3761" t="b">
        <f>IF(C3761=1,'Data Transformation'!$G$3+0.5*'Data Transformation'!$W$25,IF(C3762=1,D3762-'Data Transformation'!$W$25,FALSE))</f>
        <v>0</v>
      </c>
      <c r="E3761" t="str">
        <f t="array" ref="E3761">IF(ISLOGICAL(D3761),"",FREQUENCY(IF('Data Transformation'!$B$425:$B$8425='Bin Analysis'!$B3747,'Data Transformation'!$G$425:$G$8425),D3761))</f>
        <v/>
      </c>
      <c r="F3761" t="str">
        <f t="shared" si="468"/>
        <v/>
      </c>
      <c r="G3761">
        <f>Weighting!$H$17</f>
        <v>0</v>
      </c>
      <c r="H3761">
        <f t="array" ref="H3761">FREQUENCY(IF('Data Transformation'!$B$4:$B$8425=B3747,'Data Transformation'!$G$4:$G$8425),'Bin Analysis'!$B3761)</f>
        <v>19</v>
      </c>
      <c r="I3761">
        <f t="shared" si="469"/>
        <v>0</v>
      </c>
      <c r="J3761">
        <f t="shared" si="470"/>
        <v>0</v>
      </c>
      <c r="K3761">
        <f>J3761*Weighting!$W$17</f>
        <v>0</v>
      </c>
      <c r="M3761" s="14"/>
    </row>
    <row r="3762" spans="1:25" x14ac:dyDescent="0.25">
      <c r="A3762" s="32" t="str">
        <f>IF(Weighting!$P$18&gt;0,B3762,"")</f>
        <v/>
      </c>
      <c r="B3762">
        <f>Weighting!$C$18</f>
        <v>1.893</v>
      </c>
      <c r="C3762">
        <f>Weighting!$F$18</f>
        <v>0</v>
      </c>
      <c r="D3762" t="b">
        <f>IF(C3762=1,'Data Transformation'!$G$3+0.5*'Data Transformation'!$W$25,IF(C3763=1,D3763-'Data Transformation'!$W$25,FALSE))</f>
        <v>0</v>
      </c>
      <c r="E3762" t="str">
        <f t="array" ref="E3762">IF(ISLOGICAL(D3762),"",FREQUENCY(IF('Data Transformation'!$B$425:$B$8425='Bin Analysis'!$B3747,'Data Transformation'!$G$425:$G$8425),D3762))</f>
        <v/>
      </c>
      <c r="F3762" t="str">
        <f t="shared" si="468"/>
        <v/>
      </c>
      <c r="G3762">
        <f>Weighting!$H$18</f>
        <v>0</v>
      </c>
      <c r="H3762">
        <f t="array" ref="H3762">FREQUENCY(IF('Data Transformation'!$B$4:$B$8425=B3747,'Data Transformation'!$G$4:$G$8425),'Bin Analysis'!$B3762)</f>
        <v>19</v>
      </c>
      <c r="I3762">
        <f t="shared" si="469"/>
        <v>0</v>
      </c>
      <c r="J3762">
        <f t="shared" si="470"/>
        <v>0</v>
      </c>
      <c r="K3762">
        <f>J3762*Weighting!$W$18</f>
        <v>0</v>
      </c>
      <c r="M3762" s="14"/>
    </row>
    <row r="3763" spans="1:25" x14ac:dyDescent="0.25">
      <c r="A3763" s="32" t="str">
        <f>IF(Weighting!$P$19&gt;0,B3763,"")</f>
        <v/>
      </c>
      <c r="B3763">
        <f>Weighting!$C$19</f>
        <v>2.024</v>
      </c>
      <c r="C3763">
        <f>Weighting!$F$19</f>
        <v>0</v>
      </c>
      <c r="D3763" t="b">
        <f>IF(C3763=1,'Data Transformation'!$G$3+0.5*'Data Transformation'!$W$25,IF(C3764=1,D3764-'Data Transformation'!$W$25,FALSE))</f>
        <v>0</v>
      </c>
      <c r="E3763" t="str">
        <f t="array" ref="E3763">IF(ISLOGICAL(D3763),"",FREQUENCY(IF('Data Transformation'!$B$425:$B$8425='Bin Analysis'!$B3747,'Data Transformation'!$G$425:$G$8425),D3763))</f>
        <v/>
      </c>
      <c r="F3763" t="str">
        <f t="shared" si="468"/>
        <v/>
      </c>
      <c r="G3763">
        <f>Weighting!$H$19</f>
        <v>0</v>
      </c>
      <c r="H3763">
        <f t="array" ref="H3763">FREQUENCY(IF('Data Transformation'!$B$4:$B$8425=B3747,'Data Transformation'!$G$4:$G$8425),'Bin Analysis'!$B3763)</f>
        <v>19</v>
      </c>
      <c r="I3763">
        <f t="shared" si="469"/>
        <v>0</v>
      </c>
      <c r="J3763">
        <f t="shared" si="470"/>
        <v>0</v>
      </c>
      <c r="K3763">
        <f>J3763*Weighting!$W$19</f>
        <v>0</v>
      </c>
      <c r="M3763" s="14"/>
    </row>
    <row r="3764" spans="1:25" x14ac:dyDescent="0.25">
      <c r="A3764" s="32" t="str">
        <f>IF(Weighting!$P$20&gt;0,B3764,"")</f>
        <v/>
      </c>
      <c r="B3764">
        <f>Weighting!$C$20</f>
        <v>2.1550000000000002</v>
      </c>
      <c r="C3764">
        <f>Weighting!$F$20</f>
        <v>0</v>
      </c>
      <c r="D3764" t="b">
        <f>IF(C3764=1,'Data Transformation'!$G$3+0.5*'Data Transformation'!$W$25,IF(C3765=1,D3765-'Data Transformation'!$W$25,FALSE))</f>
        <v>0</v>
      </c>
      <c r="E3764" t="str">
        <f t="array" ref="E3764">IF(ISLOGICAL(D3764),"",FREQUENCY(IF('Data Transformation'!$B$425:$B$8425='Bin Analysis'!$B3747,'Data Transformation'!$G$425:$G$8425),D3764))</f>
        <v/>
      </c>
      <c r="F3764" t="str">
        <f t="shared" si="468"/>
        <v/>
      </c>
      <c r="G3764">
        <f>Weighting!$H$20</f>
        <v>0</v>
      </c>
      <c r="H3764">
        <f t="array" ref="H3764">FREQUENCY(IF('Data Transformation'!$B$4:$B$8425=B3747,'Data Transformation'!$G$4:$G$8425),'Bin Analysis'!$B3764)</f>
        <v>19</v>
      </c>
      <c r="I3764">
        <f t="shared" si="469"/>
        <v>0</v>
      </c>
      <c r="J3764">
        <f t="shared" si="470"/>
        <v>0</v>
      </c>
      <c r="K3764">
        <f>J3764*Weighting!$W$20</f>
        <v>0</v>
      </c>
      <c r="M3764" s="14"/>
    </row>
    <row r="3765" spans="1:25" x14ac:dyDescent="0.25">
      <c r="A3765" s="32" t="str">
        <f>IF(Weighting!$P$21&gt;0,B3765,"")</f>
        <v/>
      </c>
      <c r="B3765">
        <f>Weighting!$C$21</f>
        <v>2.2860000000000005</v>
      </c>
      <c r="C3765">
        <f>Weighting!$F$21</f>
        <v>0</v>
      </c>
      <c r="D3765" t="b">
        <f>IF(C3765=1,'Data Transformation'!$G$3+0.5*'Data Transformation'!$W$25,IF(C3766=1,D3766-'Data Transformation'!$W$25,FALSE))</f>
        <v>0</v>
      </c>
      <c r="E3765" t="str">
        <f t="array" ref="E3765">IF(ISLOGICAL(D3765),"",FREQUENCY(IF('Data Transformation'!$B$425:$B$8425='Bin Analysis'!$B3747,'Data Transformation'!$G$425:$G$8425),D3765))</f>
        <v/>
      </c>
      <c r="F3765" t="str">
        <f t="shared" si="468"/>
        <v/>
      </c>
      <c r="G3765">
        <f>Weighting!$H$21</f>
        <v>0</v>
      </c>
      <c r="H3765">
        <f t="array" ref="H3765">FREQUENCY(IF('Data Transformation'!$B$4:$B$8425=B3747,'Data Transformation'!$G$4:$G$8425),'Bin Analysis'!$B3765)</f>
        <v>19</v>
      </c>
      <c r="I3765">
        <f t="shared" si="469"/>
        <v>0</v>
      </c>
      <c r="J3765">
        <f t="shared" si="470"/>
        <v>0</v>
      </c>
      <c r="K3765">
        <f>J3765*Weighting!$W$21</f>
        <v>0</v>
      </c>
      <c r="M3765" s="14"/>
    </row>
    <row r="3766" spans="1:25" x14ac:dyDescent="0.25">
      <c r="A3766" s="32" t="str">
        <f>IF(Weighting!$P$22&gt;0,B3766,"")</f>
        <v/>
      </c>
      <c r="B3766">
        <f>Weighting!$C$22</f>
        <v>2.4170000000000007</v>
      </c>
      <c r="C3766">
        <f>Weighting!$F$22</f>
        <v>0</v>
      </c>
      <c r="D3766" t="b">
        <f>IF(C3766=1,'Data Transformation'!$G$3+0.5*'Data Transformation'!$W$25,IF(C3767=1,D3767-'Data Transformation'!$W$25,FALSE))</f>
        <v>0</v>
      </c>
      <c r="E3766" t="str">
        <f t="array" ref="E3766">IF(ISLOGICAL(D3766),"",FREQUENCY(IF('Data Transformation'!$B$425:$B$8425='Bin Analysis'!$B3747,'Data Transformation'!$G$425:$G$8425),D3766))</f>
        <v/>
      </c>
      <c r="F3766" t="str">
        <f t="shared" si="468"/>
        <v/>
      </c>
      <c r="G3766">
        <f>Weighting!$H$22</f>
        <v>0</v>
      </c>
      <c r="H3766">
        <f t="array" ref="H3766">FREQUENCY(IF('Data Transformation'!$B$4:$B$8425=B3747,'Data Transformation'!$G$4:$G$8425),'Bin Analysis'!$B3766)</f>
        <v>19</v>
      </c>
      <c r="I3766">
        <f t="shared" si="469"/>
        <v>0</v>
      </c>
      <c r="J3766">
        <f t="shared" si="470"/>
        <v>0</v>
      </c>
      <c r="K3766">
        <f>J3766*Weighting!$W$22</f>
        <v>0</v>
      </c>
      <c r="M3766" s="14"/>
    </row>
    <row r="3767" spans="1:25" x14ac:dyDescent="0.25">
      <c r="A3767" s="32" t="str">
        <f>IF(Weighting!$P$23&gt;0,B3767,"")</f>
        <v/>
      </c>
      <c r="B3767">
        <f>Weighting!$C$23</f>
        <v>2.5480000000000009</v>
      </c>
      <c r="C3767">
        <f>Weighting!$F$23</f>
        <v>0</v>
      </c>
      <c r="D3767" t="b">
        <f>IF(C3767=1,'Data Transformation'!$G$3+0.5*'Data Transformation'!$W$25,IF(C3768=1,D3768-'Data Transformation'!$W$25,FALSE))</f>
        <v>0</v>
      </c>
      <c r="E3767" t="str">
        <f t="array" ref="E3767">IF(ISLOGICAL(D3767),"",FREQUENCY(IF('Data Transformation'!$B$425:$B$8425='Bin Analysis'!$B3747,'Data Transformation'!$G$425:$G$8425),D3767))</f>
        <v/>
      </c>
      <c r="F3767" t="str">
        <f t="shared" si="468"/>
        <v/>
      </c>
      <c r="G3767">
        <f>Weighting!$H$23</f>
        <v>0</v>
      </c>
      <c r="H3767">
        <f t="array" ref="H3767">FREQUENCY(IF('Data Transformation'!$B$4:$B$8425=B3747,'Data Transformation'!$G$4:$G$8425),'Bin Analysis'!$B3767)</f>
        <v>19</v>
      </c>
      <c r="I3767">
        <f t="shared" si="469"/>
        <v>0</v>
      </c>
      <c r="J3767">
        <f t="shared" si="470"/>
        <v>0</v>
      </c>
      <c r="K3767">
        <f>J3767*Weighting!$W$23</f>
        <v>0</v>
      </c>
      <c r="M3767" s="14"/>
    </row>
    <row r="3768" spans="1:25" x14ac:dyDescent="0.25">
      <c r="A3768" s="32" t="str">
        <f>IF(Weighting!$P$24&gt;0,B3768,"")</f>
        <v/>
      </c>
      <c r="B3768">
        <f>Weighting!$C$24</f>
        <v>2.6790000000000012</v>
      </c>
      <c r="C3768">
        <f>Weighting!$F$24</f>
        <v>0</v>
      </c>
      <c r="D3768" t="b">
        <f>IF(C3768=1,'Data Transformation'!$G$3+0.5*'Data Transformation'!$W$25,IF(C3769=1,D3769-'Data Transformation'!$W$25,FALSE))</f>
        <v>0</v>
      </c>
      <c r="E3768" t="str">
        <f t="array" ref="E3768">IF(ISLOGICAL(D3768),"",FREQUENCY(IF('Data Transformation'!$B$425:$B$8425='Bin Analysis'!$B3747,'Data Transformation'!$G$425:$G$8425),D3768))</f>
        <v/>
      </c>
      <c r="F3768" t="str">
        <f t="shared" si="468"/>
        <v/>
      </c>
      <c r="G3768">
        <f>Weighting!$H$24</f>
        <v>0</v>
      </c>
      <c r="H3768">
        <f t="array" ref="H3768">FREQUENCY(IF('Data Transformation'!$B$4:$B$8425=B3747,'Data Transformation'!$G$4:$G$8425),'Bin Analysis'!$B3768)</f>
        <v>19</v>
      </c>
      <c r="I3768">
        <f t="shared" si="469"/>
        <v>0</v>
      </c>
      <c r="J3768">
        <f t="shared" si="470"/>
        <v>0</v>
      </c>
      <c r="K3768">
        <f>J3768*Weighting!$W$24</f>
        <v>0</v>
      </c>
      <c r="M3768" s="14"/>
    </row>
    <row r="3769" spans="1:25" x14ac:dyDescent="0.25">
      <c r="A3769" s="32" t="str">
        <f>IF(Weighting!$P$25&gt;0,B3769,"")</f>
        <v/>
      </c>
      <c r="B3769">
        <f>Weighting!$C$25</f>
        <v>2.8100000000000014</v>
      </c>
      <c r="C3769">
        <f>Weighting!$F$25</f>
        <v>0</v>
      </c>
      <c r="D3769" t="b">
        <f>IF(C3769=1,'Data Transformation'!$G$3+0.5*'Data Transformation'!$W$25,IF(C3770=1,D3770-'Data Transformation'!$W$25,FALSE))</f>
        <v>0</v>
      </c>
      <c r="E3769" t="str">
        <f t="array" ref="E3769">IF(ISLOGICAL(D3769),"",FREQUENCY(IF('Data Transformation'!$B$425:$B$8425='Bin Analysis'!$B3747,'Data Transformation'!$G$425:$G$8425),D3769))</f>
        <v/>
      </c>
      <c r="F3769" t="str">
        <f t="shared" si="468"/>
        <v/>
      </c>
      <c r="G3769">
        <f>Weighting!$H$25</f>
        <v>0</v>
      </c>
      <c r="H3769">
        <f t="array" ref="H3769">FREQUENCY(IF('Data Transformation'!$B$4:$B$8425=B3747,'Data Transformation'!$G$4:$G$8425),'Bin Analysis'!$B3769)</f>
        <v>19</v>
      </c>
      <c r="I3769">
        <f t="shared" si="469"/>
        <v>0</v>
      </c>
      <c r="J3769">
        <f t="shared" si="470"/>
        <v>0</v>
      </c>
      <c r="K3769">
        <f>J3769*Weighting!$W$25</f>
        <v>0</v>
      </c>
      <c r="M3769" s="14"/>
    </row>
    <row r="3770" spans="1:25" x14ac:dyDescent="0.25">
      <c r="O3770"/>
      <c r="P3770"/>
      <c r="Q3770"/>
      <c r="R3770"/>
    </row>
    <row r="3771" spans="1:25" ht="23.25" x14ac:dyDescent="0.35">
      <c r="A3771" s="21" t="s">
        <v>0</v>
      </c>
      <c r="B3771" s="21">
        <f>IFERROR(VLOOKUP(C3771,'Data Transformation'!$L$6:$M$426,2,FALSE),"")</f>
        <v>157</v>
      </c>
      <c r="C3771" s="21">
        <f>C3747+1</f>
        <v>157</v>
      </c>
      <c r="D3771" s="21"/>
      <c r="E3771" s="21"/>
      <c r="F3771" s="21"/>
      <c r="G3771" s="21"/>
      <c r="H3771" s="22"/>
      <c r="I3771" s="22"/>
      <c r="J3771" s="22"/>
      <c r="K3771" s="21"/>
      <c r="L3771" s="21">
        <f>B3771</f>
        <v>157</v>
      </c>
      <c r="M3771" s="23">
        <f>INDEX('Data Transformation'!$O$4:$O$424,MATCH($B3771,'Data Transformation'!$M$4:$M$424,0),MATCH($M$2,'Data Transformation'!$O$3,0))</f>
        <v>19</v>
      </c>
      <c r="N3771" s="27">
        <f>IF('Input and Summary Results'!$J$16="minimum",'Bin Analysis'!X3772/(M3771-1),'Bin Analysis'!Y3771/('Bin Analysis'!M3771-1))</f>
        <v>0</v>
      </c>
      <c r="O3771" s="27">
        <f>IF(M3771=FALSE,NA(),(VLOOKUP(1,C3774:K3793,4,FALSE))/(M3771-1))</f>
        <v>0</v>
      </c>
      <c r="P3771" s="27">
        <f>IF(M3771=FALSE,NA(),SUM(J3774:J3793)/Weighting!$S$5)</f>
        <v>0.3</v>
      </c>
      <c r="Q3771" s="27">
        <f>IF(M3771=FALSE,NA(),SUM(K3774:K3793)/Weighting!$S$6)</f>
        <v>0.17391304347826086</v>
      </c>
      <c r="R3771" s="27">
        <f>IF(M3771=FALSE,NA(),(VLOOKUP(1,G3774:K3793,3,FALSE))/(M3771-1))</f>
        <v>0.88888888888888884</v>
      </c>
      <c r="S3771" s="22" t="str">
        <f>IF(M3771=FALSE,NA(),IF(SUM(J3774:J3793)=2,"yes","no"))</f>
        <v>no</v>
      </c>
      <c r="X3771" s="2" cm="2">
        <f t="array" ref="X3771:X3772">FREQUENCY(IF('Data Transformation'!$B$425:$B$6424='Bin Analysis'!L3771,'Data Transformation'!$G$425:$G$6424),'Data Transformation'!$U$11)</f>
        <v>18</v>
      </c>
      <c r="Y3771" s="2" cm="2">
        <f t="array" ref="Y3771:Y3772">FREQUENCY(IF('Data Transformation'!$B$425:$B$6424='Bin Analysis'!L3771,'Data Transformation'!$G$425:$G$6424),'Data Transformation'!$U$12)</f>
        <v>18</v>
      </c>
    </row>
    <row r="3772" spans="1:25" x14ac:dyDescent="0.25">
      <c r="A3772" s="14" t="s">
        <v>67</v>
      </c>
      <c r="B3772" t="s">
        <v>47</v>
      </c>
      <c r="C3772" t="s">
        <v>5</v>
      </c>
      <c r="D3772" t="s">
        <v>100</v>
      </c>
      <c r="E3772" t="s">
        <v>101</v>
      </c>
      <c r="F3772" t="s">
        <v>102</v>
      </c>
      <c r="G3772" t="s">
        <v>70</v>
      </c>
      <c r="H3772" t="s">
        <v>31</v>
      </c>
      <c r="I3772" t="s">
        <v>32</v>
      </c>
      <c r="J3772" t="s">
        <v>46</v>
      </c>
      <c r="K3772" s="14" t="s">
        <v>45</v>
      </c>
      <c r="M3772" s="14"/>
      <c r="X3772" s="2">
        <v>0</v>
      </c>
      <c r="Y3772" s="2">
        <v>0</v>
      </c>
    </row>
    <row r="3773" spans="1:25" x14ac:dyDescent="0.25">
      <c r="A3773" s="32"/>
      <c r="D3773" t="b">
        <f>IF(C3773=1,'Data Transformation'!$G$3+0.5*'Data Transformation'!$W$25,IF(C3774=1,D3774-'Data Transformation'!$W$25,FALSE))</f>
        <v>0</v>
      </c>
      <c r="E3773" t="str">
        <f t="array" ref="E3773">IF(ISLOGICAL(D3773),"",FREQUENCY(IF('Data Transformation'!$B$425:$B$8425='Bin Analysis'!$B3771,'Data Transformation'!$G$425:$G$8425),D3773))</f>
        <v/>
      </c>
      <c r="F3773" t="str">
        <f>IF(ISLOGICAL(D3773),"",E3773-E3772)</f>
        <v/>
      </c>
      <c r="M3773" s="14"/>
    </row>
    <row r="3774" spans="1:25" x14ac:dyDescent="0.25">
      <c r="A3774" s="32">
        <f>IF(Weighting!$P$6&gt;0,B3774,"")</f>
        <v>0.32100000000000001</v>
      </c>
      <c r="B3774">
        <f>Weighting!$C$6</f>
        <v>0.32100000000000001</v>
      </c>
      <c r="C3774">
        <f>Weighting!$F$6</f>
        <v>0</v>
      </c>
      <c r="D3774" t="b">
        <f>IF(C3774=1,'Data Transformation'!$G$3+0.5*'Data Transformation'!$W$25,IF(C3775=1,D3775-'Data Transformation'!$W$25,FALSE))</f>
        <v>0</v>
      </c>
      <c r="E3774" t="str">
        <f t="array" ref="E3774">IF(ISLOGICAL(D3774),"",FREQUENCY(IF('Data Transformation'!$B$425:$B$8425='Bin Analysis'!$B3771,'Data Transformation'!$G$425:$G$8425),D3774))</f>
        <v/>
      </c>
      <c r="F3774" t="str">
        <f>IF(ISLOGICAL(D3774),"",E3774-E3773)</f>
        <v/>
      </c>
      <c r="G3774">
        <f>Weighting!$H$6</f>
        <v>1</v>
      </c>
      <c r="H3774">
        <f t="array" ref="H3774">FREQUENCY(IF('Data Transformation'!$B$4:$B$8425=B3771,'Data Transformation'!$G$4:$G$8425),'Bin Analysis'!$B3774)</f>
        <v>16</v>
      </c>
      <c r="I3774">
        <f>H3774-H3773</f>
        <v>16</v>
      </c>
      <c r="J3774">
        <f>IF(I3774=0,0,1)</f>
        <v>1</v>
      </c>
      <c r="K3774">
        <f>J3774*Weighting!$W$6</f>
        <v>1</v>
      </c>
      <c r="M3774" s="14"/>
    </row>
    <row r="3775" spans="1:25" x14ac:dyDescent="0.25">
      <c r="A3775" s="32">
        <f>IF(Weighting!$P$7&gt;0,B3775,"")</f>
        <v>0.45200000000000001</v>
      </c>
      <c r="B3775">
        <f>Weighting!$C$7</f>
        <v>0.45200000000000001</v>
      </c>
      <c r="C3775">
        <f>Weighting!$F$7</f>
        <v>0</v>
      </c>
      <c r="D3775" t="b">
        <f>IF(C3775=1,'Data Transformation'!$G$3+0.5*'Data Transformation'!$W$25,IF(C3776=1,D3776-'Data Transformation'!$W$25,FALSE))</f>
        <v>0</v>
      </c>
      <c r="E3775" t="str">
        <f t="array" ref="E3775">IF(ISLOGICAL(D3775),"",FREQUENCY(IF('Data Transformation'!$B$425:$B$8425='Bin Analysis'!$B3771,'Data Transformation'!$G$425:$G$8425),D3775))</f>
        <v/>
      </c>
      <c r="F3775" t="str">
        <f t="shared" ref="F3775:F3793" si="471">IF(ISLOGICAL(D3775),"",E3775-E3774)</f>
        <v/>
      </c>
      <c r="G3775">
        <f>Weighting!$H$7</f>
        <v>0</v>
      </c>
      <c r="H3775">
        <f t="array" ref="H3775">FREQUENCY(IF('Data Transformation'!$B$4:$B$8425=B3771,'Data Transformation'!$G$4:$G$8425),'Bin Analysis'!$B3775)</f>
        <v>18</v>
      </c>
      <c r="I3775">
        <f t="shared" ref="I3775:I3793" si="472">H3775-H3774</f>
        <v>2</v>
      </c>
      <c r="J3775">
        <f>IF(I3775=0,0,1)</f>
        <v>1</v>
      </c>
      <c r="K3775">
        <f>J3775*Weighting!$W$7</f>
        <v>2</v>
      </c>
      <c r="M3775" s="14"/>
    </row>
    <row r="3776" spans="1:25" x14ac:dyDescent="0.25">
      <c r="A3776" s="32">
        <f>IF(Weighting!$P$8&gt;0,B3776,"")</f>
        <v>0.58299999999999996</v>
      </c>
      <c r="B3776">
        <f>Weighting!$C$8</f>
        <v>0.58299999999999996</v>
      </c>
      <c r="C3776">
        <f>Weighting!$F$8</f>
        <v>0</v>
      </c>
      <c r="D3776" t="b">
        <f>IF(C3776=1,'Data Transformation'!$G$3+0.5*'Data Transformation'!$W$25,IF(C3777=1,D3777-'Data Transformation'!$W$25,FALSE))</f>
        <v>0</v>
      </c>
      <c r="E3776" t="str">
        <f t="array" ref="E3776">IF(ISLOGICAL(D3776),"",FREQUENCY(IF('Data Transformation'!$B$425:$B$8425='Bin Analysis'!$B3771,'Data Transformation'!$G$425:$G$8425),D3776))</f>
        <v/>
      </c>
      <c r="F3776" t="str">
        <f t="shared" si="471"/>
        <v/>
      </c>
      <c r="G3776">
        <f>Weighting!$H$8</f>
        <v>0</v>
      </c>
      <c r="H3776">
        <f t="array" ref="H3776">FREQUENCY(IF('Data Transformation'!$B$4:$B$8425=B3771,'Data Transformation'!$G$4:$G$8425),'Bin Analysis'!$B3776)</f>
        <v>18</v>
      </c>
      <c r="I3776">
        <f t="shared" si="472"/>
        <v>0</v>
      </c>
      <c r="J3776">
        <f t="shared" ref="J3776:J3793" si="473">IF(I3776=0,0,1)</f>
        <v>0</v>
      </c>
      <c r="K3776">
        <f>J3776*Weighting!$W$8</f>
        <v>0</v>
      </c>
      <c r="M3776" s="14"/>
    </row>
    <row r="3777" spans="1:13" x14ac:dyDescent="0.25">
      <c r="A3777" s="32">
        <f>IF(Weighting!$P$9&gt;0,B3777,"")</f>
        <v>0.71399999999999997</v>
      </c>
      <c r="B3777" s="50">
        <f>Weighting!$C$9</f>
        <v>0.71399999999999997</v>
      </c>
      <c r="C3777">
        <f>Weighting!$F$9</f>
        <v>0</v>
      </c>
      <c r="D3777" t="b">
        <f>IF(C3777=1,'Data Transformation'!$G$3+0.5*'Data Transformation'!$W$25,IF(C3778=1,D3778-'Data Transformation'!$W$25,FALSE))</f>
        <v>0</v>
      </c>
      <c r="E3777" t="str">
        <f t="array" ref="E3777">IF(ISLOGICAL(D3777),"",FREQUENCY(IF('Data Transformation'!$B$425:$B$8425='Bin Analysis'!$B3771,'Data Transformation'!$G$425:$G$8425),D3777))</f>
        <v/>
      </c>
      <c r="F3777" t="str">
        <f t="shared" si="471"/>
        <v/>
      </c>
      <c r="G3777">
        <f>Weighting!$H$9</f>
        <v>0</v>
      </c>
      <c r="H3777">
        <f t="array" ref="H3777">FREQUENCY(IF('Data Transformation'!$B$4:$B$8425=B3771,'Data Transformation'!$G$4:$G$8425),'Bin Analysis'!$B3777)</f>
        <v>18</v>
      </c>
      <c r="I3777">
        <f t="shared" si="472"/>
        <v>0</v>
      </c>
      <c r="J3777">
        <f t="shared" si="473"/>
        <v>0</v>
      </c>
      <c r="K3777">
        <f>J3777*Weighting!$W$9</f>
        <v>0</v>
      </c>
      <c r="M3777" s="14"/>
    </row>
    <row r="3778" spans="1:13" x14ac:dyDescent="0.25">
      <c r="A3778" s="32">
        <f>IF(Weighting!$P$10&gt;0,B3778,"")</f>
        <v>0.84499999999999997</v>
      </c>
      <c r="B3778">
        <f>Weighting!$C$10</f>
        <v>0.84499999999999997</v>
      </c>
      <c r="C3778">
        <f>Weighting!$F$10</f>
        <v>0</v>
      </c>
      <c r="D3778" t="b">
        <f>IF(C3778=1,'Data Transformation'!$G$3+0.5*'Data Transformation'!$W$25,IF(C3779=1,D3779-'Data Transformation'!$W$25,FALSE))</f>
        <v>0</v>
      </c>
      <c r="E3778" t="str">
        <f t="array" ref="E3778">IF(ISLOGICAL(D3778),"",FREQUENCY(IF('Data Transformation'!$B$425:$B$8425='Bin Analysis'!$B3771,'Data Transformation'!$G$425:$G$8425),D3778))</f>
        <v/>
      </c>
      <c r="F3778" t="str">
        <f t="shared" si="471"/>
        <v/>
      </c>
      <c r="G3778">
        <f>Weighting!$H$10</f>
        <v>0</v>
      </c>
      <c r="H3778">
        <f t="array" ref="H3778">FREQUENCY(IF('Data Transformation'!$B$4:$B$8425=B3771,'Data Transformation'!$G$4:$G$8425),'Bin Analysis'!$B3778)</f>
        <v>18</v>
      </c>
      <c r="I3778">
        <f t="shared" si="472"/>
        <v>0</v>
      </c>
      <c r="J3778">
        <f t="shared" si="473"/>
        <v>0</v>
      </c>
      <c r="K3778">
        <f>J3778*Weighting!$W$10</f>
        <v>0</v>
      </c>
      <c r="M3778" s="14"/>
    </row>
    <row r="3779" spans="1:13" x14ac:dyDescent="0.25">
      <c r="A3779" s="32">
        <f>IF(Weighting!$P$11&gt;0,B3779,"")</f>
        <v>0.97599999999999998</v>
      </c>
      <c r="B3779">
        <f>Weighting!$C$11</f>
        <v>0.97599999999999998</v>
      </c>
      <c r="C3779">
        <f>Weighting!$F$11</f>
        <v>0</v>
      </c>
      <c r="D3779">
        <f>IF(C3779=1,'Data Transformation'!$G$3+0.5*'Data Transformation'!$W$25,IF(C3780=1,D3780-'Data Transformation'!$W$25,FALSE))</f>
        <v>0.86899999999999999</v>
      </c>
      <c r="E3779">
        <f t="array" ref="E3779">IF(ISLOGICAL(D3779),"",FREQUENCY(IF('Data Transformation'!$B$425:$B$8425='Bin Analysis'!$B3771,'Data Transformation'!$G$425:$G$8425),D3779))</f>
        <v>18</v>
      </c>
      <c r="F3779" t="e">
        <f t="shared" si="471"/>
        <v>#VALUE!</v>
      </c>
      <c r="G3779">
        <f>Weighting!$H$11</f>
        <v>0</v>
      </c>
      <c r="H3779">
        <f t="array" ref="H3779">FREQUENCY(IF('Data Transformation'!$B$4:$B$8425=B3771,'Data Transformation'!$G$4:$G$8425),'Bin Analysis'!$B3779)</f>
        <v>18</v>
      </c>
      <c r="I3779">
        <f t="shared" si="472"/>
        <v>0</v>
      </c>
      <c r="J3779">
        <f t="shared" si="473"/>
        <v>0</v>
      </c>
      <c r="K3779">
        <f>J3779*Weighting!$W$11</f>
        <v>0</v>
      </c>
      <c r="M3779" s="14"/>
    </row>
    <row r="3780" spans="1:13" x14ac:dyDescent="0.25">
      <c r="A3780" s="32">
        <f>IF(Weighting!$P$12&gt;0,B3780,"")</f>
        <v>1.107</v>
      </c>
      <c r="B3780">
        <f>Weighting!$C$12</f>
        <v>1.107</v>
      </c>
      <c r="C3780">
        <f>Weighting!$F$12</f>
        <v>1</v>
      </c>
      <c r="D3780">
        <f>IF(C3780=1,'Data Transformation'!$G$3+0.5*'Data Transformation'!$W$25,IF(C3781=1,D3781-'Data Transformation'!$W$25,FALSE))</f>
        <v>1.131</v>
      </c>
      <c r="E3780">
        <f t="array" ref="E3780">IF(ISLOGICAL(D3780),"",FREQUENCY(IF('Data Transformation'!$B$425:$B$8425='Bin Analysis'!$B3771,'Data Transformation'!$G$425:$G$8425),D3780))</f>
        <v>18</v>
      </c>
      <c r="F3780">
        <f t="shared" si="471"/>
        <v>0</v>
      </c>
      <c r="G3780">
        <f>Weighting!$H$12</f>
        <v>0</v>
      </c>
      <c r="H3780">
        <f t="array" ref="H3780">FREQUENCY(IF('Data Transformation'!$B$4:$B$8425=B3771,'Data Transformation'!$G$4:$G$8425),'Bin Analysis'!$B3780)</f>
        <v>19</v>
      </c>
      <c r="I3780">
        <f t="shared" si="472"/>
        <v>1</v>
      </c>
      <c r="J3780">
        <f t="shared" si="473"/>
        <v>1</v>
      </c>
      <c r="K3780">
        <f>J3780*Weighting!$W$12</f>
        <v>1</v>
      </c>
      <c r="M3780" s="14"/>
    </row>
    <row r="3781" spans="1:13" x14ac:dyDescent="0.25">
      <c r="A3781" s="32">
        <f>IF(Weighting!$P$13&gt;0,B3781,"")</f>
        <v>1.238</v>
      </c>
      <c r="B3781">
        <f>Weighting!$C$13</f>
        <v>1.238</v>
      </c>
      <c r="C3781">
        <f>Weighting!$F$13</f>
        <v>0</v>
      </c>
      <c r="D3781" t="b">
        <f>IF(C3781=1,'Data Transformation'!$G$3+0.5*'Data Transformation'!$W$25,IF(C3782=1,D3782-'Data Transformation'!$W$25,FALSE))</f>
        <v>0</v>
      </c>
      <c r="E3781" t="str">
        <f t="array" ref="E3781">IF(ISLOGICAL(D3781),"",FREQUENCY(IF('Data Transformation'!$B$425:$B$8425='Bin Analysis'!$B3771,'Data Transformation'!$G$425:$G$8425),D3781))</f>
        <v/>
      </c>
      <c r="F3781" t="str">
        <f t="shared" si="471"/>
        <v/>
      </c>
      <c r="G3781">
        <f>Weighting!$H$13</f>
        <v>0</v>
      </c>
      <c r="H3781">
        <f t="array" ref="H3781">FREQUENCY(IF('Data Transformation'!$B$4:$B$8425=B3771,'Data Transformation'!$G$4:$G$8425),'Bin Analysis'!$B3781)</f>
        <v>19</v>
      </c>
      <c r="I3781">
        <f t="shared" si="472"/>
        <v>0</v>
      </c>
      <c r="J3781">
        <f t="shared" si="473"/>
        <v>0</v>
      </c>
      <c r="K3781">
        <f>J3781*Weighting!$W$13</f>
        <v>0</v>
      </c>
      <c r="M3781" s="14"/>
    </row>
    <row r="3782" spans="1:13" x14ac:dyDescent="0.25">
      <c r="A3782" s="32">
        <f>IF(Weighting!$P$14&gt;0,B3782,"")</f>
        <v>1.369</v>
      </c>
      <c r="B3782">
        <f>Weighting!$C$14</f>
        <v>1.369</v>
      </c>
      <c r="C3782">
        <f>Weighting!$F$14</f>
        <v>0</v>
      </c>
      <c r="D3782" t="b">
        <f>IF(C3782=1,'Data Transformation'!$G$3+0.5*'Data Transformation'!$W$25,IF(C3783=1,D3783-'Data Transformation'!$W$25,FALSE))</f>
        <v>0</v>
      </c>
      <c r="E3782" t="str">
        <f t="array" ref="E3782">IF(ISLOGICAL(D3782),"",FREQUENCY(IF('Data Transformation'!$B$425:$B$8425='Bin Analysis'!$B3771,'Data Transformation'!$G$425:$G$8425),D3782))</f>
        <v/>
      </c>
      <c r="F3782" t="str">
        <f t="shared" si="471"/>
        <v/>
      </c>
      <c r="G3782">
        <f>Weighting!$H$14</f>
        <v>0</v>
      </c>
      <c r="H3782">
        <f t="array" ref="H3782">FREQUENCY(IF('Data Transformation'!$B$4:$B$8425=B3771,'Data Transformation'!$G$4:$G$8425),'Bin Analysis'!$B3782)</f>
        <v>19</v>
      </c>
      <c r="I3782">
        <f t="shared" si="472"/>
        <v>0</v>
      </c>
      <c r="J3782">
        <f t="shared" si="473"/>
        <v>0</v>
      </c>
      <c r="K3782">
        <f>J3782*Weighting!$W$14</f>
        <v>0</v>
      </c>
      <c r="M3782" s="14"/>
    </row>
    <row r="3783" spans="1:13" x14ac:dyDescent="0.25">
      <c r="A3783" s="32">
        <f>IF(Weighting!$P$15&gt;0,B3783,"")</f>
        <v>1.5000009999999999</v>
      </c>
      <c r="B3783">
        <f>Weighting!$C$15</f>
        <v>1.5000009999999999</v>
      </c>
      <c r="C3783">
        <f>Weighting!$F$15</f>
        <v>0</v>
      </c>
      <c r="D3783" t="b">
        <f>IF(C3783=1,'Data Transformation'!$G$3+0.5*'Data Transformation'!$W$25,IF(C3784=1,D3784-'Data Transformation'!$W$25,FALSE))</f>
        <v>0</v>
      </c>
      <c r="E3783" t="str">
        <f t="array" ref="E3783">IF(ISLOGICAL(D3783),"",FREQUENCY(IF('Data Transformation'!$B$425:$B$8425='Bin Analysis'!$B3771,'Data Transformation'!$G$425:$G$8425),D3783))</f>
        <v/>
      </c>
      <c r="F3783" t="str">
        <f t="shared" si="471"/>
        <v/>
      </c>
      <c r="G3783">
        <f>Weighting!$H$15</f>
        <v>0</v>
      </c>
      <c r="H3783">
        <f t="array" ref="H3783">FREQUENCY(IF('Data Transformation'!$B$4:$B$8425=B3771,'Data Transformation'!$G$4:$G$8425),'Bin Analysis'!$B3783)</f>
        <v>19</v>
      </c>
      <c r="I3783">
        <f t="shared" si="472"/>
        <v>0</v>
      </c>
      <c r="J3783">
        <f t="shared" si="473"/>
        <v>0</v>
      </c>
      <c r="K3783">
        <f>J3783*Weighting!$W$15</f>
        <v>0</v>
      </c>
      <c r="M3783" s="14"/>
    </row>
    <row r="3784" spans="1:13" x14ac:dyDescent="0.25">
      <c r="A3784" s="32" t="str">
        <f>IF(Weighting!$P$16&gt;0,B3784,"")</f>
        <v/>
      </c>
      <c r="B3784">
        <f>Weighting!$C$16</f>
        <v>1.631</v>
      </c>
      <c r="C3784">
        <f>Weighting!$F$16</f>
        <v>0</v>
      </c>
      <c r="D3784" t="b">
        <f>IF(C3784=1,'Data Transformation'!$G$3+0.5*'Data Transformation'!$W$25,IF(C3785=1,D3785-'Data Transformation'!$W$25,FALSE))</f>
        <v>0</v>
      </c>
      <c r="E3784" t="str">
        <f t="array" ref="E3784">IF(ISLOGICAL(D3784),"",FREQUENCY(IF('Data Transformation'!$B$425:$B$8425='Bin Analysis'!$B3771,'Data Transformation'!$G$425:$G$8425),D3784))</f>
        <v/>
      </c>
      <c r="F3784" t="str">
        <f t="shared" si="471"/>
        <v/>
      </c>
      <c r="G3784">
        <f>Weighting!$H$16</f>
        <v>0</v>
      </c>
      <c r="H3784">
        <f t="array" ref="H3784">FREQUENCY(IF('Data Transformation'!$B$4:$B$8425=B3771,'Data Transformation'!$G$4:$G$8425),'Bin Analysis'!$B3784)</f>
        <v>19</v>
      </c>
      <c r="I3784">
        <f t="shared" si="472"/>
        <v>0</v>
      </c>
      <c r="J3784">
        <f t="shared" si="473"/>
        <v>0</v>
      </c>
      <c r="K3784">
        <f>J3784*Weighting!$W$16</f>
        <v>0</v>
      </c>
      <c r="M3784" s="14"/>
    </row>
    <row r="3785" spans="1:13" x14ac:dyDescent="0.25">
      <c r="A3785" s="32" t="str">
        <f>IF(Weighting!$P$17&gt;0,B3785,"")</f>
        <v/>
      </c>
      <c r="B3785">
        <f>Weighting!$C$17</f>
        <v>1.762</v>
      </c>
      <c r="C3785">
        <f>Weighting!$F$17</f>
        <v>0</v>
      </c>
      <c r="D3785" t="b">
        <f>IF(C3785=1,'Data Transformation'!$G$3+0.5*'Data Transformation'!$W$25,IF(C3786=1,D3786-'Data Transformation'!$W$25,FALSE))</f>
        <v>0</v>
      </c>
      <c r="E3785" t="str">
        <f t="array" ref="E3785">IF(ISLOGICAL(D3785),"",FREQUENCY(IF('Data Transformation'!$B$425:$B$8425='Bin Analysis'!$B3771,'Data Transformation'!$G$425:$G$8425),D3785))</f>
        <v/>
      </c>
      <c r="F3785" t="str">
        <f t="shared" si="471"/>
        <v/>
      </c>
      <c r="G3785">
        <f>Weighting!$H$17</f>
        <v>0</v>
      </c>
      <c r="H3785">
        <f t="array" ref="H3785">FREQUENCY(IF('Data Transformation'!$B$4:$B$8425=B3771,'Data Transformation'!$G$4:$G$8425),'Bin Analysis'!$B3785)</f>
        <v>19</v>
      </c>
      <c r="I3785">
        <f t="shared" si="472"/>
        <v>0</v>
      </c>
      <c r="J3785">
        <f t="shared" si="473"/>
        <v>0</v>
      </c>
      <c r="K3785">
        <f>J3785*Weighting!$W$17</f>
        <v>0</v>
      </c>
      <c r="M3785" s="14"/>
    </row>
    <row r="3786" spans="1:13" x14ac:dyDescent="0.25">
      <c r="A3786" s="32" t="str">
        <f>IF(Weighting!$P$18&gt;0,B3786,"")</f>
        <v/>
      </c>
      <c r="B3786">
        <f>Weighting!$C$18</f>
        <v>1.893</v>
      </c>
      <c r="C3786">
        <f>Weighting!$F$18</f>
        <v>0</v>
      </c>
      <c r="D3786" t="b">
        <f>IF(C3786=1,'Data Transformation'!$G$3+0.5*'Data Transformation'!$W$25,IF(C3787=1,D3787-'Data Transformation'!$W$25,FALSE))</f>
        <v>0</v>
      </c>
      <c r="E3786" t="str">
        <f t="array" ref="E3786">IF(ISLOGICAL(D3786),"",FREQUENCY(IF('Data Transformation'!$B$425:$B$8425='Bin Analysis'!$B3771,'Data Transformation'!$G$425:$G$8425),D3786))</f>
        <v/>
      </c>
      <c r="F3786" t="str">
        <f t="shared" si="471"/>
        <v/>
      </c>
      <c r="G3786">
        <f>Weighting!$H$18</f>
        <v>0</v>
      </c>
      <c r="H3786">
        <f t="array" ref="H3786">FREQUENCY(IF('Data Transformation'!$B$4:$B$8425=B3771,'Data Transformation'!$G$4:$G$8425),'Bin Analysis'!$B3786)</f>
        <v>19</v>
      </c>
      <c r="I3786">
        <f t="shared" si="472"/>
        <v>0</v>
      </c>
      <c r="J3786">
        <f t="shared" si="473"/>
        <v>0</v>
      </c>
      <c r="K3786">
        <f>J3786*Weighting!$W$18</f>
        <v>0</v>
      </c>
      <c r="M3786" s="14"/>
    </row>
    <row r="3787" spans="1:13" x14ac:dyDescent="0.25">
      <c r="A3787" s="32" t="str">
        <f>IF(Weighting!$P$19&gt;0,B3787,"")</f>
        <v/>
      </c>
      <c r="B3787">
        <f>Weighting!$C$19</f>
        <v>2.024</v>
      </c>
      <c r="C3787">
        <f>Weighting!$F$19</f>
        <v>0</v>
      </c>
      <c r="D3787" t="b">
        <f>IF(C3787=1,'Data Transformation'!$G$3+0.5*'Data Transformation'!$W$25,IF(C3788=1,D3788-'Data Transformation'!$W$25,FALSE))</f>
        <v>0</v>
      </c>
      <c r="E3787" t="str">
        <f t="array" ref="E3787">IF(ISLOGICAL(D3787),"",FREQUENCY(IF('Data Transformation'!$B$425:$B$8425='Bin Analysis'!$B3771,'Data Transformation'!$G$425:$G$8425),D3787))</f>
        <v/>
      </c>
      <c r="F3787" t="str">
        <f t="shared" si="471"/>
        <v/>
      </c>
      <c r="G3787">
        <f>Weighting!$H$19</f>
        <v>0</v>
      </c>
      <c r="H3787">
        <f t="array" ref="H3787">FREQUENCY(IF('Data Transformation'!$B$4:$B$8425=B3771,'Data Transformation'!$G$4:$G$8425),'Bin Analysis'!$B3787)</f>
        <v>19</v>
      </c>
      <c r="I3787">
        <f t="shared" si="472"/>
        <v>0</v>
      </c>
      <c r="J3787">
        <f t="shared" si="473"/>
        <v>0</v>
      </c>
      <c r="K3787">
        <f>J3787*Weighting!$W$19</f>
        <v>0</v>
      </c>
      <c r="M3787" s="14"/>
    </row>
    <row r="3788" spans="1:13" x14ac:dyDescent="0.25">
      <c r="A3788" s="32" t="str">
        <f>IF(Weighting!$P$20&gt;0,B3788,"")</f>
        <v/>
      </c>
      <c r="B3788">
        <f>Weighting!$C$20</f>
        <v>2.1550000000000002</v>
      </c>
      <c r="C3788">
        <f>Weighting!$F$20</f>
        <v>0</v>
      </c>
      <c r="D3788" t="b">
        <f>IF(C3788=1,'Data Transformation'!$G$3+0.5*'Data Transformation'!$W$25,IF(C3789=1,D3789-'Data Transformation'!$W$25,FALSE))</f>
        <v>0</v>
      </c>
      <c r="E3788" t="str">
        <f t="array" ref="E3788">IF(ISLOGICAL(D3788),"",FREQUENCY(IF('Data Transformation'!$B$425:$B$8425='Bin Analysis'!$B3771,'Data Transformation'!$G$425:$G$8425),D3788))</f>
        <v/>
      </c>
      <c r="F3788" t="str">
        <f t="shared" si="471"/>
        <v/>
      </c>
      <c r="G3788">
        <f>Weighting!$H$20</f>
        <v>0</v>
      </c>
      <c r="H3788">
        <f t="array" ref="H3788">FREQUENCY(IF('Data Transformation'!$B$4:$B$8425=B3771,'Data Transformation'!$G$4:$G$8425),'Bin Analysis'!$B3788)</f>
        <v>19</v>
      </c>
      <c r="I3788">
        <f t="shared" si="472"/>
        <v>0</v>
      </c>
      <c r="J3788">
        <f t="shared" si="473"/>
        <v>0</v>
      </c>
      <c r="K3788">
        <f>J3788*Weighting!$W$20</f>
        <v>0</v>
      </c>
      <c r="M3788" s="14"/>
    </row>
    <row r="3789" spans="1:13" x14ac:dyDescent="0.25">
      <c r="A3789" s="32" t="str">
        <f>IF(Weighting!$P$21&gt;0,B3789,"")</f>
        <v/>
      </c>
      <c r="B3789">
        <f>Weighting!$C$21</f>
        <v>2.2860000000000005</v>
      </c>
      <c r="C3789">
        <f>Weighting!$F$21</f>
        <v>0</v>
      </c>
      <c r="D3789" t="b">
        <f>IF(C3789=1,'Data Transformation'!$G$3+0.5*'Data Transformation'!$W$25,IF(C3790=1,D3790-'Data Transformation'!$W$25,FALSE))</f>
        <v>0</v>
      </c>
      <c r="E3789" t="str">
        <f t="array" ref="E3789">IF(ISLOGICAL(D3789),"",FREQUENCY(IF('Data Transformation'!$B$425:$B$8425='Bin Analysis'!$B3771,'Data Transformation'!$G$425:$G$8425),D3789))</f>
        <v/>
      </c>
      <c r="F3789" t="str">
        <f t="shared" si="471"/>
        <v/>
      </c>
      <c r="G3789">
        <f>Weighting!$H$21</f>
        <v>0</v>
      </c>
      <c r="H3789">
        <f t="array" ref="H3789">FREQUENCY(IF('Data Transformation'!$B$4:$B$8425=B3771,'Data Transformation'!$G$4:$G$8425),'Bin Analysis'!$B3789)</f>
        <v>19</v>
      </c>
      <c r="I3789">
        <f t="shared" si="472"/>
        <v>0</v>
      </c>
      <c r="J3789">
        <f t="shared" si="473"/>
        <v>0</v>
      </c>
      <c r="K3789">
        <f>J3789*Weighting!$W$21</f>
        <v>0</v>
      </c>
      <c r="M3789" s="14"/>
    </row>
    <row r="3790" spans="1:13" x14ac:dyDescent="0.25">
      <c r="A3790" s="32" t="str">
        <f>IF(Weighting!$P$22&gt;0,B3790,"")</f>
        <v/>
      </c>
      <c r="B3790">
        <f>Weighting!$C$22</f>
        <v>2.4170000000000007</v>
      </c>
      <c r="C3790">
        <f>Weighting!$F$22</f>
        <v>0</v>
      </c>
      <c r="D3790" t="b">
        <f>IF(C3790=1,'Data Transformation'!$G$3+0.5*'Data Transformation'!$W$25,IF(C3791=1,D3791-'Data Transformation'!$W$25,FALSE))</f>
        <v>0</v>
      </c>
      <c r="E3790" t="str">
        <f t="array" ref="E3790">IF(ISLOGICAL(D3790),"",FREQUENCY(IF('Data Transformation'!$B$425:$B$8425='Bin Analysis'!$B3771,'Data Transformation'!$G$425:$G$8425),D3790))</f>
        <v/>
      </c>
      <c r="F3790" t="str">
        <f t="shared" si="471"/>
        <v/>
      </c>
      <c r="G3790">
        <f>Weighting!$H$22</f>
        <v>0</v>
      </c>
      <c r="H3790">
        <f t="array" ref="H3790">FREQUENCY(IF('Data Transformation'!$B$4:$B$8425=B3771,'Data Transformation'!$G$4:$G$8425),'Bin Analysis'!$B3790)</f>
        <v>19</v>
      </c>
      <c r="I3790">
        <f t="shared" si="472"/>
        <v>0</v>
      </c>
      <c r="J3790">
        <f t="shared" si="473"/>
        <v>0</v>
      </c>
      <c r="K3790">
        <f>J3790*Weighting!$W$22</f>
        <v>0</v>
      </c>
      <c r="M3790" s="14"/>
    </row>
    <row r="3791" spans="1:13" x14ac:dyDescent="0.25">
      <c r="A3791" s="32" t="str">
        <f>IF(Weighting!$P$23&gt;0,B3791,"")</f>
        <v/>
      </c>
      <c r="B3791">
        <f>Weighting!$C$23</f>
        <v>2.5480000000000009</v>
      </c>
      <c r="C3791">
        <f>Weighting!$F$23</f>
        <v>0</v>
      </c>
      <c r="D3791" t="b">
        <f>IF(C3791=1,'Data Transformation'!$G$3+0.5*'Data Transformation'!$W$25,IF(C3792=1,D3792-'Data Transformation'!$W$25,FALSE))</f>
        <v>0</v>
      </c>
      <c r="E3791" t="str">
        <f t="array" ref="E3791">IF(ISLOGICAL(D3791),"",FREQUENCY(IF('Data Transformation'!$B$425:$B$8425='Bin Analysis'!$B3771,'Data Transformation'!$G$425:$G$8425),D3791))</f>
        <v/>
      </c>
      <c r="F3791" t="str">
        <f t="shared" si="471"/>
        <v/>
      </c>
      <c r="G3791">
        <f>Weighting!$H$23</f>
        <v>0</v>
      </c>
      <c r="H3791">
        <f t="array" ref="H3791">FREQUENCY(IF('Data Transformation'!$B$4:$B$8425=B3771,'Data Transformation'!$G$4:$G$8425),'Bin Analysis'!$B3791)</f>
        <v>19</v>
      </c>
      <c r="I3791">
        <f t="shared" si="472"/>
        <v>0</v>
      </c>
      <c r="J3791">
        <f t="shared" si="473"/>
        <v>0</v>
      </c>
      <c r="K3791">
        <f>J3791*Weighting!$W$23</f>
        <v>0</v>
      </c>
      <c r="M3791" s="14"/>
    </row>
    <row r="3792" spans="1:13" x14ac:dyDescent="0.25">
      <c r="A3792" s="32" t="str">
        <f>IF(Weighting!$P$24&gt;0,B3792,"")</f>
        <v/>
      </c>
      <c r="B3792">
        <f>Weighting!$C$24</f>
        <v>2.6790000000000012</v>
      </c>
      <c r="C3792">
        <f>Weighting!$F$24</f>
        <v>0</v>
      </c>
      <c r="D3792" t="b">
        <f>IF(C3792=1,'Data Transformation'!$G$3+0.5*'Data Transformation'!$W$25,IF(C3793=1,D3793-'Data Transformation'!$W$25,FALSE))</f>
        <v>0</v>
      </c>
      <c r="E3792" t="str">
        <f t="array" ref="E3792">IF(ISLOGICAL(D3792),"",FREQUENCY(IF('Data Transformation'!$B$425:$B$8425='Bin Analysis'!$B3771,'Data Transformation'!$G$425:$G$8425),D3792))</f>
        <v/>
      </c>
      <c r="F3792" t="str">
        <f t="shared" si="471"/>
        <v/>
      </c>
      <c r="G3792">
        <f>Weighting!$H$24</f>
        <v>0</v>
      </c>
      <c r="H3792">
        <f t="array" ref="H3792">FREQUENCY(IF('Data Transformation'!$B$4:$B$8425=B3771,'Data Transformation'!$G$4:$G$8425),'Bin Analysis'!$B3792)</f>
        <v>19</v>
      </c>
      <c r="I3792">
        <f t="shared" si="472"/>
        <v>0</v>
      </c>
      <c r="J3792">
        <f t="shared" si="473"/>
        <v>0</v>
      </c>
      <c r="K3792">
        <f>J3792*Weighting!$W$24</f>
        <v>0</v>
      </c>
      <c r="M3792" s="14"/>
    </row>
    <row r="3793" spans="1:25" x14ac:dyDescent="0.25">
      <c r="A3793" s="32" t="str">
        <f>IF(Weighting!$P$25&gt;0,B3793,"")</f>
        <v/>
      </c>
      <c r="B3793">
        <f>Weighting!$C$25</f>
        <v>2.8100000000000014</v>
      </c>
      <c r="C3793">
        <f>Weighting!$F$25</f>
        <v>0</v>
      </c>
      <c r="D3793" t="b">
        <f>IF(C3793=1,'Data Transformation'!$G$3+0.5*'Data Transformation'!$W$25,IF(C3794=1,D3794-'Data Transformation'!$W$25,FALSE))</f>
        <v>0</v>
      </c>
      <c r="E3793" t="str">
        <f t="array" ref="E3793">IF(ISLOGICAL(D3793),"",FREQUENCY(IF('Data Transformation'!$B$425:$B$8425='Bin Analysis'!$B3771,'Data Transformation'!$G$425:$G$8425),D3793))</f>
        <v/>
      </c>
      <c r="F3793" t="str">
        <f t="shared" si="471"/>
        <v/>
      </c>
      <c r="G3793">
        <f>Weighting!$H$25</f>
        <v>0</v>
      </c>
      <c r="H3793">
        <f t="array" ref="H3793">FREQUENCY(IF('Data Transformation'!$B$4:$B$8425=B3771,'Data Transformation'!$G$4:$G$8425),'Bin Analysis'!$B3793)</f>
        <v>19</v>
      </c>
      <c r="I3793">
        <f t="shared" si="472"/>
        <v>0</v>
      </c>
      <c r="J3793">
        <f t="shared" si="473"/>
        <v>0</v>
      </c>
      <c r="K3793">
        <f>J3793*Weighting!$W$25</f>
        <v>0</v>
      </c>
      <c r="M3793" s="14"/>
    </row>
    <row r="3794" spans="1:25" x14ac:dyDescent="0.25">
      <c r="O3794"/>
      <c r="P3794"/>
      <c r="Q3794"/>
      <c r="R3794"/>
    </row>
    <row r="3795" spans="1:25" ht="23.25" x14ac:dyDescent="0.35">
      <c r="A3795" s="21" t="s">
        <v>0</v>
      </c>
      <c r="B3795" s="21">
        <f>IFERROR(VLOOKUP(C3795,'Data Transformation'!$L$6:$M$426,2,FALSE),"")</f>
        <v>158</v>
      </c>
      <c r="C3795" s="21">
        <f>C3771+1</f>
        <v>158</v>
      </c>
      <c r="D3795" s="21"/>
      <c r="E3795" s="21"/>
      <c r="F3795" s="21"/>
      <c r="G3795" s="21"/>
      <c r="H3795" s="22"/>
      <c r="I3795" s="22"/>
      <c r="J3795" s="22"/>
      <c r="K3795" s="21"/>
      <c r="L3795" s="21">
        <f>B3795</f>
        <v>158</v>
      </c>
      <c r="M3795" s="23">
        <f>INDEX('Data Transformation'!$O$4:$O$424,MATCH($B3795,'Data Transformation'!$M$4:$M$424,0),MATCH($M$2,'Data Transformation'!$O$3,0))</f>
        <v>19</v>
      </c>
      <c r="N3795" s="27">
        <f>IF('Input and Summary Results'!$J$16="minimum",'Bin Analysis'!X3796/(M3795-1),'Bin Analysis'!Y3795/('Bin Analysis'!M3795-1))</f>
        <v>0.1111111111111111</v>
      </c>
      <c r="O3795" s="27">
        <f>IF(M3795=FALSE,NA(),(VLOOKUP(1,C3798:K3817,4,FALSE))/(M3795-1))</f>
        <v>0.44444444444444442</v>
      </c>
      <c r="P3795" s="27">
        <f>IF(M3795=FALSE,NA(),SUM(J3798:J3817)/Weighting!$S$5)</f>
        <v>0.6</v>
      </c>
      <c r="Q3795" s="27">
        <f>IF(M3795=FALSE,NA(),SUM(K3798:K3817)/Weighting!$S$6)</f>
        <v>0.52173913043478259</v>
      </c>
      <c r="R3795" s="27">
        <f>IF(M3795=FALSE,NA(),(VLOOKUP(1,G3798:K3817,3,FALSE))/(M3795-1))</f>
        <v>5.5555555555555552E-2</v>
      </c>
      <c r="S3795" s="22" t="str">
        <f>IF(M3795=FALSE,NA(),IF(SUM(J3798:J3817)=2,"yes","no"))</f>
        <v>no</v>
      </c>
      <c r="X3795" s="2" cm="2">
        <f t="array" ref="X3795:X3796">FREQUENCY(IF('Data Transformation'!$B$425:$B$6424='Bin Analysis'!L3795,'Data Transformation'!$G$425:$G$6424),'Data Transformation'!$U$11)</f>
        <v>16</v>
      </c>
      <c r="Y3795" s="2" cm="2">
        <f t="array" ref="Y3795:Y3796">FREQUENCY(IF('Data Transformation'!$B$425:$B$6424='Bin Analysis'!L3795,'Data Transformation'!$G$425:$G$6424),'Data Transformation'!$U$12)</f>
        <v>8</v>
      </c>
    </row>
    <row r="3796" spans="1:25" x14ac:dyDescent="0.25">
      <c r="A3796" s="14" t="s">
        <v>67</v>
      </c>
      <c r="B3796" t="s">
        <v>47</v>
      </c>
      <c r="C3796" t="s">
        <v>5</v>
      </c>
      <c r="D3796" t="s">
        <v>100</v>
      </c>
      <c r="E3796" t="s">
        <v>101</v>
      </c>
      <c r="F3796" t="s">
        <v>102</v>
      </c>
      <c r="G3796" t="s">
        <v>70</v>
      </c>
      <c r="H3796" t="s">
        <v>31</v>
      </c>
      <c r="I3796" t="s">
        <v>32</v>
      </c>
      <c r="J3796" t="s">
        <v>46</v>
      </c>
      <c r="K3796" s="14" t="s">
        <v>45</v>
      </c>
      <c r="M3796" s="14"/>
      <c r="X3796" s="2">
        <v>2</v>
      </c>
      <c r="Y3796" s="2">
        <v>10</v>
      </c>
    </row>
    <row r="3797" spans="1:25" x14ac:dyDescent="0.25">
      <c r="A3797" s="32"/>
      <c r="D3797" t="b">
        <f>IF(C3797=1,'Data Transformation'!$G$3+0.5*'Data Transformation'!$W$25,IF(C3798=1,D3798-'Data Transformation'!$W$25,FALSE))</f>
        <v>0</v>
      </c>
      <c r="E3797" t="str">
        <f t="array" ref="E3797">IF(ISLOGICAL(D3797),"",FREQUENCY(IF('Data Transformation'!$B$425:$B$8425='Bin Analysis'!$B3795,'Data Transformation'!$G$425:$G$8425),D3797))</f>
        <v/>
      </c>
      <c r="F3797" t="str">
        <f>IF(ISLOGICAL(D3797),"",E3797-E3796)</f>
        <v/>
      </c>
      <c r="M3797" s="14"/>
    </row>
    <row r="3798" spans="1:25" x14ac:dyDescent="0.25">
      <c r="A3798" s="32">
        <f>IF(Weighting!$P$6&gt;0,B3798,"")</f>
        <v>0.32100000000000001</v>
      </c>
      <c r="B3798">
        <f>Weighting!$C$6</f>
        <v>0.32100000000000001</v>
      </c>
      <c r="C3798">
        <f>Weighting!$F$6</f>
        <v>0</v>
      </c>
      <c r="D3798" t="b">
        <f>IF(C3798=1,'Data Transformation'!$G$3+0.5*'Data Transformation'!$W$25,IF(C3799=1,D3799-'Data Transformation'!$W$25,FALSE))</f>
        <v>0</v>
      </c>
      <c r="E3798" t="str">
        <f t="array" ref="E3798">IF(ISLOGICAL(D3798),"",FREQUENCY(IF('Data Transformation'!$B$425:$B$8425='Bin Analysis'!$B3795,'Data Transformation'!$G$425:$G$8425),D3798))</f>
        <v/>
      </c>
      <c r="F3798" t="str">
        <f>IF(ISLOGICAL(D3798),"",E3798-E3797)</f>
        <v/>
      </c>
      <c r="G3798">
        <f>Weighting!$H$6</f>
        <v>1</v>
      </c>
      <c r="H3798">
        <f t="array" ref="H3798">FREQUENCY(IF('Data Transformation'!$B$4:$B$8425=B3795,'Data Transformation'!$G$4:$G$8425),'Bin Analysis'!$B3798)</f>
        <v>1</v>
      </c>
      <c r="I3798">
        <f>H3798-H3797</f>
        <v>1</v>
      </c>
      <c r="J3798">
        <f>IF(I3798=0,0,1)</f>
        <v>1</v>
      </c>
      <c r="K3798">
        <f>J3798*Weighting!$W$6</f>
        <v>1</v>
      </c>
      <c r="M3798" s="14"/>
    </row>
    <row r="3799" spans="1:25" x14ac:dyDescent="0.25">
      <c r="A3799" s="32">
        <f>IF(Weighting!$P$7&gt;0,B3799,"")</f>
        <v>0.45200000000000001</v>
      </c>
      <c r="B3799">
        <f>Weighting!$C$7</f>
        <v>0.45200000000000001</v>
      </c>
      <c r="C3799">
        <f>Weighting!$F$7</f>
        <v>0</v>
      </c>
      <c r="D3799" t="b">
        <f>IF(C3799=1,'Data Transformation'!$G$3+0.5*'Data Transformation'!$W$25,IF(C3800=1,D3800-'Data Transformation'!$W$25,FALSE))</f>
        <v>0</v>
      </c>
      <c r="E3799" t="str">
        <f t="array" ref="E3799">IF(ISLOGICAL(D3799),"",FREQUENCY(IF('Data Transformation'!$B$425:$B$8425='Bin Analysis'!$B3795,'Data Transformation'!$G$425:$G$8425),D3799))</f>
        <v/>
      </c>
      <c r="F3799" t="str">
        <f t="shared" ref="F3799:F3817" si="474">IF(ISLOGICAL(D3799),"",E3799-E3798)</f>
        <v/>
      </c>
      <c r="G3799">
        <f>Weighting!$H$7</f>
        <v>0</v>
      </c>
      <c r="H3799">
        <f t="array" ref="H3799">FREQUENCY(IF('Data Transformation'!$B$4:$B$8425=B3795,'Data Transformation'!$G$4:$G$8425),'Bin Analysis'!$B3799)</f>
        <v>1</v>
      </c>
      <c r="I3799">
        <f t="shared" ref="I3799:I3817" si="475">H3799-H3798</f>
        <v>0</v>
      </c>
      <c r="J3799">
        <f>IF(I3799=0,0,1)</f>
        <v>0</v>
      </c>
      <c r="K3799">
        <f>J3799*Weighting!$W$7</f>
        <v>0</v>
      </c>
      <c r="M3799" s="14"/>
    </row>
    <row r="3800" spans="1:25" x14ac:dyDescent="0.25">
      <c r="A3800" s="32">
        <f>IF(Weighting!$P$8&gt;0,B3800,"")</f>
        <v>0.58299999999999996</v>
      </c>
      <c r="B3800">
        <f>Weighting!$C$8</f>
        <v>0.58299999999999996</v>
      </c>
      <c r="C3800">
        <f>Weighting!$F$8</f>
        <v>0</v>
      </c>
      <c r="D3800" t="b">
        <f>IF(C3800=1,'Data Transformation'!$G$3+0.5*'Data Transformation'!$W$25,IF(C3801=1,D3801-'Data Transformation'!$W$25,FALSE))</f>
        <v>0</v>
      </c>
      <c r="E3800" t="str">
        <f t="array" ref="E3800">IF(ISLOGICAL(D3800),"",FREQUENCY(IF('Data Transformation'!$B$425:$B$8425='Bin Analysis'!$B3795,'Data Transformation'!$G$425:$G$8425),D3800))</f>
        <v/>
      </c>
      <c r="F3800" t="str">
        <f t="shared" si="474"/>
        <v/>
      </c>
      <c r="G3800">
        <f>Weighting!$H$8</f>
        <v>0</v>
      </c>
      <c r="H3800">
        <f t="array" ref="H3800">FREQUENCY(IF('Data Transformation'!$B$4:$B$8425=B3795,'Data Transformation'!$G$4:$G$8425),'Bin Analysis'!$B3800)</f>
        <v>1</v>
      </c>
      <c r="I3800">
        <f t="shared" si="475"/>
        <v>0</v>
      </c>
      <c r="J3800">
        <f t="shared" ref="J3800:J3817" si="476">IF(I3800=0,0,1)</f>
        <v>0</v>
      </c>
      <c r="K3800">
        <f>J3800*Weighting!$W$8</f>
        <v>0</v>
      </c>
      <c r="M3800" s="14"/>
    </row>
    <row r="3801" spans="1:25" x14ac:dyDescent="0.25">
      <c r="A3801" s="32">
        <f>IF(Weighting!$P$9&gt;0,B3801,"")</f>
        <v>0.71399999999999997</v>
      </c>
      <c r="B3801" s="50">
        <f>Weighting!$C$9</f>
        <v>0.71399999999999997</v>
      </c>
      <c r="C3801">
        <f>Weighting!$F$9</f>
        <v>0</v>
      </c>
      <c r="D3801" t="b">
        <f>IF(C3801=1,'Data Transformation'!$G$3+0.5*'Data Transformation'!$W$25,IF(C3802=1,D3802-'Data Transformation'!$W$25,FALSE))</f>
        <v>0</v>
      </c>
      <c r="E3801" t="str">
        <f t="array" ref="E3801">IF(ISLOGICAL(D3801),"",FREQUENCY(IF('Data Transformation'!$B$425:$B$8425='Bin Analysis'!$B3795,'Data Transformation'!$G$425:$G$8425),D3801))</f>
        <v/>
      </c>
      <c r="F3801" t="str">
        <f t="shared" si="474"/>
        <v/>
      </c>
      <c r="G3801">
        <f>Weighting!$H$9</f>
        <v>0</v>
      </c>
      <c r="H3801">
        <f t="array" ref="H3801">FREQUENCY(IF('Data Transformation'!$B$4:$B$8425=B3795,'Data Transformation'!$G$4:$G$8425),'Bin Analysis'!$B3801)</f>
        <v>3</v>
      </c>
      <c r="I3801">
        <f t="shared" si="475"/>
        <v>2</v>
      </c>
      <c r="J3801">
        <f t="shared" si="476"/>
        <v>1</v>
      </c>
      <c r="K3801">
        <f>J3801*Weighting!$W$9</f>
        <v>3</v>
      </c>
      <c r="M3801" s="14"/>
    </row>
    <row r="3802" spans="1:25" x14ac:dyDescent="0.25">
      <c r="A3802" s="32">
        <f>IF(Weighting!$P$10&gt;0,B3802,"")</f>
        <v>0.84499999999999997</v>
      </c>
      <c r="B3802">
        <f>Weighting!$C$10</f>
        <v>0.84499999999999997</v>
      </c>
      <c r="C3802">
        <f>Weighting!$F$10</f>
        <v>0</v>
      </c>
      <c r="D3802" t="b">
        <f>IF(C3802=1,'Data Transformation'!$G$3+0.5*'Data Transformation'!$W$25,IF(C3803=1,D3803-'Data Transformation'!$W$25,FALSE))</f>
        <v>0</v>
      </c>
      <c r="E3802" t="str">
        <f t="array" ref="E3802">IF(ISLOGICAL(D3802),"",FREQUENCY(IF('Data Transformation'!$B$425:$B$8425='Bin Analysis'!$B3795,'Data Transformation'!$G$425:$G$8425),D3802))</f>
        <v/>
      </c>
      <c r="F3802" t="str">
        <f t="shared" si="474"/>
        <v/>
      </c>
      <c r="G3802">
        <f>Weighting!$H$10</f>
        <v>0</v>
      </c>
      <c r="H3802">
        <f t="array" ref="H3802">FREQUENCY(IF('Data Transformation'!$B$4:$B$8425=B3795,'Data Transformation'!$G$4:$G$8425),'Bin Analysis'!$B3802)</f>
        <v>8</v>
      </c>
      <c r="I3802">
        <f t="shared" si="475"/>
        <v>5</v>
      </c>
      <c r="J3802">
        <f t="shared" si="476"/>
        <v>1</v>
      </c>
      <c r="K3802">
        <f>J3802*Weighting!$W$10</f>
        <v>3</v>
      </c>
      <c r="M3802" s="14"/>
    </row>
    <row r="3803" spans="1:25" x14ac:dyDescent="0.25">
      <c r="A3803" s="32">
        <f>IF(Weighting!$P$11&gt;0,B3803,"")</f>
        <v>0.97599999999999998</v>
      </c>
      <c r="B3803">
        <f>Weighting!$C$11</f>
        <v>0.97599999999999998</v>
      </c>
      <c r="C3803">
        <f>Weighting!$F$11</f>
        <v>0</v>
      </c>
      <c r="D3803">
        <f>IF(C3803=1,'Data Transformation'!$G$3+0.5*'Data Transformation'!$W$25,IF(C3804=1,D3804-'Data Transformation'!$W$25,FALSE))</f>
        <v>0.86899999999999999</v>
      </c>
      <c r="E3803">
        <f t="array" ref="E3803">IF(ISLOGICAL(D3803),"",FREQUENCY(IF('Data Transformation'!$B$425:$B$8425='Bin Analysis'!$B3795,'Data Transformation'!$G$425:$G$8425),D3803))</f>
        <v>8</v>
      </c>
      <c r="F3803" t="e">
        <f t="shared" si="474"/>
        <v>#VALUE!</v>
      </c>
      <c r="G3803">
        <f>Weighting!$H$11</f>
        <v>0</v>
      </c>
      <c r="H3803">
        <f t="array" ref="H3803">FREQUENCY(IF('Data Transformation'!$B$4:$B$8425=B3795,'Data Transformation'!$G$4:$G$8425),'Bin Analysis'!$B3803)</f>
        <v>10</v>
      </c>
      <c r="I3803">
        <f t="shared" si="475"/>
        <v>2</v>
      </c>
      <c r="J3803">
        <f t="shared" si="476"/>
        <v>1</v>
      </c>
      <c r="K3803">
        <f>J3803*Weighting!$W$11</f>
        <v>2</v>
      </c>
      <c r="M3803" s="14"/>
    </row>
    <row r="3804" spans="1:25" x14ac:dyDescent="0.25">
      <c r="A3804" s="32">
        <f>IF(Weighting!$P$12&gt;0,B3804,"")</f>
        <v>1.107</v>
      </c>
      <c r="B3804">
        <f>Weighting!$C$12</f>
        <v>1.107</v>
      </c>
      <c r="C3804">
        <f>Weighting!$F$12</f>
        <v>1</v>
      </c>
      <c r="D3804">
        <f>IF(C3804=1,'Data Transformation'!$G$3+0.5*'Data Transformation'!$W$25,IF(C3805=1,D3805-'Data Transformation'!$W$25,FALSE))</f>
        <v>1.131</v>
      </c>
      <c r="E3804">
        <f t="array" ref="E3804">IF(ISLOGICAL(D3804),"",FREQUENCY(IF('Data Transformation'!$B$425:$B$8425='Bin Analysis'!$B3795,'Data Transformation'!$G$425:$G$8425),D3804))</f>
        <v>16</v>
      </c>
      <c r="F3804">
        <f t="shared" si="474"/>
        <v>8</v>
      </c>
      <c r="G3804">
        <f>Weighting!$H$12</f>
        <v>0</v>
      </c>
      <c r="H3804">
        <f t="array" ref="H3804">FREQUENCY(IF('Data Transformation'!$B$4:$B$8425=B3795,'Data Transformation'!$G$4:$G$8425),'Bin Analysis'!$B3804)</f>
        <v>16</v>
      </c>
      <c r="I3804">
        <f t="shared" si="475"/>
        <v>6</v>
      </c>
      <c r="J3804">
        <f t="shared" si="476"/>
        <v>1</v>
      </c>
      <c r="K3804">
        <f>J3804*Weighting!$W$12</f>
        <v>1</v>
      </c>
      <c r="M3804" s="14"/>
    </row>
    <row r="3805" spans="1:25" x14ac:dyDescent="0.25">
      <c r="A3805" s="32">
        <f>IF(Weighting!$P$13&gt;0,B3805,"")</f>
        <v>1.238</v>
      </c>
      <c r="B3805">
        <f>Weighting!$C$13</f>
        <v>1.238</v>
      </c>
      <c r="C3805">
        <f>Weighting!$F$13</f>
        <v>0</v>
      </c>
      <c r="D3805" t="b">
        <f>IF(C3805=1,'Data Transformation'!$G$3+0.5*'Data Transformation'!$W$25,IF(C3806=1,D3806-'Data Transformation'!$W$25,FALSE))</f>
        <v>0</v>
      </c>
      <c r="E3805" t="str">
        <f t="array" ref="E3805">IF(ISLOGICAL(D3805),"",FREQUENCY(IF('Data Transformation'!$B$425:$B$8425='Bin Analysis'!$B3795,'Data Transformation'!$G$425:$G$8425),D3805))</f>
        <v/>
      </c>
      <c r="F3805" t="str">
        <f t="shared" si="474"/>
        <v/>
      </c>
      <c r="G3805">
        <f>Weighting!$H$13</f>
        <v>0</v>
      </c>
      <c r="H3805">
        <f t="array" ref="H3805">FREQUENCY(IF('Data Transformation'!$B$4:$B$8425=B3795,'Data Transformation'!$G$4:$G$8425),'Bin Analysis'!$B3805)</f>
        <v>19</v>
      </c>
      <c r="I3805">
        <f t="shared" si="475"/>
        <v>3</v>
      </c>
      <c r="J3805">
        <f t="shared" si="476"/>
        <v>1</v>
      </c>
      <c r="K3805">
        <f>J3805*Weighting!$W$13</f>
        <v>2</v>
      </c>
      <c r="M3805" s="14"/>
    </row>
    <row r="3806" spans="1:25" x14ac:dyDescent="0.25">
      <c r="A3806" s="32">
        <f>IF(Weighting!$P$14&gt;0,B3806,"")</f>
        <v>1.369</v>
      </c>
      <c r="B3806">
        <f>Weighting!$C$14</f>
        <v>1.369</v>
      </c>
      <c r="C3806">
        <f>Weighting!$F$14</f>
        <v>0</v>
      </c>
      <c r="D3806" t="b">
        <f>IF(C3806=1,'Data Transformation'!$G$3+0.5*'Data Transformation'!$W$25,IF(C3807=1,D3807-'Data Transformation'!$W$25,FALSE))</f>
        <v>0</v>
      </c>
      <c r="E3806" t="str">
        <f t="array" ref="E3806">IF(ISLOGICAL(D3806),"",FREQUENCY(IF('Data Transformation'!$B$425:$B$8425='Bin Analysis'!$B3795,'Data Transformation'!$G$425:$G$8425),D3806))</f>
        <v/>
      </c>
      <c r="F3806" t="str">
        <f t="shared" si="474"/>
        <v/>
      </c>
      <c r="G3806">
        <f>Weighting!$H$14</f>
        <v>0</v>
      </c>
      <c r="H3806">
        <f t="array" ref="H3806">FREQUENCY(IF('Data Transformation'!$B$4:$B$8425=B3795,'Data Transformation'!$G$4:$G$8425),'Bin Analysis'!$B3806)</f>
        <v>19</v>
      </c>
      <c r="I3806">
        <f t="shared" si="475"/>
        <v>0</v>
      </c>
      <c r="J3806">
        <f t="shared" si="476"/>
        <v>0</v>
      </c>
      <c r="K3806">
        <f>J3806*Weighting!$W$14</f>
        <v>0</v>
      </c>
      <c r="M3806" s="14"/>
    </row>
    <row r="3807" spans="1:25" x14ac:dyDescent="0.25">
      <c r="A3807" s="32">
        <f>IF(Weighting!$P$15&gt;0,B3807,"")</f>
        <v>1.5000009999999999</v>
      </c>
      <c r="B3807">
        <f>Weighting!$C$15</f>
        <v>1.5000009999999999</v>
      </c>
      <c r="C3807">
        <f>Weighting!$F$15</f>
        <v>0</v>
      </c>
      <c r="D3807" t="b">
        <f>IF(C3807=1,'Data Transformation'!$G$3+0.5*'Data Transformation'!$W$25,IF(C3808=1,D3808-'Data Transformation'!$W$25,FALSE))</f>
        <v>0</v>
      </c>
      <c r="E3807" t="str">
        <f t="array" ref="E3807">IF(ISLOGICAL(D3807),"",FREQUENCY(IF('Data Transformation'!$B$425:$B$8425='Bin Analysis'!$B3795,'Data Transformation'!$G$425:$G$8425),D3807))</f>
        <v/>
      </c>
      <c r="F3807" t="str">
        <f t="shared" si="474"/>
        <v/>
      </c>
      <c r="G3807">
        <f>Weighting!$H$15</f>
        <v>0</v>
      </c>
      <c r="H3807">
        <f t="array" ref="H3807">FREQUENCY(IF('Data Transformation'!$B$4:$B$8425=B3795,'Data Transformation'!$G$4:$G$8425),'Bin Analysis'!$B3807)</f>
        <v>19</v>
      </c>
      <c r="I3807">
        <f t="shared" si="475"/>
        <v>0</v>
      </c>
      <c r="J3807">
        <f t="shared" si="476"/>
        <v>0</v>
      </c>
      <c r="K3807">
        <f>J3807*Weighting!$W$15</f>
        <v>0</v>
      </c>
      <c r="M3807" s="14"/>
    </row>
    <row r="3808" spans="1:25" x14ac:dyDescent="0.25">
      <c r="A3808" s="32" t="str">
        <f>IF(Weighting!$P$16&gt;0,B3808,"")</f>
        <v/>
      </c>
      <c r="B3808">
        <f>Weighting!$C$16</f>
        <v>1.631</v>
      </c>
      <c r="C3808">
        <f>Weighting!$F$16</f>
        <v>0</v>
      </c>
      <c r="D3808" t="b">
        <f>IF(C3808=1,'Data Transformation'!$G$3+0.5*'Data Transformation'!$W$25,IF(C3809=1,D3809-'Data Transformation'!$W$25,FALSE))</f>
        <v>0</v>
      </c>
      <c r="E3808" t="str">
        <f t="array" ref="E3808">IF(ISLOGICAL(D3808),"",FREQUENCY(IF('Data Transformation'!$B$425:$B$8425='Bin Analysis'!$B3795,'Data Transformation'!$G$425:$G$8425),D3808))</f>
        <v/>
      </c>
      <c r="F3808" t="str">
        <f t="shared" si="474"/>
        <v/>
      </c>
      <c r="G3808">
        <f>Weighting!$H$16</f>
        <v>0</v>
      </c>
      <c r="H3808">
        <f t="array" ref="H3808">FREQUENCY(IF('Data Transformation'!$B$4:$B$8425=B3795,'Data Transformation'!$G$4:$G$8425),'Bin Analysis'!$B3808)</f>
        <v>19</v>
      </c>
      <c r="I3808">
        <f t="shared" si="475"/>
        <v>0</v>
      </c>
      <c r="J3808">
        <f t="shared" si="476"/>
        <v>0</v>
      </c>
      <c r="K3808">
        <f>J3808*Weighting!$W$16</f>
        <v>0</v>
      </c>
      <c r="M3808" s="14"/>
    </row>
    <row r="3809" spans="1:25" x14ac:dyDescent="0.25">
      <c r="A3809" s="32" t="str">
        <f>IF(Weighting!$P$17&gt;0,B3809,"")</f>
        <v/>
      </c>
      <c r="B3809">
        <f>Weighting!$C$17</f>
        <v>1.762</v>
      </c>
      <c r="C3809">
        <f>Weighting!$F$17</f>
        <v>0</v>
      </c>
      <c r="D3809" t="b">
        <f>IF(C3809=1,'Data Transformation'!$G$3+0.5*'Data Transformation'!$W$25,IF(C3810=1,D3810-'Data Transformation'!$W$25,FALSE))</f>
        <v>0</v>
      </c>
      <c r="E3809" t="str">
        <f t="array" ref="E3809">IF(ISLOGICAL(D3809),"",FREQUENCY(IF('Data Transformation'!$B$425:$B$8425='Bin Analysis'!$B3795,'Data Transformation'!$G$425:$G$8425),D3809))</f>
        <v/>
      </c>
      <c r="F3809" t="str">
        <f t="shared" si="474"/>
        <v/>
      </c>
      <c r="G3809">
        <f>Weighting!$H$17</f>
        <v>0</v>
      </c>
      <c r="H3809">
        <f t="array" ref="H3809">FREQUENCY(IF('Data Transformation'!$B$4:$B$8425=B3795,'Data Transformation'!$G$4:$G$8425),'Bin Analysis'!$B3809)</f>
        <v>19</v>
      </c>
      <c r="I3809">
        <f t="shared" si="475"/>
        <v>0</v>
      </c>
      <c r="J3809">
        <f t="shared" si="476"/>
        <v>0</v>
      </c>
      <c r="K3809">
        <f>J3809*Weighting!$W$17</f>
        <v>0</v>
      </c>
      <c r="M3809" s="14"/>
    </row>
    <row r="3810" spans="1:25" x14ac:dyDescent="0.25">
      <c r="A3810" s="32" t="str">
        <f>IF(Weighting!$P$18&gt;0,B3810,"")</f>
        <v/>
      </c>
      <c r="B3810">
        <f>Weighting!$C$18</f>
        <v>1.893</v>
      </c>
      <c r="C3810">
        <f>Weighting!$F$18</f>
        <v>0</v>
      </c>
      <c r="D3810" t="b">
        <f>IF(C3810=1,'Data Transformation'!$G$3+0.5*'Data Transformation'!$W$25,IF(C3811=1,D3811-'Data Transformation'!$W$25,FALSE))</f>
        <v>0</v>
      </c>
      <c r="E3810" t="str">
        <f t="array" ref="E3810">IF(ISLOGICAL(D3810),"",FREQUENCY(IF('Data Transformation'!$B$425:$B$8425='Bin Analysis'!$B3795,'Data Transformation'!$G$425:$G$8425),D3810))</f>
        <v/>
      </c>
      <c r="F3810" t="str">
        <f t="shared" si="474"/>
        <v/>
      </c>
      <c r="G3810">
        <f>Weighting!$H$18</f>
        <v>0</v>
      </c>
      <c r="H3810">
        <f t="array" ref="H3810">FREQUENCY(IF('Data Transformation'!$B$4:$B$8425=B3795,'Data Transformation'!$G$4:$G$8425),'Bin Analysis'!$B3810)</f>
        <v>19</v>
      </c>
      <c r="I3810">
        <f t="shared" si="475"/>
        <v>0</v>
      </c>
      <c r="J3810">
        <f t="shared" si="476"/>
        <v>0</v>
      </c>
      <c r="K3810">
        <f>J3810*Weighting!$W$18</f>
        <v>0</v>
      </c>
      <c r="M3810" s="14"/>
    </row>
    <row r="3811" spans="1:25" x14ac:dyDescent="0.25">
      <c r="A3811" s="32" t="str">
        <f>IF(Weighting!$P$19&gt;0,B3811,"")</f>
        <v/>
      </c>
      <c r="B3811">
        <f>Weighting!$C$19</f>
        <v>2.024</v>
      </c>
      <c r="C3811">
        <f>Weighting!$F$19</f>
        <v>0</v>
      </c>
      <c r="D3811" t="b">
        <f>IF(C3811=1,'Data Transformation'!$G$3+0.5*'Data Transformation'!$W$25,IF(C3812=1,D3812-'Data Transformation'!$W$25,FALSE))</f>
        <v>0</v>
      </c>
      <c r="E3811" t="str">
        <f t="array" ref="E3811">IF(ISLOGICAL(D3811),"",FREQUENCY(IF('Data Transformation'!$B$425:$B$8425='Bin Analysis'!$B3795,'Data Transformation'!$G$425:$G$8425),D3811))</f>
        <v/>
      </c>
      <c r="F3811" t="str">
        <f t="shared" si="474"/>
        <v/>
      </c>
      <c r="G3811">
        <f>Weighting!$H$19</f>
        <v>0</v>
      </c>
      <c r="H3811">
        <f t="array" ref="H3811">FREQUENCY(IF('Data Transformation'!$B$4:$B$8425=B3795,'Data Transformation'!$G$4:$G$8425),'Bin Analysis'!$B3811)</f>
        <v>19</v>
      </c>
      <c r="I3811">
        <f t="shared" si="475"/>
        <v>0</v>
      </c>
      <c r="J3811">
        <f t="shared" si="476"/>
        <v>0</v>
      </c>
      <c r="K3811">
        <f>J3811*Weighting!$W$19</f>
        <v>0</v>
      </c>
      <c r="M3811" s="14"/>
    </row>
    <row r="3812" spans="1:25" x14ac:dyDescent="0.25">
      <c r="A3812" s="32" t="str">
        <f>IF(Weighting!$P$20&gt;0,B3812,"")</f>
        <v/>
      </c>
      <c r="B3812">
        <f>Weighting!$C$20</f>
        <v>2.1550000000000002</v>
      </c>
      <c r="C3812">
        <f>Weighting!$F$20</f>
        <v>0</v>
      </c>
      <c r="D3812" t="b">
        <f>IF(C3812=1,'Data Transformation'!$G$3+0.5*'Data Transformation'!$W$25,IF(C3813=1,D3813-'Data Transformation'!$W$25,FALSE))</f>
        <v>0</v>
      </c>
      <c r="E3812" t="str">
        <f t="array" ref="E3812">IF(ISLOGICAL(D3812),"",FREQUENCY(IF('Data Transformation'!$B$425:$B$8425='Bin Analysis'!$B3795,'Data Transformation'!$G$425:$G$8425),D3812))</f>
        <v/>
      </c>
      <c r="F3812" t="str">
        <f t="shared" si="474"/>
        <v/>
      </c>
      <c r="G3812">
        <f>Weighting!$H$20</f>
        <v>0</v>
      </c>
      <c r="H3812">
        <f t="array" ref="H3812">FREQUENCY(IF('Data Transformation'!$B$4:$B$8425=B3795,'Data Transformation'!$G$4:$G$8425),'Bin Analysis'!$B3812)</f>
        <v>19</v>
      </c>
      <c r="I3812">
        <f t="shared" si="475"/>
        <v>0</v>
      </c>
      <c r="J3812">
        <f t="shared" si="476"/>
        <v>0</v>
      </c>
      <c r="K3812">
        <f>J3812*Weighting!$W$20</f>
        <v>0</v>
      </c>
      <c r="M3812" s="14"/>
    </row>
    <row r="3813" spans="1:25" x14ac:dyDescent="0.25">
      <c r="A3813" s="32" t="str">
        <f>IF(Weighting!$P$21&gt;0,B3813,"")</f>
        <v/>
      </c>
      <c r="B3813">
        <f>Weighting!$C$21</f>
        <v>2.2860000000000005</v>
      </c>
      <c r="C3813">
        <f>Weighting!$F$21</f>
        <v>0</v>
      </c>
      <c r="D3813" t="b">
        <f>IF(C3813=1,'Data Transformation'!$G$3+0.5*'Data Transformation'!$W$25,IF(C3814=1,D3814-'Data Transformation'!$W$25,FALSE))</f>
        <v>0</v>
      </c>
      <c r="E3813" t="str">
        <f t="array" ref="E3813">IF(ISLOGICAL(D3813),"",FREQUENCY(IF('Data Transformation'!$B$425:$B$8425='Bin Analysis'!$B3795,'Data Transformation'!$G$425:$G$8425),D3813))</f>
        <v/>
      </c>
      <c r="F3813" t="str">
        <f t="shared" si="474"/>
        <v/>
      </c>
      <c r="G3813">
        <f>Weighting!$H$21</f>
        <v>0</v>
      </c>
      <c r="H3813">
        <f t="array" ref="H3813">FREQUENCY(IF('Data Transformation'!$B$4:$B$8425=B3795,'Data Transformation'!$G$4:$G$8425),'Bin Analysis'!$B3813)</f>
        <v>19</v>
      </c>
      <c r="I3813">
        <f t="shared" si="475"/>
        <v>0</v>
      </c>
      <c r="J3813">
        <f t="shared" si="476"/>
        <v>0</v>
      </c>
      <c r="K3813">
        <f>J3813*Weighting!$W$21</f>
        <v>0</v>
      </c>
      <c r="M3813" s="14"/>
    </row>
    <row r="3814" spans="1:25" x14ac:dyDescent="0.25">
      <c r="A3814" s="32" t="str">
        <f>IF(Weighting!$P$22&gt;0,B3814,"")</f>
        <v/>
      </c>
      <c r="B3814">
        <f>Weighting!$C$22</f>
        <v>2.4170000000000007</v>
      </c>
      <c r="C3814">
        <f>Weighting!$F$22</f>
        <v>0</v>
      </c>
      <c r="D3814" t="b">
        <f>IF(C3814=1,'Data Transformation'!$G$3+0.5*'Data Transformation'!$W$25,IF(C3815=1,D3815-'Data Transformation'!$W$25,FALSE))</f>
        <v>0</v>
      </c>
      <c r="E3814" t="str">
        <f t="array" ref="E3814">IF(ISLOGICAL(D3814),"",FREQUENCY(IF('Data Transformation'!$B$425:$B$8425='Bin Analysis'!$B3795,'Data Transformation'!$G$425:$G$8425),D3814))</f>
        <v/>
      </c>
      <c r="F3814" t="str">
        <f t="shared" si="474"/>
        <v/>
      </c>
      <c r="G3814">
        <f>Weighting!$H$22</f>
        <v>0</v>
      </c>
      <c r="H3814">
        <f t="array" ref="H3814">FREQUENCY(IF('Data Transformation'!$B$4:$B$8425=B3795,'Data Transformation'!$G$4:$G$8425),'Bin Analysis'!$B3814)</f>
        <v>19</v>
      </c>
      <c r="I3814">
        <f t="shared" si="475"/>
        <v>0</v>
      </c>
      <c r="J3814">
        <f t="shared" si="476"/>
        <v>0</v>
      </c>
      <c r="K3814">
        <f>J3814*Weighting!$W$22</f>
        <v>0</v>
      </c>
      <c r="M3814" s="14"/>
    </row>
    <row r="3815" spans="1:25" x14ac:dyDescent="0.25">
      <c r="A3815" s="32" t="str">
        <f>IF(Weighting!$P$23&gt;0,B3815,"")</f>
        <v/>
      </c>
      <c r="B3815">
        <f>Weighting!$C$23</f>
        <v>2.5480000000000009</v>
      </c>
      <c r="C3815">
        <f>Weighting!$F$23</f>
        <v>0</v>
      </c>
      <c r="D3815" t="b">
        <f>IF(C3815=1,'Data Transformation'!$G$3+0.5*'Data Transformation'!$W$25,IF(C3816=1,D3816-'Data Transformation'!$W$25,FALSE))</f>
        <v>0</v>
      </c>
      <c r="E3815" t="str">
        <f t="array" ref="E3815">IF(ISLOGICAL(D3815),"",FREQUENCY(IF('Data Transformation'!$B$425:$B$8425='Bin Analysis'!$B3795,'Data Transformation'!$G$425:$G$8425),D3815))</f>
        <v/>
      </c>
      <c r="F3815" t="str">
        <f t="shared" si="474"/>
        <v/>
      </c>
      <c r="G3815">
        <f>Weighting!$H$23</f>
        <v>0</v>
      </c>
      <c r="H3815">
        <f t="array" ref="H3815">FREQUENCY(IF('Data Transformation'!$B$4:$B$8425=B3795,'Data Transformation'!$G$4:$G$8425),'Bin Analysis'!$B3815)</f>
        <v>19</v>
      </c>
      <c r="I3815">
        <f t="shared" si="475"/>
        <v>0</v>
      </c>
      <c r="J3815">
        <f t="shared" si="476"/>
        <v>0</v>
      </c>
      <c r="K3815">
        <f>J3815*Weighting!$W$23</f>
        <v>0</v>
      </c>
      <c r="M3815" s="14"/>
    </row>
    <row r="3816" spans="1:25" x14ac:dyDescent="0.25">
      <c r="A3816" s="32" t="str">
        <f>IF(Weighting!$P$24&gt;0,B3816,"")</f>
        <v/>
      </c>
      <c r="B3816">
        <f>Weighting!$C$24</f>
        <v>2.6790000000000012</v>
      </c>
      <c r="C3816">
        <f>Weighting!$F$24</f>
        <v>0</v>
      </c>
      <c r="D3816" t="b">
        <f>IF(C3816=1,'Data Transformation'!$G$3+0.5*'Data Transformation'!$W$25,IF(C3817=1,D3817-'Data Transformation'!$W$25,FALSE))</f>
        <v>0</v>
      </c>
      <c r="E3816" t="str">
        <f t="array" ref="E3816">IF(ISLOGICAL(D3816),"",FREQUENCY(IF('Data Transformation'!$B$425:$B$8425='Bin Analysis'!$B3795,'Data Transformation'!$G$425:$G$8425),D3816))</f>
        <v/>
      </c>
      <c r="F3816" t="str">
        <f t="shared" si="474"/>
        <v/>
      </c>
      <c r="G3816">
        <f>Weighting!$H$24</f>
        <v>0</v>
      </c>
      <c r="H3816">
        <f t="array" ref="H3816">FREQUENCY(IF('Data Transformation'!$B$4:$B$8425=B3795,'Data Transformation'!$G$4:$G$8425),'Bin Analysis'!$B3816)</f>
        <v>19</v>
      </c>
      <c r="I3816">
        <f t="shared" si="475"/>
        <v>0</v>
      </c>
      <c r="J3816">
        <f t="shared" si="476"/>
        <v>0</v>
      </c>
      <c r="K3816">
        <f>J3816*Weighting!$W$24</f>
        <v>0</v>
      </c>
      <c r="M3816" s="14"/>
    </row>
    <row r="3817" spans="1:25" x14ac:dyDescent="0.25">
      <c r="A3817" s="32" t="str">
        <f>IF(Weighting!$P$25&gt;0,B3817,"")</f>
        <v/>
      </c>
      <c r="B3817">
        <f>Weighting!$C$25</f>
        <v>2.8100000000000014</v>
      </c>
      <c r="C3817">
        <f>Weighting!$F$25</f>
        <v>0</v>
      </c>
      <c r="D3817" t="b">
        <f>IF(C3817=1,'Data Transformation'!$G$3+0.5*'Data Transformation'!$W$25,IF(C3818=1,D3818-'Data Transformation'!$W$25,FALSE))</f>
        <v>0</v>
      </c>
      <c r="E3817" t="str">
        <f t="array" ref="E3817">IF(ISLOGICAL(D3817),"",FREQUENCY(IF('Data Transformation'!$B$425:$B$8425='Bin Analysis'!$B3795,'Data Transformation'!$G$425:$G$8425),D3817))</f>
        <v/>
      </c>
      <c r="F3817" t="str">
        <f t="shared" si="474"/>
        <v/>
      </c>
      <c r="G3817">
        <f>Weighting!$H$25</f>
        <v>0</v>
      </c>
      <c r="H3817">
        <f t="array" ref="H3817">FREQUENCY(IF('Data Transformation'!$B$4:$B$8425=B3795,'Data Transformation'!$G$4:$G$8425),'Bin Analysis'!$B3817)</f>
        <v>19</v>
      </c>
      <c r="I3817">
        <f t="shared" si="475"/>
        <v>0</v>
      </c>
      <c r="J3817">
        <f t="shared" si="476"/>
        <v>0</v>
      </c>
      <c r="K3817">
        <f>J3817*Weighting!$W$25</f>
        <v>0</v>
      </c>
      <c r="M3817" s="14"/>
    </row>
    <row r="3818" spans="1:25" x14ac:dyDescent="0.25">
      <c r="O3818"/>
      <c r="P3818"/>
      <c r="Q3818"/>
      <c r="R3818"/>
    </row>
    <row r="3819" spans="1:25" ht="23.25" x14ac:dyDescent="0.35">
      <c r="A3819" s="21" t="s">
        <v>0</v>
      </c>
      <c r="B3819" s="21">
        <f>IFERROR(VLOOKUP(C3819,'Data Transformation'!$L$6:$M$426,2,FALSE),"")</f>
        <v>159</v>
      </c>
      <c r="C3819" s="21">
        <f>C3795+1</f>
        <v>159</v>
      </c>
      <c r="D3819" s="21"/>
      <c r="E3819" s="21"/>
      <c r="F3819" s="21"/>
      <c r="G3819" s="21"/>
      <c r="H3819" s="22"/>
      <c r="I3819" s="22"/>
      <c r="J3819" s="22"/>
      <c r="K3819" s="21"/>
      <c r="L3819" s="21">
        <f>B3819</f>
        <v>159</v>
      </c>
      <c r="M3819" s="23">
        <f>INDEX('Data Transformation'!$O$4:$O$424,MATCH($B3819,'Data Transformation'!$M$4:$M$424,0),MATCH($M$2,'Data Transformation'!$O$3,0))</f>
        <v>19</v>
      </c>
      <c r="N3819" s="27">
        <f>IF('Input and Summary Results'!$J$16="minimum",'Bin Analysis'!X3820/(M3819-1),'Bin Analysis'!Y3819/('Bin Analysis'!M3819-1))</f>
        <v>0</v>
      </c>
      <c r="O3819" s="27">
        <f>IF(M3819=FALSE,NA(),(VLOOKUP(1,C3822:K3841,4,FALSE))/(M3819-1))</f>
        <v>0</v>
      </c>
      <c r="P3819" s="27">
        <f>IF(M3819=FALSE,NA(),SUM(J3822:J3841)/Weighting!$S$5)</f>
        <v>0.4</v>
      </c>
      <c r="Q3819" s="27">
        <f>IF(M3819=FALSE,NA(),SUM(K3822:K3841)/Weighting!$S$6)</f>
        <v>0.34782608695652173</v>
      </c>
      <c r="R3819" s="27">
        <f>IF(M3819=FALSE,NA(),(VLOOKUP(1,G3822:K3841,3,FALSE))/(M3819-1))</f>
        <v>0.77777777777777779</v>
      </c>
      <c r="S3819" s="22" t="str">
        <f>IF(M3819=FALSE,NA(),IF(SUM(J3822:J3841)=2,"yes","no"))</f>
        <v>no</v>
      </c>
      <c r="X3819" s="2" cm="2">
        <f t="array" ref="X3819:X3820">FREQUENCY(IF('Data Transformation'!$B$425:$B$6424='Bin Analysis'!L3819,'Data Transformation'!$G$425:$G$6424),'Data Transformation'!$U$11)</f>
        <v>18</v>
      </c>
      <c r="Y3819" s="2" cm="2">
        <f t="array" ref="Y3819:Y3820">FREQUENCY(IF('Data Transformation'!$B$425:$B$6424='Bin Analysis'!L3819,'Data Transformation'!$G$425:$G$6424),'Data Transformation'!$U$12)</f>
        <v>18</v>
      </c>
    </row>
    <row r="3820" spans="1:25" x14ac:dyDescent="0.25">
      <c r="A3820" s="14" t="s">
        <v>67</v>
      </c>
      <c r="B3820" t="s">
        <v>47</v>
      </c>
      <c r="C3820" t="s">
        <v>5</v>
      </c>
      <c r="D3820" t="s">
        <v>100</v>
      </c>
      <c r="E3820" t="s">
        <v>101</v>
      </c>
      <c r="F3820" t="s">
        <v>102</v>
      </c>
      <c r="G3820" t="s">
        <v>70</v>
      </c>
      <c r="H3820" t="s">
        <v>31</v>
      </c>
      <c r="I3820" t="s">
        <v>32</v>
      </c>
      <c r="J3820" t="s">
        <v>46</v>
      </c>
      <c r="K3820" s="14" t="s">
        <v>45</v>
      </c>
      <c r="M3820" s="14"/>
      <c r="X3820" s="2">
        <v>0</v>
      </c>
      <c r="Y3820" s="2">
        <v>0</v>
      </c>
    </row>
    <row r="3821" spans="1:25" x14ac:dyDescent="0.25">
      <c r="A3821" s="32"/>
      <c r="D3821" t="b">
        <f>IF(C3821=1,'Data Transformation'!$G$3+0.5*'Data Transformation'!$W$25,IF(C3822=1,D3822-'Data Transformation'!$W$25,FALSE))</f>
        <v>0</v>
      </c>
      <c r="E3821" t="str">
        <f t="array" ref="E3821">IF(ISLOGICAL(D3821),"",FREQUENCY(IF('Data Transformation'!$B$425:$B$8425='Bin Analysis'!$B3819,'Data Transformation'!$G$425:$G$8425),D3821))</f>
        <v/>
      </c>
      <c r="F3821" t="str">
        <f>IF(ISLOGICAL(D3821),"",E3821-E3820)</f>
        <v/>
      </c>
      <c r="M3821" s="14"/>
    </row>
    <row r="3822" spans="1:25" x14ac:dyDescent="0.25">
      <c r="A3822" s="32">
        <f>IF(Weighting!$P$6&gt;0,B3822,"")</f>
        <v>0.32100000000000001</v>
      </c>
      <c r="B3822">
        <f>Weighting!$C$6</f>
        <v>0.32100000000000001</v>
      </c>
      <c r="C3822">
        <f>Weighting!$F$6</f>
        <v>0</v>
      </c>
      <c r="D3822" t="b">
        <f>IF(C3822=1,'Data Transformation'!$G$3+0.5*'Data Transformation'!$W$25,IF(C3823=1,D3823-'Data Transformation'!$W$25,FALSE))</f>
        <v>0</v>
      </c>
      <c r="E3822" t="str">
        <f t="array" ref="E3822">IF(ISLOGICAL(D3822),"",FREQUENCY(IF('Data Transformation'!$B$425:$B$8425='Bin Analysis'!$B3819,'Data Transformation'!$G$425:$G$8425),D3822))</f>
        <v/>
      </c>
      <c r="F3822" t="str">
        <f>IF(ISLOGICAL(D3822),"",E3822-E3821)</f>
        <v/>
      </c>
      <c r="G3822">
        <f>Weighting!$H$6</f>
        <v>1</v>
      </c>
      <c r="H3822">
        <f t="array" ref="H3822">FREQUENCY(IF('Data Transformation'!$B$4:$B$8425=B3819,'Data Transformation'!$G$4:$G$8425),'Bin Analysis'!$B3822)</f>
        <v>14</v>
      </c>
      <c r="I3822">
        <f>H3822-H3821</f>
        <v>14</v>
      </c>
      <c r="J3822">
        <f>IF(I3822=0,0,1)</f>
        <v>1</v>
      </c>
      <c r="K3822">
        <f>J3822*Weighting!$W$6</f>
        <v>1</v>
      </c>
      <c r="M3822" s="14"/>
    </row>
    <row r="3823" spans="1:25" x14ac:dyDescent="0.25">
      <c r="A3823" s="32">
        <f>IF(Weighting!$P$7&gt;0,B3823,"")</f>
        <v>0.45200000000000001</v>
      </c>
      <c r="B3823">
        <f>Weighting!$C$7</f>
        <v>0.45200000000000001</v>
      </c>
      <c r="C3823">
        <f>Weighting!$F$7</f>
        <v>0</v>
      </c>
      <c r="D3823" t="b">
        <f>IF(C3823=1,'Data Transformation'!$G$3+0.5*'Data Transformation'!$W$25,IF(C3824=1,D3824-'Data Transformation'!$W$25,FALSE))</f>
        <v>0</v>
      </c>
      <c r="E3823" t="str">
        <f t="array" ref="E3823">IF(ISLOGICAL(D3823),"",FREQUENCY(IF('Data Transformation'!$B$425:$B$8425='Bin Analysis'!$B3819,'Data Transformation'!$G$425:$G$8425),D3823))</f>
        <v/>
      </c>
      <c r="F3823" t="str">
        <f t="shared" ref="F3823:F3841" si="477">IF(ISLOGICAL(D3823),"",E3823-E3822)</f>
        <v/>
      </c>
      <c r="G3823">
        <f>Weighting!$H$7</f>
        <v>0</v>
      </c>
      <c r="H3823">
        <f t="array" ref="H3823">FREQUENCY(IF('Data Transformation'!$B$4:$B$8425=B3819,'Data Transformation'!$G$4:$G$8425),'Bin Analysis'!$B3823)</f>
        <v>14</v>
      </c>
      <c r="I3823">
        <f t="shared" ref="I3823:I3841" si="478">H3823-H3822</f>
        <v>0</v>
      </c>
      <c r="J3823">
        <f>IF(I3823=0,0,1)</f>
        <v>0</v>
      </c>
      <c r="K3823">
        <f>J3823*Weighting!$W$7</f>
        <v>0</v>
      </c>
      <c r="M3823" s="14"/>
    </row>
    <row r="3824" spans="1:25" x14ac:dyDescent="0.25">
      <c r="A3824" s="32">
        <f>IF(Weighting!$P$8&gt;0,B3824,"")</f>
        <v>0.58299999999999996</v>
      </c>
      <c r="B3824">
        <f>Weighting!$C$8</f>
        <v>0.58299999999999996</v>
      </c>
      <c r="C3824">
        <f>Weighting!$F$8</f>
        <v>0</v>
      </c>
      <c r="D3824" t="b">
        <f>IF(C3824=1,'Data Transformation'!$G$3+0.5*'Data Transformation'!$W$25,IF(C3825=1,D3825-'Data Transformation'!$W$25,FALSE))</f>
        <v>0</v>
      </c>
      <c r="E3824" t="str">
        <f t="array" ref="E3824">IF(ISLOGICAL(D3824),"",FREQUENCY(IF('Data Transformation'!$B$425:$B$8425='Bin Analysis'!$B3819,'Data Transformation'!$G$425:$G$8425),D3824))</f>
        <v/>
      </c>
      <c r="F3824" t="str">
        <f t="shared" si="477"/>
        <v/>
      </c>
      <c r="G3824">
        <f>Weighting!$H$8</f>
        <v>0</v>
      </c>
      <c r="H3824">
        <f t="array" ref="H3824">FREQUENCY(IF('Data Transformation'!$B$4:$B$8425=B3819,'Data Transformation'!$G$4:$G$8425),'Bin Analysis'!$B3824)</f>
        <v>16</v>
      </c>
      <c r="I3824">
        <f t="shared" si="478"/>
        <v>2</v>
      </c>
      <c r="J3824">
        <f t="shared" ref="J3824:J3841" si="479">IF(I3824=0,0,1)</f>
        <v>1</v>
      </c>
      <c r="K3824">
        <f>J3824*Weighting!$W$8</f>
        <v>3</v>
      </c>
      <c r="M3824" s="14"/>
    </row>
    <row r="3825" spans="1:13" x14ac:dyDescent="0.25">
      <c r="A3825" s="32">
        <f>IF(Weighting!$P$9&gt;0,B3825,"")</f>
        <v>0.71399999999999997</v>
      </c>
      <c r="B3825" s="50">
        <f>Weighting!$C$9</f>
        <v>0.71399999999999997</v>
      </c>
      <c r="C3825">
        <f>Weighting!$F$9</f>
        <v>0</v>
      </c>
      <c r="D3825" t="b">
        <f>IF(C3825=1,'Data Transformation'!$G$3+0.5*'Data Transformation'!$W$25,IF(C3826=1,D3826-'Data Transformation'!$W$25,FALSE))</f>
        <v>0</v>
      </c>
      <c r="E3825" t="str">
        <f t="array" ref="E3825">IF(ISLOGICAL(D3825),"",FREQUENCY(IF('Data Transformation'!$B$425:$B$8425='Bin Analysis'!$B3819,'Data Transformation'!$G$425:$G$8425),D3825))</f>
        <v/>
      </c>
      <c r="F3825" t="str">
        <f t="shared" si="477"/>
        <v/>
      </c>
      <c r="G3825">
        <f>Weighting!$H$9</f>
        <v>0</v>
      </c>
      <c r="H3825">
        <f t="array" ref="H3825">FREQUENCY(IF('Data Transformation'!$B$4:$B$8425=B3819,'Data Transformation'!$G$4:$G$8425),'Bin Analysis'!$B3825)</f>
        <v>18</v>
      </c>
      <c r="I3825">
        <f t="shared" si="478"/>
        <v>2</v>
      </c>
      <c r="J3825">
        <f t="shared" si="479"/>
        <v>1</v>
      </c>
      <c r="K3825">
        <f>J3825*Weighting!$W$9</f>
        <v>3</v>
      </c>
      <c r="M3825" s="14"/>
    </row>
    <row r="3826" spans="1:13" x14ac:dyDescent="0.25">
      <c r="A3826" s="32">
        <f>IF(Weighting!$P$10&gt;0,B3826,"")</f>
        <v>0.84499999999999997</v>
      </c>
      <c r="B3826">
        <f>Weighting!$C$10</f>
        <v>0.84499999999999997</v>
      </c>
      <c r="C3826">
        <f>Weighting!$F$10</f>
        <v>0</v>
      </c>
      <c r="D3826" t="b">
        <f>IF(C3826=1,'Data Transformation'!$G$3+0.5*'Data Transformation'!$W$25,IF(C3827=1,D3827-'Data Transformation'!$W$25,FALSE))</f>
        <v>0</v>
      </c>
      <c r="E3826" t="str">
        <f t="array" ref="E3826">IF(ISLOGICAL(D3826),"",FREQUENCY(IF('Data Transformation'!$B$425:$B$8425='Bin Analysis'!$B3819,'Data Transformation'!$G$425:$G$8425),D3826))</f>
        <v/>
      </c>
      <c r="F3826" t="str">
        <f t="shared" si="477"/>
        <v/>
      </c>
      <c r="G3826">
        <f>Weighting!$H$10</f>
        <v>0</v>
      </c>
      <c r="H3826">
        <f t="array" ref="H3826">FREQUENCY(IF('Data Transformation'!$B$4:$B$8425=B3819,'Data Transformation'!$G$4:$G$8425),'Bin Analysis'!$B3826)</f>
        <v>18</v>
      </c>
      <c r="I3826">
        <f t="shared" si="478"/>
        <v>0</v>
      </c>
      <c r="J3826">
        <f t="shared" si="479"/>
        <v>0</v>
      </c>
      <c r="K3826">
        <f>J3826*Weighting!$W$10</f>
        <v>0</v>
      </c>
      <c r="M3826" s="14"/>
    </row>
    <row r="3827" spans="1:13" x14ac:dyDescent="0.25">
      <c r="A3827" s="32">
        <f>IF(Weighting!$P$11&gt;0,B3827,"")</f>
        <v>0.97599999999999998</v>
      </c>
      <c r="B3827">
        <f>Weighting!$C$11</f>
        <v>0.97599999999999998</v>
      </c>
      <c r="C3827">
        <f>Weighting!$F$11</f>
        <v>0</v>
      </c>
      <c r="D3827">
        <f>IF(C3827=1,'Data Transformation'!$G$3+0.5*'Data Transformation'!$W$25,IF(C3828=1,D3828-'Data Transformation'!$W$25,FALSE))</f>
        <v>0.86899999999999999</v>
      </c>
      <c r="E3827">
        <f t="array" ref="E3827">IF(ISLOGICAL(D3827),"",FREQUENCY(IF('Data Transformation'!$B$425:$B$8425='Bin Analysis'!$B3819,'Data Transformation'!$G$425:$G$8425),D3827))</f>
        <v>18</v>
      </c>
      <c r="F3827" t="e">
        <f t="shared" si="477"/>
        <v>#VALUE!</v>
      </c>
      <c r="G3827">
        <f>Weighting!$H$11</f>
        <v>0</v>
      </c>
      <c r="H3827">
        <f t="array" ref="H3827">FREQUENCY(IF('Data Transformation'!$B$4:$B$8425=B3819,'Data Transformation'!$G$4:$G$8425),'Bin Analysis'!$B3827)</f>
        <v>18</v>
      </c>
      <c r="I3827">
        <f t="shared" si="478"/>
        <v>0</v>
      </c>
      <c r="J3827">
        <f t="shared" si="479"/>
        <v>0</v>
      </c>
      <c r="K3827">
        <f>J3827*Weighting!$W$11</f>
        <v>0</v>
      </c>
      <c r="M3827" s="14"/>
    </row>
    <row r="3828" spans="1:13" x14ac:dyDescent="0.25">
      <c r="A3828" s="32">
        <f>IF(Weighting!$P$12&gt;0,B3828,"")</f>
        <v>1.107</v>
      </c>
      <c r="B3828">
        <f>Weighting!$C$12</f>
        <v>1.107</v>
      </c>
      <c r="C3828">
        <f>Weighting!$F$12</f>
        <v>1</v>
      </c>
      <c r="D3828">
        <f>IF(C3828=1,'Data Transformation'!$G$3+0.5*'Data Transformation'!$W$25,IF(C3829=1,D3829-'Data Transformation'!$W$25,FALSE))</f>
        <v>1.131</v>
      </c>
      <c r="E3828">
        <f t="array" ref="E3828">IF(ISLOGICAL(D3828),"",FREQUENCY(IF('Data Transformation'!$B$425:$B$8425='Bin Analysis'!$B3819,'Data Transformation'!$G$425:$G$8425),D3828))</f>
        <v>18</v>
      </c>
      <c r="F3828">
        <f t="shared" si="477"/>
        <v>0</v>
      </c>
      <c r="G3828">
        <f>Weighting!$H$12</f>
        <v>0</v>
      </c>
      <c r="H3828">
        <f t="array" ref="H3828">FREQUENCY(IF('Data Transformation'!$B$4:$B$8425=B3819,'Data Transformation'!$G$4:$G$8425),'Bin Analysis'!$B3828)</f>
        <v>19</v>
      </c>
      <c r="I3828">
        <f t="shared" si="478"/>
        <v>1</v>
      </c>
      <c r="J3828">
        <f t="shared" si="479"/>
        <v>1</v>
      </c>
      <c r="K3828">
        <f>J3828*Weighting!$W$12</f>
        <v>1</v>
      </c>
      <c r="M3828" s="14"/>
    </row>
    <row r="3829" spans="1:13" x14ac:dyDescent="0.25">
      <c r="A3829" s="32">
        <f>IF(Weighting!$P$13&gt;0,B3829,"")</f>
        <v>1.238</v>
      </c>
      <c r="B3829">
        <f>Weighting!$C$13</f>
        <v>1.238</v>
      </c>
      <c r="C3829">
        <f>Weighting!$F$13</f>
        <v>0</v>
      </c>
      <c r="D3829" t="b">
        <f>IF(C3829=1,'Data Transformation'!$G$3+0.5*'Data Transformation'!$W$25,IF(C3830=1,D3830-'Data Transformation'!$W$25,FALSE))</f>
        <v>0</v>
      </c>
      <c r="E3829" t="str">
        <f t="array" ref="E3829">IF(ISLOGICAL(D3829),"",FREQUENCY(IF('Data Transformation'!$B$425:$B$8425='Bin Analysis'!$B3819,'Data Transformation'!$G$425:$G$8425),D3829))</f>
        <v/>
      </c>
      <c r="F3829" t="str">
        <f t="shared" si="477"/>
        <v/>
      </c>
      <c r="G3829">
        <f>Weighting!$H$13</f>
        <v>0</v>
      </c>
      <c r="H3829">
        <f t="array" ref="H3829">FREQUENCY(IF('Data Transformation'!$B$4:$B$8425=B3819,'Data Transformation'!$G$4:$G$8425),'Bin Analysis'!$B3829)</f>
        <v>19</v>
      </c>
      <c r="I3829">
        <f t="shared" si="478"/>
        <v>0</v>
      </c>
      <c r="J3829">
        <f t="shared" si="479"/>
        <v>0</v>
      </c>
      <c r="K3829">
        <f>J3829*Weighting!$W$13</f>
        <v>0</v>
      </c>
      <c r="M3829" s="14"/>
    </row>
    <row r="3830" spans="1:13" x14ac:dyDescent="0.25">
      <c r="A3830" s="32">
        <f>IF(Weighting!$P$14&gt;0,B3830,"")</f>
        <v>1.369</v>
      </c>
      <c r="B3830">
        <f>Weighting!$C$14</f>
        <v>1.369</v>
      </c>
      <c r="C3830">
        <f>Weighting!$F$14</f>
        <v>0</v>
      </c>
      <c r="D3830" t="b">
        <f>IF(C3830=1,'Data Transformation'!$G$3+0.5*'Data Transformation'!$W$25,IF(C3831=1,D3831-'Data Transformation'!$W$25,FALSE))</f>
        <v>0</v>
      </c>
      <c r="E3830" t="str">
        <f t="array" ref="E3830">IF(ISLOGICAL(D3830),"",FREQUENCY(IF('Data Transformation'!$B$425:$B$8425='Bin Analysis'!$B3819,'Data Transformation'!$G$425:$G$8425),D3830))</f>
        <v/>
      </c>
      <c r="F3830" t="str">
        <f t="shared" si="477"/>
        <v/>
      </c>
      <c r="G3830">
        <f>Weighting!$H$14</f>
        <v>0</v>
      </c>
      <c r="H3830">
        <f t="array" ref="H3830">FREQUENCY(IF('Data Transformation'!$B$4:$B$8425=B3819,'Data Transformation'!$G$4:$G$8425),'Bin Analysis'!$B3830)</f>
        <v>19</v>
      </c>
      <c r="I3830">
        <f t="shared" si="478"/>
        <v>0</v>
      </c>
      <c r="J3830">
        <f t="shared" si="479"/>
        <v>0</v>
      </c>
      <c r="K3830">
        <f>J3830*Weighting!$W$14</f>
        <v>0</v>
      </c>
      <c r="M3830" s="14"/>
    </row>
    <row r="3831" spans="1:13" x14ac:dyDescent="0.25">
      <c r="A3831" s="32">
        <f>IF(Weighting!$P$15&gt;0,B3831,"")</f>
        <v>1.5000009999999999</v>
      </c>
      <c r="B3831">
        <f>Weighting!$C$15</f>
        <v>1.5000009999999999</v>
      </c>
      <c r="C3831">
        <f>Weighting!$F$15</f>
        <v>0</v>
      </c>
      <c r="D3831" t="b">
        <f>IF(C3831=1,'Data Transformation'!$G$3+0.5*'Data Transformation'!$W$25,IF(C3832=1,D3832-'Data Transformation'!$W$25,FALSE))</f>
        <v>0</v>
      </c>
      <c r="E3831" t="str">
        <f t="array" ref="E3831">IF(ISLOGICAL(D3831),"",FREQUENCY(IF('Data Transformation'!$B$425:$B$8425='Bin Analysis'!$B3819,'Data Transformation'!$G$425:$G$8425),D3831))</f>
        <v/>
      </c>
      <c r="F3831" t="str">
        <f t="shared" si="477"/>
        <v/>
      </c>
      <c r="G3831">
        <f>Weighting!$H$15</f>
        <v>0</v>
      </c>
      <c r="H3831">
        <f t="array" ref="H3831">FREQUENCY(IF('Data Transformation'!$B$4:$B$8425=B3819,'Data Transformation'!$G$4:$G$8425),'Bin Analysis'!$B3831)</f>
        <v>19</v>
      </c>
      <c r="I3831">
        <f t="shared" si="478"/>
        <v>0</v>
      </c>
      <c r="J3831">
        <f t="shared" si="479"/>
        <v>0</v>
      </c>
      <c r="K3831">
        <f>J3831*Weighting!$W$15</f>
        <v>0</v>
      </c>
      <c r="M3831" s="14"/>
    </row>
    <row r="3832" spans="1:13" x14ac:dyDescent="0.25">
      <c r="A3832" s="32" t="str">
        <f>IF(Weighting!$P$16&gt;0,B3832,"")</f>
        <v/>
      </c>
      <c r="B3832">
        <f>Weighting!$C$16</f>
        <v>1.631</v>
      </c>
      <c r="C3832">
        <f>Weighting!$F$16</f>
        <v>0</v>
      </c>
      <c r="D3832" t="b">
        <f>IF(C3832=1,'Data Transformation'!$G$3+0.5*'Data Transformation'!$W$25,IF(C3833=1,D3833-'Data Transformation'!$W$25,FALSE))</f>
        <v>0</v>
      </c>
      <c r="E3832" t="str">
        <f t="array" ref="E3832">IF(ISLOGICAL(D3832),"",FREQUENCY(IF('Data Transformation'!$B$425:$B$8425='Bin Analysis'!$B3819,'Data Transformation'!$G$425:$G$8425),D3832))</f>
        <v/>
      </c>
      <c r="F3832" t="str">
        <f t="shared" si="477"/>
        <v/>
      </c>
      <c r="G3832">
        <f>Weighting!$H$16</f>
        <v>0</v>
      </c>
      <c r="H3832">
        <f t="array" ref="H3832">FREQUENCY(IF('Data Transformation'!$B$4:$B$8425=B3819,'Data Transformation'!$G$4:$G$8425),'Bin Analysis'!$B3832)</f>
        <v>19</v>
      </c>
      <c r="I3832">
        <f t="shared" si="478"/>
        <v>0</v>
      </c>
      <c r="J3832">
        <f t="shared" si="479"/>
        <v>0</v>
      </c>
      <c r="K3832">
        <f>J3832*Weighting!$W$16</f>
        <v>0</v>
      </c>
      <c r="M3832" s="14"/>
    </row>
    <row r="3833" spans="1:13" x14ac:dyDescent="0.25">
      <c r="A3833" s="32" t="str">
        <f>IF(Weighting!$P$17&gt;0,B3833,"")</f>
        <v/>
      </c>
      <c r="B3833">
        <f>Weighting!$C$17</f>
        <v>1.762</v>
      </c>
      <c r="C3833">
        <f>Weighting!$F$17</f>
        <v>0</v>
      </c>
      <c r="D3833" t="b">
        <f>IF(C3833=1,'Data Transformation'!$G$3+0.5*'Data Transformation'!$W$25,IF(C3834=1,D3834-'Data Transformation'!$W$25,FALSE))</f>
        <v>0</v>
      </c>
      <c r="E3833" t="str">
        <f t="array" ref="E3833">IF(ISLOGICAL(D3833),"",FREQUENCY(IF('Data Transformation'!$B$425:$B$8425='Bin Analysis'!$B3819,'Data Transformation'!$G$425:$G$8425),D3833))</f>
        <v/>
      </c>
      <c r="F3833" t="str">
        <f t="shared" si="477"/>
        <v/>
      </c>
      <c r="G3833">
        <f>Weighting!$H$17</f>
        <v>0</v>
      </c>
      <c r="H3833">
        <f t="array" ref="H3833">FREQUENCY(IF('Data Transformation'!$B$4:$B$8425=B3819,'Data Transformation'!$G$4:$G$8425),'Bin Analysis'!$B3833)</f>
        <v>19</v>
      </c>
      <c r="I3833">
        <f t="shared" si="478"/>
        <v>0</v>
      </c>
      <c r="J3833">
        <f t="shared" si="479"/>
        <v>0</v>
      </c>
      <c r="K3833">
        <f>J3833*Weighting!$W$17</f>
        <v>0</v>
      </c>
      <c r="M3833" s="14"/>
    </row>
    <row r="3834" spans="1:13" x14ac:dyDescent="0.25">
      <c r="A3834" s="32" t="str">
        <f>IF(Weighting!$P$18&gt;0,B3834,"")</f>
        <v/>
      </c>
      <c r="B3834">
        <f>Weighting!$C$18</f>
        <v>1.893</v>
      </c>
      <c r="C3834">
        <f>Weighting!$F$18</f>
        <v>0</v>
      </c>
      <c r="D3834" t="b">
        <f>IF(C3834=1,'Data Transformation'!$G$3+0.5*'Data Transformation'!$W$25,IF(C3835=1,D3835-'Data Transformation'!$W$25,FALSE))</f>
        <v>0</v>
      </c>
      <c r="E3834" t="str">
        <f t="array" ref="E3834">IF(ISLOGICAL(D3834),"",FREQUENCY(IF('Data Transformation'!$B$425:$B$8425='Bin Analysis'!$B3819,'Data Transformation'!$G$425:$G$8425),D3834))</f>
        <v/>
      </c>
      <c r="F3834" t="str">
        <f t="shared" si="477"/>
        <v/>
      </c>
      <c r="G3834">
        <f>Weighting!$H$18</f>
        <v>0</v>
      </c>
      <c r="H3834">
        <f t="array" ref="H3834">FREQUENCY(IF('Data Transformation'!$B$4:$B$8425=B3819,'Data Transformation'!$G$4:$G$8425),'Bin Analysis'!$B3834)</f>
        <v>19</v>
      </c>
      <c r="I3834">
        <f t="shared" si="478"/>
        <v>0</v>
      </c>
      <c r="J3834">
        <f t="shared" si="479"/>
        <v>0</v>
      </c>
      <c r="K3834">
        <f>J3834*Weighting!$W$18</f>
        <v>0</v>
      </c>
      <c r="M3834" s="14"/>
    </row>
    <row r="3835" spans="1:13" x14ac:dyDescent="0.25">
      <c r="A3835" s="32" t="str">
        <f>IF(Weighting!$P$19&gt;0,B3835,"")</f>
        <v/>
      </c>
      <c r="B3835">
        <f>Weighting!$C$19</f>
        <v>2.024</v>
      </c>
      <c r="C3835">
        <f>Weighting!$F$19</f>
        <v>0</v>
      </c>
      <c r="D3835" t="b">
        <f>IF(C3835=1,'Data Transformation'!$G$3+0.5*'Data Transformation'!$W$25,IF(C3836=1,D3836-'Data Transformation'!$W$25,FALSE))</f>
        <v>0</v>
      </c>
      <c r="E3835" t="str">
        <f t="array" ref="E3835">IF(ISLOGICAL(D3835),"",FREQUENCY(IF('Data Transformation'!$B$425:$B$8425='Bin Analysis'!$B3819,'Data Transformation'!$G$425:$G$8425),D3835))</f>
        <v/>
      </c>
      <c r="F3835" t="str">
        <f t="shared" si="477"/>
        <v/>
      </c>
      <c r="G3835">
        <f>Weighting!$H$19</f>
        <v>0</v>
      </c>
      <c r="H3835">
        <f t="array" ref="H3835">FREQUENCY(IF('Data Transformation'!$B$4:$B$8425=B3819,'Data Transformation'!$G$4:$G$8425),'Bin Analysis'!$B3835)</f>
        <v>19</v>
      </c>
      <c r="I3835">
        <f t="shared" si="478"/>
        <v>0</v>
      </c>
      <c r="J3835">
        <f t="shared" si="479"/>
        <v>0</v>
      </c>
      <c r="K3835">
        <f>J3835*Weighting!$W$19</f>
        <v>0</v>
      </c>
      <c r="M3835" s="14"/>
    </row>
    <row r="3836" spans="1:13" x14ac:dyDescent="0.25">
      <c r="A3836" s="32" t="str">
        <f>IF(Weighting!$P$20&gt;0,B3836,"")</f>
        <v/>
      </c>
      <c r="B3836">
        <f>Weighting!$C$20</f>
        <v>2.1550000000000002</v>
      </c>
      <c r="C3836">
        <f>Weighting!$F$20</f>
        <v>0</v>
      </c>
      <c r="D3836" t="b">
        <f>IF(C3836=1,'Data Transformation'!$G$3+0.5*'Data Transformation'!$W$25,IF(C3837=1,D3837-'Data Transformation'!$W$25,FALSE))</f>
        <v>0</v>
      </c>
      <c r="E3836" t="str">
        <f t="array" ref="E3836">IF(ISLOGICAL(D3836),"",FREQUENCY(IF('Data Transformation'!$B$425:$B$8425='Bin Analysis'!$B3819,'Data Transformation'!$G$425:$G$8425),D3836))</f>
        <v/>
      </c>
      <c r="F3836" t="str">
        <f t="shared" si="477"/>
        <v/>
      </c>
      <c r="G3836">
        <f>Weighting!$H$20</f>
        <v>0</v>
      </c>
      <c r="H3836">
        <f t="array" ref="H3836">FREQUENCY(IF('Data Transformation'!$B$4:$B$8425=B3819,'Data Transformation'!$G$4:$G$8425),'Bin Analysis'!$B3836)</f>
        <v>19</v>
      </c>
      <c r="I3836">
        <f t="shared" si="478"/>
        <v>0</v>
      </c>
      <c r="J3836">
        <f t="shared" si="479"/>
        <v>0</v>
      </c>
      <c r="K3836">
        <f>J3836*Weighting!$W$20</f>
        <v>0</v>
      </c>
      <c r="M3836" s="14"/>
    </row>
    <row r="3837" spans="1:13" x14ac:dyDescent="0.25">
      <c r="A3837" s="32" t="str">
        <f>IF(Weighting!$P$21&gt;0,B3837,"")</f>
        <v/>
      </c>
      <c r="B3837">
        <f>Weighting!$C$21</f>
        <v>2.2860000000000005</v>
      </c>
      <c r="C3837">
        <f>Weighting!$F$21</f>
        <v>0</v>
      </c>
      <c r="D3837" t="b">
        <f>IF(C3837=1,'Data Transformation'!$G$3+0.5*'Data Transformation'!$W$25,IF(C3838=1,D3838-'Data Transformation'!$W$25,FALSE))</f>
        <v>0</v>
      </c>
      <c r="E3837" t="str">
        <f t="array" ref="E3837">IF(ISLOGICAL(D3837),"",FREQUENCY(IF('Data Transformation'!$B$425:$B$8425='Bin Analysis'!$B3819,'Data Transformation'!$G$425:$G$8425),D3837))</f>
        <v/>
      </c>
      <c r="F3837" t="str">
        <f t="shared" si="477"/>
        <v/>
      </c>
      <c r="G3837">
        <f>Weighting!$H$21</f>
        <v>0</v>
      </c>
      <c r="H3837">
        <f t="array" ref="H3837">FREQUENCY(IF('Data Transformation'!$B$4:$B$8425=B3819,'Data Transformation'!$G$4:$G$8425),'Bin Analysis'!$B3837)</f>
        <v>19</v>
      </c>
      <c r="I3837">
        <f t="shared" si="478"/>
        <v>0</v>
      </c>
      <c r="J3837">
        <f t="shared" si="479"/>
        <v>0</v>
      </c>
      <c r="K3837">
        <f>J3837*Weighting!$W$21</f>
        <v>0</v>
      </c>
      <c r="M3837" s="14"/>
    </row>
    <row r="3838" spans="1:13" x14ac:dyDescent="0.25">
      <c r="A3838" s="32" t="str">
        <f>IF(Weighting!$P$22&gt;0,B3838,"")</f>
        <v/>
      </c>
      <c r="B3838">
        <f>Weighting!$C$22</f>
        <v>2.4170000000000007</v>
      </c>
      <c r="C3838">
        <f>Weighting!$F$22</f>
        <v>0</v>
      </c>
      <c r="D3838" t="b">
        <f>IF(C3838=1,'Data Transformation'!$G$3+0.5*'Data Transformation'!$W$25,IF(C3839=1,D3839-'Data Transformation'!$W$25,FALSE))</f>
        <v>0</v>
      </c>
      <c r="E3838" t="str">
        <f t="array" ref="E3838">IF(ISLOGICAL(D3838),"",FREQUENCY(IF('Data Transformation'!$B$425:$B$8425='Bin Analysis'!$B3819,'Data Transformation'!$G$425:$G$8425),D3838))</f>
        <v/>
      </c>
      <c r="F3838" t="str">
        <f t="shared" si="477"/>
        <v/>
      </c>
      <c r="G3838">
        <f>Weighting!$H$22</f>
        <v>0</v>
      </c>
      <c r="H3838">
        <f t="array" ref="H3838">FREQUENCY(IF('Data Transformation'!$B$4:$B$8425=B3819,'Data Transformation'!$G$4:$G$8425),'Bin Analysis'!$B3838)</f>
        <v>19</v>
      </c>
      <c r="I3838">
        <f t="shared" si="478"/>
        <v>0</v>
      </c>
      <c r="J3838">
        <f t="shared" si="479"/>
        <v>0</v>
      </c>
      <c r="K3838">
        <f>J3838*Weighting!$W$22</f>
        <v>0</v>
      </c>
      <c r="M3838" s="14"/>
    </row>
    <row r="3839" spans="1:13" x14ac:dyDescent="0.25">
      <c r="A3839" s="32" t="str">
        <f>IF(Weighting!$P$23&gt;0,B3839,"")</f>
        <v/>
      </c>
      <c r="B3839">
        <f>Weighting!$C$23</f>
        <v>2.5480000000000009</v>
      </c>
      <c r="C3839">
        <f>Weighting!$F$23</f>
        <v>0</v>
      </c>
      <c r="D3839" t="b">
        <f>IF(C3839=1,'Data Transformation'!$G$3+0.5*'Data Transformation'!$W$25,IF(C3840=1,D3840-'Data Transformation'!$W$25,FALSE))</f>
        <v>0</v>
      </c>
      <c r="E3839" t="str">
        <f t="array" ref="E3839">IF(ISLOGICAL(D3839),"",FREQUENCY(IF('Data Transformation'!$B$425:$B$8425='Bin Analysis'!$B3819,'Data Transformation'!$G$425:$G$8425),D3839))</f>
        <v/>
      </c>
      <c r="F3839" t="str">
        <f t="shared" si="477"/>
        <v/>
      </c>
      <c r="G3839">
        <f>Weighting!$H$23</f>
        <v>0</v>
      </c>
      <c r="H3839">
        <f t="array" ref="H3839">FREQUENCY(IF('Data Transformation'!$B$4:$B$8425=B3819,'Data Transformation'!$G$4:$G$8425),'Bin Analysis'!$B3839)</f>
        <v>19</v>
      </c>
      <c r="I3839">
        <f t="shared" si="478"/>
        <v>0</v>
      </c>
      <c r="J3839">
        <f t="shared" si="479"/>
        <v>0</v>
      </c>
      <c r="K3839">
        <f>J3839*Weighting!$W$23</f>
        <v>0</v>
      </c>
      <c r="M3839" s="14"/>
    </row>
    <row r="3840" spans="1:13" x14ac:dyDescent="0.25">
      <c r="A3840" s="32" t="str">
        <f>IF(Weighting!$P$24&gt;0,B3840,"")</f>
        <v/>
      </c>
      <c r="B3840">
        <f>Weighting!$C$24</f>
        <v>2.6790000000000012</v>
      </c>
      <c r="C3840">
        <f>Weighting!$F$24</f>
        <v>0</v>
      </c>
      <c r="D3840" t="b">
        <f>IF(C3840=1,'Data Transformation'!$G$3+0.5*'Data Transformation'!$W$25,IF(C3841=1,D3841-'Data Transformation'!$W$25,FALSE))</f>
        <v>0</v>
      </c>
      <c r="E3840" t="str">
        <f t="array" ref="E3840">IF(ISLOGICAL(D3840),"",FREQUENCY(IF('Data Transformation'!$B$425:$B$8425='Bin Analysis'!$B3819,'Data Transformation'!$G$425:$G$8425),D3840))</f>
        <v/>
      </c>
      <c r="F3840" t="str">
        <f t="shared" si="477"/>
        <v/>
      </c>
      <c r="G3840">
        <f>Weighting!$H$24</f>
        <v>0</v>
      </c>
      <c r="H3840">
        <f t="array" ref="H3840">FREQUENCY(IF('Data Transformation'!$B$4:$B$8425=B3819,'Data Transformation'!$G$4:$G$8425),'Bin Analysis'!$B3840)</f>
        <v>19</v>
      </c>
      <c r="I3840">
        <f t="shared" si="478"/>
        <v>0</v>
      </c>
      <c r="J3840">
        <f t="shared" si="479"/>
        <v>0</v>
      </c>
      <c r="K3840">
        <f>J3840*Weighting!$W$24</f>
        <v>0</v>
      </c>
      <c r="M3840" s="14"/>
    </row>
    <row r="3841" spans="1:25" x14ac:dyDescent="0.25">
      <c r="A3841" s="32" t="str">
        <f>IF(Weighting!$P$25&gt;0,B3841,"")</f>
        <v/>
      </c>
      <c r="B3841">
        <f>Weighting!$C$25</f>
        <v>2.8100000000000014</v>
      </c>
      <c r="C3841">
        <f>Weighting!$F$25</f>
        <v>0</v>
      </c>
      <c r="D3841" t="b">
        <f>IF(C3841=1,'Data Transformation'!$G$3+0.5*'Data Transformation'!$W$25,IF(C3842=1,D3842-'Data Transformation'!$W$25,FALSE))</f>
        <v>0</v>
      </c>
      <c r="E3841" t="str">
        <f t="array" ref="E3841">IF(ISLOGICAL(D3841),"",FREQUENCY(IF('Data Transformation'!$B$425:$B$8425='Bin Analysis'!$B3819,'Data Transformation'!$G$425:$G$8425),D3841))</f>
        <v/>
      </c>
      <c r="F3841" t="str">
        <f t="shared" si="477"/>
        <v/>
      </c>
      <c r="G3841">
        <f>Weighting!$H$25</f>
        <v>0</v>
      </c>
      <c r="H3841">
        <f t="array" ref="H3841">FREQUENCY(IF('Data Transformation'!$B$4:$B$8425=B3819,'Data Transformation'!$G$4:$G$8425),'Bin Analysis'!$B3841)</f>
        <v>19</v>
      </c>
      <c r="I3841">
        <f t="shared" si="478"/>
        <v>0</v>
      </c>
      <c r="J3841">
        <f t="shared" si="479"/>
        <v>0</v>
      </c>
      <c r="K3841">
        <f>J3841*Weighting!$W$25</f>
        <v>0</v>
      </c>
      <c r="M3841" s="14"/>
    </row>
    <row r="3842" spans="1:25" x14ac:dyDescent="0.25">
      <c r="N3842" s="55"/>
      <c r="O3842"/>
      <c r="P3842"/>
      <c r="Q3842"/>
      <c r="R3842"/>
    </row>
    <row r="3843" spans="1:25" ht="23.25" x14ac:dyDescent="0.35">
      <c r="A3843" s="21" t="s">
        <v>0</v>
      </c>
      <c r="B3843" s="21">
        <f>IFERROR(VLOOKUP(C3843,'Data Transformation'!$L$6:$M$426,2,FALSE),"")</f>
        <v>160</v>
      </c>
      <c r="C3843" s="21">
        <f>C3819+1</f>
        <v>160</v>
      </c>
      <c r="D3843" s="21"/>
      <c r="E3843" s="21"/>
      <c r="F3843" s="21"/>
      <c r="G3843" s="21"/>
      <c r="H3843" s="22"/>
      <c r="I3843" s="22"/>
      <c r="J3843" s="22"/>
      <c r="K3843" s="21"/>
      <c r="L3843" s="21">
        <f>B3843</f>
        <v>160</v>
      </c>
      <c r="M3843" s="23">
        <f>INDEX('Data Transformation'!$O$4:$O$424,MATCH($B3843,'Data Transformation'!$M$4:$M$424,0),MATCH($M$2,'Data Transformation'!$O$3,0))</f>
        <v>17</v>
      </c>
      <c r="N3843" s="27">
        <f>IF('Input and Summary Results'!$J$16="minimum",'Bin Analysis'!X3844/(M3843-1),'Bin Analysis'!Y3843/('Bin Analysis'!M3843-1))</f>
        <v>0</v>
      </c>
      <c r="O3843" s="27">
        <f>IF(M3843=FALSE,NA(),(VLOOKUP(1,C3846:K3865,4,FALSE))/(M3843-1))</f>
        <v>0</v>
      </c>
      <c r="P3843" s="27">
        <f>IF(M3843=FALSE,NA(),SUM(J3846:J3865)/Weighting!$S$5)</f>
        <v>0.3</v>
      </c>
      <c r="Q3843" s="27">
        <f>IF(M3843=FALSE,NA(),SUM(K3846:K3865)/Weighting!$S$6)</f>
        <v>0.21739130434782608</v>
      </c>
      <c r="R3843" s="27">
        <f>IF(M3843=FALSE,NA(),(VLOOKUP(1,G3846:K3865,3,FALSE))/(M3843-1))</f>
        <v>0.9375</v>
      </c>
      <c r="S3843" s="22" t="str">
        <f>IF(M3843=FALSE,NA(),IF(SUM(J3846:J3865)=2,"yes","no"))</f>
        <v>no</v>
      </c>
      <c r="X3843" s="2" cm="2">
        <f t="array" ref="X3843:X3844">FREQUENCY(IF('Data Transformation'!$B$425:$B$6424='Bin Analysis'!L3843,'Data Transformation'!$G$425:$G$6424),'Data Transformation'!$U$11)</f>
        <v>16</v>
      </c>
      <c r="Y3843" s="2" cm="2">
        <f t="array" ref="Y3843:Y3844">FREQUENCY(IF('Data Transformation'!$B$425:$B$6424='Bin Analysis'!L3843,'Data Transformation'!$G$425:$G$6424),'Data Transformation'!$U$12)</f>
        <v>16</v>
      </c>
    </row>
    <row r="3844" spans="1:25" x14ac:dyDescent="0.25">
      <c r="A3844" s="14" t="s">
        <v>67</v>
      </c>
      <c r="B3844" t="s">
        <v>47</v>
      </c>
      <c r="C3844" t="s">
        <v>5</v>
      </c>
      <c r="D3844" t="s">
        <v>100</v>
      </c>
      <c r="E3844" t="s">
        <v>101</v>
      </c>
      <c r="F3844" t="s">
        <v>102</v>
      </c>
      <c r="G3844" t="s">
        <v>70</v>
      </c>
      <c r="H3844" t="s">
        <v>31</v>
      </c>
      <c r="I3844" t="s">
        <v>32</v>
      </c>
      <c r="J3844" t="s">
        <v>46</v>
      </c>
      <c r="K3844" s="14" t="s">
        <v>45</v>
      </c>
      <c r="M3844" s="14"/>
      <c r="X3844" s="2">
        <v>0</v>
      </c>
      <c r="Y3844" s="2">
        <v>0</v>
      </c>
    </row>
    <row r="3845" spans="1:25" x14ac:dyDescent="0.25">
      <c r="A3845" s="32"/>
      <c r="D3845" t="b">
        <f>IF(C3845=1,'Data Transformation'!$G$3+0.5*'Data Transformation'!$W$25,IF(C3846=1,D3846-'Data Transformation'!$W$25,FALSE))</f>
        <v>0</v>
      </c>
      <c r="E3845" t="str">
        <f t="array" ref="E3845">IF(ISLOGICAL(D3845),"",FREQUENCY(IF('Data Transformation'!$B$425:$B$8425='Bin Analysis'!$B3843,'Data Transformation'!$G$425:$G$8425),D3845))</f>
        <v/>
      </c>
      <c r="F3845" t="str">
        <f>IF(ISLOGICAL(D3845),"",E3845-E3844)</f>
        <v/>
      </c>
      <c r="M3845" s="14"/>
    </row>
    <row r="3846" spans="1:25" x14ac:dyDescent="0.25">
      <c r="A3846" s="32">
        <f>IF(Weighting!$P$6&gt;0,B3846,"")</f>
        <v>0.32100000000000001</v>
      </c>
      <c r="B3846">
        <f>Weighting!$C$6</f>
        <v>0.32100000000000001</v>
      </c>
      <c r="C3846">
        <f>Weighting!$F$6</f>
        <v>0</v>
      </c>
      <c r="D3846" t="b">
        <f>IF(C3846=1,'Data Transformation'!$G$3+0.5*'Data Transformation'!$W$25,IF(C3847=1,D3847-'Data Transformation'!$W$25,FALSE))</f>
        <v>0</v>
      </c>
      <c r="E3846" t="str">
        <f t="array" ref="E3846">IF(ISLOGICAL(D3846),"",FREQUENCY(IF('Data Transformation'!$B$425:$B$8425='Bin Analysis'!$B3843,'Data Transformation'!$G$425:$G$8425),D3846))</f>
        <v/>
      </c>
      <c r="F3846" t="str">
        <f>IF(ISLOGICAL(D3846),"",E3846-E3845)</f>
        <v/>
      </c>
      <c r="G3846">
        <f>Weighting!$H$6</f>
        <v>1</v>
      </c>
      <c r="H3846">
        <f t="array" ref="H3846">FREQUENCY(IF('Data Transformation'!$B$4:$B$8425=B3843,'Data Transformation'!$G$4:$G$8425),'Bin Analysis'!$B3846)</f>
        <v>15</v>
      </c>
      <c r="I3846">
        <f>H3846-H3845</f>
        <v>15</v>
      </c>
      <c r="J3846">
        <f>IF(I3846=0,0,1)</f>
        <v>1</v>
      </c>
      <c r="K3846">
        <f>J3846*Weighting!$W$6</f>
        <v>1</v>
      </c>
      <c r="M3846" s="14"/>
    </row>
    <row r="3847" spans="1:25" x14ac:dyDescent="0.25">
      <c r="A3847" s="32">
        <f>IF(Weighting!$P$7&gt;0,B3847,"")</f>
        <v>0.45200000000000001</v>
      </c>
      <c r="B3847">
        <f>Weighting!$C$7</f>
        <v>0.45200000000000001</v>
      </c>
      <c r="C3847">
        <f>Weighting!$F$7</f>
        <v>0</v>
      </c>
      <c r="D3847" t="b">
        <f>IF(C3847=1,'Data Transformation'!$G$3+0.5*'Data Transformation'!$W$25,IF(C3848=1,D3848-'Data Transformation'!$W$25,FALSE))</f>
        <v>0</v>
      </c>
      <c r="E3847" t="str">
        <f t="array" ref="E3847">IF(ISLOGICAL(D3847),"",FREQUENCY(IF('Data Transformation'!$B$425:$B$8425='Bin Analysis'!$B3843,'Data Transformation'!$G$425:$G$8425),D3847))</f>
        <v/>
      </c>
      <c r="F3847" t="str">
        <f t="shared" ref="F3847:F3865" si="480">IF(ISLOGICAL(D3847),"",E3847-E3846)</f>
        <v/>
      </c>
      <c r="G3847">
        <f>Weighting!$H$7</f>
        <v>0</v>
      </c>
      <c r="H3847">
        <f t="array" ref="H3847">FREQUENCY(IF('Data Transformation'!$B$4:$B$8425=B3843,'Data Transformation'!$G$4:$G$8425),'Bin Analysis'!$B3847)</f>
        <v>15</v>
      </c>
      <c r="I3847">
        <f t="shared" ref="I3847:I3865" si="481">H3847-H3846</f>
        <v>0</v>
      </c>
      <c r="J3847">
        <f>IF(I3847=0,0,1)</f>
        <v>0</v>
      </c>
      <c r="K3847">
        <f>J3847*Weighting!$W$7</f>
        <v>0</v>
      </c>
      <c r="M3847" s="14"/>
    </row>
    <row r="3848" spans="1:25" x14ac:dyDescent="0.25">
      <c r="A3848" s="32">
        <f>IF(Weighting!$P$8&gt;0,B3848,"")</f>
        <v>0.58299999999999996</v>
      </c>
      <c r="B3848">
        <f>Weighting!$C$8</f>
        <v>0.58299999999999996</v>
      </c>
      <c r="C3848">
        <f>Weighting!$F$8</f>
        <v>0</v>
      </c>
      <c r="D3848" t="b">
        <f>IF(C3848=1,'Data Transformation'!$G$3+0.5*'Data Transformation'!$W$25,IF(C3849=1,D3849-'Data Transformation'!$W$25,FALSE))</f>
        <v>0</v>
      </c>
      <c r="E3848" t="str">
        <f t="array" ref="E3848">IF(ISLOGICAL(D3848),"",FREQUENCY(IF('Data Transformation'!$B$425:$B$8425='Bin Analysis'!$B3843,'Data Transformation'!$G$425:$G$8425),D3848))</f>
        <v/>
      </c>
      <c r="F3848" t="str">
        <f t="shared" si="480"/>
        <v/>
      </c>
      <c r="G3848">
        <f>Weighting!$H$8</f>
        <v>0</v>
      </c>
      <c r="H3848">
        <f t="array" ref="H3848">FREQUENCY(IF('Data Transformation'!$B$4:$B$8425=B3843,'Data Transformation'!$G$4:$G$8425),'Bin Analysis'!$B3848)</f>
        <v>15</v>
      </c>
      <c r="I3848">
        <f t="shared" si="481"/>
        <v>0</v>
      </c>
      <c r="J3848">
        <f t="shared" ref="J3848:J3865" si="482">IF(I3848=0,0,1)</f>
        <v>0</v>
      </c>
      <c r="K3848">
        <f>J3848*Weighting!$W$8</f>
        <v>0</v>
      </c>
      <c r="M3848" s="14"/>
    </row>
    <row r="3849" spans="1:25" x14ac:dyDescent="0.25">
      <c r="A3849" s="32">
        <f>IF(Weighting!$P$9&gt;0,B3849,"")</f>
        <v>0.71399999999999997</v>
      </c>
      <c r="B3849" s="50">
        <f>Weighting!$C$9</f>
        <v>0.71399999999999997</v>
      </c>
      <c r="C3849">
        <f>Weighting!$F$9</f>
        <v>0</v>
      </c>
      <c r="D3849" t="b">
        <f>IF(C3849=1,'Data Transformation'!$G$3+0.5*'Data Transformation'!$W$25,IF(C3850=1,D3850-'Data Transformation'!$W$25,FALSE))</f>
        <v>0</v>
      </c>
      <c r="E3849" t="str">
        <f t="array" ref="E3849">IF(ISLOGICAL(D3849),"",FREQUENCY(IF('Data Transformation'!$B$425:$B$8425='Bin Analysis'!$B3843,'Data Transformation'!$G$425:$G$8425),D3849))</f>
        <v/>
      </c>
      <c r="F3849" t="str">
        <f t="shared" si="480"/>
        <v/>
      </c>
      <c r="G3849">
        <f>Weighting!$H$9</f>
        <v>0</v>
      </c>
      <c r="H3849">
        <f t="array" ref="H3849">FREQUENCY(IF('Data Transformation'!$B$4:$B$8425=B3843,'Data Transformation'!$G$4:$G$8425),'Bin Analysis'!$B3849)</f>
        <v>16</v>
      </c>
      <c r="I3849">
        <f t="shared" si="481"/>
        <v>1</v>
      </c>
      <c r="J3849">
        <f t="shared" si="482"/>
        <v>1</v>
      </c>
      <c r="K3849">
        <f>J3849*Weighting!$W$9</f>
        <v>3</v>
      </c>
      <c r="M3849" s="14"/>
    </row>
    <row r="3850" spans="1:25" x14ac:dyDescent="0.25">
      <c r="A3850" s="32">
        <f>IF(Weighting!$P$10&gt;0,B3850,"")</f>
        <v>0.84499999999999997</v>
      </c>
      <c r="B3850">
        <f>Weighting!$C$10</f>
        <v>0.84499999999999997</v>
      </c>
      <c r="C3850">
        <f>Weighting!$F$10</f>
        <v>0</v>
      </c>
      <c r="D3850" t="b">
        <f>IF(C3850=1,'Data Transformation'!$G$3+0.5*'Data Transformation'!$W$25,IF(C3851=1,D3851-'Data Transformation'!$W$25,FALSE))</f>
        <v>0</v>
      </c>
      <c r="E3850" t="str">
        <f t="array" ref="E3850">IF(ISLOGICAL(D3850),"",FREQUENCY(IF('Data Transformation'!$B$425:$B$8425='Bin Analysis'!$B3843,'Data Transformation'!$G$425:$G$8425),D3850))</f>
        <v/>
      </c>
      <c r="F3850" t="str">
        <f t="shared" si="480"/>
        <v/>
      </c>
      <c r="G3850">
        <f>Weighting!$H$10</f>
        <v>0</v>
      </c>
      <c r="H3850">
        <f t="array" ref="H3850">FREQUENCY(IF('Data Transformation'!$B$4:$B$8425=B3843,'Data Transformation'!$G$4:$G$8425),'Bin Analysis'!$B3850)</f>
        <v>16</v>
      </c>
      <c r="I3850">
        <f t="shared" si="481"/>
        <v>0</v>
      </c>
      <c r="J3850">
        <f t="shared" si="482"/>
        <v>0</v>
      </c>
      <c r="K3850">
        <f>J3850*Weighting!$W$10</f>
        <v>0</v>
      </c>
      <c r="M3850" s="14"/>
    </row>
    <row r="3851" spans="1:25" x14ac:dyDescent="0.25">
      <c r="A3851" s="32">
        <f>IF(Weighting!$P$11&gt;0,B3851,"")</f>
        <v>0.97599999999999998</v>
      </c>
      <c r="B3851">
        <f>Weighting!$C$11</f>
        <v>0.97599999999999998</v>
      </c>
      <c r="C3851">
        <f>Weighting!$F$11</f>
        <v>0</v>
      </c>
      <c r="D3851">
        <f>IF(C3851=1,'Data Transformation'!$G$3+0.5*'Data Transformation'!$W$25,IF(C3852=1,D3852-'Data Transformation'!$W$25,FALSE))</f>
        <v>0.86899999999999999</v>
      </c>
      <c r="E3851">
        <f t="array" ref="E3851">IF(ISLOGICAL(D3851),"",FREQUENCY(IF('Data Transformation'!$B$425:$B$8425='Bin Analysis'!$B3843,'Data Transformation'!$G$425:$G$8425),D3851))</f>
        <v>16</v>
      </c>
      <c r="F3851" t="e">
        <f t="shared" si="480"/>
        <v>#VALUE!</v>
      </c>
      <c r="G3851">
        <f>Weighting!$H$11</f>
        <v>0</v>
      </c>
      <c r="H3851">
        <f t="array" ref="H3851">FREQUENCY(IF('Data Transformation'!$B$4:$B$8425=B3843,'Data Transformation'!$G$4:$G$8425),'Bin Analysis'!$B3851)</f>
        <v>16</v>
      </c>
      <c r="I3851">
        <f t="shared" si="481"/>
        <v>0</v>
      </c>
      <c r="J3851">
        <f t="shared" si="482"/>
        <v>0</v>
      </c>
      <c r="K3851">
        <f>J3851*Weighting!$W$11</f>
        <v>0</v>
      </c>
      <c r="M3851" s="14"/>
    </row>
    <row r="3852" spans="1:25" x14ac:dyDescent="0.25">
      <c r="A3852" s="32">
        <f>IF(Weighting!$P$12&gt;0,B3852,"")</f>
        <v>1.107</v>
      </c>
      <c r="B3852">
        <f>Weighting!$C$12</f>
        <v>1.107</v>
      </c>
      <c r="C3852">
        <f>Weighting!$F$12</f>
        <v>1</v>
      </c>
      <c r="D3852">
        <f>IF(C3852=1,'Data Transformation'!$G$3+0.5*'Data Transformation'!$W$25,IF(C3853=1,D3853-'Data Transformation'!$W$25,FALSE))</f>
        <v>1.131</v>
      </c>
      <c r="E3852">
        <f t="array" ref="E3852">IF(ISLOGICAL(D3852),"",FREQUENCY(IF('Data Transformation'!$B$425:$B$8425='Bin Analysis'!$B3843,'Data Transformation'!$G$425:$G$8425),D3852))</f>
        <v>16</v>
      </c>
      <c r="F3852">
        <f t="shared" si="480"/>
        <v>0</v>
      </c>
      <c r="G3852">
        <f>Weighting!$H$12</f>
        <v>0</v>
      </c>
      <c r="H3852">
        <f t="array" ref="H3852">FREQUENCY(IF('Data Transformation'!$B$4:$B$8425=B3843,'Data Transformation'!$G$4:$G$8425),'Bin Analysis'!$B3852)</f>
        <v>17</v>
      </c>
      <c r="I3852">
        <f t="shared" si="481"/>
        <v>1</v>
      </c>
      <c r="J3852">
        <f t="shared" si="482"/>
        <v>1</v>
      </c>
      <c r="K3852">
        <f>J3852*Weighting!$W$12</f>
        <v>1</v>
      </c>
      <c r="M3852" s="14"/>
    </row>
    <row r="3853" spans="1:25" x14ac:dyDescent="0.25">
      <c r="A3853" s="32">
        <f>IF(Weighting!$P$13&gt;0,B3853,"")</f>
        <v>1.238</v>
      </c>
      <c r="B3853">
        <f>Weighting!$C$13</f>
        <v>1.238</v>
      </c>
      <c r="C3853">
        <f>Weighting!$F$13</f>
        <v>0</v>
      </c>
      <c r="D3853" t="b">
        <f>IF(C3853=1,'Data Transformation'!$G$3+0.5*'Data Transformation'!$W$25,IF(C3854=1,D3854-'Data Transformation'!$W$25,FALSE))</f>
        <v>0</v>
      </c>
      <c r="E3853" t="str">
        <f t="array" ref="E3853">IF(ISLOGICAL(D3853),"",FREQUENCY(IF('Data Transformation'!$B$425:$B$8425='Bin Analysis'!$B3843,'Data Transformation'!$G$425:$G$8425),D3853))</f>
        <v/>
      </c>
      <c r="F3853" t="str">
        <f t="shared" si="480"/>
        <v/>
      </c>
      <c r="G3853">
        <f>Weighting!$H$13</f>
        <v>0</v>
      </c>
      <c r="H3853">
        <f t="array" ref="H3853">FREQUENCY(IF('Data Transformation'!$B$4:$B$8425=B3843,'Data Transformation'!$G$4:$G$8425),'Bin Analysis'!$B3853)</f>
        <v>17</v>
      </c>
      <c r="I3853">
        <f t="shared" si="481"/>
        <v>0</v>
      </c>
      <c r="J3853">
        <f t="shared" si="482"/>
        <v>0</v>
      </c>
      <c r="K3853">
        <f>J3853*Weighting!$W$13</f>
        <v>0</v>
      </c>
      <c r="M3853" s="14"/>
    </row>
    <row r="3854" spans="1:25" x14ac:dyDescent="0.25">
      <c r="A3854" s="32">
        <f>IF(Weighting!$P$14&gt;0,B3854,"")</f>
        <v>1.369</v>
      </c>
      <c r="B3854">
        <f>Weighting!$C$14</f>
        <v>1.369</v>
      </c>
      <c r="C3854">
        <f>Weighting!$F$14</f>
        <v>0</v>
      </c>
      <c r="D3854" t="b">
        <f>IF(C3854=1,'Data Transformation'!$G$3+0.5*'Data Transformation'!$W$25,IF(C3855=1,D3855-'Data Transformation'!$W$25,FALSE))</f>
        <v>0</v>
      </c>
      <c r="E3854" t="str">
        <f t="array" ref="E3854">IF(ISLOGICAL(D3854),"",FREQUENCY(IF('Data Transformation'!$B$425:$B$8425='Bin Analysis'!$B3843,'Data Transformation'!$G$425:$G$8425),D3854))</f>
        <v/>
      </c>
      <c r="F3854" t="str">
        <f t="shared" si="480"/>
        <v/>
      </c>
      <c r="G3854">
        <f>Weighting!$H$14</f>
        <v>0</v>
      </c>
      <c r="H3854">
        <f t="array" ref="H3854">FREQUENCY(IF('Data Transformation'!$B$4:$B$8425=B3843,'Data Transformation'!$G$4:$G$8425),'Bin Analysis'!$B3854)</f>
        <v>17</v>
      </c>
      <c r="I3854">
        <f t="shared" si="481"/>
        <v>0</v>
      </c>
      <c r="J3854">
        <f t="shared" si="482"/>
        <v>0</v>
      </c>
      <c r="K3854">
        <f>J3854*Weighting!$W$14</f>
        <v>0</v>
      </c>
      <c r="M3854" s="14"/>
    </row>
    <row r="3855" spans="1:25" x14ac:dyDescent="0.25">
      <c r="A3855" s="32">
        <f>IF(Weighting!$P$15&gt;0,B3855,"")</f>
        <v>1.5000009999999999</v>
      </c>
      <c r="B3855">
        <f>Weighting!$C$15</f>
        <v>1.5000009999999999</v>
      </c>
      <c r="C3855">
        <f>Weighting!$F$15</f>
        <v>0</v>
      </c>
      <c r="D3855" t="b">
        <f>IF(C3855=1,'Data Transformation'!$G$3+0.5*'Data Transformation'!$W$25,IF(C3856=1,D3856-'Data Transformation'!$W$25,FALSE))</f>
        <v>0</v>
      </c>
      <c r="E3855" t="str">
        <f t="array" ref="E3855">IF(ISLOGICAL(D3855),"",FREQUENCY(IF('Data Transformation'!$B$425:$B$8425='Bin Analysis'!$B3843,'Data Transformation'!$G$425:$G$8425),D3855))</f>
        <v/>
      </c>
      <c r="F3855" t="str">
        <f t="shared" si="480"/>
        <v/>
      </c>
      <c r="G3855">
        <f>Weighting!$H$15</f>
        <v>0</v>
      </c>
      <c r="H3855">
        <f t="array" ref="H3855">FREQUENCY(IF('Data Transformation'!$B$4:$B$8425=B3843,'Data Transformation'!$G$4:$G$8425),'Bin Analysis'!$B3855)</f>
        <v>17</v>
      </c>
      <c r="I3855">
        <f t="shared" si="481"/>
        <v>0</v>
      </c>
      <c r="J3855">
        <f t="shared" si="482"/>
        <v>0</v>
      </c>
      <c r="K3855">
        <f>J3855*Weighting!$W$15</f>
        <v>0</v>
      </c>
      <c r="M3855" s="14"/>
    </row>
    <row r="3856" spans="1:25" x14ac:dyDescent="0.25">
      <c r="A3856" s="32" t="str">
        <f>IF(Weighting!$P$16&gt;0,B3856,"")</f>
        <v/>
      </c>
      <c r="B3856">
        <f>Weighting!$C$16</f>
        <v>1.631</v>
      </c>
      <c r="C3856">
        <f>Weighting!$F$16</f>
        <v>0</v>
      </c>
      <c r="D3856" t="b">
        <f>IF(C3856=1,'Data Transformation'!$G$3+0.5*'Data Transformation'!$W$25,IF(C3857=1,D3857-'Data Transformation'!$W$25,FALSE))</f>
        <v>0</v>
      </c>
      <c r="E3856" t="str">
        <f t="array" ref="E3856">IF(ISLOGICAL(D3856),"",FREQUENCY(IF('Data Transformation'!$B$425:$B$8425='Bin Analysis'!$B3843,'Data Transformation'!$G$425:$G$8425),D3856))</f>
        <v/>
      </c>
      <c r="F3856" t="str">
        <f t="shared" si="480"/>
        <v/>
      </c>
      <c r="G3856">
        <f>Weighting!$H$16</f>
        <v>0</v>
      </c>
      <c r="H3856">
        <f t="array" ref="H3856">FREQUENCY(IF('Data Transformation'!$B$4:$B$8425=B3843,'Data Transformation'!$G$4:$G$8425),'Bin Analysis'!$B3856)</f>
        <v>17</v>
      </c>
      <c r="I3856">
        <f t="shared" si="481"/>
        <v>0</v>
      </c>
      <c r="J3856">
        <f t="shared" si="482"/>
        <v>0</v>
      </c>
      <c r="K3856">
        <f>J3856*Weighting!$W$16</f>
        <v>0</v>
      </c>
      <c r="M3856" s="14"/>
    </row>
    <row r="3857" spans="1:25" x14ac:dyDescent="0.25">
      <c r="A3857" s="32" t="str">
        <f>IF(Weighting!$P$17&gt;0,B3857,"")</f>
        <v/>
      </c>
      <c r="B3857">
        <f>Weighting!$C$17</f>
        <v>1.762</v>
      </c>
      <c r="C3857">
        <f>Weighting!$F$17</f>
        <v>0</v>
      </c>
      <c r="D3857" t="b">
        <f>IF(C3857=1,'Data Transformation'!$G$3+0.5*'Data Transformation'!$W$25,IF(C3858=1,D3858-'Data Transformation'!$W$25,FALSE))</f>
        <v>0</v>
      </c>
      <c r="E3857" t="str">
        <f t="array" ref="E3857">IF(ISLOGICAL(D3857),"",FREQUENCY(IF('Data Transformation'!$B$425:$B$8425='Bin Analysis'!$B3843,'Data Transformation'!$G$425:$G$8425),D3857))</f>
        <v/>
      </c>
      <c r="F3857" t="str">
        <f t="shared" si="480"/>
        <v/>
      </c>
      <c r="G3857">
        <f>Weighting!$H$17</f>
        <v>0</v>
      </c>
      <c r="H3857">
        <f t="array" ref="H3857">FREQUENCY(IF('Data Transformation'!$B$4:$B$8425=B3843,'Data Transformation'!$G$4:$G$8425),'Bin Analysis'!$B3857)</f>
        <v>17</v>
      </c>
      <c r="I3857">
        <f t="shared" si="481"/>
        <v>0</v>
      </c>
      <c r="J3857">
        <f t="shared" si="482"/>
        <v>0</v>
      </c>
      <c r="K3857">
        <f>J3857*Weighting!$W$17</f>
        <v>0</v>
      </c>
      <c r="M3857" s="14"/>
    </row>
    <row r="3858" spans="1:25" x14ac:dyDescent="0.25">
      <c r="A3858" s="32" t="str">
        <f>IF(Weighting!$P$18&gt;0,B3858,"")</f>
        <v/>
      </c>
      <c r="B3858">
        <f>Weighting!$C$18</f>
        <v>1.893</v>
      </c>
      <c r="C3858">
        <f>Weighting!$F$18</f>
        <v>0</v>
      </c>
      <c r="D3858" t="b">
        <f>IF(C3858=1,'Data Transformation'!$G$3+0.5*'Data Transformation'!$W$25,IF(C3859=1,D3859-'Data Transformation'!$W$25,FALSE))</f>
        <v>0</v>
      </c>
      <c r="E3858" t="str">
        <f t="array" ref="E3858">IF(ISLOGICAL(D3858),"",FREQUENCY(IF('Data Transformation'!$B$425:$B$8425='Bin Analysis'!$B3843,'Data Transformation'!$G$425:$G$8425),D3858))</f>
        <v/>
      </c>
      <c r="F3858" t="str">
        <f t="shared" si="480"/>
        <v/>
      </c>
      <c r="G3858">
        <f>Weighting!$H$18</f>
        <v>0</v>
      </c>
      <c r="H3858">
        <f t="array" ref="H3858">FREQUENCY(IF('Data Transformation'!$B$4:$B$8425=B3843,'Data Transformation'!$G$4:$G$8425),'Bin Analysis'!$B3858)</f>
        <v>17</v>
      </c>
      <c r="I3858">
        <f t="shared" si="481"/>
        <v>0</v>
      </c>
      <c r="J3858">
        <f t="shared" si="482"/>
        <v>0</v>
      </c>
      <c r="K3858">
        <f>J3858*Weighting!$W$18</f>
        <v>0</v>
      </c>
      <c r="M3858" s="14"/>
    </row>
    <row r="3859" spans="1:25" x14ac:dyDescent="0.25">
      <c r="A3859" s="32" t="str">
        <f>IF(Weighting!$P$19&gt;0,B3859,"")</f>
        <v/>
      </c>
      <c r="B3859">
        <f>Weighting!$C$19</f>
        <v>2.024</v>
      </c>
      <c r="C3859">
        <f>Weighting!$F$19</f>
        <v>0</v>
      </c>
      <c r="D3859" t="b">
        <f>IF(C3859=1,'Data Transformation'!$G$3+0.5*'Data Transformation'!$W$25,IF(C3860=1,D3860-'Data Transformation'!$W$25,FALSE))</f>
        <v>0</v>
      </c>
      <c r="E3859" t="str">
        <f t="array" ref="E3859">IF(ISLOGICAL(D3859),"",FREQUENCY(IF('Data Transformation'!$B$425:$B$8425='Bin Analysis'!$B3843,'Data Transformation'!$G$425:$G$8425),D3859))</f>
        <v/>
      </c>
      <c r="F3859" t="str">
        <f t="shared" si="480"/>
        <v/>
      </c>
      <c r="G3859">
        <f>Weighting!$H$19</f>
        <v>0</v>
      </c>
      <c r="H3859">
        <f t="array" ref="H3859">FREQUENCY(IF('Data Transformation'!$B$4:$B$8425=B3843,'Data Transformation'!$G$4:$G$8425),'Bin Analysis'!$B3859)</f>
        <v>17</v>
      </c>
      <c r="I3859">
        <f t="shared" si="481"/>
        <v>0</v>
      </c>
      <c r="J3859">
        <f t="shared" si="482"/>
        <v>0</v>
      </c>
      <c r="K3859">
        <f>J3859*Weighting!$W$19</f>
        <v>0</v>
      </c>
      <c r="M3859" s="14"/>
    </row>
    <row r="3860" spans="1:25" x14ac:dyDescent="0.25">
      <c r="A3860" s="32" t="str">
        <f>IF(Weighting!$P$20&gt;0,B3860,"")</f>
        <v/>
      </c>
      <c r="B3860">
        <f>Weighting!$C$20</f>
        <v>2.1550000000000002</v>
      </c>
      <c r="C3860">
        <f>Weighting!$F$20</f>
        <v>0</v>
      </c>
      <c r="D3860" t="b">
        <f>IF(C3860=1,'Data Transformation'!$G$3+0.5*'Data Transformation'!$W$25,IF(C3861=1,D3861-'Data Transformation'!$W$25,FALSE))</f>
        <v>0</v>
      </c>
      <c r="E3860" t="str">
        <f t="array" ref="E3860">IF(ISLOGICAL(D3860),"",FREQUENCY(IF('Data Transformation'!$B$425:$B$8425='Bin Analysis'!$B3843,'Data Transformation'!$G$425:$G$8425),D3860))</f>
        <v/>
      </c>
      <c r="F3860" t="str">
        <f t="shared" si="480"/>
        <v/>
      </c>
      <c r="G3860">
        <f>Weighting!$H$20</f>
        <v>0</v>
      </c>
      <c r="H3860">
        <f t="array" ref="H3860">FREQUENCY(IF('Data Transformation'!$B$4:$B$8425=B3843,'Data Transformation'!$G$4:$G$8425),'Bin Analysis'!$B3860)</f>
        <v>17</v>
      </c>
      <c r="I3860">
        <f t="shared" si="481"/>
        <v>0</v>
      </c>
      <c r="J3860">
        <f t="shared" si="482"/>
        <v>0</v>
      </c>
      <c r="K3860">
        <f>J3860*Weighting!$W$20</f>
        <v>0</v>
      </c>
      <c r="M3860" s="14"/>
    </row>
    <row r="3861" spans="1:25" x14ac:dyDescent="0.25">
      <c r="A3861" s="32" t="str">
        <f>IF(Weighting!$P$21&gt;0,B3861,"")</f>
        <v/>
      </c>
      <c r="B3861">
        <f>Weighting!$C$21</f>
        <v>2.2860000000000005</v>
      </c>
      <c r="C3861">
        <f>Weighting!$F$21</f>
        <v>0</v>
      </c>
      <c r="D3861" t="b">
        <f>IF(C3861=1,'Data Transformation'!$G$3+0.5*'Data Transformation'!$W$25,IF(C3862=1,D3862-'Data Transformation'!$W$25,FALSE))</f>
        <v>0</v>
      </c>
      <c r="E3861" t="str">
        <f t="array" ref="E3861">IF(ISLOGICAL(D3861),"",FREQUENCY(IF('Data Transformation'!$B$425:$B$8425='Bin Analysis'!$B3843,'Data Transformation'!$G$425:$G$8425),D3861))</f>
        <v/>
      </c>
      <c r="F3861" t="str">
        <f t="shared" si="480"/>
        <v/>
      </c>
      <c r="G3861">
        <f>Weighting!$H$21</f>
        <v>0</v>
      </c>
      <c r="H3861">
        <f t="array" ref="H3861">FREQUENCY(IF('Data Transformation'!$B$4:$B$8425=B3843,'Data Transformation'!$G$4:$G$8425),'Bin Analysis'!$B3861)</f>
        <v>17</v>
      </c>
      <c r="I3861">
        <f t="shared" si="481"/>
        <v>0</v>
      </c>
      <c r="J3861">
        <f t="shared" si="482"/>
        <v>0</v>
      </c>
      <c r="K3861">
        <f>J3861*Weighting!$W$21</f>
        <v>0</v>
      </c>
      <c r="M3861" s="14"/>
    </row>
    <row r="3862" spans="1:25" x14ac:dyDescent="0.25">
      <c r="A3862" s="32" t="str">
        <f>IF(Weighting!$P$22&gt;0,B3862,"")</f>
        <v/>
      </c>
      <c r="B3862">
        <f>Weighting!$C$22</f>
        <v>2.4170000000000007</v>
      </c>
      <c r="C3862">
        <f>Weighting!$F$22</f>
        <v>0</v>
      </c>
      <c r="D3862" t="b">
        <f>IF(C3862=1,'Data Transformation'!$G$3+0.5*'Data Transformation'!$W$25,IF(C3863=1,D3863-'Data Transformation'!$W$25,FALSE))</f>
        <v>0</v>
      </c>
      <c r="E3862" t="str">
        <f t="array" ref="E3862">IF(ISLOGICAL(D3862),"",FREQUENCY(IF('Data Transformation'!$B$425:$B$8425='Bin Analysis'!$B3843,'Data Transformation'!$G$425:$G$8425),D3862))</f>
        <v/>
      </c>
      <c r="F3862" t="str">
        <f t="shared" si="480"/>
        <v/>
      </c>
      <c r="G3862">
        <f>Weighting!$H$22</f>
        <v>0</v>
      </c>
      <c r="H3862">
        <f t="array" ref="H3862">FREQUENCY(IF('Data Transformation'!$B$4:$B$8425=B3843,'Data Transformation'!$G$4:$G$8425),'Bin Analysis'!$B3862)</f>
        <v>17</v>
      </c>
      <c r="I3862">
        <f t="shared" si="481"/>
        <v>0</v>
      </c>
      <c r="J3862">
        <f t="shared" si="482"/>
        <v>0</v>
      </c>
      <c r="K3862">
        <f>J3862*Weighting!$W$22</f>
        <v>0</v>
      </c>
      <c r="M3862" s="14"/>
    </row>
    <row r="3863" spans="1:25" x14ac:dyDescent="0.25">
      <c r="A3863" s="32" t="str">
        <f>IF(Weighting!$P$23&gt;0,B3863,"")</f>
        <v/>
      </c>
      <c r="B3863">
        <f>Weighting!$C$23</f>
        <v>2.5480000000000009</v>
      </c>
      <c r="C3863">
        <f>Weighting!$F$23</f>
        <v>0</v>
      </c>
      <c r="D3863" t="b">
        <f>IF(C3863=1,'Data Transformation'!$G$3+0.5*'Data Transformation'!$W$25,IF(C3864=1,D3864-'Data Transformation'!$W$25,FALSE))</f>
        <v>0</v>
      </c>
      <c r="E3863" t="str">
        <f t="array" ref="E3863">IF(ISLOGICAL(D3863),"",FREQUENCY(IF('Data Transformation'!$B$425:$B$8425='Bin Analysis'!$B3843,'Data Transformation'!$G$425:$G$8425),D3863))</f>
        <v/>
      </c>
      <c r="F3863" t="str">
        <f t="shared" si="480"/>
        <v/>
      </c>
      <c r="G3863">
        <f>Weighting!$H$23</f>
        <v>0</v>
      </c>
      <c r="H3863">
        <f t="array" ref="H3863">FREQUENCY(IF('Data Transformation'!$B$4:$B$8425=B3843,'Data Transformation'!$G$4:$G$8425),'Bin Analysis'!$B3863)</f>
        <v>17</v>
      </c>
      <c r="I3863">
        <f t="shared" si="481"/>
        <v>0</v>
      </c>
      <c r="J3863">
        <f t="shared" si="482"/>
        <v>0</v>
      </c>
      <c r="K3863">
        <f>J3863*Weighting!$W$23</f>
        <v>0</v>
      </c>
      <c r="M3863" s="14"/>
    </row>
    <row r="3864" spans="1:25" x14ac:dyDescent="0.25">
      <c r="A3864" s="32" t="str">
        <f>IF(Weighting!$P$24&gt;0,B3864,"")</f>
        <v/>
      </c>
      <c r="B3864">
        <f>Weighting!$C$24</f>
        <v>2.6790000000000012</v>
      </c>
      <c r="C3864">
        <f>Weighting!$F$24</f>
        <v>0</v>
      </c>
      <c r="D3864" t="b">
        <f>IF(C3864=1,'Data Transformation'!$G$3+0.5*'Data Transformation'!$W$25,IF(C3865=1,D3865-'Data Transformation'!$W$25,FALSE))</f>
        <v>0</v>
      </c>
      <c r="E3864" t="str">
        <f t="array" ref="E3864">IF(ISLOGICAL(D3864),"",FREQUENCY(IF('Data Transformation'!$B$425:$B$8425='Bin Analysis'!$B3843,'Data Transformation'!$G$425:$G$8425),D3864))</f>
        <v/>
      </c>
      <c r="F3864" t="str">
        <f t="shared" si="480"/>
        <v/>
      </c>
      <c r="G3864">
        <f>Weighting!$H$24</f>
        <v>0</v>
      </c>
      <c r="H3864">
        <f t="array" ref="H3864">FREQUENCY(IF('Data Transformation'!$B$4:$B$8425=B3843,'Data Transformation'!$G$4:$G$8425),'Bin Analysis'!$B3864)</f>
        <v>17</v>
      </c>
      <c r="I3864">
        <f t="shared" si="481"/>
        <v>0</v>
      </c>
      <c r="J3864">
        <f t="shared" si="482"/>
        <v>0</v>
      </c>
      <c r="K3864">
        <f>J3864*Weighting!$W$24</f>
        <v>0</v>
      </c>
      <c r="M3864" s="14"/>
    </row>
    <row r="3865" spans="1:25" x14ac:dyDescent="0.25">
      <c r="A3865" s="32" t="str">
        <f>IF(Weighting!$P$25&gt;0,B3865,"")</f>
        <v/>
      </c>
      <c r="B3865">
        <f>Weighting!$C$25</f>
        <v>2.8100000000000014</v>
      </c>
      <c r="C3865">
        <f>Weighting!$F$25</f>
        <v>0</v>
      </c>
      <c r="D3865" t="b">
        <f>IF(C3865=1,'Data Transformation'!$G$3+0.5*'Data Transformation'!$W$25,IF(C3866=1,D3866-'Data Transformation'!$W$25,FALSE))</f>
        <v>0</v>
      </c>
      <c r="E3865" t="str">
        <f t="array" ref="E3865">IF(ISLOGICAL(D3865),"",FREQUENCY(IF('Data Transformation'!$B$425:$B$8425='Bin Analysis'!$B3843,'Data Transformation'!$G$425:$G$8425),D3865))</f>
        <v/>
      </c>
      <c r="F3865" t="str">
        <f t="shared" si="480"/>
        <v/>
      </c>
      <c r="G3865">
        <f>Weighting!$H$25</f>
        <v>0</v>
      </c>
      <c r="H3865">
        <f t="array" ref="H3865">FREQUENCY(IF('Data Transformation'!$B$4:$B$8425=B3843,'Data Transformation'!$G$4:$G$8425),'Bin Analysis'!$B3865)</f>
        <v>17</v>
      </c>
      <c r="I3865">
        <f t="shared" si="481"/>
        <v>0</v>
      </c>
      <c r="J3865">
        <f t="shared" si="482"/>
        <v>0</v>
      </c>
      <c r="K3865">
        <f>J3865*Weighting!$W$25</f>
        <v>0</v>
      </c>
      <c r="M3865" s="14"/>
    </row>
    <row r="3866" spans="1:25" x14ac:dyDescent="0.25">
      <c r="O3866"/>
      <c r="P3866"/>
      <c r="Q3866"/>
      <c r="R3866"/>
    </row>
    <row r="3867" spans="1:25" ht="23.25" x14ac:dyDescent="0.35">
      <c r="A3867" s="21" t="s">
        <v>0</v>
      </c>
      <c r="B3867" s="21">
        <f>IFERROR(VLOOKUP(C3867,'Data Transformation'!$L$6:$M$426,2,FALSE),"")</f>
        <v>161</v>
      </c>
      <c r="C3867" s="21">
        <f>C3843+1</f>
        <v>161</v>
      </c>
      <c r="D3867" s="21"/>
      <c r="E3867" s="21"/>
      <c r="F3867" s="21"/>
      <c r="G3867" s="21"/>
      <c r="H3867" s="22"/>
      <c r="I3867" s="22"/>
      <c r="J3867" s="22"/>
      <c r="K3867" s="21"/>
      <c r="L3867" s="21">
        <f>B3867</f>
        <v>161</v>
      </c>
      <c r="M3867" s="23">
        <f>INDEX('Data Transformation'!$O$4:$O$424,MATCH($B3867,'Data Transformation'!$M$4:$M$424,0),MATCH($M$2,'Data Transformation'!$O$3,0))</f>
        <v>18</v>
      </c>
      <c r="N3867" s="27">
        <f>IF('Input and Summary Results'!$J$16="minimum",'Bin Analysis'!X3868/(M3867-1),'Bin Analysis'!Y3867/('Bin Analysis'!M3867-1))</f>
        <v>0</v>
      </c>
      <c r="O3867" s="27">
        <f>IF(M3867=FALSE,NA(),(VLOOKUP(1,C3870:K3889,4,FALSE))/(M3867-1))</f>
        <v>5.8823529411764705E-2</v>
      </c>
      <c r="P3867" s="27">
        <f>IF(M3867=FALSE,NA(),SUM(J3870:J3889)/Weighting!$S$5)</f>
        <v>0.5</v>
      </c>
      <c r="Q3867" s="27">
        <f>IF(M3867=FALSE,NA(),SUM(K3870:K3889)/Weighting!$S$6)</f>
        <v>0.43478260869565216</v>
      </c>
      <c r="R3867" s="27">
        <f>IF(M3867=FALSE,NA(),(VLOOKUP(1,G3870:K3889,3,FALSE))/(M3867-1))</f>
        <v>0.70588235294117652</v>
      </c>
      <c r="S3867" s="22" t="str">
        <f>IF(M3867=FALSE,NA(),IF(SUM(J3870:J3889)=2,"yes","no"))</f>
        <v>no</v>
      </c>
      <c r="X3867" s="2" cm="2">
        <f t="array" ref="X3867:X3868">FREQUENCY(IF('Data Transformation'!$B$425:$B$6424='Bin Analysis'!L3867,'Data Transformation'!$G$425:$G$6424),'Data Transformation'!$U$11)</f>
        <v>17</v>
      </c>
      <c r="Y3867" s="2" cm="2">
        <f t="array" ref="Y3867:Y3868">FREQUENCY(IF('Data Transformation'!$B$425:$B$6424='Bin Analysis'!L3867,'Data Transformation'!$G$425:$G$6424),'Data Transformation'!$U$12)</f>
        <v>16</v>
      </c>
    </row>
    <row r="3868" spans="1:25" x14ac:dyDescent="0.25">
      <c r="A3868" s="14" t="s">
        <v>67</v>
      </c>
      <c r="B3868" t="s">
        <v>47</v>
      </c>
      <c r="C3868" t="s">
        <v>5</v>
      </c>
      <c r="D3868" t="s">
        <v>100</v>
      </c>
      <c r="E3868" t="s">
        <v>101</v>
      </c>
      <c r="F3868" t="s">
        <v>102</v>
      </c>
      <c r="G3868" t="s">
        <v>70</v>
      </c>
      <c r="H3868" t="s">
        <v>31</v>
      </c>
      <c r="I3868" t="s">
        <v>32</v>
      </c>
      <c r="J3868" t="s">
        <v>46</v>
      </c>
      <c r="K3868" s="14" t="s">
        <v>45</v>
      </c>
      <c r="M3868" s="14"/>
      <c r="X3868" s="2">
        <v>0</v>
      </c>
      <c r="Y3868" s="2">
        <v>1</v>
      </c>
    </row>
    <row r="3869" spans="1:25" x14ac:dyDescent="0.25">
      <c r="A3869" s="32"/>
      <c r="D3869" t="b">
        <f>IF(C3869=1,'Data Transformation'!$G$3+0.5*'Data Transformation'!$W$25,IF(C3870=1,D3870-'Data Transformation'!$W$25,FALSE))</f>
        <v>0</v>
      </c>
      <c r="E3869" t="str">
        <f t="array" ref="E3869">IF(ISLOGICAL(D3869),"",FREQUENCY(IF('Data Transformation'!$B$425:$B$8425='Bin Analysis'!$B3867,'Data Transformation'!$G$425:$G$8425),D3869))</f>
        <v/>
      </c>
      <c r="F3869" t="str">
        <f>IF(ISLOGICAL(D3869),"",E3869-E3868)</f>
        <v/>
      </c>
      <c r="M3869" s="14"/>
    </row>
    <row r="3870" spans="1:25" x14ac:dyDescent="0.25">
      <c r="A3870" s="32">
        <f>IF(Weighting!$P$6&gt;0,B3870,"")</f>
        <v>0.32100000000000001</v>
      </c>
      <c r="B3870">
        <f>Weighting!$C$6</f>
        <v>0.32100000000000001</v>
      </c>
      <c r="C3870">
        <f>Weighting!$F$6</f>
        <v>0</v>
      </c>
      <c r="D3870" t="b">
        <f>IF(C3870=1,'Data Transformation'!$G$3+0.5*'Data Transformation'!$W$25,IF(C3871=1,D3871-'Data Transformation'!$W$25,FALSE))</f>
        <v>0</v>
      </c>
      <c r="E3870" t="str">
        <f t="array" ref="E3870">IF(ISLOGICAL(D3870),"",FREQUENCY(IF('Data Transformation'!$B$425:$B$8425='Bin Analysis'!$B3867,'Data Transformation'!$G$425:$G$8425),D3870))</f>
        <v/>
      </c>
      <c r="F3870" t="str">
        <f>IF(ISLOGICAL(D3870),"",E3870-E3869)</f>
        <v/>
      </c>
      <c r="G3870">
        <f>Weighting!$H$6</f>
        <v>1</v>
      </c>
      <c r="H3870">
        <f t="array" ref="H3870">FREQUENCY(IF('Data Transformation'!$B$4:$B$8425=B3867,'Data Transformation'!$G$4:$G$8425),'Bin Analysis'!$B3870)</f>
        <v>12</v>
      </c>
      <c r="I3870">
        <f>H3870-H3869</f>
        <v>12</v>
      </c>
      <c r="J3870">
        <f>IF(I3870=0,0,1)</f>
        <v>1</v>
      </c>
      <c r="K3870">
        <f>J3870*Weighting!$W$6</f>
        <v>1</v>
      </c>
      <c r="M3870" s="14"/>
    </row>
    <row r="3871" spans="1:25" x14ac:dyDescent="0.25">
      <c r="A3871" s="32">
        <f>IF(Weighting!$P$7&gt;0,B3871,"")</f>
        <v>0.45200000000000001</v>
      </c>
      <c r="B3871">
        <f>Weighting!$C$7</f>
        <v>0.45200000000000001</v>
      </c>
      <c r="C3871">
        <f>Weighting!$F$7</f>
        <v>0</v>
      </c>
      <c r="D3871" t="b">
        <f>IF(C3871=1,'Data Transformation'!$G$3+0.5*'Data Transformation'!$W$25,IF(C3872=1,D3872-'Data Transformation'!$W$25,FALSE))</f>
        <v>0</v>
      </c>
      <c r="E3871" t="str">
        <f t="array" ref="E3871">IF(ISLOGICAL(D3871),"",FREQUENCY(IF('Data Transformation'!$B$425:$B$8425='Bin Analysis'!$B3867,'Data Transformation'!$G$425:$G$8425),D3871))</f>
        <v/>
      </c>
      <c r="F3871" t="str">
        <f t="shared" ref="F3871:F3889" si="483">IF(ISLOGICAL(D3871),"",E3871-E3870)</f>
        <v/>
      </c>
      <c r="G3871">
        <f>Weighting!$H$7</f>
        <v>0</v>
      </c>
      <c r="H3871">
        <f t="array" ref="H3871">FREQUENCY(IF('Data Transformation'!$B$4:$B$8425=B3867,'Data Transformation'!$G$4:$G$8425),'Bin Analysis'!$B3871)</f>
        <v>12</v>
      </c>
      <c r="I3871">
        <f t="shared" ref="I3871:I3889" si="484">H3871-H3870</f>
        <v>0</v>
      </c>
      <c r="J3871">
        <f>IF(I3871=0,0,1)</f>
        <v>0</v>
      </c>
      <c r="K3871">
        <f>J3871*Weighting!$W$7</f>
        <v>0</v>
      </c>
      <c r="M3871" s="14"/>
    </row>
    <row r="3872" spans="1:25" x14ac:dyDescent="0.25">
      <c r="A3872" s="32">
        <f>IF(Weighting!$P$8&gt;0,B3872,"")</f>
        <v>0.58299999999999996</v>
      </c>
      <c r="B3872">
        <f>Weighting!$C$8</f>
        <v>0.58299999999999996</v>
      </c>
      <c r="C3872">
        <f>Weighting!$F$8</f>
        <v>0</v>
      </c>
      <c r="D3872" t="b">
        <f>IF(C3872=1,'Data Transformation'!$G$3+0.5*'Data Transformation'!$W$25,IF(C3873=1,D3873-'Data Transformation'!$W$25,FALSE))</f>
        <v>0</v>
      </c>
      <c r="E3872" t="str">
        <f t="array" ref="E3872">IF(ISLOGICAL(D3872),"",FREQUENCY(IF('Data Transformation'!$B$425:$B$8425='Bin Analysis'!$B3867,'Data Transformation'!$G$425:$G$8425),D3872))</f>
        <v/>
      </c>
      <c r="F3872" t="str">
        <f t="shared" si="483"/>
        <v/>
      </c>
      <c r="G3872">
        <f>Weighting!$H$8</f>
        <v>0</v>
      </c>
      <c r="H3872">
        <f t="array" ref="H3872">FREQUENCY(IF('Data Transformation'!$B$4:$B$8425=B3867,'Data Transformation'!$G$4:$G$8425),'Bin Analysis'!$B3872)</f>
        <v>14</v>
      </c>
      <c r="I3872">
        <f t="shared" si="484"/>
        <v>2</v>
      </c>
      <c r="J3872">
        <f t="shared" ref="J3872:J3889" si="485">IF(I3872=0,0,1)</f>
        <v>1</v>
      </c>
      <c r="K3872">
        <f>J3872*Weighting!$W$8</f>
        <v>3</v>
      </c>
      <c r="M3872" s="14"/>
    </row>
    <row r="3873" spans="1:13" x14ac:dyDescent="0.25">
      <c r="A3873" s="32">
        <f>IF(Weighting!$P$9&gt;0,B3873,"")</f>
        <v>0.71399999999999997</v>
      </c>
      <c r="B3873" s="50">
        <f>Weighting!$C$9</f>
        <v>0.71399999999999997</v>
      </c>
      <c r="C3873">
        <f>Weighting!$F$9</f>
        <v>0</v>
      </c>
      <c r="D3873" t="b">
        <f>IF(C3873=1,'Data Transformation'!$G$3+0.5*'Data Transformation'!$W$25,IF(C3874=1,D3874-'Data Transformation'!$W$25,FALSE))</f>
        <v>0</v>
      </c>
      <c r="E3873" t="str">
        <f t="array" ref="E3873">IF(ISLOGICAL(D3873),"",FREQUENCY(IF('Data Transformation'!$B$425:$B$8425='Bin Analysis'!$B3867,'Data Transformation'!$G$425:$G$8425),D3873))</f>
        <v/>
      </c>
      <c r="F3873" t="str">
        <f t="shared" si="483"/>
        <v/>
      </c>
      <c r="G3873">
        <f>Weighting!$H$9</f>
        <v>0</v>
      </c>
      <c r="H3873">
        <f t="array" ref="H3873">FREQUENCY(IF('Data Transformation'!$B$4:$B$8425=B3867,'Data Transformation'!$G$4:$G$8425),'Bin Analysis'!$B3873)</f>
        <v>14</v>
      </c>
      <c r="I3873">
        <f t="shared" si="484"/>
        <v>0</v>
      </c>
      <c r="J3873">
        <f t="shared" si="485"/>
        <v>0</v>
      </c>
      <c r="K3873">
        <f>J3873*Weighting!$W$9</f>
        <v>0</v>
      </c>
      <c r="M3873" s="14"/>
    </row>
    <row r="3874" spans="1:13" x14ac:dyDescent="0.25">
      <c r="A3874" s="32">
        <f>IF(Weighting!$P$10&gt;0,B3874,"")</f>
        <v>0.84499999999999997</v>
      </c>
      <c r="B3874">
        <f>Weighting!$C$10</f>
        <v>0.84499999999999997</v>
      </c>
      <c r="C3874">
        <f>Weighting!$F$10</f>
        <v>0</v>
      </c>
      <c r="D3874" t="b">
        <f>IF(C3874=1,'Data Transformation'!$G$3+0.5*'Data Transformation'!$W$25,IF(C3875=1,D3875-'Data Transformation'!$W$25,FALSE))</f>
        <v>0</v>
      </c>
      <c r="E3874" t="str">
        <f t="array" ref="E3874">IF(ISLOGICAL(D3874),"",FREQUENCY(IF('Data Transformation'!$B$425:$B$8425='Bin Analysis'!$B3867,'Data Transformation'!$G$425:$G$8425),D3874))</f>
        <v/>
      </c>
      <c r="F3874" t="str">
        <f t="shared" si="483"/>
        <v/>
      </c>
      <c r="G3874">
        <f>Weighting!$H$10</f>
        <v>0</v>
      </c>
      <c r="H3874">
        <f t="array" ref="H3874">FREQUENCY(IF('Data Transformation'!$B$4:$B$8425=B3867,'Data Transformation'!$G$4:$G$8425),'Bin Analysis'!$B3874)</f>
        <v>15</v>
      </c>
      <c r="I3874">
        <f t="shared" si="484"/>
        <v>1</v>
      </c>
      <c r="J3874">
        <f t="shared" si="485"/>
        <v>1</v>
      </c>
      <c r="K3874">
        <f>J3874*Weighting!$W$10</f>
        <v>3</v>
      </c>
      <c r="M3874" s="14"/>
    </row>
    <row r="3875" spans="1:13" x14ac:dyDescent="0.25">
      <c r="A3875" s="32">
        <f>IF(Weighting!$P$11&gt;0,B3875,"")</f>
        <v>0.97599999999999998</v>
      </c>
      <c r="B3875">
        <f>Weighting!$C$11</f>
        <v>0.97599999999999998</v>
      </c>
      <c r="C3875">
        <f>Weighting!$F$11</f>
        <v>0</v>
      </c>
      <c r="D3875">
        <f>IF(C3875=1,'Data Transformation'!$G$3+0.5*'Data Transformation'!$W$25,IF(C3876=1,D3876-'Data Transformation'!$W$25,FALSE))</f>
        <v>0.86899999999999999</v>
      </c>
      <c r="E3875">
        <f t="array" ref="E3875">IF(ISLOGICAL(D3875),"",FREQUENCY(IF('Data Transformation'!$B$425:$B$8425='Bin Analysis'!$B3867,'Data Transformation'!$G$425:$G$8425),D3875))</f>
        <v>16</v>
      </c>
      <c r="F3875" t="e">
        <f t="shared" si="483"/>
        <v>#VALUE!</v>
      </c>
      <c r="G3875">
        <f>Weighting!$H$11</f>
        <v>0</v>
      </c>
      <c r="H3875">
        <f t="array" ref="H3875">FREQUENCY(IF('Data Transformation'!$B$4:$B$8425=B3867,'Data Transformation'!$G$4:$G$8425),'Bin Analysis'!$B3875)</f>
        <v>16</v>
      </c>
      <c r="I3875">
        <f t="shared" si="484"/>
        <v>1</v>
      </c>
      <c r="J3875">
        <f t="shared" si="485"/>
        <v>1</v>
      </c>
      <c r="K3875">
        <f>J3875*Weighting!$W$11</f>
        <v>2</v>
      </c>
      <c r="M3875" s="14"/>
    </row>
    <row r="3876" spans="1:13" x14ac:dyDescent="0.25">
      <c r="A3876" s="32">
        <f>IF(Weighting!$P$12&gt;0,B3876,"")</f>
        <v>1.107</v>
      </c>
      <c r="B3876">
        <f>Weighting!$C$12</f>
        <v>1.107</v>
      </c>
      <c r="C3876">
        <f>Weighting!$F$12</f>
        <v>1</v>
      </c>
      <c r="D3876">
        <f>IF(C3876=1,'Data Transformation'!$G$3+0.5*'Data Transformation'!$W$25,IF(C3877=1,D3877-'Data Transformation'!$W$25,FALSE))</f>
        <v>1.131</v>
      </c>
      <c r="E3876">
        <f t="array" ref="E3876">IF(ISLOGICAL(D3876),"",FREQUENCY(IF('Data Transformation'!$B$425:$B$8425='Bin Analysis'!$B3867,'Data Transformation'!$G$425:$G$8425),D3876))</f>
        <v>17</v>
      </c>
      <c r="F3876">
        <f t="shared" si="483"/>
        <v>1</v>
      </c>
      <c r="G3876">
        <f>Weighting!$H$12</f>
        <v>0</v>
      </c>
      <c r="H3876">
        <f t="array" ref="H3876">FREQUENCY(IF('Data Transformation'!$B$4:$B$8425=B3867,'Data Transformation'!$G$4:$G$8425),'Bin Analysis'!$B3876)</f>
        <v>18</v>
      </c>
      <c r="I3876">
        <f t="shared" si="484"/>
        <v>2</v>
      </c>
      <c r="J3876">
        <f t="shared" si="485"/>
        <v>1</v>
      </c>
      <c r="K3876">
        <f>J3876*Weighting!$W$12</f>
        <v>1</v>
      </c>
      <c r="M3876" s="14"/>
    </row>
    <row r="3877" spans="1:13" x14ac:dyDescent="0.25">
      <c r="A3877" s="32">
        <f>IF(Weighting!$P$13&gt;0,B3877,"")</f>
        <v>1.238</v>
      </c>
      <c r="B3877">
        <f>Weighting!$C$13</f>
        <v>1.238</v>
      </c>
      <c r="C3877">
        <f>Weighting!$F$13</f>
        <v>0</v>
      </c>
      <c r="D3877" t="b">
        <f>IF(C3877=1,'Data Transformation'!$G$3+0.5*'Data Transformation'!$W$25,IF(C3878=1,D3878-'Data Transformation'!$W$25,FALSE))</f>
        <v>0</v>
      </c>
      <c r="E3877" t="str">
        <f t="array" ref="E3877">IF(ISLOGICAL(D3877),"",FREQUENCY(IF('Data Transformation'!$B$425:$B$8425='Bin Analysis'!$B3867,'Data Transformation'!$G$425:$G$8425),D3877))</f>
        <v/>
      </c>
      <c r="F3877" t="str">
        <f t="shared" si="483"/>
        <v/>
      </c>
      <c r="G3877">
        <f>Weighting!$H$13</f>
        <v>0</v>
      </c>
      <c r="H3877">
        <f t="array" ref="H3877">FREQUENCY(IF('Data Transformation'!$B$4:$B$8425=B3867,'Data Transformation'!$G$4:$G$8425),'Bin Analysis'!$B3877)</f>
        <v>18</v>
      </c>
      <c r="I3877">
        <f t="shared" si="484"/>
        <v>0</v>
      </c>
      <c r="J3877">
        <f t="shared" si="485"/>
        <v>0</v>
      </c>
      <c r="K3877">
        <f>J3877*Weighting!$W$13</f>
        <v>0</v>
      </c>
      <c r="M3877" s="14"/>
    </row>
    <row r="3878" spans="1:13" x14ac:dyDescent="0.25">
      <c r="A3878" s="32">
        <f>IF(Weighting!$P$14&gt;0,B3878,"")</f>
        <v>1.369</v>
      </c>
      <c r="B3878">
        <f>Weighting!$C$14</f>
        <v>1.369</v>
      </c>
      <c r="C3878">
        <f>Weighting!$F$14</f>
        <v>0</v>
      </c>
      <c r="D3878" t="b">
        <f>IF(C3878=1,'Data Transformation'!$G$3+0.5*'Data Transformation'!$W$25,IF(C3879=1,D3879-'Data Transformation'!$W$25,FALSE))</f>
        <v>0</v>
      </c>
      <c r="E3878" t="str">
        <f t="array" ref="E3878">IF(ISLOGICAL(D3878),"",FREQUENCY(IF('Data Transformation'!$B$425:$B$8425='Bin Analysis'!$B3867,'Data Transformation'!$G$425:$G$8425),D3878))</f>
        <v/>
      </c>
      <c r="F3878" t="str">
        <f t="shared" si="483"/>
        <v/>
      </c>
      <c r="G3878">
        <f>Weighting!$H$14</f>
        <v>0</v>
      </c>
      <c r="H3878">
        <f t="array" ref="H3878">FREQUENCY(IF('Data Transformation'!$B$4:$B$8425=B3867,'Data Transformation'!$G$4:$G$8425),'Bin Analysis'!$B3878)</f>
        <v>18</v>
      </c>
      <c r="I3878">
        <f t="shared" si="484"/>
        <v>0</v>
      </c>
      <c r="J3878">
        <f t="shared" si="485"/>
        <v>0</v>
      </c>
      <c r="K3878">
        <f>J3878*Weighting!$W$14</f>
        <v>0</v>
      </c>
      <c r="M3878" s="14"/>
    </row>
    <row r="3879" spans="1:13" x14ac:dyDescent="0.25">
      <c r="A3879" s="32">
        <f>IF(Weighting!$P$15&gt;0,B3879,"")</f>
        <v>1.5000009999999999</v>
      </c>
      <c r="B3879">
        <f>Weighting!$C$15</f>
        <v>1.5000009999999999</v>
      </c>
      <c r="C3879">
        <f>Weighting!$F$15</f>
        <v>0</v>
      </c>
      <c r="D3879" t="b">
        <f>IF(C3879=1,'Data Transformation'!$G$3+0.5*'Data Transformation'!$W$25,IF(C3880=1,D3880-'Data Transformation'!$W$25,FALSE))</f>
        <v>0</v>
      </c>
      <c r="E3879" t="str">
        <f t="array" ref="E3879">IF(ISLOGICAL(D3879),"",FREQUENCY(IF('Data Transformation'!$B$425:$B$8425='Bin Analysis'!$B3867,'Data Transformation'!$G$425:$G$8425),D3879))</f>
        <v/>
      </c>
      <c r="F3879" t="str">
        <f t="shared" si="483"/>
        <v/>
      </c>
      <c r="G3879">
        <f>Weighting!$H$15</f>
        <v>0</v>
      </c>
      <c r="H3879">
        <f t="array" ref="H3879">FREQUENCY(IF('Data Transformation'!$B$4:$B$8425=B3867,'Data Transformation'!$G$4:$G$8425),'Bin Analysis'!$B3879)</f>
        <v>18</v>
      </c>
      <c r="I3879">
        <f t="shared" si="484"/>
        <v>0</v>
      </c>
      <c r="J3879">
        <f t="shared" si="485"/>
        <v>0</v>
      </c>
      <c r="K3879">
        <f>J3879*Weighting!$W$15</f>
        <v>0</v>
      </c>
      <c r="M3879" s="14"/>
    </row>
    <row r="3880" spans="1:13" x14ac:dyDescent="0.25">
      <c r="A3880" s="32" t="str">
        <f>IF(Weighting!$P$16&gt;0,B3880,"")</f>
        <v/>
      </c>
      <c r="B3880">
        <f>Weighting!$C$16</f>
        <v>1.631</v>
      </c>
      <c r="C3880">
        <f>Weighting!$F$16</f>
        <v>0</v>
      </c>
      <c r="D3880" t="b">
        <f>IF(C3880=1,'Data Transformation'!$G$3+0.5*'Data Transformation'!$W$25,IF(C3881=1,D3881-'Data Transformation'!$W$25,FALSE))</f>
        <v>0</v>
      </c>
      <c r="E3880" t="str">
        <f t="array" ref="E3880">IF(ISLOGICAL(D3880),"",FREQUENCY(IF('Data Transformation'!$B$425:$B$8425='Bin Analysis'!$B3867,'Data Transformation'!$G$425:$G$8425),D3880))</f>
        <v/>
      </c>
      <c r="F3880" t="str">
        <f t="shared" si="483"/>
        <v/>
      </c>
      <c r="G3880">
        <f>Weighting!$H$16</f>
        <v>0</v>
      </c>
      <c r="H3880">
        <f t="array" ref="H3880">FREQUENCY(IF('Data Transformation'!$B$4:$B$8425=B3867,'Data Transformation'!$G$4:$G$8425),'Bin Analysis'!$B3880)</f>
        <v>18</v>
      </c>
      <c r="I3880">
        <f t="shared" si="484"/>
        <v>0</v>
      </c>
      <c r="J3880">
        <f t="shared" si="485"/>
        <v>0</v>
      </c>
      <c r="K3880">
        <f>J3880*Weighting!$W$16</f>
        <v>0</v>
      </c>
      <c r="M3880" s="14"/>
    </row>
    <row r="3881" spans="1:13" x14ac:dyDescent="0.25">
      <c r="A3881" s="32" t="str">
        <f>IF(Weighting!$P$17&gt;0,B3881,"")</f>
        <v/>
      </c>
      <c r="B3881">
        <f>Weighting!$C$17</f>
        <v>1.762</v>
      </c>
      <c r="C3881">
        <f>Weighting!$F$17</f>
        <v>0</v>
      </c>
      <c r="D3881" t="b">
        <f>IF(C3881=1,'Data Transformation'!$G$3+0.5*'Data Transformation'!$W$25,IF(C3882=1,D3882-'Data Transformation'!$W$25,FALSE))</f>
        <v>0</v>
      </c>
      <c r="E3881" t="str">
        <f t="array" ref="E3881">IF(ISLOGICAL(D3881),"",FREQUENCY(IF('Data Transformation'!$B$425:$B$8425='Bin Analysis'!$B3867,'Data Transformation'!$G$425:$G$8425),D3881))</f>
        <v/>
      </c>
      <c r="F3881" t="str">
        <f t="shared" si="483"/>
        <v/>
      </c>
      <c r="G3881">
        <f>Weighting!$H$17</f>
        <v>0</v>
      </c>
      <c r="H3881">
        <f t="array" ref="H3881">FREQUENCY(IF('Data Transformation'!$B$4:$B$8425=B3867,'Data Transformation'!$G$4:$G$8425),'Bin Analysis'!$B3881)</f>
        <v>18</v>
      </c>
      <c r="I3881">
        <f t="shared" si="484"/>
        <v>0</v>
      </c>
      <c r="J3881">
        <f t="shared" si="485"/>
        <v>0</v>
      </c>
      <c r="K3881">
        <f>J3881*Weighting!$W$17</f>
        <v>0</v>
      </c>
      <c r="M3881" s="14"/>
    </row>
    <row r="3882" spans="1:13" x14ac:dyDescent="0.25">
      <c r="A3882" s="32" t="str">
        <f>IF(Weighting!$P$18&gt;0,B3882,"")</f>
        <v/>
      </c>
      <c r="B3882">
        <f>Weighting!$C$18</f>
        <v>1.893</v>
      </c>
      <c r="C3882">
        <f>Weighting!$F$18</f>
        <v>0</v>
      </c>
      <c r="D3882" t="b">
        <f>IF(C3882=1,'Data Transformation'!$G$3+0.5*'Data Transformation'!$W$25,IF(C3883=1,D3883-'Data Transformation'!$W$25,FALSE))</f>
        <v>0</v>
      </c>
      <c r="E3882" t="str">
        <f t="array" ref="E3882">IF(ISLOGICAL(D3882),"",FREQUENCY(IF('Data Transformation'!$B$425:$B$8425='Bin Analysis'!$B3867,'Data Transformation'!$G$425:$G$8425),D3882))</f>
        <v/>
      </c>
      <c r="F3882" t="str">
        <f t="shared" si="483"/>
        <v/>
      </c>
      <c r="G3882">
        <f>Weighting!$H$18</f>
        <v>0</v>
      </c>
      <c r="H3882">
        <f t="array" ref="H3882">FREQUENCY(IF('Data Transformation'!$B$4:$B$8425=B3867,'Data Transformation'!$G$4:$G$8425),'Bin Analysis'!$B3882)</f>
        <v>18</v>
      </c>
      <c r="I3882">
        <f t="shared" si="484"/>
        <v>0</v>
      </c>
      <c r="J3882">
        <f t="shared" si="485"/>
        <v>0</v>
      </c>
      <c r="K3882">
        <f>J3882*Weighting!$W$18</f>
        <v>0</v>
      </c>
      <c r="M3882" s="14"/>
    </row>
    <row r="3883" spans="1:13" x14ac:dyDescent="0.25">
      <c r="A3883" s="32" t="str">
        <f>IF(Weighting!$P$19&gt;0,B3883,"")</f>
        <v/>
      </c>
      <c r="B3883">
        <f>Weighting!$C$19</f>
        <v>2.024</v>
      </c>
      <c r="C3883">
        <f>Weighting!$F$19</f>
        <v>0</v>
      </c>
      <c r="D3883" t="b">
        <f>IF(C3883=1,'Data Transformation'!$G$3+0.5*'Data Transformation'!$W$25,IF(C3884=1,D3884-'Data Transformation'!$W$25,FALSE))</f>
        <v>0</v>
      </c>
      <c r="E3883" t="str">
        <f t="array" ref="E3883">IF(ISLOGICAL(D3883),"",FREQUENCY(IF('Data Transformation'!$B$425:$B$8425='Bin Analysis'!$B3867,'Data Transformation'!$G$425:$G$8425),D3883))</f>
        <v/>
      </c>
      <c r="F3883" t="str">
        <f t="shared" si="483"/>
        <v/>
      </c>
      <c r="G3883">
        <f>Weighting!$H$19</f>
        <v>0</v>
      </c>
      <c r="H3883">
        <f t="array" ref="H3883">FREQUENCY(IF('Data Transformation'!$B$4:$B$8425=B3867,'Data Transformation'!$G$4:$G$8425),'Bin Analysis'!$B3883)</f>
        <v>18</v>
      </c>
      <c r="I3883">
        <f t="shared" si="484"/>
        <v>0</v>
      </c>
      <c r="J3883">
        <f t="shared" si="485"/>
        <v>0</v>
      </c>
      <c r="K3883">
        <f>J3883*Weighting!$W$19</f>
        <v>0</v>
      </c>
      <c r="M3883" s="14"/>
    </row>
    <row r="3884" spans="1:13" x14ac:dyDescent="0.25">
      <c r="A3884" s="32" t="str">
        <f>IF(Weighting!$P$20&gt;0,B3884,"")</f>
        <v/>
      </c>
      <c r="B3884">
        <f>Weighting!$C$20</f>
        <v>2.1550000000000002</v>
      </c>
      <c r="C3884">
        <f>Weighting!$F$20</f>
        <v>0</v>
      </c>
      <c r="D3884" t="b">
        <f>IF(C3884=1,'Data Transformation'!$G$3+0.5*'Data Transformation'!$W$25,IF(C3885=1,D3885-'Data Transformation'!$W$25,FALSE))</f>
        <v>0</v>
      </c>
      <c r="E3884" t="str">
        <f t="array" ref="E3884">IF(ISLOGICAL(D3884),"",FREQUENCY(IF('Data Transformation'!$B$425:$B$8425='Bin Analysis'!$B3867,'Data Transformation'!$G$425:$G$8425),D3884))</f>
        <v/>
      </c>
      <c r="F3884" t="str">
        <f t="shared" si="483"/>
        <v/>
      </c>
      <c r="G3884">
        <f>Weighting!$H$20</f>
        <v>0</v>
      </c>
      <c r="H3884">
        <f t="array" ref="H3884">FREQUENCY(IF('Data Transformation'!$B$4:$B$8425=B3867,'Data Transformation'!$G$4:$G$8425),'Bin Analysis'!$B3884)</f>
        <v>18</v>
      </c>
      <c r="I3884">
        <f t="shared" si="484"/>
        <v>0</v>
      </c>
      <c r="J3884">
        <f t="shared" si="485"/>
        <v>0</v>
      </c>
      <c r="K3884">
        <f>J3884*Weighting!$W$20</f>
        <v>0</v>
      </c>
      <c r="M3884" s="14"/>
    </row>
    <row r="3885" spans="1:13" x14ac:dyDescent="0.25">
      <c r="A3885" s="32" t="str">
        <f>IF(Weighting!$P$21&gt;0,B3885,"")</f>
        <v/>
      </c>
      <c r="B3885">
        <f>Weighting!$C$21</f>
        <v>2.2860000000000005</v>
      </c>
      <c r="C3885">
        <f>Weighting!$F$21</f>
        <v>0</v>
      </c>
      <c r="D3885" t="b">
        <f>IF(C3885=1,'Data Transformation'!$G$3+0.5*'Data Transformation'!$W$25,IF(C3886=1,D3886-'Data Transformation'!$W$25,FALSE))</f>
        <v>0</v>
      </c>
      <c r="E3885" t="str">
        <f t="array" ref="E3885">IF(ISLOGICAL(D3885),"",FREQUENCY(IF('Data Transformation'!$B$425:$B$8425='Bin Analysis'!$B3867,'Data Transformation'!$G$425:$G$8425),D3885))</f>
        <v/>
      </c>
      <c r="F3885" t="str">
        <f t="shared" si="483"/>
        <v/>
      </c>
      <c r="G3885">
        <f>Weighting!$H$21</f>
        <v>0</v>
      </c>
      <c r="H3885">
        <f t="array" ref="H3885">FREQUENCY(IF('Data Transformation'!$B$4:$B$8425=B3867,'Data Transformation'!$G$4:$G$8425),'Bin Analysis'!$B3885)</f>
        <v>18</v>
      </c>
      <c r="I3885">
        <f t="shared" si="484"/>
        <v>0</v>
      </c>
      <c r="J3885">
        <f t="shared" si="485"/>
        <v>0</v>
      </c>
      <c r="K3885">
        <f>J3885*Weighting!$W$21</f>
        <v>0</v>
      </c>
      <c r="M3885" s="14"/>
    </row>
    <row r="3886" spans="1:13" x14ac:dyDescent="0.25">
      <c r="A3886" s="32" t="str">
        <f>IF(Weighting!$P$22&gt;0,B3886,"")</f>
        <v/>
      </c>
      <c r="B3886">
        <f>Weighting!$C$22</f>
        <v>2.4170000000000007</v>
      </c>
      <c r="C3886">
        <f>Weighting!$F$22</f>
        <v>0</v>
      </c>
      <c r="D3886" t="b">
        <f>IF(C3886=1,'Data Transformation'!$G$3+0.5*'Data Transformation'!$W$25,IF(C3887=1,D3887-'Data Transformation'!$W$25,FALSE))</f>
        <v>0</v>
      </c>
      <c r="E3886" t="str">
        <f t="array" ref="E3886">IF(ISLOGICAL(D3886),"",FREQUENCY(IF('Data Transformation'!$B$425:$B$8425='Bin Analysis'!$B3867,'Data Transformation'!$G$425:$G$8425),D3886))</f>
        <v/>
      </c>
      <c r="F3886" t="str">
        <f t="shared" si="483"/>
        <v/>
      </c>
      <c r="G3886">
        <f>Weighting!$H$22</f>
        <v>0</v>
      </c>
      <c r="H3886">
        <f t="array" ref="H3886">FREQUENCY(IF('Data Transformation'!$B$4:$B$8425=B3867,'Data Transformation'!$G$4:$G$8425),'Bin Analysis'!$B3886)</f>
        <v>18</v>
      </c>
      <c r="I3886">
        <f t="shared" si="484"/>
        <v>0</v>
      </c>
      <c r="J3886">
        <f t="shared" si="485"/>
        <v>0</v>
      </c>
      <c r="K3886">
        <f>J3886*Weighting!$W$22</f>
        <v>0</v>
      </c>
      <c r="M3886" s="14"/>
    </row>
    <row r="3887" spans="1:13" x14ac:dyDescent="0.25">
      <c r="A3887" s="32" t="str">
        <f>IF(Weighting!$P$23&gt;0,B3887,"")</f>
        <v/>
      </c>
      <c r="B3887">
        <f>Weighting!$C$23</f>
        <v>2.5480000000000009</v>
      </c>
      <c r="C3887">
        <f>Weighting!$F$23</f>
        <v>0</v>
      </c>
      <c r="D3887" t="b">
        <f>IF(C3887=1,'Data Transformation'!$G$3+0.5*'Data Transformation'!$W$25,IF(C3888=1,D3888-'Data Transformation'!$W$25,FALSE))</f>
        <v>0</v>
      </c>
      <c r="E3887" t="str">
        <f t="array" ref="E3887">IF(ISLOGICAL(D3887),"",FREQUENCY(IF('Data Transformation'!$B$425:$B$8425='Bin Analysis'!$B3867,'Data Transformation'!$G$425:$G$8425),D3887))</f>
        <v/>
      </c>
      <c r="F3887" t="str">
        <f t="shared" si="483"/>
        <v/>
      </c>
      <c r="G3887">
        <f>Weighting!$H$23</f>
        <v>0</v>
      </c>
      <c r="H3887">
        <f t="array" ref="H3887">FREQUENCY(IF('Data Transformation'!$B$4:$B$8425=B3867,'Data Transformation'!$G$4:$G$8425),'Bin Analysis'!$B3887)</f>
        <v>18</v>
      </c>
      <c r="I3887">
        <f t="shared" si="484"/>
        <v>0</v>
      </c>
      <c r="J3887">
        <f t="shared" si="485"/>
        <v>0</v>
      </c>
      <c r="K3887">
        <f>J3887*Weighting!$W$23</f>
        <v>0</v>
      </c>
      <c r="M3887" s="14"/>
    </row>
    <row r="3888" spans="1:13" x14ac:dyDescent="0.25">
      <c r="A3888" s="32" t="str">
        <f>IF(Weighting!$P$24&gt;0,B3888,"")</f>
        <v/>
      </c>
      <c r="B3888">
        <f>Weighting!$C$24</f>
        <v>2.6790000000000012</v>
      </c>
      <c r="C3888">
        <f>Weighting!$F$24</f>
        <v>0</v>
      </c>
      <c r="D3888" t="b">
        <f>IF(C3888=1,'Data Transformation'!$G$3+0.5*'Data Transformation'!$W$25,IF(C3889=1,D3889-'Data Transformation'!$W$25,FALSE))</f>
        <v>0</v>
      </c>
      <c r="E3888" t="str">
        <f t="array" ref="E3888">IF(ISLOGICAL(D3888),"",FREQUENCY(IF('Data Transformation'!$B$425:$B$8425='Bin Analysis'!$B3867,'Data Transformation'!$G$425:$G$8425),D3888))</f>
        <v/>
      </c>
      <c r="F3888" t="str">
        <f t="shared" si="483"/>
        <v/>
      </c>
      <c r="G3888">
        <f>Weighting!$H$24</f>
        <v>0</v>
      </c>
      <c r="H3888">
        <f t="array" ref="H3888">FREQUENCY(IF('Data Transformation'!$B$4:$B$8425=B3867,'Data Transformation'!$G$4:$G$8425),'Bin Analysis'!$B3888)</f>
        <v>18</v>
      </c>
      <c r="I3888">
        <f t="shared" si="484"/>
        <v>0</v>
      </c>
      <c r="J3888">
        <f t="shared" si="485"/>
        <v>0</v>
      </c>
      <c r="K3888">
        <f>J3888*Weighting!$W$24</f>
        <v>0</v>
      </c>
      <c r="M3888" s="14"/>
    </row>
    <row r="3889" spans="1:25" x14ac:dyDescent="0.25">
      <c r="A3889" s="32" t="str">
        <f>IF(Weighting!$P$25&gt;0,B3889,"")</f>
        <v/>
      </c>
      <c r="B3889">
        <f>Weighting!$C$25</f>
        <v>2.8100000000000014</v>
      </c>
      <c r="C3889">
        <f>Weighting!$F$25</f>
        <v>0</v>
      </c>
      <c r="D3889" t="b">
        <f>IF(C3889=1,'Data Transformation'!$G$3+0.5*'Data Transformation'!$W$25,IF(C3890=1,D3890-'Data Transformation'!$W$25,FALSE))</f>
        <v>0</v>
      </c>
      <c r="E3889" t="str">
        <f t="array" ref="E3889">IF(ISLOGICAL(D3889),"",FREQUENCY(IF('Data Transformation'!$B$425:$B$8425='Bin Analysis'!$B3867,'Data Transformation'!$G$425:$G$8425),D3889))</f>
        <v/>
      </c>
      <c r="F3889" t="str">
        <f t="shared" si="483"/>
        <v/>
      </c>
      <c r="G3889">
        <f>Weighting!$H$25</f>
        <v>0</v>
      </c>
      <c r="H3889">
        <f t="array" ref="H3889">FREQUENCY(IF('Data Transformation'!$B$4:$B$8425=B3867,'Data Transformation'!$G$4:$G$8425),'Bin Analysis'!$B3889)</f>
        <v>18</v>
      </c>
      <c r="I3889">
        <f t="shared" si="484"/>
        <v>0</v>
      </c>
      <c r="J3889">
        <f t="shared" si="485"/>
        <v>0</v>
      </c>
      <c r="K3889">
        <f>J3889*Weighting!$W$25</f>
        <v>0</v>
      </c>
      <c r="M3889" s="14"/>
    </row>
    <row r="3890" spans="1:25" x14ac:dyDescent="0.25">
      <c r="O3890"/>
      <c r="P3890"/>
      <c r="Q3890"/>
      <c r="R3890"/>
    </row>
    <row r="3891" spans="1:25" ht="23.25" x14ac:dyDescent="0.35">
      <c r="A3891" s="21" t="s">
        <v>0</v>
      </c>
      <c r="B3891" s="21">
        <f>IFERROR(VLOOKUP(C3891,'Data Transformation'!$L$6:$M$426,2,FALSE),"")</f>
        <v>162</v>
      </c>
      <c r="C3891" s="21">
        <f>C3867+1</f>
        <v>162</v>
      </c>
      <c r="D3891" s="21"/>
      <c r="E3891" s="21"/>
      <c r="F3891" s="21"/>
      <c r="G3891" s="21"/>
      <c r="H3891" s="22"/>
      <c r="I3891" s="22"/>
      <c r="J3891" s="22"/>
      <c r="K3891" s="21"/>
      <c r="L3891" s="21">
        <f>B3891</f>
        <v>162</v>
      </c>
      <c r="M3891" s="23">
        <f>INDEX('Data Transformation'!$O$4:$O$424,MATCH($B3891,'Data Transformation'!$M$4:$M$424,0),MATCH($M$2,'Data Transformation'!$O$3,0))</f>
        <v>17</v>
      </c>
      <c r="N3891" s="27">
        <f>IF('Input and Summary Results'!$J$16="minimum",'Bin Analysis'!X3892/(M3891-1),'Bin Analysis'!Y3891/('Bin Analysis'!M3891-1))</f>
        <v>0.25</v>
      </c>
      <c r="O3891" s="27">
        <f>IF(M3891=FALSE,NA(),(VLOOKUP(1,C3894:K3913,4,FALSE))/(M3891-1))</f>
        <v>0.4375</v>
      </c>
      <c r="P3891" s="27">
        <f>IF(M3891=FALSE,NA(),SUM(J3894:J3913)/Weighting!$S$5)</f>
        <v>0.7</v>
      </c>
      <c r="Q3891" s="27">
        <f>IF(M3891=FALSE,NA(),SUM(K3894:K3913)/Weighting!$S$6)</f>
        <v>0.65217391304347827</v>
      </c>
      <c r="R3891" s="27">
        <f>IF(M3891=FALSE,NA(),(VLOOKUP(1,G3894:K3913,3,FALSE))/(M3891-1))</f>
        <v>0.125</v>
      </c>
      <c r="S3891" s="22" t="str">
        <f>IF(M3891=FALSE,NA(),IF(SUM(J3894:J3913)=2,"yes","no"))</f>
        <v>no</v>
      </c>
      <c r="X3891" s="2" cm="2">
        <f t="array" ref="X3891:X3892">FREQUENCY(IF('Data Transformation'!$B$425:$B$6424='Bin Analysis'!L3891,'Data Transformation'!$G$425:$G$6424),'Data Transformation'!$U$11)</f>
        <v>12</v>
      </c>
      <c r="Y3891" s="2" cm="2">
        <f t="array" ref="Y3891:Y3892">FREQUENCY(IF('Data Transformation'!$B$425:$B$6424='Bin Analysis'!L3891,'Data Transformation'!$G$425:$G$6424),'Data Transformation'!$U$12)</f>
        <v>5</v>
      </c>
    </row>
    <row r="3892" spans="1:25" x14ac:dyDescent="0.25">
      <c r="A3892" s="14" t="s">
        <v>67</v>
      </c>
      <c r="B3892" t="s">
        <v>47</v>
      </c>
      <c r="C3892" t="s">
        <v>5</v>
      </c>
      <c r="D3892" t="s">
        <v>100</v>
      </c>
      <c r="E3892" t="s">
        <v>101</v>
      </c>
      <c r="F3892" t="s">
        <v>102</v>
      </c>
      <c r="G3892" t="s">
        <v>70</v>
      </c>
      <c r="H3892" t="s">
        <v>31</v>
      </c>
      <c r="I3892" t="s">
        <v>32</v>
      </c>
      <c r="J3892" t="s">
        <v>46</v>
      </c>
      <c r="K3892" s="14" t="s">
        <v>45</v>
      </c>
      <c r="M3892" s="14"/>
      <c r="X3892" s="2">
        <v>4</v>
      </c>
      <c r="Y3892" s="2">
        <v>11</v>
      </c>
    </row>
    <row r="3893" spans="1:25" x14ac:dyDescent="0.25">
      <c r="A3893" s="32"/>
      <c r="D3893" t="b">
        <f>IF(C3893=1,'Data Transformation'!$G$3+0.5*'Data Transformation'!$W$25,IF(C3894=1,D3894-'Data Transformation'!$W$25,FALSE))</f>
        <v>0</v>
      </c>
      <c r="E3893" t="str">
        <f t="array" ref="E3893">IF(ISLOGICAL(D3893),"",FREQUENCY(IF('Data Transformation'!$B$425:$B$8425='Bin Analysis'!$B3891,'Data Transformation'!$G$425:$G$8425),D3893))</f>
        <v/>
      </c>
      <c r="F3893" t="str">
        <f>IF(ISLOGICAL(D3893),"",E3893-E3892)</f>
        <v/>
      </c>
      <c r="M3893" s="14"/>
    </row>
    <row r="3894" spans="1:25" x14ac:dyDescent="0.25">
      <c r="A3894" s="32">
        <f>IF(Weighting!$P$6&gt;0,B3894,"")</f>
        <v>0.32100000000000001</v>
      </c>
      <c r="B3894">
        <f>Weighting!$C$6</f>
        <v>0.32100000000000001</v>
      </c>
      <c r="C3894">
        <f>Weighting!$F$6</f>
        <v>0</v>
      </c>
      <c r="D3894" t="b">
        <f>IF(C3894=1,'Data Transformation'!$G$3+0.5*'Data Transformation'!$W$25,IF(C3895=1,D3895-'Data Transformation'!$W$25,FALSE))</f>
        <v>0</v>
      </c>
      <c r="E3894" t="str">
        <f t="array" ref="E3894">IF(ISLOGICAL(D3894),"",FREQUENCY(IF('Data Transformation'!$B$425:$B$8425='Bin Analysis'!$B3891,'Data Transformation'!$G$425:$G$8425),D3894))</f>
        <v/>
      </c>
      <c r="F3894" t="str">
        <f>IF(ISLOGICAL(D3894),"",E3894-E3893)</f>
        <v/>
      </c>
      <c r="G3894">
        <f>Weighting!$H$6</f>
        <v>1</v>
      </c>
      <c r="H3894">
        <f t="array" ref="H3894">FREQUENCY(IF('Data Transformation'!$B$4:$B$8425=B3891,'Data Transformation'!$G$4:$G$8425),'Bin Analysis'!$B3894)</f>
        <v>2</v>
      </c>
      <c r="I3894">
        <f>H3894-H3893</f>
        <v>2</v>
      </c>
      <c r="J3894">
        <f>IF(I3894=0,0,1)</f>
        <v>1</v>
      </c>
      <c r="K3894">
        <f>J3894*Weighting!$W$6</f>
        <v>1</v>
      </c>
      <c r="M3894" s="14"/>
    </row>
    <row r="3895" spans="1:25" x14ac:dyDescent="0.25">
      <c r="A3895" s="32">
        <f>IF(Weighting!$P$7&gt;0,B3895,"")</f>
        <v>0.45200000000000001</v>
      </c>
      <c r="B3895">
        <f>Weighting!$C$7</f>
        <v>0.45200000000000001</v>
      </c>
      <c r="C3895">
        <f>Weighting!$F$7</f>
        <v>0</v>
      </c>
      <c r="D3895" t="b">
        <f>IF(C3895=1,'Data Transformation'!$G$3+0.5*'Data Transformation'!$W$25,IF(C3896=1,D3896-'Data Transformation'!$W$25,FALSE))</f>
        <v>0</v>
      </c>
      <c r="E3895" t="str">
        <f t="array" ref="E3895">IF(ISLOGICAL(D3895),"",FREQUENCY(IF('Data Transformation'!$B$425:$B$8425='Bin Analysis'!$B3891,'Data Transformation'!$G$425:$G$8425),D3895))</f>
        <v/>
      </c>
      <c r="F3895" t="str">
        <f t="shared" ref="F3895:F3913" si="486">IF(ISLOGICAL(D3895),"",E3895-E3894)</f>
        <v/>
      </c>
      <c r="G3895">
        <f>Weighting!$H$7</f>
        <v>0</v>
      </c>
      <c r="H3895">
        <f t="array" ref="H3895">FREQUENCY(IF('Data Transformation'!$B$4:$B$8425=B3891,'Data Transformation'!$G$4:$G$8425),'Bin Analysis'!$B3895)</f>
        <v>2</v>
      </c>
      <c r="I3895">
        <f t="shared" ref="I3895:I3913" si="487">H3895-H3894</f>
        <v>0</v>
      </c>
      <c r="J3895">
        <f>IF(I3895=0,0,1)</f>
        <v>0</v>
      </c>
      <c r="K3895">
        <f>J3895*Weighting!$W$7</f>
        <v>0</v>
      </c>
      <c r="M3895" s="14"/>
    </row>
    <row r="3896" spans="1:25" x14ac:dyDescent="0.25">
      <c r="A3896" s="32">
        <f>IF(Weighting!$P$8&gt;0,B3896,"")</f>
        <v>0.58299999999999996</v>
      </c>
      <c r="B3896">
        <f>Weighting!$C$8</f>
        <v>0.58299999999999996</v>
      </c>
      <c r="C3896">
        <f>Weighting!$F$8</f>
        <v>0</v>
      </c>
      <c r="D3896" t="b">
        <f>IF(C3896=1,'Data Transformation'!$G$3+0.5*'Data Transformation'!$W$25,IF(C3897=1,D3897-'Data Transformation'!$W$25,FALSE))</f>
        <v>0</v>
      </c>
      <c r="E3896" t="str">
        <f t="array" ref="E3896">IF(ISLOGICAL(D3896),"",FREQUENCY(IF('Data Transformation'!$B$425:$B$8425='Bin Analysis'!$B3891,'Data Transformation'!$G$425:$G$8425),D3896))</f>
        <v/>
      </c>
      <c r="F3896" t="str">
        <f t="shared" si="486"/>
        <v/>
      </c>
      <c r="G3896">
        <f>Weighting!$H$8</f>
        <v>0</v>
      </c>
      <c r="H3896">
        <f t="array" ref="H3896">FREQUENCY(IF('Data Transformation'!$B$4:$B$8425=B3891,'Data Transformation'!$G$4:$G$8425),'Bin Analysis'!$B3896)</f>
        <v>2</v>
      </c>
      <c r="I3896">
        <f t="shared" si="487"/>
        <v>0</v>
      </c>
      <c r="J3896">
        <f t="shared" ref="J3896:J3913" si="488">IF(I3896=0,0,1)</f>
        <v>0</v>
      </c>
      <c r="K3896">
        <f>J3896*Weighting!$W$8</f>
        <v>0</v>
      </c>
      <c r="M3896" s="14"/>
    </row>
    <row r="3897" spans="1:25" x14ac:dyDescent="0.25">
      <c r="A3897" s="32">
        <f>IF(Weighting!$P$9&gt;0,B3897,"")</f>
        <v>0.71399999999999997</v>
      </c>
      <c r="B3897" s="50">
        <f>Weighting!$C$9</f>
        <v>0.71399999999999997</v>
      </c>
      <c r="C3897">
        <f>Weighting!$F$9</f>
        <v>0</v>
      </c>
      <c r="D3897" t="b">
        <f>IF(C3897=1,'Data Transformation'!$G$3+0.5*'Data Transformation'!$W$25,IF(C3898=1,D3898-'Data Transformation'!$W$25,FALSE))</f>
        <v>0</v>
      </c>
      <c r="E3897" t="str">
        <f t="array" ref="E3897">IF(ISLOGICAL(D3897),"",FREQUENCY(IF('Data Transformation'!$B$425:$B$8425='Bin Analysis'!$B3891,'Data Transformation'!$G$425:$G$8425),D3897))</f>
        <v/>
      </c>
      <c r="F3897" t="str">
        <f t="shared" si="486"/>
        <v/>
      </c>
      <c r="G3897">
        <f>Weighting!$H$9</f>
        <v>0</v>
      </c>
      <c r="H3897">
        <f t="array" ref="H3897">FREQUENCY(IF('Data Transformation'!$B$4:$B$8425=B3891,'Data Transformation'!$G$4:$G$8425),'Bin Analysis'!$B3897)</f>
        <v>4</v>
      </c>
      <c r="I3897">
        <f t="shared" si="487"/>
        <v>2</v>
      </c>
      <c r="J3897">
        <f t="shared" si="488"/>
        <v>1</v>
      </c>
      <c r="K3897">
        <f>J3897*Weighting!$W$9</f>
        <v>3</v>
      </c>
      <c r="M3897" s="14"/>
    </row>
    <row r="3898" spans="1:25" x14ac:dyDescent="0.25">
      <c r="A3898" s="32">
        <f>IF(Weighting!$P$10&gt;0,B3898,"")</f>
        <v>0.84499999999999997</v>
      </c>
      <c r="B3898">
        <f>Weighting!$C$10</f>
        <v>0.84499999999999997</v>
      </c>
      <c r="C3898">
        <f>Weighting!$F$10</f>
        <v>0</v>
      </c>
      <c r="D3898" t="b">
        <f>IF(C3898=1,'Data Transformation'!$G$3+0.5*'Data Transformation'!$W$25,IF(C3899=1,D3899-'Data Transformation'!$W$25,FALSE))</f>
        <v>0</v>
      </c>
      <c r="E3898" t="str">
        <f t="array" ref="E3898">IF(ISLOGICAL(D3898),"",FREQUENCY(IF('Data Transformation'!$B$425:$B$8425='Bin Analysis'!$B3891,'Data Transformation'!$G$425:$G$8425),D3898))</f>
        <v/>
      </c>
      <c r="F3898" t="str">
        <f t="shared" si="486"/>
        <v/>
      </c>
      <c r="G3898">
        <f>Weighting!$H$10</f>
        <v>0</v>
      </c>
      <c r="H3898">
        <f t="array" ref="H3898">FREQUENCY(IF('Data Transformation'!$B$4:$B$8425=B3891,'Data Transformation'!$G$4:$G$8425),'Bin Analysis'!$B3898)</f>
        <v>4</v>
      </c>
      <c r="I3898">
        <f t="shared" si="487"/>
        <v>0</v>
      </c>
      <c r="J3898">
        <f t="shared" si="488"/>
        <v>0</v>
      </c>
      <c r="K3898">
        <f>J3898*Weighting!$W$10</f>
        <v>0</v>
      </c>
      <c r="M3898" s="14"/>
    </row>
    <row r="3899" spans="1:25" x14ac:dyDescent="0.25">
      <c r="A3899" s="32">
        <f>IF(Weighting!$P$11&gt;0,B3899,"")</f>
        <v>0.97599999999999998</v>
      </c>
      <c r="B3899">
        <f>Weighting!$C$11</f>
        <v>0.97599999999999998</v>
      </c>
      <c r="C3899">
        <f>Weighting!$F$11</f>
        <v>0</v>
      </c>
      <c r="D3899">
        <f>IF(C3899=1,'Data Transformation'!$G$3+0.5*'Data Transformation'!$W$25,IF(C3900=1,D3900-'Data Transformation'!$W$25,FALSE))</f>
        <v>0.86899999999999999</v>
      </c>
      <c r="E3899">
        <f t="array" ref="E3899">IF(ISLOGICAL(D3899),"",FREQUENCY(IF('Data Transformation'!$B$425:$B$8425='Bin Analysis'!$B3891,'Data Transformation'!$G$425:$G$8425),D3899))</f>
        <v>5</v>
      </c>
      <c r="F3899" t="e">
        <f t="shared" si="486"/>
        <v>#VALUE!</v>
      </c>
      <c r="G3899">
        <f>Weighting!$H$11</f>
        <v>0</v>
      </c>
      <c r="H3899">
        <f t="array" ref="H3899">FREQUENCY(IF('Data Transformation'!$B$4:$B$8425=B3891,'Data Transformation'!$G$4:$G$8425),'Bin Analysis'!$B3899)</f>
        <v>9</v>
      </c>
      <c r="I3899">
        <f t="shared" si="487"/>
        <v>5</v>
      </c>
      <c r="J3899">
        <f t="shared" si="488"/>
        <v>1</v>
      </c>
      <c r="K3899">
        <f>J3899*Weighting!$W$11</f>
        <v>2</v>
      </c>
      <c r="M3899" s="14"/>
    </row>
    <row r="3900" spans="1:25" x14ac:dyDescent="0.25">
      <c r="A3900" s="32">
        <f>IF(Weighting!$P$12&gt;0,B3900,"")</f>
        <v>1.107</v>
      </c>
      <c r="B3900">
        <f>Weighting!$C$12</f>
        <v>1.107</v>
      </c>
      <c r="C3900">
        <f>Weighting!$F$12</f>
        <v>1</v>
      </c>
      <c r="D3900">
        <f>IF(C3900=1,'Data Transformation'!$G$3+0.5*'Data Transformation'!$W$25,IF(C3901=1,D3901-'Data Transformation'!$W$25,FALSE))</f>
        <v>1.131</v>
      </c>
      <c r="E3900">
        <f t="array" ref="E3900">IF(ISLOGICAL(D3900),"",FREQUENCY(IF('Data Transformation'!$B$425:$B$8425='Bin Analysis'!$B3891,'Data Transformation'!$G$425:$G$8425),D3900))</f>
        <v>12</v>
      </c>
      <c r="F3900">
        <f t="shared" si="486"/>
        <v>7</v>
      </c>
      <c r="G3900">
        <f>Weighting!$H$12</f>
        <v>0</v>
      </c>
      <c r="H3900">
        <f t="array" ref="H3900">FREQUENCY(IF('Data Transformation'!$B$4:$B$8425=B3891,'Data Transformation'!$G$4:$G$8425),'Bin Analysis'!$B3900)</f>
        <v>13</v>
      </c>
      <c r="I3900">
        <f t="shared" si="487"/>
        <v>4</v>
      </c>
      <c r="J3900">
        <f t="shared" si="488"/>
        <v>1</v>
      </c>
      <c r="K3900">
        <f>J3900*Weighting!$W$12</f>
        <v>1</v>
      </c>
      <c r="M3900" s="14"/>
    </row>
    <row r="3901" spans="1:25" x14ac:dyDescent="0.25">
      <c r="A3901" s="32">
        <f>IF(Weighting!$P$13&gt;0,B3901,"")</f>
        <v>1.238</v>
      </c>
      <c r="B3901">
        <f>Weighting!$C$13</f>
        <v>1.238</v>
      </c>
      <c r="C3901">
        <f>Weighting!$F$13</f>
        <v>0</v>
      </c>
      <c r="D3901" t="b">
        <f>IF(C3901=1,'Data Transformation'!$G$3+0.5*'Data Transformation'!$W$25,IF(C3902=1,D3902-'Data Transformation'!$W$25,FALSE))</f>
        <v>0</v>
      </c>
      <c r="E3901" t="str">
        <f t="array" ref="E3901">IF(ISLOGICAL(D3901),"",FREQUENCY(IF('Data Transformation'!$B$425:$B$8425='Bin Analysis'!$B3891,'Data Transformation'!$G$425:$G$8425),D3901))</f>
        <v/>
      </c>
      <c r="F3901" t="str">
        <f t="shared" si="486"/>
        <v/>
      </c>
      <c r="G3901">
        <f>Weighting!$H$13</f>
        <v>0</v>
      </c>
      <c r="H3901">
        <f t="array" ref="H3901">FREQUENCY(IF('Data Transformation'!$B$4:$B$8425=B3891,'Data Transformation'!$G$4:$G$8425),'Bin Analysis'!$B3901)</f>
        <v>15</v>
      </c>
      <c r="I3901">
        <f t="shared" si="487"/>
        <v>2</v>
      </c>
      <c r="J3901">
        <f t="shared" si="488"/>
        <v>1</v>
      </c>
      <c r="K3901">
        <f>J3901*Weighting!$W$13</f>
        <v>2</v>
      </c>
      <c r="M3901" s="14"/>
    </row>
    <row r="3902" spans="1:25" x14ac:dyDescent="0.25">
      <c r="A3902" s="32">
        <f>IF(Weighting!$P$14&gt;0,B3902,"")</f>
        <v>1.369</v>
      </c>
      <c r="B3902">
        <f>Weighting!$C$14</f>
        <v>1.369</v>
      </c>
      <c r="C3902">
        <f>Weighting!$F$14</f>
        <v>0</v>
      </c>
      <c r="D3902" t="b">
        <f>IF(C3902=1,'Data Transformation'!$G$3+0.5*'Data Transformation'!$W$25,IF(C3903=1,D3903-'Data Transformation'!$W$25,FALSE))</f>
        <v>0</v>
      </c>
      <c r="E3902" t="str">
        <f t="array" ref="E3902">IF(ISLOGICAL(D3902),"",FREQUENCY(IF('Data Transformation'!$B$425:$B$8425='Bin Analysis'!$B3891,'Data Transformation'!$G$425:$G$8425),D3902))</f>
        <v/>
      </c>
      <c r="F3902" t="str">
        <f t="shared" si="486"/>
        <v/>
      </c>
      <c r="G3902">
        <f>Weighting!$H$14</f>
        <v>0</v>
      </c>
      <c r="H3902">
        <f t="array" ref="H3902">FREQUENCY(IF('Data Transformation'!$B$4:$B$8425=B3891,'Data Transformation'!$G$4:$G$8425),'Bin Analysis'!$B3902)</f>
        <v>16</v>
      </c>
      <c r="I3902">
        <f t="shared" si="487"/>
        <v>1</v>
      </c>
      <c r="J3902">
        <f t="shared" si="488"/>
        <v>1</v>
      </c>
      <c r="K3902">
        <f>J3902*Weighting!$W$14</f>
        <v>3</v>
      </c>
      <c r="M3902" s="14"/>
    </row>
    <row r="3903" spans="1:25" x14ac:dyDescent="0.25">
      <c r="A3903" s="32">
        <f>IF(Weighting!$P$15&gt;0,B3903,"")</f>
        <v>1.5000009999999999</v>
      </c>
      <c r="B3903">
        <f>Weighting!$C$15</f>
        <v>1.5000009999999999</v>
      </c>
      <c r="C3903">
        <f>Weighting!$F$15</f>
        <v>0</v>
      </c>
      <c r="D3903" t="b">
        <f>IF(C3903=1,'Data Transformation'!$G$3+0.5*'Data Transformation'!$W$25,IF(C3904=1,D3904-'Data Transformation'!$W$25,FALSE))</f>
        <v>0</v>
      </c>
      <c r="E3903" t="str">
        <f t="array" ref="E3903">IF(ISLOGICAL(D3903),"",FREQUENCY(IF('Data Transformation'!$B$425:$B$8425='Bin Analysis'!$B3891,'Data Transformation'!$G$425:$G$8425),D3903))</f>
        <v/>
      </c>
      <c r="F3903" t="str">
        <f t="shared" si="486"/>
        <v/>
      </c>
      <c r="G3903">
        <f>Weighting!$H$15</f>
        <v>0</v>
      </c>
      <c r="H3903">
        <f t="array" ref="H3903">FREQUENCY(IF('Data Transformation'!$B$4:$B$8425=B3891,'Data Transformation'!$G$4:$G$8425),'Bin Analysis'!$B3903)</f>
        <v>17</v>
      </c>
      <c r="I3903">
        <f t="shared" si="487"/>
        <v>1</v>
      </c>
      <c r="J3903">
        <f t="shared" si="488"/>
        <v>1</v>
      </c>
      <c r="K3903">
        <f>J3903*Weighting!$W$15</f>
        <v>3</v>
      </c>
      <c r="M3903" s="14"/>
    </row>
    <row r="3904" spans="1:25" x14ac:dyDescent="0.25">
      <c r="A3904" s="32" t="str">
        <f>IF(Weighting!$P$16&gt;0,B3904,"")</f>
        <v/>
      </c>
      <c r="B3904">
        <f>Weighting!$C$16</f>
        <v>1.631</v>
      </c>
      <c r="C3904">
        <f>Weighting!$F$16</f>
        <v>0</v>
      </c>
      <c r="D3904" t="b">
        <f>IF(C3904=1,'Data Transformation'!$G$3+0.5*'Data Transformation'!$W$25,IF(C3905=1,D3905-'Data Transformation'!$W$25,FALSE))</f>
        <v>0</v>
      </c>
      <c r="E3904" t="str">
        <f t="array" ref="E3904">IF(ISLOGICAL(D3904),"",FREQUENCY(IF('Data Transformation'!$B$425:$B$8425='Bin Analysis'!$B3891,'Data Transformation'!$G$425:$G$8425),D3904))</f>
        <v/>
      </c>
      <c r="F3904" t="str">
        <f t="shared" si="486"/>
        <v/>
      </c>
      <c r="G3904">
        <f>Weighting!$H$16</f>
        <v>0</v>
      </c>
      <c r="H3904">
        <f t="array" ref="H3904">FREQUENCY(IF('Data Transformation'!$B$4:$B$8425=B3891,'Data Transformation'!$G$4:$G$8425),'Bin Analysis'!$B3904)</f>
        <v>17</v>
      </c>
      <c r="I3904">
        <f t="shared" si="487"/>
        <v>0</v>
      </c>
      <c r="J3904">
        <f t="shared" si="488"/>
        <v>0</v>
      </c>
      <c r="K3904">
        <f>J3904*Weighting!$W$16</f>
        <v>0</v>
      </c>
      <c r="M3904" s="14"/>
    </row>
    <row r="3905" spans="1:25" x14ac:dyDescent="0.25">
      <c r="A3905" s="32" t="str">
        <f>IF(Weighting!$P$17&gt;0,B3905,"")</f>
        <v/>
      </c>
      <c r="B3905">
        <f>Weighting!$C$17</f>
        <v>1.762</v>
      </c>
      <c r="C3905">
        <f>Weighting!$F$17</f>
        <v>0</v>
      </c>
      <c r="D3905" t="b">
        <f>IF(C3905=1,'Data Transformation'!$G$3+0.5*'Data Transformation'!$W$25,IF(C3906=1,D3906-'Data Transformation'!$W$25,FALSE))</f>
        <v>0</v>
      </c>
      <c r="E3905" t="str">
        <f t="array" ref="E3905">IF(ISLOGICAL(D3905),"",FREQUENCY(IF('Data Transformation'!$B$425:$B$8425='Bin Analysis'!$B3891,'Data Transformation'!$G$425:$G$8425),D3905))</f>
        <v/>
      </c>
      <c r="F3905" t="str">
        <f t="shared" si="486"/>
        <v/>
      </c>
      <c r="G3905">
        <f>Weighting!$H$17</f>
        <v>0</v>
      </c>
      <c r="H3905">
        <f t="array" ref="H3905">FREQUENCY(IF('Data Transformation'!$B$4:$B$8425=B3891,'Data Transformation'!$G$4:$G$8425),'Bin Analysis'!$B3905)</f>
        <v>17</v>
      </c>
      <c r="I3905">
        <f t="shared" si="487"/>
        <v>0</v>
      </c>
      <c r="J3905">
        <f t="shared" si="488"/>
        <v>0</v>
      </c>
      <c r="K3905">
        <f>J3905*Weighting!$W$17</f>
        <v>0</v>
      </c>
      <c r="M3905" s="14"/>
    </row>
    <row r="3906" spans="1:25" x14ac:dyDescent="0.25">
      <c r="A3906" s="32" t="str">
        <f>IF(Weighting!$P$18&gt;0,B3906,"")</f>
        <v/>
      </c>
      <c r="B3906">
        <f>Weighting!$C$18</f>
        <v>1.893</v>
      </c>
      <c r="C3906">
        <f>Weighting!$F$18</f>
        <v>0</v>
      </c>
      <c r="D3906" t="b">
        <f>IF(C3906=1,'Data Transformation'!$G$3+0.5*'Data Transformation'!$W$25,IF(C3907=1,D3907-'Data Transformation'!$W$25,FALSE))</f>
        <v>0</v>
      </c>
      <c r="E3906" t="str">
        <f t="array" ref="E3906">IF(ISLOGICAL(D3906),"",FREQUENCY(IF('Data Transformation'!$B$425:$B$8425='Bin Analysis'!$B3891,'Data Transformation'!$G$425:$G$8425),D3906))</f>
        <v/>
      </c>
      <c r="F3906" t="str">
        <f t="shared" si="486"/>
        <v/>
      </c>
      <c r="G3906">
        <f>Weighting!$H$18</f>
        <v>0</v>
      </c>
      <c r="H3906">
        <f t="array" ref="H3906">FREQUENCY(IF('Data Transformation'!$B$4:$B$8425=B3891,'Data Transformation'!$G$4:$G$8425),'Bin Analysis'!$B3906)</f>
        <v>17</v>
      </c>
      <c r="I3906">
        <f t="shared" si="487"/>
        <v>0</v>
      </c>
      <c r="J3906">
        <f t="shared" si="488"/>
        <v>0</v>
      </c>
      <c r="K3906">
        <f>J3906*Weighting!$W$18</f>
        <v>0</v>
      </c>
      <c r="M3906" s="14"/>
    </row>
    <row r="3907" spans="1:25" x14ac:dyDescent="0.25">
      <c r="A3907" s="32" t="str">
        <f>IF(Weighting!$P$19&gt;0,B3907,"")</f>
        <v/>
      </c>
      <c r="B3907">
        <f>Weighting!$C$19</f>
        <v>2.024</v>
      </c>
      <c r="C3907">
        <f>Weighting!$F$19</f>
        <v>0</v>
      </c>
      <c r="D3907" t="b">
        <f>IF(C3907=1,'Data Transformation'!$G$3+0.5*'Data Transformation'!$W$25,IF(C3908=1,D3908-'Data Transformation'!$W$25,FALSE))</f>
        <v>0</v>
      </c>
      <c r="E3907" t="str">
        <f t="array" ref="E3907">IF(ISLOGICAL(D3907),"",FREQUENCY(IF('Data Transformation'!$B$425:$B$8425='Bin Analysis'!$B3891,'Data Transformation'!$G$425:$G$8425),D3907))</f>
        <v/>
      </c>
      <c r="F3907" t="str">
        <f t="shared" si="486"/>
        <v/>
      </c>
      <c r="G3907">
        <f>Weighting!$H$19</f>
        <v>0</v>
      </c>
      <c r="H3907">
        <f t="array" ref="H3907">FREQUENCY(IF('Data Transformation'!$B$4:$B$8425=B3891,'Data Transformation'!$G$4:$G$8425),'Bin Analysis'!$B3907)</f>
        <v>17</v>
      </c>
      <c r="I3907">
        <f t="shared" si="487"/>
        <v>0</v>
      </c>
      <c r="J3907">
        <f t="shared" si="488"/>
        <v>0</v>
      </c>
      <c r="K3907">
        <f>J3907*Weighting!$W$19</f>
        <v>0</v>
      </c>
      <c r="M3907" s="14"/>
    </row>
    <row r="3908" spans="1:25" x14ac:dyDescent="0.25">
      <c r="A3908" s="32" t="str">
        <f>IF(Weighting!$P$20&gt;0,B3908,"")</f>
        <v/>
      </c>
      <c r="B3908">
        <f>Weighting!$C$20</f>
        <v>2.1550000000000002</v>
      </c>
      <c r="C3908">
        <f>Weighting!$F$20</f>
        <v>0</v>
      </c>
      <c r="D3908" t="b">
        <f>IF(C3908=1,'Data Transformation'!$G$3+0.5*'Data Transformation'!$W$25,IF(C3909=1,D3909-'Data Transformation'!$W$25,FALSE))</f>
        <v>0</v>
      </c>
      <c r="E3908" t="str">
        <f t="array" ref="E3908">IF(ISLOGICAL(D3908),"",FREQUENCY(IF('Data Transformation'!$B$425:$B$8425='Bin Analysis'!$B3891,'Data Transformation'!$G$425:$G$8425),D3908))</f>
        <v/>
      </c>
      <c r="F3908" t="str">
        <f t="shared" si="486"/>
        <v/>
      </c>
      <c r="G3908">
        <f>Weighting!$H$20</f>
        <v>0</v>
      </c>
      <c r="H3908">
        <f t="array" ref="H3908">FREQUENCY(IF('Data Transformation'!$B$4:$B$8425=B3891,'Data Transformation'!$G$4:$G$8425),'Bin Analysis'!$B3908)</f>
        <v>17</v>
      </c>
      <c r="I3908">
        <f t="shared" si="487"/>
        <v>0</v>
      </c>
      <c r="J3908">
        <f t="shared" si="488"/>
        <v>0</v>
      </c>
      <c r="K3908">
        <f>J3908*Weighting!$W$20</f>
        <v>0</v>
      </c>
      <c r="M3908" s="14"/>
    </row>
    <row r="3909" spans="1:25" x14ac:dyDescent="0.25">
      <c r="A3909" s="32" t="str">
        <f>IF(Weighting!$P$21&gt;0,B3909,"")</f>
        <v/>
      </c>
      <c r="B3909">
        <f>Weighting!$C$21</f>
        <v>2.2860000000000005</v>
      </c>
      <c r="C3909">
        <f>Weighting!$F$21</f>
        <v>0</v>
      </c>
      <c r="D3909" t="b">
        <f>IF(C3909=1,'Data Transformation'!$G$3+0.5*'Data Transformation'!$W$25,IF(C3910=1,D3910-'Data Transformation'!$W$25,FALSE))</f>
        <v>0</v>
      </c>
      <c r="E3909" t="str">
        <f t="array" ref="E3909">IF(ISLOGICAL(D3909),"",FREQUENCY(IF('Data Transformation'!$B$425:$B$8425='Bin Analysis'!$B3891,'Data Transformation'!$G$425:$G$8425),D3909))</f>
        <v/>
      </c>
      <c r="F3909" t="str">
        <f t="shared" si="486"/>
        <v/>
      </c>
      <c r="G3909">
        <f>Weighting!$H$21</f>
        <v>0</v>
      </c>
      <c r="H3909">
        <f t="array" ref="H3909">FREQUENCY(IF('Data Transformation'!$B$4:$B$8425=B3891,'Data Transformation'!$G$4:$G$8425),'Bin Analysis'!$B3909)</f>
        <v>17</v>
      </c>
      <c r="I3909">
        <f t="shared" si="487"/>
        <v>0</v>
      </c>
      <c r="J3909">
        <f t="shared" si="488"/>
        <v>0</v>
      </c>
      <c r="K3909">
        <f>J3909*Weighting!$W$21</f>
        <v>0</v>
      </c>
      <c r="M3909" s="14"/>
    </row>
    <row r="3910" spans="1:25" x14ac:dyDescent="0.25">
      <c r="A3910" s="32" t="str">
        <f>IF(Weighting!$P$22&gt;0,B3910,"")</f>
        <v/>
      </c>
      <c r="B3910">
        <f>Weighting!$C$22</f>
        <v>2.4170000000000007</v>
      </c>
      <c r="C3910">
        <f>Weighting!$F$22</f>
        <v>0</v>
      </c>
      <c r="D3910" t="b">
        <f>IF(C3910=1,'Data Transformation'!$G$3+0.5*'Data Transformation'!$W$25,IF(C3911=1,D3911-'Data Transformation'!$W$25,FALSE))</f>
        <v>0</v>
      </c>
      <c r="E3910" t="str">
        <f t="array" ref="E3910">IF(ISLOGICAL(D3910),"",FREQUENCY(IF('Data Transformation'!$B$425:$B$8425='Bin Analysis'!$B3891,'Data Transformation'!$G$425:$G$8425),D3910))</f>
        <v/>
      </c>
      <c r="F3910" t="str">
        <f t="shared" si="486"/>
        <v/>
      </c>
      <c r="G3910">
        <f>Weighting!$H$22</f>
        <v>0</v>
      </c>
      <c r="H3910">
        <f t="array" ref="H3910">FREQUENCY(IF('Data Transformation'!$B$4:$B$8425=B3891,'Data Transformation'!$G$4:$G$8425),'Bin Analysis'!$B3910)</f>
        <v>17</v>
      </c>
      <c r="I3910">
        <f t="shared" si="487"/>
        <v>0</v>
      </c>
      <c r="J3910">
        <f t="shared" si="488"/>
        <v>0</v>
      </c>
      <c r="K3910">
        <f>J3910*Weighting!$W$22</f>
        <v>0</v>
      </c>
      <c r="M3910" s="14"/>
    </row>
    <row r="3911" spans="1:25" x14ac:dyDescent="0.25">
      <c r="A3911" s="32" t="str">
        <f>IF(Weighting!$P$23&gt;0,B3911,"")</f>
        <v/>
      </c>
      <c r="B3911">
        <f>Weighting!$C$23</f>
        <v>2.5480000000000009</v>
      </c>
      <c r="C3911">
        <f>Weighting!$F$23</f>
        <v>0</v>
      </c>
      <c r="D3911" t="b">
        <f>IF(C3911=1,'Data Transformation'!$G$3+0.5*'Data Transformation'!$W$25,IF(C3912=1,D3912-'Data Transformation'!$W$25,FALSE))</f>
        <v>0</v>
      </c>
      <c r="E3911" t="str">
        <f t="array" ref="E3911">IF(ISLOGICAL(D3911),"",FREQUENCY(IF('Data Transformation'!$B$425:$B$8425='Bin Analysis'!$B3891,'Data Transformation'!$G$425:$G$8425),D3911))</f>
        <v/>
      </c>
      <c r="F3911" t="str">
        <f t="shared" si="486"/>
        <v/>
      </c>
      <c r="G3911">
        <f>Weighting!$H$23</f>
        <v>0</v>
      </c>
      <c r="H3911">
        <f t="array" ref="H3911">FREQUENCY(IF('Data Transformation'!$B$4:$B$8425=B3891,'Data Transformation'!$G$4:$G$8425),'Bin Analysis'!$B3911)</f>
        <v>17</v>
      </c>
      <c r="I3911">
        <f t="shared" si="487"/>
        <v>0</v>
      </c>
      <c r="J3911">
        <f t="shared" si="488"/>
        <v>0</v>
      </c>
      <c r="K3911">
        <f>J3911*Weighting!$W$23</f>
        <v>0</v>
      </c>
      <c r="M3911" s="14"/>
    </row>
    <row r="3912" spans="1:25" x14ac:dyDescent="0.25">
      <c r="A3912" s="32" t="str">
        <f>IF(Weighting!$P$24&gt;0,B3912,"")</f>
        <v/>
      </c>
      <c r="B3912">
        <f>Weighting!$C$24</f>
        <v>2.6790000000000012</v>
      </c>
      <c r="C3912">
        <f>Weighting!$F$24</f>
        <v>0</v>
      </c>
      <c r="D3912" t="b">
        <f>IF(C3912=1,'Data Transformation'!$G$3+0.5*'Data Transformation'!$W$25,IF(C3913=1,D3913-'Data Transformation'!$W$25,FALSE))</f>
        <v>0</v>
      </c>
      <c r="E3912" t="str">
        <f t="array" ref="E3912">IF(ISLOGICAL(D3912),"",FREQUENCY(IF('Data Transformation'!$B$425:$B$8425='Bin Analysis'!$B3891,'Data Transformation'!$G$425:$G$8425),D3912))</f>
        <v/>
      </c>
      <c r="F3912" t="str">
        <f t="shared" si="486"/>
        <v/>
      </c>
      <c r="G3912">
        <f>Weighting!$H$24</f>
        <v>0</v>
      </c>
      <c r="H3912">
        <f t="array" ref="H3912">FREQUENCY(IF('Data Transformation'!$B$4:$B$8425=B3891,'Data Transformation'!$G$4:$G$8425),'Bin Analysis'!$B3912)</f>
        <v>17</v>
      </c>
      <c r="I3912">
        <f t="shared" si="487"/>
        <v>0</v>
      </c>
      <c r="J3912">
        <f t="shared" si="488"/>
        <v>0</v>
      </c>
      <c r="K3912">
        <f>J3912*Weighting!$W$24</f>
        <v>0</v>
      </c>
      <c r="M3912" s="14"/>
    </row>
    <row r="3913" spans="1:25" x14ac:dyDescent="0.25">
      <c r="A3913" s="32" t="str">
        <f>IF(Weighting!$P$25&gt;0,B3913,"")</f>
        <v/>
      </c>
      <c r="B3913">
        <f>Weighting!$C$25</f>
        <v>2.8100000000000014</v>
      </c>
      <c r="C3913">
        <f>Weighting!$F$25</f>
        <v>0</v>
      </c>
      <c r="D3913" t="b">
        <f>IF(C3913=1,'Data Transformation'!$G$3+0.5*'Data Transformation'!$W$25,IF(C3914=1,D3914-'Data Transformation'!$W$25,FALSE))</f>
        <v>0</v>
      </c>
      <c r="E3913" t="str">
        <f t="array" ref="E3913">IF(ISLOGICAL(D3913),"",FREQUENCY(IF('Data Transformation'!$B$425:$B$8425='Bin Analysis'!$B3891,'Data Transformation'!$G$425:$G$8425),D3913))</f>
        <v/>
      </c>
      <c r="F3913" t="str">
        <f t="shared" si="486"/>
        <v/>
      </c>
      <c r="G3913">
        <f>Weighting!$H$25</f>
        <v>0</v>
      </c>
      <c r="H3913">
        <f t="array" ref="H3913">FREQUENCY(IF('Data Transformation'!$B$4:$B$8425=B3891,'Data Transformation'!$G$4:$G$8425),'Bin Analysis'!$B3913)</f>
        <v>17</v>
      </c>
      <c r="I3913">
        <f t="shared" si="487"/>
        <v>0</v>
      </c>
      <c r="J3913">
        <f t="shared" si="488"/>
        <v>0</v>
      </c>
      <c r="K3913">
        <f>J3913*Weighting!$W$25</f>
        <v>0</v>
      </c>
      <c r="M3913" s="14"/>
    </row>
    <row r="3914" spans="1:25" x14ac:dyDescent="0.25">
      <c r="O3914"/>
      <c r="P3914"/>
      <c r="Q3914"/>
      <c r="R3914"/>
    </row>
    <row r="3915" spans="1:25" ht="23.25" x14ac:dyDescent="0.35">
      <c r="A3915" s="21" t="s">
        <v>0</v>
      </c>
      <c r="B3915" s="21">
        <f>IFERROR(VLOOKUP(C3915,'Data Transformation'!$L$6:$M$426,2,FALSE),"")</f>
        <v>163</v>
      </c>
      <c r="C3915" s="21">
        <f>C3891+1</f>
        <v>163</v>
      </c>
      <c r="D3915" s="21"/>
      <c r="E3915" s="21"/>
      <c r="F3915" s="21"/>
      <c r="G3915" s="21"/>
      <c r="H3915" s="22"/>
      <c r="I3915" s="22"/>
      <c r="J3915" s="22"/>
      <c r="K3915" s="21"/>
      <c r="L3915" s="21">
        <f>B3915</f>
        <v>163</v>
      </c>
      <c r="M3915" s="23">
        <f>INDEX('Data Transformation'!$O$4:$O$424,MATCH($B3915,'Data Transformation'!$M$4:$M$424,0),MATCH($M$2,'Data Transformation'!$O$3,0))</f>
        <v>17</v>
      </c>
      <c r="N3915" s="27">
        <f>IF('Input and Summary Results'!$J$16="minimum",'Bin Analysis'!X3916/(M3915-1),'Bin Analysis'!Y3915/('Bin Analysis'!M3915-1))</f>
        <v>0</v>
      </c>
      <c r="O3915" s="27">
        <f>IF(M3915=FALSE,NA(),(VLOOKUP(1,C3918:K3937,4,FALSE))/(M3915-1))</f>
        <v>0</v>
      </c>
      <c r="P3915" s="27">
        <f>IF(M3915=FALSE,NA(),SUM(J3918:J3937)/Weighting!$S$5)</f>
        <v>0.2</v>
      </c>
      <c r="Q3915" s="27">
        <f>IF(M3915=FALSE,NA(),SUM(K3918:K3937)/Weighting!$S$6)</f>
        <v>8.6956521739130432E-2</v>
      </c>
      <c r="R3915" s="27">
        <f>IF(M3915=FALSE,NA(),(VLOOKUP(1,G3918:K3937,3,FALSE))/(M3915-1))</f>
        <v>1</v>
      </c>
      <c r="S3915" s="22" t="str">
        <f>IF(M3915=FALSE,NA(),IF(SUM(J3918:J3937)=2,"yes","no"))</f>
        <v>yes</v>
      </c>
      <c r="X3915" s="2" cm="2">
        <f t="array" ref="X3915:X3916">FREQUENCY(IF('Data Transformation'!$B$425:$B$6424='Bin Analysis'!L3915,'Data Transformation'!$G$425:$G$6424),'Data Transformation'!$U$11)</f>
        <v>16</v>
      </c>
      <c r="Y3915" s="2" cm="2">
        <f t="array" ref="Y3915:Y3916">FREQUENCY(IF('Data Transformation'!$B$425:$B$6424='Bin Analysis'!L3915,'Data Transformation'!$G$425:$G$6424),'Data Transformation'!$U$12)</f>
        <v>16</v>
      </c>
    </row>
    <row r="3916" spans="1:25" x14ac:dyDescent="0.25">
      <c r="A3916" s="14" t="s">
        <v>67</v>
      </c>
      <c r="B3916" t="s">
        <v>47</v>
      </c>
      <c r="C3916" t="s">
        <v>5</v>
      </c>
      <c r="D3916" t="s">
        <v>100</v>
      </c>
      <c r="E3916" t="s">
        <v>101</v>
      </c>
      <c r="F3916" t="s">
        <v>102</v>
      </c>
      <c r="G3916" t="s">
        <v>70</v>
      </c>
      <c r="H3916" t="s">
        <v>31</v>
      </c>
      <c r="I3916" t="s">
        <v>32</v>
      </c>
      <c r="J3916" t="s">
        <v>46</v>
      </c>
      <c r="K3916" s="14" t="s">
        <v>45</v>
      </c>
      <c r="M3916" s="14"/>
      <c r="X3916" s="2">
        <v>0</v>
      </c>
      <c r="Y3916" s="2">
        <v>0</v>
      </c>
    </row>
    <row r="3917" spans="1:25" x14ac:dyDescent="0.25">
      <c r="A3917" s="32"/>
      <c r="D3917" t="b">
        <f>IF(C3917=1,'Data Transformation'!$G$3+0.5*'Data Transformation'!$W$25,IF(C3918=1,D3918-'Data Transformation'!$W$25,FALSE))</f>
        <v>0</v>
      </c>
      <c r="E3917" t="str">
        <f t="array" ref="E3917">IF(ISLOGICAL(D3917),"",FREQUENCY(IF('Data Transformation'!$B$425:$B$8425='Bin Analysis'!$B3915,'Data Transformation'!$G$425:$G$8425),D3917))</f>
        <v/>
      </c>
      <c r="F3917" t="str">
        <f>IF(ISLOGICAL(D3917),"",E3917-E3916)</f>
        <v/>
      </c>
      <c r="M3917" s="14"/>
    </row>
    <row r="3918" spans="1:25" x14ac:dyDescent="0.25">
      <c r="A3918" s="32">
        <f>IF(Weighting!$P$6&gt;0,B3918,"")</f>
        <v>0.32100000000000001</v>
      </c>
      <c r="B3918">
        <f>Weighting!$C$6</f>
        <v>0.32100000000000001</v>
      </c>
      <c r="C3918">
        <f>Weighting!$F$6</f>
        <v>0</v>
      </c>
      <c r="D3918" t="b">
        <f>IF(C3918=1,'Data Transformation'!$G$3+0.5*'Data Transformation'!$W$25,IF(C3919=1,D3919-'Data Transformation'!$W$25,FALSE))</f>
        <v>0</v>
      </c>
      <c r="E3918" t="str">
        <f t="array" ref="E3918">IF(ISLOGICAL(D3918),"",FREQUENCY(IF('Data Transformation'!$B$425:$B$8425='Bin Analysis'!$B3915,'Data Transformation'!$G$425:$G$8425),D3918))</f>
        <v/>
      </c>
      <c r="F3918" t="str">
        <f>IF(ISLOGICAL(D3918),"",E3918-E3917)</f>
        <v/>
      </c>
      <c r="G3918">
        <f>Weighting!$H$6</f>
        <v>1</v>
      </c>
      <c r="H3918">
        <f t="array" ref="H3918">FREQUENCY(IF('Data Transformation'!$B$4:$B$8425=B3915,'Data Transformation'!$G$4:$G$8425),'Bin Analysis'!$B3918)</f>
        <v>16</v>
      </c>
      <c r="I3918">
        <f>H3918-H3917</f>
        <v>16</v>
      </c>
      <c r="J3918">
        <f>IF(I3918=0,0,1)</f>
        <v>1</v>
      </c>
      <c r="K3918">
        <f>J3918*Weighting!$W$6</f>
        <v>1</v>
      </c>
      <c r="M3918" s="14"/>
    </row>
    <row r="3919" spans="1:25" x14ac:dyDescent="0.25">
      <c r="A3919" s="32">
        <f>IF(Weighting!$P$7&gt;0,B3919,"")</f>
        <v>0.45200000000000001</v>
      </c>
      <c r="B3919">
        <f>Weighting!$C$7</f>
        <v>0.45200000000000001</v>
      </c>
      <c r="C3919">
        <f>Weighting!$F$7</f>
        <v>0</v>
      </c>
      <c r="D3919" t="b">
        <f>IF(C3919=1,'Data Transformation'!$G$3+0.5*'Data Transformation'!$W$25,IF(C3920=1,D3920-'Data Transformation'!$W$25,FALSE))</f>
        <v>0</v>
      </c>
      <c r="E3919" t="str">
        <f t="array" ref="E3919">IF(ISLOGICAL(D3919),"",FREQUENCY(IF('Data Transformation'!$B$425:$B$8425='Bin Analysis'!$B3915,'Data Transformation'!$G$425:$G$8425),D3919))</f>
        <v/>
      </c>
      <c r="F3919" t="str">
        <f t="shared" ref="F3919:F3937" si="489">IF(ISLOGICAL(D3919),"",E3919-E3918)</f>
        <v/>
      </c>
      <c r="G3919">
        <f>Weighting!$H$7</f>
        <v>0</v>
      </c>
      <c r="H3919">
        <f t="array" ref="H3919">FREQUENCY(IF('Data Transformation'!$B$4:$B$8425=B3915,'Data Transformation'!$G$4:$G$8425),'Bin Analysis'!$B3919)</f>
        <v>16</v>
      </c>
      <c r="I3919">
        <f t="shared" ref="I3919:I3937" si="490">H3919-H3918</f>
        <v>0</v>
      </c>
      <c r="J3919">
        <f>IF(I3919=0,0,1)</f>
        <v>0</v>
      </c>
      <c r="K3919">
        <f>J3919*Weighting!$W$7</f>
        <v>0</v>
      </c>
      <c r="M3919" s="14"/>
    </row>
    <row r="3920" spans="1:25" x14ac:dyDescent="0.25">
      <c r="A3920" s="32">
        <f>IF(Weighting!$P$8&gt;0,B3920,"")</f>
        <v>0.58299999999999996</v>
      </c>
      <c r="B3920">
        <f>Weighting!$C$8</f>
        <v>0.58299999999999996</v>
      </c>
      <c r="C3920">
        <f>Weighting!$F$8</f>
        <v>0</v>
      </c>
      <c r="D3920" t="b">
        <f>IF(C3920=1,'Data Transformation'!$G$3+0.5*'Data Transformation'!$W$25,IF(C3921=1,D3921-'Data Transformation'!$W$25,FALSE))</f>
        <v>0</v>
      </c>
      <c r="E3920" t="str">
        <f t="array" ref="E3920">IF(ISLOGICAL(D3920),"",FREQUENCY(IF('Data Transformation'!$B$425:$B$8425='Bin Analysis'!$B3915,'Data Transformation'!$G$425:$G$8425),D3920))</f>
        <v/>
      </c>
      <c r="F3920" t="str">
        <f t="shared" si="489"/>
        <v/>
      </c>
      <c r="G3920">
        <f>Weighting!$H$8</f>
        <v>0</v>
      </c>
      <c r="H3920">
        <f t="array" ref="H3920">FREQUENCY(IF('Data Transformation'!$B$4:$B$8425=B3915,'Data Transformation'!$G$4:$G$8425),'Bin Analysis'!$B3920)</f>
        <v>16</v>
      </c>
      <c r="I3920">
        <f t="shared" si="490"/>
        <v>0</v>
      </c>
      <c r="J3920">
        <f t="shared" ref="J3920:J3937" si="491">IF(I3920=0,0,1)</f>
        <v>0</v>
      </c>
      <c r="K3920">
        <f>J3920*Weighting!$W$8</f>
        <v>0</v>
      </c>
      <c r="M3920" s="14"/>
    </row>
    <row r="3921" spans="1:13" x14ac:dyDescent="0.25">
      <c r="A3921" s="32">
        <f>IF(Weighting!$P$9&gt;0,B3921,"")</f>
        <v>0.71399999999999997</v>
      </c>
      <c r="B3921" s="50">
        <f>Weighting!$C$9</f>
        <v>0.71399999999999997</v>
      </c>
      <c r="C3921">
        <f>Weighting!$F$9</f>
        <v>0</v>
      </c>
      <c r="D3921" t="b">
        <f>IF(C3921=1,'Data Transformation'!$G$3+0.5*'Data Transformation'!$W$25,IF(C3922=1,D3922-'Data Transformation'!$W$25,FALSE))</f>
        <v>0</v>
      </c>
      <c r="E3921" t="str">
        <f t="array" ref="E3921">IF(ISLOGICAL(D3921),"",FREQUENCY(IF('Data Transformation'!$B$425:$B$8425='Bin Analysis'!$B3915,'Data Transformation'!$G$425:$G$8425),D3921))</f>
        <v/>
      </c>
      <c r="F3921" t="str">
        <f t="shared" si="489"/>
        <v/>
      </c>
      <c r="G3921">
        <f>Weighting!$H$9</f>
        <v>0</v>
      </c>
      <c r="H3921">
        <f t="array" ref="H3921">FREQUENCY(IF('Data Transformation'!$B$4:$B$8425=B3915,'Data Transformation'!$G$4:$G$8425),'Bin Analysis'!$B3921)</f>
        <v>16</v>
      </c>
      <c r="I3921">
        <f t="shared" si="490"/>
        <v>0</v>
      </c>
      <c r="J3921">
        <f t="shared" si="491"/>
        <v>0</v>
      </c>
      <c r="K3921">
        <f>J3921*Weighting!$W$9</f>
        <v>0</v>
      </c>
      <c r="M3921" s="14"/>
    </row>
    <row r="3922" spans="1:13" x14ac:dyDescent="0.25">
      <c r="A3922" s="32">
        <f>IF(Weighting!$P$10&gt;0,B3922,"")</f>
        <v>0.84499999999999997</v>
      </c>
      <c r="B3922">
        <f>Weighting!$C$10</f>
        <v>0.84499999999999997</v>
      </c>
      <c r="C3922">
        <f>Weighting!$F$10</f>
        <v>0</v>
      </c>
      <c r="D3922" t="b">
        <f>IF(C3922=1,'Data Transformation'!$G$3+0.5*'Data Transformation'!$W$25,IF(C3923=1,D3923-'Data Transformation'!$W$25,FALSE))</f>
        <v>0</v>
      </c>
      <c r="E3922" t="str">
        <f t="array" ref="E3922">IF(ISLOGICAL(D3922),"",FREQUENCY(IF('Data Transformation'!$B$425:$B$8425='Bin Analysis'!$B3915,'Data Transformation'!$G$425:$G$8425),D3922))</f>
        <v/>
      </c>
      <c r="F3922" t="str">
        <f t="shared" si="489"/>
        <v/>
      </c>
      <c r="G3922">
        <f>Weighting!$H$10</f>
        <v>0</v>
      </c>
      <c r="H3922">
        <f t="array" ref="H3922">FREQUENCY(IF('Data Transformation'!$B$4:$B$8425=B3915,'Data Transformation'!$G$4:$G$8425),'Bin Analysis'!$B3922)</f>
        <v>16</v>
      </c>
      <c r="I3922">
        <f t="shared" si="490"/>
        <v>0</v>
      </c>
      <c r="J3922">
        <f t="shared" si="491"/>
        <v>0</v>
      </c>
      <c r="K3922">
        <f>J3922*Weighting!$W$10</f>
        <v>0</v>
      </c>
      <c r="M3922" s="14"/>
    </row>
    <row r="3923" spans="1:13" x14ac:dyDescent="0.25">
      <c r="A3923" s="32">
        <f>IF(Weighting!$P$11&gt;0,B3923,"")</f>
        <v>0.97599999999999998</v>
      </c>
      <c r="B3923">
        <f>Weighting!$C$11</f>
        <v>0.97599999999999998</v>
      </c>
      <c r="C3923">
        <f>Weighting!$F$11</f>
        <v>0</v>
      </c>
      <c r="D3923">
        <f>IF(C3923=1,'Data Transformation'!$G$3+0.5*'Data Transformation'!$W$25,IF(C3924=1,D3924-'Data Transformation'!$W$25,FALSE))</f>
        <v>0.86899999999999999</v>
      </c>
      <c r="E3923">
        <f t="array" ref="E3923">IF(ISLOGICAL(D3923),"",FREQUENCY(IF('Data Transformation'!$B$425:$B$8425='Bin Analysis'!$B3915,'Data Transformation'!$G$425:$G$8425),D3923))</f>
        <v>16</v>
      </c>
      <c r="F3923" t="e">
        <f t="shared" si="489"/>
        <v>#VALUE!</v>
      </c>
      <c r="G3923">
        <f>Weighting!$H$11</f>
        <v>0</v>
      </c>
      <c r="H3923">
        <f t="array" ref="H3923">FREQUENCY(IF('Data Transformation'!$B$4:$B$8425=B3915,'Data Transformation'!$G$4:$G$8425),'Bin Analysis'!$B3923)</f>
        <v>16</v>
      </c>
      <c r="I3923">
        <f t="shared" si="490"/>
        <v>0</v>
      </c>
      <c r="J3923">
        <f t="shared" si="491"/>
        <v>0</v>
      </c>
      <c r="K3923">
        <f>J3923*Weighting!$W$11</f>
        <v>0</v>
      </c>
      <c r="M3923" s="14"/>
    </row>
    <row r="3924" spans="1:13" x14ac:dyDescent="0.25">
      <c r="A3924" s="32">
        <f>IF(Weighting!$P$12&gt;0,B3924,"")</f>
        <v>1.107</v>
      </c>
      <c r="B3924">
        <f>Weighting!$C$12</f>
        <v>1.107</v>
      </c>
      <c r="C3924">
        <f>Weighting!$F$12</f>
        <v>1</v>
      </c>
      <c r="D3924">
        <f>IF(C3924=1,'Data Transformation'!$G$3+0.5*'Data Transformation'!$W$25,IF(C3925=1,D3925-'Data Transformation'!$W$25,FALSE))</f>
        <v>1.131</v>
      </c>
      <c r="E3924">
        <f t="array" ref="E3924">IF(ISLOGICAL(D3924),"",FREQUENCY(IF('Data Transformation'!$B$425:$B$8425='Bin Analysis'!$B3915,'Data Transformation'!$G$425:$G$8425),D3924))</f>
        <v>16</v>
      </c>
      <c r="F3924">
        <f t="shared" si="489"/>
        <v>0</v>
      </c>
      <c r="G3924">
        <f>Weighting!$H$12</f>
        <v>0</v>
      </c>
      <c r="H3924">
        <f t="array" ref="H3924">FREQUENCY(IF('Data Transformation'!$B$4:$B$8425=B3915,'Data Transformation'!$G$4:$G$8425),'Bin Analysis'!$B3924)</f>
        <v>17</v>
      </c>
      <c r="I3924">
        <f t="shared" si="490"/>
        <v>1</v>
      </c>
      <c r="J3924">
        <f t="shared" si="491"/>
        <v>1</v>
      </c>
      <c r="K3924">
        <f>J3924*Weighting!$W$12</f>
        <v>1</v>
      </c>
      <c r="M3924" s="14"/>
    </row>
    <row r="3925" spans="1:13" x14ac:dyDescent="0.25">
      <c r="A3925" s="32">
        <f>IF(Weighting!$P$13&gt;0,B3925,"")</f>
        <v>1.238</v>
      </c>
      <c r="B3925">
        <f>Weighting!$C$13</f>
        <v>1.238</v>
      </c>
      <c r="C3925">
        <f>Weighting!$F$13</f>
        <v>0</v>
      </c>
      <c r="D3925" t="b">
        <f>IF(C3925=1,'Data Transformation'!$G$3+0.5*'Data Transformation'!$W$25,IF(C3926=1,D3926-'Data Transformation'!$W$25,FALSE))</f>
        <v>0</v>
      </c>
      <c r="E3925" t="str">
        <f t="array" ref="E3925">IF(ISLOGICAL(D3925),"",FREQUENCY(IF('Data Transformation'!$B$425:$B$8425='Bin Analysis'!$B3915,'Data Transformation'!$G$425:$G$8425),D3925))</f>
        <v/>
      </c>
      <c r="F3925" t="str">
        <f t="shared" si="489"/>
        <v/>
      </c>
      <c r="G3925">
        <f>Weighting!$H$13</f>
        <v>0</v>
      </c>
      <c r="H3925">
        <f t="array" ref="H3925">FREQUENCY(IF('Data Transformation'!$B$4:$B$8425=B3915,'Data Transformation'!$G$4:$G$8425),'Bin Analysis'!$B3925)</f>
        <v>17</v>
      </c>
      <c r="I3925">
        <f t="shared" si="490"/>
        <v>0</v>
      </c>
      <c r="J3925">
        <f t="shared" si="491"/>
        <v>0</v>
      </c>
      <c r="K3925">
        <f>J3925*Weighting!$W$13</f>
        <v>0</v>
      </c>
      <c r="M3925" s="14"/>
    </row>
    <row r="3926" spans="1:13" x14ac:dyDescent="0.25">
      <c r="A3926" s="32">
        <f>IF(Weighting!$P$14&gt;0,B3926,"")</f>
        <v>1.369</v>
      </c>
      <c r="B3926">
        <f>Weighting!$C$14</f>
        <v>1.369</v>
      </c>
      <c r="C3926">
        <f>Weighting!$F$14</f>
        <v>0</v>
      </c>
      <c r="D3926" t="b">
        <f>IF(C3926=1,'Data Transformation'!$G$3+0.5*'Data Transformation'!$W$25,IF(C3927=1,D3927-'Data Transformation'!$W$25,FALSE))</f>
        <v>0</v>
      </c>
      <c r="E3926" t="str">
        <f t="array" ref="E3926">IF(ISLOGICAL(D3926),"",FREQUENCY(IF('Data Transformation'!$B$425:$B$8425='Bin Analysis'!$B3915,'Data Transformation'!$G$425:$G$8425),D3926))</f>
        <v/>
      </c>
      <c r="F3926" t="str">
        <f t="shared" si="489"/>
        <v/>
      </c>
      <c r="G3926">
        <f>Weighting!$H$14</f>
        <v>0</v>
      </c>
      <c r="H3926">
        <f t="array" ref="H3926">FREQUENCY(IF('Data Transformation'!$B$4:$B$8425=B3915,'Data Transformation'!$G$4:$G$8425),'Bin Analysis'!$B3926)</f>
        <v>17</v>
      </c>
      <c r="I3926">
        <f t="shared" si="490"/>
        <v>0</v>
      </c>
      <c r="J3926">
        <f t="shared" si="491"/>
        <v>0</v>
      </c>
      <c r="K3926">
        <f>J3926*Weighting!$W$14</f>
        <v>0</v>
      </c>
      <c r="M3926" s="14"/>
    </row>
    <row r="3927" spans="1:13" x14ac:dyDescent="0.25">
      <c r="A3927" s="32">
        <f>IF(Weighting!$P$15&gt;0,B3927,"")</f>
        <v>1.5000009999999999</v>
      </c>
      <c r="B3927">
        <f>Weighting!$C$15</f>
        <v>1.5000009999999999</v>
      </c>
      <c r="C3927">
        <f>Weighting!$F$15</f>
        <v>0</v>
      </c>
      <c r="D3927" t="b">
        <f>IF(C3927=1,'Data Transformation'!$G$3+0.5*'Data Transformation'!$W$25,IF(C3928=1,D3928-'Data Transformation'!$W$25,FALSE))</f>
        <v>0</v>
      </c>
      <c r="E3927" t="str">
        <f t="array" ref="E3927">IF(ISLOGICAL(D3927),"",FREQUENCY(IF('Data Transformation'!$B$425:$B$8425='Bin Analysis'!$B3915,'Data Transformation'!$G$425:$G$8425),D3927))</f>
        <v/>
      </c>
      <c r="F3927" t="str">
        <f t="shared" si="489"/>
        <v/>
      </c>
      <c r="G3927">
        <f>Weighting!$H$15</f>
        <v>0</v>
      </c>
      <c r="H3927">
        <f t="array" ref="H3927">FREQUENCY(IF('Data Transformation'!$B$4:$B$8425=B3915,'Data Transformation'!$G$4:$G$8425),'Bin Analysis'!$B3927)</f>
        <v>17</v>
      </c>
      <c r="I3927">
        <f t="shared" si="490"/>
        <v>0</v>
      </c>
      <c r="J3927">
        <f t="shared" si="491"/>
        <v>0</v>
      </c>
      <c r="K3927">
        <f>J3927*Weighting!$W$15</f>
        <v>0</v>
      </c>
      <c r="M3927" s="14"/>
    </row>
    <row r="3928" spans="1:13" x14ac:dyDescent="0.25">
      <c r="A3928" s="32" t="str">
        <f>IF(Weighting!$P$16&gt;0,B3928,"")</f>
        <v/>
      </c>
      <c r="B3928">
        <f>Weighting!$C$16</f>
        <v>1.631</v>
      </c>
      <c r="C3928">
        <f>Weighting!$F$16</f>
        <v>0</v>
      </c>
      <c r="D3928" t="b">
        <f>IF(C3928=1,'Data Transformation'!$G$3+0.5*'Data Transformation'!$W$25,IF(C3929=1,D3929-'Data Transformation'!$W$25,FALSE))</f>
        <v>0</v>
      </c>
      <c r="E3928" t="str">
        <f t="array" ref="E3928">IF(ISLOGICAL(D3928),"",FREQUENCY(IF('Data Transformation'!$B$425:$B$8425='Bin Analysis'!$B3915,'Data Transformation'!$G$425:$G$8425),D3928))</f>
        <v/>
      </c>
      <c r="F3928" t="str">
        <f t="shared" si="489"/>
        <v/>
      </c>
      <c r="G3928">
        <f>Weighting!$H$16</f>
        <v>0</v>
      </c>
      <c r="H3928">
        <f t="array" ref="H3928">FREQUENCY(IF('Data Transformation'!$B$4:$B$8425=B3915,'Data Transformation'!$G$4:$G$8425),'Bin Analysis'!$B3928)</f>
        <v>17</v>
      </c>
      <c r="I3928">
        <f t="shared" si="490"/>
        <v>0</v>
      </c>
      <c r="J3928">
        <f t="shared" si="491"/>
        <v>0</v>
      </c>
      <c r="K3928">
        <f>J3928*Weighting!$W$16</f>
        <v>0</v>
      </c>
      <c r="M3928" s="14"/>
    </row>
    <row r="3929" spans="1:13" x14ac:dyDescent="0.25">
      <c r="A3929" s="32" t="str">
        <f>IF(Weighting!$P$17&gt;0,B3929,"")</f>
        <v/>
      </c>
      <c r="B3929">
        <f>Weighting!$C$17</f>
        <v>1.762</v>
      </c>
      <c r="C3929">
        <f>Weighting!$F$17</f>
        <v>0</v>
      </c>
      <c r="D3929" t="b">
        <f>IF(C3929=1,'Data Transformation'!$G$3+0.5*'Data Transformation'!$W$25,IF(C3930=1,D3930-'Data Transformation'!$W$25,FALSE))</f>
        <v>0</v>
      </c>
      <c r="E3929" t="str">
        <f t="array" ref="E3929">IF(ISLOGICAL(D3929),"",FREQUENCY(IF('Data Transformation'!$B$425:$B$8425='Bin Analysis'!$B3915,'Data Transformation'!$G$425:$G$8425),D3929))</f>
        <v/>
      </c>
      <c r="F3929" t="str">
        <f t="shared" si="489"/>
        <v/>
      </c>
      <c r="G3929">
        <f>Weighting!$H$17</f>
        <v>0</v>
      </c>
      <c r="H3929">
        <f t="array" ref="H3929">FREQUENCY(IF('Data Transformation'!$B$4:$B$8425=B3915,'Data Transformation'!$G$4:$G$8425),'Bin Analysis'!$B3929)</f>
        <v>17</v>
      </c>
      <c r="I3929">
        <f t="shared" si="490"/>
        <v>0</v>
      </c>
      <c r="J3929">
        <f t="shared" si="491"/>
        <v>0</v>
      </c>
      <c r="K3929">
        <f>J3929*Weighting!$W$17</f>
        <v>0</v>
      </c>
      <c r="M3929" s="14"/>
    </row>
    <row r="3930" spans="1:13" x14ac:dyDescent="0.25">
      <c r="A3930" s="32" t="str">
        <f>IF(Weighting!$P$18&gt;0,B3930,"")</f>
        <v/>
      </c>
      <c r="B3930">
        <f>Weighting!$C$18</f>
        <v>1.893</v>
      </c>
      <c r="C3930">
        <f>Weighting!$F$18</f>
        <v>0</v>
      </c>
      <c r="D3930" t="b">
        <f>IF(C3930=1,'Data Transformation'!$G$3+0.5*'Data Transformation'!$W$25,IF(C3931=1,D3931-'Data Transformation'!$W$25,FALSE))</f>
        <v>0</v>
      </c>
      <c r="E3930" t="str">
        <f t="array" ref="E3930">IF(ISLOGICAL(D3930),"",FREQUENCY(IF('Data Transformation'!$B$425:$B$8425='Bin Analysis'!$B3915,'Data Transformation'!$G$425:$G$8425),D3930))</f>
        <v/>
      </c>
      <c r="F3930" t="str">
        <f t="shared" si="489"/>
        <v/>
      </c>
      <c r="G3930">
        <f>Weighting!$H$18</f>
        <v>0</v>
      </c>
      <c r="H3930">
        <f t="array" ref="H3930">FREQUENCY(IF('Data Transformation'!$B$4:$B$8425=B3915,'Data Transformation'!$G$4:$G$8425),'Bin Analysis'!$B3930)</f>
        <v>17</v>
      </c>
      <c r="I3930">
        <f t="shared" si="490"/>
        <v>0</v>
      </c>
      <c r="J3930">
        <f t="shared" si="491"/>
        <v>0</v>
      </c>
      <c r="K3930">
        <f>J3930*Weighting!$W$18</f>
        <v>0</v>
      </c>
      <c r="M3930" s="14"/>
    </row>
    <row r="3931" spans="1:13" x14ac:dyDescent="0.25">
      <c r="A3931" s="32" t="str">
        <f>IF(Weighting!$P$19&gt;0,B3931,"")</f>
        <v/>
      </c>
      <c r="B3931">
        <f>Weighting!$C$19</f>
        <v>2.024</v>
      </c>
      <c r="C3931">
        <f>Weighting!$F$19</f>
        <v>0</v>
      </c>
      <c r="D3931" t="b">
        <f>IF(C3931=1,'Data Transformation'!$G$3+0.5*'Data Transformation'!$W$25,IF(C3932=1,D3932-'Data Transformation'!$W$25,FALSE))</f>
        <v>0</v>
      </c>
      <c r="E3931" t="str">
        <f t="array" ref="E3931">IF(ISLOGICAL(D3931),"",FREQUENCY(IF('Data Transformation'!$B$425:$B$8425='Bin Analysis'!$B3915,'Data Transformation'!$G$425:$G$8425),D3931))</f>
        <v/>
      </c>
      <c r="F3931" t="str">
        <f t="shared" si="489"/>
        <v/>
      </c>
      <c r="G3931">
        <f>Weighting!$H$19</f>
        <v>0</v>
      </c>
      <c r="H3931">
        <f t="array" ref="H3931">FREQUENCY(IF('Data Transformation'!$B$4:$B$8425=B3915,'Data Transformation'!$G$4:$G$8425),'Bin Analysis'!$B3931)</f>
        <v>17</v>
      </c>
      <c r="I3931">
        <f t="shared" si="490"/>
        <v>0</v>
      </c>
      <c r="J3931">
        <f t="shared" si="491"/>
        <v>0</v>
      </c>
      <c r="K3931">
        <f>J3931*Weighting!$W$19</f>
        <v>0</v>
      </c>
      <c r="M3931" s="14"/>
    </row>
    <row r="3932" spans="1:13" x14ac:dyDescent="0.25">
      <c r="A3932" s="32" t="str">
        <f>IF(Weighting!$P$20&gt;0,B3932,"")</f>
        <v/>
      </c>
      <c r="B3932">
        <f>Weighting!$C$20</f>
        <v>2.1550000000000002</v>
      </c>
      <c r="C3932">
        <f>Weighting!$F$20</f>
        <v>0</v>
      </c>
      <c r="D3932" t="b">
        <f>IF(C3932=1,'Data Transformation'!$G$3+0.5*'Data Transformation'!$W$25,IF(C3933=1,D3933-'Data Transformation'!$W$25,FALSE))</f>
        <v>0</v>
      </c>
      <c r="E3932" t="str">
        <f t="array" ref="E3932">IF(ISLOGICAL(D3932),"",FREQUENCY(IF('Data Transformation'!$B$425:$B$8425='Bin Analysis'!$B3915,'Data Transformation'!$G$425:$G$8425),D3932))</f>
        <v/>
      </c>
      <c r="F3932" t="str">
        <f t="shared" si="489"/>
        <v/>
      </c>
      <c r="G3932">
        <f>Weighting!$H$20</f>
        <v>0</v>
      </c>
      <c r="H3932">
        <f t="array" ref="H3932">FREQUENCY(IF('Data Transformation'!$B$4:$B$8425=B3915,'Data Transformation'!$G$4:$G$8425),'Bin Analysis'!$B3932)</f>
        <v>17</v>
      </c>
      <c r="I3932">
        <f t="shared" si="490"/>
        <v>0</v>
      </c>
      <c r="J3932">
        <f t="shared" si="491"/>
        <v>0</v>
      </c>
      <c r="K3932">
        <f>J3932*Weighting!$W$20</f>
        <v>0</v>
      </c>
      <c r="M3932" s="14"/>
    </row>
    <row r="3933" spans="1:13" x14ac:dyDescent="0.25">
      <c r="A3933" s="32" t="str">
        <f>IF(Weighting!$P$21&gt;0,B3933,"")</f>
        <v/>
      </c>
      <c r="B3933">
        <f>Weighting!$C$21</f>
        <v>2.2860000000000005</v>
      </c>
      <c r="C3933">
        <f>Weighting!$F$21</f>
        <v>0</v>
      </c>
      <c r="D3933" t="b">
        <f>IF(C3933=1,'Data Transformation'!$G$3+0.5*'Data Transformation'!$W$25,IF(C3934=1,D3934-'Data Transformation'!$W$25,FALSE))</f>
        <v>0</v>
      </c>
      <c r="E3933" t="str">
        <f t="array" ref="E3933">IF(ISLOGICAL(D3933),"",FREQUENCY(IF('Data Transformation'!$B$425:$B$8425='Bin Analysis'!$B3915,'Data Transformation'!$G$425:$G$8425),D3933))</f>
        <v/>
      </c>
      <c r="F3933" t="str">
        <f t="shared" si="489"/>
        <v/>
      </c>
      <c r="G3933">
        <f>Weighting!$H$21</f>
        <v>0</v>
      </c>
      <c r="H3933">
        <f t="array" ref="H3933">FREQUENCY(IF('Data Transformation'!$B$4:$B$8425=B3915,'Data Transformation'!$G$4:$G$8425),'Bin Analysis'!$B3933)</f>
        <v>17</v>
      </c>
      <c r="I3933">
        <f t="shared" si="490"/>
        <v>0</v>
      </c>
      <c r="J3933">
        <f t="shared" si="491"/>
        <v>0</v>
      </c>
      <c r="K3933">
        <f>J3933*Weighting!$W$21</f>
        <v>0</v>
      </c>
      <c r="M3933" s="14"/>
    </row>
    <row r="3934" spans="1:13" x14ac:dyDescent="0.25">
      <c r="A3934" s="32" t="str">
        <f>IF(Weighting!$P$22&gt;0,B3934,"")</f>
        <v/>
      </c>
      <c r="B3934">
        <f>Weighting!$C$22</f>
        <v>2.4170000000000007</v>
      </c>
      <c r="C3934">
        <f>Weighting!$F$22</f>
        <v>0</v>
      </c>
      <c r="D3934" t="b">
        <f>IF(C3934=1,'Data Transformation'!$G$3+0.5*'Data Transformation'!$W$25,IF(C3935=1,D3935-'Data Transformation'!$W$25,FALSE))</f>
        <v>0</v>
      </c>
      <c r="E3934" t="str">
        <f t="array" ref="E3934">IF(ISLOGICAL(D3934),"",FREQUENCY(IF('Data Transformation'!$B$425:$B$8425='Bin Analysis'!$B3915,'Data Transformation'!$G$425:$G$8425),D3934))</f>
        <v/>
      </c>
      <c r="F3934" t="str">
        <f t="shared" si="489"/>
        <v/>
      </c>
      <c r="G3934">
        <f>Weighting!$H$22</f>
        <v>0</v>
      </c>
      <c r="H3934">
        <f t="array" ref="H3934">FREQUENCY(IF('Data Transformation'!$B$4:$B$8425=B3915,'Data Transformation'!$G$4:$G$8425),'Bin Analysis'!$B3934)</f>
        <v>17</v>
      </c>
      <c r="I3934">
        <f t="shared" si="490"/>
        <v>0</v>
      </c>
      <c r="J3934">
        <f t="shared" si="491"/>
        <v>0</v>
      </c>
      <c r="K3934">
        <f>J3934*Weighting!$W$22</f>
        <v>0</v>
      </c>
      <c r="M3934" s="14"/>
    </row>
    <row r="3935" spans="1:13" x14ac:dyDescent="0.25">
      <c r="A3935" s="32" t="str">
        <f>IF(Weighting!$P$23&gt;0,B3935,"")</f>
        <v/>
      </c>
      <c r="B3935">
        <f>Weighting!$C$23</f>
        <v>2.5480000000000009</v>
      </c>
      <c r="C3935">
        <f>Weighting!$F$23</f>
        <v>0</v>
      </c>
      <c r="D3935" t="b">
        <f>IF(C3935=1,'Data Transformation'!$G$3+0.5*'Data Transformation'!$W$25,IF(C3936=1,D3936-'Data Transformation'!$W$25,FALSE))</f>
        <v>0</v>
      </c>
      <c r="E3935" t="str">
        <f t="array" ref="E3935">IF(ISLOGICAL(D3935),"",FREQUENCY(IF('Data Transformation'!$B$425:$B$8425='Bin Analysis'!$B3915,'Data Transformation'!$G$425:$G$8425),D3935))</f>
        <v/>
      </c>
      <c r="F3935" t="str">
        <f t="shared" si="489"/>
        <v/>
      </c>
      <c r="G3935">
        <f>Weighting!$H$23</f>
        <v>0</v>
      </c>
      <c r="H3935">
        <f t="array" ref="H3935">FREQUENCY(IF('Data Transformation'!$B$4:$B$8425=B3915,'Data Transformation'!$G$4:$G$8425),'Bin Analysis'!$B3935)</f>
        <v>17</v>
      </c>
      <c r="I3935">
        <f t="shared" si="490"/>
        <v>0</v>
      </c>
      <c r="J3935">
        <f t="shared" si="491"/>
        <v>0</v>
      </c>
      <c r="K3935">
        <f>J3935*Weighting!$W$23</f>
        <v>0</v>
      </c>
      <c r="M3935" s="14"/>
    </row>
    <row r="3936" spans="1:13" x14ac:dyDescent="0.25">
      <c r="A3936" s="32" t="str">
        <f>IF(Weighting!$P$24&gt;0,B3936,"")</f>
        <v/>
      </c>
      <c r="B3936">
        <f>Weighting!$C$24</f>
        <v>2.6790000000000012</v>
      </c>
      <c r="C3936">
        <f>Weighting!$F$24</f>
        <v>0</v>
      </c>
      <c r="D3936" t="b">
        <f>IF(C3936=1,'Data Transformation'!$G$3+0.5*'Data Transformation'!$W$25,IF(C3937=1,D3937-'Data Transformation'!$W$25,FALSE))</f>
        <v>0</v>
      </c>
      <c r="E3936" t="str">
        <f t="array" ref="E3936">IF(ISLOGICAL(D3936),"",FREQUENCY(IF('Data Transformation'!$B$425:$B$8425='Bin Analysis'!$B3915,'Data Transformation'!$G$425:$G$8425),D3936))</f>
        <v/>
      </c>
      <c r="F3936" t="str">
        <f t="shared" si="489"/>
        <v/>
      </c>
      <c r="G3936">
        <f>Weighting!$H$24</f>
        <v>0</v>
      </c>
      <c r="H3936">
        <f t="array" ref="H3936">FREQUENCY(IF('Data Transformation'!$B$4:$B$8425=B3915,'Data Transformation'!$G$4:$G$8425),'Bin Analysis'!$B3936)</f>
        <v>17</v>
      </c>
      <c r="I3936">
        <f t="shared" si="490"/>
        <v>0</v>
      </c>
      <c r="J3936">
        <f t="shared" si="491"/>
        <v>0</v>
      </c>
      <c r="K3936">
        <f>J3936*Weighting!$W$24</f>
        <v>0</v>
      </c>
      <c r="M3936" s="14"/>
    </row>
    <row r="3937" spans="1:25" x14ac:dyDescent="0.25">
      <c r="A3937" s="32" t="str">
        <f>IF(Weighting!$P$25&gt;0,B3937,"")</f>
        <v/>
      </c>
      <c r="B3937">
        <f>Weighting!$C$25</f>
        <v>2.8100000000000014</v>
      </c>
      <c r="C3937">
        <f>Weighting!$F$25</f>
        <v>0</v>
      </c>
      <c r="D3937" t="b">
        <f>IF(C3937=1,'Data Transformation'!$G$3+0.5*'Data Transformation'!$W$25,IF(C3938=1,D3938-'Data Transformation'!$W$25,FALSE))</f>
        <v>0</v>
      </c>
      <c r="E3937" t="str">
        <f t="array" ref="E3937">IF(ISLOGICAL(D3937),"",FREQUENCY(IF('Data Transformation'!$B$425:$B$8425='Bin Analysis'!$B3915,'Data Transformation'!$G$425:$G$8425),D3937))</f>
        <v/>
      </c>
      <c r="F3937" t="str">
        <f t="shared" si="489"/>
        <v/>
      </c>
      <c r="G3937">
        <f>Weighting!$H$25</f>
        <v>0</v>
      </c>
      <c r="H3937">
        <f t="array" ref="H3937">FREQUENCY(IF('Data Transformation'!$B$4:$B$8425=B3915,'Data Transformation'!$G$4:$G$8425),'Bin Analysis'!$B3937)</f>
        <v>17</v>
      </c>
      <c r="I3937">
        <f t="shared" si="490"/>
        <v>0</v>
      </c>
      <c r="J3937">
        <f t="shared" si="491"/>
        <v>0</v>
      </c>
      <c r="K3937">
        <f>J3937*Weighting!$W$25</f>
        <v>0</v>
      </c>
      <c r="M3937" s="14"/>
    </row>
    <row r="3938" spans="1:25" x14ac:dyDescent="0.25">
      <c r="O3938"/>
      <c r="P3938"/>
      <c r="Q3938"/>
      <c r="R3938"/>
    </row>
    <row r="3939" spans="1:25" ht="23.25" x14ac:dyDescent="0.35">
      <c r="A3939" s="21" t="s">
        <v>0</v>
      </c>
      <c r="B3939" s="21">
        <f>IFERROR(VLOOKUP(C3939,'Data Transformation'!$L$6:$M$426,2,FALSE),"")</f>
        <v>164</v>
      </c>
      <c r="C3939" s="21">
        <f>C3915+1</f>
        <v>164</v>
      </c>
      <c r="D3939" s="21"/>
      <c r="E3939" s="21"/>
      <c r="F3939" s="21"/>
      <c r="G3939" s="21"/>
      <c r="H3939" s="22"/>
      <c r="I3939" s="22"/>
      <c r="J3939" s="22"/>
      <c r="K3939" s="21"/>
      <c r="L3939" s="21">
        <f>B3939</f>
        <v>164</v>
      </c>
      <c r="M3939" s="23">
        <f>INDEX('Data Transformation'!$O$4:$O$424,MATCH($B3939,'Data Transformation'!$M$4:$M$424,0),MATCH($M$2,'Data Transformation'!$O$3,0))</f>
        <v>18</v>
      </c>
      <c r="N3939" s="27">
        <f>IF('Input and Summary Results'!$J$16="minimum",'Bin Analysis'!X3940/(M3939-1),'Bin Analysis'!Y3939/('Bin Analysis'!M3939-1))</f>
        <v>0.17647058823529413</v>
      </c>
      <c r="O3939" s="27">
        <f>IF(M3939=FALSE,NA(),(VLOOKUP(1,C3942:K3961,4,FALSE))/(M3939-1))</f>
        <v>5.8823529411764705E-2</v>
      </c>
      <c r="P3939" s="27">
        <f>IF(M3939=FALSE,NA(),SUM(J3942:J3961)/Weighting!$S$5)</f>
        <v>0.7</v>
      </c>
      <c r="Q3939" s="27">
        <f>IF(M3939=FALSE,NA(),SUM(K3942:K3961)/Weighting!$S$6)</f>
        <v>0.65217391304347827</v>
      </c>
      <c r="R3939" s="27">
        <f>IF(M3939=FALSE,NA(),(VLOOKUP(1,G3942:K3961,3,FALSE))/(M3939-1))</f>
        <v>0.52941176470588236</v>
      </c>
      <c r="S3939" s="22" t="str">
        <f>IF(M3939=FALSE,NA(),IF(SUM(J3942:J3961)=2,"yes","no"))</f>
        <v>no</v>
      </c>
      <c r="X3939" s="2" cm="2">
        <f t="array" ref="X3939:X3940">FREQUENCY(IF('Data Transformation'!$B$425:$B$6424='Bin Analysis'!L3939,'Data Transformation'!$G$425:$G$6424),'Data Transformation'!$U$11)</f>
        <v>14</v>
      </c>
      <c r="Y3939" s="2" cm="2">
        <f t="array" ref="Y3939:Y3940">FREQUENCY(IF('Data Transformation'!$B$425:$B$6424='Bin Analysis'!L3939,'Data Transformation'!$G$425:$G$6424),'Data Transformation'!$U$12)</f>
        <v>13</v>
      </c>
    </row>
    <row r="3940" spans="1:25" x14ac:dyDescent="0.25">
      <c r="A3940" s="14" t="s">
        <v>67</v>
      </c>
      <c r="B3940" t="s">
        <v>47</v>
      </c>
      <c r="C3940" t="s">
        <v>5</v>
      </c>
      <c r="D3940" t="s">
        <v>100</v>
      </c>
      <c r="E3940" t="s">
        <v>101</v>
      </c>
      <c r="F3940" t="s">
        <v>102</v>
      </c>
      <c r="G3940" t="s">
        <v>70</v>
      </c>
      <c r="H3940" t="s">
        <v>31</v>
      </c>
      <c r="I3940" t="s">
        <v>32</v>
      </c>
      <c r="J3940" t="s">
        <v>46</v>
      </c>
      <c r="K3940" s="14" t="s">
        <v>45</v>
      </c>
      <c r="M3940" s="14"/>
      <c r="X3940" s="2">
        <v>3</v>
      </c>
      <c r="Y3940" s="2">
        <v>4</v>
      </c>
    </row>
    <row r="3941" spans="1:25" x14ac:dyDescent="0.25">
      <c r="A3941" s="32"/>
      <c r="D3941" t="b">
        <f>IF(C3941=1,'Data Transformation'!$G$3+0.5*'Data Transformation'!$W$25,IF(C3942=1,D3942-'Data Transformation'!$W$25,FALSE))</f>
        <v>0</v>
      </c>
      <c r="E3941" t="str">
        <f t="array" ref="E3941">IF(ISLOGICAL(D3941),"",FREQUENCY(IF('Data Transformation'!$B$425:$B$8425='Bin Analysis'!$B3939,'Data Transformation'!$G$425:$G$8425),D3941))</f>
        <v/>
      </c>
      <c r="F3941" t="str">
        <f>IF(ISLOGICAL(D3941),"",E3941-E3940)</f>
        <v/>
      </c>
      <c r="M3941" s="14"/>
    </row>
    <row r="3942" spans="1:25" x14ac:dyDescent="0.25">
      <c r="A3942" s="32">
        <f>IF(Weighting!$P$6&gt;0,B3942,"")</f>
        <v>0.32100000000000001</v>
      </c>
      <c r="B3942">
        <f>Weighting!$C$6</f>
        <v>0.32100000000000001</v>
      </c>
      <c r="C3942">
        <f>Weighting!$F$6</f>
        <v>0</v>
      </c>
      <c r="D3942" t="b">
        <f>IF(C3942=1,'Data Transformation'!$G$3+0.5*'Data Transformation'!$W$25,IF(C3943=1,D3943-'Data Transformation'!$W$25,FALSE))</f>
        <v>0</v>
      </c>
      <c r="E3942" t="str">
        <f t="array" ref="E3942">IF(ISLOGICAL(D3942),"",FREQUENCY(IF('Data Transformation'!$B$425:$B$8425='Bin Analysis'!$B3939,'Data Transformation'!$G$425:$G$8425),D3942))</f>
        <v/>
      </c>
      <c r="F3942" t="str">
        <f>IF(ISLOGICAL(D3942),"",E3942-E3941)</f>
        <v/>
      </c>
      <c r="G3942">
        <f>Weighting!$H$6</f>
        <v>1</v>
      </c>
      <c r="H3942">
        <f t="array" ref="H3942">FREQUENCY(IF('Data Transformation'!$B$4:$B$8425=B3939,'Data Transformation'!$G$4:$G$8425),'Bin Analysis'!$B3942)</f>
        <v>9</v>
      </c>
      <c r="I3942">
        <f>H3942-H3941</f>
        <v>9</v>
      </c>
      <c r="J3942">
        <f>IF(I3942=0,0,1)</f>
        <v>1</v>
      </c>
      <c r="K3942">
        <f>J3942*Weighting!$W$6</f>
        <v>1</v>
      </c>
      <c r="M3942" s="14"/>
    </row>
    <row r="3943" spans="1:25" x14ac:dyDescent="0.25">
      <c r="A3943" s="32">
        <f>IF(Weighting!$P$7&gt;0,B3943,"")</f>
        <v>0.45200000000000001</v>
      </c>
      <c r="B3943">
        <f>Weighting!$C$7</f>
        <v>0.45200000000000001</v>
      </c>
      <c r="C3943">
        <f>Weighting!$F$7</f>
        <v>0</v>
      </c>
      <c r="D3943" t="b">
        <f>IF(C3943=1,'Data Transformation'!$G$3+0.5*'Data Transformation'!$W$25,IF(C3944=1,D3944-'Data Transformation'!$W$25,FALSE))</f>
        <v>0</v>
      </c>
      <c r="E3943" t="str">
        <f t="array" ref="E3943">IF(ISLOGICAL(D3943),"",FREQUENCY(IF('Data Transformation'!$B$425:$B$8425='Bin Analysis'!$B3939,'Data Transformation'!$G$425:$G$8425),D3943))</f>
        <v/>
      </c>
      <c r="F3943" t="str">
        <f t="shared" ref="F3943:F3961" si="492">IF(ISLOGICAL(D3943),"",E3943-E3942)</f>
        <v/>
      </c>
      <c r="G3943">
        <f>Weighting!$H$7</f>
        <v>0</v>
      </c>
      <c r="H3943">
        <f t="array" ref="H3943">FREQUENCY(IF('Data Transformation'!$B$4:$B$8425=B3939,'Data Transformation'!$G$4:$G$8425),'Bin Analysis'!$B3943)</f>
        <v>11</v>
      </c>
      <c r="I3943">
        <f t="shared" ref="I3943:I3961" si="493">H3943-H3942</f>
        <v>2</v>
      </c>
      <c r="J3943">
        <f>IF(I3943=0,0,1)</f>
        <v>1</v>
      </c>
      <c r="K3943">
        <f>J3943*Weighting!$W$7</f>
        <v>2</v>
      </c>
      <c r="M3943" s="14"/>
    </row>
    <row r="3944" spans="1:25" x14ac:dyDescent="0.25">
      <c r="A3944" s="32">
        <f>IF(Weighting!$P$8&gt;0,B3944,"")</f>
        <v>0.58299999999999996</v>
      </c>
      <c r="B3944">
        <f>Weighting!$C$8</f>
        <v>0.58299999999999996</v>
      </c>
      <c r="C3944">
        <f>Weighting!$F$8</f>
        <v>0</v>
      </c>
      <c r="D3944" t="b">
        <f>IF(C3944=1,'Data Transformation'!$G$3+0.5*'Data Transformation'!$W$25,IF(C3945=1,D3945-'Data Transformation'!$W$25,FALSE))</f>
        <v>0</v>
      </c>
      <c r="E3944" t="str">
        <f t="array" ref="E3944">IF(ISLOGICAL(D3944),"",FREQUENCY(IF('Data Transformation'!$B$425:$B$8425='Bin Analysis'!$B3939,'Data Transformation'!$G$425:$G$8425),D3944))</f>
        <v/>
      </c>
      <c r="F3944" t="str">
        <f t="shared" si="492"/>
        <v/>
      </c>
      <c r="G3944">
        <f>Weighting!$H$8</f>
        <v>0</v>
      </c>
      <c r="H3944">
        <f t="array" ref="H3944">FREQUENCY(IF('Data Transformation'!$B$4:$B$8425=B3939,'Data Transformation'!$G$4:$G$8425),'Bin Analysis'!$B3944)</f>
        <v>13</v>
      </c>
      <c r="I3944">
        <f t="shared" si="493"/>
        <v>2</v>
      </c>
      <c r="J3944">
        <f t="shared" ref="J3944:J3961" si="494">IF(I3944=0,0,1)</f>
        <v>1</v>
      </c>
      <c r="K3944">
        <f>J3944*Weighting!$W$8</f>
        <v>3</v>
      </c>
      <c r="M3944" s="14"/>
    </row>
    <row r="3945" spans="1:25" x14ac:dyDescent="0.25">
      <c r="A3945" s="32">
        <f>IF(Weighting!$P$9&gt;0,B3945,"")</f>
        <v>0.71399999999999997</v>
      </c>
      <c r="B3945" s="50">
        <f>Weighting!$C$9</f>
        <v>0.71399999999999997</v>
      </c>
      <c r="C3945">
        <f>Weighting!$F$9</f>
        <v>0</v>
      </c>
      <c r="D3945" t="b">
        <f>IF(C3945=1,'Data Transformation'!$G$3+0.5*'Data Transformation'!$W$25,IF(C3946=1,D3946-'Data Transformation'!$W$25,FALSE))</f>
        <v>0</v>
      </c>
      <c r="E3945" t="str">
        <f t="array" ref="E3945">IF(ISLOGICAL(D3945),"",FREQUENCY(IF('Data Transformation'!$B$425:$B$8425='Bin Analysis'!$B3939,'Data Transformation'!$G$425:$G$8425),D3945))</f>
        <v/>
      </c>
      <c r="F3945" t="str">
        <f t="shared" si="492"/>
        <v/>
      </c>
      <c r="G3945">
        <f>Weighting!$H$9</f>
        <v>0</v>
      </c>
      <c r="H3945">
        <f t="array" ref="H3945">FREQUENCY(IF('Data Transformation'!$B$4:$B$8425=B3939,'Data Transformation'!$G$4:$G$8425),'Bin Analysis'!$B3945)</f>
        <v>13</v>
      </c>
      <c r="I3945">
        <f t="shared" si="493"/>
        <v>0</v>
      </c>
      <c r="J3945">
        <f t="shared" si="494"/>
        <v>0</v>
      </c>
      <c r="K3945">
        <f>J3945*Weighting!$W$9</f>
        <v>0</v>
      </c>
      <c r="M3945" s="14"/>
    </row>
    <row r="3946" spans="1:25" x14ac:dyDescent="0.25">
      <c r="A3946" s="32">
        <f>IF(Weighting!$P$10&gt;0,B3946,"")</f>
        <v>0.84499999999999997</v>
      </c>
      <c r="B3946">
        <f>Weighting!$C$10</f>
        <v>0.84499999999999997</v>
      </c>
      <c r="C3946">
        <f>Weighting!$F$10</f>
        <v>0</v>
      </c>
      <c r="D3946" t="b">
        <f>IF(C3946=1,'Data Transformation'!$G$3+0.5*'Data Transformation'!$W$25,IF(C3947=1,D3947-'Data Transformation'!$W$25,FALSE))</f>
        <v>0</v>
      </c>
      <c r="E3946" t="str">
        <f t="array" ref="E3946">IF(ISLOGICAL(D3946),"",FREQUENCY(IF('Data Transformation'!$B$425:$B$8425='Bin Analysis'!$B3939,'Data Transformation'!$G$425:$G$8425),D3946))</f>
        <v/>
      </c>
      <c r="F3946" t="str">
        <f t="shared" si="492"/>
        <v/>
      </c>
      <c r="G3946">
        <f>Weighting!$H$10</f>
        <v>0</v>
      </c>
      <c r="H3946">
        <f t="array" ref="H3946">FREQUENCY(IF('Data Transformation'!$B$4:$B$8425=B3939,'Data Transformation'!$G$4:$G$8425),'Bin Analysis'!$B3946)</f>
        <v>13</v>
      </c>
      <c r="I3946">
        <f t="shared" si="493"/>
        <v>0</v>
      </c>
      <c r="J3946">
        <f t="shared" si="494"/>
        <v>0</v>
      </c>
      <c r="K3946">
        <f>J3946*Weighting!$W$10</f>
        <v>0</v>
      </c>
      <c r="M3946" s="14"/>
    </row>
    <row r="3947" spans="1:25" x14ac:dyDescent="0.25">
      <c r="A3947" s="32">
        <f>IF(Weighting!$P$11&gt;0,B3947,"")</f>
        <v>0.97599999999999998</v>
      </c>
      <c r="B3947">
        <f>Weighting!$C$11</f>
        <v>0.97599999999999998</v>
      </c>
      <c r="C3947">
        <f>Weighting!$F$11</f>
        <v>0</v>
      </c>
      <c r="D3947">
        <f>IF(C3947=1,'Data Transformation'!$G$3+0.5*'Data Transformation'!$W$25,IF(C3948=1,D3948-'Data Transformation'!$W$25,FALSE))</f>
        <v>0.86899999999999999</v>
      </c>
      <c r="E3947">
        <f t="array" ref="E3947">IF(ISLOGICAL(D3947),"",FREQUENCY(IF('Data Transformation'!$B$425:$B$8425='Bin Analysis'!$B3939,'Data Transformation'!$G$425:$G$8425),D3947))</f>
        <v>13</v>
      </c>
      <c r="F3947" t="e">
        <f t="shared" si="492"/>
        <v>#VALUE!</v>
      </c>
      <c r="G3947">
        <f>Weighting!$H$11</f>
        <v>0</v>
      </c>
      <c r="H3947">
        <f t="array" ref="H3947">FREQUENCY(IF('Data Transformation'!$B$4:$B$8425=B3939,'Data Transformation'!$G$4:$G$8425),'Bin Analysis'!$B3947)</f>
        <v>13</v>
      </c>
      <c r="I3947">
        <f t="shared" si="493"/>
        <v>0</v>
      </c>
      <c r="J3947">
        <f t="shared" si="494"/>
        <v>0</v>
      </c>
      <c r="K3947">
        <f>J3947*Weighting!$W$11</f>
        <v>0</v>
      </c>
      <c r="M3947" s="14"/>
    </row>
    <row r="3948" spans="1:25" x14ac:dyDescent="0.25">
      <c r="A3948" s="32">
        <f>IF(Weighting!$P$12&gt;0,B3948,"")</f>
        <v>1.107</v>
      </c>
      <c r="B3948">
        <f>Weighting!$C$12</f>
        <v>1.107</v>
      </c>
      <c r="C3948">
        <f>Weighting!$F$12</f>
        <v>1</v>
      </c>
      <c r="D3948">
        <f>IF(C3948=1,'Data Transformation'!$G$3+0.5*'Data Transformation'!$W$25,IF(C3949=1,D3949-'Data Transformation'!$W$25,FALSE))</f>
        <v>1.131</v>
      </c>
      <c r="E3948">
        <f t="array" ref="E3948">IF(ISLOGICAL(D3948),"",FREQUENCY(IF('Data Transformation'!$B$425:$B$8425='Bin Analysis'!$B3939,'Data Transformation'!$G$425:$G$8425),D3948))</f>
        <v>14</v>
      </c>
      <c r="F3948">
        <f t="shared" si="492"/>
        <v>1</v>
      </c>
      <c r="G3948">
        <f>Weighting!$H$12</f>
        <v>0</v>
      </c>
      <c r="H3948">
        <f t="array" ref="H3948">FREQUENCY(IF('Data Transformation'!$B$4:$B$8425=B3939,'Data Transformation'!$G$4:$G$8425),'Bin Analysis'!$B3948)</f>
        <v>15</v>
      </c>
      <c r="I3948">
        <f t="shared" si="493"/>
        <v>2</v>
      </c>
      <c r="J3948">
        <f t="shared" si="494"/>
        <v>1</v>
      </c>
      <c r="K3948">
        <f>J3948*Weighting!$W$12</f>
        <v>1</v>
      </c>
      <c r="M3948" s="14"/>
    </row>
    <row r="3949" spans="1:25" x14ac:dyDescent="0.25">
      <c r="A3949" s="32">
        <f>IF(Weighting!$P$13&gt;0,B3949,"")</f>
        <v>1.238</v>
      </c>
      <c r="B3949">
        <f>Weighting!$C$13</f>
        <v>1.238</v>
      </c>
      <c r="C3949">
        <f>Weighting!$F$13</f>
        <v>0</v>
      </c>
      <c r="D3949" t="b">
        <f>IF(C3949=1,'Data Transformation'!$G$3+0.5*'Data Transformation'!$W$25,IF(C3950=1,D3950-'Data Transformation'!$W$25,FALSE))</f>
        <v>0</v>
      </c>
      <c r="E3949" t="str">
        <f t="array" ref="E3949">IF(ISLOGICAL(D3949),"",FREQUENCY(IF('Data Transformation'!$B$425:$B$8425='Bin Analysis'!$B3939,'Data Transformation'!$G$425:$G$8425),D3949))</f>
        <v/>
      </c>
      <c r="F3949" t="str">
        <f t="shared" si="492"/>
        <v/>
      </c>
      <c r="G3949">
        <f>Weighting!$H$13</f>
        <v>0</v>
      </c>
      <c r="H3949">
        <f t="array" ref="H3949">FREQUENCY(IF('Data Transformation'!$B$4:$B$8425=B3939,'Data Transformation'!$G$4:$G$8425),'Bin Analysis'!$B3949)</f>
        <v>16</v>
      </c>
      <c r="I3949">
        <f t="shared" si="493"/>
        <v>1</v>
      </c>
      <c r="J3949">
        <f t="shared" si="494"/>
        <v>1</v>
      </c>
      <c r="K3949">
        <f>J3949*Weighting!$W$13</f>
        <v>2</v>
      </c>
      <c r="M3949" s="14"/>
    </row>
    <row r="3950" spans="1:25" x14ac:dyDescent="0.25">
      <c r="A3950" s="32">
        <f>IF(Weighting!$P$14&gt;0,B3950,"")</f>
        <v>1.369</v>
      </c>
      <c r="B3950">
        <f>Weighting!$C$14</f>
        <v>1.369</v>
      </c>
      <c r="C3950">
        <f>Weighting!$F$14</f>
        <v>0</v>
      </c>
      <c r="D3950" t="b">
        <f>IF(C3950=1,'Data Transformation'!$G$3+0.5*'Data Transformation'!$W$25,IF(C3951=1,D3951-'Data Transformation'!$W$25,FALSE))</f>
        <v>0</v>
      </c>
      <c r="E3950" t="str">
        <f t="array" ref="E3950">IF(ISLOGICAL(D3950),"",FREQUENCY(IF('Data Transformation'!$B$425:$B$8425='Bin Analysis'!$B3939,'Data Transformation'!$G$425:$G$8425),D3950))</f>
        <v/>
      </c>
      <c r="F3950" t="str">
        <f t="shared" si="492"/>
        <v/>
      </c>
      <c r="G3950">
        <f>Weighting!$H$14</f>
        <v>0</v>
      </c>
      <c r="H3950">
        <f t="array" ref="H3950">FREQUENCY(IF('Data Transformation'!$B$4:$B$8425=B3939,'Data Transformation'!$G$4:$G$8425),'Bin Analysis'!$B3950)</f>
        <v>17</v>
      </c>
      <c r="I3950">
        <f t="shared" si="493"/>
        <v>1</v>
      </c>
      <c r="J3950">
        <f t="shared" si="494"/>
        <v>1</v>
      </c>
      <c r="K3950">
        <f>J3950*Weighting!$W$14</f>
        <v>3</v>
      </c>
      <c r="M3950" s="14"/>
    </row>
    <row r="3951" spans="1:25" x14ac:dyDescent="0.25">
      <c r="A3951" s="32">
        <f>IF(Weighting!$P$15&gt;0,B3951,"")</f>
        <v>1.5000009999999999</v>
      </c>
      <c r="B3951">
        <f>Weighting!$C$15</f>
        <v>1.5000009999999999</v>
      </c>
      <c r="C3951">
        <f>Weighting!$F$15</f>
        <v>0</v>
      </c>
      <c r="D3951" t="b">
        <f>IF(C3951=1,'Data Transformation'!$G$3+0.5*'Data Transformation'!$W$25,IF(C3952=1,D3952-'Data Transformation'!$W$25,FALSE))</f>
        <v>0</v>
      </c>
      <c r="E3951" t="str">
        <f t="array" ref="E3951">IF(ISLOGICAL(D3951),"",FREQUENCY(IF('Data Transformation'!$B$425:$B$8425='Bin Analysis'!$B3939,'Data Transformation'!$G$425:$G$8425),D3951))</f>
        <v/>
      </c>
      <c r="F3951" t="str">
        <f t="shared" si="492"/>
        <v/>
      </c>
      <c r="G3951">
        <f>Weighting!$H$15</f>
        <v>0</v>
      </c>
      <c r="H3951">
        <f t="array" ref="H3951">FREQUENCY(IF('Data Transformation'!$B$4:$B$8425=B3939,'Data Transformation'!$G$4:$G$8425),'Bin Analysis'!$B3951)</f>
        <v>18</v>
      </c>
      <c r="I3951">
        <f t="shared" si="493"/>
        <v>1</v>
      </c>
      <c r="J3951">
        <f t="shared" si="494"/>
        <v>1</v>
      </c>
      <c r="K3951">
        <f>J3951*Weighting!$W$15</f>
        <v>3</v>
      </c>
      <c r="M3951" s="14"/>
    </row>
    <row r="3952" spans="1:25" x14ac:dyDescent="0.25">
      <c r="A3952" s="32" t="str">
        <f>IF(Weighting!$P$16&gt;0,B3952,"")</f>
        <v/>
      </c>
      <c r="B3952">
        <f>Weighting!$C$16</f>
        <v>1.631</v>
      </c>
      <c r="C3952">
        <f>Weighting!$F$16</f>
        <v>0</v>
      </c>
      <c r="D3952" t="b">
        <f>IF(C3952=1,'Data Transformation'!$G$3+0.5*'Data Transformation'!$W$25,IF(C3953=1,D3953-'Data Transformation'!$W$25,FALSE))</f>
        <v>0</v>
      </c>
      <c r="E3952" t="str">
        <f t="array" ref="E3952">IF(ISLOGICAL(D3952),"",FREQUENCY(IF('Data Transformation'!$B$425:$B$8425='Bin Analysis'!$B3939,'Data Transformation'!$G$425:$G$8425),D3952))</f>
        <v/>
      </c>
      <c r="F3952" t="str">
        <f t="shared" si="492"/>
        <v/>
      </c>
      <c r="G3952">
        <f>Weighting!$H$16</f>
        <v>0</v>
      </c>
      <c r="H3952">
        <f t="array" ref="H3952">FREQUENCY(IF('Data Transformation'!$B$4:$B$8425=B3939,'Data Transformation'!$G$4:$G$8425),'Bin Analysis'!$B3952)</f>
        <v>18</v>
      </c>
      <c r="I3952">
        <f t="shared" si="493"/>
        <v>0</v>
      </c>
      <c r="J3952">
        <f t="shared" si="494"/>
        <v>0</v>
      </c>
      <c r="K3952">
        <f>J3952*Weighting!$W$16</f>
        <v>0</v>
      </c>
      <c r="M3952" s="14"/>
    </row>
    <row r="3953" spans="1:25" x14ac:dyDescent="0.25">
      <c r="A3953" s="32" t="str">
        <f>IF(Weighting!$P$17&gt;0,B3953,"")</f>
        <v/>
      </c>
      <c r="B3953">
        <f>Weighting!$C$17</f>
        <v>1.762</v>
      </c>
      <c r="C3953">
        <f>Weighting!$F$17</f>
        <v>0</v>
      </c>
      <c r="D3953" t="b">
        <f>IF(C3953=1,'Data Transformation'!$G$3+0.5*'Data Transformation'!$W$25,IF(C3954=1,D3954-'Data Transformation'!$W$25,FALSE))</f>
        <v>0</v>
      </c>
      <c r="E3953" t="str">
        <f t="array" ref="E3953">IF(ISLOGICAL(D3953),"",FREQUENCY(IF('Data Transformation'!$B$425:$B$8425='Bin Analysis'!$B3939,'Data Transformation'!$G$425:$G$8425),D3953))</f>
        <v/>
      </c>
      <c r="F3953" t="str">
        <f t="shared" si="492"/>
        <v/>
      </c>
      <c r="G3953">
        <f>Weighting!$H$17</f>
        <v>0</v>
      </c>
      <c r="H3953">
        <f t="array" ref="H3953">FREQUENCY(IF('Data Transformation'!$B$4:$B$8425=B3939,'Data Transformation'!$G$4:$G$8425),'Bin Analysis'!$B3953)</f>
        <v>18</v>
      </c>
      <c r="I3953">
        <f t="shared" si="493"/>
        <v>0</v>
      </c>
      <c r="J3953">
        <f t="shared" si="494"/>
        <v>0</v>
      </c>
      <c r="K3953">
        <f>J3953*Weighting!$W$17</f>
        <v>0</v>
      </c>
      <c r="M3953" s="14"/>
    </row>
    <row r="3954" spans="1:25" x14ac:dyDescent="0.25">
      <c r="A3954" s="32" t="str">
        <f>IF(Weighting!$P$18&gt;0,B3954,"")</f>
        <v/>
      </c>
      <c r="B3954">
        <f>Weighting!$C$18</f>
        <v>1.893</v>
      </c>
      <c r="C3954">
        <f>Weighting!$F$18</f>
        <v>0</v>
      </c>
      <c r="D3954" t="b">
        <f>IF(C3954=1,'Data Transformation'!$G$3+0.5*'Data Transformation'!$W$25,IF(C3955=1,D3955-'Data Transformation'!$W$25,FALSE))</f>
        <v>0</v>
      </c>
      <c r="E3954" t="str">
        <f t="array" ref="E3954">IF(ISLOGICAL(D3954),"",FREQUENCY(IF('Data Transformation'!$B$425:$B$8425='Bin Analysis'!$B3939,'Data Transformation'!$G$425:$G$8425),D3954))</f>
        <v/>
      </c>
      <c r="F3954" t="str">
        <f t="shared" si="492"/>
        <v/>
      </c>
      <c r="G3954">
        <f>Weighting!$H$18</f>
        <v>0</v>
      </c>
      <c r="H3954">
        <f t="array" ref="H3954">FREQUENCY(IF('Data Transformation'!$B$4:$B$8425=B3939,'Data Transformation'!$G$4:$G$8425),'Bin Analysis'!$B3954)</f>
        <v>18</v>
      </c>
      <c r="I3954">
        <f t="shared" si="493"/>
        <v>0</v>
      </c>
      <c r="J3954">
        <f t="shared" si="494"/>
        <v>0</v>
      </c>
      <c r="K3954">
        <f>J3954*Weighting!$W$18</f>
        <v>0</v>
      </c>
      <c r="M3954" s="14"/>
    </row>
    <row r="3955" spans="1:25" x14ac:dyDescent="0.25">
      <c r="A3955" s="32" t="str">
        <f>IF(Weighting!$P$19&gt;0,B3955,"")</f>
        <v/>
      </c>
      <c r="B3955">
        <f>Weighting!$C$19</f>
        <v>2.024</v>
      </c>
      <c r="C3955">
        <f>Weighting!$F$19</f>
        <v>0</v>
      </c>
      <c r="D3955" t="b">
        <f>IF(C3955=1,'Data Transformation'!$G$3+0.5*'Data Transformation'!$W$25,IF(C3956=1,D3956-'Data Transformation'!$W$25,FALSE))</f>
        <v>0</v>
      </c>
      <c r="E3955" t="str">
        <f t="array" ref="E3955">IF(ISLOGICAL(D3955),"",FREQUENCY(IF('Data Transformation'!$B$425:$B$8425='Bin Analysis'!$B3939,'Data Transformation'!$G$425:$G$8425),D3955))</f>
        <v/>
      </c>
      <c r="F3955" t="str">
        <f t="shared" si="492"/>
        <v/>
      </c>
      <c r="G3955">
        <f>Weighting!$H$19</f>
        <v>0</v>
      </c>
      <c r="H3955">
        <f t="array" ref="H3955">FREQUENCY(IF('Data Transformation'!$B$4:$B$8425=B3939,'Data Transformation'!$G$4:$G$8425),'Bin Analysis'!$B3955)</f>
        <v>18</v>
      </c>
      <c r="I3955">
        <f t="shared" si="493"/>
        <v>0</v>
      </c>
      <c r="J3955">
        <f t="shared" si="494"/>
        <v>0</v>
      </c>
      <c r="K3955">
        <f>J3955*Weighting!$W$19</f>
        <v>0</v>
      </c>
      <c r="M3955" s="14"/>
    </row>
    <row r="3956" spans="1:25" x14ac:dyDescent="0.25">
      <c r="A3956" s="32" t="str">
        <f>IF(Weighting!$P$20&gt;0,B3956,"")</f>
        <v/>
      </c>
      <c r="B3956">
        <f>Weighting!$C$20</f>
        <v>2.1550000000000002</v>
      </c>
      <c r="C3956">
        <f>Weighting!$F$20</f>
        <v>0</v>
      </c>
      <c r="D3956" t="b">
        <f>IF(C3956=1,'Data Transformation'!$G$3+0.5*'Data Transformation'!$W$25,IF(C3957=1,D3957-'Data Transformation'!$W$25,FALSE))</f>
        <v>0</v>
      </c>
      <c r="E3956" t="str">
        <f t="array" ref="E3956">IF(ISLOGICAL(D3956),"",FREQUENCY(IF('Data Transformation'!$B$425:$B$8425='Bin Analysis'!$B3939,'Data Transformation'!$G$425:$G$8425),D3956))</f>
        <v/>
      </c>
      <c r="F3956" t="str">
        <f t="shared" si="492"/>
        <v/>
      </c>
      <c r="G3956">
        <f>Weighting!$H$20</f>
        <v>0</v>
      </c>
      <c r="H3956">
        <f t="array" ref="H3956">FREQUENCY(IF('Data Transformation'!$B$4:$B$8425=B3939,'Data Transformation'!$G$4:$G$8425),'Bin Analysis'!$B3956)</f>
        <v>18</v>
      </c>
      <c r="I3956">
        <f t="shared" si="493"/>
        <v>0</v>
      </c>
      <c r="J3956">
        <f t="shared" si="494"/>
        <v>0</v>
      </c>
      <c r="K3956">
        <f>J3956*Weighting!$W$20</f>
        <v>0</v>
      </c>
      <c r="M3956" s="14"/>
    </row>
    <row r="3957" spans="1:25" x14ac:dyDescent="0.25">
      <c r="A3957" s="32" t="str">
        <f>IF(Weighting!$P$21&gt;0,B3957,"")</f>
        <v/>
      </c>
      <c r="B3957">
        <f>Weighting!$C$21</f>
        <v>2.2860000000000005</v>
      </c>
      <c r="C3957">
        <f>Weighting!$F$21</f>
        <v>0</v>
      </c>
      <c r="D3957" t="b">
        <f>IF(C3957=1,'Data Transformation'!$G$3+0.5*'Data Transformation'!$W$25,IF(C3958=1,D3958-'Data Transformation'!$W$25,FALSE))</f>
        <v>0</v>
      </c>
      <c r="E3957" t="str">
        <f t="array" ref="E3957">IF(ISLOGICAL(D3957),"",FREQUENCY(IF('Data Transformation'!$B$425:$B$8425='Bin Analysis'!$B3939,'Data Transformation'!$G$425:$G$8425),D3957))</f>
        <v/>
      </c>
      <c r="F3957" t="str">
        <f t="shared" si="492"/>
        <v/>
      </c>
      <c r="G3957">
        <f>Weighting!$H$21</f>
        <v>0</v>
      </c>
      <c r="H3957">
        <f t="array" ref="H3957">FREQUENCY(IF('Data Transformation'!$B$4:$B$8425=B3939,'Data Transformation'!$G$4:$G$8425),'Bin Analysis'!$B3957)</f>
        <v>18</v>
      </c>
      <c r="I3957">
        <f t="shared" si="493"/>
        <v>0</v>
      </c>
      <c r="J3957">
        <f t="shared" si="494"/>
        <v>0</v>
      </c>
      <c r="K3957">
        <f>J3957*Weighting!$W$21</f>
        <v>0</v>
      </c>
      <c r="M3957" s="14"/>
    </row>
    <row r="3958" spans="1:25" x14ac:dyDescent="0.25">
      <c r="A3958" s="32" t="str">
        <f>IF(Weighting!$P$22&gt;0,B3958,"")</f>
        <v/>
      </c>
      <c r="B3958">
        <f>Weighting!$C$22</f>
        <v>2.4170000000000007</v>
      </c>
      <c r="C3958">
        <f>Weighting!$F$22</f>
        <v>0</v>
      </c>
      <c r="D3958" t="b">
        <f>IF(C3958=1,'Data Transformation'!$G$3+0.5*'Data Transformation'!$W$25,IF(C3959=1,D3959-'Data Transformation'!$W$25,FALSE))</f>
        <v>0</v>
      </c>
      <c r="E3958" t="str">
        <f t="array" ref="E3958">IF(ISLOGICAL(D3958),"",FREQUENCY(IF('Data Transformation'!$B$425:$B$8425='Bin Analysis'!$B3939,'Data Transformation'!$G$425:$G$8425),D3958))</f>
        <v/>
      </c>
      <c r="F3958" t="str">
        <f t="shared" si="492"/>
        <v/>
      </c>
      <c r="G3958">
        <f>Weighting!$H$22</f>
        <v>0</v>
      </c>
      <c r="H3958">
        <f t="array" ref="H3958">FREQUENCY(IF('Data Transformation'!$B$4:$B$8425=B3939,'Data Transformation'!$G$4:$G$8425),'Bin Analysis'!$B3958)</f>
        <v>18</v>
      </c>
      <c r="I3958">
        <f t="shared" si="493"/>
        <v>0</v>
      </c>
      <c r="J3958">
        <f t="shared" si="494"/>
        <v>0</v>
      </c>
      <c r="K3958">
        <f>J3958*Weighting!$W$22</f>
        <v>0</v>
      </c>
      <c r="M3958" s="14"/>
    </row>
    <row r="3959" spans="1:25" x14ac:dyDescent="0.25">
      <c r="A3959" s="32" t="str">
        <f>IF(Weighting!$P$23&gt;0,B3959,"")</f>
        <v/>
      </c>
      <c r="B3959">
        <f>Weighting!$C$23</f>
        <v>2.5480000000000009</v>
      </c>
      <c r="C3959">
        <f>Weighting!$F$23</f>
        <v>0</v>
      </c>
      <c r="D3959" t="b">
        <f>IF(C3959=1,'Data Transformation'!$G$3+0.5*'Data Transformation'!$W$25,IF(C3960=1,D3960-'Data Transformation'!$W$25,FALSE))</f>
        <v>0</v>
      </c>
      <c r="E3959" t="str">
        <f t="array" ref="E3959">IF(ISLOGICAL(D3959),"",FREQUENCY(IF('Data Transformation'!$B$425:$B$8425='Bin Analysis'!$B3939,'Data Transformation'!$G$425:$G$8425),D3959))</f>
        <v/>
      </c>
      <c r="F3959" t="str">
        <f t="shared" si="492"/>
        <v/>
      </c>
      <c r="G3959">
        <f>Weighting!$H$23</f>
        <v>0</v>
      </c>
      <c r="H3959">
        <f t="array" ref="H3959">FREQUENCY(IF('Data Transformation'!$B$4:$B$8425=B3939,'Data Transformation'!$G$4:$G$8425),'Bin Analysis'!$B3959)</f>
        <v>18</v>
      </c>
      <c r="I3959">
        <f t="shared" si="493"/>
        <v>0</v>
      </c>
      <c r="J3959">
        <f t="shared" si="494"/>
        <v>0</v>
      </c>
      <c r="K3959">
        <f>J3959*Weighting!$W$23</f>
        <v>0</v>
      </c>
      <c r="M3959" s="14"/>
    </row>
    <row r="3960" spans="1:25" x14ac:dyDescent="0.25">
      <c r="A3960" s="32" t="str">
        <f>IF(Weighting!$P$24&gt;0,B3960,"")</f>
        <v/>
      </c>
      <c r="B3960">
        <f>Weighting!$C$24</f>
        <v>2.6790000000000012</v>
      </c>
      <c r="C3960">
        <f>Weighting!$F$24</f>
        <v>0</v>
      </c>
      <c r="D3960" t="b">
        <f>IF(C3960=1,'Data Transformation'!$G$3+0.5*'Data Transformation'!$W$25,IF(C3961=1,D3961-'Data Transformation'!$W$25,FALSE))</f>
        <v>0</v>
      </c>
      <c r="E3960" t="str">
        <f t="array" ref="E3960">IF(ISLOGICAL(D3960),"",FREQUENCY(IF('Data Transformation'!$B$425:$B$8425='Bin Analysis'!$B3939,'Data Transformation'!$G$425:$G$8425),D3960))</f>
        <v/>
      </c>
      <c r="F3960" t="str">
        <f t="shared" si="492"/>
        <v/>
      </c>
      <c r="G3960">
        <f>Weighting!$H$24</f>
        <v>0</v>
      </c>
      <c r="H3960">
        <f t="array" ref="H3960">FREQUENCY(IF('Data Transformation'!$B$4:$B$8425=B3939,'Data Transformation'!$G$4:$G$8425),'Bin Analysis'!$B3960)</f>
        <v>18</v>
      </c>
      <c r="I3960">
        <f t="shared" si="493"/>
        <v>0</v>
      </c>
      <c r="J3960">
        <f t="shared" si="494"/>
        <v>0</v>
      </c>
      <c r="K3960">
        <f>J3960*Weighting!$W$24</f>
        <v>0</v>
      </c>
      <c r="M3960" s="14"/>
    </row>
    <row r="3961" spans="1:25" x14ac:dyDescent="0.25">
      <c r="A3961" s="32" t="str">
        <f>IF(Weighting!$P$25&gt;0,B3961,"")</f>
        <v/>
      </c>
      <c r="B3961">
        <f>Weighting!$C$25</f>
        <v>2.8100000000000014</v>
      </c>
      <c r="C3961">
        <f>Weighting!$F$25</f>
        <v>0</v>
      </c>
      <c r="D3961" t="b">
        <f>IF(C3961=1,'Data Transformation'!$G$3+0.5*'Data Transformation'!$W$25,IF(C3962=1,D3962-'Data Transformation'!$W$25,FALSE))</f>
        <v>0</v>
      </c>
      <c r="E3961" t="str">
        <f t="array" ref="E3961">IF(ISLOGICAL(D3961),"",FREQUENCY(IF('Data Transformation'!$B$425:$B$8425='Bin Analysis'!$B3939,'Data Transformation'!$G$425:$G$8425),D3961))</f>
        <v/>
      </c>
      <c r="F3961" t="str">
        <f t="shared" si="492"/>
        <v/>
      </c>
      <c r="G3961">
        <f>Weighting!$H$25</f>
        <v>0</v>
      </c>
      <c r="H3961">
        <f t="array" ref="H3961">FREQUENCY(IF('Data Transformation'!$B$4:$B$8425=B3939,'Data Transformation'!$G$4:$G$8425),'Bin Analysis'!$B3961)</f>
        <v>18</v>
      </c>
      <c r="I3961">
        <f t="shared" si="493"/>
        <v>0</v>
      </c>
      <c r="J3961">
        <f t="shared" si="494"/>
        <v>0</v>
      </c>
      <c r="K3961">
        <f>J3961*Weighting!$W$25</f>
        <v>0</v>
      </c>
      <c r="M3961" s="14"/>
    </row>
    <row r="3962" spans="1:25" x14ac:dyDescent="0.25">
      <c r="N3962" s="55"/>
      <c r="O3962"/>
      <c r="P3962"/>
      <c r="Q3962"/>
      <c r="R3962"/>
    </row>
    <row r="3963" spans="1:25" ht="23.25" x14ac:dyDescent="0.35">
      <c r="A3963" s="21" t="s">
        <v>0</v>
      </c>
      <c r="B3963" s="21">
        <f>IFERROR(VLOOKUP(C3963,'Data Transformation'!$L$6:$M$426,2,FALSE),"")</f>
        <v>165</v>
      </c>
      <c r="C3963" s="21">
        <f>C3939+1</f>
        <v>165</v>
      </c>
      <c r="D3963" s="21"/>
      <c r="E3963" s="21"/>
      <c r="F3963" s="21"/>
      <c r="G3963" s="21"/>
      <c r="H3963" s="22"/>
      <c r="I3963" s="22"/>
      <c r="J3963" s="22"/>
      <c r="K3963" s="21"/>
      <c r="L3963" s="21">
        <f>B3963</f>
        <v>165</v>
      </c>
      <c r="M3963" s="23">
        <f>INDEX('Data Transformation'!$O$4:$O$424,MATCH($B3963,'Data Transformation'!$M$4:$M$424,0),MATCH($M$2,'Data Transformation'!$O$3,0))</f>
        <v>18</v>
      </c>
      <c r="N3963" s="27">
        <f>IF('Input and Summary Results'!$J$16="minimum",'Bin Analysis'!X3964/(M3963-1),'Bin Analysis'!Y3963/('Bin Analysis'!M3963-1))</f>
        <v>0</v>
      </c>
      <c r="O3963" s="27">
        <f>IF(M3963=FALSE,NA(),(VLOOKUP(1,C3966:K3985,4,FALSE))/(M3963-1))</f>
        <v>5.8823529411764705E-2</v>
      </c>
      <c r="P3963" s="27">
        <f>IF(M3963=FALSE,NA(),SUM(J3966:J3985)/Weighting!$S$5)</f>
        <v>0.6</v>
      </c>
      <c r="Q3963" s="27">
        <f>IF(M3963=FALSE,NA(),SUM(K3966:K3985)/Weighting!$S$6)</f>
        <v>0.52173913043478259</v>
      </c>
      <c r="R3963" s="27">
        <f>IF(M3963=FALSE,NA(),(VLOOKUP(1,G3966:K3985,3,FALSE))/(M3963-1))</f>
        <v>0.58823529411764708</v>
      </c>
      <c r="S3963" s="22" t="str">
        <f>IF(M3963=FALSE,NA(),IF(SUM(J3966:J3985)=2,"yes","no"))</f>
        <v>no</v>
      </c>
      <c r="X3963" s="2" cm="2">
        <f t="array" ref="X3963:X3964">FREQUENCY(IF('Data Transformation'!$B$425:$B$6424='Bin Analysis'!L3963,'Data Transformation'!$G$425:$G$6424),'Data Transformation'!$U$11)</f>
        <v>17</v>
      </c>
      <c r="Y3963" s="2" cm="2">
        <f t="array" ref="Y3963:Y3964">FREQUENCY(IF('Data Transformation'!$B$425:$B$6424='Bin Analysis'!L3963,'Data Transformation'!$G$425:$G$6424),'Data Transformation'!$U$12)</f>
        <v>16</v>
      </c>
    </row>
    <row r="3964" spans="1:25" x14ac:dyDescent="0.25">
      <c r="A3964" s="14" t="s">
        <v>67</v>
      </c>
      <c r="B3964" t="s">
        <v>47</v>
      </c>
      <c r="C3964" t="s">
        <v>5</v>
      </c>
      <c r="D3964" t="s">
        <v>100</v>
      </c>
      <c r="E3964" t="s">
        <v>101</v>
      </c>
      <c r="F3964" t="s">
        <v>102</v>
      </c>
      <c r="G3964" t="s">
        <v>70</v>
      </c>
      <c r="H3964" t="s">
        <v>31</v>
      </c>
      <c r="I3964" t="s">
        <v>32</v>
      </c>
      <c r="J3964" t="s">
        <v>46</v>
      </c>
      <c r="K3964" s="14" t="s">
        <v>45</v>
      </c>
      <c r="M3964" s="14"/>
      <c r="X3964" s="2">
        <v>0</v>
      </c>
      <c r="Y3964" s="2">
        <v>1</v>
      </c>
    </row>
    <row r="3965" spans="1:25" x14ac:dyDescent="0.25">
      <c r="A3965" s="32"/>
      <c r="D3965" t="b">
        <f>IF(C3965=1,'Data Transformation'!$G$3+0.5*'Data Transformation'!$W$25,IF(C3966=1,D3966-'Data Transformation'!$W$25,FALSE))</f>
        <v>0</v>
      </c>
      <c r="E3965" t="str">
        <f t="array" ref="E3965">IF(ISLOGICAL(D3965),"",FREQUENCY(IF('Data Transformation'!$B$425:$B$8425='Bin Analysis'!$B3963,'Data Transformation'!$G$425:$G$8425),D3965))</f>
        <v/>
      </c>
      <c r="F3965" t="str">
        <f>IF(ISLOGICAL(D3965),"",E3965-E3964)</f>
        <v/>
      </c>
      <c r="M3965" s="14"/>
    </row>
    <row r="3966" spans="1:25" x14ac:dyDescent="0.25">
      <c r="A3966" s="32">
        <f>IF(Weighting!$P$6&gt;0,B3966,"")</f>
        <v>0.32100000000000001</v>
      </c>
      <c r="B3966">
        <f>Weighting!$C$6</f>
        <v>0.32100000000000001</v>
      </c>
      <c r="C3966">
        <f>Weighting!$F$6</f>
        <v>0</v>
      </c>
      <c r="D3966" t="b">
        <f>IF(C3966=1,'Data Transformation'!$G$3+0.5*'Data Transformation'!$W$25,IF(C3967=1,D3967-'Data Transformation'!$W$25,FALSE))</f>
        <v>0</v>
      </c>
      <c r="E3966" t="str">
        <f t="array" ref="E3966">IF(ISLOGICAL(D3966),"",FREQUENCY(IF('Data Transformation'!$B$425:$B$8425='Bin Analysis'!$B3963,'Data Transformation'!$G$425:$G$8425),D3966))</f>
        <v/>
      </c>
      <c r="F3966" t="str">
        <f>IF(ISLOGICAL(D3966),"",E3966-E3965)</f>
        <v/>
      </c>
      <c r="G3966">
        <f>Weighting!$H$6</f>
        <v>1</v>
      </c>
      <c r="H3966">
        <f t="array" ref="H3966">FREQUENCY(IF('Data Transformation'!$B$4:$B$8425=B3963,'Data Transformation'!$G$4:$G$8425),'Bin Analysis'!$B3966)</f>
        <v>10</v>
      </c>
      <c r="I3966">
        <f>H3966-H3965</f>
        <v>10</v>
      </c>
      <c r="J3966">
        <f>IF(I3966=0,0,1)</f>
        <v>1</v>
      </c>
      <c r="K3966">
        <f>J3966*Weighting!$W$6</f>
        <v>1</v>
      </c>
      <c r="M3966" s="14"/>
    </row>
    <row r="3967" spans="1:25" x14ac:dyDescent="0.25">
      <c r="A3967" s="32">
        <f>IF(Weighting!$P$7&gt;0,B3967,"")</f>
        <v>0.45200000000000001</v>
      </c>
      <c r="B3967">
        <f>Weighting!$C$7</f>
        <v>0.45200000000000001</v>
      </c>
      <c r="C3967">
        <f>Weighting!$F$7</f>
        <v>0</v>
      </c>
      <c r="D3967" t="b">
        <f>IF(C3967=1,'Data Transformation'!$G$3+0.5*'Data Transformation'!$W$25,IF(C3968=1,D3968-'Data Transformation'!$W$25,FALSE))</f>
        <v>0</v>
      </c>
      <c r="E3967" t="str">
        <f t="array" ref="E3967">IF(ISLOGICAL(D3967),"",FREQUENCY(IF('Data Transformation'!$B$425:$B$8425='Bin Analysis'!$B3963,'Data Transformation'!$G$425:$G$8425),D3967))</f>
        <v/>
      </c>
      <c r="F3967" t="str">
        <f t="shared" ref="F3967:F3985" si="495">IF(ISLOGICAL(D3967),"",E3967-E3966)</f>
        <v/>
      </c>
      <c r="G3967">
        <f>Weighting!$H$7</f>
        <v>0</v>
      </c>
      <c r="H3967">
        <f t="array" ref="H3967">FREQUENCY(IF('Data Transformation'!$B$4:$B$8425=B3963,'Data Transformation'!$G$4:$G$8425),'Bin Analysis'!$B3967)</f>
        <v>12</v>
      </c>
      <c r="I3967">
        <f t="shared" ref="I3967:I3985" si="496">H3967-H3966</f>
        <v>2</v>
      </c>
      <c r="J3967">
        <f>IF(I3967=0,0,1)</f>
        <v>1</v>
      </c>
      <c r="K3967">
        <f>J3967*Weighting!$W$7</f>
        <v>2</v>
      </c>
      <c r="M3967" s="14"/>
    </row>
    <row r="3968" spans="1:25" x14ac:dyDescent="0.25">
      <c r="A3968" s="32">
        <f>IF(Weighting!$P$8&gt;0,B3968,"")</f>
        <v>0.58299999999999996</v>
      </c>
      <c r="B3968">
        <f>Weighting!$C$8</f>
        <v>0.58299999999999996</v>
      </c>
      <c r="C3968">
        <f>Weighting!$F$8</f>
        <v>0</v>
      </c>
      <c r="D3968" t="b">
        <f>IF(C3968=1,'Data Transformation'!$G$3+0.5*'Data Transformation'!$W$25,IF(C3969=1,D3969-'Data Transformation'!$W$25,FALSE))</f>
        <v>0</v>
      </c>
      <c r="E3968" t="str">
        <f t="array" ref="E3968">IF(ISLOGICAL(D3968),"",FREQUENCY(IF('Data Transformation'!$B$425:$B$8425='Bin Analysis'!$B3963,'Data Transformation'!$G$425:$G$8425),D3968))</f>
        <v/>
      </c>
      <c r="F3968" t="str">
        <f t="shared" si="495"/>
        <v/>
      </c>
      <c r="G3968">
        <f>Weighting!$H$8</f>
        <v>0</v>
      </c>
      <c r="H3968">
        <f t="array" ref="H3968">FREQUENCY(IF('Data Transformation'!$B$4:$B$8425=B3963,'Data Transformation'!$G$4:$G$8425),'Bin Analysis'!$B3968)</f>
        <v>14</v>
      </c>
      <c r="I3968">
        <f t="shared" si="496"/>
        <v>2</v>
      </c>
      <c r="J3968">
        <f t="shared" ref="J3968:J3985" si="497">IF(I3968=0,0,1)</f>
        <v>1</v>
      </c>
      <c r="K3968">
        <f>J3968*Weighting!$W$8</f>
        <v>3</v>
      </c>
      <c r="M3968" s="14"/>
    </row>
    <row r="3969" spans="1:13" x14ac:dyDescent="0.25">
      <c r="A3969" s="32">
        <f>IF(Weighting!$P$9&gt;0,B3969,"")</f>
        <v>0.71399999999999997</v>
      </c>
      <c r="B3969" s="50">
        <f>Weighting!$C$9</f>
        <v>0.71399999999999997</v>
      </c>
      <c r="C3969">
        <f>Weighting!$F$9</f>
        <v>0</v>
      </c>
      <c r="D3969" t="b">
        <f>IF(C3969=1,'Data Transformation'!$G$3+0.5*'Data Transformation'!$W$25,IF(C3970=1,D3970-'Data Transformation'!$W$25,FALSE))</f>
        <v>0</v>
      </c>
      <c r="E3969" t="str">
        <f t="array" ref="E3969">IF(ISLOGICAL(D3969),"",FREQUENCY(IF('Data Transformation'!$B$425:$B$8425='Bin Analysis'!$B3963,'Data Transformation'!$G$425:$G$8425),D3969))</f>
        <v/>
      </c>
      <c r="F3969" t="str">
        <f t="shared" si="495"/>
        <v/>
      </c>
      <c r="G3969">
        <f>Weighting!$H$9</f>
        <v>0</v>
      </c>
      <c r="H3969">
        <f t="array" ref="H3969">FREQUENCY(IF('Data Transformation'!$B$4:$B$8425=B3963,'Data Transformation'!$G$4:$G$8425),'Bin Analysis'!$B3969)</f>
        <v>16</v>
      </c>
      <c r="I3969">
        <f t="shared" si="496"/>
        <v>2</v>
      </c>
      <c r="J3969">
        <f t="shared" si="497"/>
        <v>1</v>
      </c>
      <c r="K3969">
        <f>J3969*Weighting!$W$9</f>
        <v>3</v>
      </c>
      <c r="M3969" s="14"/>
    </row>
    <row r="3970" spans="1:13" x14ac:dyDescent="0.25">
      <c r="A3970" s="32">
        <f>IF(Weighting!$P$10&gt;0,B3970,"")</f>
        <v>0.84499999999999997</v>
      </c>
      <c r="B3970">
        <f>Weighting!$C$10</f>
        <v>0.84499999999999997</v>
      </c>
      <c r="C3970">
        <f>Weighting!$F$10</f>
        <v>0</v>
      </c>
      <c r="D3970" t="b">
        <f>IF(C3970=1,'Data Transformation'!$G$3+0.5*'Data Transformation'!$W$25,IF(C3971=1,D3971-'Data Transformation'!$W$25,FALSE))</f>
        <v>0</v>
      </c>
      <c r="E3970" t="str">
        <f t="array" ref="E3970">IF(ISLOGICAL(D3970),"",FREQUENCY(IF('Data Transformation'!$B$425:$B$8425='Bin Analysis'!$B3963,'Data Transformation'!$G$425:$G$8425),D3970))</f>
        <v/>
      </c>
      <c r="F3970" t="str">
        <f t="shared" si="495"/>
        <v/>
      </c>
      <c r="G3970">
        <f>Weighting!$H$10</f>
        <v>0</v>
      </c>
      <c r="H3970">
        <f t="array" ref="H3970">FREQUENCY(IF('Data Transformation'!$B$4:$B$8425=B3963,'Data Transformation'!$G$4:$G$8425),'Bin Analysis'!$B3970)</f>
        <v>16</v>
      </c>
      <c r="I3970">
        <f t="shared" si="496"/>
        <v>0</v>
      </c>
      <c r="J3970">
        <f t="shared" si="497"/>
        <v>0</v>
      </c>
      <c r="K3970">
        <f>J3970*Weighting!$W$10</f>
        <v>0</v>
      </c>
      <c r="M3970" s="14"/>
    </row>
    <row r="3971" spans="1:13" x14ac:dyDescent="0.25">
      <c r="A3971" s="32">
        <f>IF(Weighting!$P$11&gt;0,B3971,"")</f>
        <v>0.97599999999999998</v>
      </c>
      <c r="B3971">
        <f>Weighting!$C$11</f>
        <v>0.97599999999999998</v>
      </c>
      <c r="C3971">
        <f>Weighting!$F$11</f>
        <v>0</v>
      </c>
      <c r="D3971">
        <f>IF(C3971=1,'Data Transformation'!$G$3+0.5*'Data Transformation'!$W$25,IF(C3972=1,D3972-'Data Transformation'!$W$25,FALSE))</f>
        <v>0.86899999999999999</v>
      </c>
      <c r="E3971">
        <f t="array" ref="E3971">IF(ISLOGICAL(D3971),"",FREQUENCY(IF('Data Transformation'!$B$425:$B$8425='Bin Analysis'!$B3963,'Data Transformation'!$G$425:$G$8425),D3971))</f>
        <v>16</v>
      </c>
      <c r="F3971" t="e">
        <f t="shared" si="495"/>
        <v>#VALUE!</v>
      </c>
      <c r="G3971">
        <f>Weighting!$H$11</f>
        <v>0</v>
      </c>
      <c r="H3971">
        <f t="array" ref="H3971">FREQUENCY(IF('Data Transformation'!$B$4:$B$8425=B3963,'Data Transformation'!$G$4:$G$8425),'Bin Analysis'!$B3971)</f>
        <v>17</v>
      </c>
      <c r="I3971">
        <f t="shared" si="496"/>
        <v>1</v>
      </c>
      <c r="J3971">
        <f t="shared" si="497"/>
        <v>1</v>
      </c>
      <c r="K3971">
        <f>J3971*Weighting!$W$11</f>
        <v>2</v>
      </c>
      <c r="M3971" s="14"/>
    </row>
    <row r="3972" spans="1:13" x14ac:dyDescent="0.25">
      <c r="A3972" s="32">
        <f>IF(Weighting!$P$12&gt;0,B3972,"")</f>
        <v>1.107</v>
      </c>
      <c r="B3972">
        <f>Weighting!$C$12</f>
        <v>1.107</v>
      </c>
      <c r="C3972">
        <f>Weighting!$F$12</f>
        <v>1</v>
      </c>
      <c r="D3972">
        <f>IF(C3972=1,'Data Transformation'!$G$3+0.5*'Data Transformation'!$W$25,IF(C3973=1,D3973-'Data Transformation'!$W$25,FALSE))</f>
        <v>1.131</v>
      </c>
      <c r="E3972">
        <f t="array" ref="E3972">IF(ISLOGICAL(D3972),"",FREQUENCY(IF('Data Transformation'!$B$425:$B$8425='Bin Analysis'!$B3963,'Data Transformation'!$G$425:$G$8425),D3972))</f>
        <v>17</v>
      </c>
      <c r="F3972">
        <f t="shared" si="495"/>
        <v>1</v>
      </c>
      <c r="G3972">
        <f>Weighting!$H$12</f>
        <v>0</v>
      </c>
      <c r="H3972">
        <f t="array" ref="H3972">FREQUENCY(IF('Data Transformation'!$B$4:$B$8425=B3963,'Data Transformation'!$G$4:$G$8425),'Bin Analysis'!$B3972)</f>
        <v>18</v>
      </c>
      <c r="I3972">
        <f t="shared" si="496"/>
        <v>1</v>
      </c>
      <c r="J3972">
        <f t="shared" si="497"/>
        <v>1</v>
      </c>
      <c r="K3972">
        <f>J3972*Weighting!$W$12</f>
        <v>1</v>
      </c>
      <c r="M3972" s="14"/>
    </row>
    <row r="3973" spans="1:13" x14ac:dyDescent="0.25">
      <c r="A3973" s="32">
        <f>IF(Weighting!$P$13&gt;0,B3973,"")</f>
        <v>1.238</v>
      </c>
      <c r="B3973">
        <f>Weighting!$C$13</f>
        <v>1.238</v>
      </c>
      <c r="C3973">
        <f>Weighting!$F$13</f>
        <v>0</v>
      </c>
      <c r="D3973" t="b">
        <f>IF(C3973=1,'Data Transformation'!$G$3+0.5*'Data Transformation'!$W$25,IF(C3974=1,D3974-'Data Transformation'!$W$25,FALSE))</f>
        <v>0</v>
      </c>
      <c r="E3973" t="str">
        <f t="array" ref="E3973">IF(ISLOGICAL(D3973),"",FREQUENCY(IF('Data Transformation'!$B$425:$B$8425='Bin Analysis'!$B3963,'Data Transformation'!$G$425:$G$8425),D3973))</f>
        <v/>
      </c>
      <c r="F3973" t="str">
        <f t="shared" si="495"/>
        <v/>
      </c>
      <c r="G3973">
        <f>Weighting!$H$13</f>
        <v>0</v>
      </c>
      <c r="H3973">
        <f t="array" ref="H3973">FREQUENCY(IF('Data Transformation'!$B$4:$B$8425=B3963,'Data Transformation'!$G$4:$G$8425),'Bin Analysis'!$B3973)</f>
        <v>18</v>
      </c>
      <c r="I3973">
        <f t="shared" si="496"/>
        <v>0</v>
      </c>
      <c r="J3973">
        <f t="shared" si="497"/>
        <v>0</v>
      </c>
      <c r="K3973">
        <f>J3973*Weighting!$W$13</f>
        <v>0</v>
      </c>
      <c r="M3973" s="14"/>
    </row>
    <row r="3974" spans="1:13" x14ac:dyDescent="0.25">
      <c r="A3974" s="32">
        <f>IF(Weighting!$P$14&gt;0,B3974,"")</f>
        <v>1.369</v>
      </c>
      <c r="B3974">
        <f>Weighting!$C$14</f>
        <v>1.369</v>
      </c>
      <c r="C3974">
        <f>Weighting!$F$14</f>
        <v>0</v>
      </c>
      <c r="D3974" t="b">
        <f>IF(C3974=1,'Data Transformation'!$G$3+0.5*'Data Transformation'!$W$25,IF(C3975=1,D3975-'Data Transformation'!$W$25,FALSE))</f>
        <v>0</v>
      </c>
      <c r="E3974" t="str">
        <f t="array" ref="E3974">IF(ISLOGICAL(D3974),"",FREQUENCY(IF('Data Transformation'!$B$425:$B$8425='Bin Analysis'!$B3963,'Data Transformation'!$G$425:$G$8425),D3974))</f>
        <v/>
      </c>
      <c r="F3974" t="str">
        <f t="shared" si="495"/>
        <v/>
      </c>
      <c r="G3974">
        <f>Weighting!$H$14</f>
        <v>0</v>
      </c>
      <c r="H3974">
        <f t="array" ref="H3974">FREQUENCY(IF('Data Transformation'!$B$4:$B$8425=B3963,'Data Transformation'!$G$4:$G$8425),'Bin Analysis'!$B3974)</f>
        <v>18</v>
      </c>
      <c r="I3974">
        <f t="shared" si="496"/>
        <v>0</v>
      </c>
      <c r="J3974">
        <f t="shared" si="497"/>
        <v>0</v>
      </c>
      <c r="K3974">
        <f>J3974*Weighting!$W$14</f>
        <v>0</v>
      </c>
      <c r="M3974" s="14"/>
    </row>
    <row r="3975" spans="1:13" x14ac:dyDescent="0.25">
      <c r="A3975" s="32">
        <f>IF(Weighting!$P$15&gt;0,B3975,"")</f>
        <v>1.5000009999999999</v>
      </c>
      <c r="B3975">
        <f>Weighting!$C$15</f>
        <v>1.5000009999999999</v>
      </c>
      <c r="C3975">
        <f>Weighting!$F$15</f>
        <v>0</v>
      </c>
      <c r="D3975" t="b">
        <f>IF(C3975=1,'Data Transformation'!$G$3+0.5*'Data Transformation'!$W$25,IF(C3976=1,D3976-'Data Transformation'!$W$25,FALSE))</f>
        <v>0</v>
      </c>
      <c r="E3975" t="str">
        <f t="array" ref="E3975">IF(ISLOGICAL(D3975),"",FREQUENCY(IF('Data Transformation'!$B$425:$B$8425='Bin Analysis'!$B3963,'Data Transformation'!$G$425:$G$8425),D3975))</f>
        <v/>
      </c>
      <c r="F3975" t="str">
        <f t="shared" si="495"/>
        <v/>
      </c>
      <c r="G3975">
        <f>Weighting!$H$15</f>
        <v>0</v>
      </c>
      <c r="H3975">
        <f t="array" ref="H3975">FREQUENCY(IF('Data Transformation'!$B$4:$B$8425=B3963,'Data Transformation'!$G$4:$G$8425),'Bin Analysis'!$B3975)</f>
        <v>18</v>
      </c>
      <c r="I3975">
        <f t="shared" si="496"/>
        <v>0</v>
      </c>
      <c r="J3975">
        <f t="shared" si="497"/>
        <v>0</v>
      </c>
      <c r="K3975">
        <f>J3975*Weighting!$W$15</f>
        <v>0</v>
      </c>
      <c r="M3975" s="14"/>
    </row>
    <row r="3976" spans="1:13" x14ac:dyDescent="0.25">
      <c r="A3976" s="32" t="str">
        <f>IF(Weighting!$P$16&gt;0,B3976,"")</f>
        <v/>
      </c>
      <c r="B3976">
        <f>Weighting!$C$16</f>
        <v>1.631</v>
      </c>
      <c r="C3976">
        <f>Weighting!$F$16</f>
        <v>0</v>
      </c>
      <c r="D3976" t="b">
        <f>IF(C3976=1,'Data Transformation'!$G$3+0.5*'Data Transformation'!$W$25,IF(C3977=1,D3977-'Data Transformation'!$W$25,FALSE))</f>
        <v>0</v>
      </c>
      <c r="E3976" t="str">
        <f t="array" ref="E3976">IF(ISLOGICAL(D3976),"",FREQUENCY(IF('Data Transformation'!$B$425:$B$8425='Bin Analysis'!$B3963,'Data Transformation'!$G$425:$G$8425),D3976))</f>
        <v/>
      </c>
      <c r="F3976" t="str">
        <f t="shared" si="495"/>
        <v/>
      </c>
      <c r="G3976">
        <f>Weighting!$H$16</f>
        <v>0</v>
      </c>
      <c r="H3976">
        <f t="array" ref="H3976">FREQUENCY(IF('Data Transformation'!$B$4:$B$8425=B3963,'Data Transformation'!$G$4:$G$8425),'Bin Analysis'!$B3976)</f>
        <v>18</v>
      </c>
      <c r="I3976">
        <f t="shared" si="496"/>
        <v>0</v>
      </c>
      <c r="J3976">
        <f t="shared" si="497"/>
        <v>0</v>
      </c>
      <c r="K3976">
        <f>J3976*Weighting!$W$16</f>
        <v>0</v>
      </c>
      <c r="M3976" s="14"/>
    </row>
    <row r="3977" spans="1:13" x14ac:dyDescent="0.25">
      <c r="A3977" s="32" t="str">
        <f>IF(Weighting!$P$17&gt;0,B3977,"")</f>
        <v/>
      </c>
      <c r="B3977">
        <f>Weighting!$C$17</f>
        <v>1.762</v>
      </c>
      <c r="C3977">
        <f>Weighting!$F$17</f>
        <v>0</v>
      </c>
      <c r="D3977" t="b">
        <f>IF(C3977=1,'Data Transformation'!$G$3+0.5*'Data Transformation'!$W$25,IF(C3978=1,D3978-'Data Transformation'!$W$25,FALSE))</f>
        <v>0</v>
      </c>
      <c r="E3977" t="str">
        <f t="array" ref="E3977">IF(ISLOGICAL(D3977),"",FREQUENCY(IF('Data Transformation'!$B$425:$B$8425='Bin Analysis'!$B3963,'Data Transformation'!$G$425:$G$8425),D3977))</f>
        <v/>
      </c>
      <c r="F3977" t="str">
        <f t="shared" si="495"/>
        <v/>
      </c>
      <c r="G3977">
        <f>Weighting!$H$17</f>
        <v>0</v>
      </c>
      <c r="H3977">
        <f t="array" ref="H3977">FREQUENCY(IF('Data Transformation'!$B$4:$B$8425=B3963,'Data Transformation'!$G$4:$G$8425),'Bin Analysis'!$B3977)</f>
        <v>18</v>
      </c>
      <c r="I3977">
        <f t="shared" si="496"/>
        <v>0</v>
      </c>
      <c r="J3977">
        <f t="shared" si="497"/>
        <v>0</v>
      </c>
      <c r="K3977">
        <f>J3977*Weighting!$W$17</f>
        <v>0</v>
      </c>
      <c r="M3977" s="14"/>
    </row>
    <row r="3978" spans="1:13" x14ac:dyDescent="0.25">
      <c r="A3978" s="32" t="str">
        <f>IF(Weighting!$P$18&gt;0,B3978,"")</f>
        <v/>
      </c>
      <c r="B3978">
        <f>Weighting!$C$18</f>
        <v>1.893</v>
      </c>
      <c r="C3978">
        <f>Weighting!$F$18</f>
        <v>0</v>
      </c>
      <c r="D3978" t="b">
        <f>IF(C3978=1,'Data Transformation'!$G$3+0.5*'Data Transformation'!$W$25,IF(C3979=1,D3979-'Data Transformation'!$W$25,FALSE))</f>
        <v>0</v>
      </c>
      <c r="E3978" t="str">
        <f t="array" ref="E3978">IF(ISLOGICAL(D3978),"",FREQUENCY(IF('Data Transformation'!$B$425:$B$8425='Bin Analysis'!$B3963,'Data Transformation'!$G$425:$G$8425),D3978))</f>
        <v/>
      </c>
      <c r="F3978" t="str">
        <f t="shared" si="495"/>
        <v/>
      </c>
      <c r="G3978">
        <f>Weighting!$H$18</f>
        <v>0</v>
      </c>
      <c r="H3978">
        <f t="array" ref="H3978">FREQUENCY(IF('Data Transformation'!$B$4:$B$8425=B3963,'Data Transformation'!$G$4:$G$8425),'Bin Analysis'!$B3978)</f>
        <v>18</v>
      </c>
      <c r="I3978">
        <f t="shared" si="496"/>
        <v>0</v>
      </c>
      <c r="J3978">
        <f t="shared" si="497"/>
        <v>0</v>
      </c>
      <c r="K3978">
        <f>J3978*Weighting!$W$18</f>
        <v>0</v>
      </c>
      <c r="M3978" s="14"/>
    </row>
    <row r="3979" spans="1:13" x14ac:dyDescent="0.25">
      <c r="A3979" s="32" t="str">
        <f>IF(Weighting!$P$19&gt;0,B3979,"")</f>
        <v/>
      </c>
      <c r="B3979">
        <f>Weighting!$C$19</f>
        <v>2.024</v>
      </c>
      <c r="C3979">
        <f>Weighting!$F$19</f>
        <v>0</v>
      </c>
      <c r="D3979" t="b">
        <f>IF(C3979=1,'Data Transformation'!$G$3+0.5*'Data Transformation'!$W$25,IF(C3980=1,D3980-'Data Transformation'!$W$25,FALSE))</f>
        <v>0</v>
      </c>
      <c r="E3979" t="str">
        <f t="array" ref="E3979">IF(ISLOGICAL(D3979),"",FREQUENCY(IF('Data Transformation'!$B$425:$B$8425='Bin Analysis'!$B3963,'Data Transformation'!$G$425:$G$8425),D3979))</f>
        <v/>
      </c>
      <c r="F3979" t="str">
        <f t="shared" si="495"/>
        <v/>
      </c>
      <c r="G3979">
        <f>Weighting!$H$19</f>
        <v>0</v>
      </c>
      <c r="H3979">
        <f t="array" ref="H3979">FREQUENCY(IF('Data Transformation'!$B$4:$B$8425=B3963,'Data Transformation'!$G$4:$G$8425),'Bin Analysis'!$B3979)</f>
        <v>18</v>
      </c>
      <c r="I3979">
        <f t="shared" si="496"/>
        <v>0</v>
      </c>
      <c r="J3979">
        <f t="shared" si="497"/>
        <v>0</v>
      </c>
      <c r="K3979">
        <f>J3979*Weighting!$W$19</f>
        <v>0</v>
      </c>
      <c r="M3979" s="14"/>
    </row>
    <row r="3980" spans="1:13" x14ac:dyDescent="0.25">
      <c r="A3980" s="32" t="str">
        <f>IF(Weighting!$P$20&gt;0,B3980,"")</f>
        <v/>
      </c>
      <c r="B3980">
        <f>Weighting!$C$20</f>
        <v>2.1550000000000002</v>
      </c>
      <c r="C3980">
        <f>Weighting!$F$20</f>
        <v>0</v>
      </c>
      <c r="D3980" t="b">
        <f>IF(C3980=1,'Data Transformation'!$G$3+0.5*'Data Transformation'!$W$25,IF(C3981=1,D3981-'Data Transformation'!$W$25,FALSE))</f>
        <v>0</v>
      </c>
      <c r="E3980" t="str">
        <f t="array" ref="E3980">IF(ISLOGICAL(D3980),"",FREQUENCY(IF('Data Transformation'!$B$425:$B$8425='Bin Analysis'!$B3963,'Data Transformation'!$G$425:$G$8425),D3980))</f>
        <v/>
      </c>
      <c r="F3980" t="str">
        <f t="shared" si="495"/>
        <v/>
      </c>
      <c r="G3980">
        <f>Weighting!$H$20</f>
        <v>0</v>
      </c>
      <c r="H3980">
        <f t="array" ref="H3980">FREQUENCY(IF('Data Transformation'!$B$4:$B$8425=B3963,'Data Transformation'!$G$4:$G$8425),'Bin Analysis'!$B3980)</f>
        <v>18</v>
      </c>
      <c r="I3980">
        <f t="shared" si="496"/>
        <v>0</v>
      </c>
      <c r="J3980">
        <f t="shared" si="497"/>
        <v>0</v>
      </c>
      <c r="K3980">
        <f>J3980*Weighting!$W$20</f>
        <v>0</v>
      </c>
      <c r="M3980" s="14"/>
    </row>
    <row r="3981" spans="1:13" x14ac:dyDescent="0.25">
      <c r="A3981" s="32" t="str">
        <f>IF(Weighting!$P$21&gt;0,B3981,"")</f>
        <v/>
      </c>
      <c r="B3981">
        <f>Weighting!$C$21</f>
        <v>2.2860000000000005</v>
      </c>
      <c r="C3981">
        <f>Weighting!$F$21</f>
        <v>0</v>
      </c>
      <c r="D3981" t="b">
        <f>IF(C3981=1,'Data Transformation'!$G$3+0.5*'Data Transformation'!$W$25,IF(C3982=1,D3982-'Data Transformation'!$W$25,FALSE))</f>
        <v>0</v>
      </c>
      <c r="E3981" t="str">
        <f t="array" ref="E3981">IF(ISLOGICAL(D3981),"",FREQUENCY(IF('Data Transformation'!$B$425:$B$8425='Bin Analysis'!$B3963,'Data Transformation'!$G$425:$G$8425),D3981))</f>
        <v/>
      </c>
      <c r="F3981" t="str">
        <f t="shared" si="495"/>
        <v/>
      </c>
      <c r="G3981">
        <f>Weighting!$H$21</f>
        <v>0</v>
      </c>
      <c r="H3981">
        <f t="array" ref="H3981">FREQUENCY(IF('Data Transformation'!$B$4:$B$8425=B3963,'Data Transformation'!$G$4:$G$8425),'Bin Analysis'!$B3981)</f>
        <v>18</v>
      </c>
      <c r="I3981">
        <f t="shared" si="496"/>
        <v>0</v>
      </c>
      <c r="J3981">
        <f t="shared" si="497"/>
        <v>0</v>
      </c>
      <c r="K3981">
        <f>J3981*Weighting!$W$21</f>
        <v>0</v>
      </c>
      <c r="M3981" s="14"/>
    </row>
    <row r="3982" spans="1:13" x14ac:dyDescent="0.25">
      <c r="A3982" s="32" t="str">
        <f>IF(Weighting!$P$22&gt;0,B3982,"")</f>
        <v/>
      </c>
      <c r="B3982">
        <f>Weighting!$C$22</f>
        <v>2.4170000000000007</v>
      </c>
      <c r="C3982">
        <f>Weighting!$F$22</f>
        <v>0</v>
      </c>
      <c r="D3982" t="b">
        <f>IF(C3982=1,'Data Transformation'!$G$3+0.5*'Data Transformation'!$W$25,IF(C3983=1,D3983-'Data Transformation'!$W$25,FALSE))</f>
        <v>0</v>
      </c>
      <c r="E3982" t="str">
        <f t="array" ref="E3982">IF(ISLOGICAL(D3982),"",FREQUENCY(IF('Data Transformation'!$B$425:$B$8425='Bin Analysis'!$B3963,'Data Transformation'!$G$425:$G$8425),D3982))</f>
        <v/>
      </c>
      <c r="F3982" t="str">
        <f t="shared" si="495"/>
        <v/>
      </c>
      <c r="G3982">
        <f>Weighting!$H$22</f>
        <v>0</v>
      </c>
      <c r="H3982">
        <f t="array" ref="H3982">FREQUENCY(IF('Data Transformation'!$B$4:$B$8425=B3963,'Data Transformation'!$G$4:$G$8425),'Bin Analysis'!$B3982)</f>
        <v>18</v>
      </c>
      <c r="I3982">
        <f t="shared" si="496"/>
        <v>0</v>
      </c>
      <c r="J3982">
        <f t="shared" si="497"/>
        <v>0</v>
      </c>
      <c r="K3982">
        <f>J3982*Weighting!$W$22</f>
        <v>0</v>
      </c>
      <c r="M3982" s="14"/>
    </row>
    <row r="3983" spans="1:13" x14ac:dyDescent="0.25">
      <c r="A3983" s="32" t="str">
        <f>IF(Weighting!$P$23&gt;0,B3983,"")</f>
        <v/>
      </c>
      <c r="B3983">
        <f>Weighting!$C$23</f>
        <v>2.5480000000000009</v>
      </c>
      <c r="C3983">
        <f>Weighting!$F$23</f>
        <v>0</v>
      </c>
      <c r="D3983" t="b">
        <f>IF(C3983=1,'Data Transformation'!$G$3+0.5*'Data Transformation'!$W$25,IF(C3984=1,D3984-'Data Transformation'!$W$25,FALSE))</f>
        <v>0</v>
      </c>
      <c r="E3983" t="str">
        <f t="array" ref="E3983">IF(ISLOGICAL(D3983),"",FREQUENCY(IF('Data Transformation'!$B$425:$B$8425='Bin Analysis'!$B3963,'Data Transformation'!$G$425:$G$8425),D3983))</f>
        <v/>
      </c>
      <c r="F3983" t="str">
        <f t="shared" si="495"/>
        <v/>
      </c>
      <c r="G3983">
        <f>Weighting!$H$23</f>
        <v>0</v>
      </c>
      <c r="H3983">
        <f t="array" ref="H3983">FREQUENCY(IF('Data Transformation'!$B$4:$B$8425=B3963,'Data Transformation'!$G$4:$G$8425),'Bin Analysis'!$B3983)</f>
        <v>18</v>
      </c>
      <c r="I3983">
        <f t="shared" si="496"/>
        <v>0</v>
      </c>
      <c r="J3983">
        <f t="shared" si="497"/>
        <v>0</v>
      </c>
      <c r="K3983">
        <f>J3983*Weighting!$W$23</f>
        <v>0</v>
      </c>
      <c r="M3983" s="14"/>
    </row>
    <row r="3984" spans="1:13" x14ac:dyDescent="0.25">
      <c r="A3984" s="32" t="str">
        <f>IF(Weighting!$P$24&gt;0,B3984,"")</f>
        <v/>
      </c>
      <c r="B3984">
        <f>Weighting!$C$24</f>
        <v>2.6790000000000012</v>
      </c>
      <c r="C3984">
        <f>Weighting!$F$24</f>
        <v>0</v>
      </c>
      <c r="D3984" t="b">
        <f>IF(C3984=1,'Data Transformation'!$G$3+0.5*'Data Transformation'!$W$25,IF(C3985=1,D3985-'Data Transformation'!$W$25,FALSE))</f>
        <v>0</v>
      </c>
      <c r="E3984" t="str">
        <f t="array" ref="E3984">IF(ISLOGICAL(D3984),"",FREQUENCY(IF('Data Transformation'!$B$425:$B$8425='Bin Analysis'!$B3963,'Data Transformation'!$G$425:$G$8425),D3984))</f>
        <v/>
      </c>
      <c r="F3984" t="str">
        <f t="shared" si="495"/>
        <v/>
      </c>
      <c r="G3984">
        <f>Weighting!$H$24</f>
        <v>0</v>
      </c>
      <c r="H3984">
        <f t="array" ref="H3984">FREQUENCY(IF('Data Transformation'!$B$4:$B$8425=B3963,'Data Transformation'!$G$4:$G$8425),'Bin Analysis'!$B3984)</f>
        <v>18</v>
      </c>
      <c r="I3984">
        <f t="shared" si="496"/>
        <v>0</v>
      </c>
      <c r="J3984">
        <f t="shared" si="497"/>
        <v>0</v>
      </c>
      <c r="K3984">
        <f>J3984*Weighting!$W$24</f>
        <v>0</v>
      </c>
      <c r="M3984" s="14"/>
    </row>
    <row r="3985" spans="1:25" x14ac:dyDescent="0.25">
      <c r="A3985" s="32" t="str">
        <f>IF(Weighting!$P$25&gt;0,B3985,"")</f>
        <v/>
      </c>
      <c r="B3985">
        <f>Weighting!$C$25</f>
        <v>2.8100000000000014</v>
      </c>
      <c r="C3985">
        <f>Weighting!$F$25</f>
        <v>0</v>
      </c>
      <c r="D3985" t="b">
        <f>IF(C3985=1,'Data Transformation'!$G$3+0.5*'Data Transformation'!$W$25,IF(C3986=1,D3986-'Data Transformation'!$W$25,FALSE))</f>
        <v>0</v>
      </c>
      <c r="E3985" t="str">
        <f t="array" ref="E3985">IF(ISLOGICAL(D3985),"",FREQUENCY(IF('Data Transformation'!$B$425:$B$8425='Bin Analysis'!$B3963,'Data Transformation'!$G$425:$G$8425),D3985))</f>
        <v/>
      </c>
      <c r="F3985" t="str">
        <f t="shared" si="495"/>
        <v/>
      </c>
      <c r="G3985">
        <f>Weighting!$H$25</f>
        <v>0</v>
      </c>
      <c r="H3985">
        <f t="array" ref="H3985">FREQUENCY(IF('Data Transformation'!$B$4:$B$8425=B3963,'Data Transformation'!$G$4:$G$8425),'Bin Analysis'!$B3985)</f>
        <v>18</v>
      </c>
      <c r="I3985">
        <f t="shared" si="496"/>
        <v>0</v>
      </c>
      <c r="J3985">
        <f t="shared" si="497"/>
        <v>0</v>
      </c>
      <c r="K3985">
        <f>J3985*Weighting!$W$25</f>
        <v>0</v>
      </c>
      <c r="M3985" s="14"/>
    </row>
    <row r="3986" spans="1:25" x14ac:dyDescent="0.25">
      <c r="O3986"/>
      <c r="P3986"/>
      <c r="Q3986"/>
      <c r="R3986"/>
    </row>
    <row r="3987" spans="1:25" ht="23.25" x14ac:dyDescent="0.35">
      <c r="A3987" s="21" t="s">
        <v>0</v>
      </c>
      <c r="B3987" s="21">
        <f>IFERROR(VLOOKUP(C3987,'Data Transformation'!$L$6:$M$426,2,FALSE),"")</f>
        <v>166</v>
      </c>
      <c r="C3987" s="21">
        <f>C3963+1</f>
        <v>166</v>
      </c>
      <c r="D3987" s="21"/>
      <c r="E3987" s="21"/>
      <c r="F3987" s="21"/>
      <c r="G3987" s="21"/>
      <c r="H3987" s="22"/>
      <c r="I3987" s="22"/>
      <c r="J3987" s="22"/>
      <c r="K3987" s="21"/>
      <c r="L3987" s="21">
        <f>B3987</f>
        <v>166</v>
      </c>
      <c r="M3987" s="23">
        <f>INDEX('Data Transformation'!$O$4:$O$424,MATCH($B3987,'Data Transformation'!$M$4:$M$424,0),MATCH($M$2,'Data Transformation'!$O$3,0))</f>
        <v>18</v>
      </c>
      <c r="N3987" s="27">
        <f>IF('Input and Summary Results'!$J$16="minimum",'Bin Analysis'!X3988/(M3987-1),'Bin Analysis'!Y3987/('Bin Analysis'!M3987-1))</f>
        <v>0</v>
      </c>
      <c r="O3987" s="27">
        <f>IF(M3987=FALSE,NA(),(VLOOKUP(1,C3990:K4009,4,FALSE))/(M3987-1))</f>
        <v>0</v>
      </c>
      <c r="P3987" s="27">
        <f>IF(M3987=FALSE,NA(),SUM(J3990:J4009)/Weighting!$S$5)</f>
        <v>0.3</v>
      </c>
      <c r="Q3987" s="27">
        <f>IF(M3987=FALSE,NA(),SUM(K3990:K4009)/Weighting!$S$6)</f>
        <v>0.21739130434782608</v>
      </c>
      <c r="R3987" s="27">
        <f>IF(M3987=FALSE,NA(),(VLOOKUP(1,G3990:K4009,3,FALSE))/(M3987-1))</f>
        <v>0.94117647058823528</v>
      </c>
      <c r="S3987" s="22" t="str">
        <f>IF(M3987=FALSE,NA(),IF(SUM(J3990:J4009)=2,"yes","no"))</f>
        <v>no</v>
      </c>
      <c r="X3987" s="2" cm="2">
        <f t="array" ref="X3987:X3988">FREQUENCY(IF('Data Transformation'!$B$425:$B$6424='Bin Analysis'!L3987,'Data Transformation'!$G$425:$G$6424),'Data Transformation'!$U$11)</f>
        <v>17</v>
      </c>
      <c r="Y3987" s="2" cm="2">
        <f t="array" ref="Y3987:Y3988">FREQUENCY(IF('Data Transformation'!$B$425:$B$6424='Bin Analysis'!L3987,'Data Transformation'!$G$425:$G$6424),'Data Transformation'!$U$12)</f>
        <v>17</v>
      </c>
    </row>
    <row r="3988" spans="1:25" x14ac:dyDescent="0.25">
      <c r="A3988" s="14" t="s">
        <v>67</v>
      </c>
      <c r="B3988" t="s">
        <v>47</v>
      </c>
      <c r="C3988" t="s">
        <v>5</v>
      </c>
      <c r="D3988" t="s">
        <v>100</v>
      </c>
      <c r="E3988" t="s">
        <v>101</v>
      </c>
      <c r="F3988" t="s">
        <v>102</v>
      </c>
      <c r="G3988" t="s">
        <v>70</v>
      </c>
      <c r="H3988" t="s">
        <v>31</v>
      </c>
      <c r="I3988" t="s">
        <v>32</v>
      </c>
      <c r="J3988" t="s">
        <v>46</v>
      </c>
      <c r="K3988" s="14" t="s">
        <v>45</v>
      </c>
      <c r="M3988" s="14"/>
      <c r="X3988" s="2">
        <v>0</v>
      </c>
      <c r="Y3988" s="2">
        <v>0</v>
      </c>
    </row>
    <row r="3989" spans="1:25" x14ac:dyDescent="0.25">
      <c r="A3989" s="32"/>
      <c r="D3989" t="b">
        <f>IF(C3989=1,'Data Transformation'!$G$3+0.5*'Data Transformation'!$W$25,IF(C3990=1,D3990-'Data Transformation'!$W$25,FALSE))</f>
        <v>0</v>
      </c>
      <c r="E3989" t="str">
        <f t="array" ref="E3989">IF(ISLOGICAL(D3989),"",FREQUENCY(IF('Data Transformation'!$B$425:$B$8425='Bin Analysis'!$B3987,'Data Transformation'!$G$425:$G$8425),D3989))</f>
        <v/>
      </c>
      <c r="F3989" t="str">
        <f>IF(ISLOGICAL(D3989),"",E3989-E3988)</f>
        <v/>
      </c>
      <c r="M3989" s="14"/>
    </row>
    <row r="3990" spans="1:25" x14ac:dyDescent="0.25">
      <c r="A3990" s="32">
        <f>IF(Weighting!$P$6&gt;0,B3990,"")</f>
        <v>0.32100000000000001</v>
      </c>
      <c r="B3990">
        <f>Weighting!$C$6</f>
        <v>0.32100000000000001</v>
      </c>
      <c r="C3990">
        <f>Weighting!$F$6</f>
        <v>0</v>
      </c>
      <c r="D3990" t="b">
        <f>IF(C3990=1,'Data Transformation'!$G$3+0.5*'Data Transformation'!$W$25,IF(C3991=1,D3991-'Data Transformation'!$W$25,FALSE))</f>
        <v>0</v>
      </c>
      <c r="E3990" t="str">
        <f t="array" ref="E3990">IF(ISLOGICAL(D3990),"",FREQUENCY(IF('Data Transformation'!$B$425:$B$8425='Bin Analysis'!$B3987,'Data Transformation'!$G$425:$G$8425),D3990))</f>
        <v/>
      </c>
      <c r="F3990" t="str">
        <f>IF(ISLOGICAL(D3990),"",E3990-E3989)</f>
        <v/>
      </c>
      <c r="G3990">
        <f>Weighting!$H$6</f>
        <v>1</v>
      </c>
      <c r="H3990">
        <f t="array" ref="H3990">FREQUENCY(IF('Data Transformation'!$B$4:$B$8425=B3987,'Data Transformation'!$G$4:$G$8425),'Bin Analysis'!$B3990)</f>
        <v>16</v>
      </c>
      <c r="I3990">
        <f>H3990-H3989</f>
        <v>16</v>
      </c>
      <c r="J3990">
        <f>IF(I3990=0,0,1)</f>
        <v>1</v>
      </c>
      <c r="K3990">
        <f>J3990*Weighting!$W$6</f>
        <v>1</v>
      </c>
      <c r="M3990" s="14"/>
    </row>
    <row r="3991" spans="1:25" x14ac:dyDescent="0.25">
      <c r="A3991" s="32">
        <f>IF(Weighting!$P$7&gt;0,B3991,"")</f>
        <v>0.45200000000000001</v>
      </c>
      <c r="B3991">
        <f>Weighting!$C$7</f>
        <v>0.45200000000000001</v>
      </c>
      <c r="C3991">
        <f>Weighting!$F$7</f>
        <v>0</v>
      </c>
      <c r="D3991" t="b">
        <f>IF(C3991=1,'Data Transformation'!$G$3+0.5*'Data Transformation'!$W$25,IF(C3992=1,D3992-'Data Transformation'!$W$25,FALSE))</f>
        <v>0</v>
      </c>
      <c r="E3991" t="str">
        <f t="array" ref="E3991">IF(ISLOGICAL(D3991),"",FREQUENCY(IF('Data Transformation'!$B$425:$B$8425='Bin Analysis'!$B3987,'Data Transformation'!$G$425:$G$8425),D3991))</f>
        <v/>
      </c>
      <c r="F3991" t="str">
        <f t="shared" ref="F3991:F4009" si="498">IF(ISLOGICAL(D3991),"",E3991-E3990)</f>
        <v/>
      </c>
      <c r="G3991">
        <f>Weighting!$H$7</f>
        <v>0</v>
      </c>
      <c r="H3991">
        <f t="array" ref="H3991">FREQUENCY(IF('Data Transformation'!$B$4:$B$8425=B3987,'Data Transformation'!$G$4:$G$8425),'Bin Analysis'!$B3991)</f>
        <v>16</v>
      </c>
      <c r="I3991">
        <f t="shared" ref="I3991:I4009" si="499">H3991-H3990</f>
        <v>0</v>
      </c>
      <c r="J3991">
        <f>IF(I3991=0,0,1)</f>
        <v>0</v>
      </c>
      <c r="K3991">
        <f>J3991*Weighting!$W$7</f>
        <v>0</v>
      </c>
      <c r="M3991" s="14"/>
    </row>
    <row r="3992" spans="1:25" x14ac:dyDescent="0.25">
      <c r="A3992" s="32">
        <f>IF(Weighting!$P$8&gt;0,B3992,"")</f>
        <v>0.58299999999999996</v>
      </c>
      <c r="B3992">
        <f>Weighting!$C$8</f>
        <v>0.58299999999999996</v>
      </c>
      <c r="C3992">
        <f>Weighting!$F$8</f>
        <v>0</v>
      </c>
      <c r="D3992" t="b">
        <f>IF(C3992=1,'Data Transformation'!$G$3+0.5*'Data Transformation'!$W$25,IF(C3993=1,D3993-'Data Transformation'!$W$25,FALSE))</f>
        <v>0</v>
      </c>
      <c r="E3992" t="str">
        <f t="array" ref="E3992">IF(ISLOGICAL(D3992),"",FREQUENCY(IF('Data Transformation'!$B$425:$B$8425='Bin Analysis'!$B3987,'Data Transformation'!$G$425:$G$8425),D3992))</f>
        <v/>
      </c>
      <c r="F3992" t="str">
        <f t="shared" si="498"/>
        <v/>
      </c>
      <c r="G3992">
        <f>Weighting!$H$8</f>
        <v>0</v>
      </c>
      <c r="H3992">
        <f t="array" ref="H3992">FREQUENCY(IF('Data Transformation'!$B$4:$B$8425=B3987,'Data Transformation'!$G$4:$G$8425),'Bin Analysis'!$B3992)</f>
        <v>17</v>
      </c>
      <c r="I3992">
        <f t="shared" si="499"/>
        <v>1</v>
      </c>
      <c r="J3992">
        <f t="shared" ref="J3992:J4009" si="500">IF(I3992=0,0,1)</f>
        <v>1</v>
      </c>
      <c r="K3992">
        <f>J3992*Weighting!$W$8</f>
        <v>3</v>
      </c>
      <c r="M3992" s="14"/>
    </row>
    <row r="3993" spans="1:25" x14ac:dyDescent="0.25">
      <c r="A3993" s="32">
        <f>IF(Weighting!$P$9&gt;0,B3993,"")</f>
        <v>0.71399999999999997</v>
      </c>
      <c r="B3993" s="50">
        <f>Weighting!$C$9</f>
        <v>0.71399999999999997</v>
      </c>
      <c r="C3993">
        <f>Weighting!$F$9</f>
        <v>0</v>
      </c>
      <c r="D3993" t="b">
        <f>IF(C3993=1,'Data Transformation'!$G$3+0.5*'Data Transformation'!$W$25,IF(C3994=1,D3994-'Data Transformation'!$W$25,FALSE))</f>
        <v>0</v>
      </c>
      <c r="E3993" t="str">
        <f t="array" ref="E3993">IF(ISLOGICAL(D3993),"",FREQUENCY(IF('Data Transformation'!$B$425:$B$8425='Bin Analysis'!$B3987,'Data Transformation'!$G$425:$G$8425),D3993))</f>
        <v/>
      </c>
      <c r="F3993" t="str">
        <f t="shared" si="498"/>
        <v/>
      </c>
      <c r="G3993">
        <f>Weighting!$H$9</f>
        <v>0</v>
      </c>
      <c r="H3993">
        <f t="array" ref="H3993">FREQUENCY(IF('Data Transformation'!$B$4:$B$8425=B3987,'Data Transformation'!$G$4:$G$8425),'Bin Analysis'!$B3993)</f>
        <v>17</v>
      </c>
      <c r="I3993">
        <f t="shared" si="499"/>
        <v>0</v>
      </c>
      <c r="J3993">
        <f t="shared" si="500"/>
        <v>0</v>
      </c>
      <c r="K3993">
        <f>J3993*Weighting!$W$9</f>
        <v>0</v>
      </c>
      <c r="M3993" s="14"/>
    </row>
    <row r="3994" spans="1:25" x14ac:dyDescent="0.25">
      <c r="A3994" s="32">
        <f>IF(Weighting!$P$10&gt;0,B3994,"")</f>
        <v>0.84499999999999997</v>
      </c>
      <c r="B3994">
        <f>Weighting!$C$10</f>
        <v>0.84499999999999997</v>
      </c>
      <c r="C3994">
        <f>Weighting!$F$10</f>
        <v>0</v>
      </c>
      <c r="D3994" t="b">
        <f>IF(C3994=1,'Data Transformation'!$G$3+0.5*'Data Transformation'!$W$25,IF(C3995=1,D3995-'Data Transformation'!$W$25,FALSE))</f>
        <v>0</v>
      </c>
      <c r="E3994" t="str">
        <f t="array" ref="E3994">IF(ISLOGICAL(D3994),"",FREQUENCY(IF('Data Transformation'!$B$425:$B$8425='Bin Analysis'!$B3987,'Data Transformation'!$G$425:$G$8425),D3994))</f>
        <v/>
      </c>
      <c r="F3994" t="str">
        <f t="shared" si="498"/>
        <v/>
      </c>
      <c r="G3994">
        <f>Weighting!$H$10</f>
        <v>0</v>
      </c>
      <c r="H3994">
        <f t="array" ref="H3994">FREQUENCY(IF('Data Transformation'!$B$4:$B$8425=B3987,'Data Transformation'!$G$4:$G$8425),'Bin Analysis'!$B3994)</f>
        <v>17</v>
      </c>
      <c r="I3994">
        <f t="shared" si="499"/>
        <v>0</v>
      </c>
      <c r="J3994">
        <f t="shared" si="500"/>
        <v>0</v>
      </c>
      <c r="K3994">
        <f>J3994*Weighting!$W$10</f>
        <v>0</v>
      </c>
      <c r="M3994" s="14"/>
    </row>
    <row r="3995" spans="1:25" x14ac:dyDescent="0.25">
      <c r="A3995" s="32">
        <f>IF(Weighting!$P$11&gt;0,B3995,"")</f>
        <v>0.97599999999999998</v>
      </c>
      <c r="B3995">
        <f>Weighting!$C$11</f>
        <v>0.97599999999999998</v>
      </c>
      <c r="C3995">
        <f>Weighting!$F$11</f>
        <v>0</v>
      </c>
      <c r="D3995">
        <f>IF(C3995=1,'Data Transformation'!$G$3+0.5*'Data Transformation'!$W$25,IF(C3996=1,D3996-'Data Transformation'!$W$25,FALSE))</f>
        <v>0.86899999999999999</v>
      </c>
      <c r="E3995">
        <f t="array" ref="E3995">IF(ISLOGICAL(D3995),"",FREQUENCY(IF('Data Transformation'!$B$425:$B$8425='Bin Analysis'!$B3987,'Data Transformation'!$G$425:$G$8425),D3995))</f>
        <v>17</v>
      </c>
      <c r="F3995" t="e">
        <f t="shared" si="498"/>
        <v>#VALUE!</v>
      </c>
      <c r="G3995">
        <f>Weighting!$H$11</f>
        <v>0</v>
      </c>
      <c r="H3995">
        <f t="array" ref="H3995">FREQUENCY(IF('Data Transformation'!$B$4:$B$8425=B3987,'Data Transformation'!$G$4:$G$8425),'Bin Analysis'!$B3995)</f>
        <v>17</v>
      </c>
      <c r="I3995">
        <f t="shared" si="499"/>
        <v>0</v>
      </c>
      <c r="J3995">
        <f t="shared" si="500"/>
        <v>0</v>
      </c>
      <c r="K3995">
        <f>J3995*Weighting!$W$11</f>
        <v>0</v>
      </c>
      <c r="M3995" s="14"/>
    </row>
    <row r="3996" spans="1:25" x14ac:dyDescent="0.25">
      <c r="A3996" s="32">
        <f>IF(Weighting!$P$12&gt;0,B3996,"")</f>
        <v>1.107</v>
      </c>
      <c r="B3996">
        <f>Weighting!$C$12</f>
        <v>1.107</v>
      </c>
      <c r="C3996">
        <f>Weighting!$F$12</f>
        <v>1</v>
      </c>
      <c r="D3996">
        <f>IF(C3996=1,'Data Transformation'!$G$3+0.5*'Data Transformation'!$W$25,IF(C3997=1,D3997-'Data Transformation'!$W$25,FALSE))</f>
        <v>1.131</v>
      </c>
      <c r="E3996">
        <f t="array" ref="E3996">IF(ISLOGICAL(D3996),"",FREQUENCY(IF('Data Transformation'!$B$425:$B$8425='Bin Analysis'!$B3987,'Data Transformation'!$G$425:$G$8425),D3996))</f>
        <v>17</v>
      </c>
      <c r="F3996">
        <f t="shared" si="498"/>
        <v>0</v>
      </c>
      <c r="G3996">
        <f>Weighting!$H$12</f>
        <v>0</v>
      </c>
      <c r="H3996">
        <f t="array" ref="H3996">FREQUENCY(IF('Data Transformation'!$B$4:$B$8425=B3987,'Data Transformation'!$G$4:$G$8425),'Bin Analysis'!$B3996)</f>
        <v>18</v>
      </c>
      <c r="I3996">
        <f t="shared" si="499"/>
        <v>1</v>
      </c>
      <c r="J3996">
        <f t="shared" si="500"/>
        <v>1</v>
      </c>
      <c r="K3996">
        <f>J3996*Weighting!$W$12</f>
        <v>1</v>
      </c>
      <c r="M3996" s="14"/>
    </row>
    <row r="3997" spans="1:25" x14ac:dyDescent="0.25">
      <c r="A3997" s="32">
        <f>IF(Weighting!$P$13&gt;0,B3997,"")</f>
        <v>1.238</v>
      </c>
      <c r="B3997">
        <f>Weighting!$C$13</f>
        <v>1.238</v>
      </c>
      <c r="C3997">
        <f>Weighting!$F$13</f>
        <v>0</v>
      </c>
      <c r="D3997" t="b">
        <f>IF(C3997=1,'Data Transformation'!$G$3+0.5*'Data Transformation'!$W$25,IF(C3998=1,D3998-'Data Transformation'!$W$25,FALSE))</f>
        <v>0</v>
      </c>
      <c r="E3997" t="str">
        <f t="array" ref="E3997">IF(ISLOGICAL(D3997),"",FREQUENCY(IF('Data Transformation'!$B$425:$B$8425='Bin Analysis'!$B3987,'Data Transformation'!$G$425:$G$8425),D3997))</f>
        <v/>
      </c>
      <c r="F3997" t="str">
        <f t="shared" si="498"/>
        <v/>
      </c>
      <c r="G3997">
        <f>Weighting!$H$13</f>
        <v>0</v>
      </c>
      <c r="H3997">
        <f t="array" ref="H3997">FREQUENCY(IF('Data Transformation'!$B$4:$B$8425=B3987,'Data Transformation'!$G$4:$G$8425),'Bin Analysis'!$B3997)</f>
        <v>18</v>
      </c>
      <c r="I3997">
        <f t="shared" si="499"/>
        <v>0</v>
      </c>
      <c r="J3997">
        <f t="shared" si="500"/>
        <v>0</v>
      </c>
      <c r="K3997">
        <f>J3997*Weighting!$W$13</f>
        <v>0</v>
      </c>
      <c r="M3997" s="14"/>
    </row>
    <row r="3998" spans="1:25" x14ac:dyDescent="0.25">
      <c r="A3998" s="32">
        <f>IF(Weighting!$P$14&gt;0,B3998,"")</f>
        <v>1.369</v>
      </c>
      <c r="B3998">
        <f>Weighting!$C$14</f>
        <v>1.369</v>
      </c>
      <c r="C3998">
        <f>Weighting!$F$14</f>
        <v>0</v>
      </c>
      <c r="D3998" t="b">
        <f>IF(C3998=1,'Data Transformation'!$G$3+0.5*'Data Transformation'!$W$25,IF(C3999=1,D3999-'Data Transformation'!$W$25,FALSE))</f>
        <v>0</v>
      </c>
      <c r="E3998" t="str">
        <f t="array" ref="E3998">IF(ISLOGICAL(D3998),"",FREQUENCY(IF('Data Transformation'!$B$425:$B$8425='Bin Analysis'!$B3987,'Data Transformation'!$G$425:$G$8425),D3998))</f>
        <v/>
      </c>
      <c r="F3998" t="str">
        <f t="shared" si="498"/>
        <v/>
      </c>
      <c r="G3998">
        <f>Weighting!$H$14</f>
        <v>0</v>
      </c>
      <c r="H3998">
        <f t="array" ref="H3998">FREQUENCY(IF('Data Transformation'!$B$4:$B$8425=B3987,'Data Transformation'!$G$4:$G$8425),'Bin Analysis'!$B3998)</f>
        <v>18</v>
      </c>
      <c r="I3998">
        <f t="shared" si="499"/>
        <v>0</v>
      </c>
      <c r="J3998">
        <f t="shared" si="500"/>
        <v>0</v>
      </c>
      <c r="K3998">
        <f>J3998*Weighting!$W$14</f>
        <v>0</v>
      </c>
      <c r="M3998" s="14"/>
    </row>
    <row r="3999" spans="1:25" x14ac:dyDescent="0.25">
      <c r="A3999" s="32">
        <f>IF(Weighting!$P$15&gt;0,B3999,"")</f>
        <v>1.5000009999999999</v>
      </c>
      <c r="B3999">
        <f>Weighting!$C$15</f>
        <v>1.5000009999999999</v>
      </c>
      <c r="C3999">
        <f>Weighting!$F$15</f>
        <v>0</v>
      </c>
      <c r="D3999" t="b">
        <f>IF(C3999=1,'Data Transformation'!$G$3+0.5*'Data Transformation'!$W$25,IF(C4000=1,D4000-'Data Transformation'!$W$25,FALSE))</f>
        <v>0</v>
      </c>
      <c r="E3999" t="str">
        <f t="array" ref="E3999">IF(ISLOGICAL(D3999),"",FREQUENCY(IF('Data Transformation'!$B$425:$B$8425='Bin Analysis'!$B3987,'Data Transformation'!$G$425:$G$8425),D3999))</f>
        <v/>
      </c>
      <c r="F3999" t="str">
        <f t="shared" si="498"/>
        <v/>
      </c>
      <c r="G3999">
        <f>Weighting!$H$15</f>
        <v>0</v>
      </c>
      <c r="H3999">
        <f t="array" ref="H3999">FREQUENCY(IF('Data Transformation'!$B$4:$B$8425=B3987,'Data Transformation'!$G$4:$G$8425),'Bin Analysis'!$B3999)</f>
        <v>18</v>
      </c>
      <c r="I3999">
        <f t="shared" si="499"/>
        <v>0</v>
      </c>
      <c r="J3999">
        <f t="shared" si="500"/>
        <v>0</v>
      </c>
      <c r="K3999">
        <f>J3999*Weighting!$W$15</f>
        <v>0</v>
      </c>
      <c r="M3999" s="14"/>
    </row>
    <row r="4000" spans="1:25" x14ac:dyDescent="0.25">
      <c r="A4000" s="32" t="str">
        <f>IF(Weighting!$P$16&gt;0,B4000,"")</f>
        <v/>
      </c>
      <c r="B4000">
        <f>Weighting!$C$16</f>
        <v>1.631</v>
      </c>
      <c r="C4000">
        <f>Weighting!$F$16</f>
        <v>0</v>
      </c>
      <c r="D4000" t="b">
        <f>IF(C4000=1,'Data Transformation'!$G$3+0.5*'Data Transformation'!$W$25,IF(C4001=1,D4001-'Data Transformation'!$W$25,FALSE))</f>
        <v>0</v>
      </c>
      <c r="E4000" t="str">
        <f t="array" ref="E4000">IF(ISLOGICAL(D4000),"",FREQUENCY(IF('Data Transformation'!$B$425:$B$8425='Bin Analysis'!$B3987,'Data Transformation'!$G$425:$G$8425),D4000))</f>
        <v/>
      </c>
      <c r="F4000" t="str">
        <f t="shared" si="498"/>
        <v/>
      </c>
      <c r="G4000">
        <f>Weighting!$H$16</f>
        <v>0</v>
      </c>
      <c r="H4000">
        <f t="array" ref="H4000">FREQUENCY(IF('Data Transformation'!$B$4:$B$8425=B3987,'Data Transformation'!$G$4:$G$8425),'Bin Analysis'!$B4000)</f>
        <v>18</v>
      </c>
      <c r="I4000">
        <f t="shared" si="499"/>
        <v>0</v>
      </c>
      <c r="J4000">
        <f t="shared" si="500"/>
        <v>0</v>
      </c>
      <c r="K4000">
        <f>J4000*Weighting!$W$16</f>
        <v>0</v>
      </c>
      <c r="M4000" s="14"/>
    </row>
    <row r="4001" spans="1:25" x14ac:dyDescent="0.25">
      <c r="A4001" s="32" t="str">
        <f>IF(Weighting!$P$17&gt;0,B4001,"")</f>
        <v/>
      </c>
      <c r="B4001">
        <f>Weighting!$C$17</f>
        <v>1.762</v>
      </c>
      <c r="C4001">
        <f>Weighting!$F$17</f>
        <v>0</v>
      </c>
      <c r="D4001" t="b">
        <f>IF(C4001=1,'Data Transformation'!$G$3+0.5*'Data Transformation'!$W$25,IF(C4002=1,D4002-'Data Transformation'!$W$25,FALSE))</f>
        <v>0</v>
      </c>
      <c r="E4001" t="str">
        <f t="array" ref="E4001">IF(ISLOGICAL(D4001),"",FREQUENCY(IF('Data Transformation'!$B$425:$B$8425='Bin Analysis'!$B3987,'Data Transformation'!$G$425:$G$8425),D4001))</f>
        <v/>
      </c>
      <c r="F4001" t="str">
        <f t="shared" si="498"/>
        <v/>
      </c>
      <c r="G4001">
        <f>Weighting!$H$17</f>
        <v>0</v>
      </c>
      <c r="H4001">
        <f t="array" ref="H4001">FREQUENCY(IF('Data Transformation'!$B$4:$B$8425=B3987,'Data Transformation'!$G$4:$G$8425),'Bin Analysis'!$B4001)</f>
        <v>18</v>
      </c>
      <c r="I4001">
        <f t="shared" si="499"/>
        <v>0</v>
      </c>
      <c r="J4001">
        <f t="shared" si="500"/>
        <v>0</v>
      </c>
      <c r="K4001">
        <f>J4001*Weighting!$W$17</f>
        <v>0</v>
      </c>
      <c r="M4001" s="14"/>
    </row>
    <row r="4002" spans="1:25" x14ac:dyDescent="0.25">
      <c r="A4002" s="32" t="str">
        <f>IF(Weighting!$P$18&gt;0,B4002,"")</f>
        <v/>
      </c>
      <c r="B4002">
        <f>Weighting!$C$18</f>
        <v>1.893</v>
      </c>
      <c r="C4002">
        <f>Weighting!$F$18</f>
        <v>0</v>
      </c>
      <c r="D4002" t="b">
        <f>IF(C4002=1,'Data Transformation'!$G$3+0.5*'Data Transformation'!$W$25,IF(C4003=1,D4003-'Data Transformation'!$W$25,FALSE))</f>
        <v>0</v>
      </c>
      <c r="E4002" t="str">
        <f t="array" ref="E4002">IF(ISLOGICAL(D4002),"",FREQUENCY(IF('Data Transformation'!$B$425:$B$8425='Bin Analysis'!$B3987,'Data Transformation'!$G$425:$G$8425),D4002))</f>
        <v/>
      </c>
      <c r="F4002" t="str">
        <f t="shared" si="498"/>
        <v/>
      </c>
      <c r="G4002">
        <f>Weighting!$H$18</f>
        <v>0</v>
      </c>
      <c r="H4002">
        <f t="array" ref="H4002">FREQUENCY(IF('Data Transformation'!$B$4:$B$8425=B3987,'Data Transformation'!$G$4:$G$8425),'Bin Analysis'!$B4002)</f>
        <v>18</v>
      </c>
      <c r="I4002">
        <f t="shared" si="499"/>
        <v>0</v>
      </c>
      <c r="J4002">
        <f t="shared" si="500"/>
        <v>0</v>
      </c>
      <c r="K4002">
        <f>J4002*Weighting!$W$18</f>
        <v>0</v>
      </c>
      <c r="M4002" s="14"/>
    </row>
    <row r="4003" spans="1:25" x14ac:dyDescent="0.25">
      <c r="A4003" s="32" t="str">
        <f>IF(Weighting!$P$19&gt;0,B4003,"")</f>
        <v/>
      </c>
      <c r="B4003">
        <f>Weighting!$C$19</f>
        <v>2.024</v>
      </c>
      <c r="C4003">
        <f>Weighting!$F$19</f>
        <v>0</v>
      </c>
      <c r="D4003" t="b">
        <f>IF(C4003=1,'Data Transformation'!$G$3+0.5*'Data Transformation'!$W$25,IF(C4004=1,D4004-'Data Transformation'!$W$25,FALSE))</f>
        <v>0</v>
      </c>
      <c r="E4003" t="str">
        <f t="array" ref="E4003">IF(ISLOGICAL(D4003),"",FREQUENCY(IF('Data Transformation'!$B$425:$B$8425='Bin Analysis'!$B3987,'Data Transformation'!$G$425:$G$8425),D4003))</f>
        <v/>
      </c>
      <c r="F4003" t="str">
        <f t="shared" si="498"/>
        <v/>
      </c>
      <c r="G4003">
        <f>Weighting!$H$19</f>
        <v>0</v>
      </c>
      <c r="H4003">
        <f t="array" ref="H4003">FREQUENCY(IF('Data Transformation'!$B$4:$B$8425=B3987,'Data Transformation'!$G$4:$G$8425),'Bin Analysis'!$B4003)</f>
        <v>18</v>
      </c>
      <c r="I4003">
        <f t="shared" si="499"/>
        <v>0</v>
      </c>
      <c r="J4003">
        <f t="shared" si="500"/>
        <v>0</v>
      </c>
      <c r="K4003">
        <f>J4003*Weighting!$W$19</f>
        <v>0</v>
      </c>
      <c r="M4003" s="14"/>
    </row>
    <row r="4004" spans="1:25" x14ac:dyDescent="0.25">
      <c r="A4004" s="32" t="str">
        <f>IF(Weighting!$P$20&gt;0,B4004,"")</f>
        <v/>
      </c>
      <c r="B4004">
        <f>Weighting!$C$20</f>
        <v>2.1550000000000002</v>
      </c>
      <c r="C4004">
        <f>Weighting!$F$20</f>
        <v>0</v>
      </c>
      <c r="D4004" t="b">
        <f>IF(C4004=1,'Data Transformation'!$G$3+0.5*'Data Transformation'!$W$25,IF(C4005=1,D4005-'Data Transformation'!$W$25,FALSE))</f>
        <v>0</v>
      </c>
      <c r="E4004" t="str">
        <f t="array" ref="E4004">IF(ISLOGICAL(D4004),"",FREQUENCY(IF('Data Transformation'!$B$425:$B$8425='Bin Analysis'!$B3987,'Data Transformation'!$G$425:$G$8425),D4004))</f>
        <v/>
      </c>
      <c r="F4004" t="str">
        <f t="shared" si="498"/>
        <v/>
      </c>
      <c r="G4004">
        <f>Weighting!$H$20</f>
        <v>0</v>
      </c>
      <c r="H4004">
        <f t="array" ref="H4004">FREQUENCY(IF('Data Transformation'!$B$4:$B$8425=B3987,'Data Transformation'!$G$4:$G$8425),'Bin Analysis'!$B4004)</f>
        <v>18</v>
      </c>
      <c r="I4004">
        <f t="shared" si="499"/>
        <v>0</v>
      </c>
      <c r="J4004">
        <f t="shared" si="500"/>
        <v>0</v>
      </c>
      <c r="K4004">
        <f>J4004*Weighting!$W$20</f>
        <v>0</v>
      </c>
      <c r="M4004" s="14"/>
    </row>
    <row r="4005" spans="1:25" x14ac:dyDescent="0.25">
      <c r="A4005" s="32" t="str">
        <f>IF(Weighting!$P$21&gt;0,B4005,"")</f>
        <v/>
      </c>
      <c r="B4005">
        <f>Weighting!$C$21</f>
        <v>2.2860000000000005</v>
      </c>
      <c r="C4005">
        <f>Weighting!$F$21</f>
        <v>0</v>
      </c>
      <c r="D4005" t="b">
        <f>IF(C4005=1,'Data Transformation'!$G$3+0.5*'Data Transformation'!$W$25,IF(C4006=1,D4006-'Data Transformation'!$W$25,FALSE))</f>
        <v>0</v>
      </c>
      <c r="E4005" t="str">
        <f t="array" ref="E4005">IF(ISLOGICAL(D4005),"",FREQUENCY(IF('Data Transformation'!$B$425:$B$8425='Bin Analysis'!$B3987,'Data Transformation'!$G$425:$G$8425),D4005))</f>
        <v/>
      </c>
      <c r="F4005" t="str">
        <f t="shared" si="498"/>
        <v/>
      </c>
      <c r="G4005">
        <f>Weighting!$H$21</f>
        <v>0</v>
      </c>
      <c r="H4005">
        <f t="array" ref="H4005">FREQUENCY(IF('Data Transformation'!$B$4:$B$8425=B3987,'Data Transformation'!$G$4:$G$8425),'Bin Analysis'!$B4005)</f>
        <v>18</v>
      </c>
      <c r="I4005">
        <f t="shared" si="499"/>
        <v>0</v>
      </c>
      <c r="J4005">
        <f t="shared" si="500"/>
        <v>0</v>
      </c>
      <c r="K4005">
        <f>J4005*Weighting!$W$21</f>
        <v>0</v>
      </c>
      <c r="M4005" s="14"/>
    </row>
    <row r="4006" spans="1:25" x14ac:dyDescent="0.25">
      <c r="A4006" s="32" t="str">
        <f>IF(Weighting!$P$22&gt;0,B4006,"")</f>
        <v/>
      </c>
      <c r="B4006">
        <f>Weighting!$C$22</f>
        <v>2.4170000000000007</v>
      </c>
      <c r="C4006">
        <f>Weighting!$F$22</f>
        <v>0</v>
      </c>
      <c r="D4006" t="b">
        <f>IF(C4006=1,'Data Transformation'!$G$3+0.5*'Data Transformation'!$W$25,IF(C4007=1,D4007-'Data Transformation'!$W$25,FALSE))</f>
        <v>0</v>
      </c>
      <c r="E4006" t="str">
        <f t="array" ref="E4006">IF(ISLOGICAL(D4006),"",FREQUENCY(IF('Data Transformation'!$B$425:$B$8425='Bin Analysis'!$B3987,'Data Transformation'!$G$425:$G$8425),D4006))</f>
        <v/>
      </c>
      <c r="F4006" t="str">
        <f t="shared" si="498"/>
        <v/>
      </c>
      <c r="G4006">
        <f>Weighting!$H$22</f>
        <v>0</v>
      </c>
      <c r="H4006">
        <f t="array" ref="H4006">FREQUENCY(IF('Data Transformation'!$B$4:$B$8425=B3987,'Data Transformation'!$G$4:$G$8425),'Bin Analysis'!$B4006)</f>
        <v>18</v>
      </c>
      <c r="I4006">
        <f t="shared" si="499"/>
        <v>0</v>
      </c>
      <c r="J4006">
        <f t="shared" si="500"/>
        <v>0</v>
      </c>
      <c r="K4006">
        <f>J4006*Weighting!$W$22</f>
        <v>0</v>
      </c>
      <c r="M4006" s="14"/>
    </row>
    <row r="4007" spans="1:25" x14ac:dyDescent="0.25">
      <c r="A4007" s="32" t="str">
        <f>IF(Weighting!$P$23&gt;0,B4007,"")</f>
        <v/>
      </c>
      <c r="B4007">
        <f>Weighting!$C$23</f>
        <v>2.5480000000000009</v>
      </c>
      <c r="C4007">
        <f>Weighting!$F$23</f>
        <v>0</v>
      </c>
      <c r="D4007" t="b">
        <f>IF(C4007=1,'Data Transformation'!$G$3+0.5*'Data Transformation'!$W$25,IF(C4008=1,D4008-'Data Transformation'!$W$25,FALSE))</f>
        <v>0</v>
      </c>
      <c r="E4007" t="str">
        <f t="array" ref="E4007">IF(ISLOGICAL(D4007),"",FREQUENCY(IF('Data Transformation'!$B$425:$B$8425='Bin Analysis'!$B3987,'Data Transformation'!$G$425:$G$8425),D4007))</f>
        <v/>
      </c>
      <c r="F4007" t="str">
        <f t="shared" si="498"/>
        <v/>
      </c>
      <c r="G4007">
        <f>Weighting!$H$23</f>
        <v>0</v>
      </c>
      <c r="H4007">
        <f t="array" ref="H4007">FREQUENCY(IF('Data Transformation'!$B$4:$B$8425=B3987,'Data Transformation'!$G$4:$G$8425),'Bin Analysis'!$B4007)</f>
        <v>18</v>
      </c>
      <c r="I4007">
        <f t="shared" si="499"/>
        <v>0</v>
      </c>
      <c r="J4007">
        <f t="shared" si="500"/>
        <v>0</v>
      </c>
      <c r="K4007">
        <f>J4007*Weighting!$W$23</f>
        <v>0</v>
      </c>
      <c r="M4007" s="14"/>
    </row>
    <row r="4008" spans="1:25" x14ac:dyDescent="0.25">
      <c r="A4008" s="32" t="str">
        <f>IF(Weighting!$P$24&gt;0,B4008,"")</f>
        <v/>
      </c>
      <c r="B4008">
        <f>Weighting!$C$24</f>
        <v>2.6790000000000012</v>
      </c>
      <c r="C4008">
        <f>Weighting!$F$24</f>
        <v>0</v>
      </c>
      <c r="D4008" t="b">
        <f>IF(C4008=1,'Data Transformation'!$G$3+0.5*'Data Transformation'!$W$25,IF(C4009=1,D4009-'Data Transformation'!$W$25,FALSE))</f>
        <v>0</v>
      </c>
      <c r="E4008" t="str">
        <f t="array" ref="E4008">IF(ISLOGICAL(D4008),"",FREQUENCY(IF('Data Transformation'!$B$425:$B$8425='Bin Analysis'!$B3987,'Data Transformation'!$G$425:$G$8425),D4008))</f>
        <v/>
      </c>
      <c r="F4008" t="str">
        <f t="shared" si="498"/>
        <v/>
      </c>
      <c r="G4008">
        <f>Weighting!$H$24</f>
        <v>0</v>
      </c>
      <c r="H4008">
        <f t="array" ref="H4008">FREQUENCY(IF('Data Transformation'!$B$4:$B$8425=B3987,'Data Transformation'!$G$4:$G$8425),'Bin Analysis'!$B4008)</f>
        <v>18</v>
      </c>
      <c r="I4008">
        <f t="shared" si="499"/>
        <v>0</v>
      </c>
      <c r="J4008">
        <f t="shared" si="500"/>
        <v>0</v>
      </c>
      <c r="K4008">
        <f>J4008*Weighting!$W$24</f>
        <v>0</v>
      </c>
      <c r="M4008" s="14"/>
    </row>
    <row r="4009" spans="1:25" x14ac:dyDescent="0.25">
      <c r="A4009" s="32" t="str">
        <f>IF(Weighting!$P$25&gt;0,B4009,"")</f>
        <v/>
      </c>
      <c r="B4009">
        <f>Weighting!$C$25</f>
        <v>2.8100000000000014</v>
      </c>
      <c r="C4009">
        <f>Weighting!$F$25</f>
        <v>0</v>
      </c>
      <c r="D4009" t="b">
        <f>IF(C4009=1,'Data Transformation'!$G$3+0.5*'Data Transformation'!$W$25,IF(C4010=1,D4010-'Data Transformation'!$W$25,FALSE))</f>
        <v>0</v>
      </c>
      <c r="E4009" t="str">
        <f t="array" ref="E4009">IF(ISLOGICAL(D4009),"",FREQUENCY(IF('Data Transformation'!$B$425:$B$8425='Bin Analysis'!$B3987,'Data Transformation'!$G$425:$G$8425),D4009))</f>
        <v/>
      </c>
      <c r="F4009" t="str">
        <f t="shared" si="498"/>
        <v/>
      </c>
      <c r="G4009">
        <f>Weighting!$H$25</f>
        <v>0</v>
      </c>
      <c r="H4009">
        <f t="array" ref="H4009">FREQUENCY(IF('Data Transformation'!$B$4:$B$8425=B3987,'Data Transformation'!$G$4:$G$8425),'Bin Analysis'!$B4009)</f>
        <v>18</v>
      </c>
      <c r="I4009">
        <f t="shared" si="499"/>
        <v>0</v>
      </c>
      <c r="J4009">
        <f t="shared" si="500"/>
        <v>0</v>
      </c>
      <c r="K4009">
        <f>J4009*Weighting!$W$25</f>
        <v>0</v>
      </c>
      <c r="M4009" s="14"/>
    </row>
    <row r="4010" spans="1:25" x14ac:dyDescent="0.25">
      <c r="O4010"/>
      <c r="P4010"/>
      <c r="Q4010"/>
      <c r="R4010"/>
    </row>
    <row r="4011" spans="1:25" ht="23.25" x14ac:dyDescent="0.35">
      <c r="A4011" s="21" t="s">
        <v>0</v>
      </c>
      <c r="B4011" s="21">
        <f>IFERROR(VLOOKUP(C4011,'Data Transformation'!$L$6:$M$426,2,FALSE),"")</f>
        <v>167</v>
      </c>
      <c r="C4011" s="21">
        <f>C3987+1</f>
        <v>167</v>
      </c>
      <c r="D4011" s="21"/>
      <c r="E4011" s="21"/>
      <c r="F4011" s="21"/>
      <c r="G4011" s="21"/>
      <c r="H4011" s="22"/>
      <c r="I4011" s="22"/>
      <c r="J4011" s="22"/>
      <c r="K4011" s="21"/>
      <c r="L4011" s="21">
        <f>B4011</f>
        <v>167</v>
      </c>
      <c r="M4011" s="23">
        <f>INDEX('Data Transformation'!$O$4:$O$424,MATCH($B4011,'Data Transformation'!$M$4:$M$424,0),MATCH($M$2,'Data Transformation'!$O$3,0))</f>
        <v>18</v>
      </c>
      <c r="N4011" s="27">
        <f>IF('Input and Summary Results'!$J$16="minimum",'Bin Analysis'!X4012/(M4011-1),'Bin Analysis'!Y4011/('Bin Analysis'!M4011-1))</f>
        <v>0</v>
      </c>
      <c r="O4011" s="27">
        <f>IF(M4011=FALSE,NA(),(VLOOKUP(1,C4014:K4033,4,FALSE))/(M4011-1))</f>
        <v>0.41176470588235292</v>
      </c>
      <c r="P4011" s="27">
        <f>IF(M4011=FALSE,NA(),SUM(J4014:J4033)/Weighting!$S$5)</f>
        <v>0.7</v>
      </c>
      <c r="Q4011" s="27">
        <f>IF(M4011=FALSE,NA(),SUM(K4014:K4033)/Weighting!$S$6)</f>
        <v>0.65217391304347827</v>
      </c>
      <c r="R4011" s="27">
        <f>IF(M4011=FALSE,NA(),(VLOOKUP(1,G4014:K4033,3,FALSE))/(M4011-1))</f>
        <v>0.11764705882352941</v>
      </c>
      <c r="S4011" s="22" t="str">
        <f>IF(M4011=FALSE,NA(),IF(SUM(J4014:J4033)=2,"yes","no"))</f>
        <v>no</v>
      </c>
      <c r="X4011" s="2" cm="2">
        <f t="array" ref="X4011:X4012">FREQUENCY(IF('Data Transformation'!$B$425:$B$6424='Bin Analysis'!L4011,'Data Transformation'!$G$425:$G$6424),'Data Transformation'!$U$11)</f>
        <v>17</v>
      </c>
      <c r="Y4011" s="2" cm="2">
        <f t="array" ref="Y4011:Y4012">FREQUENCY(IF('Data Transformation'!$B$425:$B$6424='Bin Analysis'!L4011,'Data Transformation'!$G$425:$G$6424),'Data Transformation'!$U$12)</f>
        <v>10</v>
      </c>
    </row>
    <row r="4012" spans="1:25" x14ac:dyDescent="0.25">
      <c r="A4012" s="14" t="s">
        <v>67</v>
      </c>
      <c r="B4012" t="s">
        <v>47</v>
      </c>
      <c r="C4012" t="s">
        <v>5</v>
      </c>
      <c r="D4012" t="s">
        <v>100</v>
      </c>
      <c r="E4012" t="s">
        <v>101</v>
      </c>
      <c r="F4012" t="s">
        <v>102</v>
      </c>
      <c r="G4012" t="s">
        <v>70</v>
      </c>
      <c r="H4012" t="s">
        <v>31</v>
      </c>
      <c r="I4012" t="s">
        <v>32</v>
      </c>
      <c r="J4012" t="s">
        <v>46</v>
      </c>
      <c r="K4012" s="14" t="s">
        <v>45</v>
      </c>
      <c r="M4012" s="14"/>
      <c r="X4012" s="2">
        <v>0</v>
      </c>
      <c r="Y4012" s="2">
        <v>7</v>
      </c>
    </row>
    <row r="4013" spans="1:25" x14ac:dyDescent="0.25">
      <c r="A4013" s="32"/>
      <c r="D4013" t="b">
        <f>IF(C4013=1,'Data Transformation'!$G$3+0.5*'Data Transformation'!$W$25,IF(C4014=1,D4014-'Data Transformation'!$W$25,FALSE))</f>
        <v>0</v>
      </c>
      <c r="E4013" t="str">
        <f t="array" ref="E4013">IF(ISLOGICAL(D4013),"",FREQUENCY(IF('Data Transformation'!$B$425:$B$8425='Bin Analysis'!$B4011,'Data Transformation'!$G$425:$G$8425),D4013))</f>
        <v/>
      </c>
      <c r="F4013" t="str">
        <f>IF(ISLOGICAL(D4013),"",E4013-E4012)</f>
        <v/>
      </c>
      <c r="M4013" s="14"/>
    </row>
    <row r="4014" spans="1:25" x14ac:dyDescent="0.25">
      <c r="A4014" s="32">
        <f>IF(Weighting!$P$6&gt;0,B4014,"")</f>
        <v>0.32100000000000001</v>
      </c>
      <c r="B4014">
        <f>Weighting!$C$6</f>
        <v>0.32100000000000001</v>
      </c>
      <c r="C4014">
        <f>Weighting!$F$6</f>
        <v>0</v>
      </c>
      <c r="D4014" t="b">
        <f>IF(C4014=1,'Data Transformation'!$G$3+0.5*'Data Transformation'!$W$25,IF(C4015=1,D4015-'Data Transformation'!$W$25,FALSE))</f>
        <v>0</v>
      </c>
      <c r="E4014" t="str">
        <f t="array" ref="E4014">IF(ISLOGICAL(D4014),"",FREQUENCY(IF('Data Transformation'!$B$425:$B$8425='Bin Analysis'!$B4011,'Data Transformation'!$G$425:$G$8425),D4014))</f>
        <v/>
      </c>
      <c r="F4014" t="str">
        <f>IF(ISLOGICAL(D4014),"",E4014-E4013)</f>
        <v/>
      </c>
      <c r="G4014">
        <f>Weighting!$H$6</f>
        <v>1</v>
      </c>
      <c r="H4014">
        <f t="array" ref="H4014">FREQUENCY(IF('Data Transformation'!$B$4:$B$8425=B4011,'Data Transformation'!$G$4:$G$8425),'Bin Analysis'!$B4014)</f>
        <v>2</v>
      </c>
      <c r="I4014">
        <f>H4014-H4013</f>
        <v>2</v>
      </c>
      <c r="J4014">
        <f>IF(I4014=0,0,1)</f>
        <v>1</v>
      </c>
      <c r="K4014">
        <f>J4014*Weighting!$W$6</f>
        <v>1</v>
      </c>
      <c r="M4014" s="14"/>
    </row>
    <row r="4015" spans="1:25" x14ac:dyDescent="0.25">
      <c r="A4015" s="32">
        <f>IF(Weighting!$P$7&gt;0,B4015,"")</f>
        <v>0.45200000000000001</v>
      </c>
      <c r="B4015">
        <f>Weighting!$C$7</f>
        <v>0.45200000000000001</v>
      </c>
      <c r="C4015">
        <f>Weighting!$F$7</f>
        <v>0</v>
      </c>
      <c r="D4015" t="b">
        <f>IF(C4015=1,'Data Transformation'!$G$3+0.5*'Data Transformation'!$W$25,IF(C4016=1,D4016-'Data Transformation'!$W$25,FALSE))</f>
        <v>0</v>
      </c>
      <c r="E4015" t="str">
        <f t="array" ref="E4015">IF(ISLOGICAL(D4015),"",FREQUENCY(IF('Data Transformation'!$B$425:$B$8425='Bin Analysis'!$B4011,'Data Transformation'!$G$425:$G$8425),D4015))</f>
        <v/>
      </c>
      <c r="F4015" t="str">
        <f t="shared" ref="F4015:F4033" si="501">IF(ISLOGICAL(D4015),"",E4015-E4014)</f>
        <v/>
      </c>
      <c r="G4015">
        <f>Weighting!$H$7</f>
        <v>0</v>
      </c>
      <c r="H4015">
        <f t="array" ref="H4015">FREQUENCY(IF('Data Transformation'!$B$4:$B$8425=B4011,'Data Transformation'!$G$4:$G$8425),'Bin Analysis'!$B4015)</f>
        <v>5</v>
      </c>
      <c r="I4015">
        <f t="shared" ref="I4015:I4033" si="502">H4015-H4014</f>
        <v>3</v>
      </c>
      <c r="J4015">
        <f>IF(I4015=0,0,1)</f>
        <v>1</v>
      </c>
      <c r="K4015">
        <f>J4015*Weighting!$W$7</f>
        <v>2</v>
      </c>
      <c r="M4015" s="14"/>
    </row>
    <row r="4016" spans="1:25" x14ac:dyDescent="0.25">
      <c r="A4016" s="32">
        <f>IF(Weighting!$P$8&gt;0,B4016,"")</f>
        <v>0.58299999999999996</v>
      </c>
      <c r="B4016">
        <f>Weighting!$C$8</f>
        <v>0.58299999999999996</v>
      </c>
      <c r="C4016">
        <f>Weighting!$F$8</f>
        <v>0</v>
      </c>
      <c r="D4016" t="b">
        <f>IF(C4016=1,'Data Transformation'!$G$3+0.5*'Data Transformation'!$W$25,IF(C4017=1,D4017-'Data Transformation'!$W$25,FALSE))</f>
        <v>0</v>
      </c>
      <c r="E4016" t="str">
        <f t="array" ref="E4016">IF(ISLOGICAL(D4016),"",FREQUENCY(IF('Data Transformation'!$B$425:$B$8425='Bin Analysis'!$B4011,'Data Transformation'!$G$425:$G$8425),D4016))</f>
        <v/>
      </c>
      <c r="F4016" t="str">
        <f t="shared" si="501"/>
        <v/>
      </c>
      <c r="G4016">
        <f>Weighting!$H$8</f>
        <v>0</v>
      </c>
      <c r="H4016">
        <f t="array" ref="H4016">FREQUENCY(IF('Data Transformation'!$B$4:$B$8425=B4011,'Data Transformation'!$G$4:$G$8425),'Bin Analysis'!$B4016)</f>
        <v>7</v>
      </c>
      <c r="I4016">
        <f t="shared" si="502"/>
        <v>2</v>
      </c>
      <c r="J4016">
        <f t="shared" ref="J4016:J4033" si="503">IF(I4016=0,0,1)</f>
        <v>1</v>
      </c>
      <c r="K4016">
        <f>J4016*Weighting!$W$8</f>
        <v>3</v>
      </c>
      <c r="M4016" s="14"/>
    </row>
    <row r="4017" spans="1:13" x14ac:dyDescent="0.25">
      <c r="A4017" s="32">
        <f>IF(Weighting!$P$9&gt;0,B4017,"")</f>
        <v>0.71399999999999997</v>
      </c>
      <c r="B4017" s="50">
        <f>Weighting!$C$9</f>
        <v>0.71399999999999997</v>
      </c>
      <c r="C4017">
        <f>Weighting!$F$9</f>
        <v>0</v>
      </c>
      <c r="D4017" t="b">
        <f>IF(C4017=1,'Data Transformation'!$G$3+0.5*'Data Transformation'!$W$25,IF(C4018=1,D4018-'Data Transformation'!$W$25,FALSE))</f>
        <v>0</v>
      </c>
      <c r="E4017" t="str">
        <f t="array" ref="E4017">IF(ISLOGICAL(D4017),"",FREQUENCY(IF('Data Transformation'!$B$425:$B$8425='Bin Analysis'!$B4011,'Data Transformation'!$G$425:$G$8425),D4017))</f>
        <v/>
      </c>
      <c r="F4017" t="str">
        <f t="shared" si="501"/>
        <v/>
      </c>
      <c r="G4017">
        <f>Weighting!$H$9</f>
        <v>0</v>
      </c>
      <c r="H4017">
        <f t="array" ref="H4017">FREQUENCY(IF('Data Transformation'!$B$4:$B$8425=B4011,'Data Transformation'!$G$4:$G$8425),'Bin Analysis'!$B4017)</f>
        <v>8</v>
      </c>
      <c r="I4017">
        <f t="shared" si="502"/>
        <v>1</v>
      </c>
      <c r="J4017">
        <f t="shared" si="503"/>
        <v>1</v>
      </c>
      <c r="K4017">
        <f>J4017*Weighting!$W$9</f>
        <v>3</v>
      </c>
      <c r="M4017" s="14"/>
    </row>
    <row r="4018" spans="1:13" x14ac:dyDescent="0.25">
      <c r="A4018" s="32">
        <f>IF(Weighting!$P$10&gt;0,B4018,"")</f>
        <v>0.84499999999999997</v>
      </c>
      <c r="B4018">
        <f>Weighting!$C$10</f>
        <v>0.84499999999999997</v>
      </c>
      <c r="C4018">
        <f>Weighting!$F$10</f>
        <v>0</v>
      </c>
      <c r="D4018" t="b">
        <f>IF(C4018=1,'Data Transformation'!$G$3+0.5*'Data Transformation'!$W$25,IF(C4019=1,D4019-'Data Transformation'!$W$25,FALSE))</f>
        <v>0</v>
      </c>
      <c r="E4018" t="str">
        <f t="array" ref="E4018">IF(ISLOGICAL(D4018),"",FREQUENCY(IF('Data Transformation'!$B$425:$B$8425='Bin Analysis'!$B4011,'Data Transformation'!$G$425:$G$8425),D4018))</f>
        <v/>
      </c>
      <c r="F4018" t="str">
        <f t="shared" si="501"/>
        <v/>
      </c>
      <c r="G4018">
        <f>Weighting!$H$10</f>
        <v>0</v>
      </c>
      <c r="H4018">
        <f t="array" ref="H4018">FREQUENCY(IF('Data Transformation'!$B$4:$B$8425=B4011,'Data Transformation'!$G$4:$G$8425),'Bin Analysis'!$B4018)</f>
        <v>10</v>
      </c>
      <c r="I4018">
        <f t="shared" si="502"/>
        <v>2</v>
      </c>
      <c r="J4018">
        <f t="shared" si="503"/>
        <v>1</v>
      </c>
      <c r="K4018">
        <f>J4018*Weighting!$W$10</f>
        <v>3</v>
      </c>
      <c r="M4018" s="14"/>
    </row>
    <row r="4019" spans="1:13" x14ac:dyDescent="0.25">
      <c r="A4019" s="32">
        <f>IF(Weighting!$P$11&gt;0,B4019,"")</f>
        <v>0.97599999999999998</v>
      </c>
      <c r="B4019">
        <f>Weighting!$C$11</f>
        <v>0.97599999999999998</v>
      </c>
      <c r="C4019">
        <f>Weighting!$F$11</f>
        <v>0</v>
      </c>
      <c r="D4019">
        <f>IF(C4019=1,'Data Transformation'!$G$3+0.5*'Data Transformation'!$W$25,IF(C4020=1,D4020-'Data Transformation'!$W$25,FALSE))</f>
        <v>0.86899999999999999</v>
      </c>
      <c r="E4019">
        <f t="array" ref="E4019">IF(ISLOGICAL(D4019),"",FREQUENCY(IF('Data Transformation'!$B$425:$B$8425='Bin Analysis'!$B4011,'Data Transformation'!$G$425:$G$8425),D4019))</f>
        <v>10</v>
      </c>
      <c r="F4019" t="e">
        <f t="shared" si="501"/>
        <v>#VALUE!</v>
      </c>
      <c r="G4019">
        <f>Weighting!$H$11</f>
        <v>0</v>
      </c>
      <c r="H4019">
        <f t="array" ref="H4019">FREQUENCY(IF('Data Transformation'!$B$4:$B$8425=B4011,'Data Transformation'!$G$4:$G$8425),'Bin Analysis'!$B4019)</f>
        <v>14</v>
      </c>
      <c r="I4019">
        <f t="shared" si="502"/>
        <v>4</v>
      </c>
      <c r="J4019">
        <f t="shared" si="503"/>
        <v>1</v>
      </c>
      <c r="K4019">
        <f>J4019*Weighting!$W$11</f>
        <v>2</v>
      </c>
      <c r="M4019" s="14"/>
    </row>
    <row r="4020" spans="1:13" x14ac:dyDescent="0.25">
      <c r="A4020" s="32">
        <f>IF(Weighting!$P$12&gt;0,B4020,"")</f>
        <v>1.107</v>
      </c>
      <c r="B4020">
        <f>Weighting!$C$12</f>
        <v>1.107</v>
      </c>
      <c r="C4020">
        <f>Weighting!$F$12</f>
        <v>1</v>
      </c>
      <c r="D4020">
        <f>IF(C4020=1,'Data Transformation'!$G$3+0.5*'Data Transformation'!$W$25,IF(C4021=1,D4021-'Data Transformation'!$W$25,FALSE))</f>
        <v>1.131</v>
      </c>
      <c r="E4020">
        <f t="array" ref="E4020">IF(ISLOGICAL(D4020),"",FREQUENCY(IF('Data Transformation'!$B$425:$B$8425='Bin Analysis'!$B4011,'Data Transformation'!$G$425:$G$8425),D4020))</f>
        <v>17</v>
      </c>
      <c r="F4020">
        <f t="shared" si="501"/>
        <v>7</v>
      </c>
      <c r="G4020">
        <f>Weighting!$H$12</f>
        <v>0</v>
      </c>
      <c r="H4020">
        <f t="array" ref="H4020">FREQUENCY(IF('Data Transformation'!$B$4:$B$8425=B4011,'Data Transformation'!$G$4:$G$8425),'Bin Analysis'!$B4020)</f>
        <v>18</v>
      </c>
      <c r="I4020">
        <f t="shared" si="502"/>
        <v>4</v>
      </c>
      <c r="J4020">
        <f t="shared" si="503"/>
        <v>1</v>
      </c>
      <c r="K4020">
        <f>J4020*Weighting!$W$12</f>
        <v>1</v>
      </c>
      <c r="M4020" s="14"/>
    </row>
    <row r="4021" spans="1:13" x14ac:dyDescent="0.25">
      <c r="A4021" s="32">
        <f>IF(Weighting!$P$13&gt;0,B4021,"")</f>
        <v>1.238</v>
      </c>
      <c r="B4021">
        <f>Weighting!$C$13</f>
        <v>1.238</v>
      </c>
      <c r="C4021">
        <f>Weighting!$F$13</f>
        <v>0</v>
      </c>
      <c r="D4021" t="b">
        <f>IF(C4021=1,'Data Transformation'!$G$3+0.5*'Data Transformation'!$W$25,IF(C4022=1,D4022-'Data Transformation'!$W$25,FALSE))</f>
        <v>0</v>
      </c>
      <c r="E4021" t="str">
        <f t="array" ref="E4021">IF(ISLOGICAL(D4021),"",FREQUENCY(IF('Data Transformation'!$B$425:$B$8425='Bin Analysis'!$B4011,'Data Transformation'!$G$425:$G$8425),D4021))</f>
        <v/>
      </c>
      <c r="F4021" t="str">
        <f t="shared" si="501"/>
        <v/>
      </c>
      <c r="G4021">
        <f>Weighting!$H$13</f>
        <v>0</v>
      </c>
      <c r="H4021">
        <f t="array" ref="H4021">FREQUENCY(IF('Data Transformation'!$B$4:$B$8425=B4011,'Data Transformation'!$G$4:$G$8425),'Bin Analysis'!$B4021)</f>
        <v>18</v>
      </c>
      <c r="I4021">
        <f t="shared" si="502"/>
        <v>0</v>
      </c>
      <c r="J4021">
        <f t="shared" si="503"/>
        <v>0</v>
      </c>
      <c r="K4021">
        <f>J4021*Weighting!$W$13</f>
        <v>0</v>
      </c>
      <c r="M4021" s="14"/>
    </row>
    <row r="4022" spans="1:13" x14ac:dyDescent="0.25">
      <c r="A4022" s="32">
        <f>IF(Weighting!$P$14&gt;0,B4022,"")</f>
        <v>1.369</v>
      </c>
      <c r="B4022">
        <f>Weighting!$C$14</f>
        <v>1.369</v>
      </c>
      <c r="C4022">
        <f>Weighting!$F$14</f>
        <v>0</v>
      </c>
      <c r="D4022" t="b">
        <f>IF(C4022=1,'Data Transformation'!$G$3+0.5*'Data Transformation'!$W$25,IF(C4023=1,D4023-'Data Transformation'!$W$25,FALSE))</f>
        <v>0</v>
      </c>
      <c r="E4022" t="str">
        <f t="array" ref="E4022">IF(ISLOGICAL(D4022),"",FREQUENCY(IF('Data Transformation'!$B$425:$B$8425='Bin Analysis'!$B4011,'Data Transformation'!$G$425:$G$8425),D4022))</f>
        <v/>
      </c>
      <c r="F4022" t="str">
        <f t="shared" si="501"/>
        <v/>
      </c>
      <c r="G4022">
        <f>Weighting!$H$14</f>
        <v>0</v>
      </c>
      <c r="H4022">
        <f t="array" ref="H4022">FREQUENCY(IF('Data Transformation'!$B$4:$B$8425=B4011,'Data Transformation'!$G$4:$G$8425),'Bin Analysis'!$B4022)</f>
        <v>18</v>
      </c>
      <c r="I4022">
        <f t="shared" si="502"/>
        <v>0</v>
      </c>
      <c r="J4022">
        <f t="shared" si="503"/>
        <v>0</v>
      </c>
      <c r="K4022">
        <f>J4022*Weighting!$W$14</f>
        <v>0</v>
      </c>
      <c r="M4022" s="14"/>
    </row>
    <row r="4023" spans="1:13" x14ac:dyDescent="0.25">
      <c r="A4023" s="32">
        <f>IF(Weighting!$P$15&gt;0,B4023,"")</f>
        <v>1.5000009999999999</v>
      </c>
      <c r="B4023">
        <f>Weighting!$C$15</f>
        <v>1.5000009999999999</v>
      </c>
      <c r="C4023">
        <f>Weighting!$F$15</f>
        <v>0</v>
      </c>
      <c r="D4023" t="b">
        <f>IF(C4023=1,'Data Transformation'!$G$3+0.5*'Data Transformation'!$W$25,IF(C4024=1,D4024-'Data Transformation'!$W$25,FALSE))</f>
        <v>0</v>
      </c>
      <c r="E4023" t="str">
        <f t="array" ref="E4023">IF(ISLOGICAL(D4023),"",FREQUENCY(IF('Data Transformation'!$B$425:$B$8425='Bin Analysis'!$B4011,'Data Transformation'!$G$425:$G$8425),D4023))</f>
        <v/>
      </c>
      <c r="F4023" t="str">
        <f t="shared" si="501"/>
        <v/>
      </c>
      <c r="G4023">
        <f>Weighting!$H$15</f>
        <v>0</v>
      </c>
      <c r="H4023">
        <f t="array" ref="H4023">FREQUENCY(IF('Data Transformation'!$B$4:$B$8425=B4011,'Data Transformation'!$G$4:$G$8425),'Bin Analysis'!$B4023)</f>
        <v>18</v>
      </c>
      <c r="I4023">
        <f t="shared" si="502"/>
        <v>0</v>
      </c>
      <c r="J4023">
        <f t="shared" si="503"/>
        <v>0</v>
      </c>
      <c r="K4023">
        <f>J4023*Weighting!$W$15</f>
        <v>0</v>
      </c>
      <c r="M4023" s="14"/>
    </row>
    <row r="4024" spans="1:13" x14ac:dyDescent="0.25">
      <c r="A4024" s="32" t="str">
        <f>IF(Weighting!$P$16&gt;0,B4024,"")</f>
        <v/>
      </c>
      <c r="B4024">
        <f>Weighting!$C$16</f>
        <v>1.631</v>
      </c>
      <c r="C4024">
        <f>Weighting!$F$16</f>
        <v>0</v>
      </c>
      <c r="D4024" t="b">
        <f>IF(C4024=1,'Data Transformation'!$G$3+0.5*'Data Transformation'!$W$25,IF(C4025=1,D4025-'Data Transformation'!$W$25,FALSE))</f>
        <v>0</v>
      </c>
      <c r="E4024" t="str">
        <f t="array" ref="E4024">IF(ISLOGICAL(D4024),"",FREQUENCY(IF('Data Transformation'!$B$425:$B$8425='Bin Analysis'!$B4011,'Data Transformation'!$G$425:$G$8425),D4024))</f>
        <v/>
      </c>
      <c r="F4024" t="str">
        <f t="shared" si="501"/>
        <v/>
      </c>
      <c r="G4024">
        <f>Weighting!$H$16</f>
        <v>0</v>
      </c>
      <c r="H4024">
        <f t="array" ref="H4024">FREQUENCY(IF('Data Transformation'!$B$4:$B$8425=B4011,'Data Transformation'!$G$4:$G$8425),'Bin Analysis'!$B4024)</f>
        <v>18</v>
      </c>
      <c r="I4024">
        <f t="shared" si="502"/>
        <v>0</v>
      </c>
      <c r="J4024">
        <f t="shared" si="503"/>
        <v>0</v>
      </c>
      <c r="K4024">
        <f>J4024*Weighting!$W$16</f>
        <v>0</v>
      </c>
      <c r="M4024" s="14"/>
    </row>
    <row r="4025" spans="1:13" x14ac:dyDescent="0.25">
      <c r="A4025" s="32" t="str">
        <f>IF(Weighting!$P$17&gt;0,B4025,"")</f>
        <v/>
      </c>
      <c r="B4025">
        <f>Weighting!$C$17</f>
        <v>1.762</v>
      </c>
      <c r="C4025">
        <f>Weighting!$F$17</f>
        <v>0</v>
      </c>
      <c r="D4025" t="b">
        <f>IF(C4025=1,'Data Transformation'!$G$3+0.5*'Data Transformation'!$W$25,IF(C4026=1,D4026-'Data Transformation'!$W$25,FALSE))</f>
        <v>0</v>
      </c>
      <c r="E4025" t="str">
        <f t="array" ref="E4025">IF(ISLOGICAL(D4025),"",FREQUENCY(IF('Data Transformation'!$B$425:$B$8425='Bin Analysis'!$B4011,'Data Transformation'!$G$425:$G$8425),D4025))</f>
        <v/>
      </c>
      <c r="F4025" t="str">
        <f t="shared" si="501"/>
        <v/>
      </c>
      <c r="G4025">
        <f>Weighting!$H$17</f>
        <v>0</v>
      </c>
      <c r="H4025">
        <f t="array" ref="H4025">FREQUENCY(IF('Data Transformation'!$B$4:$B$8425=B4011,'Data Transformation'!$G$4:$G$8425),'Bin Analysis'!$B4025)</f>
        <v>18</v>
      </c>
      <c r="I4025">
        <f t="shared" si="502"/>
        <v>0</v>
      </c>
      <c r="J4025">
        <f t="shared" si="503"/>
        <v>0</v>
      </c>
      <c r="K4025">
        <f>J4025*Weighting!$W$17</f>
        <v>0</v>
      </c>
      <c r="M4025" s="14"/>
    </row>
    <row r="4026" spans="1:13" x14ac:dyDescent="0.25">
      <c r="A4026" s="32" t="str">
        <f>IF(Weighting!$P$18&gt;0,B4026,"")</f>
        <v/>
      </c>
      <c r="B4026">
        <f>Weighting!$C$18</f>
        <v>1.893</v>
      </c>
      <c r="C4026">
        <f>Weighting!$F$18</f>
        <v>0</v>
      </c>
      <c r="D4026" t="b">
        <f>IF(C4026=1,'Data Transformation'!$G$3+0.5*'Data Transformation'!$W$25,IF(C4027=1,D4027-'Data Transformation'!$W$25,FALSE))</f>
        <v>0</v>
      </c>
      <c r="E4026" t="str">
        <f t="array" ref="E4026">IF(ISLOGICAL(D4026),"",FREQUENCY(IF('Data Transformation'!$B$425:$B$8425='Bin Analysis'!$B4011,'Data Transformation'!$G$425:$G$8425),D4026))</f>
        <v/>
      </c>
      <c r="F4026" t="str">
        <f t="shared" si="501"/>
        <v/>
      </c>
      <c r="G4026">
        <f>Weighting!$H$18</f>
        <v>0</v>
      </c>
      <c r="H4026">
        <f t="array" ref="H4026">FREQUENCY(IF('Data Transformation'!$B$4:$B$8425=B4011,'Data Transformation'!$G$4:$G$8425),'Bin Analysis'!$B4026)</f>
        <v>18</v>
      </c>
      <c r="I4026">
        <f t="shared" si="502"/>
        <v>0</v>
      </c>
      <c r="J4026">
        <f t="shared" si="503"/>
        <v>0</v>
      </c>
      <c r="K4026">
        <f>J4026*Weighting!$W$18</f>
        <v>0</v>
      </c>
      <c r="M4026" s="14"/>
    </row>
    <row r="4027" spans="1:13" x14ac:dyDescent="0.25">
      <c r="A4027" s="32" t="str">
        <f>IF(Weighting!$P$19&gt;0,B4027,"")</f>
        <v/>
      </c>
      <c r="B4027">
        <f>Weighting!$C$19</f>
        <v>2.024</v>
      </c>
      <c r="C4027">
        <f>Weighting!$F$19</f>
        <v>0</v>
      </c>
      <c r="D4027" t="b">
        <f>IF(C4027=1,'Data Transformation'!$G$3+0.5*'Data Transformation'!$W$25,IF(C4028=1,D4028-'Data Transformation'!$W$25,FALSE))</f>
        <v>0</v>
      </c>
      <c r="E4027" t="str">
        <f t="array" ref="E4027">IF(ISLOGICAL(D4027),"",FREQUENCY(IF('Data Transformation'!$B$425:$B$8425='Bin Analysis'!$B4011,'Data Transformation'!$G$425:$G$8425),D4027))</f>
        <v/>
      </c>
      <c r="F4027" t="str">
        <f t="shared" si="501"/>
        <v/>
      </c>
      <c r="G4027">
        <f>Weighting!$H$19</f>
        <v>0</v>
      </c>
      <c r="H4027">
        <f t="array" ref="H4027">FREQUENCY(IF('Data Transformation'!$B$4:$B$8425=B4011,'Data Transformation'!$G$4:$G$8425),'Bin Analysis'!$B4027)</f>
        <v>18</v>
      </c>
      <c r="I4027">
        <f t="shared" si="502"/>
        <v>0</v>
      </c>
      <c r="J4027">
        <f t="shared" si="503"/>
        <v>0</v>
      </c>
      <c r="K4027">
        <f>J4027*Weighting!$W$19</f>
        <v>0</v>
      </c>
      <c r="M4027" s="14"/>
    </row>
    <row r="4028" spans="1:13" x14ac:dyDescent="0.25">
      <c r="A4028" s="32" t="str">
        <f>IF(Weighting!$P$20&gt;0,B4028,"")</f>
        <v/>
      </c>
      <c r="B4028">
        <f>Weighting!$C$20</f>
        <v>2.1550000000000002</v>
      </c>
      <c r="C4028">
        <f>Weighting!$F$20</f>
        <v>0</v>
      </c>
      <c r="D4028" t="b">
        <f>IF(C4028=1,'Data Transformation'!$G$3+0.5*'Data Transformation'!$W$25,IF(C4029=1,D4029-'Data Transformation'!$W$25,FALSE))</f>
        <v>0</v>
      </c>
      <c r="E4028" t="str">
        <f t="array" ref="E4028">IF(ISLOGICAL(D4028),"",FREQUENCY(IF('Data Transformation'!$B$425:$B$8425='Bin Analysis'!$B4011,'Data Transformation'!$G$425:$G$8425),D4028))</f>
        <v/>
      </c>
      <c r="F4028" t="str">
        <f t="shared" si="501"/>
        <v/>
      </c>
      <c r="G4028">
        <f>Weighting!$H$20</f>
        <v>0</v>
      </c>
      <c r="H4028">
        <f t="array" ref="H4028">FREQUENCY(IF('Data Transformation'!$B$4:$B$8425=B4011,'Data Transformation'!$G$4:$G$8425),'Bin Analysis'!$B4028)</f>
        <v>18</v>
      </c>
      <c r="I4028">
        <f t="shared" si="502"/>
        <v>0</v>
      </c>
      <c r="J4028">
        <f t="shared" si="503"/>
        <v>0</v>
      </c>
      <c r="K4028">
        <f>J4028*Weighting!$W$20</f>
        <v>0</v>
      </c>
      <c r="M4028" s="14"/>
    </row>
    <row r="4029" spans="1:13" x14ac:dyDescent="0.25">
      <c r="A4029" s="32" t="str">
        <f>IF(Weighting!$P$21&gt;0,B4029,"")</f>
        <v/>
      </c>
      <c r="B4029">
        <f>Weighting!$C$21</f>
        <v>2.2860000000000005</v>
      </c>
      <c r="C4029">
        <f>Weighting!$F$21</f>
        <v>0</v>
      </c>
      <c r="D4029" t="b">
        <f>IF(C4029=1,'Data Transformation'!$G$3+0.5*'Data Transformation'!$W$25,IF(C4030=1,D4030-'Data Transformation'!$W$25,FALSE))</f>
        <v>0</v>
      </c>
      <c r="E4029" t="str">
        <f t="array" ref="E4029">IF(ISLOGICAL(D4029),"",FREQUENCY(IF('Data Transformation'!$B$425:$B$8425='Bin Analysis'!$B4011,'Data Transformation'!$G$425:$G$8425),D4029))</f>
        <v/>
      </c>
      <c r="F4029" t="str">
        <f t="shared" si="501"/>
        <v/>
      </c>
      <c r="G4029">
        <f>Weighting!$H$21</f>
        <v>0</v>
      </c>
      <c r="H4029">
        <f t="array" ref="H4029">FREQUENCY(IF('Data Transformation'!$B$4:$B$8425=B4011,'Data Transformation'!$G$4:$G$8425),'Bin Analysis'!$B4029)</f>
        <v>18</v>
      </c>
      <c r="I4029">
        <f t="shared" si="502"/>
        <v>0</v>
      </c>
      <c r="J4029">
        <f t="shared" si="503"/>
        <v>0</v>
      </c>
      <c r="K4029">
        <f>J4029*Weighting!$W$21</f>
        <v>0</v>
      </c>
      <c r="M4029" s="14"/>
    </row>
    <row r="4030" spans="1:13" x14ac:dyDescent="0.25">
      <c r="A4030" s="32" t="str">
        <f>IF(Weighting!$P$22&gt;0,B4030,"")</f>
        <v/>
      </c>
      <c r="B4030">
        <f>Weighting!$C$22</f>
        <v>2.4170000000000007</v>
      </c>
      <c r="C4030">
        <f>Weighting!$F$22</f>
        <v>0</v>
      </c>
      <c r="D4030" t="b">
        <f>IF(C4030=1,'Data Transformation'!$G$3+0.5*'Data Transformation'!$W$25,IF(C4031=1,D4031-'Data Transformation'!$W$25,FALSE))</f>
        <v>0</v>
      </c>
      <c r="E4030" t="str">
        <f t="array" ref="E4030">IF(ISLOGICAL(D4030),"",FREQUENCY(IF('Data Transformation'!$B$425:$B$8425='Bin Analysis'!$B4011,'Data Transformation'!$G$425:$G$8425),D4030))</f>
        <v/>
      </c>
      <c r="F4030" t="str">
        <f t="shared" si="501"/>
        <v/>
      </c>
      <c r="G4030">
        <f>Weighting!$H$22</f>
        <v>0</v>
      </c>
      <c r="H4030">
        <f t="array" ref="H4030">FREQUENCY(IF('Data Transformation'!$B$4:$B$8425=B4011,'Data Transformation'!$G$4:$G$8425),'Bin Analysis'!$B4030)</f>
        <v>18</v>
      </c>
      <c r="I4030">
        <f t="shared" si="502"/>
        <v>0</v>
      </c>
      <c r="J4030">
        <f t="shared" si="503"/>
        <v>0</v>
      </c>
      <c r="K4030">
        <f>J4030*Weighting!$W$22</f>
        <v>0</v>
      </c>
      <c r="M4030" s="14"/>
    </row>
    <row r="4031" spans="1:13" x14ac:dyDescent="0.25">
      <c r="A4031" s="32" t="str">
        <f>IF(Weighting!$P$23&gt;0,B4031,"")</f>
        <v/>
      </c>
      <c r="B4031">
        <f>Weighting!$C$23</f>
        <v>2.5480000000000009</v>
      </c>
      <c r="C4031">
        <f>Weighting!$F$23</f>
        <v>0</v>
      </c>
      <c r="D4031" t="b">
        <f>IF(C4031=1,'Data Transformation'!$G$3+0.5*'Data Transformation'!$W$25,IF(C4032=1,D4032-'Data Transformation'!$W$25,FALSE))</f>
        <v>0</v>
      </c>
      <c r="E4031" t="str">
        <f t="array" ref="E4031">IF(ISLOGICAL(D4031),"",FREQUENCY(IF('Data Transformation'!$B$425:$B$8425='Bin Analysis'!$B4011,'Data Transformation'!$G$425:$G$8425),D4031))</f>
        <v/>
      </c>
      <c r="F4031" t="str">
        <f t="shared" si="501"/>
        <v/>
      </c>
      <c r="G4031">
        <f>Weighting!$H$23</f>
        <v>0</v>
      </c>
      <c r="H4031">
        <f t="array" ref="H4031">FREQUENCY(IF('Data Transformation'!$B$4:$B$8425=B4011,'Data Transformation'!$G$4:$G$8425),'Bin Analysis'!$B4031)</f>
        <v>18</v>
      </c>
      <c r="I4031">
        <f t="shared" si="502"/>
        <v>0</v>
      </c>
      <c r="J4031">
        <f t="shared" si="503"/>
        <v>0</v>
      </c>
      <c r="K4031">
        <f>J4031*Weighting!$W$23</f>
        <v>0</v>
      </c>
      <c r="M4031" s="14"/>
    </row>
    <row r="4032" spans="1:13" x14ac:dyDescent="0.25">
      <c r="A4032" s="32" t="str">
        <f>IF(Weighting!$P$24&gt;0,B4032,"")</f>
        <v/>
      </c>
      <c r="B4032">
        <f>Weighting!$C$24</f>
        <v>2.6790000000000012</v>
      </c>
      <c r="C4032">
        <f>Weighting!$F$24</f>
        <v>0</v>
      </c>
      <c r="D4032" t="b">
        <f>IF(C4032=1,'Data Transformation'!$G$3+0.5*'Data Transformation'!$W$25,IF(C4033=1,D4033-'Data Transformation'!$W$25,FALSE))</f>
        <v>0</v>
      </c>
      <c r="E4032" t="str">
        <f t="array" ref="E4032">IF(ISLOGICAL(D4032),"",FREQUENCY(IF('Data Transformation'!$B$425:$B$8425='Bin Analysis'!$B4011,'Data Transformation'!$G$425:$G$8425),D4032))</f>
        <v/>
      </c>
      <c r="F4032" t="str">
        <f t="shared" si="501"/>
        <v/>
      </c>
      <c r="G4032">
        <f>Weighting!$H$24</f>
        <v>0</v>
      </c>
      <c r="H4032">
        <f t="array" ref="H4032">FREQUENCY(IF('Data Transformation'!$B$4:$B$8425=B4011,'Data Transformation'!$G$4:$G$8425),'Bin Analysis'!$B4032)</f>
        <v>18</v>
      </c>
      <c r="I4032">
        <f t="shared" si="502"/>
        <v>0</v>
      </c>
      <c r="J4032">
        <f t="shared" si="503"/>
        <v>0</v>
      </c>
      <c r="K4032">
        <f>J4032*Weighting!$W$24</f>
        <v>0</v>
      </c>
      <c r="M4032" s="14"/>
    </row>
    <row r="4033" spans="1:25" x14ac:dyDescent="0.25">
      <c r="A4033" s="32" t="str">
        <f>IF(Weighting!$P$25&gt;0,B4033,"")</f>
        <v/>
      </c>
      <c r="B4033">
        <f>Weighting!$C$25</f>
        <v>2.8100000000000014</v>
      </c>
      <c r="C4033">
        <f>Weighting!$F$25</f>
        <v>0</v>
      </c>
      <c r="D4033" t="b">
        <f>IF(C4033=1,'Data Transformation'!$G$3+0.5*'Data Transformation'!$W$25,IF(C4034=1,D4034-'Data Transformation'!$W$25,FALSE))</f>
        <v>0</v>
      </c>
      <c r="E4033" t="str">
        <f t="array" ref="E4033">IF(ISLOGICAL(D4033),"",FREQUENCY(IF('Data Transformation'!$B$425:$B$8425='Bin Analysis'!$B4011,'Data Transformation'!$G$425:$G$8425),D4033))</f>
        <v/>
      </c>
      <c r="F4033" t="str">
        <f t="shared" si="501"/>
        <v/>
      </c>
      <c r="G4033">
        <f>Weighting!$H$25</f>
        <v>0</v>
      </c>
      <c r="H4033">
        <f t="array" ref="H4033">FREQUENCY(IF('Data Transformation'!$B$4:$B$8425=B4011,'Data Transformation'!$G$4:$G$8425),'Bin Analysis'!$B4033)</f>
        <v>18</v>
      </c>
      <c r="I4033">
        <f t="shared" si="502"/>
        <v>0</v>
      </c>
      <c r="J4033">
        <f t="shared" si="503"/>
        <v>0</v>
      </c>
      <c r="K4033">
        <f>J4033*Weighting!$W$25</f>
        <v>0</v>
      </c>
      <c r="M4033" s="14"/>
    </row>
    <row r="4034" spans="1:25" x14ac:dyDescent="0.25">
      <c r="O4034"/>
      <c r="P4034"/>
      <c r="Q4034"/>
      <c r="R4034"/>
    </row>
    <row r="4035" spans="1:25" ht="23.25" x14ac:dyDescent="0.35">
      <c r="A4035" s="21" t="s">
        <v>0</v>
      </c>
      <c r="B4035" s="21">
        <f>IFERROR(VLOOKUP(C4035,'Data Transformation'!$L$6:$M$426,2,FALSE),"")</f>
        <v>168</v>
      </c>
      <c r="C4035" s="21">
        <f>C4011+1</f>
        <v>168</v>
      </c>
      <c r="D4035" s="21"/>
      <c r="E4035" s="21"/>
      <c r="F4035" s="21"/>
      <c r="G4035" s="21"/>
      <c r="H4035" s="22"/>
      <c r="I4035" s="22"/>
      <c r="J4035" s="22"/>
      <c r="K4035" s="21"/>
      <c r="L4035" s="21">
        <f>B4035</f>
        <v>168</v>
      </c>
      <c r="M4035" s="23">
        <f>INDEX('Data Transformation'!$O$4:$O$424,MATCH($B4035,'Data Transformation'!$M$4:$M$424,0),MATCH($M$2,'Data Transformation'!$O$3,0))</f>
        <v>18</v>
      </c>
      <c r="N4035" s="27">
        <f>IF('Input and Summary Results'!$J$16="minimum",'Bin Analysis'!X4036/(M4035-1),'Bin Analysis'!Y4035/('Bin Analysis'!M4035-1))</f>
        <v>0</v>
      </c>
      <c r="O4035" s="27">
        <f>IF(M4035=FALSE,NA(),(VLOOKUP(1,C4038:K4057,4,FALSE))/(M4035-1))</f>
        <v>5.8823529411764705E-2</v>
      </c>
      <c r="P4035" s="27">
        <f>IF(M4035=FALSE,NA(),SUM(J4038:J4057)/Weighting!$S$5)</f>
        <v>0.6</v>
      </c>
      <c r="Q4035" s="27">
        <f>IF(M4035=FALSE,NA(),SUM(K4038:K4057)/Weighting!$S$6)</f>
        <v>0.52173913043478259</v>
      </c>
      <c r="R4035" s="27">
        <f>IF(M4035=FALSE,NA(),(VLOOKUP(1,G4038:K4057,3,FALSE))/(M4035-1))</f>
        <v>0.6470588235294118</v>
      </c>
      <c r="S4035" s="22" t="str">
        <f>IF(M4035=FALSE,NA(),IF(SUM(J4038:J4057)=2,"yes","no"))</f>
        <v>no</v>
      </c>
      <c r="X4035" s="2" cm="2">
        <f t="array" ref="X4035:X4036">FREQUENCY(IF('Data Transformation'!$B$425:$B$6424='Bin Analysis'!L4035,'Data Transformation'!$G$425:$G$6424),'Data Transformation'!$U$11)</f>
        <v>17</v>
      </c>
      <c r="Y4035" s="2" cm="2">
        <f t="array" ref="Y4035:Y4036">FREQUENCY(IF('Data Transformation'!$B$425:$B$6424='Bin Analysis'!L4035,'Data Transformation'!$G$425:$G$6424),'Data Transformation'!$U$12)</f>
        <v>16</v>
      </c>
    </row>
    <row r="4036" spans="1:25" x14ac:dyDescent="0.25">
      <c r="A4036" s="14" t="s">
        <v>67</v>
      </c>
      <c r="B4036" t="s">
        <v>47</v>
      </c>
      <c r="C4036" t="s">
        <v>5</v>
      </c>
      <c r="D4036" t="s">
        <v>100</v>
      </c>
      <c r="E4036" t="s">
        <v>101</v>
      </c>
      <c r="F4036" t="s">
        <v>102</v>
      </c>
      <c r="G4036" t="s">
        <v>70</v>
      </c>
      <c r="H4036" t="s">
        <v>31</v>
      </c>
      <c r="I4036" t="s">
        <v>32</v>
      </c>
      <c r="J4036" t="s">
        <v>46</v>
      </c>
      <c r="K4036" s="14" t="s">
        <v>45</v>
      </c>
      <c r="M4036" s="14"/>
      <c r="X4036" s="2">
        <v>0</v>
      </c>
      <c r="Y4036" s="2">
        <v>1</v>
      </c>
    </row>
    <row r="4037" spans="1:25" x14ac:dyDescent="0.25">
      <c r="A4037" s="32"/>
      <c r="D4037" t="b">
        <f>IF(C4037=1,'Data Transformation'!$G$3+0.5*'Data Transformation'!$W$25,IF(C4038=1,D4038-'Data Transformation'!$W$25,FALSE))</f>
        <v>0</v>
      </c>
      <c r="E4037" t="str">
        <f t="array" ref="E4037">IF(ISLOGICAL(D4037),"",FREQUENCY(IF('Data Transformation'!$B$425:$B$8425='Bin Analysis'!$B4035,'Data Transformation'!$G$425:$G$8425),D4037))</f>
        <v/>
      </c>
      <c r="F4037" t="str">
        <f>IF(ISLOGICAL(D4037),"",E4037-E4036)</f>
        <v/>
      </c>
      <c r="M4037" s="14"/>
    </row>
    <row r="4038" spans="1:25" x14ac:dyDescent="0.25">
      <c r="A4038" s="32">
        <f>IF(Weighting!$P$6&gt;0,B4038,"")</f>
        <v>0.32100000000000001</v>
      </c>
      <c r="B4038">
        <f>Weighting!$C$6</f>
        <v>0.32100000000000001</v>
      </c>
      <c r="C4038">
        <f>Weighting!$F$6</f>
        <v>0</v>
      </c>
      <c r="D4038" t="b">
        <f>IF(C4038=1,'Data Transformation'!$G$3+0.5*'Data Transformation'!$W$25,IF(C4039=1,D4039-'Data Transformation'!$W$25,FALSE))</f>
        <v>0</v>
      </c>
      <c r="E4038" t="str">
        <f t="array" ref="E4038">IF(ISLOGICAL(D4038),"",FREQUENCY(IF('Data Transformation'!$B$425:$B$8425='Bin Analysis'!$B4035,'Data Transformation'!$G$425:$G$8425),D4038))</f>
        <v/>
      </c>
      <c r="F4038" t="str">
        <f>IF(ISLOGICAL(D4038),"",E4038-E4037)</f>
        <v/>
      </c>
      <c r="G4038">
        <f>Weighting!$H$6</f>
        <v>1</v>
      </c>
      <c r="H4038">
        <f t="array" ref="H4038">FREQUENCY(IF('Data Transformation'!$B$4:$B$8425=B4035,'Data Transformation'!$G$4:$G$8425),'Bin Analysis'!$B4038)</f>
        <v>11</v>
      </c>
      <c r="I4038">
        <f>H4038-H4037</f>
        <v>11</v>
      </c>
      <c r="J4038">
        <f>IF(I4038=0,0,1)</f>
        <v>1</v>
      </c>
      <c r="K4038">
        <f>J4038*Weighting!$W$6</f>
        <v>1</v>
      </c>
      <c r="M4038" s="14"/>
    </row>
    <row r="4039" spans="1:25" x14ac:dyDescent="0.25">
      <c r="A4039" s="32">
        <f>IF(Weighting!$P$7&gt;0,B4039,"")</f>
        <v>0.45200000000000001</v>
      </c>
      <c r="B4039">
        <f>Weighting!$C$7</f>
        <v>0.45200000000000001</v>
      </c>
      <c r="C4039">
        <f>Weighting!$F$7</f>
        <v>0</v>
      </c>
      <c r="D4039" t="b">
        <f>IF(C4039=1,'Data Transformation'!$G$3+0.5*'Data Transformation'!$W$25,IF(C4040=1,D4040-'Data Transformation'!$W$25,FALSE))</f>
        <v>0</v>
      </c>
      <c r="E4039" t="str">
        <f t="array" ref="E4039">IF(ISLOGICAL(D4039),"",FREQUENCY(IF('Data Transformation'!$B$425:$B$8425='Bin Analysis'!$B4035,'Data Transformation'!$G$425:$G$8425),D4039))</f>
        <v/>
      </c>
      <c r="F4039" t="str">
        <f t="shared" ref="F4039:F4057" si="504">IF(ISLOGICAL(D4039),"",E4039-E4038)</f>
        <v/>
      </c>
      <c r="G4039">
        <f>Weighting!$H$7</f>
        <v>0</v>
      </c>
      <c r="H4039">
        <f t="array" ref="H4039">FREQUENCY(IF('Data Transformation'!$B$4:$B$8425=B4035,'Data Transformation'!$G$4:$G$8425),'Bin Analysis'!$B4039)</f>
        <v>13</v>
      </c>
      <c r="I4039">
        <f t="shared" ref="I4039:I4057" si="505">H4039-H4038</f>
        <v>2</v>
      </c>
      <c r="J4039">
        <f>IF(I4039=0,0,1)</f>
        <v>1</v>
      </c>
      <c r="K4039">
        <f>J4039*Weighting!$W$7</f>
        <v>2</v>
      </c>
      <c r="M4039" s="14"/>
    </row>
    <row r="4040" spans="1:25" x14ac:dyDescent="0.25">
      <c r="A4040" s="32">
        <f>IF(Weighting!$P$8&gt;0,B4040,"")</f>
        <v>0.58299999999999996</v>
      </c>
      <c r="B4040">
        <f>Weighting!$C$8</f>
        <v>0.58299999999999996</v>
      </c>
      <c r="C4040">
        <f>Weighting!$F$8</f>
        <v>0</v>
      </c>
      <c r="D4040" t="b">
        <f>IF(C4040=1,'Data Transformation'!$G$3+0.5*'Data Transformation'!$W$25,IF(C4041=1,D4041-'Data Transformation'!$W$25,FALSE))</f>
        <v>0</v>
      </c>
      <c r="E4040" t="str">
        <f t="array" ref="E4040">IF(ISLOGICAL(D4040),"",FREQUENCY(IF('Data Transformation'!$B$425:$B$8425='Bin Analysis'!$B4035,'Data Transformation'!$G$425:$G$8425),D4040))</f>
        <v/>
      </c>
      <c r="F4040" t="str">
        <f t="shared" si="504"/>
        <v/>
      </c>
      <c r="G4040">
        <f>Weighting!$H$8</f>
        <v>0</v>
      </c>
      <c r="H4040">
        <f t="array" ref="H4040">FREQUENCY(IF('Data Transformation'!$B$4:$B$8425=B4035,'Data Transformation'!$G$4:$G$8425),'Bin Analysis'!$B4040)</f>
        <v>13</v>
      </c>
      <c r="I4040">
        <f t="shared" si="505"/>
        <v>0</v>
      </c>
      <c r="J4040">
        <f t="shared" ref="J4040:J4057" si="506">IF(I4040=0,0,1)</f>
        <v>0</v>
      </c>
      <c r="K4040">
        <f>J4040*Weighting!$W$8</f>
        <v>0</v>
      </c>
      <c r="M4040" s="14"/>
    </row>
    <row r="4041" spans="1:25" x14ac:dyDescent="0.25">
      <c r="A4041" s="32">
        <f>IF(Weighting!$P$9&gt;0,B4041,"")</f>
        <v>0.71399999999999997</v>
      </c>
      <c r="B4041" s="50">
        <f>Weighting!$C$9</f>
        <v>0.71399999999999997</v>
      </c>
      <c r="C4041">
        <f>Weighting!$F$9</f>
        <v>0</v>
      </c>
      <c r="D4041" t="b">
        <f>IF(C4041=1,'Data Transformation'!$G$3+0.5*'Data Transformation'!$W$25,IF(C4042=1,D4042-'Data Transformation'!$W$25,FALSE))</f>
        <v>0</v>
      </c>
      <c r="E4041" t="str">
        <f t="array" ref="E4041">IF(ISLOGICAL(D4041),"",FREQUENCY(IF('Data Transformation'!$B$425:$B$8425='Bin Analysis'!$B4035,'Data Transformation'!$G$425:$G$8425),D4041))</f>
        <v/>
      </c>
      <c r="F4041" t="str">
        <f t="shared" si="504"/>
        <v/>
      </c>
      <c r="G4041">
        <f>Weighting!$H$9</f>
        <v>0</v>
      </c>
      <c r="H4041">
        <f t="array" ref="H4041">FREQUENCY(IF('Data Transformation'!$B$4:$B$8425=B4035,'Data Transformation'!$G$4:$G$8425),'Bin Analysis'!$B4041)</f>
        <v>14</v>
      </c>
      <c r="I4041">
        <f t="shared" si="505"/>
        <v>1</v>
      </c>
      <c r="J4041">
        <f t="shared" si="506"/>
        <v>1</v>
      </c>
      <c r="K4041">
        <f>J4041*Weighting!$W$9</f>
        <v>3</v>
      </c>
      <c r="M4041" s="14"/>
    </row>
    <row r="4042" spans="1:25" x14ac:dyDescent="0.25">
      <c r="A4042" s="32">
        <f>IF(Weighting!$P$10&gt;0,B4042,"")</f>
        <v>0.84499999999999997</v>
      </c>
      <c r="B4042">
        <f>Weighting!$C$10</f>
        <v>0.84499999999999997</v>
      </c>
      <c r="C4042">
        <f>Weighting!$F$10</f>
        <v>0</v>
      </c>
      <c r="D4042" t="b">
        <f>IF(C4042=1,'Data Transformation'!$G$3+0.5*'Data Transformation'!$W$25,IF(C4043=1,D4043-'Data Transformation'!$W$25,FALSE))</f>
        <v>0</v>
      </c>
      <c r="E4042" t="str">
        <f t="array" ref="E4042">IF(ISLOGICAL(D4042),"",FREQUENCY(IF('Data Transformation'!$B$425:$B$8425='Bin Analysis'!$B4035,'Data Transformation'!$G$425:$G$8425),D4042))</f>
        <v/>
      </c>
      <c r="F4042" t="str">
        <f t="shared" si="504"/>
        <v/>
      </c>
      <c r="G4042">
        <f>Weighting!$H$10</f>
        <v>0</v>
      </c>
      <c r="H4042">
        <f t="array" ref="H4042">FREQUENCY(IF('Data Transformation'!$B$4:$B$8425=B4035,'Data Transformation'!$G$4:$G$8425),'Bin Analysis'!$B4042)</f>
        <v>16</v>
      </c>
      <c r="I4042">
        <f t="shared" si="505"/>
        <v>2</v>
      </c>
      <c r="J4042">
        <f t="shared" si="506"/>
        <v>1</v>
      </c>
      <c r="K4042">
        <f>J4042*Weighting!$W$10</f>
        <v>3</v>
      </c>
      <c r="M4042" s="14"/>
    </row>
    <row r="4043" spans="1:25" x14ac:dyDescent="0.25">
      <c r="A4043" s="32">
        <f>IF(Weighting!$P$11&gt;0,B4043,"")</f>
        <v>0.97599999999999998</v>
      </c>
      <c r="B4043">
        <f>Weighting!$C$11</f>
        <v>0.97599999999999998</v>
      </c>
      <c r="C4043">
        <f>Weighting!$F$11</f>
        <v>0</v>
      </c>
      <c r="D4043">
        <f>IF(C4043=1,'Data Transformation'!$G$3+0.5*'Data Transformation'!$W$25,IF(C4044=1,D4044-'Data Transformation'!$W$25,FALSE))</f>
        <v>0.86899999999999999</v>
      </c>
      <c r="E4043">
        <f t="array" ref="E4043">IF(ISLOGICAL(D4043),"",FREQUENCY(IF('Data Transformation'!$B$425:$B$8425='Bin Analysis'!$B4035,'Data Transformation'!$G$425:$G$8425),D4043))</f>
        <v>16</v>
      </c>
      <c r="F4043" t="e">
        <f t="shared" si="504"/>
        <v>#VALUE!</v>
      </c>
      <c r="G4043">
        <f>Weighting!$H$11</f>
        <v>0</v>
      </c>
      <c r="H4043">
        <f t="array" ref="H4043">FREQUENCY(IF('Data Transformation'!$B$4:$B$8425=B4035,'Data Transformation'!$G$4:$G$8425),'Bin Analysis'!$B4043)</f>
        <v>17</v>
      </c>
      <c r="I4043">
        <f t="shared" si="505"/>
        <v>1</v>
      </c>
      <c r="J4043">
        <f t="shared" si="506"/>
        <v>1</v>
      </c>
      <c r="K4043">
        <f>J4043*Weighting!$W$11</f>
        <v>2</v>
      </c>
      <c r="M4043" s="14"/>
    </row>
    <row r="4044" spans="1:25" x14ac:dyDescent="0.25">
      <c r="A4044" s="32">
        <f>IF(Weighting!$P$12&gt;0,B4044,"")</f>
        <v>1.107</v>
      </c>
      <c r="B4044">
        <f>Weighting!$C$12</f>
        <v>1.107</v>
      </c>
      <c r="C4044">
        <f>Weighting!$F$12</f>
        <v>1</v>
      </c>
      <c r="D4044">
        <f>IF(C4044=1,'Data Transformation'!$G$3+0.5*'Data Transformation'!$W$25,IF(C4045=1,D4045-'Data Transformation'!$W$25,FALSE))</f>
        <v>1.131</v>
      </c>
      <c r="E4044">
        <f t="array" ref="E4044">IF(ISLOGICAL(D4044),"",FREQUENCY(IF('Data Transformation'!$B$425:$B$8425='Bin Analysis'!$B4035,'Data Transformation'!$G$425:$G$8425),D4044))</f>
        <v>17</v>
      </c>
      <c r="F4044">
        <f t="shared" si="504"/>
        <v>1</v>
      </c>
      <c r="G4044">
        <f>Weighting!$H$12</f>
        <v>0</v>
      </c>
      <c r="H4044">
        <f t="array" ref="H4044">FREQUENCY(IF('Data Transformation'!$B$4:$B$8425=B4035,'Data Transformation'!$G$4:$G$8425),'Bin Analysis'!$B4044)</f>
        <v>18</v>
      </c>
      <c r="I4044">
        <f t="shared" si="505"/>
        <v>1</v>
      </c>
      <c r="J4044">
        <f t="shared" si="506"/>
        <v>1</v>
      </c>
      <c r="K4044">
        <f>J4044*Weighting!$W$12</f>
        <v>1</v>
      </c>
      <c r="M4044" s="14"/>
    </row>
    <row r="4045" spans="1:25" x14ac:dyDescent="0.25">
      <c r="A4045" s="32">
        <f>IF(Weighting!$P$13&gt;0,B4045,"")</f>
        <v>1.238</v>
      </c>
      <c r="B4045">
        <f>Weighting!$C$13</f>
        <v>1.238</v>
      </c>
      <c r="C4045">
        <f>Weighting!$F$13</f>
        <v>0</v>
      </c>
      <c r="D4045" t="b">
        <f>IF(C4045=1,'Data Transformation'!$G$3+0.5*'Data Transformation'!$W$25,IF(C4046=1,D4046-'Data Transformation'!$W$25,FALSE))</f>
        <v>0</v>
      </c>
      <c r="E4045" t="str">
        <f t="array" ref="E4045">IF(ISLOGICAL(D4045),"",FREQUENCY(IF('Data Transformation'!$B$425:$B$8425='Bin Analysis'!$B4035,'Data Transformation'!$G$425:$G$8425),D4045))</f>
        <v/>
      </c>
      <c r="F4045" t="str">
        <f t="shared" si="504"/>
        <v/>
      </c>
      <c r="G4045">
        <f>Weighting!$H$13</f>
        <v>0</v>
      </c>
      <c r="H4045">
        <f t="array" ref="H4045">FREQUENCY(IF('Data Transformation'!$B$4:$B$8425=B4035,'Data Transformation'!$G$4:$G$8425),'Bin Analysis'!$B4045)</f>
        <v>18</v>
      </c>
      <c r="I4045">
        <f t="shared" si="505"/>
        <v>0</v>
      </c>
      <c r="J4045">
        <f t="shared" si="506"/>
        <v>0</v>
      </c>
      <c r="K4045">
        <f>J4045*Weighting!$W$13</f>
        <v>0</v>
      </c>
      <c r="M4045" s="14"/>
    </row>
    <row r="4046" spans="1:25" x14ac:dyDescent="0.25">
      <c r="A4046" s="32">
        <f>IF(Weighting!$P$14&gt;0,B4046,"")</f>
        <v>1.369</v>
      </c>
      <c r="B4046">
        <f>Weighting!$C$14</f>
        <v>1.369</v>
      </c>
      <c r="C4046">
        <f>Weighting!$F$14</f>
        <v>0</v>
      </c>
      <c r="D4046" t="b">
        <f>IF(C4046=1,'Data Transformation'!$G$3+0.5*'Data Transformation'!$W$25,IF(C4047=1,D4047-'Data Transformation'!$W$25,FALSE))</f>
        <v>0</v>
      </c>
      <c r="E4046" t="str">
        <f t="array" ref="E4046">IF(ISLOGICAL(D4046),"",FREQUENCY(IF('Data Transformation'!$B$425:$B$8425='Bin Analysis'!$B4035,'Data Transformation'!$G$425:$G$8425),D4046))</f>
        <v/>
      </c>
      <c r="F4046" t="str">
        <f t="shared" si="504"/>
        <v/>
      </c>
      <c r="G4046">
        <f>Weighting!$H$14</f>
        <v>0</v>
      </c>
      <c r="H4046">
        <f t="array" ref="H4046">FREQUENCY(IF('Data Transformation'!$B$4:$B$8425=B4035,'Data Transformation'!$G$4:$G$8425),'Bin Analysis'!$B4046)</f>
        <v>18</v>
      </c>
      <c r="I4046">
        <f t="shared" si="505"/>
        <v>0</v>
      </c>
      <c r="J4046">
        <f t="shared" si="506"/>
        <v>0</v>
      </c>
      <c r="K4046">
        <f>J4046*Weighting!$W$14</f>
        <v>0</v>
      </c>
      <c r="M4046" s="14"/>
    </row>
    <row r="4047" spans="1:25" x14ac:dyDescent="0.25">
      <c r="A4047" s="32">
        <f>IF(Weighting!$P$15&gt;0,B4047,"")</f>
        <v>1.5000009999999999</v>
      </c>
      <c r="B4047">
        <f>Weighting!$C$15</f>
        <v>1.5000009999999999</v>
      </c>
      <c r="C4047">
        <f>Weighting!$F$15</f>
        <v>0</v>
      </c>
      <c r="D4047" t="b">
        <f>IF(C4047=1,'Data Transformation'!$G$3+0.5*'Data Transformation'!$W$25,IF(C4048=1,D4048-'Data Transformation'!$W$25,FALSE))</f>
        <v>0</v>
      </c>
      <c r="E4047" t="str">
        <f t="array" ref="E4047">IF(ISLOGICAL(D4047),"",FREQUENCY(IF('Data Transformation'!$B$425:$B$8425='Bin Analysis'!$B4035,'Data Transformation'!$G$425:$G$8425),D4047))</f>
        <v/>
      </c>
      <c r="F4047" t="str">
        <f t="shared" si="504"/>
        <v/>
      </c>
      <c r="G4047">
        <f>Weighting!$H$15</f>
        <v>0</v>
      </c>
      <c r="H4047">
        <f t="array" ref="H4047">FREQUENCY(IF('Data Transformation'!$B$4:$B$8425=B4035,'Data Transformation'!$G$4:$G$8425),'Bin Analysis'!$B4047)</f>
        <v>18</v>
      </c>
      <c r="I4047">
        <f t="shared" si="505"/>
        <v>0</v>
      </c>
      <c r="J4047">
        <f t="shared" si="506"/>
        <v>0</v>
      </c>
      <c r="K4047">
        <f>J4047*Weighting!$W$15</f>
        <v>0</v>
      </c>
      <c r="M4047" s="14"/>
    </row>
    <row r="4048" spans="1:25" x14ac:dyDescent="0.25">
      <c r="A4048" s="32" t="str">
        <f>IF(Weighting!$P$16&gt;0,B4048,"")</f>
        <v/>
      </c>
      <c r="B4048">
        <f>Weighting!$C$16</f>
        <v>1.631</v>
      </c>
      <c r="C4048">
        <f>Weighting!$F$16</f>
        <v>0</v>
      </c>
      <c r="D4048" t="b">
        <f>IF(C4048=1,'Data Transformation'!$G$3+0.5*'Data Transformation'!$W$25,IF(C4049=1,D4049-'Data Transformation'!$W$25,FALSE))</f>
        <v>0</v>
      </c>
      <c r="E4048" t="str">
        <f t="array" ref="E4048">IF(ISLOGICAL(D4048),"",FREQUENCY(IF('Data Transformation'!$B$425:$B$8425='Bin Analysis'!$B4035,'Data Transformation'!$G$425:$G$8425),D4048))</f>
        <v/>
      </c>
      <c r="F4048" t="str">
        <f t="shared" si="504"/>
        <v/>
      </c>
      <c r="G4048">
        <f>Weighting!$H$16</f>
        <v>0</v>
      </c>
      <c r="H4048">
        <f t="array" ref="H4048">FREQUENCY(IF('Data Transformation'!$B$4:$B$8425=B4035,'Data Transformation'!$G$4:$G$8425),'Bin Analysis'!$B4048)</f>
        <v>18</v>
      </c>
      <c r="I4048">
        <f t="shared" si="505"/>
        <v>0</v>
      </c>
      <c r="J4048">
        <f t="shared" si="506"/>
        <v>0</v>
      </c>
      <c r="K4048">
        <f>J4048*Weighting!$W$16</f>
        <v>0</v>
      </c>
      <c r="M4048" s="14"/>
    </row>
    <row r="4049" spans="1:25" x14ac:dyDescent="0.25">
      <c r="A4049" s="32" t="str">
        <f>IF(Weighting!$P$17&gt;0,B4049,"")</f>
        <v/>
      </c>
      <c r="B4049">
        <f>Weighting!$C$17</f>
        <v>1.762</v>
      </c>
      <c r="C4049">
        <f>Weighting!$F$17</f>
        <v>0</v>
      </c>
      <c r="D4049" t="b">
        <f>IF(C4049=1,'Data Transformation'!$G$3+0.5*'Data Transformation'!$W$25,IF(C4050=1,D4050-'Data Transformation'!$W$25,FALSE))</f>
        <v>0</v>
      </c>
      <c r="E4049" t="str">
        <f t="array" ref="E4049">IF(ISLOGICAL(D4049),"",FREQUENCY(IF('Data Transformation'!$B$425:$B$8425='Bin Analysis'!$B4035,'Data Transformation'!$G$425:$G$8425),D4049))</f>
        <v/>
      </c>
      <c r="F4049" t="str">
        <f t="shared" si="504"/>
        <v/>
      </c>
      <c r="G4049">
        <f>Weighting!$H$17</f>
        <v>0</v>
      </c>
      <c r="H4049">
        <f t="array" ref="H4049">FREQUENCY(IF('Data Transformation'!$B$4:$B$8425=B4035,'Data Transformation'!$G$4:$G$8425),'Bin Analysis'!$B4049)</f>
        <v>18</v>
      </c>
      <c r="I4049">
        <f t="shared" si="505"/>
        <v>0</v>
      </c>
      <c r="J4049">
        <f t="shared" si="506"/>
        <v>0</v>
      </c>
      <c r="K4049">
        <f>J4049*Weighting!$W$17</f>
        <v>0</v>
      </c>
      <c r="M4049" s="14"/>
    </row>
    <row r="4050" spans="1:25" x14ac:dyDescent="0.25">
      <c r="A4050" s="32" t="str">
        <f>IF(Weighting!$P$18&gt;0,B4050,"")</f>
        <v/>
      </c>
      <c r="B4050">
        <f>Weighting!$C$18</f>
        <v>1.893</v>
      </c>
      <c r="C4050">
        <f>Weighting!$F$18</f>
        <v>0</v>
      </c>
      <c r="D4050" t="b">
        <f>IF(C4050=1,'Data Transformation'!$G$3+0.5*'Data Transformation'!$W$25,IF(C4051=1,D4051-'Data Transformation'!$W$25,FALSE))</f>
        <v>0</v>
      </c>
      <c r="E4050" t="str">
        <f t="array" ref="E4050">IF(ISLOGICAL(D4050),"",FREQUENCY(IF('Data Transformation'!$B$425:$B$8425='Bin Analysis'!$B4035,'Data Transformation'!$G$425:$G$8425),D4050))</f>
        <v/>
      </c>
      <c r="F4050" t="str">
        <f t="shared" si="504"/>
        <v/>
      </c>
      <c r="G4050">
        <f>Weighting!$H$18</f>
        <v>0</v>
      </c>
      <c r="H4050">
        <f t="array" ref="H4050">FREQUENCY(IF('Data Transformation'!$B$4:$B$8425=B4035,'Data Transformation'!$G$4:$G$8425),'Bin Analysis'!$B4050)</f>
        <v>18</v>
      </c>
      <c r="I4050">
        <f t="shared" si="505"/>
        <v>0</v>
      </c>
      <c r="J4050">
        <f t="shared" si="506"/>
        <v>0</v>
      </c>
      <c r="K4050">
        <f>J4050*Weighting!$W$18</f>
        <v>0</v>
      </c>
      <c r="M4050" s="14"/>
    </row>
    <row r="4051" spans="1:25" x14ac:dyDescent="0.25">
      <c r="A4051" s="32" t="str">
        <f>IF(Weighting!$P$19&gt;0,B4051,"")</f>
        <v/>
      </c>
      <c r="B4051">
        <f>Weighting!$C$19</f>
        <v>2.024</v>
      </c>
      <c r="C4051">
        <f>Weighting!$F$19</f>
        <v>0</v>
      </c>
      <c r="D4051" t="b">
        <f>IF(C4051=1,'Data Transformation'!$G$3+0.5*'Data Transformation'!$W$25,IF(C4052=1,D4052-'Data Transformation'!$W$25,FALSE))</f>
        <v>0</v>
      </c>
      <c r="E4051" t="str">
        <f t="array" ref="E4051">IF(ISLOGICAL(D4051),"",FREQUENCY(IF('Data Transformation'!$B$425:$B$8425='Bin Analysis'!$B4035,'Data Transformation'!$G$425:$G$8425),D4051))</f>
        <v/>
      </c>
      <c r="F4051" t="str">
        <f t="shared" si="504"/>
        <v/>
      </c>
      <c r="G4051">
        <f>Weighting!$H$19</f>
        <v>0</v>
      </c>
      <c r="H4051">
        <f t="array" ref="H4051">FREQUENCY(IF('Data Transformation'!$B$4:$B$8425=B4035,'Data Transformation'!$G$4:$G$8425),'Bin Analysis'!$B4051)</f>
        <v>18</v>
      </c>
      <c r="I4051">
        <f t="shared" si="505"/>
        <v>0</v>
      </c>
      <c r="J4051">
        <f t="shared" si="506"/>
        <v>0</v>
      </c>
      <c r="K4051">
        <f>J4051*Weighting!$W$19</f>
        <v>0</v>
      </c>
      <c r="M4051" s="14"/>
    </row>
    <row r="4052" spans="1:25" x14ac:dyDescent="0.25">
      <c r="A4052" s="32" t="str">
        <f>IF(Weighting!$P$20&gt;0,B4052,"")</f>
        <v/>
      </c>
      <c r="B4052">
        <f>Weighting!$C$20</f>
        <v>2.1550000000000002</v>
      </c>
      <c r="C4052">
        <f>Weighting!$F$20</f>
        <v>0</v>
      </c>
      <c r="D4052" t="b">
        <f>IF(C4052=1,'Data Transformation'!$G$3+0.5*'Data Transformation'!$W$25,IF(C4053=1,D4053-'Data Transformation'!$W$25,FALSE))</f>
        <v>0</v>
      </c>
      <c r="E4052" t="str">
        <f t="array" ref="E4052">IF(ISLOGICAL(D4052),"",FREQUENCY(IF('Data Transformation'!$B$425:$B$8425='Bin Analysis'!$B4035,'Data Transformation'!$G$425:$G$8425),D4052))</f>
        <v/>
      </c>
      <c r="F4052" t="str">
        <f t="shared" si="504"/>
        <v/>
      </c>
      <c r="G4052">
        <f>Weighting!$H$20</f>
        <v>0</v>
      </c>
      <c r="H4052">
        <f t="array" ref="H4052">FREQUENCY(IF('Data Transformation'!$B$4:$B$8425=B4035,'Data Transformation'!$G$4:$G$8425),'Bin Analysis'!$B4052)</f>
        <v>18</v>
      </c>
      <c r="I4052">
        <f t="shared" si="505"/>
        <v>0</v>
      </c>
      <c r="J4052">
        <f t="shared" si="506"/>
        <v>0</v>
      </c>
      <c r="K4052">
        <f>J4052*Weighting!$W$20</f>
        <v>0</v>
      </c>
      <c r="M4052" s="14"/>
    </row>
    <row r="4053" spans="1:25" x14ac:dyDescent="0.25">
      <c r="A4053" s="32" t="str">
        <f>IF(Weighting!$P$21&gt;0,B4053,"")</f>
        <v/>
      </c>
      <c r="B4053">
        <f>Weighting!$C$21</f>
        <v>2.2860000000000005</v>
      </c>
      <c r="C4053">
        <f>Weighting!$F$21</f>
        <v>0</v>
      </c>
      <c r="D4053" t="b">
        <f>IF(C4053=1,'Data Transformation'!$G$3+0.5*'Data Transformation'!$W$25,IF(C4054=1,D4054-'Data Transformation'!$W$25,FALSE))</f>
        <v>0</v>
      </c>
      <c r="E4053" t="str">
        <f t="array" ref="E4053">IF(ISLOGICAL(D4053),"",FREQUENCY(IF('Data Transformation'!$B$425:$B$8425='Bin Analysis'!$B4035,'Data Transformation'!$G$425:$G$8425),D4053))</f>
        <v/>
      </c>
      <c r="F4053" t="str">
        <f t="shared" si="504"/>
        <v/>
      </c>
      <c r="G4053">
        <f>Weighting!$H$21</f>
        <v>0</v>
      </c>
      <c r="H4053">
        <f t="array" ref="H4053">FREQUENCY(IF('Data Transformation'!$B$4:$B$8425=B4035,'Data Transformation'!$G$4:$G$8425),'Bin Analysis'!$B4053)</f>
        <v>18</v>
      </c>
      <c r="I4053">
        <f t="shared" si="505"/>
        <v>0</v>
      </c>
      <c r="J4053">
        <f t="shared" si="506"/>
        <v>0</v>
      </c>
      <c r="K4053">
        <f>J4053*Weighting!$W$21</f>
        <v>0</v>
      </c>
      <c r="M4053" s="14"/>
    </row>
    <row r="4054" spans="1:25" x14ac:dyDescent="0.25">
      <c r="A4054" s="32" t="str">
        <f>IF(Weighting!$P$22&gt;0,B4054,"")</f>
        <v/>
      </c>
      <c r="B4054">
        <f>Weighting!$C$22</f>
        <v>2.4170000000000007</v>
      </c>
      <c r="C4054">
        <f>Weighting!$F$22</f>
        <v>0</v>
      </c>
      <c r="D4054" t="b">
        <f>IF(C4054=1,'Data Transformation'!$G$3+0.5*'Data Transformation'!$W$25,IF(C4055=1,D4055-'Data Transformation'!$W$25,FALSE))</f>
        <v>0</v>
      </c>
      <c r="E4054" t="str">
        <f t="array" ref="E4054">IF(ISLOGICAL(D4054),"",FREQUENCY(IF('Data Transformation'!$B$425:$B$8425='Bin Analysis'!$B4035,'Data Transformation'!$G$425:$G$8425),D4054))</f>
        <v/>
      </c>
      <c r="F4054" t="str">
        <f t="shared" si="504"/>
        <v/>
      </c>
      <c r="G4054">
        <f>Weighting!$H$22</f>
        <v>0</v>
      </c>
      <c r="H4054">
        <f t="array" ref="H4054">FREQUENCY(IF('Data Transformation'!$B$4:$B$8425=B4035,'Data Transformation'!$G$4:$G$8425),'Bin Analysis'!$B4054)</f>
        <v>18</v>
      </c>
      <c r="I4054">
        <f t="shared" si="505"/>
        <v>0</v>
      </c>
      <c r="J4054">
        <f t="shared" si="506"/>
        <v>0</v>
      </c>
      <c r="K4054">
        <f>J4054*Weighting!$W$22</f>
        <v>0</v>
      </c>
      <c r="M4054" s="14"/>
    </row>
    <row r="4055" spans="1:25" x14ac:dyDescent="0.25">
      <c r="A4055" s="32" t="str">
        <f>IF(Weighting!$P$23&gt;0,B4055,"")</f>
        <v/>
      </c>
      <c r="B4055">
        <f>Weighting!$C$23</f>
        <v>2.5480000000000009</v>
      </c>
      <c r="C4055">
        <f>Weighting!$F$23</f>
        <v>0</v>
      </c>
      <c r="D4055" t="b">
        <f>IF(C4055=1,'Data Transformation'!$G$3+0.5*'Data Transformation'!$W$25,IF(C4056=1,D4056-'Data Transformation'!$W$25,FALSE))</f>
        <v>0</v>
      </c>
      <c r="E4055" t="str">
        <f t="array" ref="E4055">IF(ISLOGICAL(D4055),"",FREQUENCY(IF('Data Transformation'!$B$425:$B$8425='Bin Analysis'!$B4035,'Data Transformation'!$G$425:$G$8425),D4055))</f>
        <v/>
      </c>
      <c r="F4055" t="str">
        <f t="shared" si="504"/>
        <v/>
      </c>
      <c r="G4055">
        <f>Weighting!$H$23</f>
        <v>0</v>
      </c>
      <c r="H4055">
        <f t="array" ref="H4055">FREQUENCY(IF('Data Transformation'!$B$4:$B$8425=B4035,'Data Transformation'!$G$4:$G$8425),'Bin Analysis'!$B4055)</f>
        <v>18</v>
      </c>
      <c r="I4055">
        <f t="shared" si="505"/>
        <v>0</v>
      </c>
      <c r="J4055">
        <f t="shared" si="506"/>
        <v>0</v>
      </c>
      <c r="K4055">
        <f>J4055*Weighting!$W$23</f>
        <v>0</v>
      </c>
      <c r="M4055" s="14"/>
    </row>
    <row r="4056" spans="1:25" x14ac:dyDescent="0.25">
      <c r="A4056" s="32" t="str">
        <f>IF(Weighting!$P$24&gt;0,B4056,"")</f>
        <v/>
      </c>
      <c r="B4056">
        <f>Weighting!$C$24</f>
        <v>2.6790000000000012</v>
      </c>
      <c r="C4056">
        <f>Weighting!$F$24</f>
        <v>0</v>
      </c>
      <c r="D4056" t="b">
        <f>IF(C4056=1,'Data Transformation'!$G$3+0.5*'Data Transformation'!$W$25,IF(C4057=1,D4057-'Data Transformation'!$W$25,FALSE))</f>
        <v>0</v>
      </c>
      <c r="E4056" t="str">
        <f t="array" ref="E4056">IF(ISLOGICAL(D4056),"",FREQUENCY(IF('Data Transformation'!$B$425:$B$8425='Bin Analysis'!$B4035,'Data Transformation'!$G$425:$G$8425),D4056))</f>
        <v/>
      </c>
      <c r="F4056" t="str">
        <f t="shared" si="504"/>
        <v/>
      </c>
      <c r="G4056">
        <f>Weighting!$H$24</f>
        <v>0</v>
      </c>
      <c r="H4056">
        <f t="array" ref="H4056">FREQUENCY(IF('Data Transformation'!$B$4:$B$8425=B4035,'Data Transformation'!$G$4:$G$8425),'Bin Analysis'!$B4056)</f>
        <v>18</v>
      </c>
      <c r="I4056">
        <f t="shared" si="505"/>
        <v>0</v>
      </c>
      <c r="J4056">
        <f t="shared" si="506"/>
        <v>0</v>
      </c>
      <c r="K4056">
        <f>J4056*Weighting!$W$24</f>
        <v>0</v>
      </c>
      <c r="M4056" s="14"/>
    </row>
    <row r="4057" spans="1:25" x14ac:dyDescent="0.25">
      <c r="A4057" s="32" t="str">
        <f>IF(Weighting!$P$25&gt;0,B4057,"")</f>
        <v/>
      </c>
      <c r="B4057">
        <f>Weighting!$C$25</f>
        <v>2.8100000000000014</v>
      </c>
      <c r="C4057">
        <f>Weighting!$F$25</f>
        <v>0</v>
      </c>
      <c r="D4057" t="b">
        <f>IF(C4057=1,'Data Transformation'!$G$3+0.5*'Data Transformation'!$W$25,IF(C4058=1,D4058-'Data Transformation'!$W$25,FALSE))</f>
        <v>0</v>
      </c>
      <c r="E4057" t="str">
        <f t="array" ref="E4057">IF(ISLOGICAL(D4057),"",FREQUENCY(IF('Data Transformation'!$B$425:$B$8425='Bin Analysis'!$B4035,'Data Transformation'!$G$425:$G$8425),D4057))</f>
        <v/>
      </c>
      <c r="F4057" t="str">
        <f t="shared" si="504"/>
        <v/>
      </c>
      <c r="G4057">
        <f>Weighting!$H$25</f>
        <v>0</v>
      </c>
      <c r="H4057">
        <f t="array" ref="H4057">FREQUENCY(IF('Data Transformation'!$B$4:$B$8425=B4035,'Data Transformation'!$G$4:$G$8425),'Bin Analysis'!$B4057)</f>
        <v>18</v>
      </c>
      <c r="I4057">
        <f t="shared" si="505"/>
        <v>0</v>
      </c>
      <c r="J4057">
        <f t="shared" si="506"/>
        <v>0</v>
      </c>
      <c r="K4057">
        <f>J4057*Weighting!$W$25</f>
        <v>0</v>
      </c>
      <c r="M4057" s="14"/>
    </row>
    <row r="4058" spans="1:25" x14ac:dyDescent="0.25">
      <c r="O4058"/>
      <c r="P4058"/>
      <c r="Q4058"/>
      <c r="R4058"/>
    </row>
    <row r="4059" spans="1:25" ht="23.25" x14ac:dyDescent="0.35">
      <c r="A4059" s="21" t="s">
        <v>0</v>
      </c>
      <c r="B4059" s="21">
        <f>IFERROR(VLOOKUP(C4059,'Data Transformation'!$L$6:$M$426,2,FALSE),"")</f>
        <v>169</v>
      </c>
      <c r="C4059" s="21">
        <f>C4035+1</f>
        <v>169</v>
      </c>
      <c r="D4059" s="21"/>
      <c r="E4059" s="21"/>
      <c r="F4059" s="21"/>
      <c r="G4059" s="21"/>
      <c r="H4059" s="22"/>
      <c r="I4059" s="22"/>
      <c r="J4059" s="22"/>
      <c r="K4059" s="21"/>
      <c r="L4059" s="21">
        <f>B4059</f>
        <v>169</v>
      </c>
      <c r="M4059" s="23">
        <f>INDEX('Data Transformation'!$O$4:$O$424,MATCH($B4059,'Data Transformation'!$M$4:$M$424,0),MATCH($M$2,'Data Transformation'!$O$3,0))</f>
        <v>19</v>
      </c>
      <c r="N4059" s="27">
        <f>IF('Input and Summary Results'!$J$16="minimum",'Bin Analysis'!X4060/(M4059-1),'Bin Analysis'!Y4059/('Bin Analysis'!M4059-1))</f>
        <v>0</v>
      </c>
      <c r="O4059" s="27">
        <f>IF(M4059=FALSE,NA(),(VLOOKUP(1,C4062:K4081,4,FALSE))/(M4059-1))</f>
        <v>5.5555555555555552E-2</v>
      </c>
      <c r="P4059" s="27">
        <f>IF(M4059=FALSE,NA(),SUM(J4062:J4081)/Weighting!$S$5)</f>
        <v>0.5</v>
      </c>
      <c r="Q4059" s="27">
        <f>IF(M4059=FALSE,NA(),SUM(K4062:K4081)/Weighting!$S$6)</f>
        <v>0.39130434782608697</v>
      </c>
      <c r="R4059" s="27">
        <f>IF(M4059=FALSE,NA(),(VLOOKUP(1,G4062:K4081,3,FALSE))/(M4059-1))</f>
        <v>0.72222222222222221</v>
      </c>
      <c r="S4059" s="22" t="str">
        <f>IF(M4059=FALSE,NA(),IF(SUM(J4062:J4081)=2,"yes","no"))</f>
        <v>no</v>
      </c>
      <c r="X4059" s="2" cm="2">
        <f t="array" ref="X4059:X4060">FREQUENCY(IF('Data Transformation'!$B$425:$B$6424='Bin Analysis'!L4059,'Data Transformation'!$G$425:$G$6424),'Data Transformation'!$U$11)</f>
        <v>18</v>
      </c>
      <c r="Y4059" s="2" cm="2">
        <f t="array" ref="Y4059:Y4060">FREQUENCY(IF('Data Transformation'!$B$425:$B$6424='Bin Analysis'!L4059,'Data Transformation'!$G$425:$G$6424),'Data Transformation'!$U$12)</f>
        <v>17</v>
      </c>
    </row>
    <row r="4060" spans="1:25" x14ac:dyDescent="0.25">
      <c r="A4060" s="14" t="s">
        <v>67</v>
      </c>
      <c r="B4060" t="s">
        <v>47</v>
      </c>
      <c r="C4060" t="s">
        <v>5</v>
      </c>
      <c r="D4060" t="s">
        <v>100</v>
      </c>
      <c r="E4060" t="s">
        <v>101</v>
      </c>
      <c r="F4060" t="s">
        <v>102</v>
      </c>
      <c r="G4060" t="s">
        <v>70</v>
      </c>
      <c r="H4060" t="s">
        <v>31</v>
      </c>
      <c r="I4060" t="s">
        <v>32</v>
      </c>
      <c r="J4060" t="s">
        <v>46</v>
      </c>
      <c r="K4060" s="14" t="s">
        <v>45</v>
      </c>
      <c r="M4060" s="14"/>
      <c r="X4060" s="2">
        <v>0</v>
      </c>
      <c r="Y4060" s="2">
        <v>1</v>
      </c>
    </row>
    <row r="4061" spans="1:25" x14ac:dyDescent="0.25">
      <c r="A4061" s="32"/>
      <c r="D4061" t="b">
        <f>IF(C4061=1,'Data Transformation'!$G$3+0.5*'Data Transformation'!$W$25,IF(C4062=1,D4062-'Data Transformation'!$W$25,FALSE))</f>
        <v>0</v>
      </c>
      <c r="E4061" t="str">
        <f t="array" ref="E4061">IF(ISLOGICAL(D4061),"",FREQUENCY(IF('Data Transformation'!$B$425:$B$8425='Bin Analysis'!$B4059,'Data Transformation'!$G$425:$G$8425),D4061))</f>
        <v/>
      </c>
      <c r="F4061" t="str">
        <f>IF(ISLOGICAL(D4061),"",E4061-E4060)</f>
        <v/>
      </c>
      <c r="M4061" s="14"/>
    </row>
    <row r="4062" spans="1:25" x14ac:dyDescent="0.25">
      <c r="A4062" s="32">
        <f>IF(Weighting!$P$6&gt;0,B4062,"")</f>
        <v>0.32100000000000001</v>
      </c>
      <c r="B4062">
        <f>Weighting!$C$6</f>
        <v>0.32100000000000001</v>
      </c>
      <c r="C4062">
        <f>Weighting!$F$6</f>
        <v>0</v>
      </c>
      <c r="D4062" t="b">
        <f>IF(C4062=1,'Data Transformation'!$G$3+0.5*'Data Transformation'!$W$25,IF(C4063=1,D4063-'Data Transformation'!$W$25,FALSE))</f>
        <v>0</v>
      </c>
      <c r="E4062" t="str">
        <f t="array" ref="E4062">IF(ISLOGICAL(D4062),"",FREQUENCY(IF('Data Transformation'!$B$425:$B$8425='Bin Analysis'!$B4059,'Data Transformation'!$G$425:$G$8425),D4062))</f>
        <v/>
      </c>
      <c r="F4062" t="str">
        <f>IF(ISLOGICAL(D4062),"",E4062-E4061)</f>
        <v/>
      </c>
      <c r="G4062">
        <f>Weighting!$H$6</f>
        <v>1</v>
      </c>
      <c r="H4062">
        <f t="array" ref="H4062">FREQUENCY(IF('Data Transformation'!$B$4:$B$8425=B4059,'Data Transformation'!$G$4:$G$8425),'Bin Analysis'!$B4062)</f>
        <v>13</v>
      </c>
      <c r="I4062">
        <f>H4062-H4061</f>
        <v>13</v>
      </c>
      <c r="J4062">
        <f>IF(I4062=0,0,1)</f>
        <v>1</v>
      </c>
      <c r="K4062">
        <f>J4062*Weighting!$W$6</f>
        <v>1</v>
      </c>
      <c r="M4062" s="14"/>
    </row>
    <row r="4063" spans="1:25" x14ac:dyDescent="0.25">
      <c r="A4063" s="32">
        <f>IF(Weighting!$P$7&gt;0,B4063,"")</f>
        <v>0.45200000000000001</v>
      </c>
      <c r="B4063">
        <f>Weighting!$C$7</f>
        <v>0.45200000000000001</v>
      </c>
      <c r="C4063">
        <f>Weighting!$F$7</f>
        <v>0</v>
      </c>
      <c r="D4063" t="b">
        <f>IF(C4063=1,'Data Transformation'!$G$3+0.5*'Data Transformation'!$W$25,IF(C4064=1,D4064-'Data Transformation'!$W$25,FALSE))</f>
        <v>0</v>
      </c>
      <c r="E4063" t="str">
        <f t="array" ref="E4063">IF(ISLOGICAL(D4063),"",FREQUENCY(IF('Data Transformation'!$B$425:$B$8425='Bin Analysis'!$B4059,'Data Transformation'!$G$425:$G$8425),D4063))</f>
        <v/>
      </c>
      <c r="F4063" t="str">
        <f t="shared" ref="F4063:F4081" si="507">IF(ISLOGICAL(D4063),"",E4063-E4062)</f>
        <v/>
      </c>
      <c r="G4063">
        <f>Weighting!$H$7</f>
        <v>0</v>
      </c>
      <c r="H4063">
        <f t="array" ref="H4063">FREQUENCY(IF('Data Transformation'!$B$4:$B$8425=B4059,'Data Transformation'!$G$4:$G$8425),'Bin Analysis'!$B4063)</f>
        <v>15</v>
      </c>
      <c r="I4063">
        <f t="shared" ref="I4063:I4081" si="508">H4063-H4062</f>
        <v>2</v>
      </c>
      <c r="J4063">
        <f>IF(I4063=0,0,1)</f>
        <v>1</v>
      </c>
      <c r="K4063">
        <f>J4063*Weighting!$W$7</f>
        <v>2</v>
      </c>
      <c r="M4063" s="14"/>
    </row>
    <row r="4064" spans="1:25" x14ac:dyDescent="0.25">
      <c r="A4064" s="32">
        <f>IF(Weighting!$P$8&gt;0,B4064,"")</f>
        <v>0.58299999999999996</v>
      </c>
      <c r="B4064">
        <f>Weighting!$C$8</f>
        <v>0.58299999999999996</v>
      </c>
      <c r="C4064">
        <f>Weighting!$F$8</f>
        <v>0</v>
      </c>
      <c r="D4064" t="b">
        <f>IF(C4064=1,'Data Transformation'!$G$3+0.5*'Data Transformation'!$W$25,IF(C4065=1,D4065-'Data Transformation'!$W$25,FALSE))</f>
        <v>0</v>
      </c>
      <c r="E4064" t="str">
        <f t="array" ref="E4064">IF(ISLOGICAL(D4064),"",FREQUENCY(IF('Data Transformation'!$B$425:$B$8425='Bin Analysis'!$B4059,'Data Transformation'!$G$425:$G$8425),D4064))</f>
        <v/>
      </c>
      <c r="F4064" t="str">
        <f t="shared" si="507"/>
        <v/>
      </c>
      <c r="G4064">
        <f>Weighting!$H$8</f>
        <v>0</v>
      </c>
      <c r="H4064">
        <f t="array" ref="H4064">FREQUENCY(IF('Data Transformation'!$B$4:$B$8425=B4059,'Data Transformation'!$G$4:$G$8425),'Bin Analysis'!$B4064)</f>
        <v>15</v>
      </c>
      <c r="I4064">
        <f t="shared" si="508"/>
        <v>0</v>
      </c>
      <c r="J4064">
        <f t="shared" ref="J4064:J4081" si="509">IF(I4064=0,0,1)</f>
        <v>0</v>
      </c>
      <c r="K4064">
        <f>J4064*Weighting!$W$8</f>
        <v>0</v>
      </c>
      <c r="M4064" s="14"/>
    </row>
    <row r="4065" spans="1:13" x14ac:dyDescent="0.25">
      <c r="A4065" s="32">
        <f>IF(Weighting!$P$9&gt;0,B4065,"")</f>
        <v>0.71399999999999997</v>
      </c>
      <c r="B4065" s="50">
        <f>Weighting!$C$9</f>
        <v>0.71399999999999997</v>
      </c>
      <c r="C4065">
        <f>Weighting!$F$9</f>
        <v>0</v>
      </c>
      <c r="D4065" t="b">
        <f>IF(C4065=1,'Data Transformation'!$G$3+0.5*'Data Transformation'!$W$25,IF(C4066=1,D4066-'Data Transformation'!$W$25,FALSE))</f>
        <v>0</v>
      </c>
      <c r="E4065" t="str">
        <f t="array" ref="E4065">IF(ISLOGICAL(D4065),"",FREQUENCY(IF('Data Transformation'!$B$425:$B$8425='Bin Analysis'!$B4059,'Data Transformation'!$G$425:$G$8425),D4065))</f>
        <v/>
      </c>
      <c r="F4065" t="str">
        <f t="shared" si="507"/>
        <v/>
      </c>
      <c r="G4065">
        <f>Weighting!$H$9</f>
        <v>0</v>
      </c>
      <c r="H4065">
        <f t="array" ref="H4065">FREQUENCY(IF('Data Transformation'!$B$4:$B$8425=B4059,'Data Transformation'!$G$4:$G$8425),'Bin Analysis'!$B4065)</f>
        <v>17</v>
      </c>
      <c r="I4065">
        <f t="shared" si="508"/>
        <v>2</v>
      </c>
      <c r="J4065">
        <f t="shared" si="509"/>
        <v>1</v>
      </c>
      <c r="K4065">
        <f>J4065*Weighting!$W$9</f>
        <v>3</v>
      </c>
      <c r="M4065" s="14"/>
    </row>
    <row r="4066" spans="1:13" x14ac:dyDescent="0.25">
      <c r="A4066" s="32">
        <f>IF(Weighting!$P$10&gt;0,B4066,"")</f>
        <v>0.84499999999999997</v>
      </c>
      <c r="B4066">
        <f>Weighting!$C$10</f>
        <v>0.84499999999999997</v>
      </c>
      <c r="C4066">
        <f>Weighting!$F$10</f>
        <v>0</v>
      </c>
      <c r="D4066" t="b">
        <f>IF(C4066=1,'Data Transformation'!$G$3+0.5*'Data Transformation'!$W$25,IF(C4067=1,D4067-'Data Transformation'!$W$25,FALSE))</f>
        <v>0</v>
      </c>
      <c r="E4066" t="str">
        <f t="array" ref="E4066">IF(ISLOGICAL(D4066),"",FREQUENCY(IF('Data Transformation'!$B$425:$B$8425='Bin Analysis'!$B4059,'Data Transformation'!$G$425:$G$8425),D4066))</f>
        <v/>
      </c>
      <c r="F4066" t="str">
        <f t="shared" si="507"/>
        <v/>
      </c>
      <c r="G4066">
        <f>Weighting!$H$10</f>
        <v>0</v>
      </c>
      <c r="H4066">
        <f t="array" ref="H4066">FREQUENCY(IF('Data Transformation'!$B$4:$B$8425=B4059,'Data Transformation'!$G$4:$G$8425),'Bin Analysis'!$B4066)</f>
        <v>17</v>
      </c>
      <c r="I4066">
        <f t="shared" si="508"/>
        <v>0</v>
      </c>
      <c r="J4066">
        <f t="shared" si="509"/>
        <v>0</v>
      </c>
      <c r="K4066">
        <f>J4066*Weighting!$W$10</f>
        <v>0</v>
      </c>
      <c r="M4066" s="14"/>
    </row>
    <row r="4067" spans="1:13" x14ac:dyDescent="0.25">
      <c r="A4067" s="32">
        <f>IF(Weighting!$P$11&gt;0,B4067,"")</f>
        <v>0.97599999999999998</v>
      </c>
      <c r="B4067">
        <f>Weighting!$C$11</f>
        <v>0.97599999999999998</v>
      </c>
      <c r="C4067">
        <f>Weighting!$F$11</f>
        <v>0</v>
      </c>
      <c r="D4067">
        <f>IF(C4067=1,'Data Transformation'!$G$3+0.5*'Data Transformation'!$W$25,IF(C4068=1,D4068-'Data Transformation'!$W$25,FALSE))</f>
        <v>0.86899999999999999</v>
      </c>
      <c r="E4067">
        <f t="array" ref="E4067">IF(ISLOGICAL(D4067),"",FREQUENCY(IF('Data Transformation'!$B$425:$B$8425='Bin Analysis'!$B4059,'Data Transformation'!$G$425:$G$8425),D4067))</f>
        <v>17</v>
      </c>
      <c r="F4067" t="e">
        <f t="shared" si="507"/>
        <v>#VALUE!</v>
      </c>
      <c r="G4067">
        <f>Weighting!$H$11</f>
        <v>0</v>
      </c>
      <c r="H4067">
        <f t="array" ref="H4067">FREQUENCY(IF('Data Transformation'!$B$4:$B$8425=B4059,'Data Transformation'!$G$4:$G$8425),'Bin Analysis'!$B4067)</f>
        <v>18</v>
      </c>
      <c r="I4067">
        <f t="shared" si="508"/>
        <v>1</v>
      </c>
      <c r="J4067">
        <f t="shared" si="509"/>
        <v>1</v>
      </c>
      <c r="K4067">
        <f>J4067*Weighting!$W$11</f>
        <v>2</v>
      </c>
      <c r="M4067" s="14"/>
    </row>
    <row r="4068" spans="1:13" x14ac:dyDescent="0.25">
      <c r="A4068" s="32">
        <f>IF(Weighting!$P$12&gt;0,B4068,"")</f>
        <v>1.107</v>
      </c>
      <c r="B4068">
        <f>Weighting!$C$12</f>
        <v>1.107</v>
      </c>
      <c r="C4068">
        <f>Weighting!$F$12</f>
        <v>1</v>
      </c>
      <c r="D4068">
        <f>IF(C4068=1,'Data Transformation'!$G$3+0.5*'Data Transformation'!$W$25,IF(C4069=1,D4069-'Data Transformation'!$W$25,FALSE))</f>
        <v>1.131</v>
      </c>
      <c r="E4068">
        <f t="array" ref="E4068">IF(ISLOGICAL(D4068),"",FREQUENCY(IF('Data Transformation'!$B$425:$B$8425='Bin Analysis'!$B4059,'Data Transformation'!$G$425:$G$8425),D4068))</f>
        <v>18</v>
      </c>
      <c r="F4068">
        <f t="shared" si="507"/>
        <v>1</v>
      </c>
      <c r="G4068">
        <f>Weighting!$H$12</f>
        <v>0</v>
      </c>
      <c r="H4068">
        <f t="array" ref="H4068">FREQUENCY(IF('Data Transformation'!$B$4:$B$8425=B4059,'Data Transformation'!$G$4:$G$8425),'Bin Analysis'!$B4068)</f>
        <v>19</v>
      </c>
      <c r="I4068">
        <f t="shared" si="508"/>
        <v>1</v>
      </c>
      <c r="J4068">
        <f t="shared" si="509"/>
        <v>1</v>
      </c>
      <c r="K4068">
        <f>J4068*Weighting!$W$12</f>
        <v>1</v>
      </c>
      <c r="M4068" s="14"/>
    </row>
    <row r="4069" spans="1:13" x14ac:dyDescent="0.25">
      <c r="A4069" s="32">
        <f>IF(Weighting!$P$13&gt;0,B4069,"")</f>
        <v>1.238</v>
      </c>
      <c r="B4069">
        <f>Weighting!$C$13</f>
        <v>1.238</v>
      </c>
      <c r="C4069">
        <f>Weighting!$F$13</f>
        <v>0</v>
      </c>
      <c r="D4069" t="b">
        <f>IF(C4069=1,'Data Transformation'!$G$3+0.5*'Data Transformation'!$W$25,IF(C4070=1,D4070-'Data Transformation'!$W$25,FALSE))</f>
        <v>0</v>
      </c>
      <c r="E4069" t="str">
        <f t="array" ref="E4069">IF(ISLOGICAL(D4069),"",FREQUENCY(IF('Data Transformation'!$B$425:$B$8425='Bin Analysis'!$B4059,'Data Transformation'!$G$425:$G$8425),D4069))</f>
        <v/>
      </c>
      <c r="F4069" t="str">
        <f t="shared" si="507"/>
        <v/>
      </c>
      <c r="G4069">
        <f>Weighting!$H$13</f>
        <v>0</v>
      </c>
      <c r="H4069">
        <f t="array" ref="H4069">FREQUENCY(IF('Data Transformation'!$B$4:$B$8425=B4059,'Data Transformation'!$G$4:$G$8425),'Bin Analysis'!$B4069)</f>
        <v>19</v>
      </c>
      <c r="I4069">
        <f t="shared" si="508"/>
        <v>0</v>
      </c>
      <c r="J4069">
        <f t="shared" si="509"/>
        <v>0</v>
      </c>
      <c r="K4069">
        <f>J4069*Weighting!$W$13</f>
        <v>0</v>
      </c>
      <c r="M4069" s="14"/>
    </row>
    <row r="4070" spans="1:13" x14ac:dyDescent="0.25">
      <c r="A4070" s="32">
        <f>IF(Weighting!$P$14&gt;0,B4070,"")</f>
        <v>1.369</v>
      </c>
      <c r="B4070">
        <f>Weighting!$C$14</f>
        <v>1.369</v>
      </c>
      <c r="C4070">
        <f>Weighting!$F$14</f>
        <v>0</v>
      </c>
      <c r="D4070" t="b">
        <f>IF(C4070=1,'Data Transformation'!$G$3+0.5*'Data Transformation'!$W$25,IF(C4071=1,D4071-'Data Transformation'!$W$25,FALSE))</f>
        <v>0</v>
      </c>
      <c r="E4070" t="str">
        <f t="array" ref="E4070">IF(ISLOGICAL(D4070),"",FREQUENCY(IF('Data Transformation'!$B$425:$B$8425='Bin Analysis'!$B4059,'Data Transformation'!$G$425:$G$8425),D4070))</f>
        <v/>
      </c>
      <c r="F4070" t="str">
        <f t="shared" si="507"/>
        <v/>
      </c>
      <c r="G4070">
        <f>Weighting!$H$14</f>
        <v>0</v>
      </c>
      <c r="H4070">
        <f t="array" ref="H4070">FREQUENCY(IF('Data Transformation'!$B$4:$B$8425=B4059,'Data Transformation'!$G$4:$G$8425),'Bin Analysis'!$B4070)</f>
        <v>19</v>
      </c>
      <c r="I4070">
        <f t="shared" si="508"/>
        <v>0</v>
      </c>
      <c r="J4070">
        <f t="shared" si="509"/>
        <v>0</v>
      </c>
      <c r="K4070">
        <f>J4070*Weighting!$W$14</f>
        <v>0</v>
      </c>
      <c r="M4070" s="14"/>
    </row>
    <row r="4071" spans="1:13" x14ac:dyDescent="0.25">
      <c r="A4071" s="32">
        <f>IF(Weighting!$P$15&gt;0,B4071,"")</f>
        <v>1.5000009999999999</v>
      </c>
      <c r="B4071">
        <f>Weighting!$C$15</f>
        <v>1.5000009999999999</v>
      </c>
      <c r="C4071">
        <f>Weighting!$F$15</f>
        <v>0</v>
      </c>
      <c r="D4071" t="b">
        <f>IF(C4071=1,'Data Transformation'!$G$3+0.5*'Data Transformation'!$W$25,IF(C4072=1,D4072-'Data Transformation'!$W$25,FALSE))</f>
        <v>0</v>
      </c>
      <c r="E4071" t="str">
        <f t="array" ref="E4071">IF(ISLOGICAL(D4071),"",FREQUENCY(IF('Data Transformation'!$B$425:$B$8425='Bin Analysis'!$B4059,'Data Transformation'!$G$425:$G$8425),D4071))</f>
        <v/>
      </c>
      <c r="F4071" t="str">
        <f t="shared" si="507"/>
        <v/>
      </c>
      <c r="G4071">
        <f>Weighting!$H$15</f>
        <v>0</v>
      </c>
      <c r="H4071">
        <f t="array" ref="H4071">FREQUENCY(IF('Data Transformation'!$B$4:$B$8425=B4059,'Data Transformation'!$G$4:$G$8425),'Bin Analysis'!$B4071)</f>
        <v>19</v>
      </c>
      <c r="I4071">
        <f t="shared" si="508"/>
        <v>0</v>
      </c>
      <c r="J4071">
        <f t="shared" si="509"/>
        <v>0</v>
      </c>
      <c r="K4071">
        <f>J4071*Weighting!$W$15</f>
        <v>0</v>
      </c>
      <c r="M4071" s="14"/>
    </row>
    <row r="4072" spans="1:13" x14ac:dyDescent="0.25">
      <c r="A4072" s="32" t="str">
        <f>IF(Weighting!$P$16&gt;0,B4072,"")</f>
        <v/>
      </c>
      <c r="B4072">
        <f>Weighting!$C$16</f>
        <v>1.631</v>
      </c>
      <c r="C4072">
        <f>Weighting!$F$16</f>
        <v>0</v>
      </c>
      <c r="D4072" t="b">
        <f>IF(C4072=1,'Data Transformation'!$G$3+0.5*'Data Transformation'!$W$25,IF(C4073=1,D4073-'Data Transformation'!$W$25,FALSE))</f>
        <v>0</v>
      </c>
      <c r="E4072" t="str">
        <f t="array" ref="E4072">IF(ISLOGICAL(D4072),"",FREQUENCY(IF('Data Transformation'!$B$425:$B$8425='Bin Analysis'!$B4059,'Data Transformation'!$G$425:$G$8425),D4072))</f>
        <v/>
      </c>
      <c r="F4072" t="str">
        <f t="shared" si="507"/>
        <v/>
      </c>
      <c r="G4072">
        <f>Weighting!$H$16</f>
        <v>0</v>
      </c>
      <c r="H4072">
        <f t="array" ref="H4072">FREQUENCY(IF('Data Transformation'!$B$4:$B$8425=B4059,'Data Transformation'!$G$4:$G$8425),'Bin Analysis'!$B4072)</f>
        <v>19</v>
      </c>
      <c r="I4072">
        <f t="shared" si="508"/>
        <v>0</v>
      </c>
      <c r="J4072">
        <f t="shared" si="509"/>
        <v>0</v>
      </c>
      <c r="K4072">
        <f>J4072*Weighting!$W$16</f>
        <v>0</v>
      </c>
      <c r="M4072" s="14"/>
    </row>
    <row r="4073" spans="1:13" x14ac:dyDescent="0.25">
      <c r="A4073" s="32" t="str">
        <f>IF(Weighting!$P$17&gt;0,B4073,"")</f>
        <v/>
      </c>
      <c r="B4073">
        <f>Weighting!$C$17</f>
        <v>1.762</v>
      </c>
      <c r="C4073">
        <f>Weighting!$F$17</f>
        <v>0</v>
      </c>
      <c r="D4073" t="b">
        <f>IF(C4073=1,'Data Transformation'!$G$3+0.5*'Data Transformation'!$W$25,IF(C4074=1,D4074-'Data Transformation'!$W$25,FALSE))</f>
        <v>0</v>
      </c>
      <c r="E4073" t="str">
        <f t="array" ref="E4073">IF(ISLOGICAL(D4073),"",FREQUENCY(IF('Data Transformation'!$B$425:$B$8425='Bin Analysis'!$B4059,'Data Transformation'!$G$425:$G$8425),D4073))</f>
        <v/>
      </c>
      <c r="F4073" t="str">
        <f t="shared" si="507"/>
        <v/>
      </c>
      <c r="G4073">
        <f>Weighting!$H$17</f>
        <v>0</v>
      </c>
      <c r="H4073">
        <f t="array" ref="H4073">FREQUENCY(IF('Data Transformation'!$B$4:$B$8425=B4059,'Data Transformation'!$G$4:$G$8425),'Bin Analysis'!$B4073)</f>
        <v>19</v>
      </c>
      <c r="I4073">
        <f t="shared" si="508"/>
        <v>0</v>
      </c>
      <c r="J4073">
        <f t="shared" si="509"/>
        <v>0</v>
      </c>
      <c r="K4073">
        <f>J4073*Weighting!$W$17</f>
        <v>0</v>
      </c>
      <c r="M4073" s="14"/>
    </row>
    <row r="4074" spans="1:13" x14ac:dyDescent="0.25">
      <c r="A4074" s="32" t="str">
        <f>IF(Weighting!$P$18&gt;0,B4074,"")</f>
        <v/>
      </c>
      <c r="B4074">
        <f>Weighting!$C$18</f>
        <v>1.893</v>
      </c>
      <c r="C4074">
        <f>Weighting!$F$18</f>
        <v>0</v>
      </c>
      <c r="D4074" t="b">
        <f>IF(C4074=1,'Data Transformation'!$G$3+0.5*'Data Transformation'!$W$25,IF(C4075=1,D4075-'Data Transformation'!$W$25,FALSE))</f>
        <v>0</v>
      </c>
      <c r="E4074" t="str">
        <f t="array" ref="E4074">IF(ISLOGICAL(D4074),"",FREQUENCY(IF('Data Transformation'!$B$425:$B$8425='Bin Analysis'!$B4059,'Data Transformation'!$G$425:$G$8425),D4074))</f>
        <v/>
      </c>
      <c r="F4074" t="str">
        <f t="shared" si="507"/>
        <v/>
      </c>
      <c r="G4074">
        <f>Weighting!$H$18</f>
        <v>0</v>
      </c>
      <c r="H4074">
        <f t="array" ref="H4074">FREQUENCY(IF('Data Transformation'!$B$4:$B$8425=B4059,'Data Transformation'!$G$4:$G$8425),'Bin Analysis'!$B4074)</f>
        <v>19</v>
      </c>
      <c r="I4074">
        <f t="shared" si="508"/>
        <v>0</v>
      </c>
      <c r="J4074">
        <f t="shared" si="509"/>
        <v>0</v>
      </c>
      <c r="K4074">
        <f>J4074*Weighting!$W$18</f>
        <v>0</v>
      </c>
      <c r="M4074" s="14"/>
    </row>
    <row r="4075" spans="1:13" x14ac:dyDescent="0.25">
      <c r="A4075" s="32" t="str">
        <f>IF(Weighting!$P$19&gt;0,B4075,"")</f>
        <v/>
      </c>
      <c r="B4075">
        <f>Weighting!$C$19</f>
        <v>2.024</v>
      </c>
      <c r="C4075">
        <f>Weighting!$F$19</f>
        <v>0</v>
      </c>
      <c r="D4075" t="b">
        <f>IF(C4075=1,'Data Transformation'!$G$3+0.5*'Data Transformation'!$W$25,IF(C4076=1,D4076-'Data Transformation'!$W$25,FALSE))</f>
        <v>0</v>
      </c>
      <c r="E4075" t="str">
        <f t="array" ref="E4075">IF(ISLOGICAL(D4075),"",FREQUENCY(IF('Data Transformation'!$B$425:$B$8425='Bin Analysis'!$B4059,'Data Transformation'!$G$425:$G$8425),D4075))</f>
        <v/>
      </c>
      <c r="F4075" t="str">
        <f t="shared" si="507"/>
        <v/>
      </c>
      <c r="G4075">
        <f>Weighting!$H$19</f>
        <v>0</v>
      </c>
      <c r="H4075">
        <f t="array" ref="H4075">FREQUENCY(IF('Data Transformation'!$B$4:$B$8425=B4059,'Data Transformation'!$G$4:$G$8425),'Bin Analysis'!$B4075)</f>
        <v>19</v>
      </c>
      <c r="I4075">
        <f t="shared" si="508"/>
        <v>0</v>
      </c>
      <c r="J4075">
        <f t="shared" si="509"/>
        <v>0</v>
      </c>
      <c r="K4075">
        <f>J4075*Weighting!$W$19</f>
        <v>0</v>
      </c>
      <c r="M4075" s="14"/>
    </row>
    <row r="4076" spans="1:13" x14ac:dyDescent="0.25">
      <c r="A4076" s="32" t="str">
        <f>IF(Weighting!$P$20&gt;0,B4076,"")</f>
        <v/>
      </c>
      <c r="B4076">
        <f>Weighting!$C$20</f>
        <v>2.1550000000000002</v>
      </c>
      <c r="C4076">
        <f>Weighting!$F$20</f>
        <v>0</v>
      </c>
      <c r="D4076" t="b">
        <f>IF(C4076=1,'Data Transformation'!$G$3+0.5*'Data Transformation'!$W$25,IF(C4077=1,D4077-'Data Transformation'!$W$25,FALSE))</f>
        <v>0</v>
      </c>
      <c r="E4076" t="str">
        <f t="array" ref="E4076">IF(ISLOGICAL(D4076),"",FREQUENCY(IF('Data Transformation'!$B$425:$B$8425='Bin Analysis'!$B4059,'Data Transformation'!$G$425:$G$8425),D4076))</f>
        <v/>
      </c>
      <c r="F4076" t="str">
        <f t="shared" si="507"/>
        <v/>
      </c>
      <c r="G4076">
        <f>Weighting!$H$20</f>
        <v>0</v>
      </c>
      <c r="H4076">
        <f t="array" ref="H4076">FREQUENCY(IF('Data Transformation'!$B$4:$B$8425=B4059,'Data Transformation'!$G$4:$G$8425),'Bin Analysis'!$B4076)</f>
        <v>19</v>
      </c>
      <c r="I4076">
        <f t="shared" si="508"/>
        <v>0</v>
      </c>
      <c r="J4076">
        <f t="shared" si="509"/>
        <v>0</v>
      </c>
      <c r="K4076">
        <f>J4076*Weighting!$W$20</f>
        <v>0</v>
      </c>
      <c r="M4076" s="14"/>
    </row>
    <row r="4077" spans="1:13" x14ac:dyDescent="0.25">
      <c r="A4077" s="32" t="str">
        <f>IF(Weighting!$P$21&gt;0,B4077,"")</f>
        <v/>
      </c>
      <c r="B4077">
        <f>Weighting!$C$21</f>
        <v>2.2860000000000005</v>
      </c>
      <c r="C4077">
        <f>Weighting!$F$21</f>
        <v>0</v>
      </c>
      <c r="D4077" t="b">
        <f>IF(C4077=1,'Data Transformation'!$G$3+0.5*'Data Transformation'!$W$25,IF(C4078=1,D4078-'Data Transformation'!$W$25,FALSE))</f>
        <v>0</v>
      </c>
      <c r="E4077" t="str">
        <f t="array" ref="E4077">IF(ISLOGICAL(D4077),"",FREQUENCY(IF('Data Transformation'!$B$425:$B$8425='Bin Analysis'!$B4059,'Data Transformation'!$G$425:$G$8425),D4077))</f>
        <v/>
      </c>
      <c r="F4077" t="str">
        <f t="shared" si="507"/>
        <v/>
      </c>
      <c r="G4077">
        <f>Weighting!$H$21</f>
        <v>0</v>
      </c>
      <c r="H4077">
        <f t="array" ref="H4077">FREQUENCY(IF('Data Transformation'!$B$4:$B$8425=B4059,'Data Transformation'!$G$4:$G$8425),'Bin Analysis'!$B4077)</f>
        <v>19</v>
      </c>
      <c r="I4077">
        <f t="shared" si="508"/>
        <v>0</v>
      </c>
      <c r="J4077">
        <f t="shared" si="509"/>
        <v>0</v>
      </c>
      <c r="K4077">
        <f>J4077*Weighting!$W$21</f>
        <v>0</v>
      </c>
      <c r="M4077" s="14"/>
    </row>
    <row r="4078" spans="1:13" x14ac:dyDescent="0.25">
      <c r="A4078" s="32" t="str">
        <f>IF(Weighting!$P$22&gt;0,B4078,"")</f>
        <v/>
      </c>
      <c r="B4078">
        <f>Weighting!$C$22</f>
        <v>2.4170000000000007</v>
      </c>
      <c r="C4078">
        <f>Weighting!$F$22</f>
        <v>0</v>
      </c>
      <c r="D4078" t="b">
        <f>IF(C4078=1,'Data Transformation'!$G$3+0.5*'Data Transformation'!$W$25,IF(C4079=1,D4079-'Data Transformation'!$W$25,FALSE))</f>
        <v>0</v>
      </c>
      <c r="E4078" t="str">
        <f t="array" ref="E4078">IF(ISLOGICAL(D4078),"",FREQUENCY(IF('Data Transformation'!$B$425:$B$8425='Bin Analysis'!$B4059,'Data Transformation'!$G$425:$G$8425),D4078))</f>
        <v/>
      </c>
      <c r="F4078" t="str">
        <f t="shared" si="507"/>
        <v/>
      </c>
      <c r="G4078">
        <f>Weighting!$H$22</f>
        <v>0</v>
      </c>
      <c r="H4078">
        <f t="array" ref="H4078">FREQUENCY(IF('Data Transformation'!$B$4:$B$8425=B4059,'Data Transformation'!$G$4:$G$8425),'Bin Analysis'!$B4078)</f>
        <v>19</v>
      </c>
      <c r="I4078">
        <f t="shared" si="508"/>
        <v>0</v>
      </c>
      <c r="J4078">
        <f t="shared" si="509"/>
        <v>0</v>
      </c>
      <c r="K4078">
        <f>J4078*Weighting!$W$22</f>
        <v>0</v>
      </c>
      <c r="M4078" s="14"/>
    </row>
    <row r="4079" spans="1:13" x14ac:dyDescent="0.25">
      <c r="A4079" s="32" t="str">
        <f>IF(Weighting!$P$23&gt;0,B4079,"")</f>
        <v/>
      </c>
      <c r="B4079">
        <f>Weighting!$C$23</f>
        <v>2.5480000000000009</v>
      </c>
      <c r="C4079">
        <f>Weighting!$F$23</f>
        <v>0</v>
      </c>
      <c r="D4079" t="b">
        <f>IF(C4079=1,'Data Transformation'!$G$3+0.5*'Data Transformation'!$W$25,IF(C4080=1,D4080-'Data Transformation'!$W$25,FALSE))</f>
        <v>0</v>
      </c>
      <c r="E4079" t="str">
        <f t="array" ref="E4079">IF(ISLOGICAL(D4079),"",FREQUENCY(IF('Data Transformation'!$B$425:$B$8425='Bin Analysis'!$B4059,'Data Transformation'!$G$425:$G$8425),D4079))</f>
        <v/>
      </c>
      <c r="F4079" t="str">
        <f t="shared" si="507"/>
        <v/>
      </c>
      <c r="G4079">
        <f>Weighting!$H$23</f>
        <v>0</v>
      </c>
      <c r="H4079">
        <f t="array" ref="H4079">FREQUENCY(IF('Data Transformation'!$B$4:$B$8425=B4059,'Data Transformation'!$G$4:$G$8425),'Bin Analysis'!$B4079)</f>
        <v>19</v>
      </c>
      <c r="I4079">
        <f t="shared" si="508"/>
        <v>0</v>
      </c>
      <c r="J4079">
        <f t="shared" si="509"/>
        <v>0</v>
      </c>
      <c r="K4079">
        <f>J4079*Weighting!$W$23</f>
        <v>0</v>
      </c>
      <c r="M4079" s="14"/>
    </row>
    <row r="4080" spans="1:13" x14ac:dyDescent="0.25">
      <c r="A4080" s="32" t="str">
        <f>IF(Weighting!$P$24&gt;0,B4080,"")</f>
        <v/>
      </c>
      <c r="B4080">
        <f>Weighting!$C$24</f>
        <v>2.6790000000000012</v>
      </c>
      <c r="C4080">
        <f>Weighting!$F$24</f>
        <v>0</v>
      </c>
      <c r="D4080" t="b">
        <f>IF(C4080=1,'Data Transformation'!$G$3+0.5*'Data Transformation'!$W$25,IF(C4081=1,D4081-'Data Transformation'!$W$25,FALSE))</f>
        <v>0</v>
      </c>
      <c r="E4080" t="str">
        <f t="array" ref="E4080">IF(ISLOGICAL(D4080),"",FREQUENCY(IF('Data Transformation'!$B$425:$B$8425='Bin Analysis'!$B4059,'Data Transformation'!$G$425:$G$8425),D4080))</f>
        <v/>
      </c>
      <c r="F4080" t="str">
        <f t="shared" si="507"/>
        <v/>
      </c>
      <c r="G4080">
        <f>Weighting!$H$24</f>
        <v>0</v>
      </c>
      <c r="H4080">
        <f t="array" ref="H4080">FREQUENCY(IF('Data Transformation'!$B$4:$B$8425=B4059,'Data Transformation'!$G$4:$G$8425),'Bin Analysis'!$B4080)</f>
        <v>19</v>
      </c>
      <c r="I4080">
        <f t="shared" si="508"/>
        <v>0</v>
      </c>
      <c r="J4080">
        <f t="shared" si="509"/>
        <v>0</v>
      </c>
      <c r="K4080">
        <f>J4080*Weighting!$W$24</f>
        <v>0</v>
      </c>
      <c r="M4080" s="14"/>
    </row>
    <row r="4081" spans="1:25" x14ac:dyDescent="0.25">
      <c r="A4081" s="32" t="str">
        <f>IF(Weighting!$P$25&gt;0,B4081,"")</f>
        <v/>
      </c>
      <c r="B4081">
        <f>Weighting!$C$25</f>
        <v>2.8100000000000014</v>
      </c>
      <c r="C4081">
        <f>Weighting!$F$25</f>
        <v>0</v>
      </c>
      <c r="D4081" t="b">
        <f>IF(C4081=1,'Data Transformation'!$G$3+0.5*'Data Transformation'!$W$25,IF(C4082=1,D4082-'Data Transformation'!$W$25,FALSE))</f>
        <v>0</v>
      </c>
      <c r="E4081" t="str">
        <f t="array" ref="E4081">IF(ISLOGICAL(D4081),"",FREQUENCY(IF('Data Transformation'!$B$425:$B$8425='Bin Analysis'!$B4059,'Data Transformation'!$G$425:$G$8425),D4081))</f>
        <v/>
      </c>
      <c r="F4081" t="str">
        <f t="shared" si="507"/>
        <v/>
      </c>
      <c r="G4081">
        <f>Weighting!$H$25</f>
        <v>0</v>
      </c>
      <c r="H4081">
        <f t="array" ref="H4081">FREQUENCY(IF('Data Transformation'!$B$4:$B$8425=B4059,'Data Transformation'!$G$4:$G$8425),'Bin Analysis'!$B4081)</f>
        <v>19</v>
      </c>
      <c r="I4081">
        <f t="shared" si="508"/>
        <v>0</v>
      </c>
      <c r="J4081">
        <f t="shared" si="509"/>
        <v>0</v>
      </c>
      <c r="K4081">
        <f>J4081*Weighting!$W$25</f>
        <v>0</v>
      </c>
      <c r="M4081" s="14"/>
    </row>
    <row r="4082" spans="1:25" x14ac:dyDescent="0.25">
      <c r="N4082" s="55"/>
      <c r="O4082"/>
      <c r="P4082"/>
      <c r="Q4082"/>
      <c r="R4082"/>
    </row>
    <row r="4083" spans="1:25" ht="23.25" x14ac:dyDescent="0.35">
      <c r="A4083" s="21" t="s">
        <v>0</v>
      </c>
      <c r="B4083" s="21">
        <f>IFERROR(VLOOKUP(C4083,'Data Transformation'!$L$6:$M$426,2,FALSE),"")</f>
        <v>170</v>
      </c>
      <c r="C4083" s="21">
        <f>C4059+1</f>
        <v>170</v>
      </c>
      <c r="D4083" s="21"/>
      <c r="E4083" s="21"/>
      <c r="F4083" s="21"/>
      <c r="G4083" s="21"/>
      <c r="H4083" s="22"/>
      <c r="I4083" s="22"/>
      <c r="J4083" s="22"/>
      <c r="K4083" s="21"/>
      <c r="L4083" s="21">
        <f>B4083</f>
        <v>170</v>
      </c>
      <c r="M4083" s="23">
        <f>INDEX('Data Transformation'!$O$4:$O$424,MATCH($B4083,'Data Transformation'!$M$4:$M$424,0),MATCH($M$2,'Data Transformation'!$O$3,0))</f>
        <v>19</v>
      </c>
      <c r="N4083" s="27">
        <f>IF('Input and Summary Results'!$J$16="minimum",'Bin Analysis'!X4084/(M4083-1),'Bin Analysis'!Y4083/('Bin Analysis'!M4083-1))</f>
        <v>0.22222222222222221</v>
      </c>
      <c r="O4083" s="27">
        <f>IF(M4083=FALSE,NA(),(VLOOKUP(1,C4086:K4105,4,FALSE))/(M4083-1))</f>
        <v>0.5</v>
      </c>
      <c r="P4083" s="27">
        <f>IF(M4083=FALSE,NA(),SUM(J4086:J4105)/Weighting!$S$5)</f>
        <v>0.8</v>
      </c>
      <c r="Q4083" s="27">
        <f>IF(M4083=FALSE,NA(),SUM(K4086:K4105)/Weighting!$S$6)</f>
        <v>0.78260869565217395</v>
      </c>
      <c r="R4083" s="27">
        <f>IF(M4083=FALSE,NA(),(VLOOKUP(1,G4086:K4105,3,FALSE))/(M4083-1))</f>
        <v>5.5555555555555552E-2</v>
      </c>
      <c r="S4083" s="22" t="str">
        <f>IF(M4083=FALSE,NA(),IF(SUM(J4086:J4105)=2,"yes","no"))</f>
        <v>no</v>
      </c>
      <c r="X4083" s="2" cm="2">
        <f t="array" ref="X4083:X4084">FREQUENCY(IF('Data Transformation'!$B$425:$B$6424='Bin Analysis'!L4083,'Data Transformation'!$G$425:$G$6424),'Data Transformation'!$U$11)</f>
        <v>14</v>
      </c>
      <c r="Y4083" s="2" cm="2">
        <f t="array" ref="Y4083:Y4084">FREQUENCY(IF('Data Transformation'!$B$425:$B$6424='Bin Analysis'!L4083,'Data Transformation'!$G$425:$G$6424),'Data Transformation'!$U$12)</f>
        <v>5</v>
      </c>
    </row>
    <row r="4084" spans="1:25" x14ac:dyDescent="0.25">
      <c r="A4084" s="14" t="s">
        <v>67</v>
      </c>
      <c r="B4084" t="s">
        <v>47</v>
      </c>
      <c r="C4084" t="s">
        <v>5</v>
      </c>
      <c r="D4084" t="s">
        <v>100</v>
      </c>
      <c r="E4084" t="s">
        <v>101</v>
      </c>
      <c r="F4084" t="s">
        <v>102</v>
      </c>
      <c r="G4084" t="s">
        <v>70</v>
      </c>
      <c r="H4084" t="s">
        <v>31</v>
      </c>
      <c r="I4084" t="s">
        <v>32</v>
      </c>
      <c r="J4084" t="s">
        <v>46</v>
      </c>
      <c r="K4084" s="14" t="s">
        <v>45</v>
      </c>
      <c r="M4084" s="14"/>
      <c r="X4084" s="2">
        <v>4</v>
      </c>
      <c r="Y4084" s="2">
        <v>13</v>
      </c>
    </row>
    <row r="4085" spans="1:25" x14ac:dyDescent="0.25">
      <c r="A4085" s="32"/>
      <c r="D4085" t="b">
        <f>IF(C4085=1,'Data Transformation'!$G$3+0.5*'Data Transformation'!$W$25,IF(C4086=1,D4086-'Data Transformation'!$W$25,FALSE))</f>
        <v>0</v>
      </c>
      <c r="E4085" t="str">
        <f t="array" ref="E4085">IF(ISLOGICAL(D4085),"",FREQUENCY(IF('Data Transformation'!$B$425:$B$8425='Bin Analysis'!$B4083,'Data Transformation'!$G$425:$G$8425),D4085))</f>
        <v/>
      </c>
      <c r="F4085" t="str">
        <f>IF(ISLOGICAL(D4085),"",E4085-E4084)</f>
        <v/>
      </c>
      <c r="M4085" s="14"/>
    </row>
    <row r="4086" spans="1:25" x14ac:dyDescent="0.25">
      <c r="A4086" s="32">
        <f>IF(Weighting!$P$6&gt;0,B4086,"")</f>
        <v>0.32100000000000001</v>
      </c>
      <c r="B4086">
        <f>Weighting!$C$6</f>
        <v>0.32100000000000001</v>
      </c>
      <c r="C4086">
        <f>Weighting!$F$6</f>
        <v>0</v>
      </c>
      <c r="D4086" t="b">
        <f>IF(C4086=1,'Data Transformation'!$G$3+0.5*'Data Transformation'!$W$25,IF(C4087=1,D4087-'Data Transformation'!$W$25,FALSE))</f>
        <v>0</v>
      </c>
      <c r="E4086" t="str">
        <f t="array" ref="E4086">IF(ISLOGICAL(D4086),"",FREQUENCY(IF('Data Transformation'!$B$425:$B$8425='Bin Analysis'!$B4083,'Data Transformation'!$G$425:$G$8425),D4086))</f>
        <v/>
      </c>
      <c r="F4086" t="str">
        <f>IF(ISLOGICAL(D4086),"",E4086-E4085)</f>
        <v/>
      </c>
      <c r="G4086">
        <f>Weighting!$H$6</f>
        <v>1</v>
      </c>
      <c r="H4086">
        <f t="array" ref="H4086">FREQUENCY(IF('Data Transformation'!$B$4:$B$8425=B4083,'Data Transformation'!$G$4:$G$8425),'Bin Analysis'!$B4086)</f>
        <v>1</v>
      </c>
      <c r="I4086">
        <f>H4086-H4085</f>
        <v>1</v>
      </c>
      <c r="J4086">
        <f>IF(I4086=0,0,1)</f>
        <v>1</v>
      </c>
      <c r="K4086">
        <f>J4086*Weighting!$W$6</f>
        <v>1</v>
      </c>
      <c r="M4086" s="14"/>
    </row>
    <row r="4087" spans="1:25" x14ac:dyDescent="0.25">
      <c r="A4087" s="32">
        <f>IF(Weighting!$P$7&gt;0,B4087,"")</f>
        <v>0.45200000000000001</v>
      </c>
      <c r="B4087">
        <f>Weighting!$C$7</f>
        <v>0.45200000000000001</v>
      </c>
      <c r="C4087">
        <f>Weighting!$F$7</f>
        <v>0</v>
      </c>
      <c r="D4087" t="b">
        <f>IF(C4087=1,'Data Transformation'!$G$3+0.5*'Data Transformation'!$W$25,IF(C4088=1,D4088-'Data Transformation'!$W$25,FALSE))</f>
        <v>0</v>
      </c>
      <c r="E4087" t="str">
        <f t="array" ref="E4087">IF(ISLOGICAL(D4087),"",FREQUENCY(IF('Data Transformation'!$B$425:$B$8425='Bin Analysis'!$B4083,'Data Transformation'!$G$425:$G$8425),D4087))</f>
        <v/>
      </c>
      <c r="F4087" t="str">
        <f t="shared" ref="F4087:F4105" si="510">IF(ISLOGICAL(D4087),"",E4087-E4086)</f>
        <v/>
      </c>
      <c r="G4087">
        <f>Weighting!$H$7</f>
        <v>0</v>
      </c>
      <c r="H4087">
        <f t="array" ref="H4087">FREQUENCY(IF('Data Transformation'!$B$4:$B$8425=B4083,'Data Transformation'!$G$4:$G$8425),'Bin Analysis'!$B4087)</f>
        <v>1</v>
      </c>
      <c r="I4087">
        <f t="shared" ref="I4087:I4105" si="511">H4087-H4086</f>
        <v>0</v>
      </c>
      <c r="J4087">
        <f>IF(I4087=0,0,1)</f>
        <v>0</v>
      </c>
      <c r="K4087">
        <f>J4087*Weighting!$W$7</f>
        <v>0</v>
      </c>
      <c r="M4087" s="14"/>
    </row>
    <row r="4088" spans="1:25" x14ac:dyDescent="0.25">
      <c r="A4088" s="32">
        <f>IF(Weighting!$P$8&gt;0,B4088,"")</f>
        <v>0.58299999999999996</v>
      </c>
      <c r="B4088">
        <f>Weighting!$C$8</f>
        <v>0.58299999999999996</v>
      </c>
      <c r="C4088">
        <f>Weighting!$F$8</f>
        <v>0</v>
      </c>
      <c r="D4088" t="b">
        <f>IF(C4088=1,'Data Transformation'!$G$3+0.5*'Data Transformation'!$W$25,IF(C4089=1,D4089-'Data Transformation'!$W$25,FALSE))</f>
        <v>0</v>
      </c>
      <c r="E4088" t="str">
        <f t="array" ref="E4088">IF(ISLOGICAL(D4088),"",FREQUENCY(IF('Data Transformation'!$B$425:$B$8425='Bin Analysis'!$B4083,'Data Transformation'!$G$425:$G$8425),D4088))</f>
        <v/>
      </c>
      <c r="F4088" t="str">
        <f t="shared" si="510"/>
        <v/>
      </c>
      <c r="G4088">
        <f>Weighting!$H$8</f>
        <v>0</v>
      </c>
      <c r="H4088">
        <f t="array" ref="H4088">FREQUENCY(IF('Data Transformation'!$B$4:$B$8425=B4083,'Data Transformation'!$G$4:$G$8425),'Bin Analysis'!$B4088)</f>
        <v>1</v>
      </c>
      <c r="I4088">
        <f t="shared" si="511"/>
        <v>0</v>
      </c>
      <c r="J4088">
        <f t="shared" ref="J4088:J4105" si="512">IF(I4088=0,0,1)</f>
        <v>0</v>
      </c>
      <c r="K4088">
        <f>J4088*Weighting!$W$8</f>
        <v>0</v>
      </c>
      <c r="M4088" s="14"/>
    </row>
    <row r="4089" spans="1:25" x14ac:dyDescent="0.25">
      <c r="A4089" s="32">
        <f>IF(Weighting!$P$9&gt;0,B4089,"")</f>
        <v>0.71399999999999997</v>
      </c>
      <c r="B4089" s="50">
        <f>Weighting!$C$9</f>
        <v>0.71399999999999997</v>
      </c>
      <c r="C4089">
        <f>Weighting!$F$9</f>
        <v>0</v>
      </c>
      <c r="D4089" t="b">
        <f>IF(C4089=1,'Data Transformation'!$G$3+0.5*'Data Transformation'!$W$25,IF(C4090=1,D4090-'Data Transformation'!$W$25,FALSE))</f>
        <v>0</v>
      </c>
      <c r="E4089" t="str">
        <f t="array" ref="E4089">IF(ISLOGICAL(D4089),"",FREQUENCY(IF('Data Transformation'!$B$425:$B$8425='Bin Analysis'!$B4083,'Data Transformation'!$G$425:$G$8425),D4089))</f>
        <v/>
      </c>
      <c r="F4089" t="str">
        <f t="shared" si="510"/>
        <v/>
      </c>
      <c r="G4089">
        <f>Weighting!$H$9</f>
        <v>0</v>
      </c>
      <c r="H4089">
        <f t="array" ref="H4089">FREQUENCY(IF('Data Transformation'!$B$4:$B$8425=B4083,'Data Transformation'!$G$4:$G$8425),'Bin Analysis'!$B4089)</f>
        <v>3</v>
      </c>
      <c r="I4089">
        <f t="shared" si="511"/>
        <v>2</v>
      </c>
      <c r="J4089">
        <f t="shared" si="512"/>
        <v>1</v>
      </c>
      <c r="K4089">
        <f>J4089*Weighting!$W$9</f>
        <v>3</v>
      </c>
      <c r="M4089" s="14"/>
    </row>
    <row r="4090" spans="1:25" x14ac:dyDescent="0.25">
      <c r="A4090" s="32">
        <f>IF(Weighting!$P$10&gt;0,B4090,"")</f>
        <v>0.84499999999999997</v>
      </c>
      <c r="B4090">
        <f>Weighting!$C$10</f>
        <v>0.84499999999999997</v>
      </c>
      <c r="C4090">
        <f>Weighting!$F$10</f>
        <v>0</v>
      </c>
      <c r="D4090" t="b">
        <f>IF(C4090=1,'Data Transformation'!$G$3+0.5*'Data Transformation'!$W$25,IF(C4091=1,D4091-'Data Transformation'!$W$25,FALSE))</f>
        <v>0</v>
      </c>
      <c r="E4090" t="str">
        <f t="array" ref="E4090">IF(ISLOGICAL(D4090),"",FREQUENCY(IF('Data Transformation'!$B$425:$B$8425='Bin Analysis'!$B4083,'Data Transformation'!$G$425:$G$8425),D4090))</f>
        <v/>
      </c>
      <c r="F4090" t="str">
        <f t="shared" si="510"/>
        <v/>
      </c>
      <c r="G4090">
        <f>Weighting!$H$10</f>
        <v>0</v>
      </c>
      <c r="H4090">
        <f t="array" ref="H4090">FREQUENCY(IF('Data Transformation'!$B$4:$B$8425=B4083,'Data Transformation'!$G$4:$G$8425),'Bin Analysis'!$B4090)</f>
        <v>5</v>
      </c>
      <c r="I4090">
        <f t="shared" si="511"/>
        <v>2</v>
      </c>
      <c r="J4090">
        <f t="shared" si="512"/>
        <v>1</v>
      </c>
      <c r="K4090">
        <f>J4090*Weighting!$W$10</f>
        <v>3</v>
      </c>
      <c r="M4090" s="14"/>
    </row>
    <row r="4091" spans="1:25" x14ac:dyDescent="0.25">
      <c r="A4091" s="32">
        <f>IF(Weighting!$P$11&gt;0,B4091,"")</f>
        <v>0.97599999999999998</v>
      </c>
      <c r="B4091">
        <f>Weighting!$C$11</f>
        <v>0.97599999999999998</v>
      </c>
      <c r="C4091">
        <f>Weighting!$F$11</f>
        <v>0</v>
      </c>
      <c r="D4091">
        <f>IF(C4091=1,'Data Transformation'!$G$3+0.5*'Data Transformation'!$W$25,IF(C4092=1,D4092-'Data Transformation'!$W$25,FALSE))</f>
        <v>0.86899999999999999</v>
      </c>
      <c r="E4091">
        <f t="array" ref="E4091">IF(ISLOGICAL(D4091),"",FREQUENCY(IF('Data Transformation'!$B$425:$B$8425='Bin Analysis'!$B4083,'Data Transformation'!$G$425:$G$8425),D4091))</f>
        <v>5</v>
      </c>
      <c r="F4091" t="e">
        <f t="shared" si="510"/>
        <v>#VALUE!</v>
      </c>
      <c r="G4091">
        <f>Weighting!$H$11</f>
        <v>0</v>
      </c>
      <c r="H4091">
        <f t="array" ref="H4091">FREQUENCY(IF('Data Transformation'!$B$4:$B$8425=B4083,'Data Transformation'!$G$4:$G$8425),'Bin Analysis'!$B4091)</f>
        <v>9</v>
      </c>
      <c r="I4091">
        <f t="shared" si="511"/>
        <v>4</v>
      </c>
      <c r="J4091">
        <f t="shared" si="512"/>
        <v>1</v>
      </c>
      <c r="K4091">
        <f>J4091*Weighting!$W$11</f>
        <v>2</v>
      </c>
      <c r="M4091" s="14"/>
    </row>
    <row r="4092" spans="1:25" x14ac:dyDescent="0.25">
      <c r="A4092" s="32">
        <f>IF(Weighting!$P$12&gt;0,B4092,"")</f>
        <v>1.107</v>
      </c>
      <c r="B4092">
        <f>Weighting!$C$12</f>
        <v>1.107</v>
      </c>
      <c r="C4092">
        <f>Weighting!$F$12</f>
        <v>1</v>
      </c>
      <c r="D4092">
        <f>IF(C4092=1,'Data Transformation'!$G$3+0.5*'Data Transformation'!$W$25,IF(C4093=1,D4093-'Data Transformation'!$W$25,FALSE))</f>
        <v>1.131</v>
      </c>
      <c r="E4092">
        <f t="array" ref="E4092">IF(ISLOGICAL(D4092),"",FREQUENCY(IF('Data Transformation'!$B$425:$B$8425='Bin Analysis'!$B4083,'Data Transformation'!$G$425:$G$8425),D4092))</f>
        <v>14</v>
      </c>
      <c r="F4092">
        <f t="shared" si="510"/>
        <v>9</v>
      </c>
      <c r="G4092">
        <f>Weighting!$H$12</f>
        <v>0</v>
      </c>
      <c r="H4092">
        <f t="array" ref="H4092">FREQUENCY(IF('Data Transformation'!$B$4:$B$8425=B4083,'Data Transformation'!$G$4:$G$8425),'Bin Analysis'!$B4092)</f>
        <v>15</v>
      </c>
      <c r="I4092">
        <f t="shared" si="511"/>
        <v>6</v>
      </c>
      <c r="J4092">
        <f t="shared" si="512"/>
        <v>1</v>
      </c>
      <c r="K4092">
        <f>J4092*Weighting!$W$12</f>
        <v>1</v>
      </c>
      <c r="M4092" s="14"/>
    </row>
    <row r="4093" spans="1:25" x14ac:dyDescent="0.25">
      <c r="A4093" s="32">
        <f>IF(Weighting!$P$13&gt;0,B4093,"")</f>
        <v>1.238</v>
      </c>
      <c r="B4093">
        <f>Weighting!$C$13</f>
        <v>1.238</v>
      </c>
      <c r="C4093">
        <f>Weighting!$F$13</f>
        <v>0</v>
      </c>
      <c r="D4093" t="b">
        <f>IF(C4093=1,'Data Transformation'!$G$3+0.5*'Data Transformation'!$W$25,IF(C4094=1,D4094-'Data Transformation'!$W$25,FALSE))</f>
        <v>0</v>
      </c>
      <c r="E4093" t="str">
        <f t="array" ref="E4093">IF(ISLOGICAL(D4093),"",FREQUENCY(IF('Data Transformation'!$B$425:$B$8425='Bin Analysis'!$B4083,'Data Transformation'!$G$425:$G$8425),D4093))</f>
        <v/>
      </c>
      <c r="F4093" t="str">
        <f t="shared" si="510"/>
        <v/>
      </c>
      <c r="G4093">
        <f>Weighting!$H$13</f>
        <v>0</v>
      </c>
      <c r="H4093">
        <f t="array" ref="H4093">FREQUENCY(IF('Data Transformation'!$B$4:$B$8425=B4083,'Data Transformation'!$G$4:$G$8425),'Bin Analysis'!$B4093)</f>
        <v>17</v>
      </c>
      <c r="I4093">
        <f t="shared" si="511"/>
        <v>2</v>
      </c>
      <c r="J4093">
        <f t="shared" si="512"/>
        <v>1</v>
      </c>
      <c r="K4093">
        <f>J4093*Weighting!$W$13</f>
        <v>2</v>
      </c>
      <c r="M4093" s="14"/>
    </row>
    <row r="4094" spans="1:25" x14ac:dyDescent="0.25">
      <c r="A4094" s="32">
        <f>IF(Weighting!$P$14&gt;0,B4094,"")</f>
        <v>1.369</v>
      </c>
      <c r="B4094">
        <f>Weighting!$C$14</f>
        <v>1.369</v>
      </c>
      <c r="C4094">
        <f>Weighting!$F$14</f>
        <v>0</v>
      </c>
      <c r="D4094" t="b">
        <f>IF(C4094=1,'Data Transformation'!$G$3+0.5*'Data Transformation'!$W$25,IF(C4095=1,D4095-'Data Transformation'!$W$25,FALSE))</f>
        <v>0</v>
      </c>
      <c r="E4094" t="str">
        <f t="array" ref="E4094">IF(ISLOGICAL(D4094),"",FREQUENCY(IF('Data Transformation'!$B$425:$B$8425='Bin Analysis'!$B4083,'Data Transformation'!$G$425:$G$8425),D4094))</f>
        <v/>
      </c>
      <c r="F4094" t="str">
        <f t="shared" si="510"/>
        <v/>
      </c>
      <c r="G4094">
        <f>Weighting!$H$14</f>
        <v>0</v>
      </c>
      <c r="H4094">
        <f t="array" ref="H4094">FREQUENCY(IF('Data Transformation'!$B$4:$B$8425=B4083,'Data Transformation'!$G$4:$G$8425),'Bin Analysis'!$B4094)</f>
        <v>18</v>
      </c>
      <c r="I4094">
        <f t="shared" si="511"/>
        <v>1</v>
      </c>
      <c r="J4094">
        <f t="shared" si="512"/>
        <v>1</v>
      </c>
      <c r="K4094">
        <f>J4094*Weighting!$W$14</f>
        <v>3</v>
      </c>
      <c r="M4094" s="14"/>
    </row>
    <row r="4095" spans="1:25" x14ac:dyDescent="0.25">
      <c r="A4095" s="32">
        <f>IF(Weighting!$P$15&gt;0,B4095,"")</f>
        <v>1.5000009999999999</v>
      </c>
      <c r="B4095">
        <f>Weighting!$C$15</f>
        <v>1.5000009999999999</v>
      </c>
      <c r="C4095">
        <f>Weighting!$F$15</f>
        <v>0</v>
      </c>
      <c r="D4095" t="b">
        <f>IF(C4095=1,'Data Transformation'!$G$3+0.5*'Data Transformation'!$W$25,IF(C4096=1,D4096-'Data Transformation'!$W$25,FALSE))</f>
        <v>0</v>
      </c>
      <c r="E4095" t="str">
        <f t="array" ref="E4095">IF(ISLOGICAL(D4095),"",FREQUENCY(IF('Data Transformation'!$B$425:$B$8425='Bin Analysis'!$B4083,'Data Transformation'!$G$425:$G$8425),D4095))</f>
        <v/>
      </c>
      <c r="F4095" t="str">
        <f t="shared" si="510"/>
        <v/>
      </c>
      <c r="G4095">
        <f>Weighting!$H$15</f>
        <v>0</v>
      </c>
      <c r="H4095">
        <f t="array" ref="H4095">FREQUENCY(IF('Data Transformation'!$B$4:$B$8425=B4083,'Data Transformation'!$G$4:$G$8425),'Bin Analysis'!$B4095)</f>
        <v>19</v>
      </c>
      <c r="I4095">
        <f t="shared" si="511"/>
        <v>1</v>
      </c>
      <c r="J4095">
        <f t="shared" si="512"/>
        <v>1</v>
      </c>
      <c r="K4095">
        <f>J4095*Weighting!$W$15</f>
        <v>3</v>
      </c>
      <c r="M4095" s="14"/>
    </row>
    <row r="4096" spans="1:25" x14ac:dyDescent="0.25">
      <c r="A4096" s="32" t="str">
        <f>IF(Weighting!$P$16&gt;0,B4096,"")</f>
        <v/>
      </c>
      <c r="B4096">
        <f>Weighting!$C$16</f>
        <v>1.631</v>
      </c>
      <c r="C4096">
        <f>Weighting!$F$16</f>
        <v>0</v>
      </c>
      <c r="D4096" t="b">
        <f>IF(C4096=1,'Data Transformation'!$G$3+0.5*'Data Transformation'!$W$25,IF(C4097=1,D4097-'Data Transformation'!$W$25,FALSE))</f>
        <v>0</v>
      </c>
      <c r="E4096" t="str">
        <f t="array" ref="E4096">IF(ISLOGICAL(D4096),"",FREQUENCY(IF('Data Transformation'!$B$425:$B$8425='Bin Analysis'!$B4083,'Data Transformation'!$G$425:$G$8425),D4096))</f>
        <v/>
      </c>
      <c r="F4096" t="str">
        <f t="shared" si="510"/>
        <v/>
      </c>
      <c r="G4096">
        <f>Weighting!$H$16</f>
        <v>0</v>
      </c>
      <c r="H4096">
        <f t="array" ref="H4096">FREQUENCY(IF('Data Transformation'!$B$4:$B$8425=B4083,'Data Transformation'!$G$4:$G$8425),'Bin Analysis'!$B4096)</f>
        <v>19</v>
      </c>
      <c r="I4096">
        <f t="shared" si="511"/>
        <v>0</v>
      </c>
      <c r="J4096">
        <f t="shared" si="512"/>
        <v>0</v>
      </c>
      <c r="K4096">
        <f>J4096*Weighting!$W$16</f>
        <v>0</v>
      </c>
      <c r="M4096" s="14"/>
    </row>
    <row r="4097" spans="1:25" x14ac:dyDescent="0.25">
      <c r="A4097" s="32" t="str">
        <f>IF(Weighting!$P$17&gt;0,B4097,"")</f>
        <v/>
      </c>
      <c r="B4097">
        <f>Weighting!$C$17</f>
        <v>1.762</v>
      </c>
      <c r="C4097">
        <f>Weighting!$F$17</f>
        <v>0</v>
      </c>
      <c r="D4097" t="b">
        <f>IF(C4097=1,'Data Transformation'!$G$3+0.5*'Data Transformation'!$W$25,IF(C4098=1,D4098-'Data Transformation'!$W$25,FALSE))</f>
        <v>0</v>
      </c>
      <c r="E4097" t="str">
        <f t="array" ref="E4097">IF(ISLOGICAL(D4097),"",FREQUENCY(IF('Data Transformation'!$B$425:$B$8425='Bin Analysis'!$B4083,'Data Transformation'!$G$425:$G$8425),D4097))</f>
        <v/>
      </c>
      <c r="F4097" t="str">
        <f t="shared" si="510"/>
        <v/>
      </c>
      <c r="G4097">
        <f>Weighting!$H$17</f>
        <v>0</v>
      </c>
      <c r="H4097">
        <f t="array" ref="H4097">FREQUENCY(IF('Data Transformation'!$B$4:$B$8425=B4083,'Data Transformation'!$G$4:$G$8425),'Bin Analysis'!$B4097)</f>
        <v>19</v>
      </c>
      <c r="I4097">
        <f t="shared" si="511"/>
        <v>0</v>
      </c>
      <c r="J4097">
        <f t="shared" si="512"/>
        <v>0</v>
      </c>
      <c r="K4097">
        <f>J4097*Weighting!$W$17</f>
        <v>0</v>
      </c>
      <c r="M4097" s="14"/>
    </row>
    <row r="4098" spans="1:25" x14ac:dyDescent="0.25">
      <c r="A4098" s="32" t="str">
        <f>IF(Weighting!$P$18&gt;0,B4098,"")</f>
        <v/>
      </c>
      <c r="B4098">
        <f>Weighting!$C$18</f>
        <v>1.893</v>
      </c>
      <c r="C4098">
        <f>Weighting!$F$18</f>
        <v>0</v>
      </c>
      <c r="D4098" t="b">
        <f>IF(C4098=1,'Data Transformation'!$G$3+0.5*'Data Transformation'!$W$25,IF(C4099=1,D4099-'Data Transformation'!$W$25,FALSE))</f>
        <v>0</v>
      </c>
      <c r="E4098" t="str">
        <f t="array" ref="E4098">IF(ISLOGICAL(D4098),"",FREQUENCY(IF('Data Transformation'!$B$425:$B$8425='Bin Analysis'!$B4083,'Data Transformation'!$G$425:$G$8425),D4098))</f>
        <v/>
      </c>
      <c r="F4098" t="str">
        <f t="shared" si="510"/>
        <v/>
      </c>
      <c r="G4098">
        <f>Weighting!$H$18</f>
        <v>0</v>
      </c>
      <c r="H4098">
        <f t="array" ref="H4098">FREQUENCY(IF('Data Transformation'!$B$4:$B$8425=B4083,'Data Transformation'!$G$4:$G$8425),'Bin Analysis'!$B4098)</f>
        <v>19</v>
      </c>
      <c r="I4098">
        <f t="shared" si="511"/>
        <v>0</v>
      </c>
      <c r="J4098">
        <f t="shared" si="512"/>
        <v>0</v>
      </c>
      <c r="K4098">
        <f>J4098*Weighting!$W$18</f>
        <v>0</v>
      </c>
      <c r="M4098" s="14"/>
    </row>
    <row r="4099" spans="1:25" x14ac:dyDescent="0.25">
      <c r="A4099" s="32" t="str">
        <f>IF(Weighting!$P$19&gt;0,B4099,"")</f>
        <v/>
      </c>
      <c r="B4099">
        <f>Weighting!$C$19</f>
        <v>2.024</v>
      </c>
      <c r="C4099">
        <f>Weighting!$F$19</f>
        <v>0</v>
      </c>
      <c r="D4099" t="b">
        <f>IF(C4099=1,'Data Transformation'!$G$3+0.5*'Data Transformation'!$W$25,IF(C4100=1,D4100-'Data Transformation'!$W$25,FALSE))</f>
        <v>0</v>
      </c>
      <c r="E4099" t="str">
        <f t="array" ref="E4099">IF(ISLOGICAL(D4099),"",FREQUENCY(IF('Data Transformation'!$B$425:$B$8425='Bin Analysis'!$B4083,'Data Transformation'!$G$425:$G$8425),D4099))</f>
        <v/>
      </c>
      <c r="F4099" t="str">
        <f t="shared" si="510"/>
        <v/>
      </c>
      <c r="G4099">
        <f>Weighting!$H$19</f>
        <v>0</v>
      </c>
      <c r="H4099">
        <f t="array" ref="H4099">FREQUENCY(IF('Data Transformation'!$B$4:$B$8425=B4083,'Data Transformation'!$G$4:$G$8425),'Bin Analysis'!$B4099)</f>
        <v>19</v>
      </c>
      <c r="I4099">
        <f t="shared" si="511"/>
        <v>0</v>
      </c>
      <c r="J4099">
        <f t="shared" si="512"/>
        <v>0</v>
      </c>
      <c r="K4099">
        <f>J4099*Weighting!$W$19</f>
        <v>0</v>
      </c>
      <c r="M4099" s="14"/>
    </row>
    <row r="4100" spans="1:25" x14ac:dyDescent="0.25">
      <c r="A4100" s="32" t="str">
        <f>IF(Weighting!$P$20&gt;0,B4100,"")</f>
        <v/>
      </c>
      <c r="B4100">
        <f>Weighting!$C$20</f>
        <v>2.1550000000000002</v>
      </c>
      <c r="C4100">
        <f>Weighting!$F$20</f>
        <v>0</v>
      </c>
      <c r="D4100" t="b">
        <f>IF(C4100=1,'Data Transformation'!$G$3+0.5*'Data Transformation'!$W$25,IF(C4101=1,D4101-'Data Transformation'!$W$25,FALSE))</f>
        <v>0</v>
      </c>
      <c r="E4100" t="str">
        <f t="array" ref="E4100">IF(ISLOGICAL(D4100),"",FREQUENCY(IF('Data Transformation'!$B$425:$B$8425='Bin Analysis'!$B4083,'Data Transformation'!$G$425:$G$8425),D4100))</f>
        <v/>
      </c>
      <c r="F4100" t="str">
        <f t="shared" si="510"/>
        <v/>
      </c>
      <c r="G4100">
        <f>Weighting!$H$20</f>
        <v>0</v>
      </c>
      <c r="H4100">
        <f t="array" ref="H4100">FREQUENCY(IF('Data Transformation'!$B$4:$B$8425=B4083,'Data Transformation'!$G$4:$G$8425),'Bin Analysis'!$B4100)</f>
        <v>19</v>
      </c>
      <c r="I4100">
        <f t="shared" si="511"/>
        <v>0</v>
      </c>
      <c r="J4100">
        <f t="shared" si="512"/>
        <v>0</v>
      </c>
      <c r="K4100">
        <f>J4100*Weighting!$W$20</f>
        <v>0</v>
      </c>
      <c r="M4100" s="14"/>
    </row>
    <row r="4101" spans="1:25" x14ac:dyDescent="0.25">
      <c r="A4101" s="32" t="str">
        <f>IF(Weighting!$P$21&gt;0,B4101,"")</f>
        <v/>
      </c>
      <c r="B4101">
        <f>Weighting!$C$21</f>
        <v>2.2860000000000005</v>
      </c>
      <c r="C4101">
        <f>Weighting!$F$21</f>
        <v>0</v>
      </c>
      <c r="D4101" t="b">
        <f>IF(C4101=1,'Data Transformation'!$G$3+0.5*'Data Transformation'!$W$25,IF(C4102=1,D4102-'Data Transformation'!$W$25,FALSE))</f>
        <v>0</v>
      </c>
      <c r="E4101" t="str">
        <f t="array" ref="E4101">IF(ISLOGICAL(D4101),"",FREQUENCY(IF('Data Transformation'!$B$425:$B$8425='Bin Analysis'!$B4083,'Data Transformation'!$G$425:$G$8425),D4101))</f>
        <v/>
      </c>
      <c r="F4101" t="str">
        <f t="shared" si="510"/>
        <v/>
      </c>
      <c r="G4101">
        <f>Weighting!$H$21</f>
        <v>0</v>
      </c>
      <c r="H4101">
        <f t="array" ref="H4101">FREQUENCY(IF('Data Transformation'!$B$4:$B$8425=B4083,'Data Transformation'!$G$4:$G$8425),'Bin Analysis'!$B4101)</f>
        <v>19</v>
      </c>
      <c r="I4101">
        <f t="shared" si="511"/>
        <v>0</v>
      </c>
      <c r="J4101">
        <f t="shared" si="512"/>
        <v>0</v>
      </c>
      <c r="K4101">
        <f>J4101*Weighting!$W$21</f>
        <v>0</v>
      </c>
      <c r="M4101" s="14"/>
    </row>
    <row r="4102" spans="1:25" x14ac:dyDescent="0.25">
      <c r="A4102" s="32" t="str">
        <f>IF(Weighting!$P$22&gt;0,B4102,"")</f>
        <v/>
      </c>
      <c r="B4102">
        <f>Weighting!$C$22</f>
        <v>2.4170000000000007</v>
      </c>
      <c r="C4102">
        <f>Weighting!$F$22</f>
        <v>0</v>
      </c>
      <c r="D4102" t="b">
        <f>IF(C4102=1,'Data Transformation'!$G$3+0.5*'Data Transformation'!$W$25,IF(C4103=1,D4103-'Data Transformation'!$W$25,FALSE))</f>
        <v>0</v>
      </c>
      <c r="E4102" t="str">
        <f t="array" ref="E4102">IF(ISLOGICAL(D4102),"",FREQUENCY(IF('Data Transformation'!$B$425:$B$8425='Bin Analysis'!$B4083,'Data Transformation'!$G$425:$G$8425),D4102))</f>
        <v/>
      </c>
      <c r="F4102" t="str">
        <f t="shared" si="510"/>
        <v/>
      </c>
      <c r="G4102">
        <f>Weighting!$H$22</f>
        <v>0</v>
      </c>
      <c r="H4102">
        <f t="array" ref="H4102">FREQUENCY(IF('Data Transformation'!$B$4:$B$8425=B4083,'Data Transformation'!$G$4:$G$8425),'Bin Analysis'!$B4102)</f>
        <v>19</v>
      </c>
      <c r="I4102">
        <f t="shared" si="511"/>
        <v>0</v>
      </c>
      <c r="J4102">
        <f t="shared" si="512"/>
        <v>0</v>
      </c>
      <c r="K4102">
        <f>J4102*Weighting!$W$22</f>
        <v>0</v>
      </c>
      <c r="M4102" s="14"/>
    </row>
    <row r="4103" spans="1:25" x14ac:dyDescent="0.25">
      <c r="A4103" s="32" t="str">
        <f>IF(Weighting!$P$23&gt;0,B4103,"")</f>
        <v/>
      </c>
      <c r="B4103">
        <f>Weighting!$C$23</f>
        <v>2.5480000000000009</v>
      </c>
      <c r="C4103">
        <f>Weighting!$F$23</f>
        <v>0</v>
      </c>
      <c r="D4103" t="b">
        <f>IF(C4103=1,'Data Transformation'!$G$3+0.5*'Data Transformation'!$W$25,IF(C4104=1,D4104-'Data Transformation'!$W$25,FALSE))</f>
        <v>0</v>
      </c>
      <c r="E4103" t="str">
        <f t="array" ref="E4103">IF(ISLOGICAL(D4103),"",FREQUENCY(IF('Data Transformation'!$B$425:$B$8425='Bin Analysis'!$B4083,'Data Transformation'!$G$425:$G$8425),D4103))</f>
        <v/>
      </c>
      <c r="F4103" t="str">
        <f t="shared" si="510"/>
        <v/>
      </c>
      <c r="G4103">
        <f>Weighting!$H$23</f>
        <v>0</v>
      </c>
      <c r="H4103">
        <f t="array" ref="H4103">FREQUENCY(IF('Data Transformation'!$B$4:$B$8425=B4083,'Data Transformation'!$G$4:$G$8425),'Bin Analysis'!$B4103)</f>
        <v>19</v>
      </c>
      <c r="I4103">
        <f t="shared" si="511"/>
        <v>0</v>
      </c>
      <c r="J4103">
        <f t="shared" si="512"/>
        <v>0</v>
      </c>
      <c r="K4103">
        <f>J4103*Weighting!$W$23</f>
        <v>0</v>
      </c>
      <c r="M4103" s="14"/>
    </row>
    <row r="4104" spans="1:25" x14ac:dyDescent="0.25">
      <c r="A4104" s="32" t="str">
        <f>IF(Weighting!$P$24&gt;0,B4104,"")</f>
        <v/>
      </c>
      <c r="B4104">
        <f>Weighting!$C$24</f>
        <v>2.6790000000000012</v>
      </c>
      <c r="C4104">
        <f>Weighting!$F$24</f>
        <v>0</v>
      </c>
      <c r="D4104" t="b">
        <f>IF(C4104=1,'Data Transformation'!$G$3+0.5*'Data Transformation'!$W$25,IF(C4105=1,D4105-'Data Transformation'!$W$25,FALSE))</f>
        <v>0</v>
      </c>
      <c r="E4104" t="str">
        <f t="array" ref="E4104">IF(ISLOGICAL(D4104),"",FREQUENCY(IF('Data Transformation'!$B$425:$B$8425='Bin Analysis'!$B4083,'Data Transformation'!$G$425:$G$8425),D4104))</f>
        <v/>
      </c>
      <c r="F4104" t="str">
        <f t="shared" si="510"/>
        <v/>
      </c>
      <c r="G4104">
        <f>Weighting!$H$24</f>
        <v>0</v>
      </c>
      <c r="H4104">
        <f t="array" ref="H4104">FREQUENCY(IF('Data Transformation'!$B$4:$B$8425=B4083,'Data Transformation'!$G$4:$G$8425),'Bin Analysis'!$B4104)</f>
        <v>19</v>
      </c>
      <c r="I4104">
        <f t="shared" si="511"/>
        <v>0</v>
      </c>
      <c r="J4104">
        <f t="shared" si="512"/>
        <v>0</v>
      </c>
      <c r="K4104">
        <f>J4104*Weighting!$W$24</f>
        <v>0</v>
      </c>
      <c r="M4104" s="14"/>
    </row>
    <row r="4105" spans="1:25" x14ac:dyDescent="0.25">
      <c r="A4105" s="32" t="str">
        <f>IF(Weighting!$P$25&gt;0,B4105,"")</f>
        <v/>
      </c>
      <c r="B4105">
        <f>Weighting!$C$25</f>
        <v>2.8100000000000014</v>
      </c>
      <c r="C4105">
        <f>Weighting!$F$25</f>
        <v>0</v>
      </c>
      <c r="D4105" t="b">
        <f>IF(C4105=1,'Data Transformation'!$G$3+0.5*'Data Transformation'!$W$25,IF(C4106=1,D4106-'Data Transformation'!$W$25,FALSE))</f>
        <v>0</v>
      </c>
      <c r="E4105" t="str">
        <f t="array" ref="E4105">IF(ISLOGICAL(D4105),"",FREQUENCY(IF('Data Transformation'!$B$425:$B$8425='Bin Analysis'!$B4083,'Data Transformation'!$G$425:$G$8425),D4105))</f>
        <v/>
      </c>
      <c r="F4105" t="str">
        <f t="shared" si="510"/>
        <v/>
      </c>
      <c r="G4105">
        <f>Weighting!$H$25</f>
        <v>0</v>
      </c>
      <c r="H4105">
        <f t="array" ref="H4105">FREQUENCY(IF('Data Transformation'!$B$4:$B$8425=B4083,'Data Transformation'!$G$4:$G$8425),'Bin Analysis'!$B4105)</f>
        <v>19</v>
      </c>
      <c r="I4105">
        <f t="shared" si="511"/>
        <v>0</v>
      </c>
      <c r="J4105">
        <f t="shared" si="512"/>
        <v>0</v>
      </c>
      <c r="K4105">
        <f>J4105*Weighting!$W$25</f>
        <v>0</v>
      </c>
      <c r="M4105" s="14"/>
    </row>
    <row r="4106" spans="1:25" x14ac:dyDescent="0.25">
      <c r="O4106"/>
      <c r="P4106"/>
      <c r="Q4106"/>
      <c r="R4106"/>
    </row>
    <row r="4107" spans="1:25" ht="23.25" x14ac:dyDescent="0.35">
      <c r="A4107" s="21" t="s">
        <v>0</v>
      </c>
      <c r="B4107" s="21">
        <f>IFERROR(VLOOKUP(C4107,'Data Transformation'!$L$6:$M$426,2,FALSE),"")</f>
        <v>171</v>
      </c>
      <c r="C4107" s="21">
        <f>C4083+1</f>
        <v>171</v>
      </c>
      <c r="D4107" s="21"/>
      <c r="E4107" s="21"/>
      <c r="F4107" s="21"/>
      <c r="G4107" s="21"/>
      <c r="H4107" s="22"/>
      <c r="I4107" s="22"/>
      <c r="J4107" s="22"/>
      <c r="K4107" s="21"/>
      <c r="L4107" s="21">
        <f>B4107</f>
        <v>171</v>
      </c>
      <c r="M4107" s="23">
        <f>INDEX('Data Transformation'!$O$4:$O$424,MATCH($B4107,'Data Transformation'!$M$4:$M$424,0),MATCH($M$2,'Data Transformation'!$O$3,0))</f>
        <v>17</v>
      </c>
      <c r="N4107" s="27">
        <f>IF('Input and Summary Results'!$J$16="minimum",'Bin Analysis'!X4108/(M4107-1),'Bin Analysis'!Y4107/('Bin Analysis'!M4107-1))</f>
        <v>0</v>
      </c>
      <c r="O4107" s="27">
        <f>IF(M4107=FALSE,NA(),(VLOOKUP(1,C4110:K4129,4,FALSE))/(M4107-1))</f>
        <v>0.375</v>
      </c>
      <c r="P4107" s="27">
        <f>IF(M4107=FALSE,NA(),SUM(J4110:J4129)/Weighting!$S$5)</f>
        <v>0.5</v>
      </c>
      <c r="Q4107" s="27">
        <f>IF(M4107=FALSE,NA(),SUM(K4110:K4129)/Weighting!$S$6)</f>
        <v>0.43478260869565216</v>
      </c>
      <c r="R4107" s="27">
        <f>IF(M4107=FALSE,NA(),(VLOOKUP(1,G4110:K4129,3,FALSE))/(M4107-1))</f>
        <v>6.25E-2</v>
      </c>
      <c r="S4107" s="22" t="str">
        <f>IF(M4107=FALSE,NA(),IF(SUM(J4110:J4129)=2,"yes","no"))</f>
        <v>no</v>
      </c>
      <c r="X4107" s="2" cm="2">
        <f t="array" ref="X4107:X4108">FREQUENCY(IF('Data Transformation'!$B$425:$B$6424='Bin Analysis'!L4107,'Data Transformation'!$G$425:$G$6424),'Data Transformation'!$U$11)</f>
        <v>16</v>
      </c>
      <c r="Y4107" s="2" cm="2">
        <f t="array" ref="Y4107:Y4108">FREQUENCY(IF('Data Transformation'!$B$425:$B$6424='Bin Analysis'!L4107,'Data Transformation'!$G$425:$G$6424),'Data Transformation'!$U$12)</f>
        <v>10</v>
      </c>
    </row>
    <row r="4108" spans="1:25" x14ac:dyDescent="0.25">
      <c r="A4108" s="14" t="s">
        <v>67</v>
      </c>
      <c r="B4108" t="s">
        <v>47</v>
      </c>
      <c r="C4108" t="s">
        <v>5</v>
      </c>
      <c r="D4108" t="s">
        <v>100</v>
      </c>
      <c r="E4108" t="s">
        <v>101</v>
      </c>
      <c r="F4108" t="s">
        <v>102</v>
      </c>
      <c r="G4108" t="s">
        <v>70</v>
      </c>
      <c r="H4108" t="s">
        <v>31</v>
      </c>
      <c r="I4108" t="s">
        <v>32</v>
      </c>
      <c r="J4108" t="s">
        <v>46</v>
      </c>
      <c r="K4108" s="14" t="s">
        <v>45</v>
      </c>
      <c r="M4108" s="14"/>
      <c r="X4108" s="2">
        <v>0</v>
      </c>
      <c r="Y4108" s="2">
        <v>6</v>
      </c>
    </row>
    <row r="4109" spans="1:25" x14ac:dyDescent="0.25">
      <c r="A4109" s="32"/>
      <c r="D4109" t="b">
        <f>IF(C4109=1,'Data Transformation'!$G$3+0.5*'Data Transformation'!$W$25,IF(C4110=1,D4110-'Data Transformation'!$W$25,FALSE))</f>
        <v>0</v>
      </c>
      <c r="E4109" t="str">
        <f t="array" ref="E4109">IF(ISLOGICAL(D4109),"",FREQUENCY(IF('Data Transformation'!$B$425:$B$8425='Bin Analysis'!$B4107,'Data Transformation'!$G$425:$G$8425),D4109))</f>
        <v/>
      </c>
      <c r="F4109" t="str">
        <f>IF(ISLOGICAL(D4109),"",E4109-E4108)</f>
        <v/>
      </c>
      <c r="M4109" s="14"/>
    </row>
    <row r="4110" spans="1:25" x14ac:dyDescent="0.25">
      <c r="A4110" s="32">
        <f>IF(Weighting!$P$6&gt;0,B4110,"")</f>
        <v>0.32100000000000001</v>
      </c>
      <c r="B4110">
        <f>Weighting!$C$6</f>
        <v>0.32100000000000001</v>
      </c>
      <c r="C4110">
        <f>Weighting!$F$6</f>
        <v>0</v>
      </c>
      <c r="D4110" t="b">
        <f>IF(C4110=1,'Data Transformation'!$G$3+0.5*'Data Transformation'!$W$25,IF(C4111=1,D4111-'Data Transformation'!$W$25,FALSE))</f>
        <v>0</v>
      </c>
      <c r="E4110" t="str">
        <f t="array" ref="E4110">IF(ISLOGICAL(D4110),"",FREQUENCY(IF('Data Transformation'!$B$425:$B$8425='Bin Analysis'!$B4107,'Data Transformation'!$G$425:$G$8425),D4110))</f>
        <v/>
      </c>
      <c r="F4110" t="str">
        <f>IF(ISLOGICAL(D4110),"",E4110-E4109)</f>
        <v/>
      </c>
      <c r="G4110">
        <f>Weighting!$H$6</f>
        <v>1</v>
      </c>
      <c r="H4110">
        <f t="array" ref="H4110">FREQUENCY(IF('Data Transformation'!$B$4:$B$8425=B4107,'Data Transformation'!$G$4:$G$8425),'Bin Analysis'!$B4110)</f>
        <v>1</v>
      </c>
      <c r="I4110">
        <f>H4110-H4109</f>
        <v>1</v>
      </c>
      <c r="J4110">
        <f>IF(I4110=0,0,1)</f>
        <v>1</v>
      </c>
      <c r="K4110">
        <f>J4110*Weighting!$W$6</f>
        <v>1</v>
      </c>
      <c r="M4110" s="14"/>
    </row>
    <row r="4111" spans="1:25" x14ac:dyDescent="0.25">
      <c r="A4111" s="32">
        <f>IF(Weighting!$P$7&gt;0,B4111,"")</f>
        <v>0.45200000000000001</v>
      </c>
      <c r="B4111">
        <f>Weighting!$C$7</f>
        <v>0.45200000000000001</v>
      </c>
      <c r="C4111">
        <f>Weighting!$F$7</f>
        <v>0</v>
      </c>
      <c r="D4111" t="b">
        <f>IF(C4111=1,'Data Transformation'!$G$3+0.5*'Data Transformation'!$W$25,IF(C4112=1,D4112-'Data Transformation'!$W$25,FALSE))</f>
        <v>0</v>
      </c>
      <c r="E4111" t="str">
        <f t="array" ref="E4111">IF(ISLOGICAL(D4111),"",FREQUENCY(IF('Data Transformation'!$B$425:$B$8425='Bin Analysis'!$B4107,'Data Transformation'!$G$425:$G$8425),D4111))</f>
        <v/>
      </c>
      <c r="F4111" t="str">
        <f t="shared" ref="F4111:F4129" si="513">IF(ISLOGICAL(D4111),"",E4111-E4110)</f>
        <v/>
      </c>
      <c r="G4111">
        <f>Weighting!$H$7</f>
        <v>0</v>
      </c>
      <c r="H4111">
        <f t="array" ref="H4111">FREQUENCY(IF('Data Transformation'!$B$4:$B$8425=B4107,'Data Transformation'!$G$4:$G$8425),'Bin Analysis'!$B4111)</f>
        <v>1</v>
      </c>
      <c r="I4111">
        <f t="shared" ref="I4111:I4129" si="514">H4111-H4110</f>
        <v>0</v>
      </c>
      <c r="J4111">
        <f>IF(I4111=0,0,1)</f>
        <v>0</v>
      </c>
      <c r="K4111">
        <f>J4111*Weighting!$W$7</f>
        <v>0</v>
      </c>
      <c r="M4111" s="14"/>
    </row>
    <row r="4112" spans="1:25" x14ac:dyDescent="0.25">
      <c r="A4112" s="32">
        <f>IF(Weighting!$P$8&gt;0,B4112,"")</f>
        <v>0.58299999999999996</v>
      </c>
      <c r="B4112">
        <f>Weighting!$C$8</f>
        <v>0.58299999999999996</v>
      </c>
      <c r="C4112">
        <f>Weighting!$F$8</f>
        <v>0</v>
      </c>
      <c r="D4112" t="b">
        <f>IF(C4112=1,'Data Transformation'!$G$3+0.5*'Data Transformation'!$W$25,IF(C4113=1,D4113-'Data Transformation'!$W$25,FALSE))</f>
        <v>0</v>
      </c>
      <c r="E4112" t="str">
        <f t="array" ref="E4112">IF(ISLOGICAL(D4112),"",FREQUENCY(IF('Data Transformation'!$B$425:$B$8425='Bin Analysis'!$B4107,'Data Transformation'!$G$425:$G$8425),D4112))</f>
        <v/>
      </c>
      <c r="F4112" t="str">
        <f t="shared" si="513"/>
        <v/>
      </c>
      <c r="G4112">
        <f>Weighting!$H$8</f>
        <v>0</v>
      </c>
      <c r="H4112">
        <f t="array" ref="H4112">FREQUENCY(IF('Data Transformation'!$B$4:$B$8425=B4107,'Data Transformation'!$G$4:$G$8425),'Bin Analysis'!$B4112)</f>
        <v>1</v>
      </c>
      <c r="I4112">
        <f t="shared" si="514"/>
        <v>0</v>
      </c>
      <c r="J4112">
        <f t="shared" ref="J4112:J4129" si="515">IF(I4112=0,0,1)</f>
        <v>0</v>
      </c>
      <c r="K4112">
        <f>J4112*Weighting!$W$8</f>
        <v>0</v>
      </c>
      <c r="M4112" s="14"/>
    </row>
    <row r="4113" spans="1:13" x14ac:dyDescent="0.25">
      <c r="A4113" s="32">
        <f>IF(Weighting!$P$9&gt;0,B4113,"")</f>
        <v>0.71399999999999997</v>
      </c>
      <c r="B4113" s="50">
        <f>Weighting!$C$9</f>
        <v>0.71399999999999997</v>
      </c>
      <c r="C4113">
        <f>Weighting!$F$9</f>
        <v>0</v>
      </c>
      <c r="D4113" t="b">
        <f>IF(C4113=1,'Data Transformation'!$G$3+0.5*'Data Transformation'!$W$25,IF(C4114=1,D4114-'Data Transformation'!$W$25,FALSE))</f>
        <v>0</v>
      </c>
      <c r="E4113" t="str">
        <f t="array" ref="E4113">IF(ISLOGICAL(D4113),"",FREQUENCY(IF('Data Transformation'!$B$425:$B$8425='Bin Analysis'!$B4107,'Data Transformation'!$G$425:$G$8425),D4113))</f>
        <v/>
      </c>
      <c r="F4113" t="str">
        <f t="shared" si="513"/>
        <v/>
      </c>
      <c r="G4113">
        <f>Weighting!$H$9</f>
        <v>0</v>
      </c>
      <c r="H4113">
        <f t="array" ref="H4113">FREQUENCY(IF('Data Transformation'!$B$4:$B$8425=B4107,'Data Transformation'!$G$4:$G$8425),'Bin Analysis'!$B4113)</f>
        <v>2</v>
      </c>
      <c r="I4113">
        <f t="shared" si="514"/>
        <v>1</v>
      </c>
      <c r="J4113">
        <f t="shared" si="515"/>
        <v>1</v>
      </c>
      <c r="K4113">
        <f>J4113*Weighting!$W$9</f>
        <v>3</v>
      </c>
      <c r="M4113" s="14"/>
    </row>
    <row r="4114" spans="1:13" x14ac:dyDescent="0.25">
      <c r="A4114" s="32">
        <f>IF(Weighting!$P$10&gt;0,B4114,"")</f>
        <v>0.84499999999999997</v>
      </c>
      <c r="B4114">
        <f>Weighting!$C$10</f>
        <v>0.84499999999999997</v>
      </c>
      <c r="C4114">
        <f>Weighting!$F$10</f>
        <v>0</v>
      </c>
      <c r="D4114" t="b">
        <f>IF(C4114=1,'Data Transformation'!$G$3+0.5*'Data Transformation'!$W$25,IF(C4115=1,D4115-'Data Transformation'!$W$25,FALSE))</f>
        <v>0</v>
      </c>
      <c r="E4114" t="str">
        <f t="array" ref="E4114">IF(ISLOGICAL(D4114),"",FREQUENCY(IF('Data Transformation'!$B$425:$B$8425='Bin Analysis'!$B4107,'Data Transformation'!$G$425:$G$8425),D4114))</f>
        <v/>
      </c>
      <c r="F4114" t="str">
        <f t="shared" si="513"/>
        <v/>
      </c>
      <c r="G4114">
        <f>Weighting!$H$10</f>
        <v>0</v>
      </c>
      <c r="H4114">
        <f t="array" ref="H4114">FREQUENCY(IF('Data Transformation'!$B$4:$B$8425=B4107,'Data Transformation'!$G$4:$G$8425),'Bin Analysis'!$B4114)</f>
        <v>9</v>
      </c>
      <c r="I4114">
        <f t="shared" si="514"/>
        <v>7</v>
      </c>
      <c r="J4114">
        <f t="shared" si="515"/>
        <v>1</v>
      </c>
      <c r="K4114">
        <f>J4114*Weighting!$W$10</f>
        <v>3</v>
      </c>
      <c r="M4114" s="14"/>
    </row>
    <row r="4115" spans="1:13" x14ac:dyDescent="0.25">
      <c r="A4115" s="32">
        <f>IF(Weighting!$P$11&gt;0,B4115,"")</f>
        <v>0.97599999999999998</v>
      </c>
      <c r="B4115">
        <f>Weighting!$C$11</f>
        <v>0.97599999999999998</v>
      </c>
      <c r="C4115">
        <f>Weighting!$F$11</f>
        <v>0</v>
      </c>
      <c r="D4115">
        <f>IF(C4115=1,'Data Transformation'!$G$3+0.5*'Data Transformation'!$W$25,IF(C4116=1,D4116-'Data Transformation'!$W$25,FALSE))</f>
        <v>0.86899999999999999</v>
      </c>
      <c r="E4115">
        <f t="array" ref="E4115">IF(ISLOGICAL(D4115),"",FREQUENCY(IF('Data Transformation'!$B$425:$B$8425='Bin Analysis'!$B4107,'Data Transformation'!$G$425:$G$8425),D4115))</f>
        <v>10</v>
      </c>
      <c r="F4115" t="e">
        <f t="shared" si="513"/>
        <v>#VALUE!</v>
      </c>
      <c r="G4115">
        <f>Weighting!$H$11</f>
        <v>0</v>
      </c>
      <c r="H4115">
        <f t="array" ref="H4115">FREQUENCY(IF('Data Transformation'!$B$4:$B$8425=B4107,'Data Transformation'!$G$4:$G$8425),'Bin Analysis'!$B4115)</f>
        <v>15</v>
      </c>
      <c r="I4115">
        <f t="shared" si="514"/>
        <v>6</v>
      </c>
      <c r="J4115">
        <f t="shared" si="515"/>
        <v>1</v>
      </c>
      <c r="K4115">
        <f>J4115*Weighting!$W$11</f>
        <v>2</v>
      </c>
      <c r="M4115" s="14"/>
    </row>
    <row r="4116" spans="1:13" x14ac:dyDescent="0.25">
      <c r="A4116" s="32">
        <f>IF(Weighting!$P$12&gt;0,B4116,"")</f>
        <v>1.107</v>
      </c>
      <c r="B4116">
        <f>Weighting!$C$12</f>
        <v>1.107</v>
      </c>
      <c r="C4116">
        <f>Weighting!$F$12</f>
        <v>1</v>
      </c>
      <c r="D4116">
        <f>IF(C4116=1,'Data Transformation'!$G$3+0.5*'Data Transformation'!$W$25,IF(C4117=1,D4117-'Data Transformation'!$W$25,FALSE))</f>
        <v>1.131</v>
      </c>
      <c r="E4116">
        <f t="array" ref="E4116">IF(ISLOGICAL(D4116),"",FREQUENCY(IF('Data Transformation'!$B$425:$B$8425='Bin Analysis'!$B4107,'Data Transformation'!$G$425:$G$8425),D4116))</f>
        <v>16</v>
      </c>
      <c r="F4116">
        <f t="shared" si="513"/>
        <v>6</v>
      </c>
      <c r="G4116">
        <f>Weighting!$H$12</f>
        <v>0</v>
      </c>
      <c r="H4116">
        <f t="array" ref="H4116">FREQUENCY(IF('Data Transformation'!$B$4:$B$8425=B4107,'Data Transformation'!$G$4:$G$8425),'Bin Analysis'!$B4116)</f>
        <v>17</v>
      </c>
      <c r="I4116">
        <f t="shared" si="514"/>
        <v>2</v>
      </c>
      <c r="J4116">
        <f t="shared" si="515"/>
        <v>1</v>
      </c>
      <c r="K4116">
        <f>J4116*Weighting!$W$12</f>
        <v>1</v>
      </c>
      <c r="M4116" s="14"/>
    </row>
    <row r="4117" spans="1:13" x14ac:dyDescent="0.25">
      <c r="A4117" s="32">
        <f>IF(Weighting!$P$13&gt;0,B4117,"")</f>
        <v>1.238</v>
      </c>
      <c r="B4117">
        <f>Weighting!$C$13</f>
        <v>1.238</v>
      </c>
      <c r="C4117">
        <f>Weighting!$F$13</f>
        <v>0</v>
      </c>
      <c r="D4117" t="b">
        <f>IF(C4117=1,'Data Transformation'!$G$3+0.5*'Data Transformation'!$W$25,IF(C4118=1,D4118-'Data Transformation'!$W$25,FALSE))</f>
        <v>0</v>
      </c>
      <c r="E4117" t="str">
        <f t="array" ref="E4117">IF(ISLOGICAL(D4117),"",FREQUENCY(IF('Data Transformation'!$B$425:$B$8425='Bin Analysis'!$B4107,'Data Transformation'!$G$425:$G$8425),D4117))</f>
        <v/>
      </c>
      <c r="F4117" t="str">
        <f t="shared" si="513"/>
        <v/>
      </c>
      <c r="G4117">
        <f>Weighting!$H$13</f>
        <v>0</v>
      </c>
      <c r="H4117">
        <f t="array" ref="H4117">FREQUENCY(IF('Data Transformation'!$B$4:$B$8425=B4107,'Data Transformation'!$G$4:$G$8425),'Bin Analysis'!$B4117)</f>
        <v>17</v>
      </c>
      <c r="I4117">
        <f t="shared" si="514"/>
        <v>0</v>
      </c>
      <c r="J4117">
        <f t="shared" si="515"/>
        <v>0</v>
      </c>
      <c r="K4117">
        <f>J4117*Weighting!$W$13</f>
        <v>0</v>
      </c>
      <c r="M4117" s="14"/>
    </row>
    <row r="4118" spans="1:13" x14ac:dyDescent="0.25">
      <c r="A4118" s="32">
        <f>IF(Weighting!$P$14&gt;0,B4118,"")</f>
        <v>1.369</v>
      </c>
      <c r="B4118">
        <f>Weighting!$C$14</f>
        <v>1.369</v>
      </c>
      <c r="C4118">
        <f>Weighting!$F$14</f>
        <v>0</v>
      </c>
      <c r="D4118" t="b">
        <f>IF(C4118=1,'Data Transformation'!$G$3+0.5*'Data Transformation'!$W$25,IF(C4119=1,D4119-'Data Transformation'!$W$25,FALSE))</f>
        <v>0</v>
      </c>
      <c r="E4118" t="str">
        <f t="array" ref="E4118">IF(ISLOGICAL(D4118),"",FREQUENCY(IF('Data Transformation'!$B$425:$B$8425='Bin Analysis'!$B4107,'Data Transformation'!$G$425:$G$8425),D4118))</f>
        <v/>
      </c>
      <c r="F4118" t="str">
        <f t="shared" si="513"/>
        <v/>
      </c>
      <c r="G4118">
        <f>Weighting!$H$14</f>
        <v>0</v>
      </c>
      <c r="H4118">
        <f t="array" ref="H4118">FREQUENCY(IF('Data Transformation'!$B$4:$B$8425=B4107,'Data Transformation'!$G$4:$G$8425),'Bin Analysis'!$B4118)</f>
        <v>17</v>
      </c>
      <c r="I4118">
        <f t="shared" si="514"/>
        <v>0</v>
      </c>
      <c r="J4118">
        <f t="shared" si="515"/>
        <v>0</v>
      </c>
      <c r="K4118">
        <f>J4118*Weighting!$W$14</f>
        <v>0</v>
      </c>
      <c r="M4118" s="14"/>
    </row>
    <row r="4119" spans="1:13" x14ac:dyDescent="0.25">
      <c r="A4119" s="32">
        <f>IF(Weighting!$P$15&gt;0,B4119,"")</f>
        <v>1.5000009999999999</v>
      </c>
      <c r="B4119">
        <f>Weighting!$C$15</f>
        <v>1.5000009999999999</v>
      </c>
      <c r="C4119">
        <f>Weighting!$F$15</f>
        <v>0</v>
      </c>
      <c r="D4119" t="b">
        <f>IF(C4119=1,'Data Transformation'!$G$3+0.5*'Data Transformation'!$W$25,IF(C4120=1,D4120-'Data Transformation'!$W$25,FALSE))</f>
        <v>0</v>
      </c>
      <c r="E4119" t="str">
        <f t="array" ref="E4119">IF(ISLOGICAL(D4119),"",FREQUENCY(IF('Data Transformation'!$B$425:$B$8425='Bin Analysis'!$B4107,'Data Transformation'!$G$425:$G$8425),D4119))</f>
        <v/>
      </c>
      <c r="F4119" t="str">
        <f t="shared" si="513"/>
        <v/>
      </c>
      <c r="G4119">
        <f>Weighting!$H$15</f>
        <v>0</v>
      </c>
      <c r="H4119">
        <f t="array" ref="H4119">FREQUENCY(IF('Data Transformation'!$B$4:$B$8425=B4107,'Data Transformation'!$G$4:$G$8425),'Bin Analysis'!$B4119)</f>
        <v>17</v>
      </c>
      <c r="I4119">
        <f t="shared" si="514"/>
        <v>0</v>
      </c>
      <c r="J4119">
        <f t="shared" si="515"/>
        <v>0</v>
      </c>
      <c r="K4119">
        <f>J4119*Weighting!$W$15</f>
        <v>0</v>
      </c>
      <c r="M4119" s="14"/>
    </row>
    <row r="4120" spans="1:13" x14ac:dyDescent="0.25">
      <c r="A4120" s="32" t="str">
        <f>IF(Weighting!$P$16&gt;0,B4120,"")</f>
        <v/>
      </c>
      <c r="B4120">
        <f>Weighting!$C$16</f>
        <v>1.631</v>
      </c>
      <c r="C4120">
        <f>Weighting!$F$16</f>
        <v>0</v>
      </c>
      <c r="D4120" t="b">
        <f>IF(C4120=1,'Data Transformation'!$G$3+0.5*'Data Transformation'!$W$25,IF(C4121=1,D4121-'Data Transformation'!$W$25,FALSE))</f>
        <v>0</v>
      </c>
      <c r="E4120" t="str">
        <f t="array" ref="E4120">IF(ISLOGICAL(D4120),"",FREQUENCY(IF('Data Transformation'!$B$425:$B$8425='Bin Analysis'!$B4107,'Data Transformation'!$G$425:$G$8425),D4120))</f>
        <v/>
      </c>
      <c r="F4120" t="str">
        <f t="shared" si="513"/>
        <v/>
      </c>
      <c r="G4120">
        <f>Weighting!$H$16</f>
        <v>0</v>
      </c>
      <c r="H4120">
        <f t="array" ref="H4120">FREQUENCY(IF('Data Transformation'!$B$4:$B$8425=B4107,'Data Transformation'!$G$4:$G$8425),'Bin Analysis'!$B4120)</f>
        <v>17</v>
      </c>
      <c r="I4120">
        <f t="shared" si="514"/>
        <v>0</v>
      </c>
      <c r="J4120">
        <f t="shared" si="515"/>
        <v>0</v>
      </c>
      <c r="K4120">
        <f>J4120*Weighting!$W$16</f>
        <v>0</v>
      </c>
      <c r="M4120" s="14"/>
    </row>
    <row r="4121" spans="1:13" x14ac:dyDescent="0.25">
      <c r="A4121" s="32" t="str">
        <f>IF(Weighting!$P$17&gt;0,B4121,"")</f>
        <v/>
      </c>
      <c r="B4121">
        <f>Weighting!$C$17</f>
        <v>1.762</v>
      </c>
      <c r="C4121">
        <f>Weighting!$F$17</f>
        <v>0</v>
      </c>
      <c r="D4121" t="b">
        <f>IF(C4121=1,'Data Transformation'!$G$3+0.5*'Data Transformation'!$W$25,IF(C4122=1,D4122-'Data Transformation'!$W$25,FALSE))</f>
        <v>0</v>
      </c>
      <c r="E4121" t="str">
        <f t="array" ref="E4121">IF(ISLOGICAL(D4121),"",FREQUENCY(IF('Data Transformation'!$B$425:$B$8425='Bin Analysis'!$B4107,'Data Transformation'!$G$425:$G$8425),D4121))</f>
        <v/>
      </c>
      <c r="F4121" t="str">
        <f t="shared" si="513"/>
        <v/>
      </c>
      <c r="G4121">
        <f>Weighting!$H$17</f>
        <v>0</v>
      </c>
      <c r="H4121">
        <f t="array" ref="H4121">FREQUENCY(IF('Data Transformation'!$B$4:$B$8425=B4107,'Data Transformation'!$G$4:$G$8425),'Bin Analysis'!$B4121)</f>
        <v>17</v>
      </c>
      <c r="I4121">
        <f t="shared" si="514"/>
        <v>0</v>
      </c>
      <c r="J4121">
        <f t="shared" si="515"/>
        <v>0</v>
      </c>
      <c r="K4121">
        <f>J4121*Weighting!$W$17</f>
        <v>0</v>
      </c>
      <c r="M4121" s="14"/>
    </row>
    <row r="4122" spans="1:13" x14ac:dyDescent="0.25">
      <c r="A4122" s="32" t="str">
        <f>IF(Weighting!$P$18&gt;0,B4122,"")</f>
        <v/>
      </c>
      <c r="B4122">
        <f>Weighting!$C$18</f>
        <v>1.893</v>
      </c>
      <c r="C4122">
        <f>Weighting!$F$18</f>
        <v>0</v>
      </c>
      <c r="D4122" t="b">
        <f>IF(C4122=1,'Data Transformation'!$G$3+0.5*'Data Transformation'!$W$25,IF(C4123=1,D4123-'Data Transformation'!$W$25,FALSE))</f>
        <v>0</v>
      </c>
      <c r="E4122" t="str">
        <f t="array" ref="E4122">IF(ISLOGICAL(D4122),"",FREQUENCY(IF('Data Transformation'!$B$425:$B$8425='Bin Analysis'!$B4107,'Data Transformation'!$G$425:$G$8425),D4122))</f>
        <v/>
      </c>
      <c r="F4122" t="str">
        <f t="shared" si="513"/>
        <v/>
      </c>
      <c r="G4122">
        <f>Weighting!$H$18</f>
        <v>0</v>
      </c>
      <c r="H4122">
        <f t="array" ref="H4122">FREQUENCY(IF('Data Transformation'!$B$4:$B$8425=B4107,'Data Transformation'!$G$4:$G$8425),'Bin Analysis'!$B4122)</f>
        <v>17</v>
      </c>
      <c r="I4122">
        <f t="shared" si="514"/>
        <v>0</v>
      </c>
      <c r="J4122">
        <f t="shared" si="515"/>
        <v>0</v>
      </c>
      <c r="K4122">
        <f>J4122*Weighting!$W$18</f>
        <v>0</v>
      </c>
      <c r="M4122" s="14"/>
    </row>
    <row r="4123" spans="1:13" x14ac:dyDescent="0.25">
      <c r="A4123" s="32" t="str">
        <f>IF(Weighting!$P$19&gt;0,B4123,"")</f>
        <v/>
      </c>
      <c r="B4123">
        <f>Weighting!$C$19</f>
        <v>2.024</v>
      </c>
      <c r="C4123">
        <f>Weighting!$F$19</f>
        <v>0</v>
      </c>
      <c r="D4123" t="b">
        <f>IF(C4123=1,'Data Transformation'!$G$3+0.5*'Data Transformation'!$W$25,IF(C4124=1,D4124-'Data Transformation'!$W$25,FALSE))</f>
        <v>0</v>
      </c>
      <c r="E4123" t="str">
        <f t="array" ref="E4123">IF(ISLOGICAL(D4123),"",FREQUENCY(IF('Data Transformation'!$B$425:$B$8425='Bin Analysis'!$B4107,'Data Transformation'!$G$425:$G$8425),D4123))</f>
        <v/>
      </c>
      <c r="F4123" t="str">
        <f t="shared" si="513"/>
        <v/>
      </c>
      <c r="G4123">
        <f>Weighting!$H$19</f>
        <v>0</v>
      </c>
      <c r="H4123">
        <f t="array" ref="H4123">FREQUENCY(IF('Data Transformation'!$B$4:$B$8425=B4107,'Data Transformation'!$G$4:$G$8425),'Bin Analysis'!$B4123)</f>
        <v>17</v>
      </c>
      <c r="I4123">
        <f t="shared" si="514"/>
        <v>0</v>
      </c>
      <c r="J4123">
        <f t="shared" si="515"/>
        <v>0</v>
      </c>
      <c r="K4123">
        <f>J4123*Weighting!$W$19</f>
        <v>0</v>
      </c>
      <c r="M4123" s="14"/>
    </row>
    <row r="4124" spans="1:13" x14ac:dyDescent="0.25">
      <c r="A4124" s="32" t="str">
        <f>IF(Weighting!$P$20&gt;0,B4124,"")</f>
        <v/>
      </c>
      <c r="B4124">
        <f>Weighting!$C$20</f>
        <v>2.1550000000000002</v>
      </c>
      <c r="C4124">
        <f>Weighting!$F$20</f>
        <v>0</v>
      </c>
      <c r="D4124" t="b">
        <f>IF(C4124=1,'Data Transformation'!$G$3+0.5*'Data Transformation'!$W$25,IF(C4125=1,D4125-'Data Transformation'!$W$25,FALSE))</f>
        <v>0</v>
      </c>
      <c r="E4124" t="str">
        <f t="array" ref="E4124">IF(ISLOGICAL(D4124),"",FREQUENCY(IF('Data Transformation'!$B$425:$B$8425='Bin Analysis'!$B4107,'Data Transformation'!$G$425:$G$8425),D4124))</f>
        <v/>
      </c>
      <c r="F4124" t="str">
        <f t="shared" si="513"/>
        <v/>
      </c>
      <c r="G4124">
        <f>Weighting!$H$20</f>
        <v>0</v>
      </c>
      <c r="H4124">
        <f t="array" ref="H4124">FREQUENCY(IF('Data Transformation'!$B$4:$B$8425=B4107,'Data Transformation'!$G$4:$G$8425),'Bin Analysis'!$B4124)</f>
        <v>17</v>
      </c>
      <c r="I4124">
        <f t="shared" si="514"/>
        <v>0</v>
      </c>
      <c r="J4124">
        <f t="shared" si="515"/>
        <v>0</v>
      </c>
      <c r="K4124">
        <f>J4124*Weighting!$W$20</f>
        <v>0</v>
      </c>
      <c r="M4124" s="14"/>
    </row>
    <row r="4125" spans="1:13" x14ac:dyDescent="0.25">
      <c r="A4125" s="32" t="str">
        <f>IF(Weighting!$P$21&gt;0,B4125,"")</f>
        <v/>
      </c>
      <c r="B4125">
        <f>Weighting!$C$21</f>
        <v>2.2860000000000005</v>
      </c>
      <c r="C4125">
        <f>Weighting!$F$21</f>
        <v>0</v>
      </c>
      <c r="D4125" t="b">
        <f>IF(C4125=1,'Data Transformation'!$G$3+0.5*'Data Transformation'!$W$25,IF(C4126=1,D4126-'Data Transformation'!$W$25,FALSE))</f>
        <v>0</v>
      </c>
      <c r="E4125" t="str">
        <f t="array" ref="E4125">IF(ISLOGICAL(D4125),"",FREQUENCY(IF('Data Transformation'!$B$425:$B$8425='Bin Analysis'!$B4107,'Data Transformation'!$G$425:$G$8425),D4125))</f>
        <v/>
      </c>
      <c r="F4125" t="str">
        <f t="shared" si="513"/>
        <v/>
      </c>
      <c r="G4125">
        <f>Weighting!$H$21</f>
        <v>0</v>
      </c>
      <c r="H4125">
        <f t="array" ref="H4125">FREQUENCY(IF('Data Transformation'!$B$4:$B$8425=B4107,'Data Transformation'!$G$4:$G$8425),'Bin Analysis'!$B4125)</f>
        <v>17</v>
      </c>
      <c r="I4125">
        <f t="shared" si="514"/>
        <v>0</v>
      </c>
      <c r="J4125">
        <f t="shared" si="515"/>
        <v>0</v>
      </c>
      <c r="K4125">
        <f>J4125*Weighting!$W$21</f>
        <v>0</v>
      </c>
      <c r="M4125" s="14"/>
    </row>
    <row r="4126" spans="1:13" x14ac:dyDescent="0.25">
      <c r="A4126" s="32" t="str">
        <f>IF(Weighting!$P$22&gt;0,B4126,"")</f>
        <v/>
      </c>
      <c r="B4126">
        <f>Weighting!$C$22</f>
        <v>2.4170000000000007</v>
      </c>
      <c r="C4126">
        <f>Weighting!$F$22</f>
        <v>0</v>
      </c>
      <c r="D4126" t="b">
        <f>IF(C4126=1,'Data Transformation'!$G$3+0.5*'Data Transformation'!$W$25,IF(C4127=1,D4127-'Data Transformation'!$W$25,FALSE))</f>
        <v>0</v>
      </c>
      <c r="E4126" t="str">
        <f t="array" ref="E4126">IF(ISLOGICAL(D4126),"",FREQUENCY(IF('Data Transformation'!$B$425:$B$8425='Bin Analysis'!$B4107,'Data Transformation'!$G$425:$G$8425),D4126))</f>
        <v/>
      </c>
      <c r="F4126" t="str">
        <f t="shared" si="513"/>
        <v/>
      </c>
      <c r="G4126">
        <f>Weighting!$H$22</f>
        <v>0</v>
      </c>
      <c r="H4126">
        <f t="array" ref="H4126">FREQUENCY(IF('Data Transformation'!$B$4:$B$8425=B4107,'Data Transformation'!$G$4:$G$8425),'Bin Analysis'!$B4126)</f>
        <v>17</v>
      </c>
      <c r="I4126">
        <f t="shared" si="514"/>
        <v>0</v>
      </c>
      <c r="J4126">
        <f t="shared" si="515"/>
        <v>0</v>
      </c>
      <c r="K4126">
        <f>J4126*Weighting!$W$22</f>
        <v>0</v>
      </c>
      <c r="M4126" s="14"/>
    </row>
    <row r="4127" spans="1:13" x14ac:dyDescent="0.25">
      <c r="A4127" s="32" t="str">
        <f>IF(Weighting!$P$23&gt;0,B4127,"")</f>
        <v/>
      </c>
      <c r="B4127">
        <f>Weighting!$C$23</f>
        <v>2.5480000000000009</v>
      </c>
      <c r="C4127">
        <f>Weighting!$F$23</f>
        <v>0</v>
      </c>
      <c r="D4127" t="b">
        <f>IF(C4127=1,'Data Transformation'!$G$3+0.5*'Data Transformation'!$W$25,IF(C4128=1,D4128-'Data Transformation'!$W$25,FALSE))</f>
        <v>0</v>
      </c>
      <c r="E4127" t="str">
        <f t="array" ref="E4127">IF(ISLOGICAL(D4127),"",FREQUENCY(IF('Data Transformation'!$B$425:$B$8425='Bin Analysis'!$B4107,'Data Transformation'!$G$425:$G$8425),D4127))</f>
        <v/>
      </c>
      <c r="F4127" t="str">
        <f t="shared" si="513"/>
        <v/>
      </c>
      <c r="G4127">
        <f>Weighting!$H$23</f>
        <v>0</v>
      </c>
      <c r="H4127">
        <f t="array" ref="H4127">FREQUENCY(IF('Data Transformation'!$B$4:$B$8425=B4107,'Data Transformation'!$G$4:$G$8425),'Bin Analysis'!$B4127)</f>
        <v>17</v>
      </c>
      <c r="I4127">
        <f t="shared" si="514"/>
        <v>0</v>
      </c>
      <c r="J4127">
        <f t="shared" si="515"/>
        <v>0</v>
      </c>
      <c r="K4127">
        <f>J4127*Weighting!$W$23</f>
        <v>0</v>
      </c>
      <c r="M4127" s="14"/>
    </row>
    <row r="4128" spans="1:13" x14ac:dyDescent="0.25">
      <c r="A4128" s="32" t="str">
        <f>IF(Weighting!$P$24&gt;0,B4128,"")</f>
        <v/>
      </c>
      <c r="B4128">
        <f>Weighting!$C$24</f>
        <v>2.6790000000000012</v>
      </c>
      <c r="C4128">
        <f>Weighting!$F$24</f>
        <v>0</v>
      </c>
      <c r="D4128" t="b">
        <f>IF(C4128=1,'Data Transformation'!$G$3+0.5*'Data Transformation'!$W$25,IF(C4129=1,D4129-'Data Transformation'!$W$25,FALSE))</f>
        <v>0</v>
      </c>
      <c r="E4128" t="str">
        <f t="array" ref="E4128">IF(ISLOGICAL(D4128),"",FREQUENCY(IF('Data Transformation'!$B$425:$B$8425='Bin Analysis'!$B4107,'Data Transformation'!$G$425:$G$8425),D4128))</f>
        <v/>
      </c>
      <c r="F4128" t="str">
        <f t="shared" si="513"/>
        <v/>
      </c>
      <c r="G4128">
        <f>Weighting!$H$24</f>
        <v>0</v>
      </c>
      <c r="H4128">
        <f t="array" ref="H4128">FREQUENCY(IF('Data Transformation'!$B$4:$B$8425=B4107,'Data Transformation'!$G$4:$G$8425),'Bin Analysis'!$B4128)</f>
        <v>17</v>
      </c>
      <c r="I4128">
        <f t="shared" si="514"/>
        <v>0</v>
      </c>
      <c r="J4128">
        <f t="shared" si="515"/>
        <v>0</v>
      </c>
      <c r="K4128">
        <f>J4128*Weighting!$W$24</f>
        <v>0</v>
      </c>
      <c r="M4128" s="14"/>
    </row>
    <row r="4129" spans="1:25" x14ac:dyDescent="0.25">
      <c r="A4129" s="32" t="str">
        <f>IF(Weighting!$P$25&gt;0,B4129,"")</f>
        <v/>
      </c>
      <c r="B4129">
        <f>Weighting!$C$25</f>
        <v>2.8100000000000014</v>
      </c>
      <c r="C4129">
        <f>Weighting!$F$25</f>
        <v>0</v>
      </c>
      <c r="D4129" t="b">
        <f>IF(C4129=1,'Data Transformation'!$G$3+0.5*'Data Transformation'!$W$25,IF(C4130=1,D4130-'Data Transformation'!$W$25,FALSE))</f>
        <v>0</v>
      </c>
      <c r="E4129" t="str">
        <f t="array" ref="E4129">IF(ISLOGICAL(D4129),"",FREQUENCY(IF('Data Transformation'!$B$425:$B$8425='Bin Analysis'!$B4107,'Data Transformation'!$G$425:$G$8425),D4129))</f>
        <v/>
      </c>
      <c r="F4129" t="str">
        <f t="shared" si="513"/>
        <v/>
      </c>
      <c r="G4129">
        <f>Weighting!$H$25</f>
        <v>0</v>
      </c>
      <c r="H4129">
        <f t="array" ref="H4129">FREQUENCY(IF('Data Transformation'!$B$4:$B$8425=B4107,'Data Transformation'!$G$4:$G$8425),'Bin Analysis'!$B4129)</f>
        <v>17</v>
      </c>
      <c r="I4129">
        <f t="shared" si="514"/>
        <v>0</v>
      </c>
      <c r="J4129">
        <f t="shared" si="515"/>
        <v>0</v>
      </c>
      <c r="K4129">
        <f>J4129*Weighting!$W$25</f>
        <v>0</v>
      </c>
      <c r="M4129" s="14"/>
    </row>
    <row r="4130" spans="1:25" x14ac:dyDescent="0.25">
      <c r="O4130"/>
      <c r="P4130"/>
      <c r="Q4130"/>
      <c r="R4130"/>
    </row>
    <row r="4131" spans="1:25" ht="23.25" x14ac:dyDescent="0.35">
      <c r="A4131" s="21" t="s">
        <v>0</v>
      </c>
      <c r="B4131" s="21">
        <f>IFERROR(VLOOKUP(C4131,'Data Transformation'!$L$6:$M$426,2,FALSE),"")</f>
        <v>172</v>
      </c>
      <c r="C4131" s="21">
        <f>C4107+1</f>
        <v>172</v>
      </c>
      <c r="D4131" s="21"/>
      <c r="E4131" s="21"/>
      <c r="F4131" s="21"/>
      <c r="G4131" s="21"/>
      <c r="H4131" s="22"/>
      <c r="I4131" s="22"/>
      <c r="J4131" s="22"/>
      <c r="K4131" s="21"/>
      <c r="L4131" s="21">
        <f>B4131</f>
        <v>172</v>
      </c>
      <c r="M4131" s="23">
        <f>INDEX('Data Transformation'!$O$4:$O$424,MATCH($B4131,'Data Transformation'!$M$4:$M$424,0),MATCH($M$2,'Data Transformation'!$O$3,0))</f>
        <v>19</v>
      </c>
      <c r="N4131" s="27">
        <f>IF('Input and Summary Results'!$J$16="minimum",'Bin Analysis'!X4132/(M4131-1),'Bin Analysis'!Y4131/('Bin Analysis'!M4131-1))</f>
        <v>5.5555555555555552E-2</v>
      </c>
      <c r="O4131" s="27">
        <f>IF(M4131=FALSE,NA(),(VLOOKUP(1,C4134:K4153,4,FALSE))/(M4131-1))</f>
        <v>0</v>
      </c>
      <c r="P4131" s="27">
        <f>IF(M4131=FALSE,NA(),SUM(J4134:J4153)/Weighting!$S$5)</f>
        <v>0.5</v>
      </c>
      <c r="Q4131" s="27">
        <f>IF(M4131=FALSE,NA(),SUM(K4134:K4153)/Weighting!$S$6)</f>
        <v>0.43478260869565216</v>
      </c>
      <c r="R4131" s="27">
        <f>IF(M4131=FALSE,NA(),(VLOOKUP(1,G4134:K4153,3,FALSE))/(M4131-1))</f>
        <v>0.77777777777777779</v>
      </c>
      <c r="S4131" s="22" t="str">
        <f>IF(M4131=FALSE,NA(),IF(SUM(J4134:J4153)=2,"yes","no"))</f>
        <v>no</v>
      </c>
      <c r="X4131" s="2" cm="2">
        <f t="array" ref="X4131:X4132">FREQUENCY(IF('Data Transformation'!$B$425:$B$6424='Bin Analysis'!L4131,'Data Transformation'!$G$425:$G$6424),'Data Transformation'!$U$11)</f>
        <v>17</v>
      </c>
      <c r="Y4131" s="2" cm="2">
        <f t="array" ref="Y4131:Y4132">FREQUENCY(IF('Data Transformation'!$B$425:$B$6424='Bin Analysis'!L4131,'Data Transformation'!$G$425:$G$6424),'Data Transformation'!$U$12)</f>
        <v>17</v>
      </c>
    </row>
    <row r="4132" spans="1:25" x14ac:dyDescent="0.25">
      <c r="A4132" s="14" t="s">
        <v>67</v>
      </c>
      <c r="B4132" t="s">
        <v>47</v>
      </c>
      <c r="C4132" t="s">
        <v>5</v>
      </c>
      <c r="D4132" t="s">
        <v>100</v>
      </c>
      <c r="E4132" t="s">
        <v>101</v>
      </c>
      <c r="F4132" t="s">
        <v>102</v>
      </c>
      <c r="G4132" t="s">
        <v>70</v>
      </c>
      <c r="H4132" t="s">
        <v>31</v>
      </c>
      <c r="I4132" t="s">
        <v>32</v>
      </c>
      <c r="J4132" t="s">
        <v>46</v>
      </c>
      <c r="K4132" s="14" t="s">
        <v>45</v>
      </c>
      <c r="M4132" s="14"/>
      <c r="X4132" s="2">
        <v>1</v>
      </c>
      <c r="Y4132" s="2">
        <v>1</v>
      </c>
    </row>
    <row r="4133" spans="1:25" x14ac:dyDescent="0.25">
      <c r="A4133" s="32"/>
      <c r="D4133" t="b">
        <f>IF(C4133=1,'Data Transformation'!$G$3+0.5*'Data Transformation'!$W$25,IF(C4134=1,D4134-'Data Transformation'!$W$25,FALSE))</f>
        <v>0</v>
      </c>
      <c r="E4133" t="str">
        <f t="array" ref="E4133">IF(ISLOGICAL(D4133),"",FREQUENCY(IF('Data Transformation'!$B$425:$B$8425='Bin Analysis'!$B4131,'Data Transformation'!$G$425:$G$8425),D4133))</f>
        <v/>
      </c>
      <c r="F4133" t="str">
        <f>IF(ISLOGICAL(D4133),"",E4133-E4132)</f>
        <v/>
      </c>
      <c r="M4133" s="14"/>
    </row>
    <row r="4134" spans="1:25" x14ac:dyDescent="0.25">
      <c r="A4134" s="32">
        <f>IF(Weighting!$P$6&gt;0,B4134,"")</f>
        <v>0.32100000000000001</v>
      </c>
      <c r="B4134">
        <f>Weighting!$C$6</f>
        <v>0.32100000000000001</v>
      </c>
      <c r="C4134">
        <f>Weighting!$F$6</f>
        <v>0</v>
      </c>
      <c r="D4134" t="b">
        <f>IF(C4134=1,'Data Transformation'!$G$3+0.5*'Data Transformation'!$W$25,IF(C4135=1,D4135-'Data Transformation'!$W$25,FALSE))</f>
        <v>0</v>
      </c>
      <c r="E4134" t="str">
        <f t="array" ref="E4134">IF(ISLOGICAL(D4134),"",FREQUENCY(IF('Data Transformation'!$B$425:$B$8425='Bin Analysis'!$B4131,'Data Transformation'!$G$425:$G$8425),D4134))</f>
        <v/>
      </c>
      <c r="F4134" t="str">
        <f>IF(ISLOGICAL(D4134),"",E4134-E4133)</f>
        <v/>
      </c>
      <c r="G4134">
        <f>Weighting!$H$6</f>
        <v>1</v>
      </c>
      <c r="H4134">
        <f t="array" ref="H4134">FREQUENCY(IF('Data Transformation'!$B$4:$B$8425=B4131,'Data Transformation'!$G$4:$G$8425),'Bin Analysis'!$B4134)</f>
        <v>14</v>
      </c>
      <c r="I4134">
        <f>H4134-H4133</f>
        <v>14</v>
      </c>
      <c r="J4134">
        <f>IF(I4134=0,0,1)</f>
        <v>1</v>
      </c>
      <c r="K4134">
        <f>J4134*Weighting!$W$6</f>
        <v>1</v>
      </c>
      <c r="M4134" s="14"/>
    </row>
    <row r="4135" spans="1:25" x14ac:dyDescent="0.25">
      <c r="A4135" s="32">
        <f>IF(Weighting!$P$7&gt;0,B4135,"")</f>
        <v>0.45200000000000001</v>
      </c>
      <c r="B4135">
        <f>Weighting!$C$7</f>
        <v>0.45200000000000001</v>
      </c>
      <c r="C4135">
        <f>Weighting!$F$7</f>
        <v>0</v>
      </c>
      <c r="D4135" t="b">
        <f>IF(C4135=1,'Data Transformation'!$G$3+0.5*'Data Transformation'!$W$25,IF(C4136=1,D4136-'Data Transformation'!$W$25,FALSE))</f>
        <v>0</v>
      </c>
      <c r="E4135" t="str">
        <f t="array" ref="E4135">IF(ISLOGICAL(D4135),"",FREQUENCY(IF('Data Transformation'!$B$425:$B$8425='Bin Analysis'!$B4131,'Data Transformation'!$G$425:$G$8425),D4135))</f>
        <v/>
      </c>
      <c r="F4135" t="str">
        <f t="shared" ref="F4135:F4153" si="516">IF(ISLOGICAL(D4135),"",E4135-E4134)</f>
        <v/>
      </c>
      <c r="G4135">
        <f>Weighting!$H$7</f>
        <v>0</v>
      </c>
      <c r="H4135">
        <f t="array" ref="H4135">FREQUENCY(IF('Data Transformation'!$B$4:$B$8425=B4131,'Data Transformation'!$G$4:$G$8425),'Bin Analysis'!$B4135)</f>
        <v>14</v>
      </c>
      <c r="I4135">
        <f t="shared" ref="I4135:I4153" si="517">H4135-H4134</f>
        <v>0</v>
      </c>
      <c r="J4135">
        <f>IF(I4135=0,0,1)</f>
        <v>0</v>
      </c>
      <c r="K4135">
        <f>J4135*Weighting!$W$7</f>
        <v>0</v>
      </c>
      <c r="M4135" s="14"/>
    </row>
    <row r="4136" spans="1:25" x14ac:dyDescent="0.25">
      <c r="A4136" s="32">
        <f>IF(Weighting!$P$8&gt;0,B4136,"")</f>
        <v>0.58299999999999996</v>
      </c>
      <c r="B4136">
        <f>Weighting!$C$8</f>
        <v>0.58299999999999996</v>
      </c>
      <c r="C4136">
        <f>Weighting!$F$8</f>
        <v>0</v>
      </c>
      <c r="D4136" t="b">
        <f>IF(C4136=1,'Data Transformation'!$G$3+0.5*'Data Transformation'!$W$25,IF(C4137=1,D4137-'Data Transformation'!$W$25,FALSE))</f>
        <v>0</v>
      </c>
      <c r="E4136" t="str">
        <f t="array" ref="E4136">IF(ISLOGICAL(D4136),"",FREQUENCY(IF('Data Transformation'!$B$425:$B$8425='Bin Analysis'!$B4131,'Data Transformation'!$G$425:$G$8425),D4136))</f>
        <v/>
      </c>
      <c r="F4136" t="str">
        <f t="shared" si="516"/>
        <v/>
      </c>
      <c r="G4136">
        <f>Weighting!$H$8</f>
        <v>0</v>
      </c>
      <c r="H4136">
        <f t="array" ref="H4136">FREQUENCY(IF('Data Transformation'!$B$4:$B$8425=B4131,'Data Transformation'!$G$4:$G$8425),'Bin Analysis'!$B4136)</f>
        <v>15</v>
      </c>
      <c r="I4136">
        <f t="shared" si="517"/>
        <v>1</v>
      </c>
      <c r="J4136">
        <f t="shared" ref="J4136:J4153" si="518">IF(I4136=0,0,1)</f>
        <v>1</v>
      </c>
      <c r="K4136">
        <f>J4136*Weighting!$W$8</f>
        <v>3</v>
      </c>
      <c r="M4136" s="14"/>
    </row>
    <row r="4137" spans="1:25" x14ac:dyDescent="0.25">
      <c r="A4137" s="32">
        <f>IF(Weighting!$P$9&gt;0,B4137,"")</f>
        <v>0.71399999999999997</v>
      </c>
      <c r="B4137" s="50">
        <f>Weighting!$C$9</f>
        <v>0.71399999999999997</v>
      </c>
      <c r="C4137">
        <f>Weighting!$F$9</f>
        <v>0</v>
      </c>
      <c r="D4137" t="b">
        <f>IF(C4137=1,'Data Transformation'!$G$3+0.5*'Data Transformation'!$W$25,IF(C4138=1,D4138-'Data Transformation'!$W$25,FALSE))</f>
        <v>0</v>
      </c>
      <c r="E4137" t="str">
        <f t="array" ref="E4137">IF(ISLOGICAL(D4137),"",FREQUENCY(IF('Data Transformation'!$B$425:$B$8425='Bin Analysis'!$B4131,'Data Transformation'!$G$425:$G$8425),D4137))</f>
        <v/>
      </c>
      <c r="F4137" t="str">
        <f t="shared" si="516"/>
        <v/>
      </c>
      <c r="G4137">
        <f>Weighting!$H$9</f>
        <v>0</v>
      </c>
      <c r="H4137">
        <f t="array" ref="H4137">FREQUENCY(IF('Data Transformation'!$B$4:$B$8425=B4131,'Data Transformation'!$G$4:$G$8425),'Bin Analysis'!$B4137)</f>
        <v>15</v>
      </c>
      <c r="I4137">
        <f t="shared" si="517"/>
        <v>0</v>
      </c>
      <c r="J4137">
        <f t="shared" si="518"/>
        <v>0</v>
      </c>
      <c r="K4137">
        <f>J4137*Weighting!$W$9</f>
        <v>0</v>
      </c>
      <c r="M4137" s="14"/>
    </row>
    <row r="4138" spans="1:25" x14ac:dyDescent="0.25">
      <c r="A4138" s="32">
        <f>IF(Weighting!$P$10&gt;0,B4138,"")</f>
        <v>0.84499999999999997</v>
      </c>
      <c r="B4138">
        <f>Weighting!$C$10</f>
        <v>0.84499999999999997</v>
      </c>
      <c r="C4138">
        <f>Weighting!$F$10</f>
        <v>0</v>
      </c>
      <c r="D4138" t="b">
        <f>IF(C4138=1,'Data Transformation'!$G$3+0.5*'Data Transformation'!$W$25,IF(C4139=1,D4139-'Data Transformation'!$W$25,FALSE))</f>
        <v>0</v>
      </c>
      <c r="E4138" t="str">
        <f t="array" ref="E4138">IF(ISLOGICAL(D4138),"",FREQUENCY(IF('Data Transformation'!$B$425:$B$8425='Bin Analysis'!$B4131,'Data Transformation'!$G$425:$G$8425),D4138))</f>
        <v/>
      </c>
      <c r="F4138" t="str">
        <f t="shared" si="516"/>
        <v/>
      </c>
      <c r="G4138">
        <f>Weighting!$H$10</f>
        <v>0</v>
      </c>
      <c r="H4138">
        <f t="array" ref="H4138">FREQUENCY(IF('Data Transformation'!$B$4:$B$8425=B4131,'Data Transformation'!$G$4:$G$8425),'Bin Analysis'!$B4138)</f>
        <v>17</v>
      </c>
      <c r="I4138">
        <f t="shared" si="517"/>
        <v>2</v>
      </c>
      <c r="J4138">
        <f t="shared" si="518"/>
        <v>1</v>
      </c>
      <c r="K4138">
        <f>J4138*Weighting!$W$10</f>
        <v>3</v>
      </c>
      <c r="M4138" s="14"/>
    </row>
    <row r="4139" spans="1:25" x14ac:dyDescent="0.25">
      <c r="A4139" s="32">
        <f>IF(Weighting!$P$11&gt;0,B4139,"")</f>
        <v>0.97599999999999998</v>
      </c>
      <c r="B4139">
        <f>Weighting!$C$11</f>
        <v>0.97599999999999998</v>
      </c>
      <c r="C4139">
        <f>Weighting!$F$11</f>
        <v>0</v>
      </c>
      <c r="D4139">
        <f>IF(C4139=1,'Data Transformation'!$G$3+0.5*'Data Transformation'!$W$25,IF(C4140=1,D4140-'Data Transformation'!$W$25,FALSE))</f>
        <v>0.86899999999999999</v>
      </c>
      <c r="E4139">
        <f t="array" ref="E4139">IF(ISLOGICAL(D4139),"",FREQUENCY(IF('Data Transformation'!$B$425:$B$8425='Bin Analysis'!$B4131,'Data Transformation'!$G$425:$G$8425),D4139))</f>
        <v>17</v>
      </c>
      <c r="F4139" t="e">
        <f t="shared" si="516"/>
        <v>#VALUE!</v>
      </c>
      <c r="G4139">
        <f>Weighting!$H$11</f>
        <v>0</v>
      </c>
      <c r="H4139">
        <f t="array" ref="H4139">FREQUENCY(IF('Data Transformation'!$B$4:$B$8425=B4131,'Data Transformation'!$G$4:$G$8425),'Bin Analysis'!$B4139)</f>
        <v>17</v>
      </c>
      <c r="I4139">
        <f t="shared" si="517"/>
        <v>0</v>
      </c>
      <c r="J4139">
        <f t="shared" si="518"/>
        <v>0</v>
      </c>
      <c r="K4139">
        <f>J4139*Weighting!$W$11</f>
        <v>0</v>
      </c>
      <c r="M4139" s="14"/>
    </row>
    <row r="4140" spans="1:25" x14ac:dyDescent="0.25">
      <c r="A4140" s="32">
        <f>IF(Weighting!$P$12&gt;0,B4140,"")</f>
        <v>1.107</v>
      </c>
      <c r="B4140">
        <f>Weighting!$C$12</f>
        <v>1.107</v>
      </c>
      <c r="C4140">
        <f>Weighting!$F$12</f>
        <v>1</v>
      </c>
      <c r="D4140">
        <f>IF(C4140=1,'Data Transformation'!$G$3+0.5*'Data Transformation'!$W$25,IF(C4141=1,D4141-'Data Transformation'!$W$25,FALSE))</f>
        <v>1.131</v>
      </c>
      <c r="E4140">
        <f t="array" ref="E4140">IF(ISLOGICAL(D4140),"",FREQUENCY(IF('Data Transformation'!$B$425:$B$8425='Bin Analysis'!$B4131,'Data Transformation'!$G$425:$G$8425),D4140))</f>
        <v>17</v>
      </c>
      <c r="F4140">
        <f t="shared" si="516"/>
        <v>0</v>
      </c>
      <c r="G4140">
        <f>Weighting!$H$12</f>
        <v>0</v>
      </c>
      <c r="H4140">
        <f t="array" ref="H4140">FREQUENCY(IF('Data Transformation'!$B$4:$B$8425=B4131,'Data Transformation'!$G$4:$G$8425),'Bin Analysis'!$B4140)</f>
        <v>18</v>
      </c>
      <c r="I4140">
        <f t="shared" si="517"/>
        <v>1</v>
      </c>
      <c r="J4140">
        <f t="shared" si="518"/>
        <v>1</v>
      </c>
      <c r="K4140">
        <f>J4140*Weighting!$W$12</f>
        <v>1</v>
      </c>
      <c r="M4140" s="14"/>
    </row>
    <row r="4141" spans="1:25" x14ac:dyDescent="0.25">
      <c r="A4141" s="32">
        <f>IF(Weighting!$P$13&gt;0,B4141,"")</f>
        <v>1.238</v>
      </c>
      <c r="B4141">
        <f>Weighting!$C$13</f>
        <v>1.238</v>
      </c>
      <c r="C4141">
        <f>Weighting!$F$13</f>
        <v>0</v>
      </c>
      <c r="D4141" t="b">
        <f>IF(C4141=1,'Data Transformation'!$G$3+0.5*'Data Transformation'!$W$25,IF(C4142=1,D4142-'Data Transformation'!$W$25,FALSE))</f>
        <v>0</v>
      </c>
      <c r="E4141" t="str">
        <f t="array" ref="E4141">IF(ISLOGICAL(D4141),"",FREQUENCY(IF('Data Transformation'!$B$425:$B$8425='Bin Analysis'!$B4131,'Data Transformation'!$G$425:$G$8425),D4141))</f>
        <v/>
      </c>
      <c r="F4141" t="str">
        <f t="shared" si="516"/>
        <v/>
      </c>
      <c r="G4141">
        <f>Weighting!$H$13</f>
        <v>0</v>
      </c>
      <c r="H4141">
        <f t="array" ref="H4141">FREQUENCY(IF('Data Transformation'!$B$4:$B$8425=B4131,'Data Transformation'!$G$4:$G$8425),'Bin Analysis'!$B4141)</f>
        <v>19</v>
      </c>
      <c r="I4141">
        <f t="shared" si="517"/>
        <v>1</v>
      </c>
      <c r="J4141">
        <f t="shared" si="518"/>
        <v>1</v>
      </c>
      <c r="K4141">
        <f>J4141*Weighting!$W$13</f>
        <v>2</v>
      </c>
      <c r="M4141" s="14"/>
    </row>
    <row r="4142" spans="1:25" x14ac:dyDescent="0.25">
      <c r="A4142" s="32">
        <f>IF(Weighting!$P$14&gt;0,B4142,"")</f>
        <v>1.369</v>
      </c>
      <c r="B4142">
        <f>Weighting!$C$14</f>
        <v>1.369</v>
      </c>
      <c r="C4142">
        <f>Weighting!$F$14</f>
        <v>0</v>
      </c>
      <c r="D4142" t="b">
        <f>IF(C4142=1,'Data Transformation'!$G$3+0.5*'Data Transformation'!$W$25,IF(C4143=1,D4143-'Data Transformation'!$W$25,FALSE))</f>
        <v>0</v>
      </c>
      <c r="E4142" t="str">
        <f t="array" ref="E4142">IF(ISLOGICAL(D4142),"",FREQUENCY(IF('Data Transformation'!$B$425:$B$8425='Bin Analysis'!$B4131,'Data Transformation'!$G$425:$G$8425),D4142))</f>
        <v/>
      </c>
      <c r="F4142" t="str">
        <f t="shared" si="516"/>
        <v/>
      </c>
      <c r="G4142">
        <f>Weighting!$H$14</f>
        <v>0</v>
      </c>
      <c r="H4142">
        <f t="array" ref="H4142">FREQUENCY(IF('Data Transformation'!$B$4:$B$8425=B4131,'Data Transformation'!$G$4:$G$8425),'Bin Analysis'!$B4142)</f>
        <v>19</v>
      </c>
      <c r="I4142">
        <f t="shared" si="517"/>
        <v>0</v>
      </c>
      <c r="J4142">
        <f t="shared" si="518"/>
        <v>0</v>
      </c>
      <c r="K4142">
        <f>J4142*Weighting!$W$14</f>
        <v>0</v>
      </c>
      <c r="M4142" s="14"/>
    </row>
    <row r="4143" spans="1:25" x14ac:dyDescent="0.25">
      <c r="A4143" s="32">
        <f>IF(Weighting!$P$15&gt;0,B4143,"")</f>
        <v>1.5000009999999999</v>
      </c>
      <c r="B4143">
        <f>Weighting!$C$15</f>
        <v>1.5000009999999999</v>
      </c>
      <c r="C4143">
        <f>Weighting!$F$15</f>
        <v>0</v>
      </c>
      <c r="D4143" t="b">
        <f>IF(C4143=1,'Data Transformation'!$G$3+0.5*'Data Transformation'!$W$25,IF(C4144=1,D4144-'Data Transformation'!$W$25,FALSE))</f>
        <v>0</v>
      </c>
      <c r="E4143" t="str">
        <f t="array" ref="E4143">IF(ISLOGICAL(D4143),"",FREQUENCY(IF('Data Transformation'!$B$425:$B$8425='Bin Analysis'!$B4131,'Data Transformation'!$G$425:$G$8425),D4143))</f>
        <v/>
      </c>
      <c r="F4143" t="str">
        <f t="shared" si="516"/>
        <v/>
      </c>
      <c r="G4143">
        <f>Weighting!$H$15</f>
        <v>0</v>
      </c>
      <c r="H4143">
        <f t="array" ref="H4143">FREQUENCY(IF('Data Transformation'!$B$4:$B$8425=B4131,'Data Transformation'!$G$4:$G$8425),'Bin Analysis'!$B4143)</f>
        <v>19</v>
      </c>
      <c r="I4143">
        <f t="shared" si="517"/>
        <v>0</v>
      </c>
      <c r="J4143">
        <f t="shared" si="518"/>
        <v>0</v>
      </c>
      <c r="K4143">
        <f>J4143*Weighting!$W$15</f>
        <v>0</v>
      </c>
      <c r="M4143" s="14"/>
    </row>
    <row r="4144" spans="1:25" x14ac:dyDescent="0.25">
      <c r="A4144" s="32" t="str">
        <f>IF(Weighting!$P$16&gt;0,B4144,"")</f>
        <v/>
      </c>
      <c r="B4144">
        <f>Weighting!$C$16</f>
        <v>1.631</v>
      </c>
      <c r="C4144">
        <f>Weighting!$F$16</f>
        <v>0</v>
      </c>
      <c r="D4144" t="b">
        <f>IF(C4144=1,'Data Transformation'!$G$3+0.5*'Data Transformation'!$W$25,IF(C4145=1,D4145-'Data Transformation'!$W$25,FALSE))</f>
        <v>0</v>
      </c>
      <c r="E4144" t="str">
        <f t="array" ref="E4144">IF(ISLOGICAL(D4144),"",FREQUENCY(IF('Data Transformation'!$B$425:$B$8425='Bin Analysis'!$B4131,'Data Transformation'!$G$425:$G$8425),D4144))</f>
        <v/>
      </c>
      <c r="F4144" t="str">
        <f t="shared" si="516"/>
        <v/>
      </c>
      <c r="G4144">
        <f>Weighting!$H$16</f>
        <v>0</v>
      </c>
      <c r="H4144">
        <f t="array" ref="H4144">FREQUENCY(IF('Data Transformation'!$B$4:$B$8425=B4131,'Data Transformation'!$G$4:$G$8425),'Bin Analysis'!$B4144)</f>
        <v>19</v>
      </c>
      <c r="I4144">
        <f t="shared" si="517"/>
        <v>0</v>
      </c>
      <c r="J4144">
        <f t="shared" si="518"/>
        <v>0</v>
      </c>
      <c r="K4144">
        <f>J4144*Weighting!$W$16</f>
        <v>0</v>
      </c>
      <c r="M4144" s="14"/>
    </row>
    <row r="4145" spans="1:25" x14ac:dyDescent="0.25">
      <c r="A4145" s="32" t="str">
        <f>IF(Weighting!$P$17&gt;0,B4145,"")</f>
        <v/>
      </c>
      <c r="B4145">
        <f>Weighting!$C$17</f>
        <v>1.762</v>
      </c>
      <c r="C4145">
        <f>Weighting!$F$17</f>
        <v>0</v>
      </c>
      <c r="D4145" t="b">
        <f>IF(C4145=1,'Data Transformation'!$G$3+0.5*'Data Transformation'!$W$25,IF(C4146=1,D4146-'Data Transformation'!$W$25,FALSE))</f>
        <v>0</v>
      </c>
      <c r="E4145" t="str">
        <f t="array" ref="E4145">IF(ISLOGICAL(D4145),"",FREQUENCY(IF('Data Transformation'!$B$425:$B$8425='Bin Analysis'!$B4131,'Data Transformation'!$G$425:$G$8425),D4145))</f>
        <v/>
      </c>
      <c r="F4145" t="str">
        <f t="shared" si="516"/>
        <v/>
      </c>
      <c r="G4145">
        <f>Weighting!$H$17</f>
        <v>0</v>
      </c>
      <c r="H4145">
        <f t="array" ref="H4145">FREQUENCY(IF('Data Transformation'!$B$4:$B$8425=B4131,'Data Transformation'!$G$4:$G$8425),'Bin Analysis'!$B4145)</f>
        <v>19</v>
      </c>
      <c r="I4145">
        <f t="shared" si="517"/>
        <v>0</v>
      </c>
      <c r="J4145">
        <f t="shared" si="518"/>
        <v>0</v>
      </c>
      <c r="K4145">
        <f>J4145*Weighting!$W$17</f>
        <v>0</v>
      </c>
      <c r="M4145" s="14"/>
    </row>
    <row r="4146" spans="1:25" x14ac:dyDescent="0.25">
      <c r="A4146" s="32" t="str">
        <f>IF(Weighting!$P$18&gt;0,B4146,"")</f>
        <v/>
      </c>
      <c r="B4146">
        <f>Weighting!$C$18</f>
        <v>1.893</v>
      </c>
      <c r="C4146">
        <f>Weighting!$F$18</f>
        <v>0</v>
      </c>
      <c r="D4146" t="b">
        <f>IF(C4146=1,'Data Transformation'!$G$3+0.5*'Data Transformation'!$W$25,IF(C4147=1,D4147-'Data Transformation'!$W$25,FALSE))</f>
        <v>0</v>
      </c>
      <c r="E4146" t="str">
        <f t="array" ref="E4146">IF(ISLOGICAL(D4146),"",FREQUENCY(IF('Data Transformation'!$B$425:$B$8425='Bin Analysis'!$B4131,'Data Transformation'!$G$425:$G$8425),D4146))</f>
        <v/>
      </c>
      <c r="F4146" t="str">
        <f t="shared" si="516"/>
        <v/>
      </c>
      <c r="G4146">
        <f>Weighting!$H$18</f>
        <v>0</v>
      </c>
      <c r="H4146">
        <f t="array" ref="H4146">FREQUENCY(IF('Data Transformation'!$B$4:$B$8425=B4131,'Data Transformation'!$G$4:$G$8425),'Bin Analysis'!$B4146)</f>
        <v>19</v>
      </c>
      <c r="I4146">
        <f t="shared" si="517"/>
        <v>0</v>
      </c>
      <c r="J4146">
        <f t="shared" si="518"/>
        <v>0</v>
      </c>
      <c r="K4146">
        <f>J4146*Weighting!$W$18</f>
        <v>0</v>
      </c>
      <c r="M4146" s="14"/>
    </row>
    <row r="4147" spans="1:25" x14ac:dyDescent="0.25">
      <c r="A4147" s="32" t="str">
        <f>IF(Weighting!$P$19&gt;0,B4147,"")</f>
        <v/>
      </c>
      <c r="B4147">
        <f>Weighting!$C$19</f>
        <v>2.024</v>
      </c>
      <c r="C4147">
        <f>Weighting!$F$19</f>
        <v>0</v>
      </c>
      <c r="D4147" t="b">
        <f>IF(C4147=1,'Data Transformation'!$G$3+0.5*'Data Transformation'!$W$25,IF(C4148=1,D4148-'Data Transformation'!$W$25,FALSE))</f>
        <v>0</v>
      </c>
      <c r="E4147" t="str">
        <f t="array" ref="E4147">IF(ISLOGICAL(D4147),"",FREQUENCY(IF('Data Transformation'!$B$425:$B$8425='Bin Analysis'!$B4131,'Data Transformation'!$G$425:$G$8425),D4147))</f>
        <v/>
      </c>
      <c r="F4147" t="str">
        <f t="shared" si="516"/>
        <v/>
      </c>
      <c r="G4147">
        <f>Weighting!$H$19</f>
        <v>0</v>
      </c>
      <c r="H4147">
        <f t="array" ref="H4147">FREQUENCY(IF('Data Transformation'!$B$4:$B$8425=B4131,'Data Transformation'!$G$4:$G$8425),'Bin Analysis'!$B4147)</f>
        <v>19</v>
      </c>
      <c r="I4147">
        <f t="shared" si="517"/>
        <v>0</v>
      </c>
      <c r="J4147">
        <f t="shared" si="518"/>
        <v>0</v>
      </c>
      <c r="K4147">
        <f>J4147*Weighting!$W$19</f>
        <v>0</v>
      </c>
      <c r="M4147" s="14"/>
    </row>
    <row r="4148" spans="1:25" x14ac:dyDescent="0.25">
      <c r="A4148" s="32" t="str">
        <f>IF(Weighting!$P$20&gt;0,B4148,"")</f>
        <v/>
      </c>
      <c r="B4148">
        <f>Weighting!$C$20</f>
        <v>2.1550000000000002</v>
      </c>
      <c r="C4148">
        <f>Weighting!$F$20</f>
        <v>0</v>
      </c>
      <c r="D4148" t="b">
        <f>IF(C4148=1,'Data Transformation'!$G$3+0.5*'Data Transformation'!$W$25,IF(C4149=1,D4149-'Data Transformation'!$W$25,FALSE))</f>
        <v>0</v>
      </c>
      <c r="E4148" t="str">
        <f t="array" ref="E4148">IF(ISLOGICAL(D4148),"",FREQUENCY(IF('Data Transformation'!$B$425:$B$8425='Bin Analysis'!$B4131,'Data Transformation'!$G$425:$G$8425),D4148))</f>
        <v/>
      </c>
      <c r="F4148" t="str">
        <f t="shared" si="516"/>
        <v/>
      </c>
      <c r="G4148">
        <f>Weighting!$H$20</f>
        <v>0</v>
      </c>
      <c r="H4148">
        <f t="array" ref="H4148">FREQUENCY(IF('Data Transformation'!$B$4:$B$8425=B4131,'Data Transformation'!$G$4:$G$8425),'Bin Analysis'!$B4148)</f>
        <v>19</v>
      </c>
      <c r="I4148">
        <f t="shared" si="517"/>
        <v>0</v>
      </c>
      <c r="J4148">
        <f t="shared" si="518"/>
        <v>0</v>
      </c>
      <c r="K4148">
        <f>J4148*Weighting!$W$20</f>
        <v>0</v>
      </c>
      <c r="M4148" s="14"/>
    </row>
    <row r="4149" spans="1:25" x14ac:dyDescent="0.25">
      <c r="A4149" s="32" t="str">
        <f>IF(Weighting!$P$21&gt;0,B4149,"")</f>
        <v/>
      </c>
      <c r="B4149">
        <f>Weighting!$C$21</f>
        <v>2.2860000000000005</v>
      </c>
      <c r="C4149">
        <f>Weighting!$F$21</f>
        <v>0</v>
      </c>
      <c r="D4149" t="b">
        <f>IF(C4149=1,'Data Transformation'!$G$3+0.5*'Data Transformation'!$W$25,IF(C4150=1,D4150-'Data Transformation'!$W$25,FALSE))</f>
        <v>0</v>
      </c>
      <c r="E4149" t="str">
        <f t="array" ref="E4149">IF(ISLOGICAL(D4149),"",FREQUENCY(IF('Data Transformation'!$B$425:$B$8425='Bin Analysis'!$B4131,'Data Transformation'!$G$425:$G$8425),D4149))</f>
        <v/>
      </c>
      <c r="F4149" t="str">
        <f t="shared" si="516"/>
        <v/>
      </c>
      <c r="G4149">
        <f>Weighting!$H$21</f>
        <v>0</v>
      </c>
      <c r="H4149">
        <f t="array" ref="H4149">FREQUENCY(IF('Data Transformation'!$B$4:$B$8425=B4131,'Data Transformation'!$G$4:$G$8425),'Bin Analysis'!$B4149)</f>
        <v>19</v>
      </c>
      <c r="I4149">
        <f t="shared" si="517"/>
        <v>0</v>
      </c>
      <c r="J4149">
        <f t="shared" si="518"/>
        <v>0</v>
      </c>
      <c r="K4149">
        <f>J4149*Weighting!$W$21</f>
        <v>0</v>
      </c>
      <c r="M4149" s="14"/>
    </row>
    <row r="4150" spans="1:25" x14ac:dyDescent="0.25">
      <c r="A4150" s="32" t="str">
        <f>IF(Weighting!$P$22&gt;0,B4150,"")</f>
        <v/>
      </c>
      <c r="B4150">
        <f>Weighting!$C$22</f>
        <v>2.4170000000000007</v>
      </c>
      <c r="C4150">
        <f>Weighting!$F$22</f>
        <v>0</v>
      </c>
      <c r="D4150" t="b">
        <f>IF(C4150=1,'Data Transformation'!$G$3+0.5*'Data Transformation'!$W$25,IF(C4151=1,D4151-'Data Transformation'!$W$25,FALSE))</f>
        <v>0</v>
      </c>
      <c r="E4150" t="str">
        <f t="array" ref="E4150">IF(ISLOGICAL(D4150),"",FREQUENCY(IF('Data Transformation'!$B$425:$B$8425='Bin Analysis'!$B4131,'Data Transformation'!$G$425:$G$8425),D4150))</f>
        <v/>
      </c>
      <c r="F4150" t="str">
        <f t="shared" si="516"/>
        <v/>
      </c>
      <c r="G4150">
        <f>Weighting!$H$22</f>
        <v>0</v>
      </c>
      <c r="H4150">
        <f t="array" ref="H4150">FREQUENCY(IF('Data Transformation'!$B$4:$B$8425=B4131,'Data Transformation'!$G$4:$G$8425),'Bin Analysis'!$B4150)</f>
        <v>19</v>
      </c>
      <c r="I4150">
        <f t="shared" si="517"/>
        <v>0</v>
      </c>
      <c r="J4150">
        <f t="shared" si="518"/>
        <v>0</v>
      </c>
      <c r="K4150">
        <f>J4150*Weighting!$W$22</f>
        <v>0</v>
      </c>
      <c r="M4150" s="14"/>
    </row>
    <row r="4151" spans="1:25" x14ac:dyDescent="0.25">
      <c r="A4151" s="32" t="str">
        <f>IF(Weighting!$P$23&gt;0,B4151,"")</f>
        <v/>
      </c>
      <c r="B4151">
        <f>Weighting!$C$23</f>
        <v>2.5480000000000009</v>
      </c>
      <c r="C4151">
        <f>Weighting!$F$23</f>
        <v>0</v>
      </c>
      <c r="D4151" t="b">
        <f>IF(C4151=1,'Data Transformation'!$G$3+0.5*'Data Transformation'!$W$25,IF(C4152=1,D4152-'Data Transformation'!$W$25,FALSE))</f>
        <v>0</v>
      </c>
      <c r="E4151" t="str">
        <f t="array" ref="E4151">IF(ISLOGICAL(D4151),"",FREQUENCY(IF('Data Transformation'!$B$425:$B$8425='Bin Analysis'!$B4131,'Data Transformation'!$G$425:$G$8425),D4151))</f>
        <v/>
      </c>
      <c r="F4151" t="str">
        <f t="shared" si="516"/>
        <v/>
      </c>
      <c r="G4151">
        <f>Weighting!$H$23</f>
        <v>0</v>
      </c>
      <c r="H4151">
        <f t="array" ref="H4151">FREQUENCY(IF('Data Transformation'!$B$4:$B$8425=B4131,'Data Transformation'!$G$4:$G$8425),'Bin Analysis'!$B4151)</f>
        <v>19</v>
      </c>
      <c r="I4151">
        <f t="shared" si="517"/>
        <v>0</v>
      </c>
      <c r="J4151">
        <f t="shared" si="518"/>
        <v>0</v>
      </c>
      <c r="K4151">
        <f>J4151*Weighting!$W$23</f>
        <v>0</v>
      </c>
      <c r="M4151" s="14"/>
    </row>
    <row r="4152" spans="1:25" x14ac:dyDescent="0.25">
      <c r="A4152" s="32" t="str">
        <f>IF(Weighting!$P$24&gt;0,B4152,"")</f>
        <v/>
      </c>
      <c r="B4152">
        <f>Weighting!$C$24</f>
        <v>2.6790000000000012</v>
      </c>
      <c r="C4152">
        <f>Weighting!$F$24</f>
        <v>0</v>
      </c>
      <c r="D4152" t="b">
        <f>IF(C4152=1,'Data Transformation'!$G$3+0.5*'Data Transformation'!$W$25,IF(C4153=1,D4153-'Data Transformation'!$W$25,FALSE))</f>
        <v>0</v>
      </c>
      <c r="E4152" t="str">
        <f t="array" ref="E4152">IF(ISLOGICAL(D4152),"",FREQUENCY(IF('Data Transformation'!$B$425:$B$8425='Bin Analysis'!$B4131,'Data Transformation'!$G$425:$G$8425),D4152))</f>
        <v/>
      </c>
      <c r="F4152" t="str">
        <f t="shared" si="516"/>
        <v/>
      </c>
      <c r="G4152">
        <f>Weighting!$H$24</f>
        <v>0</v>
      </c>
      <c r="H4152">
        <f t="array" ref="H4152">FREQUENCY(IF('Data Transformation'!$B$4:$B$8425=B4131,'Data Transformation'!$G$4:$G$8425),'Bin Analysis'!$B4152)</f>
        <v>19</v>
      </c>
      <c r="I4152">
        <f t="shared" si="517"/>
        <v>0</v>
      </c>
      <c r="J4152">
        <f t="shared" si="518"/>
        <v>0</v>
      </c>
      <c r="K4152">
        <f>J4152*Weighting!$W$24</f>
        <v>0</v>
      </c>
      <c r="M4152" s="14"/>
    </row>
    <row r="4153" spans="1:25" x14ac:dyDescent="0.25">
      <c r="A4153" s="32" t="str">
        <f>IF(Weighting!$P$25&gt;0,B4153,"")</f>
        <v/>
      </c>
      <c r="B4153">
        <f>Weighting!$C$25</f>
        <v>2.8100000000000014</v>
      </c>
      <c r="C4153">
        <f>Weighting!$F$25</f>
        <v>0</v>
      </c>
      <c r="D4153" t="b">
        <f>IF(C4153=1,'Data Transformation'!$G$3+0.5*'Data Transformation'!$W$25,IF(C4154=1,D4154-'Data Transformation'!$W$25,FALSE))</f>
        <v>0</v>
      </c>
      <c r="E4153" t="str">
        <f t="array" ref="E4153">IF(ISLOGICAL(D4153),"",FREQUENCY(IF('Data Transformation'!$B$425:$B$8425='Bin Analysis'!$B4131,'Data Transformation'!$G$425:$G$8425),D4153))</f>
        <v/>
      </c>
      <c r="F4153" t="str">
        <f t="shared" si="516"/>
        <v/>
      </c>
      <c r="G4153">
        <f>Weighting!$H$25</f>
        <v>0</v>
      </c>
      <c r="H4153">
        <f t="array" ref="H4153">FREQUENCY(IF('Data Transformation'!$B$4:$B$8425=B4131,'Data Transformation'!$G$4:$G$8425),'Bin Analysis'!$B4153)</f>
        <v>19</v>
      </c>
      <c r="I4153">
        <f t="shared" si="517"/>
        <v>0</v>
      </c>
      <c r="J4153">
        <f t="shared" si="518"/>
        <v>0</v>
      </c>
      <c r="K4153">
        <f>J4153*Weighting!$W$25</f>
        <v>0</v>
      </c>
      <c r="M4153" s="14"/>
    </row>
    <row r="4154" spans="1:25" x14ac:dyDescent="0.25">
      <c r="A4154" s="32"/>
      <c r="M4154" s="14"/>
    </row>
    <row r="4155" spans="1:25" ht="23.25" x14ac:dyDescent="0.35">
      <c r="A4155" s="21" t="s">
        <v>0</v>
      </c>
      <c r="B4155" s="21">
        <f>IFERROR(VLOOKUP(C4155,'Data Transformation'!$L$6:$M$426,2,FALSE),"")</f>
        <v>173</v>
      </c>
      <c r="C4155" s="21">
        <f>C4131+1</f>
        <v>173</v>
      </c>
      <c r="D4155" s="21"/>
      <c r="E4155" s="21"/>
      <c r="F4155" s="21"/>
      <c r="G4155" s="21"/>
      <c r="H4155" s="22"/>
      <c r="I4155" s="22"/>
      <c r="J4155" s="22"/>
      <c r="K4155" s="21"/>
      <c r="L4155" s="21">
        <f>B4155</f>
        <v>173</v>
      </c>
      <c r="M4155" s="23">
        <f>INDEX('Data Transformation'!$O$4:$O$424,MATCH($B4155,'Data Transformation'!$M$4:$M$424,0),MATCH($M$2,'Data Transformation'!$O$3,0))</f>
        <v>19</v>
      </c>
      <c r="N4155" s="27">
        <f>IF('Input and Summary Results'!$J$16="minimum",'Bin Analysis'!X4156/(M4155-1),'Bin Analysis'!Y4155/('Bin Analysis'!M4155-1))</f>
        <v>0</v>
      </c>
      <c r="O4155" s="27">
        <f>IF(M4155=FALSE,NA(),(VLOOKUP(1,C4158:K4177,4,FALSE))/(M4155-1))</f>
        <v>5.5555555555555552E-2</v>
      </c>
      <c r="P4155" s="27">
        <f>IF(M4155=FALSE,NA(),SUM(J4158:J4177)/Weighting!$S$5)</f>
        <v>0.4</v>
      </c>
      <c r="Q4155" s="27">
        <f>IF(M4155=FALSE,NA(),SUM(K4158:K4177)/Weighting!$S$6)</f>
        <v>0.30434782608695654</v>
      </c>
      <c r="R4155" s="27">
        <f>IF(M4155=FALSE,NA(),(VLOOKUP(1,G4158:K4177,3,FALSE))/(M4155-1))</f>
        <v>0.88888888888888884</v>
      </c>
      <c r="S4155" s="22" t="str">
        <f>IF(M4155=FALSE,NA(),IF(SUM(J4158:J4177)=2,"yes","no"))</f>
        <v>no</v>
      </c>
      <c r="X4155" s="2" cm="2">
        <f t="array" ref="X4155:X4156">FREQUENCY(IF('Data Transformation'!$B$425:$B$6424='Bin Analysis'!L4155,'Data Transformation'!$G$425:$G$6424),'Data Transformation'!$U$11)</f>
        <v>18</v>
      </c>
      <c r="Y4155" s="2" cm="2">
        <f t="array" ref="Y4155:Y4156">FREQUENCY(IF('Data Transformation'!$B$425:$B$6424='Bin Analysis'!L4155,'Data Transformation'!$G$425:$G$6424),'Data Transformation'!$U$12)</f>
        <v>17</v>
      </c>
    </row>
    <row r="4156" spans="1:25" x14ac:dyDescent="0.25">
      <c r="A4156" s="14" t="s">
        <v>67</v>
      </c>
      <c r="B4156" t="s">
        <v>47</v>
      </c>
      <c r="C4156" t="s">
        <v>5</v>
      </c>
      <c r="D4156" t="s">
        <v>100</v>
      </c>
      <c r="E4156" t="s">
        <v>101</v>
      </c>
      <c r="F4156" t="s">
        <v>102</v>
      </c>
      <c r="G4156" t="s">
        <v>70</v>
      </c>
      <c r="H4156" t="s">
        <v>31</v>
      </c>
      <c r="I4156" t="s">
        <v>32</v>
      </c>
      <c r="J4156" t="s">
        <v>46</v>
      </c>
      <c r="K4156" s="14" t="s">
        <v>45</v>
      </c>
      <c r="M4156" s="14"/>
      <c r="X4156" s="2">
        <v>0</v>
      </c>
      <c r="Y4156" s="2">
        <v>1</v>
      </c>
    </row>
    <row r="4157" spans="1:25" x14ac:dyDescent="0.25">
      <c r="A4157" s="32"/>
      <c r="D4157" t="b">
        <f>IF(C4157=1,'Data Transformation'!$G$3+0.5*'Data Transformation'!$W$25,IF(C4158=1,D4158-'Data Transformation'!$W$25,FALSE))</f>
        <v>0</v>
      </c>
      <c r="E4157" t="str">
        <f t="array" ref="E4157">IF(ISLOGICAL(D4157),"",FREQUENCY(IF('Data Transformation'!$B$425:$B$8425='Bin Analysis'!$B4155,'Data Transformation'!$G$425:$G$8425),D4157))</f>
        <v/>
      </c>
      <c r="F4157" t="str">
        <f>IF(ISLOGICAL(D4157),"",E4157-E4156)</f>
        <v/>
      </c>
      <c r="M4157" s="14"/>
    </row>
    <row r="4158" spans="1:25" x14ac:dyDescent="0.25">
      <c r="A4158" s="32">
        <f>IF(Weighting!$P$6&gt;0,B4158,"")</f>
        <v>0.32100000000000001</v>
      </c>
      <c r="B4158">
        <f>Weighting!$C$6</f>
        <v>0.32100000000000001</v>
      </c>
      <c r="C4158">
        <f>Weighting!$F$6</f>
        <v>0</v>
      </c>
      <c r="D4158" t="b">
        <f>IF(C4158=1,'Data Transformation'!$G$3+0.5*'Data Transformation'!$W$25,IF(C4159=1,D4159-'Data Transformation'!$W$25,FALSE))</f>
        <v>0</v>
      </c>
      <c r="E4158" t="str">
        <f t="array" ref="E4158">IF(ISLOGICAL(D4158),"",FREQUENCY(IF('Data Transformation'!$B$425:$B$8425='Bin Analysis'!$B4155,'Data Transformation'!$G$425:$G$8425),D4158))</f>
        <v/>
      </c>
      <c r="F4158" t="str">
        <f>IF(ISLOGICAL(D4158),"",E4158-E4157)</f>
        <v/>
      </c>
      <c r="G4158">
        <f>Weighting!$H$6</f>
        <v>1</v>
      </c>
      <c r="H4158">
        <f t="array" ref="H4158">FREQUENCY(IF('Data Transformation'!$B$4:$B$8425=B4155,'Data Transformation'!$G$4:$G$8425),'Bin Analysis'!$B4158)</f>
        <v>16</v>
      </c>
      <c r="I4158">
        <f>H4158-H4157</f>
        <v>16</v>
      </c>
      <c r="J4158">
        <f>IF(I4158=0,0,1)</f>
        <v>1</v>
      </c>
      <c r="K4158">
        <f>J4158*Weighting!$W$6</f>
        <v>1</v>
      </c>
      <c r="M4158" s="14"/>
    </row>
    <row r="4159" spans="1:25" x14ac:dyDescent="0.25">
      <c r="A4159" s="32">
        <f>IF(Weighting!$P$7&gt;0,B4159,"")</f>
        <v>0.45200000000000001</v>
      </c>
      <c r="B4159">
        <f>Weighting!$C$7</f>
        <v>0.45200000000000001</v>
      </c>
      <c r="C4159">
        <f>Weighting!$F$7</f>
        <v>0</v>
      </c>
      <c r="D4159" t="b">
        <f>IF(C4159=1,'Data Transformation'!$G$3+0.5*'Data Transformation'!$W$25,IF(C4160=1,D4160-'Data Transformation'!$W$25,FALSE))</f>
        <v>0</v>
      </c>
      <c r="E4159" t="str">
        <f t="array" ref="E4159">IF(ISLOGICAL(D4159),"",FREQUENCY(IF('Data Transformation'!$B$425:$B$8425='Bin Analysis'!$B4155,'Data Transformation'!$G$425:$G$8425),D4159))</f>
        <v/>
      </c>
      <c r="F4159" t="str">
        <f t="shared" ref="F4159:F4177" si="519">IF(ISLOGICAL(D4159),"",E4159-E4158)</f>
        <v/>
      </c>
      <c r="G4159">
        <f>Weighting!$H$7</f>
        <v>0</v>
      </c>
      <c r="H4159">
        <f t="array" ref="H4159">FREQUENCY(IF('Data Transformation'!$B$4:$B$8425=B4155,'Data Transformation'!$G$4:$G$8425),'Bin Analysis'!$B4159)</f>
        <v>16</v>
      </c>
      <c r="I4159">
        <f t="shared" ref="I4159:I4177" si="520">H4159-H4158</f>
        <v>0</v>
      </c>
      <c r="J4159">
        <f>IF(I4159=0,0,1)</f>
        <v>0</v>
      </c>
      <c r="K4159">
        <f>J4159*Weighting!$W$7</f>
        <v>0</v>
      </c>
      <c r="M4159" s="14"/>
    </row>
    <row r="4160" spans="1:25" x14ac:dyDescent="0.25">
      <c r="A4160" s="32">
        <f>IF(Weighting!$P$8&gt;0,B4160,"")</f>
        <v>0.58299999999999996</v>
      </c>
      <c r="B4160">
        <f>Weighting!$C$8</f>
        <v>0.58299999999999996</v>
      </c>
      <c r="C4160">
        <f>Weighting!$F$8</f>
        <v>0</v>
      </c>
      <c r="D4160" t="b">
        <f>IF(C4160=1,'Data Transformation'!$G$3+0.5*'Data Transformation'!$W$25,IF(C4161=1,D4161-'Data Transformation'!$W$25,FALSE))</f>
        <v>0</v>
      </c>
      <c r="E4160" t="str">
        <f t="array" ref="E4160">IF(ISLOGICAL(D4160),"",FREQUENCY(IF('Data Transformation'!$B$425:$B$8425='Bin Analysis'!$B4155,'Data Transformation'!$G$425:$G$8425),D4160))</f>
        <v/>
      </c>
      <c r="F4160" t="str">
        <f t="shared" si="519"/>
        <v/>
      </c>
      <c r="G4160">
        <f>Weighting!$H$8</f>
        <v>0</v>
      </c>
      <c r="H4160">
        <f t="array" ref="H4160">FREQUENCY(IF('Data Transformation'!$B$4:$B$8425=B4155,'Data Transformation'!$G$4:$G$8425),'Bin Analysis'!$B4160)</f>
        <v>17</v>
      </c>
      <c r="I4160">
        <f t="shared" si="520"/>
        <v>1</v>
      </c>
      <c r="J4160">
        <f t="shared" ref="J4160:J4177" si="521">IF(I4160=0,0,1)</f>
        <v>1</v>
      </c>
      <c r="K4160">
        <f>J4160*Weighting!$W$8</f>
        <v>3</v>
      </c>
      <c r="M4160" s="14"/>
    </row>
    <row r="4161" spans="1:13" x14ac:dyDescent="0.25">
      <c r="A4161" s="32">
        <f>IF(Weighting!$P$9&gt;0,B4161,"")</f>
        <v>0.71399999999999997</v>
      </c>
      <c r="B4161" s="50">
        <f>Weighting!$C$9</f>
        <v>0.71399999999999997</v>
      </c>
      <c r="C4161">
        <f>Weighting!$F$9</f>
        <v>0</v>
      </c>
      <c r="D4161" t="b">
        <f>IF(C4161=1,'Data Transformation'!$G$3+0.5*'Data Transformation'!$W$25,IF(C4162=1,D4162-'Data Transformation'!$W$25,FALSE))</f>
        <v>0</v>
      </c>
      <c r="E4161" t="str">
        <f t="array" ref="E4161">IF(ISLOGICAL(D4161),"",FREQUENCY(IF('Data Transformation'!$B$425:$B$8425='Bin Analysis'!$B4155,'Data Transformation'!$G$425:$G$8425),D4161))</f>
        <v/>
      </c>
      <c r="F4161" t="str">
        <f t="shared" si="519"/>
        <v/>
      </c>
      <c r="G4161">
        <f>Weighting!$H$9</f>
        <v>0</v>
      </c>
      <c r="H4161">
        <f t="array" ref="H4161">FREQUENCY(IF('Data Transformation'!$B$4:$B$8425=B4155,'Data Transformation'!$G$4:$G$8425),'Bin Analysis'!$B4161)</f>
        <v>17</v>
      </c>
      <c r="I4161">
        <f t="shared" si="520"/>
        <v>0</v>
      </c>
      <c r="J4161">
        <f t="shared" si="521"/>
        <v>0</v>
      </c>
      <c r="K4161">
        <f>J4161*Weighting!$W$9</f>
        <v>0</v>
      </c>
      <c r="M4161" s="14"/>
    </row>
    <row r="4162" spans="1:13" x14ac:dyDescent="0.25">
      <c r="A4162" s="32">
        <f>IF(Weighting!$P$10&gt;0,B4162,"")</f>
        <v>0.84499999999999997</v>
      </c>
      <c r="B4162">
        <f>Weighting!$C$10</f>
        <v>0.84499999999999997</v>
      </c>
      <c r="C4162">
        <f>Weighting!$F$10</f>
        <v>0</v>
      </c>
      <c r="D4162" t="b">
        <f>IF(C4162=1,'Data Transformation'!$G$3+0.5*'Data Transformation'!$W$25,IF(C4163=1,D4163-'Data Transformation'!$W$25,FALSE))</f>
        <v>0</v>
      </c>
      <c r="E4162" t="str">
        <f t="array" ref="E4162">IF(ISLOGICAL(D4162),"",FREQUENCY(IF('Data Transformation'!$B$425:$B$8425='Bin Analysis'!$B4155,'Data Transformation'!$G$425:$G$8425),D4162))</f>
        <v/>
      </c>
      <c r="F4162" t="str">
        <f t="shared" si="519"/>
        <v/>
      </c>
      <c r="G4162">
        <f>Weighting!$H$10</f>
        <v>0</v>
      </c>
      <c r="H4162">
        <f t="array" ref="H4162">FREQUENCY(IF('Data Transformation'!$B$4:$B$8425=B4155,'Data Transformation'!$G$4:$G$8425),'Bin Analysis'!$B4162)</f>
        <v>17</v>
      </c>
      <c r="I4162">
        <f t="shared" si="520"/>
        <v>0</v>
      </c>
      <c r="J4162">
        <f t="shared" si="521"/>
        <v>0</v>
      </c>
      <c r="K4162">
        <f>J4162*Weighting!$W$10</f>
        <v>0</v>
      </c>
      <c r="M4162" s="14"/>
    </row>
    <row r="4163" spans="1:13" x14ac:dyDescent="0.25">
      <c r="A4163" s="32">
        <f>IF(Weighting!$P$11&gt;0,B4163,"")</f>
        <v>0.97599999999999998</v>
      </c>
      <c r="B4163">
        <f>Weighting!$C$11</f>
        <v>0.97599999999999998</v>
      </c>
      <c r="C4163">
        <f>Weighting!$F$11</f>
        <v>0</v>
      </c>
      <c r="D4163">
        <f>IF(C4163=1,'Data Transformation'!$G$3+0.5*'Data Transformation'!$W$25,IF(C4164=1,D4164-'Data Transformation'!$W$25,FALSE))</f>
        <v>0.86899999999999999</v>
      </c>
      <c r="E4163">
        <f t="array" ref="E4163">IF(ISLOGICAL(D4163),"",FREQUENCY(IF('Data Transformation'!$B$425:$B$8425='Bin Analysis'!$B4155,'Data Transformation'!$G$425:$G$8425),D4163))</f>
        <v>17</v>
      </c>
      <c r="F4163" t="e">
        <f t="shared" si="519"/>
        <v>#VALUE!</v>
      </c>
      <c r="G4163">
        <f>Weighting!$H$11</f>
        <v>0</v>
      </c>
      <c r="H4163">
        <f t="array" ref="H4163">FREQUENCY(IF('Data Transformation'!$B$4:$B$8425=B4155,'Data Transformation'!$G$4:$G$8425),'Bin Analysis'!$B4163)</f>
        <v>18</v>
      </c>
      <c r="I4163">
        <f t="shared" si="520"/>
        <v>1</v>
      </c>
      <c r="J4163">
        <f t="shared" si="521"/>
        <v>1</v>
      </c>
      <c r="K4163">
        <f>J4163*Weighting!$W$11</f>
        <v>2</v>
      </c>
      <c r="M4163" s="14"/>
    </row>
    <row r="4164" spans="1:13" x14ac:dyDescent="0.25">
      <c r="A4164" s="32">
        <f>IF(Weighting!$P$12&gt;0,B4164,"")</f>
        <v>1.107</v>
      </c>
      <c r="B4164">
        <f>Weighting!$C$12</f>
        <v>1.107</v>
      </c>
      <c r="C4164">
        <f>Weighting!$F$12</f>
        <v>1</v>
      </c>
      <c r="D4164">
        <f>IF(C4164=1,'Data Transformation'!$G$3+0.5*'Data Transformation'!$W$25,IF(C4165=1,D4165-'Data Transformation'!$W$25,FALSE))</f>
        <v>1.131</v>
      </c>
      <c r="E4164">
        <f t="array" ref="E4164">IF(ISLOGICAL(D4164),"",FREQUENCY(IF('Data Transformation'!$B$425:$B$8425='Bin Analysis'!$B4155,'Data Transformation'!$G$425:$G$8425),D4164))</f>
        <v>18</v>
      </c>
      <c r="F4164">
        <f t="shared" si="519"/>
        <v>1</v>
      </c>
      <c r="G4164">
        <f>Weighting!$H$12</f>
        <v>0</v>
      </c>
      <c r="H4164">
        <f t="array" ref="H4164">FREQUENCY(IF('Data Transformation'!$B$4:$B$8425=B4155,'Data Transformation'!$G$4:$G$8425),'Bin Analysis'!$B4164)</f>
        <v>19</v>
      </c>
      <c r="I4164">
        <f t="shared" si="520"/>
        <v>1</v>
      </c>
      <c r="J4164">
        <f t="shared" si="521"/>
        <v>1</v>
      </c>
      <c r="K4164">
        <f>J4164*Weighting!$W$12</f>
        <v>1</v>
      </c>
      <c r="M4164" s="14"/>
    </row>
    <row r="4165" spans="1:13" x14ac:dyDescent="0.25">
      <c r="A4165" s="32">
        <f>IF(Weighting!$P$13&gt;0,B4165,"")</f>
        <v>1.238</v>
      </c>
      <c r="B4165">
        <f>Weighting!$C$13</f>
        <v>1.238</v>
      </c>
      <c r="C4165">
        <f>Weighting!$F$13</f>
        <v>0</v>
      </c>
      <c r="D4165" t="b">
        <f>IF(C4165=1,'Data Transformation'!$G$3+0.5*'Data Transformation'!$W$25,IF(C4166=1,D4166-'Data Transformation'!$W$25,FALSE))</f>
        <v>0</v>
      </c>
      <c r="E4165" t="str">
        <f t="array" ref="E4165">IF(ISLOGICAL(D4165),"",FREQUENCY(IF('Data Transformation'!$B$425:$B$8425='Bin Analysis'!$B4155,'Data Transformation'!$G$425:$G$8425),D4165))</f>
        <v/>
      </c>
      <c r="F4165" t="str">
        <f t="shared" si="519"/>
        <v/>
      </c>
      <c r="G4165">
        <f>Weighting!$H$13</f>
        <v>0</v>
      </c>
      <c r="H4165">
        <f t="array" ref="H4165">FREQUENCY(IF('Data Transformation'!$B$4:$B$8425=B4155,'Data Transformation'!$G$4:$G$8425),'Bin Analysis'!$B4165)</f>
        <v>19</v>
      </c>
      <c r="I4165">
        <f t="shared" si="520"/>
        <v>0</v>
      </c>
      <c r="J4165">
        <f t="shared" si="521"/>
        <v>0</v>
      </c>
      <c r="K4165">
        <f>J4165*Weighting!$W$13</f>
        <v>0</v>
      </c>
      <c r="M4165" s="14"/>
    </row>
    <row r="4166" spans="1:13" x14ac:dyDescent="0.25">
      <c r="A4166" s="32">
        <f>IF(Weighting!$P$14&gt;0,B4166,"")</f>
        <v>1.369</v>
      </c>
      <c r="B4166">
        <f>Weighting!$C$14</f>
        <v>1.369</v>
      </c>
      <c r="C4166">
        <f>Weighting!$F$14</f>
        <v>0</v>
      </c>
      <c r="D4166" t="b">
        <f>IF(C4166=1,'Data Transformation'!$G$3+0.5*'Data Transformation'!$W$25,IF(C4167=1,D4167-'Data Transformation'!$W$25,FALSE))</f>
        <v>0</v>
      </c>
      <c r="E4166" t="str">
        <f t="array" ref="E4166">IF(ISLOGICAL(D4166),"",FREQUENCY(IF('Data Transformation'!$B$425:$B$8425='Bin Analysis'!$B4155,'Data Transformation'!$G$425:$G$8425),D4166))</f>
        <v/>
      </c>
      <c r="F4166" t="str">
        <f t="shared" si="519"/>
        <v/>
      </c>
      <c r="G4166">
        <f>Weighting!$H$14</f>
        <v>0</v>
      </c>
      <c r="H4166">
        <f t="array" ref="H4166">FREQUENCY(IF('Data Transformation'!$B$4:$B$8425=B4155,'Data Transformation'!$G$4:$G$8425),'Bin Analysis'!$B4166)</f>
        <v>19</v>
      </c>
      <c r="I4166">
        <f t="shared" si="520"/>
        <v>0</v>
      </c>
      <c r="J4166">
        <f t="shared" si="521"/>
        <v>0</v>
      </c>
      <c r="K4166">
        <f>J4166*Weighting!$W$14</f>
        <v>0</v>
      </c>
      <c r="M4166" s="14"/>
    </row>
    <row r="4167" spans="1:13" x14ac:dyDescent="0.25">
      <c r="A4167" s="32">
        <f>IF(Weighting!$P$15&gt;0,B4167,"")</f>
        <v>1.5000009999999999</v>
      </c>
      <c r="B4167">
        <f>Weighting!$C$15</f>
        <v>1.5000009999999999</v>
      </c>
      <c r="C4167">
        <f>Weighting!$F$15</f>
        <v>0</v>
      </c>
      <c r="D4167" t="b">
        <f>IF(C4167=1,'Data Transformation'!$G$3+0.5*'Data Transformation'!$W$25,IF(C4168=1,D4168-'Data Transformation'!$W$25,FALSE))</f>
        <v>0</v>
      </c>
      <c r="E4167" t="str">
        <f t="array" ref="E4167">IF(ISLOGICAL(D4167),"",FREQUENCY(IF('Data Transformation'!$B$425:$B$8425='Bin Analysis'!$B4155,'Data Transformation'!$G$425:$G$8425),D4167))</f>
        <v/>
      </c>
      <c r="F4167" t="str">
        <f t="shared" si="519"/>
        <v/>
      </c>
      <c r="G4167">
        <f>Weighting!$H$15</f>
        <v>0</v>
      </c>
      <c r="H4167">
        <f t="array" ref="H4167">FREQUENCY(IF('Data Transformation'!$B$4:$B$8425=B4155,'Data Transformation'!$G$4:$G$8425),'Bin Analysis'!$B4167)</f>
        <v>19</v>
      </c>
      <c r="I4167">
        <f t="shared" si="520"/>
        <v>0</v>
      </c>
      <c r="J4167">
        <f t="shared" si="521"/>
        <v>0</v>
      </c>
      <c r="K4167">
        <f>J4167*Weighting!$W$15</f>
        <v>0</v>
      </c>
      <c r="M4167" s="14"/>
    </row>
    <row r="4168" spans="1:13" x14ac:dyDescent="0.25">
      <c r="A4168" s="32" t="str">
        <f>IF(Weighting!$P$16&gt;0,B4168,"")</f>
        <v/>
      </c>
      <c r="B4168">
        <f>Weighting!$C$16</f>
        <v>1.631</v>
      </c>
      <c r="C4168">
        <f>Weighting!$F$16</f>
        <v>0</v>
      </c>
      <c r="D4168" t="b">
        <f>IF(C4168=1,'Data Transformation'!$G$3+0.5*'Data Transformation'!$W$25,IF(C4169=1,D4169-'Data Transformation'!$W$25,FALSE))</f>
        <v>0</v>
      </c>
      <c r="E4168" t="str">
        <f t="array" ref="E4168">IF(ISLOGICAL(D4168),"",FREQUENCY(IF('Data Transformation'!$B$425:$B$8425='Bin Analysis'!$B4155,'Data Transformation'!$G$425:$G$8425),D4168))</f>
        <v/>
      </c>
      <c r="F4168" t="str">
        <f t="shared" si="519"/>
        <v/>
      </c>
      <c r="G4168">
        <f>Weighting!$H$16</f>
        <v>0</v>
      </c>
      <c r="H4168">
        <f t="array" ref="H4168">FREQUENCY(IF('Data Transformation'!$B$4:$B$8425=B4155,'Data Transformation'!$G$4:$G$8425),'Bin Analysis'!$B4168)</f>
        <v>19</v>
      </c>
      <c r="I4168">
        <f t="shared" si="520"/>
        <v>0</v>
      </c>
      <c r="J4168">
        <f t="shared" si="521"/>
        <v>0</v>
      </c>
      <c r="K4168">
        <f>J4168*Weighting!$W$16</f>
        <v>0</v>
      </c>
      <c r="M4168" s="14"/>
    </row>
    <row r="4169" spans="1:13" x14ac:dyDescent="0.25">
      <c r="A4169" s="32" t="str">
        <f>IF(Weighting!$P$17&gt;0,B4169,"")</f>
        <v/>
      </c>
      <c r="B4169">
        <f>Weighting!$C$17</f>
        <v>1.762</v>
      </c>
      <c r="C4169">
        <f>Weighting!$F$17</f>
        <v>0</v>
      </c>
      <c r="D4169" t="b">
        <f>IF(C4169=1,'Data Transformation'!$G$3+0.5*'Data Transformation'!$W$25,IF(C4170=1,D4170-'Data Transformation'!$W$25,FALSE))</f>
        <v>0</v>
      </c>
      <c r="E4169" t="str">
        <f t="array" ref="E4169">IF(ISLOGICAL(D4169),"",FREQUENCY(IF('Data Transformation'!$B$425:$B$8425='Bin Analysis'!$B4155,'Data Transformation'!$G$425:$G$8425),D4169))</f>
        <v/>
      </c>
      <c r="F4169" t="str">
        <f t="shared" si="519"/>
        <v/>
      </c>
      <c r="G4169">
        <f>Weighting!$H$17</f>
        <v>0</v>
      </c>
      <c r="H4169">
        <f t="array" ref="H4169">FREQUENCY(IF('Data Transformation'!$B$4:$B$8425=B4155,'Data Transformation'!$G$4:$G$8425),'Bin Analysis'!$B4169)</f>
        <v>19</v>
      </c>
      <c r="I4169">
        <f t="shared" si="520"/>
        <v>0</v>
      </c>
      <c r="J4169">
        <f t="shared" si="521"/>
        <v>0</v>
      </c>
      <c r="K4169">
        <f>J4169*Weighting!$W$17</f>
        <v>0</v>
      </c>
      <c r="M4169" s="14"/>
    </row>
    <row r="4170" spans="1:13" x14ac:dyDescent="0.25">
      <c r="A4170" s="32" t="str">
        <f>IF(Weighting!$P$18&gt;0,B4170,"")</f>
        <v/>
      </c>
      <c r="B4170">
        <f>Weighting!$C$18</f>
        <v>1.893</v>
      </c>
      <c r="C4170">
        <f>Weighting!$F$18</f>
        <v>0</v>
      </c>
      <c r="D4170" t="b">
        <f>IF(C4170=1,'Data Transformation'!$G$3+0.5*'Data Transformation'!$W$25,IF(C4171=1,D4171-'Data Transformation'!$W$25,FALSE))</f>
        <v>0</v>
      </c>
      <c r="E4170" t="str">
        <f t="array" ref="E4170">IF(ISLOGICAL(D4170),"",FREQUENCY(IF('Data Transformation'!$B$425:$B$8425='Bin Analysis'!$B4155,'Data Transformation'!$G$425:$G$8425),D4170))</f>
        <v/>
      </c>
      <c r="F4170" t="str">
        <f t="shared" si="519"/>
        <v/>
      </c>
      <c r="G4170">
        <f>Weighting!$H$18</f>
        <v>0</v>
      </c>
      <c r="H4170">
        <f t="array" ref="H4170">FREQUENCY(IF('Data Transformation'!$B$4:$B$8425=B4155,'Data Transformation'!$G$4:$G$8425),'Bin Analysis'!$B4170)</f>
        <v>19</v>
      </c>
      <c r="I4170">
        <f t="shared" si="520"/>
        <v>0</v>
      </c>
      <c r="J4170">
        <f t="shared" si="521"/>
        <v>0</v>
      </c>
      <c r="K4170">
        <f>J4170*Weighting!$W$18</f>
        <v>0</v>
      </c>
      <c r="M4170" s="14"/>
    </row>
    <row r="4171" spans="1:13" x14ac:dyDescent="0.25">
      <c r="A4171" s="32" t="str">
        <f>IF(Weighting!$P$19&gt;0,B4171,"")</f>
        <v/>
      </c>
      <c r="B4171">
        <f>Weighting!$C$19</f>
        <v>2.024</v>
      </c>
      <c r="C4171">
        <f>Weighting!$F$19</f>
        <v>0</v>
      </c>
      <c r="D4171" t="b">
        <f>IF(C4171=1,'Data Transformation'!$G$3+0.5*'Data Transformation'!$W$25,IF(C4172=1,D4172-'Data Transformation'!$W$25,FALSE))</f>
        <v>0</v>
      </c>
      <c r="E4171" t="str">
        <f t="array" ref="E4171">IF(ISLOGICAL(D4171),"",FREQUENCY(IF('Data Transformation'!$B$425:$B$8425='Bin Analysis'!$B4155,'Data Transformation'!$G$425:$G$8425),D4171))</f>
        <v/>
      </c>
      <c r="F4171" t="str">
        <f t="shared" si="519"/>
        <v/>
      </c>
      <c r="G4171">
        <f>Weighting!$H$19</f>
        <v>0</v>
      </c>
      <c r="H4171">
        <f t="array" ref="H4171">FREQUENCY(IF('Data Transformation'!$B$4:$B$8425=B4155,'Data Transformation'!$G$4:$G$8425),'Bin Analysis'!$B4171)</f>
        <v>19</v>
      </c>
      <c r="I4171">
        <f t="shared" si="520"/>
        <v>0</v>
      </c>
      <c r="J4171">
        <f t="shared" si="521"/>
        <v>0</v>
      </c>
      <c r="K4171">
        <f>J4171*Weighting!$W$19</f>
        <v>0</v>
      </c>
      <c r="M4171" s="14"/>
    </row>
    <row r="4172" spans="1:13" x14ac:dyDescent="0.25">
      <c r="A4172" s="32" t="str">
        <f>IF(Weighting!$P$20&gt;0,B4172,"")</f>
        <v/>
      </c>
      <c r="B4172">
        <f>Weighting!$C$20</f>
        <v>2.1550000000000002</v>
      </c>
      <c r="C4172">
        <f>Weighting!$F$20</f>
        <v>0</v>
      </c>
      <c r="D4172" t="b">
        <f>IF(C4172=1,'Data Transformation'!$G$3+0.5*'Data Transformation'!$W$25,IF(C4173=1,D4173-'Data Transformation'!$W$25,FALSE))</f>
        <v>0</v>
      </c>
      <c r="E4172" t="str">
        <f t="array" ref="E4172">IF(ISLOGICAL(D4172),"",FREQUENCY(IF('Data Transformation'!$B$425:$B$8425='Bin Analysis'!$B4155,'Data Transformation'!$G$425:$G$8425),D4172))</f>
        <v/>
      </c>
      <c r="F4172" t="str">
        <f t="shared" si="519"/>
        <v/>
      </c>
      <c r="G4172">
        <f>Weighting!$H$20</f>
        <v>0</v>
      </c>
      <c r="H4172">
        <f t="array" ref="H4172">FREQUENCY(IF('Data Transformation'!$B$4:$B$8425=B4155,'Data Transformation'!$G$4:$G$8425),'Bin Analysis'!$B4172)</f>
        <v>19</v>
      </c>
      <c r="I4172">
        <f t="shared" si="520"/>
        <v>0</v>
      </c>
      <c r="J4172">
        <f t="shared" si="521"/>
        <v>0</v>
      </c>
      <c r="K4172">
        <f>J4172*Weighting!$W$20</f>
        <v>0</v>
      </c>
      <c r="M4172" s="14"/>
    </row>
    <row r="4173" spans="1:13" x14ac:dyDescent="0.25">
      <c r="A4173" s="32" t="str">
        <f>IF(Weighting!$P$21&gt;0,B4173,"")</f>
        <v/>
      </c>
      <c r="B4173">
        <f>Weighting!$C$21</f>
        <v>2.2860000000000005</v>
      </c>
      <c r="C4173">
        <f>Weighting!$F$21</f>
        <v>0</v>
      </c>
      <c r="D4173" t="b">
        <f>IF(C4173=1,'Data Transformation'!$G$3+0.5*'Data Transformation'!$W$25,IF(C4174=1,D4174-'Data Transformation'!$W$25,FALSE))</f>
        <v>0</v>
      </c>
      <c r="E4173" t="str">
        <f t="array" ref="E4173">IF(ISLOGICAL(D4173),"",FREQUENCY(IF('Data Transformation'!$B$425:$B$8425='Bin Analysis'!$B4155,'Data Transformation'!$G$425:$G$8425),D4173))</f>
        <v/>
      </c>
      <c r="F4173" t="str">
        <f t="shared" si="519"/>
        <v/>
      </c>
      <c r="G4173">
        <f>Weighting!$H$21</f>
        <v>0</v>
      </c>
      <c r="H4173">
        <f t="array" ref="H4173">FREQUENCY(IF('Data Transformation'!$B$4:$B$8425=B4155,'Data Transformation'!$G$4:$G$8425),'Bin Analysis'!$B4173)</f>
        <v>19</v>
      </c>
      <c r="I4173">
        <f t="shared" si="520"/>
        <v>0</v>
      </c>
      <c r="J4173">
        <f t="shared" si="521"/>
        <v>0</v>
      </c>
      <c r="K4173">
        <f>J4173*Weighting!$W$21</f>
        <v>0</v>
      </c>
      <c r="M4173" s="14"/>
    </row>
    <row r="4174" spans="1:13" x14ac:dyDescent="0.25">
      <c r="A4174" s="32" t="str">
        <f>IF(Weighting!$P$22&gt;0,B4174,"")</f>
        <v/>
      </c>
      <c r="B4174">
        <f>Weighting!$C$22</f>
        <v>2.4170000000000007</v>
      </c>
      <c r="C4174">
        <f>Weighting!$F$22</f>
        <v>0</v>
      </c>
      <c r="D4174" t="b">
        <f>IF(C4174=1,'Data Transformation'!$G$3+0.5*'Data Transformation'!$W$25,IF(C4175=1,D4175-'Data Transformation'!$W$25,FALSE))</f>
        <v>0</v>
      </c>
      <c r="E4174" t="str">
        <f t="array" ref="E4174">IF(ISLOGICAL(D4174),"",FREQUENCY(IF('Data Transformation'!$B$425:$B$8425='Bin Analysis'!$B4155,'Data Transformation'!$G$425:$G$8425),D4174))</f>
        <v/>
      </c>
      <c r="F4174" t="str">
        <f t="shared" si="519"/>
        <v/>
      </c>
      <c r="G4174">
        <f>Weighting!$H$22</f>
        <v>0</v>
      </c>
      <c r="H4174">
        <f t="array" ref="H4174">FREQUENCY(IF('Data Transformation'!$B$4:$B$8425=B4155,'Data Transformation'!$G$4:$G$8425),'Bin Analysis'!$B4174)</f>
        <v>19</v>
      </c>
      <c r="I4174">
        <f t="shared" si="520"/>
        <v>0</v>
      </c>
      <c r="J4174">
        <f t="shared" si="521"/>
        <v>0</v>
      </c>
      <c r="K4174">
        <f>J4174*Weighting!$W$22</f>
        <v>0</v>
      </c>
      <c r="M4174" s="14"/>
    </row>
    <row r="4175" spans="1:13" x14ac:dyDescent="0.25">
      <c r="A4175" s="32" t="str">
        <f>IF(Weighting!$P$23&gt;0,B4175,"")</f>
        <v/>
      </c>
      <c r="B4175">
        <f>Weighting!$C$23</f>
        <v>2.5480000000000009</v>
      </c>
      <c r="C4175">
        <f>Weighting!$F$23</f>
        <v>0</v>
      </c>
      <c r="D4175" t="b">
        <f>IF(C4175=1,'Data Transformation'!$G$3+0.5*'Data Transformation'!$W$25,IF(C4176=1,D4176-'Data Transformation'!$W$25,FALSE))</f>
        <v>0</v>
      </c>
      <c r="E4175" t="str">
        <f t="array" ref="E4175">IF(ISLOGICAL(D4175),"",FREQUENCY(IF('Data Transformation'!$B$425:$B$8425='Bin Analysis'!$B4155,'Data Transformation'!$G$425:$G$8425),D4175))</f>
        <v/>
      </c>
      <c r="F4175" t="str">
        <f t="shared" si="519"/>
        <v/>
      </c>
      <c r="G4175">
        <f>Weighting!$H$23</f>
        <v>0</v>
      </c>
      <c r="H4175">
        <f t="array" ref="H4175">FREQUENCY(IF('Data Transformation'!$B$4:$B$8425=B4155,'Data Transformation'!$G$4:$G$8425),'Bin Analysis'!$B4175)</f>
        <v>19</v>
      </c>
      <c r="I4175">
        <f t="shared" si="520"/>
        <v>0</v>
      </c>
      <c r="J4175">
        <f t="shared" si="521"/>
        <v>0</v>
      </c>
      <c r="K4175">
        <f>J4175*Weighting!$W$23</f>
        <v>0</v>
      </c>
      <c r="M4175" s="14"/>
    </row>
    <row r="4176" spans="1:13" x14ac:dyDescent="0.25">
      <c r="A4176" s="32" t="str">
        <f>IF(Weighting!$P$24&gt;0,B4176,"")</f>
        <v/>
      </c>
      <c r="B4176">
        <f>Weighting!$C$24</f>
        <v>2.6790000000000012</v>
      </c>
      <c r="C4176">
        <f>Weighting!$F$24</f>
        <v>0</v>
      </c>
      <c r="D4176" t="b">
        <f>IF(C4176=1,'Data Transformation'!$G$3+0.5*'Data Transformation'!$W$25,IF(C4177=1,D4177-'Data Transformation'!$W$25,FALSE))</f>
        <v>0</v>
      </c>
      <c r="E4176" t="str">
        <f t="array" ref="E4176">IF(ISLOGICAL(D4176),"",FREQUENCY(IF('Data Transformation'!$B$425:$B$8425='Bin Analysis'!$B4155,'Data Transformation'!$G$425:$G$8425),D4176))</f>
        <v/>
      </c>
      <c r="F4176" t="str">
        <f t="shared" si="519"/>
        <v/>
      </c>
      <c r="G4176">
        <f>Weighting!$H$24</f>
        <v>0</v>
      </c>
      <c r="H4176">
        <f t="array" ref="H4176">FREQUENCY(IF('Data Transformation'!$B$4:$B$8425=B4155,'Data Transformation'!$G$4:$G$8425),'Bin Analysis'!$B4176)</f>
        <v>19</v>
      </c>
      <c r="I4176">
        <f t="shared" si="520"/>
        <v>0</v>
      </c>
      <c r="J4176">
        <f t="shared" si="521"/>
        <v>0</v>
      </c>
      <c r="K4176">
        <f>J4176*Weighting!$W$24</f>
        <v>0</v>
      </c>
      <c r="M4176" s="14"/>
    </row>
    <row r="4177" spans="1:25" x14ac:dyDescent="0.25">
      <c r="A4177" s="32" t="str">
        <f>IF(Weighting!$P$25&gt;0,B4177,"")</f>
        <v/>
      </c>
      <c r="B4177">
        <f>Weighting!$C$25</f>
        <v>2.8100000000000014</v>
      </c>
      <c r="C4177">
        <f>Weighting!$F$25</f>
        <v>0</v>
      </c>
      <c r="D4177" t="b">
        <f>IF(C4177=1,'Data Transformation'!$G$3+0.5*'Data Transformation'!$W$25,IF(C4178=1,D4178-'Data Transformation'!$W$25,FALSE))</f>
        <v>0</v>
      </c>
      <c r="E4177" t="str">
        <f t="array" ref="E4177">IF(ISLOGICAL(D4177),"",FREQUENCY(IF('Data Transformation'!$B$425:$B$8425='Bin Analysis'!$B4155,'Data Transformation'!$G$425:$G$8425),D4177))</f>
        <v/>
      </c>
      <c r="F4177" t="str">
        <f t="shared" si="519"/>
        <v/>
      </c>
      <c r="G4177">
        <f>Weighting!$H$25</f>
        <v>0</v>
      </c>
      <c r="H4177">
        <f t="array" ref="H4177">FREQUENCY(IF('Data Transformation'!$B$4:$B$8425=B4155,'Data Transformation'!$G$4:$G$8425),'Bin Analysis'!$B4177)</f>
        <v>19</v>
      </c>
      <c r="I4177">
        <f t="shared" si="520"/>
        <v>0</v>
      </c>
      <c r="J4177">
        <f t="shared" si="521"/>
        <v>0</v>
      </c>
      <c r="K4177">
        <f>J4177*Weighting!$W$25</f>
        <v>0</v>
      </c>
      <c r="M4177" s="14"/>
    </row>
    <row r="4178" spans="1:25" x14ac:dyDescent="0.25">
      <c r="O4178"/>
      <c r="P4178"/>
      <c r="Q4178"/>
      <c r="R4178"/>
    </row>
    <row r="4179" spans="1:25" ht="23.25" x14ac:dyDescent="0.35">
      <c r="A4179" s="21" t="s">
        <v>0</v>
      </c>
      <c r="B4179" s="21">
        <f>IFERROR(VLOOKUP(C4179,'Data Transformation'!$L$6:$M$426,2,FALSE),"")</f>
        <v>174</v>
      </c>
      <c r="C4179" s="21">
        <f>C4155+1</f>
        <v>174</v>
      </c>
      <c r="D4179" s="21"/>
      <c r="E4179" s="21"/>
      <c r="F4179" s="21"/>
      <c r="G4179" s="21"/>
      <c r="H4179" s="22"/>
      <c r="I4179" s="22"/>
      <c r="J4179" s="22"/>
      <c r="K4179" s="21"/>
      <c r="L4179" s="21">
        <f>B4179</f>
        <v>174</v>
      </c>
      <c r="M4179" s="23">
        <f>INDEX('Data Transformation'!$O$4:$O$424,MATCH($B4179,'Data Transformation'!$M$4:$M$424,0),MATCH($M$2,'Data Transformation'!$O$3,0))</f>
        <v>18</v>
      </c>
      <c r="N4179" s="27">
        <f>IF('Input and Summary Results'!$J$16="minimum",'Bin Analysis'!X4180/(M4179-1),'Bin Analysis'!Y4179/('Bin Analysis'!M4179-1))</f>
        <v>0</v>
      </c>
      <c r="O4179" s="27">
        <f>IF(M4179=FALSE,NA(),(VLOOKUP(1,C4182:K4201,4,FALSE))/(M4179-1))</f>
        <v>0.11764705882352941</v>
      </c>
      <c r="P4179" s="27">
        <f>IF(M4179=FALSE,NA(),SUM(J4182:J4201)/Weighting!$S$5)</f>
        <v>0.7</v>
      </c>
      <c r="Q4179" s="27">
        <f>IF(M4179=FALSE,NA(),SUM(K4182:K4201)/Weighting!$S$6)</f>
        <v>0.65217391304347827</v>
      </c>
      <c r="R4179" s="27">
        <f>IF(M4179=FALSE,NA(),(VLOOKUP(1,G4182:K4201,3,FALSE))/(M4179-1))</f>
        <v>0.23529411764705882</v>
      </c>
      <c r="S4179" s="22" t="str">
        <f>IF(M4179=FALSE,NA(),IF(SUM(J4182:J4201)=2,"yes","no"))</f>
        <v>no</v>
      </c>
      <c r="X4179" s="2" cm="2">
        <f t="array" ref="X4179:X4180">FREQUENCY(IF('Data Transformation'!$B$425:$B$6424='Bin Analysis'!L4179,'Data Transformation'!$G$425:$G$6424),'Data Transformation'!$U$11)</f>
        <v>17</v>
      </c>
      <c r="Y4179" s="2" cm="2">
        <f t="array" ref="Y4179:Y4180">FREQUENCY(IF('Data Transformation'!$B$425:$B$6424='Bin Analysis'!L4179,'Data Transformation'!$G$425:$G$6424),'Data Transformation'!$U$12)</f>
        <v>15</v>
      </c>
    </row>
    <row r="4180" spans="1:25" x14ac:dyDescent="0.25">
      <c r="A4180" s="14" t="s">
        <v>67</v>
      </c>
      <c r="B4180" t="s">
        <v>47</v>
      </c>
      <c r="C4180" t="s">
        <v>5</v>
      </c>
      <c r="D4180" t="s">
        <v>100</v>
      </c>
      <c r="E4180" t="s">
        <v>101</v>
      </c>
      <c r="F4180" t="s">
        <v>102</v>
      </c>
      <c r="G4180" t="s">
        <v>70</v>
      </c>
      <c r="H4180" t="s">
        <v>31</v>
      </c>
      <c r="I4180" t="s">
        <v>32</v>
      </c>
      <c r="J4180" t="s">
        <v>46</v>
      </c>
      <c r="K4180" s="14" t="s">
        <v>45</v>
      </c>
      <c r="M4180" s="14"/>
      <c r="X4180" s="2">
        <v>0</v>
      </c>
      <c r="Y4180" s="2">
        <v>2</v>
      </c>
    </row>
    <row r="4181" spans="1:25" x14ac:dyDescent="0.25">
      <c r="A4181" s="32"/>
      <c r="D4181" t="b">
        <f>IF(C4181=1,'Data Transformation'!$G$3+0.5*'Data Transformation'!$W$25,IF(C4182=1,D4182-'Data Transformation'!$W$25,FALSE))</f>
        <v>0</v>
      </c>
      <c r="E4181" t="str">
        <f t="array" ref="E4181">IF(ISLOGICAL(D4181),"",FREQUENCY(IF('Data Transformation'!$B$425:$B$8425='Bin Analysis'!$B4179,'Data Transformation'!$G$425:$G$8425),D4181))</f>
        <v/>
      </c>
      <c r="F4181" t="str">
        <f>IF(ISLOGICAL(D4181),"",E4181-E4180)</f>
        <v/>
      </c>
      <c r="M4181" s="14"/>
    </row>
    <row r="4182" spans="1:25" x14ac:dyDescent="0.25">
      <c r="A4182" s="32">
        <f>IF(Weighting!$P$6&gt;0,B4182,"")</f>
        <v>0.32100000000000001</v>
      </c>
      <c r="B4182">
        <f>Weighting!$C$6</f>
        <v>0.32100000000000001</v>
      </c>
      <c r="C4182">
        <f>Weighting!$F$6</f>
        <v>0</v>
      </c>
      <c r="D4182" t="b">
        <f>IF(C4182=1,'Data Transformation'!$G$3+0.5*'Data Transformation'!$W$25,IF(C4183=1,D4183-'Data Transformation'!$W$25,FALSE))</f>
        <v>0</v>
      </c>
      <c r="E4182" t="str">
        <f t="array" ref="E4182">IF(ISLOGICAL(D4182),"",FREQUENCY(IF('Data Transformation'!$B$425:$B$8425='Bin Analysis'!$B4179,'Data Transformation'!$G$425:$G$8425),D4182))</f>
        <v/>
      </c>
      <c r="F4182" t="str">
        <f>IF(ISLOGICAL(D4182),"",E4182-E4181)</f>
        <v/>
      </c>
      <c r="G4182">
        <f>Weighting!$H$6</f>
        <v>1</v>
      </c>
      <c r="H4182">
        <f t="array" ref="H4182">FREQUENCY(IF('Data Transformation'!$B$4:$B$8425=B4179,'Data Transformation'!$G$4:$G$8425),'Bin Analysis'!$B4182)</f>
        <v>4</v>
      </c>
      <c r="I4182">
        <f>H4182-H4181</f>
        <v>4</v>
      </c>
      <c r="J4182">
        <f>IF(I4182=0,0,1)</f>
        <v>1</v>
      </c>
      <c r="K4182">
        <f>J4182*Weighting!$W$6</f>
        <v>1</v>
      </c>
      <c r="M4182" s="14"/>
    </row>
    <row r="4183" spans="1:25" x14ac:dyDescent="0.25">
      <c r="A4183" s="32">
        <f>IF(Weighting!$P$7&gt;0,B4183,"")</f>
        <v>0.45200000000000001</v>
      </c>
      <c r="B4183">
        <f>Weighting!$C$7</f>
        <v>0.45200000000000001</v>
      </c>
      <c r="C4183">
        <f>Weighting!$F$7</f>
        <v>0</v>
      </c>
      <c r="D4183" t="b">
        <f>IF(C4183=1,'Data Transformation'!$G$3+0.5*'Data Transformation'!$W$25,IF(C4184=1,D4184-'Data Transformation'!$W$25,FALSE))</f>
        <v>0</v>
      </c>
      <c r="E4183" t="str">
        <f t="array" ref="E4183">IF(ISLOGICAL(D4183),"",FREQUENCY(IF('Data Transformation'!$B$425:$B$8425='Bin Analysis'!$B4179,'Data Transformation'!$G$425:$G$8425),D4183))</f>
        <v/>
      </c>
      <c r="F4183" t="str">
        <f t="shared" ref="F4183:F4201" si="522">IF(ISLOGICAL(D4183),"",E4183-E4182)</f>
        <v/>
      </c>
      <c r="G4183">
        <f>Weighting!$H$7</f>
        <v>0</v>
      </c>
      <c r="H4183">
        <f t="array" ref="H4183">FREQUENCY(IF('Data Transformation'!$B$4:$B$8425=B4179,'Data Transformation'!$G$4:$G$8425),'Bin Analysis'!$B4183)</f>
        <v>5</v>
      </c>
      <c r="I4183">
        <f t="shared" ref="I4183:I4201" si="523">H4183-H4182</f>
        <v>1</v>
      </c>
      <c r="J4183">
        <f>IF(I4183=0,0,1)</f>
        <v>1</v>
      </c>
      <c r="K4183">
        <f>J4183*Weighting!$W$7</f>
        <v>2</v>
      </c>
      <c r="M4183" s="14"/>
    </row>
    <row r="4184" spans="1:25" x14ac:dyDescent="0.25">
      <c r="A4184" s="32">
        <f>IF(Weighting!$P$8&gt;0,B4184,"")</f>
        <v>0.58299999999999996</v>
      </c>
      <c r="B4184">
        <f>Weighting!$C$8</f>
        <v>0.58299999999999996</v>
      </c>
      <c r="C4184">
        <f>Weighting!$F$8</f>
        <v>0</v>
      </c>
      <c r="D4184" t="b">
        <f>IF(C4184=1,'Data Transformation'!$G$3+0.5*'Data Transformation'!$W$25,IF(C4185=1,D4185-'Data Transformation'!$W$25,FALSE))</f>
        <v>0</v>
      </c>
      <c r="E4184" t="str">
        <f t="array" ref="E4184">IF(ISLOGICAL(D4184),"",FREQUENCY(IF('Data Transformation'!$B$425:$B$8425='Bin Analysis'!$B4179,'Data Transformation'!$G$425:$G$8425),D4184))</f>
        <v/>
      </c>
      <c r="F4184" t="str">
        <f t="shared" si="522"/>
        <v/>
      </c>
      <c r="G4184">
        <f>Weighting!$H$8</f>
        <v>0</v>
      </c>
      <c r="H4184">
        <f t="array" ref="H4184">FREQUENCY(IF('Data Transformation'!$B$4:$B$8425=B4179,'Data Transformation'!$G$4:$G$8425),'Bin Analysis'!$B4184)</f>
        <v>7</v>
      </c>
      <c r="I4184">
        <f t="shared" si="523"/>
        <v>2</v>
      </c>
      <c r="J4184">
        <f t="shared" ref="J4184:J4201" si="524">IF(I4184=0,0,1)</f>
        <v>1</v>
      </c>
      <c r="K4184">
        <f>J4184*Weighting!$W$8</f>
        <v>3</v>
      </c>
      <c r="M4184" s="14"/>
    </row>
    <row r="4185" spans="1:25" x14ac:dyDescent="0.25">
      <c r="A4185" s="32">
        <f>IF(Weighting!$P$9&gt;0,B4185,"")</f>
        <v>0.71399999999999997</v>
      </c>
      <c r="B4185" s="50">
        <f>Weighting!$C$9</f>
        <v>0.71399999999999997</v>
      </c>
      <c r="C4185">
        <f>Weighting!$F$9</f>
        <v>0</v>
      </c>
      <c r="D4185" t="b">
        <f>IF(C4185=1,'Data Transformation'!$G$3+0.5*'Data Transformation'!$W$25,IF(C4186=1,D4186-'Data Transformation'!$W$25,FALSE))</f>
        <v>0</v>
      </c>
      <c r="E4185" t="str">
        <f t="array" ref="E4185">IF(ISLOGICAL(D4185),"",FREQUENCY(IF('Data Transformation'!$B$425:$B$8425='Bin Analysis'!$B4179,'Data Transformation'!$G$425:$G$8425),D4185))</f>
        <v/>
      </c>
      <c r="F4185" t="str">
        <f t="shared" si="522"/>
        <v/>
      </c>
      <c r="G4185">
        <f>Weighting!$H$9</f>
        <v>0</v>
      </c>
      <c r="H4185">
        <f t="array" ref="H4185">FREQUENCY(IF('Data Transformation'!$B$4:$B$8425=B4179,'Data Transformation'!$G$4:$G$8425),'Bin Analysis'!$B4185)</f>
        <v>11</v>
      </c>
      <c r="I4185">
        <f t="shared" si="523"/>
        <v>4</v>
      </c>
      <c r="J4185">
        <f t="shared" si="524"/>
        <v>1</v>
      </c>
      <c r="K4185">
        <f>J4185*Weighting!$W$9</f>
        <v>3</v>
      </c>
      <c r="M4185" s="14"/>
    </row>
    <row r="4186" spans="1:25" x14ac:dyDescent="0.25">
      <c r="A4186" s="32">
        <f>IF(Weighting!$P$10&gt;0,B4186,"")</f>
        <v>0.84499999999999997</v>
      </c>
      <c r="B4186">
        <f>Weighting!$C$10</f>
        <v>0.84499999999999997</v>
      </c>
      <c r="C4186">
        <f>Weighting!$F$10</f>
        <v>0</v>
      </c>
      <c r="D4186" t="b">
        <f>IF(C4186=1,'Data Transformation'!$G$3+0.5*'Data Transformation'!$W$25,IF(C4187=1,D4187-'Data Transformation'!$W$25,FALSE))</f>
        <v>0</v>
      </c>
      <c r="E4186" t="str">
        <f t="array" ref="E4186">IF(ISLOGICAL(D4186),"",FREQUENCY(IF('Data Transformation'!$B$425:$B$8425='Bin Analysis'!$B4179,'Data Transformation'!$G$425:$G$8425),D4186))</f>
        <v/>
      </c>
      <c r="F4186" t="str">
        <f t="shared" si="522"/>
        <v/>
      </c>
      <c r="G4186">
        <f>Weighting!$H$10</f>
        <v>0</v>
      </c>
      <c r="H4186">
        <f t="array" ref="H4186">FREQUENCY(IF('Data Transformation'!$B$4:$B$8425=B4179,'Data Transformation'!$G$4:$G$8425),'Bin Analysis'!$B4186)</f>
        <v>13</v>
      </c>
      <c r="I4186">
        <f t="shared" si="523"/>
        <v>2</v>
      </c>
      <c r="J4186">
        <f t="shared" si="524"/>
        <v>1</v>
      </c>
      <c r="K4186">
        <f>J4186*Weighting!$W$10</f>
        <v>3</v>
      </c>
      <c r="M4186" s="14"/>
    </row>
    <row r="4187" spans="1:25" x14ac:dyDescent="0.25">
      <c r="A4187" s="32">
        <f>IF(Weighting!$P$11&gt;0,B4187,"")</f>
        <v>0.97599999999999998</v>
      </c>
      <c r="B4187">
        <f>Weighting!$C$11</f>
        <v>0.97599999999999998</v>
      </c>
      <c r="C4187">
        <f>Weighting!$F$11</f>
        <v>0</v>
      </c>
      <c r="D4187">
        <f>IF(C4187=1,'Data Transformation'!$G$3+0.5*'Data Transformation'!$W$25,IF(C4188=1,D4188-'Data Transformation'!$W$25,FALSE))</f>
        <v>0.86899999999999999</v>
      </c>
      <c r="E4187">
        <f t="array" ref="E4187">IF(ISLOGICAL(D4187),"",FREQUENCY(IF('Data Transformation'!$B$425:$B$8425='Bin Analysis'!$B4179,'Data Transformation'!$G$425:$G$8425),D4187))</f>
        <v>15</v>
      </c>
      <c r="F4187" t="e">
        <f t="shared" si="522"/>
        <v>#VALUE!</v>
      </c>
      <c r="G4187">
        <f>Weighting!$H$11</f>
        <v>0</v>
      </c>
      <c r="H4187">
        <f t="array" ref="H4187">FREQUENCY(IF('Data Transformation'!$B$4:$B$8425=B4179,'Data Transformation'!$G$4:$G$8425),'Bin Analysis'!$B4187)</f>
        <v>17</v>
      </c>
      <c r="I4187">
        <f t="shared" si="523"/>
        <v>4</v>
      </c>
      <c r="J4187">
        <f t="shared" si="524"/>
        <v>1</v>
      </c>
      <c r="K4187">
        <f>J4187*Weighting!$W$11</f>
        <v>2</v>
      </c>
      <c r="M4187" s="14"/>
    </row>
    <row r="4188" spans="1:25" x14ac:dyDescent="0.25">
      <c r="A4188" s="32">
        <f>IF(Weighting!$P$12&gt;0,B4188,"")</f>
        <v>1.107</v>
      </c>
      <c r="B4188">
        <f>Weighting!$C$12</f>
        <v>1.107</v>
      </c>
      <c r="C4188">
        <f>Weighting!$F$12</f>
        <v>1</v>
      </c>
      <c r="D4188">
        <f>IF(C4188=1,'Data Transformation'!$G$3+0.5*'Data Transformation'!$W$25,IF(C4189=1,D4189-'Data Transformation'!$W$25,FALSE))</f>
        <v>1.131</v>
      </c>
      <c r="E4188">
        <f t="array" ref="E4188">IF(ISLOGICAL(D4188),"",FREQUENCY(IF('Data Transformation'!$B$425:$B$8425='Bin Analysis'!$B4179,'Data Transformation'!$G$425:$G$8425),D4188))</f>
        <v>17</v>
      </c>
      <c r="F4188">
        <f t="shared" si="522"/>
        <v>2</v>
      </c>
      <c r="G4188">
        <f>Weighting!$H$12</f>
        <v>0</v>
      </c>
      <c r="H4188">
        <f t="array" ref="H4188">FREQUENCY(IF('Data Transformation'!$B$4:$B$8425=B4179,'Data Transformation'!$G$4:$G$8425),'Bin Analysis'!$B4188)</f>
        <v>18</v>
      </c>
      <c r="I4188">
        <f t="shared" si="523"/>
        <v>1</v>
      </c>
      <c r="J4188">
        <f t="shared" si="524"/>
        <v>1</v>
      </c>
      <c r="K4188">
        <f>J4188*Weighting!$W$12</f>
        <v>1</v>
      </c>
      <c r="M4188" s="14"/>
    </row>
    <row r="4189" spans="1:25" x14ac:dyDescent="0.25">
      <c r="A4189" s="32">
        <f>IF(Weighting!$P$13&gt;0,B4189,"")</f>
        <v>1.238</v>
      </c>
      <c r="B4189">
        <f>Weighting!$C$13</f>
        <v>1.238</v>
      </c>
      <c r="C4189">
        <f>Weighting!$F$13</f>
        <v>0</v>
      </c>
      <c r="D4189" t="b">
        <f>IF(C4189=1,'Data Transformation'!$G$3+0.5*'Data Transformation'!$W$25,IF(C4190=1,D4190-'Data Transformation'!$W$25,FALSE))</f>
        <v>0</v>
      </c>
      <c r="E4189" t="str">
        <f t="array" ref="E4189">IF(ISLOGICAL(D4189),"",FREQUENCY(IF('Data Transformation'!$B$425:$B$8425='Bin Analysis'!$B4179,'Data Transformation'!$G$425:$G$8425),D4189))</f>
        <v/>
      </c>
      <c r="F4189" t="str">
        <f t="shared" si="522"/>
        <v/>
      </c>
      <c r="G4189">
        <f>Weighting!$H$13</f>
        <v>0</v>
      </c>
      <c r="H4189">
        <f t="array" ref="H4189">FREQUENCY(IF('Data Transformation'!$B$4:$B$8425=B4179,'Data Transformation'!$G$4:$G$8425),'Bin Analysis'!$B4189)</f>
        <v>18</v>
      </c>
      <c r="I4189">
        <f t="shared" si="523"/>
        <v>0</v>
      </c>
      <c r="J4189">
        <f t="shared" si="524"/>
        <v>0</v>
      </c>
      <c r="K4189">
        <f>J4189*Weighting!$W$13</f>
        <v>0</v>
      </c>
      <c r="M4189" s="14"/>
    </row>
    <row r="4190" spans="1:25" x14ac:dyDescent="0.25">
      <c r="A4190" s="32">
        <f>IF(Weighting!$P$14&gt;0,B4190,"")</f>
        <v>1.369</v>
      </c>
      <c r="B4190">
        <f>Weighting!$C$14</f>
        <v>1.369</v>
      </c>
      <c r="C4190">
        <f>Weighting!$F$14</f>
        <v>0</v>
      </c>
      <c r="D4190" t="b">
        <f>IF(C4190=1,'Data Transformation'!$G$3+0.5*'Data Transformation'!$W$25,IF(C4191=1,D4191-'Data Transformation'!$W$25,FALSE))</f>
        <v>0</v>
      </c>
      <c r="E4190" t="str">
        <f t="array" ref="E4190">IF(ISLOGICAL(D4190),"",FREQUENCY(IF('Data Transformation'!$B$425:$B$8425='Bin Analysis'!$B4179,'Data Transformation'!$G$425:$G$8425),D4190))</f>
        <v/>
      </c>
      <c r="F4190" t="str">
        <f t="shared" si="522"/>
        <v/>
      </c>
      <c r="G4190">
        <f>Weighting!$H$14</f>
        <v>0</v>
      </c>
      <c r="H4190">
        <f t="array" ref="H4190">FREQUENCY(IF('Data Transformation'!$B$4:$B$8425=B4179,'Data Transformation'!$G$4:$G$8425),'Bin Analysis'!$B4190)</f>
        <v>18</v>
      </c>
      <c r="I4190">
        <f t="shared" si="523"/>
        <v>0</v>
      </c>
      <c r="J4190">
        <f t="shared" si="524"/>
        <v>0</v>
      </c>
      <c r="K4190">
        <f>J4190*Weighting!$W$14</f>
        <v>0</v>
      </c>
      <c r="M4190" s="14"/>
    </row>
    <row r="4191" spans="1:25" x14ac:dyDescent="0.25">
      <c r="A4191" s="32">
        <f>IF(Weighting!$P$15&gt;0,B4191,"")</f>
        <v>1.5000009999999999</v>
      </c>
      <c r="B4191">
        <f>Weighting!$C$15</f>
        <v>1.5000009999999999</v>
      </c>
      <c r="C4191">
        <f>Weighting!$F$15</f>
        <v>0</v>
      </c>
      <c r="D4191" t="b">
        <f>IF(C4191=1,'Data Transformation'!$G$3+0.5*'Data Transformation'!$W$25,IF(C4192=1,D4192-'Data Transformation'!$W$25,FALSE))</f>
        <v>0</v>
      </c>
      <c r="E4191" t="str">
        <f t="array" ref="E4191">IF(ISLOGICAL(D4191),"",FREQUENCY(IF('Data Transformation'!$B$425:$B$8425='Bin Analysis'!$B4179,'Data Transformation'!$G$425:$G$8425),D4191))</f>
        <v/>
      </c>
      <c r="F4191" t="str">
        <f t="shared" si="522"/>
        <v/>
      </c>
      <c r="G4191">
        <f>Weighting!$H$15</f>
        <v>0</v>
      </c>
      <c r="H4191">
        <f t="array" ref="H4191">FREQUENCY(IF('Data Transformation'!$B$4:$B$8425=B4179,'Data Transformation'!$G$4:$G$8425),'Bin Analysis'!$B4191)</f>
        <v>18</v>
      </c>
      <c r="I4191">
        <f t="shared" si="523"/>
        <v>0</v>
      </c>
      <c r="J4191">
        <f t="shared" si="524"/>
        <v>0</v>
      </c>
      <c r="K4191">
        <f>J4191*Weighting!$W$15</f>
        <v>0</v>
      </c>
      <c r="M4191" s="14"/>
    </row>
    <row r="4192" spans="1:25" x14ac:dyDescent="0.25">
      <c r="A4192" s="32" t="str">
        <f>IF(Weighting!$P$16&gt;0,B4192,"")</f>
        <v/>
      </c>
      <c r="B4192">
        <f>Weighting!$C$16</f>
        <v>1.631</v>
      </c>
      <c r="C4192">
        <f>Weighting!$F$16</f>
        <v>0</v>
      </c>
      <c r="D4192" t="b">
        <f>IF(C4192=1,'Data Transformation'!$G$3+0.5*'Data Transformation'!$W$25,IF(C4193=1,D4193-'Data Transformation'!$W$25,FALSE))</f>
        <v>0</v>
      </c>
      <c r="E4192" t="str">
        <f t="array" ref="E4192">IF(ISLOGICAL(D4192),"",FREQUENCY(IF('Data Transformation'!$B$425:$B$8425='Bin Analysis'!$B4179,'Data Transformation'!$G$425:$G$8425),D4192))</f>
        <v/>
      </c>
      <c r="F4192" t="str">
        <f t="shared" si="522"/>
        <v/>
      </c>
      <c r="G4192">
        <f>Weighting!$H$16</f>
        <v>0</v>
      </c>
      <c r="H4192">
        <f t="array" ref="H4192">FREQUENCY(IF('Data Transformation'!$B$4:$B$8425=B4179,'Data Transformation'!$G$4:$G$8425),'Bin Analysis'!$B4192)</f>
        <v>18</v>
      </c>
      <c r="I4192">
        <f t="shared" si="523"/>
        <v>0</v>
      </c>
      <c r="J4192">
        <f t="shared" si="524"/>
        <v>0</v>
      </c>
      <c r="K4192">
        <f>J4192*Weighting!$W$16</f>
        <v>0</v>
      </c>
      <c r="M4192" s="14"/>
    </row>
    <row r="4193" spans="1:25" x14ac:dyDescent="0.25">
      <c r="A4193" s="32" t="str">
        <f>IF(Weighting!$P$17&gt;0,B4193,"")</f>
        <v/>
      </c>
      <c r="B4193">
        <f>Weighting!$C$17</f>
        <v>1.762</v>
      </c>
      <c r="C4193">
        <f>Weighting!$F$17</f>
        <v>0</v>
      </c>
      <c r="D4193" t="b">
        <f>IF(C4193=1,'Data Transformation'!$G$3+0.5*'Data Transformation'!$W$25,IF(C4194=1,D4194-'Data Transformation'!$W$25,FALSE))</f>
        <v>0</v>
      </c>
      <c r="E4193" t="str">
        <f t="array" ref="E4193">IF(ISLOGICAL(D4193),"",FREQUENCY(IF('Data Transformation'!$B$425:$B$8425='Bin Analysis'!$B4179,'Data Transformation'!$G$425:$G$8425),D4193))</f>
        <v/>
      </c>
      <c r="F4193" t="str">
        <f t="shared" si="522"/>
        <v/>
      </c>
      <c r="G4193">
        <f>Weighting!$H$17</f>
        <v>0</v>
      </c>
      <c r="H4193">
        <f t="array" ref="H4193">FREQUENCY(IF('Data Transformation'!$B$4:$B$8425=B4179,'Data Transformation'!$G$4:$G$8425),'Bin Analysis'!$B4193)</f>
        <v>18</v>
      </c>
      <c r="I4193">
        <f t="shared" si="523"/>
        <v>0</v>
      </c>
      <c r="J4193">
        <f t="shared" si="524"/>
        <v>0</v>
      </c>
      <c r="K4193">
        <f>J4193*Weighting!$W$17</f>
        <v>0</v>
      </c>
      <c r="M4193" s="14"/>
    </row>
    <row r="4194" spans="1:25" x14ac:dyDescent="0.25">
      <c r="A4194" s="32" t="str">
        <f>IF(Weighting!$P$18&gt;0,B4194,"")</f>
        <v/>
      </c>
      <c r="B4194">
        <f>Weighting!$C$18</f>
        <v>1.893</v>
      </c>
      <c r="C4194">
        <f>Weighting!$F$18</f>
        <v>0</v>
      </c>
      <c r="D4194" t="b">
        <f>IF(C4194=1,'Data Transformation'!$G$3+0.5*'Data Transformation'!$W$25,IF(C4195=1,D4195-'Data Transformation'!$W$25,FALSE))</f>
        <v>0</v>
      </c>
      <c r="E4194" t="str">
        <f t="array" ref="E4194">IF(ISLOGICAL(D4194),"",FREQUENCY(IF('Data Transformation'!$B$425:$B$8425='Bin Analysis'!$B4179,'Data Transformation'!$G$425:$G$8425),D4194))</f>
        <v/>
      </c>
      <c r="F4194" t="str">
        <f t="shared" si="522"/>
        <v/>
      </c>
      <c r="G4194">
        <f>Weighting!$H$18</f>
        <v>0</v>
      </c>
      <c r="H4194">
        <f t="array" ref="H4194">FREQUENCY(IF('Data Transformation'!$B$4:$B$8425=B4179,'Data Transformation'!$G$4:$G$8425),'Bin Analysis'!$B4194)</f>
        <v>18</v>
      </c>
      <c r="I4194">
        <f t="shared" si="523"/>
        <v>0</v>
      </c>
      <c r="J4194">
        <f t="shared" si="524"/>
        <v>0</v>
      </c>
      <c r="K4194">
        <f>J4194*Weighting!$W$18</f>
        <v>0</v>
      </c>
      <c r="M4194" s="14"/>
    </row>
    <row r="4195" spans="1:25" x14ac:dyDescent="0.25">
      <c r="A4195" s="32" t="str">
        <f>IF(Weighting!$P$19&gt;0,B4195,"")</f>
        <v/>
      </c>
      <c r="B4195">
        <f>Weighting!$C$19</f>
        <v>2.024</v>
      </c>
      <c r="C4195">
        <f>Weighting!$F$19</f>
        <v>0</v>
      </c>
      <c r="D4195" t="b">
        <f>IF(C4195=1,'Data Transformation'!$G$3+0.5*'Data Transformation'!$W$25,IF(C4196=1,D4196-'Data Transformation'!$W$25,FALSE))</f>
        <v>0</v>
      </c>
      <c r="E4195" t="str">
        <f t="array" ref="E4195">IF(ISLOGICAL(D4195),"",FREQUENCY(IF('Data Transformation'!$B$425:$B$8425='Bin Analysis'!$B4179,'Data Transformation'!$G$425:$G$8425),D4195))</f>
        <v/>
      </c>
      <c r="F4195" t="str">
        <f t="shared" si="522"/>
        <v/>
      </c>
      <c r="G4195">
        <f>Weighting!$H$19</f>
        <v>0</v>
      </c>
      <c r="H4195">
        <f t="array" ref="H4195">FREQUENCY(IF('Data Transformation'!$B$4:$B$8425=B4179,'Data Transformation'!$G$4:$G$8425),'Bin Analysis'!$B4195)</f>
        <v>18</v>
      </c>
      <c r="I4195">
        <f t="shared" si="523"/>
        <v>0</v>
      </c>
      <c r="J4195">
        <f t="shared" si="524"/>
        <v>0</v>
      </c>
      <c r="K4195">
        <f>J4195*Weighting!$W$19</f>
        <v>0</v>
      </c>
      <c r="M4195" s="14"/>
    </row>
    <row r="4196" spans="1:25" x14ac:dyDescent="0.25">
      <c r="A4196" s="32" t="str">
        <f>IF(Weighting!$P$20&gt;0,B4196,"")</f>
        <v/>
      </c>
      <c r="B4196">
        <f>Weighting!$C$20</f>
        <v>2.1550000000000002</v>
      </c>
      <c r="C4196">
        <f>Weighting!$F$20</f>
        <v>0</v>
      </c>
      <c r="D4196" t="b">
        <f>IF(C4196=1,'Data Transformation'!$G$3+0.5*'Data Transformation'!$W$25,IF(C4197=1,D4197-'Data Transformation'!$W$25,FALSE))</f>
        <v>0</v>
      </c>
      <c r="E4196" t="str">
        <f t="array" ref="E4196">IF(ISLOGICAL(D4196),"",FREQUENCY(IF('Data Transformation'!$B$425:$B$8425='Bin Analysis'!$B4179,'Data Transformation'!$G$425:$G$8425),D4196))</f>
        <v/>
      </c>
      <c r="F4196" t="str">
        <f t="shared" si="522"/>
        <v/>
      </c>
      <c r="G4196">
        <f>Weighting!$H$20</f>
        <v>0</v>
      </c>
      <c r="H4196">
        <f t="array" ref="H4196">FREQUENCY(IF('Data Transformation'!$B$4:$B$8425=B4179,'Data Transformation'!$G$4:$G$8425),'Bin Analysis'!$B4196)</f>
        <v>18</v>
      </c>
      <c r="I4196">
        <f t="shared" si="523"/>
        <v>0</v>
      </c>
      <c r="J4196">
        <f t="shared" si="524"/>
        <v>0</v>
      </c>
      <c r="K4196">
        <f>J4196*Weighting!$W$20</f>
        <v>0</v>
      </c>
      <c r="M4196" s="14"/>
    </row>
    <row r="4197" spans="1:25" x14ac:dyDescent="0.25">
      <c r="A4197" s="32" t="str">
        <f>IF(Weighting!$P$21&gt;0,B4197,"")</f>
        <v/>
      </c>
      <c r="B4197">
        <f>Weighting!$C$21</f>
        <v>2.2860000000000005</v>
      </c>
      <c r="C4197">
        <f>Weighting!$F$21</f>
        <v>0</v>
      </c>
      <c r="D4197" t="b">
        <f>IF(C4197=1,'Data Transformation'!$G$3+0.5*'Data Transformation'!$W$25,IF(C4198=1,D4198-'Data Transformation'!$W$25,FALSE))</f>
        <v>0</v>
      </c>
      <c r="E4197" t="str">
        <f t="array" ref="E4197">IF(ISLOGICAL(D4197),"",FREQUENCY(IF('Data Transformation'!$B$425:$B$8425='Bin Analysis'!$B4179,'Data Transformation'!$G$425:$G$8425),D4197))</f>
        <v/>
      </c>
      <c r="F4197" t="str">
        <f t="shared" si="522"/>
        <v/>
      </c>
      <c r="G4197">
        <f>Weighting!$H$21</f>
        <v>0</v>
      </c>
      <c r="H4197">
        <f t="array" ref="H4197">FREQUENCY(IF('Data Transformation'!$B$4:$B$8425=B4179,'Data Transformation'!$G$4:$G$8425),'Bin Analysis'!$B4197)</f>
        <v>18</v>
      </c>
      <c r="I4197">
        <f t="shared" si="523"/>
        <v>0</v>
      </c>
      <c r="J4197">
        <f t="shared" si="524"/>
        <v>0</v>
      </c>
      <c r="K4197">
        <f>J4197*Weighting!$W$21</f>
        <v>0</v>
      </c>
      <c r="M4197" s="14"/>
    </row>
    <row r="4198" spans="1:25" x14ac:dyDescent="0.25">
      <c r="A4198" s="32" t="str">
        <f>IF(Weighting!$P$22&gt;0,B4198,"")</f>
        <v/>
      </c>
      <c r="B4198">
        <f>Weighting!$C$22</f>
        <v>2.4170000000000007</v>
      </c>
      <c r="C4198">
        <f>Weighting!$F$22</f>
        <v>0</v>
      </c>
      <c r="D4198" t="b">
        <f>IF(C4198=1,'Data Transformation'!$G$3+0.5*'Data Transformation'!$W$25,IF(C4199=1,D4199-'Data Transformation'!$W$25,FALSE))</f>
        <v>0</v>
      </c>
      <c r="E4198" t="str">
        <f t="array" ref="E4198">IF(ISLOGICAL(D4198),"",FREQUENCY(IF('Data Transformation'!$B$425:$B$8425='Bin Analysis'!$B4179,'Data Transformation'!$G$425:$G$8425),D4198))</f>
        <v/>
      </c>
      <c r="F4198" t="str">
        <f t="shared" si="522"/>
        <v/>
      </c>
      <c r="G4198">
        <f>Weighting!$H$22</f>
        <v>0</v>
      </c>
      <c r="H4198">
        <f t="array" ref="H4198">FREQUENCY(IF('Data Transformation'!$B$4:$B$8425=B4179,'Data Transformation'!$G$4:$G$8425),'Bin Analysis'!$B4198)</f>
        <v>18</v>
      </c>
      <c r="I4198">
        <f t="shared" si="523"/>
        <v>0</v>
      </c>
      <c r="J4198">
        <f t="shared" si="524"/>
        <v>0</v>
      </c>
      <c r="K4198">
        <f>J4198*Weighting!$W$22</f>
        <v>0</v>
      </c>
      <c r="M4198" s="14"/>
    </row>
    <row r="4199" spans="1:25" x14ac:dyDescent="0.25">
      <c r="A4199" s="32" t="str">
        <f>IF(Weighting!$P$23&gt;0,B4199,"")</f>
        <v/>
      </c>
      <c r="B4199">
        <f>Weighting!$C$23</f>
        <v>2.5480000000000009</v>
      </c>
      <c r="C4199">
        <f>Weighting!$F$23</f>
        <v>0</v>
      </c>
      <c r="D4199" t="b">
        <f>IF(C4199=1,'Data Transformation'!$G$3+0.5*'Data Transformation'!$W$25,IF(C4200=1,D4200-'Data Transformation'!$W$25,FALSE))</f>
        <v>0</v>
      </c>
      <c r="E4199" t="str">
        <f t="array" ref="E4199">IF(ISLOGICAL(D4199),"",FREQUENCY(IF('Data Transformation'!$B$425:$B$8425='Bin Analysis'!$B4179,'Data Transformation'!$G$425:$G$8425),D4199))</f>
        <v/>
      </c>
      <c r="F4199" t="str">
        <f t="shared" si="522"/>
        <v/>
      </c>
      <c r="G4199">
        <f>Weighting!$H$23</f>
        <v>0</v>
      </c>
      <c r="H4199">
        <f t="array" ref="H4199">FREQUENCY(IF('Data Transformation'!$B$4:$B$8425=B4179,'Data Transformation'!$G$4:$G$8425),'Bin Analysis'!$B4199)</f>
        <v>18</v>
      </c>
      <c r="I4199">
        <f t="shared" si="523"/>
        <v>0</v>
      </c>
      <c r="J4199">
        <f t="shared" si="524"/>
        <v>0</v>
      </c>
      <c r="K4199">
        <f>J4199*Weighting!$W$23</f>
        <v>0</v>
      </c>
      <c r="M4199" s="14"/>
    </row>
    <row r="4200" spans="1:25" x14ac:dyDescent="0.25">
      <c r="A4200" s="32" t="str">
        <f>IF(Weighting!$P$24&gt;0,B4200,"")</f>
        <v/>
      </c>
      <c r="B4200">
        <f>Weighting!$C$24</f>
        <v>2.6790000000000012</v>
      </c>
      <c r="C4200">
        <f>Weighting!$F$24</f>
        <v>0</v>
      </c>
      <c r="D4200" t="b">
        <f>IF(C4200=1,'Data Transformation'!$G$3+0.5*'Data Transformation'!$W$25,IF(C4201=1,D4201-'Data Transformation'!$W$25,FALSE))</f>
        <v>0</v>
      </c>
      <c r="E4200" t="str">
        <f t="array" ref="E4200">IF(ISLOGICAL(D4200),"",FREQUENCY(IF('Data Transformation'!$B$425:$B$8425='Bin Analysis'!$B4179,'Data Transformation'!$G$425:$G$8425),D4200))</f>
        <v/>
      </c>
      <c r="F4200" t="str">
        <f t="shared" si="522"/>
        <v/>
      </c>
      <c r="G4200">
        <f>Weighting!$H$24</f>
        <v>0</v>
      </c>
      <c r="H4200">
        <f t="array" ref="H4200">FREQUENCY(IF('Data Transformation'!$B$4:$B$8425=B4179,'Data Transformation'!$G$4:$G$8425),'Bin Analysis'!$B4200)</f>
        <v>18</v>
      </c>
      <c r="I4200">
        <f t="shared" si="523"/>
        <v>0</v>
      </c>
      <c r="J4200">
        <f t="shared" si="524"/>
        <v>0</v>
      </c>
      <c r="K4200">
        <f>J4200*Weighting!$W$24</f>
        <v>0</v>
      </c>
      <c r="M4200" s="14"/>
    </row>
    <row r="4201" spans="1:25" x14ac:dyDescent="0.25">
      <c r="A4201" s="32" t="str">
        <f>IF(Weighting!$P$25&gt;0,B4201,"")</f>
        <v/>
      </c>
      <c r="B4201">
        <f>Weighting!$C$25</f>
        <v>2.8100000000000014</v>
      </c>
      <c r="C4201">
        <f>Weighting!$F$25</f>
        <v>0</v>
      </c>
      <c r="D4201" t="b">
        <f>IF(C4201=1,'Data Transformation'!$G$3+0.5*'Data Transformation'!$W$25,IF(C4202=1,D4202-'Data Transformation'!$W$25,FALSE))</f>
        <v>0</v>
      </c>
      <c r="E4201" t="str">
        <f t="array" ref="E4201">IF(ISLOGICAL(D4201),"",FREQUENCY(IF('Data Transformation'!$B$425:$B$8425='Bin Analysis'!$B4179,'Data Transformation'!$G$425:$G$8425),D4201))</f>
        <v/>
      </c>
      <c r="F4201" t="str">
        <f t="shared" si="522"/>
        <v/>
      </c>
      <c r="G4201">
        <f>Weighting!$H$25</f>
        <v>0</v>
      </c>
      <c r="H4201">
        <f t="array" ref="H4201">FREQUENCY(IF('Data Transformation'!$B$4:$B$8425=B4179,'Data Transformation'!$G$4:$G$8425),'Bin Analysis'!$B4201)</f>
        <v>18</v>
      </c>
      <c r="I4201">
        <f t="shared" si="523"/>
        <v>0</v>
      </c>
      <c r="J4201">
        <f t="shared" si="524"/>
        <v>0</v>
      </c>
      <c r="K4201">
        <f>J4201*Weighting!$W$25</f>
        <v>0</v>
      </c>
      <c r="M4201" s="14"/>
    </row>
    <row r="4202" spans="1:25" x14ac:dyDescent="0.25">
      <c r="N4202" s="55"/>
      <c r="O4202"/>
      <c r="P4202"/>
      <c r="Q4202"/>
      <c r="R4202"/>
    </row>
    <row r="4203" spans="1:25" ht="23.25" x14ac:dyDescent="0.35">
      <c r="A4203" s="21" t="s">
        <v>0</v>
      </c>
      <c r="B4203" s="21">
        <f>IFERROR(VLOOKUP(C4203,'Data Transformation'!$L$6:$M$426,2,FALSE),"")</f>
        <v>175</v>
      </c>
      <c r="C4203" s="21">
        <f>C4179+1</f>
        <v>175</v>
      </c>
      <c r="D4203" s="21"/>
      <c r="E4203" s="21"/>
      <c r="F4203" s="21"/>
      <c r="G4203" s="21"/>
      <c r="H4203" s="22"/>
      <c r="I4203" s="22"/>
      <c r="J4203" s="22"/>
      <c r="K4203" s="21"/>
      <c r="L4203" s="21">
        <f>B4203</f>
        <v>175</v>
      </c>
      <c r="M4203" s="23">
        <f>INDEX('Data Transformation'!$O$4:$O$424,MATCH($B4203,'Data Transformation'!$M$4:$M$424,0),MATCH($M$2,'Data Transformation'!$O$3,0))</f>
        <v>20</v>
      </c>
      <c r="N4203" s="27">
        <f>IF('Input and Summary Results'!$J$16="minimum",'Bin Analysis'!X4204/(M4203-1),'Bin Analysis'!Y4203/('Bin Analysis'!M4203-1))</f>
        <v>5.2631578947368418E-2</v>
      </c>
      <c r="O4203" s="27">
        <f>IF(M4203=FALSE,NA(),(VLOOKUP(1,C4206:K4225,4,FALSE))/(M4203-1))</f>
        <v>0.15789473684210525</v>
      </c>
      <c r="P4203" s="27">
        <f>IF(M4203=FALSE,NA(),SUM(J4206:J4225)/Weighting!$S$5)</f>
        <v>0.8</v>
      </c>
      <c r="Q4203" s="27">
        <f>IF(M4203=FALSE,NA(),SUM(K4206:K4225)/Weighting!$S$6)</f>
        <v>0.73913043478260865</v>
      </c>
      <c r="R4203" s="27">
        <f>IF(M4203=FALSE,NA(),(VLOOKUP(1,G4206:K4225,3,FALSE))/(M4203-1))</f>
        <v>0.31578947368421051</v>
      </c>
      <c r="S4203" s="22" t="str">
        <f>IF(M4203=FALSE,NA(),IF(SUM(J4206:J4225)=2,"yes","no"))</f>
        <v>no</v>
      </c>
      <c r="X4203" s="2" cm="2">
        <f t="array" ref="X4203:X4204">FREQUENCY(IF('Data Transformation'!$B$425:$B$6424='Bin Analysis'!L4203,'Data Transformation'!$G$425:$G$6424),'Data Transformation'!$U$11)</f>
        <v>18</v>
      </c>
      <c r="Y4203" s="2" cm="2">
        <f t="array" ref="Y4203:Y4204">FREQUENCY(IF('Data Transformation'!$B$425:$B$6424='Bin Analysis'!L4203,'Data Transformation'!$G$425:$G$6424),'Data Transformation'!$U$12)</f>
        <v>15</v>
      </c>
    </row>
    <row r="4204" spans="1:25" x14ac:dyDescent="0.25">
      <c r="A4204" s="14" t="s">
        <v>67</v>
      </c>
      <c r="B4204" t="s">
        <v>47</v>
      </c>
      <c r="C4204" t="s">
        <v>5</v>
      </c>
      <c r="D4204" t="s">
        <v>100</v>
      </c>
      <c r="E4204" t="s">
        <v>101</v>
      </c>
      <c r="F4204" t="s">
        <v>102</v>
      </c>
      <c r="G4204" t="s">
        <v>70</v>
      </c>
      <c r="H4204" t="s">
        <v>31</v>
      </c>
      <c r="I4204" t="s">
        <v>32</v>
      </c>
      <c r="J4204" t="s">
        <v>46</v>
      </c>
      <c r="K4204" s="14" t="s">
        <v>45</v>
      </c>
      <c r="M4204" s="14"/>
      <c r="X4204" s="2">
        <v>1</v>
      </c>
      <c r="Y4204" s="2">
        <v>4</v>
      </c>
    </row>
    <row r="4205" spans="1:25" x14ac:dyDescent="0.25">
      <c r="A4205" s="32"/>
      <c r="D4205" t="b">
        <f>IF(C4205=1,'Data Transformation'!$G$3+0.5*'Data Transformation'!$W$25,IF(C4206=1,D4206-'Data Transformation'!$W$25,FALSE))</f>
        <v>0</v>
      </c>
      <c r="E4205" t="str">
        <f t="array" ref="E4205">IF(ISLOGICAL(D4205),"",FREQUENCY(IF('Data Transformation'!$B$425:$B$8425='Bin Analysis'!$B4203,'Data Transformation'!$G$425:$G$8425),D4205))</f>
        <v/>
      </c>
      <c r="F4205" t="str">
        <f>IF(ISLOGICAL(D4205),"",E4205-E4204)</f>
        <v/>
      </c>
      <c r="M4205" s="14"/>
    </row>
    <row r="4206" spans="1:25" x14ac:dyDescent="0.25">
      <c r="A4206" s="32">
        <f>IF(Weighting!$P$6&gt;0,B4206,"")</f>
        <v>0.32100000000000001</v>
      </c>
      <c r="B4206">
        <f>Weighting!$C$6</f>
        <v>0.32100000000000001</v>
      </c>
      <c r="C4206">
        <f>Weighting!$F$6</f>
        <v>0</v>
      </c>
      <c r="D4206" t="b">
        <f>IF(C4206=1,'Data Transformation'!$G$3+0.5*'Data Transformation'!$W$25,IF(C4207=1,D4207-'Data Transformation'!$W$25,FALSE))</f>
        <v>0</v>
      </c>
      <c r="E4206" t="str">
        <f t="array" ref="E4206">IF(ISLOGICAL(D4206),"",FREQUENCY(IF('Data Transformation'!$B$425:$B$8425='Bin Analysis'!$B4203,'Data Transformation'!$G$425:$G$8425),D4206))</f>
        <v/>
      </c>
      <c r="F4206" t="str">
        <f>IF(ISLOGICAL(D4206),"",E4206-E4205)</f>
        <v/>
      </c>
      <c r="G4206">
        <f>Weighting!$H$6</f>
        <v>1</v>
      </c>
      <c r="H4206">
        <f t="array" ref="H4206">FREQUENCY(IF('Data Transformation'!$B$4:$B$8425=B4203,'Data Transformation'!$G$4:$G$8425),'Bin Analysis'!$B4206)</f>
        <v>6</v>
      </c>
      <c r="I4206">
        <f>H4206-H4205</f>
        <v>6</v>
      </c>
      <c r="J4206">
        <f>IF(I4206=0,0,1)</f>
        <v>1</v>
      </c>
      <c r="K4206">
        <f>J4206*Weighting!$W$6</f>
        <v>1</v>
      </c>
      <c r="M4206" s="14"/>
    </row>
    <row r="4207" spans="1:25" x14ac:dyDescent="0.25">
      <c r="A4207" s="32">
        <f>IF(Weighting!$P$7&gt;0,B4207,"")</f>
        <v>0.45200000000000001</v>
      </c>
      <c r="B4207">
        <f>Weighting!$C$7</f>
        <v>0.45200000000000001</v>
      </c>
      <c r="C4207">
        <f>Weighting!$F$7</f>
        <v>0</v>
      </c>
      <c r="D4207" t="b">
        <f>IF(C4207=1,'Data Transformation'!$G$3+0.5*'Data Transformation'!$W$25,IF(C4208=1,D4208-'Data Transformation'!$W$25,FALSE))</f>
        <v>0</v>
      </c>
      <c r="E4207" t="str">
        <f t="array" ref="E4207">IF(ISLOGICAL(D4207),"",FREQUENCY(IF('Data Transformation'!$B$425:$B$8425='Bin Analysis'!$B4203,'Data Transformation'!$G$425:$G$8425),D4207))</f>
        <v/>
      </c>
      <c r="F4207" t="str">
        <f t="shared" ref="F4207:F4225" si="525">IF(ISLOGICAL(D4207),"",E4207-E4206)</f>
        <v/>
      </c>
      <c r="G4207">
        <f>Weighting!$H$7</f>
        <v>0</v>
      </c>
      <c r="H4207">
        <f t="array" ref="H4207">FREQUENCY(IF('Data Transformation'!$B$4:$B$8425=B4203,'Data Transformation'!$G$4:$G$8425),'Bin Analysis'!$B4207)</f>
        <v>8</v>
      </c>
      <c r="I4207">
        <f t="shared" ref="I4207:I4225" si="526">H4207-H4206</f>
        <v>2</v>
      </c>
      <c r="J4207">
        <f>IF(I4207=0,0,1)</f>
        <v>1</v>
      </c>
      <c r="K4207">
        <f>J4207*Weighting!$W$7</f>
        <v>2</v>
      </c>
      <c r="M4207" s="14"/>
    </row>
    <row r="4208" spans="1:25" x14ac:dyDescent="0.25">
      <c r="A4208" s="32">
        <f>IF(Weighting!$P$8&gt;0,B4208,"")</f>
        <v>0.58299999999999996</v>
      </c>
      <c r="B4208">
        <f>Weighting!$C$8</f>
        <v>0.58299999999999996</v>
      </c>
      <c r="C4208">
        <f>Weighting!$F$8</f>
        <v>0</v>
      </c>
      <c r="D4208" t="b">
        <f>IF(C4208=1,'Data Transformation'!$G$3+0.5*'Data Transformation'!$W$25,IF(C4209=1,D4209-'Data Transformation'!$W$25,FALSE))</f>
        <v>0</v>
      </c>
      <c r="E4208" t="str">
        <f t="array" ref="E4208">IF(ISLOGICAL(D4208),"",FREQUENCY(IF('Data Transformation'!$B$425:$B$8425='Bin Analysis'!$B4203,'Data Transformation'!$G$425:$G$8425),D4208))</f>
        <v/>
      </c>
      <c r="F4208" t="str">
        <f t="shared" si="525"/>
        <v/>
      </c>
      <c r="G4208">
        <f>Weighting!$H$8</f>
        <v>0</v>
      </c>
      <c r="H4208">
        <f t="array" ref="H4208">FREQUENCY(IF('Data Transformation'!$B$4:$B$8425=B4203,'Data Transformation'!$G$4:$G$8425),'Bin Analysis'!$B4208)</f>
        <v>11</v>
      </c>
      <c r="I4208">
        <f t="shared" si="526"/>
        <v>3</v>
      </c>
      <c r="J4208">
        <f t="shared" ref="J4208:J4225" si="527">IF(I4208=0,0,1)</f>
        <v>1</v>
      </c>
      <c r="K4208">
        <f>J4208*Weighting!$W$8</f>
        <v>3</v>
      </c>
      <c r="M4208" s="14"/>
    </row>
    <row r="4209" spans="1:13" x14ac:dyDescent="0.25">
      <c r="A4209" s="32">
        <f>IF(Weighting!$P$9&gt;0,B4209,"")</f>
        <v>0.71399999999999997</v>
      </c>
      <c r="B4209" s="50">
        <f>Weighting!$C$9</f>
        <v>0.71399999999999997</v>
      </c>
      <c r="C4209">
        <f>Weighting!$F$9</f>
        <v>0</v>
      </c>
      <c r="D4209" t="b">
        <f>IF(C4209=1,'Data Transformation'!$G$3+0.5*'Data Transformation'!$W$25,IF(C4210=1,D4210-'Data Transformation'!$W$25,FALSE))</f>
        <v>0</v>
      </c>
      <c r="E4209" t="str">
        <f t="array" ref="E4209">IF(ISLOGICAL(D4209),"",FREQUENCY(IF('Data Transformation'!$B$425:$B$8425='Bin Analysis'!$B4203,'Data Transformation'!$G$425:$G$8425),D4209))</f>
        <v/>
      </c>
      <c r="F4209" t="str">
        <f t="shared" si="525"/>
        <v/>
      </c>
      <c r="G4209">
        <f>Weighting!$H$9</f>
        <v>0</v>
      </c>
      <c r="H4209">
        <f t="array" ref="H4209">FREQUENCY(IF('Data Transformation'!$B$4:$B$8425=B4203,'Data Transformation'!$G$4:$G$8425),'Bin Analysis'!$B4209)</f>
        <v>12</v>
      </c>
      <c r="I4209">
        <f t="shared" si="526"/>
        <v>1</v>
      </c>
      <c r="J4209">
        <f t="shared" si="527"/>
        <v>1</v>
      </c>
      <c r="K4209">
        <f>J4209*Weighting!$W$9</f>
        <v>3</v>
      </c>
      <c r="M4209" s="14"/>
    </row>
    <row r="4210" spans="1:13" x14ac:dyDescent="0.25">
      <c r="A4210" s="32">
        <f>IF(Weighting!$P$10&gt;0,B4210,"")</f>
        <v>0.84499999999999997</v>
      </c>
      <c r="B4210">
        <f>Weighting!$C$10</f>
        <v>0.84499999999999997</v>
      </c>
      <c r="C4210">
        <f>Weighting!$F$10</f>
        <v>0</v>
      </c>
      <c r="D4210" t="b">
        <f>IF(C4210=1,'Data Transformation'!$G$3+0.5*'Data Transformation'!$W$25,IF(C4211=1,D4211-'Data Transformation'!$W$25,FALSE))</f>
        <v>0</v>
      </c>
      <c r="E4210" t="str">
        <f t="array" ref="E4210">IF(ISLOGICAL(D4210),"",FREQUENCY(IF('Data Transformation'!$B$425:$B$8425='Bin Analysis'!$B4203,'Data Transformation'!$G$425:$G$8425),D4210))</f>
        <v/>
      </c>
      <c r="F4210" t="str">
        <f t="shared" si="525"/>
        <v/>
      </c>
      <c r="G4210">
        <f>Weighting!$H$10</f>
        <v>0</v>
      </c>
      <c r="H4210">
        <f t="array" ref="H4210">FREQUENCY(IF('Data Transformation'!$B$4:$B$8425=B4203,'Data Transformation'!$G$4:$G$8425),'Bin Analysis'!$B4210)</f>
        <v>13</v>
      </c>
      <c r="I4210">
        <f t="shared" si="526"/>
        <v>1</v>
      </c>
      <c r="J4210">
        <f t="shared" si="527"/>
        <v>1</v>
      </c>
      <c r="K4210">
        <f>J4210*Weighting!$W$10</f>
        <v>3</v>
      </c>
      <c r="M4210" s="14"/>
    </row>
    <row r="4211" spans="1:13" x14ac:dyDescent="0.25">
      <c r="A4211" s="32">
        <f>IF(Weighting!$P$11&gt;0,B4211,"")</f>
        <v>0.97599999999999998</v>
      </c>
      <c r="B4211">
        <f>Weighting!$C$11</f>
        <v>0.97599999999999998</v>
      </c>
      <c r="C4211">
        <f>Weighting!$F$11</f>
        <v>0</v>
      </c>
      <c r="D4211">
        <f>IF(C4211=1,'Data Transformation'!$G$3+0.5*'Data Transformation'!$W$25,IF(C4212=1,D4212-'Data Transformation'!$W$25,FALSE))</f>
        <v>0.86899999999999999</v>
      </c>
      <c r="E4211">
        <f t="array" ref="E4211">IF(ISLOGICAL(D4211),"",FREQUENCY(IF('Data Transformation'!$B$425:$B$8425='Bin Analysis'!$B4203,'Data Transformation'!$G$425:$G$8425),D4211))</f>
        <v>15</v>
      </c>
      <c r="F4211" t="e">
        <f t="shared" si="525"/>
        <v>#VALUE!</v>
      </c>
      <c r="G4211">
        <f>Weighting!$H$11</f>
        <v>0</v>
      </c>
      <c r="H4211">
        <f t="array" ref="H4211">FREQUENCY(IF('Data Transformation'!$B$4:$B$8425=B4203,'Data Transformation'!$G$4:$G$8425),'Bin Analysis'!$B4211)</f>
        <v>16</v>
      </c>
      <c r="I4211">
        <f t="shared" si="526"/>
        <v>3</v>
      </c>
      <c r="J4211">
        <f t="shared" si="527"/>
        <v>1</v>
      </c>
      <c r="K4211">
        <f>J4211*Weighting!$W$11</f>
        <v>2</v>
      </c>
      <c r="M4211" s="14"/>
    </row>
    <row r="4212" spans="1:13" x14ac:dyDescent="0.25">
      <c r="A4212" s="32">
        <f>IF(Weighting!$P$12&gt;0,B4212,"")</f>
        <v>1.107</v>
      </c>
      <c r="B4212">
        <f>Weighting!$C$12</f>
        <v>1.107</v>
      </c>
      <c r="C4212">
        <f>Weighting!$F$12</f>
        <v>1</v>
      </c>
      <c r="D4212">
        <f>IF(C4212=1,'Data Transformation'!$G$3+0.5*'Data Transformation'!$W$25,IF(C4213=1,D4213-'Data Transformation'!$W$25,FALSE))</f>
        <v>1.131</v>
      </c>
      <c r="E4212">
        <f t="array" ref="E4212">IF(ISLOGICAL(D4212),"",FREQUENCY(IF('Data Transformation'!$B$425:$B$8425='Bin Analysis'!$B4203,'Data Transformation'!$G$425:$G$8425),D4212))</f>
        <v>18</v>
      </c>
      <c r="F4212">
        <f t="shared" si="525"/>
        <v>3</v>
      </c>
      <c r="G4212">
        <f>Weighting!$H$12</f>
        <v>0</v>
      </c>
      <c r="H4212">
        <f t="array" ref="H4212">FREQUENCY(IF('Data Transformation'!$B$4:$B$8425=B4203,'Data Transformation'!$G$4:$G$8425),'Bin Analysis'!$B4212)</f>
        <v>19</v>
      </c>
      <c r="I4212">
        <f t="shared" si="526"/>
        <v>3</v>
      </c>
      <c r="J4212">
        <f t="shared" si="527"/>
        <v>1</v>
      </c>
      <c r="K4212">
        <f>J4212*Weighting!$W$12</f>
        <v>1</v>
      </c>
      <c r="M4212" s="14"/>
    </row>
    <row r="4213" spans="1:13" x14ac:dyDescent="0.25">
      <c r="A4213" s="32">
        <f>IF(Weighting!$P$13&gt;0,B4213,"")</f>
        <v>1.238</v>
      </c>
      <c r="B4213">
        <f>Weighting!$C$13</f>
        <v>1.238</v>
      </c>
      <c r="C4213">
        <f>Weighting!$F$13</f>
        <v>0</v>
      </c>
      <c r="D4213" t="b">
        <f>IF(C4213=1,'Data Transformation'!$G$3+0.5*'Data Transformation'!$W$25,IF(C4214=1,D4214-'Data Transformation'!$W$25,FALSE))</f>
        <v>0</v>
      </c>
      <c r="E4213" t="str">
        <f t="array" ref="E4213">IF(ISLOGICAL(D4213),"",FREQUENCY(IF('Data Transformation'!$B$425:$B$8425='Bin Analysis'!$B4203,'Data Transformation'!$G$425:$G$8425),D4213))</f>
        <v/>
      </c>
      <c r="F4213" t="str">
        <f t="shared" si="525"/>
        <v/>
      </c>
      <c r="G4213">
        <f>Weighting!$H$13</f>
        <v>0</v>
      </c>
      <c r="H4213">
        <f t="array" ref="H4213">FREQUENCY(IF('Data Transformation'!$B$4:$B$8425=B4203,'Data Transformation'!$G$4:$G$8425),'Bin Analysis'!$B4213)</f>
        <v>20</v>
      </c>
      <c r="I4213">
        <f t="shared" si="526"/>
        <v>1</v>
      </c>
      <c r="J4213">
        <f t="shared" si="527"/>
        <v>1</v>
      </c>
      <c r="K4213">
        <f>J4213*Weighting!$W$13</f>
        <v>2</v>
      </c>
      <c r="M4213" s="14"/>
    </row>
    <row r="4214" spans="1:13" x14ac:dyDescent="0.25">
      <c r="A4214" s="32">
        <f>IF(Weighting!$P$14&gt;0,B4214,"")</f>
        <v>1.369</v>
      </c>
      <c r="B4214">
        <f>Weighting!$C$14</f>
        <v>1.369</v>
      </c>
      <c r="C4214">
        <f>Weighting!$F$14</f>
        <v>0</v>
      </c>
      <c r="D4214" t="b">
        <f>IF(C4214=1,'Data Transformation'!$G$3+0.5*'Data Transformation'!$W$25,IF(C4215=1,D4215-'Data Transformation'!$W$25,FALSE))</f>
        <v>0</v>
      </c>
      <c r="E4214" t="str">
        <f t="array" ref="E4214">IF(ISLOGICAL(D4214),"",FREQUENCY(IF('Data Transformation'!$B$425:$B$8425='Bin Analysis'!$B4203,'Data Transformation'!$G$425:$G$8425),D4214))</f>
        <v/>
      </c>
      <c r="F4214" t="str">
        <f t="shared" si="525"/>
        <v/>
      </c>
      <c r="G4214">
        <f>Weighting!$H$14</f>
        <v>0</v>
      </c>
      <c r="H4214">
        <f t="array" ref="H4214">FREQUENCY(IF('Data Transformation'!$B$4:$B$8425=B4203,'Data Transformation'!$G$4:$G$8425),'Bin Analysis'!$B4214)</f>
        <v>20</v>
      </c>
      <c r="I4214">
        <f t="shared" si="526"/>
        <v>0</v>
      </c>
      <c r="J4214">
        <f t="shared" si="527"/>
        <v>0</v>
      </c>
      <c r="K4214">
        <f>J4214*Weighting!$W$14</f>
        <v>0</v>
      </c>
      <c r="M4214" s="14"/>
    </row>
    <row r="4215" spans="1:13" x14ac:dyDescent="0.25">
      <c r="A4215" s="32">
        <f>IF(Weighting!$P$15&gt;0,B4215,"")</f>
        <v>1.5000009999999999</v>
      </c>
      <c r="B4215">
        <f>Weighting!$C$15</f>
        <v>1.5000009999999999</v>
      </c>
      <c r="C4215">
        <f>Weighting!$F$15</f>
        <v>0</v>
      </c>
      <c r="D4215" t="b">
        <f>IF(C4215=1,'Data Transformation'!$G$3+0.5*'Data Transformation'!$W$25,IF(C4216=1,D4216-'Data Transformation'!$W$25,FALSE))</f>
        <v>0</v>
      </c>
      <c r="E4215" t="str">
        <f t="array" ref="E4215">IF(ISLOGICAL(D4215),"",FREQUENCY(IF('Data Transformation'!$B$425:$B$8425='Bin Analysis'!$B4203,'Data Transformation'!$G$425:$G$8425),D4215))</f>
        <v/>
      </c>
      <c r="F4215" t="str">
        <f t="shared" si="525"/>
        <v/>
      </c>
      <c r="G4215">
        <f>Weighting!$H$15</f>
        <v>0</v>
      </c>
      <c r="H4215">
        <f t="array" ref="H4215">FREQUENCY(IF('Data Transformation'!$B$4:$B$8425=B4203,'Data Transformation'!$G$4:$G$8425),'Bin Analysis'!$B4215)</f>
        <v>20</v>
      </c>
      <c r="I4215">
        <f t="shared" si="526"/>
        <v>0</v>
      </c>
      <c r="J4215">
        <f t="shared" si="527"/>
        <v>0</v>
      </c>
      <c r="K4215">
        <f>J4215*Weighting!$W$15</f>
        <v>0</v>
      </c>
      <c r="M4215" s="14"/>
    </row>
    <row r="4216" spans="1:13" x14ac:dyDescent="0.25">
      <c r="A4216" s="32" t="str">
        <f>IF(Weighting!$P$16&gt;0,B4216,"")</f>
        <v/>
      </c>
      <c r="B4216">
        <f>Weighting!$C$16</f>
        <v>1.631</v>
      </c>
      <c r="C4216">
        <f>Weighting!$F$16</f>
        <v>0</v>
      </c>
      <c r="D4216" t="b">
        <f>IF(C4216=1,'Data Transformation'!$G$3+0.5*'Data Transformation'!$W$25,IF(C4217=1,D4217-'Data Transformation'!$W$25,FALSE))</f>
        <v>0</v>
      </c>
      <c r="E4216" t="str">
        <f t="array" ref="E4216">IF(ISLOGICAL(D4216),"",FREQUENCY(IF('Data Transformation'!$B$425:$B$8425='Bin Analysis'!$B4203,'Data Transformation'!$G$425:$G$8425),D4216))</f>
        <v/>
      </c>
      <c r="F4216" t="str">
        <f t="shared" si="525"/>
        <v/>
      </c>
      <c r="G4216">
        <f>Weighting!$H$16</f>
        <v>0</v>
      </c>
      <c r="H4216">
        <f t="array" ref="H4216">FREQUENCY(IF('Data Transformation'!$B$4:$B$8425=B4203,'Data Transformation'!$G$4:$G$8425),'Bin Analysis'!$B4216)</f>
        <v>20</v>
      </c>
      <c r="I4216">
        <f t="shared" si="526"/>
        <v>0</v>
      </c>
      <c r="J4216">
        <f t="shared" si="527"/>
        <v>0</v>
      </c>
      <c r="K4216">
        <f>J4216*Weighting!$W$16</f>
        <v>0</v>
      </c>
      <c r="M4216" s="14"/>
    </row>
    <row r="4217" spans="1:13" x14ac:dyDescent="0.25">
      <c r="A4217" s="32" t="str">
        <f>IF(Weighting!$P$17&gt;0,B4217,"")</f>
        <v/>
      </c>
      <c r="B4217">
        <f>Weighting!$C$17</f>
        <v>1.762</v>
      </c>
      <c r="C4217">
        <f>Weighting!$F$17</f>
        <v>0</v>
      </c>
      <c r="D4217" t="b">
        <f>IF(C4217=1,'Data Transformation'!$G$3+0.5*'Data Transformation'!$W$25,IF(C4218=1,D4218-'Data Transformation'!$W$25,FALSE))</f>
        <v>0</v>
      </c>
      <c r="E4217" t="str">
        <f t="array" ref="E4217">IF(ISLOGICAL(D4217),"",FREQUENCY(IF('Data Transformation'!$B$425:$B$8425='Bin Analysis'!$B4203,'Data Transformation'!$G$425:$G$8425),D4217))</f>
        <v/>
      </c>
      <c r="F4217" t="str">
        <f t="shared" si="525"/>
        <v/>
      </c>
      <c r="G4217">
        <f>Weighting!$H$17</f>
        <v>0</v>
      </c>
      <c r="H4217">
        <f t="array" ref="H4217">FREQUENCY(IF('Data Transformation'!$B$4:$B$8425=B4203,'Data Transformation'!$G$4:$G$8425),'Bin Analysis'!$B4217)</f>
        <v>20</v>
      </c>
      <c r="I4217">
        <f t="shared" si="526"/>
        <v>0</v>
      </c>
      <c r="J4217">
        <f t="shared" si="527"/>
        <v>0</v>
      </c>
      <c r="K4217">
        <f>J4217*Weighting!$W$17</f>
        <v>0</v>
      </c>
      <c r="M4217" s="14"/>
    </row>
    <row r="4218" spans="1:13" x14ac:dyDescent="0.25">
      <c r="A4218" s="32" t="str">
        <f>IF(Weighting!$P$18&gt;0,B4218,"")</f>
        <v/>
      </c>
      <c r="B4218">
        <f>Weighting!$C$18</f>
        <v>1.893</v>
      </c>
      <c r="C4218">
        <f>Weighting!$F$18</f>
        <v>0</v>
      </c>
      <c r="D4218" t="b">
        <f>IF(C4218=1,'Data Transformation'!$G$3+0.5*'Data Transformation'!$W$25,IF(C4219=1,D4219-'Data Transformation'!$W$25,FALSE))</f>
        <v>0</v>
      </c>
      <c r="E4218" t="str">
        <f t="array" ref="E4218">IF(ISLOGICAL(D4218),"",FREQUENCY(IF('Data Transformation'!$B$425:$B$8425='Bin Analysis'!$B4203,'Data Transformation'!$G$425:$G$8425),D4218))</f>
        <v/>
      </c>
      <c r="F4218" t="str">
        <f t="shared" si="525"/>
        <v/>
      </c>
      <c r="G4218">
        <f>Weighting!$H$18</f>
        <v>0</v>
      </c>
      <c r="H4218">
        <f t="array" ref="H4218">FREQUENCY(IF('Data Transformation'!$B$4:$B$8425=B4203,'Data Transformation'!$G$4:$G$8425),'Bin Analysis'!$B4218)</f>
        <v>20</v>
      </c>
      <c r="I4218">
        <f t="shared" si="526"/>
        <v>0</v>
      </c>
      <c r="J4218">
        <f t="shared" si="527"/>
        <v>0</v>
      </c>
      <c r="K4218">
        <f>J4218*Weighting!$W$18</f>
        <v>0</v>
      </c>
      <c r="M4218" s="14"/>
    </row>
    <row r="4219" spans="1:13" x14ac:dyDescent="0.25">
      <c r="A4219" s="32" t="str">
        <f>IF(Weighting!$P$19&gt;0,B4219,"")</f>
        <v/>
      </c>
      <c r="B4219">
        <f>Weighting!$C$19</f>
        <v>2.024</v>
      </c>
      <c r="C4219">
        <f>Weighting!$F$19</f>
        <v>0</v>
      </c>
      <c r="D4219" t="b">
        <f>IF(C4219=1,'Data Transformation'!$G$3+0.5*'Data Transformation'!$W$25,IF(C4220=1,D4220-'Data Transformation'!$W$25,FALSE))</f>
        <v>0</v>
      </c>
      <c r="E4219" t="str">
        <f t="array" ref="E4219">IF(ISLOGICAL(D4219),"",FREQUENCY(IF('Data Transformation'!$B$425:$B$8425='Bin Analysis'!$B4203,'Data Transformation'!$G$425:$G$8425),D4219))</f>
        <v/>
      </c>
      <c r="F4219" t="str">
        <f t="shared" si="525"/>
        <v/>
      </c>
      <c r="G4219">
        <f>Weighting!$H$19</f>
        <v>0</v>
      </c>
      <c r="H4219">
        <f t="array" ref="H4219">FREQUENCY(IF('Data Transformation'!$B$4:$B$8425=B4203,'Data Transformation'!$G$4:$G$8425),'Bin Analysis'!$B4219)</f>
        <v>20</v>
      </c>
      <c r="I4219">
        <f t="shared" si="526"/>
        <v>0</v>
      </c>
      <c r="J4219">
        <f t="shared" si="527"/>
        <v>0</v>
      </c>
      <c r="K4219">
        <f>J4219*Weighting!$W$19</f>
        <v>0</v>
      </c>
      <c r="M4219" s="14"/>
    </row>
    <row r="4220" spans="1:13" x14ac:dyDescent="0.25">
      <c r="A4220" s="32" t="str">
        <f>IF(Weighting!$P$20&gt;0,B4220,"")</f>
        <v/>
      </c>
      <c r="B4220">
        <f>Weighting!$C$20</f>
        <v>2.1550000000000002</v>
      </c>
      <c r="C4220">
        <f>Weighting!$F$20</f>
        <v>0</v>
      </c>
      <c r="D4220" t="b">
        <f>IF(C4220=1,'Data Transformation'!$G$3+0.5*'Data Transformation'!$W$25,IF(C4221=1,D4221-'Data Transformation'!$W$25,FALSE))</f>
        <v>0</v>
      </c>
      <c r="E4220" t="str">
        <f t="array" ref="E4220">IF(ISLOGICAL(D4220),"",FREQUENCY(IF('Data Transformation'!$B$425:$B$8425='Bin Analysis'!$B4203,'Data Transformation'!$G$425:$G$8425),D4220))</f>
        <v/>
      </c>
      <c r="F4220" t="str">
        <f t="shared" si="525"/>
        <v/>
      </c>
      <c r="G4220">
        <f>Weighting!$H$20</f>
        <v>0</v>
      </c>
      <c r="H4220">
        <f t="array" ref="H4220">FREQUENCY(IF('Data Transformation'!$B$4:$B$8425=B4203,'Data Transformation'!$G$4:$G$8425),'Bin Analysis'!$B4220)</f>
        <v>20</v>
      </c>
      <c r="I4220">
        <f t="shared" si="526"/>
        <v>0</v>
      </c>
      <c r="J4220">
        <f t="shared" si="527"/>
        <v>0</v>
      </c>
      <c r="K4220">
        <f>J4220*Weighting!$W$20</f>
        <v>0</v>
      </c>
      <c r="M4220" s="14"/>
    </row>
    <row r="4221" spans="1:13" x14ac:dyDescent="0.25">
      <c r="A4221" s="32" t="str">
        <f>IF(Weighting!$P$21&gt;0,B4221,"")</f>
        <v/>
      </c>
      <c r="B4221">
        <f>Weighting!$C$21</f>
        <v>2.2860000000000005</v>
      </c>
      <c r="C4221">
        <f>Weighting!$F$21</f>
        <v>0</v>
      </c>
      <c r="D4221" t="b">
        <f>IF(C4221=1,'Data Transformation'!$G$3+0.5*'Data Transformation'!$W$25,IF(C4222=1,D4222-'Data Transformation'!$W$25,FALSE))</f>
        <v>0</v>
      </c>
      <c r="E4221" t="str">
        <f t="array" ref="E4221">IF(ISLOGICAL(D4221),"",FREQUENCY(IF('Data Transformation'!$B$425:$B$8425='Bin Analysis'!$B4203,'Data Transformation'!$G$425:$G$8425),D4221))</f>
        <v/>
      </c>
      <c r="F4221" t="str">
        <f t="shared" si="525"/>
        <v/>
      </c>
      <c r="G4221">
        <f>Weighting!$H$21</f>
        <v>0</v>
      </c>
      <c r="H4221">
        <f t="array" ref="H4221">FREQUENCY(IF('Data Transformation'!$B$4:$B$8425=B4203,'Data Transformation'!$G$4:$G$8425),'Bin Analysis'!$B4221)</f>
        <v>20</v>
      </c>
      <c r="I4221">
        <f t="shared" si="526"/>
        <v>0</v>
      </c>
      <c r="J4221">
        <f t="shared" si="527"/>
        <v>0</v>
      </c>
      <c r="K4221">
        <f>J4221*Weighting!$W$21</f>
        <v>0</v>
      </c>
      <c r="M4221" s="14"/>
    </row>
    <row r="4222" spans="1:13" x14ac:dyDescent="0.25">
      <c r="A4222" s="32" t="str">
        <f>IF(Weighting!$P$22&gt;0,B4222,"")</f>
        <v/>
      </c>
      <c r="B4222">
        <f>Weighting!$C$22</f>
        <v>2.4170000000000007</v>
      </c>
      <c r="C4222">
        <f>Weighting!$F$22</f>
        <v>0</v>
      </c>
      <c r="D4222" t="b">
        <f>IF(C4222=1,'Data Transformation'!$G$3+0.5*'Data Transformation'!$W$25,IF(C4223=1,D4223-'Data Transformation'!$W$25,FALSE))</f>
        <v>0</v>
      </c>
      <c r="E4222" t="str">
        <f t="array" ref="E4222">IF(ISLOGICAL(D4222),"",FREQUENCY(IF('Data Transformation'!$B$425:$B$8425='Bin Analysis'!$B4203,'Data Transformation'!$G$425:$G$8425),D4222))</f>
        <v/>
      </c>
      <c r="F4222" t="str">
        <f t="shared" si="525"/>
        <v/>
      </c>
      <c r="G4222">
        <f>Weighting!$H$22</f>
        <v>0</v>
      </c>
      <c r="H4222">
        <f t="array" ref="H4222">FREQUENCY(IF('Data Transformation'!$B$4:$B$8425=B4203,'Data Transformation'!$G$4:$G$8425),'Bin Analysis'!$B4222)</f>
        <v>20</v>
      </c>
      <c r="I4222">
        <f t="shared" si="526"/>
        <v>0</v>
      </c>
      <c r="J4222">
        <f t="shared" si="527"/>
        <v>0</v>
      </c>
      <c r="K4222">
        <f>J4222*Weighting!$W$22</f>
        <v>0</v>
      </c>
      <c r="M4222" s="14"/>
    </row>
    <row r="4223" spans="1:13" x14ac:dyDescent="0.25">
      <c r="A4223" s="32" t="str">
        <f>IF(Weighting!$P$23&gt;0,B4223,"")</f>
        <v/>
      </c>
      <c r="B4223">
        <f>Weighting!$C$23</f>
        <v>2.5480000000000009</v>
      </c>
      <c r="C4223">
        <f>Weighting!$F$23</f>
        <v>0</v>
      </c>
      <c r="D4223" t="b">
        <f>IF(C4223=1,'Data Transformation'!$G$3+0.5*'Data Transformation'!$W$25,IF(C4224=1,D4224-'Data Transformation'!$W$25,FALSE))</f>
        <v>0</v>
      </c>
      <c r="E4223" t="str">
        <f t="array" ref="E4223">IF(ISLOGICAL(D4223),"",FREQUENCY(IF('Data Transformation'!$B$425:$B$8425='Bin Analysis'!$B4203,'Data Transformation'!$G$425:$G$8425),D4223))</f>
        <v/>
      </c>
      <c r="F4223" t="str">
        <f t="shared" si="525"/>
        <v/>
      </c>
      <c r="G4223">
        <f>Weighting!$H$23</f>
        <v>0</v>
      </c>
      <c r="H4223">
        <f t="array" ref="H4223">FREQUENCY(IF('Data Transformation'!$B$4:$B$8425=B4203,'Data Transformation'!$G$4:$G$8425),'Bin Analysis'!$B4223)</f>
        <v>20</v>
      </c>
      <c r="I4223">
        <f t="shared" si="526"/>
        <v>0</v>
      </c>
      <c r="J4223">
        <f t="shared" si="527"/>
        <v>0</v>
      </c>
      <c r="K4223">
        <f>J4223*Weighting!$W$23</f>
        <v>0</v>
      </c>
      <c r="M4223" s="14"/>
    </row>
    <row r="4224" spans="1:13" x14ac:dyDescent="0.25">
      <c r="A4224" s="32" t="str">
        <f>IF(Weighting!$P$24&gt;0,B4224,"")</f>
        <v/>
      </c>
      <c r="B4224">
        <f>Weighting!$C$24</f>
        <v>2.6790000000000012</v>
      </c>
      <c r="C4224">
        <f>Weighting!$F$24</f>
        <v>0</v>
      </c>
      <c r="D4224" t="b">
        <f>IF(C4224=1,'Data Transformation'!$G$3+0.5*'Data Transformation'!$W$25,IF(C4225=1,D4225-'Data Transformation'!$W$25,FALSE))</f>
        <v>0</v>
      </c>
      <c r="E4224" t="str">
        <f t="array" ref="E4224">IF(ISLOGICAL(D4224),"",FREQUENCY(IF('Data Transformation'!$B$425:$B$8425='Bin Analysis'!$B4203,'Data Transformation'!$G$425:$G$8425),D4224))</f>
        <v/>
      </c>
      <c r="F4224" t="str">
        <f t="shared" si="525"/>
        <v/>
      </c>
      <c r="G4224">
        <f>Weighting!$H$24</f>
        <v>0</v>
      </c>
      <c r="H4224">
        <f t="array" ref="H4224">FREQUENCY(IF('Data Transformation'!$B$4:$B$8425=B4203,'Data Transformation'!$G$4:$G$8425),'Bin Analysis'!$B4224)</f>
        <v>20</v>
      </c>
      <c r="I4224">
        <f t="shared" si="526"/>
        <v>0</v>
      </c>
      <c r="J4224">
        <f t="shared" si="527"/>
        <v>0</v>
      </c>
      <c r="K4224">
        <f>J4224*Weighting!$W$24</f>
        <v>0</v>
      </c>
      <c r="M4224" s="14"/>
    </row>
    <row r="4225" spans="1:25" x14ac:dyDescent="0.25">
      <c r="A4225" s="32" t="str">
        <f>IF(Weighting!$P$25&gt;0,B4225,"")</f>
        <v/>
      </c>
      <c r="B4225">
        <f>Weighting!$C$25</f>
        <v>2.8100000000000014</v>
      </c>
      <c r="C4225">
        <f>Weighting!$F$25</f>
        <v>0</v>
      </c>
      <c r="D4225" t="b">
        <f>IF(C4225=1,'Data Transformation'!$G$3+0.5*'Data Transformation'!$W$25,IF(C4226=1,D4226-'Data Transformation'!$W$25,FALSE))</f>
        <v>0</v>
      </c>
      <c r="E4225" t="str">
        <f t="array" ref="E4225">IF(ISLOGICAL(D4225),"",FREQUENCY(IF('Data Transformation'!$B$425:$B$8425='Bin Analysis'!$B4203,'Data Transformation'!$G$425:$G$8425),D4225))</f>
        <v/>
      </c>
      <c r="F4225" t="str">
        <f t="shared" si="525"/>
        <v/>
      </c>
      <c r="G4225">
        <f>Weighting!$H$25</f>
        <v>0</v>
      </c>
      <c r="H4225">
        <f t="array" ref="H4225">FREQUENCY(IF('Data Transformation'!$B$4:$B$8425=B4203,'Data Transformation'!$G$4:$G$8425),'Bin Analysis'!$B4225)</f>
        <v>20</v>
      </c>
      <c r="I4225">
        <f t="shared" si="526"/>
        <v>0</v>
      </c>
      <c r="J4225">
        <f t="shared" si="527"/>
        <v>0</v>
      </c>
      <c r="K4225">
        <f>J4225*Weighting!$W$25</f>
        <v>0</v>
      </c>
      <c r="M4225" s="14"/>
    </row>
    <row r="4226" spans="1:25" x14ac:dyDescent="0.25">
      <c r="O4226"/>
      <c r="P4226"/>
      <c r="Q4226"/>
      <c r="R4226"/>
    </row>
    <row r="4227" spans="1:25" ht="23.25" x14ac:dyDescent="0.35">
      <c r="A4227" s="21" t="s">
        <v>0</v>
      </c>
      <c r="B4227" s="21">
        <f>IFERROR(VLOOKUP(C4227,'Data Transformation'!$L$6:$M$426,2,FALSE),"")</f>
        <v>176</v>
      </c>
      <c r="C4227" s="21">
        <f>C4203+1</f>
        <v>176</v>
      </c>
      <c r="D4227" s="21"/>
      <c r="E4227" s="21"/>
      <c r="F4227" s="21"/>
      <c r="G4227" s="21"/>
      <c r="H4227" s="22"/>
      <c r="I4227" s="22"/>
      <c r="J4227" s="22"/>
      <c r="K4227" s="21"/>
      <c r="L4227" s="21">
        <f>B4227</f>
        <v>176</v>
      </c>
      <c r="M4227" s="23">
        <f>INDEX('Data Transformation'!$O$4:$O$424,MATCH($B4227,'Data Transformation'!$M$4:$M$424,0),MATCH($M$2,'Data Transformation'!$O$3,0))</f>
        <v>18</v>
      </c>
      <c r="N4227" s="27">
        <f>IF('Input and Summary Results'!$J$16="minimum",'Bin Analysis'!X4228/(M4227-1),'Bin Analysis'!Y4227/('Bin Analysis'!M4227-1))</f>
        <v>0</v>
      </c>
      <c r="O4227" s="27">
        <f>IF(M4227=FALSE,NA(),(VLOOKUP(1,C4230:K4249,4,FALSE))/(M4227-1))</f>
        <v>5.8823529411764705E-2</v>
      </c>
      <c r="P4227" s="27">
        <f>IF(M4227=FALSE,NA(),SUM(J4230:J4249)/Weighting!$S$5)</f>
        <v>0.4</v>
      </c>
      <c r="Q4227" s="27">
        <f>IF(M4227=FALSE,NA(),SUM(K4230:K4249)/Weighting!$S$6)</f>
        <v>0.34782608695652173</v>
      </c>
      <c r="R4227" s="27">
        <f>IF(M4227=FALSE,NA(),(VLOOKUP(1,G4230:K4249,3,FALSE))/(M4227-1))</f>
        <v>0.76470588235294112</v>
      </c>
      <c r="S4227" s="22" t="str">
        <f>IF(M4227=FALSE,NA(),IF(SUM(J4230:J4249)=2,"yes","no"))</f>
        <v>no</v>
      </c>
      <c r="X4227" s="2" cm="2">
        <f t="array" ref="X4227:X4228">FREQUENCY(IF('Data Transformation'!$B$425:$B$6424='Bin Analysis'!L4227,'Data Transformation'!$G$425:$G$6424),'Data Transformation'!$U$11)</f>
        <v>17</v>
      </c>
      <c r="Y4227" s="2" cm="2">
        <f t="array" ref="Y4227:Y4228">FREQUENCY(IF('Data Transformation'!$B$425:$B$6424='Bin Analysis'!L4227,'Data Transformation'!$G$425:$G$6424),'Data Transformation'!$U$12)</f>
        <v>16</v>
      </c>
    </row>
    <row r="4228" spans="1:25" x14ac:dyDescent="0.25">
      <c r="A4228" s="14" t="s">
        <v>67</v>
      </c>
      <c r="B4228" t="s">
        <v>47</v>
      </c>
      <c r="C4228" t="s">
        <v>5</v>
      </c>
      <c r="D4228" t="s">
        <v>100</v>
      </c>
      <c r="E4228" t="s">
        <v>101</v>
      </c>
      <c r="F4228" t="s">
        <v>102</v>
      </c>
      <c r="G4228" t="s">
        <v>70</v>
      </c>
      <c r="H4228" t="s">
        <v>31</v>
      </c>
      <c r="I4228" t="s">
        <v>32</v>
      </c>
      <c r="J4228" t="s">
        <v>46</v>
      </c>
      <c r="K4228" s="14" t="s">
        <v>45</v>
      </c>
      <c r="M4228" s="14"/>
      <c r="X4228" s="2">
        <v>0</v>
      </c>
      <c r="Y4228" s="2">
        <v>1</v>
      </c>
    </row>
    <row r="4229" spans="1:25" x14ac:dyDescent="0.25">
      <c r="A4229" s="32"/>
      <c r="D4229" t="b">
        <f>IF(C4229=1,'Data Transformation'!$G$3+0.5*'Data Transformation'!$W$25,IF(C4230=1,D4230-'Data Transformation'!$W$25,FALSE))</f>
        <v>0</v>
      </c>
      <c r="E4229" t="str">
        <f t="array" ref="E4229">IF(ISLOGICAL(D4229),"",FREQUENCY(IF('Data Transformation'!$B$425:$B$8425='Bin Analysis'!$B4227,'Data Transformation'!$G$425:$G$8425),D4229))</f>
        <v/>
      </c>
      <c r="F4229" t="str">
        <f>IF(ISLOGICAL(D4229),"",E4229-E4228)</f>
        <v/>
      </c>
      <c r="M4229" s="14"/>
    </row>
    <row r="4230" spans="1:25" x14ac:dyDescent="0.25">
      <c r="A4230" s="32">
        <f>IF(Weighting!$P$6&gt;0,B4230,"")</f>
        <v>0.32100000000000001</v>
      </c>
      <c r="B4230">
        <f>Weighting!$C$6</f>
        <v>0.32100000000000001</v>
      </c>
      <c r="C4230">
        <f>Weighting!$F$6</f>
        <v>0</v>
      </c>
      <c r="D4230" t="b">
        <f>IF(C4230=1,'Data Transformation'!$G$3+0.5*'Data Transformation'!$W$25,IF(C4231=1,D4231-'Data Transformation'!$W$25,FALSE))</f>
        <v>0</v>
      </c>
      <c r="E4230" t="str">
        <f t="array" ref="E4230">IF(ISLOGICAL(D4230),"",FREQUENCY(IF('Data Transformation'!$B$425:$B$8425='Bin Analysis'!$B4227,'Data Transformation'!$G$425:$G$8425),D4230))</f>
        <v/>
      </c>
      <c r="F4230" t="str">
        <f>IF(ISLOGICAL(D4230),"",E4230-E4229)</f>
        <v/>
      </c>
      <c r="G4230">
        <f>Weighting!$H$6</f>
        <v>1</v>
      </c>
      <c r="H4230">
        <f t="array" ref="H4230">FREQUENCY(IF('Data Transformation'!$B$4:$B$8425=B4227,'Data Transformation'!$G$4:$G$8425),'Bin Analysis'!$B4230)</f>
        <v>13</v>
      </c>
      <c r="I4230">
        <f>H4230-H4229</f>
        <v>13</v>
      </c>
      <c r="J4230">
        <f>IF(I4230=0,0,1)</f>
        <v>1</v>
      </c>
      <c r="K4230">
        <f>J4230*Weighting!$W$6</f>
        <v>1</v>
      </c>
      <c r="M4230" s="14"/>
    </row>
    <row r="4231" spans="1:25" x14ac:dyDescent="0.25">
      <c r="A4231" s="32">
        <f>IF(Weighting!$P$7&gt;0,B4231,"")</f>
        <v>0.45200000000000001</v>
      </c>
      <c r="B4231">
        <f>Weighting!$C$7</f>
        <v>0.45200000000000001</v>
      </c>
      <c r="C4231">
        <f>Weighting!$F$7</f>
        <v>0</v>
      </c>
      <c r="D4231" t="b">
        <f>IF(C4231=1,'Data Transformation'!$G$3+0.5*'Data Transformation'!$W$25,IF(C4232=1,D4232-'Data Transformation'!$W$25,FALSE))</f>
        <v>0</v>
      </c>
      <c r="E4231" t="str">
        <f t="array" ref="E4231">IF(ISLOGICAL(D4231),"",FREQUENCY(IF('Data Transformation'!$B$425:$B$8425='Bin Analysis'!$B4227,'Data Transformation'!$G$425:$G$8425),D4231))</f>
        <v/>
      </c>
      <c r="F4231" t="str">
        <f t="shared" ref="F4231:F4249" si="528">IF(ISLOGICAL(D4231),"",E4231-E4230)</f>
        <v/>
      </c>
      <c r="G4231">
        <f>Weighting!$H$7</f>
        <v>0</v>
      </c>
      <c r="H4231">
        <f t="array" ref="H4231">FREQUENCY(IF('Data Transformation'!$B$4:$B$8425=B4227,'Data Transformation'!$G$4:$G$8425),'Bin Analysis'!$B4231)</f>
        <v>13</v>
      </c>
      <c r="I4231">
        <f t="shared" ref="I4231:I4249" si="529">H4231-H4230</f>
        <v>0</v>
      </c>
      <c r="J4231">
        <f>IF(I4231=0,0,1)</f>
        <v>0</v>
      </c>
      <c r="K4231">
        <f>J4231*Weighting!$W$7</f>
        <v>0</v>
      </c>
      <c r="M4231" s="14"/>
    </row>
    <row r="4232" spans="1:25" x14ac:dyDescent="0.25">
      <c r="A4232" s="32">
        <f>IF(Weighting!$P$8&gt;0,B4232,"")</f>
        <v>0.58299999999999996</v>
      </c>
      <c r="B4232">
        <f>Weighting!$C$8</f>
        <v>0.58299999999999996</v>
      </c>
      <c r="C4232">
        <f>Weighting!$F$8</f>
        <v>0</v>
      </c>
      <c r="D4232" t="b">
        <f>IF(C4232=1,'Data Transformation'!$G$3+0.5*'Data Transformation'!$W$25,IF(C4233=1,D4233-'Data Transformation'!$W$25,FALSE))</f>
        <v>0</v>
      </c>
      <c r="E4232" t="str">
        <f t="array" ref="E4232">IF(ISLOGICAL(D4232),"",FREQUENCY(IF('Data Transformation'!$B$425:$B$8425='Bin Analysis'!$B4227,'Data Transformation'!$G$425:$G$8425),D4232))</f>
        <v/>
      </c>
      <c r="F4232" t="str">
        <f t="shared" si="528"/>
        <v/>
      </c>
      <c r="G4232">
        <f>Weighting!$H$8</f>
        <v>0</v>
      </c>
      <c r="H4232">
        <f t="array" ref="H4232">FREQUENCY(IF('Data Transformation'!$B$4:$B$8425=B4227,'Data Transformation'!$G$4:$G$8425),'Bin Analysis'!$B4232)</f>
        <v>13</v>
      </c>
      <c r="I4232">
        <f t="shared" si="529"/>
        <v>0</v>
      </c>
      <c r="J4232">
        <f t="shared" ref="J4232:J4249" si="530">IF(I4232=0,0,1)</f>
        <v>0</v>
      </c>
      <c r="K4232">
        <f>J4232*Weighting!$W$8</f>
        <v>0</v>
      </c>
      <c r="M4232" s="14"/>
    </row>
    <row r="4233" spans="1:25" x14ac:dyDescent="0.25">
      <c r="A4233" s="32">
        <f>IF(Weighting!$P$9&gt;0,B4233,"")</f>
        <v>0.71399999999999997</v>
      </c>
      <c r="B4233" s="50">
        <f>Weighting!$C$9</f>
        <v>0.71399999999999997</v>
      </c>
      <c r="C4233">
        <f>Weighting!$F$9</f>
        <v>0</v>
      </c>
      <c r="D4233" t="b">
        <f>IF(C4233=1,'Data Transformation'!$G$3+0.5*'Data Transformation'!$W$25,IF(C4234=1,D4234-'Data Transformation'!$W$25,FALSE))</f>
        <v>0</v>
      </c>
      <c r="E4233" t="str">
        <f t="array" ref="E4233">IF(ISLOGICAL(D4233),"",FREQUENCY(IF('Data Transformation'!$B$425:$B$8425='Bin Analysis'!$B4227,'Data Transformation'!$G$425:$G$8425),D4233))</f>
        <v/>
      </c>
      <c r="F4233" t="str">
        <f t="shared" si="528"/>
        <v/>
      </c>
      <c r="G4233">
        <f>Weighting!$H$9</f>
        <v>0</v>
      </c>
      <c r="H4233">
        <f t="array" ref="H4233">FREQUENCY(IF('Data Transformation'!$B$4:$B$8425=B4227,'Data Transformation'!$G$4:$G$8425),'Bin Analysis'!$B4233)</f>
        <v>15</v>
      </c>
      <c r="I4233">
        <f t="shared" si="529"/>
        <v>2</v>
      </c>
      <c r="J4233">
        <f t="shared" si="530"/>
        <v>1</v>
      </c>
      <c r="K4233">
        <f>J4233*Weighting!$W$9</f>
        <v>3</v>
      </c>
      <c r="M4233" s="14"/>
    </row>
    <row r="4234" spans="1:25" x14ac:dyDescent="0.25">
      <c r="A4234" s="32">
        <f>IF(Weighting!$P$10&gt;0,B4234,"")</f>
        <v>0.84499999999999997</v>
      </c>
      <c r="B4234">
        <f>Weighting!$C$10</f>
        <v>0.84499999999999997</v>
      </c>
      <c r="C4234">
        <f>Weighting!$F$10</f>
        <v>0</v>
      </c>
      <c r="D4234" t="b">
        <f>IF(C4234=1,'Data Transformation'!$G$3+0.5*'Data Transformation'!$W$25,IF(C4235=1,D4235-'Data Transformation'!$W$25,FALSE))</f>
        <v>0</v>
      </c>
      <c r="E4234" t="str">
        <f t="array" ref="E4234">IF(ISLOGICAL(D4234),"",FREQUENCY(IF('Data Transformation'!$B$425:$B$8425='Bin Analysis'!$B4227,'Data Transformation'!$G$425:$G$8425),D4234))</f>
        <v/>
      </c>
      <c r="F4234" t="str">
        <f t="shared" si="528"/>
        <v/>
      </c>
      <c r="G4234">
        <f>Weighting!$H$10</f>
        <v>0</v>
      </c>
      <c r="H4234">
        <f t="array" ref="H4234">FREQUENCY(IF('Data Transformation'!$B$4:$B$8425=B4227,'Data Transformation'!$G$4:$G$8425),'Bin Analysis'!$B4234)</f>
        <v>16</v>
      </c>
      <c r="I4234">
        <f t="shared" si="529"/>
        <v>1</v>
      </c>
      <c r="J4234">
        <f t="shared" si="530"/>
        <v>1</v>
      </c>
      <c r="K4234">
        <f>J4234*Weighting!$W$10</f>
        <v>3</v>
      </c>
      <c r="M4234" s="14"/>
    </row>
    <row r="4235" spans="1:25" x14ac:dyDescent="0.25">
      <c r="A4235" s="32">
        <f>IF(Weighting!$P$11&gt;0,B4235,"")</f>
        <v>0.97599999999999998</v>
      </c>
      <c r="B4235">
        <f>Weighting!$C$11</f>
        <v>0.97599999999999998</v>
      </c>
      <c r="C4235">
        <f>Weighting!$F$11</f>
        <v>0</v>
      </c>
      <c r="D4235">
        <f>IF(C4235=1,'Data Transformation'!$G$3+0.5*'Data Transformation'!$W$25,IF(C4236=1,D4236-'Data Transformation'!$W$25,FALSE))</f>
        <v>0.86899999999999999</v>
      </c>
      <c r="E4235">
        <f t="array" ref="E4235">IF(ISLOGICAL(D4235),"",FREQUENCY(IF('Data Transformation'!$B$425:$B$8425='Bin Analysis'!$B4227,'Data Transformation'!$G$425:$G$8425),D4235))</f>
        <v>16</v>
      </c>
      <c r="F4235" t="e">
        <f t="shared" si="528"/>
        <v>#VALUE!</v>
      </c>
      <c r="G4235">
        <f>Weighting!$H$11</f>
        <v>0</v>
      </c>
      <c r="H4235">
        <f t="array" ref="H4235">FREQUENCY(IF('Data Transformation'!$B$4:$B$8425=B4227,'Data Transformation'!$G$4:$G$8425),'Bin Analysis'!$B4235)</f>
        <v>16</v>
      </c>
      <c r="I4235">
        <f t="shared" si="529"/>
        <v>0</v>
      </c>
      <c r="J4235">
        <f t="shared" si="530"/>
        <v>0</v>
      </c>
      <c r="K4235">
        <f>J4235*Weighting!$W$11</f>
        <v>0</v>
      </c>
      <c r="M4235" s="14"/>
    </row>
    <row r="4236" spans="1:25" x14ac:dyDescent="0.25">
      <c r="A4236" s="32">
        <f>IF(Weighting!$P$12&gt;0,B4236,"")</f>
        <v>1.107</v>
      </c>
      <c r="B4236">
        <f>Weighting!$C$12</f>
        <v>1.107</v>
      </c>
      <c r="C4236">
        <f>Weighting!$F$12</f>
        <v>1</v>
      </c>
      <c r="D4236">
        <f>IF(C4236=1,'Data Transformation'!$G$3+0.5*'Data Transformation'!$W$25,IF(C4237=1,D4237-'Data Transformation'!$W$25,FALSE))</f>
        <v>1.131</v>
      </c>
      <c r="E4236">
        <f t="array" ref="E4236">IF(ISLOGICAL(D4236),"",FREQUENCY(IF('Data Transformation'!$B$425:$B$8425='Bin Analysis'!$B4227,'Data Transformation'!$G$425:$G$8425),D4236))</f>
        <v>17</v>
      </c>
      <c r="F4236">
        <f t="shared" si="528"/>
        <v>1</v>
      </c>
      <c r="G4236">
        <f>Weighting!$H$12</f>
        <v>0</v>
      </c>
      <c r="H4236">
        <f t="array" ref="H4236">FREQUENCY(IF('Data Transformation'!$B$4:$B$8425=B4227,'Data Transformation'!$G$4:$G$8425),'Bin Analysis'!$B4236)</f>
        <v>18</v>
      </c>
      <c r="I4236">
        <f t="shared" si="529"/>
        <v>2</v>
      </c>
      <c r="J4236">
        <f t="shared" si="530"/>
        <v>1</v>
      </c>
      <c r="K4236">
        <f>J4236*Weighting!$W$12</f>
        <v>1</v>
      </c>
      <c r="M4236" s="14"/>
    </row>
    <row r="4237" spans="1:25" x14ac:dyDescent="0.25">
      <c r="A4237" s="32">
        <f>IF(Weighting!$P$13&gt;0,B4237,"")</f>
        <v>1.238</v>
      </c>
      <c r="B4237">
        <f>Weighting!$C$13</f>
        <v>1.238</v>
      </c>
      <c r="C4237">
        <f>Weighting!$F$13</f>
        <v>0</v>
      </c>
      <c r="D4237" t="b">
        <f>IF(C4237=1,'Data Transformation'!$G$3+0.5*'Data Transformation'!$W$25,IF(C4238=1,D4238-'Data Transformation'!$W$25,FALSE))</f>
        <v>0</v>
      </c>
      <c r="E4237" t="str">
        <f t="array" ref="E4237">IF(ISLOGICAL(D4237),"",FREQUENCY(IF('Data Transformation'!$B$425:$B$8425='Bin Analysis'!$B4227,'Data Transformation'!$G$425:$G$8425),D4237))</f>
        <v/>
      </c>
      <c r="F4237" t="str">
        <f t="shared" si="528"/>
        <v/>
      </c>
      <c r="G4237">
        <f>Weighting!$H$13</f>
        <v>0</v>
      </c>
      <c r="H4237">
        <f t="array" ref="H4237">FREQUENCY(IF('Data Transformation'!$B$4:$B$8425=B4227,'Data Transformation'!$G$4:$G$8425),'Bin Analysis'!$B4237)</f>
        <v>18</v>
      </c>
      <c r="I4237">
        <f t="shared" si="529"/>
        <v>0</v>
      </c>
      <c r="J4237">
        <f t="shared" si="530"/>
        <v>0</v>
      </c>
      <c r="K4237">
        <f>J4237*Weighting!$W$13</f>
        <v>0</v>
      </c>
      <c r="M4237" s="14"/>
    </row>
    <row r="4238" spans="1:25" x14ac:dyDescent="0.25">
      <c r="A4238" s="32">
        <f>IF(Weighting!$P$14&gt;0,B4238,"")</f>
        <v>1.369</v>
      </c>
      <c r="B4238">
        <f>Weighting!$C$14</f>
        <v>1.369</v>
      </c>
      <c r="C4238">
        <f>Weighting!$F$14</f>
        <v>0</v>
      </c>
      <c r="D4238" t="b">
        <f>IF(C4238=1,'Data Transformation'!$G$3+0.5*'Data Transformation'!$W$25,IF(C4239=1,D4239-'Data Transformation'!$W$25,FALSE))</f>
        <v>0</v>
      </c>
      <c r="E4238" t="str">
        <f t="array" ref="E4238">IF(ISLOGICAL(D4238),"",FREQUENCY(IF('Data Transformation'!$B$425:$B$8425='Bin Analysis'!$B4227,'Data Transformation'!$G$425:$G$8425),D4238))</f>
        <v/>
      </c>
      <c r="F4238" t="str">
        <f t="shared" si="528"/>
        <v/>
      </c>
      <c r="G4238">
        <f>Weighting!$H$14</f>
        <v>0</v>
      </c>
      <c r="H4238">
        <f t="array" ref="H4238">FREQUENCY(IF('Data Transformation'!$B$4:$B$8425=B4227,'Data Transformation'!$G$4:$G$8425),'Bin Analysis'!$B4238)</f>
        <v>18</v>
      </c>
      <c r="I4238">
        <f t="shared" si="529"/>
        <v>0</v>
      </c>
      <c r="J4238">
        <f t="shared" si="530"/>
        <v>0</v>
      </c>
      <c r="K4238">
        <f>J4238*Weighting!$W$14</f>
        <v>0</v>
      </c>
      <c r="M4238" s="14"/>
    </row>
    <row r="4239" spans="1:25" x14ac:dyDescent="0.25">
      <c r="A4239" s="32">
        <f>IF(Weighting!$P$15&gt;0,B4239,"")</f>
        <v>1.5000009999999999</v>
      </c>
      <c r="B4239">
        <f>Weighting!$C$15</f>
        <v>1.5000009999999999</v>
      </c>
      <c r="C4239">
        <f>Weighting!$F$15</f>
        <v>0</v>
      </c>
      <c r="D4239" t="b">
        <f>IF(C4239=1,'Data Transformation'!$G$3+0.5*'Data Transformation'!$W$25,IF(C4240=1,D4240-'Data Transformation'!$W$25,FALSE))</f>
        <v>0</v>
      </c>
      <c r="E4239" t="str">
        <f t="array" ref="E4239">IF(ISLOGICAL(D4239),"",FREQUENCY(IF('Data Transformation'!$B$425:$B$8425='Bin Analysis'!$B4227,'Data Transformation'!$G$425:$G$8425),D4239))</f>
        <v/>
      </c>
      <c r="F4239" t="str">
        <f t="shared" si="528"/>
        <v/>
      </c>
      <c r="G4239">
        <f>Weighting!$H$15</f>
        <v>0</v>
      </c>
      <c r="H4239">
        <f t="array" ref="H4239">FREQUENCY(IF('Data Transformation'!$B$4:$B$8425=B4227,'Data Transformation'!$G$4:$G$8425),'Bin Analysis'!$B4239)</f>
        <v>18</v>
      </c>
      <c r="I4239">
        <f t="shared" si="529"/>
        <v>0</v>
      </c>
      <c r="J4239">
        <f t="shared" si="530"/>
        <v>0</v>
      </c>
      <c r="K4239">
        <f>J4239*Weighting!$W$15</f>
        <v>0</v>
      </c>
      <c r="M4239" s="14"/>
    </row>
    <row r="4240" spans="1:25" x14ac:dyDescent="0.25">
      <c r="A4240" s="32" t="str">
        <f>IF(Weighting!$P$16&gt;0,B4240,"")</f>
        <v/>
      </c>
      <c r="B4240">
        <f>Weighting!$C$16</f>
        <v>1.631</v>
      </c>
      <c r="C4240">
        <f>Weighting!$F$16</f>
        <v>0</v>
      </c>
      <c r="D4240" t="b">
        <f>IF(C4240=1,'Data Transformation'!$G$3+0.5*'Data Transformation'!$W$25,IF(C4241=1,D4241-'Data Transformation'!$W$25,FALSE))</f>
        <v>0</v>
      </c>
      <c r="E4240" t="str">
        <f t="array" ref="E4240">IF(ISLOGICAL(D4240),"",FREQUENCY(IF('Data Transformation'!$B$425:$B$8425='Bin Analysis'!$B4227,'Data Transformation'!$G$425:$G$8425),D4240))</f>
        <v/>
      </c>
      <c r="F4240" t="str">
        <f t="shared" si="528"/>
        <v/>
      </c>
      <c r="G4240">
        <f>Weighting!$H$16</f>
        <v>0</v>
      </c>
      <c r="H4240">
        <f t="array" ref="H4240">FREQUENCY(IF('Data Transformation'!$B$4:$B$8425=B4227,'Data Transformation'!$G$4:$G$8425),'Bin Analysis'!$B4240)</f>
        <v>18</v>
      </c>
      <c r="I4240">
        <f t="shared" si="529"/>
        <v>0</v>
      </c>
      <c r="J4240">
        <f t="shared" si="530"/>
        <v>0</v>
      </c>
      <c r="K4240">
        <f>J4240*Weighting!$W$16</f>
        <v>0</v>
      </c>
      <c r="M4240" s="14"/>
    </row>
    <row r="4241" spans="1:25" x14ac:dyDescent="0.25">
      <c r="A4241" s="32" t="str">
        <f>IF(Weighting!$P$17&gt;0,B4241,"")</f>
        <v/>
      </c>
      <c r="B4241">
        <f>Weighting!$C$17</f>
        <v>1.762</v>
      </c>
      <c r="C4241">
        <f>Weighting!$F$17</f>
        <v>0</v>
      </c>
      <c r="D4241" t="b">
        <f>IF(C4241=1,'Data Transformation'!$G$3+0.5*'Data Transformation'!$W$25,IF(C4242=1,D4242-'Data Transformation'!$W$25,FALSE))</f>
        <v>0</v>
      </c>
      <c r="E4241" t="str">
        <f t="array" ref="E4241">IF(ISLOGICAL(D4241),"",FREQUENCY(IF('Data Transformation'!$B$425:$B$8425='Bin Analysis'!$B4227,'Data Transformation'!$G$425:$G$8425),D4241))</f>
        <v/>
      </c>
      <c r="F4241" t="str">
        <f t="shared" si="528"/>
        <v/>
      </c>
      <c r="G4241">
        <f>Weighting!$H$17</f>
        <v>0</v>
      </c>
      <c r="H4241">
        <f t="array" ref="H4241">FREQUENCY(IF('Data Transformation'!$B$4:$B$8425=B4227,'Data Transformation'!$G$4:$G$8425),'Bin Analysis'!$B4241)</f>
        <v>18</v>
      </c>
      <c r="I4241">
        <f t="shared" si="529"/>
        <v>0</v>
      </c>
      <c r="J4241">
        <f t="shared" si="530"/>
        <v>0</v>
      </c>
      <c r="K4241">
        <f>J4241*Weighting!$W$17</f>
        <v>0</v>
      </c>
      <c r="M4241" s="14"/>
    </row>
    <row r="4242" spans="1:25" x14ac:dyDescent="0.25">
      <c r="A4242" s="32" t="str">
        <f>IF(Weighting!$P$18&gt;0,B4242,"")</f>
        <v/>
      </c>
      <c r="B4242">
        <f>Weighting!$C$18</f>
        <v>1.893</v>
      </c>
      <c r="C4242">
        <f>Weighting!$F$18</f>
        <v>0</v>
      </c>
      <c r="D4242" t="b">
        <f>IF(C4242=1,'Data Transformation'!$G$3+0.5*'Data Transformation'!$W$25,IF(C4243=1,D4243-'Data Transformation'!$W$25,FALSE))</f>
        <v>0</v>
      </c>
      <c r="E4242" t="str">
        <f t="array" ref="E4242">IF(ISLOGICAL(D4242),"",FREQUENCY(IF('Data Transformation'!$B$425:$B$8425='Bin Analysis'!$B4227,'Data Transformation'!$G$425:$G$8425),D4242))</f>
        <v/>
      </c>
      <c r="F4242" t="str">
        <f t="shared" si="528"/>
        <v/>
      </c>
      <c r="G4242">
        <f>Weighting!$H$18</f>
        <v>0</v>
      </c>
      <c r="H4242">
        <f t="array" ref="H4242">FREQUENCY(IF('Data Transformation'!$B$4:$B$8425=B4227,'Data Transformation'!$G$4:$G$8425),'Bin Analysis'!$B4242)</f>
        <v>18</v>
      </c>
      <c r="I4242">
        <f t="shared" si="529"/>
        <v>0</v>
      </c>
      <c r="J4242">
        <f t="shared" si="530"/>
        <v>0</v>
      </c>
      <c r="K4242">
        <f>J4242*Weighting!$W$18</f>
        <v>0</v>
      </c>
      <c r="M4242" s="14"/>
    </row>
    <row r="4243" spans="1:25" x14ac:dyDescent="0.25">
      <c r="A4243" s="32" t="str">
        <f>IF(Weighting!$P$19&gt;0,B4243,"")</f>
        <v/>
      </c>
      <c r="B4243">
        <f>Weighting!$C$19</f>
        <v>2.024</v>
      </c>
      <c r="C4243">
        <f>Weighting!$F$19</f>
        <v>0</v>
      </c>
      <c r="D4243" t="b">
        <f>IF(C4243=1,'Data Transformation'!$G$3+0.5*'Data Transformation'!$W$25,IF(C4244=1,D4244-'Data Transformation'!$W$25,FALSE))</f>
        <v>0</v>
      </c>
      <c r="E4243" t="str">
        <f t="array" ref="E4243">IF(ISLOGICAL(D4243),"",FREQUENCY(IF('Data Transformation'!$B$425:$B$8425='Bin Analysis'!$B4227,'Data Transformation'!$G$425:$G$8425),D4243))</f>
        <v/>
      </c>
      <c r="F4243" t="str">
        <f t="shared" si="528"/>
        <v/>
      </c>
      <c r="G4243">
        <f>Weighting!$H$19</f>
        <v>0</v>
      </c>
      <c r="H4243">
        <f t="array" ref="H4243">FREQUENCY(IF('Data Transformation'!$B$4:$B$8425=B4227,'Data Transformation'!$G$4:$G$8425),'Bin Analysis'!$B4243)</f>
        <v>18</v>
      </c>
      <c r="I4243">
        <f t="shared" si="529"/>
        <v>0</v>
      </c>
      <c r="J4243">
        <f t="shared" si="530"/>
        <v>0</v>
      </c>
      <c r="K4243">
        <f>J4243*Weighting!$W$19</f>
        <v>0</v>
      </c>
      <c r="M4243" s="14"/>
    </row>
    <row r="4244" spans="1:25" x14ac:dyDescent="0.25">
      <c r="A4244" s="32" t="str">
        <f>IF(Weighting!$P$20&gt;0,B4244,"")</f>
        <v/>
      </c>
      <c r="B4244">
        <f>Weighting!$C$20</f>
        <v>2.1550000000000002</v>
      </c>
      <c r="C4244">
        <f>Weighting!$F$20</f>
        <v>0</v>
      </c>
      <c r="D4244" t="b">
        <f>IF(C4244=1,'Data Transformation'!$G$3+0.5*'Data Transformation'!$W$25,IF(C4245=1,D4245-'Data Transformation'!$W$25,FALSE))</f>
        <v>0</v>
      </c>
      <c r="E4244" t="str">
        <f t="array" ref="E4244">IF(ISLOGICAL(D4244),"",FREQUENCY(IF('Data Transformation'!$B$425:$B$8425='Bin Analysis'!$B4227,'Data Transformation'!$G$425:$G$8425),D4244))</f>
        <v/>
      </c>
      <c r="F4244" t="str">
        <f t="shared" si="528"/>
        <v/>
      </c>
      <c r="G4244">
        <f>Weighting!$H$20</f>
        <v>0</v>
      </c>
      <c r="H4244">
        <f t="array" ref="H4244">FREQUENCY(IF('Data Transformation'!$B$4:$B$8425=B4227,'Data Transformation'!$G$4:$G$8425),'Bin Analysis'!$B4244)</f>
        <v>18</v>
      </c>
      <c r="I4244">
        <f t="shared" si="529"/>
        <v>0</v>
      </c>
      <c r="J4244">
        <f t="shared" si="530"/>
        <v>0</v>
      </c>
      <c r="K4244">
        <f>J4244*Weighting!$W$20</f>
        <v>0</v>
      </c>
      <c r="M4244" s="14"/>
    </row>
    <row r="4245" spans="1:25" x14ac:dyDescent="0.25">
      <c r="A4245" s="32" t="str">
        <f>IF(Weighting!$P$21&gt;0,B4245,"")</f>
        <v/>
      </c>
      <c r="B4245">
        <f>Weighting!$C$21</f>
        <v>2.2860000000000005</v>
      </c>
      <c r="C4245">
        <f>Weighting!$F$21</f>
        <v>0</v>
      </c>
      <c r="D4245" t="b">
        <f>IF(C4245=1,'Data Transformation'!$G$3+0.5*'Data Transformation'!$W$25,IF(C4246=1,D4246-'Data Transformation'!$W$25,FALSE))</f>
        <v>0</v>
      </c>
      <c r="E4245" t="str">
        <f t="array" ref="E4245">IF(ISLOGICAL(D4245),"",FREQUENCY(IF('Data Transformation'!$B$425:$B$8425='Bin Analysis'!$B4227,'Data Transformation'!$G$425:$G$8425),D4245))</f>
        <v/>
      </c>
      <c r="F4245" t="str">
        <f t="shared" si="528"/>
        <v/>
      </c>
      <c r="G4245">
        <f>Weighting!$H$21</f>
        <v>0</v>
      </c>
      <c r="H4245">
        <f t="array" ref="H4245">FREQUENCY(IF('Data Transformation'!$B$4:$B$8425=B4227,'Data Transformation'!$G$4:$G$8425),'Bin Analysis'!$B4245)</f>
        <v>18</v>
      </c>
      <c r="I4245">
        <f t="shared" si="529"/>
        <v>0</v>
      </c>
      <c r="J4245">
        <f t="shared" si="530"/>
        <v>0</v>
      </c>
      <c r="K4245">
        <f>J4245*Weighting!$W$21</f>
        <v>0</v>
      </c>
      <c r="M4245" s="14"/>
    </row>
    <row r="4246" spans="1:25" x14ac:dyDescent="0.25">
      <c r="A4246" s="32" t="str">
        <f>IF(Weighting!$P$22&gt;0,B4246,"")</f>
        <v/>
      </c>
      <c r="B4246">
        <f>Weighting!$C$22</f>
        <v>2.4170000000000007</v>
      </c>
      <c r="C4246">
        <f>Weighting!$F$22</f>
        <v>0</v>
      </c>
      <c r="D4246" t="b">
        <f>IF(C4246=1,'Data Transformation'!$G$3+0.5*'Data Transformation'!$W$25,IF(C4247=1,D4247-'Data Transformation'!$W$25,FALSE))</f>
        <v>0</v>
      </c>
      <c r="E4246" t="str">
        <f t="array" ref="E4246">IF(ISLOGICAL(D4246),"",FREQUENCY(IF('Data Transformation'!$B$425:$B$8425='Bin Analysis'!$B4227,'Data Transformation'!$G$425:$G$8425),D4246))</f>
        <v/>
      </c>
      <c r="F4246" t="str">
        <f t="shared" si="528"/>
        <v/>
      </c>
      <c r="G4246">
        <f>Weighting!$H$22</f>
        <v>0</v>
      </c>
      <c r="H4246">
        <f t="array" ref="H4246">FREQUENCY(IF('Data Transformation'!$B$4:$B$8425=B4227,'Data Transformation'!$G$4:$G$8425),'Bin Analysis'!$B4246)</f>
        <v>18</v>
      </c>
      <c r="I4246">
        <f t="shared" si="529"/>
        <v>0</v>
      </c>
      <c r="J4246">
        <f t="shared" si="530"/>
        <v>0</v>
      </c>
      <c r="K4246">
        <f>J4246*Weighting!$W$22</f>
        <v>0</v>
      </c>
      <c r="M4246" s="14"/>
    </row>
    <row r="4247" spans="1:25" x14ac:dyDescent="0.25">
      <c r="A4247" s="32" t="str">
        <f>IF(Weighting!$P$23&gt;0,B4247,"")</f>
        <v/>
      </c>
      <c r="B4247">
        <f>Weighting!$C$23</f>
        <v>2.5480000000000009</v>
      </c>
      <c r="C4247">
        <f>Weighting!$F$23</f>
        <v>0</v>
      </c>
      <c r="D4247" t="b">
        <f>IF(C4247=1,'Data Transformation'!$G$3+0.5*'Data Transformation'!$W$25,IF(C4248=1,D4248-'Data Transformation'!$W$25,FALSE))</f>
        <v>0</v>
      </c>
      <c r="E4247" t="str">
        <f t="array" ref="E4247">IF(ISLOGICAL(D4247),"",FREQUENCY(IF('Data Transformation'!$B$425:$B$8425='Bin Analysis'!$B4227,'Data Transformation'!$G$425:$G$8425),D4247))</f>
        <v/>
      </c>
      <c r="F4247" t="str">
        <f t="shared" si="528"/>
        <v/>
      </c>
      <c r="G4247">
        <f>Weighting!$H$23</f>
        <v>0</v>
      </c>
      <c r="H4247">
        <f t="array" ref="H4247">FREQUENCY(IF('Data Transformation'!$B$4:$B$8425=B4227,'Data Transformation'!$G$4:$G$8425),'Bin Analysis'!$B4247)</f>
        <v>18</v>
      </c>
      <c r="I4247">
        <f t="shared" si="529"/>
        <v>0</v>
      </c>
      <c r="J4247">
        <f t="shared" si="530"/>
        <v>0</v>
      </c>
      <c r="K4247">
        <f>J4247*Weighting!$W$23</f>
        <v>0</v>
      </c>
      <c r="M4247" s="14"/>
    </row>
    <row r="4248" spans="1:25" x14ac:dyDescent="0.25">
      <c r="A4248" s="32" t="str">
        <f>IF(Weighting!$P$24&gt;0,B4248,"")</f>
        <v/>
      </c>
      <c r="B4248">
        <f>Weighting!$C$24</f>
        <v>2.6790000000000012</v>
      </c>
      <c r="C4248">
        <f>Weighting!$F$24</f>
        <v>0</v>
      </c>
      <c r="D4248" t="b">
        <f>IF(C4248=1,'Data Transformation'!$G$3+0.5*'Data Transformation'!$W$25,IF(C4249=1,D4249-'Data Transformation'!$W$25,FALSE))</f>
        <v>0</v>
      </c>
      <c r="E4248" t="str">
        <f t="array" ref="E4248">IF(ISLOGICAL(D4248),"",FREQUENCY(IF('Data Transformation'!$B$425:$B$8425='Bin Analysis'!$B4227,'Data Transformation'!$G$425:$G$8425),D4248))</f>
        <v/>
      </c>
      <c r="F4248" t="str">
        <f t="shared" si="528"/>
        <v/>
      </c>
      <c r="G4248">
        <f>Weighting!$H$24</f>
        <v>0</v>
      </c>
      <c r="H4248">
        <f t="array" ref="H4248">FREQUENCY(IF('Data Transformation'!$B$4:$B$8425=B4227,'Data Transformation'!$G$4:$G$8425),'Bin Analysis'!$B4248)</f>
        <v>18</v>
      </c>
      <c r="I4248">
        <f t="shared" si="529"/>
        <v>0</v>
      </c>
      <c r="J4248">
        <f t="shared" si="530"/>
        <v>0</v>
      </c>
      <c r="K4248">
        <f>J4248*Weighting!$W$24</f>
        <v>0</v>
      </c>
      <c r="M4248" s="14"/>
    </row>
    <row r="4249" spans="1:25" x14ac:dyDescent="0.25">
      <c r="A4249" s="32" t="str">
        <f>IF(Weighting!$P$25&gt;0,B4249,"")</f>
        <v/>
      </c>
      <c r="B4249">
        <f>Weighting!$C$25</f>
        <v>2.8100000000000014</v>
      </c>
      <c r="C4249">
        <f>Weighting!$F$25</f>
        <v>0</v>
      </c>
      <c r="D4249" t="b">
        <f>IF(C4249=1,'Data Transformation'!$G$3+0.5*'Data Transformation'!$W$25,IF(C4250=1,D4250-'Data Transformation'!$W$25,FALSE))</f>
        <v>0</v>
      </c>
      <c r="E4249" t="str">
        <f t="array" ref="E4249">IF(ISLOGICAL(D4249),"",FREQUENCY(IF('Data Transformation'!$B$425:$B$8425='Bin Analysis'!$B4227,'Data Transformation'!$G$425:$G$8425),D4249))</f>
        <v/>
      </c>
      <c r="F4249" t="str">
        <f t="shared" si="528"/>
        <v/>
      </c>
      <c r="G4249">
        <f>Weighting!$H$25</f>
        <v>0</v>
      </c>
      <c r="H4249">
        <f t="array" ref="H4249">FREQUENCY(IF('Data Transformation'!$B$4:$B$8425=B4227,'Data Transformation'!$G$4:$G$8425),'Bin Analysis'!$B4249)</f>
        <v>18</v>
      </c>
      <c r="I4249">
        <f t="shared" si="529"/>
        <v>0</v>
      </c>
      <c r="J4249">
        <f t="shared" si="530"/>
        <v>0</v>
      </c>
      <c r="K4249">
        <f>J4249*Weighting!$W$25</f>
        <v>0</v>
      </c>
      <c r="M4249" s="14"/>
    </row>
    <row r="4250" spans="1:25" x14ac:dyDescent="0.25">
      <c r="O4250"/>
      <c r="P4250"/>
      <c r="Q4250"/>
      <c r="R4250"/>
    </row>
    <row r="4251" spans="1:25" ht="23.25" x14ac:dyDescent="0.35">
      <c r="A4251" s="21" t="s">
        <v>0</v>
      </c>
      <c r="B4251" s="21">
        <f>IFERROR(VLOOKUP(C4251,'Data Transformation'!$L$6:$M$426,2,FALSE),"")</f>
        <v>177</v>
      </c>
      <c r="C4251" s="21">
        <f>C4227+1</f>
        <v>177</v>
      </c>
      <c r="D4251" s="21"/>
      <c r="E4251" s="21"/>
      <c r="F4251" s="21"/>
      <c r="G4251" s="21"/>
      <c r="H4251" s="22"/>
      <c r="I4251" s="22"/>
      <c r="J4251" s="22"/>
      <c r="K4251" s="21"/>
      <c r="L4251" s="21">
        <f>B4251</f>
        <v>177</v>
      </c>
      <c r="M4251" s="23">
        <f>INDEX('Data Transformation'!$O$4:$O$424,MATCH($B4251,'Data Transformation'!$M$4:$M$424,0),MATCH($M$2,'Data Transformation'!$O$3,0))</f>
        <v>15</v>
      </c>
      <c r="N4251" s="27">
        <f>IF('Input and Summary Results'!$J$16="minimum",'Bin Analysis'!X4252/(M4251-1),'Bin Analysis'!Y4251/('Bin Analysis'!M4251-1))</f>
        <v>0</v>
      </c>
      <c r="O4251" s="27">
        <f>IF(M4251=FALSE,NA(),(VLOOKUP(1,C4254:K4273,4,FALSE))/(M4251-1))</f>
        <v>0</v>
      </c>
      <c r="P4251" s="27">
        <f>IF(M4251=FALSE,NA(),SUM(J4254:J4273)/Weighting!$S$5)</f>
        <v>0.5</v>
      </c>
      <c r="Q4251" s="27">
        <f>IF(M4251=FALSE,NA(),SUM(K4254:K4273)/Weighting!$S$6)</f>
        <v>0.47826086956521741</v>
      </c>
      <c r="R4251" s="27">
        <f>IF(M4251=FALSE,NA(),(VLOOKUP(1,G4254:K4273,3,FALSE))/(M4251-1))</f>
        <v>0.5</v>
      </c>
      <c r="S4251" s="22" t="str">
        <f>IF(M4251=FALSE,NA(),IF(SUM(J4254:J4273)=2,"yes","no"))</f>
        <v>no</v>
      </c>
      <c r="X4251" s="2" cm="2">
        <f t="array" ref="X4251:X4252">FREQUENCY(IF('Data Transformation'!$B$425:$B$6424='Bin Analysis'!L4251,'Data Transformation'!$G$425:$G$6424),'Data Transformation'!$U$11)</f>
        <v>14</v>
      </c>
      <c r="Y4251" s="2" cm="2">
        <f t="array" ref="Y4251:Y4252">FREQUENCY(IF('Data Transformation'!$B$425:$B$6424='Bin Analysis'!L4251,'Data Transformation'!$G$425:$G$6424),'Data Transformation'!$U$12)</f>
        <v>14</v>
      </c>
    </row>
    <row r="4252" spans="1:25" x14ac:dyDescent="0.25">
      <c r="A4252" s="14" t="s">
        <v>67</v>
      </c>
      <c r="B4252" t="s">
        <v>47</v>
      </c>
      <c r="C4252" t="s">
        <v>5</v>
      </c>
      <c r="D4252" t="s">
        <v>100</v>
      </c>
      <c r="E4252" t="s">
        <v>101</v>
      </c>
      <c r="F4252" t="s">
        <v>102</v>
      </c>
      <c r="G4252" t="s">
        <v>70</v>
      </c>
      <c r="H4252" t="s">
        <v>31</v>
      </c>
      <c r="I4252" t="s">
        <v>32</v>
      </c>
      <c r="J4252" t="s">
        <v>46</v>
      </c>
      <c r="K4252" s="14" t="s">
        <v>45</v>
      </c>
      <c r="M4252" s="14"/>
      <c r="X4252" s="2">
        <v>0</v>
      </c>
      <c r="Y4252" s="2">
        <v>0</v>
      </c>
    </row>
    <row r="4253" spans="1:25" x14ac:dyDescent="0.25">
      <c r="A4253" s="32"/>
      <c r="D4253" t="b">
        <f>IF(C4253=1,'Data Transformation'!$G$3+0.5*'Data Transformation'!$W$25,IF(C4254=1,D4254-'Data Transformation'!$W$25,FALSE))</f>
        <v>0</v>
      </c>
      <c r="E4253" t="str">
        <f t="array" ref="E4253">IF(ISLOGICAL(D4253),"",FREQUENCY(IF('Data Transformation'!$B$425:$B$8425='Bin Analysis'!$B4251,'Data Transformation'!$G$425:$G$8425),D4253))</f>
        <v/>
      </c>
      <c r="F4253" t="str">
        <f>IF(ISLOGICAL(D4253),"",E4253-E4252)</f>
        <v/>
      </c>
      <c r="M4253" s="14"/>
    </row>
    <row r="4254" spans="1:25" x14ac:dyDescent="0.25">
      <c r="A4254" s="32">
        <f>IF(Weighting!$P$6&gt;0,B4254,"")</f>
        <v>0.32100000000000001</v>
      </c>
      <c r="B4254">
        <f>Weighting!$C$6</f>
        <v>0.32100000000000001</v>
      </c>
      <c r="C4254">
        <f>Weighting!$F$6</f>
        <v>0</v>
      </c>
      <c r="D4254" t="b">
        <f>IF(C4254=1,'Data Transformation'!$G$3+0.5*'Data Transformation'!$W$25,IF(C4255=1,D4255-'Data Transformation'!$W$25,FALSE))</f>
        <v>0</v>
      </c>
      <c r="E4254" t="str">
        <f t="array" ref="E4254">IF(ISLOGICAL(D4254),"",FREQUENCY(IF('Data Transformation'!$B$425:$B$8425='Bin Analysis'!$B4251,'Data Transformation'!$G$425:$G$8425),D4254))</f>
        <v/>
      </c>
      <c r="F4254" t="str">
        <f>IF(ISLOGICAL(D4254),"",E4254-E4253)</f>
        <v/>
      </c>
      <c r="G4254">
        <f>Weighting!$H$6</f>
        <v>1</v>
      </c>
      <c r="H4254">
        <f t="array" ref="H4254">FREQUENCY(IF('Data Transformation'!$B$4:$B$8425=B4251,'Data Transformation'!$G$4:$G$8425),'Bin Analysis'!$B4254)</f>
        <v>7</v>
      </c>
      <c r="I4254">
        <f>H4254-H4253</f>
        <v>7</v>
      </c>
      <c r="J4254">
        <f>IF(I4254=0,0,1)</f>
        <v>1</v>
      </c>
      <c r="K4254">
        <f>J4254*Weighting!$W$6</f>
        <v>1</v>
      </c>
      <c r="M4254" s="14"/>
    </row>
    <row r="4255" spans="1:25" x14ac:dyDescent="0.25">
      <c r="A4255" s="32">
        <f>IF(Weighting!$P$7&gt;0,B4255,"")</f>
        <v>0.45200000000000001</v>
      </c>
      <c r="B4255">
        <f>Weighting!$C$7</f>
        <v>0.45200000000000001</v>
      </c>
      <c r="C4255">
        <f>Weighting!$F$7</f>
        <v>0</v>
      </c>
      <c r="D4255" t="b">
        <f>IF(C4255=1,'Data Transformation'!$G$3+0.5*'Data Transformation'!$W$25,IF(C4256=1,D4256-'Data Transformation'!$W$25,FALSE))</f>
        <v>0</v>
      </c>
      <c r="E4255" t="str">
        <f t="array" ref="E4255">IF(ISLOGICAL(D4255),"",FREQUENCY(IF('Data Transformation'!$B$425:$B$8425='Bin Analysis'!$B4251,'Data Transformation'!$G$425:$G$8425),D4255))</f>
        <v/>
      </c>
      <c r="F4255" t="str">
        <f t="shared" ref="F4255:F4273" si="531">IF(ISLOGICAL(D4255),"",E4255-E4254)</f>
        <v/>
      </c>
      <c r="G4255">
        <f>Weighting!$H$7</f>
        <v>0</v>
      </c>
      <c r="H4255">
        <f t="array" ref="H4255">FREQUENCY(IF('Data Transformation'!$B$4:$B$8425=B4251,'Data Transformation'!$G$4:$G$8425),'Bin Analysis'!$B4255)</f>
        <v>7</v>
      </c>
      <c r="I4255">
        <f t="shared" ref="I4255:I4273" si="532">H4255-H4254</f>
        <v>0</v>
      </c>
      <c r="J4255">
        <f>IF(I4255=0,0,1)</f>
        <v>0</v>
      </c>
      <c r="K4255">
        <f>J4255*Weighting!$W$7</f>
        <v>0</v>
      </c>
      <c r="M4255" s="14"/>
    </row>
    <row r="4256" spans="1:25" x14ac:dyDescent="0.25">
      <c r="A4256" s="32">
        <f>IF(Weighting!$P$8&gt;0,B4256,"")</f>
        <v>0.58299999999999996</v>
      </c>
      <c r="B4256">
        <f>Weighting!$C$8</f>
        <v>0.58299999999999996</v>
      </c>
      <c r="C4256">
        <f>Weighting!$F$8</f>
        <v>0</v>
      </c>
      <c r="D4256" t="b">
        <f>IF(C4256=1,'Data Transformation'!$G$3+0.5*'Data Transformation'!$W$25,IF(C4257=1,D4257-'Data Transformation'!$W$25,FALSE))</f>
        <v>0</v>
      </c>
      <c r="E4256" t="str">
        <f t="array" ref="E4256">IF(ISLOGICAL(D4256),"",FREQUENCY(IF('Data Transformation'!$B$425:$B$8425='Bin Analysis'!$B4251,'Data Transformation'!$G$425:$G$8425),D4256))</f>
        <v/>
      </c>
      <c r="F4256" t="str">
        <f t="shared" si="531"/>
        <v/>
      </c>
      <c r="G4256">
        <f>Weighting!$H$8</f>
        <v>0</v>
      </c>
      <c r="H4256">
        <f t="array" ref="H4256">FREQUENCY(IF('Data Transformation'!$B$4:$B$8425=B4251,'Data Transformation'!$G$4:$G$8425),'Bin Analysis'!$B4256)</f>
        <v>9</v>
      </c>
      <c r="I4256">
        <f t="shared" si="532"/>
        <v>2</v>
      </c>
      <c r="J4256">
        <f t="shared" ref="J4256:J4273" si="533">IF(I4256=0,0,1)</f>
        <v>1</v>
      </c>
      <c r="K4256">
        <f>J4256*Weighting!$W$8</f>
        <v>3</v>
      </c>
      <c r="M4256" s="14"/>
    </row>
    <row r="4257" spans="1:13" x14ac:dyDescent="0.25">
      <c r="A4257" s="32">
        <f>IF(Weighting!$P$9&gt;0,B4257,"")</f>
        <v>0.71399999999999997</v>
      </c>
      <c r="B4257" s="50">
        <f>Weighting!$C$9</f>
        <v>0.71399999999999997</v>
      </c>
      <c r="C4257">
        <f>Weighting!$F$9</f>
        <v>0</v>
      </c>
      <c r="D4257" t="b">
        <f>IF(C4257=1,'Data Transformation'!$G$3+0.5*'Data Transformation'!$W$25,IF(C4258=1,D4258-'Data Transformation'!$W$25,FALSE))</f>
        <v>0</v>
      </c>
      <c r="E4257" t="str">
        <f t="array" ref="E4257">IF(ISLOGICAL(D4257),"",FREQUENCY(IF('Data Transformation'!$B$425:$B$8425='Bin Analysis'!$B4251,'Data Transformation'!$G$425:$G$8425),D4257))</f>
        <v/>
      </c>
      <c r="F4257" t="str">
        <f t="shared" si="531"/>
        <v/>
      </c>
      <c r="G4257">
        <f>Weighting!$H$9</f>
        <v>0</v>
      </c>
      <c r="H4257">
        <f t="array" ref="H4257">FREQUENCY(IF('Data Transformation'!$B$4:$B$8425=B4251,'Data Transformation'!$G$4:$G$8425),'Bin Analysis'!$B4257)</f>
        <v>11</v>
      </c>
      <c r="I4257">
        <f t="shared" si="532"/>
        <v>2</v>
      </c>
      <c r="J4257">
        <f t="shared" si="533"/>
        <v>1</v>
      </c>
      <c r="K4257">
        <f>J4257*Weighting!$W$9</f>
        <v>3</v>
      </c>
      <c r="M4257" s="14"/>
    </row>
    <row r="4258" spans="1:13" x14ac:dyDescent="0.25">
      <c r="A4258" s="32">
        <f>IF(Weighting!$P$10&gt;0,B4258,"")</f>
        <v>0.84499999999999997</v>
      </c>
      <c r="B4258">
        <f>Weighting!$C$10</f>
        <v>0.84499999999999997</v>
      </c>
      <c r="C4258">
        <f>Weighting!$F$10</f>
        <v>0</v>
      </c>
      <c r="D4258" t="b">
        <f>IF(C4258=1,'Data Transformation'!$G$3+0.5*'Data Transformation'!$W$25,IF(C4259=1,D4259-'Data Transformation'!$W$25,FALSE))</f>
        <v>0</v>
      </c>
      <c r="E4258" t="str">
        <f t="array" ref="E4258">IF(ISLOGICAL(D4258),"",FREQUENCY(IF('Data Transformation'!$B$425:$B$8425='Bin Analysis'!$B4251,'Data Transformation'!$G$425:$G$8425),D4258))</f>
        <v/>
      </c>
      <c r="F4258" t="str">
        <f t="shared" si="531"/>
        <v/>
      </c>
      <c r="G4258">
        <f>Weighting!$H$10</f>
        <v>0</v>
      </c>
      <c r="H4258">
        <f t="array" ref="H4258">FREQUENCY(IF('Data Transformation'!$B$4:$B$8425=B4251,'Data Transformation'!$G$4:$G$8425),'Bin Analysis'!$B4258)</f>
        <v>14</v>
      </c>
      <c r="I4258">
        <f t="shared" si="532"/>
        <v>3</v>
      </c>
      <c r="J4258">
        <f t="shared" si="533"/>
        <v>1</v>
      </c>
      <c r="K4258">
        <f>J4258*Weighting!$W$10</f>
        <v>3</v>
      </c>
      <c r="M4258" s="14"/>
    </row>
    <row r="4259" spans="1:13" x14ac:dyDescent="0.25">
      <c r="A4259" s="32">
        <f>IF(Weighting!$P$11&gt;0,B4259,"")</f>
        <v>0.97599999999999998</v>
      </c>
      <c r="B4259">
        <f>Weighting!$C$11</f>
        <v>0.97599999999999998</v>
      </c>
      <c r="C4259">
        <f>Weighting!$F$11</f>
        <v>0</v>
      </c>
      <c r="D4259">
        <f>IF(C4259=1,'Data Transformation'!$G$3+0.5*'Data Transformation'!$W$25,IF(C4260=1,D4260-'Data Transformation'!$W$25,FALSE))</f>
        <v>0.86899999999999999</v>
      </c>
      <c r="E4259">
        <f t="array" ref="E4259">IF(ISLOGICAL(D4259),"",FREQUENCY(IF('Data Transformation'!$B$425:$B$8425='Bin Analysis'!$B4251,'Data Transformation'!$G$425:$G$8425),D4259))</f>
        <v>14</v>
      </c>
      <c r="F4259" t="e">
        <f t="shared" si="531"/>
        <v>#VALUE!</v>
      </c>
      <c r="G4259">
        <f>Weighting!$H$11</f>
        <v>0</v>
      </c>
      <c r="H4259">
        <f t="array" ref="H4259">FREQUENCY(IF('Data Transformation'!$B$4:$B$8425=B4251,'Data Transformation'!$G$4:$G$8425),'Bin Analysis'!$B4259)</f>
        <v>14</v>
      </c>
      <c r="I4259">
        <f t="shared" si="532"/>
        <v>0</v>
      </c>
      <c r="J4259">
        <f t="shared" si="533"/>
        <v>0</v>
      </c>
      <c r="K4259">
        <f>J4259*Weighting!$W$11</f>
        <v>0</v>
      </c>
      <c r="M4259" s="14"/>
    </row>
    <row r="4260" spans="1:13" x14ac:dyDescent="0.25">
      <c r="A4260" s="32">
        <f>IF(Weighting!$P$12&gt;0,B4260,"")</f>
        <v>1.107</v>
      </c>
      <c r="B4260">
        <f>Weighting!$C$12</f>
        <v>1.107</v>
      </c>
      <c r="C4260">
        <f>Weighting!$F$12</f>
        <v>1</v>
      </c>
      <c r="D4260">
        <f>IF(C4260=1,'Data Transformation'!$G$3+0.5*'Data Transformation'!$W$25,IF(C4261=1,D4261-'Data Transformation'!$W$25,FALSE))</f>
        <v>1.131</v>
      </c>
      <c r="E4260">
        <f t="array" ref="E4260">IF(ISLOGICAL(D4260),"",FREQUENCY(IF('Data Transformation'!$B$425:$B$8425='Bin Analysis'!$B4251,'Data Transformation'!$G$425:$G$8425),D4260))</f>
        <v>14</v>
      </c>
      <c r="F4260">
        <f t="shared" si="531"/>
        <v>0</v>
      </c>
      <c r="G4260">
        <f>Weighting!$H$12</f>
        <v>0</v>
      </c>
      <c r="H4260">
        <f t="array" ref="H4260">FREQUENCY(IF('Data Transformation'!$B$4:$B$8425=B4251,'Data Transformation'!$G$4:$G$8425),'Bin Analysis'!$B4260)</f>
        <v>15</v>
      </c>
      <c r="I4260">
        <f t="shared" si="532"/>
        <v>1</v>
      </c>
      <c r="J4260">
        <f t="shared" si="533"/>
        <v>1</v>
      </c>
      <c r="K4260">
        <f>J4260*Weighting!$W$12</f>
        <v>1</v>
      </c>
      <c r="M4260" s="14"/>
    </row>
    <row r="4261" spans="1:13" x14ac:dyDescent="0.25">
      <c r="A4261" s="32">
        <f>IF(Weighting!$P$13&gt;0,B4261,"")</f>
        <v>1.238</v>
      </c>
      <c r="B4261">
        <f>Weighting!$C$13</f>
        <v>1.238</v>
      </c>
      <c r="C4261">
        <f>Weighting!$F$13</f>
        <v>0</v>
      </c>
      <c r="D4261" t="b">
        <f>IF(C4261=1,'Data Transformation'!$G$3+0.5*'Data Transformation'!$W$25,IF(C4262=1,D4262-'Data Transformation'!$W$25,FALSE))</f>
        <v>0</v>
      </c>
      <c r="E4261" t="str">
        <f t="array" ref="E4261">IF(ISLOGICAL(D4261),"",FREQUENCY(IF('Data Transformation'!$B$425:$B$8425='Bin Analysis'!$B4251,'Data Transformation'!$G$425:$G$8425),D4261))</f>
        <v/>
      </c>
      <c r="F4261" t="str">
        <f t="shared" si="531"/>
        <v/>
      </c>
      <c r="G4261">
        <f>Weighting!$H$13</f>
        <v>0</v>
      </c>
      <c r="H4261">
        <f t="array" ref="H4261">FREQUENCY(IF('Data Transformation'!$B$4:$B$8425=B4251,'Data Transformation'!$G$4:$G$8425),'Bin Analysis'!$B4261)</f>
        <v>15</v>
      </c>
      <c r="I4261">
        <f t="shared" si="532"/>
        <v>0</v>
      </c>
      <c r="J4261">
        <f t="shared" si="533"/>
        <v>0</v>
      </c>
      <c r="K4261">
        <f>J4261*Weighting!$W$13</f>
        <v>0</v>
      </c>
      <c r="M4261" s="14"/>
    </row>
    <row r="4262" spans="1:13" x14ac:dyDescent="0.25">
      <c r="A4262" s="32">
        <f>IF(Weighting!$P$14&gt;0,B4262,"")</f>
        <v>1.369</v>
      </c>
      <c r="B4262">
        <f>Weighting!$C$14</f>
        <v>1.369</v>
      </c>
      <c r="C4262">
        <f>Weighting!$F$14</f>
        <v>0</v>
      </c>
      <c r="D4262" t="b">
        <f>IF(C4262=1,'Data Transformation'!$G$3+0.5*'Data Transformation'!$W$25,IF(C4263=1,D4263-'Data Transformation'!$W$25,FALSE))</f>
        <v>0</v>
      </c>
      <c r="E4262" t="str">
        <f t="array" ref="E4262">IF(ISLOGICAL(D4262),"",FREQUENCY(IF('Data Transformation'!$B$425:$B$8425='Bin Analysis'!$B4251,'Data Transformation'!$G$425:$G$8425),D4262))</f>
        <v/>
      </c>
      <c r="F4262" t="str">
        <f t="shared" si="531"/>
        <v/>
      </c>
      <c r="G4262">
        <f>Weighting!$H$14</f>
        <v>0</v>
      </c>
      <c r="H4262">
        <f t="array" ref="H4262">FREQUENCY(IF('Data Transformation'!$B$4:$B$8425=B4251,'Data Transformation'!$G$4:$G$8425),'Bin Analysis'!$B4262)</f>
        <v>15</v>
      </c>
      <c r="I4262">
        <f t="shared" si="532"/>
        <v>0</v>
      </c>
      <c r="J4262">
        <f t="shared" si="533"/>
        <v>0</v>
      </c>
      <c r="K4262">
        <f>J4262*Weighting!$W$14</f>
        <v>0</v>
      </c>
      <c r="M4262" s="14"/>
    </row>
    <row r="4263" spans="1:13" x14ac:dyDescent="0.25">
      <c r="A4263" s="32">
        <f>IF(Weighting!$P$15&gt;0,B4263,"")</f>
        <v>1.5000009999999999</v>
      </c>
      <c r="B4263">
        <f>Weighting!$C$15</f>
        <v>1.5000009999999999</v>
      </c>
      <c r="C4263">
        <f>Weighting!$F$15</f>
        <v>0</v>
      </c>
      <c r="D4263" t="b">
        <f>IF(C4263=1,'Data Transformation'!$G$3+0.5*'Data Transformation'!$W$25,IF(C4264=1,D4264-'Data Transformation'!$W$25,FALSE))</f>
        <v>0</v>
      </c>
      <c r="E4263" t="str">
        <f t="array" ref="E4263">IF(ISLOGICAL(D4263),"",FREQUENCY(IF('Data Transformation'!$B$425:$B$8425='Bin Analysis'!$B4251,'Data Transformation'!$G$425:$G$8425),D4263))</f>
        <v/>
      </c>
      <c r="F4263" t="str">
        <f t="shared" si="531"/>
        <v/>
      </c>
      <c r="G4263">
        <f>Weighting!$H$15</f>
        <v>0</v>
      </c>
      <c r="H4263">
        <f t="array" ref="H4263">FREQUENCY(IF('Data Transformation'!$B$4:$B$8425=B4251,'Data Transformation'!$G$4:$G$8425),'Bin Analysis'!$B4263)</f>
        <v>15</v>
      </c>
      <c r="I4263">
        <f t="shared" si="532"/>
        <v>0</v>
      </c>
      <c r="J4263">
        <f t="shared" si="533"/>
        <v>0</v>
      </c>
      <c r="K4263">
        <f>J4263*Weighting!$W$15</f>
        <v>0</v>
      </c>
      <c r="M4263" s="14"/>
    </row>
    <row r="4264" spans="1:13" x14ac:dyDescent="0.25">
      <c r="A4264" s="32" t="str">
        <f>IF(Weighting!$P$16&gt;0,B4264,"")</f>
        <v/>
      </c>
      <c r="B4264">
        <f>Weighting!$C$16</f>
        <v>1.631</v>
      </c>
      <c r="C4264">
        <f>Weighting!$F$16</f>
        <v>0</v>
      </c>
      <c r="D4264" t="b">
        <f>IF(C4264=1,'Data Transformation'!$G$3+0.5*'Data Transformation'!$W$25,IF(C4265=1,D4265-'Data Transformation'!$W$25,FALSE))</f>
        <v>0</v>
      </c>
      <c r="E4264" t="str">
        <f t="array" ref="E4264">IF(ISLOGICAL(D4264),"",FREQUENCY(IF('Data Transformation'!$B$425:$B$8425='Bin Analysis'!$B4251,'Data Transformation'!$G$425:$G$8425),D4264))</f>
        <v/>
      </c>
      <c r="F4264" t="str">
        <f t="shared" si="531"/>
        <v/>
      </c>
      <c r="G4264">
        <f>Weighting!$H$16</f>
        <v>0</v>
      </c>
      <c r="H4264">
        <f t="array" ref="H4264">FREQUENCY(IF('Data Transformation'!$B$4:$B$8425=B4251,'Data Transformation'!$G$4:$G$8425),'Bin Analysis'!$B4264)</f>
        <v>15</v>
      </c>
      <c r="I4264">
        <f t="shared" si="532"/>
        <v>0</v>
      </c>
      <c r="J4264">
        <f t="shared" si="533"/>
        <v>0</v>
      </c>
      <c r="K4264">
        <f>J4264*Weighting!$W$16</f>
        <v>0</v>
      </c>
      <c r="M4264" s="14"/>
    </row>
    <row r="4265" spans="1:13" x14ac:dyDescent="0.25">
      <c r="A4265" s="32" t="str">
        <f>IF(Weighting!$P$17&gt;0,B4265,"")</f>
        <v/>
      </c>
      <c r="B4265">
        <f>Weighting!$C$17</f>
        <v>1.762</v>
      </c>
      <c r="C4265">
        <f>Weighting!$F$17</f>
        <v>0</v>
      </c>
      <c r="D4265" t="b">
        <f>IF(C4265=1,'Data Transformation'!$G$3+0.5*'Data Transformation'!$W$25,IF(C4266=1,D4266-'Data Transformation'!$W$25,FALSE))</f>
        <v>0</v>
      </c>
      <c r="E4265" t="str">
        <f t="array" ref="E4265">IF(ISLOGICAL(D4265),"",FREQUENCY(IF('Data Transformation'!$B$425:$B$8425='Bin Analysis'!$B4251,'Data Transformation'!$G$425:$G$8425),D4265))</f>
        <v/>
      </c>
      <c r="F4265" t="str">
        <f t="shared" si="531"/>
        <v/>
      </c>
      <c r="G4265">
        <f>Weighting!$H$17</f>
        <v>0</v>
      </c>
      <c r="H4265">
        <f t="array" ref="H4265">FREQUENCY(IF('Data Transformation'!$B$4:$B$8425=B4251,'Data Transformation'!$G$4:$G$8425),'Bin Analysis'!$B4265)</f>
        <v>15</v>
      </c>
      <c r="I4265">
        <f t="shared" si="532"/>
        <v>0</v>
      </c>
      <c r="J4265">
        <f t="shared" si="533"/>
        <v>0</v>
      </c>
      <c r="K4265">
        <f>J4265*Weighting!$W$17</f>
        <v>0</v>
      </c>
      <c r="M4265" s="14"/>
    </row>
    <row r="4266" spans="1:13" x14ac:dyDescent="0.25">
      <c r="A4266" s="32" t="str">
        <f>IF(Weighting!$P$18&gt;0,B4266,"")</f>
        <v/>
      </c>
      <c r="B4266">
        <f>Weighting!$C$18</f>
        <v>1.893</v>
      </c>
      <c r="C4266">
        <f>Weighting!$F$18</f>
        <v>0</v>
      </c>
      <c r="D4266" t="b">
        <f>IF(C4266=1,'Data Transformation'!$G$3+0.5*'Data Transformation'!$W$25,IF(C4267=1,D4267-'Data Transformation'!$W$25,FALSE))</f>
        <v>0</v>
      </c>
      <c r="E4266" t="str">
        <f t="array" ref="E4266">IF(ISLOGICAL(D4266),"",FREQUENCY(IF('Data Transformation'!$B$425:$B$8425='Bin Analysis'!$B4251,'Data Transformation'!$G$425:$G$8425),D4266))</f>
        <v/>
      </c>
      <c r="F4266" t="str">
        <f t="shared" si="531"/>
        <v/>
      </c>
      <c r="G4266">
        <f>Weighting!$H$18</f>
        <v>0</v>
      </c>
      <c r="H4266">
        <f t="array" ref="H4266">FREQUENCY(IF('Data Transformation'!$B$4:$B$8425=B4251,'Data Transformation'!$G$4:$G$8425),'Bin Analysis'!$B4266)</f>
        <v>15</v>
      </c>
      <c r="I4266">
        <f t="shared" si="532"/>
        <v>0</v>
      </c>
      <c r="J4266">
        <f t="shared" si="533"/>
        <v>0</v>
      </c>
      <c r="K4266">
        <f>J4266*Weighting!$W$18</f>
        <v>0</v>
      </c>
      <c r="M4266" s="14"/>
    </row>
    <row r="4267" spans="1:13" x14ac:dyDescent="0.25">
      <c r="A4267" s="32" t="str">
        <f>IF(Weighting!$P$19&gt;0,B4267,"")</f>
        <v/>
      </c>
      <c r="B4267">
        <f>Weighting!$C$19</f>
        <v>2.024</v>
      </c>
      <c r="C4267">
        <f>Weighting!$F$19</f>
        <v>0</v>
      </c>
      <c r="D4267" t="b">
        <f>IF(C4267=1,'Data Transformation'!$G$3+0.5*'Data Transformation'!$W$25,IF(C4268=1,D4268-'Data Transformation'!$W$25,FALSE))</f>
        <v>0</v>
      </c>
      <c r="E4267" t="str">
        <f t="array" ref="E4267">IF(ISLOGICAL(D4267),"",FREQUENCY(IF('Data Transformation'!$B$425:$B$8425='Bin Analysis'!$B4251,'Data Transformation'!$G$425:$G$8425),D4267))</f>
        <v/>
      </c>
      <c r="F4267" t="str">
        <f t="shared" si="531"/>
        <v/>
      </c>
      <c r="G4267">
        <f>Weighting!$H$19</f>
        <v>0</v>
      </c>
      <c r="H4267">
        <f t="array" ref="H4267">FREQUENCY(IF('Data Transformation'!$B$4:$B$8425=B4251,'Data Transformation'!$G$4:$G$8425),'Bin Analysis'!$B4267)</f>
        <v>15</v>
      </c>
      <c r="I4267">
        <f t="shared" si="532"/>
        <v>0</v>
      </c>
      <c r="J4267">
        <f t="shared" si="533"/>
        <v>0</v>
      </c>
      <c r="K4267">
        <f>J4267*Weighting!$W$19</f>
        <v>0</v>
      </c>
      <c r="M4267" s="14"/>
    </row>
    <row r="4268" spans="1:13" x14ac:dyDescent="0.25">
      <c r="A4268" s="32" t="str">
        <f>IF(Weighting!$P$20&gt;0,B4268,"")</f>
        <v/>
      </c>
      <c r="B4268">
        <f>Weighting!$C$20</f>
        <v>2.1550000000000002</v>
      </c>
      <c r="C4268">
        <f>Weighting!$F$20</f>
        <v>0</v>
      </c>
      <c r="D4268" t="b">
        <f>IF(C4268=1,'Data Transformation'!$G$3+0.5*'Data Transformation'!$W$25,IF(C4269=1,D4269-'Data Transformation'!$W$25,FALSE))</f>
        <v>0</v>
      </c>
      <c r="E4268" t="str">
        <f t="array" ref="E4268">IF(ISLOGICAL(D4268),"",FREQUENCY(IF('Data Transformation'!$B$425:$B$8425='Bin Analysis'!$B4251,'Data Transformation'!$G$425:$G$8425),D4268))</f>
        <v/>
      </c>
      <c r="F4268" t="str">
        <f t="shared" si="531"/>
        <v/>
      </c>
      <c r="G4268">
        <f>Weighting!$H$20</f>
        <v>0</v>
      </c>
      <c r="H4268">
        <f t="array" ref="H4268">FREQUENCY(IF('Data Transformation'!$B$4:$B$8425=B4251,'Data Transformation'!$G$4:$G$8425),'Bin Analysis'!$B4268)</f>
        <v>15</v>
      </c>
      <c r="I4268">
        <f t="shared" si="532"/>
        <v>0</v>
      </c>
      <c r="J4268">
        <f t="shared" si="533"/>
        <v>0</v>
      </c>
      <c r="K4268">
        <f>J4268*Weighting!$W$20</f>
        <v>0</v>
      </c>
      <c r="M4268" s="14"/>
    </row>
    <row r="4269" spans="1:13" x14ac:dyDescent="0.25">
      <c r="A4269" s="32" t="str">
        <f>IF(Weighting!$P$21&gt;0,B4269,"")</f>
        <v/>
      </c>
      <c r="B4269">
        <f>Weighting!$C$21</f>
        <v>2.2860000000000005</v>
      </c>
      <c r="C4269">
        <f>Weighting!$F$21</f>
        <v>0</v>
      </c>
      <c r="D4269" t="b">
        <f>IF(C4269=1,'Data Transformation'!$G$3+0.5*'Data Transformation'!$W$25,IF(C4270=1,D4270-'Data Transformation'!$W$25,FALSE))</f>
        <v>0</v>
      </c>
      <c r="E4269" t="str">
        <f t="array" ref="E4269">IF(ISLOGICAL(D4269),"",FREQUENCY(IF('Data Transformation'!$B$425:$B$8425='Bin Analysis'!$B4251,'Data Transformation'!$G$425:$G$8425),D4269))</f>
        <v/>
      </c>
      <c r="F4269" t="str">
        <f t="shared" si="531"/>
        <v/>
      </c>
      <c r="G4269">
        <f>Weighting!$H$21</f>
        <v>0</v>
      </c>
      <c r="H4269">
        <f t="array" ref="H4269">FREQUENCY(IF('Data Transformation'!$B$4:$B$8425=B4251,'Data Transformation'!$G$4:$G$8425),'Bin Analysis'!$B4269)</f>
        <v>15</v>
      </c>
      <c r="I4269">
        <f t="shared" si="532"/>
        <v>0</v>
      </c>
      <c r="J4269">
        <f t="shared" si="533"/>
        <v>0</v>
      </c>
      <c r="K4269">
        <f>J4269*Weighting!$W$21</f>
        <v>0</v>
      </c>
      <c r="M4269" s="14"/>
    </row>
    <row r="4270" spans="1:13" x14ac:dyDescent="0.25">
      <c r="A4270" s="32" t="str">
        <f>IF(Weighting!$P$22&gt;0,B4270,"")</f>
        <v/>
      </c>
      <c r="B4270">
        <f>Weighting!$C$22</f>
        <v>2.4170000000000007</v>
      </c>
      <c r="C4270">
        <f>Weighting!$F$22</f>
        <v>0</v>
      </c>
      <c r="D4270" t="b">
        <f>IF(C4270=1,'Data Transformation'!$G$3+0.5*'Data Transformation'!$W$25,IF(C4271=1,D4271-'Data Transformation'!$W$25,FALSE))</f>
        <v>0</v>
      </c>
      <c r="E4270" t="str">
        <f t="array" ref="E4270">IF(ISLOGICAL(D4270),"",FREQUENCY(IF('Data Transformation'!$B$425:$B$8425='Bin Analysis'!$B4251,'Data Transformation'!$G$425:$G$8425),D4270))</f>
        <v/>
      </c>
      <c r="F4270" t="str">
        <f t="shared" si="531"/>
        <v/>
      </c>
      <c r="G4270">
        <f>Weighting!$H$22</f>
        <v>0</v>
      </c>
      <c r="H4270">
        <f t="array" ref="H4270">FREQUENCY(IF('Data Transformation'!$B$4:$B$8425=B4251,'Data Transformation'!$G$4:$G$8425),'Bin Analysis'!$B4270)</f>
        <v>15</v>
      </c>
      <c r="I4270">
        <f t="shared" si="532"/>
        <v>0</v>
      </c>
      <c r="J4270">
        <f t="shared" si="533"/>
        <v>0</v>
      </c>
      <c r="K4270">
        <f>J4270*Weighting!$W$22</f>
        <v>0</v>
      </c>
      <c r="M4270" s="14"/>
    </row>
    <row r="4271" spans="1:13" x14ac:dyDescent="0.25">
      <c r="A4271" s="32" t="str">
        <f>IF(Weighting!$P$23&gt;0,B4271,"")</f>
        <v/>
      </c>
      <c r="B4271">
        <f>Weighting!$C$23</f>
        <v>2.5480000000000009</v>
      </c>
      <c r="C4271">
        <f>Weighting!$F$23</f>
        <v>0</v>
      </c>
      <c r="D4271" t="b">
        <f>IF(C4271=1,'Data Transformation'!$G$3+0.5*'Data Transformation'!$W$25,IF(C4272=1,D4272-'Data Transformation'!$W$25,FALSE))</f>
        <v>0</v>
      </c>
      <c r="E4271" t="str">
        <f t="array" ref="E4271">IF(ISLOGICAL(D4271),"",FREQUENCY(IF('Data Transformation'!$B$425:$B$8425='Bin Analysis'!$B4251,'Data Transformation'!$G$425:$G$8425),D4271))</f>
        <v/>
      </c>
      <c r="F4271" t="str">
        <f t="shared" si="531"/>
        <v/>
      </c>
      <c r="G4271">
        <f>Weighting!$H$23</f>
        <v>0</v>
      </c>
      <c r="H4271">
        <f t="array" ref="H4271">FREQUENCY(IF('Data Transformation'!$B$4:$B$8425=B4251,'Data Transformation'!$G$4:$G$8425),'Bin Analysis'!$B4271)</f>
        <v>15</v>
      </c>
      <c r="I4271">
        <f t="shared" si="532"/>
        <v>0</v>
      </c>
      <c r="J4271">
        <f t="shared" si="533"/>
        <v>0</v>
      </c>
      <c r="K4271">
        <f>J4271*Weighting!$W$23</f>
        <v>0</v>
      </c>
      <c r="M4271" s="14"/>
    </row>
    <row r="4272" spans="1:13" x14ac:dyDescent="0.25">
      <c r="A4272" s="32" t="str">
        <f>IF(Weighting!$P$24&gt;0,B4272,"")</f>
        <v/>
      </c>
      <c r="B4272">
        <f>Weighting!$C$24</f>
        <v>2.6790000000000012</v>
      </c>
      <c r="C4272">
        <f>Weighting!$F$24</f>
        <v>0</v>
      </c>
      <c r="D4272" t="b">
        <f>IF(C4272=1,'Data Transformation'!$G$3+0.5*'Data Transformation'!$W$25,IF(C4273=1,D4273-'Data Transformation'!$W$25,FALSE))</f>
        <v>0</v>
      </c>
      <c r="E4272" t="str">
        <f t="array" ref="E4272">IF(ISLOGICAL(D4272),"",FREQUENCY(IF('Data Transformation'!$B$425:$B$8425='Bin Analysis'!$B4251,'Data Transformation'!$G$425:$G$8425),D4272))</f>
        <v/>
      </c>
      <c r="F4272" t="str">
        <f t="shared" si="531"/>
        <v/>
      </c>
      <c r="G4272">
        <f>Weighting!$H$24</f>
        <v>0</v>
      </c>
      <c r="H4272">
        <f t="array" ref="H4272">FREQUENCY(IF('Data Transformation'!$B$4:$B$8425=B4251,'Data Transformation'!$G$4:$G$8425),'Bin Analysis'!$B4272)</f>
        <v>15</v>
      </c>
      <c r="I4272">
        <f t="shared" si="532"/>
        <v>0</v>
      </c>
      <c r="J4272">
        <f t="shared" si="533"/>
        <v>0</v>
      </c>
      <c r="K4272">
        <f>J4272*Weighting!$W$24</f>
        <v>0</v>
      </c>
      <c r="M4272" s="14"/>
    </row>
    <row r="4273" spans="1:25" x14ac:dyDescent="0.25">
      <c r="A4273" s="32" t="str">
        <f>IF(Weighting!$P$25&gt;0,B4273,"")</f>
        <v/>
      </c>
      <c r="B4273">
        <f>Weighting!$C$25</f>
        <v>2.8100000000000014</v>
      </c>
      <c r="C4273">
        <f>Weighting!$F$25</f>
        <v>0</v>
      </c>
      <c r="D4273" t="b">
        <f>IF(C4273=1,'Data Transformation'!$G$3+0.5*'Data Transformation'!$W$25,IF(C4274=1,D4274-'Data Transformation'!$W$25,FALSE))</f>
        <v>0</v>
      </c>
      <c r="E4273" t="str">
        <f t="array" ref="E4273">IF(ISLOGICAL(D4273),"",FREQUENCY(IF('Data Transformation'!$B$425:$B$8425='Bin Analysis'!$B4251,'Data Transformation'!$G$425:$G$8425),D4273))</f>
        <v/>
      </c>
      <c r="F4273" t="str">
        <f t="shared" si="531"/>
        <v/>
      </c>
      <c r="G4273">
        <f>Weighting!$H$25</f>
        <v>0</v>
      </c>
      <c r="H4273">
        <f t="array" ref="H4273">FREQUENCY(IF('Data Transformation'!$B$4:$B$8425=B4251,'Data Transformation'!$G$4:$G$8425),'Bin Analysis'!$B4273)</f>
        <v>15</v>
      </c>
      <c r="I4273">
        <f t="shared" si="532"/>
        <v>0</v>
      </c>
      <c r="J4273">
        <f t="shared" si="533"/>
        <v>0</v>
      </c>
      <c r="K4273">
        <f>J4273*Weighting!$W$25</f>
        <v>0</v>
      </c>
      <c r="M4273" s="14"/>
    </row>
    <row r="4274" spans="1:25" x14ac:dyDescent="0.25">
      <c r="O4274"/>
      <c r="P4274"/>
      <c r="Q4274"/>
      <c r="R4274"/>
    </row>
    <row r="4275" spans="1:25" ht="23.25" x14ac:dyDescent="0.35">
      <c r="A4275" s="21" t="s">
        <v>0</v>
      </c>
      <c r="B4275" s="21">
        <f>IFERROR(VLOOKUP(C4275,'Data Transformation'!$L$6:$M$426,2,FALSE),"")</f>
        <v>178</v>
      </c>
      <c r="C4275" s="21">
        <f>C4251+1</f>
        <v>178</v>
      </c>
      <c r="D4275" s="21"/>
      <c r="E4275" s="21"/>
      <c r="F4275" s="21"/>
      <c r="G4275" s="21"/>
      <c r="H4275" s="22"/>
      <c r="I4275" s="22"/>
      <c r="J4275" s="22"/>
      <c r="K4275" s="21"/>
      <c r="L4275" s="21">
        <f>B4275</f>
        <v>178</v>
      </c>
      <c r="M4275" s="23">
        <f>INDEX('Data Transformation'!$O$4:$O$424,MATCH($B4275,'Data Transformation'!$M$4:$M$424,0),MATCH($M$2,'Data Transformation'!$O$3,0))</f>
        <v>9</v>
      </c>
      <c r="N4275" s="27">
        <f>IF('Input and Summary Results'!$J$16="minimum",'Bin Analysis'!X4276/(M4275-1),'Bin Analysis'!Y4275/('Bin Analysis'!M4275-1))</f>
        <v>0</v>
      </c>
      <c r="O4275" s="27">
        <f>IF(M4275=FALSE,NA(),(VLOOKUP(1,C4278:K4297,4,FALSE))/(M4275-1))</f>
        <v>0</v>
      </c>
      <c r="P4275" s="27">
        <f>IF(M4275=FALSE,NA(),SUM(J4278:J4297)/Weighting!$S$5)</f>
        <v>0.3</v>
      </c>
      <c r="Q4275" s="27">
        <f>IF(M4275=FALSE,NA(),SUM(K4278:K4297)/Weighting!$S$6)</f>
        <v>0.21739130434782608</v>
      </c>
      <c r="R4275" s="27">
        <f>IF(M4275=FALSE,NA(),(VLOOKUP(1,G4278:K4297,3,FALSE))/(M4275-1))</f>
        <v>0.875</v>
      </c>
      <c r="S4275" s="22" t="str">
        <f>IF(M4275=FALSE,NA(),IF(SUM(J4278:J4297)=2,"yes","no"))</f>
        <v>no</v>
      </c>
      <c r="X4275" s="2" cm="2">
        <f t="array" ref="X4275:X4276">FREQUENCY(IF('Data Transformation'!$B$425:$B$6424='Bin Analysis'!L4275,'Data Transformation'!$G$425:$G$6424),'Data Transformation'!$U$11)</f>
        <v>8</v>
      </c>
      <c r="Y4275" s="2" cm="2">
        <f t="array" ref="Y4275:Y4276">FREQUENCY(IF('Data Transformation'!$B$425:$B$6424='Bin Analysis'!L4275,'Data Transformation'!$G$425:$G$6424),'Data Transformation'!$U$12)</f>
        <v>8</v>
      </c>
    </row>
    <row r="4276" spans="1:25" x14ac:dyDescent="0.25">
      <c r="A4276" s="14" t="s">
        <v>67</v>
      </c>
      <c r="B4276" t="s">
        <v>47</v>
      </c>
      <c r="C4276" t="s">
        <v>5</v>
      </c>
      <c r="D4276" t="s">
        <v>100</v>
      </c>
      <c r="E4276" t="s">
        <v>101</v>
      </c>
      <c r="F4276" t="s">
        <v>102</v>
      </c>
      <c r="G4276" t="s">
        <v>70</v>
      </c>
      <c r="H4276" t="s">
        <v>31</v>
      </c>
      <c r="I4276" t="s">
        <v>32</v>
      </c>
      <c r="J4276" t="s">
        <v>46</v>
      </c>
      <c r="K4276" s="14" t="s">
        <v>45</v>
      </c>
      <c r="M4276" s="14"/>
      <c r="X4276" s="2">
        <v>0</v>
      </c>
      <c r="Y4276" s="2">
        <v>0</v>
      </c>
    </row>
    <row r="4277" spans="1:25" x14ac:dyDescent="0.25">
      <c r="A4277" s="32"/>
      <c r="D4277" t="b">
        <f>IF(C4277=1,'Data Transformation'!$G$3+0.5*'Data Transformation'!$W$25,IF(C4278=1,D4278-'Data Transformation'!$W$25,FALSE))</f>
        <v>0</v>
      </c>
      <c r="E4277" t="str">
        <f t="array" ref="E4277">IF(ISLOGICAL(D4277),"",FREQUENCY(IF('Data Transformation'!$B$425:$B$8425='Bin Analysis'!$B4275,'Data Transformation'!$G$425:$G$8425),D4277))</f>
        <v/>
      </c>
      <c r="F4277" t="str">
        <f>IF(ISLOGICAL(D4277),"",E4277-E4276)</f>
        <v/>
      </c>
      <c r="M4277" s="14"/>
    </row>
    <row r="4278" spans="1:25" x14ac:dyDescent="0.25">
      <c r="A4278" s="32">
        <f>IF(Weighting!$P$6&gt;0,B4278,"")</f>
        <v>0.32100000000000001</v>
      </c>
      <c r="B4278">
        <f>Weighting!$C$6</f>
        <v>0.32100000000000001</v>
      </c>
      <c r="C4278">
        <f>Weighting!$F$6</f>
        <v>0</v>
      </c>
      <c r="D4278" t="b">
        <f>IF(C4278=1,'Data Transformation'!$G$3+0.5*'Data Transformation'!$W$25,IF(C4279=1,D4279-'Data Transformation'!$W$25,FALSE))</f>
        <v>0</v>
      </c>
      <c r="E4278" t="str">
        <f t="array" ref="E4278">IF(ISLOGICAL(D4278),"",FREQUENCY(IF('Data Transformation'!$B$425:$B$8425='Bin Analysis'!$B4275,'Data Transformation'!$G$425:$G$8425),D4278))</f>
        <v/>
      </c>
      <c r="F4278" t="str">
        <f>IF(ISLOGICAL(D4278),"",E4278-E4277)</f>
        <v/>
      </c>
      <c r="G4278">
        <f>Weighting!$H$6</f>
        <v>1</v>
      </c>
      <c r="H4278">
        <f t="array" ref="H4278">FREQUENCY(IF('Data Transformation'!$B$4:$B$8425=B4275,'Data Transformation'!$G$4:$G$8425),'Bin Analysis'!$B4278)</f>
        <v>7</v>
      </c>
      <c r="I4278">
        <f>H4278-H4277</f>
        <v>7</v>
      </c>
      <c r="J4278">
        <f>IF(I4278=0,0,1)</f>
        <v>1</v>
      </c>
      <c r="K4278">
        <f>J4278*Weighting!$W$6</f>
        <v>1</v>
      </c>
      <c r="M4278" s="14"/>
    </row>
    <row r="4279" spans="1:25" x14ac:dyDescent="0.25">
      <c r="A4279" s="32">
        <f>IF(Weighting!$P$7&gt;0,B4279,"")</f>
        <v>0.45200000000000001</v>
      </c>
      <c r="B4279">
        <f>Weighting!$C$7</f>
        <v>0.45200000000000001</v>
      </c>
      <c r="C4279">
        <f>Weighting!$F$7</f>
        <v>0</v>
      </c>
      <c r="D4279" t="b">
        <f>IF(C4279=1,'Data Transformation'!$G$3+0.5*'Data Transformation'!$W$25,IF(C4280=1,D4280-'Data Transformation'!$W$25,FALSE))</f>
        <v>0</v>
      </c>
      <c r="E4279" t="str">
        <f t="array" ref="E4279">IF(ISLOGICAL(D4279),"",FREQUENCY(IF('Data Transformation'!$B$425:$B$8425='Bin Analysis'!$B4275,'Data Transformation'!$G$425:$G$8425),D4279))</f>
        <v/>
      </c>
      <c r="F4279" t="str">
        <f t="shared" ref="F4279:F4297" si="534">IF(ISLOGICAL(D4279),"",E4279-E4278)</f>
        <v/>
      </c>
      <c r="G4279">
        <f>Weighting!$H$7</f>
        <v>0</v>
      </c>
      <c r="H4279">
        <f t="array" ref="H4279">FREQUENCY(IF('Data Transformation'!$B$4:$B$8425=B4275,'Data Transformation'!$G$4:$G$8425),'Bin Analysis'!$B4279)</f>
        <v>7</v>
      </c>
      <c r="I4279">
        <f t="shared" ref="I4279:I4297" si="535">H4279-H4278</f>
        <v>0</v>
      </c>
      <c r="J4279">
        <f>IF(I4279=0,0,1)</f>
        <v>0</v>
      </c>
      <c r="K4279">
        <f>J4279*Weighting!$W$7</f>
        <v>0</v>
      </c>
      <c r="M4279" s="14"/>
    </row>
    <row r="4280" spans="1:25" x14ac:dyDescent="0.25">
      <c r="A4280" s="32">
        <f>IF(Weighting!$P$8&gt;0,B4280,"")</f>
        <v>0.58299999999999996</v>
      </c>
      <c r="B4280">
        <f>Weighting!$C$8</f>
        <v>0.58299999999999996</v>
      </c>
      <c r="C4280">
        <f>Weighting!$F$8</f>
        <v>0</v>
      </c>
      <c r="D4280" t="b">
        <f>IF(C4280=1,'Data Transformation'!$G$3+0.5*'Data Transformation'!$W$25,IF(C4281=1,D4281-'Data Transformation'!$W$25,FALSE))</f>
        <v>0</v>
      </c>
      <c r="E4280" t="str">
        <f t="array" ref="E4280">IF(ISLOGICAL(D4280),"",FREQUENCY(IF('Data Transformation'!$B$425:$B$8425='Bin Analysis'!$B4275,'Data Transformation'!$G$425:$G$8425),D4280))</f>
        <v/>
      </c>
      <c r="F4280" t="str">
        <f t="shared" si="534"/>
        <v/>
      </c>
      <c r="G4280">
        <f>Weighting!$H$8</f>
        <v>0</v>
      </c>
      <c r="H4280">
        <f t="array" ref="H4280">FREQUENCY(IF('Data Transformation'!$B$4:$B$8425=B4275,'Data Transformation'!$G$4:$G$8425),'Bin Analysis'!$B4280)</f>
        <v>8</v>
      </c>
      <c r="I4280">
        <f t="shared" si="535"/>
        <v>1</v>
      </c>
      <c r="J4280">
        <f t="shared" ref="J4280:J4297" si="536">IF(I4280=0,0,1)</f>
        <v>1</v>
      </c>
      <c r="K4280">
        <f>J4280*Weighting!$W$8</f>
        <v>3</v>
      </c>
      <c r="M4280" s="14"/>
    </row>
    <row r="4281" spans="1:25" x14ac:dyDescent="0.25">
      <c r="A4281" s="32">
        <f>IF(Weighting!$P$9&gt;0,B4281,"")</f>
        <v>0.71399999999999997</v>
      </c>
      <c r="B4281" s="50">
        <f>Weighting!$C$9</f>
        <v>0.71399999999999997</v>
      </c>
      <c r="C4281">
        <f>Weighting!$F$9</f>
        <v>0</v>
      </c>
      <c r="D4281" t="b">
        <f>IF(C4281=1,'Data Transformation'!$G$3+0.5*'Data Transformation'!$W$25,IF(C4282=1,D4282-'Data Transformation'!$W$25,FALSE))</f>
        <v>0</v>
      </c>
      <c r="E4281" t="str">
        <f t="array" ref="E4281">IF(ISLOGICAL(D4281),"",FREQUENCY(IF('Data Transformation'!$B$425:$B$8425='Bin Analysis'!$B4275,'Data Transformation'!$G$425:$G$8425),D4281))</f>
        <v/>
      </c>
      <c r="F4281" t="str">
        <f t="shared" si="534"/>
        <v/>
      </c>
      <c r="G4281">
        <f>Weighting!$H$9</f>
        <v>0</v>
      </c>
      <c r="H4281">
        <f t="array" ref="H4281">FREQUENCY(IF('Data Transformation'!$B$4:$B$8425=B4275,'Data Transformation'!$G$4:$G$8425),'Bin Analysis'!$B4281)</f>
        <v>8</v>
      </c>
      <c r="I4281">
        <f t="shared" si="535"/>
        <v>0</v>
      </c>
      <c r="J4281">
        <f t="shared" si="536"/>
        <v>0</v>
      </c>
      <c r="K4281">
        <f>J4281*Weighting!$W$9</f>
        <v>0</v>
      </c>
      <c r="M4281" s="14"/>
    </row>
    <row r="4282" spans="1:25" x14ac:dyDescent="0.25">
      <c r="A4282" s="32">
        <f>IF(Weighting!$P$10&gt;0,B4282,"")</f>
        <v>0.84499999999999997</v>
      </c>
      <c r="B4282">
        <f>Weighting!$C$10</f>
        <v>0.84499999999999997</v>
      </c>
      <c r="C4282">
        <f>Weighting!$F$10</f>
        <v>0</v>
      </c>
      <c r="D4282" t="b">
        <f>IF(C4282=1,'Data Transformation'!$G$3+0.5*'Data Transformation'!$W$25,IF(C4283=1,D4283-'Data Transformation'!$W$25,FALSE))</f>
        <v>0</v>
      </c>
      <c r="E4282" t="str">
        <f t="array" ref="E4282">IF(ISLOGICAL(D4282),"",FREQUENCY(IF('Data Transformation'!$B$425:$B$8425='Bin Analysis'!$B4275,'Data Transformation'!$G$425:$G$8425),D4282))</f>
        <v/>
      </c>
      <c r="F4282" t="str">
        <f t="shared" si="534"/>
        <v/>
      </c>
      <c r="G4282">
        <f>Weighting!$H$10</f>
        <v>0</v>
      </c>
      <c r="H4282">
        <f t="array" ref="H4282">FREQUENCY(IF('Data Transformation'!$B$4:$B$8425=B4275,'Data Transformation'!$G$4:$G$8425),'Bin Analysis'!$B4282)</f>
        <v>8</v>
      </c>
      <c r="I4282">
        <f t="shared" si="535"/>
        <v>0</v>
      </c>
      <c r="J4282">
        <f t="shared" si="536"/>
        <v>0</v>
      </c>
      <c r="K4282">
        <f>J4282*Weighting!$W$10</f>
        <v>0</v>
      </c>
      <c r="M4282" s="14"/>
    </row>
    <row r="4283" spans="1:25" x14ac:dyDescent="0.25">
      <c r="A4283" s="32">
        <f>IF(Weighting!$P$11&gt;0,B4283,"")</f>
        <v>0.97599999999999998</v>
      </c>
      <c r="B4283">
        <f>Weighting!$C$11</f>
        <v>0.97599999999999998</v>
      </c>
      <c r="C4283">
        <f>Weighting!$F$11</f>
        <v>0</v>
      </c>
      <c r="D4283">
        <f>IF(C4283=1,'Data Transformation'!$G$3+0.5*'Data Transformation'!$W$25,IF(C4284=1,D4284-'Data Transformation'!$W$25,FALSE))</f>
        <v>0.86899999999999999</v>
      </c>
      <c r="E4283">
        <f t="array" ref="E4283">IF(ISLOGICAL(D4283),"",FREQUENCY(IF('Data Transformation'!$B$425:$B$8425='Bin Analysis'!$B4275,'Data Transformation'!$G$425:$G$8425),D4283))</f>
        <v>8</v>
      </c>
      <c r="F4283" t="e">
        <f t="shared" si="534"/>
        <v>#VALUE!</v>
      </c>
      <c r="G4283">
        <f>Weighting!$H$11</f>
        <v>0</v>
      </c>
      <c r="H4283">
        <f t="array" ref="H4283">FREQUENCY(IF('Data Transformation'!$B$4:$B$8425=B4275,'Data Transformation'!$G$4:$G$8425),'Bin Analysis'!$B4283)</f>
        <v>8</v>
      </c>
      <c r="I4283">
        <f t="shared" si="535"/>
        <v>0</v>
      </c>
      <c r="J4283">
        <f t="shared" si="536"/>
        <v>0</v>
      </c>
      <c r="K4283">
        <f>J4283*Weighting!$W$11</f>
        <v>0</v>
      </c>
      <c r="M4283" s="14"/>
    </row>
    <row r="4284" spans="1:25" x14ac:dyDescent="0.25">
      <c r="A4284" s="32">
        <f>IF(Weighting!$P$12&gt;0,B4284,"")</f>
        <v>1.107</v>
      </c>
      <c r="B4284">
        <f>Weighting!$C$12</f>
        <v>1.107</v>
      </c>
      <c r="C4284">
        <f>Weighting!$F$12</f>
        <v>1</v>
      </c>
      <c r="D4284">
        <f>IF(C4284=1,'Data Transformation'!$G$3+0.5*'Data Transformation'!$W$25,IF(C4285=1,D4285-'Data Transformation'!$W$25,FALSE))</f>
        <v>1.131</v>
      </c>
      <c r="E4284">
        <f t="array" ref="E4284">IF(ISLOGICAL(D4284),"",FREQUENCY(IF('Data Transformation'!$B$425:$B$8425='Bin Analysis'!$B4275,'Data Transformation'!$G$425:$G$8425),D4284))</f>
        <v>8</v>
      </c>
      <c r="F4284">
        <f t="shared" si="534"/>
        <v>0</v>
      </c>
      <c r="G4284">
        <f>Weighting!$H$12</f>
        <v>0</v>
      </c>
      <c r="H4284">
        <f t="array" ref="H4284">FREQUENCY(IF('Data Transformation'!$B$4:$B$8425=B4275,'Data Transformation'!$G$4:$G$8425),'Bin Analysis'!$B4284)</f>
        <v>9</v>
      </c>
      <c r="I4284">
        <f t="shared" si="535"/>
        <v>1</v>
      </c>
      <c r="J4284">
        <f t="shared" si="536"/>
        <v>1</v>
      </c>
      <c r="K4284">
        <f>J4284*Weighting!$W$12</f>
        <v>1</v>
      </c>
      <c r="M4284" s="14"/>
    </row>
    <row r="4285" spans="1:25" x14ac:dyDescent="0.25">
      <c r="A4285" s="32">
        <f>IF(Weighting!$P$13&gt;0,B4285,"")</f>
        <v>1.238</v>
      </c>
      <c r="B4285">
        <f>Weighting!$C$13</f>
        <v>1.238</v>
      </c>
      <c r="C4285">
        <f>Weighting!$F$13</f>
        <v>0</v>
      </c>
      <c r="D4285" t="b">
        <f>IF(C4285=1,'Data Transformation'!$G$3+0.5*'Data Transformation'!$W$25,IF(C4286=1,D4286-'Data Transformation'!$W$25,FALSE))</f>
        <v>0</v>
      </c>
      <c r="E4285" t="str">
        <f t="array" ref="E4285">IF(ISLOGICAL(D4285),"",FREQUENCY(IF('Data Transformation'!$B$425:$B$8425='Bin Analysis'!$B4275,'Data Transformation'!$G$425:$G$8425),D4285))</f>
        <v/>
      </c>
      <c r="F4285" t="str">
        <f t="shared" si="534"/>
        <v/>
      </c>
      <c r="G4285">
        <f>Weighting!$H$13</f>
        <v>0</v>
      </c>
      <c r="H4285">
        <f t="array" ref="H4285">FREQUENCY(IF('Data Transformation'!$B$4:$B$8425=B4275,'Data Transformation'!$G$4:$G$8425),'Bin Analysis'!$B4285)</f>
        <v>9</v>
      </c>
      <c r="I4285">
        <f t="shared" si="535"/>
        <v>0</v>
      </c>
      <c r="J4285">
        <f t="shared" si="536"/>
        <v>0</v>
      </c>
      <c r="K4285">
        <f>J4285*Weighting!$W$13</f>
        <v>0</v>
      </c>
      <c r="M4285" s="14"/>
    </row>
    <row r="4286" spans="1:25" x14ac:dyDescent="0.25">
      <c r="A4286" s="32">
        <f>IF(Weighting!$P$14&gt;0,B4286,"")</f>
        <v>1.369</v>
      </c>
      <c r="B4286">
        <f>Weighting!$C$14</f>
        <v>1.369</v>
      </c>
      <c r="C4286">
        <f>Weighting!$F$14</f>
        <v>0</v>
      </c>
      <c r="D4286" t="b">
        <f>IF(C4286=1,'Data Transformation'!$G$3+0.5*'Data Transformation'!$W$25,IF(C4287=1,D4287-'Data Transformation'!$W$25,FALSE))</f>
        <v>0</v>
      </c>
      <c r="E4286" t="str">
        <f t="array" ref="E4286">IF(ISLOGICAL(D4286),"",FREQUENCY(IF('Data Transformation'!$B$425:$B$8425='Bin Analysis'!$B4275,'Data Transformation'!$G$425:$G$8425),D4286))</f>
        <v/>
      </c>
      <c r="F4286" t="str">
        <f t="shared" si="534"/>
        <v/>
      </c>
      <c r="G4286">
        <f>Weighting!$H$14</f>
        <v>0</v>
      </c>
      <c r="H4286">
        <f t="array" ref="H4286">FREQUENCY(IF('Data Transformation'!$B$4:$B$8425=B4275,'Data Transformation'!$G$4:$G$8425),'Bin Analysis'!$B4286)</f>
        <v>9</v>
      </c>
      <c r="I4286">
        <f t="shared" si="535"/>
        <v>0</v>
      </c>
      <c r="J4286">
        <f t="shared" si="536"/>
        <v>0</v>
      </c>
      <c r="K4286">
        <f>J4286*Weighting!$W$14</f>
        <v>0</v>
      </c>
      <c r="M4286" s="14"/>
    </row>
    <row r="4287" spans="1:25" x14ac:dyDescent="0.25">
      <c r="A4287" s="32">
        <f>IF(Weighting!$P$15&gt;0,B4287,"")</f>
        <v>1.5000009999999999</v>
      </c>
      <c r="B4287">
        <f>Weighting!$C$15</f>
        <v>1.5000009999999999</v>
      </c>
      <c r="C4287">
        <f>Weighting!$F$15</f>
        <v>0</v>
      </c>
      <c r="D4287" t="b">
        <f>IF(C4287=1,'Data Transformation'!$G$3+0.5*'Data Transformation'!$W$25,IF(C4288=1,D4288-'Data Transformation'!$W$25,FALSE))</f>
        <v>0</v>
      </c>
      <c r="E4287" t="str">
        <f t="array" ref="E4287">IF(ISLOGICAL(D4287),"",FREQUENCY(IF('Data Transformation'!$B$425:$B$8425='Bin Analysis'!$B4275,'Data Transformation'!$G$425:$G$8425),D4287))</f>
        <v/>
      </c>
      <c r="F4287" t="str">
        <f t="shared" si="534"/>
        <v/>
      </c>
      <c r="G4287">
        <f>Weighting!$H$15</f>
        <v>0</v>
      </c>
      <c r="H4287">
        <f t="array" ref="H4287">FREQUENCY(IF('Data Transformation'!$B$4:$B$8425=B4275,'Data Transformation'!$G$4:$G$8425),'Bin Analysis'!$B4287)</f>
        <v>9</v>
      </c>
      <c r="I4287">
        <f t="shared" si="535"/>
        <v>0</v>
      </c>
      <c r="J4287">
        <f t="shared" si="536"/>
        <v>0</v>
      </c>
      <c r="K4287">
        <f>J4287*Weighting!$W$15</f>
        <v>0</v>
      </c>
      <c r="M4287" s="14"/>
    </row>
    <row r="4288" spans="1:25" x14ac:dyDescent="0.25">
      <c r="A4288" s="32" t="str">
        <f>IF(Weighting!$P$16&gt;0,B4288,"")</f>
        <v/>
      </c>
      <c r="B4288">
        <f>Weighting!$C$16</f>
        <v>1.631</v>
      </c>
      <c r="C4288">
        <f>Weighting!$F$16</f>
        <v>0</v>
      </c>
      <c r="D4288" t="b">
        <f>IF(C4288=1,'Data Transformation'!$G$3+0.5*'Data Transformation'!$W$25,IF(C4289=1,D4289-'Data Transformation'!$W$25,FALSE))</f>
        <v>0</v>
      </c>
      <c r="E4288" t="str">
        <f t="array" ref="E4288">IF(ISLOGICAL(D4288),"",FREQUENCY(IF('Data Transformation'!$B$425:$B$8425='Bin Analysis'!$B4275,'Data Transformation'!$G$425:$G$8425),D4288))</f>
        <v/>
      </c>
      <c r="F4288" t="str">
        <f t="shared" si="534"/>
        <v/>
      </c>
      <c r="G4288">
        <f>Weighting!$H$16</f>
        <v>0</v>
      </c>
      <c r="H4288">
        <f t="array" ref="H4288">FREQUENCY(IF('Data Transformation'!$B$4:$B$8425=B4275,'Data Transformation'!$G$4:$G$8425),'Bin Analysis'!$B4288)</f>
        <v>9</v>
      </c>
      <c r="I4288">
        <f t="shared" si="535"/>
        <v>0</v>
      </c>
      <c r="J4288">
        <f t="shared" si="536"/>
        <v>0</v>
      </c>
      <c r="K4288">
        <f>J4288*Weighting!$W$16</f>
        <v>0</v>
      </c>
      <c r="M4288" s="14"/>
    </row>
    <row r="4289" spans="1:25" x14ac:dyDescent="0.25">
      <c r="A4289" s="32" t="str">
        <f>IF(Weighting!$P$17&gt;0,B4289,"")</f>
        <v/>
      </c>
      <c r="B4289">
        <f>Weighting!$C$17</f>
        <v>1.762</v>
      </c>
      <c r="C4289">
        <f>Weighting!$F$17</f>
        <v>0</v>
      </c>
      <c r="D4289" t="b">
        <f>IF(C4289=1,'Data Transformation'!$G$3+0.5*'Data Transformation'!$W$25,IF(C4290=1,D4290-'Data Transformation'!$W$25,FALSE))</f>
        <v>0</v>
      </c>
      <c r="E4289" t="str">
        <f t="array" ref="E4289">IF(ISLOGICAL(D4289),"",FREQUENCY(IF('Data Transformation'!$B$425:$B$8425='Bin Analysis'!$B4275,'Data Transformation'!$G$425:$G$8425),D4289))</f>
        <v/>
      </c>
      <c r="F4289" t="str">
        <f t="shared" si="534"/>
        <v/>
      </c>
      <c r="G4289">
        <f>Weighting!$H$17</f>
        <v>0</v>
      </c>
      <c r="H4289">
        <f t="array" ref="H4289">FREQUENCY(IF('Data Transformation'!$B$4:$B$8425=B4275,'Data Transformation'!$G$4:$G$8425),'Bin Analysis'!$B4289)</f>
        <v>9</v>
      </c>
      <c r="I4289">
        <f t="shared" si="535"/>
        <v>0</v>
      </c>
      <c r="J4289">
        <f t="shared" si="536"/>
        <v>0</v>
      </c>
      <c r="K4289">
        <f>J4289*Weighting!$W$17</f>
        <v>0</v>
      </c>
      <c r="M4289" s="14"/>
    </row>
    <row r="4290" spans="1:25" x14ac:dyDescent="0.25">
      <c r="A4290" s="32" t="str">
        <f>IF(Weighting!$P$18&gt;0,B4290,"")</f>
        <v/>
      </c>
      <c r="B4290">
        <f>Weighting!$C$18</f>
        <v>1.893</v>
      </c>
      <c r="C4290">
        <f>Weighting!$F$18</f>
        <v>0</v>
      </c>
      <c r="D4290" t="b">
        <f>IF(C4290=1,'Data Transformation'!$G$3+0.5*'Data Transformation'!$W$25,IF(C4291=1,D4291-'Data Transformation'!$W$25,FALSE))</f>
        <v>0</v>
      </c>
      <c r="E4290" t="str">
        <f t="array" ref="E4290">IF(ISLOGICAL(D4290),"",FREQUENCY(IF('Data Transformation'!$B$425:$B$8425='Bin Analysis'!$B4275,'Data Transformation'!$G$425:$G$8425),D4290))</f>
        <v/>
      </c>
      <c r="F4290" t="str">
        <f t="shared" si="534"/>
        <v/>
      </c>
      <c r="G4290">
        <f>Weighting!$H$18</f>
        <v>0</v>
      </c>
      <c r="H4290">
        <f t="array" ref="H4290">FREQUENCY(IF('Data Transformation'!$B$4:$B$8425=B4275,'Data Transformation'!$G$4:$G$8425),'Bin Analysis'!$B4290)</f>
        <v>9</v>
      </c>
      <c r="I4290">
        <f t="shared" si="535"/>
        <v>0</v>
      </c>
      <c r="J4290">
        <f t="shared" si="536"/>
        <v>0</v>
      </c>
      <c r="K4290">
        <f>J4290*Weighting!$W$18</f>
        <v>0</v>
      </c>
      <c r="M4290" s="14"/>
    </row>
    <row r="4291" spans="1:25" x14ac:dyDescent="0.25">
      <c r="A4291" s="32" t="str">
        <f>IF(Weighting!$P$19&gt;0,B4291,"")</f>
        <v/>
      </c>
      <c r="B4291">
        <f>Weighting!$C$19</f>
        <v>2.024</v>
      </c>
      <c r="C4291">
        <f>Weighting!$F$19</f>
        <v>0</v>
      </c>
      <c r="D4291" t="b">
        <f>IF(C4291=1,'Data Transformation'!$G$3+0.5*'Data Transformation'!$W$25,IF(C4292=1,D4292-'Data Transformation'!$W$25,FALSE))</f>
        <v>0</v>
      </c>
      <c r="E4291" t="str">
        <f t="array" ref="E4291">IF(ISLOGICAL(D4291),"",FREQUENCY(IF('Data Transformation'!$B$425:$B$8425='Bin Analysis'!$B4275,'Data Transformation'!$G$425:$G$8425),D4291))</f>
        <v/>
      </c>
      <c r="F4291" t="str">
        <f t="shared" si="534"/>
        <v/>
      </c>
      <c r="G4291">
        <f>Weighting!$H$19</f>
        <v>0</v>
      </c>
      <c r="H4291">
        <f t="array" ref="H4291">FREQUENCY(IF('Data Transformation'!$B$4:$B$8425=B4275,'Data Transformation'!$G$4:$G$8425),'Bin Analysis'!$B4291)</f>
        <v>9</v>
      </c>
      <c r="I4291">
        <f t="shared" si="535"/>
        <v>0</v>
      </c>
      <c r="J4291">
        <f t="shared" si="536"/>
        <v>0</v>
      </c>
      <c r="K4291">
        <f>J4291*Weighting!$W$19</f>
        <v>0</v>
      </c>
      <c r="M4291" s="14"/>
    </row>
    <row r="4292" spans="1:25" x14ac:dyDescent="0.25">
      <c r="A4292" s="32" t="str">
        <f>IF(Weighting!$P$20&gt;0,B4292,"")</f>
        <v/>
      </c>
      <c r="B4292">
        <f>Weighting!$C$20</f>
        <v>2.1550000000000002</v>
      </c>
      <c r="C4292">
        <f>Weighting!$F$20</f>
        <v>0</v>
      </c>
      <c r="D4292" t="b">
        <f>IF(C4292=1,'Data Transformation'!$G$3+0.5*'Data Transformation'!$W$25,IF(C4293=1,D4293-'Data Transformation'!$W$25,FALSE))</f>
        <v>0</v>
      </c>
      <c r="E4292" t="str">
        <f t="array" ref="E4292">IF(ISLOGICAL(D4292),"",FREQUENCY(IF('Data Transformation'!$B$425:$B$8425='Bin Analysis'!$B4275,'Data Transformation'!$G$425:$G$8425),D4292))</f>
        <v/>
      </c>
      <c r="F4292" t="str">
        <f t="shared" si="534"/>
        <v/>
      </c>
      <c r="G4292">
        <f>Weighting!$H$20</f>
        <v>0</v>
      </c>
      <c r="H4292">
        <f t="array" ref="H4292">FREQUENCY(IF('Data Transformation'!$B$4:$B$8425=B4275,'Data Transformation'!$G$4:$G$8425),'Bin Analysis'!$B4292)</f>
        <v>9</v>
      </c>
      <c r="I4292">
        <f t="shared" si="535"/>
        <v>0</v>
      </c>
      <c r="J4292">
        <f t="shared" si="536"/>
        <v>0</v>
      </c>
      <c r="K4292">
        <f>J4292*Weighting!$W$20</f>
        <v>0</v>
      </c>
      <c r="M4292" s="14"/>
    </row>
    <row r="4293" spans="1:25" x14ac:dyDescent="0.25">
      <c r="A4293" s="32" t="str">
        <f>IF(Weighting!$P$21&gt;0,B4293,"")</f>
        <v/>
      </c>
      <c r="B4293">
        <f>Weighting!$C$21</f>
        <v>2.2860000000000005</v>
      </c>
      <c r="C4293">
        <f>Weighting!$F$21</f>
        <v>0</v>
      </c>
      <c r="D4293" t="b">
        <f>IF(C4293=1,'Data Transformation'!$G$3+0.5*'Data Transformation'!$W$25,IF(C4294=1,D4294-'Data Transformation'!$W$25,FALSE))</f>
        <v>0</v>
      </c>
      <c r="E4293" t="str">
        <f t="array" ref="E4293">IF(ISLOGICAL(D4293),"",FREQUENCY(IF('Data Transformation'!$B$425:$B$8425='Bin Analysis'!$B4275,'Data Transformation'!$G$425:$G$8425),D4293))</f>
        <v/>
      </c>
      <c r="F4293" t="str">
        <f t="shared" si="534"/>
        <v/>
      </c>
      <c r="G4293">
        <f>Weighting!$H$21</f>
        <v>0</v>
      </c>
      <c r="H4293">
        <f t="array" ref="H4293">FREQUENCY(IF('Data Transformation'!$B$4:$B$8425=B4275,'Data Transformation'!$G$4:$G$8425),'Bin Analysis'!$B4293)</f>
        <v>9</v>
      </c>
      <c r="I4293">
        <f t="shared" si="535"/>
        <v>0</v>
      </c>
      <c r="J4293">
        <f t="shared" si="536"/>
        <v>0</v>
      </c>
      <c r="K4293">
        <f>J4293*Weighting!$W$21</f>
        <v>0</v>
      </c>
      <c r="M4293" s="14"/>
    </row>
    <row r="4294" spans="1:25" x14ac:dyDescent="0.25">
      <c r="A4294" s="32" t="str">
        <f>IF(Weighting!$P$22&gt;0,B4294,"")</f>
        <v/>
      </c>
      <c r="B4294">
        <f>Weighting!$C$22</f>
        <v>2.4170000000000007</v>
      </c>
      <c r="C4294">
        <f>Weighting!$F$22</f>
        <v>0</v>
      </c>
      <c r="D4294" t="b">
        <f>IF(C4294=1,'Data Transformation'!$G$3+0.5*'Data Transformation'!$W$25,IF(C4295=1,D4295-'Data Transformation'!$W$25,FALSE))</f>
        <v>0</v>
      </c>
      <c r="E4294" t="str">
        <f t="array" ref="E4294">IF(ISLOGICAL(D4294),"",FREQUENCY(IF('Data Transformation'!$B$425:$B$8425='Bin Analysis'!$B4275,'Data Transformation'!$G$425:$G$8425),D4294))</f>
        <v/>
      </c>
      <c r="F4294" t="str">
        <f t="shared" si="534"/>
        <v/>
      </c>
      <c r="G4294">
        <f>Weighting!$H$22</f>
        <v>0</v>
      </c>
      <c r="H4294">
        <f t="array" ref="H4294">FREQUENCY(IF('Data Transformation'!$B$4:$B$8425=B4275,'Data Transformation'!$G$4:$G$8425),'Bin Analysis'!$B4294)</f>
        <v>9</v>
      </c>
      <c r="I4294">
        <f t="shared" si="535"/>
        <v>0</v>
      </c>
      <c r="J4294">
        <f t="shared" si="536"/>
        <v>0</v>
      </c>
      <c r="K4294">
        <f>J4294*Weighting!$W$22</f>
        <v>0</v>
      </c>
      <c r="M4294" s="14"/>
    </row>
    <row r="4295" spans="1:25" x14ac:dyDescent="0.25">
      <c r="A4295" s="32" t="str">
        <f>IF(Weighting!$P$23&gt;0,B4295,"")</f>
        <v/>
      </c>
      <c r="B4295">
        <f>Weighting!$C$23</f>
        <v>2.5480000000000009</v>
      </c>
      <c r="C4295">
        <f>Weighting!$F$23</f>
        <v>0</v>
      </c>
      <c r="D4295" t="b">
        <f>IF(C4295=1,'Data Transformation'!$G$3+0.5*'Data Transformation'!$W$25,IF(C4296=1,D4296-'Data Transformation'!$W$25,FALSE))</f>
        <v>0</v>
      </c>
      <c r="E4295" t="str">
        <f t="array" ref="E4295">IF(ISLOGICAL(D4295),"",FREQUENCY(IF('Data Transformation'!$B$425:$B$8425='Bin Analysis'!$B4275,'Data Transformation'!$G$425:$G$8425),D4295))</f>
        <v/>
      </c>
      <c r="F4295" t="str">
        <f t="shared" si="534"/>
        <v/>
      </c>
      <c r="G4295">
        <f>Weighting!$H$23</f>
        <v>0</v>
      </c>
      <c r="H4295">
        <f t="array" ref="H4295">FREQUENCY(IF('Data Transformation'!$B$4:$B$8425=B4275,'Data Transformation'!$G$4:$G$8425),'Bin Analysis'!$B4295)</f>
        <v>9</v>
      </c>
      <c r="I4295">
        <f t="shared" si="535"/>
        <v>0</v>
      </c>
      <c r="J4295">
        <f t="shared" si="536"/>
        <v>0</v>
      </c>
      <c r="K4295">
        <f>J4295*Weighting!$W$23</f>
        <v>0</v>
      </c>
      <c r="M4295" s="14"/>
    </row>
    <row r="4296" spans="1:25" x14ac:dyDescent="0.25">
      <c r="A4296" s="32" t="str">
        <f>IF(Weighting!$P$24&gt;0,B4296,"")</f>
        <v/>
      </c>
      <c r="B4296">
        <f>Weighting!$C$24</f>
        <v>2.6790000000000012</v>
      </c>
      <c r="C4296">
        <f>Weighting!$F$24</f>
        <v>0</v>
      </c>
      <c r="D4296" t="b">
        <f>IF(C4296=1,'Data Transformation'!$G$3+0.5*'Data Transformation'!$W$25,IF(C4297=1,D4297-'Data Transformation'!$W$25,FALSE))</f>
        <v>0</v>
      </c>
      <c r="E4296" t="str">
        <f t="array" ref="E4296">IF(ISLOGICAL(D4296),"",FREQUENCY(IF('Data Transformation'!$B$425:$B$8425='Bin Analysis'!$B4275,'Data Transformation'!$G$425:$G$8425),D4296))</f>
        <v/>
      </c>
      <c r="F4296" t="str">
        <f t="shared" si="534"/>
        <v/>
      </c>
      <c r="G4296">
        <f>Weighting!$H$24</f>
        <v>0</v>
      </c>
      <c r="H4296">
        <f t="array" ref="H4296">FREQUENCY(IF('Data Transformation'!$B$4:$B$8425=B4275,'Data Transformation'!$G$4:$G$8425),'Bin Analysis'!$B4296)</f>
        <v>9</v>
      </c>
      <c r="I4296">
        <f t="shared" si="535"/>
        <v>0</v>
      </c>
      <c r="J4296">
        <f t="shared" si="536"/>
        <v>0</v>
      </c>
      <c r="K4296">
        <f>J4296*Weighting!$W$24</f>
        <v>0</v>
      </c>
      <c r="M4296" s="14"/>
    </row>
    <row r="4297" spans="1:25" x14ac:dyDescent="0.25">
      <c r="A4297" s="32" t="str">
        <f>IF(Weighting!$P$25&gt;0,B4297,"")</f>
        <v/>
      </c>
      <c r="B4297">
        <f>Weighting!$C$25</f>
        <v>2.8100000000000014</v>
      </c>
      <c r="C4297">
        <f>Weighting!$F$25</f>
        <v>0</v>
      </c>
      <c r="D4297" t="b">
        <f>IF(C4297=1,'Data Transformation'!$G$3+0.5*'Data Transformation'!$W$25,IF(C4298=1,D4298-'Data Transformation'!$W$25,FALSE))</f>
        <v>0</v>
      </c>
      <c r="E4297" t="str">
        <f t="array" ref="E4297">IF(ISLOGICAL(D4297),"",FREQUENCY(IF('Data Transformation'!$B$425:$B$8425='Bin Analysis'!$B4275,'Data Transformation'!$G$425:$G$8425),D4297))</f>
        <v/>
      </c>
      <c r="F4297" t="str">
        <f t="shared" si="534"/>
        <v/>
      </c>
      <c r="G4297">
        <f>Weighting!$H$25</f>
        <v>0</v>
      </c>
      <c r="H4297">
        <f t="array" ref="H4297">FREQUENCY(IF('Data Transformation'!$B$4:$B$8425=B4275,'Data Transformation'!$G$4:$G$8425),'Bin Analysis'!$B4297)</f>
        <v>9</v>
      </c>
      <c r="I4297">
        <f t="shared" si="535"/>
        <v>0</v>
      </c>
      <c r="J4297">
        <f t="shared" si="536"/>
        <v>0</v>
      </c>
      <c r="K4297">
        <f>J4297*Weighting!$W$25</f>
        <v>0</v>
      </c>
      <c r="M4297" s="14"/>
    </row>
    <row r="4298" spans="1:25" x14ac:dyDescent="0.25">
      <c r="O4298"/>
      <c r="P4298"/>
      <c r="Q4298"/>
      <c r="R4298"/>
    </row>
    <row r="4299" spans="1:25" ht="23.25" x14ac:dyDescent="0.35">
      <c r="A4299" s="21" t="s">
        <v>0</v>
      </c>
      <c r="B4299" s="21">
        <f>IFERROR(VLOOKUP(C4299,'Data Transformation'!$L$6:$M$426,2,FALSE),"")</f>
        <v>179</v>
      </c>
      <c r="C4299" s="21">
        <f>C4275+1</f>
        <v>179</v>
      </c>
      <c r="D4299" s="21"/>
      <c r="E4299" s="21"/>
      <c r="F4299" s="21"/>
      <c r="G4299" s="21"/>
      <c r="H4299" s="22"/>
      <c r="I4299" s="22"/>
      <c r="J4299" s="22"/>
      <c r="K4299" s="21"/>
      <c r="L4299" s="21">
        <f>B4299</f>
        <v>179</v>
      </c>
      <c r="M4299" s="23">
        <f>INDEX('Data Transformation'!$O$4:$O$424,MATCH($B4299,'Data Transformation'!$M$4:$M$424,0),MATCH($M$2,'Data Transformation'!$O$3,0))</f>
        <v>17</v>
      </c>
      <c r="N4299" s="27">
        <f>IF('Input and Summary Results'!$J$16="minimum",'Bin Analysis'!X4300/(M4299-1),'Bin Analysis'!Y4299/('Bin Analysis'!M4299-1))</f>
        <v>0</v>
      </c>
      <c r="O4299" s="27">
        <f>IF(M4299=FALSE,NA(),(VLOOKUP(1,C4302:K4321,4,FALSE))/(M4299-1))</f>
        <v>0.1875</v>
      </c>
      <c r="P4299" s="27">
        <f>IF(M4299=FALSE,NA(),SUM(J4302:J4321)/Weighting!$S$5)</f>
        <v>0.7</v>
      </c>
      <c r="Q4299" s="27">
        <f>IF(M4299=FALSE,NA(),SUM(K4302:K4321)/Weighting!$S$6)</f>
        <v>0.65217391304347827</v>
      </c>
      <c r="R4299" s="27">
        <f>IF(M4299=FALSE,NA(),(VLOOKUP(1,G4302:K4321,3,FALSE))/(M4299-1))</f>
        <v>0.125</v>
      </c>
      <c r="S4299" s="22" t="str">
        <f>IF(M4299=FALSE,NA(),IF(SUM(J4302:J4321)=2,"yes","no"))</f>
        <v>no</v>
      </c>
      <c r="X4299" s="2" cm="2">
        <f t="array" ref="X4299:X4300">FREQUENCY(IF('Data Transformation'!$B$425:$B$6424='Bin Analysis'!L4299,'Data Transformation'!$G$425:$G$6424),'Data Transformation'!$U$11)</f>
        <v>16</v>
      </c>
      <c r="Y4299" s="2" cm="2">
        <f t="array" ref="Y4299:Y4300">FREQUENCY(IF('Data Transformation'!$B$425:$B$6424='Bin Analysis'!L4299,'Data Transformation'!$G$425:$G$6424),'Data Transformation'!$U$12)</f>
        <v>13</v>
      </c>
    </row>
    <row r="4300" spans="1:25" x14ac:dyDescent="0.25">
      <c r="A4300" s="14" t="s">
        <v>67</v>
      </c>
      <c r="B4300" t="s">
        <v>47</v>
      </c>
      <c r="C4300" t="s">
        <v>5</v>
      </c>
      <c r="D4300" t="s">
        <v>100</v>
      </c>
      <c r="E4300" t="s">
        <v>101</v>
      </c>
      <c r="F4300" t="s">
        <v>102</v>
      </c>
      <c r="G4300" t="s">
        <v>70</v>
      </c>
      <c r="H4300" t="s">
        <v>31</v>
      </c>
      <c r="I4300" t="s">
        <v>32</v>
      </c>
      <c r="J4300" t="s">
        <v>46</v>
      </c>
      <c r="K4300" s="14" t="s">
        <v>45</v>
      </c>
      <c r="M4300" s="14"/>
      <c r="X4300" s="2">
        <v>0</v>
      </c>
      <c r="Y4300" s="2">
        <v>3</v>
      </c>
    </row>
    <row r="4301" spans="1:25" x14ac:dyDescent="0.25">
      <c r="A4301" s="32"/>
      <c r="D4301" t="b">
        <f>IF(C4301=1,'Data Transformation'!$G$3+0.5*'Data Transformation'!$W$25,IF(C4302=1,D4302-'Data Transformation'!$W$25,FALSE))</f>
        <v>0</v>
      </c>
      <c r="E4301" t="str">
        <f t="array" ref="E4301">IF(ISLOGICAL(D4301),"",FREQUENCY(IF('Data Transformation'!$B$425:$B$8425='Bin Analysis'!$B4299,'Data Transformation'!$G$425:$G$8425),D4301))</f>
        <v/>
      </c>
      <c r="F4301" t="str">
        <f>IF(ISLOGICAL(D4301),"",E4301-E4300)</f>
        <v/>
      </c>
      <c r="M4301" s="14"/>
    </row>
    <row r="4302" spans="1:25" x14ac:dyDescent="0.25">
      <c r="A4302" s="32">
        <f>IF(Weighting!$P$6&gt;0,B4302,"")</f>
        <v>0.32100000000000001</v>
      </c>
      <c r="B4302">
        <f>Weighting!$C$6</f>
        <v>0.32100000000000001</v>
      </c>
      <c r="C4302">
        <f>Weighting!$F$6</f>
        <v>0</v>
      </c>
      <c r="D4302" t="b">
        <f>IF(C4302=1,'Data Transformation'!$G$3+0.5*'Data Transformation'!$W$25,IF(C4303=1,D4303-'Data Transformation'!$W$25,FALSE))</f>
        <v>0</v>
      </c>
      <c r="E4302" t="str">
        <f t="array" ref="E4302">IF(ISLOGICAL(D4302),"",FREQUENCY(IF('Data Transformation'!$B$425:$B$8425='Bin Analysis'!$B4299,'Data Transformation'!$G$425:$G$8425),D4302))</f>
        <v/>
      </c>
      <c r="F4302" t="str">
        <f>IF(ISLOGICAL(D4302),"",E4302-E4301)</f>
        <v/>
      </c>
      <c r="G4302">
        <f>Weighting!$H$6</f>
        <v>1</v>
      </c>
      <c r="H4302">
        <f t="array" ref="H4302">FREQUENCY(IF('Data Transformation'!$B$4:$B$8425=B4299,'Data Transformation'!$G$4:$G$8425),'Bin Analysis'!$B4302)</f>
        <v>2</v>
      </c>
      <c r="I4302">
        <f>H4302-H4301</f>
        <v>2</v>
      </c>
      <c r="J4302">
        <f>IF(I4302=0,0,1)</f>
        <v>1</v>
      </c>
      <c r="K4302">
        <f>J4302*Weighting!$W$6</f>
        <v>1</v>
      </c>
      <c r="M4302" s="14"/>
    </row>
    <row r="4303" spans="1:25" x14ac:dyDescent="0.25">
      <c r="A4303" s="32">
        <f>IF(Weighting!$P$7&gt;0,B4303,"")</f>
        <v>0.45200000000000001</v>
      </c>
      <c r="B4303">
        <f>Weighting!$C$7</f>
        <v>0.45200000000000001</v>
      </c>
      <c r="C4303">
        <f>Weighting!$F$7</f>
        <v>0</v>
      </c>
      <c r="D4303" t="b">
        <f>IF(C4303=1,'Data Transformation'!$G$3+0.5*'Data Transformation'!$W$25,IF(C4304=1,D4304-'Data Transformation'!$W$25,FALSE))</f>
        <v>0</v>
      </c>
      <c r="E4303" t="str">
        <f t="array" ref="E4303">IF(ISLOGICAL(D4303),"",FREQUENCY(IF('Data Transformation'!$B$425:$B$8425='Bin Analysis'!$B4299,'Data Transformation'!$G$425:$G$8425),D4303))</f>
        <v/>
      </c>
      <c r="F4303" t="str">
        <f t="shared" ref="F4303:F4321" si="537">IF(ISLOGICAL(D4303),"",E4303-E4302)</f>
        <v/>
      </c>
      <c r="G4303">
        <f>Weighting!$H$7</f>
        <v>0</v>
      </c>
      <c r="H4303">
        <f t="array" ref="H4303">FREQUENCY(IF('Data Transformation'!$B$4:$B$8425=B4299,'Data Transformation'!$G$4:$G$8425),'Bin Analysis'!$B4303)</f>
        <v>5</v>
      </c>
      <c r="I4303">
        <f t="shared" ref="I4303:I4321" si="538">H4303-H4302</f>
        <v>3</v>
      </c>
      <c r="J4303">
        <f>IF(I4303=0,0,1)</f>
        <v>1</v>
      </c>
      <c r="K4303">
        <f>J4303*Weighting!$W$7</f>
        <v>2</v>
      </c>
      <c r="M4303" s="14"/>
    </row>
    <row r="4304" spans="1:25" x14ac:dyDescent="0.25">
      <c r="A4304" s="32">
        <f>IF(Weighting!$P$8&gt;0,B4304,"")</f>
        <v>0.58299999999999996</v>
      </c>
      <c r="B4304">
        <f>Weighting!$C$8</f>
        <v>0.58299999999999996</v>
      </c>
      <c r="C4304">
        <f>Weighting!$F$8</f>
        <v>0</v>
      </c>
      <c r="D4304" t="b">
        <f>IF(C4304=1,'Data Transformation'!$G$3+0.5*'Data Transformation'!$W$25,IF(C4305=1,D4305-'Data Transformation'!$W$25,FALSE))</f>
        <v>0</v>
      </c>
      <c r="E4304" t="str">
        <f t="array" ref="E4304">IF(ISLOGICAL(D4304),"",FREQUENCY(IF('Data Transformation'!$B$425:$B$8425='Bin Analysis'!$B4299,'Data Transformation'!$G$425:$G$8425),D4304))</f>
        <v/>
      </c>
      <c r="F4304" t="str">
        <f t="shared" si="537"/>
        <v/>
      </c>
      <c r="G4304">
        <f>Weighting!$H$8</f>
        <v>0</v>
      </c>
      <c r="H4304">
        <f t="array" ref="H4304">FREQUENCY(IF('Data Transformation'!$B$4:$B$8425=B4299,'Data Transformation'!$G$4:$G$8425),'Bin Analysis'!$B4304)</f>
        <v>6</v>
      </c>
      <c r="I4304">
        <f t="shared" si="538"/>
        <v>1</v>
      </c>
      <c r="J4304">
        <f t="shared" ref="J4304:J4321" si="539">IF(I4304=0,0,1)</f>
        <v>1</v>
      </c>
      <c r="K4304">
        <f>J4304*Weighting!$W$8</f>
        <v>3</v>
      </c>
      <c r="M4304" s="14"/>
    </row>
    <row r="4305" spans="1:13" x14ac:dyDescent="0.25">
      <c r="A4305" s="32">
        <f>IF(Weighting!$P$9&gt;0,B4305,"")</f>
        <v>0.71399999999999997</v>
      </c>
      <c r="B4305" s="50">
        <f>Weighting!$C$9</f>
        <v>0.71399999999999997</v>
      </c>
      <c r="C4305">
        <f>Weighting!$F$9</f>
        <v>0</v>
      </c>
      <c r="D4305" t="b">
        <f>IF(C4305=1,'Data Transformation'!$G$3+0.5*'Data Transformation'!$W$25,IF(C4306=1,D4306-'Data Transformation'!$W$25,FALSE))</f>
        <v>0</v>
      </c>
      <c r="E4305" t="str">
        <f t="array" ref="E4305">IF(ISLOGICAL(D4305),"",FREQUENCY(IF('Data Transformation'!$B$425:$B$8425='Bin Analysis'!$B4299,'Data Transformation'!$G$425:$G$8425),D4305))</f>
        <v/>
      </c>
      <c r="F4305" t="str">
        <f t="shared" si="537"/>
        <v/>
      </c>
      <c r="G4305">
        <f>Weighting!$H$9</f>
        <v>0</v>
      </c>
      <c r="H4305">
        <f t="array" ref="H4305">FREQUENCY(IF('Data Transformation'!$B$4:$B$8425=B4299,'Data Transformation'!$G$4:$G$8425),'Bin Analysis'!$B4305)</f>
        <v>8</v>
      </c>
      <c r="I4305">
        <f t="shared" si="538"/>
        <v>2</v>
      </c>
      <c r="J4305">
        <f t="shared" si="539"/>
        <v>1</v>
      </c>
      <c r="K4305">
        <f>J4305*Weighting!$W$9</f>
        <v>3</v>
      </c>
      <c r="M4305" s="14"/>
    </row>
    <row r="4306" spans="1:13" x14ac:dyDescent="0.25">
      <c r="A4306" s="32">
        <f>IF(Weighting!$P$10&gt;0,B4306,"")</f>
        <v>0.84499999999999997</v>
      </c>
      <c r="B4306">
        <f>Weighting!$C$10</f>
        <v>0.84499999999999997</v>
      </c>
      <c r="C4306">
        <f>Weighting!$F$10</f>
        <v>0</v>
      </c>
      <c r="D4306" t="b">
        <f>IF(C4306=1,'Data Transformation'!$G$3+0.5*'Data Transformation'!$W$25,IF(C4307=1,D4307-'Data Transformation'!$W$25,FALSE))</f>
        <v>0</v>
      </c>
      <c r="E4306" t="str">
        <f t="array" ref="E4306">IF(ISLOGICAL(D4306),"",FREQUENCY(IF('Data Transformation'!$B$425:$B$8425='Bin Analysis'!$B4299,'Data Transformation'!$G$425:$G$8425),D4306))</f>
        <v/>
      </c>
      <c r="F4306" t="str">
        <f t="shared" si="537"/>
        <v/>
      </c>
      <c r="G4306">
        <f>Weighting!$H$10</f>
        <v>0</v>
      </c>
      <c r="H4306">
        <f t="array" ref="H4306">FREQUENCY(IF('Data Transformation'!$B$4:$B$8425=B4299,'Data Transformation'!$G$4:$G$8425),'Bin Analysis'!$B4306)</f>
        <v>13</v>
      </c>
      <c r="I4306">
        <f t="shared" si="538"/>
        <v>5</v>
      </c>
      <c r="J4306">
        <f t="shared" si="539"/>
        <v>1</v>
      </c>
      <c r="K4306">
        <f>J4306*Weighting!$W$10</f>
        <v>3</v>
      </c>
      <c r="M4306" s="14"/>
    </row>
    <row r="4307" spans="1:13" x14ac:dyDescent="0.25">
      <c r="A4307" s="32">
        <f>IF(Weighting!$P$11&gt;0,B4307,"")</f>
        <v>0.97599999999999998</v>
      </c>
      <c r="B4307">
        <f>Weighting!$C$11</f>
        <v>0.97599999999999998</v>
      </c>
      <c r="C4307">
        <f>Weighting!$F$11</f>
        <v>0</v>
      </c>
      <c r="D4307">
        <f>IF(C4307=1,'Data Transformation'!$G$3+0.5*'Data Transformation'!$W$25,IF(C4308=1,D4308-'Data Transformation'!$W$25,FALSE))</f>
        <v>0.86899999999999999</v>
      </c>
      <c r="E4307">
        <f t="array" ref="E4307">IF(ISLOGICAL(D4307),"",FREQUENCY(IF('Data Transformation'!$B$425:$B$8425='Bin Analysis'!$B4299,'Data Transformation'!$G$425:$G$8425),D4307))</f>
        <v>13</v>
      </c>
      <c r="F4307" t="e">
        <f t="shared" si="537"/>
        <v>#VALUE!</v>
      </c>
      <c r="G4307">
        <f>Weighting!$H$11</f>
        <v>0</v>
      </c>
      <c r="H4307">
        <f t="array" ref="H4307">FREQUENCY(IF('Data Transformation'!$B$4:$B$8425=B4299,'Data Transformation'!$G$4:$G$8425),'Bin Analysis'!$B4307)</f>
        <v>16</v>
      </c>
      <c r="I4307">
        <f t="shared" si="538"/>
        <v>3</v>
      </c>
      <c r="J4307">
        <f t="shared" si="539"/>
        <v>1</v>
      </c>
      <c r="K4307">
        <f>J4307*Weighting!$W$11</f>
        <v>2</v>
      </c>
      <c r="M4307" s="14"/>
    </row>
    <row r="4308" spans="1:13" x14ac:dyDescent="0.25">
      <c r="A4308" s="32">
        <f>IF(Weighting!$P$12&gt;0,B4308,"")</f>
        <v>1.107</v>
      </c>
      <c r="B4308">
        <f>Weighting!$C$12</f>
        <v>1.107</v>
      </c>
      <c r="C4308">
        <f>Weighting!$F$12</f>
        <v>1</v>
      </c>
      <c r="D4308">
        <f>IF(C4308=1,'Data Transformation'!$G$3+0.5*'Data Transformation'!$W$25,IF(C4309=1,D4309-'Data Transformation'!$W$25,FALSE))</f>
        <v>1.131</v>
      </c>
      <c r="E4308">
        <f t="array" ref="E4308">IF(ISLOGICAL(D4308),"",FREQUENCY(IF('Data Transformation'!$B$425:$B$8425='Bin Analysis'!$B4299,'Data Transformation'!$G$425:$G$8425),D4308))</f>
        <v>16</v>
      </c>
      <c r="F4308">
        <f t="shared" si="537"/>
        <v>3</v>
      </c>
      <c r="G4308">
        <f>Weighting!$H$12</f>
        <v>0</v>
      </c>
      <c r="H4308">
        <f t="array" ref="H4308">FREQUENCY(IF('Data Transformation'!$B$4:$B$8425=B4299,'Data Transformation'!$G$4:$G$8425),'Bin Analysis'!$B4308)</f>
        <v>17</v>
      </c>
      <c r="I4308">
        <f t="shared" si="538"/>
        <v>1</v>
      </c>
      <c r="J4308">
        <f t="shared" si="539"/>
        <v>1</v>
      </c>
      <c r="K4308">
        <f>J4308*Weighting!$W$12</f>
        <v>1</v>
      </c>
      <c r="M4308" s="14"/>
    </row>
    <row r="4309" spans="1:13" x14ac:dyDescent="0.25">
      <c r="A4309" s="32">
        <f>IF(Weighting!$P$13&gt;0,B4309,"")</f>
        <v>1.238</v>
      </c>
      <c r="B4309">
        <f>Weighting!$C$13</f>
        <v>1.238</v>
      </c>
      <c r="C4309">
        <f>Weighting!$F$13</f>
        <v>0</v>
      </c>
      <c r="D4309" t="b">
        <f>IF(C4309=1,'Data Transformation'!$G$3+0.5*'Data Transformation'!$W$25,IF(C4310=1,D4310-'Data Transformation'!$W$25,FALSE))</f>
        <v>0</v>
      </c>
      <c r="E4309" t="str">
        <f t="array" ref="E4309">IF(ISLOGICAL(D4309),"",FREQUENCY(IF('Data Transformation'!$B$425:$B$8425='Bin Analysis'!$B4299,'Data Transformation'!$G$425:$G$8425),D4309))</f>
        <v/>
      </c>
      <c r="F4309" t="str">
        <f t="shared" si="537"/>
        <v/>
      </c>
      <c r="G4309">
        <f>Weighting!$H$13</f>
        <v>0</v>
      </c>
      <c r="H4309">
        <f t="array" ref="H4309">FREQUENCY(IF('Data Transformation'!$B$4:$B$8425=B4299,'Data Transformation'!$G$4:$G$8425),'Bin Analysis'!$B4309)</f>
        <v>17</v>
      </c>
      <c r="I4309">
        <f t="shared" si="538"/>
        <v>0</v>
      </c>
      <c r="J4309">
        <f t="shared" si="539"/>
        <v>0</v>
      </c>
      <c r="K4309">
        <f>J4309*Weighting!$W$13</f>
        <v>0</v>
      </c>
      <c r="M4309" s="14"/>
    </row>
    <row r="4310" spans="1:13" x14ac:dyDescent="0.25">
      <c r="A4310" s="32">
        <f>IF(Weighting!$P$14&gt;0,B4310,"")</f>
        <v>1.369</v>
      </c>
      <c r="B4310">
        <f>Weighting!$C$14</f>
        <v>1.369</v>
      </c>
      <c r="C4310">
        <f>Weighting!$F$14</f>
        <v>0</v>
      </c>
      <c r="D4310" t="b">
        <f>IF(C4310=1,'Data Transformation'!$G$3+0.5*'Data Transformation'!$W$25,IF(C4311=1,D4311-'Data Transformation'!$W$25,FALSE))</f>
        <v>0</v>
      </c>
      <c r="E4310" t="str">
        <f t="array" ref="E4310">IF(ISLOGICAL(D4310),"",FREQUENCY(IF('Data Transformation'!$B$425:$B$8425='Bin Analysis'!$B4299,'Data Transformation'!$G$425:$G$8425),D4310))</f>
        <v/>
      </c>
      <c r="F4310" t="str">
        <f t="shared" si="537"/>
        <v/>
      </c>
      <c r="G4310">
        <f>Weighting!$H$14</f>
        <v>0</v>
      </c>
      <c r="H4310">
        <f t="array" ref="H4310">FREQUENCY(IF('Data Transformation'!$B$4:$B$8425=B4299,'Data Transformation'!$G$4:$G$8425),'Bin Analysis'!$B4310)</f>
        <v>17</v>
      </c>
      <c r="I4310">
        <f t="shared" si="538"/>
        <v>0</v>
      </c>
      <c r="J4310">
        <f t="shared" si="539"/>
        <v>0</v>
      </c>
      <c r="K4310">
        <f>J4310*Weighting!$W$14</f>
        <v>0</v>
      </c>
      <c r="M4310" s="14"/>
    </row>
    <row r="4311" spans="1:13" x14ac:dyDescent="0.25">
      <c r="A4311" s="32">
        <f>IF(Weighting!$P$15&gt;0,B4311,"")</f>
        <v>1.5000009999999999</v>
      </c>
      <c r="B4311">
        <f>Weighting!$C$15</f>
        <v>1.5000009999999999</v>
      </c>
      <c r="C4311">
        <f>Weighting!$F$15</f>
        <v>0</v>
      </c>
      <c r="D4311" t="b">
        <f>IF(C4311=1,'Data Transformation'!$G$3+0.5*'Data Transformation'!$W$25,IF(C4312=1,D4312-'Data Transformation'!$W$25,FALSE))</f>
        <v>0</v>
      </c>
      <c r="E4311" t="str">
        <f t="array" ref="E4311">IF(ISLOGICAL(D4311),"",FREQUENCY(IF('Data Transformation'!$B$425:$B$8425='Bin Analysis'!$B4299,'Data Transformation'!$G$425:$G$8425),D4311))</f>
        <v/>
      </c>
      <c r="F4311" t="str">
        <f t="shared" si="537"/>
        <v/>
      </c>
      <c r="G4311">
        <f>Weighting!$H$15</f>
        <v>0</v>
      </c>
      <c r="H4311">
        <f t="array" ref="H4311">FREQUENCY(IF('Data Transformation'!$B$4:$B$8425=B4299,'Data Transformation'!$G$4:$G$8425),'Bin Analysis'!$B4311)</f>
        <v>17</v>
      </c>
      <c r="I4311">
        <f t="shared" si="538"/>
        <v>0</v>
      </c>
      <c r="J4311">
        <f t="shared" si="539"/>
        <v>0</v>
      </c>
      <c r="K4311">
        <f>J4311*Weighting!$W$15</f>
        <v>0</v>
      </c>
      <c r="M4311" s="14"/>
    </row>
    <row r="4312" spans="1:13" x14ac:dyDescent="0.25">
      <c r="A4312" s="32" t="str">
        <f>IF(Weighting!$P$16&gt;0,B4312,"")</f>
        <v/>
      </c>
      <c r="B4312">
        <f>Weighting!$C$16</f>
        <v>1.631</v>
      </c>
      <c r="C4312">
        <f>Weighting!$F$16</f>
        <v>0</v>
      </c>
      <c r="D4312" t="b">
        <f>IF(C4312=1,'Data Transformation'!$G$3+0.5*'Data Transformation'!$W$25,IF(C4313=1,D4313-'Data Transformation'!$W$25,FALSE))</f>
        <v>0</v>
      </c>
      <c r="E4312" t="str">
        <f t="array" ref="E4312">IF(ISLOGICAL(D4312),"",FREQUENCY(IF('Data Transformation'!$B$425:$B$8425='Bin Analysis'!$B4299,'Data Transformation'!$G$425:$G$8425),D4312))</f>
        <v/>
      </c>
      <c r="F4312" t="str">
        <f t="shared" si="537"/>
        <v/>
      </c>
      <c r="G4312">
        <f>Weighting!$H$16</f>
        <v>0</v>
      </c>
      <c r="H4312">
        <f t="array" ref="H4312">FREQUENCY(IF('Data Transformation'!$B$4:$B$8425=B4299,'Data Transformation'!$G$4:$G$8425),'Bin Analysis'!$B4312)</f>
        <v>17</v>
      </c>
      <c r="I4312">
        <f t="shared" si="538"/>
        <v>0</v>
      </c>
      <c r="J4312">
        <f t="shared" si="539"/>
        <v>0</v>
      </c>
      <c r="K4312">
        <f>J4312*Weighting!$W$16</f>
        <v>0</v>
      </c>
      <c r="M4312" s="14"/>
    </row>
    <row r="4313" spans="1:13" x14ac:dyDescent="0.25">
      <c r="A4313" s="32" t="str">
        <f>IF(Weighting!$P$17&gt;0,B4313,"")</f>
        <v/>
      </c>
      <c r="B4313">
        <f>Weighting!$C$17</f>
        <v>1.762</v>
      </c>
      <c r="C4313">
        <f>Weighting!$F$17</f>
        <v>0</v>
      </c>
      <c r="D4313" t="b">
        <f>IF(C4313=1,'Data Transformation'!$G$3+0.5*'Data Transformation'!$W$25,IF(C4314=1,D4314-'Data Transformation'!$W$25,FALSE))</f>
        <v>0</v>
      </c>
      <c r="E4313" t="str">
        <f t="array" ref="E4313">IF(ISLOGICAL(D4313),"",FREQUENCY(IF('Data Transformation'!$B$425:$B$8425='Bin Analysis'!$B4299,'Data Transformation'!$G$425:$G$8425),D4313))</f>
        <v/>
      </c>
      <c r="F4313" t="str">
        <f t="shared" si="537"/>
        <v/>
      </c>
      <c r="G4313">
        <f>Weighting!$H$17</f>
        <v>0</v>
      </c>
      <c r="H4313">
        <f t="array" ref="H4313">FREQUENCY(IF('Data Transformation'!$B$4:$B$8425=B4299,'Data Transformation'!$G$4:$G$8425),'Bin Analysis'!$B4313)</f>
        <v>17</v>
      </c>
      <c r="I4313">
        <f t="shared" si="538"/>
        <v>0</v>
      </c>
      <c r="J4313">
        <f t="shared" si="539"/>
        <v>0</v>
      </c>
      <c r="K4313">
        <f>J4313*Weighting!$W$17</f>
        <v>0</v>
      </c>
      <c r="M4313" s="14"/>
    </row>
    <row r="4314" spans="1:13" x14ac:dyDescent="0.25">
      <c r="A4314" s="32" t="str">
        <f>IF(Weighting!$P$18&gt;0,B4314,"")</f>
        <v/>
      </c>
      <c r="B4314">
        <f>Weighting!$C$18</f>
        <v>1.893</v>
      </c>
      <c r="C4314">
        <f>Weighting!$F$18</f>
        <v>0</v>
      </c>
      <c r="D4314" t="b">
        <f>IF(C4314=1,'Data Transformation'!$G$3+0.5*'Data Transformation'!$W$25,IF(C4315=1,D4315-'Data Transformation'!$W$25,FALSE))</f>
        <v>0</v>
      </c>
      <c r="E4314" t="str">
        <f t="array" ref="E4314">IF(ISLOGICAL(D4314),"",FREQUENCY(IF('Data Transformation'!$B$425:$B$8425='Bin Analysis'!$B4299,'Data Transformation'!$G$425:$G$8425),D4314))</f>
        <v/>
      </c>
      <c r="F4314" t="str">
        <f t="shared" si="537"/>
        <v/>
      </c>
      <c r="G4314">
        <f>Weighting!$H$18</f>
        <v>0</v>
      </c>
      <c r="H4314">
        <f t="array" ref="H4314">FREQUENCY(IF('Data Transformation'!$B$4:$B$8425=B4299,'Data Transformation'!$G$4:$G$8425),'Bin Analysis'!$B4314)</f>
        <v>17</v>
      </c>
      <c r="I4314">
        <f t="shared" si="538"/>
        <v>0</v>
      </c>
      <c r="J4314">
        <f t="shared" si="539"/>
        <v>0</v>
      </c>
      <c r="K4314">
        <f>J4314*Weighting!$W$18</f>
        <v>0</v>
      </c>
      <c r="M4314" s="14"/>
    </row>
    <row r="4315" spans="1:13" x14ac:dyDescent="0.25">
      <c r="A4315" s="32" t="str">
        <f>IF(Weighting!$P$19&gt;0,B4315,"")</f>
        <v/>
      </c>
      <c r="B4315">
        <f>Weighting!$C$19</f>
        <v>2.024</v>
      </c>
      <c r="C4315">
        <f>Weighting!$F$19</f>
        <v>0</v>
      </c>
      <c r="D4315" t="b">
        <f>IF(C4315=1,'Data Transformation'!$G$3+0.5*'Data Transformation'!$W$25,IF(C4316=1,D4316-'Data Transformation'!$W$25,FALSE))</f>
        <v>0</v>
      </c>
      <c r="E4315" t="str">
        <f t="array" ref="E4315">IF(ISLOGICAL(D4315),"",FREQUENCY(IF('Data Transformation'!$B$425:$B$8425='Bin Analysis'!$B4299,'Data Transformation'!$G$425:$G$8425),D4315))</f>
        <v/>
      </c>
      <c r="F4315" t="str">
        <f t="shared" si="537"/>
        <v/>
      </c>
      <c r="G4315">
        <f>Weighting!$H$19</f>
        <v>0</v>
      </c>
      <c r="H4315">
        <f t="array" ref="H4315">FREQUENCY(IF('Data Transformation'!$B$4:$B$8425=B4299,'Data Transformation'!$G$4:$G$8425),'Bin Analysis'!$B4315)</f>
        <v>17</v>
      </c>
      <c r="I4315">
        <f t="shared" si="538"/>
        <v>0</v>
      </c>
      <c r="J4315">
        <f t="shared" si="539"/>
        <v>0</v>
      </c>
      <c r="K4315">
        <f>J4315*Weighting!$W$19</f>
        <v>0</v>
      </c>
      <c r="M4315" s="14"/>
    </row>
    <row r="4316" spans="1:13" x14ac:dyDescent="0.25">
      <c r="A4316" s="32" t="str">
        <f>IF(Weighting!$P$20&gt;0,B4316,"")</f>
        <v/>
      </c>
      <c r="B4316">
        <f>Weighting!$C$20</f>
        <v>2.1550000000000002</v>
      </c>
      <c r="C4316">
        <f>Weighting!$F$20</f>
        <v>0</v>
      </c>
      <c r="D4316" t="b">
        <f>IF(C4316=1,'Data Transformation'!$G$3+0.5*'Data Transformation'!$W$25,IF(C4317=1,D4317-'Data Transformation'!$W$25,FALSE))</f>
        <v>0</v>
      </c>
      <c r="E4316" t="str">
        <f t="array" ref="E4316">IF(ISLOGICAL(D4316),"",FREQUENCY(IF('Data Transformation'!$B$425:$B$8425='Bin Analysis'!$B4299,'Data Transformation'!$G$425:$G$8425),D4316))</f>
        <v/>
      </c>
      <c r="F4316" t="str">
        <f t="shared" si="537"/>
        <v/>
      </c>
      <c r="G4316">
        <f>Weighting!$H$20</f>
        <v>0</v>
      </c>
      <c r="H4316">
        <f t="array" ref="H4316">FREQUENCY(IF('Data Transformation'!$B$4:$B$8425=B4299,'Data Transformation'!$G$4:$G$8425),'Bin Analysis'!$B4316)</f>
        <v>17</v>
      </c>
      <c r="I4316">
        <f t="shared" si="538"/>
        <v>0</v>
      </c>
      <c r="J4316">
        <f t="shared" si="539"/>
        <v>0</v>
      </c>
      <c r="K4316">
        <f>J4316*Weighting!$W$20</f>
        <v>0</v>
      </c>
      <c r="M4316" s="14"/>
    </row>
    <row r="4317" spans="1:13" x14ac:dyDescent="0.25">
      <c r="A4317" s="32" t="str">
        <f>IF(Weighting!$P$21&gt;0,B4317,"")</f>
        <v/>
      </c>
      <c r="B4317">
        <f>Weighting!$C$21</f>
        <v>2.2860000000000005</v>
      </c>
      <c r="C4317">
        <f>Weighting!$F$21</f>
        <v>0</v>
      </c>
      <c r="D4317" t="b">
        <f>IF(C4317=1,'Data Transformation'!$G$3+0.5*'Data Transformation'!$W$25,IF(C4318=1,D4318-'Data Transformation'!$W$25,FALSE))</f>
        <v>0</v>
      </c>
      <c r="E4317" t="str">
        <f t="array" ref="E4317">IF(ISLOGICAL(D4317),"",FREQUENCY(IF('Data Transformation'!$B$425:$B$8425='Bin Analysis'!$B4299,'Data Transformation'!$G$425:$G$8425),D4317))</f>
        <v/>
      </c>
      <c r="F4317" t="str">
        <f t="shared" si="537"/>
        <v/>
      </c>
      <c r="G4317">
        <f>Weighting!$H$21</f>
        <v>0</v>
      </c>
      <c r="H4317">
        <f t="array" ref="H4317">FREQUENCY(IF('Data Transformation'!$B$4:$B$8425=B4299,'Data Transformation'!$G$4:$G$8425),'Bin Analysis'!$B4317)</f>
        <v>17</v>
      </c>
      <c r="I4317">
        <f t="shared" si="538"/>
        <v>0</v>
      </c>
      <c r="J4317">
        <f t="shared" si="539"/>
        <v>0</v>
      </c>
      <c r="K4317">
        <f>J4317*Weighting!$W$21</f>
        <v>0</v>
      </c>
      <c r="M4317" s="14"/>
    </row>
    <row r="4318" spans="1:13" x14ac:dyDescent="0.25">
      <c r="A4318" s="32" t="str">
        <f>IF(Weighting!$P$22&gt;0,B4318,"")</f>
        <v/>
      </c>
      <c r="B4318">
        <f>Weighting!$C$22</f>
        <v>2.4170000000000007</v>
      </c>
      <c r="C4318">
        <f>Weighting!$F$22</f>
        <v>0</v>
      </c>
      <c r="D4318" t="b">
        <f>IF(C4318=1,'Data Transformation'!$G$3+0.5*'Data Transformation'!$W$25,IF(C4319=1,D4319-'Data Transformation'!$W$25,FALSE))</f>
        <v>0</v>
      </c>
      <c r="E4318" t="str">
        <f t="array" ref="E4318">IF(ISLOGICAL(D4318),"",FREQUENCY(IF('Data Transformation'!$B$425:$B$8425='Bin Analysis'!$B4299,'Data Transformation'!$G$425:$G$8425),D4318))</f>
        <v/>
      </c>
      <c r="F4318" t="str">
        <f t="shared" si="537"/>
        <v/>
      </c>
      <c r="G4318">
        <f>Weighting!$H$22</f>
        <v>0</v>
      </c>
      <c r="H4318">
        <f t="array" ref="H4318">FREQUENCY(IF('Data Transformation'!$B$4:$B$8425=B4299,'Data Transformation'!$G$4:$G$8425),'Bin Analysis'!$B4318)</f>
        <v>17</v>
      </c>
      <c r="I4318">
        <f t="shared" si="538"/>
        <v>0</v>
      </c>
      <c r="J4318">
        <f t="shared" si="539"/>
        <v>0</v>
      </c>
      <c r="K4318">
        <f>J4318*Weighting!$W$22</f>
        <v>0</v>
      </c>
      <c r="M4318" s="14"/>
    </row>
    <row r="4319" spans="1:13" x14ac:dyDescent="0.25">
      <c r="A4319" s="32" t="str">
        <f>IF(Weighting!$P$23&gt;0,B4319,"")</f>
        <v/>
      </c>
      <c r="B4319">
        <f>Weighting!$C$23</f>
        <v>2.5480000000000009</v>
      </c>
      <c r="C4319">
        <f>Weighting!$F$23</f>
        <v>0</v>
      </c>
      <c r="D4319" t="b">
        <f>IF(C4319=1,'Data Transformation'!$G$3+0.5*'Data Transformation'!$W$25,IF(C4320=1,D4320-'Data Transformation'!$W$25,FALSE))</f>
        <v>0</v>
      </c>
      <c r="E4319" t="str">
        <f t="array" ref="E4319">IF(ISLOGICAL(D4319),"",FREQUENCY(IF('Data Transformation'!$B$425:$B$8425='Bin Analysis'!$B4299,'Data Transformation'!$G$425:$G$8425),D4319))</f>
        <v/>
      </c>
      <c r="F4319" t="str">
        <f t="shared" si="537"/>
        <v/>
      </c>
      <c r="G4319">
        <f>Weighting!$H$23</f>
        <v>0</v>
      </c>
      <c r="H4319">
        <f t="array" ref="H4319">FREQUENCY(IF('Data Transformation'!$B$4:$B$8425=B4299,'Data Transformation'!$G$4:$G$8425),'Bin Analysis'!$B4319)</f>
        <v>17</v>
      </c>
      <c r="I4319">
        <f t="shared" si="538"/>
        <v>0</v>
      </c>
      <c r="J4319">
        <f t="shared" si="539"/>
        <v>0</v>
      </c>
      <c r="K4319">
        <f>J4319*Weighting!$W$23</f>
        <v>0</v>
      </c>
      <c r="M4319" s="14"/>
    </row>
    <row r="4320" spans="1:13" x14ac:dyDescent="0.25">
      <c r="A4320" s="32" t="str">
        <f>IF(Weighting!$P$24&gt;0,B4320,"")</f>
        <v/>
      </c>
      <c r="B4320">
        <f>Weighting!$C$24</f>
        <v>2.6790000000000012</v>
      </c>
      <c r="C4320">
        <f>Weighting!$F$24</f>
        <v>0</v>
      </c>
      <c r="D4320" t="b">
        <f>IF(C4320=1,'Data Transformation'!$G$3+0.5*'Data Transformation'!$W$25,IF(C4321=1,D4321-'Data Transformation'!$W$25,FALSE))</f>
        <v>0</v>
      </c>
      <c r="E4320" t="str">
        <f t="array" ref="E4320">IF(ISLOGICAL(D4320),"",FREQUENCY(IF('Data Transformation'!$B$425:$B$8425='Bin Analysis'!$B4299,'Data Transformation'!$G$425:$G$8425),D4320))</f>
        <v/>
      </c>
      <c r="F4320" t="str">
        <f t="shared" si="537"/>
        <v/>
      </c>
      <c r="G4320">
        <f>Weighting!$H$24</f>
        <v>0</v>
      </c>
      <c r="H4320">
        <f t="array" ref="H4320">FREQUENCY(IF('Data Transformation'!$B$4:$B$8425=B4299,'Data Transformation'!$G$4:$G$8425),'Bin Analysis'!$B4320)</f>
        <v>17</v>
      </c>
      <c r="I4320">
        <f t="shared" si="538"/>
        <v>0</v>
      </c>
      <c r="J4320">
        <f t="shared" si="539"/>
        <v>0</v>
      </c>
      <c r="K4320">
        <f>J4320*Weighting!$W$24</f>
        <v>0</v>
      </c>
      <c r="M4320" s="14"/>
    </row>
    <row r="4321" spans="1:25" x14ac:dyDescent="0.25">
      <c r="A4321" s="32" t="str">
        <f>IF(Weighting!$P$25&gt;0,B4321,"")</f>
        <v/>
      </c>
      <c r="B4321">
        <f>Weighting!$C$25</f>
        <v>2.8100000000000014</v>
      </c>
      <c r="C4321">
        <f>Weighting!$F$25</f>
        <v>0</v>
      </c>
      <c r="D4321" t="b">
        <f>IF(C4321=1,'Data Transformation'!$G$3+0.5*'Data Transformation'!$W$25,IF(C4322=1,D4322-'Data Transformation'!$W$25,FALSE))</f>
        <v>0</v>
      </c>
      <c r="E4321" t="str">
        <f t="array" ref="E4321">IF(ISLOGICAL(D4321),"",FREQUENCY(IF('Data Transformation'!$B$425:$B$8425='Bin Analysis'!$B4299,'Data Transformation'!$G$425:$G$8425),D4321))</f>
        <v/>
      </c>
      <c r="F4321" t="str">
        <f t="shared" si="537"/>
        <v/>
      </c>
      <c r="G4321">
        <f>Weighting!$H$25</f>
        <v>0</v>
      </c>
      <c r="H4321">
        <f t="array" ref="H4321">FREQUENCY(IF('Data Transformation'!$B$4:$B$8425=B4299,'Data Transformation'!$G$4:$G$8425),'Bin Analysis'!$B4321)</f>
        <v>17</v>
      </c>
      <c r="I4321">
        <f t="shared" si="538"/>
        <v>0</v>
      </c>
      <c r="J4321">
        <f t="shared" si="539"/>
        <v>0</v>
      </c>
      <c r="K4321">
        <f>J4321*Weighting!$W$25</f>
        <v>0</v>
      </c>
      <c r="M4321" s="14"/>
    </row>
    <row r="4322" spans="1:25" x14ac:dyDescent="0.25">
      <c r="N4322" s="55"/>
      <c r="O4322"/>
      <c r="P4322"/>
      <c r="Q4322"/>
      <c r="R4322"/>
    </row>
    <row r="4323" spans="1:25" ht="23.25" x14ac:dyDescent="0.35">
      <c r="A4323" s="21" t="s">
        <v>0</v>
      </c>
      <c r="B4323" s="21">
        <f>IFERROR(VLOOKUP(C4323,'Data Transformation'!$L$6:$M$426,2,FALSE),"")</f>
        <v>180</v>
      </c>
      <c r="C4323" s="21">
        <f>C4299+1</f>
        <v>180</v>
      </c>
      <c r="D4323" s="21"/>
      <c r="E4323" s="21"/>
      <c r="F4323" s="21"/>
      <c r="G4323" s="21"/>
      <c r="H4323" s="22"/>
      <c r="I4323" s="22"/>
      <c r="J4323" s="22"/>
      <c r="K4323" s="21"/>
      <c r="L4323" s="21">
        <f>B4323</f>
        <v>180</v>
      </c>
      <c r="M4323" s="23">
        <f>INDEX('Data Transformation'!$O$4:$O$424,MATCH($B4323,'Data Transformation'!$M$4:$M$424,0),MATCH($M$2,'Data Transformation'!$O$3,0))</f>
        <v>20</v>
      </c>
      <c r="N4323" s="27">
        <f>IF('Input and Summary Results'!$J$16="minimum",'Bin Analysis'!X4324/(M4323-1),'Bin Analysis'!Y4323/('Bin Analysis'!M4323-1))</f>
        <v>0</v>
      </c>
      <c r="O4323" s="27">
        <f>IF(M4323=FALSE,NA(),(VLOOKUP(1,C4326:K4345,4,FALSE))/(M4323-1))</f>
        <v>0.68421052631578949</v>
      </c>
      <c r="P4323" s="27">
        <f>IF(M4323=FALSE,NA(),SUM(J4326:J4345)/Weighting!$S$5)</f>
        <v>0.6</v>
      </c>
      <c r="Q4323" s="27">
        <f>IF(M4323=FALSE,NA(),SUM(K4326:K4345)/Weighting!$S$6)</f>
        <v>0.56521739130434778</v>
      </c>
      <c r="R4323" s="27">
        <f>IF(M4323=FALSE,NA(),(VLOOKUP(1,G4326:K4345,3,FALSE))/(M4323-1))</f>
        <v>0</v>
      </c>
      <c r="S4323" s="22" t="str">
        <f>IF(M4323=FALSE,NA(),IF(SUM(J4326:J4345)=2,"yes","no"))</f>
        <v>no</v>
      </c>
      <c r="X4323" s="2" cm="2">
        <f t="array" ref="X4323:X4324">FREQUENCY(IF('Data Transformation'!$B$425:$B$6424='Bin Analysis'!L4323,'Data Transformation'!$G$425:$G$6424),'Data Transformation'!$U$11)</f>
        <v>19</v>
      </c>
      <c r="Y4323" s="2" cm="2">
        <f t="array" ref="Y4323:Y4324">FREQUENCY(IF('Data Transformation'!$B$425:$B$6424='Bin Analysis'!L4323,'Data Transformation'!$G$425:$G$6424),'Data Transformation'!$U$12)</f>
        <v>6</v>
      </c>
    </row>
    <row r="4324" spans="1:25" x14ac:dyDescent="0.25">
      <c r="A4324" s="14" t="s">
        <v>67</v>
      </c>
      <c r="B4324" t="s">
        <v>47</v>
      </c>
      <c r="C4324" t="s">
        <v>5</v>
      </c>
      <c r="D4324" t="s">
        <v>100</v>
      </c>
      <c r="E4324" t="s">
        <v>101</v>
      </c>
      <c r="F4324" t="s">
        <v>102</v>
      </c>
      <c r="G4324" t="s">
        <v>70</v>
      </c>
      <c r="H4324" t="s">
        <v>31</v>
      </c>
      <c r="I4324" t="s">
        <v>32</v>
      </c>
      <c r="J4324" t="s">
        <v>46</v>
      </c>
      <c r="K4324" s="14" t="s">
        <v>45</v>
      </c>
      <c r="M4324" s="14"/>
      <c r="X4324" s="2">
        <v>0</v>
      </c>
      <c r="Y4324" s="2">
        <v>13</v>
      </c>
    </row>
    <row r="4325" spans="1:25" x14ac:dyDescent="0.25">
      <c r="A4325" s="32"/>
      <c r="D4325" t="b">
        <f>IF(C4325=1,'Data Transformation'!$G$3+0.5*'Data Transformation'!$W$25,IF(C4326=1,D4326-'Data Transformation'!$W$25,FALSE))</f>
        <v>0</v>
      </c>
      <c r="E4325" t="str">
        <f t="array" ref="E4325">IF(ISLOGICAL(D4325),"",FREQUENCY(IF('Data Transformation'!$B$425:$B$8425='Bin Analysis'!$B4323,'Data Transformation'!$G$425:$G$8425),D4325))</f>
        <v/>
      </c>
      <c r="F4325" t="str">
        <f>IF(ISLOGICAL(D4325),"",E4325-E4324)</f>
        <v/>
      </c>
      <c r="M4325" s="14"/>
    </row>
    <row r="4326" spans="1:25" x14ac:dyDescent="0.25">
      <c r="A4326" s="32">
        <f>IF(Weighting!$P$6&gt;0,B4326,"")</f>
        <v>0.32100000000000001</v>
      </c>
      <c r="B4326">
        <f>Weighting!$C$6</f>
        <v>0.32100000000000001</v>
      </c>
      <c r="C4326">
        <f>Weighting!$F$6</f>
        <v>0</v>
      </c>
      <c r="D4326" t="b">
        <f>IF(C4326=1,'Data Transformation'!$G$3+0.5*'Data Transformation'!$W$25,IF(C4327=1,D4327-'Data Transformation'!$W$25,FALSE))</f>
        <v>0</v>
      </c>
      <c r="E4326" t="str">
        <f t="array" ref="E4326">IF(ISLOGICAL(D4326),"",FREQUENCY(IF('Data Transformation'!$B$425:$B$8425='Bin Analysis'!$B4323,'Data Transformation'!$G$425:$G$8425),D4326))</f>
        <v/>
      </c>
      <c r="F4326" t="str">
        <f>IF(ISLOGICAL(D4326),"",E4326-E4325)</f>
        <v/>
      </c>
      <c r="G4326">
        <f>Weighting!$H$6</f>
        <v>1</v>
      </c>
      <c r="H4326">
        <f t="array" ref="H4326">FREQUENCY(IF('Data Transformation'!$B$4:$B$8425=B4323,'Data Transformation'!$G$4:$G$8425),'Bin Analysis'!$B4326)</f>
        <v>0</v>
      </c>
      <c r="I4326">
        <f>H4326-H4325</f>
        <v>0</v>
      </c>
      <c r="J4326">
        <f>IF(I4326=0,0,1)</f>
        <v>0</v>
      </c>
      <c r="K4326">
        <f>J4326*Weighting!$W$6</f>
        <v>0</v>
      </c>
      <c r="M4326" s="14"/>
    </row>
    <row r="4327" spans="1:25" x14ac:dyDescent="0.25">
      <c r="A4327" s="32">
        <f>IF(Weighting!$P$7&gt;0,B4327,"")</f>
        <v>0.45200000000000001</v>
      </c>
      <c r="B4327">
        <f>Weighting!$C$7</f>
        <v>0.45200000000000001</v>
      </c>
      <c r="C4327">
        <f>Weighting!$F$7</f>
        <v>0</v>
      </c>
      <c r="D4327" t="b">
        <f>IF(C4327=1,'Data Transformation'!$G$3+0.5*'Data Transformation'!$W$25,IF(C4328=1,D4328-'Data Transformation'!$W$25,FALSE))</f>
        <v>0</v>
      </c>
      <c r="E4327" t="str">
        <f t="array" ref="E4327">IF(ISLOGICAL(D4327),"",FREQUENCY(IF('Data Transformation'!$B$425:$B$8425='Bin Analysis'!$B4323,'Data Transformation'!$G$425:$G$8425),D4327))</f>
        <v/>
      </c>
      <c r="F4327" t="str">
        <f t="shared" ref="F4327:F4345" si="540">IF(ISLOGICAL(D4327),"",E4327-E4326)</f>
        <v/>
      </c>
      <c r="G4327">
        <f>Weighting!$H$7</f>
        <v>0</v>
      </c>
      <c r="H4327">
        <f t="array" ref="H4327">FREQUENCY(IF('Data Transformation'!$B$4:$B$8425=B4323,'Data Transformation'!$G$4:$G$8425),'Bin Analysis'!$B4327)</f>
        <v>2</v>
      </c>
      <c r="I4327">
        <f t="shared" ref="I4327:I4345" si="541">H4327-H4326</f>
        <v>2</v>
      </c>
      <c r="J4327">
        <f>IF(I4327=0,0,1)</f>
        <v>1</v>
      </c>
      <c r="K4327">
        <f>J4327*Weighting!$W$7</f>
        <v>2</v>
      </c>
      <c r="M4327" s="14"/>
    </row>
    <row r="4328" spans="1:25" x14ac:dyDescent="0.25">
      <c r="A4328" s="32">
        <f>IF(Weighting!$P$8&gt;0,B4328,"")</f>
        <v>0.58299999999999996</v>
      </c>
      <c r="B4328">
        <f>Weighting!$C$8</f>
        <v>0.58299999999999996</v>
      </c>
      <c r="C4328">
        <f>Weighting!$F$8</f>
        <v>0</v>
      </c>
      <c r="D4328" t="b">
        <f>IF(C4328=1,'Data Transformation'!$G$3+0.5*'Data Transformation'!$W$25,IF(C4329=1,D4329-'Data Transformation'!$W$25,FALSE))</f>
        <v>0</v>
      </c>
      <c r="E4328" t="str">
        <f t="array" ref="E4328">IF(ISLOGICAL(D4328),"",FREQUENCY(IF('Data Transformation'!$B$425:$B$8425='Bin Analysis'!$B4323,'Data Transformation'!$G$425:$G$8425),D4328))</f>
        <v/>
      </c>
      <c r="F4328" t="str">
        <f t="shared" si="540"/>
        <v/>
      </c>
      <c r="G4328">
        <f>Weighting!$H$8</f>
        <v>0</v>
      </c>
      <c r="H4328">
        <f t="array" ref="H4328">FREQUENCY(IF('Data Transformation'!$B$4:$B$8425=B4323,'Data Transformation'!$G$4:$G$8425),'Bin Analysis'!$B4328)</f>
        <v>3</v>
      </c>
      <c r="I4328">
        <f t="shared" si="541"/>
        <v>1</v>
      </c>
      <c r="J4328">
        <f t="shared" ref="J4328:J4345" si="542">IF(I4328=0,0,1)</f>
        <v>1</v>
      </c>
      <c r="K4328">
        <f>J4328*Weighting!$W$8</f>
        <v>3</v>
      </c>
      <c r="M4328" s="14"/>
    </row>
    <row r="4329" spans="1:25" x14ac:dyDescent="0.25">
      <c r="A4329" s="32">
        <f>IF(Weighting!$P$9&gt;0,B4329,"")</f>
        <v>0.71399999999999997</v>
      </c>
      <c r="B4329" s="50">
        <f>Weighting!$C$9</f>
        <v>0.71399999999999997</v>
      </c>
      <c r="C4329">
        <f>Weighting!$F$9</f>
        <v>0</v>
      </c>
      <c r="D4329" t="b">
        <f>IF(C4329=1,'Data Transformation'!$G$3+0.5*'Data Transformation'!$W$25,IF(C4330=1,D4330-'Data Transformation'!$W$25,FALSE))</f>
        <v>0</v>
      </c>
      <c r="E4329" t="str">
        <f t="array" ref="E4329">IF(ISLOGICAL(D4329),"",FREQUENCY(IF('Data Transformation'!$B$425:$B$8425='Bin Analysis'!$B4323,'Data Transformation'!$G$425:$G$8425),D4329))</f>
        <v/>
      </c>
      <c r="F4329" t="str">
        <f t="shared" si="540"/>
        <v/>
      </c>
      <c r="G4329">
        <f>Weighting!$H$9</f>
        <v>0</v>
      </c>
      <c r="H4329">
        <f t="array" ref="H4329">FREQUENCY(IF('Data Transformation'!$B$4:$B$8425=B4323,'Data Transformation'!$G$4:$G$8425),'Bin Analysis'!$B4329)</f>
        <v>3</v>
      </c>
      <c r="I4329">
        <f t="shared" si="541"/>
        <v>0</v>
      </c>
      <c r="J4329">
        <f t="shared" si="542"/>
        <v>0</v>
      </c>
      <c r="K4329">
        <f>J4329*Weighting!$W$9</f>
        <v>0</v>
      </c>
      <c r="M4329" s="14"/>
    </row>
    <row r="4330" spans="1:25" x14ac:dyDescent="0.25">
      <c r="A4330" s="32">
        <f>IF(Weighting!$P$10&gt;0,B4330,"")</f>
        <v>0.84499999999999997</v>
      </c>
      <c r="B4330">
        <f>Weighting!$C$10</f>
        <v>0.84499999999999997</v>
      </c>
      <c r="C4330">
        <f>Weighting!$F$10</f>
        <v>0</v>
      </c>
      <c r="D4330" t="b">
        <f>IF(C4330=1,'Data Transformation'!$G$3+0.5*'Data Transformation'!$W$25,IF(C4331=1,D4331-'Data Transformation'!$W$25,FALSE))</f>
        <v>0</v>
      </c>
      <c r="E4330" t="str">
        <f t="array" ref="E4330">IF(ISLOGICAL(D4330),"",FREQUENCY(IF('Data Transformation'!$B$425:$B$8425='Bin Analysis'!$B4323,'Data Transformation'!$G$425:$G$8425),D4330))</f>
        <v/>
      </c>
      <c r="F4330" t="str">
        <f t="shared" si="540"/>
        <v/>
      </c>
      <c r="G4330">
        <f>Weighting!$H$10</f>
        <v>0</v>
      </c>
      <c r="H4330">
        <f t="array" ref="H4330">FREQUENCY(IF('Data Transformation'!$B$4:$B$8425=B4323,'Data Transformation'!$G$4:$G$8425),'Bin Analysis'!$B4330)</f>
        <v>6</v>
      </c>
      <c r="I4330">
        <f t="shared" si="541"/>
        <v>3</v>
      </c>
      <c r="J4330">
        <f t="shared" si="542"/>
        <v>1</v>
      </c>
      <c r="K4330">
        <f>J4330*Weighting!$W$10</f>
        <v>3</v>
      </c>
      <c r="M4330" s="14"/>
    </row>
    <row r="4331" spans="1:25" x14ac:dyDescent="0.25">
      <c r="A4331" s="32">
        <f>IF(Weighting!$P$11&gt;0,B4331,"")</f>
        <v>0.97599999999999998</v>
      </c>
      <c r="B4331">
        <f>Weighting!$C$11</f>
        <v>0.97599999999999998</v>
      </c>
      <c r="C4331">
        <f>Weighting!$F$11</f>
        <v>0</v>
      </c>
      <c r="D4331">
        <f>IF(C4331=1,'Data Transformation'!$G$3+0.5*'Data Transformation'!$W$25,IF(C4332=1,D4332-'Data Transformation'!$W$25,FALSE))</f>
        <v>0.86899999999999999</v>
      </c>
      <c r="E4331">
        <f t="array" ref="E4331">IF(ISLOGICAL(D4331),"",FREQUENCY(IF('Data Transformation'!$B$425:$B$8425='Bin Analysis'!$B4323,'Data Transformation'!$G$425:$G$8425),D4331))</f>
        <v>6</v>
      </c>
      <c r="F4331" t="e">
        <f t="shared" si="540"/>
        <v>#VALUE!</v>
      </c>
      <c r="G4331">
        <f>Weighting!$H$11</f>
        <v>0</v>
      </c>
      <c r="H4331">
        <f t="array" ref="H4331">FREQUENCY(IF('Data Transformation'!$B$4:$B$8425=B4323,'Data Transformation'!$G$4:$G$8425),'Bin Analysis'!$B4331)</f>
        <v>12</v>
      </c>
      <c r="I4331">
        <f t="shared" si="541"/>
        <v>6</v>
      </c>
      <c r="J4331">
        <f t="shared" si="542"/>
        <v>1</v>
      </c>
      <c r="K4331">
        <f>J4331*Weighting!$W$11</f>
        <v>2</v>
      </c>
      <c r="M4331" s="14"/>
    </row>
    <row r="4332" spans="1:25" x14ac:dyDescent="0.25">
      <c r="A4332" s="32">
        <f>IF(Weighting!$P$12&gt;0,B4332,"")</f>
        <v>1.107</v>
      </c>
      <c r="B4332">
        <f>Weighting!$C$12</f>
        <v>1.107</v>
      </c>
      <c r="C4332">
        <f>Weighting!$F$12</f>
        <v>1</v>
      </c>
      <c r="D4332">
        <f>IF(C4332=1,'Data Transformation'!$G$3+0.5*'Data Transformation'!$W$25,IF(C4333=1,D4333-'Data Transformation'!$W$25,FALSE))</f>
        <v>1.131</v>
      </c>
      <c r="E4332">
        <f t="array" ref="E4332">IF(ISLOGICAL(D4332),"",FREQUENCY(IF('Data Transformation'!$B$425:$B$8425='Bin Analysis'!$B4323,'Data Transformation'!$G$425:$G$8425),D4332))</f>
        <v>19</v>
      </c>
      <c r="F4332">
        <f t="shared" si="540"/>
        <v>13</v>
      </c>
      <c r="G4332">
        <f>Weighting!$H$12</f>
        <v>0</v>
      </c>
      <c r="H4332">
        <f t="array" ref="H4332">FREQUENCY(IF('Data Transformation'!$B$4:$B$8425=B4323,'Data Transformation'!$G$4:$G$8425),'Bin Analysis'!$B4332)</f>
        <v>19</v>
      </c>
      <c r="I4332">
        <f t="shared" si="541"/>
        <v>7</v>
      </c>
      <c r="J4332">
        <f t="shared" si="542"/>
        <v>1</v>
      </c>
      <c r="K4332">
        <f>J4332*Weighting!$W$12</f>
        <v>1</v>
      </c>
      <c r="M4332" s="14"/>
    </row>
    <row r="4333" spans="1:25" x14ac:dyDescent="0.25">
      <c r="A4333" s="32">
        <f>IF(Weighting!$P$13&gt;0,B4333,"")</f>
        <v>1.238</v>
      </c>
      <c r="B4333">
        <f>Weighting!$C$13</f>
        <v>1.238</v>
      </c>
      <c r="C4333">
        <f>Weighting!$F$13</f>
        <v>0</v>
      </c>
      <c r="D4333" t="b">
        <f>IF(C4333=1,'Data Transformation'!$G$3+0.5*'Data Transformation'!$W$25,IF(C4334=1,D4334-'Data Transformation'!$W$25,FALSE))</f>
        <v>0</v>
      </c>
      <c r="E4333" t="str">
        <f t="array" ref="E4333">IF(ISLOGICAL(D4333),"",FREQUENCY(IF('Data Transformation'!$B$425:$B$8425='Bin Analysis'!$B4323,'Data Transformation'!$G$425:$G$8425),D4333))</f>
        <v/>
      </c>
      <c r="F4333" t="str">
        <f t="shared" si="540"/>
        <v/>
      </c>
      <c r="G4333">
        <f>Weighting!$H$13</f>
        <v>0</v>
      </c>
      <c r="H4333">
        <f t="array" ref="H4333">FREQUENCY(IF('Data Transformation'!$B$4:$B$8425=B4323,'Data Transformation'!$G$4:$G$8425),'Bin Analysis'!$B4333)</f>
        <v>20</v>
      </c>
      <c r="I4333">
        <f t="shared" si="541"/>
        <v>1</v>
      </c>
      <c r="J4333">
        <f t="shared" si="542"/>
        <v>1</v>
      </c>
      <c r="K4333">
        <f>J4333*Weighting!$W$13</f>
        <v>2</v>
      </c>
      <c r="M4333" s="14"/>
    </row>
    <row r="4334" spans="1:25" x14ac:dyDescent="0.25">
      <c r="A4334" s="32">
        <f>IF(Weighting!$P$14&gt;0,B4334,"")</f>
        <v>1.369</v>
      </c>
      <c r="B4334">
        <f>Weighting!$C$14</f>
        <v>1.369</v>
      </c>
      <c r="C4334">
        <f>Weighting!$F$14</f>
        <v>0</v>
      </c>
      <c r="D4334" t="b">
        <f>IF(C4334=1,'Data Transformation'!$G$3+0.5*'Data Transformation'!$W$25,IF(C4335=1,D4335-'Data Transformation'!$W$25,FALSE))</f>
        <v>0</v>
      </c>
      <c r="E4334" t="str">
        <f t="array" ref="E4334">IF(ISLOGICAL(D4334),"",FREQUENCY(IF('Data Transformation'!$B$425:$B$8425='Bin Analysis'!$B4323,'Data Transformation'!$G$425:$G$8425),D4334))</f>
        <v/>
      </c>
      <c r="F4334" t="str">
        <f t="shared" si="540"/>
        <v/>
      </c>
      <c r="G4334">
        <f>Weighting!$H$14</f>
        <v>0</v>
      </c>
      <c r="H4334">
        <f t="array" ref="H4334">FREQUENCY(IF('Data Transformation'!$B$4:$B$8425=B4323,'Data Transformation'!$G$4:$G$8425),'Bin Analysis'!$B4334)</f>
        <v>20</v>
      </c>
      <c r="I4334">
        <f t="shared" si="541"/>
        <v>0</v>
      </c>
      <c r="J4334">
        <f t="shared" si="542"/>
        <v>0</v>
      </c>
      <c r="K4334">
        <f>J4334*Weighting!$W$14</f>
        <v>0</v>
      </c>
      <c r="M4334" s="14"/>
    </row>
    <row r="4335" spans="1:25" x14ac:dyDescent="0.25">
      <c r="A4335" s="32">
        <f>IF(Weighting!$P$15&gt;0,B4335,"")</f>
        <v>1.5000009999999999</v>
      </c>
      <c r="B4335">
        <f>Weighting!$C$15</f>
        <v>1.5000009999999999</v>
      </c>
      <c r="C4335">
        <f>Weighting!$F$15</f>
        <v>0</v>
      </c>
      <c r="D4335" t="b">
        <f>IF(C4335=1,'Data Transformation'!$G$3+0.5*'Data Transformation'!$W$25,IF(C4336=1,D4336-'Data Transformation'!$W$25,FALSE))</f>
        <v>0</v>
      </c>
      <c r="E4335" t="str">
        <f t="array" ref="E4335">IF(ISLOGICAL(D4335),"",FREQUENCY(IF('Data Transformation'!$B$425:$B$8425='Bin Analysis'!$B4323,'Data Transformation'!$G$425:$G$8425),D4335))</f>
        <v/>
      </c>
      <c r="F4335" t="str">
        <f t="shared" si="540"/>
        <v/>
      </c>
      <c r="G4335">
        <f>Weighting!$H$15</f>
        <v>0</v>
      </c>
      <c r="H4335">
        <f t="array" ref="H4335">FREQUENCY(IF('Data Transformation'!$B$4:$B$8425=B4323,'Data Transformation'!$G$4:$G$8425),'Bin Analysis'!$B4335)</f>
        <v>20</v>
      </c>
      <c r="I4335">
        <f t="shared" si="541"/>
        <v>0</v>
      </c>
      <c r="J4335">
        <f t="shared" si="542"/>
        <v>0</v>
      </c>
      <c r="K4335">
        <f>J4335*Weighting!$W$15</f>
        <v>0</v>
      </c>
      <c r="M4335" s="14"/>
    </row>
    <row r="4336" spans="1:25" x14ac:dyDescent="0.25">
      <c r="A4336" s="32" t="str">
        <f>IF(Weighting!$P$16&gt;0,B4336,"")</f>
        <v/>
      </c>
      <c r="B4336">
        <f>Weighting!$C$16</f>
        <v>1.631</v>
      </c>
      <c r="C4336">
        <f>Weighting!$F$16</f>
        <v>0</v>
      </c>
      <c r="D4336" t="b">
        <f>IF(C4336=1,'Data Transformation'!$G$3+0.5*'Data Transformation'!$W$25,IF(C4337=1,D4337-'Data Transformation'!$W$25,FALSE))</f>
        <v>0</v>
      </c>
      <c r="E4336" t="str">
        <f t="array" ref="E4336">IF(ISLOGICAL(D4336),"",FREQUENCY(IF('Data Transformation'!$B$425:$B$8425='Bin Analysis'!$B4323,'Data Transformation'!$G$425:$G$8425),D4336))</f>
        <v/>
      </c>
      <c r="F4336" t="str">
        <f t="shared" si="540"/>
        <v/>
      </c>
      <c r="G4336">
        <f>Weighting!$H$16</f>
        <v>0</v>
      </c>
      <c r="H4336">
        <f t="array" ref="H4336">FREQUENCY(IF('Data Transformation'!$B$4:$B$8425=B4323,'Data Transformation'!$G$4:$G$8425),'Bin Analysis'!$B4336)</f>
        <v>20</v>
      </c>
      <c r="I4336">
        <f t="shared" si="541"/>
        <v>0</v>
      </c>
      <c r="J4336">
        <f t="shared" si="542"/>
        <v>0</v>
      </c>
      <c r="K4336">
        <f>J4336*Weighting!$W$16</f>
        <v>0</v>
      </c>
      <c r="M4336" s="14"/>
    </row>
    <row r="4337" spans="1:25" x14ac:dyDescent="0.25">
      <c r="A4337" s="32" t="str">
        <f>IF(Weighting!$P$17&gt;0,B4337,"")</f>
        <v/>
      </c>
      <c r="B4337">
        <f>Weighting!$C$17</f>
        <v>1.762</v>
      </c>
      <c r="C4337">
        <f>Weighting!$F$17</f>
        <v>0</v>
      </c>
      <c r="D4337" t="b">
        <f>IF(C4337=1,'Data Transformation'!$G$3+0.5*'Data Transformation'!$W$25,IF(C4338=1,D4338-'Data Transformation'!$W$25,FALSE))</f>
        <v>0</v>
      </c>
      <c r="E4337" t="str">
        <f t="array" ref="E4337">IF(ISLOGICAL(D4337),"",FREQUENCY(IF('Data Transformation'!$B$425:$B$8425='Bin Analysis'!$B4323,'Data Transformation'!$G$425:$G$8425),D4337))</f>
        <v/>
      </c>
      <c r="F4337" t="str">
        <f t="shared" si="540"/>
        <v/>
      </c>
      <c r="G4337">
        <f>Weighting!$H$17</f>
        <v>0</v>
      </c>
      <c r="H4337">
        <f t="array" ref="H4337">FREQUENCY(IF('Data Transformation'!$B$4:$B$8425=B4323,'Data Transformation'!$G$4:$G$8425),'Bin Analysis'!$B4337)</f>
        <v>20</v>
      </c>
      <c r="I4337">
        <f t="shared" si="541"/>
        <v>0</v>
      </c>
      <c r="J4337">
        <f t="shared" si="542"/>
        <v>0</v>
      </c>
      <c r="K4337">
        <f>J4337*Weighting!$W$17</f>
        <v>0</v>
      </c>
      <c r="M4337" s="14"/>
    </row>
    <row r="4338" spans="1:25" x14ac:dyDescent="0.25">
      <c r="A4338" s="32" t="str">
        <f>IF(Weighting!$P$18&gt;0,B4338,"")</f>
        <v/>
      </c>
      <c r="B4338">
        <f>Weighting!$C$18</f>
        <v>1.893</v>
      </c>
      <c r="C4338">
        <f>Weighting!$F$18</f>
        <v>0</v>
      </c>
      <c r="D4338" t="b">
        <f>IF(C4338=1,'Data Transformation'!$G$3+0.5*'Data Transformation'!$W$25,IF(C4339=1,D4339-'Data Transformation'!$W$25,FALSE))</f>
        <v>0</v>
      </c>
      <c r="E4338" t="str">
        <f t="array" ref="E4338">IF(ISLOGICAL(D4338),"",FREQUENCY(IF('Data Transformation'!$B$425:$B$8425='Bin Analysis'!$B4323,'Data Transformation'!$G$425:$G$8425),D4338))</f>
        <v/>
      </c>
      <c r="F4338" t="str">
        <f t="shared" si="540"/>
        <v/>
      </c>
      <c r="G4338">
        <f>Weighting!$H$18</f>
        <v>0</v>
      </c>
      <c r="H4338">
        <f t="array" ref="H4338">FREQUENCY(IF('Data Transformation'!$B$4:$B$8425=B4323,'Data Transformation'!$G$4:$G$8425),'Bin Analysis'!$B4338)</f>
        <v>20</v>
      </c>
      <c r="I4338">
        <f t="shared" si="541"/>
        <v>0</v>
      </c>
      <c r="J4338">
        <f t="shared" si="542"/>
        <v>0</v>
      </c>
      <c r="K4338">
        <f>J4338*Weighting!$W$18</f>
        <v>0</v>
      </c>
      <c r="M4338" s="14"/>
    </row>
    <row r="4339" spans="1:25" x14ac:dyDescent="0.25">
      <c r="A4339" s="32" t="str">
        <f>IF(Weighting!$P$19&gt;0,B4339,"")</f>
        <v/>
      </c>
      <c r="B4339">
        <f>Weighting!$C$19</f>
        <v>2.024</v>
      </c>
      <c r="C4339">
        <f>Weighting!$F$19</f>
        <v>0</v>
      </c>
      <c r="D4339" t="b">
        <f>IF(C4339=1,'Data Transformation'!$G$3+0.5*'Data Transformation'!$W$25,IF(C4340=1,D4340-'Data Transformation'!$W$25,FALSE))</f>
        <v>0</v>
      </c>
      <c r="E4339" t="str">
        <f t="array" ref="E4339">IF(ISLOGICAL(D4339),"",FREQUENCY(IF('Data Transformation'!$B$425:$B$8425='Bin Analysis'!$B4323,'Data Transformation'!$G$425:$G$8425),D4339))</f>
        <v/>
      </c>
      <c r="F4339" t="str">
        <f t="shared" si="540"/>
        <v/>
      </c>
      <c r="G4339">
        <f>Weighting!$H$19</f>
        <v>0</v>
      </c>
      <c r="H4339">
        <f t="array" ref="H4339">FREQUENCY(IF('Data Transformation'!$B$4:$B$8425=B4323,'Data Transformation'!$G$4:$G$8425),'Bin Analysis'!$B4339)</f>
        <v>20</v>
      </c>
      <c r="I4339">
        <f t="shared" si="541"/>
        <v>0</v>
      </c>
      <c r="J4339">
        <f t="shared" si="542"/>
        <v>0</v>
      </c>
      <c r="K4339">
        <f>J4339*Weighting!$W$19</f>
        <v>0</v>
      </c>
      <c r="M4339" s="14"/>
    </row>
    <row r="4340" spans="1:25" x14ac:dyDescent="0.25">
      <c r="A4340" s="32" t="str">
        <f>IF(Weighting!$P$20&gt;0,B4340,"")</f>
        <v/>
      </c>
      <c r="B4340">
        <f>Weighting!$C$20</f>
        <v>2.1550000000000002</v>
      </c>
      <c r="C4340">
        <f>Weighting!$F$20</f>
        <v>0</v>
      </c>
      <c r="D4340" t="b">
        <f>IF(C4340=1,'Data Transformation'!$G$3+0.5*'Data Transformation'!$W$25,IF(C4341=1,D4341-'Data Transformation'!$W$25,FALSE))</f>
        <v>0</v>
      </c>
      <c r="E4340" t="str">
        <f t="array" ref="E4340">IF(ISLOGICAL(D4340),"",FREQUENCY(IF('Data Transformation'!$B$425:$B$8425='Bin Analysis'!$B4323,'Data Transformation'!$G$425:$G$8425),D4340))</f>
        <v/>
      </c>
      <c r="F4340" t="str">
        <f t="shared" si="540"/>
        <v/>
      </c>
      <c r="G4340">
        <f>Weighting!$H$20</f>
        <v>0</v>
      </c>
      <c r="H4340">
        <f t="array" ref="H4340">FREQUENCY(IF('Data Transformation'!$B$4:$B$8425=B4323,'Data Transformation'!$G$4:$G$8425),'Bin Analysis'!$B4340)</f>
        <v>20</v>
      </c>
      <c r="I4340">
        <f t="shared" si="541"/>
        <v>0</v>
      </c>
      <c r="J4340">
        <f t="shared" si="542"/>
        <v>0</v>
      </c>
      <c r="K4340">
        <f>J4340*Weighting!$W$20</f>
        <v>0</v>
      </c>
      <c r="M4340" s="14"/>
    </row>
    <row r="4341" spans="1:25" x14ac:dyDescent="0.25">
      <c r="A4341" s="32" t="str">
        <f>IF(Weighting!$P$21&gt;0,B4341,"")</f>
        <v/>
      </c>
      <c r="B4341">
        <f>Weighting!$C$21</f>
        <v>2.2860000000000005</v>
      </c>
      <c r="C4341">
        <f>Weighting!$F$21</f>
        <v>0</v>
      </c>
      <c r="D4341" t="b">
        <f>IF(C4341=1,'Data Transformation'!$G$3+0.5*'Data Transformation'!$W$25,IF(C4342=1,D4342-'Data Transformation'!$W$25,FALSE))</f>
        <v>0</v>
      </c>
      <c r="E4341" t="str">
        <f t="array" ref="E4341">IF(ISLOGICAL(D4341),"",FREQUENCY(IF('Data Transformation'!$B$425:$B$8425='Bin Analysis'!$B4323,'Data Transformation'!$G$425:$G$8425),D4341))</f>
        <v/>
      </c>
      <c r="F4341" t="str">
        <f t="shared" si="540"/>
        <v/>
      </c>
      <c r="G4341">
        <f>Weighting!$H$21</f>
        <v>0</v>
      </c>
      <c r="H4341">
        <f t="array" ref="H4341">FREQUENCY(IF('Data Transformation'!$B$4:$B$8425=B4323,'Data Transformation'!$G$4:$G$8425),'Bin Analysis'!$B4341)</f>
        <v>20</v>
      </c>
      <c r="I4341">
        <f t="shared" si="541"/>
        <v>0</v>
      </c>
      <c r="J4341">
        <f t="shared" si="542"/>
        <v>0</v>
      </c>
      <c r="K4341">
        <f>J4341*Weighting!$W$21</f>
        <v>0</v>
      </c>
      <c r="M4341" s="14"/>
    </row>
    <row r="4342" spans="1:25" x14ac:dyDescent="0.25">
      <c r="A4342" s="32" t="str">
        <f>IF(Weighting!$P$22&gt;0,B4342,"")</f>
        <v/>
      </c>
      <c r="B4342">
        <f>Weighting!$C$22</f>
        <v>2.4170000000000007</v>
      </c>
      <c r="C4342">
        <f>Weighting!$F$22</f>
        <v>0</v>
      </c>
      <c r="D4342" t="b">
        <f>IF(C4342=1,'Data Transformation'!$G$3+0.5*'Data Transformation'!$W$25,IF(C4343=1,D4343-'Data Transformation'!$W$25,FALSE))</f>
        <v>0</v>
      </c>
      <c r="E4342" t="str">
        <f t="array" ref="E4342">IF(ISLOGICAL(D4342),"",FREQUENCY(IF('Data Transformation'!$B$425:$B$8425='Bin Analysis'!$B4323,'Data Transformation'!$G$425:$G$8425),D4342))</f>
        <v/>
      </c>
      <c r="F4342" t="str">
        <f t="shared" si="540"/>
        <v/>
      </c>
      <c r="G4342">
        <f>Weighting!$H$22</f>
        <v>0</v>
      </c>
      <c r="H4342">
        <f t="array" ref="H4342">FREQUENCY(IF('Data Transformation'!$B$4:$B$8425=B4323,'Data Transformation'!$G$4:$G$8425),'Bin Analysis'!$B4342)</f>
        <v>20</v>
      </c>
      <c r="I4342">
        <f t="shared" si="541"/>
        <v>0</v>
      </c>
      <c r="J4342">
        <f t="shared" si="542"/>
        <v>0</v>
      </c>
      <c r="K4342">
        <f>J4342*Weighting!$W$22</f>
        <v>0</v>
      </c>
      <c r="M4342" s="14"/>
    </row>
    <row r="4343" spans="1:25" x14ac:dyDescent="0.25">
      <c r="A4343" s="32" t="str">
        <f>IF(Weighting!$P$23&gt;0,B4343,"")</f>
        <v/>
      </c>
      <c r="B4343">
        <f>Weighting!$C$23</f>
        <v>2.5480000000000009</v>
      </c>
      <c r="C4343">
        <f>Weighting!$F$23</f>
        <v>0</v>
      </c>
      <c r="D4343" t="b">
        <f>IF(C4343=1,'Data Transformation'!$G$3+0.5*'Data Transformation'!$W$25,IF(C4344=1,D4344-'Data Transformation'!$W$25,FALSE))</f>
        <v>0</v>
      </c>
      <c r="E4343" t="str">
        <f t="array" ref="E4343">IF(ISLOGICAL(D4343),"",FREQUENCY(IF('Data Transformation'!$B$425:$B$8425='Bin Analysis'!$B4323,'Data Transformation'!$G$425:$G$8425),D4343))</f>
        <v/>
      </c>
      <c r="F4343" t="str">
        <f t="shared" si="540"/>
        <v/>
      </c>
      <c r="G4343">
        <f>Weighting!$H$23</f>
        <v>0</v>
      </c>
      <c r="H4343">
        <f t="array" ref="H4343">FREQUENCY(IF('Data Transformation'!$B$4:$B$8425=B4323,'Data Transformation'!$G$4:$G$8425),'Bin Analysis'!$B4343)</f>
        <v>20</v>
      </c>
      <c r="I4343">
        <f t="shared" si="541"/>
        <v>0</v>
      </c>
      <c r="J4343">
        <f t="shared" si="542"/>
        <v>0</v>
      </c>
      <c r="K4343">
        <f>J4343*Weighting!$W$23</f>
        <v>0</v>
      </c>
      <c r="M4343" s="14"/>
    </row>
    <row r="4344" spans="1:25" x14ac:dyDescent="0.25">
      <c r="A4344" s="32" t="str">
        <f>IF(Weighting!$P$24&gt;0,B4344,"")</f>
        <v/>
      </c>
      <c r="B4344">
        <f>Weighting!$C$24</f>
        <v>2.6790000000000012</v>
      </c>
      <c r="C4344">
        <f>Weighting!$F$24</f>
        <v>0</v>
      </c>
      <c r="D4344" t="b">
        <f>IF(C4344=1,'Data Transformation'!$G$3+0.5*'Data Transformation'!$W$25,IF(C4345=1,D4345-'Data Transformation'!$W$25,FALSE))</f>
        <v>0</v>
      </c>
      <c r="E4344" t="str">
        <f t="array" ref="E4344">IF(ISLOGICAL(D4344),"",FREQUENCY(IF('Data Transformation'!$B$425:$B$8425='Bin Analysis'!$B4323,'Data Transformation'!$G$425:$G$8425),D4344))</f>
        <v/>
      </c>
      <c r="F4344" t="str">
        <f t="shared" si="540"/>
        <v/>
      </c>
      <c r="G4344">
        <f>Weighting!$H$24</f>
        <v>0</v>
      </c>
      <c r="H4344">
        <f t="array" ref="H4344">FREQUENCY(IF('Data Transformation'!$B$4:$B$8425=B4323,'Data Transformation'!$G$4:$G$8425),'Bin Analysis'!$B4344)</f>
        <v>20</v>
      </c>
      <c r="I4344">
        <f t="shared" si="541"/>
        <v>0</v>
      </c>
      <c r="J4344">
        <f t="shared" si="542"/>
        <v>0</v>
      </c>
      <c r="K4344">
        <f>J4344*Weighting!$W$24</f>
        <v>0</v>
      </c>
      <c r="M4344" s="14"/>
    </row>
    <row r="4345" spans="1:25" x14ac:dyDescent="0.25">
      <c r="A4345" s="32" t="str">
        <f>IF(Weighting!$P$25&gt;0,B4345,"")</f>
        <v/>
      </c>
      <c r="B4345">
        <f>Weighting!$C$25</f>
        <v>2.8100000000000014</v>
      </c>
      <c r="C4345">
        <f>Weighting!$F$25</f>
        <v>0</v>
      </c>
      <c r="D4345" t="b">
        <f>IF(C4345=1,'Data Transformation'!$G$3+0.5*'Data Transformation'!$W$25,IF(C4346=1,D4346-'Data Transformation'!$W$25,FALSE))</f>
        <v>0</v>
      </c>
      <c r="E4345" t="str">
        <f t="array" ref="E4345">IF(ISLOGICAL(D4345),"",FREQUENCY(IF('Data Transformation'!$B$425:$B$8425='Bin Analysis'!$B4323,'Data Transformation'!$G$425:$G$8425),D4345))</f>
        <v/>
      </c>
      <c r="F4345" t="str">
        <f t="shared" si="540"/>
        <v/>
      </c>
      <c r="G4345">
        <f>Weighting!$H$25</f>
        <v>0</v>
      </c>
      <c r="H4345">
        <f t="array" ref="H4345">FREQUENCY(IF('Data Transformation'!$B$4:$B$8425=B4323,'Data Transformation'!$G$4:$G$8425),'Bin Analysis'!$B4345)</f>
        <v>20</v>
      </c>
      <c r="I4345">
        <f t="shared" si="541"/>
        <v>0</v>
      </c>
      <c r="J4345">
        <f t="shared" si="542"/>
        <v>0</v>
      </c>
      <c r="K4345">
        <f>J4345*Weighting!$W$25</f>
        <v>0</v>
      </c>
      <c r="M4345" s="14"/>
    </row>
    <row r="4346" spans="1:25" x14ac:dyDescent="0.25">
      <c r="O4346"/>
      <c r="P4346"/>
      <c r="Q4346"/>
      <c r="R4346"/>
    </row>
    <row r="4347" spans="1:25" ht="23.25" x14ac:dyDescent="0.35">
      <c r="A4347" s="21" t="s">
        <v>0</v>
      </c>
      <c r="B4347" s="21">
        <f>IFERROR(VLOOKUP(C4347,'Data Transformation'!$L$6:$M$426,2,FALSE),"")</f>
        <v>181</v>
      </c>
      <c r="C4347" s="21">
        <f>C4323+1</f>
        <v>181</v>
      </c>
      <c r="D4347" s="21"/>
      <c r="E4347" s="21"/>
      <c r="F4347" s="21"/>
      <c r="G4347" s="21"/>
      <c r="H4347" s="22"/>
      <c r="I4347" s="22"/>
      <c r="J4347" s="22"/>
      <c r="K4347" s="21"/>
      <c r="L4347" s="21">
        <f>B4347</f>
        <v>181</v>
      </c>
      <c r="M4347" s="23">
        <f>INDEX('Data Transformation'!$O$4:$O$424,MATCH($B4347,'Data Transformation'!$M$4:$M$424,0),MATCH($M$2,'Data Transformation'!$O$3,0))</f>
        <v>13</v>
      </c>
      <c r="N4347" s="27">
        <f>IF('Input and Summary Results'!$J$16="minimum",'Bin Analysis'!X4348/(M4347-1),'Bin Analysis'!Y4347/('Bin Analysis'!M4347-1))</f>
        <v>0</v>
      </c>
      <c r="O4347" s="27">
        <f>IF(M4347=FALSE,NA(),(VLOOKUP(1,C4350:K4369,4,FALSE))/(M4347-1))</f>
        <v>0</v>
      </c>
      <c r="P4347" s="27">
        <f>IF(M4347=FALSE,NA(),SUM(J4350:J4369)/Weighting!$S$5)</f>
        <v>0.4</v>
      </c>
      <c r="Q4347" s="27">
        <f>IF(M4347=FALSE,NA(),SUM(K4350:K4369)/Weighting!$S$6)</f>
        <v>0.34782608695652173</v>
      </c>
      <c r="R4347" s="27">
        <f>IF(M4347=FALSE,NA(),(VLOOKUP(1,G4350:K4369,3,FALSE))/(M4347-1))</f>
        <v>0.83333333333333337</v>
      </c>
      <c r="S4347" s="22" t="str">
        <f>IF(M4347=FALSE,NA(),IF(SUM(J4350:J4369)=2,"yes","no"))</f>
        <v>no</v>
      </c>
      <c r="X4347" s="2" cm="2">
        <f t="array" ref="X4347:X4348">FREQUENCY(IF('Data Transformation'!$B$425:$B$6424='Bin Analysis'!L4347,'Data Transformation'!$G$425:$G$6424),'Data Transformation'!$U$11)</f>
        <v>12</v>
      </c>
      <c r="Y4347" s="2" cm="2">
        <f t="array" ref="Y4347:Y4348">FREQUENCY(IF('Data Transformation'!$B$425:$B$6424='Bin Analysis'!L4347,'Data Transformation'!$G$425:$G$6424),'Data Transformation'!$U$12)</f>
        <v>12</v>
      </c>
    </row>
    <row r="4348" spans="1:25" x14ac:dyDescent="0.25">
      <c r="A4348" s="14" t="s">
        <v>67</v>
      </c>
      <c r="B4348" t="s">
        <v>47</v>
      </c>
      <c r="C4348" t="s">
        <v>5</v>
      </c>
      <c r="D4348" t="s">
        <v>100</v>
      </c>
      <c r="E4348" t="s">
        <v>101</v>
      </c>
      <c r="F4348" t="s">
        <v>102</v>
      </c>
      <c r="G4348" t="s">
        <v>70</v>
      </c>
      <c r="H4348" t="s">
        <v>31</v>
      </c>
      <c r="I4348" t="s">
        <v>32</v>
      </c>
      <c r="J4348" t="s">
        <v>46</v>
      </c>
      <c r="K4348" s="14" t="s">
        <v>45</v>
      </c>
      <c r="M4348" s="14"/>
      <c r="X4348" s="2">
        <v>0</v>
      </c>
      <c r="Y4348" s="2">
        <v>0</v>
      </c>
    </row>
    <row r="4349" spans="1:25" x14ac:dyDescent="0.25">
      <c r="A4349" s="32"/>
      <c r="D4349" t="b">
        <f>IF(C4349=1,'Data Transformation'!$G$3+0.5*'Data Transformation'!$W$25,IF(C4350=1,D4350-'Data Transformation'!$W$25,FALSE))</f>
        <v>0</v>
      </c>
      <c r="E4349" t="str">
        <f t="array" ref="E4349">IF(ISLOGICAL(D4349),"",FREQUENCY(IF('Data Transformation'!$B$425:$B$8425='Bin Analysis'!$B4347,'Data Transformation'!$G$425:$G$8425),D4349))</f>
        <v/>
      </c>
      <c r="F4349" t="str">
        <f>IF(ISLOGICAL(D4349),"",E4349-E4348)</f>
        <v/>
      </c>
      <c r="M4349" s="14"/>
    </row>
    <row r="4350" spans="1:25" x14ac:dyDescent="0.25">
      <c r="A4350" s="32">
        <f>IF(Weighting!$P$6&gt;0,B4350,"")</f>
        <v>0.32100000000000001</v>
      </c>
      <c r="B4350">
        <f>Weighting!$C$6</f>
        <v>0.32100000000000001</v>
      </c>
      <c r="C4350">
        <f>Weighting!$F$6</f>
        <v>0</v>
      </c>
      <c r="D4350" t="b">
        <f>IF(C4350=1,'Data Transformation'!$G$3+0.5*'Data Transformation'!$W$25,IF(C4351=1,D4351-'Data Transformation'!$W$25,FALSE))</f>
        <v>0</v>
      </c>
      <c r="E4350" t="str">
        <f t="array" ref="E4350">IF(ISLOGICAL(D4350),"",FREQUENCY(IF('Data Transformation'!$B$425:$B$8425='Bin Analysis'!$B4347,'Data Transformation'!$G$425:$G$8425),D4350))</f>
        <v/>
      </c>
      <c r="F4350" t="str">
        <f>IF(ISLOGICAL(D4350),"",E4350-E4349)</f>
        <v/>
      </c>
      <c r="G4350">
        <f>Weighting!$H$6</f>
        <v>1</v>
      </c>
      <c r="H4350">
        <f t="array" ref="H4350">FREQUENCY(IF('Data Transformation'!$B$4:$B$8425=B4347,'Data Transformation'!$G$4:$G$8425),'Bin Analysis'!$B4350)</f>
        <v>10</v>
      </c>
      <c r="I4350">
        <f>H4350-H4349</f>
        <v>10</v>
      </c>
      <c r="J4350">
        <f>IF(I4350=0,0,1)</f>
        <v>1</v>
      </c>
      <c r="K4350">
        <f>J4350*Weighting!$W$6</f>
        <v>1</v>
      </c>
      <c r="M4350" s="14"/>
    </row>
    <row r="4351" spans="1:25" x14ac:dyDescent="0.25">
      <c r="A4351" s="32">
        <f>IF(Weighting!$P$7&gt;0,B4351,"")</f>
        <v>0.45200000000000001</v>
      </c>
      <c r="B4351">
        <f>Weighting!$C$7</f>
        <v>0.45200000000000001</v>
      </c>
      <c r="C4351">
        <f>Weighting!$F$7</f>
        <v>0</v>
      </c>
      <c r="D4351" t="b">
        <f>IF(C4351=1,'Data Transformation'!$G$3+0.5*'Data Transformation'!$W$25,IF(C4352=1,D4352-'Data Transformation'!$W$25,FALSE))</f>
        <v>0</v>
      </c>
      <c r="E4351" t="str">
        <f t="array" ref="E4351">IF(ISLOGICAL(D4351),"",FREQUENCY(IF('Data Transformation'!$B$425:$B$8425='Bin Analysis'!$B4347,'Data Transformation'!$G$425:$G$8425),D4351))</f>
        <v/>
      </c>
      <c r="F4351" t="str">
        <f t="shared" ref="F4351:F4369" si="543">IF(ISLOGICAL(D4351),"",E4351-E4350)</f>
        <v/>
      </c>
      <c r="G4351">
        <f>Weighting!$H$7</f>
        <v>0</v>
      </c>
      <c r="H4351">
        <f t="array" ref="H4351">FREQUENCY(IF('Data Transformation'!$B$4:$B$8425=B4347,'Data Transformation'!$G$4:$G$8425),'Bin Analysis'!$B4351)</f>
        <v>10</v>
      </c>
      <c r="I4351">
        <f t="shared" ref="I4351:I4369" si="544">H4351-H4350</f>
        <v>0</v>
      </c>
      <c r="J4351">
        <f>IF(I4351=0,0,1)</f>
        <v>0</v>
      </c>
      <c r="K4351">
        <f>J4351*Weighting!$W$7</f>
        <v>0</v>
      </c>
      <c r="M4351" s="14"/>
    </row>
    <row r="4352" spans="1:25" x14ac:dyDescent="0.25">
      <c r="A4352" s="32">
        <f>IF(Weighting!$P$8&gt;0,B4352,"")</f>
        <v>0.58299999999999996</v>
      </c>
      <c r="B4352">
        <f>Weighting!$C$8</f>
        <v>0.58299999999999996</v>
      </c>
      <c r="C4352">
        <f>Weighting!$F$8</f>
        <v>0</v>
      </c>
      <c r="D4352" t="b">
        <f>IF(C4352=1,'Data Transformation'!$G$3+0.5*'Data Transformation'!$W$25,IF(C4353=1,D4353-'Data Transformation'!$W$25,FALSE))</f>
        <v>0</v>
      </c>
      <c r="E4352" t="str">
        <f t="array" ref="E4352">IF(ISLOGICAL(D4352),"",FREQUENCY(IF('Data Transformation'!$B$425:$B$8425='Bin Analysis'!$B4347,'Data Transformation'!$G$425:$G$8425),D4352))</f>
        <v/>
      </c>
      <c r="F4352" t="str">
        <f t="shared" si="543"/>
        <v/>
      </c>
      <c r="G4352">
        <f>Weighting!$H$8</f>
        <v>0</v>
      </c>
      <c r="H4352">
        <f t="array" ref="H4352">FREQUENCY(IF('Data Transformation'!$B$4:$B$8425=B4347,'Data Transformation'!$G$4:$G$8425),'Bin Analysis'!$B4352)</f>
        <v>11</v>
      </c>
      <c r="I4352">
        <f t="shared" si="544"/>
        <v>1</v>
      </c>
      <c r="J4352">
        <f t="shared" ref="J4352:J4369" si="545">IF(I4352=0,0,1)</f>
        <v>1</v>
      </c>
      <c r="K4352">
        <f>J4352*Weighting!$W$8</f>
        <v>3</v>
      </c>
      <c r="M4352" s="14"/>
    </row>
    <row r="4353" spans="1:13" x14ac:dyDescent="0.25">
      <c r="A4353" s="32">
        <f>IF(Weighting!$P$9&gt;0,B4353,"")</f>
        <v>0.71399999999999997</v>
      </c>
      <c r="B4353" s="50">
        <f>Weighting!$C$9</f>
        <v>0.71399999999999997</v>
      </c>
      <c r="C4353">
        <f>Weighting!$F$9</f>
        <v>0</v>
      </c>
      <c r="D4353" t="b">
        <f>IF(C4353=1,'Data Transformation'!$G$3+0.5*'Data Transformation'!$W$25,IF(C4354=1,D4354-'Data Transformation'!$W$25,FALSE))</f>
        <v>0</v>
      </c>
      <c r="E4353" t="str">
        <f t="array" ref="E4353">IF(ISLOGICAL(D4353),"",FREQUENCY(IF('Data Transformation'!$B$425:$B$8425='Bin Analysis'!$B4347,'Data Transformation'!$G$425:$G$8425),D4353))</f>
        <v/>
      </c>
      <c r="F4353" t="str">
        <f t="shared" si="543"/>
        <v/>
      </c>
      <c r="G4353">
        <f>Weighting!$H$9</f>
        <v>0</v>
      </c>
      <c r="H4353">
        <f t="array" ref="H4353">FREQUENCY(IF('Data Transformation'!$B$4:$B$8425=B4347,'Data Transformation'!$G$4:$G$8425),'Bin Analysis'!$B4353)</f>
        <v>11</v>
      </c>
      <c r="I4353">
        <f t="shared" si="544"/>
        <v>0</v>
      </c>
      <c r="J4353">
        <f t="shared" si="545"/>
        <v>0</v>
      </c>
      <c r="K4353">
        <f>J4353*Weighting!$W$9</f>
        <v>0</v>
      </c>
      <c r="M4353" s="14"/>
    </row>
    <row r="4354" spans="1:13" x14ac:dyDescent="0.25">
      <c r="A4354" s="32">
        <f>IF(Weighting!$P$10&gt;0,B4354,"")</f>
        <v>0.84499999999999997</v>
      </c>
      <c r="B4354">
        <f>Weighting!$C$10</f>
        <v>0.84499999999999997</v>
      </c>
      <c r="C4354">
        <f>Weighting!$F$10</f>
        <v>0</v>
      </c>
      <c r="D4354" t="b">
        <f>IF(C4354=1,'Data Transformation'!$G$3+0.5*'Data Transformation'!$W$25,IF(C4355=1,D4355-'Data Transformation'!$W$25,FALSE))</f>
        <v>0</v>
      </c>
      <c r="E4354" t="str">
        <f t="array" ref="E4354">IF(ISLOGICAL(D4354),"",FREQUENCY(IF('Data Transformation'!$B$425:$B$8425='Bin Analysis'!$B4347,'Data Transformation'!$G$425:$G$8425),D4354))</f>
        <v/>
      </c>
      <c r="F4354" t="str">
        <f t="shared" si="543"/>
        <v/>
      </c>
      <c r="G4354">
        <f>Weighting!$H$10</f>
        <v>0</v>
      </c>
      <c r="H4354">
        <f t="array" ref="H4354">FREQUENCY(IF('Data Transformation'!$B$4:$B$8425=B4347,'Data Transformation'!$G$4:$G$8425),'Bin Analysis'!$B4354)</f>
        <v>12</v>
      </c>
      <c r="I4354">
        <f t="shared" si="544"/>
        <v>1</v>
      </c>
      <c r="J4354">
        <f t="shared" si="545"/>
        <v>1</v>
      </c>
      <c r="K4354">
        <f>J4354*Weighting!$W$10</f>
        <v>3</v>
      </c>
      <c r="M4354" s="14"/>
    </row>
    <row r="4355" spans="1:13" x14ac:dyDescent="0.25">
      <c r="A4355" s="32">
        <f>IF(Weighting!$P$11&gt;0,B4355,"")</f>
        <v>0.97599999999999998</v>
      </c>
      <c r="B4355">
        <f>Weighting!$C$11</f>
        <v>0.97599999999999998</v>
      </c>
      <c r="C4355">
        <f>Weighting!$F$11</f>
        <v>0</v>
      </c>
      <c r="D4355">
        <f>IF(C4355=1,'Data Transformation'!$G$3+0.5*'Data Transformation'!$W$25,IF(C4356=1,D4356-'Data Transformation'!$W$25,FALSE))</f>
        <v>0.86899999999999999</v>
      </c>
      <c r="E4355">
        <f t="array" ref="E4355">IF(ISLOGICAL(D4355),"",FREQUENCY(IF('Data Transformation'!$B$425:$B$8425='Bin Analysis'!$B4347,'Data Transformation'!$G$425:$G$8425),D4355))</f>
        <v>12</v>
      </c>
      <c r="F4355" t="e">
        <f t="shared" si="543"/>
        <v>#VALUE!</v>
      </c>
      <c r="G4355">
        <f>Weighting!$H$11</f>
        <v>0</v>
      </c>
      <c r="H4355">
        <f t="array" ref="H4355">FREQUENCY(IF('Data Transformation'!$B$4:$B$8425=B4347,'Data Transformation'!$G$4:$G$8425),'Bin Analysis'!$B4355)</f>
        <v>12</v>
      </c>
      <c r="I4355">
        <f t="shared" si="544"/>
        <v>0</v>
      </c>
      <c r="J4355">
        <f t="shared" si="545"/>
        <v>0</v>
      </c>
      <c r="K4355">
        <f>J4355*Weighting!$W$11</f>
        <v>0</v>
      </c>
      <c r="M4355" s="14"/>
    </row>
    <row r="4356" spans="1:13" x14ac:dyDescent="0.25">
      <c r="A4356" s="32">
        <f>IF(Weighting!$P$12&gt;0,B4356,"")</f>
        <v>1.107</v>
      </c>
      <c r="B4356">
        <f>Weighting!$C$12</f>
        <v>1.107</v>
      </c>
      <c r="C4356">
        <f>Weighting!$F$12</f>
        <v>1</v>
      </c>
      <c r="D4356">
        <f>IF(C4356=1,'Data Transformation'!$G$3+0.5*'Data Transformation'!$W$25,IF(C4357=1,D4357-'Data Transformation'!$W$25,FALSE))</f>
        <v>1.131</v>
      </c>
      <c r="E4356">
        <f t="array" ref="E4356">IF(ISLOGICAL(D4356),"",FREQUENCY(IF('Data Transformation'!$B$425:$B$8425='Bin Analysis'!$B4347,'Data Transformation'!$G$425:$G$8425),D4356))</f>
        <v>12</v>
      </c>
      <c r="F4356">
        <f t="shared" si="543"/>
        <v>0</v>
      </c>
      <c r="G4356">
        <f>Weighting!$H$12</f>
        <v>0</v>
      </c>
      <c r="H4356">
        <f t="array" ref="H4356">FREQUENCY(IF('Data Transformation'!$B$4:$B$8425=B4347,'Data Transformation'!$G$4:$G$8425),'Bin Analysis'!$B4356)</f>
        <v>13</v>
      </c>
      <c r="I4356">
        <f t="shared" si="544"/>
        <v>1</v>
      </c>
      <c r="J4356">
        <f t="shared" si="545"/>
        <v>1</v>
      </c>
      <c r="K4356">
        <f>J4356*Weighting!$W$12</f>
        <v>1</v>
      </c>
      <c r="M4356" s="14"/>
    </row>
    <row r="4357" spans="1:13" x14ac:dyDescent="0.25">
      <c r="A4357" s="32">
        <f>IF(Weighting!$P$13&gt;0,B4357,"")</f>
        <v>1.238</v>
      </c>
      <c r="B4357">
        <f>Weighting!$C$13</f>
        <v>1.238</v>
      </c>
      <c r="C4357">
        <f>Weighting!$F$13</f>
        <v>0</v>
      </c>
      <c r="D4357" t="b">
        <f>IF(C4357=1,'Data Transformation'!$G$3+0.5*'Data Transformation'!$W$25,IF(C4358=1,D4358-'Data Transformation'!$W$25,FALSE))</f>
        <v>0</v>
      </c>
      <c r="E4357" t="str">
        <f t="array" ref="E4357">IF(ISLOGICAL(D4357),"",FREQUENCY(IF('Data Transformation'!$B$425:$B$8425='Bin Analysis'!$B4347,'Data Transformation'!$G$425:$G$8425),D4357))</f>
        <v/>
      </c>
      <c r="F4357" t="str">
        <f t="shared" si="543"/>
        <v/>
      </c>
      <c r="G4357">
        <f>Weighting!$H$13</f>
        <v>0</v>
      </c>
      <c r="H4357">
        <f t="array" ref="H4357">FREQUENCY(IF('Data Transformation'!$B$4:$B$8425=B4347,'Data Transformation'!$G$4:$G$8425),'Bin Analysis'!$B4357)</f>
        <v>13</v>
      </c>
      <c r="I4357">
        <f t="shared" si="544"/>
        <v>0</v>
      </c>
      <c r="J4357">
        <f t="shared" si="545"/>
        <v>0</v>
      </c>
      <c r="K4357">
        <f>J4357*Weighting!$W$13</f>
        <v>0</v>
      </c>
      <c r="M4357" s="14"/>
    </row>
    <row r="4358" spans="1:13" x14ac:dyDescent="0.25">
      <c r="A4358" s="32">
        <f>IF(Weighting!$P$14&gt;0,B4358,"")</f>
        <v>1.369</v>
      </c>
      <c r="B4358">
        <f>Weighting!$C$14</f>
        <v>1.369</v>
      </c>
      <c r="C4358">
        <f>Weighting!$F$14</f>
        <v>0</v>
      </c>
      <c r="D4358" t="b">
        <f>IF(C4358=1,'Data Transformation'!$G$3+0.5*'Data Transformation'!$W$25,IF(C4359=1,D4359-'Data Transformation'!$W$25,FALSE))</f>
        <v>0</v>
      </c>
      <c r="E4358" t="str">
        <f t="array" ref="E4358">IF(ISLOGICAL(D4358),"",FREQUENCY(IF('Data Transformation'!$B$425:$B$8425='Bin Analysis'!$B4347,'Data Transformation'!$G$425:$G$8425),D4358))</f>
        <v/>
      </c>
      <c r="F4358" t="str">
        <f t="shared" si="543"/>
        <v/>
      </c>
      <c r="G4358">
        <f>Weighting!$H$14</f>
        <v>0</v>
      </c>
      <c r="H4358">
        <f t="array" ref="H4358">FREQUENCY(IF('Data Transformation'!$B$4:$B$8425=B4347,'Data Transformation'!$G$4:$G$8425),'Bin Analysis'!$B4358)</f>
        <v>13</v>
      </c>
      <c r="I4358">
        <f t="shared" si="544"/>
        <v>0</v>
      </c>
      <c r="J4358">
        <f t="shared" si="545"/>
        <v>0</v>
      </c>
      <c r="K4358">
        <f>J4358*Weighting!$W$14</f>
        <v>0</v>
      </c>
      <c r="M4358" s="14"/>
    </row>
    <row r="4359" spans="1:13" x14ac:dyDescent="0.25">
      <c r="A4359" s="32">
        <f>IF(Weighting!$P$15&gt;0,B4359,"")</f>
        <v>1.5000009999999999</v>
      </c>
      <c r="B4359">
        <f>Weighting!$C$15</f>
        <v>1.5000009999999999</v>
      </c>
      <c r="C4359">
        <f>Weighting!$F$15</f>
        <v>0</v>
      </c>
      <c r="D4359" t="b">
        <f>IF(C4359=1,'Data Transformation'!$G$3+0.5*'Data Transformation'!$W$25,IF(C4360=1,D4360-'Data Transformation'!$W$25,FALSE))</f>
        <v>0</v>
      </c>
      <c r="E4359" t="str">
        <f t="array" ref="E4359">IF(ISLOGICAL(D4359),"",FREQUENCY(IF('Data Transformation'!$B$425:$B$8425='Bin Analysis'!$B4347,'Data Transformation'!$G$425:$G$8425),D4359))</f>
        <v/>
      </c>
      <c r="F4359" t="str">
        <f t="shared" si="543"/>
        <v/>
      </c>
      <c r="G4359">
        <f>Weighting!$H$15</f>
        <v>0</v>
      </c>
      <c r="H4359">
        <f t="array" ref="H4359">FREQUENCY(IF('Data Transformation'!$B$4:$B$8425=B4347,'Data Transformation'!$G$4:$G$8425),'Bin Analysis'!$B4359)</f>
        <v>13</v>
      </c>
      <c r="I4359">
        <f t="shared" si="544"/>
        <v>0</v>
      </c>
      <c r="J4359">
        <f t="shared" si="545"/>
        <v>0</v>
      </c>
      <c r="K4359">
        <f>J4359*Weighting!$W$15</f>
        <v>0</v>
      </c>
      <c r="M4359" s="14"/>
    </row>
    <row r="4360" spans="1:13" x14ac:dyDescent="0.25">
      <c r="A4360" s="32" t="str">
        <f>IF(Weighting!$P$16&gt;0,B4360,"")</f>
        <v/>
      </c>
      <c r="B4360">
        <f>Weighting!$C$16</f>
        <v>1.631</v>
      </c>
      <c r="C4360">
        <f>Weighting!$F$16</f>
        <v>0</v>
      </c>
      <c r="D4360" t="b">
        <f>IF(C4360=1,'Data Transformation'!$G$3+0.5*'Data Transformation'!$W$25,IF(C4361=1,D4361-'Data Transformation'!$W$25,FALSE))</f>
        <v>0</v>
      </c>
      <c r="E4360" t="str">
        <f t="array" ref="E4360">IF(ISLOGICAL(D4360),"",FREQUENCY(IF('Data Transformation'!$B$425:$B$8425='Bin Analysis'!$B4347,'Data Transformation'!$G$425:$G$8425),D4360))</f>
        <v/>
      </c>
      <c r="F4360" t="str">
        <f t="shared" si="543"/>
        <v/>
      </c>
      <c r="G4360">
        <f>Weighting!$H$16</f>
        <v>0</v>
      </c>
      <c r="H4360">
        <f t="array" ref="H4360">FREQUENCY(IF('Data Transformation'!$B$4:$B$8425=B4347,'Data Transformation'!$G$4:$G$8425),'Bin Analysis'!$B4360)</f>
        <v>13</v>
      </c>
      <c r="I4360">
        <f t="shared" si="544"/>
        <v>0</v>
      </c>
      <c r="J4360">
        <f t="shared" si="545"/>
        <v>0</v>
      </c>
      <c r="K4360">
        <f>J4360*Weighting!$W$16</f>
        <v>0</v>
      </c>
      <c r="M4360" s="14"/>
    </row>
    <row r="4361" spans="1:13" x14ac:dyDescent="0.25">
      <c r="A4361" s="32" t="str">
        <f>IF(Weighting!$P$17&gt;0,B4361,"")</f>
        <v/>
      </c>
      <c r="B4361">
        <f>Weighting!$C$17</f>
        <v>1.762</v>
      </c>
      <c r="C4361">
        <f>Weighting!$F$17</f>
        <v>0</v>
      </c>
      <c r="D4361" t="b">
        <f>IF(C4361=1,'Data Transformation'!$G$3+0.5*'Data Transformation'!$W$25,IF(C4362=1,D4362-'Data Transformation'!$W$25,FALSE))</f>
        <v>0</v>
      </c>
      <c r="E4361" t="str">
        <f t="array" ref="E4361">IF(ISLOGICAL(D4361),"",FREQUENCY(IF('Data Transformation'!$B$425:$B$8425='Bin Analysis'!$B4347,'Data Transformation'!$G$425:$G$8425),D4361))</f>
        <v/>
      </c>
      <c r="F4361" t="str">
        <f t="shared" si="543"/>
        <v/>
      </c>
      <c r="G4361">
        <f>Weighting!$H$17</f>
        <v>0</v>
      </c>
      <c r="H4361">
        <f t="array" ref="H4361">FREQUENCY(IF('Data Transformation'!$B$4:$B$8425=B4347,'Data Transformation'!$G$4:$G$8425),'Bin Analysis'!$B4361)</f>
        <v>13</v>
      </c>
      <c r="I4361">
        <f t="shared" si="544"/>
        <v>0</v>
      </c>
      <c r="J4361">
        <f t="shared" si="545"/>
        <v>0</v>
      </c>
      <c r="K4361">
        <f>J4361*Weighting!$W$17</f>
        <v>0</v>
      </c>
      <c r="M4361" s="14"/>
    </row>
    <row r="4362" spans="1:13" x14ac:dyDescent="0.25">
      <c r="A4362" s="32" t="str">
        <f>IF(Weighting!$P$18&gt;0,B4362,"")</f>
        <v/>
      </c>
      <c r="B4362">
        <f>Weighting!$C$18</f>
        <v>1.893</v>
      </c>
      <c r="C4362">
        <f>Weighting!$F$18</f>
        <v>0</v>
      </c>
      <c r="D4362" t="b">
        <f>IF(C4362=1,'Data Transformation'!$G$3+0.5*'Data Transformation'!$W$25,IF(C4363=1,D4363-'Data Transformation'!$W$25,FALSE))</f>
        <v>0</v>
      </c>
      <c r="E4362" t="str">
        <f t="array" ref="E4362">IF(ISLOGICAL(D4362),"",FREQUENCY(IF('Data Transformation'!$B$425:$B$8425='Bin Analysis'!$B4347,'Data Transformation'!$G$425:$G$8425),D4362))</f>
        <v/>
      </c>
      <c r="F4362" t="str">
        <f t="shared" si="543"/>
        <v/>
      </c>
      <c r="G4362">
        <f>Weighting!$H$18</f>
        <v>0</v>
      </c>
      <c r="H4362">
        <f t="array" ref="H4362">FREQUENCY(IF('Data Transformation'!$B$4:$B$8425=B4347,'Data Transformation'!$G$4:$G$8425),'Bin Analysis'!$B4362)</f>
        <v>13</v>
      </c>
      <c r="I4362">
        <f t="shared" si="544"/>
        <v>0</v>
      </c>
      <c r="J4362">
        <f t="shared" si="545"/>
        <v>0</v>
      </c>
      <c r="K4362">
        <f>J4362*Weighting!$W$18</f>
        <v>0</v>
      </c>
      <c r="M4362" s="14"/>
    </row>
    <row r="4363" spans="1:13" x14ac:dyDescent="0.25">
      <c r="A4363" s="32" t="str">
        <f>IF(Weighting!$P$19&gt;0,B4363,"")</f>
        <v/>
      </c>
      <c r="B4363">
        <f>Weighting!$C$19</f>
        <v>2.024</v>
      </c>
      <c r="C4363">
        <f>Weighting!$F$19</f>
        <v>0</v>
      </c>
      <c r="D4363" t="b">
        <f>IF(C4363=1,'Data Transformation'!$G$3+0.5*'Data Transformation'!$W$25,IF(C4364=1,D4364-'Data Transformation'!$W$25,FALSE))</f>
        <v>0</v>
      </c>
      <c r="E4363" t="str">
        <f t="array" ref="E4363">IF(ISLOGICAL(D4363),"",FREQUENCY(IF('Data Transformation'!$B$425:$B$8425='Bin Analysis'!$B4347,'Data Transformation'!$G$425:$G$8425),D4363))</f>
        <v/>
      </c>
      <c r="F4363" t="str">
        <f t="shared" si="543"/>
        <v/>
      </c>
      <c r="G4363">
        <f>Weighting!$H$19</f>
        <v>0</v>
      </c>
      <c r="H4363">
        <f t="array" ref="H4363">FREQUENCY(IF('Data Transformation'!$B$4:$B$8425=B4347,'Data Transformation'!$G$4:$G$8425),'Bin Analysis'!$B4363)</f>
        <v>13</v>
      </c>
      <c r="I4363">
        <f t="shared" si="544"/>
        <v>0</v>
      </c>
      <c r="J4363">
        <f t="shared" si="545"/>
        <v>0</v>
      </c>
      <c r="K4363">
        <f>J4363*Weighting!$W$19</f>
        <v>0</v>
      </c>
      <c r="M4363" s="14"/>
    </row>
    <row r="4364" spans="1:13" x14ac:dyDescent="0.25">
      <c r="A4364" s="32" t="str">
        <f>IF(Weighting!$P$20&gt;0,B4364,"")</f>
        <v/>
      </c>
      <c r="B4364">
        <f>Weighting!$C$20</f>
        <v>2.1550000000000002</v>
      </c>
      <c r="C4364">
        <f>Weighting!$F$20</f>
        <v>0</v>
      </c>
      <c r="D4364" t="b">
        <f>IF(C4364=1,'Data Transformation'!$G$3+0.5*'Data Transformation'!$W$25,IF(C4365=1,D4365-'Data Transformation'!$W$25,FALSE))</f>
        <v>0</v>
      </c>
      <c r="E4364" t="str">
        <f t="array" ref="E4364">IF(ISLOGICAL(D4364),"",FREQUENCY(IF('Data Transformation'!$B$425:$B$8425='Bin Analysis'!$B4347,'Data Transformation'!$G$425:$G$8425),D4364))</f>
        <v/>
      </c>
      <c r="F4364" t="str">
        <f t="shared" si="543"/>
        <v/>
      </c>
      <c r="G4364">
        <f>Weighting!$H$20</f>
        <v>0</v>
      </c>
      <c r="H4364">
        <f t="array" ref="H4364">FREQUENCY(IF('Data Transformation'!$B$4:$B$8425=B4347,'Data Transformation'!$G$4:$G$8425),'Bin Analysis'!$B4364)</f>
        <v>13</v>
      </c>
      <c r="I4364">
        <f t="shared" si="544"/>
        <v>0</v>
      </c>
      <c r="J4364">
        <f t="shared" si="545"/>
        <v>0</v>
      </c>
      <c r="K4364">
        <f>J4364*Weighting!$W$20</f>
        <v>0</v>
      </c>
      <c r="M4364" s="14"/>
    </row>
    <row r="4365" spans="1:13" x14ac:dyDescent="0.25">
      <c r="A4365" s="32" t="str">
        <f>IF(Weighting!$P$21&gt;0,B4365,"")</f>
        <v/>
      </c>
      <c r="B4365">
        <f>Weighting!$C$21</f>
        <v>2.2860000000000005</v>
      </c>
      <c r="C4365">
        <f>Weighting!$F$21</f>
        <v>0</v>
      </c>
      <c r="D4365" t="b">
        <f>IF(C4365=1,'Data Transformation'!$G$3+0.5*'Data Transformation'!$W$25,IF(C4366=1,D4366-'Data Transformation'!$W$25,FALSE))</f>
        <v>0</v>
      </c>
      <c r="E4365" t="str">
        <f t="array" ref="E4365">IF(ISLOGICAL(D4365),"",FREQUENCY(IF('Data Transformation'!$B$425:$B$8425='Bin Analysis'!$B4347,'Data Transformation'!$G$425:$G$8425),D4365))</f>
        <v/>
      </c>
      <c r="F4365" t="str">
        <f t="shared" si="543"/>
        <v/>
      </c>
      <c r="G4365">
        <f>Weighting!$H$21</f>
        <v>0</v>
      </c>
      <c r="H4365">
        <f t="array" ref="H4365">FREQUENCY(IF('Data Transformation'!$B$4:$B$8425=B4347,'Data Transformation'!$G$4:$G$8425),'Bin Analysis'!$B4365)</f>
        <v>13</v>
      </c>
      <c r="I4365">
        <f t="shared" si="544"/>
        <v>0</v>
      </c>
      <c r="J4365">
        <f t="shared" si="545"/>
        <v>0</v>
      </c>
      <c r="K4365">
        <f>J4365*Weighting!$W$21</f>
        <v>0</v>
      </c>
      <c r="M4365" s="14"/>
    </row>
    <row r="4366" spans="1:13" x14ac:dyDescent="0.25">
      <c r="A4366" s="32" t="str">
        <f>IF(Weighting!$P$22&gt;0,B4366,"")</f>
        <v/>
      </c>
      <c r="B4366">
        <f>Weighting!$C$22</f>
        <v>2.4170000000000007</v>
      </c>
      <c r="C4366">
        <f>Weighting!$F$22</f>
        <v>0</v>
      </c>
      <c r="D4366" t="b">
        <f>IF(C4366=1,'Data Transformation'!$G$3+0.5*'Data Transformation'!$W$25,IF(C4367=1,D4367-'Data Transformation'!$W$25,FALSE))</f>
        <v>0</v>
      </c>
      <c r="E4366" t="str">
        <f t="array" ref="E4366">IF(ISLOGICAL(D4366),"",FREQUENCY(IF('Data Transformation'!$B$425:$B$8425='Bin Analysis'!$B4347,'Data Transformation'!$G$425:$G$8425),D4366))</f>
        <v/>
      </c>
      <c r="F4366" t="str">
        <f t="shared" si="543"/>
        <v/>
      </c>
      <c r="G4366">
        <f>Weighting!$H$22</f>
        <v>0</v>
      </c>
      <c r="H4366">
        <f t="array" ref="H4366">FREQUENCY(IF('Data Transformation'!$B$4:$B$8425=B4347,'Data Transformation'!$G$4:$G$8425),'Bin Analysis'!$B4366)</f>
        <v>13</v>
      </c>
      <c r="I4366">
        <f t="shared" si="544"/>
        <v>0</v>
      </c>
      <c r="J4366">
        <f t="shared" si="545"/>
        <v>0</v>
      </c>
      <c r="K4366">
        <f>J4366*Weighting!$W$22</f>
        <v>0</v>
      </c>
      <c r="M4366" s="14"/>
    </row>
    <row r="4367" spans="1:13" x14ac:dyDescent="0.25">
      <c r="A4367" s="32" t="str">
        <f>IF(Weighting!$P$23&gt;0,B4367,"")</f>
        <v/>
      </c>
      <c r="B4367">
        <f>Weighting!$C$23</f>
        <v>2.5480000000000009</v>
      </c>
      <c r="C4367">
        <f>Weighting!$F$23</f>
        <v>0</v>
      </c>
      <c r="D4367" t="b">
        <f>IF(C4367=1,'Data Transformation'!$G$3+0.5*'Data Transformation'!$W$25,IF(C4368=1,D4368-'Data Transformation'!$W$25,FALSE))</f>
        <v>0</v>
      </c>
      <c r="E4367" t="str">
        <f t="array" ref="E4367">IF(ISLOGICAL(D4367),"",FREQUENCY(IF('Data Transformation'!$B$425:$B$8425='Bin Analysis'!$B4347,'Data Transformation'!$G$425:$G$8425),D4367))</f>
        <v/>
      </c>
      <c r="F4367" t="str">
        <f t="shared" si="543"/>
        <v/>
      </c>
      <c r="G4367">
        <f>Weighting!$H$23</f>
        <v>0</v>
      </c>
      <c r="H4367">
        <f t="array" ref="H4367">FREQUENCY(IF('Data Transformation'!$B$4:$B$8425=B4347,'Data Transformation'!$G$4:$G$8425),'Bin Analysis'!$B4367)</f>
        <v>13</v>
      </c>
      <c r="I4367">
        <f t="shared" si="544"/>
        <v>0</v>
      </c>
      <c r="J4367">
        <f t="shared" si="545"/>
        <v>0</v>
      </c>
      <c r="K4367">
        <f>J4367*Weighting!$W$23</f>
        <v>0</v>
      </c>
      <c r="M4367" s="14"/>
    </row>
    <row r="4368" spans="1:13" x14ac:dyDescent="0.25">
      <c r="A4368" s="32" t="str">
        <f>IF(Weighting!$P$24&gt;0,B4368,"")</f>
        <v/>
      </c>
      <c r="B4368">
        <f>Weighting!$C$24</f>
        <v>2.6790000000000012</v>
      </c>
      <c r="C4368">
        <f>Weighting!$F$24</f>
        <v>0</v>
      </c>
      <c r="D4368" t="b">
        <f>IF(C4368=1,'Data Transformation'!$G$3+0.5*'Data Transformation'!$W$25,IF(C4369=1,D4369-'Data Transformation'!$W$25,FALSE))</f>
        <v>0</v>
      </c>
      <c r="E4368" t="str">
        <f t="array" ref="E4368">IF(ISLOGICAL(D4368),"",FREQUENCY(IF('Data Transformation'!$B$425:$B$8425='Bin Analysis'!$B4347,'Data Transformation'!$G$425:$G$8425),D4368))</f>
        <v/>
      </c>
      <c r="F4368" t="str">
        <f t="shared" si="543"/>
        <v/>
      </c>
      <c r="G4368">
        <f>Weighting!$H$24</f>
        <v>0</v>
      </c>
      <c r="H4368">
        <f t="array" ref="H4368">FREQUENCY(IF('Data Transformation'!$B$4:$B$8425=B4347,'Data Transformation'!$G$4:$G$8425),'Bin Analysis'!$B4368)</f>
        <v>13</v>
      </c>
      <c r="I4368">
        <f t="shared" si="544"/>
        <v>0</v>
      </c>
      <c r="J4368">
        <f t="shared" si="545"/>
        <v>0</v>
      </c>
      <c r="K4368">
        <f>J4368*Weighting!$W$24</f>
        <v>0</v>
      </c>
      <c r="M4368" s="14"/>
    </row>
    <row r="4369" spans="1:25" x14ac:dyDescent="0.25">
      <c r="A4369" s="32" t="str">
        <f>IF(Weighting!$P$25&gt;0,B4369,"")</f>
        <v/>
      </c>
      <c r="B4369">
        <f>Weighting!$C$25</f>
        <v>2.8100000000000014</v>
      </c>
      <c r="C4369">
        <f>Weighting!$F$25</f>
        <v>0</v>
      </c>
      <c r="D4369" t="b">
        <f>IF(C4369=1,'Data Transformation'!$G$3+0.5*'Data Transformation'!$W$25,IF(C4370=1,D4370-'Data Transformation'!$W$25,FALSE))</f>
        <v>0</v>
      </c>
      <c r="E4369" t="str">
        <f t="array" ref="E4369">IF(ISLOGICAL(D4369),"",FREQUENCY(IF('Data Transformation'!$B$425:$B$8425='Bin Analysis'!$B4347,'Data Transformation'!$G$425:$G$8425),D4369))</f>
        <v/>
      </c>
      <c r="F4369" t="str">
        <f t="shared" si="543"/>
        <v/>
      </c>
      <c r="G4369">
        <f>Weighting!$H$25</f>
        <v>0</v>
      </c>
      <c r="H4369">
        <f t="array" ref="H4369">FREQUENCY(IF('Data Transformation'!$B$4:$B$8425=B4347,'Data Transformation'!$G$4:$G$8425),'Bin Analysis'!$B4369)</f>
        <v>13</v>
      </c>
      <c r="I4369">
        <f t="shared" si="544"/>
        <v>0</v>
      </c>
      <c r="J4369">
        <f t="shared" si="545"/>
        <v>0</v>
      </c>
      <c r="K4369">
        <f>J4369*Weighting!$W$25</f>
        <v>0</v>
      </c>
      <c r="M4369" s="14"/>
    </row>
    <row r="4370" spans="1:25" x14ac:dyDescent="0.25">
      <c r="O4370"/>
      <c r="P4370"/>
      <c r="Q4370"/>
      <c r="R4370"/>
    </row>
    <row r="4371" spans="1:25" ht="23.25" x14ac:dyDescent="0.35">
      <c r="A4371" s="21" t="s">
        <v>0</v>
      </c>
      <c r="B4371" s="21">
        <f>IFERROR(VLOOKUP(C4371,'Data Transformation'!$L$6:$M$426,2,FALSE),"")</f>
        <v>182</v>
      </c>
      <c r="C4371" s="21">
        <f>C4347+1</f>
        <v>182</v>
      </c>
      <c r="D4371" s="21"/>
      <c r="E4371" s="21"/>
      <c r="F4371" s="21"/>
      <c r="G4371" s="21"/>
      <c r="H4371" s="22"/>
      <c r="I4371" s="22"/>
      <c r="J4371" s="22"/>
      <c r="K4371" s="21"/>
      <c r="L4371" s="21">
        <f>B4371</f>
        <v>182</v>
      </c>
      <c r="M4371" s="23">
        <f>INDEX('Data Transformation'!$O$4:$O$424,MATCH($B4371,'Data Transformation'!$M$4:$M$424,0),MATCH($M$2,'Data Transformation'!$O$3,0))</f>
        <v>18</v>
      </c>
      <c r="N4371" s="27">
        <f>IF('Input and Summary Results'!$J$16="minimum",'Bin Analysis'!X4372/(M4371-1),'Bin Analysis'!Y4371/('Bin Analysis'!M4371-1))</f>
        <v>0</v>
      </c>
      <c r="O4371" s="27">
        <f>IF(M4371=FALSE,NA(),(VLOOKUP(1,C4374:K4393,4,FALSE))/(M4371-1))</f>
        <v>0.23529411764705882</v>
      </c>
      <c r="P4371" s="27">
        <f>IF(M4371=FALSE,NA(),SUM(J4374:J4393)/Weighting!$S$5)</f>
        <v>0.7</v>
      </c>
      <c r="Q4371" s="27">
        <f>IF(M4371=FALSE,NA(),SUM(K4374:K4393)/Weighting!$S$6)</f>
        <v>0.65217391304347827</v>
      </c>
      <c r="R4371" s="27">
        <f>IF(M4371=FALSE,NA(),(VLOOKUP(1,G4374:K4393,3,FALSE))/(M4371-1))</f>
        <v>0.17647058823529413</v>
      </c>
      <c r="S4371" s="22" t="str">
        <f>IF(M4371=FALSE,NA(),IF(SUM(J4374:J4393)=2,"yes","no"))</f>
        <v>no</v>
      </c>
      <c r="X4371" s="2" cm="2">
        <f t="array" ref="X4371:X4372">FREQUENCY(IF('Data Transformation'!$B$425:$B$6424='Bin Analysis'!L4371,'Data Transformation'!$G$425:$G$6424),'Data Transformation'!$U$11)</f>
        <v>17</v>
      </c>
      <c r="Y4371" s="2" cm="2">
        <f t="array" ref="Y4371:Y4372">FREQUENCY(IF('Data Transformation'!$B$425:$B$6424='Bin Analysis'!L4371,'Data Transformation'!$G$425:$G$6424),'Data Transformation'!$U$12)</f>
        <v>13</v>
      </c>
    </row>
    <row r="4372" spans="1:25" x14ac:dyDescent="0.25">
      <c r="A4372" s="14" t="s">
        <v>67</v>
      </c>
      <c r="B4372" t="s">
        <v>47</v>
      </c>
      <c r="C4372" t="s">
        <v>5</v>
      </c>
      <c r="D4372" t="s">
        <v>100</v>
      </c>
      <c r="E4372" t="s">
        <v>101</v>
      </c>
      <c r="F4372" t="s">
        <v>102</v>
      </c>
      <c r="G4372" t="s">
        <v>70</v>
      </c>
      <c r="H4372" t="s">
        <v>31</v>
      </c>
      <c r="I4372" t="s">
        <v>32</v>
      </c>
      <c r="J4372" t="s">
        <v>46</v>
      </c>
      <c r="K4372" s="14" t="s">
        <v>45</v>
      </c>
      <c r="M4372" s="14"/>
      <c r="X4372" s="2">
        <v>0</v>
      </c>
      <c r="Y4372" s="2">
        <v>4</v>
      </c>
    </row>
    <row r="4373" spans="1:25" x14ac:dyDescent="0.25">
      <c r="A4373" s="32"/>
      <c r="D4373" t="b">
        <f>IF(C4373=1,'Data Transformation'!$G$3+0.5*'Data Transformation'!$W$25,IF(C4374=1,D4374-'Data Transformation'!$W$25,FALSE))</f>
        <v>0</v>
      </c>
      <c r="E4373" t="str">
        <f t="array" ref="E4373">IF(ISLOGICAL(D4373),"",FREQUENCY(IF('Data Transformation'!$B$425:$B$8425='Bin Analysis'!$B4371,'Data Transformation'!$G$425:$G$8425),D4373))</f>
        <v/>
      </c>
      <c r="F4373" t="str">
        <f>IF(ISLOGICAL(D4373),"",E4373-E4372)</f>
        <v/>
      </c>
      <c r="M4373" s="14"/>
    </row>
    <row r="4374" spans="1:25" x14ac:dyDescent="0.25">
      <c r="A4374" s="32">
        <f>IF(Weighting!$P$6&gt;0,B4374,"")</f>
        <v>0.32100000000000001</v>
      </c>
      <c r="B4374">
        <f>Weighting!$C$6</f>
        <v>0.32100000000000001</v>
      </c>
      <c r="C4374">
        <f>Weighting!$F$6</f>
        <v>0</v>
      </c>
      <c r="D4374" t="b">
        <f>IF(C4374=1,'Data Transformation'!$G$3+0.5*'Data Transformation'!$W$25,IF(C4375=1,D4375-'Data Transformation'!$W$25,FALSE))</f>
        <v>0</v>
      </c>
      <c r="E4374" t="str">
        <f t="array" ref="E4374">IF(ISLOGICAL(D4374),"",FREQUENCY(IF('Data Transformation'!$B$425:$B$8425='Bin Analysis'!$B4371,'Data Transformation'!$G$425:$G$8425),D4374))</f>
        <v/>
      </c>
      <c r="F4374" t="str">
        <f>IF(ISLOGICAL(D4374),"",E4374-E4373)</f>
        <v/>
      </c>
      <c r="G4374">
        <f>Weighting!$H$6</f>
        <v>1</v>
      </c>
      <c r="H4374">
        <f t="array" ref="H4374">FREQUENCY(IF('Data Transformation'!$B$4:$B$8425=B4371,'Data Transformation'!$G$4:$G$8425),'Bin Analysis'!$B4374)</f>
        <v>3</v>
      </c>
      <c r="I4374">
        <f>H4374-H4373</f>
        <v>3</v>
      </c>
      <c r="J4374">
        <f>IF(I4374=0,0,1)</f>
        <v>1</v>
      </c>
      <c r="K4374">
        <f>J4374*Weighting!$W$6</f>
        <v>1</v>
      </c>
      <c r="M4374" s="14"/>
    </row>
    <row r="4375" spans="1:25" x14ac:dyDescent="0.25">
      <c r="A4375" s="32">
        <f>IF(Weighting!$P$7&gt;0,B4375,"")</f>
        <v>0.45200000000000001</v>
      </c>
      <c r="B4375">
        <f>Weighting!$C$7</f>
        <v>0.45200000000000001</v>
      </c>
      <c r="C4375">
        <f>Weighting!$F$7</f>
        <v>0</v>
      </c>
      <c r="D4375" t="b">
        <f>IF(C4375=1,'Data Transformation'!$G$3+0.5*'Data Transformation'!$W$25,IF(C4376=1,D4376-'Data Transformation'!$W$25,FALSE))</f>
        <v>0</v>
      </c>
      <c r="E4375" t="str">
        <f t="array" ref="E4375">IF(ISLOGICAL(D4375),"",FREQUENCY(IF('Data Transformation'!$B$425:$B$8425='Bin Analysis'!$B4371,'Data Transformation'!$G$425:$G$8425),D4375))</f>
        <v/>
      </c>
      <c r="F4375" t="str">
        <f t="shared" ref="F4375:F4393" si="546">IF(ISLOGICAL(D4375),"",E4375-E4374)</f>
        <v/>
      </c>
      <c r="G4375">
        <f>Weighting!$H$7</f>
        <v>0</v>
      </c>
      <c r="H4375">
        <f t="array" ref="H4375">FREQUENCY(IF('Data Transformation'!$B$4:$B$8425=B4371,'Data Transformation'!$G$4:$G$8425),'Bin Analysis'!$B4375)</f>
        <v>4</v>
      </c>
      <c r="I4375">
        <f t="shared" ref="I4375:I4393" si="547">H4375-H4374</f>
        <v>1</v>
      </c>
      <c r="J4375">
        <f>IF(I4375=0,0,1)</f>
        <v>1</v>
      </c>
      <c r="K4375">
        <f>J4375*Weighting!$W$7</f>
        <v>2</v>
      </c>
      <c r="M4375" s="14"/>
    </row>
    <row r="4376" spans="1:25" x14ac:dyDescent="0.25">
      <c r="A4376" s="32">
        <f>IF(Weighting!$P$8&gt;0,B4376,"")</f>
        <v>0.58299999999999996</v>
      </c>
      <c r="B4376">
        <f>Weighting!$C$8</f>
        <v>0.58299999999999996</v>
      </c>
      <c r="C4376">
        <f>Weighting!$F$8</f>
        <v>0</v>
      </c>
      <c r="D4376" t="b">
        <f>IF(C4376=1,'Data Transformation'!$G$3+0.5*'Data Transformation'!$W$25,IF(C4377=1,D4377-'Data Transformation'!$W$25,FALSE))</f>
        <v>0</v>
      </c>
      <c r="E4376" t="str">
        <f t="array" ref="E4376">IF(ISLOGICAL(D4376),"",FREQUENCY(IF('Data Transformation'!$B$425:$B$8425='Bin Analysis'!$B4371,'Data Transformation'!$G$425:$G$8425),D4376))</f>
        <v/>
      </c>
      <c r="F4376" t="str">
        <f t="shared" si="546"/>
        <v/>
      </c>
      <c r="G4376">
        <f>Weighting!$H$8</f>
        <v>0</v>
      </c>
      <c r="H4376">
        <f t="array" ref="H4376">FREQUENCY(IF('Data Transformation'!$B$4:$B$8425=B4371,'Data Transformation'!$G$4:$G$8425),'Bin Analysis'!$B4376)</f>
        <v>6</v>
      </c>
      <c r="I4376">
        <f t="shared" si="547"/>
        <v>2</v>
      </c>
      <c r="J4376">
        <f t="shared" ref="J4376:J4393" si="548">IF(I4376=0,0,1)</f>
        <v>1</v>
      </c>
      <c r="K4376">
        <f>J4376*Weighting!$W$8</f>
        <v>3</v>
      </c>
      <c r="M4376" s="14"/>
    </row>
    <row r="4377" spans="1:25" x14ac:dyDescent="0.25">
      <c r="A4377" s="32">
        <f>IF(Weighting!$P$9&gt;0,B4377,"")</f>
        <v>0.71399999999999997</v>
      </c>
      <c r="B4377" s="50">
        <f>Weighting!$C$9</f>
        <v>0.71399999999999997</v>
      </c>
      <c r="C4377">
        <f>Weighting!$F$9</f>
        <v>0</v>
      </c>
      <c r="D4377" t="b">
        <f>IF(C4377=1,'Data Transformation'!$G$3+0.5*'Data Transformation'!$W$25,IF(C4378=1,D4378-'Data Transformation'!$W$25,FALSE))</f>
        <v>0</v>
      </c>
      <c r="E4377" t="str">
        <f t="array" ref="E4377">IF(ISLOGICAL(D4377),"",FREQUENCY(IF('Data Transformation'!$B$425:$B$8425='Bin Analysis'!$B4371,'Data Transformation'!$G$425:$G$8425),D4377))</f>
        <v/>
      </c>
      <c r="F4377" t="str">
        <f t="shared" si="546"/>
        <v/>
      </c>
      <c r="G4377">
        <f>Weighting!$H$9</f>
        <v>0</v>
      </c>
      <c r="H4377">
        <f t="array" ref="H4377">FREQUENCY(IF('Data Transformation'!$B$4:$B$8425=B4371,'Data Transformation'!$G$4:$G$8425),'Bin Analysis'!$B4377)</f>
        <v>8</v>
      </c>
      <c r="I4377">
        <f t="shared" si="547"/>
        <v>2</v>
      </c>
      <c r="J4377">
        <f t="shared" si="548"/>
        <v>1</v>
      </c>
      <c r="K4377">
        <f>J4377*Weighting!$W$9</f>
        <v>3</v>
      </c>
      <c r="M4377" s="14"/>
    </row>
    <row r="4378" spans="1:25" x14ac:dyDescent="0.25">
      <c r="A4378" s="32">
        <f>IF(Weighting!$P$10&gt;0,B4378,"")</f>
        <v>0.84499999999999997</v>
      </c>
      <c r="B4378">
        <f>Weighting!$C$10</f>
        <v>0.84499999999999997</v>
      </c>
      <c r="C4378">
        <f>Weighting!$F$10</f>
        <v>0</v>
      </c>
      <c r="D4378" t="b">
        <f>IF(C4378=1,'Data Transformation'!$G$3+0.5*'Data Transformation'!$W$25,IF(C4379=1,D4379-'Data Transformation'!$W$25,FALSE))</f>
        <v>0</v>
      </c>
      <c r="E4378" t="str">
        <f t="array" ref="E4378">IF(ISLOGICAL(D4378),"",FREQUENCY(IF('Data Transformation'!$B$425:$B$8425='Bin Analysis'!$B4371,'Data Transformation'!$G$425:$G$8425),D4378))</f>
        <v/>
      </c>
      <c r="F4378" t="str">
        <f t="shared" si="546"/>
        <v/>
      </c>
      <c r="G4378">
        <f>Weighting!$H$10</f>
        <v>0</v>
      </c>
      <c r="H4378">
        <f t="array" ref="H4378">FREQUENCY(IF('Data Transformation'!$B$4:$B$8425=B4371,'Data Transformation'!$G$4:$G$8425),'Bin Analysis'!$B4378)</f>
        <v>12</v>
      </c>
      <c r="I4378">
        <f t="shared" si="547"/>
        <v>4</v>
      </c>
      <c r="J4378">
        <f t="shared" si="548"/>
        <v>1</v>
      </c>
      <c r="K4378">
        <f>J4378*Weighting!$W$10</f>
        <v>3</v>
      </c>
      <c r="M4378" s="14"/>
    </row>
    <row r="4379" spans="1:25" x14ac:dyDescent="0.25">
      <c r="A4379" s="32">
        <f>IF(Weighting!$P$11&gt;0,B4379,"")</f>
        <v>0.97599999999999998</v>
      </c>
      <c r="B4379">
        <f>Weighting!$C$11</f>
        <v>0.97599999999999998</v>
      </c>
      <c r="C4379">
        <f>Weighting!$F$11</f>
        <v>0</v>
      </c>
      <c r="D4379">
        <f>IF(C4379=1,'Data Transformation'!$G$3+0.5*'Data Transformation'!$W$25,IF(C4380=1,D4380-'Data Transformation'!$W$25,FALSE))</f>
        <v>0.86899999999999999</v>
      </c>
      <c r="E4379">
        <f t="array" ref="E4379">IF(ISLOGICAL(D4379),"",FREQUENCY(IF('Data Transformation'!$B$425:$B$8425='Bin Analysis'!$B4371,'Data Transformation'!$G$425:$G$8425),D4379))</f>
        <v>13</v>
      </c>
      <c r="F4379" t="e">
        <f t="shared" si="546"/>
        <v>#VALUE!</v>
      </c>
      <c r="G4379">
        <f>Weighting!$H$11</f>
        <v>0</v>
      </c>
      <c r="H4379">
        <f t="array" ref="H4379">FREQUENCY(IF('Data Transformation'!$B$4:$B$8425=B4371,'Data Transformation'!$G$4:$G$8425),'Bin Analysis'!$B4379)</f>
        <v>14</v>
      </c>
      <c r="I4379">
        <f t="shared" si="547"/>
        <v>2</v>
      </c>
      <c r="J4379">
        <f t="shared" si="548"/>
        <v>1</v>
      </c>
      <c r="K4379">
        <f>J4379*Weighting!$W$11</f>
        <v>2</v>
      </c>
      <c r="M4379" s="14"/>
    </row>
    <row r="4380" spans="1:25" x14ac:dyDescent="0.25">
      <c r="A4380" s="32">
        <f>IF(Weighting!$P$12&gt;0,B4380,"")</f>
        <v>1.107</v>
      </c>
      <c r="B4380">
        <f>Weighting!$C$12</f>
        <v>1.107</v>
      </c>
      <c r="C4380">
        <f>Weighting!$F$12</f>
        <v>1</v>
      </c>
      <c r="D4380">
        <f>IF(C4380=1,'Data Transformation'!$G$3+0.5*'Data Transformation'!$W$25,IF(C4381=1,D4381-'Data Transformation'!$W$25,FALSE))</f>
        <v>1.131</v>
      </c>
      <c r="E4380">
        <f t="array" ref="E4380">IF(ISLOGICAL(D4380),"",FREQUENCY(IF('Data Transformation'!$B$425:$B$8425='Bin Analysis'!$B4371,'Data Transformation'!$G$425:$G$8425),D4380))</f>
        <v>17</v>
      </c>
      <c r="F4380">
        <f t="shared" si="546"/>
        <v>4</v>
      </c>
      <c r="G4380">
        <f>Weighting!$H$12</f>
        <v>0</v>
      </c>
      <c r="H4380">
        <f t="array" ref="H4380">FREQUENCY(IF('Data Transformation'!$B$4:$B$8425=B4371,'Data Transformation'!$G$4:$G$8425),'Bin Analysis'!$B4380)</f>
        <v>18</v>
      </c>
      <c r="I4380">
        <f t="shared" si="547"/>
        <v>4</v>
      </c>
      <c r="J4380">
        <f t="shared" si="548"/>
        <v>1</v>
      </c>
      <c r="K4380">
        <f>J4380*Weighting!$W$12</f>
        <v>1</v>
      </c>
      <c r="M4380" s="14"/>
    </row>
    <row r="4381" spans="1:25" x14ac:dyDescent="0.25">
      <c r="A4381" s="32">
        <f>IF(Weighting!$P$13&gt;0,B4381,"")</f>
        <v>1.238</v>
      </c>
      <c r="B4381">
        <f>Weighting!$C$13</f>
        <v>1.238</v>
      </c>
      <c r="C4381">
        <f>Weighting!$F$13</f>
        <v>0</v>
      </c>
      <c r="D4381" t="b">
        <f>IF(C4381=1,'Data Transformation'!$G$3+0.5*'Data Transformation'!$W$25,IF(C4382=1,D4382-'Data Transformation'!$W$25,FALSE))</f>
        <v>0</v>
      </c>
      <c r="E4381" t="str">
        <f t="array" ref="E4381">IF(ISLOGICAL(D4381),"",FREQUENCY(IF('Data Transformation'!$B$425:$B$8425='Bin Analysis'!$B4371,'Data Transformation'!$G$425:$G$8425),D4381))</f>
        <v/>
      </c>
      <c r="F4381" t="str">
        <f t="shared" si="546"/>
        <v/>
      </c>
      <c r="G4381">
        <f>Weighting!$H$13</f>
        <v>0</v>
      </c>
      <c r="H4381">
        <f t="array" ref="H4381">FREQUENCY(IF('Data Transformation'!$B$4:$B$8425=B4371,'Data Transformation'!$G$4:$G$8425),'Bin Analysis'!$B4381)</f>
        <v>18</v>
      </c>
      <c r="I4381">
        <f t="shared" si="547"/>
        <v>0</v>
      </c>
      <c r="J4381">
        <f t="shared" si="548"/>
        <v>0</v>
      </c>
      <c r="K4381">
        <f>J4381*Weighting!$W$13</f>
        <v>0</v>
      </c>
      <c r="M4381" s="14"/>
    </row>
    <row r="4382" spans="1:25" x14ac:dyDescent="0.25">
      <c r="A4382" s="32">
        <f>IF(Weighting!$P$14&gt;0,B4382,"")</f>
        <v>1.369</v>
      </c>
      <c r="B4382">
        <f>Weighting!$C$14</f>
        <v>1.369</v>
      </c>
      <c r="C4382">
        <f>Weighting!$F$14</f>
        <v>0</v>
      </c>
      <c r="D4382" t="b">
        <f>IF(C4382=1,'Data Transformation'!$G$3+0.5*'Data Transformation'!$W$25,IF(C4383=1,D4383-'Data Transformation'!$W$25,FALSE))</f>
        <v>0</v>
      </c>
      <c r="E4382" t="str">
        <f t="array" ref="E4382">IF(ISLOGICAL(D4382),"",FREQUENCY(IF('Data Transformation'!$B$425:$B$8425='Bin Analysis'!$B4371,'Data Transformation'!$G$425:$G$8425),D4382))</f>
        <v/>
      </c>
      <c r="F4382" t="str">
        <f t="shared" si="546"/>
        <v/>
      </c>
      <c r="G4382">
        <f>Weighting!$H$14</f>
        <v>0</v>
      </c>
      <c r="H4382">
        <f t="array" ref="H4382">FREQUENCY(IF('Data Transformation'!$B$4:$B$8425=B4371,'Data Transformation'!$G$4:$G$8425),'Bin Analysis'!$B4382)</f>
        <v>18</v>
      </c>
      <c r="I4382">
        <f t="shared" si="547"/>
        <v>0</v>
      </c>
      <c r="J4382">
        <f t="shared" si="548"/>
        <v>0</v>
      </c>
      <c r="K4382">
        <f>J4382*Weighting!$W$14</f>
        <v>0</v>
      </c>
      <c r="M4382" s="14"/>
    </row>
    <row r="4383" spans="1:25" x14ac:dyDescent="0.25">
      <c r="A4383" s="32">
        <f>IF(Weighting!$P$15&gt;0,B4383,"")</f>
        <v>1.5000009999999999</v>
      </c>
      <c r="B4383">
        <f>Weighting!$C$15</f>
        <v>1.5000009999999999</v>
      </c>
      <c r="C4383">
        <f>Weighting!$F$15</f>
        <v>0</v>
      </c>
      <c r="D4383" t="b">
        <f>IF(C4383=1,'Data Transformation'!$G$3+0.5*'Data Transformation'!$W$25,IF(C4384=1,D4384-'Data Transformation'!$W$25,FALSE))</f>
        <v>0</v>
      </c>
      <c r="E4383" t="str">
        <f t="array" ref="E4383">IF(ISLOGICAL(D4383),"",FREQUENCY(IF('Data Transformation'!$B$425:$B$8425='Bin Analysis'!$B4371,'Data Transformation'!$G$425:$G$8425),D4383))</f>
        <v/>
      </c>
      <c r="F4383" t="str">
        <f t="shared" si="546"/>
        <v/>
      </c>
      <c r="G4383">
        <f>Weighting!$H$15</f>
        <v>0</v>
      </c>
      <c r="H4383">
        <f t="array" ref="H4383">FREQUENCY(IF('Data Transformation'!$B$4:$B$8425=B4371,'Data Transformation'!$G$4:$G$8425),'Bin Analysis'!$B4383)</f>
        <v>18</v>
      </c>
      <c r="I4383">
        <f t="shared" si="547"/>
        <v>0</v>
      </c>
      <c r="J4383">
        <f t="shared" si="548"/>
        <v>0</v>
      </c>
      <c r="K4383">
        <f>J4383*Weighting!$W$15</f>
        <v>0</v>
      </c>
      <c r="M4383" s="14"/>
    </row>
    <row r="4384" spans="1:25" x14ac:dyDescent="0.25">
      <c r="A4384" s="32" t="str">
        <f>IF(Weighting!$P$16&gt;0,B4384,"")</f>
        <v/>
      </c>
      <c r="B4384">
        <f>Weighting!$C$16</f>
        <v>1.631</v>
      </c>
      <c r="C4384">
        <f>Weighting!$F$16</f>
        <v>0</v>
      </c>
      <c r="D4384" t="b">
        <f>IF(C4384=1,'Data Transformation'!$G$3+0.5*'Data Transformation'!$W$25,IF(C4385=1,D4385-'Data Transformation'!$W$25,FALSE))</f>
        <v>0</v>
      </c>
      <c r="E4384" t="str">
        <f t="array" ref="E4384">IF(ISLOGICAL(D4384),"",FREQUENCY(IF('Data Transformation'!$B$425:$B$8425='Bin Analysis'!$B4371,'Data Transformation'!$G$425:$G$8425),D4384))</f>
        <v/>
      </c>
      <c r="F4384" t="str">
        <f t="shared" si="546"/>
        <v/>
      </c>
      <c r="G4384">
        <f>Weighting!$H$16</f>
        <v>0</v>
      </c>
      <c r="H4384">
        <f t="array" ref="H4384">FREQUENCY(IF('Data Transformation'!$B$4:$B$8425=B4371,'Data Transformation'!$G$4:$G$8425),'Bin Analysis'!$B4384)</f>
        <v>18</v>
      </c>
      <c r="I4384">
        <f t="shared" si="547"/>
        <v>0</v>
      </c>
      <c r="J4384">
        <f t="shared" si="548"/>
        <v>0</v>
      </c>
      <c r="K4384">
        <f>J4384*Weighting!$W$16</f>
        <v>0</v>
      </c>
      <c r="M4384" s="14"/>
    </row>
    <row r="4385" spans="1:25" x14ac:dyDescent="0.25">
      <c r="A4385" s="32" t="str">
        <f>IF(Weighting!$P$17&gt;0,B4385,"")</f>
        <v/>
      </c>
      <c r="B4385">
        <f>Weighting!$C$17</f>
        <v>1.762</v>
      </c>
      <c r="C4385">
        <f>Weighting!$F$17</f>
        <v>0</v>
      </c>
      <c r="D4385" t="b">
        <f>IF(C4385=1,'Data Transformation'!$G$3+0.5*'Data Transformation'!$W$25,IF(C4386=1,D4386-'Data Transformation'!$W$25,FALSE))</f>
        <v>0</v>
      </c>
      <c r="E4385" t="str">
        <f t="array" ref="E4385">IF(ISLOGICAL(D4385),"",FREQUENCY(IF('Data Transformation'!$B$425:$B$8425='Bin Analysis'!$B4371,'Data Transformation'!$G$425:$G$8425),D4385))</f>
        <v/>
      </c>
      <c r="F4385" t="str">
        <f t="shared" si="546"/>
        <v/>
      </c>
      <c r="G4385">
        <f>Weighting!$H$17</f>
        <v>0</v>
      </c>
      <c r="H4385">
        <f t="array" ref="H4385">FREQUENCY(IF('Data Transformation'!$B$4:$B$8425=B4371,'Data Transformation'!$G$4:$G$8425),'Bin Analysis'!$B4385)</f>
        <v>18</v>
      </c>
      <c r="I4385">
        <f t="shared" si="547"/>
        <v>0</v>
      </c>
      <c r="J4385">
        <f t="shared" si="548"/>
        <v>0</v>
      </c>
      <c r="K4385">
        <f>J4385*Weighting!$W$17</f>
        <v>0</v>
      </c>
      <c r="M4385" s="14"/>
    </row>
    <row r="4386" spans="1:25" x14ac:dyDescent="0.25">
      <c r="A4386" s="32" t="str">
        <f>IF(Weighting!$P$18&gt;0,B4386,"")</f>
        <v/>
      </c>
      <c r="B4386">
        <f>Weighting!$C$18</f>
        <v>1.893</v>
      </c>
      <c r="C4386">
        <f>Weighting!$F$18</f>
        <v>0</v>
      </c>
      <c r="D4386" t="b">
        <f>IF(C4386=1,'Data Transformation'!$G$3+0.5*'Data Transformation'!$W$25,IF(C4387=1,D4387-'Data Transformation'!$W$25,FALSE))</f>
        <v>0</v>
      </c>
      <c r="E4386" t="str">
        <f t="array" ref="E4386">IF(ISLOGICAL(D4386),"",FREQUENCY(IF('Data Transformation'!$B$425:$B$8425='Bin Analysis'!$B4371,'Data Transformation'!$G$425:$G$8425),D4386))</f>
        <v/>
      </c>
      <c r="F4386" t="str">
        <f t="shared" si="546"/>
        <v/>
      </c>
      <c r="G4386">
        <f>Weighting!$H$18</f>
        <v>0</v>
      </c>
      <c r="H4386">
        <f t="array" ref="H4386">FREQUENCY(IF('Data Transformation'!$B$4:$B$8425=B4371,'Data Transformation'!$G$4:$G$8425),'Bin Analysis'!$B4386)</f>
        <v>18</v>
      </c>
      <c r="I4386">
        <f t="shared" si="547"/>
        <v>0</v>
      </c>
      <c r="J4386">
        <f t="shared" si="548"/>
        <v>0</v>
      </c>
      <c r="K4386">
        <f>J4386*Weighting!$W$18</f>
        <v>0</v>
      </c>
      <c r="M4386" s="14"/>
    </row>
    <row r="4387" spans="1:25" x14ac:dyDescent="0.25">
      <c r="A4387" s="32" t="str">
        <f>IF(Weighting!$P$19&gt;0,B4387,"")</f>
        <v/>
      </c>
      <c r="B4387">
        <f>Weighting!$C$19</f>
        <v>2.024</v>
      </c>
      <c r="C4387">
        <f>Weighting!$F$19</f>
        <v>0</v>
      </c>
      <c r="D4387" t="b">
        <f>IF(C4387=1,'Data Transformation'!$G$3+0.5*'Data Transformation'!$W$25,IF(C4388=1,D4388-'Data Transformation'!$W$25,FALSE))</f>
        <v>0</v>
      </c>
      <c r="E4387" t="str">
        <f t="array" ref="E4387">IF(ISLOGICAL(D4387),"",FREQUENCY(IF('Data Transformation'!$B$425:$B$8425='Bin Analysis'!$B4371,'Data Transformation'!$G$425:$G$8425),D4387))</f>
        <v/>
      </c>
      <c r="F4387" t="str">
        <f t="shared" si="546"/>
        <v/>
      </c>
      <c r="G4387">
        <f>Weighting!$H$19</f>
        <v>0</v>
      </c>
      <c r="H4387">
        <f t="array" ref="H4387">FREQUENCY(IF('Data Transformation'!$B$4:$B$8425=B4371,'Data Transformation'!$G$4:$G$8425),'Bin Analysis'!$B4387)</f>
        <v>18</v>
      </c>
      <c r="I4387">
        <f t="shared" si="547"/>
        <v>0</v>
      </c>
      <c r="J4387">
        <f t="shared" si="548"/>
        <v>0</v>
      </c>
      <c r="K4387">
        <f>J4387*Weighting!$W$19</f>
        <v>0</v>
      </c>
      <c r="M4387" s="14"/>
    </row>
    <row r="4388" spans="1:25" x14ac:dyDescent="0.25">
      <c r="A4388" s="32" t="str">
        <f>IF(Weighting!$P$20&gt;0,B4388,"")</f>
        <v/>
      </c>
      <c r="B4388">
        <f>Weighting!$C$20</f>
        <v>2.1550000000000002</v>
      </c>
      <c r="C4388">
        <f>Weighting!$F$20</f>
        <v>0</v>
      </c>
      <c r="D4388" t="b">
        <f>IF(C4388=1,'Data Transformation'!$G$3+0.5*'Data Transformation'!$W$25,IF(C4389=1,D4389-'Data Transformation'!$W$25,FALSE))</f>
        <v>0</v>
      </c>
      <c r="E4388" t="str">
        <f t="array" ref="E4388">IF(ISLOGICAL(D4388),"",FREQUENCY(IF('Data Transformation'!$B$425:$B$8425='Bin Analysis'!$B4371,'Data Transformation'!$G$425:$G$8425),D4388))</f>
        <v/>
      </c>
      <c r="F4388" t="str">
        <f t="shared" si="546"/>
        <v/>
      </c>
      <c r="G4388">
        <f>Weighting!$H$20</f>
        <v>0</v>
      </c>
      <c r="H4388">
        <f t="array" ref="H4388">FREQUENCY(IF('Data Transformation'!$B$4:$B$8425=B4371,'Data Transformation'!$G$4:$G$8425),'Bin Analysis'!$B4388)</f>
        <v>18</v>
      </c>
      <c r="I4388">
        <f t="shared" si="547"/>
        <v>0</v>
      </c>
      <c r="J4388">
        <f t="shared" si="548"/>
        <v>0</v>
      </c>
      <c r="K4388">
        <f>J4388*Weighting!$W$20</f>
        <v>0</v>
      </c>
      <c r="M4388" s="14"/>
    </row>
    <row r="4389" spans="1:25" x14ac:dyDescent="0.25">
      <c r="A4389" s="32" t="str">
        <f>IF(Weighting!$P$21&gt;0,B4389,"")</f>
        <v/>
      </c>
      <c r="B4389">
        <f>Weighting!$C$21</f>
        <v>2.2860000000000005</v>
      </c>
      <c r="C4389">
        <f>Weighting!$F$21</f>
        <v>0</v>
      </c>
      <c r="D4389" t="b">
        <f>IF(C4389=1,'Data Transformation'!$G$3+0.5*'Data Transformation'!$W$25,IF(C4390=1,D4390-'Data Transformation'!$W$25,FALSE))</f>
        <v>0</v>
      </c>
      <c r="E4389" t="str">
        <f t="array" ref="E4389">IF(ISLOGICAL(D4389),"",FREQUENCY(IF('Data Transformation'!$B$425:$B$8425='Bin Analysis'!$B4371,'Data Transformation'!$G$425:$G$8425),D4389))</f>
        <v/>
      </c>
      <c r="F4389" t="str">
        <f t="shared" si="546"/>
        <v/>
      </c>
      <c r="G4389">
        <f>Weighting!$H$21</f>
        <v>0</v>
      </c>
      <c r="H4389">
        <f t="array" ref="H4389">FREQUENCY(IF('Data Transformation'!$B$4:$B$8425=B4371,'Data Transformation'!$G$4:$G$8425),'Bin Analysis'!$B4389)</f>
        <v>18</v>
      </c>
      <c r="I4389">
        <f t="shared" si="547"/>
        <v>0</v>
      </c>
      <c r="J4389">
        <f t="shared" si="548"/>
        <v>0</v>
      </c>
      <c r="K4389">
        <f>J4389*Weighting!$W$21</f>
        <v>0</v>
      </c>
      <c r="M4389" s="14"/>
    </row>
    <row r="4390" spans="1:25" x14ac:dyDescent="0.25">
      <c r="A4390" s="32" t="str">
        <f>IF(Weighting!$P$22&gt;0,B4390,"")</f>
        <v/>
      </c>
      <c r="B4390">
        <f>Weighting!$C$22</f>
        <v>2.4170000000000007</v>
      </c>
      <c r="C4390">
        <f>Weighting!$F$22</f>
        <v>0</v>
      </c>
      <c r="D4390" t="b">
        <f>IF(C4390=1,'Data Transformation'!$G$3+0.5*'Data Transformation'!$W$25,IF(C4391=1,D4391-'Data Transformation'!$W$25,FALSE))</f>
        <v>0</v>
      </c>
      <c r="E4390" t="str">
        <f t="array" ref="E4390">IF(ISLOGICAL(D4390),"",FREQUENCY(IF('Data Transformation'!$B$425:$B$8425='Bin Analysis'!$B4371,'Data Transformation'!$G$425:$G$8425),D4390))</f>
        <v/>
      </c>
      <c r="F4390" t="str">
        <f t="shared" si="546"/>
        <v/>
      </c>
      <c r="G4390">
        <f>Weighting!$H$22</f>
        <v>0</v>
      </c>
      <c r="H4390">
        <f t="array" ref="H4390">FREQUENCY(IF('Data Transformation'!$B$4:$B$8425=B4371,'Data Transformation'!$G$4:$G$8425),'Bin Analysis'!$B4390)</f>
        <v>18</v>
      </c>
      <c r="I4390">
        <f t="shared" si="547"/>
        <v>0</v>
      </c>
      <c r="J4390">
        <f t="shared" si="548"/>
        <v>0</v>
      </c>
      <c r="K4390">
        <f>J4390*Weighting!$W$22</f>
        <v>0</v>
      </c>
      <c r="M4390" s="14"/>
    </row>
    <row r="4391" spans="1:25" x14ac:dyDescent="0.25">
      <c r="A4391" s="32" t="str">
        <f>IF(Weighting!$P$23&gt;0,B4391,"")</f>
        <v/>
      </c>
      <c r="B4391">
        <f>Weighting!$C$23</f>
        <v>2.5480000000000009</v>
      </c>
      <c r="C4391">
        <f>Weighting!$F$23</f>
        <v>0</v>
      </c>
      <c r="D4391" t="b">
        <f>IF(C4391=1,'Data Transformation'!$G$3+0.5*'Data Transformation'!$W$25,IF(C4392=1,D4392-'Data Transformation'!$W$25,FALSE))</f>
        <v>0</v>
      </c>
      <c r="E4391" t="str">
        <f t="array" ref="E4391">IF(ISLOGICAL(D4391),"",FREQUENCY(IF('Data Transformation'!$B$425:$B$8425='Bin Analysis'!$B4371,'Data Transformation'!$G$425:$G$8425),D4391))</f>
        <v/>
      </c>
      <c r="F4391" t="str">
        <f t="shared" si="546"/>
        <v/>
      </c>
      <c r="G4391">
        <f>Weighting!$H$23</f>
        <v>0</v>
      </c>
      <c r="H4391">
        <f t="array" ref="H4391">FREQUENCY(IF('Data Transformation'!$B$4:$B$8425=B4371,'Data Transformation'!$G$4:$G$8425),'Bin Analysis'!$B4391)</f>
        <v>18</v>
      </c>
      <c r="I4391">
        <f t="shared" si="547"/>
        <v>0</v>
      </c>
      <c r="J4391">
        <f t="shared" si="548"/>
        <v>0</v>
      </c>
      <c r="K4391">
        <f>J4391*Weighting!$W$23</f>
        <v>0</v>
      </c>
      <c r="M4391" s="14"/>
    </row>
    <row r="4392" spans="1:25" x14ac:dyDescent="0.25">
      <c r="A4392" s="32" t="str">
        <f>IF(Weighting!$P$24&gt;0,B4392,"")</f>
        <v/>
      </c>
      <c r="B4392">
        <f>Weighting!$C$24</f>
        <v>2.6790000000000012</v>
      </c>
      <c r="C4392">
        <f>Weighting!$F$24</f>
        <v>0</v>
      </c>
      <c r="D4392" t="b">
        <f>IF(C4392=1,'Data Transformation'!$G$3+0.5*'Data Transformation'!$W$25,IF(C4393=1,D4393-'Data Transformation'!$W$25,FALSE))</f>
        <v>0</v>
      </c>
      <c r="E4392" t="str">
        <f t="array" ref="E4392">IF(ISLOGICAL(D4392),"",FREQUENCY(IF('Data Transformation'!$B$425:$B$8425='Bin Analysis'!$B4371,'Data Transformation'!$G$425:$G$8425),D4392))</f>
        <v/>
      </c>
      <c r="F4392" t="str">
        <f t="shared" si="546"/>
        <v/>
      </c>
      <c r="G4392">
        <f>Weighting!$H$24</f>
        <v>0</v>
      </c>
      <c r="H4392">
        <f t="array" ref="H4392">FREQUENCY(IF('Data Transformation'!$B$4:$B$8425=B4371,'Data Transformation'!$G$4:$G$8425),'Bin Analysis'!$B4392)</f>
        <v>18</v>
      </c>
      <c r="I4392">
        <f t="shared" si="547"/>
        <v>0</v>
      </c>
      <c r="J4392">
        <f t="shared" si="548"/>
        <v>0</v>
      </c>
      <c r="K4392">
        <f>J4392*Weighting!$W$24</f>
        <v>0</v>
      </c>
      <c r="M4392" s="14"/>
    </row>
    <row r="4393" spans="1:25" x14ac:dyDescent="0.25">
      <c r="A4393" s="32" t="str">
        <f>IF(Weighting!$P$25&gt;0,B4393,"")</f>
        <v/>
      </c>
      <c r="B4393">
        <f>Weighting!$C$25</f>
        <v>2.8100000000000014</v>
      </c>
      <c r="C4393">
        <f>Weighting!$F$25</f>
        <v>0</v>
      </c>
      <c r="D4393" t="b">
        <f>IF(C4393=1,'Data Transformation'!$G$3+0.5*'Data Transformation'!$W$25,IF(C4394=1,D4394-'Data Transformation'!$W$25,FALSE))</f>
        <v>0</v>
      </c>
      <c r="E4393" t="str">
        <f t="array" ref="E4393">IF(ISLOGICAL(D4393),"",FREQUENCY(IF('Data Transformation'!$B$425:$B$8425='Bin Analysis'!$B4371,'Data Transformation'!$G$425:$G$8425),D4393))</f>
        <v/>
      </c>
      <c r="F4393" t="str">
        <f t="shared" si="546"/>
        <v/>
      </c>
      <c r="G4393">
        <f>Weighting!$H$25</f>
        <v>0</v>
      </c>
      <c r="H4393">
        <f t="array" ref="H4393">FREQUENCY(IF('Data Transformation'!$B$4:$B$8425=B4371,'Data Transformation'!$G$4:$G$8425),'Bin Analysis'!$B4393)</f>
        <v>18</v>
      </c>
      <c r="I4393">
        <f t="shared" si="547"/>
        <v>0</v>
      </c>
      <c r="J4393">
        <f t="shared" si="548"/>
        <v>0</v>
      </c>
      <c r="K4393">
        <f>J4393*Weighting!$W$25</f>
        <v>0</v>
      </c>
      <c r="M4393" s="14"/>
    </row>
    <row r="4394" spans="1:25" x14ac:dyDescent="0.25">
      <c r="O4394"/>
      <c r="P4394"/>
      <c r="Q4394"/>
      <c r="R4394"/>
    </row>
    <row r="4395" spans="1:25" ht="23.25" x14ac:dyDescent="0.35">
      <c r="A4395" s="21" t="s">
        <v>0</v>
      </c>
      <c r="B4395" s="21">
        <f>IFERROR(VLOOKUP(C4395,'Data Transformation'!$L$6:$M$426,2,FALSE),"")</f>
        <v>183</v>
      </c>
      <c r="C4395" s="21">
        <f>C4371+1</f>
        <v>183</v>
      </c>
      <c r="D4395" s="21"/>
      <c r="E4395" s="21"/>
      <c r="F4395" s="21"/>
      <c r="G4395" s="21"/>
      <c r="H4395" s="22"/>
      <c r="I4395" s="22"/>
      <c r="J4395" s="22"/>
      <c r="K4395" s="21"/>
      <c r="L4395" s="21">
        <f>B4395</f>
        <v>183</v>
      </c>
      <c r="M4395" s="23">
        <f>INDEX('Data Transformation'!$O$4:$O$424,MATCH($B4395,'Data Transformation'!$M$4:$M$424,0),MATCH($M$2,'Data Transformation'!$O$3,0))</f>
        <v>19</v>
      </c>
      <c r="N4395" s="27">
        <f>IF('Input and Summary Results'!$J$16="minimum",'Bin Analysis'!X4396/(M4395-1),'Bin Analysis'!Y4395/('Bin Analysis'!M4395-1))</f>
        <v>5.5555555555555552E-2</v>
      </c>
      <c r="O4395" s="27">
        <f>IF(M4395=FALSE,NA(),(VLOOKUP(1,C4398:K4417,4,FALSE))/(M4395-1))</f>
        <v>0.1111111111111111</v>
      </c>
      <c r="P4395" s="27">
        <f>IF(M4395=FALSE,NA(),SUM(J4398:J4417)/Weighting!$S$5)</f>
        <v>0.4</v>
      </c>
      <c r="Q4395" s="27">
        <f>IF(M4395=FALSE,NA(),SUM(K4398:K4417)/Weighting!$S$6)</f>
        <v>0.2608695652173913</v>
      </c>
      <c r="R4395" s="27">
        <f>IF(M4395=FALSE,NA(),(VLOOKUP(1,G4398:K4417,3,FALSE))/(M4395-1))</f>
        <v>0.77777777777777779</v>
      </c>
      <c r="S4395" s="22" t="str">
        <f>IF(M4395=FALSE,NA(),IF(SUM(J4398:J4417)=2,"yes","no"))</f>
        <v>no</v>
      </c>
      <c r="X4395" s="2" cm="2">
        <f t="array" ref="X4395:X4396">FREQUENCY(IF('Data Transformation'!$B$425:$B$6424='Bin Analysis'!L4395,'Data Transformation'!$G$425:$G$6424),'Data Transformation'!$U$11)</f>
        <v>17</v>
      </c>
      <c r="Y4395" s="2" cm="2">
        <f t="array" ref="Y4395:Y4396">FREQUENCY(IF('Data Transformation'!$B$425:$B$6424='Bin Analysis'!L4395,'Data Transformation'!$G$425:$G$6424),'Data Transformation'!$U$12)</f>
        <v>15</v>
      </c>
    </row>
    <row r="4396" spans="1:25" x14ac:dyDescent="0.25">
      <c r="A4396" s="14" t="s">
        <v>67</v>
      </c>
      <c r="B4396" t="s">
        <v>47</v>
      </c>
      <c r="C4396" t="s">
        <v>5</v>
      </c>
      <c r="D4396" t="s">
        <v>100</v>
      </c>
      <c r="E4396" t="s">
        <v>101</v>
      </c>
      <c r="F4396" t="s">
        <v>102</v>
      </c>
      <c r="G4396" t="s">
        <v>70</v>
      </c>
      <c r="H4396" t="s">
        <v>31</v>
      </c>
      <c r="I4396" t="s">
        <v>32</v>
      </c>
      <c r="J4396" t="s">
        <v>46</v>
      </c>
      <c r="K4396" s="14" t="s">
        <v>45</v>
      </c>
      <c r="M4396" s="14"/>
      <c r="X4396" s="2">
        <v>1</v>
      </c>
      <c r="Y4396" s="2">
        <v>3</v>
      </c>
    </row>
    <row r="4397" spans="1:25" x14ac:dyDescent="0.25">
      <c r="A4397" s="32"/>
      <c r="D4397" t="b">
        <f>IF(C4397=1,'Data Transformation'!$G$3+0.5*'Data Transformation'!$W$25,IF(C4398=1,D4398-'Data Transformation'!$W$25,FALSE))</f>
        <v>0</v>
      </c>
      <c r="E4397" t="str">
        <f t="array" ref="E4397">IF(ISLOGICAL(D4397),"",FREQUENCY(IF('Data Transformation'!$B$425:$B$8425='Bin Analysis'!$B4395,'Data Transformation'!$G$425:$G$8425),D4397))</f>
        <v/>
      </c>
      <c r="F4397" t="str">
        <f>IF(ISLOGICAL(D4397),"",E4397-E4396)</f>
        <v/>
      </c>
      <c r="M4397" s="14"/>
    </row>
    <row r="4398" spans="1:25" x14ac:dyDescent="0.25">
      <c r="A4398" s="32">
        <f>IF(Weighting!$P$6&gt;0,B4398,"")</f>
        <v>0.32100000000000001</v>
      </c>
      <c r="B4398">
        <f>Weighting!$C$6</f>
        <v>0.32100000000000001</v>
      </c>
      <c r="C4398">
        <f>Weighting!$F$6</f>
        <v>0</v>
      </c>
      <c r="D4398" t="b">
        <f>IF(C4398=1,'Data Transformation'!$G$3+0.5*'Data Transformation'!$W$25,IF(C4399=1,D4399-'Data Transformation'!$W$25,FALSE))</f>
        <v>0</v>
      </c>
      <c r="E4398" t="str">
        <f t="array" ref="E4398">IF(ISLOGICAL(D4398),"",FREQUENCY(IF('Data Transformation'!$B$425:$B$8425='Bin Analysis'!$B4395,'Data Transformation'!$G$425:$G$8425),D4398))</f>
        <v/>
      </c>
      <c r="F4398" t="str">
        <f>IF(ISLOGICAL(D4398),"",E4398-E4397)</f>
        <v/>
      </c>
      <c r="G4398">
        <f>Weighting!$H$6</f>
        <v>1</v>
      </c>
      <c r="H4398">
        <f t="array" ref="H4398">FREQUENCY(IF('Data Transformation'!$B$4:$B$8425=B4395,'Data Transformation'!$G$4:$G$8425),'Bin Analysis'!$B4398)</f>
        <v>14</v>
      </c>
      <c r="I4398">
        <f>H4398-H4397</f>
        <v>14</v>
      </c>
      <c r="J4398">
        <f>IF(I4398=0,0,1)</f>
        <v>1</v>
      </c>
      <c r="K4398">
        <f>J4398*Weighting!$W$6</f>
        <v>1</v>
      </c>
      <c r="M4398" s="14"/>
    </row>
    <row r="4399" spans="1:25" x14ac:dyDescent="0.25">
      <c r="A4399" s="32">
        <f>IF(Weighting!$P$7&gt;0,B4399,"")</f>
        <v>0.45200000000000001</v>
      </c>
      <c r="B4399">
        <f>Weighting!$C$7</f>
        <v>0.45200000000000001</v>
      </c>
      <c r="C4399">
        <f>Weighting!$F$7</f>
        <v>0</v>
      </c>
      <c r="D4399" t="b">
        <f>IF(C4399=1,'Data Transformation'!$G$3+0.5*'Data Transformation'!$W$25,IF(C4400=1,D4400-'Data Transformation'!$W$25,FALSE))</f>
        <v>0</v>
      </c>
      <c r="E4399" t="str">
        <f t="array" ref="E4399">IF(ISLOGICAL(D4399),"",FREQUENCY(IF('Data Transformation'!$B$425:$B$8425='Bin Analysis'!$B4395,'Data Transformation'!$G$425:$G$8425),D4399))</f>
        <v/>
      </c>
      <c r="F4399" t="str">
        <f t="shared" ref="F4399:F4417" si="549">IF(ISLOGICAL(D4399),"",E4399-E4398)</f>
        <v/>
      </c>
      <c r="G4399">
        <f>Weighting!$H$7</f>
        <v>0</v>
      </c>
      <c r="H4399">
        <f t="array" ref="H4399">FREQUENCY(IF('Data Transformation'!$B$4:$B$8425=B4395,'Data Transformation'!$G$4:$G$8425),'Bin Analysis'!$B4399)</f>
        <v>15</v>
      </c>
      <c r="I4399">
        <f t="shared" ref="I4399:I4417" si="550">H4399-H4398</f>
        <v>1</v>
      </c>
      <c r="J4399">
        <f>IF(I4399=0,0,1)</f>
        <v>1</v>
      </c>
      <c r="K4399">
        <f>J4399*Weighting!$W$7</f>
        <v>2</v>
      </c>
      <c r="M4399" s="14"/>
    </row>
    <row r="4400" spans="1:25" x14ac:dyDescent="0.25">
      <c r="A4400" s="32">
        <f>IF(Weighting!$P$8&gt;0,B4400,"")</f>
        <v>0.58299999999999996</v>
      </c>
      <c r="B4400">
        <f>Weighting!$C$8</f>
        <v>0.58299999999999996</v>
      </c>
      <c r="C4400">
        <f>Weighting!$F$8</f>
        <v>0</v>
      </c>
      <c r="D4400" t="b">
        <f>IF(C4400=1,'Data Transformation'!$G$3+0.5*'Data Transformation'!$W$25,IF(C4401=1,D4401-'Data Transformation'!$W$25,FALSE))</f>
        <v>0</v>
      </c>
      <c r="E4400" t="str">
        <f t="array" ref="E4400">IF(ISLOGICAL(D4400),"",FREQUENCY(IF('Data Transformation'!$B$425:$B$8425='Bin Analysis'!$B4395,'Data Transformation'!$G$425:$G$8425),D4400))</f>
        <v/>
      </c>
      <c r="F4400" t="str">
        <f t="shared" si="549"/>
        <v/>
      </c>
      <c r="G4400">
        <f>Weighting!$H$8</f>
        <v>0</v>
      </c>
      <c r="H4400">
        <f t="array" ref="H4400">FREQUENCY(IF('Data Transformation'!$B$4:$B$8425=B4395,'Data Transformation'!$G$4:$G$8425),'Bin Analysis'!$B4400)</f>
        <v>15</v>
      </c>
      <c r="I4400">
        <f t="shared" si="550"/>
        <v>0</v>
      </c>
      <c r="J4400">
        <f t="shared" ref="J4400:J4417" si="551">IF(I4400=0,0,1)</f>
        <v>0</v>
      </c>
      <c r="K4400">
        <f>J4400*Weighting!$W$8</f>
        <v>0</v>
      </c>
      <c r="M4400" s="14"/>
    </row>
    <row r="4401" spans="1:13" x14ac:dyDescent="0.25">
      <c r="A4401" s="32">
        <f>IF(Weighting!$P$9&gt;0,B4401,"")</f>
        <v>0.71399999999999997</v>
      </c>
      <c r="B4401" s="50">
        <f>Weighting!$C$9</f>
        <v>0.71399999999999997</v>
      </c>
      <c r="C4401">
        <f>Weighting!$F$9</f>
        <v>0</v>
      </c>
      <c r="D4401" t="b">
        <f>IF(C4401=1,'Data Transformation'!$G$3+0.5*'Data Transformation'!$W$25,IF(C4402=1,D4402-'Data Transformation'!$W$25,FALSE))</f>
        <v>0</v>
      </c>
      <c r="E4401" t="str">
        <f t="array" ref="E4401">IF(ISLOGICAL(D4401),"",FREQUENCY(IF('Data Transformation'!$B$425:$B$8425='Bin Analysis'!$B4395,'Data Transformation'!$G$425:$G$8425),D4401))</f>
        <v/>
      </c>
      <c r="F4401" t="str">
        <f t="shared" si="549"/>
        <v/>
      </c>
      <c r="G4401">
        <f>Weighting!$H$9</f>
        <v>0</v>
      </c>
      <c r="H4401">
        <f t="array" ref="H4401">FREQUENCY(IF('Data Transformation'!$B$4:$B$8425=B4395,'Data Transformation'!$G$4:$G$8425),'Bin Analysis'!$B4401)</f>
        <v>15</v>
      </c>
      <c r="I4401">
        <f t="shared" si="550"/>
        <v>0</v>
      </c>
      <c r="J4401">
        <f t="shared" si="551"/>
        <v>0</v>
      </c>
      <c r="K4401">
        <f>J4401*Weighting!$W$9</f>
        <v>0</v>
      </c>
      <c r="M4401" s="14"/>
    </row>
    <row r="4402" spans="1:13" x14ac:dyDescent="0.25">
      <c r="A4402" s="32">
        <f>IF(Weighting!$P$10&gt;0,B4402,"")</f>
        <v>0.84499999999999997</v>
      </c>
      <c r="B4402">
        <f>Weighting!$C$10</f>
        <v>0.84499999999999997</v>
      </c>
      <c r="C4402">
        <f>Weighting!$F$10</f>
        <v>0</v>
      </c>
      <c r="D4402" t="b">
        <f>IF(C4402=1,'Data Transformation'!$G$3+0.5*'Data Transformation'!$W$25,IF(C4403=1,D4403-'Data Transformation'!$W$25,FALSE))</f>
        <v>0</v>
      </c>
      <c r="E4402" t="str">
        <f t="array" ref="E4402">IF(ISLOGICAL(D4402),"",FREQUENCY(IF('Data Transformation'!$B$425:$B$8425='Bin Analysis'!$B4395,'Data Transformation'!$G$425:$G$8425),D4402))</f>
        <v/>
      </c>
      <c r="F4402" t="str">
        <f t="shared" si="549"/>
        <v/>
      </c>
      <c r="G4402">
        <f>Weighting!$H$10</f>
        <v>0</v>
      </c>
      <c r="H4402">
        <f t="array" ref="H4402">FREQUENCY(IF('Data Transformation'!$B$4:$B$8425=B4395,'Data Transformation'!$G$4:$G$8425),'Bin Analysis'!$B4402)</f>
        <v>15</v>
      </c>
      <c r="I4402">
        <f t="shared" si="550"/>
        <v>0</v>
      </c>
      <c r="J4402">
        <f t="shared" si="551"/>
        <v>0</v>
      </c>
      <c r="K4402">
        <f>J4402*Weighting!$W$10</f>
        <v>0</v>
      </c>
      <c r="M4402" s="14"/>
    </row>
    <row r="4403" spans="1:13" x14ac:dyDescent="0.25">
      <c r="A4403" s="32">
        <f>IF(Weighting!$P$11&gt;0,B4403,"")</f>
        <v>0.97599999999999998</v>
      </c>
      <c r="B4403">
        <f>Weighting!$C$11</f>
        <v>0.97599999999999998</v>
      </c>
      <c r="C4403">
        <f>Weighting!$F$11</f>
        <v>0</v>
      </c>
      <c r="D4403">
        <f>IF(C4403=1,'Data Transformation'!$G$3+0.5*'Data Transformation'!$W$25,IF(C4404=1,D4404-'Data Transformation'!$W$25,FALSE))</f>
        <v>0.86899999999999999</v>
      </c>
      <c r="E4403">
        <f t="array" ref="E4403">IF(ISLOGICAL(D4403),"",FREQUENCY(IF('Data Transformation'!$B$425:$B$8425='Bin Analysis'!$B4395,'Data Transformation'!$G$425:$G$8425),D4403))</f>
        <v>15</v>
      </c>
      <c r="F4403" t="e">
        <f t="shared" si="549"/>
        <v>#VALUE!</v>
      </c>
      <c r="G4403">
        <f>Weighting!$H$11</f>
        <v>0</v>
      </c>
      <c r="H4403">
        <f t="array" ref="H4403">FREQUENCY(IF('Data Transformation'!$B$4:$B$8425=B4395,'Data Transformation'!$G$4:$G$8425),'Bin Analysis'!$B4403)</f>
        <v>15</v>
      </c>
      <c r="I4403">
        <f t="shared" si="550"/>
        <v>0</v>
      </c>
      <c r="J4403">
        <f t="shared" si="551"/>
        <v>0</v>
      </c>
      <c r="K4403">
        <f>J4403*Weighting!$W$11</f>
        <v>0</v>
      </c>
      <c r="M4403" s="14"/>
    </row>
    <row r="4404" spans="1:13" x14ac:dyDescent="0.25">
      <c r="A4404" s="32">
        <f>IF(Weighting!$P$12&gt;0,B4404,"")</f>
        <v>1.107</v>
      </c>
      <c r="B4404">
        <f>Weighting!$C$12</f>
        <v>1.107</v>
      </c>
      <c r="C4404">
        <f>Weighting!$F$12</f>
        <v>1</v>
      </c>
      <c r="D4404">
        <f>IF(C4404=1,'Data Transformation'!$G$3+0.5*'Data Transformation'!$W$25,IF(C4405=1,D4405-'Data Transformation'!$W$25,FALSE))</f>
        <v>1.131</v>
      </c>
      <c r="E4404">
        <f t="array" ref="E4404">IF(ISLOGICAL(D4404),"",FREQUENCY(IF('Data Transformation'!$B$425:$B$8425='Bin Analysis'!$B4395,'Data Transformation'!$G$425:$G$8425),D4404))</f>
        <v>17</v>
      </c>
      <c r="F4404">
        <f t="shared" si="549"/>
        <v>2</v>
      </c>
      <c r="G4404">
        <f>Weighting!$H$12</f>
        <v>0</v>
      </c>
      <c r="H4404">
        <f t="array" ref="H4404">FREQUENCY(IF('Data Transformation'!$B$4:$B$8425=B4395,'Data Transformation'!$G$4:$G$8425),'Bin Analysis'!$B4404)</f>
        <v>18</v>
      </c>
      <c r="I4404">
        <f t="shared" si="550"/>
        <v>3</v>
      </c>
      <c r="J4404">
        <f t="shared" si="551"/>
        <v>1</v>
      </c>
      <c r="K4404">
        <f>J4404*Weighting!$W$12</f>
        <v>1</v>
      </c>
      <c r="M4404" s="14"/>
    </row>
    <row r="4405" spans="1:13" x14ac:dyDescent="0.25">
      <c r="A4405" s="32">
        <f>IF(Weighting!$P$13&gt;0,B4405,"")</f>
        <v>1.238</v>
      </c>
      <c r="B4405">
        <f>Weighting!$C$13</f>
        <v>1.238</v>
      </c>
      <c r="C4405">
        <f>Weighting!$F$13</f>
        <v>0</v>
      </c>
      <c r="D4405" t="b">
        <f>IF(C4405=1,'Data Transformation'!$G$3+0.5*'Data Transformation'!$W$25,IF(C4406=1,D4406-'Data Transformation'!$W$25,FALSE))</f>
        <v>0</v>
      </c>
      <c r="E4405" t="str">
        <f t="array" ref="E4405">IF(ISLOGICAL(D4405),"",FREQUENCY(IF('Data Transformation'!$B$425:$B$8425='Bin Analysis'!$B4395,'Data Transformation'!$G$425:$G$8425),D4405))</f>
        <v/>
      </c>
      <c r="F4405" t="str">
        <f t="shared" si="549"/>
        <v/>
      </c>
      <c r="G4405">
        <f>Weighting!$H$13</f>
        <v>0</v>
      </c>
      <c r="H4405">
        <f t="array" ref="H4405">FREQUENCY(IF('Data Transformation'!$B$4:$B$8425=B4395,'Data Transformation'!$G$4:$G$8425),'Bin Analysis'!$B4405)</f>
        <v>19</v>
      </c>
      <c r="I4405">
        <f t="shared" si="550"/>
        <v>1</v>
      </c>
      <c r="J4405">
        <f t="shared" si="551"/>
        <v>1</v>
      </c>
      <c r="K4405">
        <f>J4405*Weighting!$W$13</f>
        <v>2</v>
      </c>
      <c r="M4405" s="14"/>
    </row>
    <row r="4406" spans="1:13" x14ac:dyDescent="0.25">
      <c r="A4406" s="32">
        <f>IF(Weighting!$P$14&gt;0,B4406,"")</f>
        <v>1.369</v>
      </c>
      <c r="B4406">
        <f>Weighting!$C$14</f>
        <v>1.369</v>
      </c>
      <c r="C4406">
        <f>Weighting!$F$14</f>
        <v>0</v>
      </c>
      <c r="D4406" t="b">
        <f>IF(C4406=1,'Data Transformation'!$G$3+0.5*'Data Transformation'!$W$25,IF(C4407=1,D4407-'Data Transformation'!$W$25,FALSE))</f>
        <v>0</v>
      </c>
      <c r="E4406" t="str">
        <f t="array" ref="E4406">IF(ISLOGICAL(D4406),"",FREQUENCY(IF('Data Transformation'!$B$425:$B$8425='Bin Analysis'!$B4395,'Data Transformation'!$G$425:$G$8425),D4406))</f>
        <v/>
      </c>
      <c r="F4406" t="str">
        <f t="shared" si="549"/>
        <v/>
      </c>
      <c r="G4406">
        <f>Weighting!$H$14</f>
        <v>0</v>
      </c>
      <c r="H4406">
        <f t="array" ref="H4406">FREQUENCY(IF('Data Transformation'!$B$4:$B$8425=B4395,'Data Transformation'!$G$4:$G$8425),'Bin Analysis'!$B4406)</f>
        <v>19</v>
      </c>
      <c r="I4406">
        <f t="shared" si="550"/>
        <v>0</v>
      </c>
      <c r="J4406">
        <f t="shared" si="551"/>
        <v>0</v>
      </c>
      <c r="K4406">
        <f>J4406*Weighting!$W$14</f>
        <v>0</v>
      </c>
      <c r="M4406" s="14"/>
    </row>
    <row r="4407" spans="1:13" x14ac:dyDescent="0.25">
      <c r="A4407" s="32">
        <f>IF(Weighting!$P$15&gt;0,B4407,"")</f>
        <v>1.5000009999999999</v>
      </c>
      <c r="B4407">
        <f>Weighting!$C$15</f>
        <v>1.5000009999999999</v>
      </c>
      <c r="C4407">
        <f>Weighting!$F$15</f>
        <v>0</v>
      </c>
      <c r="D4407" t="b">
        <f>IF(C4407=1,'Data Transformation'!$G$3+0.5*'Data Transformation'!$W$25,IF(C4408=1,D4408-'Data Transformation'!$W$25,FALSE))</f>
        <v>0</v>
      </c>
      <c r="E4407" t="str">
        <f t="array" ref="E4407">IF(ISLOGICAL(D4407),"",FREQUENCY(IF('Data Transformation'!$B$425:$B$8425='Bin Analysis'!$B4395,'Data Transformation'!$G$425:$G$8425),D4407))</f>
        <v/>
      </c>
      <c r="F4407" t="str">
        <f t="shared" si="549"/>
        <v/>
      </c>
      <c r="G4407">
        <f>Weighting!$H$15</f>
        <v>0</v>
      </c>
      <c r="H4407">
        <f t="array" ref="H4407">FREQUENCY(IF('Data Transformation'!$B$4:$B$8425=B4395,'Data Transformation'!$G$4:$G$8425),'Bin Analysis'!$B4407)</f>
        <v>19</v>
      </c>
      <c r="I4407">
        <f t="shared" si="550"/>
        <v>0</v>
      </c>
      <c r="J4407">
        <f t="shared" si="551"/>
        <v>0</v>
      </c>
      <c r="K4407">
        <f>J4407*Weighting!$W$15</f>
        <v>0</v>
      </c>
      <c r="M4407" s="14"/>
    </row>
    <row r="4408" spans="1:13" x14ac:dyDescent="0.25">
      <c r="A4408" s="32" t="str">
        <f>IF(Weighting!$P$16&gt;0,B4408,"")</f>
        <v/>
      </c>
      <c r="B4408">
        <f>Weighting!$C$16</f>
        <v>1.631</v>
      </c>
      <c r="C4408">
        <f>Weighting!$F$16</f>
        <v>0</v>
      </c>
      <c r="D4408" t="b">
        <f>IF(C4408=1,'Data Transformation'!$G$3+0.5*'Data Transformation'!$W$25,IF(C4409=1,D4409-'Data Transformation'!$W$25,FALSE))</f>
        <v>0</v>
      </c>
      <c r="E4408" t="str">
        <f t="array" ref="E4408">IF(ISLOGICAL(D4408),"",FREQUENCY(IF('Data Transformation'!$B$425:$B$8425='Bin Analysis'!$B4395,'Data Transformation'!$G$425:$G$8425),D4408))</f>
        <v/>
      </c>
      <c r="F4408" t="str">
        <f t="shared" si="549"/>
        <v/>
      </c>
      <c r="G4408">
        <f>Weighting!$H$16</f>
        <v>0</v>
      </c>
      <c r="H4408">
        <f t="array" ref="H4408">FREQUENCY(IF('Data Transformation'!$B$4:$B$8425=B4395,'Data Transformation'!$G$4:$G$8425),'Bin Analysis'!$B4408)</f>
        <v>19</v>
      </c>
      <c r="I4408">
        <f t="shared" si="550"/>
        <v>0</v>
      </c>
      <c r="J4408">
        <f t="shared" si="551"/>
        <v>0</v>
      </c>
      <c r="K4408">
        <f>J4408*Weighting!$W$16</f>
        <v>0</v>
      </c>
      <c r="M4408" s="14"/>
    </row>
    <row r="4409" spans="1:13" x14ac:dyDescent="0.25">
      <c r="A4409" s="32" t="str">
        <f>IF(Weighting!$P$17&gt;0,B4409,"")</f>
        <v/>
      </c>
      <c r="B4409">
        <f>Weighting!$C$17</f>
        <v>1.762</v>
      </c>
      <c r="C4409">
        <f>Weighting!$F$17</f>
        <v>0</v>
      </c>
      <c r="D4409" t="b">
        <f>IF(C4409=1,'Data Transformation'!$G$3+0.5*'Data Transformation'!$W$25,IF(C4410=1,D4410-'Data Transformation'!$W$25,FALSE))</f>
        <v>0</v>
      </c>
      <c r="E4409" t="str">
        <f t="array" ref="E4409">IF(ISLOGICAL(D4409),"",FREQUENCY(IF('Data Transformation'!$B$425:$B$8425='Bin Analysis'!$B4395,'Data Transformation'!$G$425:$G$8425),D4409))</f>
        <v/>
      </c>
      <c r="F4409" t="str">
        <f t="shared" si="549"/>
        <v/>
      </c>
      <c r="G4409">
        <f>Weighting!$H$17</f>
        <v>0</v>
      </c>
      <c r="H4409">
        <f t="array" ref="H4409">FREQUENCY(IF('Data Transformation'!$B$4:$B$8425=B4395,'Data Transformation'!$G$4:$G$8425),'Bin Analysis'!$B4409)</f>
        <v>19</v>
      </c>
      <c r="I4409">
        <f t="shared" si="550"/>
        <v>0</v>
      </c>
      <c r="J4409">
        <f t="shared" si="551"/>
        <v>0</v>
      </c>
      <c r="K4409">
        <f>J4409*Weighting!$W$17</f>
        <v>0</v>
      </c>
      <c r="M4409" s="14"/>
    </row>
    <row r="4410" spans="1:13" x14ac:dyDescent="0.25">
      <c r="A4410" s="32" t="str">
        <f>IF(Weighting!$P$18&gt;0,B4410,"")</f>
        <v/>
      </c>
      <c r="B4410">
        <f>Weighting!$C$18</f>
        <v>1.893</v>
      </c>
      <c r="C4410">
        <f>Weighting!$F$18</f>
        <v>0</v>
      </c>
      <c r="D4410" t="b">
        <f>IF(C4410=1,'Data Transformation'!$G$3+0.5*'Data Transformation'!$W$25,IF(C4411=1,D4411-'Data Transformation'!$W$25,FALSE))</f>
        <v>0</v>
      </c>
      <c r="E4410" t="str">
        <f t="array" ref="E4410">IF(ISLOGICAL(D4410),"",FREQUENCY(IF('Data Transformation'!$B$425:$B$8425='Bin Analysis'!$B4395,'Data Transformation'!$G$425:$G$8425),D4410))</f>
        <v/>
      </c>
      <c r="F4410" t="str">
        <f t="shared" si="549"/>
        <v/>
      </c>
      <c r="G4410">
        <f>Weighting!$H$18</f>
        <v>0</v>
      </c>
      <c r="H4410">
        <f t="array" ref="H4410">FREQUENCY(IF('Data Transformation'!$B$4:$B$8425=B4395,'Data Transformation'!$G$4:$G$8425),'Bin Analysis'!$B4410)</f>
        <v>19</v>
      </c>
      <c r="I4410">
        <f t="shared" si="550"/>
        <v>0</v>
      </c>
      <c r="J4410">
        <f t="shared" si="551"/>
        <v>0</v>
      </c>
      <c r="K4410">
        <f>J4410*Weighting!$W$18</f>
        <v>0</v>
      </c>
      <c r="M4410" s="14"/>
    </row>
    <row r="4411" spans="1:13" x14ac:dyDescent="0.25">
      <c r="A4411" s="32" t="str">
        <f>IF(Weighting!$P$19&gt;0,B4411,"")</f>
        <v/>
      </c>
      <c r="B4411">
        <f>Weighting!$C$19</f>
        <v>2.024</v>
      </c>
      <c r="C4411">
        <f>Weighting!$F$19</f>
        <v>0</v>
      </c>
      <c r="D4411" t="b">
        <f>IF(C4411=1,'Data Transformation'!$G$3+0.5*'Data Transformation'!$W$25,IF(C4412=1,D4412-'Data Transformation'!$W$25,FALSE))</f>
        <v>0</v>
      </c>
      <c r="E4411" t="str">
        <f t="array" ref="E4411">IF(ISLOGICAL(D4411),"",FREQUENCY(IF('Data Transformation'!$B$425:$B$8425='Bin Analysis'!$B4395,'Data Transformation'!$G$425:$G$8425),D4411))</f>
        <v/>
      </c>
      <c r="F4411" t="str">
        <f t="shared" si="549"/>
        <v/>
      </c>
      <c r="G4411">
        <f>Weighting!$H$19</f>
        <v>0</v>
      </c>
      <c r="H4411">
        <f t="array" ref="H4411">FREQUENCY(IF('Data Transformation'!$B$4:$B$8425=B4395,'Data Transformation'!$G$4:$G$8425),'Bin Analysis'!$B4411)</f>
        <v>19</v>
      </c>
      <c r="I4411">
        <f t="shared" si="550"/>
        <v>0</v>
      </c>
      <c r="J4411">
        <f t="shared" si="551"/>
        <v>0</v>
      </c>
      <c r="K4411">
        <f>J4411*Weighting!$W$19</f>
        <v>0</v>
      </c>
      <c r="M4411" s="14"/>
    </row>
    <row r="4412" spans="1:13" x14ac:dyDescent="0.25">
      <c r="A4412" s="32" t="str">
        <f>IF(Weighting!$P$20&gt;0,B4412,"")</f>
        <v/>
      </c>
      <c r="B4412">
        <f>Weighting!$C$20</f>
        <v>2.1550000000000002</v>
      </c>
      <c r="C4412">
        <f>Weighting!$F$20</f>
        <v>0</v>
      </c>
      <c r="D4412" t="b">
        <f>IF(C4412=1,'Data Transformation'!$G$3+0.5*'Data Transformation'!$W$25,IF(C4413=1,D4413-'Data Transformation'!$W$25,FALSE))</f>
        <v>0</v>
      </c>
      <c r="E4412" t="str">
        <f t="array" ref="E4412">IF(ISLOGICAL(D4412),"",FREQUENCY(IF('Data Transformation'!$B$425:$B$8425='Bin Analysis'!$B4395,'Data Transformation'!$G$425:$G$8425),D4412))</f>
        <v/>
      </c>
      <c r="F4412" t="str">
        <f t="shared" si="549"/>
        <v/>
      </c>
      <c r="G4412">
        <f>Weighting!$H$20</f>
        <v>0</v>
      </c>
      <c r="H4412">
        <f t="array" ref="H4412">FREQUENCY(IF('Data Transformation'!$B$4:$B$8425=B4395,'Data Transformation'!$G$4:$G$8425),'Bin Analysis'!$B4412)</f>
        <v>19</v>
      </c>
      <c r="I4412">
        <f t="shared" si="550"/>
        <v>0</v>
      </c>
      <c r="J4412">
        <f t="shared" si="551"/>
        <v>0</v>
      </c>
      <c r="K4412">
        <f>J4412*Weighting!$W$20</f>
        <v>0</v>
      </c>
      <c r="M4412" s="14"/>
    </row>
    <row r="4413" spans="1:13" x14ac:dyDescent="0.25">
      <c r="A4413" s="32" t="str">
        <f>IF(Weighting!$P$21&gt;0,B4413,"")</f>
        <v/>
      </c>
      <c r="B4413">
        <f>Weighting!$C$21</f>
        <v>2.2860000000000005</v>
      </c>
      <c r="C4413">
        <f>Weighting!$F$21</f>
        <v>0</v>
      </c>
      <c r="D4413" t="b">
        <f>IF(C4413=1,'Data Transformation'!$G$3+0.5*'Data Transformation'!$W$25,IF(C4414=1,D4414-'Data Transformation'!$W$25,FALSE))</f>
        <v>0</v>
      </c>
      <c r="E4413" t="str">
        <f t="array" ref="E4413">IF(ISLOGICAL(D4413),"",FREQUENCY(IF('Data Transformation'!$B$425:$B$8425='Bin Analysis'!$B4395,'Data Transformation'!$G$425:$G$8425),D4413))</f>
        <v/>
      </c>
      <c r="F4413" t="str">
        <f t="shared" si="549"/>
        <v/>
      </c>
      <c r="G4413">
        <f>Weighting!$H$21</f>
        <v>0</v>
      </c>
      <c r="H4413">
        <f t="array" ref="H4413">FREQUENCY(IF('Data Transformation'!$B$4:$B$8425=B4395,'Data Transformation'!$G$4:$G$8425),'Bin Analysis'!$B4413)</f>
        <v>19</v>
      </c>
      <c r="I4413">
        <f t="shared" si="550"/>
        <v>0</v>
      </c>
      <c r="J4413">
        <f t="shared" si="551"/>
        <v>0</v>
      </c>
      <c r="K4413">
        <f>J4413*Weighting!$W$21</f>
        <v>0</v>
      </c>
      <c r="M4413" s="14"/>
    </row>
    <row r="4414" spans="1:13" x14ac:dyDescent="0.25">
      <c r="A4414" s="32" t="str">
        <f>IF(Weighting!$P$22&gt;0,B4414,"")</f>
        <v/>
      </c>
      <c r="B4414">
        <f>Weighting!$C$22</f>
        <v>2.4170000000000007</v>
      </c>
      <c r="C4414">
        <f>Weighting!$F$22</f>
        <v>0</v>
      </c>
      <c r="D4414" t="b">
        <f>IF(C4414=1,'Data Transformation'!$G$3+0.5*'Data Transformation'!$W$25,IF(C4415=1,D4415-'Data Transformation'!$W$25,FALSE))</f>
        <v>0</v>
      </c>
      <c r="E4414" t="str">
        <f t="array" ref="E4414">IF(ISLOGICAL(D4414),"",FREQUENCY(IF('Data Transformation'!$B$425:$B$8425='Bin Analysis'!$B4395,'Data Transformation'!$G$425:$G$8425),D4414))</f>
        <v/>
      </c>
      <c r="F4414" t="str">
        <f t="shared" si="549"/>
        <v/>
      </c>
      <c r="G4414">
        <f>Weighting!$H$22</f>
        <v>0</v>
      </c>
      <c r="H4414">
        <f t="array" ref="H4414">FREQUENCY(IF('Data Transformation'!$B$4:$B$8425=B4395,'Data Transformation'!$G$4:$G$8425),'Bin Analysis'!$B4414)</f>
        <v>19</v>
      </c>
      <c r="I4414">
        <f t="shared" si="550"/>
        <v>0</v>
      </c>
      <c r="J4414">
        <f t="shared" si="551"/>
        <v>0</v>
      </c>
      <c r="K4414">
        <f>J4414*Weighting!$W$22</f>
        <v>0</v>
      </c>
      <c r="M4414" s="14"/>
    </row>
    <row r="4415" spans="1:13" x14ac:dyDescent="0.25">
      <c r="A4415" s="32" t="str">
        <f>IF(Weighting!$P$23&gt;0,B4415,"")</f>
        <v/>
      </c>
      <c r="B4415">
        <f>Weighting!$C$23</f>
        <v>2.5480000000000009</v>
      </c>
      <c r="C4415">
        <f>Weighting!$F$23</f>
        <v>0</v>
      </c>
      <c r="D4415" t="b">
        <f>IF(C4415=1,'Data Transformation'!$G$3+0.5*'Data Transformation'!$W$25,IF(C4416=1,D4416-'Data Transformation'!$W$25,FALSE))</f>
        <v>0</v>
      </c>
      <c r="E4415" t="str">
        <f t="array" ref="E4415">IF(ISLOGICAL(D4415),"",FREQUENCY(IF('Data Transformation'!$B$425:$B$8425='Bin Analysis'!$B4395,'Data Transformation'!$G$425:$G$8425),D4415))</f>
        <v/>
      </c>
      <c r="F4415" t="str">
        <f t="shared" si="549"/>
        <v/>
      </c>
      <c r="G4415">
        <f>Weighting!$H$23</f>
        <v>0</v>
      </c>
      <c r="H4415">
        <f t="array" ref="H4415">FREQUENCY(IF('Data Transformation'!$B$4:$B$8425=B4395,'Data Transformation'!$G$4:$G$8425),'Bin Analysis'!$B4415)</f>
        <v>19</v>
      </c>
      <c r="I4415">
        <f t="shared" si="550"/>
        <v>0</v>
      </c>
      <c r="J4415">
        <f t="shared" si="551"/>
        <v>0</v>
      </c>
      <c r="K4415">
        <f>J4415*Weighting!$W$23</f>
        <v>0</v>
      </c>
      <c r="M4415" s="14"/>
    </row>
    <row r="4416" spans="1:13" x14ac:dyDescent="0.25">
      <c r="A4416" s="32" t="str">
        <f>IF(Weighting!$P$24&gt;0,B4416,"")</f>
        <v/>
      </c>
      <c r="B4416">
        <f>Weighting!$C$24</f>
        <v>2.6790000000000012</v>
      </c>
      <c r="C4416">
        <f>Weighting!$F$24</f>
        <v>0</v>
      </c>
      <c r="D4416" t="b">
        <f>IF(C4416=1,'Data Transformation'!$G$3+0.5*'Data Transformation'!$W$25,IF(C4417=1,D4417-'Data Transformation'!$W$25,FALSE))</f>
        <v>0</v>
      </c>
      <c r="E4416" t="str">
        <f t="array" ref="E4416">IF(ISLOGICAL(D4416),"",FREQUENCY(IF('Data Transformation'!$B$425:$B$8425='Bin Analysis'!$B4395,'Data Transformation'!$G$425:$G$8425),D4416))</f>
        <v/>
      </c>
      <c r="F4416" t="str">
        <f t="shared" si="549"/>
        <v/>
      </c>
      <c r="G4416">
        <f>Weighting!$H$24</f>
        <v>0</v>
      </c>
      <c r="H4416">
        <f t="array" ref="H4416">FREQUENCY(IF('Data Transformation'!$B$4:$B$8425=B4395,'Data Transformation'!$G$4:$G$8425),'Bin Analysis'!$B4416)</f>
        <v>19</v>
      </c>
      <c r="I4416">
        <f t="shared" si="550"/>
        <v>0</v>
      </c>
      <c r="J4416">
        <f t="shared" si="551"/>
        <v>0</v>
      </c>
      <c r="K4416">
        <f>J4416*Weighting!$W$24</f>
        <v>0</v>
      </c>
      <c r="M4416" s="14"/>
    </row>
    <row r="4417" spans="1:25" x14ac:dyDescent="0.25">
      <c r="A4417" s="32" t="str">
        <f>IF(Weighting!$P$25&gt;0,B4417,"")</f>
        <v/>
      </c>
      <c r="B4417">
        <f>Weighting!$C$25</f>
        <v>2.8100000000000014</v>
      </c>
      <c r="C4417">
        <f>Weighting!$F$25</f>
        <v>0</v>
      </c>
      <c r="D4417" t="b">
        <f>IF(C4417=1,'Data Transformation'!$G$3+0.5*'Data Transformation'!$W$25,IF(C4418=1,D4418-'Data Transformation'!$W$25,FALSE))</f>
        <v>0</v>
      </c>
      <c r="E4417" t="str">
        <f t="array" ref="E4417">IF(ISLOGICAL(D4417),"",FREQUENCY(IF('Data Transformation'!$B$425:$B$8425='Bin Analysis'!$B4395,'Data Transformation'!$G$425:$G$8425),D4417))</f>
        <v/>
      </c>
      <c r="F4417" t="str">
        <f t="shared" si="549"/>
        <v/>
      </c>
      <c r="G4417">
        <f>Weighting!$H$25</f>
        <v>0</v>
      </c>
      <c r="H4417">
        <f t="array" ref="H4417">FREQUENCY(IF('Data Transformation'!$B$4:$B$8425=B4395,'Data Transformation'!$G$4:$G$8425),'Bin Analysis'!$B4417)</f>
        <v>19</v>
      </c>
      <c r="I4417">
        <f t="shared" si="550"/>
        <v>0</v>
      </c>
      <c r="J4417">
        <f t="shared" si="551"/>
        <v>0</v>
      </c>
      <c r="K4417">
        <f>J4417*Weighting!$W$25</f>
        <v>0</v>
      </c>
      <c r="M4417" s="14"/>
    </row>
    <row r="4418" spans="1:25" x14ac:dyDescent="0.25">
      <c r="O4418"/>
      <c r="P4418"/>
      <c r="Q4418"/>
      <c r="R4418"/>
    </row>
    <row r="4419" spans="1:25" ht="23.25" x14ac:dyDescent="0.35">
      <c r="A4419" s="21" t="s">
        <v>0</v>
      </c>
      <c r="B4419" s="21">
        <f>IFERROR(VLOOKUP(C4419,'Data Transformation'!$L$6:$M$426,2,FALSE),"")</f>
        <v>184</v>
      </c>
      <c r="C4419" s="21">
        <f>C4395+1</f>
        <v>184</v>
      </c>
      <c r="D4419" s="21"/>
      <c r="E4419" s="21"/>
      <c r="F4419" s="21"/>
      <c r="G4419" s="21"/>
      <c r="H4419" s="22"/>
      <c r="I4419" s="22"/>
      <c r="J4419" s="22"/>
      <c r="K4419" s="21"/>
      <c r="L4419" s="21">
        <f>B4419</f>
        <v>184</v>
      </c>
      <c r="M4419" s="23">
        <f>INDEX('Data Transformation'!$O$4:$O$424,MATCH($B4419,'Data Transformation'!$M$4:$M$424,0),MATCH($M$2,'Data Transformation'!$O$3,0))</f>
        <v>19</v>
      </c>
      <c r="N4419" s="27">
        <f>IF('Input and Summary Results'!$J$16="minimum",'Bin Analysis'!X4420/(M4419-1),'Bin Analysis'!Y4419/('Bin Analysis'!M4419-1))</f>
        <v>0</v>
      </c>
      <c r="O4419" s="27">
        <f>IF(M4419=FALSE,NA(),(VLOOKUP(1,C4422:K4441,4,FALSE))/(M4419-1))</f>
        <v>5.5555555555555552E-2</v>
      </c>
      <c r="P4419" s="27">
        <f>IF(M4419=FALSE,NA(),SUM(J4422:J4441)/Weighting!$S$5)</f>
        <v>0.4</v>
      </c>
      <c r="Q4419" s="27">
        <f>IF(M4419=FALSE,NA(),SUM(K4422:K4441)/Weighting!$S$6)</f>
        <v>0.30434782608695654</v>
      </c>
      <c r="R4419" s="27">
        <f>IF(M4419=FALSE,NA(),(VLOOKUP(1,G4422:K4441,3,FALSE))/(M4419-1))</f>
        <v>0.66666666666666663</v>
      </c>
      <c r="S4419" s="22" t="str">
        <f>IF(M4419=FALSE,NA(),IF(SUM(J4422:J4441)=2,"yes","no"))</f>
        <v>no</v>
      </c>
      <c r="X4419" s="2" cm="2">
        <f t="array" ref="X4419:X4420">FREQUENCY(IF('Data Transformation'!$B$425:$B$6424='Bin Analysis'!L4419,'Data Transformation'!$G$425:$G$6424),'Data Transformation'!$U$11)</f>
        <v>18</v>
      </c>
      <c r="Y4419" s="2" cm="2">
        <f t="array" ref="Y4419:Y4420">FREQUENCY(IF('Data Transformation'!$B$425:$B$6424='Bin Analysis'!L4419,'Data Transformation'!$G$425:$G$6424),'Data Transformation'!$U$12)</f>
        <v>17</v>
      </c>
    </row>
    <row r="4420" spans="1:25" x14ac:dyDescent="0.25">
      <c r="A4420" s="14" t="s">
        <v>67</v>
      </c>
      <c r="B4420" t="s">
        <v>47</v>
      </c>
      <c r="C4420" t="s">
        <v>5</v>
      </c>
      <c r="D4420" t="s">
        <v>100</v>
      </c>
      <c r="E4420" t="s">
        <v>101</v>
      </c>
      <c r="F4420" t="s">
        <v>102</v>
      </c>
      <c r="G4420" t="s">
        <v>70</v>
      </c>
      <c r="H4420" t="s">
        <v>31</v>
      </c>
      <c r="I4420" t="s">
        <v>32</v>
      </c>
      <c r="J4420" t="s">
        <v>46</v>
      </c>
      <c r="K4420" s="14" t="s">
        <v>45</v>
      </c>
      <c r="M4420" s="14"/>
      <c r="X4420" s="2">
        <v>0</v>
      </c>
      <c r="Y4420" s="2">
        <v>1</v>
      </c>
    </row>
    <row r="4421" spans="1:25" x14ac:dyDescent="0.25">
      <c r="A4421" s="32"/>
      <c r="D4421" t="b">
        <f>IF(C4421=1,'Data Transformation'!$G$3+0.5*'Data Transformation'!$W$25,IF(C4422=1,D4422-'Data Transformation'!$W$25,FALSE))</f>
        <v>0</v>
      </c>
      <c r="E4421" t="str">
        <f t="array" ref="E4421">IF(ISLOGICAL(D4421),"",FREQUENCY(IF('Data Transformation'!$B$425:$B$8425='Bin Analysis'!$B4419,'Data Transformation'!$G$425:$G$8425),D4421))</f>
        <v/>
      </c>
      <c r="F4421" t="str">
        <f>IF(ISLOGICAL(D4421),"",E4421-E4420)</f>
        <v/>
      </c>
      <c r="M4421" s="14"/>
    </row>
    <row r="4422" spans="1:25" x14ac:dyDescent="0.25">
      <c r="A4422" s="32">
        <f>IF(Weighting!$P$6&gt;0,B4422,"")</f>
        <v>0.32100000000000001</v>
      </c>
      <c r="B4422">
        <f>Weighting!$C$6</f>
        <v>0.32100000000000001</v>
      </c>
      <c r="C4422">
        <f>Weighting!$F$6</f>
        <v>0</v>
      </c>
      <c r="D4422" t="b">
        <f>IF(C4422=1,'Data Transformation'!$G$3+0.5*'Data Transformation'!$W$25,IF(C4423=1,D4423-'Data Transformation'!$W$25,FALSE))</f>
        <v>0</v>
      </c>
      <c r="E4422" t="str">
        <f t="array" ref="E4422">IF(ISLOGICAL(D4422),"",FREQUENCY(IF('Data Transformation'!$B$425:$B$8425='Bin Analysis'!$B4419,'Data Transformation'!$G$425:$G$8425),D4422))</f>
        <v/>
      </c>
      <c r="F4422" t="str">
        <f>IF(ISLOGICAL(D4422),"",E4422-E4421)</f>
        <v/>
      </c>
      <c r="G4422">
        <f>Weighting!$H$6</f>
        <v>1</v>
      </c>
      <c r="H4422">
        <f t="array" ref="H4422">FREQUENCY(IF('Data Transformation'!$B$4:$B$8425=B4419,'Data Transformation'!$G$4:$G$8425),'Bin Analysis'!$B4422)</f>
        <v>12</v>
      </c>
      <c r="I4422">
        <f>H4422-H4421</f>
        <v>12</v>
      </c>
      <c r="J4422">
        <f>IF(I4422=0,0,1)</f>
        <v>1</v>
      </c>
      <c r="K4422">
        <f>J4422*Weighting!$W$6</f>
        <v>1</v>
      </c>
      <c r="M4422" s="14"/>
    </row>
    <row r="4423" spans="1:25" x14ac:dyDescent="0.25">
      <c r="A4423" s="32">
        <f>IF(Weighting!$P$7&gt;0,B4423,"")</f>
        <v>0.45200000000000001</v>
      </c>
      <c r="B4423">
        <f>Weighting!$C$7</f>
        <v>0.45200000000000001</v>
      </c>
      <c r="C4423">
        <f>Weighting!$F$7</f>
        <v>0</v>
      </c>
      <c r="D4423" t="b">
        <f>IF(C4423=1,'Data Transformation'!$G$3+0.5*'Data Transformation'!$W$25,IF(C4424=1,D4424-'Data Transformation'!$W$25,FALSE))</f>
        <v>0</v>
      </c>
      <c r="E4423" t="str">
        <f t="array" ref="E4423">IF(ISLOGICAL(D4423),"",FREQUENCY(IF('Data Transformation'!$B$425:$B$8425='Bin Analysis'!$B4419,'Data Transformation'!$G$425:$G$8425),D4423))</f>
        <v/>
      </c>
      <c r="F4423" t="str">
        <f t="shared" ref="F4423:F4441" si="552">IF(ISLOGICAL(D4423),"",E4423-E4422)</f>
        <v/>
      </c>
      <c r="G4423">
        <f>Weighting!$H$7</f>
        <v>0</v>
      </c>
      <c r="H4423">
        <f t="array" ref="H4423">FREQUENCY(IF('Data Transformation'!$B$4:$B$8425=B4419,'Data Transformation'!$G$4:$G$8425),'Bin Analysis'!$B4423)</f>
        <v>16</v>
      </c>
      <c r="I4423">
        <f t="shared" ref="I4423:I4441" si="553">H4423-H4422</f>
        <v>4</v>
      </c>
      <c r="J4423">
        <f>IF(I4423=0,0,1)</f>
        <v>1</v>
      </c>
      <c r="K4423">
        <f>J4423*Weighting!$W$7</f>
        <v>2</v>
      </c>
      <c r="M4423" s="14"/>
    </row>
    <row r="4424" spans="1:25" x14ac:dyDescent="0.25">
      <c r="A4424" s="32">
        <f>IF(Weighting!$P$8&gt;0,B4424,"")</f>
        <v>0.58299999999999996</v>
      </c>
      <c r="B4424">
        <f>Weighting!$C$8</f>
        <v>0.58299999999999996</v>
      </c>
      <c r="C4424">
        <f>Weighting!$F$8</f>
        <v>0</v>
      </c>
      <c r="D4424" t="b">
        <f>IF(C4424=1,'Data Transformation'!$G$3+0.5*'Data Transformation'!$W$25,IF(C4425=1,D4425-'Data Transformation'!$W$25,FALSE))</f>
        <v>0</v>
      </c>
      <c r="E4424" t="str">
        <f t="array" ref="E4424">IF(ISLOGICAL(D4424),"",FREQUENCY(IF('Data Transformation'!$B$425:$B$8425='Bin Analysis'!$B4419,'Data Transformation'!$G$425:$G$8425),D4424))</f>
        <v/>
      </c>
      <c r="F4424" t="str">
        <f t="shared" si="552"/>
        <v/>
      </c>
      <c r="G4424">
        <f>Weighting!$H$8</f>
        <v>0</v>
      </c>
      <c r="H4424">
        <f t="array" ref="H4424">FREQUENCY(IF('Data Transformation'!$B$4:$B$8425=B4419,'Data Transformation'!$G$4:$G$8425),'Bin Analysis'!$B4424)</f>
        <v>16</v>
      </c>
      <c r="I4424">
        <f t="shared" si="553"/>
        <v>0</v>
      </c>
      <c r="J4424">
        <f t="shared" ref="J4424:J4441" si="554">IF(I4424=0,0,1)</f>
        <v>0</v>
      </c>
      <c r="K4424">
        <f>J4424*Weighting!$W$8</f>
        <v>0</v>
      </c>
      <c r="M4424" s="14"/>
    </row>
    <row r="4425" spans="1:25" x14ac:dyDescent="0.25">
      <c r="A4425" s="32">
        <f>IF(Weighting!$P$9&gt;0,B4425,"")</f>
        <v>0.71399999999999997</v>
      </c>
      <c r="B4425" s="50">
        <f>Weighting!$C$9</f>
        <v>0.71399999999999997</v>
      </c>
      <c r="C4425">
        <f>Weighting!$F$9</f>
        <v>0</v>
      </c>
      <c r="D4425" t="b">
        <f>IF(C4425=1,'Data Transformation'!$G$3+0.5*'Data Transformation'!$W$25,IF(C4426=1,D4426-'Data Transformation'!$W$25,FALSE))</f>
        <v>0</v>
      </c>
      <c r="E4425" t="str">
        <f t="array" ref="E4425">IF(ISLOGICAL(D4425),"",FREQUENCY(IF('Data Transformation'!$B$425:$B$8425='Bin Analysis'!$B4419,'Data Transformation'!$G$425:$G$8425),D4425))</f>
        <v/>
      </c>
      <c r="F4425" t="str">
        <f t="shared" si="552"/>
        <v/>
      </c>
      <c r="G4425">
        <f>Weighting!$H$9</f>
        <v>0</v>
      </c>
      <c r="H4425">
        <f t="array" ref="H4425">FREQUENCY(IF('Data Transformation'!$B$4:$B$8425=B4419,'Data Transformation'!$G$4:$G$8425),'Bin Analysis'!$B4425)</f>
        <v>17</v>
      </c>
      <c r="I4425">
        <f t="shared" si="553"/>
        <v>1</v>
      </c>
      <c r="J4425">
        <f t="shared" si="554"/>
        <v>1</v>
      </c>
      <c r="K4425">
        <f>J4425*Weighting!$W$9</f>
        <v>3</v>
      </c>
      <c r="M4425" s="14"/>
    </row>
    <row r="4426" spans="1:25" x14ac:dyDescent="0.25">
      <c r="A4426" s="32">
        <f>IF(Weighting!$P$10&gt;0,B4426,"")</f>
        <v>0.84499999999999997</v>
      </c>
      <c r="B4426">
        <f>Weighting!$C$10</f>
        <v>0.84499999999999997</v>
      </c>
      <c r="C4426">
        <f>Weighting!$F$10</f>
        <v>0</v>
      </c>
      <c r="D4426" t="b">
        <f>IF(C4426=1,'Data Transformation'!$G$3+0.5*'Data Transformation'!$W$25,IF(C4427=1,D4427-'Data Transformation'!$W$25,FALSE))</f>
        <v>0</v>
      </c>
      <c r="E4426" t="str">
        <f t="array" ref="E4426">IF(ISLOGICAL(D4426),"",FREQUENCY(IF('Data Transformation'!$B$425:$B$8425='Bin Analysis'!$B4419,'Data Transformation'!$G$425:$G$8425),D4426))</f>
        <v/>
      </c>
      <c r="F4426" t="str">
        <f t="shared" si="552"/>
        <v/>
      </c>
      <c r="G4426">
        <f>Weighting!$H$10</f>
        <v>0</v>
      </c>
      <c r="H4426">
        <f t="array" ref="H4426">FREQUENCY(IF('Data Transformation'!$B$4:$B$8425=B4419,'Data Transformation'!$G$4:$G$8425),'Bin Analysis'!$B4426)</f>
        <v>17</v>
      </c>
      <c r="I4426">
        <f t="shared" si="553"/>
        <v>0</v>
      </c>
      <c r="J4426">
        <f t="shared" si="554"/>
        <v>0</v>
      </c>
      <c r="K4426">
        <f>J4426*Weighting!$W$10</f>
        <v>0</v>
      </c>
      <c r="M4426" s="14"/>
    </row>
    <row r="4427" spans="1:25" x14ac:dyDescent="0.25">
      <c r="A4427" s="32">
        <f>IF(Weighting!$P$11&gt;0,B4427,"")</f>
        <v>0.97599999999999998</v>
      </c>
      <c r="B4427">
        <f>Weighting!$C$11</f>
        <v>0.97599999999999998</v>
      </c>
      <c r="C4427">
        <f>Weighting!$F$11</f>
        <v>0</v>
      </c>
      <c r="D4427">
        <f>IF(C4427=1,'Data Transformation'!$G$3+0.5*'Data Transformation'!$W$25,IF(C4428=1,D4428-'Data Transformation'!$W$25,FALSE))</f>
        <v>0.86899999999999999</v>
      </c>
      <c r="E4427">
        <f t="array" ref="E4427">IF(ISLOGICAL(D4427),"",FREQUENCY(IF('Data Transformation'!$B$425:$B$8425='Bin Analysis'!$B4419,'Data Transformation'!$G$425:$G$8425),D4427))</f>
        <v>17</v>
      </c>
      <c r="F4427" t="e">
        <f t="shared" si="552"/>
        <v>#VALUE!</v>
      </c>
      <c r="G4427">
        <f>Weighting!$H$11</f>
        <v>0</v>
      </c>
      <c r="H4427">
        <f t="array" ref="H4427">FREQUENCY(IF('Data Transformation'!$B$4:$B$8425=B4419,'Data Transformation'!$G$4:$G$8425),'Bin Analysis'!$B4427)</f>
        <v>17</v>
      </c>
      <c r="I4427">
        <f t="shared" si="553"/>
        <v>0</v>
      </c>
      <c r="J4427">
        <f t="shared" si="554"/>
        <v>0</v>
      </c>
      <c r="K4427">
        <f>J4427*Weighting!$W$11</f>
        <v>0</v>
      </c>
      <c r="M4427" s="14"/>
    </row>
    <row r="4428" spans="1:25" x14ac:dyDescent="0.25">
      <c r="A4428" s="32">
        <f>IF(Weighting!$P$12&gt;0,B4428,"")</f>
        <v>1.107</v>
      </c>
      <c r="B4428">
        <f>Weighting!$C$12</f>
        <v>1.107</v>
      </c>
      <c r="C4428">
        <f>Weighting!$F$12</f>
        <v>1</v>
      </c>
      <c r="D4428">
        <f>IF(C4428=1,'Data Transformation'!$G$3+0.5*'Data Transformation'!$W$25,IF(C4429=1,D4429-'Data Transformation'!$W$25,FALSE))</f>
        <v>1.131</v>
      </c>
      <c r="E4428">
        <f t="array" ref="E4428">IF(ISLOGICAL(D4428),"",FREQUENCY(IF('Data Transformation'!$B$425:$B$8425='Bin Analysis'!$B4419,'Data Transformation'!$G$425:$G$8425),D4428))</f>
        <v>18</v>
      </c>
      <c r="F4428">
        <f t="shared" si="552"/>
        <v>1</v>
      </c>
      <c r="G4428">
        <f>Weighting!$H$12</f>
        <v>0</v>
      </c>
      <c r="H4428">
        <f t="array" ref="H4428">FREQUENCY(IF('Data Transformation'!$B$4:$B$8425=B4419,'Data Transformation'!$G$4:$G$8425),'Bin Analysis'!$B4428)</f>
        <v>19</v>
      </c>
      <c r="I4428">
        <f t="shared" si="553"/>
        <v>2</v>
      </c>
      <c r="J4428">
        <f t="shared" si="554"/>
        <v>1</v>
      </c>
      <c r="K4428">
        <f>J4428*Weighting!$W$12</f>
        <v>1</v>
      </c>
      <c r="M4428" s="14"/>
    </row>
    <row r="4429" spans="1:25" x14ac:dyDescent="0.25">
      <c r="A4429" s="32">
        <f>IF(Weighting!$P$13&gt;0,B4429,"")</f>
        <v>1.238</v>
      </c>
      <c r="B4429">
        <f>Weighting!$C$13</f>
        <v>1.238</v>
      </c>
      <c r="C4429">
        <f>Weighting!$F$13</f>
        <v>0</v>
      </c>
      <c r="D4429" t="b">
        <f>IF(C4429=1,'Data Transformation'!$G$3+0.5*'Data Transformation'!$W$25,IF(C4430=1,D4430-'Data Transformation'!$W$25,FALSE))</f>
        <v>0</v>
      </c>
      <c r="E4429" t="str">
        <f t="array" ref="E4429">IF(ISLOGICAL(D4429),"",FREQUENCY(IF('Data Transformation'!$B$425:$B$8425='Bin Analysis'!$B4419,'Data Transformation'!$G$425:$G$8425),D4429))</f>
        <v/>
      </c>
      <c r="F4429" t="str">
        <f t="shared" si="552"/>
        <v/>
      </c>
      <c r="G4429">
        <f>Weighting!$H$13</f>
        <v>0</v>
      </c>
      <c r="H4429">
        <f t="array" ref="H4429">FREQUENCY(IF('Data Transformation'!$B$4:$B$8425=B4419,'Data Transformation'!$G$4:$G$8425),'Bin Analysis'!$B4429)</f>
        <v>19</v>
      </c>
      <c r="I4429">
        <f t="shared" si="553"/>
        <v>0</v>
      </c>
      <c r="J4429">
        <f t="shared" si="554"/>
        <v>0</v>
      </c>
      <c r="K4429">
        <f>J4429*Weighting!$W$13</f>
        <v>0</v>
      </c>
      <c r="M4429" s="14"/>
    </row>
    <row r="4430" spans="1:25" x14ac:dyDescent="0.25">
      <c r="A4430" s="32">
        <f>IF(Weighting!$P$14&gt;0,B4430,"")</f>
        <v>1.369</v>
      </c>
      <c r="B4430">
        <f>Weighting!$C$14</f>
        <v>1.369</v>
      </c>
      <c r="C4430">
        <f>Weighting!$F$14</f>
        <v>0</v>
      </c>
      <c r="D4430" t="b">
        <f>IF(C4430=1,'Data Transformation'!$G$3+0.5*'Data Transformation'!$W$25,IF(C4431=1,D4431-'Data Transformation'!$W$25,FALSE))</f>
        <v>0</v>
      </c>
      <c r="E4430" t="str">
        <f t="array" ref="E4430">IF(ISLOGICAL(D4430),"",FREQUENCY(IF('Data Transformation'!$B$425:$B$8425='Bin Analysis'!$B4419,'Data Transformation'!$G$425:$G$8425),D4430))</f>
        <v/>
      </c>
      <c r="F4430" t="str">
        <f t="shared" si="552"/>
        <v/>
      </c>
      <c r="G4430">
        <f>Weighting!$H$14</f>
        <v>0</v>
      </c>
      <c r="H4430">
        <f t="array" ref="H4430">FREQUENCY(IF('Data Transformation'!$B$4:$B$8425=B4419,'Data Transformation'!$G$4:$G$8425),'Bin Analysis'!$B4430)</f>
        <v>19</v>
      </c>
      <c r="I4430">
        <f t="shared" si="553"/>
        <v>0</v>
      </c>
      <c r="J4430">
        <f t="shared" si="554"/>
        <v>0</v>
      </c>
      <c r="K4430">
        <f>J4430*Weighting!$W$14</f>
        <v>0</v>
      </c>
      <c r="M4430" s="14"/>
    </row>
    <row r="4431" spans="1:25" x14ac:dyDescent="0.25">
      <c r="A4431" s="32">
        <f>IF(Weighting!$P$15&gt;0,B4431,"")</f>
        <v>1.5000009999999999</v>
      </c>
      <c r="B4431">
        <f>Weighting!$C$15</f>
        <v>1.5000009999999999</v>
      </c>
      <c r="C4431">
        <f>Weighting!$F$15</f>
        <v>0</v>
      </c>
      <c r="D4431" t="b">
        <f>IF(C4431=1,'Data Transformation'!$G$3+0.5*'Data Transformation'!$W$25,IF(C4432=1,D4432-'Data Transformation'!$W$25,FALSE))</f>
        <v>0</v>
      </c>
      <c r="E4431" t="str">
        <f t="array" ref="E4431">IF(ISLOGICAL(D4431),"",FREQUENCY(IF('Data Transformation'!$B$425:$B$8425='Bin Analysis'!$B4419,'Data Transformation'!$G$425:$G$8425),D4431))</f>
        <v/>
      </c>
      <c r="F4431" t="str">
        <f t="shared" si="552"/>
        <v/>
      </c>
      <c r="G4431">
        <f>Weighting!$H$15</f>
        <v>0</v>
      </c>
      <c r="H4431">
        <f t="array" ref="H4431">FREQUENCY(IF('Data Transformation'!$B$4:$B$8425=B4419,'Data Transformation'!$G$4:$G$8425),'Bin Analysis'!$B4431)</f>
        <v>19</v>
      </c>
      <c r="I4431">
        <f t="shared" si="553"/>
        <v>0</v>
      </c>
      <c r="J4431">
        <f t="shared" si="554"/>
        <v>0</v>
      </c>
      <c r="K4431">
        <f>J4431*Weighting!$W$15</f>
        <v>0</v>
      </c>
      <c r="M4431" s="14"/>
    </row>
    <row r="4432" spans="1:25" x14ac:dyDescent="0.25">
      <c r="A4432" s="32" t="str">
        <f>IF(Weighting!$P$16&gt;0,B4432,"")</f>
        <v/>
      </c>
      <c r="B4432">
        <f>Weighting!$C$16</f>
        <v>1.631</v>
      </c>
      <c r="C4432">
        <f>Weighting!$F$16</f>
        <v>0</v>
      </c>
      <c r="D4432" t="b">
        <f>IF(C4432=1,'Data Transformation'!$G$3+0.5*'Data Transformation'!$W$25,IF(C4433=1,D4433-'Data Transformation'!$W$25,FALSE))</f>
        <v>0</v>
      </c>
      <c r="E4432" t="str">
        <f t="array" ref="E4432">IF(ISLOGICAL(D4432),"",FREQUENCY(IF('Data Transformation'!$B$425:$B$8425='Bin Analysis'!$B4419,'Data Transformation'!$G$425:$G$8425),D4432))</f>
        <v/>
      </c>
      <c r="F4432" t="str">
        <f t="shared" si="552"/>
        <v/>
      </c>
      <c r="G4432">
        <f>Weighting!$H$16</f>
        <v>0</v>
      </c>
      <c r="H4432">
        <f t="array" ref="H4432">FREQUENCY(IF('Data Transformation'!$B$4:$B$8425=B4419,'Data Transformation'!$G$4:$G$8425),'Bin Analysis'!$B4432)</f>
        <v>19</v>
      </c>
      <c r="I4432">
        <f t="shared" si="553"/>
        <v>0</v>
      </c>
      <c r="J4432">
        <f t="shared" si="554"/>
        <v>0</v>
      </c>
      <c r="K4432">
        <f>J4432*Weighting!$W$16</f>
        <v>0</v>
      </c>
      <c r="M4432" s="14"/>
    </row>
    <row r="4433" spans="1:25" x14ac:dyDescent="0.25">
      <c r="A4433" s="32" t="str">
        <f>IF(Weighting!$P$17&gt;0,B4433,"")</f>
        <v/>
      </c>
      <c r="B4433">
        <f>Weighting!$C$17</f>
        <v>1.762</v>
      </c>
      <c r="C4433">
        <f>Weighting!$F$17</f>
        <v>0</v>
      </c>
      <c r="D4433" t="b">
        <f>IF(C4433=1,'Data Transformation'!$G$3+0.5*'Data Transformation'!$W$25,IF(C4434=1,D4434-'Data Transformation'!$W$25,FALSE))</f>
        <v>0</v>
      </c>
      <c r="E4433" t="str">
        <f t="array" ref="E4433">IF(ISLOGICAL(D4433),"",FREQUENCY(IF('Data Transformation'!$B$425:$B$8425='Bin Analysis'!$B4419,'Data Transformation'!$G$425:$G$8425),D4433))</f>
        <v/>
      </c>
      <c r="F4433" t="str">
        <f t="shared" si="552"/>
        <v/>
      </c>
      <c r="G4433">
        <f>Weighting!$H$17</f>
        <v>0</v>
      </c>
      <c r="H4433">
        <f t="array" ref="H4433">FREQUENCY(IF('Data Transformation'!$B$4:$B$8425=B4419,'Data Transformation'!$G$4:$G$8425),'Bin Analysis'!$B4433)</f>
        <v>19</v>
      </c>
      <c r="I4433">
        <f t="shared" si="553"/>
        <v>0</v>
      </c>
      <c r="J4433">
        <f t="shared" si="554"/>
        <v>0</v>
      </c>
      <c r="K4433">
        <f>J4433*Weighting!$W$17</f>
        <v>0</v>
      </c>
      <c r="M4433" s="14"/>
    </row>
    <row r="4434" spans="1:25" x14ac:dyDescent="0.25">
      <c r="A4434" s="32" t="str">
        <f>IF(Weighting!$P$18&gt;0,B4434,"")</f>
        <v/>
      </c>
      <c r="B4434">
        <f>Weighting!$C$18</f>
        <v>1.893</v>
      </c>
      <c r="C4434">
        <f>Weighting!$F$18</f>
        <v>0</v>
      </c>
      <c r="D4434" t="b">
        <f>IF(C4434=1,'Data Transformation'!$G$3+0.5*'Data Transformation'!$W$25,IF(C4435=1,D4435-'Data Transformation'!$W$25,FALSE))</f>
        <v>0</v>
      </c>
      <c r="E4434" t="str">
        <f t="array" ref="E4434">IF(ISLOGICAL(D4434),"",FREQUENCY(IF('Data Transformation'!$B$425:$B$8425='Bin Analysis'!$B4419,'Data Transformation'!$G$425:$G$8425),D4434))</f>
        <v/>
      </c>
      <c r="F4434" t="str">
        <f t="shared" si="552"/>
        <v/>
      </c>
      <c r="G4434">
        <f>Weighting!$H$18</f>
        <v>0</v>
      </c>
      <c r="H4434">
        <f t="array" ref="H4434">FREQUENCY(IF('Data Transformation'!$B$4:$B$8425=B4419,'Data Transformation'!$G$4:$G$8425),'Bin Analysis'!$B4434)</f>
        <v>19</v>
      </c>
      <c r="I4434">
        <f t="shared" si="553"/>
        <v>0</v>
      </c>
      <c r="J4434">
        <f t="shared" si="554"/>
        <v>0</v>
      </c>
      <c r="K4434">
        <f>J4434*Weighting!$W$18</f>
        <v>0</v>
      </c>
      <c r="M4434" s="14"/>
    </row>
    <row r="4435" spans="1:25" x14ac:dyDescent="0.25">
      <c r="A4435" s="32" t="str">
        <f>IF(Weighting!$P$19&gt;0,B4435,"")</f>
        <v/>
      </c>
      <c r="B4435">
        <f>Weighting!$C$19</f>
        <v>2.024</v>
      </c>
      <c r="C4435">
        <f>Weighting!$F$19</f>
        <v>0</v>
      </c>
      <c r="D4435" t="b">
        <f>IF(C4435=1,'Data Transformation'!$G$3+0.5*'Data Transformation'!$W$25,IF(C4436=1,D4436-'Data Transformation'!$W$25,FALSE))</f>
        <v>0</v>
      </c>
      <c r="E4435" t="str">
        <f t="array" ref="E4435">IF(ISLOGICAL(D4435),"",FREQUENCY(IF('Data Transformation'!$B$425:$B$8425='Bin Analysis'!$B4419,'Data Transformation'!$G$425:$G$8425),D4435))</f>
        <v/>
      </c>
      <c r="F4435" t="str">
        <f t="shared" si="552"/>
        <v/>
      </c>
      <c r="G4435">
        <f>Weighting!$H$19</f>
        <v>0</v>
      </c>
      <c r="H4435">
        <f t="array" ref="H4435">FREQUENCY(IF('Data Transformation'!$B$4:$B$8425=B4419,'Data Transformation'!$G$4:$G$8425),'Bin Analysis'!$B4435)</f>
        <v>19</v>
      </c>
      <c r="I4435">
        <f t="shared" si="553"/>
        <v>0</v>
      </c>
      <c r="J4435">
        <f t="shared" si="554"/>
        <v>0</v>
      </c>
      <c r="K4435">
        <f>J4435*Weighting!$W$19</f>
        <v>0</v>
      </c>
      <c r="M4435" s="14"/>
    </row>
    <row r="4436" spans="1:25" x14ac:dyDescent="0.25">
      <c r="A4436" s="32" t="str">
        <f>IF(Weighting!$P$20&gt;0,B4436,"")</f>
        <v/>
      </c>
      <c r="B4436">
        <f>Weighting!$C$20</f>
        <v>2.1550000000000002</v>
      </c>
      <c r="C4436">
        <f>Weighting!$F$20</f>
        <v>0</v>
      </c>
      <c r="D4436" t="b">
        <f>IF(C4436=1,'Data Transformation'!$G$3+0.5*'Data Transformation'!$W$25,IF(C4437=1,D4437-'Data Transformation'!$W$25,FALSE))</f>
        <v>0</v>
      </c>
      <c r="E4436" t="str">
        <f t="array" ref="E4436">IF(ISLOGICAL(D4436),"",FREQUENCY(IF('Data Transformation'!$B$425:$B$8425='Bin Analysis'!$B4419,'Data Transformation'!$G$425:$G$8425),D4436))</f>
        <v/>
      </c>
      <c r="F4436" t="str">
        <f t="shared" si="552"/>
        <v/>
      </c>
      <c r="G4436">
        <f>Weighting!$H$20</f>
        <v>0</v>
      </c>
      <c r="H4436">
        <f t="array" ref="H4436">FREQUENCY(IF('Data Transformation'!$B$4:$B$8425=B4419,'Data Transformation'!$G$4:$G$8425),'Bin Analysis'!$B4436)</f>
        <v>19</v>
      </c>
      <c r="I4436">
        <f t="shared" si="553"/>
        <v>0</v>
      </c>
      <c r="J4436">
        <f t="shared" si="554"/>
        <v>0</v>
      </c>
      <c r="K4436">
        <f>J4436*Weighting!$W$20</f>
        <v>0</v>
      </c>
      <c r="M4436" s="14"/>
    </row>
    <row r="4437" spans="1:25" x14ac:dyDescent="0.25">
      <c r="A4437" s="32" t="str">
        <f>IF(Weighting!$P$21&gt;0,B4437,"")</f>
        <v/>
      </c>
      <c r="B4437">
        <f>Weighting!$C$21</f>
        <v>2.2860000000000005</v>
      </c>
      <c r="C4437">
        <f>Weighting!$F$21</f>
        <v>0</v>
      </c>
      <c r="D4437" t="b">
        <f>IF(C4437=1,'Data Transformation'!$G$3+0.5*'Data Transformation'!$W$25,IF(C4438=1,D4438-'Data Transformation'!$W$25,FALSE))</f>
        <v>0</v>
      </c>
      <c r="E4437" t="str">
        <f t="array" ref="E4437">IF(ISLOGICAL(D4437),"",FREQUENCY(IF('Data Transformation'!$B$425:$B$8425='Bin Analysis'!$B4419,'Data Transformation'!$G$425:$G$8425),D4437))</f>
        <v/>
      </c>
      <c r="F4437" t="str">
        <f t="shared" si="552"/>
        <v/>
      </c>
      <c r="G4437">
        <f>Weighting!$H$21</f>
        <v>0</v>
      </c>
      <c r="H4437">
        <f t="array" ref="H4437">FREQUENCY(IF('Data Transformation'!$B$4:$B$8425=B4419,'Data Transformation'!$G$4:$G$8425),'Bin Analysis'!$B4437)</f>
        <v>19</v>
      </c>
      <c r="I4437">
        <f t="shared" si="553"/>
        <v>0</v>
      </c>
      <c r="J4437">
        <f t="shared" si="554"/>
        <v>0</v>
      </c>
      <c r="K4437">
        <f>J4437*Weighting!$W$21</f>
        <v>0</v>
      </c>
      <c r="M4437" s="14"/>
    </row>
    <row r="4438" spans="1:25" x14ac:dyDescent="0.25">
      <c r="A4438" s="32" t="str">
        <f>IF(Weighting!$P$22&gt;0,B4438,"")</f>
        <v/>
      </c>
      <c r="B4438">
        <f>Weighting!$C$22</f>
        <v>2.4170000000000007</v>
      </c>
      <c r="C4438">
        <f>Weighting!$F$22</f>
        <v>0</v>
      </c>
      <c r="D4438" t="b">
        <f>IF(C4438=1,'Data Transformation'!$G$3+0.5*'Data Transformation'!$W$25,IF(C4439=1,D4439-'Data Transformation'!$W$25,FALSE))</f>
        <v>0</v>
      </c>
      <c r="E4438" t="str">
        <f t="array" ref="E4438">IF(ISLOGICAL(D4438),"",FREQUENCY(IF('Data Transformation'!$B$425:$B$8425='Bin Analysis'!$B4419,'Data Transformation'!$G$425:$G$8425),D4438))</f>
        <v/>
      </c>
      <c r="F4438" t="str">
        <f t="shared" si="552"/>
        <v/>
      </c>
      <c r="G4438">
        <f>Weighting!$H$22</f>
        <v>0</v>
      </c>
      <c r="H4438">
        <f t="array" ref="H4438">FREQUENCY(IF('Data Transformation'!$B$4:$B$8425=B4419,'Data Transformation'!$G$4:$G$8425),'Bin Analysis'!$B4438)</f>
        <v>19</v>
      </c>
      <c r="I4438">
        <f t="shared" si="553"/>
        <v>0</v>
      </c>
      <c r="J4438">
        <f t="shared" si="554"/>
        <v>0</v>
      </c>
      <c r="K4438">
        <f>J4438*Weighting!$W$22</f>
        <v>0</v>
      </c>
      <c r="M4438" s="14"/>
    </row>
    <row r="4439" spans="1:25" x14ac:dyDescent="0.25">
      <c r="A4439" s="32" t="str">
        <f>IF(Weighting!$P$23&gt;0,B4439,"")</f>
        <v/>
      </c>
      <c r="B4439">
        <f>Weighting!$C$23</f>
        <v>2.5480000000000009</v>
      </c>
      <c r="C4439">
        <f>Weighting!$F$23</f>
        <v>0</v>
      </c>
      <c r="D4439" t="b">
        <f>IF(C4439=1,'Data Transformation'!$G$3+0.5*'Data Transformation'!$W$25,IF(C4440=1,D4440-'Data Transformation'!$W$25,FALSE))</f>
        <v>0</v>
      </c>
      <c r="E4439" t="str">
        <f t="array" ref="E4439">IF(ISLOGICAL(D4439),"",FREQUENCY(IF('Data Transformation'!$B$425:$B$8425='Bin Analysis'!$B4419,'Data Transformation'!$G$425:$G$8425),D4439))</f>
        <v/>
      </c>
      <c r="F4439" t="str">
        <f t="shared" si="552"/>
        <v/>
      </c>
      <c r="G4439">
        <f>Weighting!$H$23</f>
        <v>0</v>
      </c>
      <c r="H4439">
        <f t="array" ref="H4439">FREQUENCY(IF('Data Transformation'!$B$4:$B$8425=B4419,'Data Transformation'!$G$4:$G$8425),'Bin Analysis'!$B4439)</f>
        <v>19</v>
      </c>
      <c r="I4439">
        <f t="shared" si="553"/>
        <v>0</v>
      </c>
      <c r="J4439">
        <f t="shared" si="554"/>
        <v>0</v>
      </c>
      <c r="K4439">
        <f>J4439*Weighting!$W$23</f>
        <v>0</v>
      </c>
      <c r="M4439" s="14"/>
    </row>
    <row r="4440" spans="1:25" x14ac:dyDescent="0.25">
      <c r="A4440" s="32" t="str">
        <f>IF(Weighting!$P$24&gt;0,B4440,"")</f>
        <v/>
      </c>
      <c r="B4440">
        <f>Weighting!$C$24</f>
        <v>2.6790000000000012</v>
      </c>
      <c r="C4440">
        <f>Weighting!$F$24</f>
        <v>0</v>
      </c>
      <c r="D4440" t="b">
        <f>IF(C4440=1,'Data Transformation'!$G$3+0.5*'Data Transformation'!$W$25,IF(C4441=1,D4441-'Data Transformation'!$W$25,FALSE))</f>
        <v>0</v>
      </c>
      <c r="E4440" t="str">
        <f t="array" ref="E4440">IF(ISLOGICAL(D4440),"",FREQUENCY(IF('Data Transformation'!$B$425:$B$8425='Bin Analysis'!$B4419,'Data Transformation'!$G$425:$G$8425),D4440))</f>
        <v/>
      </c>
      <c r="F4440" t="str">
        <f t="shared" si="552"/>
        <v/>
      </c>
      <c r="G4440">
        <f>Weighting!$H$24</f>
        <v>0</v>
      </c>
      <c r="H4440">
        <f t="array" ref="H4440">FREQUENCY(IF('Data Transformation'!$B$4:$B$8425=B4419,'Data Transformation'!$G$4:$G$8425),'Bin Analysis'!$B4440)</f>
        <v>19</v>
      </c>
      <c r="I4440">
        <f t="shared" si="553"/>
        <v>0</v>
      </c>
      <c r="J4440">
        <f t="shared" si="554"/>
        <v>0</v>
      </c>
      <c r="K4440">
        <f>J4440*Weighting!$W$24</f>
        <v>0</v>
      </c>
      <c r="M4440" s="14"/>
    </row>
    <row r="4441" spans="1:25" x14ac:dyDescent="0.25">
      <c r="A4441" s="32" t="str">
        <f>IF(Weighting!$P$25&gt;0,B4441,"")</f>
        <v/>
      </c>
      <c r="B4441">
        <f>Weighting!$C$25</f>
        <v>2.8100000000000014</v>
      </c>
      <c r="C4441">
        <f>Weighting!$F$25</f>
        <v>0</v>
      </c>
      <c r="D4441" t="b">
        <f>IF(C4441=1,'Data Transformation'!$G$3+0.5*'Data Transformation'!$W$25,IF(C4442=1,D4442-'Data Transformation'!$W$25,FALSE))</f>
        <v>0</v>
      </c>
      <c r="E4441" t="str">
        <f t="array" ref="E4441">IF(ISLOGICAL(D4441),"",FREQUENCY(IF('Data Transformation'!$B$425:$B$8425='Bin Analysis'!$B4419,'Data Transformation'!$G$425:$G$8425),D4441))</f>
        <v/>
      </c>
      <c r="F4441" t="str">
        <f t="shared" si="552"/>
        <v/>
      </c>
      <c r="G4441">
        <f>Weighting!$H$25</f>
        <v>0</v>
      </c>
      <c r="H4441">
        <f t="array" ref="H4441">FREQUENCY(IF('Data Transformation'!$B$4:$B$8425=B4419,'Data Transformation'!$G$4:$G$8425),'Bin Analysis'!$B4441)</f>
        <v>19</v>
      </c>
      <c r="I4441">
        <f t="shared" si="553"/>
        <v>0</v>
      </c>
      <c r="J4441">
        <f t="shared" si="554"/>
        <v>0</v>
      </c>
      <c r="K4441">
        <f>J4441*Weighting!$W$25</f>
        <v>0</v>
      </c>
      <c r="M4441" s="14"/>
    </row>
    <row r="4442" spans="1:25" x14ac:dyDescent="0.25">
      <c r="N4442" s="55"/>
      <c r="O4442"/>
      <c r="P4442"/>
      <c r="Q4442"/>
      <c r="R4442"/>
    </row>
    <row r="4443" spans="1:25" ht="23.25" x14ac:dyDescent="0.35">
      <c r="A4443" s="21" t="s">
        <v>0</v>
      </c>
      <c r="B4443" s="21">
        <f>IFERROR(VLOOKUP(C4443,'Data Transformation'!$L$6:$M$426,2,FALSE),"")</f>
        <v>185</v>
      </c>
      <c r="C4443" s="21">
        <f>C4419+1</f>
        <v>185</v>
      </c>
      <c r="D4443" s="21"/>
      <c r="E4443" s="21"/>
      <c r="F4443" s="21"/>
      <c r="G4443" s="21"/>
      <c r="H4443" s="22"/>
      <c r="I4443" s="22"/>
      <c r="J4443" s="22"/>
      <c r="K4443" s="21"/>
      <c r="L4443" s="21">
        <f>B4443</f>
        <v>185</v>
      </c>
      <c r="M4443" s="23">
        <f>INDEX('Data Transformation'!$O$4:$O$424,MATCH($B4443,'Data Transformation'!$M$4:$M$424,0),MATCH($M$2,'Data Transformation'!$O$3,0))</f>
        <v>18</v>
      </c>
      <c r="N4443" s="27">
        <f>IF('Input and Summary Results'!$J$16="minimum",'Bin Analysis'!X4444/(M4443-1),'Bin Analysis'!Y4443/('Bin Analysis'!M4443-1))</f>
        <v>0</v>
      </c>
      <c r="O4443" s="27">
        <f>IF(M4443=FALSE,NA(),(VLOOKUP(1,C4446:K4465,4,FALSE))/(M4443-1))</f>
        <v>0.47058823529411764</v>
      </c>
      <c r="P4443" s="27">
        <f>IF(M4443=FALSE,NA(),SUM(J4446:J4465)/Weighting!$S$5)</f>
        <v>0.7</v>
      </c>
      <c r="Q4443" s="27">
        <f>IF(M4443=FALSE,NA(),SUM(K4446:K4465)/Weighting!$S$6)</f>
        <v>0.65217391304347827</v>
      </c>
      <c r="R4443" s="27">
        <f>IF(M4443=FALSE,NA(),(VLOOKUP(1,G4446:K4465,3,FALSE))/(M4443-1))</f>
        <v>0.23529411764705882</v>
      </c>
      <c r="S4443" s="22" t="str">
        <f>IF(M4443=FALSE,NA(),IF(SUM(J4446:J4465)=2,"yes","no"))</f>
        <v>no</v>
      </c>
      <c r="X4443" s="2" cm="2">
        <f t="array" ref="X4443:X4444">FREQUENCY(IF('Data Transformation'!$B$425:$B$6424='Bin Analysis'!L4443,'Data Transformation'!$G$425:$G$6424),'Data Transformation'!$U$11)</f>
        <v>17</v>
      </c>
      <c r="Y4443" s="2" cm="2">
        <f t="array" ref="Y4443:Y4444">FREQUENCY(IF('Data Transformation'!$B$425:$B$6424='Bin Analysis'!L4443,'Data Transformation'!$G$425:$G$6424),'Data Transformation'!$U$12)</f>
        <v>9</v>
      </c>
    </row>
    <row r="4444" spans="1:25" x14ac:dyDescent="0.25">
      <c r="A4444" s="14" t="s">
        <v>67</v>
      </c>
      <c r="B4444" t="s">
        <v>47</v>
      </c>
      <c r="C4444" t="s">
        <v>5</v>
      </c>
      <c r="D4444" t="s">
        <v>100</v>
      </c>
      <c r="E4444" t="s">
        <v>101</v>
      </c>
      <c r="F4444" t="s">
        <v>102</v>
      </c>
      <c r="G4444" t="s">
        <v>70</v>
      </c>
      <c r="H4444" t="s">
        <v>31</v>
      </c>
      <c r="I4444" t="s">
        <v>32</v>
      </c>
      <c r="J4444" t="s">
        <v>46</v>
      </c>
      <c r="K4444" s="14" t="s">
        <v>45</v>
      </c>
      <c r="M4444" s="14"/>
      <c r="X4444" s="2">
        <v>0</v>
      </c>
      <c r="Y4444" s="2">
        <v>8</v>
      </c>
    </row>
    <row r="4445" spans="1:25" x14ac:dyDescent="0.25">
      <c r="A4445" s="32"/>
      <c r="D4445" t="b">
        <f>IF(C4445=1,'Data Transformation'!$G$3+0.5*'Data Transformation'!$W$25,IF(C4446=1,D4446-'Data Transformation'!$W$25,FALSE))</f>
        <v>0</v>
      </c>
      <c r="E4445" t="str">
        <f t="array" ref="E4445">IF(ISLOGICAL(D4445),"",FREQUENCY(IF('Data Transformation'!$B$425:$B$8425='Bin Analysis'!$B4443,'Data Transformation'!$G$425:$G$8425),D4445))</f>
        <v/>
      </c>
      <c r="F4445" t="str">
        <f>IF(ISLOGICAL(D4445),"",E4445-E4444)</f>
        <v/>
      </c>
      <c r="M4445" s="14"/>
    </row>
    <row r="4446" spans="1:25" x14ac:dyDescent="0.25">
      <c r="A4446" s="32">
        <f>IF(Weighting!$P$6&gt;0,B4446,"")</f>
        <v>0.32100000000000001</v>
      </c>
      <c r="B4446">
        <f>Weighting!$C$6</f>
        <v>0.32100000000000001</v>
      </c>
      <c r="C4446">
        <f>Weighting!$F$6</f>
        <v>0</v>
      </c>
      <c r="D4446" t="b">
        <f>IF(C4446=1,'Data Transformation'!$G$3+0.5*'Data Transformation'!$W$25,IF(C4447=1,D4447-'Data Transformation'!$W$25,FALSE))</f>
        <v>0</v>
      </c>
      <c r="E4446" t="str">
        <f t="array" ref="E4446">IF(ISLOGICAL(D4446),"",FREQUENCY(IF('Data Transformation'!$B$425:$B$8425='Bin Analysis'!$B4443,'Data Transformation'!$G$425:$G$8425),D4446))</f>
        <v/>
      </c>
      <c r="F4446" t="str">
        <f>IF(ISLOGICAL(D4446),"",E4446-E4445)</f>
        <v/>
      </c>
      <c r="G4446">
        <f>Weighting!$H$6</f>
        <v>1</v>
      </c>
      <c r="H4446">
        <f t="array" ref="H4446">FREQUENCY(IF('Data Transformation'!$B$4:$B$8425=B4443,'Data Transformation'!$G$4:$G$8425),'Bin Analysis'!$B4446)</f>
        <v>4</v>
      </c>
      <c r="I4446">
        <f>H4446-H4445</f>
        <v>4</v>
      </c>
      <c r="J4446">
        <f>IF(I4446=0,0,1)</f>
        <v>1</v>
      </c>
      <c r="K4446">
        <f>J4446*Weighting!$W$6</f>
        <v>1</v>
      </c>
      <c r="M4446" s="14"/>
    </row>
    <row r="4447" spans="1:25" x14ac:dyDescent="0.25">
      <c r="A4447" s="32">
        <f>IF(Weighting!$P$7&gt;0,B4447,"")</f>
        <v>0.45200000000000001</v>
      </c>
      <c r="B4447">
        <f>Weighting!$C$7</f>
        <v>0.45200000000000001</v>
      </c>
      <c r="C4447">
        <f>Weighting!$F$7</f>
        <v>0</v>
      </c>
      <c r="D4447" t="b">
        <f>IF(C4447=1,'Data Transformation'!$G$3+0.5*'Data Transformation'!$W$25,IF(C4448=1,D4448-'Data Transformation'!$W$25,FALSE))</f>
        <v>0</v>
      </c>
      <c r="E4447" t="str">
        <f t="array" ref="E4447">IF(ISLOGICAL(D4447),"",FREQUENCY(IF('Data Transformation'!$B$425:$B$8425='Bin Analysis'!$B4443,'Data Transformation'!$G$425:$G$8425),D4447))</f>
        <v/>
      </c>
      <c r="F4447" t="str">
        <f t="shared" ref="F4447:F4465" si="555">IF(ISLOGICAL(D4447),"",E4447-E4446)</f>
        <v/>
      </c>
      <c r="G4447">
        <f>Weighting!$H$7</f>
        <v>0</v>
      </c>
      <c r="H4447">
        <f t="array" ref="H4447">FREQUENCY(IF('Data Transformation'!$B$4:$B$8425=B4443,'Data Transformation'!$G$4:$G$8425),'Bin Analysis'!$B4447)</f>
        <v>4</v>
      </c>
      <c r="I4447">
        <f t="shared" ref="I4447:I4465" si="556">H4447-H4446</f>
        <v>0</v>
      </c>
      <c r="J4447">
        <f>IF(I4447=0,0,1)</f>
        <v>0</v>
      </c>
      <c r="K4447">
        <f>J4447*Weighting!$W$7</f>
        <v>0</v>
      </c>
      <c r="M4447" s="14"/>
    </row>
    <row r="4448" spans="1:25" x14ac:dyDescent="0.25">
      <c r="A4448" s="32">
        <f>IF(Weighting!$P$8&gt;0,B4448,"")</f>
        <v>0.58299999999999996</v>
      </c>
      <c r="B4448">
        <f>Weighting!$C$8</f>
        <v>0.58299999999999996</v>
      </c>
      <c r="C4448">
        <f>Weighting!$F$8</f>
        <v>0</v>
      </c>
      <c r="D4448" t="b">
        <f>IF(C4448=1,'Data Transformation'!$G$3+0.5*'Data Transformation'!$W$25,IF(C4449=1,D4449-'Data Transformation'!$W$25,FALSE))</f>
        <v>0</v>
      </c>
      <c r="E4448" t="str">
        <f t="array" ref="E4448">IF(ISLOGICAL(D4448),"",FREQUENCY(IF('Data Transformation'!$B$425:$B$8425='Bin Analysis'!$B4443,'Data Transformation'!$G$425:$G$8425),D4448))</f>
        <v/>
      </c>
      <c r="F4448" t="str">
        <f t="shared" si="555"/>
        <v/>
      </c>
      <c r="G4448">
        <f>Weighting!$H$8</f>
        <v>0</v>
      </c>
      <c r="H4448">
        <f t="array" ref="H4448">FREQUENCY(IF('Data Transformation'!$B$4:$B$8425=B4443,'Data Transformation'!$G$4:$G$8425),'Bin Analysis'!$B4448)</f>
        <v>6</v>
      </c>
      <c r="I4448">
        <f t="shared" si="556"/>
        <v>2</v>
      </c>
      <c r="J4448">
        <f t="shared" ref="J4448:J4465" si="557">IF(I4448=0,0,1)</f>
        <v>1</v>
      </c>
      <c r="K4448">
        <f>J4448*Weighting!$W$8</f>
        <v>3</v>
      </c>
      <c r="M4448" s="14"/>
    </row>
    <row r="4449" spans="1:13" x14ac:dyDescent="0.25">
      <c r="A4449" s="32">
        <f>IF(Weighting!$P$9&gt;0,B4449,"")</f>
        <v>0.71399999999999997</v>
      </c>
      <c r="B4449" s="50">
        <f>Weighting!$C$9</f>
        <v>0.71399999999999997</v>
      </c>
      <c r="C4449">
        <f>Weighting!$F$9</f>
        <v>0</v>
      </c>
      <c r="D4449" t="b">
        <f>IF(C4449=1,'Data Transformation'!$G$3+0.5*'Data Transformation'!$W$25,IF(C4450=1,D4450-'Data Transformation'!$W$25,FALSE))</f>
        <v>0</v>
      </c>
      <c r="E4449" t="str">
        <f t="array" ref="E4449">IF(ISLOGICAL(D4449),"",FREQUENCY(IF('Data Transformation'!$B$425:$B$8425='Bin Analysis'!$B4443,'Data Transformation'!$G$425:$G$8425),D4449))</f>
        <v/>
      </c>
      <c r="F4449" t="str">
        <f t="shared" si="555"/>
        <v/>
      </c>
      <c r="G4449">
        <f>Weighting!$H$9</f>
        <v>0</v>
      </c>
      <c r="H4449">
        <f t="array" ref="H4449">FREQUENCY(IF('Data Transformation'!$B$4:$B$8425=B4443,'Data Transformation'!$G$4:$G$8425),'Bin Analysis'!$B4449)</f>
        <v>7</v>
      </c>
      <c r="I4449">
        <f t="shared" si="556"/>
        <v>1</v>
      </c>
      <c r="J4449">
        <f t="shared" si="557"/>
        <v>1</v>
      </c>
      <c r="K4449">
        <f>J4449*Weighting!$W$9</f>
        <v>3</v>
      </c>
      <c r="M4449" s="14"/>
    </row>
    <row r="4450" spans="1:13" x14ac:dyDescent="0.25">
      <c r="A4450" s="32">
        <f>IF(Weighting!$P$10&gt;0,B4450,"")</f>
        <v>0.84499999999999997</v>
      </c>
      <c r="B4450">
        <f>Weighting!$C$10</f>
        <v>0.84499999999999997</v>
      </c>
      <c r="C4450">
        <f>Weighting!$F$10</f>
        <v>0</v>
      </c>
      <c r="D4450" t="b">
        <f>IF(C4450=1,'Data Transformation'!$G$3+0.5*'Data Transformation'!$W$25,IF(C4451=1,D4451-'Data Transformation'!$W$25,FALSE))</f>
        <v>0</v>
      </c>
      <c r="E4450" t="str">
        <f t="array" ref="E4450">IF(ISLOGICAL(D4450),"",FREQUENCY(IF('Data Transformation'!$B$425:$B$8425='Bin Analysis'!$B4443,'Data Transformation'!$G$425:$G$8425),D4450))</f>
        <v/>
      </c>
      <c r="F4450" t="str">
        <f t="shared" si="555"/>
        <v/>
      </c>
      <c r="G4450">
        <f>Weighting!$H$10</f>
        <v>0</v>
      </c>
      <c r="H4450">
        <f t="array" ref="H4450">FREQUENCY(IF('Data Transformation'!$B$4:$B$8425=B4443,'Data Transformation'!$G$4:$G$8425),'Bin Analysis'!$B4450)</f>
        <v>9</v>
      </c>
      <c r="I4450">
        <f t="shared" si="556"/>
        <v>2</v>
      </c>
      <c r="J4450">
        <f t="shared" si="557"/>
        <v>1</v>
      </c>
      <c r="K4450">
        <f>J4450*Weighting!$W$10</f>
        <v>3</v>
      </c>
      <c r="M4450" s="14"/>
    </row>
    <row r="4451" spans="1:13" x14ac:dyDescent="0.25">
      <c r="A4451" s="32">
        <f>IF(Weighting!$P$11&gt;0,B4451,"")</f>
        <v>0.97599999999999998</v>
      </c>
      <c r="B4451">
        <f>Weighting!$C$11</f>
        <v>0.97599999999999998</v>
      </c>
      <c r="C4451">
        <f>Weighting!$F$11</f>
        <v>0</v>
      </c>
      <c r="D4451">
        <f>IF(C4451=1,'Data Transformation'!$G$3+0.5*'Data Transformation'!$W$25,IF(C4452=1,D4452-'Data Transformation'!$W$25,FALSE))</f>
        <v>0.86899999999999999</v>
      </c>
      <c r="E4451">
        <f t="array" ref="E4451">IF(ISLOGICAL(D4451),"",FREQUENCY(IF('Data Transformation'!$B$425:$B$8425='Bin Analysis'!$B4443,'Data Transformation'!$G$425:$G$8425),D4451))</f>
        <v>9</v>
      </c>
      <c r="F4451" t="e">
        <f t="shared" si="555"/>
        <v>#VALUE!</v>
      </c>
      <c r="G4451">
        <f>Weighting!$H$11</f>
        <v>0</v>
      </c>
      <c r="H4451">
        <f t="array" ref="H4451">FREQUENCY(IF('Data Transformation'!$B$4:$B$8425=B4443,'Data Transformation'!$G$4:$G$8425),'Bin Analysis'!$B4451)</f>
        <v>11</v>
      </c>
      <c r="I4451">
        <f t="shared" si="556"/>
        <v>2</v>
      </c>
      <c r="J4451">
        <f t="shared" si="557"/>
        <v>1</v>
      </c>
      <c r="K4451">
        <f>J4451*Weighting!$W$11</f>
        <v>2</v>
      </c>
      <c r="M4451" s="14"/>
    </row>
    <row r="4452" spans="1:13" x14ac:dyDescent="0.25">
      <c r="A4452" s="32">
        <f>IF(Weighting!$P$12&gt;0,B4452,"")</f>
        <v>1.107</v>
      </c>
      <c r="B4452">
        <f>Weighting!$C$12</f>
        <v>1.107</v>
      </c>
      <c r="C4452">
        <f>Weighting!$F$12</f>
        <v>1</v>
      </c>
      <c r="D4452">
        <f>IF(C4452=1,'Data Transformation'!$G$3+0.5*'Data Transformation'!$W$25,IF(C4453=1,D4453-'Data Transformation'!$W$25,FALSE))</f>
        <v>1.131</v>
      </c>
      <c r="E4452">
        <f t="array" ref="E4452">IF(ISLOGICAL(D4452),"",FREQUENCY(IF('Data Transformation'!$B$425:$B$8425='Bin Analysis'!$B4443,'Data Transformation'!$G$425:$G$8425),D4452))</f>
        <v>17</v>
      </c>
      <c r="F4452">
        <f t="shared" si="555"/>
        <v>8</v>
      </c>
      <c r="G4452">
        <f>Weighting!$H$12</f>
        <v>0</v>
      </c>
      <c r="H4452">
        <f t="array" ref="H4452">FREQUENCY(IF('Data Transformation'!$B$4:$B$8425=B4443,'Data Transformation'!$G$4:$G$8425),'Bin Analysis'!$B4452)</f>
        <v>17</v>
      </c>
      <c r="I4452">
        <f t="shared" si="556"/>
        <v>6</v>
      </c>
      <c r="J4452">
        <f t="shared" si="557"/>
        <v>1</v>
      </c>
      <c r="K4452">
        <f>J4452*Weighting!$W$12</f>
        <v>1</v>
      </c>
      <c r="M4452" s="14"/>
    </row>
    <row r="4453" spans="1:13" x14ac:dyDescent="0.25">
      <c r="A4453" s="32">
        <f>IF(Weighting!$P$13&gt;0,B4453,"")</f>
        <v>1.238</v>
      </c>
      <c r="B4453">
        <f>Weighting!$C$13</f>
        <v>1.238</v>
      </c>
      <c r="C4453">
        <f>Weighting!$F$13</f>
        <v>0</v>
      </c>
      <c r="D4453" t="b">
        <f>IF(C4453=1,'Data Transformation'!$G$3+0.5*'Data Transformation'!$W$25,IF(C4454=1,D4454-'Data Transformation'!$W$25,FALSE))</f>
        <v>0</v>
      </c>
      <c r="E4453" t="str">
        <f t="array" ref="E4453">IF(ISLOGICAL(D4453),"",FREQUENCY(IF('Data Transformation'!$B$425:$B$8425='Bin Analysis'!$B4443,'Data Transformation'!$G$425:$G$8425),D4453))</f>
        <v/>
      </c>
      <c r="F4453" t="str">
        <f t="shared" si="555"/>
        <v/>
      </c>
      <c r="G4453">
        <f>Weighting!$H$13</f>
        <v>0</v>
      </c>
      <c r="H4453">
        <f t="array" ref="H4453">FREQUENCY(IF('Data Transformation'!$B$4:$B$8425=B4443,'Data Transformation'!$G$4:$G$8425),'Bin Analysis'!$B4453)</f>
        <v>18</v>
      </c>
      <c r="I4453">
        <f t="shared" si="556"/>
        <v>1</v>
      </c>
      <c r="J4453">
        <f t="shared" si="557"/>
        <v>1</v>
      </c>
      <c r="K4453">
        <f>J4453*Weighting!$W$13</f>
        <v>2</v>
      </c>
      <c r="M4453" s="14"/>
    </row>
    <row r="4454" spans="1:13" x14ac:dyDescent="0.25">
      <c r="A4454" s="32">
        <f>IF(Weighting!$P$14&gt;0,B4454,"")</f>
        <v>1.369</v>
      </c>
      <c r="B4454">
        <f>Weighting!$C$14</f>
        <v>1.369</v>
      </c>
      <c r="C4454">
        <f>Weighting!$F$14</f>
        <v>0</v>
      </c>
      <c r="D4454" t="b">
        <f>IF(C4454=1,'Data Transformation'!$G$3+0.5*'Data Transformation'!$W$25,IF(C4455=1,D4455-'Data Transformation'!$W$25,FALSE))</f>
        <v>0</v>
      </c>
      <c r="E4454" t="str">
        <f t="array" ref="E4454">IF(ISLOGICAL(D4454),"",FREQUENCY(IF('Data Transformation'!$B$425:$B$8425='Bin Analysis'!$B4443,'Data Transformation'!$G$425:$G$8425),D4454))</f>
        <v/>
      </c>
      <c r="F4454" t="str">
        <f t="shared" si="555"/>
        <v/>
      </c>
      <c r="G4454">
        <f>Weighting!$H$14</f>
        <v>0</v>
      </c>
      <c r="H4454">
        <f t="array" ref="H4454">FREQUENCY(IF('Data Transformation'!$B$4:$B$8425=B4443,'Data Transformation'!$G$4:$G$8425),'Bin Analysis'!$B4454)</f>
        <v>18</v>
      </c>
      <c r="I4454">
        <f t="shared" si="556"/>
        <v>0</v>
      </c>
      <c r="J4454">
        <f t="shared" si="557"/>
        <v>0</v>
      </c>
      <c r="K4454">
        <f>J4454*Weighting!$W$14</f>
        <v>0</v>
      </c>
      <c r="M4454" s="14"/>
    </row>
    <row r="4455" spans="1:13" x14ac:dyDescent="0.25">
      <c r="A4455" s="32">
        <f>IF(Weighting!$P$15&gt;0,B4455,"")</f>
        <v>1.5000009999999999</v>
      </c>
      <c r="B4455">
        <f>Weighting!$C$15</f>
        <v>1.5000009999999999</v>
      </c>
      <c r="C4455">
        <f>Weighting!$F$15</f>
        <v>0</v>
      </c>
      <c r="D4455" t="b">
        <f>IF(C4455=1,'Data Transformation'!$G$3+0.5*'Data Transformation'!$W$25,IF(C4456=1,D4456-'Data Transformation'!$W$25,FALSE))</f>
        <v>0</v>
      </c>
      <c r="E4455" t="str">
        <f t="array" ref="E4455">IF(ISLOGICAL(D4455),"",FREQUENCY(IF('Data Transformation'!$B$425:$B$8425='Bin Analysis'!$B4443,'Data Transformation'!$G$425:$G$8425),D4455))</f>
        <v/>
      </c>
      <c r="F4455" t="str">
        <f t="shared" si="555"/>
        <v/>
      </c>
      <c r="G4455">
        <f>Weighting!$H$15</f>
        <v>0</v>
      </c>
      <c r="H4455">
        <f t="array" ref="H4455">FREQUENCY(IF('Data Transformation'!$B$4:$B$8425=B4443,'Data Transformation'!$G$4:$G$8425),'Bin Analysis'!$B4455)</f>
        <v>18</v>
      </c>
      <c r="I4455">
        <f t="shared" si="556"/>
        <v>0</v>
      </c>
      <c r="J4455">
        <f t="shared" si="557"/>
        <v>0</v>
      </c>
      <c r="K4455">
        <f>J4455*Weighting!$W$15</f>
        <v>0</v>
      </c>
      <c r="M4455" s="14"/>
    </row>
    <row r="4456" spans="1:13" x14ac:dyDescent="0.25">
      <c r="A4456" s="32" t="str">
        <f>IF(Weighting!$P$16&gt;0,B4456,"")</f>
        <v/>
      </c>
      <c r="B4456">
        <f>Weighting!$C$16</f>
        <v>1.631</v>
      </c>
      <c r="C4456">
        <f>Weighting!$F$16</f>
        <v>0</v>
      </c>
      <c r="D4456" t="b">
        <f>IF(C4456=1,'Data Transformation'!$G$3+0.5*'Data Transformation'!$W$25,IF(C4457=1,D4457-'Data Transformation'!$W$25,FALSE))</f>
        <v>0</v>
      </c>
      <c r="E4456" t="str">
        <f t="array" ref="E4456">IF(ISLOGICAL(D4456),"",FREQUENCY(IF('Data Transformation'!$B$425:$B$8425='Bin Analysis'!$B4443,'Data Transformation'!$G$425:$G$8425),D4456))</f>
        <v/>
      </c>
      <c r="F4456" t="str">
        <f t="shared" si="555"/>
        <v/>
      </c>
      <c r="G4456">
        <f>Weighting!$H$16</f>
        <v>0</v>
      </c>
      <c r="H4456">
        <f t="array" ref="H4456">FREQUENCY(IF('Data Transformation'!$B$4:$B$8425=B4443,'Data Transformation'!$G$4:$G$8425),'Bin Analysis'!$B4456)</f>
        <v>18</v>
      </c>
      <c r="I4456">
        <f t="shared" si="556"/>
        <v>0</v>
      </c>
      <c r="J4456">
        <f t="shared" si="557"/>
        <v>0</v>
      </c>
      <c r="K4456">
        <f>J4456*Weighting!$W$16</f>
        <v>0</v>
      </c>
      <c r="M4456" s="14"/>
    </row>
    <row r="4457" spans="1:13" x14ac:dyDescent="0.25">
      <c r="A4457" s="32" t="str">
        <f>IF(Weighting!$P$17&gt;0,B4457,"")</f>
        <v/>
      </c>
      <c r="B4457">
        <f>Weighting!$C$17</f>
        <v>1.762</v>
      </c>
      <c r="C4457">
        <f>Weighting!$F$17</f>
        <v>0</v>
      </c>
      <c r="D4457" t="b">
        <f>IF(C4457=1,'Data Transformation'!$G$3+0.5*'Data Transformation'!$W$25,IF(C4458=1,D4458-'Data Transformation'!$W$25,FALSE))</f>
        <v>0</v>
      </c>
      <c r="E4457" t="str">
        <f t="array" ref="E4457">IF(ISLOGICAL(D4457),"",FREQUENCY(IF('Data Transformation'!$B$425:$B$8425='Bin Analysis'!$B4443,'Data Transformation'!$G$425:$G$8425),D4457))</f>
        <v/>
      </c>
      <c r="F4457" t="str">
        <f t="shared" si="555"/>
        <v/>
      </c>
      <c r="G4457">
        <f>Weighting!$H$17</f>
        <v>0</v>
      </c>
      <c r="H4457">
        <f t="array" ref="H4457">FREQUENCY(IF('Data Transformation'!$B$4:$B$8425=B4443,'Data Transformation'!$G$4:$G$8425),'Bin Analysis'!$B4457)</f>
        <v>18</v>
      </c>
      <c r="I4457">
        <f t="shared" si="556"/>
        <v>0</v>
      </c>
      <c r="J4457">
        <f t="shared" si="557"/>
        <v>0</v>
      </c>
      <c r="K4457">
        <f>J4457*Weighting!$W$17</f>
        <v>0</v>
      </c>
      <c r="M4457" s="14"/>
    </row>
    <row r="4458" spans="1:13" x14ac:dyDescent="0.25">
      <c r="A4458" s="32" t="str">
        <f>IF(Weighting!$P$18&gt;0,B4458,"")</f>
        <v/>
      </c>
      <c r="B4458">
        <f>Weighting!$C$18</f>
        <v>1.893</v>
      </c>
      <c r="C4458">
        <f>Weighting!$F$18</f>
        <v>0</v>
      </c>
      <c r="D4458" t="b">
        <f>IF(C4458=1,'Data Transformation'!$G$3+0.5*'Data Transformation'!$W$25,IF(C4459=1,D4459-'Data Transformation'!$W$25,FALSE))</f>
        <v>0</v>
      </c>
      <c r="E4458" t="str">
        <f t="array" ref="E4458">IF(ISLOGICAL(D4458),"",FREQUENCY(IF('Data Transformation'!$B$425:$B$8425='Bin Analysis'!$B4443,'Data Transformation'!$G$425:$G$8425),D4458))</f>
        <v/>
      </c>
      <c r="F4458" t="str">
        <f t="shared" si="555"/>
        <v/>
      </c>
      <c r="G4458">
        <f>Weighting!$H$18</f>
        <v>0</v>
      </c>
      <c r="H4458">
        <f t="array" ref="H4458">FREQUENCY(IF('Data Transformation'!$B$4:$B$8425=B4443,'Data Transformation'!$G$4:$G$8425),'Bin Analysis'!$B4458)</f>
        <v>18</v>
      </c>
      <c r="I4458">
        <f t="shared" si="556"/>
        <v>0</v>
      </c>
      <c r="J4458">
        <f t="shared" si="557"/>
        <v>0</v>
      </c>
      <c r="K4458">
        <f>J4458*Weighting!$W$18</f>
        <v>0</v>
      </c>
      <c r="M4458" s="14"/>
    </row>
    <row r="4459" spans="1:13" x14ac:dyDescent="0.25">
      <c r="A4459" s="32" t="str">
        <f>IF(Weighting!$P$19&gt;0,B4459,"")</f>
        <v/>
      </c>
      <c r="B4459">
        <f>Weighting!$C$19</f>
        <v>2.024</v>
      </c>
      <c r="C4459">
        <f>Weighting!$F$19</f>
        <v>0</v>
      </c>
      <c r="D4459" t="b">
        <f>IF(C4459=1,'Data Transformation'!$G$3+0.5*'Data Transformation'!$W$25,IF(C4460=1,D4460-'Data Transformation'!$W$25,FALSE))</f>
        <v>0</v>
      </c>
      <c r="E4459" t="str">
        <f t="array" ref="E4459">IF(ISLOGICAL(D4459),"",FREQUENCY(IF('Data Transformation'!$B$425:$B$8425='Bin Analysis'!$B4443,'Data Transformation'!$G$425:$G$8425),D4459))</f>
        <v/>
      </c>
      <c r="F4459" t="str">
        <f t="shared" si="555"/>
        <v/>
      </c>
      <c r="G4459">
        <f>Weighting!$H$19</f>
        <v>0</v>
      </c>
      <c r="H4459">
        <f t="array" ref="H4459">FREQUENCY(IF('Data Transformation'!$B$4:$B$8425=B4443,'Data Transformation'!$G$4:$G$8425),'Bin Analysis'!$B4459)</f>
        <v>18</v>
      </c>
      <c r="I4459">
        <f t="shared" si="556"/>
        <v>0</v>
      </c>
      <c r="J4459">
        <f t="shared" si="557"/>
        <v>0</v>
      </c>
      <c r="K4459">
        <f>J4459*Weighting!$W$19</f>
        <v>0</v>
      </c>
      <c r="M4459" s="14"/>
    </row>
    <row r="4460" spans="1:13" x14ac:dyDescent="0.25">
      <c r="A4460" s="32" t="str">
        <f>IF(Weighting!$P$20&gt;0,B4460,"")</f>
        <v/>
      </c>
      <c r="B4460">
        <f>Weighting!$C$20</f>
        <v>2.1550000000000002</v>
      </c>
      <c r="C4460">
        <f>Weighting!$F$20</f>
        <v>0</v>
      </c>
      <c r="D4460" t="b">
        <f>IF(C4460=1,'Data Transformation'!$G$3+0.5*'Data Transformation'!$W$25,IF(C4461=1,D4461-'Data Transformation'!$W$25,FALSE))</f>
        <v>0</v>
      </c>
      <c r="E4460" t="str">
        <f t="array" ref="E4460">IF(ISLOGICAL(D4460),"",FREQUENCY(IF('Data Transformation'!$B$425:$B$8425='Bin Analysis'!$B4443,'Data Transformation'!$G$425:$G$8425),D4460))</f>
        <v/>
      </c>
      <c r="F4460" t="str">
        <f t="shared" si="555"/>
        <v/>
      </c>
      <c r="G4460">
        <f>Weighting!$H$20</f>
        <v>0</v>
      </c>
      <c r="H4460">
        <f t="array" ref="H4460">FREQUENCY(IF('Data Transformation'!$B$4:$B$8425=B4443,'Data Transformation'!$G$4:$G$8425),'Bin Analysis'!$B4460)</f>
        <v>18</v>
      </c>
      <c r="I4460">
        <f t="shared" si="556"/>
        <v>0</v>
      </c>
      <c r="J4460">
        <f t="shared" si="557"/>
        <v>0</v>
      </c>
      <c r="K4460">
        <f>J4460*Weighting!$W$20</f>
        <v>0</v>
      </c>
      <c r="M4460" s="14"/>
    </row>
    <row r="4461" spans="1:13" x14ac:dyDescent="0.25">
      <c r="A4461" s="32" t="str">
        <f>IF(Weighting!$P$21&gt;0,B4461,"")</f>
        <v/>
      </c>
      <c r="B4461">
        <f>Weighting!$C$21</f>
        <v>2.2860000000000005</v>
      </c>
      <c r="C4461">
        <f>Weighting!$F$21</f>
        <v>0</v>
      </c>
      <c r="D4461" t="b">
        <f>IF(C4461=1,'Data Transformation'!$G$3+0.5*'Data Transformation'!$W$25,IF(C4462=1,D4462-'Data Transformation'!$W$25,FALSE))</f>
        <v>0</v>
      </c>
      <c r="E4461" t="str">
        <f t="array" ref="E4461">IF(ISLOGICAL(D4461),"",FREQUENCY(IF('Data Transformation'!$B$425:$B$8425='Bin Analysis'!$B4443,'Data Transformation'!$G$425:$G$8425),D4461))</f>
        <v/>
      </c>
      <c r="F4461" t="str">
        <f t="shared" si="555"/>
        <v/>
      </c>
      <c r="G4461">
        <f>Weighting!$H$21</f>
        <v>0</v>
      </c>
      <c r="H4461">
        <f t="array" ref="H4461">FREQUENCY(IF('Data Transformation'!$B$4:$B$8425=B4443,'Data Transformation'!$G$4:$G$8425),'Bin Analysis'!$B4461)</f>
        <v>18</v>
      </c>
      <c r="I4461">
        <f t="shared" si="556"/>
        <v>0</v>
      </c>
      <c r="J4461">
        <f t="shared" si="557"/>
        <v>0</v>
      </c>
      <c r="K4461">
        <f>J4461*Weighting!$W$21</f>
        <v>0</v>
      </c>
      <c r="M4461" s="14"/>
    </row>
    <row r="4462" spans="1:13" x14ac:dyDescent="0.25">
      <c r="A4462" s="32" t="str">
        <f>IF(Weighting!$P$22&gt;0,B4462,"")</f>
        <v/>
      </c>
      <c r="B4462">
        <f>Weighting!$C$22</f>
        <v>2.4170000000000007</v>
      </c>
      <c r="C4462">
        <f>Weighting!$F$22</f>
        <v>0</v>
      </c>
      <c r="D4462" t="b">
        <f>IF(C4462=1,'Data Transformation'!$G$3+0.5*'Data Transformation'!$W$25,IF(C4463=1,D4463-'Data Transformation'!$W$25,FALSE))</f>
        <v>0</v>
      </c>
      <c r="E4462" t="str">
        <f t="array" ref="E4462">IF(ISLOGICAL(D4462),"",FREQUENCY(IF('Data Transformation'!$B$425:$B$8425='Bin Analysis'!$B4443,'Data Transformation'!$G$425:$G$8425),D4462))</f>
        <v/>
      </c>
      <c r="F4462" t="str">
        <f t="shared" si="555"/>
        <v/>
      </c>
      <c r="G4462">
        <f>Weighting!$H$22</f>
        <v>0</v>
      </c>
      <c r="H4462">
        <f t="array" ref="H4462">FREQUENCY(IF('Data Transformation'!$B$4:$B$8425=B4443,'Data Transformation'!$G$4:$G$8425),'Bin Analysis'!$B4462)</f>
        <v>18</v>
      </c>
      <c r="I4462">
        <f t="shared" si="556"/>
        <v>0</v>
      </c>
      <c r="J4462">
        <f t="shared" si="557"/>
        <v>0</v>
      </c>
      <c r="K4462">
        <f>J4462*Weighting!$W$22</f>
        <v>0</v>
      </c>
      <c r="M4462" s="14"/>
    </row>
    <row r="4463" spans="1:13" x14ac:dyDescent="0.25">
      <c r="A4463" s="32" t="str">
        <f>IF(Weighting!$P$23&gt;0,B4463,"")</f>
        <v/>
      </c>
      <c r="B4463">
        <f>Weighting!$C$23</f>
        <v>2.5480000000000009</v>
      </c>
      <c r="C4463">
        <f>Weighting!$F$23</f>
        <v>0</v>
      </c>
      <c r="D4463" t="b">
        <f>IF(C4463=1,'Data Transformation'!$G$3+0.5*'Data Transformation'!$W$25,IF(C4464=1,D4464-'Data Transformation'!$W$25,FALSE))</f>
        <v>0</v>
      </c>
      <c r="E4463" t="str">
        <f t="array" ref="E4463">IF(ISLOGICAL(D4463),"",FREQUENCY(IF('Data Transformation'!$B$425:$B$8425='Bin Analysis'!$B4443,'Data Transformation'!$G$425:$G$8425),D4463))</f>
        <v/>
      </c>
      <c r="F4463" t="str">
        <f t="shared" si="555"/>
        <v/>
      </c>
      <c r="G4463">
        <f>Weighting!$H$23</f>
        <v>0</v>
      </c>
      <c r="H4463">
        <f t="array" ref="H4463">FREQUENCY(IF('Data Transformation'!$B$4:$B$8425=B4443,'Data Transformation'!$G$4:$G$8425),'Bin Analysis'!$B4463)</f>
        <v>18</v>
      </c>
      <c r="I4463">
        <f t="shared" si="556"/>
        <v>0</v>
      </c>
      <c r="J4463">
        <f t="shared" si="557"/>
        <v>0</v>
      </c>
      <c r="K4463">
        <f>J4463*Weighting!$W$23</f>
        <v>0</v>
      </c>
      <c r="M4463" s="14"/>
    </row>
    <row r="4464" spans="1:13" x14ac:dyDescent="0.25">
      <c r="A4464" s="32" t="str">
        <f>IF(Weighting!$P$24&gt;0,B4464,"")</f>
        <v/>
      </c>
      <c r="B4464">
        <f>Weighting!$C$24</f>
        <v>2.6790000000000012</v>
      </c>
      <c r="C4464">
        <f>Weighting!$F$24</f>
        <v>0</v>
      </c>
      <c r="D4464" t="b">
        <f>IF(C4464=1,'Data Transformation'!$G$3+0.5*'Data Transformation'!$W$25,IF(C4465=1,D4465-'Data Transformation'!$W$25,FALSE))</f>
        <v>0</v>
      </c>
      <c r="E4464" t="str">
        <f t="array" ref="E4464">IF(ISLOGICAL(D4464),"",FREQUENCY(IF('Data Transformation'!$B$425:$B$8425='Bin Analysis'!$B4443,'Data Transformation'!$G$425:$G$8425),D4464))</f>
        <v/>
      </c>
      <c r="F4464" t="str">
        <f t="shared" si="555"/>
        <v/>
      </c>
      <c r="G4464">
        <f>Weighting!$H$24</f>
        <v>0</v>
      </c>
      <c r="H4464">
        <f t="array" ref="H4464">FREQUENCY(IF('Data Transformation'!$B$4:$B$8425=B4443,'Data Transformation'!$G$4:$G$8425),'Bin Analysis'!$B4464)</f>
        <v>18</v>
      </c>
      <c r="I4464">
        <f t="shared" si="556"/>
        <v>0</v>
      </c>
      <c r="J4464">
        <f t="shared" si="557"/>
        <v>0</v>
      </c>
      <c r="K4464">
        <f>J4464*Weighting!$W$24</f>
        <v>0</v>
      </c>
      <c r="M4464" s="14"/>
    </row>
    <row r="4465" spans="1:25" x14ac:dyDescent="0.25">
      <c r="A4465" s="32" t="str">
        <f>IF(Weighting!$P$25&gt;0,B4465,"")</f>
        <v/>
      </c>
      <c r="B4465">
        <f>Weighting!$C$25</f>
        <v>2.8100000000000014</v>
      </c>
      <c r="C4465">
        <f>Weighting!$F$25</f>
        <v>0</v>
      </c>
      <c r="D4465" t="b">
        <f>IF(C4465=1,'Data Transformation'!$G$3+0.5*'Data Transformation'!$W$25,IF(C4466=1,D4466-'Data Transformation'!$W$25,FALSE))</f>
        <v>0</v>
      </c>
      <c r="E4465" t="str">
        <f t="array" ref="E4465">IF(ISLOGICAL(D4465),"",FREQUENCY(IF('Data Transformation'!$B$425:$B$8425='Bin Analysis'!$B4443,'Data Transformation'!$G$425:$G$8425),D4465))</f>
        <v/>
      </c>
      <c r="F4465" t="str">
        <f t="shared" si="555"/>
        <v/>
      </c>
      <c r="G4465">
        <f>Weighting!$H$25</f>
        <v>0</v>
      </c>
      <c r="H4465">
        <f t="array" ref="H4465">FREQUENCY(IF('Data Transformation'!$B$4:$B$8425=B4443,'Data Transformation'!$G$4:$G$8425),'Bin Analysis'!$B4465)</f>
        <v>18</v>
      </c>
      <c r="I4465">
        <f t="shared" si="556"/>
        <v>0</v>
      </c>
      <c r="J4465">
        <f t="shared" si="557"/>
        <v>0</v>
      </c>
      <c r="K4465">
        <f>J4465*Weighting!$W$25</f>
        <v>0</v>
      </c>
      <c r="M4465" s="14"/>
    </row>
    <row r="4466" spans="1:25" x14ac:dyDescent="0.25">
      <c r="O4466"/>
      <c r="P4466"/>
      <c r="Q4466"/>
      <c r="R4466"/>
    </row>
    <row r="4467" spans="1:25" ht="23.25" x14ac:dyDescent="0.35">
      <c r="A4467" s="21" t="s">
        <v>0</v>
      </c>
      <c r="B4467" s="21">
        <f>IFERROR(VLOOKUP(C4467,'Data Transformation'!$L$6:$M$426,2,FALSE),"")</f>
        <v>186</v>
      </c>
      <c r="C4467" s="21">
        <f>C4443+1</f>
        <v>186</v>
      </c>
      <c r="D4467" s="21"/>
      <c r="E4467" s="21"/>
      <c r="F4467" s="21"/>
      <c r="G4467" s="21"/>
      <c r="H4467" s="22"/>
      <c r="I4467" s="22"/>
      <c r="J4467" s="22"/>
      <c r="K4467" s="21"/>
      <c r="L4467" s="21">
        <f>B4467</f>
        <v>186</v>
      </c>
      <c r="M4467" s="23">
        <f>INDEX('Data Transformation'!$O$4:$O$424,MATCH($B4467,'Data Transformation'!$M$4:$M$424,0),MATCH($M$2,'Data Transformation'!$O$3,0))</f>
        <v>20</v>
      </c>
      <c r="N4467" s="27">
        <f>IF('Input and Summary Results'!$J$16="minimum",'Bin Analysis'!X4468/(M4467-1),'Bin Analysis'!Y4467/('Bin Analysis'!M4467-1))</f>
        <v>5.2631578947368418E-2</v>
      </c>
      <c r="O4467" s="27">
        <f>IF(M4467=FALSE,NA(),(VLOOKUP(1,C4470:K4489,4,FALSE))/(M4467-1))</f>
        <v>0.47368421052631576</v>
      </c>
      <c r="P4467" s="27">
        <f>IF(M4467=FALSE,NA(),SUM(J4470:J4489)/Weighting!$S$5)</f>
        <v>0.8</v>
      </c>
      <c r="Q4467" s="27">
        <f>IF(M4467=FALSE,NA(),SUM(K4470:K4489)/Weighting!$S$6)</f>
        <v>0.73913043478260865</v>
      </c>
      <c r="R4467" s="27">
        <f>IF(M4467=FALSE,NA(),(VLOOKUP(1,G4470:K4489,3,FALSE))/(M4467-1))</f>
        <v>5.2631578947368418E-2</v>
      </c>
      <c r="S4467" s="22" t="str">
        <f>IF(M4467=FALSE,NA(),IF(SUM(J4470:J4489)=2,"yes","no"))</f>
        <v>no</v>
      </c>
      <c r="X4467" s="2" cm="2">
        <f t="array" ref="X4467:X4468">FREQUENCY(IF('Data Transformation'!$B$425:$B$6424='Bin Analysis'!L4467,'Data Transformation'!$G$425:$G$6424),'Data Transformation'!$U$11)</f>
        <v>18</v>
      </c>
      <c r="Y4467" s="2" cm="2">
        <f t="array" ref="Y4467:Y4468">FREQUENCY(IF('Data Transformation'!$B$425:$B$6424='Bin Analysis'!L4467,'Data Transformation'!$G$425:$G$6424),'Data Transformation'!$U$12)</f>
        <v>9</v>
      </c>
    </row>
    <row r="4468" spans="1:25" x14ac:dyDescent="0.25">
      <c r="A4468" s="14" t="s">
        <v>67</v>
      </c>
      <c r="B4468" t="s">
        <v>47</v>
      </c>
      <c r="C4468" t="s">
        <v>5</v>
      </c>
      <c r="D4468" t="s">
        <v>100</v>
      </c>
      <c r="E4468" t="s">
        <v>101</v>
      </c>
      <c r="F4468" t="s">
        <v>102</v>
      </c>
      <c r="G4468" t="s">
        <v>70</v>
      </c>
      <c r="H4468" t="s">
        <v>31</v>
      </c>
      <c r="I4468" t="s">
        <v>32</v>
      </c>
      <c r="J4468" t="s">
        <v>46</v>
      </c>
      <c r="K4468" s="14" t="s">
        <v>45</v>
      </c>
      <c r="M4468" s="14"/>
      <c r="X4468" s="2">
        <v>1</v>
      </c>
      <c r="Y4468" s="2">
        <v>10</v>
      </c>
    </row>
    <row r="4469" spans="1:25" x14ac:dyDescent="0.25">
      <c r="A4469" s="32"/>
      <c r="D4469" t="b">
        <f>IF(C4469=1,'Data Transformation'!$G$3+0.5*'Data Transformation'!$W$25,IF(C4470=1,D4470-'Data Transformation'!$W$25,FALSE))</f>
        <v>0</v>
      </c>
      <c r="E4469" t="str">
        <f t="array" ref="E4469">IF(ISLOGICAL(D4469),"",FREQUENCY(IF('Data Transformation'!$B$425:$B$8425='Bin Analysis'!$B4467,'Data Transformation'!$G$425:$G$8425),D4469))</f>
        <v/>
      </c>
      <c r="F4469" t="str">
        <f>IF(ISLOGICAL(D4469),"",E4469-E4468)</f>
        <v/>
      </c>
      <c r="M4469" s="14"/>
    </row>
    <row r="4470" spans="1:25" x14ac:dyDescent="0.25">
      <c r="A4470" s="32">
        <f>IF(Weighting!$P$6&gt;0,B4470,"")</f>
        <v>0.32100000000000001</v>
      </c>
      <c r="B4470">
        <f>Weighting!$C$6</f>
        <v>0.32100000000000001</v>
      </c>
      <c r="C4470">
        <f>Weighting!$F$6</f>
        <v>0</v>
      </c>
      <c r="D4470" t="b">
        <f>IF(C4470=1,'Data Transformation'!$G$3+0.5*'Data Transformation'!$W$25,IF(C4471=1,D4471-'Data Transformation'!$W$25,FALSE))</f>
        <v>0</v>
      </c>
      <c r="E4470" t="str">
        <f t="array" ref="E4470">IF(ISLOGICAL(D4470),"",FREQUENCY(IF('Data Transformation'!$B$425:$B$8425='Bin Analysis'!$B4467,'Data Transformation'!$G$425:$G$8425),D4470))</f>
        <v/>
      </c>
      <c r="F4470" t="str">
        <f>IF(ISLOGICAL(D4470),"",E4470-E4469)</f>
        <v/>
      </c>
      <c r="G4470">
        <f>Weighting!$H$6</f>
        <v>1</v>
      </c>
      <c r="H4470">
        <f t="array" ref="H4470">FREQUENCY(IF('Data Transformation'!$B$4:$B$8425=B4467,'Data Transformation'!$G$4:$G$8425),'Bin Analysis'!$B4470)</f>
        <v>1</v>
      </c>
      <c r="I4470">
        <f>H4470-H4469</f>
        <v>1</v>
      </c>
      <c r="J4470">
        <f>IF(I4470=0,0,1)</f>
        <v>1</v>
      </c>
      <c r="K4470">
        <f>J4470*Weighting!$W$6</f>
        <v>1</v>
      </c>
      <c r="M4470" s="14"/>
    </row>
    <row r="4471" spans="1:25" x14ac:dyDescent="0.25">
      <c r="A4471" s="32">
        <f>IF(Weighting!$P$7&gt;0,B4471,"")</f>
        <v>0.45200000000000001</v>
      </c>
      <c r="B4471">
        <f>Weighting!$C$7</f>
        <v>0.45200000000000001</v>
      </c>
      <c r="C4471">
        <f>Weighting!$F$7</f>
        <v>0</v>
      </c>
      <c r="D4471" t="b">
        <f>IF(C4471=1,'Data Transformation'!$G$3+0.5*'Data Transformation'!$W$25,IF(C4472=1,D4472-'Data Transformation'!$W$25,FALSE))</f>
        <v>0</v>
      </c>
      <c r="E4471" t="str">
        <f t="array" ref="E4471">IF(ISLOGICAL(D4471),"",FREQUENCY(IF('Data Transformation'!$B$425:$B$8425='Bin Analysis'!$B4467,'Data Transformation'!$G$425:$G$8425),D4471))</f>
        <v/>
      </c>
      <c r="F4471" t="str">
        <f t="shared" ref="F4471:F4489" si="558">IF(ISLOGICAL(D4471),"",E4471-E4470)</f>
        <v/>
      </c>
      <c r="G4471">
        <f>Weighting!$H$7</f>
        <v>0</v>
      </c>
      <c r="H4471">
        <f t="array" ref="H4471">FREQUENCY(IF('Data Transformation'!$B$4:$B$8425=B4467,'Data Transformation'!$G$4:$G$8425),'Bin Analysis'!$B4471)</f>
        <v>3</v>
      </c>
      <c r="I4471">
        <f t="shared" ref="I4471:I4489" si="559">H4471-H4470</f>
        <v>2</v>
      </c>
      <c r="J4471">
        <f>IF(I4471=0,0,1)</f>
        <v>1</v>
      </c>
      <c r="K4471">
        <f>J4471*Weighting!$W$7</f>
        <v>2</v>
      </c>
      <c r="M4471" s="14"/>
    </row>
    <row r="4472" spans="1:25" x14ac:dyDescent="0.25">
      <c r="A4472" s="32">
        <f>IF(Weighting!$P$8&gt;0,B4472,"")</f>
        <v>0.58299999999999996</v>
      </c>
      <c r="B4472">
        <f>Weighting!$C$8</f>
        <v>0.58299999999999996</v>
      </c>
      <c r="C4472">
        <f>Weighting!$F$8</f>
        <v>0</v>
      </c>
      <c r="D4472" t="b">
        <f>IF(C4472=1,'Data Transformation'!$G$3+0.5*'Data Transformation'!$W$25,IF(C4473=1,D4473-'Data Transformation'!$W$25,FALSE))</f>
        <v>0</v>
      </c>
      <c r="E4472" t="str">
        <f t="array" ref="E4472">IF(ISLOGICAL(D4472),"",FREQUENCY(IF('Data Transformation'!$B$425:$B$8425='Bin Analysis'!$B4467,'Data Transformation'!$G$425:$G$8425),D4472))</f>
        <v/>
      </c>
      <c r="F4472" t="str">
        <f t="shared" si="558"/>
        <v/>
      </c>
      <c r="G4472">
        <f>Weighting!$H$8</f>
        <v>0</v>
      </c>
      <c r="H4472">
        <f t="array" ref="H4472">FREQUENCY(IF('Data Transformation'!$B$4:$B$8425=B4467,'Data Transformation'!$G$4:$G$8425),'Bin Analysis'!$B4472)</f>
        <v>4</v>
      </c>
      <c r="I4472">
        <f t="shared" si="559"/>
        <v>1</v>
      </c>
      <c r="J4472">
        <f t="shared" ref="J4472:J4489" si="560">IF(I4472=0,0,1)</f>
        <v>1</v>
      </c>
      <c r="K4472">
        <f>J4472*Weighting!$W$8</f>
        <v>3</v>
      </c>
      <c r="M4472" s="14"/>
    </row>
    <row r="4473" spans="1:25" x14ac:dyDescent="0.25">
      <c r="A4473" s="32">
        <f>IF(Weighting!$P$9&gt;0,B4473,"")</f>
        <v>0.71399999999999997</v>
      </c>
      <c r="B4473" s="50">
        <f>Weighting!$C$9</f>
        <v>0.71399999999999997</v>
      </c>
      <c r="C4473">
        <f>Weighting!$F$9</f>
        <v>0</v>
      </c>
      <c r="D4473" t="b">
        <f>IF(C4473=1,'Data Transformation'!$G$3+0.5*'Data Transformation'!$W$25,IF(C4474=1,D4474-'Data Transformation'!$W$25,FALSE))</f>
        <v>0</v>
      </c>
      <c r="E4473" t="str">
        <f t="array" ref="E4473">IF(ISLOGICAL(D4473),"",FREQUENCY(IF('Data Transformation'!$B$425:$B$8425='Bin Analysis'!$B4467,'Data Transformation'!$G$425:$G$8425),D4473))</f>
        <v/>
      </c>
      <c r="F4473" t="str">
        <f t="shared" si="558"/>
        <v/>
      </c>
      <c r="G4473">
        <f>Weighting!$H$9</f>
        <v>0</v>
      </c>
      <c r="H4473">
        <f t="array" ref="H4473">FREQUENCY(IF('Data Transformation'!$B$4:$B$8425=B4467,'Data Transformation'!$G$4:$G$8425),'Bin Analysis'!$B4473)</f>
        <v>5</v>
      </c>
      <c r="I4473">
        <f t="shared" si="559"/>
        <v>1</v>
      </c>
      <c r="J4473">
        <f t="shared" si="560"/>
        <v>1</v>
      </c>
      <c r="K4473">
        <f>J4473*Weighting!$W$9</f>
        <v>3</v>
      </c>
      <c r="M4473" s="14"/>
    </row>
    <row r="4474" spans="1:25" x14ac:dyDescent="0.25">
      <c r="A4474" s="32">
        <f>IF(Weighting!$P$10&gt;0,B4474,"")</f>
        <v>0.84499999999999997</v>
      </c>
      <c r="B4474">
        <f>Weighting!$C$10</f>
        <v>0.84499999999999997</v>
      </c>
      <c r="C4474">
        <f>Weighting!$F$10</f>
        <v>0</v>
      </c>
      <c r="D4474" t="b">
        <f>IF(C4474=1,'Data Transformation'!$G$3+0.5*'Data Transformation'!$W$25,IF(C4475=1,D4475-'Data Transformation'!$W$25,FALSE))</f>
        <v>0</v>
      </c>
      <c r="E4474" t="str">
        <f t="array" ref="E4474">IF(ISLOGICAL(D4474),"",FREQUENCY(IF('Data Transformation'!$B$425:$B$8425='Bin Analysis'!$B4467,'Data Transformation'!$G$425:$G$8425),D4474))</f>
        <v/>
      </c>
      <c r="F4474" t="str">
        <f t="shared" si="558"/>
        <v/>
      </c>
      <c r="G4474">
        <f>Weighting!$H$10</f>
        <v>0</v>
      </c>
      <c r="H4474">
        <f t="array" ref="H4474">FREQUENCY(IF('Data Transformation'!$B$4:$B$8425=B4467,'Data Transformation'!$G$4:$G$8425),'Bin Analysis'!$B4474)</f>
        <v>8</v>
      </c>
      <c r="I4474">
        <f t="shared" si="559"/>
        <v>3</v>
      </c>
      <c r="J4474">
        <f t="shared" si="560"/>
        <v>1</v>
      </c>
      <c r="K4474">
        <f>J4474*Weighting!$W$10</f>
        <v>3</v>
      </c>
      <c r="M4474" s="14"/>
    </row>
    <row r="4475" spans="1:25" x14ac:dyDescent="0.25">
      <c r="A4475" s="32">
        <f>IF(Weighting!$P$11&gt;0,B4475,"")</f>
        <v>0.97599999999999998</v>
      </c>
      <c r="B4475">
        <f>Weighting!$C$11</f>
        <v>0.97599999999999998</v>
      </c>
      <c r="C4475">
        <f>Weighting!$F$11</f>
        <v>0</v>
      </c>
      <c r="D4475">
        <f>IF(C4475=1,'Data Transformation'!$G$3+0.5*'Data Transformation'!$W$25,IF(C4476=1,D4476-'Data Transformation'!$W$25,FALSE))</f>
        <v>0.86899999999999999</v>
      </c>
      <c r="E4475">
        <f t="array" ref="E4475">IF(ISLOGICAL(D4475),"",FREQUENCY(IF('Data Transformation'!$B$425:$B$8425='Bin Analysis'!$B4467,'Data Transformation'!$G$425:$G$8425),D4475))</f>
        <v>9</v>
      </c>
      <c r="F4475" t="e">
        <f t="shared" si="558"/>
        <v>#VALUE!</v>
      </c>
      <c r="G4475">
        <f>Weighting!$H$11</f>
        <v>0</v>
      </c>
      <c r="H4475">
        <f t="array" ref="H4475">FREQUENCY(IF('Data Transformation'!$B$4:$B$8425=B4467,'Data Transformation'!$G$4:$G$8425),'Bin Analysis'!$B4475)</f>
        <v>15</v>
      </c>
      <c r="I4475">
        <f t="shared" si="559"/>
        <v>7</v>
      </c>
      <c r="J4475">
        <f t="shared" si="560"/>
        <v>1</v>
      </c>
      <c r="K4475">
        <f>J4475*Weighting!$W$11</f>
        <v>2</v>
      </c>
      <c r="M4475" s="14"/>
    </row>
    <row r="4476" spans="1:25" x14ac:dyDescent="0.25">
      <c r="A4476" s="32">
        <f>IF(Weighting!$P$12&gt;0,B4476,"")</f>
        <v>1.107</v>
      </c>
      <c r="B4476">
        <f>Weighting!$C$12</f>
        <v>1.107</v>
      </c>
      <c r="C4476">
        <f>Weighting!$F$12</f>
        <v>1</v>
      </c>
      <c r="D4476">
        <f>IF(C4476=1,'Data Transformation'!$G$3+0.5*'Data Transformation'!$W$25,IF(C4477=1,D4477-'Data Transformation'!$W$25,FALSE))</f>
        <v>1.131</v>
      </c>
      <c r="E4476">
        <f t="array" ref="E4476">IF(ISLOGICAL(D4476),"",FREQUENCY(IF('Data Transformation'!$B$425:$B$8425='Bin Analysis'!$B4467,'Data Transformation'!$G$425:$G$8425),D4476))</f>
        <v>18</v>
      </c>
      <c r="F4476">
        <f t="shared" si="558"/>
        <v>9</v>
      </c>
      <c r="G4476">
        <f>Weighting!$H$12</f>
        <v>0</v>
      </c>
      <c r="H4476">
        <f t="array" ref="H4476">FREQUENCY(IF('Data Transformation'!$B$4:$B$8425=B4467,'Data Transformation'!$G$4:$G$8425),'Bin Analysis'!$B4476)</f>
        <v>19</v>
      </c>
      <c r="I4476">
        <f t="shared" si="559"/>
        <v>4</v>
      </c>
      <c r="J4476">
        <f t="shared" si="560"/>
        <v>1</v>
      </c>
      <c r="K4476">
        <f>J4476*Weighting!$W$12</f>
        <v>1</v>
      </c>
      <c r="M4476" s="14"/>
    </row>
    <row r="4477" spans="1:25" x14ac:dyDescent="0.25">
      <c r="A4477" s="32">
        <f>IF(Weighting!$P$13&gt;0,B4477,"")</f>
        <v>1.238</v>
      </c>
      <c r="B4477">
        <f>Weighting!$C$13</f>
        <v>1.238</v>
      </c>
      <c r="C4477">
        <f>Weighting!$F$13</f>
        <v>0</v>
      </c>
      <c r="D4477" t="b">
        <f>IF(C4477=1,'Data Transformation'!$G$3+0.5*'Data Transformation'!$W$25,IF(C4478=1,D4478-'Data Transformation'!$W$25,FALSE))</f>
        <v>0</v>
      </c>
      <c r="E4477" t="str">
        <f t="array" ref="E4477">IF(ISLOGICAL(D4477),"",FREQUENCY(IF('Data Transformation'!$B$425:$B$8425='Bin Analysis'!$B4467,'Data Transformation'!$G$425:$G$8425),D4477))</f>
        <v/>
      </c>
      <c r="F4477" t="str">
        <f t="shared" si="558"/>
        <v/>
      </c>
      <c r="G4477">
        <f>Weighting!$H$13</f>
        <v>0</v>
      </c>
      <c r="H4477">
        <f t="array" ref="H4477">FREQUENCY(IF('Data Transformation'!$B$4:$B$8425=B4467,'Data Transformation'!$G$4:$G$8425),'Bin Analysis'!$B4477)</f>
        <v>20</v>
      </c>
      <c r="I4477">
        <f t="shared" si="559"/>
        <v>1</v>
      </c>
      <c r="J4477">
        <f t="shared" si="560"/>
        <v>1</v>
      </c>
      <c r="K4477">
        <f>J4477*Weighting!$W$13</f>
        <v>2</v>
      </c>
      <c r="M4477" s="14"/>
    </row>
    <row r="4478" spans="1:25" x14ac:dyDescent="0.25">
      <c r="A4478" s="32">
        <f>IF(Weighting!$P$14&gt;0,B4478,"")</f>
        <v>1.369</v>
      </c>
      <c r="B4478">
        <f>Weighting!$C$14</f>
        <v>1.369</v>
      </c>
      <c r="C4478">
        <f>Weighting!$F$14</f>
        <v>0</v>
      </c>
      <c r="D4478" t="b">
        <f>IF(C4478=1,'Data Transformation'!$G$3+0.5*'Data Transformation'!$W$25,IF(C4479=1,D4479-'Data Transformation'!$W$25,FALSE))</f>
        <v>0</v>
      </c>
      <c r="E4478" t="str">
        <f t="array" ref="E4478">IF(ISLOGICAL(D4478),"",FREQUENCY(IF('Data Transformation'!$B$425:$B$8425='Bin Analysis'!$B4467,'Data Transformation'!$G$425:$G$8425),D4478))</f>
        <v/>
      </c>
      <c r="F4478" t="str">
        <f t="shared" si="558"/>
        <v/>
      </c>
      <c r="G4478">
        <f>Weighting!$H$14</f>
        <v>0</v>
      </c>
      <c r="H4478">
        <f t="array" ref="H4478">FREQUENCY(IF('Data Transformation'!$B$4:$B$8425=B4467,'Data Transformation'!$G$4:$G$8425),'Bin Analysis'!$B4478)</f>
        <v>20</v>
      </c>
      <c r="I4478">
        <f t="shared" si="559"/>
        <v>0</v>
      </c>
      <c r="J4478">
        <f t="shared" si="560"/>
        <v>0</v>
      </c>
      <c r="K4478">
        <f>J4478*Weighting!$W$14</f>
        <v>0</v>
      </c>
      <c r="M4478" s="14"/>
    </row>
    <row r="4479" spans="1:25" x14ac:dyDescent="0.25">
      <c r="A4479" s="32">
        <f>IF(Weighting!$P$15&gt;0,B4479,"")</f>
        <v>1.5000009999999999</v>
      </c>
      <c r="B4479">
        <f>Weighting!$C$15</f>
        <v>1.5000009999999999</v>
      </c>
      <c r="C4479">
        <f>Weighting!$F$15</f>
        <v>0</v>
      </c>
      <c r="D4479" t="b">
        <f>IF(C4479=1,'Data Transformation'!$G$3+0.5*'Data Transformation'!$W$25,IF(C4480=1,D4480-'Data Transformation'!$W$25,FALSE))</f>
        <v>0</v>
      </c>
      <c r="E4479" t="str">
        <f t="array" ref="E4479">IF(ISLOGICAL(D4479),"",FREQUENCY(IF('Data Transformation'!$B$425:$B$8425='Bin Analysis'!$B4467,'Data Transformation'!$G$425:$G$8425),D4479))</f>
        <v/>
      </c>
      <c r="F4479" t="str">
        <f t="shared" si="558"/>
        <v/>
      </c>
      <c r="G4479">
        <f>Weighting!$H$15</f>
        <v>0</v>
      </c>
      <c r="H4479">
        <f t="array" ref="H4479">FREQUENCY(IF('Data Transformation'!$B$4:$B$8425=B4467,'Data Transformation'!$G$4:$G$8425),'Bin Analysis'!$B4479)</f>
        <v>20</v>
      </c>
      <c r="I4479">
        <f t="shared" si="559"/>
        <v>0</v>
      </c>
      <c r="J4479">
        <f t="shared" si="560"/>
        <v>0</v>
      </c>
      <c r="K4479">
        <f>J4479*Weighting!$W$15</f>
        <v>0</v>
      </c>
      <c r="M4479" s="14"/>
    </row>
    <row r="4480" spans="1:25" x14ac:dyDescent="0.25">
      <c r="A4480" s="32" t="str">
        <f>IF(Weighting!$P$16&gt;0,B4480,"")</f>
        <v/>
      </c>
      <c r="B4480">
        <f>Weighting!$C$16</f>
        <v>1.631</v>
      </c>
      <c r="C4480">
        <f>Weighting!$F$16</f>
        <v>0</v>
      </c>
      <c r="D4480" t="b">
        <f>IF(C4480=1,'Data Transformation'!$G$3+0.5*'Data Transformation'!$W$25,IF(C4481=1,D4481-'Data Transformation'!$W$25,FALSE))</f>
        <v>0</v>
      </c>
      <c r="E4480" t="str">
        <f t="array" ref="E4480">IF(ISLOGICAL(D4480),"",FREQUENCY(IF('Data Transformation'!$B$425:$B$8425='Bin Analysis'!$B4467,'Data Transformation'!$G$425:$G$8425),D4480))</f>
        <v/>
      </c>
      <c r="F4480" t="str">
        <f t="shared" si="558"/>
        <v/>
      </c>
      <c r="G4480">
        <f>Weighting!$H$16</f>
        <v>0</v>
      </c>
      <c r="H4480">
        <f t="array" ref="H4480">FREQUENCY(IF('Data Transformation'!$B$4:$B$8425=B4467,'Data Transformation'!$G$4:$G$8425),'Bin Analysis'!$B4480)</f>
        <v>20</v>
      </c>
      <c r="I4480">
        <f t="shared" si="559"/>
        <v>0</v>
      </c>
      <c r="J4480">
        <f t="shared" si="560"/>
        <v>0</v>
      </c>
      <c r="K4480">
        <f>J4480*Weighting!$W$16</f>
        <v>0</v>
      </c>
      <c r="M4480" s="14"/>
    </row>
    <row r="4481" spans="1:25" x14ac:dyDescent="0.25">
      <c r="A4481" s="32" t="str">
        <f>IF(Weighting!$P$17&gt;0,B4481,"")</f>
        <v/>
      </c>
      <c r="B4481">
        <f>Weighting!$C$17</f>
        <v>1.762</v>
      </c>
      <c r="C4481">
        <f>Weighting!$F$17</f>
        <v>0</v>
      </c>
      <c r="D4481" t="b">
        <f>IF(C4481=1,'Data Transformation'!$G$3+0.5*'Data Transformation'!$W$25,IF(C4482=1,D4482-'Data Transformation'!$W$25,FALSE))</f>
        <v>0</v>
      </c>
      <c r="E4481" t="str">
        <f t="array" ref="E4481">IF(ISLOGICAL(D4481),"",FREQUENCY(IF('Data Transformation'!$B$425:$B$8425='Bin Analysis'!$B4467,'Data Transformation'!$G$425:$G$8425),D4481))</f>
        <v/>
      </c>
      <c r="F4481" t="str">
        <f t="shared" si="558"/>
        <v/>
      </c>
      <c r="G4481">
        <f>Weighting!$H$17</f>
        <v>0</v>
      </c>
      <c r="H4481">
        <f t="array" ref="H4481">FREQUENCY(IF('Data Transformation'!$B$4:$B$8425=B4467,'Data Transformation'!$G$4:$G$8425),'Bin Analysis'!$B4481)</f>
        <v>20</v>
      </c>
      <c r="I4481">
        <f t="shared" si="559"/>
        <v>0</v>
      </c>
      <c r="J4481">
        <f t="shared" si="560"/>
        <v>0</v>
      </c>
      <c r="K4481">
        <f>J4481*Weighting!$W$17</f>
        <v>0</v>
      </c>
      <c r="M4481" s="14"/>
    </row>
    <row r="4482" spans="1:25" x14ac:dyDescent="0.25">
      <c r="A4482" s="32" t="str">
        <f>IF(Weighting!$P$18&gt;0,B4482,"")</f>
        <v/>
      </c>
      <c r="B4482">
        <f>Weighting!$C$18</f>
        <v>1.893</v>
      </c>
      <c r="C4482">
        <f>Weighting!$F$18</f>
        <v>0</v>
      </c>
      <c r="D4482" t="b">
        <f>IF(C4482=1,'Data Transformation'!$G$3+0.5*'Data Transformation'!$W$25,IF(C4483=1,D4483-'Data Transformation'!$W$25,FALSE))</f>
        <v>0</v>
      </c>
      <c r="E4482" t="str">
        <f t="array" ref="E4482">IF(ISLOGICAL(D4482),"",FREQUENCY(IF('Data Transformation'!$B$425:$B$8425='Bin Analysis'!$B4467,'Data Transformation'!$G$425:$G$8425),D4482))</f>
        <v/>
      </c>
      <c r="F4482" t="str">
        <f t="shared" si="558"/>
        <v/>
      </c>
      <c r="G4482">
        <f>Weighting!$H$18</f>
        <v>0</v>
      </c>
      <c r="H4482">
        <f t="array" ref="H4482">FREQUENCY(IF('Data Transformation'!$B$4:$B$8425=B4467,'Data Transformation'!$G$4:$G$8425),'Bin Analysis'!$B4482)</f>
        <v>20</v>
      </c>
      <c r="I4482">
        <f t="shared" si="559"/>
        <v>0</v>
      </c>
      <c r="J4482">
        <f t="shared" si="560"/>
        <v>0</v>
      </c>
      <c r="K4482">
        <f>J4482*Weighting!$W$18</f>
        <v>0</v>
      </c>
      <c r="M4482" s="14"/>
    </row>
    <row r="4483" spans="1:25" x14ac:dyDescent="0.25">
      <c r="A4483" s="32" t="str">
        <f>IF(Weighting!$P$19&gt;0,B4483,"")</f>
        <v/>
      </c>
      <c r="B4483">
        <f>Weighting!$C$19</f>
        <v>2.024</v>
      </c>
      <c r="C4483">
        <f>Weighting!$F$19</f>
        <v>0</v>
      </c>
      <c r="D4483" t="b">
        <f>IF(C4483=1,'Data Transformation'!$G$3+0.5*'Data Transformation'!$W$25,IF(C4484=1,D4484-'Data Transformation'!$W$25,FALSE))</f>
        <v>0</v>
      </c>
      <c r="E4483" t="str">
        <f t="array" ref="E4483">IF(ISLOGICAL(D4483),"",FREQUENCY(IF('Data Transformation'!$B$425:$B$8425='Bin Analysis'!$B4467,'Data Transformation'!$G$425:$G$8425),D4483))</f>
        <v/>
      </c>
      <c r="F4483" t="str">
        <f t="shared" si="558"/>
        <v/>
      </c>
      <c r="G4483">
        <f>Weighting!$H$19</f>
        <v>0</v>
      </c>
      <c r="H4483">
        <f t="array" ref="H4483">FREQUENCY(IF('Data Transformation'!$B$4:$B$8425=B4467,'Data Transformation'!$G$4:$G$8425),'Bin Analysis'!$B4483)</f>
        <v>20</v>
      </c>
      <c r="I4483">
        <f t="shared" si="559"/>
        <v>0</v>
      </c>
      <c r="J4483">
        <f t="shared" si="560"/>
        <v>0</v>
      </c>
      <c r="K4483">
        <f>J4483*Weighting!$W$19</f>
        <v>0</v>
      </c>
      <c r="M4483" s="14"/>
    </row>
    <row r="4484" spans="1:25" x14ac:dyDescent="0.25">
      <c r="A4484" s="32" t="str">
        <f>IF(Weighting!$P$20&gt;0,B4484,"")</f>
        <v/>
      </c>
      <c r="B4484">
        <f>Weighting!$C$20</f>
        <v>2.1550000000000002</v>
      </c>
      <c r="C4484">
        <f>Weighting!$F$20</f>
        <v>0</v>
      </c>
      <c r="D4484" t="b">
        <f>IF(C4484=1,'Data Transformation'!$G$3+0.5*'Data Transformation'!$W$25,IF(C4485=1,D4485-'Data Transformation'!$W$25,FALSE))</f>
        <v>0</v>
      </c>
      <c r="E4484" t="str">
        <f t="array" ref="E4484">IF(ISLOGICAL(D4484),"",FREQUENCY(IF('Data Transformation'!$B$425:$B$8425='Bin Analysis'!$B4467,'Data Transformation'!$G$425:$G$8425),D4484))</f>
        <v/>
      </c>
      <c r="F4484" t="str">
        <f t="shared" si="558"/>
        <v/>
      </c>
      <c r="G4484">
        <f>Weighting!$H$20</f>
        <v>0</v>
      </c>
      <c r="H4484">
        <f t="array" ref="H4484">FREQUENCY(IF('Data Transformation'!$B$4:$B$8425=B4467,'Data Transformation'!$G$4:$G$8425),'Bin Analysis'!$B4484)</f>
        <v>20</v>
      </c>
      <c r="I4484">
        <f t="shared" si="559"/>
        <v>0</v>
      </c>
      <c r="J4484">
        <f t="shared" si="560"/>
        <v>0</v>
      </c>
      <c r="K4484">
        <f>J4484*Weighting!$W$20</f>
        <v>0</v>
      </c>
      <c r="M4484" s="14"/>
    </row>
    <row r="4485" spans="1:25" x14ac:dyDescent="0.25">
      <c r="A4485" s="32" t="str">
        <f>IF(Weighting!$P$21&gt;0,B4485,"")</f>
        <v/>
      </c>
      <c r="B4485">
        <f>Weighting!$C$21</f>
        <v>2.2860000000000005</v>
      </c>
      <c r="C4485">
        <f>Weighting!$F$21</f>
        <v>0</v>
      </c>
      <c r="D4485" t="b">
        <f>IF(C4485=1,'Data Transformation'!$G$3+0.5*'Data Transformation'!$W$25,IF(C4486=1,D4486-'Data Transformation'!$W$25,FALSE))</f>
        <v>0</v>
      </c>
      <c r="E4485" t="str">
        <f t="array" ref="E4485">IF(ISLOGICAL(D4485),"",FREQUENCY(IF('Data Transformation'!$B$425:$B$8425='Bin Analysis'!$B4467,'Data Transformation'!$G$425:$G$8425),D4485))</f>
        <v/>
      </c>
      <c r="F4485" t="str">
        <f t="shared" si="558"/>
        <v/>
      </c>
      <c r="G4485">
        <f>Weighting!$H$21</f>
        <v>0</v>
      </c>
      <c r="H4485">
        <f t="array" ref="H4485">FREQUENCY(IF('Data Transformation'!$B$4:$B$8425=B4467,'Data Transformation'!$G$4:$G$8425),'Bin Analysis'!$B4485)</f>
        <v>20</v>
      </c>
      <c r="I4485">
        <f t="shared" si="559"/>
        <v>0</v>
      </c>
      <c r="J4485">
        <f t="shared" si="560"/>
        <v>0</v>
      </c>
      <c r="K4485">
        <f>J4485*Weighting!$W$21</f>
        <v>0</v>
      </c>
      <c r="M4485" s="14"/>
    </row>
    <row r="4486" spans="1:25" x14ac:dyDescent="0.25">
      <c r="A4486" s="32" t="str">
        <f>IF(Weighting!$P$22&gt;0,B4486,"")</f>
        <v/>
      </c>
      <c r="B4486">
        <f>Weighting!$C$22</f>
        <v>2.4170000000000007</v>
      </c>
      <c r="C4486">
        <f>Weighting!$F$22</f>
        <v>0</v>
      </c>
      <c r="D4486" t="b">
        <f>IF(C4486=1,'Data Transformation'!$G$3+0.5*'Data Transformation'!$W$25,IF(C4487=1,D4487-'Data Transformation'!$W$25,FALSE))</f>
        <v>0</v>
      </c>
      <c r="E4486" t="str">
        <f t="array" ref="E4486">IF(ISLOGICAL(D4486),"",FREQUENCY(IF('Data Transformation'!$B$425:$B$8425='Bin Analysis'!$B4467,'Data Transformation'!$G$425:$G$8425),D4486))</f>
        <v/>
      </c>
      <c r="F4486" t="str">
        <f t="shared" si="558"/>
        <v/>
      </c>
      <c r="G4486">
        <f>Weighting!$H$22</f>
        <v>0</v>
      </c>
      <c r="H4486">
        <f t="array" ref="H4486">FREQUENCY(IF('Data Transformation'!$B$4:$B$8425=B4467,'Data Transformation'!$G$4:$G$8425),'Bin Analysis'!$B4486)</f>
        <v>20</v>
      </c>
      <c r="I4486">
        <f t="shared" si="559"/>
        <v>0</v>
      </c>
      <c r="J4486">
        <f t="shared" si="560"/>
        <v>0</v>
      </c>
      <c r="K4486">
        <f>J4486*Weighting!$W$22</f>
        <v>0</v>
      </c>
      <c r="M4486" s="14"/>
    </row>
    <row r="4487" spans="1:25" x14ac:dyDescent="0.25">
      <c r="A4487" s="32" t="str">
        <f>IF(Weighting!$P$23&gt;0,B4487,"")</f>
        <v/>
      </c>
      <c r="B4487">
        <f>Weighting!$C$23</f>
        <v>2.5480000000000009</v>
      </c>
      <c r="C4487">
        <f>Weighting!$F$23</f>
        <v>0</v>
      </c>
      <c r="D4487" t="b">
        <f>IF(C4487=1,'Data Transformation'!$G$3+0.5*'Data Transformation'!$W$25,IF(C4488=1,D4488-'Data Transformation'!$W$25,FALSE))</f>
        <v>0</v>
      </c>
      <c r="E4487" t="str">
        <f t="array" ref="E4487">IF(ISLOGICAL(D4487),"",FREQUENCY(IF('Data Transformation'!$B$425:$B$8425='Bin Analysis'!$B4467,'Data Transformation'!$G$425:$G$8425),D4487))</f>
        <v/>
      </c>
      <c r="F4487" t="str">
        <f t="shared" si="558"/>
        <v/>
      </c>
      <c r="G4487">
        <f>Weighting!$H$23</f>
        <v>0</v>
      </c>
      <c r="H4487">
        <f t="array" ref="H4487">FREQUENCY(IF('Data Transformation'!$B$4:$B$8425=B4467,'Data Transformation'!$G$4:$G$8425),'Bin Analysis'!$B4487)</f>
        <v>20</v>
      </c>
      <c r="I4487">
        <f t="shared" si="559"/>
        <v>0</v>
      </c>
      <c r="J4487">
        <f t="shared" si="560"/>
        <v>0</v>
      </c>
      <c r="K4487">
        <f>J4487*Weighting!$W$23</f>
        <v>0</v>
      </c>
      <c r="M4487" s="14"/>
    </row>
    <row r="4488" spans="1:25" x14ac:dyDescent="0.25">
      <c r="A4488" s="32" t="str">
        <f>IF(Weighting!$P$24&gt;0,B4488,"")</f>
        <v/>
      </c>
      <c r="B4488">
        <f>Weighting!$C$24</f>
        <v>2.6790000000000012</v>
      </c>
      <c r="C4488">
        <f>Weighting!$F$24</f>
        <v>0</v>
      </c>
      <c r="D4488" t="b">
        <f>IF(C4488=1,'Data Transformation'!$G$3+0.5*'Data Transformation'!$W$25,IF(C4489=1,D4489-'Data Transformation'!$W$25,FALSE))</f>
        <v>0</v>
      </c>
      <c r="E4488" t="str">
        <f t="array" ref="E4488">IF(ISLOGICAL(D4488),"",FREQUENCY(IF('Data Transformation'!$B$425:$B$8425='Bin Analysis'!$B4467,'Data Transformation'!$G$425:$G$8425),D4488))</f>
        <v/>
      </c>
      <c r="F4488" t="str">
        <f t="shared" si="558"/>
        <v/>
      </c>
      <c r="G4488">
        <f>Weighting!$H$24</f>
        <v>0</v>
      </c>
      <c r="H4488">
        <f t="array" ref="H4488">FREQUENCY(IF('Data Transformation'!$B$4:$B$8425=B4467,'Data Transformation'!$G$4:$G$8425),'Bin Analysis'!$B4488)</f>
        <v>20</v>
      </c>
      <c r="I4488">
        <f t="shared" si="559"/>
        <v>0</v>
      </c>
      <c r="J4488">
        <f t="shared" si="560"/>
        <v>0</v>
      </c>
      <c r="K4488">
        <f>J4488*Weighting!$W$24</f>
        <v>0</v>
      </c>
      <c r="M4488" s="14"/>
    </row>
    <row r="4489" spans="1:25" x14ac:dyDescent="0.25">
      <c r="A4489" s="32" t="str">
        <f>IF(Weighting!$P$25&gt;0,B4489,"")</f>
        <v/>
      </c>
      <c r="B4489">
        <f>Weighting!$C$25</f>
        <v>2.8100000000000014</v>
      </c>
      <c r="C4489">
        <f>Weighting!$F$25</f>
        <v>0</v>
      </c>
      <c r="D4489" t="b">
        <f>IF(C4489=1,'Data Transformation'!$G$3+0.5*'Data Transformation'!$W$25,IF(C4490=1,D4490-'Data Transformation'!$W$25,FALSE))</f>
        <v>0</v>
      </c>
      <c r="E4489" t="str">
        <f t="array" ref="E4489">IF(ISLOGICAL(D4489),"",FREQUENCY(IF('Data Transformation'!$B$425:$B$8425='Bin Analysis'!$B4467,'Data Transformation'!$G$425:$G$8425),D4489))</f>
        <v/>
      </c>
      <c r="F4489" t="str">
        <f t="shared" si="558"/>
        <v/>
      </c>
      <c r="G4489">
        <f>Weighting!$H$25</f>
        <v>0</v>
      </c>
      <c r="H4489">
        <f t="array" ref="H4489">FREQUENCY(IF('Data Transformation'!$B$4:$B$8425=B4467,'Data Transformation'!$G$4:$G$8425),'Bin Analysis'!$B4489)</f>
        <v>20</v>
      </c>
      <c r="I4489">
        <f t="shared" si="559"/>
        <v>0</v>
      </c>
      <c r="J4489">
        <f t="shared" si="560"/>
        <v>0</v>
      </c>
      <c r="K4489">
        <f>J4489*Weighting!$W$25</f>
        <v>0</v>
      </c>
      <c r="M4489" s="14"/>
    </row>
    <row r="4490" spans="1:25" x14ac:dyDescent="0.25">
      <c r="O4490"/>
      <c r="P4490"/>
      <c r="Q4490"/>
      <c r="R4490"/>
    </row>
    <row r="4491" spans="1:25" ht="23.25" x14ac:dyDescent="0.35">
      <c r="A4491" s="21" t="s">
        <v>0</v>
      </c>
      <c r="B4491" s="21">
        <f>IFERROR(VLOOKUP(C4491,'Data Transformation'!$L$6:$M$426,2,FALSE),"")</f>
        <v>187</v>
      </c>
      <c r="C4491" s="21">
        <f>C4467+1</f>
        <v>187</v>
      </c>
      <c r="D4491" s="21"/>
      <c r="E4491" s="21"/>
      <c r="F4491" s="21"/>
      <c r="G4491" s="21"/>
      <c r="H4491" s="22"/>
      <c r="I4491" s="22"/>
      <c r="J4491" s="22"/>
      <c r="K4491" s="21"/>
      <c r="L4491" s="21">
        <f>B4491</f>
        <v>187</v>
      </c>
      <c r="M4491" s="23">
        <f>INDEX('Data Transformation'!$O$4:$O$424,MATCH($B4491,'Data Transformation'!$M$4:$M$424,0),MATCH($M$2,'Data Transformation'!$O$3,0))</f>
        <v>13</v>
      </c>
      <c r="N4491" s="27">
        <f>IF('Input and Summary Results'!$J$16="minimum",'Bin Analysis'!X4492/(M4491-1),'Bin Analysis'!Y4491/('Bin Analysis'!M4491-1))</f>
        <v>0</v>
      </c>
      <c r="O4491" s="27">
        <f>IF(M4491=FALSE,NA(),(VLOOKUP(1,C4494:K4513,4,FALSE))/(M4491-1))</f>
        <v>8.3333333333333329E-2</v>
      </c>
      <c r="P4491" s="27">
        <f>IF(M4491=FALSE,NA(),SUM(J4494:J4513)/Weighting!$S$5)</f>
        <v>0.6</v>
      </c>
      <c r="Q4491" s="27">
        <f>IF(M4491=FALSE,NA(),SUM(K4494:K4513)/Weighting!$S$6)</f>
        <v>0.56521739130434778</v>
      </c>
      <c r="R4491" s="27">
        <f>IF(M4491=FALSE,NA(),(VLOOKUP(1,G4494:K4513,3,FALSE))/(M4491-1))</f>
        <v>0.25</v>
      </c>
      <c r="S4491" s="22" t="str">
        <f>IF(M4491=FALSE,NA(),IF(SUM(J4494:J4513)=2,"yes","no"))</f>
        <v>no</v>
      </c>
      <c r="X4491" s="2" cm="2">
        <f t="array" ref="X4491:X4492">FREQUENCY(IF('Data Transformation'!$B$425:$B$6424='Bin Analysis'!L4491,'Data Transformation'!$G$425:$G$6424),'Data Transformation'!$U$11)</f>
        <v>12</v>
      </c>
      <c r="Y4491" s="2" cm="2">
        <f t="array" ref="Y4491:Y4492">FREQUENCY(IF('Data Transformation'!$B$425:$B$6424='Bin Analysis'!L4491,'Data Transformation'!$G$425:$G$6424),'Data Transformation'!$U$12)</f>
        <v>11</v>
      </c>
    </row>
    <row r="4492" spans="1:25" x14ac:dyDescent="0.25">
      <c r="A4492" s="14" t="s">
        <v>67</v>
      </c>
      <c r="B4492" t="s">
        <v>47</v>
      </c>
      <c r="C4492" t="s">
        <v>5</v>
      </c>
      <c r="D4492" t="s">
        <v>100</v>
      </c>
      <c r="E4492" t="s">
        <v>101</v>
      </c>
      <c r="F4492" t="s">
        <v>102</v>
      </c>
      <c r="G4492" t="s">
        <v>70</v>
      </c>
      <c r="H4492" t="s">
        <v>31</v>
      </c>
      <c r="I4492" t="s">
        <v>32</v>
      </c>
      <c r="J4492" t="s">
        <v>46</v>
      </c>
      <c r="K4492" s="14" t="s">
        <v>45</v>
      </c>
      <c r="M4492" s="14"/>
      <c r="X4492" s="2">
        <v>0</v>
      </c>
      <c r="Y4492" s="2">
        <v>1</v>
      </c>
    </row>
    <row r="4493" spans="1:25" x14ac:dyDescent="0.25">
      <c r="A4493" s="32"/>
      <c r="D4493" t="b">
        <f>IF(C4493=1,'Data Transformation'!$G$3+0.5*'Data Transformation'!$W$25,IF(C4494=1,D4494-'Data Transformation'!$W$25,FALSE))</f>
        <v>0</v>
      </c>
      <c r="E4493" t="str">
        <f t="array" ref="E4493">IF(ISLOGICAL(D4493),"",FREQUENCY(IF('Data Transformation'!$B$425:$B$8425='Bin Analysis'!$B4491,'Data Transformation'!$G$425:$G$8425),D4493))</f>
        <v/>
      </c>
      <c r="F4493" t="str">
        <f>IF(ISLOGICAL(D4493),"",E4493-E4492)</f>
        <v/>
      </c>
      <c r="M4493" s="14"/>
    </row>
    <row r="4494" spans="1:25" x14ac:dyDescent="0.25">
      <c r="A4494" s="32">
        <f>IF(Weighting!$P$6&gt;0,B4494,"")</f>
        <v>0.32100000000000001</v>
      </c>
      <c r="B4494">
        <f>Weighting!$C$6</f>
        <v>0.32100000000000001</v>
      </c>
      <c r="C4494">
        <f>Weighting!$F$6</f>
        <v>0</v>
      </c>
      <c r="D4494" t="b">
        <f>IF(C4494=1,'Data Transformation'!$G$3+0.5*'Data Transformation'!$W$25,IF(C4495=1,D4495-'Data Transformation'!$W$25,FALSE))</f>
        <v>0</v>
      </c>
      <c r="E4494" t="str">
        <f t="array" ref="E4494">IF(ISLOGICAL(D4494),"",FREQUENCY(IF('Data Transformation'!$B$425:$B$8425='Bin Analysis'!$B4491,'Data Transformation'!$G$425:$G$8425),D4494))</f>
        <v/>
      </c>
      <c r="F4494" t="str">
        <f>IF(ISLOGICAL(D4494),"",E4494-E4493)</f>
        <v/>
      </c>
      <c r="G4494">
        <f>Weighting!$H$6</f>
        <v>1</v>
      </c>
      <c r="H4494">
        <f t="array" ref="H4494">FREQUENCY(IF('Data Transformation'!$B$4:$B$8425=B4491,'Data Transformation'!$G$4:$G$8425),'Bin Analysis'!$B4494)</f>
        <v>3</v>
      </c>
      <c r="I4494">
        <f>H4494-H4493</f>
        <v>3</v>
      </c>
      <c r="J4494">
        <f>IF(I4494=0,0,1)</f>
        <v>1</v>
      </c>
      <c r="K4494">
        <f>J4494*Weighting!$W$6</f>
        <v>1</v>
      </c>
      <c r="M4494" s="14"/>
    </row>
    <row r="4495" spans="1:25" x14ac:dyDescent="0.25">
      <c r="A4495" s="32">
        <f>IF(Weighting!$P$7&gt;0,B4495,"")</f>
        <v>0.45200000000000001</v>
      </c>
      <c r="B4495">
        <f>Weighting!$C$7</f>
        <v>0.45200000000000001</v>
      </c>
      <c r="C4495">
        <f>Weighting!$F$7</f>
        <v>0</v>
      </c>
      <c r="D4495" t="b">
        <f>IF(C4495=1,'Data Transformation'!$G$3+0.5*'Data Transformation'!$W$25,IF(C4496=1,D4496-'Data Transformation'!$W$25,FALSE))</f>
        <v>0</v>
      </c>
      <c r="E4495" t="str">
        <f t="array" ref="E4495">IF(ISLOGICAL(D4495),"",FREQUENCY(IF('Data Transformation'!$B$425:$B$8425='Bin Analysis'!$B4491,'Data Transformation'!$G$425:$G$8425),D4495))</f>
        <v/>
      </c>
      <c r="F4495" t="str">
        <f t="shared" ref="F4495:F4513" si="561">IF(ISLOGICAL(D4495),"",E4495-E4494)</f>
        <v/>
      </c>
      <c r="G4495">
        <f>Weighting!$H$7</f>
        <v>0</v>
      </c>
      <c r="H4495">
        <f t="array" ref="H4495">FREQUENCY(IF('Data Transformation'!$B$4:$B$8425=B4491,'Data Transformation'!$G$4:$G$8425),'Bin Analysis'!$B4495)</f>
        <v>4</v>
      </c>
      <c r="I4495">
        <f t="shared" ref="I4495:I4513" si="562">H4495-H4494</f>
        <v>1</v>
      </c>
      <c r="J4495">
        <f>IF(I4495=0,0,1)</f>
        <v>1</v>
      </c>
      <c r="K4495">
        <f>J4495*Weighting!$W$7</f>
        <v>2</v>
      </c>
      <c r="M4495" s="14"/>
    </row>
    <row r="4496" spans="1:25" x14ac:dyDescent="0.25">
      <c r="A4496" s="32">
        <f>IF(Weighting!$P$8&gt;0,B4496,"")</f>
        <v>0.58299999999999996</v>
      </c>
      <c r="B4496">
        <f>Weighting!$C$8</f>
        <v>0.58299999999999996</v>
      </c>
      <c r="C4496">
        <f>Weighting!$F$8</f>
        <v>0</v>
      </c>
      <c r="D4496" t="b">
        <f>IF(C4496=1,'Data Transformation'!$G$3+0.5*'Data Transformation'!$W$25,IF(C4497=1,D4497-'Data Transformation'!$W$25,FALSE))</f>
        <v>0</v>
      </c>
      <c r="E4496" t="str">
        <f t="array" ref="E4496">IF(ISLOGICAL(D4496),"",FREQUENCY(IF('Data Transformation'!$B$425:$B$8425='Bin Analysis'!$B4491,'Data Transformation'!$G$425:$G$8425),D4496))</f>
        <v/>
      </c>
      <c r="F4496" t="str">
        <f t="shared" si="561"/>
        <v/>
      </c>
      <c r="G4496">
        <f>Weighting!$H$8</f>
        <v>0</v>
      </c>
      <c r="H4496">
        <f t="array" ref="H4496">FREQUENCY(IF('Data Transformation'!$B$4:$B$8425=B4491,'Data Transformation'!$G$4:$G$8425),'Bin Analysis'!$B4496)</f>
        <v>7</v>
      </c>
      <c r="I4496">
        <f t="shared" si="562"/>
        <v>3</v>
      </c>
      <c r="J4496">
        <f t="shared" ref="J4496:J4513" si="563">IF(I4496=0,0,1)</f>
        <v>1</v>
      </c>
      <c r="K4496">
        <f>J4496*Weighting!$W$8</f>
        <v>3</v>
      </c>
      <c r="M4496" s="14"/>
    </row>
    <row r="4497" spans="1:13" x14ac:dyDescent="0.25">
      <c r="A4497" s="32">
        <f>IF(Weighting!$P$9&gt;0,B4497,"")</f>
        <v>0.71399999999999997</v>
      </c>
      <c r="B4497" s="50">
        <f>Weighting!$C$9</f>
        <v>0.71399999999999997</v>
      </c>
      <c r="C4497">
        <f>Weighting!$F$9</f>
        <v>0</v>
      </c>
      <c r="D4497" t="b">
        <f>IF(C4497=1,'Data Transformation'!$G$3+0.5*'Data Transformation'!$W$25,IF(C4498=1,D4498-'Data Transformation'!$W$25,FALSE))</f>
        <v>0</v>
      </c>
      <c r="E4497" t="str">
        <f t="array" ref="E4497">IF(ISLOGICAL(D4497),"",FREQUENCY(IF('Data Transformation'!$B$425:$B$8425='Bin Analysis'!$B4491,'Data Transformation'!$G$425:$G$8425),D4497))</f>
        <v/>
      </c>
      <c r="F4497" t="str">
        <f t="shared" si="561"/>
        <v/>
      </c>
      <c r="G4497">
        <f>Weighting!$H$9</f>
        <v>0</v>
      </c>
      <c r="H4497">
        <f t="array" ref="H4497">FREQUENCY(IF('Data Transformation'!$B$4:$B$8425=B4491,'Data Transformation'!$G$4:$G$8425),'Bin Analysis'!$B4497)</f>
        <v>10</v>
      </c>
      <c r="I4497">
        <f t="shared" si="562"/>
        <v>3</v>
      </c>
      <c r="J4497">
        <f t="shared" si="563"/>
        <v>1</v>
      </c>
      <c r="K4497">
        <f>J4497*Weighting!$W$9</f>
        <v>3</v>
      </c>
      <c r="M4497" s="14"/>
    </row>
    <row r="4498" spans="1:13" x14ac:dyDescent="0.25">
      <c r="A4498" s="32">
        <f>IF(Weighting!$P$10&gt;0,B4498,"")</f>
        <v>0.84499999999999997</v>
      </c>
      <c r="B4498">
        <f>Weighting!$C$10</f>
        <v>0.84499999999999997</v>
      </c>
      <c r="C4498">
        <f>Weighting!$F$10</f>
        <v>0</v>
      </c>
      <c r="D4498" t="b">
        <f>IF(C4498=1,'Data Transformation'!$G$3+0.5*'Data Transformation'!$W$25,IF(C4499=1,D4499-'Data Transformation'!$W$25,FALSE))</f>
        <v>0</v>
      </c>
      <c r="E4498" t="str">
        <f t="array" ref="E4498">IF(ISLOGICAL(D4498),"",FREQUENCY(IF('Data Transformation'!$B$425:$B$8425='Bin Analysis'!$B4491,'Data Transformation'!$G$425:$G$8425),D4498))</f>
        <v/>
      </c>
      <c r="F4498" t="str">
        <f t="shared" si="561"/>
        <v/>
      </c>
      <c r="G4498">
        <f>Weighting!$H$10</f>
        <v>0</v>
      </c>
      <c r="H4498">
        <f t="array" ref="H4498">FREQUENCY(IF('Data Transformation'!$B$4:$B$8425=B4491,'Data Transformation'!$G$4:$G$8425),'Bin Analysis'!$B4498)</f>
        <v>11</v>
      </c>
      <c r="I4498">
        <f t="shared" si="562"/>
        <v>1</v>
      </c>
      <c r="J4498">
        <f t="shared" si="563"/>
        <v>1</v>
      </c>
      <c r="K4498">
        <f>J4498*Weighting!$W$10</f>
        <v>3</v>
      </c>
      <c r="M4498" s="14"/>
    </row>
    <row r="4499" spans="1:13" x14ac:dyDescent="0.25">
      <c r="A4499" s="32">
        <f>IF(Weighting!$P$11&gt;0,B4499,"")</f>
        <v>0.97599999999999998</v>
      </c>
      <c r="B4499">
        <f>Weighting!$C$11</f>
        <v>0.97599999999999998</v>
      </c>
      <c r="C4499">
        <f>Weighting!$F$11</f>
        <v>0</v>
      </c>
      <c r="D4499">
        <f>IF(C4499=1,'Data Transformation'!$G$3+0.5*'Data Transformation'!$W$25,IF(C4500=1,D4500-'Data Transformation'!$W$25,FALSE))</f>
        <v>0.86899999999999999</v>
      </c>
      <c r="E4499">
        <f t="array" ref="E4499">IF(ISLOGICAL(D4499),"",FREQUENCY(IF('Data Transformation'!$B$425:$B$8425='Bin Analysis'!$B4491,'Data Transformation'!$G$425:$G$8425),D4499))</f>
        <v>11</v>
      </c>
      <c r="F4499" t="e">
        <f t="shared" si="561"/>
        <v>#VALUE!</v>
      </c>
      <c r="G4499">
        <f>Weighting!$H$11</f>
        <v>0</v>
      </c>
      <c r="H4499">
        <f t="array" ref="H4499">FREQUENCY(IF('Data Transformation'!$B$4:$B$8425=B4491,'Data Transformation'!$G$4:$G$8425),'Bin Analysis'!$B4499)</f>
        <v>11</v>
      </c>
      <c r="I4499">
        <f t="shared" si="562"/>
        <v>0</v>
      </c>
      <c r="J4499">
        <f t="shared" si="563"/>
        <v>0</v>
      </c>
      <c r="K4499">
        <f>J4499*Weighting!$W$11</f>
        <v>0</v>
      </c>
      <c r="M4499" s="14"/>
    </row>
    <row r="4500" spans="1:13" x14ac:dyDescent="0.25">
      <c r="A4500" s="32">
        <f>IF(Weighting!$P$12&gt;0,B4500,"")</f>
        <v>1.107</v>
      </c>
      <c r="B4500">
        <f>Weighting!$C$12</f>
        <v>1.107</v>
      </c>
      <c r="C4500">
        <f>Weighting!$F$12</f>
        <v>1</v>
      </c>
      <c r="D4500">
        <f>IF(C4500=1,'Data Transformation'!$G$3+0.5*'Data Transformation'!$W$25,IF(C4501=1,D4501-'Data Transformation'!$W$25,FALSE))</f>
        <v>1.131</v>
      </c>
      <c r="E4500">
        <f t="array" ref="E4500">IF(ISLOGICAL(D4500),"",FREQUENCY(IF('Data Transformation'!$B$425:$B$8425='Bin Analysis'!$B4491,'Data Transformation'!$G$425:$G$8425),D4500))</f>
        <v>12</v>
      </c>
      <c r="F4500">
        <f t="shared" si="561"/>
        <v>1</v>
      </c>
      <c r="G4500">
        <f>Weighting!$H$12</f>
        <v>0</v>
      </c>
      <c r="H4500">
        <f t="array" ref="H4500">FREQUENCY(IF('Data Transformation'!$B$4:$B$8425=B4491,'Data Transformation'!$G$4:$G$8425),'Bin Analysis'!$B4500)</f>
        <v>13</v>
      </c>
      <c r="I4500">
        <f t="shared" si="562"/>
        <v>2</v>
      </c>
      <c r="J4500">
        <f t="shared" si="563"/>
        <v>1</v>
      </c>
      <c r="K4500">
        <f>J4500*Weighting!$W$12</f>
        <v>1</v>
      </c>
      <c r="M4500" s="14"/>
    </row>
    <row r="4501" spans="1:13" x14ac:dyDescent="0.25">
      <c r="A4501" s="32">
        <f>IF(Weighting!$P$13&gt;0,B4501,"")</f>
        <v>1.238</v>
      </c>
      <c r="B4501">
        <f>Weighting!$C$13</f>
        <v>1.238</v>
      </c>
      <c r="C4501">
        <f>Weighting!$F$13</f>
        <v>0</v>
      </c>
      <c r="D4501" t="b">
        <f>IF(C4501=1,'Data Transformation'!$G$3+0.5*'Data Transformation'!$W$25,IF(C4502=1,D4502-'Data Transformation'!$W$25,FALSE))</f>
        <v>0</v>
      </c>
      <c r="E4501" t="str">
        <f t="array" ref="E4501">IF(ISLOGICAL(D4501),"",FREQUENCY(IF('Data Transformation'!$B$425:$B$8425='Bin Analysis'!$B4491,'Data Transformation'!$G$425:$G$8425),D4501))</f>
        <v/>
      </c>
      <c r="F4501" t="str">
        <f t="shared" si="561"/>
        <v/>
      </c>
      <c r="G4501">
        <f>Weighting!$H$13</f>
        <v>0</v>
      </c>
      <c r="H4501">
        <f t="array" ref="H4501">FREQUENCY(IF('Data Transformation'!$B$4:$B$8425=B4491,'Data Transformation'!$G$4:$G$8425),'Bin Analysis'!$B4501)</f>
        <v>13</v>
      </c>
      <c r="I4501">
        <f t="shared" si="562"/>
        <v>0</v>
      </c>
      <c r="J4501">
        <f t="shared" si="563"/>
        <v>0</v>
      </c>
      <c r="K4501">
        <f>J4501*Weighting!$W$13</f>
        <v>0</v>
      </c>
      <c r="M4501" s="14"/>
    </row>
    <row r="4502" spans="1:13" x14ac:dyDescent="0.25">
      <c r="A4502" s="32">
        <f>IF(Weighting!$P$14&gt;0,B4502,"")</f>
        <v>1.369</v>
      </c>
      <c r="B4502">
        <f>Weighting!$C$14</f>
        <v>1.369</v>
      </c>
      <c r="C4502">
        <f>Weighting!$F$14</f>
        <v>0</v>
      </c>
      <c r="D4502" t="b">
        <f>IF(C4502=1,'Data Transformation'!$G$3+0.5*'Data Transformation'!$W$25,IF(C4503=1,D4503-'Data Transformation'!$W$25,FALSE))</f>
        <v>0</v>
      </c>
      <c r="E4502" t="str">
        <f t="array" ref="E4502">IF(ISLOGICAL(D4502),"",FREQUENCY(IF('Data Transformation'!$B$425:$B$8425='Bin Analysis'!$B4491,'Data Transformation'!$G$425:$G$8425),D4502))</f>
        <v/>
      </c>
      <c r="F4502" t="str">
        <f t="shared" si="561"/>
        <v/>
      </c>
      <c r="G4502">
        <f>Weighting!$H$14</f>
        <v>0</v>
      </c>
      <c r="H4502">
        <f t="array" ref="H4502">FREQUENCY(IF('Data Transformation'!$B$4:$B$8425=B4491,'Data Transformation'!$G$4:$G$8425),'Bin Analysis'!$B4502)</f>
        <v>13</v>
      </c>
      <c r="I4502">
        <f t="shared" si="562"/>
        <v>0</v>
      </c>
      <c r="J4502">
        <f t="shared" si="563"/>
        <v>0</v>
      </c>
      <c r="K4502">
        <f>J4502*Weighting!$W$14</f>
        <v>0</v>
      </c>
      <c r="M4502" s="14"/>
    </row>
    <row r="4503" spans="1:13" x14ac:dyDescent="0.25">
      <c r="A4503" s="32">
        <f>IF(Weighting!$P$15&gt;0,B4503,"")</f>
        <v>1.5000009999999999</v>
      </c>
      <c r="B4503">
        <f>Weighting!$C$15</f>
        <v>1.5000009999999999</v>
      </c>
      <c r="C4503">
        <f>Weighting!$F$15</f>
        <v>0</v>
      </c>
      <c r="D4503" t="b">
        <f>IF(C4503=1,'Data Transformation'!$G$3+0.5*'Data Transformation'!$W$25,IF(C4504=1,D4504-'Data Transformation'!$W$25,FALSE))</f>
        <v>0</v>
      </c>
      <c r="E4503" t="str">
        <f t="array" ref="E4503">IF(ISLOGICAL(D4503),"",FREQUENCY(IF('Data Transformation'!$B$425:$B$8425='Bin Analysis'!$B4491,'Data Transformation'!$G$425:$G$8425),D4503))</f>
        <v/>
      </c>
      <c r="F4503" t="str">
        <f t="shared" si="561"/>
        <v/>
      </c>
      <c r="G4503">
        <f>Weighting!$H$15</f>
        <v>0</v>
      </c>
      <c r="H4503">
        <f t="array" ref="H4503">FREQUENCY(IF('Data Transformation'!$B$4:$B$8425=B4491,'Data Transformation'!$G$4:$G$8425),'Bin Analysis'!$B4503)</f>
        <v>13</v>
      </c>
      <c r="I4503">
        <f t="shared" si="562"/>
        <v>0</v>
      </c>
      <c r="J4503">
        <f t="shared" si="563"/>
        <v>0</v>
      </c>
      <c r="K4503">
        <f>J4503*Weighting!$W$15</f>
        <v>0</v>
      </c>
      <c r="M4503" s="14"/>
    </row>
    <row r="4504" spans="1:13" x14ac:dyDescent="0.25">
      <c r="A4504" s="32" t="str">
        <f>IF(Weighting!$P$16&gt;0,B4504,"")</f>
        <v/>
      </c>
      <c r="B4504">
        <f>Weighting!$C$16</f>
        <v>1.631</v>
      </c>
      <c r="C4504">
        <f>Weighting!$F$16</f>
        <v>0</v>
      </c>
      <c r="D4504" t="b">
        <f>IF(C4504=1,'Data Transformation'!$G$3+0.5*'Data Transformation'!$W$25,IF(C4505=1,D4505-'Data Transformation'!$W$25,FALSE))</f>
        <v>0</v>
      </c>
      <c r="E4504" t="str">
        <f t="array" ref="E4504">IF(ISLOGICAL(D4504),"",FREQUENCY(IF('Data Transformation'!$B$425:$B$8425='Bin Analysis'!$B4491,'Data Transformation'!$G$425:$G$8425),D4504))</f>
        <v/>
      </c>
      <c r="F4504" t="str">
        <f t="shared" si="561"/>
        <v/>
      </c>
      <c r="G4504">
        <f>Weighting!$H$16</f>
        <v>0</v>
      </c>
      <c r="H4504">
        <f t="array" ref="H4504">FREQUENCY(IF('Data Transformation'!$B$4:$B$8425=B4491,'Data Transformation'!$G$4:$G$8425),'Bin Analysis'!$B4504)</f>
        <v>13</v>
      </c>
      <c r="I4504">
        <f t="shared" si="562"/>
        <v>0</v>
      </c>
      <c r="J4504">
        <f t="shared" si="563"/>
        <v>0</v>
      </c>
      <c r="K4504">
        <f>J4504*Weighting!$W$16</f>
        <v>0</v>
      </c>
      <c r="M4504" s="14"/>
    </row>
    <row r="4505" spans="1:13" x14ac:dyDescent="0.25">
      <c r="A4505" s="32" t="str">
        <f>IF(Weighting!$P$17&gt;0,B4505,"")</f>
        <v/>
      </c>
      <c r="B4505">
        <f>Weighting!$C$17</f>
        <v>1.762</v>
      </c>
      <c r="C4505">
        <f>Weighting!$F$17</f>
        <v>0</v>
      </c>
      <c r="D4505" t="b">
        <f>IF(C4505=1,'Data Transformation'!$G$3+0.5*'Data Transformation'!$W$25,IF(C4506=1,D4506-'Data Transformation'!$W$25,FALSE))</f>
        <v>0</v>
      </c>
      <c r="E4505" t="str">
        <f t="array" ref="E4505">IF(ISLOGICAL(D4505),"",FREQUENCY(IF('Data Transformation'!$B$425:$B$8425='Bin Analysis'!$B4491,'Data Transformation'!$G$425:$G$8425),D4505))</f>
        <v/>
      </c>
      <c r="F4505" t="str">
        <f t="shared" si="561"/>
        <v/>
      </c>
      <c r="G4505">
        <f>Weighting!$H$17</f>
        <v>0</v>
      </c>
      <c r="H4505">
        <f t="array" ref="H4505">FREQUENCY(IF('Data Transformation'!$B$4:$B$8425=B4491,'Data Transformation'!$G$4:$G$8425),'Bin Analysis'!$B4505)</f>
        <v>13</v>
      </c>
      <c r="I4505">
        <f t="shared" si="562"/>
        <v>0</v>
      </c>
      <c r="J4505">
        <f t="shared" si="563"/>
        <v>0</v>
      </c>
      <c r="K4505">
        <f>J4505*Weighting!$W$17</f>
        <v>0</v>
      </c>
      <c r="M4505" s="14"/>
    </row>
    <row r="4506" spans="1:13" x14ac:dyDescent="0.25">
      <c r="A4506" s="32" t="str">
        <f>IF(Weighting!$P$18&gt;0,B4506,"")</f>
        <v/>
      </c>
      <c r="B4506">
        <f>Weighting!$C$18</f>
        <v>1.893</v>
      </c>
      <c r="C4506">
        <f>Weighting!$F$18</f>
        <v>0</v>
      </c>
      <c r="D4506" t="b">
        <f>IF(C4506=1,'Data Transformation'!$G$3+0.5*'Data Transformation'!$W$25,IF(C4507=1,D4507-'Data Transformation'!$W$25,FALSE))</f>
        <v>0</v>
      </c>
      <c r="E4506" t="str">
        <f t="array" ref="E4506">IF(ISLOGICAL(D4506),"",FREQUENCY(IF('Data Transformation'!$B$425:$B$8425='Bin Analysis'!$B4491,'Data Transformation'!$G$425:$G$8425),D4506))</f>
        <v/>
      </c>
      <c r="F4506" t="str">
        <f t="shared" si="561"/>
        <v/>
      </c>
      <c r="G4506">
        <f>Weighting!$H$18</f>
        <v>0</v>
      </c>
      <c r="H4506">
        <f t="array" ref="H4506">FREQUENCY(IF('Data Transformation'!$B$4:$B$8425=B4491,'Data Transformation'!$G$4:$G$8425),'Bin Analysis'!$B4506)</f>
        <v>13</v>
      </c>
      <c r="I4506">
        <f t="shared" si="562"/>
        <v>0</v>
      </c>
      <c r="J4506">
        <f t="shared" si="563"/>
        <v>0</v>
      </c>
      <c r="K4506">
        <f>J4506*Weighting!$W$18</f>
        <v>0</v>
      </c>
      <c r="M4506" s="14"/>
    </row>
    <row r="4507" spans="1:13" x14ac:dyDescent="0.25">
      <c r="A4507" s="32" t="str">
        <f>IF(Weighting!$P$19&gt;0,B4507,"")</f>
        <v/>
      </c>
      <c r="B4507">
        <f>Weighting!$C$19</f>
        <v>2.024</v>
      </c>
      <c r="C4507">
        <f>Weighting!$F$19</f>
        <v>0</v>
      </c>
      <c r="D4507" t="b">
        <f>IF(C4507=1,'Data Transformation'!$G$3+0.5*'Data Transformation'!$W$25,IF(C4508=1,D4508-'Data Transformation'!$W$25,FALSE))</f>
        <v>0</v>
      </c>
      <c r="E4507" t="str">
        <f t="array" ref="E4507">IF(ISLOGICAL(D4507),"",FREQUENCY(IF('Data Transformation'!$B$425:$B$8425='Bin Analysis'!$B4491,'Data Transformation'!$G$425:$G$8425),D4507))</f>
        <v/>
      </c>
      <c r="F4507" t="str">
        <f t="shared" si="561"/>
        <v/>
      </c>
      <c r="G4507">
        <f>Weighting!$H$19</f>
        <v>0</v>
      </c>
      <c r="H4507">
        <f t="array" ref="H4507">FREQUENCY(IF('Data Transformation'!$B$4:$B$8425=B4491,'Data Transformation'!$G$4:$G$8425),'Bin Analysis'!$B4507)</f>
        <v>13</v>
      </c>
      <c r="I4507">
        <f t="shared" si="562"/>
        <v>0</v>
      </c>
      <c r="J4507">
        <f t="shared" si="563"/>
        <v>0</v>
      </c>
      <c r="K4507">
        <f>J4507*Weighting!$W$19</f>
        <v>0</v>
      </c>
      <c r="M4507" s="14"/>
    </row>
    <row r="4508" spans="1:13" x14ac:dyDescent="0.25">
      <c r="A4508" s="32" t="str">
        <f>IF(Weighting!$P$20&gt;0,B4508,"")</f>
        <v/>
      </c>
      <c r="B4508">
        <f>Weighting!$C$20</f>
        <v>2.1550000000000002</v>
      </c>
      <c r="C4508">
        <f>Weighting!$F$20</f>
        <v>0</v>
      </c>
      <c r="D4508" t="b">
        <f>IF(C4508=1,'Data Transformation'!$G$3+0.5*'Data Transformation'!$W$25,IF(C4509=1,D4509-'Data Transformation'!$W$25,FALSE))</f>
        <v>0</v>
      </c>
      <c r="E4508" t="str">
        <f t="array" ref="E4508">IF(ISLOGICAL(D4508),"",FREQUENCY(IF('Data Transformation'!$B$425:$B$8425='Bin Analysis'!$B4491,'Data Transformation'!$G$425:$G$8425),D4508))</f>
        <v/>
      </c>
      <c r="F4508" t="str">
        <f t="shared" si="561"/>
        <v/>
      </c>
      <c r="G4508">
        <f>Weighting!$H$20</f>
        <v>0</v>
      </c>
      <c r="H4508">
        <f t="array" ref="H4508">FREQUENCY(IF('Data Transformation'!$B$4:$B$8425=B4491,'Data Transformation'!$G$4:$G$8425),'Bin Analysis'!$B4508)</f>
        <v>13</v>
      </c>
      <c r="I4508">
        <f t="shared" si="562"/>
        <v>0</v>
      </c>
      <c r="J4508">
        <f t="shared" si="563"/>
        <v>0</v>
      </c>
      <c r="K4508">
        <f>J4508*Weighting!$W$20</f>
        <v>0</v>
      </c>
      <c r="M4508" s="14"/>
    </row>
    <row r="4509" spans="1:13" x14ac:dyDescent="0.25">
      <c r="A4509" s="32" t="str">
        <f>IF(Weighting!$P$21&gt;0,B4509,"")</f>
        <v/>
      </c>
      <c r="B4509">
        <f>Weighting!$C$21</f>
        <v>2.2860000000000005</v>
      </c>
      <c r="C4509">
        <f>Weighting!$F$21</f>
        <v>0</v>
      </c>
      <c r="D4509" t="b">
        <f>IF(C4509=1,'Data Transformation'!$G$3+0.5*'Data Transformation'!$W$25,IF(C4510=1,D4510-'Data Transformation'!$W$25,FALSE))</f>
        <v>0</v>
      </c>
      <c r="E4509" t="str">
        <f t="array" ref="E4509">IF(ISLOGICAL(D4509),"",FREQUENCY(IF('Data Transformation'!$B$425:$B$8425='Bin Analysis'!$B4491,'Data Transformation'!$G$425:$G$8425),D4509))</f>
        <v/>
      </c>
      <c r="F4509" t="str">
        <f t="shared" si="561"/>
        <v/>
      </c>
      <c r="G4509">
        <f>Weighting!$H$21</f>
        <v>0</v>
      </c>
      <c r="H4509">
        <f t="array" ref="H4509">FREQUENCY(IF('Data Transformation'!$B$4:$B$8425=B4491,'Data Transformation'!$G$4:$G$8425),'Bin Analysis'!$B4509)</f>
        <v>13</v>
      </c>
      <c r="I4509">
        <f t="shared" si="562"/>
        <v>0</v>
      </c>
      <c r="J4509">
        <f t="shared" si="563"/>
        <v>0</v>
      </c>
      <c r="K4509">
        <f>J4509*Weighting!$W$21</f>
        <v>0</v>
      </c>
      <c r="M4509" s="14"/>
    </row>
    <row r="4510" spans="1:13" x14ac:dyDescent="0.25">
      <c r="A4510" s="32" t="str">
        <f>IF(Weighting!$P$22&gt;0,B4510,"")</f>
        <v/>
      </c>
      <c r="B4510">
        <f>Weighting!$C$22</f>
        <v>2.4170000000000007</v>
      </c>
      <c r="C4510">
        <f>Weighting!$F$22</f>
        <v>0</v>
      </c>
      <c r="D4510" t="b">
        <f>IF(C4510=1,'Data Transformation'!$G$3+0.5*'Data Transformation'!$W$25,IF(C4511=1,D4511-'Data Transformation'!$W$25,FALSE))</f>
        <v>0</v>
      </c>
      <c r="E4510" t="str">
        <f t="array" ref="E4510">IF(ISLOGICAL(D4510),"",FREQUENCY(IF('Data Transformation'!$B$425:$B$8425='Bin Analysis'!$B4491,'Data Transformation'!$G$425:$G$8425),D4510))</f>
        <v/>
      </c>
      <c r="F4510" t="str">
        <f t="shared" si="561"/>
        <v/>
      </c>
      <c r="G4510">
        <f>Weighting!$H$22</f>
        <v>0</v>
      </c>
      <c r="H4510">
        <f t="array" ref="H4510">FREQUENCY(IF('Data Transformation'!$B$4:$B$8425=B4491,'Data Transformation'!$G$4:$G$8425),'Bin Analysis'!$B4510)</f>
        <v>13</v>
      </c>
      <c r="I4510">
        <f t="shared" si="562"/>
        <v>0</v>
      </c>
      <c r="J4510">
        <f t="shared" si="563"/>
        <v>0</v>
      </c>
      <c r="K4510">
        <f>J4510*Weighting!$W$22</f>
        <v>0</v>
      </c>
      <c r="M4510" s="14"/>
    </row>
    <row r="4511" spans="1:13" x14ac:dyDescent="0.25">
      <c r="A4511" s="32" t="str">
        <f>IF(Weighting!$P$23&gt;0,B4511,"")</f>
        <v/>
      </c>
      <c r="B4511">
        <f>Weighting!$C$23</f>
        <v>2.5480000000000009</v>
      </c>
      <c r="C4511">
        <f>Weighting!$F$23</f>
        <v>0</v>
      </c>
      <c r="D4511" t="b">
        <f>IF(C4511=1,'Data Transformation'!$G$3+0.5*'Data Transformation'!$W$25,IF(C4512=1,D4512-'Data Transformation'!$W$25,FALSE))</f>
        <v>0</v>
      </c>
      <c r="E4511" t="str">
        <f t="array" ref="E4511">IF(ISLOGICAL(D4511),"",FREQUENCY(IF('Data Transformation'!$B$425:$B$8425='Bin Analysis'!$B4491,'Data Transformation'!$G$425:$G$8425),D4511))</f>
        <v/>
      </c>
      <c r="F4511" t="str">
        <f t="shared" si="561"/>
        <v/>
      </c>
      <c r="G4511">
        <f>Weighting!$H$23</f>
        <v>0</v>
      </c>
      <c r="H4511">
        <f t="array" ref="H4511">FREQUENCY(IF('Data Transformation'!$B$4:$B$8425=B4491,'Data Transformation'!$G$4:$G$8425),'Bin Analysis'!$B4511)</f>
        <v>13</v>
      </c>
      <c r="I4511">
        <f t="shared" si="562"/>
        <v>0</v>
      </c>
      <c r="J4511">
        <f t="shared" si="563"/>
        <v>0</v>
      </c>
      <c r="K4511">
        <f>J4511*Weighting!$W$23</f>
        <v>0</v>
      </c>
      <c r="M4511" s="14"/>
    </row>
    <row r="4512" spans="1:13" x14ac:dyDescent="0.25">
      <c r="A4512" s="32" t="str">
        <f>IF(Weighting!$P$24&gt;0,B4512,"")</f>
        <v/>
      </c>
      <c r="B4512">
        <f>Weighting!$C$24</f>
        <v>2.6790000000000012</v>
      </c>
      <c r="C4512">
        <f>Weighting!$F$24</f>
        <v>0</v>
      </c>
      <c r="D4512" t="b">
        <f>IF(C4512=1,'Data Transformation'!$G$3+0.5*'Data Transformation'!$W$25,IF(C4513=1,D4513-'Data Transformation'!$W$25,FALSE))</f>
        <v>0</v>
      </c>
      <c r="E4512" t="str">
        <f t="array" ref="E4512">IF(ISLOGICAL(D4512),"",FREQUENCY(IF('Data Transformation'!$B$425:$B$8425='Bin Analysis'!$B4491,'Data Transformation'!$G$425:$G$8425),D4512))</f>
        <v/>
      </c>
      <c r="F4512" t="str">
        <f t="shared" si="561"/>
        <v/>
      </c>
      <c r="G4512">
        <f>Weighting!$H$24</f>
        <v>0</v>
      </c>
      <c r="H4512">
        <f t="array" ref="H4512">FREQUENCY(IF('Data Transformation'!$B$4:$B$8425=B4491,'Data Transformation'!$G$4:$G$8425),'Bin Analysis'!$B4512)</f>
        <v>13</v>
      </c>
      <c r="I4512">
        <f t="shared" si="562"/>
        <v>0</v>
      </c>
      <c r="J4512">
        <f t="shared" si="563"/>
        <v>0</v>
      </c>
      <c r="K4512">
        <f>J4512*Weighting!$W$24</f>
        <v>0</v>
      </c>
      <c r="M4512" s="14"/>
    </row>
    <row r="4513" spans="1:25" x14ac:dyDescent="0.25">
      <c r="A4513" s="32" t="str">
        <f>IF(Weighting!$P$25&gt;0,B4513,"")</f>
        <v/>
      </c>
      <c r="B4513">
        <f>Weighting!$C$25</f>
        <v>2.8100000000000014</v>
      </c>
      <c r="C4513">
        <f>Weighting!$F$25</f>
        <v>0</v>
      </c>
      <c r="D4513" t="b">
        <f>IF(C4513=1,'Data Transformation'!$G$3+0.5*'Data Transformation'!$W$25,IF(C4514=1,D4514-'Data Transformation'!$W$25,FALSE))</f>
        <v>0</v>
      </c>
      <c r="E4513" t="str">
        <f t="array" ref="E4513">IF(ISLOGICAL(D4513),"",FREQUENCY(IF('Data Transformation'!$B$425:$B$8425='Bin Analysis'!$B4491,'Data Transformation'!$G$425:$G$8425),D4513))</f>
        <v/>
      </c>
      <c r="F4513" t="str">
        <f t="shared" si="561"/>
        <v/>
      </c>
      <c r="G4513">
        <f>Weighting!$H$25</f>
        <v>0</v>
      </c>
      <c r="H4513">
        <f t="array" ref="H4513">FREQUENCY(IF('Data Transformation'!$B$4:$B$8425=B4491,'Data Transformation'!$G$4:$G$8425),'Bin Analysis'!$B4513)</f>
        <v>13</v>
      </c>
      <c r="I4513">
        <f t="shared" si="562"/>
        <v>0</v>
      </c>
      <c r="J4513">
        <f t="shared" si="563"/>
        <v>0</v>
      </c>
      <c r="K4513">
        <f>J4513*Weighting!$W$25</f>
        <v>0</v>
      </c>
      <c r="M4513" s="14"/>
    </row>
    <row r="4514" spans="1:25" x14ac:dyDescent="0.25">
      <c r="O4514"/>
      <c r="P4514"/>
      <c r="Q4514"/>
      <c r="R4514"/>
    </row>
    <row r="4515" spans="1:25" ht="23.25" x14ac:dyDescent="0.35">
      <c r="A4515" s="21" t="s">
        <v>0</v>
      </c>
      <c r="B4515" s="21">
        <f>IFERROR(VLOOKUP(C4515,'Data Transformation'!$L$6:$M$426,2,FALSE),"")</f>
        <v>188</v>
      </c>
      <c r="C4515" s="21">
        <f>C4491+1</f>
        <v>188</v>
      </c>
      <c r="D4515" s="21"/>
      <c r="E4515" s="21"/>
      <c r="F4515" s="21"/>
      <c r="G4515" s="21"/>
      <c r="H4515" s="22"/>
      <c r="I4515" s="22"/>
      <c r="J4515" s="22"/>
      <c r="K4515" s="21"/>
      <c r="L4515" s="21">
        <f>B4515</f>
        <v>188</v>
      </c>
      <c r="M4515" s="23">
        <f>INDEX('Data Transformation'!$O$4:$O$424,MATCH($B4515,'Data Transformation'!$M$4:$M$424,0),MATCH($M$2,'Data Transformation'!$O$3,0))</f>
        <v>20</v>
      </c>
      <c r="N4515" s="27">
        <f>IF('Input and Summary Results'!$J$16="minimum",'Bin Analysis'!X4516/(M4515-1),'Bin Analysis'!Y4515/('Bin Analysis'!M4515-1))</f>
        <v>0</v>
      </c>
      <c r="O4515" s="27">
        <f>IF(M4515=FALSE,NA(),(VLOOKUP(1,C4518:K4537,4,FALSE))/(M4515-1))</f>
        <v>0.31578947368421051</v>
      </c>
      <c r="P4515" s="27">
        <f>IF(M4515=FALSE,NA(),SUM(J4518:J4537)/Weighting!$S$5)</f>
        <v>0.5</v>
      </c>
      <c r="Q4515" s="27">
        <f>IF(M4515=FALSE,NA(),SUM(K4518:K4537)/Weighting!$S$6)</f>
        <v>0.43478260869565216</v>
      </c>
      <c r="R4515" s="27">
        <f>IF(M4515=FALSE,NA(),(VLOOKUP(1,G4518:K4537,3,FALSE))/(M4515-1))</f>
        <v>0.10526315789473684</v>
      </c>
      <c r="S4515" s="22" t="str">
        <f>IF(M4515=FALSE,NA(),IF(SUM(J4518:J4537)=2,"yes","no"))</f>
        <v>no</v>
      </c>
      <c r="X4515" s="2" cm="2">
        <f t="array" ref="X4515:X4516">FREQUENCY(IF('Data Transformation'!$B$425:$B$6424='Bin Analysis'!L4515,'Data Transformation'!$G$425:$G$6424),'Data Transformation'!$U$11)</f>
        <v>19</v>
      </c>
      <c r="Y4515" s="2" cm="2">
        <f t="array" ref="Y4515:Y4516">FREQUENCY(IF('Data Transformation'!$B$425:$B$6424='Bin Analysis'!L4515,'Data Transformation'!$G$425:$G$6424),'Data Transformation'!$U$12)</f>
        <v>13</v>
      </c>
    </row>
    <row r="4516" spans="1:25" x14ac:dyDescent="0.25">
      <c r="A4516" s="14" t="s">
        <v>67</v>
      </c>
      <c r="B4516" t="s">
        <v>47</v>
      </c>
      <c r="C4516" t="s">
        <v>5</v>
      </c>
      <c r="D4516" t="s">
        <v>100</v>
      </c>
      <c r="E4516" t="s">
        <v>101</v>
      </c>
      <c r="F4516" t="s">
        <v>102</v>
      </c>
      <c r="G4516" t="s">
        <v>70</v>
      </c>
      <c r="H4516" t="s">
        <v>31</v>
      </c>
      <c r="I4516" t="s">
        <v>32</v>
      </c>
      <c r="J4516" t="s">
        <v>46</v>
      </c>
      <c r="K4516" s="14" t="s">
        <v>45</v>
      </c>
      <c r="M4516" s="14"/>
      <c r="X4516" s="2">
        <v>0</v>
      </c>
      <c r="Y4516" s="2">
        <v>6</v>
      </c>
    </row>
    <row r="4517" spans="1:25" x14ac:dyDescent="0.25">
      <c r="A4517" s="32"/>
      <c r="D4517" t="b">
        <f>IF(C4517=1,'Data Transformation'!$G$3+0.5*'Data Transformation'!$W$25,IF(C4518=1,D4518-'Data Transformation'!$W$25,FALSE))</f>
        <v>0</v>
      </c>
      <c r="E4517" t="str">
        <f t="array" ref="E4517">IF(ISLOGICAL(D4517),"",FREQUENCY(IF('Data Transformation'!$B$425:$B$8425='Bin Analysis'!$B4515,'Data Transformation'!$G$425:$G$8425),D4517))</f>
        <v/>
      </c>
      <c r="F4517" t="str">
        <f>IF(ISLOGICAL(D4517),"",E4517-E4516)</f>
        <v/>
      </c>
      <c r="M4517" s="14"/>
    </row>
    <row r="4518" spans="1:25" x14ac:dyDescent="0.25">
      <c r="A4518" s="32">
        <f>IF(Weighting!$P$6&gt;0,B4518,"")</f>
        <v>0.32100000000000001</v>
      </c>
      <c r="B4518">
        <f>Weighting!$C$6</f>
        <v>0.32100000000000001</v>
      </c>
      <c r="C4518">
        <f>Weighting!$F$6</f>
        <v>0</v>
      </c>
      <c r="D4518" t="b">
        <f>IF(C4518=1,'Data Transformation'!$G$3+0.5*'Data Transformation'!$W$25,IF(C4519=1,D4519-'Data Transformation'!$W$25,FALSE))</f>
        <v>0</v>
      </c>
      <c r="E4518" t="str">
        <f t="array" ref="E4518">IF(ISLOGICAL(D4518),"",FREQUENCY(IF('Data Transformation'!$B$425:$B$8425='Bin Analysis'!$B4515,'Data Transformation'!$G$425:$G$8425),D4518))</f>
        <v/>
      </c>
      <c r="F4518" t="str">
        <f>IF(ISLOGICAL(D4518),"",E4518-E4517)</f>
        <v/>
      </c>
      <c r="G4518">
        <f>Weighting!$H$6</f>
        <v>1</v>
      </c>
      <c r="H4518">
        <f t="array" ref="H4518">FREQUENCY(IF('Data Transformation'!$B$4:$B$8425=B4515,'Data Transformation'!$G$4:$G$8425),'Bin Analysis'!$B4518)</f>
        <v>2</v>
      </c>
      <c r="I4518">
        <f>H4518-H4517</f>
        <v>2</v>
      </c>
      <c r="J4518">
        <f>IF(I4518=0,0,1)</f>
        <v>1</v>
      </c>
      <c r="K4518">
        <f>J4518*Weighting!$W$6</f>
        <v>1</v>
      </c>
      <c r="M4518" s="14"/>
    </row>
    <row r="4519" spans="1:25" x14ac:dyDescent="0.25">
      <c r="A4519" s="32">
        <f>IF(Weighting!$P$7&gt;0,B4519,"")</f>
        <v>0.45200000000000001</v>
      </c>
      <c r="B4519">
        <f>Weighting!$C$7</f>
        <v>0.45200000000000001</v>
      </c>
      <c r="C4519">
        <f>Weighting!$F$7</f>
        <v>0</v>
      </c>
      <c r="D4519" t="b">
        <f>IF(C4519=1,'Data Transformation'!$G$3+0.5*'Data Transformation'!$W$25,IF(C4520=1,D4520-'Data Transformation'!$W$25,FALSE))</f>
        <v>0</v>
      </c>
      <c r="E4519" t="str">
        <f t="array" ref="E4519">IF(ISLOGICAL(D4519),"",FREQUENCY(IF('Data Transformation'!$B$425:$B$8425='Bin Analysis'!$B4515,'Data Transformation'!$G$425:$G$8425),D4519))</f>
        <v/>
      </c>
      <c r="F4519" t="str">
        <f t="shared" ref="F4519:F4537" si="564">IF(ISLOGICAL(D4519),"",E4519-E4518)</f>
        <v/>
      </c>
      <c r="G4519">
        <f>Weighting!$H$7</f>
        <v>0</v>
      </c>
      <c r="H4519">
        <f t="array" ref="H4519">FREQUENCY(IF('Data Transformation'!$B$4:$B$8425=B4515,'Data Transformation'!$G$4:$G$8425),'Bin Analysis'!$B4519)</f>
        <v>2</v>
      </c>
      <c r="I4519">
        <f t="shared" ref="I4519:I4537" si="565">H4519-H4518</f>
        <v>0</v>
      </c>
      <c r="J4519">
        <f>IF(I4519=0,0,1)</f>
        <v>0</v>
      </c>
      <c r="K4519">
        <f>J4519*Weighting!$W$7</f>
        <v>0</v>
      </c>
      <c r="M4519" s="14"/>
    </row>
    <row r="4520" spans="1:25" x14ac:dyDescent="0.25">
      <c r="A4520" s="32">
        <f>IF(Weighting!$P$8&gt;0,B4520,"")</f>
        <v>0.58299999999999996</v>
      </c>
      <c r="B4520">
        <f>Weighting!$C$8</f>
        <v>0.58299999999999996</v>
      </c>
      <c r="C4520">
        <f>Weighting!$F$8</f>
        <v>0</v>
      </c>
      <c r="D4520" t="b">
        <f>IF(C4520=1,'Data Transformation'!$G$3+0.5*'Data Transformation'!$W$25,IF(C4521=1,D4521-'Data Transformation'!$W$25,FALSE))</f>
        <v>0</v>
      </c>
      <c r="E4520" t="str">
        <f t="array" ref="E4520">IF(ISLOGICAL(D4520),"",FREQUENCY(IF('Data Transformation'!$B$425:$B$8425='Bin Analysis'!$B4515,'Data Transformation'!$G$425:$G$8425),D4520))</f>
        <v/>
      </c>
      <c r="F4520" t="str">
        <f t="shared" si="564"/>
        <v/>
      </c>
      <c r="G4520">
        <f>Weighting!$H$8</f>
        <v>0</v>
      </c>
      <c r="H4520">
        <f t="array" ref="H4520">FREQUENCY(IF('Data Transformation'!$B$4:$B$8425=B4515,'Data Transformation'!$G$4:$G$8425),'Bin Analysis'!$B4520)</f>
        <v>2</v>
      </c>
      <c r="I4520">
        <f t="shared" si="565"/>
        <v>0</v>
      </c>
      <c r="J4520">
        <f t="shared" ref="J4520:J4537" si="566">IF(I4520=0,0,1)</f>
        <v>0</v>
      </c>
      <c r="K4520">
        <f>J4520*Weighting!$W$8</f>
        <v>0</v>
      </c>
      <c r="M4520" s="14"/>
    </row>
    <row r="4521" spans="1:25" x14ac:dyDescent="0.25">
      <c r="A4521" s="32">
        <f>IF(Weighting!$P$9&gt;0,B4521,"")</f>
        <v>0.71399999999999997</v>
      </c>
      <c r="B4521" s="50">
        <f>Weighting!$C$9</f>
        <v>0.71399999999999997</v>
      </c>
      <c r="C4521">
        <f>Weighting!$F$9</f>
        <v>0</v>
      </c>
      <c r="D4521" t="b">
        <f>IF(C4521=1,'Data Transformation'!$G$3+0.5*'Data Transformation'!$W$25,IF(C4522=1,D4522-'Data Transformation'!$W$25,FALSE))</f>
        <v>0</v>
      </c>
      <c r="E4521" t="str">
        <f t="array" ref="E4521">IF(ISLOGICAL(D4521),"",FREQUENCY(IF('Data Transformation'!$B$425:$B$8425='Bin Analysis'!$B4515,'Data Transformation'!$G$425:$G$8425),D4521))</f>
        <v/>
      </c>
      <c r="F4521" t="str">
        <f t="shared" si="564"/>
        <v/>
      </c>
      <c r="G4521">
        <f>Weighting!$H$9</f>
        <v>0</v>
      </c>
      <c r="H4521">
        <f t="array" ref="H4521">FREQUENCY(IF('Data Transformation'!$B$4:$B$8425=B4515,'Data Transformation'!$G$4:$G$8425),'Bin Analysis'!$B4521)</f>
        <v>6</v>
      </c>
      <c r="I4521">
        <f t="shared" si="565"/>
        <v>4</v>
      </c>
      <c r="J4521">
        <f t="shared" si="566"/>
        <v>1</v>
      </c>
      <c r="K4521">
        <f>J4521*Weighting!$W$9</f>
        <v>3</v>
      </c>
      <c r="M4521" s="14"/>
    </row>
    <row r="4522" spans="1:25" x14ac:dyDescent="0.25">
      <c r="A4522" s="32">
        <f>IF(Weighting!$P$10&gt;0,B4522,"")</f>
        <v>0.84499999999999997</v>
      </c>
      <c r="B4522">
        <f>Weighting!$C$10</f>
        <v>0.84499999999999997</v>
      </c>
      <c r="C4522">
        <f>Weighting!$F$10</f>
        <v>0</v>
      </c>
      <c r="D4522" t="b">
        <f>IF(C4522=1,'Data Transformation'!$G$3+0.5*'Data Transformation'!$W$25,IF(C4523=1,D4523-'Data Transformation'!$W$25,FALSE))</f>
        <v>0</v>
      </c>
      <c r="E4522" t="str">
        <f t="array" ref="E4522">IF(ISLOGICAL(D4522),"",FREQUENCY(IF('Data Transformation'!$B$425:$B$8425='Bin Analysis'!$B4515,'Data Transformation'!$G$425:$G$8425),D4522))</f>
        <v/>
      </c>
      <c r="F4522" t="str">
        <f t="shared" si="564"/>
        <v/>
      </c>
      <c r="G4522">
        <f>Weighting!$H$10</f>
        <v>0</v>
      </c>
      <c r="H4522">
        <f t="array" ref="H4522">FREQUENCY(IF('Data Transformation'!$B$4:$B$8425=B4515,'Data Transformation'!$G$4:$G$8425),'Bin Analysis'!$B4522)</f>
        <v>10</v>
      </c>
      <c r="I4522">
        <f t="shared" si="565"/>
        <v>4</v>
      </c>
      <c r="J4522">
        <f t="shared" si="566"/>
        <v>1</v>
      </c>
      <c r="K4522">
        <f>J4522*Weighting!$W$10</f>
        <v>3</v>
      </c>
      <c r="M4522" s="14"/>
    </row>
    <row r="4523" spans="1:25" x14ac:dyDescent="0.25">
      <c r="A4523" s="32">
        <f>IF(Weighting!$P$11&gt;0,B4523,"")</f>
        <v>0.97599999999999998</v>
      </c>
      <c r="B4523">
        <f>Weighting!$C$11</f>
        <v>0.97599999999999998</v>
      </c>
      <c r="C4523">
        <f>Weighting!$F$11</f>
        <v>0</v>
      </c>
      <c r="D4523">
        <f>IF(C4523=1,'Data Transformation'!$G$3+0.5*'Data Transformation'!$W$25,IF(C4524=1,D4524-'Data Transformation'!$W$25,FALSE))</f>
        <v>0.86899999999999999</v>
      </c>
      <c r="E4523">
        <f t="array" ref="E4523">IF(ISLOGICAL(D4523),"",FREQUENCY(IF('Data Transformation'!$B$425:$B$8425='Bin Analysis'!$B4515,'Data Transformation'!$G$425:$G$8425),D4523))</f>
        <v>13</v>
      </c>
      <c r="F4523" t="e">
        <f t="shared" si="564"/>
        <v>#VALUE!</v>
      </c>
      <c r="G4523">
        <f>Weighting!$H$11</f>
        <v>0</v>
      </c>
      <c r="H4523">
        <f t="array" ref="H4523">FREQUENCY(IF('Data Transformation'!$B$4:$B$8425=B4515,'Data Transformation'!$G$4:$G$8425),'Bin Analysis'!$B4523)</f>
        <v>16</v>
      </c>
      <c r="I4523">
        <f t="shared" si="565"/>
        <v>6</v>
      </c>
      <c r="J4523">
        <f t="shared" si="566"/>
        <v>1</v>
      </c>
      <c r="K4523">
        <f>J4523*Weighting!$W$11</f>
        <v>2</v>
      </c>
      <c r="M4523" s="14"/>
    </row>
    <row r="4524" spans="1:25" x14ac:dyDescent="0.25">
      <c r="A4524" s="32">
        <f>IF(Weighting!$P$12&gt;0,B4524,"")</f>
        <v>1.107</v>
      </c>
      <c r="B4524">
        <f>Weighting!$C$12</f>
        <v>1.107</v>
      </c>
      <c r="C4524">
        <f>Weighting!$F$12</f>
        <v>1</v>
      </c>
      <c r="D4524">
        <f>IF(C4524=1,'Data Transformation'!$G$3+0.5*'Data Transformation'!$W$25,IF(C4525=1,D4525-'Data Transformation'!$W$25,FALSE))</f>
        <v>1.131</v>
      </c>
      <c r="E4524">
        <f t="array" ref="E4524">IF(ISLOGICAL(D4524),"",FREQUENCY(IF('Data Transformation'!$B$425:$B$8425='Bin Analysis'!$B4515,'Data Transformation'!$G$425:$G$8425),D4524))</f>
        <v>19</v>
      </c>
      <c r="F4524">
        <f t="shared" si="564"/>
        <v>6</v>
      </c>
      <c r="G4524">
        <f>Weighting!$H$12</f>
        <v>0</v>
      </c>
      <c r="H4524">
        <f t="array" ref="H4524">FREQUENCY(IF('Data Transformation'!$B$4:$B$8425=B4515,'Data Transformation'!$G$4:$G$8425),'Bin Analysis'!$B4524)</f>
        <v>20</v>
      </c>
      <c r="I4524">
        <f t="shared" si="565"/>
        <v>4</v>
      </c>
      <c r="J4524">
        <f t="shared" si="566"/>
        <v>1</v>
      </c>
      <c r="K4524">
        <f>J4524*Weighting!$W$12</f>
        <v>1</v>
      </c>
      <c r="M4524" s="14"/>
    </row>
    <row r="4525" spans="1:25" x14ac:dyDescent="0.25">
      <c r="A4525" s="32">
        <f>IF(Weighting!$P$13&gt;0,B4525,"")</f>
        <v>1.238</v>
      </c>
      <c r="B4525">
        <f>Weighting!$C$13</f>
        <v>1.238</v>
      </c>
      <c r="C4525">
        <f>Weighting!$F$13</f>
        <v>0</v>
      </c>
      <c r="D4525" t="b">
        <f>IF(C4525=1,'Data Transformation'!$G$3+0.5*'Data Transformation'!$W$25,IF(C4526=1,D4526-'Data Transformation'!$W$25,FALSE))</f>
        <v>0</v>
      </c>
      <c r="E4525" t="str">
        <f t="array" ref="E4525">IF(ISLOGICAL(D4525),"",FREQUENCY(IF('Data Transformation'!$B$425:$B$8425='Bin Analysis'!$B4515,'Data Transformation'!$G$425:$G$8425),D4525))</f>
        <v/>
      </c>
      <c r="F4525" t="str">
        <f t="shared" si="564"/>
        <v/>
      </c>
      <c r="G4525">
        <f>Weighting!$H$13</f>
        <v>0</v>
      </c>
      <c r="H4525">
        <f t="array" ref="H4525">FREQUENCY(IF('Data Transformation'!$B$4:$B$8425=B4515,'Data Transformation'!$G$4:$G$8425),'Bin Analysis'!$B4525)</f>
        <v>20</v>
      </c>
      <c r="I4525">
        <f t="shared" si="565"/>
        <v>0</v>
      </c>
      <c r="J4525">
        <f t="shared" si="566"/>
        <v>0</v>
      </c>
      <c r="K4525">
        <f>J4525*Weighting!$W$13</f>
        <v>0</v>
      </c>
      <c r="M4525" s="14"/>
    </row>
    <row r="4526" spans="1:25" x14ac:dyDescent="0.25">
      <c r="A4526" s="32">
        <f>IF(Weighting!$P$14&gt;0,B4526,"")</f>
        <v>1.369</v>
      </c>
      <c r="B4526">
        <f>Weighting!$C$14</f>
        <v>1.369</v>
      </c>
      <c r="C4526">
        <f>Weighting!$F$14</f>
        <v>0</v>
      </c>
      <c r="D4526" t="b">
        <f>IF(C4526=1,'Data Transformation'!$G$3+0.5*'Data Transformation'!$W$25,IF(C4527=1,D4527-'Data Transformation'!$W$25,FALSE))</f>
        <v>0</v>
      </c>
      <c r="E4526" t="str">
        <f t="array" ref="E4526">IF(ISLOGICAL(D4526),"",FREQUENCY(IF('Data Transformation'!$B$425:$B$8425='Bin Analysis'!$B4515,'Data Transformation'!$G$425:$G$8425),D4526))</f>
        <v/>
      </c>
      <c r="F4526" t="str">
        <f t="shared" si="564"/>
        <v/>
      </c>
      <c r="G4526">
        <f>Weighting!$H$14</f>
        <v>0</v>
      </c>
      <c r="H4526">
        <f t="array" ref="H4526">FREQUENCY(IF('Data Transformation'!$B$4:$B$8425=B4515,'Data Transformation'!$G$4:$G$8425),'Bin Analysis'!$B4526)</f>
        <v>20</v>
      </c>
      <c r="I4526">
        <f t="shared" si="565"/>
        <v>0</v>
      </c>
      <c r="J4526">
        <f t="shared" si="566"/>
        <v>0</v>
      </c>
      <c r="K4526">
        <f>J4526*Weighting!$W$14</f>
        <v>0</v>
      </c>
      <c r="M4526" s="14"/>
    </row>
    <row r="4527" spans="1:25" x14ac:dyDescent="0.25">
      <c r="A4527" s="32">
        <f>IF(Weighting!$P$15&gt;0,B4527,"")</f>
        <v>1.5000009999999999</v>
      </c>
      <c r="B4527">
        <f>Weighting!$C$15</f>
        <v>1.5000009999999999</v>
      </c>
      <c r="C4527">
        <f>Weighting!$F$15</f>
        <v>0</v>
      </c>
      <c r="D4527" t="b">
        <f>IF(C4527=1,'Data Transformation'!$G$3+0.5*'Data Transformation'!$W$25,IF(C4528=1,D4528-'Data Transformation'!$W$25,FALSE))</f>
        <v>0</v>
      </c>
      <c r="E4527" t="str">
        <f t="array" ref="E4527">IF(ISLOGICAL(D4527),"",FREQUENCY(IF('Data Transformation'!$B$425:$B$8425='Bin Analysis'!$B4515,'Data Transformation'!$G$425:$G$8425),D4527))</f>
        <v/>
      </c>
      <c r="F4527" t="str">
        <f t="shared" si="564"/>
        <v/>
      </c>
      <c r="G4527">
        <f>Weighting!$H$15</f>
        <v>0</v>
      </c>
      <c r="H4527">
        <f t="array" ref="H4527">FREQUENCY(IF('Data Transformation'!$B$4:$B$8425=B4515,'Data Transformation'!$G$4:$G$8425),'Bin Analysis'!$B4527)</f>
        <v>20</v>
      </c>
      <c r="I4527">
        <f t="shared" si="565"/>
        <v>0</v>
      </c>
      <c r="J4527">
        <f t="shared" si="566"/>
        <v>0</v>
      </c>
      <c r="K4527">
        <f>J4527*Weighting!$W$15</f>
        <v>0</v>
      </c>
      <c r="M4527" s="14"/>
    </row>
    <row r="4528" spans="1:25" x14ac:dyDescent="0.25">
      <c r="A4528" s="32" t="str">
        <f>IF(Weighting!$P$16&gt;0,B4528,"")</f>
        <v/>
      </c>
      <c r="B4528">
        <f>Weighting!$C$16</f>
        <v>1.631</v>
      </c>
      <c r="C4528">
        <f>Weighting!$F$16</f>
        <v>0</v>
      </c>
      <c r="D4528" t="b">
        <f>IF(C4528=1,'Data Transformation'!$G$3+0.5*'Data Transformation'!$W$25,IF(C4529=1,D4529-'Data Transformation'!$W$25,FALSE))</f>
        <v>0</v>
      </c>
      <c r="E4528" t="str">
        <f t="array" ref="E4528">IF(ISLOGICAL(D4528),"",FREQUENCY(IF('Data Transformation'!$B$425:$B$8425='Bin Analysis'!$B4515,'Data Transformation'!$G$425:$G$8425),D4528))</f>
        <v/>
      </c>
      <c r="F4528" t="str">
        <f t="shared" si="564"/>
        <v/>
      </c>
      <c r="G4528">
        <f>Weighting!$H$16</f>
        <v>0</v>
      </c>
      <c r="H4528">
        <f t="array" ref="H4528">FREQUENCY(IF('Data Transformation'!$B$4:$B$8425=B4515,'Data Transformation'!$G$4:$G$8425),'Bin Analysis'!$B4528)</f>
        <v>20</v>
      </c>
      <c r="I4528">
        <f t="shared" si="565"/>
        <v>0</v>
      </c>
      <c r="J4528">
        <f t="shared" si="566"/>
        <v>0</v>
      </c>
      <c r="K4528">
        <f>J4528*Weighting!$W$16</f>
        <v>0</v>
      </c>
      <c r="M4528" s="14"/>
    </row>
    <row r="4529" spans="1:25" x14ac:dyDescent="0.25">
      <c r="A4529" s="32" t="str">
        <f>IF(Weighting!$P$17&gt;0,B4529,"")</f>
        <v/>
      </c>
      <c r="B4529">
        <f>Weighting!$C$17</f>
        <v>1.762</v>
      </c>
      <c r="C4529">
        <f>Weighting!$F$17</f>
        <v>0</v>
      </c>
      <c r="D4529" t="b">
        <f>IF(C4529=1,'Data Transformation'!$G$3+0.5*'Data Transformation'!$W$25,IF(C4530=1,D4530-'Data Transformation'!$W$25,FALSE))</f>
        <v>0</v>
      </c>
      <c r="E4529" t="str">
        <f t="array" ref="E4529">IF(ISLOGICAL(D4529),"",FREQUENCY(IF('Data Transformation'!$B$425:$B$8425='Bin Analysis'!$B4515,'Data Transformation'!$G$425:$G$8425),D4529))</f>
        <v/>
      </c>
      <c r="F4529" t="str">
        <f t="shared" si="564"/>
        <v/>
      </c>
      <c r="G4529">
        <f>Weighting!$H$17</f>
        <v>0</v>
      </c>
      <c r="H4529">
        <f t="array" ref="H4529">FREQUENCY(IF('Data Transformation'!$B$4:$B$8425=B4515,'Data Transformation'!$G$4:$G$8425),'Bin Analysis'!$B4529)</f>
        <v>20</v>
      </c>
      <c r="I4529">
        <f t="shared" si="565"/>
        <v>0</v>
      </c>
      <c r="J4529">
        <f t="shared" si="566"/>
        <v>0</v>
      </c>
      <c r="K4529">
        <f>J4529*Weighting!$W$17</f>
        <v>0</v>
      </c>
      <c r="M4529" s="14"/>
    </row>
    <row r="4530" spans="1:25" x14ac:dyDescent="0.25">
      <c r="A4530" s="32" t="str">
        <f>IF(Weighting!$P$18&gt;0,B4530,"")</f>
        <v/>
      </c>
      <c r="B4530">
        <f>Weighting!$C$18</f>
        <v>1.893</v>
      </c>
      <c r="C4530">
        <f>Weighting!$F$18</f>
        <v>0</v>
      </c>
      <c r="D4530" t="b">
        <f>IF(C4530=1,'Data Transformation'!$G$3+0.5*'Data Transformation'!$W$25,IF(C4531=1,D4531-'Data Transformation'!$W$25,FALSE))</f>
        <v>0</v>
      </c>
      <c r="E4530" t="str">
        <f t="array" ref="E4530">IF(ISLOGICAL(D4530),"",FREQUENCY(IF('Data Transformation'!$B$425:$B$8425='Bin Analysis'!$B4515,'Data Transformation'!$G$425:$G$8425),D4530))</f>
        <v/>
      </c>
      <c r="F4530" t="str">
        <f t="shared" si="564"/>
        <v/>
      </c>
      <c r="G4530">
        <f>Weighting!$H$18</f>
        <v>0</v>
      </c>
      <c r="H4530">
        <f t="array" ref="H4530">FREQUENCY(IF('Data Transformation'!$B$4:$B$8425=B4515,'Data Transformation'!$G$4:$G$8425),'Bin Analysis'!$B4530)</f>
        <v>20</v>
      </c>
      <c r="I4530">
        <f t="shared" si="565"/>
        <v>0</v>
      </c>
      <c r="J4530">
        <f t="shared" si="566"/>
        <v>0</v>
      </c>
      <c r="K4530">
        <f>J4530*Weighting!$W$18</f>
        <v>0</v>
      </c>
      <c r="M4530" s="14"/>
    </row>
    <row r="4531" spans="1:25" x14ac:dyDescent="0.25">
      <c r="A4531" s="32" t="str">
        <f>IF(Weighting!$P$19&gt;0,B4531,"")</f>
        <v/>
      </c>
      <c r="B4531">
        <f>Weighting!$C$19</f>
        <v>2.024</v>
      </c>
      <c r="C4531">
        <f>Weighting!$F$19</f>
        <v>0</v>
      </c>
      <c r="D4531" t="b">
        <f>IF(C4531=1,'Data Transformation'!$G$3+0.5*'Data Transformation'!$W$25,IF(C4532=1,D4532-'Data Transformation'!$W$25,FALSE))</f>
        <v>0</v>
      </c>
      <c r="E4531" t="str">
        <f t="array" ref="E4531">IF(ISLOGICAL(D4531),"",FREQUENCY(IF('Data Transformation'!$B$425:$B$8425='Bin Analysis'!$B4515,'Data Transformation'!$G$425:$G$8425),D4531))</f>
        <v/>
      </c>
      <c r="F4531" t="str">
        <f t="shared" si="564"/>
        <v/>
      </c>
      <c r="G4531">
        <f>Weighting!$H$19</f>
        <v>0</v>
      </c>
      <c r="H4531">
        <f t="array" ref="H4531">FREQUENCY(IF('Data Transformation'!$B$4:$B$8425=B4515,'Data Transformation'!$G$4:$G$8425),'Bin Analysis'!$B4531)</f>
        <v>20</v>
      </c>
      <c r="I4531">
        <f t="shared" si="565"/>
        <v>0</v>
      </c>
      <c r="J4531">
        <f t="shared" si="566"/>
        <v>0</v>
      </c>
      <c r="K4531">
        <f>J4531*Weighting!$W$19</f>
        <v>0</v>
      </c>
      <c r="M4531" s="14"/>
    </row>
    <row r="4532" spans="1:25" x14ac:dyDescent="0.25">
      <c r="A4532" s="32" t="str">
        <f>IF(Weighting!$P$20&gt;0,B4532,"")</f>
        <v/>
      </c>
      <c r="B4532">
        <f>Weighting!$C$20</f>
        <v>2.1550000000000002</v>
      </c>
      <c r="C4532">
        <f>Weighting!$F$20</f>
        <v>0</v>
      </c>
      <c r="D4532" t="b">
        <f>IF(C4532=1,'Data Transformation'!$G$3+0.5*'Data Transformation'!$W$25,IF(C4533=1,D4533-'Data Transformation'!$W$25,FALSE))</f>
        <v>0</v>
      </c>
      <c r="E4532" t="str">
        <f t="array" ref="E4532">IF(ISLOGICAL(D4532),"",FREQUENCY(IF('Data Transformation'!$B$425:$B$8425='Bin Analysis'!$B4515,'Data Transformation'!$G$425:$G$8425),D4532))</f>
        <v/>
      </c>
      <c r="F4532" t="str">
        <f t="shared" si="564"/>
        <v/>
      </c>
      <c r="G4532">
        <f>Weighting!$H$20</f>
        <v>0</v>
      </c>
      <c r="H4532">
        <f t="array" ref="H4532">FREQUENCY(IF('Data Transformation'!$B$4:$B$8425=B4515,'Data Transformation'!$G$4:$G$8425),'Bin Analysis'!$B4532)</f>
        <v>20</v>
      </c>
      <c r="I4532">
        <f t="shared" si="565"/>
        <v>0</v>
      </c>
      <c r="J4532">
        <f t="shared" si="566"/>
        <v>0</v>
      </c>
      <c r="K4532">
        <f>J4532*Weighting!$W$20</f>
        <v>0</v>
      </c>
      <c r="M4532" s="14"/>
    </row>
    <row r="4533" spans="1:25" x14ac:dyDescent="0.25">
      <c r="A4533" s="32" t="str">
        <f>IF(Weighting!$P$21&gt;0,B4533,"")</f>
        <v/>
      </c>
      <c r="B4533">
        <f>Weighting!$C$21</f>
        <v>2.2860000000000005</v>
      </c>
      <c r="C4533">
        <f>Weighting!$F$21</f>
        <v>0</v>
      </c>
      <c r="D4533" t="b">
        <f>IF(C4533=1,'Data Transformation'!$G$3+0.5*'Data Transformation'!$W$25,IF(C4534=1,D4534-'Data Transformation'!$W$25,FALSE))</f>
        <v>0</v>
      </c>
      <c r="E4533" t="str">
        <f t="array" ref="E4533">IF(ISLOGICAL(D4533),"",FREQUENCY(IF('Data Transformation'!$B$425:$B$8425='Bin Analysis'!$B4515,'Data Transformation'!$G$425:$G$8425),D4533))</f>
        <v/>
      </c>
      <c r="F4533" t="str">
        <f t="shared" si="564"/>
        <v/>
      </c>
      <c r="G4533">
        <f>Weighting!$H$21</f>
        <v>0</v>
      </c>
      <c r="H4533">
        <f t="array" ref="H4533">FREQUENCY(IF('Data Transformation'!$B$4:$B$8425=B4515,'Data Transformation'!$G$4:$G$8425),'Bin Analysis'!$B4533)</f>
        <v>20</v>
      </c>
      <c r="I4533">
        <f t="shared" si="565"/>
        <v>0</v>
      </c>
      <c r="J4533">
        <f t="shared" si="566"/>
        <v>0</v>
      </c>
      <c r="K4533">
        <f>J4533*Weighting!$W$21</f>
        <v>0</v>
      </c>
      <c r="M4533" s="14"/>
    </row>
    <row r="4534" spans="1:25" x14ac:dyDescent="0.25">
      <c r="A4534" s="32" t="str">
        <f>IF(Weighting!$P$22&gt;0,B4534,"")</f>
        <v/>
      </c>
      <c r="B4534">
        <f>Weighting!$C$22</f>
        <v>2.4170000000000007</v>
      </c>
      <c r="C4534">
        <f>Weighting!$F$22</f>
        <v>0</v>
      </c>
      <c r="D4534" t="b">
        <f>IF(C4534=1,'Data Transformation'!$G$3+0.5*'Data Transformation'!$W$25,IF(C4535=1,D4535-'Data Transformation'!$W$25,FALSE))</f>
        <v>0</v>
      </c>
      <c r="E4534" t="str">
        <f t="array" ref="E4534">IF(ISLOGICAL(D4534),"",FREQUENCY(IF('Data Transformation'!$B$425:$B$8425='Bin Analysis'!$B4515,'Data Transformation'!$G$425:$G$8425),D4534))</f>
        <v/>
      </c>
      <c r="F4534" t="str">
        <f t="shared" si="564"/>
        <v/>
      </c>
      <c r="G4534">
        <f>Weighting!$H$22</f>
        <v>0</v>
      </c>
      <c r="H4534">
        <f t="array" ref="H4534">FREQUENCY(IF('Data Transformation'!$B$4:$B$8425=B4515,'Data Transformation'!$G$4:$G$8425),'Bin Analysis'!$B4534)</f>
        <v>20</v>
      </c>
      <c r="I4534">
        <f t="shared" si="565"/>
        <v>0</v>
      </c>
      <c r="J4534">
        <f t="shared" si="566"/>
        <v>0</v>
      </c>
      <c r="K4534">
        <f>J4534*Weighting!$W$22</f>
        <v>0</v>
      </c>
      <c r="M4534" s="14"/>
    </row>
    <row r="4535" spans="1:25" x14ac:dyDescent="0.25">
      <c r="A4535" s="32" t="str">
        <f>IF(Weighting!$P$23&gt;0,B4535,"")</f>
        <v/>
      </c>
      <c r="B4535">
        <f>Weighting!$C$23</f>
        <v>2.5480000000000009</v>
      </c>
      <c r="C4535">
        <f>Weighting!$F$23</f>
        <v>0</v>
      </c>
      <c r="D4535" t="b">
        <f>IF(C4535=1,'Data Transformation'!$G$3+0.5*'Data Transformation'!$W$25,IF(C4536=1,D4536-'Data Transformation'!$W$25,FALSE))</f>
        <v>0</v>
      </c>
      <c r="E4535" t="str">
        <f t="array" ref="E4535">IF(ISLOGICAL(D4535),"",FREQUENCY(IF('Data Transformation'!$B$425:$B$8425='Bin Analysis'!$B4515,'Data Transformation'!$G$425:$G$8425),D4535))</f>
        <v/>
      </c>
      <c r="F4535" t="str">
        <f t="shared" si="564"/>
        <v/>
      </c>
      <c r="G4535">
        <f>Weighting!$H$23</f>
        <v>0</v>
      </c>
      <c r="H4535">
        <f t="array" ref="H4535">FREQUENCY(IF('Data Transformation'!$B$4:$B$8425=B4515,'Data Transformation'!$G$4:$G$8425),'Bin Analysis'!$B4535)</f>
        <v>20</v>
      </c>
      <c r="I4535">
        <f t="shared" si="565"/>
        <v>0</v>
      </c>
      <c r="J4535">
        <f t="shared" si="566"/>
        <v>0</v>
      </c>
      <c r="K4535">
        <f>J4535*Weighting!$W$23</f>
        <v>0</v>
      </c>
      <c r="M4535" s="14"/>
    </row>
    <row r="4536" spans="1:25" x14ac:dyDescent="0.25">
      <c r="A4536" s="32" t="str">
        <f>IF(Weighting!$P$24&gt;0,B4536,"")</f>
        <v/>
      </c>
      <c r="B4536">
        <f>Weighting!$C$24</f>
        <v>2.6790000000000012</v>
      </c>
      <c r="C4536">
        <f>Weighting!$F$24</f>
        <v>0</v>
      </c>
      <c r="D4536" t="b">
        <f>IF(C4536=1,'Data Transformation'!$G$3+0.5*'Data Transformation'!$W$25,IF(C4537=1,D4537-'Data Transformation'!$W$25,FALSE))</f>
        <v>0</v>
      </c>
      <c r="E4536" t="str">
        <f t="array" ref="E4536">IF(ISLOGICAL(D4536),"",FREQUENCY(IF('Data Transformation'!$B$425:$B$8425='Bin Analysis'!$B4515,'Data Transformation'!$G$425:$G$8425),D4536))</f>
        <v/>
      </c>
      <c r="F4536" t="str">
        <f t="shared" si="564"/>
        <v/>
      </c>
      <c r="G4536">
        <f>Weighting!$H$24</f>
        <v>0</v>
      </c>
      <c r="H4536">
        <f t="array" ref="H4536">FREQUENCY(IF('Data Transformation'!$B$4:$B$8425=B4515,'Data Transformation'!$G$4:$G$8425),'Bin Analysis'!$B4536)</f>
        <v>20</v>
      </c>
      <c r="I4536">
        <f t="shared" si="565"/>
        <v>0</v>
      </c>
      <c r="J4536">
        <f t="shared" si="566"/>
        <v>0</v>
      </c>
      <c r="K4536">
        <f>J4536*Weighting!$W$24</f>
        <v>0</v>
      </c>
      <c r="M4536" s="14"/>
    </row>
    <row r="4537" spans="1:25" x14ac:dyDescent="0.25">
      <c r="A4537" s="32" t="str">
        <f>IF(Weighting!$P$25&gt;0,B4537,"")</f>
        <v/>
      </c>
      <c r="B4537">
        <f>Weighting!$C$25</f>
        <v>2.8100000000000014</v>
      </c>
      <c r="C4537">
        <f>Weighting!$F$25</f>
        <v>0</v>
      </c>
      <c r="D4537" t="b">
        <f>IF(C4537=1,'Data Transformation'!$G$3+0.5*'Data Transformation'!$W$25,IF(C4538=1,D4538-'Data Transformation'!$W$25,FALSE))</f>
        <v>0</v>
      </c>
      <c r="E4537" t="str">
        <f t="array" ref="E4537">IF(ISLOGICAL(D4537),"",FREQUENCY(IF('Data Transformation'!$B$425:$B$8425='Bin Analysis'!$B4515,'Data Transformation'!$G$425:$G$8425),D4537))</f>
        <v/>
      </c>
      <c r="F4537" t="str">
        <f t="shared" si="564"/>
        <v/>
      </c>
      <c r="G4537">
        <f>Weighting!$H$25</f>
        <v>0</v>
      </c>
      <c r="H4537">
        <f t="array" ref="H4537">FREQUENCY(IF('Data Transformation'!$B$4:$B$8425=B4515,'Data Transformation'!$G$4:$G$8425),'Bin Analysis'!$B4537)</f>
        <v>20</v>
      </c>
      <c r="I4537">
        <f t="shared" si="565"/>
        <v>0</v>
      </c>
      <c r="J4537">
        <f t="shared" si="566"/>
        <v>0</v>
      </c>
      <c r="K4537">
        <f>J4537*Weighting!$W$25</f>
        <v>0</v>
      </c>
      <c r="M4537" s="14"/>
    </row>
    <row r="4538" spans="1:25" x14ac:dyDescent="0.25">
      <c r="O4538"/>
      <c r="P4538"/>
      <c r="Q4538"/>
      <c r="R4538"/>
    </row>
    <row r="4539" spans="1:25" ht="23.25" x14ac:dyDescent="0.35">
      <c r="A4539" s="21" t="s">
        <v>0</v>
      </c>
      <c r="B4539" s="21">
        <f>IFERROR(VLOOKUP(C4539,'Data Transformation'!$L$6:$M$426,2,FALSE),"")</f>
        <v>189</v>
      </c>
      <c r="C4539" s="21">
        <f>C4515+1</f>
        <v>189</v>
      </c>
      <c r="D4539" s="21"/>
      <c r="E4539" s="21"/>
      <c r="F4539" s="21"/>
      <c r="G4539" s="21"/>
      <c r="H4539" s="22"/>
      <c r="I4539" s="22"/>
      <c r="J4539" s="22"/>
      <c r="K4539" s="21"/>
      <c r="L4539" s="21">
        <f>B4539</f>
        <v>189</v>
      </c>
      <c r="M4539" s="23">
        <f>INDEX('Data Transformation'!$O$4:$O$424,MATCH($B4539,'Data Transformation'!$M$4:$M$424,0),MATCH($M$2,'Data Transformation'!$O$3,0))</f>
        <v>17</v>
      </c>
      <c r="N4539" s="27">
        <f>IF('Input and Summary Results'!$J$16="minimum",'Bin Analysis'!X4540/(M4539-1),'Bin Analysis'!Y4539/('Bin Analysis'!M4539-1))</f>
        <v>0</v>
      </c>
      <c r="O4539" s="27">
        <f>IF(M4539=FALSE,NA(),(VLOOKUP(1,C4542:K4561,4,FALSE))/(M4539-1))</f>
        <v>0</v>
      </c>
      <c r="P4539" s="27">
        <f>IF(M4539=FALSE,NA(),SUM(J4542:J4561)/Weighting!$S$5)</f>
        <v>0.2</v>
      </c>
      <c r="Q4539" s="27">
        <f>IF(M4539=FALSE,NA(),SUM(K4542:K4561)/Weighting!$S$6)</f>
        <v>8.6956521739130432E-2</v>
      </c>
      <c r="R4539" s="27">
        <f>IF(M4539=FALSE,NA(),(VLOOKUP(1,G4542:K4561,3,FALSE))/(M4539-1))</f>
        <v>1</v>
      </c>
      <c r="S4539" s="22" t="str">
        <f>IF(M4539=FALSE,NA(),IF(SUM(J4542:J4561)=2,"yes","no"))</f>
        <v>yes</v>
      </c>
      <c r="X4539" s="2" cm="2">
        <f t="array" ref="X4539:X4540">FREQUENCY(IF('Data Transformation'!$B$425:$B$6424='Bin Analysis'!L4539,'Data Transformation'!$G$425:$G$6424),'Data Transformation'!$U$11)</f>
        <v>16</v>
      </c>
      <c r="Y4539" s="2" cm="2">
        <f t="array" ref="Y4539:Y4540">FREQUENCY(IF('Data Transformation'!$B$425:$B$6424='Bin Analysis'!L4539,'Data Transformation'!$G$425:$G$6424),'Data Transformation'!$U$12)</f>
        <v>16</v>
      </c>
    </row>
    <row r="4540" spans="1:25" x14ac:dyDescent="0.25">
      <c r="A4540" s="14" t="s">
        <v>67</v>
      </c>
      <c r="B4540" t="s">
        <v>47</v>
      </c>
      <c r="C4540" t="s">
        <v>5</v>
      </c>
      <c r="D4540" t="s">
        <v>100</v>
      </c>
      <c r="E4540" t="s">
        <v>101</v>
      </c>
      <c r="F4540" t="s">
        <v>102</v>
      </c>
      <c r="G4540" t="s">
        <v>70</v>
      </c>
      <c r="H4540" t="s">
        <v>31</v>
      </c>
      <c r="I4540" t="s">
        <v>32</v>
      </c>
      <c r="J4540" t="s">
        <v>46</v>
      </c>
      <c r="K4540" s="14" t="s">
        <v>45</v>
      </c>
      <c r="M4540" s="14"/>
      <c r="X4540" s="2">
        <v>0</v>
      </c>
      <c r="Y4540" s="2">
        <v>0</v>
      </c>
    </row>
    <row r="4541" spans="1:25" x14ac:dyDescent="0.25">
      <c r="A4541" s="32"/>
      <c r="D4541" t="b">
        <f>IF(C4541=1,'Data Transformation'!$G$3+0.5*'Data Transformation'!$W$25,IF(C4542=1,D4542-'Data Transformation'!$W$25,FALSE))</f>
        <v>0</v>
      </c>
      <c r="E4541" t="str">
        <f t="array" ref="E4541">IF(ISLOGICAL(D4541),"",FREQUENCY(IF('Data Transformation'!$B$425:$B$8425='Bin Analysis'!$B4539,'Data Transformation'!$G$425:$G$8425),D4541))</f>
        <v/>
      </c>
      <c r="F4541" t="str">
        <f>IF(ISLOGICAL(D4541),"",E4541-E4540)</f>
        <v/>
      </c>
      <c r="M4541" s="14"/>
    </row>
    <row r="4542" spans="1:25" x14ac:dyDescent="0.25">
      <c r="A4542" s="32">
        <f>IF(Weighting!$P$6&gt;0,B4542,"")</f>
        <v>0.32100000000000001</v>
      </c>
      <c r="B4542">
        <f>Weighting!$C$6</f>
        <v>0.32100000000000001</v>
      </c>
      <c r="C4542">
        <f>Weighting!$F$6</f>
        <v>0</v>
      </c>
      <c r="D4542" t="b">
        <f>IF(C4542=1,'Data Transformation'!$G$3+0.5*'Data Transformation'!$W$25,IF(C4543=1,D4543-'Data Transformation'!$W$25,FALSE))</f>
        <v>0</v>
      </c>
      <c r="E4542" t="str">
        <f t="array" ref="E4542">IF(ISLOGICAL(D4542),"",FREQUENCY(IF('Data Transformation'!$B$425:$B$8425='Bin Analysis'!$B4539,'Data Transformation'!$G$425:$G$8425),D4542))</f>
        <v/>
      </c>
      <c r="F4542" t="str">
        <f>IF(ISLOGICAL(D4542),"",E4542-E4541)</f>
        <v/>
      </c>
      <c r="G4542">
        <f>Weighting!$H$6</f>
        <v>1</v>
      </c>
      <c r="H4542">
        <f t="array" ref="H4542">FREQUENCY(IF('Data Transformation'!$B$4:$B$8425=B4539,'Data Transformation'!$G$4:$G$8425),'Bin Analysis'!$B4542)</f>
        <v>16</v>
      </c>
      <c r="I4542">
        <f>H4542-H4541</f>
        <v>16</v>
      </c>
      <c r="J4542">
        <f>IF(I4542=0,0,1)</f>
        <v>1</v>
      </c>
      <c r="K4542">
        <f>J4542*Weighting!$W$6</f>
        <v>1</v>
      </c>
      <c r="M4542" s="14"/>
    </row>
    <row r="4543" spans="1:25" x14ac:dyDescent="0.25">
      <c r="A4543" s="32">
        <f>IF(Weighting!$P$7&gt;0,B4543,"")</f>
        <v>0.45200000000000001</v>
      </c>
      <c r="B4543">
        <f>Weighting!$C$7</f>
        <v>0.45200000000000001</v>
      </c>
      <c r="C4543">
        <f>Weighting!$F$7</f>
        <v>0</v>
      </c>
      <c r="D4543" t="b">
        <f>IF(C4543=1,'Data Transformation'!$G$3+0.5*'Data Transformation'!$W$25,IF(C4544=1,D4544-'Data Transformation'!$W$25,FALSE))</f>
        <v>0</v>
      </c>
      <c r="E4543" t="str">
        <f t="array" ref="E4543">IF(ISLOGICAL(D4543),"",FREQUENCY(IF('Data Transformation'!$B$425:$B$8425='Bin Analysis'!$B4539,'Data Transformation'!$G$425:$G$8425),D4543))</f>
        <v/>
      </c>
      <c r="F4543" t="str">
        <f t="shared" ref="F4543:F4561" si="567">IF(ISLOGICAL(D4543),"",E4543-E4542)</f>
        <v/>
      </c>
      <c r="G4543">
        <f>Weighting!$H$7</f>
        <v>0</v>
      </c>
      <c r="H4543">
        <f t="array" ref="H4543">FREQUENCY(IF('Data Transformation'!$B$4:$B$8425=B4539,'Data Transformation'!$G$4:$G$8425),'Bin Analysis'!$B4543)</f>
        <v>16</v>
      </c>
      <c r="I4543">
        <f t="shared" ref="I4543:I4561" si="568">H4543-H4542</f>
        <v>0</v>
      </c>
      <c r="J4543">
        <f>IF(I4543=0,0,1)</f>
        <v>0</v>
      </c>
      <c r="K4543">
        <f>J4543*Weighting!$W$7</f>
        <v>0</v>
      </c>
      <c r="M4543" s="14"/>
    </row>
    <row r="4544" spans="1:25" x14ac:dyDescent="0.25">
      <c r="A4544" s="32">
        <f>IF(Weighting!$P$8&gt;0,B4544,"")</f>
        <v>0.58299999999999996</v>
      </c>
      <c r="B4544">
        <f>Weighting!$C$8</f>
        <v>0.58299999999999996</v>
      </c>
      <c r="C4544">
        <f>Weighting!$F$8</f>
        <v>0</v>
      </c>
      <c r="D4544" t="b">
        <f>IF(C4544=1,'Data Transformation'!$G$3+0.5*'Data Transformation'!$W$25,IF(C4545=1,D4545-'Data Transformation'!$W$25,FALSE))</f>
        <v>0</v>
      </c>
      <c r="E4544" t="str">
        <f t="array" ref="E4544">IF(ISLOGICAL(D4544),"",FREQUENCY(IF('Data Transformation'!$B$425:$B$8425='Bin Analysis'!$B4539,'Data Transformation'!$G$425:$G$8425),D4544))</f>
        <v/>
      </c>
      <c r="F4544" t="str">
        <f t="shared" si="567"/>
        <v/>
      </c>
      <c r="G4544">
        <f>Weighting!$H$8</f>
        <v>0</v>
      </c>
      <c r="H4544">
        <f t="array" ref="H4544">FREQUENCY(IF('Data Transformation'!$B$4:$B$8425=B4539,'Data Transformation'!$G$4:$G$8425),'Bin Analysis'!$B4544)</f>
        <v>16</v>
      </c>
      <c r="I4544">
        <f t="shared" si="568"/>
        <v>0</v>
      </c>
      <c r="J4544">
        <f t="shared" ref="J4544:J4561" si="569">IF(I4544=0,0,1)</f>
        <v>0</v>
      </c>
      <c r="K4544">
        <f>J4544*Weighting!$W$8</f>
        <v>0</v>
      </c>
      <c r="M4544" s="14"/>
    </row>
    <row r="4545" spans="1:13" x14ac:dyDescent="0.25">
      <c r="A4545" s="32">
        <f>IF(Weighting!$P$9&gt;0,B4545,"")</f>
        <v>0.71399999999999997</v>
      </c>
      <c r="B4545" s="50">
        <f>Weighting!$C$9</f>
        <v>0.71399999999999997</v>
      </c>
      <c r="C4545">
        <f>Weighting!$F$9</f>
        <v>0</v>
      </c>
      <c r="D4545" t="b">
        <f>IF(C4545=1,'Data Transformation'!$G$3+0.5*'Data Transformation'!$W$25,IF(C4546=1,D4546-'Data Transformation'!$W$25,FALSE))</f>
        <v>0</v>
      </c>
      <c r="E4545" t="str">
        <f t="array" ref="E4545">IF(ISLOGICAL(D4545),"",FREQUENCY(IF('Data Transformation'!$B$425:$B$8425='Bin Analysis'!$B4539,'Data Transformation'!$G$425:$G$8425),D4545))</f>
        <v/>
      </c>
      <c r="F4545" t="str">
        <f t="shared" si="567"/>
        <v/>
      </c>
      <c r="G4545">
        <f>Weighting!$H$9</f>
        <v>0</v>
      </c>
      <c r="H4545">
        <f t="array" ref="H4545">FREQUENCY(IF('Data Transformation'!$B$4:$B$8425=B4539,'Data Transformation'!$G$4:$G$8425),'Bin Analysis'!$B4545)</f>
        <v>16</v>
      </c>
      <c r="I4545">
        <f t="shared" si="568"/>
        <v>0</v>
      </c>
      <c r="J4545">
        <f t="shared" si="569"/>
        <v>0</v>
      </c>
      <c r="K4545">
        <f>J4545*Weighting!$W$9</f>
        <v>0</v>
      </c>
      <c r="M4545" s="14"/>
    </row>
    <row r="4546" spans="1:13" x14ac:dyDescent="0.25">
      <c r="A4546" s="32">
        <f>IF(Weighting!$P$10&gt;0,B4546,"")</f>
        <v>0.84499999999999997</v>
      </c>
      <c r="B4546">
        <f>Weighting!$C$10</f>
        <v>0.84499999999999997</v>
      </c>
      <c r="C4546">
        <f>Weighting!$F$10</f>
        <v>0</v>
      </c>
      <c r="D4546" t="b">
        <f>IF(C4546=1,'Data Transformation'!$G$3+0.5*'Data Transformation'!$W$25,IF(C4547=1,D4547-'Data Transformation'!$W$25,FALSE))</f>
        <v>0</v>
      </c>
      <c r="E4546" t="str">
        <f t="array" ref="E4546">IF(ISLOGICAL(D4546),"",FREQUENCY(IF('Data Transformation'!$B$425:$B$8425='Bin Analysis'!$B4539,'Data Transformation'!$G$425:$G$8425),D4546))</f>
        <v/>
      </c>
      <c r="F4546" t="str">
        <f t="shared" si="567"/>
        <v/>
      </c>
      <c r="G4546">
        <f>Weighting!$H$10</f>
        <v>0</v>
      </c>
      <c r="H4546">
        <f t="array" ref="H4546">FREQUENCY(IF('Data Transformation'!$B$4:$B$8425=B4539,'Data Transformation'!$G$4:$G$8425),'Bin Analysis'!$B4546)</f>
        <v>16</v>
      </c>
      <c r="I4546">
        <f t="shared" si="568"/>
        <v>0</v>
      </c>
      <c r="J4546">
        <f t="shared" si="569"/>
        <v>0</v>
      </c>
      <c r="K4546">
        <f>J4546*Weighting!$W$10</f>
        <v>0</v>
      </c>
      <c r="M4546" s="14"/>
    </row>
    <row r="4547" spans="1:13" x14ac:dyDescent="0.25">
      <c r="A4547" s="32">
        <f>IF(Weighting!$P$11&gt;0,B4547,"")</f>
        <v>0.97599999999999998</v>
      </c>
      <c r="B4547">
        <f>Weighting!$C$11</f>
        <v>0.97599999999999998</v>
      </c>
      <c r="C4547">
        <f>Weighting!$F$11</f>
        <v>0</v>
      </c>
      <c r="D4547">
        <f>IF(C4547=1,'Data Transformation'!$G$3+0.5*'Data Transformation'!$W$25,IF(C4548=1,D4548-'Data Transformation'!$W$25,FALSE))</f>
        <v>0.86899999999999999</v>
      </c>
      <c r="E4547">
        <f t="array" ref="E4547">IF(ISLOGICAL(D4547),"",FREQUENCY(IF('Data Transformation'!$B$425:$B$8425='Bin Analysis'!$B4539,'Data Transformation'!$G$425:$G$8425),D4547))</f>
        <v>16</v>
      </c>
      <c r="F4547" t="e">
        <f t="shared" si="567"/>
        <v>#VALUE!</v>
      </c>
      <c r="G4547">
        <f>Weighting!$H$11</f>
        <v>0</v>
      </c>
      <c r="H4547">
        <f t="array" ref="H4547">FREQUENCY(IF('Data Transformation'!$B$4:$B$8425=B4539,'Data Transformation'!$G$4:$G$8425),'Bin Analysis'!$B4547)</f>
        <v>16</v>
      </c>
      <c r="I4547">
        <f t="shared" si="568"/>
        <v>0</v>
      </c>
      <c r="J4547">
        <f t="shared" si="569"/>
        <v>0</v>
      </c>
      <c r="K4547">
        <f>J4547*Weighting!$W$11</f>
        <v>0</v>
      </c>
      <c r="M4547" s="14"/>
    </row>
    <row r="4548" spans="1:13" x14ac:dyDescent="0.25">
      <c r="A4548" s="32">
        <f>IF(Weighting!$P$12&gt;0,B4548,"")</f>
        <v>1.107</v>
      </c>
      <c r="B4548">
        <f>Weighting!$C$12</f>
        <v>1.107</v>
      </c>
      <c r="C4548">
        <f>Weighting!$F$12</f>
        <v>1</v>
      </c>
      <c r="D4548">
        <f>IF(C4548=1,'Data Transformation'!$G$3+0.5*'Data Transformation'!$W$25,IF(C4549=1,D4549-'Data Transformation'!$W$25,FALSE))</f>
        <v>1.131</v>
      </c>
      <c r="E4548">
        <f t="array" ref="E4548">IF(ISLOGICAL(D4548),"",FREQUENCY(IF('Data Transformation'!$B$425:$B$8425='Bin Analysis'!$B4539,'Data Transformation'!$G$425:$G$8425),D4548))</f>
        <v>16</v>
      </c>
      <c r="F4548">
        <f t="shared" si="567"/>
        <v>0</v>
      </c>
      <c r="G4548">
        <f>Weighting!$H$12</f>
        <v>0</v>
      </c>
      <c r="H4548">
        <f t="array" ref="H4548">FREQUENCY(IF('Data Transformation'!$B$4:$B$8425=B4539,'Data Transformation'!$G$4:$G$8425),'Bin Analysis'!$B4548)</f>
        <v>17</v>
      </c>
      <c r="I4548">
        <f t="shared" si="568"/>
        <v>1</v>
      </c>
      <c r="J4548">
        <f t="shared" si="569"/>
        <v>1</v>
      </c>
      <c r="K4548">
        <f>J4548*Weighting!$W$12</f>
        <v>1</v>
      </c>
      <c r="M4548" s="14"/>
    </row>
    <row r="4549" spans="1:13" x14ac:dyDescent="0.25">
      <c r="A4549" s="32">
        <f>IF(Weighting!$P$13&gt;0,B4549,"")</f>
        <v>1.238</v>
      </c>
      <c r="B4549">
        <f>Weighting!$C$13</f>
        <v>1.238</v>
      </c>
      <c r="C4549">
        <f>Weighting!$F$13</f>
        <v>0</v>
      </c>
      <c r="D4549" t="b">
        <f>IF(C4549=1,'Data Transformation'!$G$3+0.5*'Data Transformation'!$W$25,IF(C4550=1,D4550-'Data Transformation'!$W$25,FALSE))</f>
        <v>0</v>
      </c>
      <c r="E4549" t="str">
        <f t="array" ref="E4549">IF(ISLOGICAL(D4549),"",FREQUENCY(IF('Data Transformation'!$B$425:$B$8425='Bin Analysis'!$B4539,'Data Transformation'!$G$425:$G$8425),D4549))</f>
        <v/>
      </c>
      <c r="F4549" t="str">
        <f t="shared" si="567"/>
        <v/>
      </c>
      <c r="G4549">
        <f>Weighting!$H$13</f>
        <v>0</v>
      </c>
      <c r="H4549">
        <f t="array" ref="H4549">FREQUENCY(IF('Data Transformation'!$B$4:$B$8425=B4539,'Data Transformation'!$G$4:$G$8425),'Bin Analysis'!$B4549)</f>
        <v>17</v>
      </c>
      <c r="I4549">
        <f t="shared" si="568"/>
        <v>0</v>
      </c>
      <c r="J4549">
        <f t="shared" si="569"/>
        <v>0</v>
      </c>
      <c r="K4549">
        <f>J4549*Weighting!$W$13</f>
        <v>0</v>
      </c>
      <c r="M4549" s="14"/>
    </row>
    <row r="4550" spans="1:13" x14ac:dyDescent="0.25">
      <c r="A4550" s="32">
        <f>IF(Weighting!$P$14&gt;0,B4550,"")</f>
        <v>1.369</v>
      </c>
      <c r="B4550">
        <f>Weighting!$C$14</f>
        <v>1.369</v>
      </c>
      <c r="C4550">
        <f>Weighting!$F$14</f>
        <v>0</v>
      </c>
      <c r="D4550" t="b">
        <f>IF(C4550=1,'Data Transformation'!$G$3+0.5*'Data Transformation'!$W$25,IF(C4551=1,D4551-'Data Transformation'!$W$25,FALSE))</f>
        <v>0</v>
      </c>
      <c r="E4550" t="str">
        <f t="array" ref="E4550">IF(ISLOGICAL(D4550),"",FREQUENCY(IF('Data Transformation'!$B$425:$B$8425='Bin Analysis'!$B4539,'Data Transformation'!$G$425:$G$8425),D4550))</f>
        <v/>
      </c>
      <c r="F4550" t="str">
        <f t="shared" si="567"/>
        <v/>
      </c>
      <c r="G4550">
        <f>Weighting!$H$14</f>
        <v>0</v>
      </c>
      <c r="H4550">
        <f t="array" ref="H4550">FREQUENCY(IF('Data Transformation'!$B$4:$B$8425=B4539,'Data Transformation'!$G$4:$G$8425),'Bin Analysis'!$B4550)</f>
        <v>17</v>
      </c>
      <c r="I4550">
        <f t="shared" si="568"/>
        <v>0</v>
      </c>
      <c r="J4550">
        <f t="shared" si="569"/>
        <v>0</v>
      </c>
      <c r="K4550">
        <f>J4550*Weighting!$W$14</f>
        <v>0</v>
      </c>
      <c r="M4550" s="14"/>
    </row>
    <row r="4551" spans="1:13" x14ac:dyDescent="0.25">
      <c r="A4551" s="32">
        <f>IF(Weighting!$P$15&gt;0,B4551,"")</f>
        <v>1.5000009999999999</v>
      </c>
      <c r="B4551">
        <f>Weighting!$C$15</f>
        <v>1.5000009999999999</v>
      </c>
      <c r="C4551">
        <f>Weighting!$F$15</f>
        <v>0</v>
      </c>
      <c r="D4551" t="b">
        <f>IF(C4551=1,'Data Transformation'!$G$3+0.5*'Data Transformation'!$W$25,IF(C4552=1,D4552-'Data Transformation'!$W$25,FALSE))</f>
        <v>0</v>
      </c>
      <c r="E4551" t="str">
        <f t="array" ref="E4551">IF(ISLOGICAL(D4551),"",FREQUENCY(IF('Data Transformation'!$B$425:$B$8425='Bin Analysis'!$B4539,'Data Transformation'!$G$425:$G$8425),D4551))</f>
        <v/>
      </c>
      <c r="F4551" t="str">
        <f t="shared" si="567"/>
        <v/>
      </c>
      <c r="G4551">
        <f>Weighting!$H$15</f>
        <v>0</v>
      </c>
      <c r="H4551">
        <f t="array" ref="H4551">FREQUENCY(IF('Data Transformation'!$B$4:$B$8425=B4539,'Data Transformation'!$G$4:$G$8425),'Bin Analysis'!$B4551)</f>
        <v>17</v>
      </c>
      <c r="I4551">
        <f t="shared" si="568"/>
        <v>0</v>
      </c>
      <c r="J4551">
        <f t="shared" si="569"/>
        <v>0</v>
      </c>
      <c r="K4551">
        <f>J4551*Weighting!$W$15</f>
        <v>0</v>
      </c>
      <c r="M4551" s="14"/>
    </row>
    <row r="4552" spans="1:13" x14ac:dyDescent="0.25">
      <c r="A4552" s="32" t="str">
        <f>IF(Weighting!$P$16&gt;0,B4552,"")</f>
        <v/>
      </c>
      <c r="B4552">
        <f>Weighting!$C$16</f>
        <v>1.631</v>
      </c>
      <c r="C4552">
        <f>Weighting!$F$16</f>
        <v>0</v>
      </c>
      <c r="D4552" t="b">
        <f>IF(C4552=1,'Data Transformation'!$G$3+0.5*'Data Transformation'!$W$25,IF(C4553=1,D4553-'Data Transformation'!$W$25,FALSE))</f>
        <v>0</v>
      </c>
      <c r="E4552" t="str">
        <f t="array" ref="E4552">IF(ISLOGICAL(D4552),"",FREQUENCY(IF('Data Transformation'!$B$425:$B$8425='Bin Analysis'!$B4539,'Data Transformation'!$G$425:$G$8425),D4552))</f>
        <v/>
      </c>
      <c r="F4552" t="str">
        <f t="shared" si="567"/>
        <v/>
      </c>
      <c r="G4552">
        <f>Weighting!$H$16</f>
        <v>0</v>
      </c>
      <c r="H4552">
        <f t="array" ref="H4552">FREQUENCY(IF('Data Transformation'!$B$4:$B$8425=B4539,'Data Transformation'!$G$4:$G$8425),'Bin Analysis'!$B4552)</f>
        <v>17</v>
      </c>
      <c r="I4552">
        <f t="shared" si="568"/>
        <v>0</v>
      </c>
      <c r="J4552">
        <f t="shared" si="569"/>
        <v>0</v>
      </c>
      <c r="K4552">
        <f>J4552*Weighting!$W$16</f>
        <v>0</v>
      </c>
      <c r="M4552" s="14"/>
    </row>
    <row r="4553" spans="1:13" x14ac:dyDescent="0.25">
      <c r="A4553" s="32" t="str">
        <f>IF(Weighting!$P$17&gt;0,B4553,"")</f>
        <v/>
      </c>
      <c r="B4553">
        <f>Weighting!$C$17</f>
        <v>1.762</v>
      </c>
      <c r="C4553">
        <f>Weighting!$F$17</f>
        <v>0</v>
      </c>
      <c r="D4553" t="b">
        <f>IF(C4553=1,'Data Transformation'!$G$3+0.5*'Data Transformation'!$W$25,IF(C4554=1,D4554-'Data Transformation'!$W$25,FALSE))</f>
        <v>0</v>
      </c>
      <c r="E4553" t="str">
        <f t="array" ref="E4553">IF(ISLOGICAL(D4553),"",FREQUENCY(IF('Data Transformation'!$B$425:$B$8425='Bin Analysis'!$B4539,'Data Transformation'!$G$425:$G$8425),D4553))</f>
        <v/>
      </c>
      <c r="F4553" t="str">
        <f t="shared" si="567"/>
        <v/>
      </c>
      <c r="G4553">
        <f>Weighting!$H$17</f>
        <v>0</v>
      </c>
      <c r="H4553">
        <f t="array" ref="H4553">FREQUENCY(IF('Data Transformation'!$B$4:$B$8425=B4539,'Data Transformation'!$G$4:$G$8425),'Bin Analysis'!$B4553)</f>
        <v>17</v>
      </c>
      <c r="I4553">
        <f t="shared" si="568"/>
        <v>0</v>
      </c>
      <c r="J4553">
        <f t="shared" si="569"/>
        <v>0</v>
      </c>
      <c r="K4553">
        <f>J4553*Weighting!$W$17</f>
        <v>0</v>
      </c>
      <c r="M4553" s="14"/>
    </row>
    <row r="4554" spans="1:13" x14ac:dyDescent="0.25">
      <c r="A4554" s="32" t="str">
        <f>IF(Weighting!$P$18&gt;0,B4554,"")</f>
        <v/>
      </c>
      <c r="B4554">
        <f>Weighting!$C$18</f>
        <v>1.893</v>
      </c>
      <c r="C4554">
        <f>Weighting!$F$18</f>
        <v>0</v>
      </c>
      <c r="D4554" t="b">
        <f>IF(C4554=1,'Data Transformation'!$G$3+0.5*'Data Transformation'!$W$25,IF(C4555=1,D4555-'Data Transformation'!$W$25,FALSE))</f>
        <v>0</v>
      </c>
      <c r="E4554" t="str">
        <f t="array" ref="E4554">IF(ISLOGICAL(D4554),"",FREQUENCY(IF('Data Transformation'!$B$425:$B$8425='Bin Analysis'!$B4539,'Data Transformation'!$G$425:$G$8425),D4554))</f>
        <v/>
      </c>
      <c r="F4554" t="str">
        <f t="shared" si="567"/>
        <v/>
      </c>
      <c r="G4554">
        <f>Weighting!$H$18</f>
        <v>0</v>
      </c>
      <c r="H4554">
        <f t="array" ref="H4554">FREQUENCY(IF('Data Transformation'!$B$4:$B$8425=B4539,'Data Transformation'!$G$4:$G$8425),'Bin Analysis'!$B4554)</f>
        <v>17</v>
      </c>
      <c r="I4554">
        <f t="shared" si="568"/>
        <v>0</v>
      </c>
      <c r="J4554">
        <f t="shared" si="569"/>
        <v>0</v>
      </c>
      <c r="K4554">
        <f>J4554*Weighting!$W$18</f>
        <v>0</v>
      </c>
      <c r="M4554" s="14"/>
    </row>
    <row r="4555" spans="1:13" x14ac:dyDescent="0.25">
      <c r="A4555" s="32" t="str">
        <f>IF(Weighting!$P$19&gt;0,B4555,"")</f>
        <v/>
      </c>
      <c r="B4555">
        <f>Weighting!$C$19</f>
        <v>2.024</v>
      </c>
      <c r="C4555">
        <f>Weighting!$F$19</f>
        <v>0</v>
      </c>
      <c r="D4555" t="b">
        <f>IF(C4555=1,'Data Transformation'!$G$3+0.5*'Data Transformation'!$W$25,IF(C4556=1,D4556-'Data Transformation'!$W$25,FALSE))</f>
        <v>0</v>
      </c>
      <c r="E4555" t="str">
        <f t="array" ref="E4555">IF(ISLOGICAL(D4555),"",FREQUENCY(IF('Data Transformation'!$B$425:$B$8425='Bin Analysis'!$B4539,'Data Transformation'!$G$425:$G$8425),D4555))</f>
        <v/>
      </c>
      <c r="F4555" t="str">
        <f t="shared" si="567"/>
        <v/>
      </c>
      <c r="G4555">
        <f>Weighting!$H$19</f>
        <v>0</v>
      </c>
      <c r="H4555">
        <f t="array" ref="H4555">FREQUENCY(IF('Data Transformation'!$B$4:$B$8425=B4539,'Data Transformation'!$G$4:$G$8425),'Bin Analysis'!$B4555)</f>
        <v>17</v>
      </c>
      <c r="I4555">
        <f t="shared" si="568"/>
        <v>0</v>
      </c>
      <c r="J4555">
        <f t="shared" si="569"/>
        <v>0</v>
      </c>
      <c r="K4555">
        <f>J4555*Weighting!$W$19</f>
        <v>0</v>
      </c>
      <c r="M4555" s="14"/>
    </row>
    <row r="4556" spans="1:13" x14ac:dyDescent="0.25">
      <c r="A4556" s="32" t="str">
        <f>IF(Weighting!$P$20&gt;0,B4556,"")</f>
        <v/>
      </c>
      <c r="B4556">
        <f>Weighting!$C$20</f>
        <v>2.1550000000000002</v>
      </c>
      <c r="C4556">
        <f>Weighting!$F$20</f>
        <v>0</v>
      </c>
      <c r="D4556" t="b">
        <f>IF(C4556=1,'Data Transformation'!$G$3+0.5*'Data Transformation'!$W$25,IF(C4557=1,D4557-'Data Transformation'!$W$25,FALSE))</f>
        <v>0</v>
      </c>
      <c r="E4556" t="str">
        <f t="array" ref="E4556">IF(ISLOGICAL(D4556),"",FREQUENCY(IF('Data Transformation'!$B$425:$B$8425='Bin Analysis'!$B4539,'Data Transformation'!$G$425:$G$8425),D4556))</f>
        <v/>
      </c>
      <c r="F4556" t="str">
        <f t="shared" si="567"/>
        <v/>
      </c>
      <c r="G4556">
        <f>Weighting!$H$20</f>
        <v>0</v>
      </c>
      <c r="H4556">
        <f t="array" ref="H4556">FREQUENCY(IF('Data Transformation'!$B$4:$B$8425=B4539,'Data Transformation'!$G$4:$G$8425),'Bin Analysis'!$B4556)</f>
        <v>17</v>
      </c>
      <c r="I4556">
        <f t="shared" si="568"/>
        <v>0</v>
      </c>
      <c r="J4556">
        <f t="shared" si="569"/>
        <v>0</v>
      </c>
      <c r="K4556">
        <f>J4556*Weighting!$W$20</f>
        <v>0</v>
      </c>
      <c r="M4556" s="14"/>
    </row>
    <row r="4557" spans="1:13" x14ac:dyDescent="0.25">
      <c r="A4557" s="32" t="str">
        <f>IF(Weighting!$P$21&gt;0,B4557,"")</f>
        <v/>
      </c>
      <c r="B4557">
        <f>Weighting!$C$21</f>
        <v>2.2860000000000005</v>
      </c>
      <c r="C4557">
        <f>Weighting!$F$21</f>
        <v>0</v>
      </c>
      <c r="D4557" t="b">
        <f>IF(C4557=1,'Data Transformation'!$G$3+0.5*'Data Transformation'!$W$25,IF(C4558=1,D4558-'Data Transformation'!$W$25,FALSE))</f>
        <v>0</v>
      </c>
      <c r="E4557" t="str">
        <f t="array" ref="E4557">IF(ISLOGICAL(D4557),"",FREQUENCY(IF('Data Transformation'!$B$425:$B$8425='Bin Analysis'!$B4539,'Data Transformation'!$G$425:$G$8425),D4557))</f>
        <v/>
      </c>
      <c r="F4557" t="str">
        <f t="shared" si="567"/>
        <v/>
      </c>
      <c r="G4557">
        <f>Weighting!$H$21</f>
        <v>0</v>
      </c>
      <c r="H4557">
        <f t="array" ref="H4557">FREQUENCY(IF('Data Transformation'!$B$4:$B$8425=B4539,'Data Transformation'!$G$4:$G$8425),'Bin Analysis'!$B4557)</f>
        <v>17</v>
      </c>
      <c r="I4557">
        <f t="shared" si="568"/>
        <v>0</v>
      </c>
      <c r="J4557">
        <f t="shared" si="569"/>
        <v>0</v>
      </c>
      <c r="K4557">
        <f>J4557*Weighting!$W$21</f>
        <v>0</v>
      </c>
      <c r="M4557" s="14"/>
    </row>
    <row r="4558" spans="1:13" x14ac:dyDescent="0.25">
      <c r="A4558" s="32" t="str">
        <f>IF(Weighting!$P$22&gt;0,B4558,"")</f>
        <v/>
      </c>
      <c r="B4558">
        <f>Weighting!$C$22</f>
        <v>2.4170000000000007</v>
      </c>
      <c r="C4558">
        <f>Weighting!$F$22</f>
        <v>0</v>
      </c>
      <c r="D4558" t="b">
        <f>IF(C4558=1,'Data Transformation'!$G$3+0.5*'Data Transformation'!$W$25,IF(C4559=1,D4559-'Data Transformation'!$W$25,FALSE))</f>
        <v>0</v>
      </c>
      <c r="E4558" t="str">
        <f t="array" ref="E4558">IF(ISLOGICAL(D4558),"",FREQUENCY(IF('Data Transformation'!$B$425:$B$8425='Bin Analysis'!$B4539,'Data Transformation'!$G$425:$G$8425),D4558))</f>
        <v/>
      </c>
      <c r="F4558" t="str">
        <f t="shared" si="567"/>
        <v/>
      </c>
      <c r="G4558">
        <f>Weighting!$H$22</f>
        <v>0</v>
      </c>
      <c r="H4558">
        <f t="array" ref="H4558">FREQUENCY(IF('Data Transformation'!$B$4:$B$8425=B4539,'Data Transformation'!$G$4:$G$8425),'Bin Analysis'!$B4558)</f>
        <v>17</v>
      </c>
      <c r="I4558">
        <f t="shared" si="568"/>
        <v>0</v>
      </c>
      <c r="J4558">
        <f t="shared" si="569"/>
        <v>0</v>
      </c>
      <c r="K4558">
        <f>J4558*Weighting!$W$22</f>
        <v>0</v>
      </c>
      <c r="M4558" s="14"/>
    </row>
    <row r="4559" spans="1:13" x14ac:dyDescent="0.25">
      <c r="A4559" s="32" t="str">
        <f>IF(Weighting!$P$23&gt;0,B4559,"")</f>
        <v/>
      </c>
      <c r="B4559">
        <f>Weighting!$C$23</f>
        <v>2.5480000000000009</v>
      </c>
      <c r="C4559">
        <f>Weighting!$F$23</f>
        <v>0</v>
      </c>
      <c r="D4559" t="b">
        <f>IF(C4559=1,'Data Transformation'!$G$3+0.5*'Data Transformation'!$W$25,IF(C4560=1,D4560-'Data Transformation'!$W$25,FALSE))</f>
        <v>0</v>
      </c>
      <c r="E4559" t="str">
        <f t="array" ref="E4559">IF(ISLOGICAL(D4559),"",FREQUENCY(IF('Data Transformation'!$B$425:$B$8425='Bin Analysis'!$B4539,'Data Transformation'!$G$425:$G$8425),D4559))</f>
        <v/>
      </c>
      <c r="F4559" t="str">
        <f t="shared" si="567"/>
        <v/>
      </c>
      <c r="G4559">
        <f>Weighting!$H$23</f>
        <v>0</v>
      </c>
      <c r="H4559">
        <f t="array" ref="H4559">FREQUENCY(IF('Data Transformation'!$B$4:$B$8425=B4539,'Data Transformation'!$G$4:$G$8425),'Bin Analysis'!$B4559)</f>
        <v>17</v>
      </c>
      <c r="I4559">
        <f t="shared" si="568"/>
        <v>0</v>
      </c>
      <c r="J4559">
        <f t="shared" si="569"/>
        <v>0</v>
      </c>
      <c r="K4559">
        <f>J4559*Weighting!$W$23</f>
        <v>0</v>
      </c>
      <c r="M4559" s="14"/>
    </row>
    <row r="4560" spans="1:13" x14ac:dyDescent="0.25">
      <c r="A4560" s="32" t="str">
        <f>IF(Weighting!$P$24&gt;0,B4560,"")</f>
        <v/>
      </c>
      <c r="B4560">
        <f>Weighting!$C$24</f>
        <v>2.6790000000000012</v>
      </c>
      <c r="C4560">
        <f>Weighting!$F$24</f>
        <v>0</v>
      </c>
      <c r="D4560" t="b">
        <f>IF(C4560=1,'Data Transformation'!$G$3+0.5*'Data Transformation'!$W$25,IF(C4561=1,D4561-'Data Transformation'!$W$25,FALSE))</f>
        <v>0</v>
      </c>
      <c r="E4560" t="str">
        <f t="array" ref="E4560">IF(ISLOGICAL(D4560),"",FREQUENCY(IF('Data Transformation'!$B$425:$B$8425='Bin Analysis'!$B4539,'Data Transformation'!$G$425:$G$8425),D4560))</f>
        <v/>
      </c>
      <c r="F4560" t="str">
        <f t="shared" si="567"/>
        <v/>
      </c>
      <c r="G4560">
        <f>Weighting!$H$24</f>
        <v>0</v>
      </c>
      <c r="H4560">
        <f t="array" ref="H4560">FREQUENCY(IF('Data Transformation'!$B$4:$B$8425=B4539,'Data Transformation'!$G$4:$G$8425),'Bin Analysis'!$B4560)</f>
        <v>17</v>
      </c>
      <c r="I4560">
        <f t="shared" si="568"/>
        <v>0</v>
      </c>
      <c r="J4560">
        <f t="shared" si="569"/>
        <v>0</v>
      </c>
      <c r="K4560">
        <f>J4560*Weighting!$W$24</f>
        <v>0</v>
      </c>
      <c r="M4560" s="14"/>
    </row>
    <row r="4561" spans="1:25" x14ac:dyDescent="0.25">
      <c r="A4561" s="32" t="str">
        <f>IF(Weighting!$P$25&gt;0,B4561,"")</f>
        <v/>
      </c>
      <c r="B4561">
        <f>Weighting!$C$25</f>
        <v>2.8100000000000014</v>
      </c>
      <c r="C4561">
        <f>Weighting!$F$25</f>
        <v>0</v>
      </c>
      <c r="D4561" t="b">
        <f>IF(C4561=1,'Data Transformation'!$G$3+0.5*'Data Transformation'!$W$25,IF(C4562=1,D4562-'Data Transformation'!$W$25,FALSE))</f>
        <v>0</v>
      </c>
      <c r="E4561" t="str">
        <f t="array" ref="E4561">IF(ISLOGICAL(D4561),"",FREQUENCY(IF('Data Transformation'!$B$425:$B$8425='Bin Analysis'!$B4539,'Data Transformation'!$G$425:$G$8425),D4561))</f>
        <v/>
      </c>
      <c r="F4561" t="str">
        <f t="shared" si="567"/>
        <v/>
      </c>
      <c r="G4561">
        <f>Weighting!$H$25</f>
        <v>0</v>
      </c>
      <c r="H4561">
        <f t="array" ref="H4561">FREQUENCY(IF('Data Transformation'!$B$4:$B$8425=B4539,'Data Transformation'!$G$4:$G$8425),'Bin Analysis'!$B4561)</f>
        <v>17</v>
      </c>
      <c r="I4561">
        <f t="shared" si="568"/>
        <v>0</v>
      </c>
      <c r="J4561">
        <f t="shared" si="569"/>
        <v>0</v>
      </c>
      <c r="K4561">
        <f>J4561*Weighting!$W$25</f>
        <v>0</v>
      </c>
      <c r="M4561" s="14"/>
    </row>
    <row r="4562" spans="1:25" x14ac:dyDescent="0.25">
      <c r="A4562" s="32"/>
      <c r="M4562" s="14"/>
      <c r="N4562" s="55"/>
    </row>
    <row r="4563" spans="1:25" ht="23.25" x14ac:dyDescent="0.35">
      <c r="A4563" s="21" t="s">
        <v>0</v>
      </c>
      <c r="B4563" s="21">
        <f>IFERROR(VLOOKUP(C4563,'Data Transformation'!$L$6:$M$426,2,FALSE),"")</f>
        <v>190</v>
      </c>
      <c r="C4563" s="21">
        <f>C4539+1</f>
        <v>190</v>
      </c>
      <c r="D4563" s="21"/>
      <c r="E4563" s="21"/>
      <c r="F4563" s="21"/>
      <c r="G4563" s="21"/>
      <c r="H4563" s="22"/>
      <c r="I4563" s="22"/>
      <c r="J4563" s="22"/>
      <c r="K4563" s="21"/>
      <c r="L4563" s="21">
        <f>B4563</f>
        <v>190</v>
      </c>
      <c r="M4563" s="23">
        <f>INDEX('Data Transformation'!$O$4:$O$424,MATCH($B4563,'Data Transformation'!$M$4:$M$424,0),MATCH($M$2,'Data Transformation'!$O$3,0))</f>
        <v>12</v>
      </c>
      <c r="N4563" s="27">
        <f>IF('Input and Summary Results'!$J$16="minimum",'Bin Analysis'!X4564/(M4563-1),'Bin Analysis'!Y4563/('Bin Analysis'!M4563-1))</f>
        <v>9.0909090909090912E-2</v>
      </c>
      <c r="O4563" s="27">
        <f>IF(M4563=FALSE,NA(),(VLOOKUP(1,C4566:K4585,4,FALSE))/(M4563-1))</f>
        <v>0.54545454545454541</v>
      </c>
      <c r="P4563" s="27">
        <f>IF(M4563=FALSE,NA(),SUM(J4566:J4585)/Weighting!$S$5)</f>
        <v>0.6</v>
      </c>
      <c r="Q4563" s="27">
        <f>IF(M4563=FALSE,NA(),SUM(K4566:K4585)/Weighting!$S$6)</f>
        <v>0.56521739130434778</v>
      </c>
      <c r="R4563" s="27">
        <f>IF(M4563=FALSE,NA(),(VLOOKUP(1,G4566:K4585,3,FALSE))/(M4563-1))</f>
        <v>0</v>
      </c>
      <c r="S4563" s="22" t="str">
        <f>IF(M4563=FALSE,NA(),IF(SUM(J4566:J4585)=2,"yes","no"))</f>
        <v>no</v>
      </c>
      <c r="X4563" s="2" cm="2">
        <f t="array" ref="X4563:X4564">FREQUENCY(IF('Data Transformation'!$B$425:$B$6424='Bin Analysis'!L4563,'Data Transformation'!$G$425:$G$6424),'Data Transformation'!$U$11)</f>
        <v>10</v>
      </c>
      <c r="Y4563" s="2" cm="2">
        <f t="array" ref="Y4563:Y4564">FREQUENCY(IF('Data Transformation'!$B$425:$B$6424='Bin Analysis'!L4563,'Data Transformation'!$G$425:$G$6424),'Data Transformation'!$U$12)</f>
        <v>4</v>
      </c>
    </row>
    <row r="4564" spans="1:25" x14ac:dyDescent="0.25">
      <c r="A4564" s="14" t="s">
        <v>67</v>
      </c>
      <c r="B4564" t="s">
        <v>47</v>
      </c>
      <c r="C4564" t="s">
        <v>5</v>
      </c>
      <c r="D4564" t="s">
        <v>100</v>
      </c>
      <c r="E4564" t="s">
        <v>101</v>
      </c>
      <c r="F4564" t="s">
        <v>102</v>
      </c>
      <c r="G4564" t="s">
        <v>70</v>
      </c>
      <c r="H4564" t="s">
        <v>31</v>
      </c>
      <c r="I4564" t="s">
        <v>32</v>
      </c>
      <c r="J4564" t="s">
        <v>46</v>
      </c>
      <c r="K4564" s="14" t="s">
        <v>45</v>
      </c>
      <c r="M4564" s="14"/>
      <c r="X4564" s="2">
        <v>1</v>
      </c>
      <c r="Y4564" s="2">
        <v>7</v>
      </c>
    </row>
    <row r="4565" spans="1:25" x14ac:dyDescent="0.25">
      <c r="A4565" s="32"/>
      <c r="D4565" t="b">
        <f>IF(C4565=1,'Data Transformation'!$G$3+0.5*'Data Transformation'!$W$25,IF(C4566=1,D4566-'Data Transformation'!$W$25,FALSE))</f>
        <v>0</v>
      </c>
      <c r="E4565" t="str">
        <f t="array" ref="E4565">IF(ISLOGICAL(D4565),"",FREQUENCY(IF('Data Transformation'!$B$425:$B$8425='Bin Analysis'!$B4563,'Data Transformation'!$G$425:$G$8425),D4565))</f>
        <v/>
      </c>
      <c r="F4565" t="str">
        <f>IF(ISLOGICAL(D4565),"",E4565-E4564)</f>
        <v/>
      </c>
      <c r="M4565" s="14"/>
    </row>
    <row r="4566" spans="1:25" x14ac:dyDescent="0.25">
      <c r="A4566" s="32">
        <f>IF(Weighting!$P$6&gt;0,B4566,"")</f>
        <v>0.32100000000000001</v>
      </c>
      <c r="B4566">
        <f>Weighting!$C$6</f>
        <v>0.32100000000000001</v>
      </c>
      <c r="C4566">
        <f>Weighting!$F$6</f>
        <v>0</v>
      </c>
      <c r="D4566" t="b">
        <f>IF(C4566=1,'Data Transformation'!$G$3+0.5*'Data Transformation'!$W$25,IF(C4567=1,D4567-'Data Transformation'!$W$25,FALSE))</f>
        <v>0</v>
      </c>
      <c r="E4566" t="str">
        <f t="array" ref="E4566">IF(ISLOGICAL(D4566),"",FREQUENCY(IF('Data Transformation'!$B$425:$B$8425='Bin Analysis'!$B4563,'Data Transformation'!$G$425:$G$8425),D4566))</f>
        <v/>
      </c>
      <c r="F4566" t="str">
        <f>IF(ISLOGICAL(D4566),"",E4566-E4565)</f>
        <v/>
      </c>
      <c r="G4566">
        <f>Weighting!$H$6</f>
        <v>1</v>
      </c>
      <c r="H4566">
        <f t="array" ref="H4566">FREQUENCY(IF('Data Transformation'!$B$4:$B$8425=B4563,'Data Transformation'!$G$4:$G$8425),'Bin Analysis'!$B4566)</f>
        <v>0</v>
      </c>
      <c r="I4566">
        <f>H4566-H4565</f>
        <v>0</v>
      </c>
      <c r="J4566">
        <f>IF(I4566=0,0,1)</f>
        <v>0</v>
      </c>
      <c r="K4566">
        <f>J4566*Weighting!$W$6</f>
        <v>0</v>
      </c>
      <c r="M4566" s="14"/>
    </row>
    <row r="4567" spans="1:25" x14ac:dyDescent="0.25">
      <c r="A4567" s="32">
        <f>IF(Weighting!$P$7&gt;0,B4567,"")</f>
        <v>0.45200000000000001</v>
      </c>
      <c r="B4567">
        <f>Weighting!$C$7</f>
        <v>0.45200000000000001</v>
      </c>
      <c r="C4567">
        <f>Weighting!$F$7</f>
        <v>0</v>
      </c>
      <c r="D4567" t="b">
        <f>IF(C4567=1,'Data Transformation'!$G$3+0.5*'Data Transformation'!$W$25,IF(C4568=1,D4568-'Data Transformation'!$W$25,FALSE))</f>
        <v>0</v>
      </c>
      <c r="E4567" t="str">
        <f t="array" ref="E4567">IF(ISLOGICAL(D4567),"",FREQUENCY(IF('Data Transformation'!$B$425:$B$8425='Bin Analysis'!$B4563,'Data Transformation'!$G$425:$G$8425),D4567))</f>
        <v/>
      </c>
      <c r="F4567" t="str">
        <f t="shared" ref="F4567:F4585" si="570">IF(ISLOGICAL(D4567),"",E4567-E4566)</f>
        <v/>
      </c>
      <c r="G4567">
        <f>Weighting!$H$7</f>
        <v>0</v>
      </c>
      <c r="H4567">
        <f t="array" ref="H4567">FREQUENCY(IF('Data Transformation'!$B$4:$B$8425=B4563,'Data Transformation'!$G$4:$G$8425),'Bin Analysis'!$B4567)</f>
        <v>1</v>
      </c>
      <c r="I4567">
        <f t="shared" ref="I4567:I4585" si="571">H4567-H4566</f>
        <v>1</v>
      </c>
      <c r="J4567">
        <f>IF(I4567=0,0,1)</f>
        <v>1</v>
      </c>
      <c r="K4567">
        <f>J4567*Weighting!$W$7</f>
        <v>2</v>
      </c>
      <c r="M4567" s="14"/>
    </row>
    <row r="4568" spans="1:25" x14ac:dyDescent="0.25">
      <c r="A4568" s="32">
        <f>IF(Weighting!$P$8&gt;0,B4568,"")</f>
        <v>0.58299999999999996</v>
      </c>
      <c r="B4568">
        <f>Weighting!$C$8</f>
        <v>0.58299999999999996</v>
      </c>
      <c r="C4568">
        <f>Weighting!$F$8</f>
        <v>0</v>
      </c>
      <c r="D4568" t="b">
        <f>IF(C4568=1,'Data Transformation'!$G$3+0.5*'Data Transformation'!$W$25,IF(C4569=1,D4569-'Data Transformation'!$W$25,FALSE))</f>
        <v>0</v>
      </c>
      <c r="E4568" t="str">
        <f t="array" ref="E4568">IF(ISLOGICAL(D4568),"",FREQUENCY(IF('Data Transformation'!$B$425:$B$8425='Bin Analysis'!$B4563,'Data Transformation'!$G$425:$G$8425),D4568))</f>
        <v/>
      </c>
      <c r="F4568" t="str">
        <f t="shared" si="570"/>
        <v/>
      </c>
      <c r="G4568">
        <f>Weighting!$H$8</f>
        <v>0</v>
      </c>
      <c r="H4568">
        <f t="array" ref="H4568">FREQUENCY(IF('Data Transformation'!$B$4:$B$8425=B4563,'Data Transformation'!$G$4:$G$8425),'Bin Analysis'!$B4568)</f>
        <v>1</v>
      </c>
      <c r="I4568">
        <f t="shared" si="571"/>
        <v>0</v>
      </c>
      <c r="J4568">
        <f t="shared" ref="J4568:J4585" si="572">IF(I4568=0,0,1)</f>
        <v>0</v>
      </c>
      <c r="K4568">
        <f>J4568*Weighting!$W$8</f>
        <v>0</v>
      </c>
      <c r="M4568" s="14"/>
    </row>
    <row r="4569" spans="1:25" x14ac:dyDescent="0.25">
      <c r="A4569" s="32">
        <f>IF(Weighting!$P$9&gt;0,B4569,"")</f>
        <v>0.71399999999999997</v>
      </c>
      <c r="B4569" s="50">
        <f>Weighting!$C$9</f>
        <v>0.71399999999999997</v>
      </c>
      <c r="C4569">
        <f>Weighting!$F$9</f>
        <v>0</v>
      </c>
      <c r="D4569" t="b">
        <f>IF(C4569=1,'Data Transformation'!$G$3+0.5*'Data Transformation'!$W$25,IF(C4570=1,D4570-'Data Transformation'!$W$25,FALSE))</f>
        <v>0</v>
      </c>
      <c r="E4569" t="str">
        <f t="array" ref="E4569">IF(ISLOGICAL(D4569),"",FREQUENCY(IF('Data Transformation'!$B$425:$B$8425='Bin Analysis'!$B4563,'Data Transformation'!$G$425:$G$8425),D4569))</f>
        <v/>
      </c>
      <c r="F4569" t="str">
        <f t="shared" si="570"/>
        <v/>
      </c>
      <c r="G4569">
        <f>Weighting!$H$9</f>
        <v>0</v>
      </c>
      <c r="H4569">
        <f t="array" ref="H4569">FREQUENCY(IF('Data Transformation'!$B$4:$B$8425=B4563,'Data Transformation'!$G$4:$G$8425),'Bin Analysis'!$B4569)</f>
        <v>2</v>
      </c>
      <c r="I4569">
        <f t="shared" si="571"/>
        <v>1</v>
      </c>
      <c r="J4569">
        <f t="shared" si="572"/>
        <v>1</v>
      </c>
      <c r="K4569">
        <f>J4569*Weighting!$W$9</f>
        <v>3</v>
      </c>
      <c r="M4569" s="14"/>
    </row>
    <row r="4570" spans="1:25" x14ac:dyDescent="0.25">
      <c r="A4570" s="32">
        <f>IF(Weighting!$P$10&gt;0,B4570,"")</f>
        <v>0.84499999999999997</v>
      </c>
      <c r="B4570">
        <f>Weighting!$C$10</f>
        <v>0.84499999999999997</v>
      </c>
      <c r="C4570">
        <f>Weighting!$F$10</f>
        <v>0</v>
      </c>
      <c r="D4570" t="b">
        <f>IF(C4570=1,'Data Transformation'!$G$3+0.5*'Data Transformation'!$W$25,IF(C4571=1,D4571-'Data Transformation'!$W$25,FALSE))</f>
        <v>0</v>
      </c>
      <c r="E4570" t="str">
        <f t="array" ref="E4570">IF(ISLOGICAL(D4570),"",FREQUENCY(IF('Data Transformation'!$B$425:$B$8425='Bin Analysis'!$B4563,'Data Transformation'!$G$425:$G$8425),D4570))</f>
        <v/>
      </c>
      <c r="F4570" t="str">
        <f t="shared" si="570"/>
        <v/>
      </c>
      <c r="G4570">
        <f>Weighting!$H$10</f>
        <v>0</v>
      </c>
      <c r="H4570">
        <f t="array" ref="H4570">FREQUENCY(IF('Data Transformation'!$B$4:$B$8425=B4563,'Data Transformation'!$G$4:$G$8425),'Bin Analysis'!$B4570)</f>
        <v>4</v>
      </c>
      <c r="I4570">
        <f t="shared" si="571"/>
        <v>2</v>
      </c>
      <c r="J4570">
        <f t="shared" si="572"/>
        <v>1</v>
      </c>
      <c r="K4570">
        <f>J4570*Weighting!$W$10</f>
        <v>3</v>
      </c>
      <c r="M4570" s="14"/>
    </row>
    <row r="4571" spans="1:25" x14ac:dyDescent="0.25">
      <c r="A4571" s="32">
        <f>IF(Weighting!$P$11&gt;0,B4571,"")</f>
        <v>0.97599999999999998</v>
      </c>
      <c r="B4571">
        <f>Weighting!$C$11</f>
        <v>0.97599999999999998</v>
      </c>
      <c r="C4571">
        <f>Weighting!$F$11</f>
        <v>0</v>
      </c>
      <c r="D4571">
        <f>IF(C4571=1,'Data Transformation'!$G$3+0.5*'Data Transformation'!$W$25,IF(C4572=1,D4572-'Data Transformation'!$W$25,FALSE))</f>
        <v>0.86899999999999999</v>
      </c>
      <c r="E4571">
        <f t="array" ref="E4571">IF(ISLOGICAL(D4571),"",FREQUENCY(IF('Data Transformation'!$B$425:$B$8425='Bin Analysis'!$B4563,'Data Transformation'!$G$425:$G$8425),D4571))</f>
        <v>4</v>
      </c>
      <c r="F4571" t="e">
        <f t="shared" si="570"/>
        <v>#VALUE!</v>
      </c>
      <c r="G4571">
        <f>Weighting!$H$11</f>
        <v>0</v>
      </c>
      <c r="H4571">
        <f t="array" ref="H4571">FREQUENCY(IF('Data Transformation'!$B$4:$B$8425=B4563,'Data Transformation'!$G$4:$G$8425),'Bin Analysis'!$B4571)</f>
        <v>5</v>
      </c>
      <c r="I4571">
        <f t="shared" si="571"/>
        <v>1</v>
      </c>
      <c r="J4571">
        <f t="shared" si="572"/>
        <v>1</v>
      </c>
      <c r="K4571">
        <f>J4571*Weighting!$W$11</f>
        <v>2</v>
      </c>
      <c r="M4571" s="14"/>
    </row>
    <row r="4572" spans="1:25" x14ac:dyDescent="0.25">
      <c r="A4572" s="32">
        <f>IF(Weighting!$P$12&gt;0,B4572,"")</f>
        <v>1.107</v>
      </c>
      <c r="B4572">
        <f>Weighting!$C$12</f>
        <v>1.107</v>
      </c>
      <c r="C4572">
        <f>Weighting!$F$12</f>
        <v>1</v>
      </c>
      <c r="D4572">
        <f>IF(C4572=1,'Data Transformation'!$G$3+0.5*'Data Transformation'!$W$25,IF(C4573=1,D4573-'Data Transformation'!$W$25,FALSE))</f>
        <v>1.131</v>
      </c>
      <c r="E4572">
        <f t="array" ref="E4572">IF(ISLOGICAL(D4572),"",FREQUENCY(IF('Data Transformation'!$B$425:$B$8425='Bin Analysis'!$B4563,'Data Transformation'!$G$425:$G$8425),D4572))</f>
        <v>10</v>
      </c>
      <c r="F4572">
        <f t="shared" si="570"/>
        <v>6</v>
      </c>
      <c r="G4572">
        <f>Weighting!$H$12</f>
        <v>0</v>
      </c>
      <c r="H4572">
        <f t="array" ref="H4572">FREQUENCY(IF('Data Transformation'!$B$4:$B$8425=B4563,'Data Transformation'!$G$4:$G$8425),'Bin Analysis'!$B4572)</f>
        <v>10</v>
      </c>
      <c r="I4572">
        <f t="shared" si="571"/>
        <v>5</v>
      </c>
      <c r="J4572">
        <f t="shared" si="572"/>
        <v>1</v>
      </c>
      <c r="K4572">
        <f>J4572*Weighting!$W$12</f>
        <v>1</v>
      </c>
      <c r="M4572" s="14"/>
    </row>
    <row r="4573" spans="1:25" x14ac:dyDescent="0.25">
      <c r="A4573" s="32">
        <f>IF(Weighting!$P$13&gt;0,B4573,"")</f>
        <v>1.238</v>
      </c>
      <c r="B4573">
        <f>Weighting!$C$13</f>
        <v>1.238</v>
      </c>
      <c r="C4573">
        <f>Weighting!$F$13</f>
        <v>0</v>
      </c>
      <c r="D4573" t="b">
        <f>IF(C4573=1,'Data Transformation'!$G$3+0.5*'Data Transformation'!$W$25,IF(C4574=1,D4574-'Data Transformation'!$W$25,FALSE))</f>
        <v>0</v>
      </c>
      <c r="E4573" t="str">
        <f t="array" ref="E4573">IF(ISLOGICAL(D4573),"",FREQUENCY(IF('Data Transformation'!$B$425:$B$8425='Bin Analysis'!$B4563,'Data Transformation'!$G$425:$G$8425),D4573))</f>
        <v/>
      </c>
      <c r="F4573" t="str">
        <f t="shared" si="570"/>
        <v/>
      </c>
      <c r="G4573">
        <f>Weighting!$H$13</f>
        <v>0</v>
      </c>
      <c r="H4573">
        <f t="array" ref="H4573">FREQUENCY(IF('Data Transformation'!$B$4:$B$8425=B4563,'Data Transformation'!$G$4:$G$8425),'Bin Analysis'!$B4573)</f>
        <v>12</v>
      </c>
      <c r="I4573">
        <f t="shared" si="571"/>
        <v>2</v>
      </c>
      <c r="J4573">
        <f t="shared" si="572"/>
        <v>1</v>
      </c>
      <c r="K4573">
        <f>J4573*Weighting!$W$13</f>
        <v>2</v>
      </c>
      <c r="M4573" s="14"/>
    </row>
    <row r="4574" spans="1:25" x14ac:dyDescent="0.25">
      <c r="A4574" s="32">
        <f>IF(Weighting!$P$14&gt;0,B4574,"")</f>
        <v>1.369</v>
      </c>
      <c r="B4574">
        <f>Weighting!$C$14</f>
        <v>1.369</v>
      </c>
      <c r="C4574">
        <f>Weighting!$F$14</f>
        <v>0</v>
      </c>
      <c r="D4574" t="b">
        <f>IF(C4574=1,'Data Transformation'!$G$3+0.5*'Data Transformation'!$W$25,IF(C4575=1,D4575-'Data Transformation'!$W$25,FALSE))</f>
        <v>0</v>
      </c>
      <c r="E4574" t="str">
        <f t="array" ref="E4574">IF(ISLOGICAL(D4574),"",FREQUENCY(IF('Data Transformation'!$B$425:$B$8425='Bin Analysis'!$B4563,'Data Transformation'!$G$425:$G$8425),D4574))</f>
        <v/>
      </c>
      <c r="F4574" t="str">
        <f t="shared" si="570"/>
        <v/>
      </c>
      <c r="G4574">
        <f>Weighting!$H$14</f>
        <v>0</v>
      </c>
      <c r="H4574">
        <f t="array" ref="H4574">FREQUENCY(IF('Data Transformation'!$B$4:$B$8425=B4563,'Data Transformation'!$G$4:$G$8425),'Bin Analysis'!$B4574)</f>
        <v>12</v>
      </c>
      <c r="I4574">
        <f t="shared" si="571"/>
        <v>0</v>
      </c>
      <c r="J4574">
        <f t="shared" si="572"/>
        <v>0</v>
      </c>
      <c r="K4574">
        <f>J4574*Weighting!$W$14</f>
        <v>0</v>
      </c>
      <c r="M4574" s="14"/>
    </row>
    <row r="4575" spans="1:25" x14ac:dyDescent="0.25">
      <c r="A4575" s="32">
        <f>IF(Weighting!$P$15&gt;0,B4575,"")</f>
        <v>1.5000009999999999</v>
      </c>
      <c r="B4575">
        <f>Weighting!$C$15</f>
        <v>1.5000009999999999</v>
      </c>
      <c r="C4575">
        <f>Weighting!$F$15</f>
        <v>0</v>
      </c>
      <c r="D4575" t="b">
        <f>IF(C4575=1,'Data Transformation'!$G$3+0.5*'Data Transformation'!$W$25,IF(C4576=1,D4576-'Data Transformation'!$W$25,FALSE))</f>
        <v>0</v>
      </c>
      <c r="E4575" t="str">
        <f t="array" ref="E4575">IF(ISLOGICAL(D4575),"",FREQUENCY(IF('Data Transformation'!$B$425:$B$8425='Bin Analysis'!$B4563,'Data Transformation'!$G$425:$G$8425),D4575))</f>
        <v/>
      </c>
      <c r="F4575" t="str">
        <f t="shared" si="570"/>
        <v/>
      </c>
      <c r="G4575">
        <f>Weighting!$H$15</f>
        <v>0</v>
      </c>
      <c r="H4575">
        <f t="array" ref="H4575">FREQUENCY(IF('Data Transformation'!$B$4:$B$8425=B4563,'Data Transformation'!$G$4:$G$8425),'Bin Analysis'!$B4575)</f>
        <v>12</v>
      </c>
      <c r="I4575">
        <f t="shared" si="571"/>
        <v>0</v>
      </c>
      <c r="J4575">
        <f t="shared" si="572"/>
        <v>0</v>
      </c>
      <c r="K4575">
        <f>J4575*Weighting!$W$15</f>
        <v>0</v>
      </c>
      <c r="M4575" s="14"/>
    </row>
    <row r="4576" spans="1:25" x14ac:dyDescent="0.25">
      <c r="A4576" s="32" t="str">
        <f>IF(Weighting!$P$16&gt;0,B4576,"")</f>
        <v/>
      </c>
      <c r="B4576">
        <f>Weighting!$C$16</f>
        <v>1.631</v>
      </c>
      <c r="C4576">
        <f>Weighting!$F$16</f>
        <v>0</v>
      </c>
      <c r="D4576" t="b">
        <f>IF(C4576=1,'Data Transformation'!$G$3+0.5*'Data Transformation'!$W$25,IF(C4577=1,D4577-'Data Transformation'!$W$25,FALSE))</f>
        <v>0</v>
      </c>
      <c r="E4576" t="str">
        <f t="array" ref="E4576">IF(ISLOGICAL(D4576),"",FREQUENCY(IF('Data Transformation'!$B$425:$B$8425='Bin Analysis'!$B4563,'Data Transformation'!$G$425:$G$8425),D4576))</f>
        <v/>
      </c>
      <c r="F4576" t="str">
        <f t="shared" si="570"/>
        <v/>
      </c>
      <c r="G4576">
        <f>Weighting!$H$16</f>
        <v>0</v>
      </c>
      <c r="H4576">
        <f t="array" ref="H4576">FREQUENCY(IF('Data Transformation'!$B$4:$B$8425=B4563,'Data Transformation'!$G$4:$G$8425),'Bin Analysis'!$B4576)</f>
        <v>12</v>
      </c>
      <c r="I4576">
        <f t="shared" si="571"/>
        <v>0</v>
      </c>
      <c r="J4576">
        <f t="shared" si="572"/>
        <v>0</v>
      </c>
      <c r="K4576">
        <f>J4576*Weighting!$W$16</f>
        <v>0</v>
      </c>
      <c r="M4576" s="14"/>
    </row>
    <row r="4577" spans="1:25" x14ac:dyDescent="0.25">
      <c r="A4577" s="32" t="str">
        <f>IF(Weighting!$P$17&gt;0,B4577,"")</f>
        <v/>
      </c>
      <c r="B4577">
        <f>Weighting!$C$17</f>
        <v>1.762</v>
      </c>
      <c r="C4577">
        <f>Weighting!$F$17</f>
        <v>0</v>
      </c>
      <c r="D4577" t="b">
        <f>IF(C4577=1,'Data Transformation'!$G$3+0.5*'Data Transformation'!$W$25,IF(C4578=1,D4578-'Data Transformation'!$W$25,FALSE))</f>
        <v>0</v>
      </c>
      <c r="E4577" t="str">
        <f t="array" ref="E4577">IF(ISLOGICAL(D4577),"",FREQUENCY(IF('Data Transformation'!$B$425:$B$8425='Bin Analysis'!$B4563,'Data Transformation'!$G$425:$G$8425),D4577))</f>
        <v/>
      </c>
      <c r="F4577" t="str">
        <f t="shared" si="570"/>
        <v/>
      </c>
      <c r="G4577">
        <f>Weighting!$H$17</f>
        <v>0</v>
      </c>
      <c r="H4577">
        <f t="array" ref="H4577">FREQUENCY(IF('Data Transformation'!$B$4:$B$8425=B4563,'Data Transformation'!$G$4:$G$8425),'Bin Analysis'!$B4577)</f>
        <v>12</v>
      </c>
      <c r="I4577">
        <f t="shared" si="571"/>
        <v>0</v>
      </c>
      <c r="J4577">
        <f t="shared" si="572"/>
        <v>0</v>
      </c>
      <c r="K4577">
        <f>J4577*Weighting!$W$17</f>
        <v>0</v>
      </c>
      <c r="M4577" s="14"/>
    </row>
    <row r="4578" spans="1:25" x14ac:dyDescent="0.25">
      <c r="A4578" s="32" t="str">
        <f>IF(Weighting!$P$18&gt;0,B4578,"")</f>
        <v/>
      </c>
      <c r="B4578">
        <f>Weighting!$C$18</f>
        <v>1.893</v>
      </c>
      <c r="C4578">
        <f>Weighting!$F$18</f>
        <v>0</v>
      </c>
      <c r="D4578" t="b">
        <f>IF(C4578=1,'Data Transformation'!$G$3+0.5*'Data Transformation'!$W$25,IF(C4579=1,D4579-'Data Transformation'!$W$25,FALSE))</f>
        <v>0</v>
      </c>
      <c r="E4578" t="str">
        <f t="array" ref="E4578">IF(ISLOGICAL(D4578),"",FREQUENCY(IF('Data Transformation'!$B$425:$B$8425='Bin Analysis'!$B4563,'Data Transformation'!$G$425:$G$8425),D4578))</f>
        <v/>
      </c>
      <c r="F4578" t="str">
        <f t="shared" si="570"/>
        <v/>
      </c>
      <c r="G4578">
        <f>Weighting!$H$18</f>
        <v>0</v>
      </c>
      <c r="H4578">
        <f t="array" ref="H4578">FREQUENCY(IF('Data Transformation'!$B$4:$B$8425=B4563,'Data Transformation'!$G$4:$G$8425),'Bin Analysis'!$B4578)</f>
        <v>12</v>
      </c>
      <c r="I4578">
        <f t="shared" si="571"/>
        <v>0</v>
      </c>
      <c r="J4578">
        <f t="shared" si="572"/>
        <v>0</v>
      </c>
      <c r="K4578">
        <f>J4578*Weighting!$W$18</f>
        <v>0</v>
      </c>
      <c r="M4578" s="14"/>
    </row>
    <row r="4579" spans="1:25" x14ac:dyDescent="0.25">
      <c r="A4579" s="32" t="str">
        <f>IF(Weighting!$P$19&gt;0,B4579,"")</f>
        <v/>
      </c>
      <c r="B4579">
        <f>Weighting!$C$19</f>
        <v>2.024</v>
      </c>
      <c r="C4579">
        <f>Weighting!$F$19</f>
        <v>0</v>
      </c>
      <c r="D4579" t="b">
        <f>IF(C4579=1,'Data Transformation'!$G$3+0.5*'Data Transformation'!$W$25,IF(C4580=1,D4580-'Data Transformation'!$W$25,FALSE))</f>
        <v>0</v>
      </c>
      <c r="E4579" t="str">
        <f t="array" ref="E4579">IF(ISLOGICAL(D4579),"",FREQUENCY(IF('Data Transformation'!$B$425:$B$8425='Bin Analysis'!$B4563,'Data Transformation'!$G$425:$G$8425),D4579))</f>
        <v/>
      </c>
      <c r="F4579" t="str">
        <f t="shared" si="570"/>
        <v/>
      </c>
      <c r="G4579">
        <f>Weighting!$H$19</f>
        <v>0</v>
      </c>
      <c r="H4579">
        <f t="array" ref="H4579">FREQUENCY(IF('Data Transformation'!$B$4:$B$8425=B4563,'Data Transformation'!$G$4:$G$8425),'Bin Analysis'!$B4579)</f>
        <v>12</v>
      </c>
      <c r="I4579">
        <f t="shared" si="571"/>
        <v>0</v>
      </c>
      <c r="J4579">
        <f t="shared" si="572"/>
        <v>0</v>
      </c>
      <c r="K4579">
        <f>J4579*Weighting!$W$19</f>
        <v>0</v>
      </c>
      <c r="M4579" s="14"/>
    </row>
    <row r="4580" spans="1:25" x14ac:dyDescent="0.25">
      <c r="A4580" s="32" t="str">
        <f>IF(Weighting!$P$20&gt;0,B4580,"")</f>
        <v/>
      </c>
      <c r="B4580">
        <f>Weighting!$C$20</f>
        <v>2.1550000000000002</v>
      </c>
      <c r="C4580">
        <f>Weighting!$F$20</f>
        <v>0</v>
      </c>
      <c r="D4580" t="b">
        <f>IF(C4580=1,'Data Transformation'!$G$3+0.5*'Data Transformation'!$W$25,IF(C4581=1,D4581-'Data Transformation'!$W$25,FALSE))</f>
        <v>0</v>
      </c>
      <c r="E4580" t="str">
        <f t="array" ref="E4580">IF(ISLOGICAL(D4580),"",FREQUENCY(IF('Data Transformation'!$B$425:$B$8425='Bin Analysis'!$B4563,'Data Transformation'!$G$425:$G$8425),D4580))</f>
        <v/>
      </c>
      <c r="F4580" t="str">
        <f t="shared" si="570"/>
        <v/>
      </c>
      <c r="G4580">
        <f>Weighting!$H$20</f>
        <v>0</v>
      </c>
      <c r="H4580">
        <f t="array" ref="H4580">FREQUENCY(IF('Data Transformation'!$B$4:$B$8425=B4563,'Data Transformation'!$G$4:$G$8425),'Bin Analysis'!$B4580)</f>
        <v>12</v>
      </c>
      <c r="I4580">
        <f t="shared" si="571"/>
        <v>0</v>
      </c>
      <c r="J4580">
        <f t="shared" si="572"/>
        <v>0</v>
      </c>
      <c r="K4580">
        <f>J4580*Weighting!$W$20</f>
        <v>0</v>
      </c>
      <c r="M4580" s="14"/>
    </row>
    <row r="4581" spans="1:25" x14ac:dyDescent="0.25">
      <c r="A4581" s="32" t="str">
        <f>IF(Weighting!$P$21&gt;0,B4581,"")</f>
        <v/>
      </c>
      <c r="B4581">
        <f>Weighting!$C$21</f>
        <v>2.2860000000000005</v>
      </c>
      <c r="C4581">
        <f>Weighting!$F$21</f>
        <v>0</v>
      </c>
      <c r="D4581" t="b">
        <f>IF(C4581=1,'Data Transformation'!$G$3+0.5*'Data Transformation'!$W$25,IF(C4582=1,D4582-'Data Transformation'!$W$25,FALSE))</f>
        <v>0</v>
      </c>
      <c r="E4581" t="str">
        <f t="array" ref="E4581">IF(ISLOGICAL(D4581),"",FREQUENCY(IF('Data Transformation'!$B$425:$B$8425='Bin Analysis'!$B4563,'Data Transformation'!$G$425:$G$8425),D4581))</f>
        <v/>
      </c>
      <c r="F4581" t="str">
        <f t="shared" si="570"/>
        <v/>
      </c>
      <c r="G4581">
        <f>Weighting!$H$21</f>
        <v>0</v>
      </c>
      <c r="H4581">
        <f t="array" ref="H4581">FREQUENCY(IF('Data Transformation'!$B$4:$B$8425=B4563,'Data Transformation'!$G$4:$G$8425),'Bin Analysis'!$B4581)</f>
        <v>12</v>
      </c>
      <c r="I4581">
        <f t="shared" si="571"/>
        <v>0</v>
      </c>
      <c r="J4581">
        <f t="shared" si="572"/>
        <v>0</v>
      </c>
      <c r="K4581">
        <f>J4581*Weighting!$W$21</f>
        <v>0</v>
      </c>
      <c r="M4581" s="14"/>
    </row>
    <row r="4582" spans="1:25" x14ac:dyDescent="0.25">
      <c r="A4582" s="32" t="str">
        <f>IF(Weighting!$P$22&gt;0,B4582,"")</f>
        <v/>
      </c>
      <c r="B4582">
        <f>Weighting!$C$22</f>
        <v>2.4170000000000007</v>
      </c>
      <c r="C4582">
        <f>Weighting!$F$22</f>
        <v>0</v>
      </c>
      <c r="D4582" t="b">
        <f>IF(C4582=1,'Data Transformation'!$G$3+0.5*'Data Transformation'!$W$25,IF(C4583=1,D4583-'Data Transformation'!$W$25,FALSE))</f>
        <v>0</v>
      </c>
      <c r="E4582" t="str">
        <f t="array" ref="E4582">IF(ISLOGICAL(D4582),"",FREQUENCY(IF('Data Transformation'!$B$425:$B$8425='Bin Analysis'!$B4563,'Data Transformation'!$G$425:$G$8425),D4582))</f>
        <v/>
      </c>
      <c r="F4582" t="str">
        <f t="shared" si="570"/>
        <v/>
      </c>
      <c r="G4582">
        <f>Weighting!$H$22</f>
        <v>0</v>
      </c>
      <c r="H4582">
        <f t="array" ref="H4582">FREQUENCY(IF('Data Transformation'!$B$4:$B$8425=B4563,'Data Transformation'!$G$4:$G$8425),'Bin Analysis'!$B4582)</f>
        <v>12</v>
      </c>
      <c r="I4582">
        <f t="shared" si="571"/>
        <v>0</v>
      </c>
      <c r="J4582">
        <f t="shared" si="572"/>
        <v>0</v>
      </c>
      <c r="K4582">
        <f>J4582*Weighting!$W$22</f>
        <v>0</v>
      </c>
      <c r="M4582" s="14"/>
    </row>
    <row r="4583" spans="1:25" x14ac:dyDescent="0.25">
      <c r="A4583" s="32" t="str">
        <f>IF(Weighting!$P$23&gt;0,B4583,"")</f>
        <v/>
      </c>
      <c r="B4583">
        <f>Weighting!$C$23</f>
        <v>2.5480000000000009</v>
      </c>
      <c r="C4583">
        <f>Weighting!$F$23</f>
        <v>0</v>
      </c>
      <c r="D4583" t="b">
        <f>IF(C4583=1,'Data Transformation'!$G$3+0.5*'Data Transformation'!$W$25,IF(C4584=1,D4584-'Data Transformation'!$W$25,FALSE))</f>
        <v>0</v>
      </c>
      <c r="E4583" t="str">
        <f t="array" ref="E4583">IF(ISLOGICAL(D4583),"",FREQUENCY(IF('Data Transformation'!$B$425:$B$8425='Bin Analysis'!$B4563,'Data Transformation'!$G$425:$G$8425),D4583))</f>
        <v/>
      </c>
      <c r="F4583" t="str">
        <f t="shared" si="570"/>
        <v/>
      </c>
      <c r="G4583">
        <f>Weighting!$H$23</f>
        <v>0</v>
      </c>
      <c r="H4583">
        <f t="array" ref="H4583">FREQUENCY(IF('Data Transformation'!$B$4:$B$8425=B4563,'Data Transformation'!$G$4:$G$8425),'Bin Analysis'!$B4583)</f>
        <v>12</v>
      </c>
      <c r="I4583">
        <f t="shared" si="571"/>
        <v>0</v>
      </c>
      <c r="J4583">
        <f t="shared" si="572"/>
        <v>0</v>
      </c>
      <c r="K4583">
        <f>J4583*Weighting!$W$23</f>
        <v>0</v>
      </c>
      <c r="M4583" s="14"/>
    </row>
    <row r="4584" spans="1:25" x14ac:dyDescent="0.25">
      <c r="A4584" s="32" t="str">
        <f>IF(Weighting!$P$24&gt;0,B4584,"")</f>
        <v/>
      </c>
      <c r="B4584">
        <f>Weighting!$C$24</f>
        <v>2.6790000000000012</v>
      </c>
      <c r="C4584">
        <f>Weighting!$F$24</f>
        <v>0</v>
      </c>
      <c r="D4584" t="b">
        <f>IF(C4584=1,'Data Transformation'!$G$3+0.5*'Data Transformation'!$W$25,IF(C4585=1,D4585-'Data Transformation'!$W$25,FALSE))</f>
        <v>0</v>
      </c>
      <c r="E4584" t="str">
        <f t="array" ref="E4584">IF(ISLOGICAL(D4584),"",FREQUENCY(IF('Data Transformation'!$B$425:$B$8425='Bin Analysis'!$B4563,'Data Transformation'!$G$425:$G$8425),D4584))</f>
        <v/>
      </c>
      <c r="F4584" t="str">
        <f t="shared" si="570"/>
        <v/>
      </c>
      <c r="G4584">
        <f>Weighting!$H$24</f>
        <v>0</v>
      </c>
      <c r="H4584">
        <f t="array" ref="H4584">FREQUENCY(IF('Data Transformation'!$B$4:$B$8425=B4563,'Data Transformation'!$G$4:$G$8425),'Bin Analysis'!$B4584)</f>
        <v>12</v>
      </c>
      <c r="I4584">
        <f t="shared" si="571"/>
        <v>0</v>
      </c>
      <c r="J4584">
        <f t="shared" si="572"/>
        <v>0</v>
      </c>
      <c r="K4584">
        <f>J4584*Weighting!$W$24</f>
        <v>0</v>
      </c>
      <c r="M4584" s="14"/>
    </row>
    <row r="4585" spans="1:25" x14ac:dyDescent="0.25">
      <c r="A4585" s="32" t="str">
        <f>IF(Weighting!$P$25&gt;0,B4585,"")</f>
        <v/>
      </c>
      <c r="B4585">
        <f>Weighting!$C$25</f>
        <v>2.8100000000000014</v>
      </c>
      <c r="C4585">
        <f>Weighting!$F$25</f>
        <v>0</v>
      </c>
      <c r="D4585" t="b">
        <f>IF(C4585=1,'Data Transformation'!$G$3+0.5*'Data Transformation'!$W$25,IF(C4586=1,D4586-'Data Transformation'!$W$25,FALSE))</f>
        <v>0</v>
      </c>
      <c r="E4585" t="str">
        <f t="array" ref="E4585">IF(ISLOGICAL(D4585),"",FREQUENCY(IF('Data Transformation'!$B$425:$B$8425='Bin Analysis'!$B4563,'Data Transformation'!$G$425:$G$8425),D4585))</f>
        <v/>
      </c>
      <c r="F4585" t="str">
        <f t="shared" si="570"/>
        <v/>
      </c>
      <c r="G4585">
        <f>Weighting!$H$25</f>
        <v>0</v>
      </c>
      <c r="H4585">
        <f t="array" ref="H4585">FREQUENCY(IF('Data Transformation'!$B$4:$B$8425=B4563,'Data Transformation'!$G$4:$G$8425),'Bin Analysis'!$B4585)</f>
        <v>12</v>
      </c>
      <c r="I4585">
        <f t="shared" si="571"/>
        <v>0</v>
      </c>
      <c r="J4585">
        <f t="shared" si="572"/>
        <v>0</v>
      </c>
      <c r="K4585">
        <f>J4585*Weighting!$W$25</f>
        <v>0</v>
      </c>
      <c r="M4585" s="14"/>
    </row>
    <row r="4586" spans="1:25" x14ac:dyDescent="0.25">
      <c r="O4586"/>
      <c r="P4586"/>
      <c r="Q4586"/>
      <c r="R4586"/>
    </row>
    <row r="4587" spans="1:25" ht="23.25" x14ac:dyDescent="0.35">
      <c r="A4587" s="21" t="s">
        <v>0</v>
      </c>
      <c r="B4587" s="21">
        <f>IFERROR(VLOOKUP(C4587,'Data Transformation'!$L$6:$M$426,2,FALSE),"")</f>
        <v>191</v>
      </c>
      <c r="C4587" s="21">
        <f>C4563+1</f>
        <v>191</v>
      </c>
      <c r="D4587" s="21"/>
      <c r="E4587" s="21"/>
      <c r="F4587" s="21"/>
      <c r="G4587" s="21"/>
      <c r="H4587" s="22"/>
      <c r="I4587" s="22"/>
      <c r="J4587" s="22"/>
      <c r="K4587" s="21"/>
      <c r="L4587" s="21">
        <f>B4587</f>
        <v>191</v>
      </c>
      <c r="M4587" s="23">
        <f>INDEX('Data Transformation'!$O$4:$O$424,MATCH($B4587,'Data Transformation'!$M$4:$M$424,0),MATCH($M$2,'Data Transformation'!$O$3,0))</f>
        <v>20</v>
      </c>
      <c r="N4587" s="27">
        <f>IF('Input and Summary Results'!$J$16="minimum",'Bin Analysis'!X4588/(M4587-1),'Bin Analysis'!Y4587/('Bin Analysis'!M4587-1))</f>
        <v>0</v>
      </c>
      <c r="O4587" s="27">
        <f>IF(M4587=FALSE,NA(),(VLOOKUP(1,C4590:K4609,4,FALSE))/(M4587-1))</f>
        <v>0.57894736842105265</v>
      </c>
      <c r="P4587" s="27">
        <f>IF(M4587=FALSE,NA(),SUM(J4590:J4609)/Weighting!$S$5)</f>
        <v>0.5</v>
      </c>
      <c r="Q4587" s="27">
        <f>IF(M4587=FALSE,NA(),SUM(K4590:K4609)/Weighting!$S$6)</f>
        <v>0.43478260869565216</v>
      </c>
      <c r="R4587" s="27">
        <f>IF(M4587=FALSE,NA(),(VLOOKUP(1,G4590:K4609,3,FALSE))/(M4587-1))</f>
        <v>5.2631578947368418E-2</v>
      </c>
      <c r="S4587" s="22" t="str">
        <f>IF(M4587=FALSE,NA(),IF(SUM(J4590:J4609)=2,"yes","no"))</f>
        <v>no</v>
      </c>
      <c r="X4587" s="2" cm="2">
        <f t="array" ref="X4587:X4588">FREQUENCY(IF('Data Transformation'!$B$425:$B$6424='Bin Analysis'!L4587,'Data Transformation'!$G$425:$G$6424),'Data Transformation'!$U$11)</f>
        <v>19</v>
      </c>
      <c r="Y4587" s="2" cm="2">
        <f t="array" ref="Y4587:Y4588">FREQUENCY(IF('Data Transformation'!$B$425:$B$6424='Bin Analysis'!L4587,'Data Transformation'!$G$425:$G$6424),'Data Transformation'!$U$12)</f>
        <v>8</v>
      </c>
    </row>
    <row r="4588" spans="1:25" x14ac:dyDescent="0.25">
      <c r="A4588" s="14" t="s">
        <v>67</v>
      </c>
      <c r="B4588" t="s">
        <v>47</v>
      </c>
      <c r="C4588" t="s">
        <v>5</v>
      </c>
      <c r="D4588" t="s">
        <v>100</v>
      </c>
      <c r="E4588" t="s">
        <v>101</v>
      </c>
      <c r="F4588" t="s">
        <v>102</v>
      </c>
      <c r="G4588" t="s">
        <v>70</v>
      </c>
      <c r="H4588" t="s">
        <v>31</v>
      </c>
      <c r="I4588" t="s">
        <v>32</v>
      </c>
      <c r="J4588" t="s">
        <v>46</v>
      </c>
      <c r="K4588" s="14" t="s">
        <v>45</v>
      </c>
      <c r="M4588" s="14"/>
      <c r="X4588" s="2">
        <v>0</v>
      </c>
      <c r="Y4588" s="2">
        <v>11</v>
      </c>
    </row>
    <row r="4589" spans="1:25" x14ac:dyDescent="0.25">
      <c r="A4589" s="32"/>
      <c r="D4589" t="b">
        <f>IF(C4589=1,'Data Transformation'!$G$3+0.5*'Data Transformation'!$W$25,IF(C4590=1,D4590-'Data Transformation'!$W$25,FALSE))</f>
        <v>0</v>
      </c>
      <c r="E4589" t="str">
        <f t="array" ref="E4589">IF(ISLOGICAL(D4589),"",FREQUENCY(IF('Data Transformation'!$B$425:$B$8425='Bin Analysis'!$B4587,'Data Transformation'!$G$425:$G$8425),D4589))</f>
        <v/>
      </c>
      <c r="F4589" t="str">
        <f>IF(ISLOGICAL(D4589),"",E4589-E4588)</f>
        <v/>
      </c>
      <c r="M4589" s="14"/>
    </row>
    <row r="4590" spans="1:25" x14ac:dyDescent="0.25">
      <c r="A4590" s="32">
        <f>IF(Weighting!$P$6&gt;0,B4590,"")</f>
        <v>0.32100000000000001</v>
      </c>
      <c r="B4590">
        <f>Weighting!$C$6</f>
        <v>0.32100000000000001</v>
      </c>
      <c r="C4590">
        <f>Weighting!$F$6</f>
        <v>0</v>
      </c>
      <c r="D4590" t="b">
        <f>IF(C4590=1,'Data Transformation'!$G$3+0.5*'Data Transformation'!$W$25,IF(C4591=1,D4591-'Data Transformation'!$W$25,FALSE))</f>
        <v>0</v>
      </c>
      <c r="E4590" t="str">
        <f t="array" ref="E4590">IF(ISLOGICAL(D4590),"",FREQUENCY(IF('Data Transformation'!$B$425:$B$8425='Bin Analysis'!$B4587,'Data Transformation'!$G$425:$G$8425),D4590))</f>
        <v/>
      </c>
      <c r="F4590" t="str">
        <f>IF(ISLOGICAL(D4590),"",E4590-E4589)</f>
        <v/>
      </c>
      <c r="G4590">
        <f>Weighting!$H$6</f>
        <v>1</v>
      </c>
      <c r="H4590">
        <f t="array" ref="H4590">FREQUENCY(IF('Data Transformation'!$B$4:$B$8425=B4587,'Data Transformation'!$G$4:$G$8425),'Bin Analysis'!$B4590)</f>
        <v>1</v>
      </c>
      <c r="I4590">
        <f>H4590-H4589</f>
        <v>1</v>
      </c>
      <c r="J4590">
        <f>IF(I4590=0,0,1)</f>
        <v>1</v>
      </c>
      <c r="K4590">
        <f>J4590*Weighting!$W$6</f>
        <v>1</v>
      </c>
      <c r="M4590" s="14"/>
    </row>
    <row r="4591" spans="1:25" x14ac:dyDescent="0.25">
      <c r="A4591" s="32">
        <f>IF(Weighting!$P$7&gt;0,B4591,"")</f>
        <v>0.45200000000000001</v>
      </c>
      <c r="B4591">
        <f>Weighting!$C$7</f>
        <v>0.45200000000000001</v>
      </c>
      <c r="C4591">
        <f>Weighting!$F$7</f>
        <v>0</v>
      </c>
      <c r="D4591" t="b">
        <f>IF(C4591=1,'Data Transformation'!$G$3+0.5*'Data Transformation'!$W$25,IF(C4592=1,D4592-'Data Transformation'!$W$25,FALSE))</f>
        <v>0</v>
      </c>
      <c r="E4591" t="str">
        <f t="array" ref="E4591">IF(ISLOGICAL(D4591),"",FREQUENCY(IF('Data Transformation'!$B$425:$B$8425='Bin Analysis'!$B4587,'Data Transformation'!$G$425:$G$8425),D4591))</f>
        <v/>
      </c>
      <c r="F4591" t="str">
        <f t="shared" ref="F4591:F4609" si="573">IF(ISLOGICAL(D4591),"",E4591-E4590)</f>
        <v/>
      </c>
      <c r="G4591">
        <f>Weighting!$H$7</f>
        <v>0</v>
      </c>
      <c r="H4591">
        <f t="array" ref="H4591">FREQUENCY(IF('Data Transformation'!$B$4:$B$8425=B4587,'Data Transformation'!$G$4:$G$8425),'Bin Analysis'!$B4591)</f>
        <v>1</v>
      </c>
      <c r="I4591">
        <f t="shared" ref="I4591:I4609" si="574">H4591-H4590</f>
        <v>0</v>
      </c>
      <c r="J4591">
        <f>IF(I4591=0,0,1)</f>
        <v>0</v>
      </c>
      <c r="K4591">
        <f>J4591*Weighting!$W$7</f>
        <v>0</v>
      </c>
      <c r="M4591" s="14"/>
    </row>
    <row r="4592" spans="1:25" x14ac:dyDescent="0.25">
      <c r="A4592" s="32">
        <f>IF(Weighting!$P$8&gt;0,B4592,"")</f>
        <v>0.58299999999999996</v>
      </c>
      <c r="B4592">
        <f>Weighting!$C$8</f>
        <v>0.58299999999999996</v>
      </c>
      <c r="C4592">
        <f>Weighting!$F$8</f>
        <v>0</v>
      </c>
      <c r="D4592" t="b">
        <f>IF(C4592=1,'Data Transformation'!$G$3+0.5*'Data Transformation'!$W$25,IF(C4593=1,D4593-'Data Transformation'!$W$25,FALSE))</f>
        <v>0</v>
      </c>
      <c r="E4592" t="str">
        <f t="array" ref="E4592">IF(ISLOGICAL(D4592),"",FREQUENCY(IF('Data Transformation'!$B$425:$B$8425='Bin Analysis'!$B4587,'Data Transformation'!$G$425:$G$8425),D4592))</f>
        <v/>
      </c>
      <c r="F4592" t="str">
        <f t="shared" si="573"/>
        <v/>
      </c>
      <c r="G4592">
        <f>Weighting!$H$8</f>
        <v>0</v>
      </c>
      <c r="H4592">
        <f t="array" ref="H4592">FREQUENCY(IF('Data Transformation'!$B$4:$B$8425=B4587,'Data Transformation'!$G$4:$G$8425),'Bin Analysis'!$B4592)</f>
        <v>2</v>
      </c>
      <c r="I4592">
        <f t="shared" si="574"/>
        <v>1</v>
      </c>
      <c r="J4592">
        <f t="shared" ref="J4592:J4609" si="575">IF(I4592=0,0,1)</f>
        <v>1</v>
      </c>
      <c r="K4592">
        <f>J4592*Weighting!$W$8</f>
        <v>3</v>
      </c>
      <c r="M4592" s="14"/>
    </row>
    <row r="4593" spans="1:13" x14ac:dyDescent="0.25">
      <c r="A4593" s="32">
        <f>IF(Weighting!$P$9&gt;0,B4593,"")</f>
        <v>0.71399999999999997</v>
      </c>
      <c r="B4593" s="50">
        <f>Weighting!$C$9</f>
        <v>0.71399999999999997</v>
      </c>
      <c r="C4593">
        <f>Weighting!$F$9</f>
        <v>0</v>
      </c>
      <c r="D4593" t="b">
        <f>IF(C4593=1,'Data Transformation'!$G$3+0.5*'Data Transformation'!$W$25,IF(C4594=1,D4594-'Data Transformation'!$W$25,FALSE))</f>
        <v>0</v>
      </c>
      <c r="E4593" t="str">
        <f t="array" ref="E4593">IF(ISLOGICAL(D4593),"",FREQUENCY(IF('Data Transformation'!$B$425:$B$8425='Bin Analysis'!$B4587,'Data Transformation'!$G$425:$G$8425),D4593))</f>
        <v/>
      </c>
      <c r="F4593" t="str">
        <f t="shared" si="573"/>
        <v/>
      </c>
      <c r="G4593">
        <f>Weighting!$H$9</f>
        <v>0</v>
      </c>
      <c r="H4593">
        <f t="array" ref="H4593">FREQUENCY(IF('Data Transformation'!$B$4:$B$8425=B4587,'Data Transformation'!$G$4:$G$8425),'Bin Analysis'!$B4593)</f>
        <v>2</v>
      </c>
      <c r="I4593">
        <f t="shared" si="574"/>
        <v>0</v>
      </c>
      <c r="J4593">
        <f t="shared" si="575"/>
        <v>0</v>
      </c>
      <c r="K4593">
        <f>J4593*Weighting!$W$9</f>
        <v>0</v>
      </c>
      <c r="M4593" s="14"/>
    </row>
    <row r="4594" spans="1:13" x14ac:dyDescent="0.25">
      <c r="A4594" s="32">
        <f>IF(Weighting!$P$10&gt;0,B4594,"")</f>
        <v>0.84499999999999997</v>
      </c>
      <c r="B4594">
        <f>Weighting!$C$10</f>
        <v>0.84499999999999997</v>
      </c>
      <c r="C4594">
        <f>Weighting!$F$10</f>
        <v>0</v>
      </c>
      <c r="D4594" t="b">
        <f>IF(C4594=1,'Data Transformation'!$G$3+0.5*'Data Transformation'!$W$25,IF(C4595=1,D4595-'Data Transformation'!$W$25,FALSE))</f>
        <v>0</v>
      </c>
      <c r="E4594" t="str">
        <f t="array" ref="E4594">IF(ISLOGICAL(D4594),"",FREQUENCY(IF('Data Transformation'!$B$425:$B$8425='Bin Analysis'!$B4587,'Data Transformation'!$G$425:$G$8425),D4594))</f>
        <v/>
      </c>
      <c r="F4594" t="str">
        <f t="shared" si="573"/>
        <v/>
      </c>
      <c r="G4594">
        <f>Weighting!$H$10</f>
        <v>0</v>
      </c>
      <c r="H4594">
        <f t="array" ref="H4594">FREQUENCY(IF('Data Transformation'!$B$4:$B$8425=B4587,'Data Transformation'!$G$4:$G$8425),'Bin Analysis'!$B4594)</f>
        <v>6</v>
      </c>
      <c r="I4594">
        <f t="shared" si="574"/>
        <v>4</v>
      </c>
      <c r="J4594">
        <f t="shared" si="575"/>
        <v>1</v>
      </c>
      <c r="K4594">
        <f>J4594*Weighting!$W$10</f>
        <v>3</v>
      </c>
      <c r="M4594" s="14"/>
    </row>
    <row r="4595" spans="1:13" x14ac:dyDescent="0.25">
      <c r="A4595" s="32">
        <f>IF(Weighting!$P$11&gt;0,B4595,"")</f>
        <v>0.97599999999999998</v>
      </c>
      <c r="B4595">
        <f>Weighting!$C$11</f>
        <v>0.97599999999999998</v>
      </c>
      <c r="C4595">
        <f>Weighting!$F$11</f>
        <v>0</v>
      </c>
      <c r="D4595">
        <f>IF(C4595=1,'Data Transformation'!$G$3+0.5*'Data Transformation'!$W$25,IF(C4596=1,D4596-'Data Transformation'!$W$25,FALSE))</f>
        <v>0.86899999999999999</v>
      </c>
      <c r="E4595">
        <f t="array" ref="E4595">IF(ISLOGICAL(D4595),"",FREQUENCY(IF('Data Transformation'!$B$425:$B$8425='Bin Analysis'!$B4587,'Data Transformation'!$G$425:$G$8425),D4595))</f>
        <v>8</v>
      </c>
      <c r="F4595" t="e">
        <f t="shared" si="573"/>
        <v>#VALUE!</v>
      </c>
      <c r="G4595">
        <f>Weighting!$H$11</f>
        <v>0</v>
      </c>
      <c r="H4595">
        <f t="array" ref="H4595">FREQUENCY(IF('Data Transformation'!$B$4:$B$8425=B4587,'Data Transformation'!$G$4:$G$8425),'Bin Analysis'!$B4595)</f>
        <v>15</v>
      </c>
      <c r="I4595">
        <f t="shared" si="574"/>
        <v>9</v>
      </c>
      <c r="J4595">
        <f t="shared" si="575"/>
        <v>1</v>
      </c>
      <c r="K4595">
        <f>J4595*Weighting!$W$11</f>
        <v>2</v>
      </c>
      <c r="M4595" s="14"/>
    </row>
    <row r="4596" spans="1:13" x14ac:dyDescent="0.25">
      <c r="A4596" s="32">
        <f>IF(Weighting!$P$12&gt;0,B4596,"")</f>
        <v>1.107</v>
      </c>
      <c r="B4596">
        <f>Weighting!$C$12</f>
        <v>1.107</v>
      </c>
      <c r="C4596">
        <f>Weighting!$F$12</f>
        <v>1</v>
      </c>
      <c r="D4596">
        <f>IF(C4596=1,'Data Transformation'!$G$3+0.5*'Data Transformation'!$W$25,IF(C4597=1,D4597-'Data Transformation'!$W$25,FALSE))</f>
        <v>1.131</v>
      </c>
      <c r="E4596">
        <f t="array" ref="E4596">IF(ISLOGICAL(D4596),"",FREQUENCY(IF('Data Transformation'!$B$425:$B$8425='Bin Analysis'!$B4587,'Data Transformation'!$G$425:$G$8425),D4596))</f>
        <v>19</v>
      </c>
      <c r="F4596">
        <f t="shared" si="573"/>
        <v>11</v>
      </c>
      <c r="G4596">
        <f>Weighting!$H$12</f>
        <v>0</v>
      </c>
      <c r="H4596">
        <f t="array" ref="H4596">FREQUENCY(IF('Data Transformation'!$B$4:$B$8425=B4587,'Data Transformation'!$G$4:$G$8425),'Bin Analysis'!$B4596)</f>
        <v>20</v>
      </c>
      <c r="I4596">
        <f t="shared" si="574"/>
        <v>5</v>
      </c>
      <c r="J4596">
        <f t="shared" si="575"/>
        <v>1</v>
      </c>
      <c r="K4596">
        <f>J4596*Weighting!$W$12</f>
        <v>1</v>
      </c>
      <c r="M4596" s="14"/>
    </row>
    <row r="4597" spans="1:13" x14ac:dyDescent="0.25">
      <c r="A4597" s="32">
        <f>IF(Weighting!$P$13&gt;0,B4597,"")</f>
        <v>1.238</v>
      </c>
      <c r="B4597">
        <f>Weighting!$C$13</f>
        <v>1.238</v>
      </c>
      <c r="C4597">
        <f>Weighting!$F$13</f>
        <v>0</v>
      </c>
      <c r="D4597" t="b">
        <f>IF(C4597=1,'Data Transformation'!$G$3+0.5*'Data Transformation'!$W$25,IF(C4598=1,D4598-'Data Transformation'!$W$25,FALSE))</f>
        <v>0</v>
      </c>
      <c r="E4597" t="str">
        <f t="array" ref="E4597">IF(ISLOGICAL(D4597),"",FREQUENCY(IF('Data Transformation'!$B$425:$B$8425='Bin Analysis'!$B4587,'Data Transformation'!$G$425:$G$8425),D4597))</f>
        <v/>
      </c>
      <c r="F4597" t="str">
        <f t="shared" si="573"/>
        <v/>
      </c>
      <c r="G4597">
        <f>Weighting!$H$13</f>
        <v>0</v>
      </c>
      <c r="H4597">
        <f t="array" ref="H4597">FREQUENCY(IF('Data Transformation'!$B$4:$B$8425=B4587,'Data Transformation'!$G$4:$G$8425),'Bin Analysis'!$B4597)</f>
        <v>20</v>
      </c>
      <c r="I4597">
        <f t="shared" si="574"/>
        <v>0</v>
      </c>
      <c r="J4597">
        <f t="shared" si="575"/>
        <v>0</v>
      </c>
      <c r="K4597">
        <f>J4597*Weighting!$W$13</f>
        <v>0</v>
      </c>
      <c r="M4597" s="14"/>
    </row>
    <row r="4598" spans="1:13" x14ac:dyDescent="0.25">
      <c r="A4598" s="32">
        <f>IF(Weighting!$P$14&gt;0,B4598,"")</f>
        <v>1.369</v>
      </c>
      <c r="B4598">
        <f>Weighting!$C$14</f>
        <v>1.369</v>
      </c>
      <c r="C4598">
        <f>Weighting!$F$14</f>
        <v>0</v>
      </c>
      <c r="D4598" t="b">
        <f>IF(C4598=1,'Data Transformation'!$G$3+0.5*'Data Transformation'!$W$25,IF(C4599=1,D4599-'Data Transformation'!$W$25,FALSE))</f>
        <v>0</v>
      </c>
      <c r="E4598" t="str">
        <f t="array" ref="E4598">IF(ISLOGICAL(D4598),"",FREQUENCY(IF('Data Transformation'!$B$425:$B$8425='Bin Analysis'!$B4587,'Data Transformation'!$G$425:$G$8425),D4598))</f>
        <v/>
      </c>
      <c r="F4598" t="str">
        <f t="shared" si="573"/>
        <v/>
      </c>
      <c r="G4598">
        <f>Weighting!$H$14</f>
        <v>0</v>
      </c>
      <c r="H4598">
        <f t="array" ref="H4598">FREQUENCY(IF('Data Transformation'!$B$4:$B$8425=B4587,'Data Transformation'!$G$4:$G$8425),'Bin Analysis'!$B4598)</f>
        <v>20</v>
      </c>
      <c r="I4598">
        <f t="shared" si="574"/>
        <v>0</v>
      </c>
      <c r="J4598">
        <f t="shared" si="575"/>
        <v>0</v>
      </c>
      <c r="K4598">
        <f>J4598*Weighting!$W$14</f>
        <v>0</v>
      </c>
      <c r="M4598" s="14"/>
    </row>
    <row r="4599" spans="1:13" x14ac:dyDescent="0.25">
      <c r="A4599" s="32">
        <f>IF(Weighting!$P$15&gt;0,B4599,"")</f>
        <v>1.5000009999999999</v>
      </c>
      <c r="B4599">
        <f>Weighting!$C$15</f>
        <v>1.5000009999999999</v>
      </c>
      <c r="C4599">
        <f>Weighting!$F$15</f>
        <v>0</v>
      </c>
      <c r="D4599" t="b">
        <f>IF(C4599=1,'Data Transformation'!$G$3+0.5*'Data Transformation'!$W$25,IF(C4600=1,D4600-'Data Transformation'!$W$25,FALSE))</f>
        <v>0</v>
      </c>
      <c r="E4599" t="str">
        <f t="array" ref="E4599">IF(ISLOGICAL(D4599),"",FREQUENCY(IF('Data Transformation'!$B$425:$B$8425='Bin Analysis'!$B4587,'Data Transformation'!$G$425:$G$8425),D4599))</f>
        <v/>
      </c>
      <c r="F4599" t="str">
        <f t="shared" si="573"/>
        <v/>
      </c>
      <c r="G4599">
        <f>Weighting!$H$15</f>
        <v>0</v>
      </c>
      <c r="H4599">
        <f t="array" ref="H4599">FREQUENCY(IF('Data Transformation'!$B$4:$B$8425=B4587,'Data Transformation'!$G$4:$G$8425),'Bin Analysis'!$B4599)</f>
        <v>20</v>
      </c>
      <c r="I4599">
        <f t="shared" si="574"/>
        <v>0</v>
      </c>
      <c r="J4599">
        <f t="shared" si="575"/>
        <v>0</v>
      </c>
      <c r="K4599">
        <f>J4599*Weighting!$W$15</f>
        <v>0</v>
      </c>
      <c r="M4599" s="14"/>
    </row>
    <row r="4600" spans="1:13" x14ac:dyDescent="0.25">
      <c r="A4600" s="32" t="str">
        <f>IF(Weighting!$P$16&gt;0,B4600,"")</f>
        <v/>
      </c>
      <c r="B4600">
        <f>Weighting!$C$16</f>
        <v>1.631</v>
      </c>
      <c r="C4600">
        <f>Weighting!$F$16</f>
        <v>0</v>
      </c>
      <c r="D4600" t="b">
        <f>IF(C4600=1,'Data Transformation'!$G$3+0.5*'Data Transformation'!$W$25,IF(C4601=1,D4601-'Data Transformation'!$W$25,FALSE))</f>
        <v>0</v>
      </c>
      <c r="E4600" t="str">
        <f t="array" ref="E4600">IF(ISLOGICAL(D4600),"",FREQUENCY(IF('Data Transformation'!$B$425:$B$8425='Bin Analysis'!$B4587,'Data Transformation'!$G$425:$G$8425),D4600))</f>
        <v/>
      </c>
      <c r="F4600" t="str">
        <f t="shared" si="573"/>
        <v/>
      </c>
      <c r="G4600">
        <f>Weighting!$H$16</f>
        <v>0</v>
      </c>
      <c r="H4600">
        <f t="array" ref="H4600">FREQUENCY(IF('Data Transformation'!$B$4:$B$8425=B4587,'Data Transformation'!$G$4:$G$8425),'Bin Analysis'!$B4600)</f>
        <v>20</v>
      </c>
      <c r="I4600">
        <f t="shared" si="574"/>
        <v>0</v>
      </c>
      <c r="J4600">
        <f t="shared" si="575"/>
        <v>0</v>
      </c>
      <c r="K4600">
        <f>J4600*Weighting!$W$16</f>
        <v>0</v>
      </c>
      <c r="M4600" s="14"/>
    </row>
    <row r="4601" spans="1:13" x14ac:dyDescent="0.25">
      <c r="A4601" s="32" t="str">
        <f>IF(Weighting!$P$17&gt;0,B4601,"")</f>
        <v/>
      </c>
      <c r="B4601">
        <f>Weighting!$C$17</f>
        <v>1.762</v>
      </c>
      <c r="C4601">
        <f>Weighting!$F$17</f>
        <v>0</v>
      </c>
      <c r="D4601" t="b">
        <f>IF(C4601=1,'Data Transformation'!$G$3+0.5*'Data Transformation'!$W$25,IF(C4602=1,D4602-'Data Transformation'!$W$25,FALSE))</f>
        <v>0</v>
      </c>
      <c r="E4601" t="str">
        <f t="array" ref="E4601">IF(ISLOGICAL(D4601),"",FREQUENCY(IF('Data Transformation'!$B$425:$B$8425='Bin Analysis'!$B4587,'Data Transformation'!$G$425:$G$8425),D4601))</f>
        <v/>
      </c>
      <c r="F4601" t="str">
        <f t="shared" si="573"/>
        <v/>
      </c>
      <c r="G4601">
        <f>Weighting!$H$17</f>
        <v>0</v>
      </c>
      <c r="H4601">
        <f t="array" ref="H4601">FREQUENCY(IF('Data Transformation'!$B$4:$B$8425=B4587,'Data Transformation'!$G$4:$G$8425),'Bin Analysis'!$B4601)</f>
        <v>20</v>
      </c>
      <c r="I4601">
        <f t="shared" si="574"/>
        <v>0</v>
      </c>
      <c r="J4601">
        <f t="shared" si="575"/>
        <v>0</v>
      </c>
      <c r="K4601">
        <f>J4601*Weighting!$W$17</f>
        <v>0</v>
      </c>
      <c r="M4601" s="14"/>
    </row>
    <row r="4602" spans="1:13" x14ac:dyDescent="0.25">
      <c r="A4602" s="32" t="str">
        <f>IF(Weighting!$P$18&gt;0,B4602,"")</f>
        <v/>
      </c>
      <c r="B4602">
        <f>Weighting!$C$18</f>
        <v>1.893</v>
      </c>
      <c r="C4602">
        <f>Weighting!$F$18</f>
        <v>0</v>
      </c>
      <c r="D4602" t="b">
        <f>IF(C4602=1,'Data Transformation'!$G$3+0.5*'Data Transformation'!$W$25,IF(C4603=1,D4603-'Data Transformation'!$W$25,FALSE))</f>
        <v>0</v>
      </c>
      <c r="E4602" t="str">
        <f t="array" ref="E4602">IF(ISLOGICAL(D4602),"",FREQUENCY(IF('Data Transformation'!$B$425:$B$8425='Bin Analysis'!$B4587,'Data Transformation'!$G$425:$G$8425),D4602))</f>
        <v/>
      </c>
      <c r="F4602" t="str">
        <f t="shared" si="573"/>
        <v/>
      </c>
      <c r="G4602">
        <f>Weighting!$H$18</f>
        <v>0</v>
      </c>
      <c r="H4602">
        <f t="array" ref="H4602">FREQUENCY(IF('Data Transformation'!$B$4:$B$8425=B4587,'Data Transformation'!$G$4:$G$8425),'Bin Analysis'!$B4602)</f>
        <v>20</v>
      </c>
      <c r="I4602">
        <f t="shared" si="574"/>
        <v>0</v>
      </c>
      <c r="J4602">
        <f t="shared" si="575"/>
        <v>0</v>
      </c>
      <c r="K4602">
        <f>J4602*Weighting!$W$18</f>
        <v>0</v>
      </c>
      <c r="M4602" s="14"/>
    </row>
    <row r="4603" spans="1:13" x14ac:dyDescent="0.25">
      <c r="A4603" s="32" t="str">
        <f>IF(Weighting!$P$19&gt;0,B4603,"")</f>
        <v/>
      </c>
      <c r="B4603">
        <f>Weighting!$C$19</f>
        <v>2.024</v>
      </c>
      <c r="C4603">
        <f>Weighting!$F$19</f>
        <v>0</v>
      </c>
      <c r="D4603" t="b">
        <f>IF(C4603=1,'Data Transformation'!$G$3+0.5*'Data Transformation'!$W$25,IF(C4604=1,D4604-'Data Transformation'!$W$25,FALSE))</f>
        <v>0</v>
      </c>
      <c r="E4603" t="str">
        <f t="array" ref="E4603">IF(ISLOGICAL(D4603),"",FREQUENCY(IF('Data Transformation'!$B$425:$B$8425='Bin Analysis'!$B4587,'Data Transformation'!$G$425:$G$8425),D4603))</f>
        <v/>
      </c>
      <c r="F4603" t="str">
        <f t="shared" si="573"/>
        <v/>
      </c>
      <c r="G4603">
        <f>Weighting!$H$19</f>
        <v>0</v>
      </c>
      <c r="H4603">
        <f t="array" ref="H4603">FREQUENCY(IF('Data Transformation'!$B$4:$B$8425=B4587,'Data Transformation'!$G$4:$G$8425),'Bin Analysis'!$B4603)</f>
        <v>20</v>
      </c>
      <c r="I4603">
        <f t="shared" si="574"/>
        <v>0</v>
      </c>
      <c r="J4603">
        <f t="shared" si="575"/>
        <v>0</v>
      </c>
      <c r="K4603">
        <f>J4603*Weighting!$W$19</f>
        <v>0</v>
      </c>
      <c r="M4603" s="14"/>
    </row>
    <row r="4604" spans="1:13" x14ac:dyDescent="0.25">
      <c r="A4604" s="32" t="str">
        <f>IF(Weighting!$P$20&gt;0,B4604,"")</f>
        <v/>
      </c>
      <c r="B4604">
        <f>Weighting!$C$20</f>
        <v>2.1550000000000002</v>
      </c>
      <c r="C4604">
        <f>Weighting!$F$20</f>
        <v>0</v>
      </c>
      <c r="D4604" t="b">
        <f>IF(C4604=1,'Data Transformation'!$G$3+0.5*'Data Transformation'!$W$25,IF(C4605=1,D4605-'Data Transformation'!$W$25,FALSE))</f>
        <v>0</v>
      </c>
      <c r="E4604" t="str">
        <f t="array" ref="E4604">IF(ISLOGICAL(D4604),"",FREQUENCY(IF('Data Transformation'!$B$425:$B$8425='Bin Analysis'!$B4587,'Data Transformation'!$G$425:$G$8425),D4604))</f>
        <v/>
      </c>
      <c r="F4604" t="str">
        <f t="shared" si="573"/>
        <v/>
      </c>
      <c r="G4604">
        <f>Weighting!$H$20</f>
        <v>0</v>
      </c>
      <c r="H4604">
        <f t="array" ref="H4604">FREQUENCY(IF('Data Transformation'!$B$4:$B$8425=B4587,'Data Transformation'!$G$4:$G$8425),'Bin Analysis'!$B4604)</f>
        <v>20</v>
      </c>
      <c r="I4604">
        <f t="shared" si="574"/>
        <v>0</v>
      </c>
      <c r="J4604">
        <f t="shared" si="575"/>
        <v>0</v>
      </c>
      <c r="K4604">
        <f>J4604*Weighting!$W$20</f>
        <v>0</v>
      </c>
      <c r="M4604" s="14"/>
    </row>
    <row r="4605" spans="1:13" x14ac:dyDescent="0.25">
      <c r="A4605" s="32" t="str">
        <f>IF(Weighting!$P$21&gt;0,B4605,"")</f>
        <v/>
      </c>
      <c r="B4605">
        <f>Weighting!$C$21</f>
        <v>2.2860000000000005</v>
      </c>
      <c r="C4605">
        <f>Weighting!$F$21</f>
        <v>0</v>
      </c>
      <c r="D4605" t="b">
        <f>IF(C4605=1,'Data Transformation'!$G$3+0.5*'Data Transformation'!$W$25,IF(C4606=1,D4606-'Data Transformation'!$W$25,FALSE))</f>
        <v>0</v>
      </c>
      <c r="E4605" t="str">
        <f t="array" ref="E4605">IF(ISLOGICAL(D4605),"",FREQUENCY(IF('Data Transformation'!$B$425:$B$8425='Bin Analysis'!$B4587,'Data Transformation'!$G$425:$G$8425),D4605))</f>
        <v/>
      </c>
      <c r="F4605" t="str">
        <f t="shared" si="573"/>
        <v/>
      </c>
      <c r="G4605">
        <f>Weighting!$H$21</f>
        <v>0</v>
      </c>
      <c r="H4605">
        <f t="array" ref="H4605">FREQUENCY(IF('Data Transformation'!$B$4:$B$8425=B4587,'Data Transformation'!$G$4:$G$8425),'Bin Analysis'!$B4605)</f>
        <v>20</v>
      </c>
      <c r="I4605">
        <f t="shared" si="574"/>
        <v>0</v>
      </c>
      <c r="J4605">
        <f t="shared" si="575"/>
        <v>0</v>
      </c>
      <c r="K4605">
        <f>J4605*Weighting!$W$21</f>
        <v>0</v>
      </c>
      <c r="M4605" s="14"/>
    </row>
    <row r="4606" spans="1:13" x14ac:dyDescent="0.25">
      <c r="A4606" s="32" t="str">
        <f>IF(Weighting!$P$22&gt;0,B4606,"")</f>
        <v/>
      </c>
      <c r="B4606">
        <f>Weighting!$C$22</f>
        <v>2.4170000000000007</v>
      </c>
      <c r="C4606">
        <f>Weighting!$F$22</f>
        <v>0</v>
      </c>
      <c r="D4606" t="b">
        <f>IF(C4606=1,'Data Transformation'!$G$3+0.5*'Data Transformation'!$W$25,IF(C4607=1,D4607-'Data Transformation'!$W$25,FALSE))</f>
        <v>0</v>
      </c>
      <c r="E4606" t="str">
        <f t="array" ref="E4606">IF(ISLOGICAL(D4606),"",FREQUENCY(IF('Data Transformation'!$B$425:$B$8425='Bin Analysis'!$B4587,'Data Transformation'!$G$425:$G$8425),D4606))</f>
        <v/>
      </c>
      <c r="F4606" t="str">
        <f t="shared" si="573"/>
        <v/>
      </c>
      <c r="G4606">
        <f>Weighting!$H$22</f>
        <v>0</v>
      </c>
      <c r="H4606">
        <f t="array" ref="H4606">FREQUENCY(IF('Data Transformation'!$B$4:$B$8425=B4587,'Data Transformation'!$G$4:$G$8425),'Bin Analysis'!$B4606)</f>
        <v>20</v>
      </c>
      <c r="I4606">
        <f t="shared" si="574"/>
        <v>0</v>
      </c>
      <c r="J4606">
        <f t="shared" si="575"/>
        <v>0</v>
      </c>
      <c r="K4606">
        <f>J4606*Weighting!$W$22</f>
        <v>0</v>
      </c>
      <c r="M4606" s="14"/>
    </row>
    <row r="4607" spans="1:13" x14ac:dyDescent="0.25">
      <c r="A4607" s="32" t="str">
        <f>IF(Weighting!$P$23&gt;0,B4607,"")</f>
        <v/>
      </c>
      <c r="B4607">
        <f>Weighting!$C$23</f>
        <v>2.5480000000000009</v>
      </c>
      <c r="C4607">
        <f>Weighting!$F$23</f>
        <v>0</v>
      </c>
      <c r="D4607" t="b">
        <f>IF(C4607=1,'Data Transformation'!$G$3+0.5*'Data Transformation'!$W$25,IF(C4608=1,D4608-'Data Transformation'!$W$25,FALSE))</f>
        <v>0</v>
      </c>
      <c r="E4607" t="str">
        <f t="array" ref="E4607">IF(ISLOGICAL(D4607),"",FREQUENCY(IF('Data Transformation'!$B$425:$B$8425='Bin Analysis'!$B4587,'Data Transformation'!$G$425:$G$8425),D4607))</f>
        <v/>
      </c>
      <c r="F4607" t="str">
        <f t="shared" si="573"/>
        <v/>
      </c>
      <c r="G4607">
        <f>Weighting!$H$23</f>
        <v>0</v>
      </c>
      <c r="H4607">
        <f t="array" ref="H4607">FREQUENCY(IF('Data Transformation'!$B$4:$B$8425=B4587,'Data Transformation'!$G$4:$G$8425),'Bin Analysis'!$B4607)</f>
        <v>20</v>
      </c>
      <c r="I4607">
        <f t="shared" si="574"/>
        <v>0</v>
      </c>
      <c r="J4607">
        <f t="shared" si="575"/>
        <v>0</v>
      </c>
      <c r="K4607">
        <f>J4607*Weighting!$W$23</f>
        <v>0</v>
      </c>
      <c r="M4607" s="14"/>
    </row>
    <row r="4608" spans="1:13" x14ac:dyDescent="0.25">
      <c r="A4608" s="32" t="str">
        <f>IF(Weighting!$P$24&gt;0,B4608,"")</f>
        <v/>
      </c>
      <c r="B4608">
        <f>Weighting!$C$24</f>
        <v>2.6790000000000012</v>
      </c>
      <c r="C4608">
        <f>Weighting!$F$24</f>
        <v>0</v>
      </c>
      <c r="D4608" t="b">
        <f>IF(C4608=1,'Data Transformation'!$G$3+0.5*'Data Transformation'!$W$25,IF(C4609=1,D4609-'Data Transformation'!$W$25,FALSE))</f>
        <v>0</v>
      </c>
      <c r="E4608" t="str">
        <f t="array" ref="E4608">IF(ISLOGICAL(D4608),"",FREQUENCY(IF('Data Transformation'!$B$425:$B$8425='Bin Analysis'!$B4587,'Data Transformation'!$G$425:$G$8425),D4608))</f>
        <v/>
      </c>
      <c r="F4608" t="str">
        <f t="shared" si="573"/>
        <v/>
      </c>
      <c r="G4608">
        <f>Weighting!$H$24</f>
        <v>0</v>
      </c>
      <c r="H4608">
        <f t="array" ref="H4608">FREQUENCY(IF('Data Transformation'!$B$4:$B$8425=B4587,'Data Transformation'!$G$4:$G$8425),'Bin Analysis'!$B4608)</f>
        <v>20</v>
      </c>
      <c r="I4608">
        <f t="shared" si="574"/>
        <v>0</v>
      </c>
      <c r="J4608">
        <f t="shared" si="575"/>
        <v>0</v>
      </c>
      <c r="K4608">
        <f>J4608*Weighting!$W$24</f>
        <v>0</v>
      </c>
      <c r="M4608" s="14"/>
    </row>
    <row r="4609" spans="1:25" x14ac:dyDescent="0.25">
      <c r="A4609" s="32" t="str">
        <f>IF(Weighting!$P$25&gt;0,B4609,"")</f>
        <v/>
      </c>
      <c r="B4609">
        <f>Weighting!$C$25</f>
        <v>2.8100000000000014</v>
      </c>
      <c r="C4609">
        <f>Weighting!$F$25</f>
        <v>0</v>
      </c>
      <c r="D4609" t="b">
        <f>IF(C4609=1,'Data Transformation'!$G$3+0.5*'Data Transformation'!$W$25,IF(C4610=1,D4610-'Data Transformation'!$W$25,FALSE))</f>
        <v>0</v>
      </c>
      <c r="E4609" t="str">
        <f t="array" ref="E4609">IF(ISLOGICAL(D4609),"",FREQUENCY(IF('Data Transformation'!$B$425:$B$8425='Bin Analysis'!$B4587,'Data Transformation'!$G$425:$G$8425),D4609))</f>
        <v/>
      </c>
      <c r="F4609" t="str">
        <f t="shared" si="573"/>
        <v/>
      </c>
      <c r="G4609">
        <f>Weighting!$H$25</f>
        <v>0</v>
      </c>
      <c r="H4609">
        <f t="array" ref="H4609">FREQUENCY(IF('Data Transformation'!$B$4:$B$8425=B4587,'Data Transformation'!$G$4:$G$8425),'Bin Analysis'!$B4609)</f>
        <v>20</v>
      </c>
      <c r="I4609">
        <f t="shared" si="574"/>
        <v>0</v>
      </c>
      <c r="J4609">
        <f t="shared" si="575"/>
        <v>0</v>
      </c>
      <c r="K4609">
        <f>J4609*Weighting!$W$25</f>
        <v>0</v>
      </c>
      <c r="M4609" s="14"/>
    </row>
    <row r="4610" spans="1:25" x14ac:dyDescent="0.25">
      <c r="O4610"/>
      <c r="P4610"/>
      <c r="Q4610"/>
      <c r="R4610"/>
    </row>
    <row r="4611" spans="1:25" ht="23.25" x14ac:dyDescent="0.35">
      <c r="A4611" s="21" t="s">
        <v>0</v>
      </c>
      <c r="B4611" s="21">
        <f>IFERROR(VLOOKUP(C4611,'Data Transformation'!$L$6:$M$426,2,FALSE),"")</f>
        <v>192</v>
      </c>
      <c r="C4611" s="21">
        <f>C4587+1</f>
        <v>192</v>
      </c>
      <c r="D4611" s="21"/>
      <c r="E4611" s="21"/>
      <c r="F4611" s="21"/>
      <c r="G4611" s="21"/>
      <c r="H4611" s="22"/>
      <c r="I4611" s="22"/>
      <c r="J4611" s="22"/>
      <c r="K4611" s="21"/>
      <c r="L4611" s="21">
        <f>B4611</f>
        <v>192</v>
      </c>
      <c r="M4611" s="23">
        <f>INDEX('Data Transformation'!$O$4:$O$424,MATCH($B4611,'Data Transformation'!$M$4:$M$424,0),MATCH($M$2,'Data Transformation'!$O$3,0))</f>
        <v>14</v>
      </c>
      <c r="N4611" s="27">
        <f>IF('Input and Summary Results'!$J$16="minimum",'Bin Analysis'!X4612/(M4611-1),'Bin Analysis'!Y4611/('Bin Analysis'!M4611-1))</f>
        <v>0</v>
      </c>
      <c r="O4611" s="27">
        <f>IF(M4611=FALSE,NA(),(VLOOKUP(1,C4614:K4633,4,FALSE))/(M4611-1))</f>
        <v>0</v>
      </c>
      <c r="P4611" s="27">
        <f>IF(M4611=FALSE,NA(),SUM(J4614:J4633)/Weighting!$S$5)</f>
        <v>0.2</v>
      </c>
      <c r="Q4611" s="27">
        <f>IF(M4611=FALSE,NA(),SUM(K4614:K4633)/Weighting!$S$6)</f>
        <v>8.6956521739130432E-2</v>
      </c>
      <c r="R4611" s="27">
        <f>IF(M4611=FALSE,NA(),(VLOOKUP(1,G4614:K4633,3,FALSE))/(M4611-1))</f>
        <v>1</v>
      </c>
      <c r="S4611" s="22" t="str">
        <f>IF(M4611=FALSE,NA(),IF(SUM(J4614:J4633)=2,"yes","no"))</f>
        <v>yes</v>
      </c>
      <c r="X4611" s="2" cm="2">
        <f t="array" ref="X4611:X4612">FREQUENCY(IF('Data Transformation'!$B$425:$B$6424='Bin Analysis'!L4611,'Data Transformation'!$G$425:$G$6424),'Data Transformation'!$U$11)</f>
        <v>13</v>
      </c>
      <c r="Y4611" s="2" cm="2">
        <f t="array" ref="Y4611:Y4612">FREQUENCY(IF('Data Transformation'!$B$425:$B$6424='Bin Analysis'!L4611,'Data Transformation'!$G$425:$G$6424),'Data Transformation'!$U$12)</f>
        <v>13</v>
      </c>
    </row>
    <row r="4612" spans="1:25" x14ac:dyDescent="0.25">
      <c r="A4612" s="14" t="s">
        <v>67</v>
      </c>
      <c r="B4612" t="s">
        <v>47</v>
      </c>
      <c r="C4612" t="s">
        <v>5</v>
      </c>
      <c r="D4612" t="s">
        <v>100</v>
      </c>
      <c r="E4612" t="s">
        <v>101</v>
      </c>
      <c r="F4612" t="s">
        <v>102</v>
      </c>
      <c r="G4612" t="s">
        <v>70</v>
      </c>
      <c r="H4612" t="s">
        <v>31</v>
      </c>
      <c r="I4612" t="s">
        <v>32</v>
      </c>
      <c r="J4612" t="s">
        <v>46</v>
      </c>
      <c r="K4612" s="14" t="s">
        <v>45</v>
      </c>
      <c r="M4612" s="14"/>
      <c r="X4612" s="2">
        <v>0</v>
      </c>
      <c r="Y4612" s="2">
        <v>0</v>
      </c>
    </row>
    <row r="4613" spans="1:25" x14ac:dyDescent="0.25">
      <c r="A4613" s="32"/>
      <c r="D4613" t="b">
        <f>IF(C4613=1,'Data Transformation'!$G$3+0.5*'Data Transformation'!$W$25,IF(C4614=1,D4614-'Data Transformation'!$W$25,FALSE))</f>
        <v>0</v>
      </c>
      <c r="E4613" t="str">
        <f t="array" ref="E4613">IF(ISLOGICAL(D4613),"",FREQUENCY(IF('Data Transformation'!$B$425:$B$8425='Bin Analysis'!$B4611,'Data Transformation'!$G$425:$G$8425),D4613))</f>
        <v/>
      </c>
      <c r="F4613" t="str">
        <f>IF(ISLOGICAL(D4613),"",E4613-E4612)</f>
        <v/>
      </c>
      <c r="M4613" s="14"/>
    </row>
    <row r="4614" spans="1:25" x14ac:dyDescent="0.25">
      <c r="A4614" s="32">
        <f>IF(Weighting!$P$6&gt;0,B4614,"")</f>
        <v>0.32100000000000001</v>
      </c>
      <c r="B4614">
        <f>Weighting!$C$6</f>
        <v>0.32100000000000001</v>
      </c>
      <c r="C4614">
        <f>Weighting!$F$6</f>
        <v>0</v>
      </c>
      <c r="D4614" t="b">
        <f>IF(C4614=1,'Data Transformation'!$G$3+0.5*'Data Transformation'!$W$25,IF(C4615=1,D4615-'Data Transformation'!$W$25,FALSE))</f>
        <v>0</v>
      </c>
      <c r="E4614" t="str">
        <f t="array" ref="E4614">IF(ISLOGICAL(D4614),"",FREQUENCY(IF('Data Transformation'!$B$425:$B$8425='Bin Analysis'!$B4611,'Data Transformation'!$G$425:$G$8425),D4614))</f>
        <v/>
      </c>
      <c r="F4614" t="str">
        <f>IF(ISLOGICAL(D4614),"",E4614-E4613)</f>
        <v/>
      </c>
      <c r="G4614">
        <f>Weighting!$H$6</f>
        <v>1</v>
      </c>
      <c r="H4614">
        <f t="array" ref="H4614">FREQUENCY(IF('Data Transformation'!$B$4:$B$8425=B4611,'Data Transformation'!$G$4:$G$8425),'Bin Analysis'!$B4614)</f>
        <v>13</v>
      </c>
      <c r="I4614">
        <f>H4614-H4613</f>
        <v>13</v>
      </c>
      <c r="J4614">
        <f>IF(I4614=0,0,1)</f>
        <v>1</v>
      </c>
      <c r="K4614">
        <f>J4614*Weighting!$W$6</f>
        <v>1</v>
      </c>
      <c r="M4614" s="14"/>
    </row>
    <row r="4615" spans="1:25" x14ac:dyDescent="0.25">
      <c r="A4615" s="32">
        <f>IF(Weighting!$P$7&gt;0,B4615,"")</f>
        <v>0.45200000000000001</v>
      </c>
      <c r="B4615">
        <f>Weighting!$C$7</f>
        <v>0.45200000000000001</v>
      </c>
      <c r="C4615">
        <f>Weighting!$F$7</f>
        <v>0</v>
      </c>
      <c r="D4615" t="b">
        <f>IF(C4615=1,'Data Transformation'!$G$3+0.5*'Data Transformation'!$W$25,IF(C4616=1,D4616-'Data Transformation'!$W$25,FALSE))</f>
        <v>0</v>
      </c>
      <c r="E4615" t="str">
        <f t="array" ref="E4615">IF(ISLOGICAL(D4615),"",FREQUENCY(IF('Data Transformation'!$B$425:$B$8425='Bin Analysis'!$B4611,'Data Transformation'!$G$425:$G$8425),D4615))</f>
        <v/>
      </c>
      <c r="F4615" t="str">
        <f t="shared" ref="F4615:F4633" si="576">IF(ISLOGICAL(D4615),"",E4615-E4614)</f>
        <v/>
      </c>
      <c r="G4615">
        <f>Weighting!$H$7</f>
        <v>0</v>
      </c>
      <c r="H4615">
        <f t="array" ref="H4615">FREQUENCY(IF('Data Transformation'!$B$4:$B$8425=B4611,'Data Transformation'!$G$4:$G$8425),'Bin Analysis'!$B4615)</f>
        <v>13</v>
      </c>
      <c r="I4615">
        <f t="shared" ref="I4615:I4633" si="577">H4615-H4614</f>
        <v>0</v>
      </c>
      <c r="J4615">
        <f>IF(I4615=0,0,1)</f>
        <v>0</v>
      </c>
      <c r="K4615">
        <f>J4615*Weighting!$W$7</f>
        <v>0</v>
      </c>
      <c r="M4615" s="14"/>
    </row>
    <row r="4616" spans="1:25" x14ac:dyDescent="0.25">
      <c r="A4616" s="32">
        <f>IF(Weighting!$P$8&gt;0,B4616,"")</f>
        <v>0.58299999999999996</v>
      </c>
      <c r="B4616">
        <f>Weighting!$C$8</f>
        <v>0.58299999999999996</v>
      </c>
      <c r="C4616">
        <f>Weighting!$F$8</f>
        <v>0</v>
      </c>
      <c r="D4616" t="b">
        <f>IF(C4616=1,'Data Transformation'!$G$3+0.5*'Data Transformation'!$W$25,IF(C4617=1,D4617-'Data Transformation'!$W$25,FALSE))</f>
        <v>0</v>
      </c>
      <c r="E4616" t="str">
        <f t="array" ref="E4616">IF(ISLOGICAL(D4616),"",FREQUENCY(IF('Data Transformation'!$B$425:$B$8425='Bin Analysis'!$B4611,'Data Transformation'!$G$425:$G$8425),D4616))</f>
        <v/>
      </c>
      <c r="F4616" t="str">
        <f t="shared" si="576"/>
        <v/>
      </c>
      <c r="G4616">
        <f>Weighting!$H$8</f>
        <v>0</v>
      </c>
      <c r="H4616">
        <f t="array" ref="H4616">FREQUENCY(IF('Data Transformation'!$B$4:$B$8425=B4611,'Data Transformation'!$G$4:$G$8425),'Bin Analysis'!$B4616)</f>
        <v>13</v>
      </c>
      <c r="I4616">
        <f t="shared" si="577"/>
        <v>0</v>
      </c>
      <c r="J4616">
        <f t="shared" ref="J4616:J4633" si="578">IF(I4616=0,0,1)</f>
        <v>0</v>
      </c>
      <c r="K4616">
        <f>J4616*Weighting!$W$8</f>
        <v>0</v>
      </c>
      <c r="M4616" s="14"/>
    </row>
    <row r="4617" spans="1:25" x14ac:dyDescent="0.25">
      <c r="A4617" s="32">
        <f>IF(Weighting!$P$9&gt;0,B4617,"")</f>
        <v>0.71399999999999997</v>
      </c>
      <c r="B4617" s="50">
        <f>Weighting!$C$9</f>
        <v>0.71399999999999997</v>
      </c>
      <c r="C4617">
        <f>Weighting!$F$9</f>
        <v>0</v>
      </c>
      <c r="D4617" t="b">
        <f>IF(C4617=1,'Data Transformation'!$G$3+0.5*'Data Transformation'!$W$25,IF(C4618=1,D4618-'Data Transformation'!$W$25,FALSE))</f>
        <v>0</v>
      </c>
      <c r="E4617" t="str">
        <f t="array" ref="E4617">IF(ISLOGICAL(D4617),"",FREQUENCY(IF('Data Transformation'!$B$425:$B$8425='Bin Analysis'!$B4611,'Data Transformation'!$G$425:$G$8425),D4617))</f>
        <v/>
      </c>
      <c r="F4617" t="str">
        <f t="shared" si="576"/>
        <v/>
      </c>
      <c r="G4617">
        <f>Weighting!$H$9</f>
        <v>0</v>
      </c>
      <c r="H4617">
        <f t="array" ref="H4617">FREQUENCY(IF('Data Transformation'!$B$4:$B$8425=B4611,'Data Transformation'!$G$4:$G$8425),'Bin Analysis'!$B4617)</f>
        <v>13</v>
      </c>
      <c r="I4617">
        <f t="shared" si="577"/>
        <v>0</v>
      </c>
      <c r="J4617">
        <f t="shared" si="578"/>
        <v>0</v>
      </c>
      <c r="K4617">
        <f>J4617*Weighting!$W$9</f>
        <v>0</v>
      </c>
      <c r="M4617" s="14"/>
    </row>
    <row r="4618" spans="1:25" x14ac:dyDescent="0.25">
      <c r="A4618" s="32">
        <f>IF(Weighting!$P$10&gt;0,B4618,"")</f>
        <v>0.84499999999999997</v>
      </c>
      <c r="B4618">
        <f>Weighting!$C$10</f>
        <v>0.84499999999999997</v>
      </c>
      <c r="C4618">
        <f>Weighting!$F$10</f>
        <v>0</v>
      </c>
      <c r="D4618" t="b">
        <f>IF(C4618=1,'Data Transformation'!$G$3+0.5*'Data Transformation'!$W$25,IF(C4619=1,D4619-'Data Transformation'!$W$25,FALSE))</f>
        <v>0</v>
      </c>
      <c r="E4618" t="str">
        <f t="array" ref="E4618">IF(ISLOGICAL(D4618),"",FREQUENCY(IF('Data Transformation'!$B$425:$B$8425='Bin Analysis'!$B4611,'Data Transformation'!$G$425:$G$8425),D4618))</f>
        <v/>
      </c>
      <c r="F4618" t="str">
        <f t="shared" si="576"/>
        <v/>
      </c>
      <c r="G4618">
        <f>Weighting!$H$10</f>
        <v>0</v>
      </c>
      <c r="H4618">
        <f t="array" ref="H4618">FREQUENCY(IF('Data Transformation'!$B$4:$B$8425=B4611,'Data Transformation'!$G$4:$G$8425),'Bin Analysis'!$B4618)</f>
        <v>13</v>
      </c>
      <c r="I4618">
        <f t="shared" si="577"/>
        <v>0</v>
      </c>
      <c r="J4618">
        <f t="shared" si="578"/>
        <v>0</v>
      </c>
      <c r="K4618">
        <f>J4618*Weighting!$W$10</f>
        <v>0</v>
      </c>
      <c r="M4618" s="14"/>
    </row>
    <row r="4619" spans="1:25" x14ac:dyDescent="0.25">
      <c r="A4619" s="32">
        <f>IF(Weighting!$P$11&gt;0,B4619,"")</f>
        <v>0.97599999999999998</v>
      </c>
      <c r="B4619">
        <f>Weighting!$C$11</f>
        <v>0.97599999999999998</v>
      </c>
      <c r="C4619">
        <f>Weighting!$F$11</f>
        <v>0</v>
      </c>
      <c r="D4619">
        <f>IF(C4619=1,'Data Transformation'!$G$3+0.5*'Data Transformation'!$W$25,IF(C4620=1,D4620-'Data Transformation'!$W$25,FALSE))</f>
        <v>0.86899999999999999</v>
      </c>
      <c r="E4619">
        <f t="array" ref="E4619">IF(ISLOGICAL(D4619),"",FREQUENCY(IF('Data Transformation'!$B$425:$B$8425='Bin Analysis'!$B4611,'Data Transformation'!$G$425:$G$8425),D4619))</f>
        <v>13</v>
      </c>
      <c r="F4619" t="e">
        <f t="shared" si="576"/>
        <v>#VALUE!</v>
      </c>
      <c r="G4619">
        <f>Weighting!$H$11</f>
        <v>0</v>
      </c>
      <c r="H4619">
        <f t="array" ref="H4619">FREQUENCY(IF('Data Transformation'!$B$4:$B$8425=B4611,'Data Transformation'!$G$4:$G$8425),'Bin Analysis'!$B4619)</f>
        <v>13</v>
      </c>
      <c r="I4619">
        <f t="shared" si="577"/>
        <v>0</v>
      </c>
      <c r="J4619">
        <f t="shared" si="578"/>
        <v>0</v>
      </c>
      <c r="K4619">
        <f>J4619*Weighting!$W$11</f>
        <v>0</v>
      </c>
      <c r="M4619" s="14"/>
    </row>
    <row r="4620" spans="1:25" x14ac:dyDescent="0.25">
      <c r="A4620" s="32">
        <f>IF(Weighting!$P$12&gt;0,B4620,"")</f>
        <v>1.107</v>
      </c>
      <c r="B4620">
        <f>Weighting!$C$12</f>
        <v>1.107</v>
      </c>
      <c r="C4620">
        <f>Weighting!$F$12</f>
        <v>1</v>
      </c>
      <c r="D4620">
        <f>IF(C4620=1,'Data Transformation'!$G$3+0.5*'Data Transformation'!$W$25,IF(C4621=1,D4621-'Data Transformation'!$W$25,FALSE))</f>
        <v>1.131</v>
      </c>
      <c r="E4620">
        <f t="array" ref="E4620">IF(ISLOGICAL(D4620),"",FREQUENCY(IF('Data Transformation'!$B$425:$B$8425='Bin Analysis'!$B4611,'Data Transformation'!$G$425:$G$8425),D4620))</f>
        <v>13</v>
      </c>
      <c r="F4620">
        <f t="shared" si="576"/>
        <v>0</v>
      </c>
      <c r="G4620">
        <f>Weighting!$H$12</f>
        <v>0</v>
      </c>
      <c r="H4620">
        <f t="array" ref="H4620">FREQUENCY(IF('Data Transformation'!$B$4:$B$8425=B4611,'Data Transformation'!$G$4:$G$8425),'Bin Analysis'!$B4620)</f>
        <v>14</v>
      </c>
      <c r="I4620">
        <f t="shared" si="577"/>
        <v>1</v>
      </c>
      <c r="J4620">
        <f t="shared" si="578"/>
        <v>1</v>
      </c>
      <c r="K4620">
        <f>J4620*Weighting!$W$12</f>
        <v>1</v>
      </c>
      <c r="M4620" s="14"/>
    </row>
    <row r="4621" spans="1:25" x14ac:dyDescent="0.25">
      <c r="A4621" s="32">
        <f>IF(Weighting!$P$13&gt;0,B4621,"")</f>
        <v>1.238</v>
      </c>
      <c r="B4621">
        <f>Weighting!$C$13</f>
        <v>1.238</v>
      </c>
      <c r="C4621">
        <f>Weighting!$F$13</f>
        <v>0</v>
      </c>
      <c r="D4621" t="b">
        <f>IF(C4621=1,'Data Transformation'!$G$3+0.5*'Data Transformation'!$W$25,IF(C4622=1,D4622-'Data Transformation'!$W$25,FALSE))</f>
        <v>0</v>
      </c>
      <c r="E4621" t="str">
        <f t="array" ref="E4621">IF(ISLOGICAL(D4621),"",FREQUENCY(IF('Data Transformation'!$B$425:$B$8425='Bin Analysis'!$B4611,'Data Transformation'!$G$425:$G$8425),D4621))</f>
        <v/>
      </c>
      <c r="F4621" t="str">
        <f t="shared" si="576"/>
        <v/>
      </c>
      <c r="G4621">
        <f>Weighting!$H$13</f>
        <v>0</v>
      </c>
      <c r="H4621">
        <f t="array" ref="H4621">FREQUENCY(IF('Data Transformation'!$B$4:$B$8425=B4611,'Data Transformation'!$G$4:$G$8425),'Bin Analysis'!$B4621)</f>
        <v>14</v>
      </c>
      <c r="I4621">
        <f t="shared" si="577"/>
        <v>0</v>
      </c>
      <c r="J4621">
        <f t="shared" si="578"/>
        <v>0</v>
      </c>
      <c r="K4621">
        <f>J4621*Weighting!$W$13</f>
        <v>0</v>
      </c>
      <c r="M4621" s="14"/>
    </row>
    <row r="4622" spans="1:25" x14ac:dyDescent="0.25">
      <c r="A4622" s="32">
        <f>IF(Weighting!$P$14&gt;0,B4622,"")</f>
        <v>1.369</v>
      </c>
      <c r="B4622">
        <f>Weighting!$C$14</f>
        <v>1.369</v>
      </c>
      <c r="C4622">
        <f>Weighting!$F$14</f>
        <v>0</v>
      </c>
      <c r="D4622" t="b">
        <f>IF(C4622=1,'Data Transformation'!$G$3+0.5*'Data Transformation'!$W$25,IF(C4623=1,D4623-'Data Transformation'!$W$25,FALSE))</f>
        <v>0</v>
      </c>
      <c r="E4622" t="str">
        <f t="array" ref="E4622">IF(ISLOGICAL(D4622),"",FREQUENCY(IF('Data Transformation'!$B$425:$B$8425='Bin Analysis'!$B4611,'Data Transformation'!$G$425:$G$8425),D4622))</f>
        <v/>
      </c>
      <c r="F4622" t="str">
        <f t="shared" si="576"/>
        <v/>
      </c>
      <c r="G4622">
        <f>Weighting!$H$14</f>
        <v>0</v>
      </c>
      <c r="H4622">
        <f t="array" ref="H4622">FREQUENCY(IF('Data Transformation'!$B$4:$B$8425=B4611,'Data Transformation'!$G$4:$G$8425),'Bin Analysis'!$B4622)</f>
        <v>14</v>
      </c>
      <c r="I4622">
        <f t="shared" si="577"/>
        <v>0</v>
      </c>
      <c r="J4622">
        <f t="shared" si="578"/>
        <v>0</v>
      </c>
      <c r="K4622">
        <f>J4622*Weighting!$W$14</f>
        <v>0</v>
      </c>
      <c r="M4622" s="14"/>
    </row>
    <row r="4623" spans="1:25" x14ac:dyDescent="0.25">
      <c r="A4623" s="32">
        <f>IF(Weighting!$P$15&gt;0,B4623,"")</f>
        <v>1.5000009999999999</v>
      </c>
      <c r="B4623">
        <f>Weighting!$C$15</f>
        <v>1.5000009999999999</v>
      </c>
      <c r="C4623">
        <f>Weighting!$F$15</f>
        <v>0</v>
      </c>
      <c r="D4623" t="b">
        <f>IF(C4623=1,'Data Transformation'!$G$3+0.5*'Data Transformation'!$W$25,IF(C4624=1,D4624-'Data Transformation'!$W$25,FALSE))</f>
        <v>0</v>
      </c>
      <c r="E4623" t="str">
        <f t="array" ref="E4623">IF(ISLOGICAL(D4623),"",FREQUENCY(IF('Data Transformation'!$B$425:$B$8425='Bin Analysis'!$B4611,'Data Transformation'!$G$425:$G$8425),D4623))</f>
        <v/>
      </c>
      <c r="F4623" t="str">
        <f t="shared" si="576"/>
        <v/>
      </c>
      <c r="G4623">
        <f>Weighting!$H$15</f>
        <v>0</v>
      </c>
      <c r="H4623">
        <f t="array" ref="H4623">FREQUENCY(IF('Data Transformation'!$B$4:$B$8425=B4611,'Data Transformation'!$G$4:$G$8425),'Bin Analysis'!$B4623)</f>
        <v>14</v>
      </c>
      <c r="I4623">
        <f t="shared" si="577"/>
        <v>0</v>
      </c>
      <c r="J4623">
        <f t="shared" si="578"/>
        <v>0</v>
      </c>
      <c r="K4623">
        <f>J4623*Weighting!$W$15</f>
        <v>0</v>
      </c>
      <c r="M4623" s="14"/>
    </row>
    <row r="4624" spans="1:25" x14ac:dyDescent="0.25">
      <c r="A4624" s="32" t="str">
        <f>IF(Weighting!$P$16&gt;0,B4624,"")</f>
        <v/>
      </c>
      <c r="B4624">
        <f>Weighting!$C$16</f>
        <v>1.631</v>
      </c>
      <c r="C4624">
        <f>Weighting!$F$16</f>
        <v>0</v>
      </c>
      <c r="D4624" t="b">
        <f>IF(C4624=1,'Data Transformation'!$G$3+0.5*'Data Transformation'!$W$25,IF(C4625=1,D4625-'Data Transformation'!$W$25,FALSE))</f>
        <v>0</v>
      </c>
      <c r="E4624" t="str">
        <f t="array" ref="E4624">IF(ISLOGICAL(D4624),"",FREQUENCY(IF('Data Transformation'!$B$425:$B$8425='Bin Analysis'!$B4611,'Data Transformation'!$G$425:$G$8425),D4624))</f>
        <v/>
      </c>
      <c r="F4624" t="str">
        <f t="shared" si="576"/>
        <v/>
      </c>
      <c r="G4624">
        <f>Weighting!$H$16</f>
        <v>0</v>
      </c>
      <c r="H4624">
        <f t="array" ref="H4624">FREQUENCY(IF('Data Transformation'!$B$4:$B$8425=B4611,'Data Transformation'!$G$4:$G$8425),'Bin Analysis'!$B4624)</f>
        <v>14</v>
      </c>
      <c r="I4624">
        <f t="shared" si="577"/>
        <v>0</v>
      </c>
      <c r="J4624">
        <f t="shared" si="578"/>
        <v>0</v>
      </c>
      <c r="K4624">
        <f>J4624*Weighting!$W$16</f>
        <v>0</v>
      </c>
      <c r="M4624" s="14"/>
    </row>
    <row r="4625" spans="1:25" x14ac:dyDescent="0.25">
      <c r="A4625" s="32" t="str">
        <f>IF(Weighting!$P$17&gt;0,B4625,"")</f>
        <v/>
      </c>
      <c r="B4625">
        <f>Weighting!$C$17</f>
        <v>1.762</v>
      </c>
      <c r="C4625">
        <f>Weighting!$F$17</f>
        <v>0</v>
      </c>
      <c r="D4625" t="b">
        <f>IF(C4625=1,'Data Transformation'!$G$3+0.5*'Data Transformation'!$W$25,IF(C4626=1,D4626-'Data Transformation'!$W$25,FALSE))</f>
        <v>0</v>
      </c>
      <c r="E4625" t="str">
        <f t="array" ref="E4625">IF(ISLOGICAL(D4625),"",FREQUENCY(IF('Data Transformation'!$B$425:$B$8425='Bin Analysis'!$B4611,'Data Transformation'!$G$425:$G$8425),D4625))</f>
        <v/>
      </c>
      <c r="F4625" t="str">
        <f t="shared" si="576"/>
        <v/>
      </c>
      <c r="G4625">
        <f>Weighting!$H$17</f>
        <v>0</v>
      </c>
      <c r="H4625">
        <f t="array" ref="H4625">FREQUENCY(IF('Data Transformation'!$B$4:$B$8425=B4611,'Data Transformation'!$G$4:$G$8425),'Bin Analysis'!$B4625)</f>
        <v>14</v>
      </c>
      <c r="I4625">
        <f t="shared" si="577"/>
        <v>0</v>
      </c>
      <c r="J4625">
        <f t="shared" si="578"/>
        <v>0</v>
      </c>
      <c r="K4625">
        <f>J4625*Weighting!$W$17</f>
        <v>0</v>
      </c>
      <c r="M4625" s="14"/>
    </row>
    <row r="4626" spans="1:25" x14ac:dyDescent="0.25">
      <c r="A4626" s="32" t="str">
        <f>IF(Weighting!$P$18&gt;0,B4626,"")</f>
        <v/>
      </c>
      <c r="B4626">
        <f>Weighting!$C$18</f>
        <v>1.893</v>
      </c>
      <c r="C4626">
        <f>Weighting!$F$18</f>
        <v>0</v>
      </c>
      <c r="D4626" t="b">
        <f>IF(C4626=1,'Data Transformation'!$G$3+0.5*'Data Transformation'!$W$25,IF(C4627=1,D4627-'Data Transformation'!$W$25,FALSE))</f>
        <v>0</v>
      </c>
      <c r="E4626" t="str">
        <f t="array" ref="E4626">IF(ISLOGICAL(D4626),"",FREQUENCY(IF('Data Transformation'!$B$425:$B$8425='Bin Analysis'!$B4611,'Data Transformation'!$G$425:$G$8425),D4626))</f>
        <v/>
      </c>
      <c r="F4626" t="str">
        <f t="shared" si="576"/>
        <v/>
      </c>
      <c r="G4626">
        <f>Weighting!$H$18</f>
        <v>0</v>
      </c>
      <c r="H4626">
        <f t="array" ref="H4626">FREQUENCY(IF('Data Transformation'!$B$4:$B$8425=B4611,'Data Transformation'!$G$4:$G$8425),'Bin Analysis'!$B4626)</f>
        <v>14</v>
      </c>
      <c r="I4626">
        <f t="shared" si="577"/>
        <v>0</v>
      </c>
      <c r="J4626">
        <f t="shared" si="578"/>
        <v>0</v>
      </c>
      <c r="K4626">
        <f>J4626*Weighting!$W$18</f>
        <v>0</v>
      </c>
      <c r="M4626" s="14"/>
    </row>
    <row r="4627" spans="1:25" x14ac:dyDescent="0.25">
      <c r="A4627" s="32" t="str">
        <f>IF(Weighting!$P$19&gt;0,B4627,"")</f>
        <v/>
      </c>
      <c r="B4627">
        <f>Weighting!$C$19</f>
        <v>2.024</v>
      </c>
      <c r="C4627">
        <f>Weighting!$F$19</f>
        <v>0</v>
      </c>
      <c r="D4627" t="b">
        <f>IF(C4627=1,'Data Transformation'!$G$3+0.5*'Data Transformation'!$W$25,IF(C4628=1,D4628-'Data Transformation'!$W$25,FALSE))</f>
        <v>0</v>
      </c>
      <c r="E4627" t="str">
        <f t="array" ref="E4627">IF(ISLOGICAL(D4627),"",FREQUENCY(IF('Data Transformation'!$B$425:$B$8425='Bin Analysis'!$B4611,'Data Transformation'!$G$425:$G$8425),D4627))</f>
        <v/>
      </c>
      <c r="F4627" t="str">
        <f t="shared" si="576"/>
        <v/>
      </c>
      <c r="G4627">
        <f>Weighting!$H$19</f>
        <v>0</v>
      </c>
      <c r="H4627">
        <f t="array" ref="H4627">FREQUENCY(IF('Data Transformation'!$B$4:$B$8425=B4611,'Data Transformation'!$G$4:$G$8425),'Bin Analysis'!$B4627)</f>
        <v>14</v>
      </c>
      <c r="I4627">
        <f t="shared" si="577"/>
        <v>0</v>
      </c>
      <c r="J4627">
        <f t="shared" si="578"/>
        <v>0</v>
      </c>
      <c r="K4627">
        <f>J4627*Weighting!$W$19</f>
        <v>0</v>
      </c>
      <c r="M4627" s="14"/>
    </row>
    <row r="4628" spans="1:25" x14ac:dyDescent="0.25">
      <c r="A4628" s="32" t="str">
        <f>IF(Weighting!$P$20&gt;0,B4628,"")</f>
        <v/>
      </c>
      <c r="B4628">
        <f>Weighting!$C$20</f>
        <v>2.1550000000000002</v>
      </c>
      <c r="C4628">
        <f>Weighting!$F$20</f>
        <v>0</v>
      </c>
      <c r="D4628" t="b">
        <f>IF(C4628=1,'Data Transformation'!$G$3+0.5*'Data Transformation'!$W$25,IF(C4629=1,D4629-'Data Transformation'!$W$25,FALSE))</f>
        <v>0</v>
      </c>
      <c r="E4628" t="str">
        <f t="array" ref="E4628">IF(ISLOGICAL(D4628),"",FREQUENCY(IF('Data Transformation'!$B$425:$B$8425='Bin Analysis'!$B4611,'Data Transformation'!$G$425:$G$8425),D4628))</f>
        <v/>
      </c>
      <c r="F4628" t="str">
        <f t="shared" si="576"/>
        <v/>
      </c>
      <c r="G4628">
        <f>Weighting!$H$20</f>
        <v>0</v>
      </c>
      <c r="H4628">
        <f t="array" ref="H4628">FREQUENCY(IF('Data Transformation'!$B$4:$B$8425=B4611,'Data Transformation'!$G$4:$G$8425),'Bin Analysis'!$B4628)</f>
        <v>14</v>
      </c>
      <c r="I4628">
        <f t="shared" si="577"/>
        <v>0</v>
      </c>
      <c r="J4628">
        <f t="shared" si="578"/>
        <v>0</v>
      </c>
      <c r="K4628">
        <f>J4628*Weighting!$W$20</f>
        <v>0</v>
      </c>
      <c r="M4628" s="14"/>
    </row>
    <row r="4629" spans="1:25" x14ac:dyDescent="0.25">
      <c r="A4629" s="32" t="str">
        <f>IF(Weighting!$P$21&gt;0,B4629,"")</f>
        <v/>
      </c>
      <c r="B4629">
        <f>Weighting!$C$21</f>
        <v>2.2860000000000005</v>
      </c>
      <c r="C4629">
        <f>Weighting!$F$21</f>
        <v>0</v>
      </c>
      <c r="D4629" t="b">
        <f>IF(C4629=1,'Data Transformation'!$G$3+0.5*'Data Transformation'!$W$25,IF(C4630=1,D4630-'Data Transformation'!$W$25,FALSE))</f>
        <v>0</v>
      </c>
      <c r="E4629" t="str">
        <f t="array" ref="E4629">IF(ISLOGICAL(D4629),"",FREQUENCY(IF('Data Transformation'!$B$425:$B$8425='Bin Analysis'!$B4611,'Data Transformation'!$G$425:$G$8425),D4629))</f>
        <v/>
      </c>
      <c r="F4629" t="str">
        <f t="shared" si="576"/>
        <v/>
      </c>
      <c r="G4629">
        <f>Weighting!$H$21</f>
        <v>0</v>
      </c>
      <c r="H4629">
        <f t="array" ref="H4629">FREQUENCY(IF('Data Transformation'!$B$4:$B$8425=B4611,'Data Transformation'!$G$4:$G$8425),'Bin Analysis'!$B4629)</f>
        <v>14</v>
      </c>
      <c r="I4629">
        <f t="shared" si="577"/>
        <v>0</v>
      </c>
      <c r="J4629">
        <f t="shared" si="578"/>
        <v>0</v>
      </c>
      <c r="K4629">
        <f>J4629*Weighting!$W$21</f>
        <v>0</v>
      </c>
      <c r="M4629" s="14"/>
    </row>
    <row r="4630" spans="1:25" x14ac:dyDescent="0.25">
      <c r="A4630" s="32" t="str">
        <f>IF(Weighting!$P$22&gt;0,B4630,"")</f>
        <v/>
      </c>
      <c r="B4630">
        <f>Weighting!$C$22</f>
        <v>2.4170000000000007</v>
      </c>
      <c r="C4630">
        <f>Weighting!$F$22</f>
        <v>0</v>
      </c>
      <c r="D4630" t="b">
        <f>IF(C4630=1,'Data Transformation'!$G$3+0.5*'Data Transformation'!$W$25,IF(C4631=1,D4631-'Data Transformation'!$W$25,FALSE))</f>
        <v>0</v>
      </c>
      <c r="E4630" t="str">
        <f t="array" ref="E4630">IF(ISLOGICAL(D4630),"",FREQUENCY(IF('Data Transformation'!$B$425:$B$8425='Bin Analysis'!$B4611,'Data Transformation'!$G$425:$G$8425),D4630))</f>
        <v/>
      </c>
      <c r="F4630" t="str">
        <f t="shared" si="576"/>
        <v/>
      </c>
      <c r="G4630">
        <f>Weighting!$H$22</f>
        <v>0</v>
      </c>
      <c r="H4630">
        <f t="array" ref="H4630">FREQUENCY(IF('Data Transformation'!$B$4:$B$8425=B4611,'Data Transformation'!$G$4:$G$8425),'Bin Analysis'!$B4630)</f>
        <v>14</v>
      </c>
      <c r="I4630">
        <f t="shared" si="577"/>
        <v>0</v>
      </c>
      <c r="J4630">
        <f t="shared" si="578"/>
        <v>0</v>
      </c>
      <c r="K4630">
        <f>J4630*Weighting!$W$22</f>
        <v>0</v>
      </c>
      <c r="M4630" s="14"/>
    </row>
    <row r="4631" spans="1:25" x14ac:dyDescent="0.25">
      <c r="A4631" s="32" t="str">
        <f>IF(Weighting!$P$23&gt;0,B4631,"")</f>
        <v/>
      </c>
      <c r="B4631">
        <f>Weighting!$C$23</f>
        <v>2.5480000000000009</v>
      </c>
      <c r="C4631">
        <f>Weighting!$F$23</f>
        <v>0</v>
      </c>
      <c r="D4631" t="b">
        <f>IF(C4631=1,'Data Transformation'!$G$3+0.5*'Data Transformation'!$W$25,IF(C4632=1,D4632-'Data Transformation'!$W$25,FALSE))</f>
        <v>0</v>
      </c>
      <c r="E4631" t="str">
        <f t="array" ref="E4631">IF(ISLOGICAL(D4631),"",FREQUENCY(IF('Data Transformation'!$B$425:$B$8425='Bin Analysis'!$B4611,'Data Transformation'!$G$425:$G$8425),D4631))</f>
        <v/>
      </c>
      <c r="F4631" t="str">
        <f t="shared" si="576"/>
        <v/>
      </c>
      <c r="G4631">
        <f>Weighting!$H$23</f>
        <v>0</v>
      </c>
      <c r="H4631">
        <f t="array" ref="H4631">FREQUENCY(IF('Data Transformation'!$B$4:$B$8425=B4611,'Data Transformation'!$G$4:$G$8425),'Bin Analysis'!$B4631)</f>
        <v>14</v>
      </c>
      <c r="I4631">
        <f t="shared" si="577"/>
        <v>0</v>
      </c>
      <c r="J4631">
        <f t="shared" si="578"/>
        <v>0</v>
      </c>
      <c r="K4631">
        <f>J4631*Weighting!$W$23</f>
        <v>0</v>
      </c>
      <c r="M4631" s="14"/>
    </row>
    <row r="4632" spans="1:25" x14ac:dyDescent="0.25">
      <c r="A4632" s="32" t="str">
        <f>IF(Weighting!$P$24&gt;0,B4632,"")</f>
        <v/>
      </c>
      <c r="B4632">
        <f>Weighting!$C$24</f>
        <v>2.6790000000000012</v>
      </c>
      <c r="C4632">
        <f>Weighting!$F$24</f>
        <v>0</v>
      </c>
      <c r="D4632" t="b">
        <f>IF(C4632=1,'Data Transformation'!$G$3+0.5*'Data Transformation'!$W$25,IF(C4633=1,D4633-'Data Transformation'!$W$25,FALSE))</f>
        <v>0</v>
      </c>
      <c r="E4632" t="str">
        <f t="array" ref="E4632">IF(ISLOGICAL(D4632),"",FREQUENCY(IF('Data Transformation'!$B$425:$B$8425='Bin Analysis'!$B4611,'Data Transformation'!$G$425:$G$8425),D4632))</f>
        <v/>
      </c>
      <c r="F4632" t="str">
        <f t="shared" si="576"/>
        <v/>
      </c>
      <c r="G4632">
        <f>Weighting!$H$24</f>
        <v>0</v>
      </c>
      <c r="H4632">
        <f t="array" ref="H4632">FREQUENCY(IF('Data Transformation'!$B$4:$B$8425=B4611,'Data Transformation'!$G$4:$G$8425),'Bin Analysis'!$B4632)</f>
        <v>14</v>
      </c>
      <c r="I4632">
        <f t="shared" si="577"/>
        <v>0</v>
      </c>
      <c r="J4632">
        <f t="shared" si="578"/>
        <v>0</v>
      </c>
      <c r="K4632">
        <f>J4632*Weighting!$W$24</f>
        <v>0</v>
      </c>
      <c r="M4632" s="14"/>
    </row>
    <row r="4633" spans="1:25" x14ac:dyDescent="0.25">
      <c r="A4633" s="32" t="str">
        <f>IF(Weighting!$P$25&gt;0,B4633,"")</f>
        <v/>
      </c>
      <c r="B4633">
        <f>Weighting!$C$25</f>
        <v>2.8100000000000014</v>
      </c>
      <c r="C4633">
        <f>Weighting!$F$25</f>
        <v>0</v>
      </c>
      <c r="D4633" t="b">
        <f>IF(C4633=1,'Data Transformation'!$G$3+0.5*'Data Transformation'!$W$25,IF(C4634=1,D4634-'Data Transformation'!$W$25,FALSE))</f>
        <v>0</v>
      </c>
      <c r="E4633" t="str">
        <f t="array" ref="E4633">IF(ISLOGICAL(D4633),"",FREQUENCY(IF('Data Transformation'!$B$425:$B$8425='Bin Analysis'!$B4611,'Data Transformation'!$G$425:$G$8425),D4633))</f>
        <v/>
      </c>
      <c r="F4633" t="str">
        <f t="shared" si="576"/>
        <v/>
      </c>
      <c r="G4633">
        <f>Weighting!$H$25</f>
        <v>0</v>
      </c>
      <c r="H4633">
        <f t="array" ref="H4633">FREQUENCY(IF('Data Transformation'!$B$4:$B$8425=B4611,'Data Transformation'!$G$4:$G$8425),'Bin Analysis'!$B4633)</f>
        <v>14</v>
      </c>
      <c r="I4633">
        <f t="shared" si="577"/>
        <v>0</v>
      </c>
      <c r="J4633">
        <f t="shared" si="578"/>
        <v>0</v>
      </c>
      <c r="K4633">
        <f>J4633*Weighting!$W$25</f>
        <v>0</v>
      </c>
      <c r="M4633" s="14"/>
    </row>
    <row r="4634" spans="1:25" x14ac:dyDescent="0.25">
      <c r="O4634"/>
      <c r="P4634"/>
      <c r="Q4634"/>
      <c r="R4634"/>
    </row>
    <row r="4635" spans="1:25" ht="23.25" x14ac:dyDescent="0.35">
      <c r="A4635" s="21" t="s">
        <v>0</v>
      </c>
      <c r="B4635" s="21">
        <f>IFERROR(VLOOKUP(C4635,'Data Transformation'!$L$6:$M$426,2,FALSE),"")</f>
        <v>193</v>
      </c>
      <c r="C4635" s="21">
        <f>C4611+1</f>
        <v>193</v>
      </c>
      <c r="D4635" s="21"/>
      <c r="E4635" s="21"/>
      <c r="F4635" s="21"/>
      <c r="G4635" s="21"/>
      <c r="H4635" s="22"/>
      <c r="I4635" s="22"/>
      <c r="J4635" s="22"/>
      <c r="K4635" s="21"/>
      <c r="L4635" s="21">
        <f>B4635</f>
        <v>193</v>
      </c>
      <c r="M4635" s="23">
        <f>INDEX('Data Transformation'!$O$4:$O$424,MATCH($B4635,'Data Transformation'!$M$4:$M$424,0),MATCH($M$2,'Data Transformation'!$O$3,0))</f>
        <v>16</v>
      </c>
      <c r="N4635" s="27">
        <f>IF('Input and Summary Results'!$J$16="minimum",'Bin Analysis'!X4636/(M4635-1),'Bin Analysis'!Y4635/('Bin Analysis'!M4635-1))</f>
        <v>0</v>
      </c>
      <c r="O4635" s="27">
        <f>IF(M4635=FALSE,NA(),(VLOOKUP(1,C4638:K4657,4,FALSE))/(M4635-1))</f>
        <v>0</v>
      </c>
      <c r="P4635" s="27">
        <f>IF(M4635=FALSE,NA(),SUM(J4638:J4657)/Weighting!$S$5)</f>
        <v>0.4</v>
      </c>
      <c r="Q4635" s="27">
        <f>IF(M4635=FALSE,NA(),SUM(K4638:K4657)/Weighting!$S$6)</f>
        <v>0.30434782608695654</v>
      </c>
      <c r="R4635" s="27">
        <f>IF(M4635=FALSE,NA(),(VLOOKUP(1,G4638:K4657,3,FALSE))/(M4635-1))</f>
        <v>0.8666666666666667</v>
      </c>
      <c r="S4635" s="22" t="str">
        <f>IF(M4635=FALSE,NA(),IF(SUM(J4638:J4657)=2,"yes","no"))</f>
        <v>no</v>
      </c>
      <c r="X4635" s="2" cm="2">
        <f t="array" ref="X4635:X4636">FREQUENCY(IF('Data Transformation'!$B$425:$B$6424='Bin Analysis'!L4635,'Data Transformation'!$G$425:$G$6424),'Data Transformation'!$U$11)</f>
        <v>15</v>
      </c>
      <c r="Y4635" s="2" cm="2">
        <f t="array" ref="Y4635:Y4636">FREQUENCY(IF('Data Transformation'!$B$425:$B$6424='Bin Analysis'!L4635,'Data Transformation'!$G$425:$G$6424),'Data Transformation'!$U$12)</f>
        <v>15</v>
      </c>
    </row>
    <row r="4636" spans="1:25" x14ac:dyDescent="0.25">
      <c r="A4636" s="14" t="s">
        <v>67</v>
      </c>
      <c r="B4636" t="s">
        <v>47</v>
      </c>
      <c r="C4636" t="s">
        <v>5</v>
      </c>
      <c r="D4636" t="s">
        <v>100</v>
      </c>
      <c r="E4636" t="s">
        <v>101</v>
      </c>
      <c r="F4636" t="s">
        <v>102</v>
      </c>
      <c r="G4636" t="s">
        <v>70</v>
      </c>
      <c r="H4636" t="s">
        <v>31</v>
      </c>
      <c r="I4636" t="s">
        <v>32</v>
      </c>
      <c r="J4636" t="s">
        <v>46</v>
      </c>
      <c r="K4636" s="14" t="s">
        <v>45</v>
      </c>
      <c r="M4636" s="14"/>
      <c r="X4636" s="2">
        <v>0</v>
      </c>
      <c r="Y4636" s="2">
        <v>0</v>
      </c>
    </row>
    <row r="4637" spans="1:25" x14ac:dyDescent="0.25">
      <c r="A4637" s="32"/>
      <c r="D4637" t="b">
        <f>IF(C4637=1,'Data Transformation'!$G$3+0.5*'Data Transformation'!$W$25,IF(C4638=1,D4638-'Data Transformation'!$W$25,FALSE))</f>
        <v>0</v>
      </c>
      <c r="E4637" t="str">
        <f t="array" ref="E4637">IF(ISLOGICAL(D4637),"",FREQUENCY(IF('Data Transformation'!$B$425:$B$8425='Bin Analysis'!$B4635,'Data Transformation'!$G$425:$G$8425),D4637))</f>
        <v/>
      </c>
      <c r="F4637" t="str">
        <f>IF(ISLOGICAL(D4637),"",E4637-E4636)</f>
        <v/>
      </c>
      <c r="M4637" s="14"/>
    </row>
    <row r="4638" spans="1:25" x14ac:dyDescent="0.25">
      <c r="A4638" s="32">
        <f>IF(Weighting!$P$6&gt;0,B4638,"")</f>
        <v>0.32100000000000001</v>
      </c>
      <c r="B4638">
        <f>Weighting!$C$6</f>
        <v>0.32100000000000001</v>
      </c>
      <c r="C4638">
        <f>Weighting!$F$6</f>
        <v>0</v>
      </c>
      <c r="D4638" t="b">
        <f>IF(C4638=1,'Data Transformation'!$G$3+0.5*'Data Transformation'!$W$25,IF(C4639=1,D4639-'Data Transformation'!$W$25,FALSE))</f>
        <v>0</v>
      </c>
      <c r="E4638" t="str">
        <f t="array" ref="E4638">IF(ISLOGICAL(D4638),"",FREQUENCY(IF('Data Transformation'!$B$425:$B$8425='Bin Analysis'!$B4635,'Data Transformation'!$G$425:$G$8425),D4638))</f>
        <v/>
      </c>
      <c r="F4638" t="str">
        <f>IF(ISLOGICAL(D4638),"",E4638-E4637)</f>
        <v/>
      </c>
      <c r="G4638">
        <f>Weighting!$H$6</f>
        <v>1</v>
      </c>
      <c r="H4638">
        <f t="array" ref="H4638">FREQUENCY(IF('Data Transformation'!$B$4:$B$8425=B4635,'Data Transformation'!$G$4:$G$8425),'Bin Analysis'!$B4638)</f>
        <v>13</v>
      </c>
      <c r="I4638">
        <f>H4638-H4637</f>
        <v>13</v>
      </c>
      <c r="J4638">
        <f>IF(I4638=0,0,1)</f>
        <v>1</v>
      </c>
      <c r="K4638">
        <f>J4638*Weighting!$W$6</f>
        <v>1</v>
      </c>
      <c r="M4638" s="14"/>
    </row>
    <row r="4639" spans="1:25" x14ac:dyDescent="0.25">
      <c r="A4639" s="32">
        <f>IF(Weighting!$P$7&gt;0,B4639,"")</f>
        <v>0.45200000000000001</v>
      </c>
      <c r="B4639">
        <f>Weighting!$C$7</f>
        <v>0.45200000000000001</v>
      </c>
      <c r="C4639">
        <f>Weighting!$F$7</f>
        <v>0</v>
      </c>
      <c r="D4639" t="b">
        <f>IF(C4639=1,'Data Transformation'!$G$3+0.5*'Data Transformation'!$W$25,IF(C4640=1,D4640-'Data Transformation'!$W$25,FALSE))</f>
        <v>0</v>
      </c>
      <c r="E4639" t="str">
        <f t="array" ref="E4639">IF(ISLOGICAL(D4639),"",FREQUENCY(IF('Data Transformation'!$B$425:$B$8425='Bin Analysis'!$B4635,'Data Transformation'!$G$425:$G$8425),D4639))</f>
        <v/>
      </c>
      <c r="F4639" t="str">
        <f t="shared" ref="F4639:F4657" si="579">IF(ISLOGICAL(D4639),"",E4639-E4638)</f>
        <v/>
      </c>
      <c r="G4639">
        <f>Weighting!$H$7</f>
        <v>0</v>
      </c>
      <c r="H4639">
        <f t="array" ref="H4639">FREQUENCY(IF('Data Transformation'!$B$4:$B$8425=B4635,'Data Transformation'!$G$4:$G$8425),'Bin Analysis'!$B4639)</f>
        <v>14</v>
      </c>
      <c r="I4639">
        <f t="shared" ref="I4639:I4657" si="580">H4639-H4638</f>
        <v>1</v>
      </c>
      <c r="J4639">
        <f>IF(I4639=0,0,1)</f>
        <v>1</v>
      </c>
      <c r="K4639">
        <f>J4639*Weighting!$W$7</f>
        <v>2</v>
      </c>
      <c r="M4639" s="14"/>
    </row>
    <row r="4640" spans="1:25" x14ac:dyDescent="0.25">
      <c r="A4640" s="32">
        <f>IF(Weighting!$P$8&gt;0,B4640,"")</f>
        <v>0.58299999999999996</v>
      </c>
      <c r="B4640">
        <f>Weighting!$C$8</f>
        <v>0.58299999999999996</v>
      </c>
      <c r="C4640">
        <f>Weighting!$F$8</f>
        <v>0</v>
      </c>
      <c r="D4640" t="b">
        <f>IF(C4640=1,'Data Transformation'!$G$3+0.5*'Data Transformation'!$W$25,IF(C4641=1,D4641-'Data Transformation'!$W$25,FALSE))</f>
        <v>0</v>
      </c>
      <c r="E4640" t="str">
        <f t="array" ref="E4640">IF(ISLOGICAL(D4640),"",FREQUENCY(IF('Data Transformation'!$B$425:$B$8425='Bin Analysis'!$B4635,'Data Transformation'!$G$425:$G$8425),D4640))</f>
        <v/>
      </c>
      <c r="F4640" t="str">
        <f t="shared" si="579"/>
        <v/>
      </c>
      <c r="G4640">
        <f>Weighting!$H$8</f>
        <v>0</v>
      </c>
      <c r="H4640">
        <f t="array" ref="H4640">FREQUENCY(IF('Data Transformation'!$B$4:$B$8425=B4635,'Data Transformation'!$G$4:$G$8425),'Bin Analysis'!$B4640)</f>
        <v>15</v>
      </c>
      <c r="I4640">
        <f t="shared" si="580"/>
        <v>1</v>
      </c>
      <c r="J4640">
        <f t="shared" ref="J4640:J4657" si="581">IF(I4640=0,0,1)</f>
        <v>1</v>
      </c>
      <c r="K4640">
        <f>J4640*Weighting!$W$8</f>
        <v>3</v>
      </c>
      <c r="M4640" s="14"/>
    </row>
    <row r="4641" spans="1:13" x14ac:dyDescent="0.25">
      <c r="A4641" s="32">
        <f>IF(Weighting!$P$9&gt;0,B4641,"")</f>
        <v>0.71399999999999997</v>
      </c>
      <c r="B4641" s="50">
        <f>Weighting!$C$9</f>
        <v>0.71399999999999997</v>
      </c>
      <c r="C4641">
        <f>Weighting!$F$9</f>
        <v>0</v>
      </c>
      <c r="D4641" t="b">
        <f>IF(C4641=1,'Data Transformation'!$G$3+0.5*'Data Transformation'!$W$25,IF(C4642=1,D4642-'Data Transformation'!$W$25,FALSE))</f>
        <v>0</v>
      </c>
      <c r="E4641" t="str">
        <f t="array" ref="E4641">IF(ISLOGICAL(D4641),"",FREQUENCY(IF('Data Transformation'!$B$425:$B$8425='Bin Analysis'!$B4635,'Data Transformation'!$G$425:$G$8425),D4641))</f>
        <v/>
      </c>
      <c r="F4641" t="str">
        <f t="shared" si="579"/>
        <v/>
      </c>
      <c r="G4641">
        <f>Weighting!$H$9</f>
        <v>0</v>
      </c>
      <c r="H4641">
        <f t="array" ref="H4641">FREQUENCY(IF('Data Transformation'!$B$4:$B$8425=B4635,'Data Transformation'!$G$4:$G$8425),'Bin Analysis'!$B4641)</f>
        <v>15</v>
      </c>
      <c r="I4641">
        <f t="shared" si="580"/>
        <v>0</v>
      </c>
      <c r="J4641">
        <f t="shared" si="581"/>
        <v>0</v>
      </c>
      <c r="K4641">
        <f>J4641*Weighting!$W$9</f>
        <v>0</v>
      </c>
      <c r="M4641" s="14"/>
    </row>
    <row r="4642" spans="1:13" x14ac:dyDescent="0.25">
      <c r="A4642" s="32">
        <f>IF(Weighting!$P$10&gt;0,B4642,"")</f>
        <v>0.84499999999999997</v>
      </c>
      <c r="B4642">
        <f>Weighting!$C$10</f>
        <v>0.84499999999999997</v>
      </c>
      <c r="C4642">
        <f>Weighting!$F$10</f>
        <v>0</v>
      </c>
      <c r="D4642" t="b">
        <f>IF(C4642=1,'Data Transformation'!$G$3+0.5*'Data Transformation'!$W$25,IF(C4643=1,D4643-'Data Transformation'!$W$25,FALSE))</f>
        <v>0</v>
      </c>
      <c r="E4642" t="str">
        <f t="array" ref="E4642">IF(ISLOGICAL(D4642),"",FREQUENCY(IF('Data Transformation'!$B$425:$B$8425='Bin Analysis'!$B4635,'Data Transformation'!$G$425:$G$8425),D4642))</f>
        <v/>
      </c>
      <c r="F4642" t="str">
        <f t="shared" si="579"/>
        <v/>
      </c>
      <c r="G4642">
        <f>Weighting!$H$10</f>
        <v>0</v>
      </c>
      <c r="H4642">
        <f t="array" ref="H4642">FREQUENCY(IF('Data Transformation'!$B$4:$B$8425=B4635,'Data Transformation'!$G$4:$G$8425),'Bin Analysis'!$B4642)</f>
        <v>15</v>
      </c>
      <c r="I4642">
        <f t="shared" si="580"/>
        <v>0</v>
      </c>
      <c r="J4642">
        <f t="shared" si="581"/>
        <v>0</v>
      </c>
      <c r="K4642">
        <f>J4642*Weighting!$W$10</f>
        <v>0</v>
      </c>
      <c r="M4642" s="14"/>
    </row>
    <row r="4643" spans="1:13" x14ac:dyDescent="0.25">
      <c r="A4643" s="32">
        <f>IF(Weighting!$P$11&gt;0,B4643,"")</f>
        <v>0.97599999999999998</v>
      </c>
      <c r="B4643">
        <f>Weighting!$C$11</f>
        <v>0.97599999999999998</v>
      </c>
      <c r="C4643">
        <f>Weighting!$F$11</f>
        <v>0</v>
      </c>
      <c r="D4643">
        <f>IF(C4643=1,'Data Transformation'!$G$3+0.5*'Data Transformation'!$W$25,IF(C4644=1,D4644-'Data Transformation'!$W$25,FALSE))</f>
        <v>0.86899999999999999</v>
      </c>
      <c r="E4643">
        <f t="array" ref="E4643">IF(ISLOGICAL(D4643),"",FREQUENCY(IF('Data Transformation'!$B$425:$B$8425='Bin Analysis'!$B4635,'Data Transformation'!$G$425:$G$8425),D4643))</f>
        <v>15</v>
      </c>
      <c r="F4643" t="e">
        <f t="shared" si="579"/>
        <v>#VALUE!</v>
      </c>
      <c r="G4643">
        <f>Weighting!$H$11</f>
        <v>0</v>
      </c>
      <c r="H4643">
        <f t="array" ref="H4643">FREQUENCY(IF('Data Transformation'!$B$4:$B$8425=B4635,'Data Transformation'!$G$4:$G$8425),'Bin Analysis'!$B4643)</f>
        <v>15</v>
      </c>
      <c r="I4643">
        <f t="shared" si="580"/>
        <v>0</v>
      </c>
      <c r="J4643">
        <f t="shared" si="581"/>
        <v>0</v>
      </c>
      <c r="K4643">
        <f>J4643*Weighting!$W$11</f>
        <v>0</v>
      </c>
      <c r="M4643" s="14"/>
    </row>
    <row r="4644" spans="1:13" x14ac:dyDescent="0.25">
      <c r="A4644" s="32">
        <f>IF(Weighting!$P$12&gt;0,B4644,"")</f>
        <v>1.107</v>
      </c>
      <c r="B4644">
        <f>Weighting!$C$12</f>
        <v>1.107</v>
      </c>
      <c r="C4644">
        <f>Weighting!$F$12</f>
        <v>1</v>
      </c>
      <c r="D4644">
        <f>IF(C4644=1,'Data Transformation'!$G$3+0.5*'Data Transformation'!$W$25,IF(C4645=1,D4645-'Data Transformation'!$W$25,FALSE))</f>
        <v>1.131</v>
      </c>
      <c r="E4644">
        <f t="array" ref="E4644">IF(ISLOGICAL(D4644),"",FREQUENCY(IF('Data Transformation'!$B$425:$B$8425='Bin Analysis'!$B4635,'Data Transformation'!$G$425:$G$8425),D4644))</f>
        <v>15</v>
      </c>
      <c r="F4644">
        <f t="shared" si="579"/>
        <v>0</v>
      </c>
      <c r="G4644">
        <f>Weighting!$H$12</f>
        <v>0</v>
      </c>
      <c r="H4644">
        <f t="array" ref="H4644">FREQUENCY(IF('Data Transformation'!$B$4:$B$8425=B4635,'Data Transformation'!$G$4:$G$8425),'Bin Analysis'!$B4644)</f>
        <v>16</v>
      </c>
      <c r="I4644">
        <f t="shared" si="580"/>
        <v>1</v>
      </c>
      <c r="J4644">
        <f t="shared" si="581"/>
        <v>1</v>
      </c>
      <c r="K4644">
        <f>J4644*Weighting!$W$12</f>
        <v>1</v>
      </c>
      <c r="M4644" s="14"/>
    </row>
    <row r="4645" spans="1:13" x14ac:dyDescent="0.25">
      <c r="A4645" s="32">
        <f>IF(Weighting!$P$13&gt;0,B4645,"")</f>
        <v>1.238</v>
      </c>
      <c r="B4645">
        <f>Weighting!$C$13</f>
        <v>1.238</v>
      </c>
      <c r="C4645">
        <f>Weighting!$F$13</f>
        <v>0</v>
      </c>
      <c r="D4645" t="b">
        <f>IF(C4645=1,'Data Transformation'!$G$3+0.5*'Data Transformation'!$W$25,IF(C4646=1,D4646-'Data Transformation'!$W$25,FALSE))</f>
        <v>0</v>
      </c>
      <c r="E4645" t="str">
        <f t="array" ref="E4645">IF(ISLOGICAL(D4645),"",FREQUENCY(IF('Data Transformation'!$B$425:$B$8425='Bin Analysis'!$B4635,'Data Transformation'!$G$425:$G$8425),D4645))</f>
        <v/>
      </c>
      <c r="F4645" t="str">
        <f t="shared" si="579"/>
        <v/>
      </c>
      <c r="G4645">
        <f>Weighting!$H$13</f>
        <v>0</v>
      </c>
      <c r="H4645">
        <f t="array" ref="H4645">FREQUENCY(IF('Data Transformation'!$B$4:$B$8425=B4635,'Data Transformation'!$G$4:$G$8425),'Bin Analysis'!$B4645)</f>
        <v>16</v>
      </c>
      <c r="I4645">
        <f t="shared" si="580"/>
        <v>0</v>
      </c>
      <c r="J4645">
        <f t="shared" si="581"/>
        <v>0</v>
      </c>
      <c r="K4645">
        <f>J4645*Weighting!$W$13</f>
        <v>0</v>
      </c>
      <c r="M4645" s="14"/>
    </row>
    <row r="4646" spans="1:13" x14ac:dyDescent="0.25">
      <c r="A4646" s="32">
        <f>IF(Weighting!$P$14&gt;0,B4646,"")</f>
        <v>1.369</v>
      </c>
      <c r="B4646">
        <f>Weighting!$C$14</f>
        <v>1.369</v>
      </c>
      <c r="C4646">
        <f>Weighting!$F$14</f>
        <v>0</v>
      </c>
      <c r="D4646" t="b">
        <f>IF(C4646=1,'Data Transformation'!$G$3+0.5*'Data Transformation'!$W$25,IF(C4647=1,D4647-'Data Transformation'!$W$25,FALSE))</f>
        <v>0</v>
      </c>
      <c r="E4646" t="str">
        <f t="array" ref="E4646">IF(ISLOGICAL(D4646),"",FREQUENCY(IF('Data Transformation'!$B$425:$B$8425='Bin Analysis'!$B4635,'Data Transformation'!$G$425:$G$8425),D4646))</f>
        <v/>
      </c>
      <c r="F4646" t="str">
        <f t="shared" si="579"/>
        <v/>
      </c>
      <c r="G4646">
        <f>Weighting!$H$14</f>
        <v>0</v>
      </c>
      <c r="H4646">
        <f t="array" ref="H4646">FREQUENCY(IF('Data Transformation'!$B$4:$B$8425=B4635,'Data Transformation'!$G$4:$G$8425),'Bin Analysis'!$B4646)</f>
        <v>16</v>
      </c>
      <c r="I4646">
        <f t="shared" si="580"/>
        <v>0</v>
      </c>
      <c r="J4646">
        <f t="shared" si="581"/>
        <v>0</v>
      </c>
      <c r="K4646">
        <f>J4646*Weighting!$W$14</f>
        <v>0</v>
      </c>
      <c r="M4646" s="14"/>
    </row>
    <row r="4647" spans="1:13" x14ac:dyDescent="0.25">
      <c r="A4647" s="32">
        <f>IF(Weighting!$P$15&gt;0,B4647,"")</f>
        <v>1.5000009999999999</v>
      </c>
      <c r="B4647">
        <f>Weighting!$C$15</f>
        <v>1.5000009999999999</v>
      </c>
      <c r="C4647">
        <f>Weighting!$F$15</f>
        <v>0</v>
      </c>
      <c r="D4647" t="b">
        <f>IF(C4647=1,'Data Transformation'!$G$3+0.5*'Data Transformation'!$W$25,IF(C4648=1,D4648-'Data Transformation'!$W$25,FALSE))</f>
        <v>0</v>
      </c>
      <c r="E4647" t="str">
        <f t="array" ref="E4647">IF(ISLOGICAL(D4647),"",FREQUENCY(IF('Data Transformation'!$B$425:$B$8425='Bin Analysis'!$B4635,'Data Transformation'!$G$425:$G$8425),D4647))</f>
        <v/>
      </c>
      <c r="F4647" t="str">
        <f t="shared" si="579"/>
        <v/>
      </c>
      <c r="G4647">
        <f>Weighting!$H$15</f>
        <v>0</v>
      </c>
      <c r="H4647">
        <f t="array" ref="H4647">FREQUENCY(IF('Data Transformation'!$B$4:$B$8425=B4635,'Data Transformation'!$G$4:$G$8425),'Bin Analysis'!$B4647)</f>
        <v>16</v>
      </c>
      <c r="I4647">
        <f t="shared" si="580"/>
        <v>0</v>
      </c>
      <c r="J4647">
        <f t="shared" si="581"/>
        <v>0</v>
      </c>
      <c r="K4647">
        <f>J4647*Weighting!$W$15</f>
        <v>0</v>
      </c>
      <c r="M4647" s="14"/>
    </row>
    <row r="4648" spans="1:13" x14ac:dyDescent="0.25">
      <c r="A4648" s="32" t="str">
        <f>IF(Weighting!$P$16&gt;0,B4648,"")</f>
        <v/>
      </c>
      <c r="B4648">
        <f>Weighting!$C$16</f>
        <v>1.631</v>
      </c>
      <c r="C4648">
        <f>Weighting!$F$16</f>
        <v>0</v>
      </c>
      <c r="D4648" t="b">
        <f>IF(C4648=1,'Data Transformation'!$G$3+0.5*'Data Transformation'!$W$25,IF(C4649=1,D4649-'Data Transformation'!$W$25,FALSE))</f>
        <v>0</v>
      </c>
      <c r="E4648" t="str">
        <f t="array" ref="E4648">IF(ISLOGICAL(D4648),"",FREQUENCY(IF('Data Transformation'!$B$425:$B$8425='Bin Analysis'!$B4635,'Data Transformation'!$G$425:$G$8425),D4648))</f>
        <v/>
      </c>
      <c r="F4648" t="str">
        <f t="shared" si="579"/>
        <v/>
      </c>
      <c r="G4648">
        <f>Weighting!$H$16</f>
        <v>0</v>
      </c>
      <c r="H4648">
        <f t="array" ref="H4648">FREQUENCY(IF('Data Transformation'!$B$4:$B$8425=B4635,'Data Transformation'!$G$4:$G$8425),'Bin Analysis'!$B4648)</f>
        <v>16</v>
      </c>
      <c r="I4648">
        <f t="shared" si="580"/>
        <v>0</v>
      </c>
      <c r="J4648">
        <f t="shared" si="581"/>
        <v>0</v>
      </c>
      <c r="K4648">
        <f>J4648*Weighting!$W$16</f>
        <v>0</v>
      </c>
      <c r="M4648" s="14"/>
    </row>
    <row r="4649" spans="1:13" x14ac:dyDescent="0.25">
      <c r="A4649" s="32" t="str">
        <f>IF(Weighting!$P$17&gt;0,B4649,"")</f>
        <v/>
      </c>
      <c r="B4649">
        <f>Weighting!$C$17</f>
        <v>1.762</v>
      </c>
      <c r="C4649">
        <f>Weighting!$F$17</f>
        <v>0</v>
      </c>
      <c r="D4649" t="b">
        <f>IF(C4649=1,'Data Transformation'!$G$3+0.5*'Data Transformation'!$W$25,IF(C4650=1,D4650-'Data Transformation'!$W$25,FALSE))</f>
        <v>0</v>
      </c>
      <c r="E4649" t="str">
        <f t="array" ref="E4649">IF(ISLOGICAL(D4649),"",FREQUENCY(IF('Data Transformation'!$B$425:$B$8425='Bin Analysis'!$B4635,'Data Transformation'!$G$425:$G$8425),D4649))</f>
        <v/>
      </c>
      <c r="F4649" t="str">
        <f t="shared" si="579"/>
        <v/>
      </c>
      <c r="G4649">
        <f>Weighting!$H$17</f>
        <v>0</v>
      </c>
      <c r="H4649">
        <f t="array" ref="H4649">FREQUENCY(IF('Data Transformation'!$B$4:$B$8425=B4635,'Data Transformation'!$G$4:$G$8425),'Bin Analysis'!$B4649)</f>
        <v>16</v>
      </c>
      <c r="I4649">
        <f t="shared" si="580"/>
        <v>0</v>
      </c>
      <c r="J4649">
        <f t="shared" si="581"/>
        <v>0</v>
      </c>
      <c r="K4649">
        <f>J4649*Weighting!$W$17</f>
        <v>0</v>
      </c>
      <c r="M4649" s="14"/>
    </row>
    <row r="4650" spans="1:13" x14ac:dyDescent="0.25">
      <c r="A4650" s="32" t="str">
        <f>IF(Weighting!$P$18&gt;0,B4650,"")</f>
        <v/>
      </c>
      <c r="B4650">
        <f>Weighting!$C$18</f>
        <v>1.893</v>
      </c>
      <c r="C4650">
        <f>Weighting!$F$18</f>
        <v>0</v>
      </c>
      <c r="D4650" t="b">
        <f>IF(C4650=1,'Data Transformation'!$G$3+0.5*'Data Transformation'!$W$25,IF(C4651=1,D4651-'Data Transformation'!$W$25,FALSE))</f>
        <v>0</v>
      </c>
      <c r="E4650" t="str">
        <f t="array" ref="E4650">IF(ISLOGICAL(D4650),"",FREQUENCY(IF('Data Transformation'!$B$425:$B$8425='Bin Analysis'!$B4635,'Data Transformation'!$G$425:$G$8425),D4650))</f>
        <v/>
      </c>
      <c r="F4650" t="str">
        <f t="shared" si="579"/>
        <v/>
      </c>
      <c r="G4650">
        <f>Weighting!$H$18</f>
        <v>0</v>
      </c>
      <c r="H4650">
        <f t="array" ref="H4650">FREQUENCY(IF('Data Transformation'!$B$4:$B$8425=B4635,'Data Transformation'!$G$4:$G$8425),'Bin Analysis'!$B4650)</f>
        <v>16</v>
      </c>
      <c r="I4650">
        <f t="shared" si="580"/>
        <v>0</v>
      </c>
      <c r="J4650">
        <f t="shared" si="581"/>
        <v>0</v>
      </c>
      <c r="K4650">
        <f>J4650*Weighting!$W$18</f>
        <v>0</v>
      </c>
      <c r="M4650" s="14"/>
    </row>
    <row r="4651" spans="1:13" x14ac:dyDescent="0.25">
      <c r="A4651" s="32" t="str">
        <f>IF(Weighting!$P$19&gt;0,B4651,"")</f>
        <v/>
      </c>
      <c r="B4651">
        <f>Weighting!$C$19</f>
        <v>2.024</v>
      </c>
      <c r="C4651">
        <f>Weighting!$F$19</f>
        <v>0</v>
      </c>
      <c r="D4651" t="b">
        <f>IF(C4651=1,'Data Transformation'!$G$3+0.5*'Data Transformation'!$W$25,IF(C4652=1,D4652-'Data Transformation'!$W$25,FALSE))</f>
        <v>0</v>
      </c>
      <c r="E4651" t="str">
        <f t="array" ref="E4651">IF(ISLOGICAL(D4651),"",FREQUENCY(IF('Data Transformation'!$B$425:$B$8425='Bin Analysis'!$B4635,'Data Transformation'!$G$425:$G$8425),D4651))</f>
        <v/>
      </c>
      <c r="F4651" t="str">
        <f t="shared" si="579"/>
        <v/>
      </c>
      <c r="G4651">
        <f>Weighting!$H$19</f>
        <v>0</v>
      </c>
      <c r="H4651">
        <f t="array" ref="H4651">FREQUENCY(IF('Data Transformation'!$B$4:$B$8425=B4635,'Data Transformation'!$G$4:$G$8425),'Bin Analysis'!$B4651)</f>
        <v>16</v>
      </c>
      <c r="I4651">
        <f t="shared" si="580"/>
        <v>0</v>
      </c>
      <c r="J4651">
        <f t="shared" si="581"/>
        <v>0</v>
      </c>
      <c r="K4651">
        <f>J4651*Weighting!$W$19</f>
        <v>0</v>
      </c>
      <c r="M4651" s="14"/>
    </row>
    <row r="4652" spans="1:13" x14ac:dyDescent="0.25">
      <c r="A4652" s="32" t="str">
        <f>IF(Weighting!$P$20&gt;0,B4652,"")</f>
        <v/>
      </c>
      <c r="B4652">
        <f>Weighting!$C$20</f>
        <v>2.1550000000000002</v>
      </c>
      <c r="C4652">
        <f>Weighting!$F$20</f>
        <v>0</v>
      </c>
      <c r="D4652" t="b">
        <f>IF(C4652=1,'Data Transformation'!$G$3+0.5*'Data Transformation'!$W$25,IF(C4653=1,D4653-'Data Transformation'!$W$25,FALSE))</f>
        <v>0</v>
      </c>
      <c r="E4652" t="str">
        <f t="array" ref="E4652">IF(ISLOGICAL(D4652),"",FREQUENCY(IF('Data Transformation'!$B$425:$B$8425='Bin Analysis'!$B4635,'Data Transformation'!$G$425:$G$8425),D4652))</f>
        <v/>
      </c>
      <c r="F4652" t="str">
        <f t="shared" si="579"/>
        <v/>
      </c>
      <c r="G4652">
        <f>Weighting!$H$20</f>
        <v>0</v>
      </c>
      <c r="H4652">
        <f t="array" ref="H4652">FREQUENCY(IF('Data Transformation'!$B$4:$B$8425=B4635,'Data Transformation'!$G$4:$G$8425),'Bin Analysis'!$B4652)</f>
        <v>16</v>
      </c>
      <c r="I4652">
        <f t="shared" si="580"/>
        <v>0</v>
      </c>
      <c r="J4652">
        <f t="shared" si="581"/>
        <v>0</v>
      </c>
      <c r="K4652">
        <f>J4652*Weighting!$W$20</f>
        <v>0</v>
      </c>
      <c r="M4652" s="14"/>
    </row>
    <row r="4653" spans="1:13" x14ac:dyDescent="0.25">
      <c r="A4653" s="32" t="str">
        <f>IF(Weighting!$P$21&gt;0,B4653,"")</f>
        <v/>
      </c>
      <c r="B4653">
        <f>Weighting!$C$21</f>
        <v>2.2860000000000005</v>
      </c>
      <c r="C4653">
        <f>Weighting!$F$21</f>
        <v>0</v>
      </c>
      <c r="D4653" t="b">
        <f>IF(C4653=1,'Data Transformation'!$G$3+0.5*'Data Transformation'!$W$25,IF(C4654=1,D4654-'Data Transformation'!$W$25,FALSE))</f>
        <v>0</v>
      </c>
      <c r="E4653" t="str">
        <f t="array" ref="E4653">IF(ISLOGICAL(D4653),"",FREQUENCY(IF('Data Transformation'!$B$425:$B$8425='Bin Analysis'!$B4635,'Data Transformation'!$G$425:$G$8425),D4653))</f>
        <v/>
      </c>
      <c r="F4653" t="str">
        <f t="shared" si="579"/>
        <v/>
      </c>
      <c r="G4653">
        <f>Weighting!$H$21</f>
        <v>0</v>
      </c>
      <c r="H4653">
        <f t="array" ref="H4653">FREQUENCY(IF('Data Transformation'!$B$4:$B$8425=B4635,'Data Transformation'!$G$4:$G$8425),'Bin Analysis'!$B4653)</f>
        <v>16</v>
      </c>
      <c r="I4653">
        <f t="shared" si="580"/>
        <v>0</v>
      </c>
      <c r="J4653">
        <f t="shared" si="581"/>
        <v>0</v>
      </c>
      <c r="K4653">
        <f>J4653*Weighting!$W$21</f>
        <v>0</v>
      </c>
      <c r="M4653" s="14"/>
    </row>
    <row r="4654" spans="1:13" x14ac:dyDescent="0.25">
      <c r="A4654" s="32" t="str">
        <f>IF(Weighting!$P$22&gt;0,B4654,"")</f>
        <v/>
      </c>
      <c r="B4654">
        <f>Weighting!$C$22</f>
        <v>2.4170000000000007</v>
      </c>
      <c r="C4654">
        <f>Weighting!$F$22</f>
        <v>0</v>
      </c>
      <c r="D4654" t="b">
        <f>IF(C4654=1,'Data Transformation'!$G$3+0.5*'Data Transformation'!$W$25,IF(C4655=1,D4655-'Data Transformation'!$W$25,FALSE))</f>
        <v>0</v>
      </c>
      <c r="E4654" t="str">
        <f t="array" ref="E4654">IF(ISLOGICAL(D4654),"",FREQUENCY(IF('Data Transformation'!$B$425:$B$8425='Bin Analysis'!$B4635,'Data Transformation'!$G$425:$G$8425),D4654))</f>
        <v/>
      </c>
      <c r="F4654" t="str">
        <f t="shared" si="579"/>
        <v/>
      </c>
      <c r="G4654">
        <f>Weighting!$H$22</f>
        <v>0</v>
      </c>
      <c r="H4654">
        <f t="array" ref="H4654">FREQUENCY(IF('Data Transformation'!$B$4:$B$8425=B4635,'Data Transformation'!$G$4:$G$8425),'Bin Analysis'!$B4654)</f>
        <v>16</v>
      </c>
      <c r="I4654">
        <f t="shared" si="580"/>
        <v>0</v>
      </c>
      <c r="J4654">
        <f t="shared" si="581"/>
        <v>0</v>
      </c>
      <c r="K4654">
        <f>J4654*Weighting!$W$22</f>
        <v>0</v>
      </c>
      <c r="M4654" s="14"/>
    </row>
    <row r="4655" spans="1:13" x14ac:dyDescent="0.25">
      <c r="A4655" s="32" t="str">
        <f>IF(Weighting!$P$23&gt;0,B4655,"")</f>
        <v/>
      </c>
      <c r="B4655">
        <f>Weighting!$C$23</f>
        <v>2.5480000000000009</v>
      </c>
      <c r="C4655">
        <f>Weighting!$F$23</f>
        <v>0</v>
      </c>
      <c r="D4655" t="b">
        <f>IF(C4655=1,'Data Transformation'!$G$3+0.5*'Data Transformation'!$W$25,IF(C4656=1,D4656-'Data Transformation'!$W$25,FALSE))</f>
        <v>0</v>
      </c>
      <c r="E4655" t="str">
        <f t="array" ref="E4655">IF(ISLOGICAL(D4655),"",FREQUENCY(IF('Data Transformation'!$B$425:$B$8425='Bin Analysis'!$B4635,'Data Transformation'!$G$425:$G$8425),D4655))</f>
        <v/>
      </c>
      <c r="F4655" t="str">
        <f t="shared" si="579"/>
        <v/>
      </c>
      <c r="G4655">
        <f>Weighting!$H$23</f>
        <v>0</v>
      </c>
      <c r="H4655">
        <f t="array" ref="H4655">FREQUENCY(IF('Data Transformation'!$B$4:$B$8425=B4635,'Data Transformation'!$G$4:$G$8425),'Bin Analysis'!$B4655)</f>
        <v>16</v>
      </c>
      <c r="I4655">
        <f t="shared" si="580"/>
        <v>0</v>
      </c>
      <c r="J4655">
        <f t="shared" si="581"/>
        <v>0</v>
      </c>
      <c r="K4655">
        <f>J4655*Weighting!$W$23</f>
        <v>0</v>
      </c>
      <c r="M4655" s="14"/>
    </row>
    <row r="4656" spans="1:13" x14ac:dyDescent="0.25">
      <c r="A4656" s="32" t="str">
        <f>IF(Weighting!$P$24&gt;0,B4656,"")</f>
        <v/>
      </c>
      <c r="B4656">
        <f>Weighting!$C$24</f>
        <v>2.6790000000000012</v>
      </c>
      <c r="C4656">
        <f>Weighting!$F$24</f>
        <v>0</v>
      </c>
      <c r="D4656" t="b">
        <f>IF(C4656=1,'Data Transformation'!$G$3+0.5*'Data Transformation'!$W$25,IF(C4657=1,D4657-'Data Transformation'!$W$25,FALSE))</f>
        <v>0</v>
      </c>
      <c r="E4656" t="str">
        <f t="array" ref="E4656">IF(ISLOGICAL(D4656),"",FREQUENCY(IF('Data Transformation'!$B$425:$B$8425='Bin Analysis'!$B4635,'Data Transformation'!$G$425:$G$8425),D4656))</f>
        <v/>
      </c>
      <c r="F4656" t="str">
        <f t="shared" si="579"/>
        <v/>
      </c>
      <c r="G4656">
        <f>Weighting!$H$24</f>
        <v>0</v>
      </c>
      <c r="H4656">
        <f t="array" ref="H4656">FREQUENCY(IF('Data Transformation'!$B$4:$B$8425=B4635,'Data Transformation'!$G$4:$G$8425),'Bin Analysis'!$B4656)</f>
        <v>16</v>
      </c>
      <c r="I4656">
        <f t="shared" si="580"/>
        <v>0</v>
      </c>
      <c r="J4656">
        <f t="shared" si="581"/>
        <v>0</v>
      </c>
      <c r="K4656">
        <f>J4656*Weighting!$W$24</f>
        <v>0</v>
      </c>
      <c r="M4656" s="14"/>
    </row>
    <row r="4657" spans="1:25" x14ac:dyDescent="0.25">
      <c r="A4657" s="32" t="str">
        <f>IF(Weighting!$P$25&gt;0,B4657,"")</f>
        <v/>
      </c>
      <c r="B4657">
        <f>Weighting!$C$25</f>
        <v>2.8100000000000014</v>
      </c>
      <c r="C4657">
        <f>Weighting!$F$25</f>
        <v>0</v>
      </c>
      <c r="D4657" t="b">
        <f>IF(C4657=1,'Data Transformation'!$G$3+0.5*'Data Transformation'!$W$25,IF(C4658=1,D4658-'Data Transformation'!$W$25,FALSE))</f>
        <v>0</v>
      </c>
      <c r="E4657" t="str">
        <f t="array" ref="E4657">IF(ISLOGICAL(D4657),"",FREQUENCY(IF('Data Transformation'!$B$425:$B$8425='Bin Analysis'!$B4635,'Data Transformation'!$G$425:$G$8425),D4657))</f>
        <v/>
      </c>
      <c r="F4657" t="str">
        <f t="shared" si="579"/>
        <v/>
      </c>
      <c r="G4657">
        <f>Weighting!$H$25</f>
        <v>0</v>
      </c>
      <c r="H4657">
        <f t="array" ref="H4657">FREQUENCY(IF('Data Transformation'!$B$4:$B$8425=B4635,'Data Transformation'!$G$4:$G$8425),'Bin Analysis'!$B4657)</f>
        <v>16</v>
      </c>
      <c r="I4657">
        <f t="shared" si="580"/>
        <v>0</v>
      </c>
      <c r="J4657">
        <f t="shared" si="581"/>
        <v>0</v>
      </c>
      <c r="K4657">
        <f>J4657*Weighting!$W$25</f>
        <v>0</v>
      </c>
      <c r="M4657" s="14"/>
    </row>
    <row r="4658" spans="1:25" x14ac:dyDescent="0.25">
      <c r="O4658"/>
      <c r="P4658"/>
      <c r="Q4658"/>
      <c r="R4658"/>
    </row>
    <row r="4659" spans="1:25" ht="23.25" x14ac:dyDescent="0.35">
      <c r="A4659" s="21" t="s">
        <v>0</v>
      </c>
      <c r="B4659" s="21">
        <f>IFERROR(VLOOKUP(C4659,'Data Transformation'!$L$6:$M$426,2,FALSE),"")</f>
        <v>194</v>
      </c>
      <c r="C4659" s="21">
        <f>C4635+1</f>
        <v>194</v>
      </c>
      <c r="D4659" s="21"/>
      <c r="E4659" s="21"/>
      <c r="F4659" s="21"/>
      <c r="G4659" s="21"/>
      <c r="H4659" s="22"/>
      <c r="I4659" s="22"/>
      <c r="J4659" s="22"/>
      <c r="K4659" s="21"/>
      <c r="L4659" s="21">
        <f>B4659</f>
        <v>194</v>
      </c>
      <c r="M4659" s="23">
        <f>INDEX('Data Transformation'!$O$4:$O$424,MATCH($B4659,'Data Transformation'!$M$4:$M$424,0),MATCH($M$2,'Data Transformation'!$O$3,0))</f>
        <v>18</v>
      </c>
      <c r="N4659" s="27">
        <f>IF('Input and Summary Results'!$J$16="minimum",'Bin Analysis'!X4660/(M4659-1),'Bin Analysis'!Y4659/('Bin Analysis'!M4659-1))</f>
        <v>5.8823529411764705E-2</v>
      </c>
      <c r="O4659" s="27">
        <f>IF(M4659=FALSE,NA(),(VLOOKUP(1,C4662:K4681,4,FALSE))/(M4659-1))</f>
        <v>0.6470588235294118</v>
      </c>
      <c r="P4659" s="27">
        <f>IF(M4659=FALSE,NA(),SUM(J4662:J4681)/Weighting!$S$5)</f>
        <v>0.5</v>
      </c>
      <c r="Q4659" s="27">
        <f>IF(M4659=FALSE,NA(),SUM(K4662:K4681)/Weighting!$S$6)</f>
        <v>0.47826086956521741</v>
      </c>
      <c r="R4659" s="27">
        <f>IF(M4659=FALSE,NA(),(VLOOKUP(1,G4662:K4681,3,FALSE))/(M4659-1))</f>
        <v>0</v>
      </c>
      <c r="S4659" s="22" t="str">
        <f>IF(M4659=FALSE,NA(),IF(SUM(J4662:J4681)=2,"yes","no"))</f>
        <v>no</v>
      </c>
      <c r="X4659" s="2" cm="2">
        <f t="array" ref="X4659:X4660">FREQUENCY(IF('Data Transformation'!$B$425:$B$6424='Bin Analysis'!L4659,'Data Transformation'!$G$425:$G$6424),'Data Transformation'!$U$11)</f>
        <v>16</v>
      </c>
      <c r="Y4659" s="2" cm="2">
        <f t="array" ref="Y4659:Y4660">FREQUENCY(IF('Data Transformation'!$B$425:$B$6424='Bin Analysis'!L4659,'Data Transformation'!$G$425:$G$6424),'Data Transformation'!$U$12)</f>
        <v>5</v>
      </c>
    </row>
    <row r="4660" spans="1:25" x14ac:dyDescent="0.25">
      <c r="A4660" s="14" t="s">
        <v>67</v>
      </c>
      <c r="B4660" t="s">
        <v>47</v>
      </c>
      <c r="C4660" t="s">
        <v>5</v>
      </c>
      <c r="D4660" t="s">
        <v>100</v>
      </c>
      <c r="E4660" t="s">
        <v>101</v>
      </c>
      <c r="F4660" t="s">
        <v>102</v>
      </c>
      <c r="G4660" t="s">
        <v>70</v>
      </c>
      <c r="H4660" t="s">
        <v>31</v>
      </c>
      <c r="I4660" t="s">
        <v>32</v>
      </c>
      <c r="J4660" t="s">
        <v>46</v>
      </c>
      <c r="K4660" s="14" t="s">
        <v>45</v>
      </c>
      <c r="M4660" s="14"/>
      <c r="X4660" s="2">
        <v>1</v>
      </c>
      <c r="Y4660" s="2">
        <v>12</v>
      </c>
    </row>
    <row r="4661" spans="1:25" x14ac:dyDescent="0.25">
      <c r="A4661" s="32"/>
      <c r="D4661" t="b">
        <f>IF(C4661=1,'Data Transformation'!$G$3+0.5*'Data Transformation'!$W$25,IF(C4662=1,D4662-'Data Transformation'!$W$25,FALSE))</f>
        <v>0</v>
      </c>
      <c r="E4661" t="str">
        <f t="array" ref="E4661">IF(ISLOGICAL(D4661),"",FREQUENCY(IF('Data Transformation'!$B$425:$B$8425='Bin Analysis'!$B4659,'Data Transformation'!$G$425:$G$8425),D4661))</f>
        <v/>
      </c>
      <c r="F4661" t="str">
        <f>IF(ISLOGICAL(D4661),"",E4661-E4660)</f>
        <v/>
      </c>
      <c r="M4661" s="14"/>
    </row>
    <row r="4662" spans="1:25" x14ac:dyDescent="0.25">
      <c r="A4662" s="32">
        <f>IF(Weighting!$P$6&gt;0,B4662,"")</f>
        <v>0.32100000000000001</v>
      </c>
      <c r="B4662">
        <f>Weighting!$C$6</f>
        <v>0.32100000000000001</v>
      </c>
      <c r="C4662">
        <f>Weighting!$F$6</f>
        <v>0</v>
      </c>
      <c r="D4662" t="b">
        <f>IF(C4662=1,'Data Transformation'!$G$3+0.5*'Data Transformation'!$W$25,IF(C4663=1,D4663-'Data Transformation'!$W$25,FALSE))</f>
        <v>0</v>
      </c>
      <c r="E4662" t="str">
        <f t="array" ref="E4662">IF(ISLOGICAL(D4662),"",FREQUENCY(IF('Data Transformation'!$B$425:$B$8425='Bin Analysis'!$B4659,'Data Transformation'!$G$425:$G$8425),D4662))</f>
        <v/>
      </c>
      <c r="F4662" t="str">
        <f>IF(ISLOGICAL(D4662),"",E4662-E4661)</f>
        <v/>
      </c>
      <c r="G4662">
        <f>Weighting!$H$6</f>
        <v>1</v>
      </c>
      <c r="H4662">
        <f t="array" ref="H4662">FREQUENCY(IF('Data Transformation'!$B$4:$B$8425=B4659,'Data Transformation'!$G$4:$G$8425),'Bin Analysis'!$B4662)</f>
        <v>0</v>
      </c>
      <c r="I4662">
        <f>H4662-H4661</f>
        <v>0</v>
      </c>
      <c r="J4662">
        <f>IF(I4662=0,0,1)</f>
        <v>0</v>
      </c>
      <c r="K4662">
        <f>J4662*Weighting!$W$6</f>
        <v>0</v>
      </c>
      <c r="M4662" s="14"/>
    </row>
    <row r="4663" spans="1:25" x14ac:dyDescent="0.25">
      <c r="A4663" s="32">
        <f>IF(Weighting!$P$7&gt;0,B4663,"")</f>
        <v>0.45200000000000001</v>
      </c>
      <c r="B4663">
        <f>Weighting!$C$7</f>
        <v>0.45200000000000001</v>
      </c>
      <c r="C4663">
        <f>Weighting!$F$7</f>
        <v>0</v>
      </c>
      <c r="D4663" t="b">
        <f>IF(C4663=1,'Data Transformation'!$G$3+0.5*'Data Transformation'!$W$25,IF(C4664=1,D4664-'Data Transformation'!$W$25,FALSE))</f>
        <v>0</v>
      </c>
      <c r="E4663" t="str">
        <f t="array" ref="E4663">IF(ISLOGICAL(D4663),"",FREQUENCY(IF('Data Transformation'!$B$425:$B$8425='Bin Analysis'!$B4659,'Data Transformation'!$G$425:$G$8425),D4663))</f>
        <v/>
      </c>
      <c r="F4663" t="str">
        <f t="shared" ref="F4663:F4681" si="582">IF(ISLOGICAL(D4663),"",E4663-E4662)</f>
        <v/>
      </c>
      <c r="G4663">
        <f>Weighting!$H$7</f>
        <v>0</v>
      </c>
      <c r="H4663">
        <f t="array" ref="H4663">FREQUENCY(IF('Data Transformation'!$B$4:$B$8425=B4659,'Data Transformation'!$G$4:$G$8425),'Bin Analysis'!$B4663)</f>
        <v>0</v>
      </c>
      <c r="I4663">
        <f t="shared" ref="I4663:I4681" si="583">H4663-H4662</f>
        <v>0</v>
      </c>
      <c r="J4663">
        <f>IF(I4663=0,0,1)</f>
        <v>0</v>
      </c>
      <c r="K4663">
        <f>J4663*Weighting!$W$7</f>
        <v>0</v>
      </c>
      <c r="M4663" s="14"/>
    </row>
    <row r="4664" spans="1:25" x14ac:dyDescent="0.25">
      <c r="A4664" s="32">
        <f>IF(Weighting!$P$8&gt;0,B4664,"")</f>
        <v>0.58299999999999996</v>
      </c>
      <c r="B4664">
        <f>Weighting!$C$8</f>
        <v>0.58299999999999996</v>
      </c>
      <c r="C4664">
        <f>Weighting!$F$8</f>
        <v>0</v>
      </c>
      <c r="D4664" t="b">
        <f>IF(C4664=1,'Data Transformation'!$G$3+0.5*'Data Transformation'!$W$25,IF(C4665=1,D4665-'Data Transformation'!$W$25,FALSE))</f>
        <v>0</v>
      </c>
      <c r="E4664" t="str">
        <f t="array" ref="E4664">IF(ISLOGICAL(D4664),"",FREQUENCY(IF('Data Transformation'!$B$425:$B$8425='Bin Analysis'!$B4659,'Data Transformation'!$G$425:$G$8425),D4664))</f>
        <v/>
      </c>
      <c r="F4664" t="str">
        <f t="shared" si="582"/>
        <v/>
      </c>
      <c r="G4664">
        <f>Weighting!$H$8</f>
        <v>0</v>
      </c>
      <c r="H4664">
        <f t="array" ref="H4664">FREQUENCY(IF('Data Transformation'!$B$4:$B$8425=B4659,'Data Transformation'!$G$4:$G$8425),'Bin Analysis'!$B4664)</f>
        <v>0</v>
      </c>
      <c r="I4664">
        <f t="shared" si="583"/>
        <v>0</v>
      </c>
      <c r="J4664">
        <f t="shared" ref="J4664:J4681" si="584">IF(I4664=0,0,1)</f>
        <v>0</v>
      </c>
      <c r="K4664">
        <f>J4664*Weighting!$W$8</f>
        <v>0</v>
      </c>
      <c r="M4664" s="14"/>
    </row>
    <row r="4665" spans="1:25" x14ac:dyDescent="0.25">
      <c r="A4665" s="32">
        <f>IF(Weighting!$P$9&gt;0,B4665,"")</f>
        <v>0.71399999999999997</v>
      </c>
      <c r="B4665" s="50">
        <f>Weighting!$C$9</f>
        <v>0.71399999999999997</v>
      </c>
      <c r="C4665">
        <f>Weighting!$F$9</f>
        <v>0</v>
      </c>
      <c r="D4665" t="b">
        <f>IF(C4665=1,'Data Transformation'!$G$3+0.5*'Data Transformation'!$W$25,IF(C4666=1,D4666-'Data Transformation'!$W$25,FALSE))</f>
        <v>0</v>
      </c>
      <c r="E4665" t="str">
        <f t="array" ref="E4665">IF(ISLOGICAL(D4665),"",FREQUENCY(IF('Data Transformation'!$B$425:$B$8425='Bin Analysis'!$B4659,'Data Transformation'!$G$425:$G$8425),D4665))</f>
        <v/>
      </c>
      <c r="F4665" t="str">
        <f t="shared" si="582"/>
        <v/>
      </c>
      <c r="G4665">
        <f>Weighting!$H$9</f>
        <v>0</v>
      </c>
      <c r="H4665">
        <f t="array" ref="H4665">FREQUENCY(IF('Data Transformation'!$B$4:$B$8425=B4659,'Data Transformation'!$G$4:$G$8425),'Bin Analysis'!$B4665)</f>
        <v>1</v>
      </c>
      <c r="I4665">
        <f t="shared" si="583"/>
        <v>1</v>
      </c>
      <c r="J4665">
        <f t="shared" si="584"/>
        <v>1</v>
      </c>
      <c r="K4665">
        <f>J4665*Weighting!$W$9</f>
        <v>3</v>
      </c>
      <c r="M4665" s="14"/>
    </row>
    <row r="4666" spans="1:25" x14ac:dyDescent="0.25">
      <c r="A4666" s="32">
        <f>IF(Weighting!$P$10&gt;0,B4666,"")</f>
        <v>0.84499999999999997</v>
      </c>
      <c r="B4666">
        <f>Weighting!$C$10</f>
        <v>0.84499999999999997</v>
      </c>
      <c r="C4666">
        <f>Weighting!$F$10</f>
        <v>0</v>
      </c>
      <c r="D4666" t="b">
        <f>IF(C4666=1,'Data Transformation'!$G$3+0.5*'Data Transformation'!$W$25,IF(C4667=1,D4667-'Data Transformation'!$W$25,FALSE))</f>
        <v>0</v>
      </c>
      <c r="E4666" t="str">
        <f t="array" ref="E4666">IF(ISLOGICAL(D4666),"",FREQUENCY(IF('Data Transformation'!$B$425:$B$8425='Bin Analysis'!$B4659,'Data Transformation'!$G$425:$G$8425),D4666))</f>
        <v/>
      </c>
      <c r="F4666" t="str">
        <f t="shared" si="582"/>
        <v/>
      </c>
      <c r="G4666">
        <f>Weighting!$H$10</f>
        <v>0</v>
      </c>
      <c r="H4666">
        <f t="array" ref="H4666">FREQUENCY(IF('Data Transformation'!$B$4:$B$8425=B4659,'Data Transformation'!$G$4:$G$8425),'Bin Analysis'!$B4666)</f>
        <v>5</v>
      </c>
      <c r="I4666">
        <f t="shared" si="583"/>
        <v>4</v>
      </c>
      <c r="J4666">
        <f t="shared" si="584"/>
        <v>1</v>
      </c>
      <c r="K4666">
        <f>J4666*Weighting!$W$10</f>
        <v>3</v>
      </c>
      <c r="M4666" s="14"/>
    </row>
    <row r="4667" spans="1:25" x14ac:dyDescent="0.25">
      <c r="A4667" s="32">
        <f>IF(Weighting!$P$11&gt;0,B4667,"")</f>
        <v>0.97599999999999998</v>
      </c>
      <c r="B4667">
        <f>Weighting!$C$11</f>
        <v>0.97599999999999998</v>
      </c>
      <c r="C4667">
        <f>Weighting!$F$11</f>
        <v>0</v>
      </c>
      <c r="D4667">
        <f>IF(C4667=1,'Data Transformation'!$G$3+0.5*'Data Transformation'!$W$25,IF(C4668=1,D4668-'Data Transformation'!$W$25,FALSE))</f>
        <v>0.86899999999999999</v>
      </c>
      <c r="E4667">
        <f t="array" ref="E4667">IF(ISLOGICAL(D4667),"",FREQUENCY(IF('Data Transformation'!$B$425:$B$8425='Bin Analysis'!$B4659,'Data Transformation'!$G$425:$G$8425),D4667))</f>
        <v>5</v>
      </c>
      <c r="F4667" t="e">
        <f t="shared" si="582"/>
        <v>#VALUE!</v>
      </c>
      <c r="G4667">
        <f>Weighting!$H$11</f>
        <v>0</v>
      </c>
      <c r="H4667">
        <f t="array" ref="H4667">FREQUENCY(IF('Data Transformation'!$B$4:$B$8425=B4659,'Data Transformation'!$G$4:$G$8425),'Bin Analysis'!$B4667)</f>
        <v>9</v>
      </c>
      <c r="I4667">
        <f t="shared" si="583"/>
        <v>4</v>
      </c>
      <c r="J4667">
        <f t="shared" si="584"/>
        <v>1</v>
      </c>
      <c r="K4667">
        <f>J4667*Weighting!$W$11</f>
        <v>2</v>
      </c>
      <c r="M4667" s="14"/>
    </row>
    <row r="4668" spans="1:25" x14ac:dyDescent="0.25">
      <c r="A4668" s="32">
        <f>IF(Weighting!$P$12&gt;0,B4668,"")</f>
        <v>1.107</v>
      </c>
      <c r="B4668">
        <f>Weighting!$C$12</f>
        <v>1.107</v>
      </c>
      <c r="C4668">
        <f>Weighting!$F$12</f>
        <v>1</v>
      </c>
      <c r="D4668">
        <f>IF(C4668=1,'Data Transformation'!$G$3+0.5*'Data Transformation'!$W$25,IF(C4669=1,D4669-'Data Transformation'!$W$25,FALSE))</f>
        <v>1.131</v>
      </c>
      <c r="E4668">
        <f t="array" ref="E4668">IF(ISLOGICAL(D4668),"",FREQUENCY(IF('Data Transformation'!$B$425:$B$8425='Bin Analysis'!$B4659,'Data Transformation'!$G$425:$G$8425),D4668))</f>
        <v>16</v>
      </c>
      <c r="F4668">
        <f t="shared" si="582"/>
        <v>11</v>
      </c>
      <c r="G4668">
        <f>Weighting!$H$12</f>
        <v>0</v>
      </c>
      <c r="H4668">
        <f t="array" ref="H4668">FREQUENCY(IF('Data Transformation'!$B$4:$B$8425=B4659,'Data Transformation'!$G$4:$G$8425),'Bin Analysis'!$B4668)</f>
        <v>17</v>
      </c>
      <c r="I4668">
        <f t="shared" si="583"/>
        <v>8</v>
      </c>
      <c r="J4668">
        <f t="shared" si="584"/>
        <v>1</v>
      </c>
      <c r="K4668">
        <f>J4668*Weighting!$W$12</f>
        <v>1</v>
      </c>
      <c r="M4668" s="14"/>
    </row>
    <row r="4669" spans="1:25" x14ac:dyDescent="0.25">
      <c r="A4669" s="32">
        <f>IF(Weighting!$P$13&gt;0,B4669,"")</f>
        <v>1.238</v>
      </c>
      <c r="B4669">
        <f>Weighting!$C$13</f>
        <v>1.238</v>
      </c>
      <c r="C4669">
        <f>Weighting!$F$13</f>
        <v>0</v>
      </c>
      <c r="D4669" t="b">
        <f>IF(C4669=1,'Data Transformation'!$G$3+0.5*'Data Transformation'!$W$25,IF(C4670=1,D4670-'Data Transformation'!$W$25,FALSE))</f>
        <v>0</v>
      </c>
      <c r="E4669" t="str">
        <f t="array" ref="E4669">IF(ISLOGICAL(D4669),"",FREQUENCY(IF('Data Transformation'!$B$425:$B$8425='Bin Analysis'!$B4659,'Data Transformation'!$G$425:$G$8425),D4669))</f>
        <v/>
      </c>
      <c r="F4669" t="str">
        <f t="shared" si="582"/>
        <v/>
      </c>
      <c r="G4669">
        <f>Weighting!$H$13</f>
        <v>0</v>
      </c>
      <c r="H4669">
        <f t="array" ref="H4669">FREQUENCY(IF('Data Transformation'!$B$4:$B$8425=B4659,'Data Transformation'!$G$4:$G$8425),'Bin Analysis'!$B4669)</f>
        <v>18</v>
      </c>
      <c r="I4669">
        <f t="shared" si="583"/>
        <v>1</v>
      </c>
      <c r="J4669">
        <f t="shared" si="584"/>
        <v>1</v>
      </c>
      <c r="K4669">
        <f>J4669*Weighting!$W$13</f>
        <v>2</v>
      </c>
      <c r="M4669" s="14"/>
    </row>
    <row r="4670" spans="1:25" x14ac:dyDescent="0.25">
      <c r="A4670" s="32">
        <f>IF(Weighting!$P$14&gt;0,B4670,"")</f>
        <v>1.369</v>
      </c>
      <c r="B4670">
        <f>Weighting!$C$14</f>
        <v>1.369</v>
      </c>
      <c r="C4670">
        <f>Weighting!$F$14</f>
        <v>0</v>
      </c>
      <c r="D4670" t="b">
        <f>IF(C4670=1,'Data Transformation'!$G$3+0.5*'Data Transformation'!$W$25,IF(C4671=1,D4671-'Data Transformation'!$W$25,FALSE))</f>
        <v>0</v>
      </c>
      <c r="E4670" t="str">
        <f t="array" ref="E4670">IF(ISLOGICAL(D4670),"",FREQUENCY(IF('Data Transformation'!$B$425:$B$8425='Bin Analysis'!$B4659,'Data Transformation'!$G$425:$G$8425),D4670))</f>
        <v/>
      </c>
      <c r="F4670" t="str">
        <f t="shared" si="582"/>
        <v/>
      </c>
      <c r="G4670">
        <f>Weighting!$H$14</f>
        <v>0</v>
      </c>
      <c r="H4670">
        <f t="array" ref="H4670">FREQUENCY(IF('Data Transformation'!$B$4:$B$8425=B4659,'Data Transformation'!$G$4:$G$8425),'Bin Analysis'!$B4670)</f>
        <v>18</v>
      </c>
      <c r="I4670">
        <f t="shared" si="583"/>
        <v>0</v>
      </c>
      <c r="J4670">
        <f t="shared" si="584"/>
        <v>0</v>
      </c>
      <c r="K4670">
        <f>J4670*Weighting!$W$14</f>
        <v>0</v>
      </c>
      <c r="M4670" s="14"/>
    </row>
    <row r="4671" spans="1:25" x14ac:dyDescent="0.25">
      <c r="A4671" s="32">
        <f>IF(Weighting!$P$15&gt;0,B4671,"")</f>
        <v>1.5000009999999999</v>
      </c>
      <c r="B4671">
        <f>Weighting!$C$15</f>
        <v>1.5000009999999999</v>
      </c>
      <c r="C4671">
        <f>Weighting!$F$15</f>
        <v>0</v>
      </c>
      <c r="D4671" t="b">
        <f>IF(C4671=1,'Data Transformation'!$G$3+0.5*'Data Transformation'!$W$25,IF(C4672=1,D4672-'Data Transformation'!$W$25,FALSE))</f>
        <v>0</v>
      </c>
      <c r="E4671" t="str">
        <f t="array" ref="E4671">IF(ISLOGICAL(D4671),"",FREQUENCY(IF('Data Transformation'!$B$425:$B$8425='Bin Analysis'!$B4659,'Data Transformation'!$G$425:$G$8425),D4671))</f>
        <v/>
      </c>
      <c r="F4671" t="str">
        <f t="shared" si="582"/>
        <v/>
      </c>
      <c r="G4671">
        <f>Weighting!$H$15</f>
        <v>0</v>
      </c>
      <c r="H4671">
        <f t="array" ref="H4671">FREQUENCY(IF('Data Transformation'!$B$4:$B$8425=B4659,'Data Transformation'!$G$4:$G$8425),'Bin Analysis'!$B4671)</f>
        <v>18</v>
      </c>
      <c r="I4671">
        <f t="shared" si="583"/>
        <v>0</v>
      </c>
      <c r="J4671">
        <f t="shared" si="584"/>
        <v>0</v>
      </c>
      <c r="K4671">
        <f>J4671*Weighting!$W$15</f>
        <v>0</v>
      </c>
      <c r="M4671" s="14"/>
    </row>
    <row r="4672" spans="1:25" x14ac:dyDescent="0.25">
      <c r="A4672" s="32" t="str">
        <f>IF(Weighting!$P$16&gt;0,B4672,"")</f>
        <v/>
      </c>
      <c r="B4672">
        <f>Weighting!$C$16</f>
        <v>1.631</v>
      </c>
      <c r="C4672">
        <f>Weighting!$F$16</f>
        <v>0</v>
      </c>
      <c r="D4672" t="b">
        <f>IF(C4672=1,'Data Transformation'!$G$3+0.5*'Data Transformation'!$W$25,IF(C4673=1,D4673-'Data Transformation'!$W$25,FALSE))</f>
        <v>0</v>
      </c>
      <c r="E4672" t="str">
        <f t="array" ref="E4672">IF(ISLOGICAL(D4672),"",FREQUENCY(IF('Data Transformation'!$B$425:$B$8425='Bin Analysis'!$B4659,'Data Transformation'!$G$425:$G$8425),D4672))</f>
        <v/>
      </c>
      <c r="F4672" t="str">
        <f t="shared" si="582"/>
        <v/>
      </c>
      <c r="G4672">
        <f>Weighting!$H$16</f>
        <v>0</v>
      </c>
      <c r="H4672">
        <f t="array" ref="H4672">FREQUENCY(IF('Data Transformation'!$B$4:$B$8425=B4659,'Data Transformation'!$G$4:$G$8425),'Bin Analysis'!$B4672)</f>
        <v>18</v>
      </c>
      <c r="I4672">
        <f t="shared" si="583"/>
        <v>0</v>
      </c>
      <c r="J4672">
        <f t="shared" si="584"/>
        <v>0</v>
      </c>
      <c r="K4672">
        <f>J4672*Weighting!$W$16</f>
        <v>0</v>
      </c>
      <c r="M4672" s="14"/>
    </row>
    <row r="4673" spans="1:25" x14ac:dyDescent="0.25">
      <c r="A4673" s="32" t="str">
        <f>IF(Weighting!$P$17&gt;0,B4673,"")</f>
        <v/>
      </c>
      <c r="B4673">
        <f>Weighting!$C$17</f>
        <v>1.762</v>
      </c>
      <c r="C4673">
        <f>Weighting!$F$17</f>
        <v>0</v>
      </c>
      <c r="D4673" t="b">
        <f>IF(C4673=1,'Data Transformation'!$G$3+0.5*'Data Transformation'!$W$25,IF(C4674=1,D4674-'Data Transformation'!$W$25,FALSE))</f>
        <v>0</v>
      </c>
      <c r="E4673" t="str">
        <f t="array" ref="E4673">IF(ISLOGICAL(D4673),"",FREQUENCY(IF('Data Transformation'!$B$425:$B$8425='Bin Analysis'!$B4659,'Data Transformation'!$G$425:$G$8425),D4673))</f>
        <v/>
      </c>
      <c r="F4673" t="str">
        <f t="shared" si="582"/>
        <v/>
      </c>
      <c r="G4673">
        <f>Weighting!$H$17</f>
        <v>0</v>
      </c>
      <c r="H4673">
        <f t="array" ref="H4673">FREQUENCY(IF('Data Transformation'!$B$4:$B$8425=B4659,'Data Transformation'!$G$4:$G$8425),'Bin Analysis'!$B4673)</f>
        <v>18</v>
      </c>
      <c r="I4673">
        <f t="shared" si="583"/>
        <v>0</v>
      </c>
      <c r="J4673">
        <f t="shared" si="584"/>
        <v>0</v>
      </c>
      <c r="K4673">
        <f>J4673*Weighting!$W$17</f>
        <v>0</v>
      </c>
      <c r="M4673" s="14"/>
    </row>
    <row r="4674" spans="1:25" x14ac:dyDescent="0.25">
      <c r="A4674" s="32" t="str">
        <f>IF(Weighting!$P$18&gt;0,B4674,"")</f>
        <v/>
      </c>
      <c r="B4674">
        <f>Weighting!$C$18</f>
        <v>1.893</v>
      </c>
      <c r="C4674">
        <f>Weighting!$F$18</f>
        <v>0</v>
      </c>
      <c r="D4674" t="b">
        <f>IF(C4674=1,'Data Transformation'!$G$3+0.5*'Data Transformation'!$W$25,IF(C4675=1,D4675-'Data Transformation'!$W$25,FALSE))</f>
        <v>0</v>
      </c>
      <c r="E4674" t="str">
        <f t="array" ref="E4674">IF(ISLOGICAL(D4674),"",FREQUENCY(IF('Data Transformation'!$B$425:$B$8425='Bin Analysis'!$B4659,'Data Transformation'!$G$425:$G$8425),D4674))</f>
        <v/>
      </c>
      <c r="F4674" t="str">
        <f t="shared" si="582"/>
        <v/>
      </c>
      <c r="G4674">
        <f>Weighting!$H$18</f>
        <v>0</v>
      </c>
      <c r="H4674">
        <f t="array" ref="H4674">FREQUENCY(IF('Data Transformation'!$B$4:$B$8425=B4659,'Data Transformation'!$G$4:$G$8425),'Bin Analysis'!$B4674)</f>
        <v>18</v>
      </c>
      <c r="I4674">
        <f t="shared" si="583"/>
        <v>0</v>
      </c>
      <c r="J4674">
        <f t="shared" si="584"/>
        <v>0</v>
      </c>
      <c r="K4674">
        <f>J4674*Weighting!$W$18</f>
        <v>0</v>
      </c>
      <c r="M4674" s="14"/>
    </row>
    <row r="4675" spans="1:25" x14ac:dyDescent="0.25">
      <c r="A4675" s="32" t="str">
        <f>IF(Weighting!$P$19&gt;0,B4675,"")</f>
        <v/>
      </c>
      <c r="B4675">
        <f>Weighting!$C$19</f>
        <v>2.024</v>
      </c>
      <c r="C4675">
        <f>Weighting!$F$19</f>
        <v>0</v>
      </c>
      <c r="D4675" t="b">
        <f>IF(C4675=1,'Data Transformation'!$G$3+0.5*'Data Transformation'!$W$25,IF(C4676=1,D4676-'Data Transformation'!$W$25,FALSE))</f>
        <v>0</v>
      </c>
      <c r="E4675" t="str">
        <f t="array" ref="E4675">IF(ISLOGICAL(D4675),"",FREQUENCY(IF('Data Transformation'!$B$425:$B$8425='Bin Analysis'!$B4659,'Data Transformation'!$G$425:$G$8425),D4675))</f>
        <v/>
      </c>
      <c r="F4675" t="str">
        <f t="shared" si="582"/>
        <v/>
      </c>
      <c r="G4675">
        <f>Weighting!$H$19</f>
        <v>0</v>
      </c>
      <c r="H4675">
        <f t="array" ref="H4675">FREQUENCY(IF('Data Transformation'!$B$4:$B$8425=B4659,'Data Transformation'!$G$4:$G$8425),'Bin Analysis'!$B4675)</f>
        <v>18</v>
      </c>
      <c r="I4675">
        <f t="shared" si="583"/>
        <v>0</v>
      </c>
      <c r="J4675">
        <f t="shared" si="584"/>
        <v>0</v>
      </c>
      <c r="K4675">
        <f>J4675*Weighting!$W$19</f>
        <v>0</v>
      </c>
      <c r="M4675" s="14"/>
    </row>
    <row r="4676" spans="1:25" x14ac:dyDescent="0.25">
      <c r="A4676" s="32" t="str">
        <f>IF(Weighting!$P$20&gt;0,B4676,"")</f>
        <v/>
      </c>
      <c r="B4676">
        <f>Weighting!$C$20</f>
        <v>2.1550000000000002</v>
      </c>
      <c r="C4676">
        <f>Weighting!$F$20</f>
        <v>0</v>
      </c>
      <c r="D4676" t="b">
        <f>IF(C4676=1,'Data Transformation'!$G$3+0.5*'Data Transformation'!$W$25,IF(C4677=1,D4677-'Data Transformation'!$W$25,FALSE))</f>
        <v>0</v>
      </c>
      <c r="E4676" t="str">
        <f t="array" ref="E4676">IF(ISLOGICAL(D4676),"",FREQUENCY(IF('Data Transformation'!$B$425:$B$8425='Bin Analysis'!$B4659,'Data Transformation'!$G$425:$G$8425),D4676))</f>
        <v/>
      </c>
      <c r="F4676" t="str">
        <f t="shared" si="582"/>
        <v/>
      </c>
      <c r="G4676">
        <f>Weighting!$H$20</f>
        <v>0</v>
      </c>
      <c r="H4676">
        <f t="array" ref="H4676">FREQUENCY(IF('Data Transformation'!$B$4:$B$8425=B4659,'Data Transformation'!$G$4:$G$8425),'Bin Analysis'!$B4676)</f>
        <v>18</v>
      </c>
      <c r="I4676">
        <f t="shared" si="583"/>
        <v>0</v>
      </c>
      <c r="J4676">
        <f t="shared" si="584"/>
        <v>0</v>
      </c>
      <c r="K4676">
        <f>J4676*Weighting!$W$20</f>
        <v>0</v>
      </c>
      <c r="M4676" s="14"/>
    </row>
    <row r="4677" spans="1:25" x14ac:dyDescent="0.25">
      <c r="A4677" s="32" t="str">
        <f>IF(Weighting!$P$21&gt;0,B4677,"")</f>
        <v/>
      </c>
      <c r="B4677">
        <f>Weighting!$C$21</f>
        <v>2.2860000000000005</v>
      </c>
      <c r="C4677">
        <f>Weighting!$F$21</f>
        <v>0</v>
      </c>
      <c r="D4677" t="b">
        <f>IF(C4677=1,'Data Transformation'!$G$3+0.5*'Data Transformation'!$W$25,IF(C4678=1,D4678-'Data Transformation'!$W$25,FALSE))</f>
        <v>0</v>
      </c>
      <c r="E4677" t="str">
        <f t="array" ref="E4677">IF(ISLOGICAL(D4677),"",FREQUENCY(IF('Data Transformation'!$B$425:$B$8425='Bin Analysis'!$B4659,'Data Transformation'!$G$425:$G$8425),D4677))</f>
        <v/>
      </c>
      <c r="F4677" t="str">
        <f t="shared" si="582"/>
        <v/>
      </c>
      <c r="G4677">
        <f>Weighting!$H$21</f>
        <v>0</v>
      </c>
      <c r="H4677">
        <f t="array" ref="H4677">FREQUENCY(IF('Data Transformation'!$B$4:$B$8425=B4659,'Data Transformation'!$G$4:$G$8425),'Bin Analysis'!$B4677)</f>
        <v>18</v>
      </c>
      <c r="I4677">
        <f t="shared" si="583"/>
        <v>0</v>
      </c>
      <c r="J4677">
        <f t="shared" si="584"/>
        <v>0</v>
      </c>
      <c r="K4677">
        <f>J4677*Weighting!$W$21</f>
        <v>0</v>
      </c>
      <c r="M4677" s="14"/>
    </row>
    <row r="4678" spans="1:25" x14ac:dyDescent="0.25">
      <c r="A4678" s="32" t="str">
        <f>IF(Weighting!$P$22&gt;0,B4678,"")</f>
        <v/>
      </c>
      <c r="B4678">
        <f>Weighting!$C$22</f>
        <v>2.4170000000000007</v>
      </c>
      <c r="C4678">
        <f>Weighting!$F$22</f>
        <v>0</v>
      </c>
      <c r="D4678" t="b">
        <f>IF(C4678=1,'Data Transformation'!$G$3+0.5*'Data Transformation'!$W$25,IF(C4679=1,D4679-'Data Transformation'!$W$25,FALSE))</f>
        <v>0</v>
      </c>
      <c r="E4678" t="str">
        <f t="array" ref="E4678">IF(ISLOGICAL(D4678),"",FREQUENCY(IF('Data Transformation'!$B$425:$B$8425='Bin Analysis'!$B4659,'Data Transformation'!$G$425:$G$8425),D4678))</f>
        <v/>
      </c>
      <c r="F4678" t="str">
        <f t="shared" si="582"/>
        <v/>
      </c>
      <c r="G4678">
        <f>Weighting!$H$22</f>
        <v>0</v>
      </c>
      <c r="H4678">
        <f t="array" ref="H4678">FREQUENCY(IF('Data Transformation'!$B$4:$B$8425=B4659,'Data Transformation'!$G$4:$G$8425),'Bin Analysis'!$B4678)</f>
        <v>18</v>
      </c>
      <c r="I4678">
        <f t="shared" si="583"/>
        <v>0</v>
      </c>
      <c r="J4678">
        <f t="shared" si="584"/>
        <v>0</v>
      </c>
      <c r="K4678">
        <f>J4678*Weighting!$W$22</f>
        <v>0</v>
      </c>
      <c r="M4678" s="14"/>
    </row>
    <row r="4679" spans="1:25" x14ac:dyDescent="0.25">
      <c r="A4679" s="32" t="str">
        <f>IF(Weighting!$P$23&gt;0,B4679,"")</f>
        <v/>
      </c>
      <c r="B4679">
        <f>Weighting!$C$23</f>
        <v>2.5480000000000009</v>
      </c>
      <c r="C4679">
        <f>Weighting!$F$23</f>
        <v>0</v>
      </c>
      <c r="D4679" t="b">
        <f>IF(C4679=1,'Data Transformation'!$G$3+0.5*'Data Transformation'!$W$25,IF(C4680=1,D4680-'Data Transformation'!$W$25,FALSE))</f>
        <v>0</v>
      </c>
      <c r="E4679" t="str">
        <f t="array" ref="E4679">IF(ISLOGICAL(D4679),"",FREQUENCY(IF('Data Transformation'!$B$425:$B$8425='Bin Analysis'!$B4659,'Data Transformation'!$G$425:$G$8425),D4679))</f>
        <v/>
      </c>
      <c r="F4679" t="str">
        <f t="shared" si="582"/>
        <v/>
      </c>
      <c r="G4679">
        <f>Weighting!$H$23</f>
        <v>0</v>
      </c>
      <c r="H4679">
        <f t="array" ref="H4679">FREQUENCY(IF('Data Transformation'!$B$4:$B$8425=B4659,'Data Transformation'!$G$4:$G$8425),'Bin Analysis'!$B4679)</f>
        <v>18</v>
      </c>
      <c r="I4679">
        <f t="shared" si="583"/>
        <v>0</v>
      </c>
      <c r="J4679">
        <f t="shared" si="584"/>
        <v>0</v>
      </c>
      <c r="K4679">
        <f>J4679*Weighting!$W$23</f>
        <v>0</v>
      </c>
      <c r="M4679" s="14"/>
    </row>
    <row r="4680" spans="1:25" x14ac:dyDescent="0.25">
      <c r="A4680" s="32" t="str">
        <f>IF(Weighting!$P$24&gt;0,B4680,"")</f>
        <v/>
      </c>
      <c r="B4680">
        <f>Weighting!$C$24</f>
        <v>2.6790000000000012</v>
      </c>
      <c r="C4680">
        <f>Weighting!$F$24</f>
        <v>0</v>
      </c>
      <c r="D4680" t="b">
        <f>IF(C4680=1,'Data Transformation'!$G$3+0.5*'Data Transformation'!$W$25,IF(C4681=1,D4681-'Data Transformation'!$W$25,FALSE))</f>
        <v>0</v>
      </c>
      <c r="E4680" t="str">
        <f t="array" ref="E4680">IF(ISLOGICAL(D4680),"",FREQUENCY(IF('Data Transformation'!$B$425:$B$8425='Bin Analysis'!$B4659,'Data Transformation'!$G$425:$G$8425),D4680))</f>
        <v/>
      </c>
      <c r="F4680" t="str">
        <f t="shared" si="582"/>
        <v/>
      </c>
      <c r="G4680">
        <f>Weighting!$H$24</f>
        <v>0</v>
      </c>
      <c r="H4680">
        <f t="array" ref="H4680">FREQUENCY(IF('Data Transformation'!$B$4:$B$8425=B4659,'Data Transformation'!$G$4:$G$8425),'Bin Analysis'!$B4680)</f>
        <v>18</v>
      </c>
      <c r="I4680">
        <f t="shared" si="583"/>
        <v>0</v>
      </c>
      <c r="J4680">
        <f t="shared" si="584"/>
        <v>0</v>
      </c>
      <c r="K4680">
        <f>J4680*Weighting!$W$24</f>
        <v>0</v>
      </c>
      <c r="M4680" s="14"/>
    </row>
    <row r="4681" spans="1:25" x14ac:dyDescent="0.25">
      <c r="A4681" s="32" t="str">
        <f>IF(Weighting!$P$25&gt;0,B4681,"")</f>
        <v/>
      </c>
      <c r="B4681">
        <f>Weighting!$C$25</f>
        <v>2.8100000000000014</v>
      </c>
      <c r="C4681">
        <f>Weighting!$F$25</f>
        <v>0</v>
      </c>
      <c r="D4681" t="b">
        <f>IF(C4681=1,'Data Transformation'!$G$3+0.5*'Data Transformation'!$W$25,IF(C4682=1,D4682-'Data Transformation'!$W$25,FALSE))</f>
        <v>0</v>
      </c>
      <c r="E4681" t="str">
        <f t="array" ref="E4681">IF(ISLOGICAL(D4681),"",FREQUENCY(IF('Data Transformation'!$B$425:$B$8425='Bin Analysis'!$B4659,'Data Transformation'!$G$425:$G$8425),D4681))</f>
        <v/>
      </c>
      <c r="F4681" t="str">
        <f t="shared" si="582"/>
        <v/>
      </c>
      <c r="G4681">
        <f>Weighting!$H$25</f>
        <v>0</v>
      </c>
      <c r="H4681">
        <f t="array" ref="H4681">FREQUENCY(IF('Data Transformation'!$B$4:$B$8425=B4659,'Data Transformation'!$G$4:$G$8425),'Bin Analysis'!$B4681)</f>
        <v>18</v>
      </c>
      <c r="I4681">
        <f t="shared" si="583"/>
        <v>0</v>
      </c>
      <c r="J4681">
        <f t="shared" si="584"/>
        <v>0</v>
      </c>
      <c r="K4681">
        <f>J4681*Weighting!$W$25</f>
        <v>0</v>
      </c>
      <c r="M4681" s="14"/>
    </row>
    <row r="4682" spans="1:25" x14ac:dyDescent="0.25">
      <c r="N4682" s="55"/>
      <c r="O4682"/>
      <c r="P4682"/>
      <c r="Q4682"/>
      <c r="R4682"/>
    </row>
    <row r="4683" spans="1:25" ht="23.25" x14ac:dyDescent="0.35">
      <c r="A4683" s="21" t="s">
        <v>0</v>
      </c>
      <c r="B4683" s="21">
        <f>IFERROR(VLOOKUP(C4683,'Data Transformation'!$L$6:$M$426,2,FALSE),"")</f>
        <v>195</v>
      </c>
      <c r="C4683" s="21">
        <f>C4659+1</f>
        <v>195</v>
      </c>
      <c r="D4683" s="21"/>
      <c r="E4683" s="21"/>
      <c r="F4683" s="21"/>
      <c r="G4683" s="21"/>
      <c r="H4683" s="22"/>
      <c r="I4683" s="22"/>
      <c r="J4683" s="22"/>
      <c r="K4683" s="21"/>
      <c r="L4683" s="21">
        <f>B4683</f>
        <v>195</v>
      </c>
      <c r="M4683" s="23">
        <f>INDEX('Data Transformation'!$O$4:$O$424,MATCH($B4683,'Data Transformation'!$M$4:$M$424,0),MATCH($M$2,'Data Transformation'!$O$3,0))</f>
        <v>20</v>
      </c>
      <c r="N4683" s="27">
        <f>IF('Input and Summary Results'!$J$16="minimum",'Bin Analysis'!X4684/(M4683-1),'Bin Analysis'!Y4683/('Bin Analysis'!M4683-1))</f>
        <v>0</v>
      </c>
      <c r="O4683" s="27">
        <f>IF(M4683=FALSE,NA(),(VLOOKUP(1,C4686:K4705,4,FALSE))/(M4683-1))</f>
        <v>0.52631578947368418</v>
      </c>
      <c r="P4683" s="27">
        <f>IF(M4683=FALSE,NA(),SUM(J4686:J4705)/Weighting!$S$5)</f>
        <v>0.6</v>
      </c>
      <c r="Q4683" s="27">
        <f>IF(M4683=FALSE,NA(),SUM(K4686:K4705)/Weighting!$S$6)</f>
        <v>0.52173913043478259</v>
      </c>
      <c r="R4683" s="27">
        <f>IF(M4683=FALSE,NA(),(VLOOKUP(1,G4686:K4705,3,FALSE))/(M4683-1))</f>
        <v>5.2631578947368418E-2</v>
      </c>
      <c r="S4683" s="22" t="str">
        <f>IF(M4683=FALSE,NA(),IF(SUM(J4686:J4705)=2,"yes","no"))</f>
        <v>no</v>
      </c>
      <c r="X4683" s="2" cm="2">
        <f t="array" ref="X4683:X4684">FREQUENCY(IF('Data Transformation'!$B$425:$B$6424='Bin Analysis'!L4683,'Data Transformation'!$G$425:$G$6424),'Data Transformation'!$U$11)</f>
        <v>19</v>
      </c>
      <c r="Y4683" s="2" cm="2">
        <f t="array" ref="Y4683:Y4684">FREQUENCY(IF('Data Transformation'!$B$425:$B$6424='Bin Analysis'!L4683,'Data Transformation'!$G$425:$G$6424),'Data Transformation'!$U$12)</f>
        <v>9</v>
      </c>
    </row>
    <row r="4684" spans="1:25" x14ac:dyDescent="0.25">
      <c r="A4684" s="14" t="s">
        <v>67</v>
      </c>
      <c r="B4684" t="s">
        <v>47</v>
      </c>
      <c r="C4684" t="s">
        <v>5</v>
      </c>
      <c r="D4684" t="s">
        <v>100</v>
      </c>
      <c r="E4684" t="s">
        <v>101</v>
      </c>
      <c r="F4684" t="s">
        <v>102</v>
      </c>
      <c r="G4684" t="s">
        <v>70</v>
      </c>
      <c r="H4684" t="s">
        <v>31</v>
      </c>
      <c r="I4684" t="s">
        <v>32</v>
      </c>
      <c r="J4684" t="s">
        <v>46</v>
      </c>
      <c r="K4684" s="14" t="s">
        <v>45</v>
      </c>
      <c r="M4684" s="14"/>
      <c r="X4684" s="2">
        <v>0</v>
      </c>
      <c r="Y4684" s="2">
        <v>10</v>
      </c>
    </row>
    <row r="4685" spans="1:25" x14ac:dyDescent="0.25">
      <c r="A4685" s="32"/>
      <c r="D4685" t="b">
        <f>IF(C4685=1,'Data Transformation'!$G$3+0.5*'Data Transformation'!$W$25,IF(C4686=1,D4686-'Data Transformation'!$W$25,FALSE))</f>
        <v>0</v>
      </c>
      <c r="E4685" t="str">
        <f t="array" ref="E4685">IF(ISLOGICAL(D4685),"",FREQUENCY(IF('Data Transformation'!$B$425:$B$8425='Bin Analysis'!$B4683,'Data Transformation'!$G$425:$G$8425),D4685))</f>
        <v/>
      </c>
      <c r="F4685" t="str">
        <f>IF(ISLOGICAL(D4685),"",E4685-E4684)</f>
        <v/>
      </c>
      <c r="M4685" s="14"/>
    </row>
    <row r="4686" spans="1:25" x14ac:dyDescent="0.25">
      <c r="A4686" s="32">
        <f>IF(Weighting!$P$6&gt;0,B4686,"")</f>
        <v>0.32100000000000001</v>
      </c>
      <c r="B4686">
        <f>Weighting!$C$6</f>
        <v>0.32100000000000001</v>
      </c>
      <c r="C4686">
        <f>Weighting!$F$6</f>
        <v>0</v>
      </c>
      <c r="D4686" t="b">
        <f>IF(C4686=1,'Data Transformation'!$G$3+0.5*'Data Transformation'!$W$25,IF(C4687=1,D4687-'Data Transformation'!$W$25,FALSE))</f>
        <v>0</v>
      </c>
      <c r="E4686" t="str">
        <f t="array" ref="E4686">IF(ISLOGICAL(D4686),"",FREQUENCY(IF('Data Transformation'!$B$425:$B$8425='Bin Analysis'!$B4683,'Data Transformation'!$G$425:$G$8425),D4686))</f>
        <v/>
      </c>
      <c r="F4686" t="str">
        <f>IF(ISLOGICAL(D4686),"",E4686-E4685)</f>
        <v/>
      </c>
      <c r="G4686">
        <f>Weighting!$H$6</f>
        <v>1</v>
      </c>
      <c r="H4686">
        <f t="array" ref="H4686">FREQUENCY(IF('Data Transformation'!$B$4:$B$8425=B4683,'Data Transformation'!$G$4:$G$8425),'Bin Analysis'!$B4686)</f>
        <v>1</v>
      </c>
      <c r="I4686">
        <f>H4686-H4685</f>
        <v>1</v>
      </c>
      <c r="J4686">
        <f>IF(I4686=0,0,1)</f>
        <v>1</v>
      </c>
      <c r="K4686">
        <f>J4686*Weighting!$W$6</f>
        <v>1</v>
      </c>
      <c r="M4686" s="14"/>
    </row>
    <row r="4687" spans="1:25" x14ac:dyDescent="0.25">
      <c r="A4687" s="32">
        <f>IF(Weighting!$P$7&gt;0,B4687,"")</f>
        <v>0.45200000000000001</v>
      </c>
      <c r="B4687">
        <f>Weighting!$C$7</f>
        <v>0.45200000000000001</v>
      </c>
      <c r="C4687">
        <f>Weighting!$F$7</f>
        <v>0</v>
      </c>
      <c r="D4687" t="b">
        <f>IF(C4687=1,'Data Transformation'!$G$3+0.5*'Data Transformation'!$W$25,IF(C4688=1,D4688-'Data Transformation'!$W$25,FALSE))</f>
        <v>0</v>
      </c>
      <c r="E4687" t="str">
        <f t="array" ref="E4687">IF(ISLOGICAL(D4687),"",FREQUENCY(IF('Data Transformation'!$B$425:$B$8425='Bin Analysis'!$B4683,'Data Transformation'!$G$425:$G$8425),D4687))</f>
        <v/>
      </c>
      <c r="F4687" t="str">
        <f t="shared" ref="F4687:F4705" si="585">IF(ISLOGICAL(D4687),"",E4687-E4686)</f>
        <v/>
      </c>
      <c r="G4687">
        <f>Weighting!$H$7</f>
        <v>0</v>
      </c>
      <c r="H4687">
        <f t="array" ref="H4687">FREQUENCY(IF('Data Transformation'!$B$4:$B$8425=B4683,'Data Transformation'!$G$4:$G$8425),'Bin Analysis'!$B4687)</f>
        <v>2</v>
      </c>
      <c r="I4687">
        <f t="shared" ref="I4687:I4705" si="586">H4687-H4686</f>
        <v>1</v>
      </c>
      <c r="J4687">
        <f>IF(I4687=0,0,1)</f>
        <v>1</v>
      </c>
      <c r="K4687">
        <f>J4687*Weighting!$W$7</f>
        <v>2</v>
      </c>
      <c r="M4687" s="14"/>
    </row>
    <row r="4688" spans="1:25" x14ac:dyDescent="0.25">
      <c r="A4688" s="32">
        <f>IF(Weighting!$P$8&gt;0,B4688,"")</f>
        <v>0.58299999999999996</v>
      </c>
      <c r="B4688">
        <f>Weighting!$C$8</f>
        <v>0.58299999999999996</v>
      </c>
      <c r="C4688">
        <f>Weighting!$F$8</f>
        <v>0</v>
      </c>
      <c r="D4688" t="b">
        <f>IF(C4688=1,'Data Transformation'!$G$3+0.5*'Data Transformation'!$W$25,IF(C4689=1,D4689-'Data Transformation'!$W$25,FALSE))</f>
        <v>0</v>
      </c>
      <c r="E4688" t="str">
        <f t="array" ref="E4688">IF(ISLOGICAL(D4688),"",FREQUENCY(IF('Data Transformation'!$B$425:$B$8425='Bin Analysis'!$B4683,'Data Transformation'!$G$425:$G$8425),D4688))</f>
        <v/>
      </c>
      <c r="F4688" t="str">
        <f t="shared" si="585"/>
        <v/>
      </c>
      <c r="G4688">
        <f>Weighting!$H$8</f>
        <v>0</v>
      </c>
      <c r="H4688">
        <f t="array" ref="H4688">FREQUENCY(IF('Data Transformation'!$B$4:$B$8425=B4683,'Data Transformation'!$G$4:$G$8425),'Bin Analysis'!$B4688)</f>
        <v>2</v>
      </c>
      <c r="I4688">
        <f t="shared" si="586"/>
        <v>0</v>
      </c>
      <c r="J4688">
        <f t="shared" ref="J4688:J4705" si="587">IF(I4688=0,0,1)</f>
        <v>0</v>
      </c>
      <c r="K4688">
        <f>J4688*Weighting!$W$8</f>
        <v>0</v>
      </c>
      <c r="M4688" s="14"/>
    </row>
    <row r="4689" spans="1:13" x14ac:dyDescent="0.25">
      <c r="A4689" s="32">
        <f>IF(Weighting!$P$9&gt;0,B4689,"")</f>
        <v>0.71399999999999997</v>
      </c>
      <c r="B4689" s="50">
        <f>Weighting!$C$9</f>
        <v>0.71399999999999997</v>
      </c>
      <c r="C4689">
        <f>Weighting!$F$9</f>
        <v>0</v>
      </c>
      <c r="D4689" t="b">
        <f>IF(C4689=1,'Data Transformation'!$G$3+0.5*'Data Transformation'!$W$25,IF(C4690=1,D4690-'Data Transformation'!$W$25,FALSE))</f>
        <v>0</v>
      </c>
      <c r="E4689" t="str">
        <f t="array" ref="E4689">IF(ISLOGICAL(D4689),"",FREQUENCY(IF('Data Transformation'!$B$425:$B$8425='Bin Analysis'!$B4683,'Data Transformation'!$G$425:$G$8425),D4689))</f>
        <v/>
      </c>
      <c r="F4689" t="str">
        <f t="shared" si="585"/>
        <v/>
      </c>
      <c r="G4689">
        <f>Weighting!$H$9</f>
        <v>0</v>
      </c>
      <c r="H4689">
        <f t="array" ref="H4689">FREQUENCY(IF('Data Transformation'!$B$4:$B$8425=B4683,'Data Transformation'!$G$4:$G$8425),'Bin Analysis'!$B4689)</f>
        <v>3</v>
      </c>
      <c r="I4689">
        <f t="shared" si="586"/>
        <v>1</v>
      </c>
      <c r="J4689">
        <f t="shared" si="587"/>
        <v>1</v>
      </c>
      <c r="K4689">
        <f>J4689*Weighting!$W$9</f>
        <v>3</v>
      </c>
      <c r="M4689" s="14"/>
    </row>
    <row r="4690" spans="1:13" x14ac:dyDescent="0.25">
      <c r="A4690" s="32">
        <f>IF(Weighting!$P$10&gt;0,B4690,"")</f>
        <v>0.84499999999999997</v>
      </c>
      <c r="B4690">
        <f>Weighting!$C$10</f>
        <v>0.84499999999999997</v>
      </c>
      <c r="C4690">
        <f>Weighting!$F$10</f>
        <v>0</v>
      </c>
      <c r="D4690" t="b">
        <f>IF(C4690=1,'Data Transformation'!$G$3+0.5*'Data Transformation'!$W$25,IF(C4691=1,D4691-'Data Transformation'!$W$25,FALSE))</f>
        <v>0</v>
      </c>
      <c r="E4690" t="str">
        <f t="array" ref="E4690">IF(ISLOGICAL(D4690),"",FREQUENCY(IF('Data Transformation'!$B$425:$B$8425='Bin Analysis'!$B4683,'Data Transformation'!$G$425:$G$8425),D4690))</f>
        <v/>
      </c>
      <c r="F4690" t="str">
        <f t="shared" si="585"/>
        <v/>
      </c>
      <c r="G4690">
        <f>Weighting!$H$10</f>
        <v>0</v>
      </c>
      <c r="H4690">
        <f t="array" ref="H4690">FREQUENCY(IF('Data Transformation'!$B$4:$B$8425=B4683,'Data Transformation'!$G$4:$G$8425),'Bin Analysis'!$B4690)</f>
        <v>8</v>
      </c>
      <c r="I4690">
        <f t="shared" si="586"/>
        <v>5</v>
      </c>
      <c r="J4690">
        <f t="shared" si="587"/>
        <v>1</v>
      </c>
      <c r="K4690">
        <f>J4690*Weighting!$W$10</f>
        <v>3</v>
      </c>
      <c r="M4690" s="14"/>
    </row>
    <row r="4691" spans="1:13" x14ac:dyDescent="0.25">
      <c r="A4691" s="32">
        <f>IF(Weighting!$P$11&gt;0,B4691,"")</f>
        <v>0.97599999999999998</v>
      </c>
      <c r="B4691">
        <f>Weighting!$C$11</f>
        <v>0.97599999999999998</v>
      </c>
      <c r="C4691">
        <f>Weighting!$F$11</f>
        <v>0</v>
      </c>
      <c r="D4691">
        <f>IF(C4691=1,'Data Transformation'!$G$3+0.5*'Data Transformation'!$W$25,IF(C4692=1,D4692-'Data Transformation'!$W$25,FALSE))</f>
        <v>0.86899999999999999</v>
      </c>
      <c r="E4691">
        <f t="array" ref="E4691">IF(ISLOGICAL(D4691),"",FREQUENCY(IF('Data Transformation'!$B$425:$B$8425='Bin Analysis'!$B4683,'Data Transformation'!$G$425:$G$8425),D4691))</f>
        <v>9</v>
      </c>
      <c r="F4691" t="e">
        <f t="shared" si="585"/>
        <v>#VALUE!</v>
      </c>
      <c r="G4691">
        <f>Weighting!$H$11</f>
        <v>0</v>
      </c>
      <c r="H4691">
        <f t="array" ref="H4691">FREQUENCY(IF('Data Transformation'!$B$4:$B$8425=B4683,'Data Transformation'!$G$4:$G$8425),'Bin Analysis'!$B4691)</f>
        <v>13</v>
      </c>
      <c r="I4691">
        <f t="shared" si="586"/>
        <v>5</v>
      </c>
      <c r="J4691">
        <f t="shared" si="587"/>
        <v>1</v>
      </c>
      <c r="K4691">
        <f>J4691*Weighting!$W$11</f>
        <v>2</v>
      </c>
      <c r="M4691" s="14"/>
    </row>
    <row r="4692" spans="1:13" x14ac:dyDescent="0.25">
      <c r="A4692" s="32">
        <f>IF(Weighting!$P$12&gt;0,B4692,"")</f>
        <v>1.107</v>
      </c>
      <c r="B4692">
        <f>Weighting!$C$12</f>
        <v>1.107</v>
      </c>
      <c r="C4692">
        <f>Weighting!$F$12</f>
        <v>1</v>
      </c>
      <c r="D4692">
        <f>IF(C4692=1,'Data Transformation'!$G$3+0.5*'Data Transformation'!$W$25,IF(C4693=1,D4693-'Data Transformation'!$W$25,FALSE))</f>
        <v>1.131</v>
      </c>
      <c r="E4692">
        <f t="array" ref="E4692">IF(ISLOGICAL(D4692),"",FREQUENCY(IF('Data Transformation'!$B$425:$B$8425='Bin Analysis'!$B4683,'Data Transformation'!$G$425:$G$8425),D4692))</f>
        <v>19</v>
      </c>
      <c r="F4692">
        <f t="shared" si="585"/>
        <v>10</v>
      </c>
      <c r="G4692">
        <f>Weighting!$H$12</f>
        <v>0</v>
      </c>
      <c r="H4692">
        <f t="array" ref="H4692">FREQUENCY(IF('Data Transformation'!$B$4:$B$8425=B4683,'Data Transformation'!$G$4:$G$8425),'Bin Analysis'!$B4692)</f>
        <v>20</v>
      </c>
      <c r="I4692">
        <f t="shared" si="586"/>
        <v>7</v>
      </c>
      <c r="J4692">
        <f t="shared" si="587"/>
        <v>1</v>
      </c>
      <c r="K4692">
        <f>J4692*Weighting!$W$12</f>
        <v>1</v>
      </c>
      <c r="M4692" s="14"/>
    </row>
    <row r="4693" spans="1:13" x14ac:dyDescent="0.25">
      <c r="A4693" s="32">
        <f>IF(Weighting!$P$13&gt;0,B4693,"")</f>
        <v>1.238</v>
      </c>
      <c r="B4693">
        <f>Weighting!$C$13</f>
        <v>1.238</v>
      </c>
      <c r="C4693">
        <f>Weighting!$F$13</f>
        <v>0</v>
      </c>
      <c r="D4693" t="b">
        <f>IF(C4693=1,'Data Transformation'!$G$3+0.5*'Data Transformation'!$W$25,IF(C4694=1,D4694-'Data Transformation'!$W$25,FALSE))</f>
        <v>0</v>
      </c>
      <c r="E4693" t="str">
        <f t="array" ref="E4693">IF(ISLOGICAL(D4693),"",FREQUENCY(IF('Data Transformation'!$B$425:$B$8425='Bin Analysis'!$B4683,'Data Transformation'!$G$425:$G$8425),D4693))</f>
        <v/>
      </c>
      <c r="F4693" t="str">
        <f t="shared" si="585"/>
        <v/>
      </c>
      <c r="G4693">
        <f>Weighting!$H$13</f>
        <v>0</v>
      </c>
      <c r="H4693">
        <f t="array" ref="H4693">FREQUENCY(IF('Data Transformation'!$B$4:$B$8425=B4683,'Data Transformation'!$G$4:$G$8425),'Bin Analysis'!$B4693)</f>
        <v>20</v>
      </c>
      <c r="I4693">
        <f t="shared" si="586"/>
        <v>0</v>
      </c>
      <c r="J4693">
        <f t="shared" si="587"/>
        <v>0</v>
      </c>
      <c r="K4693">
        <f>J4693*Weighting!$W$13</f>
        <v>0</v>
      </c>
      <c r="M4693" s="14"/>
    </row>
    <row r="4694" spans="1:13" x14ac:dyDescent="0.25">
      <c r="A4694" s="32">
        <f>IF(Weighting!$P$14&gt;0,B4694,"")</f>
        <v>1.369</v>
      </c>
      <c r="B4694">
        <f>Weighting!$C$14</f>
        <v>1.369</v>
      </c>
      <c r="C4694">
        <f>Weighting!$F$14</f>
        <v>0</v>
      </c>
      <c r="D4694" t="b">
        <f>IF(C4694=1,'Data Transformation'!$G$3+0.5*'Data Transformation'!$W$25,IF(C4695=1,D4695-'Data Transformation'!$W$25,FALSE))</f>
        <v>0</v>
      </c>
      <c r="E4694" t="str">
        <f t="array" ref="E4694">IF(ISLOGICAL(D4694),"",FREQUENCY(IF('Data Transformation'!$B$425:$B$8425='Bin Analysis'!$B4683,'Data Transformation'!$G$425:$G$8425),D4694))</f>
        <v/>
      </c>
      <c r="F4694" t="str">
        <f t="shared" si="585"/>
        <v/>
      </c>
      <c r="G4694">
        <f>Weighting!$H$14</f>
        <v>0</v>
      </c>
      <c r="H4694">
        <f t="array" ref="H4694">FREQUENCY(IF('Data Transformation'!$B$4:$B$8425=B4683,'Data Transformation'!$G$4:$G$8425),'Bin Analysis'!$B4694)</f>
        <v>20</v>
      </c>
      <c r="I4694">
        <f t="shared" si="586"/>
        <v>0</v>
      </c>
      <c r="J4694">
        <f t="shared" si="587"/>
        <v>0</v>
      </c>
      <c r="K4694">
        <f>J4694*Weighting!$W$14</f>
        <v>0</v>
      </c>
      <c r="M4694" s="14"/>
    </row>
    <row r="4695" spans="1:13" x14ac:dyDescent="0.25">
      <c r="A4695" s="32">
        <f>IF(Weighting!$P$15&gt;0,B4695,"")</f>
        <v>1.5000009999999999</v>
      </c>
      <c r="B4695">
        <f>Weighting!$C$15</f>
        <v>1.5000009999999999</v>
      </c>
      <c r="C4695">
        <f>Weighting!$F$15</f>
        <v>0</v>
      </c>
      <c r="D4695" t="b">
        <f>IF(C4695=1,'Data Transformation'!$G$3+0.5*'Data Transformation'!$W$25,IF(C4696=1,D4696-'Data Transformation'!$W$25,FALSE))</f>
        <v>0</v>
      </c>
      <c r="E4695" t="str">
        <f t="array" ref="E4695">IF(ISLOGICAL(D4695),"",FREQUENCY(IF('Data Transformation'!$B$425:$B$8425='Bin Analysis'!$B4683,'Data Transformation'!$G$425:$G$8425),D4695))</f>
        <v/>
      </c>
      <c r="F4695" t="str">
        <f t="shared" si="585"/>
        <v/>
      </c>
      <c r="G4695">
        <f>Weighting!$H$15</f>
        <v>0</v>
      </c>
      <c r="H4695">
        <f t="array" ref="H4695">FREQUENCY(IF('Data Transformation'!$B$4:$B$8425=B4683,'Data Transformation'!$G$4:$G$8425),'Bin Analysis'!$B4695)</f>
        <v>20</v>
      </c>
      <c r="I4695">
        <f t="shared" si="586"/>
        <v>0</v>
      </c>
      <c r="J4695">
        <f t="shared" si="587"/>
        <v>0</v>
      </c>
      <c r="K4695">
        <f>J4695*Weighting!$W$15</f>
        <v>0</v>
      </c>
      <c r="M4695" s="14"/>
    </row>
    <row r="4696" spans="1:13" x14ac:dyDescent="0.25">
      <c r="A4696" s="32" t="str">
        <f>IF(Weighting!$P$16&gt;0,B4696,"")</f>
        <v/>
      </c>
      <c r="B4696">
        <f>Weighting!$C$16</f>
        <v>1.631</v>
      </c>
      <c r="C4696">
        <f>Weighting!$F$16</f>
        <v>0</v>
      </c>
      <c r="D4696" t="b">
        <f>IF(C4696=1,'Data Transformation'!$G$3+0.5*'Data Transformation'!$W$25,IF(C4697=1,D4697-'Data Transformation'!$W$25,FALSE))</f>
        <v>0</v>
      </c>
      <c r="E4696" t="str">
        <f t="array" ref="E4696">IF(ISLOGICAL(D4696),"",FREQUENCY(IF('Data Transformation'!$B$425:$B$8425='Bin Analysis'!$B4683,'Data Transformation'!$G$425:$G$8425),D4696))</f>
        <v/>
      </c>
      <c r="F4696" t="str">
        <f t="shared" si="585"/>
        <v/>
      </c>
      <c r="G4696">
        <f>Weighting!$H$16</f>
        <v>0</v>
      </c>
      <c r="H4696">
        <f t="array" ref="H4696">FREQUENCY(IF('Data Transformation'!$B$4:$B$8425=B4683,'Data Transformation'!$G$4:$G$8425),'Bin Analysis'!$B4696)</f>
        <v>20</v>
      </c>
      <c r="I4696">
        <f t="shared" si="586"/>
        <v>0</v>
      </c>
      <c r="J4696">
        <f t="shared" si="587"/>
        <v>0</v>
      </c>
      <c r="K4696">
        <f>J4696*Weighting!$W$16</f>
        <v>0</v>
      </c>
      <c r="M4696" s="14"/>
    </row>
    <row r="4697" spans="1:13" x14ac:dyDescent="0.25">
      <c r="A4697" s="32" t="str">
        <f>IF(Weighting!$P$17&gt;0,B4697,"")</f>
        <v/>
      </c>
      <c r="B4697">
        <f>Weighting!$C$17</f>
        <v>1.762</v>
      </c>
      <c r="C4697">
        <f>Weighting!$F$17</f>
        <v>0</v>
      </c>
      <c r="D4697" t="b">
        <f>IF(C4697=1,'Data Transformation'!$G$3+0.5*'Data Transformation'!$W$25,IF(C4698=1,D4698-'Data Transformation'!$W$25,FALSE))</f>
        <v>0</v>
      </c>
      <c r="E4697" t="str">
        <f t="array" ref="E4697">IF(ISLOGICAL(D4697),"",FREQUENCY(IF('Data Transformation'!$B$425:$B$8425='Bin Analysis'!$B4683,'Data Transformation'!$G$425:$G$8425),D4697))</f>
        <v/>
      </c>
      <c r="F4697" t="str">
        <f t="shared" si="585"/>
        <v/>
      </c>
      <c r="G4697">
        <f>Weighting!$H$17</f>
        <v>0</v>
      </c>
      <c r="H4697">
        <f t="array" ref="H4697">FREQUENCY(IF('Data Transformation'!$B$4:$B$8425=B4683,'Data Transformation'!$G$4:$G$8425),'Bin Analysis'!$B4697)</f>
        <v>20</v>
      </c>
      <c r="I4697">
        <f t="shared" si="586"/>
        <v>0</v>
      </c>
      <c r="J4697">
        <f t="shared" si="587"/>
        <v>0</v>
      </c>
      <c r="K4697">
        <f>J4697*Weighting!$W$17</f>
        <v>0</v>
      </c>
      <c r="M4697" s="14"/>
    </row>
    <row r="4698" spans="1:13" x14ac:dyDescent="0.25">
      <c r="A4698" s="32" t="str">
        <f>IF(Weighting!$P$18&gt;0,B4698,"")</f>
        <v/>
      </c>
      <c r="B4698">
        <f>Weighting!$C$18</f>
        <v>1.893</v>
      </c>
      <c r="C4698">
        <f>Weighting!$F$18</f>
        <v>0</v>
      </c>
      <c r="D4698" t="b">
        <f>IF(C4698=1,'Data Transformation'!$G$3+0.5*'Data Transformation'!$W$25,IF(C4699=1,D4699-'Data Transformation'!$W$25,FALSE))</f>
        <v>0</v>
      </c>
      <c r="E4698" t="str">
        <f t="array" ref="E4698">IF(ISLOGICAL(D4698),"",FREQUENCY(IF('Data Transformation'!$B$425:$B$8425='Bin Analysis'!$B4683,'Data Transformation'!$G$425:$G$8425),D4698))</f>
        <v/>
      </c>
      <c r="F4698" t="str">
        <f t="shared" si="585"/>
        <v/>
      </c>
      <c r="G4698">
        <f>Weighting!$H$18</f>
        <v>0</v>
      </c>
      <c r="H4698">
        <f t="array" ref="H4698">FREQUENCY(IF('Data Transformation'!$B$4:$B$8425=B4683,'Data Transformation'!$G$4:$G$8425),'Bin Analysis'!$B4698)</f>
        <v>20</v>
      </c>
      <c r="I4698">
        <f t="shared" si="586"/>
        <v>0</v>
      </c>
      <c r="J4698">
        <f t="shared" si="587"/>
        <v>0</v>
      </c>
      <c r="K4698">
        <f>J4698*Weighting!$W$18</f>
        <v>0</v>
      </c>
      <c r="M4698" s="14"/>
    </row>
    <row r="4699" spans="1:13" x14ac:dyDescent="0.25">
      <c r="A4699" s="32" t="str">
        <f>IF(Weighting!$P$19&gt;0,B4699,"")</f>
        <v/>
      </c>
      <c r="B4699">
        <f>Weighting!$C$19</f>
        <v>2.024</v>
      </c>
      <c r="C4699">
        <f>Weighting!$F$19</f>
        <v>0</v>
      </c>
      <c r="D4699" t="b">
        <f>IF(C4699=1,'Data Transformation'!$G$3+0.5*'Data Transformation'!$W$25,IF(C4700=1,D4700-'Data Transformation'!$W$25,FALSE))</f>
        <v>0</v>
      </c>
      <c r="E4699" t="str">
        <f t="array" ref="E4699">IF(ISLOGICAL(D4699),"",FREQUENCY(IF('Data Transformation'!$B$425:$B$8425='Bin Analysis'!$B4683,'Data Transformation'!$G$425:$G$8425),D4699))</f>
        <v/>
      </c>
      <c r="F4699" t="str">
        <f t="shared" si="585"/>
        <v/>
      </c>
      <c r="G4699">
        <f>Weighting!$H$19</f>
        <v>0</v>
      </c>
      <c r="H4699">
        <f t="array" ref="H4699">FREQUENCY(IF('Data Transformation'!$B$4:$B$8425=B4683,'Data Transformation'!$G$4:$G$8425),'Bin Analysis'!$B4699)</f>
        <v>20</v>
      </c>
      <c r="I4699">
        <f t="shared" si="586"/>
        <v>0</v>
      </c>
      <c r="J4699">
        <f t="shared" si="587"/>
        <v>0</v>
      </c>
      <c r="K4699">
        <f>J4699*Weighting!$W$19</f>
        <v>0</v>
      </c>
      <c r="M4699" s="14"/>
    </row>
    <row r="4700" spans="1:13" x14ac:dyDescent="0.25">
      <c r="A4700" s="32" t="str">
        <f>IF(Weighting!$P$20&gt;0,B4700,"")</f>
        <v/>
      </c>
      <c r="B4700">
        <f>Weighting!$C$20</f>
        <v>2.1550000000000002</v>
      </c>
      <c r="C4700">
        <f>Weighting!$F$20</f>
        <v>0</v>
      </c>
      <c r="D4700" t="b">
        <f>IF(C4700=1,'Data Transformation'!$G$3+0.5*'Data Transformation'!$W$25,IF(C4701=1,D4701-'Data Transformation'!$W$25,FALSE))</f>
        <v>0</v>
      </c>
      <c r="E4700" t="str">
        <f t="array" ref="E4700">IF(ISLOGICAL(D4700),"",FREQUENCY(IF('Data Transformation'!$B$425:$B$8425='Bin Analysis'!$B4683,'Data Transformation'!$G$425:$G$8425),D4700))</f>
        <v/>
      </c>
      <c r="F4700" t="str">
        <f t="shared" si="585"/>
        <v/>
      </c>
      <c r="G4700">
        <f>Weighting!$H$20</f>
        <v>0</v>
      </c>
      <c r="H4700">
        <f t="array" ref="H4700">FREQUENCY(IF('Data Transformation'!$B$4:$B$8425=B4683,'Data Transformation'!$G$4:$G$8425),'Bin Analysis'!$B4700)</f>
        <v>20</v>
      </c>
      <c r="I4700">
        <f t="shared" si="586"/>
        <v>0</v>
      </c>
      <c r="J4700">
        <f t="shared" si="587"/>
        <v>0</v>
      </c>
      <c r="K4700">
        <f>J4700*Weighting!$W$20</f>
        <v>0</v>
      </c>
      <c r="M4700" s="14"/>
    </row>
    <row r="4701" spans="1:13" x14ac:dyDescent="0.25">
      <c r="A4701" s="32" t="str">
        <f>IF(Weighting!$P$21&gt;0,B4701,"")</f>
        <v/>
      </c>
      <c r="B4701">
        <f>Weighting!$C$21</f>
        <v>2.2860000000000005</v>
      </c>
      <c r="C4701">
        <f>Weighting!$F$21</f>
        <v>0</v>
      </c>
      <c r="D4701" t="b">
        <f>IF(C4701=1,'Data Transformation'!$G$3+0.5*'Data Transformation'!$W$25,IF(C4702=1,D4702-'Data Transformation'!$W$25,FALSE))</f>
        <v>0</v>
      </c>
      <c r="E4701" t="str">
        <f t="array" ref="E4701">IF(ISLOGICAL(D4701),"",FREQUENCY(IF('Data Transformation'!$B$425:$B$8425='Bin Analysis'!$B4683,'Data Transformation'!$G$425:$G$8425),D4701))</f>
        <v/>
      </c>
      <c r="F4701" t="str">
        <f t="shared" si="585"/>
        <v/>
      </c>
      <c r="G4701">
        <f>Weighting!$H$21</f>
        <v>0</v>
      </c>
      <c r="H4701">
        <f t="array" ref="H4701">FREQUENCY(IF('Data Transformation'!$B$4:$B$8425=B4683,'Data Transformation'!$G$4:$G$8425),'Bin Analysis'!$B4701)</f>
        <v>20</v>
      </c>
      <c r="I4701">
        <f t="shared" si="586"/>
        <v>0</v>
      </c>
      <c r="J4701">
        <f t="shared" si="587"/>
        <v>0</v>
      </c>
      <c r="K4701">
        <f>J4701*Weighting!$W$21</f>
        <v>0</v>
      </c>
      <c r="M4701" s="14"/>
    </row>
    <row r="4702" spans="1:13" x14ac:dyDescent="0.25">
      <c r="A4702" s="32" t="str">
        <f>IF(Weighting!$P$22&gt;0,B4702,"")</f>
        <v/>
      </c>
      <c r="B4702">
        <f>Weighting!$C$22</f>
        <v>2.4170000000000007</v>
      </c>
      <c r="C4702">
        <f>Weighting!$F$22</f>
        <v>0</v>
      </c>
      <c r="D4702" t="b">
        <f>IF(C4702=1,'Data Transformation'!$G$3+0.5*'Data Transformation'!$W$25,IF(C4703=1,D4703-'Data Transformation'!$W$25,FALSE))</f>
        <v>0</v>
      </c>
      <c r="E4702" t="str">
        <f t="array" ref="E4702">IF(ISLOGICAL(D4702),"",FREQUENCY(IF('Data Transformation'!$B$425:$B$8425='Bin Analysis'!$B4683,'Data Transformation'!$G$425:$G$8425),D4702))</f>
        <v/>
      </c>
      <c r="F4702" t="str">
        <f t="shared" si="585"/>
        <v/>
      </c>
      <c r="G4702">
        <f>Weighting!$H$22</f>
        <v>0</v>
      </c>
      <c r="H4702">
        <f t="array" ref="H4702">FREQUENCY(IF('Data Transformation'!$B$4:$B$8425=B4683,'Data Transformation'!$G$4:$G$8425),'Bin Analysis'!$B4702)</f>
        <v>20</v>
      </c>
      <c r="I4702">
        <f t="shared" si="586"/>
        <v>0</v>
      </c>
      <c r="J4702">
        <f t="shared" si="587"/>
        <v>0</v>
      </c>
      <c r="K4702">
        <f>J4702*Weighting!$W$22</f>
        <v>0</v>
      </c>
      <c r="M4702" s="14"/>
    </row>
    <row r="4703" spans="1:13" x14ac:dyDescent="0.25">
      <c r="A4703" s="32" t="str">
        <f>IF(Weighting!$P$23&gt;0,B4703,"")</f>
        <v/>
      </c>
      <c r="B4703">
        <f>Weighting!$C$23</f>
        <v>2.5480000000000009</v>
      </c>
      <c r="C4703">
        <f>Weighting!$F$23</f>
        <v>0</v>
      </c>
      <c r="D4703" t="b">
        <f>IF(C4703=1,'Data Transformation'!$G$3+0.5*'Data Transformation'!$W$25,IF(C4704=1,D4704-'Data Transformation'!$W$25,FALSE))</f>
        <v>0</v>
      </c>
      <c r="E4703" t="str">
        <f t="array" ref="E4703">IF(ISLOGICAL(D4703),"",FREQUENCY(IF('Data Transformation'!$B$425:$B$8425='Bin Analysis'!$B4683,'Data Transformation'!$G$425:$G$8425),D4703))</f>
        <v/>
      </c>
      <c r="F4703" t="str">
        <f t="shared" si="585"/>
        <v/>
      </c>
      <c r="G4703">
        <f>Weighting!$H$23</f>
        <v>0</v>
      </c>
      <c r="H4703">
        <f t="array" ref="H4703">FREQUENCY(IF('Data Transformation'!$B$4:$B$8425=B4683,'Data Transformation'!$G$4:$G$8425),'Bin Analysis'!$B4703)</f>
        <v>20</v>
      </c>
      <c r="I4703">
        <f t="shared" si="586"/>
        <v>0</v>
      </c>
      <c r="J4703">
        <f t="shared" si="587"/>
        <v>0</v>
      </c>
      <c r="K4703">
        <f>J4703*Weighting!$W$23</f>
        <v>0</v>
      </c>
      <c r="M4703" s="14"/>
    </row>
    <row r="4704" spans="1:13" x14ac:dyDescent="0.25">
      <c r="A4704" s="32" t="str">
        <f>IF(Weighting!$P$24&gt;0,B4704,"")</f>
        <v/>
      </c>
      <c r="B4704">
        <f>Weighting!$C$24</f>
        <v>2.6790000000000012</v>
      </c>
      <c r="C4704">
        <f>Weighting!$F$24</f>
        <v>0</v>
      </c>
      <c r="D4704" t="b">
        <f>IF(C4704=1,'Data Transformation'!$G$3+0.5*'Data Transformation'!$W$25,IF(C4705=1,D4705-'Data Transformation'!$W$25,FALSE))</f>
        <v>0</v>
      </c>
      <c r="E4704" t="str">
        <f t="array" ref="E4704">IF(ISLOGICAL(D4704),"",FREQUENCY(IF('Data Transformation'!$B$425:$B$8425='Bin Analysis'!$B4683,'Data Transformation'!$G$425:$G$8425),D4704))</f>
        <v/>
      </c>
      <c r="F4704" t="str">
        <f t="shared" si="585"/>
        <v/>
      </c>
      <c r="G4704">
        <f>Weighting!$H$24</f>
        <v>0</v>
      </c>
      <c r="H4704">
        <f t="array" ref="H4704">FREQUENCY(IF('Data Transformation'!$B$4:$B$8425=B4683,'Data Transformation'!$G$4:$G$8425),'Bin Analysis'!$B4704)</f>
        <v>20</v>
      </c>
      <c r="I4704">
        <f t="shared" si="586"/>
        <v>0</v>
      </c>
      <c r="J4704">
        <f t="shared" si="587"/>
        <v>0</v>
      </c>
      <c r="K4704">
        <f>J4704*Weighting!$W$24</f>
        <v>0</v>
      </c>
      <c r="M4704" s="14"/>
    </row>
    <row r="4705" spans="1:25" x14ac:dyDescent="0.25">
      <c r="A4705" s="32" t="str">
        <f>IF(Weighting!$P$25&gt;0,B4705,"")</f>
        <v/>
      </c>
      <c r="B4705">
        <f>Weighting!$C$25</f>
        <v>2.8100000000000014</v>
      </c>
      <c r="C4705">
        <f>Weighting!$F$25</f>
        <v>0</v>
      </c>
      <c r="D4705" t="b">
        <f>IF(C4705=1,'Data Transformation'!$G$3+0.5*'Data Transformation'!$W$25,IF(C4706=1,D4706-'Data Transformation'!$W$25,FALSE))</f>
        <v>0</v>
      </c>
      <c r="E4705" t="str">
        <f t="array" ref="E4705">IF(ISLOGICAL(D4705),"",FREQUENCY(IF('Data Transformation'!$B$425:$B$8425='Bin Analysis'!$B4683,'Data Transformation'!$G$425:$G$8425),D4705))</f>
        <v/>
      </c>
      <c r="F4705" t="str">
        <f t="shared" si="585"/>
        <v/>
      </c>
      <c r="G4705">
        <f>Weighting!$H$25</f>
        <v>0</v>
      </c>
      <c r="H4705">
        <f t="array" ref="H4705">FREQUENCY(IF('Data Transformation'!$B$4:$B$8425=B4683,'Data Transformation'!$G$4:$G$8425),'Bin Analysis'!$B4705)</f>
        <v>20</v>
      </c>
      <c r="I4705">
        <f t="shared" si="586"/>
        <v>0</v>
      </c>
      <c r="J4705">
        <f t="shared" si="587"/>
        <v>0</v>
      </c>
      <c r="K4705">
        <f>J4705*Weighting!$W$25</f>
        <v>0</v>
      </c>
      <c r="M4705" s="14"/>
    </row>
    <row r="4706" spans="1:25" x14ac:dyDescent="0.25">
      <c r="O4706"/>
      <c r="P4706"/>
      <c r="Q4706"/>
      <c r="R4706"/>
    </row>
    <row r="4707" spans="1:25" ht="23.25" x14ac:dyDescent="0.35">
      <c r="A4707" s="21" t="s">
        <v>0</v>
      </c>
      <c r="B4707" s="21">
        <f>IFERROR(VLOOKUP(C4707,'Data Transformation'!$L$6:$M$426,2,FALSE),"")</f>
        <v>196</v>
      </c>
      <c r="C4707" s="21">
        <f>C4683+1</f>
        <v>196</v>
      </c>
      <c r="D4707" s="21"/>
      <c r="E4707" s="21"/>
      <c r="F4707" s="21"/>
      <c r="G4707" s="21"/>
      <c r="H4707" s="22"/>
      <c r="I4707" s="22"/>
      <c r="J4707" s="22"/>
      <c r="K4707" s="21"/>
      <c r="L4707" s="21">
        <f>B4707</f>
        <v>196</v>
      </c>
      <c r="M4707" s="23">
        <f>INDEX('Data Transformation'!$O$4:$O$424,MATCH($B4707,'Data Transformation'!$M$4:$M$424,0),MATCH($M$2,'Data Transformation'!$O$3,0))</f>
        <v>17</v>
      </c>
      <c r="N4707" s="27">
        <f>IF('Input and Summary Results'!$J$16="minimum",'Bin Analysis'!X4708/(M4707-1),'Bin Analysis'!Y4707/('Bin Analysis'!M4707-1))</f>
        <v>6.25E-2</v>
      </c>
      <c r="O4707" s="27">
        <f>IF(M4707=FALSE,NA(),(VLOOKUP(1,C4710:K4729,4,FALSE))/(M4707-1))</f>
        <v>0.1875</v>
      </c>
      <c r="P4707" s="27">
        <f>IF(M4707=FALSE,NA(),SUM(J4710:J4729)/Weighting!$S$5)</f>
        <v>0.8</v>
      </c>
      <c r="Q4707" s="27">
        <f>IF(M4707=FALSE,NA(),SUM(K4710:K4729)/Weighting!$S$6)</f>
        <v>0.73913043478260865</v>
      </c>
      <c r="R4707" s="27">
        <f>IF(M4707=FALSE,NA(),(VLOOKUP(1,G4710:K4729,3,FALSE))/(M4707-1))</f>
        <v>6.25E-2</v>
      </c>
      <c r="S4707" s="22" t="str">
        <f>IF(M4707=FALSE,NA(),IF(SUM(J4710:J4729)=2,"yes","no"))</f>
        <v>no</v>
      </c>
      <c r="X4707" s="2" cm="2">
        <f t="array" ref="X4707:X4708">FREQUENCY(IF('Data Transformation'!$B$425:$B$6424='Bin Analysis'!L4707,'Data Transformation'!$G$425:$G$6424),'Data Transformation'!$U$11)</f>
        <v>15</v>
      </c>
      <c r="Y4707" s="2" cm="2">
        <f t="array" ref="Y4707:Y4708">FREQUENCY(IF('Data Transformation'!$B$425:$B$6424='Bin Analysis'!L4707,'Data Transformation'!$G$425:$G$6424),'Data Transformation'!$U$12)</f>
        <v>12</v>
      </c>
    </row>
    <row r="4708" spans="1:25" x14ac:dyDescent="0.25">
      <c r="A4708" s="14" t="s">
        <v>67</v>
      </c>
      <c r="B4708" t="s">
        <v>47</v>
      </c>
      <c r="C4708" t="s">
        <v>5</v>
      </c>
      <c r="D4708" t="s">
        <v>100</v>
      </c>
      <c r="E4708" t="s">
        <v>101</v>
      </c>
      <c r="F4708" t="s">
        <v>102</v>
      </c>
      <c r="G4708" t="s">
        <v>70</v>
      </c>
      <c r="H4708" t="s">
        <v>31</v>
      </c>
      <c r="I4708" t="s">
        <v>32</v>
      </c>
      <c r="J4708" t="s">
        <v>46</v>
      </c>
      <c r="K4708" s="14" t="s">
        <v>45</v>
      </c>
      <c r="M4708" s="14"/>
      <c r="X4708" s="2">
        <v>1</v>
      </c>
      <c r="Y4708" s="2">
        <v>4</v>
      </c>
    </row>
    <row r="4709" spans="1:25" x14ac:dyDescent="0.25">
      <c r="A4709" s="32"/>
      <c r="D4709" t="b">
        <f>IF(C4709=1,'Data Transformation'!$G$3+0.5*'Data Transformation'!$W$25,IF(C4710=1,D4710-'Data Transformation'!$W$25,FALSE))</f>
        <v>0</v>
      </c>
      <c r="E4709" t="str">
        <f t="array" ref="E4709">IF(ISLOGICAL(D4709),"",FREQUENCY(IF('Data Transformation'!$B$425:$B$8425='Bin Analysis'!$B4707,'Data Transformation'!$G$425:$G$8425),D4709))</f>
        <v/>
      </c>
      <c r="F4709" t="str">
        <f>IF(ISLOGICAL(D4709),"",E4709-E4708)</f>
        <v/>
      </c>
      <c r="M4709" s="14"/>
    </row>
    <row r="4710" spans="1:25" x14ac:dyDescent="0.25">
      <c r="A4710" s="32">
        <f>IF(Weighting!$P$6&gt;0,B4710,"")</f>
        <v>0.32100000000000001</v>
      </c>
      <c r="B4710">
        <f>Weighting!$C$6</f>
        <v>0.32100000000000001</v>
      </c>
      <c r="C4710">
        <f>Weighting!$F$6</f>
        <v>0</v>
      </c>
      <c r="D4710" t="b">
        <f>IF(C4710=1,'Data Transformation'!$G$3+0.5*'Data Transformation'!$W$25,IF(C4711=1,D4711-'Data Transformation'!$W$25,FALSE))</f>
        <v>0</v>
      </c>
      <c r="E4710" t="str">
        <f t="array" ref="E4710">IF(ISLOGICAL(D4710),"",FREQUENCY(IF('Data Transformation'!$B$425:$B$8425='Bin Analysis'!$B4707,'Data Transformation'!$G$425:$G$8425),D4710))</f>
        <v/>
      </c>
      <c r="F4710" t="str">
        <f>IF(ISLOGICAL(D4710),"",E4710-E4709)</f>
        <v/>
      </c>
      <c r="G4710">
        <f>Weighting!$H$6</f>
        <v>1</v>
      </c>
      <c r="H4710">
        <f t="array" ref="H4710">FREQUENCY(IF('Data Transformation'!$B$4:$B$8425=B4707,'Data Transformation'!$G$4:$G$8425),'Bin Analysis'!$B4710)</f>
        <v>1</v>
      </c>
      <c r="I4710">
        <f>H4710-H4709</f>
        <v>1</v>
      </c>
      <c r="J4710">
        <f>IF(I4710=0,0,1)</f>
        <v>1</v>
      </c>
      <c r="K4710">
        <f>J4710*Weighting!$W$6</f>
        <v>1</v>
      </c>
      <c r="M4710" s="14"/>
    </row>
    <row r="4711" spans="1:25" x14ac:dyDescent="0.25">
      <c r="A4711" s="32">
        <f>IF(Weighting!$P$7&gt;0,B4711,"")</f>
        <v>0.45200000000000001</v>
      </c>
      <c r="B4711">
        <f>Weighting!$C$7</f>
        <v>0.45200000000000001</v>
      </c>
      <c r="C4711">
        <f>Weighting!$F$7</f>
        <v>0</v>
      </c>
      <c r="D4711" t="b">
        <f>IF(C4711=1,'Data Transformation'!$G$3+0.5*'Data Transformation'!$W$25,IF(C4712=1,D4712-'Data Transformation'!$W$25,FALSE))</f>
        <v>0</v>
      </c>
      <c r="E4711" t="str">
        <f t="array" ref="E4711">IF(ISLOGICAL(D4711),"",FREQUENCY(IF('Data Transformation'!$B$425:$B$8425='Bin Analysis'!$B4707,'Data Transformation'!$G$425:$G$8425),D4711))</f>
        <v/>
      </c>
      <c r="F4711" t="str">
        <f t="shared" ref="F4711:F4729" si="588">IF(ISLOGICAL(D4711),"",E4711-E4710)</f>
        <v/>
      </c>
      <c r="G4711">
        <f>Weighting!$H$7</f>
        <v>0</v>
      </c>
      <c r="H4711">
        <f t="array" ref="H4711">FREQUENCY(IF('Data Transformation'!$B$4:$B$8425=B4707,'Data Transformation'!$G$4:$G$8425),'Bin Analysis'!$B4711)</f>
        <v>4</v>
      </c>
      <c r="I4711">
        <f t="shared" ref="I4711:I4729" si="589">H4711-H4710</f>
        <v>3</v>
      </c>
      <c r="J4711">
        <f>IF(I4711=0,0,1)</f>
        <v>1</v>
      </c>
      <c r="K4711">
        <f>J4711*Weighting!$W$7</f>
        <v>2</v>
      </c>
      <c r="M4711" s="14"/>
    </row>
    <row r="4712" spans="1:25" x14ac:dyDescent="0.25">
      <c r="A4712" s="32">
        <f>IF(Weighting!$P$8&gt;0,B4712,"")</f>
        <v>0.58299999999999996</v>
      </c>
      <c r="B4712">
        <f>Weighting!$C$8</f>
        <v>0.58299999999999996</v>
      </c>
      <c r="C4712">
        <f>Weighting!$F$8</f>
        <v>0</v>
      </c>
      <c r="D4712" t="b">
        <f>IF(C4712=1,'Data Transformation'!$G$3+0.5*'Data Transformation'!$W$25,IF(C4713=1,D4713-'Data Transformation'!$W$25,FALSE))</f>
        <v>0</v>
      </c>
      <c r="E4712" t="str">
        <f t="array" ref="E4712">IF(ISLOGICAL(D4712),"",FREQUENCY(IF('Data Transformation'!$B$425:$B$8425='Bin Analysis'!$B4707,'Data Transformation'!$G$425:$G$8425),D4712))</f>
        <v/>
      </c>
      <c r="F4712" t="str">
        <f t="shared" si="588"/>
        <v/>
      </c>
      <c r="G4712">
        <f>Weighting!$H$8</f>
        <v>0</v>
      </c>
      <c r="H4712">
        <f t="array" ref="H4712">FREQUENCY(IF('Data Transformation'!$B$4:$B$8425=B4707,'Data Transformation'!$G$4:$G$8425),'Bin Analysis'!$B4712)</f>
        <v>5</v>
      </c>
      <c r="I4712">
        <f t="shared" si="589"/>
        <v>1</v>
      </c>
      <c r="J4712">
        <f t="shared" ref="J4712:J4729" si="590">IF(I4712=0,0,1)</f>
        <v>1</v>
      </c>
      <c r="K4712">
        <f>J4712*Weighting!$W$8</f>
        <v>3</v>
      </c>
      <c r="M4712" s="14"/>
    </row>
    <row r="4713" spans="1:25" x14ac:dyDescent="0.25">
      <c r="A4713" s="32">
        <f>IF(Weighting!$P$9&gt;0,B4713,"")</f>
        <v>0.71399999999999997</v>
      </c>
      <c r="B4713" s="50">
        <f>Weighting!$C$9</f>
        <v>0.71399999999999997</v>
      </c>
      <c r="C4713">
        <f>Weighting!$F$9</f>
        <v>0</v>
      </c>
      <c r="D4713" t="b">
        <f>IF(C4713=1,'Data Transformation'!$G$3+0.5*'Data Transformation'!$W$25,IF(C4714=1,D4714-'Data Transformation'!$W$25,FALSE))</f>
        <v>0</v>
      </c>
      <c r="E4713" t="str">
        <f t="array" ref="E4713">IF(ISLOGICAL(D4713),"",FREQUENCY(IF('Data Transformation'!$B$425:$B$8425='Bin Analysis'!$B4707,'Data Transformation'!$G$425:$G$8425),D4713))</f>
        <v/>
      </c>
      <c r="F4713" t="str">
        <f t="shared" si="588"/>
        <v/>
      </c>
      <c r="G4713">
        <f>Weighting!$H$9</f>
        <v>0</v>
      </c>
      <c r="H4713">
        <f t="array" ref="H4713">FREQUENCY(IF('Data Transformation'!$B$4:$B$8425=B4707,'Data Transformation'!$G$4:$G$8425),'Bin Analysis'!$B4713)</f>
        <v>8</v>
      </c>
      <c r="I4713">
        <f t="shared" si="589"/>
        <v>3</v>
      </c>
      <c r="J4713">
        <f t="shared" si="590"/>
        <v>1</v>
      </c>
      <c r="K4713">
        <f>J4713*Weighting!$W$9</f>
        <v>3</v>
      </c>
      <c r="M4713" s="14"/>
    </row>
    <row r="4714" spans="1:25" x14ac:dyDescent="0.25">
      <c r="A4714" s="32">
        <f>IF(Weighting!$P$10&gt;0,B4714,"")</f>
        <v>0.84499999999999997</v>
      </c>
      <c r="B4714">
        <f>Weighting!$C$10</f>
        <v>0.84499999999999997</v>
      </c>
      <c r="C4714">
        <f>Weighting!$F$10</f>
        <v>0</v>
      </c>
      <c r="D4714" t="b">
        <f>IF(C4714=1,'Data Transformation'!$G$3+0.5*'Data Transformation'!$W$25,IF(C4715=1,D4715-'Data Transformation'!$W$25,FALSE))</f>
        <v>0</v>
      </c>
      <c r="E4714" t="str">
        <f t="array" ref="E4714">IF(ISLOGICAL(D4714),"",FREQUENCY(IF('Data Transformation'!$B$425:$B$8425='Bin Analysis'!$B4707,'Data Transformation'!$G$425:$G$8425),D4714))</f>
        <v/>
      </c>
      <c r="F4714" t="str">
        <f t="shared" si="588"/>
        <v/>
      </c>
      <c r="G4714">
        <f>Weighting!$H$10</f>
        <v>0</v>
      </c>
      <c r="H4714">
        <f t="array" ref="H4714">FREQUENCY(IF('Data Transformation'!$B$4:$B$8425=B4707,'Data Transformation'!$G$4:$G$8425),'Bin Analysis'!$B4714)</f>
        <v>11</v>
      </c>
      <c r="I4714">
        <f t="shared" si="589"/>
        <v>3</v>
      </c>
      <c r="J4714">
        <f t="shared" si="590"/>
        <v>1</v>
      </c>
      <c r="K4714">
        <f>J4714*Weighting!$W$10</f>
        <v>3</v>
      </c>
      <c r="M4714" s="14"/>
    </row>
    <row r="4715" spans="1:25" x14ac:dyDescent="0.25">
      <c r="A4715" s="32">
        <f>IF(Weighting!$P$11&gt;0,B4715,"")</f>
        <v>0.97599999999999998</v>
      </c>
      <c r="B4715">
        <f>Weighting!$C$11</f>
        <v>0.97599999999999998</v>
      </c>
      <c r="C4715">
        <f>Weighting!$F$11</f>
        <v>0</v>
      </c>
      <c r="D4715">
        <f>IF(C4715=1,'Data Transformation'!$G$3+0.5*'Data Transformation'!$W$25,IF(C4716=1,D4716-'Data Transformation'!$W$25,FALSE))</f>
        <v>0.86899999999999999</v>
      </c>
      <c r="E4715">
        <f t="array" ref="E4715">IF(ISLOGICAL(D4715),"",FREQUENCY(IF('Data Transformation'!$B$425:$B$8425='Bin Analysis'!$B4707,'Data Transformation'!$G$425:$G$8425),D4715))</f>
        <v>12</v>
      </c>
      <c r="F4715" t="e">
        <f t="shared" si="588"/>
        <v>#VALUE!</v>
      </c>
      <c r="G4715">
        <f>Weighting!$H$11</f>
        <v>0</v>
      </c>
      <c r="H4715">
        <f t="array" ref="H4715">FREQUENCY(IF('Data Transformation'!$B$4:$B$8425=B4707,'Data Transformation'!$G$4:$G$8425),'Bin Analysis'!$B4715)</f>
        <v>15</v>
      </c>
      <c r="I4715">
        <f t="shared" si="589"/>
        <v>4</v>
      </c>
      <c r="J4715">
        <f t="shared" si="590"/>
        <v>1</v>
      </c>
      <c r="K4715">
        <f>J4715*Weighting!$W$11</f>
        <v>2</v>
      </c>
      <c r="M4715" s="14"/>
    </row>
    <row r="4716" spans="1:25" x14ac:dyDescent="0.25">
      <c r="A4716" s="32">
        <f>IF(Weighting!$P$12&gt;0,B4716,"")</f>
        <v>1.107</v>
      </c>
      <c r="B4716">
        <f>Weighting!$C$12</f>
        <v>1.107</v>
      </c>
      <c r="C4716">
        <f>Weighting!$F$12</f>
        <v>1</v>
      </c>
      <c r="D4716">
        <f>IF(C4716=1,'Data Transformation'!$G$3+0.5*'Data Transformation'!$W$25,IF(C4717=1,D4717-'Data Transformation'!$W$25,FALSE))</f>
        <v>1.131</v>
      </c>
      <c r="E4716">
        <f t="array" ref="E4716">IF(ISLOGICAL(D4716),"",FREQUENCY(IF('Data Transformation'!$B$425:$B$8425='Bin Analysis'!$B4707,'Data Transformation'!$G$425:$G$8425),D4716))</f>
        <v>15</v>
      </c>
      <c r="F4716">
        <f t="shared" si="588"/>
        <v>3</v>
      </c>
      <c r="G4716">
        <f>Weighting!$H$12</f>
        <v>0</v>
      </c>
      <c r="H4716">
        <f t="array" ref="H4716">FREQUENCY(IF('Data Transformation'!$B$4:$B$8425=B4707,'Data Transformation'!$G$4:$G$8425),'Bin Analysis'!$B4716)</f>
        <v>16</v>
      </c>
      <c r="I4716">
        <f t="shared" si="589"/>
        <v>1</v>
      </c>
      <c r="J4716">
        <f t="shared" si="590"/>
        <v>1</v>
      </c>
      <c r="K4716">
        <f>J4716*Weighting!$W$12</f>
        <v>1</v>
      </c>
      <c r="M4716" s="14"/>
    </row>
    <row r="4717" spans="1:25" x14ac:dyDescent="0.25">
      <c r="A4717" s="32">
        <f>IF(Weighting!$P$13&gt;0,B4717,"")</f>
        <v>1.238</v>
      </c>
      <c r="B4717">
        <f>Weighting!$C$13</f>
        <v>1.238</v>
      </c>
      <c r="C4717">
        <f>Weighting!$F$13</f>
        <v>0</v>
      </c>
      <c r="D4717" t="b">
        <f>IF(C4717=1,'Data Transformation'!$G$3+0.5*'Data Transformation'!$W$25,IF(C4718=1,D4718-'Data Transformation'!$W$25,FALSE))</f>
        <v>0</v>
      </c>
      <c r="E4717" t="str">
        <f t="array" ref="E4717">IF(ISLOGICAL(D4717),"",FREQUENCY(IF('Data Transformation'!$B$425:$B$8425='Bin Analysis'!$B4707,'Data Transformation'!$G$425:$G$8425),D4717))</f>
        <v/>
      </c>
      <c r="F4717" t="str">
        <f t="shared" si="588"/>
        <v/>
      </c>
      <c r="G4717">
        <f>Weighting!$H$13</f>
        <v>0</v>
      </c>
      <c r="H4717">
        <f t="array" ref="H4717">FREQUENCY(IF('Data Transformation'!$B$4:$B$8425=B4707,'Data Transformation'!$G$4:$G$8425),'Bin Analysis'!$B4717)</f>
        <v>17</v>
      </c>
      <c r="I4717">
        <f t="shared" si="589"/>
        <v>1</v>
      </c>
      <c r="J4717">
        <f t="shared" si="590"/>
        <v>1</v>
      </c>
      <c r="K4717">
        <f>J4717*Weighting!$W$13</f>
        <v>2</v>
      </c>
      <c r="M4717" s="14"/>
    </row>
    <row r="4718" spans="1:25" x14ac:dyDescent="0.25">
      <c r="A4718" s="32">
        <f>IF(Weighting!$P$14&gt;0,B4718,"")</f>
        <v>1.369</v>
      </c>
      <c r="B4718">
        <f>Weighting!$C$14</f>
        <v>1.369</v>
      </c>
      <c r="C4718">
        <f>Weighting!$F$14</f>
        <v>0</v>
      </c>
      <c r="D4718" t="b">
        <f>IF(C4718=1,'Data Transformation'!$G$3+0.5*'Data Transformation'!$W$25,IF(C4719=1,D4719-'Data Transformation'!$W$25,FALSE))</f>
        <v>0</v>
      </c>
      <c r="E4718" t="str">
        <f t="array" ref="E4718">IF(ISLOGICAL(D4718),"",FREQUENCY(IF('Data Transformation'!$B$425:$B$8425='Bin Analysis'!$B4707,'Data Transformation'!$G$425:$G$8425),D4718))</f>
        <v/>
      </c>
      <c r="F4718" t="str">
        <f t="shared" si="588"/>
        <v/>
      </c>
      <c r="G4718">
        <f>Weighting!$H$14</f>
        <v>0</v>
      </c>
      <c r="H4718">
        <f t="array" ref="H4718">FREQUENCY(IF('Data Transformation'!$B$4:$B$8425=B4707,'Data Transformation'!$G$4:$G$8425),'Bin Analysis'!$B4718)</f>
        <v>17</v>
      </c>
      <c r="I4718">
        <f t="shared" si="589"/>
        <v>0</v>
      </c>
      <c r="J4718">
        <f t="shared" si="590"/>
        <v>0</v>
      </c>
      <c r="K4718">
        <f>J4718*Weighting!$W$14</f>
        <v>0</v>
      </c>
      <c r="M4718" s="14"/>
    </row>
    <row r="4719" spans="1:25" x14ac:dyDescent="0.25">
      <c r="A4719" s="32">
        <f>IF(Weighting!$P$15&gt;0,B4719,"")</f>
        <v>1.5000009999999999</v>
      </c>
      <c r="B4719">
        <f>Weighting!$C$15</f>
        <v>1.5000009999999999</v>
      </c>
      <c r="C4719">
        <f>Weighting!$F$15</f>
        <v>0</v>
      </c>
      <c r="D4719" t="b">
        <f>IF(C4719=1,'Data Transformation'!$G$3+0.5*'Data Transformation'!$W$25,IF(C4720=1,D4720-'Data Transformation'!$W$25,FALSE))</f>
        <v>0</v>
      </c>
      <c r="E4719" t="str">
        <f t="array" ref="E4719">IF(ISLOGICAL(D4719),"",FREQUENCY(IF('Data Transformation'!$B$425:$B$8425='Bin Analysis'!$B4707,'Data Transformation'!$G$425:$G$8425),D4719))</f>
        <v/>
      </c>
      <c r="F4719" t="str">
        <f t="shared" si="588"/>
        <v/>
      </c>
      <c r="G4719">
        <f>Weighting!$H$15</f>
        <v>0</v>
      </c>
      <c r="H4719">
        <f t="array" ref="H4719">FREQUENCY(IF('Data Transformation'!$B$4:$B$8425=B4707,'Data Transformation'!$G$4:$G$8425),'Bin Analysis'!$B4719)</f>
        <v>17</v>
      </c>
      <c r="I4719">
        <f t="shared" si="589"/>
        <v>0</v>
      </c>
      <c r="J4719">
        <f t="shared" si="590"/>
        <v>0</v>
      </c>
      <c r="K4719">
        <f>J4719*Weighting!$W$15</f>
        <v>0</v>
      </c>
      <c r="M4719" s="14"/>
    </row>
    <row r="4720" spans="1:25" x14ac:dyDescent="0.25">
      <c r="A4720" s="32" t="str">
        <f>IF(Weighting!$P$16&gt;0,B4720,"")</f>
        <v/>
      </c>
      <c r="B4720">
        <f>Weighting!$C$16</f>
        <v>1.631</v>
      </c>
      <c r="C4720">
        <f>Weighting!$F$16</f>
        <v>0</v>
      </c>
      <c r="D4720" t="b">
        <f>IF(C4720=1,'Data Transformation'!$G$3+0.5*'Data Transformation'!$W$25,IF(C4721=1,D4721-'Data Transformation'!$W$25,FALSE))</f>
        <v>0</v>
      </c>
      <c r="E4720" t="str">
        <f t="array" ref="E4720">IF(ISLOGICAL(D4720),"",FREQUENCY(IF('Data Transformation'!$B$425:$B$8425='Bin Analysis'!$B4707,'Data Transformation'!$G$425:$G$8425),D4720))</f>
        <v/>
      </c>
      <c r="F4720" t="str">
        <f t="shared" si="588"/>
        <v/>
      </c>
      <c r="G4720">
        <f>Weighting!$H$16</f>
        <v>0</v>
      </c>
      <c r="H4720">
        <f t="array" ref="H4720">FREQUENCY(IF('Data Transformation'!$B$4:$B$8425=B4707,'Data Transformation'!$G$4:$G$8425),'Bin Analysis'!$B4720)</f>
        <v>17</v>
      </c>
      <c r="I4720">
        <f t="shared" si="589"/>
        <v>0</v>
      </c>
      <c r="J4720">
        <f t="shared" si="590"/>
        <v>0</v>
      </c>
      <c r="K4720">
        <f>J4720*Weighting!$W$16</f>
        <v>0</v>
      </c>
      <c r="M4720" s="14"/>
    </row>
    <row r="4721" spans="1:25" x14ac:dyDescent="0.25">
      <c r="A4721" s="32" t="str">
        <f>IF(Weighting!$P$17&gt;0,B4721,"")</f>
        <v/>
      </c>
      <c r="B4721">
        <f>Weighting!$C$17</f>
        <v>1.762</v>
      </c>
      <c r="C4721">
        <f>Weighting!$F$17</f>
        <v>0</v>
      </c>
      <c r="D4721" t="b">
        <f>IF(C4721=1,'Data Transformation'!$G$3+0.5*'Data Transformation'!$W$25,IF(C4722=1,D4722-'Data Transformation'!$W$25,FALSE))</f>
        <v>0</v>
      </c>
      <c r="E4721" t="str">
        <f t="array" ref="E4721">IF(ISLOGICAL(D4721),"",FREQUENCY(IF('Data Transformation'!$B$425:$B$8425='Bin Analysis'!$B4707,'Data Transformation'!$G$425:$G$8425),D4721))</f>
        <v/>
      </c>
      <c r="F4721" t="str">
        <f t="shared" si="588"/>
        <v/>
      </c>
      <c r="G4721">
        <f>Weighting!$H$17</f>
        <v>0</v>
      </c>
      <c r="H4721">
        <f t="array" ref="H4721">FREQUENCY(IF('Data Transformation'!$B$4:$B$8425=B4707,'Data Transformation'!$G$4:$G$8425),'Bin Analysis'!$B4721)</f>
        <v>17</v>
      </c>
      <c r="I4721">
        <f t="shared" si="589"/>
        <v>0</v>
      </c>
      <c r="J4721">
        <f t="shared" si="590"/>
        <v>0</v>
      </c>
      <c r="K4721">
        <f>J4721*Weighting!$W$17</f>
        <v>0</v>
      </c>
      <c r="M4721" s="14"/>
    </row>
    <row r="4722" spans="1:25" x14ac:dyDescent="0.25">
      <c r="A4722" s="32" t="str">
        <f>IF(Weighting!$P$18&gt;0,B4722,"")</f>
        <v/>
      </c>
      <c r="B4722">
        <f>Weighting!$C$18</f>
        <v>1.893</v>
      </c>
      <c r="C4722">
        <f>Weighting!$F$18</f>
        <v>0</v>
      </c>
      <c r="D4722" t="b">
        <f>IF(C4722=1,'Data Transformation'!$G$3+0.5*'Data Transformation'!$W$25,IF(C4723=1,D4723-'Data Transformation'!$W$25,FALSE))</f>
        <v>0</v>
      </c>
      <c r="E4722" t="str">
        <f t="array" ref="E4722">IF(ISLOGICAL(D4722),"",FREQUENCY(IF('Data Transformation'!$B$425:$B$8425='Bin Analysis'!$B4707,'Data Transformation'!$G$425:$G$8425),D4722))</f>
        <v/>
      </c>
      <c r="F4722" t="str">
        <f t="shared" si="588"/>
        <v/>
      </c>
      <c r="G4722">
        <f>Weighting!$H$18</f>
        <v>0</v>
      </c>
      <c r="H4722">
        <f t="array" ref="H4722">FREQUENCY(IF('Data Transformation'!$B$4:$B$8425=B4707,'Data Transformation'!$G$4:$G$8425),'Bin Analysis'!$B4722)</f>
        <v>17</v>
      </c>
      <c r="I4722">
        <f t="shared" si="589"/>
        <v>0</v>
      </c>
      <c r="J4722">
        <f t="shared" si="590"/>
        <v>0</v>
      </c>
      <c r="K4722">
        <f>J4722*Weighting!$W$18</f>
        <v>0</v>
      </c>
      <c r="M4722" s="14"/>
    </row>
    <row r="4723" spans="1:25" x14ac:dyDescent="0.25">
      <c r="A4723" s="32" t="str">
        <f>IF(Weighting!$P$19&gt;0,B4723,"")</f>
        <v/>
      </c>
      <c r="B4723">
        <f>Weighting!$C$19</f>
        <v>2.024</v>
      </c>
      <c r="C4723">
        <f>Weighting!$F$19</f>
        <v>0</v>
      </c>
      <c r="D4723" t="b">
        <f>IF(C4723=1,'Data Transformation'!$G$3+0.5*'Data Transformation'!$W$25,IF(C4724=1,D4724-'Data Transformation'!$W$25,FALSE))</f>
        <v>0</v>
      </c>
      <c r="E4723" t="str">
        <f t="array" ref="E4723">IF(ISLOGICAL(D4723),"",FREQUENCY(IF('Data Transformation'!$B$425:$B$8425='Bin Analysis'!$B4707,'Data Transformation'!$G$425:$G$8425),D4723))</f>
        <v/>
      </c>
      <c r="F4723" t="str">
        <f t="shared" si="588"/>
        <v/>
      </c>
      <c r="G4723">
        <f>Weighting!$H$19</f>
        <v>0</v>
      </c>
      <c r="H4723">
        <f t="array" ref="H4723">FREQUENCY(IF('Data Transformation'!$B$4:$B$8425=B4707,'Data Transformation'!$G$4:$G$8425),'Bin Analysis'!$B4723)</f>
        <v>17</v>
      </c>
      <c r="I4723">
        <f t="shared" si="589"/>
        <v>0</v>
      </c>
      <c r="J4723">
        <f t="shared" si="590"/>
        <v>0</v>
      </c>
      <c r="K4723">
        <f>J4723*Weighting!$W$19</f>
        <v>0</v>
      </c>
      <c r="M4723" s="14"/>
    </row>
    <row r="4724" spans="1:25" x14ac:dyDescent="0.25">
      <c r="A4724" s="32" t="str">
        <f>IF(Weighting!$P$20&gt;0,B4724,"")</f>
        <v/>
      </c>
      <c r="B4724">
        <f>Weighting!$C$20</f>
        <v>2.1550000000000002</v>
      </c>
      <c r="C4724">
        <f>Weighting!$F$20</f>
        <v>0</v>
      </c>
      <c r="D4724" t="b">
        <f>IF(C4724=1,'Data Transformation'!$G$3+0.5*'Data Transformation'!$W$25,IF(C4725=1,D4725-'Data Transformation'!$W$25,FALSE))</f>
        <v>0</v>
      </c>
      <c r="E4724" t="str">
        <f t="array" ref="E4724">IF(ISLOGICAL(D4724),"",FREQUENCY(IF('Data Transformation'!$B$425:$B$8425='Bin Analysis'!$B4707,'Data Transformation'!$G$425:$G$8425),D4724))</f>
        <v/>
      </c>
      <c r="F4724" t="str">
        <f t="shared" si="588"/>
        <v/>
      </c>
      <c r="G4724">
        <f>Weighting!$H$20</f>
        <v>0</v>
      </c>
      <c r="H4724">
        <f t="array" ref="H4724">FREQUENCY(IF('Data Transformation'!$B$4:$B$8425=B4707,'Data Transformation'!$G$4:$G$8425),'Bin Analysis'!$B4724)</f>
        <v>17</v>
      </c>
      <c r="I4724">
        <f t="shared" si="589"/>
        <v>0</v>
      </c>
      <c r="J4724">
        <f t="shared" si="590"/>
        <v>0</v>
      </c>
      <c r="K4724">
        <f>J4724*Weighting!$W$20</f>
        <v>0</v>
      </c>
      <c r="M4724" s="14"/>
    </row>
    <row r="4725" spans="1:25" x14ac:dyDescent="0.25">
      <c r="A4725" s="32" t="str">
        <f>IF(Weighting!$P$21&gt;0,B4725,"")</f>
        <v/>
      </c>
      <c r="B4725">
        <f>Weighting!$C$21</f>
        <v>2.2860000000000005</v>
      </c>
      <c r="C4725">
        <f>Weighting!$F$21</f>
        <v>0</v>
      </c>
      <c r="D4725" t="b">
        <f>IF(C4725=1,'Data Transformation'!$G$3+0.5*'Data Transformation'!$W$25,IF(C4726=1,D4726-'Data Transformation'!$W$25,FALSE))</f>
        <v>0</v>
      </c>
      <c r="E4725" t="str">
        <f t="array" ref="E4725">IF(ISLOGICAL(D4725),"",FREQUENCY(IF('Data Transformation'!$B$425:$B$8425='Bin Analysis'!$B4707,'Data Transformation'!$G$425:$G$8425),D4725))</f>
        <v/>
      </c>
      <c r="F4725" t="str">
        <f t="shared" si="588"/>
        <v/>
      </c>
      <c r="G4725">
        <f>Weighting!$H$21</f>
        <v>0</v>
      </c>
      <c r="H4725">
        <f t="array" ref="H4725">FREQUENCY(IF('Data Transformation'!$B$4:$B$8425=B4707,'Data Transformation'!$G$4:$G$8425),'Bin Analysis'!$B4725)</f>
        <v>17</v>
      </c>
      <c r="I4725">
        <f t="shared" si="589"/>
        <v>0</v>
      </c>
      <c r="J4725">
        <f t="shared" si="590"/>
        <v>0</v>
      </c>
      <c r="K4725">
        <f>J4725*Weighting!$W$21</f>
        <v>0</v>
      </c>
      <c r="M4725" s="14"/>
    </row>
    <row r="4726" spans="1:25" x14ac:dyDescent="0.25">
      <c r="A4726" s="32" t="str">
        <f>IF(Weighting!$P$22&gt;0,B4726,"")</f>
        <v/>
      </c>
      <c r="B4726">
        <f>Weighting!$C$22</f>
        <v>2.4170000000000007</v>
      </c>
      <c r="C4726">
        <f>Weighting!$F$22</f>
        <v>0</v>
      </c>
      <c r="D4726" t="b">
        <f>IF(C4726=1,'Data Transformation'!$G$3+0.5*'Data Transformation'!$W$25,IF(C4727=1,D4727-'Data Transformation'!$W$25,FALSE))</f>
        <v>0</v>
      </c>
      <c r="E4726" t="str">
        <f t="array" ref="E4726">IF(ISLOGICAL(D4726),"",FREQUENCY(IF('Data Transformation'!$B$425:$B$8425='Bin Analysis'!$B4707,'Data Transformation'!$G$425:$G$8425),D4726))</f>
        <v/>
      </c>
      <c r="F4726" t="str">
        <f t="shared" si="588"/>
        <v/>
      </c>
      <c r="G4726">
        <f>Weighting!$H$22</f>
        <v>0</v>
      </c>
      <c r="H4726">
        <f t="array" ref="H4726">FREQUENCY(IF('Data Transformation'!$B$4:$B$8425=B4707,'Data Transformation'!$G$4:$G$8425),'Bin Analysis'!$B4726)</f>
        <v>17</v>
      </c>
      <c r="I4726">
        <f t="shared" si="589"/>
        <v>0</v>
      </c>
      <c r="J4726">
        <f t="shared" si="590"/>
        <v>0</v>
      </c>
      <c r="K4726">
        <f>J4726*Weighting!$W$22</f>
        <v>0</v>
      </c>
      <c r="M4726" s="14"/>
    </row>
    <row r="4727" spans="1:25" x14ac:dyDescent="0.25">
      <c r="A4727" s="32" t="str">
        <f>IF(Weighting!$P$23&gt;0,B4727,"")</f>
        <v/>
      </c>
      <c r="B4727">
        <f>Weighting!$C$23</f>
        <v>2.5480000000000009</v>
      </c>
      <c r="C4727">
        <f>Weighting!$F$23</f>
        <v>0</v>
      </c>
      <c r="D4727" t="b">
        <f>IF(C4727=1,'Data Transformation'!$G$3+0.5*'Data Transformation'!$W$25,IF(C4728=1,D4728-'Data Transformation'!$W$25,FALSE))</f>
        <v>0</v>
      </c>
      <c r="E4727" t="str">
        <f t="array" ref="E4727">IF(ISLOGICAL(D4727),"",FREQUENCY(IF('Data Transformation'!$B$425:$B$8425='Bin Analysis'!$B4707,'Data Transformation'!$G$425:$G$8425),D4727))</f>
        <v/>
      </c>
      <c r="F4727" t="str">
        <f t="shared" si="588"/>
        <v/>
      </c>
      <c r="G4727">
        <f>Weighting!$H$23</f>
        <v>0</v>
      </c>
      <c r="H4727">
        <f t="array" ref="H4727">FREQUENCY(IF('Data Transformation'!$B$4:$B$8425=B4707,'Data Transformation'!$G$4:$G$8425),'Bin Analysis'!$B4727)</f>
        <v>17</v>
      </c>
      <c r="I4727">
        <f t="shared" si="589"/>
        <v>0</v>
      </c>
      <c r="J4727">
        <f t="shared" si="590"/>
        <v>0</v>
      </c>
      <c r="K4727">
        <f>J4727*Weighting!$W$23</f>
        <v>0</v>
      </c>
      <c r="M4727" s="14"/>
    </row>
    <row r="4728" spans="1:25" x14ac:dyDescent="0.25">
      <c r="A4728" s="32" t="str">
        <f>IF(Weighting!$P$24&gt;0,B4728,"")</f>
        <v/>
      </c>
      <c r="B4728">
        <f>Weighting!$C$24</f>
        <v>2.6790000000000012</v>
      </c>
      <c r="C4728">
        <f>Weighting!$F$24</f>
        <v>0</v>
      </c>
      <c r="D4728" t="b">
        <f>IF(C4728=1,'Data Transformation'!$G$3+0.5*'Data Transformation'!$W$25,IF(C4729=1,D4729-'Data Transformation'!$W$25,FALSE))</f>
        <v>0</v>
      </c>
      <c r="E4728" t="str">
        <f t="array" ref="E4728">IF(ISLOGICAL(D4728),"",FREQUENCY(IF('Data Transformation'!$B$425:$B$8425='Bin Analysis'!$B4707,'Data Transformation'!$G$425:$G$8425),D4728))</f>
        <v/>
      </c>
      <c r="F4728" t="str">
        <f t="shared" si="588"/>
        <v/>
      </c>
      <c r="G4728">
        <f>Weighting!$H$24</f>
        <v>0</v>
      </c>
      <c r="H4728">
        <f t="array" ref="H4728">FREQUENCY(IF('Data Transformation'!$B$4:$B$8425=B4707,'Data Transformation'!$G$4:$G$8425),'Bin Analysis'!$B4728)</f>
        <v>17</v>
      </c>
      <c r="I4728">
        <f t="shared" si="589"/>
        <v>0</v>
      </c>
      <c r="J4728">
        <f t="shared" si="590"/>
        <v>0</v>
      </c>
      <c r="K4728">
        <f>J4728*Weighting!$W$24</f>
        <v>0</v>
      </c>
      <c r="M4728" s="14"/>
    </row>
    <row r="4729" spans="1:25" x14ac:dyDescent="0.25">
      <c r="A4729" s="32" t="str">
        <f>IF(Weighting!$P$25&gt;0,B4729,"")</f>
        <v/>
      </c>
      <c r="B4729">
        <f>Weighting!$C$25</f>
        <v>2.8100000000000014</v>
      </c>
      <c r="C4729">
        <f>Weighting!$F$25</f>
        <v>0</v>
      </c>
      <c r="D4729" t="b">
        <f>IF(C4729=1,'Data Transformation'!$G$3+0.5*'Data Transformation'!$W$25,IF(C4730=1,D4730-'Data Transformation'!$W$25,FALSE))</f>
        <v>0</v>
      </c>
      <c r="E4729" t="str">
        <f t="array" ref="E4729">IF(ISLOGICAL(D4729),"",FREQUENCY(IF('Data Transformation'!$B$425:$B$8425='Bin Analysis'!$B4707,'Data Transformation'!$G$425:$G$8425),D4729))</f>
        <v/>
      </c>
      <c r="F4729" t="str">
        <f t="shared" si="588"/>
        <v/>
      </c>
      <c r="G4729">
        <f>Weighting!$H$25</f>
        <v>0</v>
      </c>
      <c r="H4729">
        <f t="array" ref="H4729">FREQUENCY(IF('Data Transformation'!$B$4:$B$8425=B4707,'Data Transformation'!$G$4:$G$8425),'Bin Analysis'!$B4729)</f>
        <v>17</v>
      </c>
      <c r="I4729">
        <f t="shared" si="589"/>
        <v>0</v>
      </c>
      <c r="J4729">
        <f t="shared" si="590"/>
        <v>0</v>
      </c>
      <c r="K4729">
        <f>J4729*Weighting!$W$25</f>
        <v>0</v>
      </c>
      <c r="M4729" s="14"/>
    </row>
    <row r="4730" spans="1:25" x14ac:dyDescent="0.25">
      <c r="O4730"/>
      <c r="P4730"/>
      <c r="Q4730"/>
      <c r="R4730"/>
    </row>
    <row r="4731" spans="1:25" ht="23.25" x14ac:dyDescent="0.35">
      <c r="A4731" s="21" t="s">
        <v>0</v>
      </c>
      <c r="B4731" s="21">
        <f>IFERROR(VLOOKUP(C4731,'Data Transformation'!$L$6:$M$426,2,FALSE),"")</f>
        <v>197</v>
      </c>
      <c r="C4731" s="21">
        <f>C4707+1</f>
        <v>197</v>
      </c>
      <c r="D4731" s="21"/>
      <c r="E4731" s="21"/>
      <c r="F4731" s="21"/>
      <c r="G4731" s="21"/>
      <c r="H4731" s="22"/>
      <c r="I4731" s="22"/>
      <c r="J4731" s="22"/>
      <c r="K4731" s="21"/>
      <c r="L4731" s="21">
        <f>B4731</f>
        <v>197</v>
      </c>
      <c r="M4731" s="23">
        <f>INDEX('Data Transformation'!$O$4:$O$424,MATCH($B4731,'Data Transformation'!$M$4:$M$424,0),MATCH($M$2,'Data Transformation'!$O$3,0))</f>
        <v>20</v>
      </c>
      <c r="N4731" s="27">
        <f>IF('Input and Summary Results'!$J$16="minimum",'Bin Analysis'!X4732/(M4731-1),'Bin Analysis'!Y4731/('Bin Analysis'!M4731-1))</f>
        <v>0</v>
      </c>
      <c r="O4731" s="27">
        <f>IF(M4731=FALSE,NA(),(VLOOKUP(1,C4734:K4753,4,FALSE))/(M4731-1))</f>
        <v>0.73684210526315785</v>
      </c>
      <c r="P4731" s="27">
        <f>IF(M4731=FALSE,NA(),SUM(J4734:J4753)/Weighting!$S$5)</f>
        <v>0.6</v>
      </c>
      <c r="Q4731" s="27">
        <f>IF(M4731=FALSE,NA(),SUM(K4734:K4753)/Weighting!$S$6)</f>
        <v>0.52173913043478259</v>
      </c>
      <c r="R4731" s="27">
        <f>IF(M4731=FALSE,NA(),(VLOOKUP(1,G4734:K4753,3,FALSE))/(M4731-1))</f>
        <v>0.10526315789473684</v>
      </c>
      <c r="S4731" s="22" t="str">
        <f>IF(M4731=FALSE,NA(),IF(SUM(J4734:J4753)=2,"yes","no"))</f>
        <v>no</v>
      </c>
      <c r="X4731" s="2" cm="2">
        <f t="array" ref="X4731:X4732">FREQUENCY(IF('Data Transformation'!$B$425:$B$6424='Bin Analysis'!L4731,'Data Transformation'!$G$425:$G$6424),'Data Transformation'!$U$11)</f>
        <v>19</v>
      </c>
      <c r="Y4731" s="2" cm="2">
        <f t="array" ref="Y4731:Y4732">FREQUENCY(IF('Data Transformation'!$B$425:$B$6424='Bin Analysis'!L4731,'Data Transformation'!$G$425:$G$6424),'Data Transformation'!$U$12)</f>
        <v>5</v>
      </c>
    </row>
    <row r="4732" spans="1:25" x14ac:dyDescent="0.25">
      <c r="A4732" s="14" t="s">
        <v>67</v>
      </c>
      <c r="B4732" t="s">
        <v>47</v>
      </c>
      <c r="C4732" t="s">
        <v>5</v>
      </c>
      <c r="D4732" t="s">
        <v>100</v>
      </c>
      <c r="E4732" t="s">
        <v>101</v>
      </c>
      <c r="F4732" t="s">
        <v>102</v>
      </c>
      <c r="G4732" t="s">
        <v>70</v>
      </c>
      <c r="H4732" t="s">
        <v>31</v>
      </c>
      <c r="I4732" t="s">
        <v>32</v>
      </c>
      <c r="J4732" t="s">
        <v>46</v>
      </c>
      <c r="K4732" s="14" t="s">
        <v>45</v>
      </c>
      <c r="M4732" s="14"/>
      <c r="X4732" s="2">
        <v>0</v>
      </c>
      <c r="Y4732" s="2">
        <v>14</v>
      </c>
    </row>
    <row r="4733" spans="1:25" x14ac:dyDescent="0.25">
      <c r="A4733" s="32"/>
      <c r="D4733" t="b">
        <f>IF(C4733=1,'Data Transformation'!$G$3+0.5*'Data Transformation'!$W$25,IF(C4734=1,D4734-'Data Transformation'!$W$25,FALSE))</f>
        <v>0</v>
      </c>
      <c r="E4733" t="str">
        <f t="array" ref="E4733">IF(ISLOGICAL(D4733),"",FREQUENCY(IF('Data Transformation'!$B$425:$B$8425='Bin Analysis'!$B4731,'Data Transformation'!$G$425:$G$8425),D4733))</f>
        <v/>
      </c>
      <c r="F4733" t="str">
        <f>IF(ISLOGICAL(D4733),"",E4733-E4732)</f>
        <v/>
      </c>
      <c r="M4733" s="14"/>
    </row>
    <row r="4734" spans="1:25" x14ac:dyDescent="0.25">
      <c r="A4734" s="32">
        <f>IF(Weighting!$P$6&gt;0,B4734,"")</f>
        <v>0.32100000000000001</v>
      </c>
      <c r="B4734">
        <f>Weighting!$C$6</f>
        <v>0.32100000000000001</v>
      </c>
      <c r="C4734">
        <f>Weighting!$F$6</f>
        <v>0</v>
      </c>
      <c r="D4734" t="b">
        <f>IF(C4734=1,'Data Transformation'!$G$3+0.5*'Data Transformation'!$W$25,IF(C4735=1,D4735-'Data Transformation'!$W$25,FALSE))</f>
        <v>0</v>
      </c>
      <c r="E4734" t="str">
        <f t="array" ref="E4734">IF(ISLOGICAL(D4734),"",FREQUENCY(IF('Data Transformation'!$B$425:$B$8425='Bin Analysis'!$B4731,'Data Transformation'!$G$425:$G$8425),D4734))</f>
        <v/>
      </c>
      <c r="F4734" t="str">
        <f>IF(ISLOGICAL(D4734),"",E4734-E4733)</f>
        <v/>
      </c>
      <c r="G4734">
        <f>Weighting!$H$6</f>
        <v>1</v>
      </c>
      <c r="H4734">
        <f t="array" ref="H4734">FREQUENCY(IF('Data Transformation'!$B$4:$B$8425=B4731,'Data Transformation'!$G$4:$G$8425),'Bin Analysis'!$B4734)</f>
        <v>2</v>
      </c>
      <c r="I4734">
        <f>H4734-H4733</f>
        <v>2</v>
      </c>
      <c r="J4734">
        <f>IF(I4734=0,0,1)</f>
        <v>1</v>
      </c>
      <c r="K4734">
        <f>J4734*Weighting!$W$6</f>
        <v>1</v>
      </c>
      <c r="M4734" s="14"/>
    </row>
    <row r="4735" spans="1:25" x14ac:dyDescent="0.25">
      <c r="A4735" s="32">
        <f>IF(Weighting!$P$7&gt;0,B4735,"")</f>
        <v>0.45200000000000001</v>
      </c>
      <c r="B4735">
        <f>Weighting!$C$7</f>
        <v>0.45200000000000001</v>
      </c>
      <c r="C4735">
        <f>Weighting!$F$7</f>
        <v>0</v>
      </c>
      <c r="D4735" t="b">
        <f>IF(C4735=1,'Data Transformation'!$G$3+0.5*'Data Transformation'!$W$25,IF(C4736=1,D4736-'Data Transformation'!$W$25,FALSE))</f>
        <v>0</v>
      </c>
      <c r="E4735" t="str">
        <f t="array" ref="E4735">IF(ISLOGICAL(D4735),"",FREQUENCY(IF('Data Transformation'!$B$425:$B$8425='Bin Analysis'!$B4731,'Data Transformation'!$G$425:$G$8425),D4735))</f>
        <v/>
      </c>
      <c r="F4735" t="str">
        <f t="shared" ref="F4735:F4753" si="591">IF(ISLOGICAL(D4735),"",E4735-E4734)</f>
        <v/>
      </c>
      <c r="G4735">
        <f>Weighting!$H$7</f>
        <v>0</v>
      </c>
      <c r="H4735">
        <f t="array" ref="H4735">FREQUENCY(IF('Data Transformation'!$B$4:$B$8425=B4731,'Data Transformation'!$G$4:$G$8425),'Bin Analysis'!$B4735)</f>
        <v>2</v>
      </c>
      <c r="I4735">
        <f t="shared" ref="I4735:I4753" si="592">H4735-H4734</f>
        <v>0</v>
      </c>
      <c r="J4735">
        <f>IF(I4735=0,0,1)</f>
        <v>0</v>
      </c>
      <c r="K4735">
        <f>J4735*Weighting!$W$7</f>
        <v>0</v>
      </c>
      <c r="M4735" s="14"/>
    </row>
    <row r="4736" spans="1:25" x14ac:dyDescent="0.25">
      <c r="A4736" s="32">
        <f>IF(Weighting!$P$8&gt;0,B4736,"")</f>
        <v>0.58299999999999996</v>
      </c>
      <c r="B4736">
        <f>Weighting!$C$8</f>
        <v>0.58299999999999996</v>
      </c>
      <c r="C4736">
        <f>Weighting!$F$8</f>
        <v>0</v>
      </c>
      <c r="D4736" t="b">
        <f>IF(C4736=1,'Data Transformation'!$G$3+0.5*'Data Transformation'!$W$25,IF(C4737=1,D4737-'Data Transformation'!$W$25,FALSE))</f>
        <v>0</v>
      </c>
      <c r="E4736" t="str">
        <f t="array" ref="E4736">IF(ISLOGICAL(D4736),"",FREQUENCY(IF('Data Transformation'!$B$425:$B$8425='Bin Analysis'!$B4731,'Data Transformation'!$G$425:$G$8425),D4736))</f>
        <v/>
      </c>
      <c r="F4736" t="str">
        <f t="shared" si="591"/>
        <v/>
      </c>
      <c r="G4736">
        <f>Weighting!$H$8</f>
        <v>0</v>
      </c>
      <c r="H4736">
        <f t="array" ref="H4736">FREQUENCY(IF('Data Transformation'!$B$4:$B$8425=B4731,'Data Transformation'!$G$4:$G$8425),'Bin Analysis'!$B4736)</f>
        <v>3</v>
      </c>
      <c r="I4736">
        <f t="shared" si="592"/>
        <v>1</v>
      </c>
      <c r="J4736">
        <f t="shared" ref="J4736:J4753" si="593">IF(I4736=0,0,1)</f>
        <v>1</v>
      </c>
      <c r="K4736">
        <f>J4736*Weighting!$W$8</f>
        <v>3</v>
      </c>
      <c r="M4736" s="14"/>
    </row>
    <row r="4737" spans="1:13" x14ac:dyDescent="0.25">
      <c r="A4737" s="32">
        <f>IF(Weighting!$P$9&gt;0,B4737,"")</f>
        <v>0.71399999999999997</v>
      </c>
      <c r="B4737" s="50">
        <f>Weighting!$C$9</f>
        <v>0.71399999999999997</v>
      </c>
      <c r="C4737">
        <f>Weighting!$F$9</f>
        <v>0</v>
      </c>
      <c r="D4737" t="b">
        <f>IF(C4737=1,'Data Transformation'!$G$3+0.5*'Data Transformation'!$W$25,IF(C4738=1,D4738-'Data Transformation'!$W$25,FALSE))</f>
        <v>0</v>
      </c>
      <c r="E4737" t="str">
        <f t="array" ref="E4737">IF(ISLOGICAL(D4737),"",FREQUENCY(IF('Data Transformation'!$B$425:$B$8425='Bin Analysis'!$B4731,'Data Transformation'!$G$425:$G$8425),D4737))</f>
        <v/>
      </c>
      <c r="F4737" t="str">
        <f t="shared" si="591"/>
        <v/>
      </c>
      <c r="G4737">
        <f>Weighting!$H$9</f>
        <v>0</v>
      </c>
      <c r="H4737">
        <f t="array" ref="H4737">FREQUENCY(IF('Data Transformation'!$B$4:$B$8425=B4731,'Data Transformation'!$G$4:$G$8425),'Bin Analysis'!$B4737)</f>
        <v>3</v>
      </c>
      <c r="I4737">
        <f t="shared" si="592"/>
        <v>0</v>
      </c>
      <c r="J4737">
        <f t="shared" si="593"/>
        <v>0</v>
      </c>
      <c r="K4737">
        <f>J4737*Weighting!$W$9</f>
        <v>0</v>
      </c>
      <c r="M4737" s="14"/>
    </row>
    <row r="4738" spans="1:13" x14ac:dyDescent="0.25">
      <c r="A4738" s="32">
        <f>IF(Weighting!$P$10&gt;0,B4738,"")</f>
        <v>0.84499999999999997</v>
      </c>
      <c r="B4738">
        <f>Weighting!$C$10</f>
        <v>0.84499999999999997</v>
      </c>
      <c r="C4738">
        <f>Weighting!$F$10</f>
        <v>0</v>
      </c>
      <c r="D4738" t="b">
        <f>IF(C4738=1,'Data Transformation'!$G$3+0.5*'Data Transformation'!$W$25,IF(C4739=1,D4739-'Data Transformation'!$W$25,FALSE))</f>
        <v>0</v>
      </c>
      <c r="E4738" t="str">
        <f t="array" ref="E4738">IF(ISLOGICAL(D4738),"",FREQUENCY(IF('Data Transformation'!$B$425:$B$8425='Bin Analysis'!$B4731,'Data Transformation'!$G$425:$G$8425),D4738))</f>
        <v/>
      </c>
      <c r="F4738" t="str">
        <f t="shared" si="591"/>
        <v/>
      </c>
      <c r="G4738">
        <f>Weighting!$H$10</f>
        <v>0</v>
      </c>
      <c r="H4738">
        <f t="array" ref="H4738">FREQUENCY(IF('Data Transformation'!$B$4:$B$8425=B4731,'Data Transformation'!$G$4:$G$8425),'Bin Analysis'!$B4738)</f>
        <v>5</v>
      </c>
      <c r="I4738">
        <f t="shared" si="592"/>
        <v>2</v>
      </c>
      <c r="J4738">
        <f t="shared" si="593"/>
        <v>1</v>
      </c>
      <c r="K4738">
        <f>J4738*Weighting!$W$10</f>
        <v>3</v>
      </c>
      <c r="M4738" s="14"/>
    </row>
    <row r="4739" spans="1:13" x14ac:dyDescent="0.25">
      <c r="A4739" s="32">
        <f>IF(Weighting!$P$11&gt;0,B4739,"")</f>
        <v>0.97599999999999998</v>
      </c>
      <c r="B4739">
        <f>Weighting!$C$11</f>
        <v>0.97599999999999998</v>
      </c>
      <c r="C4739">
        <f>Weighting!$F$11</f>
        <v>0</v>
      </c>
      <c r="D4739">
        <f>IF(C4739=1,'Data Transformation'!$G$3+0.5*'Data Transformation'!$W$25,IF(C4740=1,D4740-'Data Transformation'!$W$25,FALSE))</f>
        <v>0.86899999999999999</v>
      </c>
      <c r="E4739">
        <f t="array" ref="E4739">IF(ISLOGICAL(D4739),"",FREQUENCY(IF('Data Transformation'!$B$425:$B$8425='Bin Analysis'!$B4731,'Data Transformation'!$G$425:$G$8425),D4739))</f>
        <v>5</v>
      </c>
      <c r="F4739" t="e">
        <f t="shared" si="591"/>
        <v>#VALUE!</v>
      </c>
      <c r="G4739">
        <f>Weighting!$H$11</f>
        <v>0</v>
      </c>
      <c r="H4739">
        <f t="array" ref="H4739">FREQUENCY(IF('Data Transformation'!$B$4:$B$8425=B4731,'Data Transformation'!$G$4:$G$8425),'Bin Analysis'!$B4739)</f>
        <v>7</v>
      </c>
      <c r="I4739">
        <f t="shared" si="592"/>
        <v>2</v>
      </c>
      <c r="J4739">
        <f t="shared" si="593"/>
        <v>1</v>
      </c>
      <c r="K4739">
        <f>J4739*Weighting!$W$11</f>
        <v>2</v>
      </c>
      <c r="M4739" s="14"/>
    </row>
    <row r="4740" spans="1:13" x14ac:dyDescent="0.25">
      <c r="A4740" s="32">
        <f>IF(Weighting!$P$12&gt;0,B4740,"")</f>
        <v>1.107</v>
      </c>
      <c r="B4740">
        <f>Weighting!$C$12</f>
        <v>1.107</v>
      </c>
      <c r="C4740">
        <f>Weighting!$F$12</f>
        <v>1</v>
      </c>
      <c r="D4740">
        <f>IF(C4740=1,'Data Transformation'!$G$3+0.5*'Data Transformation'!$W$25,IF(C4741=1,D4741-'Data Transformation'!$W$25,FALSE))</f>
        <v>1.131</v>
      </c>
      <c r="E4740">
        <f t="array" ref="E4740">IF(ISLOGICAL(D4740),"",FREQUENCY(IF('Data Transformation'!$B$425:$B$8425='Bin Analysis'!$B4731,'Data Transformation'!$G$425:$G$8425),D4740))</f>
        <v>19</v>
      </c>
      <c r="F4740">
        <f t="shared" si="591"/>
        <v>14</v>
      </c>
      <c r="G4740">
        <f>Weighting!$H$12</f>
        <v>0</v>
      </c>
      <c r="H4740">
        <f t="array" ref="H4740">FREQUENCY(IF('Data Transformation'!$B$4:$B$8425=B4731,'Data Transformation'!$G$4:$G$8425),'Bin Analysis'!$B4740)</f>
        <v>19</v>
      </c>
      <c r="I4740">
        <f t="shared" si="592"/>
        <v>12</v>
      </c>
      <c r="J4740">
        <f t="shared" si="593"/>
        <v>1</v>
      </c>
      <c r="K4740">
        <f>J4740*Weighting!$W$12</f>
        <v>1</v>
      </c>
      <c r="M4740" s="14"/>
    </row>
    <row r="4741" spans="1:13" x14ac:dyDescent="0.25">
      <c r="A4741" s="32">
        <f>IF(Weighting!$P$13&gt;0,B4741,"")</f>
        <v>1.238</v>
      </c>
      <c r="B4741">
        <f>Weighting!$C$13</f>
        <v>1.238</v>
      </c>
      <c r="C4741">
        <f>Weighting!$F$13</f>
        <v>0</v>
      </c>
      <c r="D4741" t="b">
        <f>IF(C4741=1,'Data Transformation'!$G$3+0.5*'Data Transformation'!$W$25,IF(C4742=1,D4742-'Data Transformation'!$W$25,FALSE))</f>
        <v>0</v>
      </c>
      <c r="E4741" t="str">
        <f t="array" ref="E4741">IF(ISLOGICAL(D4741),"",FREQUENCY(IF('Data Transformation'!$B$425:$B$8425='Bin Analysis'!$B4731,'Data Transformation'!$G$425:$G$8425),D4741))</f>
        <v/>
      </c>
      <c r="F4741" t="str">
        <f t="shared" si="591"/>
        <v/>
      </c>
      <c r="G4741">
        <f>Weighting!$H$13</f>
        <v>0</v>
      </c>
      <c r="H4741">
        <f t="array" ref="H4741">FREQUENCY(IF('Data Transformation'!$B$4:$B$8425=B4731,'Data Transformation'!$G$4:$G$8425),'Bin Analysis'!$B4741)</f>
        <v>20</v>
      </c>
      <c r="I4741">
        <f t="shared" si="592"/>
        <v>1</v>
      </c>
      <c r="J4741">
        <f t="shared" si="593"/>
        <v>1</v>
      </c>
      <c r="K4741">
        <f>J4741*Weighting!$W$13</f>
        <v>2</v>
      </c>
      <c r="M4741" s="14"/>
    </row>
    <row r="4742" spans="1:13" x14ac:dyDescent="0.25">
      <c r="A4742" s="32">
        <f>IF(Weighting!$P$14&gt;0,B4742,"")</f>
        <v>1.369</v>
      </c>
      <c r="B4742">
        <f>Weighting!$C$14</f>
        <v>1.369</v>
      </c>
      <c r="C4742">
        <f>Weighting!$F$14</f>
        <v>0</v>
      </c>
      <c r="D4742" t="b">
        <f>IF(C4742=1,'Data Transformation'!$G$3+0.5*'Data Transformation'!$W$25,IF(C4743=1,D4743-'Data Transformation'!$W$25,FALSE))</f>
        <v>0</v>
      </c>
      <c r="E4742" t="str">
        <f t="array" ref="E4742">IF(ISLOGICAL(D4742),"",FREQUENCY(IF('Data Transformation'!$B$425:$B$8425='Bin Analysis'!$B4731,'Data Transformation'!$G$425:$G$8425),D4742))</f>
        <v/>
      </c>
      <c r="F4742" t="str">
        <f t="shared" si="591"/>
        <v/>
      </c>
      <c r="G4742">
        <f>Weighting!$H$14</f>
        <v>0</v>
      </c>
      <c r="H4742">
        <f t="array" ref="H4742">FREQUENCY(IF('Data Transformation'!$B$4:$B$8425=B4731,'Data Transformation'!$G$4:$G$8425),'Bin Analysis'!$B4742)</f>
        <v>20</v>
      </c>
      <c r="I4742">
        <f t="shared" si="592"/>
        <v>0</v>
      </c>
      <c r="J4742">
        <f t="shared" si="593"/>
        <v>0</v>
      </c>
      <c r="K4742">
        <f>J4742*Weighting!$W$14</f>
        <v>0</v>
      </c>
      <c r="M4742" s="14"/>
    </row>
    <row r="4743" spans="1:13" x14ac:dyDescent="0.25">
      <c r="A4743" s="32">
        <f>IF(Weighting!$P$15&gt;0,B4743,"")</f>
        <v>1.5000009999999999</v>
      </c>
      <c r="B4743">
        <f>Weighting!$C$15</f>
        <v>1.5000009999999999</v>
      </c>
      <c r="C4743">
        <f>Weighting!$F$15</f>
        <v>0</v>
      </c>
      <c r="D4743" t="b">
        <f>IF(C4743=1,'Data Transformation'!$G$3+0.5*'Data Transformation'!$W$25,IF(C4744=1,D4744-'Data Transformation'!$W$25,FALSE))</f>
        <v>0</v>
      </c>
      <c r="E4743" t="str">
        <f t="array" ref="E4743">IF(ISLOGICAL(D4743),"",FREQUENCY(IF('Data Transformation'!$B$425:$B$8425='Bin Analysis'!$B4731,'Data Transformation'!$G$425:$G$8425),D4743))</f>
        <v/>
      </c>
      <c r="F4743" t="str">
        <f t="shared" si="591"/>
        <v/>
      </c>
      <c r="G4743">
        <f>Weighting!$H$15</f>
        <v>0</v>
      </c>
      <c r="H4743">
        <f t="array" ref="H4743">FREQUENCY(IF('Data Transformation'!$B$4:$B$8425=B4731,'Data Transformation'!$G$4:$G$8425),'Bin Analysis'!$B4743)</f>
        <v>20</v>
      </c>
      <c r="I4743">
        <f t="shared" si="592"/>
        <v>0</v>
      </c>
      <c r="J4743">
        <f t="shared" si="593"/>
        <v>0</v>
      </c>
      <c r="K4743">
        <f>J4743*Weighting!$W$15</f>
        <v>0</v>
      </c>
      <c r="M4743" s="14"/>
    </row>
    <row r="4744" spans="1:13" x14ac:dyDescent="0.25">
      <c r="A4744" s="32" t="str">
        <f>IF(Weighting!$P$16&gt;0,B4744,"")</f>
        <v/>
      </c>
      <c r="B4744">
        <f>Weighting!$C$16</f>
        <v>1.631</v>
      </c>
      <c r="C4744">
        <f>Weighting!$F$16</f>
        <v>0</v>
      </c>
      <c r="D4744" t="b">
        <f>IF(C4744=1,'Data Transformation'!$G$3+0.5*'Data Transformation'!$W$25,IF(C4745=1,D4745-'Data Transformation'!$W$25,FALSE))</f>
        <v>0</v>
      </c>
      <c r="E4744" t="str">
        <f t="array" ref="E4744">IF(ISLOGICAL(D4744),"",FREQUENCY(IF('Data Transformation'!$B$425:$B$8425='Bin Analysis'!$B4731,'Data Transformation'!$G$425:$G$8425),D4744))</f>
        <v/>
      </c>
      <c r="F4744" t="str">
        <f t="shared" si="591"/>
        <v/>
      </c>
      <c r="G4744">
        <f>Weighting!$H$16</f>
        <v>0</v>
      </c>
      <c r="H4744">
        <f t="array" ref="H4744">FREQUENCY(IF('Data Transformation'!$B$4:$B$8425=B4731,'Data Transformation'!$G$4:$G$8425),'Bin Analysis'!$B4744)</f>
        <v>20</v>
      </c>
      <c r="I4744">
        <f t="shared" si="592"/>
        <v>0</v>
      </c>
      <c r="J4744">
        <f t="shared" si="593"/>
        <v>0</v>
      </c>
      <c r="K4744">
        <f>J4744*Weighting!$W$16</f>
        <v>0</v>
      </c>
      <c r="M4744" s="14"/>
    </row>
    <row r="4745" spans="1:13" x14ac:dyDescent="0.25">
      <c r="A4745" s="32" t="str">
        <f>IF(Weighting!$P$17&gt;0,B4745,"")</f>
        <v/>
      </c>
      <c r="B4745">
        <f>Weighting!$C$17</f>
        <v>1.762</v>
      </c>
      <c r="C4745">
        <f>Weighting!$F$17</f>
        <v>0</v>
      </c>
      <c r="D4745" t="b">
        <f>IF(C4745=1,'Data Transformation'!$G$3+0.5*'Data Transformation'!$W$25,IF(C4746=1,D4746-'Data Transformation'!$W$25,FALSE))</f>
        <v>0</v>
      </c>
      <c r="E4745" t="str">
        <f t="array" ref="E4745">IF(ISLOGICAL(D4745),"",FREQUENCY(IF('Data Transformation'!$B$425:$B$8425='Bin Analysis'!$B4731,'Data Transformation'!$G$425:$G$8425),D4745))</f>
        <v/>
      </c>
      <c r="F4745" t="str">
        <f t="shared" si="591"/>
        <v/>
      </c>
      <c r="G4745">
        <f>Weighting!$H$17</f>
        <v>0</v>
      </c>
      <c r="H4745">
        <f t="array" ref="H4745">FREQUENCY(IF('Data Transformation'!$B$4:$B$8425=B4731,'Data Transformation'!$G$4:$G$8425),'Bin Analysis'!$B4745)</f>
        <v>20</v>
      </c>
      <c r="I4745">
        <f t="shared" si="592"/>
        <v>0</v>
      </c>
      <c r="J4745">
        <f t="shared" si="593"/>
        <v>0</v>
      </c>
      <c r="K4745">
        <f>J4745*Weighting!$W$17</f>
        <v>0</v>
      </c>
      <c r="M4745" s="14"/>
    </row>
    <row r="4746" spans="1:13" x14ac:dyDescent="0.25">
      <c r="A4746" s="32" t="str">
        <f>IF(Weighting!$P$18&gt;0,B4746,"")</f>
        <v/>
      </c>
      <c r="B4746">
        <f>Weighting!$C$18</f>
        <v>1.893</v>
      </c>
      <c r="C4746">
        <f>Weighting!$F$18</f>
        <v>0</v>
      </c>
      <c r="D4746" t="b">
        <f>IF(C4746=1,'Data Transformation'!$G$3+0.5*'Data Transformation'!$W$25,IF(C4747=1,D4747-'Data Transformation'!$W$25,FALSE))</f>
        <v>0</v>
      </c>
      <c r="E4746" t="str">
        <f t="array" ref="E4746">IF(ISLOGICAL(D4746),"",FREQUENCY(IF('Data Transformation'!$B$425:$B$8425='Bin Analysis'!$B4731,'Data Transformation'!$G$425:$G$8425),D4746))</f>
        <v/>
      </c>
      <c r="F4746" t="str">
        <f t="shared" si="591"/>
        <v/>
      </c>
      <c r="G4746">
        <f>Weighting!$H$18</f>
        <v>0</v>
      </c>
      <c r="H4746">
        <f t="array" ref="H4746">FREQUENCY(IF('Data Transformation'!$B$4:$B$8425=B4731,'Data Transformation'!$G$4:$G$8425),'Bin Analysis'!$B4746)</f>
        <v>20</v>
      </c>
      <c r="I4746">
        <f t="shared" si="592"/>
        <v>0</v>
      </c>
      <c r="J4746">
        <f t="shared" si="593"/>
        <v>0</v>
      </c>
      <c r="K4746">
        <f>J4746*Weighting!$W$18</f>
        <v>0</v>
      </c>
      <c r="M4746" s="14"/>
    </row>
    <row r="4747" spans="1:13" x14ac:dyDescent="0.25">
      <c r="A4747" s="32" t="str">
        <f>IF(Weighting!$P$19&gt;0,B4747,"")</f>
        <v/>
      </c>
      <c r="B4747">
        <f>Weighting!$C$19</f>
        <v>2.024</v>
      </c>
      <c r="C4747">
        <f>Weighting!$F$19</f>
        <v>0</v>
      </c>
      <c r="D4747" t="b">
        <f>IF(C4747=1,'Data Transformation'!$G$3+0.5*'Data Transformation'!$W$25,IF(C4748=1,D4748-'Data Transformation'!$W$25,FALSE))</f>
        <v>0</v>
      </c>
      <c r="E4747" t="str">
        <f t="array" ref="E4747">IF(ISLOGICAL(D4747),"",FREQUENCY(IF('Data Transformation'!$B$425:$B$8425='Bin Analysis'!$B4731,'Data Transformation'!$G$425:$G$8425),D4747))</f>
        <v/>
      </c>
      <c r="F4747" t="str">
        <f t="shared" si="591"/>
        <v/>
      </c>
      <c r="G4747">
        <f>Weighting!$H$19</f>
        <v>0</v>
      </c>
      <c r="H4747">
        <f t="array" ref="H4747">FREQUENCY(IF('Data Transformation'!$B$4:$B$8425=B4731,'Data Transformation'!$G$4:$G$8425),'Bin Analysis'!$B4747)</f>
        <v>20</v>
      </c>
      <c r="I4747">
        <f t="shared" si="592"/>
        <v>0</v>
      </c>
      <c r="J4747">
        <f t="shared" si="593"/>
        <v>0</v>
      </c>
      <c r="K4747">
        <f>J4747*Weighting!$W$19</f>
        <v>0</v>
      </c>
      <c r="M4747" s="14"/>
    </row>
    <row r="4748" spans="1:13" x14ac:dyDescent="0.25">
      <c r="A4748" s="32" t="str">
        <f>IF(Weighting!$P$20&gt;0,B4748,"")</f>
        <v/>
      </c>
      <c r="B4748">
        <f>Weighting!$C$20</f>
        <v>2.1550000000000002</v>
      </c>
      <c r="C4748">
        <f>Weighting!$F$20</f>
        <v>0</v>
      </c>
      <c r="D4748" t="b">
        <f>IF(C4748=1,'Data Transformation'!$G$3+0.5*'Data Transformation'!$W$25,IF(C4749=1,D4749-'Data Transformation'!$W$25,FALSE))</f>
        <v>0</v>
      </c>
      <c r="E4748" t="str">
        <f t="array" ref="E4748">IF(ISLOGICAL(D4748),"",FREQUENCY(IF('Data Transformation'!$B$425:$B$8425='Bin Analysis'!$B4731,'Data Transformation'!$G$425:$G$8425),D4748))</f>
        <v/>
      </c>
      <c r="F4748" t="str">
        <f t="shared" si="591"/>
        <v/>
      </c>
      <c r="G4748">
        <f>Weighting!$H$20</f>
        <v>0</v>
      </c>
      <c r="H4748">
        <f t="array" ref="H4748">FREQUENCY(IF('Data Transformation'!$B$4:$B$8425=B4731,'Data Transformation'!$G$4:$G$8425),'Bin Analysis'!$B4748)</f>
        <v>20</v>
      </c>
      <c r="I4748">
        <f t="shared" si="592"/>
        <v>0</v>
      </c>
      <c r="J4748">
        <f t="shared" si="593"/>
        <v>0</v>
      </c>
      <c r="K4748">
        <f>J4748*Weighting!$W$20</f>
        <v>0</v>
      </c>
      <c r="M4748" s="14"/>
    </row>
    <row r="4749" spans="1:13" x14ac:dyDescent="0.25">
      <c r="A4749" s="32" t="str">
        <f>IF(Weighting!$P$21&gt;0,B4749,"")</f>
        <v/>
      </c>
      <c r="B4749">
        <f>Weighting!$C$21</f>
        <v>2.2860000000000005</v>
      </c>
      <c r="C4749">
        <f>Weighting!$F$21</f>
        <v>0</v>
      </c>
      <c r="D4749" t="b">
        <f>IF(C4749=1,'Data Transformation'!$G$3+0.5*'Data Transformation'!$W$25,IF(C4750=1,D4750-'Data Transformation'!$W$25,FALSE))</f>
        <v>0</v>
      </c>
      <c r="E4749" t="str">
        <f t="array" ref="E4749">IF(ISLOGICAL(D4749),"",FREQUENCY(IF('Data Transformation'!$B$425:$B$8425='Bin Analysis'!$B4731,'Data Transformation'!$G$425:$G$8425),D4749))</f>
        <v/>
      </c>
      <c r="F4749" t="str">
        <f t="shared" si="591"/>
        <v/>
      </c>
      <c r="G4749">
        <f>Weighting!$H$21</f>
        <v>0</v>
      </c>
      <c r="H4749">
        <f t="array" ref="H4749">FREQUENCY(IF('Data Transformation'!$B$4:$B$8425=B4731,'Data Transformation'!$G$4:$G$8425),'Bin Analysis'!$B4749)</f>
        <v>20</v>
      </c>
      <c r="I4749">
        <f t="shared" si="592"/>
        <v>0</v>
      </c>
      <c r="J4749">
        <f t="shared" si="593"/>
        <v>0</v>
      </c>
      <c r="K4749">
        <f>J4749*Weighting!$W$21</f>
        <v>0</v>
      </c>
      <c r="M4749" s="14"/>
    </row>
    <row r="4750" spans="1:13" x14ac:dyDescent="0.25">
      <c r="A4750" s="32" t="str">
        <f>IF(Weighting!$P$22&gt;0,B4750,"")</f>
        <v/>
      </c>
      <c r="B4750">
        <f>Weighting!$C$22</f>
        <v>2.4170000000000007</v>
      </c>
      <c r="C4750">
        <f>Weighting!$F$22</f>
        <v>0</v>
      </c>
      <c r="D4750" t="b">
        <f>IF(C4750=1,'Data Transformation'!$G$3+0.5*'Data Transformation'!$W$25,IF(C4751=1,D4751-'Data Transformation'!$W$25,FALSE))</f>
        <v>0</v>
      </c>
      <c r="E4750" t="str">
        <f t="array" ref="E4750">IF(ISLOGICAL(D4750),"",FREQUENCY(IF('Data Transformation'!$B$425:$B$8425='Bin Analysis'!$B4731,'Data Transformation'!$G$425:$G$8425),D4750))</f>
        <v/>
      </c>
      <c r="F4750" t="str">
        <f t="shared" si="591"/>
        <v/>
      </c>
      <c r="G4750">
        <f>Weighting!$H$22</f>
        <v>0</v>
      </c>
      <c r="H4750">
        <f t="array" ref="H4750">FREQUENCY(IF('Data Transformation'!$B$4:$B$8425=B4731,'Data Transformation'!$G$4:$G$8425),'Bin Analysis'!$B4750)</f>
        <v>20</v>
      </c>
      <c r="I4750">
        <f t="shared" si="592"/>
        <v>0</v>
      </c>
      <c r="J4750">
        <f t="shared" si="593"/>
        <v>0</v>
      </c>
      <c r="K4750">
        <f>J4750*Weighting!$W$22</f>
        <v>0</v>
      </c>
      <c r="M4750" s="14"/>
    </row>
    <row r="4751" spans="1:13" x14ac:dyDescent="0.25">
      <c r="A4751" s="32" t="str">
        <f>IF(Weighting!$P$23&gt;0,B4751,"")</f>
        <v/>
      </c>
      <c r="B4751">
        <f>Weighting!$C$23</f>
        <v>2.5480000000000009</v>
      </c>
      <c r="C4751">
        <f>Weighting!$F$23</f>
        <v>0</v>
      </c>
      <c r="D4751" t="b">
        <f>IF(C4751=1,'Data Transformation'!$G$3+0.5*'Data Transformation'!$W$25,IF(C4752=1,D4752-'Data Transformation'!$W$25,FALSE))</f>
        <v>0</v>
      </c>
      <c r="E4751" t="str">
        <f t="array" ref="E4751">IF(ISLOGICAL(D4751),"",FREQUENCY(IF('Data Transformation'!$B$425:$B$8425='Bin Analysis'!$B4731,'Data Transformation'!$G$425:$G$8425),D4751))</f>
        <v/>
      </c>
      <c r="F4751" t="str">
        <f t="shared" si="591"/>
        <v/>
      </c>
      <c r="G4751">
        <f>Weighting!$H$23</f>
        <v>0</v>
      </c>
      <c r="H4751">
        <f t="array" ref="H4751">FREQUENCY(IF('Data Transformation'!$B$4:$B$8425=B4731,'Data Transformation'!$G$4:$G$8425),'Bin Analysis'!$B4751)</f>
        <v>20</v>
      </c>
      <c r="I4751">
        <f t="shared" si="592"/>
        <v>0</v>
      </c>
      <c r="J4751">
        <f t="shared" si="593"/>
        <v>0</v>
      </c>
      <c r="K4751">
        <f>J4751*Weighting!$W$23</f>
        <v>0</v>
      </c>
      <c r="M4751" s="14"/>
    </row>
    <row r="4752" spans="1:13" x14ac:dyDescent="0.25">
      <c r="A4752" s="32" t="str">
        <f>IF(Weighting!$P$24&gt;0,B4752,"")</f>
        <v/>
      </c>
      <c r="B4752">
        <f>Weighting!$C$24</f>
        <v>2.6790000000000012</v>
      </c>
      <c r="C4752">
        <f>Weighting!$F$24</f>
        <v>0</v>
      </c>
      <c r="D4752" t="b">
        <f>IF(C4752=1,'Data Transformation'!$G$3+0.5*'Data Transformation'!$W$25,IF(C4753=1,D4753-'Data Transformation'!$W$25,FALSE))</f>
        <v>0</v>
      </c>
      <c r="E4752" t="str">
        <f t="array" ref="E4752">IF(ISLOGICAL(D4752),"",FREQUENCY(IF('Data Transformation'!$B$425:$B$8425='Bin Analysis'!$B4731,'Data Transformation'!$G$425:$G$8425),D4752))</f>
        <v/>
      </c>
      <c r="F4752" t="str">
        <f t="shared" si="591"/>
        <v/>
      </c>
      <c r="G4752">
        <f>Weighting!$H$24</f>
        <v>0</v>
      </c>
      <c r="H4752">
        <f t="array" ref="H4752">FREQUENCY(IF('Data Transformation'!$B$4:$B$8425=B4731,'Data Transformation'!$G$4:$G$8425),'Bin Analysis'!$B4752)</f>
        <v>20</v>
      </c>
      <c r="I4752">
        <f t="shared" si="592"/>
        <v>0</v>
      </c>
      <c r="J4752">
        <f t="shared" si="593"/>
        <v>0</v>
      </c>
      <c r="K4752">
        <f>J4752*Weighting!$W$24</f>
        <v>0</v>
      </c>
      <c r="M4752" s="14"/>
    </row>
    <row r="4753" spans="1:25" x14ac:dyDescent="0.25">
      <c r="A4753" s="32" t="str">
        <f>IF(Weighting!$P$25&gt;0,B4753,"")</f>
        <v/>
      </c>
      <c r="B4753">
        <f>Weighting!$C$25</f>
        <v>2.8100000000000014</v>
      </c>
      <c r="C4753">
        <f>Weighting!$F$25</f>
        <v>0</v>
      </c>
      <c r="D4753" t="b">
        <f>IF(C4753=1,'Data Transformation'!$G$3+0.5*'Data Transformation'!$W$25,IF(C4754=1,D4754-'Data Transformation'!$W$25,FALSE))</f>
        <v>0</v>
      </c>
      <c r="E4753" t="str">
        <f t="array" ref="E4753">IF(ISLOGICAL(D4753),"",FREQUENCY(IF('Data Transformation'!$B$425:$B$8425='Bin Analysis'!$B4731,'Data Transformation'!$G$425:$G$8425),D4753))</f>
        <v/>
      </c>
      <c r="F4753" t="str">
        <f t="shared" si="591"/>
        <v/>
      </c>
      <c r="G4753">
        <f>Weighting!$H$25</f>
        <v>0</v>
      </c>
      <c r="H4753">
        <f t="array" ref="H4753">FREQUENCY(IF('Data Transformation'!$B$4:$B$8425=B4731,'Data Transformation'!$G$4:$G$8425),'Bin Analysis'!$B4753)</f>
        <v>20</v>
      </c>
      <c r="I4753">
        <f t="shared" si="592"/>
        <v>0</v>
      </c>
      <c r="J4753">
        <f t="shared" si="593"/>
        <v>0</v>
      </c>
      <c r="K4753">
        <f>J4753*Weighting!$W$25</f>
        <v>0</v>
      </c>
      <c r="M4753" s="14"/>
    </row>
    <row r="4754" spans="1:25" x14ac:dyDescent="0.25">
      <c r="O4754"/>
      <c r="P4754"/>
      <c r="Q4754"/>
      <c r="R4754"/>
    </row>
    <row r="4755" spans="1:25" ht="23.25" x14ac:dyDescent="0.35">
      <c r="A4755" s="21" t="s">
        <v>0</v>
      </c>
      <c r="B4755" s="21">
        <f>IFERROR(VLOOKUP(C4755,'Data Transformation'!$L$6:$M$426,2,FALSE),"")</f>
        <v>198</v>
      </c>
      <c r="C4755" s="21">
        <f>C4731+1</f>
        <v>198</v>
      </c>
      <c r="D4755" s="21"/>
      <c r="E4755" s="21"/>
      <c r="F4755" s="21"/>
      <c r="G4755" s="21"/>
      <c r="H4755" s="22"/>
      <c r="I4755" s="22"/>
      <c r="J4755" s="22"/>
      <c r="K4755" s="21"/>
      <c r="L4755" s="21">
        <f>B4755</f>
        <v>198</v>
      </c>
      <c r="M4755" s="23">
        <f>INDEX('Data Transformation'!$O$4:$O$424,MATCH($B4755,'Data Transformation'!$M$4:$M$424,0),MATCH($M$2,'Data Transformation'!$O$3,0))</f>
        <v>18</v>
      </c>
      <c r="N4755" s="27">
        <f>IF('Input and Summary Results'!$J$16="minimum",'Bin Analysis'!X4756/(M4755-1),'Bin Analysis'!Y4755/('Bin Analysis'!M4755-1))</f>
        <v>0</v>
      </c>
      <c r="O4755" s="27">
        <f>IF(M4755=FALSE,NA(),(VLOOKUP(1,C4758:K4777,4,FALSE))/(M4755-1))</f>
        <v>0.23529411764705882</v>
      </c>
      <c r="P4755" s="27">
        <f>IF(M4755=FALSE,NA(),SUM(J4758:J4777)/Weighting!$S$5)</f>
        <v>0.7</v>
      </c>
      <c r="Q4755" s="27">
        <f>IF(M4755=FALSE,NA(),SUM(K4758:K4777)/Weighting!$S$6)</f>
        <v>0.65217391304347827</v>
      </c>
      <c r="R4755" s="27">
        <f>IF(M4755=FALSE,NA(),(VLOOKUP(1,G4758:K4777,3,FALSE))/(M4755-1))</f>
        <v>0.23529411764705882</v>
      </c>
      <c r="S4755" s="22" t="str">
        <f>IF(M4755=FALSE,NA(),IF(SUM(J4758:J4777)=2,"yes","no"))</f>
        <v>no</v>
      </c>
      <c r="X4755" s="2" cm="2">
        <f t="array" ref="X4755:X4756">FREQUENCY(IF('Data Transformation'!$B$425:$B$6424='Bin Analysis'!L4755,'Data Transformation'!$G$425:$G$6424),'Data Transformation'!$U$11)</f>
        <v>17</v>
      </c>
      <c r="Y4755" s="2" cm="2">
        <f t="array" ref="Y4755:Y4756">FREQUENCY(IF('Data Transformation'!$B$425:$B$6424='Bin Analysis'!L4755,'Data Transformation'!$G$425:$G$6424),'Data Transformation'!$U$12)</f>
        <v>13</v>
      </c>
    </row>
    <row r="4756" spans="1:25" x14ac:dyDescent="0.25">
      <c r="A4756" s="14" t="s">
        <v>67</v>
      </c>
      <c r="B4756" t="s">
        <v>47</v>
      </c>
      <c r="C4756" t="s">
        <v>5</v>
      </c>
      <c r="D4756" t="s">
        <v>100</v>
      </c>
      <c r="E4756" t="s">
        <v>101</v>
      </c>
      <c r="F4756" t="s">
        <v>102</v>
      </c>
      <c r="G4756" t="s">
        <v>70</v>
      </c>
      <c r="H4756" t="s">
        <v>31</v>
      </c>
      <c r="I4756" t="s">
        <v>32</v>
      </c>
      <c r="J4756" t="s">
        <v>46</v>
      </c>
      <c r="K4756" s="14" t="s">
        <v>45</v>
      </c>
      <c r="M4756" s="14"/>
      <c r="X4756" s="2">
        <v>0</v>
      </c>
      <c r="Y4756" s="2">
        <v>4</v>
      </c>
    </row>
    <row r="4757" spans="1:25" x14ac:dyDescent="0.25">
      <c r="A4757" s="32"/>
      <c r="D4757" t="b">
        <f>IF(C4757=1,'Data Transformation'!$G$3+0.5*'Data Transformation'!$W$25,IF(C4758=1,D4758-'Data Transformation'!$W$25,FALSE))</f>
        <v>0</v>
      </c>
      <c r="E4757" t="str">
        <f t="array" ref="E4757">IF(ISLOGICAL(D4757),"",FREQUENCY(IF('Data Transformation'!$B$425:$B$8425='Bin Analysis'!$B4755,'Data Transformation'!$G$425:$G$8425),D4757))</f>
        <v/>
      </c>
      <c r="F4757" t="str">
        <f>IF(ISLOGICAL(D4757),"",E4757-E4756)</f>
        <v/>
      </c>
      <c r="M4757" s="14"/>
    </row>
    <row r="4758" spans="1:25" x14ac:dyDescent="0.25">
      <c r="A4758" s="32">
        <f>IF(Weighting!$P$6&gt;0,B4758,"")</f>
        <v>0.32100000000000001</v>
      </c>
      <c r="B4758">
        <f>Weighting!$C$6</f>
        <v>0.32100000000000001</v>
      </c>
      <c r="C4758">
        <f>Weighting!$F$6</f>
        <v>0</v>
      </c>
      <c r="D4758" t="b">
        <f>IF(C4758=1,'Data Transformation'!$G$3+0.5*'Data Transformation'!$W$25,IF(C4759=1,D4759-'Data Transformation'!$W$25,FALSE))</f>
        <v>0</v>
      </c>
      <c r="E4758" t="str">
        <f t="array" ref="E4758">IF(ISLOGICAL(D4758),"",FREQUENCY(IF('Data Transformation'!$B$425:$B$8425='Bin Analysis'!$B4755,'Data Transformation'!$G$425:$G$8425),D4758))</f>
        <v/>
      </c>
      <c r="F4758" t="str">
        <f>IF(ISLOGICAL(D4758),"",E4758-E4757)</f>
        <v/>
      </c>
      <c r="G4758">
        <f>Weighting!$H$6</f>
        <v>1</v>
      </c>
      <c r="H4758">
        <f t="array" ref="H4758">FREQUENCY(IF('Data Transformation'!$B$4:$B$8425=B4755,'Data Transformation'!$G$4:$G$8425),'Bin Analysis'!$B4758)</f>
        <v>4</v>
      </c>
      <c r="I4758">
        <f>H4758-H4757</f>
        <v>4</v>
      </c>
      <c r="J4758">
        <f>IF(I4758=0,0,1)</f>
        <v>1</v>
      </c>
      <c r="K4758">
        <f>J4758*Weighting!$W$6</f>
        <v>1</v>
      </c>
      <c r="M4758" s="14"/>
    </row>
    <row r="4759" spans="1:25" x14ac:dyDescent="0.25">
      <c r="A4759" s="32">
        <f>IF(Weighting!$P$7&gt;0,B4759,"")</f>
        <v>0.45200000000000001</v>
      </c>
      <c r="B4759">
        <f>Weighting!$C$7</f>
        <v>0.45200000000000001</v>
      </c>
      <c r="C4759">
        <f>Weighting!$F$7</f>
        <v>0</v>
      </c>
      <c r="D4759" t="b">
        <f>IF(C4759=1,'Data Transformation'!$G$3+0.5*'Data Transformation'!$W$25,IF(C4760=1,D4760-'Data Transformation'!$W$25,FALSE))</f>
        <v>0</v>
      </c>
      <c r="E4759" t="str">
        <f t="array" ref="E4759">IF(ISLOGICAL(D4759),"",FREQUENCY(IF('Data Transformation'!$B$425:$B$8425='Bin Analysis'!$B4755,'Data Transformation'!$G$425:$G$8425),D4759))</f>
        <v/>
      </c>
      <c r="F4759" t="str">
        <f t="shared" ref="F4759:F4777" si="594">IF(ISLOGICAL(D4759),"",E4759-E4758)</f>
        <v/>
      </c>
      <c r="G4759">
        <f>Weighting!$H$7</f>
        <v>0</v>
      </c>
      <c r="H4759">
        <f t="array" ref="H4759">FREQUENCY(IF('Data Transformation'!$B$4:$B$8425=B4755,'Data Transformation'!$G$4:$G$8425),'Bin Analysis'!$B4759)</f>
        <v>6</v>
      </c>
      <c r="I4759">
        <f t="shared" ref="I4759:I4777" si="595">H4759-H4758</f>
        <v>2</v>
      </c>
      <c r="J4759">
        <f>IF(I4759=0,0,1)</f>
        <v>1</v>
      </c>
      <c r="K4759">
        <f>J4759*Weighting!$W$7</f>
        <v>2</v>
      </c>
      <c r="M4759" s="14"/>
    </row>
    <row r="4760" spans="1:25" x14ac:dyDescent="0.25">
      <c r="A4760" s="32">
        <f>IF(Weighting!$P$8&gt;0,B4760,"")</f>
        <v>0.58299999999999996</v>
      </c>
      <c r="B4760">
        <f>Weighting!$C$8</f>
        <v>0.58299999999999996</v>
      </c>
      <c r="C4760">
        <f>Weighting!$F$8</f>
        <v>0</v>
      </c>
      <c r="D4760" t="b">
        <f>IF(C4760=1,'Data Transformation'!$G$3+0.5*'Data Transformation'!$W$25,IF(C4761=1,D4761-'Data Transformation'!$W$25,FALSE))</f>
        <v>0</v>
      </c>
      <c r="E4760" t="str">
        <f t="array" ref="E4760">IF(ISLOGICAL(D4760),"",FREQUENCY(IF('Data Transformation'!$B$425:$B$8425='Bin Analysis'!$B4755,'Data Transformation'!$G$425:$G$8425),D4760))</f>
        <v/>
      </c>
      <c r="F4760" t="str">
        <f t="shared" si="594"/>
        <v/>
      </c>
      <c r="G4760">
        <f>Weighting!$H$8</f>
        <v>0</v>
      </c>
      <c r="H4760">
        <f t="array" ref="H4760">FREQUENCY(IF('Data Transformation'!$B$4:$B$8425=B4755,'Data Transformation'!$G$4:$G$8425),'Bin Analysis'!$B4760)</f>
        <v>9</v>
      </c>
      <c r="I4760">
        <f t="shared" si="595"/>
        <v>3</v>
      </c>
      <c r="J4760">
        <f t="shared" ref="J4760:J4777" si="596">IF(I4760=0,0,1)</f>
        <v>1</v>
      </c>
      <c r="K4760">
        <f>J4760*Weighting!$W$8</f>
        <v>3</v>
      </c>
      <c r="M4760" s="14"/>
    </row>
    <row r="4761" spans="1:25" x14ac:dyDescent="0.25">
      <c r="A4761" s="32">
        <f>IF(Weighting!$P$9&gt;0,B4761,"")</f>
        <v>0.71399999999999997</v>
      </c>
      <c r="B4761" s="50">
        <f>Weighting!$C$9</f>
        <v>0.71399999999999997</v>
      </c>
      <c r="C4761">
        <f>Weighting!$F$9</f>
        <v>0</v>
      </c>
      <c r="D4761" t="b">
        <f>IF(C4761=1,'Data Transformation'!$G$3+0.5*'Data Transformation'!$W$25,IF(C4762=1,D4762-'Data Transformation'!$W$25,FALSE))</f>
        <v>0</v>
      </c>
      <c r="E4761" t="str">
        <f t="array" ref="E4761">IF(ISLOGICAL(D4761),"",FREQUENCY(IF('Data Transformation'!$B$425:$B$8425='Bin Analysis'!$B4755,'Data Transformation'!$G$425:$G$8425),D4761))</f>
        <v/>
      </c>
      <c r="F4761" t="str">
        <f t="shared" si="594"/>
        <v/>
      </c>
      <c r="G4761">
        <f>Weighting!$H$9</f>
        <v>0</v>
      </c>
      <c r="H4761">
        <f t="array" ref="H4761">FREQUENCY(IF('Data Transformation'!$B$4:$B$8425=B4755,'Data Transformation'!$G$4:$G$8425),'Bin Analysis'!$B4761)</f>
        <v>12</v>
      </c>
      <c r="I4761">
        <f t="shared" si="595"/>
        <v>3</v>
      </c>
      <c r="J4761">
        <f t="shared" si="596"/>
        <v>1</v>
      </c>
      <c r="K4761">
        <f>J4761*Weighting!$W$9</f>
        <v>3</v>
      </c>
      <c r="M4761" s="14"/>
    </row>
    <row r="4762" spans="1:25" x14ac:dyDescent="0.25">
      <c r="A4762" s="32">
        <f>IF(Weighting!$P$10&gt;0,B4762,"")</f>
        <v>0.84499999999999997</v>
      </c>
      <c r="B4762">
        <f>Weighting!$C$10</f>
        <v>0.84499999999999997</v>
      </c>
      <c r="C4762">
        <f>Weighting!$F$10</f>
        <v>0</v>
      </c>
      <c r="D4762" t="b">
        <f>IF(C4762=1,'Data Transformation'!$G$3+0.5*'Data Transformation'!$W$25,IF(C4763=1,D4763-'Data Transformation'!$W$25,FALSE))</f>
        <v>0</v>
      </c>
      <c r="E4762" t="str">
        <f t="array" ref="E4762">IF(ISLOGICAL(D4762),"",FREQUENCY(IF('Data Transformation'!$B$425:$B$8425='Bin Analysis'!$B4755,'Data Transformation'!$G$425:$G$8425),D4762))</f>
        <v/>
      </c>
      <c r="F4762" t="str">
        <f t="shared" si="594"/>
        <v/>
      </c>
      <c r="G4762">
        <f>Weighting!$H$10</f>
        <v>0</v>
      </c>
      <c r="H4762">
        <f t="array" ref="H4762">FREQUENCY(IF('Data Transformation'!$B$4:$B$8425=B4755,'Data Transformation'!$G$4:$G$8425),'Bin Analysis'!$B4762)</f>
        <v>13</v>
      </c>
      <c r="I4762">
        <f t="shared" si="595"/>
        <v>1</v>
      </c>
      <c r="J4762">
        <f t="shared" si="596"/>
        <v>1</v>
      </c>
      <c r="K4762">
        <f>J4762*Weighting!$W$10</f>
        <v>3</v>
      </c>
      <c r="M4762" s="14"/>
    </row>
    <row r="4763" spans="1:25" x14ac:dyDescent="0.25">
      <c r="A4763" s="32">
        <f>IF(Weighting!$P$11&gt;0,B4763,"")</f>
        <v>0.97599999999999998</v>
      </c>
      <c r="B4763">
        <f>Weighting!$C$11</f>
        <v>0.97599999999999998</v>
      </c>
      <c r="C4763">
        <f>Weighting!$F$11</f>
        <v>0</v>
      </c>
      <c r="D4763">
        <f>IF(C4763=1,'Data Transformation'!$G$3+0.5*'Data Transformation'!$W$25,IF(C4764=1,D4764-'Data Transformation'!$W$25,FALSE))</f>
        <v>0.86899999999999999</v>
      </c>
      <c r="E4763">
        <f t="array" ref="E4763">IF(ISLOGICAL(D4763),"",FREQUENCY(IF('Data Transformation'!$B$425:$B$8425='Bin Analysis'!$B4755,'Data Transformation'!$G$425:$G$8425),D4763))</f>
        <v>13</v>
      </c>
      <c r="F4763" t="e">
        <f t="shared" si="594"/>
        <v>#VALUE!</v>
      </c>
      <c r="G4763">
        <f>Weighting!$H$11</f>
        <v>0</v>
      </c>
      <c r="H4763">
        <f t="array" ref="H4763">FREQUENCY(IF('Data Transformation'!$B$4:$B$8425=B4755,'Data Transformation'!$G$4:$G$8425),'Bin Analysis'!$B4763)</f>
        <v>17</v>
      </c>
      <c r="I4763">
        <f t="shared" si="595"/>
        <v>4</v>
      </c>
      <c r="J4763">
        <f t="shared" si="596"/>
        <v>1</v>
      </c>
      <c r="K4763">
        <f>J4763*Weighting!$W$11</f>
        <v>2</v>
      </c>
      <c r="M4763" s="14"/>
    </row>
    <row r="4764" spans="1:25" x14ac:dyDescent="0.25">
      <c r="A4764" s="32">
        <f>IF(Weighting!$P$12&gt;0,B4764,"")</f>
        <v>1.107</v>
      </c>
      <c r="B4764">
        <f>Weighting!$C$12</f>
        <v>1.107</v>
      </c>
      <c r="C4764">
        <f>Weighting!$F$12</f>
        <v>1</v>
      </c>
      <c r="D4764">
        <f>IF(C4764=1,'Data Transformation'!$G$3+0.5*'Data Transformation'!$W$25,IF(C4765=1,D4765-'Data Transformation'!$W$25,FALSE))</f>
        <v>1.131</v>
      </c>
      <c r="E4764">
        <f t="array" ref="E4764">IF(ISLOGICAL(D4764),"",FREQUENCY(IF('Data Transformation'!$B$425:$B$8425='Bin Analysis'!$B4755,'Data Transformation'!$G$425:$G$8425),D4764))</f>
        <v>17</v>
      </c>
      <c r="F4764">
        <f t="shared" si="594"/>
        <v>4</v>
      </c>
      <c r="G4764">
        <f>Weighting!$H$12</f>
        <v>0</v>
      </c>
      <c r="H4764">
        <f t="array" ref="H4764">FREQUENCY(IF('Data Transformation'!$B$4:$B$8425=B4755,'Data Transformation'!$G$4:$G$8425),'Bin Analysis'!$B4764)</f>
        <v>18</v>
      </c>
      <c r="I4764">
        <f t="shared" si="595"/>
        <v>1</v>
      </c>
      <c r="J4764">
        <f t="shared" si="596"/>
        <v>1</v>
      </c>
      <c r="K4764">
        <f>J4764*Weighting!$W$12</f>
        <v>1</v>
      </c>
      <c r="M4764" s="14"/>
    </row>
    <row r="4765" spans="1:25" x14ac:dyDescent="0.25">
      <c r="A4765" s="32">
        <f>IF(Weighting!$P$13&gt;0,B4765,"")</f>
        <v>1.238</v>
      </c>
      <c r="B4765">
        <f>Weighting!$C$13</f>
        <v>1.238</v>
      </c>
      <c r="C4765">
        <f>Weighting!$F$13</f>
        <v>0</v>
      </c>
      <c r="D4765" t="b">
        <f>IF(C4765=1,'Data Transformation'!$G$3+0.5*'Data Transformation'!$W$25,IF(C4766=1,D4766-'Data Transformation'!$W$25,FALSE))</f>
        <v>0</v>
      </c>
      <c r="E4765" t="str">
        <f t="array" ref="E4765">IF(ISLOGICAL(D4765),"",FREQUENCY(IF('Data Transformation'!$B$425:$B$8425='Bin Analysis'!$B4755,'Data Transformation'!$G$425:$G$8425),D4765))</f>
        <v/>
      </c>
      <c r="F4765" t="str">
        <f t="shared" si="594"/>
        <v/>
      </c>
      <c r="G4765">
        <f>Weighting!$H$13</f>
        <v>0</v>
      </c>
      <c r="H4765">
        <f t="array" ref="H4765">FREQUENCY(IF('Data Transformation'!$B$4:$B$8425=B4755,'Data Transformation'!$G$4:$G$8425),'Bin Analysis'!$B4765)</f>
        <v>18</v>
      </c>
      <c r="I4765">
        <f t="shared" si="595"/>
        <v>0</v>
      </c>
      <c r="J4765">
        <f t="shared" si="596"/>
        <v>0</v>
      </c>
      <c r="K4765">
        <f>J4765*Weighting!$W$13</f>
        <v>0</v>
      </c>
      <c r="M4765" s="14"/>
    </row>
    <row r="4766" spans="1:25" x14ac:dyDescent="0.25">
      <c r="A4766" s="32">
        <f>IF(Weighting!$P$14&gt;0,B4766,"")</f>
        <v>1.369</v>
      </c>
      <c r="B4766">
        <f>Weighting!$C$14</f>
        <v>1.369</v>
      </c>
      <c r="C4766">
        <f>Weighting!$F$14</f>
        <v>0</v>
      </c>
      <c r="D4766" t="b">
        <f>IF(C4766=1,'Data Transformation'!$G$3+0.5*'Data Transformation'!$W$25,IF(C4767=1,D4767-'Data Transformation'!$W$25,FALSE))</f>
        <v>0</v>
      </c>
      <c r="E4766" t="str">
        <f t="array" ref="E4766">IF(ISLOGICAL(D4766),"",FREQUENCY(IF('Data Transformation'!$B$425:$B$8425='Bin Analysis'!$B4755,'Data Transformation'!$G$425:$G$8425),D4766))</f>
        <v/>
      </c>
      <c r="F4766" t="str">
        <f t="shared" si="594"/>
        <v/>
      </c>
      <c r="G4766">
        <f>Weighting!$H$14</f>
        <v>0</v>
      </c>
      <c r="H4766">
        <f t="array" ref="H4766">FREQUENCY(IF('Data Transformation'!$B$4:$B$8425=B4755,'Data Transformation'!$G$4:$G$8425),'Bin Analysis'!$B4766)</f>
        <v>18</v>
      </c>
      <c r="I4766">
        <f t="shared" si="595"/>
        <v>0</v>
      </c>
      <c r="J4766">
        <f t="shared" si="596"/>
        <v>0</v>
      </c>
      <c r="K4766">
        <f>J4766*Weighting!$W$14</f>
        <v>0</v>
      </c>
      <c r="M4766" s="14"/>
    </row>
    <row r="4767" spans="1:25" x14ac:dyDescent="0.25">
      <c r="A4767" s="32">
        <f>IF(Weighting!$P$15&gt;0,B4767,"")</f>
        <v>1.5000009999999999</v>
      </c>
      <c r="B4767">
        <f>Weighting!$C$15</f>
        <v>1.5000009999999999</v>
      </c>
      <c r="C4767">
        <f>Weighting!$F$15</f>
        <v>0</v>
      </c>
      <c r="D4767" t="b">
        <f>IF(C4767=1,'Data Transformation'!$G$3+0.5*'Data Transformation'!$W$25,IF(C4768=1,D4768-'Data Transformation'!$W$25,FALSE))</f>
        <v>0</v>
      </c>
      <c r="E4767" t="str">
        <f t="array" ref="E4767">IF(ISLOGICAL(D4767),"",FREQUENCY(IF('Data Transformation'!$B$425:$B$8425='Bin Analysis'!$B4755,'Data Transformation'!$G$425:$G$8425),D4767))</f>
        <v/>
      </c>
      <c r="F4767" t="str">
        <f t="shared" si="594"/>
        <v/>
      </c>
      <c r="G4767">
        <f>Weighting!$H$15</f>
        <v>0</v>
      </c>
      <c r="H4767">
        <f t="array" ref="H4767">FREQUENCY(IF('Data Transformation'!$B$4:$B$8425=B4755,'Data Transformation'!$G$4:$G$8425),'Bin Analysis'!$B4767)</f>
        <v>18</v>
      </c>
      <c r="I4767">
        <f t="shared" si="595"/>
        <v>0</v>
      </c>
      <c r="J4767">
        <f t="shared" si="596"/>
        <v>0</v>
      </c>
      <c r="K4767">
        <f>J4767*Weighting!$W$15</f>
        <v>0</v>
      </c>
      <c r="M4767" s="14"/>
    </row>
    <row r="4768" spans="1:25" x14ac:dyDescent="0.25">
      <c r="A4768" s="32" t="str">
        <f>IF(Weighting!$P$16&gt;0,B4768,"")</f>
        <v/>
      </c>
      <c r="B4768">
        <f>Weighting!$C$16</f>
        <v>1.631</v>
      </c>
      <c r="C4768">
        <f>Weighting!$F$16</f>
        <v>0</v>
      </c>
      <c r="D4768" t="b">
        <f>IF(C4768=1,'Data Transformation'!$G$3+0.5*'Data Transformation'!$W$25,IF(C4769=1,D4769-'Data Transformation'!$W$25,FALSE))</f>
        <v>0</v>
      </c>
      <c r="E4768" t="str">
        <f t="array" ref="E4768">IF(ISLOGICAL(D4768),"",FREQUENCY(IF('Data Transformation'!$B$425:$B$8425='Bin Analysis'!$B4755,'Data Transformation'!$G$425:$G$8425),D4768))</f>
        <v/>
      </c>
      <c r="F4768" t="str">
        <f t="shared" si="594"/>
        <v/>
      </c>
      <c r="G4768">
        <f>Weighting!$H$16</f>
        <v>0</v>
      </c>
      <c r="H4768">
        <f t="array" ref="H4768">FREQUENCY(IF('Data Transformation'!$B$4:$B$8425=B4755,'Data Transformation'!$G$4:$G$8425),'Bin Analysis'!$B4768)</f>
        <v>18</v>
      </c>
      <c r="I4768">
        <f t="shared" si="595"/>
        <v>0</v>
      </c>
      <c r="J4768">
        <f t="shared" si="596"/>
        <v>0</v>
      </c>
      <c r="K4768">
        <f>J4768*Weighting!$W$16</f>
        <v>0</v>
      </c>
      <c r="M4768" s="14"/>
    </row>
    <row r="4769" spans="1:25" x14ac:dyDescent="0.25">
      <c r="A4769" s="32" t="str">
        <f>IF(Weighting!$P$17&gt;0,B4769,"")</f>
        <v/>
      </c>
      <c r="B4769">
        <f>Weighting!$C$17</f>
        <v>1.762</v>
      </c>
      <c r="C4769">
        <f>Weighting!$F$17</f>
        <v>0</v>
      </c>
      <c r="D4769" t="b">
        <f>IF(C4769=1,'Data Transformation'!$G$3+0.5*'Data Transformation'!$W$25,IF(C4770=1,D4770-'Data Transformation'!$W$25,FALSE))</f>
        <v>0</v>
      </c>
      <c r="E4769" t="str">
        <f t="array" ref="E4769">IF(ISLOGICAL(D4769),"",FREQUENCY(IF('Data Transformation'!$B$425:$B$8425='Bin Analysis'!$B4755,'Data Transformation'!$G$425:$G$8425),D4769))</f>
        <v/>
      </c>
      <c r="F4769" t="str">
        <f t="shared" si="594"/>
        <v/>
      </c>
      <c r="G4769">
        <f>Weighting!$H$17</f>
        <v>0</v>
      </c>
      <c r="H4769">
        <f t="array" ref="H4769">FREQUENCY(IF('Data Transformation'!$B$4:$B$8425=B4755,'Data Transformation'!$G$4:$G$8425),'Bin Analysis'!$B4769)</f>
        <v>18</v>
      </c>
      <c r="I4769">
        <f t="shared" si="595"/>
        <v>0</v>
      </c>
      <c r="J4769">
        <f t="shared" si="596"/>
        <v>0</v>
      </c>
      <c r="K4769">
        <f>J4769*Weighting!$W$17</f>
        <v>0</v>
      </c>
      <c r="M4769" s="14"/>
    </row>
    <row r="4770" spans="1:25" x14ac:dyDescent="0.25">
      <c r="A4770" s="32" t="str">
        <f>IF(Weighting!$P$18&gt;0,B4770,"")</f>
        <v/>
      </c>
      <c r="B4770">
        <f>Weighting!$C$18</f>
        <v>1.893</v>
      </c>
      <c r="C4770">
        <f>Weighting!$F$18</f>
        <v>0</v>
      </c>
      <c r="D4770" t="b">
        <f>IF(C4770=1,'Data Transformation'!$G$3+0.5*'Data Transformation'!$W$25,IF(C4771=1,D4771-'Data Transformation'!$W$25,FALSE))</f>
        <v>0</v>
      </c>
      <c r="E4770" t="str">
        <f t="array" ref="E4770">IF(ISLOGICAL(D4770),"",FREQUENCY(IF('Data Transformation'!$B$425:$B$8425='Bin Analysis'!$B4755,'Data Transformation'!$G$425:$G$8425),D4770))</f>
        <v/>
      </c>
      <c r="F4770" t="str">
        <f t="shared" si="594"/>
        <v/>
      </c>
      <c r="G4770">
        <f>Weighting!$H$18</f>
        <v>0</v>
      </c>
      <c r="H4770">
        <f t="array" ref="H4770">FREQUENCY(IF('Data Transformation'!$B$4:$B$8425=B4755,'Data Transformation'!$G$4:$G$8425),'Bin Analysis'!$B4770)</f>
        <v>18</v>
      </c>
      <c r="I4770">
        <f t="shared" si="595"/>
        <v>0</v>
      </c>
      <c r="J4770">
        <f t="shared" si="596"/>
        <v>0</v>
      </c>
      <c r="K4770">
        <f>J4770*Weighting!$W$18</f>
        <v>0</v>
      </c>
      <c r="M4770" s="14"/>
    </row>
    <row r="4771" spans="1:25" x14ac:dyDescent="0.25">
      <c r="A4771" s="32" t="str">
        <f>IF(Weighting!$P$19&gt;0,B4771,"")</f>
        <v/>
      </c>
      <c r="B4771">
        <f>Weighting!$C$19</f>
        <v>2.024</v>
      </c>
      <c r="C4771">
        <f>Weighting!$F$19</f>
        <v>0</v>
      </c>
      <c r="D4771" t="b">
        <f>IF(C4771=1,'Data Transformation'!$G$3+0.5*'Data Transformation'!$W$25,IF(C4772=1,D4772-'Data Transformation'!$W$25,FALSE))</f>
        <v>0</v>
      </c>
      <c r="E4771" t="str">
        <f t="array" ref="E4771">IF(ISLOGICAL(D4771),"",FREQUENCY(IF('Data Transformation'!$B$425:$B$8425='Bin Analysis'!$B4755,'Data Transformation'!$G$425:$G$8425),D4771))</f>
        <v/>
      </c>
      <c r="F4771" t="str">
        <f t="shared" si="594"/>
        <v/>
      </c>
      <c r="G4771">
        <f>Weighting!$H$19</f>
        <v>0</v>
      </c>
      <c r="H4771">
        <f t="array" ref="H4771">FREQUENCY(IF('Data Transformation'!$B$4:$B$8425=B4755,'Data Transformation'!$G$4:$G$8425),'Bin Analysis'!$B4771)</f>
        <v>18</v>
      </c>
      <c r="I4771">
        <f t="shared" si="595"/>
        <v>0</v>
      </c>
      <c r="J4771">
        <f t="shared" si="596"/>
        <v>0</v>
      </c>
      <c r="K4771">
        <f>J4771*Weighting!$W$19</f>
        <v>0</v>
      </c>
      <c r="M4771" s="14"/>
    </row>
    <row r="4772" spans="1:25" x14ac:dyDescent="0.25">
      <c r="A4772" s="32" t="str">
        <f>IF(Weighting!$P$20&gt;0,B4772,"")</f>
        <v/>
      </c>
      <c r="B4772">
        <f>Weighting!$C$20</f>
        <v>2.1550000000000002</v>
      </c>
      <c r="C4772">
        <f>Weighting!$F$20</f>
        <v>0</v>
      </c>
      <c r="D4772" t="b">
        <f>IF(C4772=1,'Data Transformation'!$G$3+0.5*'Data Transformation'!$W$25,IF(C4773=1,D4773-'Data Transformation'!$W$25,FALSE))</f>
        <v>0</v>
      </c>
      <c r="E4772" t="str">
        <f t="array" ref="E4772">IF(ISLOGICAL(D4772),"",FREQUENCY(IF('Data Transformation'!$B$425:$B$8425='Bin Analysis'!$B4755,'Data Transformation'!$G$425:$G$8425),D4772))</f>
        <v/>
      </c>
      <c r="F4772" t="str">
        <f t="shared" si="594"/>
        <v/>
      </c>
      <c r="G4772">
        <f>Weighting!$H$20</f>
        <v>0</v>
      </c>
      <c r="H4772">
        <f t="array" ref="H4772">FREQUENCY(IF('Data Transformation'!$B$4:$B$8425=B4755,'Data Transformation'!$G$4:$G$8425),'Bin Analysis'!$B4772)</f>
        <v>18</v>
      </c>
      <c r="I4772">
        <f t="shared" si="595"/>
        <v>0</v>
      </c>
      <c r="J4772">
        <f t="shared" si="596"/>
        <v>0</v>
      </c>
      <c r="K4772">
        <f>J4772*Weighting!$W$20</f>
        <v>0</v>
      </c>
      <c r="M4772" s="14"/>
    </row>
    <row r="4773" spans="1:25" x14ac:dyDescent="0.25">
      <c r="A4773" s="32" t="str">
        <f>IF(Weighting!$P$21&gt;0,B4773,"")</f>
        <v/>
      </c>
      <c r="B4773">
        <f>Weighting!$C$21</f>
        <v>2.2860000000000005</v>
      </c>
      <c r="C4773">
        <f>Weighting!$F$21</f>
        <v>0</v>
      </c>
      <c r="D4773" t="b">
        <f>IF(C4773=1,'Data Transformation'!$G$3+0.5*'Data Transformation'!$W$25,IF(C4774=1,D4774-'Data Transformation'!$W$25,FALSE))</f>
        <v>0</v>
      </c>
      <c r="E4773" t="str">
        <f t="array" ref="E4773">IF(ISLOGICAL(D4773),"",FREQUENCY(IF('Data Transformation'!$B$425:$B$8425='Bin Analysis'!$B4755,'Data Transformation'!$G$425:$G$8425),D4773))</f>
        <v/>
      </c>
      <c r="F4773" t="str">
        <f t="shared" si="594"/>
        <v/>
      </c>
      <c r="G4773">
        <f>Weighting!$H$21</f>
        <v>0</v>
      </c>
      <c r="H4773">
        <f t="array" ref="H4773">FREQUENCY(IF('Data Transformation'!$B$4:$B$8425=B4755,'Data Transformation'!$G$4:$G$8425),'Bin Analysis'!$B4773)</f>
        <v>18</v>
      </c>
      <c r="I4773">
        <f t="shared" si="595"/>
        <v>0</v>
      </c>
      <c r="J4773">
        <f t="shared" si="596"/>
        <v>0</v>
      </c>
      <c r="K4773">
        <f>J4773*Weighting!$W$21</f>
        <v>0</v>
      </c>
      <c r="M4773" s="14"/>
    </row>
    <row r="4774" spans="1:25" x14ac:dyDescent="0.25">
      <c r="A4774" s="32" t="str">
        <f>IF(Weighting!$P$22&gt;0,B4774,"")</f>
        <v/>
      </c>
      <c r="B4774">
        <f>Weighting!$C$22</f>
        <v>2.4170000000000007</v>
      </c>
      <c r="C4774">
        <f>Weighting!$F$22</f>
        <v>0</v>
      </c>
      <c r="D4774" t="b">
        <f>IF(C4774=1,'Data Transformation'!$G$3+0.5*'Data Transformation'!$W$25,IF(C4775=1,D4775-'Data Transformation'!$W$25,FALSE))</f>
        <v>0</v>
      </c>
      <c r="E4774" t="str">
        <f t="array" ref="E4774">IF(ISLOGICAL(D4774),"",FREQUENCY(IF('Data Transformation'!$B$425:$B$8425='Bin Analysis'!$B4755,'Data Transformation'!$G$425:$G$8425),D4774))</f>
        <v/>
      </c>
      <c r="F4774" t="str">
        <f t="shared" si="594"/>
        <v/>
      </c>
      <c r="G4774">
        <f>Weighting!$H$22</f>
        <v>0</v>
      </c>
      <c r="H4774">
        <f t="array" ref="H4774">FREQUENCY(IF('Data Transformation'!$B$4:$B$8425=B4755,'Data Transformation'!$G$4:$G$8425),'Bin Analysis'!$B4774)</f>
        <v>18</v>
      </c>
      <c r="I4774">
        <f t="shared" si="595"/>
        <v>0</v>
      </c>
      <c r="J4774">
        <f t="shared" si="596"/>
        <v>0</v>
      </c>
      <c r="K4774">
        <f>J4774*Weighting!$W$22</f>
        <v>0</v>
      </c>
      <c r="M4774" s="14"/>
    </row>
    <row r="4775" spans="1:25" x14ac:dyDescent="0.25">
      <c r="A4775" s="32" t="str">
        <f>IF(Weighting!$P$23&gt;0,B4775,"")</f>
        <v/>
      </c>
      <c r="B4775">
        <f>Weighting!$C$23</f>
        <v>2.5480000000000009</v>
      </c>
      <c r="C4775">
        <f>Weighting!$F$23</f>
        <v>0</v>
      </c>
      <c r="D4775" t="b">
        <f>IF(C4775=1,'Data Transformation'!$G$3+0.5*'Data Transformation'!$W$25,IF(C4776=1,D4776-'Data Transformation'!$W$25,FALSE))</f>
        <v>0</v>
      </c>
      <c r="E4775" t="str">
        <f t="array" ref="E4775">IF(ISLOGICAL(D4775),"",FREQUENCY(IF('Data Transformation'!$B$425:$B$8425='Bin Analysis'!$B4755,'Data Transformation'!$G$425:$G$8425),D4775))</f>
        <v/>
      </c>
      <c r="F4775" t="str">
        <f t="shared" si="594"/>
        <v/>
      </c>
      <c r="G4775">
        <f>Weighting!$H$23</f>
        <v>0</v>
      </c>
      <c r="H4775">
        <f t="array" ref="H4775">FREQUENCY(IF('Data Transformation'!$B$4:$B$8425=B4755,'Data Transformation'!$G$4:$G$8425),'Bin Analysis'!$B4775)</f>
        <v>18</v>
      </c>
      <c r="I4775">
        <f t="shared" si="595"/>
        <v>0</v>
      </c>
      <c r="J4775">
        <f t="shared" si="596"/>
        <v>0</v>
      </c>
      <c r="K4775">
        <f>J4775*Weighting!$W$23</f>
        <v>0</v>
      </c>
      <c r="M4775" s="14"/>
    </row>
    <row r="4776" spans="1:25" x14ac:dyDescent="0.25">
      <c r="A4776" s="32" t="str">
        <f>IF(Weighting!$P$24&gt;0,B4776,"")</f>
        <v/>
      </c>
      <c r="B4776">
        <f>Weighting!$C$24</f>
        <v>2.6790000000000012</v>
      </c>
      <c r="C4776">
        <f>Weighting!$F$24</f>
        <v>0</v>
      </c>
      <c r="D4776" t="b">
        <f>IF(C4776=1,'Data Transformation'!$G$3+0.5*'Data Transformation'!$W$25,IF(C4777=1,D4777-'Data Transformation'!$W$25,FALSE))</f>
        <v>0</v>
      </c>
      <c r="E4776" t="str">
        <f t="array" ref="E4776">IF(ISLOGICAL(D4776),"",FREQUENCY(IF('Data Transformation'!$B$425:$B$8425='Bin Analysis'!$B4755,'Data Transformation'!$G$425:$G$8425),D4776))</f>
        <v/>
      </c>
      <c r="F4776" t="str">
        <f t="shared" si="594"/>
        <v/>
      </c>
      <c r="G4776">
        <f>Weighting!$H$24</f>
        <v>0</v>
      </c>
      <c r="H4776">
        <f t="array" ref="H4776">FREQUENCY(IF('Data Transformation'!$B$4:$B$8425=B4755,'Data Transformation'!$G$4:$G$8425),'Bin Analysis'!$B4776)</f>
        <v>18</v>
      </c>
      <c r="I4776">
        <f t="shared" si="595"/>
        <v>0</v>
      </c>
      <c r="J4776">
        <f t="shared" si="596"/>
        <v>0</v>
      </c>
      <c r="K4776">
        <f>J4776*Weighting!$W$24</f>
        <v>0</v>
      </c>
      <c r="M4776" s="14"/>
    </row>
    <row r="4777" spans="1:25" x14ac:dyDescent="0.25">
      <c r="A4777" s="32" t="str">
        <f>IF(Weighting!$P$25&gt;0,B4777,"")</f>
        <v/>
      </c>
      <c r="B4777">
        <f>Weighting!$C$25</f>
        <v>2.8100000000000014</v>
      </c>
      <c r="C4777">
        <f>Weighting!$F$25</f>
        <v>0</v>
      </c>
      <c r="D4777" t="b">
        <f>IF(C4777=1,'Data Transformation'!$G$3+0.5*'Data Transformation'!$W$25,IF(C4778=1,D4778-'Data Transformation'!$W$25,FALSE))</f>
        <v>0</v>
      </c>
      <c r="E4777" t="str">
        <f t="array" ref="E4777">IF(ISLOGICAL(D4777),"",FREQUENCY(IF('Data Transformation'!$B$425:$B$8425='Bin Analysis'!$B4755,'Data Transformation'!$G$425:$G$8425),D4777))</f>
        <v/>
      </c>
      <c r="F4777" t="str">
        <f t="shared" si="594"/>
        <v/>
      </c>
      <c r="G4777">
        <f>Weighting!$H$25</f>
        <v>0</v>
      </c>
      <c r="H4777">
        <f t="array" ref="H4777">FREQUENCY(IF('Data Transformation'!$B$4:$B$8425=B4755,'Data Transformation'!$G$4:$G$8425),'Bin Analysis'!$B4777)</f>
        <v>18</v>
      </c>
      <c r="I4777">
        <f t="shared" si="595"/>
        <v>0</v>
      </c>
      <c r="J4777">
        <f t="shared" si="596"/>
        <v>0</v>
      </c>
      <c r="K4777">
        <f>J4777*Weighting!$W$25</f>
        <v>0</v>
      </c>
      <c r="M4777" s="14"/>
    </row>
    <row r="4778" spans="1:25" x14ac:dyDescent="0.25">
      <c r="O4778"/>
      <c r="P4778"/>
      <c r="Q4778"/>
      <c r="R4778"/>
    </row>
    <row r="4779" spans="1:25" ht="23.25" x14ac:dyDescent="0.35">
      <c r="A4779" s="21" t="s">
        <v>0</v>
      </c>
      <c r="B4779" s="21">
        <f>IFERROR(VLOOKUP(C4779,'Data Transformation'!$L$6:$M$426,2,FALSE),"")</f>
        <v>199</v>
      </c>
      <c r="C4779" s="21">
        <f>C4755+1</f>
        <v>199</v>
      </c>
      <c r="D4779" s="21"/>
      <c r="E4779" s="21"/>
      <c r="F4779" s="21"/>
      <c r="G4779" s="21"/>
      <c r="H4779" s="22"/>
      <c r="I4779" s="22"/>
      <c r="J4779" s="22"/>
      <c r="K4779" s="21"/>
      <c r="L4779" s="21">
        <f>B4779</f>
        <v>199</v>
      </c>
      <c r="M4779" s="23">
        <f>INDEX('Data Transformation'!$O$4:$O$424,MATCH($B4779,'Data Transformation'!$M$4:$M$424,0),MATCH($M$2,'Data Transformation'!$O$3,0))</f>
        <v>19</v>
      </c>
      <c r="N4779" s="27">
        <f>IF('Input and Summary Results'!$J$16="minimum",'Bin Analysis'!X4780/(M4779-1),'Bin Analysis'!Y4779/('Bin Analysis'!M4779-1))</f>
        <v>0</v>
      </c>
      <c r="O4779" s="27">
        <f>IF(M4779=FALSE,NA(),(VLOOKUP(1,C4782:K4801,4,FALSE))/(M4779-1))</f>
        <v>0.3888888888888889</v>
      </c>
      <c r="P4779" s="27">
        <f>IF(M4779=FALSE,NA(),SUM(J4782:J4801)/Weighting!$S$5)</f>
        <v>0.6</v>
      </c>
      <c r="Q4779" s="27">
        <f>IF(M4779=FALSE,NA(),SUM(K4782:K4801)/Weighting!$S$6)</f>
        <v>0.56521739130434778</v>
      </c>
      <c r="R4779" s="27">
        <f>IF(M4779=FALSE,NA(),(VLOOKUP(1,G4782:K4801,3,FALSE))/(M4779-1))</f>
        <v>0.1111111111111111</v>
      </c>
      <c r="S4779" s="22" t="str">
        <f>IF(M4779=FALSE,NA(),IF(SUM(J4782:J4801)=2,"yes","no"))</f>
        <v>no</v>
      </c>
      <c r="X4779" s="2" cm="2">
        <f t="array" ref="X4779:X4780">FREQUENCY(IF('Data Transformation'!$B$425:$B$6424='Bin Analysis'!L4779,'Data Transformation'!$G$425:$G$6424),'Data Transformation'!$U$11)</f>
        <v>18</v>
      </c>
      <c r="Y4779" s="2" cm="2">
        <f t="array" ref="Y4779:Y4780">FREQUENCY(IF('Data Transformation'!$B$425:$B$6424='Bin Analysis'!L4779,'Data Transformation'!$G$425:$G$6424),'Data Transformation'!$U$12)</f>
        <v>11</v>
      </c>
    </row>
    <row r="4780" spans="1:25" x14ac:dyDescent="0.25">
      <c r="A4780" s="14" t="s">
        <v>67</v>
      </c>
      <c r="B4780" t="s">
        <v>47</v>
      </c>
      <c r="C4780" t="s">
        <v>5</v>
      </c>
      <c r="D4780" t="s">
        <v>100</v>
      </c>
      <c r="E4780" t="s">
        <v>101</v>
      </c>
      <c r="F4780" t="s">
        <v>102</v>
      </c>
      <c r="G4780" t="s">
        <v>70</v>
      </c>
      <c r="H4780" t="s">
        <v>31</v>
      </c>
      <c r="I4780" t="s">
        <v>32</v>
      </c>
      <c r="J4780" t="s">
        <v>46</v>
      </c>
      <c r="K4780" s="14" t="s">
        <v>45</v>
      </c>
      <c r="M4780" s="14"/>
      <c r="X4780" s="2">
        <v>0</v>
      </c>
      <c r="Y4780" s="2">
        <v>7</v>
      </c>
    </row>
    <row r="4781" spans="1:25" x14ac:dyDescent="0.25">
      <c r="A4781" s="32"/>
      <c r="D4781" t="b">
        <f>IF(C4781=1,'Data Transformation'!$G$3+0.5*'Data Transformation'!$W$25,IF(C4782=1,D4782-'Data Transformation'!$W$25,FALSE))</f>
        <v>0</v>
      </c>
      <c r="E4781" t="str">
        <f t="array" ref="E4781">IF(ISLOGICAL(D4781),"",FREQUENCY(IF('Data Transformation'!$B$425:$B$8425='Bin Analysis'!$B4779,'Data Transformation'!$G$425:$G$8425),D4781))</f>
        <v/>
      </c>
      <c r="F4781" t="str">
        <f>IF(ISLOGICAL(D4781),"",E4781-E4780)</f>
        <v/>
      </c>
      <c r="M4781" s="14"/>
    </row>
    <row r="4782" spans="1:25" x14ac:dyDescent="0.25">
      <c r="A4782" s="32">
        <f>IF(Weighting!$P$6&gt;0,B4782,"")</f>
        <v>0.32100000000000001</v>
      </c>
      <c r="B4782">
        <f>Weighting!$C$6</f>
        <v>0.32100000000000001</v>
      </c>
      <c r="C4782">
        <f>Weighting!$F$6</f>
        <v>0</v>
      </c>
      <c r="D4782" t="b">
        <f>IF(C4782=1,'Data Transformation'!$G$3+0.5*'Data Transformation'!$W$25,IF(C4783=1,D4783-'Data Transformation'!$W$25,FALSE))</f>
        <v>0</v>
      </c>
      <c r="E4782" t="str">
        <f t="array" ref="E4782">IF(ISLOGICAL(D4782),"",FREQUENCY(IF('Data Transformation'!$B$425:$B$8425='Bin Analysis'!$B4779,'Data Transformation'!$G$425:$G$8425),D4782))</f>
        <v/>
      </c>
      <c r="F4782" t="str">
        <f>IF(ISLOGICAL(D4782),"",E4782-E4781)</f>
        <v/>
      </c>
      <c r="G4782">
        <f>Weighting!$H$6</f>
        <v>1</v>
      </c>
      <c r="H4782">
        <f t="array" ref="H4782">FREQUENCY(IF('Data Transformation'!$B$4:$B$8425=B4779,'Data Transformation'!$G$4:$G$8425),'Bin Analysis'!$B4782)</f>
        <v>2</v>
      </c>
      <c r="I4782">
        <f>H4782-H4781</f>
        <v>2</v>
      </c>
      <c r="J4782">
        <f>IF(I4782=0,0,1)</f>
        <v>1</v>
      </c>
      <c r="K4782">
        <f>J4782*Weighting!$W$6</f>
        <v>1</v>
      </c>
      <c r="M4782" s="14"/>
    </row>
    <row r="4783" spans="1:25" x14ac:dyDescent="0.25">
      <c r="A4783" s="32">
        <f>IF(Weighting!$P$7&gt;0,B4783,"")</f>
        <v>0.45200000000000001</v>
      </c>
      <c r="B4783">
        <f>Weighting!$C$7</f>
        <v>0.45200000000000001</v>
      </c>
      <c r="C4783">
        <f>Weighting!$F$7</f>
        <v>0</v>
      </c>
      <c r="D4783" t="b">
        <f>IF(C4783=1,'Data Transformation'!$G$3+0.5*'Data Transformation'!$W$25,IF(C4784=1,D4784-'Data Transformation'!$W$25,FALSE))</f>
        <v>0</v>
      </c>
      <c r="E4783" t="str">
        <f t="array" ref="E4783">IF(ISLOGICAL(D4783),"",FREQUENCY(IF('Data Transformation'!$B$425:$B$8425='Bin Analysis'!$B4779,'Data Transformation'!$G$425:$G$8425),D4783))</f>
        <v/>
      </c>
      <c r="F4783" t="str">
        <f t="shared" ref="F4783:F4801" si="597">IF(ISLOGICAL(D4783),"",E4783-E4782)</f>
        <v/>
      </c>
      <c r="G4783">
        <f>Weighting!$H$7</f>
        <v>0</v>
      </c>
      <c r="H4783">
        <f t="array" ref="H4783">FREQUENCY(IF('Data Transformation'!$B$4:$B$8425=B4779,'Data Transformation'!$G$4:$G$8425),'Bin Analysis'!$B4783)</f>
        <v>2</v>
      </c>
      <c r="I4783">
        <f t="shared" ref="I4783:I4801" si="598">H4783-H4782</f>
        <v>0</v>
      </c>
      <c r="J4783">
        <f>IF(I4783=0,0,1)</f>
        <v>0</v>
      </c>
      <c r="K4783">
        <f>J4783*Weighting!$W$7</f>
        <v>0</v>
      </c>
      <c r="M4783" s="14"/>
    </row>
    <row r="4784" spans="1:25" x14ac:dyDescent="0.25">
      <c r="A4784" s="32">
        <f>IF(Weighting!$P$8&gt;0,B4784,"")</f>
        <v>0.58299999999999996</v>
      </c>
      <c r="B4784">
        <f>Weighting!$C$8</f>
        <v>0.58299999999999996</v>
      </c>
      <c r="C4784">
        <f>Weighting!$F$8</f>
        <v>0</v>
      </c>
      <c r="D4784" t="b">
        <f>IF(C4784=1,'Data Transformation'!$G$3+0.5*'Data Transformation'!$W$25,IF(C4785=1,D4785-'Data Transformation'!$W$25,FALSE))</f>
        <v>0</v>
      </c>
      <c r="E4784" t="str">
        <f t="array" ref="E4784">IF(ISLOGICAL(D4784),"",FREQUENCY(IF('Data Transformation'!$B$425:$B$8425='Bin Analysis'!$B4779,'Data Transformation'!$G$425:$G$8425),D4784))</f>
        <v/>
      </c>
      <c r="F4784" t="str">
        <f t="shared" si="597"/>
        <v/>
      </c>
      <c r="G4784">
        <f>Weighting!$H$8</f>
        <v>0</v>
      </c>
      <c r="H4784">
        <f t="array" ref="H4784">FREQUENCY(IF('Data Transformation'!$B$4:$B$8425=B4779,'Data Transformation'!$G$4:$G$8425),'Bin Analysis'!$B4784)</f>
        <v>4</v>
      </c>
      <c r="I4784">
        <f t="shared" si="598"/>
        <v>2</v>
      </c>
      <c r="J4784">
        <f t="shared" ref="J4784:J4801" si="599">IF(I4784=0,0,1)</f>
        <v>1</v>
      </c>
      <c r="K4784">
        <f>J4784*Weighting!$W$8</f>
        <v>3</v>
      </c>
      <c r="M4784" s="14"/>
    </row>
    <row r="4785" spans="1:13" x14ac:dyDescent="0.25">
      <c r="A4785" s="32">
        <f>IF(Weighting!$P$9&gt;0,B4785,"")</f>
        <v>0.71399999999999997</v>
      </c>
      <c r="B4785" s="50">
        <f>Weighting!$C$9</f>
        <v>0.71399999999999997</v>
      </c>
      <c r="C4785">
        <f>Weighting!$F$9</f>
        <v>0</v>
      </c>
      <c r="D4785" t="b">
        <f>IF(C4785=1,'Data Transformation'!$G$3+0.5*'Data Transformation'!$W$25,IF(C4786=1,D4786-'Data Transformation'!$W$25,FALSE))</f>
        <v>0</v>
      </c>
      <c r="E4785" t="str">
        <f t="array" ref="E4785">IF(ISLOGICAL(D4785),"",FREQUENCY(IF('Data Transformation'!$B$425:$B$8425='Bin Analysis'!$B4779,'Data Transformation'!$G$425:$G$8425),D4785))</f>
        <v/>
      </c>
      <c r="F4785" t="str">
        <f t="shared" si="597"/>
        <v/>
      </c>
      <c r="G4785">
        <f>Weighting!$H$9</f>
        <v>0</v>
      </c>
      <c r="H4785">
        <f t="array" ref="H4785">FREQUENCY(IF('Data Transformation'!$B$4:$B$8425=B4779,'Data Transformation'!$G$4:$G$8425),'Bin Analysis'!$B4785)</f>
        <v>5</v>
      </c>
      <c r="I4785">
        <f t="shared" si="598"/>
        <v>1</v>
      </c>
      <c r="J4785">
        <f t="shared" si="599"/>
        <v>1</v>
      </c>
      <c r="K4785">
        <f>J4785*Weighting!$W$9</f>
        <v>3</v>
      </c>
      <c r="M4785" s="14"/>
    </row>
    <row r="4786" spans="1:13" x14ac:dyDescent="0.25">
      <c r="A4786" s="32">
        <f>IF(Weighting!$P$10&gt;0,B4786,"")</f>
        <v>0.84499999999999997</v>
      </c>
      <c r="B4786">
        <f>Weighting!$C$10</f>
        <v>0.84499999999999997</v>
      </c>
      <c r="C4786">
        <f>Weighting!$F$10</f>
        <v>0</v>
      </c>
      <c r="D4786" t="b">
        <f>IF(C4786=1,'Data Transformation'!$G$3+0.5*'Data Transformation'!$W$25,IF(C4787=1,D4787-'Data Transformation'!$W$25,FALSE))</f>
        <v>0</v>
      </c>
      <c r="E4786" t="str">
        <f t="array" ref="E4786">IF(ISLOGICAL(D4786),"",FREQUENCY(IF('Data Transformation'!$B$425:$B$8425='Bin Analysis'!$B4779,'Data Transformation'!$G$425:$G$8425),D4786))</f>
        <v/>
      </c>
      <c r="F4786" t="str">
        <f t="shared" si="597"/>
        <v/>
      </c>
      <c r="G4786">
        <f>Weighting!$H$10</f>
        <v>0</v>
      </c>
      <c r="H4786">
        <f t="array" ref="H4786">FREQUENCY(IF('Data Transformation'!$B$4:$B$8425=B4779,'Data Transformation'!$G$4:$G$8425),'Bin Analysis'!$B4786)</f>
        <v>11</v>
      </c>
      <c r="I4786">
        <f t="shared" si="598"/>
        <v>6</v>
      </c>
      <c r="J4786">
        <f t="shared" si="599"/>
        <v>1</v>
      </c>
      <c r="K4786">
        <f>J4786*Weighting!$W$10</f>
        <v>3</v>
      </c>
      <c r="M4786" s="14"/>
    </row>
    <row r="4787" spans="1:13" x14ac:dyDescent="0.25">
      <c r="A4787" s="32">
        <f>IF(Weighting!$P$11&gt;0,B4787,"")</f>
        <v>0.97599999999999998</v>
      </c>
      <c r="B4787">
        <f>Weighting!$C$11</f>
        <v>0.97599999999999998</v>
      </c>
      <c r="C4787">
        <f>Weighting!$F$11</f>
        <v>0</v>
      </c>
      <c r="D4787">
        <f>IF(C4787=1,'Data Transformation'!$G$3+0.5*'Data Transformation'!$W$25,IF(C4788=1,D4788-'Data Transformation'!$W$25,FALSE))</f>
        <v>0.86899999999999999</v>
      </c>
      <c r="E4787">
        <f t="array" ref="E4787">IF(ISLOGICAL(D4787),"",FREQUENCY(IF('Data Transformation'!$B$425:$B$8425='Bin Analysis'!$B4779,'Data Transformation'!$G$425:$G$8425),D4787))</f>
        <v>11</v>
      </c>
      <c r="F4787" t="e">
        <f t="shared" si="597"/>
        <v>#VALUE!</v>
      </c>
      <c r="G4787">
        <f>Weighting!$H$11</f>
        <v>0</v>
      </c>
      <c r="H4787">
        <f t="array" ref="H4787">FREQUENCY(IF('Data Transformation'!$B$4:$B$8425=B4779,'Data Transformation'!$G$4:$G$8425),'Bin Analysis'!$B4787)</f>
        <v>15</v>
      </c>
      <c r="I4787">
        <f t="shared" si="598"/>
        <v>4</v>
      </c>
      <c r="J4787">
        <f t="shared" si="599"/>
        <v>1</v>
      </c>
      <c r="K4787">
        <f>J4787*Weighting!$W$11</f>
        <v>2</v>
      </c>
      <c r="M4787" s="14"/>
    </row>
    <row r="4788" spans="1:13" x14ac:dyDescent="0.25">
      <c r="A4788" s="32">
        <f>IF(Weighting!$P$12&gt;0,B4788,"")</f>
        <v>1.107</v>
      </c>
      <c r="B4788">
        <f>Weighting!$C$12</f>
        <v>1.107</v>
      </c>
      <c r="C4788">
        <f>Weighting!$F$12</f>
        <v>1</v>
      </c>
      <c r="D4788">
        <f>IF(C4788=1,'Data Transformation'!$G$3+0.5*'Data Transformation'!$W$25,IF(C4789=1,D4789-'Data Transformation'!$W$25,FALSE))</f>
        <v>1.131</v>
      </c>
      <c r="E4788">
        <f t="array" ref="E4788">IF(ISLOGICAL(D4788),"",FREQUENCY(IF('Data Transformation'!$B$425:$B$8425='Bin Analysis'!$B4779,'Data Transformation'!$G$425:$G$8425),D4788))</f>
        <v>18</v>
      </c>
      <c r="F4788">
        <f t="shared" si="597"/>
        <v>7</v>
      </c>
      <c r="G4788">
        <f>Weighting!$H$12</f>
        <v>0</v>
      </c>
      <c r="H4788">
        <f t="array" ref="H4788">FREQUENCY(IF('Data Transformation'!$B$4:$B$8425=B4779,'Data Transformation'!$G$4:$G$8425),'Bin Analysis'!$B4788)</f>
        <v>19</v>
      </c>
      <c r="I4788">
        <f t="shared" si="598"/>
        <v>4</v>
      </c>
      <c r="J4788">
        <f t="shared" si="599"/>
        <v>1</v>
      </c>
      <c r="K4788">
        <f>J4788*Weighting!$W$12</f>
        <v>1</v>
      </c>
      <c r="M4788" s="14"/>
    </row>
    <row r="4789" spans="1:13" x14ac:dyDescent="0.25">
      <c r="A4789" s="32">
        <f>IF(Weighting!$P$13&gt;0,B4789,"")</f>
        <v>1.238</v>
      </c>
      <c r="B4789">
        <f>Weighting!$C$13</f>
        <v>1.238</v>
      </c>
      <c r="C4789">
        <f>Weighting!$F$13</f>
        <v>0</v>
      </c>
      <c r="D4789" t="b">
        <f>IF(C4789=1,'Data Transformation'!$G$3+0.5*'Data Transformation'!$W$25,IF(C4790=1,D4790-'Data Transformation'!$W$25,FALSE))</f>
        <v>0</v>
      </c>
      <c r="E4789" t="str">
        <f t="array" ref="E4789">IF(ISLOGICAL(D4789),"",FREQUENCY(IF('Data Transformation'!$B$425:$B$8425='Bin Analysis'!$B4779,'Data Transformation'!$G$425:$G$8425),D4789))</f>
        <v/>
      </c>
      <c r="F4789" t="str">
        <f t="shared" si="597"/>
        <v/>
      </c>
      <c r="G4789">
        <f>Weighting!$H$13</f>
        <v>0</v>
      </c>
      <c r="H4789">
        <f t="array" ref="H4789">FREQUENCY(IF('Data Transformation'!$B$4:$B$8425=B4779,'Data Transformation'!$G$4:$G$8425),'Bin Analysis'!$B4789)</f>
        <v>19</v>
      </c>
      <c r="I4789">
        <f t="shared" si="598"/>
        <v>0</v>
      </c>
      <c r="J4789">
        <f t="shared" si="599"/>
        <v>0</v>
      </c>
      <c r="K4789">
        <f>J4789*Weighting!$W$13</f>
        <v>0</v>
      </c>
      <c r="M4789" s="14"/>
    </row>
    <row r="4790" spans="1:13" x14ac:dyDescent="0.25">
      <c r="A4790" s="32">
        <f>IF(Weighting!$P$14&gt;0,B4790,"")</f>
        <v>1.369</v>
      </c>
      <c r="B4790">
        <f>Weighting!$C$14</f>
        <v>1.369</v>
      </c>
      <c r="C4790">
        <f>Weighting!$F$14</f>
        <v>0</v>
      </c>
      <c r="D4790" t="b">
        <f>IF(C4790=1,'Data Transformation'!$G$3+0.5*'Data Transformation'!$W$25,IF(C4791=1,D4791-'Data Transformation'!$W$25,FALSE))</f>
        <v>0</v>
      </c>
      <c r="E4790" t="str">
        <f t="array" ref="E4790">IF(ISLOGICAL(D4790),"",FREQUENCY(IF('Data Transformation'!$B$425:$B$8425='Bin Analysis'!$B4779,'Data Transformation'!$G$425:$G$8425),D4790))</f>
        <v/>
      </c>
      <c r="F4790" t="str">
        <f t="shared" si="597"/>
        <v/>
      </c>
      <c r="G4790">
        <f>Weighting!$H$14</f>
        <v>0</v>
      </c>
      <c r="H4790">
        <f t="array" ref="H4790">FREQUENCY(IF('Data Transformation'!$B$4:$B$8425=B4779,'Data Transformation'!$G$4:$G$8425),'Bin Analysis'!$B4790)</f>
        <v>19</v>
      </c>
      <c r="I4790">
        <f t="shared" si="598"/>
        <v>0</v>
      </c>
      <c r="J4790">
        <f t="shared" si="599"/>
        <v>0</v>
      </c>
      <c r="K4790">
        <f>J4790*Weighting!$W$14</f>
        <v>0</v>
      </c>
      <c r="M4790" s="14"/>
    </row>
    <row r="4791" spans="1:13" x14ac:dyDescent="0.25">
      <c r="A4791" s="32">
        <f>IF(Weighting!$P$15&gt;0,B4791,"")</f>
        <v>1.5000009999999999</v>
      </c>
      <c r="B4791">
        <f>Weighting!$C$15</f>
        <v>1.5000009999999999</v>
      </c>
      <c r="C4791">
        <f>Weighting!$F$15</f>
        <v>0</v>
      </c>
      <c r="D4791" t="b">
        <f>IF(C4791=1,'Data Transformation'!$G$3+0.5*'Data Transformation'!$W$25,IF(C4792=1,D4792-'Data Transformation'!$W$25,FALSE))</f>
        <v>0</v>
      </c>
      <c r="E4791" t="str">
        <f t="array" ref="E4791">IF(ISLOGICAL(D4791),"",FREQUENCY(IF('Data Transformation'!$B$425:$B$8425='Bin Analysis'!$B4779,'Data Transformation'!$G$425:$G$8425),D4791))</f>
        <v/>
      </c>
      <c r="F4791" t="str">
        <f t="shared" si="597"/>
        <v/>
      </c>
      <c r="G4791">
        <f>Weighting!$H$15</f>
        <v>0</v>
      </c>
      <c r="H4791">
        <f t="array" ref="H4791">FREQUENCY(IF('Data Transformation'!$B$4:$B$8425=B4779,'Data Transformation'!$G$4:$G$8425),'Bin Analysis'!$B4791)</f>
        <v>19</v>
      </c>
      <c r="I4791">
        <f t="shared" si="598"/>
        <v>0</v>
      </c>
      <c r="J4791">
        <f t="shared" si="599"/>
        <v>0</v>
      </c>
      <c r="K4791">
        <f>J4791*Weighting!$W$15</f>
        <v>0</v>
      </c>
      <c r="M4791" s="14"/>
    </row>
    <row r="4792" spans="1:13" x14ac:dyDescent="0.25">
      <c r="A4792" s="32" t="str">
        <f>IF(Weighting!$P$16&gt;0,B4792,"")</f>
        <v/>
      </c>
      <c r="B4792">
        <f>Weighting!$C$16</f>
        <v>1.631</v>
      </c>
      <c r="C4792">
        <f>Weighting!$F$16</f>
        <v>0</v>
      </c>
      <c r="D4792" t="b">
        <f>IF(C4792=1,'Data Transformation'!$G$3+0.5*'Data Transformation'!$W$25,IF(C4793=1,D4793-'Data Transformation'!$W$25,FALSE))</f>
        <v>0</v>
      </c>
      <c r="E4792" t="str">
        <f t="array" ref="E4792">IF(ISLOGICAL(D4792),"",FREQUENCY(IF('Data Transformation'!$B$425:$B$8425='Bin Analysis'!$B4779,'Data Transformation'!$G$425:$G$8425),D4792))</f>
        <v/>
      </c>
      <c r="F4792" t="str">
        <f t="shared" si="597"/>
        <v/>
      </c>
      <c r="G4792">
        <f>Weighting!$H$16</f>
        <v>0</v>
      </c>
      <c r="H4792">
        <f t="array" ref="H4792">FREQUENCY(IF('Data Transformation'!$B$4:$B$8425=B4779,'Data Transformation'!$G$4:$G$8425),'Bin Analysis'!$B4792)</f>
        <v>19</v>
      </c>
      <c r="I4792">
        <f t="shared" si="598"/>
        <v>0</v>
      </c>
      <c r="J4792">
        <f t="shared" si="599"/>
        <v>0</v>
      </c>
      <c r="K4792">
        <f>J4792*Weighting!$W$16</f>
        <v>0</v>
      </c>
      <c r="M4792" s="14"/>
    </row>
    <row r="4793" spans="1:13" x14ac:dyDescent="0.25">
      <c r="A4793" s="32" t="str">
        <f>IF(Weighting!$P$17&gt;0,B4793,"")</f>
        <v/>
      </c>
      <c r="B4793">
        <f>Weighting!$C$17</f>
        <v>1.762</v>
      </c>
      <c r="C4793">
        <f>Weighting!$F$17</f>
        <v>0</v>
      </c>
      <c r="D4793" t="b">
        <f>IF(C4793=1,'Data Transformation'!$G$3+0.5*'Data Transformation'!$W$25,IF(C4794=1,D4794-'Data Transformation'!$W$25,FALSE))</f>
        <v>0</v>
      </c>
      <c r="E4793" t="str">
        <f t="array" ref="E4793">IF(ISLOGICAL(D4793),"",FREQUENCY(IF('Data Transformation'!$B$425:$B$8425='Bin Analysis'!$B4779,'Data Transformation'!$G$425:$G$8425),D4793))</f>
        <v/>
      </c>
      <c r="F4793" t="str">
        <f t="shared" si="597"/>
        <v/>
      </c>
      <c r="G4793">
        <f>Weighting!$H$17</f>
        <v>0</v>
      </c>
      <c r="H4793">
        <f t="array" ref="H4793">FREQUENCY(IF('Data Transformation'!$B$4:$B$8425=B4779,'Data Transformation'!$G$4:$G$8425),'Bin Analysis'!$B4793)</f>
        <v>19</v>
      </c>
      <c r="I4793">
        <f t="shared" si="598"/>
        <v>0</v>
      </c>
      <c r="J4793">
        <f t="shared" si="599"/>
        <v>0</v>
      </c>
      <c r="K4793">
        <f>J4793*Weighting!$W$17</f>
        <v>0</v>
      </c>
      <c r="M4793" s="14"/>
    </row>
    <row r="4794" spans="1:13" x14ac:dyDescent="0.25">
      <c r="A4794" s="32" t="str">
        <f>IF(Weighting!$P$18&gt;0,B4794,"")</f>
        <v/>
      </c>
      <c r="B4794">
        <f>Weighting!$C$18</f>
        <v>1.893</v>
      </c>
      <c r="C4794">
        <f>Weighting!$F$18</f>
        <v>0</v>
      </c>
      <c r="D4794" t="b">
        <f>IF(C4794=1,'Data Transformation'!$G$3+0.5*'Data Transformation'!$W$25,IF(C4795=1,D4795-'Data Transformation'!$W$25,FALSE))</f>
        <v>0</v>
      </c>
      <c r="E4794" t="str">
        <f t="array" ref="E4794">IF(ISLOGICAL(D4794),"",FREQUENCY(IF('Data Transformation'!$B$425:$B$8425='Bin Analysis'!$B4779,'Data Transformation'!$G$425:$G$8425),D4794))</f>
        <v/>
      </c>
      <c r="F4794" t="str">
        <f t="shared" si="597"/>
        <v/>
      </c>
      <c r="G4794">
        <f>Weighting!$H$18</f>
        <v>0</v>
      </c>
      <c r="H4794">
        <f t="array" ref="H4794">FREQUENCY(IF('Data Transformation'!$B$4:$B$8425=B4779,'Data Transformation'!$G$4:$G$8425),'Bin Analysis'!$B4794)</f>
        <v>19</v>
      </c>
      <c r="I4794">
        <f t="shared" si="598"/>
        <v>0</v>
      </c>
      <c r="J4794">
        <f t="shared" si="599"/>
        <v>0</v>
      </c>
      <c r="K4794">
        <f>J4794*Weighting!$W$18</f>
        <v>0</v>
      </c>
      <c r="M4794" s="14"/>
    </row>
    <row r="4795" spans="1:13" x14ac:dyDescent="0.25">
      <c r="A4795" s="32" t="str">
        <f>IF(Weighting!$P$19&gt;0,B4795,"")</f>
        <v/>
      </c>
      <c r="B4795">
        <f>Weighting!$C$19</f>
        <v>2.024</v>
      </c>
      <c r="C4795">
        <f>Weighting!$F$19</f>
        <v>0</v>
      </c>
      <c r="D4795" t="b">
        <f>IF(C4795=1,'Data Transformation'!$G$3+0.5*'Data Transformation'!$W$25,IF(C4796=1,D4796-'Data Transformation'!$W$25,FALSE))</f>
        <v>0</v>
      </c>
      <c r="E4795" t="str">
        <f t="array" ref="E4795">IF(ISLOGICAL(D4795),"",FREQUENCY(IF('Data Transformation'!$B$425:$B$8425='Bin Analysis'!$B4779,'Data Transformation'!$G$425:$G$8425),D4795))</f>
        <v/>
      </c>
      <c r="F4795" t="str">
        <f t="shared" si="597"/>
        <v/>
      </c>
      <c r="G4795">
        <f>Weighting!$H$19</f>
        <v>0</v>
      </c>
      <c r="H4795">
        <f t="array" ref="H4795">FREQUENCY(IF('Data Transformation'!$B$4:$B$8425=B4779,'Data Transformation'!$G$4:$G$8425),'Bin Analysis'!$B4795)</f>
        <v>19</v>
      </c>
      <c r="I4795">
        <f t="shared" si="598"/>
        <v>0</v>
      </c>
      <c r="J4795">
        <f t="shared" si="599"/>
        <v>0</v>
      </c>
      <c r="K4795">
        <f>J4795*Weighting!$W$19</f>
        <v>0</v>
      </c>
      <c r="M4795" s="14"/>
    </row>
    <row r="4796" spans="1:13" x14ac:dyDescent="0.25">
      <c r="A4796" s="32" t="str">
        <f>IF(Weighting!$P$20&gt;0,B4796,"")</f>
        <v/>
      </c>
      <c r="B4796">
        <f>Weighting!$C$20</f>
        <v>2.1550000000000002</v>
      </c>
      <c r="C4796">
        <f>Weighting!$F$20</f>
        <v>0</v>
      </c>
      <c r="D4796" t="b">
        <f>IF(C4796=1,'Data Transformation'!$G$3+0.5*'Data Transformation'!$W$25,IF(C4797=1,D4797-'Data Transformation'!$W$25,FALSE))</f>
        <v>0</v>
      </c>
      <c r="E4796" t="str">
        <f t="array" ref="E4796">IF(ISLOGICAL(D4796),"",FREQUENCY(IF('Data Transformation'!$B$425:$B$8425='Bin Analysis'!$B4779,'Data Transformation'!$G$425:$G$8425),D4796))</f>
        <v/>
      </c>
      <c r="F4796" t="str">
        <f t="shared" si="597"/>
        <v/>
      </c>
      <c r="G4796">
        <f>Weighting!$H$20</f>
        <v>0</v>
      </c>
      <c r="H4796">
        <f t="array" ref="H4796">FREQUENCY(IF('Data Transformation'!$B$4:$B$8425=B4779,'Data Transformation'!$G$4:$G$8425),'Bin Analysis'!$B4796)</f>
        <v>19</v>
      </c>
      <c r="I4796">
        <f t="shared" si="598"/>
        <v>0</v>
      </c>
      <c r="J4796">
        <f t="shared" si="599"/>
        <v>0</v>
      </c>
      <c r="K4796">
        <f>J4796*Weighting!$W$20</f>
        <v>0</v>
      </c>
      <c r="M4796" s="14"/>
    </row>
    <row r="4797" spans="1:13" x14ac:dyDescent="0.25">
      <c r="A4797" s="32" t="str">
        <f>IF(Weighting!$P$21&gt;0,B4797,"")</f>
        <v/>
      </c>
      <c r="B4797">
        <f>Weighting!$C$21</f>
        <v>2.2860000000000005</v>
      </c>
      <c r="C4797">
        <f>Weighting!$F$21</f>
        <v>0</v>
      </c>
      <c r="D4797" t="b">
        <f>IF(C4797=1,'Data Transformation'!$G$3+0.5*'Data Transformation'!$W$25,IF(C4798=1,D4798-'Data Transformation'!$W$25,FALSE))</f>
        <v>0</v>
      </c>
      <c r="E4797" t="str">
        <f t="array" ref="E4797">IF(ISLOGICAL(D4797),"",FREQUENCY(IF('Data Transformation'!$B$425:$B$8425='Bin Analysis'!$B4779,'Data Transformation'!$G$425:$G$8425),D4797))</f>
        <v/>
      </c>
      <c r="F4797" t="str">
        <f t="shared" si="597"/>
        <v/>
      </c>
      <c r="G4797">
        <f>Weighting!$H$21</f>
        <v>0</v>
      </c>
      <c r="H4797">
        <f t="array" ref="H4797">FREQUENCY(IF('Data Transformation'!$B$4:$B$8425=B4779,'Data Transformation'!$G$4:$G$8425),'Bin Analysis'!$B4797)</f>
        <v>19</v>
      </c>
      <c r="I4797">
        <f t="shared" si="598"/>
        <v>0</v>
      </c>
      <c r="J4797">
        <f t="shared" si="599"/>
        <v>0</v>
      </c>
      <c r="K4797">
        <f>J4797*Weighting!$W$21</f>
        <v>0</v>
      </c>
      <c r="M4797" s="14"/>
    </row>
    <row r="4798" spans="1:13" x14ac:dyDescent="0.25">
      <c r="A4798" s="32" t="str">
        <f>IF(Weighting!$P$22&gt;0,B4798,"")</f>
        <v/>
      </c>
      <c r="B4798">
        <f>Weighting!$C$22</f>
        <v>2.4170000000000007</v>
      </c>
      <c r="C4798">
        <f>Weighting!$F$22</f>
        <v>0</v>
      </c>
      <c r="D4798" t="b">
        <f>IF(C4798=1,'Data Transformation'!$G$3+0.5*'Data Transformation'!$W$25,IF(C4799=1,D4799-'Data Transformation'!$W$25,FALSE))</f>
        <v>0</v>
      </c>
      <c r="E4798" t="str">
        <f t="array" ref="E4798">IF(ISLOGICAL(D4798),"",FREQUENCY(IF('Data Transformation'!$B$425:$B$8425='Bin Analysis'!$B4779,'Data Transformation'!$G$425:$G$8425),D4798))</f>
        <v/>
      </c>
      <c r="F4798" t="str">
        <f t="shared" si="597"/>
        <v/>
      </c>
      <c r="G4798">
        <f>Weighting!$H$22</f>
        <v>0</v>
      </c>
      <c r="H4798">
        <f t="array" ref="H4798">FREQUENCY(IF('Data Transformation'!$B$4:$B$8425=B4779,'Data Transformation'!$G$4:$G$8425),'Bin Analysis'!$B4798)</f>
        <v>19</v>
      </c>
      <c r="I4798">
        <f t="shared" si="598"/>
        <v>0</v>
      </c>
      <c r="J4798">
        <f t="shared" si="599"/>
        <v>0</v>
      </c>
      <c r="K4798">
        <f>J4798*Weighting!$W$22</f>
        <v>0</v>
      </c>
      <c r="M4798" s="14"/>
    </row>
    <row r="4799" spans="1:13" x14ac:dyDescent="0.25">
      <c r="A4799" s="32" t="str">
        <f>IF(Weighting!$P$23&gt;0,B4799,"")</f>
        <v/>
      </c>
      <c r="B4799">
        <f>Weighting!$C$23</f>
        <v>2.5480000000000009</v>
      </c>
      <c r="C4799">
        <f>Weighting!$F$23</f>
        <v>0</v>
      </c>
      <c r="D4799" t="b">
        <f>IF(C4799=1,'Data Transformation'!$G$3+0.5*'Data Transformation'!$W$25,IF(C4800=1,D4800-'Data Transformation'!$W$25,FALSE))</f>
        <v>0</v>
      </c>
      <c r="E4799" t="str">
        <f t="array" ref="E4799">IF(ISLOGICAL(D4799),"",FREQUENCY(IF('Data Transformation'!$B$425:$B$8425='Bin Analysis'!$B4779,'Data Transformation'!$G$425:$G$8425),D4799))</f>
        <v/>
      </c>
      <c r="F4799" t="str">
        <f t="shared" si="597"/>
        <v/>
      </c>
      <c r="G4799">
        <f>Weighting!$H$23</f>
        <v>0</v>
      </c>
      <c r="H4799">
        <f t="array" ref="H4799">FREQUENCY(IF('Data Transformation'!$B$4:$B$8425=B4779,'Data Transformation'!$G$4:$G$8425),'Bin Analysis'!$B4799)</f>
        <v>19</v>
      </c>
      <c r="I4799">
        <f t="shared" si="598"/>
        <v>0</v>
      </c>
      <c r="J4799">
        <f t="shared" si="599"/>
        <v>0</v>
      </c>
      <c r="K4799">
        <f>J4799*Weighting!$W$23</f>
        <v>0</v>
      </c>
      <c r="M4799" s="14"/>
    </row>
    <row r="4800" spans="1:13" x14ac:dyDescent="0.25">
      <c r="A4800" s="32" t="str">
        <f>IF(Weighting!$P$24&gt;0,B4800,"")</f>
        <v/>
      </c>
      <c r="B4800">
        <f>Weighting!$C$24</f>
        <v>2.6790000000000012</v>
      </c>
      <c r="C4800">
        <f>Weighting!$F$24</f>
        <v>0</v>
      </c>
      <c r="D4800" t="b">
        <f>IF(C4800=1,'Data Transformation'!$G$3+0.5*'Data Transformation'!$W$25,IF(C4801=1,D4801-'Data Transformation'!$W$25,FALSE))</f>
        <v>0</v>
      </c>
      <c r="E4800" t="str">
        <f t="array" ref="E4800">IF(ISLOGICAL(D4800),"",FREQUENCY(IF('Data Transformation'!$B$425:$B$8425='Bin Analysis'!$B4779,'Data Transformation'!$G$425:$G$8425),D4800))</f>
        <v/>
      </c>
      <c r="F4800" t="str">
        <f t="shared" si="597"/>
        <v/>
      </c>
      <c r="G4800">
        <f>Weighting!$H$24</f>
        <v>0</v>
      </c>
      <c r="H4800">
        <f t="array" ref="H4800">FREQUENCY(IF('Data Transformation'!$B$4:$B$8425=B4779,'Data Transformation'!$G$4:$G$8425),'Bin Analysis'!$B4800)</f>
        <v>19</v>
      </c>
      <c r="I4800">
        <f t="shared" si="598"/>
        <v>0</v>
      </c>
      <c r="J4800">
        <f t="shared" si="599"/>
        <v>0</v>
      </c>
      <c r="K4800">
        <f>J4800*Weighting!$W$24</f>
        <v>0</v>
      </c>
      <c r="M4800" s="14"/>
    </row>
    <row r="4801" spans="1:25" x14ac:dyDescent="0.25">
      <c r="A4801" s="32" t="str">
        <f>IF(Weighting!$P$25&gt;0,B4801,"")</f>
        <v/>
      </c>
      <c r="B4801">
        <f>Weighting!$C$25</f>
        <v>2.8100000000000014</v>
      </c>
      <c r="C4801">
        <f>Weighting!$F$25</f>
        <v>0</v>
      </c>
      <c r="D4801" t="b">
        <f>IF(C4801=1,'Data Transformation'!$G$3+0.5*'Data Transformation'!$W$25,IF(C4802=1,D4802-'Data Transformation'!$W$25,FALSE))</f>
        <v>0</v>
      </c>
      <c r="E4801" t="str">
        <f t="array" ref="E4801">IF(ISLOGICAL(D4801),"",FREQUENCY(IF('Data Transformation'!$B$425:$B$8425='Bin Analysis'!$B4779,'Data Transformation'!$G$425:$G$8425),D4801))</f>
        <v/>
      </c>
      <c r="F4801" t="str">
        <f t="shared" si="597"/>
        <v/>
      </c>
      <c r="G4801">
        <f>Weighting!$H$25</f>
        <v>0</v>
      </c>
      <c r="H4801">
        <f t="array" ref="H4801">FREQUENCY(IF('Data Transformation'!$B$4:$B$8425=B4779,'Data Transformation'!$G$4:$G$8425),'Bin Analysis'!$B4801)</f>
        <v>19</v>
      </c>
      <c r="I4801">
        <f t="shared" si="598"/>
        <v>0</v>
      </c>
      <c r="J4801">
        <f t="shared" si="599"/>
        <v>0</v>
      </c>
      <c r="K4801">
        <f>J4801*Weighting!$W$25</f>
        <v>0</v>
      </c>
      <c r="M4801" s="14"/>
    </row>
    <row r="4802" spans="1:25" x14ac:dyDescent="0.25">
      <c r="N4802" s="55"/>
      <c r="O4802"/>
      <c r="P4802"/>
      <c r="Q4802"/>
      <c r="R4802"/>
    </row>
    <row r="4803" spans="1:25" ht="23.25" x14ac:dyDescent="0.35">
      <c r="A4803" s="21" t="s">
        <v>0</v>
      </c>
      <c r="B4803" s="21">
        <f>IFERROR(VLOOKUP(C4803,'Data Transformation'!$L$6:$M$426,2,FALSE),"")</f>
        <v>200</v>
      </c>
      <c r="C4803" s="21">
        <f>C4779+1</f>
        <v>200</v>
      </c>
      <c r="D4803" s="21"/>
      <c r="E4803" s="21"/>
      <c r="F4803" s="21"/>
      <c r="G4803" s="21"/>
      <c r="H4803" s="22"/>
      <c r="I4803" s="22"/>
      <c r="J4803" s="22"/>
      <c r="K4803" s="21"/>
      <c r="L4803" s="21">
        <f>B4803</f>
        <v>200</v>
      </c>
      <c r="M4803" s="23">
        <f>INDEX('Data Transformation'!$O$4:$O$424,MATCH($B4803,'Data Transformation'!$M$4:$M$424,0),MATCH($M$2,'Data Transformation'!$O$3,0))</f>
        <v>19</v>
      </c>
      <c r="N4803" s="27">
        <f>IF('Input and Summary Results'!$J$16="minimum",'Bin Analysis'!X4804/(M4803-1),'Bin Analysis'!Y4803/('Bin Analysis'!M4803-1))</f>
        <v>0</v>
      </c>
      <c r="O4803" s="27">
        <f>IF(M4803=FALSE,NA(),(VLOOKUP(1,C4806:K4825,4,FALSE))/(M4803-1))</f>
        <v>0.55555555555555558</v>
      </c>
      <c r="P4803" s="27">
        <f>IF(M4803=FALSE,NA(),SUM(J4806:J4825)/Weighting!$S$5)</f>
        <v>0.7</v>
      </c>
      <c r="Q4803" s="27">
        <f>IF(M4803=FALSE,NA(),SUM(K4806:K4825)/Weighting!$S$6)</f>
        <v>0.65217391304347827</v>
      </c>
      <c r="R4803" s="27">
        <f>IF(M4803=FALSE,NA(),(VLOOKUP(1,G4806:K4825,3,FALSE))/(M4803-1))</f>
        <v>5.5555555555555552E-2</v>
      </c>
      <c r="S4803" s="22" t="str">
        <f>IF(M4803=FALSE,NA(),IF(SUM(J4806:J4825)=2,"yes","no"))</f>
        <v>no</v>
      </c>
      <c r="X4803" s="2" cm="2">
        <f t="array" ref="X4803:X4804">FREQUENCY(IF('Data Transformation'!$B$425:$B$6424='Bin Analysis'!L4803,'Data Transformation'!$G$425:$G$6424),'Data Transformation'!$U$11)</f>
        <v>18</v>
      </c>
      <c r="Y4803" s="2" cm="2">
        <f t="array" ref="Y4803:Y4804">FREQUENCY(IF('Data Transformation'!$B$425:$B$6424='Bin Analysis'!L4803,'Data Transformation'!$G$425:$G$6424),'Data Transformation'!$U$12)</f>
        <v>8</v>
      </c>
    </row>
    <row r="4804" spans="1:25" x14ac:dyDescent="0.25">
      <c r="A4804" s="14" t="s">
        <v>67</v>
      </c>
      <c r="B4804" t="s">
        <v>47</v>
      </c>
      <c r="C4804" t="s">
        <v>5</v>
      </c>
      <c r="D4804" t="s">
        <v>100</v>
      </c>
      <c r="E4804" t="s">
        <v>101</v>
      </c>
      <c r="F4804" t="s">
        <v>102</v>
      </c>
      <c r="G4804" t="s">
        <v>70</v>
      </c>
      <c r="H4804" t="s">
        <v>31</v>
      </c>
      <c r="I4804" t="s">
        <v>32</v>
      </c>
      <c r="J4804" t="s">
        <v>46</v>
      </c>
      <c r="K4804" s="14" t="s">
        <v>45</v>
      </c>
      <c r="M4804" s="14"/>
      <c r="X4804" s="2">
        <v>0</v>
      </c>
      <c r="Y4804" s="2">
        <v>10</v>
      </c>
    </row>
    <row r="4805" spans="1:25" x14ac:dyDescent="0.25">
      <c r="A4805" s="32"/>
      <c r="D4805" t="b">
        <f>IF(C4805=1,'Data Transformation'!$G$3+0.5*'Data Transformation'!$W$25,IF(C4806=1,D4806-'Data Transformation'!$W$25,FALSE))</f>
        <v>0</v>
      </c>
      <c r="E4805" t="str">
        <f t="array" ref="E4805">IF(ISLOGICAL(D4805),"",FREQUENCY(IF('Data Transformation'!$B$425:$B$8425='Bin Analysis'!$B4803,'Data Transformation'!$G$425:$G$8425),D4805))</f>
        <v/>
      </c>
      <c r="F4805" t="str">
        <f>IF(ISLOGICAL(D4805),"",E4805-E4804)</f>
        <v/>
      </c>
      <c r="M4805" s="14"/>
    </row>
    <row r="4806" spans="1:25" x14ac:dyDescent="0.25">
      <c r="A4806" s="32">
        <f>IF(Weighting!$P$6&gt;0,B4806,"")</f>
        <v>0.32100000000000001</v>
      </c>
      <c r="B4806">
        <f>Weighting!$C$6</f>
        <v>0.32100000000000001</v>
      </c>
      <c r="C4806">
        <f>Weighting!$F$6</f>
        <v>0</v>
      </c>
      <c r="D4806" t="b">
        <f>IF(C4806=1,'Data Transformation'!$G$3+0.5*'Data Transformation'!$W$25,IF(C4807=1,D4807-'Data Transformation'!$W$25,FALSE))</f>
        <v>0</v>
      </c>
      <c r="E4806" t="str">
        <f t="array" ref="E4806">IF(ISLOGICAL(D4806),"",FREQUENCY(IF('Data Transformation'!$B$425:$B$8425='Bin Analysis'!$B4803,'Data Transformation'!$G$425:$G$8425),D4806))</f>
        <v/>
      </c>
      <c r="F4806" t="str">
        <f>IF(ISLOGICAL(D4806),"",E4806-E4805)</f>
        <v/>
      </c>
      <c r="G4806">
        <f>Weighting!$H$6</f>
        <v>1</v>
      </c>
      <c r="H4806">
        <f t="array" ref="H4806">FREQUENCY(IF('Data Transformation'!$B$4:$B$8425=B4803,'Data Transformation'!$G$4:$G$8425),'Bin Analysis'!$B4806)</f>
        <v>1</v>
      </c>
      <c r="I4806">
        <f>H4806-H4805</f>
        <v>1</v>
      </c>
      <c r="J4806">
        <f>IF(I4806=0,0,1)</f>
        <v>1</v>
      </c>
      <c r="K4806">
        <f>J4806*Weighting!$W$6</f>
        <v>1</v>
      </c>
      <c r="M4806" s="14"/>
    </row>
    <row r="4807" spans="1:25" x14ac:dyDescent="0.25">
      <c r="A4807" s="32">
        <f>IF(Weighting!$P$7&gt;0,B4807,"")</f>
        <v>0.45200000000000001</v>
      </c>
      <c r="B4807">
        <f>Weighting!$C$7</f>
        <v>0.45200000000000001</v>
      </c>
      <c r="C4807">
        <f>Weighting!$F$7</f>
        <v>0</v>
      </c>
      <c r="D4807" t="b">
        <f>IF(C4807=1,'Data Transformation'!$G$3+0.5*'Data Transformation'!$W$25,IF(C4808=1,D4808-'Data Transformation'!$W$25,FALSE))</f>
        <v>0</v>
      </c>
      <c r="E4807" t="str">
        <f t="array" ref="E4807">IF(ISLOGICAL(D4807),"",FREQUENCY(IF('Data Transformation'!$B$425:$B$8425='Bin Analysis'!$B4803,'Data Transformation'!$G$425:$G$8425),D4807))</f>
        <v/>
      </c>
      <c r="F4807" t="str">
        <f t="shared" ref="F4807:F4825" si="600">IF(ISLOGICAL(D4807),"",E4807-E4806)</f>
        <v/>
      </c>
      <c r="G4807">
        <f>Weighting!$H$7</f>
        <v>0</v>
      </c>
      <c r="H4807">
        <f t="array" ref="H4807">FREQUENCY(IF('Data Transformation'!$B$4:$B$8425=B4803,'Data Transformation'!$G$4:$G$8425),'Bin Analysis'!$B4807)</f>
        <v>1</v>
      </c>
      <c r="I4807">
        <f t="shared" ref="I4807:I4825" si="601">H4807-H4806</f>
        <v>0</v>
      </c>
      <c r="J4807">
        <f>IF(I4807=0,0,1)</f>
        <v>0</v>
      </c>
      <c r="K4807">
        <f>J4807*Weighting!$W$7</f>
        <v>0</v>
      </c>
      <c r="M4807" s="14"/>
    </row>
    <row r="4808" spans="1:25" x14ac:dyDescent="0.25">
      <c r="A4808" s="32">
        <f>IF(Weighting!$P$8&gt;0,B4808,"")</f>
        <v>0.58299999999999996</v>
      </c>
      <c r="B4808">
        <f>Weighting!$C$8</f>
        <v>0.58299999999999996</v>
      </c>
      <c r="C4808">
        <f>Weighting!$F$8</f>
        <v>0</v>
      </c>
      <c r="D4808" t="b">
        <f>IF(C4808=1,'Data Transformation'!$G$3+0.5*'Data Transformation'!$W$25,IF(C4809=1,D4809-'Data Transformation'!$W$25,FALSE))</f>
        <v>0</v>
      </c>
      <c r="E4808" t="str">
        <f t="array" ref="E4808">IF(ISLOGICAL(D4808),"",FREQUENCY(IF('Data Transformation'!$B$425:$B$8425='Bin Analysis'!$B4803,'Data Transformation'!$G$425:$G$8425),D4808))</f>
        <v/>
      </c>
      <c r="F4808" t="str">
        <f t="shared" si="600"/>
        <v/>
      </c>
      <c r="G4808">
        <f>Weighting!$H$8</f>
        <v>0</v>
      </c>
      <c r="H4808">
        <f t="array" ref="H4808">FREQUENCY(IF('Data Transformation'!$B$4:$B$8425=B4803,'Data Transformation'!$G$4:$G$8425),'Bin Analysis'!$B4808)</f>
        <v>2</v>
      </c>
      <c r="I4808">
        <f t="shared" si="601"/>
        <v>1</v>
      </c>
      <c r="J4808">
        <f t="shared" ref="J4808:J4825" si="602">IF(I4808=0,0,1)</f>
        <v>1</v>
      </c>
      <c r="K4808">
        <f>J4808*Weighting!$W$8</f>
        <v>3</v>
      </c>
      <c r="M4808" s="14"/>
    </row>
    <row r="4809" spans="1:25" x14ac:dyDescent="0.25">
      <c r="A4809" s="32">
        <f>IF(Weighting!$P$9&gt;0,B4809,"")</f>
        <v>0.71399999999999997</v>
      </c>
      <c r="B4809" s="50">
        <f>Weighting!$C$9</f>
        <v>0.71399999999999997</v>
      </c>
      <c r="C4809">
        <f>Weighting!$F$9</f>
        <v>0</v>
      </c>
      <c r="D4809" t="b">
        <f>IF(C4809=1,'Data Transformation'!$G$3+0.5*'Data Transformation'!$W$25,IF(C4810=1,D4810-'Data Transformation'!$W$25,FALSE))</f>
        <v>0</v>
      </c>
      <c r="E4809" t="str">
        <f t="array" ref="E4809">IF(ISLOGICAL(D4809),"",FREQUENCY(IF('Data Transformation'!$B$425:$B$8425='Bin Analysis'!$B4803,'Data Transformation'!$G$425:$G$8425),D4809))</f>
        <v/>
      </c>
      <c r="F4809" t="str">
        <f t="shared" si="600"/>
        <v/>
      </c>
      <c r="G4809">
        <f>Weighting!$H$9</f>
        <v>0</v>
      </c>
      <c r="H4809">
        <f t="array" ref="H4809">FREQUENCY(IF('Data Transformation'!$B$4:$B$8425=B4803,'Data Transformation'!$G$4:$G$8425),'Bin Analysis'!$B4809)</f>
        <v>5</v>
      </c>
      <c r="I4809">
        <f t="shared" si="601"/>
        <v>3</v>
      </c>
      <c r="J4809">
        <f t="shared" si="602"/>
        <v>1</v>
      </c>
      <c r="K4809">
        <f>J4809*Weighting!$W$9</f>
        <v>3</v>
      </c>
      <c r="M4809" s="14"/>
    </row>
    <row r="4810" spans="1:25" x14ac:dyDescent="0.25">
      <c r="A4810" s="32">
        <f>IF(Weighting!$P$10&gt;0,B4810,"")</f>
        <v>0.84499999999999997</v>
      </c>
      <c r="B4810">
        <f>Weighting!$C$10</f>
        <v>0.84499999999999997</v>
      </c>
      <c r="C4810">
        <f>Weighting!$F$10</f>
        <v>0</v>
      </c>
      <c r="D4810" t="b">
        <f>IF(C4810=1,'Data Transformation'!$G$3+0.5*'Data Transformation'!$W$25,IF(C4811=1,D4811-'Data Transformation'!$W$25,FALSE))</f>
        <v>0</v>
      </c>
      <c r="E4810" t="str">
        <f t="array" ref="E4810">IF(ISLOGICAL(D4810),"",FREQUENCY(IF('Data Transformation'!$B$425:$B$8425='Bin Analysis'!$B4803,'Data Transformation'!$G$425:$G$8425),D4810))</f>
        <v/>
      </c>
      <c r="F4810" t="str">
        <f t="shared" si="600"/>
        <v/>
      </c>
      <c r="G4810">
        <f>Weighting!$H$10</f>
        <v>0</v>
      </c>
      <c r="H4810">
        <f t="array" ref="H4810">FREQUENCY(IF('Data Transformation'!$B$4:$B$8425=B4803,'Data Transformation'!$G$4:$G$8425),'Bin Analysis'!$B4810)</f>
        <v>7</v>
      </c>
      <c r="I4810">
        <f t="shared" si="601"/>
        <v>2</v>
      </c>
      <c r="J4810">
        <f t="shared" si="602"/>
        <v>1</v>
      </c>
      <c r="K4810">
        <f>J4810*Weighting!$W$10</f>
        <v>3</v>
      </c>
      <c r="M4810" s="14"/>
    </row>
    <row r="4811" spans="1:25" x14ac:dyDescent="0.25">
      <c r="A4811" s="32">
        <f>IF(Weighting!$P$11&gt;0,B4811,"")</f>
        <v>0.97599999999999998</v>
      </c>
      <c r="B4811">
        <f>Weighting!$C$11</f>
        <v>0.97599999999999998</v>
      </c>
      <c r="C4811">
        <f>Weighting!$F$11</f>
        <v>0</v>
      </c>
      <c r="D4811">
        <f>IF(C4811=1,'Data Transformation'!$G$3+0.5*'Data Transformation'!$W$25,IF(C4812=1,D4812-'Data Transformation'!$W$25,FALSE))</f>
        <v>0.86899999999999999</v>
      </c>
      <c r="E4811">
        <f t="array" ref="E4811">IF(ISLOGICAL(D4811),"",FREQUENCY(IF('Data Transformation'!$B$425:$B$8425='Bin Analysis'!$B4803,'Data Transformation'!$G$425:$G$8425),D4811))</f>
        <v>8</v>
      </c>
      <c r="F4811" t="e">
        <f t="shared" si="600"/>
        <v>#VALUE!</v>
      </c>
      <c r="G4811">
        <f>Weighting!$H$11</f>
        <v>0</v>
      </c>
      <c r="H4811">
        <f t="array" ref="H4811">FREQUENCY(IF('Data Transformation'!$B$4:$B$8425=B4803,'Data Transformation'!$G$4:$G$8425),'Bin Analysis'!$B4811)</f>
        <v>14</v>
      </c>
      <c r="I4811">
        <f t="shared" si="601"/>
        <v>7</v>
      </c>
      <c r="J4811">
        <f t="shared" si="602"/>
        <v>1</v>
      </c>
      <c r="K4811">
        <f>J4811*Weighting!$W$11</f>
        <v>2</v>
      </c>
      <c r="M4811" s="14"/>
    </row>
    <row r="4812" spans="1:25" x14ac:dyDescent="0.25">
      <c r="A4812" s="32">
        <f>IF(Weighting!$P$12&gt;0,B4812,"")</f>
        <v>1.107</v>
      </c>
      <c r="B4812">
        <f>Weighting!$C$12</f>
        <v>1.107</v>
      </c>
      <c r="C4812">
        <f>Weighting!$F$12</f>
        <v>1</v>
      </c>
      <c r="D4812">
        <f>IF(C4812=1,'Data Transformation'!$G$3+0.5*'Data Transformation'!$W$25,IF(C4813=1,D4813-'Data Transformation'!$W$25,FALSE))</f>
        <v>1.131</v>
      </c>
      <c r="E4812">
        <f t="array" ref="E4812">IF(ISLOGICAL(D4812),"",FREQUENCY(IF('Data Transformation'!$B$425:$B$8425='Bin Analysis'!$B4803,'Data Transformation'!$G$425:$G$8425),D4812))</f>
        <v>18</v>
      </c>
      <c r="F4812">
        <f t="shared" si="600"/>
        <v>10</v>
      </c>
      <c r="G4812">
        <f>Weighting!$H$12</f>
        <v>0</v>
      </c>
      <c r="H4812">
        <f t="array" ref="H4812">FREQUENCY(IF('Data Transformation'!$B$4:$B$8425=B4803,'Data Transformation'!$G$4:$G$8425),'Bin Analysis'!$B4812)</f>
        <v>18</v>
      </c>
      <c r="I4812">
        <f t="shared" si="601"/>
        <v>4</v>
      </c>
      <c r="J4812">
        <f t="shared" si="602"/>
        <v>1</v>
      </c>
      <c r="K4812">
        <f>J4812*Weighting!$W$12</f>
        <v>1</v>
      </c>
      <c r="M4812" s="14"/>
    </row>
    <row r="4813" spans="1:25" x14ac:dyDescent="0.25">
      <c r="A4813" s="32">
        <f>IF(Weighting!$P$13&gt;0,B4813,"")</f>
        <v>1.238</v>
      </c>
      <c r="B4813">
        <f>Weighting!$C$13</f>
        <v>1.238</v>
      </c>
      <c r="C4813">
        <f>Weighting!$F$13</f>
        <v>0</v>
      </c>
      <c r="D4813" t="b">
        <f>IF(C4813=1,'Data Transformation'!$G$3+0.5*'Data Transformation'!$W$25,IF(C4814=1,D4814-'Data Transformation'!$W$25,FALSE))</f>
        <v>0</v>
      </c>
      <c r="E4813" t="str">
        <f t="array" ref="E4813">IF(ISLOGICAL(D4813),"",FREQUENCY(IF('Data Transformation'!$B$425:$B$8425='Bin Analysis'!$B4803,'Data Transformation'!$G$425:$G$8425),D4813))</f>
        <v/>
      </c>
      <c r="F4813" t="str">
        <f t="shared" si="600"/>
        <v/>
      </c>
      <c r="G4813">
        <f>Weighting!$H$13</f>
        <v>0</v>
      </c>
      <c r="H4813">
        <f t="array" ref="H4813">FREQUENCY(IF('Data Transformation'!$B$4:$B$8425=B4803,'Data Transformation'!$G$4:$G$8425),'Bin Analysis'!$B4813)</f>
        <v>19</v>
      </c>
      <c r="I4813">
        <f t="shared" si="601"/>
        <v>1</v>
      </c>
      <c r="J4813">
        <f t="shared" si="602"/>
        <v>1</v>
      </c>
      <c r="K4813">
        <f>J4813*Weighting!$W$13</f>
        <v>2</v>
      </c>
      <c r="M4813" s="14"/>
    </row>
    <row r="4814" spans="1:25" x14ac:dyDescent="0.25">
      <c r="A4814" s="32">
        <f>IF(Weighting!$P$14&gt;0,B4814,"")</f>
        <v>1.369</v>
      </c>
      <c r="B4814">
        <f>Weighting!$C$14</f>
        <v>1.369</v>
      </c>
      <c r="C4814">
        <f>Weighting!$F$14</f>
        <v>0</v>
      </c>
      <c r="D4814" t="b">
        <f>IF(C4814=1,'Data Transformation'!$G$3+0.5*'Data Transformation'!$W$25,IF(C4815=1,D4815-'Data Transformation'!$W$25,FALSE))</f>
        <v>0</v>
      </c>
      <c r="E4814" t="str">
        <f t="array" ref="E4814">IF(ISLOGICAL(D4814),"",FREQUENCY(IF('Data Transformation'!$B$425:$B$8425='Bin Analysis'!$B4803,'Data Transformation'!$G$425:$G$8425),D4814))</f>
        <v/>
      </c>
      <c r="F4814" t="str">
        <f t="shared" si="600"/>
        <v/>
      </c>
      <c r="G4814">
        <f>Weighting!$H$14</f>
        <v>0</v>
      </c>
      <c r="H4814">
        <f t="array" ref="H4814">FREQUENCY(IF('Data Transformation'!$B$4:$B$8425=B4803,'Data Transformation'!$G$4:$G$8425),'Bin Analysis'!$B4814)</f>
        <v>19</v>
      </c>
      <c r="I4814">
        <f t="shared" si="601"/>
        <v>0</v>
      </c>
      <c r="J4814">
        <f t="shared" si="602"/>
        <v>0</v>
      </c>
      <c r="K4814">
        <f>J4814*Weighting!$W$14</f>
        <v>0</v>
      </c>
      <c r="M4814" s="14"/>
    </row>
    <row r="4815" spans="1:25" x14ac:dyDescent="0.25">
      <c r="A4815" s="32">
        <f>IF(Weighting!$P$15&gt;0,B4815,"")</f>
        <v>1.5000009999999999</v>
      </c>
      <c r="B4815">
        <f>Weighting!$C$15</f>
        <v>1.5000009999999999</v>
      </c>
      <c r="C4815">
        <f>Weighting!$F$15</f>
        <v>0</v>
      </c>
      <c r="D4815" t="b">
        <f>IF(C4815=1,'Data Transformation'!$G$3+0.5*'Data Transformation'!$W$25,IF(C4816=1,D4816-'Data Transformation'!$W$25,FALSE))</f>
        <v>0</v>
      </c>
      <c r="E4815" t="str">
        <f t="array" ref="E4815">IF(ISLOGICAL(D4815),"",FREQUENCY(IF('Data Transformation'!$B$425:$B$8425='Bin Analysis'!$B4803,'Data Transformation'!$G$425:$G$8425),D4815))</f>
        <v/>
      </c>
      <c r="F4815" t="str">
        <f t="shared" si="600"/>
        <v/>
      </c>
      <c r="G4815">
        <f>Weighting!$H$15</f>
        <v>0</v>
      </c>
      <c r="H4815">
        <f t="array" ref="H4815">FREQUENCY(IF('Data Transformation'!$B$4:$B$8425=B4803,'Data Transformation'!$G$4:$G$8425),'Bin Analysis'!$B4815)</f>
        <v>19</v>
      </c>
      <c r="I4815">
        <f t="shared" si="601"/>
        <v>0</v>
      </c>
      <c r="J4815">
        <f t="shared" si="602"/>
        <v>0</v>
      </c>
      <c r="K4815">
        <f>J4815*Weighting!$W$15</f>
        <v>0</v>
      </c>
      <c r="M4815" s="14"/>
    </row>
    <row r="4816" spans="1:25" x14ac:dyDescent="0.25">
      <c r="A4816" s="32" t="str">
        <f>IF(Weighting!$P$16&gt;0,B4816,"")</f>
        <v/>
      </c>
      <c r="B4816">
        <f>Weighting!$C$16</f>
        <v>1.631</v>
      </c>
      <c r="C4816">
        <f>Weighting!$F$16</f>
        <v>0</v>
      </c>
      <c r="D4816" t="b">
        <f>IF(C4816=1,'Data Transformation'!$G$3+0.5*'Data Transformation'!$W$25,IF(C4817=1,D4817-'Data Transformation'!$W$25,FALSE))</f>
        <v>0</v>
      </c>
      <c r="E4816" t="str">
        <f t="array" ref="E4816">IF(ISLOGICAL(D4816),"",FREQUENCY(IF('Data Transformation'!$B$425:$B$8425='Bin Analysis'!$B4803,'Data Transformation'!$G$425:$G$8425),D4816))</f>
        <v/>
      </c>
      <c r="F4816" t="str">
        <f t="shared" si="600"/>
        <v/>
      </c>
      <c r="G4816">
        <f>Weighting!$H$16</f>
        <v>0</v>
      </c>
      <c r="H4816">
        <f t="array" ref="H4816">FREQUENCY(IF('Data Transformation'!$B$4:$B$8425=B4803,'Data Transformation'!$G$4:$G$8425),'Bin Analysis'!$B4816)</f>
        <v>19</v>
      </c>
      <c r="I4816">
        <f t="shared" si="601"/>
        <v>0</v>
      </c>
      <c r="J4816">
        <f t="shared" si="602"/>
        <v>0</v>
      </c>
      <c r="K4816">
        <f>J4816*Weighting!$W$16</f>
        <v>0</v>
      </c>
      <c r="M4816" s="14"/>
    </row>
    <row r="4817" spans="1:25" x14ac:dyDescent="0.25">
      <c r="A4817" s="32" t="str">
        <f>IF(Weighting!$P$17&gt;0,B4817,"")</f>
        <v/>
      </c>
      <c r="B4817">
        <f>Weighting!$C$17</f>
        <v>1.762</v>
      </c>
      <c r="C4817">
        <f>Weighting!$F$17</f>
        <v>0</v>
      </c>
      <c r="D4817" t="b">
        <f>IF(C4817=1,'Data Transformation'!$G$3+0.5*'Data Transformation'!$W$25,IF(C4818=1,D4818-'Data Transformation'!$W$25,FALSE))</f>
        <v>0</v>
      </c>
      <c r="E4817" t="str">
        <f t="array" ref="E4817">IF(ISLOGICAL(D4817),"",FREQUENCY(IF('Data Transformation'!$B$425:$B$8425='Bin Analysis'!$B4803,'Data Transformation'!$G$425:$G$8425),D4817))</f>
        <v/>
      </c>
      <c r="F4817" t="str">
        <f t="shared" si="600"/>
        <v/>
      </c>
      <c r="G4817">
        <f>Weighting!$H$17</f>
        <v>0</v>
      </c>
      <c r="H4817">
        <f t="array" ref="H4817">FREQUENCY(IF('Data Transformation'!$B$4:$B$8425=B4803,'Data Transformation'!$G$4:$G$8425),'Bin Analysis'!$B4817)</f>
        <v>19</v>
      </c>
      <c r="I4817">
        <f t="shared" si="601"/>
        <v>0</v>
      </c>
      <c r="J4817">
        <f t="shared" si="602"/>
        <v>0</v>
      </c>
      <c r="K4817">
        <f>J4817*Weighting!$W$17</f>
        <v>0</v>
      </c>
      <c r="M4817" s="14"/>
    </row>
    <row r="4818" spans="1:25" x14ac:dyDescent="0.25">
      <c r="A4818" s="32" t="str">
        <f>IF(Weighting!$P$18&gt;0,B4818,"")</f>
        <v/>
      </c>
      <c r="B4818">
        <f>Weighting!$C$18</f>
        <v>1.893</v>
      </c>
      <c r="C4818">
        <f>Weighting!$F$18</f>
        <v>0</v>
      </c>
      <c r="D4818" t="b">
        <f>IF(C4818=1,'Data Transformation'!$G$3+0.5*'Data Transformation'!$W$25,IF(C4819=1,D4819-'Data Transformation'!$W$25,FALSE))</f>
        <v>0</v>
      </c>
      <c r="E4818" t="str">
        <f t="array" ref="E4818">IF(ISLOGICAL(D4818),"",FREQUENCY(IF('Data Transformation'!$B$425:$B$8425='Bin Analysis'!$B4803,'Data Transformation'!$G$425:$G$8425),D4818))</f>
        <v/>
      </c>
      <c r="F4818" t="str">
        <f t="shared" si="600"/>
        <v/>
      </c>
      <c r="G4818">
        <f>Weighting!$H$18</f>
        <v>0</v>
      </c>
      <c r="H4818">
        <f t="array" ref="H4818">FREQUENCY(IF('Data Transformation'!$B$4:$B$8425=B4803,'Data Transformation'!$G$4:$G$8425),'Bin Analysis'!$B4818)</f>
        <v>19</v>
      </c>
      <c r="I4818">
        <f t="shared" si="601"/>
        <v>0</v>
      </c>
      <c r="J4818">
        <f t="shared" si="602"/>
        <v>0</v>
      </c>
      <c r="K4818">
        <f>J4818*Weighting!$W$18</f>
        <v>0</v>
      </c>
      <c r="M4818" s="14"/>
    </row>
    <row r="4819" spans="1:25" x14ac:dyDescent="0.25">
      <c r="A4819" s="32" t="str">
        <f>IF(Weighting!$P$19&gt;0,B4819,"")</f>
        <v/>
      </c>
      <c r="B4819">
        <f>Weighting!$C$19</f>
        <v>2.024</v>
      </c>
      <c r="C4819">
        <f>Weighting!$F$19</f>
        <v>0</v>
      </c>
      <c r="D4819" t="b">
        <f>IF(C4819=1,'Data Transformation'!$G$3+0.5*'Data Transformation'!$W$25,IF(C4820=1,D4820-'Data Transformation'!$W$25,FALSE))</f>
        <v>0</v>
      </c>
      <c r="E4819" t="str">
        <f t="array" ref="E4819">IF(ISLOGICAL(D4819),"",FREQUENCY(IF('Data Transformation'!$B$425:$B$8425='Bin Analysis'!$B4803,'Data Transformation'!$G$425:$G$8425),D4819))</f>
        <v/>
      </c>
      <c r="F4819" t="str">
        <f t="shared" si="600"/>
        <v/>
      </c>
      <c r="G4819">
        <f>Weighting!$H$19</f>
        <v>0</v>
      </c>
      <c r="H4819">
        <f t="array" ref="H4819">FREQUENCY(IF('Data Transformation'!$B$4:$B$8425=B4803,'Data Transformation'!$G$4:$G$8425),'Bin Analysis'!$B4819)</f>
        <v>19</v>
      </c>
      <c r="I4819">
        <f t="shared" si="601"/>
        <v>0</v>
      </c>
      <c r="J4819">
        <f t="shared" si="602"/>
        <v>0</v>
      </c>
      <c r="K4819">
        <f>J4819*Weighting!$W$19</f>
        <v>0</v>
      </c>
      <c r="M4819" s="14"/>
    </row>
    <row r="4820" spans="1:25" x14ac:dyDescent="0.25">
      <c r="A4820" s="32" t="str">
        <f>IF(Weighting!$P$20&gt;0,B4820,"")</f>
        <v/>
      </c>
      <c r="B4820">
        <f>Weighting!$C$20</f>
        <v>2.1550000000000002</v>
      </c>
      <c r="C4820">
        <f>Weighting!$F$20</f>
        <v>0</v>
      </c>
      <c r="D4820" t="b">
        <f>IF(C4820=1,'Data Transformation'!$G$3+0.5*'Data Transformation'!$W$25,IF(C4821=1,D4821-'Data Transformation'!$W$25,FALSE))</f>
        <v>0</v>
      </c>
      <c r="E4820" t="str">
        <f t="array" ref="E4820">IF(ISLOGICAL(D4820),"",FREQUENCY(IF('Data Transformation'!$B$425:$B$8425='Bin Analysis'!$B4803,'Data Transformation'!$G$425:$G$8425),D4820))</f>
        <v/>
      </c>
      <c r="F4820" t="str">
        <f t="shared" si="600"/>
        <v/>
      </c>
      <c r="G4820">
        <f>Weighting!$H$20</f>
        <v>0</v>
      </c>
      <c r="H4820">
        <f t="array" ref="H4820">FREQUENCY(IF('Data Transformation'!$B$4:$B$8425=B4803,'Data Transformation'!$G$4:$G$8425),'Bin Analysis'!$B4820)</f>
        <v>19</v>
      </c>
      <c r="I4820">
        <f t="shared" si="601"/>
        <v>0</v>
      </c>
      <c r="J4820">
        <f t="shared" si="602"/>
        <v>0</v>
      </c>
      <c r="K4820">
        <f>J4820*Weighting!$W$20</f>
        <v>0</v>
      </c>
      <c r="M4820" s="14"/>
    </row>
    <row r="4821" spans="1:25" x14ac:dyDescent="0.25">
      <c r="A4821" s="32" t="str">
        <f>IF(Weighting!$P$21&gt;0,B4821,"")</f>
        <v/>
      </c>
      <c r="B4821">
        <f>Weighting!$C$21</f>
        <v>2.2860000000000005</v>
      </c>
      <c r="C4821">
        <f>Weighting!$F$21</f>
        <v>0</v>
      </c>
      <c r="D4821" t="b">
        <f>IF(C4821=1,'Data Transformation'!$G$3+0.5*'Data Transformation'!$W$25,IF(C4822=1,D4822-'Data Transformation'!$W$25,FALSE))</f>
        <v>0</v>
      </c>
      <c r="E4821" t="str">
        <f t="array" ref="E4821">IF(ISLOGICAL(D4821),"",FREQUENCY(IF('Data Transformation'!$B$425:$B$8425='Bin Analysis'!$B4803,'Data Transformation'!$G$425:$G$8425),D4821))</f>
        <v/>
      </c>
      <c r="F4821" t="str">
        <f t="shared" si="600"/>
        <v/>
      </c>
      <c r="G4821">
        <f>Weighting!$H$21</f>
        <v>0</v>
      </c>
      <c r="H4821">
        <f t="array" ref="H4821">FREQUENCY(IF('Data Transformation'!$B$4:$B$8425=B4803,'Data Transformation'!$G$4:$G$8425),'Bin Analysis'!$B4821)</f>
        <v>19</v>
      </c>
      <c r="I4821">
        <f t="shared" si="601"/>
        <v>0</v>
      </c>
      <c r="J4821">
        <f t="shared" si="602"/>
        <v>0</v>
      </c>
      <c r="K4821">
        <f>J4821*Weighting!$W$21</f>
        <v>0</v>
      </c>
      <c r="M4821" s="14"/>
    </row>
    <row r="4822" spans="1:25" x14ac:dyDescent="0.25">
      <c r="A4822" s="32" t="str">
        <f>IF(Weighting!$P$22&gt;0,B4822,"")</f>
        <v/>
      </c>
      <c r="B4822">
        <f>Weighting!$C$22</f>
        <v>2.4170000000000007</v>
      </c>
      <c r="C4822">
        <f>Weighting!$F$22</f>
        <v>0</v>
      </c>
      <c r="D4822" t="b">
        <f>IF(C4822=1,'Data Transformation'!$G$3+0.5*'Data Transformation'!$W$25,IF(C4823=1,D4823-'Data Transformation'!$W$25,FALSE))</f>
        <v>0</v>
      </c>
      <c r="E4822" t="str">
        <f t="array" ref="E4822">IF(ISLOGICAL(D4822),"",FREQUENCY(IF('Data Transformation'!$B$425:$B$8425='Bin Analysis'!$B4803,'Data Transformation'!$G$425:$G$8425),D4822))</f>
        <v/>
      </c>
      <c r="F4822" t="str">
        <f t="shared" si="600"/>
        <v/>
      </c>
      <c r="G4822">
        <f>Weighting!$H$22</f>
        <v>0</v>
      </c>
      <c r="H4822">
        <f t="array" ref="H4822">FREQUENCY(IF('Data Transformation'!$B$4:$B$8425=B4803,'Data Transformation'!$G$4:$G$8425),'Bin Analysis'!$B4822)</f>
        <v>19</v>
      </c>
      <c r="I4822">
        <f t="shared" si="601"/>
        <v>0</v>
      </c>
      <c r="J4822">
        <f t="shared" si="602"/>
        <v>0</v>
      </c>
      <c r="K4822">
        <f>J4822*Weighting!$W$22</f>
        <v>0</v>
      </c>
      <c r="M4822" s="14"/>
    </row>
    <row r="4823" spans="1:25" x14ac:dyDescent="0.25">
      <c r="A4823" s="32" t="str">
        <f>IF(Weighting!$P$23&gt;0,B4823,"")</f>
        <v/>
      </c>
      <c r="B4823">
        <f>Weighting!$C$23</f>
        <v>2.5480000000000009</v>
      </c>
      <c r="C4823">
        <f>Weighting!$F$23</f>
        <v>0</v>
      </c>
      <c r="D4823" t="b">
        <f>IF(C4823=1,'Data Transformation'!$G$3+0.5*'Data Transformation'!$W$25,IF(C4824=1,D4824-'Data Transformation'!$W$25,FALSE))</f>
        <v>0</v>
      </c>
      <c r="E4823" t="str">
        <f t="array" ref="E4823">IF(ISLOGICAL(D4823),"",FREQUENCY(IF('Data Transformation'!$B$425:$B$8425='Bin Analysis'!$B4803,'Data Transformation'!$G$425:$G$8425),D4823))</f>
        <v/>
      </c>
      <c r="F4823" t="str">
        <f t="shared" si="600"/>
        <v/>
      </c>
      <c r="G4823">
        <f>Weighting!$H$23</f>
        <v>0</v>
      </c>
      <c r="H4823">
        <f t="array" ref="H4823">FREQUENCY(IF('Data Transformation'!$B$4:$B$8425=B4803,'Data Transformation'!$G$4:$G$8425),'Bin Analysis'!$B4823)</f>
        <v>19</v>
      </c>
      <c r="I4823">
        <f t="shared" si="601"/>
        <v>0</v>
      </c>
      <c r="J4823">
        <f t="shared" si="602"/>
        <v>0</v>
      </c>
      <c r="K4823">
        <f>J4823*Weighting!$W$23</f>
        <v>0</v>
      </c>
      <c r="M4823" s="14"/>
    </row>
    <row r="4824" spans="1:25" x14ac:dyDescent="0.25">
      <c r="A4824" s="32" t="str">
        <f>IF(Weighting!$P$24&gt;0,B4824,"")</f>
        <v/>
      </c>
      <c r="B4824">
        <f>Weighting!$C$24</f>
        <v>2.6790000000000012</v>
      </c>
      <c r="C4824">
        <f>Weighting!$F$24</f>
        <v>0</v>
      </c>
      <c r="D4824" t="b">
        <f>IF(C4824=1,'Data Transformation'!$G$3+0.5*'Data Transformation'!$W$25,IF(C4825=1,D4825-'Data Transformation'!$W$25,FALSE))</f>
        <v>0</v>
      </c>
      <c r="E4824" t="str">
        <f t="array" ref="E4824">IF(ISLOGICAL(D4824),"",FREQUENCY(IF('Data Transformation'!$B$425:$B$8425='Bin Analysis'!$B4803,'Data Transformation'!$G$425:$G$8425),D4824))</f>
        <v/>
      </c>
      <c r="F4824" t="str">
        <f t="shared" si="600"/>
        <v/>
      </c>
      <c r="G4824">
        <f>Weighting!$H$24</f>
        <v>0</v>
      </c>
      <c r="H4824">
        <f t="array" ref="H4824">FREQUENCY(IF('Data Transformation'!$B$4:$B$8425=B4803,'Data Transformation'!$G$4:$G$8425),'Bin Analysis'!$B4824)</f>
        <v>19</v>
      </c>
      <c r="I4824">
        <f t="shared" si="601"/>
        <v>0</v>
      </c>
      <c r="J4824">
        <f t="shared" si="602"/>
        <v>0</v>
      </c>
      <c r="K4824">
        <f>J4824*Weighting!$W$24</f>
        <v>0</v>
      </c>
      <c r="M4824" s="14"/>
    </row>
    <row r="4825" spans="1:25" x14ac:dyDescent="0.25">
      <c r="A4825" s="32" t="str">
        <f>IF(Weighting!$P$25&gt;0,B4825,"")</f>
        <v/>
      </c>
      <c r="B4825">
        <f>Weighting!$C$25</f>
        <v>2.8100000000000014</v>
      </c>
      <c r="C4825">
        <f>Weighting!$F$25</f>
        <v>0</v>
      </c>
      <c r="D4825" t="b">
        <f>IF(C4825=1,'Data Transformation'!$G$3+0.5*'Data Transformation'!$W$25,IF(C4826=1,D4826-'Data Transformation'!$W$25,FALSE))</f>
        <v>0</v>
      </c>
      <c r="E4825" t="str">
        <f t="array" ref="E4825">IF(ISLOGICAL(D4825),"",FREQUENCY(IF('Data Transformation'!$B$425:$B$8425='Bin Analysis'!$B4803,'Data Transformation'!$G$425:$G$8425),D4825))</f>
        <v/>
      </c>
      <c r="F4825" t="str">
        <f t="shared" si="600"/>
        <v/>
      </c>
      <c r="G4825">
        <f>Weighting!$H$25</f>
        <v>0</v>
      </c>
      <c r="H4825">
        <f t="array" ref="H4825">FREQUENCY(IF('Data Transformation'!$B$4:$B$8425=B4803,'Data Transformation'!$G$4:$G$8425),'Bin Analysis'!$B4825)</f>
        <v>19</v>
      </c>
      <c r="I4825">
        <f t="shared" si="601"/>
        <v>0</v>
      </c>
      <c r="J4825">
        <f t="shared" si="602"/>
        <v>0</v>
      </c>
      <c r="K4825">
        <f>J4825*Weighting!$W$25</f>
        <v>0</v>
      </c>
      <c r="M4825" s="14"/>
    </row>
    <row r="4826" spans="1:25" x14ac:dyDescent="0.25">
      <c r="O4826"/>
      <c r="P4826"/>
      <c r="Q4826"/>
      <c r="R4826"/>
    </row>
    <row r="4827" spans="1:25" ht="23.25" x14ac:dyDescent="0.35">
      <c r="A4827" s="21" t="s">
        <v>0</v>
      </c>
      <c r="B4827" s="21">
        <f>IFERROR(VLOOKUP(C4827,'Data Transformation'!$L$6:$M$426,2,FALSE),"")</f>
        <v>201</v>
      </c>
      <c r="C4827" s="21">
        <f>C4803+1</f>
        <v>201</v>
      </c>
      <c r="D4827" s="21"/>
      <c r="E4827" s="21"/>
      <c r="F4827" s="21"/>
      <c r="G4827" s="21"/>
      <c r="H4827" s="22"/>
      <c r="I4827" s="22"/>
      <c r="J4827" s="22"/>
      <c r="K4827" s="21"/>
      <c r="L4827" s="21">
        <f>B4827</f>
        <v>201</v>
      </c>
      <c r="M4827" s="23">
        <f>INDEX('Data Transformation'!$O$4:$O$424,MATCH($B4827,'Data Transformation'!$M$4:$M$424,0),MATCH($M$2,'Data Transformation'!$O$3,0))</f>
        <v>20</v>
      </c>
      <c r="N4827" s="27">
        <f>IF('Input and Summary Results'!$J$16="minimum",'Bin Analysis'!X4828/(M4827-1),'Bin Analysis'!Y4827/('Bin Analysis'!M4827-1))</f>
        <v>0</v>
      </c>
      <c r="O4827" s="27">
        <f>IF(M4827=FALSE,NA(),(VLOOKUP(1,C4830:K4849,4,FALSE))/(M4827-1))</f>
        <v>0</v>
      </c>
      <c r="P4827" s="27">
        <f>IF(M4827=FALSE,NA(),SUM(J4830:J4849)/Weighting!$S$5)</f>
        <v>0.2</v>
      </c>
      <c r="Q4827" s="27">
        <f>IF(M4827=FALSE,NA(),SUM(K4830:K4849)/Weighting!$S$6)</f>
        <v>8.6956521739130432E-2</v>
      </c>
      <c r="R4827" s="27">
        <f>IF(M4827=FALSE,NA(),(VLOOKUP(1,G4830:K4849,3,FALSE))/(M4827-1))</f>
        <v>1</v>
      </c>
      <c r="S4827" s="22" t="str">
        <f>IF(M4827=FALSE,NA(),IF(SUM(J4830:J4849)=2,"yes","no"))</f>
        <v>yes</v>
      </c>
      <c r="X4827" s="2" cm="2">
        <f t="array" ref="X4827:X4828">FREQUENCY(IF('Data Transformation'!$B$425:$B$6424='Bin Analysis'!L4827,'Data Transformation'!$G$425:$G$6424),'Data Transformation'!$U$11)</f>
        <v>19</v>
      </c>
      <c r="Y4827" s="2" cm="2">
        <f t="array" ref="Y4827:Y4828">FREQUENCY(IF('Data Transformation'!$B$425:$B$6424='Bin Analysis'!L4827,'Data Transformation'!$G$425:$G$6424),'Data Transformation'!$U$12)</f>
        <v>19</v>
      </c>
    </row>
    <row r="4828" spans="1:25" x14ac:dyDescent="0.25">
      <c r="A4828" s="14" t="s">
        <v>67</v>
      </c>
      <c r="B4828" t="s">
        <v>47</v>
      </c>
      <c r="C4828" t="s">
        <v>5</v>
      </c>
      <c r="D4828" t="s">
        <v>100</v>
      </c>
      <c r="E4828" t="s">
        <v>101</v>
      </c>
      <c r="F4828" t="s">
        <v>102</v>
      </c>
      <c r="G4828" t="s">
        <v>70</v>
      </c>
      <c r="H4828" t="s">
        <v>31</v>
      </c>
      <c r="I4828" t="s">
        <v>32</v>
      </c>
      <c r="J4828" t="s">
        <v>46</v>
      </c>
      <c r="K4828" s="14" t="s">
        <v>45</v>
      </c>
      <c r="M4828" s="14"/>
      <c r="X4828" s="2">
        <v>0</v>
      </c>
      <c r="Y4828" s="2">
        <v>0</v>
      </c>
    </row>
    <row r="4829" spans="1:25" x14ac:dyDescent="0.25">
      <c r="A4829" s="32"/>
      <c r="D4829" t="b">
        <f>IF(C4829=1,'Data Transformation'!$G$3+0.5*'Data Transformation'!$W$25,IF(C4830=1,D4830-'Data Transformation'!$W$25,FALSE))</f>
        <v>0</v>
      </c>
      <c r="E4829" t="str">
        <f t="array" ref="E4829">IF(ISLOGICAL(D4829),"",FREQUENCY(IF('Data Transformation'!$B$425:$B$8425='Bin Analysis'!$B4827,'Data Transformation'!$G$425:$G$8425),D4829))</f>
        <v/>
      </c>
      <c r="F4829" t="str">
        <f>IF(ISLOGICAL(D4829),"",E4829-E4828)</f>
        <v/>
      </c>
      <c r="M4829" s="14"/>
    </row>
    <row r="4830" spans="1:25" x14ac:dyDescent="0.25">
      <c r="A4830" s="32">
        <f>IF(Weighting!$P$6&gt;0,B4830,"")</f>
        <v>0.32100000000000001</v>
      </c>
      <c r="B4830">
        <f>Weighting!$C$6</f>
        <v>0.32100000000000001</v>
      </c>
      <c r="C4830">
        <f>Weighting!$F$6</f>
        <v>0</v>
      </c>
      <c r="D4830" t="b">
        <f>IF(C4830=1,'Data Transformation'!$G$3+0.5*'Data Transformation'!$W$25,IF(C4831=1,D4831-'Data Transformation'!$W$25,FALSE))</f>
        <v>0</v>
      </c>
      <c r="E4830" t="str">
        <f t="array" ref="E4830">IF(ISLOGICAL(D4830),"",FREQUENCY(IF('Data Transformation'!$B$425:$B$8425='Bin Analysis'!$B4827,'Data Transformation'!$G$425:$G$8425),D4830))</f>
        <v/>
      </c>
      <c r="F4830" t="str">
        <f>IF(ISLOGICAL(D4830),"",E4830-E4829)</f>
        <v/>
      </c>
      <c r="G4830">
        <f>Weighting!$H$6</f>
        <v>1</v>
      </c>
      <c r="H4830">
        <f t="array" ref="H4830">FREQUENCY(IF('Data Transformation'!$B$4:$B$8425=B4827,'Data Transformation'!$G$4:$G$8425),'Bin Analysis'!$B4830)</f>
        <v>19</v>
      </c>
      <c r="I4830">
        <f>H4830-H4829</f>
        <v>19</v>
      </c>
      <c r="J4830">
        <f>IF(I4830=0,0,1)</f>
        <v>1</v>
      </c>
      <c r="K4830">
        <f>J4830*Weighting!$W$6</f>
        <v>1</v>
      </c>
      <c r="M4830" s="14"/>
    </row>
    <row r="4831" spans="1:25" x14ac:dyDescent="0.25">
      <c r="A4831" s="32">
        <f>IF(Weighting!$P$7&gt;0,B4831,"")</f>
        <v>0.45200000000000001</v>
      </c>
      <c r="B4831">
        <f>Weighting!$C$7</f>
        <v>0.45200000000000001</v>
      </c>
      <c r="C4831">
        <f>Weighting!$F$7</f>
        <v>0</v>
      </c>
      <c r="D4831" t="b">
        <f>IF(C4831=1,'Data Transformation'!$G$3+0.5*'Data Transformation'!$W$25,IF(C4832=1,D4832-'Data Transformation'!$W$25,FALSE))</f>
        <v>0</v>
      </c>
      <c r="E4831" t="str">
        <f t="array" ref="E4831">IF(ISLOGICAL(D4831),"",FREQUENCY(IF('Data Transformation'!$B$425:$B$8425='Bin Analysis'!$B4827,'Data Transformation'!$G$425:$G$8425),D4831))</f>
        <v/>
      </c>
      <c r="F4831" t="str">
        <f t="shared" ref="F4831:F4849" si="603">IF(ISLOGICAL(D4831),"",E4831-E4830)</f>
        <v/>
      </c>
      <c r="G4831">
        <f>Weighting!$H$7</f>
        <v>0</v>
      </c>
      <c r="H4831">
        <f t="array" ref="H4831">FREQUENCY(IF('Data Transformation'!$B$4:$B$8425=B4827,'Data Transformation'!$G$4:$G$8425),'Bin Analysis'!$B4831)</f>
        <v>19</v>
      </c>
      <c r="I4831">
        <f t="shared" ref="I4831:I4849" si="604">H4831-H4830</f>
        <v>0</v>
      </c>
      <c r="J4831">
        <f>IF(I4831=0,0,1)</f>
        <v>0</v>
      </c>
      <c r="K4831">
        <f>J4831*Weighting!$W$7</f>
        <v>0</v>
      </c>
      <c r="M4831" s="14"/>
    </row>
    <row r="4832" spans="1:25" x14ac:dyDescent="0.25">
      <c r="A4832" s="32">
        <f>IF(Weighting!$P$8&gt;0,B4832,"")</f>
        <v>0.58299999999999996</v>
      </c>
      <c r="B4832">
        <f>Weighting!$C$8</f>
        <v>0.58299999999999996</v>
      </c>
      <c r="C4832">
        <f>Weighting!$F$8</f>
        <v>0</v>
      </c>
      <c r="D4832" t="b">
        <f>IF(C4832=1,'Data Transformation'!$G$3+0.5*'Data Transformation'!$W$25,IF(C4833=1,D4833-'Data Transformation'!$W$25,FALSE))</f>
        <v>0</v>
      </c>
      <c r="E4832" t="str">
        <f t="array" ref="E4832">IF(ISLOGICAL(D4832),"",FREQUENCY(IF('Data Transformation'!$B$425:$B$8425='Bin Analysis'!$B4827,'Data Transformation'!$G$425:$G$8425),D4832))</f>
        <v/>
      </c>
      <c r="F4832" t="str">
        <f t="shared" si="603"/>
        <v/>
      </c>
      <c r="G4832">
        <f>Weighting!$H$8</f>
        <v>0</v>
      </c>
      <c r="H4832">
        <f t="array" ref="H4832">FREQUENCY(IF('Data Transformation'!$B$4:$B$8425=B4827,'Data Transformation'!$G$4:$G$8425),'Bin Analysis'!$B4832)</f>
        <v>19</v>
      </c>
      <c r="I4832">
        <f t="shared" si="604"/>
        <v>0</v>
      </c>
      <c r="J4832">
        <f t="shared" ref="J4832:J4849" si="605">IF(I4832=0,0,1)</f>
        <v>0</v>
      </c>
      <c r="K4832">
        <f>J4832*Weighting!$W$8</f>
        <v>0</v>
      </c>
      <c r="M4832" s="14"/>
    </row>
    <row r="4833" spans="1:13" x14ac:dyDescent="0.25">
      <c r="A4833" s="32">
        <f>IF(Weighting!$P$9&gt;0,B4833,"")</f>
        <v>0.71399999999999997</v>
      </c>
      <c r="B4833" s="50">
        <f>Weighting!$C$9</f>
        <v>0.71399999999999997</v>
      </c>
      <c r="C4833">
        <f>Weighting!$F$9</f>
        <v>0</v>
      </c>
      <c r="D4833" t="b">
        <f>IF(C4833=1,'Data Transformation'!$G$3+0.5*'Data Transformation'!$W$25,IF(C4834=1,D4834-'Data Transformation'!$W$25,FALSE))</f>
        <v>0</v>
      </c>
      <c r="E4833" t="str">
        <f t="array" ref="E4833">IF(ISLOGICAL(D4833),"",FREQUENCY(IF('Data Transformation'!$B$425:$B$8425='Bin Analysis'!$B4827,'Data Transformation'!$G$425:$G$8425),D4833))</f>
        <v/>
      </c>
      <c r="F4833" t="str">
        <f t="shared" si="603"/>
        <v/>
      </c>
      <c r="G4833">
        <f>Weighting!$H$9</f>
        <v>0</v>
      </c>
      <c r="H4833">
        <f t="array" ref="H4833">FREQUENCY(IF('Data Transformation'!$B$4:$B$8425=B4827,'Data Transformation'!$G$4:$G$8425),'Bin Analysis'!$B4833)</f>
        <v>19</v>
      </c>
      <c r="I4833">
        <f t="shared" si="604"/>
        <v>0</v>
      </c>
      <c r="J4833">
        <f t="shared" si="605"/>
        <v>0</v>
      </c>
      <c r="K4833">
        <f>J4833*Weighting!$W$9</f>
        <v>0</v>
      </c>
      <c r="M4833" s="14"/>
    </row>
    <row r="4834" spans="1:13" x14ac:dyDescent="0.25">
      <c r="A4834" s="32">
        <f>IF(Weighting!$P$10&gt;0,B4834,"")</f>
        <v>0.84499999999999997</v>
      </c>
      <c r="B4834">
        <f>Weighting!$C$10</f>
        <v>0.84499999999999997</v>
      </c>
      <c r="C4834">
        <f>Weighting!$F$10</f>
        <v>0</v>
      </c>
      <c r="D4834" t="b">
        <f>IF(C4834=1,'Data Transformation'!$G$3+0.5*'Data Transformation'!$W$25,IF(C4835=1,D4835-'Data Transformation'!$W$25,FALSE))</f>
        <v>0</v>
      </c>
      <c r="E4834" t="str">
        <f t="array" ref="E4834">IF(ISLOGICAL(D4834),"",FREQUENCY(IF('Data Transformation'!$B$425:$B$8425='Bin Analysis'!$B4827,'Data Transformation'!$G$425:$G$8425),D4834))</f>
        <v/>
      </c>
      <c r="F4834" t="str">
        <f t="shared" si="603"/>
        <v/>
      </c>
      <c r="G4834">
        <f>Weighting!$H$10</f>
        <v>0</v>
      </c>
      <c r="H4834">
        <f t="array" ref="H4834">FREQUENCY(IF('Data Transformation'!$B$4:$B$8425=B4827,'Data Transformation'!$G$4:$G$8425),'Bin Analysis'!$B4834)</f>
        <v>19</v>
      </c>
      <c r="I4834">
        <f t="shared" si="604"/>
        <v>0</v>
      </c>
      <c r="J4834">
        <f t="shared" si="605"/>
        <v>0</v>
      </c>
      <c r="K4834">
        <f>J4834*Weighting!$W$10</f>
        <v>0</v>
      </c>
      <c r="M4834" s="14"/>
    </row>
    <row r="4835" spans="1:13" x14ac:dyDescent="0.25">
      <c r="A4835" s="32">
        <f>IF(Weighting!$P$11&gt;0,B4835,"")</f>
        <v>0.97599999999999998</v>
      </c>
      <c r="B4835">
        <f>Weighting!$C$11</f>
        <v>0.97599999999999998</v>
      </c>
      <c r="C4835">
        <f>Weighting!$F$11</f>
        <v>0</v>
      </c>
      <c r="D4835">
        <f>IF(C4835=1,'Data Transformation'!$G$3+0.5*'Data Transformation'!$W$25,IF(C4836=1,D4836-'Data Transformation'!$W$25,FALSE))</f>
        <v>0.86899999999999999</v>
      </c>
      <c r="E4835">
        <f t="array" ref="E4835">IF(ISLOGICAL(D4835),"",FREQUENCY(IF('Data Transformation'!$B$425:$B$8425='Bin Analysis'!$B4827,'Data Transformation'!$G$425:$G$8425),D4835))</f>
        <v>19</v>
      </c>
      <c r="F4835" t="e">
        <f t="shared" si="603"/>
        <v>#VALUE!</v>
      </c>
      <c r="G4835">
        <f>Weighting!$H$11</f>
        <v>0</v>
      </c>
      <c r="H4835">
        <f t="array" ref="H4835">FREQUENCY(IF('Data Transformation'!$B$4:$B$8425=B4827,'Data Transformation'!$G$4:$G$8425),'Bin Analysis'!$B4835)</f>
        <v>19</v>
      </c>
      <c r="I4835">
        <f t="shared" si="604"/>
        <v>0</v>
      </c>
      <c r="J4835">
        <f t="shared" si="605"/>
        <v>0</v>
      </c>
      <c r="K4835">
        <f>J4835*Weighting!$W$11</f>
        <v>0</v>
      </c>
      <c r="M4835" s="14"/>
    </row>
    <row r="4836" spans="1:13" x14ac:dyDescent="0.25">
      <c r="A4836" s="32">
        <f>IF(Weighting!$P$12&gt;0,B4836,"")</f>
        <v>1.107</v>
      </c>
      <c r="B4836">
        <f>Weighting!$C$12</f>
        <v>1.107</v>
      </c>
      <c r="C4836">
        <f>Weighting!$F$12</f>
        <v>1</v>
      </c>
      <c r="D4836">
        <f>IF(C4836=1,'Data Transformation'!$G$3+0.5*'Data Transformation'!$W$25,IF(C4837=1,D4837-'Data Transformation'!$W$25,FALSE))</f>
        <v>1.131</v>
      </c>
      <c r="E4836">
        <f t="array" ref="E4836">IF(ISLOGICAL(D4836),"",FREQUENCY(IF('Data Transformation'!$B$425:$B$8425='Bin Analysis'!$B4827,'Data Transformation'!$G$425:$G$8425),D4836))</f>
        <v>19</v>
      </c>
      <c r="F4836">
        <f t="shared" si="603"/>
        <v>0</v>
      </c>
      <c r="G4836">
        <f>Weighting!$H$12</f>
        <v>0</v>
      </c>
      <c r="H4836">
        <f t="array" ref="H4836">FREQUENCY(IF('Data Transformation'!$B$4:$B$8425=B4827,'Data Transformation'!$G$4:$G$8425),'Bin Analysis'!$B4836)</f>
        <v>20</v>
      </c>
      <c r="I4836">
        <f t="shared" si="604"/>
        <v>1</v>
      </c>
      <c r="J4836">
        <f t="shared" si="605"/>
        <v>1</v>
      </c>
      <c r="K4836">
        <f>J4836*Weighting!$W$12</f>
        <v>1</v>
      </c>
      <c r="M4836" s="14"/>
    </row>
    <row r="4837" spans="1:13" x14ac:dyDescent="0.25">
      <c r="A4837" s="32">
        <f>IF(Weighting!$P$13&gt;0,B4837,"")</f>
        <v>1.238</v>
      </c>
      <c r="B4837">
        <f>Weighting!$C$13</f>
        <v>1.238</v>
      </c>
      <c r="C4837">
        <f>Weighting!$F$13</f>
        <v>0</v>
      </c>
      <c r="D4837" t="b">
        <f>IF(C4837=1,'Data Transformation'!$G$3+0.5*'Data Transformation'!$W$25,IF(C4838=1,D4838-'Data Transformation'!$W$25,FALSE))</f>
        <v>0</v>
      </c>
      <c r="E4837" t="str">
        <f t="array" ref="E4837">IF(ISLOGICAL(D4837),"",FREQUENCY(IF('Data Transformation'!$B$425:$B$8425='Bin Analysis'!$B4827,'Data Transformation'!$G$425:$G$8425),D4837))</f>
        <v/>
      </c>
      <c r="F4837" t="str">
        <f t="shared" si="603"/>
        <v/>
      </c>
      <c r="G4837">
        <f>Weighting!$H$13</f>
        <v>0</v>
      </c>
      <c r="H4837">
        <f t="array" ref="H4837">FREQUENCY(IF('Data Transformation'!$B$4:$B$8425=B4827,'Data Transformation'!$G$4:$G$8425),'Bin Analysis'!$B4837)</f>
        <v>20</v>
      </c>
      <c r="I4837">
        <f t="shared" si="604"/>
        <v>0</v>
      </c>
      <c r="J4837">
        <f t="shared" si="605"/>
        <v>0</v>
      </c>
      <c r="K4837">
        <f>J4837*Weighting!$W$13</f>
        <v>0</v>
      </c>
      <c r="M4837" s="14"/>
    </row>
    <row r="4838" spans="1:13" x14ac:dyDescent="0.25">
      <c r="A4838" s="32">
        <f>IF(Weighting!$P$14&gt;0,B4838,"")</f>
        <v>1.369</v>
      </c>
      <c r="B4838">
        <f>Weighting!$C$14</f>
        <v>1.369</v>
      </c>
      <c r="C4838">
        <f>Weighting!$F$14</f>
        <v>0</v>
      </c>
      <c r="D4838" t="b">
        <f>IF(C4838=1,'Data Transformation'!$G$3+0.5*'Data Transformation'!$W$25,IF(C4839=1,D4839-'Data Transformation'!$W$25,FALSE))</f>
        <v>0</v>
      </c>
      <c r="E4838" t="str">
        <f t="array" ref="E4838">IF(ISLOGICAL(D4838),"",FREQUENCY(IF('Data Transformation'!$B$425:$B$8425='Bin Analysis'!$B4827,'Data Transformation'!$G$425:$G$8425),D4838))</f>
        <v/>
      </c>
      <c r="F4838" t="str">
        <f t="shared" si="603"/>
        <v/>
      </c>
      <c r="G4838">
        <f>Weighting!$H$14</f>
        <v>0</v>
      </c>
      <c r="H4838">
        <f t="array" ref="H4838">FREQUENCY(IF('Data Transformation'!$B$4:$B$8425=B4827,'Data Transformation'!$G$4:$G$8425),'Bin Analysis'!$B4838)</f>
        <v>20</v>
      </c>
      <c r="I4838">
        <f t="shared" si="604"/>
        <v>0</v>
      </c>
      <c r="J4838">
        <f t="shared" si="605"/>
        <v>0</v>
      </c>
      <c r="K4838">
        <f>J4838*Weighting!$W$14</f>
        <v>0</v>
      </c>
      <c r="M4838" s="14"/>
    </row>
    <row r="4839" spans="1:13" x14ac:dyDescent="0.25">
      <c r="A4839" s="32">
        <f>IF(Weighting!$P$15&gt;0,B4839,"")</f>
        <v>1.5000009999999999</v>
      </c>
      <c r="B4839">
        <f>Weighting!$C$15</f>
        <v>1.5000009999999999</v>
      </c>
      <c r="C4839">
        <f>Weighting!$F$15</f>
        <v>0</v>
      </c>
      <c r="D4839" t="b">
        <f>IF(C4839=1,'Data Transformation'!$G$3+0.5*'Data Transformation'!$W$25,IF(C4840=1,D4840-'Data Transformation'!$W$25,FALSE))</f>
        <v>0</v>
      </c>
      <c r="E4839" t="str">
        <f t="array" ref="E4839">IF(ISLOGICAL(D4839),"",FREQUENCY(IF('Data Transformation'!$B$425:$B$8425='Bin Analysis'!$B4827,'Data Transformation'!$G$425:$G$8425),D4839))</f>
        <v/>
      </c>
      <c r="F4839" t="str">
        <f t="shared" si="603"/>
        <v/>
      </c>
      <c r="G4839">
        <f>Weighting!$H$15</f>
        <v>0</v>
      </c>
      <c r="H4839">
        <f t="array" ref="H4839">FREQUENCY(IF('Data Transformation'!$B$4:$B$8425=B4827,'Data Transformation'!$G$4:$G$8425),'Bin Analysis'!$B4839)</f>
        <v>20</v>
      </c>
      <c r="I4839">
        <f t="shared" si="604"/>
        <v>0</v>
      </c>
      <c r="J4839">
        <f t="shared" si="605"/>
        <v>0</v>
      </c>
      <c r="K4839">
        <f>J4839*Weighting!$W$15</f>
        <v>0</v>
      </c>
      <c r="M4839" s="14"/>
    </row>
    <row r="4840" spans="1:13" x14ac:dyDescent="0.25">
      <c r="A4840" s="32" t="str">
        <f>IF(Weighting!$P$16&gt;0,B4840,"")</f>
        <v/>
      </c>
      <c r="B4840">
        <f>Weighting!$C$16</f>
        <v>1.631</v>
      </c>
      <c r="C4840">
        <f>Weighting!$F$16</f>
        <v>0</v>
      </c>
      <c r="D4840" t="b">
        <f>IF(C4840=1,'Data Transformation'!$G$3+0.5*'Data Transformation'!$W$25,IF(C4841=1,D4841-'Data Transformation'!$W$25,FALSE))</f>
        <v>0</v>
      </c>
      <c r="E4840" t="str">
        <f t="array" ref="E4840">IF(ISLOGICAL(D4840),"",FREQUENCY(IF('Data Transformation'!$B$425:$B$8425='Bin Analysis'!$B4827,'Data Transformation'!$G$425:$G$8425),D4840))</f>
        <v/>
      </c>
      <c r="F4840" t="str">
        <f t="shared" si="603"/>
        <v/>
      </c>
      <c r="G4840">
        <f>Weighting!$H$16</f>
        <v>0</v>
      </c>
      <c r="H4840">
        <f t="array" ref="H4840">FREQUENCY(IF('Data Transformation'!$B$4:$B$8425=B4827,'Data Transformation'!$G$4:$G$8425),'Bin Analysis'!$B4840)</f>
        <v>20</v>
      </c>
      <c r="I4840">
        <f t="shared" si="604"/>
        <v>0</v>
      </c>
      <c r="J4840">
        <f t="shared" si="605"/>
        <v>0</v>
      </c>
      <c r="K4840">
        <f>J4840*Weighting!$W$16</f>
        <v>0</v>
      </c>
      <c r="M4840" s="14"/>
    </row>
    <row r="4841" spans="1:13" x14ac:dyDescent="0.25">
      <c r="A4841" s="32" t="str">
        <f>IF(Weighting!$P$17&gt;0,B4841,"")</f>
        <v/>
      </c>
      <c r="B4841">
        <f>Weighting!$C$17</f>
        <v>1.762</v>
      </c>
      <c r="C4841">
        <f>Weighting!$F$17</f>
        <v>0</v>
      </c>
      <c r="D4841" t="b">
        <f>IF(C4841=1,'Data Transformation'!$G$3+0.5*'Data Transformation'!$W$25,IF(C4842=1,D4842-'Data Transformation'!$W$25,FALSE))</f>
        <v>0</v>
      </c>
      <c r="E4841" t="str">
        <f t="array" ref="E4841">IF(ISLOGICAL(D4841),"",FREQUENCY(IF('Data Transformation'!$B$425:$B$8425='Bin Analysis'!$B4827,'Data Transformation'!$G$425:$G$8425),D4841))</f>
        <v/>
      </c>
      <c r="F4841" t="str">
        <f t="shared" si="603"/>
        <v/>
      </c>
      <c r="G4841">
        <f>Weighting!$H$17</f>
        <v>0</v>
      </c>
      <c r="H4841">
        <f t="array" ref="H4841">FREQUENCY(IF('Data Transformation'!$B$4:$B$8425=B4827,'Data Transformation'!$G$4:$G$8425),'Bin Analysis'!$B4841)</f>
        <v>20</v>
      </c>
      <c r="I4841">
        <f t="shared" si="604"/>
        <v>0</v>
      </c>
      <c r="J4841">
        <f t="shared" si="605"/>
        <v>0</v>
      </c>
      <c r="K4841">
        <f>J4841*Weighting!$W$17</f>
        <v>0</v>
      </c>
      <c r="M4841" s="14"/>
    </row>
    <row r="4842" spans="1:13" x14ac:dyDescent="0.25">
      <c r="A4842" s="32" t="str">
        <f>IF(Weighting!$P$18&gt;0,B4842,"")</f>
        <v/>
      </c>
      <c r="B4842">
        <f>Weighting!$C$18</f>
        <v>1.893</v>
      </c>
      <c r="C4842">
        <f>Weighting!$F$18</f>
        <v>0</v>
      </c>
      <c r="D4842" t="b">
        <f>IF(C4842=1,'Data Transformation'!$G$3+0.5*'Data Transformation'!$W$25,IF(C4843=1,D4843-'Data Transformation'!$W$25,FALSE))</f>
        <v>0</v>
      </c>
      <c r="E4842" t="str">
        <f t="array" ref="E4842">IF(ISLOGICAL(D4842),"",FREQUENCY(IF('Data Transformation'!$B$425:$B$8425='Bin Analysis'!$B4827,'Data Transformation'!$G$425:$G$8425),D4842))</f>
        <v/>
      </c>
      <c r="F4842" t="str">
        <f t="shared" si="603"/>
        <v/>
      </c>
      <c r="G4842">
        <f>Weighting!$H$18</f>
        <v>0</v>
      </c>
      <c r="H4842">
        <f t="array" ref="H4842">FREQUENCY(IF('Data Transformation'!$B$4:$B$8425=B4827,'Data Transformation'!$G$4:$G$8425),'Bin Analysis'!$B4842)</f>
        <v>20</v>
      </c>
      <c r="I4842">
        <f t="shared" si="604"/>
        <v>0</v>
      </c>
      <c r="J4842">
        <f t="shared" si="605"/>
        <v>0</v>
      </c>
      <c r="K4842">
        <f>J4842*Weighting!$W$18</f>
        <v>0</v>
      </c>
      <c r="M4842" s="14"/>
    </row>
    <row r="4843" spans="1:13" x14ac:dyDescent="0.25">
      <c r="A4843" s="32" t="str">
        <f>IF(Weighting!$P$19&gt;0,B4843,"")</f>
        <v/>
      </c>
      <c r="B4843">
        <f>Weighting!$C$19</f>
        <v>2.024</v>
      </c>
      <c r="C4843">
        <f>Weighting!$F$19</f>
        <v>0</v>
      </c>
      <c r="D4843" t="b">
        <f>IF(C4843=1,'Data Transformation'!$G$3+0.5*'Data Transformation'!$W$25,IF(C4844=1,D4844-'Data Transformation'!$W$25,FALSE))</f>
        <v>0</v>
      </c>
      <c r="E4843" t="str">
        <f t="array" ref="E4843">IF(ISLOGICAL(D4843),"",FREQUENCY(IF('Data Transformation'!$B$425:$B$8425='Bin Analysis'!$B4827,'Data Transformation'!$G$425:$G$8425),D4843))</f>
        <v/>
      </c>
      <c r="F4843" t="str">
        <f t="shared" si="603"/>
        <v/>
      </c>
      <c r="G4843">
        <f>Weighting!$H$19</f>
        <v>0</v>
      </c>
      <c r="H4843">
        <f t="array" ref="H4843">FREQUENCY(IF('Data Transformation'!$B$4:$B$8425=B4827,'Data Transformation'!$G$4:$G$8425),'Bin Analysis'!$B4843)</f>
        <v>20</v>
      </c>
      <c r="I4843">
        <f t="shared" si="604"/>
        <v>0</v>
      </c>
      <c r="J4843">
        <f t="shared" si="605"/>
        <v>0</v>
      </c>
      <c r="K4843">
        <f>J4843*Weighting!$W$19</f>
        <v>0</v>
      </c>
      <c r="M4843" s="14"/>
    </row>
    <row r="4844" spans="1:13" x14ac:dyDescent="0.25">
      <c r="A4844" s="32" t="str">
        <f>IF(Weighting!$P$20&gt;0,B4844,"")</f>
        <v/>
      </c>
      <c r="B4844">
        <f>Weighting!$C$20</f>
        <v>2.1550000000000002</v>
      </c>
      <c r="C4844">
        <f>Weighting!$F$20</f>
        <v>0</v>
      </c>
      <c r="D4844" t="b">
        <f>IF(C4844=1,'Data Transformation'!$G$3+0.5*'Data Transformation'!$W$25,IF(C4845=1,D4845-'Data Transformation'!$W$25,FALSE))</f>
        <v>0</v>
      </c>
      <c r="E4844" t="str">
        <f t="array" ref="E4844">IF(ISLOGICAL(D4844),"",FREQUENCY(IF('Data Transformation'!$B$425:$B$8425='Bin Analysis'!$B4827,'Data Transformation'!$G$425:$G$8425),D4844))</f>
        <v/>
      </c>
      <c r="F4844" t="str">
        <f t="shared" si="603"/>
        <v/>
      </c>
      <c r="G4844">
        <f>Weighting!$H$20</f>
        <v>0</v>
      </c>
      <c r="H4844">
        <f t="array" ref="H4844">FREQUENCY(IF('Data Transformation'!$B$4:$B$8425=B4827,'Data Transformation'!$G$4:$G$8425),'Bin Analysis'!$B4844)</f>
        <v>20</v>
      </c>
      <c r="I4844">
        <f t="shared" si="604"/>
        <v>0</v>
      </c>
      <c r="J4844">
        <f t="shared" si="605"/>
        <v>0</v>
      </c>
      <c r="K4844">
        <f>J4844*Weighting!$W$20</f>
        <v>0</v>
      </c>
      <c r="M4844" s="14"/>
    </row>
    <row r="4845" spans="1:13" x14ac:dyDescent="0.25">
      <c r="A4845" s="32" t="str">
        <f>IF(Weighting!$P$21&gt;0,B4845,"")</f>
        <v/>
      </c>
      <c r="B4845">
        <f>Weighting!$C$21</f>
        <v>2.2860000000000005</v>
      </c>
      <c r="C4845">
        <f>Weighting!$F$21</f>
        <v>0</v>
      </c>
      <c r="D4845" t="b">
        <f>IF(C4845=1,'Data Transformation'!$G$3+0.5*'Data Transformation'!$W$25,IF(C4846=1,D4846-'Data Transformation'!$W$25,FALSE))</f>
        <v>0</v>
      </c>
      <c r="E4845" t="str">
        <f t="array" ref="E4845">IF(ISLOGICAL(D4845),"",FREQUENCY(IF('Data Transformation'!$B$425:$B$8425='Bin Analysis'!$B4827,'Data Transformation'!$G$425:$G$8425),D4845))</f>
        <v/>
      </c>
      <c r="F4845" t="str">
        <f t="shared" si="603"/>
        <v/>
      </c>
      <c r="G4845">
        <f>Weighting!$H$21</f>
        <v>0</v>
      </c>
      <c r="H4845">
        <f t="array" ref="H4845">FREQUENCY(IF('Data Transformation'!$B$4:$B$8425=B4827,'Data Transformation'!$G$4:$G$8425),'Bin Analysis'!$B4845)</f>
        <v>20</v>
      </c>
      <c r="I4845">
        <f t="shared" si="604"/>
        <v>0</v>
      </c>
      <c r="J4845">
        <f t="shared" si="605"/>
        <v>0</v>
      </c>
      <c r="K4845">
        <f>J4845*Weighting!$W$21</f>
        <v>0</v>
      </c>
      <c r="M4845" s="14"/>
    </row>
    <row r="4846" spans="1:13" x14ac:dyDescent="0.25">
      <c r="A4846" s="32" t="str">
        <f>IF(Weighting!$P$22&gt;0,B4846,"")</f>
        <v/>
      </c>
      <c r="B4846">
        <f>Weighting!$C$22</f>
        <v>2.4170000000000007</v>
      </c>
      <c r="C4846">
        <f>Weighting!$F$22</f>
        <v>0</v>
      </c>
      <c r="D4846" t="b">
        <f>IF(C4846=1,'Data Transformation'!$G$3+0.5*'Data Transformation'!$W$25,IF(C4847=1,D4847-'Data Transformation'!$W$25,FALSE))</f>
        <v>0</v>
      </c>
      <c r="E4846" t="str">
        <f t="array" ref="E4846">IF(ISLOGICAL(D4846),"",FREQUENCY(IF('Data Transformation'!$B$425:$B$8425='Bin Analysis'!$B4827,'Data Transformation'!$G$425:$G$8425),D4846))</f>
        <v/>
      </c>
      <c r="F4846" t="str">
        <f t="shared" si="603"/>
        <v/>
      </c>
      <c r="G4846">
        <f>Weighting!$H$22</f>
        <v>0</v>
      </c>
      <c r="H4846">
        <f t="array" ref="H4846">FREQUENCY(IF('Data Transformation'!$B$4:$B$8425=B4827,'Data Transformation'!$G$4:$G$8425),'Bin Analysis'!$B4846)</f>
        <v>20</v>
      </c>
      <c r="I4846">
        <f t="shared" si="604"/>
        <v>0</v>
      </c>
      <c r="J4846">
        <f t="shared" si="605"/>
        <v>0</v>
      </c>
      <c r="K4846">
        <f>J4846*Weighting!$W$22</f>
        <v>0</v>
      </c>
      <c r="M4846" s="14"/>
    </row>
    <row r="4847" spans="1:13" x14ac:dyDescent="0.25">
      <c r="A4847" s="32" t="str">
        <f>IF(Weighting!$P$23&gt;0,B4847,"")</f>
        <v/>
      </c>
      <c r="B4847">
        <f>Weighting!$C$23</f>
        <v>2.5480000000000009</v>
      </c>
      <c r="C4847">
        <f>Weighting!$F$23</f>
        <v>0</v>
      </c>
      <c r="D4847" t="b">
        <f>IF(C4847=1,'Data Transformation'!$G$3+0.5*'Data Transformation'!$W$25,IF(C4848=1,D4848-'Data Transformation'!$W$25,FALSE))</f>
        <v>0</v>
      </c>
      <c r="E4847" t="str">
        <f t="array" ref="E4847">IF(ISLOGICAL(D4847),"",FREQUENCY(IF('Data Transformation'!$B$425:$B$8425='Bin Analysis'!$B4827,'Data Transformation'!$G$425:$G$8425),D4847))</f>
        <v/>
      </c>
      <c r="F4847" t="str">
        <f t="shared" si="603"/>
        <v/>
      </c>
      <c r="G4847">
        <f>Weighting!$H$23</f>
        <v>0</v>
      </c>
      <c r="H4847">
        <f t="array" ref="H4847">FREQUENCY(IF('Data Transformation'!$B$4:$B$8425=B4827,'Data Transformation'!$G$4:$G$8425),'Bin Analysis'!$B4847)</f>
        <v>20</v>
      </c>
      <c r="I4847">
        <f t="shared" si="604"/>
        <v>0</v>
      </c>
      <c r="J4847">
        <f t="shared" si="605"/>
        <v>0</v>
      </c>
      <c r="K4847">
        <f>J4847*Weighting!$W$23</f>
        <v>0</v>
      </c>
      <c r="M4847" s="14"/>
    </row>
    <row r="4848" spans="1:13" x14ac:dyDescent="0.25">
      <c r="A4848" s="32" t="str">
        <f>IF(Weighting!$P$24&gt;0,B4848,"")</f>
        <v/>
      </c>
      <c r="B4848">
        <f>Weighting!$C$24</f>
        <v>2.6790000000000012</v>
      </c>
      <c r="C4848">
        <f>Weighting!$F$24</f>
        <v>0</v>
      </c>
      <c r="D4848" t="b">
        <f>IF(C4848=1,'Data Transformation'!$G$3+0.5*'Data Transformation'!$W$25,IF(C4849=1,D4849-'Data Transformation'!$W$25,FALSE))</f>
        <v>0</v>
      </c>
      <c r="E4848" t="str">
        <f t="array" ref="E4848">IF(ISLOGICAL(D4848),"",FREQUENCY(IF('Data Transformation'!$B$425:$B$8425='Bin Analysis'!$B4827,'Data Transformation'!$G$425:$G$8425),D4848))</f>
        <v/>
      </c>
      <c r="F4848" t="str">
        <f t="shared" si="603"/>
        <v/>
      </c>
      <c r="G4848">
        <f>Weighting!$H$24</f>
        <v>0</v>
      </c>
      <c r="H4848">
        <f t="array" ref="H4848">FREQUENCY(IF('Data Transformation'!$B$4:$B$8425=B4827,'Data Transformation'!$G$4:$G$8425),'Bin Analysis'!$B4848)</f>
        <v>20</v>
      </c>
      <c r="I4848">
        <f t="shared" si="604"/>
        <v>0</v>
      </c>
      <c r="J4848">
        <f t="shared" si="605"/>
        <v>0</v>
      </c>
      <c r="K4848">
        <f>J4848*Weighting!$W$24</f>
        <v>0</v>
      </c>
      <c r="M4848" s="14"/>
    </row>
    <row r="4849" spans="1:25" x14ac:dyDescent="0.25">
      <c r="A4849" s="32" t="str">
        <f>IF(Weighting!$P$25&gt;0,B4849,"")</f>
        <v/>
      </c>
      <c r="B4849">
        <f>Weighting!$C$25</f>
        <v>2.8100000000000014</v>
      </c>
      <c r="C4849">
        <f>Weighting!$F$25</f>
        <v>0</v>
      </c>
      <c r="D4849" t="b">
        <f>IF(C4849=1,'Data Transformation'!$G$3+0.5*'Data Transformation'!$W$25,IF(C4850=1,D4850-'Data Transformation'!$W$25,FALSE))</f>
        <v>0</v>
      </c>
      <c r="E4849" t="str">
        <f t="array" ref="E4849">IF(ISLOGICAL(D4849),"",FREQUENCY(IF('Data Transformation'!$B$425:$B$8425='Bin Analysis'!$B4827,'Data Transformation'!$G$425:$G$8425),D4849))</f>
        <v/>
      </c>
      <c r="F4849" t="str">
        <f t="shared" si="603"/>
        <v/>
      </c>
      <c r="G4849">
        <f>Weighting!$H$25</f>
        <v>0</v>
      </c>
      <c r="H4849">
        <f t="array" ref="H4849">FREQUENCY(IF('Data Transformation'!$B$4:$B$8425=B4827,'Data Transformation'!$G$4:$G$8425),'Bin Analysis'!$B4849)</f>
        <v>20</v>
      </c>
      <c r="I4849">
        <f t="shared" si="604"/>
        <v>0</v>
      </c>
      <c r="J4849">
        <f t="shared" si="605"/>
        <v>0</v>
      </c>
      <c r="K4849">
        <f>J4849*Weighting!$W$25</f>
        <v>0</v>
      </c>
      <c r="M4849" s="14"/>
    </row>
    <row r="4850" spans="1:25" x14ac:dyDescent="0.25">
      <c r="O4850"/>
      <c r="P4850"/>
      <c r="Q4850"/>
      <c r="R4850"/>
    </row>
    <row r="4851" spans="1:25" ht="23.25" x14ac:dyDescent="0.35">
      <c r="A4851" s="21" t="s">
        <v>0</v>
      </c>
      <c r="B4851" s="21">
        <f>IFERROR(VLOOKUP(C4851,'Data Transformation'!$L$6:$M$426,2,FALSE),"")</f>
        <v>202</v>
      </c>
      <c r="C4851" s="21">
        <f>C4827+1</f>
        <v>202</v>
      </c>
      <c r="D4851" s="21"/>
      <c r="E4851" s="21"/>
      <c r="F4851" s="21"/>
      <c r="G4851" s="21"/>
      <c r="H4851" s="22"/>
      <c r="I4851" s="22"/>
      <c r="J4851" s="22"/>
      <c r="K4851" s="21"/>
      <c r="L4851" s="21">
        <f>B4851</f>
        <v>202</v>
      </c>
      <c r="M4851" s="23">
        <f>INDEX('Data Transformation'!$O$4:$O$424,MATCH($B4851,'Data Transformation'!$M$4:$M$424,0),MATCH($M$2,'Data Transformation'!$O$3,0))</f>
        <v>15</v>
      </c>
      <c r="N4851" s="27">
        <f>IF('Input and Summary Results'!$J$16="minimum",'Bin Analysis'!X4852/(M4851-1),'Bin Analysis'!Y4851/('Bin Analysis'!M4851-1))</f>
        <v>0</v>
      </c>
      <c r="O4851" s="27">
        <f>IF(M4851=FALSE,NA(),(VLOOKUP(1,C4854:K4873,4,FALSE))/(M4851-1))</f>
        <v>0.42857142857142855</v>
      </c>
      <c r="P4851" s="27">
        <f>IF(M4851=FALSE,NA(),SUM(J4854:J4873)/Weighting!$S$5)</f>
        <v>0.5</v>
      </c>
      <c r="Q4851" s="27">
        <f>IF(M4851=FALSE,NA(),SUM(K4854:K4873)/Weighting!$S$6)</f>
        <v>0.39130434782608697</v>
      </c>
      <c r="R4851" s="27">
        <f>IF(M4851=FALSE,NA(),(VLOOKUP(1,G4854:K4873,3,FALSE))/(M4851-1))</f>
        <v>0.14285714285714285</v>
      </c>
      <c r="S4851" s="22" t="str">
        <f>IF(M4851=FALSE,NA(),IF(SUM(J4854:J4873)=2,"yes","no"))</f>
        <v>no</v>
      </c>
      <c r="X4851" s="2" cm="2">
        <f t="array" ref="X4851:X4852">FREQUENCY(IF('Data Transformation'!$B$425:$B$6424='Bin Analysis'!L4851,'Data Transformation'!$G$425:$G$6424),'Data Transformation'!$U$11)</f>
        <v>14</v>
      </c>
      <c r="Y4851" s="2" cm="2">
        <f t="array" ref="Y4851:Y4852">FREQUENCY(IF('Data Transformation'!$B$425:$B$6424='Bin Analysis'!L4851,'Data Transformation'!$G$425:$G$6424),'Data Transformation'!$U$12)</f>
        <v>8</v>
      </c>
    </row>
    <row r="4852" spans="1:25" x14ac:dyDescent="0.25">
      <c r="A4852" s="14" t="s">
        <v>67</v>
      </c>
      <c r="B4852" t="s">
        <v>47</v>
      </c>
      <c r="C4852" t="s">
        <v>5</v>
      </c>
      <c r="D4852" t="s">
        <v>100</v>
      </c>
      <c r="E4852" t="s">
        <v>101</v>
      </c>
      <c r="F4852" t="s">
        <v>102</v>
      </c>
      <c r="G4852" t="s">
        <v>70</v>
      </c>
      <c r="H4852" t="s">
        <v>31</v>
      </c>
      <c r="I4852" t="s">
        <v>32</v>
      </c>
      <c r="J4852" t="s">
        <v>46</v>
      </c>
      <c r="K4852" s="14" t="s">
        <v>45</v>
      </c>
      <c r="M4852" s="14"/>
      <c r="X4852" s="2">
        <v>0</v>
      </c>
      <c r="Y4852" s="2">
        <v>6</v>
      </c>
    </row>
    <row r="4853" spans="1:25" x14ac:dyDescent="0.25">
      <c r="A4853" s="32"/>
      <c r="D4853" t="b">
        <f>IF(C4853=1,'Data Transformation'!$G$3+0.5*'Data Transformation'!$W$25,IF(C4854=1,D4854-'Data Transformation'!$W$25,FALSE))</f>
        <v>0</v>
      </c>
      <c r="E4853" t="str">
        <f t="array" ref="E4853">IF(ISLOGICAL(D4853),"",FREQUENCY(IF('Data Transformation'!$B$425:$B$8425='Bin Analysis'!$B4851,'Data Transformation'!$G$425:$G$8425),D4853))</f>
        <v/>
      </c>
      <c r="F4853" t="str">
        <f>IF(ISLOGICAL(D4853),"",E4853-E4852)</f>
        <v/>
      </c>
      <c r="M4853" s="14"/>
    </row>
    <row r="4854" spans="1:25" x14ac:dyDescent="0.25">
      <c r="A4854" s="32">
        <f>IF(Weighting!$P$6&gt;0,B4854,"")</f>
        <v>0.32100000000000001</v>
      </c>
      <c r="B4854">
        <f>Weighting!$C$6</f>
        <v>0.32100000000000001</v>
      </c>
      <c r="C4854">
        <f>Weighting!$F$6</f>
        <v>0</v>
      </c>
      <c r="D4854" t="b">
        <f>IF(C4854=1,'Data Transformation'!$G$3+0.5*'Data Transformation'!$W$25,IF(C4855=1,D4855-'Data Transformation'!$W$25,FALSE))</f>
        <v>0</v>
      </c>
      <c r="E4854" t="str">
        <f t="array" ref="E4854">IF(ISLOGICAL(D4854),"",FREQUENCY(IF('Data Transformation'!$B$425:$B$8425='Bin Analysis'!$B4851,'Data Transformation'!$G$425:$G$8425),D4854))</f>
        <v/>
      </c>
      <c r="F4854" t="str">
        <f>IF(ISLOGICAL(D4854),"",E4854-E4853)</f>
        <v/>
      </c>
      <c r="G4854">
        <f>Weighting!$H$6</f>
        <v>1</v>
      </c>
      <c r="H4854">
        <f t="array" ref="H4854">FREQUENCY(IF('Data Transformation'!$B$4:$B$8425=B4851,'Data Transformation'!$G$4:$G$8425),'Bin Analysis'!$B4854)</f>
        <v>2</v>
      </c>
      <c r="I4854">
        <f>H4854-H4853</f>
        <v>2</v>
      </c>
      <c r="J4854">
        <f>IF(I4854=0,0,1)</f>
        <v>1</v>
      </c>
      <c r="K4854">
        <f>J4854*Weighting!$W$6</f>
        <v>1</v>
      </c>
      <c r="M4854" s="14"/>
    </row>
    <row r="4855" spans="1:25" x14ac:dyDescent="0.25">
      <c r="A4855" s="32">
        <f>IF(Weighting!$P$7&gt;0,B4855,"")</f>
        <v>0.45200000000000001</v>
      </c>
      <c r="B4855">
        <f>Weighting!$C$7</f>
        <v>0.45200000000000001</v>
      </c>
      <c r="C4855">
        <f>Weighting!$F$7</f>
        <v>0</v>
      </c>
      <c r="D4855" t="b">
        <f>IF(C4855=1,'Data Transformation'!$G$3+0.5*'Data Transformation'!$W$25,IF(C4856=1,D4856-'Data Transformation'!$W$25,FALSE))</f>
        <v>0</v>
      </c>
      <c r="E4855" t="str">
        <f t="array" ref="E4855">IF(ISLOGICAL(D4855),"",FREQUENCY(IF('Data Transformation'!$B$425:$B$8425='Bin Analysis'!$B4851,'Data Transformation'!$G$425:$G$8425),D4855))</f>
        <v/>
      </c>
      <c r="F4855" t="str">
        <f t="shared" ref="F4855:F4873" si="606">IF(ISLOGICAL(D4855),"",E4855-E4854)</f>
        <v/>
      </c>
      <c r="G4855">
        <f>Weighting!$H$7</f>
        <v>0</v>
      </c>
      <c r="H4855">
        <f t="array" ref="H4855">FREQUENCY(IF('Data Transformation'!$B$4:$B$8425=B4851,'Data Transformation'!$G$4:$G$8425),'Bin Analysis'!$B4855)</f>
        <v>4</v>
      </c>
      <c r="I4855">
        <f t="shared" ref="I4855:I4873" si="607">H4855-H4854</f>
        <v>2</v>
      </c>
      <c r="J4855">
        <f>IF(I4855=0,0,1)</f>
        <v>1</v>
      </c>
      <c r="K4855">
        <f>J4855*Weighting!$W$7</f>
        <v>2</v>
      </c>
      <c r="M4855" s="14"/>
    </row>
    <row r="4856" spans="1:25" x14ac:dyDescent="0.25">
      <c r="A4856" s="32">
        <f>IF(Weighting!$P$8&gt;0,B4856,"")</f>
        <v>0.58299999999999996</v>
      </c>
      <c r="B4856">
        <f>Weighting!$C$8</f>
        <v>0.58299999999999996</v>
      </c>
      <c r="C4856">
        <f>Weighting!$F$8</f>
        <v>0</v>
      </c>
      <c r="D4856" t="b">
        <f>IF(C4856=1,'Data Transformation'!$G$3+0.5*'Data Transformation'!$W$25,IF(C4857=1,D4857-'Data Transformation'!$W$25,FALSE))</f>
        <v>0</v>
      </c>
      <c r="E4856" t="str">
        <f t="array" ref="E4856">IF(ISLOGICAL(D4856),"",FREQUENCY(IF('Data Transformation'!$B$425:$B$8425='Bin Analysis'!$B4851,'Data Transformation'!$G$425:$G$8425),D4856))</f>
        <v/>
      </c>
      <c r="F4856" t="str">
        <f t="shared" si="606"/>
        <v/>
      </c>
      <c r="G4856">
        <f>Weighting!$H$8</f>
        <v>0</v>
      </c>
      <c r="H4856">
        <f t="array" ref="H4856">FREQUENCY(IF('Data Transformation'!$B$4:$B$8425=B4851,'Data Transformation'!$G$4:$G$8425),'Bin Analysis'!$B4856)</f>
        <v>4</v>
      </c>
      <c r="I4856">
        <f t="shared" si="607"/>
        <v>0</v>
      </c>
      <c r="J4856">
        <f t="shared" ref="J4856:J4873" si="608">IF(I4856=0,0,1)</f>
        <v>0</v>
      </c>
      <c r="K4856">
        <f>J4856*Weighting!$W$8</f>
        <v>0</v>
      </c>
      <c r="M4856" s="14"/>
    </row>
    <row r="4857" spans="1:25" x14ac:dyDescent="0.25">
      <c r="A4857" s="32">
        <f>IF(Weighting!$P$9&gt;0,B4857,"")</f>
        <v>0.71399999999999997</v>
      </c>
      <c r="B4857" s="50">
        <f>Weighting!$C$9</f>
        <v>0.71399999999999997</v>
      </c>
      <c r="C4857">
        <f>Weighting!$F$9</f>
        <v>0</v>
      </c>
      <c r="D4857" t="b">
        <f>IF(C4857=1,'Data Transformation'!$G$3+0.5*'Data Transformation'!$W$25,IF(C4858=1,D4858-'Data Transformation'!$W$25,FALSE))</f>
        <v>0</v>
      </c>
      <c r="E4857" t="str">
        <f t="array" ref="E4857">IF(ISLOGICAL(D4857),"",FREQUENCY(IF('Data Transformation'!$B$425:$B$8425='Bin Analysis'!$B4851,'Data Transformation'!$G$425:$G$8425),D4857))</f>
        <v/>
      </c>
      <c r="F4857" t="str">
        <f t="shared" si="606"/>
        <v/>
      </c>
      <c r="G4857">
        <f>Weighting!$H$9</f>
        <v>0</v>
      </c>
      <c r="H4857">
        <f t="array" ref="H4857">FREQUENCY(IF('Data Transformation'!$B$4:$B$8425=B4851,'Data Transformation'!$G$4:$G$8425),'Bin Analysis'!$B4857)</f>
        <v>4</v>
      </c>
      <c r="I4857">
        <f t="shared" si="607"/>
        <v>0</v>
      </c>
      <c r="J4857">
        <f t="shared" si="608"/>
        <v>0</v>
      </c>
      <c r="K4857">
        <f>J4857*Weighting!$W$9</f>
        <v>0</v>
      </c>
      <c r="M4857" s="14"/>
    </row>
    <row r="4858" spans="1:25" x14ac:dyDescent="0.25">
      <c r="A4858" s="32">
        <f>IF(Weighting!$P$10&gt;0,B4858,"")</f>
        <v>0.84499999999999997</v>
      </c>
      <c r="B4858">
        <f>Weighting!$C$10</f>
        <v>0.84499999999999997</v>
      </c>
      <c r="C4858">
        <f>Weighting!$F$10</f>
        <v>0</v>
      </c>
      <c r="D4858" t="b">
        <f>IF(C4858=1,'Data Transformation'!$G$3+0.5*'Data Transformation'!$W$25,IF(C4859=1,D4859-'Data Transformation'!$W$25,FALSE))</f>
        <v>0</v>
      </c>
      <c r="E4858" t="str">
        <f t="array" ref="E4858">IF(ISLOGICAL(D4858),"",FREQUENCY(IF('Data Transformation'!$B$425:$B$8425='Bin Analysis'!$B4851,'Data Transformation'!$G$425:$G$8425),D4858))</f>
        <v/>
      </c>
      <c r="F4858" t="str">
        <f t="shared" si="606"/>
        <v/>
      </c>
      <c r="G4858">
        <f>Weighting!$H$10</f>
        <v>0</v>
      </c>
      <c r="H4858">
        <f t="array" ref="H4858">FREQUENCY(IF('Data Transformation'!$B$4:$B$8425=B4851,'Data Transformation'!$G$4:$G$8425),'Bin Analysis'!$B4858)</f>
        <v>8</v>
      </c>
      <c r="I4858">
        <f t="shared" si="607"/>
        <v>4</v>
      </c>
      <c r="J4858">
        <f t="shared" si="608"/>
        <v>1</v>
      </c>
      <c r="K4858">
        <f>J4858*Weighting!$W$10</f>
        <v>3</v>
      </c>
      <c r="M4858" s="14"/>
    </row>
    <row r="4859" spans="1:25" x14ac:dyDescent="0.25">
      <c r="A4859" s="32">
        <f>IF(Weighting!$P$11&gt;0,B4859,"")</f>
        <v>0.97599999999999998</v>
      </c>
      <c r="B4859">
        <f>Weighting!$C$11</f>
        <v>0.97599999999999998</v>
      </c>
      <c r="C4859">
        <f>Weighting!$F$11</f>
        <v>0</v>
      </c>
      <c r="D4859">
        <f>IF(C4859=1,'Data Transformation'!$G$3+0.5*'Data Transformation'!$W$25,IF(C4860=1,D4860-'Data Transformation'!$W$25,FALSE))</f>
        <v>0.86899999999999999</v>
      </c>
      <c r="E4859">
        <f t="array" ref="E4859">IF(ISLOGICAL(D4859),"",FREQUENCY(IF('Data Transformation'!$B$425:$B$8425='Bin Analysis'!$B4851,'Data Transformation'!$G$425:$G$8425),D4859))</f>
        <v>8</v>
      </c>
      <c r="F4859" t="e">
        <f t="shared" si="606"/>
        <v>#VALUE!</v>
      </c>
      <c r="G4859">
        <f>Weighting!$H$11</f>
        <v>0</v>
      </c>
      <c r="H4859">
        <f t="array" ref="H4859">FREQUENCY(IF('Data Transformation'!$B$4:$B$8425=B4851,'Data Transformation'!$G$4:$G$8425),'Bin Analysis'!$B4859)</f>
        <v>11</v>
      </c>
      <c r="I4859">
        <f t="shared" si="607"/>
        <v>3</v>
      </c>
      <c r="J4859">
        <f t="shared" si="608"/>
        <v>1</v>
      </c>
      <c r="K4859">
        <f>J4859*Weighting!$W$11</f>
        <v>2</v>
      </c>
      <c r="M4859" s="14"/>
    </row>
    <row r="4860" spans="1:25" x14ac:dyDescent="0.25">
      <c r="A4860" s="32">
        <f>IF(Weighting!$P$12&gt;0,B4860,"")</f>
        <v>1.107</v>
      </c>
      <c r="B4860">
        <f>Weighting!$C$12</f>
        <v>1.107</v>
      </c>
      <c r="C4860">
        <f>Weighting!$F$12</f>
        <v>1</v>
      </c>
      <c r="D4860">
        <f>IF(C4860=1,'Data Transformation'!$G$3+0.5*'Data Transformation'!$W$25,IF(C4861=1,D4861-'Data Transformation'!$W$25,FALSE))</f>
        <v>1.131</v>
      </c>
      <c r="E4860">
        <f t="array" ref="E4860">IF(ISLOGICAL(D4860),"",FREQUENCY(IF('Data Transformation'!$B$425:$B$8425='Bin Analysis'!$B4851,'Data Transformation'!$G$425:$G$8425),D4860))</f>
        <v>14</v>
      </c>
      <c r="F4860">
        <f t="shared" si="606"/>
        <v>6</v>
      </c>
      <c r="G4860">
        <f>Weighting!$H$12</f>
        <v>0</v>
      </c>
      <c r="H4860">
        <f t="array" ref="H4860">FREQUENCY(IF('Data Transformation'!$B$4:$B$8425=B4851,'Data Transformation'!$G$4:$G$8425),'Bin Analysis'!$B4860)</f>
        <v>15</v>
      </c>
      <c r="I4860">
        <f t="shared" si="607"/>
        <v>4</v>
      </c>
      <c r="J4860">
        <f t="shared" si="608"/>
        <v>1</v>
      </c>
      <c r="K4860">
        <f>J4860*Weighting!$W$12</f>
        <v>1</v>
      </c>
      <c r="M4860" s="14"/>
    </row>
    <row r="4861" spans="1:25" x14ac:dyDescent="0.25">
      <c r="A4861" s="32">
        <f>IF(Weighting!$P$13&gt;0,B4861,"")</f>
        <v>1.238</v>
      </c>
      <c r="B4861">
        <f>Weighting!$C$13</f>
        <v>1.238</v>
      </c>
      <c r="C4861">
        <f>Weighting!$F$13</f>
        <v>0</v>
      </c>
      <c r="D4861" t="b">
        <f>IF(C4861=1,'Data Transformation'!$G$3+0.5*'Data Transformation'!$W$25,IF(C4862=1,D4862-'Data Transformation'!$W$25,FALSE))</f>
        <v>0</v>
      </c>
      <c r="E4861" t="str">
        <f t="array" ref="E4861">IF(ISLOGICAL(D4861),"",FREQUENCY(IF('Data Transformation'!$B$425:$B$8425='Bin Analysis'!$B4851,'Data Transformation'!$G$425:$G$8425),D4861))</f>
        <v/>
      </c>
      <c r="F4861" t="str">
        <f t="shared" si="606"/>
        <v/>
      </c>
      <c r="G4861">
        <f>Weighting!$H$13</f>
        <v>0</v>
      </c>
      <c r="H4861">
        <f t="array" ref="H4861">FREQUENCY(IF('Data Transformation'!$B$4:$B$8425=B4851,'Data Transformation'!$G$4:$G$8425),'Bin Analysis'!$B4861)</f>
        <v>15</v>
      </c>
      <c r="I4861">
        <f t="shared" si="607"/>
        <v>0</v>
      </c>
      <c r="J4861">
        <f t="shared" si="608"/>
        <v>0</v>
      </c>
      <c r="K4861">
        <f>J4861*Weighting!$W$13</f>
        <v>0</v>
      </c>
      <c r="M4861" s="14"/>
    </row>
    <row r="4862" spans="1:25" x14ac:dyDescent="0.25">
      <c r="A4862" s="32">
        <f>IF(Weighting!$P$14&gt;0,B4862,"")</f>
        <v>1.369</v>
      </c>
      <c r="B4862">
        <f>Weighting!$C$14</f>
        <v>1.369</v>
      </c>
      <c r="C4862">
        <f>Weighting!$F$14</f>
        <v>0</v>
      </c>
      <c r="D4862" t="b">
        <f>IF(C4862=1,'Data Transformation'!$G$3+0.5*'Data Transformation'!$W$25,IF(C4863=1,D4863-'Data Transformation'!$W$25,FALSE))</f>
        <v>0</v>
      </c>
      <c r="E4862" t="str">
        <f t="array" ref="E4862">IF(ISLOGICAL(D4862),"",FREQUENCY(IF('Data Transformation'!$B$425:$B$8425='Bin Analysis'!$B4851,'Data Transformation'!$G$425:$G$8425),D4862))</f>
        <v/>
      </c>
      <c r="F4862" t="str">
        <f t="shared" si="606"/>
        <v/>
      </c>
      <c r="G4862">
        <f>Weighting!$H$14</f>
        <v>0</v>
      </c>
      <c r="H4862">
        <f t="array" ref="H4862">FREQUENCY(IF('Data Transformation'!$B$4:$B$8425=B4851,'Data Transformation'!$G$4:$G$8425),'Bin Analysis'!$B4862)</f>
        <v>15</v>
      </c>
      <c r="I4862">
        <f t="shared" si="607"/>
        <v>0</v>
      </c>
      <c r="J4862">
        <f t="shared" si="608"/>
        <v>0</v>
      </c>
      <c r="K4862">
        <f>J4862*Weighting!$W$14</f>
        <v>0</v>
      </c>
      <c r="M4862" s="14"/>
    </row>
    <row r="4863" spans="1:25" x14ac:dyDescent="0.25">
      <c r="A4863" s="32">
        <f>IF(Weighting!$P$15&gt;0,B4863,"")</f>
        <v>1.5000009999999999</v>
      </c>
      <c r="B4863">
        <f>Weighting!$C$15</f>
        <v>1.5000009999999999</v>
      </c>
      <c r="C4863">
        <f>Weighting!$F$15</f>
        <v>0</v>
      </c>
      <c r="D4863" t="b">
        <f>IF(C4863=1,'Data Transformation'!$G$3+0.5*'Data Transformation'!$W$25,IF(C4864=1,D4864-'Data Transformation'!$W$25,FALSE))</f>
        <v>0</v>
      </c>
      <c r="E4863" t="str">
        <f t="array" ref="E4863">IF(ISLOGICAL(D4863),"",FREQUENCY(IF('Data Transformation'!$B$425:$B$8425='Bin Analysis'!$B4851,'Data Transformation'!$G$425:$G$8425),D4863))</f>
        <v/>
      </c>
      <c r="F4863" t="str">
        <f t="shared" si="606"/>
        <v/>
      </c>
      <c r="G4863">
        <f>Weighting!$H$15</f>
        <v>0</v>
      </c>
      <c r="H4863">
        <f t="array" ref="H4863">FREQUENCY(IF('Data Transformation'!$B$4:$B$8425=B4851,'Data Transformation'!$G$4:$G$8425),'Bin Analysis'!$B4863)</f>
        <v>15</v>
      </c>
      <c r="I4863">
        <f t="shared" si="607"/>
        <v>0</v>
      </c>
      <c r="J4863">
        <f t="shared" si="608"/>
        <v>0</v>
      </c>
      <c r="K4863">
        <f>J4863*Weighting!$W$15</f>
        <v>0</v>
      </c>
      <c r="M4863" s="14"/>
    </row>
    <row r="4864" spans="1:25" x14ac:dyDescent="0.25">
      <c r="A4864" s="32" t="str">
        <f>IF(Weighting!$P$16&gt;0,B4864,"")</f>
        <v/>
      </c>
      <c r="B4864">
        <f>Weighting!$C$16</f>
        <v>1.631</v>
      </c>
      <c r="C4864">
        <f>Weighting!$F$16</f>
        <v>0</v>
      </c>
      <c r="D4864" t="b">
        <f>IF(C4864=1,'Data Transformation'!$G$3+0.5*'Data Transformation'!$W$25,IF(C4865=1,D4865-'Data Transformation'!$W$25,FALSE))</f>
        <v>0</v>
      </c>
      <c r="E4864" t="str">
        <f t="array" ref="E4864">IF(ISLOGICAL(D4864),"",FREQUENCY(IF('Data Transformation'!$B$425:$B$8425='Bin Analysis'!$B4851,'Data Transformation'!$G$425:$G$8425),D4864))</f>
        <v/>
      </c>
      <c r="F4864" t="str">
        <f t="shared" si="606"/>
        <v/>
      </c>
      <c r="G4864">
        <f>Weighting!$H$16</f>
        <v>0</v>
      </c>
      <c r="H4864">
        <f t="array" ref="H4864">FREQUENCY(IF('Data Transformation'!$B$4:$B$8425=B4851,'Data Transformation'!$G$4:$G$8425),'Bin Analysis'!$B4864)</f>
        <v>15</v>
      </c>
      <c r="I4864">
        <f t="shared" si="607"/>
        <v>0</v>
      </c>
      <c r="J4864">
        <f t="shared" si="608"/>
        <v>0</v>
      </c>
      <c r="K4864">
        <f>J4864*Weighting!$W$16</f>
        <v>0</v>
      </c>
      <c r="M4864" s="14"/>
    </row>
    <row r="4865" spans="1:25" x14ac:dyDescent="0.25">
      <c r="A4865" s="32" t="str">
        <f>IF(Weighting!$P$17&gt;0,B4865,"")</f>
        <v/>
      </c>
      <c r="B4865">
        <f>Weighting!$C$17</f>
        <v>1.762</v>
      </c>
      <c r="C4865">
        <f>Weighting!$F$17</f>
        <v>0</v>
      </c>
      <c r="D4865" t="b">
        <f>IF(C4865=1,'Data Transformation'!$G$3+0.5*'Data Transformation'!$W$25,IF(C4866=1,D4866-'Data Transformation'!$W$25,FALSE))</f>
        <v>0</v>
      </c>
      <c r="E4865" t="str">
        <f t="array" ref="E4865">IF(ISLOGICAL(D4865),"",FREQUENCY(IF('Data Transformation'!$B$425:$B$8425='Bin Analysis'!$B4851,'Data Transformation'!$G$425:$G$8425),D4865))</f>
        <v/>
      </c>
      <c r="F4865" t="str">
        <f t="shared" si="606"/>
        <v/>
      </c>
      <c r="G4865">
        <f>Weighting!$H$17</f>
        <v>0</v>
      </c>
      <c r="H4865">
        <f t="array" ref="H4865">FREQUENCY(IF('Data Transformation'!$B$4:$B$8425=B4851,'Data Transformation'!$G$4:$G$8425),'Bin Analysis'!$B4865)</f>
        <v>15</v>
      </c>
      <c r="I4865">
        <f t="shared" si="607"/>
        <v>0</v>
      </c>
      <c r="J4865">
        <f t="shared" si="608"/>
        <v>0</v>
      </c>
      <c r="K4865">
        <f>J4865*Weighting!$W$17</f>
        <v>0</v>
      </c>
      <c r="M4865" s="14"/>
    </row>
    <row r="4866" spans="1:25" x14ac:dyDescent="0.25">
      <c r="A4866" s="32" t="str">
        <f>IF(Weighting!$P$18&gt;0,B4866,"")</f>
        <v/>
      </c>
      <c r="B4866">
        <f>Weighting!$C$18</f>
        <v>1.893</v>
      </c>
      <c r="C4866">
        <f>Weighting!$F$18</f>
        <v>0</v>
      </c>
      <c r="D4866" t="b">
        <f>IF(C4866=1,'Data Transformation'!$G$3+0.5*'Data Transformation'!$W$25,IF(C4867=1,D4867-'Data Transformation'!$W$25,FALSE))</f>
        <v>0</v>
      </c>
      <c r="E4866" t="str">
        <f t="array" ref="E4866">IF(ISLOGICAL(D4866),"",FREQUENCY(IF('Data Transformation'!$B$425:$B$8425='Bin Analysis'!$B4851,'Data Transformation'!$G$425:$G$8425),D4866))</f>
        <v/>
      </c>
      <c r="F4866" t="str">
        <f t="shared" si="606"/>
        <v/>
      </c>
      <c r="G4866">
        <f>Weighting!$H$18</f>
        <v>0</v>
      </c>
      <c r="H4866">
        <f t="array" ref="H4866">FREQUENCY(IF('Data Transformation'!$B$4:$B$8425=B4851,'Data Transformation'!$G$4:$G$8425),'Bin Analysis'!$B4866)</f>
        <v>15</v>
      </c>
      <c r="I4866">
        <f t="shared" si="607"/>
        <v>0</v>
      </c>
      <c r="J4866">
        <f t="shared" si="608"/>
        <v>0</v>
      </c>
      <c r="K4866">
        <f>J4866*Weighting!$W$18</f>
        <v>0</v>
      </c>
      <c r="M4866" s="14"/>
    </row>
    <row r="4867" spans="1:25" x14ac:dyDescent="0.25">
      <c r="A4867" s="32" t="str">
        <f>IF(Weighting!$P$19&gt;0,B4867,"")</f>
        <v/>
      </c>
      <c r="B4867">
        <f>Weighting!$C$19</f>
        <v>2.024</v>
      </c>
      <c r="C4867">
        <f>Weighting!$F$19</f>
        <v>0</v>
      </c>
      <c r="D4867" t="b">
        <f>IF(C4867=1,'Data Transformation'!$G$3+0.5*'Data Transformation'!$W$25,IF(C4868=1,D4868-'Data Transformation'!$W$25,FALSE))</f>
        <v>0</v>
      </c>
      <c r="E4867" t="str">
        <f t="array" ref="E4867">IF(ISLOGICAL(D4867),"",FREQUENCY(IF('Data Transformation'!$B$425:$B$8425='Bin Analysis'!$B4851,'Data Transformation'!$G$425:$G$8425),D4867))</f>
        <v/>
      </c>
      <c r="F4867" t="str">
        <f t="shared" si="606"/>
        <v/>
      </c>
      <c r="G4867">
        <f>Weighting!$H$19</f>
        <v>0</v>
      </c>
      <c r="H4867">
        <f t="array" ref="H4867">FREQUENCY(IF('Data Transformation'!$B$4:$B$8425=B4851,'Data Transformation'!$G$4:$G$8425),'Bin Analysis'!$B4867)</f>
        <v>15</v>
      </c>
      <c r="I4867">
        <f t="shared" si="607"/>
        <v>0</v>
      </c>
      <c r="J4867">
        <f t="shared" si="608"/>
        <v>0</v>
      </c>
      <c r="K4867">
        <f>J4867*Weighting!$W$19</f>
        <v>0</v>
      </c>
      <c r="M4867" s="14"/>
    </row>
    <row r="4868" spans="1:25" x14ac:dyDescent="0.25">
      <c r="A4868" s="32" t="str">
        <f>IF(Weighting!$P$20&gt;0,B4868,"")</f>
        <v/>
      </c>
      <c r="B4868">
        <f>Weighting!$C$20</f>
        <v>2.1550000000000002</v>
      </c>
      <c r="C4868">
        <f>Weighting!$F$20</f>
        <v>0</v>
      </c>
      <c r="D4868" t="b">
        <f>IF(C4868=1,'Data Transformation'!$G$3+0.5*'Data Transformation'!$W$25,IF(C4869=1,D4869-'Data Transformation'!$W$25,FALSE))</f>
        <v>0</v>
      </c>
      <c r="E4868" t="str">
        <f t="array" ref="E4868">IF(ISLOGICAL(D4868),"",FREQUENCY(IF('Data Transformation'!$B$425:$B$8425='Bin Analysis'!$B4851,'Data Transformation'!$G$425:$G$8425),D4868))</f>
        <v/>
      </c>
      <c r="F4868" t="str">
        <f t="shared" si="606"/>
        <v/>
      </c>
      <c r="G4868">
        <f>Weighting!$H$20</f>
        <v>0</v>
      </c>
      <c r="H4868">
        <f t="array" ref="H4868">FREQUENCY(IF('Data Transformation'!$B$4:$B$8425=B4851,'Data Transformation'!$G$4:$G$8425),'Bin Analysis'!$B4868)</f>
        <v>15</v>
      </c>
      <c r="I4868">
        <f t="shared" si="607"/>
        <v>0</v>
      </c>
      <c r="J4868">
        <f t="shared" si="608"/>
        <v>0</v>
      </c>
      <c r="K4868">
        <f>J4868*Weighting!$W$20</f>
        <v>0</v>
      </c>
      <c r="M4868" s="14"/>
    </row>
    <row r="4869" spans="1:25" x14ac:dyDescent="0.25">
      <c r="A4869" s="32" t="str">
        <f>IF(Weighting!$P$21&gt;0,B4869,"")</f>
        <v/>
      </c>
      <c r="B4869">
        <f>Weighting!$C$21</f>
        <v>2.2860000000000005</v>
      </c>
      <c r="C4869">
        <f>Weighting!$F$21</f>
        <v>0</v>
      </c>
      <c r="D4869" t="b">
        <f>IF(C4869=1,'Data Transformation'!$G$3+0.5*'Data Transformation'!$W$25,IF(C4870=1,D4870-'Data Transformation'!$W$25,FALSE))</f>
        <v>0</v>
      </c>
      <c r="E4869" t="str">
        <f t="array" ref="E4869">IF(ISLOGICAL(D4869),"",FREQUENCY(IF('Data Transformation'!$B$425:$B$8425='Bin Analysis'!$B4851,'Data Transformation'!$G$425:$G$8425),D4869))</f>
        <v/>
      </c>
      <c r="F4869" t="str">
        <f t="shared" si="606"/>
        <v/>
      </c>
      <c r="G4869">
        <f>Weighting!$H$21</f>
        <v>0</v>
      </c>
      <c r="H4869">
        <f t="array" ref="H4869">FREQUENCY(IF('Data Transformation'!$B$4:$B$8425=B4851,'Data Transformation'!$G$4:$G$8425),'Bin Analysis'!$B4869)</f>
        <v>15</v>
      </c>
      <c r="I4869">
        <f t="shared" si="607"/>
        <v>0</v>
      </c>
      <c r="J4869">
        <f t="shared" si="608"/>
        <v>0</v>
      </c>
      <c r="K4869">
        <f>J4869*Weighting!$W$21</f>
        <v>0</v>
      </c>
      <c r="M4869" s="14"/>
    </row>
    <row r="4870" spans="1:25" x14ac:dyDescent="0.25">
      <c r="A4870" s="32" t="str">
        <f>IF(Weighting!$P$22&gt;0,B4870,"")</f>
        <v/>
      </c>
      <c r="B4870">
        <f>Weighting!$C$22</f>
        <v>2.4170000000000007</v>
      </c>
      <c r="C4870">
        <f>Weighting!$F$22</f>
        <v>0</v>
      </c>
      <c r="D4870" t="b">
        <f>IF(C4870=1,'Data Transformation'!$G$3+0.5*'Data Transformation'!$W$25,IF(C4871=1,D4871-'Data Transformation'!$W$25,FALSE))</f>
        <v>0</v>
      </c>
      <c r="E4870" t="str">
        <f t="array" ref="E4870">IF(ISLOGICAL(D4870),"",FREQUENCY(IF('Data Transformation'!$B$425:$B$8425='Bin Analysis'!$B4851,'Data Transformation'!$G$425:$G$8425),D4870))</f>
        <v/>
      </c>
      <c r="F4870" t="str">
        <f t="shared" si="606"/>
        <v/>
      </c>
      <c r="G4870">
        <f>Weighting!$H$22</f>
        <v>0</v>
      </c>
      <c r="H4870">
        <f t="array" ref="H4870">FREQUENCY(IF('Data Transformation'!$B$4:$B$8425=B4851,'Data Transformation'!$G$4:$G$8425),'Bin Analysis'!$B4870)</f>
        <v>15</v>
      </c>
      <c r="I4870">
        <f t="shared" si="607"/>
        <v>0</v>
      </c>
      <c r="J4870">
        <f t="shared" si="608"/>
        <v>0</v>
      </c>
      <c r="K4870">
        <f>J4870*Weighting!$W$22</f>
        <v>0</v>
      </c>
      <c r="M4870" s="14"/>
    </row>
    <row r="4871" spans="1:25" x14ac:dyDescent="0.25">
      <c r="A4871" s="32" t="str">
        <f>IF(Weighting!$P$23&gt;0,B4871,"")</f>
        <v/>
      </c>
      <c r="B4871">
        <f>Weighting!$C$23</f>
        <v>2.5480000000000009</v>
      </c>
      <c r="C4871">
        <f>Weighting!$F$23</f>
        <v>0</v>
      </c>
      <c r="D4871" t="b">
        <f>IF(C4871=1,'Data Transformation'!$G$3+0.5*'Data Transformation'!$W$25,IF(C4872=1,D4872-'Data Transformation'!$W$25,FALSE))</f>
        <v>0</v>
      </c>
      <c r="E4871" t="str">
        <f t="array" ref="E4871">IF(ISLOGICAL(D4871),"",FREQUENCY(IF('Data Transformation'!$B$425:$B$8425='Bin Analysis'!$B4851,'Data Transformation'!$G$425:$G$8425),D4871))</f>
        <v/>
      </c>
      <c r="F4871" t="str">
        <f t="shared" si="606"/>
        <v/>
      </c>
      <c r="G4871">
        <f>Weighting!$H$23</f>
        <v>0</v>
      </c>
      <c r="H4871">
        <f t="array" ref="H4871">FREQUENCY(IF('Data Transformation'!$B$4:$B$8425=B4851,'Data Transformation'!$G$4:$G$8425),'Bin Analysis'!$B4871)</f>
        <v>15</v>
      </c>
      <c r="I4871">
        <f t="shared" si="607"/>
        <v>0</v>
      </c>
      <c r="J4871">
        <f t="shared" si="608"/>
        <v>0</v>
      </c>
      <c r="K4871">
        <f>J4871*Weighting!$W$23</f>
        <v>0</v>
      </c>
      <c r="M4871" s="14"/>
    </row>
    <row r="4872" spans="1:25" x14ac:dyDescent="0.25">
      <c r="A4872" s="32" t="str">
        <f>IF(Weighting!$P$24&gt;0,B4872,"")</f>
        <v/>
      </c>
      <c r="B4872">
        <f>Weighting!$C$24</f>
        <v>2.6790000000000012</v>
      </c>
      <c r="C4872">
        <f>Weighting!$F$24</f>
        <v>0</v>
      </c>
      <c r="D4872" t="b">
        <f>IF(C4872=1,'Data Transformation'!$G$3+0.5*'Data Transformation'!$W$25,IF(C4873=1,D4873-'Data Transformation'!$W$25,FALSE))</f>
        <v>0</v>
      </c>
      <c r="E4872" t="str">
        <f t="array" ref="E4872">IF(ISLOGICAL(D4872),"",FREQUENCY(IF('Data Transformation'!$B$425:$B$8425='Bin Analysis'!$B4851,'Data Transformation'!$G$425:$G$8425),D4872))</f>
        <v/>
      </c>
      <c r="F4872" t="str">
        <f t="shared" si="606"/>
        <v/>
      </c>
      <c r="G4872">
        <f>Weighting!$H$24</f>
        <v>0</v>
      </c>
      <c r="H4872">
        <f t="array" ref="H4872">FREQUENCY(IF('Data Transformation'!$B$4:$B$8425=B4851,'Data Transformation'!$G$4:$G$8425),'Bin Analysis'!$B4872)</f>
        <v>15</v>
      </c>
      <c r="I4872">
        <f t="shared" si="607"/>
        <v>0</v>
      </c>
      <c r="J4872">
        <f t="shared" si="608"/>
        <v>0</v>
      </c>
      <c r="K4872">
        <f>J4872*Weighting!$W$24</f>
        <v>0</v>
      </c>
      <c r="M4872" s="14"/>
    </row>
    <row r="4873" spans="1:25" x14ac:dyDescent="0.25">
      <c r="A4873" s="32" t="str">
        <f>IF(Weighting!$P$25&gt;0,B4873,"")</f>
        <v/>
      </c>
      <c r="B4873">
        <f>Weighting!$C$25</f>
        <v>2.8100000000000014</v>
      </c>
      <c r="C4873">
        <f>Weighting!$F$25</f>
        <v>0</v>
      </c>
      <c r="D4873" t="b">
        <f>IF(C4873=1,'Data Transformation'!$G$3+0.5*'Data Transformation'!$W$25,IF(C4874=1,D4874-'Data Transformation'!$W$25,FALSE))</f>
        <v>0</v>
      </c>
      <c r="E4873" t="str">
        <f t="array" ref="E4873">IF(ISLOGICAL(D4873),"",FREQUENCY(IF('Data Transformation'!$B$425:$B$8425='Bin Analysis'!$B4851,'Data Transformation'!$G$425:$G$8425),D4873))</f>
        <v/>
      </c>
      <c r="F4873" t="str">
        <f t="shared" si="606"/>
        <v/>
      </c>
      <c r="G4873">
        <f>Weighting!$H$25</f>
        <v>0</v>
      </c>
      <c r="H4873">
        <f t="array" ref="H4873">FREQUENCY(IF('Data Transformation'!$B$4:$B$8425=B4851,'Data Transformation'!$G$4:$G$8425),'Bin Analysis'!$B4873)</f>
        <v>15</v>
      </c>
      <c r="I4873">
        <f t="shared" si="607"/>
        <v>0</v>
      </c>
      <c r="J4873">
        <f t="shared" si="608"/>
        <v>0</v>
      </c>
      <c r="K4873">
        <f>J4873*Weighting!$W$25</f>
        <v>0</v>
      </c>
      <c r="M4873" s="14"/>
    </row>
    <row r="4874" spans="1:25" x14ac:dyDescent="0.25">
      <c r="O4874"/>
      <c r="P4874"/>
      <c r="Q4874"/>
      <c r="R4874"/>
    </row>
    <row r="4875" spans="1:25" ht="23.25" x14ac:dyDescent="0.35">
      <c r="A4875" s="21" t="s">
        <v>0</v>
      </c>
      <c r="B4875" s="21">
        <f>IFERROR(VLOOKUP(C4875,'Data Transformation'!$L$6:$M$426,2,FALSE),"")</f>
        <v>203</v>
      </c>
      <c r="C4875" s="21">
        <f>C4851+1</f>
        <v>203</v>
      </c>
      <c r="D4875" s="21"/>
      <c r="E4875" s="21"/>
      <c r="F4875" s="21"/>
      <c r="G4875" s="21"/>
      <c r="H4875" s="22"/>
      <c r="I4875" s="22"/>
      <c r="J4875" s="22"/>
      <c r="K4875" s="21"/>
      <c r="L4875" s="21">
        <f>B4875</f>
        <v>203</v>
      </c>
      <c r="M4875" s="23">
        <f>INDEX('Data Transformation'!$O$4:$O$424,MATCH($B4875,'Data Transformation'!$M$4:$M$424,0),MATCH($M$2,'Data Transformation'!$O$3,0))</f>
        <v>15</v>
      </c>
      <c r="N4875" s="27">
        <f>IF('Input and Summary Results'!$J$16="minimum",'Bin Analysis'!X4876/(M4875-1),'Bin Analysis'!Y4875/('Bin Analysis'!M4875-1))</f>
        <v>0</v>
      </c>
      <c r="O4875" s="27">
        <f>IF(M4875=FALSE,NA(),(VLOOKUP(1,C4878:K4897,4,FALSE))/(M4875-1))</f>
        <v>0.35714285714285715</v>
      </c>
      <c r="P4875" s="27">
        <f>IF(M4875=FALSE,NA(),SUM(J4878:J4897)/Weighting!$S$5)</f>
        <v>0.6</v>
      </c>
      <c r="Q4875" s="27">
        <f>IF(M4875=FALSE,NA(),SUM(K4878:K4897)/Weighting!$S$6)</f>
        <v>0.56521739130434778</v>
      </c>
      <c r="R4875" s="27">
        <f>IF(M4875=FALSE,NA(),(VLOOKUP(1,G4878:K4897,3,FALSE))/(M4875-1))</f>
        <v>0.14285714285714285</v>
      </c>
      <c r="S4875" s="22" t="str">
        <f>IF(M4875=FALSE,NA(),IF(SUM(J4878:J4897)=2,"yes","no"))</f>
        <v>no</v>
      </c>
      <c r="X4875" s="2" cm="2">
        <f t="array" ref="X4875:X4876">FREQUENCY(IF('Data Transformation'!$B$425:$B$6424='Bin Analysis'!L4875,'Data Transformation'!$G$425:$G$6424),'Data Transformation'!$U$11)</f>
        <v>14</v>
      </c>
      <c r="Y4875" s="2" cm="2">
        <f t="array" ref="Y4875:Y4876">FREQUENCY(IF('Data Transformation'!$B$425:$B$6424='Bin Analysis'!L4875,'Data Transformation'!$G$425:$G$6424),'Data Transformation'!$U$12)</f>
        <v>9</v>
      </c>
    </row>
    <row r="4876" spans="1:25" x14ac:dyDescent="0.25">
      <c r="A4876" s="14" t="s">
        <v>67</v>
      </c>
      <c r="B4876" t="s">
        <v>47</v>
      </c>
      <c r="C4876" t="s">
        <v>5</v>
      </c>
      <c r="D4876" t="s">
        <v>100</v>
      </c>
      <c r="E4876" t="s">
        <v>101</v>
      </c>
      <c r="F4876" t="s">
        <v>102</v>
      </c>
      <c r="G4876" t="s">
        <v>70</v>
      </c>
      <c r="H4876" t="s">
        <v>31</v>
      </c>
      <c r="I4876" t="s">
        <v>32</v>
      </c>
      <c r="J4876" t="s">
        <v>46</v>
      </c>
      <c r="K4876" s="14" t="s">
        <v>45</v>
      </c>
      <c r="M4876" s="14"/>
      <c r="X4876" s="2">
        <v>0</v>
      </c>
      <c r="Y4876" s="2">
        <v>5</v>
      </c>
    </row>
    <row r="4877" spans="1:25" x14ac:dyDescent="0.25">
      <c r="A4877" s="32"/>
      <c r="D4877" t="b">
        <f>IF(C4877=1,'Data Transformation'!$G$3+0.5*'Data Transformation'!$W$25,IF(C4878=1,D4878-'Data Transformation'!$W$25,FALSE))</f>
        <v>0</v>
      </c>
      <c r="E4877" t="str">
        <f t="array" ref="E4877">IF(ISLOGICAL(D4877),"",FREQUENCY(IF('Data Transformation'!$B$425:$B$8425='Bin Analysis'!$B4875,'Data Transformation'!$G$425:$G$8425),D4877))</f>
        <v/>
      </c>
      <c r="F4877" t="str">
        <f>IF(ISLOGICAL(D4877),"",E4877-E4876)</f>
        <v/>
      </c>
      <c r="M4877" s="14"/>
    </row>
    <row r="4878" spans="1:25" x14ac:dyDescent="0.25">
      <c r="A4878" s="32">
        <f>IF(Weighting!$P$6&gt;0,B4878,"")</f>
        <v>0.32100000000000001</v>
      </c>
      <c r="B4878">
        <f>Weighting!$C$6</f>
        <v>0.32100000000000001</v>
      </c>
      <c r="C4878">
        <f>Weighting!$F$6</f>
        <v>0</v>
      </c>
      <c r="D4878" t="b">
        <f>IF(C4878=1,'Data Transformation'!$G$3+0.5*'Data Transformation'!$W$25,IF(C4879=1,D4879-'Data Transformation'!$W$25,FALSE))</f>
        <v>0</v>
      </c>
      <c r="E4878" t="str">
        <f t="array" ref="E4878">IF(ISLOGICAL(D4878),"",FREQUENCY(IF('Data Transformation'!$B$425:$B$8425='Bin Analysis'!$B4875,'Data Transformation'!$G$425:$G$8425),D4878))</f>
        <v/>
      </c>
      <c r="F4878" t="str">
        <f>IF(ISLOGICAL(D4878),"",E4878-E4877)</f>
        <v/>
      </c>
      <c r="G4878">
        <f>Weighting!$H$6</f>
        <v>1</v>
      </c>
      <c r="H4878">
        <f t="array" ref="H4878">FREQUENCY(IF('Data Transformation'!$B$4:$B$8425=B4875,'Data Transformation'!$G$4:$G$8425),'Bin Analysis'!$B4878)</f>
        <v>2</v>
      </c>
      <c r="I4878">
        <f>H4878-H4877</f>
        <v>2</v>
      </c>
      <c r="J4878">
        <f>IF(I4878=0,0,1)</f>
        <v>1</v>
      </c>
      <c r="K4878">
        <f>J4878*Weighting!$W$6</f>
        <v>1</v>
      </c>
      <c r="M4878" s="14"/>
    </row>
    <row r="4879" spans="1:25" x14ac:dyDescent="0.25">
      <c r="A4879" s="32">
        <f>IF(Weighting!$P$7&gt;0,B4879,"")</f>
        <v>0.45200000000000001</v>
      </c>
      <c r="B4879">
        <f>Weighting!$C$7</f>
        <v>0.45200000000000001</v>
      </c>
      <c r="C4879">
        <f>Weighting!$F$7</f>
        <v>0</v>
      </c>
      <c r="D4879" t="b">
        <f>IF(C4879=1,'Data Transformation'!$G$3+0.5*'Data Transformation'!$W$25,IF(C4880=1,D4880-'Data Transformation'!$W$25,FALSE))</f>
        <v>0</v>
      </c>
      <c r="E4879" t="str">
        <f t="array" ref="E4879">IF(ISLOGICAL(D4879),"",FREQUENCY(IF('Data Transformation'!$B$425:$B$8425='Bin Analysis'!$B4875,'Data Transformation'!$G$425:$G$8425),D4879))</f>
        <v/>
      </c>
      <c r="F4879" t="str">
        <f t="shared" ref="F4879:F4897" si="609">IF(ISLOGICAL(D4879),"",E4879-E4878)</f>
        <v/>
      </c>
      <c r="G4879">
        <f>Weighting!$H$7</f>
        <v>0</v>
      </c>
      <c r="H4879">
        <f t="array" ref="H4879">FREQUENCY(IF('Data Transformation'!$B$4:$B$8425=B4875,'Data Transformation'!$G$4:$G$8425),'Bin Analysis'!$B4879)</f>
        <v>2</v>
      </c>
      <c r="I4879">
        <f t="shared" ref="I4879:I4897" si="610">H4879-H4878</f>
        <v>0</v>
      </c>
      <c r="J4879">
        <f>IF(I4879=0,0,1)</f>
        <v>0</v>
      </c>
      <c r="K4879">
        <f>J4879*Weighting!$W$7</f>
        <v>0</v>
      </c>
      <c r="M4879" s="14"/>
    </row>
    <row r="4880" spans="1:25" x14ac:dyDescent="0.25">
      <c r="A4880" s="32">
        <f>IF(Weighting!$P$8&gt;0,B4880,"")</f>
        <v>0.58299999999999996</v>
      </c>
      <c r="B4880">
        <f>Weighting!$C$8</f>
        <v>0.58299999999999996</v>
      </c>
      <c r="C4880">
        <f>Weighting!$F$8</f>
        <v>0</v>
      </c>
      <c r="D4880" t="b">
        <f>IF(C4880=1,'Data Transformation'!$G$3+0.5*'Data Transformation'!$W$25,IF(C4881=1,D4881-'Data Transformation'!$W$25,FALSE))</f>
        <v>0</v>
      </c>
      <c r="E4880" t="str">
        <f t="array" ref="E4880">IF(ISLOGICAL(D4880),"",FREQUENCY(IF('Data Transformation'!$B$425:$B$8425='Bin Analysis'!$B4875,'Data Transformation'!$G$425:$G$8425),D4880))</f>
        <v/>
      </c>
      <c r="F4880" t="str">
        <f t="shared" si="609"/>
        <v/>
      </c>
      <c r="G4880">
        <f>Weighting!$H$8</f>
        <v>0</v>
      </c>
      <c r="H4880">
        <f t="array" ref="H4880">FREQUENCY(IF('Data Transformation'!$B$4:$B$8425=B4875,'Data Transformation'!$G$4:$G$8425),'Bin Analysis'!$B4880)</f>
        <v>5</v>
      </c>
      <c r="I4880">
        <f t="shared" si="610"/>
        <v>3</v>
      </c>
      <c r="J4880">
        <f t="shared" ref="J4880:J4897" si="611">IF(I4880=0,0,1)</f>
        <v>1</v>
      </c>
      <c r="K4880">
        <f>J4880*Weighting!$W$8</f>
        <v>3</v>
      </c>
      <c r="M4880" s="14"/>
    </row>
    <row r="4881" spans="1:13" x14ac:dyDescent="0.25">
      <c r="A4881" s="32">
        <f>IF(Weighting!$P$9&gt;0,B4881,"")</f>
        <v>0.71399999999999997</v>
      </c>
      <c r="B4881" s="50">
        <f>Weighting!$C$9</f>
        <v>0.71399999999999997</v>
      </c>
      <c r="C4881">
        <f>Weighting!$F$9</f>
        <v>0</v>
      </c>
      <c r="D4881" t="b">
        <f>IF(C4881=1,'Data Transformation'!$G$3+0.5*'Data Transformation'!$W$25,IF(C4882=1,D4882-'Data Transformation'!$W$25,FALSE))</f>
        <v>0</v>
      </c>
      <c r="E4881" t="str">
        <f t="array" ref="E4881">IF(ISLOGICAL(D4881),"",FREQUENCY(IF('Data Transformation'!$B$425:$B$8425='Bin Analysis'!$B4875,'Data Transformation'!$G$425:$G$8425),D4881))</f>
        <v/>
      </c>
      <c r="F4881" t="str">
        <f t="shared" si="609"/>
        <v/>
      </c>
      <c r="G4881">
        <f>Weighting!$H$9</f>
        <v>0</v>
      </c>
      <c r="H4881">
        <f t="array" ref="H4881">FREQUENCY(IF('Data Transformation'!$B$4:$B$8425=B4875,'Data Transformation'!$G$4:$G$8425),'Bin Analysis'!$B4881)</f>
        <v>6</v>
      </c>
      <c r="I4881">
        <f t="shared" si="610"/>
        <v>1</v>
      </c>
      <c r="J4881">
        <f t="shared" si="611"/>
        <v>1</v>
      </c>
      <c r="K4881">
        <f>J4881*Weighting!$W$9</f>
        <v>3</v>
      </c>
      <c r="M4881" s="14"/>
    </row>
    <row r="4882" spans="1:13" x14ac:dyDescent="0.25">
      <c r="A4882" s="32">
        <f>IF(Weighting!$P$10&gt;0,B4882,"")</f>
        <v>0.84499999999999997</v>
      </c>
      <c r="B4882">
        <f>Weighting!$C$10</f>
        <v>0.84499999999999997</v>
      </c>
      <c r="C4882">
        <f>Weighting!$F$10</f>
        <v>0</v>
      </c>
      <c r="D4882" t="b">
        <f>IF(C4882=1,'Data Transformation'!$G$3+0.5*'Data Transformation'!$W$25,IF(C4883=1,D4883-'Data Transformation'!$W$25,FALSE))</f>
        <v>0</v>
      </c>
      <c r="E4882" t="str">
        <f t="array" ref="E4882">IF(ISLOGICAL(D4882),"",FREQUENCY(IF('Data Transformation'!$B$425:$B$8425='Bin Analysis'!$B4875,'Data Transformation'!$G$425:$G$8425),D4882))</f>
        <v/>
      </c>
      <c r="F4882" t="str">
        <f t="shared" si="609"/>
        <v/>
      </c>
      <c r="G4882">
        <f>Weighting!$H$10</f>
        <v>0</v>
      </c>
      <c r="H4882">
        <f t="array" ref="H4882">FREQUENCY(IF('Data Transformation'!$B$4:$B$8425=B4875,'Data Transformation'!$G$4:$G$8425),'Bin Analysis'!$B4882)</f>
        <v>9</v>
      </c>
      <c r="I4882">
        <f t="shared" si="610"/>
        <v>3</v>
      </c>
      <c r="J4882">
        <f t="shared" si="611"/>
        <v>1</v>
      </c>
      <c r="K4882">
        <f>J4882*Weighting!$W$10</f>
        <v>3</v>
      </c>
      <c r="M4882" s="14"/>
    </row>
    <row r="4883" spans="1:13" x14ac:dyDescent="0.25">
      <c r="A4883" s="32">
        <f>IF(Weighting!$P$11&gt;0,B4883,"")</f>
        <v>0.97599999999999998</v>
      </c>
      <c r="B4883">
        <f>Weighting!$C$11</f>
        <v>0.97599999999999998</v>
      </c>
      <c r="C4883">
        <f>Weighting!$F$11</f>
        <v>0</v>
      </c>
      <c r="D4883">
        <f>IF(C4883=1,'Data Transformation'!$G$3+0.5*'Data Transformation'!$W$25,IF(C4884=1,D4884-'Data Transformation'!$W$25,FALSE))</f>
        <v>0.86899999999999999</v>
      </c>
      <c r="E4883">
        <f t="array" ref="E4883">IF(ISLOGICAL(D4883),"",FREQUENCY(IF('Data Transformation'!$B$425:$B$8425='Bin Analysis'!$B4875,'Data Transformation'!$G$425:$G$8425),D4883))</f>
        <v>9</v>
      </c>
      <c r="F4883" t="e">
        <f t="shared" si="609"/>
        <v>#VALUE!</v>
      </c>
      <c r="G4883">
        <f>Weighting!$H$11</f>
        <v>0</v>
      </c>
      <c r="H4883">
        <f t="array" ref="H4883">FREQUENCY(IF('Data Transformation'!$B$4:$B$8425=B4875,'Data Transformation'!$G$4:$G$8425),'Bin Analysis'!$B4883)</f>
        <v>11</v>
      </c>
      <c r="I4883">
        <f t="shared" si="610"/>
        <v>2</v>
      </c>
      <c r="J4883">
        <f t="shared" si="611"/>
        <v>1</v>
      </c>
      <c r="K4883">
        <f>J4883*Weighting!$W$11</f>
        <v>2</v>
      </c>
      <c r="M4883" s="14"/>
    </row>
    <row r="4884" spans="1:13" x14ac:dyDescent="0.25">
      <c r="A4884" s="32">
        <f>IF(Weighting!$P$12&gt;0,B4884,"")</f>
        <v>1.107</v>
      </c>
      <c r="B4884">
        <f>Weighting!$C$12</f>
        <v>1.107</v>
      </c>
      <c r="C4884">
        <f>Weighting!$F$12</f>
        <v>1</v>
      </c>
      <c r="D4884">
        <f>IF(C4884=1,'Data Transformation'!$G$3+0.5*'Data Transformation'!$W$25,IF(C4885=1,D4885-'Data Transformation'!$W$25,FALSE))</f>
        <v>1.131</v>
      </c>
      <c r="E4884">
        <f t="array" ref="E4884">IF(ISLOGICAL(D4884),"",FREQUENCY(IF('Data Transformation'!$B$425:$B$8425='Bin Analysis'!$B4875,'Data Transformation'!$G$425:$G$8425),D4884))</f>
        <v>14</v>
      </c>
      <c r="F4884">
        <f t="shared" si="609"/>
        <v>5</v>
      </c>
      <c r="G4884">
        <f>Weighting!$H$12</f>
        <v>0</v>
      </c>
      <c r="H4884">
        <f t="array" ref="H4884">FREQUENCY(IF('Data Transformation'!$B$4:$B$8425=B4875,'Data Transformation'!$G$4:$G$8425),'Bin Analysis'!$B4884)</f>
        <v>15</v>
      </c>
      <c r="I4884">
        <f t="shared" si="610"/>
        <v>4</v>
      </c>
      <c r="J4884">
        <f t="shared" si="611"/>
        <v>1</v>
      </c>
      <c r="K4884">
        <f>J4884*Weighting!$W$12</f>
        <v>1</v>
      </c>
      <c r="M4884" s="14"/>
    </row>
    <row r="4885" spans="1:13" x14ac:dyDescent="0.25">
      <c r="A4885" s="32">
        <f>IF(Weighting!$P$13&gt;0,B4885,"")</f>
        <v>1.238</v>
      </c>
      <c r="B4885">
        <f>Weighting!$C$13</f>
        <v>1.238</v>
      </c>
      <c r="C4885">
        <f>Weighting!$F$13</f>
        <v>0</v>
      </c>
      <c r="D4885" t="b">
        <f>IF(C4885=1,'Data Transformation'!$G$3+0.5*'Data Transformation'!$W$25,IF(C4886=1,D4886-'Data Transformation'!$W$25,FALSE))</f>
        <v>0</v>
      </c>
      <c r="E4885" t="str">
        <f t="array" ref="E4885">IF(ISLOGICAL(D4885),"",FREQUENCY(IF('Data Transformation'!$B$425:$B$8425='Bin Analysis'!$B4875,'Data Transformation'!$G$425:$G$8425),D4885))</f>
        <v/>
      </c>
      <c r="F4885" t="str">
        <f t="shared" si="609"/>
        <v/>
      </c>
      <c r="G4885">
        <f>Weighting!$H$13</f>
        <v>0</v>
      </c>
      <c r="H4885">
        <f t="array" ref="H4885">FREQUENCY(IF('Data Transformation'!$B$4:$B$8425=B4875,'Data Transformation'!$G$4:$G$8425),'Bin Analysis'!$B4885)</f>
        <v>15</v>
      </c>
      <c r="I4885">
        <f t="shared" si="610"/>
        <v>0</v>
      </c>
      <c r="J4885">
        <f t="shared" si="611"/>
        <v>0</v>
      </c>
      <c r="K4885">
        <f>J4885*Weighting!$W$13</f>
        <v>0</v>
      </c>
      <c r="M4885" s="14"/>
    </row>
    <row r="4886" spans="1:13" x14ac:dyDescent="0.25">
      <c r="A4886" s="32">
        <f>IF(Weighting!$P$14&gt;0,B4886,"")</f>
        <v>1.369</v>
      </c>
      <c r="B4886">
        <f>Weighting!$C$14</f>
        <v>1.369</v>
      </c>
      <c r="C4886">
        <f>Weighting!$F$14</f>
        <v>0</v>
      </c>
      <c r="D4886" t="b">
        <f>IF(C4886=1,'Data Transformation'!$G$3+0.5*'Data Transformation'!$W$25,IF(C4887=1,D4887-'Data Transformation'!$W$25,FALSE))</f>
        <v>0</v>
      </c>
      <c r="E4886" t="str">
        <f t="array" ref="E4886">IF(ISLOGICAL(D4886),"",FREQUENCY(IF('Data Transformation'!$B$425:$B$8425='Bin Analysis'!$B4875,'Data Transformation'!$G$425:$G$8425),D4886))</f>
        <v/>
      </c>
      <c r="F4886" t="str">
        <f t="shared" si="609"/>
        <v/>
      </c>
      <c r="G4886">
        <f>Weighting!$H$14</f>
        <v>0</v>
      </c>
      <c r="H4886">
        <f t="array" ref="H4886">FREQUENCY(IF('Data Transformation'!$B$4:$B$8425=B4875,'Data Transformation'!$G$4:$G$8425),'Bin Analysis'!$B4886)</f>
        <v>15</v>
      </c>
      <c r="I4886">
        <f t="shared" si="610"/>
        <v>0</v>
      </c>
      <c r="J4886">
        <f t="shared" si="611"/>
        <v>0</v>
      </c>
      <c r="K4886">
        <f>J4886*Weighting!$W$14</f>
        <v>0</v>
      </c>
      <c r="M4886" s="14"/>
    </row>
    <row r="4887" spans="1:13" x14ac:dyDescent="0.25">
      <c r="A4887" s="32">
        <f>IF(Weighting!$P$15&gt;0,B4887,"")</f>
        <v>1.5000009999999999</v>
      </c>
      <c r="B4887">
        <f>Weighting!$C$15</f>
        <v>1.5000009999999999</v>
      </c>
      <c r="C4887">
        <f>Weighting!$F$15</f>
        <v>0</v>
      </c>
      <c r="D4887" t="b">
        <f>IF(C4887=1,'Data Transformation'!$G$3+0.5*'Data Transformation'!$W$25,IF(C4888=1,D4888-'Data Transformation'!$W$25,FALSE))</f>
        <v>0</v>
      </c>
      <c r="E4887" t="str">
        <f t="array" ref="E4887">IF(ISLOGICAL(D4887),"",FREQUENCY(IF('Data Transformation'!$B$425:$B$8425='Bin Analysis'!$B4875,'Data Transformation'!$G$425:$G$8425),D4887))</f>
        <v/>
      </c>
      <c r="F4887" t="str">
        <f t="shared" si="609"/>
        <v/>
      </c>
      <c r="G4887">
        <f>Weighting!$H$15</f>
        <v>0</v>
      </c>
      <c r="H4887">
        <f t="array" ref="H4887">FREQUENCY(IF('Data Transformation'!$B$4:$B$8425=B4875,'Data Transformation'!$G$4:$G$8425),'Bin Analysis'!$B4887)</f>
        <v>15</v>
      </c>
      <c r="I4887">
        <f t="shared" si="610"/>
        <v>0</v>
      </c>
      <c r="J4887">
        <f t="shared" si="611"/>
        <v>0</v>
      </c>
      <c r="K4887">
        <f>J4887*Weighting!$W$15</f>
        <v>0</v>
      </c>
      <c r="M4887" s="14"/>
    </row>
    <row r="4888" spans="1:13" x14ac:dyDescent="0.25">
      <c r="A4888" s="32" t="str">
        <f>IF(Weighting!$P$16&gt;0,B4888,"")</f>
        <v/>
      </c>
      <c r="B4888">
        <f>Weighting!$C$16</f>
        <v>1.631</v>
      </c>
      <c r="C4888">
        <f>Weighting!$F$16</f>
        <v>0</v>
      </c>
      <c r="D4888" t="b">
        <f>IF(C4888=1,'Data Transformation'!$G$3+0.5*'Data Transformation'!$W$25,IF(C4889=1,D4889-'Data Transformation'!$W$25,FALSE))</f>
        <v>0</v>
      </c>
      <c r="E4888" t="str">
        <f t="array" ref="E4888">IF(ISLOGICAL(D4888),"",FREQUENCY(IF('Data Transformation'!$B$425:$B$8425='Bin Analysis'!$B4875,'Data Transformation'!$G$425:$G$8425),D4888))</f>
        <v/>
      </c>
      <c r="F4888" t="str">
        <f t="shared" si="609"/>
        <v/>
      </c>
      <c r="G4888">
        <f>Weighting!$H$16</f>
        <v>0</v>
      </c>
      <c r="H4888">
        <f t="array" ref="H4888">FREQUENCY(IF('Data Transformation'!$B$4:$B$8425=B4875,'Data Transformation'!$G$4:$G$8425),'Bin Analysis'!$B4888)</f>
        <v>15</v>
      </c>
      <c r="I4888">
        <f t="shared" si="610"/>
        <v>0</v>
      </c>
      <c r="J4888">
        <f t="shared" si="611"/>
        <v>0</v>
      </c>
      <c r="K4888">
        <f>J4888*Weighting!$W$16</f>
        <v>0</v>
      </c>
      <c r="M4888" s="14"/>
    </row>
    <row r="4889" spans="1:13" x14ac:dyDescent="0.25">
      <c r="A4889" s="32" t="str">
        <f>IF(Weighting!$P$17&gt;0,B4889,"")</f>
        <v/>
      </c>
      <c r="B4889">
        <f>Weighting!$C$17</f>
        <v>1.762</v>
      </c>
      <c r="C4889">
        <f>Weighting!$F$17</f>
        <v>0</v>
      </c>
      <c r="D4889" t="b">
        <f>IF(C4889=1,'Data Transformation'!$G$3+0.5*'Data Transformation'!$W$25,IF(C4890=1,D4890-'Data Transformation'!$W$25,FALSE))</f>
        <v>0</v>
      </c>
      <c r="E4889" t="str">
        <f t="array" ref="E4889">IF(ISLOGICAL(D4889),"",FREQUENCY(IF('Data Transformation'!$B$425:$B$8425='Bin Analysis'!$B4875,'Data Transformation'!$G$425:$G$8425),D4889))</f>
        <v/>
      </c>
      <c r="F4889" t="str">
        <f t="shared" si="609"/>
        <v/>
      </c>
      <c r="G4889">
        <f>Weighting!$H$17</f>
        <v>0</v>
      </c>
      <c r="H4889">
        <f t="array" ref="H4889">FREQUENCY(IF('Data Transformation'!$B$4:$B$8425=B4875,'Data Transformation'!$G$4:$G$8425),'Bin Analysis'!$B4889)</f>
        <v>15</v>
      </c>
      <c r="I4889">
        <f t="shared" si="610"/>
        <v>0</v>
      </c>
      <c r="J4889">
        <f t="shared" si="611"/>
        <v>0</v>
      </c>
      <c r="K4889">
        <f>J4889*Weighting!$W$17</f>
        <v>0</v>
      </c>
      <c r="M4889" s="14"/>
    </row>
    <row r="4890" spans="1:13" x14ac:dyDescent="0.25">
      <c r="A4890" s="32" t="str">
        <f>IF(Weighting!$P$18&gt;0,B4890,"")</f>
        <v/>
      </c>
      <c r="B4890">
        <f>Weighting!$C$18</f>
        <v>1.893</v>
      </c>
      <c r="C4890">
        <f>Weighting!$F$18</f>
        <v>0</v>
      </c>
      <c r="D4890" t="b">
        <f>IF(C4890=1,'Data Transformation'!$G$3+0.5*'Data Transformation'!$W$25,IF(C4891=1,D4891-'Data Transformation'!$W$25,FALSE))</f>
        <v>0</v>
      </c>
      <c r="E4890" t="str">
        <f t="array" ref="E4890">IF(ISLOGICAL(D4890),"",FREQUENCY(IF('Data Transformation'!$B$425:$B$8425='Bin Analysis'!$B4875,'Data Transformation'!$G$425:$G$8425),D4890))</f>
        <v/>
      </c>
      <c r="F4890" t="str">
        <f t="shared" si="609"/>
        <v/>
      </c>
      <c r="G4890">
        <f>Weighting!$H$18</f>
        <v>0</v>
      </c>
      <c r="H4890">
        <f t="array" ref="H4890">FREQUENCY(IF('Data Transformation'!$B$4:$B$8425=B4875,'Data Transformation'!$G$4:$G$8425),'Bin Analysis'!$B4890)</f>
        <v>15</v>
      </c>
      <c r="I4890">
        <f t="shared" si="610"/>
        <v>0</v>
      </c>
      <c r="J4890">
        <f t="shared" si="611"/>
        <v>0</v>
      </c>
      <c r="K4890">
        <f>J4890*Weighting!$W$18</f>
        <v>0</v>
      </c>
      <c r="M4890" s="14"/>
    </row>
    <row r="4891" spans="1:13" x14ac:dyDescent="0.25">
      <c r="A4891" s="32" t="str">
        <f>IF(Weighting!$P$19&gt;0,B4891,"")</f>
        <v/>
      </c>
      <c r="B4891">
        <f>Weighting!$C$19</f>
        <v>2.024</v>
      </c>
      <c r="C4891">
        <f>Weighting!$F$19</f>
        <v>0</v>
      </c>
      <c r="D4891" t="b">
        <f>IF(C4891=1,'Data Transformation'!$G$3+0.5*'Data Transformation'!$W$25,IF(C4892=1,D4892-'Data Transformation'!$W$25,FALSE))</f>
        <v>0</v>
      </c>
      <c r="E4891" t="str">
        <f t="array" ref="E4891">IF(ISLOGICAL(D4891),"",FREQUENCY(IF('Data Transformation'!$B$425:$B$8425='Bin Analysis'!$B4875,'Data Transformation'!$G$425:$G$8425),D4891))</f>
        <v/>
      </c>
      <c r="F4891" t="str">
        <f t="shared" si="609"/>
        <v/>
      </c>
      <c r="G4891">
        <f>Weighting!$H$19</f>
        <v>0</v>
      </c>
      <c r="H4891">
        <f t="array" ref="H4891">FREQUENCY(IF('Data Transformation'!$B$4:$B$8425=B4875,'Data Transformation'!$G$4:$G$8425),'Bin Analysis'!$B4891)</f>
        <v>15</v>
      </c>
      <c r="I4891">
        <f t="shared" si="610"/>
        <v>0</v>
      </c>
      <c r="J4891">
        <f t="shared" si="611"/>
        <v>0</v>
      </c>
      <c r="K4891">
        <f>J4891*Weighting!$W$19</f>
        <v>0</v>
      </c>
      <c r="M4891" s="14"/>
    </row>
    <row r="4892" spans="1:13" x14ac:dyDescent="0.25">
      <c r="A4892" s="32" t="str">
        <f>IF(Weighting!$P$20&gt;0,B4892,"")</f>
        <v/>
      </c>
      <c r="B4892">
        <f>Weighting!$C$20</f>
        <v>2.1550000000000002</v>
      </c>
      <c r="C4892">
        <f>Weighting!$F$20</f>
        <v>0</v>
      </c>
      <c r="D4892" t="b">
        <f>IF(C4892=1,'Data Transformation'!$G$3+0.5*'Data Transformation'!$W$25,IF(C4893=1,D4893-'Data Transformation'!$W$25,FALSE))</f>
        <v>0</v>
      </c>
      <c r="E4892" t="str">
        <f t="array" ref="E4892">IF(ISLOGICAL(D4892),"",FREQUENCY(IF('Data Transformation'!$B$425:$B$8425='Bin Analysis'!$B4875,'Data Transformation'!$G$425:$G$8425),D4892))</f>
        <v/>
      </c>
      <c r="F4892" t="str">
        <f t="shared" si="609"/>
        <v/>
      </c>
      <c r="G4892">
        <f>Weighting!$H$20</f>
        <v>0</v>
      </c>
      <c r="H4892">
        <f t="array" ref="H4892">FREQUENCY(IF('Data Transformation'!$B$4:$B$8425=B4875,'Data Transformation'!$G$4:$G$8425),'Bin Analysis'!$B4892)</f>
        <v>15</v>
      </c>
      <c r="I4892">
        <f t="shared" si="610"/>
        <v>0</v>
      </c>
      <c r="J4892">
        <f t="shared" si="611"/>
        <v>0</v>
      </c>
      <c r="K4892">
        <f>J4892*Weighting!$W$20</f>
        <v>0</v>
      </c>
      <c r="M4892" s="14"/>
    </row>
    <row r="4893" spans="1:13" x14ac:dyDescent="0.25">
      <c r="A4893" s="32" t="str">
        <f>IF(Weighting!$P$21&gt;0,B4893,"")</f>
        <v/>
      </c>
      <c r="B4893">
        <f>Weighting!$C$21</f>
        <v>2.2860000000000005</v>
      </c>
      <c r="C4893">
        <f>Weighting!$F$21</f>
        <v>0</v>
      </c>
      <c r="D4893" t="b">
        <f>IF(C4893=1,'Data Transformation'!$G$3+0.5*'Data Transformation'!$W$25,IF(C4894=1,D4894-'Data Transformation'!$W$25,FALSE))</f>
        <v>0</v>
      </c>
      <c r="E4893" t="str">
        <f t="array" ref="E4893">IF(ISLOGICAL(D4893),"",FREQUENCY(IF('Data Transformation'!$B$425:$B$8425='Bin Analysis'!$B4875,'Data Transformation'!$G$425:$G$8425),D4893))</f>
        <v/>
      </c>
      <c r="F4893" t="str">
        <f t="shared" si="609"/>
        <v/>
      </c>
      <c r="G4893">
        <f>Weighting!$H$21</f>
        <v>0</v>
      </c>
      <c r="H4893">
        <f t="array" ref="H4893">FREQUENCY(IF('Data Transformation'!$B$4:$B$8425=B4875,'Data Transformation'!$G$4:$G$8425),'Bin Analysis'!$B4893)</f>
        <v>15</v>
      </c>
      <c r="I4893">
        <f t="shared" si="610"/>
        <v>0</v>
      </c>
      <c r="J4893">
        <f t="shared" si="611"/>
        <v>0</v>
      </c>
      <c r="K4893">
        <f>J4893*Weighting!$W$21</f>
        <v>0</v>
      </c>
      <c r="M4893" s="14"/>
    </row>
    <row r="4894" spans="1:13" x14ac:dyDescent="0.25">
      <c r="A4894" s="32" t="str">
        <f>IF(Weighting!$P$22&gt;0,B4894,"")</f>
        <v/>
      </c>
      <c r="B4894">
        <f>Weighting!$C$22</f>
        <v>2.4170000000000007</v>
      </c>
      <c r="C4894">
        <f>Weighting!$F$22</f>
        <v>0</v>
      </c>
      <c r="D4894" t="b">
        <f>IF(C4894=1,'Data Transformation'!$G$3+0.5*'Data Transformation'!$W$25,IF(C4895=1,D4895-'Data Transformation'!$W$25,FALSE))</f>
        <v>0</v>
      </c>
      <c r="E4894" t="str">
        <f t="array" ref="E4894">IF(ISLOGICAL(D4894),"",FREQUENCY(IF('Data Transformation'!$B$425:$B$8425='Bin Analysis'!$B4875,'Data Transformation'!$G$425:$G$8425),D4894))</f>
        <v/>
      </c>
      <c r="F4894" t="str">
        <f t="shared" si="609"/>
        <v/>
      </c>
      <c r="G4894">
        <f>Weighting!$H$22</f>
        <v>0</v>
      </c>
      <c r="H4894">
        <f t="array" ref="H4894">FREQUENCY(IF('Data Transformation'!$B$4:$B$8425=B4875,'Data Transformation'!$G$4:$G$8425),'Bin Analysis'!$B4894)</f>
        <v>15</v>
      </c>
      <c r="I4894">
        <f t="shared" si="610"/>
        <v>0</v>
      </c>
      <c r="J4894">
        <f t="shared" si="611"/>
        <v>0</v>
      </c>
      <c r="K4894">
        <f>J4894*Weighting!$W$22</f>
        <v>0</v>
      </c>
      <c r="M4894" s="14"/>
    </row>
    <row r="4895" spans="1:13" x14ac:dyDescent="0.25">
      <c r="A4895" s="32" t="str">
        <f>IF(Weighting!$P$23&gt;0,B4895,"")</f>
        <v/>
      </c>
      <c r="B4895">
        <f>Weighting!$C$23</f>
        <v>2.5480000000000009</v>
      </c>
      <c r="C4895">
        <f>Weighting!$F$23</f>
        <v>0</v>
      </c>
      <c r="D4895" t="b">
        <f>IF(C4895=1,'Data Transformation'!$G$3+0.5*'Data Transformation'!$W$25,IF(C4896=1,D4896-'Data Transformation'!$W$25,FALSE))</f>
        <v>0</v>
      </c>
      <c r="E4895" t="str">
        <f t="array" ref="E4895">IF(ISLOGICAL(D4895),"",FREQUENCY(IF('Data Transformation'!$B$425:$B$8425='Bin Analysis'!$B4875,'Data Transformation'!$G$425:$G$8425),D4895))</f>
        <v/>
      </c>
      <c r="F4895" t="str">
        <f t="shared" si="609"/>
        <v/>
      </c>
      <c r="G4895">
        <f>Weighting!$H$23</f>
        <v>0</v>
      </c>
      <c r="H4895">
        <f t="array" ref="H4895">FREQUENCY(IF('Data Transformation'!$B$4:$B$8425=B4875,'Data Transformation'!$G$4:$G$8425),'Bin Analysis'!$B4895)</f>
        <v>15</v>
      </c>
      <c r="I4895">
        <f t="shared" si="610"/>
        <v>0</v>
      </c>
      <c r="J4895">
        <f t="shared" si="611"/>
        <v>0</v>
      </c>
      <c r="K4895">
        <f>J4895*Weighting!$W$23</f>
        <v>0</v>
      </c>
      <c r="M4895" s="14"/>
    </row>
    <row r="4896" spans="1:13" x14ac:dyDescent="0.25">
      <c r="A4896" s="32" t="str">
        <f>IF(Weighting!$P$24&gt;0,B4896,"")</f>
        <v/>
      </c>
      <c r="B4896">
        <f>Weighting!$C$24</f>
        <v>2.6790000000000012</v>
      </c>
      <c r="C4896">
        <f>Weighting!$F$24</f>
        <v>0</v>
      </c>
      <c r="D4896" t="b">
        <f>IF(C4896=1,'Data Transformation'!$G$3+0.5*'Data Transformation'!$W$25,IF(C4897=1,D4897-'Data Transformation'!$W$25,FALSE))</f>
        <v>0</v>
      </c>
      <c r="E4896" t="str">
        <f t="array" ref="E4896">IF(ISLOGICAL(D4896),"",FREQUENCY(IF('Data Transformation'!$B$425:$B$8425='Bin Analysis'!$B4875,'Data Transformation'!$G$425:$G$8425),D4896))</f>
        <v/>
      </c>
      <c r="F4896" t="str">
        <f t="shared" si="609"/>
        <v/>
      </c>
      <c r="G4896">
        <f>Weighting!$H$24</f>
        <v>0</v>
      </c>
      <c r="H4896">
        <f t="array" ref="H4896">FREQUENCY(IF('Data Transformation'!$B$4:$B$8425=B4875,'Data Transformation'!$G$4:$G$8425),'Bin Analysis'!$B4896)</f>
        <v>15</v>
      </c>
      <c r="I4896">
        <f t="shared" si="610"/>
        <v>0</v>
      </c>
      <c r="J4896">
        <f t="shared" si="611"/>
        <v>0</v>
      </c>
      <c r="K4896">
        <f>J4896*Weighting!$W$24</f>
        <v>0</v>
      </c>
      <c r="M4896" s="14"/>
    </row>
    <row r="4897" spans="1:25" x14ac:dyDescent="0.25">
      <c r="A4897" s="32" t="str">
        <f>IF(Weighting!$P$25&gt;0,B4897,"")</f>
        <v/>
      </c>
      <c r="B4897">
        <f>Weighting!$C$25</f>
        <v>2.8100000000000014</v>
      </c>
      <c r="C4897">
        <f>Weighting!$F$25</f>
        <v>0</v>
      </c>
      <c r="D4897" t="b">
        <f>IF(C4897=1,'Data Transformation'!$G$3+0.5*'Data Transformation'!$W$25,IF(C4898=1,D4898-'Data Transformation'!$W$25,FALSE))</f>
        <v>0</v>
      </c>
      <c r="E4897" t="str">
        <f t="array" ref="E4897">IF(ISLOGICAL(D4897),"",FREQUENCY(IF('Data Transformation'!$B$425:$B$8425='Bin Analysis'!$B4875,'Data Transformation'!$G$425:$G$8425),D4897))</f>
        <v/>
      </c>
      <c r="F4897" t="str">
        <f t="shared" si="609"/>
        <v/>
      </c>
      <c r="G4897">
        <f>Weighting!$H$25</f>
        <v>0</v>
      </c>
      <c r="H4897">
        <f t="array" ref="H4897">FREQUENCY(IF('Data Transformation'!$B$4:$B$8425=B4875,'Data Transformation'!$G$4:$G$8425),'Bin Analysis'!$B4897)</f>
        <v>15</v>
      </c>
      <c r="I4897">
        <f t="shared" si="610"/>
        <v>0</v>
      </c>
      <c r="J4897">
        <f t="shared" si="611"/>
        <v>0</v>
      </c>
      <c r="K4897">
        <f>J4897*Weighting!$W$25</f>
        <v>0</v>
      </c>
      <c r="M4897" s="14"/>
    </row>
    <row r="4898" spans="1:25" x14ac:dyDescent="0.25">
      <c r="O4898"/>
      <c r="P4898"/>
      <c r="Q4898"/>
      <c r="R4898"/>
    </row>
    <row r="4899" spans="1:25" ht="23.25" x14ac:dyDescent="0.35">
      <c r="A4899" s="21" t="s">
        <v>0</v>
      </c>
      <c r="B4899" s="21">
        <f>IFERROR(VLOOKUP(C4899,'Data Transformation'!$L$6:$M$426,2,FALSE),"")</f>
        <v>204</v>
      </c>
      <c r="C4899" s="21">
        <f>C4875+1</f>
        <v>204</v>
      </c>
      <c r="D4899" s="21"/>
      <c r="E4899" s="21"/>
      <c r="F4899" s="21"/>
      <c r="G4899" s="21"/>
      <c r="H4899" s="22"/>
      <c r="I4899" s="22"/>
      <c r="J4899" s="22"/>
      <c r="K4899" s="21"/>
      <c r="L4899" s="21">
        <f>B4899</f>
        <v>204</v>
      </c>
      <c r="M4899" s="23">
        <f>INDEX('Data Transformation'!$O$4:$O$424,MATCH($B4899,'Data Transformation'!$M$4:$M$424,0),MATCH($M$2,'Data Transformation'!$O$3,0))</f>
        <v>19</v>
      </c>
      <c r="N4899" s="27">
        <f>IF('Input and Summary Results'!$J$16="minimum",'Bin Analysis'!X4900/(M4899-1),'Bin Analysis'!Y4899/('Bin Analysis'!M4899-1))</f>
        <v>0</v>
      </c>
      <c r="O4899" s="27">
        <f>IF(M4899=FALSE,NA(),(VLOOKUP(1,C4902:K4921,4,FALSE))/(M4899-1))</f>
        <v>0</v>
      </c>
      <c r="P4899" s="27">
        <f>IF(M4899=FALSE,NA(),SUM(J4902:J4921)/Weighting!$S$5)</f>
        <v>0.3</v>
      </c>
      <c r="Q4899" s="27">
        <f>IF(M4899=FALSE,NA(),SUM(K4902:K4921)/Weighting!$S$6)</f>
        <v>0.21739130434782608</v>
      </c>
      <c r="R4899" s="27">
        <f>IF(M4899=FALSE,NA(),(VLOOKUP(1,G4902:K4921,3,FALSE))/(M4899-1))</f>
        <v>0.94444444444444442</v>
      </c>
      <c r="S4899" s="22" t="str">
        <f>IF(M4899=FALSE,NA(),IF(SUM(J4902:J4921)=2,"yes","no"))</f>
        <v>no</v>
      </c>
      <c r="X4899" s="2" cm="2">
        <f t="array" ref="X4899:X4900">FREQUENCY(IF('Data Transformation'!$B$425:$B$6424='Bin Analysis'!L4899,'Data Transformation'!$G$425:$G$6424),'Data Transformation'!$U$11)</f>
        <v>18</v>
      </c>
      <c r="Y4899" s="2" cm="2">
        <f t="array" ref="Y4899:Y4900">FREQUENCY(IF('Data Transformation'!$B$425:$B$6424='Bin Analysis'!L4899,'Data Transformation'!$G$425:$G$6424),'Data Transformation'!$U$12)</f>
        <v>18</v>
      </c>
    </row>
    <row r="4900" spans="1:25" x14ac:dyDescent="0.25">
      <c r="A4900" s="14" t="s">
        <v>67</v>
      </c>
      <c r="B4900" t="s">
        <v>47</v>
      </c>
      <c r="C4900" t="s">
        <v>5</v>
      </c>
      <c r="D4900" t="s">
        <v>100</v>
      </c>
      <c r="E4900" t="s">
        <v>101</v>
      </c>
      <c r="F4900" t="s">
        <v>102</v>
      </c>
      <c r="G4900" t="s">
        <v>70</v>
      </c>
      <c r="H4900" t="s">
        <v>31</v>
      </c>
      <c r="I4900" t="s">
        <v>32</v>
      </c>
      <c r="J4900" t="s">
        <v>46</v>
      </c>
      <c r="K4900" s="14" t="s">
        <v>45</v>
      </c>
      <c r="M4900" s="14"/>
      <c r="X4900" s="2">
        <v>0</v>
      </c>
      <c r="Y4900" s="2">
        <v>0</v>
      </c>
    </row>
    <row r="4901" spans="1:25" x14ac:dyDescent="0.25">
      <c r="A4901" s="32"/>
      <c r="D4901" t="b">
        <f>IF(C4901=1,'Data Transformation'!$G$3+0.5*'Data Transformation'!$W$25,IF(C4902=1,D4902-'Data Transformation'!$W$25,FALSE))</f>
        <v>0</v>
      </c>
      <c r="E4901" t="str">
        <f t="array" ref="E4901">IF(ISLOGICAL(D4901),"",FREQUENCY(IF('Data Transformation'!$B$425:$B$8425='Bin Analysis'!$B4899,'Data Transformation'!$G$425:$G$8425),D4901))</f>
        <v/>
      </c>
      <c r="F4901" t="str">
        <f>IF(ISLOGICAL(D4901),"",E4901-E4900)</f>
        <v/>
      </c>
      <c r="M4901" s="14"/>
    </row>
    <row r="4902" spans="1:25" x14ac:dyDescent="0.25">
      <c r="A4902" s="32">
        <f>IF(Weighting!$P$6&gt;0,B4902,"")</f>
        <v>0.32100000000000001</v>
      </c>
      <c r="B4902">
        <f>Weighting!$C$6</f>
        <v>0.32100000000000001</v>
      </c>
      <c r="C4902">
        <f>Weighting!$F$6</f>
        <v>0</v>
      </c>
      <c r="D4902" t="b">
        <f>IF(C4902=1,'Data Transformation'!$G$3+0.5*'Data Transformation'!$W$25,IF(C4903=1,D4903-'Data Transformation'!$W$25,FALSE))</f>
        <v>0</v>
      </c>
      <c r="E4902" t="str">
        <f t="array" ref="E4902">IF(ISLOGICAL(D4902),"",FREQUENCY(IF('Data Transformation'!$B$425:$B$8425='Bin Analysis'!$B4899,'Data Transformation'!$G$425:$G$8425),D4902))</f>
        <v/>
      </c>
      <c r="F4902" t="str">
        <f>IF(ISLOGICAL(D4902),"",E4902-E4901)</f>
        <v/>
      </c>
      <c r="G4902">
        <f>Weighting!$H$6</f>
        <v>1</v>
      </c>
      <c r="H4902">
        <f t="array" ref="H4902">FREQUENCY(IF('Data Transformation'!$B$4:$B$8425=B4899,'Data Transformation'!$G$4:$G$8425),'Bin Analysis'!$B4902)</f>
        <v>17</v>
      </c>
      <c r="I4902">
        <f>H4902-H4901</f>
        <v>17</v>
      </c>
      <c r="J4902">
        <f>IF(I4902=0,0,1)</f>
        <v>1</v>
      </c>
      <c r="K4902">
        <f>J4902*Weighting!$W$6</f>
        <v>1</v>
      </c>
      <c r="M4902" s="14"/>
    </row>
    <row r="4903" spans="1:25" x14ac:dyDescent="0.25">
      <c r="A4903" s="32">
        <f>IF(Weighting!$P$7&gt;0,B4903,"")</f>
        <v>0.45200000000000001</v>
      </c>
      <c r="B4903">
        <f>Weighting!$C$7</f>
        <v>0.45200000000000001</v>
      </c>
      <c r="C4903">
        <f>Weighting!$F$7</f>
        <v>0</v>
      </c>
      <c r="D4903" t="b">
        <f>IF(C4903=1,'Data Transformation'!$G$3+0.5*'Data Transformation'!$W$25,IF(C4904=1,D4904-'Data Transformation'!$W$25,FALSE))</f>
        <v>0</v>
      </c>
      <c r="E4903" t="str">
        <f t="array" ref="E4903">IF(ISLOGICAL(D4903),"",FREQUENCY(IF('Data Transformation'!$B$425:$B$8425='Bin Analysis'!$B4899,'Data Transformation'!$G$425:$G$8425),D4903))</f>
        <v/>
      </c>
      <c r="F4903" t="str">
        <f t="shared" ref="F4903:F4921" si="612">IF(ISLOGICAL(D4903),"",E4903-E4902)</f>
        <v/>
      </c>
      <c r="G4903">
        <f>Weighting!$H$7</f>
        <v>0</v>
      </c>
      <c r="H4903">
        <f t="array" ref="H4903">FREQUENCY(IF('Data Transformation'!$B$4:$B$8425=B4899,'Data Transformation'!$G$4:$G$8425),'Bin Analysis'!$B4903)</f>
        <v>17</v>
      </c>
      <c r="I4903">
        <f t="shared" ref="I4903:I4921" si="613">H4903-H4902</f>
        <v>0</v>
      </c>
      <c r="J4903">
        <f>IF(I4903=0,0,1)</f>
        <v>0</v>
      </c>
      <c r="K4903">
        <f>J4903*Weighting!$W$7</f>
        <v>0</v>
      </c>
      <c r="M4903" s="14"/>
    </row>
    <row r="4904" spans="1:25" x14ac:dyDescent="0.25">
      <c r="A4904" s="32">
        <f>IF(Weighting!$P$8&gt;0,B4904,"")</f>
        <v>0.58299999999999996</v>
      </c>
      <c r="B4904">
        <f>Weighting!$C$8</f>
        <v>0.58299999999999996</v>
      </c>
      <c r="C4904">
        <f>Weighting!$F$8</f>
        <v>0</v>
      </c>
      <c r="D4904" t="b">
        <f>IF(C4904=1,'Data Transformation'!$G$3+0.5*'Data Transformation'!$W$25,IF(C4905=1,D4905-'Data Transformation'!$W$25,FALSE))</f>
        <v>0</v>
      </c>
      <c r="E4904" t="str">
        <f t="array" ref="E4904">IF(ISLOGICAL(D4904),"",FREQUENCY(IF('Data Transformation'!$B$425:$B$8425='Bin Analysis'!$B4899,'Data Transformation'!$G$425:$G$8425),D4904))</f>
        <v/>
      </c>
      <c r="F4904" t="str">
        <f t="shared" si="612"/>
        <v/>
      </c>
      <c r="G4904">
        <f>Weighting!$H$8</f>
        <v>0</v>
      </c>
      <c r="H4904">
        <f t="array" ref="H4904">FREQUENCY(IF('Data Transformation'!$B$4:$B$8425=B4899,'Data Transformation'!$G$4:$G$8425),'Bin Analysis'!$B4904)</f>
        <v>17</v>
      </c>
      <c r="I4904">
        <f t="shared" si="613"/>
        <v>0</v>
      </c>
      <c r="J4904">
        <f t="shared" ref="J4904:J4921" si="614">IF(I4904=0,0,1)</f>
        <v>0</v>
      </c>
      <c r="K4904">
        <f>J4904*Weighting!$W$8</f>
        <v>0</v>
      </c>
      <c r="M4904" s="14"/>
    </row>
    <row r="4905" spans="1:25" x14ac:dyDescent="0.25">
      <c r="A4905" s="32">
        <f>IF(Weighting!$P$9&gt;0,B4905,"")</f>
        <v>0.71399999999999997</v>
      </c>
      <c r="B4905" s="50">
        <f>Weighting!$C$9</f>
        <v>0.71399999999999997</v>
      </c>
      <c r="C4905">
        <f>Weighting!$F$9</f>
        <v>0</v>
      </c>
      <c r="D4905" t="b">
        <f>IF(C4905=1,'Data Transformation'!$G$3+0.5*'Data Transformation'!$W$25,IF(C4906=1,D4906-'Data Transformation'!$W$25,FALSE))</f>
        <v>0</v>
      </c>
      <c r="E4905" t="str">
        <f t="array" ref="E4905">IF(ISLOGICAL(D4905),"",FREQUENCY(IF('Data Transformation'!$B$425:$B$8425='Bin Analysis'!$B4899,'Data Transformation'!$G$425:$G$8425),D4905))</f>
        <v/>
      </c>
      <c r="F4905" t="str">
        <f t="shared" si="612"/>
        <v/>
      </c>
      <c r="G4905">
        <f>Weighting!$H$9</f>
        <v>0</v>
      </c>
      <c r="H4905">
        <f t="array" ref="H4905">FREQUENCY(IF('Data Transformation'!$B$4:$B$8425=B4899,'Data Transformation'!$G$4:$G$8425),'Bin Analysis'!$B4905)</f>
        <v>18</v>
      </c>
      <c r="I4905">
        <f t="shared" si="613"/>
        <v>1</v>
      </c>
      <c r="J4905">
        <f t="shared" si="614"/>
        <v>1</v>
      </c>
      <c r="K4905">
        <f>J4905*Weighting!$W$9</f>
        <v>3</v>
      </c>
      <c r="M4905" s="14"/>
    </row>
    <row r="4906" spans="1:25" x14ac:dyDescent="0.25">
      <c r="A4906" s="32">
        <f>IF(Weighting!$P$10&gt;0,B4906,"")</f>
        <v>0.84499999999999997</v>
      </c>
      <c r="B4906">
        <f>Weighting!$C$10</f>
        <v>0.84499999999999997</v>
      </c>
      <c r="C4906">
        <f>Weighting!$F$10</f>
        <v>0</v>
      </c>
      <c r="D4906" t="b">
        <f>IF(C4906=1,'Data Transformation'!$G$3+0.5*'Data Transformation'!$W$25,IF(C4907=1,D4907-'Data Transformation'!$W$25,FALSE))</f>
        <v>0</v>
      </c>
      <c r="E4906" t="str">
        <f t="array" ref="E4906">IF(ISLOGICAL(D4906),"",FREQUENCY(IF('Data Transformation'!$B$425:$B$8425='Bin Analysis'!$B4899,'Data Transformation'!$G$425:$G$8425),D4906))</f>
        <v/>
      </c>
      <c r="F4906" t="str">
        <f t="shared" si="612"/>
        <v/>
      </c>
      <c r="G4906">
        <f>Weighting!$H$10</f>
        <v>0</v>
      </c>
      <c r="H4906">
        <f t="array" ref="H4906">FREQUENCY(IF('Data Transformation'!$B$4:$B$8425=B4899,'Data Transformation'!$G$4:$G$8425),'Bin Analysis'!$B4906)</f>
        <v>18</v>
      </c>
      <c r="I4906">
        <f t="shared" si="613"/>
        <v>0</v>
      </c>
      <c r="J4906">
        <f t="shared" si="614"/>
        <v>0</v>
      </c>
      <c r="K4906">
        <f>J4906*Weighting!$W$10</f>
        <v>0</v>
      </c>
      <c r="M4906" s="14"/>
    </row>
    <row r="4907" spans="1:25" x14ac:dyDescent="0.25">
      <c r="A4907" s="32">
        <f>IF(Weighting!$P$11&gt;0,B4907,"")</f>
        <v>0.97599999999999998</v>
      </c>
      <c r="B4907">
        <f>Weighting!$C$11</f>
        <v>0.97599999999999998</v>
      </c>
      <c r="C4907">
        <f>Weighting!$F$11</f>
        <v>0</v>
      </c>
      <c r="D4907">
        <f>IF(C4907=1,'Data Transformation'!$G$3+0.5*'Data Transformation'!$W$25,IF(C4908=1,D4908-'Data Transformation'!$W$25,FALSE))</f>
        <v>0.86899999999999999</v>
      </c>
      <c r="E4907">
        <f t="array" ref="E4907">IF(ISLOGICAL(D4907),"",FREQUENCY(IF('Data Transformation'!$B$425:$B$8425='Bin Analysis'!$B4899,'Data Transformation'!$G$425:$G$8425),D4907))</f>
        <v>18</v>
      </c>
      <c r="F4907" t="e">
        <f t="shared" si="612"/>
        <v>#VALUE!</v>
      </c>
      <c r="G4907">
        <f>Weighting!$H$11</f>
        <v>0</v>
      </c>
      <c r="H4907">
        <f t="array" ref="H4907">FREQUENCY(IF('Data Transformation'!$B$4:$B$8425=B4899,'Data Transformation'!$G$4:$G$8425),'Bin Analysis'!$B4907)</f>
        <v>18</v>
      </c>
      <c r="I4907">
        <f t="shared" si="613"/>
        <v>0</v>
      </c>
      <c r="J4907">
        <f t="shared" si="614"/>
        <v>0</v>
      </c>
      <c r="K4907">
        <f>J4907*Weighting!$W$11</f>
        <v>0</v>
      </c>
      <c r="M4907" s="14"/>
    </row>
    <row r="4908" spans="1:25" x14ac:dyDescent="0.25">
      <c r="A4908" s="32">
        <f>IF(Weighting!$P$12&gt;0,B4908,"")</f>
        <v>1.107</v>
      </c>
      <c r="B4908">
        <f>Weighting!$C$12</f>
        <v>1.107</v>
      </c>
      <c r="C4908">
        <f>Weighting!$F$12</f>
        <v>1</v>
      </c>
      <c r="D4908">
        <f>IF(C4908=1,'Data Transformation'!$G$3+0.5*'Data Transformation'!$W$25,IF(C4909=1,D4909-'Data Transformation'!$W$25,FALSE))</f>
        <v>1.131</v>
      </c>
      <c r="E4908">
        <f t="array" ref="E4908">IF(ISLOGICAL(D4908),"",FREQUENCY(IF('Data Transformation'!$B$425:$B$8425='Bin Analysis'!$B4899,'Data Transformation'!$G$425:$G$8425),D4908))</f>
        <v>18</v>
      </c>
      <c r="F4908">
        <f t="shared" si="612"/>
        <v>0</v>
      </c>
      <c r="G4908">
        <f>Weighting!$H$12</f>
        <v>0</v>
      </c>
      <c r="H4908">
        <f t="array" ref="H4908">FREQUENCY(IF('Data Transformation'!$B$4:$B$8425=B4899,'Data Transformation'!$G$4:$G$8425),'Bin Analysis'!$B4908)</f>
        <v>19</v>
      </c>
      <c r="I4908">
        <f t="shared" si="613"/>
        <v>1</v>
      </c>
      <c r="J4908">
        <f t="shared" si="614"/>
        <v>1</v>
      </c>
      <c r="K4908">
        <f>J4908*Weighting!$W$12</f>
        <v>1</v>
      </c>
      <c r="M4908" s="14"/>
    </row>
    <row r="4909" spans="1:25" x14ac:dyDescent="0.25">
      <c r="A4909" s="32">
        <f>IF(Weighting!$P$13&gt;0,B4909,"")</f>
        <v>1.238</v>
      </c>
      <c r="B4909">
        <f>Weighting!$C$13</f>
        <v>1.238</v>
      </c>
      <c r="C4909">
        <f>Weighting!$F$13</f>
        <v>0</v>
      </c>
      <c r="D4909" t="b">
        <f>IF(C4909=1,'Data Transformation'!$G$3+0.5*'Data Transformation'!$W$25,IF(C4910=1,D4910-'Data Transformation'!$W$25,FALSE))</f>
        <v>0</v>
      </c>
      <c r="E4909" t="str">
        <f t="array" ref="E4909">IF(ISLOGICAL(D4909),"",FREQUENCY(IF('Data Transformation'!$B$425:$B$8425='Bin Analysis'!$B4899,'Data Transformation'!$G$425:$G$8425),D4909))</f>
        <v/>
      </c>
      <c r="F4909" t="str">
        <f t="shared" si="612"/>
        <v/>
      </c>
      <c r="G4909">
        <f>Weighting!$H$13</f>
        <v>0</v>
      </c>
      <c r="H4909">
        <f t="array" ref="H4909">FREQUENCY(IF('Data Transformation'!$B$4:$B$8425=B4899,'Data Transformation'!$G$4:$G$8425),'Bin Analysis'!$B4909)</f>
        <v>19</v>
      </c>
      <c r="I4909">
        <f t="shared" si="613"/>
        <v>0</v>
      </c>
      <c r="J4909">
        <f t="shared" si="614"/>
        <v>0</v>
      </c>
      <c r="K4909">
        <f>J4909*Weighting!$W$13</f>
        <v>0</v>
      </c>
      <c r="M4909" s="14"/>
    </row>
    <row r="4910" spans="1:25" x14ac:dyDescent="0.25">
      <c r="A4910" s="32">
        <f>IF(Weighting!$P$14&gt;0,B4910,"")</f>
        <v>1.369</v>
      </c>
      <c r="B4910">
        <f>Weighting!$C$14</f>
        <v>1.369</v>
      </c>
      <c r="C4910">
        <f>Weighting!$F$14</f>
        <v>0</v>
      </c>
      <c r="D4910" t="b">
        <f>IF(C4910=1,'Data Transformation'!$G$3+0.5*'Data Transformation'!$W$25,IF(C4911=1,D4911-'Data Transformation'!$W$25,FALSE))</f>
        <v>0</v>
      </c>
      <c r="E4910" t="str">
        <f t="array" ref="E4910">IF(ISLOGICAL(D4910),"",FREQUENCY(IF('Data Transformation'!$B$425:$B$8425='Bin Analysis'!$B4899,'Data Transformation'!$G$425:$G$8425),D4910))</f>
        <v/>
      </c>
      <c r="F4910" t="str">
        <f t="shared" si="612"/>
        <v/>
      </c>
      <c r="G4910">
        <f>Weighting!$H$14</f>
        <v>0</v>
      </c>
      <c r="H4910">
        <f t="array" ref="H4910">FREQUENCY(IF('Data Transformation'!$B$4:$B$8425=B4899,'Data Transformation'!$G$4:$G$8425),'Bin Analysis'!$B4910)</f>
        <v>19</v>
      </c>
      <c r="I4910">
        <f t="shared" si="613"/>
        <v>0</v>
      </c>
      <c r="J4910">
        <f t="shared" si="614"/>
        <v>0</v>
      </c>
      <c r="K4910">
        <f>J4910*Weighting!$W$14</f>
        <v>0</v>
      </c>
      <c r="M4910" s="14"/>
    </row>
    <row r="4911" spans="1:25" x14ac:dyDescent="0.25">
      <c r="A4911" s="32">
        <f>IF(Weighting!$P$15&gt;0,B4911,"")</f>
        <v>1.5000009999999999</v>
      </c>
      <c r="B4911">
        <f>Weighting!$C$15</f>
        <v>1.5000009999999999</v>
      </c>
      <c r="C4911">
        <f>Weighting!$F$15</f>
        <v>0</v>
      </c>
      <c r="D4911" t="b">
        <f>IF(C4911=1,'Data Transformation'!$G$3+0.5*'Data Transformation'!$W$25,IF(C4912=1,D4912-'Data Transformation'!$W$25,FALSE))</f>
        <v>0</v>
      </c>
      <c r="E4911" t="str">
        <f t="array" ref="E4911">IF(ISLOGICAL(D4911),"",FREQUENCY(IF('Data Transformation'!$B$425:$B$8425='Bin Analysis'!$B4899,'Data Transformation'!$G$425:$G$8425),D4911))</f>
        <v/>
      </c>
      <c r="F4911" t="str">
        <f t="shared" si="612"/>
        <v/>
      </c>
      <c r="G4911">
        <f>Weighting!$H$15</f>
        <v>0</v>
      </c>
      <c r="H4911">
        <f t="array" ref="H4911">FREQUENCY(IF('Data Transformation'!$B$4:$B$8425=B4899,'Data Transformation'!$G$4:$G$8425),'Bin Analysis'!$B4911)</f>
        <v>19</v>
      </c>
      <c r="I4911">
        <f t="shared" si="613"/>
        <v>0</v>
      </c>
      <c r="J4911">
        <f t="shared" si="614"/>
        <v>0</v>
      </c>
      <c r="K4911">
        <f>J4911*Weighting!$W$15</f>
        <v>0</v>
      </c>
      <c r="M4911" s="14"/>
    </row>
    <row r="4912" spans="1:25" x14ac:dyDescent="0.25">
      <c r="A4912" s="32" t="str">
        <f>IF(Weighting!$P$16&gt;0,B4912,"")</f>
        <v/>
      </c>
      <c r="B4912">
        <f>Weighting!$C$16</f>
        <v>1.631</v>
      </c>
      <c r="C4912">
        <f>Weighting!$F$16</f>
        <v>0</v>
      </c>
      <c r="D4912" t="b">
        <f>IF(C4912=1,'Data Transformation'!$G$3+0.5*'Data Transformation'!$W$25,IF(C4913=1,D4913-'Data Transformation'!$W$25,FALSE))</f>
        <v>0</v>
      </c>
      <c r="E4912" t="str">
        <f t="array" ref="E4912">IF(ISLOGICAL(D4912),"",FREQUENCY(IF('Data Transformation'!$B$425:$B$8425='Bin Analysis'!$B4899,'Data Transformation'!$G$425:$G$8425),D4912))</f>
        <v/>
      </c>
      <c r="F4912" t="str">
        <f t="shared" si="612"/>
        <v/>
      </c>
      <c r="G4912">
        <f>Weighting!$H$16</f>
        <v>0</v>
      </c>
      <c r="H4912">
        <f t="array" ref="H4912">FREQUENCY(IF('Data Transformation'!$B$4:$B$8425=B4899,'Data Transformation'!$G$4:$G$8425),'Bin Analysis'!$B4912)</f>
        <v>19</v>
      </c>
      <c r="I4912">
        <f t="shared" si="613"/>
        <v>0</v>
      </c>
      <c r="J4912">
        <f t="shared" si="614"/>
        <v>0</v>
      </c>
      <c r="K4912">
        <f>J4912*Weighting!$W$16</f>
        <v>0</v>
      </c>
      <c r="M4912" s="14"/>
    </row>
    <row r="4913" spans="1:25" x14ac:dyDescent="0.25">
      <c r="A4913" s="32" t="str">
        <f>IF(Weighting!$P$17&gt;0,B4913,"")</f>
        <v/>
      </c>
      <c r="B4913">
        <f>Weighting!$C$17</f>
        <v>1.762</v>
      </c>
      <c r="C4913">
        <f>Weighting!$F$17</f>
        <v>0</v>
      </c>
      <c r="D4913" t="b">
        <f>IF(C4913=1,'Data Transformation'!$G$3+0.5*'Data Transformation'!$W$25,IF(C4914=1,D4914-'Data Transformation'!$W$25,FALSE))</f>
        <v>0</v>
      </c>
      <c r="E4913" t="str">
        <f t="array" ref="E4913">IF(ISLOGICAL(D4913),"",FREQUENCY(IF('Data Transformation'!$B$425:$B$8425='Bin Analysis'!$B4899,'Data Transformation'!$G$425:$G$8425),D4913))</f>
        <v/>
      </c>
      <c r="F4913" t="str">
        <f t="shared" si="612"/>
        <v/>
      </c>
      <c r="G4913">
        <f>Weighting!$H$17</f>
        <v>0</v>
      </c>
      <c r="H4913">
        <f t="array" ref="H4913">FREQUENCY(IF('Data Transformation'!$B$4:$B$8425=B4899,'Data Transformation'!$G$4:$G$8425),'Bin Analysis'!$B4913)</f>
        <v>19</v>
      </c>
      <c r="I4913">
        <f t="shared" si="613"/>
        <v>0</v>
      </c>
      <c r="J4913">
        <f t="shared" si="614"/>
        <v>0</v>
      </c>
      <c r="K4913">
        <f>J4913*Weighting!$W$17</f>
        <v>0</v>
      </c>
      <c r="M4913" s="14"/>
    </row>
    <row r="4914" spans="1:25" x14ac:dyDescent="0.25">
      <c r="A4914" s="32" t="str">
        <f>IF(Weighting!$P$18&gt;0,B4914,"")</f>
        <v/>
      </c>
      <c r="B4914">
        <f>Weighting!$C$18</f>
        <v>1.893</v>
      </c>
      <c r="C4914">
        <f>Weighting!$F$18</f>
        <v>0</v>
      </c>
      <c r="D4914" t="b">
        <f>IF(C4914=1,'Data Transformation'!$G$3+0.5*'Data Transformation'!$W$25,IF(C4915=1,D4915-'Data Transformation'!$W$25,FALSE))</f>
        <v>0</v>
      </c>
      <c r="E4914" t="str">
        <f t="array" ref="E4914">IF(ISLOGICAL(D4914),"",FREQUENCY(IF('Data Transformation'!$B$425:$B$8425='Bin Analysis'!$B4899,'Data Transformation'!$G$425:$G$8425),D4914))</f>
        <v/>
      </c>
      <c r="F4914" t="str">
        <f t="shared" si="612"/>
        <v/>
      </c>
      <c r="G4914">
        <f>Weighting!$H$18</f>
        <v>0</v>
      </c>
      <c r="H4914">
        <f t="array" ref="H4914">FREQUENCY(IF('Data Transformation'!$B$4:$B$8425=B4899,'Data Transformation'!$G$4:$G$8425),'Bin Analysis'!$B4914)</f>
        <v>19</v>
      </c>
      <c r="I4914">
        <f t="shared" si="613"/>
        <v>0</v>
      </c>
      <c r="J4914">
        <f t="shared" si="614"/>
        <v>0</v>
      </c>
      <c r="K4914">
        <f>J4914*Weighting!$W$18</f>
        <v>0</v>
      </c>
      <c r="M4914" s="14"/>
    </row>
    <row r="4915" spans="1:25" x14ac:dyDescent="0.25">
      <c r="A4915" s="32" t="str">
        <f>IF(Weighting!$P$19&gt;0,B4915,"")</f>
        <v/>
      </c>
      <c r="B4915">
        <f>Weighting!$C$19</f>
        <v>2.024</v>
      </c>
      <c r="C4915">
        <f>Weighting!$F$19</f>
        <v>0</v>
      </c>
      <c r="D4915" t="b">
        <f>IF(C4915=1,'Data Transformation'!$G$3+0.5*'Data Transformation'!$W$25,IF(C4916=1,D4916-'Data Transformation'!$W$25,FALSE))</f>
        <v>0</v>
      </c>
      <c r="E4915" t="str">
        <f t="array" ref="E4915">IF(ISLOGICAL(D4915),"",FREQUENCY(IF('Data Transformation'!$B$425:$B$8425='Bin Analysis'!$B4899,'Data Transformation'!$G$425:$G$8425),D4915))</f>
        <v/>
      </c>
      <c r="F4915" t="str">
        <f t="shared" si="612"/>
        <v/>
      </c>
      <c r="G4915">
        <f>Weighting!$H$19</f>
        <v>0</v>
      </c>
      <c r="H4915">
        <f t="array" ref="H4915">FREQUENCY(IF('Data Transformation'!$B$4:$B$8425=B4899,'Data Transformation'!$G$4:$G$8425),'Bin Analysis'!$B4915)</f>
        <v>19</v>
      </c>
      <c r="I4915">
        <f t="shared" si="613"/>
        <v>0</v>
      </c>
      <c r="J4915">
        <f t="shared" si="614"/>
        <v>0</v>
      </c>
      <c r="K4915">
        <f>J4915*Weighting!$W$19</f>
        <v>0</v>
      </c>
      <c r="M4915" s="14"/>
    </row>
    <row r="4916" spans="1:25" x14ac:dyDescent="0.25">
      <c r="A4916" s="32" t="str">
        <f>IF(Weighting!$P$20&gt;0,B4916,"")</f>
        <v/>
      </c>
      <c r="B4916">
        <f>Weighting!$C$20</f>
        <v>2.1550000000000002</v>
      </c>
      <c r="C4916">
        <f>Weighting!$F$20</f>
        <v>0</v>
      </c>
      <c r="D4916" t="b">
        <f>IF(C4916=1,'Data Transformation'!$G$3+0.5*'Data Transformation'!$W$25,IF(C4917=1,D4917-'Data Transformation'!$W$25,FALSE))</f>
        <v>0</v>
      </c>
      <c r="E4916" t="str">
        <f t="array" ref="E4916">IF(ISLOGICAL(D4916),"",FREQUENCY(IF('Data Transformation'!$B$425:$B$8425='Bin Analysis'!$B4899,'Data Transformation'!$G$425:$G$8425),D4916))</f>
        <v/>
      </c>
      <c r="F4916" t="str">
        <f t="shared" si="612"/>
        <v/>
      </c>
      <c r="G4916">
        <f>Weighting!$H$20</f>
        <v>0</v>
      </c>
      <c r="H4916">
        <f t="array" ref="H4916">FREQUENCY(IF('Data Transformation'!$B$4:$B$8425=B4899,'Data Transformation'!$G$4:$G$8425),'Bin Analysis'!$B4916)</f>
        <v>19</v>
      </c>
      <c r="I4916">
        <f t="shared" si="613"/>
        <v>0</v>
      </c>
      <c r="J4916">
        <f t="shared" si="614"/>
        <v>0</v>
      </c>
      <c r="K4916">
        <f>J4916*Weighting!$W$20</f>
        <v>0</v>
      </c>
      <c r="M4916" s="14"/>
    </row>
    <row r="4917" spans="1:25" x14ac:dyDescent="0.25">
      <c r="A4917" s="32" t="str">
        <f>IF(Weighting!$P$21&gt;0,B4917,"")</f>
        <v/>
      </c>
      <c r="B4917">
        <f>Weighting!$C$21</f>
        <v>2.2860000000000005</v>
      </c>
      <c r="C4917">
        <f>Weighting!$F$21</f>
        <v>0</v>
      </c>
      <c r="D4917" t="b">
        <f>IF(C4917=1,'Data Transformation'!$G$3+0.5*'Data Transformation'!$W$25,IF(C4918=1,D4918-'Data Transformation'!$W$25,FALSE))</f>
        <v>0</v>
      </c>
      <c r="E4917" t="str">
        <f t="array" ref="E4917">IF(ISLOGICAL(D4917),"",FREQUENCY(IF('Data Transformation'!$B$425:$B$8425='Bin Analysis'!$B4899,'Data Transformation'!$G$425:$G$8425),D4917))</f>
        <v/>
      </c>
      <c r="F4917" t="str">
        <f t="shared" si="612"/>
        <v/>
      </c>
      <c r="G4917">
        <f>Weighting!$H$21</f>
        <v>0</v>
      </c>
      <c r="H4917">
        <f t="array" ref="H4917">FREQUENCY(IF('Data Transformation'!$B$4:$B$8425=B4899,'Data Transformation'!$G$4:$G$8425),'Bin Analysis'!$B4917)</f>
        <v>19</v>
      </c>
      <c r="I4917">
        <f t="shared" si="613"/>
        <v>0</v>
      </c>
      <c r="J4917">
        <f t="shared" si="614"/>
        <v>0</v>
      </c>
      <c r="K4917">
        <f>J4917*Weighting!$W$21</f>
        <v>0</v>
      </c>
      <c r="M4917" s="14"/>
    </row>
    <row r="4918" spans="1:25" x14ac:dyDescent="0.25">
      <c r="A4918" s="32" t="str">
        <f>IF(Weighting!$P$22&gt;0,B4918,"")</f>
        <v/>
      </c>
      <c r="B4918">
        <f>Weighting!$C$22</f>
        <v>2.4170000000000007</v>
      </c>
      <c r="C4918">
        <f>Weighting!$F$22</f>
        <v>0</v>
      </c>
      <c r="D4918" t="b">
        <f>IF(C4918=1,'Data Transformation'!$G$3+0.5*'Data Transformation'!$W$25,IF(C4919=1,D4919-'Data Transformation'!$W$25,FALSE))</f>
        <v>0</v>
      </c>
      <c r="E4918" t="str">
        <f t="array" ref="E4918">IF(ISLOGICAL(D4918),"",FREQUENCY(IF('Data Transformation'!$B$425:$B$8425='Bin Analysis'!$B4899,'Data Transformation'!$G$425:$G$8425),D4918))</f>
        <v/>
      </c>
      <c r="F4918" t="str">
        <f t="shared" si="612"/>
        <v/>
      </c>
      <c r="G4918">
        <f>Weighting!$H$22</f>
        <v>0</v>
      </c>
      <c r="H4918">
        <f t="array" ref="H4918">FREQUENCY(IF('Data Transformation'!$B$4:$B$8425=B4899,'Data Transformation'!$G$4:$G$8425),'Bin Analysis'!$B4918)</f>
        <v>19</v>
      </c>
      <c r="I4918">
        <f t="shared" si="613"/>
        <v>0</v>
      </c>
      <c r="J4918">
        <f t="shared" si="614"/>
        <v>0</v>
      </c>
      <c r="K4918">
        <f>J4918*Weighting!$W$22</f>
        <v>0</v>
      </c>
      <c r="M4918" s="14"/>
    </row>
    <row r="4919" spans="1:25" x14ac:dyDescent="0.25">
      <c r="A4919" s="32" t="str">
        <f>IF(Weighting!$P$23&gt;0,B4919,"")</f>
        <v/>
      </c>
      <c r="B4919">
        <f>Weighting!$C$23</f>
        <v>2.5480000000000009</v>
      </c>
      <c r="C4919">
        <f>Weighting!$F$23</f>
        <v>0</v>
      </c>
      <c r="D4919" t="b">
        <f>IF(C4919=1,'Data Transformation'!$G$3+0.5*'Data Transformation'!$W$25,IF(C4920=1,D4920-'Data Transformation'!$W$25,FALSE))</f>
        <v>0</v>
      </c>
      <c r="E4919" t="str">
        <f t="array" ref="E4919">IF(ISLOGICAL(D4919),"",FREQUENCY(IF('Data Transformation'!$B$425:$B$8425='Bin Analysis'!$B4899,'Data Transformation'!$G$425:$G$8425),D4919))</f>
        <v/>
      </c>
      <c r="F4919" t="str">
        <f t="shared" si="612"/>
        <v/>
      </c>
      <c r="G4919">
        <f>Weighting!$H$23</f>
        <v>0</v>
      </c>
      <c r="H4919">
        <f t="array" ref="H4919">FREQUENCY(IF('Data Transformation'!$B$4:$B$8425=B4899,'Data Transformation'!$G$4:$G$8425),'Bin Analysis'!$B4919)</f>
        <v>19</v>
      </c>
      <c r="I4919">
        <f t="shared" si="613"/>
        <v>0</v>
      </c>
      <c r="J4919">
        <f t="shared" si="614"/>
        <v>0</v>
      </c>
      <c r="K4919">
        <f>J4919*Weighting!$W$23</f>
        <v>0</v>
      </c>
      <c r="M4919" s="14"/>
    </row>
    <row r="4920" spans="1:25" x14ac:dyDescent="0.25">
      <c r="A4920" s="32" t="str">
        <f>IF(Weighting!$P$24&gt;0,B4920,"")</f>
        <v/>
      </c>
      <c r="B4920">
        <f>Weighting!$C$24</f>
        <v>2.6790000000000012</v>
      </c>
      <c r="C4920">
        <f>Weighting!$F$24</f>
        <v>0</v>
      </c>
      <c r="D4920" t="b">
        <f>IF(C4920=1,'Data Transformation'!$G$3+0.5*'Data Transformation'!$W$25,IF(C4921=1,D4921-'Data Transformation'!$W$25,FALSE))</f>
        <v>0</v>
      </c>
      <c r="E4920" t="str">
        <f t="array" ref="E4920">IF(ISLOGICAL(D4920),"",FREQUENCY(IF('Data Transformation'!$B$425:$B$8425='Bin Analysis'!$B4899,'Data Transformation'!$G$425:$G$8425),D4920))</f>
        <v/>
      </c>
      <c r="F4920" t="str">
        <f t="shared" si="612"/>
        <v/>
      </c>
      <c r="G4920">
        <f>Weighting!$H$24</f>
        <v>0</v>
      </c>
      <c r="H4920">
        <f t="array" ref="H4920">FREQUENCY(IF('Data Transformation'!$B$4:$B$8425=B4899,'Data Transformation'!$G$4:$G$8425),'Bin Analysis'!$B4920)</f>
        <v>19</v>
      </c>
      <c r="I4920">
        <f t="shared" si="613"/>
        <v>0</v>
      </c>
      <c r="J4920">
        <f t="shared" si="614"/>
        <v>0</v>
      </c>
      <c r="K4920">
        <f>J4920*Weighting!$W$24</f>
        <v>0</v>
      </c>
      <c r="M4920" s="14"/>
    </row>
    <row r="4921" spans="1:25" x14ac:dyDescent="0.25">
      <c r="A4921" s="32" t="str">
        <f>IF(Weighting!$P$25&gt;0,B4921,"")</f>
        <v/>
      </c>
      <c r="B4921">
        <f>Weighting!$C$25</f>
        <v>2.8100000000000014</v>
      </c>
      <c r="C4921">
        <f>Weighting!$F$25</f>
        <v>0</v>
      </c>
      <c r="D4921" t="b">
        <f>IF(C4921=1,'Data Transformation'!$G$3+0.5*'Data Transformation'!$W$25,IF(C4922=1,D4922-'Data Transformation'!$W$25,FALSE))</f>
        <v>0</v>
      </c>
      <c r="E4921" t="str">
        <f t="array" ref="E4921">IF(ISLOGICAL(D4921),"",FREQUENCY(IF('Data Transformation'!$B$425:$B$8425='Bin Analysis'!$B4899,'Data Transformation'!$G$425:$G$8425),D4921))</f>
        <v/>
      </c>
      <c r="F4921" t="str">
        <f t="shared" si="612"/>
        <v/>
      </c>
      <c r="G4921">
        <f>Weighting!$H$25</f>
        <v>0</v>
      </c>
      <c r="H4921">
        <f t="array" ref="H4921">FREQUENCY(IF('Data Transformation'!$B$4:$B$8425=B4899,'Data Transformation'!$G$4:$G$8425),'Bin Analysis'!$B4921)</f>
        <v>19</v>
      </c>
      <c r="I4921">
        <f t="shared" si="613"/>
        <v>0</v>
      </c>
      <c r="J4921">
        <f t="shared" si="614"/>
        <v>0</v>
      </c>
      <c r="K4921">
        <f>J4921*Weighting!$W$25</f>
        <v>0</v>
      </c>
      <c r="M4921" s="14"/>
    </row>
    <row r="4922" spans="1:25" x14ac:dyDescent="0.25">
      <c r="N4922" s="55"/>
      <c r="O4922"/>
      <c r="P4922"/>
      <c r="Q4922"/>
      <c r="R4922"/>
    </row>
    <row r="4923" spans="1:25" ht="23.25" x14ac:dyDescent="0.35">
      <c r="A4923" s="21" t="s">
        <v>0</v>
      </c>
      <c r="B4923" s="21">
        <f>IFERROR(VLOOKUP(C4923,'Data Transformation'!$L$6:$M$426,2,FALSE),"")</f>
        <v>205</v>
      </c>
      <c r="C4923" s="21">
        <f>C4899+1</f>
        <v>205</v>
      </c>
      <c r="D4923" s="21"/>
      <c r="E4923" s="21"/>
      <c r="F4923" s="21"/>
      <c r="G4923" s="21"/>
      <c r="H4923" s="22"/>
      <c r="I4923" s="22"/>
      <c r="J4923" s="22"/>
      <c r="K4923" s="21"/>
      <c r="L4923" s="21">
        <f>B4923</f>
        <v>205</v>
      </c>
      <c r="M4923" s="23">
        <f>INDEX('Data Transformation'!$O$4:$O$424,MATCH($B4923,'Data Transformation'!$M$4:$M$424,0),MATCH($M$2,'Data Transformation'!$O$3,0))</f>
        <v>19</v>
      </c>
      <c r="N4923" s="27">
        <f>IF('Input and Summary Results'!$J$16="minimum",'Bin Analysis'!X4924/(M4923-1),'Bin Analysis'!Y4923/('Bin Analysis'!M4923-1))</f>
        <v>0</v>
      </c>
      <c r="O4923" s="27">
        <f>IF(M4923=FALSE,NA(),(VLOOKUP(1,C4926:K4945,4,FALSE))/(M4923-1))</f>
        <v>0</v>
      </c>
      <c r="P4923" s="27">
        <f>IF(M4923=FALSE,NA(),SUM(J4926:J4945)/Weighting!$S$5)</f>
        <v>0.4</v>
      </c>
      <c r="Q4923" s="27">
        <f>IF(M4923=FALSE,NA(),SUM(K4926:K4945)/Weighting!$S$6)</f>
        <v>0.34782608695652173</v>
      </c>
      <c r="R4923" s="27">
        <f>IF(M4923=FALSE,NA(),(VLOOKUP(1,G4926:K4945,3,FALSE))/(M4923-1))</f>
        <v>0.88888888888888884</v>
      </c>
      <c r="S4923" s="22" t="str">
        <f>IF(M4923=FALSE,NA(),IF(SUM(J4926:J4945)=2,"yes","no"))</f>
        <v>no</v>
      </c>
      <c r="X4923" s="2" cm="2">
        <f t="array" ref="X4923:X4924">FREQUENCY(IF('Data Transformation'!$B$425:$B$6424='Bin Analysis'!L4923,'Data Transformation'!$G$425:$G$6424),'Data Transformation'!$U$11)</f>
        <v>18</v>
      </c>
      <c r="Y4923" s="2" cm="2">
        <f t="array" ref="Y4923:Y4924">FREQUENCY(IF('Data Transformation'!$B$425:$B$6424='Bin Analysis'!L4923,'Data Transformation'!$G$425:$G$6424),'Data Transformation'!$U$12)</f>
        <v>18</v>
      </c>
    </row>
    <row r="4924" spans="1:25" x14ac:dyDescent="0.25">
      <c r="A4924" s="14" t="s">
        <v>67</v>
      </c>
      <c r="B4924" t="s">
        <v>47</v>
      </c>
      <c r="C4924" t="s">
        <v>5</v>
      </c>
      <c r="D4924" t="s">
        <v>100</v>
      </c>
      <c r="E4924" t="s">
        <v>101</v>
      </c>
      <c r="F4924" t="s">
        <v>102</v>
      </c>
      <c r="G4924" t="s">
        <v>70</v>
      </c>
      <c r="H4924" t="s">
        <v>31</v>
      </c>
      <c r="I4924" t="s">
        <v>32</v>
      </c>
      <c r="J4924" t="s">
        <v>46</v>
      </c>
      <c r="K4924" s="14" t="s">
        <v>45</v>
      </c>
      <c r="M4924" s="14"/>
      <c r="X4924" s="2">
        <v>0</v>
      </c>
      <c r="Y4924" s="2">
        <v>0</v>
      </c>
    </row>
    <row r="4925" spans="1:25" x14ac:dyDescent="0.25">
      <c r="A4925" s="32"/>
      <c r="D4925" t="b">
        <f>IF(C4925=1,'Data Transformation'!$G$3+0.5*'Data Transformation'!$W$25,IF(C4926=1,D4926-'Data Transformation'!$W$25,FALSE))</f>
        <v>0</v>
      </c>
      <c r="E4925" t="str">
        <f t="array" ref="E4925">IF(ISLOGICAL(D4925),"",FREQUENCY(IF('Data Transformation'!$B$425:$B$8425='Bin Analysis'!$B4923,'Data Transformation'!$G$425:$G$8425),D4925))</f>
        <v/>
      </c>
      <c r="F4925" t="str">
        <f>IF(ISLOGICAL(D4925),"",E4925-E4924)</f>
        <v/>
      </c>
      <c r="M4925" s="14"/>
    </row>
    <row r="4926" spans="1:25" x14ac:dyDescent="0.25">
      <c r="A4926" s="32">
        <f>IF(Weighting!$P$6&gt;0,B4926,"")</f>
        <v>0.32100000000000001</v>
      </c>
      <c r="B4926">
        <f>Weighting!$C$6</f>
        <v>0.32100000000000001</v>
      </c>
      <c r="C4926">
        <f>Weighting!$F$6</f>
        <v>0</v>
      </c>
      <c r="D4926" t="b">
        <f>IF(C4926=1,'Data Transformation'!$G$3+0.5*'Data Transformation'!$W$25,IF(C4927=1,D4927-'Data Transformation'!$W$25,FALSE))</f>
        <v>0</v>
      </c>
      <c r="E4926" t="str">
        <f t="array" ref="E4926">IF(ISLOGICAL(D4926),"",FREQUENCY(IF('Data Transformation'!$B$425:$B$8425='Bin Analysis'!$B4923,'Data Transformation'!$G$425:$G$8425),D4926))</f>
        <v/>
      </c>
      <c r="F4926" t="str">
        <f>IF(ISLOGICAL(D4926),"",E4926-E4925)</f>
        <v/>
      </c>
      <c r="G4926">
        <f>Weighting!$H$6</f>
        <v>1</v>
      </c>
      <c r="H4926">
        <f t="array" ref="H4926">FREQUENCY(IF('Data Transformation'!$B$4:$B$8425=B4923,'Data Transformation'!$G$4:$G$8425),'Bin Analysis'!$B4926)</f>
        <v>16</v>
      </c>
      <c r="I4926">
        <f>H4926-H4925</f>
        <v>16</v>
      </c>
      <c r="J4926">
        <f>IF(I4926=0,0,1)</f>
        <v>1</v>
      </c>
      <c r="K4926">
        <f>J4926*Weighting!$W$6</f>
        <v>1</v>
      </c>
      <c r="M4926" s="14"/>
    </row>
    <row r="4927" spans="1:25" x14ac:dyDescent="0.25">
      <c r="A4927" s="32">
        <f>IF(Weighting!$P$7&gt;0,B4927,"")</f>
        <v>0.45200000000000001</v>
      </c>
      <c r="B4927">
        <f>Weighting!$C$7</f>
        <v>0.45200000000000001</v>
      </c>
      <c r="C4927">
        <f>Weighting!$F$7</f>
        <v>0</v>
      </c>
      <c r="D4927" t="b">
        <f>IF(C4927=1,'Data Transformation'!$G$3+0.5*'Data Transformation'!$W$25,IF(C4928=1,D4928-'Data Transformation'!$W$25,FALSE))</f>
        <v>0</v>
      </c>
      <c r="E4927" t="str">
        <f t="array" ref="E4927">IF(ISLOGICAL(D4927),"",FREQUENCY(IF('Data Transformation'!$B$425:$B$8425='Bin Analysis'!$B4923,'Data Transformation'!$G$425:$G$8425),D4927))</f>
        <v/>
      </c>
      <c r="F4927" t="str">
        <f t="shared" ref="F4927:F4945" si="615">IF(ISLOGICAL(D4927),"",E4927-E4926)</f>
        <v/>
      </c>
      <c r="G4927">
        <f>Weighting!$H$7</f>
        <v>0</v>
      </c>
      <c r="H4927">
        <f t="array" ref="H4927">FREQUENCY(IF('Data Transformation'!$B$4:$B$8425=B4923,'Data Transformation'!$G$4:$G$8425),'Bin Analysis'!$B4927)</f>
        <v>16</v>
      </c>
      <c r="I4927">
        <f t="shared" ref="I4927:I4945" si="616">H4927-H4926</f>
        <v>0</v>
      </c>
      <c r="J4927">
        <f>IF(I4927=0,0,1)</f>
        <v>0</v>
      </c>
      <c r="K4927">
        <f>J4927*Weighting!$W$7</f>
        <v>0</v>
      </c>
      <c r="M4927" s="14"/>
    </row>
    <row r="4928" spans="1:25" x14ac:dyDescent="0.25">
      <c r="A4928" s="32">
        <f>IF(Weighting!$P$8&gt;0,B4928,"")</f>
        <v>0.58299999999999996</v>
      </c>
      <c r="B4928">
        <f>Weighting!$C$8</f>
        <v>0.58299999999999996</v>
      </c>
      <c r="C4928">
        <f>Weighting!$F$8</f>
        <v>0</v>
      </c>
      <c r="D4928" t="b">
        <f>IF(C4928=1,'Data Transformation'!$G$3+0.5*'Data Transformation'!$W$25,IF(C4929=1,D4929-'Data Transformation'!$W$25,FALSE))</f>
        <v>0</v>
      </c>
      <c r="E4928" t="str">
        <f t="array" ref="E4928">IF(ISLOGICAL(D4928),"",FREQUENCY(IF('Data Transformation'!$B$425:$B$8425='Bin Analysis'!$B4923,'Data Transformation'!$G$425:$G$8425),D4928))</f>
        <v/>
      </c>
      <c r="F4928" t="str">
        <f t="shared" si="615"/>
        <v/>
      </c>
      <c r="G4928">
        <f>Weighting!$H$8</f>
        <v>0</v>
      </c>
      <c r="H4928">
        <f t="array" ref="H4928">FREQUENCY(IF('Data Transformation'!$B$4:$B$8425=B4923,'Data Transformation'!$G$4:$G$8425),'Bin Analysis'!$B4928)</f>
        <v>16</v>
      </c>
      <c r="I4928">
        <f t="shared" si="616"/>
        <v>0</v>
      </c>
      <c r="J4928">
        <f t="shared" ref="J4928:J4945" si="617">IF(I4928=0,0,1)</f>
        <v>0</v>
      </c>
      <c r="K4928">
        <f>J4928*Weighting!$W$8</f>
        <v>0</v>
      </c>
      <c r="M4928" s="14"/>
    </row>
    <row r="4929" spans="1:13" x14ac:dyDescent="0.25">
      <c r="A4929" s="32">
        <f>IF(Weighting!$P$9&gt;0,B4929,"")</f>
        <v>0.71399999999999997</v>
      </c>
      <c r="B4929" s="50">
        <f>Weighting!$C$9</f>
        <v>0.71399999999999997</v>
      </c>
      <c r="C4929">
        <f>Weighting!$F$9</f>
        <v>0</v>
      </c>
      <c r="D4929" t="b">
        <f>IF(C4929=1,'Data Transformation'!$G$3+0.5*'Data Transformation'!$W$25,IF(C4930=1,D4930-'Data Transformation'!$W$25,FALSE))</f>
        <v>0</v>
      </c>
      <c r="E4929" t="str">
        <f t="array" ref="E4929">IF(ISLOGICAL(D4929),"",FREQUENCY(IF('Data Transformation'!$B$425:$B$8425='Bin Analysis'!$B4923,'Data Transformation'!$G$425:$G$8425),D4929))</f>
        <v/>
      </c>
      <c r="F4929" t="str">
        <f t="shared" si="615"/>
        <v/>
      </c>
      <c r="G4929">
        <f>Weighting!$H$9</f>
        <v>0</v>
      </c>
      <c r="H4929">
        <f t="array" ref="H4929">FREQUENCY(IF('Data Transformation'!$B$4:$B$8425=B4923,'Data Transformation'!$G$4:$G$8425),'Bin Analysis'!$B4929)</f>
        <v>17</v>
      </c>
      <c r="I4929">
        <f t="shared" si="616"/>
        <v>1</v>
      </c>
      <c r="J4929">
        <f t="shared" si="617"/>
        <v>1</v>
      </c>
      <c r="K4929">
        <f>J4929*Weighting!$W$9</f>
        <v>3</v>
      </c>
      <c r="M4929" s="14"/>
    </row>
    <row r="4930" spans="1:13" x14ac:dyDescent="0.25">
      <c r="A4930" s="32">
        <f>IF(Weighting!$P$10&gt;0,B4930,"")</f>
        <v>0.84499999999999997</v>
      </c>
      <c r="B4930">
        <f>Weighting!$C$10</f>
        <v>0.84499999999999997</v>
      </c>
      <c r="C4930">
        <f>Weighting!$F$10</f>
        <v>0</v>
      </c>
      <c r="D4930" t="b">
        <f>IF(C4930=1,'Data Transformation'!$G$3+0.5*'Data Transformation'!$W$25,IF(C4931=1,D4931-'Data Transformation'!$W$25,FALSE))</f>
        <v>0</v>
      </c>
      <c r="E4930" t="str">
        <f t="array" ref="E4930">IF(ISLOGICAL(D4930),"",FREQUENCY(IF('Data Transformation'!$B$425:$B$8425='Bin Analysis'!$B4923,'Data Transformation'!$G$425:$G$8425),D4930))</f>
        <v/>
      </c>
      <c r="F4930" t="str">
        <f t="shared" si="615"/>
        <v/>
      </c>
      <c r="G4930">
        <f>Weighting!$H$10</f>
        <v>0</v>
      </c>
      <c r="H4930">
        <f t="array" ref="H4930">FREQUENCY(IF('Data Transformation'!$B$4:$B$8425=B4923,'Data Transformation'!$G$4:$G$8425),'Bin Analysis'!$B4930)</f>
        <v>18</v>
      </c>
      <c r="I4930">
        <f t="shared" si="616"/>
        <v>1</v>
      </c>
      <c r="J4930">
        <f t="shared" si="617"/>
        <v>1</v>
      </c>
      <c r="K4930">
        <f>J4930*Weighting!$W$10</f>
        <v>3</v>
      </c>
      <c r="M4930" s="14"/>
    </row>
    <row r="4931" spans="1:13" x14ac:dyDescent="0.25">
      <c r="A4931" s="32">
        <f>IF(Weighting!$P$11&gt;0,B4931,"")</f>
        <v>0.97599999999999998</v>
      </c>
      <c r="B4931">
        <f>Weighting!$C$11</f>
        <v>0.97599999999999998</v>
      </c>
      <c r="C4931">
        <f>Weighting!$F$11</f>
        <v>0</v>
      </c>
      <c r="D4931">
        <f>IF(C4931=1,'Data Transformation'!$G$3+0.5*'Data Transformation'!$W$25,IF(C4932=1,D4932-'Data Transformation'!$W$25,FALSE))</f>
        <v>0.86899999999999999</v>
      </c>
      <c r="E4931">
        <f t="array" ref="E4931">IF(ISLOGICAL(D4931),"",FREQUENCY(IF('Data Transformation'!$B$425:$B$8425='Bin Analysis'!$B4923,'Data Transformation'!$G$425:$G$8425),D4931))</f>
        <v>18</v>
      </c>
      <c r="F4931" t="e">
        <f t="shared" si="615"/>
        <v>#VALUE!</v>
      </c>
      <c r="G4931">
        <f>Weighting!$H$11</f>
        <v>0</v>
      </c>
      <c r="H4931">
        <f t="array" ref="H4931">FREQUENCY(IF('Data Transformation'!$B$4:$B$8425=B4923,'Data Transformation'!$G$4:$G$8425),'Bin Analysis'!$B4931)</f>
        <v>18</v>
      </c>
      <c r="I4931">
        <f t="shared" si="616"/>
        <v>0</v>
      </c>
      <c r="J4931">
        <f t="shared" si="617"/>
        <v>0</v>
      </c>
      <c r="K4931">
        <f>J4931*Weighting!$W$11</f>
        <v>0</v>
      </c>
      <c r="M4931" s="14"/>
    </row>
    <row r="4932" spans="1:13" x14ac:dyDescent="0.25">
      <c r="A4932" s="32">
        <f>IF(Weighting!$P$12&gt;0,B4932,"")</f>
        <v>1.107</v>
      </c>
      <c r="B4932">
        <f>Weighting!$C$12</f>
        <v>1.107</v>
      </c>
      <c r="C4932">
        <f>Weighting!$F$12</f>
        <v>1</v>
      </c>
      <c r="D4932">
        <f>IF(C4932=1,'Data Transformation'!$G$3+0.5*'Data Transformation'!$W$25,IF(C4933=1,D4933-'Data Transformation'!$W$25,FALSE))</f>
        <v>1.131</v>
      </c>
      <c r="E4932">
        <f t="array" ref="E4932">IF(ISLOGICAL(D4932),"",FREQUENCY(IF('Data Transformation'!$B$425:$B$8425='Bin Analysis'!$B4923,'Data Transformation'!$G$425:$G$8425),D4932))</f>
        <v>18</v>
      </c>
      <c r="F4932">
        <f t="shared" si="615"/>
        <v>0</v>
      </c>
      <c r="G4932">
        <f>Weighting!$H$12</f>
        <v>0</v>
      </c>
      <c r="H4932">
        <f t="array" ref="H4932">FREQUENCY(IF('Data Transformation'!$B$4:$B$8425=B4923,'Data Transformation'!$G$4:$G$8425),'Bin Analysis'!$B4932)</f>
        <v>19</v>
      </c>
      <c r="I4932">
        <f t="shared" si="616"/>
        <v>1</v>
      </c>
      <c r="J4932">
        <f t="shared" si="617"/>
        <v>1</v>
      </c>
      <c r="K4932">
        <f>J4932*Weighting!$W$12</f>
        <v>1</v>
      </c>
      <c r="M4932" s="14"/>
    </row>
    <row r="4933" spans="1:13" x14ac:dyDescent="0.25">
      <c r="A4933" s="32">
        <f>IF(Weighting!$P$13&gt;0,B4933,"")</f>
        <v>1.238</v>
      </c>
      <c r="B4933">
        <f>Weighting!$C$13</f>
        <v>1.238</v>
      </c>
      <c r="C4933">
        <f>Weighting!$F$13</f>
        <v>0</v>
      </c>
      <c r="D4933" t="b">
        <f>IF(C4933=1,'Data Transformation'!$G$3+0.5*'Data Transformation'!$W$25,IF(C4934=1,D4934-'Data Transformation'!$W$25,FALSE))</f>
        <v>0</v>
      </c>
      <c r="E4933" t="str">
        <f t="array" ref="E4933">IF(ISLOGICAL(D4933),"",FREQUENCY(IF('Data Transformation'!$B$425:$B$8425='Bin Analysis'!$B4923,'Data Transformation'!$G$425:$G$8425),D4933))</f>
        <v/>
      </c>
      <c r="F4933" t="str">
        <f t="shared" si="615"/>
        <v/>
      </c>
      <c r="G4933">
        <f>Weighting!$H$13</f>
        <v>0</v>
      </c>
      <c r="H4933">
        <f t="array" ref="H4933">FREQUENCY(IF('Data Transformation'!$B$4:$B$8425=B4923,'Data Transformation'!$G$4:$G$8425),'Bin Analysis'!$B4933)</f>
        <v>19</v>
      </c>
      <c r="I4933">
        <f t="shared" si="616"/>
        <v>0</v>
      </c>
      <c r="J4933">
        <f t="shared" si="617"/>
        <v>0</v>
      </c>
      <c r="K4933">
        <f>J4933*Weighting!$W$13</f>
        <v>0</v>
      </c>
      <c r="M4933" s="14"/>
    </row>
    <row r="4934" spans="1:13" x14ac:dyDescent="0.25">
      <c r="A4934" s="32">
        <f>IF(Weighting!$P$14&gt;0,B4934,"")</f>
        <v>1.369</v>
      </c>
      <c r="B4934">
        <f>Weighting!$C$14</f>
        <v>1.369</v>
      </c>
      <c r="C4934">
        <f>Weighting!$F$14</f>
        <v>0</v>
      </c>
      <c r="D4934" t="b">
        <f>IF(C4934=1,'Data Transformation'!$G$3+0.5*'Data Transformation'!$W$25,IF(C4935=1,D4935-'Data Transformation'!$W$25,FALSE))</f>
        <v>0</v>
      </c>
      <c r="E4934" t="str">
        <f t="array" ref="E4934">IF(ISLOGICAL(D4934),"",FREQUENCY(IF('Data Transformation'!$B$425:$B$8425='Bin Analysis'!$B4923,'Data Transformation'!$G$425:$G$8425),D4934))</f>
        <v/>
      </c>
      <c r="F4934" t="str">
        <f t="shared" si="615"/>
        <v/>
      </c>
      <c r="G4934">
        <f>Weighting!$H$14</f>
        <v>0</v>
      </c>
      <c r="H4934">
        <f t="array" ref="H4934">FREQUENCY(IF('Data Transformation'!$B$4:$B$8425=B4923,'Data Transformation'!$G$4:$G$8425),'Bin Analysis'!$B4934)</f>
        <v>19</v>
      </c>
      <c r="I4934">
        <f t="shared" si="616"/>
        <v>0</v>
      </c>
      <c r="J4934">
        <f t="shared" si="617"/>
        <v>0</v>
      </c>
      <c r="K4934">
        <f>J4934*Weighting!$W$14</f>
        <v>0</v>
      </c>
      <c r="M4934" s="14"/>
    </row>
    <row r="4935" spans="1:13" x14ac:dyDescent="0.25">
      <c r="A4935" s="32">
        <f>IF(Weighting!$P$15&gt;0,B4935,"")</f>
        <v>1.5000009999999999</v>
      </c>
      <c r="B4935">
        <f>Weighting!$C$15</f>
        <v>1.5000009999999999</v>
      </c>
      <c r="C4935">
        <f>Weighting!$F$15</f>
        <v>0</v>
      </c>
      <c r="D4935" t="b">
        <f>IF(C4935=1,'Data Transformation'!$G$3+0.5*'Data Transformation'!$W$25,IF(C4936=1,D4936-'Data Transformation'!$W$25,FALSE))</f>
        <v>0</v>
      </c>
      <c r="E4935" t="str">
        <f t="array" ref="E4935">IF(ISLOGICAL(D4935),"",FREQUENCY(IF('Data Transformation'!$B$425:$B$8425='Bin Analysis'!$B4923,'Data Transformation'!$G$425:$G$8425),D4935))</f>
        <v/>
      </c>
      <c r="F4935" t="str">
        <f t="shared" si="615"/>
        <v/>
      </c>
      <c r="G4935">
        <f>Weighting!$H$15</f>
        <v>0</v>
      </c>
      <c r="H4935">
        <f t="array" ref="H4935">FREQUENCY(IF('Data Transformation'!$B$4:$B$8425=B4923,'Data Transformation'!$G$4:$G$8425),'Bin Analysis'!$B4935)</f>
        <v>19</v>
      </c>
      <c r="I4935">
        <f t="shared" si="616"/>
        <v>0</v>
      </c>
      <c r="J4935">
        <f t="shared" si="617"/>
        <v>0</v>
      </c>
      <c r="K4935">
        <f>J4935*Weighting!$W$15</f>
        <v>0</v>
      </c>
      <c r="M4935" s="14"/>
    </row>
    <row r="4936" spans="1:13" x14ac:dyDescent="0.25">
      <c r="A4936" s="32" t="str">
        <f>IF(Weighting!$P$16&gt;0,B4936,"")</f>
        <v/>
      </c>
      <c r="B4936">
        <f>Weighting!$C$16</f>
        <v>1.631</v>
      </c>
      <c r="C4936">
        <f>Weighting!$F$16</f>
        <v>0</v>
      </c>
      <c r="D4936" t="b">
        <f>IF(C4936=1,'Data Transformation'!$G$3+0.5*'Data Transformation'!$W$25,IF(C4937=1,D4937-'Data Transformation'!$W$25,FALSE))</f>
        <v>0</v>
      </c>
      <c r="E4936" t="str">
        <f t="array" ref="E4936">IF(ISLOGICAL(D4936),"",FREQUENCY(IF('Data Transformation'!$B$425:$B$8425='Bin Analysis'!$B4923,'Data Transformation'!$G$425:$G$8425),D4936))</f>
        <v/>
      </c>
      <c r="F4936" t="str">
        <f t="shared" si="615"/>
        <v/>
      </c>
      <c r="G4936">
        <f>Weighting!$H$16</f>
        <v>0</v>
      </c>
      <c r="H4936">
        <f t="array" ref="H4936">FREQUENCY(IF('Data Transformation'!$B$4:$B$8425=B4923,'Data Transformation'!$G$4:$G$8425),'Bin Analysis'!$B4936)</f>
        <v>19</v>
      </c>
      <c r="I4936">
        <f t="shared" si="616"/>
        <v>0</v>
      </c>
      <c r="J4936">
        <f t="shared" si="617"/>
        <v>0</v>
      </c>
      <c r="K4936">
        <f>J4936*Weighting!$W$16</f>
        <v>0</v>
      </c>
      <c r="M4936" s="14"/>
    </row>
    <row r="4937" spans="1:13" x14ac:dyDescent="0.25">
      <c r="A4937" s="32" t="str">
        <f>IF(Weighting!$P$17&gt;0,B4937,"")</f>
        <v/>
      </c>
      <c r="B4937">
        <f>Weighting!$C$17</f>
        <v>1.762</v>
      </c>
      <c r="C4937">
        <f>Weighting!$F$17</f>
        <v>0</v>
      </c>
      <c r="D4937" t="b">
        <f>IF(C4937=1,'Data Transformation'!$G$3+0.5*'Data Transformation'!$W$25,IF(C4938=1,D4938-'Data Transformation'!$W$25,FALSE))</f>
        <v>0</v>
      </c>
      <c r="E4937" t="str">
        <f t="array" ref="E4937">IF(ISLOGICAL(D4937),"",FREQUENCY(IF('Data Transformation'!$B$425:$B$8425='Bin Analysis'!$B4923,'Data Transformation'!$G$425:$G$8425),D4937))</f>
        <v/>
      </c>
      <c r="F4937" t="str">
        <f t="shared" si="615"/>
        <v/>
      </c>
      <c r="G4937">
        <f>Weighting!$H$17</f>
        <v>0</v>
      </c>
      <c r="H4937">
        <f t="array" ref="H4937">FREQUENCY(IF('Data Transformation'!$B$4:$B$8425=B4923,'Data Transformation'!$G$4:$G$8425),'Bin Analysis'!$B4937)</f>
        <v>19</v>
      </c>
      <c r="I4937">
        <f t="shared" si="616"/>
        <v>0</v>
      </c>
      <c r="J4937">
        <f t="shared" si="617"/>
        <v>0</v>
      </c>
      <c r="K4937">
        <f>J4937*Weighting!$W$17</f>
        <v>0</v>
      </c>
      <c r="M4937" s="14"/>
    </row>
    <row r="4938" spans="1:13" x14ac:dyDescent="0.25">
      <c r="A4938" s="32" t="str">
        <f>IF(Weighting!$P$18&gt;0,B4938,"")</f>
        <v/>
      </c>
      <c r="B4938">
        <f>Weighting!$C$18</f>
        <v>1.893</v>
      </c>
      <c r="C4938">
        <f>Weighting!$F$18</f>
        <v>0</v>
      </c>
      <c r="D4938" t="b">
        <f>IF(C4938=1,'Data Transformation'!$G$3+0.5*'Data Transformation'!$W$25,IF(C4939=1,D4939-'Data Transformation'!$W$25,FALSE))</f>
        <v>0</v>
      </c>
      <c r="E4938" t="str">
        <f t="array" ref="E4938">IF(ISLOGICAL(D4938),"",FREQUENCY(IF('Data Transformation'!$B$425:$B$8425='Bin Analysis'!$B4923,'Data Transformation'!$G$425:$G$8425),D4938))</f>
        <v/>
      </c>
      <c r="F4938" t="str">
        <f t="shared" si="615"/>
        <v/>
      </c>
      <c r="G4938">
        <f>Weighting!$H$18</f>
        <v>0</v>
      </c>
      <c r="H4938">
        <f t="array" ref="H4938">FREQUENCY(IF('Data Transformation'!$B$4:$B$8425=B4923,'Data Transformation'!$G$4:$G$8425),'Bin Analysis'!$B4938)</f>
        <v>19</v>
      </c>
      <c r="I4938">
        <f t="shared" si="616"/>
        <v>0</v>
      </c>
      <c r="J4938">
        <f t="shared" si="617"/>
        <v>0</v>
      </c>
      <c r="K4938">
        <f>J4938*Weighting!$W$18</f>
        <v>0</v>
      </c>
      <c r="M4938" s="14"/>
    </row>
    <row r="4939" spans="1:13" x14ac:dyDescent="0.25">
      <c r="A4939" s="32" t="str">
        <f>IF(Weighting!$P$19&gt;0,B4939,"")</f>
        <v/>
      </c>
      <c r="B4939">
        <f>Weighting!$C$19</f>
        <v>2.024</v>
      </c>
      <c r="C4939">
        <f>Weighting!$F$19</f>
        <v>0</v>
      </c>
      <c r="D4939" t="b">
        <f>IF(C4939=1,'Data Transformation'!$G$3+0.5*'Data Transformation'!$W$25,IF(C4940=1,D4940-'Data Transformation'!$W$25,FALSE))</f>
        <v>0</v>
      </c>
      <c r="E4939" t="str">
        <f t="array" ref="E4939">IF(ISLOGICAL(D4939),"",FREQUENCY(IF('Data Transformation'!$B$425:$B$8425='Bin Analysis'!$B4923,'Data Transformation'!$G$425:$G$8425),D4939))</f>
        <v/>
      </c>
      <c r="F4939" t="str">
        <f t="shared" si="615"/>
        <v/>
      </c>
      <c r="G4939">
        <f>Weighting!$H$19</f>
        <v>0</v>
      </c>
      <c r="H4939">
        <f t="array" ref="H4939">FREQUENCY(IF('Data Transformation'!$B$4:$B$8425=B4923,'Data Transformation'!$G$4:$G$8425),'Bin Analysis'!$B4939)</f>
        <v>19</v>
      </c>
      <c r="I4939">
        <f t="shared" si="616"/>
        <v>0</v>
      </c>
      <c r="J4939">
        <f t="shared" si="617"/>
        <v>0</v>
      </c>
      <c r="K4939">
        <f>J4939*Weighting!$W$19</f>
        <v>0</v>
      </c>
      <c r="M4939" s="14"/>
    </row>
    <row r="4940" spans="1:13" x14ac:dyDescent="0.25">
      <c r="A4940" s="32" t="str">
        <f>IF(Weighting!$P$20&gt;0,B4940,"")</f>
        <v/>
      </c>
      <c r="B4940">
        <f>Weighting!$C$20</f>
        <v>2.1550000000000002</v>
      </c>
      <c r="C4940">
        <f>Weighting!$F$20</f>
        <v>0</v>
      </c>
      <c r="D4940" t="b">
        <f>IF(C4940=1,'Data Transformation'!$G$3+0.5*'Data Transformation'!$W$25,IF(C4941=1,D4941-'Data Transformation'!$W$25,FALSE))</f>
        <v>0</v>
      </c>
      <c r="E4940" t="str">
        <f t="array" ref="E4940">IF(ISLOGICAL(D4940),"",FREQUENCY(IF('Data Transformation'!$B$425:$B$8425='Bin Analysis'!$B4923,'Data Transformation'!$G$425:$G$8425),D4940))</f>
        <v/>
      </c>
      <c r="F4940" t="str">
        <f t="shared" si="615"/>
        <v/>
      </c>
      <c r="G4940">
        <f>Weighting!$H$20</f>
        <v>0</v>
      </c>
      <c r="H4940">
        <f t="array" ref="H4940">FREQUENCY(IF('Data Transformation'!$B$4:$B$8425=B4923,'Data Transformation'!$G$4:$G$8425),'Bin Analysis'!$B4940)</f>
        <v>19</v>
      </c>
      <c r="I4940">
        <f t="shared" si="616"/>
        <v>0</v>
      </c>
      <c r="J4940">
        <f t="shared" si="617"/>
        <v>0</v>
      </c>
      <c r="K4940">
        <f>J4940*Weighting!$W$20</f>
        <v>0</v>
      </c>
      <c r="M4940" s="14"/>
    </row>
    <row r="4941" spans="1:13" x14ac:dyDescent="0.25">
      <c r="A4941" s="32" t="str">
        <f>IF(Weighting!$P$21&gt;0,B4941,"")</f>
        <v/>
      </c>
      <c r="B4941">
        <f>Weighting!$C$21</f>
        <v>2.2860000000000005</v>
      </c>
      <c r="C4941">
        <f>Weighting!$F$21</f>
        <v>0</v>
      </c>
      <c r="D4941" t="b">
        <f>IF(C4941=1,'Data Transformation'!$G$3+0.5*'Data Transformation'!$W$25,IF(C4942=1,D4942-'Data Transformation'!$W$25,FALSE))</f>
        <v>0</v>
      </c>
      <c r="E4941" t="str">
        <f t="array" ref="E4941">IF(ISLOGICAL(D4941),"",FREQUENCY(IF('Data Transformation'!$B$425:$B$8425='Bin Analysis'!$B4923,'Data Transformation'!$G$425:$G$8425),D4941))</f>
        <v/>
      </c>
      <c r="F4941" t="str">
        <f t="shared" si="615"/>
        <v/>
      </c>
      <c r="G4941">
        <f>Weighting!$H$21</f>
        <v>0</v>
      </c>
      <c r="H4941">
        <f t="array" ref="H4941">FREQUENCY(IF('Data Transformation'!$B$4:$B$8425=B4923,'Data Transformation'!$G$4:$G$8425),'Bin Analysis'!$B4941)</f>
        <v>19</v>
      </c>
      <c r="I4941">
        <f t="shared" si="616"/>
        <v>0</v>
      </c>
      <c r="J4941">
        <f t="shared" si="617"/>
        <v>0</v>
      </c>
      <c r="K4941">
        <f>J4941*Weighting!$W$21</f>
        <v>0</v>
      </c>
      <c r="M4941" s="14"/>
    </row>
    <row r="4942" spans="1:13" x14ac:dyDescent="0.25">
      <c r="A4942" s="32" t="str">
        <f>IF(Weighting!$P$22&gt;0,B4942,"")</f>
        <v/>
      </c>
      <c r="B4942">
        <f>Weighting!$C$22</f>
        <v>2.4170000000000007</v>
      </c>
      <c r="C4942">
        <f>Weighting!$F$22</f>
        <v>0</v>
      </c>
      <c r="D4942" t="b">
        <f>IF(C4942=1,'Data Transformation'!$G$3+0.5*'Data Transformation'!$W$25,IF(C4943=1,D4943-'Data Transformation'!$W$25,FALSE))</f>
        <v>0</v>
      </c>
      <c r="E4942" t="str">
        <f t="array" ref="E4942">IF(ISLOGICAL(D4942),"",FREQUENCY(IF('Data Transformation'!$B$425:$B$8425='Bin Analysis'!$B4923,'Data Transformation'!$G$425:$G$8425),D4942))</f>
        <v/>
      </c>
      <c r="F4942" t="str">
        <f t="shared" si="615"/>
        <v/>
      </c>
      <c r="G4942">
        <f>Weighting!$H$22</f>
        <v>0</v>
      </c>
      <c r="H4942">
        <f t="array" ref="H4942">FREQUENCY(IF('Data Transformation'!$B$4:$B$8425=B4923,'Data Transformation'!$G$4:$G$8425),'Bin Analysis'!$B4942)</f>
        <v>19</v>
      </c>
      <c r="I4942">
        <f t="shared" si="616"/>
        <v>0</v>
      </c>
      <c r="J4942">
        <f t="shared" si="617"/>
        <v>0</v>
      </c>
      <c r="K4942">
        <f>J4942*Weighting!$W$22</f>
        <v>0</v>
      </c>
      <c r="M4942" s="14"/>
    </row>
    <row r="4943" spans="1:13" x14ac:dyDescent="0.25">
      <c r="A4943" s="32" t="str">
        <f>IF(Weighting!$P$23&gt;0,B4943,"")</f>
        <v/>
      </c>
      <c r="B4943">
        <f>Weighting!$C$23</f>
        <v>2.5480000000000009</v>
      </c>
      <c r="C4943">
        <f>Weighting!$F$23</f>
        <v>0</v>
      </c>
      <c r="D4943" t="b">
        <f>IF(C4943=1,'Data Transformation'!$G$3+0.5*'Data Transformation'!$W$25,IF(C4944=1,D4944-'Data Transformation'!$W$25,FALSE))</f>
        <v>0</v>
      </c>
      <c r="E4943" t="str">
        <f t="array" ref="E4943">IF(ISLOGICAL(D4943),"",FREQUENCY(IF('Data Transformation'!$B$425:$B$8425='Bin Analysis'!$B4923,'Data Transformation'!$G$425:$G$8425),D4943))</f>
        <v/>
      </c>
      <c r="F4943" t="str">
        <f t="shared" si="615"/>
        <v/>
      </c>
      <c r="G4943">
        <f>Weighting!$H$23</f>
        <v>0</v>
      </c>
      <c r="H4943">
        <f t="array" ref="H4943">FREQUENCY(IF('Data Transformation'!$B$4:$B$8425=B4923,'Data Transformation'!$G$4:$G$8425),'Bin Analysis'!$B4943)</f>
        <v>19</v>
      </c>
      <c r="I4943">
        <f t="shared" si="616"/>
        <v>0</v>
      </c>
      <c r="J4943">
        <f t="shared" si="617"/>
        <v>0</v>
      </c>
      <c r="K4943">
        <f>J4943*Weighting!$W$23</f>
        <v>0</v>
      </c>
      <c r="M4943" s="14"/>
    </row>
    <row r="4944" spans="1:13" x14ac:dyDescent="0.25">
      <c r="A4944" s="32" t="str">
        <f>IF(Weighting!$P$24&gt;0,B4944,"")</f>
        <v/>
      </c>
      <c r="B4944">
        <f>Weighting!$C$24</f>
        <v>2.6790000000000012</v>
      </c>
      <c r="C4944">
        <f>Weighting!$F$24</f>
        <v>0</v>
      </c>
      <c r="D4944" t="b">
        <f>IF(C4944=1,'Data Transformation'!$G$3+0.5*'Data Transformation'!$W$25,IF(C4945=1,D4945-'Data Transformation'!$W$25,FALSE))</f>
        <v>0</v>
      </c>
      <c r="E4944" t="str">
        <f t="array" ref="E4944">IF(ISLOGICAL(D4944),"",FREQUENCY(IF('Data Transformation'!$B$425:$B$8425='Bin Analysis'!$B4923,'Data Transformation'!$G$425:$G$8425),D4944))</f>
        <v/>
      </c>
      <c r="F4944" t="str">
        <f t="shared" si="615"/>
        <v/>
      </c>
      <c r="G4944">
        <f>Weighting!$H$24</f>
        <v>0</v>
      </c>
      <c r="H4944">
        <f t="array" ref="H4944">FREQUENCY(IF('Data Transformation'!$B$4:$B$8425=B4923,'Data Transformation'!$G$4:$G$8425),'Bin Analysis'!$B4944)</f>
        <v>19</v>
      </c>
      <c r="I4944">
        <f t="shared" si="616"/>
        <v>0</v>
      </c>
      <c r="J4944">
        <f t="shared" si="617"/>
        <v>0</v>
      </c>
      <c r="K4944">
        <f>J4944*Weighting!$W$24</f>
        <v>0</v>
      </c>
      <c r="M4944" s="14"/>
    </row>
    <row r="4945" spans="1:25" x14ac:dyDescent="0.25">
      <c r="A4945" s="32" t="str">
        <f>IF(Weighting!$P$25&gt;0,B4945,"")</f>
        <v/>
      </c>
      <c r="B4945">
        <f>Weighting!$C$25</f>
        <v>2.8100000000000014</v>
      </c>
      <c r="C4945">
        <f>Weighting!$F$25</f>
        <v>0</v>
      </c>
      <c r="D4945" t="b">
        <f>IF(C4945=1,'Data Transformation'!$G$3+0.5*'Data Transformation'!$W$25,IF(C4946=1,D4946-'Data Transformation'!$W$25,FALSE))</f>
        <v>0</v>
      </c>
      <c r="E4945" t="str">
        <f t="array" ref="E4945">IF(ISLOGICAL(D4945),"",FREQUENCY(IF('Data Transformation'!$B$425:$B$8425='Bin Analysis'!$B4923,'Data Transformation'!$G$425:$G$8425),D4945))</f>
        <v/>
      </c>
      <c r="F4945" t="str">
        <f t="shared" si="615"/>
        <v/>
      </c>
      <c r="G4945">
        <f>Weighting!$H$25</f>
        <v>0</v>
      </c>
      <c r="H4945">
        <f t="array" ref="H4945">FREQUENCY(IF('Data Transformation'!$B$4:$B$8425=B4923,'Data Transformation'!$G$4:$G$8425),'Bin Analysis'!$B4945)</f>
        <v>19</v>
      </c>
      <c r="I4945">
        <f t="shared" si="616"/>
        <v>0</v>
      </c>
      <c r="J4945">
        <f t="shared" si="617"/>
        <v>0</v>
      </c>
      <c r="K4945">
        <f>J4945*Weighting!$W$25</f>
        <v>0</v>
      </c>
      <c r="M4945" s="14"/>
    </row>
    <row r="4946" spans="1:25" x14ac:dyDescent="0.25">
      <c r="O4946"/>
      <c r="P4946"/>
      <c r="Q4946"/>
      <c r="R4946"/>
    </row>
    <row r="4947" spans="1:25" ht="23.25" x14ac:dyDescent="0.35">
      <c r="A4947" s="21" t="s">
        <v>0</v>
      </c>
      <c r="B4947" s="21">
        <f>IFERROR(VLOOKUP(C4947,'Data Transformation'!$L$6:$M$426,2,FALSE),"")</f>
        <v>206</v>
      </c>
      <c r="C4947" s="21">
        <f>C4923+1</f>
        <v>206</v>
      </c>
      <c r="D4947" s="21"/>
      <c r="E4947" s="21"/>
      <c r="F4947" s="21"/>
      <c r="G4947" s="21"/>
      <c r="H4947" s="22"/>
      <c r="I4947" s="22"/>
      <c r="J4947" s="22"/>
      <c r="K4947" s="21"/>
      <c r="L4947" s="21">
        <f>B4947</f>
        <v>206</v>
      </c>
      <c r="M4947" s="23">
        <f>INDEX('Data Transformation'!$O$4:$O$424,MATCH($B4947,'Data Transformation'!$M$4:$M$424,0),MATCH($M$2,'Data Transformation'!$O$3,0))</f>
        <v>20</v>
      </c>
      <c r="N4947" s="27">
        <f>IF('Input and Summary Results'!$J$16="minimum",'Bin Analysis'!X4948/(M4947-1),'Bin Analysis'!Y4947/('Bin Analysis'!M4947-1))</f>
        <v>0</v>
      </c>
      <c r="O4947" s="27">
        <f>IF(M4947=FALSE,NA(),(VLOOKUP(1,C4950:K4969,4,FALSE))/(M4947-1))</f>
        <v>5.2631578947368418E-2</v>
      </c>
      <c r="P4947" s="27">
        <f>IF(M4947=FALSE,NA(),SUM(J4950:J4969)/Weighting!$S$5)</f>
        <v>0.6</v>
      </c>
      <c r="Q4947" s="27">
        <f>IF(M4947=FALSE,NA(),SUM(K4950:K4969)/Weighting!$S$6)</f>
        <v>0.52173913043478259</v>
      </c>
      <c r="R4947" s="27">
        <f>IF(M4947=FALSE,NA(),(VLOOKUP(1,G4950:K4969,3,FALSE))/(M4947-1))</f>
        <v>0.26315789473684209</v>
      </c>
      <c r="S4947" s="22" t="str">
        <f>IF(M4947=FALSE,NA(),IF(SUM(J4950:J4969)=2,"yes","no"))</f>
        <v>no</v>
      </c>
      <c r="X4947" s="2" cm="2">
        <f t="array" ref="X4947:X4948">FREQUENCY(IF('Data Transformation'!$B$425:$B$6424='Bin Analysis'!L4947,'Data Transformation'!$G$425:$G$6424),'Data Transformation'!$U$11)</f>
        <v>19</v>
      </c>
      <c r="Y4947" s="2" cm="2">
        <f t="array" ref="Y4947:Y4948">FREQUENCY(IF('Data Transformation'!$B$425:$B$6424='Bin Analysis'!L4947,'Data Transformation'!$G$425:$G$6424),'Data Transformation'!$U$12)</f>
        <v>18</v>
      </c>
    </row>
    <row r="4948" spans="1:25" x14ac:dyDescent="0.25">
      <c r="A4948" s="14" t="s">
        <v>67</v>
      </c>
      <c r="B4948" t="s">
        <v>47</v>
      </c>
      <c r="C4948" t="s">
        <v>5</v>
      </c>
      <c r="D4948" t="s">
        <v>100</v>
      </c>
      <c r="E4948" t="s">
        <v>101</v>
      </c>
      <c r="F4948" t="s">
        <v>102</v>
      </c>
      <c r="G4948" t="s">
        <v>70</v>
      </c>
      <c r="H4948" t="s">
        <v>31</v>
      </c>
      <c r="I4948" t="s">
        <v>32</v>
      </c>
      <c r="J4948" t="s">
        <v>46</v>
      </c>
      <c r="K4948" s="14" t="s">
        <v>45</v>
      </c>
      <c r="M4948" s="14"/>
      <c r="X4948" s="2">
        <v>0</v>
      </c>
      <c r="Y4948" s="2">
        <v>1</v>
      </c>
    </row>
    <row r="4949" spans="1:25" x14ac:dyDescent="0.25">
      <c r="A4949" s="32"/>
      <c r="D4949" t="b">
        <f>IF(C4949=1,'Data Transformation'!$G$3+0.5*'Data Transformation'!$W$25,IF(C4950=1,D4950-'Data Transformation'!$W$25,FALSE))</f>
        <v>0</v>
      </c>
      <c r="E4949" t="str">
        <f t="array" ref="E4949">IF(ISLOGICAL(D4949),"",FREQUENCY(IF('Data Transformation'!$B$425:$B$8425='Bin Analysis'!$B4947,'Data Transformation'!$G$425:$G$8425),D4949))</f>
        <v/>
      </c>
      <c r="F4949" t="str">
        <f>IF(ISLOGICAL(D4949),"",E4949-E4948)</f>
        <v/>
      </c>
      <c r="M4949" s="14"/>
    </row>
    <row r="4950" spans="1:25" x14ac:dyDescent="0.25">
      <c r="A4950" s="32">
        <f>IF(Weighting!$P$6&gt;0,B4950,"")</f>
        <v>0.32100000000000001</v>
      </c>
      <c r="B4950">
        <f>Weighting!$C$6</f>
        <v>0.32100000000000001</v>
      </c>
      <c r="C4950">
        <f>Weighting!$F$6</f>
        <v>0</v>
      </c>
      <c r="D4950" t="b">
        <f>IF(C4950=1,'Data Transformation'!$G$3+0.5*'Data Transformation'!$W$25,IF(C4951=1,D4951-'Data Transformation'!$W$25,FALSE))</f>
        <v>0</v>
      </c>
      <c r="E4950" t="str">
        <f t="array" ref="E4950">IF(ISLOGICAL(D4950),"",FREQUENCY(IF('Data Transformation'!$B$425:$B$8425='Bin Analysis'!$B4947,'Data Transformation'!$G$425:$G$8425),D4950))</f>
        <v/>
      </c>
      <c r="F4950" t="str">
        <f>IF(ISLOGICAL(D4950),"",E4950-E4949)</f>
        <v/>
      </c>
      <c r="G4950">
        <f>Weighting!$H$6</f>
        <v>1</v>
      </c>
      <c r="H4950">
        <f t="array" ref="H4950">FREQUENCY(IF('Data Transformation'!$B$4:$B$8425=B4947,'Data Transformation'!$G$4:$G$8425),'Bin Analysis'!$B4950)</f>
        <v>5</v>
      </c>
      <c r="I4950">
        <f>H4950-H4949</f>
        <v>5</v>
      </c>
      <c r="J4950">
        <f>IF(I4950=0,0,1)</f>
        <v>1</v>
      </c>
      <c r="K4950">
        <f>J4950*Weighting!$W$6</f>
        <v>1</v>
      </c>
      <c r="M4950" s="14"/>
    </row>
    <row r="4951" spans="1:25" x14ac:dyDescent="0.25">
      <c r="A4951" s="32">
        <f>IF(Weighting!$P$7&gt;0,B4951,"")</f>
        <v>0.45200000000000001</v>
      </c>
      <c r="B4951">
        <f>Weighting!$C$7</f>
        <v>0.45200000000000001</v>
      </c>
      <c r="C4951">
        <f>Weighting!$F$7</f>
        <v>0</v>
      </c>
      <c r="D4951" t="b">
        <f>IF(C4951=1,'Data Transformation'!$G$3+0.5*'Data Transformation'!$W$25,IF(C4952=1,D4952-'Data Transformation'!$W$25,FALSE))</f>
        <v>0</v>
      </c>
      <c r="E4951" t="str">
        <f t="array" ref="E4951">IF(ISLOGICAL(D4951),"",FREQUENCY(IF('Data Transformation'!$B$425:$B$8425='Bin Analysis'!$B4947,'Data Transformation'!$G$425:$G$8425),D4951))</f>
        <v/>
      </c>
      <c r="F4951" t="str">
        <f t="shared" ref="F4951:F4969" si="618">IF(ISLOGICAL(D4951),"",E4951-E4950)</f>
        <v/>
      </c>
      <c r="G4951">
        <f>Weighting!$H$7</f>
        <v>0</v>
      </c>
      <c r="H4951">
        <f t="array" ref="H4951">FREQUENCY(IF('Data Transformation'!$B$4:$B$8425=B4947,'Data Transformation'!$G$4:$G$8425),'Bin Analysis'!$B4951)</f>
        <v>8</v>
      </c>
      <c r="I4951">
        <f t="shared" ref="I4951:I4969" si="619">H4951-H4950</f>
        <v>3</v>
      </c>
      <c r="J4951">
        <f>IF(I4951=0,0,1)</f>
        <v>1</v>
      </c>
      <c r="K4951">
        <f>J4951*Weighting!$W$7</f>
        <v>2</v>
      </c>
      <c r="M4951" s="14"/>
    </row>
    <row r="4952" spans="1:25" x14ac:dyDescent="0.25">
      <c r="A4952" s="32">
        <f>IF(Weighting!$P$8&gt;0,B4952,"")</f>
        <v>0.58299999999999996</v>
      </c>
      <c r="B4952">
        <f>Weighting!$C$8</f>
        <v>0.58299999999999996</v>
      </c>
      <c r="C4952">
        <f>Weighting!$F$8</f>
        <v>0</v>
      </c>
      <c r="D4952" t="b">
        <f>IF(C4952=1,'Data Transformation'!$G$3+0.5*'Data Transformation'!$W$25,IF(C4953=1,D4953-'Data Transformation'!$W$25,FALSE))</f>
        <v>0</v>
      </c>
      <c r="E4952" t="str">
        <f t="array" ref="E4952">IF(ISLOGICAL(D4952),"",FREQUENCY(IF('Data Transformation'!$B$425:$B$8425='Bin Analysis'!$B4947,'Data Transformation'!$G$425:$G$8425),D4952))</f>
        <v/>
      </c>
      <c r="F4952" t="str">
        <f t="shared" si="618"/>
        <v/>
      </c>
      <c r="G4952">
        <f>Weighting!$H$8</f>
        <v>0</v>
      </c>
      <c r="H4952">
        <f t="array" ref="H4952">FREQUENCY(IF('Data Transformation'!$B$4:$B$8425=B4947,'Data Transformation'!$G$4:$G$8425),'Bin Analysis'!$B4952)</f>
        <v>12</v>
      </c>
      <c r="I4952">
        <f t="shared" si="619"/>
        <v>4</v>
      </c>
      <c r="J4952">
        <f t="shared" ref="J4952:J4969" si="620">IF(I4952=0,0,1)</f>
        <v>1</v>
      </c>
      <c r="K4952">
        <f>J4952*Weighting!$W$8</f>
        <v>3</v>
      </c>
      <c r="M4952" s="14"/>
    </row>
    <row r="4953" spans="1:25" x14ac:dyDescent="0.25">
      <c r="A4953" s="32">
        <f>IF(Weighting!$P$9&gt;0,B4953,"")</f>
        <v>0.71399999999999997</v>
      </c>
      <c r="B4953" s="50">
        <f>Weighting!$C$9</f>
        <v>0.71399999999999997</v>
      </c>
      <c r="C4953">
        <f>Weighting!$F$9</f>
        <v>0</v>
      </c>
      <c r="D4953" t="b">
        <f>IF(C4953=1,'Data Transformation'!$G$3+0.5*'Data Transformation'!$W$25,IF(C4954=1,D4954-'Data Transformation'!$W$25,FALSE))</f>
        <v>0</v>
      </c>
      <c r="E4953" t="str">
        <f t="array" ref="E4953">IF(ISLOGICAL(D4953),"",FREQUENCY(IF('Data Transformation'!$B$425:$B$8425='Bin Analysis'!$B4947,'Data Transformation'!$G$425:$G$8425),D4953))</f>
        <v/>
      </c>
      <c r="F4953" t="str">
        <f t="shared" si="618"/>
        <v/>
      </c>
      <c r="G4953">
        <f>Weighting!$H$9</f>
        <v>0</v>
      </c>
      <c r="H4953">
        <f t="array" ref="H4953">FREQUENCY(IF('Data Transformation'!$B$4:$B$8425=B4947,'Data Transformation'!$G$4:$G$8425),'Bin Analysis'!$B4953)</f>
        <v>18</v>
      </c>
      <c r="I4953">
        <f t="shared" si="619"/>
        <v>6</v>
      </c>
      <c r="J4953">
        <f t="shared" si="620"/>
        <v>1</v>
      </c>
      <c r="K4953">
        <f>J4953*Weighting!$W$9</f>
        <v>3</v>
      </c>
      <c r="M4953" s="14"/>
    </row>
    <row r="4954" spans="1:25" x14ac:dyDescent="0.25">
      <c r="A4954" s="32">
        <f>IF(Weighting!$P$10&gt;0,B4954,"")</f>
        <v>0.84499999999999997</v>
      </c>
      <c r="B4954">
        <f>Weighting!$C$10</f>
        <v>0.84499999999999997</v>
      </c>
      <c r="C4954">
        <f>Weighting!$F$10</f>
        <v>0</v>
      </c>
      <c r="D4954" t="b">
        <f>IF(C4954=1,'Data Transformation'!$G$3+0.5*'Data Transformation'!$W$25,IF(C4955=1,D4955-'Data Transformation'!$W$25,FALSE))</f>
        <v>0</v>
      </c>
      <c r="E4954" t="str">
        <f t="array" ref="E4954">IF(ISLOGICAL(D4954),"",FREQUENCY(IF('Data Transformation'!$B$425:$B$8425='Bin Analysis'!$B4947,'Data Transformation'!$G$425:$G$8425),D4954))</f>
        <v/>
      </c>
      <c r="F4954" t="str">
        <f t="shared" si="618"/>
        <v/>
      </c>
      <c r="G4954">
        <f>Weighting!$H$10</f>
        <v>0</v>
      </c>
      <c r="H4954">
        <f t="array" ref="H4954">FREQUENCY(IF('Data Transformation'!$B$4:$B$8425=B4947,'Data Transformation'!$G$4:$G$8425),'Bin Analysis'!$B4954)</f>
        <v>18</v>
      </c>
      <c r="I4954">
        <f t="shared" si="619"/>
        <v>0</v>
      </c>
      <c r="J4954">
        <f t="shared" si="620"/>
        <v>0</v>
      </c>
      <c r="K4954">
        <f>J4954*Weighting!$W$10</f>
        <v>0</v>
      </c>
      <c r="M4954" s="14"/>
    </row>
    <row r="4955" spans="1:25" x14ac:dyDescent="0.25">
      <c r="A4955" s="32">
        <f>IF(Weighting!$P$11&gt;0,B4955,"")</f>
        <v>0.97599999999999998</v>
      </c>
      <c r="B4955">
        <f>Weighting!$C$11</f>
        <v>0.97599999999999998</v>
      </c>
      <c r="C4955">
        <f>Weighting!$F$11</f>
        <v>0</v>
      </c>
      <c r="D4955">
        <f>IF(C4955=1,'Data Transformation'!$G$3+0.5*'Data Transformation'!$W$25,IF(C4956=1,D4956-'Data Transformation'!$W$25,FALSE))</f>
        <v>0.86899999999999999</v>
      </c>
      <c r="E4955">
        <f t="array" ref="E4955">IF(ISLOGICAL(D4955),"",FREQUENCY(IF('Data Transformation'!$B$425:$B$8425='Bin Analysis'!$B4947,'Data Transformation'!$G$425:$G$8425),D4955))</f>
        <v>18</v>
      </c>
      <c r="F4955" t="e">
        <f t="shared" si="618"/>
        <v>#VALUE!</v>
      </c>
      <c r="G4955">
        <f>Weighting!$H$11</f>
        <v>0</v>
      </c>
      <c r="H4955">
        <f t="array" ref="H4955">FREQUENCY(IF('Data Transformation'!$B$4:$B$8425=B4947,'Data Transformation'!$G$4:$G$8425),'Bin Analysis'!$B4955)</f>
        <v>19</v>
      </c>
      <c r="I4955">
        <f t="shared" si="619"/>
        <v>1</v>
      </c>
      <c r="J4955">
        <f t="shared" si="620"/>
        <v>1</v>
      </c>
      <c r="K4955">
        <f>J4955*Weighting!$W$11</f>
        <v>2</v>
      </c>
      <c r="M4955" s="14"/>
    </row>
    <row r="4956" spans="1:25" x14ac:dyDescent="0.25">
      <c r="A4956" s="32">
        <f>IF(Weighting!$P$12&gt;0,B4956,"")</f>
        <v>1.107</v>
      </c>
      <c r="B4956">
        <f>Weighting!$C$12</f>
        <v>1.107</v>
      </c>
      <c r="C4956">
        <f>Weighting!$F$12</f>
        <v>1</v>
      </c>
      <c r="D4956">
        <f>IF(C4956=1,'Data Transformation'!$G$3+0.5*'Data Transformation'!$W$25,IF(C4957=1,D4957-'Data Transformation'!$W$25,FALSE))</f>
        <v>1.131</v>
      </c>
      <c r="E4956">
        <f t="array" ref="E4956">IF(ISLOGICAL(D4956),"",FREQUENCY(IF('Data Transformation'!$B$425:$B$8425='Bin Analysis'!$B4947,'Data Transformation'!$G$425:$G$8425),D4956))</f>
        <v>19</v>
      </c>
      <c r="F4956">
        <f t="shared" si="618"/>
        <v>1</v>
      </c>
      <c r="G4956">
        <f>Weighting!$H$12</f>
        <v>0</v>
      </c>
      <c r="H4956">
        <f t="array" ref="H4956">FREQUENCY(IF('Data Transformation'!$B$4:$B$8425=B4947,'Data Transformation'!$G$4:$G$8425),'Bin Analysis'!$B4956)</f>
        <v>20</v>
      </c>
      <c r="I4956">
        <f t="shared" si="619"/>
        <v>1</v>
      </c>
      <c r="J4956">
        <f t="shared" si="620"/>
        <v>1</v>
      </c>
      <c r="K4956">
        <f>J4956*Weighting!$W$12</f>
        <v>1</v>
      </c>
      <c r="M4956" s="14"/>
    </row>
    <row r="4957" spans="1:25" x14ac:dyDescent="0.25">
      <c r="A4957" s="32">
        <f>IF(Weighting!$P$13&gt;0,B4957,"")</f>
        <v>1.238</v>
      </c>
      <c r="B4957">
        <f>Weighting!$C$13</f>
        <v>1.238</v>
      </c>
      <c r="C4957">
        <f>Weighting!$F$13</f>
        <v>0</v>
      </c>
      <c r="D4957" t="b">
        <f>IF(C4957=1,'Data Transformation'!$G$3+0.5*'Data Transformation'!$W$25,IF(C4958=1,D4958-'Data Transformation'!$W$25,FALSE))</f>
        <v>0</v>
      </c>
      <c r="E4957" t="str">
        <f t="array" ref="E4957">IF(ISLOGICAL(D4957),"",FREQUENCY(IF('Data Transformation'!$B$425:$B$8425='Bin Analysis'!$B4947,'Data Transformation'!$G$425:$G$8425),D4957))</f>
        <v/>
      </c>
      <c r="F4957" t="str">
        <f t="shared" si="618"/>
        <v/>
      </c>
      <c r="G4957">
        <f>Weighting!$H$13</f>
        <v>0</v>
      </c>
      <c r="H4957">
        <f t="array" ref="H4957">FREQUENCY(IF('Data Transformation'!$B$4:$B$8425=B4947,'Data Transformation'!$G$4:$G$8425),'Bin Analysis'!$B4957)</f>
        <v>20</v>
      </c>
      <c r="I4957">
        <f t="shared" si="619"/>
        <v>0</v>
      </c>
      <c r="J4957">
        <f t="shared" si="620"/>
        <v>0</v>
      </c>
      <c r="K4957">
        <f>J4957*Weighting!$W$13</f>
        <v>0</v>
      </c>
      <c r="M4957" s="14"/>
    </row>
    <row r="4958" spans="1:25" x14ac:dyDescent="0.25">
      <c r="A4958" s="32">
        <f>IF(Weighting!$P$14&gt;0,B4958,"")</f>
        <v>1.369</v>
      </c>
      <c r="B4958">
        <f>Weighting!$C$14</f>
        <v>1.369</v>
      </c>
      <c r="C4958">
        <f>Weighting!$F$14</f>
        <v>0</v>
      </c>
      <c r="D4958" t="b">
        <f>IF(C4958=1,'Data Transformation'!$G$3+0.5*'Data Transformation'!$W$25,IF(C4959=1,D4959-'Data Transformation'!$W$25,FALSE))</f>
        <v>0</v>
      </c>
      <c r="E4958" t="str">
        <f t="array" ref="E4958">IF(ISLOGICAL(D4958),"",FREQUENCY(IF('Data Transformation'!$B$425:$B$8425='Bin Analysis'!$B4947,'Data Transformation'!$G$425:$G$8425),D4958))</f>
        <v/>
      </c>
      <c r="F4958" t="str">
        <f t="shared" si="618"/>
        <v/>
      </c>
      <c r="G4958">
        <f>Weighting!$H$14</f>
        <v>0</v>
      </c>
      <c r="H4958">
        <f t="array" ref="H4958">FREQUENCY(IF('Data Transformation'!$B$4:$B$8425=B4947,'Data Transformation'!$G$4:$G$8425),'Bin Analysis'!$B4958)</f>
        <v>20</v>
      </c>
      <c r="I4958">
        <f t="shared" si="619"/>
        <v>0</v>
      </c>
      <c r="J4958">
        <f t="shared" si="620"/>
        <v>0</v>
      </c>
      <c r="K4958">
        <f>J4958*Weighting!$W$14</f>
        <v>0</v>
      </c>
      <c r="M4958" s="14"/>
    </row>
    <row r="4959" spans="1:25" x14ac:dyDescent="0.25">
      <c r="A4959" s="32">
        <f>IF(Weighting!$P$15&gt;0,B4959,"")</f>
        <v>1.5000009999999999</v>
      </c>
      <c r="B4959">
        <f>Weighting!$C$15</f>
        <v>1.5000009999999999</v>
      </c>
      <c r="C4959">
        <f>Weighting!$F$15</f>
        <v>0</v>
      </c>
      <c r="D4959" t="b">
        <f>IF(C4959=1,'Data Transformation'!$G$3+0.5*'Data Transformation'!$W$25,IF(C4960=1,D4960-'Data Transformation'!$W$25,FALSE))</f>
        <v>0</v>
      </c>
      <c r="E4959" t="str">
        <f t="array" ref="E4959">IF(ISLOGICAL(D4959),"",FREQUENCY(IF('Data Transformation'!$B$425:$B$8425='Bin Analysis'!$B4947,'Data Transformation'!$G$425:$G$8425),D4959))</f>
        <v/>
      </c>
      <c r="F4959" t="str">
        <f t="shared" si="618"/>
        <v/>
      </c>
      <c r="G4959">
        <f>Weighting!$H$15</f>
        <v>0</v>
      </c>
      <c r="H4959">
        <f t="array" ref="H4959">FREQUENCY(IF('Data Transformation'!$B$4:$B$8425=B4947,'Data Transformation'!$G$4:$G$8425),'Bin Analysis'!$B4959)</f>
        <v>20</v>
      </c>
      <c r="I4959">
        <f t="shared" si="619"/>
        <v>0</v>
      </c>
      <c r="J4959">
        <f t="shared" si="620"/>
        <v>0</v>
      </c>
      <c r="K4959">
        <f>J4959*Weighting!$W$15</f>
        <v>0</v>
      </c>
      <c r="M4959" s="14"/>
    </row>
    <row r="4960" spans="1:25" x14ac:dyDescent="0.25">
      <c r="A4960" s="32" t="str">
        <f>IF(Weighting!$P$16&gt;0,B4960,"")</f>
        <v/>
      </c>
      <c r="B4960">
        <f>Weighting!$C$16</f>
        <v>1.631</v>
      </c>
      <c r="C4960">
        <f>Weighting!$F$16</f>
        <v>0</v>
      </c>
      <c r="D4960" t="b">
        <f>IF(C4960=1,'Data Transformation'!$G$3+0.5*'Data Transformation'!$W$25,IF(C4961=1,D4961-'Data Transformation'!$W$25,FALSE))</f>
        <v>0</v>
      </c>
      <c r="E4960" t="str">
        <f t="array" ref="E4960">IF(ISLOGICAL(D4960),"",FREQUENCY(IF('Data Transformation'!$B$425:$B$8425='Bin Analysis'!$B4947,'Data Transformation'!$G$425:$G$8425),D4960))</f>
        <v/>
      </c>
      <c r="F4960" t="str">
        <f t="shared" si="618"/>
        <v/>
      </c>
      <c r="G4960">
        <f>Weighting!$H$16</f>
        <v>0</v>
      </c>
      <c r="H4960">
        <f t="array" ref="H4960">FREQUENCY(IF('Data Transformation'!$B$4:$B$8425=B4947,'Data Transformation'!$G$4:$G$8425),'Bin Analysis'!$B4960)</f>
        <v>20</v>
      </c>
      <c r="I4960">
        <f t="shared" si="619"/>
        <v>0</v>
      </c>
      <c r="J4960">
        <f t="shared" si="620"/>
        <v>0</v>
      </c>
      <c r="K4960">
        <f>J4960*Weighting!$W$16</f>
        <v>0</v>
      </c>
      <c r="M4960" s="14"/>
    </row>
    <row r="4961" spans="1:25" x14ac:dyDescent="0.25">
      <c r="A4961" s="32" t="str">
        <f>IF(Weighting!$P$17&gt;0,B4961,"")</f>
        <v/>
      </c>
      <c r="B4961">
        <f>Weighting!$C$17</f>
        <v>1.762</v>
      </c>
      <c r="C4961">
        <f>Weighting!$F$17</f>
        <v>0</v>
      </c>
      <c r="D4961" t="b">
        <f>IF(C4961=1,'Data Transformation'!$G$3+0.5*'Data Transformation'!$W$25,IF(C4962=1,D4962-'Data Transformation'!$W$25,FALSE))</f>
        <v>0</v>
      </c>
      <c r="E4961" t="str">
        <f t="array" ref="E4961">IF(ISLOGICAL(D4961),"",FREQUENCY(IF('Data Transformation'!$B$425:$B$8425='Bin Analysis'!$B4947,'Data Transformation'!$G$425:$G$8425),D4961))</f>
        <v/>
      </c>
      <c r="F4961" t="str">
        <f t="shared" si="618"/>
        <v/>
      </c>
      <c r="G4961">
        <f>Weighting!$H$17</f>
        <v>0</v>
      </c>
      <c r="H4961">
        <f t="array" ref="H4961">FREQUENCY(IF('Data Transformation'!$B$4:$B$8425=B4947,'Data Transformation'!$G$4:$G$8425),'Bin Analysis'!$B4961)</f>
        <v>20</v>
      </c>
      <c r="I4961">
        <f t="shared" si="619"/>
        <v>0</v>
      </c>
      <c r="J4961">
        <f t="shared" si="620"/>
        <v>0</v>
      </c>
      <c r="K4961">
        <f>J4961*Weighting!$W$17</f>
        <v>0</v>
      </c>
      <c r="M4961" s="14"/>
    </row>
    <row r="4962" spans="1:25" x14ac:dyDescent="0.25">
      <c r="A4962" s="32" t="str">
        <f>IF(Weighting!$P$18&gt;0,B4962,"")</f>
        <v/>
      </c>
      <c r="B4962">
        <f>Weighting!$C$18</f>
        <v>1.893</v>
      </c>
      <c r="C4962">
        <f>Weighting!$F$18</f>
        <v>0</v>
      </c>
      <c r="D4962" t="b">
        <f>IF(C4962=1,'Data Transformation'!$G$3+0.5*'Data Transformation'!$W$25,IF(C4963=1,D4963-'Data Transformation'!$W$25,FALSE))</f>
        <v>0</v>
      </c>
      <c r="E4962" t="str">
        <f t="array" ref="E4962">IF(ISLOGICAL(D4962),"",FREQUENCY(IF('Data Transformation'!$B$425:$B$8425='Bin Analysis'!$B4947,'Data Transformation'!$G$425:$G$8425),D4962))</f>
        <v/>
      </c>
      <c r="F4962" t="str">
        <f t="shared" si="618"/>
        <v/>
      </c>
      <c r="G4962">
        <f>Weighting!$H$18</f>
        <v>0</v>
      </c>
      <c r="H4962">
        <f t="array" ref="H4962">FREQUENCY(IF('Data Transformation'!$B$4:$B$8425=B4947,'Data Transformation'!$G$4:$G$8425),'Bin Analysis'!$B4962)</f>
        <v>20</v>
      </c>
      <c r="I4962">
        <f t="shared" si="619"/>
        <v>0</v>
      </c>
      <c r="J4962">
        <f t="shared" si="620"/>
        <v>0</v>
      </c>
      <c r="K4962">
        <f>J4962*Weighting!$W$18</f>
        <v>0</v>
      </c>
      <c r="M4962" s="14"/>
    </row>
    <row r="4963" spans="1:25" x14ac:dyDescent="0.25">
      <c r="A4963" s="32" t="str">
        <f>IF(Weighting!$P$19&gt;0,B4963,"")</f>
        <v/>
      </c>
      <c r="B4963">
        <f>Weighting!$C$19</f>
        <v>2.024</v>
      </c>
      <c r="C4963">
        <f>Weighting!$F$19</f>
        <v>0</v>
      </c>
      <c r="D4963" t="b">
        <f>IF(C4963=1,'Data Transformation'!$G$3+0.5*'Data Transformation'!$W$25,IF(C4964=1,D4964-'Data Transformation'!$W$25,FALSE))</f>
        <v>0</v>
      </c>
      <c r="E4963" t="str">
        <f t="array" ref="E4963">IF(ISLOGICAL(D4963),"",FREQUENCY(IF('Data Transformation'!$B$425:$B$8425='Bin Analysis'!$B4947,'Data Transformation'!$G$425:$G$8425),D4963))</f>
        <v/>
      </c>
      <c r="F4963" t="str">
        <f t="shared" si="618"/>
        <v/>
      </c>
      <c r="G4963">
        <f>Weighting!$H$19</f>
        <v>0</v>
      </c>
      <c r="H4963">
        <f t="array" ref="H4963">FREQUENCY(IF('Data Transformation'!$B$4:$B$8425=B4947,'Data Transformation'!$G$4:$G$8425),'Bin Analysis'!$B4963)</f>
        <v>20</v>
      </c>
      <c r="I4963">
        <f t="shared" si="619"/>
        <v>0</v>
      </c>
      <c r="J4963">
        <f t="shared" si="620"/>
        <v>0</v>
      </c>
      <c r="K4963">
        <f>J4963*Weighting!$W$19</f>
        <v>0</v>
      </c>
      <c r="M4963" s="14"/>
    </row>
    <row r="4964" spans="1:25" x14ac:dyDescent="0.25">
      <c r="A4964" s="32" t="str">
        <f>IF(Weighting!$P$20&gt;0,B4964,"")</f>
        <v/>
      </c>
      <c r="B4964">
        <f>Weighting!$C$20</f>
        <v>2.1550000000000002</v>
      </c>
      <c r="C4964">
        <f>Weighting!$F$20</f>
        <v>0</v>
      </c>
      <c r="D4964" t="b">
        <f>IF(C4964=1,'Data Transformation'!$G$3+0.5*'Data Transformation'!$W$25,IF(C4965=1,D4965-'Data Transformation'!$W$25,FALSE))</f>
        <v>0</v>
      </c>
      <c r="E4964" t="str">
        <f t="array" ref="E4964">IF(ISLOGICAL(D4964),"",FREQUENCY(IF('Data Transformation'!$B$425:$B$8425='Bin Analysis'!$B4947,'Data Transformation'!$G$425:$G$8425),D4964))</f>
        <v/>
      </c>
      <c r="F4964" t="str">
        <f t="shared" si="618"/>
        <v/>
      </c>
      <c r="G4964">
        <f>Weighting!$H$20</f>
        <v>0</v>
      </c>
      <c r="H4964">
        <f t="array" ref="H4964">FREQUENCY(IF('Data Transformation'!$B$4:$B$8425=B4947,'Data Transformation'!$G$4:$G$8425),'Bin Analysis'!$B4964)</f>
        <v>20</v>
      </c>
      <c r="I4964">
        <f t="shared" si="619"/>
        <v>0</v>
      </c>
      <c r="J4964">
        <f t="shared" si="620"/>
        <v>0</v>
      </c>
      <c r="K4964">
        <f>J4964*Weighting!$W$20</f>
        <v>0</v>
      </c>
      <c r="M4964" s="14"/>
    </row>
    <row r="4965" spans="1:25" x14ac:dyDescent="0.25">
      <c r="A4965" s="32" t="str">
        <f>IF(Weighting!$P$21&gt;0,B4965,"")</f>
        <v/>
      </c>
      <c r="B4965">
        <f>Weighting!$C$21</f>
        <v>2.2860000000000005</v>
      </c>
      <c r="C4965">
        <f>Weighting!$F$21</f>
        <v>0</v>
      </c>
      <c r="D4965" t="b">
        <f>IF(C4965=1,'Data Transformation'!$G$3+0.5*'Data Transformation'!$W$25,IF(C4966=1,D4966-'Data Transformation'!$W$25,FALSE))</f>
        <v>0</v>
      </c>
      <c r="E4965" t="str">
        <f t="array" ref="E4965">IF(ISLOGICAL(D4965),"",FREQUENCY(IF('Data Transformation'!$B$425:$B$8425='Bin Analysis'!$B4947,'Data Transformation'!$G$425:$G$8425),D4965))</f>
        <v/>
      </c>
      <c r="F4965" t="str">
        <f t="shared" si="618"/>
        <v/>
      </c>
      <c r="G4965">
        <f>Weighting!$H$21</f>
        <v>0</v>
      </c>
      <c r="H4965">
        <f t="array" ref="H4965">FREQUENCY(IF('Data Transformation'!$B$4:$B$8425=B4947,'Data Transformation'!$G$4:$G$8425),'Bin Analysis'!$B4965)</f>
        <v>20</v>
      </c>
      <c r="I4965">
        <f t="shared" si="619"/>
        <v>0</v>
      </c>
      <c r="J4965">
        <f t="shared" si="620"/>
        <v>0</v>
      </c>
      <c r="K4965">
        <f>J4965*Weighting!$W$21</f>
        <v>0</v>
      </c>
      <c r="M4965" s="14"/>
    </row>
    <row r="4966" spans="1:25" x14ac:dyDescent="0.25">
      <c r="A4966" s="32" t="str">
        <f>IF(Weighting!$P$22&gt;0,B4966,"")</f>
        <v/>
      </c>
      <c r="B4966">
        <f>Weighting!$C$22</f>
        <v>2.4170000000000007</v>
      </c>
      <c r="C4966">
        <f>Weighting!$F$22</f>
        <v>0</v>
      </c>
      <c r="D4966" t="b">
        <f>IF(C4966=1,'Data Transformation'!$G$3+0.5*'Data Transformation'!$W$25,IF(C4967=1,D4967-'Data Transformation'!$W$25,FALSE))</f>
        <v>0</v>
      </c>
      <c r="E4966" t="str">
        <f t="array" ref="E4966">IF(ISLOGICAL(D4966),"",FREQUENCY(IF('Data Transformation'!$B$425:$B$8425='Bin Analysis'!$B4947,'Data Transformation'!$G$425:$G$8425),D4966))</f>
        <v/>
      </c>
      <c r="F4966" t="str">
        <f t="shared" si="618"/>
        <v/>
      </c>
      <c r="G4966">
        <f>Weighting!$H$22</f>
        <v>0</v>
      </c>
      <c r="H4966">
        <f t="array" ref="H4966">FREQUENCY(IF('Data Transformation'!$B$4:$B$8425=B4947,'Data Transformation'!$G$4:$G$8425),'Bin Analysis'!$B4966)</f>
        <v>20</v>
      </c>
      <c r="I4966">
        <f t="shared" si="619"/>
        <v>0</v>
      </c>
      <c r="J4966">
        <f t="shared" si="620"/>
        <v>0</v>
      </c>
      <c r="K4966">
        <f>J4966*Weighting!$W$22</f>
        <v>0</v>
      </c>
      <c r="M4966" s="14"/>
    </row>
    <row r="4967" spans="1:25" x14ac:dyDescent="0.25">
      <c r="A4967" s="32" t="str">
        <f>IF(Weighting!$P$23&gt;0,B4967,"")</f>
        <v/>
      </c>
      <c r="B4967">
        <f>Weighting!$C$23</f>
        <v>2.5480000000000009</v>
      </c>
      <c r="C4967">
        <f>Weighting!$F$23</f>
        <v>0</v>
      </c>
      <c r="D4967" t="b">
        <f>IF(C4967=1,'Data Transformation'!$G$3+0.5*'Data Transformation'!$W$25,IF(C4968=1,D4968-'Data Transformation'!$W$25,FALSE))</f>
        <v>0</v>
      </c>
      <c r="E4967" t="str">
        <f t="array" ref="E4967">IF(ISLOGICAL(D4967),"",FREQUENCY(IF('Data Transformation'!$B$425:$B$8425='Bin Analysis'!$B4947,'Data Transformation'!$G$425:$G$8425),D4967))</f>
        <v/>
      </c>
      <c r="F4967" t="str">
        <f t="shared" si="618"/>
        <v/>
      </c>
      <c r="G4967">
        <f>Weighting!$H$23</f>
        <v>0</v>
      </c>
      <c r="H4967">
        <f t="array" ref="H4967">FREQUENCY(IF('Data Transformation'!$B$4:$B$8425=B4947,'Data Transformation'!$G$4:$G$8425),'Bin Analysis'!$B4967)</f>
        <v>20</v>
      </c>
      <c r="I4967">
        <f t="shared" si="619"/>
        <v>0</v>
      </c>
      <c r="J4967">
        <f t="shared" si="620"/>
        <v>0</v>
      </c>
      <c r="K4967">
        <f>J4967*Weighting!$W$23</f>
        <v>0</v>
      </c>
      <c r="M4967" s="14"/>
    </row>
    <row r="4968" spans="1:25" x14ac:dyDescent="0.25">
      <c r="A4968" s="32" t="str">
        <f>IF(Weighting!$P$24&gt;0,B4968,"")</f>
        <v/>
      </c>
      <c r="B4968">
        <f>Weighting!$C$24</f>
        <v>2.6790000000000012</v>
      </c>
      <c r="C4968">
        <f>Weighting!$F$24</f>
        <v>0</v>
      </c>
      <c r="D4968" t="b">
        <f>IF(C4968=1,'Data Transformation'!$G$3+0.5*'Data Transformation'!$W$25,IF(C4969=1,D4969-'Data Transformation'!$W$25,FALSE))</f>
        <v>0</v>
      </c>
      <c r="E4968" t="str">
        <f t="array" ref="E4968">IF(ISLOGICAL(D4968),"",FREQUENCY(IF('Data Transformation'!$B$425:$B$8425='Bin Analysis'!$B4947,'Data Transformation'!$G$425:$G$8425),D4968))</f>
        <v/>
      </c>
      <c r="F4968" t="str">
        <f t="shared" si="618"/>
        <v/>
      </c>
      <c r="G4968">
        <f>Weighting!$H$24</f>
        <v>0</v>
      </c>
      <c r="H4968">
        <f t="array" ref="H4968">FREQUENCY(IF('Data Transformation'!$B$4:$B$8425=B4947,'Data Transformation'!$G$4:$G$8425),'Bin Analysis'!$B4968)</f>
        <v>20</v>
      </c>
      <c r="I4968">
        <f t="shared" si="619"/>
        <v>0</v>
      </c>
      <c r="J4968">
        <f t="shared" si="620"/>
        <v>0</v>
      </c>
      <c r="K4968">
        <f>J4968*Weighting!$W$24</f>
        <v>0</v>
      </c>
      <c r="M4968" s="14"/>
    </row>
    <row r="4969" spans="1:25" x14ac:dyDescent="0.25">
      <c r="A4969" s="32" t="str">
        <f>IF(Weighting!$P$25&gt;0,B4969,"")</f>
        <v/>
      </c>
      <c r="B4969">
        <f>Weighting!$C$25</f>
        <v>2.8100000000000014</v>
      </c>
      <c r="C4969">
        <f>Weighting!$F$25</f>
        <v>0</v>
      </c>
      <c r="D4969" t="b">
        <f>IF(C4969=1,'Data Transformation'!$G$3+0.5*'Data Transformation'!$W$25,IF(C4970=1,D4970-'Data Transformation'!$W$25,FALSE))</f>
        <v>0</v>
      </c>
      <c r="E4969" t="str">
        <f t="array" ref="E4969">IF(ISLOGICAL(D4969),"",FREQUENCY(IF('Data Transformation'!$B$425:$B$8425='Bin Analysis'!$B4947,'Data Transformation'!$G$425:$G$8425),D4969))</f>
        <v/>
      </c>
      <c r="F4969" t="str">
        <f t="shared" si="618"/>
        <v/>
      </c>
      <c r="G4969">
        <f>Weighting!$H$25</f>
        <v>0</v>
      </c>
      <c r="H4969">
        <f t="array" ref="H4969">FREQUENCY(IF('Data Transformation'!$B$4:$B$8425=B4947,'Data Transformation'!$G$4:$G$8425),'Bin Analysis'!$B4969)</f>
        <v>20</v>
      </c>
      <c r="I4969">
        <f t="shared" si="619"/>
        <v>0</v>
      </c>
      <c r="J4969">
        <f t="shared" si="620"/>
        <v>0</v>
      </c>
      <c r="K4969">
        <f>J4969*Weighting!$W$25</f>
        <v>0</v>
      </c>
      <c r="M4969" s="14"/>
    </row>
    <row r="4970" spans="1:25" x14ac:dyDescent="0.25">
      <c r="A4970" s="32"/>
      <c r="M4970" s="14"/>
    </row>
    <row r="4971" spans="1:25" ht="23.25" x14ac:dyDescent="0.35">
      <c r="A4971" s="21" t="s">
        <v>0</v>
      </c>
      <c r="B4971" s="21">
        <f>IFERROR(VLOOKUP(C4971,'Data Transformation'!$L$6:$M$426,2,FALSE),"")</f>
        <v>207</v>
      </c>
      <c r="C4971" s="21">
        <f>C4947+1</f>
        <v>207</v>
      </c>
      <c r="D4971" s="21"/>
      <c r="E4971" s="21"/>
      <c r="F4971" s="21"/>
      <c r="G4971" s="21"/>
      <c r="H4971" s="22"/>
      <c r="I4971" s="22"/>
      <c r="J4971" s="22"/>
      <c r="K4971" s="21"/>
      <c r="L4971" s="21">
        <f>B4971</f>
        <v>207</v>
      </c>
      <c r="M4971" s="23">
        <f>INDEX('Data Transformation'!$O$4:$O$424,MATCH($B4971,'Data Transformation'!$M$4:$M$424,0),MATCH($M$2,'Data Transformation'!$O$3,0))</f>
        <v>17</v>
      </c>
      <c r="N4971" s="27">
        <f>IF('Input and Summary Results'!$J$16="minimum",'Bin Analysis'!X4972/(M4971-1),'Bin Analysis'!Y4971/('Bin Analysis'!M4971-1))</f>
        <v>0</v>
      </c>
      <c r="O4971" s="27">
        <f>IF(M4971=FALSE,NA(),(VLOOKUP(1,C4974:K4993,4,FALSE))/(M4971-1))</f>
        <v>0.125</v>
      </c>
      <c r="P4971" s="27">
        <f>IF(M4971=FALSE,NA(),SUM(J4974:J4993)/Weighting!$S$5)</f>
        <v>0.7</v>
      </c>
      <c r="Q4971" s="27">
        <f>IF(M4971=FALSE,NA(),SUM(K4974:K4993)/Weighting!$S$6)</f>
        <v>0.65217391304347827</v>
      </c>
      <c r="R4971" s="27">
        <f>IF(M4971=FALSE,NA(),(VLOOKUP(1,G4974:K4993,3,FALSE))/(M4971-1))</f>
        <v>0.25</v>
      </c>
      <c r="S4971" s="22" t="str">
        <f>IF(M4971=FALSE,NA(),IF(SUM(J4974:J4993)=2,"yes","no"))</f>
        <v>no</v>
      </c>
      <c r="X4971" s="2" cm="2">
        <f t="array" ref="X4971:X4972">FREQUENCY(IF('Data Transformation'!$B$425:$B$6424='Bin Analysis'!L4971,'Data Transformation'!$G$425:$G$6424),'Data Transformation'!$U$11)</f>
        <v>16</v>
      </c>
      <c r="Y4971" s="2" cm="2">
        <f t="array" ref="Y4971:Y4972">FREQUENCY(IF('Data Transformation'!$B$425:$B$6424='Bin Analysis'!L4971,'Data Transformation'!$G$425:$G$6424),'Data Transformation'!$U$12)</f>
        <v>14</v>
      </c>
    </row>
    <row r="4972" spans="1:25" x14ac:dyDescent="0.25">
      <c r="A4972" s="14" t="s">
        <v>67</v>
      </c>
      <c r="B4972" t="s">
        <v>47</v>
      </c>
      <c r="C4972" t="s">
        <v>5</v>
      </c>
      <c r="D4972" t="s">
        <v>100</v>
      </c>
      <c r="E4972" t="s">
        <v>101</v>
      </c>
      <c r="F4972" t="s">
        <v>102</v>
      </c>
      <c r="G4972" t="s">
        <v>70</v>
      </c>
      <c r="H4972" t="s">
        <v>31</v>
      </c>
      <c r="I4972" t="s">
        <v>32</v>
      </c>
      <c r="J4972" t="s">
        <v>46</v>
      </c>
      <c r="K4972" s="14" t="s">
        <v>45</v>
      </c>
      <c r="M4972" s="14"/>
      <c r="X4972" s="2">
        <v>0</v>
      </c>
      <c r="Y4972" s="2">
        <v>2</v>
      </c>
    </row>
    <row r="4973" spans="1:25" x14ac:dyDescent="0.25">
      <c r="A4973" s="32"/>
      <c r="D4973" t="b">
        <f>IF(C4973=1,'Data Transformation'!$G$3+0.5*'Data Transformation'!$W$25,IF(C4974=1,D4974-'Data Transformation'!$W$25,FALSE))</f>
        <v>0</v>
      </c>
      <c r="E4973" t="str">
        <f t="array" ref="E4973">IF(ISLOGICAL(D4973),"",FREQUENCY(IF('Data Transformation'!$B$425:$B$8425='Bin Analysis'!$B4971,'Data Transformation'!$G$425:$G$8425),D4973))</f>
        <v/>
      </c>
      <c r="F4973" t="str">
        <f>IF(ISLOGICAL(D4973),"",E4973-E4972)</f>
        <v/>
      </c>
      <c r="M4973" s="14"/>
    </row>
    <row r="4974" spans="1:25" x14ac:dyDescent="0.25">
      <c r="A4974" s="32">
        <f>IF(Weighting!$P$6&gt;0,B4974,"")</f>
        <v>0.32100000000000001</v>
      </c>
      <c r="B4974">
        <f>Weighting!$C$6</f>
        <v>0.32100000000000001</v>
      </c>
      <c r="C4974">
        <f>Weighting!$F$6</f>
        <v>0</v>
      </c>
      <c r="D4974" t="b">
        <f>IF(C4974=1,'Data Transformation'!$G$3+0.5*'Data Transformation'!$W$25,IF(C4975=1,D4975-'Data Transformation'!$W$25,FALSE))</f>
        <v>0</v>
      </c>
      <c r="E4974" t="str">
        <f t="array" ref="E4974">IF(ISLOGICAL(D4974),"",FREQUENCY(IF('Data Transformation'!$B$425:$B$8425='Bin Analysis'!$B4971,'Data Transformation'!$G$425:$G$8425),D4974))</f>
        <v/>
      </c>
      <c r="F4974" t="str">
        <f>IF(ISLOGICAL(D4974),"",E4974-E4973)</f>
        <v/>
      </c>
      <c r="G4974">
        <f>Weighting!$H$6</f>
        <v>1</v>
      </c>
      <c r="H4974">
        <f t="array" ref="H4974">FREQUENCY(IF('Data Transformation'!$B$4:$B$8425=B4971,'Data Transformation'!$G$4:$G$8425),'Bin Analysis'!$B4974)</f>
        <v>4</v>
      </c>
      <c r="I4974">
        <f>H4974-H4973</f>
        <v>4</v>
      </c>
      <c r="J4974">
        <f>IF(I4974=0,0,1)</f>
        <v>1</v>
      </c>
      <c r="K4974">
        <f>J4974*Weighting!$W$6</f>
        <v>1</v>
      </c>
      <c r="M4974" s="14"/>
    </row>
    <row r="4975" spans="1:25" x14ac:dyDescent="0.25">
      <c r="A4975" s="32">
        <f>IF(Weighting!$P$7&gt;0,B4975,"")</f>
        <v>0.45200000000000001</v>
      </c>
      <c r="B4975">
        <f>Weighting!$C$7</f>
        <v>0.45200000000000001</v>
      </c>
      <c r="C4975">
        <f>Weighting!$F$7</f>
        <v>0</v>
      </c>
      <c r="D4975" t="b">
        <f>IF(C4975=1,'Data Transformation'!$G$3+0.5*'Data Transformation'!$W$25,IF(C4976=1,D4976-'Data Transformation'!$W$25,FALSE))</f>
        <v>0</v>
      </c>
      <c r="E4975" t="str">
        <f t="array" ref="E4975">IF(ISLOGICAL(D4975),"",FREQUENCY(IF('Data Transformation'!$B$425:$B$8425='Bin Analysis'!$B4971,'Data Transformation'!$G$425:$G$8425),D4975))</f>
        <v/>
      </c>
      <c r="F4975" t="str">
        <f t="shared" ref="F4975:F4993" si="621">IF(ISLOGICAL(D4975),"",E4975-E4974)</f>
        <v/>
      </c>
      <c r="G4975">
        <f>Weighting!$H$7</f>
        <v>0</v>
      </c>
      <c r="H4975">
        <f t="array" ref="H4975">FREQUENCY(IF('Data Transformation'!$B$4:$B$8425=B4971,'Data Transformation'!$G$4:$G$8425),'Bin Analysis'!$B4975)</f>
        <v>5</v>
      </c>
      <c r="I4975">
        <f t="shared" ref="I4975:I4993" si="622">H4975-H4974</f>
        <v>1</v>
      </c>
      <c r="J4975">
        <f>IF(I4975=0,0,1)</f>
        <v>1</v>
      </c>
      <c r="K4975">
        <f>J4975*Weighting!$W$7</f>
        <v>2</v>
      </c>
      <c r="M4975" s="14"/>
    </row>
    <row r="4976" spans="1:25" x14ac:dyDescent="0.25">
      <c r="A4976" s="32">
        <f>IF(Weighting!$P$8&gt;0,B4976,"")</f>
        <v>0.58299999999999996</v>
      </c>
      <c r="B4976">
        <f>Weighting!$C$8</f>
        <v>0.58299999999999996</v>
      </c>
      <c r="C4976">
        <f>Weighting!$F$8</f>
        <v>0</v>
      </c>
      <c r="D4976" t="b">
        <f>IF(C4976=1,'Data Transformation'!$G$3+0.5*'Data Transformation'!$W$25,IF(C4977=1,D4977-'Data Transformation'!$W$25,FALSE))</f>
        <v>0</v>
      </c>
      <c r="E4976" t="str">
        <f t="array" ref="E4976">IF(ISLOGICAL(D4976),"",FREQUENCY(IF('Data Transformation'!$B$425:$B$8425='Bin Analysis'!$B4971,'Data Transformation'!$G$425:$G$8425),D4976))</f>
        <v/>
      </c>
      <c r="F4976" t="str">
        <f t="shared" si="621"/>
        <v/>
      </c>
      <c r="G4976">
        <f>Weighting!$H$8</f>
        <v>0</v>
      </c>
      <c r="H4976">
        <f t="array" ref="H4976">FREQUENCY(IF('Data Transformation'!$B$4:$B$8425=B4971,'Data Transformation'!$G$4:$G$8425),'Bin Analysis'!$B4976)</f>
        <v>6</v>
      </c>
      <c r="I4976">
        <f t="shared" si="622"/>
        <v>1</v>
      </c>
      <c r="J4976">
        <f t="shared" ref="J4976:J4993" si="623">IF(I4976=0,0,1)</f>
        <v>1</v>
      </c>
      <c r="K4976">
        <f>J4976*Weighting!$W$8</f>
        <v>3</v>
      </c>
      <c r="M4976" s="14"/>
    </row>
    <row r="4977" spans="1:13" x14ac:dyDescent="0.25">
      <c r="A4977" s="32">
        <f>IF(Weighting!$P$9&gt;0,B4977,"")</f>
        <v>0.71399999999999997</v>
      </c>
      <c r="B4977" s="50">
        <f>Weighting!$C$9</f>
        <v>0.71399999999999997</v>
      </c>
      <c r="C4977">
        <f>Weighting!$F$9</f>
        <v>0</v>
      </c>
      <c r="D4977" t="b">
        <f>IF(C4977=1,'Data Transformation'!$G$3+0.5*'Data Transformation'!$W$25,IF(C4978=1,D4978-'Data Transformation'!$W$25,FALSE))</f>
        <v>0</v>
      </c>
      <c r="E4977" t="str">
        <f t="array" ref="E4977">IF(ISLOGICAL(D4977),"",FREQUENCY(IF('Data Transformation'!$B$425:$B$8425='Bin Analysis'!$B4971,'Data Transformation'!$G$425:$G$8425),D4977))</f>
        <v/>
      </c>
      <c r="F4977" t="str">
        <f t="shared" si="621"/>
        <v/>
      </c>
      <c r="G4977">
        <f>Weighting!$H$9</f>
        <v>0</v>
      </c>
      <c r="H4977">
        <f t="array" ref="H4977">FREQUENCY(IF('Data Transformation'!$B$4:$B$8425=B4971,'Data Transformation'!$G$4:$G$8425),'Bin Analysis'!$B4977)</f>
        <v>7</v>
      </c>
      <c r="I4977">
        <f t="shared" si="622"/>
        <v>1</v>
      </c>
      <c r="J4977">
        <f t="shared" si="623"/>
        <v>1</v>
      </c>
      <c r="K4977">
        <f>J4977*Weighting!$W$9</f>
        <v>3</v>
      </c>
      <c r="M4977" s="14"/>
    </row>
    <row r="4978" spans="1:13" x14ac:dyDescent="0.25">
      <c r="A4978" s="32">
        <f>IF(Weighting!$P$10&gt;0,B4978,"")</f>
        <v>0.84499999999999997</v>
      </c>
      <c r="B4978">
        <f>Weighting!$C$10</f>
        <v>0.84499999999999997</v>
      </c>
      <c r="C4978">
        <f>Weighting!$F$10</f>
        <v>0</v>
      </c>
      <c r="D4978" t="b">
        <f>IF(C4978=1,'Data Transformation'!$G$3+0.5*'Data Transformation'!$W$25,IF(C4979=1,D4979-'Data Transformation'!$W$25,FALSE))</f>
        <v>0</v>
      </c>
      <c r="E4978" t="str">
        <f t="array" ref="E4978">IF(ISLOGICAL(D4978),"",FREQUENCY(IF('Data Transformation'!$B$425:$B$8425='Bin Analysis'!$B4971,'Data Transformation'!$G$425:$G$8425),D4978))</f>
        <v/>
      </c>
      <c r="F4978" t="str">
        <f t="shared" si="621"/>
        <v/>
      </c>
      <c r="G4978">
        <f>Weighting!$H$10</f>
        <v>0</v>
      </c>
      <c r="H4978">
        <f t="array" ref="H4978">FREQUENCY(IF('Data Transformation'!$B$4:$B$8425=B4971,'Data Transformation'!$G$4:$G$8425),'Bin Analysis'!$B4978)</f>
        <v>12</v>
      </c>
      <c r="I4978">
        <f t="shared" si="622"/>
        <v>5</v>
      </c>
      <c r="J4978">
        <f t="shared" si="623"/>
        <v>1</v>
      </c>
      <c r="K4978">
        <f>J4978*Weighting!$W$10</f>
        <v>3</v>
      </c>
      <c r="M4978" s="14"/>
    </row>
    <row r="4979" spans="1:13" x14ac:dyDescent="0.25">
      <c r="A4979" s="32">
        <f>IF(Weighting!$P$11&gt;0,B4979,"")</f>
        <v>0.97599999999999998</v>
      </c>
      <c r="B4979">
        <f>Weighting!$C$11</f>
        <v>0.97599999999999998</v>
      </c>
      <c r="C4979">
        <f>Weighting!$F$11</f>
        <v>0</v>
      </c>
      <c r="D4979">
        <f>IF(C4979=1,'Data Transformation'!$G$3+0.5*'Data Transformation'!$W$25,IF(C4980=1,D4980-'Data Transformation'!$W$25,FALSE))</f>
        <v>0.86899999999999999</v>
      </c>
      <c r="E4979">
        <f t="array" ref="E4979">IF(ISLOGICAL(D4979),"",FREQUENCY(IF('Data Transformation'!$B$425:$B$8425='Bin Analysis'!$B4971,'Data Transformation'!$G$425:$G$8425),D4979))</f>
        <v>14</v>
      </c>
      <c r="F4979" t="e">
        <f t="shared" si="621"/>
        <v>#VALUE!</v>
      </c>
      <c r="G4979">
        <f>Weighting!$H$11</f>
        <v>0</v>
      </c>
      <c r="H4979">
        <f t="array" ref="H4979">FREQUENCY(IF('Data Transformation'!$B$4:$B$8425=B4971,'Data Transformation'!$G$4:$G$8425),'Bin Analysis'!$B4979)</f>
        <v>15</v>
      </c>
      <c r="I4979">
        <f t="shared" si="622"/>
        <v>3</v>
      </c>
      <c r="J4979">
        <f t="shared" si="623"/>
        <v>1</v>
      </c>
      <c r="K4979">
        <f>J4979*Weighting!$W$11</f>
        <v>2</v>
      </c>
      <c r="M4979" s="14"/>
    </row>
    <row r="4980" spans="1:13" x14ac:dyDescent="0.25">
      <c r="A4980" s="32">
        <f>IF(Weighting!$P$12&gt;0,B4980,"")</f>
        <v>1.107</v>
      </c>
      <c r="B4980">
        <f>Weighting!$C$12</f>
        <v>1.107</v>
      </c>
      <c r="C4980">
        <f>Weighting!$F$12</f>
        <v>1</v>
      </c>
      <c r="D4980">
        <f>IF(C4980=1,'Data Transformation'!$G$3+0.5*'Data Transformation'!$W$25,IF(C4981=1,D4981-'Data Transformation'!$W$25,FALSE))</f>
        <v>1.131</v>
      </c>
      <c r="E4980">
        <f t="array" ref="E4980">IF(ISLOGICAL(D4980),"",FREQUENCY(IF('Data Transformation'!$B$425:$B$8425='Bin Analysis'!$B4971,'Data Transformation'!$G$425:$G$8425),D4980))</f>
        <v>16</v>
      </c>
      <c r="F4980">
        <f t="shared" si="621"/>
        <v>2</v>
      </c>
      <c r="G4980">
        <f>Weighting!$H$12</f>
        <v>0</v>
      </c>
      <c r="H4980">
        <f t="array" ref="H4980">FREQUENCY(IF('Data Transformation'!$B$4:$B$8425=B4971,'Data Transformation'!$G$4:$G$8425),'Bin Analysis'!$B4980)</f>
        <v>17</v>
      </c>
      <c r="I4980">
        <f t="shared" si="622"/>
        <v>2</v>
      </c>
      <c r="J4980">
        <f t="shared" si="623"/>
        <v>1</v>
      </c>
      <c r="K4980">
        <f>J4980*Weighting!$W$12</f>
        <v>1</v>
      </c>
      <c r="M4980" s="14"/>
    </row>
    <row r="4981" spans="1:13" x14ac:dyDescent="0.25">
      <c r="A4981" s="32">
        <f>IF(Weighting!$P$13&gt;0,B4981,"")</f>
        <v>1.238</v>
      </c>
      <c r="B4981">
        <f>Weighting!$C$13</f>
        <v>1.238</v>
      </c>
      <c r="C4981">
        <f>Weighting!$F$13</f>
        <v>0</v>
      </c>
      <c r="D4981" t="b">
        <f>IF(C4981=1,'Data Transformation'!$G$3+0.5*'Data Transformation'!$W$25,IF(C4982=1,D4982-'Data Transformation'!$W$25,FALSE))</f>
        <v>0</v>
      </c>
      <c r="E4981" t="str">
        <f t="array" ref="E4981">IF(ISLOGICAL(D4981),"",FREQUENCY(IF('Data Transformation'!$B$425:$B$8425='Bin Analysis'!$B4971,'Data Transformation'!$G$425:$G$8425),D4981))</f>
        <v/>
      </c>
      <c r="F4981" t="str">
        <f t="shared" si="621"/>
        <v/>
      </c>
      <c r="G4981">
        <f>Weighting!$H$13</f>
        <v>0</v>
      </c>
      <c r="H4981">
        <f t="array" ref="H4981">FREQUENCY(IF('Data Transformation'!$B$4:$B$8425=B4971,'Data Transformation'!$G$4:$G$8425),'Bin Analysis'!$B4981)</f>
        <v>17</v>
      </c>
      <c r="I4981">
        <f t="shared" si="622"/>
        <v>0</v>
      </c>
      <c r="J4981">
        <f t="shared" si="623"/>
        <v>0</v>
      </c>
      <c r="K4981">
        <f>J4981*Weighting!$W$13</f>
        <v>0</v>
      </c>
      <c r="M4981" s="14"/>
    </row>
    <row r="4982" spans="1:13" x14ac:dyDescent="0.25">
      <c r="A4982" s="32">
        <f>IF(Weighting!$P$14&gt;0,B4982,"")</f>
        <v>1.369</v>
      </c>
      <c r="B4982">
        <f>Weighting!$C$14</f>
        <v>1.369</v>
      </c>
      <c r="C4982">
        <f>Weighting!$F$14</f>
        <v>0</v>
      </c>
      <c r="D4982" t="b">
        <f>IF(C4982=1,'Data Transformation'!$G$3+0.5*'Data Transformation'!$W$25,IF(C4983=1,D4983-'Data Transformation'!$W$25,FALSE))</f>
        <v>0</v>
      </c>
      <c r="E4982" t="str">
        <f t="array" ref="E4982">IF(ISLOGICAL(D4982),"",FREQUENCY(IF('Data Transformation'!$B$425:$B$8425='Bin Analysis'!$B4971,'Data Transformation'!$G$425:$G$8425),D4982))</f>
        <v/>
      </c>
      <c r="F4982" t="str">
        <f t="shared" si="621"/>
        <v/>
      </c>
      <c r="G4982">
        <f>Weighting!$H$14</f>
        <v>0</v>
      </c>
      <c r="H4982">
        <f t="array" ref="H4982">FREQUENCY(IF('Data Transformation'!$B$4:$B$8425=B4971,'Data Transformation'!$G$4:$G$8425),'Bin Analysis'!$B4982)</f>
        <v>17</v>
      </c>
      <c r="I4982">
        <f t="shared" si="622"/>
        <v>0</v>
      </c>
      <c r="J4982">
        <f t="shared" si="623"/>
        <v>0</v>
      </c>
      <c r="K4982">
        <f>J4982*Weighting!$W$14</f>
        <v>0</v>
      </c>
      <c r="M4982" s="14"/>
    </row>
    <row r="4983" spans="1:13" x14ac:dyDescent="0.25">
      <c r="A4983" s="32">
        <f>IF(Weighting!$P$15&gt;0,B4983,"")</f>
        <v>1.5000009999999999</v>
      </c>
      <c r="B4983">
        <f>Weighting!$C$15</f>
        <v>1.5000009999999999</v>
      </c>
      <c r="C4983">
        <f>Weighting!$F$15</f>
        <v>0</v>
      </c>
      <c r="D4983" t="b">
        <f>IF(C4983=1,'Data Transformation'!$G$3+0.5*'Data Transformation'!$W$25,IF(C4984=1,D4984-'Data Transformation'!$W$25,FALSE))</f>
        <v>0</v>
      </c>
      <c r="E4983" t="str">
        <f t="array" ref="E4983">IF(ISLOGICAL(D4983),"",FREQUENCY(IF('Data Transformation'!$B$425:$B$8425='Bin Analysis'!$B4971,'Data Transformation'!$G$425:$G$8425),D4983))</f>
        <v/>
      </c>
      <c r="F4983" t="str">
        <f t="shared" si="621"/>
        <v/>
      </c>
      <c r="G4983">
        <f>Weighting!$H$15</f>
        <v>0</v>
      </c>
      <c r="H4983">
        <f t="array" ref="H4983">FREQUENCY(IF('Data Transformation'!$B$4:$B$8425=B4971,'Data Transformation'!$G$4:$G$8425),'Bin Analysis'!$B4983)</f>
        <v>17</v>
      </c>
      <c r="I4983">
        <f t="shared" si="622"/>
        <v>0</v>
      </c>
      <c r="J4983">
        <f t="shared" si="623"/>
        <v>0</v>
      </c>
      <c r="K4983">
        <f>J4983*Weighting!$W$15</f>
        <v>0</v>
      </c>
      <c r="M4983" s="14"/>
    </row>
    <row r="4984" spans="1:13" x14ac:dyDescent="0.25">
      <c r="A4984" s="32" t="str">
        <f>IF(Weighting!$P$16&gt;0,B4984,"")</f>
        <v/>
      </c>
      <c r="B4984">
        <f>Weighting!$C$16</f>
        <v>1.631</v>
      </c>
      <c r="C4984">
        <f>Weighting!$F$16</f>
        <v>0</v>
      </c>
      <c r="D4984" t="b">
        <f>IF(C4984=1,'Data Transformation'!$G$3+0.5*'Data Transformation'!$W$25,IF(C4985=1,D4985-'Data Transformation'!$W$25,FALSE))</f>
        <v>0</v>
      </c>
      <c r="E4984" t="str">
        <f t="array" ref="E4984">IF(ISLOGICAL(D4984),"",FREQUENCY(IF('Data Transformation'!$B$425:$B$8425='Bin Analysis'!$B4971,'Data Transformation'!$G$425:$G$8425),D4984))</f>
        <v/>
      </c>
      <c r="F4984" t="str">
        <f t="shared" si="621"/>
        <v/>
      </c>
      <c r="G4984">
        <f>Weighting!$H$16</f>
        <v>0</v>
      </c>
      <c r="H4984">
        <f t="array" ref="H4984">FREQUENCY(IF('Data Transformation'!$B$4:$B$8425=B4971,'Data Transformation'!$G$4:$G$8425),'Bin Analysis'!$B4984)</f>
        <v>17</v>
      </c>
      <c r="I4984">
        <f t="shared" si="622"/>
        <v>0</v>
      </c>
      <c r="J4984">
        <f t="shared" si="623"/>
        <v>0</v>
      </c>
      <c r="K4984">
        <f>J4984*Weighting!$W$16</f>
        <v>0</v>
      </c>
      <c r="M4984" s="14"/>
    </row>
    <row r="4985" spans="1:13" x14ac:dyDescent="0.25">
      <c r="A4985" s="32" t="str">
        <f>IF(Weighting!$P$17&gt;0,B4985,"")</f>
        <v/>
      </c>
      <c r="B4985">
        <f>Weighting!$C$17</f>
        <v>1.762</v>
      </c>
      <c r="C4985">
        <f>Weighting!$F$17</f>
        <v>0</v>
      </c>
      <c r="D4985" t="b">
        <f>IF(C4985=1,'Data Transformation'!$G$3+0.5*'Data Transformation'!$W$25,IF(C4986=1,D4986-'Data Transformation'!$W$25,FALSE))</f>
        <v>0</v>
      </c>
      <c r="E4985" t="str">
        <f t="array" ref="E4985">IF(ISLOGICAL(D4985),"",FREQUENCY(IF('Data Transformation'!$B$425:$B$8425='Bin Analysis'!$B4971,'Data Transformation'!$G$425:$G$8425),D4985))</f>
        <v/>
      </c>
      <c r="F4985" t="str">
        <f t="shared" si="621"/>
        <v/>
      </c>
      <c r="G4985">
        <f>Weighting!$H$17</f>
        <v>0</v>
      </c>
      <c r="H4985">
        <f t="array" ref="H4985">FREQUENCY(IF('Data Transformation'!$B$4:$B$8425=B4971,'Data Transformation'!$G$4:$G$8425),'Bin Analysis'!$B4985)</f>
        <v>17</v>
      </c>
      <c r="I4985">
        <f t="shared" si="622"/>
        <v>0</v>
      </c>
      <c r="J4985">
        <f t="shared" si="623"/>
        <v>0</v>
      </c>
      <c r="K4985">
        <f>J4985*Weighting!$W$17</f>
        <v>0</v>
      </c>
      <c r="M4985" s="14"/>
    </row>
    <row r="4986" spans="1:13" x14ac:dyDescent="0.25">
      <c r="A4986" s="32" t="str">
        <f>IF(Weighting!$P$18&gt;0,B4986,"")</f>
        <v/>
      </c>
      <c r="B4986">
        <f>Weighting!$C$18</f>
        <v>1.893</v>
      </c>
      <c r="C4986">
        <f>Weighting!$F$18</f>
        <v>0</v>
      </c>
      <c r="D4986" t="b">
        <f>IF(C4986=1,'Data Transformation'!$G$3+0.5*'Data Transformation'!$W$25,IF(C4987=1,D4987-'Data Transformation'!$W$25,FALSE))</f>
        <v>0</v>
      </c>
      <c r="E4986" t="str">
        <f t="array" ref="E4986">IF(ISLOGICAL(D4986),"",FREQUENCY(IF('Data Transformation'!$B$425:$B$8425='Bin Analysis'!$B4971,'Data Transformation'!$G$425:$G$8425),D4986))</f>
        <v/>
      </c>
      <c r="F4986" t="str">
        <f t="shared" si="621"/>
        <v/>
      </c>
      <c r="G4986">
        <f>Weighting!$H$18</f>
        <v>0</v>
      </c>
      <c r="H4986">
        <f t="array" ref="H4986">FREQUENCY(IF('Data Transformation'!$B$4:$B$8425=B4971,'Data Transformation'!$G$4:$G$8425),'Bin Analysis'!$B4986)</f>
        <v>17</v>
      </c>
      <c r="I4986">
        <f t="shared" si="622"/>
        <v>0</v>
      </c>
      <c r="J4986">
        <f t="shared" si="623"/>
        <v>0</v>
      </c>
      <c r="K4986">
        <f>J4986*Weighting!$W$18</f>
        <v>0</v>
      </c>
      <c r="M4986" s="14"/>
    </row>
    <row r="4987" spans="1:13" x14ac:dyDescent="0.25">
      <c r="A4987" s="32" t="str">
        <f>IF(Weighting!$P$19&gt;0,B4987,"")</f>
        <v/>
      </c>
      <c r="B4987">
        <f>Weighting!$C$19</f>
        <v>2.024</v>
      </c>
      <c r="C4987">
        <f>Weighting!$F$19</f>
        <v>0</v>
      </c>
      <c r="D4987" t="b">
        <f>IF(C4987=1,'Data Transformation'!$G$3+0.5*'Data Transformation'!$W$25,IF(C4988=1,D4988-'Data Transformation'!$W$25,FALSE))</f>
        <v>0</v>
      </c>
      <c r="E4987" t="str">
        <f t="array" ref="E4987">IF(ISLOGICAL(D4987),"",FREQUENCY(IF('Data Transformation'!$B$425:$B$8425='Bin Analysis'!$B4971,'Data Transformation'!$G$425:$G$8425),D4987))</f>
        <v/>
      </c>
      <c r="F4987" t="str">
        <f t="shared" si="621"/>
        <v/>
      </c>
      <c r="G4987">
        <f>Weighting!$H$19</f>
        <v>0</v>
      </c>
      <c r="H4987">
        <f t="array" ref="H4987">FREQUENCY(IF('Data Transformation'!$B$4:$B$8425=B4971,'Data Transformation'!$G$4:$G$8425),'Bin Analysis'!$B4987)</f>
        <v>17</v>
      </c>
      <c r="I4987">
        <f t="shared" si="622"/>
        <v>0</v>
      </c>
      <c r="J4987">
        <f t="shared" si="623"/>
        <v>0</v>
      </c>
      <c r="K4987">
        <f>J4987*Weighting!$W$19</f>
        <v>0</v>
      </c>
      <c r="M4987" s="14"/>
    </row>
    <row r="4988" spans="1:13" x14ac:dyDescent="0.25">
      <c r="A4988" s="32" t="str">
        <f>IF(Weighting!$P$20&gt;0,B4988,"")</f>
        <v/>
      </c>
      <c r="B4988">
        <f>Weighting!$C$20</f>
        <v>2.1550000000000002</v>
      </c>
      <c r="C4988">
        <f>Weighting!$F$20</f>
        <v>0</v>
      </c>
      <c r="D4988" t="b">
        <f>IF(C4988=1,'Data Transformation'!$G$3+0.5*'Data Transformation'!$W$25,IF(C4989=1,D4989-'Data Transformation'!$W$25,FALSE))</f>
        <v>0</v>
      </c>
      <c r="E4988" t="str">
        <f t="array" ref="E4988">IF(ISLOGICAL(D4988),"",FREQUENCY(IF('Data Transformation'!$B$425:$B$8425='Bin Analysis'!$B4971,'Data Transformation'!$G$425:$G$8425),D4988))</f>
        <v/>
      </c>
      <c r="F4988" t="str">
        <f t="shared" si="621"/>
        <v/>
      </c>
      <c r="G4988">
        <f>Weighting!$H$20</f>
        <v>0</v>
      </c>
      <c r="H4988">
        <f t="array" ref="H4988">FREQUENCY(IF('Data Transformation'!$B$4:$B$8425=B4971,'Data Transformation'!$G$4:$G$8425),'Bin Analysis'!$B4988)</f>
        <v>17</v>
      </c>
      <c r="I4988">
        <f t="shared" si="622"/>
        <v>0</v>
      </c>
      <c r="J4988">
        <f t="shared" si="623"/>
        <v>0</v>
      </c>
      <c r="K4988">
        <f>J4988*Weighting!$W$20</f>
        <v>0</v>
      </c>
      <c r="M4988" s="14"/>
    </row>
    <row r="4989" spans="1:13" x14ac:dyDescent="0.25">
      <c r="A4989" s="32" t="str">
        <f>IF(Weighting!$P$21&gt;0,B4989,"")</f>
        <v/>
      </c>
      <c r="B4989">
        <f>Weighting!$C$21</f>
        <v>2.2860000000000005</v>
      </c>
      <c r="C4989">
        <f>Weighting!$F$21</f>
        <v>0</v>
      </c>
      <c r="D4989" t="b">
        <f>IF(C4989=1,'Data Transformation'!$G$3+0.5*'Data Transformation'!$W$25,IF(C4990=1,D4990-'Data Transformation'!$W$25,FALSE))</f>
        <v>0</v>
      </c>
      <c r="E4989" t="str">
        <f t="array" ref="E4989">IF(ISLOGICAL(D4989),"",FREQUENCY(IF('Data Transformation'!$B$425:$B$8425='Bin Analysis'!$B4971,'Data Transformation'!$G$425:$G$8425),D4989))</f>
        <v/>
      </c>
      <c r="F4989" t="str">
        <f t="shared" si="621"/>
        <v/>
      </c>
      <c r="G4989">
        <f>Weighting!$H$21</f>
        <v>0</v>
      </c>
      <c r="H4989">
        <f t="array" ref="H4989">FREQUENCY(IF('Data Transformation'!$B$4:$B$8425=B4971,'Data Transformation'!$G$4:$G$8425),'Bin Analysis'!$B4989)</f>
        <v>17</v>
      </c>
      <c r="I4989">
        <f t="shared" si="622"/>
        <v>0</v>
      </c>
      <c r="J4989">
        <f t="shared" si="623"/>
        <v>0</v>
      </c>
      <c r="K4989">
        <f>J4989*Weighting!$W$21</f>
        <v>0</v>
      </c>
      <c r="M4989" s="14"/>
    </row>
    <row r="4990" spans="1:13" x14ac:dyDescent="0.25">
      <c r="A4990" s="32" t="str">
        <f>IF(Weighting!$P$22&gt;0,B4990,"")</f>
        <v/>
      </c>
      <c r="B4990">
        <f>Weighting!$C$22</f>
        <v>2.4170000000000007</v>
      </c>
      <c r="C4990">
        <f>Weighting!$F$22</f>
        <v>0</v>
      </c>
      <c r="D4990" t="b">
        <f>IF(C4990=1,'Data Transformation'!$G$3+0.5*'Data Transformation'!$W$25,IF(C4991=1,D4991-'Data Transformation'!$W$25,FALSE))</f>
        <v>0</v>
      </c>
      <c r="E4990" t="str">
        <f t="array" ref="E4990">IF(ISLOGICAL(D4990),"",FREQUENCY(IF('Data Transformation'!$B$425:$B$8425='Bin Analysis'!$B4971,'Data Transformation'!$G$425:$G$8425),D4990))</f>
        <v/>
      </c>
      <c r="F4990" t="str">
        <f t="shared" si="621"/>
        <v/>
      </c>
      <c r="G4990">
        <f>Weighting!$H$22</f>
        <v>0</v>
      </c>
      <c r="H4990">
        <f t="array" ref="H4990">FREQUENCY(IF('Data Transformation'!$B$4:$B$8425=B4971,'Data Transformation'!$G$4:$G$8425),'Bin Analysis'!$B4990)</f>
        <v>17</v>
      </c>
      <c r="I4990">
        <f t="shared" si="622"/>
        <v>0</v>
      </c>
      <c r="J4990">
        <f t="shared" si="623"/>
        <v>0</v>
      </c>
      <c r="K4990">
        <f>J4990*Weighting!$W$22</f>
        <v>0</v>
      </c>
      <c r="M4990" s="14"/>
    </row>
    <row r="4991" spans="1:13" x14ac:dyDescent="0.25">
      <c r="A4991" s="32" t="str">
        <f>IF(Weighting!$P$23&gt;0,B4991,"")</f>
        <v/>
      </c>
      <c r="B4991">
        <f>Weighting!$C$23</f>
        <v>2.5480000000000009</v>
      </c>
      <c r="C4991">
        <f>Weighting!$F$23</f>
        <v>0</v>
      </c>
      <c r="D4991" t="b">
        <f>IF(C4991=1,'Data Transformation'!$G$3+0.5*'Data Transformation'!$W$25,IF(C4992=1,D4992-'Data Transformation'!$W$25,FALSE))</f>
        <v>0</v>
      </c>
      <c r="E4991" t="str">
        <f t="array" ref="E4991">IF(ISLOGICAL(D4991),"",FREQUENCY(IF('Data Transformation'!$B$425:$B$8425='Bin Analysis'!$B4971,'Data Transformation'!$G$425:$G$8425),D4991))</f>
        <v/>
      </c>
      <c r="F4991" t="str">
        <f t="shared" si="621"/>
        <v/>
      </c>
      <c r="G4991">
        <f>Weighting!$H$23</f>
        <v>0</v>
      </c>
      <c r="H4991">
        <f t="array" ref="H4991">FREQUENCY(IF('Data Transformation'!$B$4:$B$8425=B4971,'Data Transformation'!$G$4:$G$8425),'Bin Analysis'!$B4991)</f>
        <v>17</v>
      </c>
      <c r="I4991">
        <f t="shared" si="622"/>
        <v>0</v>
      </c>
      <c r="J4991">
        <f t="shared" si="623"/>
        <v>0</v>
      </c>
      <c r="K4991">
        <f>J4991*Weighting!$W$23</f>
        <v>0</v>
      </c>
      <c r="M4991" s="14"/>
    </row>
    <row r="4992" spans="1:13" x14ac:dyDescent="0.25">
      <c r="A4992" s="32" t="str">
        <f>IF(Weighting!$P$24&gt;0,B4992,"")</f>
        <v/>
      </c>
      <c r="B4992">
        <f>Weighting!$C$24</f>
        <v>2.6790000000000012</v>
      </c>
      <c r="C4992">
        <f>Weighting!$F$24</f>
        <v>0</v>
      </c>
      <c r="D4992" t="b">
        <f>IF(C4992=1,'Data Transformation'!$G$3+0.5*'Data Transformation'!$W$25,IF(C4993=1,D4993-'Data Transformation'!$W$25,FALSE))</f>
        <v>0</v>
      </c>
      <c r="E4992" t="str">
        <f t="array" ref="E4992">IF(ISLOGICAL(D4992),"",FREQUENCY(IF('Data Transformation'!$B$425:$B$8425='Bin Analysis'!$B4971,'Data Transformation'!$G$425:$G$8425),D4992))</f>
        <v/>
      </c>
      <c r="F4992" t="str">
        <f t="shared" si="621"/>
        <v/>
      </c>
      <c r="G4992">
        <f>Weighting!$H$24</f>
        <v>0</v>
      </c>
      <c r="H4992">
        <f t="array" ref="H4992">FREQUENCY(IF('Data Transformation'!$B$4:$B$8425=B4971,'Data Transformation'!$G$4:$G$8425),'Bin Analysis'!$B4992)</f>
        <v>17</v>
      </c>
      <c r="I4992">
        <f t="shared" si="622"/>
        <v>0</v>
      </c>
      <c r="J4992">
        <f t="shared" si="623"/>
        <v>0</v>
      </c>
      <c r="K4992">
        <f>J4992*Weighting!$W$24</f>
        <v>0</v>
      </c>
      <c r="M4992" s="14"/>
    </row>
    <row r="4993" spans="1:25" x14ac:dyDescent="0.25">
      <c r="A4993" s="32" t="str">
        <f>IF(Weighting!$P$25&gt;0,B4993,"")</f>
        <v/>
      </c>
      <c r="B4993">
        <f>Weighting!$C$25</f>
        <v>2.8100000000000014</v>
      </c>
      <c r="C4993">
        <f>Weighting!$F$25</f>
        <v>0</v>
      </c>
      <c r="D4993" t="b">
        <f>IF(C4993=1,'Data Transformation'!$G$3+0.5*'Data Transformation'!$W$25,IF(C4994=1,D4994-'Data Transformation'!$W$25,FALSE))</f>
        <v>0</v>
      </c>
      <c r="E4993" t="str">
        <f t="array" ref="E4993">IF(ISLOGICAL(D4993),"",FREQUENCY(IF('Data Transformation'!$B$425:$B$8425='Bin Analysis'!$B4971,'Data Transformation'!$G$425:$G$8425),D4993))</f>
        <v/>
      </c>
      <c r="F4993" t="str">
        <f t="shared" si="621"/>
        <v/>
      </c>
      <c r="G4993">
        <f>Weighting!$H$25</f>
        <v>0</v>
      </c>
      <c r="H4993">
        <f t="array" ref="H4993">FREQUENCY(IF('Data Transformation'!$B$4:$B$8425=B4971,'Data Transformation'!$G$4:$G$8425),'Bin Analysis'!$B4993)</f>
        <v>17</v>
      </c>
      <c r="I4993">
        <f t="shared" si="622"/>
        <v>0</v>
      </c>
      <c r="J4993">
        <f t="shared" si="623"/>
        <v>0</v>
      </c>
      <c r="K4993">
        <f>J4993*Weighting!$W$25</f>
        <v>0</v>
      </c>
      <c r="M4993" s="14"/>
    </row>
    <row r="4994" spans="1:25" x14ac:dyDescent="0.25">
      <c r="O4994"/>
      <c r="P4994"/>
      <c r="Q4994"/>
      <c r="R4994"/>
    </row>
    <row r="4995" spans="1:25" ht="23.25" x14ac:dyDescent="0.35">
      <c r="A4995" s="21" t="s">
        <v>0</v>
      </c>
      <c r="B4995" s="21">
        <f>IFERROR(VLOOKUP(C4995,'Data Transformation'!$L$6:$M$426,2,FALSE),"")</f>
        <v>208</v>
      </c>
      <c r="C4995" s="21">
        <f>C4971+1</f>
        <v>208</v>
      </c>
      <c r="D4995" s="21"/>
      <c r="E4995" s="21"/>
      <c r="F4995" s="21"/>
      <c r="G4995" s="21"/>
      <c r="H4995" s="22"/>
      <c r="I4995" s="22"/>
      <c r="J4995" s="22"/>
      <c r="K4995" s="21"/>
      <c r="L4995" s="21">
        <f>B4995</f>
        <v>208</v>
      </c>
      <c r="M4995" s="23">
        <f>INDEX('Data Transformation'!$O$4:$O$424,MATCH($B4995,'Data Transformation'!$M$4:$M$424,0),MATCH($M$2,'Data Transformation'!$O$3,0))</f>
        <v>19</v>
      </c>
      <c r="N4995" s="27">
        <f>IF('Input and Summary Results'!$J$16="minimum",'Bin Analysis'!X4996/(M4995-1),'Bin Analysis'!Y4995/('Bin Analysis'!M4995-1))</f>
        <v>0.61111111111111116</v>
      </c>
      <c r="O4995" s="27">
        <f>IF(M4995=FALSE,NA(),(VLOOKUP(1,C4998:K5017,4,FALSE))/(M4995-1))</f>
        <v>0.22222222222222221</v>
      </c>
      <c r="P4995" s="27">
        <f>IF(M4995=FALSE,NA(),SUM(J4998:J5017)/Weighting!$S$5)</f>
        <v>0.7</v>
      </c>
      <c r="Q4995" s="27">
        <f>IF(M4995=FALSE,NA(),SUM(K4998:K5017)/Weighting!$S$6)</f>
        <v>0.65217391304347827</v>
      </c>
      <c r="R4995" s="27">
        <f>IF(M4995=FALSE,NA(),(VLOOKUP(1,G4998:K5017,3,FALSE))/(M4995-1))</f>
        <v>5.5555555555555552E-2</v>
      </c>
      <c r="S4995" s="22" t="str">
        <f>IF(M4995=FALSE,NA(),IF(SUM(J4998:J5017)=2,"yes","no"))</f>
        <v>no</v>
      </c>
      <c r="X4995" s="2" cm="2">
        <f t="array" ref="X4995:X4996">FREQUENCY(IF('Data Transformation'!$B$425:$B$6424='Bin Analysis'!L4995,'Data Transformation'!$G$425:$G$6424),'Data Transformation'!$U$11)</f>
        <v>7</v>
      </c>
      <c r="Y4995" s="2" cm="2">
        <f t="array" ref="Y4995:Y4996">FREQUENCY(IF('Data Transformation'!$B$425:$B$6424='Bin Analysis'!L4995,'Data Transformation'!$G$425:$G$6424),'Data Transformation'!$U$12)</f>
        <v>3</v>
      </c>
    </row>
    <row r="4996" spans="1:25" x14ac:dyDescent="0.25">
      <c r="A4996" s="14" t="s">
        <v>67</v>
      </c>
      <c r="B4996" t="s">
        <v>47</v>
      </c>
      <c r="C4996" t="s">
        <v>5</v>
      </c>
      <c r="D4996" t="s">
        <v>100</v>
      </c>
      <c r="E4996" t="s">
        <v>101</v>
      </c>
      <c r="F4996" t="s">
        <v>102</v>
      </c>
      <c r="G4996" t="s">
        <v>70</v>
      </c>
      <c r="H4996" t="s">
        <v>31</v>
      </c>
      <c r="I4996" t="s">
        <v>32</v>
      </c>
      <c r="J4996" t="s">
        <v>46</v>
      </c>
      <c r="K4996" s="14" t="s">
        <v>45</v>
      </c>
      <c r="M4996" s="14"/>
      <c r="X4996" s="2">
        <v>11</v>
      </c>
      <c r="Y4996" s="2">
        <v>15</v>
      </c>
    </row>
    <row r="4997" spans="1:25" x14ac:dyDescent="0.25">
      <c r="A4997" s="32"/>
      <c r="D4997" t="b">
        <f>IF(C4997=1,'Data Transformation'!$G$3+0.5*'Data Transformation'!$W$25,IF(C4998=1,D4998-'Data Transformation'!$W$25,FALSE))</f>
        <v>0</v>
      </c>
      <c r="E4997" t="str">
        <f t="array" ref="E4997">IF(ISLOGICAL(D4997),"",FREQUENCY(IF('Data Transformation'!$B$425:$B$8425='Bin Analysis'!$B4995,'Data Transformation'!$G$425:$G$8425),D4997))</f>
        <v/>
      </c>
      <c r="F4997" t="str">
        <f>IF(ISLOGICAL(D4997),"",E4997-E4996)</f>
        <v/>
      </c>
      <c r="M4997" s="14"/>
    </row>
    <row r="4998" spans="1:25" x14ac:dyDescent="0.25">
      <c r="A4998" s="32">
        <f>IF(Weighting!$P$6&gt;0,B4998,"")</f>
        <v>0.32100000000000001</v>
      </c>
      <c r="B4998">
        <f>Weighting!$C$6</f>
        <v>0.32100000000000001</v>
      </c>
      <c r="C4998">
        <f>Weighting!$F$6</f>
        <v>0</v>
      </c>
      <c r="D4998" t="b">
        <f>IF(C4998=1,'Data Transformation'!$G$3+0.5*'Data Transformation'!$W$25,IF(C4999=1,D4999-'Data Transformation'!$W$25,FALSE))</f>
        <v>0</v>
      </c>
      <c r="E4998" t="str">
        <f t="array" ref="E4998">IF(ISLOGICAL(D4998),"",FREQUENCY(IF('Data Transformation'!$B$425:$B$8425='Bin Analysis'!$B4995,'Data Transformation'!$G$425:$G$8425),D4998))</f>
        <v/>
      </c>
      <c r="F4998" t="str">
        <f>IF(ISLOGICAL(D4998),"",E4998-E4997)</f>
        <v/>
      </c>
      <c r="G4998">
        <f>Weighting!$H$6</f>
        <v>1</v>
      </c>
      <c r="H4998">
        <f t="array" ref="H4998">FREQUENCY(IF('Data Transformation'!$B$4:$B$8425=B4995,'Data Transformation'!$G$4:$G$8425),'Bin Analysis'!$B4998)</f>
        <v>1</v>
      </c>
      <c r="I4998">
        <f>H4998-H4997</f>
        <v>1</v>
      </c>
      <c r="J4998">
        <f>IF(I4998=0,0,1)</f>
        <v>1</v>
      </c>
      <c r="K4998">
        <f>J4998*Weighting!$W$6</f>
        <v>1</v>
      </c>
      <c r="M4998" s="14"/>
    </row>
    <row r="4999" spans="1:25" x14ac:dyDescent="0.25">
      <c r="A4999" s="32">
        <f>IF(Weighting!$P$7&gt;0,B4999,"")</f>
        <v>0.45200000000000001</v>
      </c>
      <c r="B4999">
        <f>Weighting!$C$7</f>
        <v>0.45200000000000001</v>
      </c>
      <c r="C4999">
        <f>Weighting!$F$7</f>
        <v>0</v>
      </c>
      <c r="D4999" t="b">
        <f>IF(C4999=1,'Data Transformation'!$G$3+0.5*'Data Transformation'!$W$25,IF(C5000=1,D5000-'Data Transformation'!$W$25,FALSE))</f>
        <v>0</v>
      </c>
      <c r="E4999" t="str">
        <f t="array" ref="E4999">IF(ISLOGICAL(D4999),"",FREQUENCY(IF('Data Transformation'!$B$425:$B$8425='Bin Analysis'!$B4995,'Data Transformation'!$G$425:$G$8425),D4999))</f>
        <v/>
      </c>
      <c r="F4999" t="str">
        <f t="shared" ref="F4999:F5017" si="624">IF(ISLOGICAL(D4999),"",E4999-E4998)</f>
        <v/>
      </c>
      <c r="G4999">
        <f>Weighting!$H$7</f>
        <v>0</v>
      </c>
      <c r="H4999">
        <f t="array" ref="H4999">FREQUENCY(IF('Data Transformation'!$B$4:$B$8425=B4995,'Data Transformation'!$G$4:$G$8425),'Bin Analysis'!$B4999)</f>
        <v>1</v>
      </c>
      <c r="I4999">
        <f t="shared" ref="I4999:I5017" si="625">H4999-H4998</f>
        <v>0</v>
      </c>
      <c r="J4999">
        <f>IF(I4999=0,0,1)</f>
        <v>0</v>
      </c>
      <c r="K4999">
        <f>J4999*Weighting!$W$7</f>
        <v>0</v>
      </c>
      <c r="M4999" s="14"/>
    </row>
    <row r="5000" spans="1:25" x14ac:dyDescent="0.25">
      <c r="A5000" s="32">
        <f>IF(Weighting!$P$8&gt;0,B5000,"")</f>
        <v>0.58299999999999996</v>
      </c>
      <c r="B5000">
        <f>Weighting!$C$8</f>
        <v>0.58299999999999996</v>
      </c>
      <c r="C5000">
        <f>Weighting!$F$8</f>
        <v>0</v>
      </c>
      <c r="D5000" t="b">
        <f>IF(C5000=1,'Data Transformation'!$G$3+0.5*'Data Transformation'!$W$25,IF(C5001=1,D5001-'Data Transformation'!$W$25,FALSE))</f>
        <v>0</v>
      </c>
      <c r="E5000" t="str">
        <f t="array" ref="E5000">IF(ISLOGICAL(D5000),"",FREQUENCY(IF('Data Transformation'!$B$425:$B$8425='Bin Analysis'!$B4995,'Data Transformation'!$G$425:$G$8425),D5000))</f>
        <v/>
      </c>
      <c r="F5000" t="str">
        <f t="shared" si="624"/>
        <v/>
      </c>
      <c r="G5000">
        <f>Weighting!$H$8</f>
        <v>0</v>
      </c>
      <c r="H5000">
        <f t="array" ref="H5000">FREQUENCY(IF('Data Transformation'!$B$4:$B$8425=B4995,'Data Transformation'!$G$4:$G$8425),'Bin Analysis'!$B5000)</f>
        <v>1</v>
      </c>
      <c r="I5000">
        <f t="shared" si="625"/>
        <v>0</v>
      </c>
      <c r="J5000">
        <f t="shared" ref="J5000:J5017" si="626">IF(I5000=0,0,1)</f>
        <v>0</v>
      </c>
      <c r="K5000">
        <f>J5000*Weighting!$W$8</f>
        <v>0</v>
      </c>
      <c r="M5000" s="14"/>
    </row>
    <row r="5001" spans="1:25" x14ac:dyDescent="0.25">
      <c r="A5001" s="32">
        <f>IF(Weighting!$P$9&gt;0,B5001,"")</f>
        <v>0.71399999999999997</v>
      </c>
      <c r="B5001" s="50">
        <f>Weighting!$C$9</f>
        <v>0.71399999999999997</v>
      </c>
      <c r="C5001">
        <f>Weighting!$F$9</f>
        <v>0</v>
      </c>
      <c r="D5001" t="b">
        <f>IF(C5001=1,'Data Transformation'!$G$3+0.5*'Data Transformation'!$W$25,IF(C5002=1,D5002-'Data Transformation'!$W$25,FALSE))</f>
        <v>0</v>
      </c>
      <c r="E5001" t="str">
        <f t="array" ref="E5001">IF(ISLOGICAL(D5001),"",FREQUENCY(IF('Data Transformation'!$B$425:$B$8425='Bin Analysis'!$B4995,'Data Transformation'!$G$425:$G$8425),D5001))</f>
        <v/>
      </c>
      <c r="F5001" t="str">
        <f t="shared" si="624"/>
        <v/>
      </c>
      <c r="G5001">
        <f>Weighting!$H$9</f>
        <v>0</v>
      </c>
      <c r="H5001">
        <f t="array" ref="H5001">FREQUENCY(IF('Data Transformation'!$B$4:$B$8425=B4995,'Data Transformation'!$G$4:$G$8425),'Bin Analysis'!$B5001)</f>
        <v>1</v>
      </c>
      <c r="I5001">
        <f t="shared" si="625"/>
        <v>0</v>
      </c>
      <c r="J5001">
        <f t="shared" si="626"/>
        <v>0</v>
      </c>
      <c r="K5001">
        <f>J5001*Weighting!$W$9</f>
        <v>0</v>
      </c>
      <c r="M5001" s="14"/>
    </row>
    <row r="5002" spans="1:25" x14ac:dyDescent="0.25">
      <c r="A5002" s="32">
        <f>IF(Weighting!$P$10&gt;0,B5002,"")</f>
        <v>0.84499999999999997</v>
      </c>
      <c r="B5002">
        <f>Weighting!$C$10</f>
        <v>0.84499999999999997</v>
      </c>
      <c r="C5002">
        <f>Weighting!$F$10</f>
        <v>0</v>
      </c>
      <c r="D5002" t="b">
        <f>IF(C5002=1,'Data Transformation'!$G$3+0.5*'Data Transformation'!$W$25,IF(C5003=1,D5003-'Data Transformation'!$W$25,FALSE))</f>
        <v>0</v>
      </c>
      <c r="E5002" t="str">
        <f t="array" ref="E5002">IF(ISLOGICAL(D5002),"",FREQUENCY(IF('Data Transformation'!$B$425:$B$8425='Bin Analysis'!$B4995,'Data Transformation'!$G$425:$G$8425),D5002))</f>
        <v/>
      </c>
      <c r="F5002" t="str">
        <f t="shared" si="624"/>
        <v/>
      </c>
      <c r="G5002">
        <f>Weighting!$H$10</f>
        <v>0</v>
      </c>
      <c r="H5002">
        <f t="array" ref="H5002">FREQUENCY(IF('Data Transformation'!$B$4:$B$8425=B4995,'Data Transformation'!$G$4:$G$8425),'Bin Analysis'!$B5002)</f>
        <v>3</v>
      </c>
      <c r="I5002">
        <f t="shared" si="625"/>
        <v>2</v>
      </c>
      <c r="J5002">
        <f t="shared" si="626"/>
        <v>1</v>
      </c>
      <c r="K5002">
        <f>J5002*Weighting!$W$10</f>
        <v>3</v>
      </c>
      <c r="M5002" s="14"/>
    </row>
    <row r="5003" spans="1:25" x14ac:dyDescent="0.25">
      <c r="A5003" s="32">
        <f>IF(Weighting!$P$11&gt;0,B5003,"")</f>
        <v>0.97599999999999998</v>
      </c>
      <c r="B5003">
        <f>Weighting!$C$11</f>
        <v>0.97599999999999998</v>
      </c>
      <c r="C5003">
        <f>Weighting!$F$11</f>
        <v>0</v>
      </c>
      <c r="D5003">
        <f>IF(C5003=1,'Data Transformation'!$G$3+0.5*'Data Transformation'!$W$25,IF(C5004=1,D5004-'Data Transformation'!$W$25,FALSE))</f>
        <v>0.86899999999999999</v>
      </c>
      <c r="E5003">
        <f t="array" ref="E5003">IF(ISLOGICAL(D5003),"",FREQUENCY(IF('Data Transformation'!$B$425:$B$8425='Bin Analysis'!$B4995,'Data Transformation'!$G$425:$G$8425),D5003))</f>
        <v>3</v>
      </c>
      <c r="F5003" t="e">
        <f t="shared" si="624"/>
        <v>#VALUE!</v>
      </c>
      <c r="G5003">
        <f>Weighting!$H$11</f>
        <v>0</v>
      </c>
      <c r="H5003">
        <f t="array" ref="H5003">FREQUENCY(IF('Data Transformation'!$B$4:$B$8425=B4995,'Data Transformation'!$G$4:$G$8425),'Bin Analysis'!$B5003)</f>
        <v>4</v>
      </c>
      <c r="I5003">
        <f t="shared" si="625"/>
        <v>1</v>
      </c>
      <c r="J5003">
        <f t="shared" si="626"/>
        <v>1</v>
      </c>
      <c r="K5003">
        <f>J5003*Weighting!$W$11</f>
        <v>2</v>
      </c>
      <c r="M5003" s="14"/>
    </row>
    <row r="5004" spans="1:25" x14ac:dyDescent="0.25">
      <c r="A5004" s="32">
        <f>IF(Weighting!$P$12&gt;0,B5004,"")</f>
        <v>1.107</v>
      </c>
      <c r="B5004">
        <f>Weighting!$C$12</f>
        <v>1.107</v>
      </c>
      <c r="C5004">
        <f>Weighting!$F$12</f>
        <v>1</v>
      </c>
      <c r="D5004">
        <f>IF(C5004=1,'Data Transformation'!$G$3+0.5*'Data Transformation'!$W$25,IF(C5005=1,D5005-'Data Transformation'!$W$25,FALSE))</f>
        <v>1.131</v>
      </c>
      <c r="E5004">
        <f t="array" ref="E5004">IF(ISLOGICAL(D5004),"",FREQUENCY(IF('Data Transformation'!$B$425:$B$8425='Bin Analysis'!$B4995,'Data Transformation'!$G$425:$G$8425),D5004))</f>
        <v>7</v>
      </c>
      <c r="F5004">
        <f t="shared" si="624"/>
        <v>4</v>
      </c>
      <c r="G5004">
        <f>Weighting!$H$12</f>
        <v>0</v>
      </c>
      <c r="H5004">
        <f t="array" ref="H5004">FREQUENCY(IF('Data Transformation'!$B$4:$B$8425=B4995,'Data Transformation'!$G$4:$G$8425),'Bin Analysis'!$B5004)</f>
        <v>8</v>
      </c>
      <c r="I5004">
        <f t="shared" si="625"/>
        <v>4</v>
      </c>
      <c r="J5004">
        <f t="shared" si="626"/>
        <v>1</v>
      </c>
      <c r="K5004">
        <f>J5004*Weighting!$W$12</f>
        <v>1</v>
      </c>
      <c r="M5004" s="14"/>
    </row>
    <row r="5005" spans="1:25" x14ac:dyDescent="0.25">
      <c r="A5005" s="32">
        <f>IF(Weighting!$P$13&gt;0,B5005,"")</f>
        <v>1.238</v>
      </c>
      <c r="B5005">
        <f>Weighting!$C$13</f>
        <v>1.238</v>
      </c>
      <c r="C5005">
        <f>Weighting!$F$13</f>
        <v>0</v>
      </c>
      <c r="D5005" t="b">
        <f>IF(C5005=1,'Data Transformation'!$G$3+0.5*'Data Transformation'!$W$25,IF(C5006=1,D5006-'Data Transformation'!$W$25,FALSE))</f>
        <v>0</v>
      </c>
      <c r="E5005" t="str">
        <f t="array" ref="E5005">IF(ISLOGICAL(D5005),"",FREQUENCY(IF('Data Transformation'!$B$425:$B$8425='Bin Analysis'!$B4995,'Data Transformation'!$G$425:$G$8425),D5005))</f>
        <v/>
      </c>
      <c r="F5005" t="str">
        <f t="shared" si="624"/>
        <v/>
      </c>
      <c r="G5005">
        <f>Weighting!$H$13</f>
        <v>0</v>
      </c>
      <c r="H5005">
        <f t="array" ref="H5005">FREQUENCY(IF('Data Transformation'!$B$4:$B$8425=B4995,'Data Transformation'!$G$4:$G$8425),'Bin Analysis'!$B5005)</f>
        <v>15</v>
      </c>
      <c r="I5005">
        <f t="shared" si="625"/>
        <v>7</v>
      </c>
      <c r="J5005">
        <f t="shared" si="626"/>
        <v>1</v>
      </c>
      <c r="K5005">
        <f>J5005*Weighting!$W$13</f>
        <v>2</v>
      </c>
      <c r="M5005" s="14"/>
    </row>
    <row r="5006" spans="1:25" x14ac:dyDescent="0.25">
      <c r="A5006" s="32">
        <f>IF(Weighting!$P$14&gt;0,B5006,"")</f>
        <v>1.369</v>
      </c>
      <c r="B5006">
        <f>Weighting!$C$14</f>
        <v>1.369</v>
      </c>
      <c r="C5006">
        <f>Weighting!$F$14</f>
        <v>0</v>
      </c>
      <c r="D5006" t="b">
        <f>IF(C5006=1,'Data Transformation'!$G$3+0.5*'Data Transformation'!$W$25,IF(C5007=1,D5007-'Data Transformation'!$W$25,FALSE))</f>
        <v>0</v>
      </c>
      <c r="E5006" t="str">
        <f t="array" ref="E5006">IF(ISLOGICAL(D5006),"",FREQUENCY(IF('Data Transformation'!$B$425:$B$8425='Bin Analysis'!$B4995,'Data Transformation'!$G$425:$G$8425),D5006))</f>
        <v/>
      </c>
      <c r="F5006" t="str">
        <f t="shared" si="624"/>
        <v/>
      </c>
      <c r="G5006">
        <f>Weighting!$H$14</f>
        <v>0</v>
      </c>
      <c r="H5006">
        <f t="array" ref="H5006">FREQUENCY(IF('Data Transformation'!$B$4:$B$8425=B4995,'Data Transformation'!$G$4:$G$8425),'Bin Analysis'!$B5006)</f>
        <v>18</v>
      </c>
      <c r="I5006">
        <f t="shared" si="625"/>
        <v>3</v>
      </c>
      <c r="J5006">
        <f t="shared" si="626"/>
        <v>1</v>
      </c>
      <c r="K5006">
        <f>J5006*Weighting!$W$14</f>
        <v>3</v>
      </c>
      <c r="M5006" s="14"/>
    </row>
    <row r="5007" spans="1:25" x14ac:dyDescent="0.25">
      <c r="A5007" s="32">
        <f>IF(Weighting!$P$15&gt;0,B5007,"")</f>
        <v>1.5000009999999999</v>
      </c>
      <c r="B5007">
        <f>Weighting!$C$15</f>
        <v>1.5000009999999999</v>
      </c>
      <c r="C5007">
        <f>Weighting!$F$15</f>
        <v>0</v>
      </c>
      <c r="D5007" t="b">
        <f>IF(C5007=1,'Data Transformation'!$G$3+0.5*'Data Transformation'!$W$25,IF(C5008=1,D5008-'Data Transformation'!$W$25,FALSE))</f>
        <v>0</v>
      </c>
      <c r="E5007" t="str">
        <f t="array" ref="E5007">IF(ISLOGICAL(D5007),"",FREQUENCY(IF('Data Transformation'!$B$425:$B$8425='Bin Analysis'!$B4995,'Data Transformation'!$G$425:$G$8425),D5007))</f>
        <v/>
      </c>
      <c r="F5007" t="str">
        <f t="shared" si="624"/>
        <v/>
      </c>
      <c r="G5007">
        <f>Weighting!$H$15</f>
        <v>0</v>
      </c>
      <c r="H5007">
        <f t="array" ref="H5007">FREQUENCY(IF('Data Transformation'!$B$4:$B$8425=B4995,'Data Transformation'!$G$4:$G$8425),'Bin Analysis'!$B5007)</f>
        <v>19</v>
      </c>
      <c r="I5007">
        <f t="shared" si="625"/>
        <v>1</v>
      </c>
      <c r="J5007">
        <f t="shared" si="626"/>
        <v>1</v>
      </c>
      <c r="K5007">
        <f>J5007*Weighting!$W$15</f>
        <v>3</v>
      </c>
      <c r="M5007" s="14"/>
    </row>
    <row r="5008" spans="1:25" x14ac:dyDescent="0.25">
      <c r="A5008" s="32" t="str">
        <f>IF(Weighting!$P$16&gt;0,B5008,"")</f>
        <v/>
      </c>
      <c r="B5008">
        <f>Weighting!$C$16</f>
        <v>1.631</v>
      </c>
      <c r="C5008">
        <f>Weighting!$F$16</f>
        <v>0</v>
      </c>
      <c r="D5008" t="b">
        <f>IF(C5008=1,'Data Transformation'!$G$3+0.5*'Data Transformation'!$W$25,IF(C5009=1,D5009-'Data Transformation'!$W$25,FALSE))</f>
        <v>0</v>
      </c>
      <c r="E5008" t="str">
        <f t="array" ref="E5008">IF(ISLOGICAL(D5008),"",FREQUENCY(IF('Data Transformation'!$B$425:$B$8425='Bin Analysis'!$B4995,'Data Transformation'!$G$425:$G$8425),D5008))</f>
        <v/>
      </c>
      <c r="F5008" t="str">
        <f t="shared" si="624"/>
        <v/>
      </c>
      <c r="G5008">
        <f>Weighting!$H$16</f>
        <v>0</v>
      </c>
      <c r="H5008">
        <f t="array" ref="H5008">FREQUENCY(IF('Data Transformation'!$B$4:$B$8425=B4995,'Data Transformation'!$G$4:$G$8425),'Bin Analysis'!$B5008)</f>
        <v>19</v>
      </c>
      <c r="I5008">
        <f t="shared" si="625"/>
        <v>0</v>
      </c>
      <c r="J5008">
        <f t="shared" si="626"/>
        <v>0</v>
      </c>
      <c r="K5008">
        <f>J5008*Weighting!$W$16</f>
        <v>0</v>
      </c>
      <c r="M5008" s="14"/>
    </row>
    <row r="5009" spans="1:25" x14ac:dyDescent="0.25">
      <c r="A5009" s="32" t="str">
        <f>IF(Weighting!$P$17&gt;0,B5009,"")</f>
        <v/>
      </c>
      <c r="B5009">
        <f>Weighting!$C$17</f>
        <v>1.762</v>
      </c>
      <c r="C5009">
        <f>Weighting!$F$17</f>
        <v>0</v>
      </c>
      <c r="D5009" t="b">
        <f>IF(C5009=1,'Data Transformation'!$G$3+0.5*'Data Transformation'!$W$25,IF(C5010=1,D5010-'Data Transformation'!$W$25,FALSE))</f>
        <v>0</v>
      </c>
      <c r="E5009" t="str">
        <f t="array" ref="E5009">IF(ISLOGICAL(D5009),"",FREQUENCY(IF('Data Transformation'!$B$425:$B$8425='Bin Analysis'!$B4995,'Data Transformation'!$G$425:$G$8425),D5009))</f>
        <v/>
      </c>
      <c r="F5009" t="str">
        <f t="shared" si="624"/>
        <v/>
      </c>
      <c r="G5009">
        <f>Weighting!$H$17</f>
        <v>0</v>
      </c>
      <c r="H5009">
        <f t="array" ref="H5009">FREQUENCY(IF('Data Transformation'!$B$4:$B$8425=B4995,'Data Transformation'!$G$4:$G$8425),'Bin Analysis'!$B5009)</f>
        <v>19</v>
      </c>
      <c r="I5009">
        <f t="shared" si="625"/>
        <v>0</v>
      </c>
      <c r="J5009">
        <f t="shared" si="626"/>
        <v>0</v>
      </c>
      <c r="K5009">
        <f>J5009*Weighting!$W$17</f>
        <v>0</v>
      </c>
      <c r="M5009" s="14"/>
    </row>
    <row r="5010" spans="1:25" x14ac:dyDescent="0.25">
      <c r="A5010" s="32" t="str">
        <f>IF(Weighting!$P$18&gt;0,B5010,"")</f>
        <v/>
      </c>
      <c r="B5010">
        <f>Weighting!$C$18</f>
        <v>1.893</v>
      </c>
      <c r="C5010">
        <f>Weighting!$F$18</f>
        <v>0</v>
      </c>
      <c r="D5010" t="b">
        <f>IF(C5010=1,'Data Transformation'!$G$3+0.5*'Data Transformation'!$W$25,IF(C5011=1,D5011-'Data Transformation'!$W$25,FALSE))</f>
        <v>0</v>
      </c>
      <c r="E5010" t="str">
        <f t="array" ref="E5010">IF(ISLOGICAL(D5010),"",FREQUENCY(IF('Data Transformation'!$B$425:$B$8425='Bin Analysis'!$B4995,'Data Transformation'!$G$425:$G$8425),D5010))</f>
        <v/>
      </c>
      <c r="F5010" t="str">
        <f t="shared" si="624"/>
        <v/>
      </c>
      <c r="G5010">
        <f>Weighting!$H$18</f>
        <v>0</v>
      </c>
      <c r="H5010">
        <f t="array" ref="H5010">FREQUENCY(IF('Data Transformation'!$B$4:$B$8425=B4995,'Data Transformation'!$G$4:$G$8425),'Bin Analysis'!$B5010)</f>
        <v>19</v>
      </c>
      <c r="I5010">
        <f t="shared" si="625"/>
        <v>0</v>
      </c>
      <c r="J5010">
        <f t="shared" si="626"/>
        <v>0</v>
      </c>
      <c r="K5010">
        <f>J5010*Weighting!$W$18</f>
        <v>0</v>
      </c>
      <c r="M5010" s="14"/>
    </row>
    <row r="5011" spans="1:25" x14ac:dyDescent="0.25">
      <c r="A5011" s="32" t="str">
        <f>IF(Weighting!$P$19&gt;0,B5011,"")</f>
        <v/>
      </c>
      <c r="B5011">
        <f>Weighting!$C$19</f>
        <v>2.024</v>
      </c>
      <c r="C5011">
        <f>Weighting!$F$19</f>
        <v>0</v>
      </c>
      <c r="D5011" t="b">
        <f>IF(C5011=1,'Data Transformation'!$G$3+0.5*'Data Transformation'!$W$25,IF(C5012=1,D5012-'Data Transformation'!$W$25,FALSE))</f>
        <v>0</v>
      </c>
      <c r="E5011" t="str">
        <f t="array" ref="E5011">IF(ISLOGICAL(D5011),"",FREQUENCY(IF('Data Transformation'!$B$425:$B$8425='Bin Analysis'!$B4995,'Data Transformation'!$G$425:$G$8425),D5011))</f>
        <v/>
      </c>
      <c r="F5011" t="str">
        <f t="shared" si="624"/>
        <v/>
      </c>
      <c r="G5011">
        <f>Weighting!$H$19</f>
        <v>0</v>
      </c>
      <c r="H5011">
        <f t="array" ref="H5011">FREQUENCY(IF('Data Transformation'!$B$4:$B$8425=B4995,'Data Transformation'!$G$4:$G$8425),'Bin Analysis'!$B5011)</f>
        <v>19</v>
      </c>
      <c r="I5011">
        <f t="shared" si="625"/>
        <v>0</v>
      </c>
      <c r="J5011">
        <f t="shared" si="626"/>
        <v>0</v>
      </c>
      <c r="K5011">
        <f>J5011*Weighting!$W$19</f>
        <v>0</v>
      </c>
      <c r="M5011" s="14"/>
    </row>
    <row r="5012" spans="1:25" x14ac:dyDescent="0.25">
      <c r="A5012" s="32" t="str">
        <f>IF(Weighting!$P$20&gt;0,B5012,"")</f>
        <v/>
      </c>
      <c r="B5012">
        <f>Weighting!$C$20</f>
        <v>2.1550000000000002</v>
      </c>
      <c r="C5012">
        <f>Weighting!$F$20</f>
        <v>0</v>
      </c>
      <c r="D5012" t="b">
        <f>IF(C5012=1,'Data Transformation'!$G$3+0.5*'Data Transformation'!$W$25,IF(C5013=1,D5013-'Data Transformation'!$W$25,FALSE))</f>
        <v>0</v>
      </c>
      <c r="E5012" t="str">
        <f t="array" ref="E5012">IF(ISLOGICAL(D5012),"",FREQUENCY(IF('Data Transformation'!$B$425:$B$8425='Bin Analysis'!$B4995,'Data Transformation'!$G$425:$G$8425),D5012))</f>
        <v/>
      </c>
      <c r="F5012" t="str">
        <f t="shared" si="624"/>
        <v/>
      </c>
      <c r="G5012">
        <f>Weighting!$H$20</f>
        <v>0</v>
      </c>
      <c r="H5012">
        <f t="array" ref="H5012">FREQUENCY(IF('Data Transformation'!$B$4:$B$8425=B4995,'Data Transformation'!$G$4:$G$8425),'Bin Analysis'!$B5012)</f>
        <v>19</v>
      </c>
      <c r="I5012">
        <f t="shared" si="625"/>
        <v>0</v>
      </c>
      <c r="J5012">
        <f t="shared" si="626"/>
        <v>0</v>
      </c>
      <c r="K5012">
        <f>J5012*Weighting!$W$20</f>
        <v>0</v>
      </c>
      <c r="M5012" s="14"/>
    </row>
    <row r="5013" spans="1:25" x14ac:dyDescent="0.25">
      <c r="A5013" s="32" t="str">
        <f>IF(Weighting!$P$21&gt;0,B5013,"")</f>
        <v/>
      </c>
      <c r="B5013">
        <f>Weighting!$C$21</f>
        <v>2.2860000000000005</v>
      </c>
      <c r="C5013">
        <f>Weighting!$F$21</f>
        <v>0</v>
      </c>
      <c r="D5013" t="b">
        <f>IF(C5013=1,'Data Transformation'!$G$3+0.5*'Data Transformation'!$W$25,IF(C5014=1,D5014-'Data Transformation'!$W$25,FALSE))</f>
        <v>0</v>
      </c>
      <c r="E5013" t="str">
        <f t="array" ref="E5013">IF(ISLOGICAL(D5013),"",FREQUENCY(IF('Data Transformation'!$B$425:$B$8425='Bin Analysis'!$B4995,'Data Transformation'!$G$425:$G$8425),D5013))</f>
        <v/>
      </c>
      <c r="F5013" t="str">
        <f t="shared" si="624"/>
        <v/>
      </c>
      <c r="G5013">
        <f>Weighting!$H$21</f>
        <v>0</v>
      </c>
      <c r="H5013">
        <f t="array" ref="H5013">FREQUENCY(IF('Data Transformation'!$B$4:$B$8425=B4995,'Data Transformation'!$G$4:$G$8425),'Bin Analysis'!$B5013)</f>
        <v>19</v>
      </c>
      <c r="I5013">
        <f t="shared" si="625"/>
        <v>0</v>
      </c>
      <c r="J5013">
        <f t="shared" si="626"/>
        <v>0</v>
      </c>
      <c r="K5013">
        <f>J5013*Weighting!$W$21</f>
        <v>0</v>
      </c>
      <c r="M5013" s="14"/>
    </row>
    <row r="5014" spans="1:25" x14ac:dyDescent="0.25">
      <c r="A5014" s="32" t="str">
        <f>IF(Weighting!$P$22&gt;0,B5014,"")</f>
        <v/>
      </c>
      <c r="B5014">
        <f>Weighting!$C$22</f>
        <v>2.4170000000000007</v>
      </c>
      <c r="C5014">
        <f>Weighting!$F$22</f>
        <v>0</v>
      </c>
      <c r="D5014" t="b">
        <f>IF(C5014=1,'Data Transformation'!$G$3+0.5*'Data Transformation'!$W$25,IF(C5015=1,D5015-'Data Transformation'!$W$25,FALSE))</f>
        <v>0</v>
      </c>
      <c r="E5014" t="str">
        <f t="array" ref="E5014">IF(ISLOGICAL(D5014),"",FREQUENCY(IF('Data Transformation'!$B$425:$B$8425='Bin Analysis'!$B4995,'Data Transformation'!$G$425:$G$8425),D5014))</f>
        <v/>
      </c>
      <c r="F5014" t="str">
        <f t="shared" si="624"/>
        <v/>
      </c>
      <c r="G5014">
        <f>Weighting!$H$22</f>
        <v>0</v>
      </c>
      <c r="H5014">
        <f t="array" ref="H5014">FREQUENCY(IF('Data Transformation'!$B$4:$B$8425=B4995,'Data Transformation'!$G$4:$G$8425),'Bin Analysis'!$B5014)</f>
        <v>19</v>
      </c>
      <c r="I5014">
        <f t="shared" si="625"/>
        <v>0</v>
      </c>
      <c r="J5014">
        <f t="shared" si="626"/>
        <v>0</v>
      </c>
      <c r="K5014">
        <f>J5014*Weighting!$W$22</f>
        <v>0</v>
      </c>
      <c r="M5014" s="14"/>
    </row>
    <row r="5015" spans="1:25" x14ac:dyDescent="0.25">
      <c r="A5015" s="32" t="str">
        <f>IF(Weighting!$P$23&gt;0,B5015,"")</f>
        <v/>
      </c>
      <c r="B5015">
        <f>Weighting!$C$23</f>
        <v>2.5480000000000009</v>
      </c>
      <c r="C5015">
        <f>Weighting!$F$23</f>
        <v>0</v>
      </c>
      <c r="D5015" t="b">
        <f>IF(C5015=1,'Data Transformation'!$G$3+0.5*'Data Transformation'!$W$25,IF(C5016=1,D5016-'Data Transformation'!$W$25,FALSE))</f>
        <v>0</v>
      </c>
      <c r="E5015" t="str">
        <f t="array" ref="E5015">IF(ISLOGICAL(D5015),"",FREQUENCY(IF('Data Transformation'!$B$425:$B$8425='Bin Analysis'!$B4995,'Data Transformation'!$G$425:$G$8425),D5015))</f>
        <v/>
      </c>
      <c r="F5015" t="str">
        <f t="shared" si="624"/>
        <v/>
      </c>
      <c r="G5015">
        <f>Weighting!$H$23</f>
        <v>0</v>
      </c>
      <c r="H5015">
        <f t="array" ref="H5015">FREQUENCY(IF('Data Transformation'!$B$4:$B$8425=B4995,'Data Transformation'!$G$4:$G$8425),'Bin Analysis'!$B5015)</f>
        <v>19</v>
      </c>
      <c r="I5015">
        <f t="shared" si="625"/>
        <v>0</v>
      </c>
      <c r="J5015">
        <f t="shared" si="626"/>
        <v>0</v>
      </c>
      <c r="K5015">
        <f>J5015*Weighting!$W$23</f>
        <v>0</v>
      </c>
      <c r="M5015" s="14"/>
    </row>
    <row r="5016" spans="1:25" x14ac:dyDescent="0.25">
      <c r="A5016" s="32" t="str">
        <f>IF(Weighting!$P$24&gt;0,B5016,"")</f>
        <v/>
      </c>
      <c r="B5016">
        <f>Weighting!$C$24</f>
        <v>2.6790000000000012</v>
      </c>
      <c r="C5016">
        <f>Weighting!$F$24</f>
        <v>0</v>
      </c>
      <c r="D5016" t="b">
        <f>IF(C5016=1,'Data Transformation'!$G$3+0.5*'Data Transformation'!$W$25,IF(C5017=1,D5017-'Data Transformation'!$W$25,FALSE))</f>
        <v>0</v>
      </c>
      <c r="E5016" t="str">
        <f t="array" ref="E5016">IF(ISLOGICAL(D5016),"",FREQUENCY(IF('Data Transformation'!$B$425:$B$8425='Bin Analysis'!$B4995,'Data Transformation'!$G$425:$G$8425),D5016))</f>
        <v/>
      </c>
      <c r="F5016" t="str">
        <f t="shared" si="624"/>
        <v/>
      </c>
      <c r="G5016">
        <f>Weighting!$H$24</f>
        <v>0</v>
      </c>
      <c r="H5016">
        <f t="array" ref="H5016">FREQUENCY(IF('Data Transformation'!$B$4:$B$8425=B4995,'Data Transformation'!$G$4:$G$8425),'Bin Analysis'!$B5016)</f>
        <v>19</v>
      </c>
      <c r="I5016">
        <f t="shared" si="625"/>
        <v>0</v>
      </c>
      <c r="J5016">
        <f t="shared" si="626"/>
        <v>0</v>
      </c>
      <c r="K5016">
        <f>J5016*Weighting!$W$24</f>
        <v>0</v>
      </c>
      <c r="M5016" s="14"/>
    </row>
    <row r="5017" spans="1:25" x14ac:dyDescent="0.25">
      <c r="A5017" s="32" t="str">
        <f>IF(Weighting!$P$25&gt;0,B5017,"")</f>
        <v/>
      </c>
      <c r="B5017">
        <f>Weighting!$C$25</f>
        <v>2.8100000000000014</v>
      </c>
      <c r="C5017">
        <f>Weighting!$F$25</f>
        <v>0</v>
      </c>
      <c r="D5017" t="b">
        <f>IF(C5017=1,'Data Transformation'!$G$3+0.5*'Data Transformation'!$W$25,IF(C5018=1,D5018-'Data Transformation'!$W$25,FALSE))</f>
        <v>0</v>
      </c>
      <c r="E5017" t="str">
        <f t="array" ref="E5017">IF(ISLOGICAL(D5017),"",FREQUENCY(IF('Data Transformation'!$B$425:$B$8425='Bin Analysis'!$B4995,'Data Transformation'!$G$425:$G$8425),D5017))</f>
        <v/>
      </c>
      <c r="F5017" t="str">
        <f t="shared" si="624"/>
        <v/>
      </c>
      <c r="G5017">
        <f>Weighting!$H$25</f>
        <v>0</v>
      </c>
      <c r="H5017">
        <f t="array" ref="H5017">FREQUENCY(IF('Data Transformation'!$B$4:$B$8425=B4995,'Data Transformation'!$G$4:$G$8425),'Bin Analysis'!$B5017)</f>
        <v>19</v>
      </c>
      <c r="I5017">
        <f t="shared" si="625"/>
        <v>0</v>
      </c>
      <c r="J5017">
        <f t="shared" si="626"/>
        <v>0</v>
      </c>
      <c r="K5017">
        <f>J5017*Weighting!$W$25</f>
        <v>0</v>
      </c>
      <c r="M5017" s="14"/>
    </row>
    <row r="5018" spans="1:25" x14ac:dyDescent="0.25">
      <c r="O5018"/>
      <c r="P5018"/>
      <c r="Q5018"/>
      <c r="R5018"/>
    </row>
    <row r="5019" spans="1:25" ht="23.25" x14ac:dyDescent="0.35">
      <c r="A5019" s="21" t="s">
        <v>0</v>
      </c>
      <c r="B5019" s="21">
        <f>IFERROR(VLOOKUP(C5019,'Data Transformation'!$L$6:$M$426,2,FALSE),"")</f>
        <v>209</v>
      </c>
      <c r="C5019" s="21">
        <f>C4995+1</f>
        <v>209</v>
      </c>
      <c r="D5019" s="21"/>
      <c r="E5019" s="21"/>
      <c r="F5019" s="21"/>
      <c r="G5019" s="21"/>
      <c r="H5019" s="22"/>
      <c r="I5019" s="22"/>
      <c r="J5019" s="22"/>
      <c r="K5019" s="21"/>
      <c r="L5019" s="21">
        <f>B5019</f>
        <v>209</v>
      </c>
      <c r="M5019" s="23">
        <f>INDEX('Data Transformation'!$O$4:$O$424,MATCH($B5019,'Data Transformation'!$M$4:$M$424,0),MATCH($M$2,'Data Transformation'!$O$3,0))</f>
        <v>17</v>
      </c>
      <c r="N5019" s="27">
        <f>IF('Input and Summary Results'!$J$16="minimum",'Bin Analysis'!X5020/(M5019-1),'Bin Analysis'!Y5019/('Bin Analysis'!M5019-1))</f>
        <v>0</v>
      </c>
      <c r="O5019" s="27">
        <f>IF(M5019=FALSE,NA(),(VLOOKUP(1,C5022:K5041,4,FALSE))/(M5019-1))</f>
        <v>0</v>
      </c>
      <c r="P5019" s="27">
        <f>IF(M5019=FALSE,NA(),SUM(J5022:J5041)/Weighting!$S$5)</f>
        <v>0.2</v>
      </c>
      <c r="Q5019" s="27">
        <f>IF(M5019=FALSE,NA(),SUM(K5022:K5041)/Weighting!$S$6)</f>
        <v>8.6956521739130432E-2</v>
      </c>
      <c r="R5019" s="27">
        <f>IF(M5019=FALSE,NA(),(VLOOKUP(1,G5022:K5041,3,FALSE))/(M5019-1))</f>
        <v>1</v>
      </c>
      <c r="S5019" s="22" t="str">
        <f>IF(M5019=FALSE,NA(),IF(SUM(J5022:J5041)=2,"yes","no"))</f>
        <v>yes</v>
      </c>
      <c r="X5019" s="2" cm="2">
        <f t="array" ref="X5019:X5020">FREQUENCY(IF('Data Transformation'!$B$425:$B$6424='Bin Analysis'!L5019,'Data Transformation'!$G$425:$G$6424),'Data Transformation'!$U$11)</f>
        <v>16</v>
      </c>
      <c r="Y5019" s="2" cm="2">
        <f t="array" ref="Y5019:Y5020">FREQUENCY(IF('Data Transformation'!$B$425:$B$6424='Bin Analysis'!L5019,'Data Transformation'!$G$425:$G$6424),'Data Transformation'!$U$12)</f>
        <v>16</v>
      </c>
    </row>
    <row r="5020" spans="1:25" x14ac:dyDescent="0.25">
      <c r="A5020" s="14" t="s">
        <v>67</v>
      </c>
      <c r="B5020" t="s">
        <v>47</v>
      </c>
      <c r="C5020" t="s">
        <v>5</v>
      </c>
      <c r="D5020" t="s">
        <v>100</v>
      </c>
      <c r="E5020" t="s">
        <v>101</v>
      </c>
      <c r="F5020" t="s">
        <v>102</v>
      </c>
      <c r="G5020" t="s">
        <v>70</v>
      </c>
      <c r="H5020" t="s">
        <v>31</v>
      </c>
      <c r="I5020" t="s">
        <v>32</v>
      </c>
      <c r="J5020" t="s">
        <v>46</v>
      </c>
      <c r="K5020" s="14" t="s">
        <v>45</v>
      </c>
      <c r="M5020" s="14"/>
      <c r="X5020" s="2">
        <v>0</v>
      </c>
      <c r="Y5020" s="2">
        <v>0</v>
      </c>
    </row>
    <row r="5021" spans="1:25" x14ac:dyDescent="0.25">
      <c r="A5021" s="32"/>
      <c r="D5021" t="b">
        <f>IF(C5021=1,'Data Transformation'!$G$3+0.5*'Data Transformation'!$W$25,IF(C5022=1,D5022-'Data Transformation'!$W$25,FALSE))</f>
        <v>0</v>
      </c>
      <c r="E5021" t="str">
        <f t="array" ref="E5021">IF(ISLOGICAL(D5021),"",FREQUENCY(IF('Data Transformation'!$B$425:$B$8425='Bin Analysis'!$B5019,'Data Transformation'!$G$425:$G$8425),D5021))</f>
        <v/>
      </c>
      <c r="F5021" t="str">
        <f>IF(ISLOGICAL(D5021),"",E5021-E5020)</f>
        <v/>
      </c>
      <c r="M5021" s="14"/>
    </row>
    <row r="5022" spans="1:25" x14ac:dyDescent="0.25">
      <c r="A5022" s="32">
        <f>IF(Weighting!$P$6&gt;0,B5022,"")</f>
        <v>0.32100000000000001</v>
      </c>
      <c r="B5022">
        <f>Weighting!$C$6</f>
        <v>0.32100000000000001</v>
      </c>
      <c r="C5022">
        <f>Weighting!$F$6</f>
        <v>0</v>
      </c>
      <c r="D5022" t="b">
        <f>IF(C5022=1,'Data Transformation'!$G$3+0.5*'Data Transformation'!$W$25,IF(C5023=1,D5023-'Data Transformation'!$W$25,FALSE))</f>
        <v>0</v>
      </c>
      <c r="E5022" t="str">
        <f t="array" ref="E5022">IF(ISLOGICAL(D5022),"",FREQUENCY(IF('Data Transformation'!$B$425:$B$8425='Bin Analysis'!$B5019,'Data Transformation'!$G$425:$G$8425),D5022))</f>
        <v/>
      </c>
      <c r="F5022" t="str">
        <f>IF(ISLOGICAL(D5022),"",E5022-E5021)</f>
        <v/>
      </c>
      <c r="G5022">
        <f>Weighting!$H$6</f>
        <v>1</v>
      </c>
      <c r="H5022">
        <f t="array" ref="H5022">FREQUENCY(IF('Data Transformation'!$B$4:$B$8425=B5019,'Data Transformation'!$G$4:$G$8425),'Bin Analysis'!$B5022)</f>
        <v>16</v>
      </c>
      <c r="I5022">
        <f>H5022-H5021</f>
        <v>16</v>
      </c>
      <c r="J5022">
        <f>IF(I5022=0,0,1)</f>
        <v>1</v>
      </c>
      <c r="K5022">
        <f>J5022*Weighting!$W$6</f>
        <v>1</v>
      </c>
      <c r="M5022" s="14"/>
    </row>
    <row r="5023" spans="1:25" x14ac:dyDescent="0.25">
      <c r="A5023" s="32">
        <f>IF(Weighting!$P$7&gt;0,B5023,"")</f>
        <v>0.45200000000000001</v>
      </c>
      <c r="B5023">
        <f>Weighting!$C$7</f>
        <v>0.45200000000000001</v>
      </c>
      <c r="C5023">
        <f>Weighting!$F$7</f>
        <v>0</v>
      </c>
      <c r="D5023" t="b">
        <f>IF(C5023=1,'Data Transformation'!$G$3+0.5*'Data Transformation'!$W$25,IF(C5024=1,D5024-'Data Transformation'!$W$25,FALSE))</f>
        <v>0</v>
      </c>
      <c r="E5023" t="str">
        <f t="array" ref="E5023">IF(ISLOGICAL(D5023),"",FREQUENCY(IF('Data Transformation'!$B$425:$B$8425='Bin Analysis'!$B5019,'Data Transformation'!$G$425:$G$8425),D5023))</f>
        <v/>
      </c>
      <c r="F5023" t="str">
        <f t="shared" ref="F5023:F5041" si="627">IF(ISLOGICAL(D5023),"",E5023-E5022)</f>
        <v/>
      </c>
      <c r="G5023">
        <f>Weighting!$H$7</f>
        <v>0</v>
      </c>
      <c r="H5023">
        <f t="array" ref="H5023">FREQUENCY(IF('Data Transformation'!$B$4:$B$8425=B5019,'Data Transformation'!$G$4:$G$8425),'Bin Analysis'!$B5023)</f>
        <v>16</v>
      </c>
      <c r="I5023">
        <f t="shared" ref="I5023:I5041" si="628">H5023-H5022</f>
        <v>0</v>
      </c>
      <c r="J5023">
        <f>IF(I5023=0,0,1)</f>
        <v>0</v>
      </c>
      <c r="K5023">
        <f>J5023*Weighting!$W$7</f>
        <v>0</v>
      </c>
      <c r="M5023" s="14"/>
    </row>
    <row r="5024" spans="1:25" x14ac:dyDescent="0.25">
      <c r="A5024" s="32">
        <f>IF(Weighting!$P$8&gt;0,B5024,"")</f>
        <v>0.58299999999999996</v>
      </c>
      <c r="B5024">
        <f>Weighting!$C$8</f>
        <v>0.58299999999999996</v>
      </c>
      <c r="C5024">
        <f>Weighting!$F$8</f>
        <v>0</v>
      </c>
      <c r="D5024" t="b">
        <f>IF(C5024=1,'Data Transformation'!$G$3+0.5*'Data Transformation'!$W$25,IF(C5025=1,D5025-'Data Transformation'!$W$25,FALSE))</f>
        <v>0</v>
      </c>
      <c r="E5024" t="str">
        <f t="array" ref="E5024">IF(ISLOGICAL(D5024),"",FREQUENCY(IF('Data Transformation'!$B$425:$B$8425='Bin Analysis'!$B5019,'Data Transformation'!$G$425:$G$8425),D5024))</f>
        <v/>
      </c>
      <c r="F5024" t="str">
        <f t="shared" si="627"/>
        <v/>
      </c>
      <c r="G5024">
        <f>Weighting!$H$8</f>
        <v>0</v>
      </c>
      <c r="H5024">
        <f t="array" ref="H5024">FREQUENCY(IF('Data Transformation'!$B$4:$B$8425=B5019,'Data Transformation'!$G$4:$G$8425),'Bin Analysis'!$B5024)</f>
        <v>16</v>
      </c>
      <c r="I5024">
        <f t="shared" si="628"/>
        <v>0</v>
      </c>
      <c r="J5024">
        <f t="shared" ref="J5024:J5041" si="629">IF(I5024=0,0,1)</f>
        <v>0</v>
      </c>
      <c r="K5024">
        <f>J5024*Weighting!$W$8</f>
        <v>0</v>
      </c>
      <c r="M5024" s="14"/>
    </row>
    <row r="5025" spans="1:13" x14ac:dyDescent="0.25">
      <c r="A5025" s="32">
        <f>IF(Weighting!$P$9&gt;0,B5025,"")</f>
        <v>0.71399999999999997</v>
      </c>
      <c r="B5025" s="50">
        <f>Weighting!$C$9</f>
        <v>0.71399999999999997</v>
      </c>
      <c r="C5025">
        <f>Weighting!$F$9</f>
        <v>0</v>
      </c>
      <c r="D5025" t="b">
        <f>IF(C5025=1,'Data Transformation'!$G$3+0.5*'Data Transformation'!$W$25,IF(C5026=1,D5026-'Data Transformation'!$W$25,FALSE))</f>
        <v>0</v>
      </c>
      <c r="E5025" t="str">
        <f t="array" ref="E5025">IF(ISLOGICAL(D5025),"",FREQUENCY(IF('Data Transformation'!$B$425:$B$8425='Bin Analysis'!$B5019,'Data Transformation'!$G$425:$G$8425),D5025))</f>
        <v/>
      </c>
      <c r="F5025" t="str">
        <f t="shared" si="627"/>
        <v/>
      </c>
      <c r="G5025">
        <f>Weighting!$H$9</f>
        <v>0</v>
      </c>
      <c r="H5025">
        <f t="array" ref="H5025">FREQUENCY(IF('Data Transformation'!$B$4:$B$8425=B5019,'Data Transformation'!$G$4:$G$8425),'Bin Analysis'!$B5025)</f>
        <v>16</v>
      </c>
      <c r="I5025">
        <f t="shared" si="628"/>
        <v>0</v>
      </c>
      <c r="J5025">
        <f t="shared" si="629"/>
        <v>0</v>
      </c>
      <c r="K5025">
        <f>J5025*Weighting!$W$9</f>
        <v>0</v>
      </c>
      <c r="M5025" s="14"/>
    </row>
    <row r="5026" spans="1:13" x14ac:dyDescent="0.25">
      <c r="A5026" s="32">
        <f>IF(Weighting!$P$10&gt;0,B5026,"")</f>
        <v>0.84499999999999997</v>
      </c>
      <c r="B5026">
        <f>Weighting!$C$10</f>
        <v>0.84499999999999997</v>
      </c>
      <c r="C5026">
        <f>Weighting!$F$10</f>
        <v>0</v>
      </c>
      <c r="D5026" t="b">
        <f>IF(C5026=1,'Data Transformation'!$G$3+0.5*'Data Transformation'!$W$25,IF(C5027=1,D5027-'Data Transformation'!$W$25,FALSE))</f>
        <v>0</v>
      </c>
      <c r="E5026" t="str">
        <f t="array" ref="E5026">IF(ISLOGICAL(D5026),"",FREQUENCY(IF('Data Transformation'!$B$425:$B$8425='Bin Analysis'!$B5019,'Data Transformation'!$G$425:$G$8425),D5026))</f>
        <v/>
      </c>
      <c r="F5026" t="str">
        <f t="shared" si="627"/>
        <v/>
      </c>
      <c r="G5026">
        <f>Weighting!$H$10</f>
        <v>0</v>
      </c>
      <c r="H5026">
        <f t="array" ref="H5026">FREQUENCY(IF('Data Transformation'!$B$4:$B$8425=B5019,'Data Transformation'!$G$4:$G$8425),'Bin Analysis'!$B5026)</f>
        <v>16</v>
      </c>
      <c r="I5026">
        <f t="shared" si="628"/>
        <v>0</v>
      </c>
      <c r="J5026">
        <f t="shared" si="629"/>
        <v>0</v>
      </c>
      <c r="K5026">
        <f>J5026*Weighting!$W$10</f>
        <v>0</v>
      </c>
      <c r="M5026" s="14"/>
    </row>
    <row r="5027" spans="1:13" x14ac:dyDescent="0.25">
      <c r="A5027" s="32">
        <f>IF(Weighting!$P$11&gt;0,B5027,"")</f>
        <v>0.97599999999999998</v>
      </c>
      <c r="B5027">
        <f>Weighting!$C$11</f>
        <v>0.97599999999999998</v>
      </c>
      <c r="C5027">
        <f>Weighting!$F$11</f>
        <v>0</v>
      </c>
      <c r="D5027">
        <f>IF(C5027=1,'Data Transformation'!$G$3+0.5*'Data Transformation'!$W$25,IF(C5028=1,D5028-'Data Transformation'!$W$25,FALSE))</f>
        <v>0.86899999999999999</v>
      </c>
      <c r="E5027">
        <f t="array" ref="E5027">IF(ISLOGICAL(D5027),"",FREQUENCY(IF('Data Transformation'!$B$425:$B$8425='Bin Analysis'!$B5019,'Data Transformation'!$G$425:$G$8425),D5027))</f>
        <v>16</v>
      </c>
      <c r="F5027" t="e">
        <f t="shared" si="627"/>
        <v>#VALUE!</v>
      </c>
      <c r="G5027">
        <f>Weighting!$H$11</f>
        <v>0</v>
      </c>
      <c r="H5027">
        <f t="array" ref="H5027">FREQUENCY(IF('Data Transformation'!$B$4:$B$8425=B5019,'Data Transformation'!$G$4:$G$8425),'Bin Analysis'!$B5027)</f>
        <v>16</v>
      </c>
      <c r="I5027">
        <f t="shared" si="628"/>
        <v>0</v>
      </c>
      <c r="J5027">
        <f t="shared" si="629"/>
        <v>0</v>
      </c>
      <c r="K5027">
        <f>J5027*Weighting!$W$11</f>
        <v>0</v>
      </c>
      <c r="M5027" s="14"/>
    </row>
    <row r="5028" spans="1:13" x14ac:dyDescent="0.25">
      <c r="A5028" s="32">
        <f>IF(Weighting!$P$12&gt;0,B5028,"")</f>
        <v>1.107</v>
      </c>
      <c r="B5028">
        <f>Weighting!$C$12</f>
        <v>1.107</v>
      </c>
      <c r="C5028">
        <f>Weighting!$F$12</f>
        <v>1</v>
      </c>
      <c r="D5028">
        <f>IF(C5028=1,'Data Transformation'!$G$3+0.5*'Data Transformation'!$W$25,IF(C5029=1,D5029-'Data Transformation'!$W$25,FALSE))</f>
        <v>1.131</v>
      </c>
      <c r="E5028">
        <f t="array" ref="E5028">IF(ISLOGICAL(D5028),"",FREQUENCY(IF('Data Transformation'!$B$425:$B$8425='Bin Analysis'!$B5019,'Data Transformation'!$G$425:$G$8425),D5028))</f>
        <v>16</v>
      </c>
      <c r="F5028">
        <f t="shared" si="627"/>
        <v>0</v>
      </c>
      <c r="G5028">
        <f>Weighting!$H$12</f>
        <v>0</v>
      </c>
      <c r="H5028">
        <f t="array" ref="H5028">FREQUENCY(IF('Data Transformation'!$B$4:$B$8425=B5019,'Data Transformation'!$G$4:$G$8425),'Bin Analysis'!$B5028)</f>
        <v>17</v>
      </c>
      <c r="I5028">
        <f t="shared" si="628"/>
        <v>1</v>
      </c>
      <c r="J5028">
        <f t="shared" si="629"/>
        <v>1</v>
      </c>
      <c r="K5028">
        <f>J5028*Weighting!$W$12</f>
        <v>1</v>
      </c>
      <c r="M5028" s="14"/>
    </row>
    <row r="5029" spans="1:13" x14ac:dyDescent="0.25">
      <c r="A5029" s="32">
        <f>IF(Weighting!$P$13&gt;0,B5029,"")</f>
        <v>1.238</v>
      </c>
      <c r="B5029">
        <f>Weighting!$C$13</f>
        <v>1.238</v>
      </c>
      <c r="C5029">
        <f>Weighting!$F$13</f>
        <v>0</v>
      </c>
      <c r="D5029" t="b">
        <f>IF(C5029=1,'Data Transformation'!$G$3+0.5*'Data Transformation'!$W$25,IF(C5030=1,D5030-'Data Transformation'!$W$25,FALSE))</f>
        <v>0</v>
      </c>
      <c r="E5029" t="str">
        <f t="array" ref="E5029">IF(ISLOGICAL(D5029),"",FREQUENCY(IF('Data Transformation'!$B$425:$B$8425='Bin Analysis'!$B5019,'Data Transformation'!$G$425:$G$8425),D5029))</f>
        <v/>
      </c>
      <c r="F5029" t="str">
        <f t="shared" si="627"/>
        <v/>
      </c>
      <c r="G5029">
        <f>Weighting!$H$13</f>
        <v>0</v>
      </c>
      <c r="H5029">
        <f t="array" ref="H5029">FREQUENCY(IF('Data Transformation'!$B$4:$B$8425=B5019,'Data Transformation'!$G$4:$G$8425),'Bin Analysis'!$B5029)</f>
        <v>17</v>
      </c>
      <c r="I5029">
        <f t="shared" si="628"/>
        <v>0</v>
      </c>
      <c r="J5029">
        <f t="shared" si="629"/>
        <v>0</v>
      </c>
      <c r="K5029">
        <f>J5029*Weighting!$W$13</f>
        <v>0</v>
      </c>
      <c r="M5029" s="14"/>
    </row>
    <row r="5030" spans="1:13" x14ac:dyDescent="0.25">
      <c r="A5030" s="32">
        <f>IF(Weighting!$P$14&gt;0,B5030,"")</f>
        <v>1.369</v>
      </c>
      <c r="B5030">
        <f>Weighting!$C$14</f>
        <v>1.369</v>
      </c>
      <c r="C5030">
        <f>Weighting!$F$14</f>
        <v>0</v>
      </c>
      <c r="D5030" t="b">
        <f>IF(C5030=1,'Data Transformation'!$G$3+0.5*'Data Transformation'!$W$25,IF(C5031=1,D5031-'Data Transformation'!$W$25,FALSE))</f>
        <v>0</v>
      </c>
      <c r="E5030" t="str">
        <f t="array" ref="E5030">IF(ISLOGICAL(D5030),"",FREQUENCY(IF('Data Transformation'!$B$425:$B$8425='Bin Analysis'!$B5019,'Data Transformation'!$G$425:$G$8425),D5030))</f>
        <v/>
      </c>
      <c r="F5030" t="str">
        <f t="shared" si="627"/>
        <v/>
      </c>
      <c r="G5030">
        <f>Weighting!$H$14</f>
        <v>0</v>
      </c>
      <c r="H5030">
        <f t="array" ref="H5030">FREQUENCY(IF('Data Transformation'!$B$4:$B$8425=B5019,'Data Transformation'!$G$4:$G$8425),'Bin Analysis'!$B5030)</f>
        <v>17</v>
      </c>
      <c r="I5030">
        <f t="shared" si="628"/>
        <v>0</v>
      </c>
      <c r="J5030">
        <f t="shared" si="629"/>
        <v>0</v>
      </c>
      <c r="K5030">
        <f>J5030*Weighting!$W$14</f>
        <v>0</v>
      </c>
      <c r="M5030" s="14"/>
    </row>
    <row r="5031" spans="1:13" x14ac:dyDescent="0.25">
      <c r="A5031" s="32">
        <f>IF(Weighting!$P$15&gt;0,B5031,"")</f>
        <v>1.5000009999999999</v>
      </c>
      <c r="B5031">
        <f>Weighting!$C$15</f>
        <v>1.5000009999999999</v>
      </c>
      <c r="C5031">
        <f>Weighting!$F$15</f>
        <v>0</v>
      </c>
      <c r="D5031" t="b">
        <f>IF(C5031=1,'Data Transformation'!$G$3+0.5*'Data Transformation'!$W$25,IF(C5032=1,D5032-'Data Transformation'!$W$25,FALSE))</f>
        <v>0</v>
      </c>
      <c r="E5031" t="str">
        <f t="array" ref="E5031">IF(ISLOGICAL(D5031),"",FREQUENCY(IF('Data Transformation'!$B$425:$B$8425='Bin Analysis'!$B5019,'Data Transformation'!$G$425:$G$8425),D5031))</f>
        <v/>
      </c>
      <c r="F5031" t="str">
        <f t="shared" si="627"/>
        <v/>
      </c>
      <c r="G5031">
        <f>Weighting!$H$15</f>
        <v>0</v>
      </c>
      <c r="H5031">
        <f t="array" ref="H5031">FREQUENCY(IF('Data Transformation'!$B$4:$B$8425=B5019,'Data Transformation'!$G$4:$G$8425),'Bin Analysis'!$B5031)</f>
        <v>17</v>
      </c>
      <c r="I5031">
        <f t="shared" si="628"/>
        <v>0</v>
      </c>
      <c r="J5031">
        <f t="shared" si="629"/>
        <v>0</v>
      </c>
      <c r="K5031">
        <f>J5031*Weighting!$W$15</f>
        <v>0</v>
      </c>
      <c r="M5031" s="14"/>
    </row>
    <row r="5032" spans="1:13" x14ac:dyDescent="0.25">
      <c r="A5032" s="32" t="str">
        <f>IF(Weighting!$P$16&gt;0,B5032,"")</f>
        <v/>
      </c>
      <c r="B5032">
        <f>Weighting!$C$16</f>
        <v>1.631</v>
      </c>
      <c r="C5032">
        <f>Weighting!$F$16</f>
        <v>0</v>
      </c>
      <c r="D5032" t="b">
        <f>IF(C5032=1,'Data Transformation'!$G$3+0.5*'Data Transformation'!$W$25,IF(C5033=1,D5033-'Data Transformation'!$W$25,FALSE))</f>
        <v>0</v>
      </c>
      <c r="E5032" t="str">
        <f t="array" ref="E5032">IF(ISLOGICAL(D5032),"",FREQUENCY(IF('Data Transformation'!$B$425:$B$8425='Bin Analysis'!$B5019,'Data Transformation'!$G$425:$G$8425),D5032))</f>
        <v/>
      </c>
      <c r="F5032" t="str">
        <f t="shared" si="627"/>
        <v/>
      </c>
      <c r="G5032">
        <f>Weighting!$H$16</f>
        <v>0</v>
      </c>
      <c r="H5032">
        <f t="array" ref="H5032">FREQUENCY(IF('Data Transformation'!$B$4:$B$8425=B5019,'Data Transformation'!$G$4:$G$8425),'Bin Analysis'!$B5032)</f>
        <v>17</v>
      </c>
      <c r="I5032">
        <f t="shared" si="628"/>
        <v>0</v>
      </c>
      <c r="J5032">
        <f t="shared" si="629"/>
        <v>0</v>
      </c>
      <c r="K5032">
        <f>J5032*Weighting!$W$16</f>
        <v>0</v>
      </c>
      <c r="M5032" s="14"/>
    </row>
    <row r="5033" spans="1:13" x14ac:dyDescent="0.25">
      <c r="A5033" s="32" t="str">
        <f>IF(Weighting!$P$17&gt;0,B5033,"")</f>
        <v/>
      </c>
      <c r="B5033">
        <f>Weighting!$C$17</f>
        <v>1.762</v>
      </c>
      <c r="C5033">
        <f>Weighting!$F$17</f>
        <v>0</v>
      </c>
      <c r="D5033" t="b">
        <f>IF(C5033=1,'Data Transformation'!$G$3+0.5*'Data Transformation'!$W$25,IF(C5034=1,D5034-'Data Transformation'!$W$25,FALSE))</f>
        <v>0</v>
      </c>
      <c r="E5033" t="str">
        <f t="array" ref="E5033">IF(ISLOGICAL(D5033),"",FREQUENCY(IF('Data Transformation'!$B$425:$B$8425='Bin Analysis'!$B5019,'Data Transformation'!$G$425:$G$8425),D5033))</f>
        <v/>
      </c>
      <c r="F5033" t="str">
        <f t="shared" si="627"/>
        <v/>
      </c>
      <c r="G5033">
        <f>Weighting!$H$17</f>
        <v>0</v>
      </c>
      <c r="H5033">
        <f t="array" ref="H5033">FREQUENCY(IF('Data Transformation'!$B$4:$B$8425=B5019,'Data Transformation'!$G$4:$G$8425),'Bin Analysis'!$B5033)</f>
        <v>17</v>
      </c>
      <c r="I5033">
        <f t="shared" si="628"/>
        <v>0</v>
      </c>
      <c r="J5033">
        <f t="shared" si="629"/>
        <v>0</v>
      </c>
      <c r="K5033">
        <f>J5033*Weighting!$W$17</f>
        <v>0</v>
      </c>
      <c r="M5033" s="14"/>
    </row>
    <row r="5034" spans="1:13" x14ac:dyDescent="0.25">
      <c r="A5034" s="32" t="str">
        <f>IF(Weighting!$P$18&gt;0,B5034,"")</f>
        <v/>
      </c>
      <c r="B5034">
        <f>Weighting!$C$18</f>
        <v>1.893</v>
      </c>
      <c r="C5034">
        <f>Weighting!$F$18</f>
        <v>0</v>
      </c>
      <c r="D5034" t="b">
        <f>IF(C5034=1,'Data Transformation'!$G$3+0.5*'Data Transformation'!$W$25,IF(C5035=1,D5035-'Data Transformation'!$W$25,FALSE))</f>
        <v>0</v>
      </c>
      <c r="E5034" t="str">
        <f t="array" ref="E5034">IF(ISLOGICAL(D5034),"",FREQUENCY(IF('Data Transformation'!$B$425:$B$8425='Bin Analysis'!$B5019,'Data Transformation'!$G$425:$G$8425),D5034))</f>
        <v/>
      </c>
      <c r="F5034" t="str">
        <f t="shared" si="627"/>
        <v/>
      </c>
      <c r="G5034">
        <f>Weighting!$H$18</f>
        <v>0</v>
      </c>
      <c r="H5034">
        <f t="array" ref="H5034">FREQUENCY(IF('Data Transformation'!$B$4:$B$8425=B5019,'Data Transformation'!$G$4:$G$8425),'Bin Analysis'!$B5034)</f>
        <v>17</v>
      </c>
      <c r="I5034">
        <f t="shared" si="628"/>
        <v>0</v>
      </c>
      <c r="J5034">
        <f t="shared" si="629"/>
        <v>0</v>
      </c>
      <c r="K5034">
        <f>J5034*Weighting!$W$18</f>
        <v>0</v>
      </c>
      <c r="M5034" s="14"/>
    </row>
    <row r="5035" spans="1:13" x14ac:dyDescent="0.25">
      <c r="A5035" s="32" t="str">
        <f>IF(Weighting!$P$19&gt;0,B5035,"")</f>
        <v/>
      </c>
      <c r="B5035">
        <f>Weighting!$C$19</f>
        <v>2.024</v>
      </c>
      <c r="C5035">
        <f>Weighting!$F$19</f>
        <v>0</v>
      </c>
      <c r="D5035" t="b">
        <f>IF(C5035=1,'Data Transformation'!$G$3+0.5*'Data Transformation'!$W$25,IF(C5036=1,D5036-'Data Transformation'!$W$25,FALSE))</f>
        <v>0</v>
      </c>
      <c r="E5035" t="str">
        <f t="array" ref="E5035">IF(ISLOGICAL(D5035),"",FREQUENCY(IF('Data Transformation'!$B$425:$B$8425='Bin Analysis'!$B5019,'Data Transformation'!$G$425:$G$8425),D5035))</f>
        <v/>
      </c>
      <c r="F5035" t="str">
        <f t="shared" si="627"/>
        <v/>
      </c>
      <c r="G5035">
        <f>Weighting!$H$19</f>
        <v>0</v>
      </c>
      <c r="H5035">
        <f t="array" ref="H5035">FREQUENCY(IF('Data Transformation'!$B$4:$B$8425=B5019,'Data Transformation'!$G$4:$G$8425),'Bin Analysis'!$B5035)</f>
        <v>17</v>
      </c>
      <c r="I5035">
        <f t="shared" si="628"/>
        <v>0</v>
      </c>
      <c r="J5035">
        <f t="shared" si="629"/>
        <v>0</v>
      </c>
      <c r="K5035">
        <f>J5035*Weighting!$W$19</f>
        <v>0</v>
      </c>
      <c r="M5035" s="14"/>
    </row>
    <row r="5036" spans="1:13" x14ac:dyDescent="0.25">
      <c r="A5036" s="32" t="str">
        <f>IF(Weighting!$P$20&gt;0,B5036,"")</f>
        <v/>
      </c>
      <c r="B5036">
        <f>Weighting!$C$20</f>
        <v>2.1550000000000002</v>
      </c>
      <c r="C5036">
        <f>Weighting!$F$20</f>
        <v>0</v>
      </c>
      <c r="D5036" t="b">
        <f>IF(C5036=1,'Data Transformation'!$G$3+0.5*'Data Transformation'!$W$25,IF(C5037=1,D5037-'Data Transformation'!$W$25,FALSE))</f>
        <v>0</v>
      </c>
      <c r="E5036" t="str">
        <f t="array" ref="E5036">IF(ISLOGICAL(D5036),"",FREQUENCY(IF('Data Transformation'!$B$425:$B$8425='Bin Analysis'!$B5019,'Data Transformation'!$G$425:$G$8425),D5036))</f>
        <v/>
      </c>
      <c r="F5036" t="str">
        <f t="shared" si="627"/>
        <v/>
      </c>
      <c r="G5036">
        <f>Weighting!$H$20</f>
        <v>0</v>
      </c>
      <c r="H5036">
        <f t="array" ref="H5036">FREQUENCY(IF('Data Transformation'!$B$4:$B$8425=B5019,'Data Transformation'!$G$4:$G$8425),'Bin Analysis'!$B5036)</f>
        <v>17</v>
      </c>
      <c r="I5036">
        <f t="shared" si="628"/>
        <v>0</v>
      </c>
      <c r="J5036">
        <f t="shared" si="629"/>
        <v>0</v>
      </c>
      <c r="K5036">
        <f>J5036*Weighting!$W$20</f>
        <v>0</v>
      </c>
      <c r="M5036" s="14"/>
    </row>
    <row r="5037" spans="1:13" x14ac:dyDescent="0.25">
      <c r="A5037" s="32" t="str">
        <f>IF(Weighting!$P$21&gt;0,B5037,"")</f>
        <v/>
      </c>
      <c r="B5037">
        <f>Weighting!$C$21</f>
        <v>2.2860000000000005</v>
      </c>
      <c r="C5037">
        <f>Weighting!$F$21</f>
        <v>0</v>
      </c>
      <c r="D5037" t="b">
        <f>IF(C5037=1,'Data Transformation'!$G$3+0.5*'Data Transformation'!$W$25,IF(C5038=1,D5038-'Data Transformation'!$W$25,FALSE))</f>
        <v>0</v>
      </c>
      <c r="E5037" t="str">
        <f t="array" ref="E5037">IF(ISLOGICAL(D5037),"",FREQUENCY(IF('Data Transformation'!$B$425:$B$8425='Bin Analysis'!$B5019,'Data Transformation'!$G$425:$G$8425),D5037))</f>
        <v/>
      </c>
      <c r="F5037" t="str">
        <f t="shared" si="627"/>
        <v/>
      </c>
      <c r="G5037">
        <f>Weighting!$H$21</f>
        <v>0</v>
      </c>
      <c r="H5037">
        <f t="array" ref="H5037">FREQUENCY(IF('Data Transformation'!$B$4:$B$8425=B5019,'Data Transformation'!$G$4:$G$8425),'Bin Analysis'!$B5037)</f>
        <v>17</v>
      </c>
      <c r="I5037">
        <f t="shared" si="628"/>
        <v>0</v>
      </c>
      <c r="J5037">
        <f t="shared" si="629"/>
        <v>0</v>
      </c>
      <c r="K5037">
        <f>J5037*Weighting!$W$21</f>
        <v>0</v>
      </c>
      <c r="M5037" s="14"/>
    </row>
    <row r="5038" spans="1:13" x14ac:dyDescent="0.25">
      <c r="A5038" s="32" t="str">
        <f>IF(Weighting!$P$22&gt;0,B5038,"")</f>
        <v/>
      </c>
      <c r="B5038">
        <f>Weighting!$C$22</f>
        <v>2.4170000000000007</v>
      </c>
      <c r="C5038">
        <f>Weighting!$F$22</f>
        <v>0</v>
      </c>
      <c r="D5038" t="b">
        <f>IF(C5038=1,'Data Transformation'!$G$3+0.5*'Data Transformation'!$W$25,IF(C5039=1,D5039-'Data Transformation'!$W$25,FALSE))</f>
        <v>0</v>
      </c>
      <c r="E5038" t="str">
        <f t="array" ref="E5038">IF(ISLOGICAL(D5038),"",FREQUENCY(IF('Data Transformation'!$B$425:$B$8425='Bin Analysis'!$B5019,'Data Transformation'!$G$425:$G$8425),D5038))</f>
        <v/>
      </c>
      <c r="F5038" t="str">
        <f t="shared" si="627"/>
        <v/>
      </c>
      <c r="G5038">
        <f>Weighting!$H$22</f>
        <v>0</v>
      </c>
      <c r="H5038">
        <f t="array" ref="H5038">FREQUENCY(IF('Data Transformation'!$B$4:$B$8425=B5019,'Data Transformation'!$G$4:$G$8425),'Bin Analysis'!$B5038)</f>
        <v>17</v>
      </c>
      <c r="I5038">
        <f t="shared" si="628"/>
        <v>0</v>
      </c>
      <c r="J5038">
        <f t="shared" si="629"/>
        <v>0</v>
      </c>
      <c r="K5038">
        <f>J5038*Weighting!$W$22</f>
        <v>0</v>
      </c>
      <c r="M5038" s="14"/>
    </row>
    <row r="5039" spans="1:13" x14ac:dyDescent="0.25">
      <c r="A5039" s="32" t="str">
        <f>IF(Weighting!$P$23&gt;0,B5039,"")</f>
        <v/>
      </c>
      <c r="B5039">
        <f>Weighting!$C$23</f>
        <v>2.5480000000000009</v>
      </c>
      <c r="C5039">
        <f>Weighting!$F$23</f>
        <v>0</v>
      </c>
      <c r="D5039" t="b">
        <f>IF(C5039=1,'Data Transformation'!$G$3+0.5*'Data Transformation'!$W$25,IF(C5040=1,D5040-'Data Transformation'!$W$25,FALSE))</f>
        <v>0</v>
      </c>
      <c r="E5039" t="str">
        <f t="array" ref="E5039">IF(ISLOGICAL(D5039),"",FREQUENCY(IF('Data Transformation'!$B$425:$B$8425='Bin Analysis'!$B5019,'Data Transformation'!$G$425:$G$8425),D5039))</f>
        <v/>
      </c>
      <c r="F5039" t="str">
        <f t="shared" si="627"/>
        <v/>
      </c>
      <c r="G5039">
        <f>Weighting!$H$23</f>
        <v>0</v>
      </c>
      <c r="H5039">
        <f t="array" ref="H5039">FREQUENCY(IF('Data Transformation'!$B$4:$B$8425=B5019,'Data Transformation'!$G$4:$G$8425),'Bin Analysis'!$B5039)</f>
        <v>17</v>
      </c>
      <c r="I5039">
        <f t="shared" si="628"/>
        <v>0</v>
      </c>
      <c r="J5039">
        <f t="shared" si="629"/>
        <v>0</v>
      </c>
      <c r="K5039">
        <f>J5039*Weighting!$W$23</f>
        <v>0</v>
      </c>
      <c r="M5039" s="14"/>
    </row>
    <row r="5040" spans="1:13" x14ac:dyDescent="0.25">
      <c r="A5040" s="32" t="str">
        <f>IF(Weighting!$P$24&gt;0,B5040,"")</f>
        <v/>
      </c>
      <c r="B5040">
        <f>Weighting!$C$24</f>
        <v>2.6790000000000012</v>
      </c>
      <c r="C5040">
        <f>Weighting!$F$24</f>
        <v>0</v>
      </c>
      <c r="D5040" t="b">
        <f>IF(C5040=1,'Data Transformation'!$G$3+0.5*'Data Transformation'!$W$25,IF(C5041=1,D5041-'Data Transformation'!$W$25,FALSE))</f>
        <v>0</v>
      </c>
      <c r="E5040" t="str">
        <f t="array" ref="E5040">IF(ISLOGICAL(D5040),"",FREQUENCY(IF('Data Transformation'!$B$425:$B$8425='Bin Analysis'!$B5019,'Data Transformation'!$G$425:$G$8425),D5040))</f>
        <v/>
      </c>
      <c r="F5040" t="str">
        <f t="shared" si="627"/>
        <v/>
      </c>
      <c r="G5040">
        <f>Weighting!$H$24</f>
        <v>0</v>
      </c>
      <c r="H5040">
        <f t="array" ref="H5040">FREQUENCY(IF('Data Transformation'!$B$4:$B$8425=B5019,'Data Transformation'!$G$4:$G$8425),'Bin Analysis'!$B5040)</f>
        <v>17</v>
      </c>
      <c r="I5040">
        <f t="shared" si="628"/>
        <v>0</v>
      </c>
      <c r="J5040">
        <f t="shared" si="629"/>
        <v>0</v>
      </c>
      <c r="K5040">
        <f>J5040*Weighting!$W$24</f>
        <v>0</v>
      </c>
      <c r="M5040" s="14"/>
    </row>
    <row r="5041" spans="1:25" x14ac:dyDescent="0.25">
      <c r="A5041" s="32" t="str">
        <f>IF(Weighting!$P$25&gt;0,B5041,"")</f>
        <v/>
      </c>
      <c r="B5041">
        <f>Weighting!$C$25</f>
        <v>2.8100000000000014</v>
      </c>
      <c r="C5041">
        <f>Weighting!$F$25</f>
        <v>0</v>
      </c>
      <c r="D5041" t="b">
        <f>IF(C5041=1,'Data Transformation'!$G$3+0.5*'Data Transformation'!$W$25,IF(C5042=1,D5042-'Data Transformation'!$W$25,FALSE))</f>
        <v>0</v>
      </c>
      <c r="E5041" t="str">
        <f t="array" ref="E5041">IF(ISLOGICAL(D5041),"",FREQUENCY(IF('Data Transformation'!$B$425:$B$8425='Bin Analysis'!$B5019,'Data Transformation'!$G$425:$G$8425),D5041))</f>
        <v/>
      </c>
      <c r="F5041" t="str">
        <f t="shared" si="627"/>
        <v/>
      </c>
      <c r="G5041">
        <f>Weighting!$H$25</f>
        <v>0</v>
      </c>
      <c r="H5041">
        <f t="array" ref="H5041">FREQUENCY(IF('Data Transformation'!$B$4:$B$8425=B5019,'Data Transformation'!$G$4:$G$8425),'Bin Analysis'!$B5041)</f>
        <v>17</v>
      </c>
      <c r="I5041">
        <f t="shared" si="628"/>
        <v>0</v>
      </c>
      <c r="J5041">
        <f t="shared" si="629"/>
        <v>0</v>
      </c>
      <c r="K5041">
        <f>J5041*Weighting!$W$25</f>
        <v>0</v>
      </c>
      <c r="M5041" s="14"/>
    </row>
    <row r="5042" spans="1:25" x14ac:dyDescent="0.25">
      <c r="N5042" s="55"/>
      <c r="O5042"/>
      <c r="P5042"/>
      <c r="Q5042"/>
      <c r="R5042"/>
    </row>
    <row r="5043" spans="1:25" ht="23.25" x14ac:dyDescent="0.35">
      <c r="A5043" s="21" t="s">
        <v>0</v>
      </c>
      <c r="B5043" s="21">
        <f>IFERROR(VLOOKUP(C5043,'Data Transformation'!$L$6:$M$426,2,FALSE),"")</f>
        <v>210</v>
      </c>
      <c r="C5043" s="21">
        <f>C5019+1</f>
        <v>210</v>
      </c>
      <c r="D5043" s="21"/>
      <c r="E5043" s="21"/>
      <c r="F5043" s="21"/>
      <c r="G5043" s="21"/>
      <c r="H5043" s="22"/>
      <c r="I5043" s="22"/>
      <c r="J5043" s="22"/>
      <c r="K5043" s="21"/>
      <c r="L5043" s="21">
        <f>B5043</f>
        <v>210</v>
      </c>
      <c r="M5043" s="23">
        <f>INDEX('Data Transformation'!$O$4:$O$424,MATCH($B5043,'Data Transformation'!$M$4:$M$424,0),MATCH($M$2,'Data Transformation'!$O$3,0))</f>
        <v>19</v>
      </c>
      <c r="N5043" s="27">
        <f>IF('Input and Summary Results'!$J$16="minimum",'Bin Analysis'!X5044/(M5043-1),'Bin Analysis'!Y5043/('Bin Analysis'!M5043-1))</f>
        <v>0</v>
      </c>
      <c r="O5043" s="27">
        <f>IF(M5043=FALSE,NA(),(VLOOKUP(1,C5046:K5065,4,FALSE))/(M5043-1))</f>
        <v>0.1111111111111111</v>
      </c>
      <c r="P5043" s="27">
        <f>IF(M5043=FALSE,NA(),SUM(J5046:J5065)/Weighting!$S$5)</f>
        <v>0.7</v>
      </c>
      <c r="Q5043" s="27">
        <f>IF(M5043=FALSE,NA(),SUM(K5046:K5065)/Weighting!$S$6)</f>
        <v>0.65217391304347827</v>
      </c>
      <c r="R5043" s="27">
        <f>IF(M5043=FALSE,NA(),(VLOOKUP(1,G5046:K5065,3,FALSE))/(M5043-1))</f>
        <v>0.27777777777777779</v>
      </c>
      <c r="S5043" s="22" t="str">
        <f>IF(M5043=FALSE,NA(),IF(SUM(J5046:J5065)=2,"yes","no"))</f>
        <v>no</v>
      </c>
      <c r="X5043" s="2" cm="2">
        <f t="array" ref="X5043:X5044">FREQUENCY(IF('Data Transformation'!$B$425:$B$6424='Bin Analysis'!L5043,'Data Transformation'!$G$425:$G$6424),'Data Transformation'!$U$11)</f>
        <v>18</v>
      </c>
      <c r="Y5043" s="2" cm="2">
        <f t="array" ref="Y5043:Y5044">FREQUENCY(IF('Data Transformation'!$B$425:$B$6424='Bin Analysis'!L5043,'Data Transformation'!$G$425:$G$6424),'Data Transformation'!$U$12)</f>
        <v>16</v>
      </c>
    </row>
    <row r="5044" spans="1:25" x14ac:dyDescent="0.25">
      <c r="A5044" s="14" t="s">
        <v>67</v>
      </c>
      <c r="B5044" t="s">
        <v>47</v>
      </c>
      <c r="C5044" t="s">
        <v>5</v>
      </c>
      <c r="D5044" t="s">
        <v>100</v>
      </c>
      <c r="E5044" t="s">
        <v>101</v>
      </c>
      <c r="F5044" t="s">
        <v>102</v>
      </c>
      <c r="G5044" t="s">
        <v>70</v>
      </c>
      <c r="H5044" t="s">
        <v>31</v>
      </c>
      <c r="I5044" t="s">
        <v>32</v>
      </c>
      <c r="J5044" t="s">
        <v>46</v>
      </c>
      <c r="K5044" s="14" t="s">
        <v>45</v>
      </c>
      <c r="M5044" s="14"/>
      <c r="X5044" s="2">
        <v>0</v>
      </c>
      <c r="Y5044" s="2">
        <v>2</v>
      </c>
    </row>
    <row r="5045" spans="1:25" x14ac:dyDescent="0.25">
      <c r="A5045" s="32"/>
      <c r="D5045" t="b">
        <f>IF(C5045=1,'Data Transformation'!$G$3+0.5*'Data Transformation'!$W$25,IF(C5046=1,D5046-'Data Transformation'!$W$25,FALSE))</f>
        <v>0</v>
      </c>
      <c r="E5045" t="str">
        <f t="array" ref="E5045">IF(ISLOGICAL(D5045),"",FREQUENCY(IF('Data Transformation'!$B$425:$B$8425='Bin Analysis'!$B5043,'Data Transformation'!$G$425:$G$8425),D5045))</f>
        <v/>
      </c>
      <c r="F5045" t="str">
        <f>IF(ISLOGICAL(D5045),"",E5045-E5044)</f>
        <v/>
      </c>
      <c r="M5045" s="14"/>
    </row>
    <row r="5046" spans="1:25" x14ac:dyDescent="0.25">
      <c r="A5046" s="32">
        <f>IF(Weighting!$P$6&gt;0,B5046,"")</f>
        <v>0.32100000000000001</v>
      </c>
      <c r="B5046">
        <f>Weighting!$C$6</f>
        <v>0.32100000000000001</v>
      </c>
      <c r="C5046">
        <f>Weighting!$F$6</f>
        <v>0</v>
      </c>
      <c r="D5046" t="b">
        <f>IF(C5046=1,'Data Transformation'!$G$3+0.5*'Data Transformation'!$W$25,IF(C5047=1,D5047-'Data Transformation'!$W$25,FALSE))</f>
        <v>0</v>
      </c>
      <c r="E5046" t="str">
        <f t="array" ref="E5046">IF(ISLOGICAL(D5046),"",FREQUENCY(IF('Data Transformation'!$B$425:$B$8425='Bin Analysis'!$B5043,'Data Transformation'!$G$425:$G$8425),D5046))</f>
        <v/>
      </c>
      <c r="F5046" t="str">
        <f>IF(ISLOGICAL(D5046),"",E5046-E5045)</f>
        <v/>
      </c>
      <c r="G5046">
        <f>Weighting!$H$6</f>
        <v>1</v>
      </c>
      <c r="H5046">
        <f t="array" ref="H5046">FREQUENCY(IF('Data Transformation'!$B$4:$B$8425=B5043,'Data Transformation'!$G$4:$G$8425),'Bin Analysis'!$B5046)</f>
        <v>5</v>
      </c>
      <c r="I5046">
        <f>H5046-H5045</f>
        <v>5</v>
      </c>
      <c r="J5046">
        <f>IF(I5046=0,0,1)</f>
        <v>1</v>
      </c>
      <c r="K5046">
        <f>J5046*Weighting!$W$6</f>
        <v>1</v>
      </c>
      <c r="M5046" s="14"/>
    </row>
    <row r="5047" spans="1:25" x14ac:dyDescent="0.25">
      <c r="A5047" s="32">
        <f>IF(Weighting!$P$7&gt;0,B5047,"")</f>
        <v>0.45200000000000001</v>
      </c>
      <c r="B5047">
        <f>Weighting!$C$7</f>
        <v>0.45200000000000001</v>
      </c>
      <c r="C5047">
        <f>Weighting!$F$7</f>
        <v>0</v>
      </c>
      <c r="D5047" t="b">
        <f>IF(C5047=1,'Data Transformation'!$G$3+0.5*'Data Transformation'!$W$25,IF(C5048=1,D5048-'Data Transformation'!$W$25,FALSE))</f>
        <v>0</v>
      </c>
      <c r="E5047" t="str">
        <f t="array" ref="E5047">IF(ISLOGICAL(D5047),"",FREQUENCY(IF('Data Transformation'!$B$425:$B$8425='Bin Analysis'!$B5043,'Data Transformation'!$G$425:$G$8425),D5047))</f>
        <v/>
      </c>
      <c r="F5047" t="str">
        <f t="shared" ref="F5047:F5065" si="630">IF(ISLOGICAL(D5047),"",E5047-E5046)</f>
        <v/>
      </c>
      <c r="G5047">
        <f>Weighting!$H$7</f>
        <v>0</v>
      </c>
      <c r="H5047">
        <f t="array" ref="H5047">FREQUENCY(IF('Data Transformation'!$B$4:$B$8425=B5043,'Data Transformation'!$G$4:$G$8425),'Bin Analysis'!$B5047)</f>
        <v>6</v>
      </c>
      <c r="I5047">
        <f t="shared" ref="I5047:I5065" si="631">H5047-H5046</f>
        <v>1</v>
      </c>
      <c r="J5047">
        <f>IF(I5047=0,0,1)</f>
        <v>1</v>
      </c>
      <c r="K5047">
        <f>J5047*Weighting!$W$7</f>
        <v>2</v>
      </c>
      <c r="M5047" s="14"/>
    </row>
    <row r="5048" spans="1:25" x14ac:dyDescent="0.25">
      <c r="A5048" s="32">
        <f>IF(Weighting!$P$8&gt;0,B5048,"")</f>
        <v>0.58299999999999996</v>
      </c>
      <c r="B5048">
        <f>Weighting!$C$8</f>
        <v>0.58299999999999996</v>
      </c>
      <c r="C5048">
        <f>Weighting!$F$8</f>
        <v>0</v>
      </c>
      <c r="D5048" t="b">
        <f>IF(C5048=1,'Data Transformation'!$G$3+0.5*'Data Transformation'!$W$25,IF(C5049=1,D5049-'Data Transformation'!$W$25,FALSE))</f>
        <v>0</v>
      </c>
      <c r="E5048" t="str">
        <f t="array" ref="E5048">IF(ISLOGICAL(D5048),"",FREQUENCY(IF('Data Transformation'!$B$425:$B$8425='Bin Analysis'!$B5043,'Data Transformation'!$G$425:$G$8425),D5048))</f>
        <v/>
      </c>
      <c r="F5048" t="str">
        <f t="shared" si="630"/>
        <v/>
      </c>
      <c r="G5048">
        <f>Weighting!$H$8</f>
        <v>0</v>
      </c>
      <c r="H5048">
        <f t="array" ref="H5048">FREQUENCY(IF('Data Transformation'!$B$4:$B$8425=B5043,'Data Transformation'!$G$4:$G$8425),'Bin Analysis'!$B5048)</f>
        <v>8</v>
      </c>
      <c r="I5048">
        <f t="shared" si="631"/>
        <v>2</v>
      </c>
      <c r="J5048">
        <f t="shared" ref="J5048:J5065" si="632">IF(I5048=0,0,1)</f>
        <v>1</v>
      </c>
      <c r="K5048">
        <f>J5048*Weighting!$W$8</f>
        <v>3</v>
      </c>
      <c r="M5048" s="14"/>
    </row>
    <row r="5049" spans="1:25" x14ac:dyDescent="0.25">
      <c r="A5049" s="32">
        <f>IF(Weighting!$P$9&gt;0,B5049,"")</f>
        <v>0.71399999999999997</v>
      </c>
      <c r="B5049" s="50">
        <f>Weighting!$C$9</f>
        <v>0.71399999999999997</v>
      </c>
      <c r="C5049">
        <f>Weighting!$F$9</f>
        <v>0</v>
      </c>
      <c r="D5049" t="b">
        <f>IF(C5049=1,'Data Transformation'!$G$3+0.5*'Data Transformation'!$W$25,IF(C5050=1,D5050-'Data Transformation'!$W$25,FALSE))</f>
        <v>0</v>
      </c>
      <c r="E5049" t="str">
        <f t="array" ref="E5049">IF(ISLOGICAL(D5049),"",FREQUENCY(IF('Data Transformation'!$B$425:$B$8425='Bin Analysis'!$B5043,'Data Transformation'!$G$425:$G$8425),D5049))</f>
        <v/>
      </c>
      <c r="F5049" t="str">
        <f t="shared" si="630"/>
        <v/>
      </c>
      <c r="G5049">
        <f>Weighting!$H$9</f>
        <v>0</v>
      </c>
      <c r="H5049">
        <f t="array" ref="H5049">FREQUENCY(IF('Data Transformation'!$B$4:$B$8425=B5043,'Data Transformation'!$G$4:$G$8425),'Bin Analysis'!$B5049)</f>
        <v>14</v>
      </c>
      <c r="I5049">
        <f t="shared" si="631"/>
        <v>6</v>
      </c>
      <c r="J5049">
        <f t="shared" si="632"/>
        <v>1</v>
      </c>
      <c r="K5049">
        <f>J5049*Weighting!$W$9</f>
        <v>3</v>
      </c>
      <c r="M5049" s="14"/>
    </row>
    <row r="5050" spans="1:25" x14ac:dyDescent="0.25">
      <c r="A5050" s="32">
        <f>IF(Weighting!$P$10&gt;0,B5050,"")</f>
        <v>0.84499999999999997</v>
      </c>
      <c r="B5050">
        <f>Weighting!$C$10</f>
        <v>0.84499999999999997</v>
      </c>
      <c r="C5050">
        <f>Weighting!$F$10</f>
        <v>0</v>
      </c>
      <c r="D5050" t="b">
        <f>IF(C5050=1,'Data Transformation'!$G$3+0.5*'Data Transformation'!$W$25,IF(C5051=1,D5051-'Data Transformation'!$W$25,FALSE))</f>
        <v>0</v>
      </c>
      <c r="E5050" t="str">
        <f t="array" ref="E5050">IF(ISLOGICAL(D5050),"",FREQUENCY(IF('Data Transformation'!$B$425:$B$8425='Bin Analysis'!$B5043,'Data Transformation'!$G$425:$G$8425),D5050))</f>
        <v/>
      </c>
      <c r="F5050" t="str">
        <f t="shared" si="630"/>
        <v/>
      </c>
      <c r="G5050">
        <f>Weighting!$H$10</f>
        <v>0</v>
      </c>
      <c r="H5050">
        <f t="array" ref="H5050">FREQUENCY(IF('Data Transformation'!$B$4:$B$8425=B5043,'Data Transformation'!$G$4:$G$8425),'Bin Analysis'!$B5050)</f>
        <v>16</v>
      </c>
      <c r="I5050">
        <f t="shared" si="631"/>
        <v>2</v>
      </c>
      <c r="J5050">
        <f t="shared" si="632"/>
        <v>1</v>
      </c>
      <c r="K5050">
        <f>J5050*Weighting!$W$10</f>
        <v>3</v>
      </c>
      <c r="M5050" s="14"/>
    </row>
    <row r="5051" spans="1:25" x14ac:dyDescent="0.25">
      <c r="A5051" s="32">
        <f>IF(Weighting!$P$11&gt;0,B5051,"")</f>
        <v>0.97599999999999998</v>
      </c>
      <c r="B5051">
        <f>Weighting!$C$11</f>
        <v>0.97599999999999998</v>
      </c>
      <c r="C5051">
        <f>Weighting!$F$11</f>
        <v>0</v>
      </c>
      <c r="D5051">
        <f>IF(C5051=1,'Data Transformation'!$G$3+0.5*'Data Transformation'!$W$25,IF(C5052=1,D5052-'Data Transformation'!$W$25,FALSE))</f>
        <v>0.86899999999999999</v>
      </c>
      <c r="E5051">
        <f t="array" ref="E5051">IF(ISLOGICAL(D5051),"",FREQUENCY(IF('Data Transformation'!$B$425:$B$8425='Bin Analysis'!$B5043,'Data Transformation'!$G$425:$G$8425),D5051))</f>
        <v>16</v>
      </c>
      <c r="F5051" t="e">
        <f t="shared" si="630"/>
        <v>#VALUE!</v>
      </c>
      <c r="G5051">
        <f>Weighting!$H$11</f>
        <v>0</v>
      </c>
      <c r="H5051">
        <f t="array" ref="H5051">FREQUENCY(IF('Data Transformation'!$B$4:$B$8425=B5043,'Data Transformation'!$G$4:$G$8425),'Bin Analysis'!$B5051)</f>
        <v>18</v>
      </c>
      <c r="I5051">
        <f t="shared" si="631"/>
        <v>2</v>
      </c>
      <c r="J5051">
        <f t="shared" si="632"/>
        <v>1</v>
      </c>
      <c r="K5051">
        <f>J5051*Weighting!$W$11</f>
        <v>2</v>
      </c>
      <c r="M5051" s="14"/>
    </row>
    <row r="5052" spans="1:25" x14ac:dyDescent="0.25">
      <c r="A5052" s="32">
        <f>IF(Weighting!$P$12&gt;0,B5052,"")</f>
        <v>1.107</v>
      </c>
      <c r="B5052">
        <f>Weighting!$C$12</f>
        <v>1.107</v>
      </c>
      <c r="C5052">
        <f>Weighting!$F$12</f>
        <v>1</v>
      </c>
      <c r="D5052">
        <f>IF(C5052=1,'Data Transformation'!$G$3+0.5*'Data Transformation'!$W$25,IF(C5053=1,D5053-'Data Transformation'!$W$25,FALSE))</f>
        <v>1.131</v>
      </c>
      <c r="E5052">
        <f t="array" ref="E5052">IF(ISLOGICAL(D5052),"",FREQUENCY(IF('Data Transformation'!$B$425:$B$8425='Bin Analysis'!$B5043,'Data Transformation'!$G$425:$G$8425),D5052))</f>
        <v>18</v>
      </c>
      <c r="F5052">
        <f t="shared" si="630"/>
        <v>2</v>
      </c>
      <c r="G5052">
        <f>Weighting!$H$12</f>
        <v>0</v>
      </c>
      <c r="H5052">
        <f t="array" ref="H5052">FREQUENCY(IF('Data Transformation'!$B$4:$B$8425=B5043,'Data Transformation'!$G$4:$G$8425),'Bin Analysis'!$B5052)</f>
        <v>19</v>
      </c>
      <c r="I5052">
        <f t="shared" si="631"/>
        <v>1</v>
      </c>
      <c r="J5052">
        <f t="shared" si="632"/>
        <v>1</v>
      </c>
      <c r="K5052">
        <f>J5052*Weighting!$W$12</f>
        <v>1</v>
      </c>
      <c r="M5052" s="14"/>
    </row>
    <row r="5053" spans="1:25" x14ac:dyDescent="0.25">
      <c r="A5053" s="32">
        <f>IF(Weighting!$P$13&gt;0,B5053,"")</f>
        <v>1.238</v>
      </c>
      <c r="B5053">
        <f>Weighting!$C$13</f>
        <v>1.238</v>
      </c>
      <c r="C5053">
        <f>Weighting!$F$13</f>
        <v>0</v>
      </c>
      <c r="D5053" t="b">
        <f>IF(C5053=1,'Data Transformation'!$G$3+0.5*'Data Transformation'!$W$25,IF(C5054=1,D5054-'Data Transformation'!$W$25,FALSE))</f>
        <v>0</v>
      </c>
      <c r="E5053" t="str">
        <f t="array" ref="E5053">IF(ISLOGICAL(D5053),"",FREQUENCY(IF('Data Transformation'!$B$425:$B$8425='Bin Analysis'!$B5043,'Data Transformation'!$G$425:$G$8425),D5053))</f>
        <v/>
      </c>
      <c r="F5053" t="str">
        <f t="shared" si="630"/>
        <v/>
      </c>
      <c r="G5053">
        <f>Weighting!$H$13</f>
        <v>0</v>
      </c>
      <c r="H5053">
        <f t="array" ref="H5053">FREQUENCY(IF('Data Transformation'!$B$4:$B$8425=B5043,'Data Transformation'!$G$4:$G$8425),'Bin Analysis'!$B5053)</f>
        <v>19</v>
      </c>
      <c r="I5053">
        <f t="shared" si="631"/>
        <v>0</v>
      </c>
      <c r="J5053">
        <f t="shared" si="632"/>
        <v>0</v>
      </c>
      <c r="K5053">
        <f>J5053*Weighting!$W$13</f>
        <v>0</v>
      </c>
      <c r="M5053" s="14"/>
    </row>
    <row r="5054" spans="1:25" x14ac:dyDescent="0.25">
      <c r="A5054" s="32">
        <f>IF(Weighting!$P$14&gt;0,B5054,"")</f>
        <v>1.369</v>
      </c>
      <c r="B5054">
        <f>Weighting!$C$14</f>
        <v>1.369</v>
      </c>
      <c r="C5054">
        <f>Weighting!$F$14</f>
        <v>0</v>
      </c>
      <c r="D5054" t="b">
        <f>IF(C5054=1,'Data Transformation'!$G$3+0.5*'Data Transformation'!$W$25,IF(C5055=1,D5055-'Data Transformation'!$W$25,FALSE))</f>
        <v>0</v>
      </c>
      <c r="E5054" t="str">
        <f t="array" ref="E5054">IF(ISLOGICAL(D5054),"",FREQUENCY(IF('Data Transformation'!$B$425:$B$8425='Bin Analysis'!$B5043,'Data Transformation'!$G$425:$G$8425),D5054))</f>
        <v/>
      </c>
      <c r="F5054" t="str">
        <f t="shared" si="630"/>
        <v/>
      </c>
      <c r="G5054">
        <f>Weighting!$H$14</f>
        <v>0</v>
      </c>
      <c r="H5054">
        <f t="array" ref="H5054">FREQUENCY(IF('Data Transformation'!$B$4:$B$8425=B5043,'Data Transformation'!$G$4:$G$8425),'Bin Analysis'!$B5054)</f>
        <v>19</v>
      </c>
      <c r="I5054">
        <f t="shared" si="631"/>
        <v>0</v>
      </c>
      <c r="J5054">
        <f t="shared" si="632"/>
        <v>0</v>
      </c>
      <c r="K5054">
        <f>J5054*Weighting!$W$14</f>
        <v>0</v>
      </c>
      <c r="M5054" s="14"/>
    </row>
    <row r="5055" spans="1:25" x14ac:dyDescent="0.25">
      <c r="A5055" s="32">
        <f>IF(Weighting!$P$15&gt;0,B5055,"")</f>
        <v>1.5000009999999999</v>
      </c>
      <c r="B5055">
        <f>Weighting!$C$15</f>
        <v>1.5000009999999999</v>
      </c>
      <c r="C5055">
        <f>Weighting!$F$15</f>
        <v>0</v>
      </c>
      <c r="D5055" t="b">
        <f>IF(C5055=1,'Data Transformation'!$G$3+0.5*'Data Transformation'!$W$25,IF(C5056=1,D5056-'Data Transformation'!$W$25,FALSE))</f>
        <v>0</v>
      </c>
      <c r="E5055" t="str">
        <f t="array" ref="E5055">IF(ISLOGICAL(D5055),"",FREQUENCY(IF('Data Transformation'!$B$425:$B$8425='Bin Analysis'!$B5043,'Data Transformation'!$G$425:$G$8425),D5055))</f>
        <v/>
      </c>
      <c r="F5055" t="str">
        <f t="shared" si="630"/>
        <v/>
      </c>
      <c r="G5055">
        <f>Weighting!$H$15</f>
        <v>0</v>
      </c>
      <c r="H5055">
        <f t="array" ref="H5055">FREQUENCY(IF('Data Transformation'!$B$4:$B$8425=B5043,'Data Transformation'!$G$4:$G$8425),'Bin Analysis'!$B5055)</f>
        <v>19</v>
      </c>
      <c r="I5055">
        <f t="shared" si="631"/>
        <v>0</v>
      </c>
      <c r="J5055">
        <f t="shared" si="632"/>
        <v>0</v>
      </c>
      <c r="K5055">
        <f>J5055*Weighting!$W$15</f>
        <v>0</v>
      </c>
      <c r="M5055" s="14"/>
    </row>
    <row r="5056" spans="1:25" x14ac:dyDescent="0.25">
      <c r="A5056" s="32" t="str">
        <f>IF(Weighting!$P$16&gt;0,B5056,"")</f>
        <v/>
      </c>
      <c r="B5056">
        <f>Weighting!$C$16</f>
        <v>1.631</v>
      </c>
      <c r="C5056">
        <f>Weighting!$F$16</f>
        <v>0</v>
      </c>
      <c r="D5056" t="b">
        <f>IF(C5056=1,'Data Transformation'!$G$3+0.5*'Data Transformation'!$W$25,IF(C5057=1,D5057-'Data Transformation'!$W$25,FALSE))</f>
        <v>0</v>
      </c>
      <c r="E5056" t="str">
        <f t="array" ref="E5056">IF(ISLOGICAL(D5056),"",FREQUENCY(IF('Data Transformation'!$B$425:$B$8425='Bin Analysis'!$B5043,'Data Transformation'!$G$425:$G$8425),D5056))</f>
        <v/>
      </c>
      <c r="F5056" t="str">
        <f t="shared" si="630"/>
        <v/>
      </c>
      <c r="G5056">
        <f>Weighting!$H$16</f>
        <v>0</v>
      </c>
      <c r="H5056">
        <f t="array" ref="H5056">FREQUENCY(IF('Data Transformation'!$B$4:$B$8425=B5043,'Data Transformation'!$G$4:$G$8425),'Bin Analysis'!$B5056)</f>
        <v>19</v>
      </c>
      <c r="I5056">
        <f t="shared" si="631"/>
        <v>0</v>
      </c>
      <c r="J5056">
        <f t="shared" si="632"/>
        <v>0</v>
      </c>
      <c r="K5056">
        <f>J5056*Weighting!$W$16</f>
        <v>0</v>
      </c>
      <c r="M5056" s="14"/>
    </row>
    <row r="5057" spans="1:25" x14ac:dyDescent="0.25">
      <c r="A5057" s="32" t="str">
        <f>IF(Weighting!$P$17&gt;0,B5057,"")</f>
        <v/>
      </c>
      <c r="B5057">
        <f>Weighting!$C$17</f>
        <v>1.762</v>
      </c>
      <c r="C5057">
        <f>Weighting!$F$17</f>
        <v>0</v>
      </c>
      <c r="D5057" t="b">
        <f>IF(C5057=1,'Data Transformation'!$G$3+0.5*'Data Transformation'!$W$25,IF(C5058=1,D5058-'Data Transformation'!$W$25,FALSE))</f>
        <v>0</v>
      </c>
      <c r="E5057" t="str">
        <f t="array" ref="E5057">IF(ISLOGICAL(D5057),"",FREQUENCY(IF('Data Transformation'!$B$425:$B$8425='Bin Analysis'!$B5043,'Data Transformation'!$G$425:$G$8425),D5057))</f>
        <v/>
      </c>
      <c r="F5057" t="str">
        <f t="shared" si="630"/>
        <v/>
      </c>
      <c r="G5057">
        <f>Weighting!$H$17</f>
        <v>0</v>
      </c>
      <c r="H5057">
        <f t="array" ref="H5057">FREQUENCY(IF('Data Transformation'!$B$4:$B$8425=B5043,'Data Transformation'!$G$4:$G$8425),'Bin Analysis'!$B5057)</f>
        <v>19</v>
      </c>
      <c r="I5057">
        <f t="shared" si="631"/>
        <v>0</v>
      </c>
      <c r="J5057">
        <f t="shared" si="632"/>
        <v>0</v>
      </c>
      <c r="K5057">
        <f>J5057*Weighting!$W$17</f>
        <v>0</v>
      </c>
      <c r="M5057" s="14"/>
    </row>
    <row r="5058" spans="1:25" x14ac:dyDescent="0.25">
      <c r="A5058" s="32" t="str">
        <f>IF(Weighting!$P$18&gt;0,B5058,"")</f>
        <v/>
      </c>
      <c r="B5058">
        <f>Weighting!$C$18</f>
        <v>1.893</v>
      </c>
      <c r="C5058">
        <f>Weighting!$F$18</f>
        <v>0</v>
      </c>
      <c r="D5058" t="b">
        <f>IF(C5058=1,'Data Transformation'!$G$3+0.5*'Data Transformation'!$W$25,IF(C5059=1,D5059-'Data Transformation'!$W$25,FALSE))</f>
        <v>0</v>
      </c>
      <c r="E5058" t="str">
        <f t="array" ref="E5058">IF(ISLOGICAL(D5058),"",FREQUENCY(IF('Data Transformation'!$B$425:$B$8425='Bin Analysis'!$B5043,'Data Transformation'!$G$425:$G$8425),D5058))</f>
        <v/>
      </c>
      <c r="F5058" t="str">
        <f t="shared" si="630"/>
        <v/>
      </c>
      <c r="G5058">
        <f>Weighting!$H$18</f>
        <v>0</v>
      </c>
      <c r="H5058">
        <f t="array" ref="H5058">FREQUENCY(IF('Data Transformation'!$B$4:$B$8425=B5043,'Data Transformation'!$G$4:$G$8425),'Bin Analysis'!$B5058)</f>
        <v>19</v>
      </c>
      <c r="I5058">
        <f t="shared" si="631"/>
        <v>0</v>
      </c>
      <c r="J5058">
        <f t="shared" si="632"/>
        <v>0</v>
      </c>
      <c r="K5058">
        <f>J5058*Weighting!$W$18</f>
        <v>0</v>
      </c>
      <c r="M5058" s="14"/>
    </row>
    <row r="5059" spans="1:25" x14ac:dyDescent="0.25">
      <c r="A5059" s="32" t="str">
        <f>IF(Weighting!$P$19&gt;0,B5059,"")</f>
        <v/>
      </c>
      <c r="B5059">
        <f>Weighting!$C$19</f>
        <v>2.024</v>
      </c>
      <c r="C5059">
        <f>Weighting!$F$19</f>
        <v>0</v>
      </c>
      <c r="D5059" t="b">
        <f>IF(C5059=1,'Data Transformation'!$G$3+0.5*'Data Transformation'!$W$25,IF(C5060=1,D5060-'Data Transformation'!$W$25,FALSE))</f>
        <v>0</v>
      </c>
      <c r="E5059" t="str">
        <f t="array" ref="E5059">IF(ISLOGICAL(D5059),"",FREQUENCY(IF('Data Transformation'!$B$425:$B$8425='Bin Analysis'!$B5043,'Data Transformation'!$G$425:$G$8425),D5059))</f>
        <v/>
      </c>
      <c r="F5059" t="str">
        <f t="shared" si="630"/>
        <v/>
      </c>
      <c r="G5059">
        <f>Weighting!$H$19</f>
        <v>0</v>
      </c>
      <c r="H5059">
        <f t="array" ref="H5059">FREQUENCY(IF('Data Transformation'!$B$4:$B$8425=B5043,'Data Transformation'!$G$4:$G$8425),'Bin Analysis'!$B5059)</f>
        <v>19</v>
      </c>
      <c r="I5059">
        <f t="shared" si="631"/>
        <v>0</v>
      </c>
      <c r="J5059">
        <f t="shared" si="632"/>
        <v>0</v>
      </c>
      <c r="K5059">
        <f>J5059*Weighting!$W$19</f>
        <v>0</v>
      </c>
      <c r="M5059" s="14"/>
    </row>
    <row r="5060" spans="1:25" x14ac:dyDescent="0.25">
      <c r="A5060" s="32" t="str">
        <f>IF(Weighting!$P$20&gt;0,B5060,"")</f>
        <v/>
      </c>
      <c r="B5060">
        <f>Weighting!$C$20</f>
        <v>2.1550000000000002</v>
      </c>
      <c r="C5060">
        <f>Weighting!$F$20</f>
        <v>0</v>
      </c>
      <c r="D5060" t="b">
        <f>IF(C5060=1,'Data Transformation'!$G$3+0.5*'Data Transformation'!$W$25,IF(C5061=1,D5061-'Data Transformation'!$W$25,FALSE))</f>
        <v>0</v>
      </c>
      <c r="E5060" t="str">
        <f t="array" ref="E5060">IF(ISLOGICAL(D5060),"",FREQUENCY(IF('Data Transformation'!$B$425:$B$8425='Bin Analysis'!$B5043,'Data Transformation'!$G$425:$G$8425),D5060))</f>
        <v/>
      </c>
      <c r="F5060" t="str">
        <f t="shared" si="630"/>
        <v/>
      </c>
      <c r="G5060">
        <f>Weighting!$H$20</f>
        <v>0</v>
      </c>
      <c r="H5060">
        <f t="array" ref="H5060">FREQUENCY(IF('Data Transformation'!$B$4:$B$8425=B5043,'Data Transformation'!$G$4:$G$8425),'Bin Analysis'!$B5060)</f>
        <v>19</v>
      </c>
      <c r="I5060">
        <f t="shared" si="631"/>
        <v>0</v>
      </c>
      <c r="J5060">
        <f t="shared" si="632"/>
        <v>0</v>
      </c>
      <c r="K5060">
        <f>J5060*Weighting!$W$20</f>
        <v>0</v>
      </c>
      <c r="M5060" s="14"/>
    </row>
    <row r="5061" spans="1:25" x14ac:dyDescent="0.25">
      <c r="A5061" s="32" t="str">
        <f>IF(Weighting!$P$21&gt;0,B5061,"")</f>
        <v/>
      </c>
      <c r="B5061">
        <f>Weighting!$C$21</f>
        <v>2.2860000000000005</v>
      </c>
      <c r="C5061">
        <f>Weighting!$F$21</f>
        <v>0</v>
      </c>
      <c r="D5061" t="b">
        <f>IF(C5061=1,'Data Transformation'!$G$3+0.5*'Data Transformation'!$W$25,IF(C5062=1,D5062-'Data Transformation'!$W$25,FALSE))</f>
        <v>0</v>
      </c>
      <c r="E5061" t="str">
        <f t="array" ref="E5061">IF(ISLOGICAL(D5061),"",FREQUENCY(IF('Data Transformation'!$B$425:$B$8425='Bin Analysis'!$B5043,'Data Transformation'!$G$425:$G$8425),D5061))</f>
        <v/>
      </c>
      <c r="F5061" t="str">
        <f t="shared" si="630"/>
        <v/>
      </c>
      <c r="G5061">
        <f>Weighting!$H$21</f>
        <v>0</v>
      </c>
      <c r="H5061">
        <f t="array" ref="H5061">FREQUENCY(IF('Data Transformation'!$B$4:$B$8425=B5043,'Data Transformation'!$G$4:$G$8425),'Bin Analysis'!$B5061)</f>
        <v>19</v>
      </c>
      <c r="I5061">
        <f t="shared" si="631"/>
        <v>0</v>
      </c>
      <c r="J5061">
        <f t="shared" si="632"/>
        <v>0</v>
      </c>
      <c r="K5061">
        <f>J5061*Weighting!$W$21</f>
        <v>0</v>
      </c>
      <c r="M5061" s="14"/>
    </row>
    <row r="5062" spans="1:25" x14ac:dyDescent="0.25">
      <c r="A5062" s="32" t="str">
        <f>IF(Weighting!$P$22&gt;0,B5062,"")</f>
        <v/>
      </c>
      <c r="B5062">
        <f>Weighting!$C$22</f>
        <v>2.4170000000000007</v>
      </c>
      <c r="C5062">
        <f>Weighting!$F$22</f>
        <v>0</v>
      </c>
      <c r="D5062" t="b">
        <f>IF(C5062=1,'Data Transformation'!$G$3+0.5*'Data Transformation'!$W$25,IF(C5063=1,D5063-'Data Transformation'!$W$25,FALSE))</f>
        <v>0</v>
      </c>
      <c r="E5062" t="str">
        <f t="array" ref="E5062">IF(ISLOGICAL(D5062),"",FREQUENCY(IF('Data Transformation'!$B$425:$B$8425='Bin Analysis'!$B5043,'Data Transformation'!$G$425:$G$8425),D5062))</f>
        <v/>
      </c>
      <c r="F5062" t="str">
        <f t="shared" si="630"/>
        <v/>
      </c>
      <c r="G5062">
        <f>Weighting!$H$22</f>
        <v>0</v>
      </c>
      <c r="H5062">
        <f t="array" ref="H5062">FREQUENCY(IF('Data Transformation'!$B$4:$B$8425=B5043,'Data Transformation'!$G$4:$G$8425),'Bin Analysis'!$B5062)</f>
        <v>19</v>
      </c>
      <c r="I5062">
        <f t="shared" si="631"/>
        <v>0</v>
      </c>
      <c r="J5062">
        <f t="shared" si="632"/>
        <v>0</v>
      </c>
      <c r="K5062">
        <f>J5062*Weighting!$W$22</f>
        <v>0</v>
      </c>
      <c r="M5062" s="14"/>
    </row>
    <row r="5063" spans="1:25" x14ac:dyDescent="0.25">
      <c r="A5063" s="32" t="str">
        <f>IF(Weighting!$P$23&gt;0,B5063,"")</f>
        <v/>
      </c>
      <c r="B5063">
        <f>Weighting!$C$23</f>
        <v>2.5480000000000009</v>
      </c>
      <c r="C5063">
        <f>Weighting!$F$23</f>
        <v>0</v>
      </c>
      <c r="D5063" t="b">
        <f>IF(C5063=1,'Data Transformation'!$G$3+0.5*'Data Transformation'!$W$25,IF(C5064=1,D5064-'Data Transformation'!$W$25,FALSE))</f>
        <v>0</v>
      </c>
      <c r="E5063" t="str">
        <f t="array" ref="E5063">IF(ISLOGICAL(D5063),"",FREQUENCY(IF('Data Transformation'!$B$425:$B$8425='Bin Analysis'!$B5043,'Data Transformation'!$G$425:$G$8425),D5063))</f>
        <v/>
      </c>
      <c r="F5063" t="str">
        <f t="shared" si="630"/>
        <v/>
      </c>
      <c r="G5063">
        <f>Weighting!$H$23</f>
        <v>0</v>
      </c>
      <c r="H5063">
        <f t="array" ref="H5063">FREQUENCY(IF('Data Transformation'!$B$4:$B$8425=B5043,'Data Transformation'!$G$4:$G$8425),'Bin Analysis'!$B5063)</f>
        <v>19</v>
      </c>
      <c r="I5063">
        <f t="shared" si="631"/>
        <v>0</v>
      </c>
      <c r="J5063">
        <f t="shared" si="632"/>
        <v>0</v>
      </c>
      <c r="K5063">
        <f>J5063*Weighting!$W$23</f>
        <v>0</v>
      </c>
      <c r="M5063" s="14"/>
    </row>
    <row r="5064" spans="1:25" x14ac:dyDescent="0.25">
      <c r="A5064" s="32" t="str">
        <f>IF(Weighting!$P$24&gt;0,B5064,"")</f>
        <v/>
      </c>
      <c r="B5064">
        <f>Weighting!$C$24</f>
        <v>2.6790000000000012</v>
      </c>
      <c r="C5064">
        <f>Weighting!$F$24</f>
        <v>0</v>
      </c>
      <c r="D5064" t="b">
        <f>IF(C5064=1,'Data Transformation'!$G$3+0.5*'Data Transformation'!$W$25,IF(C5065=1,D5065-'Data Transformation'!$W$25,FALSE))</f>
        <v>0</v>
      </c>
      <c r="E5064" t="str">
        <f t="array" ref="E5064">IF(ISLOGICAL(D5064),"",FREQUENCY(IF('Data Transformation'!$B$425:$B$8425='Bin Analysis'!$B5043,'Data Transformation'!$G$425:$G$8425),D5064))</f>
        <v/>
      </c>
      <c r="F5064" t="str">
        <f t="shared" si="630"/>
        <v/>
      </c>
      <c r="G5064">
        <f>Weighting!$H$24</f>
        <v>0</v>
      </c>
      <c r="H5064">
        <f t="array" ref="H5064">FREQUENCY(IF('Data Transformation'!$B$4:$B$8425=B5043,'Data Transformation'!$G$4:$G$8425),'Bin Analysis'!$B5064)</f>
        <v>19</v>
      </c>
      <c r="I5064">
        <f t="shared" si="631"/>
        <v>0</v>
      </c>
      <c r="J5064">
        <f t="shared" si="632"/>
        <v>0</v>
      </c>
      <c r="K5064">
        <f>J5064*Weighting!$W$24</f>
        <v>0</v>
      </c>
      <c r="M5064" s="14"/>
    </row>
    <row r="5065" spans="1:25" x14ac:dyDescent="0.25">
      <c r="A5065" s="32" t="str">
        <f>IF(Weighting!$P$25&gt;0,B5065,"")</f>
        <v/>
      </c>
      <c r="B5065">
        <f>Weighting!$C$25</f>
        <v>2.8100000000000014</v>
      </c>
      <c r="C5065">
        <f>Weighting!$F$25</f>
        <v>0</v>
      </c>
      <c r="D5065" t="b">
        <f>IF(C5065=1,'Data Transformation'!$G$3+0.5*'Data Transformation'!$W$25,IF(C5066=1,D5066-'Data Transformation'!$W$25,FALSE))</f>
        <v>0</v>
      </c>
      <c r="E5065" t="str">
        <f t="array" ref="E5065">IF(ISLOGICAL(D5065),"",FREQUENCY(IF('Data Transformation'!$B$425:$B$8425='Bin Analysis'!$B5043,'Data Transformation'!$G$425:$G$8425),D5065))</f>
        <v/>
      </c>
      <c r="F5065" t="str">
        <f t="shared" si="630"/>
        <v/>
      </c>
      <c r="G5065">
        <f>Weighting!$H$25</f>
        <v>0</v>
      </c>
      <c r="H5065">
        <f t="array" ref="H5065">FREQUENCY(IF('Data Transformation'!$B$4:$B$8425=B5043,'Data Transformation'!$G$4:$G$8425),'Bin Analysis'!$B5065)</f>
        <v>19</v>
      </c>
      <c r="I5065">
        <f t="shared" si="631"/>
        <v>0</v>
      </c>
      <c r="J5065">
        <f t="shared" si="632"/>
        <v>0</v>
      </c>
      <c r="K5065">
        <f>J5065*Weighting!$W$25</f>
        <v>0</v>
      </c>
      <c r="M5065" s="14"/>
    </row>
    <row r="5066" spans="1:25" x14ac:dyDescent="0.25">
      <c r="O5066"/>
      <c r="P5066"/>
      <c r="Q5066"/>
      <c r="R5066"/>
    </row>
    <row r="5067" spans="1:25" ht="23.25" x14ac:dyDescent="0.35">
      <c r="A5067" s="21" t="s">
        <v>0</v>
      </c>
      <c r="B5067" s="21">
        <f>IFERROR(VLOOKUP(C5067,'Data Transformation'!$L$6:$M$426,2,FALSE),"")</f>
        <v>211</v>
      </c>
      <c r="C5067" s="21">
        <f>C5043+1</f>
        <v>211</v>
      </c>
      <c r="D5067" s="21"/>
      <c r="E5067" s="21"/>
      <c r="F5067" s="21"/>
      <c r="G5067" s="21"/>
      <c r="H5067" s="22"/>
      <c r="I5067" s="22"/>
      <c r="J5067" s="22"/>
      <c r="K5067" s="21"/>
      <c r="L5067" s="21">
        <f>B5067</f>
        <v>211</v>
      </c>
      <c r="M5067" s="23">
        <f>INDEX('Data Transformation'!$O$4:$O$424,MATCH($B5067,'Data Transformation'!$M$4:$M$424,0),MATCH($M$2,'Data Transformation'!$O$3,0))</f>
        <v>20</v>
      </c>
      <c r="N5067" s="27">
        <f>IF('Input and Summary Results'!$J$16="minimum",'Bin Analysis'!X5068/(M5067-1),'Bin Analysis'!Y5067/('Bin Analysis'!M5067-1))</f>
        <v>0</v>
      </c>
      <c r="O5067" s="27">
        <f>IF(M5067=FALSE,NA(),(VLOOKUP(1,C5070:K5089,4,FALSE))/(M5067-1))</f>
        <v>5.2631578947368418E-2</v>
      </c>
      <c r="P5067" s="27">
        <f>IF(M5067=FALSE,NA(),SUM(J5070:J5089)/Weighting!$S$5)</f>
        <v>0.5</v>
      </c>
      <c r="Q5067" s="27">
        <f>IF(M5067=FALSE,NA(),SUM(K5070:K5089)/Weighting!$S$6)</f>
        <v>0.39130434782608697</v>
      </c>
      <c r="R5067" s="27">
        <f>IF(M5067=FALSE,NA(),(VLOOKUP(1,G5070:K5089,3,FALSE))/(M5067-1))</f>
        <v>0.78947368421052633</v>
      </c>
      <c r="S5067" s="22" t="str">
        <f>IF(M5067=FALSE,NA(),IF(SUM(J5070:J5089)=2,"yes","no"))</f>
        <v>no</v>
      </c>
      <c r="X5067" s="2" cm="2">
        <f t="array" ref="X5067:X5068">FREQUENCY(IF('Data Transformation'!$B$425:$B$6424='Bin Analysis'!L5067,'Data Transformation'!$G$425:$G$6424),'Data Transformation'!$U$11)</f>
        <v>19</v>
      </c>
      <c r="Y5067" s="2" cm="2">
        <f t="array" ref="Y5067:Y5068">FREQUENCY(IF('Data Transformation'!$B$425:$B$6424='Bin Analysis'!L5067,'Data Transformation'!$G$425:$G$6424),'Data Transformation'!$U$12)</f>
        <v>18</v>
      </c>
    </row>
    <row r="5068" spans="1:25" x14ac:dyDescent="0.25">
      <c r="A5068" s="14" t="s">
        <v>67</v>
      </c>
      <c r="B5068" t="s">
        <v>47</v>
      </c>
      <c r="C5068" t="s">
        <v>5</v>
      </c>
      <c r="D5068" t="s">
        <v>100</v>
      </c>
      <c r="E5068" t="s">
        <v>101</v>
      </c>
      <c r="F5068" t="s">
        <v>102</v>
      </c>
      <c r="G5068" t="s">
        <v>70</v>
      </c>
      <c r="H5068" t="s">
        <v>31</v>
      </c>
      <c r="I5068" t="s">
        <v>32</v>
      </c>
      <c r="J5068" t="s">
        <v>46</v>
      </c>
      <c r="K5068" s="14" t="s">
        <v>45</v>
      </c>
      <c r="M5068" s="14"/>
      <c r="X5068" s="2">
        <v>0</v>
      </c>
      <c r="Y5068" s="2">
        <v>1</v>
      </c>
    </row>
    <row r="5069" spans="1:25" x14ac:dyDescent="0.25">
      <c r="A5069" s="32"/>
      <c r="D5069" t="b">
        <f>IF(C5069=1,'Data Transformation'!$G$3+0.5*'Data Transformation'!$W$25,IF(C5070=1,D5070-'Data Transformation'!$W$25,FALSE))</f>
        <v>0</v>
      </c>
      <c r="E5069" t="str">
        <f t="array" ref="E5069">IF(ISLOGICAL(D5069),"",FREQUENCY(IF('Data Transformation'!$B$425:$B$8425='Bin Analysis'!$B5067,'Data Transformation'!$G$425:$G$8425),D5069))</f>
        <v/>
      </c>
      <c r="F5069" t="str">
        <f>IF(ISLOGICAL(D5069),"",E5069-E5068)</f>
        <v/>
      </c>
      <c r="M5069" s="14"/>
    </row>
    <row r="5070" spans="1:25" x14ac:dyDescent="0.25">
      <c r="A5070" s="32">
        <f>IF(Weighting!$P$6&gt;0,B5070,"")</f>
        <v>0.32100000000000001</v>
      </c>
      <c r="B5070">
        <f>Weighting!$C$6</f>
        <v>0.32100000000000001</v>
      </c>
      <c r="C5070">
        <f>Weighting!$F$6</f>
        <v>0</v>
      </c>
      <c r="D5070" t="b">
        <f>IF(C5070=1,'Data Transformation'!$G$3+0.5*'Data Transformation'!$W$25,IF(C5071=1,D5071-'Data Transformation'!$W$25,FALSE))</f>
        <v>0</v>
      </c>
      <c r="E5070" t="str">
        <f t="array" ref="E5070">IF(ISLOGICAL(D5070),"",FREQUENCY(IF('Data Transformation'!$B$425:$B$8425='Bin Analysis'!$B5067,'Data Transformation'!$G$425:$G$8425),D5070))</f>
        <v/>
      </c>
      <c r="F5070" t="str">
        <f>IF(ISLOGICAL(D5070),"",E5070-E5069)</f>
        <v/>
      </c>
      <c r="G5070">
        <f>Weighting!$H$6</f>
        <v>1</v>
      </c>
      <c r="H5070">
        <f t="array" ref="H5070">FREQUENCY(IF('Data Transformation'!$B$4:$B$8425=B5067,'Data Transformation'!$G$4:$G$8425),'Bin Analysis'!$B5070)</f>
        <v>15</v>
      </c>
      <c r="I5070">
        <f>H5070-H5069</f>
        <v>15</v>
      </c>
      <c r="J5070">
        <f>IF(I5070=0,0,1)</f>
        <v>1</v>
      </c>
      <c r="K5070">
        <f>J5070*Weighting!$W$6</f>
        <v>1</v>
      </c>
      <c r="M5070" s="14"/>
    </row>
    <row r="5071" spans="1:25" x14ac:dyDescent="0.25">
      <c r="A5071" s="32">
        <f>IF(Weighting!$P$7&gt;0,B5071,"")</f>
        <v>0.45200000000000001</v>
      </c>
      <c r="B5071">
        <f>Weighting!$C$7</f>
        <v>0.45200000000000001</v>
      </c>
      <c r="C5071">
        <f>Weighting!$F$7</f>
        <v>0</v>
      </c>
      <c r="D5071" t="b">
        <f>IF(C5071=1,'Data Transformation'!$G$3+0.5*'Data Transformation'!$W$25,IF(C5072=1,D5072-'Data Transformation'!$W$25,FALSE))</f>
        <v>0</v>
      </c>
      <c r="E5071" t="str">
        <f t="array" ref="E5071">IF(ISLOGICAL(D5071),"",FREQUENCY(IF('Data Transformation'!$B$425:$B$8425='Bin Analysis'!$B5067,'Data Transformation'!$G$425:$G$8425),D5071))</f>
        <v/>
      </c>
      <c r="F5071" t="str">
        <f t="shared" ref="F5071:F5089" si="633">IF(ISLOGICAL(D5071),"",E5071-E5070)</f>
        <v/>
      </c>
      <c r="G5071">
        <f>Weighting!$H$7</f>
        <v>0</v>
      </c>
      <c r="H5071">
        <f t="array" ref="H5071">FREQUENCY(IF('Data Transformation'!$B$4:$B$8425=B5067,'Data Transformation'!$G$4:$G$8425),'Bin Analysis'!$B5071)</f>
        <v>16</v>
      </c>
      <c r="I5071">
        <f t="shared" ref="I5071:I5089" si="634">H5071-H5070</f>
        <v>1</v>
      </c>
      <c r="J5071">
        <f>IF(I5071=0,0,1)</f>
        <v>1</v>
      </c>
      <c r="K5071">
        <f>J5071*Weighting!$W$7</f>
        <v>2</v>
      </c>
      <c r="M5071" s="14"/>
    </row>
    <row r="5072" spans="1:25" x14ac:dyDescent="0.25">
      <c r="A5072" s="32">
        <f>IF(Weighting!$P$8&gt;0,B5072,"")</f>
        <v>0.58299999999999996</v>
      </c>
      <c r="B5072">
        <f>Weighting!$C$8</f>
        <v>0.58299999999999996</v>
      </c>
      <c r="C5072">
        <f>Weighting!$F$8</f>
        <v>0</v>
      </c>
      <c r="D5072" t="b">
        <f>IF(C5072=1,'Data Transformation'!$G$3+0.5*'Data Transformation'!$W$25,IF(C5073=1,D5073-'Data Transformation'!$W$25,FALSE))</f>
        <v>0</v>
      </c>
      <c r="E5072" t="str">
        <f t="array" ref="E5072">IF(ISLOGICAL(D5072),"",FREQUENCY(IF('Data Transformation'!$B$425:$B$8425='Bin Analysis'!$B5067,'Data Transformation'!$G$425:$G$8425),D5072))</f>
        <v/>
      </c>
      <c r="F5072" t="str">
        <f t="shared" si="633"/>
        <v/>
      </c>
      <c r="G5072">
        <f>Weighting!$H$8</f>
        <v>0</v>
      </c>
      <c r="H5072">
        <f t="array" ref="H5072">FREQUENCY(IF('Data Transformation'!$B$4:$B$8425=B5067,'Data Transformation'!$G$4:$G$8425),'Bin Analysis'!$B5072)</f>
        <v>16</v>
      </c>
      <c r="I5072">
        <f t="shared" si="634"/>
        <v>0</v>
      </c>
      <c r="J5072">
        <f t="shared" ref="J5072:J5089" si="635">IF(I5072=0,0,1)</f>
        <v>0</v>
      </c>
      <c r="K5072">
        <f>J5072*Weighting!$W$8</f>
        <v>0</v>
      </c>
      <c r="M5072" s="14"/>
    </row>
    <row r="5073" spans="1:13" x14ac:dyDescent="0.25">
      <c r="A5073" s="32">
        <f>IF(Weighting!$P$9&gt;0,B5073,"")</f>
        <v>0.71399999999999997</v>
      </c>
      <c r="B5073" s="50">
        <f>Weighting!$C$9</f>
        <v>0.71399999999999997</v>
      </c>
      <c r="C5073">
        <f>Weighting!$F$9</f>
        <v>0</v>
      </c>
      <c r="D5073" t="b">
        <f>IF(C5073=1,'Data Transformation'!$G$3+0.5*'Data Transformation'!$W$25,IF(C5074=1,D5074-'Data Transformation'!$W$25,FALSE))</f>
        <v>0</v>
      </c>
      <c r="E5073" t="str">
        <f t="array" ref="E5073">IF(ISLOGICAL(D5073),"",FREQUENCY(IF('Data Transformation'!$B$425:$B$8425='Bin Analysis'!$B5067,'Data Transformation'!$G$425:$G$8425),D5073))</f>
        <v/>
      </c>
      <c r="F5073" t="str">
        <f t="shared" si="633"/>
        <v/>
      </c>
      <c r="G5073">
        <f>Weighting!$H$9</f>
        <v>0</v>
      </c>
      <c r="H5073">
        <f t="array" ref="H5073">FREQUENCY(IF('Data Transformation'!$B$4:$B$8425=B5067,'Data Transformation'!$G$4:$G$8425),'Bin Analysis'!$B5073)</f>
        <v>18</v>
      </c>
      <c r="I5073">
        <f t="shared" si="634"/>
        <v>2</v>
      </c>
      <c r="J5073">
        <f t="shared" si="635"/>
        <v>1</v>
      </c>
      <c r="K5073">
        <f>J5073*Weighting!$W$9</f>
        <v>3</v>
      </c>
      <c r="M5073" s="14"/>
    </row>
    <row r="5074" spans="1:13" x14ac:dyDescent="0.25">
      <c r="A5074" s="32">
        <f>IF(Weighting!$P$10&gt;0,B5074,"")</f>
        <v>0.84499999999999997</v>
      </c>
      <c r="B5074">
        <f>Weighting!$C$10</f>
        <v>0.84499999999999997</v>
      </c>
      <c r="C5074">
        <f>Weighting!$F$10</f>
        <v>0</v>
      </c>
      <c r="D5074" t="b">
        <f>IF(C5074=1,'Data Transformation'!$G$3+0.5*'Data Transformation'!$W$25,IF(C5075=1,D5075-'Data Transformation'!$W$25,FALSE))</f>
        <v>0</v>
      </c>
      <c r="E5074" t="str">
        <f t="array" ref="E5074">IF(ISLOGICAL(D5074),"",FREQUENCY(IF('Data Transformation'!$B$425:$B$8425='Bin Analysis'!$B5067,'Data Transformation'!$G$425:$G$8425),D5074))</f>
        <v/>
      </c>
      <c r="F5074" t="str">
        <f t="shared" si="633"/>
        <v/>
      </c>
      <c r="G5074">
        <f>Weighting!$H$10</f>
        <v>0</v>
      </c>
      <c r="H5074">
        <f t="array" ref="H5074">FREQUENCY(IF('Data Transformation'!$B$4:$B$8425=B5067,'Data Transformation'!$G$4:$G$8425),'Bin Analysis'!$B5074)</f>
        <v>18</v>
      </c>
      <c r="I5074">
        <f t="shared" si="634"/>
        <v>0</v>
      </c>
      <c r="J5074">
        <f t="shared" si="635"/>
        <v>0</v>
      </c>
      <c r="K5074">
        <f>J5074*Weighting!$W$10</f>
        <v>0</v>
      </c>
      <c r="M5074" s="14"/>
    </row>
    <row r="5075" spans="1:13" x14ac:dyDescent="0.25">
      <c r="A5075" s="32">
        <f>IF(Weighting!$P$11&gt;0,B5075,"")</f>
        <v>0.97599999999999998</v>
      </c>
      <c r="B5075">
        <f>Weighting!$C$11</f>
        <v>0.97599999999999998</v>
      </c>
      <c r="C5075">
        <f>Weighting!$F$11</f>
        <v>0</v>
      </c>
      <c r="D5075">
        <f>IF(C5075=1,'Data Transformation'!$G$3+0.5*'Data Transformation'!$W$25,IF(C5076=1,D5076-'Data Transformation'!$W$25,FALSE))</f>
        <v>0.86899999999999999</v>
      </c>
      <c r="E5075">
        <f t="array" ref="E5075">IF(ISLOGICAL(D5075),"",FREQUENCY(IF('Data Transformation'!$B$425:$B$8425='Bin Analysis'!$B5067,'Data Transformation'!$G$425:$G$8425),D5075))</f>
        <v>18</v>
      </c>
      <c r="F5075" t="e">
        <f t="shared" si="633"/>
        <v>#VALUE!</v>
      </c>
      <c r="G5075">
        <f>Weighting!$H$11</f>
        <v>0</v>
      </c>
      <c r="H5075">
        <f t="array" ref="H5075">FREQUENCY(IF('Data Transformation'!$B$4:$B$8425=B5067,'Data Transformation'!$G$4:$G$8425),'Bin Analysis'!$B5075)</f>
        <v>19</v>
      </c>
      <c r="I5075">
        <f t="shared" si="634"/>
        <v>1</v>
      </c>
      <c r="J5075">
        <f t="shared" si="635"/>
        <v>1</v>
      </c>
      <c r="K5075">
        <f>J5075*Weighting!$W$11</f>
        <v>2</v>
      </c>
      <c r="M5075" s="14"/>
    </row>
    <row r="5076" spans="1:13" x14ac:dyDescent="0.25">
      <c r="A5076" s="32">
        <f>IF(Weighting!$P$12&gt;0,B5076,"")</f>
        <v>1.107</v>
      </c>
      <c r="B5076">
        <f>Weighting!$C$12</f>
        <v>1.107</v>
      </c>
      <c r="C5076">
        <f>Weighting!$F$12</f>
        <v>1</v>
      </c>
      <c r="D5076">
        <f>IF(C5076=1,'Data Transformation'!$G$3+0.5*'Data Transformation'!$W$25,IF(C5077=1,D5077-'Data Transformation'!$W$25,FALSE))</f>
        <v>1.131</v>
      </c>
      <c r="E5076">
        <f t="array" ref="E5076">IF(ISLOGICAL(D5076),"",FREQUENCY(IF('Data Transformation'!$B$425:$B$8425='Bin Analysis'!$B5067,'Data Transformation'!$G$425:$G$8425),D5076))</f>
        <v>19</v>
      </c>
      <c r="F5076">
        <f t="shared" si="633"/>
        <v>1</v>
      </c>
      <c r="G5076">
        <f>Weighting!$H$12</f>
        <v>0</v>
      </c>
      <c r="H5076">
        <f t="array" ref="H5076">FREQUENCY(IF('Data Transformation'!$B$4:$B$8425=B5067,'Data Transformation'!$G$4:$G$8425),'Bin Analysis'!$B5076)</f>
        <v>20</v>
      </c>
      <c r="I5076">
        <f t="shared" si="634"/>
        <v>1</v>
      </c>
      <c r="J5076">
        <f t="shared" si="635"/>
        <v>1</v>
      </c>
      <c r="K5076">
        <f>J5076*Weighting!$W$12</f>
        <v>1</v>
      </c>
      <c r="M5076" s="14"/>
    </row>
    <row r="5077" spans="1:13" x14ac:dyDescent="0.25">
      <c r="A5077" s="32">
        <f>IF(Weighting!$P$13&gt;0,B5077,"")</f>
        <v>1.238</v>
      </c>
      <c r="B5077">
        <f>Weighting!$C$13</f>
        <v>1.238</v>
      </c>
      <c r="C5077">
        <f>Weighting!$F$13</f>
        <v>0</v>
      </c>
      <c r="D5077" t="b">
        <f>IF(C5077=1,'Data Transformation'!$G$3+0.5*'Data Transformation'!$W$25,IF(C5078=1,D5078-'Data Transformation'!$W$25,FALSE))</f>
        <v>0</v>
      </c>
      <c r="E5077" t="str">
        <f t="array" ref="E5077">IF(ISLOGICAL(D5077),"",FREQUENCY(IF('Data Transformation'!$B$425:$B$8425='Bin Analysis'!$B5067,'Data Transformation'!$G$425:$G$8425),D5077))</f>
        <v/>
      </c>
      <c r="F5077" t="str">
        <f t="shared" si="633"/>
        <v/>
      </c>
      <c r="G5077">
        <f>Weighting!$H$13</f>
        <v>0</v>
      </c>
      <c r="H5077">
        <f t="array" ref="H5077">FREQUENCY(IF('Data Transformation'!$B$4:$B$8425=B5067,'Data Transformation'!$G$4:$G$8425),'Bin Analysis'!$B5077)</f>
        <v>20</v>
      </c>
      <c r="I5077">
        <f t="shared" si="634"/>
        <v>0</v>
      </c>
      <c r="J5077">
        <f t="shared" si="635"/>
        <v>0</v>
      </c>
      <c r="K5077">
        <f>J5077*Weighting!$W$13</f>
        <v>0</v>
      </c>
      <c r="M5077" s="14"/>
    </row>
    <row r="5078" spans="1:13" x14ac:dyDescent="0.25">
      <c r="A5078" s="32">
        <f>IF(Weighting!$P$14&gt;0,B5078,"")</f>
        <v>1.369</v>
      </c>
      <c r="B5078">
        <f>Weighting!$C$14</f>
        <v>1.369</v>
      </c>
      <c r="C5078">
        <f>Weighting!$F$14</f>
        <v>0</v>
      </c>
      <c r="D5078" t="b">
        <f>IF(C5078=1,'Data Transformation'!$G$3+0.5*'Data Transformation'!$W$25,IF(C5079=1,D5079-'Data Transformation'!$W$25,FALSE))</f>
        <v>0</v>
      </c>
      <c r="E5078" t="str">
        <f t="array" ref="E5078">IF(ISLOGICAL(D5078),"",FREQUENCY(IF('Data Transformation'!$B$425:$B$8425='Bin Analysis'!$B5067,'Data Transformation'!$G$425:$G$8425),D5078))</f>
        <v/>
      </c>
      <c r="F5078" t="str">
        <f t="shared" si="633"/>
        <v/>
      </c>
      <c r="G5078">
        <f>Weighting!$H$14</f>
        <v>0</v>
      </c>
      <c r="H5078">
        <f t="array" ref="H5078">FREQUENCY(IF('Data Transformation'!$B$4:$B$8425=B5067,'Data Transformation'!$G$4:$G$8425),'Bin Analysis'!$B5078)</f>
        <v>20</v>
      </c>
      <c r="I5078">
        <f t="shared" si="634"/>
        <v>0</v>
      </c>
      <c r="J5078">
        <f t="shared" si="635"/>
        <v>0</v>
      </c>
      <c r="K5078">
        <f>J5078*Weighting!$W$14</f>
        <v>0</v>
      </c>
      <c r="M5078" s="14"/>
    </row>
    <row r="5079" spans="1:13" x14ac:dyDescent="0.25">
      <c r="A5079" s="32">
        <f>IF(Weighting!$P$15&gt;0,B5079,"")</f>
        <v>1.5000009999999999</v>
      </c>
      <c r="B5079">
        <f>Weighting!$C$15</f>
        <v>1.5000009999999999</v>
      </c>
      <c r="C5079">
        <f>Weighting!$F$15</f>
        <v>0</v>
      </c>
      <c r="D5079" t="b">
        <f>IF(C5079=1,'Data Transformation'!$G$3+0.5*'Data Transformation'!$W$25,IF(C5080=1,D5080-'Data Transformation'!$W$25,FALSE))</f>
        <v>0</v>
      </c>
      <c r="E5079" t="str">
        <f t="array" ref="E5079">IF(ISLOGICAL(D5079),"",FREQUENCY(IF('Data Transformation'!$B$425:$B$8425='Bin Analysis'!$B5067,'Data Transformation'!$G$425:$G$8425),D5079))</f>
        <v/>
      </c>
      <c r="F5079" t="str">
        <f t="shared" si="633"/>
        <v/>
      </c>
      <c r="G5079">
        <f>Weighting!$H$15</f>
        <v>0</v>
      </c>
      <c r="H5079">
        <f t="array" ref="H5079">FREQUENCY(IF('Data Transformation'!$B$4:$B$8425=B5067,'Data Transformation'!$G$4:$G$8425),'Bin Analysis'!$B5079)</f>
        <v>20</v>
      </c>
      <c r="I5079">
        <f t="shared" si="634"/>
        <v>0</v>
      </c>
      <c r="J5079">
        <f t="shared" si="635"/>
        <v>0</v>
      </c>
      <c r="K5079">
        <f>J5079*Weighting!$W$15</f>
        <v>0</v>
      </c>
      <c r="M5079" s="14"/>
    </row>
    <row r="5080" spans="1:13" x14ac:dyDescent="0.25">
      <c r="A5080" s="32" t="str">
        <f>IF(Weighting!$P$16&gt;0,B5080,"")</f>
        <v/>
      </c>
      <c r="B5080">
        <f>Weighting!$C$16</f>
        <v>1.631</v>
      </c>
      <c r="C5080">
        <f>Weighting!$F$16</f>
        <v>0</v>
      </c>
      <c r="D5080" t="b">
        <f>IF(C5080=1,'Data Transformation'!$G$3+0.5*'Data Transformation'!$W$25,IF(C5081=1,D5081-'Data Transformation'!$W$25,FALSE))</f>
        <v>0</v>
      </c>
      <c r="E5080" t="str">
        <f t="array" ref="E5080">IF(ISLOGICAL(D5080),"",FREQUENCY(IF('Data Transformation'!$B$425:$B$8425='Bin Analysis'!$B5067,'Data Transformation'!$G$425:$G$8425),D5080))</f>
        <v/>
      </c>
      <c r="F5080" t="str">
        <f t="shared" si="633"/>
        <v/>
      </c>
      <c r="G5080">
        <f>Weighting!$H$16</f>
        <v>0</v>
      </c>
      <c r="H5080">
        <f t="array" ref="H5080">FREQUENCY(IF('Data Transformation'!$B$4:$B$8425=B5067,'Data Transformation'!$G$4:$G$8425),'Bin Analysis'!$B5080)</f>
        <v>20</v>
      </c>
      <c r="I5080">
        <f t="shared" si="634"/>
        <v>0</v>
      </c>
      <c r="J5080">
        <f t="shared" si="635"/>
        <v>0</v>
      </c>
      <c r="K5080">
        <f>J5080*Weighting!$W$16</f>
        <v>0</v>
      </c>
      <c r="M5080" s="14"/>
    </row>
    <row r="5081" spans="1:13" x14ac:dyDescent="0.25">
      <c r="A5081" s="32" t="str">
        <f>IF(Weighting!$P$17&gt;0,B5081,"")</f>
        <v/>
      </c>
      <c r="B5081">
        <f>Weighting!$C$17</f>
        <v>1.762</v>
      </c>
      <c r="C5081">
        <f>Weighting!$F$17</f>
        <v>0</v>
      </c>
      <c r="D5081" t="b">
        <f>IF(C5081=1,'Data Transformation'!$G$3+0.5*'Data Transformation'!$W$25,IF(C5082=1,D5082-'Data Transformation'!$W$25,FALSE))</f>
        <v>0</v>
      </c>
      <c r="E5081" t="str">
        <f t="array" ref="E5081">IF(ISLOGICAL(D5081),"",FREQUENCY(IF('Data Transformation'!$B$425:$B$8425='Bin Analysis'!$B5067,'Data Transformation'!$G$425:$G$8425),D5081))</f>
        <v/>
      </c>
      <c r="F5081" t="str">
        <f t="shared" si="633"/>
        <v/>
      </c>
      <c r="G5081">
        <f>Weighting!$H$17</f>
        <v>0</v>
      </c>
      <c r="H5081">
        <f t="array" ref="H5081">FREQUENCY(IF('Data Transformation'!$B$4:$B$8425=B5067,'Data Transformation'!$G$4:$G$8425),'Bin Analysis'!$B5081)</f>
        <v>20</v>
      </c>
      <c r="I5081">
        <f t="shared" si="634"/>
        <v>0</v>
      </c>
      <c r="J5081">
        <f t="shared" si="635"/>
        <v>0</v>
      </c>
      <c r="K5081">
        <f>J5081*Weighting!$W$17</f>
        <v>0</v>
      </c>
      <c r="M5081" s="14"/>
    </row>
    <row r="5082" spans="1:13" x14ac:dyDescent="0.25">
      <c r="A5082" s="32" t="str">
        <f>IF(Weighting!$P$18&gt;0,B5082,"")</f>
        <v/>
      </c>
      <c r="B5082">
        <f>Weighting!$C$18</f>
        <v>1.893</v>
      </c>
      <c r="C5082">
        <f>Weighting!$F$18</f>
        <v>0</v>
      </c>
      <c r="D5082" t="b">
        <f>IF(C5082=1,'Data Transformation'!$G$3+0.5*'Data Transformation'!$W$25,IF(C5083=1,D5083-'Data Transformation'!$W$25,FALSE))</f>
        <v>0</v>
      </c>
      <c r="E5082" t="str">
        <f t="array" ref="E5082">IF(ISLOGICAL(D5082),"",FREQUENCY(IF('Data Transformation'!$B$425:$B$8425='Bin Analysis'!$B5067,'Data Transformation'!$G$425:$G$8425),D5082))</f>
        <v/>
      </c>
      <c r="F5082" t="str">
        <f t="shared" si="633"/>
        <v/>
      </c>
      <c r="G5082">
        <f>Weighting!$H$18</f>
        <v>0</v>
      </c>
      <c r="H5082">
        <f t="array" ref="H5082">FREQUENCY(IF('Data Transformation'!$B$4:$B$8425=B5067,'Data Transformation'!$G$4:$G$8425),'Bin Analysis'!$B5082)</f>
        <v>20</v>
      </c>
      <c r="I5082">
        <f t="shared" si="634"/>
        <v>0</v>
      </c>
      <c r="J5082">
        <f t="shared" si="635"/>
        <v>0</v>
      </c>
      <c r="K5082">
        <f>J5082*Weighting!$W$18</f>
        <v>0</v>
      </c>
      <c r="M5082" s="14"/>
    </row>
    <row r="5083" spans="1:13" x14ac:dyDescent="0.25">
      <c r="A5083" s="32" t="str">
        <f>IF(Weighting!$P$19&gt;0,B5083,"")</f>
        <v/>
      </c>
      <c r="B5083">
        <f>Weighting!$C$19</f>
        <v>2.024</v>
      </c>
      <c r="C5083">
        <f>Weighting!$F$19</f>
        <v>0</v>
      </c>
      <c r="D5083" t="b">
        <f>IF(C5083=1,'Data Transformation'!$G$3+0.5*'Data Transformation'!$W$25,IF(C5084=1,D5084-'Data Transformation'!$W$25,FALSE))</f>
        <v>0</v>
      </c>
      <c r="E5083" t="str">
        <f t="array" ref="E5083">IF(ISLOGICAL(D5083),"",FREQUENCY(IF('Data Transformation'!$B$425:$B$8425='Bin Analysis'!$B5067,'Data Transformation'!$G$425:$G$8425),D5083))</f>
        <v/>
      </c>
      <c r="F5083" t="str">
        <f t="shared" si="633"/>
        <v/>
      </c>
      <c r="G5083">
        <f>Weighting!$H$19</f>
        <v>0</v>
      </c>
      <c r="H5083">
        <f t="array" ref="H5083">FREQUENCY(IF('Data Transformation'!$B$4:$B$8425=B5067,'Data Transformation'!$G$4:$G$8425),'Bin Analysis'!$B5083)</f>
        <v>20</v>
      </c>
      <c r="I5083">
        <f t="shared" si="634"/>
        <v>0</v>
      </c>
      <c r="J5083">
        <f t="shared" si="635"/>
        <v>0</v>
      </c>
      <c r="K5083">
        <f>J5083*Weighting!$W$19</f>
        <v>0</v>
      </c>
      <c r="M5083" s="14"/>
    </row>
    <row r="5084" spans="1:13" x14ac:dyDescent="0.25">
      <c r="A5084" s="32" t="str">
        <f>IF(Weighting!$P$20&gt;0,B5084,"")</f>
        <v/>
      </c>
      <c r="B5084">
        <f>Weighting!$C$20</f>
        <v>2.1550000000000002</v>
      </c>
      <c r="C5084">
        <f>Weighting!$F$20</f>
        <v>0</v>
      </c>
      <c r="D5084" t="b">
        <f>IF(C5084=1,'Data Transformation'!$G$3+0.5*'Data Transformation'!$W$25,IF(C5085=1,D5085-'Data Transformation'!$W$25,FALSE))</f>
        <v>0</v>
      </c>
      <c r="E5084" t="str">
        <f t="array" ref="E5084">IF(ISLOGICAL(D5084),"",FREQUENCY(IF('Data Transformation'!$B$425:$B$8425='Bin Analysis'!$B5067,'Data Transformation'!$G$425:$G$8425),D5084))</f>
        <v/>
      </c>
      <c r="F5084" t="str">
        <f t="shared" si="633"/>
        <v/>
      </c>
      <c r="G5084">
        <f>Weighting!$H$20</f>
        <v>0</v>
      </c>
      <c r="H5084">
        <f t="array" ref="H5084">FREQUENCY(IF('Data Transformation'!$B$4:$B$8425=B5067,'Data Transformation'!$G$4:$G$8425),'Bin Analysis'!$B5084)</f>
        <v>20</v>
      </c>
      <c r="I5084">
        <f t="shared" si="634"/>
        <v>0</v>
      </c>
      <c r="J5084">
        <f t="shared" si="635"/>
        <v>0</v>
      </c>
      <c r="K5084">
        <f>J5084*Weighting!$W$20</f>
        <v>0</v>
      </c>
      <c r="M5084" s="14"/>
    </row>
    <row r="5085" spans="1:13" x14ac:dyDescent="0.25">
      <c r="A5085" s="32" t="str">
        <f>IF(Weighting!$P$21&gt;0,B5085,"")</f>
        <v/>
      </c>
      <c r="B5085">
        <f>Weighting!$C$21</f>
        <v>2.2860000000000005</v>
      </c>
      <c r="C5085">
        <f>Weighting!$F$21</f>
        <v>0</v>
      </c>
      <c r="D5085" t="b">
        <f>IF(C5085=1,'Data Transformation'!$G$3+0.5*'Data Transformation'!$W$25,IF(C5086=1,D5086-'Data Transformation'!$W$25,FALSE))</f>
        <v>0</v>
      </c>
      <c r="E5085" t="str">
        <f t="array" ref="E5085">IF(ISLOGICAL(D5085),"",FREQUENCY(IF('Data Transformation'!$B$425:$B$8425='Bin Analysis'!$B5067,'Data Transformation'!$G$425:$G$8425),D5085))</f>
        <v/>
      </c>
      <c r="F5085" t="str">
        <f t="shared" si="633"/>
        <v/>
      </c>
      <c r="G5085">
        <f>Weighting!$H$21</f>
        <v>0</v>
      </c>
      <c r="H5085">
        <f t="array" ref="H5085">FREQUENCY(IF('Data Transformation'!$B$4:$B$8425=B5067,'Data Transformation'!$G$4:$G$8425),'Bin Analysis'!$B5085)</f>
        <v>20</v>
      </c>
      <c r="I5085">
        <f t="shared" si="634"/>
        <v>0</v>
      </c>
      <c r="J5085">
        <f t="shared" si="635"/>
        <v>0</v>
      </c>
      <c r="K5085">
        <f>J5085*Weighting!$W$21</f>
        <v>0</v>
      </c>
      <c r="M5085" s="14"/>
    </row>
    <row r="5086" spans="1:13" x14ac:dyDescent="0.25">
      <c r="A5086" s="32" t="str">
        <f>IF(Weighting!$P$22&gt;0,B5086,"")</f>
        <v/>
      </c>
      <c r="B5086">
        <f>Weighting!$C$22</f>
        <v>2.4170000000000007</v>
      </c>
      <c r="C5086">
        <f>Weighting!$F$22</f>
        <v>0</v>
      </c>
      <c r="D5086" t="b">
        <f>IF(C5086=1,'Data Transformation'!$G$3+0.5*'Data Transformation'!$W$25,IF(C5087=1,D5087-'Data Transformation'!$W$25,FALSE))</f>
        <v>0</v>
      </c>
      <c r="E5086" t="str">
        <f t="array" ref="E5086">IF(ISLOGICAL(D5086),"",FREQUENCY(IF('Data Transformation'!$B$425:$B$8425='Bin Analysis'!$B5067,'Data Transformation'!$G$425:$G$8425),D5086))</f>
        <v/>
      </c>
      <c r="F5086" t="str">
        <f t="shared" si="633"/>
        <v/>
      </c>
      <c r="G5086">
        <f>Weighting!$H$22</f>
        <v>0</v>
      </c>
      <c r="H5086">
        <f t="array" ref="H5086">FREQUENCY(IF('Data Transformation'!$B$4:$B$8425=B5067,'Data Transformation'!$G$4:$G$8425),'Bin Analysis'!$B5086)</f>
        <v>20</v>
      </c>
      <c r="I5086">
        <f t="shared" si="634"/>
        <v>0</v>
      </c>
      <c r="J5086">
        <f t="shared" si="635"/>
        <v>0</v>
      </c>
      <c r="K5086">
        <f>J5086*Weighting!$W$22</f>
        <v>0</v>
      </c>
      <c r="M5086" s="14"/>
    </row>
    <row r="5087" spans="1:13" x14ac:dyDescent="0.25">
      <c r="A5087" s="32" t="str">
        <f>IF(Weighting!$P$23&gt;0,B5087,"")</f>
        <v/>
      </c>
      <c r="B5087">
        <f>Weighting!$C$23</f>
        <v>2.5480000000000009</v>
      </c>
      <c r="C5087">
        <f>Weighting!$F$23</f>
        <v>0</v>
      </c>
      <c r="D5087" t="b">
        <f>IF(C5087=1,'Data Transformation'!$G$3+0.5*'Data Transformation'!$W$25,IF(C5088=1,D5088-'Data Transformation'!$W$25,FALSE))</f>
        <v>0</v>
      </c>
      <c r="E5087" t="str">
        <f t="array" ref="E5087">IF(ISLOGICAL(D5087),"",FREQUENCY(IF('Data Transformation'!$B$425:$B$8425='Bin Analysis'!$B5067,'Data Transformation'!$G$425:$G$8425),D5087))</f>
        <v/>
      </c>
      <c r="F5087" t="str">
        <f t="shared" si="633"/>
        <v/>
      </c>
      <c r="G5087">
        <f>Weighting!$H$23</f>
        <v>0</v>
      </c>
      <c r="H5087">
        <f t="array" ref="H5087">FREQUENCY(IF('Data Transformation'!$B$4:$B$8425=B5067,'Data Transformation'!$G$4:$G$8425),'Bin Analysis'!$B5087)</f>
        <v>20</v>
      </c>
      <c r="I5087">
        <f t="shared" si="634"/>
        <v>0</v>
      </c>
      <c r="J5087">
        <f t="shared" si="635"/>
        <v>0</v>
      </c>
      <c r="K5087">
        <f>J5087*Weighting!$W$23</f>
        <v>0</v>
      </c>
      <c r="M5087" s="14"/>
    </row>
    <row r="5088" spans="1:13" x14ac:dyDescent="0.25">
      <c r="A5088" s="32" t="str">
        <f>IF(Weighting!$P$24&gt;0,B5088,"")</f>
        <v/>
      </c>
      <c r="B5088">
        <f>Weighting!$C$24</f>
        <v>2.6790000000000012</v>
      </c>
      <c r="C5088">
        <f>Weighting!$F$24</f>
        <v>0</v>
      </c>
      <c r="D5088" t="b">
        <f>IF(C5088=1,'Data Transformation'!$G$3+0.5*'Data Transformation'!$W$25,IF(C5089=1,D5089-'Data Transformation'!$W$25,FALSE))</f>
        <v>0</v>
      </c>
      <c r="E5088" t="str">
        <f t="array" ref="E5088">IF(ISLOGICAL(D5088),"",FREQUENCY(IF('Data Transformation'!$B$425:$B$8425='Bin Analysis'!$B5067,'Data Transformation'!$G$425:$G$8425),D5088))</f>
        <v/>
      </c>
      <c r="F5088" t="str">
        <f t="shared" si="633"/>
        <v/>
      </c>
      <c r="G5088">
        <f>Weighting!$H$24</f>
        <v>0</v>
      </c>
      <c r="H5088">
        <f t="array" ref="H5088">FREQUENCY(IF('Data Transformation'!$B$4:$B$8425=B5067,'Data Transformation'!$G$4:$G$8425),'Bin Analysis'!$B5088)</f>
        <v>20</v>
      </c>
      <c r="I5088">
        <f t="shared" si="634"/>
        <v>0</v>
      </c>
      <c r="J5088">
        <f t="shared" si="635"/>
        <v>0</v>
      </c>
      <c r="K5088">
        <f>J5088*Weighting!$W$24</f>
        <v>0</v>
      </c>
      <c r="M5088" s="14"/>
    </row>
    <row r="5089" spans="1:25" x14ac:dyDescent="0.25">
      <c r="A5089" s="32" t="str">
        <f>IF(Weighting!$P$25&gt;0,B5089,"")</f>
        <v/>
      </c>
      <c r="B5089">
        <f>Weighting!$C$25</f>
        <v>2.8100000000000014</v>
      </c>
      <c r="C5089">
        <f>Weighting!$F$25</f>
        <v>0</v>
      </c>
      <c r="D5089" t="b">
        <f>IF(C5089=1,'Data Transformation'!$G$3+0.5*'Data Transformation'!$W$25,IF(C5090=1,D5090-'Data Transformation'!$W$25,FALSE))</f>
        <v>0</v>
      </c>
      <c r="E5089" t="str">
        <f t="array" ref="E5089">IF(ISLOGICAL(D5089),"",FREQUENCY(IF('Data Transformation'!$B$425:$B$8425='Bin Analysis'!$B5067,'Data Transformation'!$G$425:$G$8425),D5089))</f>
        <v/>
      </c>
      <c r="F5089" t="str">
        <f t="shared" si="633"/>
        <v/>
      </c>
      <c r="G5089">
        <f>Weighting!$H$25</f>
        <v>0</v>
      </c>
      <c r="H5089">
        <f t="array" ref="H5089">FREQUENCY(IF('Data Transformation'!$B$4:$B$8425=B5067,'Data Transformation'!$G$4:$G$8425),'Bin Analysis'!$B5089)</f>
        <v>20</v>
      </c>
      <c r="I5089">
        <f t="shared" si="634"/>
        <v>0</v>
      </c>
      <c r="J5089">
        <f t="shared" si="635"/>
        <v>0</v>
      </c>
      <c r="K5089">
        <f>J5089*Weighting!$W$25</f>
        <v>0</v>
      </c>
      <c r="M5089" s="14"/>
    </row>
    <row r="5090" spans="1:25" x14ac:dyDescent="0.25">
      <c r="O5090"/>
      <c r="P5090"/>
      <c r="Q5090"/>
      <c r="R5090"/>
    </row>
    <row r="5091" spans="1:25" ht="23.25" x14ac:dyDescent="0.35">
      <c r="A5091" s="21" t="s">
        <v>0</v>
      </c>
      <c r="B5091" s="21">
        <f>IFERROR(VLOOKUP(C5091,'Data Transformation'!$L$6:$M$426,2,FALSE),"")</f>
        <v>212</v>
      </c>
      <c r="C5091" s="21">
        <f>C5067+1</f>
        <v>212</v>
      </c>
      <c r="D5091" s="21"/>
      <c r="E5091" s="21"/>
      <c r="F5091" s="21"/>
      <c r="G5091" s="21"/>
      <c r="H5091" s="22"/>
      <c r="I5091" s="22"/>
      <c r="J5091" s="22"/>
      <c r="K5091" s="21"/>
      <c r="L5091" s="21">
        <f>B5091</f>
        <v>212</v>
      </c>
      <c r="M5091" s="23">
        <f>INDEX('Data Transformation'!$O$4:$O$424,MATCH($B5091,'Data Transformation'!$M$4:$M$424,0),MATCH($M$2,'Data Transformation'!$O$3,0))</f>
        <v>18</v>
      </c>
      <c r="N5091" s="27">
        <f>IF('Input and Summary Results'!$J$16="minimum",'Bin Analysis'!X5092/(M5091-1),'Bin Analysis'!Y5091/('Bin Analysis'!M5091-1))</f>
        <v>0</v>
      </c>
      <c r="O5091" s="27">
        <f>IF(M5091=FALSE,NA(),(VLOOKUP(1,C5094:K5113,4,FALSE))/(M5091-1))</f>
        <v>5.8823529411764705E-2</v>
      </c>
      <c r="P5091" s="27">
        <f>IF(M5091=FALSE,NA(),SUM(J5094:J5113)/Weighting!$S$5)</f>
        <v>0.5</v>
      </c>
      <c r="Q5091" s="27">
        <f>IF(M5091=FALSE,NA(),SUM(K5094:K5113)/Weighting!$S$6)</f>
        <v>0.43478260869565216</v>
      </c>
      <c r="R5091" s="27">
        <f>IF(M5091=FALSE,NA(),(VLOOKUP(1,G5094:K5113,3,FALSE))/(M5091-1))</f>
        <v>0.76470588235294112</v>
      </c>
      <c r="S5091" s="22" t="str">
        <f>IF(M5091=FALSE,NA(),IF(SUM(J5094:J5113)=2,"yes","no"))</f>
        <v>no</v>
      </c>
      <c r="X5091" s="2" cm="2">
        <f t="array" ref="X5091:X5092">FREQUENCY(IF('Data Transformation'!$B$425:$B$6424='Bin Analysis'!L5091,'Data Transformation'!$G$425:$G$6424),'Data Transformation'!$U$11)</f>
        <v>17</v>
      </c>
      <c r="Y5091" s="2" cm="2">
        <f t="array" ref="Y5091:Y5092">FREQUENCY(IF('Data Transformation'!$B$425:$B$6424='Bin Analysis'!L5091,'Data Transformation'!$G$425:$G$6424),'Data Transformation'!$U$12)</f>
        <v>16</v>
      </c>
    </row>
    <row r="5092" spans="1:25" x14ac:dyDescent="0.25">
      <c r="A5092" s="14" t="s">
        <v>67</v>
      </c>
      <c r="B5092" t="s">
        <v>47</v>
      </c>
      <c r="C5092" t="s">
        <v>5</v>
      </c>
      <c r="D5092" t="s">
        <v>100</v>
      </c>
      <c r="E5092" t="s">
        <v>101</v>
      </c>
      <c r="F5092" t="s">
        <v>102</v>
      </c>
      <c r="G5092" t="s">
        <v>70</v>
      </c>
      <c r="H5092" t="s">
        <v>31</v>
      </c>
      <c r="I5092" t="s">
        <v>32</v>
      </c>
      <c r="J5092" t="s">
        <v>46</v>
      </c>
      <c r="K5092" s="14" t="s">
        <v>45</v>
      </c>
      <c r="M5092" s="14"/>
      <c r="X5092" s="2">
        <v>0</v>
      </c>
      <c r="Y5092" s="2">
        <v>1</v>
      </c>
    </row>
    <row r="5093" spans="1:25" x14ac:dyDescent="0.25">
      <c r="A5093" s="32"/>
      <c r="D5093" t="b">
        <f>IF(C5093=1,'Data Transformation'!$G$3+0.5*'Data Transformation'!$W$25,IF(C5094=1,D5094-'Data Transformation'!$W$25,FALSE))</f>
        <v>0</v>
      </c>
      <c r="E5093" t="str">
        <f t="array" ref="E5093">IF(ISLOGICAL(D5093),"",FREQUENCY(IF('Data Transformation'!$B$425:$B$8425='Bin Analysis'!$B5091,'Data Transformation'!$G$425:$G$8425),D5093))</f>
        <v/>
      </c>
      <c r="F5093" t="str">
        <f>IF(ISLOGICAL(D5093),"",E5093-E5092)</f>
        <v/>
      </c>
      <c r="M5093" s="14"/>
    </row>
    <row r="5094" spans="1:25" x14ac:dyDescent="0.25">
      <c r="A5094" s="32">
        <f>IF(Weighting!$P$6&gt;0,B5094,"")</f>
        <v>0.32100000000000001</v>
      </c>
      <c r="B5094">
        <f>Weighting!$C$6</f>
        <v>0.32100000000000001</v>
      </c>
      <c r="C5094">
        <f>Weighting!$F$6</f>
        <v>0</v>
      </c>
      <c r="D5094" t="b">
        <f>IF(C5094=1,'Data Transformation'!$G$3+0.5*'Data Transformation'!$W$25,IF(C5095=1,D5095-'Data Transformation'!$W$25,FALSE))</f>
        <v>0</v>
      </c>
      <c r="E5094" t="str">
        <f t="array" ref="E5094">IF(ISLOGICAL(D5094),"",FREQUENCY(IF('Data Transformation'!$B$425:$B$8425='Bin Analysis'!$B5091,'Data Transformation'!$G$425:$G$8425),D5094))</f>
        <v/>
      </c>
      <c r="F5094" t="str">
        <f>IF(ISLOGICAL(D5094),"",E5094-E5093)</f>
        <v/>
      </c>
      <c r="G5094">
        <f>Weighting!$H$6</f>
        <v>1</v>
      </c>
      <c r="H5094">
        <f t="array" ref="H5094">FREQUENCY(IF('Data Transformation'!$B$4:$B$8425=B5091,'Data Transformation'!$G$4:$G$8425),'Bin Analysis'!$B5094)</f>
        <v>13</v>
      </c>
      <c r="I5094">
        <f>H5094-H5093</f>
        <v>13</v>
      </c>
      <c r="J5094">
        <f>IF(I5094=0,0,1)</f>
        <v>1</v>
      </c>
      <c r="K5094">
        <f>J5094*Weighting!$W$6</f>
        <v>1</v>
      </c>
      <c r="M5094" s="14"/>
    </row>
    <row r="5095" spans="1:25" x14ac:dyDescent="0.25">
      <c r="A5095" s="32">
        <f>IF(Weighting!$P$7&gt;0,B5095,"")</f>
        <v>0.45200000000000001</v>
      </c>
      <c r="B5095">
        <f>Weighting!$C$7</f>
        <v>0.45200000000000001</v>
      </c>
      <c r="C5095">
        <f>Weighting!$F$7</f>
        <v>0</v>
      </c>
      <c r="D5095" t="b">
        <f>IF(C5095=1,'Data Transformation'!$G$3+0.5*'Data Transformation'!$W$25,IF(C5096=1,D5096-'Data Transformation'!$W$25,FALSE))</f>
        <v>0</v>
      </c>
      <c r="E5095" t="str">
        <f t="array" ref="E5095">IF(ISLOGICAL(D5095),"",FREQUENCY(IF('Data Transformation'!$B$425:$B$8425='Bin Analysis'!$B5091,'Data Transformation'!$G$425:$G$8425),D5095))</f>
        <v/>
      </c>
      <c r="F5095" t="str">
        <f t="shared" ref="F5095:F5113" si="636">IF(ISLOGICAL(D5095),"",E5095-E5094)</f>
        <v/>
      </c>
      <c r="G5095">
        <f>Weighting!$H$7</f>
        <v>0</v>
      </c>
      <c r="H5095">
        <f t="array" ref="H5095">FREQUENCY(IF('Data Transformation'!$B$4:$B$8425=B5091,'Data Transformation'!$G$4:$G$8425),'Bin Analysis'!$B5095)</f>
        <v>14</v>
      </c>
      <c r="I5095">
        <f t="shared" ref="I5095:I5113" si="637">H5095-H5094</f>
        <v>1</v>
      </c>
      <c r="J5095">
        <f>IF(I5095=0,0,1)</f>
        <v>1</v>
      </c>
      <c r="K5095">
        <f>J5095*Weighting!$W$7</f>
        <v>2</v>
      </c>
      <c r="M5095" s="14"/>
    </row>
    <row r="5096" spans="1:25" x14ac:dyDescent="0.25">
      <c r="A5096" s="32">
        <f>IF(Weighting!$P$8&gt;0,B5096,"")</f>
        <v>0.58299999999999996</v>
      </c>
      <c r="B5096">
        <f>Weighting!$C$8</f>
        <v>0.58299999999999996</v>
      </c>
      <c r="C5096">
        <f>Weighting!$F$8</f>
        <v>0</v>
      </c>
      <c r="D5096" t="b">
        <f>IF(C5096=1,'Data Transformation'!$G$3+0.5*'Data Transformation'!$W$25,IF(C5097=1,D5097-'Data Transformation'!$W$25,FALSE))</f>
        <v>0</v>
      </c>
      <c r="E5096" t="str">
        <f t="array" ref="E5096">IF(ISLOGICAL(D5096),"",FREQUENCY(IF('Data Transformation'!$B$425:$B$8425='Bin Analysis'!$B5091,'Data Transformation'!$G$425:$G$8425),D5096))</f>
        <v/>
      </c>
      <c r="F5096" t="str">
        <f t="shared" si="636"/>
        <v/>
      </c>
      <c r="G5096">
        <f>Weighting!$H$8</f>
        <v>0</v>
      </c>
      <c r="H5096">
        <f t="array" ref="H5096">FREQUENCY(IF('Data Transformation'!$B$4:$B$8425=B5091,'Data Transformation'!$G$4:$G$8425),'Bin Analysis'!$B5096)</f>
        <v>14</v>
      </c>
      <c r="I5096">
        <f t="shared" si="637"/>
        <v>0</v>
      </c>
      <c r="J5096">
        <f t="shared" ref="J5096:J5113" si="638">IF(I5096=0,0,1)</f>
        <v>0</v>
      </c>
      <c r="K5096">
        <f>J5096*Weighting!$W$8</f>
        <v>0</v>
      </c>
      <c r="M5096" s="14"/>
    </row>
    <row r="5097" spans="1:25" x14ac:dyDescent="0.25">
      <c r="A5097" s="32">
        <f>IF(Weighting!$P$9&gt;0,B5097,"")</f>
        <v>0.71399999999999997</v>
      </c>
      <c r="B5097" s="50">
        <f>Weighting!$C$9</f>
        <v>0.71399999999999997</v>
      </c>
      <c r="C5097">
        <f>Weighting!$F$9</f>
        <v>0</v>
      </c>
      <c r="D5097" t="b">
        <f>IF(C5097=1,'Data Transformation'!$G$3+0.5*'Data Transformation'!$W$25,IF(C5098=1,D5098-'Data Transformation'!$W$25,FALSE))</f>
        <v>0</v>
      </c>
      <c r="E5097" t="str">
        <f t="array" ref="E5097">IF(ISLOGICAL(D5097),"",FREQUENCY(IF('Data Transformation'!$B$425:$B$8425='Bin Analysis'!$B5091,'Data Transformation'!$G$425:$G$8425),D5097))</f>
        <v/>
      </c>
      <c r="F5097" t="str">
        <f t="shared" si="636"/>
        <v/>
      </c>
      <c r="G5097">
        <f>Weighting!$H$9</f>
        <v>0</v>
      </c>
      <c r="H5097">
        <f t="array" ref="H5097">FREQUENCY(IF('Data Transformation'!$B$4:$B$8425=B5091,'Data Transformation'!$G$4:$G$8425),'Bin Analysis'!$B5097)</f>
        <v>15</v>
      </c>
      <c r="I5097">
        <f t="shared" si="637"/>
        <v>1</v>
      </c>
      <c r="J5097">
        <f t="shared" si="638"/>
        <v>1</v>
      </c>
      <c r="K5097">
        <f>J5097*Weighting!$W$9</f>
        <v>3</v>
      </c>
      <c r="M5097" s="14"/>
    </row>
    <row r="5098" spans="1:25" x14ac:dyDescent="0.25">
      <c r="A5098" s="32">
        <f>IF(Weighting!$P$10&gt;0,B5098,"")</f>
        <v>0.84499999999999997</v>
      </c>
      <c r="B5098">
        <f>Weighting!$C$10</f>
        <v>0.84499999999999997</v>
      </c>
      <c r="C5098">
        <f>Weighting!$F$10</f>
        <v>0</v>
      </c>
      <c r="D5098" t="b">
        <f>IF(C5098=1,'Data Transformation'!$G$3+0.5*'Data Transformation'!$W$25,IF(C5099=1,D5099-'Data Transformation'!$W$25,FALSE))</f>
        <v>0</v>
      </c>
      <c r="E5098" t="str">
        <f t="array" ref="E5098">IF(ISLOGICAL(D5098),"",FREQUENCY(IF('Data Transformation'!$B$425:$B$8425='Bin Analysis'!$B5091,'Data Transformation'!$G$425:$G$8425),D5098))</f>
        <v/>
      </c>
      <c r="F5098" t="str">
        <f t="shared" si="636"/>
        <v/>
      </c>
      <c r="G5098">
        <f>Weighting!$H$10</f>
        <v>0</v>
      </c>
      <c r="H5098">
        <f t="array" ref="H5098">FREQUENCY(IF('Data Transformation'!$B$4:$B$8425=B5091,'Data Transformation'!$G$4:$G$8425),'Bin Analysis'!$B5098)</f>
        <v>16</v>
      </c>
      <c r="I5098">
        <f t="shared" si="637"/>
        <v>1</v>
      </c>
      <c r="J5098">
        <f t="shared" si="638"/>
        <v>1</v>
      </c>
      <c r="K5098">
        <f>J5098*Weighting!$W$10</f>
        <v>3</v>
      </c>
      <c r="M5098" s="14"/>
    </row>
    <row r="5099" spans="1:25" x14ac:dyDescent="0.25">
      <c r="A5099" s="32">
        <f>IF(Weighting!$P$11&gt;0,B5099,"")</f>
        <v>0.97599999999999998</v>
      </c>
      <c r="B5099">
        <f>Weighting!$C$11</f>
        <v>0.97599999999999998</v>
      </c>
      <c r="C5099">
        <f>Weighting!$F$11</f>
        <v>0</v>
      </c>
      <c r="D5099">
        <f>IF(C5099=1,'Data Transformation'!$G$3+0.5*'Data Transformation'!$W$25,IF(C5100=1,D5100-'Data Transformation'!$W$25,FALSE))</f>
        <v>0.86899999999999999</v>
      </c>
      <c r="E5099">
        <f t="array" ref="E5099">IF(ISLOGICAL(D5099),"",FREQUENCY(IF('Data Transformation'!$B$425:$B$8425='Bin Analysis'!$B5091,'Data Transformation'!$G$425:$G$8425),D5099))</f>
        <v>16</v>
      </c>
      <c r="F5099" t="e">
        <f t="shared" si="636"/>
        <v>#VALUE!</v>
      </c>
      <c r="G5099">
        <f>Weighting!$H$11</f>
        <v>0</v>
      </c>
      <c r="H5099">
        <f t="array" ref="H5099">FREQUENCY(IF('Data Transformation'!$B$4:$B$8425=B5091,'Data Transformation'!$G$4:$G$8425),'Bin Analysis'!$B5099)</f>
        <v>16</v>
      </c>
      <c r="I5099">
        <f t="shared" si="637"/>
        <v>0</v>
      </c>
      <c r="J5099">
        <f t="shared" si="638"/>
        <v>0</v>
      </c>
      <c r="K5099">
        <f>J5099*Weighting!$W$11</f>
        <v>0</v>
      </c>
      <c r="M5099" s="14"/>
    </row>
    <row r="5100" spans="1:25" x14ac:dyDescent="0.25">
      <c r="A5100" s="32">
        <f>IF(Weighting!$P$12&gt;0,B5100,"")</f>
        <v>1.107</v>
      </c>
      <c r="B5100">
        <f>Weighting!$C$12</f>
        <v>1.107</v>
      </c>
      <c r="C5100">
        <f>Weighting!$F$12</f>
        <v>1</v>
      </c>
      <c r="D5100">
        <f>IF(C5100=1,'Data Transformation'!$G$3+0.5*'Data Transformation'!$W$25,IF(C5101=1,D5101-'Data Transformation'!$W$25,FALSE))</f>
        <v>1.131</v>
      </c>
      <c r="E5100">
        <f t="array" ref="E5100">IF(ISLOGICAL(D5100),"",FREQUENCY(IF('Data Transformation'!$B$425:$B$8425='Bin Analysis'!$B5091,'Data Transformation'!$G$425:$G$8425),D5100))</f>
        <v>17</v>
      </c>
      <c r="F5100">
        <f t="shared" si="636"/>
        <v>1</v>
      </c>
      <c r="G5100">
        <f>Weighting!$H$12</f>
        <v>0</v>
      </c>
      <c r="H5100">
        <f t="array" ref="H5100">FREQUENCY(IF('Data Transformation'!$B$4:$B$8425=B5091,'Data Transformation'!$G$4:$G$8425),'Bin Analysis'!$B5100)</f>
        <v>18</v>
      </c>
      <c r="I5100">
        <f t="shared" si="637"/>
        <v>2</v>
      </c>
      <c r="J5100">
        <f t="shared" si="638"/>
        <v>1</v>
      </c>
      <c r="K5100">
        <f>J5100*Weighting!$W$12</f>
        <v>1</v>
      </c>
      <c r="M5100" s="14"/>
    </row>
    <row r="5101" spans="1:25" x14ac:dyDescent="0.25">
      <c r="A5101" s="32">
        <f>IF(Weighting!$P$13&gt;0,B5101,"")</f>
        <v>1.238</v>
      </c>
      <c r="B5101">
        <f>Weighting!$C$13</f>
        <v>1.238</v>
      </c>
      <c r="C5101">
        <f>Weighting!$F$13</f>
        <v>0</v>
      </c>
      <c r="D5101" t="b">
        <f>IF(C5101=1,'Data Transformation'!$G$3+0.5*'Data Transformation'!$W$25,IF(C5102=1,D5102-'Data Transformation'!$W$25,FALSE))</f>
        <v>0</v>
      </c>
      <c r="E5101" t="str">
        <f t="array" ref="E5101">IF(ISLOGICAL(D5101),"",FREQUENCY(IF('Data Transformation'!$B$425:$B$8425='Bin Analysis'!$B5091,'Data Transformation'!$G$425:$G$8425),D5101))</f>
        <v/>
      </c>
      <c r="F5101" t="str">
        <f t="shared" si="636"/>
        <v/>
      </c>
      <c r="G5101">
        <f>Weighting!$H$13</f>
        <v>0</v>
      </c>
      <c r="H5101">
        <f t="array" ref="H5101">FREQUENCY(IF('Data Transformation'!$B$4:$B$8425=B5091,'Data Transformation'!$G$4:$G$8425),'Bin Analysis'!$B5101)</f>
        <v>18</v>
      </c>
      <c r="I5101">
        <f t="shared" si="637"/>
        <v>0</v>
      </c>
      <c r="J5101">
        <f t="shared" si="638"/>
        <v>0</v>
      </c>
      <c r="K5101">
        <f>J5101*Weighting!$W$13</f>
        <v>0</v>
      </c>
      <c r="M5101" s="14"/>
    </row>
    <row r="5102" spans="1:25" x14ac:dyDescent="0.25">
      <c r="A5102" s="32">
        <f>IF(Weighting!$P$14&gt;0,B5102,"")</f>
        <v>1.369</v>
      </c>
      <c r="B5102">
        <f>Weighting!$C$14</f>
        <v>1.369</v>
      </c>
      <c r="C5102">
        <f>Weighting!$F$14</f>
        <v>0</v>
      </c>
      <c r="D5102" t="b">
        <f>IF(C5102=1,'Data Transformation'!$G$3+0.5*'Data Transformation'!$W$25,IF(C5103=1,D5103-'Data Transformation'!$W$25,FALSE))</f>
        <v>0</v>
      </c>
      <c r="E5102" t="str">
        <f t="array" ref="E5102">IF(ISLOGICAL(D5102),"",FREQUENCY(IF('Data Transformation'!$B$425:$B$8425='Bin Analysis'!$B5091,'Data Transformation'!$G$425:$G$8425),D5102))</f>
        <v/>
      </c>
      <c r="F5102" t="str">
        <f t="shared" si="636"/>
        <v/>
      </c>
      <c r="G5102">
        <f>Weighting!$H$14</f>
        <v>0</v>
      </c>
      <c r="H5102">
        <f t="array" ref="H5102">FREQUENCY(IF('Data Transformation'!$B$4:$B$8425=B5091,'Data Transformation'!$G$4:$G$8425),'Bin Analysis'!$B5102)</f>
        <v>18</v>
      </c>
      <c r="I5102">
        <f t="shared" si="637"/>
        <v>0</v>
      </c>
      <c r="J5102">
        <f t="shared" si="638"/>
        <v>0</v>
      </c>
      <c r="K5102">
        <f>J5102*Weighting!$W$14</f>
        <v>0</v>
      </c>
      <c r="M5102" s="14"/>
    </row>
    <row r="5103" spans="1:25" x14ac:dyDescent="0.25">
      <c r="A5103" s="32">
        <f>IF(Weighting!$P$15&gt;0,B5103,"")</f>
        <v>1.5000009999999999</v>
      </c>
      <c r="B5103">
        <f>Weighting!$C$15</f>
        <v>1.5000009999999999</v>
      </c>
      <c r="C5103">
        <f>Weighting!$F$15</f>
        <v>0</v>
      </c>
      <c r="D5103" t="b">
        <f>IF(C5103=1,'Data Transformation'!$G$3+0.5*'Data Transformation'!$W$25,IF(C5104=1,D5104-'Data Transformation'!$W$25,FALSE))</f>
        <v>0</v>
      </c>
      <c r="E5103" t="str">
        <f t="array" ref="E5103">IF(ISLOGICAL(D5103),"",FREQUENCY(IF('Data Transformation'!$B$425:$B$8425='Bin Analysis'!$B5091,'Data Transformation'!$G$425:$G$8425),D5103))</f>
        <v/>
      </c>
      <c r="F5103" t="str">
        <f t="shared" si="636"/>
        <v/>
      </c>
      <c r="G5103">
        <f>Weighting!$H$15</f>
        <v>0</v>
      </c>
      <c r="H5103">
        <f t="array" ref="H5103">FREQUENCY(IF('Data Transformation'!$B$4:$B$8425=B5091,'Data Transformation'!$G$4:$G$8425),'Bin Analysis'!$B5103)</f>
        <v>18</v>
      </c>
      <c r="I5103">
        <f t="shared" si="637"/>
        <v>0</v>
      </c>
      <c r="J5103">
        <f t="shared" si="638"/>
        <v>0</v>
      </c>
      <c r="K5103">
        <f>J5103*Weighting!$W$15</f>
        <v>0</v>
      </c>
      <c r="M5103" s="14"/>
    </row>
    <row r="5104" spans="1:25" x14ac:dyDescent="0.25">
      <c r="A5104" s="32" t="str">
        <f>IF(Weighting!$P$16&gt;0,B5104,"")</f>
        <v/>
      </c>
      <c r="B5104">
        <f>Weighting!$C$16</f>
        <v>1.631</v>
      </c>
      <c r="C5104">
        <f>Weighting!$F$16</f>
        <v>0</v>
      </c>
      <c r="D5104" t="b">
        <f>IF(C5104=1,'Data Transformation'!$G$3+0.5*'Data Transformation'!$W$25,IF(C5105=1,D5105-'Data Transformation'!$W$25,FALSE))</f>
        <v>0</v>
      </c>
      <c r="E5104" t="str">
        <f t="array" ref="E5104">IF(ISLOGICAL(D5104),"",FREQUENCY(IF('Data Transformation'!$B$425:$B$8425='Bin Analysis'!$B5091,'Data Transformation'!$G$425:$G$8425),D5104))</f>
        <v/>
      </c>
      <c r="F5104" t="str">
        <f t="shared" si="636"/>
        <v/>
      </c>
      <c r="G5104">
        <f>Weighting!$H$16</f>
        <v>0</v>
      </c>
      <c r="H5104">
        <f t="array" ref="H5104">FREQUENCY(IF('Data Transformation'!$B$4:$B$8425=B5091,'Data Transformation'!$G$4:$G$8425),'Bin Analysis'!$B5104)</f>
        <v>18</v>
      </c>
      <c r="I5104">
        <f t="shared" si="637"/>
        <v>0</v>
      </c>
      <c r="J5104">
        <f t="shared" si="638"/>
        <v>0</v>
      </c>
      <c r="K5104">
        <f>J5104*Weighting!$W$16</f>
        <v>0</v>
      </c>
      <c r="M5104" s="14"/>
    </row>
    <row r="5105" spans="1:25" x14ac:dyDescent="0.25">
      <c r="A5105" s="32" t="str">
        <f>IF(Weighting!$P$17&gt;0,B5105,"")</f>
        <v/>
      </c>
      <c r="B5105">
        <f>Weighting!$C$17</f>
        <v>1.762</v>
      </c>
      <c r="C5105">
        <f>Weighting!$F$17</f>
        <v>0</v>
      </c>
      <c r="D5105" t="b">
        <f>IF(C5105=1,'Data Transformation'!$G$3+0.5*'Data Transformation'!$W$25,IF(C5106=1,D5106-'Data Transformation'!$W$25,FALSE))</f>
        <v>0</v>
      </c>
      <c r="E5105" t="str">
        <f t="array" ref="E5105">IF(ISLOGICAL(D5105),"",FREQUENCY(IF('Data Transformation'!$B$425:$B$8425='Bin Analysis'!$B5091,'Data Transformation'!$G$425:$G$8425),D5105))</f>
        <v/>
      </c>
      <c r="F5105" t="str">
        <f t="shared" si="636"/>
        <v/>
      </c>
      <c r="G5105">
        <f>Weighting!$H$17</f>
        <v>0</v>
      </c>
      <c r="H5105">
        <f t="array" ref="H5105">FREQUENCY(IF('Data Transformation'!$B$4:$B$8425=B5091,'Data Transformation'!$G$4:$G$8425),'Bin Analysis'!$B5105)</f>
        <v>18</v>
      </c>
      <c r="I5105">
        <f t="shared" si="637"/>
        <v>0</v>
      </c>
      <c r="J5105">
        <f t="shared" si="638"/>
        <v>0</v>
      </c>
      <c r="K5105">
        <f>J5105*Weighting!$W$17</f>
        <v>0</v>
      </c>
      <c r="M5105" s="14"/>
    </row>
    <row r="5106" spans="1:25" x14ac:dyDescent="0.25">
      <c r="A5106" s="32" t="str">
        <f>IF(Weighting!$P$18&gt;0,B5106,"")</f>
        <v/>
      </c>
      <c r="B5106">
        <f>Weighting!$C$18</f>
        <v>1.893</v>
      </c>
      <c r="C5106">
        <f>Weighting!$F$18</f>
        <v>0</v>
      </c>
      <c r="D5106" t="b">
        <f>IF(C5106=1,'Data Transformation'!$G$3+0.5*'Data Transformation'!$W$25,IF(C5107=1,D5107-'Data Transformation'!$W$25,FALSE))</f>
        <v>0</v>
      </c>
      <c r="E5106" t="str">
        <f t="array" ref="E5106">IF(ISLOGICAL(D5106),"",FREQUENCY(IF('Data Transformation'!$B$425:$B$8425='Bin Analysis'!$B5091,'Data Transformation'!$G$425:$G$8425),D5106))</f>
        <v/>
      </c>
      <c r="F5106" t="str">
        <f t="shared" si="636"/>
        <v/>
      </c>
      <c r="G5106">
        <f>Weighting!$H$18</f>
        <v>0</v>
      </c>
      <c r="H5106">
        <f t="array" ref="H5106">FREQUENCY(IF('Data Transformation'!$B$4:$B$8425=B5091,'Data Transformation'!$G$4:$G$8425),'Bin Analysis'!$B5106)</f>
        <v>18</v>
      </c>
      <c r="I5106">
        <f t="shared" si="637"/>
        <v>0</v>
      </c>
      <c r="J5106">
        <f t="shared" si="638"/>
        <v>0</v>
      </c>
      <c r="K5106">
        <f>J5106*Weighting!$W$18</f>
        <v>0</v>
      </c>
      <c r="M5106" s="14"/>
    </row>
    <row r="5107" spans="1:25" x14ac:dyDescent="0.25">
      <c r="A5107" s="32" t="str">
        <f>IF(Weighting!$P$19&gt;0,B5107,"")</f>
        <v/>
      </c>
      <c r="B5107">
        <f>Weighting!$C$19</f>
        <v>2.024</v>
      </c>
      <c r="C5107">
        <f>Weighting!$F$19</f>
        <v>0</v>
      </c>
      <c r="D5107" t="b">
        <f>IF(C5107=1,'Data Transformation'!$G$3+0.5*'Data Transformation'!$W$25,IF(C5108=1,D5108-'Data Transformation'!$W$25,FALSE))</f>
        <v>0</v>
      </c>
      <c r="E5107" t="str">
        <f t="array" ref="E5107">IF(ISLOGICAL(D5107),"",FREQUENCY(IF('Data Transformation'!$B$425:$B$8425='Bin Analysis'!$B5091,'Data Transformation'!$G$425:$G$8425),D5107))</f>
        <v/>
      </c>
      <c r="F5107" t="str">
        <f t="shared" si="636"/>
        <v/>
      </c>
      <c r="G5107">
        <f>Weighting!$H$19</f>
        <v>0</v>
      </c>
      <c r="H5107">
        <f t="array" ref="H5107">FREQUENCY(IF('Data Transformation'!$B$4:$B$8425=B5091,'Data Transformation'!$G$4:$G$8425),'Bin Analysis'!$B5107)</f>
        <v>18</v>
      </c>
      <c r="I5107">
        <f t="shared" si="637"/>
        <v>0</v>
      </c>
      <c r="J5107">
        <f t="shared" si="638"/>
        <v>0</v>
      </c>
      <c r="K5107">
        <f>J5107*Weighting!$W$19</f>
        <v>0</v>
      </c>
      <c r="M5107" s="14"/>
    </row>
    <row r="5108" spans="1:25" x14ac:dyDescent="0.25">
      <c r="A5108" s="32" t="str">
        <f>IF(Weighting!$P$20&gt;0,B5108,"")</f>
        <v/>
      </c>
      <c r="B5108">
        <f>Weighting!$C$20</f>
        <v>2.1550000000000002</v>
      </c>
      <c r="C5108">
        <f>Weighting!$F$20</f>
        <v>0</v>
      </c>
      <c r="D5108" t="b">
        <f>IF(C5108=1,'Data Transformation'!$G$3+0.5*'Data Transformation'!$W$25,IF(C5109=1,D5109-'Data Transformation'!$W$25,FALSE))</f>
        <v>0</v>
      </c>
      <c r="E5108" t="str">
        <f t="array" ref="E5108">IF(ISLOGICAL(D5108),"",FREQUENCY(IF('Data Transformation'!$B$425:$B$8425='Bin Analysis'!$B5091,'Data Transformation'!$G$425:$G$8425),D5108))</f>
        <v/>
      </c>
      <c r="F5108" t="str">
        <f t="shared" si="636"/>
        <v/>
      </c>
      <c r="G5108">
        <f>Weighting!$H$20</f>
        <v>0</v>
      </c>
      <c r="H5108">
        <f t="array" ref="H5108">FREQUENCY(IF('Data Transformation'!$B$4:$B$8425=B5091,'Data Transformation'!$G$4:$G$8425),'Bin Analysis'!$B5108)</f>
        <v>18</v>
      </c>
      <c r="I5108">
        <f t="shared" si="637"/>
        <v>0</v>
      </c>
      <c r="J5108">
        <f t="shared" si="638"/>
        <v>0</v>
      </c>
      <c r="K5108">
        <f>J5108*Weighting!$W$20</f>
        <v>0</v>
      </c>
      <c r="M5108" s="14"/>
    </row>
    <row r="5109" spans="1:25" x14ac:dyDescent="0.25">
      <c r="A5109" s="32" t="str">
        <f>IF(Weighting!$P$21&gt;0,B5109,"")</f>
        <v/>
      </c>
      <c r="B5109">
        <f>Weighting!$C$21</f>
        <v>2.2860000000000005</v>
      </c>
      <c r="C5109">
        <f>Weighting!$F$21</f>
        <v>0</v>
      </c>
      <c r="D5109" t="b">
        <f>IF(C5109=1,'Data Transformation'!$G$3+0.5*'Data Transformation'!$W$25,IF(C5110=1,D5110-'Data Transformation'!$W$25,FALSE))</f>
        <v>0</v>
      </c>
      <c r="E5109" t="str">
        <f t="array" ref="E5109">IF(ISLOGICAL(D5109),"",FREQUENCY(IF('Data Transformation'!$B$425:$B$8425='Bin Analysis'!$B5091,'Data Transformation'!$G$425:$G$8425),D5109))</f>
        <v/>
      </c>
      <c r="F5109" t="str">
        <f t="shared" si="636"/>
        <v/>
      </c>
      <c r="G5109">
        <f>Weighting!$H$21</f>
        <v>0</v>
      </c>
      <c r="H5109">
        <f t="array" ref="H5109">FREQUENCY(IF('Data Transformation'!$B$4:$B$8425=B5091,'Data Transformation'!$G$4:$G$8425),'Bin Analysis'!$B5109)</f>
        <v>18</v>
      </c>
      <c r="I5109">
        <f t="shared" si="637"/>
        <v>0</v>
      </c>
      <c r="J5109">
        <f t="shared" si="638"/>
        <v>0</v>
      </c>
      <c r="K5109">
        <f>J5109*Weighting!$W$21</f>
        <v>0</v>
      </c>
      <c r="M5109" s="14"/>
    </row>
    <row r="5110" spans="1:25" x14ac:dyDescent="0.25">
      <c r="A5110" s="32" t="str">
        <f>IF(Weighting!$P$22&gt;0,B5110,"")</f>
        <v/>
      </c>
      <c r="B5110">
        <f>Weighting!$C$22</f>
        <v>2.4170000000000007</v>
      </c>
      <c r="C5110">
        <f>Weighting!$F$22</f>
        <v>0</v>
      </c>
      <c r="D5110" t="b">
        <f>IF(C5110=1,'Data Transformation'!$G$3+0.5*'Data Transformation'!$W$25,IF(C5111=1,D5111-'Data Transformation'!$W$25,FALSE))</f>
        <v>0</v>
      </c>
      <c r="E5110" t="str">
        <f t="array" ref="E5110">IF(ISLOGICAL(D5110),"",FREQUENCY(IF('Data Transformation'!$B$425:$B$8425='Bin Analysis'!$B5091,'Data Transformation'!$G$425:$G$8425),D5110))</f>
        <v/>
      </c>
      <c r="F5110" t="str">
        <f t="shared" si="636"/>
        <v/>
      </c>
      <c r="G5110">
        <f>Weighting!$H$22</f>
        <v>0</v>
      </c>
      <c r="H5110">
        <f t="array" ref="H5110">FREQUENCY(IF('Data Transformation'!$B$4:$B$8425=B5091,'Data Transformation'!$G$4:$G$8425),'Bin Analysis'!$B5110)</f>
        <v>18</v>
      </c>
      <c r="I5110">
        <f t="shared" si="637"/>
        <v>0</v>
      </c>
      <c r="J5110">
        <f t="shared" si="638"/>
        <v>0</v>
      </c>
      <c r="K5110">
        <f>J5110*Weighting!$W$22</f>
        <v>0</v>
      </c>
      <c r="M5110" s="14"/>
    </row>
    <row r="5111" spans="1:25" x14ac:dyDescent="0.25">
      <c r="A5111" s="32" t="str">
        <f>IF(Weighting!$P$23&gt;0,B5111,"")</f>
        <v/>
      </c>
      <c r="B5111">
        <f>Weighting!$C$23</f>
        <v>2.5480000000000009</v>
      </c>
      <c r="C5111">
        <f>Weighting!$F$23</f>
        <v>0</v>
      </c>
      <c r="D5111" t="b">
        <f>IF(C5111=1,'Data Transformation'!$G$3+0.5*'Data Transformation'!$W$25,IF(C5112=1,D5112-'Data Transformation'!$W$25,FALSE))</f>
        <v>0</v>
      </c>
      <c r="E5111" t="str">
        <f t="array" ref="E5111">IF(ISLOGICAL(D5111),"",FREQUENCY(IF('Data Transformation'!$B$425:$B$8425='Bin Analysis'!$B5091,'Data Transformation'!$G$425:$G$8425),D5111))</f>
        <v/>
      </c>
      <c r="F5111" t="str">
        <f t="shared" si="636"/>
        <v/>
      </c>
      <c r="G5111">
        <f>Weighting!$H$23</f>
        <v>0</v>
      </c>
      <c r="H5111">
        <f t="array" ref="H5111">FREQUENCY(IF('Data Transformation'!$B$4:$B$8425=B5091,'Data Transformation'!$G$4:$G$8425),'Bin Analysis'!$B5111)</f>
        <v>18</v>
      </c>
      <c r="I5111">
        <f t="shared" si="637"/>
        <v>0</v>
      </c>
      <c r="J5111">
        <f t="shared" si="638"/>
        <v>0</v>
      </c>
      <c r="K5111">
        <f>J5111*Weighting!$W$23</f>
        <v>0</v>
      </c>
      <c r="M5111" s="14"/>
    </row>
    <row r="5112" spans="1:25" x14ac:dyDescent="0.25">
      <c r="A5112" s="32" t="str">
        <f>IF(Weighting!$P$24&gt;0,B5112,"")</f>
        <v/>
      </c>
      <c r="B5112">
        <f>Weighting!$C$24</f>
        <v>2.6790000000000012</v>
      </c>
      <c r="C5112">
        <f>Weighting!$F$24</f>
        <v>0</v>
      </c>
      <c r="D5112" t="b">
        <f>IF(C5112=1,'Data Transformation'!$G$3+0.5*'Data Transformation'!$W$25,IF(C5113=1,D5113-'Data Transformation'!$W$25,FALSE))</f>
        <v>0</v>
      </c>
      <c r="E5112" t="str">
        <f t="array" ref="E5112">IF(ISLOGICAL(D5112),"",FREQUENCY(IF('Data Transformation'!$B$425:$B$8425='Bin Analysis'!$B5091,'Data Transformation'!$G$425:$G$8425),D5112))</f>
        <v/>
      </c>
      <c r="F5112" t="str">
        <f t="shared" si="636"/>
        <v/>
      </c>
      <c r="G5112">
        <f>Weighting!$H$24</f>
        <v>0</v>
      </c>
      <c r="H5112">
        <f t="array" ref="H5112">FREQUENCY(IF('Data Transformation'!$B$4:$B$8425=B5091,'Data Transformation'!$G$4:$G$8425),'Bin Analysis'!$B5112)</f>
        <v>18</v>
      </c>
      <c r="I5112">
        <f t="shared" si="637"/>
        <v>0</v>
      </c>
      <c r="J5112">
        <f t="shared" si="638"/>
        <v>0</v>
      </c>
      <c r="K5112">
        <f>J5112*Weighting!$W$24</f>
        <v>0</v>
      </c>
      <c r="M5112" s="14"/>
    </row>
    <row r="5113" spans="1:25" x14ac:dyDescent="0.25">
      <c r="A5113" s="32" t="str">
        <f>IF(Weighting!$P$25&gt;0,B5113,"")</f>
        <v/>
      </c>
      <c r="B5113">
        <f>Weighting!$C$25</f>
        <v>2.8100000000000014</v>
      </c>
      <c r="C5113">
        <f>Weighting!$F$25</f>
        <v>0</v>
      </c>
      <c r="D5113" t="b">
        <f>IF(C5113=1,'Data Transformation'!$G$3+0.5*'Data Transformation'!$W$25,IF(C5114=1,D5114-'Data Transformation'!$W$25,FALSE))</f>
        <v>0</v>
      </c>
      <c r="E5113" t="str">
        <f t="array" ref="E5113">IF(ISLOGICAL(D5113),"",FREQUENCY(IF('Data Transformation'!$B$425:$B$8425='Bin Analysis'!$B5091,'Data Transformation'!$G$425:$G$8425),D5113))</f>
        <v/>
      </c>
      <c r="F5113" t="str">
        <f t="shared" si="636"/>
        <v/>
      </c>
      <c r="G5113">
        <f>Weighting!$H$25</f>
        <v>0</v>
      </c>
      <c r="H5113">
        <f t="array" ref="H5113">FREQUENCY(IF('Data Transformation'!$B$4:$B$8425=B5091,'Data Transformation'!$G$4:$G$8425),'Bin Analysis'!$B5113)</f>
        <v>18</v>
      </c>
      <c r="I5113">
        <f t="shared" si="637"/>
        <v>0</v>
      </c>
      <c r="J5113">
        <f t="shared" si="638"/>
        <v>0</v>
      </c>
      <c r="K5113">
        <f>J5113*Weighting!$W$25</f>
        <v>0</v>
      </c>
      <c r="M5113" s="14"/>
    </row>
    <row r="5114" spans="1:25" x14ac:dyDescent="0.25">
      <c r="O5114"/>
      <c r="P5114"/>
      <c r="Q5114"/>
      <c r="R5114"/>
    </row>
    <row r="5115" spans="1:25" ht="23.25" x14ac:dyDescent="0.35">
      <c r="A5115" s="21" t="s">
        <v>0</v>
      </c>
      <c r="B5115" s="21">
        <f>IFERROR(VLOOKUP(C5115,'Data Transformation'!$L$6:$M$426,2,FALSE),"")</f>
        <v>213</v>
      </c>
      <c r="C5115" s="21">
        <f>C5091+1</f>
        <v>213</v>
      </c>
      <c r="D5115" s="21"/>
      <c r="E5115" s="21"/>
      <c r="F5115" s="21"/>
      <c r="G5115" s="21"/>
      <c r="H5115" s="22"/>
      <c r="I5115" s="22"/>
      <c r="J5115" s="22"/>
      <c r="K5115" s="21"/>
      <c r="L5115" s="21">
        <f>B5115</f>
        <v>213</v>
      </c>
      <c r="M5115" s="23">
        <f>INDEX('Data Transformation'!$O$4:$O$424,MATCH($B5115,'Data Transformation'!$M$4:$M$424,0),MATCH($M$2,'Data Transformation'!$O$3,0))</f>
        <v>19</v>
      </c>
      <c r="N5115" s="27">
        <f>IF('Input and Summary Results'!$J$16="minimum",'Bin Analysis'!X5116/(M5115-1),'Bin Analysis'!Y5115/('Bin Analysis'!M5115-1))</f>
        <v>0</v>
      </c>
      <c r="O5115" s="27">
        <f>IF(M5115=FALSE,NA(),(VLOOKUP(1,C5118:K5137,4,FALSE))/(M5115-1))</f>
        <v>0.16666666666666666</v>
      </c>
      <c r="P5115" s="27">
        <f>IF(M5115=FALSE,NA(),SUM(J5118:J5137)/Weighting!$S$5)</f>
        <v>0.4</v>
      </c>
      <c r="Q5115" s="27">
        <f>IF(M5115=FALSE,NA(),SUM(K5118:K5137)/Weighting!$S$6)</f>
        <v>0.30434782608695654</v>
      </c>
      <c r="R5115" s="27">
        <f>IF(M5115=FALSE,NA(),(VLOOKUP(1,G5118:K5137,3,FALSE))/(M5115-1))</f>
        <v>0.66666666666666663</v>
      </c>
      <c r="S5115" s="22" t="str">
        <f>IF(M5115=FALSE,NA(),IF(SUM(J5118:J5137)=2,"yes","no"))</f>
        <v>no</v>
      </c>
      <c r="X5115" s="2" cm="2">
        <f t="array" ref="X5115:X5116">FREQUENCY(IF('Data Transformation'!$B$425:$B$6424='Bin Analysis'!L5115,'Data Transformation'!$G$425:$G$6424),'Data Transformation'!$U$11)</f>
        <v>18</v>
      </c>
      <c r="Y5115" s="2" cm="2">
        <f t="array" ref="Y5115:Y5116">FREQUENCY(IF('Data Transformation'!$B$425:$B$6424='Bin Analysis'!L5115,'Data Transformation'!$G$425:$G$6424),'Data Transformation'!$U$12)</f>
        <v>15</v>
      </c>
    </row>
    <row r="5116" spans="1:25" x14ac:dyDescent="0.25">
      <c r="A5116" s="14" t="s">
        <v>67</v>
      </c>
      <c r="B5116" t="s">
        <v>47</v>
      </c>
      <c r="C5116" t="s">
        <v>5</v>
      </c>
      <c r="D5116" t="s">
        <v>100</v>
      </c>
      <c r="E5116" t="s">
        <v>101</v>
      </c>
      <c r="F5116" t="s">
        <v>102</v>
      </c>
      <c r="G5116" t="s">
        <v>70</v>
      </c>
      <c r="H5116" t="s">
        <v>31</v>
      </c>
      <c r="I5116" t="s">
        <v>32</v>
      </c>
      <c r="J5116" t="s">
        <v>46</v>
      </c>
      <c r="K5116" s="14" t="s">
        <v>45</v>
      </c>
      <c r="M5116" s="14"/>
      <c r="X5116" s="2">
        <v>0</v>
      </c>
      <c r="Y5116" s="2">
        <v>3</v>
      </c>
    </row>
    <row r="5117" spans="1:25" x14ac:dyDescent="0.25">
      <c r="A5117" s="32"/>
      <c r="D5117" t="b">
        <f>IF(C5117=1,'Data Transformation'!$G$3+0.5*'Data Transformation'!$W$25,IF(C5118=1,D5118-'Data Transformation'!$W$25,FALSE))</f>
        <v>0</v>
      </c>
      <c r="E5117" t="str">
        <f t="array" ref="E5117">IF(ISLOGICAL(D5117),"",FREQUENCY(IF('Data Transformation'!$B$425:$B$8425='Bin Analysis'!$B5115,'Data Transformation'!$G$425:$G$8425),D5117))</f>
        <v/>
      </c>
      <c r="F5117" t="str">
        <f>IF(ISLOGICAL(D5117),"",E5117-E5116)</f>
        <v/>
      </c>
      <c r="M5117" s="14"/>
    </row>
    <row r="5118" spans="1:25" x14ac:dyDescent="0.25">
      <c r="A5118" s="32">
        <f>IF(Weighting!$P$6&gt;0,B5118,"")</f>
        <v>0.32100000000000001</v>
      </c>
      <c r="B5118">
        <f>Weighting!$C$6</f>
        <v>0.32100000000000001</v>
      </c>
      <c r="C5118">
        <f>Weighting!$F$6</f>
        <v>0</v>
      </c>
      <c r="D5118" t="b">
        <f>IF(C5118=1,'Data Transformation'!$G$3+0.5*'Data Transformation'!$W$25,IF(C5119=1,D5119-'Data Transformation'!$W$25,FALSE))</f>
        <v>0</v>
      </c>
      <c r="E5118" t="str">
        <f t="array" ref="E5118">IF(ISLOGICAL(D5118),"",FREQUENCY(IF('Data Transformation'!$B$425:$B$8425='Bin Analysis'!$B5115,'Data Transformation'!$G$425:$G$8425),D5118))</f>
        <v/>
      </c>
      <c r="F5118" t="str">
        <f>IF(ISLOGICAL(D5118),"",E5118-E5117)</f>
        <v/>
      </c>
      <c r="G5118">
        <f>Weighting!$H$6</f>
        <v>1</v>
      </c>
      <c r="H5118">
        <f t="array" ref="H5118">FREQUENCY(IF('Data Transformation'!$B$4:$B$8425=B5115,'Data Transformation'!$G$4:$G$8425),'Bin Analysis'!$B5118)</f>
        <v>12</v>
      </c>
      <c r="I5118">
        <f>H5118-H5117</f>
        <v>12</v>
      </c>
      <c r="J5118">
        <f>IF(I5118=0,0,1)</f>
        <v>1</v>
      </c>
      <c r="K5118">
        <f>J5118*Weighting!$W$6</f>
        <v>1</v>
      </c>
      <c r="M5118" s="14"/>
    </row>
    <row r="5119" spans="1:25" x14ac:dyDescent="0.25">
      <c r="A5119" s="32">
        <f>IF(Weighting!$P$7&gt;0,B5119,"")</f>
        <v>0.45200000000000001</v>
      </c>
      <c r="B5119">
        <f>Weighting!$C$7</f>
        <v>0.45200000000000001</v>
      </c>
      <c r="C5119">
        <f>Weighting!$F$7</f>
        <v>0</v>
      </c>
      <c r="D5119" t="b">
        <f>IF(C5119=1,'Data Transformation'!$G$3+0.5*'Data Transformation'!$W$25,IF(C5120=1,D5120-'Data Transformation'!$W$25,FALSE))</f>
        <v>0</v>
      </c>
      <c r="E5119" t="str">
        <f t="array" ref="E5119">IF(ISLOGICAL(D5119),"",FREQUENCY(IF('Data Transformation'!$B$425:$B$8425='Bin Analysis'!$B5115,'Data Transformation'!$G$425:$G$8425),D5119))</f>
        <v/>
      </c>
      <c r="F5119" t="str">
        <f t="shared" ref="F5119:F5137" si="639">IF(ISLOGICAL(D5119),"",E5119-E5118)</f>
        <v/>
      </c>
      <c r="G5119">
        <f>Weighting!$H$7</f>
        <v>0</v>
      </c>
      <c r="H5119">
        <f t="array" ref="H5119">FREQUENCY(IF('Data Transformation'!$B$4:$B$8425=B5115,'Data Transformation'!$G$4:$G$8425),'Bin Analysis'!$B5119)</f>
        <v>12</v>
      </c>
      <c r="I5119">
        <f t="shared" ref="I5119:I5137" si="640">H5119-H5118</f>
        <v>0</v>
      </c>
      <c r="J5119">
        <f>IF(I5119=0,0,1)</f>
        <v>0</v>
      </c>
      <c r="K5119">
        <f>J5119*Weighting!$W$7</f>
        <v>0</v>
      </c>
      <c r="M5119" s="14"/>
    </row>
    <row r="5120" spans="1:25" x14ac:dyDescent="0.25">
      <c r="A5120" s="32">
        <f>IF(Weighting!$P$8&gt;0,B5120,"")</f>
        <v>0.58299999999999996</v>
      </c>
      <c r="B5120">
        <f>Weighting!$C$8</f>
        <v>0.58299999999999996</v>
      </c>
      <c r="C5120">
        <f>Weighting!$F$8</f>
        <v>0</v>
      </c>
      <c r="D5120" t="b">
        <f>IF(C5120=1,'Data Transformation'!$G$3+0.5*'Data Transformation'!$W$25,IF(C5121=1,D5121-'Data Transformation'!$W$25,FALSE))</f>
        <v>0</v>
      </c>
      <c r="E5120" t="str">
        <f t="array" ref="E5120">IF(ISLOGICAL(D5120),"",FREQUENCY(IF('Data Transformation'!$B$425:$B$8425='Bin Analysis'!$B5115,'Data Transformation'!$G$425:$G$8425),D5120))</f>
        <v/>
      </c>
      <c r="F5120" t="str">
        <f t="shared" si="639"/>
        <v/>
      </c>
      <c r="G5120">
        <f>Weighting!$H$8</f>
        <v>0</v>
      </c>
      <c r="H5120">
        <f t="array" ref="H5120">FREQUENCY(IF('Data Transformation'!$B$4:$B$8425=B5115,'Data Transformation'!$G$4:$G$8425),'Bin Analysis'!$B5120)</f>
        <v>12</v>
      </c>
      <c r="I5120">
        <f t="shared" si="640"/>
        <v>0</v>
      </c>
      <c r="J5120">
        <f t="shared" ref="J5120:J5137" si="641">IF(I5120=0,0,1)</f>
        <v>0</v>
      </c>
      <c r="K5120">
        <f>J5120*Weighting!$W$8</f>
        <v>0</v>
      </c>
      <c r="M5120" s="14"/>
    </row>
    <row r="5121" spans="1:13" x14ac:dyDescent="0.25">
      <c r="A5121" s="32">
        <f>IF(Weighting!$P$9&gt;0,B5121,"")</f>
        <v>0.71399999999999997</v>
      </c>
      <c r="B5121" s="50">
        <f>Weighting!$C$9</f>
        <v>0.71399999999999997</v>
      </c>
      <c r="C5121">
        <f>Weighting!$F$9</f>
        <v>0</v>
      </c>
      <c r="D5121" t="b">
        <f>IF(C5121=1,'Data Transformation'!$G$3+0.5*'Data Transformation'!$W$25,IF(C5122=1,D5122-'Data Transformation'!$W$25,FALSE))</f>
        <v>0</v>
      </c>
      <c r="E5121" t="str">
        <f t="array" ref="E5121">IF(ISLOGICAL(D5121),"",FREQUENCY(IF('Data Transformation'!$B$425:$B$8425='Bin Analysis'!$B5115,'Data Transformation'!$G$425:$G$8425),D5121))</f>
        <v/>
      </c>
      <c r="F5121" t="str">
        <f t="shared" si="639"/>
        <v/>
      </c>
      <c r="G5121">
        <f>Weighting!$H$9</f>
        <v>0</v>
      </c>
      <c r="H5121">
        <f t="array" ref="H5121">FREQUENCY(IF('Data Transformation'!$B$4:$B$8425=B5115,'Data Transformation'!$G$4:$G$8425),'Bin Analysis'!$B5121)</f>
        <v>12</v>
      </c>
      <c r="I5121">
        <f t="shared" si="640"/>
        <v>0</v>
      </c>
      <c r="J5121">
        <f t="shared" si="641"/>
        <v>0</v>
      </c>
      <c r="K5121">
        <f>J5121*Weighting!$W$9</f>
        <v>0</v>
      </c>
      <c r="M5121" s="14"/>
    </row>
    <row r="5122" spans="1:13" x14ac:dyDescent="0.25">
      <c r="A5122" s="32">
        <f>IF(Weighting!$P$10&gt;0,B5122,"")</f>
        <v>0.84499999999999997</v>
      </c>
      <c r="B5122">
        <f>Weighting!$C$10</f>
        <v>0.84499999999999997</v>
      </c>
      <c r="C5122">
        <f>Weighting!$F$10</f>
        <v>0</v>
      </c>
      <c r="D5122" t="b">
        <f>IF(C5122=1,'Data Transformation'!$G$3+0.5*'Data Transformation'!$W$25,IF(C5123=1,D5123-'Data Transformation'!$W$25,FALSE))</f>
        <v>0</v>
      </c>
      <c r="E5122" t="str">
        <f t="array" ref="E5122">IF(ISLOGICAL(D5122),"",FREQUENCY(IF('Data Transformation'!$B$425:$B$8425='Bin Analysis'!$B5115,'Data Transformation'!$G$425:$G$8425),D5122))</f>
        <v/>
      </c>
      <c r="F5122" t="str">
        <f t="shared" si="639"/>
        <v/>
      </c>
      <c r="G5122">
        <f>Weighting!$H$10</f>
        <v>0</v>
      </c>
      <c r="H5122">
        <f t="array" ref="H5122">FREQUENCY(IF('Data Transformation'!$B$4:$B$8425=B5115,'Data Transformation'!$G$4:$G$8425),'Bin Analysis'!$B5122)</f>
        <v>14</v>
      </c>
      <c r="I5122">
        <f t="shared" si="640"/>
        <v>2</v>
      </c>
      <c r="J5122">
        <f t="shared" si="641"/>
        <v>1</v>
      </c>
      <c r="K5122">
        <f>J5122*Weighting!$W$10</f>
        <v>3</v>
      </c>
      <c r="M5122" s="14"/>
    </row>
    <row r="5123" spans="1:13" x14ac:dyDescent="0.25">
      <c r="A5123" s="32">
        <f>IF(Weighting!$P$11&gt;0,B5123,"")</f>
        <v>0.97599999999999998</v>
      </c>
      <c r="B5123">
        <f>Weighting!$C$11</f>
        <v>0.97599999999999998</v>
      </c>
      <c r="C5123">
        <f>Weighting!$F$11</f>
        <v>0</v>
      </c>
      <c r="D5123">
        <f>IF(C5123=1,'Data Transformation'!$G$3+0.5*'Data Transformation'!$W$25,IF(C5124=1,D5124-'Data Transformation'!$W$25,FALSE))</f>
        <v>0.86899999999999999</v>
      </c>
      <c r="E5123">
        <f t="array" ref="E5123">IF(ISLOGICAL(D5123),"",FREQUENCY(IF('Data Transformation'!$B$425:$B$8425='Bin Analysis'!$B5115,'Data Transformation'!$G$425:$G$8425),D5123))</f>
        <v>15</v>
      </c>
      <c r="F5123" t="e">
        <f t="shared" si="639"/>
        <v>#VALUE!</v>
      </c>
      <c r="G5123">
        <f>Weighting!$H$11</f>
        <v>0</v>
      </c>
      <c r="H5123">
        <f t="array" ref="H5123">FREQUENCY(IF('Data Transformation'!$B$4:$B$8425=B5115,'Data Transformation'!$G$4:$G$8425),'Bin Analysis'!$B5123)</f>
        <v>16</v>
      </c>
      <c r="I5123">
        <f t="shared" si="640"/>
        <v>2</v>
      </c>
      <c r="J5123">
        <f t="shared" si="641"/>
        <v>1</v>
      </c>
      <c r="K5123">
        <f>J5123*Weighting!$W$11</f>
        <v>2</v>
      </c>
      <c r="M5123" s="14"/>
    </row>
    <row r="5124" spans="1:13" x14ac:dyDescent="0.25">
      <c r="A5124" s="32">
        <f>IF(Weighting!$P$12&gt;0,B5124,"")</f>
        <v>1.107</v>
      </c>
      <c r="B5124">
        <f>Weighting!$C$12</f>
        <v>1.107</v>
      </c>
      <c r="C5124">
        <f>Weighting!$F$12</f>
        <v>1</v>
      </c>
      <c r="D5124">
        <f>IF(C5124=1,'Data Transformation'!$G$3+0.5*'Data Transformation'!$W$25,IF(C5125=1,D5125-'Data Transformation'!$W$25,FALSE))</f>
        <v>1.131</v>
      </c>
      <c r="E5124">
        <f t="array" ref="E5124">IF(ISLOGICAL(D5124),"",FREQUENCY(IF('Data Transformation'!$B$425:$B$8425='Bin Analysis'!$B5115,'Data Transformation'!$G$425:$G$8425),D5124))</f>
        <v>18</v>
      </c>
      <c r="F5124">
        <f t="shared" si="639"/>
        <v>3</v>
      </c>
      <c r="G5124">
        <f>Weighting!$H$12</f>
        <v>0</v>
      </c>
      <c r="H5124">
        <f t="array" ref="H5124">FREQUENCY(IF('Data Transformation'!$B$4:$B$8425=B5115,'Data Transformation'!$G$4:$G$8425),'Bin Analysis'!$B5124)</f>
        <v>19</v>
      </c>
      <c r="I5124">
        <f t="shared" si="640"/>
        <v>3</v>
      </c>
      <c r="J5124">
        <f t="shared" si="641"/>
        <v>1</v>
      </c>
      <c r="K5124">
        <f>J5124*Weighting!$W$12</f>
        <v>1</v>
      </c>
      <c r="M5124" s="14"/>
    </row>
    <row r="5125" spans="1:13" x14ac:dyDescent="0.25">
      <c r="A5125" s="32">
        <f>IF(Weighting!$P$13&gt;0,B5125,"")</f>
        <v>1.238</v>
      </c>
      <c r="B5125">
        <f>Weighting!$C$13</f>
        <v>1.238</v>
      </c>
      <c r="C5125">
        <f>Weighting!$F$13</f>
        <v>0</v>
      </c>
      <c r="D5125" t="b">
        <f>IF(C5125=1,'Data Transformation'!$G$3+0.5*'Data Transformation'!$W$25,IF(C5126=1,D5126-'Data Transformation'!$W$25,FALSE))</f>
        <v>0</v>
      </c>
      <c r="E5125" t="str">
        <f t="array" ref="E5125">IF(ISLOGICAL(D5125),"",FREQUENCY(IF('Data Transformation'!$B$425:$B$8425='Bin Analysis'!$B5115,'Data Transformation'!$G$425:$G$8425),D5125))</f>
        <v/>
      </c>
      <c r="F5125" t="str">
        <f t="shared" si="639"/>
        <v/>
      </c>
      <c r="G5125">
        <f>Weighting!$H$13</f>
        <v>0</v>
      </c>
      <c r="H5125">
        <f t="array" ref="H5125">FREQUENCY(IF('Data Transformation'!$B$4:$B$8425=B5115,'Data Transformation'!$G$4:$G$8425),'Bin Analysis'!$B5125)</f>
        <v>19</v>
      </c>
      <c r="I5125">
        <f t="shared" si="640"/>
        <v>0</v>
      </c>
      <c r="J5125">
        <f t="shared" si="641"/>
        <v>0</v>
      </c>
      <c r="K5125">
        <f>J5125*Weighting!$W$13</f>
        <v>0</v>
      </c>
      <c r="M5125" s="14"/>
    </row>
    <row r="5126" spans="1:13" x14ac:dyDescent="0.25">
      <c r="A5126" s="32">
        <f>IF(Weighting!$P$14&gt;0,B5126,"")</f>
        <v>1.369</v>
      </c>
      <c r="B5126">
        <f>Weighting!$C$14</f>
        <v>1.369</v>
      </c>
      <c r="C5126">
        <f>Weighting!$F$14</f>
        <v>0</v>
      </c>
      <c r="D5126" t="b">
        <f>IF(C5126=1,'Data Transformation'!$G$3+0.5*'Data Transformation'!$W$25,IF(C5127=1,D5127-'Data Transformation'!$W$25,FALSE))</f>
        <v>0</v>
      </c>
      <c r="E5126" t="str">
        <f t="array" ref="E5126">IF(ISLOGICAL(D5126),"",FREQUENCY(IF('Data Transformation'!$B$425:$B$8425='Bin Analysis'!$B5115,'Data Transformation'!$G$425:$G$8425),D5126))</f>
        <v/>
      </c>
      <c r="F5126" t="str">
        <f t="shared" si="639"/>
        <v/>
      </c>
      <c r="G5126">
        <f>Weighting!$H$14</f>
        <v>0</v>
      </c>
      <c r="H5126">
        <f t="array" ref="H5126">FREQUENCY(IF('Data Transformation'!$B$4:$B$8425=B5115,'Data Transformation'!$G$4:$G$8425),'Bin Analysis'!$B5126)</f>
        <v>19</v>
      </c>
      <c r="I5126">
        <f t="shared" si="640"/>
        <v>0</v>
      </c>
      <c r="J5126">
        <f t="shared" si="641"/>
        <v>0</v>
      </c>
      <c r="K5126">
        <f>J5126*Weighting!$W$14</f>
        <v>0</v>
      </c>
      <c r="M5126" s="14"/>
    </row>
    <row r="5127" spans="1:13" x14ac:dyDescent="0.25">
      <c r="A5127" s="32">
        <f>IF(Weighting!$P$15&gt;0,B5127,"")</f>
        <v>1.5000009999999999</v>
      </c>
      <c r="B5127">
        <f>Weighting!$C$15</f>
        <v>1.5000009999999999</v>
      </c>
      <c r="C5127">
        <f>Weighting!$F$15</f>
        <v>0</v>
      </c>
      <c r="D5127" t="b">
        <f>IF(C5127=1,'Data Transformation'!$G$3+0.5*'Data Transformation'!$W$25,IF(C5128=1,D5128-'Data Transformation'!$W$25,FALSE))</f>
        <v>0</v>
      </c>
      <c r="E5127" t="str">
        <f t="array" ref="E5127">IF(ISLOGICAL(D5127),"",FREQUENCY(IF('Data Transformation'!$B$425:$B$8425='Bin Analysis'!$B5115,'Data Transformation'!$G$425:$G$8425),D5127))</f>
        <v/>
      </c>
      <c r="F5127" t="str">
        <f t="shared" si="639"/>
        <v/>
      </c>
      <c r="G5127">
        <f>Weighting!$H$15</f>
        <v>0</v>
      </c>
      <c r="H5127">
        <f t="array" ref="H5127">FREQUENCY(IF('Data Transformation'!$B$4:$B$8425=B5115,'Data Transformation'!$G$4:$G$8425),'Bin Analysis'!$B5127)</f>
        <v>19</v>
      </c>
      <c r="I5127">
        <f t="shared" si="640"/>
        <v>0</v>
      </c>
      <c r="J5127">
        <f t="shared" si="641"/>
        <v>0</v>
      </c>
      <c r="K5127">
        <f>J5127*Weighting!$W$15</f>
        <v>0</v>
      </c>
      <c r="M5127" s="14"/>
    </row>
    <row r="5128" spans="1:13" x14ac:dyDescent="0.25">
      <c r="A5128" s="32" t="str">
        <f>IF(Weighting!$P$16&gt;0,B5128,"")</f>
        <v/>
      </c>
      <c r="B5128">
        <f>Weighting!$C$16</f>
        <v>1.631</v>
      </c>
      <c r="C5128">
        <f>Weighting!$F$16</f>
        <v>0</v>
      </c>
      <c r="D5128" t="b">
        <f>IF(C5128=1,'Data Transformation'!$G$3+0.5*'Data Transformation'!$W$25,IF(C5129=1,D5129-'Data Transformation'!$W$25,FALSE))</f>
        <v>0</v>
      </c>
      <c r="E5128" t="str">
        <f t="array" ref="E5128">IF(ISLOGICAL(D5128),"",FREQUENCY(IF('Data Transformation'!$B$425:$B$8425='Bin Analysis'!$B5115,'Data Transformation'!$G$425:$G$8425),D5128))</f>
        <v/>
      </c>
      <c r="F5128" t="str">
        <f t="shared" si="639"/>
        <v/>
      </c>
      <c r="G5128">
        <f>Weighting!$H$16</f>
        <v>0</v>
      </c>
      <c r="H5128">
        <f t="array" ref="H5128">FREQUENCY(IF('Data Transformation'!$B$4:$B$8425=B5115,'Data Transformation'!$G$4:$G$8425),'Bin Analysis'!$B5128)</f>
        <v>19</v>
      </c>
      <c r="I5128">
        <f t="shared" si="640"/>
        <v>0</v>
      </c>
      <c r="J5128">
        <f t="shared" si="641"/>
        <v>0</v>
      </c>
      <c r="K5128">
        <f>J5128*Weighting!$W$16</f>
        <v>0</v>
      </c>
      <c r="M5128" s="14"/>
    </row>
    <row r="5129" spans="1:13" x14ac:dyDescent="0.25">
      <c r="A5129" s="32" t="str">
        <f>IF(Weighting!$P$17&gt;0,B5129,"")</f>
        <v/>
      </c>
      <c r="B5129">
        <f>Weighting!$C$17</f>
        <v>1.762</v>
      </c>
      <c r="C5129">
        <f>Weighting!$F$17</f>
        <v>0</v>
      </c>
      <c r="D5129" t="b">
        <f>IF(C5129=1,'Data Transformation'!$G$3+0.5*'Data Transformation'!$W$25,IF(C5130=1,D5130-'Data Transformation'!$W$25,FALSE))</f>
        <v>0</v>
      </c>
      <c r="E5129" t="str">
        <f t="array" ref="E5129">IF(ISLOGICAL(D5129),"",FREQUENCY(IF('Data Transformation'!$B$425:$B$8425='Bin Analysis'!$B5115,'Data Transformation'!$G$425:$G$8425),D5129))</f>
        <v/>
      </c>
      <c r="F5129" t="str">
        <f t="shared" si="639"/>
        <v/>
      </c>
      <c r="G5129">
        <f>Weighting!$H$17</f>
        <v>0</v>
      </c>
      <c r="H5129">
        <f t="array" ref="H5129">FREQUENCY(IF('Data Transformation'!$B$4:$B$8425=B5115,'Data Transformation'!$G$4:$G$8425),'Bin Analysis'!$B5129)</f>
        <v>19</v>
      </c>
      <c r="I5129">
        <f t="shared" si="640"/>
        <v>0</v>
      </c>
      <c r="J5129">
        <f t="shared" si="641"/>
        <v>0</v>
      </c>
      <c r="K5129">
        <f>J5129*Weighting!$W$17</f>
        <v>0</v>
      </c>
      <c r="M5129" s="14"/>
    </row>
    <row r="5130" spans="1:13" x14ac:dyDescent="0.25">
      <c r="A5130" s="32" t="str">
        <f>IF(Weighting!$P$18&gt;0,B5130,"")</f>
        <v/>
      </c>
      <c r="B5130">
        <f>Weighting!$C$18</f>
        <v>1.893</v>
      </c>
      <c r="C5130">
        <f>Weighting!$F$18</f>
        <v>0</v>
      </c>
      <c r="D5130" t="b">
        <f>IF(C5130=1,'Data Transformation'!$G$3+0.5*'Data Transformation'!$W$25,IF(C5131=1,D5131-'Data Transformation'!$W$25,FALSE))</f>
        <v>0</v>
      </c>
      <c r="E5130" t="str">
        <f t="array" ref="E5130">IF(ISLOGICAL(D5130),"",FREQUENCY(IF('Data Transformation'!$B$425:$B$8425='Bin Analysis'!$B5115,'Data Transformation'!$G$425:$G$8425),D5130))</f>
        <v/>
      </c>
      <c r="F5130" t="str">
        <f t="shared" si="639"/>
        <v/>
      </c>
      <c r="G5130">
        <f>Weighting!$H$18</f>
        <v>0</v>
      </c>
      <c r="H5130">
        <f t="array" ref="H5130">FREQUENCY(IF('Data Transformation'!$B$4:$B$8425=B5115,'Data Transformation'!$G$4:$G$8425),'Bin Analysis'!$B5130)</f>
        <v>19</v>
      </c>
      <c r="I5130">
        <f t="shared" si="640"/>
        <v>0</v>
      </c>
      <c r="J5130">
        <f t="shared" si="641"/>
        <v>0</v>
      </c>
      <c r="K5130">
        <f>J5130*Weighting!$W$18</f>
        <v>0</v>
      </c>
      <c r="M5130" s="14"/>
    </row>
    <row r="5131" spans="1:13" x14ac:dyDescent="0.25">
      <c r="A5131" s="32" t="str">
        <f>IF(Weighting!$P$19&gt;0,B5131,"")</f>
        <v/>
      </c>
      <c r="B5131">
        <f>Weighting!$C$19</f>
        <v>2.024</v>
      </c>
      <c r="C5131">
        <f>Weighting!$F$19</f>
        <v>0</v>
      </c>
      <c r="D5131" t="b">
        <f>IF(C5131=1,'Data Transformation'!$G$3+0.5*'Data Transformation'!$W$25,IF(C5132=1,D5132-'Data Transformation'!$W$25,FALSE))</f>
        <v>0</v>
      </c>
      <c r="E5131" t="str">
        <f t="array" ref="E5131">IF(ISLOGICAL(D5131),"",FREQUENCY(IF('Data Transformation'!$B$425:$B$8425='Bin Analysis'!$B5115,'Data Transformation'!$G$425:$G$8425),D5131))</f>
        <v/>
      </c>
      <c r="F5131" t="str">
        <f t="shared" si="639"/>
        <v/>
      </c>
      <c r="G5131">
        <f>Weighting!$H$19</f>
        <v>0</v>
      </c>
      <c r="H5131">
        <f t="array" ref="H5131">FREQUENCY(IF('Data Transformation'!$B$4:$B$8425=B5115,'Data Transformation'!$G$4:$G$8425),'Bin Analysis'!$B5131)</f>
        <v>19</v>
      </c>
      <c r="I5131">
        <f t="shared" si="640"/>
        <v>0</v>
      </c>
      <c r="J5131">
        <f t="shared" si="641"/>
        <v>0</v>
      </c>
      <c r="K5131">
        <f>J5131*Weighting!$W$19</f>
        <v>0</v>
      </c>
      <c r="M5131" s="14"/>
    </row>
    <row r="5132" spans="1:13" x14ac:dyDescent="0.25">
      <c r="A5132" s="32" t="str">
        <f>IF(Weighting!$P$20&gt;0,B5132,"")</f>
        <v/>
      </c>
      <c r="B5132">
        <f>Weighting!$C$20</f>
        <v>2.1550000000000002</v>
      </c>
      <c r="C5132">
        <f>Weighting!$F$20</f>
        <v>0</v>
      </c>
      <c r="D5132" t="b">
        <f>IF(C5132=1,'Data Transformation'!$G$3+0.5*'Data Transformation'!$W$25,IF(C5133=1,D5133-'Data Transformation'!$W$25,FALSE))</f>
        <v>0</v>
      </c>
      <c r="E5132" t="str">
        <f t="array" ref="E5132">IF(ISLOGICAL(D5132),"",FREQUENCY(IF('Data Transformation'!$B$425:$B$8425='Bin Analysis'!$B5115,'Data Transformation'!$G$425:$G$8425),D5132))</f>
        <v/>
      </c>
      <c r="F5132" t="str">
        <f t="shared" si="639"/>
        <v/>
      </c>
      <c r="G5132">
        <f>Weighting!$H$20</f>
        <v>0</v>
      </c>
      <c r="H5132">
        <f t="array" ref="H5132">FREQUENCY(IF('Data Transformation'!$B$4:$B$8425=B5115,'Data Transformation'!$G$4:$G$8425),'Bin Analysis'!$B5132)</f>
        <v>19</v>
      </c>
      <c r="I5132">
        <f t="shared" si="640"/>
        <v>0</v>
      </c>
      <c r="J5132">
        <f t="shared" si="641"/>
        <v>0</v>
      </c>
      <c r="K5132">
        <f>J5132*Weighting!$W$20</f>
        <v>0</v>
      </c>
      <c r="M5132" s="14"/>
    </row>
    <row r="5133" spans="1:13" x14ac:dyDescent="0.25">
      <c r="A5133" s="32" t="str">
        <f>IF(Weighting!$P$21&gt;0,B5133,"")</f>
        <v/>
      </c>
      <c r="B5133">
        <f>Weighting!$C$21</f>
        <v>2.2860000000000005</v>
      </c>
      <c r="C5133">
        <f>Weighting!$F$21</f>
        <v>0</v>
      </c>
      <c r="D5133" t="b">
        <f>IF(C5133=1,'Data Transformation'!$G$3+0.5*'Data Transformation'!$W$25,IF(C5134=1,D5134-'Data Transformation'!$W$25,FALSE))</f>
        <v>0</v>
      </c>
      <c r="E5133" t="str">
        <f t="array" ref="E5133">IF(ISLOGICAL(D5133),"",FREQUENCY(IF('Data Transformation'!$B$425:$B$8425='Bin Analysis'!$B5115,'Data Transformation'!$G$425:$G$8425),D5133))</f>
        <v/>
      </c>
      <c r="F5133" t="str">
        <f t="shared" si="639"/>
        <v/>
      </c>
      <c r="G5133">
        <f>Weighting!$H$21</f>
        <v>0</v>
      </c>
      <c r="H5133">
        <f t="array" ref="H5133">FREQUENCY(IF('Data Transformation'!$B$4:$B$8425=B5115,'Data Transformation'!$G$4:$G$8425),'Bin Analysis'!$B5133)</f>
        <v>19</v>
      </c>
      <c r="I5133">
        <f t="shared" si="640"/>
        <v>0</v>
      </c>
      <c r="J5133">
        <f t="shared" si="641"/>
        <v>0</v>
      </c>
      <c r="K5133">
        <f>J5133*Weighting!$W$21</f>
        <v>0</v>
      </c>
      <c r="M5133" s="14"/>
    </row>
    <row r="5134" spans="1:13" x14ac:dyDescent="0.25">
      <c r="A5134" s="32" t="str">
        <f>IF(Weighting!$P$22&gt;0,B5134,"")</f>
        <v/>
      </c>
      <c r="B5134">
        <f>Weighting!$C$22</f>
        <v>2.4170000000000007</v>
      </c>
      <c r="C5134">
        <f>Weighting!$F$22</f>
        <v>0</v>
      </c>
      <c r="D5134" t="b">
        <f>IF(C5134=1,'Data Transformation'!$G$3+0.5*'Data Transformation'!$W$25,IF(C5135=1,D5135-'Data Transformation'!$W$25,FALSE))</f>
        <v>0</v>
      </c>
      <c r="E5134" t="str">
        <f t="array" ref="E5134">IF(ISLOGICAL(D5134),"",FREQUENCY(IF('Data Transformation'!$B$425:$B$8425='Bin Analysis'!$B5115,'Data Transformation'!$G$425:$G$8425),D5134))</f>
        <v/>
      </c>
      <c r="F5134" t="str">
        <f t="shared" si="639"/>
        <v/>
      </c>
      <c r="G5134">
        <f>Weighting!$H$22</f>
        <v>0</v>
      </c>
      <c r="H5134">
        <f t="array" ref="H5134">FREQUENCY(IF('Data Transformation'!$B$4:$B$8425=B5115,'Data Transformation'!$G$4:$G$8425),'Bin Analysis'!$B5134)</f>
        <v>19</v>
      </c>
      <c r="I5134">
        <f t="shared" si="640"/>
        <v>0</v>
      </c>
      <c r="J5134">
        <f t="shared" si="641"/>
        <v>0</v>
      </c>
      <c r="K5134">
        <f>J5134*Weighting!$W$22</f>
        <v>0</v>
      </c>
      <c r="M5134" s="14"/>
    </row>
    <row r="5135" spans="1:13" x14ac:dyDescent="0.25">
      <c r="A5135" s="32" t="str">
        <f>IF(Weighting!$P$23&gt;0,B5135,"")</f>
        <v/>
      </c>
      <c r="B5135">
        <f>Weighting!$C$23</f>
        <v>2.5480000000000009</v>
      </c>
      <c r="C5135">
        <f>Weighting!$F$23</f>
        <v>0</v>
      </c>
      <c r="D5135" t="b">
        <f>IF(C5135=1,'Data Transformation'!$G$3+0.5*'Data Transformation'!$W$25,IF(C5136=1,D5136-'Data Transformation'!$W$25,FALSE))</f>
        <v>0</v>
      </c>
      <c r="E5135" t="str">
        <f t="array" ref="E5135">IF(ISLOGICAL(D5135),"",FREQUENCY(IF('Data Transformation'!$B$425:$B$8425='Bin Analysis'!$B5115,'Data Transformation'!$G$425:$G$8425),D5135))</f>
        <v/>
      </c>
      <c r="F5135" t="str">
        <f t="shared" si="639"/>
        <v/>
      </c>
      <c r="G5135">
        <f>Weighting!$H$23</f>
        <v>0</v>
      </c>
      <c r="H5135">
        <f t="array" ref="H5135">FREQUENCY(IF('Data Transformation'!$B$4:$B$8425=B5115,'Data Transformation'!$G$4:$G$8425),'Bin Analysis'!$B5135)</f>
        <v>19</v>
      </c>
      <c r="I5135">
        <f t="shared" si="640"/>
        <v>0</v>
      </c>
      <c r="J5135">
        <f t="shared" si="641"/>
        <v>0</v>
      </c>
      <c r="K5135">
        <f>J5135*Weighting!$W$23</f>
        <v>0</v>
      </c>
      <c r="M5135" s="14"/>
    </row>
    <row r="5136" spans="1:13" x14ac:dyDescent="0.25">
      <c r="A5136" s="32" t="str">
        <f>IF(Weighting!$P$24&gt;0,B5136,"")</f>
        <v/>
      </c>
      <c r="B5136">
        <f>Weighting!$C$24</f>
        <v>2.6790000000000012</v>
      </c>
      <c r="C5136">
        <f>Weighting!$F$24</f>
        <v>0</v>
      </c>
      <c r="D5136" t="b">
        <f>IF(C5136=1,'Data Transformation'!$G$3+0.5*'Data Transformation'!$W$25,IF(C5137=1,D5137-'Data Transformation'!$W$25,FALSE))</f>
        <v>0</v>
      </c>
      <c r="E5136" t="str">
        <f t="array" ref="E5136">IF(ISLOGICAL(D5136),"",FREQUENCY(IF('Data Transformation'!$B$425:$B$8425='Bin Analysis'!$B5115,'Data Transformation'!$G$425:$G$8425),D5136))</f>
        <v/>
      </c>
      <c r="F5136" t="str">
        <f t="shared" si="639"/>
        <v/>
      </c>
      <c r="G5136">
        <f>Weighting!$H$24</f>
        <v>0</v>
      </c>
      <c r="H5136">
        <f t="array" ref="H5136">FREQUENCY(IF('Data Transformation'!$B$4:$B$8425=B5115,'Data Transformation'!$G$4:$G$8425),'Bin Analysis'!$B5136)</f>
        <v>19</v>
      </c>
      <c r="I5136">
        <f t="shared" si="640"/>
        <v>0</v>
      </c>
      <c r="J5136">
        <f t="shared" si="641"/>
        <v>0</v>
      </c>
      <c r="K5136">
        <f>J5136*Weighting!$W$24</f>
        <v>0</v>
      </c>
      <c r="M5136" s="14"/>
    </row>
    <row r="5137" spans="1:25" x14ac:dyDescent="0.25">
      <c r="A5137" s="32" t="str">
        <f>IF(Weighting!$P$25&gt;0,B5137,"")</f>
        <v/>
      </c>
      <c r="B5137">
        <f>Weighting!$C$25</f>
        <v>2.8100000000000014</v>
      </c>
      <c r="C5137">
        <f>Weighting!$F$25</f>
        <v>0</v>
      </c>
      <c r="D5137" t="b">
        <f>IF(C5137=1,'Data Transformation'!$G$3+0.5*'Data Transformation'!$W$25,IF(C5138=1,D5138-'Data Transformation'!$W$25,FALSE))</f>
        <v>0</v>
      </c>
      <c r="E5137" t="str">
        <f t="array" ref="E5137">IF(ISLOGICAL(D5137),"",FREQUENCY(IF('Data Transformation'!$B$425:$B$8425='Bin Analysis'!$B5115,'Data Transformation'!$G$425:$G$8425),D5137))</f>
        <v/>
      </c>
      <c r="F5137" t="str">
        <f t="shared" si="639"/>
        <v/>
      </c>
      <c r="G5137">
        <f>Weighting!$H$25</f>
        <v>0</v>
      </c>
      <c r="H5137">
        <f t="array" ref="H5137">FREQUENCY(IF('Data Transformation'!$B$4:$B$8425=B5115,'Data Transformation'!$G$4:$G$8425),'Bin Analysis'!$B5137)</f>
        <v>19</v>
      </c>
      <c r="I5137">
        <f t="shared" si="640"/>
        <v>0</v>
      </c>
      <c r="J5137">
        <f t="shared" si="641"/>
        <v>0</v>
      </c>
      <c r="K5137">
        <f>J5137*Weighting!$W$25</f>
        <v>0</v>
      </c>
      <c r="M5137" s="14"/>
    </row>
    <row r="5138" spans="1:25" x14ac:dyDescent="0.25">
      <c r="O5138"/>
      <c r="P5138"/>
      <c r="Q5138"/>
      <c r="R5138"/>
    </row>
    <row r="5139" spans="1:25" ht="23.25" x14ac:dyDescent="0.35">
      <c r="A5139" s="21" t="s">
        <v>0</v>
      </c>
      <c r="B5139" s="21">
        <f>IFERROR(VLOOKUP(C5139,'Data Transformation'!$L$6:$M$426,2,FALSE),"")</f>
        <v>214</v>
      </c>
      <c r="C5139" s="21">
        <f>C5115+1</f>
        <v>214</v>
      </c>
      <c r="D5139" s="21"/>
      <c r="E5139" s="21"/>
      <c r="F5139" s="21"/>
      <c r="G5139" s="21"/>
      <c r="H5139" s="22"/>
      <c r="I5139" s="22"/>
      <c r="J5139" s="22"/>
      <c r="K5139" s="21"/>
      <c r="L5139" s="21">
        <f>B5139</f>
        <v>214</v>
      </c>
      <c r="M5139" s="23">
        <f>INDEX('Data Transformation'!$O$4:$O$424,MATCH($B5139,'Data Transformation'!$M$4:$M$424,0),MATCH($M$2,'Data Transformation'!$O$3,0))</f>
        <v>20</v>
      </c>
      <c r="N5139" s="27">
        <f>IF('Input and Summary Results'!$J$16="minimum",'Bin Analysis'!X5140/(M5139-1),'Bin Analysis'!Y5139/('Bin Analysis'!M5139-1))</f>
        <v>0</v>
      </c>
      <c r="O5139" s="27">
        <f>IF(M5139=FALSE,NA(),(VLOOKUP(1,C5142:K5161,4,FALSE))/(M5139-1))</f>
        <v>5.2631578947368418E-2</v>
      </c>
      <c r="P5139" s="27">
        <f>IF(M5139=FALSE,NA(),SUM(J5142:J5161)/Weighting!$S$5)</f>
        <v>0.6</v>
      </c>
      <c r="Q5139" s="27">
        <f>IF(M5139=FALSE,NA(),SUM(K5142:K5161)/Weighting!$S$6)</f>
        <v>0.56521739130434778</v>
      </c>
      <c r="R5139" s="27">
        <f>IF(M5139=FALSE,NA(),(VLOOKUP(1,G5142:K5161,3,FALSE))/(M5139-1))</f>
        <v>0.42105263157894735</v>
      </c>
      <c r="S5139" s="22" t="str">
        <f>IF(M5139=FALSE,NA(),IF(SUM(J5142:J5161)=2,"yes","no"))</f>
        <v>no</v>
      </c>
      <c r="X5139" s="2" cm="2">
        <f t="array" ref="X5139:X5140">FREQUENCY(IF('Data Transformation'!$B$425:$B$6424='Bin Analysis'!L5139,'Data Transformation'!$G$425:$G$6424),'Data Transformation'!$U$11)</f>
        <v>19</v>
      </c>
      <c r="Y5139" s="2" cm="2">
        <f t="array" ref="Y5139:Y5140">FREQUENCY(IF('Data Transformation'!$B$425:$B$6424='Bin Analysis'!L5139,'Data Transformation'!$G$425:$G$6424),'Data Transformation'!$U$12)</f>
        <v>18</v>
      </c>
    </row>
    <row r="5140" spans="1:25" x14ac:dyDescent="0.25">
      <c r="A5140" s="14" t="s">
        <v>67</v>
      </c>
      <c r="B5140" t="s">
        <v>47</v>
      </c>
      <c r="C5140" t="s">
        <v>5</v>
      </c>
      <c r="D5140" t="s">
        <v>100</v>
      </c>
      <c r="E5140" t="s">
        <v>101</v>
      </c>
      <c r="F5140" t="s">
        <v>102</v>
      </c>
      <c r="G5140" t="s">
        <v>70</v>
      </c>
      <c r="H5140" t="s">
        <v>31</v>
      </c>
      <c r="I5140" t="s">
        <v>32</v>
      </c>
      <c r="J5140" t="s">
        <v>46</v>
      </c>
      <c r="K5140" s="14" t="s">
        <v>45</v>
      </c>
      <c r="M5140" s="14"/>
      <c r="X5140" s="2">
        <v>0</v>
      </c>
      <c r="Y5140" s="2">
        <v>1</v>
      </c>
    </row>
    <row r="5141" spans="1:25" x14ac:dyDescent="0.25">
      <c r="A5141" s="32"/>
      <c r="D5141" t="b">
        <f>IF(C5141=1,'Data Transformation'!$G$3+0.5*'Data Transformation'!$W$25,IF(C5142=1,D5142-'Data Transformation'!$W$25,FALSE))</f>
        <v>0</v>
      </c>
      <c r="E5141" t="str">
        <f t="array" ref="E5141">IF(ISLOGICAL(D5141),"",FREQUENCY(IF('Data Transformation'!$B$425:$B$8425='Bin Analysis'!$B5139,'Data Transformation'!$G$425:$G$8425),D5141))</f>
        <v/>
      </c>
      <c r="F5141" t="str">
        <f>IF(ISLOGICAL(D5141),"",E5141-E5140)</f>
        <v/>
      </c>
      <c r="M5141" s="14"/>
    </row>
    <row r="5142" spans="1:25" x14ac:dyDescent="0.25">
      <c r="A5142" s="32">
        <f>IF(Weighting!$P$6&gt;0,B5142,"")</f>
        <v>0.32100000000000001</v>
      </c>
      <c r="B5142">
        <f>Weighting!$C$6</f>
        <v>0.32100000000000001</v>
      </c>
      <c r="C5142">
        <f>Weighting!$F$6</f>
        <v>0</v>
      </c>
      <c r="D5142" t="b">
        <f>IF(C5142=1,'Data Transformation'!$G$3+0.5*'Data Transformation'!$W$25,IF(C5143=1,D5143-'Data Transformation'!$W$25,FALSE))</f>
        <v>0</v>
      </c>
      <c r="E5142" t="str">
        <f t="array" ref="E5142">IF(ISLOGICAL(D5142),"",FREQUENCY(IF('Data Transformation'!$B$425:$B$8425='Bin Analysis'!$B5139,'Data Transformation'!$G$425:$G$8425),D5142))</f>
        <v/>
      </c>
      <c r="F5142" t="str">
        <f>IF(ISLOGICAL(D5142),"",E5142-E5141)</f>
        <v/>
      </c>
      <c r="G5142">
        <f>Weighting!$H$6</f>
        <v>1</v>
      </c>
      <c r="H5142">
        <f t="array" ref="H5142">FREQUENCY(IF('Data Transformation'!$B$4:$B$8425=B5139,'Data Transformation'!$G$4:$G$8425),'Bin Analysis'!$B5142)</f>
        <v>8</v>
      </c>
      <c r="I5142">
        <f>H5142-H5141</f>
        <v>8</v>
      </c>
      <c r="J5142">
        <f>IF(I5142=0,0,1)</f>
        <v>1</v>
      </c>
      <c r="K5142">
        <f>J5142*Weighting!$W$6</f>
        <v>1</v>
      </c>
      <c r="M5142" s="14"/>
    </row>
    <row r="5143" spans="1:25" x14ac:dyDescent="0.25">
      <c r="A5143" s="32">
        <f>IF(Weighting!$P$7&gt;0,B5143,"")</f>
        <v>0.45200000000000001</v>
      </c>
      <c r="B5143">
        <f>Weighting!$C$7</f>
        <v>0.45200000000000001</v>
      </c>
      <c r="C5143">
        <f>Weighting!$F$7</f>
        <v>0</v>
      </c>
      <c r="D5143" t="b">
        <f>IF(C5143=1,'Data Transformation'!$G$3+0.5*'Data Transformation'!$W$25,IF(C5144=1,D5144-'Data Transformation'!$W$25,FALSE))</f>
        <v>0</v>
      </c>
      <c r="E5143" t="str">
        <f t="array" ref="E5143">IF(ISLOGICAL(D5143),"",FREQUENCY(IF('Data Transformation'!$B$425:$B$8425='Bin Analysis'!$B5139,'Data Transformation'!$G$425:$G$8425),D5143))</f>
        <v/>
      </c>
      <c r="F5143" t="str">
        <f t="shared" ref="F5143:F5161" si="642">IF(ISLOGICAL(D5143),"",E5143-E5142)</f>
        <v/>
      </c>
      <c r="G5143">
        <f>Weighting!$H$7</f>
        <v>0</v>
      </c>
      <c r="H5143">
        <f t="array" ref="H5143">FREQUENCY(IF('Data Transformation'!$B$4:$B$8425=B5139,'Data Transformation'!$G$4:$G$8425),'Bin Analysis'!$B5143)</f>
        <v>12</v>
      </c>
      <c r="I5143">
        <f t="shared" ref="I5143:I5161" si="643">H5143-H5142</f>
        <v>4</v>
      </c>
      <c r="J5143">
        <f>IF(I5143=0,0,1)</f>
        <v>1</v>
      </c>
      <c r="K5143">
        <f>J5143*Weighting!$W$7</f>
        <v>2</v>
      </c>
      <c r="M5143" s="14"/>
    </row>
    <row r="5144" spans="1:25" x14ac:dyDescent="0.25">
      <c r="A5144" s="32">
        <f>IF(Weighting!$P$8&gt;0,B5144,"")</f>
        <v>0.58299999999999996</v>
      </c>
      <c r="B5144">
        <f>Weighting!$C$8</f>
        <v>0.58299999999999996</v>
      </c>
      <c r="C5144">
        <f>Weighting!$F$8</f>
        <v>0</v>
      </c>
      <c r="D5144" t="b">
        <f>IF(C5144=1,'Data Transformation'!$G$3+0.5*'Data Transformation'!$W$25,IF(C5145=1,D5145-'Data Transformation'!$W$25,FALSE))</f>
        <v>0</v>
      </c>
      <c r="E5144" t="str">
        <f t="array" ref="E5144">IF(ISLOGICAL(D5144),"",FREQUENCY(IF('Data Transformation'!$B$425:$B$8425='Bin Analysis'!$B5139,'Data Transformation'!$G$425:$G$8425),D5144))</f>
        <v/>
      </c>
      <c r="F5144" t="str">
        <f t="shared" si="642"/>
        <v/>
      </c>
      <c r="G5144">
        <f>Weighting!$H$8</f>
        <v>0</v>
      </c>
      <c r="H5144">
        <f t="array" ref="H5144">FREQUENCY(IF('Data Transformation'!$B$4:$B$8425=B5139,'Data Transformation'!$G$4:$G$8425),'Bin Analysis'!$B5144)</f>
        <v>13</v>
      </c>
      <c r="I5144">
        <f t="shared" si="643"/>
        <v>1</v>
      </c>
      <c r="J5144">
        <f t="shared" ref="J5144:J5161" si="644">IF(I5144=0,0,1)</f>
        <v>1</v>
      </c>
      <c r="K5144">
        <f>J5144*Weighting!$W$8</f>
        <v>3</v>
      </c>
      <c r="M5144" s="14"/>
    </row>
    <row r="5145" spans="1:25" x14ac:dyDescent="0.25">
      <c r="A5145" s="32">
        <f>IF(Weighting!$P$9&gt;0,B5145,"")</f>
        <v>0.71399999999999997</v>
      </c>
      <c r="B5145" s="50">
        <f>Weighting!$C$9</f>
        <v>0.71399999999999997</v>
      </c>
      <c r="C5145">
        <f>Weighting!$F$9</f>
        <v>0</v>
      </c>
      <c r="D5145" t="b">
        <f>IF(C5145=1,'Data Transformation'!$G$3+0.5*'Data Transformation'!$W$25,IF(C5146=1,D5146-'Data Transformation'!$W$25,FALSE))</f>
        <v>0</v>
      </c>
      <c r="E5145" t="str">
        <f t="array" ref="E5145">IF(ISLOGICAL(D5145),"",FREQUENCY(IF('Data Transformation'!$B$425:$B$8425='Bin Analysis'!$B5139,'Data Transformation'!$G$425:$G$8425),D5145))</f>
        <v/>
      </c>
      <c r="F5145" t="str">
        <f t="shared" si="642"/>
        <v/>
      </c>
      <c r="G5145">
        <f>Weighting!$H$9</f>
        <v>0</v>
      </c>
      <c r="H5145">
        <f t="array" ref="H5145">FREQUENCY(IF('Data Transformation'!$B$4:$B$8425=B5139,'Data Transformation'!$G$4:$G$8425),'Bin Analysis'!$B5145)</f>
        <v>17</v>
      </c>
      <c r="I5145">
        <f t="shared" si="643"/>
        <v>4</v>
      </c>
      <c r="J5145">
        <f t="shared" si="644"/>
        <v>1</v>
      </c>
      <c r="K5145">
        <f>J5145*Weighting!$W$9</f>
        <v>3</v>
      </c>
      <c r="M5145" s="14"/>
    </row>
    <row r="5146" spans="1:25" x14ac:dyDescent="0.25">
      <c r="A5146" s="32">
        <f>IF(Weighting!$P$10&gt;0,B5146,"")</f>
        <v>0.84499999999999997</v>
      </c>
      <c r="B5146">
        <f>Weighting!$C$10</f>
        <v>0.84499999999999997</v>
      </c>
      <c r="C5146">
        <f>Weighting!$F$10</f>
        <v>0</v>
      </c>
      <c r="D5146" t="b">
        <f>IF(C5146=1,'Data Transformation'!$G$3+0.5*'Data Transformation'!$W$25,IF(C5147=1,D5147-'Data Transformation'!$W$25,FALSE))</f>
        <v>0</v>
      </c>
      <c r="E5146" t="str">
        <f t="array" ref="E5146">IF(ISLOGICAL(D5146),"",FREQUENCY(IF('Data Transformation'!$B$425:$B$8425='Bin Analysis'!$B5139,'Data Transformation'!$G$425:$G$8425),D5146))</f>
        <v/>
      </c>
      <c r="F5146" t="str">
        <f t="shared" si="642"/>
        <v/>
      </c>
      <c r="G5146">
        <f>Weighting!$H$10</f>
        <v>0</v>
      </c>
      <c r="H5146">
        <f t="array" ref="H5146">FREQUENCY(IF('Data Transformation'!$B$4:$B$8425=B5139,'Data Transformation'!$G$4:$G$8425),'Bin Analysis'!$B5146)</f>
        <v>18</v>
      </c>
      <c r="I5146">
        <f t="shared" si="643"/>
        <v>1</v>
      </c>
      <c r="J5146">
        <f t="shared" si="644"/>
        <v>1</v>
      </c>
      <c r="K5146">
        <f>J5146*Weighting!$W$10</f>
        <v>3</v>
      </c>
      <c r="M5146" s="14"/>
    </row>
    <row r="5147" spans="1:25" x14ac:dyDescent="0.25">
      <c r="A5147" s="32">
        <f>IF(Weighting!$P$11&gt;0,B5147,"")</f>
        <v>0.97599999999999998</v>
      </c>
      <c r="B5147">
        <f>Weighting!$C$11</f>
        <v>0.97599999999999998</v>
      </c>
      <c r="C5147">
        <f>Weighting!$F$11</f>
        <v>0</v>
      </c>
      <c r="D5147">
        <f>IF(C5147=1,'Data Transformation'!$G$3+0.5*'Data Transformation'!$W$25,IF(C5148=1,D5148-'Data Transformation'!$W$25,FALSE))</f>
        <v>0.86899999999999999</v>
      </c>
      <c r="E5147">
        <f t="array" ref="E5147">IF(ISLOGICAL(D5147),"",FREQUENCY(IF('Data Transformation'!$B$425:$B$8425='Bin Analysis'!$B5139,'Data Transformation'!$G$425:$G$8425),D5147))</f>
        <v>18</v>
      </c>
      <c r="F5147" t="e">
        <f t="shared" si="642"/>
        <v>#VALUE!</v>
      </c>
      <c r="G5147">
        <f>Weighting!$H$11</f>
        <v>0</v>
      </c>
      <c r="H5147">
        <f t="array" ref="H5147">FREQUENCY(IF('Data Transformation'!$B$4:$B$8425=B5139,'Data Transformation'!$G$4:$G$8425),'Bin Analysis'!$B5147)</f>
        <v>18</v>
      </c>
      <c r="I5147">
        <f t="shared" si="643"/>
        <v>0</v>
      </c>
      <c r="J5147">
        <f t="shared" si="644"/>
        <v>0</v>
      </c>
      <c r="K5147">
        <f>J5147*Weighting!$W$11</f>
        <v>0</v>
      </c>
      <c r="M5147" s="14"/>
    </row>
    <row r="5148" spans="1:25" x14ac:dyDescent="0.25">
      <c r="A5148" s="32">
        <f>IF(Weighting!$P$12&gt;0,B5148,"")</f>
        <v>1.107</v>
      </c>
      <c r="B5148">
        <f>Weighting!$C$12</f>
        <v>1.107</v>
      </c>
      <c r="C5148">
        <f>Weighting!$F$12</f>
        <v>1</v>
      </c>
      <c r="D5148">
        <f>IF(C5148=1,'Data Transformation'!$G$3+0.5*'Data Transformation'!$W$25,IF(C5149=1,D5149-'Data Transformation'!$W$25,FALSE))</f>
        <v>1.131</v>
      </c>
      <c r="E5148">
        <f t="array" ref="E5148">IF(ISLOGICAL(D5148),"",FREQUENCY(IF('Data Transformation'!$B$425:$B$8425='Bin Analysis'!$B5139,'Data Transformation'!$G$425:$G$8425),D5148))</f>
        <v>19</v>
      </c>
      <c r="F5148">
        <f t="shared" si="642"/>
        <v>1</v>
      </c>
      <c r="G5148">
        <f>Weighting!$H$12</f>
        <v>0</v>
      </c>
      <c r="H5148">
        <f t="array" ref="H5148">FREQUENCY(IF('Data Transformation'!$B$4:$B$8425=B5139,'Data Transformation'!$G$4:$G$8425),'Bin Analysis'!$B5148)</f>
        <v>20</v>
      </c>
      <c r="I5148">
        <f t="shared" si="643"/>
        <v>2</v>
      </c>
      <c r="J5148">
        <f t="shared" si="644"/>
        <v>1</v>
      </c>
      <c r="K5148">
        <f>J5148*Weighting!$W$12</f>
        <v>1</v>
      </c>
      <c r="M5148" s="14"/>
    </row>
    <row r="5149" spans="1:25" x14ac:dyDescent="0.25">
      <c r="A5149" s="32">
        <f>IF(Weighting!$P$13&gt;0,B5149,"")</f>
        <v>1.238</v>
      </c>
      <c r="B5149">
        <f>Weighting!$C$13</f>
        <v>1.238</v>
      </c>
      <c r="C5149">
        <f>Weighting!$F$13</f>
        <v>0</v>
      </c>
      <c r="D5149" t="b">
        <f>IF(C5149=1,'Data Transformation'!$G$3+0.5*'Data Transformation'!$W$25,IF(C5150=1,D5150-'Data Transformation'!$W$25,FALSE))</f>
        <v>0</v>
      </c>
      <c r="E5149" t="str">
        <f t="array" ref="E5149">IF(ISLOGICAL(D5149),"",FREQUENCY(IF('Data Transformation'!$B$425:$B$8425='Bin Analysis'!$B5139,'Data Transformation'!$G$425:$G$8425),D5149))</f>
        <v/>
      </c>
      <c r="F5149" t="str">
        <f t="shared" si="642"/>
        <v/>
      </c>
      <c r="G5149">
        <f>Weighting!$H$13</f>
        <v>0</v>
      </c>
      <c r="H5149">
        <f t="array" ref="H5149">FREQUENCY(IF('Data Transformation'!$B$4:$B$8425=B5139,'Data Transformation'!$G$4:$G$8425),'Bin Analysis'!$B5149)</f>
        <v>20</v>
      </c>
      <c r="I5149">
        <f t="shared" si="643"/>
        <v>0</v>
      </c>
      <c r="J5149">
        <f t="shared" si="644"/>
        <v>0</v>
      </c>
      <c r="K5149">
        <f>J5149*Weighting!$W$13</f>
        <v>0</v>
      </c>
      <c r="M5149" s="14"/>
    </row>
    <row r="5150" spans="1:25" x14ac:dyDescent="0.25">
      <c r="A5150" s="32">
        <f>IF(Weighting!$P$14&gt;0,B5150,"")</f>
        <v>1.369</v>
      </c>
      <c r="B5150">
        <f>Weighting!$C$14</f>
        <v>1.369</v>
      </c>
      <c r="C5150">
        <f>Weighting!$F$14</f>
        <v>0</v>
      </c>
      <c r="D5150" t="b">
        <f>IF(C5150=1,'Data Transformation'!$G$3+0.5*'Data Transformation'!$W$25,IF(C5151=1,D5151-'Data Transformation'!$W$25,FALSE))</f>
        <v>0</v>
      </c>
      <c r="E5150" t="str">
        <f t="array" ref="E5150">IF(ISLOGICAL(D5150),"",FREQUENCY(IF('Data Transformation'!$B$425:$B$8425='Bin Analysis'!$B5139,'Data Transformation'!$G$425:$G$8425),D5150))</f>
        <v/>
      </c>
      <c r="F5150" t="str">
        <f t="shared" si="642"/>
        <v/>
      </c>
      <c r="G5150">
        <f>Weighting!$H$14</f>
        <v>0</v>
      </c>
      <c r="H5150">
        <f t="array" ref="H5150">FREQUENCY(IF('Data Transformation'!$B$4:$B$8425=B5139,'Data Transformation'!$G$4:$G$8425),'Bin Analysis'!$B5150)</f>
        <v>20</v>
      </c>
      <c r="I5150">
        <f t="shared" si="643"/>
        <v>0</v>
      </c>
      <c r="J5150">
        <f t="shared" si="644"/>
        <v>0</v>
      </c>
      <c r="K5150">
        <f>J5150*Weighting!$W$14</f>
        <v>0</v>
      </c>
      <c r="M5150" s="14"/>
    </row>
    <row r="5151" spans="1:25" x14ac:dyDescent="0.25">
      <c r="A5151" s="32">
        <f>IF(Weighting!$P$15&gt;0,B5151,"")</f>
        <v>1.5000009999999999</v>
      </c>
      <c r="B5151">
        <f>Weighting!$C$15</f>
        <v>1.5000009999999999</v>
      </c>
      <c r="C5151">
        <f>Weighting!$F$15</f>
        <v>0</v>
      </c>
      <c r="D5151" t="b">
        <f>IF(C5151=1,'Data Transformation'!$G$3+0.5*'Data Transformation'!$W$25,IF(C5152=1,D5152-'Data Transformation'!$W$25,FALSE))</f>
        <v>0</v>
      </c>
      <c r="E5151" t="str">
        <f t="array" ref="E5151">IF(ISLOGICAL(D5151),"",FREQUENCY(IF('Data Transformation'!$B$425:$B$8425='Bin Analysis'!$B5139,'Data Transformation'!$G$425:$G$8425),D5151))</f>
        <v/>
      </c>
      <c r="F5151" t="str">
        <f t="shared" si="642"/>
        <v/>
      </c>
      <c r="G5151">
        <f>Weighting!$H$15</f>
        <v>0</v>
      </c>
      <c r="H5151">
        <f t="array" ref="H5151">FREQUENCY(IF('Data Transformation'!$B$4:$B$8425=B5139,'Data Transformation'!$G$4:$G$8425),'Bin Analysis'!$B5151)</f>
        <v>20</v>
      </c>
      <c r="I5151">
        <f t="shared" si="643"/>
        <v>0</v>
      </c>
      <c r="J5151">
        <f t="shared" si="644"/>
        <v>0</v>
      </c>
      <c r="K5151">
        <f>J5151*Weighting!$W$15</f>
        <v>0</v>
      </c>
      <c r="M5151" s="14"/>
    </row>
    <row r="5152" spans="1:25" x14ac:dyDescent="0.25">
      <c r="A5152" s="32" t="str">
        <f>IF(Weighting!$P$16&gt;0,B5152,"")</f>
        <v/>
      </c>
      <c r="B5152">
        <f>Weighting!$C$16</f>
        <v>1.631</v>
      </c>
      <c r="C5152">
        <f>Weighting!$F$16</f>
        <v>0</v>
      </c>
      <c r="D5152" t="b">
        <f>IF(C5152=1,'Data Transformation'!$G$3+0.5*'Data Transformation'!$W$25,IF(C5153=1,D5153-'Data Transformation'!$W$25,FALSE))</f>
        <v>0</v>
      </c>
      <c r="E5152" t="str">
        <f t="array" ref="E5152">IF(ISLOGICAL(D5152),"",FREQUENCY(IF('Data Transformation'!$B$425:$B$8425='Bin Analysis'!$B5139,'Data Transformation'!$G$425:$G$8425),D5152))</f>
        <v/>
      </c>
      <c r="F5152" t="str">
        <f t="shared" si="642"/>
        <v/>
      </c>
      <c r="G5152">
        <f>Weighting!$H$16</f>
        <v>0</v>
      </c>
      <c r="H5152">
        <f t="array" ref="H5152">FREQUENCY(IF('Data Transformation'!$B$4:$B$8425=B5139,'Data Transformation'!$G$4:$G$8425),'Bin Analysis'!$B5152)</f>
        <v>20</v>
      </c>
      <c r="I5152">
        <f t="shared" si="643"/>
        <v>0</v>
      </c>
      <c r="J5152">
        <f t="shared" si="644"/>
        <v>0</v>
      </c>
      <c r="K5152">
        <f>J5152*Weighting!$W$16</f>
        <v>0</v>
      </c>
      <c r="M5152" s="14"/>
    </row>
    <row r="5153" spans="1:25" x14ac:dyDescent="0.25">
      <c r="A5153" s="32" t="str">
        <f>IF(Weighting!$P$17&gt;0,B5153,"")</f>
        <v/>
      </c>
      <c r="B5153">
        <f>Weighting!$C$17</f>
        <v>1.762</v>
      </c>
      <c r="C5153">
        <f>Weighting!$F$17</f>
        <v>0</v>
      </c>
      <c r="D5153" t="b">
        <f>IF(C5153=1,'Data Transformation'!$G$3+0.5*'Data Transformation'!$W$25,IF(C5154=1,D5154-'Data Transformation'!$W$25,FALSE))</f>
        <v>0</v>
      </c>
      <c r="E5153" t="str">
        <f t="array" ref="E5153">IF(ISLOGICAL(D5153),"",FREQUENCY(IF('Data Transformation'!$B$425:$B$8425='Bin Analysis'!$B5139,'Data Transformation'!$G$425:$G$8425),D5153))</f>
        <v/>
      </c>
      <c r="F5153" t="str">
        <f t="shared" si="642"/>
        <v/>
      </c>
      <c r="G5153">
        <f>Weighting!$H$17</f>
        <v>0</v>
      </c>
      <c r="H5153">
        <f t="array" ref="H5153">FREQUENCY(IF('Data Transformation'!$B$4:$B$8425=B5139,'Data Transformation'!$G$4:$G$8425),'Bin Analysis'!$B5153)</f>
        <v>20</v>
      </c>
      <c r="I5153">
        <f t="shared" si="643"/>
        <v>0</v>
      </c>
      <c r="J5153">
        <f t="shared" si="644"/>
        <v>0</v>
      </c>
      <c r="K5153">
        <f>J5153*Weighting!$W$17</f>
        <v>0</v>
      </c>
      <c r="M5153" s="14"/>
    </row>
    <row r="5154" spans="1:25" x14ac:dyDescent="0.25">
      <c r="A5154" s="32" t="str">
        <f>IF(Weighting!$P$18&gt;0,B5154,"")</f>
        <v/>
      </c>
      <c r="B5154">
        <f>Weighting!$C$18</f>
        <v>1.893</v>
      </c>
      <c r="C5154">
        <f>Weighting!$F$18</f>
        <v>0</v>
      </c>
      <c r="D5154" t="b">
        <f>IF(C5154=1,'Data Transformation'!$G$3+0.5*'Data Transformation'!$W$25,IF(C5155=1,D5155-'Data Transformation'!$W$25,FALSE))</f>
        <v>0</v>
      </c>
      <c r="E5154" t="str">
        <f t="array" ref="E5154">IF(ISLOGICAL(D5154),"",FREQUENCY(IF('Data Transformation'!$B$425:$B$8425='Bin Analysis'!$B5139,'Data Transformation'!$G$425:$G$8425),D5154))</f>
        <v/>
      </c>
      <c r="F5154" t="str">
        <f t="shared" si="642"/>
        <v/>
      </c>
      <c r="G5154">
        <f>Weighting!$H$18</f>
        <v>0</v>
      </c>
      <c r="H5154">
        <f t="array" ref="H5154">FREQUENCY(IF('Data Transformation'!$B$4:$B$8425=B5139,'Data Transformation'!$G$4:$G$8425),'Bin Analysis'!$B5154)</f>
        <v>20</v>
      </c>
      <c r="I5154">
        <f t="shared" si="643"/>
        <v>0</v>
      </c>
      <c r="J5154">
        <f t="shared" si="644"/>
        <v>0</v>
      </c>
      <c r="K5154">
        <f>J5154*Weighting!$W$18</f>
        <v>0</v>
      </c>
      <c r="M5154" s="14"/>
    </row>
    <row r="5155" spans="1:25" x14ac:dyDescent="0.25">
      <c r="A5155" s="32" t="str">
        <f>IF(Weighting!$P$19&gt;0,B5155,"")</f>
        <v/>
      </c>
      <c r="B5155">
        <f>Weighting!$C$19</f>
        <v>2.024</v>
      </c>
      <c r="C5155">
        <f>Weighting!$F$19</f>
        <v>0</v>
      </c>
      <c r="D5155" t="b">
        <f>IF(C5155=1,'Data Transformation'!$G$3+0.5*'Data Transformation'!$W$25,IF(C5156=1,D5156-'Data Transformation'!$W$25,FALSE))</f>
        <v>0</v>
      </c>
      <c r="E5155" t="str">
        <f t="array" ref="E5155">IF(ISLOGICAL(D5155),"",FREQUENCY(IF('Data Transformation'!$B$425:$B$8425='Bin Analysis'!$B5139,'Data Transformation'!$G$425:$G$8425),D5155))</f>
        <v/>
      </c>
      <c r="F5155" t="str">
        <f t="shared" si="642"/>
        <v/>
      </c>
      <c r="G5155">
        <f>Weighting!$H$19</f>
        <v>0</v>
      </c>
      <c r="H5155">
        <f t="array" ref="H5155">FREQUENCY(IF('Data Transformation'!$B$4:$B$8425=B5139,'Data Transformation'!$G$4:$G$8425),'Bin Analysis'!$B5155)</f>
        <v>20</v>
      </c>
      <c r="I5155">
        <f t="shared" si="643"/>
        <v>0</v>
      </c>
      <c r="J5155">
        <f t="shared" si="644"/>
        <v>0</v>
      </c>
      <c r="K5155">
        <f>J5155*Weighting!$W$19</f>
        <v>0</v>
      </c>
      <c r="M5155" s="14"/>
    </row>
    <row r="5156" spans="1:25" x14ac:dyDescent="0.25">
      <c r="A5156" s="32" t="str">
        <f>IF(Weighting!$P$20&gt;0,B5156,"")</f>
        <v/>
      </c>
      <c r="B5156">
        <f>Weighting!$C$20</f>
        <v>2.1550000000000002</v>
      </c>
      <c r="C5156">
        <f>Weighting!$F$20</f>
        <v>0</v>
      </c>
      <c r="D5156" t="b">
        <f>IF(C5156=1,'Data Transformation'!$G$3+0.5*'Data Transformation'!$W$25,IF(C5157=1,D5157-'Data Transformation'!$W$25,FALSE))</f>
        <v>0</v>
      </c>
      <c r="E5156" t="str">
        <f t="array" ref="E5156">IF(ISLOGICAL(D5156),"",FREQUENCY(IF('Data Transformation'!$B$425:$B$8425='Bin Analysis'!$B5139,'Data Transformation'!$G$425:$G$8425),D5156))</f>
        <v/>
      </c>
      <c r="F5156" t="str">
        <f t="shared" si="642"/>
        <v/>
      </c>
      <c r="G5156">
        <f>Weighting!$H$20</f>
        <v>0</v>
      </c>
      <c r="H5156">
        <f t="array" ref="H5156">FREQUENCY(IF('Data Transformation'!$B$4:$B$8425=B5139,'Data Transformation'!$G$4:$G$8425),'Bin Analysis'!$B5156)</f>
        <v>20</v>
      </c>
      <c r="I5156">
        <f t="shared" si="643"/>
        <v>0</v>
      </c>
      <c r="J5156">
        <f t="shared" si="644"/>
        <v>0</v>
      </c>
      <c r="K5156">
        <f>J5156*Weighting!$W$20</f>
        <v>0</v>
      </c>
      <c r="M5156" s="14"/>
    </row>
    <row r="5157" spans="1:25" x14ac:dyDescent="0.25">
      <c r="A5157" s="32" t="str">
        <f>IF(Weighting!$P$21&gt;0,B5157,"")</f>
        <v/>
      </c>
      <c r="B5157">
        <f>Weighting!$C$21</f>
        <v>2.2860000000000005</v>
      </c>
      <c r="C5157">
        <f>Weighting!$F$21</f>
        <v>0</v>
      </c>
      <c r="D5157" t="b">
        <f>IF(C5157=1,'Data Transformation'!$G$3+0.5*'Data Transformation'!$W$25,IF(C5158=1,D5158-'Data Transformation'!$W$25,FALSE))</f>
        <v>0</v>
      </c>
      <c r="E5157" t="str">
        <f t="array" ref="E5157">IF(ISLOGICAL(D5157),"",FREQUENCY(IF('Data Transformation'!$B$425:$B$8425='Bin Analysis'!$B5139,'Data Transformation'!$G$425:$G$8425),D5157))</f>
        <v/>
      </c>
      <c r="F5157" t="str">
        <f t="shared" si="642"/>
        <v/>
      </c>
      <c r="G5157">
        <f>Weighting!$H$21</f>
        <v>0</v>
      </c>
      <c r="H5157">
        <f t="array" ref="H5157">FREQUENCY(IF('Data Transformation'!$B$4:$B$8425=B5139,'Data Transformation'!$G$4:$G$8425),'Bin Analysis'!$B5157)</f>
        <v>20</v>
      </c>
      <c r="I5157">
        <f t="shared" si="643"/>
        <v>0</v>
      </c>
      <c r="J5157">
        <f t="shared" si="644"/>
        <v>0</v>
      </c>
      <c r="K5157">
        <f>J5157*Weighting!$W$21</f>
        <v>0</v>
      </c>
      <c r="M5157" s="14"/>
    </row>
    <row r="5158" spans="1:25" x14ac:dyDescent="0.25">
      <c r="A5158" s="32" t="str">
        <f>IF(Weighting!$P$22&gt;0,B5158,"")</f>
        <v/>
      </c>
      <c r="B5158">
        <f>Weighting!$C$22</f>
        <v>2.4170000000000007</v>
      </c>
      <c r="C5158">
        <f>Weighting!$F$22</f>
        <v>0</v>
      </c>
      <c r="D5158" t="b">
        <f>IF(C5158=1,'Data Transformation'!$G$3+0.5*'Data Transformation'!$W$25,IF(C5159=1,D5159-'Data Transformation'!$W$25,FALSE))</f>
        <v>0</v>
      </c>
      <c r="E5158" t="str">
        <f t="array" ref="E5158">IF(ISLOGICAL(D5158),"",FREQUENCY(IF('Data Transformation'!$B$425:$B$8425='Bin Analysis'!$B5139,'Data Transformation'!$G$425:$G$8425),D5158))</f>
        <v/>
      </c>
      <c r="F5158" t="str">
        <f t="shared" si="642"/>
        <v/>
      </c>
      <c r="G5158">
        <f>Weighting!$H$22</f>
        <v>0</v>
      </c>
      <c r="H5158">
        <f t="array" ref="H5158">FREQUENCY(IF('Data Transformation'!$B$4:$B$8425=B5139,'Data Transformation'!$G$4:$G$8425),'Bin Analysis'!$B5158)</f>
        <v>20</v>
      </c>
      <c r="I5158">
        <f t="shared" si="643"/>
        <v>0</v>
      </c>
      <c r="J5158">
        <f t="shared" si="644"/>
        <v>0</v>
      </c>
      <c r="K5158">
        <f>J5158*Weighting!$W$22</f>
        <v>0</v>
      </c>
      <c r="M5158" s="14"/>
    </row>
    <row r="5159" spans="1:25" x14ac:dyDescent="0.25">
      <c r="A5159" s="32" t="str">
        <f>IF(Weighting!$P$23&gt;0,B5159,"")</f>
        <v/>
      </c>
      <c r="B5159">
        <f>Weighting!$C$23</f>
        <v>2.5480000000000009</v>
      </c>
      <c r="C5159">
        <f>Weighting!$F$23</f>
        <v>0</v>
      </c>
      <c r="D5159" t="b">
        <f>IF(C5159=1,'Data Transformation'!$G$3+0.5*'Data Transformation'!$W$25,IF(C5160=1,D5160-'Data Transformation'!$W$25,FALSE))</f>
        <v>0</v>
      </c>
      <c r="E5159" t="str">
        <f t="array" ref="E5159">IF(ISLOGICAL(D5159),"",FREQUENCY(IF('Data Transformation'!$B$425:$B$8425='Bin Analysis'!$B5139,'Data Transformation'!$G$425:$G$8425),D5159))</f>
        <v/>
      </c>
      <c r="F5159" t="str">
        <f t="shared" si="642"/>
        <v/>
      </c>
      <c r="G5159">
        <f>Weighting!$H$23</f>
        <v>0</v>
      </c>
      <c r="H5159">
        <f t="array" ref="H5159">FREQUENCY(IF('Data Transformation'!$B$4:$B$8425=B5139,'Data Transformation'!$G$4:$G$8425),'Bin Analysis'!$B5159)</f>
        <v>20</v>
      </c>
      <c r="I5159">
        <f t="shared" si="643"/>
        <v>0</v>
      </c>
      <c r="J5159">
        <f t="shared" si="644"/>
        <v>0</v>
      </c>
      <c r="K5159">
        <f>J5159*Weighting!$W$23</f>
        <v>0</v>
      </c>
      <c r="M5159" s="14"/>
    </row>
    <row r="5160" spans="1:25" x14ac:dyDescent="0.25">
      <c r="A5160" s="32" t="str">
        <f>IF(Weighting!$P$24&gt;0,B5160,"")</f>
        <v/>
      </c>
      <c r="B5160">
        <f>Weighting!$C$24</f>
        <v>2.6790000000000012</v>
      </c>
      <c r="C5160">
        <f>Weighting!$F$24</f>
        <v>0</v>
      </c>
      <c r="D5160" t="b">
        <f>IF(C5160=1,'Data Transformation'!$G$3+0.5*'Data Transformation'!$W$25,IF(C5161=1,D5161-'Data Transformation'!$W$25,FALSE))</f>
        <v>0</v>
      </c>
      <c r="E5160" t="str">
        <f t="array" ref="E5160">IF(ISLOGICAL(D5160),"",FREQUENCY(IF('Data Transformation'!$B$425:$B$8425='Bin Analysis'!$B5139,'Data Transformation'!$G$425:$G$8425),D5160))</f>
        <v/>
      </c>
      <c r="F5160" t="str">
        <f t="shared" si="642"/>
        <v/>
      </c>
      <c r="G5160">
        <f>Weighting!$H$24</f>
        <v>0</v>
      </c>
      <c r="H5160">
        <f t="array" ref="H5160">FREQUENCY(IF('Data Transformation'!$B$4:$B$8425=B5139,'Data Transformation'!$G$4:$G$8425),'Bin Analysis'!$B5160)</f>
        <v>20</v>
      </c>
      <c r="I5160">
        <f t="shared" si="643"/>
        <v>0</v>
      </c>
      <c r="J5160">
        <f t="shared" si="644"/>
        <v>0</v>
      </c>
      <c r="K5160">
        <f>J5160*Weighting!$W$24</f>
        <v>0</v>
      </c>
      <c r="M5160" s="14"/>
    </row>
    <row r="5161" spans="1:25" x14ac:dyDescent="0.25">
      <c r="A5161" s="32" t="str">
        <f>IF(Weighting!$P$25&gt;0,B5161,"")</f>
        <v/>
      </c>
      <c r="B5161">
        <f>Weighting!$C$25</f>
        <v>2.8100000000000014</v>
      </c>
      <c r="C5161">
        <f>Weighting!$F$25</f>
        <v>0</v>
      </c>
      <c r="D5161" t="b">
        <f>IF(C5161=1,'Data Transformation'!$G$3+0.5*'Data Transformation'!$W$25,IF(C5162=1,D5162-'Data Transformation'!$W$25,FALSE))</f>
        <v>0</v>
      </c>
      <c r="E5161" t="str">
        <f t="array" ref="E5161">IF(ISLOGICAL(D5161),"",FREQUENCY(IF('Data Transformation'!$B$425:$B$8425='Bin Analysis'!$B5139,'Data Transformation'!$G$425:$G$8425),D5161))</f>
        <v/>
      </c>
      <c r="F5161" t="str">
        <f t="shared" si="642"/>
        <v/>
      </c>
      <c r="G5161">
        <f>Weighting!$H$25</f>
        <v>0</v>
      </c>
      <c r="H5161">
        <f t="array" ref="H5161">FREQUENCY(IF('Data Transformation'!$B$4:$B$8425=B5139,'Data Transformation'!$G$4:$G$8425),'Bin Analysis'!$B5161)</f>
        <v>20</v>
      </c>
      <c r="I5161">
        <f t="shared" si="643"/>
        <v>0</v>
      </c>
      <c r="J5161">
        <f t="shared" si="644"/>
        <v>0</v>
      </c>
      <c r="K5161">
        <f>J5161*Weighting!$W$25</f>
        <v>0</v>
      </c>
      <c r="M5161" s="14"/>
    </row>
    <row r="5162" spans="1:25" x14ac:dyDescent="0.25">
      <c r="N5162" s="55"/>
      <c r="O5162"/>
      <c r="P5162"/>
      <c r="Q5162"/>
      <c r="R5162"/>
    </row>
    <row r="5163" spans="1:25" ht="23.25" x14ac:dyDescent="0.35">
      <c r="A5163" s="21" t="s">
        <v>0</v>
      </c>
      <c r="B5163" s="21">
        <f>IFERROR(VLOOKUP(C5163,'Data Transformation'!$L$6:$M$426,2,FALSE),"")</f>
        <v>215</v>
      </c>
      <c r="C5163" s="21">
        <f>C5139+1</f>
        <v>215</v>
      </c>
      <c r="D5163" s="21"/>
      <c r="E5163" s="21"/>
      <c r="F5163" s="21"/>
      <c r="G5163" s="21"/>
      <c r="H5163" s="22"/>
      <c r="I5163" s="22"/>
      <c r="J5163" s="22"/>
      <c r="K5163" s="21"/>
      <c r="L5163" s="21">
        <f>B5163</f>
        <v>215</v>
      </c>
      <c r="M5163" s="23">
        <f>INDEX('Data Transformation'!$O$4:$O$424,MATCH($B5163,'Data Transformation'!$M$4:$M$424,0),MATCH($M$2,'Data Transformation'!$O$3,0))</f>
        <v>20</v>
      </c>
      <c r="N5163" s="27">
        <f>IF('Input and Summary Results'!$J$16="minimum",'Bin Analysis'!X5164/(M5163-1),'Bin Analysis'!Y5163/('Bin Analysis'!M5163-1))</f>
        <v>0</v>
      </c>
      <c r="O5163" s="27">
        <f>IF(M5163=FALSE,NA(),(VLOOKUP(1,C5166:K5185,4,FALSE))/(M5163-1))</f>
        <v>0.26315789473684209</v>
      </c>
      <c r="P5163" s="27">
        <f>IF(M5163=FALSE,NA(),SUM(J5166:J5185)/Weighting!$S$5)</f>
        <v>0.6</v>
      </c>
      <c r="Q5163" s="27">
        <f>IF(M5163=FALSE,NA(),SUM(K5166:K5185)/Weighting!$S$6)</f>
        <v>0.56521739130434778</v>
      </c>
      <c r="R5163" s="27">
        <f>IF(M5163=FALSE,NA(),(VLOOKUP(1,G5166:K5185,3,FALSE))/(M5163-1))</f>
        <v>0.21052631578947367</v>
      </c>
      <c r="S5163" s="22" t="str">
        <f>IF(M5163=FALSE,NA(),IF(SUM(J5166:J5185)=2,"yes","no"))</f>
        <v>no</v>
      </c>
      <c r="X5163" s="2" cm="2">
        <f t="array" ref="X5163:X5164">FREQUENCY(IF('Data Transformation'!$B$425:$B$6424='Bin Analysis'!L5163,'Data Transformation'!$G$425:$G$6424),'Data Transformation'!$U$11)</f>
        <v>19</v>
      </c>
      <c r="Y5163" s="2" cm="2">
        <f t="array" ref="Y5163:Y5164">FREQUENCY(IF('Data Transformation'!$B$425:$B$6424='Bin Analysis'!L5163,'Data Transformation'!$G$425:$G$6424),'Data Transformation'!$U$12)</f>
        <v>14</v>
      </c>
    </row>
    <row r="5164" spans="1:25" x14ac:dyDescent="0.25">
      <c r="A5164" s="14" t="s">
        <v>67</v>
      </c>
      <c r="B5164" t="s">
        <v>47</v>
      </c>
      <c r="C5164" t="s">
        <v>5</v>
      </c>
      <c r="D5164" t="s">
        <v>100</v>
      </c>
      <c r="E5164" t="s">
        <v>101</v>
      </c>
      <c r="F5164" t="s">
        <v>102</v>
      </c>
      <c r="G5164" t="s">
        <v>70</v>
      </c>
      <c r="H5164" t="s">
        <v>31</v>
      </c>
      <c r="I5164" t="s">
        <v>32</v>
      </c>
      <c r="J5164" t="s">
        <v>46</v>
      </c>
      <c r="K5164" s="14" t="s">
        <v>45</v>
      </c>
      <c r="M5164" s="14"/>
      <c r="X5164" s="2">
        <v>0</v>
      </c>
      <c r="Y5164" s="2">
        <v>5</v>
      </c>
    </row>
    <row r="5165" spans="1:25" x14ac:dyDescent="0.25">
      <c r="A5165" s="32"/>
      <c r="D5165" t="b">
        <f>IF(C5165=1,'Data Transformation'!$G$3+0.5*'Data Transformation'!$W$25,IF(C5166=1,D5166-'Data Transformation'!$W$25,FALSE))</f>
        <v>0</v>
      </c>
      <c r="E5165" t="str">
        <f t="array" ref="E5165">IF(ISLOGICAL(D5165),"",FREQUENCY(IF('Data Transformation'!$B$425:$B$8425='Bin Analysis'!$B5163,'Data Transformation'!$G$425:$G$8425),D5165))</f>
        <v/>
      </c>
      <c r="F5165" t="str">
        <f>IF(ISLOGICAL(D5165),"",E5165-E5164)</f>
        <v/>
      </c>
      <c r="M5165" s="14"/>
    </row>
    <row r="5166" spans="1:25" x14ac:dyDescent="0.25">
      <c r="A5166" s="32">
        <f>IF(Weighting!$P$6&gt;0,B5166,"")</f>
        <v>0.32100000000000001</v>
      </c>
      <c r="B5166">
        <f>Weighting!$C$6</f>
        <v>0.32100000000000001</v>
      </c>
      <c r="C5166">
        <f>Weighting!$F$6</f>
        <v>0</v>
      </c>
      <c r="D5166" t="b">
        <f>IF(C5166=1,'Data Transformation'!$G$3+0.5*'Data Transformation'!$W$25,IF(C5167=1,D5167-'Data Transformation'!$W$25,FALSE))</f>
        <v>0</v>
      </c>
      <c r="E5166" t="str">
        <f t="array" ref="E5166">IF(ISLOGICAL(D5166),"",FREQUENCY(IF('Data Transformation'!$B$425:$B$8425='Bin Analysis'!$B5163,'Data Transformation'!$G$425:$G$8425),D5166))</f>
        <v/>
      </c>
      <c r="F5166" t="str">
        <f>IF(ISLOGICAL(D5166),"",E5166-E5165)</f>
        <v/>
      </c>
      <c r="G5166">
        <f>Weighting!$H$6</f>
        <v>1</v>
      </c>
      <c r="H5166">
        <f t="array" ref="H5166">FREQUENCY(IF('Data Transformation'!$B$4:$B$8425=B5163,'Data Transformation'!$G$4:$G$8425),'Bin Analysis'!$B5166)</f>
        <v>4</v>
      </c>
      <c r="I5166">
        <f>H5166-H5165</f>
        <v>4</v>
      </c>
      <c r="J5166">
        <f>IF(I5166=0,0,1)</f>
        <v>1</v>
      </c>
      <c r="K5166">
        <f>J5166*Weighting!$W$6</f>
        <v>1</v>
      </c>
      <c r="M5166" s="14"/>
    </row>
    <row r="5167" spans="1:25" x14ac:dyDescent="0.25">
      <c r="A5167" s="32">
        <f>IF(Weighting!$P$7&gt;0,B5167,"")</f>
        <v>0.45200000000000001</v>
      </c>
      <c r="B5167">
        <f>Weighting!$C$7</f>
        <v>0.45200000000000001</v>
      </c>
      <c r="C5167">
        <f>Weighting!$F$7</f>
        <v>0</v>
      </c>
      <c r="D5167" t="b">
        <f>IF(C5167=1,'Data Transformation'!$G$3+0.5*'Data Transformation'!$W$25,IF(C5168=1,D5168-'Data Transformation'!$W$25,FALSE))</f>
        <v>0</v>
      </c>
      <c r="E5167" t="str">
        <f t="array" ref="E5167">IF(ISLOGICAL(D5167),"",FREQUENCY(IF('Data Transformation'!$B$425:$B$8425='Bin Analysis'!$B5163,'Data Transformation'!$G$425:$G$8425),D5167))</f>
        <v/>
      </c>
      <c r="F5167" t="str">
        <f t="shared" ref="F5167:F5185" si="645">IF(ISLOGICAL(D5167),"",E5167-E5166)</f>
        <v/>
      </c>
      <c r="G5167">
        <f>Weighting!$H$7</f>
        <v>0</v>
      </c>
      <c r="H5167">
        <f t="array" ref="H5167">FREQUENCY(IF('Data Transformation'!$B$4:$B$8425=B5163,'Data Transformation'!$G$4:$G$8425),'Bin Analysis'!$B5167)</f>
        <v>4</v>
      </c>
      <c r="I5167">
        <f t="shared" ref="I5167:I5185" si="646">H5167-H5166</f>
        <v>0</v>
      </c>
      <c r="J5167">
        <f>IF(I5167=0,0,1)</f>
        <v>0</v>
      </c>
      <c r="K5167">
        <f>J5167*Weighting!$W$7</f>
        <v>0</v>
      </c>
      <c r="M5167" s="14"/>
    </row>
    <row r="5168" spans="1:25" x14ac:dyDescent="0.25">
      <c r="A5168" s="32">
        <f>IF(Weighting!$P$8&gt;0,B5168,"")</f>
        <v>0.58299999999999996</v>
      </c>
      <c r="B5168">
        <f>Weighting!$C$8</f>
        <v>0.58299999999999996</v>
      </c>
      <c r="C5168">
        <f>Weighting!$F$8</f>
        <v>0</v>
      </c>
      <c r="D5168" t="b">
        <f>IF(C5168=1,'Data Transformation'!$G$3+0.5*'Data Transformation'!$W$25,IF(C5169=1,D5169-'Data Transformation'!$W$25,FALSE))</f>
        <v>0</v>
      </c>
      <c r="E5168" t="str">
        <f t="array" ref="E5168">IF(ISLOGICAL(D5168),"",FREQUENCY(IF('Data Transformation'!$B$425:$B$8425='Bin Analysis'!$B5163,'Data Transformation'!$G$425:$G$8425),D5168))</f>
        <v/>
      </c>
      <c r="F5168" t="str">
        <f t="shared" si="645"/>
        <v/>
      </c>
      <c r="G5168">
        <f>Weighting!$H$8</f>
        <v>0</v>
      </c>
      <c r="H5168">
        <f t="array" ref="H5168">FREQUENCY(IF('Data Transformation'!$B$4:$B$8425=B5163,'Data Transformation'!$G$4:$G$8425),'Bin Analysis'!$B5168)</f>
        <v>8</v>
      </c>
      <c r="I5168">
        <f t="shared" si="646"/>
        <v>4</v>
      </c>
      <c r="J5168">
        <f t="shared" ref="J5168:J5185" si="647">IF(I5168=0,0,1)</f>
        <v>1</v>
      </c>
      <c r="K5168">
        <f>J5168*Weighting!$W$8</f>
        <v>3</v>
      </c>
      <c r="M5168" s="14"/>
    </row>
    <row r="5169" spans="1:13" x14ac:dyDescent="0.25">
      <c r="A5169" s="32">
        <f>IF(Weighting!$P$9&gt;0,B5169,"")</f>
        <v>0.71399999999999997</v>
      </c>
      <c r="B5169" s="50">
        <f>Weighting!$C$9</f>
        <v>0.71399999999999997</v>
      </c>
      <c r="C5169">
        <f>Weighting!$F$9</f>
        <v>0</v>
      </c>
      <c r="D5169" t="b">
        <f>IF(C5169=1,'Data Transformation'!$G$3+0.5*'Data Transformation'!$W$25,IF(C5170=1,D5170-'Data Transformation'!$W$25,FALSE))</f>
        <v>0</v>
      </c>
      <c r="E5169" t="str">
        <f t="array" ref="E5169">IF(ISLOGICAL(D5169),"",FREQUENCY(IF('Data Transformation'!$B$425:$B$8425='Bin Analysis'!$B5163,'Data Transformation'!$G$425:$G$8425),D5169))</f>
        <v/>
      </c>
      <c r="F5169" t="str">
        <f t="shared" si="645"/>
        <v/>
      </c>
      <c r="G5169">
        <f>Weighting!$H$9</f>
        <v>0</v>
      </c>
      <c r="H5169">
        <f t="array" ref="H5169">FREQUENCY(IF('Data Transformation'!$B$4:$B$8425=B5163,'Data Transformation'!$G$4:$G$8425),'Bin Analysis'!$B5169)</f>
        <v>9</v>
      </c>
      <c r="I5169">
        <f t="shared" si="646"/>
        <v>1</v>
      </c>
      <c r="J5169">
        <f t="shared" si="647"/>
        <v>1</v>
      </c>
      <c r="K5169">
        <f>J5169*Weighting!$W$9</f>
        <v>3</v>
      </c>
      <c r="M5169" s="14"/>
    </row>
    <row r="5170" spans="1:13" x14ac:dyDescent="0.25">
      <c r="A5170" s="32">
        <f>IF(Weighting!$P$10&gt;0,B5170,"")</f>
        <v>0.84499999999999997</v>
      </c>
      <c r="B5170">
        <f>Weighting!$C$10</f>
        <v>0.84499999999999997</v>
      </c>
      <c r="C5170">
        <f>Weighting!$F$10</f>
        <v>0</v>
      </c>
      <c r="D5170" t="b">
        <f>IF(C5170=1,'Data Transformation'!$G$3+0.5*'Data Transformation'!$W$25,IF(C5171=1,D5171-'Data Transformation'!$W$25,FALSE))</f>
        <v>0</v>
      </c>
      <c r="E5170" t="str">
        <f t="array" ref="E5170">IF(ISLOGICAL(D5170),"",FREQUENCY(IF('Data Transformation'!$B$425:$B$8425='Bin Analysis'!$B5163,'Data Transformation'!$G$425:$G$8425),D5170))</f>
        <v/>
      </c>
      <c r="F5170" t="str">
        <f t="shared" si="645"/>
        <v/>
      </c>
      <c r="G5170">
        <f>Weighting!$H$10</f>
        <v>0</v>
      </c>
      <c r="H5170">
        <f t="array" ref="H5170">FREQUENCY(IF('Data Transformation'!$B$4:$B$8425=B5163,'Data Transformation'!$G$4:$G$8425),'Bin Analysis'!$B5170)</f>
        <v>14</v>
      </c>
      <c r="I5170">
        <f t="shared" si="646"/>
        <v>5</v>
      </c>
      <c r="J5170">
        <f t="shared" si="647"/>
        <v>1</v>
      </c>
      <c r="K5170">
        <f>J5170*Weighting!$W$10</f>
        <v>3</v>
      </c>
      <c r="M5170" s="14"/>
    </row>
    <row r="5171" spans="1:13" x14ac:dyDescent="0.25">
      <c r="A5171" s="32">
        <f>IF(Weighting!$P$11&gt;0,B5171,"")</f>
        <v>0.97599999999999998</v>
      </c>
      <c r="B5171">
        <f>Weighting!$C$11</f>
        <v>0.97599999999999998</v>
      </c>
      <c r="C5171">
        <f>Weighting!$F$11</f>
        <v>0</v>
      </c>
      <c r="D5171">
        <f>IF(C5171=1,'Data Transformation'!$G$3+0.5*'Data Transformation'!$W$25,IF(C5172=1,D5172-'Data Transformation'!$W$25,FALSE))</f>
        <v>0.86899999999999999</v>
      </c>
      <c r="E5171">
        <f t="array" ref="E5171">IF(ISLOGICAL(D5171),"",FREQUENCY(IF('Data Transformation'!$B$425:$B$8425='Bin Analysis'!$B5163,'Data Transformation'!$G$425:$G$8425),D5171))</f>
        <v>14</v>
      </c>
      <c r="F5171" t="e">
        <f t="shared" si="645"/>
        <v>#VALUE!</v>
      </c>
      <c r="G5171">
        <f>Weighting!$H$11</f>
        <v>0</v>
      </c>
      <c r="H5171">
        <f t="array" ref="H5171">FREQUENCY(IF('Data Transformation'!$B$4:$B$8425=B5163,'Data Transformation'!$G$4:$G$8425),'Bin Analysis'!$B5171)</f>
        <v>17</v>
      </c>
      <c r="I5171">
        <f t="shared" si="646"/>
        <v>3</v>
      </c>
      <c r="J5171">
        <f t="shared" si="647"/>
        <v>1</v>
      </c>
      <c r="K5171">
        <f>J5171*Weighting!$W$11</f>
        <v>2</v>
      </c>
      <c r="M5171" s="14"/>
    </row>
    <row r="5172" spans="1:13" x14ac:dyDescent="0.25">
      <c r="A5172" s="32">
        <f>IF(Weighting!$P$12&gt;0,B5172,"")</f>
        <v>1.107</v>
      </c>
      <c r="B5172">
        <f>Weighting!$C$12</f>
        <v>1.107</v>
      </c>
      <c r="C5172">
        <f>Weighting!$F$12</f>
        <v>1</v>
      </c>
      <c r="D5172">
        <f>IF(C5172=1,'Data Transformation'!$G$3+0.5*'Data Transformation'!$W$25,IF(C5173=1,D5173-'Data Transformation'!$W$25,FALSE))</f>
        <v>1.131</v>
      </c>
      <c r="E5172">
        <f t="array" ref="E5172">IF(ISLOGICAL(D5172),"",FREQUENCY(IF('Data Transformation'!$B$425:$B$8425='Bin Analysis'!$B5163,'Data Transformation'!$G$425:$G$8425),D5172))</f>
        <v>19</v>
      </c>
      <c r="F5172">
        <f t="shared" si="645"/>
        <v>5</v>
      </c>
      <c r="G5172">
        <f>Weighting!$H$12</f>
        <v>0</v>
      </c>
      <c r="H5172">
        <f t="array" ref="H5172">FREQUENCY(IF('Data Transformation'!$B$4:$B$8425=B5163,'Data Transformation'!$G$4:$G$8425),'Bin Analysis'!$B5172)</f>
        <v>20</v>
      </c>
      <c r="I5172">
        <f t="shared" si="646"/>
        <v>3</v>
      </c>
      <c r="J5172">
        <f t="shared" si="647"/>
        <v>1</v>
      </c>
      <c r="K5172">
        <f>J5172*Weighting!$W$12</f>
        <v>1</v>
      </c>
      <c r="M5172" s="14"/>
    </row>
    <row r="5173" spans="1:13" x14ac:dyDescent="0.25">
      <c r="A5173" s="32">
        <f>IF(Weighting!$P$13&gt;0,B5173,"")</f>
        <v>1.238</v>
      </c>
      <c r="B5173">
        <f>Weighting!$C$13</f>
        <v>1.238</v>
      </c>
      <c r="C5173">
        <f>Weighting!$F$13</f>
        <v>0</v>
      </c>
      <c r="D5173" t="b">
        <f>IF(C5173=1,'Data Transformation'!$G$3+0.5*'Data Transformation'!$W$25,IF(C5174=1,D5174-'Data Transformation'!$W$25,FALSE))</f>
        <v>0</v>
      </c>
      <c r="E5173" t="str">
        <f t="array" ref="E5173">IF(ISLOGICAL(D5173),"",FREQUENCY(IF('Data Transformation'!$B$425:$B$8425='Bin Analysis'!$B5163,'Data Transformation'!$G$425:$G$8425),D5173))</f>
        <v/>
      </c>
      <c r="F5173" t="str">
        <f t="shared" si="645"/>
        <v/>
      </c>
      <c r="G5173">
        <f>Weighting!$H$13</f>
        <v>0</v>
      </c>
      <c r="H5173">
        <f t="array" ref="H5173">FREQUENCY(IF('Data Transformation'!$B$4:$B$8425=B5163,'Data Transformation'!$G$4:$G$8425),'Bin Analysis'!$B5173)</f>
        <v>20</v>
      </c>
      <c r="I5173">
        <f t="shared" si="646"/>
        <v>0</v>
      </c>
      <c r="J5173">
        <f t="shared" si="647"/>
        <v>0</v>
      </c>
      <c r="K5173">
        <f>J5173*Weighting!$W$13</f>
        <v>0</v>
      </c>
      <c r="M5173" s="14"/>
    </row>
    <row r="5174" spans="1:13" x14ac:dyDescent="0.25">
      <c r="A5174" s="32">
        <f>IF(Weighting!$P$14&gt;0,B5174,"")</f>
        <v>1.369</v>
      </c>
      <c r="B5174">
        <f>Weighting!$C$14</f>
        <v>1.369</v>
      </c>
      <c r="C5174">
        <f>Weighting!$F$14</f>
        <v>0</v>
      </c>
      <c r="D5174" t="b">
        <f>IF(C5174=1,'Data Transformation'!$G$3+0.5*'Data Transformation'!$W$25,IF(C5175=1,D5175-'Data Transformation'!$W$25,FALSE))</f>
        <v>0</v>
      </c>
      <c r="E5174" t="str">
        <f t="array" ref="E5174">IF(ISLOGICAL(D5174),"",FREQUENCY(IF('Data Transformation'!$B$425:$B$8425='Bin Analysis'!$B5163,'Data Transformation'!$G$425:$G$8425),D5174))</f>
        <v/>
      </c>
      <c r="F5174" t="str">
        <f t="shared" si="645"/>
        <v/>
      </c>
      <c r="G5174">
        <f>Weighting!$H$14</f>
        <v>0</v>
      </c>
      <c r="H5174">
        <f t="array" ref="H5174">FREQUENCY(IF('Data Transformation'!$B$4:$B$8425=B5163,'Data Transformation'!$G$4:$G$8425),'Bin Analysis'!$B5174)</f>
        <v>20</v>
      </c>
      <c r="I5174">
        <f t="shared" si="646"/>
        <v>0</v>
      </c>
      <c r="J5174">
        <f t="shared" si="647"/>
        <v>0</v>
      </c>
      <c r="K5174">
        <f>J5174*Weighting!$W$14</f>
        <v>0</v>
      </c>
      <c r="M5174" s="14"/>
    </row>
    <row r="5175" spans="1:13" x14ac:dyDescent="0.25">
      <c r="A5175" s="32">
        <f>IF(Weighting!$P$15&gt;0,B5175,"")</f>
        <v>1.5000009999999999</v>
      </c>
      <c r="B5175">
        <f>Weighting!$C$15</f>
        <v>1.5000009999999999</v>
      </c>
      <c r="C5175">
        <f>Weighting!$F$15</f>
        <v>0</v>
      </c>
      <c r="D5175" t="b">
        <f>IF(C5175=1,'Data Transformation'!$G$3+0.5*'Data Transformation'!$W$25,IF(C5176=1,D5176-'Data Transformation'!$W$25,FALSE))</f>
        <v>0</v>
      </c>
      <c r="E5175" t="str">
        <f t="array" ref="E5175">IF(ISLOGICAL(D5175),"",FREQUENCY(IF('Data Transformation'!$B$425:$B$8425='Bin Analysis'!$B5163,'Data Transformation'!$G$425:$G$8425),D5175))</f>
        <v/>
      </c>
      <c r="F5175" t="str">
        <f t="shared" si="645"/>
        <v/>
      </c>
      <c r="G5175">
        <f>Weighting!$H$15</f>
        <v>0</v>
      </c>
      <c r="H5175">
        <f t="array" ref="H5175">FREQUENCY(IF('Data Transformation'!$B$4:$B$8425=B5163,'Data Transformation'!$G$4:$G$8425),'Bin Analysis'!$B5175)</f>
        <v>20</v>
      </c>
      <c r="I5175">
        <f t="shared" si="646"/>
        <v>0</v>
      </c>
      <c r="J5175">
        <f t="shared" si="647"/>
        <v>0</v>
      </c>
      <c r="K5175">
        <f>J5175*Weighting!$W$15</f>
        <v>0</v>
      </c>
      <c r="M5175" s="14"/>
    </row>
    <row r="5176" spans="1:13" x14ac:dyDescent="0.25">
      <c r="A5176" s="32" t="str">
        <f>IF(Weighting!$P$16&gt;0,B5176,"")</f>
        <v/>
      </c>
      <c r="B5176">
        <f>Weighting!$C$16</f>
        <v>1.631</v>
      </c>
      <c r="C5176">
        <f>Weighting!$F$16</f>
        <v>0</v>
      </c>
      <c r="D5176" t="b">
        <f>IF(C5176=1,'Data Transformation'!$G$3+0.5*'Data Transformation'!$W$25,IF(C5177=1,D5177-'Data Transformation'!$W$25,FALSE))</f>
        <v>0</v>
      </c>
      <c r="E5176" t="str">
        <f t="array" ref="E5176">IF(ISLOGICAL(D5176),"",FREQUENCY(IF('Data Transformation'!$B$425:$B$8425='Bin Analysis'!$B5163,'Data Transformation'!$G$425:$G$8425),D5176))</f>
        <v/>
      </c>
      <c r="F5176" t="str">
        <f t="shared" si="645"/>
        <v/>
      </c>
      <c r="G5176">
        <f>Weighting!$H$16</f>
        <v>0</v>
      </c>
      <c r="H5176">
        <f t="array" ref="H5176">FREQUENCY(IF('Data Transformation'!$B$4:$B$8425=B5163,'Data Transformation'!$G$4:$G$8425),'Bin Analysis'!$B5176)</f>
        <v>20</v>
      </c>
      <c r="I5176">
        <f t="shared" si="646"/>
        <v>0</v>
      </c>
      <c r="J5176">
        <f t="shared" si="647"/>
        <v>0</v>
      </c>
      <c r="K5176">
        <f>J5176*Weighting!$W$16</f>
        <v>0</v>
      </c>
      <c r="M5176" s="14"/>
    </row>
    <row r="5177" spans="1:13" x14ac:dyDescent="0.25">
      <c r="A5177" s="32" t="str">
        <f>IF(Weighting!$P$17&gt;0,B5177,"")</f>
        <v/>
      </c>
      <c r="B5177">
        <f>Weighting!$C$17</f>
        <v>1.762</v>
      </c>
      <c r="C5177">
        <f>Weighting!$F$17</f>
        <v>0</v>
      </c>
      <c r="D5177" t="b">
        <f>IF(C5177=1,'Data Transformation'!$G$3+0.5*'Data Transformation'!$W$25,IF(C5178=1,D5178-'Data Transformation'!$W$25,FALSE))</f>
        <v>0</v>
      </c>
      <c r="E5177" t="str">
        <f t="array" ref="E5177">IF(ISLOGICAL(D5177),"",FREQUENCY(IF('Data Transformation'!$B$425:$B$8425='Bin Analysis'!$B5163,'Data Transformation'!$G$425:$G$8425),D5177))</f>
        <v/>
      </c>
      <c r="F5177" t="str">
        <f t="shared" si="645"/>
        <v/>
      </c>
      <c r="G5177">
        <f>Weighting!$H$17</f>
        <v>0</v>
      </c>
      <c r="H5177">
        <f t="array" ref="H5177">FREQUENCY(IF('Data Transformation'!$B$4:$B$8425=B5163,'Data Transformation'!$G$4:$G$8425),'Bin Analysis'!$B5177)</f>
        <v>20</v>
      </c>
      <c r="I5177">
        <f t="shared" si="646"/>
        <v>0</v>
      </c>
      <c r="J5177">
        <f t="shared" si="647"/>
        <v>0</v>
      </c>
      <c r="K5177">
        <f>J5177*Weighting!$W$17</f>
        <v>0</v>
      </c>
      <c r="M5177" s="14"/>
    </row>
    <row r="5178" spans="1:13" x14ac:dyDescent="0.25">
      <c r="A5178" s="32" t="str">
        <f>IF(Weighting!$P$18&gt;0,B5178,"")</f>
        <v/>
      </c>
      <c r="B5178">
        <f>Weighting!$C$18</f>
        <v>1.893</v>
      </c>
      <c r="C5178">
        <f>Weighting!$F$18</f>
        <v>0</v>
      </c>
      <c r="D5178" t="b">
        <f>IF(C5178=1,'Data Transformation'!$G$3+0.5*'Data Transformation'!$W$25,IF(C5179=1,D5179-'Data Transformation'!$W$25,FALSE))</f>
        <v>0</v>
      </c>
      <c r="E5178" t="str">
        <f t="array" ref="E5178">IF(ISLOGICAL(D5178),"",FREQUENCY(IF('Data Transformation'!$B$425:$B$8425='Bin Analysis'!$B5163,'Data Transformation'!$G$425:$G$8425),D5178))</f>
        <v/>
      </c>
      <c r="F5178" t="str">
        <f t="shared" si="645"/>
        <v/>
      </c>
      <c r="G5178">
        <f>Weighting!$H$18</f>
        <v>0</v>
      </c>
      <c r="H5178">
        <f t="array" ref="H5178">FREQUENCY(IF('Data Transformation'!$B$4:$B$8425=B5163,'Data Transformation'!$G$4:$G$8425),'Bin Analysis'!$B5178)</f>
        <v>20</v>
      </c>
      <c r="I5178">
        <f t="shared" si="646"/>
        <v>0</v>
      </c>
      <c r="J5178">
        <f t="shared" si="647"/>
        <v>0</v>
      </c>
      <c r="K5178">
        <f>J5178*Weighting!$W$18</f>
        <v>0</v>
      </c>
      <c r="M5178" s="14"/>
    </row>
    <row r="5179" spans="1:13" x14ac:dyDescent="0.25">
      <c r="A5179" s="32" t="str">
        <f>IF(Weighting!$P$19&gt;0,B5179,"")</f>
        <v/>
      </c>
      <c r="B5179">
        <f>Weighting!$C$19</f>
        <v>2.024</v>
      </c>
      <c r="C5179">
        <f>Weighting!$F$19</f>
        <v>0</v>
      </c>
      <c r="D5179" t="b">
        <f>IF(C5179=1,'Data Transformation'!$G$3+0.5*'Data Transformation'!$W$25,IF(C5180=1,D5180-'Data Transformation'!$W$25,FALSE))</f>
        <v>0</v>
      </c>
      <c r="E5179" t="str">
        <f t="array" ref="E5179">IF(ISLOGICAL(D5179),"",FREQUENCY(IF('Data Transformation'!$B$425:$B$8425='Bin Analysis'!$B5163,'Data Transformation'!$G$425:$G$8425),D5179))</f>
        <v/>
      </c>
      <c r="F5179" t="str">
        <f t="shared" si="645"/>
        <v/>
      </c>
      <c r="G5179">
        <f>Weighting!$H$19</f>
        <v>0</v>
      </c>
      <c r="H5179">
        <f t="array" ref="H5179">FREQUENCY(IF('Data Transformation'!$B$4:$B$8425=B5163,'Data Transformation'!$G$4:$G$8425),'Bin Analysis'!$B5179)</f>
        <v>20</v>
      </c>
      <c r="I5179">
        <f t="shared" si="646"/>
        <v>0</v>
      </c>
      <c r="J5179">
        <f t="shared" si="647"/>
        <v>0</v>
      </c>
      <c r="K5179">
        <f>J5179*Weighting!$W$19</f>
        <v>0</v>
      </c>
      <c r="M5179" s="14"/>
    </row>
    <row r="5180" spans="1:13" x14ac:dyDescent="0.25">
      <c r="A5180" s="32" t="str">
        <f>IF(Weighting!$P$20&gt;0,B5180,"")</f>
        <v/>
      </c>
      <c r="B5180">
        <f>Weighting!$C$20</f>
        <v>2.1550000000000002</v>
      </c>
      <c r="C5180">
        <f>Weighting!$F$20</f>
        <v>0</v>
      </c>
      <c r="D5180" t="b">
        <f>IF(C5180=1,'Data Transformation'!$G$3+0.5*'Data Transformation'!$W$25,IF(C5181=1,D5181-'Data Transformation'!$W$25,FALSE))</f>
        <v>0</v>
      </c>
      <c r="E5180" t="str">
        <f t="array" ref="E5180">IF(ISLOGICAL(D5180),"",FREQUENCY(IF('Data Transformation'!$B$425:$B$8425='Bin Analysis'!$B5163,'Data Transformation'!$G$425:$G$8425),D5180))</f>
        <v/>
      </c>
      <c r="F5180" t="str">
        <f t="shared" si="645"/>
        <v/>
      </c>
      <c r="G5180">
        <f>Weighting!$H$20</f>
        <v>0</v>
      </c>
      <c r="H5180">
        <f t="array" ref="H5180">FREQUENCY(IF('Data Transformation'!$B$4:$B$8425=B5163,'Data Transformation'!$G$4:$G$8425),'Bin Analysis'!$B5180)</f>
        <v>20</v>
      </c>
      <c r="I5180">
        <f t="shared" si="646"/>
        <v>0</v>
      </c>
      <c r="J5180">
        <f t="shared" si="647"/>
        <v>0</v>
      </c>
      <c r="K5180">
        <f>J5180*Weighting!$W$20</f>
        <v>0</v>
      </c>
      <c r="M5180" s="14"/>
    </row>
    <row r="5181" spans="1:13" x14ac:dyDescent="0.25">
      <c r="A5181" s="32" t="str">
        <f>IF(Weighting!$P$21&gt;0,B5181,"")</f>
        <v/>
      </c>
      <c r="B5181">
        <f>Weighting!$C$21</f>
        <v>2.2860000000000005</v>
      </c>
      <c r="C5181">
        <f>Weighting!$F$21</f>
        <v>0</v>
      </c>
      <c r="D5181" t="b">
        <f>IF(C5181=1,'Data Transformation'!$G$3+0.5*'Data Transformation'!$W$25,IF(C5182=1,D5182-'Data Transformation'!$W$25,FALSE))</f>
        <v>0</v>
      </c>
      <c r="E5181" t="str">
        <f t="array" ref="E5181">IF(ISLOGICAL(D5181),"",FREQUENCY(IF('Data Transformation'!$B$425:$B$8425='Bin Analysis'!$B5163,'Data Transformation'!$G$425:$G$8425),D5181))</f>
        <v/>
      </c>
      <c r="F5181" t="str">
        <f t="shared" si="645"/>
        <v/>
      </c>
      <c r="G5181">
        <f>Weighting!$H$21</f>
        <v>0</v>
      </c>
      <c r="H5181">
        <f t="array" ref="H5181">FREQUENCY(IF('Data Transformation'!$B$4:$B$8425=B5163,'Data Transformation'!$G$4:$G$8425),'Bin Analysis'!$B5181)</f>
        <v>20</v>
      </c>
      <c r="I5181">
        <f t="shared" si="646"/>
        <v>0</v>
      </c>
      <c r="J5181">
        <f t="shared" si="647"/>
        <v>0</v>
      </c>
      <c r="K5181">
        <f>J5181*Weighting!$W$21</f>
        <v>0</v>
      </c>
      <c r="M5181" s="14"/>
    </row>
    <row r="5182" spans="1:13" x14ac:dyDescent="0.25">
      <c r="A5182" s="32" t="str">
        <f>IF(Weighting!$P$22&gt;0,B5182,"")</f>
        <v/>
      </c>
      <c r="B5182">
        <f>Weighting!$C$22</f>
        <v>2.4170000000000007</v>
      </c>
      <c r="C5182">
        <f>Weighting!$F$22</f>
        <v>0</v>
      </c>
      <c r="D5182" t="b">
        <f>IF(C5182=1,'Data Transformation'!$G$3+0.5*'Data Transformation'!$W$25,IF(C5183=1,D5183-'Data Transformation'!$W$25,FALSE))</f>
        <v>0</v>
      </c>
      <c r="E5182" t="str">
        <f t="array" ref="E5182">IF(ISLOGICAL(D5182),"",FREQUENCY(IF('Data Transformation'!$B$425:$B$8425='Bin Analysis'!$B5163,'Data Transformation'!$G$425:$G$8425),D5182))</f>
        <v/>
      </c>
      <c r="F5182" t="str">
        <f t="shared" si="645"/>
        <v/>
      </c>
      <c r="G5182">
        <f>Weighting!$H$22</f>
        <v>0</v>
      </c>
      <c r="H5182">
        <f t="array" ref="H5182">FREQUENCY(IF('Data Transformation'!$B$4:$B$8425=B5163,'Data Transformation'!$G$4:$G$8425),'Bin Analysis'!$B5182)</f>
        <v>20</v>
      </c>
      <c r="I5182">
        <f t="shared" si="646"/>
        <v>0</v>
      </c>
      <c r="J5182">
        <f t="shared" si="647"/>
        <v>0</v>
      </c>
      <c r="K5182">
        <f>J5182*Weighting!$W$22</f>
        <v>0</v>
      </c>
      <c r="M5182" s="14"/>
    </row>
    <row r="5183" spans="1:13" x14ac:dyDescent="0.25">
      <c r="A5183" s="32" t="str">
        <f>IF(Weighting!$P$23&gt;0,B5183,"")</f>
        <v/>
      </c>
      <c r="B5183">
        <f>Weighting!$C$23</f>
        <v>2.5480000000000009</v>
      </c>
      <c r="C5183">
        <f>Weighting!$F$23</f>
        <v>0</v>
      </c>
      <c r="D5183" t="b">
        <f>IF(C5183=1,'Data Transformation'!$G$3+0.5*'Data Transformation'!$W$25,IF(C5184=1,D5184-'Data Transformation'!$W$25,FALSE))</f>
        <v>0</v>
      </c>
      <c r="E5183" t="str">
        <f t="array" ref="E5183">IF(ISLOGICAL(D5183),"",FREQUENCY(IF('Data Transformation'!$B$425:$B$8425='Bin Analysis'!$B5163,'Data Transformation'!$G$425:$G$8425),D5183))</f>
        <v/>
      </c>
      <c r="F5183" t="str">
        <f t="shared" si="645"/>
        <v/>
      </c>
      <c r="G5183">
        <f>Weighting!$H$23</f>
        <v>0</v>
      </c>
      <c r="H5183">
        <f t="array" ref="H5183">FREQUENCY(IF('Data Transformation'!$B$4:$B$8425=B5163,'Data Transformation'!$G$4:$G$8425),'Bin Analysis'!$B5183)</f>
        <v>20</v>
      </c>
      <c r="I5183">
        <f t="shared" si="646"/>
        <v>0</v>
      </c>
      <c r="J5183">
        <f t="shared" si="647"/>
        <v>0</v>
      </c>
      <c r="K5183">
        <f>J5183*Weighting!$W$23</f>
        <v>0</v>
      </c>
      <c r="M5183" s="14"/>
    </row>
    <row r="5184" spans="1:13" x14ac:dyDescent="0.25">
      <c r="A5184" s="32" t="str">
        <f>IF(Weighting!$P$24&gt;0,B5184,"")</f>
        <v/>
      </c>
      <c r="B5184">
        <f>Weighting!$C$24</f>
        <v>2.6790000000000012</v>
      </c>
      <c r="C5184">
        <f>Weighting!$F$24</f>
        <v>0</v>
      </c>
      <c r="D5184" t="b">
        <f>IF(C5184=1,'Data Transformation'!$G$3+0.5*'Data Transformation'!$W$25,IF(C5185=1,D5185-'Data Transformation'!$W$25,FALSE))</f>
        <v>0</v>
      </c>
      <c r="E5184" t="str">
        <f t="array" ref="E5184">IF(ISLOGICAL(D5184),"",FREQUENCY(IF('Data Transformation'!$B$425:$B$8425='Bin Analysis'!$B5163,'Data Transformation'!$G$425:$G$8425),D5184))</f>
        <v/>
      </c>
      <c r="F5184" t="str">
        <f t="shared" si="645"/>
        <v/>
      </c>
      <c r="G5184">
        <f>Weighting!$H$24</f>
        <v>0</v>
      </c>
      <c r="H5184">
        <f t="array" ref="H5184">FREQUENCY(IF('Data Transformation'!$B$4:$B$8425=B5163,'Data Transformation'!$G$4:$G$8425),'Bin Analysis'!$B5184)</f>
        <v>20</v>
      </c>
      <c r="I5184">
        <f t="shared" si="646"/>
        <v>0</v>
      </c>
      <c r="J5184">
        <f t="shared" si="647"/>
        <v>0</v>
      </c>
      <c r="K5184">
        <f>J5184*Weighting!$W$24</f>
        <v>0</v>
      </c>
      <c r="M5184" s="14"/>
    </row>
    <row r="5185" spans="1:25" x14ac:dyDescent="0.25">
      <c r="A5185" s="32" t="str">
        <f>IF(Weighting!$P$25&gt;0,B5185,"")</f>
        <v/>
      </c>
      <c r="B5185">
        <f>Weighting!$C$25</f>
        <v>2.8100000000000014</v>
      </c>
      <c r="C5185">
        <f>Weighting!$F$25</f>
        <v>0</v>
      </c>
      <c r="D5185" t="b">
        <f>IF(C5185=1,'Data Transformation'!$G$3+0.5*'Data Transformation'!$W$25,IF(C5186=1,D5186-'Data Transformation'!$W$25,FALSE))</f>
        <v>0</v>
      </c>
      <c r="E5185" t="str">
        <f t="array" ref="E5185">IF(ISLOGICAL(D5185),"",FREQUENCY(IF('Data Transformation'!$B$425:$B$8425='Bin Analysis'!$B5163,'Data Transformation'!$G$425:$G$8425),D5185))</f>
        <v/>
      </c>
      <c r="F5185" t="str">
        <f t="shared" si="645"/>
        <v/>
      </c>
      <c r="G5185">
        <f>Weighting!$H$25</f>
        <v>0</v>
      </c>
      <c r="H5185">
        <f t="array" ref="H5185">FREQUENCY(IF('Data Transformation'!$B$4:$B$8425=B5163,'Data Transformation'!$G$4:$G$8425),'Bin Analysis'!$B5185)</f>
        <v>20</v>
      </c>
      <c r="I5185">
        <f t="shared" si="646"/>
        <v>0</v>
      </c>
      <c r="J5185">
        <f t="shared" si="647"/>
        <v>0</v>
      </c>
      <c r="K5185">
        <f>J5185*Weighting!$W$25</f>
        <v>0</v>
      </c>
      <c r="M5185" s="14"/>
    </row>
    <row r="5186" spans="1:25" x14ac:dyDescent="0.25">
      <c r="O5186"/>
      <c r="P5186"/>
      <c r="Q5186"/>
      <c r="R5186"/>
    </row>
    <row r="5187" spans="1:25" ht="23.25" x14ac:dyDescent="0.35">
      <c r="A5187" s="21" t="s">
        <v>0</v>
      </c>
      <c r="B5187" s="21">
        <f>IFERROR(VLOOKUP(C5187,'Data Transformation'!$L$6:$M$426,2,FALSE),"")</f>
        <v>216</v>
      </c>
      <c r="C5187" s="21">
        <f>C5163+1</f>
        <v>216</v>
      </c>
      <c r="D5187" s="21"/>
      <c r="E5187" s="21"/>
      <c r="F5187" s="21"/>
      <c r="G5187" s="21"/>
      <c r="H5187" s="22"/>
      <c r="I5187" s="22"/>
      <c r="J5187" s="22"/>
      <c r="K5187" s="21"/>
      <c r="L5187" s="21">
        <f>B5187</f>
        <v>216</v>
      </c>
      <c r="M5187" s="23">
        <f>INDEX('Data Transformation'!$O$4:$O$424,MATCH($B5187,'Data Transformation'!$M$4:$M$424,0),MATCH($M$2,'Data Transformation'!$O$3,0))</f>
        <v>20</v>
      </c>
      <c r="N5187" s="27">
        <f>IF('Input and Summary Results'!$J$16="minimum",'Bin Analysis'!X5188/(M5187-1),'Bin Analysis'!Y5187/('Bin Analysis'!M5187-1))</f>
        <v>5.2631578947368418E-2</v>
      </c>
      <c r="O5187" s="27">
        <f>IF(M5187=FALSE,NA(),(VLOOKUP(1,C5190:K5209,4,FALSE))/(M5187-1))</f>
        <v>0.21052631578947367</v>
      </c>
      <c r="P5187" s="27">
        <f>IF(M5187=FALSE,NA(),SUM(J5190:J5209)/Weighting!$S$5)</f>
        <v>0.6</v>
      </c>
      <c r="Q5187" s="27">
        <f>IF(M5187=FALSE,NA(),SUM(K5190:K5209)/Weighting!$S$6)</f>
        <v>0.47826086956521741</v>
      </c>
      <c r="R5187" s="27">
        <f>IF(M5187=FALSE,NA(),(VLOOKUP(1,G5190:K5209,3,FALSE))/(M5187-1))</f>
        <v>0.57894736842105265</v>
      </c>
      <c r="S5187" s="22" t="str">
        <f>IF(M5187=FALSE,NA(),IF(SUM(J5190:J5209)=2,"yes","no"))</f>
        <v>no</v>
      </c>
      <c r="X5187" s="2" cm="2">
        <f t="array" ref="X5187:X5188">FREQUENCY(IF('Data Transformation'!$B$425:$B$6424='Bin Analysis'!L5187,'Data Transformation'!$G$425:$G$6424),'Data Transformation'!$U$11)</f>
        <v>18</v>
      </c>
      <c r="Y5187" s="2" cm="2">
        <f t="array" ref="Y5187:Y5188">FREQUENCY(IF('Data Transformation'!$B$425:$B$6424='Bin Analysis'!L5187,'Data Transformation'!$G$425:$G$6424),'Data Transformation'!$U$12)</f>
        <v>14</v>
      </c>
    </row>
    <row r="5188" spans="1:25" x14ac:dyDescent="0.25">
      <c r="A5188" s="14" t="s">
        <v>67</v>
      </c>
      <c r="B5188" t="s">
        <v>47</v>
      </c>
      <c r="C5188" t="s">
        <v>5</v>
      </c>
      <c r="D5188" t="s">
        <v>100</v>
      </c>
      <c r="E5188" t="s">
        <v>101</v>
      </c>
      <c r="F5188" t="s">
        <v>102</v>
      </c>
      <c r="G5188" t="s">
        <v>70</v>
      </c>
      <c r="H5188" t="s">
        <v>31</v>
      </c>
      <c r="I5188" t="s">
        <v>32</v>
      </c>
      <c r="J5188" t="s">
        <v>46</v>
      </c>
      <c r="K5188" s="14" t="s">
        <v>45</v>
      </c>
      <c r="M5188" s="14"/>
      <c r="X5188" s="2">
        <v>1</v>
      </c>
      <c r="Y5188" s="2">
        <v>5</v>
      </c>
    </row>
    <row r="5189" spans="1:25" x14ac:dyDescent="0.25">
      <c r="A5189" s="32"/>
      <c r="D5189" t="b">
        <f>IF(C5189=1,'Data Transformation'!$G$3+0.5*'Data Transformation'!$W$25,IF(C5190=1,D5190-'Data Transformation'!$W$25,FALSE))</f>
        <v>0</v>
      </c>
      <c r="E5189" t="str">
        <f t="array" ref="E5189">IF(ISLOGICAL(D5189),"",FREQUENCY(IF('Data Transformation'!$B$425:$B$8425='Bin Analysis'!$B5187,'Data Transformation'!$G$425:$G$8425),D5189))</f>
        <v/>
      </c>
      <c r="F5189" t="str">
        <f>IF(ISLOGICAL(D5189),"",E5189-E5188)</f>
        <v/>
      </c>
      <c r="M5189" s="14"/>
    </row>
    <row r="5190" spans="1:25" x14ac:dyDescent="0.25">
      <c r="A5190" s="32">
        <f>IF(Weighting!$P$6&gt;0,B5190,"")</f>
        <v>0.32100000000000001</v>
      </c>
      <c r="B5190">
        <f>Weighting!$C$6</f>
        <v>0.32100000000000001</v>
      </c>
      <c r="C5190">
        <f>Weighting!$F$6</f>
        <v>0</v>
      </c>
      <c r="D5190" t="b">
        <f>IF(C5190=1,'Data Transformation'!$G$3+0.5*'Data Transformation'!$W$25,IF(C5191=1,D5191-'Data Transformation'!$W$25,FALSE))</f>
        <v>0</v>
      </c>
      <c r="E5190" t="str">
        <f t="array" ref="E5190">IF(ISLOGICAL(D5190),"",FREQUENCY(IF('Data Transformation'!$B$425:$B$8425='Bin Analysis'!$B5187,'Data Transformation'!$G$425:$G$8425),D5190))</f>
        <v/>
      </c>
      <c r="F5190" t="str">
        <f>IF(ISLOGICAL(D5190),"",E5190-E5189)</f>
        <v/>
      </c>
      <c r="G5190">
        <f>Weighting!$H$6</f>
        <v>1</v>
      </c>
      <c r="H5190">
        <f t="array" ref="H5190">FREQUENCY(IF('Data Transformation'!$B$4:$B$8425=B5187,'Data Transformation'!$G$4:$G$8425),'Bin Analysis'!$B5190)</f>
        <v>11</v>
      </c>
      <c r="I5190">
        <f>H5190-H5189</f>
        <v>11</v>
      </c>
      <c r="J5190">
        <f>IF(I5190=0,0,1)</f>
        <v>1</v>
      </c>
      <c r="K5190">
        <f>J5190*Weighting!$W$6</f>
        <v>1</v>
      </c>
      <c r="M5190" s="14"/>
    </row>
    <row r="5191" spans="1:25" x14ac:dyDescent="0.25">
      <c r="A5191" s="32">
        <f>IF(Weighting!$P$7&gt;0,B5191,"")</f>
        <v>0.45200000000000001</v>
      </c>
      <c r="B5191">
        <f>Weighting!$C$7</f>
        <v>0.45200000000000001</v>
      </c>
      <c r="C5191">
        <f>Weighting!$F$7</f>
        <v>0</v>
      </c>
      <c r="D5191" t="b">
        <f>IF(C5191=1,'Data Transformation'!$G$3+0.5*'Data Transformation'!$W$25,IF(C5192=1,D5192-'Data Transformation'!$W$25,FALSE))</f>
        <v>0</v>
      </c>
      <c r="E5191" t="str">
        <f t="array" ref="E5191">IF(ISLOGICAL(D5191),"",FREQUENCY(IF('Data Transformation'!$B$425:$B$8425='Bin Analysis'!$B5187,'Data Transformation'!$G$425:$G$8425),D5191))</f>
        <v/>
      </c>
      <c r="F5191" t="str">
        <f t="shared" ref="F5191:F5209" si="648">IF(ISLOGICAL(D5191),"",E5191-E5190)</f>
        <v/>
      </c>
      <c r="G5191">
        <f>Weighting!$H$7</f>
        <v>0</v>
      </c>
      <c r="H5191">
        <f t="array" ref="H5191">FREQUENCY(IF('Data Transformation'!$B$4:$B$8425=B5187,'Data Transformation'!$G$4:$G$8425),'Bin Analysis'!$B5191)</f>
        <v>13</v>
      </c>
      <c r="I5191">
        <f t="shared" ref="I5191:I5209" si="649">H5191-H5190</f>
        <v>2</v>
      </c>
      <c r="J5191">
        <f>IF(I5191=0,0,1)</f>
        <v>1</v>
      </c>
      <c r="K5191">
        <f>J5191*Weighting!$W$7</f>
        <v>2</v>
      </c>
      <c r="M5191" s="14"/>
    </row>
    <row r="5192" spans="1:25" x14ac:dyDescent="0.25">
      <c r="A5192" s="32">
        <f>IF(Weighting!$P$8&gt;0,B5192,"")</f>
        <v>0.58299999999999996</v>
      </c>
      <c r="B5192">
        <f>Weighting!$C$8</f>
        <v>0.58299999999999996</v>
      </c>
      <c r="C5192">
        <f>Weighting!$F$8</f>
        <v>0</v>
      </c>
      <c r="D5192" t="b">
        <f>IF(C5192=1,'Data Transformation'!$G$3+0.5*'Data Transformation'!$W$25,IF(C5193=1,D5193-'Data Transformation'!$W$25,FALSE))</f>
        <v>0</v>
      </c>
      <c r="E5192" t="str">
        <f t="array" ref="E5192">IF(ISLOGICAL(D5192),"",FREQUENCY(IF('Data Transformation'!$B$425:$B$8425='Bin Analysis'!$B5187,'Data Transformation'!$G$425:$G$8425),D5192))</f>
        <v/>
      </c>
      <c r="F5192" t="str">
        <f t="shared" si="648"/>
        <v/>
      </c>
      <c r="G5192">
        <f>Weighting!$H$8</f>
        <v>0</v>
      </c>
      <c r="H5192">
        <f t="array" ref="H5192">FREQUENCY(IF('Data Transformation'!$B$4:$B$8425=B5187,'Data Transformation'!$G$4:$G$8425),'Bin Analysis'!$B5192)</f>
        <v>14</v>
      </c>
      <c r="I5192">
        <f t="shared" si="649"/>
        <v>1</v>
      </c>
      <c r="J5192">
        <f t="shared" ref="J5192:J5209" si="650">IF(I5192=0,0,1)</f>
        <v>1</v>
      </c>
      <c r="K5192">
        <f>J5192*Weighting!$W$8</f>
        <v>3</v>
      </c>
      <c r="M5192" s="14"/>
    </row>
    <row r="5193" spans="1:25" x14ac:dyDescent="0.25">
      <c r="A5193" s="32">
        <f>IF(Weighting!$P$9&gt;0,B5193,"")</f>
        <v>0.71399999999999997</v>
      </c>
      <c r="B5193" s="50">
        <f>Weighting!$C$9</f>
        <v>0.71399999999999997</v>
      </c>
      <c r="C5193">
        <f>Weighting!$F$9</f>
        <v>0</v>
      </c>
      <c r="D5193" t="b">
        <f>IF(C5193=1,'Data Transformation'!$G$3+0.5*'Data Transformation'!$W$25,IF(C5194=1,D5194-'Data Transformation'!$W$25,FALSE))</f>
        <v>0</v>
      </c>
      <c r="E5193" t="str">
        <f t="array" ref="E5193">IF(ISLOGICAL(D5193),"",FREQUENCY(IF('Data Transformation'!$B$425:$B$8425='Bin Analysis'!$B5187,'Data Transformation'!$G$425:$G$8425),D5193))</f>
        <v/>
      </c>
      <c r="F5193" t="str">
        <f t="shared" si="648"/>
        <v/>
      </c>
      <c r="G5193">
        <f>Weighting!$H$9</f>
        <v>0</v>
      </c>
      <c r="H5193">
        <f t="array" ref="H5193">FREQUENCY(IF('Data Transformation'!$B$4:$B$8425=B5187,'Data Transformation'!$G$4:$G$8425),'Bin Analysis'!$B5193)</f>
        <v>14</v>
      </c>
      <c r="I5193">
        <f t="shared" si="649"/>
        <v>0</v>
      </c>
      <c r="J5193">
        <f t="shared" si="650"/>
        <v>0</v>
      </c>
      <c r="K5193">
        <f>J5193*Weighting!$W$9</f>
        <v>0</v>
      </c>
      <c r="M5193" s="14"/>
    </row>
    <row r="5194" spans="1:25" x14ac:dyDescent="0.25">
      <c r="A5194" s="32">
        <f>IF(Weighting!$P$10&gt;0,B5194,"")</f>
        <v>0.84499999999999997</v>
      </c>
      <c r="B5194">
        <f>Weighting!$C$10</f>
        <v>0.84499999999999997</v>
      </c>
      <c r="C5194">
        <f>Weighting!$F$10</f>
        <v>0</v>
      </c>
      <c r="D5194" t="b">
        <f>IF(C5194=1,'Data Transformation'!$G$3+0.5*'Data Transformation'!$W$25,IF(C5195=1,D5195-'Data Transformation'!$W$25,FALSE))</f>
        <v>0</v>
      </c>
      <c r="E5194" t="str">
        <f t="array" ref="E5194">IF(ISLOGICAL(D5194),"",FREQUENCY(IF('Data Transformation'!$B$425:$B$8425='Bin Analysis'!$B5187,'Data Transformation'!$G$425:$G$8425),D5194))</f>
        <v/>
      </c>
      <c r="F5194" t="str">
        <f t="shared" si="648"/>
        <v/>
      </c>
      <c r="G5194">
        <f>Weighting!$H$10</f>
        <v>0</v>
      </c>
      <c r="H5194">
        <f t="array" ref="H5194">FREQUENCY(IF('Data Transformation'!$B$4:$B$8425=B5187,'Data Transformation'!$G$4:$G$8425),'Bin Analysis'!$B5194)</f>
        <v>14</v>
      </c>
      <c r="I5194">
        <f t="shared" si="649"/>
        <v>0</v>
      </c>
      <c r="J5194">
        <f t="shared" si="650"/>
        <v>0</v>
      </c>
      <c r="K5194">
        <f>J5194*Weighting!$W$10</f>
        <v>0</v>
      </c>
      <c r="M5194" s="14"/>
    </row>
    <row r="5195" spans="1:25" x14ac:dyDescent="0.25">
      <c r="A5195" s="32">
        <f>IF(Weighting!$P$11&gt;0,B5195,"")</f>
        <v>0.97599999999999998</v>
      </c>
      <c r="B5195">
        <f>Weighting!$C$11</f>
        <v>0.97599999999999998</v>
      </c>
      <c r="C5195">
        <f>Weighting!$F$11</f>
        <v>0</v>
      </c>
      <c r="D5195">
        <f>IF(C5195=1,'Data Transformation'!$G$3+0.5*'Data Transformation'!$W$25,IF(C5196=1,D5196-'Data Transformation'!$W$25,FALSE))</f>
        <v>0.86899999999999999</v>
      </c>
      <c r="E5195">
        <f t="array" ref="E5195">IF(ISLOGICAL(D5195),"",FREQUENCY(IF('Data Transformation'!$B$425:$B$8425='Bin Analysis'!$B5187,'Data Transformation'!$G$425:$G$8425),D5195))</f>
        <v>14</v>
      </c>
      <c r="F5195" t="e">
        <f t="shared" si="648"/>
        <v>#VALUE!</v>
      </c>
      <c r="G5195">
        <f>Weighting!$H$11</f>
        <v>0</v>
      </c>
      <c r="H5195">
        <f t="array" ref="H5195">FREQUENCY(IF('Data Transformation'!$B$4:$B$8425=B5187,'Data Transformation'!$G$4:$G$8425),'Bin Analysis'!$B5195)</f>
        <v>15</v>
      </c>
      <c r="I5195">
        <f t="shared" si="649"/>
        <v>1</v>
      </c>
      <c r="J5195">
        <f t="shared" si="650"/>
        <v>1</v>
      </c>
      <c r="K5195">
        <f>J5195*Weighting!$W$11</f>
        <v>2</v>
      </c>
      <c r="M5195" s="14"/>
    </row>
    <row r="5196" spans="1:25" x14ac:dyDescent="0.25">
      <c r="A5196" s="32">
        <f>IF(Weighting!$P$12&gt;0,B5196,"")</f>
        <v>1.107</v>
      </c>
      <c r="B5196">
        <f>Weighting!$C$12</f>
        <v>1.107</v>
      </c>
      <c r="C5196">
        <f>Weighting!$F$12</f>
        <v>1</v>
      </c>
      <c r="D5196">
        <f>IF(C5196=1,'Data Transformation'!$G$3+0.5*'Data Transformation'!$W$25,IF(C5197=1,D5197-'Data Transformation'!$W$25,FALSE))</f>
        <v>1.131</v>
      </c>
      <c r="E5196">
        <f t="array" ref="E5196">IF(ISLOGICAL(D5196),"",FREQUENCY(IF('Data Transformation'!$B$425:$B$8425='Bin Analysis'!$B5187,'Data Transformation'!$G$425:$G$8425),D5196))</f>
        <v>18</v>
      </c>
      <c r="F5196">
        <f t="shared" si="648"/>
        <v>4</v>
      </c>
      <c r="G5196">
        <f>Weighting!$H$12</f>
        <v>0</v>
      </c>
      <c r="H5196">
        <f t="array" ref="H5196">FREQUENCY(IF('Data Transformation'!$B$4:$B$8425=B5187,'Data Transformation'!$G$4:$G$8425),'Bin Analysis'!$B5196)</f>
        <v>18</v>
      </c>
      <c r="I5196">
        <f t="shared" si="649"/>
        <v>3</v>
      </c>
      <c r="J5196">
        <f t="shared" si="650"/>
        <v>1</v>
      </c>
      <c r="K5196">
        <f>J5196*Weighting!$W$12</f>
        <v>1</v>
      </c>
      <c r="M5196" s="14"/>
    </row>
    <row r="5197" spans="1:25" x14ac:dyDescent="0.25">
      <c r="A5197" s="32">
        <f>IF(Weighting!$P$13&gt;0,B5197,"")</f>
        <v>1.238</v>
      </c>
      <c r="B5197">
        <f>Weighting!$C$13</f>
        <v>1.238</v>
      </c>
      <c r="C5197">
        <f>Weighting!$F$13</f>
        <v>0</v>
      </c>
      <c r="D5197" t="b">
        <f>IF(C5197=1,'Data Transformation'!$G$3+0.5*'Data Transformation'!$W$25,IF(C5198=1,D5198-'Data Transformation'!$W$25,FALSE))</f>
        <v>0</v>
      </c>
      <c r="E5197" t="str">
        <f t="array" ref="E5197">IF(ISLOGICAL(D5197),"",FREQUENCY(IF('Data Transformation'!$B$425:$B$8425='Bin Analysis'!$B5187,'Data Transformation'!$G$425:$G$8425),D5197))</f>
        <v/>
      </c>
      <c r="F5197" t="str">
        <f t="shared" si="648"/>
        <v/>
      </c>
      <c r="G5197">
        <f>Weighting!$H$13</f>
        <v>0</v>
      </c>
      <c r="H5197">
        <f t="array" ref="H5197">FREQUENCY(IF('Data Transformation'!$B$4:$B$8425=B5187,'Data Transformation'!$G$4:$G$8425),'Bin Analysis'!$B5197)</f>
        <v>20</v>
      </c>
      <c r="I5197">
        <f t="shared" si="649"/>
        <v>2</v>
      </c>
      <c r="J5197">
        <f t="shared" si="650"/>
        <v>1</v>
      </c>
      <c r="K5197">
        <f>J5197*Weighting!$W$13</f>
        <v>2</v>
      </c>
      <c r="M5197" s="14"/>
    </row>
    <row r="5198" spans="1:25" x14ac:dyDescent="0.25">
      <c r="A5198" s="32">
        <f>IF(Weighting!$P$14&gt;0,B5198,"")</f>
        <v>1.369</v>
      </c>
      <c r="B5198">
        <f>Weighting!$C$14</f>
        <v>1.369</v>
      </c>
      <c r="C5198">
        <f>Weighting!$F$14</f>
        <v>0</v>
      </c>
      <c r="D5198" t="b">
        <f>IF(C5198=1,'Data Transformation'!$G$3+0.5*'Data Transformation'!$W$25,IF(C5199=1,D5199-'Data Transformation'!$W$25,FALSE))</f>
        <v>0</v>
      </c>
      <c r="E5198" t="str">
        <f t="array" ref="E5198">IF(ISLOGICAL(D5198),"",FREQUENCY(IF('Data Transformation'!$B$425:$B$8425='Bin Analysis'!$B5187,'Data Transformation'!$G$425:$G$8425),D5198))</f>
        <v/>
      </c>
      <c r="F5198" t="str">
        <f t="shared" si="648"/>
        <v/>
      </c>
      <c r="G5198">
        <f>Weighting!$H$14</f>
        <v>0</v>
      </c>
      <c r="H5198">
        <f t="array" ref="H5198">FREQUENCY(IF('Data Transformation'!$B$4:$B$8425=B5187,'Data Transformation'!$G$4:$G$8425),'Bin Analysis'!$B5198)</f>
        <v>20</v>
      </c>
      <c r="I5198">
        <f t="shared" si="649"/>
        <v>0</v>
      </c>
      <c r="J5198">
        <f t="shared" si="650"/>
        <v>0</v>
      </c>
      <c r="K5198">
        <f>J5198*Weighting!$W$14</f>
        <v>0</v>
      </c>
      <c r="M5198" s="14"/>
    </row>
    <row r="5199" spans="1:25" x14ac:dyDescent="0.25">
      <c r="A5199" s="32">
        <f>IF(Weighting!$P$15&gt;0,B5199,"")</f>
        <v>1.5000009999999999</v>
      </c>
      <c r="B5199">
        <f>Weighting!$C$15</f>
        <v>1.5000009999999999</v>
      </c>
      <c r="C5199">
        <f>Weighting!$F$15</f>
        <v>0</v>
      </c>
      <c r="D5199" t="b">
        <f>IF(C5199=1,'Data Transformation'!$G$3+0.5*'Data Transformation'!$W$25,IF(C5200=1,D5200-'Data Transformation'!$W$25,FALSE))</f>
        <v>0</v>
      </c>
      <c r="E5199" t="str">
        <f t="array" ref="E5199">IF(ISLOGICAL(D5199),"",FREQUENCY(IF('Data Transformation'!$B$425:$B$8425='Bin Analysis'!$B5187,'Data Transformation'!$G$425:$G$8425),D5199))</f>
        <v/>
      </c>
      <c r="F5199" t="str">
        <f t="shared" si="648"/>
        <v/>
      </c>
      <c r="G5199">
        <f>Weighting!$H$15</f>
        <v>0</v>
      </c>
      <c r="H5199">
        <f t="array" ref="H5199">FREQUENCY(IF('Data Transformation'!$B$4:$B$8425=B5187,'Data Transformation'!$G$4:$G$8425),'Bin Analysis'!$B5199)</f>
        <v>20</v>
      </c>
      <c r="I5199">
        <f t="shared" si="649"/>
        <v>0</v>
      </c>
      <c r="J5199">
        <f t="shared" si="650"/>
        <v>0</v>
      </c>
      <c r="K5199">
        <f>J5199*Weighting!$W$15</f>
        <v>0</v>
      </c>
      <c r="M5199" s="14"/>
    </row>
    <row r="5200" spans="1:25" x14ac:dyDescent="0.25">
      <c r="A5200" s="32" t="str">
        <f>IF(Weighting!$P$16&gt;0,B5200,"")</f>
        <v/>
      </c>
      <c r="B5200">
        <f>Weighting!$C$16</f>
        <v>1.631</v>
      </c>
      <c r="C5200">
        <f>Weighting!$F$16</f>
        <v>0</v>
      </c>
      <c r="D5200" t="b">
        <f>IF(C5200=1,'Data Transformation'!$G$3+0.5*'Data Transformation'!$W$25,IF(C5201=1,D5201-'Data Transformation'!$W$25,FALSE))</f>
        <v>0</v>
      </c>
      <c r="E5200" t="str">
        <f t="array" ref="E5200">IF(ISLOGICAL(D5200),"",FREQUENCY(IF('Data Transformation'!$B$425:$B$8425='Bin Analysis'!$B5187,'Data Transformation'!$G$425:$G$8425),D5200))</f>
        <v/>
      </c>
      <c r="F5200" t="str">
        <f t="shared" si="648"/>
        <v/>
      </c>
      <c r="G5200">
        <f>Weighting!$H$16</f>
        <v>0</v>
      </c>
      <c r="H5200">
        <f t="array" ref="H5200">FREQUENCY(IF('Data Transformation'!$B$4:$B$8425=B5187,'Data Transformation'!$G$4:$G$8425),'Bin Analysis'!$B5200)</f>
        <v>20</v>
      </c>
      <c r="I5200">
        <f t="shared" si="649"/>
        <v>0</v>
      </c>
      <c r="J5200">
        <f t="shared" si="650"/>
        <v>0</v>
      </c>
      <c r="K5200">
        <f>J5200*Weighting!$W$16</f>
        <v>0</v>
      </c>
      <c r="M5200" s="14"/>
    </row>
    <row r="5201" spans="1:25" x14ac:dyDescent="0.25">
      <c r="A5201" s="32" t="str">
        <f>IF(Weighting!$P$17&gt;0,B5201,"")</f>
        <v/>
      </c>
      <c r="B5201">
        <f>Weighting!$C$17</f>
        <v>1.762</v>
      </c>
      <c r="C5201">
        <f>Weighting!$F$17</f>
        <v>0</v>
      </c>
      <c r="D5201" t="b">
        <f>IF(C5201=1,'Data Transformation'!$G$3+0.5*'Data Transformation'!$W$25,IF(C5202=1,D5202-'Data Transformation'!$W$25,FALSE))</f>
        <v>0</v>
      </c>
      <c r="E5201" t="str">
        <f t="array" ref="E5201">IF(ISLOGICAL(D5201),"",FREQUENCY(IF('Data Transformation'!$B$425:$B$8425='Bin Analysis'!$B5187,'Data Transformation'!$G$425:$G$8425),D5201))</f>
        <v/>
      </c>
      <c r="F5201" t="str">
        <f t="shared" si="648"/>
        <v/>
      </c>
      <c r="G5201">
        <f>Weighting!$H$17</f>
        <v>0</v>
      </c>
      <c r="H5201">
        <f t="array" ref="H5201">FREQUENCY(IF('Data Transformation'!$B$4:$B$8425=B5187,'Data Transformation'!$G$4:$G$8425),'Bin Analysis'!$B5201)</f>
        <v>20</v>
      </c>
      <c r="I5201">
        <f t="shared" si="649"/>
        <v>0</v>
      </c>
      <c r="J5201">
        <f t="shared" si="650"/>
        <v>0</v>
      </c>
      <c r="K5201">
        <f>J5201*Weighting!$W$17</f>
        <v>0</v>
      </c>
      <c r="M5201" s="14"/>
    </row>
    <row r="5202" spans="1:25" x14ac:dyDescent="0.25">
      <c r="A5202" s="32" t="str">
        <f>IF(Weighting!$P$18&gt;0,B5202,"")</f>
        <v/>
      </c>
      <c r="B5202">
        <f>Weighting!$C$18</f>
        <v>1.893</v>
      </c>
      <c r="C5202">
        <f>Weighting!$F$18</f>
        <v>0</v>
      </c>
      <c r="D5202" t="b">
        <f>IF(C5202=1,'Data Transformation'!$G$3+0.5*'Data Transformation'!$W$25,IF(C5203=1,D5203-'Data Transformation'!$W$25,FALSE))</f>
        <v>0</v>
      </c>
      <c r="E5202" t="str">
        <f t="array" ref="E5202">IF(ISLOGICAL(D5202),"",FREQUENCY(IF('Data Transformation'!$B$425:$B$8425='Bin Analysis'!$B5187,'Data Transformation'!$G$425:$G$8425),D5202))</f>
        <v/>
      </c>
      <c r="F5202" t="str">
        <f t="shared" si="648"/>
        <v/>
      </c>
      <c r="G5202">
        <f>Weighting!$H$18</f>
        <v>0</v>
      </c>
      <c r="H5202">
        <f t="array" ref="H5202">FREQUENCY(IF('Data Transformation'!$B$4:$B$8425=B5187,'Data Transformation'!$G$4:$G$8425),'Bin Analysis'!$B5202)</f>
        <v>20</v>
      </c>
      <c r="I5202">
        <f t="shared" si="649"/>
        <v>0</v>
      </c>
      <c r="J5202">
        <f t="shared" si="650"/>
        <v>0</v>
      </c>
      <c r="K5202">
        <f>J5202*Weighting!$W$18</f>
        <v>0</v>
      </c>
      <c r="M5202" s="14"/>
    </row>
    <row r="5203" spans="1:25" x14ac:dyDescent="0.25">
      <c r="A5203" s="32" t="str">
        <f>IF(Weighting!$P$19&gt;0,B5203,"")</f>
        <v/>
      </c>
      <c r="B5203">
        <f>Weighting!$C$19</f>
        <v>2.024</v>
      </c>
      <c r="C5203">
        <f>Weighting!$F$19</f>
        <v>0</v>
      </c>
      <c r="D5203" t="b">
        <f>IF(C5203=1,'Data Transformation'!$G$3+0.5*'Data Transformation'!$W$25,IF(C5204=1,D5204-'Data Transformation'!$W$25,FALSE))</f>
        <v>0</v>
      </c>
      <c r="E5203" t="str">
        <f t="array" ref="E5203">IF(ISLOGICAL(D5203),"",FREQUENCY(IF('Data Transformation'!$B$425:$B$8425='Bin Analysis'!$B5187,'Data Transformation'!$G$425:$G$8425),D5203))</f>
        <v/>
      </c>
      <c r="F5203" t="str">
        <f t="shared" si="648"/>
        <v/>
      </c>
      <c r="G5203">
        <f>Weighting!$H$19</f>
        <v>0</v>
      </c>
      <c r="H5203">
        <f t="array" ref="H5203">FREQUENCY(IF('Data Transformation'!$B$4:$B$8425=B5187,'Data Transformation'!$G$4:$G$8425),'Bin Analysis'!$B5203)</f>
        <v>20</v>
      </c>
      <c r="I5203">
        <f t="shared" si="649"/>
        <v>0</v>
      </c>
      <c r="J5203">
        <f t="shared" si="650"/>
        <v>0</v>
      </c>
      <c r="K5203">
        <f>J5203*Weighting!$W$19</f>
        <v>0</v>
      </c>
      <c r="M5203" s="14"/>
    </row>
    <row r="5204" spans="1:25" x14ac:dyDescent="0.25">
      <c r="A5204" s="32" t="str">
        <f>IF(Weighting!$P$20&gt;0,B5204,"")</f>
        <v/>
      </c>
      <c r="B5204">
        <f>Weighting!$C$20</f>
        <v>2.1550000000000002</v>
      </c>
      <c r="C5204">
        <f>Weighting!$F$20</f>
        <v>0</v>
      </c>
      <c r="D5204" t="b">
        <f>IF(C5204=1,'Data Transformation'!$G$3+0.5*'Data Transformation'!$W$25,IF(C5205=1,D5205-'Data Transformation'!$W$25,FALSE))</f>
        <v>0</v>
      </c>
      <c r="E5204" t="str">
        <f t="array" ref="E5204">IF(ISLOGICAL(D5204),"",FREQUENCY(IF('Data Transformation'!$B$425:$B$8425='Bin Analysis'!$B5187,'Data Transformation'!$G$425:$G$8425),D5204))</f>
        <v/>
      </c>
      <c r="F5204" t="str">
        <f t="shared" si="648"/>
        <v/>
      </c>
      <c r="G5204">
        <f>Weighting!$H$20</f>
        <v>0</v>
      </c>
      <c r="H5204">
        <f t="array" ref="H5204">FREQUENCY(IF('Data Transformation'!$B$4:$B$8425=B5187,'Data Transformation'!$G$4:$G$8425),'Bin Analysis'!$B5204)</f>
        <v>20</v>
      </c>
      <c r="I5204">
        <f t="shared" si="649"/>
        <v>0</v>
      </c>
      <c r="J5204">
        <f t="shared" si="650"/>
        <v>0</v>
      </c>
      <c r="K5204">
        <f>J5204*Weighting!$W$20</f>
        <v>0</v>
      </c>
      <c r="M5204" s="14"/>
    </row>
    <row r="5205" spans="1:25" x14ac:dyDescent="0.25">
      <c r="A5205" s="32" t="str">
        <f>IF(Weighting!$P$21&gt;0,B5205,"")</f>
        <v/>
      </c>
      <c r="B5205">
        <f>Weighting!$C$21</f>
        <v>2.2860000000000005</v>
      </c>
      <c r="C5205">
        <f>Weighting!$F$21</f>
        <v>0</v>
      </c>
      <c r="D5205" t="b">
        <f>IF(C5205=1,'Data Transformation'!$G$3+0.5*'Data Transformation'!$W$25,IF(C5206=1,D5206-'Data Transformation'!$W$25,FALSE))</f>
        <v>0</v>
      </c>
      <c r="E5205" t="str">
        <f t="array" ref="E5205">IF(ISLOGICAL(D5205),"",FREQUENCY(IF('Data Transformation'!$B$425:$B$8425='Bin Analysis'!$B5187,'Data Transformation'!$G$425:$G$8425),D5205))</f>
        <v/>
      </c>
      <c r="F5205" t="str">
        <f t="shared" si="648"/>
        <v/>
      </c>
      <c r="G5205">
        <f>Weighting!$H$21</f>
        <v>0</v>
      </c>
      <c r="H5205">
        <f t="array" ref="H5205">FREQUENCY(IF('Data Transformation'!$B$4:$B$8425=B5187,'Data Transformation'!$G$4:$G$8425),'Bin Analysis'!$B5205)</f>
        <v>20</v>
      </c>
      <c r="I5205">
        <f t="shared" si="649"/>
        <v>0</v>
      </c>
      <c r="J5205">
        <f t="shared" si="650"/>
        <v>0</v>
      </c>
      <c r="K5205">
        <f>J5205*Weighting!$W$21</f>
        <v>0</v>
      </c>
      <c r="M5205" s="14"/>
    </row>
    <row r="5206" spans="1:25" x14ac:dyDescent="0.25">
      <c r="A5206" s="32" t="str">
        <f>IF(Weighting!$P$22&gt;0,B5206,"")</f>
        <v/>
      </c>
      <c r="B5206">
        <f>Weighting!$C$22</f>
        <v>2.4170000000000007</v>
      </c>
      <c r="C5206">
        <f>Weighting!$F$22</f>
        <v>0</v>
      </c>
      <c r="D5206" t="b">
        <f>IF(C5206=1,'Data Transformation'!$G$3+0.5*'Data Transformation'!$W$25,IF(C5207=1,D5207-'Data Transformation'!$W$25,FALSE))</f>
        <v>0</v>
      </c>
      <c r="E5206" t="str">
        <f t="array" ref="E5206">IF(ISLOGICAL(D5206),"",FREQUENCY(IF('Data Transformation'!$B$425:$B$8425='Bin Analysis'!$B5187,'Data Transformation'!$G$425:$G$8425),D5206))</f>
        <v/>
      </c>
      <c r="F5206" t="str">
        <f t="shared" si="648"/>
        <v/>
      </c>
      <c r="G5206">
        <f>Weighting!$H$22</f>
        <v>0</v>
      </c>
      <c r="H5206">
        <f t="array" ref="H5206">FREQUENCY(IF('Data Transformation'!$B$4:$B$8425=B5187,'Data Transformation'!$G$4:$G$8425),'Bin Analysis'!$B5206)</f>
        <v>20</v>
      </c>
      <c r="I5206">
        <f t="shared" si="649"/>
        <v>0</v>
      </c>
      <c r="J5206">
        <f t="shared" si="650"/>
        <v>0</v>
      </c>
      <c r="K5206">
        <f>J5206*Weighting!$W$22</f>
        <v>0</v>
      </c>
      <c r="M5206" s="14"/>
    </row>
    <row r="5207" spans="1:25" x14ac:dyDescent="0.25">
      <c r="A5207" s="32" t="str">
        <f>IF(Weighting!$P$23&gt;0,B5207,"")</f>
        <v/>
      </c>
      <c r="B5207">
        <f>Weighting!$C$23</f>
        <v>2.5480000000000009</v>
      </c>
      <c r="C5207">
        <f>Weighting!$F$23</f>
        <v>0</v>
      </c>
      <c r="D5207" t="b">
        <f>IF(C5207=1,'Data Transformation'!$G$3+0.5*'Data Transformation'!$W$25,IF(C5208=1,D5208-'Data Transformation'!$W$25,FALSE))</f>
        <v>0</v>
      </c>
      <c r="E5207" t="str">
        <f t="array" ref="E5207">IF(ISLOGICAL(D5207),"",FREQUENCY(IF('Data Transformation'!$B$425:$B$8425='Bin Analysis'!$B5187,'Data Transformation'!$G$425:$G$8425),D5207))</f>
        <v/>
      </c>
      <c r="F5207" t="str">
        <f t="shared" si="648"/>
        <v/>
      </c>
      <c r="G5207">
        <f>Weighting!$H$23</f>
        <v>0</v>
      </c>
      <c r="H5207">
        <f t="array" ref="H5207">FREQUENCY(IF('Data Transformation'!$B$4:$B$8425=B5187,'Data Transformation'!$G$4:$G$8425),'Bin Analysis'!$B5207)</f>
        <v>20</v>
      </c>
      <c r="I5207">
        <f t="shared" si="649"/>
        <v>0</v>
      </c>
      <c r="J5207">
        <f t="shared" si="650"/>
        <v>0</v>
      </c>
      <c r="K5207">
        <f>J5207*Weighting!$W$23</f>
        <v>0</v>
      </c>
      <c r="M5207" s="14"/>
    </row>
    <row r="5208" spans="1:25" x14ac:dyDescent="0.25">
      <c r="A5208" s="32" t="str">
        <f>IF(Weighting!$P$24&gt;0,B5208,"")</f>
        <v/>
      </c>
      <c r="B5208">
        <f>Weighting!$C$24</f>
        <v>2.6790000000000012</v>
      </c>
      <c r="C5208">
        <f>Weighting!$F$24</f>
        <v>0</v>
      </c>
      <c r="D5208" t="b">
        <f>IF(C5208=1,'Data Transformation'!$G$3+0.5*'Data Transformation'!$W$25,IF(C5209=1,D5209-'Data Transformation'!$W$25,FALSE))</f>
        <v>0</v>
      </c>
      <c r="E5208" t="str">
        <f t="array" ref="E5208">IF(ISLOGICAL(D5208),"",FREQUENCY(IF('Data Transformation'!$B$425:$B$8425='Bin Analysis'!$B5187,'Data Transformation'!$G$425:$G$8425),D5208))</f>
        <v/>
      </c>
      <c r="F5208" t="str">
        <f t="shared" si="648"/>
        <v/>
      </c>
      <c r="G5208">
        <f>Weighting!$H$24</f>
        <v>0</v>
      </c>
      <c r="H5208">
        <f t="array" ref="H5208">FREQUENCY(IF('Data Transformation'!$B$4:$B$8425=B5187,'Data Transformation'!$G$4:$G$8425),'Bin Analysis'!$B5208)</f>
        <v>20</v>
      </c>
      <c r="I5208">
        <f t="shared" si="649"/>
        <v>0</v>
      </c>
      <c r="J5208">
        <f t="shared" si="650"/>
        <v>0</v>
      </c>
      <c r="K5208">
        <f>J5208*Weighting!$W$24</f>
        <v>0</v>
      </c>
      <c r="M5208" s="14"/>
    </row>
    <row r="5209" spans="1:25" x14ac:dyDescent="0.25">
      <c r="A5209" s="32" t="str">
        <f>IF(Weighting!$P$25&gt;0,B5209,"")</f>
        <v/>
      </c>
      <c r="B5209">
        <f>Weighting!$C$25</f>
        <v>2.8100000000000014</v>
      </c>
      <c r="C5209">
        <f>Weighting!$F$25</f>
        <v>0</v>
      </c>
      <c r="D5209" t="b">
        <f>IF(C5209=1,'Data Transformation'!$G$3+0.5*'Data Transformation'!$W$25,IF(C5210=1,D5210-'Data Transformation'!$W$25,FALSE))</f>
        <v>0</v>
      </c>
      <c r="E5209" t="str">
        <f t="array" ref="E5209">IF(ISLOGICAL(D5209),"",FREQUENCY(IF('Data Transformation'!$B$425:$B$8425='Bin Analysis'!$B5187,'Data Transformation'!$G$425:$G$8425),D5209))</f>
        <v/>
      </c>
      <c r="F5209" t="str">
        <f t="shared" si="648"/>
        <v/>
      </c>
      <c r="G5209">
        <f>Weighting!$H$25</f>
        <v>0</v>
      </c>
      <c r="H5209">
        <f t="array" ref="H5209">FREQUENCY(IF('Data Transformation'!$B$4:$B$8425=B5187,'Data Transformation'!$G$4:$G$8425),'Bin Analysis'!$B5209)</f>
        <v>20</v>
      </c>
      <c r="I5209">
        <f t="shared" si="649"/>
        <v>0</v>
      </c>
      <c r="J5209">
        <f t="shared" si="650"/>
        <v>0</v>
      </c>
      <c r="K5209">
        <f>J5209*Weighting!$W$25</f>
        <v>0</v>
      </c>
      <c r="M5209" s="14"/>
    </row>
    <row r="5210" spans="1:25" x14ac:dyDescent="0.25">
      <c r="O5210"/>
      <c r="P5210"/>
      <c r="Q5210"/>
      <c r="R5210"/>
    </row>
    <row r="5211" spans="1:25" ht="23.25" x14ac:dyDescent="0.35">
      <c r="A5211" s="21" t="s">
        <v>0</v>
      </c>
      <c r="B5211" s="21">
        <f>IFERROR(VLOOKUP(C5211,'Data Transformation'!$L$6:$M$426,2,FALSE),"")</f>
        <v>217</v>
      </c>
      <c r="C5211" s="21">
        <f>C5187+1</f>
        <v>217</v>
      </c>
      <c r="D5211" s="21"/>
      <c r="E5211" s="21"/>
      <c r="F5211" s="21"/>
      <c r="G5211" s="21"/>
      <c r="H5211" s="22"/>
      <c r="I5211" s="22"/>
      <c r="J5211" s="22"/>
      <c r="K5211" s="21"/>
      <c r="L5211" s="21">
        <f>B5211</f>
        <v>217</v>
      </c>
      <c r="M5211" s="23">
        <f>INDEX('Data Transformation'!$O$4:$O$424,MATCH($B5211,'Data Transformation'!$M$4:$M$424,0),MATCH($M$2,'Data Transformation'!$O$3,0))</f>
        <v>20</v>
      </c>
      <c r="N5211" s="27">
        <f>IF('Input and Summary Results'!$J$16="minimum",'Bin Analysis'!X5212/(M5211-1),'Bin Analysis'!Y5211/('Bin Analysis'!M5211-1))</f>
        <v>0</v>
      </c>
      <c r="O5211" s="27">
        <f>IF(M5211=FALSE,NA(),(VLOOKUP(1,C5214:K5233,4,FALSE))/(M5211-1))</f>
        <v>0</v>
      </c>
      <c r="P5211" s="27">
        <f>IF(M5211=FALSE,NA(),SUM(J5214:J5233)/Weighting!$S$5)</f>
        <v>0.4</v>
      </c>
      <c r="Q5211" s="27">
        <f>IF(M5211=FALSE,NA(),SUM(K5214:K5233)/Weighting!$S$6)</f>
        <v>0.30434782608695654</v>
      </c>
      <c r="R5211" s="27">
        <f>IF(M5211=FALSE,NA(),(VLOOKUP(1,G5214:K5233,3,FALSE))/(M5211-1))</f>
        <v>0.68421052631578949</v>
      </c>
      <c r="S5211" s="22" t="str">
        <f>IF(M5211=FALSE,NA(),IF(SUM(J5214:J5233)=2,"yes","no"))</f>
        <v>no</v>
      </c>
      <c r="X5211" s="2" cm="2">
        <f t="array" ref="X5211:X5212">FREQUENCY(IF('Data Transformation'!$B$425:$B$6424='Bin Analysis'!L5211,'Data Transformation'!$G$425:$G$6424),'Data Transformation'!$U$11)</f>
        <v>19</v>
      </c>
      <c r="Y5211" s="2" cm="2">
        <f t="array" ref="Y5211:Y5212">FREQUENCY(IF('Data Transformation'!$B$425:$B$6424='Bin Analysis'!L5211,'Data Transformation'!$G$425:$G$6424),'Data Transformation'!$U$12)</f>
        <v>19</v>
      </c>
    </row>
    <row r="5212" spans="1:25" x14ac:dyDescent="0.25">
      <c r="A5212" s="14" t="s">
        <v>67</v>
      </c>
      <c r="B5212" t="s">
        <v>47</v>
      </c>
      <c r="C5212" t="s">
        <v>5</v>
      </c>
      <c r="D5212" t="s">
        <v>100</v>
      </c>
      <c r="E5212" t="s">
        <v>101</v>
      </c>
      <c r="F5212" t="s">
        <v>102</v>
      </c>
      <c r="G5212" t="s">
        <v>70</v>
      </c>
      <c r="H5212" t="s">
        <v>31</v>
      </c>
      <c r="I5212" t="s">
        <v>32</v>
      </c>
      <c r="J5212" t="s">
        <v>46</v>
      </c>
      <c r="K5212" s="14" t="s">
        <v>45</v>
      </c>
      <c r="M5212" s="14"/>
      <c r="X5212" s="2">
        <v>0</v>
      </c>
      <c r="Y5212" s="2">
        <v>0</v>
      </c>
    </row>
    <row r="5213" spans="1:25" x14ac:dyDescent="0.25">
      <c r="A5213" s="32"/>
      <c r="D5213" t="b">
        <f>IF(C5213=1,'Data Transformation'!$G$3+0.5*'Data Transformation'!$W$25,IF(C5214=1,D5214-'Data Transformation'!$W$25,FALSE))</f>
        <v>0</v>
      </c>
      <c r="E5213" t="str">
        <f t="array" ref="E5213">IF(ISLOGICAL(D5213),"",FREQUENCY(IF('Data Transformation'!$B$425:$B$8425='Bin Analysis'!$B5211,'Data Transformation'!$G$425:$G$8425),D5213))</f>
        <v/>
      </c>
      <c r="F5213" t="str">
        <f>IF(ISLOGICAL(D5213),"",E5213-E5212)</f>
        <v/>
      </c>
      <c r="M5213" s="14"/>
    </row>
    <row r="5214" spans="1:25" x14ac:dyDescent="0.25">
      <c r="A5214" s="32">
        <f>IF(Weighting!$P$6&gt;0,B5214,"")</f>
        <v>0.32100000000000001</v>
      </c>
      <c r="B5214">
        <f>Weighting!$C$6</f>
        <v>0.32100000000000001</v>
      </c>
      <c r="C5214">
        <f>Weighting!$F$6</f>
        <v>0</v>
      </c>
      <c r="D5214" t="b">
        <f>IF(C5214=1,'Data Transformation'!$G$3+0.5*'Data Transformation'!$W$25,IF(C5215=1,D5215-'Data Transformation'!$W$25,FALSE))</f>
        <v>0</v>
      </c>
      <c r="E5214" t="str">
        <f t="array" ref="E5214">IF(ISLOGICAL(D5214),"",FREQUENCY(IF('Data Transformation'!$B$425:$B$8425='Bin Analysis'!$B5211,'Data Transformation'!$G$425:$G$8425),D5214))</f>
        <v/>
      </c>
      <c r="F5214" t="str">
        <f>IF(ISLOGICAL(D5214),"",E5214-E5213)</f>
        <v/>
      </c>
      <c r="G5214">
        <f>Weighting!$H$6</f>
        <v>1</v>
      </c>
      <c r="H5214">
        <f t="array" ref="H5214">FREQUENCY(IF('Data Transformation'!$B$4:$B$8425=B5211,'Data Transformation'!$G$4:$G$8425),'Bin Analysis'!$B5214)</f>
        <v>13</v>
      </c>
      <c r="I5214">
        <f>H5214-H5213</f>
        <v>13</v>
      </c>
      <c r="J5214">
        <f>IF(I5214=0,0,1)</f>
        <v>1</v>
      </c>
      <c r="K5214">
        <f>J5214*Weighting!$W$6</f>
        <v>1</v>
      </c>
      <c r="M5214" s="14"/>
    </row>
    <row r="5215" spans="1:25" x14ac:dyDescent="0.25">
      <c r="A5215" s="32">
        <f>IF(Weighting!$P$7&gt;0,B5215,"")</f>
        <v>0.45200000000000001</v>
      </c>
      <c r="B5215">
        <f>Weighting!$C$7</f>
        <v>0.45200000000000001</v>
      </c>
      <c r="C5215">
        <f>Weighting!$F$7</f>
        <v>0</v>
      </c>
      <c r="D5215" t="b">
        <f>IF(C5215=1,'Data Transformation'!$G$3+0.5*'Data Transformation'!$W$25,IF(C5216=1,D5216-'Data Transformation'!$W$25,FALSE))</f>
        <v>0</v>
      </c>
      <c r="E5215" t="str">
        <f t="array" ref="E5215">IF(ISLOGICAL(D5215),"",FREQUENCY(IF('Data Transformation'!$B$425:$B$8425='Bin Analysis'!$B5211,'Data Transformation'!$G$425:$G$8425),D5215))</f>
        <v/>
      </c>
      <c r="F5215" t="str">
        <f t="shared" ref="F5215:F5233" si="651">IF(ISLOGICAL(D5215),"",E5215-E5214)</f>
        <v/>
      </c>
      <c r="G5215">
        <f>Weighting!$H$7</f>
        <v>0</v>
      </c>
      <c r="H5215">
        <f t="array" ref="H5215">FREQUENCY(IF('Data Transformation'!$B$4:$B$8425=B5211,'Data Transformation'!$G$4:$G$8425),'Bin Analysis'!$B5215)</f>
        <v>17</v>
      </c>
      <c r="I5215">
        <f t="shared" ref="I5215:I5233" si="652">H5215-H5214</f>
        <v>4</v>
      </c>
      <c r="J5215">
        <f>IF(I5215=0,0,1)</f>
        <v>1</v>
      </c>
      <c r="K5215">
        <f>J5215*Weighting!$W$7</f>
        <v>2</v>
      </c>
      <c r="M5215" s="14"/>
    </row>
    <row r="5216" spans="1:25" x14ac:dyDescent="0.25">
      <c r="A5216" s="32">
        <f>IF(Weighting!$P$8&gt;0,B5216,"")</f>
        <v>0.58299999999999996</v>
      </c>
      <c r="B5216">
        <f>Weighting!$C$8</f>
        <v>0.58299999999999996</v>
      </c>
      <c r="C5216">
        <f>Weighting!$F$8</f>
        <v>0</v>
      </c>
      <c r="D5216" t="b">
        <f>IF(C5216=1,'Data Transformation'!$G$3+0.5*'Data Transformation'!$W$25,IF(C5217=1,D5217-'Data Transformation'!$W$25,FALSE))</f>
        <v>0</v>
      </c>
      <c r="E5216" t="str">
        <f t="array" ref="E5216">IF(ISLOGICAL(D5216),"",FREQUENCY(IF('Data Transformation'!$B$425:$B$8425='Bin Analysis'!$B5211,'Data Transformation'!$G$425:$G$8425),D5216))</f>
        <v/>
      </c>
      <c r="F5216" t="str">
        <f t="shared" si="651"/>
        <v/>
      </c>
      <c r="G5216">
        <f>Weighting!$H$8</f>
        <v>0</v>
      </c>
      <c r="H5216">
        <f t="array" ref="H5216">FREQUENCY(IF('Data Transformation'!$B$4:$B$8425=B5211,'Data Transformation'!$G$4:$G$8425),'Bin Analysis'!$B5216)</f>
        <v>19</v>
      </c>
      <c r="I5216">
        <f t="shared" si="652"/>
        <v>2</v>
      </c>
      <c r="J5216">
        <f t="shared" ref="J5216:J5233" si="653">IF(I5216=0,0,1)</f>
        <v>1</v>
      </c>
      <c r="K5216">
        <f>J5216*Weighting!$W$8</f>
        <v>3</v>
      </c>
      <c r="M5216" s="14"/>
    </row>
    <row r="5217" spans="1:13" x14ac:dyDescent="0.25">
      <c r="A5217" s="32">
        <f>IF(Weighting!$P$9&gt;0,B5217,"")</f>
        <v>0.71399999999999997</v>
      </c>
      <c r="B5217" s="50">
        <f>Weighting!$C$9</f>
        <v>0.71399999999999997</v>
      </c>
      <c r="C5217">
        <f>Weighting!$F$9</f>
        <v>0</v>
      </c>
      <c r="D5217" t="b">
        <f>IF(C5217=1,'Data Transformation'!$G$3+0.5*'Data Transformation'!$W$25,IF(C5218=1,D5218-'Data Transformation'!$W$25,FALSE))</f>
        <v>0</v>
      </c>
      <c r="E5217" t="str">
        <f t="array" ref="E5217">IF(ISLOGICAL(D5217),"",FREQUENCY(IF('Data Transformation'!$B$425:$B$8425='Bin Analysis'!$B5211,'Data Transformation'!$G$425:$G$8425),D5217))</f>
        <v/>
      </c>
      <c r="F5217" t="str">
        <f t="shared" si="651"/>
        <v/>
      </c>
      <c r="G5217">
        <f>Weighting!$H$9</f>
        <v>0</v>
      </c>
      <c r="H5217">
        <f t="array" ref="H5217">FREQUENCY(IF('Data Transformation'!$B$4:$B$8425=B5211,'Data Transformation'!$G$4:$G$8425),'Bin Analysis'!$B5217)</f>
        <v>19</v>
      </c>
      <c r="I5217">
        <f t="shared" si="652"/>
        <v>0</v>
      </c>
      <c r="J5217">
        <f t="shared" si="653"/>
        <v>0</v>
      </c>
      <c r="K5217">
        <f>J5217*Weighting!$W$9</f>
        <v>0</v>
      </c>
      <c r="M5217" s="14"/>
    </row>
    <row r="5218" spans="1:13" x14ac:dyDescent="0.25">
      <c r="A5218" s="32">
        <f>IF(Weighting!$P$10&gt;0,B5218,"")</f>
        <v>0.84499999999999997</v>
      </c>
      <c r="B5218">
        <f>Weighting!$C$10</f>
        <v>0.84499999999999997</v>
      </c>
      <c r="C5218">
        <f>Weighting!$F$10</f>
        <v>0</v>
      </c>
      <c r="D5218" t="b">
        <f>IF(C5218=1,'Data Transformation'!$G$3+0.5*'Data Transformation'!$W$25,IF(C5219=1,D5219-'Data Transformation'!$W$25,FALSE))</f>
        <v>0</v>
      </c>
      <c r="E5218" t="str">
        <f t="array" ref="E5218">IF(ISLOGICAL(D5218),"",FREQUENCY(IF('Data Transformation'!$B$425:$B$8425='Bin Analysis'!$B5211,'Data Transformation'!$G$425:$G$8425),D5218))</f>
        <v/>
      </c>
      <c r="F5218" t="str">
        <f t="shared" si="651"/>
        <v/>
      </c>
      <c r="G5218">
        <f>Weighting!$H$10</f>
        <v>0</v>
      </c>
      <c r="H5218">
        <f t="array" ref="H5218">FREQUENCY(IF('Data Transformation'!$B$4:$B$8425=B5211,'Data Transformation'!$G$4:$G$8425),'Bin Analysis'!$B5218)</f>
        <v>19</v>
      </c>
      <c r="I5218">
        <f t="shared" si="652"/>
        <v>0</v>
      </c>
      <c r="J5218">
        <f t="shared" si="653"/>
        <v>0</v>
      </c>
      <c r="K5218">
        <f>J5218*Weighting!$W$10</f>
        <v>0</v>
      </c>
      <c r="M5218" s="14"/>
    </row>
    <row r="5219" spans="1:13" x14ac:dyDescent="0.25">
      <c r="A5219" s="32">
        <f>IF(Weighting!$P$11&gt;0,B5219,"")</f>
        <v>0.97599999999999998</v>
      </c>
      <c r="B5219">
        <f>Weighting!$C$11</f>
        <v>0.97599999999999998</v>
      </c>
      <c r="C5219">
        <f>Weighting!$F$11</f>
        <v>0</v>
      </c>
      <c r="D5219">
        <f>IF(C5219=1,'Data Transformation'!$G$3+0.5*'Data Transformation'!$W$25,IF(C5220=1,D5220-'Data Transformation'!$W$25,FALSE))</f>
        <v>0.86899999999999999</v>
      </c>
      <c r="E5219">
        <f t="array" ref="E5219">IF(ISLOGICAL(D5219),"",FREQUENCY(IF('Data Transformation'!$B$425:$B$8425='Bin Analysis'!$B5211,'Data Transformation'!$G$425:$G$8425),D5219))</f>
        <v>19</v>
      </c>
      <c r="F5219" t="e">
        <f t="shared" si="651"/>
        <v>#VALUE!</v>
      </c>
      <c r="G5219">
        <f>Weighting!$H$11</f>
        <v>0</v>
      </c>
      <c r="H5219">
        <f t="array" ref="H5219">FREQUENCY(IF('Data Transformation'!$B$4:$B$8425=B5211,'Data Transformation'!$G$4:$G$8425),'Bin Analysis'!$B5219)</f>
        <v>19</v>
      </c>
      <c r="I5219">
        <f t="shared" si="652"/>
        <v>0</v>
      </c>
      <c r="J5219">
        <f t="shared" si="653"/>
        <v>0</v>
      </c>
      <c r="K5219">
        <f>J5219*Weighting!$W$11</f>
        <v>0</v>
      </c>
      <c r="M5219" s="14"/>
    </row>
    <row r="5220" spans="1:13" x14ac:dyDescent="0.25">
      <c r="A5220" s="32">
        <f>IF(Weighting!$P$12&gt;0,B5220,"")</f>
        <v>1.107</v>
      </c>
      <c r="B5220">
        <f>Weighting!$C$12</f>
        <v>1.107</v>
      </c>
      <c r="C5220">
        <f>Weighting!$F$12</f>
        <v>1</v>
      </c>
      <c r="D5220">
        <f>IF(C5220=1,'Data Transformation'!$G$3+0.5*'Data Transformation'!$W$25,IF(C5221=1,D5221-'Data Transformation'!$W$25,FALSE))</f>
        <v>1.131</v>
      </c>
      <c r="E5220">
        <f t="array" ref="E5220">IF(ISLOGICAL(D5220),"",FREQUENCY(IF('Data Transformation'!$B$425:$B$8425='Bin Analysis'!$B5211,'Data Transformation'!$G$425:$G$8425),D5220))</f>
        <v>19</v>
      </c>
      <c r="F5220">
        <f t="shared" si="651"/>
        <v>0</v>
      </c>
      <c r="G5220">
        <f>Weighting!$H$12</f>
        <v>0</v>
      </c>
      <c r="H5220">
        <f t="array" ref="H5220">FREQUENCY(IF('Data Transformation'!$B$4:$B$8425=B5211,'Data Transformation'!$G$4:$G$8425),'Bin Analysis'!$B5220)</f>
        <v>20</v>
      </c>
      <c r="I5220">
        <f t="shared" si="652"/>
        <v>1</v>
      </c>
      <c r="J5220">
        <f t="shared" si="653"/>
        <v>1</v>
      </c>
      <c r="K5220">
        <f>J5220*Weighting!$W$12</f>
        <v>1</v>
      </c>
      <c r="M5220" s="14"/>
    </row>
    <row r="5221" spans="1:13" x14ac:dyDescent="0.25">
      <c r="A5221" s="32">
        <f>IF(Weighting!$P$13&gt;0,B5221,"")</f>
        <v>1.238</v>
      </c>
      <c r="B5221">
        <f>Weighting!$C$13</f>
        <v>1.238</v>
      </c>
      <c r="C5221">
        <f>Weighting!$F$13</f>
        <v>0</v>
      </c>
      <c r="D5221" t="b">
        <f>IF(C5221=1,'Data Transformation'!$G$3+0.5*'Data Transformation'!$W$25,IF(C5222=1,D5222-'Data Transformation'!$W$25,FALSE))</f>
        <v>0</v>
      </c>
      <c r="E5221" t="str">
        <f t="array" ref="E5221">IF(ISLOGICAL(D5221),"",FREQUENCY(IF('Data Transformation'!$B$425:$B$8425='Bin Analysis'!$B5211,'Data Transformation'!$G$425:$G$8425),D5221))</f>
        <v/>
      </c>
      <c r="F5221" t="str">
        <f t="shared" si="651"/>
        <v/>
      </c>
      <c r="G5221">
        <f>Weighting!$H$13</f>
        <v>0</v>
      </c>
      <c r="H5221">
        <f t="array" ref="H5221">FREQUENCY(IF('Data Transformation'!$B$4:$B$8425=B5211,'Data Transformation'!$G$4:$G$8425),'Bin Analysis'!$B5221)</f>
        <v>20</v>
      </c>
      <c r="I5221">
        <f t="shared" si="652"/>
        <v>0</v>
      </c>
      <c r="J5221">
        <f t="shared" si="653"/>
        <v>0</v>
      </c>
      <c r="K5221">
        <f>J5221*Weighting!$W$13</f>
        <v>0</v>
      </c>
      <c r="M5221" s="14"/>
    </row>
    <row r="5222" spans="1:13" x14ac:dyDescent="0.25">
      <c r="A5222" s="32">
        <f>IF(Weighting!$P$14&gt;0,B5222,"")</f>
        <v>1.369</v>
      </c>
      <c r="B5222">
        <f>Weighting!$C$14</f>
        <v>1.369</v>
      </c>
      <c r="C5222">
        <f>Weighting!$F$14</f>
        <v>0</v>
      </c>
      <c r="D5222" t="b">
        <f>IF(C5222=1,'Data Transformation'!$G$3+0.5*'Data Transformation'!$W$25,IF(C5223=1,D5223-'Data Transformation'!$W$25,FALSE))</f>
        <v>0</v>
      </c>
      <c r="E5222" t="str">
        <f t="array" ref="E5222">IF(ISLOGICAL(D5222),"",FREQUENCY(IF('Data Transformation'!$B$425:$B$8425='Bin Analysis'!$B5211,'Data Transformation'!$G$425:$G$8425),D5222))</f>
        <v/>
      </c>
      <c r="F5222" t="str">
        <f t="shared" si="651"/>
        <v/>
      </c>
      <c r="G5222">
        <f>Weighting!$H$14</f>
        <v>0</v>
      </c>
      <c r="H5222">
        <f t="array" ref="H5222">FREQUENCY(IF('Data Transformation'!$B$4:$B$8425=B5211,'Data Transformation'!$G$4:$G$8425),'Bin Analysis'!$B5222)</f>
        <v>20</v>
      </c>
      <c r="I5222">
        <f t="shared" si="652"/>
        <v>0</v>
      </c>
      <c r="J5222">
        <f t="shared" si="653"/>
        <v>0</v>
      </c>
      <c r="K5222">
        <f>J5222*Weighting!$W$14</f>
        <v>0</v>
      </c>
      <c r="M5222" s="14"/>
    </row>
    <row r="5223" spans="1:13" x14ac:dyDescent="0.25">
      <c r="A5223" s="32">
        <f>IF(Weighting!$P$15&gt;0,B5223,"")</f>
        <v>1.5000009999999999</v>
      </c>
      <c r="B5223">
        <f>Weighting!$C$15</f>
        <v>1.5000009999999999</v>
      </c>
      <c r="C5223">
        <f>Weighting!$F$15</f>
        <v>0</v>
      </c>
      <c r="D5223" t="b">
        <f>IF(C5223=1,'Data Transformation'!$G$3+0.5*'Data Transformation'!$W$25,IF(C5224=1,D5224-'Data Transformation'!$W$25,FALSE))</f>
        <v>0</v>
      </c>
      <c r="E5223" t="str">
        <f t="array" ref="E5223">IF(ISLOGICAL(D5223),"",FREQUENCY(IF('Data Transformation'!$B$425:$B$8425='Bin Analysis'!$B5211,'Data Transformation'!$G$425:$G$8425),D5223))</f>
        <v/>
      </c>
      <c r="F5223" t="str">
        <f t="shared" si="651"/>
        <v/>
      </c>
      <c r="G5223">
        <f>Weighting!$H$15</f>
        <v>0</v>
      </c>
      <c r="H5223">
        <f t="array" ref="H5223">FREQUENCY(IF('Data Transformation'!$B$4:$B$8425=B5211,'Data Transformation'!$G$4:$G$8425),'Bin Analysis'!$B5223)</f>
        <v>20</v>
      </c>
      <c r="I5223">
        <f t="shared" si="652"/>
        <v>0</v>
      </c>
      <c r="J5223">
        <f t="shared" si="653"/>
        <v>0</v>
      </c>
      <c r="K5223">
        <f>J5223*Weighting!$W$15</f>
        <v>0</v>
      </c>
      <c r="M5223" s="14"/>
    </row>
    <row r="5224" spans="1:13" x14ac:dyDescent="0.25">
      <c r="A5224" s="32" t="str">
        <f>IF(Weighting!$P$16&gt;0,B5224,"")</f>
        <v/>
      </c>
      <c r="B5224">
        <f>Weighting!$C$16</f>
        <v>1.631</v>
      </c>
      <c r="C5224">
        <f>Weighting!$F$16</f>
        <v>0</v>
      </c>
      <c r="D5224" t="b">
        <f>IF(C5224=1,'Data Transformation'!$G$3+0.5*'Data Transformation'!$W$25,IF(C5225=1,D5225-'Data Transformation'!$W$25,FALSE))</f>
        <v>0</v>
      </c>
      <c r="E5224" t="str">
        <f t="array" ref="E5224">IF(ISLOGICAL(D5224),"",FREQUENCY(IF('Data Transformation'!$B$425:$B$8425='Bin Analysis'!$B5211,'Data Transformation'!$G$425:$G$8425),D5224))</f>
        <v/>
      </c>
      <c r="F5224" t="str">
        <f t="shared" si="651"/>
        <v/>
      </c>
      <c r="G5224">
        <f>Weighting!$H$16</f>
        <v>0</v>
      </c>
      <c r="H5224">
        <f t="array" ref="H5224">FREQUENCY(IF('Data Transformation'!$B$4:$B$8425=B5211,'Data Transformation'!$G$4:$G$8425),'Bin Analysis'!$B5224)</f>
        <v>20</v>
      </c>
      <c r="I5224">
        <f t="shared" si="652"/>
        <v>0</v>
      </c>
      <c r="J5224">
        <f t="shared" si="653"/>
        <v>0</v>
      </c>
      <c r="K5224">
        <f>J5224*Weighting!$W$16</f>
        <v>0</v>
      </c>
      <c r="M5224" s="14"/>
    </row>
    <row r="5225" spans="1:13" x14ac:dyDescent="0.25">
      <c r="A5225" s="32" t="str">
        <f>IF(Weighting!$P$17&gt;0,B5225,"")</f>
        <v/>
      </c>
      <c r="B5225">
        <f>Weighting!$C$17</f>
        <v>1.762</v>
      </c>
      <c r="C5225">
        <f>Weighting!$F$17</f>
        <v>0</v>
      </c>
      <c r="D5225" t="b">
        <f>IF(C5225=1,'Data Transformation'!$G$3+0.5*'Data Transformation'!$W$25,IF(C5226=1,D5226-'Data Transformation'!$W$25,FALSE))</f>
        <v>0</v>
      </c>
      <c r="E5225" t="str">
        <f t="array" ref="E5225">IF(ISLOGICAL(D5225),"",FREQUENCY(IF('Data Transformation'!$B$425:$B$8425='Bin Analysis'!$B5211,'Data Transformation'!$G$425:$G$8425),D5225))</f>
        <v/>
      </c>
      <c r="F5225" t="str">
        <f t="shared" si="651"/>
        <v/>
      </c>
      <c r="G5225">
        <f>Weighting!$H$17</f>
        <v>0</v>
      </c>
      <c r="H5225">
        <f t="array" ref="H5225">FREQUENCY(IF('Data Transformation'!$B$4:$B$8425=B5211,'Data Transformation'!$G$4:$G$8425),'Bin Analysis'!$B5225)</f>
        <v>20</v>
      </c>
      <c r="I5225">
        <f t="shared" si="652"/>
        <v>0</v>
      </c>
      <c r="J5225">
        <f t="shared" si="653"/>
        <v>0</v>
      </c>
      <c r="K5225">
        <f>J5225*Weighting!$W$17</f>
        <v>0</v>
      </c>
      <c r="M5225" s="14"/>
    </row>
    <row r="5226" spans="1:13" x14ac:dyDescent="0.25">
      <c r="A5226" s="32" t="str">
        <f>IF(Weighting!$P$18&gt;0,B5226,"")</f>
        <v/>
      </c>
      <c r="B5226">
        <f>Weighting!$C$18</f>
        <v>1.893</v>
      </c>
      <c r="C5226">
        <f>Weighting!$F$18</f>
        <v>0</v>
      </c>
      <c r="D5226" t="b">
        <f>IF(C5226=1,'Data Transformation'!$G$3+0.5*'Data Transformation'!$W$25,IF(C5227=1,D5227-'Data Transformation'!$W$25,FALSE))</f>
        <v>0</v>
      </c>
      <c r="E5226" t="str">
        <f t="array" ref="E5226">IF(ISLOGICAL(D5226),"",FREQUENCY(IF('Data Transformation'!$B$425:$B$8425='Bin Analysis'!$B5211,'Data Transformation'!$G$425:$G$8425),D5226))</f>
        <v/>
      </c>
      <c r="F5226" t="str">
        <f t="shared" si="651"/>
        <v/>
      </c>
      <c r="G5226">
        <f>Weighting!$H$18</f>
        <v>0</v>
      </c>
      <c r="H5226">
        <f t="array" ref="H5226">FREQUENCY(IF('Data Transformation'!$B$4:$B$8425=B5211,'Data Transformation'!$G$4:$G$8425),'Bin Analysis'!$B5226)</f>
        <v>20</v>
      </c>
      <c r="I5226">
        <f t="shared" si="652"/>
        <v>0</v>
      </c>
      <c r="J5226">
        <f t="shared" si="653"/>
        <v>0</v>
      </c>
      <c r="K5226">
        <f>J5226*Weighting!$W$18</f>
        <v>0</v>
      </c>
      <c r="M5226" s="14"/>
    </row>
    <row r="5227" spans="1:13" x14ac:dyDescent="0.25">
      <c r="A5227" s="32" t="str">
        <f>IF(Weighting!$P$19&gt;0,B5227,"")</f>
        <v/>
      </c>
      <c r="B5227">
        <f>Weighting!$C$19</f>
        <v>2.024</v>
      </c>
      <c r="C5227">
        <f>Weighting!$F$19</f>
        <v>0</v>
      </c>
      <c r="D5227" t="b">
        <f>IF(C5227=1,'Data Transformation'!$G$3+0.5*'Data Transformation'!$W$25,IF(C5228=1,D5228-'Data Transformation'!$W$25,FALSE))</f>
        <v>0</v>
      </c>
      <c r="E5227" t="str">
        <f t="array" ref="E5227">IF(ISLOGICAL(D5227),"",FREQUENCY(IF('Data Transformation'!$B$425:$B$8425='Bin Analysis'!$B5211,'Data Transformation'!$G$425:$G$8425),D5227))</f>
        <v/>
      </c>
      <c r="F5227" t="str">
        <f t="shared" si="651"/>
        <v/>
      </c>
      <c r="G5227">
        <f>Weighting!$H$19</f>
        <v>0</v>
      </c>
      <c r="H5227">
        <f t="array" ref="H5227">FREQUENCY(IF('Data Transformation'!$B$4:$B$8425=B5211,'Data Transformation'!$G$4:$G$8425),'Bin Analysis'!$B5227)</f>
        <v>20</v>
      </c>
      <c r="I5227">
        <f t="shared" si="652"/>
        <v>0</v>
      </c>
      <c r="J5227">
        <f t="shared" si="653"/>
        <v>0</v>
      </c>
      <c r="K5227">
        <f>J5227*Weighting!$W$19</f>
        <v>0</v>
      </c>
      <c r="M5227" s="14"/>
    </row>
    <row r="5228" spans="1:13" x14ac:dyDescent="0.25">
      <c r="A5228" s="32" t="str">
        <f>IF(Weighting!$P$20&gt;0,B5228,"")</f>
        <v/>
      </c>
      <c r="B5228">
        <f>Weighting!$C$20</f>
        <v>2.1550000000000002</v>
      </c>
      <c r="C5228">
        <f>Weighting!$F$20</f>
        <v>0</v>
      </c>
      <c r="D5228" t="b">
        <f>IF(C5228=1,'Data Transformation'!$G$3+0.5*'Data Transformation'!$W$25,IF(C5229=1,D5229-'Data Transformation'!$W$25,FALSE))</f>
        <v>0</v>
      </c>
      <c r="E5228" t="str">
        <f t="array" ref="E5228">IF(ISLOGICAL(D5228),"",FREQUENCY(IF('Data Transformation'!$B$425:$B$8425='Bin Analysis'!$B5211,'Data Transformation'!$G$425:$G$8425),D5228))</f>
        <v/>
      </c>
      <c r="F5228" t="str">
        <f t="shared" si="651"/>
        <v/>
      </c>
      <c r="G5228">
        <f>Weighting!$H$20</f>
        <v>0</v>
      </c>
      <c r="H5228">
        <f t="array" ref="H5228">FREQUENCY(IF('Data Transformation'!$B$4:$B$8425=B5211,'Data Transformation'!$G$4:$G$8425),'Bin Analysis'!$B5228)</f>
        <v>20</v>
      </c>
      <c r="I5228">
        <f t="shared" si="652"/>
        <v>0</v>
      </c>
      <c r="J5228">
        <f t="shared" si="653"/>
        <v>0</v>
      </c>
      <c r="K5228">
        <f>J5228*Weighting!$W$20</f>
        <v>0</v>
      </c>
      <c r="M5228" s="14"/>
    </row>
    <row r="5229" spans="1:13" x14ac:dyDescent="0.25">
      <c r="A5229" s="32" t="str">
        <f>IF(Weighting!$P$21&gt;0,B5229,"")</f>
        <v/>
      </c>
      <c r="B5229">
        <f>Weighting!$C$21</f>
        <v>2.2860000000000005</v>
      </c>
      <c r="C5229">
        <f>Weighting!$F$21</f>
        <v>0</v>
      </c>
      <c r="D5229" t="b">
        <f>IF(C5229=1,'Data Transformation'!$G$3+0.5*'Data Transformation'!$W$25,IF(C5230=1,D5230-'Data Transformation'!$W$25,FALSE))</f>
        <v>0</v>
      </c>
      <c r="E5229" t="str">
        <f t="array" ref="E5229">IF(ISLOGICAL(D5229),"",FREQUENCY(IF('Data Transformation'!$B$425:$B$8425='Bin Analysis'!$B5211,'Data Transformation'!$G$425:$G$8425),D5229))</f>
        <v/>
      </c>
      <c r="F5229" t="str">
        <f t="shared" si="651"/>
        <v/>
      </c>
      <c r="G5229">
        <f>Weighting!$H$21</f>
        <v>0</v>
      </c>
      <c r="H5229">
        <f t="array" ref="H5229">FREQUENCY(IF('Data Transformation'!$B$4:$B$8425=B5211,'Data Transformation'!$G$4:$G$8425),'Bin Analysis'!$B5229)</f>
        <v>20</v>
      </c>
      <c r="I5229">
        <f t="shared" si="652"/>
        <v>0</v>
      </c>
      <c r="J5229">
        <f t="shared" si="653"/>
        <v>0</v>
      </c>
      <c r="K5229">
        <f>J5229*Weighting!$W$21</f>
        <v>0</v>
      </c>
      <c r="M5229" s="14"/>
    </row>
    <row r="5230" spans="1:13" x14ac:dyDescent="0.25">
      <c r="A5230" s="32" t="str">
        <f>IF(Weighting!$P$22&gt;0,B5230,"")</f>
        <v/>
      </c>
      <c r="B5230">
        <f>Weighting!$C$22</f>
        <v>2.4170000000000007</v>
      </c>
      <c r="C5230">
        <f>Weighting!$F$22</f>
        <v>0</v>
      </c>
      <c r="D5230" t="b">
        <f>IF(C5230=1,'Data Transformation'!$G$3+0.5*'Data Transformation'!$W$25,IF(C5231=1,D5231-'Data Transformation'!$W$25,FALSE))</f>
        <v>0</v>
      </c>
      <c r="E5230" t="str">
        <f t="array" ref="E5230">IF(ISLOGICAL(D5230),"",FREQUENCY(IF('Data Transformation'!$B$425:$B$8425='Bin Analysis'!$B5211,'Data Transformation'!$G$425:$G$8425),D5230))</f>
        <v/>
      </c>
      <c r="F5230" t="str">
        <f t="shared" si="651"/>
        <v/>
      </c>
      <c r="G5230">
        <f>Weighting!$H$22</f>
        <v>0</v>
      </c>
      <c r="H5230">
        <f t="array" ref="H5230">FREQUENCY(IF('Data Transformation'!$B$4:$B$8425=B5211,'Data Transformation'!$G$4:$G$8425),'Bin Analysis'!$B5230)</f>
        <v>20</v>
      </c>
      <c r="I5230">
        <f t="shared" si="652"/>
        <v>0</v>
      </c>
      <c r="J5230">
        <f t="shared" si="653"/>
        <v>0</v>
      </c>
      <c r="K5230">
        <f>J5230*Weighting!$W$22</f>
        <v>0</v>
      </c>
      <c r="M5230" s="14"/>
    </row>
    <row r="5231" spans="1:13" x14ac:dyDescent="0.25">
      <c r="A5231" s="32" t="str">
        <f>IF(Weighting!$P$23&gt;0,B5231,"")</f>
        <v/>
      </c>
      <c r="B5231">
        <f>Weighting!$C$23</f>
        <v>2.5480000000000009</v>
      </c>
      <c r="C5231">
        <f>Weighting!$F$23</f>
        <v>0</v>
      </c>
      <c r="D5231" t="b">
        <f>IF(C5231=1,'Data Transformation'!$G$3+0.5*'Data Transformation'!$W$25,IF(C5232=1,D5232-'Data Transformation'!$W$25,FALSE))</f>
        <v>0</v>
      </c>
      <c r="E5231" t="str">
        <f t="array" ref="E5231">IF(ISLOGICAL(D5231),"",FREQUENCY(IF('Data Transformation'!$B$425:$B$8425='Bin Analysis'!$B5211,'Data Transformation'!$G$425:$G$8425),D5231))</f>
        <v/>
      </c>
      <c r="F5231" t="str">
        <f t="shared" si="651"/>
        <v/>
      </c>
      <c r="G5231">
        <f>Weighting!$H$23</f>
        <v>0</v>
      </c>
      <c r="H5231">
        <f t="array" ref="H5231">FREQUENCY(IF('Data Transformation'!$B$4:$B$8425=B5211,'Data Transformation'!$G$4:$G$8425),'Bin Analysis'!$B5231)</f>
        <v>20</v>
      </c>
      <c r="I5231">
        <f t="shared" si="652"/>
        <v>0</v>
      </c>
      <c r="J5231">
        <f t="shared" si="653"/>
        <v>0</v>
      </c>
      <c r="K5231">
        <f>J5231*Weighting!$W$23</f>
        <v>0</v>
      </c>
      <c r="M5231" s="14"/>
    </row>
    <row r="5232" spans="1:13" x14ac:dyDescent="0.25">
      <c r="A5232" s="32" t="str">
        <f>IF(Weighting!$P$24&gt;0,B5232,"")</f>
        <v/>
      </c>
      <c r="B5232">
        <f>Weighting!$C$24</f>
        <v>2.6790000000000012</v>
      </c>
      <c r="C5232">
        <f>Weighting!$F$24</f>
        <v>0</v>
      </c>
      <c r="D5232" t="b">
        <f>IF(C5232=1,'Data Transformation'!$G$3+0.5*'Data Transformation'!$W$25,IF(C5233=1,D5233-'Data Transformation'!$W$25,FALSE))</f>
        <v>0</v>
      </c>
      <c r="E5232" t="str">
        <f t="array" ref="E5232">IF(ISLOGICAL(D5232),"",FREQUENCY(IF('Data Transformation'!$B$425:$B$8425='Bin Analysis'!$B5211,'Data Transformation'!$G$425:$G$8425),D5232))</f>
        <v/>
      </c>
      <c r="F5232" t="str">
        <f t="shared" si="651"/>
        <v/>
      </c>
      <c r="G5232">
        <f>Weighting!$H$24</f>
        <v>0</v>
      </c>
      <c r="H5232">
        <f t="array" ref="H5232">FREQUENCY(IF('Data Transformation'!$B$4:$B$8425=B5211,'Data Transformation'!$G$4:$G$8425),'Bin Analysis'!$B5232)</f>
        <v>20</v>
      </c>
      <c r="I5232">
        <f t="shared" si="652"/>
        <v>0</v>
      </c>
      <c r="J5232">
        <f t="shared" si="653"/>
        <v>0</v>
      </c>
      <c r="K5232">
        <f>J5232*Weighting!$W$24</f>
        <v>0</v>
      </c>
      <c r="M5232" s="14"/>
    </row>
    <row r="5233" spans="1:25" x14ac:dyDescent="0.25">
      <c r="A5233" s="32" t="str">
        <f>IF(Weighting!$P$25&gt;0,B5233,"")</f>
        <v/>
      </c>
      <c r="B5233">
        <f>Weighting!$C$25</f>
        <v>2.8100000000000014</v>
      </c>
      <c r="C5233">
        <f>Weighting!$F$25</f>
        <v>0</v>
      </c>
      <c r="D5233" t="b">
        <f>IF(C5233=1,'Data Transformation'!$G$3+0.5*'Data Transformation'!$W$25,IF(C5234=1,D5234-'Data Transformation'!$W$25,FALSE))</f>
        <v>0</v>
      </c>
      <c r="E5233" t="str">
        <f t="array" ref="E5233">IF(ISLOGICAL(D5233),"",FREQUENCY(IF('Data Transformation'!$B$425:$B$8425='Bin Analysis'!$B5211,'Data Transformation'!$G$425:$G$8425),D5233))</f>
        <v/>
      </c>
      <c r="F5233" t="str">
        <f t="shared" si="651"/>
        <v/>
      </c>
      <c r="G5233">
        <f>Weighting!$H$25</f>
        <v>0</v>
      </c>
      <c r="H5233">
        <f t="array" ref="H5233">FREQUENCY(IF('Data Transformation'!$B$4:$B$8425=B5211,'Data Transformation'!$G$4:$G$8425),'Bin Analysis'!$B5233)</f>
        <v>20</v>
      </c>
      <c r="I5233">
        <f t="shared" si="652"/>
        <v>0</v>
      </c>
      <c r="J5233">
        <f t="shared" si="653"/>
        <v>0</v>
      </c>
      <c r="K5233">
        <f>J5233*Weighting!$W$25</f>
        <v>0</v>
      </c>
      <c r="M5233" s="14"/>
    </row>
    <row r="5234" spans="1:25" x14ac:dyDescent="0.25">
      <c r="O5234"/>
      <c r="P5234"/>
      <c r="Q5234"/>
      <c r="R5234"/>
    </row>
    <row r="5235" spans="1:25" ht="23.25" x14ac:dyDescent="0.35">
      <c r="A5235" s="21" t="s">
        <v>0</v>
      </c>
      <c r="B5235" s="21">
        <f>IFERROR(VLOOKUP(C5235,'Data Transformation'!$L$6:$M$426,2,FALSE),"")</f>
        <v>218</v>
      </c>
      <c r="C5235" s="21">
        <f>C5211+1</f>
        <v>218</v>
      </c>
      <c r="D5235" s="21"/>
      <c r="E5235" s="21"/>
      <c r="F5235" s="21"/>
      <c r="G5235" s="21"/>
      <c r="H5235" s="22"/>
      <c r="I5235" s="22"/>
      <c r="J5235" s="22"/>
      <c r="K5235" s="21"/>
      <c r="L5235" s="21">
        <f>B5235</f>
        <v>218</v>
      </c>
      <c r="M5235" s="23">
        <f>INDEX('Data Transformation'!$O$4:$O$424,MATCH($B5235,'Data Transformation'!$M$4:$M$424,0),MATCH($M$2,'Data Transformation'!$O$3,0))</f>
        <v>18</v>
      </c>
      <c r="N5235" s="27">
        <f>IF('Input and Summary Results'!$J$16="minimum",'Bin Analysis'!X5236/(M5235-1),'Bin Analysis'!Y5235/('Bin Analysis'!M5235-1))</f>
        <v>0</v>
      </c>
      <c r="O5235" s="27">
        <f>IF(M5235=FALSE,NA(),(VLOOKUP(1,C5238:K5257,4,FALSE))/(M5235-1))</f>
        <v>0.35294117647058826</v>
      </c>
      <c r="P5235" s="27">
        <f>IF(M5235=FALSE,NA(),SUM(J5238:J5257)/Weighting!$S$5)</f>
        <v>0.6</v>
      </c>
      <c r="Q5235" s="27">
        <f>IF(M5235=FALSE,NA(),SUM(K5238:K5257)/Weighting!$S$6)</f>
        <v>0.52173913043478259</v>
      </c>
      <c r="R5235" s="27">
        <f>IF(M5235=FALSE,NA(),(VLOOKUP(1,G5238:K5257,3,FALSE))/(M5235-1))</f>
        <v>5.8823529411764705E-2</v>
      </c>
      <c r="S5235" s="22" t="str">
        <f>IF(M5235=FALSE,NA(),IF(SUM(J5238:J5257)=2,"yes","no"))</f>
        <v>no</v>
      </c>
      <c r="X5235" s="2" cm="2">
        <f t="array" ref="X5235:X5236">FREQUENCY(IF('Data Transformation'!$B$425:$B$6424='Bin Analysis'!L5235,'Data Transformation'!$G$425:$G$6424),'Data Transformation'!$U$11)</f>
        <v>17</v>
      </c>
      <c r="Y5235" s="2" cm="2">
        <f t="array" ref="Y5235:Y5236">FREQUENCY(IF('Data Transformation'!$B$425:$B$6424='Bin Analysis'!L5235,'Data Transformation'!$G$425:$G$6424),'Data Transformation'!$U$12)</f>
        <v>11</v>
      </c>
    </row>
    <row r="5236" spans="1:25" x14ac:dyDescent="0.25">
      <c r="A5236" s="14" t="s">
        <v>67</v>
      </c>
      <c r="B5236" t="s">
        <v>47</v>
      </c>
      <c r="C5236" t="s">
        <v>5</v>
      </c>
      <c r="D5236" t="s">
        <v>100</v>
      </c>
      <c r="E5236" t="s">
        <v>101</v>
      </c>
      <c r="F5236" t="s">
        <v>102</v>
      </c>
      <c r="G5236" t="s">
        <v>70</v>
      </c>
      <c r="H5236" t="s">
        <v>31</v>
      </c>
      <c r="I5236" t="s">
        <v>32</v>
      </c>
      <c r="J5236" t="s">
        <v>46</v>
      </c>
      <c r="K5236" s="14" t="s">
        <v>45</v>
      </c>
      <c r="M5236" s="14"/>
      <c r="X5236" s="2">
        <v>0</v>
      </c>
      <c r="Y5236" s="2">
        <v>6</v>
      </c>
    </row>
    <row r="5237" spans="1:25" x14ac:dyDescent="0.25">
      <c r="A5237" s="32"/>
      <c r="D5237" t="b">
        <f>IF(C5237=1,'Data Transformation'!$G$3+0.5*'Data Transformation'!$W$25,IF(C5238=1,D5238-'Data Transformation'!$W$25,FALSE))</f>
        <v>0</v>
      </c>
      <c r="E5237" t="str">
        <f t="array" ref="E5237">IF(ISLOGICAL(D5237),"",FREQUENCY(IF('Data Transformation'!$B$425:$B$8425='Bin Analysis'!$B5235,'Data Transformation'!$G$425:$G$8425),D5237))</f>
        <v/>
      </c>
      <c r="F5237" t="str">
        <f>IF(ISLOGICAL(D5237),"",E5237-E5236)</f>
        <v/>
      </c>
      <c r="M5237" s="14"/>
    </row>
    <row r="5238" spans="1:25" x14ac:dyDescent="0.25">
      <c r="A5238" s="32">
        <f>IF(Weighting!$P$6&gt;0,B5238,"")</f>
        <v>0.32100000000000001</v>
      </c>
      <c r="B5238">
        <f>Weighting!$C$6</f>
        <v>0.32100000000000001</v>
      </c>
      <c r="C5238">
        <f>Weighting!$F$6</f>
        <v>0</v>
      </c>
      <c r="D5238" t="b">
        <f>IF(C5238=1,'Data Transformation'!$G$3+0.5*'Data Transformation'!$W$25,IF(C5239=1,D5239-'Data Transformation'!$W$25,FALSE))</f>
        <v>0</v>
      </c>
      <c r="E5238" t="str">
        <f t="array" ref="E5238">IF(ISLOGICAL(D5238),"",FREQUENCY(IF('Data Transformation'!$B$425:$B$8425='Bin Analysis'!$B5235,'Data Transformation'!$G$425:$G$8425),D5238))</f>
        <v/>
      </c>
      <c r="F5238" t="str">
        <f>IF(ISLOGICAL(D5238),"",E5238-E5237)</f>
        <v/>
      </c>
      <c r="G5238">
        <f>Weighting!$H$6</f>
        <v>1</v>
      </c>
      <c r="H5238">
        <f t="array" ref="H5238">FREQUENCY(IF('Data Transformation'!$B$4:$B$8425=B5235,'Data Transformation'!$G$4:$G$8425),'Bin Analysis'!$B5238)</f>
        <v>1</v>
      </c>
      <c r="I5238">
        <f>H5238-H5237</f>
        <v>1</v>
      </c>
      <c r="J5238">
        <f>IF(I5238=0,0,1)</f>
        <v>1</v>
      </c>
      <c r="K5238">
        <f>J5238*Weighting!$W$6</f>
        <v>1</v>
      </c>
      <c r="M5238" s="14"/>
    </row>
    <row r="5239" spans="1:25" x14ac:dyDescent="0.25">
      <c r="A5239" s="32">
        <f>IF(Weighting!$P$7&gt;0,B5239,"")</f>
        <v>0.45200000000000001</v>
      </c>
      <c r="B5239">
        <f>Weighting!$C$7</f>
        <v>0.45200000000000001</v>
      </c>
      <c r="C5239">
        <f>Weighting!$F$7</f>
        <v>0</v>
      </c>
      <c r="D5239" t="b">
        <f>IF(C5239=1,'Data Transformation'!$G$3+0.5*'Data Transformation'!$W$25,IF(C5240=1,D5240-'Data Transformation'!$W$25,FALSE))</f>
        <v>0</v>
      </c>
      <c r="E5239" t="str">
        <f t="array" ref="E5239">IF(ISLOGICAL(D5239),"",FREQUENCY(IF('Data Transformation'!$B$425:$B$8425='Bin Analysis'!$B5235,'Data Transformation'!$G$425:$G$8425),D5239))</f>
        <v/>
      </c>
      <c r="F5239" t="str">
        <f t="shared" ref="F5239:F5257" si="654">IF(ISLOGICAL(D5239),"",E5239-E5238)</f>
        <v/>
      </c>
      <c r="G5239">
        <f>Weighting!$H$7</f>
        <v>0</v>
      </c>
      <c r="H5239">
        <f t="array" ref="H5239">FREQUENCY(IF('Data Transformation'!$B$4:$B$8425=B5235,'Data Transformation'!$G$4:$G$8425),'Bin Analysis'!$B5239)</f>
        <v>3</v>
      </c>
      <c r="I5239">
        <f t="shared" ref="I5239:I5257" si="655">H5239-H5238</f>
        <v>2</v>
      </c>
      <c r="J5239">
        <f>IF(I5239=0,0,1)</f>
        <v>1</v>
      </c>
      <c r="K5239">
        <f>J5239*Weighting!$W$7</f>
        <v>2</v>
      </c>
      <c r="M5239" s="14"/>
    </row>
    <row r="5240" spans="1:25" x14ac:dyDescent="0.25">
      <c r="A5240" s="32">
        <f>IF(Weighting!$P$8&gt;0,B5240,"")</f>
        <v>0.58299999999999996</v>
      </c>
      <c r="B5240">
        <f>Weighting!$C$8</f>
        <v>0.58299999999999996</v>
      </c>
      <c r="C5240">
        <f>Weighting!$F$8</f>
        <v>0</v>
      </c>
      <c r="D5240" t="b">
        <f>IF(C5240=1,'Data Transformation'!$G$3+0.5*'Data Transformation'!$W$25,IF(C5241=1,D5241-'Data Transformation'!$W$25,FALSE))</f>
        <v>0</v>
      </c>
      <c r="E5240" t="str">
        <f t="array" ref="E5240">IF(ISLOGICAL(D5240),"",FREQUENCY(IF('Data Transformation'!$B$425:$B$8425='Bin Analysis'!$B5235,'Data Transformation'!$G$425:$G$8425),D5240))</f>
        <v/>
      </c>
      <c r="F5240" t="str">
        <f t="shared" si="654"/>
        <v/>
      </c>
      <c r="G5240">
        <f>Weighting!$H$8</f>
        <v>0</v>
      </c>
      <c r="H5240">
        <f t="array" ref="H5240">FREQUENCY(IF('Data Transformation'!$B$4:$B$8425=B5235,'Data Transformation'!$G$4:$G$8425),'Bin Analysis'!$B5240)</f>
        <v>3</v>
      </c>
      <c r="I5240">
        <f t="shared" si="655"/>
        <v>0</v>
      </c>
      <c r="J5240">
        <f t="shared" ref="J5240:J5257" si="656">IF(I5240=0,0,1)</f>
        <v>0</v>
      </c>
      <c r="K5240">
        <f>J5240*Weighting!$W$8</f>
        <v>0</v>
      </c>
      <c r="M5240" s="14"/>
    </row>
    <row r="5241" spans="1:25" x14ac:dyDescent="0.25">
      <c r="A5241" s="32">
        <f>IF(Weighting!$P$9&gt;0,B5241,"")</f>
        <v>0.71399999999999997</v>
      </c>
      <c r="B5241" s="50">
        <f>Weighting!$C$9</f>
        <v>0.71399999999999997</v>
      </c>
      <c r="C5241">
        <f>Weighting!$F$9</f>
        <v>0</v>
      </c>
      <c r="D5241" t="b">
        <f>IF(C5241=1,'Data Transformation'!$G$3+0.5*'Data Transformation'!$W$25,IF(C5242=1,D5242-'Data Transformation'!$W$25,FALSE))</f>
        <v>0</v>
      </c>
      <c r="E5241" t="str">
        <f t="array" ref="E5241">IF(ISLOGICAL(D5241),"",FREQUENCY(IF('Data Transformation'!$B$425:$B$8425='Bin Analysis'!$B5235,'Data Transformation'!$G$425:$G$8425),D5241))</f>
        <v/>
      </c>
      <c r="F5241" t="str">
        <f t="shared" si="654"/>
        <v/>
      </c>
      <c r="G5241">
        <f>Weighting!$H$9</f>
        <v>0</v>
      </c>
      <c r="H5241">
        <f t="array" ref="H5241">FREQUENCY(IF('Data Transformation'!$B$4:$B$8425=B5235,'Data Transformation'!$G$4:$G$8425),'Bin Analysis'!$B5241)</f>
        <v>6</v>
      </c>
      <c r="I5241">
        <f t="shared" si="655"/>
        <v>3</v>
      </c>
      <c r="J5241">
        <f t="shared" si="656"/>
        <v>1</v>
      </c>
      <c r="K5241">
        <f>J5241*Weighting!$W$9</f>
        <v>3</v>
      </c>
      <c r="M5241" s="14"/>
    </row>
    <row r="5242" spans="1:25" x14ac:dyDescent="0.25">
      <c r="A5242" s="32">
        <f>IF(Weighting!$P$10&gt;0,B5242,"")</f>
        <v>0.84499999999999997</v>
      </c>
      <c r="B5242">
        <f>Weighting!$C$10</f>
        <v>0.84499999999999997</v>
      </c>
      <c r="C5242">
        <f>Weighting!$F$10</f>
        <v>0</v>
      </c>
      <c r="D5242" t="b">
        <f>IF(C5242=1,'Data Transformation'!$G$3+0.5*'Data Transformation'!$W$25,IF(C5243=1,D5243-'Data Transformation'!$W$25,FALSE))</f>
        <v>0</v>
      </c>
      <c r="E5242" t="str">
        <f t="array" ref="E5242">IF(ISLOGICAL(D5242),"",FREQUENCY(IF('Data Transformation'!$B$425:$B$8425='Bin Analysis'!$B5235,'Data Transformation'!$G$425:$G$8425),D5242))</f>
        <v/>
      </c>
      <c r="F5242" t="str">
        <f t="shared" si="654"/>
        <v/>
      </c>
      <c r="G5242">
        <f>Weighting!$H$10</f>
        <v>0</v>
      </c>
      <c r="H5242">
        <f t="array" ref="H5242">FREQUENCY(IF('Data Transformation'!$B$4:$B$8425=B5235,'Data Transformation'!$G$4:$G$8425),'Bin Analysis'!$B5242)</f>
        <v>8</v>
      </c>
      <c r="I5242">
        <f t="shared" si="655"/>
        <v>2</v>
      </c>
      <c r="J5242">
        <f t="shared" si="656"/>
        <v>1</v>
      </c>
      <c r="K5242">
        <f>J5242*Weighting!$W$10</f>
        <v>3</v>
      </c>
      <c r="M5242" s="14"/>
    </row>
    <row r="5243" spans="1:25" x14ac:dyDescent="0.25">
      <c r="A5243" s="32">
        <f>IF(Weighting!$P$11&gt;0,B5243,"")</f>
        <v>0.97599999999999998</v>
      </c>
      <c r="B5243">
        <f>Weighting!$C$11</f>
        <v>0.97599999999999998</v>
      </c>
      <c r="C5243">
        <f>Weighting!$F$11</f>
        <v>0</v>
      </c>
      <c r="D5243">
        <f>IF(C5243=1,'Data Transformation'!$G$3+0.5*'Data Transformation'!$W$25,IF(C5244=1,D5244-'Data Transformation'!$W$25,FALSE))</f>
        <v>0.86899999999999999</v>
      </c>
      <c r="E5243">
        <f t="array" ref="E5243">IF(ISLOGICAL(D5243),"",FREQUENCY(IF('Data Transformation'!$B$425:$B$8425='Bin Analysis'!$B5235,'Data Transformation'!$G$425:$G$8425),D5243))</f>
        <v>11</v>
      </c>
      <c r="F5243" t="e">
        <f t="shared" si="654"/>
        <v>#VALUE!</v>
      </c>
      <c r="G5243">
        <f>Weighting!$H$11</f>
        <v>0</v>
      </c>
      <c r="H5243">
        <f t="array" ref="H5243">FREQUENCY(IF('Data Transformation'!$B$4:$B$8425=B5235,'Data Transformation'!$G$4:$G$8425),'Bin Analysis'!$B5243)</f>
        <v>14</v>
      </c>
      <c r="I5243">
        <f t="shared" si="655"/>
        <v>6</v>
      </c>
      <c r="J5243">
        <f t="shared" si="656"/>
        <v>1</v>
      </c>
      <c r="K5243">
        <f>J5243*Weighting!$W$11</f>
        <v>2</v>
      </c>
      <c r="M5243" s="14"/>
    </row>
    <row r="5244" spans="1:25" x14ac:dyDescent="0.25">
      <c r="A5244" s="32">
        <f>IF(Weighting!$P$12&gt;0,B5244,"")</f>
        <v>1.107</v>
      </c>
      <c r="B5244">
        <f>Weighting!$C$12</f>
        <v>1.107</v>
      </c>
      <c r="C5244">
        <f>Weighting!$F$12</f>
        <v>1</v>
      </c>
      <c r="D5244">
        <f>IF(C5244=1,'Data Transformation'!$G$3+0.5*'Data Transformation'!$W$25,IF(C5245=1,D5245-'Data Transformation'!$W$25,FALSE))</f>
        <v>1.131</v>
      </c>
      <c r="E5244">
        <f t="array" ref="E5244">IF(ISLOGICAL(D5244),"",FREQUENCY(IF('Data Transformation'!$B$425:$B$8425='Bin Analysis'!$B5235,'Data Transformation'!$G$425:$G$8425),D5244))</f>
        <v>17</v>
      </c>
      <c r="F5244">
        <f t="shared" si="654"/>
        <v>6</v>
      </c>
      <c r="G5244">
        <f>Weighting!$H$12</f>
        <v>0</v>
      </c>
      <c r="H5244">
        <f t="array" ref="H5244">FREQUENCY(IF('Data Transformation'!$B$4:$B$8425=B5235,'Data Transformation'!$G$4:$G$8425),'Bin Analysis'!$B5244)</f>
        <v>18</v>
      </c>
      <c r="I5244">
        <f t="shared" si="655"/>
        <v>4</v>
      </c>
      <c r="J5244">
        <f t="shared" si="656"/>
        <v>1</v>
      </c>
      <c r="K5244">
        <f>J5244*Weighting!$W$12</f>
        <v>1</v>
      </c>
      <c r="M5244" s="14"/>
    </row>
    <row r="5245" spans="1:25" x14ac:dyDescent="0.25">
      <c r="A5245" s="32">
        <f>IF(Weighting!$P$13&gt;0,B5245,"")</f>
        <v>1.238</v>
      </c>
      <c r="B5245">
        <f>Weighting!$C$13</f>
        <v>1.238</v>
      </c>
      <c r="C5245">
        <f>Weighting!$F$13</f>
        <v>0</v>
      </c>
      <c r="D5245" t="b">
        <f>IF(C5245=1,'Data Transformation'!$G$3+0.5*'Data Transformation'!$W$25,IF(C5246=1,D5246-'Data Transformation'!$W$25,FALSE))</f>
        <v>0</v>
      </c>
      <c r="E5245" t="str">
        <f t="array" ref="E5245">IF(ISLOGICAL(D5245),"",FREQUENCY(IF('Data Transformation'!$B$425:$B$8425='Bin Analysis'!$B5235,'Data Transformation'!$G$425:$G$8425),D5245))</f>
        <v/>
      </c>
      <c r="F5245" t="str">
        <f t="shared" si="654"/>
        <v/>
      </c>
      <c r="G5245">
        <f>Weighting!$H$13</f>
        <v>0</v>
      </c>
      <c r="H5245">
        <f t="array" ref="H5245">FREQUENCY(IF('Data Transformation'!$B$4:$B$8425=B5235,'Data Transformation'!$G$4:$G$8425),'Bin Analysis'!$B5245)</f>
        <v>18</v>
      </c>
      <c r="I5245">
        <f t="shared" si="655"/>
        <v>0</v>
      </c>
      <c r="J5245">
        <f t="shared" si="656"/>
        <v>0</v>
      </c>
      <c r="K5245">
        <f>J5245*Weighting!$W$13</f>
        <v>0</v>
      </c>
      <c r="M5245" s="14"/>
    </row>
    <row r="5246" spans="1:25" x14ac:dyDescent="0.25">
      <c r="A5246" s="32">
        <f>IF(Weighting!$P$14&gt;0,B5246,"")</f>
        <v>1.369</v>
      </c>
      <c r="B5246">
        <f>Weighting!$C$14</f>
        <v>1.369</v>
      </c>
      <c r="C5246">
        <f>Weighting!$F$14</f>
        <v>0</v>
      </c>
      <c r="D5246" t="b">
        <f>IF(C5246=1,'Data Transformation'!$G$3+0.5*'Data Transformation'!$W$25,IF(C5247=1,D5247-'Data Transformation'!$W$25,FALSE))</f>
        <v>0</v>
      </c>
      <c r="E5246" t="str">
        <f t="array" ref="E5246">IF(ISLOGICAL(D5246),"",FREQUENCY(IF('Data Transformation'!$B$425:$B$8425='Bin Analysis'!$B5235,'Data Transformation'!$G$425:$G$8425),D5246))</f>
        <v/>
      </c>
      <c r="F5246" t="str">
        <f t="shared" si="654"/>
        <v/>
      </c>
      <c r="G5246">
        <f>Weighting!$H$14</f>
        <v>0</v>
      </c>
      <c r="H5246">
        <f t="array" ref="H5246">FREQUENCY(IF('Data Transformation'!$B$4:$B$8425=B5235,'Data Transformation'!$G$4:$G$8425),'Bin Analysis'!$B5246)</f>
        <v>18</v>
      </c>
      <c r="I5246">
        <f t="shared" si="655"/>
        <v>0</v>
      </c>
      <c r="J5246">
        <f t="shared" si="656"/>
        <v>0</v>
      </c>
      <c r="K5246">
        <f>J5246*Weighting!$W$14</f>
        <v>0</v>
      </c>
      <c r="M5246" s="14"/>
    </row>
    <row r="5247" spans="1:25" x14ac:dyDescent="0.25">
      <c r="A5247" s="32">
        <f>IF(Weighting!$P$15&gt;0,B5247,"")</f>
        <v>1.5000009999999999</v>
      </c>
      <c r="B5247">
        <f>Weighting!$C$15</f>
        <v>1.5000009999999999</v>
      </c>
      <c r="C5247">
        <f>Weighting!$F$15</f>
        <v>0</v>
      </c>
      <c r="D5247" t="b">
        <f>IF(C5247=1,'Data Transformation'!$G$3+0.5*'Data Transformation'!$W$25,IF(C5248=1,D5248-'Data Transformation'!$W$25,FALSE))</f>
        <v>0</v>
      </c>
      <c r="E5247" t="str">
        <f t="array" ref="E5247">IF(ISLOGICAL(D5247),"",FREQUENCY(IF('Data Transformation'!$B$425:$B$8425='Bin Analysis'!$B5235,'Data Transformation'!$G$425:$G$8425),D5247))</f>
        <v/>
      </c>
      <c r="F5247" t="str">
        <f t="shared" si="654"/>
        <v/>
      </c>
      <c r="G5247">
        <f>Weighting!$H$15</f>
        <v>0</v>
      </c>
      <c r="H5247">
        <f t="array" ref="H5247">FREQUENCY(IF('Data Transformation'!$B$4:$B$8425=B5235,'Data Transformation'!$G$4:$G$8425),'Bin Analysis'!$B5247)</f>
        <v>18</v>
      </c>
      <c r="I5247">
        <f t="shared" si="655"/>
        <v>0</v>
      </c>
      <c r="J5247">
        <f t="shared" si="656"/>
        <v>0</v>
      </c>
      <c r="K5247">
        <f>J5247*Weighting!$W$15</f>
        <v>0</v>
      </c>
      <c r="M5247" s="14"/>
    </row>
    <row r="5248" spans="1:25" x14ac:dyDescent="0.25">
      <c r="A5248" s="32" t="str">
        <f>IF(Weighting!$P$16&gt;0,B5248,"")</f>
        <v/>
      </c>
      <c r="B5248">
        <f>Weighting!$C$16</f>
        <v>1.631</v>
      </c>
      <c r="C5248">
        <f>Weighting!$F$16</f>
        <v>0</v>
      </c>
      <c r="D5248" t="b">
        <f>IF(C5248=1,'Data Transformation'!$G$3+0.5*'Data Transformation'!$W$25,IF(C5249=1,D5249-'Data Transformation'!$W$25,FALSE))</f>
        <v>0</v>
      </c>
      <c r="E5248" t="str">
        <f t="array" ref="E5248">IF(ISLOGICAL(D5248),"",FREQUENCY(IF('Data Transformation'!$B$425:$B$8425='Bin Analysis'!$B5235,'Data Transformation'!$G$425:$G$8425),D5248))</f>
        <v/>
      </c>
      <c r="F5248" t="str">
        <f t="shared" si="654"/>
        <v/>
      </c>
      <c r="G5248">
        <f>Weighting!$H$16</f>
        <v>0</v>
      </c>
      <c r="H5248">
        <f t="array" ref="H5248">FREQUENCY(IF('Data Transformation'!$B$4:$B$8425=B5235,'Data Transformation'!$G$4:$G$8425),'Bin Analysis'!$B5248)</f>
        <v>18</v>
      </c>
      <c r="I5248">
        <f t="shared" si="655"/>
        <v>0</v>
      </c>
      <c r="J5248">
        <f t="shared" si="656"/>
        <v>0</v>
      </c>
      <c r="K5248">
        <f>J5248*Weighting!$W$16</f>
        <v>0</v>
      </c>
      <c r="M5248" s="14"/>
    </row>
    <row r="5249" spans="1:25" x14ac:dyDescent="0.25">
      <c r="A5249" s="32" t="str">
        <f>IF(Weighting!$P$17&gt;0,B5249,"")</f>
        <v/>
      </c>
      <c r="B5249">
        <f>Weighting!$C$17</f>
        <v>1.762</v>
      </c>
      <c r="C5249">
        <f>Weighting!$F$17</f>
        <v>0</v>
      </c>
      <c r="D5249" t="b">
        <f>IF(C5249=1,'Data Transformation'!$G$3+0.5*'Data Transformation'!$W$25,IF(C5250=1,D5250-'Data Transformation'!$W$25,FALSE))</f>
        <v>0</v>
      </c>
      <c r="E5249" t="str">
        <f t="array" ref="E5249">IF(ISLOGICAL(D5249),"",FREQUENCY(IF('Data Transformation'!$B$425:$B$8425='Bin Analysis'!$B5235,'Data Transformation'!$G$425:$G$8425),D5249))</f>
        <v/>
      </c>
      <c r="F5249" t="str">
        <f t="shared" si="654"/>
        <v/>
      </c>
      <c r="G5249">
        <f>Weighting!$H$17</f>
        <v>0</v>
      </c>
      <c r="H5249">
        <f t="array" ref="H5249">FREQUENCY(IF('Data Transformation'!$B$4:$B$8425=B5235,'Data Transformation'!$G$4:$G$8425),'Bin Analysis'!$B5249)</f>
        <v>18</v>
      </c>
      <c r="I5249">
        <f t="shared" si="655"/>
        <v>0</v>
      </c>
      <c r="J5249">
        <f t="shared" si="656"/>
        <v>0</v>
      </c>
      <c r="K5249">
        <f>J5249*Weighting!$W$17</f>
        <v>0</v>
      </c>
      <c r="M5249" s="14"/>
    </row>
    <row r="5250" spans="1:25" x14ac:dyDescent="0.25">
      <c r="A5250" s="32" t="str">
        <f>IF(Weighting!$P$18&gt;0,B5250,"")</f>
        <v/>
      </c>
      <c r="B5250">
        <f>Weighting!$C$18</f>
        <v>1.893</v>
      </c>
      <c r="C5250">
        <f>Weighting!$F$18</f>
        <v>0</v>
      </c>
      <c r="D5250" t="b">
        <f>IF(C5250=1,'Data Transformation'!$G$3+0.5*'Data Transformation'!$W$25,IF(C5251=1,D5251-'Data Transformation'!$W$25,FALSE))</f>
        <v>0</v>
      </c>
      <c r="E5250" t="str">
        <f t="array" ref="E5250">IF(ISLOGICAL(D5250),"",FREQUENCY(IF('Data Transformation'!$B$425:$B$8425='Bin Analysis'!$B5235,'Data Transformation'!$G$425:$G$8425),D5250))</f>
        <v/>
      </c>
      <c r="F5250" t="str">
        <f t="shared" si="654"/>
        <v/>
      </c>
      <c r="G5250">
        <f>Weighting!$H$18</f>
        <v>0</v>
      </c>
      <c r="H5250">
        <f t="array" ref="H5250">FREQUENCY(IF('Data Transformation'!$B$4:$B$8425=B5235,'Data Transformation'!$G$4:$G$8425),'Bin Analysis'!$B5250)</f>
        <v>18</v>
      </c>
      <c r="I5250">
        <f t="shared" si="655"/>
        <v>0</v>
      </c>
      <c r="J5250">
        <f t="shared" si="656"/>
        <v>0</v>
      </c>
      <c r="K5250">
        <f>J5250*Weighting!$W$18</f>
        <v>0</v>
      </c>
      <c r="M5250" s="14"/>
    </row>
    <row r="5251" spans="1:25" x14ac:dyDescent="0.25">
      <c r="A5251" s="32" t="str">
        <f>IF(Weighting!$P$19&gt;0,B5251,"")</f>
        <v/>
      </c>
      <c r="B5251">
        <f>Weighting!$C$19</f>
        <v>2.024</v>
      </c>
      <c r="C5251">
        <f>Weighting!$F$19</f>
        <v>0</v>
      </c>
      <c r="D5251" t="b">
        <f>IF(C5251=1,'Data Transformation'!$G$3+0.5*'Data Transformation'!$W$25,IF(C5252=1,D5252-'Data Transformation'!$W$25,FALSE))</f>
        <v>0</v>
      </c>
      <c r="E5251" t="str">
        <f t="array" ref="E5251">IF(ISLOGICAL(D5251),"",FREQUENCY(IF('Data Transformation'!$B$425:$B$8425='Bin Analysis'!$B5235,'Data Transformation'!$G$425:$G$8425),D5251))</f>
        <v/>
      </c>
      <c r="F5251" t="str">
        <f t="shared" si="654"/>
        <v/>
      </c>
      <c r="G5251">
        <f>Weighting!$H$19</f>
        <v>0</v>
      </c>
      <c r="H5251">
        <f t="array" ref="H5251">FREQUENCY(IF('Data Transformation'!$B$4:$B$8425=B5235,'Data Transformation'!$G$4:$G$8425),'Bin Analysis'!$B5251)</f>
        <v>18</v>
      </c>
      <c r="I5251">
        <f t="shared" si="655"/>
        <v>0</v>
      </c>
      <c r="J5251">
        <f t="shared" si="656"/>
        <v>0</v>
      </c>
      <c r="K5251">
        <f>J5251*Weighting!$W$19</f>
        <v>0</v>
      </c>
      <c r="M5251" s="14"/>
    </row>
    <row r="5252" spans="1:25" x14ac:dyDescent="0.25">
      <c r="A5252" s="32" t="str">
        <f>IF(Weighting!$P$20&gt;0,B5252,"")</f>
        <v/>
      </c>
      <c r="B5252">
        <f>Weighting!$C$20</f>
        <v>2.1550000000000002</v>
      </c>
      <c r="C5252">
        <f>Weighting!$F$20</f>
        <v>0</v>
      </c>
      <c r="D5252" t="b">
        <f>IF(C5252=1,'Data Transformation'!$G$3+0.5*'Data Transformation'!$W$25,IF(C5253=1,D5253-'Data Transformation'!$W$25,FALSE))</f>
        <v>0</v>
      </c>
      <c r="E5252" t="str">
        <f t="array" ref="E5252">IF(ISLOGICAL(D5252),"",FREQUENCY(IF('Data Transformation'!$B$425:$B$8425='Bin Analysis'!$B5235,'Data Transformation'!$G$425:$G$8425),D5252))</f>
        <v/>
      </c>
      <c r="F5252" t="str">
        <f t="shared" si="654"/>
        <v/>
      </c>
      <c r="G5252">
        <f>Weighting!$H$20</f>
        <v>0</v>
      </c>
      <c r="H5252">
        <f t="array" ref="H5252">FREQUENCY(IF('Data Transformation'!$B$4:$B$8425=B5235,'Data Transformation'!$G$4:$G$8425),'Bin Analysis'!$B5252)</f>
        <v>18</v>
      </c>
      <c r="I5252">
        <f t="shared" si="655"/>
        <v>0</v>
      </c>
      <c r="J5252">
        <f t="shared" si="656"/>
        <v>0</v>
      </c>
      <c r="K5252">
        <f>J5252*Weighting!$W$20</f>
        <v>0</v>
      </c>
      <c r="M5252" s="14"/>
    </row>
    <row r="5253" spans="1:25" x14ac:dyDescent="0.25">
      <c r="A5253" s="32" t="str">
        <f>IF(Weighting!$P$21&gt;0,B5253,"")</f>
        <v/>
      </c>
      <c r="B5253">
        <f>Weighting!$C$21</f>
        <v>2.2860000000000005</v>
      </c>
      <c r="C5253">
        <f>Weighting!$F$21</f>
        <v>0</v>
      </c>
      <c r="D5253" t="b">
        <f>IF(C5253=1,'Data Transformation'!$G$3+0.5*'Data Transformation'!$W$25,IF(C5254=1,D5254-'Data Transformation'!$W$25,FALSE))</f>
        <v>0</v>
      </c>
      <c r="E5253" t="str">
        <f t="array" ref="E5253">IF(ISLOGICAL(D5253),"",FREQUENCY(IF('Data Transformation'!$B$425:$B$8425='Bin Analysis'!$B5235,'Data Transformation'!$G$425:$G$8425),D5253))</f>
        <v/>
      </c>
      <c r="F5253" t="str">
        <f t="shared" si="654"/>
        <v/>
      </c>
      <c r="G5253">
        <f>Weighting!$H$21</f>
        <v>0</v>
      </c>
      <c r="H5253">
        <f t="array" ref="H5253">FREQUENCY(IF('Data Transformation'!$B$4:$B$8425=B5235,'Data Transformation'!$G$4:$G$8425),'Bin Analysis'!$B5253)</f>
        <v>18</v>
      </c>
      <c r="I5253">
        <f t="shared" si="655"/>
        <v>0</v>
      </c>
      <c r="J5253">
        <f t="shared" si="656"/>
        <v>0</v>
      </c>
      <c r="K5253">
        <f>J5253*Weighting!$W$21</f>
        <v>0</v>
      </c>
      <c r="M5253" s="14"/>
    </row>
    <row r="5254" spans="1:25" x14ac:dyDescent="0.25">
      <c r="A5254" s="32" t="str">
        <f>IF(Weighting!$P$22&gt;0,B5254,"")</f>
        <v/>
      </c>
      <c r="B5254">
        <f>Weighting!$C$22</f>
        <v>2.4170000000000007</v>
      </c>
      <c r="C5254">
        <f>Weighting!$F$22</f>
        <v>0</v>
      </c>
      <c r="D5254" t="b">
        <f>IF(C5254=1,'Data Transformation'!$G$3+0.5*'Data Transformation'!$W$25,IF(C5255=1,D5255-'Data Transformation'!$W$25,FALSE))</f>
        <v>0</v>
      </c>
      <c r="E5254" t="str">
        <f t="array" ref="E5254">IF(ISLOGICAL(D5254),"",FREQUENCY(IF('Data Transformation'!$B$425:$B$8425='Bin Analysis'!$B5235,'Data Transformation'!$G$425:$G$8425),D5254))</f>
        <v/>
      </c>
      <c r="F5254" t="str">
        <f t="shared" si="654"/>
        <v/>
      </c>
      <c r="G5254">
        <f>Weighting!$H$22</f>
        <v>0</v>
      </c>
      <c r="H5254">
        <f t="array" ref="H5254">FREQUENCY(IF('Data Transformation'!$B$4:$B$8425=B5235,'Data Transformation'!$G$4:$G$8425),'Bin Analysis'!$B5254)</f>
        <v>18</v>
      </c>
      <c r="I5254">
        <f t="shared" si="655"/>
        <v>0</v>
      </c>
      <c r="J5254">
        <f t="shared" si="656"/>
        <v>0</v>
      </c>
      <c r="K5254">
        <f>J5254*Weighting!$W$22</f>
        <v>0</v>
      </c>
      <c r="M5254" s="14"/>
    </row>
    <row r="5255" spans="1:25" x14ac:dyDescent="0.25">
      <c r="A5255" s="32" t="str">
        <f>IF(Weighting!$P$23&gt;0,B5255,"")</f>
        <v/>
      </c>
      <c r="B5255">
        <f>Weighting!$C$23</f>
        <v>2.5480000000000009</v>
      </c>
      <c r="C5255">
        <f>Weighting!$F$23</f>
        <v>0</v>
      </c>
      <c r="D5255" t="b">
        <f>IF(C5255=1,'Data Transformation'!$G$3+0.5*'Data Transformation'!$W$25,IF(C5256=1,D5256-'Data Transformation'!$W$25,FALSE))</f>
        <v>0</v>
      </c>
      <c r="E5255" t="str">
        <f t="array" ref="E5255">IF(ISLOGICAL(D5255),"",FREQUENCY(IF('Data Transformation'!$B$425:$B$8425='Bin Analysis'!$B5235,'Data Transformation'!$G$425:$G$8425),D5255))</f>
        <v/>
      </c>
      <c r="F5255" t="str">
        <f t="shared" si="654"/>
        <v/>
      </c>
      <c r="G5255">
        <f>Weighting!$H$23</f>
        <v>0</v>
      </c>
      <c r="H5255">
        <f t="array" ref="H5255">FREQUENCY(IF('Data Transformation'!$B$4:$B$8425=B5235,'Data Transformation'!$G$4:$G$8425),'Bin Analysis'!$B5255)</f>
        <v>18</v>
      </c>
      <c r="I5255">
        <f t="shared" si="655"/>
        <v>0</v>
      </c>
      <c r="J5255">
        <f t="shared" si="656"/>
        <v>0</v>
      </c>
      <c r="K5255">
        <f>J5255*Weighting!$W$23</f>
        <v>0</v>
      </c>
      <c r="M5255" s="14"/>
    </row>
    <row r="5256" spans="1:25" x14ac:dyDescent="0.25">
      <c r="A5256" s="32" t="str">
        <f>IF(Weighting!$P$24&gt;0,B5256,"")</f>
        <v/>
      </c>
      <c r="B5256">
        <f>Weighting!$C$24</f>
        <v>2.6790000000000012</v>
      </c>
      <c r="C5256">
        <f>Weighting!$F$24</f>
        <v>0</v>
      </c>
      <c r="D5256" t="b">
        <f>IF(C5256=1,'Data Transformation'!$G$3+0.5*'Data Transformation'!$W$25,IF(C5257=1,D5257-'Data Transformation'!$W$25,FALSE))</f>
        <v>0</v>
      </c>
      <c r="E5256" t="str">
        <f t="array" ref="E5256">IF(ISLOGICAL(D5256),"",FREQUENCY(IF('Data Transformation'!$B$425:$B$8425='Bin Analysis'!$B5235,'Data Transformation'!$G$425:$G$8425),D5256))</f>
        <v/>
      </c>
      <c r="F5256" t="str">
        <f t="shared" si="654"/>
        <v/>
      </c>
      <c r="G5256">
        <f>Weighting!$H$24</f>
        <v>0</v>
      </c>
      <c r="H5256">
        <f t="array" ref="H5256">FREQUENCY(IF('Data Transformation'!$B$4:$B$8425=B5235,'Data Transformation'!$G$4:$G$8425),'Bin Analysis'!$B5256)</f>
        <v>18</v>
      </c>
      <c r="I5256">
        <f t="shared" si="655"/>
        <v>0</v>
      </c>
      <c r="J5256">
        <f t="shared" si="656"/>
        <v>0</v>
      </c>
      <c r="K5256">
        <f>J5256*Weighting!$W$24</f>
        <v>0</v>
      </c>
      <c r="M5256" s="14"/>
    </row>
    <row r="5257" spans="1:25" x14ac:dyDescent="0.25">
      <c r="A5257" s="32" t="str">
        <f>IF(Weighting!$P$25&gt;0,B5257,"")</f>
        <v/>
      </c>
      <c r="B5257">
        <f>Weighting!$C$25</f>
        <v>2.8100000000000014</v>
      </c>
      <c r="C5257">
        <f>Weighting!$F$25</f>
        <v>0</v>
      </c>
      <c r="D5257" t="b">
        <f>IF(C5257=1,'Data Transformation'!$G$3+0.5*'Data Transformation'!$W$25,IF(C5258=1,D5258-'Data Transformation'!$W$25,FALSE))</f>
        <v>0</v>
      </c>
      <c r="E5257" t="str">
        <f t="array" ref="E5257">IF(ISLOGICAL(D5257),"",FREQUENCY(IF('Data Transformation'!$B$425:$B$8425='Bin Analysis'!$B5235,'Data Transformation'!$G$425:$G$8425),D5257))</f>
        <v/>
      </c>
      <c r="F5257" t="str">
        <f t="shared" si="654"/>
        <v/>
      </c>
      <c r="G5257">
        <f>Weighting!$H$25</f>
        <v>0</v>
      </c>
      <c r="H5257">
        <f t="array" ref="H5257">FREQUENCY(IF('Data Transformation'!$B$4:$B$8425=B5235,'Data Transformation'!$G$4:$G$8425),'Bin Analysis'!$B5257)</f>
        <v>18</v>
      </c>
      <c r="I5257">
        <f t="shared" si="655"/>
        <v>0</v>
      </c>
      <c r="J5257">
        <f t="shared" si="656"/>
        <v>0</v>
      </c>
      <c r="K5257">
        <f>J5257*Weighting!$W$25</f>
        <v>0</v>
      </c>
      <c r="M5257" s="14"/>
    </row>
    <row r="5258" spans="1:25" x14ac:dyDescent="0.25">
      <c r="O5258"/>
      <c r="P5258"/>
      <c r="Q5258"/>
      <c r="R5258"/>
    </row>
    <row r="5259" spans="1:25" ht="23.25" x14ac:dyDescent="0.35">
      <c r="A5259" s="21" t="s">
        <v>0</v>
      </c>
      <c r="B5259" s="21">
        <f>IFERROR(VLOOKUP(C5259,'Data Transformation'!$L$6:$M$426,2,FALSE),"")</f>
        <v>219</v>
      </c>
      <c r="C5259" s="21">
        <f>C5235+1</f>
        <v>219</v>
      </c>
      <c r="D5259" s="21"/>
      <c r="E5259" s="21"/>
      <c r="F5259" s="21"/>
      <c r="G5259" s="21"/>
      <c r="H5259" s="22"/>
      <c r="I5259" s="22"/>
      <c r="J5259" s="22"/>
      <c r="K5259" s="21"/>
      <c r="L5259" s="21">
        <f>B5259</f>
        <v>219</v>
      </c>
      <c r="M5259" s="23">
        <f>INDEX('Data Transformation'!$O$4:$O$424,MATCH($B5259,'Data Transformation'!$M$4:$M$424,0),MATCH($M$2,'Data Transformation'!$O$3,0))</f>
        <v>20</v>
      </c>
      <c r="N5259" s="27">
        <f>IF('Input and Summary Results'!$J$16="minimum",'Bin Analysis'!X5260/(M5259-1),'Bin Analysis'!Y5259/('Bin Analysis'!M5259-1))</f>
        <v>0</v>
      </c>
      <c r="O5259" s="27">
        <f>IF(M5259=FALSE,NA(),(VLOOKUP(1,C5262:K5281,4,FALSE))/(M5259-1))</f>
        <v>5.2631578947368418E-2</v>
      </c>
      <c r="P5259" s="27">
        <f>IF(M5259=FALSE,NA(),SUM(J5262:J5281)/Weighting!$S$5)</f>
        <v>0.4</v>
      </c>
      <c r="Q5259" s="27">
        <f>IF(M5259=FALSE,NA(),SUM(K5262:K5281)/Weighting!$S$6)</f>
        <v>0.2608695652173913</v>
      </c>
      <c r="R5259" s="27">
        <f>IF(M5259=FALSE,NA(),(VLOOKUP(1,G5262:K5281,3,FALSE))/(M5259-1))</f>
        <v>0.89473684210526316</v>
      </c>
      <c r="S5259" s="22" t="str">
        <f>IF(M5259=FALSE,NA(),IF(SUM(J5262:J5281)=2,"yes","no"))</f>
        <v>no</v>
      </c>
      <c r="X5259" s="2" cm="2">
        <f t="array" ref="X5259:X5260">FREQUENCY(IF('Data Transformation'!$B$425:$B$6424='Bin Analysis'!L5259,'Data Transformation'!$G$425:$G$6424),'Data Transformation'!$U$11)</f>
        <v>19</v>
      </c>
      <c r="Y5259" s="2" cm="2">
        <f t="array" ref="Y5259:Y5260">FREQUENCY(IF('Data Transformation'!$B$425:$B$6424='Bin Analysis'!L5259,'Data Transformation'!$G$425:$G$6424),'Data Transformation'!$U$12)</f>
        <v>18</v>
      </c>
    </row>
    <row r="5260" spans="1:25" x14ac:dyDescent="0.25">
      <c r="A5260" s="14" t="s">
        <v>67</v>
      </c>
      <c r="B5260" t="s">
        <v>47</v>
      </c>
      <c r="C5260" t="s">
        <v>5</v>
      </c>
      <c r="D5260" t="s">
        <v>100</v>
      </c>
      <c r="E5260" t="s">
        <v>101</v>
      </c>
      <c r="F5260" t="s">
        <v>102</v>
      </c>
      <c r="G5260" t="s">
        <v>70</v>
      </c>
      <c r="H5260" t="s">
        <v>31</v>
      </c>
      <c r="I5260" t="s">
        <v>32</v>
      </c>
      <c r="J5260" t="s">
        <v>46</v>
      </c>
      <c r="K5260" s="14" t="s">
        <v>45</v>
      </c>
      <c r="M5260" s="14"/>
      <c r="X5260" s="2">
        <v>0</v>
      </c>
      <c r="Y5260" s="2">
        <v>1</v>
      </c>
    </row>
    <row r="5261" spans="1:25" x14ac:dyDescent="0.25">
      <c r="A5261" s="32"/>
      <c r="D5261" t="b">
        <f>IF(C5261=1,'Data Transformation'!$G$3+0.5*'Data Transformation'!$W$25,IF(C5262=1,D5262-'Data Transformation'!$W$25,FALSE))</f>
        <v>0</v>
      </c>
      <c r="E5261" t="str">
        <f t="array" ref="E5261">IF(ISLOGICAL(D5261),"",FREQUENCY(IF('Data Transformation'!$B$425:$B$8425='Bin Analysis'!$B5259,'Data Transformation'!$G$425:$G$8425),D5261))</f>
        <v/>
      </c>
      <c r="F5261" t="str">
        <f>IF(ISLOGICAL(D5261),"",E5261-E5260)</f>
        <v/>
      </c>
      <c r="M5261" s="14"/>
    </row>
    <row r="5262" spans="1:25" x14ac:dyDescent="0.25">
      <c r="A5262" s="32">
        <f>IF(Weighting!$P$6&gt;0,B5262,"")</f>
        <v>0.32100000000000001</v>
      </c>
      <c r="B5262">
        <f>Weighting!$C$6</f>
        <v>0.32100000000000001</v>
      </c>
      <c r="C5262">
        <f>Weighting!$F$6</f>
        <v>0</v>
      </c>
      <c r="D5262" t="b">
        <f>IF(C5262=1,'Data Transformation'!$G$3+0.5*'Data Transformation'!$W$25,IF(C5263=1,D5263-'Data Transformation'!$W$25,FALSE))</f>
        <v>0</v>
      </c>
      <c r="E5262" t="str">
        <f t="array" ref="E5262">IF(ISLOGICAL(D5262),"",FREQUENCY(IF('Data Transformation'!$B$425:$B$8425='Bin Analysis'!$B5259,'Data Transformation'!$G$425:$G$8425),D5262))</f>
        <v/>
      </c>
      <c r="F5262" t="str">
        <f>IF(ISLOGICAL(D5262),"",E5262-E5261)</f>
        <v/>
      </c>
      <c r="G5262">
        <f>Weighting!$H$6</f>
        <v>1</v>
      </c>
      <c r="H5262">
        <f t="array" ref="H5262">FREQUENCY(IF('Data Transformation'!$B$4:$B$8425=B5259,'Data Transformation'!$G$4:$G$8425),'Bin Analysis'!$B5262)</f>
        <v>17</v>
      </c>
      <c r="I5262">
        <f>H5262-H5261</f>
        <v>17</v>
      </c>
      <c r="J5262">
        <f>IF(I5262=0,0,1)</f>
        <v>1</v>
      </c>
      <c r="K5262">
        <f>J5262*Weighting!$W$6</f>
        <v>1</v>
      </c>
      <c r="M5262" s="14"/>
    </row>
    <row r="5263" spans="1:25" x14ac:dyDescent="0.25">
      <c r="A5263" s="32">
        <f>IF(Weighting!$P$7&gt;0,B5263,"")</f>
        <v>0.45200000000000001</v>
      </c>
      <c r="B5263">
        <f>Weighting!$C$7</f>
        <v>0.45200000000000001</v>
      </c>
      <c r="C5263">
        <f>Weighting!$F$7</f>
        <v>0</v>
      </c>
      <c r="D5263" t="b">
        <f>IF(C5263=1,'Data Transformation'!$G$3+0.5*'Data Transformation'!$W$25,IF(C5264=1,D5264-'Data Transformation'!$W$25,FALSE))</f>
        <v>0</v>
      </c>
      <c r="E5263" t="str">
        <f t="array" ref="E5263">IF(ISLOGICAL(D5263),"",FREQUENCY(IF('Data Transformation'!$B$425:$B$8425='Bin Analysis'!$B5259,'Data Transformation'!$G$425:$G$8425),D5263))</f>
        <v/>
      </c>
      <c r="F5263" t="str">
        <f t="shared" ref="F5263:F5281" si="657">IF(ISLOGICAL(D5263),"",E5263-E5262)</f>
        <v/>
      </c>
      <c r="G5263">
        <f>Weighting!$H$7</f>
        <v>0</v>
      </c>
      <c r="H5263">
        <f t="array" ref="H5263">FREQUENCY(IF('Data Transformation'!$B$4:$B$8425=B5259,'Data Transformation'!$G$4:$G$8425),'Bin Analysis'!$B5263)</f>
        <v>18</v>
      </c>
      <c r="I5263">
        <f t="shared" ref="I5263:I5281" si="658">H5263-H5262</f>
        <v>1</v>
      </c>
      <c r="J5263">
        <f>IF(I5263=0,0,1)</f>
        <v>1</v>
      </c>
      <c r="K5263">
        <f>J5263*Weighting!$W$7</f>
        <v>2</v>
      </c>
      <c r="M5263" s="14"/>
    </row>
    <row r="5264" spans="1:25" x14ac:dyDescent="0.25">
      <c r="A5264" s="32">
        <f>IF(Weighting!$P$8&gt;0,B5264,"")</f>
        <v>0.58299999999999996</v>
      </c>
      <c r="B5264">
        <f>Weighting!$C$8</f>
        <v>0.58299999999999996</v>
      </c>
      <c r="C5264">
        <f>Weighting!$F$8</f>
        <v>0</v>
      </c>
      <c r="D5264" t="b">
        <f>IF(C5264=1,'Data Transformation'!$G$3+0.5*'Data Transformation'!$W$25,IF(C5265=1,D5265-'Data Transformation'!$W$25,FALSE))</f>
        <v>0</v>
      </c>
      <c r="E5264" t="str">
        <f t="array" ref="E5264">IF(ISLOGICAL(D5264),"",FREQUENCY(IF('Data Transformation'!$B$425:$B$8425='Bin Analysis'!$B5259,'Data Transformation'!$G$425:$G$8425),D5264))</f>
        <v/>
      </c>
      <c r="F5264" t="str">
        <f t="shared" si="657"/>
        <v/>
      </c>
      <c r="G5264">
        <f>Weighting!$H$8</f>
        <v>0</v>
      </c>
      <c r="H5264">
        <f t="array" ref="H5264">FREQUENCY(IF('Data Transformation'!$B$4:$B$8425=B5259,'Data Transformation'!$G$4:$G$8425),'Bin Analysis'!$B5264)</f>
        <v>18</v>
      </c>
      <c r="I5264">
        <f t="shared" si="658"/>
        <v>0</v>
      </c>
      <c r="J5264">
        <f t="shared" ref="J5264:J5281" si="659">IF(I5264=0,0,1)</f>
        <v>0</v>
      </c>
      <c r="K5264">
        <f>J5264*Weighting!$W$8</f>
        <v>0</v>
      </c>
      <c r="M5264" s="14"/>
    </row>
    <row r="5265" spans="1:13" x14ac:dyDescent="0.25">
      <c r="A5265" s="32">
        <f>IF(Weighting!$P$9&gt;0,B5265,"")</f>
        <v>0.71399999999999997</v>
      </c>
      <c r="B5265" s="50">
        <f>Weighting!$C$9</f>
        <v>0.71399999999999997</v>
      </c>
      <c r="C5265">
        <f>Weighting!$F$9</f>
        <v>0</v>
      </c>
      <c r="D5265" t="b">
        <f>IF(C5265=1,'Data Transformation'!$G$3+0.5*'Data Transformation'!$W$25,IF(C5266=1,D5266-'Data Transformation'!$W$25,FALSE))</f>
        <v>0</v>
      </c>
      <c r="E5265" t="str">
        <f t="array" ref="E5265">IF(ISLOGICAL(D5265),"",FREQUENCY(IF('Data Transformation'!$B$425:$B$8425='Bin Analysis'!$B5259,'Data Transformation'!$G$425:$G$8425),D5265))</f>
        <v/>
      </c>
      <c r="F5265" t="str">
        <f t="shared" si="657"/>
        <v/>
      </c>
      <c r="G5265">
        <f>Weighting!$H$9</f>
        <v>0</v>
      </c>
      <c r="H5265">
        <f t="array" ref="H5265">FREQUENCY(IF('Data Transformation'!$B$4:$B$8425=B5259,'Data Transformation'!$G$4:$G$8425),'Bin Analysis'!$B5265)</f>
        <v>18</v>
      </c>
      <c r="I5265">
        <f t="shared" si="658"/>
        <v>0</v>
      </c>
      <c r="J5265">
        <f t="shared" si="659"/>
        <v>0</v>
      </c>
      <c r="K5265">
        <f>J5265*Weighting!$W$9</f>
        <v>0</v>
      </c>
      <c r="M5265" s="14"/>
    </row>
    <row r="5266" spans="1:13" x14ac:dyDescent="0.25">
      <c r="A5266" s="32">
        <f>IF(Weighting!$P$10&gt;0,B5266,"")</f>
        <v>0.84499999999999997</v>
      </c>
      <c r="B5266">
        <f>Weighting!$C$10</f>
        <v>0.84499999999999997</v>
      </c>
      <c r="C5266">
        <f>Weighting!$F$10</f>
        <v>0</v>
      </c>
      <c r="D5266" t="b">
        <f>IF(C5266=1,'Data Transformation'!$G$3+0.5*'Data Transformation'!$W$25,IF(C5267=1,D5267-'Data Transformation'!$W$25,FALSE))</f>
        <v>0</v>
      </c>
      <c r="E5266" t="str">
        <f t="array" ref="E5266">IF(ISLOGICAL(D5266),"",FREQUENCY(IF('Data Transformation'!$B$425:$B$8425='Bin Analysis'!$B5259,'Data Transformation'!$G$425:$G$8425),D5266))</f>
        <v/>
      </c>
      <c r="F5266" t="str">
        <f t="shared" si="657"/>
        <v/>
      </c>
      <c r="G5266">
        <f>Weighting!$H$10</f>
        <v>0</v>
      </c>
      <c r="H5266">
        <f t="array" ref="H5266">FREQUENCY(IF('Data Transformation'!$B$4:$B$8425=B5259,'Data Transformation'!$G$4:$G$8425),'Bin Analysis'!$B5266)</f>
        <v>18</v>
      </c>
      <c r="I5266">
        <f t="shared" si="658"/>
        <v>0</v>
      </c>
      <c r="J5266">
        <f t="shared" si="659"/>
        <v>0</v>
      </c>
      <c r="K5266">
        <f>J5266*Weighting!$W$10</f>
        <v>0</v>
      </c>
      <c r="M5266" s="14"/>
    </row>
    <row r="5267" spans="1:13" x14ac:dyDescent="0.25">
      <c r="A5267" s="32">
        <f>IF(Weighting!$P$11&gt;0,B5267,"")</f>
        <v>0.97599999999999998</v>
      </c>
      <c r="B5267">
        <f>Weighting!$C$11</f>
        <v>0.97599999999999998</v>
      </c>
      <c r="C5267">
        <f>Weighting!$F$11</f>
        <v>0</v>
      </c>
      <c r="D5267">
        <f>IF(C5267=1,'Data Transformation'!$G$3+0.5*'Data Transformation'!$W$25,IF(C5268=1,D5268-'Data Transformation'!$W$25,FALSE))</f>
        <v>0.86899999999999999</v>
      </c>
      <c r="E5267">
        <f t="array" ref="E5267">IF(ISLOGICAL(D5267),"",FREQUENCY(IF('Data Transformation'!$B$425:$B$8425='Bin Analysis'!$B5259,'Data Transformation'!$G$425:$G$8425),D5267))</f>
        <v>18</v>
      </c>
      <c r="F5267" t="e">
        <f t="shared" si="657"/>
        <v>#VALUE!</v>
      </c>
      <c r="G5267">
        <f>Weighting!$H$11</f>
        <v>0</v>
      </c>
      <c r="H5267">
        <f t="array" ref="H5267">FREQUENCY(IF('Data Transformation'!$B$4:$B$8425=B5259,'Data Transformation'!$G$4:$G$8425),'Bin Analysis'!$B5267)</f>
        <v>19</v>
      </c>
      <c r="I5267">
        <f t="shared" si="658"/>
        <v>1</v>
      </c>
      <c r="J5267">
        <f t="shared" si="659"/>
        <v>1</v>
      </c>
      <c r="K5267">
        <f>J5267*Weighting!$W$11</f>
        <v>2</v>
      </c>
      <c r="M5267" s="14"/>
    </row>
    <row r="5268" spans="1:13" x14ac:dyDescent="0.25">
      <c r="A5268" s="32">
        <f>IF(Weighting!$P$12&gt;0,B5268,"")</f>
        <v>1.107</v>
      </c>
      <c r="B5268">
        <f>Weighting!$C$12</f>
        <v>1.107</v>
      </c>
      <c r="C5268">
        <f>Weighting!$F$12</f>
        <v>1</v>
      </c>
      <c r="D5268">
        <f>IF(C5268=1,'Data Transformation'!$G$3+0.5*'Data Transformation'!$W$25,IF(C5269=1,D5269-'Data Transformation'!$W$25,FALSE))</f>
        <v>1.131</v>
      </c>
      <c r="E5268">
        <f t="array" ref="E5268">IF(ISLOGICAL(D5268),"",FREQUENCY(IF('Data Transformation'!$B$425:$B$8425='Bin Analysis'!$B5259,'Data Transformation'!$G$425:$G$8425),D5268))</f>
        <v>19</v>
      </c>
      <c r="F5268">
        <f t="shared" si="657"/>
        <v>1</v>
      </c>
      <c r="G5268">
        <f>Weighting!$H$12</f>
        <v>0</v>
      </c>
      <c r="H5268">
        <f t="array" ref="H5268">FREQUENCY(IF('Data Transformation'!$B$4:$B$8425=B5259,'Data Transformation'!$G$4:$G$8425),'Bin Analysis'!$B5268)</f>
        <v>20</v>
      </c>
      <c r="I5268">
        <f t="shared" si="658"/>
        <v>1</v>
      </c>
      <c r="J5268">
        <f t="shared" si="659"/>
        <v>1</v>
      </c>
      <c r="K5268">
        <f>J5268*Weighting!$W$12</f>
        <v>1</v>
      </c>
      <c r="M5268" s="14"/>
    </row>
    <row r="5269" spans="1:13" x14ac:dyDescent="0.25">
      <c r="A5269" s="32">
        <f>IF(Weighting!$P$13&gt;0,B5269,"")</f>
        <v>1.238</v>
      </c>
      <c r="B5269">
        <f>Weighting!$C$13</f>
        <v>1.238</v>
      </c>
      <c r="C5269">
        <f>Weighting!$F$13</f>
        <v>0</v>
      </c>
      <c r="D5269" t="b">
        <f>IF(C5269=1,'Data Transformation'!$G$3+0.5*'Data Transformation'!$W$25,IF(C5270=1,D5270-'Data Transformation'!$W$25,FALSE))</f>
        <v>0</v>
      </c>
      <c r="E5269" t="str">
        <f t="array" ref="E5269">IF(ISLOGICAL(D5269),"",FREQUENCY(IF('Data Transformation'!$B$425:$B$8425='Bin Analysis'!$B5259,'Data Transformation'!$G$425:$G$8425),D5269))</f>
        <v/>
      </c>
      <c r="F5269" t="str">
        <f t="shared" si="657"/>
        <v/>
      </c>
      <c r="G5269">
        <f>Weighting!$H$13</f>
        <v>0</v>
      </c>
      <c r="H5269">
        <f t="array" ref="H5269">FREQUENCY(IF('Data Transformation'!$B$4:$B$8425=B5259,'Data Transformation'!$G$4:$G$8425),'Bin Analysis'!$B5269)</f>
        <v>20</v>
      </c>
      <c r="I5269">
        <f t="shared" si="658"/>
        <v>0</v>
      </c>
      <c r="J5269">
        <f t="shared" si="659"/>
        <v>0</v>
      </c>
      <c r="K5269">
        <f>J5269*Weighting!$W$13</f>
        <v>0</v>
      </c>
      <c r="M5269" s="14"/>
    </row>
    <row r="5270" spans="1:13" x14ac:dyDescent="0.25">
      <c r="A5270" s="32">
        <f>IF(Weighting!$P$14&gt;0,B5270,"")</f>
        <v>1.369</v>
      </c>
      <c r="B5270">
        <f>Weighting!$C$14</f>
        <v>1.369</v>
      </c>
      <c r="C5270">
        <f>Weighting!$F$14</f>
        <v>0</v>
      </c>
      <c r="D5270" t="b">
        <f>IF(C5270=1,'Data Transformation'!$G$3+0.5*'Data Transformation'!$W$25,IF(C5271=1,D5271-'Data Transformation'!$W$25,FALSE))</f>
        <v>0</v>
      </c>
      <c r="E5270" t="str">
        <f t="array" ref="E5270">IF(ISLOGICAL(D5270),"",FREQUENCY(IF('Data Transformation'!$B$425:$B$8425='Bin Analysis'!$B5259,'Data Transformation'!$G$425:$G$8425),D5270))</f>
        <v/>
      </c>
      <c r="F5270" t="str">
        <f t="shared" si="657"/>
        <v/>
      </c>
      <c r="G5270">
        <f>Weighting!$H$14</f>
        <v>0</v>
      </c>
      <c r="H5270">
        <f t="array" ref="H5270">FREQUENCY(IF('Data Transformation'!$B$4:$B$8425=B5259,'Data Transformation'!$G$4:$G$8425),'Bin Analysis'!$B5270)</f>
        <v>20</v>
      </c>
      <c r="I5270">
        <f t="shared" si="658"/>
        <v>0</v>
      </c>
      <c r="J5270">
        <f t="shared" si="659"/>
        <v>0</v>
      </c>
      <c r="K5270">
        <f>J5270*Weighting!$W$14</f>
        <v>0</v>
      </c>
      <c r="M5270" s="14"/>
    </row>
    <row r="5271" spans="1:13" x14ac:dyDescent="0.25">
      <c r="A5271" s="32">
        <f>IF(Weighting!$P$15&gt;0,B5271,"")</f>
        <v>1.5000009999999999</v>
      </c>
      <c r="B5271">
        <f>Weighting!$C$15</f>
        <v>1.5000009999999999</v>
      </c>
      <c r="C5271">
        <f>Weighting!$F$15</f>
        <v>0</v>
      </c>
      <c r="D5271" t="b">
        <f>IF(C5271=1,'Data Transformation'!$G$3+0.5*'Data Transformation'!$W$25,IF(C5272=1,D5272-'Data Transformation'!$W$25,FALSE))</f>
        <v>0</v>
      </c>
      <c r="E5271" t="str">
        <f t="array" ref="E5271">IF(ISLOGICAL(D5271),"",FREQUENCY(IF('Data Transformation'!$B$425:$B$8425='Bin Analysis'!$B5259,'Data Transformation'!$G$425:$G$8425),D5271))</f>
        <v/>
      </c>
      <c r="F5271" t="str">
        <f t="shared" si="657"/>
        <v/>
      </c>
      <c r="G5271">
        <f>Weighting!$H$15</f>
        <v>0</v>
      </c>
      <c r="H5271">
        <f t="array" ref="H5271">FREQUENCY(IF('Data Transformation'!$B$4:$B$8425=B5259,'Data Transformation'!$G$4:$G$8425),'Bin Analysis'!$B5271)</f>
        <v>20</v>
      </c>
      <c r="I5271">
        <f t="shared" si="658"/>
        <v>0</v>
      </c>
      <c r="J5271">
        <f t="shared" si="659"/>
        <v>0</v>
      </c>
      <c r="K5271">
        <f>J5271*Weighting!$W$15</f>
        <v>0</v>
      </c>
      <c r="M5271" s="14"/>
    </row>
    <row r="5272" spans="1:13" x14ac:dyDescent="0.25">
      <c r="A5272" s="32" t="str">
        <f>IF(Weighting!$P$16&gt;0,B5272,"")</f>
        <v/>
      </c>
      <c r="B5272">
        <f>Weighting!$C$16</f>
        <v>1.631</v>
      </c>
      <c r="C5272">
        <f>Weighting!$F$16</f>
        <v>0</v>
      </c>
      <c r="D5272" t="b">
        <f>IF(C5272=1,'Data Transformation'!$G$3+0.5*'Data Transformation'!$W$25,IF(C5273=1,D5273-'Data Transformation'!$W$25,FALSE))</f>
        <v>0</v>
      </c>
      <c r="E5272" t="str">
        <f t="array" ref="E5272">IF(ISLOGICAL(D5272),"",FREQUENCY(IF('Data Transformation'!$B$425:$B$8425='Bin Analysis'!$B5259,'Data Transformation'!$G$425:$G$8425),D5272))</f>
        <v/>
      </c>
      <c r="F5272" t="str">
        <f t="shared" si="657"/>
        <v/>
      </c>
      <c r="G5272">
        <f>Weighting!$H$16</f>
        <v>0</v>
      </c>
      <c r="H5272">
        <f t="array" ref="H5272">FREQUENCY(IF('Data Transformation'!$B$4:$B$8425=B5259,'Data Transformation'!$G$4:$G$8425),'Bin Analysis'!$B5272)</f>
        <v>20</v>
      </c>
      <c r="I5272">
        <f t="shared" si="658"/>
        <v>0</v>
      </c>
      <c r="J5272">
        <f t="shared" si="659"/>
        <v>0</v>
      </c>
      <c r="K5272">
        <f>J5272*Weighting!$W$16</f>
        <v>0</v>
      </c>
      <c r="M5272" s="14"/>
    </row>
    <row r="5273" spans="1:13" x14ac:dyDescent="0.25">
      <c r="A5273" s="32" t="str">
        <f>IF(Weighting!$P$17&gt;0,B5273,"")</f>
        <v/>
      </c>
      <c r="B5273">
        <f>Weighting!$C$17</f>
        <v>1.762</v>
      </c>
      <c r="C5273">
        <f>Weighting!$F$17</f>
        <v>0</v>
      </c>
      <c r="D5273" t="b">
        <f>IF(C5273=1,'Data Transformation'!$G$3+0.5*'Data Transformation'!$W$25,IF(C5274=1,D5274-'Data Transformation'!$W$25,FALSE))</f>
        <v>0</v>
      </c>
      <c r="E5273" t="str">
        <f t="array" ref="E5273">IF(ISLOGICAL(D5273),"",FREQUENCY(IF('Data Transformation'!$B$425:$B$8425='Bin Analysis'!$B5259,'Data Transformation'!$G$425:$G$8425),D5273))</f>
        <v/>
      </c>
      <c r="F5273" t="str">
        <f t="shared" si="657"/>
        <v/>
      </c>
      <c r="G5273">
        <f>Weighting!$H$17</f>
        <v>0</v>
      </c>
      <c r="H5273">
        <f t="array" ref="H5273">FREQUENCY(IF('Data Transformation'!$B$4:$B$8425=B5259,'Data Transformation'!$G$4:$G$8425),'Bin Analysis'!$B5273)</f>
        <v>20</v>
      </c>
      <c r="I5273">
        <f t="shared" si="658"/>
        <v>0</v>
      </c>
      <c r="J5273">
        <f t="shared" si="659"/>
        <v>0</v>
      </c>
      <c r="K5273">
        <f>J5273*Weighting!$W$17</f>
        <v>0</v>
      </c>
      <c r="M5273" s="14"/>
    </row>
    <row r="5274" spans="1:13" x14ac:dyDescent="0.25">
      <c r="A5274" s="32" t="str">
        <f>IF(Weighting!$P$18&gt;0,B5274,"")</f>
        <v/>
      </c>
      <c r="B5274">
        <f>Weighting!$C$18</f>
        <v>1.893</v>
      </c>
      <c r="C5274">
        <f>Weighting!$F$18</f>
        <v>0</v>
      </c>
      <c r="D5274" t="b">
        <f>IF(C5274=1,'Data Transformation'!$G$3+0.5*'Data Transformation'!$W$25,IF(C5275=1,D5275-'Data Transformation'!$W$25,FALSE))</f>
        <v>0</v>
      </c>
      <c r="E5274" t="str">
        <f t="array" ref="E5274">IF(ISLOGICAL(D5274),"",FREQUENCY(IF('Data Transformation'!$B$425:$B$8425='Bin Analysis'!$B5259,'Data Transformation'!$G$425:$G$8425),D5274))</f>
        <v/>
      </c>
      <c r="F5274" t="str">
        <f t="shared" si="657"/>
        <v/>
      </c>
      <c r="G5274">
        <f>Weighting!$H$18</f>
        <v>0</v>
      </c>
      <c r="H5274">
        <f t="array" ref="H5274">FREQUENCY(IF('Data Transformation'!$B$4:$B$8425=B5259,'Data Transformation'!$G$4:$G$8425),'Bin Analysis'!$B5274)</f>
        <v>20</v>
      </c>
      <c r="I5274">
        <f t="shared" si="658"/>
        <v>0</v>
      </c>
      <c r="J5274">
        <f t="shared" si="659"/>
        <v>0</v>
      </c>
      <c r="K5274">
        <f>J5274*Weighting!$W$18</f>
        <v>0</v>
      </c>
      <c r="M5274" s="14"/>
    </row>
    <row r="5275" spans="1:13" x14ac:dyDescent="0.25">
      <c r="A5275" s="32" t="str">
        <f>IF(Weighting!$P$19&gt;0,B5275,"")</f>
        <v/>
      </c>
      <c r="B5275">
        <f>Weighting!$C$19</f>
        <v>2.024</v>
      </c>
      <c r="C5275">
        <f>Weighting!$F$19</f>
        <v>0</v>
      </c>
      <c r="D5275" t="b">
        <f>IF(C5275=1,'Data Transformation'!$G$3+0.5*'Data Transformation'!$W$25,IF(C5276=1,D5276-'Data Transformation'!$W$25,FALSE))</f>
        <v>0</v>
      </c>
      <c r="E5275" t="str">
        <f t="array" ref="E5275">IF(ISLOGICAL(D5275),"",FREQUENCY(IF('Data Transformation'!$B$425:$B$8425='Bin Analysis'!$B5259,'Data Transformation'!$G$425:$G$8425),D5275))</f>
        <v/>
      </c>
      <c r="F5275" t="str">
        <f t="shared" si="657"/>
        <v/>
      </c>
      <c r="G5275">
        <f>Weighting!$H$19</f>
        <v>0</v>
      </c>
      <c r="H5275">
        <f t="array" ref="H5275">FREQUENCY(IF('Data Transformation'!$B$4:$B$8425=B5259,'Data Transformation'!$G$4:$G$8425),'Bin Analysis'!$B5275)</f>
        <v>20</v>
      </c>
      <c r="I5275">
        <f t="shared" si="658"/>
        <v>0</v>
      </c>
      <c r="J5275">
        <f t="shared" si="659"/>
        <v>0</v>
      </c>
      <c r="K5275">
        <f>J5275*Weighting!$W$19</f>
        <v>0</v>
      </c>
      <c r="M5275" s="14"/>
    </row>
    <row r="5276" spans="1:13" x14ac:dyDescent="0.25">
      <c r="A5276" s="32" t="str">
        <f>IF(Weighting!$P$20&gt;0,B5276,"")</f>
        <v/>
      </c>
      <c r="B5276">
        <f>Weighting!$C$20</f>
        <v>2.1550000000000002</v>
      </c>
      <c r="C5276">
        <f>Weighting!$F$20</f>
        <v>0</v>
      </c>
      <c r="D5276" t="b">
        <f>IF(C5276=1,'Data Transformation'!$G$3+0.5*'Data Transformation'!$W$25,IF(C5277=1,D5277-'Data Transformation'!$W$25,FALSE))</f>
        <v>0</v>
      </c>
      <c r="E5276" t="str">
        <f t="array" ref="E5276">IF(ISLOGICAL(D5276),"",FREQUENCY(IF('Data Transformation'!$B$425:$B$8425='Bin Analysis'!$B5259,'Data Transformation'!$G$425:$G$8425),D5276))</f>
        <v/>
      </c>
      <c r="F5276" t="str">
        <f t="shared" si="657"/>
        <v/>
      </c>
      <c r="G5276">
        <f>Weighting!$H$20</f>
        <v>0</v>
      </c>
      <c r="H5276">
        <f t="array" ref="H5276">FREQUENCY(IF('Data Transformation'!$B$4:$B$8425=B5259,'Data Transformation'!$G$4:$G$8425),'Bin Analysis'!$B5276)</f>
        <v>20</v>
      </c>
      <c r="I5276">
        <f t="shared" si="658"/>
        <v>0</v>
      </c>
      <c r="J5276">
        <f t="shared" si="659"/>
        <v>0</v>
      </c>
      <c r="K5276">
        <f>J5276*Weighting!$W$20</f>
        <v>0</v>
      </c>
      <c r="M5276" s="14"/>
    </row>
    <row r="5277" spans="1:13" x14ac:dyDescent="0.25">
      <c r="A5277" s="32" t="str">
        <f>IF(Weighting!$P$21&gt;0,B5277,"")</f>
        <v/>
      </c>
      <c r="B5277">
        <f>Weighting!$C$21</f>
        <v>2.2860000000000005</v>
      </c>
      <c r="C5277">
        <f>Weighting!$F$21</f>
        <v>0</v>
      </c>
      <c r="D5277" t="b">
        <f>IF(C5277=1,'Data Transformation'!$G$3+0.5*'Data Transformation'!$W$25,IF(C5278=1,D5278-'Data Transformation'!$W$25,FALSE))</f>
        <v>0</v>
      </c>
      <c r="E5277" t="str">
        <f t="array" ref="E5277">IF(ISLOGICAL(D5277),"",FREQUENCY(IF('Data Transformation'!$B$425:$B$8425='Bin Analysis'!$B5259,'Data Transformation'!$G$425:$G$8425),D5277))</f>
        <v/>
      </c>
      <c r="F5277" t="str">
        <f t="shared" si="657"/>
        <v/>
      </c>
      <c r="G5277">
        <f>Weighting!$H$21</f>
        <v>0</v>
      </c>
      <c r="H5277">
        <f t="array" ref="H5277">FREQUENCY(IF('Data Transformation'!$B$4:$B$8425=B5259,'Data Transformation'!$G$4:$G$8425),'Bin Analysis'!$B5277)</f>
        <v>20</v>
      </c>
      <c r="I5277">
        <f t="shared" si="658"/>
        <v>0</v>
      </c>
      <c r="J5277">
        <f t="shared" si="659"/>
        <v>0</v>
      </c>
      <c r="K5277">
        <f>J5277*Weighting!$W$21</f>
        <v>0</v>
      </c>
      <c r="M5277" s="14"/>
    </row>
    <row r="5278" spans="1:13" x14ac:dyDescent="0.25">
      <c r="A5278" s="32" t="str">
        <f>IF(Weighting!$P$22&gt;0,B5278,"")</f>
        <v/>
      </c>
      <c r="B5278">
        <f>Weighting!$C$22</f>
        <v>2.4170000000000007</v>
      </c>
      <c r="C5278">
        <f>Weighting!$F$22</f>
        <v>0</v>
      </c>
      <c r="D5278" t="b">
        <f>IF(C5278=1,'Data Transformation'!$G$3+0.5*'Data Transformation'!$W$25,IF(C5279=1,D5279-'Data Transformation'!$W$25,FALSE))</f>
        <v>0</v>
      </c>
      <c r="E5278" t="str">
        <f t="array" ref="E5278">IF(ISLOGICAL(D5278),"",FREQUENCY(IF('Data Transformation'!$B$425:$B$8425='Bin Analysis'!$B5259,'Data Transformation'!$G$425:$G$8425),D5278))</f>
        <v/>
      </c>
      <c r="F5278" t="str">
        <f t="shared" si="657"/>
        <v/>
      </c>
      <c r="G5278">
        <f>Weighting!$H$22</f>
        <v>0</v>
      </c>
      <c r="H5278">
        <f t="array" ref="H5278">FREQUENCY(IF('Data Transformation'!$B$4:$B$8425=B5259,'Data Transformation'!$G$4:$G$8425),'Bin Analysis'!$B5278)</f>
        <v>20</v>
      </c>
      <c r="I5278">
        <f t="shared" si="658"/>
        <v>0</v>
      </c>
      <c r="J5278">
        <f t="shared" si="659"/>
        <v>0</v>
      </c>
      <c r="K5278">
        <f>J5278*Weighting!$W$22</f>
        <v>0</v>
      </c>
      <c r="M5278" s="14"/>
    </row>
    <row r="5279" spans="1:13" x14ac:dyDescent="0.25">
      <c r="A5279" s="32" t="str">
        <f>IF(Weighting!$P$23&gt;0,B5279,"")</f>
        <v/>
      </c>
      <c r="B5279">
        <f>Weighting!$C$23</f>
        <v>2.5480000000000009</v>
      </c>
      <c r="C5279">
        <f>Weighting!$F$23</f>
        <v>0</v>
      </c>
      <c r="D5279" t="b">
        <f>IF(C5279=1,'Data Transformation'!$G$3+0.5*'Data Transformation'!$W$25,IF(C5280=1,D5280-'Data Transformation'!$W$25,FALSE))</f>
        <v>0</v>
      </c>
      <c r="E5279" t="str">
        <f t="array" ref="E5279">IF(ISLOGICAL(D5279),"",FREQUENCY(IF('Data Transformation'!$B$425:$B$8425='Bin Analysis'!$B5259,'Data Transformation'!$G$425:$G$8425),D5279))</f>
        <v/>
      </c>
      <c r="F5279" t="str">
        <f t="shared" si="657"/>
        <v/>
      </c>
      <c r="G5279">
        <f>Weighting!$H$23</f>
        <v>0</v>
      </c>
      <c r="H5279">
        <f t="array" ref="H5279">FREQUENCY(IF('Data Transformation'!$B$4:$B$8425=B5259,'Data Transformation'!$G$4:$G$8425),'Bin Analysis'!$B5279)</f>
        <v>20</v>
      </c>
      <c r="I5279">
        <f t="shared" si="658"/>
        <v>0</v>
      </c>
      <c r="J5279">
        <f t="shared" si="659"/>
        <v>0</v>
      </c>
      <c r="K5279">
        <f>J5279*Weighting!$W$23</f>
        <v>0</v>
      </c>
      <c r="M5279" s="14"/>
    </row>
    <row r="5280" spans="1:13" x14ac:dyDescent="0.25">
      <c r="A5280" s="32" t="str">
        <f>IF(Weighting!$P$24&gt;0,B5280,"")</f>
        <v/>
      </c>
      <c r="B5280">
        <f>Weighting!$C$24</f>
        <v>2.6790000000000012</v>
      </c>
      <c r="C5280">
        <f>Weighting!$F$24</f>
        <v>0</v>
      </c>
      <c r="D5280" t="b">
        <f>IF(C5280=1,'Data Transformation'!$G$3+0.5*'Data Transformation'!$W$25,IF(C5281=1,D5281-'Data Transformation'!$W$25,FALSE))</f>
        <v>0</v>
      </c>
      <c r="E5280" t="str">
        <f t="array" ref="E5280">IF(ISLOGICAL(D5280),"",FREQUENCY(IF('Data Transformation'!$B$425:$B$8425='Bin Analysis'!$B5259,'Data Transformation'!$G$425:$G$8425),D5280))</f>
        <v/>
      </c>
      <c r="F5280" t="str">
        <f t="shared" si="657"/>
        <v/>
      </c>
      <c r="G5280">
        <f>Weighting!$H$24</f>
        <v>0</v>
      </c>
      <c r="H5280">
        <f t="array" ref="H5280">FREQUENCY(IF('Data Transformation'!$B$4:$B$8425=B5259,'Data Transformation'!$G$4:$G$8425),'Bin Analysis'!$B5280)</f>
        <v>20</v>
      </c>
      <c r="I5280">
        <f t="shared" si="658"/>
        <v>0</v>
      </c>
      <c r="J5280">
        <f t="shared" si="659"/>
        <v>0</v>
      </c>
      <c r="K5280">
        <f>J5280*Weighting!$W$24</f>
        <v>0</v>
      </c>
      <c r="M5280" s="14"/>
    </row>
    <row r="5281" spans="1:25" x14ac:dyDescent="0.25">
      <c r="A5281" s="32" t="str">
        <f>IF(Weighting!$P$25&gt;0,B5281,"")</f>
        <v/>
      </c>
      <c r="B5281">
        <f>Weighting!$C$25</f>
        <v>2.8100000000000014</v>
      </c>
      <c r="C5281">
        <f>Weighting!$F$25</f>
        <v>0</v>
      </c>
      <c r="D5281" t="b">
        <f>IF(C5281=1,'Data Transformation'!$G$3+0.5*'Data Transformation'!$W$25,IF(C5282=1,D5282-'Data Transformation'!$W$25,FALSE))</f>
        <v>0</v>
      </c>
      <c r="E5281" t="str">
        <f t="array" ref="E5281">IF(ISLOGICAL(D5281),"",FREQUENCY(IF('Data Transformation'!$B$425:$B$8425='Bin Analysis'!$B5259,'Data Transformation'!$G$425:$G$8425),D5281))</f>
        <v/>
      </c>
      <c r="F5281" t="str">
        <f t="shared" si="657"/>
        <v/>
      </c>
      <c r="G5281">
        <f>Weighting!$H$25</f>
        <v>0</v>
      </c>
      <c r="H5281">
        <f t="array" ref="H5281">FREQUENCY(IF('Data Transformation'!$B$4:$B$8425=B5259,'Data Transformation'!$G$4:$G$8425),'Bin Analysis'!$B5281)</f>
        <v>20</v>
      </c>
      <c r="I5281">
        <f t="shared" si="658"/>
        <v>0</v>
      </c>
      <c r="J5281">
        <f t="shared" si="659"/>
        <v>0</v>
      </c>
      <c r="K5281">
        <f>J5281*Weighting!$W$25</f>
        <v>0</v>
      </c>
      <c r="M5281" s="14"/>
    </row>
    <row r="5282" spans="1:25" x14ac:dyDescent="0.25">
      <c r="N5282" s="55"/>
      <c r="O5282"/>
      <c r="P5282"/>
      <c r="Q5282"/>
      <c r="R5282"/>
    </row>
    <row r="5283" spans="1:25" ht="23.25" x14ac:dyDescent="0.35">
      <c r="A5283" s="21" t="s">
        <v>0</v>
      </c>
      <c r="B5283" s="21">
        <f>IFERROR(VLOOKUP(C5283,'Data Transformation'!$L$6:$M$426,2,FALSE),"")</f>
        <v>220</v>
      </c>
      <c r="C5283" s="21">
        <f>C5259+1</f>
        <v>220</v>
      </c>
      <c r="D5283" s="21"/>
      <c r="E5283" s="21"/>
      <c r="F5283" s="21"/>
      <c r="G5283" s="21"/>
      <c r="H5283" s="22"/>
      <c r="I5283" s="22"/>
      <c r="J5283" s="22"/>
      <c r="K5283" s="21"/>
      <c r="L5283" s="21">
        <f>B5283</f>
        <v>220</v>
      </c>
      <c r="M5283" s="23">
        <f>INDEX('Data Transformation'!$O$4:$O$424,MATCH($B5283,'Data Transformation'!$M$4:$M$424,0),MATCH($M$2,'Data Transformation'!$O$3,0))</f>
        <v>20</v>
      </c>
      <c r="N5283" s="27">
        <f>IF('Input and Summary Results'!$J$16="minimum",'Bin Analysis'!X5284/(M5283-1),'Bin Analysis'!Y5283/('Bin Analysis'!M5283-1))</f>
        <v>0</v>
      </c>
      <c r="O5283" s="27">
        <f>IF(M5283=FALSE,NA(),(VLOOKUP(1,C5286:K5305,4,FALSE))/(M5283-1))</f>
        <v>0.10526315789473684</v>
      </c>
      <c r="P5283" s="27">
        <f>IF(M5283=FALSE,NA(),SUM(J5286:J5305)/Weighting!$S$5)</f>
        <v>0.5</v>
      </c>
      <c r="Q5283" s="27">
        <f>IF(M5283=FALSE,NA(),SUM(K5286:K5305)/Weighting!$S$6)</f>
        <v>0.47826086956521741</v>
      </c>
      <c r="R5283" s="27">
        <f>IF(M5283=FALSE,NA(),(VLOOKUP(1,G5286:K5305,3,FALSE))/(M5283-1))</f>
        <v>0.52631578947368418</v>
      </c>
      <c r="S5283" s="22" t="str">
        <f>IF(M5283=FALSE,NA(),IF(SUM(J5286:J5305)=2,"yes","no"))</f>
        <v>no</v>
      </c>
      <c r="X5283" s="2" cm="2">
        <f t="array" ref="X5283:X5284">FREQUENCY(IF('Data Transformation'!$B$425:$B$6424='Bin Analysis'!L5283,'Data Transformation'!$G$425:$G$6424),'Data Transformation'!$U$11)</f>
        <v>19</v>
      </c>
      <c r="Y5283" s="2" cm="2">
        <f t="array" ref="Y5283:Y5284">FREQUENCY(IF('Data Transformation'!$B$425:$B$6424='Bin Analysis'!L5283,'Data Transformation'!$G$425:$G$6424),'Data Transformation'!$U$12)</f>
        <v>17</v>
      </c>
    </row>
    <row r="5284" spans="1:25" x14ac:dyDescent="0.25">
      <c r="A5284" s="14" t="s">
        <v>67</v>
      </c>
      <c r="B5284" t="s">
        <v>47</v>
      </c>
      <c r="C5284" t="s">
        <v>5</v>
      </c>
      <c r="D5284" t="s">
        <v>100</v>
      </c>
      <c r="E5284" t="s">
        <v>101</v>
      </c>
      <c r="F5284" t="s">
        <v>102</v>
      </c>
      <c r="G5284" t="s">
        <v>70</v>
      </c>
      <c r="H5284" t="s">
        <v>31</v>
      </c>
      <c r="I5284" t="s">
        <v>32</v>
      </c>
      <c r="J5284" t="s">
        <v>46</v>
      </c>
      <c r="K5284" s="14" t="s">
        <v>45</v>
      </c>
      <c r="M5284" s="14"/>
      <c r="X5284" s="2">
        <v>0</v>
      </c>
      <c r="Y5284" s="2">
        <v>2</v>
      </c>
    </row>
    <row r="5285" spans="1:25" x14ac:dyDescent="0.25">
      <c r="A5285" s="32"/>
      <c r="D5285" t="b">
        <f>IF(C5285=1,'Data Transformation'!$G$3+0.5*'Data Transformation'!$W$25,IF(C5286=1,D5286-'Data Transformation'!$W$25,FALSE))</f>
        <v>0</v>
      </c>
      <c r="E5285" t="str">
        <f t="array" ref="E5285">IF(ISLOGICAL(D5285),"",FREQUENCY(IF('Data Transformation'!$B$425:$B$8425='Bin Analysis'!$B5283,'Data Transformation'!$G$425:$G$8425),D5285))</f>
        <v/>
      </c>
      <c r="F5285" t="str">
        <f>IF(ISLOGICAL(D5285),"",E5285-E5284)</f>
        <v/>
      </c>
      <c r="M5285" s="14"/>
    </row>
    <row r="5286" spans="1:25" x14ac:dyDescent="0.25">
      <c r="A5286" s="32">
        <f>IF(Weighting!$P$6&gt;0,B5286,"")</f>
        <v>0.32100000000000001</v>
      </c>
      <c r="B5286">
        <f>Weighting!$C$6</f>
        <v>0.32100000000000001</v>
      </c>
      <c r="C5286">
        <f>Weighting!$F$6</f>
        <v>0</v>
      </c>
      <c r="D5286" t="b">
        <f>IF(C5286=1,'Data Transformation'!$G$3+0.5*'Data Transformation'!$W$25,IF(C5287=1,D5287-'Data Transformation'!$W$25,FALSE))</f>
        <v>0</v>
      </c>
      <c r="E5286" t="str">
        <f t="array" ref="E5286">IF(ISLOGICAL(D5286),"",FREQUENCY(IF('Data Transformation'!$B$425:$B$8425='Bin Analysis'!$B5283,'Data Transformation'!$G$425:$G$8425),D5286))</f>
        <v/>
      </c>
      <c r="F5286" t="str">
        <f>IF(ISLOGICAL(D5286),"",E5286-E5285)</f>
        <v/>
      </c>
      <c r="G5286">
        <f>Weighting!$H$6</f>
        <v>1</v>
      </c>
      <c r="H5286">
        <f t="array" ref="H5286">FREQUENCY(IF('Data Transformation'!$B$4:$B$8425=B5283,'Data Transformation'!$G$4:$G$8425),'Bin Analysis'!$B5286)</f>
        <v>10</v>
      </c>
      <c r="I5286">
        <f>H5286-H5285</f>
        <v>10</v>
      </c>
      <c r="J5286">
        <f>IF(I5286=0,0,1)</f>
        <v>1</v>
      </c>
      <c r="K5286">
        <f>J5286*Weighting!$W$6</f>
        <v>1</v>
      </c>
      <c r="M5286" s="14"/>
    </row>
    <row r="5287" spans="1:25" x14ac:dyDescent="0.25">
      <c r="A5287" s="32">
        <f>IF(Weighting!$P$7&gt;0,B5287,"")</f>
        <v>0.45200000000000001</v>
      </c>
      <c r="B5287">
        <f>Weighting!$C$7</f>
        <v>0.45200000000000001</v>
      </c>
      <c r="C5287">
        <f>Weighting!$F$7</f>
        <v>0</v>
      </c>
      <c r="D5287" t="b">
        <f>IF(C5287=1,'Data Transformation'!$G$3+0.5*'Data Transformation'!$W$25,IF(C5288=1,D5288-'Data Transformation'!$W$25,FALSE))</f>
        <v>0</v>
      </c>
      <c r="E5287" t="str">
        <f t="array" ref="E5287">IF(ISLOGICAL(D5287),"",FREQUENCY(IF('Data Transformation'!$B$425:$B$8425='Bin Analysis'!$B5283,'Data Transformation'!$G$425:$G$8425),D5287))</f>
        <v/>
      </c>
      <c r="F5287" t="str">
        <f t="shared" ref="F5287:F5305" si="660">IF(ISLOGICAL(D5287),"",E5287-E5286)</f>
        <v/>
      </c>
      <c r="G5287">
        <f>Weighting!$H$7</f>
        <v>0</v>
      </c>
      <c r="H5287">
        <f t="array" ref="H5287">FREQUENCY(IF('Data Transformation'!$B$4:$B$8425=B5283,'Data Transformation'!$G$4:$G$8425),'Bin Analysis'!$B5287)</f>
        <v>10</v>
      </c>
      <c r="I5287">
        <f t="shared" ref="I5287:I5305" si="661">H5287-H5286</f>
        <v>0</v>
      </c>
      <c r="J5287">
        <f>IF(I5287=0,0,1)</f>
        <v>0</v>
      </c>
      <c r="K5287">
        <f>J5287*Weighting!$W$7</f>
        <v>0</v>
      </c>
      <c r="M5287" s="14"/>
    </row>
    <row r="5288" spans="1:25" x14ac:dyDescent="0.25">
      <c r="A5288" s="32">
        <f>IF(Weighting!$P$8&gt;0,B5288,"")</f>
        <v>0.58299999999999996</v>
      </c>
      <c r="B5288">
        <f>Weighting!$C$8</f>
        <v>0.58299999999999996</v>
      </c>
      <c r="C5288">
        <f>Weighting!$F$8</f>
        <v>0</v>
      </c>
      <c r="D5288" t="b">
        <f>IF(C5288=1,'Data Transformation'!$G$3+0.5*'Data Transformation'!$W$25,IF(C5289=1,D5289-'Data Transformation'!$W$25,FALSE))</f>
        <v>0</v>
      </c>
      <c r="E5288" t="str">
        <f t="array" ref="E5288">IF(ISLOGICAL(D5288),"",FREQUENCY(IF('Data Transformation'!$B$425:$B$8425='Bin Analysis'!$B5283,'Data Transformation'!$G$425:$G$8425),D5288))</f>
        <v/>
      </c>
      <c r="F5288" t="str">
        <f t="shared" si="660"/>
        <v/>
      </c>
      <c r="G5288">
        <f>Weighting!$H$8</f>
        <v>0</v>
      </c>
      <c r="H5288">
        <f t="array" ref="H5288">FREQUENCY(IF('Data Transformation'!$B$4:$B$8425=B5283,'Data Transformation'!$G$4:$G$8425),'Bin Analysis'!$B5288)</f>
        <v>11</v>
      </c>
      <c r="I5288">
        <f t="shared" si="661"/>
        <v>1</v>
      </c>
      <c r="J5288">
        <f t="shared" ref="J5288:J5305" si="662">IF(I5288=0,0,1)</f>
        <v>1</v>
      </c>
      <c r="K5288">
        <f>J5288*Weighting!$W$8</f>
        <v>3</v>
      </c>
      <c r="M5288" s="14"/>
    </row>
    <row r="5289" spans="1:25" x14ac:dyDescent="0.25">
      <c r="A5289" s="32">
        <f>IF(Weighting!$P$9&gt;0,B5289,"")</f>
        <v>0.71399999999999997</v>
      </c>
      <c r="B5289" s="50">
        <f>Weighting!$C$9</f>
        <v>0.71399999999999997</v>
      </c>
      <c r="C5289">
        <f>Weighting!$F$9</f>
        <v>0</v>
      </c>
      <c r="D5289" t="b">
        <f>IF(C5289=1,'Data Transformation'!$G$3+0.5*'Data Transformation'!$W$25,IF(C5290=1,D5290-'Data Transformation'!$W$25,FALSE))</f>
        <v>0</v>
      </c>
      <c r="E5289" t="str">
        <f t="array" ref="E5289">IF(ISLOGICAL(D5289),"",FREQUENCY(IF('Data Transformation'!$B$425:$B$8425='Bin Analysis'!$B5283,'Data Transformation'!$G$425:$G$8425),D5289))</f>
        <v/>
      </c>
      <c r="F5289" t="str">
        <f t="shared" si="660"/>
        <v/>
      </c>
      <c r="G5289">
        <f>Weighting!$H$9</f>
        <v>0</v>
      </c>
      <c r="H5289">
        <f t="array" ref="H5289">FREQUENCY(IF('Data Transformation'!$B$4:$B$8425=B5283,'Data Transformation'!$G$4:$G$8425),'Bin Analysis'!$B5289)</f>
        <v>14</v>
      </c>
      <c r="I5289">
        <f t="shared" si="661"/>
        <v>3</v>
      </c>
      <c r="J5289">
        <f t="shared" si="662"/>
        <v>1</v>
      </c>
      <c r="K5289">
        <f>J5289*Weighting!$W$9</f>
        <v>3</v>
      </c>
      <c r="M5289" s="14"/>
    </row>
    <row r="5290" spans="1:25" x14ac:dyDescent="0.25">
      <c r="A5290" s="32">
        <f>IF(Weighting!$P$10&gt;0,B5290,"")</f>
        <v>0.84499999999999997</v>
      </c>
      <c r="B5290">
        <f>Weighting!$C$10</f>
        <v>0.84499999999999997</v>
      </c>
      <c r="C5290">
        <f>Weighting!$F$10</f>
        <v>0</v>
      </c>
      <c r="D5290" t="b">
        <f>IF(C5290=1,'Data Transformation'!$G$3+0.5*'Data Transformation'!$W$25,IF(C5291=1,D5291-'Data Transformation'!$W$25,FALSE))</f>
        <v>0</v>
      </c>
      <c r="E5290" t="str">
        <f t="array" ref="E5290">IF(ISLOGICAL(D5290),"",FREQUENCY(IF('Data Transformation'!$B$425:$B$8425='Bin Analysis'!$B5283,'Data Transformation'!$G$425:$G$8425),D5290))</f>
        <v/>
      </c>
      <c r="F5290" t="str">
        <f t="shared" si="660"/>
        <v/>
      </c>
      <c r="G5290">
        <f>Weighting!$H$10</f>
        <v>0</v>
      </c>
      <c r="H5290">
        <f t="array" ref="H5290">FREQUENCY(IF('Data Transformation'!$B$4:$B$8425=B5283,'Data Transformation'!$G$4:$G$8425),'Bin Analysis'!$B5290)</f>
        <v>17</v>
      </c>
      <c r="I5290">
        <f t="shared" si="661"/>
        <v>3</v>
      </c>
      <c r="J5290">
        <f t="shared" si="662"/>
        <v>1</v>
      </c>
      <c r="K5290">
        <f>J5290*Weighting!$W$10</f>
        <v>3</v>
      </c>
      <c r="M5290" s="14"/>
    </row>
    <row r="5291" spans="1:25" x14ac:dyDescent="0.25">
      <c r="A5291" s="32">
        <f>IF(Weighting!$P$11&gt;0,B5291,"")</f>
        <v>0.97599999999999998</v>
      </c>
      <c r="B5291">
        <f>Weighting!$C$11</f>
        <v>0.97599999999999998</v>
      </c>
      <c r="C5291">
        <f>Weighting!$F$11</f>
        <v>0</v>
      </c>
      <c r="D5291">
        <f>IF(C5291=1,'Data Transformation'!$G$3+0.5*'Data Transformation'!$W$25,IF(C5292=1,D5292-'Data Transformation'!$W$25,FALSE))</f>
        <v>0.86899999999999999</v>
      </c>
      <c r="E5291">
        <f t="array" ref="E5291">IF(ISLOGICAL(D5291),"",FREQUENCY(IF('Data Transformation'!$B$425:$B$8425='Bin Analysis'!$B5283,'Data Transformation'!$G$425:$G$8425),D5291))</f>
        <v>17</v>
      </c>
      <c r="F5291" t="e">
        <f t="shared" si="660"/>
        <v>#VALUE!</v>
      </c>
      <c r="G5291">
        <f>Weighting!$H$11</f>
        <v>0</v>
      </c>
      <c r="H5291">
        <f t="array" ref="H5291">FREQUENCY(IF('Data Transformation'!$B$4:$B$8425=B5283,'Data Transformation'!$G$4:$G$8425),'Bin Analysis'!$B5291)</f>
        <v>17</v>
      </c>
      <c r="I5291">
        <f t="shared" si="661"/>
        <v>0</v>
      </c>
      <c r="J5291">
        <f t="shared" si="662"/>
        <v>0</v>
      </c>
      <c r="K5291">
        <f>J5291*Weighting!$W$11</f>
        <v>0</v>
      </c>
      <c r="M5291" s="14"/>
    </row>
    <row r="5292" spans="1:25" x14ac:dyDescent="0.25">
      <c r="A5292" s="32">
        <f>IF(Weighting!$P$12&gt;0,B5292,"")</f>
        <v>1.107</v>
      </c>
      <c r="B5292">
        <f>Weighting!$C$12</f>
        <v>1.107</v>
      </c>
      <c r="C5292">
        <f>Weighting!$F$12</f>
        <v>1</v>
      </c>
      <c r="D5292">
        <f>IF(C5292=1,'Data Transformation'!$G$3+0.5*'Data Transformation'!$W$25,IF(C5293=1,D5293-'Data Transformation'!$W$25,FALSE))</f>
        <v>1.131</v>
      </c>
      <c r="E5292">
        <f t="array" ref="E5292">IF(ISLOGICAL(D5292),"",FREQUENCY(IF('Data Transformation'!$B$425:$B$8425='Bin Analysis'!$B5283,'Data Transformation'!$G$425:$G$8425),D5292))</f>
        <v>19</v>
      </c>
      <c r="F5292">
        <f t="shared" si="660"/>
        <v>2</v>
      </c>
      <c r="G5292">
        <f>Weighting!$H$12</f>
        <v>0</v>
      </c>
      <c r="H5292">
        <f t="array" ref="H5292">FREQUENCY(IF('Data Transformation'!$B$4:$B$8425=B5283,'Data Transformation'!$G$4:$G$8425),'Bin Analysis'!$B5292)</f>
        <v>20</v>
      </c>
      <c r="I5292">
        <f t="shared" si="661"/>
        <v>3</v>
      </c>
      <c r="J5292">
        <f t="shared" si="662"/>
        <v>1</v>
      </c>
      <c r="K5292">
        <f>J5292*Weighting!$W$12</f>
        <v>1</v>
      </c>
      <c r="M5292" s="14"/>
    </row>
    <row r="5293" spans="1:25" x14ac:dyDescent="0.25">
      <c r="A5293" s="32">
        <f>IF(Weighting!$P$13&gt;0,B5293,"")</f>
        <v>1.238</v>
      </c>
      <c r="B5293">
        <f>Weighting!$C$13</f>
        <v>1.238</v>
      </c>
      <c r="C5293">
        <f>Weighting!$F$13</f>
        <v>0</v>
      </c>
      <c r="D5293" t="b">
        <f>IF(C5293=1,'Data Transformation'!$G$3+0.5*'Data Transformation'!$W$25,IF(C5294=1,D5294-'Data Transformation'!$W$25,FALSE))</f>
        <v>0</v>
      </c>
      <c r="E5293" t="str">
        <f t="array" ref="E5293">IF(ISLOGICAL(D5293),"",FREQUENCY(IF('Data Transformation'!$B$425:$B$8425='Bin Analysis'!$B5283,'Data Transformation'!$G$425:$G$8425),D5293))</f>
        <v/>
      </c>
      <c r="F5293" t="str">
        <f t="shared" si="660"/>
        <v/>
      </c>
      <c r="G5293">
        <f>Weighting!$H$13</f>
        <v>0</v>
      </c>
      <c r="H5293">
        <f t="array" ref="H5293">FREQUENCY(IF('Data Transformation'!$B$4:$B$8425=B5283,'Data Transformation'!$G$4:$G$8425),'Bin Analysis'!$B5293)</f>
        <v>20</v>
      </c>
      <c r="I5293">
        <f t="shared" si="661"/>
        <v>0</v>
      </c>
      <c r="J5293">
        <f t="shared" si="662"/>
        <v>0</v>
      </c>
      <c r="K5293">
        <f>J5293*Weighting!$W$13</f>
        <v>0</v>
      </c>
      <c r="M5293" s="14"/>
    </row>
    <row r="5294" spans="1:25" x14ac:dyDescent="0.25">
      <c r="A5294" s="32">
        <f>IF(Weighting!$P$14&gt;0,B5294,"")</f>
        <v>1.369</v>
      </c>
      <c r="B5294">
        <f>Weighting!$C$14</f>
        <v>1.369</v>
      </c>
      <c r="C5294">
        <f>Weighting!$F$14</f>
        <v>0</v>
      </c>
      <c r="D5294" t="b">
        <f>IF(C5294=1,'Data Transformation'!$G$3+0.5*'Data Transformation'!$W$25,IF(C5295=1,D5295-'Data Transformation'!$W$25,FALSE))</f>
        <v>0</v>
      </c>
      <c r="E5294" t="str">
        <f t="array" ref="E5294">IF(ISLOGICAL(D5294),"",FREQUENCY(IF('Data Transformation'!$B$425:$B$8425='Bin Analysis'!$B5283,'Data Transformation'!$G$425:$G$8425),D5294))</f>
        <v/>
      </c>
      <c r="F5294" t="str">
        <f t="shared" si="660"/>
        <v/>
      </c>
      <c r="G5294">
        <f>Weighting!$H$14</f>
        <v>0</v>
      </c>
      <c r="H5294">
        <f t="array" ref="H5294">FREQUENCY(IF('Data Transformation'!$B$4:$B$8425=B5283,'Data Transformation'!$G$4:$G$8425),'Bin Analysis'!$B5294)</f>
        <v>20</v>
      </c>
      <c r="I5294">
        <f t="shared" si="661"/>
        <v>0</v>
      </c>
      <c r="J5294">
        <f t="shared" si="662"/>
        <v>0</v>
      </c>
      <c r="K5294">
        <f>J5294*Weighting!$W$14</f>
        <v>0</v>
      </c>
      <c r="M5294" s="14"/>
    </row>
    <row r="5295" spans="1:25" x14ac:dyDescent="0.25">
      <c r="A5295" s="32">
        <f>IF(Weighting!$P$15&gt;0,B5295,"")</f>
        <v>1.5000009999999999</v>
      </c>
      <c r="B5295">
        <f>Weighting!$C$15</f>
        <v>1.5000009999999999</v>
      </c>
      <c r="C5295">
        <f>Weighting!$F$15</f>
        <v>0</v>
      </c>
      <c r="D5295" t="b">
        <f>IF(C5295=1,'Data Transformation'!$G$3+0.5*'Data Transformation'!$W$25,IF(C5296=1,D5296-'Data Transformation'!$W$25,FALSE))</f>
        <v>0</v>
      </c>
      <c r="E5295" t="str">
        <f t="array" ref="E5295">IF(ISLOGICAL(D5295),"",FREQUENCY(IF('Data Transformation'!$B$425:$B$8425='Bin Analysis'!$B5283,'Data Transformation'!$G$425:$G$8425),D5295))</f>
        <v/>
      </c>
      <c r="F5295" t="str">
        <f t="shared" si="660"/>
        <v/>
      </c>
      <c r="G5295">
        <f>Weighting!$H$15</f>
        <v>0</v>
      </c>
      <c r="H5295">
        <f t="array" ref="H5295">FREQUENCY(IF('Data Transformation'!$B$4:$B$8425=B5283,'Data Transformation'!$G$4:$G$8425),'Bin Analysis'!$B5295)</f>
        <v>20</v>
      </c>
      <c r="I5295">
        <f t="shared" si="661"/>
        <v>0</v>
      </c>
      <c r="J5295">
        <f t="shared" si="662"/>
        <v>0</v>
      </c>
      <c r="K5295">
        <f>J5295*Weighting!$W$15</f>
        <v>0</v>
      </c>
      <c r="M5295" s="14"/>
    </row>
    <row r="5296" spans="1:25" x14ac:dyDescent="0.25">
      <c r="A5296" s="32" t="str">
        <f>IF(Weighting!$P$16&gt;0,B5296,"")</f>
        <v/>
      </c>
      <c r="B5296">
        <f>Weighting!$C$16</f>
        <v>1.631</v>
      </c>
      <c r="C5296">
        <f>Weighting!$F$16</f>
        <v>0</v>
      </c>
      <c r="D5296" t="b">
        <f>IF(C5296=1,'Data Transformation'!$G$3+0.5*'Data Transformation'!$W$25,IF(C5297=1,D5297-'Data Transformation'!$W$25,FALSE))</f>
        <v>0</v>
      </c>
      <c r="E5296" t="str">
        <f t="array" ref="E5296">IF(ISLOGICAL(D5296),"",FREQUENCY(IF('Data Transformation'!$B$425:$B$8425='Bin Analysis'!$B5283,'Data Transformation'!$G$425:$G$8425),D5296))</f>
        <v/>
      </c>
      <c r="F5296" t="str">
        <f t="shared" si="660"/>
        <v/>
      </c>
      <c r="G5296">
        <f>Weighting!$H$16</f>
        <v>0</v>
      </c>
      <c r="H5296">
        <f t="array" ref="H5296">FREQUENCY(IF('Data Transformation'!$B$4:$B$8425=B5283,'Data Transformation'!$G$4:$G$8425),'Bin Analysis'!$B5296)</f>
        <v>20</v>
      </c>
      <c r="I5296">
        <f t="shared" si="661"/>
        <v>0</v>
      </c>
      <c r="J5296">
        <f t="shared" si="662"/>
        <v>0</v>
      </c>
      <c r="K5296">
        <f>J5296*Weighting!$W$16</f>
        <v>0</v>
      </c>
      <c r="M5296" s="14"/>
    </row>
    <row r="5297" spans="1:25" x14ac:dyDescent="0.25">
      <c r="A5297" s="32" t="str">
        <f>IF(Weighting!$P$17&gt;0,B5297,"")</f>
        <v/>
      </c>
      <c r="B5297">
        <f>Weighting!$C$17</f>
        <v>1.762</v>
      </c>
      <c r="C5297">
        <f>Weighting!$F$17</f>
        <v>0</v>
      </c>
      <c r="D5297" t="b">
        <f>IF(C5297=1,'Data Transformation'!$G$3+0.5*'Data Transformation'!$W$25,IF(C5298=1,D5298-'Data Transformation'!$W$25,FALSE))</f>
        <v>0</v>
      </c>
      <c r="E5297" t="str">
        <f t="array" ref="E5297">IF(ISLOGICAL(D5297),"",FREQUENCY(IF('Data Transformation'!$B$425:$B$8425='Bin Analysis'!$B5283,'Data Transformation'!$G$425:$G$8425),D5297))</f>
        <v/>
      </c>
      <c r="F5297" t="str">
        <f t="shared" si="660"/>
        <v/>
      </c>
      <c r="G5297">
        <f>Weighting!$H$17</f>
        <v>0</v>
      </c>
      <c r="H5297">
        <f t="array" ref="H5297">FREQUENCY(IF('Data Transformation'!$B$4:$B$8425=B5283,'Data Transformation'!$G$4:$G$8425),'Bin Analysis'!$B5297)</f>
        <v>20</v>
      </c>
      <c r="I5297">
        <f t="shared" si="661"/>
        <v>0</v>
      </c>
      <c r="J5297">
        <f t="shared" si="662"/>
        <v>0</v>
      </c>
      <c r="K5297">
        <f>J5297*Weighting!$W$17</f>
        <v>0</v>
      </c>
      <c r="M5297" s="14"/>
    </row>
    <row r="5298" spans="1:25" x14ac:dyDescent="0.25">
      <c r="A5298" s="32" t="str">
        <f>IF(Weighting!$P$18&gt;0,B5298,"")</f>
        <v/>
      </c>
      <c r="B5298">
        <f>Weighting!$C$18</f>
        <v>1.893</v>
      </c>
      <c r="C5298">
        <f>Weighting!$F$18</f>
        <v>0</v>
      </c>
      <c r="D5298" t="b">
        <f>IF(C5298=1,'Data Transformation'!$G$3+0.5*'Data Transformation'!$W$25,IF(C5299=1,D5299-'Data Transformation'!$W$25,FALSE))</f>
        <v>0</v>
      </c>
      <c r="E5298" t="str">
        <f t="array" ref="E5298">IF(ISLOGICAL(D5298),"",FREQUENCY(IF('Data Transformation'!$B$425:$B$8425='Bin Analysis'!$B5283,'Data Transformation'!$G$425:$G$8425),D5298))</f>
        <v/>
      </c>
      <c r="F5298" t="str">
        <f t="shared" si="660"/>
        <v/>
      </c>
      <c r="G5298">
        <f>Weighting!$H$18</f>
        <v>0</v>
      </c>
      <c r="H5298">
        <f t="array" ref="H5298">FREQUENCY(IF('Data Transformation'!$B$4:$B$8425=B5283,'Data Transformation'!$G$4:$G$8425),'Bin Analysis'!$B5298)</f>
        <v>20</v>
      </c>
      <c r="I5298">
        <f t="shared" si="661"/>
        <v>0</v>
      </c>
      <c r="J5298">
        <f t="shared" si="662"/>
        <v>0</v>
      </c>
      <c r="K5298">
        <f>J5298*Weighting!$W$18</f>
        <v>0</v>
      </c>
      <c r="M5298" s="14"/>
    </row>
    <row r="5299" spans="1:25" x14ac:dyDescent="0.25">
      <c r="A5299" s="32" t="str">
        <f>IF(Weighting!$P$19&gt;0,B5299,"")</f>
        <v/>
      </c>
      <c r="B5299">
        <f>Weighting!$C$19</f>
        <v>2.024</v>
      </c>
      <c r="C5299">
        <f>Weighting!$F$19</f>
        <v>0</v>
      </c>
      <c r="D5299" t="b">
        <f>IF(C5299=1,'Data Transformation'!$G$3+0.5*'Data Transformation'!$W$25,IF(C5300=1,D5300-'Data Transformation'!$W$25,FALSE))</f>
        <v>0</v>
      </c>
      <c r="E5299" t="str">
        <f t="array" ref="E5299">IF(ISLOGICAL(D5299),"",FREQUENCY(IF('Data Transformation'!$B$425:$B$8425='Bin Analysis'!$B5283,'Data Transformation'!$G$425:$G$8425),D5299))</f>
        <v/>
      </c>
      <c r="F5299" t="str">
        <f t="shared" si="660"/>
        <v/>
      </c>
      <c r="G5299">
        <f>Weighting!$H$19</f>
        <v>0</v>
      </c>
      <c r="H5299">
        <f t="array" ref="H5299">FREQUENCY(IF('Data Transformation'!$B$4:$B$8425=B5283,'Data Transformation'!$G$4:$G$8425),'Bin Analysis'!$B5299)</f>
        <v>20</v>
      </c>
      <c r="I5299">
        <f t="shared" si="661"/>
        <v>0</v>
      </c>
      <c r="J5299">
        <f t="shared" si="662"/>
        <v>0</v>
      </c>
      <c r="K5299">
        <f>J5299*Weighting!$W$19</f>
        <v>0</v>
      </c>
      <c r="M5299" s="14"/>
    </row>
    <row r="5300" spans="1:25" x14ac:dyDescent="0.25">
      <c r="A5300" s="32" t="str">
        <f>IF(Weighting!$P$20&gt;0,B5300,"")</f>
        <v/>
      </c>
      <c r="B5300">
        <f>Weighting!$C$20</f>
        <v>2.1550000000000002</v>
      </c>
      <c r="C5300">
        <f>Weighting!$F$20</f>
        <v>0</v>
      </c>
      <c r="D5300" t="b">
        <f>IF(C5300=1,'Data Transformation'!$G$3+0.5*'Data Transformation'!$W$25,IF(C5301=1,D5301-'Data Transformation'!$W$25,FALSE))</f>
        <v>0</v>
      </c>
      <c r="E5300" t="str">
        <f t="array" ref="E5300">IF(ISLOGICAL(D5300),"",FREQUENCY(IF('Data Transformation'!$B$425:$B$8425='Bin Analysis'!$B5283,'Data Transformation'!$G$425:$G$8425),D5300))</f>
        <v/>
      </c>
      <c r="F5300" t="str">
        <f t="shared" si="660"/>
        <v/>
      </c>
      <c r="G5300">
        <f>Weighting!$H$20</f>
        <v>0</v>
      </c>
      <c r="H5300">
        <f t="array" ref="H5300">FREQUENCY(IF('Data Transformation'!$B$4:$B$8425=B5283,'Data Transformation'!$G$4:$G$8425),'Bin Analysis'!$B5300)</f>
        <v>20</v>
      </c>
      <c r="I5300">
        <f t="shared" si="661"/>
        <v>0</v>
      </c>
      <c r="J5300">
        <f t="shared" si="662"/>
        <v>0</v>
      </c>
      <c r="K5300">
        <f>J5300*Weighting!$W$20</f>
        <v>0</v>
      </c>
      <c r="M5300" s="14"/>
    </row>
    <row r="5301" spans="1:25" x14ac:dyDescent="0.25">
      <c r="A5301" s="32" t="str">
        <f>IF(Weighting!$P$21&gt;0,B5301,"")</f>
        <v/>
      </c>
      <c r="B5301">
        <f>Weighting!$C$21</f>
        <v>2.2860000000000005</v>
      </c>
      <c r="C5301">
        <f>Weighting!$F$21</f>
        <v>0</v>
      </c>
      <c r="D5301" t="b">
        <f>IF(C5301=1,'Data Transformation'!$G$3+0.5*'Data Transformation'!$W$25,IF(C5302=1,D5302-'Data Transformation'!$W$25,FALSE))</f>
        <v>0</v>
      </c>
      <c r="E5301" t="str">
        <f t="array" ref="E5301">IF(ISLOGICAL(D5301),"",FREQUENCY(IF('Data Transformation'!$B$425:$B$8425='Bin Analysis'!$B5283,'Data Transformation'!$G$425:$G$8425),D5301))</f>
        <v/>
      </c>
      <c r="F5301" t="str">
        <f t="shared" si="660"/>
        <v/>
      </c>
      <c r="G5301">
        <f>Weighting!$H$21</f>
        <v>0</v>
      </c>
      <c r="H5301">
        <f t="array" ref="H5301">FREQUENCY(IF('Data Transformation'!$B$4:$B$8425=B5283,'Data Transformation'!$G$4:$G$8425),'Bin Analysis'!$B5301)</f>
        <v>20</v>
      </c>
      <c r="I5301">
        <f t="shared" si="661"/>
        <v>0</v>
      </c>
      <c r="J5301">
        <f t="shared" si="662"/>
        <v>0</v>
      </c>
      <c r="K5301">
        <f>J5301*Weighting!$W$21</f>
        <v>0</v>
      </c>
      <c r="M5301" s="14"/>
    </row>
    <row r="5302" spans="1:25" x14ac:dyDescent="0.25">
      <c r="A5302" s="32" t="str">
        <f>IF(Weighting!$P$22&gt;0,B5302,"")</f>
        <v/>
      </c>
      <c r="B5302">
        <f>Weighting!$C$22</f>
        <v>2.4170000000000007</v>
      </c>
      <c r="C5302">
        <f>Weighting!$F$22</f>
        <v>0</v>
      </c>
      <c r="D5302" t="b">
        <f>IF(C5302=1,'Data Transformation'!$G$3+0.5*'Data Transformation'!$W$25,IF(C5303=1,D5303-'Data Transformation'!$W$25,FALSE))</f>
        <v>0</v>
      </c>
      <c r="E5302" t="str">
        <f t="array" ref="E5302">IF(ISLOGICAL(D5302),"",FREQUENCY(IF('Data Transformation'!$B$425:$B$8425='Bin Analysis'!$B5283,'Data Transformation'!$G$425:$G$8425),D5302))</f>
        <v/>
      </c>
      <c r="F5302" t="str">
        <f t="shared" si="660"/>
        <v/>
      </c>
      <c r="G5302">
        <f>Weighting!$H$22</f>
        <v>0</v>
      </c>
      <c r="H5302">
        <f t="array" ref="H5302">FREQUENCY(IF('Data Transformation'!$B$4:$B$8425=B5283,'Data Transformation'!$G$4:$G$8425),'Bin Analysis'!$B5302)</f>
        <v>20</v>
      </c>
      <c r="I5302">
        <f t="shared" si="661"/>
        <v>0</v>
      </c>
      <c r="J5302">
        <f t="shared" si="662"/>
        <v>0</v>
      </c>
      <c r="K5302">
        <f>J5302*Weighting!$W$22</f>
        <v>0</v>
      </c>
      <c r="M5302" s="14"/>
    </row>
    <row r="5303" spans="1:25" x14ac:dyDescent="0.25">
      <c r="A5303" s="32" t="str">
        <f>IF(Weighting!$P$23&gt;0,B5303,"")</f>
        <v/>
      </c>
      <c r="B5303">
        <f>Weighting!$C$23</f>
        <v>2.5480000000000009</v>
      </c>
      <c r="C5303">
        <f>Weighting!$F$23</f>
        <v>0</v>
      </c>
      <c r="D5303" t="b">
        <f>IF(C5303=1,'Data Transformation'!$G$3+0.5*'Data Transformation'!$W$25,IF(C5304=1,D5304-'Data Transformation'!$W$25,FALSE))</f>
        <v>0</v>
      </c>
      <c r="E5303" t="str">
        <f t="array" ref="E5303">IF(ISLOGICAL(D5303),"",FREQUENCY(IF('Data Transformation'!$B$425:$B$8425='Bin Analysis'!$B5283,'Data Transformation'!$G$425:$G$8425),D5303))</f>
        <v/>
      </c>
      <c r="F5303" t="str">
        <f t="shared" si="660"/>
        <v/>
      </c>
      <c r="G5303">
        <f>Weighting!$H$23</f>
        <v>0</v>
      </c>
      <c r="H5303">
        <f t="array" ref="H5303">FREQUENCY(IF('Data Transformation'!$B$4:$B$8425=B5283,'Data Transformation'!$G$4:$G$8425),'Bin Analysis'!$B5303)</f>
        <v>20</v>
      </c>
      <c r="I5303">
        <f t="shared" si="661"/>
        <v>0</v>
      </c>
      <c r="J5303">
        <f t="shared" si="662"/>
        <v>0</v>
      </c>
      <c r="K5303">
        <f>J5303*Weighting!$W$23</f>
        <v>0</v>
      </c>
      <c r="M5303" s="14"/>
    </row>
    <row r="5304" spans="1:25" x14ac:dyDescent="0.25">
      <c r="A5304" s="32" t="str">
        <f>IF(Weighting!$P$24&gt;0,B5304,"")</f>
        <v/>
      </c>
      <c r="B5304">
        <f>Weighting!$C$24</f>
        <v>2.6790000000000012</v>
      </c>
      <c r="C5304">
        <f>Weighting!$F$24</f>
        <v>0</v>
      </c>
      <c r="D5304" t="b">
        <f>IF(C5304=1,'Data Transformation'!$G$3+0.5*'Data Transformation'!$W$25,IF(C5305=1,D5305-'Data Transformation'!$W$25,FALSE))</f>
        <v>0</v>
      </c>
      <c r="E5304" t="str">
        <f t="array" ref="E5304">IF(ISLOGICAL(D5304),"",FREQUENCY(IF('Data Transformation'!$B$425:$B$8425='Bin Analysis'!$B5283,'Data Transformation'!$G$425:$G$8425),D5304))</f>
        <v/>
      </c>
      <c r="F5304" t="str">
        <f t="shared" si="660"/>
        <v/>
      </c>
      <c r="G5304">
        <f>Weighting!$H$24</f>
        <v>0</v>
      </c>
      <c r="H5304">
        <f t="array" ref="H5304">FREQUENCY(IF('Data Transformation'!$B$4:$B$8425=B5283,'Data Transformation'!$G$4:$G$8425),'Bin Analysis'!$B5304)</f>
        <v>20</v>
      </c>
      <c r="I5304">
        <f t="shared" si="661"/>
        <v>0</v>
      </c>
      <c r="J5304">
        <f t="shared" si="662"/>
        <v>0</v>
      </c>
      <c r="K5304">
        <f>J5304*Weighting!$W$24</f>
        <v>0</v>
      </c>
      <c r="M5304" s="14"/>
    </row>
    <row r="5305" spans="1:25" x14ac:dyDescent="0.25">
      <c r="A5305" s="32" t="str">
        <f>IF(Weighting!$P$25&gt;0,B5305,"")</f>
        <v/>
      </c>
      <c r="B5305">
        <f>Weighting!$C$25</f>
        <v>2.8100000000000014</v>
      </c>
      <c r="C5305">
        <f>Weighting!$F$25</f>
        <v>0</v>
      </c>
      <c r="D5305" t="b">
        <f>IF(C5305=1,'Data Transformation'!$G$3+0.5*'Data Transformation'!$W$25,IF(C5306=1,D5306-'Data Transformation'!$W$25,FALSE))</f>
        <v>0</v>
      </c>
      <c r="E5305" t="str">
        <f t="array" ref="E5305">IF(ISLOGICAL(D5305),"",FREQUENCY(IF('Data Transformation'!$B$425:$B$8425='Bin Analysis'!$B5283,'Data Transformation'!$G$425:$G$8425),D5305))</f>
        <v/>
      </c>
      <c r="F5305" t="str">
        <f t="shared" si="660"/>
        <v/>
      </c>
      <c r="G5305">
        <f>Weighting!$H$25</f>
        <v>0</v>
      </c>
      <c r="H5305">
        <f t="array" ref="H5305">FREQUENCY(IF('Data Transformation'!$B$4:$B$8425=B5283,'Data Transformation'!$G$4:$G$8425),'Bin Analysis'!$B5305)</f>
        <v>20</v>
      </c>
      <c r="I5305">
        <f t="shared" si="661"/>
        <v>0</v>
      </c>
      <c r="J5305">
        <f t="shared" si="662"/>
        <v>0</v>
      </c>
      <c r="K5305">
        <f>J5305*Weighting!$W$25</f>
        <v>0</v>
      </c>
      <c r="M5305" s="14"/>
    </row>
    <row r="5306" spans="1:25" x14ac:dyDescent="0.25">
      <c r="O5306"/>
      <c r="P5306"/>
      <c r="Q5306"/>
      <c r="R5306"/>
    </row>
    <row r="5307" spans="1:25" ht="23.25" x14ac:dyDescent="0.35">
      <c r="A5307" s="21" t="s">
        <v>0</v>
      </c>
      <c r="B5307" s="21">
        <f>IFERROR(VLOOKUP(C5307,'Data Transformation'!$L$6:$M$426,2,FALSE),"")</f>
        <v>221</v>
      </c>
      <c r="C5307" s="21">
        <f>C5283+1</f>
        <v>221</v>
      </c>
      <c r="D5307" s="21"/>
      <c r="E5307" s="21"/>
      <c r="F5307" s="21"/>
      <c r="G5307" s="21"/>
      <c r="H5307" s="22"/>
      <c r="I5307" s="22"/>
      <c r="J5307" s="22"/>
      <c r="K5307" s="21"/>
      <c r="L5307" s="21">
        <f>B5307</f>
        <v>221</v>
      </c>
      <c r="M5307" s="23">
        <f>INDEX('Data Transformation'!$O$4:$O$424,MATCH($B5307,'Data Transformation'!$M$4:$M$424,0),MATCH($M$2,'Data Transformation'!$O$3,0))</f>
        <v>19</v>
      </c>
      <c r="N5307" s="27">
        <f>IF('Input and Summary Results'!$J$16="minimum",'Bin Analysis'!X5308/(M5307-1),'Bin Analysis'!Y5307/('Bin Analysis'!M5307-1))</f>
        <v>0</v>
      </c>
      <c r="O5307" s="27">
        <f>IF(M5307=FALSE,NA(),(VLOOKUP(1,C5310:K5329,4,FALSE))/(M5307-1))</f>
        <v>0.44444444444444442</v>
      </c>
      <c r="P5307" s="27">
        <f>IF(M5307=FALSE,NA(),SUM(J5310:J5329)/Weighting!$S$5)</f>
        <v>0.5</v>
      </c>
      <c r="Q5307" s="27">
        <f>IF(M5307=FALSE,NA(),SUM(K5310:K5329)/Weighting!$S$6)</f>
        <v>0.47826086956521741</v>
      </c>
      <c r="R5307" s="27">
        <f>IF(M5307=FALSE,NA(),(VLOOKUP(1,G5310:K5329,3,FALSE))/(M5307-1))</f>
        <v>0</v>
      </c>
      <c r="S5307" s="22" t="str">
        <f>IF(M5307=FALSE,NA(),IF(SUM(J5310:J5329)=2,"yes","no"))</f>
        <v>no</v>
      </c>
      <c r="X5307" s="2" cm="2">
        <f t="array" ref="X5307:X5308">FREQUENCY(IF('Data Transformation'!$B$425:$B$6424='Bin Analysis'!L5307,'Data Transformation'!$G$425:$G$6424),'Data Transformation'!$U$11)</f>
        <v>18</v>
      </c>
      <c r="Y5307" s="2" cm="2">
        <f t="array" ref="Y5307:Y5308">FREQUENCY(IF('Data Transformation'!$B$425:$B$6424='Bin Analysis'!L5307,'Data Transformation'!$G$425:$G$6424),'Data Transformation'!$U$12)</f>
        <v>10</v>
      </c>
    </row>
    <row r="5308" spans="1:25" x14ac:dyDescent="0.25">
      <c r="A5308" s="14" t="s">
        <v>67</v>
      </c>
      <c r="B5308" t="s">
        <v>47</v>
      </c>
      <c r="C5308" t="s">
        <v>5</v>
      </c>
      <c r="D5308" t="s">
        <v>100</v>
      </c>
      <c r="E5308" t="s">
        <v>101</v>
      </c>
      <c r="F5308" t="s">
        <v>102</v>
      </c>
      <c r="G5308" t="s">
        <v>70</v>
      </c>
      <c r="H5308" t="s">
        <v>31</v>
      </c>
      <c r="I5308" t="s">
        <v>32</v>
      </c>
      <c r="J5308" t="s">
        <v>46</v>
      </c>
      <c r="K5308" s="14" t="s">
        <v>45</v>
      </c>
      <c r="M5308" s="14"/>
      <c r="X5308" s="2">
        <v>0</v>
      </c>
      <c r="Y5308" s="2">
        <v>8</v>
      </c>
    </row>
    <row r="5309" spans="1:25" x14ac:dyDescent="0.25">
      <c r="A5309" s="32"/>
      <c r="D5309" t="b">
        <f>IF(C5309=1,'Data Transformation'!$G$3+0.5*'Data Transformation'!$W$25,IF(C5310=1,D5310-'Data Transformation'!$W$25,FALSE))</f>
        <v>0</v>
      </c>
      <c r="E5309" t="str">
        <f t="array" ref="E5309">IF(ISLOGICAL(D5309),"",FREQUENCY(IF('Data Transformation'!$B$425:$B$8425='Bin Analysis'!$B5307,'Data Transformation'!$G$425:$G$8425),D5309))</f>
        <v/>
      </c>
      <c r="F5309" t="str">
        <f>IF(ISLOGICAL(D5309),"",E5309-E5308)</f>
        <v/>
      </c>
      <c r="M5309" s="14"/>
    </row>
    <row r="5310" spans="1:25" x14ac:dyDescent="0.25">
      <c r="A5310" s="32">
        <f>IF(Weighting!$P$6&gt;0,B5310,"")</f>
        <v>0.32100000000000001</v>
      </c>
      <c r="B5310">
        <f>Weighting!$C$6</f>
        <v>0.32100000000000001</v>
      </c>
      <c r="C5310">
        <f>Weighting!$F$6</f>
        <v>0</v>
      </c>
      <c r="D5310" t="b">
        <f>IF(C5310=1,'Data Transformation'!$G$3+0.5*'Data Transformation'!$W$25,IF(C5311=1,D5311-'Data Transformation'!$W$25,FALSE))</f>
        <v>0</v>
      </c>
      <c r="E5310" t="str">
        <f t="array" ref="E5310">IF(ISLOGICAL(D5310),"",FREQUENCY(IF('Data Transformation'!$B$425:$B$8425='Bin Analysis'!$B5307,'Data Transformation'!$G$425:$G$8425),D5310))</f>
        <v/>
      </c>
      <c r="F5310" t="str">
        <f>IF(ISLOGICAL(D5310),"",E5310-E5309)</f>
        <v/>
      </c>
      <c r="G5310">
        <f>Weighting!$H$6</f>
        <v>1</v>
      </c>
      <c r="H5310">
        <f t="array" ref="H5310">FREQUENCY(IF('Data Transformation'!$B$4:$B$8425=B5307,'Data Transformation'!$G$4:$G$8425),'Bin Analysis'!$B5310)</f>
        <v>0</v>
      </c>
      <c r="I5310">
        <f>H5310-H5309</f>
        <v>0</v>
      </c>
      <c r="J5310">
        <f>IF(I5310=0,0,1)</f>
        <v>0</v>
      </c>
      <c r="K5310">
        <f>J5310*Weighting!$W$6</f>
        <v>0</v>
      </c>
      <c r="M5310" s="14"/>
    </row>
    <row r="5311" spans="1:25" x14ac:dyDescent="0.25">
      <c r="A5311" s="32">
        <f>IF(Weighting!$P$7&gt;0,B5311,"")</f>
        <v>0.45200000000000001</v>
      </c>
      <c r="B5311">
        <f>Weighting!$C$7</f>
        <v>0.45200000000000001</v>
      </c>
      <c r="C5311">
        <f>Weighting!$F$7</f>
        <v>0</v>
      </c>
      <c r="D5311" t="b">
        <f>IF(C5311=1,'Data Transformation'!$G$3+0.5*'Data Transformation'!$W$25,IF(C5312=1,D5312-'Data Transformation'!$W$25,FALSE))</f>
        <v>0</v>
      </c>
      <c r="E5311" t="str">
        <f t="array" ref="E5311">IF(ISLOGICAL(D5311),"",FREQUENCY(IF('Data Transformation'!$B$425:$B$8425='Bin Analysis'!$B5307,'Data Transformation'!$G$425:$G$8425),D5311))</f>
        <v/>
      </c>
      <c r="F5311" t="str">
        <f t="shared" ref="F5311:F5329" si="663">IF(ISLOGICAL(D5311),"",E5311-E5310)</f>
        <v/>
      </c>
      <c r="G5311">
        <f>Weighting!$H$7</f>
        <v>0</v>
      </c>
      <c r="H5311">
        <f t="array" ref="H5311">FREQUENCY(IF('Data Transformation'!$B$4:$B$8425=B5307,'Data Transformation'!$G$4:$G$8425),'Bin Analysis'!$B5311)</f>
        <v>1</v>
      </c>
      <c r="I5311">
        <f t="shared" ref="I5311:I5329" si="664">H5311-H5310</f>
        <v>1</v>
      </c>
      <c r="J5311">
        <f>IF(I5311=0,0,1)</f>
        <v>1</v>
      </c>
      <c r="K5311">
        <f>J5311*Weighting!$W$7</f>
        <v>2</v>
      </c>
      <c r="M5311" s="14"/>
    </row>
    <row r="5312" spans="1:25" x14ac:dyDescent="0.25">
      <c r="A5312" s="32">
        <f>IF(Weighting!$P$8&gt;0,B5312,"")</f>
        <v>0.58299999999999996</v>
      </c>
      <c r="B5312">
        <f>Weighting!$C$8</f>
        <v>0.58299999999999996</v>
      </c>
      <c r="C5312">
        <f>Weighting!$F$8</f>
        <v>0</v>
      </c>
      <c r="D5312" t="b">
        <f>IF(C5312=1,'Data Transformation'!$G$3+0.5*'Data Transformation'!$W$25,IF(C5313=1,D5313-'Data Transformation'!$W$25,FALSE))</f>
        <v>0</v>
      </c>
      <c r="E5312" t="str">
        <f t="array" ref="E5312">IF(ISLOGICAL(D5312),"",FREQUENCY(IF('Data Transformation'!$B$425:$B$8425='Bin Analysis'!$B5307,'Data Transformation'!$G$425:$G$8425),D5312))</f>
        <v/>
      </c>
      <c r="F5312" t="str">
        <f t="shared" si="663"/>
        <v/>
      </c>
      <c r="G5312">
        <f>Weighting!$H$8</f>
        <v>0</v>
      </c>
      <c r="H5312">
        <f t="array" ref="H5312">FREQUENCY(IF('Data Transformation'!$B$4:$B$8425=B5307,'Data Transformation'!$G$4:$G$8425),'Bin Analysis'!$B5312)</f>
        <v>1</v>
      </c>
      <c r="I5312">
        <f t="shared" si="664"/>
        <v>0</v>
      </c>
      <c r="J5312">
        <f t="shared" ref="J5312:J5329" si="665">IF(I5312=0,0,1)</f>
        <v>0</v>
      </c>
      <c r="K5312">
        <f>J5312*Weighting!$W$8</f>
        <v>0</v>
      </c>
      <c r="M5312" s="14"/>
    </row>
    <row r="5313" spans="1:13" x14ac:dyDescent="0.25">
      <c r="A5313" s="32">
        <f>IF(Weighting!$P$9&gt;0,B5313,"")</f>
        <v>0.71399999999999997</v>
      </c>
      <c r="B5313" s="50">
        <f>Weighting!$C$9</f>
        <v>0.71399999999999997</v>
      </c>
      <c r="C5313">
        <f>Weighting!$F$9</f>
        <v>0</v>
      </c>
      <c r="D5313" t="b">
        <f>IF(C5313=1,'Data Transformation'!$G$3+0.5*'Data Transformation'!$W$25,IF(C5314=1,D5314-'Data Transformation'!$W$25,FALSE))</f>
        <v>0</v>
      </c>
      <c r="E5313" t="str">
        <f t="array" ref="E5313">IF(ISLOGICAL(D5313),"",FREQUENCY(IF('Data Transformation'!$B$425:$B$8425='Bin Analysis'!$B5307,'Data Transformation'!$G$425:$G$8425),D5313))</f>
        <v/>
      </c>
      <c r="F5313" t="str">
        <f t="shared" si="663"/>
        <v/>
      </c>
      <c r="G5313">
        <f>Weighting!$H$9</f>
        <v>0</v>
      </c>
      <c r="H5313">
        <f t="array" ref="H5313">FREQUENCY(IF('Data Transformation'!$B$4:$B$8425=B5307,'Data Transformation'!$G$4:$G$8425),'Bin Analysis'!$B5313)</f>
        <v>3</v>
      </c>
      <c r="I5313">
        <f t="shared" si="664"/>
        <v>2</v>
      </c>
      <c r="J5313">
        <f t="shared" si="665"/>
        <v>1</v>
      </c>
      <c r="K5313">
        <f>J5313*Weighting!$W$9</f>
        <v>3</v>
      </c>
      <c r="M5313" s="14"/>
    </row>
    <row r="5314" spans="1:13" x14ac:dyDescent="0.25">
      <c r="A5314" s="32">
        <f>IF(Weighting!$P$10&gt;0,B5314,"")</f>
        <v>0.84499999999999997</v>
      </c>
      <c r="B5314">
        <f>Weighting!$C$10</f>
        <v>0.84499999999999997</v>
      </c>
      <c r="C5314">
        <f>Weighting!$F$10</f>
        <v>0</v>
      </c>
      <c r="D5314" t="b">
        <f>IF(C5314=1,'Data Transformation'!$G$3+0.5*'Data Transformation'!$W$25,IF(C5315=1,D5315-'Data Transformation'!$W$25,FALSE))</f>
        <v>0</v>
      </c>
      <c r="E5314" t="str">
        <f t="array" ref="E5314">IF(ISLOGICAL(D5314),"",FREQUENCY(IF('Data Transformation'!$B$425:$B$8425='Bin Analysis'!$B5307,'Data Transformation'!$G$425:$G$8425),D5314))</f>
        <v/>
      </c>
      <c r="F5314" t="str">
        <f t="shared" si="663"/>
        <v/>
      </c>
      <c r="G5314">
        <f>Weighting!$H$10</f>
        <v>0</v>
      </c>
      <c r="H5314">
        <f t="array" ref="H5314">FREQUENCY(IF('Data Transformation'!$B$4:$B$8425=B5307,'Data Transformation'!$G$4:$G$8425),'Bin Analysis'!$B5314)</f>
        <v>9</v>
      </c>
      <c r="I5314">
        <f t="shared" si="664"/>
        <v>6</v>
      </c>
      <c r="J5314">
        <f t="shared" si="665"/>
        <v>1</v>
      </c>
      <c r="K5314">
        <f>J5314*Weighting!$W$10</f>
        <v>3</v>
      </c>
      <c r="M5314" s="14"/>
    </row>
    <row r="5315" spans="1:13" x14ac:dyDescent="0.25">
      <c r="A5315" s="32">
        <f>IF(Weighting!$P$11&gt;0,B5315,"")</f>
        <v>0.97599999999999998</v>
      </c>
      <c r="B5315">
        <f>Weighting!$C$11</f>
        <v>0.97599999999999998</v>
      </c>
      <c r="C5315">
        <f>Weighting!$F$11</f>
        <v>0</v>
      </c>
      <c r="D5315">
        <f>IF(C5315=1,'Data Transformation'!$G$3+0.5*'Data Transformation'!$W$25,IF(C5316=1,D5316-'Data Transformation'!$W$25,FALSE))</f>
        <v>0.86899999999999999</v>
      </c>
      <c r="E5315">
        <f t="array" ref="E5315">IF(ISLOGICAL(D5315),"",FREQUENCY(IF('Data Transformation'!$B$425:$B$8425='Bin Analysis'!$B5307,'Data Transformation'!$G$425:$G$8425),D5315))</f>
        <v>10</v>
      </c>
      <c r="F5315" t="e">
        <f t="shared" si="663"/>
        <v>#VALUE!</v>
      </c>
      <c r="G5315">
        <f>Weighting!$H$11</f>
        <v>0</v>
      </c>
      <c r="H5315">
        <f t="array" ref="H5315">FREQUENCY(IF('Data Transformation'!$B$4:$B$8425=B5307,'Data Transformation'!$G$4:$G$8425),'Bin Analysis'!$B5315)</f>
        <v>16</v>
      </c>
      <c r="I5315">
        <f t="shared" si="664"/>
        <v>7</v>
      </c>
      <c r="J5315">
        <f t="shared" si="665"/>
        <v>1</v>
      </c>
      <c r="K5315">
        <f>J5315*Weighting!$W$11</f>
        <v>2</v>
      </c>
      <c r="M5315" s="14"/>
    </row>
    <row r="5316" spans="1:13" x14ac:dyDescent="0.25">
      <c r="A5316" s="32">
        <f>IF(Weighting!$P$12&gt;0,B5316,"")</f>
        <v>1.107</v>
      </c>
      <c r="B5316">
        <f>Weighting!$C$12</f>
        <v>1.107</v>
      </c>
      <c r="C5316">
        <f>Weighting!$F$12</f>
        <v>1</v>
      </c>
      <c r="D5316">
        <f>IF(C5316=1,'Data Transformation'!$G$3+0.5*'Data Transformation'!$W$25,IF(C5317=1,D5317-'Data Transformation'!$W$25,FALSE))</f>
        <v>1.131</v>
      </c>
      <c r="E5316">
        <f t="array" ref="E5316">IF(ISLOGICAL(D5316),"",FREQUENCY(IF('Data Transformation'!$B$425:$B$8425='Bin Analysis'!$B5307,'Data Transformation'!$G$425:$G$8425),D5316))</f>
        <v>18</v>
      </c>
      <c r="F5316">
        <f t="shared" si="663"/>
        <v>8</v>
      </c>
      <c r="G5316">
        <f>Weighting!$H$12</f>
        <v>0</v>
      </c>
      <c r="H5316">
        <f t="array" ref="H5316">FREQUENCY(IF('Data Transformation'!$B$4:$B$8425=B5307,'Data Transformation'!$G$4:$G$8425),'Bin Analysis'!$B5316)</f>
        <v>19</v>
      </c>
      <c r="I5316">
        <f t="shared" si="664"/>
        <v>3</v>
      </c>
      <c r="J5316">
        <f t="shared" si="665"/>
        <v>1</v>
      </c>
      <c r="K5316">
        <f>J5316*Weighting!$W$12</f>
        <v>1</v>
      </c>
      <c r="M5316" s="14"/>
    </row>
    <row r="5317" spans="1:13" x14ac:dyDescent="0.25">
      <c r="A5317" s="32">
        <f>IF(Weighting!$P$13&gt;0,B5317,"")</f>
        <v>1.238</v>
      </c>
      <c r="B5317">
        <f>Weighting!$C$13</f>
        <v>1.238</v>
      </c>
      <c r="C5317">
        <f>Weighting!$F$13</f>
        <v>0</v>
      </c>
      <c r="D5317" t="b">
        <f>IF(C5317=1,'Data Transformation'!$G$3+0.5*'Data Transformation'!$W$25,IF(C5318=1,D5318-'Data Transformation'!$W$25,FALSE))</f>
        <v>0</v>
      </c>
      <c r="E5317" t="str">
        <f t="array" ref="E5317">IF(ISLOGICAL(D5317),"",FREQUENCY(IF('Data Transformation'!$B$425:$B$8425='Bin Analysis'!$B5307,'Data Transformation'!$G$425:$G$8425),D5317))</f>
        <v/>
      </c>
      <c r="F5317" t="str">
        <f t="shared" si="663"/>
        <v/>
      </c>
      <c r="G5317">
        <f>Weighting!$H$13</f>
        <v>0</v>
      </c>
      <c r="H5317">
        <f t="array" ref="H5317">FREQUENCY(IF('Data Transformation'!$B$4:$B$8425=B5307,'Data Transformation'!$G$4:$G$8425),'Bin Analysis'!$B5317)</f>
        <v>19</v>
      </c>
      <c r="I5317">
        <f t="shared" si="664"/>
        <v>0</v>
      </c>
      <c r="J5317">
        <f t="shared" si="665"/>
        <v>0</v>
      </c>
      <c r="K5317">
        <f>J5317*Weighting!$W$13</f>
        <v>0</v>
      </c>
      <c r="M5317" s="14"/>
    </row>
    <row r="5318" spans="1:13" x14ac:dyDescent="0.25">
      <c r="A5318" s="32">
        <f>IF(Weighting!$P$14&gt;0,B5318,"")</f>
        <v>1.369</v>
      </c>
      <c r="B5318">
        <f>Weighting!$C$14</f>
        <v>1.369</v>
      </c>
      <c r="C5318">
        <f>Weighting!$F$14</f>
        <v>0</v>
      </c>
      <c r="D5318" t="b">
        <f>IF(C5318=1,'Data Transformation'!$G$3+0.5*'Data Transformation'!$W$25,IF(C5319=1,D5319-'Data Transformation'!$W$25,FALSE))</f>
        <v>0</v>
      </c>
      <c r="E5318" t="str">
        <f t="array" ref="E5318">IF(ISLOGICAL(D5318),"",FREQUENCY(IF('Data Transformation'!$B$425:$B$8425='Bin Analysis'!$B5307,'Data Transformation'!$G$425:$G$8425),D5318))</f>
        <v/>
      </c>
      <c r="F5318" t="str">
        <f t="shared" si="663"/>
        <v/>
      </c>
      <c r="G5318">
        <f>Weighting!$H$14</f>
        <v>0</v>
      </c>
      <c r="H5318">
        <f t="array" ref="H5318">FREQUENCY(IF('Data Transformation'!$B$4:$B$8425=B5307,'Data Transformation'!$G$4:$G$8425),'Bin Analysis'!$B5318)</f>
        <v>19</v>
      </c>
      <c r="I5318">
        <f t="shared" si="664"/>
        <v>0</v>
      </c>
      <c r="J5318">
        <f t="shared" si="665"/>
        <v>0</v>
      </c>
      <c r="K5318">
        <f>J5318*Weighting!$W$14</f>
        <v>0</v>
      </c>
      <c r="M5318" s="14"/>
    </row>
    <row r="5319" spans="1:13" x14ac:dyDescent="0.25">
      <c r="A5319" s="32">
        <f>IF(Weighting!$P$15&gt;0,B5319,"")</f>
        <v>1.5000009999999999</v>
      </c>
      <c r="B5319">
        <f>Weighting!$C$15</f>
        <v>1.5000009999999999</v>
      </c>
      <c r="C5319">
        <f>Weighting!$F$15</f>
        <v>0</v>
      </c>
      <c r="D5319" t="b">
        <f>IF(C5319=1,'Data Transformation'!$G$3+0.5*'Data Transformation'!$W$25,IF(C5320=1,D5320-'Data Transformation'!$W$25,FALSE))</f>
        <v>0</v>
      </c>
      <c r="E5319" t="str">
        <f t="array" ref="E5319">IF(ISLOGICAL(D5319),"",FREQUENCY(IF('Data Transformation'!$B$425:$B$8425='Bin Analysis'!$B5307,'Data Transformation'!$G$425:$G$8425),D5319))</f>
        <v/>
      </c>
      <c r="F5319" t="str">
        <f t="shared" si="663"/>
        <v/>
      </c>
      <c r="G5319">
        <f>Weighting!$H$15</f>
        <v>0</v>
      </c>
      <c r="H5319">
        <f t="array" ref="H5319">FREQUENCY(IF('Data Transformation'!$B$4:$B$8425=B5307,'Data Transformation'!$G$4:$G$8425),'Bin Analysis'!$B5319)</f>
        <v>19</v>
      </c>
      <c r="I5319">
        <f t="shared" si="664"/>
        <v>0</v>
      </c>
      <c r="J5319">
        <f t="shared" si="665"/>
        <v>0</v>
      </c>
      <c r="K5319">
        <f>J5319*Weighting!$W$15</f>
        <v>0</v>
      </c>
      <c r="M5319" s="14"/>
    </row>
    <row r="5320" spans="1:13" x14ac:dyDescent="0.25">
      <c r="A5320" s="32" t="str">
        <f>IF(Weighting!$P$16&gt;0,B5320,"")</f>
        <v/>
      </c>
      <c r="B5320">
        <f>Weighting!$C$16</f>
        <v>1.631</v>
      </c>
      <c r="C5320">
        <f>Weighting!$F$16</f>
        <v>0</v>
      </c>
      <c r="D5320" t="b">
        <f>IF(C5320=1,'Data Transformation'!$G$3+0.5*'Data Transformation'!$W$25,IF(C5321=1,D5321-'Data Transformation'!$W$25,FALSE))</f>
        <v>0</v>
      </c>
      <c r="E5320" t="str">
        <f t="array" ref="E5320">IF(ISLOGICAL(D5320),"",FREQUENCY(IF('Data Transformation'!$B$425:$B$8425='Bin Analysis'!$B5307,'Data Transformation'!$G$425:$G$8425),D5320))</f>
        <v/>
      </c>
      <c r="F5320" t="str">
        <f t="shared" si="663"/>
        <v/>
      </c>
      <c r="G5320">
        <f>Weighting!$H$16</f>
        <v>0</v>
      </c>
      <c r="H5320">
        <f t="array" ref="H5320">FREQUENCY(IF('Data Transformation'!$B$4:$B$8425=B5307,'Data Transformation'!$G$4:$G$8425),'Bin Analysis'!$B5320)</f>
        <v>19</v>
      </c>
      <c r="I5320">
        <f t="shared" si="664"/>
        <v>0</v>
      </c>
      <c r="J5320">
        <f t="shared" si="665"/>
        <v>0</v>
      </c>
      <c r="K5320">
        <f>J5320*Weighting!$W$16</f>
        <v>0</v>
      </c>
      <c r="M5320" s="14"/>
    </row>
    <row r="5321" spans="1:13" x14ac:dyDescent="0.25">
      <c r="A5321" s="32" t="str">
        <f>IF(Weighting!$P$17&gt;0,B5321,"")</f>
        <v/>
      </c>
      <c r="B5321">
        <f>Weighting!$C$17</f>
        <v>1.762</v>
      </c>
      <c r="C5321">
        <f>Weighting!$F$17</f>
        <v>0</v>
      </c>
      <c r="D5321" t="b">
        <f>IF(C5321=1,'Data Transformation'!$G$3+0.5*'Data Transformation'!$W$25,IF(C5322=1,D5322-'Data Transformation'!$W$25,FALSE))</f>
        <v>0</v>
      </c>
      <c r="E5321" t="str">
        <f t="array" ref="E5321">IF(ISLOGICAL(D5321),"",FREQUENCY(IF('Data Transformation'!$B$425:$B$8425='Bin Analysis'!$B5307,'Data Transformation'!$G$425:$G$8425),D5321))</f>
        <v/>
      </c>
      <c r="F5321" t="str">
        <f t="shared" si="663"/>
        <v/>
      </c>
      <c r="G5321">
        <f>Weighting!$H$17</f>
        <v>0</v>
      </c>
      <c r="H5321">
        <f t="array" ref="H5321">FREQUENCY(IF('Data Transformation'!$B$4:$B$8425=B5307,'Data Transformation'!$G$4:$G$8425),'Bin Analysis'!$B5321)</f>
        <v>19</v>
      </c>
      <c r="I5321">
        <f t="shared" si="664"/>
        <v>0</v>
      </c>
      <c r="J5321">
        <f t="shared" si="665"/>
        <v>0</v>
      </c>
      <c r="K5321">
        <f>J5321*Weighting!$W$17</f>
        <v>0</v>
      </c>
      <c r="M5321" s="14"/>
    </row>
    <row r="5322" spans="1:13" x14ac:dyDescent="0.25">
      <c r="A5322" s="32" t="str">
        <f>IF(Weighting!$P$18&gt;0,B5322,"")</f>
        <v/>
      </c>
      <c r="B5322">
        <f>Weighting!$C$18</f>
        <v>1.893</v>
      </c>
      <c r="C5322">
        <f>Weighting!$F$18</f>
        <v>0</v>
      </c>
      <c r="D5322" t="b">
        <f>IF(C5322=1,'Data Transformation'!$G$3+0.5*'Data Transformation'!$W$25,IF(C5323=1,D5323-'Data Transformation'!$W$25,FALSE))</f>
        <v>0</v>
      </c>
      <c r="E5322" t="str">
        <f t="array" ref="E5322">IF(ISLOGICAL(D5322),"",FREQUENCY(IF('Data Transformation'!$B$425:$B$8425='Bin Analysis'!$B5307,'Data Transformation'!$G$425:$G$8425),D5322))</f>
        <v/>
      </c>
      <c r="F5322" t="str">
        <f t="shared" si="663"/>
        <v/>
      </c>
      <c r="G5322">
        <f>Weighting!$H$18</f>
        <v>0</v>
      </c>
      <c r="H5322">
        <f t="array" ref="H5322">FREQUENCY(IF('Data Transformation'!$B$4:$B$8425=B5307,'Data Transformation'!$G$4:$G$8425),'Bin Analysis'!$B5322)</f>
        <v>19</v>
      </c>
      <c r="I5322">
        <f t="shared" si="664"/>
        <v>0</v>
      </c>
      <c r="J5322">
        <f t="shared" si="665"/>
        <v>0</v>
      </c>
      <c r="K5322">
        <f>J5322*Weighting!$W$18</f>
        <v>0</v>
      </c>
      <c r="M5322" s="14"/>
    </row>
    <row r="5323" spans="1:13" x14ac:dyDescent="0.25">
      <c r="A5323" s="32" t="str">
        <f>IF(Weighting!$P$19&gt;0,B5323,"")</f>
        <v/>
      </c>
      <c r="B5323">
        <f>Weighting!$C$19</f>
        <v>2.024</v>
      </c>
      <c r="C5323">
        <f>Weighting!$F$19</f>
        <v>0</v>
      </c>
      <c r="D5323" t="b">
        <f>IF(C5323=1,'Data Transformation'!$G$3+0.5*'Data Transformation'!$W$25,IF(C5324=1,D5324-'Data Transformation'!$W$25,FALSE))</f>
        <v>0</v>
      </c>
      <c r="E5323" t="str">
        <f t="array" ref="E5323">IF(ISLOGICAL(D5323),"",FREQUENCY(IF('Data Transformation'!$B$425:$B$8425='Bin Analysis'!$B5307,'Data Transformation'!$G$425:$G$8425),D5323))</f>
        <v/>
      </c>
      <c r="F5323" t="str">
        <f t="shared" si="663"/>
        <v/>
      </c>
      <c r="G5323">
        <f>Weighting!$H$19</f>
        <v>0</v>
      </c>
      <c r="H5323">
        <f t="array" ref="H5323">FREQUENCY(IF('Data Transformation'!$B$4:$B$8425=B5307,'Data Transformation'!$G$4:$G$8425),'Bin Analysis'!$B5323)</f>
        <v>19</v>
      </c>
      <c r="I5323">
        <f t="shared" si="664"/>
        <v>0</v>
      </c>
      <c r="J5323">
        <f t="shared" si="665"/>
        <v>0</v>
      </c>
      <c r="K5323">
        <f>J5323*Weighting!$W$19</f>
        <v>0</v>
      </c>
      <c r="M5323" s="14"/>
    </row>
    <row r="5324" spans="1:13" x14ac:dyDescent="0.25">
      <c r="A5324" s="32" t="str">
        <f>IF(Weighting!$P$20&gt;0,B5324,"")</f>
        <v/>
      </c>
      <c r="B5324">
        <f>Weighting!$C$20</f>
        <v>2.1550000000000002</v>
      </c>
      <c r="C5324">
        <f>Weighting!$F$20</f>
        <v>0</v>
      </c>
      <c r="D5324" t="b">
        <f>IF(C5324=1,'Data Transformation'!$G$3+0.5*'Data Transformation'!$W$25,IF(C5325=1,D5325-'Data Transformation'!$W$25,FALSE))</f>
        <v>0</v>
      </c>
      <c r="E5324" t="str">
        <f t="array" ref="E5324">IF(ISLOGICAL(D5324),"",FREQUENCY(IF('Data Transformation'!$B$425:$B$8425='Bin Analysis'!$B5307,'Data Transformation'!$G$425:$G$8425),D5324))</f>
        <v/>
      </c>
      <c r="F5324" t="str">
        <f t="shared" si="663"/>
        <v/>
      </c>
      <c r="G5324">
        <f>Weighting!$H$20</f>
        <v>0</v>
      </c>
      <c r="H5324">
        <f t="array" ref="H5324">FREQUENCY(IF('Data Transformation'!$B$4:$B$8425=B5307,'Data Transformation'!$G$4:$G$8425),'Bin Analysis'!$B5324)</f>
        <v>19</v>
      </c>
      <c r="I5324">
        <f t="shared" si="664"/>
        <v>0</v>
      </c>
      <c r="J5324">
        <f t="shared" si="665"/>
        <v>0</v>
      </c>
      <c r="K5324">
        <f>J5324*Weighting!$W$20</f>
        <v>0</v>
      </c>
      <c r="M5324" s="14"/>
    </row>
    <row r="5325" spans="1:13" x14ac:dyDescent="0.25">
      <c r="A5325" s="32" t="str">
        <f>IF(Weighting!$P$21&gt;0,B5325,"")</f>
        <v/>
      </c>
      <c r="B5325">
        <f>Weighting!$C$21</f>
        <v>2.2860000000000005</v>
      </c>
      <c r="C5325">
        <f>Weighting!$F$21</f>
        <v>0</v>
      </c>
      <c r="D5325" t="b">
        <f>IF(C5325=1,'Data Transformation'!$G$3+0.5*'Data Transformation'!$W$25,IF(C5326=1,D5326-'Data Transformation'!$W$25,FALSE))</f>
        <v>0</v>
      </c>
      <c r="E5325" t="str">
        <f t="array" ref="E5325">IF(ISLOGICAL(D5325),"",FREQUENCY(IF('Data Transformation'!$B$425:$B$8425='Bin Analysis'!$B5307,'Data Transformation'!$G$425:$G$8425),D5325))</f>
        <v/>
      </c>
      <c r="F5325" t="str">
        <f t="shared" si="663"/>
        <v/>
      </c>
      <c r="G5325">
        <f>Weighting!$H$21</f>
        <v>0</v>
      </c>
      <c r="H5325">
        <f t="array" ref="H5325">FREQUENCY(IF('Data Transformation'!$B$4:$B$8425=B5307,'Data Transformation'!$G$4:$G$8425),'Bin Analysis'!$B5325)</f>
        <v>19</v>
      </c>
      <c r="I5325">
        <f t="shared" si="664"/>
        <v>0</v>
      </c>
      <c r="J5325">
        <f t="shared" si="665"/>
        <v>0</v>
      </c>
      <c r="K5325">
        <f>J5325*Weighting!$W$21</f>
        <v>0</v>
      </c>
      <c r="M5325" s="14"/>
    </row>
    <row r="5326" spans="1:13" x14ac:dyDescent="0.25">
      <c r="A5326" s="32" t="str">
        <f>IF(Weighting!$P$22&gt;0,B5326,"")</f>
        <v/>
      </c>
      <c r="B5326">
        <f>Weighting!$C$22</f>
        <v>2.4170000000000007</v>
      </c>
      <c r="C5326">
        <f>Weighting!$F$22</f>
        <v>0</v>
      </c>
      <c r="D5326" t="b">
        <f>IF(C5326=1,'Data Transformation'!$G$3+0.5*'Data Transformation'!$W$25,IF(C5327=1,D5327-'Data Transformation'!$W$25,FALSE))</f>
        <v>0</v>
      </c>
      <c r="E5326" t="str">
        <f t="array" ref="E5326">IF(ISLOGICAL(D5326),"",FREQUENCY(IF('Data Transformation'!$B$425:$B$8425='Bin Analysis'!$B5307,'Data Transformation'!$G$425:$G$8425),D5326))</f>
        <v/>
      </c>
      <c r="F5326" t="str">
        <f t="shared" si="663"/>
        <v/>
      </c>
      <c r="G5326">
        <f>Weighting!$H$22</f>
        <v>0</v>
      </c>
      <c r="H5326">
        <f t="array" ref="H5326">FREQUENCY(IF('Data Transformation'!$B$4:$B$8425=B5307,'Data Transformation'!$G$4:$G$8425),'Bin Analysis'!$B5326)</f>
        <v>19</v>
      </c>
      <c r="I5326">
        <f t="shared" si="664"/>
        <v>0</v>
      </c>
      <c r="J5326">
        <f t="shared" si="665"/>
        <v>0</v>
      </c>
      <c r="K5326">
        <f>J5326*Weighting!$W$22</f>
        <v>0</v>
      </c>
      <c r="M5326" s="14"/>
    </row>
    <row r="5327" spans="1:13" x14ac:dyDescent="0.25">
      <c r="A5327" s="32" t="str">
        <f>IF(Weighting!$P$23&gt;0,B5327,"")</f>
        <v/>
      </c>
      <c r="B5327">
        <f>Weighting!$C$23</f>
        <v>2.5480000000000009</v>
      </c>
      <c r="C5327">
        <f>Weighting!$F$23</f>
        <v>0</v>
      </c>
      <c r="D5327" t="b">
        <f>IF(C5327=1,'Data Transformation'!$G$3+0.5*'Data Transformation'!$W$25,IF(C5328=1,D5328-'Data Transformation'!$W$25,FALSE))</f>
        <v>0</v>
      </c>
      <c r="E5327" t="str">
        <f t="array" ref="E5327">IF(ISLOGICAL(D5327),"",FREQUENCY(IF('Data Transformation'!$B$425:$B$8425='Bin Analysis'!$B5307,'Data Transformation'!$G$425:$G$8425),D5327))</f>
        <v/>
      </c>
      <c r="F5327" t="str">
        <f t="shared" si="663"/>
        <v/>
      </c>
      <c r="G5327">
        <f>Weighting!$H$23</f>
        <v>0</v>
      </c>
      <c r="H5327">
        <f t="array" ref="H5327">FREQUENCY(IF('Data Transformation'!$B$4:$B$8425=B5307,'Data Transformation'!$G$4:$G$8425),'Bin Analysis'!$B5327)</f>
        <v>19</v>
      </c>
      <c r="I5327">
        <f t="shared" si="664"/>
        <v>0</v>
      </c>
      <c r="J5327">
        <f t="shared" si="665"/>
        <v>0</v>
      </c>
      <c r="K5327">
        <f>J5327*Weighting!$W$23</f>
        <v>0</v>
      </c>
      <c r="M5327" s="14"/>
    </row>
    <row r="5328" spans="1:13" x14ac:dyDescent="0.25">
      <c r="A5328" s="32" t="str">
        <f>IF(Weighting!$P$24&gt;0,B5328,"")</f>
        <v/>
      </c>
      <c r="B5328">
        <f>Weighting!$C$24</f>
        <v>2.6790000000000012</v>
      </c>
      <c r="C5328">
        <f>Weighting!$F$24</f>
        <v>0</v>
      </c>
      <c r="D5328" t="b">
        <f>IF(C5328=1,'Data Transformation'!$G$3+0.5*'Data Transformation'!$W$25,IF(C5329=1,D5329-'Data Transformation'!$W$25,FALSE))</f>
        <v>0</v>
      </c>
      <c r="E5328" t="str">
        <f t="array" ref="E5328">IF(ISLOGICAL(D5328),"",FREQUENCY(IF('Data Transformation'!$B$425:$B$8425='Bin Analysis'!$B5307,'Data Transformation'!$G$425:$G$8425),D5328))</f>
        <v/>
      </c>
      <c r="F5328" t="str">
        <f t="shared" si="663"/>
        <v/>
      </c>
      <c r="G5328">
        <f>Weighting!$H$24</f>
        <v>0</v>
      </c>
      <c r="H5328">
        <f t="array" ref="H5328">FREQUENCY(IF('Data Transformation'!$B$4:$B$8425=B5307,'Data Transformation'!$G$4:$G$8425),'Bin Analysis'!$B5328)</f>
        <v>19</v>
      </c>
      <c r="I5328">
        <f t="shared" si="664"/>
        <v>0</v>
      </c>
      <c r="J5328">
        <f t="shared" si="665"/>
        <v>0</v>
      </c>
      <c r="K5328">
        <f>J5328*Weighting!$W$24</f>
        <v>0</v>
      </c>
      <c r="M5328" s="14"/>
    </row>
    <row r="5329" spans="1:25" x14ac:dyDescent="0.25">
      <c r="A5329" s="32" t="str">
        <f>IF(Weighting!$P$25&gt;0,B5329,"")</f>
        <v/>
      </c>
      <c r="B5329">
        <f>Weighting!$C$25</f>
        <v>2.8100000000000014</v>
      </c>
      <c r="C5329">
        <f>Weighting!$F$25</f>
        <v>0</v>
      </c>
      <c r="D5329" t="b">
        <f>IF(C5329=1,'Data Transformation'!$G$3+0.5*'Data Transformation'!$W$25,IF(C5330=1,D5330-'Data Transformation'!$W$25,FALSE))</f>
        <v>0</v>
      </c>
      <c r="E5329" t="str">
        <f t="array" ref="E5329">IF(ISLOGICAL(D5329),"",FREQUENCY(IF('Data Transformation'!$B$425:$B$8425='Bin Analysis'!$B5307,'Data Transformation'!$G$425:$G$8425),D5329))</f>
        <v/>
      </c>
      <c r="F5329" t="str">
        <f t="shared" si="663"/>
        <v/>
      </c>
      <c r="G5329">
        <f>Weighting!$H$25</f>
        <v>0</v>
      </c>
      <c r="H5329">
        <f t="array" ref="H5329">FREQUENCY(IF('Data Transformation'!$B$4:$B$8425=B5307,'Data Transformation'!$G$4:$G$8425),'Bin Analysis'!$B5329)</f>
        <v>19</v>
      </c>
      <c r="I5329">
        <f t="shared" si="664"/>
        <v>0</v>
      </c>
      <c r="J5329">
        <f t="shared" si="665"/>
        <v>0</v>
      </c>
      <c r="K5329">
        <f>J5329*Weighting!$W$25</f>
        <v>0</v>
      </c>
      <c r="M5329" s="14"/>
    </row>
    <row r="5330" spans="1:25" x14ac:dyDescent="0.25">
      <c r="O5330"/>
      <c r="P5330"/>
      <c r="Q5330"/>
      <c r="R5330"/>
    </row>
    <row r="5331" spans="1:25" ht="23.25" x14ac:dyDescent="0.35">
      <c r="A5331" s="21" t="s">
        <v>0</v>
      </c>
      <c r="B5331" s="21">
        <f>IFERROR(VLOOKUP(C5331,'Data Transformation'!$L$6:$M$426,2,FALSE),"")</f>
        <v>222</v>
      </c>
      <c r="C5331" s="21">
        <f>C5307+1</f>
        <v>222</v>
      </c>
      <c r="D5331" s="21"/>
      <c r="E5331" s="21"/>
      <c r="F5331" s="21"/>
      <c r="G5331" s="21"/>
      <c r="H5331" s="22"/>
      <c r="I5331" s="22"/>
      <c r="J5331" s="22"/>
      <c r="K5331" s="21"/>
      <c r="L5331" s="21">
        <f>B5331</f>
        <v>222</v>
      </c>
      <c r="M5331" s="23">
        <f>INDEX('Data Transformation'!$O$4:$O$424,MATCH($B5331,'Data Transformation'!$M$4:$M$424,0),MATCH($M$2,'Data Transformation'!$O$3,0))</f>
        <v>18</v>
      </c>
      <c r="N5331" s="27">
        <f>IF('Input and Summary Results'!$J$16="minimum",'Bin Analysis'!X5332/(M5331-1),'Bin Analysis'!Y5331/('Bin Analysis'!M5331-1))</f>
        <v>0</v>
      </c>
      <c r="O5331" s="27">
        <f>IF(M5331=FALSE,NA(),(VLOOKUP(1,C5334:K5353,4,FALSE))/(M5331-1))</f>
        <v>0.41176470588235292</v>
      </c>
      <c r="P5331" s="27">
        <f>IF(M5331=FALSE,NA(),SUM(J5334:J5353)/Weighting!$S$5)</f>
        <v>0.7</v>
      </c>
      <c r="Q5331" s="27">
        <f>IF(M5331=FALSE,NA(),SUM(K5334:K5353)/Weighting!$S$6)</f>
        <v>0.65217391304347827</v>
      </c>
      <c r="R5331" s="27">
        <f>IF(M5331=FALSE,NA(),(VLOOKUP(1,G5334:K5353,3,FALSE))/(M5331-1))</f>
        <v>0.23529411764705882</v>
      </c>
      <c r="S5331" s="22" t="str">
        <f>IF(M5331=FALSE,NA(),IF(SUM(J5334:J5353)=2,"yes","no"))</f>
        <v>no</v>
      </c>
      <c r="X5331" s="2" cm="2">
        <f t="array" ref="X5331:X5332">FREQUENCY(IF('Data Transformation'!$B$425:$B$6424='Bin Analysis'!L5331,'Data Transformation'!$G$425:$G$6424),'Data Transformation'!$U$11)</f>
        <v>17</v>
      </c>
      <c r="Y5331" s="2" cm="2">
        <f t="array" ref="Y5331:Y5332">FREQUENCY(IF('Data Transformation'!$B$425:$B$6424='Bin Analysis'!L5331,'Data Transformation'!$G$425:$G$6424),'Data Transformation'!$U$12)</f>
        <v>10</v>
      </c>
    </row>
    <row r="5332" spans="1:25" x14ac:dyDescent="0.25">
      <c r="A5332" s="14" t="s">
        <v>67</v>
      </c>
      <c r="B5332" t="s">
        <v>47</v>
      </c>
      <c r="C5332" t="s">
        <v>5</v>
      </c>
      <c r="D5332" t="s">
        <v>100</v>
      </c>
      <c r="E5332" t="s">
        <v>101</v>
      </c>
      <c r="F5332" t="s">
        <v>102</v>
      </c>
      <c r="G5332" t="s">
        <v>70</v>
      </c>
      <c r="H5332" t="s">
        <v>31</v>
      </c>
      <c r="I5332" t="s">
        <v>32</v>
      </c>
      <c r="J5332" t="s">
        <v>46</v>
      </c>
      <c r="K5332" s="14" t="s">
        <v>45</v>
      </c>
      <c r="M5332" s="14"/>
      <c r="X5332" s="2">
        <v>0</v>
      </c>
      <c r="Y5332" s="2">
        <v>7</v>
      </c>
    </row>
    <row r="5333" spans="1:25" x14ac:dyDescent="0.25">
      <c r="A5333" s="32"/>
      <c r="D5333" t="b">
        <f>IF(C5333=1,'Data Transformation'!$G$3+0.5*'Data Transformation'!$W$25,IF(C5334=1,D5334-'Data Transformation'!$W$25,FALSE))</f>
        <v>0</v>
      </c>
      <c r="E5333" t="str">
        <f t="array" ref="E5333">IF(ISLOGICAL(D5333),"",FREQUENCY(IF('Data Transformation'!$B$425:$B$8425='Bin Analysis'!$B5331,'Data Transformation'!$G$425:$G$8425),D5333))</f>
        <v/>
      </c>
      <c r="F5333" t="str">
        <f>IF(ISLOGICAL(D5333),"",E5333-E5332)</f>
        <v/>
      </c>
      <c r="M5333" s="14"/>
    </row>
    <row r="5334" spans="1:25" x14ac:dyDescent="0.25">
      <c r="A5334" s="32">
        <f>IF(Weighting!$P$6&gt;0,B5334,"")</f>
        <v>0.32100000000000001</v>
      </c>
      <c r="B5334">
        <f>Weighting!$C$6</f>
        <v>0.32100000000000001</v>
      </c>
      <c r="C5334">
        <f>Weighting!$F$6</f>
        <v>0</v>
      </c>
      <c r="D5334" t="b">
        <f>IF(C5334=1,'Data Transformation'!$G$3+0.5*'Data Transformation'!$W$25,IF(C5335=1,D5335-'Data Transformation'!$W$25,FALSE))</f>
        <v>0</v>
      </c>
      <c r="E5334" t="str">
        <f t="array" ref="E5334">IF(ISLOGICAL(D5334),"",FREQUENCY(IF('Data Transformation'!$B$425:$B$8425='Bin Analysis'!$B5331,'Data Transformation'!$G$425:$G$8425),D5334))</f>
        <v/>
      </c>
      <c r="F5334" t="str">
        <f>IF(ISLOGICAL(D5334),"",E5334-E5333)</f>
        <v/>
      </c>
      <c r="G5334">
        <f>Weighting!$H$6</f>
        <v>1</v>
      </c>
      <c r="H5334">
        <f t="array" ref="H5334">FREQUENCY(IF('Data Transformation'!$B$4:$B$8425=B5331,'Data Transformation'!$G$4:$G$8425),'Bin Analysis'!$B5334)</f>
        <v>4</v>
      </c>
      <c r="I5334">
        <f>H5334-H5333</f>
        <v>4</v>
      </c>
      <c r="J5334">
        <f>IF(I5334=0,0,1)</f>
        <v>1</v>
      </c>
      <c r="K5334">
        <f>J5334*Weighting!$W$6</f>
        <v>1</v>
      </c>
      <c r="M5334" s="14"/>
    </row>
    <row r="5335" spans="1:25" x14ac:dyDescent="0.25">
      <c r="A5335" s="32">
        <f>IF(Weighting!$P$7&gt;0,B5335,"")</f>
        <v>0.45200000000000001</v>
      </c>
      <c r="B5335">
        <f>Weighting!$C$7</f>
        <v>0.45200000000000001</v>
      </c>
      <c r="C5335">
        <f>Weighting!$F$7</f>
        <v>0</v>
      </c>
      <c r="D5335" t="b">
        <f>IF(C5335=1,'Data Transformation'!$G$3+0.5*'Data Transformation'!$W$25,IF(C5336=1,D5336-'Data Transformation'!$W$25,FALSE))</f>
        <v>0</v>
      </c>
      <c r="E5335" t="str">
        <f t="array" ref="E5335">IF(ISLOGICAL(D5335),"",FREQUENCY(IF('Data Transformation'!$B$425:$B$8425='Bin Analysis'!$B5331,'Data Transformation'!$G$425:$G$8425),D5335))</f>
        <v/>
      </c>
      <c r="F5335" t="str">
        <f t="shared" ref="F5335:F5353" si="666">IF(ISLOGICAL(D5335),"",E5335-E5334)</f>
        <v/>
      </c>
      <c r="G5335">
        <f>Weighting!$H$7</f>
        <v>0</v>
      </c>
      <c r="H5335">
        <f t="array" ref="H5335">FREQUENCY(IF('Data Transformation'!$B$4:$B$8425=B5331,'Data Transformation'!$G$4:$G$8425),'Bin Analysis'!$B5335)</f>
        <v>4</v>
      </c>
      <c r="I5335">
        <f t="shared" ref="I5335:I5353" si="667">H5335-H5334</f>
        <v>0</v>
      </c>
      <c r="J5335">
        <f>IF(I5335=0,0,1)</f>
        <v>0</v>
      </c>
      <c r="K5335">
        <f>J5335*Weighting!$W$7</f>
        <v>0</v>
      </c>
      <c r="M5335" s="14"/>
    </row>
    <row r="5336" spans="1:25" x14ac:dyDescent="0.25">
      <c r="A5336" s="32">
        <f>IF(Weighting!$P$8&gt;0,B5336,"")</f>
        <v>0.58299999999999996</v>
      </c>
      <c r="B5336">
        <f>Weighting!$C$8</f>
        <v>0.58299999999999996</v>
      </c>
      <c r="C5336">
        <f>Weighting!$F$8</f>
        <v>0</v>
      </c>
      <c r="D5336" t="b">
        <f>IF(C5336=1,'Data Transformation'!$G$3+0.5*'Data Transformation'!$W$25,IF(C5337=1,D5337-'Data Transformation'!$W$25,FALSE))</f>
        <v>0</v>
      </c>
      <c r="E5336" t="str">
        <f t="array" ref="E5336">IF(ISLOGICAL(D5336),"",FREQUENCY(IF('Data Transformation'!$B$425:$B$8425='Bin Analysis'!$B5331,'Data Transformation'!$G$425:$G$8425),D5336))</f>
        <v/>
      </c>
      <c r="F5336" t="str">
        <f t="shared" si="666"/>
        <v/>
      </c>
      <c r="G5336">
        <f>Weighting!$H$8</f>
        <v>0</v>
      </c>
      <c r="H5336">
        <f t="array" ref="H5336">FREQUENCY(IF('Data Transformation'!$B$4:$B$8425=B5331,'Data Transformation'!$G$4:$G$8425),'Bin Analysis'!$B5336)</f>
        <v>5</v>
      </c>
      <c r="I5336">
        <f t="shared" si="667"/>
        <v>1</v>
      </c>
      <c r="J5336">
        <f t="shared" ref="J5336:J5353" si="668">IF(I5336=0,0,1)</f>
        <v>1</v>
      </c>
      <c r="K5336">
        <f>J5336*Weighting!$W$8</f>
        <v>3</v>
      </c>
      <c r="M5336" s="14"/>
    </row>
    <row r="5337" spans="1:25" x14ac:dyDescent="0.25">
      <c r="A5337" s="32">
        <f>IF(Weighting!$P$9&gt;0,B5337,"")</f>
        <v>0.71399999999999997</v>
      </c>
      <c r="B5337" s="50">
        <f>Weighting!$C$9</f>
        <v>0.71399999999999997</v>
      </c>
      <c r="C5337">
        <f>Weighting!$F$9</f>
        <v>0</v>
      </c>
      <c r="D5337" t="b">
        <f>IF(C5337=1,'Data Transformation'!$G$3+0.5*'Data Transformation'!$W$25,IF(C5338=1,D5338-'Data Transformation'!$W$25,FALSE))</f>
        <v>0</v>
      </c>
      <c r="E5337" t="str">
        <f t="array" ref="E5337">IF(ISLOGICAL(D5337),"",FREQUENCY(IF('Data Transformation'!$B$425:$B$8425='Bin Analysis'!$B5331,'Data Transformation'!$G$425:$G$8425),D5337))</f>
        <v/>
      </c>
      <c r="F5337" t="str">
        <f t="shared" si="666"/>
        <v/>
      </c>
      <c r="G5337">
        <f>Weighting!$H$9</f>
        <v>0</v>
      </c>
      <c r="H5337">
        <f t="array" ref="H5337">FREQUENCY(IF('Data Transformation'!$B$4:$B$8425=B5331,'Data Transformation'!$G$4:$G$8425),'Bin Analysis'!$B5337)</f>
        <v>6</v>
      </c>
      <c r="I5337">
        <f t="shared" si="667"/>
        <v>1</v>
      </c>
      <c r="J5337">
        <f t="shared" si="668"/>
        <v>1</v>
      </c>
      <c r="K5337">
        <f>J5337*Weighting!$W$9</f>
        <v>3</v>
      </c>
      <c r="M5337" s="14"/>
    </row>
    <row r="5338" spans="1:25" x14ac:dyDescent="0.25">
      <c r="A5338" s="32">
        <f>IF(Weighting!$P$10&gt;0,B5338,"")</f>
        <v>0.84499999999999997</v>
      </c>
      <c r="B5338">
        <f>Weighting!$C$10</f>
        <v>0.84499999999999997</v>
      </c>
      <c r="C5338">
        <f>Weighting!$F$10</f>
        <v>0</v>
      </c>
      <c r="D5338" t="b">
        <f>IF(C5338=1,'Data Transformation'!$G$3+0.5*'Data Transformation'!$W$25,IF(C5339=1,D5339-'Data Transformation'!$W$25,FALSE))</f>
        <v>0</v>
      </c>
      <c r="E5338" t="str">
        <f t="array" ref="E5338">IF(ISLOGICAL(D5338),"",FREQUENCY(IF('Data Transformation'!$B$425:$B$8425='Bin Analysis'!$B5331,'Data Transformation'!$G$425:$G$8425),D5338))</f>
        <v/>
      </c>
      <c r="F5338" t="str">
        <f t="shared" si="666"/>
        <v/>
      </c>
      <c r="G5338">
        <f>Weighting!$H$10</f>
        <v>0</v>
      </c>
      <c r="H5338">
        <f t="array" ref="H5338">FREQUENCY(IF('Data Transformation'!$B$4:$B$8425=B5331,'Data Transformation'!$G$4:$G$8425),'Bin Analysis'!$B5338)</f>
        <v>9</v>
      </c>
      <c r="I5338">
        <f t="shared" si="667"/>
        <v>3</v>
      </c>
      <c r="J5338">
        <f t="shared" si="668"/>
        <v>1</v>
      </c>
      <c r="K5338">
        <f>J5338*Weighting!$W$10</f>
        <v>3</v>
      </c>
      <c r="M5338" s="14"/>
    </row>
    <row r="5339" spans="1:25" x14ac:dyDescent="0.25">
      <c r="A5339" s="32">
        <f>IF(Weighting!$P$11&gt;0,B5339,"")</f>
        <v>0.97599999999999998</v>
      </c>
      <c r="B5339">
        <f>Weighting!$C$11</f>
        <v>0.97599999999999998</v>
      </c>
      <c r="C5339">
        <f>Weighting!$F$11</f>
        <v>0</v>
      </c>
      <c r="D5339">
        <f>IF(C5339=1,'Data Transformation'!$G$3+0.5*'Data Transformation'!$W$25,IF(C5340=1,D5340-'Data Transformation'!$W$25,FALSE))</f>
        <v>0.86899999999999999</v>
      </c>
      <c r="E5339">
        <f t="array" ref="E5339">IF(ISLOGICAL(D5339),"",FREQUENCY(IF('Data Transformation'!$B$425:$B$8425='Bin Analysis'!$B5331,'Data Transformation'!$G$425:$G$8425),D5339))</f>
        <v>10</v>
      </c>
      <c r="F5339" t="e">
        <f t="shared" si="666"/>
        <v>#VALUE!</v>
      </c>
      <c r="G5339">
        <f>Weighting!$H$11</f>
        <v>0</v>
      </c>
      <c r="H5339">
        <f t="array" ref="H5339">FREQUENCY(IF('Data Transformation'!$B$4:$B$8425=B5331,'Data Transformation'!$G$4:$G$8425),'Bin Analysis'!$B5339)</f>
        <v>12</v>
      </c>
      <c r="I5339">
        <f t="shared" si="667"/>
        <v>3</v>
      </c>
      <c r="J5339">
        <f t="shared" si="668"/>
        <v>1</v>
      </c>
      <c r="K5339">
        <f>J5339*Weighting!$W$11</f>
        <v>2</v>
      </c>
      <c r="M5339" s="14"/>
    </row>
    <row r="5340" spans="1:25" x14ac:dyDescent="0.25">
      <c r="A5340" s="32">
        <f>IF(Weighting!$P$12&gt;0,B5340,"")</f>
        <v>1.107</v>
      </c>
      <c r="B5340">
        <f>Weighting!$C$12</f>
        <v>1.107</v>
      </c>
      <c r="C5340">
        <f>Weighting!$F$12</f>
        <v>1</v>
      </c>
      <c r="D5340">
        <f>IF(C5340=1,'Data Transformation'!$G$3+0.5*'Data Transformation'!$W$25,IF(C5341=1,D5341-'Data Transformation'!$W$25,FALSE))</f>
        <v>1.131</v>
      </c>
      <c r="E5340">
        <f t="array" ref="E5340">IF(ISLOGICAL(D5340),"",FREQUENCY(IF('Data Transformation'!$B$425:$B$8425='Bin Analysis'!$B5331,'Data Transformation'!$G$425:$G$8425),D5340))</f>
        <v>17</v>
      </c>
      <c r="F5340">
        <f t="shared" si="666"/>
        <v>7</v>
      </c>
      <c r="G5340">
        <f>Weighting!$H$12</f>
        <v>0</v>
      </c>
      <c r="H5340">
        <f t="array" ref="H5340">FREQUENCY(IF('Data Transformation'!$B$4:$B$8425=B5331,'Data Transformation'!$G$4:$G$8425),'Bin Analysis'!$B5340)</f>
        <v>17</v>
      </c>
      <c r="I5340">
        <f t="shared" si="667"/>
        <v>5</v>
      </c>
      <c r="J5340">
        <f t="shared" si="668"/>
        <v>1</v>
      </c>
      <c r="K5340">
        <f>J5340*Weighting!$W$12</f>
        <v>1</v>
      </c>
      <c r="M5340" s="14"/>
    </row>
    <row r="5341" spans="1:25" x14ac:dyDescent="0.25">
      <c r="A5341" s="32">
        <f>IF(Weighting!$P$13&gt;0,B5341,"")</f>
        <v>1.238</v>
      </c>
      <c r="B5341">
        <f>Weighting!$C$13</f>
        <v>1.238</v>
      </c>
      <c r="C5341">
        <f>Weighting!$F$13</f>
        <v>0</v>
      </c>
      <c r="D5341" t="b">
        <f>IF(C5341=1,'Data Transformation'!$G$3+0.5*'Data Transformation'!$W$25,IF(C5342=1,D5342-'Data Transformation'!$W$25,FALSE))</f>
        <v>0</v>
      </c>
      <c r="E5341" t="str">
        <f t="array" ref="E5341">IF(ISLOGICAL(D5341),"",FREQUENCY(IF('Data Transformation'!$B$425:$B$8425='Bin Analysis'!$B5331,'Data Transformation'!$G$425:$G$8425),D5341))</f>
        <v/>
      </c>
      <c r="F5341" t="str">
        <f t="shared" si="666"/>
        <v/>
      </c>
      <c r="G5341">
        <f>Weighting!$H$13</f>
        <v>0</v>
      </c>
      <c r="H5341">
        <f t="array" ref="H5341">FREQUENCY(IF('Data Transformation'!$B$4:$B$8425=B5331,'Data Transformation'!$G$4:$G$8425),'Bin Analysis'!$B5341)</f>
        <v>18</v>
      </c>
      <c r="I5341">
        <f t="shared" si="667"/>
        <v>1</v>
      </c>
      <c r="J5341">
        <f t="shared" si="668"/>
        <v>1</v>
      </c>
      <c r="K5341">
        <f>J5341*Weighting!$W$13</f>
        <v>2</v>
      </c>
      <c r="M5341" s="14"/>
    </row>
    <row r="5342" spans="1:25" x14ac:dyDescent="0.25">
      <c r="A5342" s="32">
        <f>IF(Weighting!$P$14&gt;0,B5342,"")</f>
        <v>1.369</v>
      </c>
      <c r="B5342">
        <f>Weighting!$C$14</f>
        <v>1.369</v>
      </c>
      <c r="C5342">
        <f>Weighting!$F$14</f>
        <v>0</v>
      </c>
      <c r="D5342" t="b">
        <f>IF(C5342=1,'Data Transformation'!$G$3+0.5*'Data Transformation'!$W$25,IF(C5343=1,D5343-'Data Transformation'!$W$25,FALSE))</f>
        <v>0</v>
      </c>
      <c r="E5342" t="str">
        <f t="array" ref="E5342">IF(ISLOGICAL(D5342),"",FREQUENCY(IF('Data Transformation'!$B$425:$B$8425='Bin Analysis'!$B5331,'Data Transformation'!$G$425:$G$8425),D5342))</f>
        <v/>
      </c>
      <c r="F5342" t="str">
        <f t="shared" si="666"/>
        <v/>
      </c>
      <c r="G5342">
        <f>Weighting!$H$14</f>
        <v>0</v>
      </c>
      <c r="H5342">
        <f t="array" ref="H5342">FREQUENCY(IF('Data Transformation'!$B$4:$B$8425=B5331,'Data Transformation'!$G$4:$G$8425),'Bin Analysis'!$B5342)</f>
        <v>18</v>
      </c>
      <c r="I5342">
        <f t="shared" si="667"/>
        <v>0</v>
      </c>
      <c r="J5342">
        <f t="shared" si="668"/>
        <v>0</v>
      </c>
      <c r="K5342">
        <f>J5342*Weighting!$W$14</f>
        <v>0</v>
      </c>
      <c r="M5342" s="14"/>
    </row>
    <row r="5343" spans="1:25" x14ac:dyDescent="0.25">
      <c r="A5343" s="32">
        <f>IF(Weighting!$P$15&gt;0,B5343,"")</f>
        <v>1.5000009999999999</v>
      </c>
      <c r="B5343">
        <f>Weighting!$C$15</f>
        <v>1.5000009999999999</v>
      </c>
      <c r="C5343">
        <f>Weighting!$F$15</f>
        <v>0</v>
      </c>
      <c r="D5343" t="b">
        <f>IF(C5343=1,'Data Transformation'!$G$3+0.5*'Data Transformation'!$W$25,IF(C5344=1,D5344-'Data Transformation'!$W$25,FALSE))</f>
        <v>0</v>
      </c>
      <c r="E5343" t="str">
        <f t="array" ref="E5343">IF(ISLOGICAL(D5343),"",FREQUENCY(IF('Data Transformation'!$B$425:$B$8425='Bin Analysis'!$B5331,'Data Transformation'!$G$425:$G$8425),D5343))</f>
        <v/>
      </c>
      <c r="F5343" t="str">
        <f t="shared" si="666"/>
        <v/>
      </c>
      <c r="G5343">
        <f>Weighting!$H$15</f>
        <v>0</v>
      </c>
      <c r="H5343">
        <f t="array" ref="H5343">FREQUENCY(IF('Data Transformation'!$B$4:$B$8425=B5331,'Data Transformation'!$G$4:$G$8425),'Bin Analysis'!$B5343)</f>
        <v>18</v>
      </c>
      <c r="I5343">
        <f t="shared" si="667"/>
        <v>0</v>
      </c>
      <c r="J5343">
        <f t="shared" si="668"/>
        <v>0</v>
      </c>
      <c r="K5343">
        <f>J5343*Weighting!$W$15</f>
        <v>0</v>
      </c>
      <c r="M5343" s="14"/>
    </row>
    <row r="5344" spans="1:25" x14ac:dyDescent="0.25">
      <c r="A5344" s="32" t="str">
        <f>IF(Weighting!$P$16&gt;0,B5344,"")</f>
        <v/>
      </c>
      <c r="B5344">
        <f>Weighting!$C$16</f>
        <v>1.631</v>
      </c>
      <c r="C5344">
        <f>Weighting!$F$16</f>
        <v>0</v>
      </c>
      <c r="D5344" t="b">
        <f>IF(C5344=1,'Data Transformation'!$G$3+0.5*'Data Transformation'!$W$25,IF(C5345=1,D5345-'Data Transformation'!$W$25,FALSE))</f>
        <v>0</v>
      </c>
      <c r="E5344" t="str">
        <f t="array" ref="E5344">IF(ISLOGICAL(D5344),"",FREQUENCY(IF('Data Transformation'!$B$425:$B$8425='Bin Analysis'!$B5331,'Data Transformation'!$G$425:$G$8425),D5344))</f>
        <v/>
      </c>
      <c r="F5344" t="str">
        <f t="shared" si="666"/>
        <v/>
      </c>
      <c r="G5344">
        <f>Weighting!$H$16</f>
        <v>0</v>
      </c>
      <c r="H5344">
        <f t="array" ref="H5344">FREQUENCY(IF('Data Transformation'!$B$4:$B$8425=B5331,'Data Transformation'!$G$4:$G$8425),'Bin Analysis'!$B5344)</f>
        <v>18</v>
      </c>
      <c r="I5344">
        <f t="shared" si="667"/>
        <v>0</v>
      </c>
      <c r="J5344">
        <f t="shared" si="668"/>
        <v>0</v>
      </c>
      <c r="K5344">
        <f>J5344*Weighting!$W$16</f>
        <v>0</v>
      </c>
      <c r="M5344" s="14"/>
    </row>
    <row r="5345" spans="1:25" x14ac:dyDescent="0.25">
      <c r="A5345" s="32" t="str">
        <f>IF(Weighting!$P$17&gt;0,B5345,"")</f>
        <v/>
      </c>
      <c r="B5345">
        <f>Weighting!$C$17</f>
        <v>1.762</v>
      </c>
      <c r="C5345">
        <f>Weighting!$F$17</f>
        <v>0</v>
      </c>
      <c r="D5345" t="b">
        <f>IF(C5345=1,'Data Transformation'!$G$3+0.5*'Data Transformation'!$W$25,IF(C5346=1,D5346-'Data Transformation'!$W$25,FALSE))</f>
        <v>0</v>
      </c>
      <c r="E5345" t="str">
        <f t="array" ref="E5345">IF(ISLOGICAL(D5345),"",FREQUENCY(IF('Data Transformation'!$B$425:$B$8425='Bin Analysis'!$B5331,'Data Transformation'!$G$425:$G$8425),D5345))</f>
        <v/>
      </c>
      <c r="F5345" t="str">
        <f t="shared" si="666"/>
        <v/>
      </c>
      <c r="G5345">
        <f>Weighting!$H$17</f>
        <v>0</v>
      </c>
      <c r="H5345">
        <f t="array" ref="H5345">FREQUENCY(IF('Data Transformation'!$B$4:$B$8425=B5331,'Data Transformation'!$G$4:$G$8425),'Bin Analysis'!$B5345)</f>
        <v>18</v>
      </c>
      <c r="I5345">
        <f t="shared" si="667"/>
        <v>0</v>
      </c>
      <c r="J5345">
        <f t="shared" si="668"/>
        <v>0</v>
      </c>
      <c r="K5345">
        <f>J5345*Weighting!$W$17</f>
        <v>0</v>
      </c>
      <c r="M5345" s="14"/>
    </row>
    <row r="5346" spans="1:25" x14ac:dyDescent="0.25">
      <c r="A5346" s="32" t="str">
        <f>IF(Weighting!$P$18&gt;0,B5346,"")</f>
        <v/>
      </c>
      <c r="B5346">
        <f>Weighting!$C$18</f>
        <v>1.893</v>
      </c>
      <c r="C5346">
        <f>Weighting!$F$18</f>
        <v>0</v>
      </c>
      <c r="D5346" t="b">
        <f>IF(C5346=1,'Data Transformation'!$G$3+0.5*'Data Transformation'!$W$25,IF(C5347=1,D5347-'Data Transformation'!$W$25,FALSE))</f>
        <v>0</v>
      </c>
      <c r="E5346" t="str">
        <f t="array" ref="E5346">IF(ISLOGICAL(D5346),"",FREQUENCY(IF('Data Transformation'!$B$425:$B$8425='Bin Analysis'!$B5331,'Data Transformation'!$G$425:$G$8425),D5346))</f>
        <v/>
      </c>
      <c r="F5346" t="str">
        <f t="shared" si="666"/>
        <v/>
      </c>
      <c r="G5346">
        <f>Weighting!$H$18</f>
        <v>0</v>
      </c>
      <c r="H5346">
        <f t="array" ref="H5346">FREQUENCY(IF('Data Transformation'!$B$4:$B$8425=B5331,'Data Transformation'!$G$4:$G$8425),'Bin Analysis'!$B5346)</f>
        <v>18</v>
      </c>
      <c r="I5346">
        <f t="shared" si="667"/>
        <v>0</v>
      </c>
      <c r="J5346">
        <f t="shared" si="668"/>
        <v>0</v>
      </c>
      <c r="K5346">
        <f>J5346*Weighting!$W$18</f>
        <v>0</v>
      </c>
      <c r="M5346" s="14"/>
    </row>
    <row r="5347" spans="1:25" x14ac:dyDescent="0.25">
      <c r="A5347" s="32" t="str">
        <f>IF(Weighting!$P$19&gt;0,B5347,"")</f>
        <v/>
      </c>
      <c r="B5347">
        <f>Weighting!$C$19</f>
        <v>2.024</v>
      </c>
      <c r="C5347">
        <f>Weighting!$F$19</f>
        <v>0</v>
      </c>
      <c r="D5347" t="b">
        <f>IF(C5347=1,'Data Transformation'!$G$3+0.5*'Data Transformation'!$W$25,IF(C5348=1,D5348-'Data Transformation'!$W$25,FALSE))</f>
        <v>0</v>
      </c>
      <c r="E5347" t="str">
        <f t="array" ref="E5347">IF(ISLOGICAL(D5347),"",FREQUENCY(IF('Data Transformation'!$B$425:$B$8425='Bin Analysis'!$B5331,'Data Transformation'!$G$425:$G$8425),D5347))</f>
        <v/>
      </c>
      <c r="F5347" t="str">
        <f t="shared" si="666"/>
        <v/>
      </c>
      <c r="G5347">
        <f>Weighting!$H$19</f>
        <v>0</v>
      </c>
      <c r="H5347">
        <f t="array" ref="H5347">FREQUENCY(IF('Data Transformation'!$B$4:$B$8425=B5331,'Data Transformation'!$G$4:$G$8425),'Bin Analysis'!$B5347)</f>
        <v>18</v>
      </c>
      <c r="I5347">
        <f t="shared" si="667"/>
        <v>0</v>
      </c>
      <c r="J5347">
        <f t="shared" si="668"/>
        <v>0</v>
      </c>
      <c r="K5347">
        <f>J5347*Weighting!$W$19</f>
        <v>0</v>
      </c>
      <c r="M5347" s="14"/>
    </row>
    <row r="5348" spans="1:25" x14ac:dyDescent="0.25">
      <c r="A5348" s="32" t="str">
        <f>IF(Weighting!$P$20&gt;0,B5348,"")</f>
        <v/>
      </c>
      <c r="B5348">
        <f>Weighting!$C$20</f>
        <v>2.1550000000000002</v>
      </c>
      <c r="C5348">
        <f>Weighting!$F$20</f>
        <v>0</v>
      </c>
      <c r="D5348" t="b">
        <f>IF(C5348=1,'Data Transformation'!$G$3+0.5*'Data Transformation'!$W$25,IF(C5349=1,D5349-'Data Transformation'!$W$25,FALSE))</f>
        <v>0</v>
      </c>
      <c r="E5348" t="str">
        <f t="array" ref="E5348">IF(ISLOGICAL(D5348),"",FREQUENCY(IF('Data Transformation'!$B$425:$B$8425='Bin Analysis'!$B5331,'Data Transformation'!$G$425:$G$8425),D5348))</f>
        <v/>
      </c>
      <c r="F5348" t="str">
        <f t="shared" si="666"/>
        <v/>
      </c>
      <c r="G5348">
        <f>Weighting!$H$20</f>
        <v>0</v>
      </c>
      <c r="H5348">
        <f t="array" ref="H5348">FREQUENCY(IF('Data Transformation'!$B$4:$B$8425=B5331,'Data Transformation'!$G$4:$G$8425),'Bin Analysis'!$B5348)</f>
        <v>18</v>
      </c>
      <c r="I5348">
        <f t="shared" si="667"/>
        <v>0</v>
      </c>
      <c r="J5348">
        <f t="shared" si="668"/>
        <v>0</v>
      </c>
      <c r="K5348">
        <f>J5348*Weighting!$W$20</f>
        <v>0</v>
      </c>
      <c r="M5348" s="14"/>
    </row>
    <row r="5349" spans="1:25" x14ac:dyDescent="0.25">
      <c r="A5349" s="32" t="str">
        <f>IF(Weighting!$P$21&gt;0,B5349,"")</f>
        <v/>
      </c>
      <c r="B5349">
        <f>Weighting!$C$21</f>
        <v>2.2860000000000005</v>
      </c>
      <c r="C5349">
        <f>Weighting!$F$21</f>
        <v>0</v>
      </c>
      <c r="D5349" t="b">
        <f>IF(C5349=1,'Data Transformation'!$G$3+0.5*'Data Transformation'!$W$25,IF(C5350=1,D5350-'Data Transformation'!$W$25,FALSE))</f>
        <v>0</v>
      </c>
      <c r="E5349" t="str">
        <f t="array" ref="E5349">IF(ISLOGICAL(D5349),"",FREQUENCY(IF('Data Transformation'!$B$425:$B$8425='Bin Analysis'!$B5331,'Data Transformation'!$G$425:$G$8425),D5349))</f>
        <v/>
      </c>
      <c r="F5349" t="str">
        <f t="shared" si="666"/>
        <v/>
      </c>
      <c r="G5349">
        <f>Weighting!$H$21</f>
        <v>0</v>
      </c>
      <c r="H5349">
        <f t="array" ref="H5349">FREQUENCY(IF('Data Transformation'!$B$4:$B$8425=B5331,'Data Transformation'!$G$4:$G$8425),'Bin Analysis'!$B5349)</f>
        <v>18</v>
      </c>
      <c r="I5349">
        <f t="shared" si="667"/>
        <v>0</v>
      </c>
      <c r="J5349">
        <f t="shared" si="668"/>
        <v>0</v>
      </c>
      <c r="K5349">
        <f>J5349*Weighting!$W$21</f>
        <v>0</v>
      </c>
      <c r="M5349" s="14"/>
    </row>
    <row r="5350" spans="1:25" x14ac:dyDescent="0.25">
      <c r="A5350" s="32" t="str">
        <f>IF(Weighting!$P$22&gt;0,B5350,"")</f>
        <v/>
      </c>
      <c r="B5350">
        <f>Weighting!$C$22</f>
        <v>2.4170000000000007</v>
      </c>
      <c r="C5350">
        <f>Weighting!$F$22</f>
        <v>0</v>
      </c>
      <c r="D5350" t="b">
        <f>IF(C5350=1,'Data Transformation'!$G$3+0.5*'Data Transformation'!$W$25,IF(C5351=1,D5351-'Data Transformation'!$W$25,FALSE))</f>
        <v>0</v>
      </c>
      <c r="E5350" t="str">
        <f t="array" ref="E5350">IF(ISLOGICAL(D5350),"",FREQUENCY(IF('Data Transformation'!$B$425:$B$8425='Bin Analysis'!$B5331,'Data Transformation'!$G$425:$G$8425),D5350))</f>
        <v/>
      </c>
      <c r="F5350" t="str">
        <f t="shared" si="666"/>
        <v/>
      </c>
      <c r="G5350">
        <f>Weighting!$H$22</f>
        <v>0</v>
      </c>
      <c r="H5350">
        <f t="array" ref="H5350">FREQUENCY(IF('Data Transformation'!$B$4:$B$8425=B5331,'Data Transformation'!$G$4:$G$8425),'Bin Analysis'!$B5350)</f>
        <v>18</v>
      </c>
      <c r="I5350">
        <f t="shared" si="667"/>
        <v>0</v>
      </c>
      <c r="J5350">
        <f t="shared" si="668"/>
        <v>0</v>
      </c>
      <c r="K5350">
        <f>J5350*Weighting!$W$22</f>
        <v>0</v>
      </c>
      <c r="M5350" s="14"/>
    </row>
    <row r="5351" spans="1:25" x14ac:dyDescent="0.25">
      <c r="A5351" s="32" t="str">
        <f>IF(Weighting!$P$23&gt;0,B5351,"")</f>
        <v/>
      </c>
      <c r="B5351">
        <f>Weighting!$C$23</f>
        <v>2.5480000000000009</v>
      </c>
      <c r="C5351">
        <f>Weighting!$F$23</f>
        <v>0</v>
      </c>
      <c r="D5351" t="b">
        <f>IF(C5351=1,'Data Transformation'!$G$3+0.5*'Data Transformation'!$W$25,IF(C5352=1,D5352-'Data Transformation'!$W$25,FALSE))</f>
        <v>0</v>
      </c>
      <c r="E5351" t="str">
        <f t="array" ref="E5351">IF(ISLOGICAL(D5351),"",FREQUENCY(IF('Data Transformation'!$B$425:$B$8425='Bin Analysis'!$B5331,'Data Transformation'!$G$425:$G$8425),D5351))</f>
        <v/>
      </c>
      <c r="F5351" t="str">
        <f t="shared" si="666"/>
        <v/>
      </c>
      <c r="G5351">
        <f>Weighting!$H$23</f>
        <v>0</v>
      </c>
      <c r="H5351">
        <f t="array" ref="H5351">FREQUENCY(IF('Data Transformation'!$B$4:$B$8425=B5331,'Data Transformation'!$G$4:$G$8425),'Bin Analysis'!$B5351)</f>
        <v>18</v>
      </c>
      <c r="I5351">
        <f t="shared" si="667"/>
        <v>0</v>
      </c>
      <c r="J5351">
        <f t="shared" si="668"/>
        <v>0</v>
      </c>
      <c r="K5351">
        <f>J5351*Weighting!$W$23</f>
        <v>0</v>
      </c>
      <c r="M5351" s="14"/>
    </row>
    <row r="5352" spans="1:25" x14ac:dyDescent="0.25">
      <c r="A5352" s="32" t="str">
        <f>IF(Weighting!$P$24&gt;0,B5352,"")</f>
        <v/>
      </c>
      <c r="B5352">
        <f>Weighting!$C$24</f>
        <v>2.6790000000000012</v>
      </c>
      <c r="C5352">
        <f>Weighting!$F$24</f>
        <v>0</v>
      </c>
      <c r="D5352" t="b">
        <f>IF(C5352=1,'Data Transformation'!$G$3+0.5*'Data Transformation'!$W$25,IF(C5353=1,D5353-'Data Transformation'!$W$25,FALSE))</f>
        <v>0</v>
      </c>
      <c r="E5352" t="str">
        <f t="array" ref="E5352">IF(ISLOGICAL(D5352),"",FREQUENCY(IF('Data Transformation'!$B$425:$B$8425='Bin Analysis'!$B5331,'Data Transformation'!$G$425:$G$8425),D5352))</f>
        <v/>
      </c>
      <c r="F5352" t="str">
        <f t="shared" si="666"/>
        <v/>
      </c>
      <c r="G5352">
        <f>Weighting!$H$24</f>
        <v>0</v>
      </c>
      <c r="H5352">
        <f t="array" ref="H5352">FREQUENCY(IF('Data Transformation'!$B$4:$B$8425=B5331,'Data Transformation'!$G$4:$G$8425),'Bin Analysis'!$B5352)</f>
        <v>18</v>
      </c>
      <c r="I5352">
        <f t="shared" si="667"/>
        <v>0</v>
      </c>
      <c r="J5352">
        <f t="shared" si="668"/>
        <v>0</v>
      </c>
      <c r="K5352">
        <f>J5352*Weighting!$W$24</f>
        <v>0</v>
      </c>
      <c r="M5352" s="14"/>
    </row>
    <row r="5353" spans="1:25" x14ac:dyDescent="0.25">
      <c r="A5353" s="32" t="str">
        <f>IF(Weighting!$P$25&gt;0,B5353,"")</f>
        <v/>
      </c>
      <c r="B5353">
        <f>Weighting!$C$25</f>
        <v>2.8100000000000014</v>
      </c>
      <c r="C5353">
        <f>Weighting!$F$25</f>
        <v>0</v>
      </c>
      <c r="D5353" t="b">
        <f>IF(C5353=1,'Data Transformation'!$G$3+0.5*'Data Transformation'!$W$25,IF(C5354=1,D5354-'Data Transformation'!$W$25,FALSE))</f>
        <v>0</v>
      </c>
      <c r="E5353" t="str">
        <f t="array" ref="E5353">IF(ISLOGICAL(D5353),"",FREQUENCY(IF('Data Transformation'!$B$425:$B$8425='Bin Analysis'!$B5331,'Data Transformation'!$G$425:$G$8425),D5353))</f>
        <v/>
      </c>
      <c r="F5353" t="str">
        <f t="shared" si="666"/>
        <v/>
      </c>
      <c r="G5353">
        <f>Weighting!$H$25</f>
        <v>0</v>
      </c>
      <c r="H5353">
        <f t="array" ref="H5353">FREQUENCY(IF('Data Transformation'!$B$4:$B$8425=B5331,'Data Transformation'!$G$4:$G$8425),'Bin Analysis'!$B5353)</f>
        <v>18</v>
      </c>
      <c r="I5353">
        <f t="shared" si="667"/>
        <v>0</v>
      </c>
      <c r="J5353">
        <f t="shared" si="668"/>
        <v>0</v>
      </c>
      <c r="K5353">
        <f>J5353*Weighting!$W$25</f>
        <v>0</v>
      </c>
      <c r="M5353" s="14"/>
    </row>
    <row r="5354" spans="1:25" x14ac:dyDescent="0.25">
      <c r="O5354"/>
      <c r="P5354"/>
      <c r="Q5354"/>
      <c r="R5354"/>
    </row>
    <row r="5355" spans="1:25" ht="23.25" x14ac:dyDescent="0.35">
      <c r="A5355" s="21" t="s">
        <v>0</v>
      </c>
      <c r="B5355" s="21">
        <f>IFERROR(VLOOKUP(C5355,'Data Transformation'!$L$6:$M$426,2,FALSE),"")</f>
        <v>223</v>
      </c>
      <c r="C5355" s="21">
        <f>C5331+1</f>
        <v>223</v>
      </c>
      <c r="D5355" s="21"/>
      <c r="E5355" s="21"/>
      <c r="F5355" s="21"/>
      <c r="G5355" s="21"/>
      <c r="H5355" s="22"/>
      <c r="I5355" s="22"/>
      <c r="J5355" s="22"/>
      <c r="K5355" s="21"/>
      <c r="L5355" s="21">
        <f>B5355</f>
        <v>223</v>
      </c>
      <c r="M5355" s="23">
        <f>INDEX('Data Transformation'!$O$4:$O$424,MATCH($B5355,'Data Transformation'!$M$4:$M$424,0),MATCH($M$2,'Data Transformation'!$O$3,0))</f>
        <v>20</v>
      </c>
      <c r="N5355" s="27">
        <f>IF('Input and Summary Results'!$J$16="minimum",'Bin Analysis'!X5356/(M5355-1),'Bin Analysis'!Y5355/('Bin Analysis'!M5355-1))</f>
        <v>0</v>
      </c>
      <c r="O5355" s="27">
        <f>IF(M5355=FALSE,NA(),(VLOOKUP(1,C5358:K5377,4,FALSE))/(M5355-1))</f>
        <v>0.84210526315789469</v>
      </c>
      <c r="P5355" s="27">
        <f>IF(M5355=FALSE,NA(),SUM(J5358:J5377)/Weighting!$S$5)</f>
        <v>0.5</v>
      </c>
      <c r="Q5355" s="27">
        <f>IF(M5355=FALSE,NA(),SUM(K5358:K5377)/Weighting!$S$6)</f>
        <v>0.47826086956521741</v>
      </c>
      <c r="R5355" s="27">
        <f>IF(M5355=FALSE,NA(),(VLOOKUP(1,G5358:K5377,3,FALSE))/(M5355-1))</f>
        <v>0</v>
      </c>
      <c r="S5355" s="22" t="str">
        <f>IF(M5355=FALSE,NA(),IF(SUM(J5358:J5377)=2,"yes","no"))</f>
        <v>no</v>
      </c>
      <c r="X5355" s="2" cm="2">
        <f t="array" ref="X5355:X5356">FREQUENCY(IF('Data Transformation'!$B$425:$B$6424='Bin Analysis'!L5355,'Data Transformation'!$G$425:$G$6424),'Data Transformation'!$U$11)</f>
        <v>19</v>
      </c>
      <c r="Y5355" s="2" cm="2">
        <f t="array" ref="Y5355:Y5356">FREQUENCY(IF('Data Transformation'!$B$425:$B$6424='Bin Analysis'!L5355,'Data Transformation'!$G$425:$G$6424),'Data Transformation'!$U$12)</f>
        <v>3</v>
      </c>
    </row>
    <row r="5356" spans="1:25" x14ac:dyDescent="0.25">
      <c r="A5356" s="14" t="s">
        <v>67</v>
      </c>
      <c r="B5356" t="s">
        <v>47</v>
      </c>
      <c r="C5356" t="s">
        <v>5</v>
      </c>
      <c r="D5356" t="s">
        <v>100</v>
      </c>
      <c r="E5356" t="s">
        <v>101</v>
      </c>
      <c r="F5356" t="s">
        <v>102</v>
      </c>
      <c r="G5356" t="s">
        <v>70</v>
      </c>
      <c r="H5356" t="s">
        <v>31</v>
      </c>
      <c r="I5356" t="s">
        <v>32</v>
      </c>
      <c r="J5356" t="s">
        <v>46</v>
      </c>
      <c r="K5356" s="14" t="s">
        <v>45</v>
      </c>
      <c r="M5356" s="14"/>
      <c r="X5356" s="2">
        <v>0</v>
      </c>
      <c r="Y5356" s="2">
        <v>16</v>
      </c>
    </row>
    <row r="5357" spans="1:25" x14ac:dyDescent="0.25">
      <c r="A5357" s="32"/>
      <c r="D5357" t="b">
        <f>IF(C5357=1,'Data Transformation'!$G$3+0.5*'Data Transformation'!$W$25,IF(C5358=1,D5358-'Data Transformation'!$W$25,FALSE))</f>
        <v>0</v>
      </c>
      <c r="E5357" t="str">
        <f t="array" ref="E5357">IF(ISLOGICAL(D5357),"",FREQUENCY(IF('Data Transformation'!$B$425:$B$8425='Bin Analysis'!$B5355,'Data Transformation'!$G$425:$G$8425),D5357))</f>
        <v/>
      </c>
      <c r="F5357" t="str">
        <f>IF(ISLOGICAL(D5357),"",E5357-E5356)</f>
        <v/>
      </c>
      <c r="M5357" s="14"/>
    </row>
    <row r="5358" spans="1:25" x14ac:dyDescent="0.25">
      <c r="A5358" s="32">
        <f>IF(Weighting!$P$6&gt;0,B5358,"")</f>
        <v>0.32100000000000001</v>
      </c>
      <c r="B5358">
        <f>Weighting!$C$6</f>
        <v>0.32100000000000001</v>
      </c>
      <c r="C5358">
        <f>Weighting!$F$6</f>
        <v>0</v>
      </c>
      <c r="D5358" t="b">
        <f>IF(C5358=1,'Data Transformation'!$G$3+0.5*'Data Transformation'!$W$25,IF(C5359=1,D5359-'Data Transformation'!$W$25,FALSE))</f>
        <v>0</v>
      </c>
      <c r="E5358" t="str">
        <f t="array" ref="E5358">IF(ISLOGICAL(D5358),"",FREQUENCY(IF('Data Transformation'!$B$425:$B$8425='Bin Analysis'!$B5355,'Data Transformation'!$G$425:$G$8425),D5358))</f>
        <v/>
      </c>
      <c r="F5358" t="str">
        <f>IF(ISLOGICAL(D5358),"",E5358-E5357)</f>
        <v/>
      </c>
      <c r="G5358">
        <f>Weighting!$H$6</f>
        <v>1</v>
      </c>
      <c r="H5358">
        <f t="array" ref="H5358">FREQUENCY(IF('Data Transformation'!$B$4:$B$8425=B5355,'Data Transformation'!$G$4:$G$8425),'Bin Analysis'!$B5358)</f>
        <v>0</v>
      </c>
      <c r="I5358">
        <f>H5358-H5357</f>
        <v>0</v>
      </c>
      <c r="J5358">
        <f>IF(I5358=0,0,1)</f>
        <v>0</v>
      </c>
      <c r="K5358">
        <f>J5358*Weighting!$W$6</f>
        <v>0</v>
      </c>
      <c r="M5358" s="14"/>
    </row>
    <row r="5359" spans="1:25" x14ac:dyDescent="0.25">
      <c r="A5359" s="32">
        <f>IF(Weighting!$P$7&gt;0,B5359,"")</f>
        <v>0.45200000000000001</v>
      </c>
      <c r="B5359">
        <f>Weighting!$C$7</f>
        <v>0.45200000000000001</v>
      </c>
      <c r="C5359">
        <f>Weighting!$F$7</f>
        <v>0</v>
      </c>
      <c r="D5359" t="b">
        <f>IF(C5359=1,'Data Transformation'!$G$3+0.5*'Data Transformation'!$W$25,IF(C5360=1,D5360-'Data Transformation'!$W$25,FALSE))</f>
        <v>0</v>
      </c>
      <c r="E5359" t="str">
        <f t="array" ref="E5359">IF(ISLOGICAL(D5359),"",FREQUENCY(IF('Data Transformation'!$B$425:$B$8425='Bin Analysis'!$B5355,'Data Transformation'!$G$425:$G$8425),D5359))</f>
        <v/>
      </c>
      <c r="F5359" t="str">
        <f t="shared" ref="F5359:F5377" si="669">IF(ISLOGICAL(D5359),"",E5359-E5358)</f>
        <v/>
      </c>
      <c r="G5359">
        <f>Weighting!$H$7</f>
        <v>0</v>
      </c>
      <c r="H5359">
        <f t="array" ref="H5359">FREQUENCY(IF('Data Transformation'!$B$4:$B$8425=B5355,'Data Transformation'!$G$4:$G$8425),'Bin Analysis'!$B5359)</f>
        <v>0</v>
      </c>
      <c r="I5359">
        <f t="shared" ref="I5359:I5377" si="670">H5359-H5358</f>
        <v>0</v>
      </c>
      <c r="J5359">
        <f>IF(I5359=0,0,1)</f>
        <v>0</v>
      </c>
      <c r="K5359">
        <f>J5359*Weighting!$W$7</f>
        <v>0</v>
      </c>
      <c r="M5359" s="14"/>
    </row>
    <row r="5360" spans="1:25" x14ac:dyDescent="0.25">
      <c r="A5360" s="32">
        <f>IF(Weighting!$P$8&gt;0,B5360,"")</f>
        <v>0.58299999999999996</v>
      </c>
      <c r="B5360">
        <f>Weighting!$C$8</f>
        <v>0.58299999999999996</v>
      </c>
      <c r="C5360">
        <f>Weighting!$F$8</f>
        <v>0</v>
      </c>
      <c r="D5360" t="b">
        <f>IF(C5360=1,'Data Transformation'!$G$3+0.5*'Data Transformation'!$W$25,IF(C5361=1,D5361-'Data Transformation'!$W$25,FALSE))</f>
        <v>0</v>
      </c>
      <c r="E5360" t="str">
        <f t="array" ref="E5360">IF(ISLOGICAL(D5360),"",FREQUENCY(IF('Data Transformation'!$B$425:$B$8425='Bin Analysis'!$B5355,'Data Transformation'!$G$425:$G$8425),D5360))</f>
        <v/>
      </c>
      <c r="F5360" t="str">
        <f t="shared" si="669"/>
        <v/>
      </c>
      <c r="G5360">
        <f>Weighting!$H$8</f>
        <v>0</v>
      </c>
      <c r="H5360">
        <f t="array" ref="H5360">FREQUENCY(IF('Data Transformation'!$B$4:$B$8425=B5355,'Data Transformation'!$G$4:$G$8425),'Bin Analysis'!$B5360)</f>
        <v>0</v>
      </c>
      <c r="I5360">
        <f t="shared" si="670"/>
        <v>0</v>
      </c>
      <c r="J5360">
        <f t="shared" ref="J5360:J5377" si="671">IF(I5360=0,0,1)</f>
        <v>0</v>
      </c>
      <c r="K5360">
        <f>J5360*Weighting!$W$8</f>
        <v>0</v>
      </c>
      <c r="M5360" s="14"/>
    </row>
    <row r="5361" spans="1:13" x14ac:dyDescent="0.25">
      <c r="A5361" s="32">
        <f>IF(Weighting!$P$9&gt;0,B5361,"")</f>
        <v>0.71399999999999997</v>
      </c>
      <c r="B5361" s="50">
        <f>Weighting!$C$9</f>
        <v>0.71399999999999997</v>
      </c>
      <c r="C5361">
        <f>Weighting!$F$9</f>
        <v>0</v>
      </c>
      <c r="D5361" t="b">
        <f>IF(C5361=1,'Data Transformation'!$G$3+0.5*'Data Transformation'!$W$25,IF(C5362=1,D5362-'Data Transformation'!$W$25,FALSE))</f>
        <v>0</v>
      </c>
      <c r="E5361" t="str">
        <f t="array" ref="E5361">IF(ISLOGICAL(D5361),"",FREQUENCY(IF('Data Transformation'!$B$425:$B$8425='Bin Analysis'!$B5355,'Data Transformation'!$G$425:$G$8425),D5361))</f>
        <v/>
      </c>
      <c r="F5361" t="str">
        <f t="shared" si="669"/>
        <v/>
      </c>
      <c r="G5361">
        <f>Weighting!$H$9</f>
        <v>0</v>
      </c>
      <c r="H5361">
        <f t="array" ref="H5361">FREQUENCY(IF('Data Transformation'!$B$4:$B$8425=B5355,'Data Transformation'!$G$4:$G$8425),'Bin Analysis'!$B5361)</f>
        <v>1</v>
      </c>
      <c r="I5361">
        <f t="shared" si="670"/>
        <v>1</v>
      </c>
      <c r="J5361">
        <f t="shared" si="671"/>
        <v>1</v>
      </c>
      <c r="K5361">
        <f>J5361*Weighting!$W$9</f>
        <v>3</v>
      </c>
      <c r="M5361" s="14"/>
    </row>
    <row r="5362" spans="1:13" x14ac:dyDescent="0.25">
      <c r="A5362" s="32">
        <f>IF(Weighting!$P$10&gt;0,B5362,"")</f>
        <v>0.84499999999999997</v>
      </c>
      <c r="B5362">
        <f>Weighting!$C$10</f>
        <v>0.84499999999999997</v>
      </c>
      <c r="C5362">
        <f>Weighting!$F$10</f>
        <v>0</v>
      </c>
      <c r="D5362" t="b">
        <f>IF(C5362=1,'Data Transformation'!$G$3+0.5*'Data Transformation'!$W$25,IF(C5363=1,D5363-'Data Transformation'!$W$25,FALSE))</f>
        <v>0</v>
      </c>
      <c r="E5362" t="str">
        <f t="array" ref="E5362">IF(ISLOGICAL(D5362),"",FREQUENCY(IF('Data Transformation'!$B$425:$B$8425='Bin Analysis'!$B5355,'Data Transformation'!$G$425:$G$8425),D5362))</f>
        <v/>
      </c>
      <c r="F5362" t="str">
        <f t="shared" si="669"/>
        <v/>
      </c>
      <c r="G5362">
        <f>Weighting!$H$10</f>
        <v>0</v>
      </c>
      <c r="H5362">
        <f t="array" ref="H5362">FREQUENCY(IF('Data Transformation'!$B$4:$B$8425=B5355,'Data Transformation'!$G$4:$G$8425),'Bin Analysis'!$B5362)</f>
        <v>3</v>
      </c>
      <c r="I5362">
        <f t="shared" si="670"/>
        <v>2</v>
      </c>
      <c r="J5362">
        <f t="shared" si="671"/>
        <v>1</v>
      </c>
      <c r="K5362">
        <f>J5362*Weighting!$W$10</f>
        <v>3</v>
      </c>
      <c r="M5362" s="14"/>
    </row>
    <row r="5363" spans="1:13" x14ac:dyDescent="0.25">
      <c r="A5363" s="32">
        <f>IF(Weighting!$P$11&gt;0,B5363,"")</f>
        <v>0.97599999999999998</v>
      </c>
      <c r="B5363">
        <f>Weighting!$C$11</f>
        <v>0.97599999999999998</v>
      </c>
      <c r="C5363">
        <f>Weighting!$F$11</f>
        <v>0</v>
      </c>
      <c r="D5363">
        <f>IF(C5363=1,'Data Transformation'!$G$3+0.5*'Data Transformation'!$W$25,IF(C5364=1,D5364-'Data Transformation'!$W$25,FALSE))</f>
        <v>0.86899999999999999</v>
      </c>
      <c r="E5363">
        <f t="array" ref="E5363">IF(ISLOGICAL(D5363),"",FREQUENCY(IF('Data Transformation'!$B$425:$B$8425='Bin Analysis'!$B5355,'Data Transformation'!$G$425:$G$8425),D5363))</f>
        <v>3</v>
      </c>
      <c r="F5363" t="e">
        <f t="shared" si="669"/>
        <v>#VALUE!</v>
      </c>
      <c r="G5363">
        <f>Weighting!$H$11</f>
        <v>0</v>
      </c>
      <c r="H5363">
        <f t="array" ref="H5363">FREQUENCY(IF('Data Transformation'!$B$4:$B$8425=B5355,'Data Transformation'!$G$4:$G$8425),'Bin Analysis'!$B5363)</f>
        <v>8</v>
      </c>
      <c r="I5363">
        <f t="shared" si="670"/>
        <v>5</v>
      </c>
      <c r="J5363">
        <f t="shared" si="671"/>
        <v>1</v>
      </c>
      <c r="K5363">
        <f>J5363*Weighting!$W$11</f>
        <v>2</v>
      </c>
      <c r="M5363" s="14"/>
    </row>
    <row r="5364" spans="1:13" x14ac:dyDescent="0.25">
      <c r="A5364" s="32">
        <f>IF(Weighting!$P$12&gt;0,B5364,"")</f>
        <v>1.107</v>
      </c>
      <c r="B5364">
        <f>Weighting!$C$12</f>
        <v>1.107</v>
      </c>
      <c r="C5364">
        <f>Weighting!$F$12</f>
        <v>1</v>
      </c>
      <c r="D5364">
        <f>IF(C5364=1,'Data Transformation'!$G$3+0.5*'Data Transformation'!$W$25,IF(C5365=1,D5365-'Data Transformation'!$W$25,FALSE))</f>
        <v>1.131</v>
      </c>
      <c r="E5364">
        <f t="array" ref="E5364">IF(ISLOGICAL(D5364),"",FREQUENCY(IF('Data Transformation'!$B$425:$B$8425='Bin Analysis'!$B5355,'Data Transformation'!$G$425:$G$8425),D5364))</f>
        <v>19</v>
      </c>
      <c r="F5364">
        <f t="shared" si="669"/>
        <v>16</v>
      </c>
      <c r="G5364">
        <f>Weighting!$H$12</f>
        <v>0</v>
      </c>
      <c r="H5364">
        <f t="array" ref="H5364">FREQUENCY(IF('Data Transformation'!$B$4:$B$8425=B5355,'Data Transformation'!$G$4:$G$8425),'Bin Analysis'!$B5364)</f>
        <v>19</v>
      </c>
      <c r="I5364">
        <f t="shared" si="670"/>
        <v>11</v>
      </c>
      <c r="J5364">
        <f t="shared" si="671"/>
        <v>1</v>
      </c>
      <c r="K5364">
        <f>J5364*Weighting!$W$12</f>
        <v>1</v>
      </c>
      <c r="M5364" s="14"/>
    </row>
    <row r="5365" spans="1:13" x14ac:dyDescent="0.25">
      <c r="A5365" s="32">
        <f>IF(Weighting!$P$13&gt;0,B5365,"")</f>
        <v>1.238</v>
      </c>
      <c r="B5365">
        <f>Weighting!$C$13</f>
        <v>1.238</v>
      </c>
      <c r="C5365">
        <f>Weighting!$F$13</f>
        <v>0</v>
      </c>
      <c r="D5365" t="b">
        <f>IF(C5365=1,'Data Transformation'!$G$3+0.5*'Data Transformation'!$W$25,IF(C5366=1,D5366-'Data Transformation'!$W$25,FALSE))</f>
        <v>0</v>
      </c>
      <c r="E5365" t="str">
        <f t="array" ref="E5365">IF(ISLOGICAL(D5365),"",FREQUENCY(IF('Data Transformation'!$B$425:$B$8425='Bin Analysis'!$B5355,'Data Transformation'!$G$425:$G$8425),D5365))</f>
        <v/>
      </c>
      <c r="F5365" t="str">
        <f t="shared" si="669"/>
        <v/>
      </c>
      <c r="G5365">
        <f>Weighting!$H$13</f>
        <v>0</v>
      </c>
      <c r="H5365">
        <f t="array" ref="H5365">FREQUENCY(IF('Data Transformation'!$B$4:$B$8425=B5355,'Data Transformation'!$G$4:$G$8425),'Bin Analysis'!$B5365)</f>
        <v>20</v>
      </c>
      <c r="I5365">
        <f t="shared" si="670"/>
        <v>1</v>
      </c>
      <c r="J5365">
        <f t="shared" si="671"/>
        <v>1</v>
      </c>
      <c r="K5365">
        <f>J5365*Weighting!$W$13</f>
        <v>2</v>
      </c>
      <c r="M5365" s="14"/>
    </row>
    <row r="5366" spans="1:13" x14ac:dyDescent="0.25">
      <c r="A5366" s="32">
        <f>IF(Weighting!$P$14&gt;0,B5366,"")</f>
        <v>1.369</v>
      </c>
      <c r="B5366">
        <f>Weighting!$C$14</f>
        <v>1.369</v>
      </c>
      <c r="C5366">
        <f>Weighting!$F$14</f>
        <v>0</v>
      </c>
      <c r="D5366" t="b">
        <f>IF(C5366=1,'Data Transformation'!$G$3+0.5*'Data Transformation'!$W$25,IF(C5367=1,D5367-'Data Transformation'!$W$25,FALSE))</f>
        <v>0</v>
      </c>
      <c r="E5366" t="str">
        <f t="array" ref="E5366">IF(ISLOGICAL(D5366),"",FREQUENCY(IF('Data Transformation'!$B$425:$B$8425='Bin Analysis'!$B5355,'Data Transformation'!$G$425:$G$8425),D5366))</f>
        <v/>
      </c>
      <c r="F5366" t="str">
        <f t="shared" si="669"/>
        <v/>
      </c>
      <c r="G5366">
        <f>Weighting!$H$14</f>
        <v>0</v>
      </c>
      <c r="H5366">
        <f t="array" ref="H5366">FREQUENCY(IF('Data Transformation'!$B$4:$B$8425=B5355,'Data Transformation'!$G$4:$G$8425),'Bin Analysis'!$B5366)</f>
        <v>20</v>
      </c>
      <c r="I5366">
        <f t="shared" si="670"/>
        <v>0</v>
      </c>
      <c r="J5366">
        <f t="shared" si="671"/>
        <v>0</v>
      </c>
      <c r="K5366">
        <f>J5366*Weighting!$W$14</f>
        <v>0</v>
      </c>
      <c r="M5366" s="14"/>
    </row>
    <row r="5367" spans="1:13" x14ac:dyDescent="0.25">
      <c r="A5367" s="32">
        <f>IF(Weighting!$P$15&gt;0,B5367,"")</f>
        <v>1.5000009999999999</v>
      </c>
      <c r="B5367">
        <f>Weighting!$C$15</f>
        <v>1.5000009999999999</v>
      </c>
      <c r="C5367">
        <f>Weighting!$F$15</f>
        <v>0</v>
      </c>
      <c r="D5367" t="b">
        <f>IF(C5367=1,'Data Transformation'!$G$3+0.5*'Data Transformation'!$W$25,IF(C5368=1,D5368-'Data Transformation'!$W$25,FALSE))</f>
        <v>0</v>
      </c>
      <c r="E5367" t="str">
        <f t="array" ref="E5367">IF(ISLOGICAL(D5367),"",FREQUENCY(IF('Data Transformation'!$B$425:$B$8425='Bin Analysis'!$B5355,'Data Transformation'!$G$425:$G$8425),D5367))</f>
        <v/>
      </c>
      <c r="F5367" t="str">
        <f t="shared" si="669"/>
        <v/>
      </c>
      <c r="G5367">
        <f>Weighting!$H$15</f>
        <v>0</v>
      </c>
      <c r="H5367">
        <f t="array" ref="H5367">FREQUENCY(IF('Data Transformation'!$B$4:$B$8425=B5355,'Data Transformation'!$G$4:$G$8425),'Bin Analysis'!$B5367)</f>
        <v>20</v>
      </c>
      <c r="I5367">
        <f t="shared" si="670"/>
        <v>0</v>
      </c>
      <c r="J5367">
        <f t="shared" si="671"/>
        <v>0</v>
      </c>
      <c r="K5367">
        <f>J5367*Weighting!$W$15</f>
        <v>0</v>
      </c>
      <c r="M5367" s="14"/>
    </row>
    <row r="5368" spans="1:13" x14ac:dyDescent="0.25">
      <c r="A5368" s="32" t="str">
        <f>IF(Weighting!$P$16&gt;0,B5368,"")</f>
        <v/>
      </c>
      <c r="B5368">
        <f>Weighting!$C$16</f>
        <v>1.631</v>
      </c>
      <c r="C5368">
        <f>Weighting!$F$16</f>
        <v>0</v>
      </c>
      <c r="D5368" t="b">
        <f>IF(C5368=1,'Data Transformation'!$G$3+0.5*'Data Transformation'!$W$25,IF(C5369=1,D5369-'Data Transformation'!$W$25,FALSE))</f>
        <v>0</v>
      </c>
      <c r="E5368" t="str">
        <f t="array" ref="E5368">IF(ISLOGICAL(D5368),"",FREQUENCY(IF('Data Transformation'!$B$425:$B$8425='Bin Analysis'!$B5355,'Data Transformation'!$G$425:$G$8425),D5368))</f>
        <v/>
      </c>
      <c r="F5368" t="str">
        <f t="shared" si="669"/>
        <v/>
      </c>
      <c r="G5368">
        <f>Weighting!$H$16</f>
        <v>0</v>
      </c>
      <c r="H5368">
        <f t="array" ref="H5368">FREQUENCY(IF('Data Transformation'!$B$4:$B$8425=B5355,'Data Transformation'!$G$4:$G$8425),'Bin Analysis'!$B5368)</f>
        <v>20</v>
      </c>
      <c r="I5368">
        <f t="shared" si="670"/>
        <v>0</v>
      </c>
      <c r="J5368">
        <f t="shared" si="671"/>
        <v>0</v>
      </c>
      <c r="K5368">
        <f>J5368*Weighting!$W$16</f>
        <v>0</v>
      </c>
      <c r="M5368" s="14"/>
    </row>
    <row r="5369" spans="1:13" x14ac:dyDescent="0.25">
      <c r="A5369" s="32" t="str">
        <f>IF(Weighting!$P$17&gt;0,B5369,"")</f>
        <v/>
      </c>
      <c r="B5369">
        <f>Weighting!$C$17</f>
        <v>1.762</v>
      </c>
      <c r="C5369">
        <f>Weighting!$F$17</f>
        <v>0</v>
      </c>
      <c r="D5369" t="b">
        <f>IF(C5369=1,'Data Transformation'!$G$3+0.5*'Data Transformation'!$W$25,IF(C5370=1,D5370-'Data Transformation'!$W$25,FALSE))</f>
        <v>0</v>
      </c>
      <c r="E5369" t="str">
        <f t="array" ref="E5369">IF(ISLOGICAL(D5369),"",FREQUENCY(IF('Data Transformation'!$B$425:$B$8425='Bin Analysis'!$B5355,'Data Transformation'!$G$425:$G$8425),D5369))</f>
        <v/>
      </c>
      <c r="F5369" t="str">
        <f t="shared" si="669"/>
        <v/>
      </c>
      <c r="G5369">
        <f>Weighting!$H$17</f>
        <v>0</v>
      </c>
      <c r="H5369">
        <f t="array" ref="H5369">FREQUENCY(IF('Data Transformation'!$B$4:$B$8425=B5355,'Data Transformation'!$G$4:$G$8425),'Bin Analysis'!$B5369)</f>
        <v>20</v>
      </c>
      <c r="I5369">
        <f t="shared" si="670"/>
        <v>0</v>
      </c>
      <c r="J5369">
        <f t="shared" si="671"/>
        <v>0</v>
      </c>
      <c r="K5369">
        <f>J5369*Weighting!$W$17</f>
        <v>0</v>
      </c>
      <c r="M5369" s="14"/>
    </row>
    <row r="5370" spans="1:13" x14ac:dyDescent="0.25">
      <c r="A5370" s="32" t="str">
        <f>IF(Weighting!$P$18&gt;0,B5370,"")</f>
        <v/>
      </c>
      <c r="B5370">
        <f>Weighting!$C$18</f>
        <v>1.893</v>
      </c>
      <c r="C5370">
        <f>Weighting!$F$18</f>
        <v>0</v>
      </c>
      <c r="D5370" t="b">
        <f>IF(C5370=1,'Data Transformation'!$G$3+0.5*'Data Transformation'!$W$25,IF(C5371=1,D5371-'Data Transformation'!$W$25,FALSE))</f>
        <v>0</v>
      </c>
      <c r="E5370" t="str">
        <f t="array" ref="E5370">IF(ISLOGICAL(D5370),"",FREQUENCY(IF('Data Transformation'!$B$425:$B$8425='Bin Analysis'!$B5355,'Data Transformation'!$G$425:$G$8425),D5370))</f>
        <v/>
      </c>
      <c r="F5370" t="str">
        <f t="shared" si="669"/>
        <v/>
      </c>
      <c r="G5370">
        <f>Weighting!$H$18</f>
        <v>0</v>
      </c>
      <c r="H5370">
        <f t="array" ref="H5370">FREQUENCY(IF('Data Transformation'!$B$4:$B$8425=B5355,'Data Transformation'!$G$4:$G$8425),'Bin Analysis'!$B5370)</f>
        <v>20</v>
      </c>
      <c r="I5370">
        <f t="shared" si="670"/>
        <v>0</v>
      </c>
      <c r="J5370">
        <f t="shared" si="671"/>
        <v>0</v>
      </c>
      <c r="K5370">
        <f>J5370*Weighting!$W$18</f>
        <v>0</v>
      </c>
      <c r="M5370" s="14"/>
    </row>
    <row r="5371" spans="1:13" x14ac:dyDescent="0.25">
      <c r="A5371" s="32" t="str">
        <f>IF(Weighting!$P$19&gt;0,B5371,"")</f>
        <v/>
      </c>
      <c r="B5371">
        <f>Weighting!$C$19</f>
        <v>2.024</v>
      </c>
      <c r="C5371">
        <f>Weighting!$F$19</f>
        <v>0</v>
      </c>
      <c r="D5371" t="b">
        <f>IF(C5371=1,'Data Transformation'!$G$3+0.5*'Data Transformation'!$W$25,IF(C5372=1,D5372-'Data Transformation'!$W$25,FALSE))</f>
        <v>0</v>
      </c>
      <c r="E5371" t="str">
        <f t="array" ref="E5371">IF(ISLOGICAL(D5371),"",FREQUENCY(IF('Data Transformation'!$B$425:$B$8425='Bin Analysis'!$B5355,'Data Transformation'!$G$425:$G$8425),D5371))</f>
        <v/>
      </c>
      <c r="F5371" t="str">
        <f t="shared" si="669"/>
        <v/>
      </c>
      <c r="G5371">
        <f>Weighting!$H$19</f>
        <v>0</v>
      </c>
      <c r="H5371">
        <f t="array" ref="H5371">FREQUENCY(IF('Data Transformation'!$B$4:$B$8425=B5355,'Data Transformation'!$G$4:$G$8425),'Bin Analysis'!$B5371)</f>
        <v>20</v>
      </c>
      <c r="I5371">
        <f t="shared" si="670"/>
        <v>0</v>
      </c>
      <c r="J5371">
        <f t="shared" si="671"/>
        <v>0</v>
      </c>
      <c r="K5371">
        <f>J5371*Weighting!$W$19</f>
        <v>0</v>
      </c>
      <c r="M5371" s="14"/>
    </row>
    <row r="5372" spans="1:13" x14ac:dyDescent="0.25">
      <c r="A5372" s="32" t="str">
        <f>IF(Weighting!$P$20&gt;0,B5372,"")</f>
        <v/>
      </c>
      <c r="B5372">
        <f>Weighting!$C$20</f>
        <v>2.1550000000000002</v>
      </c>
      <c r="C5372">
        <f>Weighting!$F$20</f>
        <v>0</v>
      </c>
      <c r="D5372" t="b">
        <f>IF(C5372=1,'Data Transformation'!$G$3+0.5*'Data Transformation'!$W$25,IF(C5373=1,D5373-'Data Transformation'!$W$25,FALSE))</f>
        <v>0</v>
      </c>
      <c r="E5372" t="str">
        <f t="array" ref="E5372">IF(ISLOGICAL(D5372),"",FREQUENCY(IF('Data Transformation'!$B$425:$B$8425='Bin Analysis'!$B5355,'Data Transformation'!$G$425:$G$8425),D5372))</f>
        <v/>
      </c>
      <c r="F5372" t="str">
        <f t="shared" si="669"/>
        <v/>
      </c>
      <c r="G5372">
        <f>Weighting!$H$20</f>
        <v>0</v>
      </c>
      <c r="H5372">
        <f t="array" ref="H5372">FREQUENCY(IF('Data Transformation'!$B$4:$B$8425=B5355,'Data Transformation'!$G$4:$G$8425),'Bin Analysis'!$B5372)</f>
        <v>20</v>
      </c>
      <c r="I5372">
        <f t="shared" si="670"/>
        <v>0</v>
      </c>
      <c r="J5372">
        <f t="shared" si="671"/>
        <v>0</v>
      </c>
      <c r="K5372">
        <f>J5372*Weighting!$W$20</f>
        <v>0</v>
      </c>
      <c r="M5372" s="14"/>
    </row>
    <row r="5373" spans="1:13" x14ac:dyDescent="0.25">
      <c r="A5373" s="32" t="str">
        <f>IF(Weighting!$P$21&gt;0,B5373,"")</f>
        <v/>
      </c>
      <c r="B5373">
        <f>Weighting!$C$21</f>
        <v>2.2860000000000005</v>
      </c>
      <c r="C5373">
        <f>Weighting!$F$21</f>
        <v>0</v>
      </c>
      <c r="D5373" t="b">
        <f>IF(C5373=1,'Data Transformation'!$G$3+0.5*'Data Transformation'!$W$25,IF(C5374=1,D5374-'Data Transformation'!$W$25,FALSE))</f>
        <v>0</v>
      </c>
      <c r="E5373" t="str">
        <f t="array" ref="E5373">IF(ISLOGICAL(D5373),"",FREQUENCY(IF('Data Transformation'!$B$425:$B$8425='Bin Analysis'!$B5355,'Data Transformation'!$G$425:$G$8425),D5373))</f>
        <v/>
      </c>
      <c r="F5373" t="str">
        <f t="shared" si="669"/>
        <v/>
      </c>
      <c r="G5373">
        <f>Weighting!$H$21</f>
        <v>0</v>
      </c>
      <c r="H5373">
        <f t="array" ref="H5373">FREQUENCY(IF('Data Transformation'!$B$4:$B$8425=B5355,'Data Transformation'!$G$4:$G$8425),'Bin Analysis'!$B5373)</f>
        <v>20</v>
      </c>
      <c r="I5373">
        <f t="shared" si="670"/>
        <v>0</v>
      </c>
      <c r="J5373">
        <f t="shared" si="671"/>
        <v>0</v>
      </c>
      <c r="K5373">
        <f>J5373*Weighting!$W$21</f>
        <v>0</v>
      </c>
      <c r="M5373" s="14"/>
    </row>
    <row r="5374" spans="1:13" x14ac:dyDescent="0.25">
      <c r="A5374" s="32" t="str">
        <f>IF(Weighting!$P$22&gt;0,B5374,"")</f>
        <v/>
      </c>
      <c r="B5374">
        <f>Weighting!$C$22</f>
        <v>2.4170000000000007</v>
      </c>
      <c r="C5374">
        <f>Weighting!$F$22</f>
        <v>0</v>
      </c>
      <c r="D5374" t="b">
        <f>IF(C5374=1,'Data Transformation'!$G$3+0.5*'Data Transformation'!$W$25,IF(C5375=1,D5375-'Data Transformation'!$W$25,FALSE))</f>
        <v>0</v>
      </c>
      <c r="E5374" t="str">
        <f t="array" ref="E5374">IF(ISLOGICAL(D5374),"",FREQUENCY(IF('Data Transformation'!$B$425:$B$8425='Bin Analysis'!$B5355,'Data Transformation'!$G$425:$G$8425),D5374))</f>
        <v/>
      </c>
      <c r="F5374" t="str">
        <f t="shared" si="669"/>
        <v/>
      </c>
      <c r="G5374">
        <f>Weighting!$H$22</f>
        <v>0</v>
      </c>
      <c r="H5374">
        <f t="array" ref="H5374">FREQUENCY(IF('Data Transformation'!$B$4:$B$8425=B5355,'Data Transformation'!$G$4:$G$8425),'Bin Analysis'!$B5374)</f>
        <v>20</v>
      </c>
      <c r="I5374">
        <f t="shared" si="670"/>
        <v>0</v>
      </c>
      <c r="J5374">
        <f t="shared" si="671"/>
        <v>0</v>
      </c>
      <c r="K5374">
        <f>J5374*Weighting!$W$22</f>
        <v>0</v>
      </c>
      <c r="M5374" s="14"/>
    </row>
    <row r="5375" spans="1:13" x14ac:dyDescent="0.25">
      <c r="A5375" s="32" t="str">
        <f>IF(Weighting!$P$23&gt;0,B5375,"")</f>
        <v/>
      </c>
      <c r="B5375">
        <f>Weighting!$C$23</f>
        <v>2.5480000000000009</v>
      </c>
      <c r="C5375">
        <f>Weighting!$F$23</f>
        <v>0</v>
      </c>
      <c r="D5375" t="b">
        <f>IF(C5375=1,'Data Transformation'!$G$3+0.5*'Data Transformation'!$W$25,IF(C5376=1,D5376-'Data Transformation'!$W$25,FALSE))</f>
        <v>0</v>
      </c>
      <c r="E5375" t="str">
        <f t="array" ref="E5375">IF(ISLOGICAL(D5375),"",FREQUENCY(IF('Data Transformation'!$B$425:$B$8425='Bin Analysis'!$B5355,'Data Transformation'!$G$425:$G$8425),D5375))</f>
        <v/>
      </c>
      <c r="F5375" t="str">
        <f t="shared" si="669"/>
        <v/>
      </c>
      <c r="G5375">
        <f>Weighting!$H$23</f>
        <v>0</v>
      </c>
      <c r="H5375">
        <f t="array" ref="H5375">FREQUENCY(IF('Data Transformation'!$B$4:$B$8425=B5355,'Data Transformation'!$G$4:$G$8425),'Bin Analysis'!$B5375)</f>
        <v>20</v>
      </c>
      <c r="I5375">
        <f t="shared" si="670"/>
        <v>0</v>
      </c>
      <c r="J5375">
        <f t="shared" si="671"/>
        <v>0</v>
      </c>
      <c r="K5375">
        <f>J5375*Weighting!$W$23</f>
        <v>0</v>
      </c>
      <c r="M5375" s="14"/>
    </row>
    <row r="5376" spans="1:13" x14ac:dyDescent="0.25">
      <c r="A5376" s="32" t="str">
        <f>IF(Weighting!$P$24&gt;0,B5376,"")</f>
        <v/>
      </c>
      <c r="B5376">
        <f>Weighting!$C$24</f>
        <v>2.6790000000000012</v>
      </c>
      <c r="C5376">
        <f>Weighting!$F$24</f>
        <v>0</v>
      </c>
      <c r="D5376" t="b">
        <f>IF(C5376=1,'Data Transformation'!$G$3+0.5*'Data Transformation'!$W$25,IF(C5377=1,D5377-'Data Transformation'!$W$25,FALSE))</f>
        <v>0</v>
      </c>
      <c r="E5376" t="str">
        <f t="array" ref="E5376">IF(ISLOGICAL(D5376),"",FREQUENCY(IF('Data Transformation'!$B$425:$B$8425='Bin Analysis'!$B5355,'Data Transformation'!$G$425:$G$8425),D5376))</f>
        <v/>
      </c>
      <c r="F5376" t="str">
        <f t="shared" si="669"/>
        <v/>
      </c>
      <c r="G5376">
        <f>Weighting!$H$24</f>
        <v>0</v>
      </c>
      <c r="H5376">
        <f t="array" ref="H5376">FREQUENCY(IF('Data Transformation'!$B$4:$B$8425=B5355,'Data Transformation'!$G$4:$G$8425),'Bin Analysis'!$B5376)</f>
        <v>20</v>
      </c>
      <c r="I5376">
        <f t="shared" si="670"/>
        <v>0</v>
      </c>
      <c r="J5376">
        <f t="shared" si="671"/>
        <v>0</v>
      </c>
      <c r="K5376">
        <f>J5376*Weighting!$W$24</f>
        <v>0</v>
      </c>
      <c r="M5376" s="14"/>
    </row>
    <row r="5377" spans="1:25" x14ac:dyDescent="0.25">
      <c r="A5377" s="32" t="str">
        <f>IF(Weighting!$P$25&gt;0,B5377,"")</f>
        <v/>
      </c>
      <c r="B5377">
        <f>Weighting!$C$25</f>
        <v>2.8100000000000014</v>
      </c>
      <c r="C5377">
        <f>Weighting!$F$25</f>
        <v>0</v>
      </c>
      <c r="D5377" t="b">
        <f>IF(C5377=1,'Data Transformation'!$G$3+0.5*'Data Transformation'!$W$25,IF(C5378=1,D5378-'Data Transformation'!$W$25,FALSE))</f>
        <v>0</v>
      </c>
      <c r="E5377" t="str">
        <f t="array" ref="E5377">IF(ISLOGICAL(D5377),"",FREQUENCY(IF('Data Transformation'!$B$425:$B$8425='Bin Analysis'!$B5355,'Data Transformation'!$G$425:$G$8425),D5377))</f>
        <v/>
      </c>
      <c r="F5377" t="str">
        <f t="shared" si="669"/>
        <v/>
      </c>
      <c r="G5377">
        <f>Weighting!$H$25</f>
        <v>0</v>
      </c>
      <c r="H5377">
        <f t="array" ref="H5377">FREQUENCY(IF('Data Transformation'!$B$4:$B$8425=B5355,'Data Transformation'!$G$4:$G$8425),'Bin Analysis'!$B5377)</f>
        <v>20</v>
      </c>
      <c r="I5377">
        <f t="shared" si="670"/>
        <v>0</v>
      </c>
      <c r="J5377">
        <f t="shared" si="671"/>
        <v>0</v>
      </c>
      <c r="K5377">
        <f>J5377*Weighting!$W$25</f>
        <v>0</v>
      </c>
      <c r="M5377" s="14"/>
    </row>
    <row r="5378" spans="1:25" x14ac:dyDescent="0.25">
      <c r="A5378" s="32"/>
      <c r="M5378" s="14"/>
    </row>
    <row r="5379" spans="1:25" ht="23.25" x14ac:dyDescent="0.35">
      <c r="A5379" s="21" t="s">
        <v>0</v>
      </c>
      <c r="B5379" s="21">
        <f>IFERROR(VLOOKUP(C5379,'Data Transformation'!$L$6:$M$426,2,FALSE),"")</f>
        <v>224</v>
      </c>
      <c r="C5379" s="21">
        <f>C5355+1</f>
        <v>224</v>
      </c>
      <c r="D5379" s="21"/>
      <c r="E5379" s="21"/>
      <c r="F5379" s="21"/>
      <c r="G5379" s="21"/>
      <c r="H5379" s="22"/>
      <c r="I5379" s="22"/>
      <c r="J5379" s="22"/>
      <c r="K5379" s="21"/>
      <c r="L5379" s="21">
        <f>B5379</f>
        <v>224</v>
      </c>
      <c r="M5379" s="23">
        <f>INDEX('Data Transformation'!$O$4:$O$424,MATCH($B5379,'Data Transformation'!$M$4:$M$424,0),MATCH($M$2,'Data Transformation'!$O$3,0))</f>
        <v>20</v>
      </c>
      <c r="N5379" s="27">
        <f>IF('Input and Summary Results'!$J$16="minimum",'Bin Analysis'!X5380/(M5379-1),'Bin Analysis'!Y5379/('Bin Analysis'!M5379-1))</f>
        <v>0</v>
      </c>
      <c r="O5379" s="27">
        <f>IF(M5379=FALSE,NA(),(VLOOKUP(1,C5382:K5401,4,FALSE))/(M5379-1))</f>
        <v>0</v>
      </c>
      <c r="P5379" s="27">
        <f>IF(M5379=FALSE,NA(),SUM(J5382:J5401)/Weighting!$S$5)</f>
        <v>0.3</v>
      </c>
      <c r="Q5379" s="27">
        <f>IF(M5379=FALSE,NA(),SUM(K5382:K5401)/Weighting!$S$6)</f>
        <v>0.21739130434782608</v>
      </c>
      <c r="R5379" s="27">
        <f>IF(M5379=FALSE,NA(),(VLOOKUP(1,G5382:K5401,3,FALSE))/(M5379-1))</f>
        <v>0.94736842105263153</v>
      </c>
      <c r="S5379" s="22" t="str">
        <f>IF(M5379=FALSE,NA(),IF(SUM(J5382:J5401)=2,"yes","no"))</f>
        <v>no</v>
      </c>
      <c r="X5379" s="2" cm="2">
        <f t="array" ref="X5379:X5380">FREQUENCY(IF('Data Transformation'!$B$425:$B$6424='Bin Analysis'!L5379,'Data Transformation'!$G$425:$G$6424),'Data Transformation'!$U$11)</f>
        <v>19</v>
      </c>
      <c r="Y5379" s="2" cm="2">
        <f t="array" ref="Y5379:Y5380">FREQUENCY(IF('Data Transformation'!$B$425:$B$6424='Bin Analysis'!L5379,'Data Transformation'!$G$425:$G$6424),'Data Transformation'!$U$12)</f>
        <v>19</v>
      </c>
    </row>
    <row r="5380" spans="1:25" x14ac:dyDescent="0.25">
      <c r="A5380" s="14" t="s">
        <v>67</v>
      </c>
      <c r="B5380" t="s">
        <v>47</v>
      </c>
      <c r="C5380" t="s">
        <v>5</v>
      </c>
      <c r="D5380" t="s">
        <v>100</v>
      </c>
      <c r="E5380" t="s">
        <v>101</v>
      </c>
      <c r="F5380" t="s">
        <v>102</v>
      </c>
      <c r="G5380" t="s">
        <v>70</v>
      </c>
      <c r="H5380" t="s">
        <v>31</v>
      </c>
      <c r="I5380" t="s">
        <v>32</v>
      </c>
      <c r="J5380" t="s">
        <v>46</v>
      </c>
      <c r="K5380" s="14" t="s">
        <v>45</v>
      </c>
      <c r="M5380" s="14"/>
      <c r="X5380" s="2">
        <v>0</v>
      </c>
      <c r="Y5380" s="2">
        <v>0</v>
      </c>
    </row>
    <row r="5381" spans="1:25" x14ac:dyDescent="0.25">
      <c r="A5381" s="32"/>
      <c r="D5381" t="b">
        <f>IF(C5381=1,'Data Transformation'!$G$3+0.5*'Data Transformation'!$W$25,IF(C5382=1,D5382-'Data Transformation'!$W$25,FALSE))</f>
        <v>0</v>
      </c>
      <c r="E5381" t="str">
        <f t="array" ref="E5381">IF(ISLOGICAL(D5381),"",FREQUENCY(IF('Data Transformation'!$B$425:$B$8425='Bin Analysis'!$B5379,'Data Transformation'!$G$425:$G$8425),D5381))</f>
        <v/>
      </c>
      <c r="F5381" t="str">
        <f>IF(ISLOGICAL(D5381),"",E5381-E5380)</f>
        <v/>
      </c>
      <c r="M5381" s="14"/>
    </row>
    <row r="5382" spans="1:25" x14ac:dyDescent="0.25">
      <c r="A5382" s="32">
        <f>IF(Weighting!$P$6&gt;0,B5382,"")</f>
        <v>0.32100000000000001</v>
      </c>
      <c r="B5382">
        <f>Weighting!$C$6</f>
        <v>0.32100000000000001</v>
      </c>
      <c r="C5382">
        <f>Weighting!$F$6</f>
        <v>0</v>
      </c>
      <c r="D5382" t="b">
        <f>IF(C5382=1,'Data Transformation'!$G$3+0.5*'Data Transformation'!$W$25,IF(C5383=1,D5383-'Data Transformation'!$W$25,FALSE))</f>
        <v>0</v>
      </c>
      <c r="E5382" t="str">
        <f t="array" ref="E5382">IF(ISLOGICAL(D5382),"",FREQUENCY(IF('Data Transformation'!$B$425:$B$8425='Bin Analysis'!$B5379,'Data Transformation'!$G$425:$G$8425),D5382))</f>
        <v/>
      </c>
      <c r="F5382" t="str">
        <f>IF(ISLOGICAL(D5382),"",E5382-E5381)</f>
        <v/>
      </c>
      <c r="G5382">
        <f>Weighting!$H$6</f>
        <v>1</v>
      </c>
      <c r="H5382">
        <f t="array" ref="H5382">FREQUENCY(IF('Data Transformation'!$B$4:$B$8425=B5379,'Data Transformation'!$G$4:$G$8425),'Bin Analysis'!$B5382)</f>
        <v>18</v>
      </c>
      <c r="I5382">
        <f>H5382-H5381</f>
        <v>18</v>
      </c>
      <c r="J5382">
        <f>IF(I5382=0,0,1)</f>
        <v>1</v>
      </c>
      <c r="K5382">
        <f>J5382*Weighting!$W$6</f>
        <v>1</v>
      </c>
      <c r="M5382" s="14"/>
    </row>
    <row r="5383" spans="1:25" x14ac:dyDescent="0.25">
      <c r="A5383" s="32">
        <f>IF(Weighting!$P$7&gt;0,B5383,"")</f>
        <v>0.45200000000000001</v>
      </c>
      <c r="B5383">
        <f>Weighting!$C$7</f>
        <v>0.45200000000000001</v>
      </c>
      <c r="C5383">
        <f>Weighting!$F$7</f>
        <v>0</v>
      </c>
      <c r="D5383" t="b">
        <f>IF(C5383=1,'Data Transformation'!$G$3+0.5*'Data Transformation'!$W$25,IF(C5384=1,D5384-'Data Transformation'!$W$25,FALSE))</f>
        <v>0</v>
      </c>
      <c r="E5383" t="str">
        <f t="array" ref="E5383">IF(ISLOGICAL(D5383),"",FREQUENCY(IF('Data Transformation'!$B$425:$B$8425='Bin Analysis'!$B5379,'Data Transformation'!$G$425:$G$8425),D5383))</f>
        <v/>
      </c>
      <c r="F5383" t="str">
        <f t="shared" ref="F5383:F5401" si="672">IF(ISLOGICAL(D5383),"",E5383-E5382)</f>
        <v/>
      </c>
      <c r="G5383">
        <f>Weighting!$H$7</f>
        <v>0</v>
      </c>
      <c r="H5383">
        <f t="array" ref="H5383">FREQUENCY(IF('Data Transformation'!$B$4:$B$8425=B5379,'Data Transformation'!$G$4:$G$8425),'Bin Analysis'!$B5383)</f>
        <v>18</v>
      </c>
      <c r="I5383">
        <f t="shared" ref="I5383:I5401" si="673">H5383-H5382</f>
        <v>0</v>
      </c>
      <c r="J5383">
        <f>IF(I5383=0,0,1)</f>
        <v>0</v>
      </c>
      <c r="K5383">
        <f>J5383*Weighting!$W$7</f>
        <v>0</v>
      </c>
      <c r="M5383" s="14"/>
    </row>
    <row r="5384" spans="1:25" x14ac:dyDescent="0.25">
      <c r="A5384" s="32">
        <f>IF(Weighting!$P$8&gt;0,B5384,"")</f>
        <v>0.58299999999999996</v>
      </c>
      <c r="B5384">
        <f>Weighting!$C$8</f>
        <v>0.58299999999999996</v>
      </c>
      <c r="C5384">
        <f>Weighting!$F$8</f>
        <v>0</v>
      </c>
      <c r="D5384" t="b">
        <f>IF(C5384=1,'Data Transformation'!$G$3+0.5*'Data Transformation'!$W$25,IF(C5385=1,D5385-'Data Transformation'!$W$25,FALSE))</f>
        <v>0</v>
      </c>
      <c r="E5384" t="str">
        <f t="array" ref="E5384">IF(ISLOGICAL(D5384),"",FREQUENCY(IF('Data Transformation'!$B$425:$B$8425='Bin Analysis'!$B5379,'Data Transformation'!$G$425:$G$8425),D5384))</f>
        <v/>
      </c>
      <c r="F5384" t="str">
        <f t="shared" si="672"/>
        <v/>
      </c>
      <c r="G5384">
        <f>Weighting!$H$8</f>
        <v>0</v>
      </c>
      <c r="H5384">
        <f t="array" ref="H5384">FREQUENCY(IF('Data Transformation'!$B$4:$B$8425=B5379,'Data Transformation'!$G$4:$G$8425),'Bin Analysis'!$B5384)</f>
        <v>18</v>
      </c>
      <c r="I5384">
        <f t="shared" si="673"/>
        <v>0</v>
      </c>
      <c r="J5384">
        <f t="shared" ref="J5384:J5401" si="674">IF(I5384=0,0,1)</f>
        <v>0</v>
      </c>
      <c r="K5384">
        <f>J5384*Weighting!$W$8</f>
        <v>0</v>
      </c>
      <c r="M5384" s="14"/>
    </row>
    <row r="5385" spans="1:25" x14ac:dyDescent="0.25">
      <c r="A5385" s="32">
        <f>IF(Weighting!$P$9&gt;0,B5385,"")</f>
        <v>0.71399999999999997</v>
      </c>
      <c r="B5385" s="50">
        <f>Weighting!$C$9</f>
        <v>0.71399999999999997</v>
      </c>
      <c r="C5385">
        <f>Weighting!$F$9</f>
        <v>0</v>
      </c>
      <c r="D5385" t="b">
        <f>IF(C5385=1,'Data Transformation'!$G$3+0.5*'Data Transformation'!$W$25,IF(C5386=1,D5386-'Data Transformation'!$W$25,FALSE))</f>
        <v>0</v>
      </c>
      <c r="E5385" t="str">
        <f t="array" ref="E5385">IF(ISLOGICAL(D5385),"",FREQUENCY(IF('Data Transformation'!$B$425:$B$8425='Bin Analysis'!$B5379,'Data Transformation'!$G$425:$G$8425),D5385))</f>
        <v/>
      </c>
      <c r="F5385" t="str">
        <f t="shared" si="672"/>
        <v/>
      </c>
      <c r="G5385">
        <f>Weighting!$H$9</f>
        <v>0</v>
      </c>
      <c r="H5385">
        <f t="array" ref="H5385">FREQUENCY(IF('Data Transformation'!$B$4:$B$8425=B5379,'Data Transformation'!$G$4:$G$8425),'Bin Analysis'!$B5385)</f>
        <v>19</v>
      </c>
      <c r="I5385">
        <f t="shared" si="673"/>
        <v>1</v>
      </c>
      <c r="J5385">
        <f t="shared" si="674"/>
        <v>1</v>
      </c>
      <c r="K5385">
        <f>J5385*Weighting!$W$9</f>
        <v>3</v>
      </c>
      <c r="M5385" s="14"/>
    </row>
    <row r="5386" spans="1:25" x14ac:dyDescent="0.25">
      <c r="A5386" s="32">
        <f>IF(Weighting!$P$10&gt;0,B5386,"")</f>
        <v>0.84499999999999997</v>
      </c>
      <c r="B5386">
        <f>Weighting!$C$10</f>
        <v>0.84499999999999997</v>
      </c>
      <c r="C5386">
        <f>Weighting!$F$10</f>
        <v>0</v>
      </c>
      <c r="D5386" t="b">
        <f>IF(C5386=1,'Data Transformation'!$G$3+0.5*'Data Transformation'!$W$25,IF(C5387=1,D5387-'Data Transformation'!$W$25,FALSE))</f>
        <v>0</v>
      </c>
      <c r="E5386" t="str">
        <f t="array" ref="E5386">IF(ISLOGICAL(D5386),"",FREQUENCY(IF('Data Transformation'!$B$425:$B$8425='Bin Analysis'!$B5379,'Data Transformation'!$G$425:$G$8425),D5386))</f>
        <v/>
      </c>
      <c r="F5386" t="str">
        <f t="shared" si="672"/>
        <v/>
      </c>
      <c r="G5386">
        <f>Weighting!$H$10</f>
        <v>0</v>
      </c>
      <c r="H5386">
        <f t="array" ref="H5386">FREQUENCY(IF('Data Transformation'!$B$4:$B$8425=B5379,'Data Transformation'!$G$4:$G$8425),'Bin Analysis'!$B5386)</f>
        <v>19</v>
      </c>
      <c r="I5386">
        <f t="shared" si="673"/>
        <v>0</v>
      </c>
      <c r="J5386">
        <f t="shared" si="674"/>
        <v>0</v>
      </c>
      <c r="K5386">
        <f>J5386*Weighting!$W$10</f>
        <v>0</v>
      </c>
      <c r="M5386" s="14"/>
    </row>
    <row r="5387" spans="1:25" x14ac:dyDescent="0.25">
      <c r="A5387" s="32">
        <f>IF(Weighting!$P$11&gt;0,B5387,"")</f>
        <v>0.97599999999999998</v>
      </c>
      <c r="B5387">
        <f>Weighting!$C$11</f>
        <v>0.97599999999999998</v>
      </c>
      <c r="C5387">
        <f>Weighting!$F$11</f>
        <v>0</v>
      </c>
      <c r="D5387">
        <f>IF(C5387=1,'Data Transformation'!$G$3+0.5*'Data Transformation'!$W$25,IF(C5388=1,D5388-'Data Transformation'!$W$25,FALSE))</f>
        <v>0.86899999999999999</v>
      </c>
      <c r="E5387">
        <f t="array" ref="E5387">IF(ISLOGICAL(D5387),"",FREQUENCY(IF('Data Transformation'!$B$425:$B$8425='Bin Analysis'!$B5379,'Data Transformation'!$G$425:$G$8425),D5387))</f>
        <v>19</v>
      </c>
      <c r="F5387" t="e">
        <f t="shared" si="672"/>
        <v>#VALUE!</v>
      </c>
      <c r="G5387">
        <f>Weighting!$H$11</f>
        <v>0</v>
      </c>
      <c r="H5387">
        <f t="array" ref="H5387">FREQUENCY(IF('Data Transformation'!$B$4:$B$8425=B5379,'Data Transformation'!$G$4:$G$8425),'Bin Analysis'!$B5387)</f>
        <v>19</v>
      </c>
      <c r="I5387">
        <f t="shared" si="673"/>
        <v>0</v>
      </c>
      <c r="J5387">
        <f t="shared" si="674"/>
        <v>0</v>
      </c>
      <c r="K5387">
        <f>J5387*Weighting!$W$11</f>
        <v>0</v>
      </c>
      <c r="M5387" s="14"/>
    </row>
    <row r="5388" spans="1:25" x14ac:dyDescent="0.25">
      <c r="A5388" s="32">
        <f>IF(Weighting!$P$12&gt;0,B5388,"")</f>
        <v>1.107</v>
      </c>
      <c r="B5388">
        <f>Weighting!$C$12</f>
        <v>1.107</v>
      </c>
      <c r="C5388">
        <f>Weighting!$F$12</f>
        <v>1</v>
      </c>
      <c r="D5388">
        <f>IF(C5388=1,'Data Transformation'!$G$3+0.5*'Data Transformation'!$W$25,IF(C5389=1,D5389-'Data Transformation'!$W$25,FALSE))</f>
        <v>1.131</v>
      </c>
      <c r="E5388">
        <f t="array" ref="E5388">IF(ISLOGICAL(D5388),"",FREQUENCY(IF('Data Transformation'!$B$425:$B$8425='Bin Analysis'!$B5379,'Data Transformation'!$G$425:$G$8425),D5388))</f>
        <v>19</v>
      </c>
      <c r="F5388">
        <f t="shared" si="672"/>
        <v>0</v>
      </c>
      <c r="G5388">
        <f>Weighting!$H$12</f>
        <v>0</v>
      </c>
      <c r="H5388">
        <f t="array" ref="H5388">FREQUENCY(IF('Data Transformation'!$B$4:$B$8425=B5379,'Data Transformation'!$G$4:$G$8425),'Bin Analysis'!$B5388)</f>
        <v>20</v>
      </c>
      <c r="I5388">
        <f t="shared" si="673"/>
        <v>1</v>
      </c>
      <c r="J5388">
        <f t="shared" si="674"/>
        <v>1</v>
      </c>
      <c r="K5388">
        <f>J5388*Weighting!$W$12</f>
        <v>1</v>
      </c>
      <c r="M5388" s="14"/>
    </row>
    <row r="5389" spans="1:25" x14ac:dyDescent="0.25">
      <c r="A5389" s="32">
        <f>IF(Weighting!$P$13&gt;0,B5389,"")</f>
        <v>1.238</v>
      </c>
      <c r="B5389">
        <f>Weighting!$C$13</f>
        <v>1.238</v>
      </c>
      <c r="C5389">
        <f>Weighting!$F$13</f>
        <v>0</v>
      </c>
      <c r="D5389" t="b">
        <f>IF(C5389=1,'Data Transformation'!$G$3+0.5*'Data Transformation'!$W$25,IF(C5390=1,D5390-'Data Transformation'!$W$25,FALSE))</f>
        <v>0</v>
      </c>
      <c r="E5389" t="str">
        <f t="array" ref="E5389">IF(ISLOGICAL(D5389),"",FREQUENCY(IF('Data Transformation'!$B$425:$B$8425='Bin Analysis'!$B5379,'Data Transformation'!$G$425:$G$8425),D5389))</f>
        <v/>
      </c>
      <c r="F5389" t="str">
        <f t="shared" si="672"/>
        <v/>
      </c>
      <c r="G5389">
        <f>Weighting!$H$13</f>
        <v>0</v>
      </c>
      <c r="H5389">
        <f t="array" ref="H5389">FREQUENCY(IF('Data Transformation'!$B$4:$B$8425=B5379,'Data Transformation'!$G$4:$G$8425),'Bin Analysis'!$B5389)</f>
        <v>20</v>
      </c>
      <c r="I5389">
        <f t="shared" si="673"/>
        <v>0</v>
      </c>
      <c r="J5389">
        <f t="shared" si="674"/>
        <v>0</v>
      </c>
      <c r="K5389">
        <f>J5389*Weighting!$W$13</f>
        <v>0</v>
      </c>
      <c r="M5389" s="14"/>
    </row>
    <row r="5390" spans="1:25" x14ac:dyDescent="0.25">
      <c r="A5390" s="32">
        <f>IF(Weighting!$P$14&gt;0,B5390,"")</f>
        <v>1.369</v>
      </c>
      <c r="B5390">
        <f>Weighting!$C$14</f>
        <v>1.369</v>
      </c>
      <c r="C5390">
        <f>Weighting!$F$14</f>
        <v>0</v>
      </c>
      <c r="D5390" t="b">
        <f>IF(C5390=1,'Data Transformation'!$G$3+0.5*'Data Transformation'!$W$25,IF(C5391=1,D5391-'Data Transformation'!$W$25,FALSE))</f>
        <v>0</v>
      </c>
      <c r="E5390" t="str">
        <f t="array" ref="E5390">IF(ISLOGICAL(D5390),"",FREQUENCY(IF('Data Transformation'!$B$425:$B$8425='Bin Analysis'!$B5379,'Data Transformation'!$G$425:$G$8425),D5390))</f>
        <v/>
      </c>
      <c r="F5390" t="str">
        <f t="shared" si="672"/>
        <v/>
      </c>
      <c r="G5390">
        <f>Weighting!$H$14</f>
        <v>0</v>
      </c>
      <c r="H5390">
        <f t="array" ref="H5390">FREQUENCY(IF('Data Transformation'!$B$4:$B$8425=B5379,'Data Transformation'!$G$4:$G$8425),'Bin Analysis'!$B5390)</f>
        <v>20</v>
      </c>
      <c r="I5390">
        <f t="shared" si="673"/>
        <v>0</v>
      </c>
      <c r="J5390">
        <f t="shared" si="674"/>
        <v>0</v>
      </c>
      <c r="K5390">
        <f>J5390*Weighting!$W$14</f>
        <v>0</v>
      </c>
      <c r="M5390" s="14"/>
    </row>
    <row r="5391" spans="1:25" x14ac:dyDescent="0.25">
      <c r="A5391" s="32">
        <f>IF(Weighting!$P$15&gt;0,B5391,"")</f>
        <v>1.5000009999999999</v>
      </c>
      <c r="B5391">
        <f>Weighting!$C$15</f>
        <v>1.5000009999999999</v>
      </c>
      <c r="C5391">
        <f>Weighting!$F$15</f>
        <v>0</v>
      </c>
      <c r="D5391" t="b">
        <f>IF(C5391=1,'Data Transformation'!$G$3+0.5*'Data Transformation'!$W$25,IF(C5392=1,D5392-'Data Transformation'!$W$25,FALSE))</f>
        <v>0</v>
      </c>
      <c r="E5391" t="str">
        <f t="array" ref="E5391">IF(ISLOGICAL(D5391),"",FREQUENCY(IF('Data Transformation'!$B$425:$B$8425='Bin Analysis'!$B5379,'Data Transformation'!$G$425:$G$8425),D5391))</f>
        <v/>
      </c>
      <c r="F5391" t="str">
        <f t="shared" si="672"/>
        <v/>
      </c>
      <c r="G5391">
        <f>Weighting!$H$15</f>
        <v>0</v>
      </c>
      <c r="H5391">
        <f t="array" ref="H5391">FREQUENCY(IF('Data Transformation'!$B$4:$B$8425=B5379,'Data Transformation'!$G$4:$G$8425),'Bin Analysis'!$B5391)</f>
        <v>20</v>
      </c>
      <c r="I5391">
        <f t="shared" si="673"/>
        <v>0</v>
      </c>
      <c r="J5391">
        <f t="shared" si="674"/>
        <v>0</v>
      </c>
      <c r="K5391">
        <f>J5391*Weighting!$W$15</f>
        <v>0</v>
      </c>
      <c r="M5391" s="14"/>
    </row>
    <row r="5392" spans="1:25" x14ac:dyDescent="0.25">
      <c r="A5392" s="32" t="str">
        <f>IF(Weighting!$P$16&gt;0,B5392,"")</f>
        <v/>
      </c>
      <c r="B5392">
        <f>Weighting!$C$16</f>
        <v>1.631</v>
      </c>
      <c r="C5392">
        <f>Weighting!$F$16</f>
        <v>0</v>
      </c>
      <c r="D5392" t="b">
        <f>IF(C5392=1,'Data Transformation'!$G$3+0.5*'Data Transformation'!$W$25,IF(C5393=1,D5393-'Data Transformation'!$W$25,FALSE))</f>
        <v>0</v>
      </c>
      <c r="E5392" t="str">
        <f t="array" ref="E5392">IF(ISLOGICAL(D5392),"",FREQUENCY(IF('Data Transformation'!$B$425:$B$8425='Bin Analysis'!$B5379,'Data Transformation'!$G$425:$G$8425),D5392))</f>
        <v/>
      </c>
      <c r="F5392" t="str">
        <f t="shared" si="672"/>
        <v/>
      </c>
      <c r="G5392">
        <f>Weighting!$H$16</f>
        <v>0</v>
      </c>
      <c r="H5392">
        <f t="array" ref="H5392">FREQUENCY(IF('Data Transformation'!$B$4:$B$8425=B5379,'Data Transformation'!$G$4:$G$8425),'Bin Analysis'!$B5392)</f>
        <v>20</v>
      </c>
      <c r="I5392">
        <f t="shared" si="673"/>
        <v>0</v>
      </c>
      <c r="J5392">
        <f t="shared" si="674"/>
        <v>0</v>
      </c>
      <c r="K5392">
        <f>J5392*Weighting!$W$16</f>
        <v>0</v>
      </c>
      <c r="M5392" s="14"/>
    </row>
    <row r="5393" spans="1:25" x14ac:dyDescent="0.25">
      <c r="A5393" s="32" t="str">
        <f>IF(Weighting!$P$17&gt;0,B5393,"")</f>
        <v/>
      </c>
      <c r="B5393">
        <f>Weighting!$C$17</f>
        <v>1.762</v>
      </c>
      <c r="C5393">
        <f>Weighting!$F$17</f>
        <v>0</v>
      </c>
      <c r="D5393" t="b">
        <f>IF(C5393=1,'Data Transformation'!$G$3+0.5*'Data Transformation'!$W$25,IF(C5394=1,D5394-'Data Transformation'!$W$25,FALSE))</f>
        <v>0</v>
      </c>
      <c r="E5393" t="str">
        <f t="array" ref="E5393">IF(ISLOGICAL(D5393),"",FREQUENCY(IF('Data Transformation'!$B$425:$B$8425='Bin Analysis'!$B5379,'Data Transformation'!$G$425:$G$8425),D5393))</f>
        <v/>
      </c>
      <c r="F5393" t="str">
        <f t="shared" si="672"/>
        <v/>
      </c>
      <c r="G5393">
        <f>Weighting!$H$17</f>
        <v>0</v>
      </c>
      <c r="H5393">
        <f t="array" ref="H5393">FREQUENCY(IF('Data Transformation'!$B$4:$B$8425=B5379,'Data Transformation'!$G$4:$G$8425),'Bin Analysis'!$B5393)</f>
        <v>20</v>
      </c>
      <c r="I5393">
        <f t="shared" si="673"/>
        <v>0</v>
      </c>
      <c r="J5393">
        <f t="shared" si="674"/>
        <v>0</v>
      </c>
      <c r="K5393">
        <f>J5393*Weighting!$W$17</f>
        <v>0</v>
      </c>
      <c r="M5393" s="14"/>
    </row>
    <row r="5394" spans="1:25" x14ac:dyDescent="0.25">
      <c r="A5394" s="32" t="str">
        <f>IF(Weighting!$P$18&gt;0,B5394,"")</f>
        <v/>
      </c>
      <c r="B5394">
        <f>Weighting!$C$18</f>
        <v>1.893</v>
      </c>
      <c r="C5394">
        <f>Weighting!$F$18</f>
        <v>0</v>
      </c>
      <c r="D5394" t="b">
        <f>IF(C5394=1,'Data Transformation'!$G$3+0.5*'Data Transformation'!$W$25,IF(C5395=1,D5395-'Data Transformation'!$W$25,FALSE))</f>
        <v>0</v>
      </c>
      <c r="E5394" t="str">
        <f t="array" ref="E5394">IF(ISLOGICAL(D5394),"",FREQUENCY(IF('Data Transformation'!$B$425:$B$8425='Bin Analysis'!$B5379,'Data Transformation'!$G$425:$G$8425),D5394))</f>
        <v/>
      </c>
      <c r="F5394" t="str">
        <f t="shared" si="672"/>
        <v/>
      </c>
      <c r="G5394">
        <f>Weighting!$H$18</f>
        <v>0</v>
      </c>
      <c r="H5394">
        <f t="array" ref="H5394">FREQUENCY(IF('Data Transformation'!$B$4:$B$8425=B5379,'Data Transformation'!$G$4:$G$8425),'Bin Analysis'!$B5394)</f>
        <v>20</v>
      </c>
      <c r="I5394">
        <f t="shared" si="673"/>
        <v>0</v>
      </c>
      <c r="J5394">
        <f t="shared" si="674"/>
        <v>0</v>
      </c>
      <c r="K5394">
        <f>J5394*Weighting!$W$18</f>
        <v>0</v>
      </c>
      <c r="M5394" s="14"/>
    </row>
    <row r="5395" spans="1:25" x14ac:dyDescent="0.25">
      <c r="A5395" s="32" t="str">
        <f>IF(Weighting!$P$19&gt;0,B5395,"")</f>
        <v/>
      </c>
      <c r="B5395">
        <f>Weighting!$C$19</f>
        <v>2.024</v>
      </c>
      <c r="C5395">
        <f>Weighting!$F$19</f>
        <v>0</v>
      </c>
      <c r="D5395" t="b">
        <f>IF(C5395=1,'Data Transformation'!$G$3+0.5*'Data Transformation'!$W$25,IF(C5396=1,D5396-'Data Transformation'!$W$25,FALSE))</f>
        <v>0</v>
      </c>
      <c r="E5395" t="str">
        <f t="array" ref="E5395">IF(ISLOGICAL(D5395),"",FREQUENCY(IF('Data Transformation'!$B$425:$B$8425='Bin Analysis'!$B5379,'Data Transformation'!$G$425:$G$8425),D5395))</f>
        <v/>
      </c>
      <c r="F5395" t="str">
        <f t="shared" si="672"/>
        <v/>
      </c>
      <c r="G5395">
        <f>Weighting!$H$19</f>
        <v>0</v>
      </c>
      <c r="H5395">
        <f t="array" ref="H5395">FREQUENCY(IF('Data Transformation'!$B$4:$B$8425=B5379,'Data Transformation'!$G$4:$G$8425),'Bin Analysis'!$B5395)</f>
        <v>20</v>
      </c>
      <c r="I5395">
        <f t="shared" si="673"/>
        <v>0</v>
      </c>
      <c r="J5395">
        <f t="shared" si="674"/>
        <v>0</v>
      </c>
      <c r="K5395">
        <f>J5395*Weighting!$W$19</f>
        <v>0</v>
      </c>
      <c r="M5395" s="14"/>
    </row>
    <row r="5396" spans="1:25" x14ac:dyDescent="0.25">
      <c r="A5396" s="32" t="str">
        <f>IF(Weighting!$P$20&gt;0,B5396,"")</f>
        <v/>
      </c>
      <c r="B5396">
        <f>Weighting!$C$20</f>
        <v>2.1550000000000002</v>
      </c>
      <c r="C5396">
        <f>Weighting!$F$20</f>
        <v>0</v>
      </c>
      <c r="D5396" t="b">
        <f>IF(C5396=1,'Data Transformation'!$G$3+0.5*'Data Transformation'!$W$25,IF(C5397=1,D5397-'Data Transformation'!$W$25,FALSE))</f>
        <v>0</v>
      </c>
      <c r="E5396" t="str">
        <f t="array" ref="E5396">IF(ISLOGICAL(D5396),"",FREQUENCY(IF('Data Transformation'!$B$425:$B$8425='Bin Analysis'!$B5379,'Data Transformation'!$G$425:$G$8425),D5396))</f>
        <v/>
      </c>
      <c r="F5396" t="str">
        <f t="shared" si="672"/>
        <v/>
      </c>
      <c r="G5396">
        <f>Weighting!$H$20</f>
        <v>0</v>
      </c>
      <c r="H5396">
        <f t="array" ref="H5396">FREQUENCY(IF('Data Transformation'!$B$4:$B$8425=B5379,'Data Transformation'!$G$4:$G$8425),'Bin Analysis'!$B5396)</f>
        <v>20</v>
      </c>
      <c r="I5396">
        <f t="shared" si="673"/>
        <v>0</v>
      </c>
      <c r="J5396">
        <f t="shared" si="674"/>
        <v>0</v>
      </c>
      <c r="K5396">
        <f>J5396*Weighting!$W$20</f>
        <v>0</v>
      </c>
      <c r="M5396" s="14"/>
    </row>
    <row r="5397" spans="1:25" x14ac:dyDescent="0.25">
      <c r="A5397" s="32" t="str">
        <f>IF(Weighting!$P$21&gt;0,B5397,"")</f>
        <v/>
      </c>
      <c r="B5397">
        <f>Weighting!$C$21</f>
        <v>2.2860000000000005</v>
      </c>
      <c r="C5397">
        <f>Weighting!$F$21</f>
        <v>0</v>
      </c>
      <c r="D5397" t="b">
        <f>IF(C5397=1,'Data Transformation'!$G$3+0.5*'Data Transformation'!$W$25,IF(C5398=1,D5398-'Data Transformation'!$W$25,FALSE))</f>
        <v>0</v>
      </c>
      <c r="E5397" t="str">
        <f t="array" ref="E5397">IF(ISLOGICAL(D5397),"",FREQUENCY(IF('Data Transformation'!$B$425:$B$8425='Bin Analysis'!$B5379,'Data Transformation'!$G$425:$G$8425),D5397))</f>
        <v/>
      </c>
      <c r="F5397" t="str">
        <f t="shared" si="672"/>
        <v/>
      </c>
      <c r="G5397">
        <f>Weighting!$H$21</f>
        <v>0</v>
      </c>
      <c r="H5397">
        <f t="array" ref="H5397">FREQUENCY(IF('Data Transformation'!$B$4:$B$8425=B5379,'Data Transformation'!$G$4:$G$8425),'Bin Analysis'!$B5397)</f>
        <v>20</v>
      </c>
      <c r="I5397">
        <f t="shared" si="673"/>
        <v>0</v>
      </c>
      <c r="J5397">
        <f t="shared" si="674"/>
        <v>0</v>
      </c>
      <c r="K5397">
        <f>J5397*Weighting!$W$21</f>
        <v>0</v>
      </c>
      <c r="M5397" s="14"/>
    </row>
    <row r="5398" spans="1:25" x14ac:dyDescent="0.25">
      <c r="A5398" s="32" t="str">
        <f>IF(Weighting!$P$22&gt;0,B5398,"")</f>
        <v/>
      </c>
      <c r="B5398">
        <f>Weighting!$C$22</f>
        <v>2.4170000000000007</v>
      </c>
      <c r="C5398">
        <f>Weighting!$F$22</f>
        <v>0</v>
      </c>
      <c r="D5398" t="b">
        <f>IF(C5398=1,'Data Transformation'!$G$3+0.5*'Data Transformation'!$W$25,IF(C5399=1,D5399-'Data Transformation'!$W$25,FALSE))</f>
        <v>0</v>
      </c>
      <c r="E5398" t="str">
        <f t="array" ref="E5398">IF(ISLOGICAL(D5398),"",FREQUENCY(IF('Data Transformation'!$B$425:$B$8425='Bin Analysis'!$B5379,'Data Transformation'!$G$425:$G$8425),D5398))</f>
        <v/>
      </c>
      <c r="F5398" t="str">
        <f t="shared" si="672"/>
        <v/>
      </c>
      <c r="G5398">
        <f>Weighting!$H$22</f>
        <v>0</v>
      </c>
      <c r="H5398">
        <f t="array" ref="H5398">FREQUENCY(IF('Data Transformation'!$B$4:$B$8425=B5379,'Data Transformation'!$G$4:$G$8425),'Bin Analysis'!$B5398)</f>
        <v>20</v>
      </c>
      <c r="I5398">
        <f t="shared" si="673"/>
        <v>0</v>
      </c>
      <c r="J5398">
        <f t="shared" si="674"/>
        <v>0</v>
      </c>
      <c r="K5398">
        <f>J5398*Weighting!$W$22</f>
        <v>0</v>
      </c>
      <c r="M5398" s="14"/>
    </row>
    <row r="5399" spans="1:25" x14ac:dyDescent="0.25">
      <c r="A5399" s="32" t="str">
        <f>IF(Weighting!$P$23&gt;0,B5399,"")</f>
        <v/>
      </c>
      <c r="B5399">
        <f>Weighting!$C$23</f>
        <v>2.5480000000000009</v>
      </c>
      <c r="C5399">
        <f>Weighting!$F$23</f>
        <v>0</v>
      </c>
      <c r="D5399" t="b">
        <f>IF(C5399=1,'Data Transformation'!$G$3+0.5*'Data Transformation'!$W$25,IF(C5400=1,D5400-'Data Transformation'!$W$25,FALSE))</f>
        <v>0</v>
      </c>
      <c r="E5399" t="str">
        <f t="array" ref="E5399">IF(ISLOGICAL(D5399),"",FREQUENCY(IF('Data Transformation'!$B$425:$B$8425='Bin Analysis'!$B5379,'Data Transformation'!$G$425:$G$8425),D5399))</f>
        <v/>
      </c>
      <c r="F5399" t="str">
        <f t="shared" si="672"/>
        <v/>
      </c>
      <c r="G5399">
        <f>Weighting!$H$23</f>
        <v>0</v>
      </c>
      <c r="H5399">
        <f t="array" ref="H5399">FREQUENCY(IF('Data Transformation'!$B$4:$B$8425=B5379,'Data Transformation'!$G$4:$G$8425),'Bin Analysis'!$B5399)</f>
        <v>20</v>
      </c>
      <c r="I5399">
        <f t="shared" si="673"/>
        <v>0</v>
      </c>
      <c r="J5399">
        <f t="shared" si="674"/>
        <v>0</v>
      </c>
      <c r="K5399">
        <f>J5399*Weighting!$W$23</f>
        <v>0</v>
      </c>
      <c r="M5399" s="14"/>
    </row>
    <row r="5400" spans="1:25" x14ac:dyDescent="0.25">
      <c r="A5400" s="32" t="str">
        <f>IF(Weighting!$P$24&gt;0,B5400,"")</f>
        <v/>
      </c>
      <c r="B5400">
        <f>Weighting!$C$24</f>
        <v>2.6790000000000012</v>
      </c>
      <c r="C5400">
        <f>Weighting!$F$24</f>
        <v>0</v>
      </c>
      <c r="D5400" t="b">
        <f>IF(C5400=1,'Data Transformation'!$G$3+0.5*'Data Transformation'!$W$25,IF(C5401=1,D5401-'Data Transformation'!$W$25,FALSE))</f>
        <v>0</v>
      </c>
      <c r="E5400" t="str">
        <f t="array" ref="E5400">IF(ISLOGICAL(D5400),"",FREQUENCY(IF('Data Transformation'!$B$425:$B$8425='Bin Analysis'!$B5379,'Data Transformation'!$G$425:$G$8425),D5400))</f>
        <v/>
      </c>
      <c r="F5400" t="str">
        <f t="shared" si="672"/>
        <v/>
      </c>
      <c r="G5400">
        <f>Weighting!$H$24</f>
        <v>0</v>
      </c>
      <c r="H5400">
        <f t="array" ref="H5400">FREQUENCY(IF('Data Transformation'!$B$4:$B$8425=B5379,'Data Transformation'!$G$4:$G$8425),'Bin Analysis'!$B5400)</f>
        <v>20</v>
      </c>
      <c r="I5400">
        <f t="shared" si="673"/>
        <v>0</v>
      </c>
      <c r="J5400">
        <f t="shared" si="674"/>
        <v>0</v>
      </c>
      <c r="K5400">
        <f>J5400*Weighting!$W$24</f>
        <v>0</v>
      </c>
      <c r="M5400" s="14"/>
    </row>
    <row r="5401" spans="1:25" x14ac:dyDescent="0.25">
      <c r="A5401" s="32" t="str">
        <f>IF(Weighting!$P$25&gt;0,B5401,"")</f>
        <v/>
      </c>
      <c r="B5401">
        <f>Weighting!$C$25</f>
        <v>2.8100000000000014</v>
      </c>
      <c r="C5401">
        <f>Weighting!$F$25</f>
        <v>0</v>
      </c>
      <c r="D5401" t="b">
        <f>IF(C5401=1,'Data Transformation'!$G$3+0.5*'Data Transformation'!$W$25,IF(C5402=1,D5402-'Data Transformation'!$W$25,FALSE))</f>
        <v>0</v>
      </c>
      <c r="E5401" t="str">
        <f t="array" ref="E5401">IF(ISLOGICAL(D5401),"",FREQUENCY(IF('Data Transformation'!$B$425:$B$8425='Bin Analysis'!$B5379,'Data Transformation'!$G$425:$G$8425),D5401))</f>
        <v/>
      </c>
      <c r="F5401" t="str">
        <f t="shared" si="672"/>
        <v/>
      </c>
      <c r="G5401">
        <f>Weighting!$H$25</f>
        <v>0</v>
      </c>
      <c r="H5401">
        <f t="array" ref="H5401">FREQUENCY(IF('Data Transformation'!$B$4:$B$8425=B5379,'Data Transformation'!$G$4:$G$8425),'Bin Analysis'!$B5401)</f>
        <v>20</v>
      </c>
      <c r="I5401">
        <f t="shared" si="673"/>
        <v>0</v>
      </c>
      <c r="J5401">
        <f t="shared" si="674"/>
        <v>0</v>
      </c>
      <c r="K5401">
        <f>J5401*Weighting!$W$25</f>
        <v>0</v>
      </c>
      <c r="M5401" s="14"/>
    </row>
    <row r="5402" spans="1:25" x14ac:dyDescent="0.25">
      <c r="N5402" s="55"/>
      <c r="O5402"/>
      <c r="P5402"/>
      <c r="Q5402"/>
      <c r="R5402"/>
    </row>
    <row r="5403" spans="1:25" ht="23.25" x14ac:dyDescent="0.35">
      <c r="A5403" s="21" t="s">
        <v>0</v>
      </c>
      <c r="B5403" s="21">
        <f>IFERROR(VLOOKUP(C5403,'Data Transformation'!$L$6:$M$426,2,FALSE),"")</f>
        <v>225</v>
      </c>
      <c r="C5403" s="21">
        <f>C5379+1</f>
        <v>225</v>
      </c>
      <c r="D5403" s="21"/>
      <c r="E5403" s="21"/>
      <c r="F5403" s="21"/>
      <c r="G5403" s="21"/>
      <c r="H5403" s="22"/>
      <c r="I5403" s="22"/>
      <c r="J5403" s="22"/>
      <c r="K5403" s="21"/>
      <c r="L5403" s="21">
        <f>B5403</f>
        <v>225</v>
      </c>
      <c r="M5403" s="23">
        <f>INDEX('Data Transformation'!$O$4:$O$424,MATCH($B5403,'Data Transformation'!$M$4:$M$424,0),MATCH($M$2,'Data Transformation'!$O$3,0))</f>
        <v>20</v>
      </c>
      <c r="N5403" s="27">
        <f>IF('Input and Summary Results'!$J$16="minimum",'Bin Analysis'!X5404/(M5403-1),'Bin Analysis'!Y5403/('Bin Analysis'!M5403-1))</f>
        <v>0</v>
      </c>
      <c r="O5403" s="27">
        <f>IF(M5403=FALSE,NA(),(VLOOKUP(1,C5406:K5425,4,FALSE))/(M5403-1))</f>
        <v>0.73684210526315785</v>
      </c>
      <c r="P5403" s="27">
        <f>IF(M5403=FALSE,NA(),SUM(J5406:J5425)/Weighting!$S$5)</f>
        <v>0.5</v>
      </c>
      <c r="Q5403" s="27">
        <f>IF(M5403=FALSE,NA(),SUM(K5406:K5425)/Weighting!$S$6)</f>
        <v>0.47826086956521741</v>
      </c>
      <c r="R5403" s="27">
        <f>IF(M5403=FALSE,NA(),(VLOOKUP(1,G5406:K5425,3,FALSE))/(M5403-1))</f>
        <v>0</v>
      </c>
      <c r="S5403" s="22" t="str">
        <f>IF(M5403=FALSE,NA(),IF(SUM(J5406:J5425)=2,"yes","no"))</f>
        <v>no</v>
      </c>
      <c r="X5403" s="2" cm="2">
        <f t="array" ref="X5403:X5404">FREQUENCY(IF('Data Transformation'!$B$425:$B$6424='Bin Analysis'!L5403,'Data Transformation'!$G$425:$G$6424),'Data Transformation'!$U$11)</f>
        <v>19</v>
      </c>
      <c r="Y5403" s="2" cm="2">
        <f t="array" ref="Y5403:Y5404">FREQUENCY(IF('Data Transformation'!$B$425:$B$6424='Bin Analysis'!L5403,'Data Transformation'!$G$425:$G$6424),'Data Transformation'!$U$12)</f>
        <v>5</v>
      </c>
    </row>
    <row r="5404" spans="1:25" x14ac:dyDescent="0.25">
      <c r="A5404" s="14" t="s">
        <v>67</v>
      </c>
      <c r="B5404" t="s">
        <v>47</v>
      </c>
      <c r="C5404" t="s">
        <v>5</v>
      </c>
      <c r="D5404" t="s">
        <v>100</v>
      </c>
      <c r="E5404" t="s">
        <v>101</v>
      </c>
      <c r="F5404" t="s">
        <v>102</v>
      </c>
      <c r="G5404" t="s">
        <v>70</v>
      </c>
      <c r="H5404" t="s">
        <v>31</v>
      </c>
      <c r="I5404" t="s">
        <v>32</v>
      </c>
      <c r="J5404" t="s">
        <v>46</v>
      </c>
      <c r="K5404" s="14" t="s">
        <v>45</v>
      </c>
      <c r="M5404" s="14"/>
      <c r="X5404" s="2">
        <v>0</v>
      </c>
      <c r="Y5404" s="2">
        <v>14</v>
      </c>
    </row>
    <row r="5405" spans="1:25" x14ac:dyDescent="0.25">
      <c r="A5405" s="32"/>
      <c r="D5405" t="b">
        <f>IF(C5405=1,'Data Transformation'!$G$3+0.5*'Data Transformation'!$W$25,IF(C5406=1,D5406-'Data Transformation'!$W$25,FALSE))</f>
        <v>0</v>
      </c>
      <c r="E5405" t="str">
        <f t="array" ref="E5405">IF(ISLOGICAL(D5405),"",FREQUENCY(IF('Data Transformation'!$B$425:$B$8425='Bin Analysis'!$B5403,'Data Transformation'!$G$425:$G$8425),D5405))</f>
        <v/>
      </c>
      <c r="F5405" t="str">
        <f>IF(ISLOGICAL(D5405),"",E5405-E5404)</f>
        <v/>
      </c>
      <c r="M5405" s="14"/>
    </row>
    <row r="5406" spans="1:25" x14ac:dyDescent="0.25">
      <c r="A5406" s="32">
        <f>IF(Weighting!$P$6&gt;0,B5406,"")</f>
        <v>0.32100000000000001</v>
      </c>
      <c r="B5406">
        <f>Weighting!$C$6</f>
        <v>0.32100000000000001</v>
      </c>
      <c r="C5406">
        <f>Weighting!$F$6</f>
        <v>0</v>
      </c>
      <c r="D5406" t="b">
        <f>IF(C5406=1,'Data Transformation'!$G$3+0.5*'Data Transformation'!$W$25,IF(C5407=1,D5407-'Data Transformation'!$W$25,FALSE))</f>
        <v>0</v>
      </c>
      <c r="E5406" t="str">
        <f t="array" ref="E5406">IF(ISLOGICAL(D5406),"",FREQUENCY(IF('Data Transformation'!$B$425:$B$8425='Bin Analysis'!$B5403,'Data Transformation'!$G$425:$G$8425),D5406))</f>
        <v/>
      </c>
      <c r="F5406" t="str">
        <f>IF(ISLOGICAL(D5406),"",E5406-E5405)</f>
        <v/>
      </c>
      <c r="G5406">
        <f>Weighting!$H$6</f>
        <v>1</v>
      </c>
      <c r="H5406">
        <f t="array" ref="H5406">FREQUENCY(IF('Data Transformation'!$B$4:$B$8425=B5403,'Data Transformation'!$G$4:$G$8425),'Bin Analysis'!$B5406)</f>
        <v>0</v>
      </c>
      <c r="I5406">
        <f>H5406-H5405</f>
        <v>0</v>
      </c>
      <c r="J5406">
        <f>IF(I5406=0,0,1)</f>
        <v>0</v>
      </c>
      <c r="K5406">
        <f>J5406*Weighting!$W$6</f>
        <v>0</v>
      </c>
      <c r="M5406" s="14"/>
    </row>
    <row r="5407" spans="1:25" x14ac:dyDescent="0.25">
      <c r="A5407" s="32">
        <f>IF(Weighting!$P$7&gt;0,B5407,"")</f>
        <v>0.45200000000000001</v>
      </c>
      <c r="B5407">
        <f>Weighting!$C$7</f>
        <v>0.45200000000000001</v>
      </c>
      <c r="C5407">
        <f>Weighting!$F$7</f>
        <v>0</v>
      </c>
      <c r="D5407" t="b">
        <f>IF(C5407=1,'Data Transformation'!$G$3+0.5*'Data Transformation'!$W$25,IF(C5408=1,D5408-'Data Transformation'!$W$25,FALSE))</f>
        <v>0</v>
      </c>
      <c r="E5407" t="str">
        <f t="array" ref="E5407">IF(ISLOGICAL(D5407),"",FREQUENCY(IF('Data Transformation'!$B$425:$B$8425='Bin Analysis'!$B5403,'Data Transformation'!$G$425:$G$8425),D5407))</f>
        <v/>
      </c>
      <c r="F5407" t="str">
        <f t="shared" ref="F5407:F5425" si="675">IF(ISLOGICAL(D5407),"",E5407-E5406)</f>
        <v/>
      </c>
      <c r="G5407">
        <f>Weighting!$H$7</f>
        <v>0</v>
      </c>
      <c r="H5407">
        <f t="array" ref="H5407">FREQUENCY(IF('Data Transformation'!$B$4:$B$8425=B5403,'Data Transformation'!$G$4:$G$8425),'Bin Analysis'!$B5407)</f>
        <v>0</v>
      </c>
      <c r="I5407">
        <f t="shared" ref="I5407:I5425" si="676">H5407-H5406</f>
        <v>0</v>
      </c>
      <c r="J5407">
        <f>IF(I5407=0,0,1)</f>
        <v>0</v>
      </c>
      <c r="K5407">
        <f>J5407*Weighting!$W$7</f>
        <v>0</v>
      </c>
      <c r="M5407" s="14"/>
    </row>
    <row r="5408" spans="1:25" x14ac:dyDescent="0.25">
      <c r="A5408" s="32">
        <f>IF(Weighting!$P$8&gt;0,B5408,"")</f>
        <v>0.58299999999999996</v>
      </c>
      <c r="B5408">
        <f>Weighting!$C$8</f>
        <v>0.58299999999999996</v>
      </c>
      <c r="C5408">
        <f>Weighting!$F$8</f>
        <v>0</v>
      </c>
      <c r="D5408" t="b">
        <f>IF(C5408=1,'Data Transformation'!$G$3+0.5*'Data Transformation'!$W$25,IF(C5409=1,D5409-'Data Transformation'!$W$25,FALSE))</f>
        <v>0</v>
      </c>
      <c r="E5408" t="str">
        <f t="array" ref="E5408">IF(ISLOGICAL(D5408),"",FREQUENCY(IF('Data Transformation'!$B$425:$B$8425='Bin Analysis'!$B5403,'Data Transformation'!$G$425:$G$8425),D5408))</f>
        <v/>
      </c>
      <c r="F5408" t="str">
        <f t="shared" si="675"/>
        <v/>
      </c>
      <c r="G5408">
        <f>Weighting!$H$8</f>
        <v>0</v>
      </c>
      <c r="H5408">
        <f t="array" ref="H5408">FREQUENCY(IF('Data Transformation'!$B$4:$B$8425=B5403,'Data Transformation'!$G$4:$G$8425),'Bin Analysis'!$B5408)</f>
        <v>1</v>
      </c>
      <c r="I5408">
        <f t="shared" si="676"/>
        <v>1</v>
      </c>
      <c r="J5408">
        <f t="shared" ref="J5408:J5425" si="677">IF(I5408=0,0,1)</f>
        <v>1</v>
      </c>
      <c r="K5408">
        <f>J5408*Weighting!$W$8</f>
        <v>3</v>
      </c>
      <c r="M5408" s="14"/>
    </row>
    <row r="5409" spans="1:13" x14ac:dyDescent="0.25">
      <c r="A5409" s="32">
        <f>IF(Weighting!$P$9&gt;0,B5409,"")</f>
        <v>0.71399999999999997</v>
      </c>
      <c r="B5409" s="50">
        <f>Weighting!$C$9</f>
        <v>0.71399999999999997</v>
      </c>
      <c r="C5409">
        <f>Weighting!$F$9</f>
        <v>0</v>
      </c>
      <c r="D5409" t="b">
        <f>IF(C5409=1,'Data Transformation'!$G$3+0.5*'Data Transformation'!$W$25,IF(C5410=1,D5410-'Data Transformation'!$W$25,FALSE))</f>
        <v>0</v>
      </c>
      <c r="E5409" t="str">
        <f t="array" ref="E5409">IF(ISLOGICAL(D5409),"",FREQUENCY(IF('Data Transformation'!$B$425:$B$8425='Bin Analysis'!$B5403,'Data Transformation'!$G$425:$G$8425),D5409))</f>
        <v/>
      </c>
      <c r="F5409" t="str">
        <f t="shared" si="675"/>
        <v/>
      </c>
      <c r="G5409">
        <f>Weighting!$H$9</f>
        <v>0</v>
      </c>
      <c r="H5409">
        <f t="array" ref="H5409">FREQUENCY(IF('Data Transformation'!$B$4:$B$8425=B5403,'Data Transformation'!$G$4:$G$8425),'Bin Analysis'!$B5409)</f>
        <v>1</v>
      </c>
      <c r="I5409">
        <f t="shared" si="676"/>
        <v>0</v>
      </c>
      <c r="J5409">
        <f t="shared" si="677"/>
        <v>0</v>
      </c>
      <c r="K5409">
        <f>J5409*Weighting!$W$9</f>
        <v>0</v>
      </c>
      <c r="M5409" s="14"/>
    </row>
    <row r="5410" spans="1:13" x14ac:dyDescent="0.25">
      <c r="A5410" s="32">
        <f>IF(Weighting!$P$10&gt;0,B5410,"")</f>
        <v>0.84499999999999997</v>
      </c>
      <c r="B5410">
        <f>Weighting!$C$10</f>
        <v>0.84499999999999997</v>
      </c>
      <c r="C5410">
        <f>Weighting!$F$10</f>
        <v>0</v>
      </c>
      <c r="D5410" t="b">
        <f>IF(C5410=1,'Data Transformation'!$G$3+0.5*'Data Transformation'!$W$25,IF(C5411=1,D5411-'Data Transformation'!$W$25,FALSE))</f>
        <v>0</v>
      </c>
      <c r="E5410" t="str">
        <f t="array" ref="E5410">IF(ISLOGICAL(D5410),"",FREQUENCY(IF('Data Transformation'!$B$425:$B$8425='Bin Analysis'!$B5403,'Data Transformation'!$G$425:$G$8425),D5410))</f>
        <v/>
      </c>
      <c r="F5410" t="str">
        <f t="shared" si="675"/>
        <v/>
      </c>
      <c r="G5410">
        <f>Weighting!$H$10</f>
        <v>0</v>
      </c>
      <c r="H5410">
        <f t="array" ref="H5410">FREQUENCY(IF('Data Transformation'!$B$4:$B$8425=B5403,'Data Transformation'!$G$4:$G$8425),'Bin Analysis'!$B5410)</f>
        <v>5</v>
      </c>
      <c r="I5410">
        <f t="shared" si="676"/>
        <v>4</v>
      </c>
      <c r="J5410">
        <f t="shared" si="677"/>
        <v>1</v>
      </c>
      <c r="K5410">
        <f>J5410*Weighting!$W$10</f>
        <v>3</v>
      </c>
      <c r="M5410" s="14"/>
    </row>
    <row r="5411" spans="1:13" x14ac:dyDescent="0.25">
      <c r="A5411" s="32">
        <f>IF(Weighting!$P$11&gt;0,B5411,"")</f>
        <v>0.97599999999999998</v>
      </c>
      <c r="B5411">
        <f>Weighting!$C$11</f>
        <v>0.97599999999999998</v>
      </c>
      <c r="C5411">
        <f>Weighting!$F$11</f>
        <v>0</v>
      </c>
      <c r="D5411">
        <f>IF(C5411=1,'Data Transformation'!$G$3+0.5*'Data Transformation'!$W$25,IF(C5412=1,D5412-'Data Transformation'!$W$25,FALSE))</f>
        <v>0.86899999999999999</v>
      </c>
      <c r="E5411">
        <f t="array" ref="E5411">IF(ISLOGICAL(D5411),"",FREQUENCY(IF('Data Transformation'!$B$425:$B$8425='Bin Analysis'!$B5403,'Data Transformation'!$G$425:$G$8425),D5411))</f>
        <v>5</v>
      </c>
      <c r="F5411" t="e">
        <f t="shared" si="675"/>
        <v>#VALUE!</v>
      </c>
      <c r="G5411">
        <f>Weighting!$H$11</f>
        <v>0</v>
      </c>
      <c r="H5411">
        <f t="array" ref="H5411">FREQUENCY(IF('Data Transformation'!$B$4:$B$8425=B5403,'Data Transformation'!$G$4:$G$8425),'Bin Analysis'!$B5411)</f>
        <v>10</v>
      </c>
      <c r="I5411">
        <f t="shared" si="676"/>
        <v>5</v>
      </c>
      <c r="J5411">
        <f t="shared" si="677"/>
        <v>1</v>
      </c>
      <c r="K5411">
        <f>J5411*Weighting!$W$11</f>
        <v>2</v>
      </c>
      <c r="M5411" s="14"/>
    </row>
    <row r="5412" spans="1:13" x14ac:dyDescent="0.25">
      <c r="A5412" s="32">
        <f>IF(Weighting!$P$12&gt;0,B5412,"")</f>
        <v>1.107</v>
      </c>
      <c r="B5412">
        <f>Weighting!$C$12</f>
        <v>1.107</v>
      </c>
      <c r="C5412">
        <f>Weighting!$F$12</f>
        <v>1</v>
      </c>
      <c r="D5412">
        <f>IF(C5412=1,'Data Transformation'!$G$3+0.5*'Data Transformation'!$W$25,IF(C5413=1,D5413-'Data Transformation'!$W$25,FALSE))</f>
        <v>1.131</v>
      </c>
      <c r="E5412">
        <f t="array" ref="E5412">IF(ISLOGICAL(D5412),"",FREQUENCY(IF('Data Transformation'!$B$425:$B$8425='Bin Analysis'!$B5403,'Data Transformation'!$G$425:$G$8425),D5412))</f>
        <v>19</v>
      </c>
      <c r="F5412">
        <f t="shared" si="675"/>
        <v>14</v>
      </c>
      <c r="G5412">
        <f>Weighting!$H$12</f>
        <v>0</v>
      </c>
      <c r="H5412">
        <f t="array" ref="H5412">FREQUENCY(IF('Data Transformation'!$B$4:$B$8425=B5403,'Data Transformation'!$G$4:$G$8425),'Bin Analysis'!$B5412)</f>
        <v>19</v>
      </c>
      <c r="I5412">
        <f t="shared" si="676"/>
        <v>9</v>
      </c>
      <c r="J5412">
        <f t="shared" si="677"/>
        <v>1</v>
      </c>
      <c r="K5412">
        <f>J5412*Weighting!$W$12</f>
        <v>1</v>
      </c>
      <c r="M5412" s="14"/>
    </row>
    <row r="5413" spans="1:13" x14ac:dyDescent="0.25">
      <c r="A5413" s="32">
        <f>IF(Weighting!$P$13&gt;0,B5413,"")</f>
        <v>1.238</v>
      </c>
      <c r="B5413">
        <f>Weighting!$C$13</f>
        <v>1.238</v>
      </c>
      <c r="C5413">
        <f>Weighting!$F$13</f>
        <v>0</v>
      </c>
      <c r="D5413" t="b">
        <f>IF(C5413=1,'Data Transformation'!$G$3+0.5*'Data Transformation'!$W$25,IF(C5414=1,D5414-'Data Transformation'!$W$25,FALSE))</f>
        <v>0</v>
      </c>
      <c r="E5413" t="str">
        <f t="array" ref="E5413">IF(ISLOGICAL(D5413),"",FREQUENCY(IF('Data Transformation'!$B$425:$B$8425='Bin Analysis'!$B5403,'Data Transformation'!$G$425:$G$8425),D5413))</f>
        <v/>
      </c>
      <c r="F5413" t="str">
        <f t="shared" si="675"/>
        <v/>
      </c>
      <c r="G5413">
        <f>Weighting!$H$13</f>
        <v>0</v>
      </c>
      <c r="H5413">
        <f t="array" ref="H5413">FREQUENCY(IF('Data Transformation'!$B$4:$B$8425=B5403,'Data Transformation'!$G$4:$G$8425),'Bin Analysis'!$B5413)</f>
        <v>20</v>
      </c>
      <c r="I5413">
        <f t="shared" si="676"/>
        <v>1</v>
      </c>
      <c r="J5413">
        <f t="shared" si="677"/>
        <v>1</v>
      </c>
      <c r="K5413">
        <f>J5413*Weighting!$W$13</f>
        <v>2</v>
      </c>
      <c r="M5413" s="14"/>
    </row>
    <row r="5414" spans="1:13" x14ac:dyDescent="0.25">
      <c r="A5414" s="32">
        <f>IF(Weighting!$P$14&gt;0,B5414,"")</f>
        <v>1.369</v>
      </c>
      <c r="B5414">
        <f>Weighting!$C$14</f>
        <v>1.369</v>
      </c>
      <c r="C5414">
        <f>Weighting!$F$14</f>
        <v>0</v>
      </c>
      <c r="D5414" t="b">
        <f>IF(C5414=1,'Data Transformation'!$G$3+0.5*'Data Transformation'!$W$25,IF(C5415=1,D5415-'Data Transformation'!$W$25,FALSE))</f>
        <v>0</v>
      </c>
      <c r="E5414" t="str">
        <f t="array" ref="E5414">IF(ISLOGICAL(D5414),"",FREQUENCY(IF('Data Transformation'!$B$425:$B$8425='Bin Analysis'!$B5403,'Data Transformation'!$G$425:$G$8425),D5414))</f>
        <v/>
      </c>
      <c r="F5414" t="str">
        <f t="shared" si="675"/>
        <v/>
      </c>
      <c r="G5414">
        <f>Weighting!$H$14</f>
        <v>0</v>
      </c>
      <c r="H5414">
        <f t="array" ref="H5414">FREQUENCY(IF('Data Transformation'!$B$4:$B$8425=B5403,'Data Transformation'!$G$4:$G$8425),'Bin Analysis'!$B5414)</f>
        <v>20</v>
      </c>
      <c r="I5414">
        <f t="shared" si="676"/>
        <v>0</v>
      </c>
      <c r="J5414">
        <f t="shared" si="677"/>
        <v>0</v>
      </c>
      <c r="K5414">
        <f>J5414*Weighting!$W$14</f>
        <v>0</v>
      </c>
      <c r="M5414" s="14"/>
    </row>
    <row r="5415" spans="1:13" x14ac:dyDescent="0.25">
      <c r="A5415" s="32">
        <f>IF(Weighting!$P$15&gt;0,B5415,"")</f>
        <v>1.5000009999999999</v>
      </c>
      <c r="B5415">
        <f>Weighting!$C$15</f>
        <v>1.5000009999999999</v>
      </c>
      <c r="C5415">
        <f>Weighting!$F$15</f>
        <v>0</v>
      </c>
      <c r="D5415" t="b">
        <f>IF(C5415=1,'Data Transformation'!$G$3+0.5*'Data Transformation'!$W$25,IF(C5416=1,D5416-'Data Transformation'!$W$25,FALSE))</f>
        <v>0</v>
      </c>
      <c r="E5415" t="str">
        <f t="array" ref="E5415">IF(ISLOGICAL(D5415),"",FREQUENCY(IF('Data Transformation'!$B$425:$B$8425='Bin Analysis'!$B5403,'Data Transformation'!$G$425:$G$8425),D5415))</f>
        <v/>
      </c>
      <c r="F5415" t="str">
        <f t="shared" si="675"/>
        <v/>
      </c>
      <c r="G5415">
        <f>Weighting!$H$15</f>
        <v>0</v>
      </c>
      <c r="H5415">
        <f t="array" ref="H5415">FREQUENCY(IF('Data Transformation'!$B$4:$B$8425=B5403,'Data Transformation'!$G$4:$G$8425),'Bin Analysis'!$B5415)</f>
        <v>20</v>
      </c>
      <c r="I5415">
        <f t="shared" si="676"/>
        <v>0</v>
      </c>
      <c r="J5415">
        <f t="shared" si="677"/>
        <v>0</v>
      </c>
      <c r="K5415">
        <f>J5415*Weighting!$W$15</f>
        <v>0</v>
      </c>
      <c r="M5415" s="14"/>
    </row>
    <row r="5416" spans="1:13" x14ac:dyDescent="0.25">
      <c r="A5416" s="32" t="str">
        <f>IF(Weighting!$P$16&gt;0,B5416,"")</f>
        <v/>
      </c>
      <c r="B5416">
        <f>Weighting!$C$16</f>
        <v>1.631</v>
      </c>
      <c r="C5416">
        <f>Weighting!$F$16</f>
        <v>0</v>
      </c>
      <c r="D5416" t="b">
        <f>IF(C5416=1,'Data Transformation'!$G$3+0.5*'Data Transformation'!$W$25,IF(C5417=1,D5417-'Data Transformation'!$W$25,FALSE))</f>
        <v>0</v>
      </c>
      <c r="E5416" t="str">
        <f t="array" ref="E5416">IF(ISLOGICAL(D5416),"",FREQUENCY(IF('Data Transformation'!$B$425:$B$8425='Bin Analysis'!$B5403,'Data Transformation'!$G$425:$G$8425),D5416))</f>
        <v/>
      </c>
      <c r="F5416" t="str">
        <f t="shared" si="675"/>
        <v/>
      </c>
      <c r="G5416">
        <f>Weighting!$H$16</f>
        <v>0</v>
      </c>
      <c r="H5416">
        <f t="array" ref="H5416">FREQUENCY(IF('Data Transformation'!$B$4:$B$8425=B5403,'Data Transformation'!$G$4:$G$8425),'Bin Analysis'!$B5416)</f>
        <v>20</v>
      </c>
      <c r="I5416">
        <f t="shared" si="676"/>
        <v>0</v>
      </c>
      <c r="J5416">
        <f t="shared" si="677"/>
        <v>0</v>
      </c>
      <c r="K5416">
        <f>J5416*Weighting!$W$16</f>
        <v>0</v>
      </c>
      <c r="M5416" s="14"/>
    </row>
    <row r="5417" spans="1:13" x14ac:dyDescent="0.25">
      <c r="A5417" s="32" t="str">
        <f>IF(Weighting!$P$17&gt;0,B5417,"")</f>
        <v/>
      </c>
      <c r="B5417">
        <f>Weighting!$C$17</f>
        <v>1.762</v>
      </c>
      <c r="C5417">
        <f>Weighting!$F$17</f>
        <v>0</v>
      </c>
      <c r="D5417" t="b">
        <f>IF(C5417=1,'Data Transformation'!$G$3+0.5*'Data Transformation'!$W$25,IF(C5418=1,D5418-'Data Transformation'!$W$25,FALSE))</f>
        <v>0</v>
      </c>
      <c r="E5417" t="str">
        <f t="array" ref="E5417">IF(ISLOGICAL(D5417),"",FREQUENCY(IF('Data Transformation'!$B$425:$B$8425='Bin Analysis'!$B5403,'Data Transformation'!$G$425:$G$8425),D5417))</f>
        <v/>
      </c>
      <c r="F5417" t="str">
        <f t="shared" si="675"/>
        <v/>
      </c>
      <c r="G5417">
        <f>Weighting!$H$17</f>
        <v>0</v>
      </c>
      <c r="H5417">
        <f t="array" ref="H5417">FREQUENCY(IF('Data Transformation'!$B$4:$B$8425=B5403,'Data Transformation'!$G$4:$G$8425),'Bin Analysis'!$B5417)</f>
        <v>20</v>
      </c>
      <c r="I5417">
        <f t="shared" si="676"/>
        <v>0</v>
      </c>
      <c r="J5417">
        <f t="shared" si="677"/>
        <v>0</v>
      </c>
      <c r="K5417">
        <f>J5417*Weighting!$W$17</f>
        <v>0</v>
      </c>
      <c r="M5417" s="14"/>
    </row>
    <row r="5418" spans="1:13" x14ac:dyDescent="0.25">
      <c r="A5418" s="32" t="str">
        <f>IF(Weighting!$P$18&gt;0,B5418,"")</f>
        <v/>
      </c>
      <c r="B5418">
        <f>Weighting!$C$18</f>
        <v>1.893</v>
      </c>
      <c r="C5418">
        <f>Weighting!$F$18</f>
        <v>0</v>
      </c>
      <c r="D5418" t="b">
        <f>IF(C5418=1,'Data Transformation'!$G$3+0.5*'Data Transformation'!$W$25,IF(C5419=1,D5419-'Data Transformation'!$W$25,FALSE))</f>
        <v>0</v>
      </c>
      <c r="E5418" t="str">
        <f t="array" ref="E5418">IF(ISLOGICAL(D5418),"",FREQUENCY(IF('Data Transformation'!$B$425:$B$8425='Bin Analysis'!$B5403,'Data Transformation'!$G$425:$G$8425),D5418))</f>
        <v/>
      </c>
      <c r="F5418" t="str">
        <f t="shared" si="675"/>
        <v/>
      </c>
      <c r="G5418">
        <f>Weighting!$H$18</f>
        <v>0</v>
      </c>
      <c r="H5418">
        <f t="array" ref="H5418">FREQUENCY(IF('Data Transformation'!$B$4:$B$8425=B5403,'Data Transformation'!$G$4:$G$8425),'Bin Analysis'!$B5418)</f>
        <v>20</v>
      </c>
      <c r="I5418">
        <f t="shared" si="676"/>
        <v>0</v>
      </c>
      <c r="J5418">
        <f t="shared" si="677"/>
        <v>0</v>
      </c>
      <c r="K5418">
        <f>J5418*Weighting!$W$18</f>
        <v>0</v>
      </c>
      <c r="M5418" s="14"/>
    </row>
    <row r="5419" spans="1:13" x14ac:dyDescent="0.25">
      <c r="A5419" s="32" t="str">
        <f>IF(Weighting!$P$19&gt;0,B5419,"")</f>
        <v/>
      </c>
      <c r="B5419">
        <f>Weighting!$C$19</f>
        <v>2.024</v>
      </c>
      <c r="C5419">
        <f>Weighting!$F$19</f>
        <v>0</v>
      </c>
      <c r="D5419" t="b">
        <f>IF(C5419=1,'Data Transformation'!$G$3+0.5*'Data Transformation'!$W$25,IF(C5420=1,D5420-'Data Transformation'!$W$25,FALSE))</f>
        <v>0</v>
      </c>
      <c r="E5419" t="str">
        <f t="array" ref="E5419">IF(ISLOGICAL(D5419),"",FREQUENCY(IF('Data Transformation'!$B$425:$B$8425='Bin Analysis'!$B5403,'Data Transformation'!$G$425:$G$8425),D5419))</f>
        <v/>
      </c>
      <c r="F5419" t="str">
        <f t="shared" si="675"/>
        <v/>
      </c>
      <c r="G5419">
        <f>Weighting!$H$19</f>
        <v>0</v>
      </c>
      <c r="H5419">
        <f t="array" ref="H5419">FREQUENCY(IF('Data Transformation'!$B$4:$B$8425=B5403,'Data Transformation'!$G$4:$G$8425),'Bin Analysis'!$B5419)</f>
        <v>20</v>
      </c>
      <c r="I5419">
        <f t="shared" si="676"/>
        <v>0</v>
      </c>
      <c r="J5419">
        <f t="shared" si="677"/>
        <v>0</v>
      </c>
      <c r="K5419">
        <f>J5419*Weighting!$W$19</f>
        <v>0</v>
      </c>
      <c r="M5419" s="14"/>
    </row>
    <row r="5420" spans="1:13" x14ac:dyDescent="0.25">
      <c r="A5420" s="32" t="str">
        <f>IF(Weighting!$P$20&gt;0,B5420,"")</f>
        <v/>
      </c>
      <c r="B5420">
        <f>Weighting!$C$20</f>
        <v>2.1550000000000002</v>
      </c>
      <c r="C5420">
        <f>Weighting!$F$20</f>
        <v>0</v>
      </c>
      <c r="D5420" t="b">
        <f>IF(C5420=1,'Data Transformation'!$G$3+0.5*'Data Transformation'!$W$25,IF(C5421=1,D5421-'Data Transformation'!$W$25,FALSE))</f>
        <v>0</v>
      </c>
      <c r="E5420" t="str">
        <f t="array" ref="E5420">IF(ISLOGICAL(D5420),"",FREQUENCY(IF('Data Transformation'!$B$425:$B$8425='Bin Analysis'!$B5403,'Data Transformation'!$G$425:$G$8425),D5420))</f>
        <v/>
      </c>
      <c r="F5420" t="str">
        <f t="shared" si="675"/>
        <v/>
      </c>
      <c r="G5420">
        <f>Weighting!$H$20</f>
        <v>0</v>
      </c>
      <c r="H5420">
        <f t="array" ref="H5420">FREQUENCY(IF('Data Transformation'!$B$4:$B$8425=B5403,'Data Transformation'!$G$4:$G$8425),'Bin Analysis'!$B5420)</f>
        <v>20</v>
      </c>
      <c r="I5420">
        <f t="shared" si="676"/>
        <v>0</v>
      </c>
      <c r="J5420">
        <f t="shared" si="677"/>
        <v>0</v>
      </c>
      <c r="K5420">
        <f>J5420*Weighting!$W$20</f>
        <v>0</v>
      </c>
      <c r="M5420" s="14"/>
    </row>
    <row r="5421" spans="1:13" x14ac:dyDescent="0.25">
      <c r="A5421" s="32" t="str">
        <f>IF(Weighting!$P$21&gt;0,B5421,"")</f>
        <v/>
      </c>
      <c r="B5421">
        <f>Weighting!$C$21</f>
        <v>2.2860000000000005</v>
      </c>
      <c r="C5421">
        <f>Weighting!$F$21</f>
        <v>0</v>
      </c>
      <c r="D5421" t="b">
        <f>IF(C5421=1,'Data Transformation'!$G$3+0.5*'Data Transformation'!$W$25,IF(C5422=1,D5422-'Data Transformation'!$W$25,FALSE))</f>
        <v>0</v>
      </c>
      <c r="E5421" t="str">
        <f t="array" ref="E5421">IF(ISLOGICAL(D5421),"",FREQUENCY(IF('Data Transformation'!$B$425:$B$8425='Bin Analysis'!$B5403,'Data Transformation'!$G$425:$G$8425),D5421))</f>
        <v/>
      </c>
      <c r="F5421" t="str">
        <f t="shared" si="675"/>
        <v/>
      </c>
      <c r="G5421">
        <f>Weighting!$H$21</f>
        <v>0</v>
      </c>
      <c r="H5421">
        <f t="array" ref="H5421">FREQUENCY(IF('Data Transformation'!$B$4:$B$8425=B5403,'Data Transformation'!$G$4:$G$8425),'Bin Analysis'!$B5421)</f>
        <v>20</v>
      </c>
      <c r="I5421">
        <f t="shared" si="676"/>
        <v>0</v>
      </c>
      <c r="J5421">
        <f t="shared" si="677"/>
        <v>0</v>
      </c>
      <c r="K5421">
        <f>J5421*Weighting!$W$21</f>
        <v>0</v>
      </c>
      <c r="M5421" s="14"/>
    </row>
    <row r="5422" spans="1:13" x14ac:dyDescent="0.25">
      <c r="A5422" s="32" t="str">
        <f>IF(Weighting!$P$22&gt;0,B5422,"")</f>
        <v/>
      </c>
      <c r="B5422">
        <f>Weighting!$C$22</f>
        <v>2.4170000000000007</v>
      </c>
      <c r="C5422">
        <f>Weighting!$F$22</f>
        <v>0</v>
      </c>
      <c r="D5422" t="b">
        <f>IF(C5422=1,'Data Transformation'!$G$3+0.5*'Data Transformation'!$W$25,IF(C5423=1,D5423-'Data Transformation'!$W$25,FALSE))</f>
        <v>0</v>
      </c>
      <c r="E5422" t="str">
        <f t="array" ref="E5422">IF(ISLOGICAL(D5422),"",FREQUENCY(IF('Data Transformation'!$B$425:$B$8425='Bin Analysis'!$B5403,'Data Transformation'!$G$425:$G$8425),D5422))</f>
        <v/>
      </c>
      <c r="F5422" t="str">
        <f t="shared" si="675"/>
        <v/>
      </c>
      <c r="G5422">
        <f>Weighting!$H$22</f>
        <v>0</v>
      </c>
      <c r="H5422">
        <f t="array" ref="H5422">FREQUENCY(IF('Data Transformation'!$B$4:$B$8425=B5403,'Data Transformation'!$G$4:$G$8425),'Bin Analysis'!$B5422)</f>
        <v>20</v>
      </c>
      <c r="I5422">
        <f t="shared" si="676"/>
        <v>0</v>
      </c>
      <c r="J5422">
        <f t="shared" si="677"/>
        <v>0</v>
      </c>
      <c r="K5422">
        <f>J5422*Weighting!$W$22</f>
        <v>0</v>
      </c>
      <c r="M5422" s="14"/>
    </row>
    <row r="5423" spans="1:13" x14ac:dyDescent="0.25">
      <c r="A5423" s="32" t="str">
        <f>IF(Weighting!$P$23&gt;0,B5423,"")</f>
        <v/>
      </c>
      <c r="B5423">
        <f>Weighting!$C$23</f>
        <v>2.5480000000000009</v>
      </c>
      <c r="C5423">
        <f>Weighting!$F$23</f>
        <v>0</v>
      </c>
      <c r="D5423" t="b">
        <f>IF(C5423=1,'Data Transformation'!$G$3+0.5*'Data Transformation'!$W$25,IF(C5424=1,D5424-'Data Transformation'!$W$25,FALSE))</f>
        <v>0</v>
      </c>
      <c r="E5423" t="str">
        <f t="array" ref="E5423">IF(ISLOGICAL(D5423),"",FREQUENCY(IF('Data Transformation'!$B$425:$B$8425='Bin Analysis'!$B5403,'Data Transformation'!$G$425:$G$8425),D5423))</f>
        <v/>
      </c>
      <c r="F5423" t="str">
        <f t="shared" si="675"/>
        <v/>
      </c>
      <c r="G5423">
        <f>Weighting!$H$23</f>
        <v>0</v>
      </c>
      <c r="H5423">
        <f t="array" ref="H5423">FREQUENCY(IF('Data Transformation'!$B$4:$B$8425=B5403,'Data Transformation'!$G$4:$G$8425),'Bin Analysis'!$B5423)</f>
        <v>20</v>
      </c>
      <c r="I5423">
        <f t="shared" si="676"/>
        <v>0</v>
      </c>
      <c r="J5423">
        <f t="shared" si="677"/>
        <v>0</v>
      </c>
      <c r="K5423">
        <f>J5423*Weighting!$W$23</f>
        <v>0</v>
      </c>
      <c r="M5423" s="14"/>
    </row>
    <row r="5424" spans="1:13" x14ac:dyDescent="0.25">
      <c r="A5424" s="32" t="str">
        <f>IF(Weighting!$P$24&gt;0,B5424,"")</f>
        <v/>
      </c>
      <c r="B5424">
        <f>Weighting!$C$24</f>
        <v>2.6790000000000012</v>
      </c>
      <c r="C5424">
        <f>Weighting!$F$24</f>
        <v>0</v>
      </c>
      <c r="D5424" t="b">
        <f>IF(C5424=1,'Data Transformation'!$G$3+0.5*'Data Transformation'!$W$25,IF(C5425=1,D5425-'Data Transformation'!$W$25,FALSE))</f>
        <v>0</v>
      </c>
      <c r="E5424" t="str">
        <f t="array" ref="E5424">IF(ISLOGICAL(D5424),"",FREQUENCY(IF('Data Transformation'!$B$425:$B$8425='Bin Analysis'!$B5403,'Data Transformation'!$G$425:$G$8425),D5424))</f>
        <v/>
      </c>
      <c r="F5424" t="str">
        <f t="shared" si="675"/>
        <v/>
      </c>
      <c r="G5424">
        <f>Weighting!$H$24</f>
        <v>0</v>
      </c>
      <c r="H5424">
        <f t="array" ref="H5424">FREQUENCY(IF('Data Transformation'!$B$4:$B$8425=B5403,'Data Transformation'!$G$4:$G$8425),'Bin Analysis'!$B5424)</f>
        <v>20</v>
      </c>
      <c r="I5424">
        <f t="shared" si="676"/>
        <v>0</v>
      </c>
      <c r="J5424">
        <f t="shared" si="677"/>
        <v>0</v>
      </c>
      <c r="K5424">
        <f>J5424*Weighting!$W$24</f>
        <v>0</v>
      </c>
      <c r="M5424" s="14"/>
    </row>
    <row r="5425" spans="1:25" x14ac:dyDescent="0.25">
      <c r="A5425" s="32" t="str">
        <f>IF(Weighting!$P$25&gt;0,B5425,"")</f>
        <v/>
      </c>
      <c r="B5425">
        <f>Weighting!$C$25</f>
        <v>2.8100000000000014</v>
      </c>
      <c r="C5425">
        <f>Weighting!$F$25</f>
        <v>0</v>
      </c>
      <c r="D5425" t="b">
        <f>IF(C5425=1,'Data Transformation'!$G$3+0.5*'Data Transformation'!$W$25,IF(C5426=1,D5426-'Data Transformation'!$W$25,FALSE))</f>
        <v>0</v>
      </c>
      <c r="E5425" t="str">
        <f t="array" ref="E5425">IF(ISLOGICAL(D5425),"",FREQUENCY(IF('Data Transformation'!$B$425:$B$8425='Bin Analysis'!$B5403,'Data Transformation'!$G$425:$G$8425),D5425))</f>
        <v/>
      </c>
      <c r="F5425" t="str">
        <f t="shared" si="675"/>
        <v/>
      </c>
      <c r="G5425">
        <f>Weighting!$H$25</f>
        <v>0</v>
      </c>
      <c r="H5425">
        <f t="array" ref="H5425">FREQUENCY(IF('Data Transformation'!$B$4:$B$8425=B5403,'Data Transformation'!$G$4:$G$8425),'Bin Analysis'!$B5425)</f>
        <v>20</v>
      </c>
      <c r="I5425">
        <f t="shared" si="676"/>
        <v>0</v>
      </c>
      <c r="J5425">
        <f t="shared" si="677"/>
        <v>0</v>
      </c>
      <c r="K5425">
        <f>J5425*Weighting!$W$25</f>
        <v>0</v>
      </c>
      <c r="M5425" s="14"/>
    </row>
    <row r="5426" spans="1:25" x14ac:dyDescent="0.25">
      <c r="O5426"/>
      <c r="P5426"/>
      <c r="Q5426"/>
      <c r="R5426"/>
    </row>
    <row r="5427" spans="1:25" ht="23.25" x14ac:dyDescent="0.35">
      <c r="A5427" s="21" t="s">
        <v>0</v>
      </c>
      <c r="B5427" s="21">
        <f>IFERROR(VLOOKUP(C5427,'Data Transformation'!$L$6:$M$426,2,FALSE),"")</f>
        <v>226</v>
      </c>
      <c r="C5427" s="21">
        <f>C5403+1</f>
        <v>226</v>
      </c>
      <c r="D5427" s="21"/>
      <c r="E5427" s="21"/>
      <c r="F5427" s="21"/>
      <c r="G5427" s="21"/>
      <c r="H5427" s="22"/>
      <c r="I5427" s="22"/>
      <c r="J5427" s="22"/>
      <c r="K5427" s="21"/>
      <c r="L5427" s="21">
        <f>B5427</f>
        <v>226</v>
      </c>
      <c r="M5427" s="23">
        <f>INDEX('Data Transformation'!$O$4:$O$424,MATCH($B5427,'Data Transformation'!$M$4:$M$424,0),MATCH($M$2,'Data Transformation'!$O$3,0))</f>
        <v>20</v>
      </c>
      <c r="N5427" s="27">
        <f>IF('Input and Summary Results'!$J$16="minimum",'Bin Analysis'!X5428/(M5427-1),'Bin Analysis'!Y5427/('Bin Analysis'!M5427-1))</f>
        <v>0</v>
      </c>
      <c r="O5427" s="27">
        <f>IF(M5427=FALSE,NA(),(VLOOKUP(1,C5430:K5449,4,FALSE))/(M5427-1))</f>
        <v>0</v>
      </c>
      <c r="P5427" s="27">
        <f>IF(M5427=FALSE,NA(),SUM(J5430:J5449)/Weighting!$S$5)</f>
        <v>0.2</v>
      </c>
      <c r="Q5427" s="27">
        <f>IF(M5427=FALSE,NA(),SUM(K5430:K5449)/Weighting!$S$6)</f>
        <v>8.6956521739130432E-2</v>
      </c>
      <c r="R5427" s="27">
        <f>IF(M5427=FALSE,NA(),(VLOOKUP(1,G5430:K5449,3,FALSE))/(M5427-1))</f>
        <v>1</v>
      </c>
      <c r="S5427" s="22" t="str">
        <f>IF(M5427=FALSE,NA(),IF(SUM(J5430:J5449)=2,"yes","no"))</f>
        <v>yes</v>
      </c>
      <c r="X5427" s="2" cm="2">
        <f t="array" ref="X5427:X5428">FREQUENCY(IF('Data Transformation'!$B$425:$B$6424='Bin Analysis'!L5427,'Data Transformation'!$G$425:$G$6424),'Data Transformation'!$U$11)</f>
        <v>19</v>
      </c>
      <c r="Y5427" s="2" cm="2">
        <f t="array" ref="Y5427:Y5428">FREQUENCY(IF('Data Transformation'!$B$425:$B$6424='Bin Analysis'!L5427,'Data Transformation'!$G$425:$G$6424),'Data Transformation'!$U$12)</f>
        <v>19</v>
      </c>
    </row>
    <row r="5428" spans="1:25" x14ac:dyDescent="0.25">
      <c r="A5428" s="14" t="s">
        <v>67</v>
      </c>
      <c r="B5428" t="s">
        <v>47</v>
      </c>
      <c r="C5428" t="s">
        <v>5</v>
      </c>
      <c r="D5428" t="s">
        <v>100</v>
      </c>
      <c r="E5428" t="s">
        <v>101</v>
      </c>
      <c r="F5428" t="s">
        <v>102</v>
      </c>
      <c r="G5428" t="s">
        <v>70</v>
      </c>
      <c r="H5428" t="s">
        <v>31</v>
      </c>
      <c r="I5428" t="s">
        <v>32</v>
      </c>
      <c r="J5428" t="s">
        <v>46</v>
      </c>
      <c r="K5428" s="14" t="s">
        <v>45</v>
      </c>
      <c r="M5428" s="14"/>
      <c r="X5428" s="2">
        <v>0</v>
      </c>
      <c r="Y5428" s="2">
        <v>0</v>
      </c>
    </row>
    <row r="5429" spans="1:25" x14ac:dyDescent="0.25">
      <c r="A5429" s="32"/>
      <c r="D5429" t="b">
        <f>IF(C5429=1,'Data Transformation'!$G$3+0.5*'Data Transformation'!$W$25,IF(C5430=1,D5430-'Data Transformation'!$W$25,FALSE))</f>
        <v>0</v>
      </c>
      <c r="E5429" t="str">
        <f t="array" ref="E5429">IF(ISLOGICAL(D5429),"",FREQUENCY(IF('Data Transformation'!$B$425:$B$8425='Bin Analysis'!$B5427,'Data Transformation'!$G$425:$G$8425),D5429))</f>
        <v/>
      </c>
      <c r="F5429" t="str">
        <f>IF(ISLOGICAL(D5429),"",E5429-E5428)</f>
        <v/>
      </c>
      <c r="M5429" s="14"/>
    </row>
    <row r="5430" spans="1:25" x14ac:dyDescent="0.25">
      <c r="A5430" s="32">
        <f>IF(Weighting!$P$6&gt;0,B5430,"")</f>
        <v>0.32100000000000001</v>
      </c>
      <c r="B5430">
        <f>Weighting!$C$6</f>
        <v>0.32100000000000001</v>
      </c>
      <c r="C5430">
        <f>Weighting!$F$6</f>
        <v>0</v>
      </c>
      <c r="D5430" t="b">
        <f>IF(C5430=1,'Data Transformation'!$G$3+0.5*'Data Transformation'!$W$25,IF(C5431=1,D5431-'Data Transformation'!$W$25,FALSE))</f>
        <v>0</v>
      </c>
      <c r="E5430" t="str">
        <f t="array" ref="E5430">IF(ISLOGICAL(D5430),"",FREQUENCY(IF('Data Transformation'!$B$425:$B$8425='Bin Analysis'!$B5427,'Data Transformation'!$G$425:$G$8425),D5430))</f>
        <v/>
      </c>
      <c r="F5430" t="str">
        <f>IF(ISLOGICAL(D5430),"",E5430-E5429)</f>
        <v/>
      </c>
      <c r="G5430">
        <f>Weighting!$H$6</f>
        <v>1</v>
      </c>
      <c r="H5430">
        <f t="array" ref="H5430">FREQUENCY(IF('Data Transformation'!$B$4:$B$8425=B5427,'Data Transformation'!$G$4:$G$8425),'Bin Analysis'!$B5430)</f>
        <v>19</v>
      </c>
      <c r="I5430">
        <f>H5430-H5429</f>
        <v>19</v>
      </c>
      <c r="J5430">
        <f>IF(I5430=0,0,1)</f>
        <v>1</v>
      </c>
      <c r="K5430">
        <f>J5430*Weighting!$W$6</f>
        <v>1</v>
      </c>
      <c r="M5430" s="14"/>
    </row>
    <row r="5431" spans="1:25" x14ac:dyDescent="0.25">
      <c r="A5431" s="32">
        <f>IF(Weighting!$P$7&gt;0,B5431,"")</f>
        <v>0.45200000000000001</v>
      </c>
      <c r="B5431">
        <f>Weighting!$C$7</f>
        <v>0.45200000000000001</v>
      </c>
      <c r="C5431">
        <f>Weighting!$F$7</f>
        <v>0</v>
      </c>
      <c r="D5431" t="b">
        <f>IF(C5431=1,'Data Transformation'!$G$3+0.5*'Data Transformation'!$W$25,IF(C5432=1,D5432-'Data Transformation'!$W$25,FALSE))</f>
        <v>0</v>
      </c>
      <c r="E5431" t="str">
        <f t="array" ref="E5431">IF(ISLOGICAL(D5431),"",FREQUENCY(IF('Data Transformation'!$B$425:$B$8425='Bin Analysis'!$B5427,'Data Transformation'!$G$425:$G$8425),D5431))</f>
        <v/>
      </c>
      <c r="F5431" t="str">
        <f t="shared" ref="F5431:F5449" si="678">IF(ISLOGICAL(D5431),"",E5431-E5430)</f>
        <v/>
      </c>
      <c r="G5431">
        <f>Weighting!$H$7</f>
        <v>0</v>
      </c>
      <c r="H5431">
        <f t="array" ref="H5431">FREQUENCY(IF('Data Transformation'!$B$4:$B$8425=B5427,'Data Transformation'!$G$4:$G$8425),'Bin Analysis'!$B5431)</f>
        <v>19</v>
      </c>
      <c r="I5431">
        <f t="shared" ref="I5431:I5449" si="679">H5431-H5430</f>
        <v>0</v>
      </c>
      <c r="J5431">
        <f>IF(I5431=0,0,1)</f>
        <v>0</v>
      </c>
      <c r="K5431">
        <f>J5431*Weighting!$W$7</f>
        <v>0</v>
      </c>
      <c r="M5431" s="14"/>
    </row>
    <row r="5432" spans="1:25" x14ac:dyDescent="0.25">
      <c r="A5432" s="32">
        <f>IF(Weighting!$P$8&gt;0,B5432,"")</f>
        <v>0.58299999999999996</v>
      </c>
      <c r="B5432">
        <f>Weighting!$C$8</f>
        <v>0.58299999999999996</v>
      </c>
      <c r="C5432">
        <f>Weighting!$F$8</f>
        <v>0</v>
      </c>
      <c r="D5432" t="b">
        <f>IF(C5432=1,'Data Transformation'!$G$3+0.5*'Data Transformation'!$W$25,IF(C5433=1,D5433-'Data Transformation'!$W$25,FALSE))</f>
        <v>0</v>
      </c>
      <c r="E5432" t="str">
        <f t="array" ref="E5432">IF(ISLOGICAL(D5432),"",FREQUENCY(IF('Data Transformation'!$B$425:$B$8425='Bin Analysis'!$B5427,'Data Transformation'!$G$425:$G$8425),D5432))</f>
        <v/>
      </c>
      <c r="F5432" t="str">
        <f t="shared" si="678"/>
        <v/>
      </c>
      <c r="G5432">
        <f>Weighting!$H$8</f>
        <v>0</v>
      </c>
      <c r="H5432">
        <f t="array" ref="H5432">FREQUENCY(IF('Data Transformation'!$B$4:$B$8425=B5427,'Data Transformation'!$G$4:$G$8425),'Bin Analysis'!$B5432)</f>
        <v>19</v>
      </c>
      <c r="I5432">
        <f t="shared" si="679"/>
        <v>0</v>
      </c>
      <c r="J5432">
        <f t="shared" ref="J5432:J5449" si="680">IF(I5432=0,0,1)</f>
        <v>0</v>
      </c>
      <c r="K5432">
        <f>J5432*Weighting!$W$8</f>
        <v>0</v>
      </c>
      <c r="M5432" s="14"/>
    </row>
    <row r="5433" spans="1:25" x14ac:dyDescent="0.25">
      <c r="A5433" s="32">
        <f>IF(Weighting!$P$9&gt;0,B5433,"")</f>
        <v>0.71399999999999997</v>
      </c>
      <c r="B5433" s="50">
        <f>Weighting!$C$9</f>
        <v>0.71399999999999997</v>
      </c>
      <c r="C5433">
        <f>Weighting!$F$9</f>
        <v>0</v>
      </c>
      <c r="D5433" t="b">
        <f>IF(C5433=1,'Data Transformation'!$G$3+0.5*'Data Transformation'!$W$25,IF(C5434=1,D5434-'Data Transformation'!$W$25,FALSE))</f>
        <v>0</v>
      </c>
      <c r="E5433" t="str">
        <f t="array" ref="E5433">IF(ISLOGICAL(D5433),"",FREQUENCY(IF('Data Transformation'!$B$425:$B$8425='Bin Analysis'!$B5427,'Data Transformation'!$G$425:$G$8425),D5433))</f>
        <v/>
      </c>
      <c r="F5433" t="str">
        <f t="shared" si="678"/>
        <v/>
      </c>
      <c r="G5433">
        <f>Weighting!$H$9</f>
        <v>0</v>
      </c>
      <c r="H5433">
        <f t="array" ref="H5433">FREQUENCY(IF('Data Transformation'!$B$4:$B$8425=B5427,'Data Transformation'!$G$4:$G$8425),'Bin Analysis'!$B5433)</f>
        <v>19</v>
      </c>
      <c r="I5433">
        <f t="shared" si="679"/>
        <v>0</v>
      </c>
      <c r="J5433">
        <f t="shared" si="680"/>
        <v>0</v>
      </c>
      <c r="K5433">
        <f>J5433*Weighting!$W$9</f>
        <v>0</v>
      </c>
      <c r="M5433" s="14"/>
    </row>
    <row r="5434" spans="1:25" x14ac:dyDescent="0.25">
      <c r="A5434" s="32">
        <f>IF(Weighting!$P$10&gt;0,B5434,"")</f>
        <v>0.84499999999999997</v>
      </c>
      <c r="B5434">
        <f>Weighting!$C$10</f>
        <v>0.84499999999999997</v>
      </c>
      <c r="C5434">
        <f>Weighting!$F$10</f>
        <v>0</v>
      </c>
      <c r="D5434" t="b">
        <f>IF(C5434=1,'Data Transformation'!$G$3+0.5*'Data Transformation'!$W$25,IF(C5435=1,D5435-'Data Transformation'!$W$25,FALSE))</f>
        <v>0</v>
      </c>
      <c r="E5434" t="str">
        <f t="array" ref="E5434">IF(ISLOGICAL(D5434),"",FREQUENCY(IF('Data Transformation'!$B$425:$B$8425='Bin Analysis'!$B5427,'Data Transformation'!$G$425:$G$8425),D5434))</f>
        <v/>
      </c>
      <c r="F5434" t="str">
        <f t="shared" si="678"/>
        <v/>
      </c>
      <c r="G5434">
        <f>Weighting!$H$10</f>
        <v>0</v>
      </c>
      <c r="H5434">
        <f t="array" ref="H5434">FREQUENCY(IF('Data Transformation'!$B$4:$B$8425=B5427,'Data Transformation'!$G$4:$G$8425),'Bin Analysis'!$B5434)</f>
        <v>19</v>
      </c>
      <c r="I5434">
        <f t="shared" si="679"/>
        <v>0</v>
      </c>
      <c r="J5434">
        <f t="shared" si="680"/>
        <v>0</v>
      </c>
      <c r="K5434">
        <f>J5434*Weighting!$W$10</f>
        <v>0</v>
      </c>
      <c r="M5434" s="14"/>
    </row>
    <row r="5435" spans="1:25" x14ac:dyDescent="0.25">
      <c r="A5435" s="32">
        <f>IF(Weighting!$P$11&gt;0,B5435,"")</f>
        <v>0.97599999999999998</v>
      </c>
      <c r="B5435">
        <f>Weighting!$C$11</f>
        <v>0.97599999999999998</v>
      </c>
      <c r="C5435">
        <f>Weighting!$F$11</f>
        <v>0</v>
      </c>
      <c r="D5435">
        <f>IF(C5435=1,'Data Transformation'!$G$3+0.5*'Data Transformation'!$W$25,IF(C5436=1,D5436-'Data Transformation'!$W$25,FALSE))</f>
        <v>0.86899999999999999</v>
      </c>
      <c r="E5435">
        <f t="array" ref="E5435">IF(ISLOGICAL(D5435),"",FREQUENCY(IF('Data Transformation'!$B$425:$B$8425='Bin Analysis'!$B5427,'Data Transformation'!$G$425:$G$8425),D5435))</f>
        <v>19</v>
      </c>
      <c r="F5435" t="e">
        <f t="shared" si="678"/>
        <v>#VALUE!</v>
      </c>
      <c r="G5435">
        <f>Weighting!$H$11</f>
        <v>0</v>
      </c>
      <c r="H5435">
        <f t="array" ref="H5435">FREQUENCY(IF('Data Transformation'!$B$4:$B$8425=B5427,'Data Transformation'!$G$4:$G$8425),'Bin Analysis'!$B5435)</f>
        <v>19</v>
      </c>
      <c r="I5435">
        <f t="shared" si="679"/>
        <v>0</v>
      </c>
      <c r="J5435">
        <f t="shared" si="680"/>
        <v>0</v>
      </c>
      <c r="K5435">
        <f>J5435*Weighting!$W$11</f>
        <v>0</v>
      </c>
      <c r="M5435" s="14"/>
    </row>
    <row r="5436" spans="1:25" x14ac:dyDescent="0.25">
      <c r="A5436" s="32">
        <f>IF(Weighting!$P$12&gt;0,B5436,"")</f>
        <v>1.107</v>
      </c>
      <c r="B5436">
        <f>Weighting!$C$12</f>
        <v>1.107</v>
      </c>
      <c r="C5436">
        <f>Weighting!$F$12</f>
        <v>1</v>
      </c>
      <c r="D5436">
        <f>IF(C5436=1,'Data Transformation'!$G$3+0.5*'Data Transformation'!$W$25,IF(C5437=1,D5437-'Data Transformation'!$W$25,FALSE))</f>
        <v>1.131</v>
      </c>
      <c r="E5436">
        <f t="array" ref="E5436">IF(ISLOGICAL(D5436),"",FREQUENCY(IF('Data Transformation'!$B$425:$B$8425='Bin Analysis'!$B5427,'Data Transformation'!$G$425:$G$8425),D5436))</f>
        <v>19</v>
      </c>
      <c r="F5436">
        <f t="shared" si="678"/>
        <v>0</v>
      </c>
      <c r="G5436">
        <f>Weighting!$H$12</f>
        <v>0</v>
      </c>
      <c r="H5436">
        <f t="array" ref="H5436">FREQUENCY(IF('Data Transformation'!$B$4:$B$8425=B5427,'Data Transformation'!$G$4:$G$8425),'Bin Analysis'!$B5436)</f>
        <v>20</v>
      </c>
      <c r="I5436">
        <f t="shared" si="679"/>
        <v>1</v>
      </c>
      <c r="J5436">
        <f t="shared" si="680"/>
        <v>1</v>
      </c>
      <c r="K5436">
        <f>J5436*Weighting!$W$12</f>
        <v>1</v>
      </c>
      <c r="M5436" s="14"/>
    </row>
    <row r="5437" spans="1:25" x14ac:dyDescent="0.25">
      <c r="A5437" s="32">
        <f>IF(Weighting!$P$13&gt;0,B5437,"")</f>
        <v>1.238</v>
      </c>
      <c r="B5437">
        <f>Weighting!$C$13</f>
        <v>1.238</v>
      </c>
      <c r="C5437">
        <f>Weighting!$F$13</f>
        <v>0</v>
      </c>
      <c r="D5437" t="b">
        <f>IF(C5437=1,'Data Transformation'!$G$3+0.5*'Data Transformation'!$W$25,IF(C5438=1,D5438-'Data Transformation'!$W$25,FALSE))</f>
        <v>0</v>
      </c>
      <c r="E5437" t="str">
        <f t="array" ref="E5437">IF(ISLOGICAL(D5437),"",FREQUENCY(IF('Data Transformation'!$B$425:$B$8425='Bin Analysis'!$B5427,'Data Transformation'!$G$425:$G$8425),D5437))</f>
        <v/>
      </c>
      <c r="F5437" t="str">
        <f t="shared" si="678"/>
        <v/>
      </c>
      <c r="G5437">
        <f>Weighting!$H$13</f>
        <v>0</v>
      </c>
      <c r="H5437">
        <f t="array" ref="H5437">FREQUENCY(IF('Data Transformation'!$B$4:$B$8425=B5427,'Data Transformation'!$G$4:$G$8425),'Bin Analysis'!$B5437)</f>
        <v>20</v>
      </c>
      <c r="I5437">
        <f t="shared" si="679"/>
        <v>0</v>
      </c>
      <c r="J5437">
        <f t="shared" si="680"/>
        <v>0</v>
      </c>
      <c r="K5437">
        <f>J5437*Weighting!$W$13</f>
        <v>0</v>
      </c>
      <c r="M5437" s="14"/>
    </row>
    <row r="5438" spans="1:25" x14ac:dyDescent="0.25">
      <c r="A5438" s="32">
        <f>IF(Weighting!$P$14&gt;0,B5438,"")</f>
        <v>1.369</v>
      </c>
      <c r="B5438">
        <f>Weighting!$C$14</f>
        <v>1.369</v>
      </c>
      <c r="C5438">
        <f>Weighting!$F$14</f>
        <v>0</v>
      </c>
      <c r="D5438" t="b">
        <f>IF(C5438=1,'Data Transformation'!$G$3+0.5*'Data Transformation'!$W$25,IF(C5439=1,D5439-'Data Transformation'!$W$25,FALSE))</f>
        <v>0</v>
      </c>
      <c r="E5438" t="str">
        <f t="array" ref="E5438">IF(ISLOGICAL(D5438),"",FREQUENCY(IF('Data Transformation'!$B$425:$B$8425='Bin Analysis'!$B5427,'Data Transformation'!$G$425:$G$8425),D5438))</f>
        <v/>
      </c>
      <c r="F5438" t="str">
        <f t="shared" si="678"/>
        <v/>
      </c>
      <c r="G5438">
        <f>Weighting!$H$14</f>
        <v>0</v>
      </c>
      <c r="H5438">
        <f t="array" ref="H5438">FREQUENCY(IF('Data Transformation'!$B$4:$B$8425=B5427,'Data Transformation'!$G$4:$G$8425),'Bin Analysis'!$B5438)</f>
        <v>20</v>
      </c>
      <c r="I5438">
        <f t="shared" si="679"/>
        <v>0</v>
      </c>
      <c r="J5438">
        <f t="shared" si="680"/>
        <v>0</v>
      </c>
      <c r="K5438">
        <f>J5438*Weighting!$W$14</f>
        <v>0</v>
      </c>
      <c r="M5438" s="14"/>
    </row>
    <row r="5439" spans="1:25" x14ac:dyDescent="0.25">
      <c r="A5439" s="32">
        <f>IF(Weighting!$P$15&gt;0,B5439,"")</f>
        <v>1.5000009999999999</v>
      </c>
      <c r="B5439">
        <f>Weighting!$C$15</f>
        <v>1.5000009999999999</v>
      </c>
      <c r="C5439">
        <f>Weighting!$F$15</f>
        <v>0</v>
      </c>
      <c r="D5439" t="b">
        <f>IF(C5439=1,'Data Transformation'!$G$3+0.5*'Data Transformation'!$W$25,IF(C5440=1,D5440-'Data Transformation'!$W$25,FALSE))</f>
        <v>0</v>
      </c>
      <c r="E5439" t="str">
        <f t="array" ref="E5439">IF(ISLOGICAL(D5439),"",FREQUENCY(IF('Data Transformation'!$B$425:$B$8425='Bin Analysis'!$B5427,'Data Transformation'!$G$425:$G$8425),D5439))</f>
        <v/>
      </c>
      <c r="F5439" t="str">
        <f t="shared" si="678"/>
        <v/>
      </c>
      <c r="G5439">
        <f>Weighting!$H$15</f>
        <v>0</v>
      </c>
      <c r="H5439">
        <f t="array" ref="H5439">FREQUENCY(IF('Data Transformation'!$B$4:$B$8425=B5427,'Data Transformation'!$G$4:$G$8425),'Bin Analysis'!$B5439)</f>
        <v>20</v>
      </c>
      <c r="I5439">
        <f t="shared" si="679"/>
        <v>0</v>
      </c>
      <c r="J5439">
        <f t="shared" si="680"/>
        <v>0</v>
      </c>
      <c r="K5439">
        <f>J5439*Weighting!$W$15</f>
        <v>0</v>
      </c>
      <c r="M5439" s="14"/>
    </row>
    <row r="5440" spans="1:25" x14ac:dyDescent="0.25">
      <c r="A5440" s="32" t="str">
        <f>IF(Weighting!$P$16&gt;0,B5440,"")</f>
        <v/>
      </c>
      <c r="B5440">
        <f>Weighting!$C$16</f>
        <v>1.631</v>
      </c>
      <c r="C5440">
        <f>Weighting!$F$16</f>
        <v>0</v>
      </c>
      <c r="D5440" t="b">
        <f>IF(C5440=1,'Data Transformation'!$G$3+0.5*'Data Transformation'!$W$25,IF(C5441=1,D5441-'Data Transformation'!$W$25,FALSE))</f>
        <v>0</v>
      </c>
      <c r="E5440" t="str">
        <f t="array" ref="E5440">IF(ISLOGICAL(D5440),"",FREQUENCY(IF('Data Transformation'!$B$425:$B$8425='Bin Analysis'!$B5427,'Data Transformation'!$G$425:$G$8425),D5440))</f>
        <v/>
      </c>
      <c r="F5440" t="str">
        <f t="shared" si="678"/>
        <v/>
      </c>
      <c r="G5440">
        <f>Weighting!$H$16</f>
        <v>0</v>
      </c>
      <c r="H5440">
        <f t="array" ref="H5440">FREQUENCY(IF('Data Transformation'!$B$4:$B$8425=B5427,'Data Transformation'!$G$4:$G$8425),'Bin Analysis'!$B5440)</f>
        <v>20</v>
      </c>
      <c r="I5440">
        <f t="shared" si="679"/>
        <v>0</v>
      </c>
      <c r="J5440">
        <f t="shared" si="680"/>
        <v>0</v>
      </c>
      <c r="K5440">
        <f>J5440*Weighting!$W$16</f>
        <v>0</v>
      </c>
      <c r="M5440" s="14"/>
    </row>
    <row r="5441" spans="1:25" x14ac:dyDescent="0.25">
      <c r="A5441" s="32" t="str">
        <f>IF(Weighting!$P$17&gt;0,B5441,"")</f>
        <v/>
      </c>
      <c r="B5441">
        <f>Weighting!$C$17</f>
        <v>1.762</v>
      </c>
      <c r="C5441">
        <f>Weighting!$F$17</f>
        <v>0</v>
      </c>
      <c r="D5441" t="b">
        <f>IF(C5441=1,'Data Transformation'!$G$3+0.5*'Data Transformation'!$W$25,IF(C5442=1,D5442-'Data Transformation'!$W$25,FALSE))</f>
        <v>0</v>
      </c>
      <c r="E5441" t="str">
        <f t="array" ref="E5441">IF(ISLOGICAL(D5441),"",FREQUENCY(IF('Data Transformation'!$B$425:$B$8425='Bin Analysis'!$B5427,'Data Transformation'!$G$425:$G$8425),D5441))</f>
        <v/>
      </c>
      <c r="F5441" t="str">
        <f t="shared" si="678"/>
        <v/>
      </c>
      <c r="G5441">
        <f>Weighting!$H$17</f>
        <v>0</v>
      </c>
      <c r="H5441">
        <f t="array" ref="H5441">FREQUENCY(IF('Data Transformation'!$B$4:$B$8425=B5427,'Data Transformation'!$G$4:$G$8425),'Bin Analysis'!$B5441)</f>
        <v>20</v>
      </c>
      <c r="I5441">
        <f t="shared" si="679"/>
        <v>0</v>
      </c>
      <c r="J5441">
        <f t="shared" si="680"/>
        <v>0</v>
      </c>
      <c r="K5441">
        <f>J5441*Weighting!$W$17</f>
        <v>0</v>
      </c>
      <c r="M5441" s="14"/>
    </row>
    <row r="5442" spans="1:25" x14ac:dyDescent="0.25">
      <c r="A5442" s="32" t="str">
        <f>IF(Weighting!$P$18&gt;0,B5442,"")</f>
        <v/>
      </c>
      <c r="B5442">
        <f>Weighting!$C$18</f>
        <v>1.893</v>
      </c>
      <c r="C5442">
        <f>Weighting!$F$18</f>
        <v>0</v>
      </c>
      <c r="D5442" t="b">
        <f>IF(C5442=1,'Data Transformation'!$G$3+0.5*'Data Transformation'!$W$25,IF(C5443=1,D5443-'Data Transformation'!$W$25,FALSE))</f>
        <v>0</v>
      </c>
      <c r="E5442" t="str">
        <f t="array" ref="E5442">IF(ISLOGICAL(D5442),"",FREQUENCY(IF('Data Transformation'!$B$425:$B$8425='Bin Analysis'!$B5427,'Data Transformation'!$G$425:$G$8425),D5442))</f>
        <v/>
      </c>
      <c r="F5442" t="str">
        <f t="shared" si="678"/>
        <v/>
      </c>
      <c r="G5442">
        <f>Weighting!$H$18</f>
        <v>0</v>
      </c>
      <c r="H5442">
        <f t="array" ref="H5442">FREQUENCY(IF('Data Transformation'!$B$4:$B$8425=B5427,'Data Transformation'!$G$4:$G$8425),'Bin Analysis'!$B5442)</f>
        <v>20</v>
      </c>
      <c r="I5442">
        <f t="shared" si="679"/>
        <v>0</v>
      </c>
      <c r="J5442">
        <f t="shared" si="680"/>
        <v>0</v>
      </c>
      <c r="K5442">
        <f>J5442*Weighting!$W$18</f>
        <v>0</v>
      </c>
      <c r="M5442" s="14"/>
    </row>
    <row r="5443" spans="1:25" x14ac:dyDescent="0.25">
      <c r="A5443" s="32" t="str">
        <f>IF(Weighting!$P$19&gt;0,B5443,"")</f>
        <v/>
      </c>
      <c r="B5443">
        <f>Weighting!$C$19</f>
        <v>2.024</v>
      </c>
      <c r="C5443">
        <f>Weighting!$F$19</f>
        <v>0</v>
      </c>
      <c r="D5443" t="b">
        <f>IF(C5443=1,'Data Transformation'!$G$3+0.5*'Data Transformation'!$W$25,IF(C5444=1,D5444-'Data Transformation'!$W$25,FALSE))</f>
        <v>0</v>
      </c>
      <c r="E5443" t="str">
        <f t="array" ref="E5443">IF(ISLOGICAL(D5443),"",FREQUENCY(IF('Data Transformation'!$B$425:$B$8425='Bin Analysis'!$B5427,'Data Transformation'!$G$425:$G$8425),D5443))</f>
        <v/>
      </c>
      <c r="F5443" t="str">
        <f t="shared" si="678"/>
        <v/>
      </c>
      <c r="G5443">
        <f>Weighting!$H$19</f>
        <v>0</v>
      </c>
      <c r="H5443">
        <f t="array" ref="H5443">FREQUENCY(IF('Data Transformation'!$B$4:$B$8425=B5427,'Data Transformation'!$G$4:$G$8425),'Bin Analysis'!$B5443)</f>
        <v>20</v>
      </c>
      <c r="I5443">
        <f t="shared" si="679"/>
        <v>0</v>
      </c>
      <c r="J5443">
        <f t="shared" si="680"/>
        <v>0</v>
      </c>
      <c r="K5443">
        <f>J5443*Weighting!$W$19</f>
        <v>0</v>
      </c>
      <c r="M5443" s="14"/>
    </row>
    <row r="5444" spans="1:25" x14ac:dyDescent="0.25">
      <c r="A5444" s="32" t="str">
        <f>IF(Weighting!$P$20&gt;0,B5444,"")</f>
        <v/>
      </c>
      <c r="B5444">
        <f>Weighting!$C$20</f>
        <v>2.1550000000000002</v>
      </c>
      <c r="C5444">
        <f>Weighting!$F$20</f>
        <v>0</v>
      </c>
      <c r="D5444" t="b">
        <f>IF(C5444=1,'Data Transformation'!$G$3+0.5*'Data Transformation'!$W$25,IF(C5445=1,D5445-'Data Transformation'!$W$25,FALSE))</f>
        <v>0</v>
      </c>
      <c r="E5444" t="str">
        <f t="array" ref="E5444">IF(ISLOGICAL(D5444),"",FREQUENCY(IF('Data Transformation'!$B$425:$B$8425='Bin Analysis'!$B5427,'Data Transformation'!$G$425:$G$8425),D5444))</f>
        <v/>
      </c>
      <c r="F5444" t="str">
        <f t="shared" si="678"/>
        <v/>
      </c>
      <c r="G5444">
        <f>Weighting!$H$20</f>
        <v>0</v>
      </c>
      <c r="H5444">
        <f t="array" ref="H5444">FREQUENCY(IF('Data Transformation'!$B$4:$B$8425=B5427,'Data Transformation'!$G$4:$G$8425),'Bin Analysis'!$B5444)</f>
        <v>20</v>
      </c>
      <c r="I5444">
        <f t="shared" si="679"/>
        <v>0</v>
      </c>
      <c r="J5444">
        <f t="shared" si="680"/>
        <v>0</v>
      </c>
      <c r="K5444">
        <f>J5444*Weighting!$W$20</f>
        <v>0</v>
      </c>
      <c r="M5444" s="14"/>
    </row>
    <row r="5445" spans="1:25" x14ac:dyDescent="0.25">
      <c r="A5445" s="32" t="str">
        <f>IF(Weighting!$P$21&gt;0,B5445,"")</f>
        <v/>
      </c>
      <c r="B5445">
        <f>Weighting!$C$21</f>
        <v>2.2860000000000005</v>
      </c>
      <c r="C5445">
        <f>Weighting!$F$21</f>
        <v>0</v>
      </c>
      <c r="D5445" t="b">
        <f>IF(C5445=1,'Data Transformation'!$G$3+0.5*'Data Transformation'!$W$25,IF(C5446=1,D5446-'Data Transformation'!$W$25,FALSE))</f>
        <v>0</v>
      </c>
      <c r="E5445" t="str">
        <f t="array" ref="E5445">IF(ISLOGICAL(D5445),"",FREQUENCY(IF('Data Transformation'!$B$425:$B$8425='Bin Analysis'!$B5427,'Data Transformation'!$G$425:$G$8425),D5445))</f>
        <v/>
      </c>
      <c r="F5445" t="str">
        <f t="shared" si="678"/>
        <v/>
      </c>
      <c r="G5445">
        <f>Weighting!$H$21</f>
        <v>0</v>
      </c>
      <c r="H5445">
        <f t="array" ref="H5445">FREQUENCY(IF('Data Transformation'!$B$4:$B$8425=B5427,'Data Transformation'!$G$4:$G$8425),'Bin Analysis'!$B5445)</f>
        <v>20</v>
      </c>
      <c r="I5445">
        <f t="shared" si="679"/>
        <v>0</v>
      </c>
      <c r="J5445">
        <f t="shared" si="680"/>
        <v>0</v>
      </c>
      <c r="K5445">
        <f>J5445*Weighting!$W$21</f>
        <v>0</v>
      </c>
      <c r="M5445" s="14"/>
    </row>
    <row r="5446" spans="1:25" x14ac:dyDescent="0.25">
      <c r="A5446" s="32" t="str">
        <f>IF(Weighting!$P$22&gt;0,B5446,"")</f>
        <v/>
      </c>
      <c r="B5446">
        <f>Weighting!$C$22</f>
        <v>2.4170000000000007</v>
      </c>
      <c r="C5446">
        <f>Weighting!$F$22</f>
        <v>0</v>
      </c>
      <c r="D5446" t="b">
        <f>IF(C5446=1,'Data Transformation'!$G$3+0.5*'Data Transformation'!$W$25,IF(C5447=1,D5447-'Data Transformation'!$W$25,FALSE))</f>
        <v>0</v>
      </c>
      <c r="E5446" t="str">
        <f t="array" ref="E5446">IF(ISLOGICAL(D5446),"",FREQUENCY(IF('Data Transformation'!$B$425:$B$8425='Bin Analysis'!$B5427,'Data Transformation'!$G$425:$G$8425),D5446))</f>
        <v/>
      </c>
      <c r="F5446" t="str">
        <f t="shared" si="678"/>
        <v/>
      </c>
      <c r="G5446">
        <f>Weighting!$H$22</f>
        <v>0</v>
      </c>
      <c r="H5446">
        <f t="array" ref="H5446">FREQUENCY(IF('Data Transformation'!$B$4:$B$8425=B5427,'Data Transformation'!$G$4:$G$8425),'Bin Analysis'!$B5446)</f>
        <v>20</v>
      </c>
      <c r="I5446">
        <f t="shared" si="679"/>
        <v>0</v>
      </c>
      <c r="J5446">
        <f t="shared" si="680"/>
        <v>0</v>
      </c>
      <c r="K5446">
        <f>J5446*Weighting!$W$22</f>
        <v>0</v>
      </c>
      <c r="M5446" s="14"/>
    </row>
    <row r="5447" spans="1:25" x14ac:dyDescent="0.25">
      <c r="A5447" s="32" t="str">
        <f>IF(Weighting!$P$23&gt;0,B5447,"")</f>
        <v/>
      </c>
      <c r="B5447">
        <f>Weighting!$C$23</f>
        <v>2.5480000000000009</v>
      </c>
      <c r="C5447">
        <f>Weighting!$F$23</f>
        <v>0</v>
      </c>
      <c r="D5447" t="b">
        <f>IF(C5447=1,'Data Transformation'!$G$3+0.5*'Data Transformation'!$W$25,IF(C5448=1,D5448-'Data Transformation'!$W$25,FALSE))</f>
        <v>0</v>
      </c>
      <c r="E5447" t="str">
        <f t="array" ref="E5447">IF(ISLOGICAL(D5447),"",FREQUENCY(IF('Data Transformation'!$B$425:$B$8425='Bin Analysis'!$B5427,'Data Transformation'!$G$425:$G$8425),D5447))</f>
        <v/>
      </c>
      <c r="F5447" t="str">
        <f t="shared" si="678"/>
        <v/>
      </c>
      <c r="G5447">
        <f>Weighting!$H$23</f>
        <v>0</v>
      </c>
      <c r="H5447">
        <f t="array" ref="H5447">FREQUENCY(IF('Data Transformation'!$B$4:$B$8425=B5427,'Data Transformation'!$G$4:$G$8425),'Bin Analysis'!$B5447)</f>
        <v>20</v>
      </c>
      <c r="I5447">
        <f t="shared" si="679"/>
        <v>0</v>
      </c>
      <c r="J5447">
        <f t="shared" si="680"/>
        <v>0</v>
      </c>
      <c r="K5447">
        <f>J5447*Weighting!$W$23</f>
        <v>0</v>
      </c>
      <c r="M5447" s="14"/>
    </row>
    <row r="5448" spans="1:25" x14ac:dyDescent="0.25">
      <c r="A5448" s="32" t="str">
        <f>IF(Weighting!$P$24&gt;0,B5448,"")</f>
        <v/>
      </c>
      <c r="B5448">
        <f>Weighting!$C$24</f>
        <v>2.6790000000000012</v>
      </c>
      <c r="C5448">
        <f>Weighting!$F$24</f>
        <v>0</v>
      </c>
      <c r="D5448" t="b">
        <f>IF(C5448=1,'Data Transformation'!$G$3+0.5*'Data Transformation'!$W$25,IF(C5449=1,D5449-'Data Transformation'!$W$25,FALSE))</f>
        <v>0</v>
      </c>
      <c r="E5448" t="str">
        <f t="array" ref="E5448">IF(ISLOGICAL(D5448),"",FREQUENCY(IF('Data Transformation'!$B$425:$B$8425='Bin Analysis'!$B5427,'Data Transformation'!$G$425:$G$8425),D5448))</f>
        <v/>
      </c>
      <c r="F5448" t="str">
        <f t="shared" si="678"/>
        <v/>
      </c>
      <c r="G5448">
        <f>Weighting!$H$24</f>
        <v>0</v>
      </c>
      <c r="H5448">
        <f t="array" ref="H5448">FREQUENCY(IF('Data Transformation'!$B$4:$B$8425=B5427,'Data Transformation'!$G$4:$G$8425),'Bin Analysis'!$B5448)</f>
        <v>20</v>
      </c>
      <c r="I5448">
        <f t="shared" si="679"/>
        <v>0</v>
      </c>
      <c r="J5448">
        <f t="shared" si="680"/>
        <v>0</v>
      </c>
      <c r="K5448">
        <f>J5448*Weighting!$W$24</f>
        <v>0</v>
      </c>
      <c r="M5448" s="14"/>
    </row>
    <row r="5449" spans="1:25" x14ac:dyDescent="0.25">
      <c r="A5449" s="32" t="str">
        <f>IF(Weighting!$P$25&gt;0,B5449,"")</f>
        <v/>
      </c>
      <c r="B5449">
        <f>Weighting!$C$25</f>
        <v>2.8100000000000014</v>
      </c>
      <c r="C5449">
        <f>Weighting!$F$25</f>
        <v>0</v>
      </c>
      <c r="D5449" t="b">
        <f>IF(C5449=1,'Data Transformation'!$G$3+0.5*'Data Transformation'!$W$25,IF(C5450=1,D5450-'Data Transformation'!$W$25,FALSE))</f>
        <v>0</v>
      </c>
      <c r="E5449" t="str">
        <f t="array" ref="E5449">IF(ISLOGICAL(D5449),"",FREQUENCY(IF('Data Transformation'!$B$425:$B$8425='Bin Analysis'!$B5427,'Data Transformation'!$G$425:$G$8425),D5449))</f>
        <v/>
      </c>
      <c r="F5449" t="str">
        <f t="shared" si="678"/>
        <v/>
      </c>
      <c r="G5449">
        <f>Weighting!$H$25</f>
        <v>0</v>
      </c>
      <c r="H5449">
        <f t="array" ref="H5449">FREQUENCY(IF('Data Transformation'!$B$4:$B$8425=B5427,'Data Transformation'!$G$4:$G$8425),'Bin Analysis'!$B5449)</f>
        <v>20</v>
      </c>
      <c r="I5449">
        <f t="shared" si="679"/>
        <v>0</v>
      </c>
      <c r="J5449">
        <f t="shared" si="680"/>
        <v>0</v>
      </c>
      <c r="K5449">
        <f>J5449*Weighting!$W$25</f>
        <v>0</v>
      </c>
      <c r="M5449" s="14"/>
    </row>
    <row r="5450" spans="1:25" x14ac:dyDescent="0.25">
      <c r="O5450"/>
      <c r="P5450"/>
      <c r="Q5450"/>
      <c r="R5450"/>
    </row>
    <row r="5451" spans="1:25" ht="23.25" x14ac:dyDescent="0.35">
      <c r="A5451" s="21" t="s">
        <v>0</v>
      </c>
      <c r="B5451" s="21">
        <f>IFERROR(VLOOKUP(C5451,'Data Transformation'!$L$6:$M$426,2,FALSE),"")</f>
        <v>227</v>
      </c>
      <c r="C5451" s="21">
        <f>C5427+1</f>
        <v>227</v>
      </c>
      <c r="D5451" s="21"/>
      <c r="E5451" s="21"/>
      <c r="F5451" s="21"/>
      <c r="G5451" s="21"/>
      <c r="H5451" s="22"/>
      <c r="I5451" s="22"/>
      <c r="J5451" s="22"/>
      <c r="K5451" s="21"/>
      <c r="L5451" s="21">
        <f>B5451</f>
        <v>227</v>
      </c>
      <c r="M5451" s="23">
        <f>INDEX('Data Transformation'!$O$4:$O$424,MATCH($B5451,'Data Transformation'!$M$4:$M$424,0),MATCH($M$2,'Data Transformation'!$O$3,0))</f>
        <v>19</v>
      </c>
      <c r="N5451" s="27">
        <f>IF('Input and Summary Results'!$J$16="minimum",'Bin Analysis'!X5452/(M5451-1),'Bin Analysis'!Y5451/('Bin Analysis'!M5451-1))</f>
        <v>0</v>
      </c>
      <c r="O5451" s="27">
        <f>IF(M5451=FALSE,NA(),(VLOOKUP(1,C5454:K5473,4,FALSE))/(M5451-1))</f>
        <v>0</v>
      </c>
      <c r="P5451" s="27">
        <f>IF(M5451=FALSE,NA(),SUM(J5454:J5473)/Weighting!$S$5)</f>
        <v>0.2</v>
      </c>
      <c r="Q5451" s="27">
        <f>IF(M5451=FALSE,NA(),SUM(K5454:K5473)/Weighting!$S$6)</f>
        <v>8.6956521739130432E-2</v>
      </c>
      <c r="R5451" s="27">
        <f>IF(M5451=FALSE,NA(),(VLOOKUP(1,G5454:K5473,3,FALSE))/(M5451-1))</f>
        <v>1</v>
      </c>
      <c r="S5451" s="22" t="str">
        <f>IF(M5451=FALSE,NA(),IF(SUM(J5454:J5473)=2,"yes","no"))</f>
        <v>yes</v>
      </c>
      <c r="X5451" s="2" cm="2">
        <f t="array" ref="X5451:X5452">FREQUENCY(IF('Data Transformation'!$B$425:$B$6424='Bin Analysis'!L5451,'Data Transformation'!$G$425:$G$6424),'Data Transformation'!$U$11)</f>
        <v>18</v>
      </c>
      <c r="Y5451" s="2" cm="2">
        <f t="array" ref="Y5451:Y5452">FREQUENCY(IF('Data Transformation'!$B$425:$B$6424='Bin Analysis'!L5451,'Data Transformation'!$G$425:$G$6424),'Data Transformation'!$U$12)</f>
        <v>18</v>
      </c>
    </row>
    <row r="5452" spans="1:25" x14ac:dyDescent="0.25">
      <c r="A5452" s="14" t="s">
        <v>67</v>
      </c>
      <c r="B5452" t="s">
        <v>47</v>
      </c>
      <c r="C5452" t="s">
        <v>5</v>
      </c>
      <c r="D5452" t="s">
        <v>100</v>
      </c>
      <c r="E5452" t="s">
        <v>101</v>
      </c>
      <c r="F5452" t="s">
        <v>102</v>
      </c>
      <c r="G5452" t="s">
        <v>70</v>
      </c>
      <c r="H5452" t="s">
        <v>31</v>
      </c>
      <c r="I5452" t="s">
        <v>32</v>
      </c>
      <c r="J5452" t="s">
        <v>46</v>
      </c>
      <c r="K5452" s="14" t="s">
        <v>45</v>
      </c>
      <c r="M5452" s="14"/>
      <c r="X5452" s="2">
        <v>0</v>
      </c>
      <c r="Y5452" s="2">
        <v>0</v>
      </c>
    </row>
    <row r="5453" spans="1:25" x14ac:dyDescent="0.25">
      <c r="A5453" s="32"/>
      <c r="D5453" t="b">
        <f>IF(C5453=1,'Data Transformation'!$G$3+0.5*'Data Transformation'!$W$25,IF(C5454=1,D5454-'Data Transformation'!$W$25,FALSE))</f>
        <v>0</v>
      </c>
      <c r="E5453" t="str">
        <f t="array" ref="E5453">IF(ISLOGICAL(D5453),"",FREQUENCY(IF('Data Transformation'!$B$425:$B$8425='Bin Analysis'!$B5451,'Data Transformation'!$G$425:$G$8425),D5453))</f>
        <v/>
      </c>
      <c r="F5453" t="str">
        <f>IF(ISLOGICAL(D5453),"",E5453-E5452)</f>
        <v/>
      </c>
      <c r="M5453" s="14"/>
    </row>
    <row r="5454" spans="1:25" x14ac:dyDescent="0.25">
      <c r="A5454" s="32">
        <f>IF(Weighting!$P$6&gt;0,B5454,"")</f>
        <v>0.32100000000000001</v>
      </c>
      <c r="B5454">
        <f>Weighting!$C$6</f>
        <v>0.32100000000000001</v>
      </c>
      <c r="C5454">
        <f>Weighting!$F$6</f>
        <v>0</v>
      </c>
      <c r="D5454" t="b">
        <f>IF(C5454=1,'Data Transformation'!$G$3+0.5*'Data Transformation'!$W$25,IF(C5455=1,D5455-'Data Transformation'!$W$25,FALSE))</f>
        <v>0</v>
      </c>
      <c r="E5454" t="str">
        <f t="array" ref="E5454">IF(ISLOGICAL(D5454),"",FREQUENCY(IF('Data Transformation'!$B$425:$B$8425='Bin Analysis'!$B5451,'Data Transformation'!$G$425:$G$8425),D5454))</f>
        <v/>
      </c>
      <c r="F5454" t="str">
        <f>IF(ISLOGICAL(D5454),"",E5454-E5453)</f>
        <v/>
      </c>
      <c r="G5454">
        <f>Weighting!$H$6</f>
        <v>1</v>
      </c>
      <c r="H5454">
        <f t="array" ref="H5454">FREQUENCY(IF('Data Transformation'!$B$4:$B$8425=B5451,'Data Transformation'!$G$4:$G$8425),'Bin Analysis'!$B5454)</f>
        <v>18</v>
      </c>
      <c r="I5454">
        <f>H5454-H5453</f>
        <v>18</v>
      </c>
      <c r="J5454">
        <f>IF(I5454=0,0,1)</f>
        <v>1</v>
      </c>
      <c r="K5454">
        <f>J5454*Weighting!$W$6</f>
        <v>1</v>
      </c>
      <c r="M5454" s="14"/>
    </row>
    <row r="5455" spans="1:25" x14ac:dyDescent="0.25">
      <c r="A5455" s="32">
        <f>IF(Weighting!$P$7&gt;0,B5455,"")</f>
        <v>0.45200000000000001</v>
      </c>
      <c r="B5455">
        <f>Weighting!$C$7</f>
        <v>0.45200000000000001</v>
      </c>
      <c r="C5455">
        <f>Weighting!$F$7</f>
        <v>0</v>
      </c>
      <c r="D5455" t="b">
        <f>IF(C5455=1,'Data Transformation'!$G$3+0.5*'Data Transformation'!$W$25,IF(C5456=1,D5456-'Data Transformation'!$W$25,FALSE))</f>
        <v>0</v>
      </c>
      <c r="E5455" t="str">
        <f t="array" ref="E5455">IF(ISLOGICAL(D5455),"",FREQUENCY(IF('Data Transformation'!$B$425:$B$8425='Bin Analysis'!$B5451,'Data Transformation'!$G$425:$G$8425),D5455))</f>
        <v/>
      </c>
      <c r="F5455" t="str">
        <f t="shared" ref="F5455:F5473" si="681">IF(ISLOGICAL(D5455),"",E5455-E5454)</f>
        <v/>
      </c>
      <c r="G5455">
        <f>Weighting!$H$7</f>
        <v>0</v>
      </c>
      <c r="H5455">
        <f t="array" ref="H5455">FREQUENCY(IF('Data Transformation'!$B$4:$B$8425=B5451,'Data Transformation'!$G$4:$G$8425),'Bin Analysis'!$B5455)</f>
        <v>18</v>
      </c>
      <c r="I5455">
        <f t="shared" ref="I5455:I5473" si="682">H5455-H5454</f>
        <v>0</v>
      </c>
      <c r="J5455">
        <f>IF(I5455=0,0,1)</f>
        <v>0</v>
      </c>
      <c r="K5455">
        <f>J5455*Weighting!$W$7</f>
        <v>0</v>
      </c>
      <c r="M5455" s="14"/>
    </row>
    <row r="5456" spans="1:25" x14ac:dyDescent="0.25">
      <c r="A5456" s="32">
        <f>IF(Weighting!$P$8&gt;0,B5456,"")</f>
        <v>0.58299999999999996</v>
      </c>
      <c r="B5456">
        <f>Weighting!$C$8</f>
        <v>0.58299999999999996</v>
      </c>
      <c r="C5456">
        <f>Weighting!$F$8</f>
        <v>0</v>
      </c>
      <c r="D5456" t="b">
        <f>IF(C5456=1,'Data Transformation'!$G$3+0.5*'Data Transformation'!$W$25,IF(C5457=1,D5457-'Data Transformation'!$W$25,FALSE))</f>
        <v>0</v>
      </c>
      <c r="E5456" t="str">
        <f t="array" ref="E5456">IF(ISLOGICAL(D5456),"",FREQUENCY(IF('Data Transformation'!$B$425:$B$8425='Bin Analysis'!$B5451,'Data Transformation'!$G$425:$G$8425),D5456))</f>
        <v/>
      </c>
      <c r="F5456" t="str">
        <f t="shared" si="681"/>
        <v/>
      </c>
      <c r="G5456">
        <f>Weighting!$H$8</f>
        <v>0</v>
      </c>
      <c r="H5456">
        <f t="array" ref="H5456">FREQUENCY(IF('Data Transformation'!$B$4:$B$8425=B5451,'Data Transformation'!$G$4:$G$8425),'Bin Analysis'!$B5456)</f>
        <v>18</v>
      </c>
      <c r="I5456">
        <f t="shared" si="682"/>
        <v>0</v>
      </c>
      <c r="J5456">
        <f t="shared" ref="J5456:J5473" si="683">IF(I5456=0,0,1)</f>
        <v>0</v>
      </c>
      <c r="K5456">
        <f>J5456*Weighting!$W$8</f>
        <v>0</v>
      </c>
      <c r="M5456" s="14"/>
    </row>
    <row r="5457" spans="1:13" x14ac:dyDescent="0.25">
      <c r="A5457" s="32">
        <f>IF(Weighting!$P$9&gt;0,B5457,"")</f>
        <v>0.71399999999999997</v>
      </c>
      <c r="B5457" s="50">
        <f>Weighting!$C$9</f>
        <v>0.71399999999999997</v>
      </c>
      <c r="C5457">
        <f>Weighting!$F$9</f>
        <v>0</v>
      </c>
      <c r="D5457" t="b">
        <f>IF(C5457=1,'Data Transformation'!$G$3+0.5*'Data Transformation'!$W$25,IF(C5458=1,D5458-'Data Transformation'!$W$25,FALSE))</f>
        <v>0</v>
      </c>
      <c r="E5457" t="str">
        <f t="array" ref="E5457">IF(ISLOGICAL(D5457),"",FREQUENCY(IF('Data Transformation'!$B$425:$B$8425='Bin Analysis'!$B5451,'Data Transformation'!$G$425:$G$8425),D5457))</f>
        <v/>
      </c>
      <c r="F5457" t="str">
        <f t="shared" si="681"/>
        <v/>
      </c>
      <c r="G5457">
        <f>Weighting!$H$9</f>
        <v>0</v>
      </c>
      <c r="H5457">
        <f t="array" ref="H5457">FREQUENCY(IF('Data Transformation'!$B$4:$B$8425=B5451,'Data Transformation'!$G$4:$G$8425),'Bin Analysis'!$B5457)</f>
        <v>18</v>
      </c>
      <c r="I5457">
        <f t="shared" si="682"/>
        <v>0</v>
      </c>
      <c r="J5457">
        <f t="shared" si="683"/>
        <v>0</v>
      </c>
      <c r="K5457">
        <f>J5457*Weighting!$W$9</f>
        <v>0</v>
      </c>
      <c r="M5457" s="14"/>
    </row>
    <row r="5458" spans="1:13" x14ac:dyDescent="0.25">
      <c r="A5458" s="32">
        <f>IF(Weighting!$P$10&gt;0,B5458,"")</f>
        <v>0.84499999999999997</v>
      </c>
      <c r="B5458">
        <f>Weighting!$C$10</f>
        <v>0.84499999999999997</v>
      </c>
      <c r="C5458">
        <f>Weighting!$F$10</f>
        <v>0</v>
      </c>
      <c r="D5458" t="b">
        <f>IF(C5458=1,'Data Transformation'!$G$3+0.5*'Data Transformation'!$W$25,IF(C5459=1,D5459-'Data Transformation'!$W$25,FALSE))</f>
        <v>0</v>
      </c>
      <c r="E5458" t="str">
        <f t="array" ref="E5458">IF(ISLOGICAL(D5458),"",FREQUENCY(IF('Data Transformation'!$B$425:$B$8425='Bin Analysis'!$B5451,'Data Transformation'!$G$425:$G$8425),D5458))</f>
        <v/>
      </c>
      <c r="F5458" t="str">
        <f t="shared" si="681"/>
        <v/>
      </c>
      <c r="G5458">
        <f>Weighting!$H$10</f>
        <v>0</v>
      </c>
      <c r="H5458">
        <f t="array" ref="H5458">FREQUENCY(IF('Data Transformation'!$B$4:$B$8425=B5451,'Data Transformation'!$G$4:$G$8425),'Bin Analysis'!$B5458)</f>
        <v>18</v>
      </c>
      <c r="I5458">
        <f t="shared" si="682"/>
        <v>0</v>
      </c>
      <c r="J5458">
        <f t="shared" si="683"/>
        <v>0</v>
      </c>
      <c r="K5458">
        <f>J5458*Weighting!$W$10</f>
        <v>0</v>
      </c>
      <c r="M5458" s="14"/>
    </row>
    <row r="5459" spans="1:13" x14ac:dyDescent="0.25">
      <c r="A5459" s="32">
        <f>IF(Weighting!$P$11&gt;0,B5459,"")</f>
        <v>0.97599999999999998</v>
      </c>
      <c r="B5459">
        <f>Weighting!$C$11</f>
        <v>0.97599999999999998</v>
      </c>
      <c r="C5459">
        <f>Weighting!$F$11</f>
        <v>0</v>
      </c>
      <c r="D5459">
        <f>IF(C5459=1,'Data Transformation'!$G$3+0.5*'Data Transformation'!$W$25,IF(C5460=1,D5460-'Data Transformation'!$W$25,FALSE))</f>
        <v>0.86899999999999999</v>
      </c>
      <c r="E5459">
        <f t="array" ref="E5459">IF(ISLOGICAL(D5459),"",FREQUENCY(IF('Data Transformation'!$B$425:$B$8425='Bin Analysis'!$B5451,'Data Transformation'!$G$425:$G$8425),D5459))</f>
        <v>18</v>
      </c>
      <c r="F5459" t="e">
        <f t="shared" si="681"/>
        <v>#VALUE!</v>
      </c>
      <c r="G5459">
        <f>Weighting!$H$11</f>
        <v>0</v>
      </c>
      <c r="H5459">
        <f t="array" ref="H5459">FREQUENCY(IF('Data Transformation'!$B$4:$B$8425=B5451,'Data Transformation'!$G$4:$G$8425),'Bin Analysis'!$B5459)</f>
        <v>18</v>
      </c>
      <c r="I5459">
        <f t="shared" si="682"/>
        <v>0</v>
      </c>
      <c r="J5459">
        <f t="shared" si="683"/>
        <v>0</v>
      </c>
      <c r="K5459">
        <f>J5459*Weighting!$W$11</f>
        <v>0</v>
      </c>
      <c r="M5459" s="14"/>
    </row>
    <row r="5460" spans="1:13" x14ac:dyDescent="0.25">
      <c r="A5460" s="32">
        <f>IF(Weighting!$P$12&gt;0,B5460,"")</f>
        <v>1.107</v>
      </c>
      <c r="B5460">
        <f>Weighting!$C$12</f>
        <v>1.107</v>
      </c>
      <c r="C5460">
        <f>Weighting!$F$12</f>
        <v>1</v>
      </c>
      <c r="D5460">
        <f>IF(C5460=1,'Data Transformation'!$G$3+0.5*'Data Transformation'!$W$25,IF(C5461=1,D5461-'Data Transformation'!$W$25,FALSE))</f>
        <v>1.131</v>
      </c>
      <c r="E5460">
        <f t="array" ref="E5460">IF(ISLOGICAL(D5460),"",FREQUENCY(IF('Data Transformation'!$B$425:$B$8425='Bin Analysis'!$B5451,'Data Transformation'!$G$425:$G$8425),D5460))</f>
        <v>18</v>
      </c>
      <c r="F5460">
        <f t="shared" si="681"/>
        <v>0</v>
      </c>
      <c r="G5460">
        <f>Weighting!$H$12</f>
        <v>0</v>
      </c>
      <c r="H5460">
        <f t="array" ref="H5460">FREQUENCY(IF('Data Transformation'!$B$4:$B$8425=B5451,'Data Transformation'!$G$4:$G$8425),'Bin Analysis'!$B5460)</f>
        <v>19</v>
      </c>
      <c r="I5460">
        <f t="shared" si="682"/>
        <v>1</v>
      </c>
      <c r="J5460">
        <f t="shared" si="683"/>
        <v>1</v>
      </c>
      <c r="K5460">
        <f>J5460*Weighting!$W$12</f>
        <v>1</v>
      </c>
      <c r="M5460" s="14"/>
    </row>
    <row r="5461" spans="1:13" x14ac:dyDescent="0.25">
      <c r="A5461" s="32">
        <f>IF(Weighting!$P$13&gt;0,B5461,"")</f>
        <v>1.238</v>
      </c>
      <c r="B5461">
        <f>Weighting!$C$13</f>
        <v>1.238</v>
      </c>
      <c r="C5461">
        <f>Weighting!$F$13</f>
        <v>0</v>
      </c>
      <c r="D5461" t="b">
        <f>IF(C5461=1,'Data Transformation'!$G$3+0.5*'Data Transformation'!$W$25,IF(C5462=1,D5462-'Data Transformation'!$W$25,FALSE))</f>
        <v>0</v>
      </c>
      <c r="E5461" t="str">
        <f t="array" ref="E5461">IF(ISLOGICAL(D5461),"",FREQUENCY(IF('Data Transformation'!$B$425:$B$8425='Bin Analysis'!$B5451,'Data Transformation'!$G$425:$G$8425),D5461))</f>
        <v/>
      </c>
      <c r="F5461" t="str">
        <f t="shared" si="681"/>
        <v/>
      </c>
      <c r="G5461">
        <f>Weighting!$H$13</f>
        <v>0</v>
      </c>
      <c r="H5461">
        <f t="array" ref="H5461">FREQUENCY(IF('Data Transformation'!$B$4:$B$8425=B5451,'Data Transformation'!$G$4:$G$8425),'Bin Analysis'!$B5461)</f>
        <v>19</v>
      </c>
      <c r="I5461">
        <f t="shared" si="682"/>
        <v>0</v>
      </c>
      <c r="J5461">
        <f t="shared" si="683"/>
        <v>0</v>
      </c>
      <c r="K5461">
        <f>J5461*Weighting!$W$13</f>
        <v>0</v>
      </c>
      <c r="M5461" s="14"/>
    </row>
    <row r="5462" spans="1:13" x14ac:dyDescent="0.25">
      <c r="A5462" s="32">
        <f>IF(Weighting!$P$14&gt;0,B5462,"")</f>
        <v>1.369</v>
      </c>
      <c r="B5462">
        <f>Weighting!$C$14</f>
        <v>1.369</v>
      </c>
      <c r="C5462">
        <f>Weighting!$F$14</f>
        <v>0</v>
      </c>
      <c r="D5462" t="b">
        <f>IF(C5462=1,'Data Transformation'!$G$3+0.5*'Data Transformation'!$W$25,IF(C5463=1,D5463-'Data Transformation'!$W$25,FALSE))</f>
        <v>0</v>
      </c>
      <c r="E5462" t="str">
        <f t="array" ref="E5462">IF(ISLOGICAL(D5462),"",FREQUENCY(IF('Data Transformation'!$B$425:$B$8425='Bin Analysis'!$B5451,'Data Transformation'!$G$425:$G$8425),D5462))</f>
        <v/>
      </c>
      <c r="F5462" t="str">
        <f t="shared" si="681"/>
        <v/>
      </c>
      <c r="G5462">
        <f>Weighting!$H$14</f>
        <v>0</v>
      </c>
      <c r="H5462">
        <f t="array" ref="H5462">FREQUENCY(IF('Data Transformation'!$B$4:$B$8425=B5451,'Data Transformation'!$G$4:$G$8425),'Bin Analysis'!$B5462)</f>
        <v>19</v>
      </c>
      <c r="I5462">
        <f t="shared" si="682"/>
        <v>0</v>
      </c>
      <c r="J5462">
        <f t="shared" si="683"/>
        <v>0</v>
      </c>
      <c r="K5462">
        <f>J5462*Weighting!$W$14</f>
        <v>0</v>
      </c>
      <c r="M5462" s="14"/>
    </row>
    <row r="5463" spans="1:13" x14ac:dyDescent="0.25">
      <c r="A5463" s="32">
        <f>IF(Weighting!$P$15&gt;0,B5463,"")</f>
        <v>1.5000009999999999</v>
      </c>
      <c r="B5463">
        <f>Weighting!$C$15</f>
        <v>1.5000009999999999</v>
      </c>
      <c r="C5463">
        <f>Weighting!$F$15</f>
        <v>0</v>
      </c>
      <c r="D5463" t="b">
        <f>IF(C5463=1,'Data Transformation'!$G$3+0.5*'Data Transformation'!$W$25,IF(C5464=1,D5464-'Data Transformation'!$W$25,FALSE))</f>
        <v>0</v>
      </c>
      <c r="E5463" t="str">
        <f t="array" ref="E5463">IF(ISLOGICAL(D5463),"",FREQUENCY(IF('Data Transformation'!$B$425:$B$8425='Bin Analysis'!$B5451,'Data Transformation'!$G$425:$G$8425),D5463))</f>
        <v/>
      </c>
      <c r="F5463" t="str">
        <f t="shared" si="681"/>
        <v/>
      </c>
      <c r="G5463">
        <f>Weighting!$H$15</f>
        <v>0</v>
      </c>
      <c r="H5463">
        <f t="array" ref="H5463">FREQUENCY(IF('Data Transformation'!$B$4:$B$8425=B5451,'Data Transformation'!$G$4:$G$8425),'Bin Analysis'!$B5463)</f>
        <v>19</v>
      </c>
      <c r="I5463">
        <f t="shared" si="682"/>
        <v>0</v>
      </c>
      <c r="J5463">
        <f t="shared" si="683"/>
        <v>0</v>
      </c>
      <c r="K5463">
        <f>J5463*Weighting!$W$15</f>
        <v>0</v>
      </c>
      <c r="M5463" s="14"/>
    </row>
    <row r="5464" spans="1:13" x14ac:dyDescent="0.25">
      <c r="A5464" s="32" t="str">
        <f>IF(Weighting!$P$16&gt;0,B5464,"")</f>
        <v/>
      </c>
      <c r="B5464">
        <f>Weighting!$C$16</f>
        <v>1.631</v>
      </c>
      <c r="C5464">
        <f>Weighting!$F$16</f>
        <v>0</v>
      </c>
      <c r="D5464" t="b">
        <f>IF(C5464=1,'Data Transformation'!$G$3+0.5*'Data Transformation'!$W$25,IF(C5465=1,D5465-'Data Transformation'!$W$25,FALSE))</f>
        <v>0</v>
      </c>
      <c r="E5464" t="str">
        <f t="array" ref="E5464">IF(ISLOGICAL(D5464),"",FREQUENCY(IF('Data Transformation'!$B$425:$B$8425='Bin Analysis'!$B5451,'Data Transformation'!$G$425:$G$8425),D5464))</f>
        <v/>
      </c>
      <c r="F5464" t="str">
        <f t="shared" si="681"/>
        <v/>
      </c>
      <c r="G5464">
        <f>Weighting!$H$16</f>
        <v>0</v>
      </c>
      <c r="H5464">
        <f t="array" ref="H5464">FREQUENCY(IF('Data Transformation'!$B$4:$B$8425=B5451,'Data Transformation'!$G$4:$G$8425),'Bin Analysis'!$B5464)</f>
        <v>19</v>
      </c>
      <c r="I5464">
        <f t="shared" si="682"/>
        <v>0</v>
      </c>
      <c r="J5464">
        <f t="shared" si="683"/>
        <v>0</v>
      </c>
      <c r="K5464">
        <f>J5464*Weighting!$W$16</f>
        <v>0</v>
      </c>
      <c r="M5464" s="14"/>
    </row>
    <row r="5465" spans="1:13" x14ac:dyDescent="0.25">
      <c r="A5465" s="32" t="str">
        <f>IF(Weighting!$P$17&gt;0,B5465,"")</f>
        <v/>
      </c>
      <c r="B5465">
        <f>Weighting!$C$17</f>
        <v>1.762</v>
      </c>
      <c r="C5465">
        <f>Weighting!$F$17</f>
        <v>0</v>
      </c>
      <c r="D5465" t="b">
        <f>IF(C5465=1,'Data Transformation'!$G$3+0.5*'Data Transformation'!$W$25,IF(C5466=1,D5466-'Data Transformation'!$W$25,FALSE))</f>
        <v>0</v>
      </c>
      <c r="E5465" t="str">
        <f t="array" ref="E5465">IF(ISLOGICAL(D5465),"",FREQUENCY(IF('Data Transformation'!$B$425:$B$8425='Bin Analysis'!$B5451,'Data Transformation'!$G$425:$G$8425),D5465))</f>
        <v/>
      </c>
      <c r="F5465" t="str">
        <f t="shared" si="681"/>
        <v/>
      </c>
      <c r="G5465">
        <f>Weighting!$H$17</f>
        <v>0</v>
      </c>
      <c r="H5465">
        <f t="array" ref="H5465">FREQUENCY(IF('Data Transformation'!$B$4:$B$8425=B5451,'Data Transformation'!$G$4:$G$8425),'Bin Analysis'!$B5465)</f>
        <v>19</v>
      </c>
      <c r="I5465">
        <f t="shared" si="682"/>
        <v>0</v>
      </c>
      <c r="J5465">
        <f t="shared" si="683"/>
        <v>0</v>
      </c>
      <c r="K5465">
        <f>J5465*Weighting!$W$17</f>
        <v>0</v>
      </c>
      <c r="M5465" s="14"/>
    </row>
    <row r="5466" spans="1:13" x14ac:dyDescent="0.25">
      <c r="A5466" s="32" t="str">
        <f>IF(Weighting!$P$18&gt;0,B5466,"")</f>
        <v/>
      </c>
      <c r="B5466">
        <f>Weighting!$C$18</f>
        <v>1.893</v>
      </c>
      <c r="C5466">
        <f>Weighting!$F$18</f>
        <v>0</v>
      </c>
      <c r="D5466" t="b">
        <f>IF(C5466=1,'Data Transformation'!$G$3+0.5*'Data Transformation'!$W$25,IF(C5467=1,D5467-'Data Transformation'!$W$25,FALSE))</f>
        <v>0</v>
      </c>
      <c r="E5466" t="str">
        <f t="array" ref="E5466">IF(ISLOGICAL(D5466),"",FREQUENCY(IF('Data Transformation'!$B$425:$B$8425='Bin Analysis'!$B5451,'Data Transformation'!$G$425:$G$8425),D5466))</f>
        <v/>
      </c>
      <c r="F5466" t="str">
        <f t="shared" si="681"/>
        <v/>
      </c>
      <c r="G5466">
        <f>Weighting!$H$18</f>
        <v>0</v>
      </c>
      <c r="H5466">
        <f t="array" ref="H5466">FREQUENCY(IF('Data Transformation'!$B$4:$B$8425=B5451,'Data Transformation'!$G$4:$G$8425),'Bin Analysis'!$B5466)</f>
        <v>19</v>
      </c>
      <c r="I5466">
        <f t="shared" si="682"/>
        <v>0</v>
      </c>
      <c r="J5466">
        <f t="shared" si="683"/>
        <v>0</v>
      </c>
      <c r="K5466">
        <f>J5466*Weighting!$W$18</f>
        <v>0</v>
      </c>
      <c r="M5466" s="14"/>
    </row>
    <row r="5467" spans="1:13" x14ac:dyDescent="0.25">
      <c r="A5467" s="32" t="str">
        <f>IF(Weighting!$P$19&gt;0,B5467,"")</f>
        <v/>
      </c>
      <c r="B5467">
        <f>Weighting!$C$19</f>
        <v>2.024</v>
      </c>
      <c r="C5467">
        <f>Weighting!$F$19</f>
        <v>0</v>
      </c>
      <c r="D5467" t="b">
        <f>IF(C5467=1,'Data Transformation'!$G$3+0.5*'Data Transformation'!$W$25,IF(C5468=1,D5468-'Data Transformation'!$W$25,FALSE))</f>
        <v>0</v>
      </c>
      <c r="E5467" t="str">
        <f t="array" ref="E5467">IF(ISLOGICAL(D5467),"",FREQUENCY(IF('Data Transformation'!$B$425:$B$8425='Bin Analysis'!$B5451,'Data Transformation'!$G$425:$G$8425),D5467))</f>
        <v/>
      </c>
      <c r="F5467" t="str">
        <f t="shared" si="681"/>
        <v/>
      </c>
      <c r="G5467">
        <f>Weighting!$H$19</f>
        <v>0</v>
      </c>
      <c r="H5467">
        <f t="array" ref="H5467">FREQUENCY(IF('Data Transformation'!$B$4:$B$8425=B5451,'Data Transformation'!$G$4:$G$8425),'Bin Analysis'!$B5467)</f>
        <v>19</v>
      </c>
      <c r="I5467">
        <f t="shared" si="682"/>
        <v>0</v>
      </c>
      <c r="J5467">
        <f t="shared" si="683"/>
        <v>0</v>
      </c>
      <c r="K5467">
        <f>J5467*Weighting!$W$19</f>
        <v>0</v>
      </c>
      <c r="M5467" s="14"/>
    </row>
    <row r="5468" spans="1:13" x14ac:dyDescent="0.25">
      <c r="A5468" s="32" t="str">
        <f>IF(Weighting!$P$20&gt;0,B5468,"")</f>
        <v/>
      </c>
      <c r="B5468">
        <f>Weighting!$C$20</f>
        <v>2.1550000000000002</v>
      </c>
      <c r="C5468">
        <f>Weighting!$F$20</f>
        <v>0</v>
      </c>
      <c r="D5468" t="b">
        <f>IF(C5468=1,'Data Transformation'!$G$3+0.5*'Data Transformation'!$W$25,IF(C5469=1,D5469-'Data Transformation'!$W$25,FALSE))</f>
        <v>0</v>
      </c>
      <c r="E5468" t="str">
        <f t="array" ref="E5468">IF(ISLOGICAL(D5468),"",FREQUENCY(IF('Data Transformation'!$B$425:$B$8425='Bin Analysis'!$B5451,'Data Transformation'!$G$425:$G$8425),D5468))</f>
        <v/>
      </c>
      <c r="F5468" t="str">
        <f t="shared" si="681"/>
        <v/>
      </c>
      <c r="G5468">
        <f>Weighting!$H$20</f>
        <v>0</v>
      </c>
      <c r="H5468">
        <f t="array" ref="H5468">FREQUENCY(IF('Data Transformation'!$B$4:$B$8425=B5451,'Data Transformation'!$G$4:$G$8425),'Bin Analysis'!$B5468)</f>
        <v>19</v>
      </c>
      <c r="I5468">
        <f t="shared" si="682"/>
        <v>0</v>
      </c>
      <c r="J5468">
        <f t="shared" si="683"/>
        <v>0</v>
      </c>
      <c r="K5468">
        <f>J5468*Weighting!$W$20</f>
        <v>0</v>
      </c>
      <c r="M5468" s="14"/>
    </row>
    <row r="5469" spans="1:13" x14ac:dyDescent="0.25">
      <c r="A5469" s="32" t="str">
        <f>IF(Weighting!$P$21&gt;0,B5469,"")</f>
        <v/>
      </c>
      <c r="B5469">
        <f>Weighting!$C$21</f>
        <v>2.2860000000000005</v>
      </c>
      <c r="C5469">
        <f>Weighting!$F$21</f>
        <v>0</v>
      </c>
      <c r="D5469" t="b">
        <f>IF(C5469=1,'Data Transformation'!$G$3+0.5*'Data Transformation'!$W$25,IF(C5470=1,D5470-'Data Transformation'!$W$25,FALSE))</f>
        <v>0</v>
      </c>
      <c r="E5469" t="str">
        <f t="array" ref="E5469">IF(ISLOGICAL(D5469),"",FREQUENCY(IF('Data Transformation'!$B$425:$B$8425='Bin Analysis'!$B5451,'Data Transformation'!$G$425:$G$8425),D5469))</f>
        <v/>
      </c>
      <c r="F5469" t="str">
        <f t="shared" si="681"/>
        <v/>
      </c>
      <c r="G5469">
        <f>Weighting!$H$21</f>
        <v>0</v>
      </c>
      <c r="H5469">
        <f t="array" ref="H5469">FREQUENCY(IF('Data Transformation'!$B$4:$B$8425=B5451,'Data Transformation'!$G$4:$G$8425),'Bin Analysis'!$B5469)</f>
        <v>19</v>
      </c>
      <c r="I5469">
        <f t="shared" si="682"/>
        <v>0</v>
      </c>
      <c r="J5469">
        <f t="shared" si="683"/>
        <v>0</v>
      </c>
      <c r="K5469">
        <f>J5469*Weighting!$W$21</f>
        <v>0</v>
      </c>
      <c r="M5469" s="14"/>
    </row>
    <row r="5470" spans="1:13" x14ac:dyDescent="0.25">
      <c r="A5470" s="32" t="str">
        <f>IF(Weighting!$P$22&gt;0,B5470,"")</f>
        <v/>
      </c>
      <c r="B5470">
        <f>Weighting!$C$22</f>
        <v>2.4170000000000007</v>
      </c>
      <c r="C5470">
        <f>Weighting!$F$22</f>
        <v>0</v>
      </c>
      <c r="D5470" t="b">
        <f>IF(C5470=1,'Data Transformation'!$G$3+0.5*'Data Transformation'!$W$25,IF(C5471=1,D5471-'Data Transformation'!$W$25,FALSE))</f>
        <v>0</v>
      </c>
      <c r="E5470" t="str">
        <f t="array" ref="E5470">IF(ISLOGICAL(D5470),"",FREQUENCY(IF('Data Transformation'!$B$425:$B$8425='Bin Analysis'!$B5451,'Data Transformation'!$G$425:$G$8425),D5470))</f>
        <v/>
      </c>
      <c r="F5470" t="str">
        <f t="shared" si="681"/>
        <v/>
      </c>
      <c r="G5470">
        <f>Weighting!$H$22</f>
        <v>0</v>
      </c>
      <c r="H5470">
        <f t="array" ref="H5470">FREQUENCY(IF('Data Transformation'!$B$4:$B$8425=B5451,'Data Transformation'!$G$4:$G$8425),'Bin Analysis'!$B5470)</f>
        <v>19</v>
      </c>
      <c r="I5470">
        <f t="shared" si="682"/>
        <v>0</v>
      </c>
      <c r="J5470">
        <f t="shared" si="683"/>
        <v>0</v>
      </c>
      <c r="K5470">
        <f>J5470*Weighting!$W$22</f>
        <v>0</v>
      </c>
      <c r="M5470" s="14"/>
    </row>
    <row r="5471" spans="1:13" x14ac:dyDescent="0.25">
      <c r="A5471" s="32" t="str">
        <f>IF(Weighting!$P$23&gt;0,B5471,"")</f>
        <v/>
      </c>
      <c r="B5471">
        <f>Weighting!$C$23</f>
        <v>2.5480000000000009</v>
      </c>
      <c r="C5471">
        <f>Weighting!$F$23</f>
        <v>0</v>
      </c>
      <c r="D5471" t="b">
        <f>IF(C5471=1,'Data Transformation'!$G$3+0.5*'Data Transformation'!$W$25,IF(C5472=1,D5472-'Data Transformation'!$W$25,FALSE))</f>
        <v>0</v>
      </c>
      <c r="E5471" t="str">
        <f t="array" ref="E5471">IF(ISLOGICAL(D5471),"",FREQUENCY(IF('Data Transformation'!$B$425:$B$8425='Bin Analysis'!$B5451,'Data Transformation'!$G$425:$G$8425),D5471))</f>
        <v/>
      </c>
      <c r="F5471" t="str">
        <f t="shared" si="681"/>
        <v/>
      </c>
      <c r="G5471">
        <f>Weighting!$H$23</f>
        <v>0</v>
      </c>
      <c r="H5471">
        <f t="array" ref="H5471">FREQUENCY(IF('Data Transformation'!$B$4:$B$8425=B5451,'Data Transformation'!$G$4:$G$8425),'Bin Analysis'!$B5471)</f>
        <v>19</v>
      </c>
      <c r="I5471">
        <f t="shared" si="682"/>
        <v>0</v>
      </c>
      <c r="J5471">
        <f t="shared" si="683"/>
        <v>0</v>
      </c>
      <c r="K5471">
        <f>J5471*Weighting!$W$23</f>
        <v>0</v>
      </c>
      <c r="M5471" s="14"/>
    </row>
    <row r="5472" spans="1:13" x14ac:dyDescent="0.25">
      <c r="A5472" s="32" t="str">
        <f>IF(Weighting!$P$24&gt;0,B5472,"")</f>
        <v/>
      </c>
      <c r="B5472">
        <f>Weighting!$C$24</f>
        <v>2.6790000000000012</v>
      </c>
      <c r="C5472">
        <f>Weighting!$F$24</f>
        <v>0</v>
      </c>
      <c r="D5472" t="b">
        <f>IF(C5472=1,'Data Transformation'!$G$3+0.5*'Data Transformation'!$W$25,IF(C5473=1,D5473-'Data Transformation'!$W$25,FALSE))</f>
        <v>0</v>
      </c>
      <c r="E5472" t="str">
        <f t="array" ref="E5472">IF(ISLOGICAL(D5472),"",FREQUENCY(IF('Data Transformation'!$B$425:$B$8425='Bin Analysis'!$B5451,'Data Transformation'!$G$425:$G$8425),D5472))</f>
        <v/>
      </c>
      <c r="F5472" t="str">
        <f t="shared" si="681"/>
        <v/>
      </c>
      <c r="G5472">
        <f>Weighting!$H$24</f>
        <v>0</v>
      </c>
      <c r="H5472">
        <f t="array" ref="H5472">FREQUENCY(IF('Data Transformation'!$B$4:$B$8425=B5451,'Data Transformation'!$G$4:$G$8425),'Bin Analysis'!$B5472)</f>
        <v>19</v>
      </c>
      <c r="I5472">
        <f t="shared" si="682"/>
        <v>0</v>
      </c>
      <c r="J5472">
        <f t="shared" si="683"/>
        <v>0</v>
      </c>
      <c r="K5472">
        <f>J5472*Weighting!$W$24</f>
        <v>0</v>
      </c>
      <c r="M5472" s="14"/>
    </row>
    <row r="5473" spans="1:25" x14ac:dyDescent="0.25">
      <c r="A5473" s="32" t="str">
        <f>IF(Weighting!$P$25&gt;0,B5473,"")</f>
        <v/>
      </c>
      <c r="B5473">
        <f>Weighting!$C$25</f>
        <v>2.8100000000000014</v>
      </c>
      <c r="C5473">
        <f>Weighting!$F$25</f>
        <v>0</v>
      </c>
      <c r="D5473" t="b">
        <f>IF(C5473=1,'Data Transformation'!$G$3+0.5*'Data Transformation'!$W$25,IF(C5474=1,D5474-'Data Transformation'!$W$25,FALSE))</f>
        <v>0</v>
      </c>
      <c r="E5473" t="str">
        <f t="array" ref="E5473">IF(ISLOGICAL(D5473),"",FREQUENCY(IF('Data Transformation'!$B$425:$B$8425='Bin Analysis'!$B5451,'Data Transformation'!$G$425:$G$8425),D5473))</f>
        <v/>
      </c>
      <c r="F5473" t="str">
        <f t="shared" si="681"/>
        <v/>
      </c>
      <c r="G5473">
        <f>Weighting!$H$25</f>
        <v>0</v>
      </c>
      <c r="H5473">
        <f t="array" ref="H5473">FREQUENCY(IF('Data Transformation'!$B$4:$B$8425=B5451,'Data Transformation'!$G$4:$G$8425),'Bin Analysis'!$B5473)</f>
        <v>19</v>
      </c>
      <c r="I5473">
        <f t="shared" si="682"/>
        <v>0</v>
      </c>
      <c r="J5473">
        <f t="shared" si="683"/>
        <v>0</v>
      </c>
      <c r="K5473">
        <f>J5473*Weighting!$W$25</f>
        <v>0</v>
      </c>
      <c r="M5473" s="14"/>
    </row>
    <row r="5474" spans="1:25" x14ac:dyDescent="0.25">
      <c r="O5474"/>
      <c r="P5474"/>
      <c r="Q5474"/>
      <c r="R5474"/>
    </row>
    <row r="5475" spans="1:25" ht="23.25" x14ac:dyDescent="0.35">
      <c r="A5475" s="21" t="s">
        <v>0</v>
      </c>
      <c r="B5475" s="21">
        <f>IFERROR(VLOOKUP(C5475,'Data Transformation'!$L$6:$M$426,2,FALSE),"")</f>
        <v>228</v>
      </c>
      <c r="C5475" s="21">
        <f>C5451+1</f>
        <v>228</v>
      </c>
      <c r="D5475" s="21"/>
      <c r="E5475" s="21"/>
      <c r="F5475" s="21"/>
      <c r="G5475" s="21"/>
      <c r="H5475" s="22"/>
      <c r="I5475" s="22"/>
      <c r="J5475" s="22"/>
      <c r="K5475" s="21"/>
      <c r="L5475" s="21">
        <f>B5475</f>
        <v>228</v>
      </c>
      <c r="M5475" s="23">
        <f>INDEX('Data Transformation'!$O$4:$O$424,MATCH($B5475,'Data Transformation'!$M$4:$M$424,0),MATCH($M$2,'Data Transformation'!$O$3,0))</f>
        <v>18</v>
      </c>
      <c r="N5475" s="27">
        <f>IF('Input and Summary Results'!$J$16="minimum",'Bin Analysis'!X5476/(M5475-1),'Bin Analysis'!Y5475/('Bin Analysis'!M5475-1))</f>
        <v>0.11764705882352941</v>
      </c>
      <c r="O5475" s="27">
        <f>IF(M5475=FALSE,NA(),(VLOOKUP(1,C5478:K5497,4,FALSE))/(M5475-1))</f>
        <v>0.47058823529411764</v>
      </c>
      <c r="P5475" s="27">
        <f>IF(M5475=FALSE,NA(),SUM(J5478:J5497)/Weighting!$S$5)</f>
        <v>0.8</v>
      </c>
      <c r="Q5475" s="27">
        <f>IF(M5475=FALSE,NA(),SUM(K5478:K5497)/Weighting!$S$6)</f>
        <v>0.78260869565217395</v>
      </c>
      <c r="R5475" s="27">
        <f>IF(M5475=FALSE,NA(),(VLOOKUP(1,G5478:K5497,3,FALSE))/(M5475-1))</f>
        <v>5.8823529411764705E-2</v>
      </c>
      <c r="S5475" s="22" t="str">
        <f>IF(M5475=FALSE,NA(),IF(SUM(J5478:J5497)=2,"yes","no"))</f>
        <v>no</v>
      </c>
      <c r="X5475" s="2" cm="2">
        <f t="array" ref="X5475:X5476">FREQUENCY(IF('Data Transformation'!$B$425:$B$6424='Bin Analysis'!L5475,'Data Transformation'!$G$425:$G$6424),'Data Transformation'!$U$11)</f>
        <v>15</v>
      </c>
      <c r="Y5475" s="2" cm="2">
        <f t="array" ref="Y5475:Y5476">FREQUENCY(IF('Data Transformation'!$B$425:$B$6424='Bin Analysis'!L5475,'Data Transformation'!$G$425:$G$6424),'Data Transformation'!$U$12)</f>
        <v>7</v>
      </c>
    </row>
    <row r="5476" spans="1:25" x14ac:dyDescent="0.25">
      <c r="A5476" s="14" t="s">
        <v>67</v>
      </c>
      <c r="B5476" t="s">
        <v>47</v>
      </c>
      <c r="C5476" t="s">
        <v>5</v>
      </c>
      <c r="D5476" t="s">
        <v>100</v>
      </c>
      <c r="E5476" t="s">
        <v>101</v>
      </c>
      <c r="F5476" t="s">
        <v>102</v>
      </c>
      <c r="G5476" t="s">
        <v>70</v>
      </c>
      <c r="H5476" t="s">
        <v>31</v>
      </c>
      <c r="I5476" t="s">
        <v>32</v>
      </c>
      <c r="J5476" t="s">
        <v>46</v>
      </c>
      <c r="K5476" s="14" t="s">
        <v>45</v>
      </c>
      <c r="M5476" s="14"/>
      <c r="X5476" s="2">
        <v>2</v>
      </c>
      <c r="Y5476" s="2">
        <v>10</v>
      </c>
    </row>
    <row r="5477" spans="1:25" x14ac:dyDescent="0.25">
      <c r="A5477" s="32"/>
      <c r="D5477" t="b">
        <f>IF(C5477=1,'Data Transformation'!$G$3+0.5*'Data Transformation'!$W$25,IF(C5478=1,D5478-'Data Transformation'!$W$25,FALSE))</f>
        <v>0</v>
      </c>
      <c r="E5477" t="str">
        <f t="array" ref="E5477">IF(ISLOGICAL(D5477),"",FREQUENCY(IF('Data Transformation'!$B$425:$B$8425='Bin Analysis'!$B5475,'Data Transformation'!$G$425:$G$8425),D5477))</f>
        <v/>
      </c>
      <c r="F5477" t="str">
        <f>IF(ISLOGICAL(D5477),"",E5477-E5476)</f>
        <v/>
      </c>
      <c r="M5477" s="14"/>
    </row>
    <row r="5478" spans="1:25" x14ac:dyDescent="0.25">
      <c r="A5478" s="32">
        <f>IF(Weighting!$P$6&gt;0,B5478,"")</f>
        <v>0.32100000000000001</v>
      </c>
      <c r="B5478">
        <f>Weighting!$C$6</f>
        <v>0.32100000000000001</v>
      </c>
      <c r="C5478">
        <f>Weighting!$F$6</f>
        <v>0</v>
      </c>
      <c r="D5478" t="b">
        <f>IF(C5478=1,'Data Transformation'!$G$3+0.5*'Data Transformation'!$W$25,IF(C5479=1,D5479-'Data Transformation'!$W$25,FALSE))</f>
        <v>0</v>
      </c>
      <c r="E5478" t="str">
        <f t="array" ref="E5478">IF(ISLOGICAL(D5478),"",FREQUENCY(IF('Data Transformation'!$B$425:$B$8425='Bin Analysis'!$B5475,'Data Transformation'!$G$425:$G$8425),D5478))</f>
        <v/>
      </c>
      <c r="F5478" t="str">
        <f>IF(ISLOGICAL(D5478),"",E5478-E5477)</f>
        <v/>
      </c>
      <c r="G5478">
        <f>Weighting!$H$6</f>
        <v>1</v>
      </c>
      <c r="H5478">
        <f t="array" ref="H5478">FREQUENCY(IF('Data Transformation'!$B$4:$B$8425=B5475,'Data Transformation'!$G$4:$G$8425),'Bin Analysis'!$B5478)</f>
        <v>1</v>
      </c>
      <c r="I5478">
        <f>H5478-H5477</f>
        <v>1</v>
      </c>
      <c r="J5478">
        <f>IF(I5478=0,0,1)</f>
        <v>1</v>
      </c>
      <c r="K5478">
        <f>J5478*Weighting!$W$6</f>
        <v>1</v>
      </c>
      <c r="M5478" s="14"/>
    </row>
    <row r="5479" spans="1:25" x14ac:dyDescent="0.25">
      <c r="A5479" s="32">
        <f>IF(Weighting!$P$7&gt;0,B5479,"")</f>
        <v>0.45200000000000001</v>
      </c>
      <c r="B5479">
        <f>Weighting!$C$7</f>
        <v>0.45200000000000001</v>
      </c>
      <c r="C5479">
        <f>Weighting!$F$7</f>
        <v>0</v>
      </c>
      <c r="D5479" t="b">
        <f>IF(C5479=1,'Data Transformation'!$G$3+0.5*'Data Transformation'!$W$25,IF(C5480=1,D5480-'Data Transformation'!$W$25,FALSE))</f>
        <v>0</v>
      </c>
      <c r="E5479" t="str">
        <f t="array" ref="E5479">IF(ISLOGICAL(D5479),"",FREQUENCY(IF('Data Transformation'!$B$425:$B$8425='Bin Analysis'!$B5475,'Data Transformation'!$G$425:$G$8425),D5479))</f>
        <v/>
      </c>
      <c r="F5479" t="str">
        <f t="shared" ref="F5479:F5497" si="684">IF(ISLOGICAL(D5479),"",E5479-E5478)</f>
        <v/>
      </c>
      <c r="G5479">
        <f>Weighting!$H$7</f>
        <v>0</v>
      </c>
      <c r="H5479">
        <f t="array" ref="H5479">FREQUENCY(IF('Data Transformation'!$B$4:$B$8425=B5475,'Data Transformation'!$G$4:$G$8425),'Bin Analysis'!$B5479)</f>
        <v>1</v>
      </c>
      <c r="I5479">
        <f t="shared" ref="I5479:I5497" si="685">H5479-H5478</f>
        <v>0</v>
      </c>
      <c r="J5479">
        <f>IF(I5479=0,0,1)</f>
        <v>0</v>
      </c>
      <c r="K5479">
        <f>J5479*Weighting!$W$7</f>
        <v>0</v>
      </c>
      <c r="M5479" s="14"/>
    </row>
    <row r="5480" spans="1:25" x14ac:dyDescent="0.25">
      <c r="A5480" s="32">
        <f>IF(Weighting!$P$8&gt;0,B5480,"")</f>
        <v>0.58299999999999996</v>
      </c>
      <c r="B5480">
        <f>Weighting!$C$8</f>
        <v>0.58299999999999996</v>
      </c>
      <c r="C5480">
        <f>Weighting!$F$8</f>
        <v>0</v>
      </c>
      <c r="D5480" t="b">
        <f>IF(C5480=1,'Data Transformation'!$G$3+0.5*'Data Transformation'!$W$25,IF(C5481=1,D5481-'Data Transformation'!$W$25,FALSE))</f>
        <v>0</v>
      </c>
      <c r="E5480" t="str">
        <f t="array" ref="E5480">IF(ISLOGICAL(D5480),"",FREQUENCY(IF('Data Transformation'!$B$425:$B$8425='Bin Analysis'!$B5475,'Data Transformation'!$G$425:$G$8425),D5480))</f>
        <v/>
      </c>
      <c r="F5480" t="str">
        <f t="shared" si="684"/>
        <v/>
      </c>
      <c r="G5480">
        <f>Weighting!$H$8</f>
        <v>0</v>
      </c>
      <c r="H5480">
        <f t="array" ref="H5480">FREQUENCY(IF('Data Transformation'!$B$4:$B$8425=B5475,'Data Transformation'!$G$4:$G$8425),'Bin Analysis'!$B5480)</f>
        <v>2</v>
      </c>
      <c r="I5480">
        <f t="shared" si="685"/>
        <v>1</v>
      </c>
      <c r="J5480">
        <f t="shared" ref="J5480:J5497" si="686">IF(I5480=0,0,1)</f>
        <v>1</v>
      </c>
      <c r="K5480">
        <f>J5480*Weighting!$W$8</f>
        <v>3</v>
      </c>
      <c r="M5480" s="14"/>
    </row>
    <row r="5481" spans="1:25" x14ac:dyDescent="0.25">
      <c r="A5481" s="32">
        <f>IF(Weighting!$P$9&gt;0,B5481,"")</f>
        <v>0.71399999999999997</v>
      </c>
      <c r="B5481" s="50">
        <f>Weighting!$C$9</f>
        <v>0.71399999999999997</v>
      </c>
      <c r="C5481">
        <f>Weighting!$F$9</f>
        <v>0</v>
      </c>
      <c r="D5481" t="b">
        <f>IF(C5481=1,'Data Transformation'!$G$3+0.5*'Data Transformation'!$W$25,IF(C5482=1,D5482-'Data Transformation'!$W$25,FALSE))</f>
        <v>0</v>
      </c>
      <c r="E5481" t="str">
        <f t="array" ref="E5481">IF(ISLOGICAL(D5481),"",FREQUENCY(IF('Data Transformation'!$B$425:$B$8425='Bin Analysis'!$B5475,'Data Transformation'!$G$425:$G$8425),D5481))</f>
        <v/>
      </c>
      <c r="F5481" t="str">
        <f t="shared" si="684"/>
        <v/>
      </c>
      <c r="G5481">
        <f>Weighting!$H$9</f>
        <v>0</v>
      </c>
      <c r="H5481">
        <f t="array" ref="H5481">FREQUENCY(IF('Data Transformation'!$B$4:$B$8425=B5475,'Data Transformation'!$G$4:$G$8425),'Bin Analysis'!$B5481)</f>
        <v>5</v>
      </c>
      <c r="I5481">
        <f t="shared" si="685"/>
        <v>3</v>
      </c>
      <c r="J5481">
        <f t="shared" si="686"/>
        <v>1</v>
      </c>
      <c r="K5481">
        <f>J5481*Weighting!$W$9</f>
        <v>3</v>
      </c>
      <c r="M5481" s="14"/>
    </row>
    <row r="5482" spans="1:25" x14ac:dyDescent="0.25">
      <c r="A5482" s="32">
        <f>IF(Weighting!$P$10&gt;0,B5482,"")</f>
        <v>0.84499999999999997</v>
      </c>
      <c r="B5482">
        <f>Weighting!$C$10</f>
        <v>0.84499999999999997</v>
      </c>
      <c r="C5482">
        <f>Weighting!$F$10</f>
        <v>0</v>
      </c>
      <c r="D5482" t="b">
        <f>IF(C5482=1,'Data Transformation'!$G$3+0.5*'Data Transformation'!$W$25,IF(C5483=1,D5483-'Data Transformation'!$W$25,FALSE))</f>
        <v>0</v>
      </c>
      <c r="E5482" t="str">
        <f t="array" ref="E5482">IF(ISLOGICAL(D5482),"",FREQUENCY(IF('Data Transformation'!$B$425:$B$8425='Bin Analysis'!$B5475,'Data Transformation'!$G$425:$G$8425),D5482))</f>
        <v/>
      </c>
      <c r="F5482" t="str">
        <f t="shared" si="684"/>
        <v/>
      </c>
      <c r="G5482">
        <f>Weighting!$H$10</f>
        <v>0</v>
      </c>
      <c r="H5482">
        <f t="array" ref="H5482">FREQUENCY(IF('Data Transformation'!$B$4:$B$8425=B5475,'Data Transformation'!$G$4:$G$8425),'Bin Analysis'!$B5482)</f>
        <v>7</v>
      </c>
      <c r="I5482">
        <f t="shared" si="685"/>
        <v>2</v>
      </c>
      <c r="J5482">
        <f t="shared" si="686"/>
        <v>1</v>
      </c>
      <c r="K5482">
        <f>J5482*Weighting!$W$10</f>
        <v>3</v>
      </c>
      <c r="M5482" s="14"/>
    </row>
    <row r="5483" spans="1:25" x14ac:dyDescent="0.25">
      <c r="A5483" s="32">
        <f>IF(Weighting!$P$11&gt;0,B5483,"")</f>
        <v>0.97599999999999998</v>
      </c>
      <c r="B5483">
        <f>Weighting!$C$11</f>
        <v>0.97599999999999998</v>
      </c>
      <c r="C5483">
        <f>Weighting!$F$11</f>
        <v>0</v>
      </c>
      <c r="D5483">
        <f>IF(C5483=1,'Data Transformation'!$G$3+0.5*'Data Transformation'!$W$25,IF(C5484=1,D5484-'Data Transformation'!$W$25,FALSE))</f>
        <v>0.86899999999999999</v>
      </c>
      <c r="E5483">
        <f t="array" ref="E5483">IF(ISLOGICAL(D5483),"",FREQUENCY(IF('Data Transformation'!$B$425:$B$8425='Bin Analysis'!$B5475,'Data Transformation'!$G$425:$G$8425),D5483))</f>
        <v>7</v>
      </c>
      <c r="F5483" t="e">
        <f t="shared" si="684"/>
        <v>#VALUE!</v>
      </c>
      <c r="G5483">
        <f>Weighting!$H$11</f>
        <v>0</v>
      </c>
      <c r="H5483">
        <f t="array" ref="H5483">FREQUENCY(IF('Data Transformation'!$B$4:$B$8425=B5475,'Data Transformation'!$G$4:$G$8425),'Bin Analysis'!$B5483)</f>
        <v>8</v>
      </c>
      <c r="I5483">
        <f t="shared" si="685"/>
        <v>1</v>
      </c>
      <c r="J5483">
        <f t="shared" si="686"/>
        <v>1</v>
      </c>
      <c r="K5483">
        <f>J5483*Weighting!$W$11</f>
        <v>2</v>
      </c>
      <c r="M5483" s="14"/>
    </row>
    <row r="5484" spans="1:25" x14ac:dyDescent="0.25">
      <c r="A5484" s="32">
        <f>IF(Weighting!$P$12&gt;0,B5484,"")</f>
        <v>1.107</v>
      </c>
      <c r="B5484">
        <f>Weighting!$C$12</f>
        <v>1.107</v>
      </c>
      <c r="C5484">
        <f>Weighting!$F$12</f>
        <v>1</v>
      </c>
      <c r="D5484">
        <f>IF(C5484=1,'Data Transformation'!$G$3+0.5*'Data Transformation'!$W$25,IF(C5485=1,D5485-'Data Transformation'!$W$25,FALSE))</f>
        <v>1.131</v>
      </c>
      <c r="E5484">
        <f t="array" ref="E5484">IF(ISLOGICAL(D5484),"",FREQUENCY(IF('Data Transformation'!$B$425:$B$8425='Bin Analysis'!$B5475,'Data Transformation'!$G$425:$G$8425),D5484))</f>
        <v>15</v>
      </c>
      <c r="F5484">
        <f t="shared" si="684"/>
        <v>8</v>
      </c>
      <c r="G5484">
        <f>Weighting!$H$12</f>
        <v>0</v>
      </c>
      <c r="H5484">
        <f t="array" ref="H5484">FREQUENCY(IF('Data Transformation'!$B$4:$B$8425=B5475,'Data Transformation'!$G$4:$G$8425),'Bin Analysis'!$B5484)</f>
        <v>15</v>
      </c>
      <c r="I5484">
        <f t="shared" si="685"/>
        <v>7</v>
      </c>
      <c r="J5484">
        <f t="shared" si="686"/>
        <v>1</v>
      </c>
      <c r="K5484">
        <f>J5484*Weighting!$W$12</f>
        <v>1</v>
      </c>
      <c r="M5484" s="14"/>
    </row>
    <row r="5485" spans="1:25" x14ac:dyDescent="0.25">
      <c r="A5485" s="32">
        <f>IF(Weighting!$P$13&gt;0,B5485,"")</f>
        <v>1.238</v>
      </c>
      <c r="B5485">
        <f>Weighting!$C$13</f>
        <v>1.238</v>
      </c>
      <c r="C5485">
        <f>Weighting!$F$13</f>
        <v>0</v>
      </c>
      <c r="D5485" t="b">
        <f>IF(C5485=1,'Data Transformation'!$G$3+0.5*'Data Transformation'!$W$25,IF(C5486=1,D5486-'Data Transformation'!$W$25,FALSE))</f>
        <v>0</v>
      </c>
      <c r="E5485" t="str">
        <f t="array" ref="E5485">IF(ISLOGICAL(D5485),"",FREQUENCY(IF('Data Transformation'!$B$425:$B$8425='Bin Analysis'!$B5475,'Data Transformation'!$G$425:$G$8425),D5485))</f>
        <v/>
      </c>
      <c r="F5485" t="str">
        <f t="shared" si="684"/>
        <v/>
      </c>
      <c r="G5485">
        <f>Weighting!$H$13</f>
        <v>0</v>
      </c>
      <c r="H5485">
        <f t="array" ref="H5485">FREQUENCY(IF('Data Transformation'!$B$4:$B$8425=B5475,'Data Transformation'!$G$4:$G$8425),'Bin Analysis'!$B5485)</f>
        <v>17</v>
      </c>
      <c r="I5485">
        <f t="shared" si="685"/>
        <v>2</v>
      </c>
      <c r="J5485">
        <f t="shared" si="686"/>
        <v>1</v>
      </c>
      <c r="K5485">
        <f>J5485*Weighting!$W$13</f>
        <v>2</v>
      </c>
      <c r="M5485" s="14"/>
    </row>
    <row r="5486" spans="1:25" x14ac:dyDescent="0.25">
      <c r="A5486" s="32">
        <f>IF(Weighting!$P$14&gt;0,B5486,"")</f>
        <v>1.369</v>
      </c>
      <c r="B5486">
        <f>Weighting!$C$14</f>
        <v>1.369</v>
      </c>
      <c r="C5486">
        <f>Weighting!$F$14</f>
        <v>0</v>
      </c>
      <c r="D5486" t="b">
        <f>IF(C5486=1,'Data Transformation'!$G$3+0.5*'Data Transformation'!$W$25,IF(C5487=1,D5487-'Data Transformation'!$W$25,FALSE))</f>
        <v>0</v>
      </c>
      <c r="E5486" t="str">
        <f t="array" ref="E5486">IF(ISLOGICAL(D5486),"",FREQUENCY(IF('Data Transformation'!$B$425:$B$8425='Bin Analysis'!$B5475,'Data Transformation'!$G$425:$G$8425),D5486))</f>
        <v/>
      </c>
      <c r="F5486" t="str">
        <f t="shared" si="684"/>
        <v/>
      </c>
      <c r="G5486">
        <f>Weighting!$H$14</f>
        <v>0</v>
      </c>
      <c r="H5486">
        <f t="array" ref="H5486">FREQUENCY(IF('Data Transformation'!$B$4:$B$8425=B5475,'Data Transformation'!$G$4:$G$8425),'Bin Analysis'!$B5486)</f>
        <v>18</v>
      </c>
      <c r="I5486">
        <f t="shared" si="685"/>
        <v>1</v>
      </c>
      <c r="J5486">
        <f t="shared" si="686"/>
        <v>1</v>
      </c>
      <c r="K5486">
        <f>J5486*Weighting!$W$14</f>
        <v>3</v>
      </c>
      <c r="M5486" s="14"/>
    </row>
    <row r="5487" spans="1:25" x14ac:dyDescent="0.25">
      <c r="A5487" s="32">
        <f>IF(Weighting!$P$15&gt;0,B5487,"")</f>
        <v>1.5000009999999999</v>
      </c>
      <c r="B5487">
        <f>Weighting!$C$15</f>
        <v>1.5000009999999999</v>
      </c>
      <c r="C5487">
        <f>Weighting!$F$15</f>
        <v>0</v>
      </c>
      <c r="D5487" t="b">
        <f>IF(C5487=1,'Data Transformation'!$G$3+0.5*'Data Transformation'!$W$25,IF(C5488=1,D5488-'Data Transformation'!$W$25,FALSE))</f>
        <v>0</v>
      </c>
      <c r="E5487" t="str">
        <f t="array" ref="E5487">IF(ISLOGICAL(D5487),"",FREQUENCY(IF('Data Transformation'!$B$425:$B$8425='Bin Analysis'!$B5475,'Data Transformation'!$G$425:$G$8425),D5487))</f>
        <v/>
      </c>
      <c r="F5487" t="str">
        <f t="shared" si="684"/>
        <v/>
      </c>
      <c r="G5487">
        <f>Weighting!$H$15</f>
        <v>0</v>
      </c>
      <c r="H5487">
        <f t="array" ref="H5487">FREQUENCY(IF('Data Transformation'!$B$4:$B$8425=B5475,'Data Transformation'!$G$4:$G$8425),'Bin Analysis'!$B5487)</f>
        <v>18</v>
      </c>
      <c r="I5487">
        <f t="shared" si="685"/>
        <v>0</v>
      </c>
      <c r="J5487">
        <f t="shared" si="686"/>
        <v>0</v>
      </c>
      <c r="K5487">
        <f>J5487*Weighting!$W$15</f>
        <v>0</v>
      </c>
      <c r="M5487" s="14"/>
    </row>
    <row r="5488" spans="1:25" x14ac:dyDescent="0.25">
      <c r="A5488" s="32" t="str">
        <f>IF(Weighting!$P$16&gt;0,B5488,"")</f>
        <v/>
      </c>
      <c r="B5488">
        <f>Weighting!$C$16</f>
        <v>1.631</v>
      </c>
      <c r="C5488">
        <f>Weighting!$F$16</f>
        <v>0</v>
      </c>
      <c r="D5488" t="b">
        <f>IF(C5488=1,'Data Transformation'!$G$3+0.5*'Data Transformation'!$W$25,IF(C5489=1,D5489-'Data Transformation'!$W$25,FALSE))</f>
        <v>0</v>
      </c>
      <c r="E5488" t="str">
        <f t="array" ref="E5488">IF(ISLOGICAL(D5488),"",FREQUENCY(IF('Data Transformation'!$B$425:$B$8425='Bin Analysis'!$B5475,'Data Transformation'!$G$425:$G$8425),D5488))</f>
        <v/>
      </c>
      <c r="F5488" t="str">
        <f t="shared" si="684"/>
        <v/>
      </c>
      <c r="G5488">
        <f>Weighting!$H$16</f>
        <v>0</v>
      </c>
      <c r="H5488">
        <f t="array" ref="H5488">FREQUENCY(IF('Data Transformation'!$B$4:$B$8425=B5475,'Data Transformation'!$G$4:$G$8425),'Bin Analysis'!$B5488)</f>
        <v>18</v>
      </c>
      <c r="I5488">
        <f t="shared" si="685"/>
        <v>0</v>
      </c>
      <c r="J5488">
        <f t="shared" si="686"/>
        <v>0</v>
      </c>
      <c r="K5488">
        <f>J5488*Weighting!$W$16</f>
        <v>0</v>
      </c>
      <c r="M5488" s="14"/>
    </row>
    <row r="5489" spans="1:25" x14ac:dyDescent="0.25">
      <c r="A5489" s="32" t="str">
        <f>IF(Weighting!$P$17&gt;0,B5489,"")</f>
        <v/>
      </c>
      <c r="B5489">
        <f>Weighting!$C$17</f>
        <v>1.762</v>
      </c>
      <c r="C5489">
        <f>Weighting!$F$17</f>
        <v>0</v>
      </c>
      <c r="D5489" t="b">
        <f>IF(C5489=1,'Data Transformation'!$G$3+0.5*'Data Transformation'!$W$25,IF(C5490=1,D5490-'Data Transformation'!$W$25,FALSE))</f>
        <v>0</v>
      </c>
      <c r="E5489" t="str">
        <f t="array" ref="E5489">IF(ISLOGICAL(D5489),"",FREQUENCY(IF('Data Transformation'!$B$425:$B$8425='Bin Analysis'!$B5475,'Data Transformation'!$G$425:$G$8425),D5489))</f>
        <v/>
      </c>
      <c r="F5489" t="str">
        <f t="shared" si="684"/>
        <v/>
      </c>
      <c r="G5489">
        <f>Weighting!$H$17</f>
        <v>0</v>
      </c>
      <c r="H5489">
        <f t="array" ref="H5489">FREQUENCY(IF('Data Transformation'!$B$4:$B$8425=B5475,'Data Transformation'!$G$4:$G$8425),'Bin Analysis'!$B5489)</f>
        <v>18</v>
      </c>
      <c r="I5489">
        <f t="shared" si="685"/>
        <v>0</v>
      </c>
      <c r="J5489">
        <f t="shared" si="686"/>
        <v>0</v>
      </c>
      <c r="K5489">
        <f>J5489*Weighting!$W$17</f>
        <v>0</v>
      </c>
      <c r="M5489" s="14"/>
    </row>
    <row r="5490" spans="1:25" x14ac:dyDescent="0.25">
      <c r="A5490" s="32" t="str">
        <f>IF(Weighting!$P$18&gt;0,B5490,"")</f>
        <v/>
      </c>
      <c r="B5490">
        <f>Weighting!$C$18</f>
        <v>1.893</v>
      </c>
      <c r="C5490">
        <f>Weighting!$F$18</f>
        <v>0</v>
      </c>
      <c r="D5490" t="b">
        <f>IF(C5490=1,'Data Transformation'!$G$3+0.5*'Data Transformation'!$W$25,IF(C5491=1,D5491-'Data Transformation'!$W$25,FALSE))</f>
        <v>0</v>
      </c>
      <c r="E5490" t="str">
        <f t="array" ref="E5490">IF(ISLOGICAL(D5490),"",FREQUENCY(IF('Data Transformation'!$B$425:$B$8425='Bin Analysis'!$B5475,'Data Transformation'!$G$425:$G$8425),D5490))</f>
        <v/>
      </c>
      <c r="F5490" t="str">
        <f t="shared" si="684"/>
        <v/>
      </c>
      <c r="G5490">
        <f>Weighting!$H$18</f>
        <v>0</v>
      </c>
      <c r="H5490">
        <f t="array" ref="H5490">FREQUENCY(IF('Data Transformation'!$B$4:$B$8425=B5475,'Data Transformation'!$G$4:$G$8425),'Bin Analysis'!$B5490)</f>
        <v>18</v>
      </c>
      <c r="I5490">
        <f t="shared" si="685"/>
        <v>0</v>
      </c>
      <c r="J5490">
        <f t="shared" si="686"/>
        <v>0</v>
      </c>
      <c r="K5490">
        <f>J5490*Weighting!$W$18</f>
        <v>0</v>
      </c>
      <c r="M5490" s="14"/>
    </row>
    <row r="5491" spans="1:25" x14ac:dyDescent="0.25">
      <c r="A5491" s="32" t="str">
        <f>IF(Weighting!$P$19&gt;0,B5491,"")</f>
        <v/>
      </c>
      <c r="B5491">
        <f>Weighting!$C$19</f>
        <v>2.024</v>
      </c>
      <c r="C5491">
        <f>Weighting!$F$19</f>
        <v>0</v>
      </c>
      <c r="D5491" t="b">
        <f>IF(C5491=1,'Data Transformation'!$G$3+0.5*'Data Transformation'!$W$25,IF(C5492=1,D5492-'Data Transformation'!$W$25,FALSE))</f>
        <v>0</v>
      </c>
      <c r="E5491" t="str">
        <f t="array" ref="E5491">IF(ISLOGICAL(D5491),"",FREQUENCY(IF('Data Transformation'!$B$425:$B$8425='Bin Analysis'!$B5475,'Data Transformation'!$G$425:$G$8425),D5491))</f>
        <v/>
      </c>
      <c r="F5491" t="str">
        <f t="shared" si="684"/>
        <v/>
      </c>
      <c r="G5491">
        <f>Weighting!$H$19</f>
        <v>0</v>
      </c>
      <c r="H5491">
        <f t="array" ref="H5491">FREQUENCY(IF('Data Transformation'!$B$4:$B$8425=B5475,'Data Transformation'!$G$4:$G$8425),'Bin Analysis'!$B5491)</f>
        <v>18</v>
      </c>
      <c r="I5491">
        <f t="shared" si="685"/>
        <v>0</v>
      </c>
      <c r="J5491">
        <f t="shared" si="686"/>
        <v>0</v>
      </c>
      <c r="K5491">
        <f>J5491*Weighting!$W$19</f>
        <v>0</v>
      </c>
      <c r="M5491" s="14"/>
    </row>
    <row r="5492" spans="1:25" x14ac:dyDescent="0.25">
      <c r="A5492" s="32" t="str">
        <f>IF(Weighting!$P$20&gt;0,B5492,"")</f>
        <v/>
      </c>
      <c r="B5492">
        <f>Weighting!$C$20</f>
        <v>2.1550000000000002</v>
      </c>
      <c r="C5492">
        <f>Weighting!$F$20</f>
        <v>0</v>
      </c>
      <c r="D5492" t="b">
        <f>IF(C5492=1,'Data Transformation'!$G$3+0.5*'Data Transformation'!$W$25,IF(C5493=1,D5493-'Data Transformation'!$W$25,FALSE))</f>
        <v>0</v>
      </c>
      <c r="E5492" t="str">
        <f t="array" ref="E5492">IF(ISLOGICAL(D5492),"",FREQUENCY(IF('Data Transformation'!$B$425:$B$8425='Bin Analysis'!$B5475,'Data Transformation'!$G$425:$G$8425),D5492))</f>
        <v/>
      </c>
      <c r="F5492" t="str">
        <f t="shared" si="684"/>
        <v/>
      </c>
      <c r="G5492">
        <f>Weighting!$H$20</f>
        <v>0</v>
      </c>
      <c r="H5492">
        <f t="array" ref="H5492">FREQUENCY(IF('Data Transformation'!$B$4:$B$8425=B5475,'Data Transformation'!$G$4:$G$8425),'Bin Analysis'!$B5492)</f>
        <v>18</v>
      </c>
      <c r="I5492">
        <f t="shared" si="685"/>
        <v>0</v>
      </c>
      <c r="J5492">
        <f t="shared" si="686"/>
        <v>0</v>
      </c>
      <c r="K5492">
        <f>J5492*Weighting!$W$20</f>
        <v>0</v>
      </c>
      <c r="M5492" s="14"/>
    </row>
    <row r="5493" spans="1:25" x14ac:dyDescent="0.25">
      <c r="A5493" s="32" t="str">
        <f>IF(Weighting!$P$21&gt;0,B5493,"")</f>
        <v/>
      </c>
      <c r="B5493">
        <f>Weighting!$C$21</f>
        <v>2.2860000000000005</v>
      </c>
      <c r="C5493">
        <f>Weighting!$F$21</f>
        <v>0</v>
      </c>
      <c r="D5493" t="b">
        <f>IF(C5493=1,'Data Transformation'!$G$3+0.5*'Data Transformation'!$W$25,IF(C5494=1,D5494-'Data Transformation'!$W$25,FALSE))</f>
        <v>0</v>
      </c>
      <c r="E5493" t="str">
        <f t="array" ref="E5493">IF(ISLOGICAL(D5493),"",FREQUENCY(IF('Data Transformation'!$B$425:$B$8425='Bin Analysis'!$B5475,'Data Transformation'!$G$425:$G$8425),D5493))</f>
        <v/>
      </c>
      <c r="F5493" t="str">
        <f t="shared" si="684"/>
        <v/>
      </c>
      <c r="G5493">
        <f>Weighting!$H$21</f>
        <v>0</v>
      </c>
      <c r="H5493">
        <f t="array" ref="H5493">FREQUENCY(IF('Data Transformation'!$B$4:$B$8425=B5475,'Data Transformation'!$G$4:$G$8425),'Bin Analysis'!$B5493)</f>
        <v>18</v>
      </c>
      <c r="I5493">
        <f t="shared" si="685"/>
        <v>0</v>
      </c>
      <c r="J5493">
        <f t="shared" si="686"/>
        <v>0</v>
      </c>
      <c r="K5493">
        <f>J5493*Weighting!$W$21</f>
        <v>0</v>
      </c>
      <c r="M5493" s="14"/>
    </row>
    <row r="5494" spans="1:25" x14ac:dyDescent="0.25">
      <c r="A5494" s="32" t="str">
        <f>IF(Weighting!$P$22&gt;0,B5494,"")</f>
        <v/>
      </c>
      <c r="B5494">
        <f>Weighting!$C$22</f>
        <v>2.4170000000000007</v>
      </c>
      <c r="C5494">
        <f>Weighting!$F$22</f>
        <v>0</v>
      </c>
      <c r="D5494" t="b">
        <f>IF(C5494=1,'Data Transformation'!$G$3+0.5*'Data Transformation'!$W$25,IF(C5495=1,D5495-'Data Transformation'!$W$25,FALSE))</f>
        <v>0</v>
      </c>
      <c r="E5494" t="str">
        <f t="array" ref="E5494">IF(ISLOGICAL(D5494),"",FREQUENCY(IF('Data Transformation'!$B$425:$B$8425='Bin Analysis'!$B5475,'Data Transformation'!$G$425:$G$8425),D5494))</f>
        <v/>
      </c>
      <c r="F5494" t="str">
        <f t="shared" si="684"/>
        <v/>
      </c>
      <c r="G5494">
        <f>Weighting!$H$22</f>
        <v>0</v>
      </c>
      <c r="H5494">
        <f t="array" ref="H5494">FREQUENCY(IF('Data Transformation'!$B$4:$B$8425=B5475,'Data Transformation'!$G$4:$G$8425),'Bin Analysis'!$B5494)</f>
        <v>18</v>
      </c>
      <c r="I5494">
        <f t="shared" si="685"/>
        <v>0</v>
      </c>
      <c r="J5494">
        <f t="shared" si="686"/>
        <v>0</v>
      </c>
      <c r="K5494">
        <f>J5494*Weighting!$W$22</f>
        <v>0</v>
      </c>
      <c r="M5494" s="14"/>
    </row>
    <row r="5495" spans="1:25" x14ac:dyDescent="0.25">
      <c r="A5495" s="32" t="str">
        <f>IF(Weighting!$P$23&gt;0,B5495,"")</f>
        <v/>
      </c>
      <c r="B5495">
        <f>Weighting!$C$23</f>
        <v>2.5480000000000009</v>
      </c>
      <c r="C5495">
        <f>Weighting!$F$23</f>
        <v>0</v>
      </c>
      <c r="D5495" t="b">
        <f>IF(C5495=1,'Data Transformation'!$G$3+0.5*'Data Transformation'!$W$25,IF(C5496=1,D5496-'Data Transformation'!$W$25,FALSE))</f>
        <v>0</v>
      </c>
      <c r="E5495" t="str">
        <f t="array" ref="E5495">IF(ISLOGICAL(D5495),"",FREQUENCY(IF('Data Transformation'!$B$425:$B$8425='Bin Analysis'!$B5475,'Data Transformation'!$G$425:$G$8425),D5495))</f>
        <v/>
      </c>
      <c r="F5495" t="str">
        <f t="shared" si="684"/>
        <v/>
      </c>
      <c r="G5495">
        <f>Weighting!$H$23</f>
        <v>0</v>
      </c>
      <c r="H5495">
        <f t="array" ref="H5495">FREQUENCY(IF('Data Transformation'!$B$4:$B$8425=B5475,'Data Transformation'!$G$4:$G$8425),'Bin Analysis'!$B5495)</f>
        <v>18</v>
      </c>
      <c r="I5495">
        <f t="shared" si="685"/>
        <v>0</v>
      </c>
      <c r="J5495">
        <f t="shared" si="686"/>
        <v>0</v>
      </c>
      <c r="K5495">
        <f>J5495*Weighting!$W$23</f>
        <v>0</v>
      </c>
      <c r="M5495" s="14"/>
    </row>
    <row r="5496" spans="1:25" x14ac:dyDescent="0.25">
      <c r="A5496" s="32" t="str">
        <f>IF(Weighting!$P$24&gt;0,B5496,"")</f>
        <v/>
      </c>
      <c r="B5496">
        <f>Weighting!$C$24</f>
        <v>2.6790000000000012</v>
      </c>
      <c r="C5496">
        <f>Weighting!$F$24</f>
        <v>0</v>
      </c>
      <c r="D5496" t="b">
        <f>IF(C5496=1,'Data Transformation'!$G$3+0.5*'Data Transformation'!$W$25,IF(C5497=1,D5497-'Data Transformation'!$W$25,FALSE))</f>
        <v>0</v>
      </c>
      <c r="E5496" t="str">
        <f t="array" ref="E5496">IF(ISLOGICAL(D5496),"",FREQUENCY(IF('Data Transformation'!$B$425:$B$8425='Bin Analysis'!$B5475,'Data Transformation'!$G$425:$G$8425),D5496))</f>
        <v/>
      </c>
      <c r="F5496" t="str">
        <f t="shared" si="684"/>
        <v/>
      </c>
      <c r="G5496">
        <f>Weighting!$H$24</f>
        <v>0</v>
      </c>
      <c r="H5496">
        <f t="array" ref="H5496">FREQUENCY(IF('Data Transformation'!$B$4:$B$8425=B5475,'Data Transformation'!$G$4:$G$8425),'Bin Analysis'!$B5496)</f>
        <v>18</v>
      </c>
      <c r="I5496">
        <f t="shared" si="685"/>
        <v>0</v>
      </c>
      <c r="J5496">
        <f t="shared" si="686"/>
        <v>0</v>
      </c>
      <c r="K5496">
        <f>J5496*Weighting!$W$24</f>
        <v>0</v>
      </c>
      <c r="M5496" s="14"/>
    </row>
    <row r="5497" spans="1:25" x14ac:dyDescent="0.25">
      <c r="A5497" s="32" t="str">
        <f>IF(Weighting!$P$25&gt;0,B5497,"")</f>
        <v/>
      </c>
      <c r="B5497">
        <f>Weighting!$C$25</f>
        <v>2.8100000000000014</v>
      </c>
      <c r="C5497">
        <f>Weighting!$F$25</f>
        <v>0</v>
      </c>
      <c r="D5497" t="b">
        <f>IF(C5497=1,'Data Transformation'!$G$3+0.5*'Data Transformation'!$W$25,IF(C5498=1,D5498-'Data Transformation'!$W$25,FALSE))</f>
        <v>0</v>
      </c>
      <c r="E5497" t="str">
        <f t="array" ref="E5497">IF(ISLOGICAL(D5497),"",FREQUENCY(IF('Data Transformation'!$B$425:$B$8425='Bin Analysis'!$B5475,'Data Transformation'!$G$425:$G$8425),D5497))</f>
        <v/>
      </c>
      <c r="F5497" t="str">
        <f t="shared" si="684"/>
        <v/>
      </c>
      <c r="G5497">
        <f>Weighting!$H$25</f>
        <v>0</v>
      </c>
      <c r="H5497">
        <f t="array" ref="H5497">FREQUENCY(IF('Data Transformation'!$B$4:$B$8425=B5475,'Data Transformation'!$G$4:$G$8425),'Bin Analysis'!$B5497)</f>
        <v>18</v>
      </c>
      <c r="I5497">
        <f t="shared" si="685"/>
        <v>0</v>
      </c>
      <c r="J5497">
        <f t="shared" si="686"/>
        <v>0</v>
      </c>
      <c r="K5497">
        <f>J5497*Weighting!$W$25</f>
        <v>0</v>
      </c>
      <c r="M5497" s="14"/>
    </row>
    <row r="5498" spans="1:25" x14ac:dyDescent="0.25">
      <c r="O5498"/>
      <c r="P5498"/>
      <c r="Q5498"/>
      <c r="R5498"/>
    </row>
    <row r="5499" spans="1:25" ht="23.25" x14ac:dyDescent="0.35">
      <c r="A5499" s="21" t="s">
        <v>0</v>
      </c>
      <c r="B5499" s="21">
        <f>IFERROR(VLOOKUP(C5499,'Data Transformation'!$L$6:$M$426,2,FALSE),"")</f>
        <v>229</v>
      </c>
      <c r="C5499" s="21">
        <f>C5475+1</f>
        <v>229</v>
      </c>
      <c r="D5499" s="21"/>
      <c r="E5499" s="21"/>
      <c r="F5499" s="21"/>
      <c r="G5499" s="21"/>
      <c r="H5499" s="22"/>
      <c r="I5499" s="22"/>
      <c r="J5499" s="22"/>
      <c r="K5499" s="21"/>
      <c r="L5499" s="21">
        <f>B5499</f>
        <v>229</v>
      </c>
      <c r="M5499" s="23">
        <f>INDEX('Data Transformation'!$O$4:$O$424,MATCH($B5499,'Data Transformation'!$M$4:$M$424,0),MATCH($M$2,'Data Transformation'!$O$3,0))</f>
        <v>20</v>
      </c>
      <c r="N5499" s="27">
        <f>IF('Input and Summary Results'!$J$16="minimum",'Bin Analysis'!X5500/(M5499-1),'Bin Analysis'!Y5499/('Bin Analysis'!M5499-1))</f>
        <v>0.15789473684210525</v>
      </c>
      <c r="O5499" s="27">
        <f>IF(M5499=FALSE,NA(),(VLOOKUP(1,C5502:K5521,4,FALSE))/(M5499-1))</f>
        <v>0.63157894736842102</v>
      </c>
      <c r="P5499" s="27">
        <f>IF(M5499=FALSE,NA(),SUM(J5502:J5521)/Weighting!$S$5)</f>
        <v>0.7</v>
      </c>
      <c r="Q5499" s="27">
        <f>IF(M5499=FALSE,NA(),SUM(K5502:K5521)/Weighting!$S$6)</f>
        <v>0.60869565217391308</v>
      </c>
      <c r="R5499" s="27">
        <f>IF(M5499=FALSE,NA(),(VLOOKUP(1,G5502:K5521,3,FALSE))/(M5499-1))</f>
        <v>5.2631578947368418E-2</v>
      </c>
      <c r="S5499" s="22" t="str">
        <f>IF(M5499=FALSE,NA(),IF(SUM(J5502:J5521)=2,"yes","no"))</f>
        <v>no</v>
      </c>
      <c r="X5499" s="2" cm="2">
        <f t="array" ref="X5499:X5500">FREQUENCY(IF('Data Transformation'!$B$425:$B$6424='Bin Analysis'!L5499,'Data Transformation'!$G$425:$G$6424),'Data Transformation'!$U$11)</f>
        <v>16</v>
      </c>
      <c r="Y5499" s="2" cm="2">
        <f t="array" ref="Y5499:Y5500">FREQUENCY(IF('Data Transformation'!$B$425:$B$6424='Bin Analysis'!L5499,'Data Transformation'!$G$425:$G$6424),'Data Transformation'!$U$12)</f>
        <v>4</v>
      </c>
    </row>
    <row r="5500" spans="1:25" x14ac:dyDescent="0.25">
      <c r="A5500" s="14" t="s">
        <v>67</v>
      </c>
      <c r="B5500" t="s">
        <v>47</v>
      </c>
      <c r="C5500" t="s">
        <v>5</v>
      </c>
      <c r="D5500" t="s">
        <v>100</v>
      </c>
      <c r="E5500" t="s">
        <v>101</v>
      </c>
      <c r="F5500" t="s">
        <v>102</v>
      </c>
      <c r="G5500" t="s">
        <v>70</v>
      </c>
      <c r="H5500" t="s">
        <v>31</v>
      </c>
      <c r="I5500" t="s">
        <v>32</v>
      </c>
      <c r="J5500" t="s">
        <v>46</v>
      </c>
      <c r="K5500" s="14" t="s">
        <v>45</v>
      </c>
      <c r="M5500" s="14"/>
      <c r="X5500" s="2">
        <v>3</v>
      </c>
      <c r="Y5500" s="2">
        <v>15</v>
      </c>
    </row>
    <row r="5501" spans="1:25" x14ac:dyDescent="0.25">
      <c r="A5501" s="32"/>
      <c r="D5501" t="b">
        <f>IF(C5501=1,'Data Transformation'!$G$3+0.5*'Data Transformation'!$W$25,IF(C5502=1,D5502-'Data Transformation'!$W$25,FALSE))</f>
        <v>0</v>
      </c>
      <c r="E5501" t="str">
        <f t="array" ref="E5501">IF(ISLOGICAL(D5501),"",FREQUENCY(IF('Data Transformation'!$B$425:$B$8425='Bin Analysis'!$B5499,'Data Transformation'!$G$425:$G$8425),D5501))</f>
        <v/>
      </c>
      <c r="F5501" t="str">
        <f>IF(ISLOGICAL(D5501),"",E5501-E5500)</f>
        <v/>
      </c>
      <c r="M5501" s="14"/>
    </row>
    <row r="5502" spans="1:25" x14ac:dyDescent="0.25">
      <c r="A5502" s="32">
        <f>IF(Weighting!$P$6&gt;0,B5502,"")</f>
        <v>0.32100000000000001</v>
      </c>
      <c r="B5502">
        <f>Weighting!$C$6</f>
        <v>0.32100000000000001</v>
      </c>
      <c r="C5502">
        <f>Weighting!$F$6</f>
        <v>0</v>
      </c>
      <c r="D5502" t="b">
        <f>IF(C5502=1,'Data Transformation'!$G$3+0.5*'Data Transformation'!$W$25,IF(C5503=1,D5503-'Data Transformation'!$W$25,FALSE))</f>
        <v>0</v>
      </c>
      <c r="E5502" t="str">
        <f t="array" ref="E5502">IF(ISLOGICAL(D5502),"",FREQUENCY(IF('Data Transformation'!$B$425:$B$8425='Bin Analysis'!$B5499,'Data Transformation'!$G$425:$G$8425),D5502))</f>
        <v/>
      </c>
      <c r="F5502" t="str">
        <f>IF(ISLOGICAL(D5502),"",E5502-E5501)</f>
        <v/>
      </c>
      <c r="G5502">
        <f>Weighting!$H$6</f>
        <v>1</v>
      </c>
      <c r="H5502">
        <f t="array" ref="H5502">FREQUENCY(IF('Data Transformation'!$B$4:$B$8425=B5499,'Data Transformation'!$G$4:$G$8425),'Bin Analysis'!$B5502)</f>
        <v>1</v>
      </c>
      <c r="I5502">
        <f>H5502-H5501</f>
        <v>1</v>
      </c>
      <c r="J5502">
        <f>IF(I5502=0,0,1)</f>
        <v>1</v>
      </c>
      <c r="K5502">
        <f>J5502*Weighting!$W$6</f>
        <v>1</v>
      </c>
      <c r="M5502" s="14"/>
    </row>
    <row r="5503" spans="1:25" x14ac:dyDescent="0.25">
      <c r="A5503" s="32">
        <f>IF(Weighting!$P$7&gt;0,B5503,"")</f>
        <v>0.45200000000000001</v>
      </c>
      <c r="B5503">
        <f>Weighting!$C$7</f>
        <v>0.45200000000000001</v>
      </c>
      <c r="C5503">
        <f>Weighting!$F$7</f>
        <v>0</v>
      </c>
      <c r="D5503" t="b">
        <f>IF(C5503=1,'Data Transformation'!$G$3+0.5*'Data Transformation'!$W$25,IF(C5504=1,D5504-'Data Transformation'!$W$25,FALSE))</f>
        <v>0</v>
      </c>
      <c r="E5503" t="str">
        <f t="array" ref="E5503">IF(ISLOGICAL(D5503),"",FREQUENCY(IF('Data Transformation'!$B$425:$B$8425='Bin Analysis'!$B5499,'Data Transformation'!$G$425:$G$8425),D5503))</f>
        <v/>
      </c>
      <c r="F5503" t="str">
        <f t="shared" ref="F5503:F5521" si="687">IF(ISLOGICAL(D5503),"",E5503-E5502)</f>
        <v/>
      </c>
      <c r="G5503">
        <f>Weighting!$H$7</f>
        <v>0</v>
      </c>
      <c r="H5503">
        <f t="array" ref="H5503">FREQUENCY(IF('Data Transformation'!$B$4:$B$8425=B5499,'Data Transformation'!$G$4:$G$8425),'Bin Analysis'!$B5503)</f>
        <v>2</v>
      </c>
      <c r="I5503">
        <f t="shared" ref="I5503:I5521" si="688">H5503-H5502</f>
        <v>1</v>
      </c>
      <c r="J5503">
        <f>IF(I5503=0,0,1)</f>
        <v>1</v>
      </c>
      <c r="K5503">
        <f>J5503*Weighting!$W$7</f>
        <v>2</v>
      </c>
      <c r="M5503" s="14"/>
    </row>
    <row r="5504" spans="1:25" x14ac:dyDescent="0.25">
      <c r="A5504" s="32">
        <f>IF(Weighting!$P$8&gt;0,B5504,"")</f>
        <v>0.58299999999999996</v>
      </c>
      <c r="B5504">
        <f>Weighting!$C$8</f>
        <v>0.58299999999999996</v>
      </c>
      <c r="C5504">
        <f>Weighting!$F$8</f>
        <v>0</v>
      </c>
      <c r="D5504" t="b">
        <f>IF(C5504=1,'Data Transformation'!$G$3+0.5*'Data Transformation'!$W$25,IF(C5505=1,D5505-'Data Transformation'!$W$25,FALSE))</f>
        <v>0</v>
      </c>
      <c r="E5504" t="str">
        <f t="array" ref="E5504">IF(ISLOGICAL(D5504),"",FREQUENCY(IF('Data Transformation'!$B$425:$B$8425='Bin Analysis'!$B5499,'Data Transformation'!$G$425:$G$8425),D5504))</f>
        <v/>
      </c>
      <c r="F5504" t="str">
        <f t="shared" si="687"/>
        <v/>
      </c>
      <c r="G5504">
        <f>Weighting!$H$8</f>
        <v>0</v>
      </c>
      <c r="H5504">
        <f t="array" ref="H5504">FREQUENCY(IF('Data Transformation'!$B$4:$B$8425=B5499,'Data Transformation'!$G$4:$G$8425),'Bin Analysis'!$B5504)</f>
        <v>3</v>
      </c>
      <c r="I5504">
        <f t="shared" si="688"/>
        <v>1</v>
      </c>
      <c r="J5504">
        <f t="shared" ref="J5504:J5521" si="689">IF(I5504=0,0,1)</f>
        <v>1</v>
      </c>
      <c r="K5504">
        <f>J5504*Weighting!$W$8</f>
        <v>3</v>
      </c>
      <c r="M5504" s="14"/>
    </row>
    <row r="5505" spans="1:13" x14ac:dyDescent="0.25">
      <c r="A5505" s="32">
        <f>IF(Weighting!$P$9&gt;0,B5505,"")</f>
        <v>0.71399999999999997</v>
      </c>
      <c r="B5505" s="50">
        <f>Weighting!$C$9</f>
        <v>0.71399999999999997</v>
      </c>
      <c r="C5505">
        <f>Weighting!$F$9</f>
        <v>0</v>
      </c>
      <c r="D5505" t="b">
        <f>IF(C5505=1,'Data Transformation'!$G$3+0.5*'Data Transformation'!$W$25,IF(C5506=1,D5506-'Data Transformation'!$W$25,FALSE))</f>
        <v>0</v>
      </c>
      <c r="E5505" t="str">
        <f t="array" ref="E5505">IF(ISLOGICAL(D5505),"",FREQUENCY(IF('Data Transformation'!$B$425:$B$8425='Bin Analysis'!$B5499,'Data Transformation'!$G$425:$G$8425),D5505))</f>
        <v/>
      </c>
      <c r="F5505" t="str">
        <f t="shared" si="687"/>
        <v/>
      </c>
      <c r="G5505">
        <f>Weighting!$H$9</f>
        <v>0</v>
      </c>
      <c r="H5505">
        <f t="array" ref="H5505">FREQUENCY(IF('Data Transformation'!$B$4:$B$8425=B5499,'Data Transformation'!$G$4:$G$8425),'Bin Analysis'!$B5505)</f>
        <v>3</v>
      </c>
      <c r="I5505">
        <f t="shared" si="688"/>
        <v>0</v>
      </c>
      <c r="J5505">
        <f t="shared" si="689"/>
        <v>0</v>
      </c>
      <c r="K5505">
        <f>J5505*Weighting!$W$9</f>
        <v>0</v>
      </c>
      <c r="M5505" s="14"/>
    </row>
    <row r="5506" spans="1:13" x14ac:dyDescent="0.25">
      <c r="A5506" s="32">
        <f>IF(Weighting!$P$10&gt;0,B5506,"")</f>
        <v>0.84499999999999997</v>
      </c>
      <c r="B5506">
        <f>Weighting!$C$10</f>
        <v>0.84499999999999997</v>
      </c>
      <c r="C5506">
        <f>Weighting!$F$10</f>
        <v>0</v>
      </c>
      <c r="D5506" t="b">
        <f>IF(C5506=1,'Data Transformation'!$G$3+0.5*'Data Transformation'!$W$25,IF(C5507=1,D5507-'Data Transformation'!$W$25,FALSE))</f>
        <v>0</v>
      </c>
      <c r="E5506" t="str">
        <f t="array" ref="E5506">IF(ISLOGICAL(D5506),"",FREQUENCY(IF('Data Transformation'!$B$425:$B$8425='Bin Analysis'!$B5499,'Data Transformation'!$G$425:$G$8425),D5506))</f>
        <v/>
      </c>
      <c r="F5506" t="str">
        <f t="shared" si="687"/>
        <v/>
      </c>
      <c r="G5506">
        <f>Weighting!$H$10</f>
        <v>0</v>
      </c>
      <c r="H5506">
        <f t="array" ref="H5506">FREQUENCY(IF('Data Transformation'!$B$4:$B$8425=B5499,'Data Transformation'!$G$4:$G$8425),'Bin Analysis'!$B5506)</f>
        <v>4</v>
      </c>
      <c r="I5506">
        <f t="shared" si="688"/>
        <v>1</v>
      </c>
      <c r="J5506">
        <f t="shared" si="689"/>
        <v>1</v>
      </c>
      <c r="K5506">
        <f>J5506*Weighting!$W$10</f>
        <v>3</v>
      </c>
      <c r="M5506" s="14"/>
    </row>
    <row r="5507" spans="1:13" x14ac:dyDescent="0.25">
      <c r="A5507" s="32">
        <f>IF(Weighting!$P$11&gt;0,B5507,"")</f>
        <v>0.97599999999999998</v>
      </c>
      <c r="B5507">
        <f>Weighting!$C$11</f>
        <v>0.97599999999999998</v>
      </c>
      <c r="C5507">
        <f>Weighting!$F$11</f>
        <v>0</v>
      </c>
      <c r="D5507">
        <f>IF(C5507=1,'Data Transformation'!$G$3+0.5*'Data Transformation'!$W$25,IF(C5508=1,D5508-'Data Transformation'!$W$25,FALSE))</f>
        <v>0.86899999999999999</v>
      </c>
      <c r="E5507">
        <f t="array" ref="E5507">IF(ISLOGICAL(D5507),"",FREQUENCY(IF('Data Transformation'!$B$425:$B$8425='Bin Analysis'!$B5499,'Data Transformation'!$G$425:$G$8425),D5507))</f>
        <v>4</v>
      </c>
      <c r="F5507" t="e">
        <f t="shared" si="687"/>
        <v>#VALUE!</v>
      </c>
      <c r="G5507">
        <f>Weighting!$H$11</f>
        <v>0</v>
      </c>
      <c r="H5507">
        <f t="array" ref="H5507">FREQUENCY(IF('Data Transformation'!$B$4:$B$8425=B5499,'Data Transformation'!$G$4:$G$8425),'Bin Analysis'!$B5507)</f>
        <v>10</v>
      </c>
      <c r="I5507">
        <f t="shared" si="688"/>
        <v>6</v>
      </c>
      <c r="J5507">
        <f t="shared" si="689"/>
        <v>1</v>
      </c>
      <c r="K5507">
        <f>J5507*Weighting!$W$11</f>
        <v>2</v>
      </c>
      <c r="M5507" s="14"/>
    </row>
    <row r="5508" spans="1:13" x14ac:dyDescent="0.25">
      <c r="A5508" s="32">
        <f>IF(Weighting!$P$12&gt;0,B5508,"")</f>
        <v>1.107</v>
      </c>
      <c r="B5508">
        <f>Weighting!$C$12</f>
        <v>1.107</v>
      </c>
      <c r="C5508">
        <f>Weighting!$F$12</f>
        <v>1</v>
      </c>
      <c r="D5508">
        <f>IF(C5508=1,'Data Transformation'!$G$3+0.5*'Data Transformation'!$W$25,IF(C5509=1,D5509-'Data Transformation'!$W$25,FALSE))</f>
        <v>1.131</v>
      </c>
      <c r="E5508">
        <f t="array" ref="E5508">IF(ISLOGICAL(D5508),"",FREQUENCY(IF('Data Transformation'!$B$425:$B$8425='Bin Analysis'!$B5499,'Data Transformation'!$G$425:$G$8425),D5508))</f>
        <v>16</v>
      </c>
      <c r="F5508">
        <f t="shared" si="687"/>
        <v>12</v>
      </c>
      <c r="G5508">
        <f>Weighting!$H$12</f>
        <v>0</v>
      </c>
      <c r="H5508">
        <f t="array" ref="H5508">FREQUENCY(IF('Data Transformation'!$B$4:$B$8425=B5499,'Data Transformation'!$G$4:$G$8425),'Bin Analysis'!$B5508)</f>
        <v>17</v>
      </c>
      <c r="I5508">
        <f t="shared" si="688"/>
        <v>7</v>
      </c>
      <c r="J5508">
        <f t="shared" si="689"/>
        <v>1</v>
      </c>
      <c r="K5508">
        <f>J5508*Weighting!$W$12</f>
        <v>1</v>
      </c>
      <c r="M5508" s="14"/>
    </row>
    <row r="5509" spans="1:13" x14ac:dyDescent="0.25">
      <c r="A5509" s="32">
        <f>IF(Weighting!$P$13&gt;0,B5509,"")</f>
        <v>1.238</v>
      </c>
      <c r="B5509">
        <f>Weighting!$C$13</f>
        <v>1.238</v>
      </c>
      <c r="C5509">
        <f>Weighting!$F$13</f>
        <v>0</v>
      </c>
      <c r="D5509" t="b">
        <f>IF(C5509=1,'Data Transformation'!$G$3+0.5*'Data Transformation'!$W$25,IF(C5510=1,D5510-'Data Transformation'!$W$25,FALSE))</f>
        <v>0</v>
      </c>
      <c r="E5509" t="str">
        <f t="array" ref="E5509">IF(ISLOGICAL(D5509),"",FREQUENCY(IF('Data Transformation'!$B$425:$B$8425='Bin Analysis'!$B5499,'Data Transformation'!$G$425:$G$8425),D5509))</f>
        <v/>
      </c>
      <c r="F5509" t="str">
        <f t="shared" si="687"/>
        <v/>
      </c>
      <c r="G5509">
        <f>Weighting!$H$13</f>
        <v>0</v>
      </c>
      <c r="H5509">
        <f t="array" ref="H5509">FREQUENCY(IF('Data Transformation'!$B$4:$B$8425=B5499,'Data Transformation'!$G$4:$G$8425),'Bin Analysis'!$B5509)</f>
        <v>20</v>
      </c>
      <c r="I5509">
        <f t="shared" si="688"/>
        <v>3</v>
      </c>
      <c r="J5509">
        <f t="shared" si="689"/>
        <v>1</v>
      </c>
      <c r="K5509">
        <f>J5509*Weighting!$W$13</f>
        <v>2</v>
      </c>
      <c r="M5509" s="14"/>
    </row>
    <row r="5510" spans="1:13" x14ac:dyDescent="0.25">
      <c r="A5510" s="32">
        <f>IF(Weighting!$P$14&gt;0,B5510,"")</f>
        <v>1.369</v>
      </c>
      <c r="B5510">
        <f>Weighting!$C$14</f>
        <v>1.369</v>
      </c>
      <c r="C5510">
        <f>Weighting!$F$14</f>
        <v>0</v>
      </c>
      <c r="D5510" t="b">
        <f>IF(C5510=1,'Data Transformation'!$G$3+0.5*'Data Transformation'!$W$25,IF(C5511=1,D5511-'Data Transformation'!$W$25,FALSE))</f>
        <v>0</v>
      </c>
      <c r="E5510" t="str">
        <f t="array" ref="E5510">IF(ISLOGICAL(D5510),"",FREQUENCY(IF('Data Transformation'!$B$425:$B$8425='Bin Analysis'!$B5499,'Data Transformation'!$G$425:$G$8425),D5510))</f>
        <v/>
      </c>
      <c r="F5510" t="str">
        <f t="shared" si="687"/>
        <v/>
      </c>
      <c r="G5510">
        <f>Weighting!$H$14</f>
        <v>0</v>
      </c>
      <c r="H5510">
        <f t="array" ref="H5510">FREQUENCY(IF('Data Transformation'!$B$4:$B$8425=B5499,'Data Transformation'!$G$4:$G$8425),'Bin Analysis'!$B5510)</f>
        <v>20</v>
      </c>
      <c r="I5510">
        <f t="shared" si="688"/>
        <v>0</v>
      </c>
      <c r="J5510">
        <f t="shared" si="689"/>
        <v>0</v>
      </c>
      <c r="K5510">
        <f>J5510*Weighting!$W$14</f>
        <v>0</v>
      </c>
      <c r="M5510" s="14"/>
    </row>
    <row r="5511" spans="1:13" x14ac:dyDescent="0.25">
      <c r="A5511" s="32">
        <f>IF(Weighting!$P$15&gt;0,B5511,"")</f>
        <v>1.5000009999999999</v>
      </c>
      <c r="B5511">
        <f>Weighting!$C$15</f>
        <v>1.5000009999999999</v>
      </c>
      <c r="C5511">
        <f>Weighting!$F$15</f>
        <v>0</v>
      </c>
      <c r="D5511" t="b">
        <f>IF(C5511=1,'Data Transformation'!$G$3+0.5*'Data Transformation'!$W$25,IF(C5512=1,D5512-'Data Transformation'!$W$25,FALSE))</f>
        <v>0</v>
      </c>
      <c r="E5511" t="str">
        <f t="array" ref="E5511">IF(ISLOGICAL(D5511),"",FREQUENCY(IF('Data Transformation'!$B$425:$B$8425='Bin Analysis'!$B5499,'Data Transformation'!$G$425:$G$8425),D5511))</f>
        <v/>
      </c>
      <c r="F5511" t="str">
        <f t="shared" si="687"/>
        <v/>
      </c>
      <c r="G5511">
        <f>Weighting!$H$15</f>
        <v>0</v>
      </c>
      <c r="H5511">
        <f t="array" ref="H5511">FREQUENCY(IF('Data Transformation'!$B$4:$B$8425=B5499,'Data Transformation'!$G$4:$G$8425),'Bin Analysis'!$B5511)</f>
        <v>20</v>
      </c>
      <c r="I5511">
        <f t="shared" si="688"/>
        <v>0</v>
      </c>
      <c r="J5511">
        <f t="shared" si="689"/>
        <v>0</v>
      </c>
      <c r="K5511">
        <f>J5511*Weighting!$W$15</f>
        <v>0</v>
      </c>
      <c r="M5511" s="14"/>
    </row>
    <row r="5512" spans="1:13" x14ac:dyDescent="0.25">
      <c r="A5512" s="32" t="str">
        <f>IF(Weighting!$P$16&gt;0,B5512,"")</f>
        <v/>
      </c>
      <c r="B5512">
        <f>Weighting!$C$16</f>
        <v>1.631</v>
      </c>
      <c r="C5512">
        <f>Weighting!$F$16</f>
        <v>0</v>
      </c>
      <c r="D5512" t="b">
        <f>IF(C5512=1,'Data Transformation'!$G$3+0.5*'Data Transformation'!$W$25,IF(C5513=1,D5513-'Data Transformation'!$W$25,FALSE))</f>
        <v>0</v>
      </c>
      <c r="E5512" t="str">
        <f t="array" ref="E5512">IF(ISLOGICAL(D5512),"",FREQUENCY(IF('Data Transformation'!$B$425:$B$8425='Bin Analysis'!$B5499,'Data Transformation'!$G$425:$G$8425),D5512))</f>
        <v/>
      </c>
      <c r="F5512" t="str">
        <f t="shared" si="687"/>
        <v/>
      </c>
      <c r="G5512">
        <f>Weighting!$H$16</f>
        <v>0</v>
      </c>
      <c r="H5512">
        <f t="array" ref="H5512">FREQUENCY(IF('Data Transformation'!$B$4:$B$8425=B5499,'Data Transformation'!$G$4:$G$8425),'Bin Analysis'!$B5512)</f>
        <v>20</v>
      </c>
      <c r="I5512">
        <f t="shared" si="688"/>
        <v>0</v>
      </c>
      <c r="J5512">
        <f t="shared" si="689"/>
        <v>0</v>
      </c>
      <c r="K5512">
        <f>J5512*Weighting!$W$16</f>
        <v>0</v>
      </c>
      <c r="M5512" s="14"/>
    </row>
    <row r="5513" spans="1:13" x14ac:dyDescent="0.25">
      <c r="A5513" s="32" t="str">
        <f>IF(Weighting!$P$17&gt;0,B5513,"")</f>
        <v/>
      </c>
      <c r="B5513">
        <f>Weighting!$C$17</f>
        <v>1.762</v>
      </c>
      <c r="C5513">
        <f>Weighting!$F$17</f>
        <v>0</v>
      </c>
      <c r="D5513" t="b">
        <f>IF(C5513=1,'Data Transformation'!$G$3+0.5*'Data Transformation'!$W$25,IF(C5514=1,D5514-'Data Transformation'!$W$25,FALSE))</f>
        <v>0</v>
      </c>
      <c r="E5513" t="str">
        <f t="array" ref="E5513">IF(ISLOGICAL(D5513),"",FREQUENCY(IF('Data Transformation'!$B$425:$B$8425='Bin Analysis'!$B5499,'Data Transformation'!$G$425:$G$8425),D5513))</f>
        <v/>
      </c>
      <c r="F5513" t="str">
        <f t="shared" si="687"/>
        <v/>
      </c>
      <c r="G5513">
        <f>Weighting!$H$17</f>
        <v>0</v>
      </c>
      <c r="H5513">
        <f t="array" ref="H5513">FREQUENCY(IF('Data Transformation'!$B$4:$B$8425=B5499,'Data Transformation'!$G$4:$G$8425),'Bin Analysis'!$B5513)</f>
        <v>20</v>
      </c>
      <c r="I5513">
        <f t="shared" si="688"/>
        <v>0</v>
      </c>
      <c r="J5513">
        <f t="shared" si="689"/>
        <v>0</v>
      </c>
      <c r="K5513">
        <f>J5513*Weighting!$W$17</f>
        <v>0</v>
      </c>
      <c r="M5513" s="14"/>
    </row>
    <row r="5514" spans="1:13" x14ac:dyDescent="0.25">
      <c r="A5514" s="32" t="str">
        <f>IF(Weighting!$P$18&gt;0,B5514,"")</f>
        <v/>
      </c>
      <c r="B5514">
        <f>Weighting!$C$18</f>
        <v>1.893</v>
      </c>
      <c r="C5514">
        <f>Weighting!$F$18</f>
        <v>0</v>
      </c>
      <c r="D5514" t="b">
        <f>IF(C5514=1,'Data Transformation'!$G$3+0.5*'Data Transformation'!$W$25,IF(C5515=1,D5515-'Data Transformation'!$W$25,FALSE))</f>
        <v>0</v>
      </c>
      <c r="E5514" t="str">
        <f t="array" ref="E5514">IF(ISLOGICAL(D5514),"",FREQUENCY(IF('Data Transformation'!$B$425:$B$8425='Bin Analysis'!$B5499,'Data Transformation'!$G$425:$G$8425),D5514))</f>
        <v/>
      </c>
      <c r="F5514" t="str">
        <f t="shared" si="687"/>
        <v/>
      </c>
      <c r="G5514">
        <f>Weighting!$H$18</f>
        <v>0</v>
      </c>
      <c r="H5514">
        <f t="array" ref="H5514">FREQUENCY(IF('Data Transformation'!$B$4:$B$8425=B5499,'Data Transformation'!$G$4:$G$8425),'Bin Analysis'!$B5514)</f>
        <v>20</v>
      </c>
      <c r="I5514">
        <f t="shared" si="688"/>
        <v>0</v>
      </c>
      <c r="J5514">
        <f t="shared" si="689"/>
        <v>0</v>
      </c>
      <c r="K5514">
        <f>J5514*Weighting!$W$18</f>
        <v>0</v>
      </c>
      <c r="M5514" s="14"/>
    </row>
    <row r="5515" spans="1:13" x14ac:dyDescent="0.25">
      <c r="A5515" s="32" t="str">
        <f>IF(Weighting!$P$19&gt;0,B5515,"")</f>
        <v/>
      </c>
      <c r="B5515">
        <f>Weighting!$C$19</f>
        <v>2.024</v>
      </c>
      <c r="C5515">
        <f>Weighting!$F$19</f>
        <v>0</v>
      </c>
      <c r="D5515" t="b">
        <f>IF(C5515=1,'Data Transformation'!$G$3+0.5*'Data Transformation'!$W$25,IF(C5516=1,D5516-'Data Transformation'!$W$25,FALSE))</f>
        <v>0</v>
      </c>
      <c r="E5515" t="str">
        <f t="array" ref="E5515">IF(ISLOGICAL(D5515),"",FREQUENCY(IF('Data Transformation'!$B$425:$B$8425='Bin Analysis'!$B5499,'Data Transformation'!$G$425:$G$8425),D5515))</f>
        <v/>
      </c>
      <c r="F5515" t="str">
        <f t="shared" si="687"/>
        <v/>
      </c>
      <c r="G5515">
        <f>Weighting!$H$19</f>
        <v>0</v>
      </c>
      <c r="H5515">
        <f t="array" ref="H5515">FREQUENCY(IF('Data Transformation'!$B$4:$B$8425=B5499,'Data Transformation'!$G$4:$G$8425),'Bin Analysis'!$B5515)</f>
        <v>20</v>
      </c>
      <c r="I5515">
        <f t="shared" si="688"/>
        <v>0</v>
      </c>
      <c r="J5515">
        <f t="shared" si="689"/>
        <v>0</v>
      </c>
      <c r="K5515">
        <f>J5515*Weighting!$W$19</f>
        <v>0</v>
      </c>
      <c r="M5515" s="14"/>
    </row>
    <row r="5516" spans="1:13" x14ac:dyDescent="0.25">
      <c r="A5516" s="32" t="str">
        <f>IF(Weighting!$P$20&gt;0,B5516,"")</f>
        <v/>
      </c>
      <c r="B5516">
        <f>Weighting!$C$20</f>
        <v>2.1550000000000002</v>
      </c>
      <c r="C5516">
        <f>Weighting!$F$20</f>
        <v>0</v>
      </c>
      <c r="D5516" t="b">
        <f>IF(C5516=1,'Data Transformation'!$G$3+0.5*'Data Transformation'!$W$25,IF(C5517=1,D5517-'Data Transformation'!$W$25,FALSE))</f>
        <v>0</v>
      </c>
      <c r="E5516" t="str">
        <f t="array" ref="E5516">IF(ISLOGICAL(D5516),"",FREQUENCY(IF('Data Transformation'!$B$425:$B$8425='Bin Analysis'!$B5499,'Data Transformation'!$G$425:$G$8425),D5516))</f>
        <v/>
      </c>
      <c r="F5516" t="str">
        <f t="shared" si="687"/>
        <v/>
      </c>
      <c r="G5516">
        <f>Weighting!$H$20</f>
        <v>0</v>
      </c>
      <c r="H5516">
        <f t="array" ref="H5516">FREQUENCY(IF('Data Transformation'!$B$4:$B$8425=B5499,'Data Transformation'!$G$4:$G$8425),'Bin Analysis'!$B5516)</f>
        <v>20</v>
      </c>
      <c r="I5516">
        <f t="shared" si="688"/>
        <v>0</v>
      </c>
      <c r="J5516">
        <f t="shared" si="689"/>
        <v>0</v>
      </c>
      <c r="K5516">
        <f>J5516*Weighting!$W$20</f>
        <v>0</v>
      </c>
      <c r="M5516" s="14"/>
    </row>
    <row r="5517" spans="1:13" x14ac:dyDescent="0.25">
      <c r="A5517" s="32" t="str">
        <f>IF(Weighting!$P$21&gt;0,B5517,"")</f>
        <v/>
      </c>
      <c r="B5517">
        <f>Weighting!$C$21</f>
        <v>2.2860000000000005</v>
      </c>
      <c r="C5517">
        <f>Weighting!$F$21</f>
        <v>0</v>
      </c>
      <c r="D5517" t="b">
        <f>IF(C5517=1,'Data Transformation'!$G$3+0.5*'Data Transformation'!$W$25,IF(C5518=1,D5518-'Data Transformation'!$W$25,FALSE))</f>
        <v>0</v>
      </c>
      <c r="E5517" t="str">
        <f t="array" ref="E5517">IF(ISLOGICAL(D5517),"",FREQUENCY(IF('Data Transformation'!$B$425:$B$8425='Bin Analysis'!$B5499,'Data Transformation'!$G$425:$G$8425),D5517))</f>
        <v/>
      </c>
      <c r="F5517" t="str">
        <f t="shared" si="687"/>
        <v/>
      </c>
      <c r="G5517">
        <f>Weighting!$H$21</f>
        <v>0</v>
      </c>
      <c r="H5517">
        <f t="array" ref="H5517">FREQUENCY(IF('Data Transformation'!$B$4:$B$8425=B5499,'Data Transformation'!$G$4:$G$8425),'Bin Analysis'!$B5517)</f>
        <v>20</v>
      </c>
      <c r="I5517">
        <f t="shared" si="688"/>
        <v>0</v>
      </c>
      <c r="J5517">
        <f t="shared" si="689"/>
        <v>0</v>
      </c>
      <c r="K5517">
        <f>J5517*Weighting!$W$21</f>
        <v>0</v>
      </c>
      <c r="M5517" s="14"/>
    </row>
    <row r="5518" spans="1:13" x14ac:dyDescent="0.25">
      <c r="A5518" s="32" t="str">
        <f>IF(Weighting!$P$22&gt;0,B5518,"")</f>
        <v/>
      </c>
      <c r="B5518">
        <f>Weighting!$C$22</f>
        <v>2.4170000000000007</v>
      </c>
      <c r="C5518">
        <f>Weighting!$F$22</f>
        <v>0</v>
      </c>
      <c r="D5518" t="b">
        <f>IF(C5518=1,'Data Transformation'!$G$3+0.5*'Data Transformation'!$W$25,IF(C5519=1,D5519-'Data Transformation'!$W$25,FALSE))</f>
        <v>0</v>
      </c>
      <c r="E5518" t="str">
        <f t="array" ref="E5518">IF(ISLOGICAL(D5518),"",FREQUENCY(IF('Data Transformation'!$B$425:$B$8425='Bin Analysis'!$B5499,'Data Transformation'!$G$425:$G$8425),D5518))</f>
        <v/>
      </c>
      <c r="F5518" t="str">
        <f t="shared" si="687"/>
        <v/>
      </c>
      <c r="G5518">
        <f>Weighting!$H$22</f>
        <v>0</v>
      </c>
      <c r="H5518">
        <f t="array" ref="H5518">FREQUENCY(IF('Data Transformation'!$B$4:$B$8425=B5499,'Data Transformation'!$G$4:$G$8425),'Bin Analysis'!$B5518)</f>
        <v>20</v>
      </c>
      <c r="I5518">
        <f t="shared" si="688"/>
        <v>0</v>
      </c>
      <c r="J5518">
        <f t="shared" si="689"/>
        <v>0</v>
      </c>
      <c r="K5518">
        <f>J5518*Weighting!$W$22</f>
        <v>0</v>
      </c>
      <c r="M5518" s="14"/>
    </row>
    <row r="5519" spans="1:13" x14ac:dyDescent="0.25">
      <c r="A5519" s="32" t="str">
        <f>IF(Weighting!$P$23&gt;0,B5519,"")</f>
        <v/>
      </c>
      <c r="B5519">
        <f>Weighting!$C$23</f>
        <v>2.5480000000000009</v>
      </c>
      <c r="C5519">
        <f>Weighting!$F$23</f>
        <v>0</v>
      </c>
      <c r="D5519" t="b">
        <f>IF(C5519=1,'Data Transformation'!$G$3+0.5*'Data Transformation'!$W$25,IF(C5520=1,D5520-'Data Transformation'!$W$25,FALSE))</f>
        <v>0</v>
      </c>
      <c r="E5519" t="str">
        <f t="array" ref="E5519">IF(ISLOGICAL(D5519),"",FREQUENCY(IF('Data Transformation'!$B$425:$B$8425='Bin Analysis'!$B5499,'Data Transformation'!$G$425:$G$8425),D5519))</f>
        <v/>
      </c>
      <c r="F5519" t="str">
        <f t="shared" si="687"/>
        <v/>
      </c>
      <c r="G5519">
        <f>Weighting!$H$23</f>
        <v>0</v>
      </c>
      <c r="H5519">
        <f t="array" ref="H5519">FREQUENCY(IF('Data Transformation'!$B$4:$B$8425=B5499,'Data Transformation'!$G$4:$G$8425),'Bin Analysis'!$B5519)</f>
        <v>20</v>
      </c>
      <c r="I5519">
        <f t="shared" si="688"/>
        <v>0</v>
      </c>
      <c r="J5519">
        <f t="shared" si="689"/>
        <v>0</v>
      </c>
      <c r="K5519">
        <f>J5519*Weighting!$W$23</f>
        <v>0</v>
      </c>
      <c r="M5519" s="14"/>
    </row>
    <row r="5520" spans="1:13" x14ac:dyDescent="0.25">
      <c r="A5520" s="32" t="str">
        <f>IF(Weighting!$P$24&gt;0,B5520,"")</f>
        <v/>
      </c>
      <c r="B5520">
        <f>Weighting!$C$24</f>
        <v>2.6790000000000012</v>
      </c>
      <c r="C5520">
        <f>Weighting!$F$24</f>
        <v>0</v>
      </c>
      <c r="D5520" t="b">
        <f>IF(C5520=1,'Data Transformation'!$G$3+0.5*'Data Transformation'!$W$25,IF(C5521=1,D5521-'Data Transformation'!$W$25,FALSE))</f>
        <v>0</v>
      </c>
      <c r="E5520" t="str">
        <f t="array" ref="E5520">IF(ISLOGICAL(D5520),"",FREQUENCY(IF('Data Transformation'!$B$425:$B$8425='Bin Analysis'!$B5499,'Data Transformation'!$G$425:$G$8425),D5520))</f>
        <v/>
      </c>
      <c r="F5520" t="str">
        <f t="shared" si="687"/>
        <v/>
      </c>
      <c r="G5520">
        <f>Weighting!$H$24</f>
        <v>0</v>
      </c>
      <c r="H5520">
        <f t="array" ref="H5520">FREQUENCY(IF('Data Transformation'!$B$4:$B$8425=B5499,'Data Transformation'!$G$4:$G$8425),'Bin Analysis'!$B5520)</f>
        <v>20</v>
      </c>
      <c r="I5520">
        <f t="shared" si="688"/>
        <v>0</v>
      </c>
      <c r="J5520">
        <f t="shared" si="689"/>
        <v>0</v>
      </c>
      <c r="K5520">
        <f>J5520*Weighting!$W$24</f>
        <v>0</v>
      </c>
      <c r="M5520" s="14"/>
    </row>
    <row r="5521" spans="1:25" x14ac:dyDescent="0.25">
      <c r="A5521" s="32" t="str">
        <f>IF(Weighting!$P$25&gt;0,B5521,"")</f>
        <v/>
      </c>
      <c r="B5521">
        <f>Weighting!$C$25</f>
        <v>2.8100000000000014</v>
      </c>
      <c r="C5521">
        <f>Weighting!$F$25</f>
        <v>0</v>
      </c>
      <c r="D5521" t="b">
        <f>IF(C5521=1,'Data Transformation'!$G$3+0.5*'Data Transformation'!$W$25,IF(C5522=1,D5522-'Data Transformation'!$W$25,FALSE))</f>
        <v>0</v>
      </c>
      <c r="E5521" t="str">
        <f t="array" ref="E5521">IF(ISLOGICAL(D5521),"",FREQUENCY(IF('Data Transformation'!$B$425:$B$8425='Bin Analysis'!$B5499,'Data Transformation'!$G$425:$G$8425),D5521))</f>
        <v/>
      </c>
      <c r="F5521" t="str">
        <f t="shared" si="687"/>
        <v/>
      </c>
      <c r="G5521">
        <f>Weighting!$H$25</f>
        <v>0</v>
      </c>
      <c r="H5521">
        <f t="array" ref="H5521">FREQUENCY(IF('Data Transformation'!$B$4:$B$8425=B5499,'Data Transformation'!$G$4:$G$8425),'Bin Analysis'!$B5521)</f>
        <v>20</v>
      </c>
      <c r="I5521">
        <f t="shared" si="688"/>
        <v>0</v>
      </c>
      <c r="J5521">
        <f t="shared" si="689"/>
        <v>0</v>
      </c>
      <c r="K5521">
        <f>J5521*Weighting!$W$25</f>
        <v>0</v>
      </c>
      <c r="M5521" s="14"/>
    </row>
    <row r="5522" spans="1:25" x14ac:dyDescent="0.25">
      <c r="N5522" s="55"/>
      <c r="O5522"/>
      <c r="P5522"/>
      <c r="Q5522"/>
      <c r="R5522"/>
    </row>
    <row r="5523" spans="1:25" ht="23.25" x14ac:dyDescent="0.35">
      <c r="A5523" s="21" t="s">
        <v>0</v>
      </c>
      <c r="B5523" s="21">
        <f>IFERROR(VLOOKUP(C5523,'Data Transformation'!$L$6:$M$426,2,FALSE),"")</f>
        <v>230</v>
      </c>
      <c r="C5523" s="21">
        <f>C5499+1</f>
        <v>230</v>
      </c>
      <c r="D5523" s="21"/>
      <c r="E5523" s="21"/>
      <c r="F5523" s="21"/>
      <c r="G5523" s="21"/>
      <c r="H5523" s="22"/>
      <c r="I5523" s="22"/>
      <c r="J5523" s="22"/>
      <c r="K5523" s="21"/>
      <c r="L5523" s="21">
        <f>B5523</f>
        <v>230</v>
      </c>
      <c r="M5523" s="23">
        <f>INDEX('Data Transformation'!$O$4:$O$424,MATCH($B5523,'Data Transformation'!$M$4:$M$424,0),MATCH($M$2,'Data Transformation'!$O$3,0))</f>
        <v>20</v>
      </c>
      <c r="N5523" s="27">
        <f>IF('Input and Summary Results'!$J$16="minimum",'Bin Analysis'!X5524/(M5523-1),'Bin Analysis'!Y5523/('Bin Analysis'!M5523-1))</f>
        <v>0</v>
      </c>
      <c r="O5523" s="27">
        <f>IF(M5523=FALSE,NA(),(VLOOKUP(1,C5526:K5545,4,FALSE))/(M5523-1))</f>
        <v>0</v>
      </c>
      <c r="P5523" s="27">
        <f>IF(M5523=FALSE,NA(),SUM(J5526:J5545)/Weighting!$S$5)</f>
        <v>0.4</v>
      </c>
      <c r="Q5523" s="27">
        <f>IF(M5523=FALSE,NA(),SUM(K5526:K5545)/Weighting!$S$6)</f>
        <v>0.30434782608695654</v>
      </c>
      <c r="R5523" s="27">
        <f>IF(M5523=FALSE,NA(),(VLOOKUP(1,G5526:K5545,3,FALSE))/(M5523-1))</f>
        <v>0.89473684210526316</v>
      </c>
      <c r="S5523" s="22" t="str">
        <f>IF(M5523=FALSE,NA(),IF(SUM(J5526:J5545)=2,"yes","no"))</f>
        <v>no</v>
      </c>
      <c r="X5523" s="2" cm="2">
        <f t="array" ref="X5523:X5524">FREQUENCY(IF('Data Transformation'!$B$425:$B$6424='Bin Analysis'!L5523,'Data Transformation'!$G$425:$G$6424),'Data Transformation'!$U$11)</f>
        <v>19</v>
      </c>
      <c r="Y5523" s="2" cm="2">
        <f t="array" ref="Y5523:Y5524">FREQUENCY(IF('Data Transformation'!$B$425:$B$6424='Bin Analysis'!L5523,'Data Transformation'!$G$425:$G$6424),'Data Transformation'!$U$12)</f>
        <v>19</v>
      </c>
    </row>
    <row r="5524" spans="1:25" x14ac:dyDescent="0.25">
      <c r="A5524" s="14" t="s">
        <v>67</v>
      </c>
      <c r="B5524" t="s">
        <v>47</v>
      </c>
      <c r="C5524" t="s">
        <v>5</v>
      </c>
      <c r="D5524" t="s">
        <v>100</v>
      </c>
      <c r="E5524" t="s">
        <v>101</v>
      </c>
      <c r="F5524" t="s">
        <v>102</v>
      </c>
      <c r="G5524" t="s">
        <v>70</v>
      </c>
      <c r="H5524" t="s">
        <v>31</v>
      </c>
      <c r="I5524" t="s">
        <v>32</v>
      </c>
      <c r="J5524" t="s">
        <v>46</v>
      </c>
      <c r="K5524" s="14" t="s">
        <v>45</v>
      </c>
      <c r="M5524" s="14"/>
      <c r="X5524" s="2">
        <v>0</v>
      </c>
      <c r="Y5524" s="2">
        <v>0</v>
      </c>
    </row>
    <row r="5525" spans="1:25" x14ac:dyDescent="0.25">
      <c r="A5525" s="32"/>
      <c r="D5525" t="b">
        <f>IF(C5525=1,'Data Transformation'!$G$3+0.5*'Data Transformation'!$W$25,IF(C5526=1,D5526-'Data Transformation'!$W$25,FALSE))</f>
        <v>0</v>
      </c>
      <c r="E5525" t="str">
        <f t="array" ref="E5525">IF(ISLOGICAL(D5525),"",FREQUENCY(IF('Data Transformation'!$B$425:$B$8425='Bin Analysis'!$B5523,'Data Transformation'!$G$425:$G$8425),D5525))</f>
        <v/>
      </c>
      <c r="F5525" t="str">
        <f>IF(ISLOGICAL(D5525),"",E5525-E5524)</f>
        <v/>
      </c>
      <c r="M5525" s="14"/>
    </row>
    <row r="5526" spans="1:25" x14ac:dyDescent="0.25">
      <c r="A5526" s="32">
        <f>IF(Weighting!$P$6&gt;0,B5526,"")</f>
        <v>0.32100000000000001</v>
      </c>
      <c r="B5526">
        <f>Weighting!$C$6</f>
        <v>0.32100000000000001</v>
      </c>
      <c r="C5526">
        <f>Weighting!$F$6</f>
        <v>0</v>
      </c>
      <c r="D5526" t="b">
        <f>IF(C5526=1,'Data Transformation'!$G$3+0.5*'Data Transformation'!$W$25,IF(C5527=1,D5527-'Data Transformation'!$W$25,FALSE))</f>
        <v>0</v>
      </c>
      <c r="E5526" t="str">
        <f t="array" ref="E5526">IF(ISLOGICAL(D5526),"",FREQUENCY(IF('Data Transformation'!$B$425:$B$8425='Bin Analysis'!$B5523,'Data Transformation'!$G$425:$G$8425),D5526))</f>
        <v/>
      </c>
      <c r="F5526" t="str">
        <f>IF(ISLOGICAL(D5526),"",E5526-E5525)</f>
        <v/>
      </c>
      <c r="G5526">
        <f>Weighting!$H$6</f>
        <v>1</v>
      </c>
      <c r="H5526">
        <f t="array" ref="H5526">FREQUENCY(IF('Data Transformation'!$B$4:$B$8425=B5523,'Data Transformation'!$G$4:$G$8425),'Bin Analysis'!$B5526)</f>
        <v>17</v>
      </c>
      <c r="I5526">
        <f>H5526-H5525</f>
        <v>17</v>
      </c>
      <c r="J5526">
        <f>IF(I5526=0,0,1)</f>
        <v>1</v>
      </c>
      <c r="K5526">
        <f>J5526*Weighting!$W$6</f>
        <v>1</v>
      </c>
      <c r="M5526" s="14"/>
    </row>
    <row r="5527" spans="1:25" x14ac:dyDescent="0.25">
      <c r="A5527" s="32">
        <f>IF(Weighting!$P$7&gt;0,B5527,"")</f>
        <v>0.45200000000000001</v>
      </c>
      <c r="B5527">
        <f>Weighting!$C$7</f>
        <v>0.45200000000000001</v>
      </c>
      <c r="C5527">
        <f>Weighting!$F$7</f>
        <v>0</v>
      </c>
      <c r="D5527" t="b">
        <f>IF(C5527=1,'Data Transformation'!$G$3+0.5*'Data Transformation'!$W$25,IF(C5528=1,D5528-'Data Transformation'!$W$25,FALSE))</f>
        <v>0</v>
      </c>
      <c r="E5527" t="str">
        <f t="array" ref="E5527">IF(ISLOGICAL(D5527),"",FREQUENCY(IF('Data Transformation'!$B$425:$B$8425='Bin Analysis'!$B5523,'Data Transformation'!$G$425:$G$8425),D5527))</f>
        <v/>
      </c>
      <c r="F5527" t="str">
        <f t="shared" ref="F5527:F5545" si="690">IF(ISLOGICAL(D5527),"",E5527-E5526)</f>
        <v/>
      </c>
      <c r="G5527">
        <f>Weighting!$H$7</f>
        <v>0</v>
      </c>
      <c r="H5527">
        <f t="array" ref="H5527">FREQUENCY(IF('Data Transformation'!$B$4:$B$8425=B5523,'Data Transformation'!$G$4:$G$8425),'Bin Analysis'!$B5527)</f>
        <v>18</v>
      </c>
      <c r="I5527">
        <f t="shared" ref="I5527:I5545" si="691">H5527-H5526</f>
        <v>1</v>
      </c>
      <c r="J5527">
        <f>IF(I5527=0,0,1)</f>
        <v>1</v>
      </c>
      <c r="K5527">
        <f>J5527*Weighting!$W$7</f>
        <v>2</v>
      </c>
      <c r="M5527" s="14"/>
    </row>
    <row r="5528" spans="1:25" x14ac:dyDescent="0.25">
      <c r="A5528" s="32">
        <f>IF(Weighting!$P$8&gt;0,B5528,"")</f>
        <v>0.58299999999999996</v>
      </c>
      <c r="B5528">
        <f>Weighting!$C$8</f>
        <v>0.58299999999999996</v>
      </c>
      <c r="C5528">
        <f>Weighting!$F$8</f>
        <v>0</v>
      </c>
      <c r="D5528" t="b">
        <f>IF(C5528=1,'Data Transformation'!$G$3+0.5*'Data Transformation'!$W$25,IF(C5529=1,D5529-'Data Transformation'!$W$25,FALSE))</f>
        <v>0</v>
      </c>
      <c r="E5528" t="str">
        <f t="array" ref="E5528">IF(ISLOGICAL(D5528),"",FREQUENCY(IF('Data Transformation'!$B$425:$B$8425='Bin Analysis'!$B5523,'Data Transformation'!$G$425:$G$8425),D5528))</f>
        <v/>
      </c>
      <c r="F5528" t="str">
        <f t="shared" si="690"/>
        <v/>
      </c>
      <c r="G5528">
        <f>Weighting!$H$8</f>
        <v>0</v>
      </c>
      <c r="H5528">
        <f t="array" ref="H5528">FREQUENCY(IF('Data Transformation'!$B$4:$B$8425=B5523,'Data Transformation'!$G$4:$G$8425),'Bin Analysis'!$B5528)</f>
        <v>18</v>
      </c>
      <c r="I5528">
        <f t="shared" si="691"/>
        <v>0</v>
      </c>
      <c r="J5528">
        <f t="shared" ref="J5528:J5545" si="692">IF(I5528=0,0,1)</f>
        <v>0</v>
      </c>
      <c r="K5528">
        <f>J5528*Weighting!$W$8</f>
        <v>0</v>
      </c>
      <c r="M5528" s="14"/>
    </row>
    <row r="5529" spans="1:25" x14ac:dyDescent="0.25">
      <c r="A5529" s="32">
        <f>IF(Weighting!$P$9&gt;0,B5529,"")</f>
        <v>0.71399999999999997</v>
      </c>
      <c r="B5529" s="50">
        <f>Weighting!$C$9</f>
        <v>0.71399999999999997</v>
      </c>
      <c r="C5529">
        <f>Weighting!$F$9</f>
        <v>0</v>
      </c>
      <c r="D5529" t="b">
        <f>IF(C5529=1,'Data Transformation'!$G$3+0.5*'Data Transformation'!$W$25,IF(C5530=1,D5530-'Data Transformation'!$W$25,FALSE))</f>
        <v>0</v>
      </c>
      <c r="E5529" t="str">
        <f t="array" ref="E5529">IF(ISLOGICAL(D5529),"",FREQUENCY(IF('Data Transformation'!$B$425:$B$8425='Bin Analysis'!$B5523,'Data Transformation'!$G$425:$G$8425),D5529))</f>
        <v/>
      </c>
      <c r="F5529" t="str">
        <f t="shared" si="690"/>
        <v/>
      </c>
      <c r="G5529">
        <f>Weighting!$H$9</f>
        <v>0</v>
      </c>
      <c r="H5529">
        <f t="array" ref="H5529">FREQUENCY(IF('Data Transformation'!$B$4:$B$8425=B5523,'Data Transformation'!$G$4:$G$8425),'Bin Analysis'!$B5529)</f>
        <v>19</v>
      </c>
      <c r="I5529">
        <f t="shared" si="691"/>
        <v>1</v>
      </c>
      <c r="J5529">
        <f t="shared" si="692"/>
        <v>1</v>
      </c>
      <c r="K5529">
        <f>J5529*Weighting!$W$9</f>
        <v>3</v>
      </c>
      <c r="M5529" s="14"/>
    </row>
    <row r="5530" spans="1:25" x14ac:dyDescent="0.25">
      <c r="A5530" s="32">
        <f>IF(Weighting!$P$10&gt;0,B5530,"")</f>
        <v>0.84499999999999997</v>
      </c>
      <c r="B5530">
        <f>Weighting!$C$10</f>
        <v>0.84499999999999997</v>
      </c>
      <c r="C5530">
        <f>Weighting!$F$10</f>
        <v>0</v>
      </c>
      <c r="D5530" t="b">
        <f>IF(C5530=1,'Data Transformation'!$G$3+0.5*'Data Transformation'!$W$25,IF(C5531=1,D5531-'Data Transformation'!$W$25,FALSE))</f>
        <v>0</v>
      </c>
      <c r="E5530" t="str">
        <f t="array" ref="E5530">IF(ISLOGICAL(D5530),"",FREQUENCY(IF('Data Transformation'!$B$425:$B$8425='Bin Analysis'!$B5523,'Data Transformation'!$G$425:$G$8425),D5530))</f>
        <v/>
      </c>
      <c r="F5530" t="str">
        <f t="shared" si="690"/>
        <v/>
      </c>
      <c r="G5530">
        <f>Weighting!$H$10</f>
        <v>0</v>
      </c>
      <c r="H5530">
        <f t="array" ref="H5530">FREQUENCY(IF('Data Transformation'!$B$4:$B$8425=B5523,'Data Transformation'!$G$4:$G$8425),'Bin Analysis'!$B5530)</f>
        <v>19</v>
      </c>
      <c r="I5530">
        <f t="shared" si="691"/>
        <v>0</v>
      </c>
      <c r="J5530">
        <f t="shared" si="692"/>
        <v>0</v>
      </c>
      <c r="K5530">
        <f>J5530*Weighting!$W$10</f>
        <v>0</v>
      </c>
      <c r="M5530" s="14"/>
    </row>
    <row r="5531" spans="1:25" x14ac:dyDescent="0.25">
      <c r="A5531" s="32">
        <f>IF(Weighting!$P$11&gt;0,B5531,"")</f>
        <v>0.97599999999999998</v>
      </c>
      <c r="B5531">
        <f>Weighting!$C$11</f>
        <v>0.97599999999999998</v>
      </c>
      <c r="C5531">
        <f>Weighting!$F$11</f>
        <v>0</v>
      </c>
      <c r="D5531">
        <f>IF(C5531=1,'Data Transformation'!$G$3+0.5*'Data Transformation'!$W$25,IF(C5532=1,D5532-'Data Transformation'!$W$25,FALSE))</f>
        <v>0.86899999999999999</v>
      </c>
      <c r="E5531">
        <f t="array" ref="E5531">IF(ISLOGICAL(D5531),"",FREQUENCY(IF('Data Transformation'!$B$425:$B$8425='Bin Analysis'!$B5523,'Data Transformation'!$G$425:$G$8425),D5531))</f>
        <v>19</v>
      </c>
      <c r="F5531" t="e">
        <f t="shared" si="690"/>
        <v>#VALUE!</v>
      </c>
      <c r="G5531">
        <f>Weighting!$H$11</f>
        <v>0</v>
      </c>
      <c r="H5531">
        <f t="array" ref="H5531">FREQUENCY(IF('Data Transformation'!$B$4:$B$8425=B5523,'Data Transformation'!$G$4:$G$8425),'Bin Analysis'!$B5531)</f>
        <v>19</v>
      </c>
      <c r="I5531">
        <f t="shared" si="691"/>
        <v>0</v>
      </c>
      <c r="J5531">
        <f t="shared" si="692"/>
        <v>0</v>
      </c>
      <c r="K5531">
        <f>J5531*Weighting!$W$11</f>
        <v>0</v>
      </c>
      <c r="M5531" s="14"/>
    </row>
    <row r="5532" spans="1:25" x14ac:dyDescent="0.25">
      <c r="A5532" s="32">
        <f>IF(Weighting!$P$12&gt;0,B5532,"")</f>
        <v>1.107</v>
      </c>
      <c r="B5532">
        <f>Weighting!$C$12</f>
        <v>1.107</v>
      </c>
      <c r="C5532">
        <f>Weighting!$F$12</f>
        <v>1</v>
      </c>
      <c r="D5532">
        <f>IF(C5532=1,'Data Transformation'!$G$3+0.5*'Data Transformation'!$W$25,IF(C5533=1,D5533-'Data Transformation'!$W$25,FALSE))</f>
        <v>1.131</v>
      </c>
      <c r="E5532">
        <f t="array" ref="E5532">IF(ISLOGICAL(D5532),"",FREQUENCY(IF('Data Transformation'!$B$425:$B$8425='Bin Analysis'!$B5523,'Data Transformation'!$G$425:$G$8425),D5532))</f>
        <v>19</v>
      </c>
      <c r="F5532">
        <f t="shared" si="690"/>
        <v>0</v>
      </c>
      <c r="G5532">
        <f>Weighting!$H$12</f>
        <v>0</v>
      </c>
      <c r="H5532">
        <f t="array" ref="H5532">FREQUENCY(IF('Data Transformation'!$B$4:$B$8425=B5523,'Data Transformation'!$G$4:$G$8425),'Bin Analysis'!$B5532)</f>
        <v>20</v>
      </c>
      <c r="I5532">
        <f t="shared" si="691"/>
        <v>1</v>
      </c>
      <c r="J5532">
        <f t="shared" si="692"/>
        <v>1</v>
      </c>
      <c r="K5532">
        <f>J5532*Weighting!$W$12</f>
        <v>1</v>
      </c>
      <c r="M5532" s="14"/>
    </row>
    <row r="5533" spans="1:25" x14ac:dyDescent="0.25">
      <c r="A5533" s="32">
        <f>IF(Weighting!$P$13&gt;0,B5533,"")</f>
        <v>1.238</v>
      </c>
      <c r="B5533">
        <f>Weighting!$C$13</f>
        <v>1.238</v>
      </c>
      <c r="C5533">
        <f>Weighting!$F$13</f>
        <v>0</v>
      </c>
      <c r="D5533" t="b">
        <f>IF(C5533=1,'Data Transformation'!$G$3+0.5*'Data Transformation'!$W$25,IF(C5534=1,D5534-'Data Transformation'!$W$25,FALSE))</f>
        <v>0</v>
      </c>
      <c r="E5533" t="str">
        <f t="array" ref="E5533">IF(ISLOGICAL(D5533),"",FREQUENCY(IF('Data Transformation'!$B$425:$B$8425='Bin Analysis'!$B5523,'Data Transformation'!$G$425:$G$8425),D5533))</f>
        <v/>
      </c>
      <c r="F5533" t="str">
        <f t="shared" si="690"/>
        <v/>
      </c>
      <c r="G5533">
        <f>Weighting!$H$13</f>
        <v>0</v>
      </c>
      <c r="H5533">
        <f t="array" ref="H5533">FREQUENCY(IF('Data Transformation'!$B$4:$B$8425=B5523,'Data Transformation'!$G$4:$G$8425),'Bin Analysis'!$B5533)</f>
        <v>20</v>
      </c>
      <c r="I5533">
        <f t="shared" si="691"/>
        <v>0</v>
      </c>
      <c r="J5533">
        <f t="shared" si="692"/>
        <v>0</v>
      </c>
      <c r="K5533">
        <f>J5533*Weighting!$W$13</f>
        <v>0</v>
      </c>
      <c r="M5533" s="14"/>
    </row>
    <row r="5534" spans="1:25" x14ac:dyDescent="0.25">
      <c r="A5534" s="32">
        <f>IF(Weighting!$P$14&gt;0,B5534,"")</f>
        <v>1.369</v>
      </c>
      <c r="B5534">
        <f>Weighting!$C$14</f>
        <v>1.369</v>
      </c>
      <c r="C5534">
        <f>Weighting!$F$14</f>
        <v>0</v>
      </c>
      <c r="D5534" t="b">
        <f>IF(C5534=1,'Data Transformation'!$G$3+0.5*'Data Transformation'!$W$25,IF(C5535=1,D5535-'Data Transformation'!$W$25,FALSE))</f>
        <v>0</v>
      </c>
      <c r="E5534" t="str">
        <f t="array" ref="E5534">IF(ISLOGICAL(D5534),"",FREQUENCY(IF('Data Transformation'!$B$425:$B$8425='Bin Analysis'!$B5523,'Data Transformation'!$G$425:$G$8425),D5534))</f>
        <v/>
      </c>
      <c r="F5534" t="str">
        <f t="shared" si="690"/>
        <v/>
      </c>
      <c r="G5534">
        <f>Weighting!$H$14</f>
        <v>0</v>
      </c>
      <c r="H5534">
        <f t="array" ref="H5534">FREQUENCY(IF('Data Transformation'!$B$4:$B$8425=B5523,'Data Transformation'!$G$4:$G$8425),'Bin Analysis'!$B5534)</f>
        <v>20</v>
      </c>
      <c r="I5534">
        <f t="shared" si="691"/>
        <v>0</v>
      </c>
      <c r="J5534">
        <f t="shared" si="692"/>
        <v>0</v>
      </c>
      <c r="K5534">
        <f>J5534*Weighting!$W$14</f>
        <v>0</v>
      </c>
      <c r="M5534" s="14"/>
    </row>
    <row r="5535" spans="1:25" x14ac:dyDescent="0.25">
      <c r="A5535" s="32">
        <f>IF(Weighting!$P$15&gt;0,B5535,"")</f>
        <v>1.5000009999999999</v>
      </c>
      <c r="B5535">
        <f>Weighting!$C$15</f>
        <v>1.5000009999999999</v>
      </c>
      <c r="C5535">
        <f>Weighting!$F$15</f>
        <v>0</v>
      </c>
      <c r="D5535" t="b">
        <f>IF(C5535=1,'Data Transformation'!$G$3+0.5*'Data Transformation'!$W$25,IF(C5536=1,D5536-'Data Transformation'!$W$25,FALSE))</f>
        <v>0</v>
      </c>
      <c r="E5535" t="str">
        <f t="array" ref="E5535">IF(ISLOGICAL(D5535),"",FREQUENCY(IF('Data Transformation'!$B$425:$B$8425='Bin Analysis'!$B5523,'Data Transformation'!$G$425:$G$8425),D5535))</f>
        <v/>
      </c>
      <c r="F5535" t="str">
        <f t="shared" si="690"/>
        <v/>
      </c>
      <c r="G5535">
        <f>Weighting!$H$15</f>
        <v>0</v>
      </c>
      <c r="H5535">
        <f t="array" ref="H5535">FREQUENCY(IF('Data Transformation'!$B$4:$B$8425=B5523,'Data Transformation'!$G$4:$G$8425),'Bin Analysis'!$B5535)</f>
        <v>20</v>
      </c>
      <c r="I5535">
        <f t="shared" si="691"/>
        <v>0</v>
      </c>
      <c r="J5535">
        <f t="shared" si="692"/>
        <v>0</v>
      </c>
      <c r="K5535">
        <f>J5535*Weighting!$W$15</f>
        <v>0</v>
      </c>
      <c r="M5535" s="14"/>
    </row>
    <row r="5536" spans="1:25" x14ac:dyDescent="0.25">
      <c r="A5536" s="32" t="str">
        <f>IF(Weighting!$P$16&gt;0,B5536,"")</f>
        <v/>
      </c>
      <c r="B5536">
        <f>Weighting!$C$16</f>
        <v>1.631</v>
      </c>
      <c r="C5536">
        <f>Weighting!$F$16</f>
        <v>0</v>
      </c>
      <c r="D5536" t="b">
        <f>IF(C5536=1,'Data Transformation'!$G$3+0.5*'Data Transformation'!$W$25,IF(C5537=1,D5537-'Data Transformation'!$W$25,FALSE))</f>
        <v>0</v>
      </c>
      <c r="E5536" t="str">
        <f t="array" ref="E5536">IF(ISLOGICAL(D5536),"",FREQUENCY(IF('Data Transformation'!$B$425:$B$8425='Bin Analysis'!$B5523,'Data Transformation'!$G$425:$G$8425),D5536))</f>
        <v/>
      </c>
      <c r="F5536" t="str">
        <f t="shared" si="690"/>
        <v/>
      </c>
      <c r="G5536">
        <f>Weighting!$H$16</f>
        <v>0</v>
      </c>
      <c r="H5536">
        <f t="array" ref="H5536">FREQUENCY(IF('Data Transformation'!$B$4:$B$8425=B5523,'Data Transformation'!$G$4:$G$8425),'Bin Analysis'!$B5536)</f>
        <v>20</v>
      </c>
      <c r="I5536">
        <f t="shared" si="691"/>
        <v>0</v>
      </c>
      <c r="J5536">
        <f t="shared" si="692"/>
        <v>0</v>
      </c>
      <c r="K5536">
        <f>J5536*Weighting!$W$16</f>
        <v>0</v>
      </c>
      <c r="M5536" s="14"/>
    </row>
    <row r="5537" spans="1:25" x14ac:dyDescent="0.25">
      <c r="A5537" s="32" t="str">
        <f>IF(Weighting!$P$17&gt;0,B5537,"")</f>
        <v/>
      </c>
      <c r="B5537">
        <f>Weighting!$C$17</f>
        <v>1.762</v>
      </c>
      <c r="C5537">
        <f>Weighting!$F$17</f>
        <v>0</v>
      </c>
      <c r="D5537" t="b">
        <f>IF(C5537=1,'Data Transformation'!$G$3+0.5*'Data Transformation'!$W$25,IF(C5538=1,D5538-'Data Transformation'!$W$25,FALSE))</f>
        <v>0</v>
      </c>
      <c r="E5537" t="str">
        <f t="array" ref="E5537">IF(ISLOGICAL(D5537),"",FREQUENCY(IF('Data Transformation'!$B$425:$B$8425='Bin Analysis'!$B5523,'Data Transformation'!$G$425:$G$8425),D5537))</f>
        <v/>
      </c>
      <c r="F5537" t="str">
        <f t="shared" si="690"/>
        <v/>
      </c>
      <c r="G5537">
        <f>Weighting!$H$17</f>
        <v>0</v>
      </c>
      <c r="H5537">
        <f t="array" ref="H5537">FREQUENCY(IF('Data Transformation'!$B$4:$B$8425=B5523,'Data Transformation'!$G$4:$G$8425),'Bin Analysis'!$B5537)</f>
        <v>20</v>
      </c>
      <c r="I5537">
        <f t="shared" si="691"/>
        <v>0</v>
      </c>
      <c r="J5537">
        <f t="shared" si="692"/>
        <v>0</v>
      </c>
      <c r="K5537">
        <f>J5537*Weighting!$W$17</f>
        <v>0</v>
      </c>
      <c r="M5537" s="14"/>
    </row>
    <row r="5538" spans="1:25" x14ac:dyDescent="0.25">
      <c r="A5538" s="32" t="str">
        <f>IF(Weighting!$P$18&gt;0,B5538,"")</f>
        <v/>
      </c>
      <c r="B5538">
        <f>Weighting!$C$18</f>
        <v>1.893</v>
      </c>
      <c r="C5538">
        <f>Weighting!$F$18</f>
        <v>0</v>
      </c>
      <c r="D5538" t="b">
        <f>IF(C5538=1,'Data Transformation'!$G$3+0.5*'Data Transformation'!$W$25,IF(C5539=1,D5539-'Data Transformation'!$W$25,FALSE))</f>
        <v>0</v>
      </c>
      <c r="E5538" t="str">
        <f t="array" ref="E5538">IF(ISLOGICAL(D5538),"",FREQUENCY(IF('Data Transformation'!$B$425:$B$8425='Bin Analysis'!$B5523,'Data Transformation'!$G$425:$G$8425),D5538))</f>
        <v/>
      </c>
      <c r="F5538" t="str">
        <f t="shared" si="690"/>
        <v/>
      </c>
      <c r="G5538">
        <f>Weighting!$H$18</f>
        <v>0</v>
      </c>
      <c r="H5538">
        <f t="array" ref="H5538">FREQUENCY(IF('Data Transformation'!$B$4:$B$8425=B5523,'Data Transformation'!$G$4:$G$8425),'Bin Analysis'!$B5538)</f>
        <v>20</v>
      </c>
      <c r="I5538">
        <f t="shared" si="691"/>
        <v>0</v>
      </c>
      <c r="J5538">
        <f t="shared" si="692"/>
        <v>0</v>
      </c>
      <c r="K5538">
        <f>J5538*Weighting!$W$18</f>
        <v>0</v>
      </c>
      <c r="M5538" s="14"/>
    </row>
    <row r="5539" spans="1:25" x14ac:dyDescent="0.25">
      <c r="A5539" s="32" t="str">
        <f>IF(Weighting!$P$19&gt;0,B5539,"")</f>
        <v/>
      </c>
      <c r="B5539">
        <f>Weighting!$C$19</f>
        <v>2.024</v>
      </c>
      <c r="C5539">
        <f>Weighting!$F$19</f>
        <v>0</v>
      </c>
      <c r="D5539" t="b">
        <f>IF(C5539=1,'Data Transformation'!$G$3+0.5*'Data Transformation'!$W$25,IF(C5540=1,D5540-'Data Transformation'!$W$25,FALSE))</f>
        <v>0</v>
      </c>
      <c r="E5539" t="str">
        <f t="array" ref="E5539">IF(ISLOGICAL(D5539),"",FREQUENCY(IF('Data Transformation'!$B$425:$B$8425='Bin Analysis'!$B5523,'Data Transformation'!$G$425:$G$8425),D5539))</f>
        <v/>
      </c>
      <c r="F5539" t="str">
        <f t="shared" si="690"/>
        <v/>
      </c>
      <c r="G5539">
        <f>Weighting!$H$19</f>
        <v>0</v>
      </c>
      <c r="H5539">
        <f t="array" ref="H5539">FREQUENCY(IF('Data Transformation'!$B$4:$B$8425=B5523,'Data Transformation'!$G$4:$G$8425),'Bin Analysis'!$B5539)</f>
        <v>20</v>
      </c>
      <c r="I5539">
        <f t="shared" si="691"/>
        <v>0</v>
      </c>
      <c r="J5539">
        <f t="shared" si="692"/>
        <v>0</v>
      </c>
      <c r="K5539">
        <f>J5539*Weighting!$W$19</f>
        <v>0</v>
      </c>
      <c r="M5539" s="14"/>
    </row>
    <row r="5540" spans="1:25" x14ac:dyDescent="0.25">
      <c r="A5540" s="32" t="str">
        <f>IF(Weighting!$P$20&gt;0,B5540,"")</f>
        <v/>
      </c>
      <c r="B5540">
        <f>Weighting!$C$20</f>
        <v>2.1550000000000002</v>
      </c>
      <c r="C5540">
        <f>Weighting!$F$20</f>
        <v>0</v>
      </c>
      <c r="D5540" t="b">
        <f>IF(C5540=1,'Data Transformation'!$G$3+0.5*'Data Transformation'!$W$25,IF(C5541=1,D5541-'Data Transformation'!$W$25,FALSE))</f>
        <v>0</v>
      </c>
      <c r="E5540" t="str">
        <f t="array" ref="E5540">IF(ISLOGICAL(D5540),"",FREQUENCY(IF('Data Transformation'!$B$425:$B$8425='Bin Analysis'!$B5523,'Data Transformation'!$G$425:$G$8425),D5540))</f>
        <v/>
      </c>
      <c r="F5540" t="str">
        <f t="shared" si="690"/>
        <v/>
      </c>
      <c r="G5540">
        <f>Weighting!$H$20</f>
        <v>0</v>
      </c>
      <c r="H5540">
        <f t="array" ref="H5540">FREQUENCY(IF('Data Transformation'!$B$4:$B$8425=B5523,'Data Transformation'!$G$4:$G$8425),'Bin Analysis'!$B5540)</f>
        <v>20</v>
      </c>
      <c r="I5540">
        <f t="shared" si="691"/>
        <v>0</v>
      </c>
      <c r="J5540">
        <f t="shared" si="692"/>
        <v>0</v>
      </c>
      <c r="K5540">
        <f>J5540*Weighting!$W$20</f>
        <v>0</v>
      </c>
      <c r="M5540" s="14"/>
    </row>
    <row r="5541" spans="1:25" x14ac:dyDescent="0.25">
      <c r="A5541" s="32" t="str">
        <f>IF(Weighting!$P$21&gt;0,B5541,"")</f>
        <v/>
      </c>
      <c r="B5541">
        <f>Weighting!$C$21</f>
        <v>2.2860000000000005</v>
      </c>
      <c r="C5541">
        <f>Weighting!$F$21</f>
        <v>0</v>
      </c>
      <c r="D5541" t="b">
        <f>IF(C5541=1,'Data Transformation'!$G$3+0.5*'Data Transformation'!$W$25,IF(C5542=1,D5542-'Data Transformation'!$W$25,FALSE))</f>
        <v>0</v>
      </c>
      <c r="E5541" t="str">
        <f t="array" ref="E5541">IF(ISLOGICAL(D5541),"",FREQUENCY(IF('Data Transformation'!$B$425:$B$8425='Bin Analysis'!$B5523,'Data Transformation'!$G$425:$G$8425),D5541))</f>
        <v/>
      </c>
      <c r="F5541" t="str">
        <f t="shared" si="690"/>
        <v/>
      </c>
      <c r="G5541">
        <f>Weighting!$H$21</f>
        <v>0</v>
      </c>
      <c r="H5541">
        <f t="array" ref="H5541">FREQUENCY(IF('Data Transformation'!$B$4:$B$8425=B5523,'Data Transformation'!$G$4:$G$8425),'Bin Analysis'!$B5541)</f>
        <v>20</v>
      </c>
      <c r="I5541">
        <f t="shared" si="691"/>
        <v>0</v>
      </c>
      <c r="J5541">
        <f t="shared" si="692"/>
        <v>0</v>
      </c>
      <c r="K5541">
        <f>J5541*Weighting!$W$21</f>
        <v>0</v>
      </c>
      <c r="M5541" s="14"/>
    </row>
    <row r="5542" spans="1:25" x14ac:dyDescent="0.25">
      <c r="A5542" s="32" t="str">
        <f>IF(Weighting!$P$22&gt;0,B5542,"")</f>
        <v/>
      </c>
      <c r="B5542">
        <f>Weighting!$C$22</f>
        <v>2.4170000000000007</v>
      </c>
      <c r="C5542">
        <f>Weighting!$F$22</f>
        <v>0</v>
      </c>
      <c r="D5542" t="b">
        <f>IF(C5542=1,'Data Transformation'!$G$3+0.5*'Data Transformation'!$W$25,IF(C5543=1,D5543-'Data Transformation'!$W$25,FALSE))</f>
        <v>0</v>
      </c>
      <c r="E5542" t="str">
        <f t="array" ref="E5542">IF(ISLOGICAL(D5542),"",FREQUENCY(IF('Data Transformation'!$B$425:$B$8425='Bin Analysis'!$B5523,'Data Transformation'!$G$425:$G$8425),D5542))</f>
        <v/>
      </c>
      <c r="F5542" t="str">
        <f t="shared" si="690"/>
        <v/>
      </c>
      <c r="G5542">
        <f>Weighting!$H$22</f>
        <v>0</v>
      </c>
      <c r="H5542">
        <f t="array" ref="H5542">FREQUENCY(IF('Data Transformation'!$B$4:$B$8425=B5523,'Data Transformation'!$G$4:$G$8425),'Bin Analysis'!$B5542)</f>
        <v>20</v>
      </c>
      <c r="I5542">
        <f t="shared" si="691"/>
        <v>0</v>
      </c>
      <c r="J5542">
        <f t="shared" si="692"/>
        <v>0</v>
      </c>
      <c r="K5542">
        <f>J5542*Weighting!$W$22</f>
        <v>0</v>
      </c>
      <c r="M5542" s="14"/>
    </row>
    <row r="5543" spans="1:25" x14ac:dyDescent="0.25">
      <c r="A5543" s="32" t="str">
        <f>IF(Weighting!$P$23&gt;0,B5543,"")</f>
        <v/>
      </c>
      <c r="B5543">
        <f>Weighting!$C$23</f>
        <v>2.5480000000000009</v>
      </c>
      <c r="C5543">
        <f>Weighting!$F$23</f>
        <v>0</v>
      </c>
      <c r="D5543" t="b">
        <f>IF(C5543=1,'Data Transformation'!$G$3+0.5*'Data Transformation'!$W$25,IF(C5544=1,D5544-'Data Transformation'!$W$25,FALSE))</f>
        <v>0</v>
      </c>
      <c r="E5543" t="str">
        <f t="array" ref="E5543">IF(ISLOGICAL(D5543),"",FREQUENCY(IF('Data Transformation'!$B$425:$B$8425='Bin Analysis'!$B5523,'Data Transformation'!$G$425:$G$8425),D5543))</f>
        <v/>
      </c>
      <c r="F5543" t="str">
        <f t="shared" si="690"/>
        <v/>
      </c>
      <c r="G5543">
        <f>Weighting!$H$23</f>
        <v>0</v>
      </c>
      <c r="H5543">
        <f t="array" ref="H5543">FREQUENCY(IF('Data Transformation'!$B$4:$B$8425=B5523,'Data Transformation'!$G$4:$G$8425),'Bin Analysis'!$B5543)</f>
        <v>20</v>
      </c>
      <c r="I5543">
        <f t="shared" si="691"/>
        <v>0</v>
      </c>
      <c r="J5543">
        <f t="shared" si="692"/>
        <v>0</v>
      </c>
      <c r="K5543">
        <f>J5543*Weighting!$W$23</f>
        <v>0</v>
      </c>
      <c r="M5543" s="14"/>
    </row>
    <row r="5544" spans="1:25" x14ac:dyDescent="0.25">
      <c r="A5544" s="32" t="str">
        <f>IF(Weighting!$P$24&gt;0,B5544,"")</f>
        <v/>
      </c>
      <c r="B5544">
        <f>Weighting!$C$24</f>
        <v>2.6790000000000012</v>
      </c>
      <c r="C5544">
        <f>Weighting!$F$24</f>
        <v>0</v>
      </c>
      <c r="D5544" t="b">
        <f>IF(C5544=1,'Data Transformation'!$G$3+0.5*'Data Transformation'!$W$25,IF(C5545=1,D5545-'Data Transformation'!$W$25,FALSE))</f>
        <v>0</v>
      </c>
      <c r="E5544" t="str">
        <f t="array" ref="E5544">IF(ISLOGICAL(D5544),"",FREQUENCY(IF('Data Transformation'!$B$425:$B$8425='Bin Analysis'!$B5523,'Data Transformation'!$G$425:$G$8425),D5544))</f>
        <v/>
      </c>
      <c r="F5544" t="str">
        <f t="shared" si="690"/>
        <v/>
      </c>
      <c r="G5544">
        <f>Weighting!$H$24</f>
        <v>0</v>
      </c>
      <c r="H5544">
        <f t="array" ref="H5544">FREQUENCY(IF('Data Transformation'!$B$4:$B$8425=B5523,'Data Transformation'!$G$4:$G$8425),'Bin Analysis'!$B5544)</f>
        <v>20</v>
      </c>
      <c r="I5544">
        <f t="shared" si="691"/>
        <v>0</v>
      </c>
      <c r="J5544">
        <f t="shared" si="692"/>
        <v>0</v>
      </c>
      <c r="K5544">
        <f>J5544*Weighting!$W$24</f>
        <v>0</v>
      </c>
      <c r="M5544" s="14"/>
    </row>
    <row r="5545" spans="1:25" x14ac:dyDescent="0.25">
      <c r="A5545" s="32" t="str">
        <f>IF(Weighting!$P$25&gt;0,B5545,"")</f>
        <v/>
      </c>
      <c r="B5545">
        <f>Weighting!$C$25</f>
        <v>2.8100000000000014</v>
      </c>
      <c r="C5545">
        <f>Weighting!$F$25</f>
        <v>0</v>
      </c>
      <c r="D5545" t="b">
        <f>IF(C5545=1,'Data Transformation'!$G$3+0.5*'Data Transformation'!$W$25,IF(C5546=1,D5546-'Data Transformation'!$W$25,FALSE))</f>
        <v>0</v>
      </c>
      <c r="E5545" t="str">
        <f t="array" ref="E5545">IF(ISLOGICAL(D5545),"",FREQUENCY(IF('Data Transformation'!$B$425:$B$8425='Bin Analysis'!$B5523,'Data Transformation'!$G$425:$G$8425),D5545))</f>
        <v/>
      </c>
      <c r="F5545" t="str">
        <f t="shared" si="690"/>
        <v/>
      </c>
      <c r="G5545">
        <f>Weighting!$H$25</f>
        <v>0</v>
      </c>
      <c r="H5545">
        <f t="array" ref="H5545">FREQUENCY(IF('Data Transformation'!$B$4:$B$8425=B5523,'Data Transformation'!$G$4:$G$8425),'Bin Analysis'!$B5545)</f>
        <v>20</v>
      </c>
      <c r="I5545">
        <f t="shared" si="691"/>
        <v>0</v>
      </c>
      <c r="J5545">
        <f t="shared" si="692"/>
        <v>0</v>
      </c>
      <c r="K5545">
        <f>J5545*Weighting!$W$25</f>
        <v>0</v>
      </c>
      <c r="M5545" s="14"/>
    </row>
    <row r="5546" spans="1:25" x14ac:dyDescent="0.25">
      <c r="O5546"/>
      <c r="P5546"/>
      <c r="Q5546"/>
      <c r="R5546"/>
    </row>
    <row r="5547" spans="1:25" ht="23.25" x14ac:dyDescent="0.35">
      <c r="A5547" s="21" t="s">
        <v>0</v>
      </c>
      <c r="B5547" s="21">
        <f>IFERROR(VLOOKUP(C5547,'Data Transformation'!$L$6:$M$426,2,FALSE),"")</f>
        <v>231</v>
      </c>
      <c r="C5547" s="21">
        <f>C5523+1</f>
        <v>231</v>
      </c>
      <c r="D5547" s="21"/>
      <c r="E5547" s="21"/>
      <c r="F5547" s="21"/>
      <c r="G5547" s="21"/>
      <c r="H5547" s="22"/>
      <c r="I5547" s="22"/>
      <c r="J5547" s="22"/>
      <c r="K5547" s="21"/>
      <c r="L5547" s="21">
        <f>B5547</f>
        <v>231</v>
      </c>
      <c r="M5547" s="23">
        <f>INDEX('Data Transformation'!$O$4:$O$424,MATCH($B5547,'Data Transformation'!$M$4:$M$424,0),MATCH($M$2,'Data Transformation'!$O$3,0))</f>
        <v>20</v>
      </c>
      <c r="N5547" s="27">
        <f>IF('Input and Summary Results'!$J$16="minimum",'Bin Analysis'!X5548/(M5547-1),'Bin Analysis'!Y5547/('Bin Analysis'!M5547-1))</f>
        <v>0</v>
      </c>
      <c r="O5547" s="27">
        <f>IF(M5547=FALSE,NA(),(VLOOKUP(1,C5550:K5569,4,FALSE))/(M5547-1))</f>
        <v>0.21052631578947367</v>
      </c>
      <c r="P5547" s="27">
        <f>IF(M5547=FALSE,NA(),SUM(J5550:J5569)/Weighting!$S$5)</f>
        <v>0.6</v>
      </c>
      <c r="Q5547" s="27">
        <f>IF(M5547=FALSE,NA(),SUM(K5550:K5569)/Weighting!$S$6)</f>
        <v>0.56521739130434778</v>
      </c>
      <c r="R5547" s="27">
        <f>IF(M5547=FALSE,NA(),(VLOOKUP(1,G5550:K5569,3,FALSE))/(M5547-1))</f>
        <v>0.21052631578947367</v>
      </c>
      <c r="S5547" s="22" t="str">
        <f>IF(M5547=FALSE,NA(),IF(SUM(J5550:J5569)=2,"yes","no"))</f>
        <v>no</v>
      </c>
      <c r="X5547" s="2" cm="2">
        <f t="array" ref="X5547:X5548">FREQUENCY(IF('Data Transformation'!$B$425:$B$6424='Bin Analysis'!L5547,'Data Transformation'!$G$425:$G$6424),'Data Transformation'!$U$11)</f>
        <v>19</v>
      </c>
      <c r="Y5547" s="2" cm="2">
        <f t="array" ref="Y5547:Y5548">FREQUENCY(IF('Data Transformation'!$B$425:$B$6424='Bin Analysis'!L5547,'Data Transformation'!$G$425:$G$6424),'Data Transformation'!$U$12)</f>
        <v>15</v>
      </c>
    </row>
    <row r="5548" spans="1:25" x14ac:dyDescent="0.25">
      <c r="A5548" s="14" t="s">
        <v>67</v>
      </c>
      <c r="B5548" t="s">
        <v>47</v>
      </c>
      <c r="C5548" t="s">
        <v>5</v>
      </c>
      <c r="D5548" t="s">
        <v>100</v>
      </c>
      <c r="E5548" t="s">
        <v>101</v>
      </c>
      <c r="F5548" t="s">
        <v>102</v>
      </c>
      <c r="G5548" t="s">
        <v>70</v>
      </c>
      <c r="H5548" t="s">
        <v>31</v>
      </c>
      <c r="I5548" t="s">
        <v>32</v>
      </c>
      <c r="J5548" t="s">
        <v>46</v>
      </c>
      <c r="K5548" s="14" t="s">
        <v>45</v>
      </c>
      <c r="M5548" s="14"/>
      <c r="X5548" s="2">
        <v>0</v>
      </c>
      <c r="Y5548" s="2">
        <v>4</v>
      </c>
    </row>
    <row r="5549" spans="1:25" x14ac:dyDescent="0.25">
      <c r="A5549" s="32"/>
      <c r="D5549" t="b">
        <f>IF(C5549=1,'Data Transformation'!$G$3+0.5*'Data Transformation'!$W$25,IF(C5550=1,D5550-'Data Transformation'!$W$25,FALSE))</f>
        <v>0</v>
      </c>
      <c r="E5549" t="str">
        <f t="array" ref="E5549">IF(ISLOGICAL(D5549),"",FREQUENCY(IF('Data Transformation'!$B$425:$B$8425='Bin Analysis'!$B5547,'Data Transformation'!$G$425:$G$8425),D5549))</f>
        <v/>
      </c>
      <c r="F5549" t="str">
        <f>IF(ISLOGICAL(D5549),"",E5549-E5548)</f>
        <v/>
      </c>
      <c r="M5549" s="14"/>
    </row>
    <row r="5550" spans="1:25" x14ac:dyDescent="0.25">
      <c r="A5550" s="32">
        <f>IF(Weighting!$P$6&gt;0,B5550,"")</f>
        <v>0.32100000000000001</v>
      </c>
      <c r="B5550">
        <f>Weighting!$C$6</f>
        <v>0.32100000000000001</v>
      </c>
      <c r="C5550">
        <f>Weighting!$F$6</f>
        <v>0</v>
      </c>
      <c r="D5550" t="b">
        <f>IF(C5550=1,'Data Transformation'!$G$3+0.5*'Data Transformation'!$W$25,IF(C5551=1,D5551-'Data Transformation'!$W$25,FALSE))</f>
        <v>0</v>
      </c>
      <c r="E5550" t="str">
        <f t="array" ref="E5550">IF(ISLOGICAL(D5550),"",FREQUENCY(IF('Data Transformation'!$B$425:$B$8425='Bin Analysis'!$B5547,'Data Transformation'!$G$425:$G$8425),D5550))</f>
        <v/>
      </c>
      <c r="F5550" t="str">
        <f>IF(ISLOGICAL(D5550),"",E5550-E5549)</f>
        <v/>
      </c>
      <c r="G5550">
        <f>Weighting!$H$6</f>
        <v>1</v>
      </c>
      <c r="H5550">
        <f t="array" ref="H5550">FREQUENCY(IF('Data Transformation'!$B$4:$B$8425=B5547,'Data Transformation'!$G$4:$G$8425),'Bin Analysis'!$B5550)</f>
        <v>4</v>
      </c>
      <c r="I5550">
        <f>H5550-H5549</f>
        <v>4</v>
      </c>
      <c r="J5550">
        <f>IF(I5550=0,0,1)</f>
        <v>1</v>
      </c>
      <c r="K5550">
        <f>J5550*Weighting!$W$6</f>
        <v>1</v>
      </c>
      <c r="M5550" s="14"/>
    </row>
    <row r="5551" spans="1:25" x14ac:dyDescent="0.25">
      <c r="A5551" s="32">
        <f>IF(Weighting!$P$7&gt;0,B5551,"")</f>
        <v>0.45200000000000001</v>
      </c>
      <c r="B5551">
        <f>Weighting!$C$7</f>
        <v>0.45200000000000001</v>
      </c>
      <c r="C5551">
        <f>Weighting!$F$7</f>
        <v>0</v>
      </c>
      <c r="D5551" t="b">
        <f>IF(C5551=1,'Data Transformation'!$G$3+0.5*'Data Transformation'!$W$25,IF(C5552=1,D5552-'Data Transformation'!$W$25,FALSE))</f>
        <v>0</v>
      </c>
      <c r="E5551" t="str">
        <f t="array" ref="E5551">IF(ISLOGICAL(D5551),"",FREQUENCY(IF('Data Transformation'!$B$425:$B$8425='Bin Analysis'!$B5547,'Data Transformation'!$G$425:$G$8425),D5551))</f>
        <v/>
      </c>
      <c r="F5551" t="str">
        <f t="shared" ref="F5551:F5569" si="693">IF(ISLOGICAL(D5551),"",E5551-E5550)</f>
        <v/>
      </c>
      <c r="G5551">
        <f>Weighting!$H$7</f>
        <v>0</v>
      </c>
      <c r="H5551">
        <f t="array" ref="H5551">FREQUENCY(IF('Data Transformation'!$B$4:$B$8425=B5547,'Data Transformation'!$G$4:$G$8425),'Bin Analysis'!$B5551)</f>
        <v>6</v>
      </c>
      <c r="I5551">
        <f t="shared" ref="I5551:I5569" si="694">H5551-H5550</f>
        <v>2</v>
      </c>
      <c r="J5551">
        <f>IF(I5551=0,0,1)</f>
        <v>1</v>
      </c>
      <c r="K5551">
        <f>J5551*Weighting!$W$7</f>
        <v>2</v>
      </c>
      <c r="M5551" s="14"/>
    </row>
    <row r="5552" spans="1:25" x14ac:dyDescent="0.25">
      <c r="A5552" s="32">
        <f>IF(Weighting!$P$8&gt;0,B5552,"")</f>
        <v>0.58299999999999996</v>
      </c>
      <c r="B5552">
        <f>Weighting!$C$8</f>
        <v>0.58299999999999996</v>
      </c>
      <c r="C5552">
        <f>Weighting!$F$8</f>
        <v>0</v>
      </c>
      <c r="D5552" t="b">
        <f>IF(C5552=1,'Data Transformation'!$G$3+0.5*'Data Transformation'!$W$25,IF(C5553=1,D5553-'Data Transformation'!$W$25,FALSE))</f>
        <v>0</v>
      </c>
      <c r="E5552" t="str">
        <f t="array" ref="E5552">IF(ISLOGICAL(D5552),"",FREQUENCY(IF('Data Transformation'!$B$425:$B$8425='Bin Analysis'!$B5547,'Data Transformation'!$G$425:$G$8425),D5552))</f>
        <v/>
      </c>
      <c r="F5552" t="str">
        <f t="shared" si="693"/>
        <v/>
      </c>
      <c r="G5552">
        <f>Weighting!$H$8</f>
        <v>0</v>
      </c>
      <c r="H5552">
        <f t="array" ref="H5552">FREQUENCY(IF('Data Transformation'!$B$4:$B$8425=B5547,'Data Transformation'!$G$4:$G$8425),'Bin Analysis'!$B5552)</f>
        <v>9</v>
      </c>
      <c r="I5552">
        <f t="shared" si="694"/>
        <v>3</v>
      </c>
      <c r="J5552">
        <f t="shared" ref="J5552:J5569" si="695">IF(I5552=0,0,1)</f>
        <v>1</v>
      </c>
      <c r="K5552">
        <f>J5552*Weighting!$W$8</f>
        <v>3</v>
      </c>
      <c r="M5552" s="14"/>
    </row>
    <row r="5553" spans="1:13" x14ac:dyDescent="0.25">
      <c r="A5553" s="32">
        <f>IF(Weighting!$P$9&gt;0,B5553,"")</f>
        <v>0.71399999999999997</v>
      </c>
      <c r="B5553" s="50">
        <f>Weighting!$C$9</f>
        <v>0.71399999999999997</v>
      </c>
      <c r="C5553">
        <f>Weighting!$F$9</f>
        <v>0</v>
      </c>
      <c r="D5553" t="b">
        <f>IF(C5553=1,'Data Transformation'!$G$3+0.5*'Data Transformation'!$W$25,IF(C5554=1,D5554-'Data Transformation'!$W$25,FALSE))</f>
        <v>0</v>
      </c>
      <c r="E5553" t="str">
        <f t="array" ref="E5553">IF(ISLOGICAL(D5553),"",FREQUENCY(IF('Data Transformation'!$B$425:$B$8425='Bin Analysis'!$B5547,'Data Transformation'!$G$425:$G$8425),D5553))</f>
        <v/>
      </c>
      <c r="F5553" t="str">
        <f t="shared" si="693"/>
        <v/>
      </c>
      <c r="G5553">
        <f>Weighting!$H$9</f>
        <v>0</v>
      </c>
      <c r="H5553">
        <f t="array" ref="H5553">FREQUENCY(IF('Data Transformation'!$B$4:$B$8425=B5547,'Data Transformation'!$G$4:$G$8425),'Bin Analysis'!$B5553)</f>
        <v>13</v>
      </c>
      <c r="I5553">
        <f t="shared" si="694"/>
        <v>4</v>
      </c>
      <c r="J5553">
        <f t="shared" si="695"/>
        <v>1</v>
      </c>
      <c r="K5553">
        <f>J5553*Weighting!$W$9</f>
        <v>3</v>
      </c>
      <c r="M5553" s="14"/>
    </row>
    <row r="5554" spans="1:13" x14ac:dyDescent="0.25">
      <c r="A5554" s="32">
        <f>IF(Weighting!$P$10&gt;0,B5554,"")</f>
        <v>0.84499999999999997</v>
      </c>
      <c r="B5554">
        <f>Weighting!$C$10</f>
        <v>0.84499999999999997</v>
      </c>
      <c r="C5554">
        <f>Weighting!$F$10</f>
        <v>0</v>
      </c>
      <c r="D5554" t="b">
        <f>IF(C5554=1,'Data Transformation'!$G$3+0.5*'Data Transformation'!$W$25,IF(C5555=1,D5555-'Data Transformation'!$W$25,FALSE))</f>
        <v>0</v>
      </c>
      <c r="E5554" t="str">
        <f t="array" ref="E5554">IF(ISLOGICAL(D5554),"",FREQUENCY(IF('Data Transformation'!$B$425:$B$8425='Bin Analysis'!$B5547,'Data Transformation'!$G$425:$G$8425),D5554))</f>
        <v/>
      </c>
      <c r="F5554" t="str">
        <f t="shared" si="693"/>
        <v/>
      </c>
      <c r="G5554">
        <f>Weighting!$H$10</f>
        <v>0</v>
      </c>
      <c r="H5554">
        <f t="array" ref="H5554">FREQUENCY(IF('Data Transformation'!$B$4:$B$8425=B5547,'Data Transformation'!$G$4:$G$8425),'Bin Analysis'!$B5554)</f>
        <v>15</v>
      </c>
      <c r="I5554">
        <f t="shared" si="694"/>
        <v>2</v>
      </c>
      <c r="J5554">
        <f t="shared" si="695"/>
        <v>1</v>
      </c>
      <c r="K5554">
        <f>J5554*Weighting!$W$10</f>
        <v>3</v>
      </c>
      <c r="M5554" s="14"/>
    </row>
    <row r="5555" spans="1:13" x14ac:dyDescent="0.25">
      <c r="A5555" s="32">
        <f>IF(Weighting!$P$11&gt;0,B5555,"")</f>
        <v>0.97599999999999998</v>
      </c>
      <c r="B5555">
        <f>Weighting!$C$11</f>
        <v>0.97599999999999998</v>
      </c>
      <c r="C5555">
        <f>Weighting!$F$11</f>
        <v>0</v>
      </c>
      <c r="D5555">
        <f>IF(C5555=1,'Data Transformation'!$G$3+0.5*'Data Transformation'!$W$25,IF(C5556=1,D5556-'Data Transformation'!$W$25,FALSE))</f>
        <v>0.86899999999999999</v>
      </c>
      <c r="E5555">
        <f t="array" ref="E5555">IF(ISLOGICAL(D5555),"",FREQUENCY(IF('Data Transformation'!$B$425:$B$8425='Bin Analysis'!$B5547,'Data Transformation'!$G$425:$G$8425),D5555))</f>
        <v>15</v>
      </c>
      <c r="F5555" t="e">
        <f t="shared" si="693"/>
        <v>#VALUE!</v>
      </c>
      <c r="G5555">
        <f>Weighting!$H$11</f>
        <v>0</v>
      </c>
      <c r="H5555">
        <f t="array" ref="H5555">FREQUENCY(IF('Data Transformation'!$B$4:$B$8425=B5547,'Data Transformation'!$G$4:$G$8425),'Bin Analysis'!$B5555)</f>
        <v>15</v>
      </c>
      <c r="I5555">
        <f t="shared" si="694"/>
        <v>0</v>
      </c>
      <c r="J5555">
        <f t="shared" si="695"/>
        <v>0</v>
      </c>
      <c r="K5555">
        <f>J5555*Weighting!$W$11</f>
        <v>0</v>
      </c>
      <c r="M5555" s="14"/>
    </row>
    <row r="5556" spans="1:13" x14ac:dyDescent="0.25">
      <c r="A5556" s="32">
        <f>IF(Weighting!$P$12&gt;0,B5556,"")</f>
        <v>1.107</v>
      </c>
      <c r="B5556">
        <f>Weighting!$C$12</f>
        <v>1.107</v>
      </c>
      <c r="C5556">
        <f>Weighting!$F$12</f>
        <v>1</v>
      </c>
      <c r="D5556">
        <f>IF(C5556=1,'Data Transformation'!$G$3+0.5*'Data Transformation'!$W$25,IF(C5557=1,D5557-'Data Transformation'!$W$25,FALSE))</f>
        <v>1.131</v>
      </c>
      <c r="E5556">
        <f t="array" ref="E5556">IF(ISLOGICAL(D5556),"",FREQUENCY(IF('Data Transformation'!$B$425:$B$8425='Bin Analysis'!$B5547,'Data Transformation'!$G$425:$G$8425),D5556))</f>
        <v>19</v>
      </c>
      <c r="F5556">
        <f t="shared" si="693"/>
        <v>4</v>
      </c>
      <c r="G5556">
        <f>Weighting!$H$12</f>
        <v>0</v>
      </c>
      <c r="H5556">
        <f t="array" ref="H5556">FREQUENCY(IF('Data Transformation'!$B$4:$B$8425=B5547,'Data Transformation'!$G$4:$G$8425),'Bin Analysis'!$B5556)</f>
        <v>20</v>
      </c>
      <c r="I5556">
        <f t="shared" si="694"/>
        <v>5</v>
      </c>
      <c r="J5556">
        <f t="shared" si="695"/>
        <v>1</v>
      </c>
      <c r="K5556">
        <f>J5556*Weighting!$W$12</f>
        <v>1</v>
      </c>
      <c r="M5556" s="14"/>
    </row>
    <row r="5557" spans="1:13" x14ac:dyDescent="0.25">
      <c r="A5557" s="32">
        <f>IF(Weighting!$P$13&gt;0,B5557,"")</f>
        <v>1.238</v>
      </c>
      <c r="B5557">
        <f>Weighting!$C$13</f>
        <v>1.238</v>
      </c>
      <c r="C5557">
        <f>Weighting!$F$13</f>
        <v>0</v>
      </c>
      <c r="D5557" t="b">
        <f>IF(C5557=1,'Data Transformation'!$G$3+0.5*'Data Transformation'!$W$25,IF(C5558=1,D5558-'Data Transformation'!$W$25,FALSE))</f>
        <v>0</v>
      </c>
      <c r="E5557" t="str">
        <f t="array" ref="E5557">IF(ISLOGICAL(D5557),"",FREQUENCY(IF('Data Transformation'!$B$425:$B$8425='Bin Analysis'!$B5547,'Data Transformation'!$G$425:$G$8425),D5557))</f>
        <v/>
      </c>
      <c r="F5557" t="str">
        <f t="shared" si="693"/>
        <v/>
      </c>
      <c r="G5557">
        <f>Weighting!$H$13</f>
        <v>0</v>
      </c>
      <c r="H5557">
        <f t="array" ref="H5557">FREQUENCY(IF('Data Transformation'!$B$4:$B$8425=B5547,'Data Transformation'!$G$4:$G$8425),'Bin Analysis'!$B5557)</f>
        <v>20</v>
      </c>
      <c r="I5557">
        <f t="shared" si="694"/>
        <v>0</v>
      </c>
      <c r="J5557">
        <f t="shared" si="695"/>
        <v>0</v>
      </c>
      <c r="K5557">
        <f>J5557*Weighting!$W$13</f>
        <v>0</v>
      </c>
      <c r="M5557" s="14"/>
    </row>
    <row r="5558" spans="1:13" x14ac:dyDescent="0.25">
      <c r="A5558" s="32">
        <f>IF(Weighting!$P$14&gt;0,B5558,"")</f>
        <v>1.369</v>
      </c>
      <c r="B5558">
        <f>Weighting!$C$14</f>
        <v>1.369</v>
      </c>
      <c r="C5558">
        <f>Weighting!$F$14</f>
        <v>0</v>
      </c>
      <c r="D5558" t="b">
        <f>IF(C5558=1,'Data Transformation'!$G$3+0.5*'Data Transformation'!$W$25,IF(C5559=1,D5559-'Data Transformation'!$W$25,FALSE))</f>
        <v>0</v>
      </c>
      <c r="E5558" t="str">
        <f t="array" ref="E5558">IF(ISLOGICAL(D5558),"",FREQUENCY(IF('Data Transformation'!$B$425:$B$8425='Bin Analysis'!$B5547,'Data Transformation'!$G$425:$G$8425),D5558))</f>
        <v/>
      </c>
      <c r="F5558" t="str">
        <f t="shared" si="693"/>
        <v/>
      </c>
      <c r="G5558">
        <f>Weighting!$H$14</f>
        <v>0</v>
      </c>
      <c r="H5558">
        <f t="array" ref="H5558">FREQUENCY(IF('Data Transformation'!$B$4:$B$8425=B5547,'Data Transformation'!$G$4:$G$8425),'Bin Analysis'!$B5558)</f>
        <v>20</v>
      </c>
      <c r="I5558">
        <f t="shared" si="694"/>
        <v>0</v>
      </c>
      <c r="J5558">
        <f t="shared" si="695"/>
        <v>0</v>
      </c>
      <c r="K5558">
        <f>J5558*Weighting!$W$14</f>
        <v>0</v>
      </c>
      <c r="M5558" s="14"/>
    </row>
    <row r="5559" spans="1:13" x14ac:dyDescent="0.25">
      <c r="A5559" s="32">
        <f>IF(Weighting!$P$15&gt;0,B5559,"")</f>
        <v>1.5000009999999999</v>
      </c>
      <c r="B5559">
        <f>Weighting!$C$15</f>
        <v>1.5000009999999999</v>
      </c>
      <c r="C5559">
        <f>Weighting!$F$15</f>
        <v>0</v>
      </c>
      <c r="D5559" t="b">
        <f>IF(C5559=1,'Data Transformation'!$G$3+0.5*'Data Transformation'!$W$25,IF(C5560=1,D5560-'Data Transformation'!$W$25,FALSE))</f>
        <v>0</v>
      </c>
      <c r="E5559" t="str">
        <f t="array" ref="E5559">IF(ISLOGICAL(D5559),"",FREQUENCY(IF('Data Transformation'!$B$425:$B$8425='Bin Analysis'!$B5547,'Data Transformation'!$G$425:$G$8425),D5559))</f>
        <v/>
      </c>
      <c r="F5559" t="str">
        <f t="shared" si="693"/>
        <v/>
      </c>
      <c r="G5559">
        <f>Weighting!$H$15</f>
        <v>0</v>
      </c>
      <c r="H5559">
        <f t="array" ref="H5559">FREQUENCY(IF('Data Transformation'!$B$4:$B$8425=B5547,'Data Transformation'!$G$4:$G$8425),'Bin Analysis'!$B5559)</f>
        <v>20</v>
      </c>
      <c r="I5559">
        <f t="shared" si="694"/>
        <v>0</v>
      </c>
      <c r="J5559">
        <f t="shared" si="695"/>
        <v>0</v>
      </c>
      <c r="K5559">
        <f>J5559*Weighting!$W$15</f>
        <v>0</v>
      </c>
      <c r="M5559" s="14"/>
    </row>
    <row r="5560" spans="1:13" x14ac:dyDescent="0.25">
      <c r="A5560" s="32" t="str">
        <f>IF(Weighting!$P$16&gt;0,B5560,"")</f>
        <v/>
      </c>
      <c r="B5560">
        <f>Weighting!$C$16</f>
        <v>1.631</v>
      </c>
      <c r="C5560">
        <f>Weighting!$F$16</f>
        <v>0</v>
      </c>
      <c r="D5560" t="b">
        <f>IF(C5560=1,'Data Transformation'!$G$3+0.5*'Data Transformation'!$W$25,IF(C5561=1,D5561-'Data Transformation'!$W$25,FALSE))</f>
        <v>0</v>
      </c>
      <c r="E5560" t="str">
        <f t="array" ref="E5560">IF(ISLOGICAL(D5560),"",FREQUENCY(IF('Data Transformation'!$B$425:$B$8425='Bin Analysis'!$B5547,'Data Transformation'!$G$425:$G$8425),D5560))</f>
        <v/>
      </c>
      <c r="F5560" t="str">
        <f t="shared" si="693"/>
        <v/>
      </c>
      <c r="G5560">
        <f>Weighting!$H$16</f>
        <v>0</v>
      </c>
      <c r="H5560">
        <f t="array" ref="H5560">FREQUENCY(IF('Data Transformation'!$B$4:$B$8425=B5547,'Data Transformation'!$G$4:$G$8425),'Bin Analysis'!$B5560)</f>
        <v>20</v>
      </c>
      <c r="I5560">
        <f t="shared" si="694"/>
        <v>0</v>
      </c>
      <c r="J5560">
        <f t="shared" si="695"/>
        <v>0</v>
      </c>
      <c r="K5560">
        <f>J5560*Weighting!$W$16</f>
        <v>0</v>
      </c>
      <c r="M5560" s="14"/>
    </row>
    <row r="5561" spans="1:13" x14ac:dyDescent="0.25">
      <c r="A5561" s="32" t="str">
        <f>IF(Weighting!$P$17&gt;0,B5561,"")</f>
        <v/>
      </c>
      <c r="B5561">
        <f>Weighting!$C$17</f>
        <v>1.762</v>
      </c>
      <c r="C5561">
        <f>Weighting!$F$17</f>
        <v>0</v>
      </c>
      <c r="D5561" t="b">
        <f>IF(C5561=1,'Data Transformation'!$G$3+0.5*'Data Transformation'!$W$25,IF(C5562=1,D5562-'Data Transformation'!$W$25,FALSE))</f>
        <v>0</v>
      </c>
      <c r="E5561" t="str">
        <f t="array" ref="E5561">IF(ISLOGICAL(D5561),"",FREQUENCY(IF('Data Transformation'!$B$425:$B$8425='Bin Analysis'!$B5547,'Data Transformation'!$G$425:$G$8425),D5561))</f>
        <v/>
      </c>
      <c r="F5561" t="str">
        <f t="shared" si="693"/>
        <v/>
      </c>
      <c r="G5561">
        <f>Weighting!$H$17</f>
        <v>0</v>
      </c>
      <c r="H5561">
        <f t="array" ref="H5561">FREQUENCY(IF('Data Transformation'!$B$4:$B$8425=B5547,'Data Transformation'!$G$4:$G$8425),'Bin Analysis'!$B5561)</f>
        <v>20</v>
      </c>
      <c r="I5561">
        <f t="shared" si="694"/>
        <v>0</v>
      </c>
      <c r="J5561">
        <f t="shared" si="695"/>
        <v>0</v>
      </c>
      <c r="K5561">
        <f>J5561*Weighting!$W$17</f>
        <v>0</v>
      </c>
      <c r="M5561" s="14"/>
    </row>
    <row r="5562" spans="1:13" x14ac:dyDescent="0.25">
      <c r="A5562" s="32" t="str">
        <f>IF(Weighting!$P$18&gt;0,B5562,"")</f>
        <v/>
      </c>
      <c r="B5562">
        <f>Weighting!$C$18</f>
        <v>1.893</v>
      </c>
      <c r="C5562">
        <f>Weighting!$F$18</f>
        <v>0</v>
      </c>
      <c r="D5562" t="b">
        <f>IF(C5562=1,'Data Transformation'!$G$3+0.5*'Data Transformation'!$W$25,IF(C5563=1,D5563-'Data Transformation'!$W$25,FALSE))</f>
        <v>0</v>
      </c>
      <c r="E5562" t="str">
        <f t="array" ref="E5562">IF(ISLOGICAL(D5562),"",FREQUENCY(IF('Data Transformation'!$B$425:$B$8425='Bin Analysis'!$B5547,'Data Transformation'!$G$425:$G$8425),D5562))</f>
        <v/>
      </c>
      <c r="F5562" t="str">
        <f t="shared" si="693"/>
        <v/>
      </c>
      <c r="G5562">
        <f>Weighting!$H$18</f>
        <v>0</v>
      </c>
      <c r="H5562">
        <f t="array" ref="H5562">FREQUENCY(IF('Data Transformation'!$B$4:$B$8425=B5547,'Data Transformation'!$G$4:$G$8425),'Bin Analysis'!$B5562)</f>
        <v>20</v>
      </c>
      <c r="I5562">
        <f t="shared" si="694"/>
        <v>0</v>
      </c>
      <c r="J5562">
        <f t="shared" si="695"/>
        <v>0</v>
      </c>
      <c r="K5562">
        <f>J5562*Weighting!$W$18</f>
        <v>0</v>
      </c>
      <c r="M5562" s="14"/>
    </row>
    <row r="5563" spans="1:13" x14ac:dyDescent="0.25">
      <c r="A5563" s="32" t="str">
        <f>IF(Weighting!$P$19&gt;0,B5563,"")</f>
        <v/>
      </c>
      <c r="B5563">
        <f>Weighting!$C$19</f>
        <v>2.024</v>
      </c>
      <c r="C5563">
        <f>Weighting!$F$19</f>
        <v>0</v>
      </c>
      <c r="D5563" t="b">
        <f>IF(C5563=1,'Data Transformation'!$G$3+0.5*'Data Transformation'!$W$25,IF(C5564=1,D5564-'Data Transformation'!$W$25,FALSE))</f>
        <v>0</v>
      </c>
      <c r="E5563" t="str">
        <f t="array" ref="E5563">IF(ISLOGICAL(D5563),"",FREQUENCY(IF('Data Transformation'!$B$425:$B$8425='Bin Analysis'!$B5547,'Data Transformation'!$G$425:$G$8425),D5563))</f>
        <v/>
      </c>
      <c r="F5563" t="str">
        <f t="shared" si="693"/>
        <v/>
      </c>
      <c r="G5563">
        <f>Weighting!$H$19</f>
        <v>0</v>
      </c>
      <c r="H5563">
        <f t="array" ref="H5563">FREQUENCY(IF('Data Transformation'!$B$4:$B$8425=B5547,'Data Transformation'!$G$4:$G$8425),'Bin Analysis'!$B5563)</f>
        <v>20</v>
      </c>
      <c r="I5563">
        <f t="shared" si="694"/>
        <v>0</v>
      </c>
      <c r="J5563">
        <f t="shared" si="695"/>
        <v>0</v>
      </c>
      <c r="K5563">
        <f>J5563*Weighting!$W$19</f>
        <v>0</v>
      </c>
      <c r="M5563" s="14"/>
    </row>
    <row r="5564" spans="1:13" x14ac:dyDescent="0.25">
      <c r="A5564" s="32" t="str">
        <f>IF(Weighting!$P$20&gt;0,B5564,"")</f>
        <v/>
      </c>
      <c r="B5564">
        <f>Weighting!$C$20</f>
        <v>2.1550000000000002</v>
      </c>
      <c r="C5564">
        <f>Weighting!$F$20</f>
        <v>0</v>
      </c>
      <c r="D5564" t="b">
        <f>IF(C5564=1,'Data Transformation'!$G$3+0.5*'Data Transformation'!$W$25,IF(C5565=1,D5565-'Data Transformation'!$W$25,FALSE))</f>
        <v>0</v>
      </c>
      <c r="E5564" t="str">
        <f t="array" ref="E5564">IF(ISLOGICAL(D5564),"",FREQUENCY(IF('Data Transformation'!$B$425:$B$8425='Bin Analysis'!$B5547,'Data Transformation'!$G$425:$G$8425),D5564))</f>
        <v/>
      </c>
      <c r="F5564" t="str">
        <f t="shared" si="693"/>
        <v/>
      </c>
      <c r="G5564">
        <f>Weighting!$H$20</f>
        <v>0</v>
      </c>
      <c r="H5564">
        <f t="array" ref="H5564">FREQUENCY(IF('Data Transformation'!$B$4:$B$8425=B5547,'Data Transformation'!$G$4:$G$8425),'Bin Analysis'!$B5564)</f>
        <v>20</v>
      </c>
      <c r="I5564">
        <f t="shared" si="694"/>
        <v>0</v>
      </c>
      <c r="J5564">
        <f t="shared" si="695"/>
        <v>0</v>
      </c>
      <c r="K5564">
        <f>J5564*Weighting!$W$20</f>
        <v>0</v>
      </c>
      <c r="M5564" s="14"/>
    </row>
    <row r="5565" spans="1:13" x14ac:dyDescent="0.25">
      <c r="A5565" s="32" t="str">
        <f>IF(Weighting!$P$21&gt;0,B5565,"")</f>
        <v/>
      </c>
      <c r="B5565">
        <f>Weighting!$C$21</f>
        <v>2.2860000000000005</v>
      </c>
      <c r="C5565">
        <f>Weighting!$F$21</f>
        <v>0</v>
      </c>
      <c r="D5565" t="b">
        <f>IF(C5565=1,'Data Transformation'!$G$3+0.5*'Data Transformation'!$W$25,IF(C5566=1,D5566-'Data Transformation'!$W$25,FALSE))</f>
        <v>0</v>
      </c>
      <c r="E5565" t="str">
        <f t="array" ref="E5565">IF(ISLOGICAL(D5565),"",FREQUENCY(IF('Data Transformation'!$B$425:$B$8425='Bin Analysis'!$B5547,'Data Transformation'!$G$425:$G$8425),D5565))</f>
        <v/>
      </c>
      <c r="F5565" t="str">
        <f t="shared" si="693"/>
        <v/>
      </c>
      <c r="G5565">
        <f>Weighting!$H$21</f>
        <v>0</v>
      </c>
      <c r="H5565">
        <f t="array" ref="H5565">FREQUENCY(IF('Data Transformation'!$B$4:$B$8425=B5547,'Data Transformation'!$G$4:$G$8425),'Bin Analysis'!$B5565)</f>
        <v>20</v>
      </c>
      <c r="I5565">
        <f t="shared" si="694"/>
        <v>0</v>
      </c>
      <c r="J5565">
        <f t="shared" si="695"/>
        <v>0</v>
      </c>
      <c r="K5565">
        <f>J5565*Weighting!$W$21</f>
        <v>0</v>
      </c>
      <c r="M5565" s="14"/>
    </row>
    <row r="5566" spans="1:13" x14ac:dyDescent="0.25">
      <c r="A5566" s="32" t="str">
        <f>IF(Weighting!$P$22&gt;0,B5566,"")</f>
        <v/>
      </c>
      <c r="B5566">
        <f>Weighting!$C$22</f>
        <v>2.4170000000000007</v>
      </c>
      <c r="C5566">
        <f>Weighting!$F$22</f>
        <v>0</v>
      </c>
      <c r="D5566" t="b">
        <f>IF(C5566=1,'Data Transformation'!$G$3+0.5*'Data Transformation'!$W$25,IF(C5567=1,D5567-'Data Transformation'!$W$25,FALSE))</f>
        <v>0</v>
      </c>
      <c r="E5566" t="str">
        <f t="array" ref="E5566">IF(ISLOGICAL(D5566),"",FREQUENCY(IF('Data Transformation'!$B$425:$B$8425='Bin Analysis'!$B5547,'Data Transformation'!$G$425:$G$8425),D5566))</f>
        <v/>
      </c>
      <c r="F5566" t="str">
        <f t="shared" si="693"/>
        <v/>
      </c>
      <c r="G5566">
        <f>Weighting!$H$22</f>
        <v>0</v>
      </c>
      <c r="H5566">
        <f t="array" ref="H5566">FREQUENCY(IF('Data Transformation'!$B$4:$B$8425=B5547,'Data Transformation'!$G$4:$G$8425),'Bin Analysis'!$B5566)</f>
        <v>20</v>
      </c>
      <c r="I5566">
        <f t="shared" si="694"/>
        <v>0</v>
      </c>
      <c r="J5566">
        <f t="shared" si="695"/>
        <v>0</v>
      </c>
      <c r="K5566">
        <f>J5566*Weighting!$W$22</f>
        <v>0</v>
      </c>
      <c r="M5566" s="14"/>
    </row>
    <row r="5567" spans="1:13" x14ac:dyDescent="0.25">
      <c r="A5567" s="32" t="str">
        <f>IF(Weighting!$P$23&gt;0,B5567,"")</f>
        <v/>
      </c>
      <c r="B5567">
        <f>Weighting!$C$23</f>
        <v>2.5480000000000009</v>
      </c>
      <c r="C5567">
        <f>Weighting!$F$23</f>
        <v>0</v>
      </c>
      <c r="D5567" t="b">
        <f>IF(C5567=1,'Data Transformation'!$G$3+0.5*'Data Transformation'!$W$25,IF(C5568=1,D5568-'Data Transformation'!$W$25,FALSE))</f>
        <v>0</v>
      </c>
      <c r="E5567" t="str">
        <f t="array" ref="E5567">IF(ISLOGICAL(D5567),"",FREQUENCY(IF('Data Transformation'!$B$425:$B$8425='Bin Analysis'!$B5547,'Data Transformation'!$G$425:$G$8425),D5567))</f>
        <v/>
      </c>
      <c r="F5567" t="str">
        <f t="shared" si="693"/>
        <v/>
      </c>
      <c r="G5567">
        <f>Weighting!$H$23</f>
        <v>0</v>
      </c>
      <c r="H5567">
        <f t="array" ref="H5567">FREQUENCY(IF('Data Transformation'!$B$4:$B$8425=B5547,'Data Transformation'!$G$4:$G$8425),'Bin Analysis'!$B5567)</f>
        <v>20</v>
      </c>
      <c r="I5567">
        <f t="shared" si="694"/>
        <v>0</v>
      </c>
      <c r="J5567">
        <f t="shared" si="695"/>
        <v>0</v>
      </c>
      <c r="K5567">
        <f>J5567*Weighting!$W$23</f>
        <v>0</v>
      </c>
      <c r="M5567" s="14"/>
    </row>
    <row r="5568" spans="1:13" x14ac:dyDescent="0.25">
      <c r="A5568" s="32" t="str">
        <f>IF(Weighting!$P$24&gt;0,B5568,"")</f>
        <v/>
      </c>
      <c r="B5568">
        <f>Weighting!$C$24</f>
        <v>2.6790000000000012</v>
      </c>
      <c r="C5568">
        <f>Weighting!$F$24</f>
        <v>0</v>
      </c>
      <c r="D5568" t="b">
        <f>IF(C5568=1,'Data Transformation'!$G$3+0.5*'Data Transformation'!$W$25,IF(C5569=1,D5569-'Data Transformation'!$W$25,FALSE))</f>
        <v>0</v>
      </c>
      <c r="E5568" t="str">
        <f t="array" ref="E5568">IF(ISLOGICAL(D5568),"",FREQUENCY(IF('Data Transformation'!$B$425:$B$8425='Bin Analysis'!$B5547,'Data Transformation'!$G$425:$G$8425),D5568))</f>
        <v/>
      </c>
      <c r="F5568" t="str">
        <f t="shared" si="693"/>
        <v/>
      </c>
      <c r="G5568">
        <f>Weighting!$H$24</f>
        <v>0</v>
      </c>
      <c r="H5568">
        <f t="array" ref="H5568">FREQUENCY(IF('Data Transformation'!$B$4:$B$8425=B5547,'Data Transformation'!$G$4:$G$8425),'Bin Analysis'!$B5568)</f>
        <v>20</v>
      </c>
      <c r="I5568">
        <f t="shared" si="694"/>
        <v>0</v>
      </c>
      <c r="J5568">
        <f t="shared" si="695"/>
        <v>0</v>
      </c>
      <c r="K5568">
        <f>J5568*Weighting!$W$24</f>
        <v>0</v>
      </c>
      <c r="M5568" s="14"/>
    </row>
    <row r="5569" spans="1:25" x14ac:dyDescent="0.25">
      <c r="A5569" s="32" t="str">
        <f>IF(Weighting!$P$25&gt;0,B5569,"")</f>
        <v/>
      </c>
      <c r="B5569">
        <f>Weighting!$C$25</f>
        <v>2.8100000000000014</v>
      </c>
      <c r="C5569">
        <f>Weighting!$F$25</f>
        <v>0</v>
      </c>
      <c r="D5569" t="b">
        <f>IF(C5569=1,'Data Transformation'!$G$3+0.5*'Data Transformation'!$W$25,IF(C5570=1,D5570-'Data Transformation'!$W$25,FALSE))</f>
        <v>0</v>
      </c>
      <c r="E5569" t="str">
        <f t="array" ref="E5569">IF(ISLOGICAL(D5569),"",FREQUENCY(IF('Data Transformation'!$B$425:$B$8425='Bin Analysis'!$B5547,'Data Transformation'!$G$425:$G$8425),D5569))</f>
        <v/>
      </c>
      <c r="F5569" t="str">
        <f t="shared" si="693"/>
        <v/>
      </c>
      <c r="G5569">
        <f>Weighting!$H$25</f>
        <v>0</v>
      </c>
      <c r="H5569">
        <f t="array" ref="H5569">FREQUENCY(IF('Data Transformation'!$B$4:$B$8425=B5547,'Data Transformation'!$G$4:$G$8425),'Bin Analysis'!$B5569)</f>
        <v>20</v>
      </c>
      <c r="I5569">
        <f t="shared" si="694"/>
        <v>0</v>
      </c>
      <c r="J5569">
        <f t="shared" si="695"/>
        <v>0</v>
      </c>
      <c r="K5569">
        <f>J5569*Weighting!$W$25</f>
        <v>0</v>
      </c>
      <c r="M5569" s="14"/>
    </row>
    <row r="5570" spans="1:25" x14ac:dyDescent="0.25">
      <c r="O5570"/>
      <c r="P5570"/>
      <c r="Q5570"/>
      <c r="R5570"/>
    </row>
    <row r="5571" spans="1:25" ht="23.25" x14ac:dyDescent="0.35">
      <c r="A5571" s="21" t="s">
        <v>0</v>
      </c>
      <c r="B5571" s="21">
        <f>IFERROR(VLOOKUP(C5571,'Data Transformation'!$L$6:$M$426,2,FALSE),"")</f>
        <v>232</v>
      </c>
      <c r="C5571" s="21">
        <f>C5547+1</f>
        <v>232</v>
      </c>
      <c r="D5571" s="21"/>
      <c r="E5571" s="21"/>
      <c r="F5571" s="21"/>
      <c r="G5571" s="21"/>
      <c r="H5571" s="22"/>
      <c r="I5571" s="22"/>
      <c r="J5571" s="22"/>
      <c r="K5571" s="21"/>
      <c r="L5571" s="21">
        <f>B5571</f>
        <v>232</v>
      </c>
      <c r="M5571" s="23">
        <f>INDEX('Data Transformation'!$O$4:$O$424,MATCH($B5571,'Data Transformation'!$M$4:$M$424,0),MATCH($M$2,'Data Transformation'!$O$3,0))</f>
        <v>20</v>
      </c>
      <c r="N5571" s="27">
        <f>IF('Input and Summary Results'!$J$16="minimum",'Bin Analysis'!X5572/(M5571-1),'Bin Analysis'!Y5571/('Bin Analysis'!M5571-1))</f>
        <v>5.2631578947368418E-2</v>
      </c>
      <c r="O5571" s="27">
        <f>IF(M5571=FALSE,NA(),(VLOOKUP(1,C5574:K5593,4,FALSE))/(M5571-1))</f>
        <v>0.47368421052631576</v>
      </c>
      <c r="P5571" s="27">
        <f>IF(M5571=FALSE,NA(),SUM(J5574:J5593)/Weighting!$S$5)</f>
        <v>0.8</v>
      </c>
      <c r="Q5571" s="27">
        <f>IF(M5571=FALSE,NA(),SUM(K5574:K5593)/Weighting!$S$6)</f>
        <v>0.73913043478260865</v>
      </c>
      <c r="R5571" s="27">
        <f>IF(M5571=FALSE,NA(),(VLOOKUP(1,G5574:K5593,3,FALSE))/(M5571-1))</f>
        <v>0.10526315789473684</v>
      </c>
      <c r="S5571" s="22" t="str">
        <f>IF(M5571=FALSE,NA(),IF(SUM(J5574:J5593)=2,"yes","no"))</f>
        <v>no</v>
      </c>
      <c r="X5571" s="2" cm="2">
        <f t="array" ref="X5571:X5572">FREQUENCY(IF('Data Transformation'!$B$425:$B$6424='Bin Analysis'!L5571,'Data Transformation'!$G$425:$G$6424),'Data Transformation'!$U$11)</f>
        <v>18</v>
      </c>
      <c r="Y5571" s="2" cm="2">
        <f t="array" ref="Y5571:Y5572">FREQUENCY(IF('Data Transformation'!$B$425:$B$6424='Bin Analysis'!L5571,'Data Transformation'!$G$425:$G$6424),'Data Transformation'!$U$12)</f>
        <v>9</v>
      </c>
    </row>
    <row r="5572" spans="1:25" x14ac:dyDescent="0.25">
      <c r="A5572" s="14" t="s">
        <v>67</v>
      </c>
      <c r="B5572" t="s">
        <v>47</v>
      </c>
      <c r="C5572" t="s">
        <v>5</v>
      </c>
      <c r="D5572" t="s">
        <v>100</v>
      </c>
      <c r="E5572" t="s">
        <v>101</v>
      </c>
      <c r="F5572" t="s">
        <v>102</v>
      </c>
      <c r="G5572" t="s">
        <v>70</v>
      </c>
      <c r="H5572" t="s">
        <v>31</v>
      </c>
      <c r="I5572" t="s">
        <v>32</v>
      </c>
      <c r="J5572" t="s">
        <v>46</v>
      </c>
      <c r="K5572" s="14" t="s">
        <v>45</v>
      </c>
      <c r="M5572" s="14"/>
      <c r="X5572" s="2">
        <v>1</v>
      </c>
      <c r="Y5572" s="2">
        <v>10</v>
      </c>
    </row>
    <row r="5573" spans="1:25" x14ac:dyDescent="0.25">
      <c r="A5573" s="32"/>
      <c r="D5573" t="b">
        <f>IF(C5573=1,'Data Transformation'!$G$3+0.5*'Data Transformation'!$W$25,IF(C5574=1,D5574-'Data Transformation'!$W$25,FALSE))</f>
        <v>0</v>
      </c>
      <c r="E5573" t="str">
        <f t="array" ref="E5573">IF(ISLOGICAL(D5573),"",FREQUENCY(IF('Data Transformation'!$B$425:$B$8425='Bin Analysis'!$B5571,'Data Transformation'!$G$425:$G$8425),D5573))</f>
        <v/>
      </c>
      <c r="F5573" t="str">
        <f>IF(ISLOGICAL(D5573),"",E5573-E5572)</f>
        <v/>
      </c>
      <c r="M5573" s="14"/>
    </row>
    <row r="5574" spans="1:25" x14ac:dyDescent="0.25">
      <c r="A5574" s="32">
        <f>IF(Weighting!$P$6&gt;0,B5574,"")</f>
        <v>0.32100000000000001</v>
      </c>
      <c r="B5574">
        <f>Weighting!$C$6</f>
        <v>0.32100000000000001</v>
      </c>
      <c r="C5574">
        <f>Weighting!$F$6</f>
        <v>0</v>
      </c>
      <c r="D5574" t="b">
        <f>IF(C5574=1,'Data Transformation'!$G$3+0.5*'Data Transformation'!$W$25,IF(C5575=1,D5575-'Data Transformation'!$W$25,FALSE))</f>
        <v>0</v>
      </c>
      <c r="E5574" t="str">
        <f t="array" ref="E5574">IF(ISLOGICAL(D5574),"",FREQUENCY(IF('Data Transformation'!$B$425:$B$8425='Bin Analysis'!$B5571,'Data Transformation'!$G$425:$G$8425),D5574))</f>
        <v/>
      </c>
      <c r="F5574" t="str">
        <f>IF(ISLOGICAL(D5574),"",E5574-E5573)</f>
        <v/>
      </c>
      <c r="G5574">
        <f>Weighting!$H$6</f>
        <v>1</v>
      </c>
      <c r="H5574">
        <f t="array" ref="H5574">FREQUENCY(IF('Data Transformation'!$B$4:$B$8425=B5571,'Data Transformation'!$G$4:$G$8425),'Bin Analysis'!$B5574)</f>
        <v>2</v>
      </c>
      <c r="I5574">
        <f>H5574-H5573</f>
        <v>2</v>
      </c>
      <c r="J5574">
        <f>IF(I5574=0,0,1)</f>
        <v>1</v>
      </c>
      <c r="K5574">
        <f>J5574*Weighting!$W$6</f>
        <v>1</v>
      </c>
      <c r="M5574" s="14"/>
    </row>
    <row r="5575" spans="1:25" x14ac:dyDescent="0.25">
      <c r="A5575" s="32">
        <f>IF(Weighting!$P$7&gt;0,B5575,"")</f>
        <v>0.45200000000000001</v>
      </c>
      <c r="B5575">
        <f>Weighting!$C$7</f>
        <v>0.45200000000000001</v>
      </c>
      <c r="C5575">
        <f>Weighting!$F$7</f>
        <v>0</v>
      </c>
      <c r="D5575" t="b">
        <f>IF(C5575=1,'Data Transformation'!$G$3+0.5*'Data Transformation'!$W$25,IF(C5576=1,D5576-'Data Transformation'!$W$25,FALSE))</f>
        <v>0</v>
      </c>
      <c r="E5575" t="str">
        <f t="array" ref="E5575">IF(ISLOGICAL(D5575),"",FREQUENCY(IF('Data Transformation'!$B$425:$B$8425='Bin Analysis'!$B5571,'Data Transformation'!$G$425:$G$8425),D5575))</f>
        <v/>
      </c>
      <c r="F5575" t="str">
        <f t="shared" ref="F5575:F5593" si="696">IF(ISLOGICAL(D5575),"",E5575-E5574)</f>
        <v/>
      </c>
      <c r="G5575">
        <f>Weighting!$H$7</f>
        <v>0</v>
      </c>
      <c r="H5575">
        <f t="array" ref="H5575">FREQUENCY(IF('Data Transformation'!$B$4:$B$8425=B5571,'Data Transformation'!$G$4:$G$8425),'Bin Analysis'!$B5575)</f>
        <v>4</v>
      </c>
      <c r="I5575">
        <f t="shared" ref="I5575:I5593" si="697">H5575-H5574</f>
        <v>2</v>
      </c>
      <c r="J5575">
        <f>IF(I5575=0,0,1)</f>
        <v>1</v>
      </c>
      <c r="K5575">
        <f>J5575*Weighting!$W$7</f>
        <v>2</v>
      </c>
      <c r="M5575" s="14"/>
    </row>
    <row r="5576" spans="1:25" x14ac:dyDescent="0.25">
      <c r="A5576" s="32">
        <f>IF(Weighting!$P$8&gt;0,B5576,"")</f>
        <v>0.58299999999999996</v>
      </c>
      <c r="B5576">
        <f>Weighting!$C$8</f>
        <v>0.58299999999999996</v>
      </c>
      <c r="C5576">
        <f>Weighting!$F$8</f>
        <v>0</v>
      </c>
      <c r="D5576" t="b">
        <f>IF(C5576=1,'Data Transformation'!$G$3+0.5*'Data Transformation'!$W$25,IF(C5577=1,D5577-'Data Transformation'!$W$25,FALSE))</f>
        <v>0</v>
      </c>
      <c r="E5576" t="str">
        <f t="array" ref="E5576">IF(ISLOGICAL(D5576),"",FREQUENCY(IF('Data Transformation'!$B$425:$B$8425='Bin Analysis'!$B5571,'Data Transformation'!$G$425:$G$8425),D5576))</f>
        <v/>
      </c>
      <c r="F5576" t="str">
        <f t="shared" si="696"/>
        <v/>
      </c>
      <c r="G5576">
        <f>Weighting!$H$8</f>
        <v>0</v>
      </c>
      <c r="H5576">
        <f t="array" ref="H5576">FREQUENCY(IF('Data Transformation'!$B$4:$B$8425=B5571,'Data Transformation'!$G$4:$G$8425),'Bin Analysis'!$B5576)</f>
        <v>5</v>
      </c>
      <c r="I5576">
        <f t="shared" si="697"/>
        <v>1</v>
      </c>
      <c r="J5576">
        <f t="shared" ref="J5576:J5593" si="698">IF(I5576=0,0,1)</f>
        <v>1</v>
      </c>
      <c r="K5576">
        <f>J5576*Weighting!$W$8</f>
        <v>3</v>
      </c>
      <c r="M5576" s="14"/>
    </row>
    <row r="5577" spans="1:25" x14ac:dyDescent="0.25">
      <c r="A5577" s="32">
        <f>IF(Weighting!$P$9&gt;0,B5577,"")</f>
        <v>0.71399999999999997</v>
      </c>
      <c r="B5577" s="50">
        <f>Weighting!$C$9</f>
        <v>0.71399999999999997</v>
      </c>
      <c r="C5577">
        <f>Weighting!$F$9</f>
        <v>0</v>
      </c>
      <c r="D5577" t="b">
        <f>IF(C5577=1,'Data Transformation'!$G$3+0.5*'Data Transformation'!$W$25,IF(C5578=1,D5578-'Data Transformation'!$W$25,FALSE))</f>
        <v>0</v>
      </c>
      <c r="E5577" t="str">
        <f t="array" ref="E5577">IF(ISLOGICAL(D5577),"",FREQUENCY(IF('Data Transformation'!$B$425:$B$8425='Bin Analysis'!$B5571,'Data Transformation'!$G$425:$G$8425),D5577))</f>
        <v/>
      </c>
      <c r="F5577" t="str">
        <f t="shared" si="696"/>
        <v/>
      </c>
      <c r="G5577">
        <f>Weighting!$H$9</f>
        <v>0</v>
      </c>
      <c r="H5577">
        <f t="array" ref="H5577">FREQUENCY(IF('Data Transformation'!$B$4:$B$8425=B5571,'Data Transformation'!$G$4:$G$8425),'Bin Analysis'!$B5577)</f>
        <v>6</v>
      </c>
      <c r="I5577">
        <f t="shared" si="697"/>
        <v>1</v>
      </c>
      <c r="J5577">
        <f t="shared" si="698"/>
        <v>1</v>
      </c>
      <c r="K5577">
        <f>J5577*Weighting!$W$9</f>
        <v>3</v>
      </c>
      <c r="M5577" s="14"/>
    </row>
    <row r="5578" spans="1:25" x14ac:dyDescent="0.25">
      <c r="A5578" s="32">
        <f>IF(Weighting!$P$10&gt;0,B5578,"")</f>
        <v>0.84499999999999997</v>
      </c>
      <c r="B5578">
        <f>Weighting!$C$10</f>
        <v>0.84499999999999997</v>
      </c>
      <c r="C5578">
        <f>Weighting!$F$10</f>
        <v>0</v>
      </c>
      <c r="D5578" t="b">
        <f>IF(C5578=1,'Data Transformation'!$G$3+0.5*'Data Transformation'!$W$25,IF(C5579=1,D5579-'Data Transformation'!$W$25,FALSE))</f>
        <v>0</v>
      </c>
      <c r="E5578" t="str">
        <f t="array" ref="E5578">IF(ISLOGICAL(D5578),"",FREQUENCY(IF('Data Transformation'!$B$425:$B$8425='Bin Analysis'!$B5571,'Data Transformation'!$G$425:$G$8425),D5578))</f>
        <v/>
      </c>
      <c r="F5578" t="str">
        <f t="shared" si="696"/>
        <v/>
      </c>
      <c r="G5578">
        <f>Weighting!$H$10</f>
        <v>0</v>
      </c>
      <c r="H5578">
        <f t="array" ref="H5578">FREQUENCY(IF('Data Transformation'!$B$4:$B$8425=B5571,'Data Transformation'!$G$4:$G$8425),'Bin Analysis'!$B5578)</f>
        <v>8</v>
      </c>
      <c r="I5578">
        <f t="shared" si="697"/>
        <v>2</v>
      </c>
      <c r="J5578">
        <f t="shared" si="698"/>
        <v>1</v>
      </c>
      <c r="K5578">
        <f>J5578*Weighting!$W$10</f>
        <v>3</v>
      </c>
      <c r="M5578" s="14"/>
    </row>
    <row r="5579" spans="1:25" x14ac:dyDescent="0.25">
      <c r="A5579" s="32">
        <f>IF(Weighting!$P$11&gt;0,B5579,"")</f>
        <v>0.97599999999999998</v>
      </c>
      <c r="B5579">
        <f>Weighting!$C$11</f>
        <v>0.97599999999999998</v>
      </c>
      <c r="C5579">
        <f>Weighting!$F$11</f>
        <v>0</v>
      </c>
      <c r="D5579">
        <f>IF(C5579=1,'Data Transformation'!$G$3+0.5*'Data Transformation'!$W$25,IF(C5580=1,D5580-'Data Transformation'!$W$25,FALSE))</f>
        <v>0.86899999999999999</v>
      </c>
      <c r="E5579">
        <f t="array" ref="E5579">IF(ISLOGICAL(D5579),"",FREQUENCY(IF('Data Transformation'!$B$425:$B$8425='Bin Analysis'!$B5571,'Data Transformation'!$G$425:$G$8425),D5579))</f>
        <v>9</v>
      </c>
      <c r="F5579" t="e">
        <f t="shared" si="696"/>
        <v>#VALUE!</v>
      </c>
      <c r="G5579">
        <f>Weighting!$H$11</f>
        <v>0</v>
      </c>
      <c r="H5579">
        <f t="array" ref="H5579">FREQUENCY(IF('Data Transformation'!$B$4:$B$8425=B5571,'Data Transformation'!$G$4:$G$8425),'Bin Analysis'!$B5579)</f>
        <v>13</v>
      </c>
      <c r="I5579">
        <f t="shared" si="697"/>
        <v>5</v>
      </c>
      <c r="J5579">
        <f t="shared" si="698"/>
        <v>1</v>
      </c>
      <c r="K5579">
        <f>J5579*Weighting!$W$11</f>
        <v>2</v>
      </c>
      <c r="M5579" s="14"/>
    </row>
    <row r="5580" spans="1:25" x14ac:dyDescent="0.25">
      <c r="A5580" s="32">
        <f>IF(Weighting!$P$12&gt;0,B5580,"")</f>
        <v>1.107</v>
      </c>
      <c r="B5580">
        <f>Weighting!$C$12</f>
        <v>1.107</v>
      </c>
      <c r="C5580">
        <f>Weighting!$F$12</f>
        <v>1</v>
      </c>
      <c r="D5580">
        <f>IF(C5580=1,'Data Transformation'!$G$3+0.5*'Data Transformation'!$W$25,IF(C5581=1,D5581-'Data Transformation'!$W$25,FALSE))</f>
        <v>1.131</v>
      </c>
      <c r="E5580">
        <f t="array" ref="E5580">IF(ISLOGICAL(D5580),"",FREQUENCY(IF('Data Transformation'!$B$425:$B$8425='Bin Analysis'!$B5571,'Data Transformation'!$G$425:$G$8425),D5580))</f>
        <v>18</v>
      </c>
      <c r="F5580">
        <f t="shared" si="696"/>
        <v>9</v>
      </c>
      <c r="G5580">
        <f>Weighting!$H$12</f>
        <v>0</v>
      </c>
      <c r="H5580">
        <f t="array" ref="H5580">FREQUENCY(IF('Data Transformation'!$B$4:$B$8425=B5571,'Data Transformation'!$G$4:$G$8425),'Bin Analysis'!$B5580)</f>
        <v>18</v>
      </c>
      <c r="I5580">
        <f t="shared" si="697"/>
        <v>5</v>
      </c>
      <c r="J5580">
        <f t="shared" si="698"/>
        <v>1</v>
      </c>
      <c r="K5580">
        <f>J5580*Weighting!$W$12</f>
        <v>1</v>
      </c>
      <c r="M5580" s="14"/>
    </row>
    <row r="5581" spans="1:25" x14ac:dyDescent="0.25">
      <c r="A5581" s="32">
        <f>IF(Weighting!$P$13&gt;0,B5581,"")</f>
        <v>1.238</v>
      </c>
      <c r="B5581">
        <f>Weighting!$C$13</f>
        <v>1.238</v>
      </c>
      <c r="C5581">
        <f>Weighting!$F$13</f>
        <v>0</v>
      </c>
      <c r="D5581" t="b">
        <f>IF(C5581=1,'Data Transformation'!$G$3+0.5*'Data Transformation'!$W$25,IF(C5582=1,D5582-'Data Transformation'!$W$25,FALSE))</f>
        <v>0</v>
      </c>
      <c r="E5581" t="str">
        <f t="array" ref="E5581">IF(ISLOGICAL(D5581),"",FREQUENCY(IF('Data Transformation'!$B$425:$B$8425='Bin Analysis'!$B5571,'Data Transformation'!$G$425:$G$8425),D5581))</f>
        <v/>
      </c>
      <c r="F5581" t="str">
        <f t="shared" si="696"/>
        <v/>
      </c>
      <c r="G5581">
        <f>Weighting!$H$13</f>
        <v>0</v>
      </c>
      <c r="H5581">
        <f t="array" ref="H5581">FREQUENCY(IF('Data Transformation'!$B$4:$B$8425=B5571,'Data Transformation'!$G$4:$G$8425),'Bin Analysis'!$B5581)</f>
        <v>20</v>
      </c>
      <c r="I5581">
        <f t="shared" si="697"/>
        <v>2</v>
      </c>
      <c r="J5581">
        <f t="shared" si="698"/>
        <v>1</v>
      </c>
      <c r="K5581">
        <f>J5581*Weighting!$W$13</f>
        <v>2</v>
      </c>
      <c r="M5581" s="14"/>
    </row>
    <row r="5582" spans="1:25" x14ac:dyDescent="0.25">
      <c r="A5582" s="32">
        <f>IF(Weighting!$P$14&gt;0,B5582,"")</f>
        <v>1.369</v>
      </c>
      <c r="B5582">
        <f>Weighting!$C$14</f>
        <v>1.369</v>
      </c>
      <c r="C5582">
        <f>Weighting!$F$14</f>
        <v>0</v>
      </c>
      <c r="D5582" t="b">
        <f>IF(C5582=1,'Data Transformation'!$G$3+0.5*'Data Transformation'!$W$25,IF(C5583=1,D5583-'Data Transformation'!$W$25,FALSE))</f>
        <v>0</v>
      </c>
      <c r="E5582" t="str">
        <f t="array" ref="E5582">IF(ISLOGICAL(D5582),"",FREQUENCY(IF('Data Transformation'!$B$425:$B$8425='Bin Analysis'!$B5571,'Data Transformation'!$G$425:$G$8425),D5582))</f>
        <v/>
      </c>
      <c r="F5582" t="str">
        <f t="shared" si="696"/>
        <v/>
      </c>
      <c r="G5582">
        <f>Weighting!$H$14</f>
        <v>0</v>
      </c>
      <c r="H5582">
        <f t="array" ref="H5582">FREQUENCY(IF('Data Transformation'!$B$4:$B$8425=B5571,'Data Transformation'!$G$4:$G$8425),'Bin Analysis'!$B5582)</f>
        <v>20</v>
      </c>
      <c r="I5582">
        <f t="shared" si="697"/>
        <v>0</v>
      </c>
      <c r="J5582">
        <f t="shared" si="698"/>
        <v>0</v>
      </c>
      <c r="K5582">
        <f>J5582*Weighting!$W$14</f>
        <v>0</v>
      </c>
      <c r="M5582" s="14"/>
    </row>
    <row r="5583" spans="1:25" x14ac:dyDescent="0.25">
      <c r="A5583" s="32">
        <f>IF(Weighting!$P$15&gt;0,B5583,"")</f>
        <v>1.5000009999999999</v>
      </c>
      <c r="B5583">
        <f>Weighting!$C$15</f>
        <v>1.5000009999999999</v>
      </c>
      <c r="C5583">
        <f>Weighting!$F$15</f>
        <v>0</v>
      </c>
      <c r="D5583" t="b">
        <f>IF(C5583=1,'Data Transformation'!$G$3+0.5*'Data Transformation'!$W$25,IF(C5584=1,D5584-'Data Transformation'!$W$25,FALSE))</f>
        <v>0</v>
      </c>
      <c r="E5583" t="str">
        <f t="array" ref="E5583">IF(ISLOGICAL(D5583),"",FREQUENCY(IF('Data Transformation'!$B$425:$B$8425='Bin Analysis'!$B5571,'Data Transformation'!$G$425:$G$8425),D5583))</f>
        <v/>
      </c>
      <c r="F5583" t="str">
        <f t="shared" si="696"/>
        <v/>
      </c>
      <c r="G5583">
        <f>Weighting!$H$15</f>
        <v>0</v>
      </c>
      <c r="H5583">
        <f t="array" ref="H5583">FREQUENCY(IF('Data Transformation'!$B$4:$B$8425=B5571,'Data Transformation'!$G$4:$G$8425),'Bin Analysis'!$B5583)</f>
        <v>20</v>
      </c>
      <c r="I5583">
        <f t="shared" si="697"/>
        <v>0</v>
      </c>
      <c r="J5583">
        <f t="shared" si="698"/>
        <v>0</v>
      </c>
      <c r="K5583">
        <f>J5583*Weighting!$W$15</f>
        <v>0</v>
      </c>
      <c r="M5583" s="14"/>
    </row>
    <row r="5584" spans="1:25" x14ac:dyDescent="0.25">
      <c r="A5584" s="32" t="str">
        <f>IF(Weighting!$P$16&gt;0,B5584,"")</f>
        <v/>
      </c>
      <c r="B5584">
        <f>Weighting!$C$16</f>
        <v>1.631</v>
      </c>
      <c r="C5584">
        <f>Weighting!$F$16</f>
        <v>0</v>
      </c>
      <c r="D5584" t="b">
        <f>IF(C5584=1,'Data Transformation'!$G$3+0.5*'Data Transformation'!$W$25,IF(C5585=1,D5585-'Data Transformation'!$W$25,FALSE))</f>
        <v>0</v>
      </c>
      <c r="E5584" t="str">
        <f t="array" ref="E5584">IF(ISLOGICAL(D5584),"",FREQUENCY(IF('Data Transformation'!$B$425:$B$8425='Bin Analysis'!$B5571,'Data Transformation'!$G$425:$G$8425),D5584))</f>
        <v/>
      </c>
      <c r="F5584" t="str">
        <f t="shared" si="696"/>
        <v/>
      </c>
      <c r="G5584">
        <f>Weighting!$H$16</f>
        <v>0</v>
      </c>
      <c r="H5584">
        <f t="array" ref="H5584">FREQUENCY(IF('Data Transformation'!$B$4:$B$8425=B5571,'Data Transformation'!$G$4:$G$8425),'Bin Analysis'!$B5584)</f>
        <v>20</v>
      </c>
      <c r="I5584">
        <f t="shared" si="697"/>
        <v>0</v>
      </c>
      <c r="J5584">
        <f t="shared" si="698"/>
        <v>0</v>
      </c>
      <c r="K5584">
        <f>J5584*Weighting!$W$16</f>
        <v>0</v>
      </c>
      <c r="M5584" s="14"/>
    </row>
    <row r="5585" spans="1:25" x14ac:dyDescent="0.25">
      <c r="A5585" s="32" t="str">
        <f>IF(Weighting!$P$17&gt;0,B5585,"")</f>
        <v/>
      </c>
      <c r="B5585">
        <f>Weighting!$C$17</f>
        <v>1.762</v>
      </c>
      <c r="C5585">
        <f>Weighting!$F$17</f>
        <v>0</v>
      </c>
      <c r="D5585" t="b">
        <f>IF(C5585=1,'Data Transformation'!$G$3+0.5*'Data Transformation'!$W$25,IF(C5586=1,D5586-'Data Transformation'!$W$25,FALSE))</f>
        <v>0</v>
      </c>
      <c r="E5585" t="str">
        <f t="array" ref="E5585">IF(ISLOGICAL(D5585),"",FREQUENCY(IF('Data Transformation'!$B$425:$B$8425='Bin Analysis'!$B5571,'Data Transformation'!$G$425:$G$8425),D5585))</f>
        <v/>
      </c>
      <c r="F5585" t="str">
        <f t="shared" si="696"/>
        <v/>
      </c>
      <c r="G5585">
        <f>Weighting!$H$17</f>
        <v>0</v>
      </c>
      <c r="H5585">
        <f t="array" ref="H5585">FREQUENCY(IF('Data Transformation'!$B$4:$B$8425=B5571,'Data Transformation'!$G$4:$G$8425),'Bin Analysis'!$B5585)</f>
        <v>20</v>
      </c>
      <c r="I5585">
        <f t="shared" si="697"/>
        <v>0</v>
      </c>
      <c r="J5585">
        <f t="shared" si="698"/>
        <v>0</v>
      </c>
      <c r="K5585">
        <f>J5585*Weighting!$W$17</f>
        <v>0</v>
      </c>
      <c r="M5585" s="14"/>
    </row>
    <row r="5586" spans="1:25" x14ac:dyDescent="0.25">
      <c r="A5586" s="32" t="str">
        <f>IF(Weighting!$P$18&gt;0,B5586,"")</f>
        <v/>
      </c>
      <c r="B5586">
        <f>Weighting!$C$18</f>
        <v>1.893</v>
      </c>
      <c r="C5586">
        <f>Weighting!$F$18</f>
        <v>0</v>
      </c>
      <c r="D5586" t="b">
        <f>IF(C5586=1,'Data Transformation'!$G$3+0.5*'Data Transformation'!$W$25,IF(C5587=1,D5587-'Data Transformation'!$W$25,FALSE))</f>
        <v>0</v>
      </c>
      <c r="E5586" t="str">
        <f t="array" ref="E5586">IF(ISLOGICAL(D5586),"",FREQUENCY(IF('Data Transformation'!$B$425:$B$8425='Bin Analysis'!$B5571,'Data Transformation'!$G$425:$G$8425),D5586))</f>
        <v/>
      </c>
      <c r="F5586" t="str">
        <f t="shared" si="696"/>
        <v/>
      </c>
      <c r="G5586">
        <f>Weighting!$H$18</f>
        <v>0</v>
      </c>
      <c r="H5586">
        <f t="array" ref="H5586">FREQUENCY(IF('Data Transformation'!$B$4:$B$8425=B5571,'Data Transformation'!$G$4:$G$8425),'Bin Analysis'!$B5586)</f>
        <v>20</v>
      </c>
      <c r="I5586">
        <f t="shared" si="697"/>
        <v>0</v>
      </c>
      <c r="J5586">
        <f t="shared" si="698"/>
        <v>0</v>
      </c>
      <c r="K5586">
        <f>J5586*Weighting!$W$18</f>
        <v>0</v>
      </c>
      <c r="M5586" s="14"/>
    </row>
    <row r="5587" spans="1:25" x14ac:dyDescent="0.25">
      <c r="A5587" s="32" t="str">
        <f>IF(Weighting!$P$19&gt;0,B5587,"")</f>
        <v/>
      </c>
      <c r="B5587">
        <f>Weighting!$C$19</f>
        <v>2.024</v>
      </c>
      <c r="C5587">
        <f>Weighting!$F$19</f>
        <v>0</v>
      </c>
      <c r="D5587" t="b">
        <f>IF(C5587=1,'Data Transformation'!$G$3+0.5*'Data Transformation'!$W$25,IF(C5588=1,D5588-'Data Transformation'!$W$25,FALSE))</f>
        <v>0</v>
      </c>
      <c r="E5587" t="str">
        <f t="array" ref="E5587">IF(ISLOGICAL(D5587),"",FREQUENCY(IF('Data Transformation'!$B$425:$B$8425='Bin Analysis'!$B5571,'Data Transformation'!$G$425:$G$8425),D5587))</f>
        <v/>
      </c>
      <c r="F5587" t="str">
        <f t="shared" si="696"/>
        <v/>
      </c>
      <c r="G5587">
        <f>Weighting!$H$19</f>
        <v>0</v>
      </c>
      <c r="H5587">
        <f t="array" ref="H5587">FREQUENCY(IF('Data Transformation'!$B$4:$B$8425=B5571,'Data Transformation'!$G$4:$G$8425),'Bin Analysis'!$B5587)</f>
        <v>20</v>
      </c>
      <c r="I5587">
        <f t="shared" si="697"/>
        <v>0</v>
      </c>
      <c r="J5587">
        <f t="shared" si="698"/>
        <v>0</v>
      </c>
      <c r="K5587">
        <f>J5587*Weighting!$W$19</f>
        <v>0</v>
      </c>
      <c r="M5587" s="14"/>
    </row>
    <row r="5588" spans="1:25" x14ac:dyDescent="0.25">
      <c r="A5588" s="32" t="str">
        <f>IF(Weighting!$P$20&gt;0,B5588,"")</f>
        <v/>
      </c>
      <c r="B5588">
        <f>Weighting!$C$20</f>
        <v>2.1550000000000002</v>
      </c>
      <c r="C5588">
        <f>Weighting!$F$20</f>
        <v>0</v>
      </c>
      <c r="D5588" t="b">
        <f>IF(C5588=1,'Data Transformation'!$G$3+0.5*'Data Transformation'!$W$25,IF(C5589=1,D5589-'Data Transformation'!$W$25,FALSE))</f>
        <v>0</v>
      </c>
      <c r="E5588" t="str">
        <f t="array" ref="E5588">IF(ISLOGICAL(D5588),"",FREQUENCY(IF('Data Transformation'!$B$425:$B$8425='Bin Analysis'!$B5571,'Data Transformation'!$G$425:$G$8425),D5588))</f>
        <v/>
      </c>
      <c r="F5588" t="str">
        <f t="shared" si="696"/>
        <v/>
      </c>
      <c r="G5588">
        <f>Weighting!$H$20</f>
        <v>0</v>
      </c>
      <c r="H5588">
        <f t="array" ref="H5588">FREQUENCY(IF('Data Transformation'!$B$4:$B$8425=B5571,'Data Transformation'!$G$4:$G$8425),'Bin Analysis'!$B5588)</f>
        <v>20</v>
      </c>
      <c r="I5588">
        <f t="shared" si="697"/>
        <v>0</v>
      </c>
      <c r="J5588">
        <f t="shared" si="698"/>
        <v>0</v>
      </c>
      <c r="K5588">
        <f>J5588*Weighting!$W$20</f>
        <v>0</v>
      </c>
      <c r="M5588" s="14"/>
    </row>
    <row r="5589" spans="1:25" x14ac:dyDescent="0.25">
      <c r="A5589" s="32" t="str">
        <f>IF(Weighting!$P$21&gt;0,B5589,"")</f>
        <v/>
      </c>
      <c r="B5589">
        <f>Weighting!$C$21</f>
        <v>2.2860000000000005</v>
      </c>
      <c r="C5589">
        <f>Weighting!$F$21</f>
        <v>0</v>
      </c>
      <c r="D5589" t="b">
        <f>IF(C5589=1,'Data Transformation'!$G$3+0.5*'Data Transformation'!$W$25,IF(C5590=1,D5590-'Data Transformation'!$W$25,FALSE))</f>
        <v>0</v>
      </c>
      <c r="E5589" t="str">
        <f t="array" ref="E5589">IF(ISLOGICAL(D5589),"",FREQUENCY(IF('Data Transformation'!$B$425:$B$8425='Bin Analysis'!$B5571,'Data Transformation'!$G$425:$G$8425),D5589))</f>
        <v/>
      </c>
      <c r="F5589" t="str">
        <f t="shared" si="696"/>
        <v/>
      </c>
      <c r="G5589">
        <f>Weighting!$H$21</f>
        <v>0</v>
      </c>
      <c r="H5589">
        <f t="array" ref="H5589">FREQUENCY(IF('Data Transformation'!$B$4:$B$8425=B5571,'Data Transformation'!$G$4:$G$8425),'Bin Analysis'!$B5589)</f>
        <v>20</v>
      </c>
      <c r="I5589">
        <f t="shared" si="697"/>
        <v>0</v>
      </c>
      <c r="J5589">
        <f t="shared" si="698"/>
        <v>0</v>
      </c>
      <c r="K5589">
        <f>J5589*Weighting!$W$21</f>
        <v>0</v>
      </c>
      <c r="M5589" s="14"/>
    </row>
    <row r="5590" spans="1:25" x14ac:dyDescent="0.25">
      <c r="A5590" s="32" t="str">
        <f>IF(Weighting!$P$22&gt;0,B5590,"")</f>
        <v/>
      </c>
      <c r="B5590">
        <f>Weighting!$C$22</f>
        <v>2.4170000000000007</v>
      </c>
      <c r="C5590">
        <f>Weighting!$F$22</f>
        <v>0</v>
      </c>
      <c r="D5590" t="b">
        <f>IF(C5590=1,'Data Transformation'!$G$3+0.5*'Data Transformation'!$W$25,IF(C5591=1,D5591-'Data Transformation'!$W$25,FALSE))</f>
        <v>0</v>
      </c>
      <c r="E5590" t="str">
        <f t="array" ref="E5590">IF(ISLOGICAL(D5590),"",FREQUENCY(IF('Data Transformation'!$B$425:$B$8425='Bin Analysis'!$B5571,'Data Transformation'!$G$425:$G$8425),D5590))</f>
        <v/>
      </c>
      <c r="F5590" t="str">
        <f t="shared" si="696"/>
        <v/>
      </c>
      <c r="G5590">
        <f>Weighting!$H$22</f>
        <v>0</v>
      </c>
      <c r="H5590">
        <f t="array" ref="H5590">FREQUENCY(IF('Data Transformation'!$B$4:$B$8425=B5571,'Data Transformation'!$G$4:$G$8425),'Bin Analysis'!$B5590)</f>
        <v>20</v>
      </c>
      <c r="I5590">
        <f t="shared" si="697"/>
        <v>0</v>
      </c>
      <c r="J5590">
        <f t="shared" si="698"/>
        <v>0</v>
      </c>
      <c r="K5590">
        <f>J5590*Weighting!$W$22</f>
        <v>0</v>
      </c>
      <c r="M5590" s="14"/>
    </row>
    <row r="5591" spans="1:25" x14ac:dyDescent="0.25">
      <c r="A5591" s="32" t="str">
        <f>IF(Weighting!$P$23&gt;0,B5591,"")</f>
        <v/>
      </c>
      <c r="B5591">
        <f>Weighting!$C$23</f>
        <v>2.5480000000000009</v>
      </c>
      <c r="C5591">
        <f>Weighting!$F$23</f>
        <v>0</v>
      </c>
      <c r="D5591" t="b">
        <f>IF(C5591=1,'Data Transformation'!$G$3+0.5*'Data Transformation'!$W$25,IF(C5592=1,D5592-'Data Transformation'!$W$25,FALSE))</f>
        <v>0</v>
      </c>
      <c r="E5591" t="str">
        <f t="array" ref="E5591">IF(ISLOGICAL(D5591),"",FREQUENCY(IF('Data Transformation'!$B$425:$B$8425='Bin Analysis'!$B5571,'Data Transformation'!$G$425:$G$8425),D5591))</f>
        <v/>
      </c>
      <c r="F5591" t="str">
        <f t="shared" si="696"/>
        <v/>
      </c>
      <c r="G5591">
        <f>Weighting!$H$23</f>
        <v>0</v>
      </c>
      <c r="H5591">
        <f t="array" ref="H5591">FREQUENCY(IF('Data Transformation'!$B$4:$B$8425=B5571,'Data Transformation'!$G$4:$G$8425),'Bin Analysis'!$B5591)</f>
        <v>20</v>
      </c>
      <c r="I5591">
        <f t="shared" si="697"/>
        <v>0</v>
      </c>
      <c r="J5591">
        <f t="shared" si="698"/>
        <v>0</v>
      </c>
      <c r="K5591">
        <f>J5591*Weighting!$W$23</f>
        <v>0</v>
      </c>
      <c r="M5591" s="14"/>
    </row>
    <row r="5592" spans="1:25" x14ac:dyDescent="0.25">
      <c r="A5592" s="32" t="str">
        <f>IF(Weighting!$P$24&gt;0,B5592,"")</f>
        <v/>
      </c>
      <c r="B5592">
        <f>Weighting!$C$24</f>
        <v>2.6790000000000012</v>
      </c>
      <c r="C5592">
        <f>Weighting!$F$24</f>
        <v>0</v>
      </c>
      <c r="D5592" t="b">
        <f>IF(C5592=1,'Data Transformation'!$G$3+0.5*'Data Transformation'!$W$25,IF(C5593=1,D5593-'Data Transformation'!$W$25,FALSE))</f>
        <v>0</v>
      </c>
      <c r="E5592" t="str">
        <f t="array" ref="E5592">IF(ISLOGICAL(D5592),"",FREQUENCY(IF('Data Transformation'!$B$425:$B$8425='Bin Analysis'!$B5571,'Data Transformation'!$G$425:$G$8425),D5592))</f>
        <v/>
      </c>
      <c r="F5592" t="str">
        <f t="shared" si="696"/>
        <v/>
      </c>
      <c r="G5592">
        <f>Weighting!$H$24</f>
        <v>0</v>
      </c>
      <c r="H5592">
        <f t="array" ref="H5592">FREQUENCY(IF('Data Transformation'!$B$4:$B$8425=B5571,'Data Transformation'!$G$4:$G$8425),'Bin Analysis'!$B5592)</f>
        <v>20</v>
      </c>
      <c r="I5592">
        <f t="shared" si="697"/>
        <v>0</v>
      </c>
      <c r="J5592">
        <f t="shared" si="698"/>
        <v>0</v>
      </c>
      <c r="K5592">
        <f>J5592*Weighting!$W$24</f>
        <v>0</v>
      </c>
      <c r="M5592" s="14"/>
    </row>
    <row r="5593" spans="1:25" x14ac:dyDescent="0.25">
      <c r="A5593" s="32" t="str">
        <f>IF(Weighting!$P$25&gt;0,B5593,"")</f>
        <v/>
      </c>
      <c r="B5593">
        <f>Weighting!$C$25</f>
        <v>2.8100000000000014</v>
      </c>
      <c r="C5593">
        <f>Weighting!$F$25</f>
        <v>0</v>
      </c>
      <c r="D5593" t="b">
        <f>IF(C5593=1,'Data Transformation'!$G$3+0.5*'Data Transformation'!$W$25,IF(C5594=1,D5594-'Data Transformation'!$W$25,FALSE))</f>
        <v>0</v>
      </c>
      <c r="E5593" t="str">
        <f t="array" ref="E5593">IF(ISLOGICAL(D5593),"",FREQUENCY(IF('Data Transformation'!$B$425:$B$8425='Bin Analysis'!$B5571,'Data Transformation'!$G$425:$G$8425),D5593))</f>
        <v/>
      </c>
      <c r="F5593" t="str">
        <f t="shared" si="696"/>
        <v/>
      </c>
      <c r="G5593">
        <f>Weighting!$H$25</f>
        <v>0</v>
      </c>
      <c r="H5593">
        <f t="array" ref="H5593">FREQUENCY(IF('Data Transformation'!$B$4:$B$8425=B5571,'Data Transformation'!$G$4:$G$8425),'Bin Analysis'!$B5593)</f>
        <v>20</v>
      </c>
      <c r="I5593">
        <f t="shared" si="697"/>
        <v>0</v>
      </c>
      <c r="J5593">
        <f t="shared" si="698"/>
        <v>0</v>
      </c>
      <c r="K5593">
        <f>J5593*Weighting!$W$25</f>
        <v>0</v>
      </c>
      <c r="M5593" s="14"/>
    </row>
    <row r="5594" spans="1:25" x14ac:dyDescent="0.25">
      <c r="O5594"/>
      <c r="P5594"/>
      <c r="Q5594"/>
      <c r="R5594"/>
    </row>
    <row r="5595" spans="1:25" ht="23.25" x14ac:dyDescent="0.35">
      <c r="A5595" s="21" t="s">
        <v>0</v>
      </c>
      <c r="B5595" s="21">
        <f>IFERROR(VLOOKUP(C5595,'Data Transformation'!$L$6:$M$426,2,FALSE),"")</f>
        <v>233</v>
      </c>
      <c r="C5595" s="21">
        <f>C5571+1</f>
        <v>233</v>
      </c>
      <c r="D5595" s="21"/>
      <c r="E5595" s="21"/>
      <c r="F5595" s="21"/>
      <c r="G5595" s="21"/>
      <c r="H5595" s="22"/>
      <c r="I5595" s="22"/>
      <c r="J5595" s="22"/>
      <c r="K5595" s="21"/>
      <c r="L5595" s="21">
        <f>B5595</f>
        <v>233</v>
      </c>
      <c r="M5595" s="23">
        <f>INDEX('Data Transformation'!$O$4:$O$424,MATCH($B5595,'Data Transformation'!$M$4:$M$424,0),MATCH($M$2,'Data Transformation'!$O$3,0))</f>
        <v>20</v>
      </c>
      <c r="N5595" s="27">
        <f>IF('Input and Summary Results'!$J$16="minimum",'Bin Analysis'!X5596/(M5595-1),'Bin Analysis'!Y5595/('Bin Analysis'!M5595-1))</f>
        <v>0</v>
      </c>
      <c r="O5595" s="27">
        <f>IF(M5595=FALSE,NA(),(VLOOKUP(1,C5598:K5617,4,FALSE))/(M5595-1))</f>
        <v>0</v>
      </c>
      <c r="P5595" s="27">
        <f>IF(M5595=FALSE,NA(),SUM(J5598:J5617)/Weighting!$S$5)</f>
        <v>0.7</v>
      </c>
      <c r="Q5595" s="27">
        <f>IF(M5595=FALSE,NA(),SUM(K5598:K5617)/Weighting!$S$6)</f>
        <v>0.65217391304347827</v>
      </c>
      <c r="R5595" s="27">
        <f>IF(M5595=FALSE,NA(),(VLOOKUP(1,G5598:K5617,3,FALSE))/(M5595-1))</f>
        <v>0.31578947368421051</v>
      </c>
      <c r="S5595" s="22" t="str">
        <f>IF(M5595=FALSE,NA(),IF(SUM(J5598:J5617)=2,"yes","no"))</f>
        <v>no</v>
      </c>
      <c r="X5595" s="2" cm="2">
        <f t="array" ref="X5595:X5596">FREQUENCY(IF('Data Transformation'!$B$425:$B$6424='Bin Analysis'!L5595,'Data Transformation'!$G$425:$G$6424),'Data Transformation'!$U$11)</f>
        <v>19</v>
      </c>
      <c r="Y5595" s="2" cm="2">
        <f t="array" ref="Y5595:Y5596">FREQUENCY(IF('Data Transformation'!$B$425:$B$6424='Bin Analysis'!L5595,'Data Transformation'!$G$425:$G$6424),'Data Transformation'!$U$12)</f>
        <v>19</v>
      </c>
    </row>
    <row r="5596" spans="1:25" x14ac:dyDescent="0.25">
      <c r="A5596" s="14" t="s">
        <v>67</v>
      </c>
      <c r="B5596" t="s">
        <v>47</v>
      </c>
      <c r="C5596" t="s">
        <v>5</v>
      </c>
      <c r="D5596" t="s">
        <v>100</v>
      </c>
      <c r="E5596" t="s">
        <v>101</v>
      </c>
      <c r="F5596" t="s">
        <v>102</v>
      </c>
      <c r="G5596" t="s">
        <v>70</v>
      </c>
      <c r="H5596" t="s">
        <v>31</v>
      </c>
      <c r="I5596" t="s">
        <v>32</v>
      </c>
      <c r="J5596" t="s">
        <v>46</v>
      </c>
      <c r="K5596" s="14" t="s">
        <v>45</v>
      </c>
      <c r="M5596" s="14"/>
      <c r="X5596" s="2">
        <v>0</v>
      </c>
      <c r="Y5596" s="2">
        <v>0</v>
      </c>
    </row>
    <row r="5597" spans="1:25" x14ac:dyDescent="0.25">
      <c r="A5597" s="32"/>
      <c r="D5597" t="b">
        <f>IF(C5597=1,'Data Transformation'!$G$3+0.5*'Data Transformation'!$W$25,IF(C5598=1,D5598-'Data Transformation'!$W$25,FALSE))</f>
        <v>0</v>
      </c>
      <c r="E5597" t="str">
        <f t="array" ref="E5597">IF(ISLOGICAL(D5597),"",FREQUENCY(IF('Data Transformation'!$B$425:$B$8425='Bin Analysis'!$B5595,'Data Transformation'!$G$425:$G$8425),D5597))</f>
        <v/>
      </c>
      <c r="F5597" t="str">
        <f>IF(ISLOGICAL(D5597),"",E5597-E5596)</f>
        <v/>
      </c>
      <c r="M5597" s="14"/>
    </row>
    <row r="5598" spans="1:25" x14ac:dyDescent="0.25">
      <c r="A5598" s="32">
        <f>IF(Weighting!$P$6&gt;0,B5598,"")</f>
        <v>0.32100000000000001</v>
      </c>
      <c r="B5598">
        <f>Weighting!$C$6</f>
        <v>0.32100000000000001</v>
      </c>
      <c r="C5598">
        <f>Weighting!$F$6</f>
        <v>0</v>
      </c>
      <c r="D5598" t="b">
        <f>IF(C5598=1,'Data Transformation'!$G$3+0.5*'Data Transformation'!$W$25,IF(C5599=1,D5599-'Data Transformation'!$W$25,FALSE))</f>
        <v>0</v>
      </c>
      <c r="E5598" t="str">
        <f t="array" ref="E5598">IF(ISLOGICAL(D5598),"",FREQUENCY(IF('Data Transformation'!$B$425:$B$8425='Bin Analysis'!$B5595,'Data Transformation'!$G$425:$G$8425),D5598))</f>
        <v/>
      </c>
      <c r="F5598" t="str">
        <f>IF(ISLOGICAL(D5598),"",E5598-E5597)</f>
        <v/>
      </c>
      <c r="G5598">
        <f>Weighting!$H$6</f>
        <v>1</v>
      </c>
      <c r="H5598">
        <f t="array" ref="H5598">FREQUENCY(IF('Data Transformation'!$B$4:$B$8425=B5595,'Data Transformation'!$G$4:$G$8425),'Bin Analysis'!$B5598)</f>
        <v>6</v>
      </c>
      <c r="I5598">
        <f>H5598-H5597</f>
        <v>6</v>
      </c>
      <c r="J5598">
        <f>IF(I5598=0,0,1)</f>
        <v>1</v>
      </c>
      <c r="K5598">
        <f>J5598*Weighting!$W$6</f>
        <v>1</v>
      </c>
      <c r="M5598" s="14"/>
    </row>
    <row r="5599" spans="1:25" x14ac:dyDescent="0.25">
      <c r="A5599" s="32">
        <f>IF(Weighting!$P$7&gt;0,B5599,"")</f>
        <v>0.45200000000000001</v>
      </c>
      <c r="B5599">
        <f>Weighting!$C$7</f>
        <v>0.45200000000000001</v>
      </c>
      <c r="C5599">
        <f>Weighting!$F$7</f>
        <v>0</v>
      </c>
      <c r="D5599" t="b">
        <f>IF(C5599=1,'Data Transformation'!$G$3+0.5*'Data Transformation'!$W$25,IF(C5600=1,D5600-'Data Transformation'!$W$25,FALSE))</f>
        <v>0</v>
      </c>
      <c r="E5599" t="str">
        <f t="array" ref="E5599">IF(ISLOGICAL(D5599),"",FREQUENCY(IF('Data Transformation'!$B$425:$B$8425='Bin Analysis'!$B5595,'Data Transformation'!$G$425:$G$8425),D5599))</f>
        <v/>
      </c>
      <c r="F5599" t="str">
        <f t="shared" ref="F5599:F5617" si="699">IF(ISLOGICAL(D5599),"",E5599-E5598)</f>
        <v/>
      </c>
      <c r="G5599">
        <f>Weighting!$H$7</f>
        <v>0</v>
      </c>
      <c r="H5599">
        <f t="array" ref="H5599">FREQUENCY(IF('Data Transformation'!$B$4:$B$8425=B5595,'Data Transformation'!$G$4:$G$8425),'Bin Analysis'!$B5599)</f>
        <v>7</v>
      </c>
      <c r="I5599">
        <f t="shared" ref="I5599:I5617" si="700">H5599-H5598</f>
        <v>1</v>
      </c>
      <c r="J5599">
        <f>IF(I5599=0,0,1)</f>
        <v>1</v>
      </c>
      <c r="K5599">
        <f>J5599*Weighting!$W$7</f>
        <v>2</v>
      </c>
      <c r="M5599" s="14"/>
    </row>
    <row r="5600" spans="1:25" x14ac:dyDescent="0.25">
      <c r="A5600" s="32">
        <f>IF(Weighting!$P$8&gt;0,B5600,"")</f>
        <v>0.58299999999999996</v>
      </c>
      <c r="B5600">
        <f>Weighting!$C$8</f>
        <v>0.58299999999999996</v>
      </c>
      <c r="C5600">
        <f>Weighting!$F$8</f>
        <v>0</v>
      </c>
      <c r="D5600" t="b">
        <f>IF(C5600=1,'Data Transformation'!$G$3+0.5*'Data Transformation'!$W$25,IF(C5601=1,D5601-'Data Transformation'!$W$25,FALSE))</f>
        <v>0</v>
      </c>
      <c r="E5600" t="str">
        <f t="array" ref="E5600">IF(ISLOGICAL(D5600),"",FREQUENCY(IF('Data Transformation'!$B$425:$B$8425='Bin Analysis'!$B5595,'Data Transformation'!$G$425:$G$8425),D5600))</f>
        <v/>
      </c>
      <c r="F5600" t="str">
        <f t="shared" si="699"/>
        <v/>
      </c>
      <c r="G5600">
        <f>Weighting!$H$8</f>
        <v>0</v>
      </c>
      <c r="H5600">
        <f t="array" ref="H5600">FREQUENCY(IF('Data Transformation'!$B$4:$B$8425=B5595,'Data Transformation'!$G$4:$G$8425),'Bin Analysis'!$B5600)</f>
        <v>10</v>
      </c>
      <c r="I5600">
        <f t="shared" si="700"/>
        <v>3</v>
      </c>
      <c r="J5600">
        <f t="shared" ref="J5600:J5617" si="701">IF(I5600=0,0,1)</f>
        <v>1</v>
      </c>
      <c r="K5600">
        <f>J5600*Weighting!$W$8</f>
        <v>3</v>
      </c>
      <c r="M5600" s="14"/>
    </row>
    <row r="5601" spans="1:13" x14ac:dyDescent="0.25">
      <c r="A5601" s="32">
        <f>IF(Weighting!$P$9&gt;0,B5601,"")</f>
        <v>0.71399999999999997</v>
      </c>
      <c r="B5601" s="50">
        <f>Weighting!$C$9</f>
        <v>0.71399999999999997</v>
      </c>
      <c r="C5601">
        <f>Weighting!$F$9</f>
        <v>0</v>
      </c>
      <c r="D5601" t="b">
        <f>IF(C5601=1,'Data Transformation'!$G$3+0.5*'Data Transformation'!$W$25,IF(C5602=1,D5602-'Data Transformation'!$W$25,FALSE))</f>
        <v>0</v>
      </c>
      <c r="E5601" t="str">
        <f t="array" ref="E5601">IF(ISLOGICAL(D5601),"",FREQUENCY(IF('Data Transformation'!$B$425:$B$8425='Bin Analysis'!$B5595,'Data Transformation'!$G$425:$G$8425),D5601))</f>
        <v/>
      </c>
      <c r="F5601" t="str">
        <f t="shared" si="699"/>
        <v/>
      </c>
      <c r="G5601">
        <f>Weighting!$H$9</f>
        <v>0</v>
      </c>
      <c r="H5601">
        <f t="array" ref="H5601">FREQUENCY(IF('Data Transformation'!$B$4:$B$8425=B5595,'Data Transformation'!$G$4:$G$8425),'Bin Analysis'!$B5601)</f>
        <v>13</v>
      </c>
      <c r="I5601">
        <f t="shared" si="700"/>
        <v>3</v>
      </c>
      <c r="J5601">
        <f t="shared" si="701"/>
        <v>1</v>
      </c>
      <c r="K5601">
        <f>J5601*Weighting!$W$9</f>
        <v>3</v>
      </c>
      <c r="M5601" s="14"/>
    </row>
    <row r="5602" spans="1:13" x14ac:dyDescent="0.25">
      <c r="A5602" s="32">
        <f>IF(Weighting!$P$10&gt;0,B5602,"")</f>
        <v>0.84499999999999997</v>
      </c>
      <c r="B5602">
        <f>Weighting!$C$10</f>
        <v>0.84499999999999997</v>
      </c>
      <c r="C5602">
        <f>Weighting!$F$10</f>
        <v>0</v>
      </c>
      <c r="D5602" t="b">
        <f>IF(C5602=1,'Data Transformation'!$G$3+0.5*'Data Transformation'!$W$25,IF(C5603=1,D5603-'Data Transformation'!$W$25,FALSE))</f>
        <v>0</v>
      </c>
      <c r="E5602" t="str">
        <f t="array" ref="E5602">IF(ISLOGICAL(D5602),"",FREQUENCY(IF('Data Transformation'!$B$425:$B$8425='Bin Analysis'!$B5595,'Data Transformation'!$G$425:$G$8425),D5602))</f>
        <v/>
      </c>
      <c r="F5602" t="str">
        <f t="shared" si="699"/>
        <v/>
      </c>
      <c r="G5602">
        <f>Weighting!$H$10</f>
        <v>0</v>
      </c>
      <c r="H5602">
        <f t="array" ref="H5602">FREQUENCY(IF('Data Transformation'!$B$4:$B$8425=B5595,'Data Transformation'!$G$4:$G$8425),'Bin Analysis'!$B5602)</f>
        <v>18</v>
      </c>
      <c r="I5602">
        <f t="shared" si="700"/>
        <v>5</v>
      </c>
      <c r="J5602">
        <f t="shared" si="701"/>
        <v>1</v>
      </c>
      <c r="K5602">
        <f>J5602*Weighting!$W$10</f>
        <v>3</v>
      </c>
      <c r="M5602" s="14"/>
    </row>
    <row r="5603" spans="1:13" x14ac:dyDescent="0.25">
      <c r="A5603" s="32">
        <f>IF(Weighting!$P$11&gt;0,B5603,"")</f>
        <v>0.97599999999999998</v>
      </c>
      <c r="B5603">
        <f>Weighting!$C$11</f>
        <v>0.97599999999999998</v>
      </c>
      <c r="C5603">
        <f>Weighting!$F$11</f>
        <v>0</v>
      </c>
      <c r="D5603">
        <f>IF(C5603=1,'Data Transformation'!$G$3+0.5*'Data Transformation'!$W$25,IF(C5604=1,D5604-'Data Transformation'!$W$25,FALSE))</f>
        <v>0.86899999999999999</v>
      </c>
      <c r="E5603">
        <f t="array" ref="E5603">IF(ISLOGICAL(D5603),"",FREQUENCY(IF('Data Transformation'!$B$425:$B$8425='Bin Analysis'!$B5595,'Data Transformation'!$G$425:$G$8425),D5603))</f>
        <v>19</v>
      </c>
      <c r="F5603" t="e">
        <f t="shared" si="699"/>
        <v>#VALUE!</v>
      </c>
      <c r="G5603">
        <f>Weighting!$H$11</f>
        <v>0</v>
      </c>
      <c r="H5603">
        <f t="array" ref="H5603">FREQUENCY(IF('Data Transformation'!$B$4:$B$8425=B5595,'Data Transformation'!$G$4:$G$8425),'Bin Analysis'!$B5603)</f>
        <v>19</v>
      </c>
      <c r="I5603">
        <f t="shared" si="700"/>
        <v>1</v>
      </c>
      <c r="J5603">
        <f t="shared" si="701"/>
        <v>1</v>
      </c>
      <c r="K5603">
        <f>J5603*Weighting!$W$11</f>
        <v>2</v>
      </c>
      <c r="M5603" s="14"/>
    </row>
    <row r="5604" spans="1:13" x14ac:dyDescent="0.25">
      <c r="A5604" s="32">
        <f>IF(Weighting!$P$12&gt;0,B5604,"")</f>
        <v>1.107</v>
      </c>
      <c r="B5604">
        <f>Weighting!$C$12</f>
        <v>1.107</v>
      </c>
      <c r="C5604">
        <f>Weighting!$F$12</f>
        <v>1</v>
      </c>
      <c r="D5604">
        <f>IF(C5604=1,'Data Transformation'!$G$3+0.5*'Data Transformation'!$W$25,IF(C5605=1,D5605-'Data Transformation'!$W$25,FALSE))</f>
        <v>1.131</v>
      </c>
      <c r="E5604">
        <f t="array" ref="E5604">IF(ISLOGICAL(D5604),"",FREQUENCY(IF('Data Transformation'!$B$425:$B$8425='Bin Analysis'!$B5595,'Data Transformation'!$G$425:$G$8425),D5604))</f>
        <v>19</v>
      </c>
      <c r="F5604">
        <f t="shared" si="699"/>
        <v>0</v>
      </c>
      <c r="G5604">
        <f>Weighting!$H$12</f>
        <v>0</v>
      </c>
      <c r="H5604">
        <f t="array" ref="H5604">FREQUENCY(IF('Data Transformation'!$B$4:$B$8425=B5595,'Data Transformation'!$G$4:$G$8425),'Bin Analysis'!$B5604)</f>
        <v>20</v>
      </c>
      <c r="I5604">
        <f t="shared" si="700"/>
        <v>1</v>
      </c>
      <c r="J5604">
        <f t="shared" si="701"/>
        <v>1</v>
      </c>
      <c r="K5604">
        <f>J5604*Weighting!$W$12</f>
        <v>1</v>
      </c>
      <c r="M5604" s="14"/>
    </row>
    <row r="5605" spans="1:13" x14ac:dyDescent="0.25">
      <c r="A5605" s="32">
        <f>IF(Weighting!$P$13&gt;0,B5605,"")</f>
        <v>1.238</v>
      </c>
      <c r="B5605">
        <f>Weighting!$C$13</f>
        <v>1.238</v>
      </c>
      <c r="C5605">
        <f>Weighting!$F$13</f>
        <v>0</v>
      </c>
      <c r="D5605" t="b">
        <f>IF(C5605=1,'Data Transformation'!$G$3+0.5*'Data Transformation'!$W$25,IF(C5606=1,D5606-'Data Transformation'!$W$25,FALSE))</f>
        <v>0</v>
      </c>
      <c r="E5605" t="str">
        <f t="array" ref="E5605">IF(ISLOGICAL(D5605),"",FREQUENCY(IF('Data Transformation'!$B$425:$B$8425='Bin Analysis'!$B5595,'Data Transformation'!$G$425:$G$8425),D5605))</f>
        <v/>
      </c>
      <c r="F5605" t="str">
        <f t="shared" si="699"/>
        <v/>
      </c>
      <c r="G5605">
        <f>Weighting!$H$13</f>
        <v>0</v>
      </c>
      <c r="H5605">
        <f t="array" ref="H5605">FREQUENCY(IF('Data Transformation'!$B$4:$B$8425=B5595,'Data Transformation'!$G$4:$G$8425),'Bin Analysis'!$B5605)</f>
        <v>20</v>
      </c>
      <c r="I5605">
        <f t="shared" si="700"/>
        <v>0</v>
      </c>
      <c r="J5605">
        <f t="shared" si="701"/>
        <v>0</v>
      </c>
      <c r="K5605">
        <f>J5605*Weighting!$W$13</f>
        <v>0</v>
      </c>
      <c r="M5605" s="14"/>
    </row>
    <row r="5606" spans="1:13" x14ac:dyDescent="0.25">
      <c r="A5606" s="32">
        <f>IF(Weighting!$P$14&gt;0,B5606,"")</f>
        <v>1.369</v>
      </c>
      <c r="B5606">
        <f>Weighting!$C$14</f>
        <v>1.369</v>
      </c>
      <c r="C5606">
        <f>Weighting!$F$14</f>
        <v>0</v>
      </c>
      <c r="D5606" t="b">
        <f>IF(C5606=1,'Data Transformation'!$G$3+0.5*'Data Transformation'!$W$25,IF(C5607=1,D5607-'Data Transformation'!$W$25,FALSE))</f>
        <v>0</v>
      </c>
      <c r="E5606" t="str">
        <f t="array" ref="E5606">IF(ISLOGICAL(D5606),"",FREQUENCY(IF('Data Transformation'!$B$425:$B$8425='Bin Analysis'!$B5595,'Data Transformation'!$G$425:$G$8425),D5606))</f>
        <v/>
      </c>
      <c r="F5606" t="str">
        <f t="shared" si="699"/>
        <v/>
      </c>
      <c r="G5606">
        <f>Weighting!$H$14</f>
        <v>0</v>
      </c>
      <c r="H5606">
        <f t="array" ref="H5606">FREQUENCY(IF('Data Transformation'!$B$4:$B$8425=B5595,'Data Transformation'!$G$4:$G$8425),'Bin Analysis'!$B5606)</f>
        <v>20</v>
      </c>
      <c r="I5606">
        <f t="shared" si="700"/>
        <v>0</v>
      </c>
      <c r="J5606">
        <f t="shared" si="701"/>
        <v>0</v>
      </c>
      <c r="K5606">
        <f>J5606*Weighting!$W$14</f>
        <v>0</v>
      </c>
      <c r="M5606" s="14"/>
    </row>
    <row r="5607" spans="1:13" x14ac:dyDescent="0.25">
      <c r="A5607" s="32">
        <f>IF(Weighting!$P$15&gt;0,B5607,"")</f>
        <v>1.5000009999999999</v>
      </c>
      <c r="B5607">
        <f>Weighting!$C$15</f>
        <v>1.5000009999999999</v>
      </c>
      <c r="C5607">
        <f>Weighting!$F$15</f>
        <v>0</v>
      </c>
      <c r="D5607" t="b">
        <f>IF(C5607=1,'Data Transformation'!$G$3+0.5*'Data Transformation'!$W$25,IF(C5608=1,D5608-'Data Transformation'!$W$25,FALSE))</f>
        <v>0</v>
      </c>
      <c r="E5607" t="str">
        <f t="array" ref="E5607">IF(ISLOGICAL(D5607),"",FREQUENCY(IF('Data Transformation'!$B$425:$B$8425='Bin Analysis'!$B5595,'Data Transformation'!$G$425:$G$8425),D5607))</f>
        <v/>
      </c>
      <c r="F5607" t="str">
        <f t="shared" si="699"/>
        <v/>
      </c>
      <c r="G5607">
        <f>Weighting!$H$15</f>
        <v>0</v>
      </c>
      <c r="H5607">
        <f t="array" ref="H5607">FREQUENCY(IF('Data Transformation'!$B$4:$B$8425=B5595,'Data Transformation'!$G$4:$G$8425),'Bin Analysis'!$B5607)</f>
        <v>20</v>
      </c>
      <c r="I5607">
        <f t="shared" si="700"/>
        <v>0</v>
      </c>
      <c r="J5607">
        <f t="shared" si="701"/>
        <v>0</v>
      </c>
      <c r="K5607">
        <f>J5607*Weighting!$W$15</f>
        <v>0</v>
      </c>
      <c r="M5607" s="14"/>
    </row>
    <row r="5608" spans="1:13" x14ac:dyDescent="0.25">
      <c r="A5608" s="32" t="str">
        <f>IF(Weighting!$P$16&gt;0,B5608,"")</f>
        <v/>
      </c>
      <c r="B5608">
        <f>Weighting!$C$16</f>
        <v>1.631</v>
      </c>
      <c r="C5608">
        <f>Weighting!$F$16</f>
        <v>0</v>
      </c>
      <c r="D5608" t="b">
        <f>IF(C5608=1,'Data Transformation'!$G$3+0.5*'Data Transformation'!$W$25,IF(C5609=1,D5609-'Data Transformation'!$W$25,FALSE))</f>
        <v>0</v>
      </c>
      <c r="E5608" t="str">
        <f t="array" ref="E5608">IF(ISLOGICAL(D5608),"",FREQUENCY(IF('Data Transformation'!$B$425:$B$8425='Bin Analysis'!$B5595,'Data Transformation'!$G$425:$G$8425),D5608))</f>
        <v/>
      </c>
      <c r="F5608" t="str">
        <f t="shared" si="699"/>
        <v/>
      </c>
      <c r="G5608">
        <f>Weighting!$H$16</f>
        <v>0</v>
      </c>
      <c r="H5608">
        <f t="array" ref="H5608">FREQUENCY(IF('Data Transformation'!$B$4:$B$8425=B5595,'Data Transformation'!$G$4:$G$8425),'Bin Analysis'!$B5608)</f>
        <v>20</v>
      </c>
      <c r="I5608">
        <f t="shared" si="700"/>
        <v>0</v>
      </c>
      <c r="J5608">
        <f t="shared" si="701"/>
        <v>0</v>
      </c>
      <c r="K5608">
        <f>J5608*Weighting!$W$16</f>
        <v>0</v>
      </c>
      <c r="M5608" s="14"/>
    </row>
    <row r="5609" spans="1:13" x14ac:dyDescent="0.25">
      <c r="A5609" s="32" t="str">
        <f>IF(Weighting!$P$17&gt;0,B5609,"")</f>
        <v/>
      </c>
      <c r="B5609">
        <f>Weighting!$C$17</f>
        <v>1.762</v>
      </c>
      <c r="C5609">
        <f>Weighting!$F$17</f>
        <v>0</v>
      </c>
      <c r="D5609" t="b">
        <f>IF(C5609=1,'Data Transformation'!$G$3+0.5*'Data Transformation'!$W$25,IF(C5610=1,D5610-'Data Transformation'!$W$25,FALSE))</f>
        <v>0</v>
      </c>
      <c r="E5609" t="str">
        <f t="array" ref="E5609">IF(ISLOGICAL(D5609),"",FREQUENCY(IF('Data Transformation'!$B$425:$B$8425='Bin Analysis'!$B5595,'Data Transformation'!$G$425:$G$8425),D5609))</f>
        <v/>
      </c>
      <c r="F5609" t="str">
        <f t="shared" si="699"/>
        <v/>
      </c>
      <c r="G5609">
        <f>Weighting!$H$17</f>
        <v>0</v>
      </c>
      <c r="H5609">
        <f t="array" ref="H5609">FREQUENCY(IF('Data Transformation'!$B$4:$B$8425=B5595,'Data Transformation'!$G$4:$G$8425),'Bin Analysis'!$B5609)</f>
        <v>20</v>
      </c>
      <c r="I5609">
        <f t="shared" si="700"/>
        <v>0</v>
      </c>
      <c r="J5609">
        <f t="shared" si="701"/>
        <v>0</v>
      </c>
      <c r="K5609">
        <f>J5609*Weighting!$W$17</f>
        <v>0</v>
      </c>
      <c r="M5609" s="14"/>
    </row>
    <row r="5610" spans="1:13" x14ac:dyDescent="0.25">
      <c r="A5610" s="32" t="str">
        <f>IF(Weighting!$P$18&gt;0,B5610,"")</f>
        <v/>
      </c>
      <c r="B5610">
        <f>Weighting!$C$18</f>
        <v>1.893</v>
      </c>
      <c r="C5610">
        <f>Weighting!$F$18</f>
        <v>0</v>
      </c>
      <c r="D5610" t="b">
        <f>IF(C5610=1,'Data Transformation'!$G$3+0.5*'Data Transformation'!$W$25,IF(C5611=1,D5611-'Data Transformation'!$W$25,FALSE))</f>
        <v>0</v>
      </c>
      <c r="E5610" t="str">
        <f t="array" ref="E5610">IF(ISLOGICAL(D5610),"",FREQUENCY(IF('Data Transformation'!$B$425:$B$8425='Bin Analysis'!$B5595,'Data Transformation'!$G$425:$G$8425),D5610))</f>
        <v/>
      </c>
      <c r="F5610" t="str">
        <f t="shared" si="699"/>
        <v/>
      </c>
      <c r="G5610">
        <f>Weighting!$H$18</f>
        <v>0</v>
      </c>
      <c r="H5610">
        <f t="array" ref="H5610">FREQUENCY(IF('Data Transformation'!$B$4:$B$8425=B5595,'Data Transformation'!$G$4:$G$8425),'Bin Analysis'!$B5610)</f>
        <v>20</v>
      </c>
      <c r="I5610">
        <f t="shared" si="700"/>
        <v>0</v>
      </c>
      <c r="J5610">
        <f t="shared" si="701"/>
        <v>0</v>
      </c>
      <c r="K5610">
        <f>J5610*Weighting!$W$18</f>
        <v>0</v>
      </c>
      <c r="M5610" s="14"/>
    </row>
    <row r="5611" spans="1:13" x14ac:dyDescent="0.25">
      <c r="A5611" s="32" t="str">
        <f>IF(Weighting!$P$19&gt;0,B5611,"")</f>
        <v/>
      </c>
      <c r="B5611">
        <f>Weighting!$C$19</f>
        <v>2.024</v>
      </c>
      <c r="C5611">
        <f>Weighting!$F$19</f>
        <v>0</v>
      </c>
      <c r="D5611" t="b">
        <f>IF(C5611=1,'Data Transformation'!$G$3+0.5*'Data Transformation'!$W$25,IF(C5612=1,D5612-'Data Transformation'!$W$25,FALSE))</f>
        <v>0</v>
      </c>
      <c r="E5611" t="str">
        <f t="array" ref="E5611">IF(ISLOGICAL(D5611),"",FREQUENCY(IF('Data Transformation'!$B$425:$B$8425='Bin Analysis'!$B5595,'Data Transformation'!$G$425:$G$8425),D5611))</f>
        <v/>
      </c>
      <c r="F5611" t="str">
        <f t="shared" si="699"/>
        <v/>
      </c>
      <c r="G5611">
        <f>Weighting!$H$19</f>
        <v>0</v>
      </c>
      <c r="H5611">
        <f t="array" ref="H5611">FREQUENCY(IF('Data Transformation'!$B$4:$B$8425=B5595,'Data Transformation'!$G$4:$G$8425),'Bin Analysis'!$B5611)</f>
        <v>20</v>
      </c>
      <c r="I5611">
        <f t="shared" si="700"/>
        <v>0</v>
      </c>
      <c r="J5611">
        <f t="shared" si="701"/>
        <v>0</v>
      </c>
      <c r="K5611">
        <f>J5611*Weighting!$W$19</f>
        <v>0</v>
      </c>
      <c r="M5611" s="14"/>
    </row>
    <row r="5612" spans="1:13" x14ac:dyDescent="0.25">
      <c r="A5612" s="32" t="str">
        <f>IF(Weighting!$P$20&gt;0,B5612,"")</f>
        <v/>
      </c>
      <c r="B5612">
        <f>Weighting!$C$20</f>
        <v>2.1550000000000002</v>
      </c>
      <c r="C5612">
        <f>Weighting!$F$20</f>
        <v>0</v>
      </c>
      <c r="D5612" t="b">
        <f>IF(C5612=1,'Data Transformation'!$G$3+0.5*'Data Transformation'!$W$25,IF(C5613=1,D5613-'Data Transformation'!$W$25,FALSE))</f>
        <v>0</v>
      </c>
      <c r="E5612" t="str">
        <f t="array" ref="E5612">IF(ISLOGICAL(D5612),"",FREQUENCY(IF('Data Transformation'!$B$425:$B$8425='Bin Analysis'!$B5595,'Data Transformation'!$G$425:$G$8425),D5612))</f>
        <v/>
      </c>
      <c r="F5612" t="str">
        <f t="shared" si="699"/>
        <v/>
      </c>
      <c r="G5612">
        <f>Weighting!$H$20</f>
        <v>0</v>
      </c>
      <c r="H5612">
        <f t="array" ref="H5612">FREQUENCY(IF('Data Transformation'!$B$4:$B$8425=B5595,'Data Transformation'!$G$4:$G$8425),'Bin Analysis'!$B5612)</f>
        <v>20</v>
      </c>
      <c r="I5612">
        <f t="shared" si="700"/>
        <v>0</v>
      </c>
      <c r="J5612">
        <f t="shared" si="701"/>
        <v>0</v>
      </c>
      <c r="K5612">
        <f>J5612*Weighting!$W$20</f>
        <v>0</v>
      </c>
      <c r="M5612" s="14"/>
    </row>
    <row r="5613" spans="1:13" x14ac:dyDescent="0.25">
      <c r="A5613" s="32" t="str">
        <f>IF(Weighting!$P$21&gt;0,B5613,"")</f>
        <v/>
      </c>
      <c r="B5613">
        <f>Weighting!$C$21</f>
        <v>2.2860000000000005</v>
      </c>
      <c r="C5613">
        <f>Weighting!$F$21</f>
        <v>0</v>
      </c>
      <c r="D5613" t="b">
        <f>IF(C5613=1,'Data Transformation'!$G$3+0.5*'Data Transformation'!$W$25,IF(C5614=1,D5614-'Data Transformation'!$W$25,FALSE))</f>
        <v>0</v>
      </c>
      <c r="E5613" t="str">
        <f t="array" ref="E5613">IF(ISLOGICAL(D5613),"",FREQUENCY(IF('Data Transformation'!$B$425:$B$8425='Bin Analysis'!$B5595,'Data Transformation'!$G$425:$G$8425),D5613))</f>
        <v/>
      </c>
      <c r="F5613" t="str">
        <f t="shared" si="699"/>
        <v/>
      </c>
      <c r="G5613">
        <f>Weighting!$H$21</f>
        <v>0</v>
      </c>
      <c r="H5613">
        <f t="array" ref="H5613">FREQUENCY(IF('Data Transformation'!$B$4:$B$8425=B5595,'Data Transformation'!$G$4:$G$8425),'Bin Analysis'!$B5613)</f>
        <v>20</v>
      </c>
      <c r="I5613">
        <f t="shared" si="700"/>
        <v>0</v>
      </c>
      <c r="J5613">
        <f t="shared" si="701"/>
        <v>0</v>
      </c>
      <c r="K5613">
        <f>J5613*Weighting!$W$21</f>
        <v>0</v>
      </c>
      <c r="M5613" s="14"/>
    </row>
    <row r="5614" spans="1:13" x14ac:dyDescent="0.25">
      <c r="A5614" s="32" t="str">
        <f>IF(Weighting!$P$22&gt;0,B5614,"")</f>
        <v/>
      </c>
      <c r="B5614">
        <f>Weighting!$C$22</f>
        <v>2.4170000000000007</v>
      </c>
      <c r="C5614">
        <f>Weighting!$F$22</f>
        <v>0</v>
      </c>
      <c r="D5614" t="b">
        <f>IF(C5614=1,'Data Transformation'!$G$3+0.5*'Data Transformation'!$W$25,IF(C5615=1,D5615-'Data Transformation'!$W$25,FALSE))</f>
        <v>0</v>
      </c>
      <c r="E5614" t="str">
        <f t="array" ref="E5614">IF(ISLOGICAL(D5614),"",FREQUENCY(IF('Data Transformation'!$B$425:$B$8425='Bin Analysis'!$B5595,'Data Transformation'!$G$425:$G$8425),D5614))</f>
        <v/>
      </c>
      <c r="F5614" t="str">
        <f t="shared" si="699"/>
        <v/>
      </c>
      <c r="G5614">
        <f>Weighting!$H$22</f>
        <v>0</v>
      </c>
      <c r="H5614">
        <f t="array" ref="H5614">FREQUENCY(IF('Data Transformation'!$B$4:$B$8425=B5595,'Data Transformation'!$G$4:$G$8425),'Bin Analysis'!$B5614)</f>
        <v>20</v>
      </c>
      <c r="I5614">
        <f t="shared" si="700"/>
        <v>0</v>
      </c>
      <c r="J5614">
        <f t="shared" si="701"/>
        <v>0</v>
      </c>
      <c r="K5614">
        <f>J5614*Weighting!$W$22</f>
        <v>0</v>
      </c>
      <c r="M5614" s="14"/>
    </row>
    <row r="5615" spans="1:13" x14ac:dyDescent="0.25">
      <c r="A5615" s="32" t="str">
        <f>IF(Weighting!$P$23&gt;0,B5615,"")</f>
        <v/>
      </c>
      <c r="B5615">
        <f>Weighting!$C$23</f>
        <v>2.5480000000000009</v>
      </c>
      <c r="C5615">
        <f>Weighting!$F$23</f>
        <v>0</v>
      </c>
      <c r="D5615" t="b">
        <f>IF(C5615=1,'Data Transformation'!$G$3+0.5*'Data Transformation'!$W$25,IF(C5616=1,D5616-'Data Transformation'!$W$25,FALSE))</f>
        <v>0</v>
      </c>
      <c r="E5615" t="str">
        <f t="array" ref="E5615">IF(ISLOGICAL(D5615),"",FREQUENCY(IF('Data Transformation'!$B$425:$B$8425='Bin Analysis'!$B5595,'Data Transformation'!$G$425:$G$8425),D5615))</f>
        <v/>
      </c>
      <c r="F5615" t="str">
        <f t="shared" si="699"/>
        <v/>
      </c>
      <c r="G5615">
        <f>Weighting!$H$23</f>
        <v>0</v>
      </c>
      <c r="H5615">
        <f t="array" ref="H5615">FREQUENCY(IF('Data Transformation'!$B$4:$B$8425=B5595,'Data Transformation'!$G$4:$G$8425),'Bin Analysis'!$B5615)</f>
        <v>20</v>
      </c>
      <c r="I5615">
        <f t="shared" si="700"/>
        <v>0</v>
      </c>
      <c r="J5615">
        <f t="shared" si="701"/>
        <v>0</v>
      </c>
      <c r="K5615">
        <f>J5615*Weighting!$W$23</f>
        <v>0</v>
      </c>
      <c r="M5615" s="14"/>
    </row>
    <row r="5616" spans="1:13" x14ac:dyDescent="0.25">
      <c r="A5616" s="32" t="str">
        <f>IF(Weighting!$P$24&gt;0,B5616,"")</f>
        <v/>
      </c>
      <c r="B5616">
        <f>Weighting!$C$24</f>
        <v>2.6790000000000012</v>
      </c>
      <c r="C5616">
        <f>Weighting!$F$24</f>
        <v>0</v>
      </c>
      <c r="D5616" t="b">
        <f>IF(C5616=1,'Data Transformation'!$G$3+0.5*'Data Transformation'!$W$25,IF(C5617=1,D5617-'Data Transformation'!$W$25,FALSE))</f>
        <v>0</v>
      </c>
      <c r="E5616" t="str">
        <f t="array" ref="E5616">IF(ISLOGICAL(D5616),"",FREQUENCY(IF('Data Transformation'!$B$425:$B$8425='Bin Analysis'!$B5595,'Data Transformation'!$G$425:$G$8425),D5616))</f>
        <v/>
      </c>
      <c r="F5616" t="str">
        <f t="shared" si="699"/>
        <v/>
      </c>
      <c r="G5616">
        <f>Weighting!$H$24</f>
        <v>0</v>
      </c>
      <c r="H5616">
        <f t="array" ref="H5616">FREQUENCY(IF('Data Transformation'!$B$4:$B$8425=B5595,'Data Transformation'!$G$4:$G$8425),'Bin Analysis'!$B5616)</f>
        <v>20</v>
      </c>
      <c r="I5616">
        <f t="shared" si="700"/>
        <v>0</v>
      </c>
      <c r="J5616">
        <f t="shared" si="701"/>
        <v>0</v>
      </c>
      <c r="K5616">
        <f>J5616*Weighting!$W$24</f>
        <v>0</v>
      </c>
      <c r="M5616" s="14"/>
    </row>
    <row r="5617" spans="1:25" x14ac:dyDescent="0.25">
      <c r="A5617" s="32" t="str">
        <f>IF(Weighting!$P$25&gt;0,B5617,"")</f>
        <v/>
      </c>
      <c r="B5617">
        <f>Weighting!$C$25</f>
        <v>2.8100000000000014</v>
      </c>
      <c r="C5617">
        <f>Weighting!$F$25</f>
        <v>0</v>
      </c>
      <c r="D5617" t="b">
        <f>IF(C5617=1,'Data Transformation'!$G$3+0.5*'Data Transformation'!$W$25,IF(C5618=1,D5618-'Data Transformation'!$W$25,FALSE))</f>
        <v>0</v>
      </c>
      <c r="E5617" t="str">
        <f t="array" ref="E5617">IF(ISLOGICAL(D5617),"",FREQUENCY(IF('Data Transformation'!$B$425:$B$8425='Bin Analysis'!$B5595,'Data Transformation'!$G$425:$G$8425),D5617))</f>
        <v/>
      </c>
      <c r="F5617" t="str">
        <f t="shared" si="699"/>
        <v/>
      </c>
      <c r="G5617">
        <f>Weighting!$H$25</f>
        <v>0</v>
      </c>
      <c r="H5617">
        <f t="array" ref="H5617">FREQUENCY(IF('Data Transformation'!$B$4:$B$8425=B5595,'Data Transformation'!$G$4:$G$8425),'Bin Analysis'!$B5617)</f>
        <v>20</v>
      </c>
      <c r="I5617">
        <f t="shared" si="700"/>
        <v>0</v>
      </c>
      <c r="J5617">
        <f t="shared" si="701"/>
        <v>0</v>
      </c>
      <c r="K5617">
        <f>J5617*Weighting!$W$25</f>
        <v>0</v>
      </c>
      <c r="M5617" s="14"/>
    </row>
    <row r="5618" spans="1:25" x14ac:dyDescent="0.25">
      <c r="O5618"/>
      <c r="P5618"/>
      <c r="Q5618"/>
      <c r="R5618"/>
    </row>
    <row r="5619" spans="1:25" ht="23.25" x14ac:dyDescent="0.35">
      <c r="A5619" s="21" t="s">
        <v>0</v>
      </c>
      <c r="B5619" s="21">
        <f>IFERROR(VLOOKUP(C5619,'Data Transformation'!$L$6:$M$426,2,FALSE),"")</f>
        <v>234</v>
      </c>
      <c r="C5619" s="21">
        <f>C5595+1</f>
        <v>234</v>
      </c>
      <c r="D5619" s="21"/>
      <c r="E5619" s="21"/>
      <c r="F5619" s="21"/>
      <c r="G5619" s="21"/>
      <c r="H5619" s="22"/>
      <c r="I5619" s="22"/>
      <c r="J5619" s="22"/>
      <c r="K5619" s="21"/>
      <c r="L5619" s="21">
        <f>B5619</f>
        <v>234</v>
      </c>
      <c r="M5619" s="23">
        <f>INDEX('Data Transformation'!$O$4:$O$424,MATCH($B5619,'Data Transformation'!$M$4:$M$424,0),MATCH($M$2,'Data Transformation'!$O$3,0))</f>
        <v>18</v>
      </c>
      <c r="N5619" s="27">
        <f>IF('Input and Summary Results'!$J$16="minimum",'Bin Analysis'!X5620/(M5619-1),'Bin Analysis'!Y5619/('Bin Analysis'!M5619-1))</f>
        <v>0</v>
      </c>
      <c r="O5619" s="27">
        <f>IF(M5619=FALSE,NA(),(VLOOKUP(1,C5622:K5641,4,FALSE))/(M5619-1))</f>
        <v>0</v>
      </c>
      <c r="P5619" s="27">
        <f>IF(M5619=FALSE,NA(),SUM(J5622:J5641)/Weighting!$S$5)</f>
        <v>0.4</v>
      </c>
      <c r="Q5619" s="27">
        <f>IF(M5619=FALSE,NA(),SUM(K5622:K5641)/Weighting!$S$6)</f>
        <v>0.30434782608695654</v>
      </c>
      <c r="R5619" s="27">
        <f>IF(M5619=FALSE,NA(),(VLOOKUP(1,G5622:K5641,3,FALSE))/(M5619-1))</f>
        <v>0.88235294117647056</v>
      </c>
      <c r="S5619" s="22" t="str">
        <f>IF(M5619=FALSE,NA(),IF(SUM(J5622:J5641)=2,"yes","no"))</f>
        <v>no</v>
      </c>
      <c r="X5619" s="2" cm="2">
        <f t="array" ref="X5619:X5620">FREQUENCY(IF('Data Transformation'!$B$425:$B$6424='Bin Analysis'!L5619,'Data Transformation'!$G$425:$G$6424),'Data Transformation'!$U$11)</f>
        <v>17</v>
      </c>
      <c r="Y5619" s="2" cm="2">
        <f t="array" ref="Y5619:Y5620">FREQUENCY(IF('Data Transformation'!$B$425:$B$6424='Bin Analysis'!L5619,'Data Transformation'!$G$425:$G$6424),'Data Transformation'!$U$12)</f>
        <v>17</v>
      </c>
    </row>
    <row r="5620" spans="1:25" x14ac:dyDescent="0.25">
      <c r="A5620" s="14" t="s">
        <v>67</v>
      </c>
      <c r="B5620" t="s">
        <v>47</v>
      </c>
      <c r="C5620" t="s">
        <v>5</v>
      </c>
      <c r="D5620" t="s">
        <v>100</v>
      </c>
      <c r="E5620" t="s">
        <v>101</v>
      </c>
      <c r="F5620" t="s">
        <v>102</v>
      </c>
      <c r="G5620" t="s">
        <v>70</v>
      </c>
      <c r="H5620" t="s">
        <v>31</v>
      </c>
      <c r="I5620" t="s">
        <v>32</v>
      </c>
      <c r="J5620" t="s">
        <v>46</v>
      </c>
      <c r="K5620" s="14" t="s">
        <v>45</v>
      </c>
      <c r="M5620" s="14"/>
      <c r="X5620" s="2">
        <v>0</v>
      </c>
      <c r="Y5620" s="2">
        <v>0</v>
      </c>
    </row>
    <row r="5621" spans="1:25" x14ac:dyDescent="0.25">
      <c r="A5621" s="32"/>
      <c r="D5621" t="b">
        <f>IF(C5621=1,'Data Transformation'!$G$3+0.5*'Data Transformation'!$W$25,IF(C5622=1,D5622-'Data Transformation'!$W$25,FALSE))</f>
        <v>0</v>
      </c>
      <c r="E5621" t="str">
        <f t="array" ref="E5621">IF(ISLOGICAL(D5621),"",FREQUENCY(IF('Data Transformation'!$B$425:$B$8425='Bin Analysis'!$B5619,'Data Transformation'!$G$425:$G$8425),D5621))</f>
        <v/>
      </c>
      <c r="F5621" t="str">
        <f>IF(ISLOGICAL(D5621),"",E5621-E5620)</f>
        <v/>
      </c>
      <c r="M5621" s="14"/>
    </row>
    <row r="5622" spans="1:25" x14ac:dyDescent="0.25">
      <c r="A5622" s="32">
        <f>IF(Weighting!$P$6&gt;0,B5622,"")</f>
        <v>0.32100000000000001</v>
      </c>
      <c r="B5622">
        <f>Weighting!$C$6</f>
        <v>0.32100000000000001</v>
      </c>
      <c r="C5622">
        <f>Weighting!$F$6</f>
        <v>0</v>
      </c>
      <c r="D5622" t="b">
        <f>IF(C5622=1,'Data Transformation'!$G$3+0.5*'Data Transformation'!$W$25,IF(C5623=1,D5623-'Data Transformation'!$W$25,FALSE))</f>
        <v>0</v>
      </c>
      <c r="E5622" t="str">
        <f t="array" ref="E5622">IF(ISLOGICAL(D5622),"",FREQUENCY(IF('Data Transformation'!$B$425:$B$8425='Bin Analysis'!$B5619,'Data Transformation'!$G$425:$G$8425),D5622))</f>
        <v/>
      </c>
      <c r="F5622" t="str">
        <f>IF(ISLOGICAL(D5622),"",E5622-E5621)</f>
        <v/>
      </c>
      <c r="G5622">
        <f>Weighting!$H$6</f>
        <v>1</v>
      </c>
      <c r="H5622">
        <f t="array" ref="H5622">FREQUENCY(IF('Data Transformation'!$B$4:$B$8425=B5619,'Data Transformation'!$G$4:$G$8425),'Bin Analysis'!$B5622)</f>
        <v>15</v>
      </c>
      <c r="I5622">
        <f>H5622-H5621</f>
        <v>15</v>
      </c>
      <c r="J5622">
        <f>IF(I5622=0,0,1)</f>
        <v>1</v>
      </c>
      <c r="K5622">
        <f>J5622*Weighting!$W$6</f>
        <v>1</v>
      </c>
      <c r="M5622" s="14"/>
    </row>
    <row r="5623" spans="1:25" x14ac:dyDescent="0.25">
      <c r="A5623" s="32">
        <f>IF(Weighting!$P$7&gt;0,B5623,"")</f>
        <v>0.45200000000000001</v>
      </c>
      <c r="B5623">
        <f>Weighting!$C$7</f>
        <v>0.45200000000000001</v>
      </c>
      <c r="C5623">
        <f>Weighting!$F$7</f>
        <v>0</v>
      </c>
      <c r="D5623" t="b">
        <f>IF(C5623=1,'Data Transformation'!$G$3+0.5*'Data Transformation'!$W$25,IF(C5624=1,D5624-'Data Transformation'!$W$25,FALSE))</f>
        <v>0</v>
      </c>
      <c r="E5623" t="str">
        <f t="array" ref="E5623">IF(ISLOGICAL(D5623),"",FREQUENCY(IF('Data Transformation'!$B$425:$B$8425='Bin Analysis'!$B5619,'Data Transformation'!$G$425:$G$8425),D5623))</f>
        <v/>
      </c>
      <c r="F5623" t="str">
        <f t="shared" ref="F5623:F5641" si="702">IF(ISLOGICAL(D5623),"",E5623-E5622)</f>
        <v/>
      </c>
      <c r="G5623">
        <f>Weighting!$H$7</f>
        <v>0</v>
      </c>
      <c r="H5623">
        <f t="array" ref="H5623">FREQUENCY(IF('Data Transformation'!$B$4:$B$8425=B5619,'Data Transformation'!$G$4:$G$8425),'Bin Analysis'!$B5623)</f>
        <v>15</v>
      </c>
      <c r="I5623">
        <f t="shared" ref="I5623:I5641" si="703">H5623-H5622</f>
        <v>0</v>
      </c>
      <c r="J5623">
        <f>IF(I5623=0,0,1)</f>
        <v>0</v>
      </c>
      <c r="K5623">
        <f>J5623*Weighting!$W$7</f>
        <v>0</v>
      </c>
      <c r="M5623" s="14"/>
    </row>
    <row r="5624" spans="1:25" x14ac:dyDescent="0.25">
      <c r="A5624" s="32">
        <f>IF(Weighting!$P$8&gt;0,B5624,"")</f>
        <v>0.58299999999999996</v>
      </c>
      <c r="B5624">
        <f>Weighting!$C$8</f>
        <v>0.58299999999999996</v>
      </c>
      <c r="C5624">
        <f>Weighting!$F$8</f>
        <v>0</v>
      </c>
      <c r="D5624" t="b">
        <f>IF(C5624=1,'Data Transformation'!$G$3+0.5*'Data Transformation'!$W$25,IF(C5625=1,D5625-'Data Transformation'!$W$25,FALSE))</f>
        <v>0</v>
      </c>
      <c r="E5624" t="str">
        <f t="array" ref="E5624">IF(ISLOGICAL(D5624),"",FREQUENCY(IF('Data Transformation'!$B$425:$B$8425='Bin Analysis'!$B5619,'Data Transformation'!$G$425:$G$8425),D5624))</f>
        <v/>
      </c>
      <c r="F5624" t="str">
        <f t="shared" si="702"/>
        <v/>
      </c>
      <c r="G5624">
        <f>Weighting!$H$8</f>
        <v>0</v>
      </c>
      <c r="H5624">
        <f t="array" ref="H5624">FREQUENCY(IF('Data Transformation'!$B$4:$B$8425=B5619,'Data Transformation'!$G$4:$G$8425),'Bin Analysis'!$B5624)</f>
        <v>15</v>
      </c>
      <c r="I5624">
        <f t="shared" si="703"/>
        <v>0</v>
      </c>
      <c r="J5624">
        <f t="shared" ref="J5624:J5641" si="704">IF(I5624=0,0,1)</f>
        <v>0</v>
      </c>
      <c r="K5624">
        <f>J5624*Weighting!$W$8</f>
        <v>0</v>
      </c>
      <c r="M5624" s="14"/>
    </row>
    <row r="5625" spans="1:25" x14ac:dyDescent="0.25">
      <c r="A5625" s="32">
        <f>IF(Weighting!$P$9&gt;0,B5625,"")</f>
        <v>0.71399999999999997</v>
      </c>
      <c r="B5625" s="50">
        <f>Weighting!$C$9</f>
        <v>0.71399999999999997</v>
      </c>
      <c r="C5625">
        <f>Weighting!$F$9</f>
        <v>0</v>
      </c>
      <c r="D5625" t="b">
        <f>IF(C5625=1,'Data Transformation'!$G$3+0.5*'Data Transformation'!$W$25,IF(C5626=1,D5626-'Data Transformation'!$W$25,FALSE))</f>
        <v>0</v>
      </c>
      <c r="E5625" t="str">
        <f t="array" ref="E5625">IF(ISLOGICAL(D5625),"",FREQUENCY(IF('Data Transformation'!$B$425:$B$8425='Bin Analysis'!$B5619,'Data Transformation'!$G$425:$G$8425),D5625))</f>
        <v/>
      </c>
      <c r="F5625" t="str">
        <f t="shared" si="702"/>
        <v/>
      </c>
      <c r="G5625">
        <f>Weighting!$H$9</f>
        <v>0</v>
      </c>
      <c r="H5625">
        <f t="array" ref="H5625">FREQUENCY(IF('Data Transformation'!$B$4:$B$8425=B5619,'Data Transformation'!$G$4:$G$8425),'Bin Analysis'!$B5625)</f>
        <v>15</v>
      </c>
      <c r="I5625">
        <f t="shared" si="703"/>
        <v>0</v>
      </c>
      <c r="J5625">
        <f t="shared" si="704"/>
        <v>0</v>
      </c>
      <c r="K5625">
        <f>J5625*Weighting!$W$9</f>
        <v>0</v>
      </c>
      <c r="M5625" s="14"/>
    </row>
    <row r="5626" spans="1:25" x14ac:dyDescent="0.25">
      <c r="A5626" s="32">
        <f>IF(Weighting!$P$10&gt;0,B5626,"")</f>
        <v>0.84499999999999997</v>
      </c>
      <c r="B5626">
        <f>Weighting!$C$10</f>
        <v>0.84499999999999997</v>
      </c>
      <c r="C5626">
        <f>Weighting!$F$10</f>
        <v>0</v>
      </c>
      <c r="D5626" t="b">
        <f>IF(C5626=1,'Data Transformation'!$G$3+0.5*'Data Transformation'!$W$25,IF(C5627=1,D5627-'Data Transformation'!$W$25,FALSE))</f>
        <v>0</v>
      </c>
      <c r="E5626" t="str">
        <f t="array" ref="E5626">IF(ISLOGICAL(D5626),"",FREQUENCY(IF('Data Transformation'!$B$425:$B$8425='Bin Analysis'!$B5619,'Data Transformation'!$G$425:$G$8425),D5626))</f>
        <v/>
      </c>
      <c r="F5626" t="str">
        <f t="shared" si="702"/>
        <v/>
      </c>
      <c r="G5626">
        <f>Weighting!$H$10</f>
        <v>0</v>
      </c>
      <c r="H5626">
        <f t="array" ref="H5626">FREQUENCY(IF('Data Transformation'!$B$4:$B$8425=B5619,'Data Transformation'!$G$4:$G$8425),'Bin Analysis'!$B5626)</f>
        <v>16</v>
      </c>
      <c r="I5626">
        <f t="shared" si="703"/>
        <v>1</v>
      </c>
      <c r="J5626">
        <f t="shared" si="704"/>
        <v>1</v>
      </c>
      <c r="K5626">
        <f>J5626*Weighting!$W$10</f>
        <v>3</v>
      </c>
      <c r="M5626" s="14"/>
    </row>
    <row r="5627" spans="1:25" x14ac:dyDescent="0.25">
      <c r="A5627" s="32">
        <f>IF(Weighting!$P$11&gt;0,B5627,"")</f>
        <v>0.97599999999999998</v>
      </c>
      <c r="B5627">
        <f>Weighting!$C$11</f>
        <v>0.97599999999999998</v>
      </c>
      <c r="C5627">
        <f>Weighting!$F$11</f>
        <v>0</v>
      </c>
      <c r="D5627">
        <f>IF(C5627=1,'Data Transformation'!$G$3+0.5*'Data Transformation'!$W$25,IF(C5628=1,D5628-'Data Transformation'!$W$25,FALSE))</f>
        <v>0.86899999999999999</v>
      </c>
      <c r="E5627">
        <f t="array" ref="E5627">IF(ISLOGICAL(D5627),"",FREQUENCY(IF('Data Transformation'!$B$425:$B$8425='Bin Analysis'!$B5619,'Data Transformation'!$G$425:$G$8425),D5627))</f>
        <v>17</v>
      </c>
      <c r="F5627" t="e">
        <f t="shared" si="702"/>
        <v>#VALUE!</v>
      </c>
      <c r="G5627">
        <f>Weighting!$H$11</f>
        <v>0</v>
      </c>
      <c r="H5627">
        <f t="array" ref="H5627">FREQUENCY(IF('Data Transformation'!$B$4:$B$8425=B5619,'Data Transformation'!$G$4:$G$8425),'Bin Analysis'!$B5627)</f>
        <v>17</v>
      </c>
      <c r="I5627">
        <f t="shared" si="703"/>
        <v>1</v>
      </c>
      <c r="J5627">
        <f t="shared" si="704"/>
        <v>1</v>
      </c>
      <c r="K5627">
        <f>J5627*Weighting!$W$11</f>
        <v>2</v>
      </c>
      <c r="M5627" s="14"/>
    </row>
    <row r="5628" spans="1:25" x14ac:dyDescent="0.25">
      <c r="A5628" s="32">
        <f>IF(Weighting!$P$12&gt;0,B5628,"")</f>
        <v>1.107</v>
      </c>
      <c r="B5628">
        <f>Weighting!$C$12</f>
        <v>1.107</v>
      </c>
      <c r="C5628">
        <f>Weighting!$F$12</f>
        <v>1</v>
      </c>
      <c r="D5628">
        <f>IF(C5628=1,'Data Transformation'!$G$3+0.5*'Data Transformation'!$W$25,IF(C5629=1,D5629-'Data Transformation'!$W$25,FALSE))</f>
        <v>1.131</v>
      </c>
      <c r="E5628">
        <f t="array" ref="E5628">IF(ISLOGICAL(D5628),"",FREQUENCY(IF('Data Transformation'!$B$425:$B$8425='Bin Analysis'!$B5619,'Data Transformation'!$G$425:$G$8425),D5628))</f>
        <v>17</v>
      </c>
      <c r="F5628">
        <f t="shared" si="702"/>
        <v>0</v>
      </c>
      <c r="G5628">
        <f>Weighting!$H$12</f>
        <v>0</v>
      </c>
      <c r="H5628">
        <f t="array" ref="H5628">FREQUENCY(IF('Data Transformation'!$B$4:$B$8425=B5619,'Data Transformation'!$G$4:$G$8425),'Bin Analysis'!$B5628)</f>
        <v>18</v>
      </c>
      <c r="I5628">
        <f t="shared" si="703"/>
        <v>1</v>
      </c>
      <c r="J5628">
        <f t="shared" si="704"/>
        <v>1</v>
      </c>
      <c r="K5628">
        <f>J5628*Weighting!$W$12</f>
        <v>1</v>
      </c>
      <c r="M5628" s="14"/>
    </row>
    <row r="5629" spans="1:25" x14ac:dyDescent="0.25">
      <c r="A5629" s="32">
        <f>IF(Weighting!$P$13&gt;0,B5629,"")</f>
        <v>1.238</v>
      </c>
      <c r="B5629">
        <f>Weighting!$C$13</f>
        <v>1.238</v>
      </c>
      <c r="C5629">
        <f>Weighting!$F$13</f>
        <v>0</v>
      </c>
      <c r="D5629" t="b">
        <f>IF(C5629=1,'Data Transformation'!$G$3+0.5*'Data Transformation'!$W$25,IF(C5630=1,D5630-'Data Transformation'!$W$25,FALSE))</f>
        <v>0</v>
      </c>
      <c r="E5629" t="str">
        <f t="array" ref="E5629">IF(ISLOGICAL(D5629),"",FREQUENCY(IF('Data Transformation'!$B$425:$B$8425='Bin Analysis'!$B5619,'Data Transformation'!$G$425:$G$8425),D5629))</f>
        <v/>
      </c>
      <c r="F5629" t="str">
        <f t="shared" si="702"/>
        <v/>
      </c>
      <c r="G5629">
        <f>Weighting!$H$13</f>
        <v>0</v>
      </c>
      <c r="H5629">
        <f t="array" ref="H5629">FREQUENCY(IF('Data Transformation'!$B$4:$B$8425=B5619,'Data Transformation'!$G$4:$G$8425),'Bin Analysis'!$B5629)</f>
        <v>18</v>
      </c>
      <c r="I5629">
        <f t="shared" si="703"/>
        <v>0</v>
      </c>
      <c r="J5629">
        <f t="shared" si="704"/>
        <v>0</v>
      </c>
      <c r="K5629">
        <f>J5629*Weighting!$W$13</f>
        <v>0</v>
      </c>
      <c r="M5629" s="14"/>
    </row>
    <row r="5630" spans="1:25" x14ac:dyDescent="0.25">
      <c r="A5630" s="32">
        <f>IF(Weighting!$P$14&gt;0,B5630,"")</f>
        <v>1.369</v>
      </c>
      <c r="B5630">
        <f>Weighting!$C$14</f>
        <v>1.369</v>
      </c>
      <c r="C5630">
        <f>Weighting!$F$14</f>
        <v>0</v>
      </c>
      <c r="D5630" t="b">
        <f>IF(C5630=1,'Data Transformation'!$G$3+0.5*'Data Transformation'!$W$25,IF(C5631=1,D5631-'Data Transformation'!$W$25,FALSE))</f>
        <v>0</v>
      </c>
      <c r="E5630" t="str">
        <f t="array" ref="E5630">IF(ISLOGICAL(D5630),"",FREQUENCY(IF('Data Transformation'!$B$425:$B$8425='Bin Analysis'!$B5619,'Data Transformation'!$G$425:$G$8425),D5630))</f>
        <v/>
      </c>
      <c r="F5630" t="str">
        <f t="shared" si="702"/>
        <v/>
      </c>
      <c r="G5630">
        <f>Weighting!$H$14</f>
        <v>0</v>
      </c>
      <c r="H5630">
        <f t="array" ref="H5630">FREQUENCY(IF('Data Transformation'!$B$4:$B$8425=B5619,'Data Transformation'!$G$4:$G$8425),'Bin Analysis'!$B5630)</f>
        <v>18</v>
      </c>
      <c r="I5630">
        <f t="shared" si="703"/>
        <v>0</v>
      </c>
      <c r="J5630">
        <f t="shared" si="704"/>
        <v>0</v>
      </c>
      <c r="K5630">
        <f>J5630*Weighting!$W$14</f>
        <v>0</v>
      </c>
      <c r="M5630" s="14"/>
    </row>
    <row r="5631" spans="1:25" x14ac:dyDescent="0.25">
      <c r="A5631" s="32">
        <f>IF(Weighting!$P$15&gt;0,B5631,"")</f>
        <v>1.5000009999999999</v>
      </c>
      <c r="B5631">
        <f>Weighting!$C$15</f>
        <v>1.5000009999999999</v>
      </c>
      <c r="C5631">
        <f>Weighting!$F$15</f>
        <v>0</v>
      </c>
      <c r="D5631" t="b">
        <f>IF(C5631=1,'Data Transformation'!$G$3+0.5*'Data Transformation'!$W$25,IF(C5632=1,D5632-'Data Transformation'!$W$25,FALSE))</f>
        <v>0</v>
      </c>
      <c r="E5631" t="str">
        <f t="array" ref="E5631">IF(ISLOGICAL(D5631),"",FREQUENCY(IF('Data Transformation'!$B$425:$B$8425='Bin Analysis'!$B5619,'Data Transformation'!$G$425:$G$8425),D5631))</f>
        <v/>
      </c>
      <c r="F5631" t="str">
        <f t="shared" si="702"/>
        <v/>
      </c>
      <c r="G5631">
        <f>Weighting!$H$15</f>
        <v>0</v>
      </c>
      <c r="H5631">
        <f t="array" ref="H5631">FREQUENCY(IF('Data Transformation'!$B$4:$B$8425=B5619,'Data Transformation'!$G$4:$G$8425),'Bin Analysis'!$B5631)</f>
        <v>18</v>
      </c>
      <c r="I5631">
        <f t="shared" si="703"/>
        <v>0</v>
      </c>
      <c r="J5631">
        <f t="shared" si="704"/>
        <v>0</v>
      </c>
      <c r="K5631">
        <f>J5631*Weighting!$W$15</f>
        <v>0</v>
      </c>
      <c r="M5631" s="14"/>
    </row>
    <row r="5632" spans="1:25" x14ac:dyDescent="0.25">
      <c r="A5632" s="32" t="str">
        <f>IF(Weighting!$P$16&gt;0,B5632,"")</f>
        <v/>
      </c>
      <c r="B5632">
        <f>Weighting!$C$16</f>
        <v>1.631</v>
      </c>
      <c r="C5632">
        <f>Weighting!$F$16</f>
        <v>0</v>
      </c>
      <c r="D5632" t="b">
        <f>IF(C5632=1,'Data Transformation'!$G$3+0.5*'Data Transformation'!$W$25,IF(C5633=1,D5633-'Data Transformation'!$W$25,FALSE))</f>
        <v>0</v>
      </c>
      <c r="E5632" t="str">
        <f t="array" ref="E5632">IF(ISLOGICAL(D5632),"",FREQUENCY(IF('Data Transformation'!$B$425:$B$8425='Bin Analysis'!$B5619,'Data Transformation'!$G$425:$G$8425),D5632))</f>
        <v/>
      </c>
      <c r="F5632" t="str">
        <f t="shared" si="702"/>
        <v/>
      </c>
      <c r="G5632">
        <f>Weighting!$H$16</f>
        <v>0</v>
      </c>
      <c r="H5632">
        <f t="array" ref="H5632">FREQUENCY(IF('Data Transformation'!$B$4:$B$8425=B5619,'Data Transformation'!$G$4:$G$8425),'Bin Analysis'!$B5632)</f>
        <v>18</v>
      </c>
      <c r="I5632">
        <f t="shared" si="703"/>
        <v>0</v>
      </c>
      <c r="J5632">
        <f t="shared" si="704"/>
        <v>0</v>
      </c>
      <c r="K5632">
        <f>J5632*Weighting!$W$16</f>
        <v>0</v>
      </c>
      <c r="M5632" s="14"/>
    </row>
    <row r="5633" spans="1:25" x14ac:dyDescent="0.25">
      <c r="A5633" s="32" t="str">
        <f>IF(Weighting!$P$17&gt;0,B5633,"")</f>
        <v/>
      </c>
      <c r="B5633">
        <f>Weighting!$C$17</f>
        <v>1.762</v>
      </c>
      <c r="C5633">
        <f>Weighting!$F$17</f>
        <v>0</v>
      </c>
      <c r="D5633" t="b">
        <f>IF(C5633=1,'Data Transformation'!$G$3+0.5*'Data Transformation'!$W$25,IF(C5634=1,D5634-'Data Transformation'!$W$25,FALSE))</f>
        <v>0</v>
      </c>
      <c r="E5633" t="str">
        <f t="array" ref="E5633">IF(ISLOGICAL(D5633),"",FREQUENCY(IF('Data Transformation'!$B$425:$B$8425='Bin Analysis'!$B5619,'Data Transformation'!$G$425:$G$8425),D5633))</f>
        <v/>
      </c>
      <c r="F5633" t="str">
        <f t="shared" si="702"/>
        <v/>
      </c>
      <c r="G5633">
        <f>Weighting!$H$17</f>
        <v>0</v>
      </c>
      <c r="H5633">
        <f t="array" ref="H5633">FREQUENCY(IF('Data Transformation'!$B$4:$B$8425=B5619,'Data Transformation'!$G$4:$G$8425),'Bin Analysis'!$B5633)</f>
        <v>18</v>
      </c>
      <c r="I5633">
        <f t="shared" si="703"/>
        <v>0</v>
      </c>
      <c r="J5633">
        <f t="shared" si="704"/>
        <v>0</v>
      </c>
      <c r="K5633">
        <f>J5633*Weighting!$W$17</f>
        <v>0</v>
      </c>
      <c r="M5633" s="14"/>
    </row>
    <row r="5634" spans="1:25" x14ac:dyDescent="0.25">
      <c r="A5634" s="32" t="str">
        <f>IF(Weighting!$P$18&gt;0,B5634,"")</f>
        <v/>
      </c>
      <c r="B5634">
        <f>Weighting!$C$18</f>
        <v>1.893</v>
      </c>
      <c r="C5634">
        <f>Weighting!$F$18</f>
        <v>0</v>
      </c>
      <c r="D5634" t="b">
        <f>IF(C5634=1,'Data Transformation'!$G$3+0.5*'Data Transformation'!$W$25,IF(C5635=1,D5635-'Data Transformation'!$W$25,FALSE))</f>
        <v>0</v>
      </c>
      <c r="E5634" t="str">
        <f t="array" ref="E5634">IF(ISLOGICAL(D5634),"",FREQUENCY(IF('Data Transformation'!$B$425:$B$8425='Bin Analysis'!$B5619,'Data Transformation'!$G$425:$G$8425),D5634))</f>
        <v/>
      </c>
      <c r="F5634" t="str">
        <f t="shared" si="702"/>
        <v/>
      </c>
      <c r="G5634">
        <f>Weighting!$H$18</f>
        <v>0</v>
      </c>
      <c r="H5634">
        <f t="array" ref="H5634">FREQUENCY(IF('Data Transformation'!$B$4:$B$8425=B5619,'Data Transformation'!$G$4:$G$8425),'Bin Analysis'!$B5634)</f>
        <v>18</v>
      </c>
      <c r="I5634">
        <f t="shared" si="703"/>
        <v>0</v>
      </c>
      <c r="J5634">
        <f t="shared" si="704"/>
        <v>0</v>
      </c>
      <c r="K5634">
        <f>J5634*Weighting!$W$18</f>
        <v>0</v>
      </c>
      <c r="M5634" s="14"/>
    </row>
    <row r="5635" spans="1:25" x14ac:dyDescent="0.25">
      <c r="A5635" s="32" t="str">
        <f>IF(Weighting!$P$19&gt;0,B5635,"")</f>
        <v/>
      </c>
      <c r="B5635">
        <f>Weighting!$C$19</f>
        <v>2.024</v>
      </c>
      <c r="C5635">
        <f>Weighting!$F$19</f>
        <v>0</v>
      </c>
      <c r="D5635" t="b">
        <f>IF(C5635=1,'Data Transformation'!$G$3+0.5*'Data Transformation'!$W$25,IF(C5636=1,D5636-'Data Transformation'!$W$25,FALSE))</f>
        <v>0</v>
      </c>
      <c r="E5635" t="str">
        <f t="array" ref="E5635">IF(ISLOGICAL(D5635),"",FREQUENCY(IF('Data Transformation'!$B$425:$B$8425='Bin Analysis'!$B5619,'Data Transformation'!$G$425:$G$8425),D5635))</f>
        <v/>
      </c>
      <c r="F5635" t="str">
        <f t="shared" si="702"/>
        <v/>
      </c>
      <c r="G5635">
        <f>Weighting!$H$19</f>
        <v>0</v>
      </c>
      <c r="H5635">
        <f t="array" ref="H5635">FREQUENCY(IF('Data Transformation'!$B$4:$B$8425=B5619,'Data Transformation'!$G$4:$G$8425),'Bin Analysis'!$B5635)</f>
        <v>18</v>
      </c>
      <c r="I5635">
        <f t="shared" si="703"/>
        <v>0</v>
      </c>
      <c r="J5635">
        <f t="shared" si="704"/>
        <v>0</v>
      </c>
      <c r="K5635">
        <f>J5635*Weighting!$W$19</f>
        <v>0</v>
      </c>
      <c r="M5635" s="14"/>
    </row>
    <row r="5636" spans="1:25" x14ac:dyDescent="0.25">
      <c r="A5636" s="32" t="str">
        <f>IF(Weighting!$P$20&gt;0,B5636,"")</f>
        <v/>
      </c>
      <c r="B5636">
        <f>Weighting!$C$20</f>
        <v>2.1550000000000002</v>
      </c>
      <c r="C5636">
        <f>Weighting!$F$20</f>
        <v>0</v>
      </c>
      <c r="D5636" t="b">
        <f>IF(C5636=1,'Data Transformation'!$G$3+0.5*'Data Transformation'!$W$25,IF(C5637=1,D5637-'Data Transformation'!$W$25,FALSE))</f>
        <v>0</v>
      </c>
      <c r="E5636" t="str">
        <f t="array" ref="E5636">IF(ISLOGICAL(D5636),"",FREQUENCY(IF('Data Transformation'!$B$425:$B$8425='Bin Analysis'!$B5619,'Data Transformation'!$G$425:$G$8425),D5636))</f>
        <v/>
      </c>
      <c r="F5636" t="str">
        <f t="shared" si="702"/>
        <v/>
      </c>
      <c r="G5636">
        <f>Weighting!$H$20</f>
        <v>0</v>
      </c>
      <c r="H5636">
        <f t="array" ref="H5636">FREQUENCY(IF('Data Transformation'!$B$4:$B$8425=B5619,'Data Transformation'!$G$4:$G$8425),'Bin Analysis'!$B5636)</f>
        <v>18</v>
      </c>
      <c r="I5636">
        <f t="shared" si="703"/>
        <v>0</v>
      </c>
      <c r="J5636">
        <f t="shared" si="704"/>
        <v>0</v>
      </c>
      <c r="K5636">
        <f>J5636*Weighting!$W$20</f>
        <v>0</v>
      </c>
      <c r="M5636" s="14"/>
    </row>
    <row r="5637" spans="1:25" x14ac:dyDescent="0.25">
      <c r="A5637" s="32" t="str">
        <f>IF(Weighting!$P$21&gt;0,B5637,"")</f>
        <v/>
      </c>
      <c r="B5637">
        <f>Weighting!$C$21</f>
        <v>2.2860000000000005</v>
      </c>
      <c r="C5637">
        <f>Weighting!$F$21</f>
        <v>0</v>
      </c>
      <c r="D5637" t="b">
        <f>IF(C5637=1,'Data Transformation'!$G$3+0.5*'Data Transformation'!$W$25,IF(C5638=1,D5638-'Data Transformation'!$W$25,FALSE))</f>
        <v>0</v>
      </c>
      <c r="E5637" t="str">
        <f t="array" ref="E5637">IF(ISLOGICAL(D5637),"",FREQUENCY(IF('Data Transformation'!$B$425:$B$8425='Bin Analysis'!$B5619,'Data Transformation'!$G$425:$G$8425),D5637))</f>
        <v/>
      </c>
      <c r="F5637" t="str">
        <f t="shared" si="702"/>
        <v/>
      </c>
      <c r="G5637">
        <f>Weighting!$H$21</f>
        <v>0</v>
      </c>
      <c r="H5637">
        <f t="array" ref="H5637">FREQUENCY(IF('Data Transformation'!$B$4:$B$8425=B5619,'Data Transformation'!$G$4:$G$8425),'Bin Analysis'!$B5637)</f>
        <v>18</v>
      </c>
      <c r="I5637">
        <f t="shared" si="703"/>
        <v>0</v>
      </c>
      <c r="J5637">
        <f t="shared" si="704"/>
        <v>0</v>
      </c>
      <c r="K5637">
        <f>J5637*Weighting!$W$21</f>
        <v>0</v>
      </c>
      <c r="M5637" s="14"/>
    </row>
    <row r="5638" spans="1:25" x14ac:dyDescent="0.25">
      <c r="A5638" s="32" t="str">
        <f>IF(Weighting!$P$22&gt;0,B5638,"")</f>
        <v/>
      </c>
      <c r="B5638">
        <f>Weighting!$C$22</f>
        <v>2.4170000000000007</v>
      </c>
      <c r="C5638">
        <f>Weighting!$F$22</f>
        <v>0</v>
      </c>
      <c r="D5638" t="b">
        <f>IF(C5638=1,'Data Transformation'!$G$3+0.5*'Data Transformation'!$W$25,IF(C5639=1,D5639-'Data Transformation'!$W$25,FALSE))</f>
        <v>0</v>
      </c>
      <c r="E5638" t="str">
        <f t="array" ref="E5638">IF(ISLOGICAL(D5638),"",FREQUENCY(IF('Data Transformation'!$B$425:$B$8425='Bin Analysis'!$B5619,'Data Transformation'!$G$425:$G$8425),D5638))</f>
        <v/>
      </c>
      <c r="F5638" t="str">
        <f t="shared" si="702"/>
        <v/>
      </c>
      <c r="G5638">
        <f>Weighting!$H$22</f>
        <v>0</v>
      </c>
      <c r="H5638">
        <f t="array" ref="H5638">FREQUENCY(IF('Data Transformation'!$B$4:$B$8425=B5619,'Data Transformation'!$G$4:$G$8425),'Bin Analysis'!$B5638)</f>
        <v>18</v>
      </c>
      <c r="I5638">
        <f t="shared" si="703"/>
        <v>0</v>
      </c>
      <c r="J5638">
        <f t="shared" si="704"/>
        <v>0</v>
      </c>
      <c r="K5638">
        <f>J5638*Weighting!$W$22</f>
        <v>0</v>
      </c>
      <c r="M5638" s="14"/>
    </row>
    <row r="5639" spans="1:25" x14ac:dyDescent="0.25">
      <c r="A5639" s="32" t="str">
        <f>IF(Weighting!$P$23&gt;0,B5639,"")</f>
        <v/>
      </c>
      <c r="B5639">
        <f>Weighting!$C$23</f>
        <v>2.5480000000000009</v>
      </c>
      <c r="C5639">
        <f>Weighting!$F$23</f>
        <v>0</v>
      </c>
      <c r="D5639" t="b">
        <f>IF(C5639=1,'Data Transformation'!$G$3+0.5*'Data Transformation'!$W$25,IF(C5640=1,D5640-'Data Transformation'!$W$25,FALSE))</f>
        <v>0</v>
      </c>
      <c r="E5639" t="str">
        <f t="array" ref="E5639">IF(ISLOGICAL(D5639),"",FREQUENCY(IF('Data Transformation'!$B$425:$B$8425='Bin Analysis'!$B5619,'Data Transformation'!$G$425:$G$8425),D5639))</f>
        <v/>
      </c>
      <c r="F5639" t="str">
        <f t="shared" si="702"/>
        <v/>
      </c>
      <c r="G5639">
        <f>Weighting!$H$23</f>
        <v>0</v>
      </c>
      <c r="H5639">
        <f t="array" ref="H5639">FREQUENCY(IF('Data Transformation'!$B$4:$B$8425=B5619,'Data Transformation'!$G$4:$G$8425),'Bin Analysis'!$B5639)</f>
        <v>18</v>
      </c>
      <c r="I5639">
        <f t="shared" si="703"/>
        <v>0</v>
      </c>
      <c r="J5639">
        <f t="shared" si="704"/>
        <v>0</v>
      </c>
      <c r="K5639">
        <f>J5639*Weighting!$W$23</f>
        <v>0</v>
      </c>
      <c r="M5639" s="14"/>
    </row>
    <row r="5640" spans="1:25" x14ac:dyDescent="0.25">
      <c r="A5640" s="32" t="str">
        <f>IF(Weighting!$P$24&gt;0,B5640,"")</f>
        <v/>
      </c>
      <c r="B5640">
        <f>Weighting!$C$24</f>
        <v>2.6790000000000012</v>
      </c>
      <c r="C5640">
        <f>Weighting!$F$24</f>
        <v>0</v>
      </c>
      <c r="D5640" t="b">
        <f>IF(C5640=1,'Data Transformation'!$G$3+0.5*'Data Transformation'!$W$25,IF(C5641=1,D5641-'Data Transformation'!$W$25,FALSE))</f>
        <v>0</v>
      </c>
      <c r="E5640" t="str">
        <f t="array" ref="E5640">IF(ISLOGICAL(D5640),"",FREQUENCY(IF('Data Transformation'!$B$425:$B$8425='Bin Analysis'!$B5619,'Data Transformation'!$G$425:$G$8425),D5640))</f>
        <v/>
      </c>
      <c r="F5640" t="str">
        <f t="shared" si="702"/>
        <v/>
      </c>
      <c r="G5640">
        <f>Weighting!$H$24</f>
        <v>0</v>
      </c>
      <c r="H5640">
        <f t="array" ref="H5640">FREQUENCY(IF('Data Transformation'!$B$4:$B$8425=B5619,'Data Transformation'!$G$4:$G$8425),'Bin Analysis'!$B5640)</f>
        <v>18</v>
      </c>
      <c r="I5640">
        <f t="shared" si="703"/>
        <v>0</v>
      </c>
      <c r="J5640">
        <f t="shared" si="704"/>
        <v>0</v>
      </c>
      <c r="K5640">
        <f>J5640*Weighting!$W$24</f>
        <v>0</v>
      </c>
      <c r="M5640" s="14"/>
    </row>
    <row r="5641" spans="1:25" x14ac:dyDescent="0.25">
      <c r="A5641" s="32" t="str">
        <f>IF(Weighting!$P$25&gt;0,B5641,"")</f>
        <v/>
      </c>
      <c r="B5641">
        <f>Weighting!$C$25</f>
        <v>2.8100000000000014</v>
      </c>
      <c r="C5641">
        <f>Weighting!$F$25</f>
        <v>0</v>
      </c>
      <c r="D5641" t="b">
        <f>IF(C5641=1,'Data Transformation'!$G$3+0.5*'Data Transformation'!$W$25,IF(C5642=1,D5642-'Data Transformation'!$W$25,FALSE))</f>
        <v>0</v>
      </c>
      <c r="E5641" t="str">
        <f t="array" ref="E5641">IF(ISLOGICAL(D5641),"",FREQUENCY(IF('Data Transformation'!$B$425:$B$8425='Bin Analysis'!$B5619,'Data Transformation'!$G$425:$G$8425),D5641))</f>
        <v/>
      </c>
      <c r="F5641" t="str">
        <f t="shared" si="702"/>
        <v/>
      </c>
      <c r="G5641">
        <f>Weighting!$H$25</f>
        <v>0</v>
      </c>
      <c r="H5641">
        <f t="array" ref="H5641">FREQUENCY(IF('Data Transformation'!$B$4:$B$8425=B5619,'Data Transformation'!$G$4:$G$8425),'Bin Analysis'!$B5641)</f>
        <v>18</v>
      </c>
      <c r="I5641">
        <f t="shared" si="703"/>
        <v>0</v>
      </c>
      <c r="J5641">
        <f t="shared" si="704"/>
        <v>0</v>
      </c>
      <c r="K5641">
        <f>J5641*Weighting!$W$25</f>
        <v>0</v>
      </c>
      <c r="M5641" s="14"/>
    </row>
    <row r="5642" spans="1:25" x14ac:dyDescent="0.25">
      <c r="N5642" s="55"/>
      <c r="O5642"/>
      <c r="P5642"/>
      <c r="Q5642"/>
      <c r="R5642"/>
    </row>
    <row r="5643" spans="1:25" ht="23.25" x14ac:dyDescent="0.35">
      <c r="A5643" s="21" t="s">
        <v>0</v>
      </c>
      <c r="B5643" s="21">
        <f>IFERROR(VLOOKUP(C5643,'Data Transformation'!$L$6:$M$426,2,FALSE),"")</f>
        <v>235</v>
      </c>
      <c r="C5643" s="21">
        <f>C5619+1</f>
        <v>235</v>
      </c>
      <c r="D5643" s="21"/>
      <c r="E5643" s="21"/>
      <c r="F5643" s="21"/>
      <c r="G5643" s="21"/>
      <c r="H5643" s="22"/>
      <c r="I5643" s="22"/>
      <c r="J5643" s="22"/>
      <c r="K5643" s="21"/>
      <c r="L5643" s="21">
        <f>B5643</f>
        <v>235</v>
      </c>
      <c r="M5643" s="23">
        <f>INDEX('Data Transformation'!$O$4:$O$424,MATCH($B5643,'Data Transformation'!$M$4:$M$424,0),MATCH($M$2,'Data Transformation'!$O$3,0))</f>
        <v>19</v>
      </c>
      <c r="N5643" s="27">
        <f>IF('Input and Summary Results'!$J$16="minimum",'Bin Analysis'!X5644/(M5643-1),'Bin Analysis'!Y5643/('Bin Analysis'!M5643-1))</f>
        <v>0</v>
      </c>
      <c r="O5643" s="27">
        <f>IF(M5643=FALSE,NA(),(VLOOKUP(1,C5646:K5665,4,FALSE))/(M5643-1))</f>
        <v>5.5555555555555552E-2</v>
      </c>
      <c r="P5643" s="27">
        <f>IF(M5643=FALSE,NA(),SUM(J5646:J5665)/Weighting!$S$5)</f>
        <v>0.6</v>
      </c>
      <c r="Q5643" s="27">
        <f>IF(M5643=FALSE,NA(),SUM(K5646:K5665)/Weighting!$S$6)</f>
        <v>0.52173913043478259</v>
      </c>
      <c r="R5643" s="27">
        <f>IF(M5643=FALSE,NA(),(VLOOKUP(1,G5646:K5665,3,FALSE))/(M5643-1))</f>
        <v>0.3888888888888889</v>
      </c>
      <c r="S5643" s="22" t="str">
        <f>IF(M5643=FALSE,NA(),IF(SUM(J5646:J5665)=2,"yes","no"))</f>
        <v>no</v>
      </c>
      <c r="X5643" s="2" cm="2">
        <f t="array" ref="X5643:X5644">FREQUENCY(IF('Data Transformation'!$B$425:$B$6424='Bin Analysis'!L5643,'Data Transformation'!$G$425:$G$6424),'Data Transformation'!$U$11)</f>
        <v>18</v>
      </c>
      <c r="Y5643" s="2" cm="2">
        <f t="array" ref="Y5643:Y5644">FREQUENCY(IF('Data Transformation'!$B$425:$B$6424='Bin Analysis'!L5643,'Data Transformation'!$G$425:$G$6424),'Data Transformation'!$U$12)</f>
        <v>17</v>
      </c>
    </row>
    <row r="5644" spans="1:25" x14ac:dyDescent="0.25">
      <c r="A5644" s="14" t="s">
        <v>67</v>
      </c>
      <c r="B5644" t="s">
        <v>47</v>
      </c>
      <c r="C5644" t="s">
        <v>5</v>
      </c>
      <c r="D5644" t="s">
        <v>100</v>
      </c>
      <c r="E5644" t="s">
        <v>101</v>
      </c>
      <c r="F5644" t="s">
        <v>102</v>
      </c>
      <c r="G5644" t="s">
        <v>70</v>
      </c>
      <c r="H5644" t="s">
        <v>31</v>
      </c>
      <c r="I5644" t="s">
        <v>32</v>
      </c>
      <c r="J5644" t="s">
        <v>46</v>
      </c>
      <c r="K5644" s="14" t="s">
        <v>45</v>
      </c>
      <c r="M5644" s="14"/>
      <c r="X5644" s="2">
        <v>0</v>
      </c>
      <c r="Y5644" s="2">
        <v>1</v>
      </c>
    </row>
    <row r="5645" spans="1:25" x14ac:dyDescent="0.25">
      <c r="A5645" s="32"/>
      <c r="D5645" t="b">
        <f>IF(C5645=1,'Data Transformation'!$G$3+0.5*'Data Transformation'!$W$25,IF(C5646=1,D5646-'Data Transformation'!$W$25,FALSE))</f>
        <v>0</v>
      </c>
      <c r="E5645" t="str">
        <f t="array" ref="E5645">IF(ISLOGICAL(D5645),"",FREQUENCY(IF('Data Transformation'!$B$425:$B$8425='Bin Analysis'!$B5643,'Data Transformation'!$G$425:$G$8425),D5645))</f>
        <v/>
      </c>
      <c r="F5645" t="str">
        <f>IF(ISLOGICAL(D5645),"",E5645-E5644)</f>
        <v/>
      </c>
      <c r="M5645" s="14"/>
    </row>
    <row r="5646" spans="1:25" x14ac:dyDescent="0.25">
      <c r="A5646" s="32">
        <f>IF(Weighting!$P$6&gt;0,B5646,"")</f>
        <v>0.32100000000000001</v>
      </c>
      <c r="B5646">
        <f>Weighting!$C$6</f>
        <v>0.32100000000000001</v>
      </c>
      <c r="C5646">
        <f>Weighting!$F$6</f>
        <v>0</v>
      </c>
      <c r="D5646" t="b">
        <f>IF(C5646=1,'Data Transformation'!$G$3+0.5*'Data Transformation'!$W$25,IF(C5647=1,D5647-'Data Transformation'!$W$25,FALSE))</f>
        <v>0</v>
      </c>
      <c r="E5646" t="str">
        <f t="array" ref="E5646">IF(ISLOGICAL(D5646),"",FREQUENCY(IF('Data Transformation'!$B$425:$B$8425='Bin Analysis'!$B5643,'Data Transformation'!$G$425:$G$8425),D5646))</f>
        <v/>
      </c>
      <c r="F5646" t="str">
        <f>IF(ISLOGICAL(D5646),"",E5646-E5645)</f>
        <v/>
      </c>
      <c r="G5646">
        <f>Weighting!$H$6</f>
        <v>1</v>
      </c>
      <c r="H5646">
        <f t="array" ref="H5646">FREQUENCY(IF('Data Transformation'!$B$4:$B$8425=B5643,'Data Transformation'!$G$4:$G$8425),'Bin Analysis'!$B5646)</f>
        <v>7</v>
      </c>
      <c r="I5646">
        <f>H5646-H5645</f>
        <v>7</v>
      </c>
      <c r="J5646">
        <f>IF(I5646=0,0,1)</f>
        <v>1</v>
      </c>
      <c r="K5646">
        <f>J5646*Weighting!$W$6</f>
        <v>1</v>
      </c>
      <c r="M5646" s="14"/>
    </row>
    <row r="5647" spans="1:25" x14ac:dyDescent="0.25">
      <c r="A5647" s="32">
        <f>IF(Weighting!$P$7&gt;0,B5647,"")</f>
        <v>0.45200000000000001</v>
      </c>
      <c r="B5647">
        <f>Weighting!$C$7</f>
        <v>0.45200000000000001</v>
      </c>
      <c r="C5647">
        <f>Weighting!$F$7</f>
        <v>0</v>
      </c>
      <c r="D5647" t="b">
        <f>IF(C5647=1,'Data Transformation'!$G$3+0.5*'Data Transformation'!$W$25,IF(C5648=1,D5648-'Data Transformation'!$W$25,FALSE))</f>
        <v>0</v>
      </c>
      <c r="E5647" t="str">
        <f t="array" ref="E5647">IF(ISLOGICAL(D5647),"",FREQUENCY(IF('Data Transformation'!$B$425:$B$8425='Bin Analysis'!$B5643,'Data Transformation'!$G$425:$G$8425),D5647))</f>
        <v/>
      </c>
      <c r="F5647" t="str">
        <f t="shared" ref="F5647:F5665" si="705">IF(ISLOGICAL(D5647),"",E5647-E5646)</f>
        <v/>
      </c>
      <c r="G5647">
        <f>Weighting!$H$7</f>
        <v>0</v>
      </c>
      <c r="H5647">
        <f t="array" ref="H5647">FREQUENCY(IF('Data Transformation'!$B$4:$B$8425=B5643,'Data Transformation'!$G$4:$G$8425),'Bin Analysis'!$B5647)</f>
        <v>12</v>
      </c>
      <c r="I5647">
        <f t="shared" ref="I5647:I5665" si="706">H5647-H5646</f>
        <v>5</v>
      </c>
      <c r="J5647">
        <f>IF(I5647=0,0,1)</f>
        <v>1</v>
      </c>
      <c r="K5647">
        <f>J5647*Weighting!$W$7</f>
        <v>2</v>
      </c>
      <c r="M5647" s="14"/>
    </row>
    <row r="5648" spans="1:25" x14ac:dyDescent="0.25">
      <c r="A5648" s="32">
        <f>IF(Weighting!$P$8&gt;0,B5648,"")</f>
        <v>0.58299999999999996</v>
      </c>
      <c r="B5648">
        <f>Weighting!$C$8</f>
        <v>0.58299999999999996</v>
      </c>
      <c r="C5648">
        <f>Weighting!$F$8</f>
        <v>0</v>
      </c>
      <c r="D5648" t="b">
        <f>IF(C5648=1,'Data Transformation'!$G$3+0.5*'Data Transformation'!$W$25,IF(C5649=1,D5649-'Data Transformation'!$W$25,FALSE))</f>
        <v>0</v>
      </c>
      <c r="E5648" t="str">
        <f t="array" ref="E5648">IF(ISLOGICAL(D5648),"",FREQUENCY(IF('Data Transformation'!$B$425:$B$8425='Bin Analysis'!$B5643,'Data Transformation'!$G$425:$G$8425),D5648))</f>
        <v/>
      </c>
      <c r="F5648" t="str">
        <f t="shared" si="705"/>
        <v/>
      </c>
      <c r="G5648">
        <f>Weighting!$H$8</f>
        <v>0</v>
      </c>
      <c r="H5648">
        <f t="array" ref="H5648">FREQUENCY(IF('Data Transformation'!$B$4:$B$8425=B5643,'Data Transformation'!$G$4:$G$8425),'Bin Analysis'!$B5648)</f>
        <v>12</v>
      </c>
      <c r="I5648">
        <f t="shared" si="706"/>
        <v>0</v>
      </c>
      <c r="J5648">
        <f t="shared" ref="J5648:J5665" si="707">IF(I5648=0,0,1)</f>
        <v>0</v>
      </c>
      <c r="K5648">
        <f>J5648*Weighting!$W$8</f>
        <v>0</v>
      </c>
      <c r="M5648" s="14"/>
    </row>
    <row r="5649" spans="1:13" x14ac:dyDescent="0.25">
      <c r="A5649" s="32">
        <f>IF(Weighting!$P$9&gt;0,B5649,"")</f>
        <v>0.71399999999999997</v>
      </c>
      <c r="B5649" s="50">
        <f>Weighting!$C$9</f>
        <v>0.71399999999999997</v>
      </c>
      <c r="C5649">
        <f>Weighting!$F$9</f>
        <v>0</v>
      </c>
      <c r="D5649" t="b">
        <f>IF(C5649=1,'Data Transformation'!$G$3+0.5*'Data Transformation'!$W$25,IF(C5650=1,D5650-'Data Transformation'!$W$25,FALSE))</f>
        <v>0</v>
      </c>
      <c r="E5649" t="str">
        <f t="array" ref="E5649">IF(ISLOGICAL(D5649),"",FREQUENCY(IF('Data Transformation'!$B$425:$B$8425='Bin Analysis'!$B5643,'Data Transformation'!$G$425:$G$8425),D5649))</f>
        <v/>
      </c>
      <c r="F5649" t="str">
        <f t="shared" si="705"/>
        <v/>
      </c>
      <c r="G5649">
        <f>Weighting!$H$9</f>
        <v>0</v>
      </c>
      <c r="H5649">
        <f t="array" ref="H5649">FREQUENCY(IF('Data Transformation'!$B$4:$B$8425=B5643,'Data Transformation'!$G$4:$G$8425),'Bin Analysis'!$B5649)</f>
        <v>15</v>
      </c>
      <c r="I5649">
        <f t="shared" si="706"/>
        <v>3</v>
      </c>
      <c r="J5649">
        <f t="shared" si="707"/>
        <v>1</v>
      </c>
      <c r="K5649">
        <f>J5649*Weighting!$W$9</f>
        <v>3</v>
      </c>
      <c r="M5649" s="14"/>
    </row>
    <row r="5650" spans="1:13" x14ac:dyDescent="0.25">
      <c r="A5650" s="32">
        <f>IF(Weighting!$P$10&gt;0,B5650,"")</f>
        <v>0.84499999999999997</v>
      </c>
      <c r="B5650">
        <f>Weighting!$C$10</f>
        <v>0.84499999999999997</v>
      </c>
      <c r="C5650">
        <f>Weighting!$F$10</f>
        <v>0</v>
      </c>
      <c r="D5650" t="b">
        <f>IF(C5650=1,'Data Transformation'!$G$3+0.5*'Data Transformation'!$W$25,IF(C5651=1,D5651-'Data Transformation'!$W$25,FALSE))</f>
        <v>0</v>
      </c>
      <c r="E5650" t="str">
        <f t="array" ref="E5650">IF(ISLOGICAL(D5650),"",FREQUENCY(IF('Data Transformation'!$B$425:$B$8425='Bin Analysis'!$B5643,'Data Transformation'!$G$425:$G$8425),D5650))</f>
        <v/>
      </c>
      <c r="F5650" t="str">
        <f t="shared" si="705"/>
        <v/>
      </c>
      <c r="G5650">
        <f>Weighting!$H$10</f>
        <v>0</v>
      </c>
      <c r="H5650">
        <f t="array" ref="H5650">FREQUENCY(IF('Data Transformation'!$B$4:$B$8425=B5643,'Data Transformation'!$G$4:$G$8425),'Bin Analysis'!$B5650)</f>
        <v>17</v>
      </c>
      <c r="I5650">
        <f t="shared" si="706"/>
        <v>2</v>
      </c>
      <c r="J5650">
        <f t="shared" si="707"/>
        <v>1</v>
      </c>
      <c r="K5650">
        <f>J5650*Weighting!$W$10</f>
        <v>3</v>
      </c>
      <c r="M5650" s="14"/>
    </row>
    <row r="5651" spans="1:13" x14ac:dyDescent="0.25">
      <c r="A5651" s="32">
        <f>IF(Weighting!$P$11&gt;0,B5651,"")</f>
        <v>0.97599999999999998</v>
      </c>
      <c r="B5651">
        <f>Weighting!$C$11</f>
        <v>0.97599999999999998</v>
      </c>
      <c r="C5651">
        <f>Weighting!$F$11</f>
        <v>0</v>
      </c>
      <c r="D5651">
        <f>IF(C5651=1,'Data Transformation'!$G$3+0.5*'Data Transformation'!$W$25,IF(C5652=1,D5652-'Data Transformation'!$W$25,FALSE))</f>
        <v>0.86899999999999999</v>
      </c>
      <c r="E5651">
        <f t="array" ref="E5651">IF(ISLOGICAL(D5651),"",FREQUENCY(IF('Data Transformation'!$B$425:$B$8425='Bin Analysis'!$B5643,'Data Transformation'!$G$425:$G$8425),D5651))</f>
        <v>17</v>
      </c>
      <c r="F5651" t="e">
        <f t="shared" si="705"/>
        <v>#VALUE!</v>
      </c>
      <c r="G5651">
        <f>Weighting!$H$11</f>
        <v>0</v>
      </c>
      <c r="H5651">
        <f t="array" ref="H5651">FREQUENCY(IF('Data Transformation'!$B$4:$B$8425=B5643,'Data Transformation'!$G$4:$G$8425),'Bin Analysis'!$B5651)</f>
        <v>18</v>
      </c>
      <c r="I5651">
        <f t="shared" si="706"/>
        <v>1</v>
      </c>
      <c r="J5651">
        <f t="shared" si="707"/>
        <v>1</v>
      </c>
      <c r="K5651">
        <f>J5651*Weighting!$W$11</f>
        <v>2</v>
      </c>
      <c r="M5651" s="14"/>
    </row>
    <row r="5652" spans="1:13" x14ac:dyDescent="0.25">
      <c r="A5652" s="32">
        <f>IF(Weighting!$P$12&gt;0,B5652,"")</f>
        <v>1.107</v>
      </c>
      <c r="B5652">
        <f>Weighting!$C$12</f>
        <v>1.107</v>
      </c>
      <c r="C5652">
        <f>Weighting!$F$12</f>
        <v>1</v>
      </c>
      <c r="D5652">
        <f>IF(C5652=1,'Data Transformation'!$G$3+0.5*'Data Transformation'!$W$25,IF(C5653=1,D5653-'Data Transformation'!$W$25,FALSE))</f>
        <v>1.131</v>
      </c>
      <c r="E5652">
        <f t="array" ref="E5652">IF(ISLOGICAL(D5652),"",FREQUENCY(IF('Data Transformation'!$B$425:$B$8425='Bin Analysis'!$B5643,'Data Transformation'!$G$425:$G$8425),D5652))</f>
        <v>18</v>
      </c>
      <c r="F5652">
        <f t="shared" si="705"/>
        <v>1</v>
      </c>
      <c r="G5652">
        <f>Weighting!$H$12</f>
        <v>0</v>
      </c>
      <c r="H5652">
        <f t="array" ref="H5652">FREQUENCY(IF('Data Transformation'!$B$4:$B$8425=B5643,'Data Transformation'!$G$4:$G$8425),'Bin Analysis'!$B5652)</f>
        <v>19</v>
      </c>
      <c r="I5652">
        <f t="shared" si="706"/>
        <v>1</v>
      </c>
      <c r="J5652">
        <f t="shared" si="707"/>
        <v>1</v>
      </c>
      <c r="K5652">
        <f>J5652*Weighting!$W$12</f>
        <v>1</v>
      </c>
      <c r="M5652" s="14"/>
    </row>
    <row r="5653" spans="1:13" x14ac:dyDescent="0.25">
      <c r="A5653" s="32">
        <f>IF(Weighting!$P$13&gt;0,B5653,"")</f>
        <v>1.238</v>
      </c>
      <c r="B5653">
        <f>Weighting!$C$13</f>
        <v>1.238</v>
      </c>
      <c r="C5653">
        <f>Weighting!$F$13</f>
        <v>0</v>
      </c>
      <c r="D5653" t="b">
        <f>IF(C5653=1,'Data Transformation'!$G$3+0.5*'Data Transformation'!$W$25,IF(C5654=1,D5654-'Data Transformation'!$W$25,FALSE))</f>
        <v>0</v>
      </c>
      <c r="E5653" t="str">
        <f t="array" ref="E5653">IF(ISLOGICAL(D5653),"",FREQUENCY(IF('Data Transformation'!$B$425:$B$8425='Bin Analysis'!$B5643,'Data Transformation'!$G$425:$G$8425),D5653))</f>
        <v/>
      </c>
      <c r="F5653" t="str">
        <f t="shared" si="705"/>
        <v/>
      </c>
      <c r="G5653">
        <f>Weighting!$H$13</f>
        <v>0</v>
      </c>
      <c r="H5653">
        <f t="array" ref="H5653">FREQUENCY(IF('Data Transformation'!$B$4:$B$8425=B5643,'Data Transformation'!$G$4:$G$8425),'Bin Analysis'!$B5653)</f>
        <v>19</v>
      </c>
      <c r="I5653">
        <f t="shared" si="706"/>
        <v>0</v>
      </c>
      <c r="J5653">
        <f t="shared" si="707"/>
        <v>0</v>
      </c>
      <c r="K5653">
        <f>J5653*Weighting!$W$13</f>
        <v>0</v>
      </c>
      <c r="M5653" s="14"/>
    </row>
    <row r="5654" spans="1:13" x14ac:dyDescent="0.25">
      <c r="A5654" s="32">
        <f>IF(Weighting!$P$14&gt;0,B5654,"")</f>
        <v>1.369</v>
      </c>
      <c r="B5654">
        <f>Weighting!$C$14</f>
        <v>1.369</v>
      </c>
      <c r="C5654">
        <f>Weighting!$F$14</f>
        <v>0</v>
      </c>
      <c r="D5654" t="b">
        <f>IF(C5654=1,'Data Transformation'!$G$3+0.5*'Data Transformation'!$W$25,IF(C5655=1,D5655-'Data Transformation'!$W$25,FALSE))</f>
        <v>0</v>
      </c>
      <c r="E5654" t="str">
        <f t="array" ref="E5654">IF(ISLOGICAL(D5654),"",FREQUENCY(IF('Data Transformation'!$B$425:$B$8425='Bin Analysis'!$B5643,'Data Transformation'!$G$425:$G$8425),D5654))</f>
        <v/>
      </c>
      <c r="F5654" t="str">
        <f t="shared" si="705"/>
        <v/>
      </c>
      <c r="G5654">
        <f>Weighting!$H$14</f>
        <v>0</v>
      </c>
      <c r="H5654">
        <f t="array" ref="H5654">FREQUENCY(IF('Data Transformation'!$B$4:$B$8425=B5643,'Data Transformation'!$G$4:$G$8425),'Bin Analysis'!$B5654)</f>
        <v>19</v>
      </c>
      <c r="I5654">
        <f t="shared" si="706"/>
        <v>0</v>
      </c>
      <c r="J5654">
        <f t="shared" si="707"/>
        <v>0</v>
      </c>
      <c r="K5654">
        <f>J5654*Weighting!$W$14</f>
        <v>0</v>
      </c>
      <c r="M5654" s="14"/>
    </row>
    <row r="5655" spans="1:13" x14ac:dyDescent="0.25">
      <c r="A5655" s="32">
        <f>IF(Weighting!$P$15&gt;0,B5655,"")</f>
        <v>1.5000009999999999</v>
      </c>
      <c r="B5655">
        <f>Weighting!$C$15</f>
        <v>1.5000009999999999</v>
      </c>
      <c r="C5655">
        <f>Weighting!$F$15</f>
        <v>0</v>
      </c>
      <c r="D5655" t="b">
        <f>IF(C5655=1,'Data Transformation'!$G$3+0.5*'Data Transformation'!$W$25,IF(C5656=1,D5656-'Data Transformation'!$W$25,FALSE))</f>
        <v>0</v>
      </c>
      <c r="E5655" t="str">
        <f t="array" ref="E5655">IF(ISLOGICAL(D5655),"",FREQUENCY(IF('Data Transformation'!$B$425:$B$8425='Bin Analysis'!$B5643,'Data Transformation'!$G$425:$G$8425),D5655))</f>
        <v/>
      </c>
      <c r="F5655" t="str">
        <f t="shared" si="705"/>
        <v/>
      </c>
      <c r="G5655">
        <f>Weighting!$H$15</f>
        <v>0</v>
      </c>
      <c r="H5655">
        <f t="array" ref="H5655">FREQUENCY(IF('Data Transformation'!$B$4:$B$8425=B5643,'Data Transformation'!$G$4:$G$8425),'Bin Analysis'!$B5655)</f>
        <v>19</v>
      </c>
      <c r="I5655">
        <f t="shared" si="706"/>
        <v>0</v>
      </c>
      <c r="J5655">
        <f t="shared" si="707"/>
        <v>0</v>
      </c>
      <c r="K5655">
        <f>J5655*Weighting!$W$15</f>
        <v>0</v>
      </c>
      <c r="M5655" s="14"/>
    </row>
    <row r="5656" spans="1:13" x14ac:dyDescent="0.25">
      <c r="A5656" s="32" t="str">
        <f>IF(Weighting!$P$16&gt;0,B5656,"")</f>
        <v/>
      </c>
      <c r="B5656">
        <f>Weighting!$C$16</f>
        <v>1.631</v>
      </c>
      <c r="C5656">
        <f>Weighting!$F$16</f>
        <v>0</v>
      </c>
      <c r="D5656" t="b">
        <f>IF(C5656=1,'Data Transformation'!$G$3+0.5*'Data Transformation'!$W$25,IF(C5657=1,D5657-'Data Transformation'!$W$25,FALSE))</f>
        <v>0</v>
      </c>
      <c r="E5656" t="str">
        <f t="array" ref="E5656">IF(ISLOGICAL(D5656),"",FREQUENCY(IF('Data Transformation'!$B$425:$B$8425='Bin Analysis'!$B5643,'Data Transformation'!$G$425:$G$8425),D5656))</f>
        <v/>
      </c>
      <c r="F5656" t="str">
        <f t="shared" si="705"/>
        <v/>
      </c>
      <c r="G5656">
        <f>Weighting!$H$16</f>
        <v>0</v>
      </c>
      <c r="H5656">
        <f t="array" ref="H5656">FREQUENCY(IF('Data Transformation'!$B$4:$B$8425=B5643,'Data Transformation'!$G$4:$G$8425),'Bin Analysis'!$B5656)</f>
        <v>19</v>
      </c>
      <c r="I5656">
        <f t="shared" si="706"/>
        <v>0</v>
      </c>
      <c r="J5656">
        <f t="shared" si="707"/>
        <v>0</v>
      </c>
      <c r="K5656">
        <f>J5656*Weighting!$W$16</f>
        <v>0</v>
      </c>
      <c r="M5656" s="14"/>
    </row>
    <row r="5657" spans="1:13" x14ac:dyDescent="0.25">
      <c r="A5657" s="32" t="str">
        <f>IF(Weighting!$P$17&gt;0,B5657,"")</f>
        <v/>
      </c>
      <c r="B5657">
        <f>Weighting!$C$17</f>
        <v>1.762</v>
      </c>
      <c r="C5657">
        <f>Weighting!$F$17</f>
        <v>0</v>
      </c>
      <c r="D5657" t="b">
        <f>IF(C5657=1,'Data Transformation'!$G$3+0.5*'Data Transformation'!$W$25,IF(C5658=1,D5658-'Data Transformation'!$W$25,FALSE))</f>
        <v>0</v>
      </c>
      <c r="E5657" t="str">
        <f t="array" ref="E5657">IF(ISLOGICAL(D5657),"",FREQUENCY(IF('Data Transformation'!$B$425:$B$8425='Bin Analysis'!$B5643,'Data Transformation'!$G$425:$G$8425),D5657))</f>
        <v/>
      </c>
      <c r="F5657" t="str">
        <f t="shared" si="705"/>
        <v/>
      </c>
      <c r="G5657">
        <f>Weighting!$H$17</f>
        <v>0</v>
      </c>
      <c r="H5657">
        <f t="array" ref="H5657">FREQUENCY(IF('Data Transformation'!$B$4:$B$8425=B5643,'Data Transformation'!$G$4:$G$8425),'Bin Analysis'!$B5657)</f>
        <v>19</v>
      </c>
      <c r="I5657">
        <f t="shared" si="706"/>
        <v>0</v>
      </c>
      <c r="J5657">
        <f t="shared" si="707"/>
        <v>0</v>
      </c>
      <c r="K5657">
        <f>J5657*Weighting!$W$17</f>
        <v>0</v>
      </c>
      <c r="M5657" s="14"/>
    </row>
    <row r="5658" spans="1:13" x14ac:dyDescent="0.25">
      <c r="A5658" s="32" t="str">
        <f>IF(Weighting!$P$18&gt;0,B5658,"")</f>
        <v/>
      </c>
      <c r="B5658">
        <f>Weighting!$C$18</f>
        <v>1.893</v>
      </c>
      <c r="C5658">
        <f>Weighting!$F$18</f>
        <v>0</v>
      </c>
      <c r="D5658" t="b">
        <f>IF(C5658=1,'Data Transformation'!$G$3+0.5*'Data Transformation'!$W$25,IF(C5659=1,D5659-'Data Transformation'!$W$25,FALSE))</f>
        <v>0</v>
      </c>
      <c r="E5658" t="str">
        <f t="array" ref="E5658">IF(ISLOGICAL(D5658),"",FREQUENCY(IF('Data Transformation'!$B$425:$B$8425='Bin Analysis'!$B5643,'Data Transformation'!$G$425:$G$8425),D5658))</f>
        <v/>
      </c>
      <c r="F5658" t="str">
        <f t="shared" si="705"/>
        <v/>
      </c>
      <c r="G5658">
        <f>Weighting!$H$18</f>
        <v>0</v>
      </c>
      <c r="H5658">
        <f t="array" ref="H5658">FREQUENCY(IF('Data Transformation'!$B$4:$B$8425=B5643,'Data Transformation'!$G$4:$G$8425),'Bin Analysis'!$B5658)</f>
        <v>19</v>
      </c>
      <c r="I5658">
        <f t="shared" si="706"/>
        <v>0</v>
      </c>
      <c r="J5658">
        <f t="shared" si="707"/>
        <v>0</v>
      </c>
      <c r="K5658">
        <f>J5658*Weighting!$W$18</f>
        <v>0</v>
      </c>
      <c r="M5658" s="14"/>
    </row>
    <row r="5659" spans="1:13" x14ac:dyDescent="0.25">
      <c r="A5659" s="32" t="str">
        <f>IF(Weighting!$P$19&gt;0,B5659,"")</f>
        <v/>
      </c>
      <c r="B5659">
        <f>Weighting!$C$19</f>
        <v>2.024</v>
      </c>
      <c r="C5659">
        <f>Weighting!$F$19</f>
        <v>0</v>
      </c>
      <c r="D5659" t="b">
        <f>IF(C5659=1,'Data Transformation'!$G$3+0.5*'Data Transformation'!$W$25,IF(C5660=1,D5660-'Data Transformation'!$W$25,FALSE))</f>
        <v>0</v>
      </c>
      <c r="E5659" t="str">
        <f t="array" ref="E5659">IF(ISLOGICAL(D5659),"",FREQUENCY(IF('Data Transformation'!$B$425:$B$8425='Bin Analysis'!$B5643,'Data Transformation'!$G$425:$G$8425),D5659))</f>
        <v/>
      </c>
      <c r="F5659" t="str">
        <f t="shared" si="705"/>
        <v/>
      </c>
      <c r="G5659">
        <f>Weighting!$H$19</f>
        <v>0</v>
      </c>
      <c r="H5659">
        <f t="array" ref="H5659">FREQUENCY(IF('Data Transformation'!$B$4:$B$8425=B5643,'Data Transformation'!$G$4:$G$8425),'Bin Analysis'!$B5659)</f>
        <v>19</v>
      </c>
      <c r="I5659">
        <f t="shared" si="706"/>
        <v>0</v>
      </c>
      <c r="J5659">
        <f t="shared" si="707"/>
        <v>0</v>
      </c>
      <c r="K5659">
        <f>J5659*Weighting!$W$19</f>
        <v>0</v>
      </c>
      <c r="M5659" s="14"/>
    </row>
    <row r="5660" spans="1:13" x14ac:dyDescent="0.25">
      <c r="A5660" s="32" t="str">
        <f>IF(Weighting!$P$20&gt;0,B5660,"")</f>
        <v/>
      </c>
      <c r="B5660">
        <f>Weighting!$C$20</f>
        <v>2.1550000000000002</v>
      </c>
      <c r="C5660">
        <f>Weighting!$F$20</f>
        <v>0</v>
      </c>
      <c r="D5660" t="b">
        <f>IF(C5660=1,'Data Transformation'!$G$3+0.5*'Data Transformation'!$W$25,IF(C5661=1,D5661-'Data Transformation'!$W$25,FALSE))</f>
        <v>0</v>
      </c>
      <c r="E5660" t="str">
        <f t="array" ref="E5660">IF(ISLOGICAL(D5660),"",FREQUENCY(IF('Data Transformation'!$B$425:$B$8425='Bin Analysis'!$B5643,'Data Transformation'!$G$425:$G$8425),D5660))</f>
        <v/>
      </c>
      <c r="F5660" t="str">
        <f t="shared" si="705"/>
        <v/>
      </c>
      <c r="G5660">
        <f>Weighting!$H$20</f>
        <v>0</v>
      </c>
      <c r="H5660">
        <f t="array" ref="H5660">FREQUENCY(IF('Data Transformation'!$B$4:$B$8425=B5643,'Data Transformation'!$G$4:$G$8425),'Bin Analysis'!$B5660)</f>
        <v>19</v>
      </c>
      <c r="I5660">
        <f t="shared" si="706"/>
        <v>0</v>
      </c>
      <c r="J5660">
        <f t="shared" si="707"/>
        <v>0</v>
      </c>
      <c r="K5660">
        <f>J5660*Weighting!$W$20</f>
        <v>0</v>
      </c>
      <c r="M5660" s="14"/>
    </row>
    <row r="5661" spans="1:13" x14ac:dyDescent="0.25">
      <c r="A5661" s="32" t="str">
        <f>IF(Weighting!$P$21&gt;0,B5661,"")</f>
        <v/>
      </c>
      <c r="B5661">
        <f>Weighting!$C$21</f>
        <v>2.2860000000000005</v>
      </c>
      <c r="C5661">
        <f>Weighting!$F$21</f>
        <v>0</v>
      </c>
      <c r="D5661" t="b">
        <f>IF(C5661=1,'Data Transformation'!$G$3+0.5*'Data Transformation'!$W$25,IF(C5662=1,D5662-'Data Transformation'!$W$25,FALSE))</f>
        <v>0</v>
      </c>
      <c r="E5661" t="str">
        <f t="array" ref="E5661">IF(ISLOGICAL(D5661),"",FREQUENCY(IF('Data Transformation'!$B$425:$B$8425='Bin Analysis'!$B5643,'Data Transformation'!$G$425:$G$8425),D5661))</f>
        <v/>
      </c>
      <c r="F5661" t="str">
        <f t="shared" si="705"/>
        <v/>
      </c>
      <c r="G5661">
        <f>Weighting!$H$21</f>
        <v>0</v>
      </c>
      <c r="H5661">
        <f t="array" ref="H5661">FREQUENCY(IF('Data Transformation'!$B$4:$B$8425=B5643,'Data Transformation'!$G$4:$G$8425),'Bin Analysis'!$B5661)</f>
        <v>19</v>
      </c>
      <c r="I5661">
        <f t="shared" si="706"/>
        <v>0</v>
      </c>
      <c r="J5661">
        <f t="shared" si="707"/>
        <v>0</v>
      </c>
      <c r="K5661">
        <f>J5661*Weighting!$W$21</f>
        <v>0</v>
      </c>
      <c r="M5661" s="14"/>
    </row>
    <row r="5662" spans="1:13" x14ac:dyDescent="0.25">
      <c r="A5662" s="32" t="str">
        <f>IF(Weighting!$P$22&gt;0,B5662,"")</f>
        <v/>
      </c>
      <c r="B5662">
        <f>Weighting!$C$22</f>
        <v>2.4170000000000007</v>
      </c>
      <c r="C5662">
        <f>Weighting!$F$22</f>
        <v>0</v>
      </c>
      <c r="D5662" t="b">
        <f>IF(C5662=1,'Data Transformation'!$G$3+0.5*'Data Transformation'!$W$25,IF(C5663=1,D5663-'Data Transformation'!$W$25,FALSE))</f>
        <v>0</v>
      </c>
      <c r="E5662" t="str">
        <f t="array" ref="E5662">IF(ISLOGICAL(D5662),"",FREQUENCY(IF('Data Transformation'!$B$425:$B$8425='Bin Analysis'!$B5643,'Data Transformation'!$G$425:$G$8425),D5662))</f>
        <v/>
      </c>
      <c r="F5662" t="str">
        <f t="shared" si="705"/>
        <v/>
      </c>
      <c r="G5662">
        <f>Weighting!$H$22</f>
        <v>0</v>
      </c>
      <c r="H5662">
        <f t="array" ref="H5662">FREQUENCY(IF('Data Transformation'!$B$4:$B$8425=B5643,'Data Transformation'!$G$4:$G$8425),'Bin Analysis'!$B5662)</f>
        <v>19</v>
      </c>
      <c r="I5662">
        <f t="shared" si="706"/>
        <v>0</v>
      </c>
      <c r="J5662">
        <f t="shared" si="707"/>
        <v>0</v>
      </c>
      <c r="K5662">
        <f>J5662*Weighting!$W$22</f>
        <v>0</v>
      </c>
      <c r="M5662" s="14"/>
    </row>
    <row r="5663" spans="1:13" x14ac:dyDescent="0.25">
      <c r="A5663" s="32" t="str">
        <f>IF(Weighting!$P$23&gt;0,B5663,"")</f>
        <v/>
      </c>
      <c r="B5663">
        <f>Weighting!$C$23</f>
        <v>2.5480000000000009</v>
      </c>
      <c r="C5663">
        <f>Weighting!$F$23</f>
        <v>0</v>
      </c>
      <c r="D5663" t="b">
        <f>IF(C5663=1,'Data Transformation'!$G$3+0.5*'Data Transformation'!$W$25,IF(C5664=1,D5664-'Data Transformation'!$W$25,FALSE))</f>
        <v>0</v>
      </c>
      <c r="E5663" t="str">
        <f t="array" ref="E5663">IF(ISLOGICAL(D5663),"",FREQUENCY(IF('Data Transformation'!$B$425:$B$8425='Bin Analysis'!$B5643,'Data Transformation'!$G$425:$G$8425),D5663))</f>
        <v/>
      </c>
      <c r="F5663" t="str">
        <f t="shared" si="705"/>
        <v/>
      </c>
      <c r="G5663">
        <f>Weighting!$H$23</f>
        <v>0</v>
      </c>
      <c r="H5663">
        <f t="array" ref="H5663">FREQUENCY(IF('Data Transformation'!$B$4:$B$8425=B5643,'Data Transformation'!$G$4:$G$8425),'Bin Analysis'!$B5663)</f>
        <v>19</v>
      </c>
      <c r="I5663">
        <f t="shared" si="706"/>
        <v>0</v>
      </c>
      <c r="J5663">
        <f t="shared" si="707"/>
        <v>0</v>
      </c>
      <c r="K5663">
        <f>J5663*Weighting!$W$23</f>
        <v>0</v>
      </c>
      <c r="M5663" s="14"/>
    </row>
    <row r="5664" spans="1:13" x14ac:dyDescent="0.25">
      <c r="A5664" s="32" t="str">
        <f>IF(Weighting!$P$24&gt;0,B5664,"")</f>
        <v/>
      </c>
      <c r="B5664">
        <f>Weighting!$C$24</f>
        <v>2.6790000000000012</v>
      </c>
      <c r="C5664">
        <f>Weighting!$F$24</f>
        <v>0</v>
      </c>
      <c r="D5664" t="b">
        <f>IF(C5664=1,'Data Transformation'!$G$3+0.5*'Data Transformation'!$W$25,IF(C5665=1,D5665-'Data Transformation'!$W$25,FALSE))</f>
        <v>0</v>
      </c>
      <c r="E5664" t="str">
        <f t="array" ref="E5664">IF(ISLOGICAL(D5664),"",FREQUENCY(IF('Data Transformation'!$B$425:$B$8425='Bin Analysis'!$B5643,'Data Transformation'!$G$425:$G$8425),D5664))</f>
        <v/>
      </c>
      <c r="F5664" t="str">
        <f t="shared" si="705"/>
        <v/>
      </c>
      <c r="G5664">
        <f>Weighting!$H$24</f>
        <v>0</v>
      </c>
      <c r="H5664">
        <f t="array" ref="H5664">FREQUENCY(IF('Data Transformation'!$B$4:$B$8425=B5643,'Data Transformation'!$G$4:$G$8425),'Bin Analysis'!$B5664)</f>
        <v>19</v>
      </c>
      <c r="I5664">
        <f t="shared" si="706"/>
        <v>0</v>
      </c>
      <c r="J5664">
        <f t="shared" si="707"/>
        <v>0</v>
      </c>
      <c r="K5664">
        <f>J5664*Weighting!$W$24</f>
        <v>0</v>
      </c>
      <c r="M5664" s="14"/>
    </row>
    <row r="5665" spans="1:25" x14ac:dyDescent="0.25">
      <c r="A5665" s="32" t="str">
        <f>IF(Weighting!$P$25&gt;0,B5665,"")</f>
        <v/>
      </c>
      <c r="B5665">
        <f>Weighting!$C$25</f>
        <v>2.8100000000000014</v>
      </c>
      <c r="C5665">
        <f>Weighting!$F$25</f>
        <v>0</v>
      </c>
      <c r="D5665" t="b">
        <f>IF(C5665=1,'Data Transformation'!$G$3+0.5*'Data Transformation'!$W$25,IF(C5666=1,D5666-'Data Transformation'!$W$25,FALSE))</f>
        <v>0</v>
      </c>
      <c r="E5665" t="str">
        <f t="array" ref="E5665">IF(ISLOGICAL(D5665),"",FREQUENCY(IF('Data Transformation'!$B$425:$B$8425='Bin Analysis'!$B5643,'Data Transformation'!$G$425:$G$8425),D5665))</f>
        <v/>
      </c>
      <c r="F5665" t="str">
        <f t="shared" si="705"/>
        <v/>
      </c>
      <c r="G5665">
        <f>Weighting!$H$25</f>
        <v>0</v>
      </c>
      <c r="H5665">
        <f t="array" ref="H5665">FREQUENCY(IF('Data Transformation'!$B$4:$B$8425=B5643,'Data Transformation'!$G$4:$G$8425),'Bin Analysis'!$B5665)</f>
        <v>19</v>
      </c>
      <c r="I5665">
        <f t="shared" si="706"/>
        <v>0</v>
      </c>
      <c r="J5665">
        <f t="shared" si="707"/>
        <v>0</v>
      </c>
      <c r="K5665">
        <f>J5665*Weighting!$W$25</f>
        <v>0</v>
      </c>
      <c r="M5665" s="14"/>
    </row>
    <row r="5666" spans="1:25" x14ac:dyDescent="0.25">
      <c r="O5666"/>
      <c r="P5666"/>
      <c r="Q5666"/>
      <c r="R5666"/>
    </row>
    <row r="5667" spans="1:25" ht="23.25" x14ac:dyDescent="0.35">
      <c r="A5667" s="21" t="s">
        <v>0</v>
      </c>
      <c r="B5667" s="21">
        <f>IFERROR(VLOOKUP(C5667,'Data Transformation'!$L$6:$M$426,2,FALSE),"")</f>
        <v>236</v>
      </c>
      <c r="C5667" s="21">
        <f>C5643+1</f>
        <v>236</v>
      </c>
      <c r="D5667" s="21"/>
      <c r="E5667" s="21"/>
      <c r="F5667" s="21"/>
      <c r="G5667" s="21"/>
      <c r="H5667" s="22"/>
      <c r="I5667" s="22"/>
      <c r="J5667" s="22"/>
      <c r="K5667" s="21"/>
      <c r="L5667" s="21">
        <f>B5667</f>
        <v>236</v>
      </c>
      <c r="M5667" s="23">
        <f>INDEX('Data Transformation'!$O$4:$O$424,MATCH($B5667,'Data Transformation'!$M$4:$M$424,0),MATCH($M$2,'Data Transformation'!$O$3,0))</f>
        <v>20</v>
      </c>
      <c r="N5667" s="27">
        <f>IF('Input and Summary Results'!$J$16="minimum",'Bin Analysis'!X5668/(M5667-1),'Bin Analysis'!Y5667/('Bin Analysis'!M5667-1))</f>
        <v>0</v>
      </c>
      <c r="O5667" s="27">
        <f>IF(M5667=FALSE,NA(),(VLOOKUP(1,C5670:K5689,4,FALSE))/(M5667-1))</f>
        <v>0.68421052631578949</v>
      </c>
      <c r="P5667" s="27">
        <f>IF(M5667=FALSE,NA(),SUM(J5670:J5689)/Weighting!$S$5)</f>
        <v>0.8</v>
      </c>
      <c r="Q5667" s="27">
        <f>IF(M5667=FALSE,NA(),SUM(K5670:K5689)/Weighting!$S$6)</f>
        <v>0.73913043478260865</v>
      </c>
      <c r="R5667" s="27">
        <f>IF(M5667=FALSE,NA(),(VLOOKUP(1,G5670:K5689,3,FALSE))/(M5667-1))</f>
        <v>5.2631578947368418E-2</v>
      </c>
      <c r="S5667" s="22" t="str">
        <f>IF(M5667=FALSE,NA(),IF(SUM(J5670:J5689)=2,"yes","no"))</f>
        <v>no</v>
      </c>
      <c r="X5667" s="2" cm="2">
        <f t="array" ref="X5667:X5668">FREQUENCY(IF('Data Transformation'!$B$425:$B$6424='Bin Analysis'!L5667,'Data Transformation'!$G$425:$G$6424),'Data Transformation'!$U$11)</f>
        <v>19</v>
      </c>
      <c r="Y5667" s="2" cm="2">
        <f t="array" ref="Y5667:Y5668">FREQUENCY(IF('Data Transformation'!$B$425:$B$6424='Bin Analysis'!L5667,'Data Transformation'!$G$425:$G$6424),'Data Transformation'!$U$12)</f>
        <v>6</v>
      </c>
    </row>
    <row r="5668" spans="1:25" x14ac:dyDescent="0.25">
      <c r="A5668" s="14" t="s">
        <v>67</v>
      </c>
      <c r="B5668" t="s">
        <v>47</v>
      </c>
      <c r="C5668" t="s">
        <v>5</v>
      </c>
      <c r="D5668" t="s">
        <v>100</v>
      </c>
      <c r="E5668" t="s">
        <v>101</v>
      </c>
      <c r="F5668" t="s">
        <v>102</v>
      </c>
      <c r="G5668" t="s">
        <v>70</v>
      </c>
      <c r="H5668" t="s">
        <v>31</v>
      </c>
      <c r="I5668" t="s">
        <v>32</v>
      </c>
      <c r="J5668" t="s">
        <v>46</v>
      </c>
      <c r="K5668" s="14" t="s">
        <v>45</v>
      </c>
      <c r="M5668" s="14"/>
      <c r="X5668" s="2">
        <v>0</v>
      </c>
      <c r="Y5668" s="2">
        <v>13</v>
      </c>
    </row>
    <row r="5669" spans="1:25" x14ac:dyDescent="0.25">
      <c r="A5669" s="32"/>
      <c r="D5669" t="b">
        <f>IF(C5669=1,'Data Transformation'!$G$3+0.5*'Data Transformation'!$W$25,IF(C5670=1,D5670-'Data Transformation'!$W$25,FALSE))</f>
        <v>0</v>
      </c>
      <c r="E5669" t="str">
        <f t="array" ref="E5669">IF(ISLOGICAL(D5669),"",FREQUENCY(IF('Data Transformation'!$B$425:$B$8425='Bin Analysis'!$B5667,'Data Transformation'!$G$425:$G$8425),D5669))</f>
        <v/>
      </c>
      <c r="F5669" t="str">
        <f>IF(ISLOGICAL(D5669),"",E5669-E5668)</f>
        <v/>
      </c>
      <c r="M5669" s="14"/>
    </row>
    <row r="5670" spans="1:25" x14ac:dyDescent="0.25">
      <c r="A5670" s="32">
        <f>IF(Weighting!$P$6&gt;0,B5670,"")</f>
        <v>0.32100000000000001</v>
      </c>
      <c r="B5670">
        <f>Weighting!$C$6</f>
        <v>0.32100000000000001</v>
      </c>
      <c r="C5670">
        <f>Weighting!$F$6</f>
        <v>0</v>
      </c>
      <c r="D5670" t="b">
        <f>IF(C5670=1,'Data Transformation'!$G$3+0.5*'Data Transformation'!$W$25,IF(C5671=1,D5671-'Data Transformation'!$W$25,FALSE))</f>
        <v>0</v>
      </c>
      <c r="E5670" t="str">
        <f t="array" ref="E5670">IF(ISLOGICAL(D5670),"",FREQUENCY(IF('Data Transformation'!$B$425:$B$8425='Bin Analysis'!$B5667,'Data Transformation'!$G$425:$G$8425),D5670))</f>
        <v/>
      </c>
      <c r="F5670" t="str">
        <f>IF(ISLOGICAL(D5670),"",E5670-E5669)</f>
        <v/>
      </c>
      <c r="G5670">
        <f>Weighting!$H$6</f>
        <v>1</v>
      </c>
      <c r="H5670">
        <f t="array" ref="H5670">FREQUENCY(IF('Data Transformation'!$B$4:$B$8425=B5667,'Data Transformation'!$G$4:$G$8425),'Bin Analysis'!$B5670)</f>
        <v>1</v>
      </c>
      <c r="I5670">
        <f>H5670-H5669</f>
        <v>1</v>
      </c>
      <c r="J5670">
        <f>IF(I5670=0,0,1)</f>
        <v>1</v>
      </c>
      <c r="K5670">
        <f>J5670*Weighting!$W$6</f>
        <v>1</v>
      </c>
      <c r="M5670" s="14"/>
    </row>
    <row r="5671" spans="1:25" x14ac:dyDescent="0.25">
      <c r="A5671" s="32">
        <f>IF(Weighting!$P$7&gt;0,B5671,"")</f>
        <v>0.45200000000000001</v>
      </c>
      <c r="B5671">
        <f>Weighting!$C$7</f>
        <v>0.45200000000000001</v>
      </c>
      <c r="C5671">
        <f>Weighting!$F$7</f>
        <v>0</v>
      </c>
      <c r="D5671" t="b">
        <f>IF(C5671=1,'Data Transformation'!$G$3+0.5*'Data Transformation'!$W$25,IF(C5672=1,D5672-'Data Transformation'!$W$25,FALSE))</f>
        <v>0</v>
      </c>
      <c r="E5671" t="str">
        <f t="array" ref="E5671">IF(ISLOGICAL(D5671),"",FREQUENCY(IF('Data Transformation'!$B$425:$B$8425='Bin Analysis'!$B5667,'Data Transformation'!$G$425:$G$8425),D5671))</f>
        <v/>
      </c>
      <c r="F5671" t="str">
        <f t="shared" ref="F5671:F5689" si="708">IF(ISLOGICAL(D5671),"",E5671-E5670)</f>
        <v/>
      </c>
      <c r="G5671">
        <f>Weighting!$H$7</f>
        <v>0</v>
      </c>
      <c r="H5671">
        <f t="array" ref="H5671">FREQUENCY(IF('Data Transformation'!$B$4:$B$8425=B5667,'Data Transformation'!$G$4:$G$8425),'Bin Analysis'!$B5671)</f>
        <v>2</v>
      </c>
      <c r="I5671">
        <f t="shared" ref="I5671:I5689" si="709">H5671-H5670</f>
        <v>1</v>
      </c>
      <c r="J5671">
        <f>IF(I5671=0,0,1)</f>
        <v>1</v>
      </c>
      <c r="K5671">
        <f>J5671*Weighting!$W$7</f>
        <v>2</v>
      </c>
      <c r="M5671" s="14"/>
    </row>
    <row r="5672" spans="1:25" x14ac:dyDescent="0.25">
      <c r="A5672" s="32">
        <f>IF(Weighting!$P$8&gt;0,B5672,"")</f>
        <v>0.58299999999999996</v>
      </c>
      <c r="B5672">
        <f>Weighting!$C$8</f>
        <v>0.58299999999999996</v>
      </c>
      <c r="C5672">
        <f>Weighting!$F$8</f>
        <v>0</v>
      </c>
      <c r="D5672" t="b">
        <f>IF(C5672=1,'Data Transformation'!$G$3+0.5*'Data Transformation'!$W$25,IF(C5673=1,D5673-'Data Transformation'!$W$25,FALSE))</f>
        <v>0</v>
      </c>
      <c r="E5672" t="str">
        <f t="array" ref="E5672">IF(ISLOGICAL(D5672),"",FREQUENCY(IF('Data Transformation'!$B$425:$B$8425='Bin Analysis'!$B5667,'Data Transformation'!$G$425:$G$8425),D5672))</f>
        <v/>
      </c>
      <c r="F5672" t="str">
        <f t="shared" si="708"/>
        <v/>
      </c>
      <c r="G5672">
        <f>Weighting!$H$8</f>
        <v>0</v>
      </c>
      <c r="H5672">
        <f t="array" ref="H5672">FREQUENCY(IF('Data Transformation'!$B$4:$B$8425=B5667,'Data Transformation'!$G$4:$G$8425),'Bin Analysis'!$B5672)</f>
        <v>3</v>
      </c>
      <c r="I5672">
        <f t="shared" si="709"/>
        <v>1</v>
      </c>
      <c r="J5672">
        <f t="shared" ref="J5672:J5689" si="710">IF(I5672=0,0,1)</f>
        <v>1</v>
      </c>
      <c r="K5672">
        <f>J5672*Weighting!$W$8</f>
        <v>3</v>
      </c>
      <c r="M5672" s="14"/>
    </row>
    <row r="5673" spans="1:25" x14ac:dyDescent="0.25">
      <c r="A5673" s="32">
        <f>IF(Weighting!$P$9&gt;0,B5673,"")</f>
        <v>0.71399999999999997</v>
      </c>
      <c r="B5673" s="50">
        <f>Weighting!$C$9</f>
        <v>0.71399999999999997</v>
      </c>
      <c r="C5673">
        <f>Weighting!$F$9</f>
        <v>0</v>
      </c>
      <c r="D5673" t="b">
        <f>IF(C5673=1,'Data Transformation'!$G$3+0.5*'Data Transformation'!$W$25,IF(C5674=1,D5674-'Data Transformation'!$W$25,FALSE))</f>
        <v>0</v>
      </c>
      <c r="E5673" t="str">
        <f t="array" ref="E5673">IF(ISLOGICAL(D5673),"",FREQUENCY(IF('Data Transformation'!$B$425:$B$8425='Bin Analysis'!$B5667,'Data Transformation'!$G$425:$G$8425),D5673))</f>
        <v/>
      </c>
      <c r="F5673" t="str">
        <f t="shared" si="708"/>
        <v/>
      </c>
      <c r="G5673">
        <f>Weighting!$H$9</f>
        <v>0</v>
      </c>
      <c r="H5673">
        <f t="array" ref="H5673">FREQUENCY(IF('Data Transformation'!$B$4:$B$8425=B5667,'Data Transformation'!$G$4:$G$8425),'Bin Analysis'!$B5673)</f>
        <v>4</v>
      </c>
      <c r="I5673">
        <f t="shared" si="709"/>
        <v>1</v>
      </c>
      <c r="J5673">
        <f t="shared" si="710"/>
        <v>1</v>
      </c>
      <c r="K5673">
        <f>J5673*Weighting!$W$9</f>
        <v>3</v>
      </c>
      <c r="M5673" s="14"/>
    </row>
    <row r="5674" spans="1:25" x14ac:dyDescent="0.25">
      <c r="A5674" s="32">
        <f>IF(Weighting!$P$10&gt;0,B5674,"")</f>
        <v>0.84499999999999997</v>
      </c>
      <c r="B5674">
        <f>Weighting!$C$10</f>
        <v>0.84499999999999997</v>
      </c>
      <c r="C5674">
        <f>Weighting!$F$10</f>
        <v>0</v>
      </c>
      <c r="D5674" t="b">
        <f>IF(C5674=1,'Data Transformation'!$G$3+0.5*'Data Transformation'!$W$25,IF(C5675=1,D5675-'Data Transformation'!$W$25,FALSE))</f>
        <v>0</v>
      </c>
      <c r="E5674" t="str">
        <f t="array" ref="E5674">IF(ISLOGICAL(D5674),"",FREQUENCY(IF('Data Transformation'!$B$425:$B$8425='Bin Analysis'!$B5667,'Data Transformation'!$G$425:$G$8425),D5674))</f>
        <v/>
      </c>
      <c r="F5674" t="str">
        <f t="shared" si="708"/>
        <v/>
      </c>
      <c r="G5674">
        <f>Weighting!$H$10</f>
        <v>0</v>
      </c>
      <c r="H5674">
        <f t="array" ref="H5674">FREQUENCY(IF('Data Transformation'!$B$4:$B$8425=B5667,'Data Transformation'!$G$4:$G$8425),'Bin Analysis'!$B5674)</f>
        <v>6</v>
      </c>
      <c r="I5674">
        <f t="shared" si="709"/>
        <v>2</v>
      </c>
      <c r="J5674">
        <f t="shared" si="710"/>
        <v>1</v>
      </c>
      <c r="K5674">
        <f>J5674*Weighting!$W$10</f>
        <v>3</v>
      </c>
      <c r="M5674" s="14"/>
    </row>
    <row r="5675" spans="1:25" x14ac:dyDescent="0.25">
      <c r="A5675" s="32">
        <f>IF(Weighting!$P$11&gt;0,B5675,"")</f>
        <v>0.97599999999999998</v>
      </c>
      <c r="B5675">
        <f>Weighting!$C$11</f>
        <v>0.97599999999999998</v>
      </c>
      <c r="C5675">
        <f>Weighting!$F$11</f>
        <v>0</v>
      </c>
      <c r="D5675">
        <f>IF(C5675=1,'Data Transformation'!$G$3+0.5*'Data Transformation'!$W$25,IF(C5676=1,D5676-'Data Transformation'!$W$25,FALSE))</f>
        <v>0.86899999999999999</v>
      </c>
      <c r="E5675">
        <f t="array" ref="E5675">IF(ISLOGICAL(D5675),"",FREQUENCY(IF('Data Transformation'!$B$425:$B$8425='Bin Analysis'!$B5667,'Data Transformation'!$G$425:$G$8425),D5675))</f>
        <v>6</v>
      </c>
      <c r="F5675" t="e">
        <f t="shared" si="708"/>
        <v>#VALUE!</v>
      </c>
      <c r="G5675">
        <f>Weighting!$H$11</f>
        <v>0</v>
      </c>
      <c r="H5675">
        <f t="array" ref="H5675">FREQUENCY(IF('Data Transformation'!$B$4:$B$8425=B5667,'Data Transformation'!$G$4:$G$8425),'Bin Analysis'!$B5675)</f>
        <v>12</v>
      </c>
      <c r="I5675">
        <f t="shared" si="709"/>
        <v>6</v>
      </c>
      <c r="J5675">
        <f t="shared" si="710"/>
        <v>1</v>
      </c>
      <c r="K5675">
        <f>J5675*Weighting!$W$11</f>
        <v>2</v>
      </c>
      <c r="M5675" s="14"/>
    </row>
    <row r="5676" spans="1:25" x14ac:dyDescent="0.25">
      <c r="A5676" s="32">
        <f>IF(Weighting!$P$12&gt;0,B5676,"")</f>
        <v>1.107</v>
      </c>
      <c r="B5676">
        <f>Weighting!$C$12</f>
        <v>1.107</v>
      </c>
      <c r="C5676">
        <f>Weighting!$F$12</f>
        <v>1</v>
      </c>
      <c r="D5676">
        <f>IF(C5676=1,'Data Transformation'!$G$3+0.5*'Data Transformation'!$W$25,IF(C5677=1,D5677-'Data Transformation'!$W$25,FALSE))</f>
        <v>1.131</v>
      </c>
      <c r="E5676">
        <f t="array" ref="E5676">IF(ISLOGICAL(D5676),"",FREQUENCY(IF('Data Transformation'!$B$425:$B$8425='Bin Analysis'!$B5667,'Data Transformation'!$G$425:$G$8425),D5676))</f>
        <v>19</v>
      </c>
      <c r="F5676">
        <f t="shared" si="708"/>
        <v>13</v>
      </c>
      <c r="G5676">
        <f>Weighting!$H$12</f>
        <v>0</v>
      </c>
      <c r="H5676">
        <f t="array" ref="H5676">FREQUENCY(IF('Data Transformation'!$B$4:$B$8425=B5667,'Data Transformation'!$G$4:$G$8425),'Bin Analysis'!$B5676)</f>
        <v>19</v>
      </c>
      <c r="I5676">
        <f t="shared" si="709"/>
        <v>7</v>
      </c>
      <c r="J5676">
        <f t="shared" si="710"/>
        <v>1</v>
      </c>
      <c r="K5676">
        <f>J5676*Weighting!$W$12</f>
        <v>1</v>
      </c>
      <c r="M5676" s="14"/>
    </row>
    <row r="5677" spans="1:25" x14ac:dyDescent="0.25">
      <c r="A5677" s="32">
        <f>IF(Weighting!$P$13&gt;0,B5677,"")</f>
        <v>1.238</v>
      </c>
      <c r="B5677">
        <f>Weighting!$C$13</f>
        <v>1.238</v>
      </c>
      <c r="C5677">
        <f>Weighting!$F$13</f>
        <v>0</v>
      </c>
      <c r="D5677" t="b">
        <f>IF(C5677=1,'Data Transformation'!$G$3+0.5*'Data Transformation'!$W$25,IF(C5678=1,D5678-'Data Transformation'!$W$25,FALSE))</f>
        <v>0</v>
      </c>
      <c r="E5677" t="str">
        <f t="array" ref="E5677">IF(ISLOGICAL(D5677),"",FREQUENCY(IF('Data Transformation'!$B$425:$B$8425='Bin Analysis'!$B5667,'Data Transformation'!$G$425:$G$8425),D5677))</f>
        <v/>
      </c>
      <c r="F5677" t="str">
        <f t="shared" si="708"/>
        <v/>
      </c>
      <c r="G5677">
        <f>Weighting!$H$13</f>
        <v>0</v>
      </c>
      <c r="H5677">
        <f t="array" ref="H5677">FREQUENCY(IF('Data Transformation'!$B$4:$B$8425=B5667,'Data Transformation'!$G$4:$G$8425),'Bin Analysis'!$B5677)</f>
        <v>20</v>
      </c>
      <c r="I5677">
        <f t="shared" si="709"/>
        <v>1</v>
      </c>
      <c r="J5677">
        <f t="shared" si="710"/>
        <v>1</v>
      </c>
      <c r="K5677">
        <f>J5677*Weighting!$W$13</f>
        <v>2</v>
      </c>
      <c r="M5677" s="14"/>
    </row>
    <row r="5678" spans="1:25" x14ac:dyDescent="0.25">
      <c r="A5678" s="32">
        <f>IF(Weighting!$P$14&gt;0,B5678,"")</f>
        <v>1.369</v>
      </c>
      <c r="B5678">
        <f>Weighting!$C$14</f>
        <v>1.369</v>
      </c>
      <c r="C5678">
        <f>Weighting!$F$14</f>
        <v>0</v>
      </c>
      <c r="D5678" t="b">
        <f>IF(C5678=1,'Data Transformation'!$G$3+0.5*'Data Transformation'!$W$25,IF(C5679=1,D5679-'Data Transformation'!$W$25,FALSE))</f>
        <v>0</v>
      </c>
      <c r="E5678" t="str">
        <f t="array" ref="E5678">IF(ISLOGICAL(D5678),"",FREQUENCY(IF('Data Transformation'!$B$425:$B$8425='Bin Analysis'!$B5667,'Data Transformation'!$G$425:$G$8425),D5678))</f>
        <v/>
      </c>
      <c r="F5678" t="str">
        <f t="shared" si="708"/>
        <v/>
      </c>
      <c r="G5678">
        <f>Weighting!$H$14</f>
        <v>0</v>
      </c>
      <c r="H5678">
        <f t="array" ref="H5678">FREQUENCY(IF('Data Transformation'!$B$4:$B$8425=B5667,'Data Transformation'!$G$4:$G$8425),'Bin Analysis'!$B5678)</f>
        <v>20</v>
      </c>
      <c r="I5678">
        <f t="shared" si="709"/>
        <v>0</v>
      </c>
      <c r="J5678">
        <f t="shared" si="710"/>
        <v>0</v>
      </c>
      <c r="K5678">
        <f>J5678*Weighting!$W$14</f>
        <v>0</v>
      </c>
      <c r="M5678" s="14"/>
    </row>
    <row r="5679" spans="1:25" x14ac:dyDescent="0.25">
      <c r="A5679" s="32">
        <f>IF(Weighting!$P$15&gt;0,B5679,"")</f>
        <v>1.5000009999999999</v>
      </c>
      <c r="B5679">
        <f>Weighting!$C$15</f>
        <v>1.5000009999999999</v>
      </c>
      <c r="C5679">
        <f>Weighting!$F$15</f>
        <v>0</v>
      </c>
      <c r="D5679" t="b">
        <f>IF(C5679=1,'Data Transformation'!$G$3+0.5*'Data Transformation'!$W$25,IF(C5680=1,D5680-'Data Transformation'!$W$25,FALSE))</f>
        <v>0</v>
      </c>
      <c r="E5679" t="str">
        <f t="array" ref="E5679">IF(ISLOGICAL(D5679),"",FREQUENCY(IF('Data Transformation'!$B$425:$B$8425='Bin Analysis'!$B5667,'Data Transformation'!$G$425:$G$8425),D5679))</f>
        <v/>
      </c>
      <c r="F5679" t="str">
        <f t="shared" si="708"/>
        <v/>
      </c>
      <c r="G5679">
        <f>Weighting!$H$15</f>
        <v>0</v>
      </c>
      <c r="H5679">
        <f t="array" ref="H5679">FREQUENCY(IF('Data Transformation'!$B$4:$B$8425=B5667,'Data Transformation'!$G$4:$G$8425),'Bin Analysis'!$B5679)</f>
        <v>20</v>
      </c>
      <c r="I5679">
        <f t="shared" si="709"/>
        <v>0</v>
      </c>
      <c r="J5679">
        <f t="shared" si="710"/>
        <v>0</v>
      </c>
      <c r="K5679">
        <f>J5679*Weighting!$W$15</f>
        <v>0</v>
      </c>
      <c r="M5679" s="14"/>
    </row>
    <row r="5680" spans="1:25" x14ac:dyDescent="0.25">
      <c r="A5680" s="32" t="str">
        <f>IF(Weighting!$P$16&gt;0,B5680,"")</f>
        <v/>
      </c>
      <c r="B5680">
        <f>Weighting!$C$16</f>
        <v>1.631</v>
      </c>
      <c r="C5680">
        <f>Weighting!$F$16</f>
        <v>0</v>
      </c>
      <c r="D5680" t="b">
        <f>IF(C5680=1,'Data Transformation'!$G$3+0.5*'Data Transformation'!$W$25,IF(C5681=1,D5681-'Data Transformation'!$W$25,FALSE))</f>
        <v>0</v>
      </c>
      <c r="E5680" t="str">
        <f t="array" ref="E5680">IF(ISLOGICAL(D5680),"",FREQUENCY(IF('Data Transformation'!$B$425:$B$8425='Bin Analysis'!$B5667,'Data Transformation'!$G$425:$G$8425),D5680))</f>
        <v/>
      </c>
      <c r="F5680" t="str">
        <f t="shared" si="708"/>
        <v/>
      </c>
      <c r="G5680">
        <f>Weighting!$H$16</f>
        <v>0</v>
      </c>
      <c r="H5680">
        <f t="array" ref="H5680">FREQUENCY(IF('Data Transformation'!$B$4:$B$8425=B5667,'Data Transformation'!$G$4:$G$8425),'Bin Analysis'!$B5680)</f>
        <v>20</v>
      </c>
      <c r="I5680">
        <f t="shared" si="709"/>
        <v>0</v>
      </c>
      <c r="J5680">
        <f t="shared" si="710"/>
        <v>0</v>
      </c>
      <c r="K5680">
        <f>J5680*Weighting!$W$16</f>
        <v>0</v>
      </c>
      <c r="M5680" s="14"/>
    </row>
    <row r="5681" spans="1:25" x14ac:dyDescent="0.25">
      <c r="A5681" s="32" t="str">
        <f>IF(Weighting!$P$17&gt;0,B5681,"")</f>
        <v/>
      </c>
      <c r="B5681">
        <f>Weighting!$C$17</f>
        <v>1.762</v>
      </c>
      <c r="C5681">
        <f>Weighting!$F$17</f>
        <v>0</v>
      </c>
      <c r="D5681" t="b">
        <f>IF(C5681=1,'Data Transformation'!$G$3+0.5*'Data Transformation'!$W$25,IF(C5682=1,D5682-'Data Transformation'!$W$25,FALSE))</f>
        <v>0</v>
      </c>
      <c r="E5681" t="str">
        <f t="array" ref="E5681">IF(ISLOGICAL(D5681),"",FREQUENCY(IF('Data Transformation'!$B$425:$B$8425='Bin Analysis'!$B5667,'Data Transformation'!$G$425:$G$8425),D5681))</f>
        <v/>
      </c>
      <c r="F5681" t="str">
        <f t="shared" si="708"/>
        <v/>
      </c>
      <c r="G5681">
        <f>Weighting!$H$17</f>
        <v>0</v>
      </c>
      <c r="H5681">
        <f t="array" ref="H5681">FREQUENCY(IF('Data Transformation'!$B$4:$B$8425=B5667,'Data Transformation'!$G$4:$G$8425),'Bin Analysis'!$B5681)</f>
        <v>20</v>
      </c>
      <c r="I5681">
        <f t="shared" si="709"/>
        <v>0</v>
      </c>
      <c r="J5681">
        <f t="shared" si="710"/>
        <v>0</v>
      </c>
      <c r="K5681">
        <f>J5681*Weighting!$W$17</f>
        <v>0</v>
      </c>
      <c r="M5681" s="14"/>
    </row>
    <row r="5682" spans="1:25" x14ac:dyDescent="0.25">
      <c r="A5682" s="32" t="str">
        <f>IF(Weighting!$P$18&gt;0,B5682,"")</f>
        <v/>
      </c>
      <c r="B5682">
        <f>Weighting!$C$18</f>
        <v>1.893</v>
      </c>
      <c r="C5682">
        <f>Weighting!$F$18</f>
        <v>0</v>
      </c>
      <c r="D5682" t="b">
        <f>IF(C5682=1,'Data Transformation'!$G$3+0.5*'Data Transformation'!$W$25,IF(C5683=1,D5683-'Data Transformation'!$W$25,FALSE))</f>
        <v>0</v>
      </c>
      <c r="E5682" t="str">
        <f t="array" ref="E5682">IF(ISLOGICAL(D5682),"",FREQUENCY(IF('Data Transformation'!$B$425:$B$8425='Bin Analysis'!$B5667,'Data Transformation'!$G$425:$G$8425),D5682))</f>
        <v/>
      </c>
      <c r="F5682" t="str">
        <f t="shared" si="708"/>
        <v/>
      </c>
      <c r="G5682">
        <f>Weighting!$H$18</f>
        <v>0</v>
      </c>
      <c r="H5682">
        <f t="array" ref="H5682">FREQUENCY(IF('Data Transformation'!$B$4:$B$8425=B5667,'Data Transformation'!$G$4:$G$8425),'Bin Analysis'!$B5682)</f>
        <v>20</v>
      </c>
      <c r="I5682">
        <f t="shared" si="709"/>
        <v>0</v>
      </c>
      <c r="J5682">
        <f t="shared" si="710"/>
        <v>0</v>
      </c>
      <c r="K5682">
        <f>J5682*Weighting!$W$18</f>
        <v>0</v>
      </c>
      <c r="M5682" s="14"/>
    </row>
    <row r="5683" spans="1:25" x14ac:dyDescent="0.25">
      <c r="A5683" s="32" t="str">
        <f>IF(Weighting!$P$19&gt;0,B5683,"")</f>
        <v/>
      </c>
      <c r="B5683">
        <f>Weighting!$C$19</f>
        <v>2.024</v>
      </c>
      <c r="C5683">
        <f>Weighting!$F$19</f>
        <v>0</v>
      </c>
      <c r="D5683" t="b">
        <f>IF(C5683=1,'Data Transformation'!$G$3+0.5*'Data Transformation'!$W$25,IF(C5684=1,D5684-'Data Transformation'!$W$25,FALSE))</f>
        <v>0</v>
      </c>
      <c r="E5683" t="str">
        <f t="array" ref="E5683">IF(ISLOGICAL(D5683),"",FREQUENCY(IF('Data Transformation'!$B$425:$B$8425='Bin Analysis'!$B5667,'Data Transformation'!$G$425:$G$8425),D5683))</f>
        <v/>
      </c>
      <c r="F5683" t="str">
        <f t="shared" si="708"/>
        <v/>
      </c>
      <c r="G5683">
        <f>Weighting!$H$19</f>
        <v>0</v>
      </c>
      <c r="H5683">
        <f t="array" ref="H5683">FREQUENCY(IF('Data Transformation'!$B$4:$B$8425=B5667,'Data Transformation'!$G$4:$G$8425),'Bin Analysis'!$B5683)</f>
        <v>20</v>
      </c>
      <c r="I5683">
        <f t="shared" si="709"/>
        <v>0</v>
      </c>
      <c r="J5683">
        <f t="shared" si="710"/>
        <v>0</v>
      </c>
      <c r="K5683">
        <f>J5683*Weighting!$W$19</f>
        <v>0</v>
      </c>
      <c r="M5683" s="14"/>
    </row>
    <row r="5684" spans="1:25" x14ac:dyDescent="0.25">
      <c r="A5684" s="32" t="str">
        <f>IF(Weighting!$P$20&gt;0,B5684,"")</f>
        <v/>
      </c>
      <c r="B5684">
        <f>Weighting!$C$20</f>
        <v>2.1550000000000002</v>
      </c>
      <c r="C5684">
        <f>Weighting!$F$20</f>
        <v>0</v>
      </c>
      <c r="D5684" t="b">
        <f>IF(C5684=1,'Data Transformation'!$G$3+0.5*'Data Transformation'!$W$25,IF(C5685=1,D5685-'Data Transformation'!$W$25,FALSE))</f>
        <v>0</v>
      </c>
      <c r="E5684" t="str">
        <f t="array" ref="E5684">IF(ISLOGICAL(D5684),"",FREQUENCY(IF('Data Transformation'!$B$425:$B$8425='Bin Analysis'!$B5667,'Data Transformation'!$G$425:$G$8425),D5684))</f>
        <v/>
      </c>
      <c r="F5684" t="str">
        <f t="shared" si="708"/>
        <v/>
      </c>
      <c r="G5684">
        <f>Weighting!$H$20</f>
        <v>0</v>
      </c>
      <c r="H5684">
        <f t="array" ref="H5684">FREQUENCY(IF('Data Transformation'!$B$4:$B$8425=B5667,'Data Transformation'!$G$4:$G$8425),'Bin Analysis'!$B5684)</f>
        <v>20</v>
      </c>
      <c r="I5684">
        <f t="shared" si="709"/>
        <v>0</v>
      </c>
      <c r="J5684">
        <f t="shared" si="710"/>
        <v>0</v>
      </c>
      <c r="K5684">
        <f>J5684*Weighting!$W$20</f>
        <v>0</v>
      </c>
      <c r="M5684" s="14"/>
    </row>
    <row r="5685" spans="1:25" x14ac:dyDescent="0.25">
      <c r="A5685" s="32" t="str">
        <f>IF(Weighting!$P$21&gt;0,B5685,"")</f>
        <v/>
      </c>
      <c r="B5685">
        <f>Weighting!$C$21</f>
        <v>2.2860000000000005</v>
      </c>
      <c r="C5685">
        <f>Weighting!$F$21</f>
        <v>0</v>
      </c>
      <c r="D5685" t="b">
        <f>IF(C5685=1,'Data Transformation'!$G$3+0.5*'Data Transformation'!$W$25,IF(C5686=1,D5686-'Data Transformation'!$W$25,FALSE))</f>
        <v>0</v>
      </c>
      <c r="E5685" t="str">
        <f t="array" ref="E5685">IF(ISLOGICAL(D5685),"",FREQUENCY(IF('Data Transformation'!$B$425:$B$8425='Bin Analysis'!$B5667,'Data Transformation'!$G$425:$G$8425),D5685))</f>
        <v/>
      </c>
      <c r="F5685" t="str">
        <f t="shared" si="708"/>
        <v/>
      </c>
      <c r="G5685">
        <f>Weighting!$H$21</f>
        <v>0</v>
      </c>
      <c r="H5685">
        <f t="array" ref="H5685">FREQUENCY(IF('Data Transformation'!$B$4:$B$8425=B5667,'Data Transformation'!$G$4:$G$8425),'Bin Analysis'!$B5685)</f>
        <v>20</v>
      </c>
      <c r="I5685">
        <f t="shared" si="709"/>
        <v>0</v>
      </c>
      <c r="J5685">
        <f t="shared" si="710"/>
        <v>0</v>
      </c>
      <c r="K5685">
        <f>J5685*Weighting!$W$21</f>
        <v>0</v>
      </c>
      <c r="M5685" s="14"/>
    </row>
    <row r="5686" spans="1:25" x14ac:dyDescent="0.25">
      <c r="A5686" s="32" t="str">
        <f>IF(Weighting!$P$22&gt;0,B5686,"")</f>
        <v/>
      </c>
      <c r="B5686">
        <f>Weighting!$C$22</f>
        <v>2.4170000000000007</v>
      </c>
      <c r="C5686">
        <f>Weighting!$F$22</f>
        <v>0</v>
      </c>
      <c r="D5686" t="b">
        <f>IF(C5686=1,'Data Transformation'!$G$3+0.5*'Data Transformation'!$W$25,IF(C5687=1,D5687-'Data Transformation'!$W$25,FALSE))</f>
        <v>0</v>
      </c>
      <c r="E5686" t="str">
        <f t="array" ref="E5686">IF(ISLOGICAL(D5686),"",FREQUENCY(IF('Data Transformation'!$B$425:$B$8425='Bin Analysis'!$B5667,'Data Transformation'!$G$425:$G$8425),D5686))</f>
        <v/>
      </c>
      <c r="F5686" t="str">
        <f t="shared" si="708"/>
        <v/>
      </c>
      <c r="G5686">
        <f>Weighting!$H$22</f>
        <v>0</v>
      </c>
      <c r="H5686">
        <f t="array" ref="H5686">FREQUENCY(IF('Data Transformation'!$B$4:$B$8425=B5667,'Data Transformation'!$G$4:$G$8425),'Bin Analysis'!$B5686)</f>
        <v>20</v>
      </c>
      <c r="I5686">
        <f t="shared" si="709"/>
        <v>0</v>
      </c>
      <c r="J5686">
        <f t="shared" si="710"/>
        <v>0</v>
      </c>
      <c r="K5686">
        <f>J5686*Weighting!$W$22</f>
        <v>0</v>
      </c>
      <c r="M5686" s="14"/>
    </row>
    <row r="5687" spans="1:25" x14ac:dyDescent="0.25">
      <c r="A5687" s="32" t="str">
        <f>IF(Weighting!$P$23&gt;0,B5687,"")</f>
        <v/>
      </c>
      <c r="B5687">
        <f>Weighting!$C$23</f>
        <v>2.5480000000000009</v>
      </c>
      <c r="C5687">
        <f>Weighting!$F$23</f>
        <v>0</v>
      </c>
      <c r="D5687" t="b">
        <f>IF(C5687=1,'Data Transformation'!$G$3+0.5*'Data Transformation'!$W$25,IF(C5688=1,D5688-'Data Transformation'!$W$25,FALSE))</f>
        <v>0</v>
      </c>
      <c r="E5687" t="str">
        <f t="array" ref="E5687">IF(ISLOGICAL(D5687),"",FREQUENCY(IF('Data Transformation'!$B$425:$B$8425='Bin Analysis'!$B5667,'Data Transformation'!$G$425:$G$8425),D5687))</f>
        <v/>
      </c>
      <c r="F5687" t="str">
        <f t="shared" si="708"/>
        <v/>
      </c>
      <c r="G5687">
        <f>Weighting!$H$23</f>
        <v>0</v>
      </c>
      <c r="H5687">
        <f t="array" ref="H5687">FREQUENCY(IF('Data Transformation'!$B$4:$B$8425=B5667,'Data Transformation'!$G$4:$G$8425),'Bin Analysis'!$B5687)</f>
        <v>20</v>
      </c>
      <c r="I5687">
        <f t="shared" si="709"/>
        <v>0</v>
      </c>
      <c r="J5687">
        <f t="shared" si="710"/>
        <v>0</v>
      </c>
      <c r="K5687">
        <f>J5687*Weighting!$W$23</f>
        <v>0</v>
      </c>
      <c r="M5687" s="14"/>
    </row>
    <row r="5688" spans="1:25" x14ac:dyDescent="0.25">
      <c r="A5688" s="32" t="str">
        <f>IF(Weighting!$P$24&gt;0,B5688,"")</f>
        <v/>
      </c>
      <c r="B5688">
        <f>Weighting!$C$24</f>
        <v>2.6790000000000012</v>
      </c>
      <c r="C5688">
        <f>Weighting!$F$24</f>
        <v>0</v>
      </c>
      <c r="D5688" t="b">
        <f>IF(C5688=1,'Data Transformation'!$G$3+0.5*'Data Transformation'!$W$25,IF(C5689=1,D5689-'Data Transformation'!$W$25,FALSE))</f>
        <v>0</v>
      </c>
      <c r="E5688" t="str">
        <f t="array" ref="E5688">IF(ISLOGICAL(D5688),"",FREQUENCY(IF('Data Transformation'!$B$425:$B$8425='Bin Analysis'!$B5667,'Data Transformation'!$G$425:$G$8425),D5688))</f>
        <v/>
      </c>
      <c r="F5688" t="str">
        <f t="shared" si="708"/>
        <v/>
      </c>
      <c r="G5688">
        <f>Weighting!$H$24</f>
        <v>0</v>
      </c>
      <c r="H5688">
        <f t="array" ref="H5688">FREQUENCY(IF('Data Transformation'!$B$4:$B$8425=B5667,'Data Transformation'!$G$4:$G$8425),'Bin Analysis'!$B5688)</f>
        <v>20</v>
      </c>
      <c r="I5688">
        <f t="shared" si="709"/>
        <v>0</v>
      </c>
      <c r="J5688">
        <f t="shared" si="710"/>
        <v>0</v>
      </c>
      <c r="K5688">
        <f>J5688*Weighting!$W$24</f>
        <v>0</v>
      </c>
      <c r="M5688" s="14"/>
    </row>
    <row r="5689" spans="1:25" x14ac:dyDescent="0.25">
      <c r="A5689" s="32" t="str">
        <f>IF(Weighting!$P$25&gt;0,B5689,"")</f>
        <v/>
      </c>
      <c r="B5689">
        <f>Weighting!$C$25</f>
        <v>2.8100000000000014</v>
      </c>
      <c r="C5689">
        <f>Weighting!$F$25</f>
        <v>0</v>
      </c>
      <c r="D5689" t="b">
        <f>IF(C5689=1,'Data Transformation'!$G$3+0.5*'Data Transformation'!$W$25,IF(C5690=1,D5690-'Data Transformation'!$W$25,FALSE))</f>
        <v>0</v>
      </c>
      <c r="E5689" t="str">
        <f t="array" ref="E5689">IF(ISLOGICAL(D5689),"",FREQUENCY(IF('Data Transformation'!$B$425:$B$8425='Bin Analysis'!$B5667,'Data Transformation'!$G$425:$G$8425),D5689))</f>
        <v/>
      </c>
      <c r="F5689" t="str">
        <f t="shared" si="708"/>
        <v/>
      </c>
      <c r="G5689">
        <f>Weighting!$H$25</f>
        <v>0</v>
      </c>
      <c r="H5689">
        <f t="array" ref="H5689">FREQUENCY(IF('Data Transformation'!$B$4:$B$8425=B5667,'Data Transformation'!$G$4:$G$8425),'Bin Analysis'!$B5689)</f>
        <v>20</v>
      </c>
      <c r="I5689">
        <f t="shared" si="709"/>
        <v>0</v>
      </c>
      <c r="J5689">
        <f t="shared" si="710"/>
        <v>0</v>
      </c>
      <c r="K5689">
        <f>J5689*Weighting!$W$25</f>
        <v>0</v>
      </c>
      <c r="M5689" s="14"/>
    </row>
    <row r="5690" spans="1:25" x14ac:dyDescent="0.25">
      <c r="O5690"/>
      <c r="P5690"/>
      <c r="Q5690"/>
      <c r="R5690"/>
    </row>
    <row r="5691" spans="1:25" ht="23.25" x14ac:dyDescent="0.35">
      <c r="A5691" s="21" t="s">
        <v>0</v>
      </c>
      <c r="B5691" s="21">
        <f>IFERROR(VLOOKUP(C5691,'Data Transformation'!$L$6:$M$426,2,FALSE),"")</f>
        <v>237</v>
      </c>
      <c r="C5691" s="21">
        <f>C5667+1</f>
        <v>237</v>
      </c>
      <c r="D5691" s="21"/>
      <c r="E5691" s="21"/>
      <c r="F5691" s="21"/>
      <c r="G5691" s="21"/>
      <c r="H5691" s="22"/>
      <c r="I5691" s="22"/>
      <c r="J5691" s="22"/>
      <c r="K5691" s="21"/>
      <c r="L5691" s="21">
        <f>B5691</f>
        <v>237</v>
      </c>
      <c r="M5691" s="23">
        <f>INDEX('Data Transformation'!$O$4:$O$424,MATCH($B5691,'Data Transformation'!$M$4:$M$424,0),MATCH($M$2,'Data Transformation'!$O$3,0))</f>
        <v>19</v>
      </c>
      <c r="N5691" s="27">
        <f>IF('Input and Summary Results'!$J$16="minimum",'Bin Analysis'!X5692/(M5691-1),'Bin Analysis'!Y5691/('Bin Analysis'!M5691-1))</f>
        <v>0</v>
      </c>
      <c r="O5691" s="27">
        <f>IF(M5691=FALSE,NA(),(VLOOKUP(1,C5694:K5713,4,FALSE))/(M5691-1))</f>
        <v>0</v>
      </c>
      <c r="P5691" s="27">
        <f>IF(M5691=FALSE,NA(),SUM(J5694:J5713)/Weighting!$S$5)</f>
        <v>0.2</v>
      </c>
      <c r="Q5691" s="27">
        <f>IF(M5691=FALSE,NA(),SUM(K5694:K5713)/Weighting!$S$6)</f>
        <v>8.6956521739130432E-2</v>
      </c>
      <c r="R5691" s="27">
        <f>IF(M5691=FALSE,NA(),(VLOOKUP(1,G5694:K5713,3,FALSE))/(M5691-1))</f>
        <v>1</v>
      </c>
      <c r="S5691" s="22" t="str">
        <f>IF(M5691=FALSE,NA(),IF(SUM(J5694:J5713)=2,"yes","no"))</f>
        <v>yes</v>
      </c>
      <c r="X5691" s="2" cm="2">
        <f t="array" ref="X5691:X5692">FREQUENCY(IF('Data Transformation'!$B$425:$B$6424='Bin Analysis'!L5691,'Data Transformation'!$G$425:$G$6424),'Data Transformation'!$U$11)</f>
        <v>18</v>
      </c>
      <c r="Y5691" s="2" cm="2">
        <f t="array" ref="Y5691:Y5692">FREQUENCY(IF('Data Transformation'!$B$425:$B$6424='Bin Analysis'!L5691,'Data Transformation'!$G$425:$G$6424),'Data Transformation'!$U$12)</f>
        <v>18</v>
      </c>
    </row>
    <row r="5692" spans="1:25" x14ac:dyDescent="0.25">
      <c r="A5692" s="14" t="s">
        <v>67</v>
      </c>
      <c r="B5692" t="s">
        <v>47</v>
      </c>
      <c r="C5692" t="s">
        <v>5</v>
      </c>
      <c r="D5692" t="s">
        <v>100</v>
      </c>
      <c r="E5692" t="s">
        <v>101</v>
      </c>
      <c r="F5692" t="s">
        <v>102</v>
      </c>
      <c r="G5692" t="s">
        <v>70</v>
      </c>
      <c r="H5692" t="s">
        <v>31</v>
      </c>
      <c r="I5692" t="s">
        <v>32</v>
      </c>
      <c r="J5692" t="s">
        <v>46</v>
      </c>
      <c r="K5692" s="14" t="s">
        <v>45</v>
      </c>
      <c r="M5692" s="14"/>
      <c r="X5692" s="2">
        <v>0</v>
      </c>
      <c r="Y5692" s="2">
        <v>0</v>
      </c>
    </row>
    <row r="5693" spans="1:25" x14ac:dyDescent="0.25">
      <c r="A5693" s="32"/>
      <c r="D5693" t="b">
        <f>IF(C5693=1,'Data Transformation'!$G$3+0.5*'Data Transformation'!$W$25,IF(C5694=1,D5694-'Data Transformation'!$W$25,FALSE))</f>
        <v>0</v>
      </c>
      <c r="E5693" t="str">
        <f t="array" ref="E5693">IF(ISLOGICAL(D5693),"",FREQUENCY(IF('Data Transformation'!$B$425:$B$8425='Bin Analysis'!$B5691,'Data Transformation'!$G$425:$G$8425),D5693))</f>
        <v/>
      </c>
      <c r="F5693" t="str">
        <f>IF(ISLOGICAL(D5693),"",E5693-E5692)</f>
        <v/>
      </c>
      <c r="M5693" s="14"/>
    </row>
    <row r="5694" spans="1:25" x14ac:dyDescent="0.25">
      <c r="A5694" s="32">
        <f>IF(Weighting!$P$6&gt;0,B5694,"")</f>
        <v>0.32100000000000001</v>
      </c>
      <c r="B5694">
        <f>Weighting!$C$6</f>
        <v>0.32100000000000001</v>
      </c>
      <c r="C5694">
        <f>Weighting!$F$6</f>
        <v>0</v>
      </c>
      <c r="D5694" t="b">
        <f>IF(C5694=1,'Data Transformation'!$G$3+0.5*'Data Transformation'!$W$25,IF(C5695=1,D5695-'Data Transformation'!$W$25,FALSE))</f>
        <v>0</v>
      </c>
      <c r="E5694" t="str">
        <f t="array" ref="E5694">IF(ISLOGICAL(D5694),"",FREQUENCY(IF('Data Transformation'!$B$425:$B$8425='Bin Analysis'!$B5691,'Data Transformation'!$G$425:$G$8425),D5694))</f>
        <v/>
      </c>
      <c r="F5694" t="str">
        <f>IF(ISLOGICAL(D5694),"",E5694-E5693)</f>
        <v/>
      </c>
      <c r="G5694">
        <f>Weighting!$H$6</f>
        <v>1</v>
      </c>
      <c r="H5694">
        <f t="array" ref="H5694">FREQUENCY(IF('Data Transformation'!$B$4:$B$8425=B5691,'Data Transformation'!$G$4:$G$8425),'Bin Analysis'!$B5694)</f>
        <v>18</v>
      </c>
      <c r="I5694">
        <f>H5694-H5693</f>
        <v>18</v>
      </c>
      <c r="J5694">
        <f>IF(I5694=0,0,1)</f>
        <v>1</v>
      </c>
      <c r="K5694">
        <f>J5694*Weighting!$W$6</f>
        <v>1</v>
      </c>
      <c r="M5694" s="14"/>
    </row>
    <row r="5695" spans="1:25" x14ac:dyDescent="0.25">
      <c r="A5695" s="32">
        <f>IF(Weighting!$P$7&gt;0,B5695,"")</f>
        <v>0.45200000000000001</v>
      </c>
      <c r="B5695">
        <f>Weighting!$C$7</f>
        <v>0.45200000000000001</v>
      </c>
      <c r="C5695">
        <f>Weighting!$F$7</f>
        <v>0</v>
      </c>
      <c r="D5695" t="b">
        <f>IF(C5695=1,'Data Transformation'!$G$3+0.5*'Data Transformation'!$W$25,IF(C5696=1,D5696-'Data Transformation'!$W$25,FALSE))</f>
        <v>0</v>
      </c>
      <c r="E5695" t="str">
        <f t="array" ref="E5695">IF(ISLOGICAL(D5695),"",FREQUENCY(IF('Data Transformation'!$B$425:$B$8425='Bin Analysis'!$B5691,'Data Transformation'!$G$425:$G$8425),D5695))</f>
        <v/>
      </c>
      <c r="F5695" t="str">
        <f t="shared" ref="F5695:F5713" si="711">IF(ISLOGICAL(D5695),"",E5695-E5694)</f>
        <v/>
      </c>
      <c r="G5695">
        <f>Weighting!$H$7</f>
        <v>0</v>
      </c>
      <c r="H5695">
        <f t="array" ref="H5695">FREQUENCY(IF('Data Transformation'!$B$4:$B$8425=B5691,'Data Transformation'!$G$4:$G$8425),'Bin Analysis'!$B5695)</f>
        <v>18</v>
      </c>
      <c r="I5695">
        <f t="shared" ref="I5695:I5713" si="712">H5695-H5694</f>
        <v>0</v>
      </c>
      <c r="J5695">
        <f>IF(I5695=0,0,1)</f>
        <v>0</v>
      </c>
      <c r="K5695">
        <f>J5695*Weighting!$W$7</f>
        <v>0</v>
      </c>
      <c r="M5695" s="14"/>
    </row>
    <row r="5696" spans="1:25" x14ac:dyDescent="0.25">
      <c r="A5696" s="32">
        <f>IF(Weighting!$P$8&gt;0,B5696,"")</f>
        <v>0.58299999999999996</v>
      </c>
      <c r="B5696">
        <f>Weighting!$C$8</f>
        <v>0.58299999999999996</v>
      </c>
      <c r="C5696">
        <f>Weighting!$F$8</f>
        <v>0</v>
      </c>
      <c r="D5696" t="b">
        <f>IF(C5696=1,'Data Transformation'!$G$3+0.5*'Data Transformation'!$W$25,IF(C5697=1,D5697-'Data Transformation'!$W$25,FALSE))</f>
        <v>0</v>
      </c>
      <c r="E5696" t="str">
        <f t="array" ref="E5696">IF(ISLOGICAL(D5696),"",FREQUENCY(IF('Data Transformation'!$B$425:$B$8425='Bin Analysis'!$B5691,'Data Transformation'!$G$425:$G$8425),D5696))</f>
        <v/>
      </c>
      <c r="F5696" t="str">
        <f t="shared" si="711"/>
        <v/>
      </c>
      <c r="G5696">
        <f>Weighting!$H$8</f>
        <v>0</v>
      </c>
      <c r="H5696">
        <f t="array" ref="H5696">FREQUENCY(IF('Data Transformation'!$B$4:$B$8425=B5691,'Data Transformation'!$G$4:$G$8425),'Bin Analysis'!$B5696)</f>
        <v>18</v>
      </c>
      <c r="I5696">
        <f t="shared" si="712"/>
        <v>0</v>
      </c>
      <c r="J5696">
        <f t="shared" ref="J5696:J5713" si="713">IF(I5696=0,0,1)</f>
        <v>0</v>
      </c>
      <c r="K5696">
        <f>J5696*Weighting!$W$8</f>
        <v>0</v>
      </c>
      <c r="M5696" s="14"/>
    </row>
    <row r="5697" spans="1:13" x14ac:dyDescent="0.25">
      <c r="A5697" s="32">
        <f>IF(Weighting!$P$9&gt;0,B5697,"")</f>
        <v>0.71399999999999997</v>
      </c>
      <c r="B5697" s="50">
        <f>Weighting!$C$9</f>
        <v>0.71399999999999997</v>
      </c>
      <c r="C5697">
        <f>Weighting!$F$9</f>
        <v>0</v>
      </c>
      <c r="D5697" t="b">
        <f>IF(C5697=1,'Data Transformation'!$G$3+0.5*'Data Transformation'!$W$25,IF(C5698=1,D5698-'Data Transformation'!$W$25,FALSE))</f>
        <v>0</v>
      </c>
      <c r="E5697" t="str">
        <f t="array" ref="E5697">IF(ISLOGICAL(D5697),"",FREQUENCY(IF('Data Transformation'!$B$425:$B$8425='Bin Analysis'!$B5691,'Data Transformation'!$G$425:$G$8425),D5697))</f>
        <v/>
      </c>
      <c r="F5697" t="str">
        <f t="shared" si="711"/>
        <v/>
      </c>
      <c r="G5697">
        <f>Weighting!$H$9</f>
        <v>0</v>
      </c>
      <c r="H5697">
        <f t="array" ref="H5697">FREQUENCY(IF('Data Transformation'!$B$4:$B$8425=B5691,'Data Transformation'!$G$4:$G$8425),'Bin Analysis'!$B5697)</f>
        <v>18</v>
      </c>
      <c r="I5697">
        <f t="shared" si="712"/>
        <v>0</v>
      </c>
      <c r="J5697">
        <f t="shared" si="713"/>
        <v>0</v>
      </c>
      <c r="K5697">
        <f>J5697*Weighting!$W$9</f>
        <v>0</v>
      </c>
      <c r="M5697" s="14"/>
    </row>
    <row r="5698" spans="1:13" x14ac:dyDescent="0.25">
      <c r="A5698" s="32">
        <f>IF(Weighting!$P$10&gt;0,B5698,"")</f>
        <v>0.84499999999999997</v>
      </c>
      <c r="B5698">
        <f>Weighting!$C$10</f>
        <v>0.84499999999999997</v>
      </c>
      <c r="C5698">
        <f>Weighting!$F$10</f>
        <v>0</v>
      </c>
      <c r="D5698" t="b">
        <f>IF(C5698=1,'Data Transformation'!$G$3+0.5*'Data Transformation'!$W$25,IF(C5699=1,D5699-'Data Transformation'!$W$25,FALSE))</f>
        <v>0</v>
      </c>
      <c r="E5698" t="str">
        <f t="array" ref="E5698">IF(ISLOGICAL(D5698),"",FREQUENCY(IF('Data Transformation'!$B$425:$B$8425='Bin Analysis'!$B5691,'Data Transformation'!$G$425:$G$8425),D5698))</f>
        <v/>
      </c>
      <c r="F5698" t="str">
        <f t="shared" si="711"/>
        <v/>
      </c>
      <c r="G5698">
        <f>Weighting!$H$10</f>
        <v>0</v>
      </c>
      <c r="H5698">
        <f t="array" ref="H5698">FREQUENCY(IF('Data Transformation'!$B$4:$B$8425=B5691,'Data Transformation'!$G$4:$G$8425),'Bin Analysis'!$B5698)</f>
        <v>18</v>
      </c>
      <c r="I5698">
        <f t="shared" si="712"/>
        <v>0</v>
      </c>
      <c r="J5698">
        <f t="shared" si="713"/>
        <v>0</v>
      </c>
      <c r="K5698">
        <f>J5698*Weighting!$W$10</f>
        <v>0</v>
      </c>
      <c r="M5698" s="14"/>
    </row>
    <row r="5699" spans="1:13" x14ac:dyDescent="0.25">
      <c r="A5699" s="32">
        <f>IF(Weighting!$P$11&gt;0,B5699,"")</f>
        <v>0.97599999999999998</v>
      </c>
      <c r="B5699">
        <f>Weighting!$C$11</f>
        <v>0.97599999999999998</v>
      </c>
      <c r="C5699">
        <f>Weighting!$F$11</f>
        <v>0</v>
      </c>
      <c r="D5699">
        <f>IF(C5699=1,'Data Transformation'!$G$3+0.5*'Data Transformation'!$W$25,IF(C5700=1,D5700-'Data Transformation'!$W$25,FALSE))</f>
        <v>0.86899999999999999</v>
      </c>
      <c r="E5699">
        <f t="array" ref="E5699">IF(ISLOGICAL(D5699),"",FREQUENCY(IF('Data Transformation'!$B$425:$B$8425='Bin Analysis'!$B5691,'Data Transformation'!$G$425:$G$8425),D5699))</f>
        <v>18</v>
      </c>
      <c r="F5699" t="e">
        <f t="shared" si="711"/>
        <v>#VALUE!</v>
      </c>
      <c r="G5699">
        <f>Weighting!$H$11</f>
        <v>0</v>
      </c>
      <c r="H5699">
        <f t="array" ref="H5699">FREQUENCY(IF('Data Transformation'!$B$4:$B$8425=B5691,'Data Transformation'!$G$4:$G$8425),'Bin Analysis'!$B5699)</f>
        <v>18</v>
      </c>
      <c r="I5699">
        <f t="shared" si="712"/>
        <v>0</v>
      </c>
      <c r="J5699">
        <f t="shared" si="713"/>
        <v>0</v>
      </c>
      <c r="K5699">
        <f>J5699*Weighting!$W$11</f>
        <v>0</v>
      </c>
      <c r="M5699" s="14"/>
    </row>
    <row r="5700" spans="1:13" x14ac:dyDescent="0.25">
      <c r="A5700" s="32">
        <f>IF(Weighting!$P$12&gt;0,B5700,"")</f>
        <v>1.107</v>
      </c>
      <c r="B5700">
        <f>Weighting!$C$12</f>
        <v>1.107</v>
      </c>
      <c r="C5700">
        <f>Weighting!$F$12</f>
        <v>1</v>
      </c>
      <c r="D5700">
        <f>IF(C5700=1,'Data Transformation'!$G$3+0.5*'Data Transformation'!$W$25,IF(C5701=1,D5701-'Data Transformation'!$W$25,FALSE))</f>
        <v>1.131</v>
      </c>
      <c r="E5700">
        <f t="array" ref="E5700">IF(ISLOGICAL(D5700),"",FREQUENCY(IF('Data Transformation'!$B$425:$B$8425='Bin Analysis'!$B5691,'Data Transformation'!$G$425:$G$8425),D5700))</f>
        <v>18</v>
      </c>
      <c r="F5700">
        <f t="shared" si="711"/>
        <v>0</v>
      </c>
      <c r="G5700">
        <f>Weighting!$H$12</f>
        <v>0</v>
      </c>
      <c r="H5700">
        <f t="array" ref="H5700">FREQUENCY(IF('Data Transformation'!$B$4:$B$8425=B5691,'Data Transformation'!$G$4:$G$8425),'Bin Analysis'!$B5700)</f>
        <v>19</v>
      </c>
      <c r="I5700">
        <f t="shared" si="712"/>
        <v>1</v>
      </c>
      <c r="J5700">
        <f t="shared" si="713"/>
        <v>1</v>
      </c>
      <c r="K5700">
        <f>J5700*Weighting!$W$12</f>
        <v>1</v>
      </c>
      <c r="M5700" s="14"/>
    </row>
    <row r="5701" spans="1:13" x14ac:dyDescent="0.25">
      <c r="A5701" s="32">
        <f>IF(Weighting!$P$13&gt;0,B5701,"")</f>
        <v>1.238</v>
      </c>
      <c r="B5701">
        <f>Weighting!$C$13</f>
        <v>1.238</v>
      </c>
      <c r="C5701">
        <f>Weighting!$F$13</f>
        <v>0</v>
      </c>
      <c r="D5701" t="b">
        <f>IF(C5701=1,'Data Transformation'!$G$3+0.5*'Data Transformation'!$W$25,IF(C5702=1,D5702-'Data Transformation'!$W$25,FALSE))</f>
        <v>0</v>
      </c>
      <c r="E5701" t="str">
        <f t="array" ref="E5701">IF(ISLOGICAL(D5701),"",FREQUENCY(IF('Data Transformation'!$B$425:$B$8425='Bin Analysis'!$B5691,'Data Transformation'!$G$425:$G$8425),D5701))</f>
        <v/>
      </c>
      <c r="F5701" t="str">
        <f t="shared" si="711"/>
        <v/>
      </c>
      <c r="G5701">
        <f>Weighting!$H$13</f>
        <v>0</v>
      </c>
      <c r="H5701">
        <f t="array" ref="H5701">FREQUENCY(IF('Data Transformation'!$B$4:$B$8425=B5691,'Data Transformation'!$G$4:$G$8425),'Bin Analysis'!$B5701)</f>
        <v>19</v>
      </c>
      <c r="I5701">
        <f t="shared" si="712"/>
        <v>0</v>
      </c>
      <c r="J5701">
        <f t="shared" si="713"/>
        <v>0</v>
      </c>
      <c r="K5701">
        <f>J5701*Weighting!$W$13</f>
        <v>0</v>
      </c>
      <c r="M5701" s="14"/>
    </row>
    <row r="5702" spans="1:13" x14ac:dyDescent="0.25">
      <c r="A5702" s="32">
        <f>IF(Weighting!$P$14&gt;0,B5702,"")</f>
        <v>1.369</v>
      </c>
      <c r="B5702">
        <f>Weighting!$C$14</f>
        <v>1.369</v>
      </c>
      <c r="C5702">
        <f>Weighting!$F$14</f>
        <v>0</v>
      </c>
      <c r="D5702" t="b">
        <f>IF(C5702=1,'Data Transformation'!$G$3+0.5*'Data Transformation'!$W$25,IF(C5703=1,D5703-'Data Transformation'!$W$25,FALSE))</f>
        <v>0</v>
      </c>
      <c r="E5702" t="str">
        <f t="array" ref="E5702">IF(ISLOGICAL(D5702),"",FREQUENCY(IF('Data Transformation'!$B$425:$B$8425='Bin Analysis'!$B5691,'Data Transformation'!$G$425:$G$8425),D5702))</f>
        <v/>
      </c>
      <c r="F5702" t="str">
        <f t="shared" si="711"/>
        <v/>
      </c>
      <c r="G5702">
        <f>Weighting!$H$14</f>
        <v>0</v>
      </c>
      <c r="H5702">
        <f t="array" ref="H5702">FREQUENCY(IF('Data Transformation'!$B$4:$B$8425=B5691,'Data Transformation'!$G$4:$G$8425),'Bin Analysis'!$B5702)</f>
        <v>19</v>
      </c>
      <c r="I5702">
        <f t="shared" si="712"/>
        <v>0</v>
      </c>
      <c r="J5702">
        <f t="shared" si="713"/>
        <v>0</v>
      </c>
      <c r="K5702">
        <f>J5702*Weighting!$W$14</f>
        <v>0</v>
      </c>
      <c r="M5702" s="14"/>
    </row>
    <row r="5703" spans="1:13" x14ac:dyDescent="0.25">
      <c r="A5703" s="32">
        <f>IF(Weighting!$P$15&gt;0,B5703,"")</f>
        <v>1.5000009999999999</v>
      </c>
      <c r="B5703">
        <f>Weighting!$C$15</f>
        <v>1.5000009999999999</v>
      </c>
      <c r="C5703">
        <f>Weighting!$F$15</f>
        <v>0</v>
      </c>
      <c r="D5703" t="b">
        <f>IF(C5703=1,'Data Transformation'!$G$3+0.5*'Data Transformation'!$W$25,IF(C5704=1,D5704-'Data Transformation'!$W$25,FALSE))</f>
        <v>0</v>
      </c>
      <c r="E5703" t="str">
        <f t="array" ref="E5703">IF(ISLOGICAL(D5703),"",FREQUENCY(IF('Data Transformation'!$B$425:$B$8425='Bin Analysis'!$B5691,'Data Transformation'!$G$425:$G$8425),D5703))</f>
        <v/>
      </c>
      <c r="F5703" t="str">
        <f t="shared" si="711"/>
        <v/>
      </c>
      <c r="G5703">
        <f>Weighting!$H$15</f>
        <v>0</v>
      </c>
      <c r="H5703">
        <f t="array" ref="H5703">FREQUENCY(IF('Data Transformation'!$B$4:$B$8425=B5691,'Data Transformation'!$G$4:$G$8425),'Bin Analysis'!$B5703)</f>
        <v>19</v>
      </c>
      <c r="I5703">
        <f t="shared" si="712"/>
        <v>0</v>
      </c>
      <c r="J5703">
        <f t="shared" si="713"/>
        <v>0</v>
      </c>
      <c r="K5703">
        <f>J5703*Weighting!$W$15</f>
        <v>0</v>
      </c>
      <c r="M5703" s="14"/>
    </row>
    <row r="5704" spans="1:13" x14ac:dyDescent="0.25">
      <c r="A5704" s="32" t="str">
        <f>IF(Weighting!$P$16&gt;0,B5704,"")</f>
        <v/>
      </c>
      <c r="B5704">
        <f>Weighting!$C$16</f>
        <v>1.631</v>
      </c>
      <c r="C5704">
        <f>Weighting!$F$16</f>
        <v>0</v>
      </c>
      <c r="D5704" t="b">
        <f>IF(C5704=1,'Data Transformation'!$G$3+0.5*'Data Transformation'!$W$25,IF(C5705=1,D5705-'Data Transformation'!$W$25,FALSE))</f>
        <v>0</v>
      </c>
      <c r="E5704" t="str">
        <f t="array" ref="E5704">IF(ISLOGICAL(D5704),"",FREQUENCY(IF('Data Transformation'!$B$425:$B$8425='Bin Analysis'!$B5691,'Data Transformation'!$G$425:$G$8425),D5704))</f>
        <v/>
      </c>
      <c r="F5704" t="str">
        <f t="shared" si="711"/>
        <v/>
      </c>
      <c r="G5704">
        <f>Weighting!$H$16</f>
        <v>0</v>
      </c>
      <c r="H5704">
        <f t="array" ref="H5704">FREQUENCY(IF('Data Transformation'!$B$4:$B$8425=B5691,'Data Transformation'!$G$4:$G$8425),'Bin Analysis'!$B5704)</f>
        <v>19</v>
      </c>
      <c r="I5704">
        <f t="shared" si="712"/>
        <v>0</v>
      </c>
      <c r="J5704">
        <f t="shared" si="713"/>
        <v>0</v>
      </c>
      <c r="K5704">
        <f>J5704*Weighting!$W$16</f>
        <v>0</v>
      </c>
      <c r="M5704" s="14"/>
    </row>
    <row r="5705" spans="1:13" x14ac:dyDescent="0.25">
      <c r="A5705" s="32" t="str">
        <f>IF(Weighting!$P$17&gt;0,B5705,"")</f>
        <v/>
      </c>
      <c r="B5705">
        <f>Weighting!$C$17</f>
        <v>1.762</v>
      </c>
      <c r="C5705">
        <f>Weighting!$F$17</f>
        <v>0</v>
      </c>
      <c r="D5705" t="b">
        <f>IF(C5705=1,'Data Transformation'!$G$3+0.5*'Data Transformation'!$W$25,IF(C5706=1,D5706-'Data Transformation'!$W$25,FALSE))</f>
        <v>0</v>
      </c>
      <c r="E5705" t="str">
        <f t="array" ref="E5705">IF(ISLOGICAL(D5705),"",FREQUENCY(IF('Data Transformation'!$B$425:$B$8425='Bin Analysis'!$B5691,'Data Transformation'!$G$425:$G$8425),D5705))</f>
        <v/>
      </c>
      <c r="F5705" t="str">
        <f t="shared" si="711"/>
        <v/>
      </c>
      <c r="G5705">
        <f>Weighting!$H$17</f>
        <v>0</v>
      </c>
      <c r="H5705">
        <f t="array" ref="H5705">FREQUENCY(IF('Data Transformation'!$B$4:$B$8425=B5691,'Data Transformation'!$G$4:$G$8425),'Bin Analysis'!$B5705)</f>
        <v>19</v>
      </c>
      <c r="I5705">
        <f t="shared" si="712"/>
        <v>0</v>
      </c>
      <c r="J5705">
        <f t="shared" si="713"/>
        <v>0</v>
      </c>
      <c r="K5705">
        <f>J5705*Weighting!$W$17</f>
        <v>0</v>
      </c>
      <c r="M5705" s="14"/>
    </row>
    <row r="5706" spans="1:13" x14ac:dyDescent="0.25">
      <c r="A5706" s="32" t="str">
        <f>IF(Weighting!$P$18&gt;0,B5706,"")</f>
        <v/>
      </c>
      <c r="B5706">
        <f>Weighting!$C$18</f>
        <v>1.893</v>
      </c>
      <c r="C5706">
        <f>Weighting!$F$18</f>
        <v>0</v>
      </c>
      <c r="D5706" t="b">
        <f>IF(C5706=1,'Data Transformation'!$G$3+0.5*'Data Transformation'!$W$25,IF(C5707=1,D5707-'Data Transformation'!$W$25,FALSE))</f>
        <v>0</v>
      </c>
      <c r="E5706" t="str">
        <f t="array" ref="E5706">IF(ISLOGICAL(D5706),"",FREQUENCY(IF('Data Transformation'!$B$425:$B$8425='Bin Analysis'!$B5691,'Data Transformation'!$G$425:$G$8425),D5706))</f>
        <v/>
      </c>
      <c r="F5706" t="str">
        <f t="shared" si="711"/>
        <v/>
      </c>
      <c r="G5706">
        <f>Weighting!$H$18</f>
        <v>0</v>
      </c>
      <c r="H5706">
        <f t="array" ref="H5706">FREQUENCY(IF('Data Transformation'!$B$4:$B$8425=B5691,'Data Transformation'!$G$4:$G$8425),'Bin Analysis'!$B5706)</f>
        <v>19</v>
      </c>
      <c r="I5706">
        <f t="shared" si="712"/>
        <v>0</v>
      </c>
      <c r="J5706">
        <f t="shared" si="713"/>
        <v>0</v>
      </c>
      <c r="K5706">
        <f>J5706*Weighting!$W$18</f>
        <v>0</v>
      </c>
      <c r="M5706" s="14"/>
    </row>
    <row r="5707" spans="1:13" x14ac:dyDescent="0.25">
      <c r="A5707" s="32" t="str">
        <f>IF(Weighting!$P$19&gt;0,B5707,"")</f>
        <v/>
      </c>
      <c r="B5707">
        <f>Weighting!$C$19</f>
        <v>2.024</v>
      </c>
      <c r="C5707">
        <f>Weighting!$F$19</f>
        <v>0</v>
      </c>
      <c r="D5707" t="b">
        <f>IF(C5707=1,'Data Transformation'!$G$3+0.5*'Data Transformation'!$W$25,IF(C5708=1,D5708-'Data Transformation'!$W$25,FALSE))</f>
        <v>0</v>
      </c>
      <c r="E5707" t="str">
        <f t="array" ref="E5707">IF(ISLOGICAL(D5707),"",FREQUENCY(IF('Data Transformation'!$B$425:$B$8425='Bin Analysis'!$B5691,'Data Transformation'!$G$425:$G$8425),D5707))</f>
        <v/>
      </c>
      <c r="F5707" t="str">
        <f t="shared" si="711"/>
        <v/>
      </c>
      <c r="G5707">
        <f>Weighting!$H$19</f>
        <v>0</v>
      </c>
      <c r="H5707">
        <f t="array" ref="H5707">FREQUENCY(IF('Data Transformation'!$B$4:$B$8425=B5691,'Data Transformation'!$G$4:$G$8425),'Bin Analysis'!$B5707)</f>
        <v>19</v>
      </c>
      <c r="I5707">
        <f t="shared" si="712"/>
        <v>0</v>
      </c>
      <c r="J5707">
        <f t="shared" si="713"/>
        <v>0</v>
      </c>
      <c r="K5707">
        <f>J5707*Weighting!$W$19</f>
        <v>0</v>
      </c>
      <c r="M5707" s="14"/>
    </row>
    <row r="5708" spans="1:13" x14ac:dyDescent="0.25">
      <c r="A5708" s="32" t="str">
        <f>IF(Weighting!$P$20&gt;0,B5708,"")</f>
        <v/>
      </c>
      <c r="B5708">
        <f>Weighting!$C$20</f>
        <v>2.1550000000000002</v>
      </c>
      <c r="C5708">
        <f>Weighting!$F$20</f>
        <v>0</v>
      </c>
      <c r="D5708" t="b">
        <f>IF(C5708=1,'Data Transformation'!$G$3+0.5*'Data Transformation'!$W$25,IF(C5709=1,D5709-'Data Transformation'!$W$25,FALSE))</f>
        <v>0</v>
      </c>
      <c r="E5708" t="str">
        <f t="array" ref="E5708">IF(ISLOGICAL(D5708),"",FREQUENCY(IF('Data Transformation'!$B$425:$B$8425='Bin Analysis'!$B5691,'Data Transformation'!$G$425:$G$8425),D5708))</f>
        <v/>
      </c>
      <c r="F5708" t="str">
        <f t="shared" si="711"/>
        <v/>
      </c>
      <c r="G5708">
        <f>Weighting!$H$20</f>
        <v>0</v>
      </c>
      <c r="H5708">
        <f t="array" ref="H5708">FREQUENCY(IF('Data Transformation'!$B$4:$B$8425=B5691,'Data Transformation'!$G$4:$G$8425),'Bin Analysis'!$B5708)</f>
        <v>19</v>
      </c>
      <c r="I5708">
        <f t="shared" si="712"/>
        <v>0</v>
      </c>
      <c r="J5708">
        <f t="shared" si="713"/>
        <v>0</v>
      </c>
      <c r="K5708">
        <f>J5708*Weighting!$W$20</f>
        <v>0</v>
      </c>
      <c r="M5708" s="14"/>
    </row>
    <row r="5709" spans="1:13" x14ac:dyDescent="0.25">
      <c r="A5709" s="32" t="str">
        <f>IF(Weighting!$P$21&gt;0,B5709,"")</f>
        <v/>
      </c>
      <c r="B5709">
        <f>Weighting!$C$21</f>
        <v>2.2860000000000005</v>
      </c>
      <c r="C5709">
        <f>Weighting!$F$21</f>
        <v>0</v>
      </c>
      <c r="D5709" t="b">
        <f>IF(C5709=1,'Data Transformation'!$G$3+0.5*'Data Transformation'!$W$25,IF(C5710=1,D5710-'Data Transformation'!$W$25,FALSE))</f>
        <v>0</v>
      </c>
      <c r="E5709" t="str">
        <f t="array" ref="E5709">IF(ISLOGICAL(D5709),"",FREQUENCY(IF('Data Transformation'!$B$425:$B$8425='Bin Analysis'!$B5691,'Data Transformation'!$G$425:$G$8425),D5709))</f>
        <v/>
      </c>
      <c r="F5709" t="str">
        <f t="shared" si="711"/>
        <v/>
      </c>
      <c r="G5709">
        <f>Weighting!$H$21</f>
        <v>0</v>
      </c>
      <c r="H5709">
        <f t="array" ref="H5709">FREQUENCY(IF('Data Transformation'!$B$4:$B$8425=B5691,'Data Transformation'!$G$4:$G$8425),'Bin Analysis'!$B5709)</f>
        <v>19</v>
      </c>
      <c r="I5709">
        <f t="shared" si="712"/>
        <v>0</v>
      </c>
      <c r="J5709">
        <f t="shared" si="713"/>
        <v>0</v>
      </c>
      <c r="K5709">
        <f>J5709*Weighting!$W$21</f>
        <v>0</v>
      </c>
      <c r="M5709" s="14"/>
    </row>
    <row r="5710" spans="1:13" x14ac:dyDescent="0.25">
      <c r="A5710" s="32" t="str">
        <f>IF(Weighting!$P$22&gt;0,B5710,"")</f>
        <v/>
      </c>
      <c r="B5710">
        <f>Weighting!$C$22</f>
        <v>2.4170000000000007</v>
      </c>
      <c r="C5710">
        <f>Weighting!$F$22</f>
        <v>0</v>
      </c>
      <c r="D5710" t="b">
        <f>IF(C5710=1,'Data Transformation'!$G$3+0.5*'Data Transformation'!$W$25,IF(C5711=1,D5711-'Data Transformation'!$W$25,FALSE))</f>
        <v>0</v>
      </c>
      <c r="E5710" t="str">
        <f t="array" ref="E5710">IF(ISLOGICAL(D5710),"",FREQUENCY(IF('Data Transformation'!$B$425:$B$8425='Bin Analysis'!$B5691,'Data Transformation'!$G$425:$G$8425),D5710))</f>
        <v/>
      </c>
      <c r="F5710" t="str">
        <f t="shared" si="711"/>
        <v/>
      </c>
      <c r="G5710">
        <f>Weighting!$H$22</f>
        <v>0</v>
      </c>
      <c r="H5710">
        <f t="array" ref="H5710">FREQUENCY(IF('Data Transformation'!$B$4:$B$8425=B5691,'Data Transformation'!$G$4:$G$8425),'Bin Analysis'!$B5710)</f>
        <v>19</v>
      </c>
      <c r="I5710">
        <f t="shared" si="712"/>
        <v>0</v>
      </c>
      <c r="J5710">
        <f t="shared" si="713"/>
        <v>0</v>
      </c>
      <c r="K5710">
        <f>J5710*Weighting!$W$22</f>
        <v>0</v>
      </c>
      <c r="M5710" s="14"/>
    </row>
    <row r="5711" spans="1:13" x14ac:dyDescent="0.25">
      <c r="A5711" s="32" t="str">
        <f>IF(Weighting!$P$23&gt;0,B5711,"")</f>
        <v/>
      </c>
      <c r="B5711">
        <f>Weighting!$C$23</f>
        <v>2.5480000000000009</v>
      </c>
      <c r="C5711">
        <f>Weighting!$F$23</f>
        <v>0</v>
      </c>
      <c r="D5711" t="b">
        <f>IF(C5711=1,'Data Transformation'!$G$3+0.5*'Data Transformation'!$W$25,IF(C5712=1,D5712-'Data Transformation'!$W$25,FALSE))</f>
        <v>0</v>
      </c>
      <c r="E5711" t="str">
        <f t="array" ref="E5711">IF(ISLOGICAL(D5711),"",FREQUENCY(IF('Data Transformation'!$B$425:$B$8425='Bin Analysis'!$B5691,'Data Transformation'!$G$425:$G$8425),D5711))</f>
        <v/>
      </c>
      <c r="F5711" t="str">
        <f t="shared" si="711"/>
        <v/>
      </c>
      <c r="G5711">
        <f>Weighting!$H$23</f>
        <v>0</v>
      </c>
      <c r="H5711">
        <f t="array" ref="H5711">FREQUENCY(IF('Data Transformation'!$B$4:$B$8425=B5691,'Data Transformation'!$G$4:$G$8425),'Bin Analysis'!$B5711)</f>
        <v>19</v>
      </c>
      <c r="I5711">
        <f t="shared" si="712"/>
        <v>0</v>
      </c>
      <c r="J5711">
        <f t="shared" si="713"/>
        <v>0</v>
      </c>
      <c r="K5711">
        <f>J5711*Weighting!$W$23</f>
        <v>0</v>
      </c>
      <c r="M5711" s="14"/>
    </row>
    <row r="5712" spans="1:13" x14ac:dyDescent="0.25">
      <c r="A5712" s="32" t="str">
        <f>IF(Weighting!$P$24&gt;0,B5712,"")</f>
        <v/>
      </c>
      <c r="B5712">
        <f>Weighting!$C$24</f>
        <v>2.6790000000000012</v>
      </c>
      <c r="C5712">
        <f>Weighting!$F$24</f>
        <v>0</v>
      </c>
      <c r="D5712" t="b">
        <f>IF(C5712=1,'Data Transformation'!$G$3+0.5*'Data Transformation'!$W$25,IF(C5713=1,D5713-'Data Transformation'!$W$25,FALSE))</f>
        <v>0</v>
      </c>
      <c r="E5712" t="str">
        <f t="array" ref="E5712">IF(ISLOGICAL(D5712),"",FREQUENCY(IF('Data Transformation'!$B$425:$B$8425='Bin Analysis'!$B5691,'Data Transformation'!$G$425:$G$8425),D5712))</f>
        <v/>
      </c>
      <c r="F5712" t="str">
        <f t="shared" si="711"/>
        <v/>
      </c>
      <c r="G5712">
        <f>Weighting!$H$24</f>
        <v>0</v>
      </c>
      <c r="H5712">
        <f t="array" ref="H5712">FREQUENCY(IF('Data Transformation'!$B$4:$B$8425=B5691,'Data Transformation'!$G$4:$G$8425),'Bin Analysis'!$B5712)</f>
        <v>19</v>
      </c>
      <c r="I5712">
        <f t="shared" si="712"/>
        <v>0</v>
      </c>
      <c r="J5712">
        <f t="shared" si="713"/>
        <v>0</v>
      </c>
      <c r="K5712">
        <f>J5712*Weighting!$W$24</f>
        <v>0</v>
      </c>
      <c r="M5712" s="14"/>
    </row>
    <row r="5713" spans="1:25" x14ac:dyDescent="0.25">
      <c r="A5713" s="32" t="str">
        <f>IF(Weighting!$P$25&gt;0,B5713,"")</f>
        <v/>
      </c>
      <c r="B5713">
        <f>Weighting!$C$25</f>
        <v>2.8100000000000014</v>
      </c>
      <c r="C5713">
        <f>Weighting!$F$25</f>
        <v>0</v>
      </c>
      <c r="D5713" t="b">
        <f>IF(C5713=1,'Data Transformation'!$G$3+0.5*'Data Transformation'!$W$25,IF(C5714=1,D5714-'Data Transformation'!$W$25,FALSE))</f>
        <v>0</v>
      </c>
      <c r="E5713" t="str">
        <f t="array" ref="E5713">IF(ISLOGICAL(D5713),"",FREQUENCY(IF('Data Transformation'!$B$425:$B$8425='Bin Analysis'!$B5691,'Data Transformation'!$G$425:$G$8425),D5713))</f>
        <v/>
      </c>
      <c r="F5713" t="str">
        <f t="shared" si="711"/>
        <v/>
      </c>
      <c r="G5713">
        <f>Weighting!$H$25</f>
        <v>0</v>
      </c>
      <c r="H5713">
        <f t="array" ref="H5713">FREQUENCY(IF('Data Transformation'!$B$4:$B$8425=B5691,'Data Transformation'!$G$4:$G$8425),'Bin Analysis'!$B5713)</f>
        <v>19</v>
      </c>
      <c r="I5713">
        <f t="shared" si="712"/>
        <v>0</v>
      </c>
      <c r="J5713">
        <f t="shared" si="713"/>
        <v>0</v>
      </c>
      <c r="K5713">
        <f>J5713*Weighting!$W$25</f>
        <v>0</v>
      </c>
      <c r="M5713" s="14"/>
    </row>
    <row r="5714" spans="1:25" x14ac:dyDescent="0.25">
      <c r="O5714"/>
      <c r="P5714"/>
      <c r="Q5714"/>
      <c r="R5714"/>
    </row>
    <row r="5715" spans="1:25" ht="23.25" x14ac:dyDescent="0.35">
      <c r="A5715" s="21" t="s">
        <v>0</v>
      </c>
      <c r="B5715" s="21">
        <f>IFERROR(VLOOKUP(C5715,'Data Transformation'!$L$6:$M$426,2,FALSE),"")</f>
        <v>238</v>
      </c>
      <c r="C5715" s="21">
        <f>C5691+1</f>
        <v>238</v>
      </c>
      <c r="D5715" s="21"/>
      <c r="E5715" s="21"/>
      <c r="F5715" s="21"/>
      <c r="G5715" s="21"/>
      <c r="H5715" s="22"/>
      <c r="I5715" s="22"/>
      <c r="J5715" s="22"/>
      <c r="K5715" s="21"/>
      <c r="L5715" s="21">
        <f>B5715</f>
        <v>238</v>
      </c>
      <c r="M5715" s="23">
        <f>INDEX('Data Transformation'!$O$4:$O$424,MATCH($B5715,'Data Transformation'!$M$4:$M$424,0),MATCH($M$2,'Data Transformation'!$O$3,0))</f>
        <v>20</v>
      </c>
      <c r="N5715" s="27">
        <f>IF('Input and Summary Results'!$J$16="minimum",'Bin Analysis'!X5716/(M5715-1),'Bin Analysis'!Y5715/('Bin Analysis'!M5715-1))</f>
        <v>0</v>
      </c>
      <c r="O5715" s="27">
        <f>IF(M5715=FALSE,NA(),(VLOOKUP(1,C5718:K5737,4,FALSE))/(M5715-1))</f>
        <v>0.26315789473684209</v>
      </c>
      <c r="P5715" s="27">
        <f>IF(M5715=FALSE,NA(),SUM(J5718:J5737)/Weighting!$S$5)</f>
        <v>0.5</v>
      </c>
      <c r="Q5715" s="27">
        <f>IF(M5715=FALSE,NA(),SUM(K5718:K5737)/Weighting!$S$6)</f>
        <v>0.43478260869565216</v>
      </c>
      <c r="R5715" s="27">
        <f>IF(M5715=FALSE,NA(),(VLOOKUP(1,G5718:K5737,3,FALSE))/(M5715-1))</f>
        <v>0.15789473684210525</v>
      </c>
      <c r="S5715" s="22" t="str">
        <f>IF(M5715=FALSE,NA(),IF(SUM(J5718:J5737)=2,"yes","no"))</f>
        <v>no</v>
      </c>
      <c r="X5715" s="2" cm="2">
        <f t="array" ref="X5715:X5716">FREQUENCY(IF('Data Transformation'!$B$425:$B$6424='Bin Analysis'!L5715,'Data Transformation'!$G$425:$G$6424),'Data Transformation'!$U$11)</f>
        <v>19</v>
      </c>
      <c r="Y5715" s="2" cm="2">
        <f t="array" ref="Y5715:Y5716">FREQUENCY(IF('Data Transformation'!$B$425:$B$6424='Bin Analysis'!L5715,'Data Transformation'!$G$425:$G$6424),'Data Transformation'!$U$12)</f>
        <v>14</v>
      </c>
    </row>
    <row r="5716" spans="1:25" x14ac:dyDescent="0.25">
      <c r="A5716" s="14" t="s">
        <v>67</v>
      </c>
      <c r="B5716" t="s">
        <v>47</v>
      </c>
      <c r="C5716" t="s">
        <v>5</v>
      </c>
      <c r="D5716" t="s">
        <v>100</v>
      </c>
      <c r="E5716" t="s">
        <v>101</v>
      </c>
      <c r="F5716" t="s">
        <v>102</v>
      </c>
      <c r="G5716" t="s">
        <v>70</v>
      </c>
      <c r="H5716" t="s">
        <v>31</v>
      </c>
      <c r="I5716" t="s">
        <v>32</v>
      </c>
      <c r="J5716" t="s">
        <v>46</v>
      </c>
      <c r="K5716" s="14" t="s">
        <v>45</v>
      </c>
      <c r="M5716" s="14"/>
      <c r="X5716" s="2">
        <v>0</v>
      </c>
      <c r="Y5716" s="2">
        <v>5</v>
      </c>
    </row>
    <row r="5717" spans="1:25" x14ac:dyDescent="0.25">
      <c r="A5717" s="32"/>
      <c r="D5717" t="b">
        <f>IF(C5717=1,'Data Transformation'!$G$3+0.5*'Data Transformation'!$W$25,IF(C5718=1,D5718-'Data Transformation'!$W$25,FALSE))</f>
        <v>0</v>
      </c>
      <c r="E5717" t="str">
        <f t="array" ref="E5717">IF(ISLOGICAL(D5717),"",FREQUENCY(IF('Data Transformation'!$B$425:$B$8425='Bin Analysis'!$B5715,'Data Transformation'!$G$425:$G$8425),D5717))</f>
        <v/>
      </c>
      <c r="F5717" t="str">
        <f>IF(ISLOGICAL(D5717),"",E5717-E5716)</f>
        <v/>
      </c>
      <c r="M5717" s="14"/>
    </row>
    <row r="5718" spans="1:25" x14ac:dyDescent="0.25">
      <c r="A5718" s="32">
        <f>IF(Weighting!$P$6&gt;0,B5718,"")</f>
        <v>0.32100000000000001</v>
      </c>
      <c r="B5718">
        <f>Weighting!$C$6</f>
        <v>0.32100000000000001</v>
      </c>
      <c r="C5718">
        <f>Weighting!$F$6</f>
        <v>0</v>
      </c>
      <c r="D5718" t="b">
        <f>IF(C5718=1,'Data Transformation'!$G$3+0.5*'Data Transformation'!$W$25,IF(C5719=1,D5719-'Data Transformation'!$W$25,FALSE))</f>
        <v>0</v>
      </c>
      <c r="E5718" t="str">
        <f t="array" ref="E5718">IF(ISLOGICAL(D5718),"",FREQUENCY(IF('Data Transformation'!$B$425:$B$8425='Bin Analysis'!$B5715,'Data Transformation'!$G$425:$G$8425),D5718))</f>
        <v/>
      </c>
      <c r="F5718" t="str">
        <f>IF(ISLOGICAL(D5718),"",E5718-E5717)</f>
        <v/>
      </c>
      <c r="G5718">
        <f>Weighting!$H$6</f>
        <v>1</v>
      </c>
      <c r="H5718">
        <f t="array" ref="H5718">FREQUENCY(IF('Data Transformation'!$B$4:$B$8425=B5715,'Data Transformation'!$G$4:$G$8425),'Bin Analysis'!$B5718)</f>
        <v>3</v>
      </c>
      <c r="I5718">
        <f>H5718-H5717</f>
        <v>3</v>
      </c>
      <c r="J5718">
        <f>IF(I5718=0,0,1)</f>
        <v>1</v>
      </c>
      <c r="K5718">
        <f>J5718*Weighting!$W$6</f>
        <v>1</v>
      </c>
      <c r="M5718" s="14"/>
    </row>
    <row r="5719" spans="1:25" x14ac:dyDescent="0.25">
      <c r="A5719" s="32">
        <f>IF(Weighting!$P$7&gt;0,B5719,"")</f>
        <v>0.45200000000000001</v>
      </c>
      <c r="B5719">
        <f>Weighting!$C$7</f>
        <v>0.45200000000000001</v>
      </c>
      <c r="C5719">
        <f>Weighting!$F$7</f>
        <v>0</v>
      </c>
      <c r="D5719" t="b">
        <f>IF(C5719=1,'Data Transformation'!$G$3+0.5*'Data Transformation'!$W$25,IF(C5720=1,D5720-'Data Transformation'!$W$25,FALSE))</f>
        <v>0</v>
      </c>
      <c r="E5719" t="str">
        <f t="array" ref="E5719">IF(ISLOGICAL(D5719),"",FREQUENCY(IF('Data Transformation'!$B$425:$B$8425='Bin Analysis'!$B5715,'Data Transformation'!$G$425:$G$8425),D5719))</f>
        <v/>
      </c>
      <c r="F5719" t="str">
        <f t="shared" ref="F5719:F5737" si="714">IF(ISLOGICAL(D5719),"",E5719-E5718)</f>
        <v/>
      </c>
      <c r="G5719">
        <f>Weighting!$H$7</f>
        <v>0</v>
      </c>
      <c r="H5719">
        <f t="array" ref="H5719">FREQUENCY(IF('Data Transformation'!$B$4:$B$8425=B5715,'Data Transformation'!$G$4:$G$8425),'Bin Analysis'!$B5719)</f>
        <v>3</v>
      </c>
      <c r="I5719">
        <f t="shared" ref="I5719:I5737" si="715">H5719-H5718</f>
        <v>0</v>
      </c>
      <c r="J5719">
        <f>IF(I5719=0,0,1)</f>
        <v>0</v>
      </c>
      <c r="K5719">
        <f>J5719*Weighting!$W$7</f>
        <v>0</v>
      </c>
      <c r="M5719" s="14"/>
    </row>
    <row r="5720" spans="1:25" x14ac:dyDescent="0.25">
      <c r="A5720" s="32">
        <f>IF(Weighting!$P$8&gt;0,B5720,"")</f>
        <v>0.58299999999999996</v>
      </c>
      <c r="B5720">
        <f>Weighting!$C$8</f>
        <v>0.58299999999999996</v>
      </c>
      <c r="C5720">
        <f>Weighting!$F$8</f>
        <v>0</v>
      </c>
      <c r="D5720" t="b">
        <f>IF(C5720=1,'Data Transformation'!$G$3+0.5*'Data Transformation'!$W$25,IF(C5721=1,D5721-'Data Transformation'!$W$25,FALSE))</f>
        <v>0</v>
      </c>
      <c r="E5720" t="str">
        <f t="array" ref="E5720">IF(ISLOGICAL(D5720),"",FREQUENCY(IF('Data Transformation'!$B$425:$B$8425='Bin Analysis'!$B5715,'Data Transformation'!$G$425:$G$8425),D5720))</f>
        <v/>
      </c>
      <c r="F5720" t="str">
        <f t="shared" si="714"/>
        <v/>
      </c>
      <c r="G5720">
        <f>Weighting!$H$8</f>
        <v>0</v>
      </c>
      <c r="H5720">
        <f t="array" ref="H5720">FREQUENCY(IF('Data Transformation'!$B$4:$B$8425=B5715,'Data Transformation'!$G$4:$G$8425),'Bin Analysis'!$B5720)</f>
        <v>3</v>
      </c>
      <c r="I5720">
        <f t="shared" si="715"/>
        <v>0</v>
      </c>
      <c r="J5720">
        <f t="shared" ref="J5720:J5737" si="716">IF(I5720=0,0,1)</f>
        <v>0</v>
      </c>
      <c r="K5720">
        <f>J5720*Weighting!$W$8</f>
        <v>0</v>
      </c>
      <c r="M5720" s="14"/>
    </row>
    <row r="5721" spans="1:25" x14ac:dyDescent="0.25">
      <c r="A5721" s="32">
        <f>IF(Weighting!$P$9&gt;0,B5721,"")</f>
        <v>0.71399999999999997</v>
      </c>
      <c r="B5721" s="50">
        <f>Weighting!$C$9</f>
        <v>0.71399999999999997</v>
      </c>
      <c r="C5721">
        <f>Weighting!$F$9</f>
        <v>0</v>
      </c>
      <c r="D5721" t="b">
        <f>IF(C5721=1,'Data Transformation'!$G$3+0.5*'Data Transformation'!$W$25,IF(C5722=1,D5722-'Data Transformation'!$W$25,FALSE))</f>
        <v>0</v>
      </c>
      <c r="E5721" t="str">
        <f t="array" ref="E5721">IF(ISLOGICAL(D5721),"",FREQUENCY(IF('Data Transformation'!$B$425:$B$8425='Bin Analysis'!$B5715,'Data Transformation'!$G$425:$G$8425),D5721))</f>
        <v/>
      </c>
      <c r="F5721" t="str">
        <f t="shared" si="714"/>
        <v/>
      </c>
      <c r="G5721">
        <f>Weighting!$H$9</f>
        <v>0</v>
      </c>
      <c r="H5721">
        <f t="array" ref="H5721">FREQUENCY(IF('Data Transformation'!$B$4:$B$8425=B5715,'Data Transformation'!$G$4:$G$8425),'Bin Analysis'!$B5721)</f>
        <v>6</v>
      </c>
      <c r="I5721">
        <f t="shared" si="715"/>
        <v>3</v>
      </c>
      <c r="J5721">
        <f t="shared" si="716"/>
        <v>1</v>
      </c>
      <c r="K5721">
        <f>J5721*Weighting!$W$9</f>
        <v>3</v>
      </c>
      <c r="M5721" s="14"/>
    </row>
    <row r="5722" spans="1:25" x14ac:dyDescent="0.25">
      <c r="A5722" s="32">
        <f>IF(Weighting!$P$10&gt;0,B5722,"")</f>
        <v>0.84499999999999997</v>
      </c>
      <c r="B5722">
        <f>Weighting!$C$10</f>
        <v>0.84499999999999997</v>
      </c>
      <c r="C5722">
        <f>Weighting!$F$10</f>
        <v>0</v>
      </c>
      <c r="D5722" t="b">
        <f>IF(C5722=1,'Data Transformation'!$G$3+0.5*'Data Transformation'!$W$25,IF(C5723=1,D5723-'Data Transformation'!$W$25,FALSE))</f>
        <v>0</v>
      </c>
      <c r="E5722" t="str">
        <f t="array" ref="E5722">IF(ISLOGICAL(D5722),"",FREQUENCY(IF('Data Transformation'!$B$425:$B$8425='Bin Analysis'!$B5715,'Data Transformation'!$G$425:$G$8425),D5722))</f>
        <v/>
      </c>
      <c r="F5722" t="str">
        <f t="shared" si="714"/>
        <v/>
      </c>
      <c r="G5722">
        <f>Weighting!$H$10</f>
        <v>0</v>
      </c>
      <c r="H5722">
        <f t="array" ref="H5722">FREQUENCY(IF('Data Transformation'!$B$4:$B$8425=B5715,'Data Transformation'!$G$4:$G$8425),'Bin Analysis'!$B5722)</f>
        <v>11</v>
      </c>
      <c r="I5722">
        <f t="shared" si="715"/>
        <v>5</v>
      </c>
      <c r="J5722">
        <f t="shared" si="716"/>
        <v>1</v>
      </c>
      <c r="K5722">
        <f>J5722*Weighting!$W$10</f>
        <v>3</v>
      </c>
      <c r="M5722" s="14"/>
    </row>
    <row r="5723" spans="1:25" x14ac:dyDescent="0.25">
      <c r="A5723" s="32">
        <f>IF(Weighting!$P$11&gt;0,B5723,"")</f>
        <v>0.97599999999999998</v>
      </c>
      <c r="B5723">
        <f>Weighting!$C$11</f>
        <v>0.97599999999999998</v>
      </c>
      <c r="C5723">
        <f>Weighting!$F$11</f>
        <v>0</v>
      </c>
      <c r="D5723">
        <f>IF(C5723=1,'Data Transformation'!$G$3+0.5*'Data Transformation'!$W$25,IF(C5724=1,D5724-'Data Transformation'!$W$25,FALSE))</f>
        <v>0.86899999999999999</v>
      </c>
      <c r="E5723">
        <f t="array" ref="E5723">IF(ISLOGICAL(D5723),"",FREQUENCY(IF('Data Transformation'!$B$425:$B$8425='Bin Analysis'!$B5715,'Data Transformation'!$G$425:$G$8425),D5723))</f>
        <v>14</v>
      </c>
      <c r="F5723" t="e">
        <f t="shared" si="714"/>
        <v>#VALUE!</v>
      </c>
      <c r="G5723">
        <f>Weighting!$H$11</f>
        <v>0</v>
      </c>
      <c r="H5723">
        <f t="array" ref="H5723">FREQUENCY(IF('Data Transformation'!$B$4:$B$8425=B5715,'Data Transformation'!$G$4:$G$8425),'Bin Analysis'!$B5723)</f>
        <v>19</v>
      </c>
      <c r="I5723">
        <f t="shared" si="715"/>
        <v>8</v>
      </c>
      <c r="J5723">
        <f t="shared" si="716"/>
        <v>1</v>
      </c>
      <c r="K5723">
        <f>J5723*Weighting!$W$11</f>
        <v>2</v>
      </c>
      <c r="M5723" s="14"/>
    </row>
    <row r="5724" spans="1:25" x14ac:dyDescent="0.25">
      <c r="A5724" s="32">
        <f>IF(Weighting!$P$12&gt;0,B5724,"")</f>
        <v>1.107</v>
      </c>
      <c r="B5724">
        <f>Weighting!$C$12</f>
        <v>1.107</v>
      </c>
      <c r="C5724">
        <f>Weighting!$F$12</f>
        <v>1</v>
      </c>
      <c r="D5724">
        <f>IF(C5724=1,'Data Transformation'!$G$3+0.5*'Data Transformation'!$W$25,IF(C5725=1,D5725-'Data Transformation'!$W$25,FALSE))</f>
        <v>1.131</v>
      </c>
      <c r="E5724">
        <f t="array" ref="E5724">IF(ISLOGICAL(D5724),"",FREQUENCY(IF('Data Transformation'!$B$425:$B$8425='Bin Analysis'!$B5715,'Data Transformation'!$G$425:$G$8425),D5724))</f>
        <v>19</v>
      </c>
      <c r="F5724">
        <f t="shared" si="714"/>
        <v>5</v>
      </c>
      <c r="G5724">
        <f>Weighting!$H$12</f>
        <v>0</v>
      </c>
      <c r="H5724">
        <f t="array" ref="H5724">FREQUENCY(IF('Data Transformation'!$B$4:$B$8425=B5715,'Data Transformation'!$G$4:$G$8425),'Bin Analysis'!$B5724)</f>
        <v>20</v>
      </c>
      <c r="I5724">
        <f t="shared" si="715"/>
        <v>1</v>
      </c>
      <c r="J5724">
        <f t="shared" si="716"/>
        <v>1</v>
      </c>
      <c r="K5724">
        <f>J5724*Weighting!$W$12</f>
        <v>1</v>
      </c>
      <c r="M5724" s="14"/>
    </row>
    <row r="5725" spans="1:25" x14ac:dyDescent="0.25">
      <c r="A5725" s="32">
        <f>IF(Weighting!$P$13&gt;0,B5725,"")</f>
        <v>1.238</v>
      </c>
      <c r="B5725">
        <f>Weighting!$C$13</f>
        <v>1.238</v>
      </c>
      <c r="C5725">
        <f>Weighting!$F$13</f>
        <v>0</v>
      </c>
      <c r="D5725" t="b">
        <f>IF(C5725=1,'Data Transformation'!$G$3+0.5*'Data Transformation'!$W$25,IF(C5726=1,D5726-'Data Transformation'!$W$25,FALSE))</f>
        <v>0</v>
      </c>
      <c r="E5725" t="str">
        <f t="array" ref="E5725">IF(ISLOGICAL(D5725),"",FREQUENCY(IF('Data Transformation'!$B$425:$B$8425='Bin Analysis'!$B5715,'Data Transformation'!$G$425:$G$8425),D5725))</f>
        <v/>
      </c>
      <c r="F5725" t="str">
        <f t="shared" si="714"/>
        <v/>
      </c>
      <c r="G5725">
        <f>Weighting!$H$13</f>
        <v>0</v>
      </c>
      <c r="H5725">
        <f t="array" ref="H5725">FREQUENCY(IF('Data Transformation'!$B$4:$B$8425=B5715,'Data Transformation'!$G$4:$G$8425),'Bin Analysis'!$B5725)</f>
        <v>20</v>
      </c>
      <c r="I5725">
        <f t="shared" si="715"/>
        <v>0</v>
      </c>
      <c r="J5725">
        <f t="shared" si="716"/>
        <v>0</v>
      </c>
      <c r="K5725">
        <f>J5725*Weighting!$W$13</f>
        <v>0</v>
      </c>
      <c r="M5725" s="14"/>
    </row>
    <row r="5726" spans="1:25" x14ac:dyDescent="0.25">
      <c r="A5726" s="32">
        <f>IF(Weighting!$P$14&gt;0,B5726,"")</f>
        <v>1.369</v>
      </c>
      <c r="B5726">
        <f>Weighting!$C$14</f>
        <v>1.369</v>
      </c>
      <c r="C5726">
        <f>Weighting!$F$14</f>
        <v>0</v>
      </c>
      <c r="D5726" t="b">
        <f>IF(C5726=1,'Data Transformation'!$G$3+0.5*'Data Transformation'!$W$25,IF(C5727=1,D5727-'Data Transformation'!$W$25,FALSE))</f>
        <v>0</v>
      </c>
      <c r="E5726" t="str">
        <f t="array" ref="E5726">IF(ISLOGICAL(D5726),"",FREQUENCY(IF('Data Transformation'!$B$425:$B$8425='Bin Analysis'!$B5715,'Data Transformation'!$G$425:$G$8425),D5726))</f>
        <v/>
      </c>
      <c r="F5726" t="str">
        <f t="shared" si="714"/>
        <v/>
      </c>
      <c r="G5726">
        <f>Weighting!$H$14</f>
        <v>0</v>
      </c>
      <c r="H5726">
        <f t="array" ref="H5726">FREQUENCY(IF('Data Transformation'!$B$4:$B$8425=B5715,'Data Transformation'!$G$4:$G$8425),'Bin Analysis'!$B5726)</f>
        <v>20</v>
      </c>
      <c r="I5726">
        <f t="shared" si="715"/>
        <v>0</v>
      </c>
      <c r="J5726">
        <f t="shared" si="716"/>
        <v>0</v>
      </c>
      <c r="K5726">
        <f>J5726*Weighting!$W$14</f>
        <v>0</v>
      </c>
      <c r="M5726" s="14"/>
    </row>
    <row r="5727" spans="1:25" x14ac:dyDescent="0.25">
      <c r="A5727" s="32">
        <f>IF(Weighting!$P$15&gt;0,B5727,"")</f>
        <v>1.5000009999999999</v>
      </c>
      <c r="B5727">
        <f>Weighting!$C$15</f>
        <v>1.5000009999999999</v>
      </c>
      <c r="C5727">
        <f>Weighting!$F$15</f>
        <v>0</v>
      </c>
      <c r="D5727" t="b">
        <f>IF(C5727=1,'Data Transformation'!$G$3+0.5*'Data Transformation'!$W$25,IF(C5728=1,D5728-'Data Transformation'!$W$25,FALSE))</f>
        <v>0</v>
      </c>
      <c r="E5727" t="str">
        <f t="array" ref="E5727">IF(ISLOGICAL(D5727),"",FREQUENCY(IF('Data Transformation'!$B$425:$B$8425='Bin Analysis'!$B5715,'Data Transformation'!$G$425:$G$8425),D5727))</f>
        <v/>
      </c>
      <c r="F5727" t="str">
        <f t="shared" si="714"/>
        <v/>
      </c>
      <c r="G5727">
        <f>Weighting!$H$15</f>
        <v>0</v>
      </c>
      <c r="H5727">
        <f t="array" ref="H5727">FREQUENCY(IF('Data Transformation'!$B$4:$B$8425=B5715,'Data Transformation'!$G$4:$G$8425),'Bin Analysis'!$B5727)</f>
        <v>20</v>
      </c>
      <c r="I5727">
        <f t="shared" si="715"/>
        <v>0</v>
      </c>
      <c r="J5727">
        <f t="shared" si="716"/>
        <v>0</v>
      </c>
      <c r="K5727">
        <f>J5727*Weighting!$W$15</f>
        <v>0</v>
      </c>
      <c r="M5727" s="14"/>
    </row>
    <row r="5728" spans="1:25" x14ac:dyDescent="0.25">
      <c r="A5728" s="32" t="str">
        <f>IF(Weighting!$P$16&gt;0,B5728,"")</f>
        <v/>
      </c>
      <c r="B5728">
        <f>Weighting!$C$16</f>
        <v>1.631</v>
      </c>
      <c r="C5728">
        <f>Weighting!$F$16</f>
        <v>0</v>
      </c>
      <c r="D5728" t="b">
        <f>IF(C5728=1,'Data Transformation'!$G$3+0.5*'Data Transformation'!$W$25,IF(C5729=1,D5729-'Data Transformation'!$W$25,FALSE))</f>
        <v>0</v>
      </c>
      <c r="E5728" t="str">
        <f t="array" ref="E5728">IF(ISLOGICAL(D5728),"",FREQUENCY(IF('Data Transformation'!$B$425:$B$8425='Bin Analysis'!$B5715,'Data Transformation'!$G$425:$G$8425),D5728))</f>
        <v/>
      </c>
      <c r="F5728" t="str">
        <f t="shared" si="714"/>
        <v/>
      </c>
      <c r="G5728">
        <f>Weighting!$H$16</f>
        <v>0</v>
      </c>
      <c r="H5728">
        <f t="array" ref="H5728">FREQUENCY(IF('Data Transformation'!$B$4:$B$8425=B5715,'Data Transformation'!$G$4:$G$8425),'Bin Analysis'!$B5728)</f>
        <v>20</v>
      </c>
      <c r="I5728">
        <f t="shared" si="715"/>
        <v>0</v>
      </c>
      <c r="J5728">
        <f t="shared" si="716"/>
        <v>0</v>
      </c>
      <c r="K5728">
        <f>J5728*Weighting!$W$16</f>
        <v>0</v>
      </c>
      <c r="M5728" s="14"/>
    </row>
    <row r="5729" spans="1:25" x14ac:dyDescent="0.25">
      <c r="A5729" s="32" t="str">
        <f>IF(Weighting!$P$17&gt;0,B5729,"")</f>
        <v/>
      </c>
      <c r="B5729">
        <f>Weighting!$C$17</f>
        <v>1.762</v>
      </c>
      <c r="C5729">
        <f>Weighting!$F$17</f>
        <v>0</v>
      </c>
      <c r="D5729" t="b">
        <f>IF(C5729=1,'Data Transformation'!$G$3+0.5*'Data Transformation'!$W$25,IF(C5730=1,D5730-'Data Transformation'!$W$25,FALSE))</f>
        <v>0</v>
      </c>
      <c r="E5729" t="str">
        <f t="array" ref="E5729">IF(ISLOGICAL(D5729),"",FREQUENCY(IF('Data Transformation'!$B$425:$B$8425='Bin Analysis'!$B5715,'Data Transformation'!$G$425:$G$8425),D5729))</f>
        <v/>
      </c>
      <c r="F5729" t="str">
        <f t="shared" si="714"/>
        <v/>
      </c>
      <c r="G5729">
        <f>Weighting!$H$17</f>
        <v>0</v>
      </c>
      <c r="H5729">
        <f t="array" ref="H5729">FREQUENCY(IF('Data Transformation'!$B$4:$B$8425=B5715,'Data Transformation'!$G$4:$G$8425),'Bin Analysis'!$B5729)</f>
        <v>20</v>
      </c>
      <c r="I5729">
        <f t="shared" si="715"/>
        <v>0</v>
      </c>
      <c r="J5729">
        <f t="shared" si="716"/>
        <v>0</v>
      </c>
      <c r="K5729">
        <f>J5729*Weighting!$W$17</f>
        <v>0</v>
      </c>
      <c r="M5729" s="14"/>
    </row>
    <row r="5730" spans="1:25" x14ac:dyDescent="0.25">
      <c r="A5730" s="32" t="str">
        <f>IF(Weighting!$P$18&gt;0,B5730,"")</f>
        <v/>
      </c>
      <c r="B5730">
        <f>Weighting!$C$18</f>
        <v>1.893</v>
      </c>
      <c r="C5730">
        <f>Weighting!$F$18</f>
        <v>0</v>
      </c>
      <c r="D5730" t="b">
        <f>IF(C5730=1,'Data Transformation'!$G$3+0.5*'Data Transformation'!$W$25,IF(C5731=1,D5731-'Data Transformation'!$W$25,FALSE))</f>
        <v>0</v>
      </c>
      <c r="E5730" t="str">
        <f t="array" ref="E5730">IF(ISLOGICAL(D5730),"",FREQUENCY(IF('Data Transformation'!$B$425:$B$8425='Bin Analysis'!$B5715,'Data Transformation'!$G$425:$G$8425),D5730))</f>
        <v/>
      </c>
      <c r="F5730" t="str">
        <f t="shared" si="714"/>
        <v/>
      </c>
      <c r="G5730">
        <f>Weighting!$H$18</f>
        <v>0</v>
      </c>
      <c r="H5730">
        <f t="array" ref="H5730">FREQUENCY(IF('Data Transformation'!$B$4:$B$8425=B5715,'Data Transformation'!$G$4:$G$8425),'Bin Analysis'!$B5730)</f>
        <v>20</v>
      </c>
      <c r="I5730">
        <f t="shared" si="715"/>
        <v>0</v>
      </c>
      <c r="J5730">
        <f t="shared" si="716"/>
        <v>0</v>
      </c>
      <c r="K5730">
        <f>J5730*Weighting!$W$18</f>
        <v>0</v>
      </c>
      <c r="M5730" s="14"/>
    </row>
    <row r="5731" spans="1:25" x14ac:dyDescent="0.25">
      <c r="A5731" s="32" t="str">
        <f>IF(Weighting!$P$19&gt;0,B5731,"")</f>
        <v/>
      </c>
      <c r="B5731">
        <f>Weighting!$C$19</f>
        <v>2.024</v>
      </c>
      <c r="C5731">
        <f>Weighting!$F$19</f>
        <v>0</v>
      </c>
      <c r="D5731" t="b">
        <f>IF(C5731=1,'Data Transformation'!$G$3+0.5*'Data Transformation'!$W$25,IF(C5732=1,D5732-'Data Transformation'!$W$25,FALSE))</f>
        <v>0</v>
      </c>
      <c r="E5731" t="str">
        <f t="array" ref="E5731">IF(ISLOGICAL(D5731),"",FREQUENCY(IF('Data Transformation'!$B$425:$B$8425='Bin Analysis'!$B5715,'Data Transformation'!$G$425:$G$8425),D5731))</f>
        <v/>
      </c>
      <c r="F5731" t="str">
        <f t="shared" si="714"/>
        <v/>
      </c>
      <c r="G5731">
        <f>Weighting!$H$19</f>
        <v>0</v>
      </c>
      <c r="H5731">
        <f t="array" ref="H5731">FREQUENCY(IF('Data Transformation'!$B$4:$B$8425=B5715,'Data Transformation'!$G$4:$G$8425),'Bin Analysis'!$B5731)</f>
        <v>20</v>
      </c>
      <c r="I5731">
        <f t="shared" si="715"/>
        <v>0</v>
      </c>
      <c r="J5731">
        <f t="shared" si="716"/>
        <v>0</v>
      </c>
      <c r="K5731">
        <f>J5731*Weighting!$W$19</f>
        <v>0</v>
      </c>
      <c r="M5731" s="14"/>
    </row>
    <row r="5732" spans="1:25" x14ac:dyDescent="0.25">
      <c r="A5732" s="32" t="str">
        <f>IF(Weighting!$P$20&gt;0,B5732,"")</f>
        <v/>
      </c>
      <c r="B5732">
        <f>Weighting!$C$20</f>
        <v>2.1550000000000002</v>
      </c>
      <c r="C5732">
        <f>Weighting!$F$20</f>
        <v>0</v>
      </c>
      <c r="D5732" t="b">
        <f>IF(C5732=1,'Data Transformation'!$G$3+0.5*'Data Transformation'!$W$25,IF(C5733=1,D5733-'Data Transformation'!$W$25,FALSE))</f>
        <v>0</v>
      </c>
      <c r="E5732" t="str">
        <f t="array" ref="E5732">IF(ISLOGICAL(D5732),"",FREQUENCY(IF('Data Transformation'!$B$425:$B$8425='Bin Analysis'!$B5715,'Data Transformation'!$G$425:$G$8425),D5732))</f>
        <v/>
      </c>
      <c r="F5732" t="str">
        <f t="shared" si="714"/>
        <v/>
      </c>
      <c r="G5732">
        <f>Weighting!$H$20</f>
        <v>0</v>
      </c>
      <c r="H5732">
        <f t="array" ref="H5732">FREQUENCY(IF('Data Transformation'!$B$4:$B$8425=B5715,'Data Transformation'!$G$4:$G$8425),'Bin Analysis'!$B5732)</f>
        <v>20</v>
      </c>
      <c r="I5732">
        <f t="shared" si="715"/>
        <v>0</v>
      </c>
      <c r="J5732">
        <f t="shared" si="716"/>
        <v>0</v>
      </c>
      <c r="K5732">
        <f>J5732*Weighting!$W$20</f>
        <v>0</v>
      </c>
      <c r="M5732" s="14"/>
    </row>
    <row r="5733" spans="1:25" x14ac:dyDescent="0.25">
      <c r="A5733" s="32" t="str">
        <f>IF(Weighting!$P$21&gt;0,B5733,"")</f>
        <v/>
      </c>
      <c r="B5733">
        <f>Weighting!$C$21</f>
        <v>2.2860000000000005</v>
      </c>
      <c r="C5733">
        <f>Weighting!$F$21</f>
        <v>0</v>
      </c>
      <c r="D5733" t="b">
        <f>IF(C5733=1,'Data Transformation'!$G$3+0.5*'Data Transformation'!$W$25,IF(C5734=1,D5734-'Data Transformation'!$W$25,FALSE))</f>
        <v>0</v>
      </c>
      <c r="E5733" t="str">
        <f t="array" ref="E5733">IF(ISLOGICAL(D5733),"",FREQUENCY(IF('Data Transformation'!$B$425:$B$8425='Bin Analysis'!$B5715,'Data Transformation'!$G$425:$G$8425),D5733))</f>
        <v/>
      </c>
      <c r="F5733" t="str">
        <f t="shared" si="714"/>
        <v/>
      </c>
      <c r="G5733">
        <f>Weighting!$H$21</f>
        <v>0</v>
      </c>
      <c r="H5733">
        <f t="array" ref="H5733">FREQUENCY(IF('Data Transformation'!$B$4:$B$8425=B5715,'Data Transformation'!$G$4:$G$8425),'Bin Analysis'!$B5733)</f>
        <v>20</v>
      </c>
      <c r="I5733">
        <f t="shared" si="715"/>
        <v>0</v>
      </c>
      <c r="J5733">
        <f t="shared" si="716"/>
        <v>0</v>
      </c>
      <c r="K5733">
        <f>J5733*Weighting!$W$21</f>
        <v>0</v>
      </c>
      <c r="M5733" s="14"/>
    </row>
    <row r="5734" spans="1:25" x14ac:dyDescent="0.25">
      <c r="A5734" s="32" t="str">
        <f>IF(Weighting!$P$22&gt;0,B5734,"")</f>
        <v/>
      </c>
      <c r="B5734">
        <f>Weighting!$C$22</f>
        <v>2.4170000000000007</v>
      </c>
      <c r="C5734">
        <f>Weighting!$F$22</f>
        <v>0</v>
      </c>
      <c r="D5734" t="b">
        <f>IF(C5734=1,'Data Transformation'!$G$3+0.5*'Data Transformation'!$W$25,IF(C5735=1,D5735-'Data Transformation'!$W$25,FALSE))</f>
        <v>0</v>
      </c>
      <c r="E5734" t="str">
        <f t="array" ref="E5734">IF(ISLOGICAL(D5734),"",FREQUENCY(IF('Data Transformation'!$B$425:$B$8425='Bin Analysis'!$B5715,'Data Transformation'!$G$425:$G$8425),D5734))</f>
        <v/>
      </c>
      <c r="F5734" t="str">
        <f t="shared" si="714"/>
        <v/>
      </c>
      <c r="G5734">
        <f>Weighting!$H$22</f>
        <v>0</v>
      </c>
      <c r="H5734">
        <f t="array" ref="H5734">FREQUENCY(IF('Data Transformation'!$B$4:$B$8425=B5715,'Data Transformation'!$G$4:$G$8425),'Bin Analysis'!$B5734)</f>
        <v>20</v>
      </c>
      <c r="I5734">
        <f t="shared" si="715"/>
        <v>0</v>
      </c>
      <c r="J5734">
        <f t="shared" si="716"/>
        <v>0</v>
      </c>
      <c r="K5734">
        <f>J5734*Weighting!$W$22</f>
        <v>0</v>
      </c>
      <c r="M5734" s="14"/>
    </row>
    <row r="5735" spans="1:25" x14ac:dyDescent="0.25">
      <c r="A5735" s="32" t="str">
        <f>IF(Weighting!$P$23&gt;0,B5735,"")</f>
        <v/>
      </c>
      <c r="B5735">
        <f>Weighting!$C$23</f>
        <v>2.5480000000000009</v>
      </c>
      <c r="C5735">
        <f>Weighting!$F$23</f>
        <v>0</v>
      </c>
      <c r="D5735" t="b">
        <f>IF(C5735=1,'Data Transformation'!$G$3+0.5*'Data Transformation'!$W$25,IF(C5736=1,D5736-'Data Transformation'!$W$25,FALSE))</f>
        <v>0</v>
      </c>
      <c r="E5735" t="str">
        <f t="array" ref="E5735">IF(ISLOGICAL(D5735),"",FREQUENCY(IF('Data Transformation'!$B$425:$B$8425='Bin Analysis'!$B5715,'Data Transformation'!$G$425:$G$8425),D5735))</f>
        <v/>
      </c>
      <c r="F5735" t="str">
        <f t="shared" si="714"/>
        <v/>
      </c>
      <c r="G5735">
        <f>Weighting!$H$23</f>
        <v>0</v>
      </c>
      <c r="H5735">
        <f t="array" ref="H5735">FREQUENCY(IF('Data Transformation'!$B$4:$B$8425=B5715,'Data Transformation'!$G$4:$G$8425),'Bin Analysis'!$B5735)</f>
        <v>20</v>
      </c>
      <c r="I5735">
        <f t="shared" si="715"/>
        <v>0</v>
      </c>
      <c r="J5735">
        <f t="shared" si="716"/>
        <v>0</v>
      </c>
      <c r="K5735">
        <f>J5735*Weighting!$W$23</f>
        <v>0</v>
      </c>
      <c r="M5735" s="14"/>
    </row>
    <row r="5736" spans="1:25" x14ac:dyDescent="0.25">
      <c r="A5736" s="32" t="str">
        <f>IF(Weighting!$P$24&gt;0,B5736,"")</f>
        <v/>
      </c>
      <c r="B5736">
        <f>Weighting!$C$24</f>
        <v>2.6790000000000012</v>
      </c>
      <c r="C5736">
        <f>Weighting!$F$24</f>
        <v>0</v>
      </c>
      <c r="D5736" t="b">
        <f>IF(C5736=1,'Data Transformation'!$G$3+0.5*'Data Transformation'!$W$25,IF(C5737=1,D5737-'Data Transformation'!$W$25,FALSE))</f>
        <v>0</v>
      </c>
      <c r="E5736" t="str">
        <f t="array" ref="E5736">IF(ISLOGICAL(D5736),"",FREQUENCY(IF('Data Transformation'!$B$425:$B$8425='Bin Analysis'!$B5715,'Data Transformation'!$G$425:$G$8425),D5736))</f>
        <v/>
      </c>
      <c r="F5736" t="str">
        <f t="shared" si="714"/>
        <v/>
      </c>
      <c r="G5736">
        <f>Weighting!$H$24</f>
        <v>0</v>
      </c>
      <c r="H5736">
        <f t="array" ref="H5736">FREQUENCY(IF('Data Transformation'!$B$4:$B$8425=B5715,'Data Transformation'!$G$4:$G$8425),'Bin Analysis'!$B5736)</f>
        <v>20</v>
      </c>
      <c r="I5736">
        <f t="shared" si="715"/>
        <v>0</v>
      </c>
      <c r="J5736">
        <f t="shared" si="716"/>
        <v>0</v>
      </c>
      <c r="K5736">
        <f>J5736*Weighting!$W$24</f>
        <v>0</v>
      </c>
      <c r="M5736" s="14"/>
    </row>
    <row r="5737" spans="1:25" x14ac:dyDescent="0.25">
      <c r="A5737" s="32" t="str">
        <f>IF(Weighting!$P$25&gt;0,B5737,"")</f>
        <v/>
      </c>
      <c r="B5737">
        <f>Weighting!$C$25</f>
        <v>2.8100000000000014</v>
      </c>
      <c r="C5737">
        <f>Weighting!$F$25</f>
        <v>0</v>
      </c>
      <c r="D5737" t="b">
        <f>IF(C5737=1,'Data Transformation'!$G$3+0.5*'Data Transformation'!$W$25,IF(C5738=1,D5738-'Data Transformation'!$W$25,FALSE))</f>
        <v>0</v>
      </c>
      <c r="E5737" t="str">
        <f t="array" ref="E5737">IF(ISLOGICAL(D5737),"",FREQUENCY(IF('Data Transformation'!$B$425:$B$8425='Bin Analysis'!$B5715,'Data Transformation'!$G$425:$G$8425),D5737))</f>
        <v/>
      </c>
      <c r="F5737" t="str">
        <f t="shared" si="714"/>
        <v/>
      </c>
      <c r="G5737">
        <f>Weighting!$H$25</f>
        <v>0</v>
      </c>
      <c r="H5737">
        <f t="array" ref="H5737">FREQUENCY(IF('Data Transformation'!$B$4:$B$8425=B5715,'Data Transformation'!$G$4:$G$8425),'Bin Analysis'!$B5737)</f>
        <v>20</v>
      </c>
      <c r="I5737">
        <f t="shared" si="715"/>
        <v>0</v>
      </c>
      <c r="J5737">
        <f t="shared" si="716"/>
        <v>0</v>
      </c>
      <c r="K5737">
        <f>J5737*Weighting!$W$25</f>
        <v>0</v>
      </c>
      <c r="M5737" s="14"/>
    </row>
    <row r="5738" spans="1:25" x14ac:dyDescent="0.25">
      <c r="O5738"/>
      <c r="P5738"/>
      <c r="Q5738"/>
      <c r="R5738"/>
    </row>
    <row r="5739" spans="1:25" ht="23.25" x14ac:dyDescent="0.35">
      <c r="A5739" s="21" t="s">
        <v>0</v>
      </c>
      <c r="B5739" s="21">
        <f>IFERROR(VLOOKUP(C5739,'Data Transformation'!$L$6:$M$426,2,FALSE),"")</f>
        <v>239</v>
      </c>
      <c r="C5739" s="21">
        <f>C5715+1</f>
        <v>239</v>
      </c>
      <c r="D5739" s="21"/>
      <c r="E5739" s="21"/>
      <c r="F5739" s="21"/>
      <c r="G5739" s="21"/>
      <c r="H5739" s="22"/>
      <c r="I5739" s="22"/>
      <c r="J5739" s="22"/>
      <c r="K5739" s="21"/>
      <c r="L5739" s="21">
        <f>B5739</f>
        <v>239</v>
      </c>
      <c r="M5739" s="23">
        <f>INDEX('Data Transformation'!$O$4:$O$424,MATCH($B5739,'Data Transformation'!$M$4:$M$424,0),MATCH($M$2,'Data Transformation'!$O$3,0))</f>
        <v>18</v>
      </c>
      <c r="N5739" s="27">
        <f>IF('Input and Summary Results'!$J$16="minimum",'Bin Analysis'!X5740/(M5739-1),'Bin Analysis'!Y5739/('Bin Analysis'!M5739-1))</f>
        <v>0</v>
      </c>
      <c r="O5739" s="27">
        <f>IF(M5739=FALSE,NA(),(VLOOKUP(1,C5742:K5761,4,FALSE))/(M5739-1))</f>
        <v>0</v>
      </c>
      <c r="P5739" s="27">
        <f>IF(M5739=FALSE,NA(),SUM(J5742:J5761)/Weighting!$S$5)</f>
        <v>0.3</v>
      </c>
      <c r="Q5739" s="27">
        <f>IF(M5739=FALSE,NA(),SUM(K5742:K5761)/Weighting!$S$6)</f>
        <v>0.17391304347826086</v>
      </c>
      <c r="R5739" s="27">
        <f>IF(M5739=FALSE,NA(),(VLOOKUP(1,G5742:K5761,3,FALSE))/(M5739-1))</f>
        <v>0.88235294117647056</v>
      </c>
      <c r="S5739" s="22" t="str">
        <f>IF(M5739=FALSE,NA(),IF(SUM(J5742:J5761)=2,"yes","no"))</f>
        <v>no</v>
      </c>
      <c r="X5739" s="2" cm="2">
        <f t="array" ref="X5739:X5740">FREQUENCY(IF('Data Transformation'!$B$425:$B$6424='Bin Analysis'!L5739,'Data Transformation'!$G$425:$G$6424),'Data Transformation'!$U$11)</f>
        <v>17</v>
      </c>
      <c r="Y5739" s="2" cm="2">
        <f t="array" ref="Y5739:Y5740">FREQUENCY(IF('Data Transformation'!$B$425:$B$6424='Bin Analysis'!L5739,'Data Transformation'!$G$425:$G$6424),'Data Transformation'!$U$12)</f>
        <v>17</v>
      </c>
    </row>
    <row r="5740" spans="1:25" x14ac:dyDescent="0.25">
      <c r="A5740" s="14" t="s">
        <v>67</v>
      </c>
      <c r="B5740" t="s">
        <v>47</v>
      </c>
      <c r="C5740" t="s">
        <v>5</v>
      </c>
      <c r="D5740" t="s">
        <v>100</v>
      </c>
      <c r="E5740" t="s">
        <v>101</v>
      </c>
      <c r="F5740" t="s">
        <v>102</v>
      </c>
      <c r="G5740" t="s">
        <v>70</v>
      </c>
      <c r="H5740" t="s">
        <v>31</v>
      </c>
      <c r="I5740" t="s">
        <v>32</v>
      </c>
      <c r="J5740" t="s">
        <v>46</v>
      </c>
      <c r="K5740" s="14" t="s">
        <v>45</v>
      </c>
      <c r="M5740" s="14"/>
      <c r="X5740" s="2">
        <v>0</v>
      </c>
      <c r="Y5740" s="2">
        <v>0</v>
      </c>
    </row>
    <row r="5741" spans="1:25" x14ac:dyDescent="0.25">
      <c r="A5741" s="32"/>
      <c r="D5741" t="b">
        <f>IF(C5741=1,'Data Transformation'!$G$3+0.5*'Data Transformation'!$W$25,IF(C5742=1,D5742-'Data Transformation'!$W$25,FALSE))</f>
        <v>0</v>
      </c>
      <c r="E5741" t="str">
        <f t="array" ref="E5741">IF(ISLOGICAL(D5741),"",FREQUENCY(IF('Data Transformation'!$B$425:$B$8425='Bin Analysis'!$B5739,'Data Transformation'!$G$425:$G$8425),D5741))</f>
        <v/>
      </c>
      <c r="F5741" t="str">
        <f>IF(ISLOGICAL(D5741),"",E5741-E5740)</f>
        <v/>
      </c>
      <c r="M5741" s="14"/>
    </row>
    <row r="5742" spans="1:25" x14ac:dyDescent="0.25">
      <c r="A5742" s="32">
        <f>IF(Weighting!$P$6&gt;0,B5742,"")</f>
        <v>0.32100000000000001</v>
      </c>
      <c r="B5742">
        <f>Weighting!$C$6</f>
        <v>0.32100000000000001</v>
      </c>
      <c r="C5742">
        <f>Weighting!$F$6</f>
        <v>0</v>
      </c>
      <c r="D5742" t="b">
        <f>IF(C5742=1,'Data Transformation'!$G$3+0.5*'Data Transformation'!$W$25,IF(C5743=1,D5743-'Data Transformation'!$W$25,FALSE))</f>
        <v>0</v>
      </c>
      <c r="E5742" t="str">
        <f t="array" ref="E5742">IF(ISLOGICAL(D5742),"",FREQUENCY(IF('Data Transformation'!$B$425:$B$8425='Bin Analysis'!$B5739,'Data Transformation'!$G$425:$G$8425),D5742))</f>
        <v/>
      </c>
      <c r="F5742" t="str">
        <f>IF(ISLOGICAL(D5742),"",E5742-E5741)</f>
        <v/>
      </c>
      <c r="G5742">
        <f>Weighting!$H$6</f>
        <v>1</v>
      </c>
      <c r="H5742">
        <f t="array" ref="H5742">FREQUENCY(IF('Data Transformation'!$B$4:$B$8425=B5739,'Data Transformation'!$G$4:$G$8425),'Bin Analysis'!$B5742)</f>
        <v>15</v>
      </c>
      <c r="I5742">
        <f>H5742-H5741</f>
        <v>15</v>
      </c>
      <c r="J5742">
        <f>IF(I5742=0,0,1)</f>
        <v>1</v>
      </c>
      <c r="K5742">
        <f>J5742*Weighting!$W$6</f>
        <v>1</v>
      </c>
      <c r="M5742" s="14"/>
    </row>
    <row r="5743" spans="1:25" x14ac:dyDescent="0.25">
      <c r="A5743" s="32">
        <f>IF(Weighting!$P$7&gt;0,B5743,"")</f>
        <v>0.45200000000000001</v>
      </c>
      <c r="B5743">
        <f>Weighting!$C$7</f>
        <v>0.45200000000000001</v>
      </c>
      <c r="C5743">
        <f>Weighting!$F$7</f>
        <v>0</v>
      </c>
      <c r="D5743" t="b">
        <f>IF(C5743=1,'Data Transformation'!$G$3+0.5*'Data Transformation'!$W$25,IF(C5744=1,D5744-'Data Transformation'!$W$25,FALSE))</f>
        <v>0</v>
      </c>
      <c r="E5743" t="str">
        <f t="array" ref="E5743">IF(ISLOGICAL(D5743),"",FREQUENCY(IF('Data Transformation'!$B$425:$B$8425='Bin Analysis'!$B5739,'Data Transformation'!$G$425:$G$8425),D5743))</f>
        <v/>
      </c>
      <c r="F5743" t="str">
        <f t="shared" ref="F5743:F5761" si="717">IF(ISLOGICAL(D5743),"",E5743-E5742)</f>
        <v/>
      </c>
      <c r="G5743">
        <f>Weighting!$H$7</f>
        <v>0</v>
      </c>
      <c r="H5743">
        <f t="array" ref="H5743">FREQUENCY(IF('Data Transformation'!$B$4:$B$8425=B5739,'Data Transformation'!$G$4:$G$8425),'Bin Analysis'!$B5743)</f>
        <v>17</v>
      </c>
      <c r="I5743">
        <f t="shared" ref="I5743:I5761" si="718">H5743-H5742</f>
        <v>2</v>
      </c>
      <c r="J5743">
        <f>IF(I5743=0,0,1)</f>
        <v>1</v>
      </c>
      <c r="K5743">
        <f>J5743*Weighting!$W$7</f>
        <v>2</v>
      </c>
      <c r="M5743" s="14"/>
    </row>
    <row r="5744" spans="1:25" x14ac:dyDescent="0.25">
      <c r="A5744" s="32">
        <f>IF(Weighting!$P$8&gt;0,B5744,"")</f>
        <v>0.58299999999999996</v>
      </c>
      <c r="B5744">
        <f>Weighting!$C$8</f>
        <v>0.58299999999999996</v>
      </c>
      <c r="C5744">
        <f>Weighting!$F$8</f>
        <v>0</v>
      </c>
      <c r="D5744" t="b">
        <f>IF(C5744=1,'Data Transformation'!$G$3+0.5*'Data Transformation'!$W$25,IF(C5745=1,D5745-'Data Transformation'!$W$25,FALSE))</f>
        <v>0</v>
      </c>
      <c r="E5744" t="str">
        <f t="array" ref="E5744">IF(ISLOGICAL(D5744),"",FREQUENCY(IF('Data Transformation'!$B$425:$B$8425='Bin Analysis'!$B5739,'Data Transformation'!$G$425:$G$8425),D5744))</f>
        <v/>
      </c>
      <c r="F5744" t="str">
        <f t="shared" si="717"/>
        <v/>
      </c>
      <c r="G5744">
        <f>Weighting!$H$8</f>
        <v>0</v>
      </c>
      <c r="H5744">
        <f t="array" ref="H5744">FREQUENCY(IF('Data Transformation'!$B$4:$B$8425=B5739,'Data Transformation'!$G$4:$G$8425),'Bin Analysis'!$B5744)</f>
        <v>17</v>
      </c>
      <c r="I5744">
        <f t="shared" si="718"/>
        <v>0</v>
      </c>
      <c r="J5744">
        <f t="shared" ref="J5744:J5761" si="719">IF(I5744=0,0,1)</f>
        <v>0</v>
      </c>
      <c r="K5744">
        <f>J5744*Weighting!$W$8</f>
        <v>0</v>
      </c>
      <c r="M5744" s="14"/>
    </row>
    <row r="5745" spans="1:13" x14ac:dyDescent="0.25">
      <c r="A5745" s="32">
        <f>IF(Weighting!$P$9&gt;0,B5745,"")</f>
        <v>0.71399999999999997</v>
      </c>
      <c r="B5745" s="50">
        <f>Weighting!$C$9</f>
        <v>0.71399999999999997</v>
      </c>
      <c r="C5745">
        <f>Weighting!$F$9</f>
        <v>0</v>
      </c>
      <c r="D5745" t="b">
        <f>IF(C5745=1,'Data Transformation'!$G$3+0.5*'Data Transformation'!$W$25,IF(C5746=1,D5746-'Data Transformation'!$W$25,FALSE))</f>
        <v>0</v>
      </c>
      <c r="E5745" t="str">
        <f t="array" ref="E5745">IF(ISLOGICAL(D5745),"",FREQUENCY(IF('Data Transformation'!$B$425:$B$8425='Bin Analysis'!$B5739,'Data Transformation'!$G$425:$G$8425),D5745))</f>
        <v/>
      </c>
      <c r="F5745" t="str">
        <f t="shared" si="717"/>
        <v/>
      </c>
      <c r="G5745">
        <f>Weighting!$H$9</f>
        <v>0</v>
      </c>
      <c r="H5745">
        <f t="array" ref="H5745">FREQUENCY(IF('Data Transformation'!$B$4:$B$8425=B5739,'Data Transformation'!$G$4:$G$8425),'Bin Analysis'!$B5745)</f>
        <v>17</v>
      </c>
      <c r="I5745">
        <f t="shared" si="718"/>
        <v>0</v>
      </c>
      <c r="J5745">
        <f t="shared" si="719"/>
        <v>0</v>
      </c>
      <c r="K5745">
        <f>J5745*Weighting!$W$9</f>
        <v>0</v>
      </c>
      <c r="M5745" s="14"/>
    </row>
    <row r="5746" spans="1:13" x14ac:dyDescent="0.25">
      <c r="A5746" s="32">
        <f>IF(Weighting!$P$10&gt;0,B5746,"")</f>
        <v>0.84499999999999997</v>
      </c>
      <c r="B5746">
        <f>Weighting!$C$10</f>
        <v>0.84499999999999997</v>
      </c>
      <c r="C5746">
        <f>Weighting!$F$10</f>
        <v>0</v>
      </c>
      <c r="D5746" t="b">
        <f>IF(C5746=1,'Data Transformation'!$G$3+0.5*'Data Transformation'!$W$25,IF(C5747=1,D5747-'Data Transformation'!$W$25,FALSE))</f>
        <v>0</v>
      </c>
      <c r="E5746" t="str">
        <f t="array" ref="E5746">IF(ISLOGICAL(D5746),"",FREQUENCY(IF('Data Transformation'!$B$425:$B$8425='Bin Analysis'!$B5739,'Data Transformation'!$G$425:$G$8425),D5746))</f>
        <v/>
      </c>
      <c r="F5746" t="str">
        <f t="shared" si="717"/>
        <v/>
      </c>
      <c r="G5746">
        <f>Weighting!$H$10</f>
        <v>0</v>
      </c>
      <c r="H5746">
        <f t="array" ref="H5746">FREQUENCY(IF('Data Transformation'!$B$4:$B$8425=B5739,'Data Transformation'!$G$4:$G$8425),'Bin Analysis'!$B5746)</f>
        <v>17</v>
      </c>
      <c r="I5746">
        <f t="shared" si="718"/>
        <v>0</v>
      </c>
      <c r="J5746">
        <f t="shared" si="719"/>
        <v>0</v>
      </c>
      <c r="K5746">
        <f>J5746*Weighting!$W$10</f>
        <v>0</v>
      </c>
      <c r="M5746" s="14"/>
    </row>
    <row r="5747" spans="1:13" x14ac:dyDescent="0.25">
      <c r="A5747" s="32">
        <f>IF(Weighting!$P$11&gt;0,B5747,"")</f>
        <v>0.97599999999999998</v>
      </c>
      <c r="B5747">
        <f>Weighting!$C$11</f>
        <v>0.97599999999999998</v>
      </c>
      <c r="C5747">
        <f>Weighting!$F$11</f>
        <v>0</v>
      </c>
      <c r="D5747">
        <f>IF(C5747=1,'Data Transformation'!$G$3+0.5*'Data Transformation'!$W$25,IF(C5748=1,D5748-'Data Transformation'!$W$25,FALSE))</f>
        <v>0.86899999999999999</v>
      </c>
      <c r="E5747">
        <f t="array" ref="E5747">IF(ISLOGICAL(D5747),"",FREQUENCY(IF('Data Transformation'!$B$425:$B$8425='Bin Analysis'!$B5739,'Data Transformation'!$G$425:$G$8425),D5747))</f>
        <v>17</v>
      </c>
      <c r="F5747" t="e">
        <f t="shared" si="717"/>
        <v>#VALUE!</v>
      </c>
      <c r="G5747">
        <f>Weighting!$H$11</f>
        <v>0</v>
      </c>
      <c r="H5747">
        <f t="array" ref="H5747">FREQUENCY(IF('Data Transformation'!$B$4:$B$8425=B5739,'Data Transformation'!$G$4:$G$8425),'Bin Analysis'!$B5747)</f>
        <v>17</v>
      </c>
      <c r="I5747">
        <f t="shared" si="718"/>
        <v>0</v>
      </c>
      <c r="J5747">
        <f t="shared" si="719"/>
        <v>0</v>
      </c>
      <c r="K5747">
        <f>J5747*Weighting!$W$11</f>
        <v>0</v>
      </c>
      <c r="M5747" s="14"/>
    </row>
    <row r="5748" spans="1:13" x14ac:dyDescent="0.25">
      <c r="A5748" s="32">
        <f>IF(Weighting!$P$12&gt;0,B5748,"")</f>
        <v>1.107</v>
      </c>
      <c r="B5748">
        <f>Weighting!$C$12</f>
        <v>1.107</v>
      </c>
      <c r="C5748">
        <f>Weighting!$F$12</f>
        <v>1</v>
      </c>
      <c r="D5748">
        <f>IF(C5748=1,'Data Transformation'!$G$3+0.5*'Data Transformation'!$W$25,IF(C5749=1,D5749-'Data Transformation'!$W$25,FALSE))</f>
        <v>1.131</v>
      </c>
      <c r="E5748">
        <f t="array" ref="E5748">IF(ISLOGICAL(D5748),"",FREQUENCY(IF('Data Transformation'!$B$425:$B$8425='Bin Analysis'!$B5739,'Data Transformation'!$G$425:$G$8425),D5748))</f>
        <v>17</v>
      </c>
      <c r="F5748">
        <f t="shared" si="717"/>
        <v>0</v>
      </c>
      <c r="G5748">
        <f>Weighting!$H$12</f>
        <v>0</v>
      </c>
      <c r="H5748">
        <f t="array" ref="H5748">FREQUENCY(IF('Data Transformation'!$B$4:$B$8425=B5739,'Data Transformation'!$G$4:$G$8425),'Bin Analysis'!$B5748)</f>
        <v>18</v>
      </c>
      <c r="I5748">
        <f t="shared" si="718"/>
        <v>1</v>
      </c>
      <c r="J5748">
        <f t="shared" si="719"/>
        <v>1</v>
      </c>
      <c r="K5748">
        <f>J5748*Weighting!$W$12</f>
        <v>1</v>
      </c>
      <c r="M5748" s="14"/>
    </row>
    <row r="5749" spans="1:13" x14ac:dyDescent="0.25">
      <c r="A5749" s="32">
        <f>IF(Weighting!$P$13&gt;0,B5749,"")</f>
        <v>1.238</v>
      </c>
      <c r="B5749">
        <f>Weighting!$C$13</f>
        <v>1.238</v>
      </c>
      <c r="C5749">
        <f>Weighting!$F$13</f>
        <v>0</v>
      </c>
      <c r="D5749" t="b">
        <f>IF(C5749=1,'Data Transformation'!$G$3+0.5*'Data Transformation'!$W$25,IF(C5750=1,D5750-'Data Transformation'!$W$25,FALSE))</f>
        <v>0</v>
      </c>
      <c r="E5749" t="str">
        <f t="array" ref="E5749">IF(ISLOGICAL(D5749),"",FREQUENCY(IF('Data Transformation'!$B$425:$B$8425='Bin Analysis'!$B5739,'Data Transformation'!$G$425:$G$8425),D5749))</f>
        <v/>
      </c>
      <c r="F5749" t="str">
        <f t="shared" si="717"/>
        <v/>
      </c>
      <c r="G5749">
        <f>Weighting!$H$13</f>
        <v>0</v>
      </c>
      <c r="H5749">
        <f t="array" ref="H5749">FREQUENCY(IF('Data Transformation'!$B$4:$B$8425=B5739,'Data Transformation'!$G$4:$G$8425),'Bin Analysis'!$B5749)</f>
        <v>18</v>
      </c>
      <c r="I5749">
        <f t="shared" si="718"/>
        <v>0</v>
      </c>
      <c r="J5749">
        <f t="shared" si="719"/>
        <v>0</v>
      </c>
      <c r="K5749">
        <f>J5749*Weighting!$W$13</f>
        <v>0</v>
      </c>
      <c r="M5749" s="14"/>
    </row>
    <row r="5750" spans="1:13" x14ac:dyDescent="0.25">
      <c r="A5750" s="32">
        <f>IF(Weighting!$P$14&gt;0,B5750,"")</f>
        <v>1.369</v>
      </c>
      <c r="B5750">
        <f>Weighting!$C$14</f>
        <v>1.369</v>
      </c>
      <c r="C5750">
        <f>Weighting!$F$14</f>
        <v>0</v>
      </c>
      <c r="D5750" t="b">
        <f>IF(C5750=1,'Data Transformation'!$G$3+0.5*'Data Transformation'!$W$25,IF(C5751=1,D5751-'Data Transformation'!$W$25,FALSE))</f>
        <v>0</v>
      </c>
      <c r="E5750" t="str">
        <f t="array" ref="E5750">IF(ISLOGICAL(D5750),"",FREQUENCY(IF('Data Transformation'!$B$425:$B$8425='Bin Analysis'!$B5739,'Data Transformation'!$G$425:$G$8425),D5750))</f>
        <v/>
      </c>
      <c r="F5750" t="str">
        <f t="shared" si="717"/>
        <v/>
      </c>
      <c r="G5750">
        <f>Weighting!$H$14</f>
        <v>0</v>
      </c>
      <c r="H5750">
        <f t="array" ref="H5750">FREQUENCY(IF('Data Transformation'!$B$4:$B$8425=B5739,'Data Transformation'!$G$4:$G$8425),'Bin Analysis'!$B5750)</f>
        <v>18</v>
      </c>
      <c r="I5750">
        <f t="shared" si="718"/>
        <v>0</v>
      </c>
      <c r="J5750">
        <f t="shared" si="719"/>
        <v>0</v>
      </c>
      <c r="K5750">
        <f>J5750*Weighting!$W$14</f>
        <v>0</v>
      </c>
      <c r="M5750" s="14"/>
    </row>
    <row r="5751" spans="1:13" x14ac:dyDescent="0.25">
      <c r="A5751" s="32">
        <f>IF(Weighting!$P$15&gt;0,B5751,"")</f>
        <v>1.5000009999999999</v>
      </c>
      <c r="B5751">
        <f>Weighting!$C$15</f>
        <v>1.5000009999999999</v>
      </c>
      <c r="C5751">
        <f>Weighting!$F$15</f>
        <v>0</v>
      </c>
      <c r="D5751" t="b">
        <f>IF(C5751=1,'Data Transformation'!$G$3+0.5*'Data Transformation'!$W$25,IF(C5752=1,D5752-'Data Transformation'!$W$25,FALSE))</f>
        <v>0</v>
      </c>
      <c r="E5751" t="str">
        <f t="array" ref="E5751">IF(ISLOGICAL(D5751),"",FREQUENCY(IF('Data Transformation'!$B$425:$B$8425='Bin Analysis'!$B5739,'Data Transformation'!$G$425:$G$8425),D5751))</f>
        <v/>
      </c>
      <c r="F5751" t="str">
        <f t="shared" si="717"/>
        <v/>
      </c>
      <c r="G5751">
        <f>Weighting!$H$15</f>
        <v>0</v>
      </c>
      <c r="H5751">
        <f t="array" ref="H5751">FREQUENCY(IF('Data Transformation'!$B$4:$B$8425=B5739,'Data Transformation'!$G$4:$G$8425),'Bin Analysis'!$B5751)</f>
        <v>18</v>
      </c>
      <c r="I5751">
        <f t="shared" si="718"/>
        <v>0</v>
      </c>
      <c r="J5751">
        <f t="shared" si="719"/>
        <v>0</v>
      </c>
      <c r="K5751">
        <f>J5751*Weighting!$W$15</f>
        <v>0</v>
      </c>
      <c r="M5751" s="14"/>
    </row>
    <row r="5752" spans="1:13" x14ac:dyDescent="0.25">
      <c r="A5752" s="32" t="str">
        <f>IF(Weighting!$P$16&gt;0,B5752,"")</f>
        <v/>
      </c>
      <c r="B5752">
        <f>Weighting!$C$16</f>
        <v>1.631</v>
      </c>
      <c r="C5752">
        <f>Weighting!$F$16</f>
        <v>0</v>
      </c>
      <c r="D5752" t="b">
        <f>IF(C5752=1,'Data Transformation'!$G$3+0.5*'Data Transformation'!$W$25,IF(C5753=1,D5753-'Data Transformation'!$W$25,FALSE))</f>
        <v>0</v>
      </c>
      <c r="E5752" t="str">
        <f t="array" ref="E5752">IF(ISLOGICAL(D5752),"",FREQUENCY(IF('Data Transformation'!$B$425:$B$8425='Bin Analysis'!$B5739,'Data Transformation'!$G$425:$G$8425),D5752))</f>
        <v/>
      </c>
      <c r="F5752" t="str">
        <f t="shared" si="717"/>
        <v/>
      </c>
      <c r="G5752">
        <f>Weighting!$H$16</f>
        <v>0</v>
      </c>
      <c r="H5752">
        <f t="array" ref="H5752">FREQUENCY(IF('Data Transformation'!$B$4:$B$8425=B5739,'Data Transformation'!$G$4:$G$8425),'Bin Analysis'!$B5752)</f>
        <v>18</v>
      </c>
      <c r="I5752">
        <f t="shared" si="718"/>
        <v>0</v>
      </c>
      <c r="J5752">
        <f t="shared" si="719"/>
        <v>0</v>
      </c>
      <c r="K5752">
        <f>J5752*Weighting!$W$16</f>
        <v>0</v>
      </c>
      <c r="M5752" s="14"/>
    </row>
    <row r="5753" spans="1:13" x14ac:dyDescent="0.25">
      <c r="A5753" s="32" t="str">
        <f>IF(Weighting!$P$17&gt;0,B5753,"")</f>
        <v/>
      </c>
      <c r="B5753">
        <f>Weighting!$C$17</f>
        <v>1.762</v>
      </c>
      <c r="C5753">
        <f>Weighting!$F$17</f>
        <v>0</v>
      </c>
      <c r="D5753" t="b">
        <f>IF(C5753=1,'Data Transformation'!$G$3+0.5*'Data Transformation'!$W$25,IF(C5754=1,D5754-'Data Transformation'!$W$25,FALSE))</f>
        <v>0</v>
      </c>
      <c r="E5753" t="str">
        <f t="array" ref="E5753">IF(ISLOGICAL(D5753),"",FREQUENCY(IF('Data Transformation'!$B$425:$B$8425='Bin Analysis'!$B5739,'Data Transformation'!$G$425:$G$8425),D5753))</f>
        <v/>
      </c>
      <c r="F5753" t="str">
        <f t="shared" si="717"/>
        <v/>
      </c>
      <c r="G5753">
        <f>Weighting!$H$17</f>
        <v>0</v>
      </c>
      <c r="H5753">
        <f t="array" ref="H5753">FREQUENCY(IF('Data Transformation'!$B$4:$B$8425=B5739,'Data Transformation'!$G$4:$G$8425),'Bin Analysis'!$B5753)</f>
        <v>18</v>
      </c>
      <c r="I5753">
        <f t="shared" si="718"/>
        <v>0</v>
      </c>
      <c r="J5753">
        <f t="shared" si="719"/>
        <v>0</v>
      </c>
      <c r="K5753">
        <f>J5753*Weighting!$W$17</f>
        <v>0</v>
      </c>
      <c r="M5753" s="14"/>
    </row>
    <row r="5754" spans="1:13" x14ac:dyDescent="0.25">
      <c r="A5754" s="32" t="str">
        <f>IF(Weighting!$P$18&gt;0,B5754,"")</f>
        <v/>
      </c>
      <c r="B5754">
        <f>Weighting!$C$18</f>
        <v>1.893</v>
      </c>
      <c r="C5754">
        <f>Weighting!$F$18</f>
        <v>0</v>
      </c>
      <c r="D5754" t="b">
        <f>IF(C5754=1,'Data Transformation'!$G$3+0.5*'Data Transformation'!$W$25,IF(C5755=1,D5755-'Data Transformation'!$W$25,FALSE))</f>
        <v>0</v>
      </c>
      <c r="E5754" t="str">
        <f t="array" ref="E5754">IF(ISLOGICAL(D5754),"",FREQUENCY(IF('Data Transformation'!$B$425:$B$8425='Bin Analysis'!$B5739,'Data Transformation'!$G$425:$G$8425),D5754))</f>
        <v/>
      </c>
      <c r="F5754" t="str">
        <f t="shared" si="717"/>
        <v/>
      </c>
      <c r="G5754">
        <f>Weighting!$H$18</f>
        <v>0</v>
      </c>
      <c r="H5754">
        <f t="array" ref="H5754">FREQUENCY(IF('Data Transformation'!$B$4:$B$8425=B5739,'Data Transformation'!$G$4:$G$8425),'Bin Analysis'!$B5754)</f>
        <v>18</v>
      </c>
      <c r="I5754">
        <f t="shared" si="718"/>
        <v>0</v>
      </c>
      <c r="J5754">
        <f t="shared" si="719"/>
        <v>0</v>
      </c>
      <c r="K5754">
        <f>J5754*Weighting!$W$18</f>
        <v>0</v>
      </c>
      <c r="M5754" s="14"/>
    </row>
    <row r="5755" spans="1:13" x14ac:dyDescent="0.25">
      <c r="A5755" s="32" t="str">
        <f>IF(Weighting!$P$19&gt;0,B5755,"")</f>
        <v/>
      </c>
      <c r="B5755">
        <f>Weighting!$C$19</f>
        <v>2.024</v>
      </c>
      <c r="C5755">
        <f>Weighting!$F$19</f>
        <v>0</v>
      </c>
      <c r="D5755" t="b">
        <f>IF(C5755=1,'Data Transformation'!$G$3+0.5*'Data Transformation'!$W$25,IF(C5756=1,D5756-'Data Transformation'!$W$25,FALSE))</f>
        <v>0</v>
      </c>
      <c r="E5755" t="str">
        <f t="array" ref="E5755">IF(ISLOGICAL(D5755),"",FREQUENCY(IF('Data Transformation'!$B$425:$B$8425='Bin Analysis'!$B5739,'Data Transformation'!$G$425:$G$8425),D5755))</f>
        <v/>
      </c>
      <c r="F5755" t="str">
        <f t="shared" si="717"/>
        <v/>
      </c>
      <c r="G5755">
        <f>Weighting!$H$19</f>
        <v>0</v>
      </c>
      <c r="H5755">
        <f t="array" ref="H5755">FREQUENCY(IF('Data Transformation'!$B$4:$B$8425=B5739,'Data Transformation'!$G$4:$G$8425),'Bin Analysis'!$B5755)</f>
        <v>18</v>
      </c>
      <c r="I5755">
        <f t="shared" si="718"/>
        <v>0</v>
      </c>
      <c r="J5755">
        <f t="shared" si="719"/>
        <v>0</v>
      </c>
      <c r="K5755">
        <f>J5755*Weighting!$W$19</f>
        <v>0</v>
      </c>
      <c r="M5755" s="14"/>
    </row>
    <row r="5756" spans="1:13" x14ac:dyDescent="0.25">
      <c r="A5756" s="32" t="str">
        <f>IF(Weighting!$P$20&gt;0,B5756,"")</f>
        <v/>
      </c>
      <c r="B5756">
        <f>Weighting!$C$20</f>
        <v>2.1550000000000002</v>
      </c>
      <c r="C5756">
        <f>Weighting!$F$20</f>
        <v>0</v>
      </c>
      <c r="D5756" t="b">
        <f>IF(C5756=1,'Data Transformation'!$G$3+0.5*'Data Transformation'!$W$25,IF(C5757=1,D5757-'Data Transformation'!$W$25,FALSE))</f>
        <v>0</v>
      </c>
      <c r="E5756" t="str">
        <f t="array" ref="E5756">IF(ISLOGICAL(D5756),"",FREQUENCY(IF('Data Transformation'!$B$425:$B$8425='Bin Analysis'!$B5739,'Data Transformation'!$G$425:$G$8425),D5756))</f>
        <v/>
      </c>
      <c r="F5756" t="str">
        <f t="shared" si="717"/>
        <v/>
      </c>
      <c r="G5756">
        <f>Weighting!$H$20</f>
        <v>0</v>
      </c>
      <c r="H5756">
        <f t="array" ref="H5756">FREQUENCY(IF('Data Transformation'!$B$4:$B$8425=B5739,'Data Transformation'!$G$4:$G$8425),'Bin Analysis'!$B5756)</f>
        <v>18</v>
      </c>
      <c r="I5756">
        <f t="shared" si="718"/>
        <v>0</v>
      </c>
      <c r="J5756">
        <f t="shared" si="719"/>
        <v>0</v>
      </c>
      <c r="K5756">
        <f>J5756*Weighting!$W$20</f>
        <v>0</v>
      </c>
      <c r="M5756" s="14"/>
    </row>
    <row r="5757" spans="1:13" x14ac:dyDescent="0.25">
      <c r="A5757" s="32" t="str">
        <f>IF(Weighting!$P$21&gt;0,B5757,"")</f>
        <v/>
      </c>
      <c r="B5757">
        <f>Weighting!$C$21</f>
        <v>2.2860000000000005</v>
      </c>
      <c r="C5757">
        <f>Weighting!$F$21</f>
        <v>0</v>
      </c>
      <c r="D5757" t="b">
        <f>IF(C5757=1,'Data Transformation'!$G$3+0.5*'Data Transformation'!$W$25,IF(C5758=1,D5758-'Data Transformation'!$W$25,FALSE))</f>
        <v>0</v>
      </c>
      <c r="E5757" t="str">
        <f t="array" ref="E5757">IF(ISLOGICAL(D5757),"",FREQUENCY(IF('Data Transformation'!$B$425:$B$8425='Bin Analysis'!$B5739,'Data Transformation'!$G$425:$G$8425),D5757))</f>
        <v/>
      </c>
      <c r="F5757" t="str">
        <f t="shared" si="717"/>
        <v/>
      </c>
      <c r="G5757">
        <f>Weighting!$H$21</f>
        <v>0</v>
      </c>
      <c r="H5757">
        <f t="array" ref="H5757">FREQUENCY(IF('Data Transformation'!$B$4:$B$8425=B5739,'Data Transformation'!$G$4:$G$8425),'Bin Analysis'!$B5757)</f>
        <v>18</v>
      </c>
      <c r="I5757">
        <f t="shared" si="718"/>
        <v>0</v>
      </c>
      <c r="J5757">
        <f t="shared" si="719"/>
        <v>0</v>
      </c>
      <c r="K5757">
        <f>J5757*Weighting!$W$21</f>
        <v>0</v>
      </c>
      <c r="M5757" s="14"/>
    </row>
    <row r="5758" spans="1:13" x14ac:dyDescent="0.25">
      <c r="A5758" s="32" t="str">
        <f>IF(Weighting!$P$22&gt;0,B5758,"")</f>
        <v/>
      </c>
      <c r="B5758">
        <f>Weighting!$C$22</f>
        <v>2.4170000000000007</v>
      </c>
      <c r="C5758">
        <f>Weighting!$F$22</f>
        <v>0</v>
      </c>
      <c r="D5758" t="b">
        <f>IF(C5758=1,'Data Transformation'!$G$3+0.5*'Data Transformation'!$W$25,IF(C5759=1,D5759-'Data Transformation'!$W$25,FALSE))</f>
        <v>0</v>
      </c>
      <c r="E5758" t="str">
        <f t="array" ref="E5758">IF(ISLOGICAL(D5758),"",FREQUENCY(IF('Data Transformation'!$B$425:$B$8425='Bin Analysis'!$B5739,'Data Transformation'!$G$425:$G$8425),D5758))</f>
        <v/>
      </c>
      <c r="F5758" t="str">
        <f t="shared" si="717"/>
        <v/>
      </c>
      <c r="G5758">
        <f>Weighting!$H$22</f>
        <v>0</v>
      </c>
      <c r="H5758">
        <f t="array" ref="H5758">FREQUENCY(IF('Data Transformation'!$B$4:$B$8425=B5739,'Data Transformation'!$G$4:$G$8425),'Bin Analysis'!$B5758)</f>
        <v>18</v>
      </c>
      <c r="I5758">
        <f t="shared" si="718"/>
        <v>0</v>
      </c>
      <c r="J5758">
        <f t="shared" si="719"/>
        <v>0</v>
      </c>
      <c r="K5758">
        <f>J5758*Weighting!$W$22</f>
        <v>0</v>
      </c>
      <c r="M5758" s="14"/>
    </row>
    <row r="5759" spans="1:13" x14ac:dyDescent="0.25">
      <c r="A5759" s="32" t="str">
        <f>IF(Weighting!$P$23&gt;0,B5759,"")</f>
        <v/>
      </c>
      <c r="B5759">
        <f>Weighting!$C$23</f>
        <v>2.5480000000000009</v>
      </c>
      <c r="C5759">
        <f>Weighting!$F$23</f>
        <v>0</v>
      </c>
      <c r="D5759" t="b">
        <f>IF(C5759=1,'Data Transformation'!$G$3+0.5*'Data Transformation'!$W$25,IF(C5760=1,D5760-'Data Transformation'!$W$25,FALSE))</f>
        <v>0</v>
      </c>
      <c r="E5759" t="str">
        <f t="array" ref="E5759">IF(ISLOGICAL(D5759),"",FREQUENCY(IF('Data Transformation'!$B$425:$B$8425='Bin Analysis'!$B5739,'Data Transformation'!$G$425:$G$8425),D5759))</f>
        <v/>
      </c>
      <c r="F5759" t="str">
        <f t="shared" si="717"/>
        <v/>
      </c>
      <c r="G5759">
        <f>Weighting!$H$23</f>
        <v>0</v>
      </c>
      <c r="H5759">
        <f t="array" ref="H5759">FREQUENCY(IF('Data Transformation'!$B$4:$B$8425=B5739,'Data Transformation'!$G$4:$G$8425),'Bin Analysis'!$B5759)</f>
        <v>18</v>
      </c>
      <c r="I5759">
        <f t="shared" si="718"/>
        <v>0</v>
      </c>
      <c r="J5759">
        <f t="shared" si="719"/>
        <v>0</v>
      </c>
      <c r="K5759">
        <f>J5759*Weighting!$W$23</f>
        <v>0</v>
      </c>
      <c r="M5759" s="14"/>
    </row>
    <row r="5760" spans="1:13" x14ac:dyDescent="0.25">
      <c r="A5760" s="32" t="str">
        <f>IF(Weighting!$P$24&gt;0,B5760,"")</f>
        <v/>
      </c>
      <c r="B5760">
        <f>Weighting!$C$24</f>
        <v>2.6790000000000012</v>
      </c>
      <c r="C5760">
        <f>Weighting!$F$24</f>
        <v>0</v>
      </c>
      <c r="D5760" t="b">
        <f>IF(C5760=1,'Data Transformation'!$G$3+0.5*'Data Transformation'!$W$25,IF(C5761=1,D5761-'Data Transformation'!$W$25,FALSE))</f>
        <v>0</v>
      </c>
      <c r="E5760" t="str">
        <f t="array" ref="E5760">IF(ISLOGICAL(D5760),"",FREQUENCY(IF('Data Transformation'!$B$425:$B$8425='Bin Analysis'!$B5739,'Data Transformation'!$G$425:$G$8425),D5760))</f>
        <v/>
      </c>
      <c r="F5760" t="str">
        <f t="shared" si="717"/>
        <v/>
      </c>
      <c r="G5760">
        <f>Weighting!$H$24</f>
        <v>0</v>
      </c>
      <c r="H5760">
        <f t="array" ref="H5760">FREQUENCY(IF('Data Transformation'!$B$4:$B$8425=B5739,'Data Transformation'!$G$4:$G$8425),'Bin Analysis'!$B5760)</f>
        <v>18</v>
      </c>
      <c r="I5760">
        <f t="shared" si="718"/>
        <v>0</v>
      </c>
      <c r="J5760">
        <f t="shared" si="719"/>
        <v>0</v>
      </c>
      <c r="K5760">
        <f>J5760*Weighting!$W$24</f>
        <v>0</v>
      </c>
      <c r="M5760" s="14"/>
    </row>
    <row r="5761" spans="1:25" x14ac:dyDescent="0.25">
      <c r="A5761" s="32" t="str">
        <f>IF(Weighting!$P$25&gt;0,B5761,"")</f>
        <v/>
      </c>
      <c r="B5761">
        <f>Weighting!$C$25</f>
        <v>2.8100000000000014</v>
      </c>
      <c r="C5761">
        <f>Weighting!$F$25</f>
        <v>0</v>
      </c>
      <c r="D5761" t="b">
        <f>IF(C5761=1,'Data Transformation'!$G$3+0.5*'Data Transformation'!$W$25,IF(C5762=1,D5762-'Data Transformation'!$W$25,FALSE))</f>
        <v>0</v>
      </c>
      <c r="E5761" t="str">
        <f t="array" ref="E5761">IF(ISLOGICAL(D5761),"",FREQUENCY(IF('Data Transformation'!$B$425:$B$8425='Bin Analysis'!$B5739,'Data Transformation'!$G$425:$G$8425),D5761))</f>
        <v/>
      </c>
      <c r="F5761" t="str">
        <f t="shared" si="717"/>
        <v/>
      </c>
      <c r="G5761">
        <f>Weighting!$H$25</f>
        <v>0</v>
      </c>
      <c r="H5761">
        <f t="array" ref="H5761">FREQUENCY(IF('Data Transformation'!$B$4:$B$8425=B5739,'Data Transformation'!$G$4:$G$8425),'Bin Analysis'!$B5761)</f>
        <v>18</v>
      </c>
      <c r="I5761">
        <f t="shared" si="718"/>
        <v>0</v>
      </c>
      <c r="J5761">
        <f t="shared" si="719"/>
        <v>0</v>
      </c>
      <c r="K5761">
        <f>J5761*Weighting!$W$25</f>
        <v>0</v>
      </c>
      <c r="M5761" s="14"/>
    </row>
    <row r="5762" spans="1:25" x14ac:dyDescent="0.25">
      <c r="N5762" s="55"/>
      <c r="O5762"/>
      <c r="P5762"/>
      <c r="Q5762"/>
      <c r="R5762"/>
    </row>
    <row r="5763" spans="1:25" ht="23.25" x14ac:dyDescent="0.35">
      <c r="A5763" s="21" t="s">
        <v>0</v>
      </c>
      <c r="B5763" s="21">
        <f>IFERROR(VLOOKUP(C5763,'Data Transformation'!$L$6:$M$426,2,FALSE),"")</f>
        <v>240</v>
      </c>
      <c r="C5763" s="21">
        <f>C5739+1</f>
        <v>240</v>
      </c>
      <c r="D5763" s="21"/>
      <c r="E5763" s="21"/>
      <c r="F5763" s="21"/>
      <c r="G5763" s="21"/>
      <c r="H5763" s="22"/>
      <c r="I5763" s="22"/>
      <c r="J5763" s="22"/>
      <c r="K5763" s="21"/>
      <c r="L5763" s="21">
        <f>B5763</f>
        <v>240</v>
      </c>
      <c r="M5763" s="23">
        <f>INDEX('Data Transformation'!$O$4:$O$424,MATCH($B5763,'Data Transformation'!$M$4:$M$424,0),MATCH($M$2,'Data Transformation'!$O$3,0))</f>
        <v>19</v>
      </c>
      <c r="N5763" s="27">
        <f>IF('Input and Summary Results'!$J$16="minimum",'Bin Analysis'!X5764/(M5763-1),'Bin Analysis'!Y5763/('Bin Analysis'!M5763-1))</f>
        <v>0</v>
      </c>
      <c r="O5763" s="27">
        <f>IF(M5763=FALSE,NA(),(VLOOKUP(1,C5766:K5785,4,FALSE))/(M5763-1))</f>
        <v>5.5555555555555552E-2</v>
      </c>
      <c r="P5763" s="27">
        <f>IF(M5763=FALSE,NA(),SUM(J5766:J5785)/Weighting!$S$5)</f>
        <v>0.7</v>
      </c>
      <c r="Q5763" s="27">
        <f>IF(M5763=FALSE,NA(),SUM(K5766:K5785)/Weighting!$S$6)</f>
        <v>0.65217391304347827</v>
      </c>
      <c r="R5763" s="27">
        <f>IF(M5763=FALSE,NA(),(VLOOKUP(1,G5766:K5785,3,FALSE))/(M5763-1))</f>
        <v>0.3888888888888889</v>
      </c>
      <c r="S5763" s="22" t="str">
        <f>IF(M5763=FALSE,NA(),IF(SUM(J5766:J5785)=2,"yes","no"))</f>
        <v>no</v>
      </c>
      <c r="X5763" s="2" cm="2">
        <f t="array" ref="X5763:X5764">FREQUENCY(IF('Data Transformation'!$B$425:$B$6424='Bin Analysis'!L5763,'Data Transformation'!$G$425:$G$6424),'Data Transformation'!$U$11)</f>
        <v>18</v>
      </c>
      <c r="Y5763" s="2" cm="2">
        <f t="array" ref="Y5763:Y5764">FREQUENCY(IF('Data Transformation'!$B$425:$B$6424='Bin Analysis'!L5763,'Data Transformation'!$G$425:$G$6424),'Data Transformation'!$U$12)</f>
        <v>17</v>
      </c>
    </row>
    <row r="5764" spans="1:25" x14ac:dyDescent="0.25">
      <c r="A5764" s="14" t="s">
        <v>67</v>
      </c>
      <c r="B5764" t="s">
        <v>47</v>
      </c>
      <c r="C5764" t="s">
        <v>5</v>
      </c>
      <c r="D5764" t="s">
        <v>100</v>
      </c>
      <c r="E5764" t="s">
        <v>101</v>
      </c>
      <c r="F5764" t="s">
        <v>102</v>
      </c>
      <c r="G5764" t="s">
        <v>70</v>
      </c>
      <c r="H5764" t="s">
        <v>31</v>
      </c>
      <c r="I5764" t="s">
        <v>32</v>
      </c>
      <c r="J5764" t="s">
        <v>46</v>
      </c>
      <c r="K5764" s="14" t="s">
        <v>45</v>
      </c>
      <c r="M5764" s="14"/>
      <c r="X5764" s="2">
        <v>0</v>
      </c>
      <c r="Y5764" s="2">
        <v>1</v>
      </c>
    </row>
    <row r="5765" spans="1:25" x14ac:dyDescent="0.25">
      <c r="A5765" s="32"/>
      <c r="D5765" t="b">
        <f>IF(C5765=1,'Data Transformation'!$G$3+0.5*'Data Transformation'!$W$25,IF(C5766=1,D5766-'Data Transformation'!$W$25,FALSE))</f>
        <v>0</v>
      </c>
      <c r="E5765" t="str">
        <f t="array" ref="E5765">IF(ISLOGICAL(D5765),"",FREQUENCY(IF('Data Transformation'!$B$425:$B$8425='Bin Analysis'!$B5763,'Data Transformation'!$G$425:$G$8425),D5765))</f>
        <v/>
      </c>
      <c r="F5765" t="str">
        <f>IF(ISLOGICAL(D5765),"",E5765-E5764)</f>
        <v/>
      </c>
      <c r="M5765" s="14"/>
    </row>
    <row r="5766" spans="1:25" x14ac:dyDescent="0.25">
      <c r="A5766" s="32">
        <f>IF(Weighting!$P$6&gt;0,B5766,"")</f>
        <v>0.32100000000000001</v>
      </c>
      <c r="B5766">
        <f>Weighting!$C$6</f>
        <v>0.32100000000000001</v>
      </c>
      <c r="C5766">
        <f>Weighting!$F$6</f>
        <v>0</v>
      </c>
      <c r="D5766" t="b">
        <f>IF(C5766=1,'Data Transformation'!$G$3+0.5*'Data Transformation'!$W$25,IF(C5767=1,D5767-'Data Transformation'!$W$25,FALSE))</f>
        <v>0</v>
      </c>
      <c r="E5766" t="str">
        <f t="array" ref="E5766">IF(ISLOGICAL(D5766),"",FREQUENCY(IF('Data Transformation'!$B$425:$B$8425='Bin Analysis'!$B5763,'Data Transformation'!$G$425:$G$8425),D5766))</f>
        <v/>
      </c>
      <c r="F5766" t="str">
        <f>IF(ISLOGICAL(D5766),"",E5766-E5765)</f>
        <v/>
      </c>
      <c r="G5766">
        <f>Weighting!$H$6</f>
        <v>1</v>
      </c>
      <c r="H5766">
        <f t="array" ref="H5766">FREQUENCY(IF('Data Transformation'!$B$4:$B$8425=B5763,'Data Transformation'!$G$4:$G$8425),'Bin Analysis'!$B5766)</f>
        <v>7</v>
      </c>
      <c r="I5766">
        <f>H5766-H5765</f>
        <v>7</v>
      </c>
      <c r="J5766">
        <f>IF(I5766=0,0,1)</f>
        <v>1</v>
      </c>
      <c r="K5766">
        <f>J5766*Weighting!$W$6</f>
        <v>1</v>
      </c>
      <c r="M5766" s="14"/>
    </row>
    <row r="5767" spans="1:25" x14ac:dyDescent="0.25">
      <c r="A5767" s="32">
        <f>IF(Weighting!$P$7&gt;0,B5767,"")</f>
        <v>0.45200000000000001</v>
      </c>
      <c r="B5767">
        <f>Weighting!$C$7</f>
        <v>0.45200000000000001</v>
      </c>
      <c r="C5767">
        <f>Weighting!$F$7</f>
        <v>0</v>
      </c>
      <c r="D5767" t="b">
        <f>IF(C5767=1,'Data Transformation'!$G$3+0.5*'Data Transformation'!$W$25,IF(C5768=1,D5768-'Data Transformation'!$W$25,FALSE))</f>
        <v>0</v>
      </c>
      <c r="E5767" t="str">
        <f t="array" ref="E5767">IF(ISLOGICAL(D5767),"",FREQUENCY(IF('Data Transformation'!$B$425:$B$8425='Bin Analysis'!$B5763,'Data Transformation'!$G$425:$G$8425),D5767))</f>
        <v/>
      </c>
      <c r="F5767" t="str">
        <f t="shared" ref="F5767:F5785" si="720">IF(ISLOGICAL(D5767),"",E5767-E5766)</f>
        <v/>
      </c>
      <c r="G5767">
        <f>Weighting!$H$7</f>
        <v>0</v>
      </c>
      <c r="H5767">
        <f t="array" ref="H5767">FREQUENCY(IF('Data Transformation'!$B$4:$B$8425=B5763,'Data Transformation'!$G$4:$G$8425),'Bin Analysis'!$B5767)</f>
        <v>9</v>
      </c>
      <c r="I5767">
        <f t="shared" ref="I5767:I5785" si="721">H5767-H5766</f>
        <v>2</v>
      </c>
      <c r="J5767">
        <f>IF(I5767=0,0,1)</f>
        <v>1</v>
      </c>
      <c r="K5767">
        <f>J5767*Weighting!$W$7</f>
        <v>2</v>
      </c>
      <c r="M5767" s="14"/>
    </row>
    <row r="5768" spans="1:25" x14ac:dyDescent="0.25">
      <c r="A5768" s="32">
        <f>IF(Weighting!$P$8&gt;0,B5768,"")</f>
        <v>0.58299999999999996</v>
      </c>
      <c r="B5768">
        <f>Weighting!$C$8</f>
        <v>0.58299999999999996</v>
      </c>
      <c r="C5768">
        <f>Weighting!$F$8</f>
        <v>0</v>
      </c>
      <c r="D5768" t="b">
        <f>IF(C5768=1,'Data Transformation'!$G$3+0.5*'Data Transformation'!$W$25,IF(C5769=1,D5769-'Data Transformation'!$W$25,FALSE))</f>
        <v>0</v>
      </c>
      <c r="E5768" t="str">
        <f t="array" ref="E5768">IF(ISLOGICAL(D5768),"",FREQUENCY(IF('Data Transformation'!$B$425:$B$8425='Bin Analysis'!$B5763,'Data Transformation'!$G$425:$G$8425),D5768))</f>
        <v/>
      </c>
      <c r="F5768" t="str">
        <f t="shared" si="720"/>
        <v/>
      </c>
      <c r="G5768">
        <f>Weighting!$H$8</f>
        <v>0</v>
      </c>
      <c r="H5768">
        <f t="array" ref="H5768">FREQUENCY(IF('Data Transformation'!$B$4:$B$8425=B5763,'Data Transformation'!$G$4:$G$8425),'Bin Analysis'!$B5768)</f>
        <v>12</v>
      </c>
      <c r="I5768">
        <f t="shared" si="721"/>
        <v>3</v>
      </c>
      <c r="J5768">
        <f t="shared" ref="J5768:J5785" si="722">IF(I5768=0,0,1)</f>
        <v>1</v>
      </c>
      <c r="K5768">
        <f>J5768*Weighting!$W$8</f>
        <v>3</v>
      </c>
      <c r="M5768" s="14"/>
    </row>
    <row r="5769" spans="1:25" x14ac:dyDescent="0.25">
      <c r="A5769" s="32">
        <f>IF(Weighting!$P$9&gt;0,B5769,"")</f>
        <v>0.71399999999999997</v>
      </c>
      <c r="B5769" s="50">
        <f>Weighting!$C$9</f>
        <v>0.71399999999999997</v>
      </c>
      <c r="C5769">
        <f>Weighting!$F$9</f>
        <v>0</v>
      </c>
      <c r="D5769" t="b">
        <f>IF(C5769=1,'Data Transformation'!$G$3+0.5*'Data Transformation'!$W$25,IF(C5770=1,D5770-'Data Transformation'!$W$25,FALSE))</f>
        <v>0</v>
      </c>
      <c r="E5769" t="str">
        <f t="array" ref="E5769">IF(ISLOGICAL(D5769),"",FREQUENCY(IF('Data Transformation'!$B$425:$B$8425='Bin Analysis'!$B5763,'Data Transformation'!$G$425:$G$8425),D5769))</f>
        <v/>
      </c>
      <c r="F5769" t="str">
        <f t="shared" si="720"/>
        <v/>
      </c>
      <c r="G5769">
        <f>Weighting!$H$9</f>
        <v>0</v>
      </c>
      <c r="H5769">
        <f t="array" ref="H5769">FREQUENCY(IF('Data Transformation'!$B$4:$B$8425=B5763,'Data Transformation'!$G$4:$G$8425),'Bin Analysis'!$B5769)</f>
        <v>13</v>
      </c>
      <c r="I5769">
        <f t="shared" si="721"/>
        <v>1</v>
      </c>
      <c r="J5769">
        <f t="shared" si="722"/>
        <v>1</v>
      </c>
      <c r="K5769">
        <f>J5769*Weighting!$W$9</f>
        <v>3</v>
      </c>
      <c r="M5769" s="14"/>
    </row>
    <row r="5770" spans="1:25" x14ac:dyDescent="0.25">
      <c r="A5770" s="32">
        <f>IF(Weighting!$P$10&gt;0,B5770,"")</f>
        <v>0.84499999999999997</v>
      </c>
      <c r="B5770">
        <f>Weighting!$C$10</f>
        <v>0.84499999999999997</v>
      </c>
      <c r="C5770">
        <f>Weighting!$F$10</f>
        <v>0</v>
      </c>
      <c r="D5770" t="b">
        <f>IF(C5770=1,'Data Transformation'!$G$3+0.5*'Data Transformation'!$W$25,IF(C5771=1,D5771-'Data Transformation'!$W$25,FALSE))</f>
        <v>0</v>
      </c>
      <c r="E5770" t="str">
        <f t="array" ref="E5770">IF(ISLOGICAL(D5770),"",FREQUENCY(IF('Data Transformation'!$B$425:$B$8425='Bin Analysis'!$B5763,'Data Transformation'!$G$425:$G$8425),D5770))</f>
        <v/>
      </c>
      <c r="F5770" t="str">
        <f t="shared" si="720"/>
        <v/>
      </c>
      <c r="G5770">
        <f>Weighting!$H$10</f>
        <v>0</v>
      </c>
      <c r="H5770">
        <f t="array" ref="H5770">FREQUENCY(IF('Data Transformation'!$B$4:$B$8425=B5763,'Data Transformation'!$G$4:$G$8425),'Bin Analysis'!$B5770)</f>
        <v>17</v>
      </c>
      <c r="I5770">
        <f t="shared" si="721"/>
        <v>4</v>
      </c>
      <c r="J5770">
        <f t="shared" si="722"/>
        <v>1</v>
      </c>
      <c r="K5770">
        <f>J5770*Weighting!$W$10</f>
        <v>3</v>
      </c>
      <c r="M5770" s="14"/>
    </row>
    <row r="5771" spans="1:25" x14ac:dyDescent="0.25">
      <c r="A5771" s="32">
        <f>IF(Weighting!$P$11&gt;0,B5771,"")</f>
        <v>0.97599999999999998</v>
      </c>
      <c r="B5771">
        <f>Weighting!$C$11</f>
        <v>0.97599999999999998</v>
      </c>
      <c r="C5771">
        <f>Weighting!$F$11</f>
        <v>0</v>
      </c>
      <c r="D5771">
        <f>IF(C5771=1,'Data Transformation'!$G$3+0.5*'Data Transformation'!$W$25,IF(C5772=1,D5772-'Data Transformation'!$W$25,FALSE))</f>
        <v>0.86899999999999999</v>
      </c>
      <c r="E5771">
        <f t="array" ref="E5771">IF(ISLOGICAL(D5771),"",FREQUENCY(IF('Data Transformation'!$B$425:$B$8425='Bin Analysis'!$B5763,'Data Transformation'!$G$425:$G$8425),D5771))</f>
        <v>17</v>
      </c>
      <c r="F5771" t="e">
        <f t="shared" si="720"/>
        <v>#VALUE!</v>
      </c>
      <c r="G5771">
        <f>Weighting!$H$11</f>
        <v>0</v>
      </c>
      <c r="H5771">
        <f t="array" ref="H5771">FREQUENCY(IF('Data Transformation'!$B$4:$B$8425=B5763,'Data Transformation'!$G$4:$G$8425),'Bin Analysis'!$B5771)</f>
        <v>18</v>
      </c>
      <c r="I5771">
        <f t="shared" si="721"/>
        <v>1</v>
      </c>
      <c r="J5771">
        <f t="shared" si="722"/>
        <v>1</v>
      </c>
      <c r="K5771">
        <f>J5771*Weighting!$W$11</f>
        <v>2</v>
      </c>
      <c r="M5771" s="14"/>
    </row>
    <row r="5772" spans="1:25" x14ac:dyDescent="0.25">
      <c r="A5772" s="32">
        <f>IF(Weighting!$P$12&gt;0,B5772,"")</f>
        <v>1.107</v>
      </c>
      <c r="B5772">
        <f>Weighting!$C$12</f>
        <v>1.107</v>
      </c>
      <c r="C5772">
        <f>Weighting!$F$12</f>
        <v>1</v>
      </c>
      <c r="D5772">
        <f>IF(C5772=1,'Data Transformation'!$G$3+0.5*'Data Transformation'!$W$25,IF(C5773=1,D5773-'Data Transformation'!$W$25,FALSE))</f>
        <v>1.131</v>
      </c>
      <c r="E5772">
        <f t="array" ref="E5772">IF(ISLOGICAL(D5772),"",FREQUENCY(IF('Data Transformation'!$B$425:$B$8425='Bin Analysis'!$B5763,'Data Transformation'!$G$425:$G$8425),D5772))</f>
        <v>18</v>
      </c>
      <c r="F5772">
        <f t="shared" si="720"/>
        <v>1</v>
      </c>
      <c r="G5772">
        <f>Weighting!$H$12</f>
        <v>0</v>
      </c>
      <c r="H5772">
        <f t="array" ref="H5772">FREQUENCY(IF('Data Transformation'!$B$4:$B$8425=B5763,'Data Transformation'!$G$4:$G$8425),'Bin Analysis'!$B5772)</f>
        <v>19</v>
      </c>
      <c r="I5772">
        <f t="shared" si="721"/>
        <v>1</v>
      </c>
      <c r="J5772">
        <f t="shared" si="722"/>
        <v>1</v>
      </c>
      <c r="K5772">
        <f>J5772*Weighting!$W$12</f>
        <v>1</v>
      </c>
      <c r="M5772" s="14"/>
    </row>
    <row r="5773" spans="1:25" x14ac:dyDescent="0.25">
      <c r="A5773" s="32">
        <f>IF(Weighting!$P$13&gt;0,B5773,"")</f>
        <v>1.238</v>
      </c>
      <c r="B5773">
        <f>Weighting!$C$13</f>
        <v>1.238</v>
      </c>
      <c r="C5773">
        <f>Weighting!$F$13</f>
        <v>0</v>
      </c>
      <c r="D5773" t="b">
        <f>IF(C5773=1,'Data Transformation'!$G$3+0.5*'Data Transformation'!$W$25,IF(C5774=1,D5774-'Data Transformation'!$W$25,FALSE))</f>
        <v>0</v>
      </c>
      <c r="E5773" t="str">
        <f t="array" ref="E5773">IF(ISLOGICAL(D5773),"",FREQUENCY(IF('Data Transformation'!$B$425:$B$8425='Bin Analysis'!$B5763,'Data Transformation'!$G$425:$G$8425),D5773))</f>
        <v/>
      </c>
      <c r="F5773" t="str">
        <f t="shared" si="720"/>
        <v/>
      </c>
      <c r="G5773">
        <f>Weighting!$H$13</f>
        <v>0</v>
      </c>
      <c r="H5773">
        <f t="array" ref="H5773">FREQUENCY(IF('Data Transformation'!$B$4:$B$8425=B5763,'Data Transformation'!$G$4:$G$8425),'Bin Analysis'!$B5773)</f>
        <v>19</v>
      </c>
      <c r="I5773">
        <f t="shared" si="721"/>
        <v>0</v>
      </c>
      <c r="J5773">
        <f t="shared" si="722"/>
        <v>0</v>
      </c>
      <c r="K5773">
        <f>J5773*Weighting!$W$13</f>
        <v>0</v>
      </c>
      <c r="M5773" s="14"/>
    </row>
    <row r="5774" spans="1:25" x14ac:dyDescent="0.25">
      <c r="A5774" s="32">
        <f>IF(Weighting!$P$14&gt;0,B5774,"")</f>
        <v>1.369</v>
      </c>
      <c r="B5774">
        <f>Weighting!$C$14</f>
        <v>1.369</v>
      </c>
      <c r="C5774">
        <f>Weighting!$F$14</f>
        <v>0</v>
      </c>
      <c r="D5774" t="b">
        <f>IF(C5774=1,'Data Transformation'!$G$3+0.5*'Data Transformation'!$W$25,IF(C5775=1,D5775-'Data Transformation'!$W$25,FALSE))</f>
        <v>0</v>
      </c>
      <c r="E5774" t="str">
        <f t="array" ref="E5774">IF(ISLOGICAL(D5774),"",FREQUENCY(IF('Data Transformation'!$B$425:$B$8425='Bin Analysis'!$B5763,'Data Transformation'!$G$425:$G$8425),D5774))</f>
        <v/>
      </c>
      <c r="F5774" t="str">
        <f t="shared" si="720"/>
        <v/>
      </c>
      <c r="G5774">
        <f>Weighting!$H$14</f>
        <v>0</v>
      </c>
      <c r="H5774">
        <f t="array" ref="H5774">FREQUENCY(IF('Data Transformation'!$B$4:$B$8425=B5763,'Data Transformation'!$G$4:$G$8425),'Bin Analysis'!$B5774)</f>
        <v>19</v>
      </c>
      <c r="I5774">
        <f t="shared" si="721"/>
        <v>0</v>
      </c>
      <c r="J5774">
        <f t="shared" si="722"/>
        <v>0</v>
      </c>
      <c r="K5774">
        <f>J5774*Weighting!$W$14</f>
        <v>0</v>
      </c>
      <c r="M5774" s="14"/>
    </row>
    <row r="5775" spans="1:25" x14ac:dyDescent="0.25">
      <c r="A5775" s="32">
        <f>IF(Weighting!$P$15&gt;0,B5775,"")</f>
        <v>1.5000009999999999</v>
      </c>
      <c r="B5775">
        <f>Weighting!$C$15</f>
        <v>1.5000009999999999</v>
      </c>
      <c r="C5775">
        <f>Weighting!$F$15</f>
        <v>0</v>
      </c>
      <c r="D5775" t="b">
        <f>IF(C5775=1,'Data Transformation'!$G$3+0.5*'Data Transformation'!$W$25,IF(C5776=1,D5776-'Data Transformation'!$W$25,FALSE))</f>
        <v>0</v>
      </c>
      <c r="E5775" t="str">
        <f t="array" ref="E5775">IF(ISLOGICAL(D5775),"",FREQUENCY(IF('Data Transformation'!$B$425:$B$8425='Bin Analysis'!$B5763,'Data Transformation'!$G$425:$G$8425),D5775))</f>
        <v/>
      </c>
      <c r="F5775" t="str">
        <f t="shared" si="720"/>
        <v/>
      </c>
      <c r="G5775">
        <f>Weighting!$H$15</f>
        <v>0</v>
      </c>
      <c r="H5775">
        <f t="array" ref="H5775">FREQUENCY(IF('Data Transformation'!$B$4:$B$8425=B5763,'Data Transformation'!$G$4:$G$8425),'Bin Analysis'!$B5775)</f>
        <v>19</v>
      </c>
      <c r="I5775">
        <f t="shared" si="721"/>
        <v>0</v>
      </c>
      <c r="J5775">
        <f t="shared" si="722"/>
        <v>0</v>
      </c>
      <c r="K5775">
        <f>J5775*Weighting!$W$15</f>
        <v>0</v>
      </c>
      <c r="M5775" s="14"/>
    </row>
    <row r="5776" spans="1:25" x14ac:dyDescent="0.25">
      <c r="A5776" s="32" t="str">
        <f>IF(Weighting!$P$16&gt;0,B5776,"")</f>
        <v/>
      </c>
      <c r="B5776">
        <f>Weighting!$C$16</f>
        <v>1.631</v>
      </c>
      <c r="C5776">
        <f>Weighting!$F$16</f>
        <v>0</v>
      </c>
      <c r="D5776" t="b">
        <f>IF(C5776=1,'Data Transformation'!$G$3+0.5*'Data Transformation'!$W$25,IF(C5777=1,D5777-'Data Transformation'!$W$25,FALSE))</f>
        <v>0</v>
      </c>
      <c r="E5776" t="str">
        <f t="array" ref="E5776">IF(ISLOGICAL(D5776),"",FREQUENCY(IF('Data Transformation'!$B$425:$B$8425='Bin Analysis'!$B5763,'Data Transformation'!$G$425:$G$8425),D5776))</f>
        <v/>
      </c>
      <c r="F5776" t="str">
        <f t="shared" si="720"/>
        <v/>
      </c>
      <c r="G5776">
        <f>Weighting!$H$16</f>
        <v>0</v>
      </c>
      <c r="H5776">
        <f t="array" ref="H5776">FREQUENCY(IF('Data Transformation'!$B$4:$B$8425=B5763,'Data Transformation'!$G$4:$G$8425),'Bin Analysis'!$B5776)</f>
        <v>19</v>
      </c>
      <c r="I5776">
        <f t="shared" si="721"/>
        <v>0</v>
      </c>
      <c r="J5776">
        <f t="shared" si="722"/>
        <v>0</v>
      </c>
      <c r="K5776">
        <f>J5776*Weighting!$W$16</f>
        <v>0</v>
      </c>
      <c r="M5776" s="14"/>
    </row>
    <row r="5777" spans="1:25" x14ac:dyDescent="0.25">
      <c r="A5777" s="32" t="str">
        <f>IF(Weighting!$P$17&gt;0,B5777,"")</f>
        <v/>
      </c>
      <c r="B5777">
        <f>Weighting!$C$17</f>
        <v>1.762</v>
      </c>
      <c r="C5777">
        <f>Weighting!$F$17</f>
        <v>0</v>
      </c>
      <c r="D5777" t="b">
        <f>IF(C5777=1,'Data Transformation'!$G$3+0.5*'Data Transformation'!$W$25,IF(C5778=1,D5778-'Data Transformation'!$W$25,FALSE))</f>
        <v>0</v>
      </c>
      <c r="E5777" t="str">
        <f t="array" ref="E5777">IF(ISLOGICAL(D5777),"",FREQUENCY(IF('Data Transformation'!$B$425:$B$8425='Bin Analysis'!$B5763,'Data Transformation'!$G$425:$G$8425),D5777))</f>
        <v/>
      </c>
      <c r="F5777" t="str">
        <f t="shared" si="720"/>
        <v/>
      </c>
      <c r="G5777">
        <f>Weighting!$H$17</f>
        <v>0</v>
      </c>
      <c r="H5777">
        <f t="array" ref="H5777">FREQUENCY(IF('Data Transformation'!$B$4:$B$8425=B5763,'Data Transformation'!$G$4:$G$8425),'Bin Analysis'!$B5777)</f>
        <v>19</v>
      </c>
      <c r="I5777">
        <f t="shared" si="721"/>
        <v>0</v>
      </c>
      <c r="J5777">
        <f t="shared" si="722"/>
        <v>0</v>
      </c>
      <c r="K5777">
        <f>J5777*Weighting!$W$17</f>
        <v>0</v>
      </c>
      <c r="M5777" s="14"/>
    </row>
    <row r="5778" spans="1:25" x14ac:dyDescent="0.25">
      <c r="A5778" s="32" t="str">
        <f>IF(Weighting!$P$18&gt;0,B5778,"")</f>
        <v/>
      </c>
      <c r="B5778">
        <f>Weighting!$C$18</f>
        <v>1.893</v>
      </c>
      <c r="C5778">
        <f>Weighting!$F$18</f>
        <v>0</v>
      </c>
      <c r="D5778" t="b">
        <f>IF(C5778=1,'Data Transformation'!$G$3+0.5*'Data Transformation'!$W$25,IF(C5779=1,D5779-'Data Transformation'!$W$25,FALSE))</f>
        <v>0</v>
      </c>
      <c r="E5778" t="str">
        <f t="array" ref="E5778">IF(ISLOGICAL(D5778),"",FREQUENCY(IF('Data Transformation'!$B$425:$B$8425='Bin Analysis'!$B5763,'Data Transformation'!$G$425:$G$8425),D5778))</f>
        <v/>
      </c>
      <c r="F5778" t="str">
        <f t="shared" si="720"/>
        <v/>
      </c>
      <c r="G5778">
        <f>Weighting!$H$18</f>
        <v>0</v>
      </c>
      <c r="H5778">
        <f t="array" ref="H5778">FREQUENCY(IF('Data Transformation'!$B$4:$B$8425=B5763,'Data Transformation'!$G$4:$G$8425),'Bin Analysis'!$B5778)</f>
        <v>19</v>
      </c>
      <c r="I5778">
        <f t="shared" si="721"/>
        <v>0</v>
      </c>
      <c r="J5778">
        <f t="shared" si="722"/>
        <v>0</v>
      </c>
      <c r="K5778">
        <f>J5778*Weighting!$W$18</f>
        <v>0</v>
      </c>
      <c r="M5778" s="14"/>
    </row>
    <row r="5779" spans="1:25" x14ac:dyDescent="0.25">
      <c r="A5779" s="32" t="str">
        <f>IF(Weighting!$P$19&gt;0,B5779,"")</f>
        <v/>
      </c>
      <c r="B5779">
        <f>Weighting!$C$19</f>
        <v>2.024</v>
      </c>
      <c r="C5779">
        <f>Weighting!$F$19</f>
        <v>0</v>
      </c>
      <c r="D5779" t="b">
        <f>IF(C5779=1,'Data Transformation'!$G$3+0.5*'Data Transformation'!$W$25,IF(C5780=1,D5780-'Data Transformation'!$W$25,FALSE))</f>
        <v>0</v>
      </c>
      <c r="E5779" t="str">
        <f t="array" ref="E5779">IF(ISLOGICAL(D5779),"",FREQUENCY(IF('Data Transformation'!$B$425:$B$8425='Bin Analysis'!$B5763,'Data Transformation'!$G$425:$G$8425),D5779))</f>
        <v/>
      </c>
      <c r="F5779" t="str">
        <f t="shared" si="720"/>
        <v/>
      </c>
      <c r="G5779">
        <f>Weighting!$H$19</f>
        <v>0</v>
      </c>
      <c r="H5779">
        <f t="array" ref="H5779">FREQUENCY(IF('Data Transformation'!$B$4:$B$8425=B5763,'Data Transformation'!$G$4:$G$8425),'Bin Analysis'!$B5779)</f>
        <v>19</v>
      </c>
      <c r="I5779">
        <f t="shared" si="721"/>
        <v>0</v>
      </c>
      <c r="J5779">
        <f t="shared" si="722"/>
        <v>0</v>
      </c>
      <c r="K5779">
        <f>J5779*Weighting!$W$19</f>
        <v>0</v>
      </c>
      <c r="M5779" s="14"/>
    </row>
    <row r="5780" spans="1:25" x14ac:dyDescent="0.25">
      <c r="A5780" s="32" t="str">
        <f>IF(Weighting!$P$20&gt;0,B5780,"")</f>
        <v/>
      </c>
      <c r="B5780">
        <f>Weighting!$C$20</f>
        <v>2.1550000000000002</v>
      </c>
      <c r="C5780">
        <f>Weighting!$F$20</f>
        <v>0</v>
      </c>
      <c r="D5780" t="b">
        <f>IF(C5780=1,'Data Transformation'!$G$3+0.5*'Data Transformation'!$W$25,IF(C5781=1,D5781-'Data Transformation'!$W$25,FALSE))</f>
        <v>0</v>
      </c>
      <c r="E5780" t="str">
        <f t="array" ref="E5780">IF(ISLOGICAL(D5780),"",FREQUENCY(IF('Data Transformation'!$B$425:$B$8425='Bin Analysis'!$B5763,'Data Transformation'!$G$425:$G$8425),D5780))</f>
        <v/>
      </c>
      <c r="F5780" t="str">
        <f t="shared" si="720"/>
        <v/>
      </c>
      <c r="G5780">
        <f>Weighting!$H$20</f>
        <v>0</v>
      </c>
      <c r="H5780">
        <f t="array" ref="H5780">FREQUENCY(IF('Data Transformation'!$B$4:$B$8425=B5763,'Data Transformation'!$G$4:$G$8425),'Bin Analysis'!$B5780)</f>
        <v>19</v>
      </c>
      <c r="I5780">
        <f t="shared" si="721"/>
        <v>0</v>
      </c>
      <c r="J5780">
        <f t="shared" si="722"/>
        <v>0</v>
      </c>
      <c r="K5780">
        <f>J5780*Weighting!$W$20</f>
        <v>0</v>
      </c>
      <c r="M5780" s="14"/>
    </row>
    <row r="5781" spans="1:25" x14ac:dyDescent="0.25">
      <c r="A5781" s="32" t="str">
        <f>IF(Weighting!$P$21&gt;0,B5781,"")</f>
        <v/>
      </c>
      <c r="B5781">
        <f>Weighting!$C$21</f>
        <v>2.2860000000000005</v>
      </c>
      <c r="C5781">
        <f>Weighting!$F$21</f>
        <v>0</v>
      </c>
      <c r="D5781" t="b">
        <f>IF(C5781=1,'Data Transformation'!$G$3+0.5*'Data Transformation'!$W$25,IF(C5782=1,D5782-'Data Transformation'!$W$25,FALSE))</f>
        <v>0</v>
      </c>
      <c r="E5781" t="str">
        <f t="array" ref="E5781">IF(ISLOGICAL(D5781),"",FREQUENCY(IF('Data Transformation'!$B$425:$B$8425='Bin Analysis'!$B5763,'Data Transformation'!$G$425:$G$8425),D5781))</f>
        <v/>
      </c>
      <c r="F5781" t="str">
        <f t="shared" si="720"/>
        <v/>
      </c>
      <c r="G5781">
        <f>Weighting!$H$21</f>
        <v>0</v>
      </c>
      <c r="H5781">
        <f t="array" ref="H5781">FREQUENCY(IF('Data Transformation'!$B$4:$B$8425=B5763,'Data Transformation'!$G$4:$G$8425),'Bin Analysis'!$B5781)</f>
        <v>19</v>
      </c>
      <c r="I5781">
        <f t="shared" si="721"/>
        <v>0</v>
      </c>
      <c r="J5781">
        <f t="shared" si="722"/>
        <v>0</v>
      </c>
      <c r="K5781">
        <f>J5781*Weighting!$W$21</f>
        <v>0</v>
      </c>
      <c r="M5781" s="14"/>
    </row>
    <row r="5782" spans="1:25" x14ac:dyDescent="0.25">
      <c r="A5782" s="32" t="str">
        <f>IF(Weighting!$P$22&gt;0,B5782,"")</f>
        <v/>
      </c>
      <c r="B5782">
        <f>Weighting!$C$22</f>
        <v>2.4170000000000007</v>
      </c>
      <c r="C5782">
        <f>Weighting!$F$22</f>
        <v>0</v>
      </c>
      <c r="D5782" t="b">
        <f>IF(C5782=1,'Data Transformation'!$G$3+0.5*'Data Transformation'!$W$25,IF(C5783=1,D5783-'Data Transformation'!$W$25,FALSE))</f>
        <v>0</v>
      </c>
      <c r="E5782" t="str">
        <f t="array" ref="E5782">IF(ISLOGICAL(D5782),"",FREQUENCY(IF('Data Transformation'!$B$425:$B$8425='Bin Analysis'!$B5763,'Data Transformation'!$G$425:$G$8425),D5782))</f>
        <v/>
      </c>
      <c r="F5782" t="str">
        <f t="shared" si="720"/>
        <v/>
      </c>
      <c r="G5782">
        <f>Weighting!$H$22</f>
        <v>0</v>
      </c>
      <c r="H5782">
        <f t="array" ref="H5782">FREQUENCY(IF('Data Transformation'!$B$4:$B$8425=B5763,'Data Transformation'!$G$4:$G$8425),'Bin Analysis'!$B5782)</f>
        <v>19</v>
      </c>
      <c r="I5782">
        <f t="shared" si="721"/>
        <v>0</v>
      </c>
      <c r="J5782">
        <f t="shared" si="722"/>
        <v>0</v>
      </c>
      <c r="K5782">
        <f>J5782*Weighting!$W$22</f>
        <v>0</v>
      </c>
      <c r="M5782" s="14"/>
    </row>
    <row r="5783" spans="1:25" x14ac:dyDescent="0.25">
      <c r="A5783" s="32" t="str">
        <f>IF(Weighting!$P$23&gt;0,B5783,"")</f>
        <v/>
      </c>
      <c r="B5783">
        <f>Weighting!$C$23</f>
        <v>2.5480000000000009</v>
      </c>
      <c r="C5783">
        <f>Weighting!$F$23</f>
        <v>0</v>
      </c>
      <c r="D5783" t="b">
        <f>IF(C5783=1,'Data Transformation'!$G$3+0.5*'Data Transformation'!$W$25,IF(C5784=1,D5784-'Data Transformation'!$W$25,FALSE))</f>
        <v>0</v>
      </c>
      <c r="E5783" t="str">
        <f t="array" ref="E5783">IF(ISLOGICAL(D5783),"",FREQUENCY(IF('Data Transformation'!$B$425:$B$8425='Bin Analysis'!$B5763,'Data Transformation'!$G$425:$G$8425),D5783))</f>
        <v/>
      </c>
      <c r="F5783" t="str">
        <f t="shared" si="720"/>
        <v/>
      </c>
      <c r="G5783">
        <f>Weighting!$H$23</f>
        <v>0</v>
      </c>
      <c r="H5783">
        <f t="array" ref="H5783">FREQUENCY(IF('Data Transformation'!$B$4:$B$8425=B5763,'Data Transformation'!$G$4:$G$8425),'Bin Analysis'!$B5783)</f>
        <v>19</v>
      </c>
      <c r="I5783">
        <f t="shared" si="721"/>
        <v>0</v>
      </c>
      <c r="J5783">
        <f t="shared" si="722"/>
        <v>0</v>
      </c>
      <c r="K5783">
        <f>J5783*Weighting!$W$23</f>
        <v>0</v>
      </c>
      <c r="M5783" s="14"/>
    </row>
    <row r="5784" spans="1:25" x14ac:dyDescent="0.25">
      <c r="A5784" s="32" t="str">
        <f>IF(Weighting!$P$24&gt;0,B5784,"")</f>
        <v/>
      </c>
      <c r="B5784">
        <f>Weighting!$C$24</f>
        <v>2.6790000000000012</v>
      </c>
      <c r="C5784">
        <f>Weighting!$F$24</f>
        <v>0</v>
      </c>
      <c r="D5784" t="b">
        <f>IF(C5784=1,'Data Transformation'!$G$3+0.5*'Data Transformation'!$W$25,IF(C5785=1,D5785-'Data Transformation'!$W$25,FALSE))</f>
        <v>0</v>
      </c>
      <c r="E5784" t="str">
        <f t="array" ref="E5784">IF(ISLOGICAL(D5784),"",FREQUENCY(IF('Data Transformation'!$B$425:$B$8425='Bin Analysis'!$B5763,'Data Transformation'!$G$425:$G$8425),D5784))</f>
        <v/>
      </c>
      <c r="F5784" t="str">
        <f t="shared" si="720"/>
        <v/>
      </c>
      <c r="G5784">
        <f>Weighting!$H$24</f>
        <v>0</v>
      </c>
      <c r="H5784">
        <f t="array" ref="H5784">FREQUENCY(IF('Data Transformation'!$B$4:$B$8425=B5763,'Data Transformation'!$G$4:$G$8425),'Bin Analysis'!$B5784)</f>
        <v>19</v>
      </c>
      <c r="I5784">
        <f t="shared" si="721"/>
        <v>0</v>
      </c>
      <c r="J5784">
        <f t="shared" si="722"/>
        <v>0</v>
      </c>
      <c r="K5784">
        <f>J5784*Weighting!$W$24</f>
        <v>0</v>
      </c>
      <c r="M5784" s="14"/>
    </row>
    <row r="5785" spans="1:25" x14ac:dyDescent="0.25">
      <c r="A5785" s="32" t="str">
        <f>IF(Weighting!$P$25&gt;0,B5785,"")</f>
        <v/>
      </c>
      <c r="B5785">
        <f>Weighting!$C$25</f>
        <v>2.8100000000000014</v>
      </c>
      <c r="C5785">
        <f>Weighting!$F$25</f>
        <v>0</v>
      </c>
      <c r="D5785" t="b">
        <f>IF(C5785=1,'Data Transformation'!$G$3+0.5*'Data Transformation'!$W$25,IF(C5786=1,D5786-'Data Transformation'!$W$25,FALSE))</f>
        <v>0</v>
      </c>
      <c r="E5785" t="str">
        <f t="array" ref="E5785">IF(ISLOGICAL(D5785),"",FREQUENCY(IF('Data Transformation'!$B$425:$B$8425='Bin Analysis'!$B5763,'Data Transformation'!$G$425:$G$8425),D5785))</f>
        <v/>
      </c>
      <c r="F5785" t="str">
        <f t="shared" si="720"/>
        <v/>
      </c>
      <c r="G5785">
        <f>Weighting!$H$25</f>
        <v>0</v>
      </c>
      <c r="H5785">
        <f t="array" ref="H5785">FREQUENCY(IF('Data Transformation'!$B$4:$B$8425=B5763,'Data Transformation'!$G$4:$G$8425),'Bin Analysis'!$B5785)</f>
        <v>19</v>
      </c>
      <c r="I5785">
        <f t="shared" si="721"/>
        <v>0</v>
      </c>
      <c r="J5785">
        <f t="shared" si="722"/>
        <v>0</v>
      </c>
      <c r="K5785">
        <f>J5785*Weighting!$W$25</f>
        <v>0</v>
      </c>
      <c r="M5785" s="14"/>
    </row>
    <row r="5786" spans="1:25" x14ac:dyDescent="0.25">
      <c r="A5786" s="32"/>
      <c r="M5786" s="14"/>
    </row>
    <row r="5787" spans="1:25" ht="23.25" x14ac:dyDescent="0.35">
      <c r="A5787" s="21" t="s">
        <v>0</v>
      </c>
      <c r="B5787" s="21">
        <f>IFERROR(VLOOKUP(C5787,'Data Transformation'!$L$6:$M$426,2,FALSE),"")</f>
        <v>241</v>
      </c>
      <c r="C5787" s="21">
        <f>C5763+1</f>
        <v>241</v>
      </c>
      <c r="D5787" s="21"/>
      <c r="E5787" s="21"/>
      <c r="F5787" s="21"/>
      <c r="G5787" s="21"/>
      <c r="H5787" s="22"/>
      <c r="I5787" s="22"/>
      <c r="J5787" s="22"/>
      <c r="K5787" s="21"/>
      <c r="L5787" s="21">
        <f>B5787</f>
        <v>241</v>
      </c>
      <c r="M5787" s="23">
        <f>INDEX('Data Transformation'!$O$4:$O$424,MATCH($B5787,'Data Transformation'!$M$4:$M$424,0),MATCH($M$2,'Data Transformation'!$O$3,0))</f>
        <v>18</v>
      </c>
      <c r="N5787" s="27">
        <f>IF('Input and Summary Results'!$J$16="minimum",'Bin Analysis'!X5788/(M5787-1),'Bin Analysis'!Y5787/('Bin Analysis'!M5787-1))</f>
        <v>0</v>
      </c>
      <c r="O5787" s="27">
        <f>IF(M5787=FALSE,NA(),(VLOOKUP(1,C5790:K5809,4,FALSE))/(M5787-1))</f>
        <v>0</v>
      </c>
      <c r="P5787" s="27">
        <f>IF(M5787=FALSE,NA(),SUM(J5790:J5809)/Weighting!$S$5)</f>
        <v>0.3</v>
      </c>
      <c r="Q5787" s="27">
        <f>IF(M5787=FALSE,NA(),SUM(K5790:K5809)/Weighting!$S$6)</f>
        <v>0.21739130434782608</v>
      </c>
      <c r="R5787" s="27">
        <f>IF(M5787=FALSE,NA(),(VLOOKUP(1,G5790:K5809,3,FALSE))/(M5787-1))</f>
        <v>0.94117647058823528</v>
      </c>
      <c r="S5787" s="22" t="str">
        <f>IF(M5787=FALSE,NA(),IF(SUM(J5790:J5809)=2,"yes","no"))</f>
        <v>no</v>
      </c>
      <c r="X5787" s="2" cm="2">
        <f t="array" ref="X5787:X5788">FREQUENCY(IF('Data Transformation'!$B$425:$B$6424='Bin Analysis'!L5787,'Data Transformation'!$G$425:$G$6424),'Data Transformation'!$U$11)</f>
        <v>17</v>
      </c>
      <c r="Y5787" s="2" cm="2">
        <f t="array" ref="Y5787:Y5788">FREQUENCY(IF('Data Transformation'!$B$425:$B$6424='Bin Analysis'!L5787,'Data Transformation'!$G$425:$G$6424),'Data Transformation'!$U$12)</f>
        <v>17</v>
      </c>
    </row>
    <row r="5788" spans="1:25" x14ac:dyDescent="0.25">
      <c r="A5788" s="14" t="s">
        <v>67</v>
      </c>
      <c r="B5788" t="s">
        <v>47</v>
      </c>
      <c r="C5788" t="s">
        <v>5</v>
      </c>
      <c r="D5788" t="s">
        <v>100</v>
      </c>
      <c r="E5788" t="s">
        <v>101</v>
      </c>
      <c r="F5788" t="s">
        <v>102</v>
      </c>
      <c r="G5788" t="s">
        <v>70</v>
      </c>
      <c r="H5788" t="s">
        <v>31</v>
      </c>
      <c r="I5788" t="s">
        <v>32</v>
      </c>
      <c r="J5788" t="s">
        <v>46</v>
      </c>
      <c r="K5788" s="14" t="s">
        <v>45</v>
      </c>
      <c r="M5788" s="14"/>
      <c r="X5788" s="2">
        <v>0</v>
      </c>
      <c r="Y5788" s="2">
        <v>0</v>
      </c>
    </row>
    <row r="5789" spans="1:25" x14ac:dyDescent="0.25">
      <c r="A5789" s="32"/>
      <c r="D5789" t="b">
        <f>IF(C5789=1,'Data Transformation'!$G$3+0.5*'Data Transformation'!$W$25,IF(C5790=1,D5790-'Data Transformation'!$W$25,FALSE))</f>
        <v>0</v>
      </c>
      <c r="E5789" t="str">
        <f t="array" ref="E5789">IF(ISLOGICAL(D5789),"",FREQUENCY(IF('Data Transformation'!$B$425:$B$8425='Bin Analysis'!$B5787,'Data Transformation'!$G$425:$G$8425),D5789))</f>
        <v/>
      </c>
      <c r="F5789" t="str">
        <f>IF(ISLOGICAL(D5789),"",E5789-E5788)</f>
        <v/>
      </c>
      <c r="M5789" s="14"/>
    </row>
    <row r="5790" spans="1:25" x14ac:dyDescent="0.25">
      <c r="A5790" s="32">
        <f>IF(Weighting!$P$6&gt;0,B5790,"")</f>
        <v>0.32100000000000001</v>
      </c>
      <c r="B5790">
        <f>Weighting!$C$6</f>
        <v>0.32100000000000001</v>
      </c>
      <c r="C5790">
        <f>Weighting!$F$6</f>
        <v>0</v>
      </c>
      <c r="D5790" t="b">
        <f>IF(C5790=1,'Data Transformation'!$G$3+0.5*'Data Transformation'!$W$25,IF(C5791=1,D5791-'Data Transformation'!$W$25,FALSE))</f>
        <v>0</v>
      </c>
      <c r="E5790" t="str">
        <f t="array" ref="E5790">IF(ISLOGICAL(D5790),"",FREQUENCY(IF('Data Transformation'!$B$425:$B$8425='Bin Analysis'!$B5787,'Data Transformation'!$G$425:$G$8425),D5790))</f>
        <v/>
      </c>
      <c r="F5790" t="str">
        <f>IF(ISLOGICAL(D5790),"",E5790-E5789)</f>
        <v/>
      </c>
      <c r="G5790">
        <f>Weighting!$H$6</f>
        <v>1</v>
      </c>
      <c r="H5790">
        <f t="array" ref="H5790">FREQUENCY(IF('Data Transformation'!$B$4:$B$8425=B5787,'Data Transformation'!$G$4:$G$8425),'Bin Analysis'!$B5790)</f>
        <v>16</v>
      </c>
      <c r="I5790">
        <f>H5790-H5789</f>
        <v>16</v>
      </c>
      <c r="J5790">
        <f>IF(I5790=0,0,1)</f>
        <v>1</v>
      </c>
      <c r="K5790">
        <f>J5790*Weighting!$W$6</f>
        <v>1</v>
      </c>
      <c r="M5790" s="14"/>
    </row>
    <row r="5791" spans="1:25" x14ac:dyDescent="0.25">
      <c r="A5791" s="32">
        <f>IF(Weighting!$P$7&gt;0,B5791,"")</f>
        <v>0.45200000000000001</v>
      </c>
      <c r="B5791">
        <f>Weighting!$C$7</f>
        <v>0.45200000000000001</v>
      </c>
      <c r="C5791">
        <f>Weighting!$F$7</f>
        <v>0</v>
      </c>
      <c r="D5791" t="b">
        <f>IF(C5791=1,'Data Transformation'!$G$3+0.5*'Data Transformation'!$W$25,IF(C5792=1,D5792-'Data Transformation'!$W$25,FALSE))</f>
        <v>0</v>
      </c>
      <c r="E5791" t="str">
        <f t="array" ref="E5791">IF(ISLOGICAL(D5791),"",FREQUENCY(IF('Data Transformation'!$B$425:$B$8425='Bin Analysis'!$B5787,'Data Transformation'!$G$425:$G$8425),D5791))</f>
        <v/>
      </c>
      <c r="F5791" t="str">
        <f t="shared" ref="F5791:F5809" si="723">IF(ISLOGICAL(D5791),"",E5791-E5790)</f>
        <v/>
      </c>
      <c r="G5791">
        <f>Weighting!$H$7</f>
        <v>0</v>
      </c>
      <c r="H5791">
        <f t="array" ref="H5791">FREQUENCY(IF('Data Transformation'!$B$4:$B$8425=B5787,'Data Transformation'!$G$4:$G$8425),'Bin Analysis'!$B5791)</f>
        <v>16</v>
      </c>
      <c r="I5791">
        <f t="shared" ref="I5791:I5809" si="724">H5791-H5790</f>
        <v>0</v>
      </c>
      <c r="J5791">
        <f>IF(I5791=0,0,1)</f>
        <v>0</v>
      </c>
      <c r="K5791">
        <f>J5791*Weighting!$W$7</f>
        <v>0</v>
      </c>
      <c r="M5791" s="14"/>
    </row>
    <row r="5792" spans="1:25" x14ac:dyDescent="0.25">
      <c r="A5792" s="32">
        <f>IF(Weighting!$P$8&gt;0,B5792,"")</f>
        <v>0.58299999999999996</v>
      </c>
      <c r="B5792">
        <f>Weighting!$C$8</f>
        <v>0.58299999999999996</v>
      </c>
      <c r="C5792">
        <f>Weighting!$F$8</f>
        <v>0</v>
      </c>
      <c r="D5792" t="b">
        <f>IF(C5792=1,'Data Transformation'!$G$3+0.5*'Data Transformation'!$W$25,IF(C5793=1,D5793-'Data Transformation'!$W$25,FALSE))</f>
        <v>0</v>
      </c>
      <c r="E5792" t="str">
        <f t="array" ref="E5792">IF(ISLOGICAL(D5792),"",FREQUENCY(IF('Data Transformation'!$B$425:$B$8425='Bin Analysis'!$B5787,'Data Transformation'!$G$425:$G$8425),D5792))</f>
        <v/>
      </c>
      <c r="F5792" t="str">
        <f t="shared" si="723"/>
        <v/>
      </c>
      <c r="G5792">
        <f>Weighting!$H$8</f>
        <v>0</v>
      </c>
      <c r="H5792">
        <f t="array" ref="H5792">FREQUENCY(IF('Data Transformation'!$B$4:$B$8425=B5787,'Data Transformation'!$G$4:$G$8425),'Bin Analysis'!$B5792)</f>
        <v>16</v>
      </c>
      <c r="I5792">
        <f t="shared" si="724"/>
        <v>0</v>
      </c>
      <c r="J5792">
        <f t="shared" ref="J5792:J5809" si="725">IF(I5792=0,0,1)</f>
        <v>0</v>
      </c>
      <c r="K5792">
        <f>J5792*Weighting!$W$8</f>
        <v>0</v>
      </c>
      <c r="M5792" s="14"/>
    </row>
    <row r="5793" spans="1:13" x14ac:dyDescent="0.25">
      <c r="A5793" s="32">
        <f>IF(Weighting!$P$9&gt;0,B5793,"")</f>
        <v>0.71399999999999997</v>
      </c>
      <c r="B5793" s="50">
        <f>Weighting!$C$9</f>
        <v>0.71399999999999997</v>
      </c>
      <c r="C5793">
        <f>Weighting!$F$9</f>
        <v>0</v>
      </c>
      <c r="D5793" t="b">
        <f>IF(C5793=1,'Data Transformation'!$G$3+0.5*'Data Transformation'!$W$25,IF(C5794=1,D5794-'Data Transformation'!$W$25,FALSE))</f>
        <v>0</v>
      </c>
      <c r="E5793" t="str">
        <f t="array" ref="E5793">IF(ISLOGICAL(D5793),"",FREQUENCY(IF('Data Transformation'!$B$425:$B$8425='Bin Analysis'!$B5787,'Data Transformation'!$G$425:$G$8425),D5793))</f>
        <v/>
      </c>
      <c r="F5793" t="str">
        <f t="shared" si="723"/>
        <v/>
      </c>
      <c r="G5793">
        <f>Weighting!$H$9</f>
        <v>0</v>
      </c>
      <c r="H5793">
        <f t="array" ref="H5793">FREQUENCY(IF('Data Transformation'!$B$4:$B$8425=B5787,'Data Transformation'!$G$4:$G$8425),'Bin Analysis'!$B5793)</f>
        <v>17</v>
      </c>
      <c r="I5793">
        <f t="shared" si="724"/>
        <v>1</v>
      </c>
      <c r="J5793">
        <f t="shared" si="725"/>
        <v>1</v>
      </c>
      <c r="K5793">
        <f>J5793*Weighting!$W$9</f>
        <v>3</v>
      </c>
      <c r="M5793" s="14"/>
    </row>
    <row r="5794" spans="1:13" x14ac:dyDescent="0.25">
      <c r="A5794" s="32">
        <f>IF(Weighting!$P$10&gt;0,B5794,"")</f>
        <v>0.84499999999999997</v>
      </c>
      <c r="B5794">
        <f>Weighting!$C$10</f>
        <v>0.84499999999999997</v>
      </c>
      <c r="C5794">
        <f>Weighting!$F$10</f>
        <v>0</v>
      </c>
      <c r="D5794" t="b">
        <f>IF(C5794=1,'Data Transformation'!$G$3+0.5*'Data Transformation'!$W$25,IF(C5795=1,D5795-'Data Transformation'!$W$25,FALSE))</f>
        <v>0</v>
      </c>
      <c r="E5794" t="str">
        <f t="array" ref="E5794">IF(ISLOGICAL(D5794),"",FREQUENCY(IF('Data Transformation'!$B$425:$B$8425='Bin Analysis'!$B5787,'Data Transformation'!$G$425:$G$8425),D5794))</f>
        <v/>
      </c>
      <c r="F5794" t="str">
        <f t="shared" si="723"/>
        <v/>
      </c>
      <c r="G5794">
        <f>Weighting!$H$10</f>
        <v>0</v>
      </c>
      <c r="H5794">
        <f t="array" ref="H5794">FREQUENCY(IF('Data Transformation'!$B$4:$B$8425=B5787,'Data Transformation'!$G$4:$G$8425),'Bin Analysis'!$B5794)</f>
        <v>17</v>
      </c>
      <c r="I5794">
        <f t="shared" si="724"/>
        <v>0</v>
      </c>
      <c r="J5794">
        <f t="shared" si="725"/>
        <v>0</v>
      </c>
      <c r="K5794">
        <f>J5794*Weighting!$W$10</f>
        <v>0</v>
      </c>
      <c r="M5794" s="14"/>
    </row>
    <row r="5795" spans="1:13" x14ac:dyDescent="0.25">
      <c r="A5795" s="32">
        <f>IF(Weighting!$P$11&gt;0,B5795,"")</f>
        <v>0.97599999999999998</v>
      </c>
      <c r="B5795">
        <f>Weighting!$C$11</f>
        <v>0.97599999999999998</v>
      </c>
      <c r="C5795">
        <f>Weighting!$F$11</f>
        <v>0</v>
      </c>
      <c r="D5795">
        <f>IF(C5795=1,'Data Transformation'!$G$3+0.5*'Data Transformation'!$W$25,IF(C5796=1,D5796-'Data Transformation'!$W$25,FALSE))</f>
        <v>0.86899999999999999</v>
      </c>
      <c r="E5795">
        <f t="array" ref="E5795">IF(ISLOGICAL(D5795),"",FREQUENCY(IF('Data Transformation'!$B$425:$B$8425='Bin Analysis'!$B5787,'Data Transformation'!$G$425:$G$8425),D5795))</f>
        <v>17</v>
      </c>
      <c r="F5795" t="e">
        <f t="shared" si="723"/>
        <v>#VALUE!</v>
      </c>
      <c r="G5795">
        <f>Weighting!$H$11</f>
        <v>0</v>
      </c>
      <c r="H5795">
        <f t="array" ref="H5795">FREQUENCY(IF('Data Transformation'!$B$4:$B$8425=B5787,'Data Transformation'!$G$4:$G$8425),'Bin Analysis'!$B5795)</f>
        <v>17</v>
      </c>
      <c r="I5795">
        <f t="shared" si="724"/>
        <v>0</v>
      </c>
      <c r="J5795">
        <f t="shared" si="725"/>
        <v>0</v>
      </c>
      <c r="K5795">
        <f>J5795*Weighting!$W$11</f>
        <v>0</v>
      </c>
      <c r="M5795" s="14"/>
    </row>
    <row r="5796" spans="1:13" x14ac:dyDescent="0.25">
      <c r="A5796" s="32">
        <f>IF(Weighting!$P$12&gt;0,B5796,"")</f>
        <v>1.107</v>
      </c>
      <c r="B5796">
        <f>Weighting!$C$12</f>
        <v>1.107</v>
      </c>
      <c r="C5796">
        <f>Weighting!$F$12</f>
        <v>1</v>
      </c>
      <c r="D5796">
        <f>IF(C5796=1,'Data Transformation'!$G$3+0.5*'Data Transformation'!$W$25,IF(C5797=1,D5797-'Data Transformation'!$W$25,FALSE))</f>
        <v>1.131</v>
      </c>
      <c r="E5796">
        <f t="array" ref="E5796">IF(ISLOGICAL(D5796),"",FREQUENCY(IF('Data Transformation'!$B$425:$B$8425='Bin Analysis'!$B5787,'Data Transformation'!$G$425:$G$8425),D5796))</f>
        <v>17</v>
      </c>
      <c r="F5796">
        <f t="shared" si="723"/>
        <v>0</v>
      </c>
      <c r="G5796">
        <f>Weighting!$H$12</f>
        <v>0</v>
      </c>
      <c r="H5796">
        <f t="array" ref="H5796">FREQUENCY(IF('Data Transformation'!$B$4:$B$8425=B5787,'Data Transformation'!$G$4:$G$8425),'Bin Analysis'!$B5796)</f>
        <v>18</v>
      </c>
      <c r="I5796">
        <f t="shared" si="724"/>
        <v>1</v>
      </c>
      <c r="J5796">
        <f t="shared" si="725"/>
        <v>1</v>
      </c>
      <c r="K5796">
        <f>J5796*Weighting!$W$12</f>
        <v>1</v>
      </c>
      <c r="M5796" s="14"/>
    </row>
    <row r="5797" spans="1:13" x14ac:dyDescent="0.25">
      <c r="A5797" s="32">
        <f>IF(Weighting!$P$13&gt;0,B5797,"")</f>
        <v>1.238</v>
      </c>
      <c r="B5797">
        <f>Weighting!$C$13</f>
        <v>1.238</v>
      </c>
      <c r="C5797">
        <f>Weighting!$F$13</f>
        <v>0</v>
      </c>
      <c r="D5797" t="b">
        <f>IF(C5797=1,'Data Transformation'!$G$3+0.5*'Data Transformation'!$W$25,IF(C5798=1,D5798-'Data Transformation'!$W$25,FALSE))</f>
        <v>0</v>
      </c>
      <c r="E5797" t="str">
        <f t="array" ref="E5797">IF(ISLOGICAL(D5797),"",FREQUENCY(IF('Data Transformation'!$B$425:$B$8425='Bin Analysis'!$B5787,'Data Transformation'!$G$425:$G$8425),D5797))</f>
        <v/>
      </c>
      <c r="F5797" t="str">
        <f t="shared" si="723"/>
        <v/>
      </c>
      <c r="G5797">
        <f>Weighting!$H$13</f>
        <v>0</v>
      </c>
      <c r="H5797">
        <f t="array" ref="H5797">FREQUENCY(IF('Data Transformation'!$B$4:$B$8425=B5787,'Data Transformation'!$G$4:$G$8425),'Bin Analysis'!$B5797)</f>
        <v>18</v>
      </c>
      <c r="I5797">
        <f t="shared" si="724"/>
        <v>0</v>
      </c>
      <c r="J5797">
        <f t="shared" si="725"/>
        <v>0</v>
      </c>
      <c r="K5797">
        <f>J5797*Weighting!$W$13</f>
        <v>0</v>
      </c>
      <c r="M5797" s="14"/>
    </row>
    <row r="5798" spans="1:13" x14ac:dyDescent="0.25">
      <c r="A5798" s="32">
        <f>IF(Weighting!$P$14&gt;0,B5798,"")</f>
        <v>1.369</v>
      </c>
      <c r="B5798">
        <f>Weighting!$C$14</f>
        <v>1.369</v>
      </c>
      <c r="C5798">
        <f>Weighting!$F$14</f>
        <v>0</v>
      </c>
      <c r="D5798" t="b">
        <f>IF(C5798=1,'Data Transformation'!$G$3+0.5*'Data Transformation'!$W$25,IF(C5799=1,D5799-'Data Transformation'!$W$25,FALSE))</f>
        <v>0</v>
      </c>
      <c r="E5798" t="str">
        <f t="array" ref="E5798">IF(ISLOGICAL(D5798),"",FREQUENCY(IF('Data Transformation'!$B$425:$B$8425='Bin Analysis'!$B5787,'Data Transformation'!$G$425:$G$8425),D5798))</f>
        <v/>
      </c>
      <c r="F5798" t="str">
        <f t="shared" si="723"/>
        <v/>
      </c>
      <c r="G5798">
        <f>Weighting!$H$14</f>
        <v>0</v>
      </c>
      <c r="H5798">
        <f t="array" ref="H5798">FREQUENCY(IF('Data Transformation'!$B$4:$B$8425=B5787,'Data Transformation'!$G$4:$G$8425),'Bin Analysis'!$B5798)</f>
        <v>18</v>
      </c>
      <c r="I5798">
        <f t="shared" si="724"/>
        <v>0</v>
      </c>
      <c r="J5798">
        <f t="shared" si="725"/>
        <v>0</v>
      </c>
      <c r="K5798">
        <f>J5798*Weighting!$W$14</f>
        <v>0</v>
      </c>
      <c r="M5798" s="14"/>
    </row>
    <row r="5799" spans="1:13" x14ac:dyDescent="0.25">
      <c r="A5799" s="32">
        <f>IF(Weighting!$P$15&gt;0,B5799,"")</f>
        <v>1.5000009999999999</v>
      </c>
      <c r="B5799">
        <f>Weighting!$C$15</f>
        <v>1.5000009999999999</v>
      </c>
      <c r="C5799">
        <f>Weighting!$F$15</f>
        <v>0</v>
      </c>
      <c r="D5799" t="b">
        <f>IF(C5799=1,'Data Transformation'!$G$3+0.5*'Data Transformation'!$W$25,IF(C5800=1,D5800-'Data Transformation'!$W$25,FALSE))</f>
        <v>0</v>
      </c>
      <c r="E5799" t="str">
        <f t="array" ref="E5799">IF(ISLOGICAL(D5799),"",FREQUENCY(IF('Data Transformation'!$B$425:$B$8425='Bin Analysis'!$B5787,'Data Transformation'!$G$425:$G$8425),D5799))</f>
        <v/>
      </c>
      <c r="F5799" t="str">
        <f t="shared" si="723"/>
        <v/>
      </c>
      <c r="G5799">
        <f>Weighting!$H$15</f>
        <v>0</v>
      </c>
      <c r="H5799">
        <f t="array" ref="H5799">FREQUENCY(IF('Data Transformation'!$B$4:$B$8425=B5787,'Data Transformation'!$G$4:$G$8425),'Bin Analysis'!$B5799)</f>
        <v>18</v>
      </c>
      <c r="I5799">
        <f t="shared" si="724"/>
        <v>0</v>
      </c>
      <c r="J5799">
        <f t="shared" si="725"/>
        <v>0</v>
      </c>
      <c r="K5799">
        <f>J5799*Weighting!$W$15</f>
        <v>0</v>
      </c>
      <c r="M5799" s="14"/>
    </row>
    <row r="5800" spans="1:13" x14ac:dyDescent="0.25">
      <c r="A5800" s="32" t="str">
        <f>IF(Weighting!$P$16&gt;0,B5800,"")</f>
        <v/>
      </c>
      <c r="B5800">
        <f>Weighting!$C$16</f>
        <v>1.631</v>
      </c>
      <c r="C5800">
        <f>Weighting!$F$16</f>
        <v>0</v>
      </c>
      <c r="D5800" t="b">
        <f>IF(C5800=1,'Data Transformation'!$G$3+0.5*'Data Transformation'!$W$25,IF(C5801=1,D5801-'Data Transformation'!$W$25,FALSE))</f>
        <v>0</v>
      </c>
      <c r="E5800" t="str">
        <f t="array" ref="E5800">IF(ISLOGICAL(D5800),"",FREQUENCY(IF('Data Transformation'!$B$425:$B$8425='Bin Analysis'!$B5787,'Data Transformation'!$G$425:$G$8425),D5800))</f>
        <v/>
      </c>
      <c r="F5800" t="str">
        <f t="shared" si="723"/>
        <v/>
      </c>
      <c r="G5800">
        <f>Weighting!$H$16</f>
        <v>0</v>
      </c>
      <c r="H5800">
        <f t="array" ref="H5800">FREQUENCY(IF('Data Transformation'!$B$4:$B$8425=B5787,'Data Transformation'!$G$4:$G$8425),'Bin Analysis'!$B5800)</f>
        <v>18</v>
      </c>
      <c r="I5800">
        <f t="shared" si="724"/>
        <v>0</v>
      </c>
      <c r="J5800">
        <f t="shared" si="725"/>
        <v>0</v>
      </c>
      <c r="K5800">
        <f>J5800*Weighting!$W$16</f>
        <v>0</v>
      </c>
      <c r="M5800" s="14"/>
    </row>
    <row r="5801" spans="1:13" x14ac:dyDescent="0.25">
      <c r="A5801" s="32" t="str">
        <f>IF(Weighting!$P$17&gt;0,B5801,"")</f>
        <v/>
      </c>
      <c r="B5801">
        <f>Weighting!$C$17</f>
        <v>1.762</v>
      </c>
      <c r="C5801">
        <f>Weighting!$F$17</f>
        <v>0</v>
      </c>
      <c r="D5801" t="b">
        <f>IF(C5801=1,'Data Transformation'!$G$3+0.5*'Data Transformation'!$W$25,IF(C5802=1,D5802-'Data Transformation'!$W$25,FALSE))</f>
        <v>0</v>
      </c>
      <c r="E5801" t="str">
        <f t="array" ref="E5801">IF(ISLOGICAL(D5801),"",FREQUENCY(IF('Data Transformation'!$B$425:$B$8425='Bin Analysis'!$B5787,'Data Transformation'!$G$425:$G$8425),D5801))</f>
        <v/>
      </c>
      <c r="F5801" t="str">
        <f t="shared" si="723"/>
        <v/>
      </c>
      <c r="G5801">
        <f>Weighting!$H$17</f>
        <v>0</v>
      </c>
      <c r="H5801">
        <f t="array" ref="H5801">FREQUENCY(IF('Data Transformation'!$B$4:$B$8425=B5787,'Data Transformation'!$G$4:$G$8425),'Bin Analysis'!$B5801)</f>
        <v>18</v>
      </c>
      <c r="I5801">
        <f t="shared" si="724"/>
        <v>0</v>
      </c>
      <c r="J5801">
        <f t="shared" si="725"/>
        <v>0</v>
      </c>
      <c r="K5801">
        <f>J5801*Weighting!$W$17</f>
        <v>0</v>
      </c>
      <c r="M5801" s="14"/>
    </row>
    <row r="5802" spans="1:13" x14ac:dyDescent="0.25">
      <c r="A5802" s="32" t="str">
        <f>IF(Weighting!$P$18&gt;0,B5802,"")</f>
        <v/>
      </c>
      <c r="B5802">
        <f>Weighting!$C$18</f>
        <v>1.893</v>
      </c>
      <c r="C5802">
        <f>Weighting!$F$18</f>
        <v>0</v>
      </c>
      <c r="D5802" t="b">
        <f>IF(C5802=1,'Data Transformation'!$G$3+0.5*'Data Transformation'!$W$25,IF(C5803=1,D5803-'Data Transformation'!$W$25,FALSE))</f>
        <v>0</v>
      </c>
      <c r="E5802" t="str">
        <f t="array" ref="E5802">IF(ISLOGICAL(D5802),"",FREQUENCY(IF('Data Transformation'!$B$425:$B$8425='Bin Analysis'!$B5787,'Data Transformation'!$G$425:$G$8425),D5802))</f>
        <v/>
      </c>
      <c r="F5802" t="str">
        <f t="shared" si="723"/>
        <v/>
      </c>
      <c r="G5802">
        <f>Weighting!$H$18</f>
        <v>0</v>
      </c>
      <c r="H5802">
        <f t="array" ref="H5802">FREQUENCY(IF('Data Transformation'!$B$4:$B$8425=B5787,'Data Transformation'!$G$4:$G$8425),'Bin Analysis'!$B5802)</f>
        <v>18</v>
      </c>
      <c r="I5802">
        <f t="shared" si="724"/>
        <v>0</v>
      </c>
      <c r="J5802">
        <f t="shared" si="725"/>
        <v>0</v>
      </c>
      <c r="K5802">
        <f>J5802*Weighting!$W$18</f>
        <v>0</v>
      </c>
      <c r="M5802" s="14"/>
    </row>
    <row r="5803" spans="1:13" x14ac:dyDescent="0.25">
      <c r="A5803" s="32" t="str">
        <f>IF(Weighting!$P$19&gt;0,B5803,"")</f>
        <v/>
      </c>
      <c r="B5803">
        <f>Weighting!$C$19</f>
        <v>2.024</v>
      </c>
      <c r="C5803">
        <f>Weighting!$F$19</f>
        <v>0</v>
      </c>
      <c r="D5803" t="b">
        <f>IF(C5803=1,'Data Transformation'!$G$3+0.5*'Data Transformation'!$W$25,IF(C5804=1,D5804-'Data Transformation'!$W$25,FALSE))</f>
        <v>0</v>
      </c>
      <c r="E5803" t="str">
        <f t="array" ref="E5803">IF(ISLOGICAL(D5803),"",FREQUENCY(IF('Data Transformation'!$B$425:$B$8425='Bin Analysis'!$B5787,'Data Transformation'!$G$425:$G$8425),D5803))</f>
        <v/>
      </c>
      <c r="F5803" t="str">
        <f t="shared" si="723"/>
        <v/>
      </c>
      <c r="G5803">
        <f>Weighting!$H$19</f>
        <v>0</v>
      </c>
      <c r="H5803">
        <f t="array" ref="H5803">FREQUENCY(IF('Data Transformation'!$B$4:$B$8425=B5787,'Data Transformation'!$G$4:$G$8425),'Bin Analysis'!$B5803)</f>
        <v>18</v>
      </c>
      <c r="I5803">
        <f t="shared" si="724"/>
        <v>0</v>
      </c>
      <c r="J5803">
        <f t="shared" si="725"/>
        <v>0</v>
      </c>
      <c r="K5803">
        <f>J5803*Weighting!$W$19</f>
        <v>0</v>
      </c>
      <c r="M5803" s="14"/>
    </row>
    <row r="5804" spans="1:13" x14ac:dyDescent="0.25">
      <c r="A5804" s="32" t="str">
        <f>IF(Weighting!$P$20&gt;0,B5804,"")</f>
        <v/>
      </c>
      <c r="B5804">
        <f>Weighting!$C$20</f>
        <v>2.1550000000000002</v>
      </c>
      <c r="C5804">
        <f>Weighting!$F$20</f>
        <v>0</v>
      </c>
      <c r="D5804" t="b">
        <f>IF(C5804=1,'Data Transformation'!$G$3+0.5*'Data Transformation'!$W$25,IF(C5805=1,D5805-'Data Transformation'!$W$25,FALSE))</f>
        <v>0</v>
      </c>
      <c r="E5804" t="str">
        <f t="array" ref="E5804">IF(ISLOGICAL(D5804),"",FREQUENCY(IF('Data Transformation'!$B$425:$B$8425='Bin Analysis'!$B5787,'Data Transformation'!$G$425:$G$8425),D5804))</f>
        <v/>
      </c>
      <c r="F5804" t="str">
        <f t="shared" si="723"/>
        <v/>
      </c>
      <c r="G5804">
        <f>Weighting!$H$20</f>
        <v>0</v>
      </c>
      <c r="H5804">
        <f t="array" ref="H5804">FREQUENCY(IF('Data Transformation'!$B$4:$B$8425=B5787,'Data Transformation'!$G$4:$G$8425),'Bin Analysis'!$B5804)</f>
        <v>18</v>
      </c>
      <c r="I5804">
        <f t="shared" si="724"/>
        <v>0</v>
      </c>
      <c r="J5804">
        <f t="shared" si="725"/>
        <v>0</v>
      </c>
      <c r="K5804">
        <f>J5804*Weighting!$W$20</f>
        <v>0</v>
      </c>
      <c r="M5804" s="14"/>
    </row>
    <row r="5805" spans="1:13" x14ac:dyDescent="0.25">
      <c r="A5805" s="32" t="str">
        <f>IF(Weighting!$P$21&gt;0,B5805,"")</f>
        <v/>
      </c>
      <c r="B5805">
        <f>Weighting!$C$21</f>
        <v>2.2860000000000005</v>
      </c>
      <c r="C5805">
        <f>Weighting!$F$21</f>
        <v>0</v>
      </c>
      <c r="D5805" t="b">
        <f>IF(C5805=1,'Data Transformation'!$G$3+0.5*'Data Transformation'!$W$25,IF(C5806=1,D5806-'Data Transformation'!$W$25,FALSE))</f>
        <v>0</v>
      </c>
      <c r="E5805" t="str">
        <f t="array" ref="E5805">IF(ISLOGICAL(D5805),"",FREQUENCY(IF('Data Transformation'!$B$425:$B$8425='Bin Analysis'!$B5787,'Data Transformation'!$G$425:$G$8425),D5805))</f>
        <v/>
      </c>
      <c r="F5805" t="str">
        <f t="shared" si="723"/>
        <v/>
      </c>
      <c r="G5805">
        <f>Weighting!$H$21</f>
        <v>0</v>
      </c>
      <c r="H5805">
        <f t="array" ref="H5805">FREQUENCY(IF('Data Transformation'!$B$4:$B$8425=B5787,'Data Transformation'!$G$4:$G$8425),'Bin Analysis'!$B5805)</f>
        <v>18</v>
      </c>
      <c r="I5805">
        <f t="shared" si="724"/>
        <v>0</v>
      </c>
      <c r="J5805">
        <f t="shared" si="725"/>
        <v>0</v>
      </c>
      <c r="K5805">
        <f>J5805*Weighting!$W$21</f>
        <v>0</v>
      </c>
      <c r="M5805" s="14"/>
    </row>
    <row r="5806" spans="1:13" x14ac:dyDescent="0.25">
      <c r="A5806" s="32" t="str">
        <f>IF(Weighting!$P$22&gt;0,B5806,"")</f>
        <v/>
      </c>
      <c r="B5806">
        <f>Weighting!$C$22</f>
        <v>2.4170000000000007</v>
      </c>
      <c r="C5806">
        <f>Weighting!$F$22</f>
        <v>0</v>
      </c>
      <c r="D5806" t="b">
        <f>IF(C5806=1,'Data Transformation'!$G$3+0.5*'Data Transformation'!$W$25,IF(C5807=1,D5807-'Data Transformation'!$W$25,FALSE))</f>
        <v>0</v>
      </c>
      <c r="E5806" t="str">
        <f t="array" ref="E5806">IF(ISLOGICAL(D5806),"",FREQUENCY(IF('Data Transformation'!$B$425:$B$8425='Bin Analysis'!$B5787,'Data Transformation'!$G$425:$G$8425),D5806))</f>
        <v/>
      </c>
      <c r="F5806" t="str">
        <f t="shared" si="723"/>
        <v/>
      </c>
      <c r="G5806">
        <f>Weighting!$H$22</f>
        <v>0</v>
      </c>
      <c r="H5806">
        <f t="array" ref="H5806">FREQUENCY(IF('Data Transformation'!$B$4:$B$8425=B5787,'Data Transformation'!$G$4:$G$8425),'Bin Analysis'!$B5806)</f>
        <v>18</v>
      </c>
      <c r="I5806">
        <f t="shared" si="724"/>
        <v>0</v>
      </c>
      <c r="J5806">
        <f t="shared" si="725"/>
        <v>0</v>
      </c>
      <c r="K5806">
        <f>J5806*Weighting!$W$22</f>
        <v>0</v>
      </c>
      <c r="M5806" s="14"/>
    </row>
    <row r="5807" spans="1:13" x14ac:dyDescent="0.25">
      <c r="A5807" s="32" t="str">
        <f>IF(Weighting!$P$23&gt;0,B5807,"")</f>
        <v/>
      </c>
      <c r="B5807">
        <f>Weighting!$C$23</f>
        <v>2.5480000000000009</v>
      </c>
      <c r="C5807">
        <f>Weighting!$F$23</f>
        <v>0</v>
      </c>
      <c r="D5807" t="b">
        <f>IF(C5807=1,'Data Transformation'!$G$3+0.5*'Data Transformation'!$W$25,IF(C5808=1,D5808-'Data Transformation'!$W$25,FALSE))</f>
        <v>0</v>
      </c>
      <c r="E5807" t="str">
        <f t="array" ref="E5807">IF(ISLOGICAL(D5807),"",FREQUENCY(IF('Data Transformation'!$B$425:$B$8425='Bin Analysis'!$B5787,'Data Transformation'!$G$425:$G$8425),D5807))</f>
        <v/>
      </c>
      <c r="F5807" t="str">
        <f t="shared" si="723"/>
        <v/>
      </c>
      <c r="G5807">
        <f>Weighting!$H$23</f>
        <v>0</v>
      </c>
      <c r="H5807">
        <f t="array" ref="H5807">FREQUENCY(IF('Data Transformation'!$B$4:$B$8425=B5787,'Data Transformation'!$G$4:$G$8425),'Bin Analysis'!$B5807)</f>
        <v>18</v>
      </c>
      <c r="I5807">
        <f t="shared" si="724"/>
        <v>0</v>
      </c>
      <c r="J5807">
        <f t="shared" si="725"/>
        <v>0</v>
      </c>
      <c r="K5807">
        <f>J5807*Weighting!$W$23</f>
        <v>0</v>
      </c>
      <c r="M5807" s="14"/>
    </row>
    <row r="5808" spans="1:13" x14ac:dyDescent="0.25">
      <c r="A5808" s="32" t="str">
        <f>IF(Weighting!$P$24&gt;0,B5808,"")</f>
        <v/>
      </c>
      <c r="B5808">
        <f>Weighting!$C$24</f>
        <v>2.6790000000000012</v>
      </c>
      <c r="C5808">
        <f>Weighting!$F$24</f>
        <v>0</v>
      </c>
      <c r="D5808" t="b">
        <f>IF(C5808=1,'Data Transformation'!$G$3+0.5*'Data Transformation'!$W$25,IF(C5809=1,D5809-'Data Transformation'!$W$25,FALSE))</f>
        <v>0</v>
      </c>
      <c r="E5808" t="str">
        <f t="array" ref="E5808">IF(ISLOGICAL(D5808),"",FREQUENCY(IF('Data Transformation'!$B$425:$B$8425='Bin Analysis'!$B5787,'Data Transformation'!$G$425:$G$8425),D5808))</f>
        <v/>
      </c>
      <c r="F5808" t="str">
        <f t="shared" si="723"/>
        <v/>
      </c>
      <c r="G5808">
        <f>Weighting!$H$24</f>
        <v>0</v>
      </c>
      <c r="H5808">
        <f t="array" ref="H5808">FREQUENCY(IF('Data Transformation'!$B$4:$B$8425=B5787,'Data Transformation'!$G$4:$G$8425),'Bin Analysis'!$B5808)</f>
        <v>18</v>
      </c>
      <c r="I5808">
        <f t="shared" si="724"/>
        <v>0</v>
      </c>
      <c r="J5808">
        <f t="shared" si="725"/>
        <v>0</v>
      </c>
      <c r="K5808">
        <f>J5808*Weighting!$W$24</f>
        <v>0</v>
      </c>
      <c r="M5808" s="14"/>
    </row>
    <row r="5809" spans="1:25" x14ac:dyDescent="0.25">
      <c r="A5809" s="32" t="str">
        <f>IF(Weighting!$P$25&gt;0,B5809,"")</f>
        <v/>
      </c>
      <c r="B5809">
        <f>Weighting!$C$25</f>
        <v>2.8100000000000014</v>
      </c>
      <c r="C5809">
        <f>Weighting!$F$25</f>
        <v>0</v>
      </c>
      <c r="D5809" t="b">
        <f>IF(C5809=1,'Data Transformation'!$G$3+0.5*'Data Transformation'!$W$25,IF(C5810=1,D5810-'Data Transformation'!$W$25,FALSE))</f>
        <v>0</v>
      </c>
      <c r="E5809" t="str">
        <f t="array" ref="E5809">IF(ISLOGICAL(D5809),"",FREQUENCY(IF('Data Transformation'!$B$425:$B$8425='Bin Analysis'!$B5787,'Data Transformation'!$G$425:$G$8425),D5809))</f>
        <v/>
      </c>
      <c r="F5809" t="str">
        <f t="shared" si="723"/>
        <v/>
      </c>
      <c r="G5809">
        <f>Weighting!$H$25</f>
        <v>0</v>
      </c>
      <c r="H5809">
        <f t="array" ref="H5809">FREQUENCY(IF('Data Transformation'!$B$4:$B$8425=B5787,'Data Transformation'!$G$4:$G$8425),'Bin Analysis'!$B5809)</f>
        <v>18</v>
      </c>
      <c r="I5809">
        <f t="shared" si="724"/>
        <v>0</v>
      </c>
      <c r="J5809">
        <f t="shared" si="725"/>
        <v>0</v>
      </c>
      <c r="K5809">
        <f>J5809*Weighting!$W$25</f>
        <v>0</v>
      </c>
      <c r="M5809" s="14"/>
    </row>
    <row r="5810" spans="1:25" x14ac:dyDescent="0.25">
      <c r="O5810"/>
      <c r="P5810"/>
      <c r="Q5810"/>
      <c r="R5810"/>
    </row>
    <row r="5811" spans="1:25" ht="23.25" x14ac:dyDescent="0.35">
      <c r="A5811" s="21" t="s">
        <v>0</v>
      </c>
      <c r="B5811" s="21">
        <f>IFERROR(VLOOKUP(C5811,'Data Transformation'!$L$6:$M$426,2,FALSE),"")</f>
        <v>242</v>
      </c>
      <c r="C5811" s="21">
        <f>C5787+1</f>
        <v>242</v>
      </c>
      <c r="D5811" s="21"/>
      <c r="E5811" s="21"/>
      <c r="F5811" s="21"/>
      <c r="G5811" s="21"/>
      <c r="H5811" s="22"/>
      <c r="I5811" s="22"/>
      <c r="J5811" s="22"/>
      <c r="K5811" s="21"/>
      <c r="L5811" s="21">
        <f>B5811</f>
        <v>242</v>
      </c>
      <c r="M5811" s="23">
        <f>INDEX('Data Transformation'!$O$4:$O$424,MATCH($B5811,'Data Transformation'!$M$4:$M$424,0),MATCH($M$2,'Data Transformation'!$O$3,0))</f>
        <v>20</v>
      </c>
      <c r="N5811" s="27">
        <f>IF('Input and Summary Results'!$J$16="minimum",'Bin Analysis'!X5812/(M5811-1),'Bin Analysis'!Y5811/('Bin Analysis'!M5811-1))</f>
        <v>0</v>
      </c>
      <c r="O5811" s="27">
        <f>IF(M5811=FALSE,NA(),(VLOOKUP(1,C5814:K5833,4,FALSE))/(M5811-1))</f>
        <v>0</v>
      </c>
      <c r="P5811" s="27">
        <f>IF(M5811=FALSE,NA(),SUM(J5814:J5833)/Weighting!$S$5)</f>
        <v>0.3</v>
      </c>
      <c r="Q5811" s="27">
        <f>IF(M5811=FALSE,NA(),SUM(K5814:K5833)/Weighting!$S$6)</f>
        <v>0.21739130434782608</v>
      </c>
      <c r="R5811" s="27">
        <f>IF(M5811=FALSE,NA(),(VLOOKUP(1,G5814:K5833,3,FALSE))/(M5811-1))</f>
        <v>0.89473684210526316</v>
      </c>
      <c r="S5811" s="22" t="str">
        <f>IF(M5811=FALSE,NA(),IF(SUM(J5814:J5833)=2,"yes","no"))</f>
        <v>no</v>
      </c>
      <c r="X5811" s="2" cm="2">
        <f t="array" ref="X5811:X5812">FREQUENCY(IF('Data Transformation'!$B$425:$B$6424='Bin Analysis'!L5811,'Data Transformation'!$G$425:$G$6424),'Data Transformation'!$U$11)</f>
        <v>19</v>
      </c>
      <c r="Y5811" s="2" cm="2">
        <f t="array" ref="Y5811:Y5812">FREQUENCY(IF('Data Transformation'!$B$425:$B$6424='Bin Analysis'!L5811,'Data Transformation'!$G$425:$G$6424),'Data Transformation'!$U$12)</f>
        <v>19</v>
      </c>
    </row>
    <row r="5812" spans="1:25" x14ac:dyDescent="0.25">
      <c r="A5812" s="14" t="s">
        <v>67</v>
      </c>
      <c r="B5812" t="s">
        <v>47</v>
      </c>
      <c r="C5812" t="s">
        <v>5</v>
      </c>
      <c r="D5812" t="s">
        <v>100</v>
      </c>
      <c r="E5812" t="s">
        <v>101</v>
      </c>
      <c r="F5812" t="s">
        <v>102</v>
      </c>
      <c r="G5812" t="s">
        <v>70</v>
      </c>
      <c r="H5812" t="s">
        <v>31</v>
      </c>
      <c r="I5812" t="s">
        <v>32</v>
      </c>
      <c r="J5812" t="s">
        <v>46</v>
      </c>
      <c r="K5812" s="14" t="s">
        <v>45</v>
      </c>
      <c r="M5812" s="14"/>
      <c r="X5812" s="2">
        <v>0</v>
      </c>
      <c r="Y5812" s="2">
        <v>0</v>
      </c>
    </row>
    <row r="5813" spans="1:25" x14ac:dyDescent="0.25">
      <c r="A5813" s="32"/>
      <c r="D5813" t="b">
        <f>IF(C5813=1,'Data Transformation'!$G$3+0.5*'Data Transformation'!$W$25,IF(C5814=1,D5814-'Data Transformation'!$W$25,FALSE))</f>
        <v>0</v>
      </c>
      <c r="E5813" t="str">
        <f t="array" ref="E5813">IF(ISLOGICAL(D5813),"",FREQUENCY(IF('Data Transformation'!$B$425:$B$8425='Bin Analysis'!$B5811,'Data Transformation'!$G$425:$G$8425),D5813))</f>
        <v/>
      </c>
      <c r="F5813" t="str">
        <f>IF(ISLOGICAL(D5813),"",E5813-E5812)</f>
        <v/>
      </c>
      <c r="M5813" s="14"/>
    </row>
    <row r="5814" spans="1:25" x14ac:dyDescent="0.25">
      <c r="A5814" s="32">
        <f>IF(Weighting!$P$6&gt;0,B5814,"")</f>
        <v>0.32100000000000001</v>
      </c>
      <c r="B5814">
        <f>Weighting!$C$6</f>
        <v>0.32100000000000001</v>
      </c>
      <c r="C5814">
        <f>Weighting!$F$6</f>
        <v>0</v>
      </c>
      <c r="D5814" t="b">
        <f>IF(C5814=1,'Data Transformation'!$G$3+0.5*'Data Transformation'!$W$25,IF(C5815=1,D5815-'Data Transformation'!$W$25,FALSE))</f>
        <v>0</v>
      </c>
      <c r="E5814" t="str">
        <f t="array" ref="E5814">IF(ISLOGICAL(D5814),"",FREQUENCY(IF('Data Transformation'!$B$425:$B$8425='Bin Analysis'!$B5811,'Data Transformation'!$G$425:$G$8425),D5814))</f>
        <v/>
      </c>
      <c r="F5814" t="str">
        <f>IF(ISLOGICAL(D5814),"",E5814-E5813)</f>
        <v/>
      </c>
      <c r="G5814">
        <f>Weighting!$H$6</f>
        <v>1</v>
      </c>
      <c r="H5814">
        <f t="array" ref="H5814">FREQUENCY(IF('Data Transformation'!$B$4:$B$8425=B5811,'Data Transformation'!$G$4:$G$8425),'Bin Analysis'!$B5814)</f>
        <v>17</v>
      </c>
      <c r="I5814">
        <f>H5814-H5813</f>
        <v>17</v>
      </c>
      <c r="J5814">
        <f>IF(I5814=0,0,1)</f>
        <v>1</v>
      </c>
      <c r="K5814">
        <f>J5814*Weighting!$W$6</f>
        <v>1</v>
      </c>
      <c r="M5814" s="14"/>
    </row>
    <row r="5815" spans="1:25" x14ac:dyDescent="0.25">
      <c r="A5815" s="32">
        <f>IF(Weighting!$P$7&gt;0,B5815,"")</f>
        <v>0.45200000000000001</v>
      </c>
      <c r="B5815">
        <f>Weighting!$C$7</f>
        <v>0.45200000000000001</v>
      </c>
      <c r="C5815">
        <f>Weighting!$F$7</f>
        <v>0</v>
      </c>
      <c r="D5815" t="b">
        <f>IF(C5815=1,'Data Transformation'!$G$3+0.5*'Data Transformation'!$W$25,IF(C5816=1,D5816-'Data Transformation'!$W$25,FALSE))</f>
        <v>0</v>
      </c>
      <c r="E5815" t="str">
        <f t="array" ref="E5815">IF(ISLOGICAL(D5815),"",FREQUENCY(IF('Data Transformation'!$B$425:$B$8425='Bin Analysis'!$B5811,'Data Transformation'!$G$425:$G$8425),D5815))</f>
        <v/>
      </c>
      <c r="F5815" t="str">
        <f t="shared" ref="F5815:F5833" si="726">IF(ISLOGICAL(D5815),"",E5815-E5814)</f>
        <v/>
      </c>
      <c r="G5815">
        <f>Weighting!$H$7</f>
        <v>0</v>
      </c>
      <c r="H5815">
        <f t="array" ref="H5815">FREQUENCY(IF('Data Transformation'!$B$4:$B$8425=B5811,'Data Transformation'!$G$4:$G$8425),'Bin Analysis'!$B5815)</f>
        <v>17</v>
      </c>
      <c r="I5815">
        <f t="shared" ref="I5815:I5833" si="727">H5815-H5814</f>
        <v>0</v>
      </c>
      <c r="J5815">
        <f>IF(I5815=0,0,1)</f>
        <v>0</v>
      </c>
      <c r="K5815">
        <f>J5815*Weighting!$W$7</f>
        <v>0</v>
      </c>
      <c r="M5815" s="14"/>
    </row>
    <row r="5816" spans="1:25" x14ac:dyDescent="0.25">
      <c r="A5816" s="32">
        <f>IF(Weighting!$P$8&gt;0,B5816,"")</f>
        <v>0.58299999999999996</v>
      </c>
      <c r="B5816">
        <f>Weighting!$C$8</f>
        <v>0.58299999999999996</v>
      </c>
      <c r="C5816">
        <f>Weighting!$F$8</f>
        <v>0</v>
      </c>
      <c r="D5816" t="b">
        <f>IF(C5816=1,'Data Transformation'!$G$3+0.5*'Data Transformation'!$W$25,IF(C5817=1,D5817-'Data Transformation'!$W$25,FALSE))</f>
        <v>0</v>
      </c>
      <c r="E5816" t="str">
        <f t="array" ref="E5816">IF(ISLOGICAL(D5816),"",FREQUENCY(IF('Data Transformation'!$B$425:$B$8425='Bin Analysis'!$B5811,'Data Transformation'!$G$425:$G$8425),D5816))</f>
        <v/>
      </c>
      <c r="F5816" t="str">
        <f t="shared" si="726"/>
        <v/>
      </c>
      <c r="G5816">
        <f>Weighting!$H$8</f>
        <v>0</v>
      </c>
      <c r="H5816">
        <f t="array" ref="H5816">FREQUENCY(IF('Data Transformation'!$B$4:$B$8425=B5811,'Data Transformation'!$G$4:$G$8425),'Bin Analysis'!$B5816)</f>
        <v>17</v>
      </c>
      <c r="I5816">
        <f t="shared" si="727"/>
        <v>0</v>
      </c>
      <c r="J5816">
        <f t="shared" ref="J5816:J5833" si="728">IF(I5816=0,0,1)</f>
        <v>0</v>
      </c>
      <c r="K5816">
        <f>J5816*Weighting!$W$8</f>
        <v>0</v>
      </c>
      <c r="M5816" s="14"/>
    </row>
    <row r="5817" spans="1:25" x14ac:dyDescent="0.25">
      <c r="A5817" s="32">
        <f>IF(Weighting!$P$9&gt;0,B5817,"")</f>
        <v>0.71399999999999997</v>
      </c>
      <c r="B5817" s="50">
        <f>Weighting!$C$9</f>
        <v>0.71399999999999997</v>
      </c>
      <c r="C5817">
        <f>Weighting!$F$9</f>
        <v>0</v>
      </c>
      <c r="D5817" t="b">
        <f>IF(C5817=1,'Data Transformation'!$G$3+0.5*'Data Transformation'!$W$25,IF(C5818=1,D5818-'Data Transformation'!$W$25,FALSE))</f>
        <v>0</v>
      </c>
      <c r="E5817" t="str">
        <f t="array" ref="E5817">IF(ISLOGICAL(D5817),"",FREQUENCY(IF('Data Transformation'!$B$425:$B$8425='Bin Analysis'!$B5811,'Data Transformation'!$G$425:$G$8425),D5817))</f>
        <v/>
      </c>
      <c r="F5817" t="str">
        <f t="shared" si="726"/>
        <v/>
      </c>
      <c r="G5817">
        <f>Weighting!$H$9</f>
        <v>0</v>
      </c>
      <c r="H5817">
        <f t="array" ref="H5817">FREQUENCY(IF('Data Transformation'!$B$4:$B$8425=B5811,'Data Transformation'!$G$4:$G$8425),'Bin Analysis'!$B5817)</f>
        <v>17</v>
      </c>
      <c r="I5817">
        <f t="shared" si="727"/>
        <v>0</v>
      </c>
      <c r="J5817">
        <f t="shared" si="728"/>
        <v>0</v>
      </c>
      <c r="K5817">
        <f>J5817*Weighting!$W$9</f>
        <v>0</v>
      </c>
      <c r="M5817" s="14"/>
    </row>
    <row r="5818" spans="1:25" x14ac:dyDescent="0.25">
      <c r="A5818" s="32">
        <f>IF(Weighting!$P$10&gt;0,B5818,"")</f>
        <v>0.84499999999999997</v>
      </c>
      <c r="B5818">
        <f>Weighting!$C$10</f>
        <v>0.84499999999999997</v>
      </c>
      <c r="C5818">
        <f>Weighting!$F$10</f>
        <v>0</v>
      </c>
      <c r="D5818" t="b">
        <f>IF(C5818=1,'Data Transformation'!$G$3+0.5*'Data Transformation'!$W$25,IF(C5819=1,D5819-'Data Transformation'!$W$25,FALSE))</f>
        <v>0</v>
      </c>
      <c r="E5818" t="str">
        <f t="array" ref="E5818">IF(ISLOGICAL(D5818),"",FREQUENCY(IF('Data Transformation'!$B$425:$B$8425='Bin Analysis'!$B5811,'Data Transformation'!$G$425:$G$8425),D5818))</f>
        <v/>
      </c>
      <c r="F5818" t="str">
        <f t="shared" si="726"/>
        <v/>
      </c>
      <c r="G5818">
        <f>Weighting!$H$10</f>
        <v>0</v>
      </c>
      <c r="H5818">
        <f t="array" ref="H5818">FREQUENCY(IF('Data Transformation'!$B$4:$B$8425=B5811,'Data Transformation'!$G$4:$G$8425),'Bin Analysis'!$B5818)</f>
        <v>19</v>
      </c>
      <c r="I5818">
        <f t="shared" si="727"/>
        <v>2</v>
      </c>
      <c r="J5818">
        <f t="shared" si="728"/>
        <v>1</v>
      </c>
      <c r="K5818">
        <f>J5818*Weighting!$W$10</f>
        <v>3</v>
      </c>
      <c r="M5818" s="14"/>
    </row>
    <row r="5819" spans="1:25" x14ac:dyDescent="0.25">
      <c r="A5819" s="32">
        <f>IF(Weighting!$P$11&gt;0,B5819,"")</f>
        <v>0.97599999999999998</v>
      </c>
      <c r="B5819">
        <f>Weighting!$C$11</f>
        <v>0.97599999999999998</v>
      </c>
      <c r="C5819">
        <f>Weighting!$F$11</f>
        <v>0</v>
      </c>
      <c r="D5819">
        <f>IF(C5819=1,'Data Transformation'!$G$3+0.5*'Data Transformation'!$W$25,IF(C5820=1,D5820-'Data Transformation'!$W$25,FALSE))</f>
        <v>0.86899999999999999</v>
      </c>
      <c r="E5819">
        <f t="array" ref="E5819">IF(ISLOGICAL(D5819),"",FREQUENCY(IF('Data Transformation'!$B$425:$B$8425='Bin Analysis'!$B5811,'Data Transformation'!$G$425:$G$8425),D5819))</f>
        <v>19</v>
      </c>
      <c r="F5819" t="e">
        <f t="shared" si="726"/>
        <v>#VALUE!</v>
      </c>
      <c r="G5819">
        <f>Weighting!$H$11</f>
        <v>0</v>
      </c>
      <c r="H5819">
        <f t="array" ref="H5819">FREQUENCY(IF('Data Transformation'!$B$4:$B$8425=B5811,'Data Transformation'!$G$4:$G$8425),'Bin Analysis'!$B5819)</f>
        <v>19</v>
      </c>
      <c r="I5819">
        <f t="shared" si="727"/>
        <v>0</v>
      </c>
      <c r="J5819">
        <f t="shared" si="728"/>
        <v>0</v>
      </c>
      <c r="K5819">
        <f>J5819*Weighting!$W$11</f>
        <v>0</v>
      </c>
      <c r="M5819" s="14"/>
    </row>
    <row r="5820" spans="1:25" x14ac:dyDescent="0.25">
      <c r="A5820" s="32">
        <f>IF(Weighting!$P$12&gt;0,B5820,"")</f>
        <v>1.107</v>
      </c>
      <c r="B5820">
        <f>Weighting!$C$12</f>
        <v>1.107</v>
      </c>
      <c r="C5820">
        <f>Weighting!$F$12</f>
        <v>1</v>
      </c>
      <c r="D5820">
        <f>IF(C5820=1,'Data Transformation'!$G$3+0.5*'Data Transformation'!$W$25,IF(C5821=1,D5821-'Data Transformation'!$W$25,FALSE))</f>
        <v>1.131</v>
      </c>
      <c r="E5820">
        <f t="array" ref="E5820">IF(ISLOGICAL(D5820),"",FREQUENCY(IF('Data Transformation'!$B$425:$B$8425='Bin Analysis'!$B5811,'Data Transformation'!$G$425:$G$8425),D5820))</f>
        <v>19</v>
      </c>
      <c r="F5820">
        <f t="shared" si="726"/>
        <v>0</v>
      </c>
      <c r="G5820">
        <f>Weighting!$H$12</f>
        <v>0</v>
      </c>
      <c r="H5820">
        <f t="array" ref="H5820">FREQUENCY(IF('Data Transformation'!$B$4:$B$8425=B5811,'Data Transformation'!$G$4:$G$8425),'Bin Analysis'!$B5820)</f>
        <v>20</v>
      </c>
      <c r="I5820">
        <f t="shared" si="727"/>
        <v>1</v>
      </c>
      <c r="J5820">
        <f t="shared" si="728"/>
        <v>1</v>
      </c>
      <c r="K5820">
        <f>J5820*Weighting!$W$12</f>
        <v>1</v>
      </c>
      <c r="M5820" s="14"/>
    </row>
    <row r="5821" spans="1:25" x14ac:dyDescent="0.25">
      <c r="A5821" s="32">
        <f>IF(Weighting!$P$13&gt;0,B5821,"")</f>
        <v>1.238</v>
      </c>
      <c r="B5821">
        <f>Weighting!$C$13</f>
        <v>1.238</v>
      </c>
      <c r="C5821">
        <f>Weighting!$F$13</f>
        <v>0</v>
      </c>
      <c r="D5821" t="b">
        <f>IF(C5821=1,'Data Transformation'!$G$3+0.5*'Data Transformation'!$W$25,IF(C5822=1,D5822-'Data Transformation'!$W$25,FALSE))</f>
        <v>0</v>
      </c>
      <c r="E5821" t="str">
        <f t="array" ref="E5821">IF(ISLOGICAL(D5821),"",FREQUENCY(IF('Data Transformation'!$B$425:$B$8425='Bin Analysis'!$B5811,'Data Transformation'!$G$425:$G$8425),D5821))</f>
        <v/>
      </c>
      <c r="F5821" t="str">
        <f t="shared" si="726"/>
        <v/>
      </c>
      <c r="G5821">
        <f>Weighting!$H$13</f>
        <v>0</v>
      </c>
      <c r="H5821">
        <f t="array" ref="H5821">FREQUENCY(IF('Data Transformation'!$B$4:$B$8425=B5811,'Data Transformation'!$G$4:$G$8425),'Bin Analysis'!$B5821)</f>
        <v>20</v>
      </c>
      <c r="I5821">
        <f t="shared" si="727"/>
        <v>0</v>
      </c>
      <c r="J5821">
        <f t="shared" si="728"/>
        <v>0</v>
      </c>
      <c r="K5821">
        <f>J5821*Weighting!$W$13</f>
        <v>0</v>
      </c>
      <c r="M5821" s="14"/>
    </row>
    <row r="5822" spans="1:25" x14ac:dyDescent="0.25">
      <c r="A5822" s="32">
        <f>IF(Weighting!$P$14&gt;0,B5822,"")</f>
        <v>1.369</v>
      </c>
      <c r="B5822">
        <f>Weighting!$C$14</f>
        <v>1.369</v>
      </c>
      <c r="C5822">
        <f>Weighting!$F$14</f>
        <v>0</v>
      </c>
      <c r="D5822" t="b">
        <f>IF(C5822=1,'Data Transformation'!$G$3+0.5*'Data Transformation'!$W$25,IF(C5823=1,D5823-'Data Transformation'!$W$25,FALSE))</f>
        <v>0</v>
      </c>
      <c r="E5822" t="str">
        <f t="array" ref="E5822">IF(ISLOGICAL(D5822),"",FREQUENCY(IF('Data Transformation'!$B$425:$B$8425='Bin Analysis'!$B5811,'Data Transformation'!$G$425:$G$8425),D5822))</f>
        <v/>
      </c>
      <c r="F5822" t="str">
        <f t="shared" si="726"/>
        <v/>
      </c>
      <c r="G5822">
        <f>Weighting!$H$14</f>
        <v>0</v>
      </c>
      <c r="H5822">
        <f t="array" ref="H5822">FREQUENCY(IF('Data Transformation'!$B$4:$B$8425=B5811,'Data Transformation'!$G$4:$G$8425),'Bin Analysis'!$B5822)</f>
        <v>20</v>
      </c>
      <c r="I5822">
        <f t="shared" si="727"/>
        <v>0</v>
      </c>
      <c r="J5822">
        <f t="shared" si="728"/>
        <v>0</v>
      </c>
      <c r="K5822">
        <f>J5822*Weighting!$W$14</f>
        <v>0</v>
      </c>
      <c r="M5822" s="14"/>
    </row>
    <row r="5823" spans="1:25" x14ac:dyDescent="0.25">
      <c r="A5823" s="32">
        <f>IF(Weighting!$P$15&gt;0,B5823,"")</f>
        <v>1.5000009999999999</v>
      </c>
      <c r="B5823">
        <f>Weighting!$C$15</f>
        <v>1.5000009999999999</v>
      </c>
      <c r="C5823">
        <f>Weighting!$F$15</f>
        <v>0</v>
      </c>
      <c r="D5823" t="b">
        <f>IF(C5823=1,'Data Transformation'!$G$3+0.5*'Data Transformation'!$W$25,IF(C5824=1,D5824-'Data Transformation'!$W$25,FALSE))</f>
        <v>0</v>
      </c>
      <c r="E5823" t="str">
        <f t="array" ref="E5823">IF(ISLOGICAL(D5823),"",FREQUENCY(IF('Data Transformation'!$B$425:$B$8425='Bin Analysis'!$B5811,'Data Transformation'!$G$425:$G$8425),D5823))</f>
        <v/>
      </c>
      <c r="F5823" t="str">
        <f t="shared" si="726"/>
        <v/>
      </c>
      <c r="G5823">
        <f>Weighting!$H$15</f>
        <v>0</v>
      </c>
      <c r="H5823">
        <f t="array" ref="H5823">FREQUENCY(IF('Data Transformation'!$B$4:$B$8425=B5811,'Data Transformation'!$G$4:$G$8425),'Bin Analysis'!$B5823)</f>
        <v>20</v>
      </c>
      <c r="I5823">
        <f t="shared" si="727"/>
        <v>0</v>
      </c>
      <c r="J5823">
        <f t="shared" si="728"/>
        <v>0</v>
      </c>
      <c r="K5823">
        <f>J5823*Weighting!$W$15</f>
        <v>0</v>
      </c>
      <c r="M5823" s="14"/>
    </row>
    <row r="5824" spans="1:25" x14ac:dyDescent="0.25">
      <c r="A5824" s="32" t="str">
        <f>IF(Weighting!$P$16&gt;0,B5824,"")</f>
        <v/>
      </c>
      <c r="B5824">
        <f>Weighting!$C$16</f>
        <v>1.631</v>
      </c>
      <c r="C5824">
        <f>Weighting!$F$16</f>
        <v>0</v>
      </c>
      <c r="D5824" t="b">
        <f>IF(C5824=1,'Data Transformation'!$G$3+0.5*'Data Transformation'!$W$25,IF(C5825=1,D5825-'Data Transformation'!$W$25,FALSE))</f>
        <v>0</v>
      </c>
      <c r="E5824" t="str">
        <f t="array" ref="E5824">IF(ISLOGICAL(D5824),"",FREQUENCY(IF('Data Transformation'!$B$425:$B$8425='Bin Analysis'!$B5811,'Data Transformation'!$G$425:$G$8425),D5824))</f>
        <v/>
      </c>
      <c r="F5824" t="str">
        <f t="shared" si="726"/>
        <v/>
      </c>
      <c r="G5824">
        <f>Weighting!$H$16</f>
        <v>0</v>
      </c>
      <c r="H5824">
        <f t="array" ref="H5824">FREQUENCY(IF('Data Transformation'!$B$4:$B$8425=B5811,'Data Transformation'!$G$4:$G$8425),'Bin Analysis'!$B5824)</f>
        <v>20</v>
      </c>
      <c r="I5824">
        <f t="shared" si="727"/>
        <v>0</v>
      </c>
      <c r="J5824">
        <f t="shared" si="728"/>
        <v>0</v>
      </c>
      <c r="K5824">
        <f>J5824*Weighting!$W$16</f>
        <v>0</v>
      </c>
      <c r="M5824" s="14"/>
    </row>
    <row r="5825" spans="1:25" x14ac:dyDescent="0.25">
      <c r="A5825" s="32" t="str">
        <f>IF(Weighting!$P$17&gt;0,B5825,"")</f>
        <v/>
      </c>
      <c r="B5825">
        <f>Weighting!$C$17</f>
        <v>1.762</v>
      </c>
      <c r="C5825">
        <f>Weighting!$F$17</f>
        <v>0</v>
      </c>
      <c r="D5825" t="b">
        <f>IF(C5825=1,'Data Transformation'!$G$3+0.5*'Data Transformation'!$W$25,IF(C5826=1,D5826-'Data Transformation'!$W$25,FALSE))</f>
        <v>0</v>
      </c>
      <c r="E5825" t="str">
        <f t="array" ref="E5825">IF(ISLOGICAL(D5825),"",FREQUENCY(IF('Data Transformation'!$B$425:$B$8425='Bin Analysis'!$B5811,'Data Transformation'!$G$425:$G$8425),D5825))</f>
        <v/>
      </c>
      <c r="F5825" t="str">
        <f t="shared" si="726"/>
        <v/>
      </c>
      <c r="G5825">
        <f>Weighting!$H$17</f>
        <v>0</v>
      </c>
      <c r="H5825">
        <f t="array" ref="H5825">FREQUENCY(IF('Data Transformation'!$B$4:$B$8425=B5811,'Data Transformation'!$G$4:$G$8425),'Bin Analysis'!$B5825)</f>
        <v>20</v>
      </c>
      <c r="I5825">
        <f t="shared" si="727"/>
        <v>0</v>
      </c>
      <c r="J5825">
        <f t="shared" si="728"/>
        <v>0</v>
      </c>
      <c r="K5825">
        <f>J5825*Weighting!$W$17</f>
        <v>0</v>
      </c>
      <c r="M5825" s="14"/>
    </row>
    <row r="5826" spans="1:25" x14ac:dyDescent="0.25">
      <c r="A5826" s="32" t="str">
        <f>IF(Weighting!$P$18&gt;0,B5826,"")</f>
        <v/>
      </c>
      <c r="B5826">
        <f>Weighting!$C$18</f>
        <v>1.893</v>
      </c>
      <c r="C5826">
        <f>Weighting!$F$18</f>
        <v>0</v>
      </c>
      <c r="D5826" t="b">
        <f>IF(C5826=1,'Data Transformation'!$G$3+0.5*'Data Transformation'!$W$25,IF(C5827=1,D5827-'Data Transformation'!$W$25,FALSE))</f>
        <v>0</v>
      </c>
      <c r="E5826" t="str">
        <f t="array" ref="E5826">IF(ISLOGICAL(D5826),"",FREQUENCY(IF('Data Transformation'!$B$425:$B$8425='Bin Analysis'!$B5811,'Data Transformation'!$G$425:$G$8425),D5826))</f>
        <v/>
      </c>
      <c r="F5826" t="str">
        <f t="shared" si="726"/>
        <v/>
      </c>
      <c r="G5826">
        <f>Weighting!$H$18</f>
        <v>0</v>
      </c>
      <c r="H5826">
        <f t="array" ref="H5826">FREQUENCY(IF('Data Transformation'!$B$4:$B$8425=B5811,'Data Transformation'!$G$4:$G$8425),'Bin Analysis'!$B5826)</f>
        <v>20</v>
      </c>
      <c r="I5826">
        <f t="shared" si="727"/>
        <v>0</v>
      </c>
      <c r="J5826">
        <f t="shared" si="728"/>
        <v>0</v>
      </c>
      <c r="K5826">
        <f>J5826*Weighting!$W$18</f>
        <v>0</v>
      </c>
      <c r="M5826" s="14"/>
    </row>
    <row r="5827" spans="1:25" x14ac:dyDescent="0.25">
      <c r="A5827" s="32" t="str">
        <f>IF(Weighting!$P$19&gt;0,B5827,"")</f>
        <v/>
      </c>
      <c r="B5827">
        <f>Weighting!$C$19</f>
        <v>2.024</v>
      </c>
      <c r="C5827">
        <f>Weighting!$F$19</f>
        <v>0</v>
      </c>
      <c r="D5827" t="b">
        <f>IF(C5827=1,'Data Transformation'!$G$3+0.5*'Data Transformation'!$W$25,IF(C5828=1,D5828-'Data Transformation'!$W$25,FALSE))</f>
        <v>0</v>
      </c>
      <c r="E5827" t="str">
        <f t="array" ref="E5827">IF(ISLOGICAL(D5827),"",FREQUENCY(IF('Data Transformation'!$B$425:$B$8425='Bin Analysis'!$B5811,'Data Transformation'!$G$425:$G$8425),D5827))</f>
        <v/>
      </c>
      <c r="F5827" t="str">
        <f t="shared" si="726"/>
        <v/>
      </c>
      <c r="G5827">
        <f>Weighting!$H$19</f>
        <v>0</v>
      </c>
      <c r="H5827">
        <f t="array" ref="H5827">FREQUENCY(IF('Data Transformation'!$B$4:$B$8425=B5811,'Data Transformation'!$G$4:$G$8425),'Bin Analysis'!$B5827)</f>
        <v>20</v>
      </c>
      <c r="I5827">
        <f t="shared" si="727"/>
        <v>0</v>
      </c>
      <c r="J5827">
        <f t="shared" si="728"/>
        <v>0</v>
      </c>
      <c r="K5827">
        <f>J5827*Weighting!$W$19</f>
        <v>0</v>
      </c>
      <c r="M5827" s="14"/>
    </row>
    <row r="5828" spans="1:25" x14ac:dyDescent="0.25">
      <c r="A5828" s="32" t="str">
        <f>IF(Weighting!$P$20&gt;0,B5828,"")</f>
        <v/>
      </c>
      <c r="B5828">
        <f>Weighting!$C$20</f>
        <v>2.1550000000000002</v>
      </c>
      <c r="C5828">
        <f>Weighting!$F$20</f>
        <v>0</v>
      </c>
      <c r="D5828" t="b">
        <f>IF(C5828=1,'Data Transformation'!$G$3+0.5*'Data Transformation'!$W$25,IF(C5829=1,D5829-'Data Transformation'!$W$25,FALSE))</f>
        <v>0</v>
      </c>
      <c r="E5828" t="str">
        <f t="array" ref="E5828">IF(ISLOGICAL(D5828),"",FREQUENCY(IF('Data Transformation'!$B$425:$B$8425='Bin Analysis'!$B5811,'Data Transformation'!$G$425:$G$8425),D5828))</f>
        <v/>
      </c>
      <c r="F5828" t="str">
        <f t="shared" si="726"/>
        <v/>
      </c>
      <c r="G5828">
        <f>Weighting!$H$20</f>
        <v>0</v>
      </c>
      <c r="H5828">
        <f t="array" ref="H5828">FREQUENCY(IF('Data Transformation'!$B$4:$B$8425=B5811,'Data Transformation'!$G$4:$G$8425),'Bin Analysis'!$B5828)</f>
        <v>20</v>
      </c>
      <c r="I5828">
        <f t="shared" si="727"/>
        <v>0</v>
      </c>
      <c r="J5828">
        <f t="shared" si="728"/>
        <v>0</v>
      </c>
      <c r="K5828">
        <f>J5828*Weighting!$W$20</f>
        <v>0</v>
      </c>
      <c r="M5828" s="14"/>
    </row>
    <row r="5829" spans="1:25" x14ac:dyDescent="0.25">
      <c r="A5829" s="32" t="str">
        <f>IF(Weighting!$P$21&gt;0,B5829,"")</f>
        <v/>
      </c>
      <c r="B5829">
        <f>Weighting!$C$21</f>
        <v>2.2860000000000005</v>
      </c>
      <c r="C5829">
        <f>Weighting!$F$21</f>
        <v>0</v>
      </c>
      <c r="D5829" t="b">
        <f>IF(C5829=1,'Data Transformation'!$G$3+0.5*'Data Transformation'!$W$25,IF(C5830=1,D5830-'Data Transformation'!$W$25,FALSE))</f>
        <v>0</v>
      </c>
      <c r="E5829" t="str">
        <f t="array" ref="E5829">IF(ISLOGICAL(D5829),"",FREQUENCY(IF('Data Transformation'!$B$425:$B$8425='Bin Analysis'!$B5811,'Data Transformation'!$G$425:$G$8425),D5829))</f>
        <v/>
      </c>
      <c r="F5829" t="str">
        <f t="shared" si="726"/>
        <v/>
      </c>
      <c r="G5829">
        <f>Weighting!$H$21</f>
        <v>0</v>
      </c>
      <c r="H5829">
        <f t="array" ref="H5829">FREQUENCY(IF('Data Transformation'!$B$4:$B$8425=B5811,'Data Transformation'!$G$4:$G$8425),'Bin Analysis'!$B5829)</f>
        <v>20</v>
      </c>
      <c r="I5829">
        <f t="shared" si="727"/>
        <v>0</v>
      </c>
      <c r="J5829">
        <f t="shared" si="728"/>
        <v>0</v>
      </c>
      <c r="K5829">
        <f>J5829*Weighting!$W$21</f>
        <v>0</v>
      </c>
      <c r="M5829" s="14"/>
    </row>
    <row r="5830" spans="1:25" x14ac:dyDescent="0.25">
      <c r="A5830" s="32" t="str">
        <f>IF(Weighting!$P$22&gt;0,B5830,"")</f>
        <v/>
      </c>
      <c r="B5830">
        <f>Weighting!$C$22</f>
        <v>2.4170000000000007</v>
      </c>
      <c r="C5830">
        <f>Weighting!$F$22</f>
        <v>0</v>
      </c>
      <c r="D5830" t="b">
        <f>IF(C5830=1,'Data Transformation'!$G$3+0.5*'Data Transformation'!$W$25,IF(C5831=1,D5831-'Data Transformation'!$W$25,FALSE))</f>
        <v>0</v>
      </c>
      <c r="E5830" t="str">
        <f t="array" ref="E5830">IF(ISLOGICAL(D5830),"",FREQUENCY(IF('Data Transformation'!$B$425:$B$8425='Bin Analysis'!$B5811,'Data Transformation'!$G$425:$G$8425),D5830))</f>
        <v/>
      </c>
      <c r="F5830" t="str">
        <f t="shared" si="726"/>
        <v/>
      </c>
      <c r="G5830">
        <f>Weighting!$H$22</f>
        <v>0</v>
      </c>
      <c r="H5830">
        <f t="array" ref="H5830">FREQUENCY(IF('Data Transformation'!$B$4:$B$8425=B5811,'Data Transformation'!$G$4:$G$8425),'Bin Analysis'!$B5830)</f>
        <v>20</v>
      </c>
      <c r="I5830">
        <f t="shared" si="727"/>
        <v>0</v>
      </c>
      <c r="J5830">
        <f t="shared" si="728"/>
        <v>0</v>
      </c>
      <c r="K5830">
        <f>J5830*Weighting!$W$22</f>
        <v>0</v>
      </c>
      <c r="M5830" s="14"/>
    </row>
    <row r="5831" spans="1:25" x14ac:dyDescent="0.25">
      <c r="A5831" s="32" t="str">
        <f>IF(Weighting!$P$23&gt;0,B5831,"")</f>
        <v/>
      </c>
      <c r="B5831">
        <f>Weighting!$C$23</f>
        <v>2.5480000000000009</v>
      </c>
      <c r="C5831">
        <f>Weighting!$F$23</f>
        <v>0</v>
      </c>
      <c r="D5831" t="b">
        <f>IF(C5831=1,'Data Transformation'!$G$3+0.5*'Data Transformation'!$W$25,IF(C5832=1,D5832-'Data Transformation'!$W$25,FALSE))</f>
        <v>0</v>
      </c>
      <c r="E5831" t="str">
        <f t="array" ref="E5831">IF(ISLOGICAL(D5831),"",FREQUENCY(IF('Data Transformation'!$B$425:$B$8425='Bin Analysis'!$B5811,'Data Transformation'!$G$425:$G$8425),D5831))</f>
        <v/>
      </c>
      <c r="F5831" t="str">
        <f t="shared" si="726"/>
        <v/>
      </c>
      <c r="G5831">
        <f>Weighting!$H$23</f>
        <v>0</v>
      </c>
      <c r="H5831">
        <f t="array" ref="H5831">FREQUENCY(IF('Data Transformation'!$B$4:$B$8425=B5811,'Data Transformation'!$G$4:$G$8425),'Bin Analysis'!$B5831)</f>
        <v>20</v>
      </c>
      <c r="I5831">
        <f t="shared" si="727"/>
        <v>0</v>
      </c>
      <c r="J5831">
        <f t="shared" si="728"/>
        <v>0</v>
      </c>
      <c r="K5831">
        <f>J5831*Weighting!$W$23</f>
        <v>0</v>
      </c>
      <c r="M5831" s="14"/>
    </row>
    <row r="5832" spans="1:25" x14ac:dyDescent="0.25">
      <c r="A5832" s="32" t="str">
        <f>IF(Weighting!$P$24&gt;0,B5832,"")</f>
        <v/>
      </c>
      <c r="B5832">
        <f>Weighting!$C$24</f>
        <v>2.6790000000000012</v>
      </c>
      <c r="C5832">
        <f>Weighting!$F$24</f>
        <v>0</v>
      </c>
      <c r="D5832" t="b">
        <f>IF(C5832=1,'Data Transformation'!$G$3+0.5*'Data Transformation'!$W$25,IF(C5833=1,D5833-'Data Transformation'!$W$25,FALSE))</f>
        <v>0</v>
      </c>
      <c r="E5832" t="str">
        <f t="array" ref="E5832">IF(ISLOGICAL(D5832),"",FREQUENCY(IF('Data Transformation'!$B$425:$B$8425='Bin Analysis'!$B5811,'Data Transformation'!$G$425:$G$8425),D5832))</f>
        <v/>
      </c>
      <c r="F5832" t="str">
        <f t="shared" si="726"/>
        <v/>
      </c>
      <c r="G5832">
        <f>Weighting!$H$24</f>
        <v>0</v>
      </c>
      <c r="H5832">
        <f t="array" ref="H5832">FREQUENCY(IF('Data Transformation'!$B$4:$B$8425=B5811,'Data Transformation'!$G$4:$G$8425),'Bin Analysis'!$B5832)</f>
        <v>20</v>
      </c>
      <c r="I5832">
        <f t="shared" si="727"/>
        <v>0</v>
      </c>
      <c r="J5832">
        <f t="shared" si="728"/>
        <v>0</v>
      </c>
      <c r="K5832">
        <f>J5832*Weighting!$W$24</f>
        <v>0</v>
      </c>
      <c r="M5832" s="14"/>
    </row>
    <row r="5833" spans="1:25" x14ac:dyDescent="0.25">
      <c r="A5833" s="32" t="str">
        <f>IF(Weighting!$P$25&gt;0,B5833,"")</f>
        <v/>
      </c>
      <c r="B5833">
        <f>Weighting!$C$25</f>
        <v>2.8100000000000014</v>
      </c>
      <c r="C5833">
        <f>Weighting!$F$25</f>
        <v>0</v>
      </c>
      <c r="D5833" t="b">
        <f>IF(C5833=1,'Data Transformation'!$G$3+0.5*'Data Transformation'!$W$25,IF(C5834=1,D5834-'Data Transformation'!$W$25,FALSE))</f>
        <v>0</v>
      </c>
      <c r="E5833" t="str">
        <f t="array" ref="E5833">IF(ISLOGICAL(D5833),"",FREQUENCY(IF('Data Transformation'!$B$425:$B$8425='Bin Analysis'!$B5811,'Data Transformation'!$G$425:$G$8425),D5833))</f>
        <v/>
      </c>
      <c r="F5833" t="str">
        <f t="shared" si="726"/>
        <v/>
      </c>
      <c r="G5833">
        <f>Weighting!$H$25</f>
        <v>0</v>
      </c>
      <c r="H5833">
        <f t="array" ref="H5833">FREQUENCY(IF('Data Transformation'!$B$4:$B$8425=B5811,'Data Transformation'!$G$4:$G$8425),'Bin Analysis'!$B5833)</f>
        <v>20</v>
      </c>
      <c r="I5833">
        <f t="shared" si="727"/>
        <v>0</v>
      </c>
      <c r="J5833">
        <f t="shared" si="728"/>
        <v>0</v>
      </c>
      <c r="K5833">
        <f>J5833*Weighting!$W$25</f>
        <v>0</v>
      </c>
      <c r="M5833" s="14"/>
    </row>
    <row r="5834" spans="1:25" x14ac:dyDescent="0.25">
      <c r="O5834"/>
      <c r="P5834"/>
      <c r="Q5834"/>
      <c r="R5834"/>
    </row>
    <row r="5835" spans="1:25" ht="23.25" x14ac:dyDescent="0.35">
      <c r="A5835" s="21" t="s">
        <v>0</v>
      </c>
      <c r="B5835" s="21">
        <f>IFERROR(VLOOKUP(C5835,'Data Transformation'!$L$6:$M$426,2,FALSE),"")</f>
        <v>243</v>
      </c>
      <c r="C5835" s="21">
        <f>C5811+1</f>
        <v>243</v>
      </c>
      <c r="D5835" s="21"/>
      <c r="E5835" s="21"/>
      <c r="F5835" s="21"/>
      <c r="G5835" s="21"/>
      <c r="H5835" s="22"/>
      <c r="I5835" s="22"/>
      <c r="J5835" s="22"/>
      <c r="K5835" s="21"/>
      <c r="L5835" s="21">
        <f>B5835</f>
        <v>243</v>
      </c>
      <c r="M5835" s="23">
        <f>INDEX('Data Transformation'!$O$4:$O$424,MATCH($B5835,'Data Transformation'!$M$4:$M$424,0),MATCH($M$2,'Data Transformation'!$O$3,0))</f>
        <v>17</v>
      </c>
      <c r="N5835" s="27">
        <f>IF('Input and Summary Results'!$J$16="minimum",'Bin Analysis'!X5836/(M5835-1),'Bin Analysis'!Y5835/('Bin Analysis'!M5835-1))</f>
        <v>0</v>
      </c>
      <c r="O5835" s="27">
        <f>IF(M5835=FALSE,NA(),(VLOOKUP(1,C5838:K5857,4,FALSE))/(M5835-1))</f>
        <v>0</v>
      </c>
      <c r="P5835" s="27">
        <f>IF(M5835=FALSE,NA(),SUM(J5838:J5857)/Weighting!$S$5)</f>
        <v>0.2</v>
      </c>
      <c r="Q5835" s="27">
        <f>IF(M5835=FALSE,NA(),SUM(K5838:K5857)/Weighting!$S$6)</f>
        <v>8.6956521739130432E-2</v>
      </c>
      <c r="R5835" s="27">
        <f>IF(M5835=FALSE,NA(),(VLOOKUP(1,G5838:K5857,3,FALSE))/(M5835-1))</f>
        <v>1</v>
      </c>
      <c r="S5835" s="22" t="str">
        <f>IF(M5835=FALSE,NA(),IF(SUM(J5838:J5857)=2,"yes","no"))</f>
        <v>yes</v>
      </c>
      <c r="X5835" s="2" cm="2">
        <f t="array" ref="X5835:X5836">FREQUENCY(IF('Data Transformation'!$B$425:$B$6424='Bin Analysis'!L5835,'Data Transformation'!$G$425:$G$6424),'Data Transformation'!$U$11)</f>
        <v>16</v>
      </c>
      <c r="Y5835" s="2" cm="2">
        <f t="array" ref="Y5835:Y5836">FREQUENCY(IF('Data Transformation'!$B$425:$B$6424='Bin Analysis'!L5835,'Data Transformation'!$G$425:$G$6424),'Data Transformation'!$U$12)</f>
        <v>16</v>
      </c>
    </row>
    <row r="5836" spans="1:25" x14ac:dyDescent="0.25">
      <c r="A5836" s="14" t="s">
        <v>67</v>
      </c>
      <c r="B5836" t="s">
        <v>47</v>
      </c>
      <c r="C5836" t="s">
        <v>5</v>
      </c>
      <c r="D5836" t="s">
        <v>100</v>
      </c>
      <c r="E5836" t="s">
        <v>101</v>
      </c>
      <c r="F5836" t="s">
        <v>102</v>
      </c>
      <c r="G5836" t="s">
        <v>70</v>
      </c>
      <c r="H5836" t="s">
        <v>31</v>
      </c>
      <c r="I5836" t="s">
        <v>32</v>
      </c>
      <c r="J5836" t="s">
        <v>46</v>
      </c>
      <c r="K5836" s="14" t="s">
        <v>45</v>
      </c>
      <c r="M5836" s="14"/>
      <c r="X5836" s="2">
        <v>0</v>
      </c>
      <c r="Y5836" s="2">
        <v>0</v>
      </c>
    </row>
    <row r="5837" spans="1:25" x14ac:dyDescent="0.25">
      <c r="A5837" s="32"/>
      <c r="D5837" t="b">
        <f>IF(C5837=1,'Data Transformation'!$G$3+0.5*'Data Transformation'!$W$25,IF(C5838=1,D5838-'Data Transformation'!$W$25,FALSE))</f>
        <v>0</v>
      </c>
      <c r="E5837" t="str">
        <f t="array" ref="E5837">IF(ISLOGICAL(D5837),"",FREQUENCY(IF('Data Transformation'!$B$425:$B$8425='Bin Analysis'!$B5835,'Data Transformation'!$G$425:$G$8425),D5837))</f>
        <v/>
      </c>
      <c r="F5837" t="str">
        <f>IF(ISLOGICAL(D5837),"",E5837-E5836)</f>
        <v/>
      </c>
      <c r="M5837" s="14"/>
    </row>
    <row r="5838" spans="1:25" x14ac:dyDescent="0.25">
      <c r="A5838" s="32">
        <f>IF(Weighting!$P$6&gt;0,B5838,"")</f>
        <v>0.32100000000000001</v>
      </c>
      <c r="B5838">
        <f>Weighting!$C$6</f>
        <v>0.32100000000000001</v>
      </c>
      <c r="C5838">
        <f>Weighting!$F$6</f>
        <v>0</v>
      </c>
      <c r="D5838" t="b">
        <f>IF(C5838=1,'Data Transformation'!$G$3+0.5*'Data Transformation'!$W$25,IF(C5839=1,D5839-'Data Transformation'!$W$25,FALSE))</f>
        <v>0</v>
      </c>
      <c r="E5838" t="str">
        <f t="array" ref="E5838">IF(ISLOGICAL(D5838),"",FREQUENCY(IF('Data Transformation'!$B$425:$B$8425='Bin Analysis'!$B5835,'Data Transformation'!$G$425:$G$8425),D5838))</f>
        <v/>
      </c>
      <c r="F5838" t="str">
        <f>IF(ISLOGICAL(D5838),"",E5838-E5837)</f>
        <v/>
      </c>
      <c r="G5838">
        <f>Weighting!$H$6</f>
        <v>1</v>
      </c>
      <c r="H5838">
        <f t="array" ref="H5838">FREQUENCY(IF('Data Transformation'!$B$4:$B$8425=B5835,'Data Transformation'!$G$4:$G$8425),'Bin Analysis'!$B5838)</f>
        <v>16</v>
      </c>
      <c r="I5838">
        <f>H5838-H5837</f>
        <v>16</v>
      </c>
      <c r="J5838">
        <f>IF(I5838=0,0,1)</f>
        <v>1</v>
      </c>
      <c r="K5838">
        <f>J5838*Weighting!$W$6</f>
        <v>1</v>
      </c>
      <c r="M5838" s="14"/>
    </row>
    <row r="5839" spans="1:25" x14ac:dyDescent="0.25">
      <c r="A5839" s="32">
        <f>IF(Weighting!$P$7&gt;0,B5839,"")</f>
        <v>0.45200000000000001</v>
      </c>
      <c r="B5839">
        <f>Weighting!$C$7</f>
        <v>0.45200000000000001</v>
      </c>
      <c r="C5839">
        <f>Weighting!$F$7</f>
        <v>0</v>
      </c>
      <c r="D5839" t="b">
        <f>IF(C5839=1,'Data Transformation'!$G$3+0.5*'Data Transformation'!$W$25,IF(C5840=1,D5840-'Data Transformation'!$W$25,FALSE))</f>
        <v>0</v>
      </c>
      <c r="E5839" t="str">
        <f t="array" ref="E5839">IF(ISLOGICAL(D5839),"",FREQUENCY(IF('Data Transformation'!$B$425:$B$8425='Bin Analysis'!$B5835,'Data Transformation'!$G$425:$G$8425),D5839))</f>
        <v/>
      </c>
      <c r="F5839" t="str">
        <f t="shared" ref="F5839:F5857" si="729">IF(ISLOGICAL(D5839),"",E5839-E5838)</f>
        <v/>
      </c>
      <c r="G5839">
        <f>Weighting!$H$7</f>
        <v>0</v>
      </c>
      <c r="H5839">
        <f t="array" ref="H5839">FREQUENCY(IF('Data Transformation'!$B$4:$B$8425=B5835,'Data Transformation'!$G$4:$G$8425),'Bin Analysis'!$B5839)</f>
        <v>16</v>
      </c>
      <c r="I5839">
        <f t="shared" ref="I5839:I5857" si="730">H5839-H5838</f>
        <v>0</v>
      </c>
      <c r="J5839">
        <f>IF(I5839=0,0,1)</f>
        <v>0</v>
      </c>
      <c r="K5839">
        <f>J5839*Weighting!$W$7</f>
        <v>0</v>
      </c>
      <c r="M5839" s="14"/>
    </row>
    <row r="5840" spans="1:25" x14ac:dyDescent="0.25">
      <c r="A5840" s="32">
        <f>IF(Weighting!$P$8&gt;0,B5840,"")</f>
        <v>0.58299999999999996</v>
      </c>
      <c r="B5840">
        <f>Weighting!$C$8</f>
        <v>0.58299999999999996</v>
      </c>
      <c r="C5840">
        <f>Weighting!$F$8</f>
        <v>0</v>
      </c>
      <c r="D5840" t="b">
        <f>IF(C5840=1,'Data Transformation'!$G$3+0.5*'Data Transformation'!$W$25,IF(C5841=1,D5841-'Data Transformation'!$W$25,FALSE))</f>
        <v>0</v>
      </c>
      <c r="E5840" t="str">
        <f t="array" ref="E5840">IF(ISLOGICAL(D5840),"",FREQUENCY(IF('Data Transformation'!$B$425:$B$8425='Bin Analysis'!$B5835,'Data Transformation'!$G$425:$G$8425),D5840))</f>
        <v/>
      </c>
      <c r="F5840" t="str">
        <f t="shared" si="729"/>
        <v/>
      </c>
      <c r="G5840">
        <f>Weighting!$H$8</f>
        <v>0</v>
      </c>
      <c r="H5840">
        <f t="array" ref="H5840">FREQUENCY(IF('Data Transformation'!$B$4:$B$8425=B5835,'Data Transformation'!$G$4:$G$8425),'Bin Analysis'!$B5840)</f>
        <v>16</v>
      </c>
      <c r="I5840">
        <f t="shared" si="730"/>
        <v>0</v>
      </c>
      <c r="J5840">
        <f t="shared" ref="J5840:J5857" si="731">IF(I5840=0,0,1)</f>
        <v>0</v>
      </c>
      <c r="K5840">
        <f>J5840*Weighting!$W$8</f>
        <v>0</v>
      </c>
      <c r="M5840" s="14"/>
    </row>
    <row r="5841" spans="1:13" x14ac:dyDescent="0.25">
      <c r="A5841" s="32">
        <f>IF(Weighting!$P$9&gt;0,B5841,"")</f>
        <v>0.71399999999999997</v>
      </c>
      <c r="B5841" s="50">
        <f>Weighting!$C$9</f>
        <v>0.71399999999999997</v>
      </c>
      <c r="C5841">
        <f>Weighting!$F$9</f>
        <v>0</v>
      </c>
      <c r="D5841" t="b">
        <f>IF(C5841=1,'Data Transformation'!$G$3+0.5*'Data Transformation'!$W$25,IF(C5842=1,D5842-'Data Transformation'!$W$25,FALSE))</f>
        <v>0</v>
      </c>
      <c r="E5841" t="str">
        <f t="array" ref="E5841">IF(ISLOGICAL(D5841),"",FREQUENCY(IF('Data Transformation'!$B$425:$B$8425='Bin Analysis'!$B5835,'Data Transformation'!$G$425:$G$8425),D5841))</f>
        <v/>
      </c>
      <c r="F5841" t="str">
        <f t="shared" si="729"/>
        <v/>
      </c>
      <c r="G5841">
        <f>Weighting!$H$9</f>
        <v>0</v>
      </c>
      <c r="H5841">
        <f t="array" ref="H5841">FREQUENCY(IF('Data Transformation'!$B$4:$B$8425=B5835,'Data Transformation'!$G$4:$G$8425),'Bin Analysis'!$B5841)</f>
        <v>16</v>
      </c>
      <c r="I5841">
        <f t="shared" si="730"/>
        <v>0</v>
      </c>
      <c r="J5841">
        <f t="shared" si="731"/>
        <v>0</v>
      </c>
      <c r="K5841">
        <f>J5841*Weighting!$W$9</f>
        <v>0</v>
      </c>
      <c r="M5841" s="14"/>
    </row>
    <row r="5842" spans="1:13" x14ac:dyDescent="0.25">
      <c r="A5842" s="32">
        <f>IF(Weighting!$P$10&gt;0,B5842,"")</f>
        <v>0.84499999999999997</v>
      </c>
      <c r="B5842">
        <f>Weighting!$C$10</f>
        <v>0.84499999999999997</v>
      </c>
      <c r="C5842">
        <f>Weighting!$F$10</f>
        <v>0</v>
      </c>
      <c r="D5842" t="b">
        <f>IF(C5842=1,'Data Transformation'!$G$3+0.5*'Data Transformation'!$W$25,IF(C5843=1,D5843-'Data Transformation'!$W$25,FALSE))</f>
        <v>0</v>
      </c>
      <c r="E5842" t="str">
        <f t="array" ref="E5842">IF(ISLOGICAL(D5842),"",FREQUENCY(IF('Data Transformation'!$B$425:$B$8425='Bin Analysis'!$B5835,'Data Transformation'!$G$425:$G$8425),D5842))</f>
        <v/>
      </c>
      <c r="F5842" t="str">
        <f t="shared" si="729"/>
        <v/>
      </c>
      <c r="G5842">
        <f>Weighting!$H$10</f>
        <v>0</v>
      </c>
      <c r="H5842">
        <f t="array" ref="H5842">FREQUENCY(IF('Data Transformation'!$B$4:$B$8425=B5835,'Data Transformation'!$G$4:$G$8425),'Bin Analysis'!$B5842)</f>
        <v>16</v>
      </c>
      <c r="I5842">
        <f t="shared" si="730"/>
        <v>0</v>
      </c>
      <c r="J5842">
        <f t="shared" si="731"/>
        <v>0</v>
      </c>
      <c r="K5842">
        <f>J5842*Weighting!$W$10</f>
        <v>0</v>
      </c>
      <c r="M5842" s="14"/>
    </row>
    <row r="5843" spans="1:13" x14ac:dyDescent="0.25">
      <c r="A5843" s="32">
        <f>IF(Weighting!$P$11&gt;0,B5843,"")</f>
        <v>0.97599999999999998</v>
      </c>
      <c r="B5843">
        <f>Weighting!$C$11</f>
        <v>0.97599999999999998</v>
      </c>
      <c r="C5843">
        <f>Weighting!$F$11</f>
        <v>0</v>
      </c>
      <c r="D5843">
        <f>IF(C5843=1,'Data Transformation'!$G$3+0.5*'Data Transformation'!$W$25,IF(C5844=1,D5844-'Data Transformation'!$W$25,FALSE))</f>
        <v>0.86899999999999999</v>
      </c>
      <c r="E5843">
        <f t="array" ref="E5843">IF(ISLOGICAL(D5843),"",FREQUENCY(IF('Data Transformation'!$B$425:$B$8425='Bin Analysis'!$B5835,'Data Transformation'!$G$425:$G$8425),D5843))</f>
        <v>16</v>
      </c>
      <c r="F5843" t="e">
        <f t="shared" si="729"/>
        <v>#VALUE!</v>
      </c>
      <c r="G5843">
        <f>Weighting!$H$11</f>
        <v>0</v>
      </c>
      <c r="H5843">
        <f t="array" ref="H5843">FREQUENCY(IF('Data Transformation'!$B$4:$B$8425=B5835,'Data Transformation'!$G$4:$G$8425),'Bin Analysis'!$B5843)</f>
        <v>16</v>
      </c>
      <c r="I5843">
        <f t="shared" si="730"/>
        <v>0</v>
      </c>
      <c r="J5843">
        <f t="shared" si="731"/>
        <v>0</v>
      </c>
      <c r="K5843">
        <f>J5843*Weighting!$W$11</f>
        <v>0</v>
      </c>
      <c r="M5843" s="14"/>
    </row>
    <row r="5844" spans="1:13" x14ac:dyDescent="0.25">
      <c r="A5844" s="32">
        <f>IF(Weighting!$P$12&gt;0,B5844,"")</f>
        <v>1.107</v>
      </c>
      <c r="B5844">
        <f>Weighting!$C$12</f>
        <v>1.107</v>
      </c>
      <c r="C5844">
        <f>Weighting!$F$12</f>
        <v>1</v>
      </c>
      <c r="D5844">
        <f>IF(C5844=1,'Data Transformation'!$G$3+0.5*'Data Transformation'!$W$25,IF(C5845=1,D5845-'Data Transformation'!$W$25,FALSE))</f>
        <v>1.131</v>
      </c>
      <c r="E5844">
        <f t="array" ref="E5844">IF(ISLOGICAL(D5844),"",FREQUENCY(IF('Data Transformation'!$B$425:$B$8425='Bin Analysis'!$B5835,'Data Transformation'!$G$425:$G$8425),D5844))</f>
        <v>16</v>
      </c>
      <c r="F5844">
        <f t="shared" si="729"/>
        <v>0</v>
      </c>
      <c r="G5844">
        <f>Weighting!$H$12</f>
        <v>0</v>
      </c>
      <c r="H5844">
        <f t="array" ref="H5844">FREQUENCY(IF('Data Transformation'!$B$4:$B$8425=B5835,'Data Transformation'!$G$4:$G$8425),'Bin Analysis'!$B5844)</f>
        <v>17</v>
      </c>
      <c r="I5844">
        <f t="shared" si="730"/>
        <v>1</v>
      </c>
      <c r="J5844">
        <f t="shared" si="731"/>
        <v>1</v>
      </c>
      <c r="K5844">
        <f>J5844*Weighting!$W$12</f>
        <v>1</v>
      </c>
      <c r="M5844" s="14"/>
    </row>
    <row r="5845" spans="1:13" x14ac:dyDescent="0.25">
      <c r="A5845" s="32">
        <f>IF(Weighting!$P$13&gt;0,B5845,"")</f>
        <v>1.238</v>
      </c>
      <c r="B5845">
        <f>Weighting!$C$13</f>
        <v>1.238</v>
      </c>
      <c r="C5845">
        <f>Weighting!$F$13</f>
        <v>0</v>
      </c>
      <c r="D5845" t="b">
        <f>IF(C5845=1,'Data Transformation'!$G$3+0.5*'Data Transformation'!$W$25,IF(C5846=1,D5846-'Data Transformation'!$W$25,FALSE))</f>
        <v>0</v>
      </c>
      <c r="E5845" t="str">
        <f t="array" ref="E5845">IF(ISLOGICAL(D5845),"",FREQUENCY(IF('Data Transformation'!$B$425:$B$8425='Bin Analysis'!$B5835,'Data Transformation'!$G$425:$G$8425),D5845))</f>
        <v/>
      </c>
      <c r="F5845" t="str">
        <f t="shared" si="729"/>
        <v/>
      </c>
      <c r="G5845">
        <f>Weighting!$H$13</f>
        <v>0</v>
      </c>
      <c r="H5845">
        <f t="array" ref="H5845">FREQUENCY(IF('Data Transformation'!$B$4:$B$8425=B5835,'Data Transformation'!$G$4:$G$8425),'Bin Analysis'!$B5845)</f>
        <v>17</v>
      </c>
      <c r="I5845">
        <f t="shared" si="730"/>
        <v>0</v>
      </c>
      <c r="J5845">
        <f t="shared" si="731"/>
        <v>0</v>
      </c>
      <c r="K5845">
        <f>J5845*Weighting!$W$13</f>
        <v>0</v>
      </c>
      <c r="M5845" s="14"/>
    </row>
    <row r="5846" spans="1:13" x14ac:dyDescent="0.25">
      <c r="A5846" s="32">
        <f>IF(Weighting!$P$14&gt;0,B5846,"")</f>
        <v>1.369</v>
      </c>
      <c r="B5846">
        <f>Weighting!$C$14</f>
        <v>1.369</v>
      </c>
      <c r="C5846">
        <f>Weighting!$F$14</f>
        <v>0</v>
      </c>
      <c r="D5846" t="b">
        <f>IF(C5846=1,'Data Transformation'!$G$3+0.5*'Data Transformation'!$W$25,IF(C5847=1,D5847-'Data Transformation'!$W$25,FALSE))</f>
        <v>0</v>
      </c>
      <c r="E5846" t="str">
        <f t="array" ref="E5846">IF(ISLOGICAL(D5846),"",FREQUENCY(IF('Data Transformation'!$B$425:$B$8425='Bin Analysis'!$B5835,'Data Transformation'!$G$425:$G$8425),D5846))</f>
        <v/>
      </c>
      <c r="F5846" t="str">
        <f t="shared" si="729"/>
        <v/>
      </c>
      <c r="G5846">
        <f>Weighting!$H$14</f>
        <v>0</v>
      </c>
      <c r="H5846">
        <f t="array" ref="H5846">FREQUENCY(IF('Data Transformation'!$B$4:$B$8425=B5835,'Data Transformation'!$G$4:$G$8425),'Bin Analysis'!$B5846)</f>
        <v>17</v>
      </c>
      <c r="I5846">
        <f t="shared" si="730"/>
        <v>0</v>
      </c>
      <c r="J5846">
        <f t="shared" si="731"/>
        <v>0</v>
      </c>
      <c r="K5846">
        <f>J5846*Weighting!$W$14</f>
        <v>0</v>
      </c>
      <c r="M5846" s="14"/>
    </row>
    <row r="5847" spans="1:13" x14ac:dyDescent="0.25">
      <c r="A5847" s="32">
        <f>IF(Weighting!$P$15&gt;0,B5847,"")</f>
        <v>1.5000009999999999</v>
      </c>
      <c r="B5847">
        <f>Weighting!$C$15</f>
        <v>1.5000009999999999</v>
      </c>
      <c r="C5847">
        <f>Weighting!$F$15</f>
        <v>0</v>
      </c>
      <c r="D5847" t="b">
        <f>IF(C5847=1,'Data Transformation'!$G$3+0.5*'Data Transformation'!$W$25,IF(C5848=1,D5848-'Data Transformation'!$W$25,FALSE))</f>
        <v>0</v>
      </c>
      <c r="E5847" t="str">
        <f t="array" ref="E5847">IF(ISLOGICAL(D5847),"",FREQUENCY(IF('Data Transformation'!$B$425:$B$8425='Bin Analysis'!$B5835,'Data Transformation'!$G$425:$G$8425),D5847))</f>
        <v/>
      </c>
      <c r="F5847" t="str">
        <f t="shared" si="729"/>
        <v/>
      </c>
      <c r="G5847">
        <f>Weighting!$H$15</f>
        <v>0</v>
      </c>
      <c r="H5847">
        <f t="array" ref="H5847">FREQUENCY(IF('Data Transformation'!$B$4:$B$8425=B5835,'Data Transformation'!$G$4:$G$8425),'Bin Analysis'!$B5847)</f>
        <v>17</v>
      </c>
      <c r="I5847">
        <f t="shared" si="730"/>
        <v>0</v>
      </c>
      <c r="J5847">
        <f t="shared" si="731"/>
        <v>0</v>
      </c>
      <c r="K5847">
        <f>J5847*Weighting!$W$15</f>
        <v>0</v>
      </c>
      <c r="M5847" s="14"/>
    </row>
    <row r="5848" spans="1:13" x14ac:dyDescent="0.25">
      <c r="A5848" s="32" t="str">
        <f>IF(Weighting!$P$16&gt;0,B5848,"")</f>
        <v/>
      </c>
      <c r="B5848">
        <f>Weighting!$C$16</f>
        <v>1.631</v>
      </c>
      <c r="C5848">
        <f>Weighting!$F$16</f>
        <v>0</v>
      </c>
      <c r="D5848" t="b">
        <f>IF(C5848=1,'Data Transformation'!$G$3+0.5*'Data Transformation'!$W$25,IF(C5849=1,D5849-'Data Transformation'!$W$25,FALSE))</f>
        <v>0</v>
      </c>
      <c r="E5848" t="str">
        <f t="array" ref="E5848">IF(ISLOGICAL(D5848),"",FREQUENCY(IF('Data Transformation'!$B$425:$B$8425='Bin Analysis'!$B5835,'Data Transformation'!$G$425:$G$8425),D5848))</f>
        <v/>
      </c>
      <c r="F5848" t="str">
        <f t="shared" si="729"/>
        <v/>
      </c>
      <c r="G5848">
        <f>Weighting!$H$16</f>
        <v>0</v>
      </c>
      <c r="H5848">
        <f t="array" ref="H5848">FREQUENCY(IF('Data Transformation'!$B$4:$B$8425=B5835,'Data Transformation'!$G$4:$G$8425),'Bin Analysis'!$B5848)</f>
        <v>17</v>
      </c>
      <c r="I5848">
        <f t="shared" si="730"/>
        <v>0</v>
      </c>
      <c r="J5848">
        <f t="shared" si="731"/>
        <v>0</v>
      </c>
      <c r="K5848">
        <f>J5848*Weighting!$W$16</f>
        <v>0</v>
      </c>
      <c r="M5848" s="14"/>
    </row>
    <row r="5849" spans="1:13" x14ac:dyDescent="0.25">
      <c r="A5849" s="32" t="str">
        <f>IF(Weighting!$P$17&gt;0,B5849,"")</f>
        <v/>
      </c>
      <c r="B5849">
        <f>Weighting!$C$17</f>
        <v>1.762</v>
      </c>
      <c r="C5849">
        <f>Weighting!$F$17</f>
        <v>0</v>
      </c>
      <c r="D5849" t="b">
        <f>IF(C5849=1,'Data Transformation'!$G$3+0.5*'Data Transformation'!$W$25,IF(C5850=1,D5850-'Data Transformation'!$W$25,FALSE))</f>
        <v>0</v>
      </c>
      <c r="E5849" t="str">
        <f t="array" ref="E5849">IF(ISLOGICAL(D5849),"",FREQUENCY(IF('Data Transformation'!$B$425:$B$8425='Bin Analysis'!$B5835,'Data Transformation'!$G$425:$G$8425),D5849))</f>
        <v/>
      </c>
      <c r="F5849" t="str">
        <f t="shared" si="729"/>
        <v/>
      </c>
      <c r="G5849">
        <f>Weighting!$H$17</f>
        <v>0</v>
      </c>
      <c r="H5849">
        <f t="array" ref="H5849">FREQUENCY(IF('Data Transformation'!$B$4:$B$8425=B5835,'Data Transformation'!$G$4:$G$8425),'Bin Analysis'!$B5849)</f>
        <v>17</v>
      </c>
      <c r="I5849">
        <f t="shared" si="730"/>
        <v>0</v>
      </c>
      <c r="J5849">
        <f t="shared" si="731"/>
        <v>0</v>
      </c>
      <c r="K5849">
        <f>J5849*Weighting!$W$17</f>
        <v>0</v>
      </c>
      <c r="M5849" s="14"/>
    </row>
    <row r="5850" spans="1:13" x14ac:dyDescent="0.25">
      <c r="A5850" s="32" t="str">
        <f>IF(Weighting!$P$18&gt;0,B5850,"")</f>
        <v/>
      </c>
      <c r="B5850">
        <f>Weighting!$C$18</f>
        <v>1.893</v>
      </c>
      <c r="C5850">
        <f>Weighting!$F$18</f>
        <v>0</v>
      </c>
      <c r="D5850" t="b">
        <f>IF(C5850=1,'Data Transformation'!$G$3+0.5*'Data Transformation'!$W$25,IF(C5851=1,D5851-'Data Transformation'!$W$25,FALSE))</f>
        <v>0</v>
      </c>
      <c r="E5850" t="str">
        <f t="array" ref="E5850">IF(ISLOGICAL(D5850),"",FREQUENCY(IF('Data Transformation'!$B$425:$B$8425='Bin Analysis'!$B5835,'Data Transformation'!$G$425:$G$8425),D5850))</f>
        <v/>
      </c>
      <c r="F5850" t="str">
        <f t="shared" si="729"/>
        <v/>
      </c>
      <c r="G5850">
        <f>Weighting!$H$18</f>
        <v>0</v>
      </c>
      <c r="H5850">
        <f t="array" ref="H5850">FREQUENCY(IF('Data Transformation'!$B$4:$B$8425=B5835,'Data Transformation'!$G$4:$G$8425),'Bin Analysis'!$B5850)</f>
        <v>17</v>
      </c>
      <c r="I5850">
        <f t="shared" si="730"/>
        <v>0</v>
      </c>
      <c r="J5850">
        <f t="shared" si="731"/>
        <v>0</v>
      </c>
      <c r="K5850">
        <f>J5850*Weighting!$W$18</f>
        <v>0</v>
      </c>
      <c r="M5850" s="14"/>
    </row>
    <row r="5851" spans="1:13" x14ac:dyDescent="0.25">
      <c r="A5851" s="32" t="str">
        <f>IF(Weighting!$P$19&gt;0,B5851,"")</f>
        <v/>
      </c>
      <c r="B5851">
        <f>Weighting!$C$19</f>
        <v>2.024</v>
      </c>
      <c r="C5851">
        <f>Weighting!$F$19</f>
        <v>0</v>
      </c>
      <c r="D5851" t="b">
        <f>IF(C5851=1,'Data Transformation'!$G$3+0.5*'Data Transformation'!$W$25,IF(C5852=1,D5852-'Data Transformation'!$W$25,FALSE))</f>
        <v>0</v>
      </c>
      <c r="E5851" t="str">
        <f t="array" ref="E5851">IF(ISLOGICAL(D5851),"",FREQUENCY(IF('Data Transformation'!$B$425:$B$8425='Bin Analysis'!$B5835,'Data Transformation'!$G$425:$G$8425),D5851))</f>
        <v/>
      </c>
      <c r="F5851" t="str">
        <f t="shared" si="729"/>
        <v/>
      </c>
      <c r="G5851">
        <f>Weighting!$H$19</f>
        <v>0</v>
      </c>
      <c r="H5851">
        <f t="array" ref="H5851">FREQUENCY(IF('Data Transformation'!$B$4:$B$8425=B5835,'Data Transformation'!$G$4:$G$8425),'Bin Analysis'!$B5851)</f>
        <v>17</v>
      </c>
      <c r="I5851">
        <f t="shared" si="730"/>
        <v>0</v>
      </c>
      <c r="J5851">
        <f t="shared" si="731"/>
        <v>0</v>
      </c>
      <c r="K5851">
        <f>J5851*Weighting!$W$19</f>
        <v>0</v>
      </c>
      <c r="M5851" s="14"/>
    </row>
    <row r="5852" spans="1:13" x14ac:dyDescent="0.25">
      <c r="A5852" s="32" t="str">
        <f>IF(Weighting!$P$20&gt;0,B5852,"")</f>
        <v/>
      </c>
      <c r="B5852">
        <f>Weighting!$C$20</f>
        <v>2.1550000000000002</v>
      </c>
      <c r="C5852">
        <f>Weighting!$F$20</f>
        <v>0</v>
      </c>
      <c r="D5852" t="b">
        <f>IF(C5852=1,'Data Transformation'!$G$3+0.5*'Data Transformation'!$W$25,IF(C5853=1,D5853-'Data Transformation'!$W$25,FALSE))</f>
        <v>0</v>
      </c>
      <c r="E5852" t="str">
        <f t="array" ref="E5852">IF(ISLOGICAL(D5852),"",FREQUENCY(IF('Data Transformation'!$B$425:$B$8425='Bin Analysis'!$B5835,'Data Transformation'!$G$425:$G$8425),D5852))</f>
        <v/>
      </c>
      <c r="F5852" t="str">
        <f t="shared" si="729"/>
        <v/>
      </c>
      <c r="G5852">
        <f>Weighting!$H$20</f>
        <v>0</v>
      </c>
      <c r="H5852">
        <f t="array" ref="H5852">FREQUENCY(IF('Data Transformation'!$B$4:$B$8425=B5835,'Data Transformation'!$G$4:$G$8425),'Bin Analysis'!$B5852)</f>
        <v>17</v>
      </c>
      <c r="I5852">
        <f t="shared" si="730"/>
        <v>0</v>
      </c>
      <c r="J5852">
        <f t="shared" si="731"/>
        <v>0</v>
      </c>
      <c r="K5852">
        <f>J5852*Weighting!$W$20</f>
        <v>0</v>
      </c>
      <c r="M5852" s="14"/>
    </row>
    <row r="5853" spans="1:13" x14ac:dyDescent="0.25">
      <c r="A5853" s="32" t="str">
        <f>IF(Weighting!$P$21&gt;0,B5853,"")</f>
        <v/>
      </c>
      <c r="B5853">
        <f>Weighting!$C$21</f>
        <v>2.2860000000000005</v>
      </c>
      <c r="C5853">
        <f>Weighting!$F$21</f>
        <v>0</v>
      </c>
      <c r="D5853" t="b">
        <f>IF(C5853=1,'Data Transformation'!$G$3+0.5*'Data Transformation'!$W$25,IF(C5854=1,D5854-'Data Transformation'!$W$25,FALSE))</f>
        <v>0</v>
      </c>
      <c r="E5853" t="str">
        <f t="array" ref="E5853">IF(ISLOGICAL(D5853),"",FREQUENCY(IF('Data Transformation'!$B$425:$B$8425='Bin Analysis'!$B5835,'Data Transformation'!$G$425:$G$8425),D5853))</f>
        <v/>
      </c>
      <c r="F5853" t="str">
        <f t="shared" si="729"/>
        <v/>
      </c>
      <c r="G5853">
        <f>Weighting!$H$21</f>
        <v>0</v>
      </c>
      <c r="H5853">
        <f t="array" ref="H5853">FREQUENCY(IF('Data Transformation'!$B$4:$B$8425=B5835,'Data Transformation'!$G$4:$G$8425),'Bin Analysis'!$B5853)</f>
        <v>17</v>
      </c>
      <c r="I5853">
        <f t="shared" si="730"/>
        <v>0</v>
      </c>
      <c r="J5853">
        <f t="shared" si="731"/>
        <v>0</v>
      </c>
      <c r="K5853">
        <f>J5853*Weighting!$W$21</f>
        <v>0</v>
      </c>
      <c r="M5853" s="14"/>
    </row>
    <row r="5854" spans="1:13" x14ac:dyDescent="0.25">
      <c r="A5854" s="32" t="str">
        <f>IF(Weighting!$P$22&gt;0,B5854,"")</f>
        <v/>
      </c>
      <c r="B5854">
        <f>Weighting!$C$22</f>
        <v>2.4170000000000007</v>
      </c>
      <c r="C5854">
        <f>Weighting!$F$22</f>
        <v>0</v>
      </c>
      <c r="D5854" t="b">
        <f>IF(C5854=1,'Data Transformation'!$G$3+0.5*'Data Transformation'!$W$25,IF(C5855=1,D5855-'Data Transformation'!$W$25,FALSE))</f>
        <v>0</v>
      </c>
      <c r="E5854" t="str">
        <f t="array" ref="E5854">IF(ISLOGICAL(D5854),"",FREQUENCY(IF('Data Transformation'!$B$425:$B$8425='Bin Analysis'!$B5835,'Data Transformation'!$G$425:$G$8425),D5854))</f>
        <v/>
      </c>
      <c r="F5854" t="str">
        <f t="shared" si="729"/>
        <v/>
      </c>
      <c r="G5854">
        <f>Weighting!$H$22</f>
        <v>0</v>
      </c>
      <c r="H5854">
        <f t="array" ref="H5854">FREQUENCY(IF('Data Transformation'!$B$4:$B$8425=B5835,'Data Transformation'!$G$4:$G$8425),'Bin Analysis'!$B5854)</f>
        <v>17</v>
      </c>
      <c r="I5854">
        <f t="shared" si="730"/>
        <v>0</v>
      </c>
      <c r="J5854">
        <f t="shared" si="731"/>
        <v>0</v>
      </c>
      <c r="K5854">
        <f>J5854*Weighting!$W$22</f>
        <v>0</v>
      </c>
      <c r="M5854" s="14"/>
    </row>
    <row r="5855" spans="1:13" x14ac:dyDescent="0.25">
      <c r="A5855" s="32" t="str">
        <f>IF(Weighting!$P$23&gt;0,B5855,"")</f>
        <v/>
      </c>
      <c r="B5855">
        <f>Weighting!$C$23</f>
        <v>2.5480000000000009</v>
      </c>
      <c r="C5855">
        <f>Weighting!$F$23</f>
        <v>0</v>
      </c>
      <c r="D5855" t="b">
        <f>IF(C5855=1,'Data Transformation'!$G$3+0.5*'Data Transformation'!$W$25,IF(C5856=1,D5856-'Data Transformation'!$W$25,FALSE))</f>
        <v>0</v>
      </c>
      <c r="E5855" t="str">
        <f t="array" ref="E5855">IF(ISLOGICAL(D5855),"",FREQUENCY(IF('Data Transformation'!$B$425:$B$8425='Bin Analysis'!$B5835,'Data Transformation'!$G$425:$G$8425),D5855))</f>
        <v/>
      </c>
      <c r="F5855" t="str">
        <f t="shared" si="729"/>
        <v/>
      </c>
      <c r="G5855">
        <f>Weighting!$H$23</f>
        <v>0</v>
      </c>
      <c r="H5855">
        <f t="array" ref="H5855">FREQUENCY(IF('Data Transformation'!$B$4:$B$8425=B5835,'Data Transformation'!$G$4:$G$8425),'Bin Analysis'!$B5855)</f>
        <v>17</v>
      </c>
      <c r="I5855">
        <f t="shared" si="730"/>
        <v>0</v>
      </c>
      <c r="J5855">
        <f t="shared" si="731"/>
        <v>0</v>
      </c>
      <c r="K5855">
        <f>J5855*Weighting!$W$23</f>
        <v>0</v>
      </c>
      <c r="M5855" s="14"/>
    </row>
    <row r="5856" spans="1:13" x14ac:dyDescent="0.25">
      <c r="A5856" s="32" t="str">
        <f>IF(Weighting!$P$24&gt;0,B5856,"")</f>
        <v/>
      </c>
      <c r="B5856">
        <f>Weighting!$C$24</f>
        <v>2.6790000000000012</v>
      </c>
      <c r="C5856">
        <f>Weighting!$F$24</f>
        <v>0</v>
      </c>
      <c r="D5856" t="b">
        <f>IF(C5856=1,'Data Transformation'!$G$3+0.5*'Data Transformation'!$W$25,IF(C5857=1,D5857-'Data Transformation'!$W$25,FALSE))</f>
        <v>0</v>
      </c>
      <c r="E5856" t="str">
        <f t="array" ref="E5856">IF(ISLOGICAL(D5856),"",FREQUENCY(IF('Data Transformation'!$B$425:$B$8425='Bin Analysis'!$B5835,'Data Transformation'!$G$425:$G$8425),D5856))</f>
        <v/>
      </c>
      <c r="F5856" t="str">
        <f t="shared" si="729"/>
        <v/>
      </c>
      <c r="G5856">
        <f>Weighting!$H$24</f>
        <v>0</v>
      </c>
      <c r="H5856">
        <f t="array" ref="H5856">FREQUENCY(IF('Data Transformation'!$B$4:$B$8425=B5835,'Data Transformation'!$G$4:$G$8425),'Bin Analysis'!$B5856)</f>
        <v>17</v>
      </c>
      <c r="I5856">
        <f t="shared" si="730"/>
        <v>0</v>
      </c>
      <c r="J5856">
        <f t="shared" si="731"/>
        <v>0</v>
      </c>
      <c r="K5856">
        <f>J5856*Weighting!$W$24</f>
        <v>0</v>
      </c>
      <c r="M5856" s="14"/>
    </row>
    <row r="5857" spans="1:25" x14ac:dyDescent="0.25">
      <c r="A5857" s="32" t="str">
        <f>IF(Weighting!$P$25&gt;0,B5857,"")</f>
        <v/>
      </c>
      <c r="B5857">
        <f>Weighting!$C$25</f>
        <v>2.8100000000000014</v>
      </c>
      <c r="C5857">
        <f>Weighting!$F$25</f>
        <v>0</v>
      </c>
      <c r="D5857" t="b">
        <f>IF(C5857=1,'Data Transformation'!$G$3+0.5*'Data Transformation'!$W$25,IF(C5858=1,D5858-'Data Transformation'!$W$25,FALSE))</f>
        <v>0</v>
      </c>
      <c r="E5857" t="str">
        <f t="array" ref="E5857">IF(ISLOGICAL(D5857),"",FREQUENCY(IF('Data Transformation'!$B$425:$B$8425='Bin Analysis'!$B5835,'Data Transformation'!$G$425:$G$8425),D5857))</f>
        <v/>
      </c>
      <c r="F5857" t="str">
        <f t="shared" si="729"/>
        <v/>
      </c>
      <c r="G5857">
        <f>Weighting!$H$25</f>
        <v>0</v>
      </c>
      <c r="H5857">
        <f t="array" ref="H5857">FREQUENCY(IF('Data Transformation'!$B$4:$B$8425=B5835,'Data Transformation'!$G$4:$G$8425),'Bin Analysis'!$B5857)</f>
        <v>17</v>
      </c>
      <c r="I5857">
        <f t="shared" si="730"/>
        <v>0</v>
      </c>
      <c r="J5857">
        <f t="shared" si="731"/>
        <v>0</v>
      </c>
      <c r="K5857">
        <f>J5857*Weighting!$W$25</f>
        <v>0</v>
      </c>
      <c r="M5857" s="14"/>
    </row>
    <row r="5858" spans="1:25" x14ac:dyDescent="0.25">
      <c r="O5858"/>
      <c r="P5858"/>
      <c r="Q5858"/>
      <c r="R5858"/>
    </row>
    <row r="5859" spans="1:25" ht="23.25" x14ac:dyDescent="0.35">
      <c r="A5859" s="21" t="s">
        <v>0</v>
      </c>
      <c r="B5859" s="21">
        <f>IFERROR(VLOOKUP(C5859,'Data Transformation'!$L$6:$M$426,2,FALSE),"")</f>
        <v>244</v>
      </c>
      <c r="C5859" s="21">
        <f>C5835+1</f>
        <v>244</v>
      </c>
      <c r="D5859" s="21"/>
      <c r="E5859" s="21"/>
      <c r="F5859" s="21"/>
      <c r="G5859" s="21"/>
      <c r="H5859" s="22"/>
      <c r="I5859" s="22"/>
      <c r="J5859" s="22"/>
      <c r="K5859" s="21"/>
      <c r="L5859" s="21">
        <f>B5859</f>
        <v>244</v>
      </c>
      <c r="M5859" s="23">
        <f>INDEX('Data Transformation'!$O$4:$O$424,MATCH($B5859,'Data Transformation'!$M$4:$M$424,0),MATCH($M$2,'Data Transformation'!$O$3,0))</f>
        <v>15</v>
      </c>
      <c r="N5859" s="27">
        <f>IF('Input and Summary Results'!$J$16="minimum",'Bin Analysis'!X5860/(M5859-1),'Bin Analysis'!Y5859/('Bin Analysis'!M5859-1))</f>
        <v>0</v>
      </c>
      <c r="O5859" s="27">
        <f>IF(M5859=FALSE,NA(),(VLOOKUP(1,C5862:K5881,4,FALSE))/(M5859-1))</f>
        <v>0.14285714285714285</v>
      </c>
      <c r="P5859" s="27">
        <f>IF(M5859=FALSE,NA(),SUM(J5862:J5881)/Weighting!$S$5)</f>
        <v>0.4</v>
      </c>
      <c r="Q5859" s="27">
        <f>IF(M5859=FALSE,NA(),SUM(K5862:K5881)/Weighting!$S$6)</f>
        <v>0.30434782608695654</v>
      </c>
      <c r="R5859" s="27">
        <f>IF(M5859=FALSE,NA(),(VLOOKUP(1,G5862:K5881,3,FALSE))/(M5859-1))</f>
        <v>0.7857142857142857</v>
      </c>
      <c r="S5859" s="22" t="str">
        <f>IF(M5859=FALSE,NA(),IF(SUM(J5862:J5881)=2,"yes","no"))</f>
        <v>no</v>
      </c>
      <c r="X5859" s="2" cm="2">
        <f t="array" ref="X5859:X5860">FREQUENCY(IF('Data Transformation'!$B$425:$B$6424='Bin Analysis'!L5859,'Data Transformation'!$G$425:$G$6424),'Data Transformation'!$U$11)</f>
        <v>14</v>
      </c>
      <c r="Y5859" s="2" cm="2">
        <f t="array" ref="Y5859:Y5860">FREQUENCY(IF('Data Transformation'!$B$425:$B$6424='Bin Analysis'!L5859,'Data Transformation'!$G$425:$G$6424),'Data Transformation'!$U$12)</f>
        <v>12</v>
      </c>
    </row>
    <row r="5860" spans="1:25" x14ac:dyDescent="0.25">
      <c r="A5860" s="14" t="s">
        <v>67</v>
      </c>
      <c r="B5860" t="s">
        <v>47</v>
      </c>
      <c r="C5860" t="s">
        <v>5</v>
      </c>
      <c r="D5860" t="s">
        <v>100</v>
      </c>
      <c r="E5860" t="s">
        <v>101</v>
      </c>
      <c r="F5860" t="s">
        <v>102</v>
      </c>
      <c r="G5860" t="s">
        <v>70</v>
      </c>
      <c r="H5860" t="s">
        <v>31</v>
      </c>
      <c r="I5860" t="s">
        <v>32</v>
      </c>
      <c r="J5860" t="s">
        <v>46</v>
      </c>
      <c r="K5860" s="14" t="s">
        <v>45</v>
      </c>
      <c r="M5860" s="14"/>
      <c r="X5860" s="2">
        <v>0</v>
      </c>
      <c r="Y5860" s="2">
        <v>2</v>
      </c>
    </row>
    <row r="5861" spans="1:25" x14ac:dyDescent="0.25">
      <c r="A5861" s="32"/>
      <c r="D5861" t="b">
        <f>IF(C5861=1,'Data Transformation'!$G$3+0.5*'Data Transformation'!$W$25,IF(C5862=1,D5862-'Data Transformation'!$W$25,FALSE))</f>
        <v>0</v>
      </c>
      <c r="E5861" t="str">
        <f t="array" ref="E5861">IF(ISLOGICAL(D5861),"",FREQUENCY(IF('Data Transformation'!$B$425:$B$8425='Bin Analysis'!$B5859,'Data Transformation'!$G$425:$G$8425),D5861))</f>
        <v/>
      </c>
      <c r="F5861" t="str">
        <f>IF(ISLOGICAL(D5861),"",E5861-E5860)</f>
        <v/>
      </c>
      <c r="M5861" s="14"/>
    </row>
    <row r="5862" spans="1:25" x14ac:dyDescent="0.25">
      <c r="A5862" s="32">
        <f>IF(Weighting!$P$6&gt;0,B5862,"")</f>
        <v>0.32100000000000001</v>
      </c>
      <c r="B5862">
        <f>Weighting!$C$6</f>
        <v>0.32100000000000001</v>
      </c>
      <c r="C5862">
        <f>Weighting!$F$6</f>
        <v>0</v>
      </c>
      <c r="D5862" t="b">
        <f>IF(C5862=1,'Data Transformation'!$G$3+0.5*'Data Transformation'!$W$25,IF(C5863=1,D5863-'Data Transformation'!$W$25,FALSE))</f>
        <v>0</v>
      </c>
      <c r="E5862" t="str">
        <f t="array" ref="E5862">IF(ISLOGICAL(D5862),"",FREQUENCY(IF('Data Transformation'!$B$425:$B$8425='Bin Analysis'!$B5859,'Data Transformation'!$G$425:$G$8425),D5862))</f>
        <v/>
      </c>
      <c r="F5862" t="str">
        <f>IF(ISLOGICAL(D5862),"",E5862-E5861)</f>
        <v/>
      </c>
      <c r="G5862">
        <f>Weighting!$H$6</f>
        <v>1</v>
      </c>
      <c r="H5862">
        <f t="array" ref="H5862">FREQUENCY(IF('Data Transformation'!$B$4:$B$8425=B5859,'Data Transformation'!$G$4:$G$8425),'Bin Analysis'!$B5862)</f>
        <v>11</v>
      </c>
      <c r="I5862">
        <f>H5862-H5861</f>
        <v>11</v>
      </c>
      <c r="J5862">
        <f>IF(I5862=0,0,1)</f>
        <v>1</v>
      </c>
      <c r="K5862">
        <f>J5862*Weighting!$W$6</f>
        <v>1</v>
      </c>
      <c r="M5862" s="14"/>
    </row>
    <row r="5863" spans="1:25" x14ac:dyDescent="0.25">
      <c r="A5863" s="32">
        <f>IF(Weighting!$P$7&gt;0,B5863,"")</f>
        <v>0.45200000000000001</v>
      </c>
      <c r="B5863">
        <f>Weighting!$C$7</f>
        <v>0.45200000000000001</v>
      </c>
      <c r="C5863">
        <f>Weighting!$F$7</f>
        <v>0</v>
      </c>
      <c r="D5863" t="b">
        <f>IF(C5863=1,'Data Transformation'!$G$3+0.5*'Data Transformation'!$W$25,IF(C5864=1,D5864-'Data Transformation'!$W$25,FALSE))</f>
        <v>0</v>
      </c>
      <c r="E5863" t="str">
        <f t="array" ref="E5863">IF(ISLOGICAL(D5863),"",FREQUENCY(IF('Data Transformation'!$B$425:$B$8425='Bin Analysis'!$B5859,'Data Transformation'!$G$425:$G$8425),D5863))</f>
        <v/>
      </c>
      <c r="F5863" t="str">
        <f t="shared" ref="F5863:F5881" si="732">IF(ISLOGICAL(D5863),"",E5863-E5862)</f>
        <v/>
      </c>
      <c r="G5863">
        <f>Weighting!$H$7</f>
        <v>0</v>
      </c>
      <c r="H5863">
        <f t="array" ref="H5863">FREQUENCY(IF('Data Transformation'!$B$4:$B$8425=B5859,'Data Transformation'!$G$4:$G$8425),'Bin Analysis'!$B5863)</f>
        <v>11</v>
      </c>
      <c r="I5863">
        <f t="shared" ref="I5863:I5881" si="733">H5863-H5862</f>
        <v>0</v>
      </c>
      <c r="J5863">
        <f>IF(I5863=0,0,1)</f>
        <v>0</v>
      </c>
      <c r="K5863">
        <f>J5863*Weighting!$W$7</f>
        <v>0</v>
      </c>
      <c r="M5863" s="14"/>
    </row>
    <row r="5864" spans="1:25" x14ac:dyDescent="0.25">
      <c r="A5864" s="32">
        <f>IF(Weighting!$P$8&gt;0,B5864,"")</f>
        <v>0.58299999999999996</v>
      </c>
      <c r="B5864">
        <f>Weighting!$C$8</f>
        <v>0.58299999999999996</v>
      </c>
      <c r="C5864">
        <f>Weighting!$F$8</f>
        <v>0</v>
      </c>
      <c r="D5864" t="b">
        <f>IF(C5864=1,'Data Transformation'!$G$3+0.5*'Data Transformation'!$W$25,IF(C5865=1,D5865-'Data Transformation'!$W$25,FALSE))</f>
        <v>0</v>
      </c>
      <c r="E5864" t="str">
        <f t="array" ref="E5864">IF(ISLOGICAL(D5864),"",FREQUENCY(IF('Data Transformation'!$B$425:$B$8425='Bin Analysis'!$B5859,'Data Transformation'!$G$425:$G$8425),D5864))</f>
        <v/>
      </c>
      <c r="F5864" t="str">
        <f t="shared" si="732"/>
        <v/>
      </c>
      <c r="G5864">
        <f>Weighting!$H$8</f>
        <v>0</v>
      </c>
      <c r="H5864">
        <f t="array" ref="H5864">FREQUENCY(IF('Data Transformation'!$B$4:$B$8425=B5859,'Data Transformation'!$G$4:$G$8425),'Bin Analysis'!$B5864)</f>
        <v>11</v>
      </c>
      <c r="I5864">
        <f t="shared" si="733"/>
        <v>0</v>
      </c>
      <c r="J5864">
        <f t="shared" ref="J5864:J5881" si="734">IF(I5864=0,0,1)</f>
        <v>0</v>
      </c>
      <c r="K5864">
        <f>J5864*Weighting!$W$8</f>
        <v>0</v>
      </c>
      <c r="M5864" s="14"/>
    </row>
    <row r="5865" spans="1:25" x14ac:dyDescent="0.25">
      <c r="A5865" s="32">
        <f>IF(Weighting!$P$9&gt;0,B5865,"")</f>
        <v>0.71399999999999997</v>
      </c>
      <c r="B5865" s="50">
        <f>Weighting!$C$9</f>
        <v>0.71399999999999997</v>
      </c>
      <c r="C5865">
        <f>Weighting!$F$9</f>
        <v>0</v>
      </c>
      <c r="D5865" t="b">
        <f>IF(C5865=1,'Data Transformation'!$G$3+0.5*'Data Transformation'!$W$25,IF(C5866=1,D5866-'Data Transformation'!$W$25,FALSE))</f>
        <v>0</v>
      </c>
      <c r="E5865" t="str">
        <f t="array" ref="E5865">IF(ISLOGICAL(D5865),"",FREQUENCY(IF('Data Transformation'!$B$425:$B$8425='Bin Analysis'!$B5859,'Data Transformation'!$G$425:$G$8425),D5865))</f>
        <v/>
      </c>
      <c r="F5865" t="str">
        <f t="shared" si="732"/>
        <v/>
      </c>
      <c r="G5865">
        <f>Weighting!$H$9</f>
        <v>0</v>
      </c>
      <c r="H5865">
        <f t="array" ref="H5865">FREQUENCY(IF('Data Transformation'!$B$4:$B$8425=B5859,'Data Transformation'!$G$4:$G$8425),'Bin Analysis'!$B5865)</f>
        <v>12</v>
      </c>
      <c r="I5865">
        <f t="shared" si="733"/>
        <v>1</v>
      </c>
      <c r="J5865">
        <f t="shared" si="734"/>
        <v>1</v>
      </c>
      <c r="K5865">
        <f>J5865*Weighting!$W$9</f>
        <v>3</v>
      </c>
      <c r="M5865" s="14"/>
    </row>
    <row r="5866" spans="1:25" x14ac:dyDescent="0.25">
      <c r="A5866" s="32">
        <f>IF(Weighting!$P$10&gt;0,B5866,"")</f>
        <v>0.84499999999999997</v>
      </c>
      <c r="B5866">
        <f>Weighting!$C$10</f>
        <v>0.84499999999999997</v>
      </c>
      <c r="C5866">
        <f>Weighting!$F$10</f>
        <v>0</v>
      </c>
      <c r="D5866" t="b">
        <f>IF(C5866=1,'Data Transformation'!$G$3+0.5*'Data Transformation'!$W$25,IF(C5867=1,D5867-'Data Transformation'!$W$25,FALSE))</f>
        <v>0</v>
      </c>
      <c r="E5866" t="str">
        <f t="array" ref="E5866">IF(ISLOGICAL(D5866),"",FREQUENCY(IF('Data Transformation'!$B$425:$B$8425='Bin Analysis'!$B5859,'Data Transformation'!$G$425:$G$8425),D5866))</f>
        <v/>
      </c>
      <c r="F5866" t="str">
        <f t="shared" si="732"/>
        <v/>
      </c>
      <c r="G5866">
        <f>Weighting!$H$10</f>
        <v>0</v>
      </c>
      <c r="H5866">
        <f t="array" ref="H5866">FREQUENCY(IF('Data Transformation'!$B$4:$B$8425=B5859,'Data Transformation'!$G$4:$G$8425),'Bin Analysis'!$B5866)</f>
        <v>12</v>
      </c>
      <c r="I5866">
        <f t="shared" si="733"/>
        <v>0</v>
      </c>
      <c r="J5866">
        <f t="shared" si="734"/>
        <v>0</v>
      </c>
      <c r="K5866">
        <f>J5866*Weighting!$W$10</f>
        <v>0</v>
      </c>
      <c r="M5866" s="14"/>
    </row>
    <row r="5867" spans="1:25" x14ac:dyDescent="0.25">
      <c r="A5867" s="32">
        <f>IF(Weighting!$P$11&gt;0,B5867,"")</f>
        <v>0.97599999999999998</v>
      </c>
      <c r="B5867">
        <f>Weighting!$C$11</f>
        <v>0.97599999999999998</v>
      </c>
      <c r="C5867">
        <f>Weighting!$F$11</f>
        <v>0</v>
      </c>
      <c r="D5867">
        <f>IF(C5867=1,'Data Transformation'!$G$3+0.5*'Data Transformation'!$W$25,IF(C5868=1,D5868-'Data Transformation'!$W$25,FALSE))</f>
        <v>0.86899999999999999</v>
      </c>
      <c r="E5867">
        <f t="array" ref="E5867">IF(ISLOGICAL(D5867),"",FREQUENCY(IF('Data Transformation'!$B$425:$B$8425='Bin Analysis'!$B5859,'Data Transformation'!$G$425:$G$8425),D5867))</f>
        <v>12</v>
      </c>
      <c r="F5867" t="e">
        <f t="shared" si="732"/>
        <v>#VALUE!</v>
      </c>
      <c r="G5867">
        <f>Weighting!$H$11</f>
        <v>0</v>
      </c>
      <c r="H5867">
        <f t="array" ref="H5867">FREQUENCY(IF('Data Transformation'!$B$4:$B$8425=B5859,'Data Transformation'!$G$4:$G$8425),'Bin Analysis'!$B5867)</f>
        <v>12</v>
      </c>
      <c r="I5867">
        <f t="shared" si="733"/>
        <v>0</v>
      </c>
      <c r="J5867">
        <f t="shared" si="734"/>
        <v>0</v>
      </c>
      <c r="K5867">
        <f>J5867*Weighting!$W$11</f>
        <v>0</v>
      </c>
      <c r="M5867" s="14"/>
    </row>
    <row r="5868" spans="1:25" x14ac:dyDescent="0.25">
      <c r="A5868" s="32">
        <f>IF(Weighting!$P$12&gt;0,B5868,"")</f>
        <v>1.107</v>
      </c>
      <c r="B5868">
        <f>Weighting!$C$12</f>
        <v>1.107</v>
      </c>
      <c r="C5868">
        <f>Weighting!$F$12</f>
        <v>1</v>
      </c>
      <c r="D5868">
        <f>IF(C5868=1,'Data Transformation'!$G$3+0.5*'Data Transformation'!$W$25,IF(C5869=1,D5869-'Data Transformation'!$W$25,FALSE))</f>
        <v>1.131</v>
      </c>
      <c r="E5868">
        <f t="array" ref="E5868">IF(ISLOGICAL(D5868),"",FREQUENCY(IF('Data Transformation'!$B$425:$B$8425='Bin Analysis'!$B5859,'Data Transformation'!$G$425:$G$8425),D5868))</f>
        <v>14</v>
      </c>
      <c r="F5868">
        <f t="shared" si="732"/>
        <v>2</v>
      </c>
      <c r="G5868">
        <f>Weighting!$H$12</f>
        <v>0</v>
      </c>
      <c r="H5868">
        <f t="array" ref="H5868">FREQUENCY(IF('Data Transformation'!$B$4:$B$8425=B5859,'Data Transformation'!$G$4:$G$8425),'Bin Analysis'!$B5868)</f>
        <v>14</v>
      </c>
      <c r="I5868">
        <f t="shared" si="733"/>
        <v>2</v>
      </c>
      <c r="J5868">
        <f t="shared" si="734"/>
        <v>1</v>
      </c>
      <c r="K5868">
        <f>J5868*Weighting!$W$12</f>
        <v>1</v>
      </c>
      <c r="M5868" s="14"/>
    </row>
    <row r="5869" spans="1:25" x14ac:dyDescent="0.25">
      <c r="A5869" s="32">
        <f>IF(Weighting!$P$13&gt;0,B5869,"")</f>
        <v>1.238</v>
      </c>
      <c r="B5869">
        <f>Weighting!$C$13</f>
        <v>1.238</v>
      </c>
      <c r="C5869">
        <f>Weighting!$F$13</f>
        <v>0</v>
      </c>
      <c r="D5869" t="b">
        <f>IF(C5869=1,'Data Transformation'!$G$3+0.5*'Data Transformation'!$W$25,IF(C5870=1,D5870-'Data Transformation'!$W$25,FALSE))</f>
        <v>0</v>
      </c>
      <c r="E5869" t="str">
        <f t="array" ref="E5869">IF(ISLOGICAL(D5869),"",FREQUENCY(IF('Data Transformation'!$B$425:$B$8425='Bin Analysis'!$B5859,'Data Transformation'!$G$425:$G$8425),D5869))</f>
        <v/>
      </c>
      <c r="F5869" t="str">
        <f t="shared" si="732"/>
        <v/>
      </c>
      <c r="G5869">
        <f>Weighting!$H$13</f>
        <v>0</v>
      </c>
      <c r="H5869">
        <f t="array" ref="H5869">FREQUENCY(IF('Data Transformation'!$B$4:$B$8425=B5859,'Data Transformation'!$G$4:$G$8425),'Bin Analysis'!$B5869)</f>
        <v>15</v>
      </c>
      <c r="I5869">
        <f t="shared" si="733"/>
        <v>1</v>
      </c>
      <c r="J5869">
        <f t="shared" si="734"/>
        <v>1</v>
      </c>
      <c r="K5869">
        <f>J5869*Weighting!$W$13</f>
        <v>2</v>
      </c>
      <c r="M5869" s="14"/>
    </row>
    <row r="5870" spans="1:25" x14ac:dyDescent="0.25">
      <c r="A5870" s="32">
        <f>IF(Weighting!$P$14&gt;0,B5870,"")</f>
        <v>1.369</v>
      </c>
      <c r="B5870">
        <f>Weighting!$C$14</f>
        <v>1.369</v>
      </c>
      <c r="C5870">
        <f>Weighting!$F$14</f>
        <v>0</v>
      </c>
      <c r="D5870" t="b">
        <f>IF(C5870=1,'Data Transformation'!$G$3+0.5*'Data Transformation'!$W$25,IF(C5871=1,D5871-'Data Transformation'!$W$25,FALSE))</f>
        <v>0</v>
      </c>
      <c r="E5870" t="str">
        <f t="array" ref="E5870">IF(ISLOGICAL(D5870),"",FREQUENCY(IF('Data Transformation'!$B$425:$B$8425='Bin Analysis'!$B5859,'Data Transformation'!$G$425:$G$8425),D5870))</f>
        <v/>
      </c>
      <c r="F5870" t="str">
        <f t="shared" si="732"/>
        <v/>
      </c>
      <c r="G5870">
        <f>Weighting!$H$14</f>
        <v>0</v>
      </c>
      <c r="H5870">
        <f t="array" ref="H5870">FREQUENCY(IF('Data Transformation'!$B$4:$B$8425=B5859,'Data Transformation'!$G$4:$G$8425),'Bin Analysis'!$B5870)</f>
        <v>15</v>
      </c>
      <c r="I5870">
        <f t="shared" si="733"/>
        <v>0</v>
      </c>
      <c r="J5870">
        <f t="shared" si="734"/>
        <v>0</v>
      </c>
      <c r="K5870">
        <f>J5870*Weighting!$W$14</f>
        <v>0</v>
      </c>
      <c r="M5870" s="14"/>
    </row>
    <row r="5871" spans="1:25" x14ac:dyDescent="0.25">
      <c r="A5871" s="32">
        <f>IF(Weighting!$P$15&gt;0,B5871,"")</f>
        <v>1.5000009999999999</v>
      </c>
      <c r="B5871">
        <f>Weighting!$C$15</f>
        <v>1.5000009999999999</v>
      </c>
      <c r="C5871">
        <f>Weighting!$F$15</f>
        <v>0</v>
      </c>
      <c r="D5871" t="b">
        <f>IF(C5871=1,'Data Transformation'!$G$3+0.5*'Data Transformation'!$W$25,IF(C5872=1,D5872-'Data Transformation'!$W$25,FALSE))</f>
        <v>0</v>
      </c>
      <c r="E5871" t="str">
        <f t="array" ref="E5871">IF(ISLOGICAL(D5871),"",FREQUENCY(IF('Data Transformation'!$B$425:$B$8425='Bin Analysis'!$B5859,'Data Transformation'!$G$425:$G$8425),D5871))</f>
        <v/>
      </c>
      <c r="F5871" t="str">
        <f t="shared" si="732"/>
        <v/>
      </c>
      <c r="G5871">
        <f>Weighting!$H$15</f>
        <v>0</v>
      </c>
      <c r="H5871">
        <f t="array" ref="H5871">FREQUENCY(IF('Data Transformation'!$B$4:$B$8425=B5859,'Data Transformation'!$G$4:$G$8425),'Bin Analysis'!$B5871)</f>
        <v>15</v>
      </c>
      <c r="I5871">
        <f t="shared" si="733"/>
        <v>0</v>
      </c>
      <c r="J5871">
        <f t="shared" si="734"/>
        <v>0</v>
      </c>
      <c r="K5871">
        <f>J5871*Weighting!$W$15</f>
        <v>0</v>
      </c>
      <c r="M5871" s="14"/>
    </row>
    <row r="5872" spans="1:25" x14ac:dyDescent="0.25">
      <c r="A5872" s="32" t="str">
        <f>IF(Weighting!$P$16&gt;0,B5872,"")</f>
        <v/>
      </c>
      <c r="B5872">
        <f>Weighting!$C$16</f>
        <v>1.631</v>
      </c>
      <c r="C5872">
        <f>Weighting!$F$16</f>
        <v>0</v>
      </c>
      <c r="D5872" t="b">
        <f>IF(C5872=1,'Data Transformation'!$G$3+0.5*'Data Transformation'!$W$25,IF(C5873=1,D5873-'Data Transformation'!$W$25,FALSE))</f>
        <v>0</v>
      </c>
      <c r="E5872" t="str">
        <f t="array" ref="E5872">IF(ISLOGICAL(D5872),"",FREQUENCY(IF('Data Transformation'!$B$425:$B$8425='Bin Analysis'!$B5859,'Data Transformation'!$G$425:$G$8425),D5872))</f>
        <v/>
      </c>
      <c r="F5872" t="str">
        <f t="shared" si="732"/>
        <v/>
      </c>
      <c r="G5872">
        <f>Weighting!$H$16</f>
        <v>0</v>
      </c>
      <c r="H5872">
        <f t="array" ref="H5872">FREQUENCY(IF('Data Transformation'!$B$4:$B$8425=B5859,'Data Transformation'!$G$4:$G$8425),'Bin Analysis'!$B5872)</f>
        <v>15</v>
      </c>
      <c r="I5872">
        <f t="shared" si="733"/>
        <v>0</v>
      </c>
      <c r="J5872">
        <f t="shared" si="734"/>
        <v>0</v>
      </c>
      <c r="K5872">
        <f>J5872*Weighting!$W$16</f>
        <v>0</v>
      </c>
      <c r="M5872" s="14"/>
    </row>
    <row r="5873" spans="1:25" x14ac:dyDescent="0.25">
      <c r="A5873" s="32" t="str">
        <f>IF(Weighting!$P$17&gt;0,B5873,"")</f>
        <v/>
      </c>
      <c r="B5873">
        <f>Weighting!$C$17</f>
        <v>1.762</v>
      </c>
      <c r="C5873">
        <f>Weighting!$F$17</f>
        <v>0</v>
      </c>
      <c r="D5873" t="b">
        <f>IF(C5873=1,'Data Transformation'!$G$3+0.5*'Data Transformation'!$W$25,IF(C5874=1,D5874-'Data Transformation'!$W$25,FALSE))</f>
        <v>0</v>
      </c>
      <c r="E5873" t="str">
        <f t="array" ref="E5873">IF(ISLOGICAL(D5873),"",FREQUENCY(IF('Data Transformation'!$B$425:$B$8425='Bin Analysis'!$B5859,'Data Transformation'!$G$425:$G$8425),D5873))</f>
        <v/>
      </c>
      <c r="F5873" t="str">
        <f t="shared" si="732"/>
        <v/>
      </c>
      <c r="G5873">
        <f>Weighting!$H$17</f>
        <v>0</v>
      </c>
      <c r="H5873">
        <f t="array" ref="H5873">FREQUENCY(IF('Data Transformation'!$B$4:$B$8425=B5859,'Data Transformation'!$G$4:$G$8425),'Bin Analysis'!$B5873)</f>
        <v>15</v>
      </c>
      <c r="I5873">
        <f t="shared" si="733"/>
        <v>0</v>
      </c>
      <c r="J5873">
        <f t="shared" si="734"/>
        <v>0</v>
      </c>
      <c r="K5873">
        <f>J5873*Weighting!$W$17</f>
        <v>0</v>
      </c>
      <c r="M5873" s="14"/>
    </row>
    <row r="5874" spans="1:25" x14ac:dyDescent="0.25">
      <c r="A5874" s="32" t="str">
        <f>IF(Weighting!$P$18&gt;0,B5874,"")</f>
        <v/>
      </c>
      <c r="B5874">
        <f>Weighting!$C$18</f>
        <v>1.893</v>
      </c>
      <c r="C5874">
        <f>Weighting!$F$18</f>
        <v>0</v>
      </c>
      <c r="D5874" t="b">
        <f>IF(C5874=1,'Data Transformation'!$G$3+0.5*'Data Transformation'!$W$25,IF(C5875=1,D5875-'Data Transformation'!$W$25,FALSE))</f>
        <v>0</v>
      </c>
      <c r="E5874" t="str">
        <f t="array" ref="E5874">IF(ISLOGICAL(D5874),"",FREQUENCY(IF('Data Transformation'!$B$425:$B$8425='Bin Analysis'!$B5859,'Data Transformation'!$G$425:$G$8425),D5874))</f>
        <v/>
      </c>
      <c r="F5874" t="str">
        <f t="shared" si="732"/>
        <v/>
      </c>
      <c r="G5874">
        <f>Weighting!$H$18</f>
        <v>0</v>
      </c>
      <c r="H5874">
        <f t="array" ref="H5874">FREQUENCY(IF('Data Transformation'!$B$4:$B$8425=B5859,'Data Transformation'!$G$4:$G$8425),'Bin Analysis'!$B5874)</f>
        <v>15</v>
      </c>
      <c r="I5874">
        <f t="shared" si="733"/>
        <v>0</v>
      </c>
      <c r="J5874">
        <f t="shared" si="734"/>
        <v>0</v>
      </c>
      <c r="K5874">
        <f>J5874*Weighting!$W$18</f>
        <v>0</v>
      </c>
      <c r="M5874" s="14"/>
    </row>
    <row r="5875" spans="1:25" x14ac:dyDescent="0.25">
      <c r="A5875" s="32" t="str">
        <f>IF(Weighting!$P$19&gt;0,B5875,"")</f>
        <v/>
      </c>
      <c r="B5875">
        <f>Weighting!$C$19</f>
        <v>2.024</v>
      </c>
      <c r="C5875">
        <f>Weighting!$F$19</f>
        <v>0</v>
      </c>
      <c r="D5875" t="b">
        <f>IF(C5875=1,'Data Transformation'!$G$3+0.5*'Data Transformation'!$W$25,IF(C5876=1,D5876-'Data Transformation'!$W$25,FALSE))</f>
        <v>0</v>
      </c>
      <c r="E5875" t="str">
        <f t="array" ref="E5875">IF(ISLOGICAL(D5875),"",FREQUENCY(IF('Data Transformation'!$B$425:$B$8425='Bin Analysis'!$B5859,'Data Transformation'!$G$425:$G$8425),D5875))</f>
        <v/>
      </c>
      <c r="F5875" t="str">
        <f t="shared" si="732"/>
        <v/>
      </c>
      <c r="G5875">
        <f>Weighting!$H$19</f>
        <v>0</v>
      </c>
      <c r="H5875">
        <f t="array" ref="H5875">FREQUENCY(IF('Data Transformation'!$B$4:$B$8425=B5859,'Data Transformation'!$G$4:$G$8425),'Bin Analysis'!$B5875)</f>
        <v>15</v>
      </c>
      <c r="I5875">
        <f t="shared" si="733"/>
        <v>0</v>
      </c>
      <c r="J5875">
        <f t="shared" si="734"/>
        <v>0</v>
      </c>
      <c r="K5875">
        <f>J5875*Weighting!$W$19</f>
        <v>0</v>
      </c>
      <c r="M5875" s="14"/>
    </row>
    <row r="5876" spans="1:25" x14ac:dyDescent="0.25">
      <c r="A5876" s="32" t="str">
        <f>IF(Weighting!$P$20&gt;0,B5876,"")</f>
        <v/>
      </c>
      <c r="B5876">
        <f>Weighting!$C$20</f>
        <v>2.1550000000000002</v>
      </c>
      <c r="C5876">
        <f>Weighting!$F$20</f>
        <v>0</v>
      </c>
      <c r="D5876" t="b">
        <f>IF(C5876=1,'Data Transformation'!$G$3+0.5*'Data Transformation'!$W$25,IF(C5877=1,D5877-'Data Transformation'!$W$25,FALSE))</f>
        <v>0</v>
      </c>
      <c r="E5876" t="str">
        <f t="array" ref="E5876">IF(ISLOGICAL(D5876),"",FREQUENCY(IF('Data Transformation'!$B$425:$B$8425='Bin Analysis'!$B5859,'Data Transformation'!$G$425:$G$8425),D5876))</f>
        <v/>
      </c>
      <c r="F5876" t="str">
        <f t="shared" si="732"/>
        <v/>
      </c>
      <c r="G5876">
        <f>Weighting!$H$20</f>
        <v>0</v>
      </c>
      <c r="H5876">
        <f t="array" ref="H5876">FREQUENCY(IF('Data Transformation'!$B$4:$B$8425=B5859,'Data Transformation'!$G$4:$G$8425),'Bin Analysis'!$B5876)</f>
        <v>15</v>
      </c>
      <c r="I5876">
        <f t="shared" si="733"/>
        <v>0</v>
      </c>
      <c r="J5876">
        <f t="shared" si="734"/>
        <v>0</v>
      </c>
      <c r="K5876">
        <f>J5876*Weighting!$W$20</f>
        <v>0</v>
      </c>
      <c r="M5876" s="14"/>
    </row>
    <row r="5877" spans="1:25" x14ac:dyDescent="0.25">
      <c r="A5877" s="32" t="str">
        <f>IF(Weighting!$P$21&gt;0,B5877,"")</f>
        <v/>
      </c>
      <c r="B5877">
        <f>Weighting!$C$21</f>
        <v>2.2860000000000005</v>
      </c>
      <c r="C5877">
        <f>Weighting!$F$21</f>
        <v>0</v>
      </c>
      <c r="D5877" t="b">
        <f>IF(C5877=1,'Data Transformation'!$G$3+0.5*'Data Transformation'!$W$25,IF(C5878=1,D5878-'Data Transformation'!$W$25,FALSE))</f>
        <v>0</v>
      </c>
      <c r="E5877" t="str">
        <f t="array" ref="E5877">IF(ISLOGICAL(D5877),"",FREQUENCY(IF('Data Transformation'!$B$425:$B$8425='Bin Analysis'!$B5859,'Data Transformation'!$G$425:$G$8425),D5877))</f>
        <v/>
      </c>
      <c r="F5877" t="str">
        <f t="shared" si="732"/>
        <v/>
      </c>
      <c r="G5877">
        <f>Weighting!$H$21</f>
        <v>0</v>
      </c>
      <c r="H5877">
        <f t="array" ref="H5877">FREQUENCY(IF('Data Transformation'!$B$4:$B$8425=B5859,'Data Transformation'!$G$4:$G$8425),'Bin Analysis'!$B5877)</f>
        <v>15</v>
      </c>
      <c r="I5877">
        <f t="shared" si="733"/>
        <v>0</v>
      </c>
      <c r="J5877">
        <f t="shared" si="734"/>
        <v>0</v>
      </c>
      <c r="K5877">
        <f>J5877*Weighting!$W$21</f>
        <v>0</v>
      </c>
      <c r="M5877" s="14"/>
    </row>
    <row r="5878" spans="1:25" x14ac:dyDescent="0.25">
      <c r="A5878" s="32" t="str">
        <f>IF(Weighting!$P$22&gt;0,B5878,"")</f>
        <v/>
      </c>
      <c r="B5878">
        <f>Weighting!$C$22</f>
        <v>2.4170000000000007</v>
      </c>
      <c r="C5878">
        <f>Weighting!$F$22</f>
        <v>0</v>
      </c>
      <c r="D5878" t="b">
        <f>IF(C5878=1,'Data Transformation'!$G$3+0.5*'Data Transformation'!$W$25,IF(C5879=1,D5879-'Data Transformation'!$W$25,FALSE))</f>
        <v>0</v>
      </c>
      <c r="E5878" t="str">
        <f t="array" ref="E5878">IF(ISLOGICAL(D5878),"",FREQUENCY(IF('Data Transformation'!$B$425:$B$8425='Bin Analysis'!$B5859,'Data Transformation'!$G$425:$G$8425),D5878))</f>
        <v/>
      </c>
      <c r="F5878" t="str">
        <f t="shared" si="732"/>
        <v/>
      </c>
      <c r="G5878">
        <f>Weighting!$H$22</f>
        <v>0</v>
      </c>
      <c r="H5878">
        <f t="array" ref="H5878">FREQUENCY(IF('Data Transformation'!$B$4:$B$8425=B5859,'Data Transformation'!$G$4:$G$8425),'Bin Analysis'!$B5878)</f>
        <v>15</v>
      </c>
      <c r="I5878">
        <f t="shared" si="733"/>
        <v>0</v>
      </c>
      <c r="J5878">
        <f t="shared" si="734"/>
        <v>0</v>
      </c>
      <c r="K5878">
        <f>J5878*Weighting!$W$22</f>
        <v>0</v>
      </c>
      <c r="M5878" s="14"/>
    </row>
    <row r="5879" spans="1:25" x14ac:dyDescent="0.25">
      <c r="A5879" s="32" t="str">
        <f>IF(Weighting!$P$23&gt;0,B5879,"")</f>
        <v/>
      </c>
      <c r="B5879">
        <f>Weighting!$C$23</f>
        <v>2.5480000000000009</v>
      </c>
      <c r="C5879">
        <f>Weighting!$F$23</f>
        <v>0</v>
      </c>
      <c r="D5879" t="b">
        <f>IF(C5879=1,'Data Transformation'!$G$3+0.5*'Data Transformation'!$W$25,IF(C5880=1,D5880-'Data Transformation'!$W$25,FALSE))</f>
        <v>0</v>
      </c>
      <c r="E5879" t="str">
        <f t="array" ref="E5879">IF(ISLOGICAL(D5879),"",FREQUENCY(IF('Data Transformation'!$B$425:$B$8425='Bin Analysis'!$B5859,'Data Transformation'!$G$425:$G$8425),D5879))</f>
        <v/>
      </c>
      <c r="F5879" t="str">
        <f t="shared" si="732"/>
        <v/>
      </c>
      <c r="G5879">
        <f>Weighting!$H$23</f>
        <v>0</v>
      </c>
      <c r="H5879">
        <f t="array" ref="H5879">FREQUENCY(IF('Data Transformation'!$B$4:$B$8425=B5859,'Data Transformation'!$G$4:$G$8425),'Bin Analysis'!$B5879)</f>
        <v>15</v>
      </c>
      <c r="I5879">
        <f t="shared" si="733"/>
        <v>0</v>
      </c>
      <c r="J5879">
        <f t="shared" si="734"/>
        <v>0</v>
      </c>
      <c r="K5879">
        <f>J5879*Weighting!$W$23</f>
        <v>0</v>
      </c>
      <c r="M5879" s="14"/>
    </row>
    <row r="5880" spans="1:25" x14ac:dyDescent="0.25">
      <c r="A5880" s="32" t="str">
        <f>IF(Weighting!$P$24&gt;0,B5880,"")</f>
        <v/>
      </c>
      <c r="B5880">
        <f>Weighting!$C$24</f>
        <v>2.6790000000000012</v>
      </c>
      <c r="C5880">
        <f>Weighting!$F$24</f>
        <v>0</v>
      </c>
      <c r="D5880" t="b">
        <f>IF(C5880=1,'Data Transformation'!$G$3+0.5*'Data Transformation'!$W$25,IF(C5881=1,D5881-'Data Transformation'!$W$25,FALSE))</f>
        <v>0</v>
      </c>
      <c r="E5880" t="str">
        <f t="array" ref="E5880">IF(ISLOGICAL(D5880),"",FREQUENCY(IF('Data Transformation'!$B$425:$B$8425='Bin Analysis'!$B5859,'Data Transformation'!$G$425:$G$8425),D5880))</f>
        <v/>
      </c>
      <c r="F5880" t="str">
        <f t="shared" si="732"/>
        <v/>
      </c>
      <c r="G5880">
        <f>Weighting!$H$24</f>
        <v>0</v>
      </c>
      <c r="H5880">
        <f t="array" ref="H5880">FREQUENCY(IF('Data Transformation'!$B$4:$B$8425=B5859,'Data Transformation'!$G$4:$G$8425),'Bin Analysis'!$B5880)</f>
        <v>15</v>
      </c>
      <c r="I5880">
        <f t="shared" si="733"/>
        <v>0</v>
      </c>
      <c r="J5880">
        <f t="shared" si="734"/>
        <v>0</v>
      </c>
      <c r="K5880">
        <f>J5880*Weighting!$W$24</f>
        <v>0</v>
      </c>
      <c r="M5880" s="14"/>
    </row>
    <row r="5881" spans="1:25" x14ac:dyDescent="0.25">
      <c r="A5881" s="32" t="str">
        <f>IF(Weighting!$P$25&gt;0,B5881,"")</f>
        <v/>
      </c>
      <c r="B5881">
        <f>Weighting!$C$25</f>
        <v>2.8100000000000014</v>
      </c>
      <c r="C5881">
        <f>Weighting!$F$25</f>
        <v>0</v>
      </c>
      <c r="D5881" t="b">
        <f>IF(C5881=1,'Data Transformation'!$G$3+0.5*'Data Transformation'!$W$25,IF(C5882=1,D5882-'Data Transformation'!$W$25,FALSE))</f>
        <v>0</v>
      </c>
      <c r="E5881" t="str">
        <f t="array" ref="E5881">IF(ISLOGICAL(D5881),"",FREQUENCY(IF('Data Transformation'!$B$425:$B$8425='Bin Analysis'!$B5859,'Data Transformation'!$G$425:$G$8425),D5881))</f>
        <v/>
      </c>
      <c r="F5881" t="str">
        <f t="shared" si="732"/>
        <v/>
      </c>
      <c r="G5881">
        <f>Weighting!$H$25</f>
        <v>0</v>
      </c>
      <c r="H5881">
        <f t="array" ref="H5881">FREQUENCY(IF('Data Transformation'!$B$4:$B$8425=B5859,'Data Transformation'!$G$4:$G$8425),'Bin Analysis'!$B5881)</f>
        <v>15</v>
      </c>
      <c r="I5881">
        <f t="shared" si="733"/>
        <v>0</v>
      </c>
      <c r="J5881">
        <f t="shared" si="734"/>
        <v>0</v>
      </c>
      <c r="K5881">
        <f>J5881*Weighting!$W$25</f>
        <v>0</v>
      </c>
      <c r="M5881" s="14"/>
    </row>
    <row r="5882" spans="1:25" x14ac:dyDescent="0.25">
      <c r="N5882" s="55"/>
      <c r="O5882"/>
      <c r="P5882"/>
      <c r="Q5882"/>
      <c r="R5882"/>
    </row>
    <row r="5883" spans="1:25" ht="23.25" x14ac:dyDescent="0.35">
      <c r="A5883" s="21" t="s">
        <v>0</v>
      </c>
      <c r="B5883" s="21">
        <f>IFERROR(VLOOKUP(C5883,'Data Transformation'!$L$6:$M$426,2,FALSE),"")</f>
        <v>245</v>
      </c>
      <c r="C5883" s="21">
        <f>C5859+1</f>
        <v>245</v>
      </c>
      <c r="D5883" s="21"/>
      <c r="E5883" s="21"/>
      <c r="F5883" s="21"/>
      <c r="G5883" s="21"/>
      <c r="H5883" s="22"/>
      <c r="I5883" s="22"/>
      <c r="J5883" s="22"/>
      <c r="K5883" s="21"/>
      <c r="L5883" s="21">
        <f>B5883</f>
        <v>245</v>
      </c>
      <c r="M5883" s="23">
        <f>INDEX('Data Transformation'!$O$4:$O$424,MATCH($B5883,'Data Transformation'!$M$4:$M$424,0),MATCH($M$2,'Data Transformation'!$O$3,0))</f>
        <v>17</v>
      </c>
      <c r="N5883" s="27">
        <f>IF('Input and Summary Results'!$J$16="minimum",'Bin Analysis'!X5884/(M5883-1),'Bin Analysis'!Y5883/('Bin Analysis'!M5883-1))</f>
        <v>0</v>
      </c>
      <c r="O5883" s="27">
        <f>IF(M5883=FALSE,NA(),(VLOOKUP(1,C5886:K5905,4,FALSE))/(M5883-1))</f>
        <v>0</v>
      </c>
      <c r="P5883" s="27">
        <f>IF(M5883=FALSE,NA(),SUM(J5886:J5905)/Weighting!$S$5)</f>
        <v>0.3</v>
      </c>
      <c r="Q5883" s="27">
        <f>IF(M5883=FALSE,NA(),SUM(K5886:K5905)/Weighting!$S$6)</f>
        <v>0.21739130434782608</v>
      </c>
      <c r="R5883" s="27">
        <f>IF(M5883=FALSE,NA(),(VLOOKUP(1,G5886:K5905,3,FALSE))/(M5883-1))</f>
        <v>0.9375</v>
      </c>
      <c r="S5883" s="22" t="str">
        <f>IF(M5883=FALSE,NA(),IF(SUM(J5886:J5905)=2,"yes","no"))</f>
        <v>no</v>
      </c>
      <c r="X5883" s="2" cm="2">
        <f t="array" ref="X5883:X5884">FREQUENCY(IF('Data Transformation'!$B$425:$B$6424='Bin Analysis'!L5883,'Data Transformation'!$G$425:$G$6424),'Data Transformation'!$U$11)</f>
        <v>16</v>
      </c>
      <c r="Y5883" s="2" cm="2">
        <f t="array" ref="Y5883:Y5884">FREQUENCY(IF('Data Transformation'!$B$425:$B$6424='Bin Analysis'!L5883,'Data Transformation'!$G$425:$G$6424),'Data Transformation'!$U$12)</f>
        <v>16</v>
      </c>
    </row>
    <row r="5884" spans="1:25" x14ac:dyDescent="0.25">
      <c r="A5884" s="14" t="s">
        <v>67</v>
      </c>
      <c r="B5884" t="s">
        <v>47</v>
      </c>
      <c r="C5884" t="s">
        <v>5</v>
      </c>
      <c r="D5884" t="s">
        <v>100</v>
      </c>
      <c r="E5884" t="s">
        <v>101</v>
      </c>
      <c r="F5884" t="s">
        <v>102</v>
      </c>
      <c r="G5884" t="s">
        <v>70</v>
      </c>
      <c r="H5884" t="s">
        <v>31</v>
      </c>
      <c r="I5884" t="s">
        <v>32</v>
      </c>
      <c r="J5884" t="s">
        <v>46</v>
      </c>
      <c r="K5884" s="14" t="s">
        <v>45</v>
      </c>
      <c r="M5884" s="14"/>
      <c r="X5884" s="2">
        <v>0</v>
      </c>
      <c r="Y5884" s="2">
        <v>0</v>
      </c>
    </row>
    <row r="5885" spans="1:25" x14ac:dyDescent="0.25">
      <c r="A5885" s="32"/>
      <c r="D5885" t="b">
        <f>IF(C5885=1,'Data Transformation'!$G$3+0.5*'Data Transformation'!$W$25,IF(C5886=1,D5886-'Data Transformation'!$W$25,FALSE))</f>
        <v>0</v>
      </c>
      <c r="E5885" t="str">
        <f t="array" ref="E5885">IF(ISLOGICAL(D5885),"",FREQUENCY(IF('Data Transformation'!$B$425:$B$8425='Bin Analysis'!$B5883,'Data Transformation'!$G$425:$G$8425),D5885))</f>
        <v/>
      </c>
      <c r="F5885" t="str">
        <f>IF(ISLOGICAL(D5885),"",E5885-E5884)</f>
        <v/>
      </c>
      <c r="M5885" s="14"/>
    </row>
    <row r="5886" spans="1:25" x14ac:dyDescent="0.25">
      <c r="A5886" s="32">
        <f>IF(Weighting!$P$6&gt;0,B5886,"")</f>
        <v>0.32100000000000001</v>
      </c>
      <c r="B5886">
        <f>Weighting!$C$6</f>
        <v>0.32100000000000001</v>
      </c>
      <c r="C5886">
        <f>Weighting!$F$6</f>
        <v>0</v>
      </c>
      <c r="D5886" t="b">
        <f>IF(C5886=1,'Data Transformation'!$G$3+0.5*'Data Transformation'!$W$25,IF(C5887=1,D5887-'Data Transformation'!$W$25,FALSE))</f>
        <v>0</v>
      </c>
      <c r="E5886" t="str">
        <f t="array" ref="E5886">IF(ISLOGICAL(D5886),"",FREQUENCY(IF('Data Transformation'!$B$425:$B$8425='Bin Analysis'!$B5883,'Data Transformation'!$G$425:$G$8425),D5886))</f>
        <v/>
      </c>
      <c r="F5886" t="str">
        <f>IF(ISLOGICAL(D5886),"",E5886-E5885)</f>
        <v/>
      </c>
      <c r="G5886">
        <f>Weighting!$H$6</f>
        <v>1</v>
      </c>
      <c r="H5886">
        <f t="array" ref="H5886">FREQUENCY(IF('Data Transformation'!$B$4:$B$8425=B5883,'Data Transformation'!$G$4:$G$8425),'Bin Analysis'!$B5886)</f>
        <v>15</v>
      </c>
      <c r="I5886">
        <f>H5886-H5885</f>
        <v>15</v>
      </c>
      <c r="J5886">
        <f>IF(I5886=0,0,1)</f>
        <v>1</v>
      </c>
      <c r="K5886">
        <f>J5886*Weighting!$W$6</f>
        <v>1</v>
      </c>
      <c r="M5886" s="14"/>
    </row>
    <row r="5887" spans="1:25" x14ac:dyDescent="0.25">
      <c r="A5887" s="32">
        <f>IF(Weighting!$P$7&gt;0,B5887,"")</f>
        <v>0.45200000000000001</v>
      </c>
      <c r="B5887">
        <f>Weighting!$C$7</f>
        <v>0.45200000000000001</v>
      </c>
      <c r="C5887">
        <f>Weighting!$F$7</f>
        <v>0</v>
      </c>
      <c r="D5887" t="b">
        <f>IF(C5887=1,'Data Transformation'!$G$3+0.5*'Data Transformation'!$W$25,IF(C5888=1,D5888-'Data Transformation'!$W$25,FALSE))</f>
        <v>0</v>
      </c>
      <c r="E5887" t="str">
        <f t="array" ref="E5887">IF(ISLOGICAL(D5887),"",FREQUENCY(IF('Data Transformation'!$B$425:$B$8425='Bin Analysis'!$B5883,'Data Transformation'!$G$425:$G$8425),D5887))</f>
        <v/>
      </c>
      <c r="F5887" t="str">
        <f t="shared" ref="F5887:F5905" si="735">IF(ISLOGICAL(D5887),"",E5887-E5886)</f>
        <v/>
      </c>
      <c r="G5887">
        <f>Weighting!$H$7</f>
        <v>0</v>
      </c>
      <c r="H5887">
        <f t="array" ref="H5887">FREQUENCY(IF('Data Transformation'!$B$4:$B$8425=B5883,'Data Transformation'!$G$4:$G$8425),'Bin Analysis'!$B5887)</f>
        <v>15</v>
      </c>
      <c r="I5887">
        <f t="shared" ref="I5887:I5905" si="736">H5887-H5886</f>
        <v>0</v>
      </c>
      <c r="J5887">
        <f>IF(I5887=0,0,1)</f>
        <v>0</v>
      </c>
      <c r="K5887">
        <f>J5887*Weighting!$W$7</f>
        <v>0</v>
      </c>
      <c r="M5887" s="14"/>
    </row>
    <row r="5888" spans="1:25" x14ac:dyDescent="0.25">
      <c r="A5888" s="32">
        <f>IF(Weighting!$P$8&gt;0,B5888,"")</f>
        <v>0.58299999999999996</v>
      </c>
      <c r="B5888">
        <f>Weighting!$C$8</f>
        <v>0.58299999999999996</v>
      </c>
      <c r="C5888">
        <f>Weighting!$F$8</f>
        <v>0</v>
      </c>
      <c r="D5888" t="b">
        <f>IF(C5888=1,'Data Transformation'!$G$3+0.5*'Data Transformation'!$W$25,IF(C5889=1,D5889-'Data Transformation'!$W$25,FALSE))</f>
        <v>0</v>
      </c>
      <c r="E5888" t="str">
        <f t="array" ref="E5888">IF(ISLOGICAL(D5888),"",FREQUENCY(IF('Data Transformation'!$B$425:$B$8425='Bin Analysis'!$B5883,'Data Transformation'!$G$425:$G$8425),D5888))</f>
        <v/>
      </c>
      <c r="F5888" t="str">
        <f t="shared" si="735"/>
        <v/>
      </c>
      <c r="G5888">
        <f>Weighting!$H$8</f>
        <v>0</v>
      </c>
      <c r="H5888">
        <f t="array" ref="H5888">FREQUENCY(IF('Data Transformation'!$B$4:$B$8425=B5883,'Data Transformation'!$G$4:$G$8425),'Bin Analysis'!$B5888)</f>
        <v>15</v>
      </c>
      <c r="I5888">
        <f t="shared" si="736"/>
        <v>0</v>
      </c>
      <c r="J5888">
        <f t="shared" ref="J5888:J5905" si="737">IF(I5888=0,0,1)</f>
        <v>0</v>
      </c>
      <c r="K5888">
        <f>J5888*Weighting!$W$8</f>
        <v>0</v>
      </c>
      <c r="M5888" s="14"/>
    </row>
    <row r="5889" spans="1:13" x14ac:dyDescent="0.25">
      <c r="A5889" s="32">
        <f>IF(Weighting!$P$9&gt;0,B5889,"")</f>
        <v>0.71399999999999997</v>
      </c>
      <c r="B5889" s="50">
        <f>Weighting!$C$9</f>
        <v>0.71399999999999997</v>
      </c>
      <c r="C5889">
        <f>Weighting!$F$9</f>
        <v>0</v>
      </c>
      <c r="D5889" t="b">
        <f>IF(C5889=1,'Data Transformation'!$G$3+0.5*'Data Transformation'!$W$25,IF(C5890=1,D5890-'Data Transformation'!$W$25,FALSE))</f>
        <v>0</v>
      </c>
      <c r="E5889" t="str">
        <f t="array" ref="E5889">IF(ISLOGICAL(D5889),"",FREQUENCY(IF('Data Transformation'!$B$425:$B$8425='Bin Analysis'!$B5883,'Data Transformation'!$G$425:$G$8425),D5889))</f>
        <v/>
      </c>
      <c r="F5889" t="str">
        <f t="shared" si="735"/>
        <v/>
      </c>
      <c r="G5889">
        <f>Weighting!$H$9</f>
        <v>0</v>
      </c>
      <c r="H5889">
        <f t="array" ref="H5889">FREQUENCY(IF('Data Transformation'!$B$4:$B$8425=B5883,'Data Transformation'!$G$4:$G$8425),'Bin Analysis'!$B5889)</f>
        <v>16</v>
      </c>
      <c r="I5889">
        <f t="shared" si="736"/>
        <v>1</v>
      </c>
      <c r="J5889">
        <f t="shared" si="737"/>
        <v>1</v>
      </c>
      <c r="K5889">
        <f>J5889*Weighting!$W$9</f>
        <v>3</v>
      </c>
      <c r="M5889" s="14"/>
    </row>
    <row r="5890" spans="1:13" x14ac:dyDescent="0.25">
      <c r="A5890" s="32">
        <f>IF(Weighting!$P$10&gt;0,B5890,"")</f>
        <v>0.84499999999999997</v>
      </c>
      <c r="B5890">
        <f>Weighting!$C$10</f>
        <v>0.84499999999999997</v>
      </c>
      <c r="C5890">
        <f>Weighting!$F$10</f>
        <v>0</v>
      </c>
      <c r="D5890" t="b">
        <f>IF(C5890=1,'Data Transformation'!$G$3+0.5*'Data Transformation'!$W$25,IF(C5891=1,D5891-'Data Transformation'!$W$25,FALSE))</f>
        <v>0</v>
      </c>
      <c r="E5890" t="str">
        <f t="array" ref="E5890">IF(ISLOGICAL(D5890),"",FREQUENCY(IF('Data Transformation'!$B$425:$B$8425='Bin Analysis'!$B5883,'Data Transformation'!$G$425:$G$8425),D5890))</f>
        <v/>
      </c>
      <c r="F5890" t="str">
        <f t="shared" si="735"/>
        <v/>
      </c>
      <c r="G5890">
        <f>Weighting!$H$10</f>
        <v>0</v>
      </c>
      <c r="H5890">
        <f t="array" ref="H5890">FREQUENCY(IF('Data Transformation'!$B$4:$B$8425=B5883,'Data Transformation'!$G$4:$G$8425),'Bin Analysis'!$B5890)</f>
        <v>16</v>
      </c>
      <c r="I5890">
        <f t="shared" si="736"/>
        <v>0</v>
      </c>
      <c r="J5890">
        <f t="shared" si="737"/>
        <v>0</v>
      </c>
      <c r="K5890">
        <f>J5890*Weighting!$W$10</f>
        <v>0</v>
      </c>
      <c r="M5890" s="14"/>
    </row>
    <row r="5891" spans="1:13" x14ac:dyDescent="0.25">
      <c r="A5891" s="32">
        <f>IF(Weighting!$P$11&gt;0,B5891,"")</f>
        <v>0.97599999999999998</v>
      </c>
      <c r="B5891">
        <f>Weighting!$C$11</f>
        <v>0.97599999999999998</v>
      </c>
      <c r="C5891">
        <f>Weighting!$F$11</f>
        <v>0</v>
      </c>
      <c r="D5891">
        <f>IF(C5891=1,'Data Transformation'!$G$3+0.5*'Data Transformation'!$W$25,IF(C5892=1,D5892-'Data Transformation'!$W$25,FALSE))</f>
        <v>0.86899999999999999</v>
      </c>
      <c r="E5891">
        <f t="array" ref="E5891">IF(ISLOGICAL(D5891),"",FREQUENCY(IF('Data Transformation'!$B$425:$B$8425='Bin Analysis'!$B5883,'Data Transformation'!$G$425:$G$8425),D5891))</f>
        <v>16</v>
      </c>
      <c r="F5891" t="e">
        <f t="shared" si="735"/>
        <v>#VALUE!</v>
      </c>
      <c r="G5891">
        <f>Weighting!$H$11</f>
        <v>0</v>
      </c>
      <c r="H5891">
        <f t="array" ref="H5891">FREQUENCY(IF('Data Transformation'!$B$4:$B$8425=B5883,'Data Transformation'!$G$4:$G$8425),'Bin Analysis'!$B5891)</f>
        <v>16</v>
      </c>
      <c r="I5891">
        <f t="shared" si="736"/>
        <v>0</v>
      </c>
      <c r="J5891">
        <f t="shared" si="737"/>
        <v>0</v>
      </c>
      <c r="K5891">
        <f>J5891*Weighting!$W$11</f>
        <v>0</v>
      </c>
      <c r="M5891" s="14"/>
    </row>
    <row r="5892" spans="1:13" x14ac:dyDescent="0.25">
      <c r="A5892" s="32">
        <f>IF(Weighting!$P$12&gt;0,B5892,"")</f>
        <v>1.107</v>
      </c>
      <c r="B5892">
        <f>Weighting!$C$12</f>
        <v>1.107</v>
      </c>
      <c r="C5892">
        <f>Weighting!$F$12</f>
        <v>1</v>
      </c>
      <c r="D5892">
        <f>IF(C5892=1,'Data Transformation'!$G$3+0.5*'Data Transformation'!$W$25,IF(C5893=1,D5893-'Data Transformation'!$W$25,FALSE))</f>
        <v>1.131</v>
      </c>
      <c r="E5892">
        <f t="array" ref="E5892">IF(ISLOGICAL(D5892),"",FREQUENCY(IF('Data Transformation'!$B$425:$B$8425='Bin Analysis'!$B5883,'Data Transformation'!$G$425:$G$8425),D5892))</f>
        <v>16</v>
      </c>
      <c r="F5892">
        <f t="shared" si="735"/>
        <v>0</v>
      </c>
      <c r="G5892">
        <f>Weighting!$H$12</f>
        <v>0</v>
      </c>
      <c r="H5892">
        <f t="array" ref="H5892">FREQUENCY(IF('Data Transformation'!$B$4:$B$8425=B5883,'Data Transformation'!$G$4:$G$8425),'Bin Analysis'!$B5892)</f>
        <v>17</v>
      </c>
      <c r="I5892">
        <f t="shared" si="736"/>
        <v>1</v>
      </c>
      <c r="J5892">
        <f t="shared" si="737"/>
        <v>1</v>
      </c>
      <c r="K5892">
        <f>J5892*Weighting!$W$12</f>
        <v>1</v>
      </c>
      <c r="M5892" s="14"/>
    </row>
    <row r="5893" spans="1:13" x14ac:dyDescent="0.25">
      <c r="A5893" s="32">
        <f>IF(Weighting!$P$13&gt;0,B5893,"")</f>
        <v>1.238</v>
      </c>
      <c r="B5893">
        <f>Weighting!$C$13</f>
        <v>1.238</v>
      </c>
      <c r="C5893">
        <f>Weighting!$F$13</f>
        <v>0</v>
      </c>
      <c r="D5893" t="b">
        <f>IF(C5893=1,'Data Transformation'!$G$3+0.5*'Data Transformation'!$W$25,IF(C5894=1,D5894-'Data Transformation'!$W$25,FALSE))</f>
        <v>0</v>
      </c>
      <c r="E5893" t="str">
        <f t="array" ref="E5893">IF(ISLOGICAL(D5893),"",FREQUENCY(IF('Data Transformation'!$B$425:$B$8425='Bin Analysis'!$B5883,'Data Transformation'!$G$425:$G$8425),D5893))</f>
        <v/>
      </c>
      <c r="F5893" t="str">
        <f t="shared" si="735"/>
        <v/>
      </c>
      <c r="G5893">
        <f>Weighting!$H$13</f>
        <v>0</v>
      </c>
      <c r="H5893">
        <f t="array" ref="H5893">FREQUENCY(IF('Data Transformation'!$B$4:$B$8425=B5883,'Data Transformation'!$G$4:$G$8425),'Bin Analysis'!$B5893)</f>
        <v>17</v>
      </c>
      <c r="I5893">
        <f t="shared" si="736"/>
        <v>0</v>
      </c>
      <c r="J5893">
        <f t="shared" si="737"/>
        <v>0</v>
      </c>
      <c r="K5893">
        <f>J5893*Weighting!$W$13</f>
        <v>0</v>
      </c>
      <c r="M5893" s="14"/>
    </row>
    <row r="5894" spans="1:13" x14ac:dyDescent="0.25">
      <c r="A5894" s="32">
        <f>IF(Weighting!$P$14&gt;0,B5894,"")</f>
        <v>1.369</v>
      </c>
      <c r="B5894">
        <f>Weighting!$C$14</f>
        <v>1.369</v>
      </c>
      <c r="C5894">
        <f>Weighting!$F$14</f>
        <v>0</v>
      </c>
      <c r="D5894" t="b">
        <f>IF(C5894=1,'Data Transformation'!$G$3+0.5*'Data Transformation'!$W$25,IF(C5895=1,D5895-'Data Transformation'!$W$25,FALSE))</f>
        <v>0</v>
      </c>
      <c r="E5894" t="str">
        <f t="array" ref="E5894">IF(ISLOGICAL(D5894),"",FREQUENCY(IF('Data Transformation'!$B$425:$B$8425='Bin Analysis'!$B5883,'Data Transformation'!$G$425:$G$8425),D5894))</f>
        <v/>
      </c>
      <c r="F5894" t="str">
        <f t="shared" si="735"/>
        <v/>
      </c>
      <c r="G5894">
        <f>Weighting!$H$14</f>
        <v>0</v>
      </c>
      <c r="H5894">
        <f t="array" ref="H5894">FREQUENCY(IF('Data Transformation'!$B$4:$B$8425=B5883,'Data Transformation'!$G$4:$G$8425),'Bin Analysis'!$B5894)</f>
        <v>17</v>
      </c>
      <c r="I5894">
        <f t="shared" si="736"/>
        <v>0</v>
      </c>
      <c r="J5894">
        <f t="shared" si="737"/>
        <v>0</v>
      </c>
      <c r="K5894">
        <f>J5894*Weighting!$W$14</f>
        <v>0</v>
      </c>
      <c r="M5894" s="14"/>
    </row>
    <row r="5895" spans="1:13" x14ac:dyDescent="0.25">
      <c r="A5895" s="32">
        <f>IF(Weighting!$P$15&gt;0,B5895,"")</f>
        <v>1.5000009999999999</v>
      </c>
      <c r="B5895">
        <f>Weighting!$C$15</f>
        <v>1.5000009999999999</v>
      </c>
      <c r="C5895">
        <f>Weighting!$F$15</f>
        <v>0</v>
      </c>
      <c r="D5895" t="b">
        <f>IF(C5895=1,'Data Transformation'!$G$3+0.5*'Data Transformation'!$W$25,IF(C5896=1,D5896-'Data Transformation'!$W$25,FALSE))</f>
        <v>0</v>
      </c>
      <c r="E5895" t="str">
        <f t="array" ref="E5895">IF(ISLOGICAL(D5895),"",FREQUENCY(IF('Data Transformation'!$B$425:$B$8425='Bin Analysis'!$B5883,'Data Transformation'!$G$425:$G$8425),D5895))</f>
        <v/>
      </c>
      <c r="F5895" t="str">
        <f t="shared" si="735"/>
        <v/>
      </c>
      <c r="G5895">
        <f>Weighting!$H$15</f>
        <v>0</v>
      </c>
      <c r="H5895">
        <f t="array" ref="H5895">FREQUENCY(IF('Data Transformation'!$B$4:$B$8425=B5883,'Data Transformation'!$G$4:$G$8425),'Bin Analysis'!$B5895)</f>
        <v>17</v>
      </c>
      <c r="I5895">
        <f t="shared" si="736"/>
        <v>0</v>
      </c>
      <c r="J5895">
        <f t="shared" si="737"/>
        <v>0</v>
      </c>
      <c r="K5895">
        <f>J5895*Weighting!$W$15</f>
        <v>0</v>
      </c>
      <c r="M5895" s="14"/>
    </row>
    <row r="5896" spans="1:13" x14ac:dyDescent="0.25">
      <c r="A5896" s="32" t="str">
        <f>IF(Weighting!$P$16&gt;0,B5896,"")</f>
        <v/>
      </c>
      <c r="B5896">
        <f>Weighting!$C$16</f>
        <v>1.631</v>
      </c>
      <c r="C5896">
        <f>Weighting!$F$16</f>
        <v>0</v>
      </c>
      <c r="D5896" t="b">
        <f>IF(C5896=1,'Data Transformation'!$G$3+0.5*'Data Transformation'!$W$25,IF(C5897=1,D5897-'Data Transformation'!$W$25,FALSE))</f>
        <v>0</v>
      </c>
      <c r="E5896" t="str">
        <f t="array" ref="E5896">IF(ISLOGICAL(D5896),"",FREQUENCY(IF('Data Transformation'!$B$425:$B$8425='Bin Analysis'!$B5883,'Data Transformation'!$G$425:$G$8425),D5896))</f>
        <v/>
      </c>
      <c r="F5896" t="str">
        <f t="shared" si="735"/>
        <v/>
      </c>
      <c r="G5896">
        <f>Weighting!$H$16</f>
        <v>0</v>
      </c>
      <c r="H5896">
        <f t="array" ref="H5896">FREQUENCY(IF('Data Transformation'!$B$4:$B$8425=B5883,'Data Transformation'!$G$4:$G$8425),'Bin Analysis'!$B5896)</f>
        <v>17</v>
      </c>
      <c r="I5896">
        <f t="shared" si="736"/>
        <v>0</v>
      </c>
      <c r="J5896">
        <f t="shared" si="737"/>
        <v>0</v>
      </c>
      <c r="K5896">
        <f>J5896*Weighting!$W$16</f>
        <v>0</v>
      </c>
      <c r="M5896" s="14"/>
    </row>
    <row r="5897" spans="1:13" x14ac:dyDescent="0.25">
      <c r="A5897" s="32" t="str">
        <f>IF(Weighting!$P$17&gt;0,B5897,"")</f>
        <v/>
      </c>
      <c r="B5897">
        <f>Weighting!$C$17</f>
        <v>1.762</v>
      </c>
      <c r="C5897">
        <f>Weighting!$F$17</f>
        <v>0</v>
      </c>
      <c r="D5897" t="b">
        <f>IF(C5897=1,'Data Transformation'!$G$3+0.5*'Data Transformation'!$W$25,IF(C5898=1,D5898-'Data Transformation'!$W$25,FALSE))</f>
        <v>0</v>
      </c>
      <c r="E5897" t="str">
        <f t="array" ref="E5897">IF(ISLOGICAL(D5897),"",FREQUENCY(IF('Data Transformation'!$B$425:$B$8425='Bin Analysis'!$B5883,'Data Transformation'!$G$425:$G$8425),D5897))</f>
        <v/>
      </c>
      <c r="F5897" t="str">
        <f t="shared" si="735"/>
        <v/>
      </c>
      <c r="G5897">
        <f>Weighting!$H$17</f>
        <v>0</v>
      </c>
      <c r="H5897">
        <f t="array" ref="H5897">FREQUENCY(IF('Data Transformation'!$B$4:$B$8425=B5883,'Data Transformation'!$G$4:$G$8425),'Bin Analysis'!$B5897)</f>
        <v>17</v>
      </c>
      <c r="I5897">
        <f t="shared" si="736"/>
        <v>0</v>
      </c>
      <c r="J5897">
        <f t="shared" si="737"/>
        <v>0</v>
      </c>
      <c r="K5897">
        <f>J5897*Weighting!$W$17</f>
        <v>0</v>
      </c>
      <c r="M5897" s="14"/>
    </row>
    <row r="5898" spans="1:13" x14ac:dyDescent="0.25">
      <c r="A5898" s="32" t="str">
        <f>IF(Weighting!$P$18&gt;0,B5898,"")</f>
        <v/>
      </c>
      <c r="B5898">
        <f>Weighting!$C$18</f>
        <v>1.893</v>
      </c>
      <c r="C5898">
        <f>Weighting!$F$18</f>
        <v>0</v>
      </c>
      <c r="D5898" t="b">
        <f>IF(C5898=1,'Data Transformation'!$G$3+0.5*'Data Transformation'!$W$25,IF(C5899=1,D5899-'Data Transformation'!$W$25,FALSE))</f>
        <v>0</v>
      </c>
      <c r="E5898" t="str">
        <f t="array" ref="E5898">IF(ISLOGICAL(D5898),"",FREQUENCY(IF('Data Transformation'!$B$425:$B$8425='Bin Analysis'!$B5883,'Data Transformation'!$G$425:$G$8425),D5898))</f>
        <v/>
      </c>
      <c r="F5898" t="str">
        <f t="shared" si="735"/>
        <v/>
      </c>
      <c r="G5898">
        <f>Weighting!$H$18</f>
        <v>0</v>
      </c>
      <c r="H5898">
        <f t="array" ref="H5898">FREQUENCY(IF('Data Transformation'!$B$4:$B$8425=B5883,'Data Transformation'!$G$4:$G$8425),'Bin Analysis'!$B5898)</f>
        <v>17</v>
      </c>
      <c r="I5898">
        <f t="shared" si="736"/>
        <v>0</v>
      </c>
      <c r="J5898">
        <f t="shared" si="737"/>
        <v>0</v>
      </c>
      <c r="K5898">
        <f>J5898*Weighting!$W$18</f>
        <v>0</v>
      </c>
      <c r="M5898" s="14"/>
    </row>
    <row r="5899" spans="1:13" x14ac:dyDescent="0.25">
      <c r="A5899" s="32" t="str">
        <f>IF(Weighting!$P$19&gt;0,B5899,"")</f>
        <v/>
      </c>
      <c r="B5899">
        <f>Weighting!$C$19</f>
        <v>2.024</v>
      </c>
      <c r="C5899">
        <f>Weighting!$F$19</f>
        <v>0</v>
      </c>
      <c r="D5899" t="b">
        <f>IF(C5899=1,'Data Transformation'!$G$3+0.5*'Data Transformation'!$W$25,IF(C5900=1,D5900-'Data Transformation'!$W$25,FALSE))</f>
        <v>0</v>
      </c>
      <c r="E5899" t="str">
        <f t="array" ref="E5899">IF(ISLOGICAL(D5899),"",FREQUENCY(IF('Data Transformation'!$B$425:$B$8425='Bin Analysis'!$B5883,'Data Transformation'!$G$425:$G$8425),D5899))</f>
        <v/>
      </c>
      <c r="F5899" t="str">
        <f t="shared" si="735"/>
        <v/>
      </c>
      <c r="G5899">
        <f>Weighting!$H$19</f>
        <v>0</v>
      </c>
      <c r="H5899">
        <f t="array" ref="H5899">FREQUENCY(IF('Data Transformation'!$B$4:$B$8425=B5883,'Data Transformation'!$G$4:$G$8425),'Bin Analysis'!$B5899)</f>
        <v>17</v>
      </c>
      <c r="I5899">
        <f t="shared" si="736"/>
        <v>0</v>
      </c>
      <c r="J5899">
        <f t="shared" si="737"/>
        <v>0</v>
      </c>
      <c r="K5899">
        <f>J5899*Weighting!$W$19</f>
        <v>0</v>
      </c>
      <c r="M5899" s="14"/>
    </row>
    <row r="5900" spans="1:13" x14ac:dyDescent="0.25">
      <c r="A5900" s="32" t="str">
        <f>IF(Weighting!$P$20&gt;0,B5900,"")</f>
        <v/>
      </c>
      <c r="B5900">
        <f>Weighting!$C$20</f>
        <v>2.1550000000000002</v>
      </c>
      <c r="C5900">
        <f>Weighting!$F$20</f>
        <v>0</v>
      </c>
      <c r="D5900" t="b">
        <f>IF(C5900=1,'Data Transformation'!$G$3+0.5*'Data Transformation'!$W$25,IF(C5901=1,D5901-'Data Transformation'!$W$25,FALSE))</f>
        <v>0</v>
      </c>
      <c r="E5900" t="str">
        <f t="array" ref="E5900">IF(ISLOGICAL(D5900),"",FREQUENCY(IF('Data Transformation'!$B$425:$B$8425='Bin Analysis'!$B5883,'Data Transformation'!$G$425:$G$8425),D5900))</f>
        <v/>
      </c>
      <c r="F5900" t="str">
        <f t="shared" si="735"/>
        <v/>
      </c>
      <c r="G5900">
        <f>Weighting!$H$20</f>
        <v>0</v>
      </c>
      <c r="H5900">
        <f t="array" ref="H5900">FREQUENCY(IF('Data Transformation'!$B$4:$B$8425=B5883,'Data Transformation'!$G$4:$G$8425),'Bin Analysis'!$B5900)</f>
        <v>17</v>
      </c>
      <c r="I5900">
        <f t="shared" si="736"/>
        <v>0</v>
      </c>
      <c r="J5900">
        <f t="shared" si="737"/>
        <v>0</v>
      </c>
      <c r="K5900">
        <f>J5900*Weighting!$W$20</f>
        <v>0</v>
      </c>
      <c r="M5900" s="14"/>
    </row>
    <row r="5901" spans="1:13" x14ac:dyDescent="0.25">
      <c r="A5901" s="32" t="str">
        <f>IF(Weighting!$P$21&gt;0,B5901,"")</f>
        <v/>
      </c>
      <c r="B5901">
        <f>Weighting!$C$21</f>
        <v>2.2860000000000005</v>
      </c>
      <c r="C5901">
        <f>Weighting!$F$21</f>
        <v>0</v>
      </c>
      <c r="D5901" t="b">
        <f>IF(C5901=1,'Data Transformation'!$G$3+0.5*'Data Transformation'!$W$25,IF(C5902=1,D5902-'Data Transformation'!$W$25,FALSE))</f>
        <v>0</v>
      </c>
      <c r="E5901" t="str">
        <f t="array" ref="E5901">IF(ISLOGICAL(D5901),"",FREQUENCY(IF('Data Transformation'!$B$425:$B$8425='Bin Analysis'!$B5883,'Data Transformation'!$G$425:$G$8425),D5901))</f>
        <v/>
      </c>
      <c r="F5901" t="str">
        <f t="shared" si="735"/>
        <v/>
      </c>
      <c r="G5901">
        <f>Weighting!$H$21</f>
        <v>0</v>
      </c>
      <c r="H5901">
        <f t="array" ref="H5901">FREQUENCY(IF('Data Transformation'!$B$4:$B$8425=B5883,'Data Transformation'!$G$4:$G$8425),'Bin Analysis'!$B5901)</f>
        <v>17</v>
      </c>
      <c r="I5901">
        <f t="shared" si="736"/>
        <v>0</v>
      </c>
      <c r="J5901">
        <f t="shared" si="737"/>
        <v>0</v>
      </c>
      <c r="K5901">
        <f>J5901*Weighting!$W$21</f>
        <v>0</v>
      </c>
      <c r="M5901" s="14"/>
    </row>
    <row r="5902" spans="1:13" x14ac:dyDescent="0.25">
      <c r="A5902" s="32" t="str">
        <f>IF(Weighting!$P$22&gt;0,B5902,"")</f>
        <v/>
      </c>
      <c r="B5902">
        <f>Weighting!$C$22</f>
        <v>2.4170000000000007</v>
      </c>
      <c r="C5902">
        <f>Weighting!$F$22</f>
        <v>0</v>
      </c>
      <c r="D5902" t="b">
        <f>IF(C5902=1,'Data Transformation'!$G$3+0.5*'Data Transformation'!$W$25,IF(C5903=1,D5903-'Data Transformation'!$W$25,FALSE))</f>
        <v>0</v>
      </c>
      <c r="E5902" t="str">
        <f t="array" ref="E5902">IF(ISLOGICAL(D5902),"",FREQUENCY(IF('Data Transformation'!$B$425:$B$8425='Bin Analysis'!$B5883,'Data Transformation'!$G$425:$G$8425),D5902))</f>
        <v/>
      </c>
      <c r="F5902" t="str">
        <f t="shared" si="735"/>
        <v/>
      </c>
      <c r="G5902">
        <f>Weighting!$H$22</f>
        <v>0</v>
      </c>
      <c r="H5902">
        <f t="array" ref="H5902">FREQUENCY(IF('Data Transformation'!$B$4:$B$8425=B5883,'Data Transformation'!$G$4:$G$8425),'Bin Analysis'!$B5902)</f>
        <v>17</v>
      </c>
      <c r="I5902">
        <f t="shared" si="736"/>
        <v>0</v>
      </c>
      <c r="J5902">
        <f t="shared" si="737"/>
        <v>0</v>
      </c>
      <c r="K5902">
        <f>J5902*Weighting!$W$22</f>
        <v>0</v>
      </c>
      <c r="M5902" s="14"/>
    </row>
    <row r="5903" spans="1:13" x14ac:dyDescent="0.25">
      <c r="A5903" s="32" t="str">
        <f>IF(Weighting!$P$23&gt;0,B5903,"")</f>
        <v/>
      </c>
      <c r="B5903">
        <f>Weighting!$C$23</f>
        <v>2.5480000000000009</v>
      </c>
      <c r="C5903">
        <f>Weighting!$F$23</f>
        <v>0</v>
      </c>
      <c r="D5903" t="b">
        <f>IF(C5903=1,'Data Transformation'!$G$3+0.5*'Data Transformation'!$W$25,IF(C5904=1,D5904-'Data Transformation'!$W$25,FALSE))</f>
        <v>0</v>
      </c>
      <c r="E5903" t="str">
        <f t="array" ref="E5903">IF(ISLOGICAL(D5903),"",FREQUENCY(IF('Data Transformation'!$B$425:$B$8425='Bin Analysis'!$B5883,'Data Transformation'!$G$425:$G$8425),D5903))</f>
        <v/>
      </c>
      <c r="F5903" t="str">
        <f t="shared" si="735"/>
        <v/>
      </c>
      <c r="G5903">
        <f>Weighting!$H$23</f>
        <v>0</v>
      </c>
      <c r="H5903">
        <f t="array" ref="H5903">FREQUENCY(IF('Data Transformation'!$B$4:$B$8425=B5883,'Data Transformation'!$G$4:$G$8425),'Bin Analysis'!$B5903)</f>
        <v>17</v>
      </c>
      <c r="I5903">
        <f t="shared" si="736"/>
        <v>0</v>
      </c>
      <c r="J5903">
        <f t="shared" si="737"/>
        <v>0</v>
      </c>
      <c r="K5903">
        <f>J5903*Weighting!$W$23</f>
        <v>0</v>
      </c>
      <c r="M5903" s="14"/>
    </row>
    <row r="5904" spans="1:13" x14ac:dyDescent="0.25">
      <c r="A5904" s="32" t="str">
        <f>IF(Weighting!$P$24&gt;0,B5904,"")</f>
        <v/>
      </c>
      <c r="B5904">
        <f>Weighting!$C$24</f>
        <v>2.6790000000000012</v>
      </c>
      <c r="C5904">
        <f>Weighting!$F$24</f>
        <v>0</v>
      </c>
      <c r="D5904" t="b">
        <f>IF(C5904=1,'Data Transformation'!$G$3+0.5*'Data Transformation'!$W$25,IF(C5905=1,D5905-'Data Transformation'!$W$25,FALSE))</f>
        <v>0</v>
      </c>
      <c r="E5904" t="str">
        <f t="array" ref="E5904">IF(ISLOGICAL(D5904),"",FREQUENCY(IF('Data Transformation'!$B$425:$B$8425='Bin Analysis'!$B5883,'Data Transformation'!$G$425:$G$8425),D5904))</f>
        <v/>
      </c>
      <c r="F5904" t="str">
        <f t="shared" si="735"/>
        <v/>
      </c>
      <c r="G5904">
        <f>Weighting!$H$24</f>
        <v>0</v>
      </c>
      <c r="H5904">
        <f t="array" ref="H5904">FREQUENCY(IF('Data Transformation'!$B$4:$B$8425=B5883,'Data Transformation'!$G$4:$G$8425),'Bin Analysis'!$B5904)</f>
        <v>17</v>
      </c>
      <c r="I5904">
        <f t="shared" si="736"/>
        <v>0</v>
      </c>
      <c r="J5904">
        <f t="shared" si="737"/>
        <v>0</v>
      </c>
      <c r="K5904">
        <f>J5904*Weighting!$W$24</f>
        <v>0</v>
      </c>
      <c r="M5904" s="14"/>
    </row>
    <row r="5905" spans="1:25" x14ac:dyDescent="0.25">
      <c r="A5905" s="32" t="str">
        <f>IF(Weighting!$P$25&gt;0,B5905,"")</f>
        <v/>
      </c>
      <c r="B5905">
        <f>Weighting!$C$25</f>
        <v>2.8100000000000014</v>
      </c>
      <c r="C5905">
        <f>Weighting!$F$25</f>
        <v>0</v>
      </c>
      <c r="D5905" t="b">
        <f>IF(C5905=1,'Data Transformation'!$G$3+0.5*'Data Transformation'!$W$25,IF(C5906=1,D5906-'Data Transformation'!$W$25,FALSE))</f>
        <v>0</v>
      </c>
      <c r="E5905" t="str">
        <f t="array" ref="E5905">IF(ISLOGICAL(D5905),"",FREQUENCY(IF('Data Transformation'!$B$425:$B$8425='Bin Analysis'!$B5883,'Data Transformation'!$G$425:$G$8425),D5905))</f>
        <v/>
      </c>
      <c r="F5905" t="str">
        <f t="shared" si="735"/>
        <v/>
      </c>
      <c r="G5905">
        <f>Weighting!$H$25</f>
        <v>0</v>
      </c>
      <c r="H5905">
        <f t="array" ref="H5905">FREQUENCY(IF('Data Transformation'!$B$4:$B$8425=B5883,'Data Transformation'!$G$4:$G$8425),'Bin Analysis'!$B5905)</f>
        <v>17</v>
      </c>
      <c r="I5905">
        <f t="shared" si="736"/>
        <v>0</v>
      </c>
      <c r="J5905">
        <f t="shared" si="737"/>
        <v>0</v>
      </c>
      <c r="K5905">
        <f>J5905*Weighting!$W$25</f>
        <v>0</v>
      </c>
      <c r="M5905" s="14"/>
    </row>
    <row r="5906" spans="1:25" x14ac:dyDescent="0.25">
      <c r="O5906"/>
      <c r="P5906"/>
      <c r="Q5906"/>
      <c r="R5906"/>
    </row>
    <row r="5907" spans="1:25" ht="23.25" x14ac:dyDescent="0.35">
      <c r="A5907" s="21" t="s">
        <v>0</v>
      </c>
      <c r="B5907" s="21">
        <f>IFERROR(VLOOKUP(C5907,'Data Transformation'!$L$6:$M$426,2,FALSE),"")</f>
        <v>246</v>
      </c>
      <c r="C5907" s="21">
        <f>C5883+1</f>
        <v>246</v>
      </c>
      <c r="D5907" s="21"/>
      <c r="E5907" s="21"/>
      <c r="F5907" s="21"/>
      <c r="G5907" s="21"/>
      <c r="H5907" s="22"/>
      <c r="I5907" s="22"/>
      <c r="J5907" s="22"/>
      <c r="K5907" s="21"/>
      <c r="L5907" s="21">
        <f>B5907</f>
        <v>246</v>
      </c>
      <c r="M5907" s="23">
        <f>INDEX('Data Transformation'!$O$4:$O$424,MATCH($B5907,'Data Transformation'!$M$4:$M$424,0),MATCH($M$2,'Data Transformation'!$O$3,0))</f>
        <v>19</v>
      </c>
      <c r="N5907" s="27">
        <f>IF('Input and Summary Results'!$J$16="minimum",'Bin Analysis'!X5908/(M5907-1),'Bin Analysis'!Y5907/('Bin Analysis'!M5907-1))</f>
        <v>0</v>
      </c>
      <c r="O5907" s="27">
        <f>IF(M5907=FALSE,NA(),(VLOOKUP(1,C5910:K5929,4,FALSE))/(M5907-1))</f>
        <v>0</v>
      </c>
      <c r="P5907" s="27">
        <f>IF(M5907=FALSE,NA(),SUM(J5910:J5929)/Weighting!$S$5)</f>
        <v>0.6</v>
      </c>
      <c r="Q5907" s="27">
        <f>IF(M5907=FALSE,NA(),SUM(K5910:K5929)/Weighting!$S$6)</f>
        <v>0.56521739130434778</v>
      </c>
      <c r="R5907" s="27">
        <f>IF(M5907=FALSE,NA(),(VLOOKUP(1,G5910:K5929,3,FALSE))/(M5907-1))</f>
        <v>0.55555555555555558</v>
      </c>
      <c r="S5907" s="22" t="str">
        <f>IF(M5907=FALSE,NA(),IF(SUM(J5910:J5929)=2,"yes","no"))</f>
        <v>no</v>
      </c>
      <c r="X5907" s="2" cm="2">
        <f t="array" ref="X5907:X5908">FREQUENCY(IF('Data Transformation'!$B$425:$B$6424='Bin Analysis'!L5907,'Data Transformation'!$G$425:$G$6424),'Data Transformation'!$U$11)</f>
        <v>18</v>
      </c>
      <c r="Y5907" s="2" cm="2">
        <f t="array" ref="Y5907:Y5908">FREQUENCY(IF('Data Transformation'!$B$425:$B$6424='Bin Analysis'!L5907,'Data Transformation'!$G$425:$G$6424),'Data Transformation'!$U$12)</f>
        <v>18</v>
      </c>
    </row>
    <row r="5908" spans="1:25" x14ac:dyDescent="0.25">
      <c r="A5908" s="14" t="s">
        <v>67</v>
      </c>
      <c r="B5908" t="s">
        <v>47</v>
      </c>
      <c r="C5908" t="s">
        <v>5</v>
      </c>
      <c r="D5908" t="s">
        <v>100</v>
      </c>
      <c r="E5908" t="s">
        <v>101</v>
      </c>
      <c r="F5908" t="s">
        <v>102</v>
      </c>
      <c r="G5908" t="s">
        <v>70</v>
      </c>
      <c r="H5908" t="s">
        <v>31</v>
      </c>
      <c r="I5908" t="s">
        <v>32</v>
      </c>
      <c r="J5908" t="s">
        <v>46</v>
      </c>
      <c r="K5908" s="14" t="s">
        <v>45</v>
      </c>
      <c r="M5908" s="14"/>
      <c r="X5908" s="2">
        <v>0</v>
      </c>
      <c r="Y5908" s="2">
        <v>0</v>
      </c>
    </row>
    <row r="5909" spans="1:25" x14ac:dyDescent="0.25">
      <c r="A5909" s="32"/>
      <c r="D5909" t="b">
        <f>IF(C5909=1,'Data Transformation'!$G$3+0.5*'Data Transformation'!$W$25,IF(C5910=1,D5910-'Data Transformation'!$W$25,FALSE))</f>
        <v>0</v>
      </c>
      <c r="E5909" t="str">
        <f t="array" ref="E5909">IF(ISLOGICAL(D5909),"",FREQUENCY(IF('Data Transformation'!$B$425:$B$8425='Bin Analysis'!$B5907,'Data Transformation'!$G$425:$G$8425),D5909))</f>
        <v/>
      </c>
      <c r="F5909" t="str">
        <f>IF(ISLOGICAL(D5909),"",E5909-E5908)</f>
        <v/>
      </c>
      <c r="M5909" s="14"/>
    </row>
    <row r="5910" spans="1:25" x14ac:dyDescent="0.25">
      <c r="A5910" s="32">
        <f>IF(Weighting!$P$6&gt;0,B5910,"")</f>
        <v>0.32100000000000001</v>
      </c>
      <c r="B5910">
        <f>Weighting!$C$6</f>
        <v>0.32100000000000001</v>
      </c>
      <c r="C5910">
        <f>Weighting!$F$6</f>
        <v>0</v>
      </c>
      <c r="D5910" t="b">
        <f>IF(C5910=1,'Data Transformation'!$G$3+0.5*'Data Transformation'!$W$25,IF(C5911=1,D5911-'Data Transformation'!$W$25,FALSE))</f>
        <v>0</v>
      </c>
      <c r="E5910" t="str">
        <f t="array" ref="E5910">IF(ISLOGICAL(D5910),"",FREQUENCY(IF('Data Transformation'!$B$425:$B$8425='Bin Analysis'!$B5907,'Data Transformation'!$G$425:$G$8425),D5910))</f>
        <v/>
      </c>
      <c r="F5910" t="str">
        <f>IF(ISLOGICAL(D5910),"",E5910-E5909)</f>
        <v/>
      </c>
      <c r="G5910">
        <f>Weighting!$H$6</f>
        <v>1</v>
      </c>
      <c r="H5910">
        <f t="array" ref="H5910">FREQUENCY(IF('Data Transformation'!$B$4:$B$8425=B5907,'Data Transformation'!$G$4:$G$8425),'Bin Analysis'!$B5910)</f>
        <v>10</v>
      </c>
      <c r="I5910">
        <f>H5910-H5909</f>
        <v>10</v>
      </c>
      <c r="J5910">
        <f>IF(I5910=0,0,1)</f>
        <v>1</v>
      </c>
      <c r="K5910">
        <f>J5910*Weighting!$W$6</f>
        <v>1</v>
      </c>
      <c r="M5910" s="14"/>
    </row>
    <row r="5911" spans="1:25" x14ac:dyDescent="0.25">
      <c r="A5911" s="32">
        <f>IF(Weighting!$P$7&gt;0,B5911,"")</f>
        <v>0.45200000000000001</v>
      </c>
      <c r="B5911">
        <f>Weighting!$C$7</f>
        <v>0.45200000000000001</v>
      </c>
      <c r="C5911">
        <f>Weighting!$F$7</f>
        <v>0</v>
      </c>
      <c r="D5911" t="b">
        <f>IF(C5911=1,'Data Transformation'!$G$3+0.5*'Data Transformation'!$W$25,IF(C5912=1,D5912-'Data Transformation'!$W$25,FALSE))</f>
        <v>0</v>
      </c>
      <c r="E5911" t="str">
        <f t="array" ref="E5911">IF(ISLOGICAL(D5911),"",FREQUENCY(IF('Data Transformation'!$B$425:$B$8425='Bin Analysis'!$B5907,'Data Transformation'!$G$425:$G$8425),D5911))</f>
        <v/>
      </c>
      <c r="F5911" t="str">
        <f t="shared" ref="F5911:F5929" si="738">IF(ISLOGICAL(D5911),"",E5911-E5910)</f>
        <v/>
      </c>
      <c r="G5911">
        <f>Weighting!$H$7</f>
        <v>0</v>
      </c>
      <c r="H5911">
        <f t="array" ref="H5911">FREQUENCY(IF('Data Transformation'!$B$4:$B$8425=B5907,'Data Transformation'!$G$4:$G$8425),'Bin Analysis'!$B5911)</f>
        <v>14</v>
      </c>
      <c r="I5911">
        <f t="shared" ref="I5911:I5929" si="739">H5911-H5910</f>
        <v>4</v>
      </c>
      <c r="J5911">
        <f>IF(I5911=0,0,1)</f>
        <v>1</v>
      </c>
      <c r="K5911">
        <f>J5911*Weighting!$W$7</f>
        <v>2</v>
      </c>
      <c r="M5911" s="14"/>
    </row>
    <row r="5912" spans="1:25" x14ac:dyDescent="0.25">
      <c r="A5912" s="32">
        <f>IF(Weighting!$P$8&gt;0,B5912,"")</f>
        <v>0.58299999999999996</v>
      </c>
      <c r="B5912">
        <f>Weighting!$C$8</f>
        <v>0.58299999999999996</v>
      </c>
      <c r="C5912">
        <f>Weighting!$F$8</f>
        <v>0</v>
      </c>
      <c r="D5912" t="b">
        <f>IF(C5912=1,'Data Transformation'!$G$3+0.5*'Data Transformation'!$W$25,IF(C5913=1,D5913-'Data Transformation'!$W$25,FALSE))</f>
        <v>0</v>
      </c>
      <c r="E5912" t="str">
        <f t="array" ref="E5912">IF(ISLOGICAL(D5912),"",FREQUENCY(IF('Data Transformation'!$B$425:$B$8425='Bin Analysis'!$B5907,'Data Transformation'!$G$425:$G$8425),D5912))</f>
        <v/>
      </c>
      <c r="F5912" t="str">
        <f t="shared" si="738"/>
        <v/>
      </c>
      <c r="G5912">
        <f>Weighting!$H$8</f>
        <v>0</v>
      </c>
      <c r="H5912">
        <f t="array" ref="H5912">FREQUENCY(IF('Data Transformation'!$B$4:$B$8425=B5907,'Data Transformation'!$G$4:$G$8425),'Bin Analysis'!$B5912)</f>
        <v>16</v>
      </c>
      <c r="I5912">
        <f t="shared" si="739"/>
        <v>2</v>
      </c>
      <c r="J5912">
        <f t="shared" ref="J5912:J5929" si="740">IF(I5912=0,0,1)</f>
        <v>1</v>
      </c>
      <c r="K5912">
        <f>J5912*Weighting!$W$8</f>
        <v>3</v>
      </c>
      <c r="M5912" s="14"/>
    </row>
    <row r="5913" spans="1:25" x14ac:dyDescent="0.25">
      <c r="A5913" s="32">
        <f>IF(Weighting!$P$9&gt;0,B5913,"")</f>
        <v>0.71399999999999997</v>
      </c>
      <c r="B5913" s="50">
        <f>Weighting!$C$9</f>
        <v>0.71399999999999997</v>
      </c>
      <c r="C5913">
        <f>Weighting!$F$9</f>
        <v>0</v>
      </c>
      <c r="D5913" t="b">
        <f>IF(C5913=1,'Data Transformation'!$G$3+0.5*'Data Transformation'!$W$25,IF(C5914=1,D5914-'Data Transformation'!$W$25,FALSE))</f>
        <v>0</v>
      </c>
      <c r="E5913" t="str">
        <f t="array" ref="E5913">IF(ISLOGICAL(D5913),"",FREQUENCY(IF('Data Transformation'!$B$425:$B$8425='Bin Analysis'!$B5907,'Data Transformation'!$G$425:$G$8425),D5913))</f>
        <v/>
      </c>
      <c r="F5913" t="str">
        <f t="shared" si="738"/>
        <v/>
      </c>
      <c r="G5913">
        <f>Weighting!$H$9</f>
        <v>0</v>
      </c>
      <c r="H5913">
        <f t="array" ref="H5913">FREQUENCY(IF('Data Transformation'!$B$4:$B$8425=B5907,'Data Transformation'!$G$4:$G$8425),'Bin Analysis'!$B5913)</f>
        <v>17</v>
      </c>
      <c r="I5913">
        <f t="shared" si="739"/>
        <v>1</v>
      </c>
      <c r="J5913">
        <f t="shared" si="740"/>
        <v>1</v>
      </c>
      <c r="K5913">
        <f>J5913*Weighting!$W$9</f>
        <v>3</v>
      </c>
      <c r="M5913" s="14"/>
    </row>
    <row r="5914" spans="1:25" x14ac:dyDescent="0.25">
      <c r="A5914" s="32">
        <f>IF(Weighting!$P$10&gt;0,B5914,"")</f>
        <v>0.84499999999999997</v>
      </c>
      <c r="B5914">
        <f>Weighting!$C$10</f>
        <v>0.84499999999999997</v>
      </c>
      <c r="C5914">
        <f>Weighting!$F$10</f>
        <v>0</v>
      </c>
      <c r="D5914" t="b">
        <f>IF(C5914=1,'Data Transformation'!$G$3+0.5*'Data Transformation'!$W$25,IF(C5915=1,D5915-'Data Transformation'!$W$25,FALSE))</f>
        <v>0</v>
      </c>
      <c r="E5914" t="str">
        <f t="array" ref="E5914">IF(ISLOGICAL(D5914),"",FREQUENCY(IF('Data Transformation'!$B$425:$B$8425='Bin Analysis'!$B5907,'Data Transformation'!$G$425:$G$8425),D5914))</f>
        <v/>
      </c>
      <c r="F5914" t="str">
        <f t="shared" si="738"/>
        <v/>
      </c>
      <c r="G5914">
        <f>Weighting!$H$10</f>
        <v>0</v>
      </c>
      <c r="H5914">
        <f t="array" ref="H5914">FREQUENCY(IF('Data Transformation'!$B$4:$B$8425=B5907,'Data Transformation'!$G$4:$G$8425),'Bin Analysis'!$B5914)</f>
        <v>18</v>
      </c>
      <c r="I5914">
        <f t="shared" si="739"/>
        <v>1</v>
      </c>
      <c r="J5914">
        <f t="shared" si="740"/>
        <v>1</v>
      </c>
      <c r="K5914">
        <f>J5914*Weighting!$W$10</f>
        <v>3</v>
      </c>
      <c r="M5914" s="14"/>
    </row>
    <row r="5915" spans="1:25" x14ac:dyDescent="0.25">
      <c r="A5915" s="32">
        <f>IF(Weighting!$P$11&gt;0,B5915,"")</f>
        <v>0.97599999999999998</v>
      </c>
      <c r="B5915">
        <f>Weighting!$C$11</f>
        <v>0.97599999999999998</v>
      </c>
      <c r="C5915">
        <f>Weighting!$F$11</f>
        <v>0</v>
      </c>
      <c r="D5915">
        <f>IF(C5915=1,'Data Transformation'!$G$3+0.5*'Data Transformation'!$W$25,IF(C5916=1,D5916-'Data Transformation'!$W$25,FALSE))</f>
        <v>0.86899999999999999</v>
      </c>
      <c r="E5915">
        <f t="array" ref="E5915">IF(ISLOGICAL(D5915),"",FREQUENCY(IF('Data Transformation'!$B$425:$B$8425='Bin Analysis'!$B5907,'Data Transformation'!$G$425:$G$8425),D5915))</f>
        <v>18</v>
      </c>
      <c r="F5915" t="e">
        <f t="shared" si="738"/>
        <v>#VALUE!</v>
      </c>
      <c r="G5915">
        <f>Weighting!$H$11</f>
        <v>0</v>
      </c>
      <c r="H5915">
        <f t="array" ref="H5915">FREQUENCY(IF('Data Transformation'!$B$4:$B$8425=B5907,'Data Transformation'!$G$4:$G$8425),'Bin Analysis'!$B5915)</f>
        <v>18</v>
      </c>
      <c r="I5915">
        <f t="shared" si="739"/>
        <v>0</v>
      </c>
      <c r="J5915">
        <f t="shared" si="740"/>
        <v>0</v>
      </c>
      <c r="K5915">
        <f>J5915*Weighting!$W$11</f>
        <v>0</v>
      </c>
      <c r="M5915" s="14"/>
    </row>
    <row r="5916" spans="1:25" x14ac:dyDescent="0.25">
      <c r="A5916" s="32">
        <f>IF(Weighting!$P$12&gt;0,B5916,"")</f>
        <v>1.107</v>
      </c>
      <c r="B5916">
        <f>Weighting!$C$12</f>
        <v>1.107</v>
      </c>
      <c r="C5916">
        <f>Weighting!$F$12</f>
        <v>1</v>
      </c>
      <c r="D5916">
        <f>IF(C5916=1,'Data Transformation'!$G$3+0.5*'Data Transformation'!$W$25,IF(C5917=1,D5917-'Data Transformation'!$W$25,FALSE))</f>
        <v>1.131</v>
      </c>
      <c r="E5916">
        <f t="array" ref="E5916">IF(ISLOGICAL(D5916),"",FREQUENCY(IF('Data Transformation'!$B$425:$B$8425='Bin Analysis'!$B5907,'Data Transformation'!$G$425:$G$8425),D5916))</f>
        <v>18</v>
      </c>
      <c r="F5916">
        <f t="shared" si="738"/>
        <v>0</v>
      </c>
      <c r="G5916">
        <f>Weighting!$H$12</f>
        <v>0</v>
      </c>
      <c r="H5916">
        <f t="array" ref="H5916">FREQUENCY(IF('Data Transformation'!$B$4:$B$8425=B5907,'Data Transformation'!$G$4:$G$8425),'Bin Analysis'!$B5916)</f>
        <v>19</v>
      </c>
      <c r="I5916">
        <f t="shared" si="739"/>
        <v>1</v>
      </c>
      <c r="J5916">
        <f t="shared" si="740"/>
        <v>1</v>
      </c>
      <c r="K5916">
        <f>J5916*Weighting!$W$12</f>
        <v>1</v>
      </c>
      <c r="M5916" s="14"/>
    </row>
    <row r="5917" spans="1:25" x14ac:dyDescent="0.25">
      <c r="A5917" s="32">
        <f>IF(Weighting!$P$13&gt;0,B5917,"")</f>
        <v>1.238</v>
      </c>
      <c r="B5917">
        <f>Weighting!$C$13</f>
        <v>1.238</v>
      </c>
      <c r="C5917">
        <f>Weighting!$F$13</f>
        <v>0</v>
      </c>
      <c r="D5917" t="b">
        <f>IF(C5917=1,'Data Transformation'!$G$3+0.5*'Data Transformation'!$W$25,IF(C5918=1,D5918-'Data Transformation'!$W$25,FALSE))</f>
        <v>0</v>
      </c>
      <c r="E5917" t="str">
        <f t="array" ref="E5917">IF(ISLOGICAL(D5917),"",FREQUENCY(IF('Data Transformation'!$B$425:$B$8425='Bin Analysis'!$B5907,'Data Transformation'!$G$425:$G$8425),D5917))</f>
        <v/>
      </c>
      <c r="F5917" t="str">
        <f t="shared" si="738"/>
        <v/>
      </c>
      <c r="G5917">
        <f>Weighting!$H$13</f>
        <v>0</v>
      </c>
      <c r="H5917">
        <f t="array" ref="H5917">FREQUENCY(IF('Data Transformation'!$B$4:$B$8425=B5907,'Data Transformation'!$G$4:$G$8425),'Bin Analysis'!$B5917)</f>
        <v>19</v>
      </c>
      <c r="I5917">
        <f t="shared" si="739"/>
        <v>0</v>
      </c>
      <c r="J5917">
        <f t="shared" si="740"/>
        <v>0</v>
      </c>
      <c r="K5917">
        <f>J5917*Weighting!$W$13</f>
        <v>0</v>
      </c>
      <c r="M5917" s="14"/>
    </row>
    <row r="5918" spans="1:25" x14ac:dyDescent="0.25">
      <c r="A5918" s="32">
        <f>IF(Weighting!$P$14&gt;0,B5918,"")</f>
        <v>1.369</v>
      </c>
      <c r="B5918">
        <f>Weighting!$C$14</f>
        <v>1.369</v>
      </c>
      <c r="C5918">
        <f>Weighting!$F$14</f>
        <v>0</v>
      </c>
      <c r="D5918" t="b">
        <f>IF(C5918=1,'Data Transformation'!$G$3+0.5*'Data Transformation'!$W$25,IF(C5919=1,D5919-'Data Transformation'!$W$25,FALSE))</f>
        <v>0</v>
      </c>
      <c r="E5918" t="str">
        <f t="array" ref="E5918">IF(ISLOGICAL(D5918),"",FREQUENCY(IF('Data Transformation'!$B$425:$B$8425='Bin Analysis'!$B5907,'Data Transformation'!$G$425:$G$8425),D5918))</f>
        <v/>
      </c>
      <c r="F5918" t="str">
        <f t="shared" si="738"/>
        <v/>
      </c>
      <c r="G5918">
        <f>Weighting!$H$14</f>
        <v>0</v>
      </c>
      <c r="H5918">
        <f t="array" ref="H5918">FREQUENCY(IF('Data Transformation'!$B$4:$B$8425=B5907,'Data Transformation'!$G$4:$G$8425),'Bin Analysis'!$B5918)</f>
        <v>19</v>
      </c>
      <c r="I5918">
        <f t="shared" si="739"/>
        <v>0</v>
      </c>
      <c r="J5918">
        <f t="shared" si="740"/>
        <v>0</v>
      </c>
      <c r="K5918">
        <f>J5918*Weighting!$W$14</f>
        <v>0</v>
      </c>
      <c r="M5918" s="14"/>
    </row>
    <row r="5919" spans="1:25" x14ac:dyDescent="0.25">
      <c r="A5919" s="32">
        <f>IF(Weighting!$P$15&gt;0,B5919,"")</f>
        <v>1.5000009999999999</v>
      </c>
      <c r="B5919">
        <f>Weighting!$C$15</f>
        <v>1.5000009999999999</v>
      </c>
      <c r="C5919">
        <f>Weighting!$F$15</f>
        <v>0</v>
      </c>
      <c r="D5919" t="b">
        <f>IF(C5919=1,'Data Transformation'!$G$3+0.5*'Data Transformation'!$W$25,IF(C5920=1,D5920-'Data Transformation'!$W$25,FALSE))</f>
        <v>0</v>
      </c>
      <c r="E5919" t="str">
        <f t="array" ref="E5919">IF(ISLOGICAL(D5919),"",FREQUENCY(IF('Data Transformation'!$B$425:$B$8425='Bin Analysis'!$B5907,'Data Transformation'!$G$425:$G$8425),D5919))</f>
        <v/>
      </c>
      <c r="F5919" t="str">
        <f t="shared" si="738"/>
        <v/>
      </c>
      <c r="G5919">
        <f>Weighting!$H$15</f>
        <v>0</v>
      </c>
      <c r="H5919">
        <f t="array" ref="H5919">FREQUENCY(IF('Data Transformation'!$B$4:$B$8425=B5907,'Data Transformation'!$G$4:$G$8425),'Bin Analysis'!$B5919)</f>
        <v>19</v>
      </c>
      <c r="I5919">
        <f t="shared" si="739"/>
        <v>0</v>
      </c>
      <c r="J5919">
        <f t="shared" si="740"/>
        <v>0</v>
      </c>
      <c r="K5919">
        <f>J5919*Weighting!$W$15</f>
        <v>0</v>
      </c>
      <c r="M5919" s="14"/>
    </row>
    <row r="5920" spans="1:25" x14ac:dyDescent="0.25">
      <c r="A5920" s="32" t="str">
        <f>IF(Weighting!$P$16&gt;0,B5920,"")</f>
        <v/>
      </c>
      <c r="B5920">
        <f>Weighting!$C$16</f>
        <v>1.631</v>
      </c>
      <c r="C5920">
        <f>Weighting!$F$16</f>
        <v>0</v>
      </c>
      <c r="D5920" t="b">
        <f>IF(C5920=1,'Data Transformation'!$G$3+0.5*'Data Transformation'!$W$25,IF(C5921=1,D5921-'Data Transformation'!$W$25,FALSE))</f>
        <v>0</v>
      </c>
      <c r="E5920" t="str">
        <f t="array" ref="E5920">IF(ISLOGICAL(D5920),"",FREQUENCY(IF('Data Transformation'!$B$425:$B$8425='Bin Analysis'!$B5907,'Data Transformation'!$G$425:$G$8425),D5920))</f>
        <v/>
      </c>
      <c r="F5920" t="str">
        <f t="shared" si="738"/>
        <v/>
      </c>
      <c r="G5920">
        <f>Weighting!$H$16</f>
        <v>0</v>
      </c>
      <c r="H5920">
        <f t="array" ref="H5920">FREQUENCY(IF('Data Transformation'!$B$4:$B$8425=B5907,'Data Transformation'!$G$4:$G$8425),'Bin Analysis'!$B5920)</f>
        <v>19</v>
      </c>
      <c r="I5920">
        <f t="shared" si="739"/>
        <v>0</v>
      </c>
      <c r="J5920">
        <f t="shared" si="740"/>
        <v>0</v>
      </c>
      <c r="K5920">
        <f>J5920*Weighting!$W$16</f>
        <v>0</v>
      </c>
      <c r="M5920" s="14"/>
    </row>
    <row r="5921" spans="1:25" x14ac:dyDescent="0.25">
      <c r="A5921" s="32" t="str">
        <f>IF(Weighting!$P$17&gt;0,B5921,"")</f>
        <v/>
      </c>
      <c r="B5921">
        <f>Weighting!$C$17</f>
        <v>1.762</v>
      </c>
      <c r="C5921">
        <f>Weighting!$F$17</f>
        <v>0</v>
      </c>
      <c r="D5921" t="b">
        <f>IF(C5921=1,'Data Transformation'!$G$3+0.5*'Data Transformation'!$W$25,IF(C5922=1,D5922-'Data Transformation'!$W$25,FALSE))</f>
        <v>0</v>
      </c>
      <c r="E5921" t="str">
        <f t="array" ref="E5921">IF(ISLOGICAL(D5921),"",FREQUENCY(IF('Data Transformation'!$B$425:$B$8425='Bin Analysis'!$B5907,'Data Transformation'!$G$425:$G$8425),D5921))</f>
        <v/>
      </c>
      <c r="F5921" t="str">
        <f t="shared" si="738"/>
        <v/>
      </c>
      <c r="G5921">
        <f>Weighting!$H$17</f>
        <v>0</v>
      </c>
      <c r="H5921">
        <f t="array" ref="H5921">FREQUENCY(IF('Data Transformation'!$B$4:$B$8425=B5907,'Data Transformation'!$G$4:$G$8425),'Bin Analysis'!$B5921)</f>
        <v>19</v>
      </c>
      <c r="I5921">
        <f t="shared" si="739"/>
        <v>0</v>
      </c>
      <c r="J5921">
        <f t="shared" si="740"/>
        <v>0</v>
      </c>
      <c r="K5921">
        <f>J5921*Weighting!$W$17</f>
        <v>0</v>
      </c>
      <c r="M5921" s="14"/>
    </row>
    <row r="5922" spans="1:25" x14ac:dyDescent="0.25">
      <c r="A5922" s="32" t="str">
        <f>IF(Weighting!$P$18&gt;0,B5922,"")</f>
        <v/>
      </c>
      <c r="B5922">
        <f>Weighting!$C$18</f>
        <v>1.893</v>
      </c>
      <c r="C5922">
        <f>Weighting!$F$18</f>
        <v>0</v>
      </c>
      <c r="D5922" t="b">
        <f>IF(C5922=1,'Data Transformation'!$G$3+0.5*'Data Transformation'!$W$25,IF(C5923=1,D5923-'Data Transformation'!$W$25,FALSE))</f>
        <v>0</v>
      </c>
      <c r="E5922" t="str">
        <f t="array" ref="E5922">IF(ISLOGICAL(D5922),"",FREQUENCY(IF('Data Transformation'!$B$425:$B$8425='Bin Analysis'!$B5907,'Data Transformation'!$G$425:$G$8425),D5922))</f>
        <v/>
      </c>
      <c r="F5922" t="str">
        <f t="shared" si="738"/>
        <v/>
      </c>
      <c r="G5922">
        <f>Weighting!$H$18</f>
        <v>0</v>
      </c>
      <c r="H5922">
        <f t="array" ref="H5922">FREQUENCY(IF('Data Transformation'!$B$4:$B$8425=B5907,'Data Transformation'!$G$4:$G$8425),'Bin Analysis'!$B5922)</f>
        <v>19</v>
      </c>
      <c r="I5922">
        <f t="shared" si="739"/>
        <v>0</v>
      </c>
      <c r="J5922">
        <f t="shared" si="740"/>
        <v>0</v>
      </c>
      <c r="K5922">
        <f>J5922*Weighting!$W$18</f>
        <v>0</v>
      </c>
      <c r="M5922" s="14"/>
    </row>
    <row r="5923" spans="1:25" x14ac:dyDescent="0.25">
      <c r="A5923" s="32" t="str">
        <f>IF(Weighting!$P$19&gt;0,B5923,"")</f>
        <v/>
      </c>
      <c r="B5923">
        <f>Weighting!$C$19</f>
        <v>2.024</v>
      </c>
      <c r="C5923">
        <f>Weighting!$F$19</f>
        <v>0</v>
      </c>
      <c r="D5923" t="b">
        <f>IF(C5923=1,'Data Transformation'!$G$3+0.5*'Data Transformation'!$W$25,IF(C5924=1,D5924-'Data Transformation'!$W$25,FALSE))</f>
        <v>0</v>
      </c>
      <c r="E5923" t="str">
        <f t="array" ref="E5923">IF(ISLOGICAL(D5923),"",FREQUENCY(IF('Data Transformation'!$B$425:$B$8425='Bin Analysis'!$B5907,'Data Transformation'!$G$425:$G$8425),D5923))</f>
        <v/>
      </c>
      <c r="F5923" t="str">
        <f t="shared" si="738"/>
        <v/>
      </c>
      <c r="G5923">
        <f>Weighting!$H$19</f>
        <v>0</v>
      </c>
      <c r="H5923">
        <f t="array" ref="H5923">FREQUENCY(IF('Data Transformation'!$B$4:$B$8425=B5907,'Data Transformation'!$G$4:$G$8425),'Bin Analysis'!$B5923)</f>
        <v>19</v>
      </c>
      <c r="I5923">
        <f t="shared" si="739"/>
        <v>0</v>
      </c>
      <c r="J5923">
        <f t="shared" si="740"/>
        <v>0</v>
      </c>
      <c r="K5923">
        <f>J5923*Weighting!$W$19</f>
        <v>0</v>
      </c>
      <c r="M5923" s="14"/>
    </row>
    <row r="5924" spans="1:25" x14ac:dyDescent="0.25">
      <c r="A5924" s="32" t="str">
        <f>IF(Weighting!$P$20&gt;0,B5924,"")</f>
        <v/>
      </c>
      <c r="B5924">
        <f>Weighting!$C$20</f>
        <v>2.1550000000000002</v>
      </c>
      <c r="C5924">
        <f>Weighting!$F$20</f>
        <v>0</v>
      </c>
      <c r="D5924" t="b">
        <f>IF(C5924=1,'Data Transformation'!$G$3+0.5*'Data Transformation'!$W$25,IF(C5925=1,D5925-'Data Transformation'!$W$25,FALSE))</f>
        <v>0</v>
      </c>
      <c r="E5924" t="str">
        <f t="array" ref="E5924">IF(ISLOGICAL(D5924),"",FREQUENCY(IF('Data Transformation'!$B$425:$B$8425='Bin Analysis'!$B5907,'Data Transformation'!$G$425:$G$8425),D5924))</f>
        <v/>
      </c>
      <c r="F5924" t="str">
        <f t="shared" si="738"/>
        <v/>
      </c>
      <c r="G5924">
        <f>Weighting!$H$20</f>
        <v>0</v>
      </c>
      <c r="H5924">
        <f t="array" ref="H5924">FREQUENCY(IF('Data Transformation'!$B$4:$B$8425=B5907,'Data Transformation'!$G$4:$G$8425),'Bin Analysis'!$B5924)</f>
        <v>19</v>
      </c>
      <c r="I5924">
        <f t="shared" si="739"/>
        <v>0</v>
      </c>
      <c r="J5924">
        <f t="shared" si="740"/>
        <v>0</v>
      </c>
      <c r="K5924">
        <f>J5924*Weighting!$W$20</f>
        <v>0</v>
      </c>
      <c r="M5924" s="14"/>
    </row>
    <row r="5925" spans="1:25" x14ac:dyDescent="0.25">
      <c r="A5925" s="32" t="str">
        <f>IF(Weighting!$P$21&gt;0,B5925,"")</f>
        <v/>
      </c>
      <c r="B5925">
        <f>Weighting!$C$21</f>
        <v>2.2860000000000005</v>
      </c>
      <c r="C5925">
        <f>Weighting!$F$21</f>
        <v>0</v>
      </c>
      <c r="D5925" t="b">
        <f>IF(C5925=1,'Data Transformation'!$G$3+0.5*'Data Transformation'!$W$25,IF(C5926=1,D5926-'Data Transformation'!$W$25,FALSE))</f>
        <v>0</v>
      </c>
      <c r="E5925" t="str">
        <f t="array" ref="E5925">IF(ISLOGICAL(D5925),"",FREQUENCY(IF('Data Transformation'!$B$425:$B$8425='Bin Analysis'!$B5907,'Data Transformation'!$G$425:$G$8425),D5925))</f>
        <v/>
      </c>
      <c r="F5925" t="str">
        <f t="shared" si="738"/>
        <v/>
      </c>
      <c r="G5925">
        <f>Weighting!$H$21</f>
        <v>0</v>
      </c>
      <c r="H5925">
        <f t="array" ref="H5925">FREQUENCY(IF('Data Transformation'!$B$4:$B$8425=B5907,'Data Transformation'!$G$4:$G$8425),'Bin Analysis'!$B5925)</f>
        <v>19</v>
      </c>
      <c r="I5925">
        <f t="shared" si="739"/>
        <v>0</v>
      </c>
      <c r="J5925">
        <f t="shared" si="740"/>
        <v>0</v>
      </c>
      <c r="K5925">
        <f>J5925*Weighting!$W$21</f>
        <v>0</v>
      </c>
      <c r="M5925" s="14"/>
    </row>
    <row r="5926" spans="1:25" x14ac:dyDescent="0.25">
      <c r="A5926" s="32" t="str">
        <f>IF(Weighting!$P$22&gt;0,B5926,"")</f>
        <v/>
      </c>
      <c r="B5926">
        <f>Weighting!$C$22</f>
        <v>2.4170000000000007</v>
      </c>
      <c r="C5926">
        <f>Weighting!$F$22</f>
        <v>0</v>
      </c>
      <c r="D5926" t="b">
        <f>IF(C5926=1,'Data Transformation'!$G$3+0.5*'Data Transformation'!$W$25,IF(C5927=1,D5927-'Data Transformation'!$W$25,FALSE))</f>
        <v>0</v>
      </c>
      <c r="E5926" t="str">
        <f t="array" ref="E5926">IF(ISLOGICAL(D5926),"",FREQUENCY(IF('Data Transformation'!$B$425:$B$8425='Bin Analysis'!$B5907,'Data Transformation'!$G$425:$G$8425),D5926))</f>
        <v/>
      </c>
      <c r="F5926" t="str">
        <f t="shared" si="738"/>
        <v/>
      </c>
      <c r="G5926">
        <f>Weighting!$H$22</f>
        <v>0</v>
      </c>
      <c r="H5926">
        <f t="array" ref="H5926">FREQUENCY(IF('Data Transformation'!$B$4:$B$8425=B5907,'Data Transformation'!$G$4:$G$8425),'Bin Analysis'!$B5926)</f>
        <v>19</v>
      </c>
      <c r="I5926">
        <f t="shared" si="739"/>
        <v>0</v>
      </c>
      <c r="J5926">
        <f t="shared" si="740"/>
        <v>0</v>
      </c>
      <c r="K5926">
        <f>J5926*Weighting!$W$22</f>
        <v>0</v>
      </c>
      <c r="M5926" s="14"/>
    </row>
    <row r="5927" spans="1:25" x14ac:dyDescent="0.25">
      <c r="A5927" s="32" t="str">
        <f>IF(Weighting!$P$23&gt;0,B5927,"")</f>
        <v/>
      </c>
      <c r="B5927">
        <f>Weighting!$C$23</f>
        <v>2.5480000000000009</v>
      </c>
      <c r="C5927">
        <f>Weighting!$F$23</f>
        <v>0</v>
      </c>
      <c r="D5927" t="b">
        <f>IF(C5927=1,'Data Transformation'!$G$3+0.5*'Data Transformation'!$W$25,IF(C5928=1,D5928-'Data Transformation'!$W$25,FALSE))</f>
        <v>0</v>
      </c>
      <c r="E5927" t="str">
        <f t="array" ref="E5927">IF(ISLOGICAL(D5927),"",FREQUENCY(IF('Data Transformation'!$B$425:$B$8425='Bin Analysis'!$B5907,'Data Transformation'!$G$425:$G$8425),D5927))</f>
        <v/>
      </c>
      <c r="F5927" t="str">
        <f t="shared" si="738"/>
        <v/>
      </c>
      <c r="G5927">
        <f>Weighting!$H$23</f>
        <v>0</v>
      </c>
      <c r="H5927">
        <f t="array" ref="H5927">FREQUENCY(IF('Data Transformation'!$B$4:$B$8425=B5907,'Data Transformation'!$G$4:$G$8425),'Bin Analysis'!$B5927)</f>
        <v>19</v>
      </c>
      <c r="I5927">
        <f t="shared" si="739"/>
        <v>0</v>
      </c>
      <c r="J5927">
        <f t="shared" si="740"/>
        <v>0</v>
      </c>
      <c r="K5927">
        <f>J5927*Weighting!$W$23</f>
        <v>0</v>
      </c>
      <c r="M5927" s="14"/>
    </row>
    <row r="5928" spans="1:25" x14ac:dyDescent="0.25">
      <c r="A5928" s="32" t="str">
        <f>IF(Weighting!$P$24&gt;0,B5928,"")</f>
        <v/>
      </c>
      <c r="B5928">
        <f>Weighting!$C$24</f>
        <v>2.6790000000000012</v>
      </c>
      <c r="C5928">
        <f>Weighting!$F$24</f>
        <v>0</v>
      </c>
      <c r="D5928" t="b">
        <f>IF(C5928=1,'Data Transformation'!$G$3+0.5*'Data Transformation'!$W$25,IF(C5929=1,D5929-'Data Transformation'!$W$25,FALSE))</f>
        <v>0</v>
      </c>
      <c r="E5928" t="str">
        <f t="array" ref="E5928">IF(ISLOGICAL(D5928),"",FREQUENCY(IF('Data Transformation'!$B$425:$B$8425='Bin Analysis'!$B5907,'Data Transformation'!$G$425:$G$8425),D5928))</f>
        <v/>
      </c>
      <c r="F5928" t="str">
        <f t="shared" si="738"/>
        <v/>
      </c>
      <c r="G5928">
        <f>Weighting!$H$24</f>
        <v>0</v>
      </c>
      <c r="H5928">
        <f t="array" ref="H5928">FREQUENCY(IF('Data Transformation'!$B$4:$B$8425=B5907,'Data Transformation'!$G$4:$G$8425),'Bin Analysis'!$B5928)</f>
        <v>19</v>
      </c>
      <c r="I5928">
        <f t="shared" si="739"/>
        <v>0</v>
      </c>
      <c r="J5928">
        <f t="shared" si="740"/>
        <v>0</v>
      </c>
      <c r="K5928">
        <f>J5928*Weighting!$W$24</f>
        <v>0</v>
      </c>
      <c r="M5928" s="14"/>
    </row>
    <row r="5929" spans="1:25" x14ac:dyDescent="0.25">
      <c r="A5929" s="32" t="str">
        <f>IF(Weighting!$P$25&gt;0,B5929,"")</f>
        <v/>
      </c>
      <c r="B5929">
        <f>Weighting!$C$25</f>
        <v>2.8100000000000014</v>
      </c>
      <c r="C5929">
        <f>Weighting!$F$25</f>
        <v>0</v>
      </c>
      <c r="D5929" t="b">
        <f>IF(C5929=1,'Data Transformation'!$G$3+0.5*'Data Transformation'!$W$25,IF(C5930=1,D5930-'Data Transformation'!$W$25,FALSE))</f>
        <v>0</v>
      </c>
      <c r="E5929" t="str">
        <f t="array" ref="E5929">IF(ISLOGICAL(D5929),"",FREQUENCY(IF('Data Transformation'!$B$425:$B$8425='Bin Analysis'!$B5907,'Data Transformation'!$G$425:$G$8425),D5929))</f>
        <v/>
      </c>
      <c r="F5929" t="str">
        <f t="shared" si="738"/>
        <v/>
      </c>
      <c r="G5929">
        <f>Weighting!$H$25</f>
        <v>0</v>
      </c>
      <c r="H5929">
        <f t="array" ref="H5929">FREQUENCY(IF('Data Transformation'!$B$4:$B$8425=B5907,'Data Transformation'!$G$4:$G$8425),'Bin Analysis'!$B5929)</f>
        <v>19</v>
      </c>
      <c r="I5929">
        <f t="shared" si="739"/>
        <v>0</v>
      </c>
      <c r="J5929">
        <f t="shared" si="740"/>
        <v>0</v>
      </c>
      <c r="K5929">
        <f>J5929*Weighting!$W$25</f>
        <v>0</v>
      </c>
      <c r="M5929" s="14"/>
    </row>
    <row r="5930" spans="1:25" x14ac:dyDescent="0.25">
      <c r="O5930"/>
      <c r="P5930"/>
      <c r="Q5930"/>
      <c r="R5930"/>
    </row>
    <row r="5931" spans="1:25" ht="23.25" x14ac:dyDescent="0.35">
      <c r="A5931" s="21" t="s">
        <v>0</v>
      </c>
      <c r="B5931" s="21">
        <f>IFERROR(VLOOKUP(C5931,'Data Transformation'!$L$6:$M$426,2,FALSE),"")</f>
        <v>247</v>
      </c>
      <c r="C5931" s="21">
        <f>C5907+1</f>
        <v>247</v>
      </c>
      <c r="D5931" s="21"/>
      <c r="E5931" s="21"/>
      <c r="F5931" s="21"/>
      <c r="G5931" s="21"/>
      <c r="H5931" s="22"/>
      <c r="I5931" s="22"/>
      <c r="J5931" s="22"/>
      <c r="K5931" s="21"/>
      <c r="L5931" s="21">
        <f>B5931</f>
        <v>247</v>
      </c>
      <c r="M5931" s="23">
        <f>INDEX('Data Transformation'!$O$4:$O$424,MATCH($B5931,'Data Transformation'!$M$4:$M$424,0),MATCH($M$2,'Data Transformation'!$O$3,0))</f>
        <v>19</v>
      </c>
      <c r="N5931" s="27">
        <f>IF('Input and Summary Results'!$J$16="minimum",'Bin Analysis'!X5932/(M5931-1),'Bin Analysis'!Y5931/('Bin Analysis'!M5931-1))</f>
        <v>0.1111111111111111</v>
      </c>
      <c r="O5931" s="27">
        <f>IF(M5931=FALSE,NA(),(VLOOKUP(1,C5934:K5953,4,FALSE))/(M5931-1))</f>
        <v>0.27777777777777779</v>
      </c>
      <c r="P5931" s="27">
        <f>IF(M5931=FALSE,NA(),SUM(J5934:J5953)/Weighting!$S$5)</f>
        <v>0.7</v>
      </c>
      <c r="Q5931" s="27">
        <f>IF(M5931=FALSE,NA(),SUM(K5934:K5953)/Weighting!$S$6)</f>
        <v>0.60869565217391308</v>
      </c>
      <c r="R5931" s="27">
        <f>IF(M5931=FALSE,NA(),(VLOOKUP(1,G5934:K5953,3,FALSE))/(M5931-1))</f>
        <v>5.5555555555555552E-2</v>
      </c>
      <c r="S5931" s="22" t="str">
        <f>IF(M5931=FALSE,NA(),IF(SUM(J5934:J5953)=2,"yes","no"))</f>
        <v>no</v>
      </c>
      <c r="X5931" s="2" cm="2">
        <f t="array" ref="X5931:X5932">FREQUENCY(IF('Data Transformation'!$B$425:$B$6424='Bin Analysis'!L5931,'Data Transformation'!$G$425:$G$6424),'Data Transformation'!$U$11)</f>
        <v>16</v>
      </c>
      <c r="Y5931" s="2" cm="2">
        <f t="array" ref="Y5931:Y5932">FREQUENCY(IF('Data Transformation'!$B$425:$B$6424='Bin Analysis'!L5931,'Data Transformation'!$G$425:$G$6424),'Data Transformation'!$U$12)</f>
        <v>11</v>
      </c>
    </row>
    <row r="5932" spans="1:25" x14ac:dyDescent="0.25">
      <c r="A5932" s="14" t="s">
        <v>67</v>
      </c>
      <c r="B5932" t="s">
        <v>47</v>
      </c>
      <c r="C5932" t="s">
        <v>5</v>
      </c>
      <c r="D5932" t="s">
        <v>100</v>
      </c>
      <c r="E5932" t="s">
        <v>101</v>
      </c>
      <c r="F5932" t="s">
        <v>102</v>
      </c>
      <c r="G5932" t="s">
        <v>70</v>
      </c>
      <c r="H5932" t="s">
        <v>31</v>
      </c>
      <c r="I5932" t="s">
        <v>32</v>
      </c>
      <c r="J5932" t="s">
        <v>46</v>
      </c>
      <c r="K5932" s="14" t="s">
        <v>45</v>
      </c>
      <c r="M5932" s="14"/>
      <c r="X5932" s="2">
        <v>2</v>
      </c>
      <c r="Y5932" s="2">
        <v>7</v>
      </c>
    </row>
    <row r="5933" spans="1:25" x14ac:dyDescent="0.25">
      <c r="A5933" s="32"/>
      <c r="D5933" t="b">
        <f>IF(C5933=1,'Data Transformation'!$G$3+0.5*'Data Transformation'!$W$25,IF(C5934=1,D5934-'Data Transformation'!$W$25,FALSE))</f>
        <v>0</v>
      </c>
      <c r="E5933" t="str">
        <f t="array" ref="E5933">IF(ISLOGICAL(D5933),"",FREQUENCY(IF('Data Transformation'!$B$425:$B$8425='Bin Analysis'!$B5931,'Data Transformation'!$G$425:$G$8425),D5933))</f>
        <v/>
      </c>
      <c r="F5933" t="str">
        <f>IF(ISLOGICAL(D5933),"",E5933-E5932)</f>
        <v/>
      </c>
      <c r="M5933" s="14"/>
    </row>
    <row r="5934" spans="1:25" x14ac:dyDescent="0.25">
      <c r="A5934" s="32">
        <f>IF(Weighting!$P$6&gt;0,B5934,"")</f>
        <v>0.32100000000000001</v>
      </c>
      <c r="B5934">
        <f>Weighting!$C$6</f>
        <v>0.32100000000000001</v>
      </c>
      <c r="C5934">
        <f>Weighting!$F$6</f>
        <v>0</v>
      </c>
      <c r="D5934" t="b">
        <f>IF(C5934=1,'Data Transformation'!$G$3+0.5*'Data Transformation'!$W$25,IF(C5935=1,D5935-'Data Transformation'!$W$25,FALSE))</f>
        <v>0</v>
      </c>
      <c r="E5934" t="str">
        <f t="array" ref="E5934">IF(ISLOGICAL(D5934),"",FREQUENCY(IF('Data Transformation'!$B$425:$B$8425='Bin Analysis'!$B5931,'Data Transformation'!$G$425:$G$8425),D5934))</f>
        <v/>
      </c>
      <c r="F5934" t="str">
        <f>IF(ISLOGICAL(D5934),"",E5934-E5933)</f>
        <v/>
      </c>
      <c r="G5934">
        <f>Weighting!$H$6</f>
        <v>1</v>
      </c>
      <c r="H5934">
        <f t="array" ref="H5934">FREQUENCY(IF('Data Transformation'!$B$4:$B$8425=B5931,'Data Transformation'!$G$4:$G$8425),'Bin Analysis'!$B5934)</f>
        <v>1</v>
      </c>
      <c r="I5934">
        <f>H5934-H5933</f>
        <v>1</v>
      </c>
      <c r="J5934">
        <f>IF(I5934=0,0,1)</f>
        <v>1</v>
      </c>
      <c r="K5934">
        <f>J5934*Weighting!$W$6</f>
        <v>1</v>
      </c>
      <c r="M5934" s="14"/>
    </row>
    <row r="5935" spans="1:25" x14ac:dyDescent="0.25">
      <c r="A5935" s="32">
        <f>IF(Weighting!$P$7&gt;0,B5935,"")</f>
        <v>0.45200000000000001</v>
      </c>
      <c r="B5935">
        <f>Weighting!$C$7</f>
        <v>0.45200000000000001</v>
      </c>
      <c r="C5935">
        <f>Weighting!$F$7</f>
        <v>0</v>
      </c>
      <c r="D5935" t="b">
        <f>IF(C5935=1,'Data Transformation'!$G$3+0.5*'Data Transformation'!$W$25,IF(C5936=1,D5936-'Data Transformation'!$W$25,FALSE))</f>
        <v>0</v>
      </c>
      <c r="E5935" t="str">
        <f t="array" ref="E5935">IF(ISLOGICAL(D5935),"",FREQUENCY(IF('Data Transformation'!$B$425:$B$8425='Bin Analysis'!$B5931,'Data Transformation'!$G$425:$G$8425),D5935))</f>
        <v/>
      </c>
      <c r="F5935" t="str">
        <f t="shared" ref="F5935:F5953" si="741">IF(ISLOGICAL(D5935),"",E5935-E5934)</f>
        <v/>
      </c>
      <c r="G5935">
        <f>Weighting!$H$7</f>
        <v>0</v>
      </c>
      <c r="H5935">
        <f t="array" ref="H5935">FREQUENCY(IF('Data Transformation'!$B$4:$B$8425=B5931,'Data Transformation'!$G$4:$G$8425),'Bin Analysis'!$B5935)</f>
        <v>3</v>
      </c>
      <c r="I5935">
        <f t="shared" ref="I5935:I5953" si="742">H5935-H5934</f>
        <v>2</v>
      </c>
      <c r="J5935">
        <f>IF(I5935=0,0,1)</f>
        <v>1</v>
      </c>
      <c r="K5935">
        <f>J5935*Weighting!$W$7</f>
        <v>2</v>
      </c>
      <c r="M5935" s="14"/>
    </row>
    <row r="5936" spans="1:25" x14ac:dyDescent="0.25">
      <c r="A5936" s="32">
        <f>IF(Weighting!$P$8&gt;0,B5936,"")</f>
        <v>0.58299999999999996</v>
      </c>
      <c r="B5936">
        <f>Weighting!$C$8</f>
        <v>0.58299999999999996</v>
      </c>
      <c r="C5936">
        <f>Weighting!$F$8</f>
        <v>0</v>
      </c>
      <c r="D5936" t="b">
        <f>IF(C5936=1,'Data Transformation'!$G$3+0.5*'Data Transformation'!$W$25,IF(C5937=1,D5937-'Data Transformation'!$W$25,FALSE))</f>
        <v>0</v>
      </c>
      <c r="E5936" t="str">
        <f t="array" ref="E5936">IF(ISLOGICAL(D5936),"",FREQUENCY(IF('Data Transformation'!$B$425:$B$8425='Bin Analysis'!$B5931,'Data Transformation'!$G$425:$G$8425),D5936))</f>
        <v/>
      </c>
      <c r="F5936" t="str">
        <f t="shared" si="741"/>
        <v/>
      </c>
      <c r="G5936">
        <f>Weighting!$H$8</f>
        <v>0</v>
      </c>
      <c r="H5936">
        <f t="array" ref="H5936">FREQUENCY(IF('Data Transformation'!$B$4:$B$8425=B5931,'Data Transformation'!$G$4:$G$8425),'Bin Analysis'!$B5936)</f>
        <v>3</v>
      </c>
      <c r="I5936">
        <f t="shared" si="742"/>
        <v>0</v>
      </c>
      <c r="J5936">
        <f t="shared" ref="J5936:J5953" si="743">IF(I5936=0,0,1)</f>
        <v>0</v>
      </c>
      <c r="K5936">
        <f>J5936*Weighting!$W$8</f>
        <v>0</v>
      </c>
      <c r="M5936" s="14"/>
    </row>
    <row r="5937" spans="1:13" x14ac:dyDescent="0.25">
      <c r="A5937" s="32">
        <f>IF(Weighting!$P$9&gt;0,B5937,"")</f>
        <v>0.71399999999999997</v>
      </c>
      <c r="B5937" s="50">
        <f>Weighting!$C$9</f>
        <v>0.71399999999999997</v>
      </c>
      <c r="C5937">
        <f>Weighting!$F$9</f>
        <v>0</v>
      </c>
      <c r="D5937" t="b">
        <f>IF(C5937=1,'Data Transformation'!$G$3+0.5*'Data Transformation'!$W$25,IF(C5938=1,D5938-'Data Transformation'!$W$25,FALSE))</f>
        <v>0</v>
      </c>
      <c r="E5937" t="str">
        <f t="array" ref="E5937">IF(ISLOGICAL(D5937),"",FREQUENCY(IF('Data Transformation'!$B$425:$B$8425='Bin Analysis'!$B5931,'Data Transformation'!$G$425:$G$8425),D5937))</f>
        <v/>
      </c>
      <c r="F5937" t="str">
        <f t="shared" si="741"/>
        <v/>
      </c>
      <c r="G5937">
        <f>Weighting!$H$9</f>
        <v>0</v>
      </c>
      <c r="H5937">
        <f t="array" ref="H5937">FREQUENCY(IF('Data Transformation'!$B$4:$B$8425=B5931,'Data Transformation'!$G$4:$G$8425),'Bin Analysis'!$B5937)</f>
        <v>7</v>
      </c>
      <c r="I5937">
        <f t="shared" si="742"/>
        <v>4</v>
      </c>
      <c r="J5937">
        <f t="shared" si="743"/>
        <v>1</v>
      </c>
      <c r="K5937">
        <f>J5937*Weighting!$W$9</f>
        <v>3</v>
      </c>
      <c r="M5937" s="14"/>
    </row>
    <row r="5938" spans="1:13" x14ac:dyDescent="0.25">
      <c r="A5938" s="32">
        <f>IF(Weighting!$P$10&gt;0,B5938,"")</f>
        <v>0.84499999999999997</v>
      </c>
      <c r="B5938">
        <f>Weighting!$C$10</f>
        <v>0.84499999999999997</v>
      </c>
      <c r="C5938">
        <f>Weighting!$F$10</f>
        <v>0</v>
      </c>
      <c r="D5938" t="b">
        <f>IF(C5938=1,'Data Transformation'!$G$3+0.5*'Data Transformation'!$W$25,IF(C5939=1,D5939-'Data Transformation'!$W$25,FALSE))</f>
        <v>0</v>
      </c>
      <c r="E5938" t="str">
        <f t="array" ref="E5938">IF(ISLOGICAL(D5938),"",FREQUENCY(IF('Data Transformation'!$B$425:$B$8425='Bin Analysis'!$B5931,'Data Transformation'!$G$425:$G$8425),D5938))</f>
        <v/>
      </c>
      <c r="F5938" t="str">
        <f t="shared" si="741"/>
        <v/>
      </c>
      <c r="G5938">
        <f>Weighting!$H$10</f>
        <v>0</v>
      </c>
      <c r="H5938">
        <f t="array" ref="H5938">FREQUENCY(IF('Data Transformation'!$B$4:$B$8425=B5931,'Data Transformation'!$G$4:$G$8425),'Bin Analysis'!$B5938)</f>
        <v>10</v>
      </c>
      <c r="I5938">
        <f t="shared" si="742"/>
        <v>3</v>
      </c>
      <c r="J5938">
        <f t="shared" si="743"/>
        <v>1</v>
      </c>
      <c r="K5938">
        <f>J5938*Weighting!$W$10</f>
        <v>3</v>
      </c>
      <c r="M5938" s="14"/>
    </row>
    <row r="5939" spans="1:13" x14ac:dyDescent="0.25">
      <c r="A5939" s="32">
        <f>IF(Weighting!$P$11&gt;0,B5939,"")</f>
        <v>0.97599999999999998</v>
      </c>
      <c r="B5939">
        <f>Weighting!$C$11</f>
        <v>0.97599999999999998</v>
      </c>
      <c r="C5939">
        <f>Weighting!$F$11</f>
        <v>0</v>
      </c>
      <c r="D5939">
        <f>IF(C5939=1,'Data Transformation'!$G$3+0.5*'Data Transformation'!$W$25,IF(C5940=1,D5940-'Data Transformation'!$W$25,FALSE))</f>
        <v>0.86899999999999999</v>
      </c>
      <c r="E5939">
        <f t="array" ref="E5939">IF(ISLOGICAL(D5939),"",FREQUENCY(IF('Data Transformation'!$B$425:$B$8425='Bin Analysis'!$B5931,'Data Transformation'!$G$425:$G$8425),D5939))</f>
        <v>11</v>
      </c>
      <c r="F5939" t="e">
        <f t="shared" si="741"/>
        <v>#VALUE!</v>
      </c>
      <c r="G5939">
        <f>Weighting!$H$11</f>
        <v>0</v>
      </c>
      <c r="H5939">
        <f t="array" ref="H5939">FREQUENCY(IF('Data Transformation'!$B$4:$B$8425=B5931,'Data Transformation'!$G$4:$G$8425),'Bin Analysis'!$B5939)</f>
        <v>13</v>
      </c>
      <c r="I5939">
        <f t="shared" si="742"/>
        <v>3</v>
      </c>
      <c r="J5939">
        <f t="shared" si="743"/>
        <v>1</v>
      </c>
      <c r="K5939">
        <f>J5939*Weighting!$W$11</f>
        <v>2</v>
      </c>
      <c r="M5939" s="14"/>
    </row>
    <row r="5940" spans="1:13" x14ac:dyDescent="0.25">
      <c r="A5940" s="32">
        <f>IF(Weighting!$P$12&gt;0,B5940,"")</f>
        <v>1.107</v>
      </c>
      <c r="B5940">
        <f>Weighting!$C$12</f>
        <v>1.107</v>
      </c>
      <c r="C5940">
        <f>Weighting!$F$12</f>
        <v>1</v>
      </c>
      <c r="D5940">
        <f>IF(C5940=1,'Data Transformation'!$G$3+0.5*'Data Transformation'!$W$25,IF(C5941=1,D5941-'Data Transformation'!$W$25,FALSE))</f>
        <v>1.131</v>
      </c>
      <c r="E5940">
        <f t="array" ref="E5940">IF(ISLOGICAL(D5940),"",FREQUENCY(IF('Data Transformation'!$B$425:$B$8425='Bin Analysis'!$B5931,'Data Transformation'!$G$425:$G$8425),D5940))</f>
        <v>16</v>
      </c>
      <c r="F5940">
        <f t="shared" si="741"/>
        <v>5</v>
      </c>
      <c r="G5940">
        <f>Weighting!$H$12</f>
        <v>0</v>
      </c>
      <c r="H5940">
        <f t="array" ref="H5940">FREQUENCY(IF('Data Transformation'!$B$4:$B$8425=B5931,'Data Transformation'!$G$4:$G$8425),'Bin Analysis'!$B5940)</f>
        <v>17</v>
      </c>
      <c r="I5940">
        <f t="shared" si="742"/>
        <v>4</v>
      </c>
      <c r="J5940">
        <f t="shared" si="743"/>
        <v>1</v>
      </c>
      <c r="K5940">
        <f>J5940*Weighting!$W$12</f>
        <v>1</v>
      </c>
      <c r="M5940" s="14"/>
    </row>
    <row r="5941" spans="1:13" x14ac:dyDescent="0.25">
      <c r="A5941" s="32">
        <f>IF(Weighting!$P$13&gt;0,B5941,"")</f>
        <v>1.238</v>
      </c>
      <c r="B5941">
        <f>Weighting!$C$13</f>
        <v>1.238</v>
      </c>
      <c r="C5941">
        <f>Weighting!$F$13</f>
        <v>0</v>
      </c>
      <c r="D5941" t="b">
        <f>IF(C5941=1,'Data Transformation'!$G$3+0.5*'Data Transformation'!$W$25,IF(C5942=1,D5942-'Data Transformation'!$W$25,FALSE))</f>
        <v>0</v>
      </c>
      <c r="E5941" t="str">
        <f t="array" ref="E5941">IF(ISLOGICAL(D5941),"",FREQUENCY(IF('Data Transformation'!$B$425:$B$8425='Bin Analysis'!$B5931,'Data Transformation'!$G$425:$G$8425),D5941))</f>
        <v/>
      </c>
      <c r="F5941" t="str">
        <f t="shared" si="741"/>
        <v/>
      </c>
      <c r="G5941">
        <f>Weighting!$H$13</f>
        <v>0</v>
      </c>
      <c r="H5941">
        <f t="array" ref="H5941">FREQUENCY(IF('Data Transformation'!$B$4:$B$8425=B5931,'Data Transformation'!$G$4:$G$8425),'Bin Analysis'!$B5941)</f>
        <v>19</v>
      </c>
      <c r="I5941">
        <f t="shared" si="742"/>
        <v>2</v>
      </c>
      <c r="J5941">
        <f t="shared" si="743"/>
        <v>1</v>
      </c>
      <c r="K5941">
        <f>J5941*Weighting!$W$13</f>
        <v>2</v>
      </c>
      <c r="M5941" s="14"/>
    </row>
    <row r="5942" spans="1:13" x14ac:dyDescent="0.25">
      <c r="A5942" s="32">
        <f>IF(Weighting!$P$14&gt;0,B5942,"")</f>
        <v>1.369</v>
      </c>
      <c r="B5942">
        <f>Weighting!$C$14</f>
        <v>1.369</v>
      </c>
      <c r="C5942">
        <f>Weighting!$F$14</f>
        <v>0</v>
      </c>
      <c r="D5942" t="b">
        <f>IF(C5942=1,'Data Transformation'!$G$3+0.5*'Data Transformation'!$W$25,IF(C5943=1,D5943-'Data Transformation'!$W$25,FALSE))</f>
        <v>0</v>
      </c>
      <c r="E5942" t="str">
        <f t="array" ref="E5942">IF(ISLOGICAL(D5942),"",FREQUENCY(IF('Data Transformation'!$B$425:$B$8425='Bin Analysis'!$B5931,'Data Transformation'!$G$425:$G$8425),D5942))</f>
        <v/>
      </c>
      <c r="F5942" t="str">
        <f t="shared" si="741"/>
        <v/>
      </c>
      <c r="G5942">
        <f>Weighting!$H$14</f>
        <v>0</v>
      </c>
      <c r="H5942">
        <f t="array" ref="H5942">FREQUENCY(IF('Data Transformation'!$B$4:$B$8425=B5931,'Data Transformation'!$G$4:$G$8425),'Bin Analysis'!$B5942)</f>
        <v>19</v>
      </c>
      <c r="I5942">
        <f t="shared" si="742"/>
        <v>0</v>
      </c>
      <c r="J5942">
        <f t="shared" si="743"/>
        <v>0</v>
      </c>
      <c r="K5942">
        <f>J5942*Weighting!$W$14</f>
        <v>0</v>
      </c>
      <c r="M5942" s="14"/>
    </row>
    <row r="5943" spans="1:13" x14ac:dyDescent="0.25">
      <c r="A5943" s="32">
        <f>IF(Weighting!$P$15&gt;0,B5943,"")</f>
        <v>1.5000009999999999</v>
      </c>
      <c r="B5943">
        <f>Weighting!$C$15</f>
        <v>1.5000009999999999</v>
      </c>
      <c r="C5943">
        <f>Weighting!$F$15</f>
        <v>0</v>
      </c>
      <c r="D5943" t="b">
        <f>IF(C5943=1,'Data Transformation'!$G$3+0.5*'Data Transformation'!$W$25,IF(C5944=1,D5944-'Data Transformation'!$W$25,FALSE))</f>
        <v>0</v>
      </c>
      <c r="E5943" t="str">
        <f t="array" ref="E5943">IF(ISLOGICAL(D5943),"",FREQUENCY(IF('Data Transformation'!$B$425:$B$8425='Bin Analysis'!$B5931,'Data Transformation'!$G$425:$G$8425),D5943))</f>
        <v/>
      </c>
      <c r="F5943" t="str">
        <f t="shared" si="741"/>
        <v/>
      </c>
      <c r="G5943">
        <f>Weighting!$H$15</f>
        <v>0</v>
      </c>
      <c r="H5943">
        <f t="array" ref="H5943">FREQUENCY(IF('Data Transformation'!$B$4:$B$8425=B5931,'Data Transformation'!$G$4:$G$8425),'Bin Analysis'!$B5943)</f>
        <v>19</v>
      </c>
      <c r="I5943">
        <f t="shared" si="742"/>
        <v>0</v>
      </c>
      <c r="J5943">
        <f t="shared" si="743"/>
        <v>0</v>
      </c>
      <c r="K5943">
        <f>J5943*Weighting!$W$15</f>
        <v>0</v>
      </c>
      <c r="M5943" s="14"/>
    </row>
    <row r="5944" spans="1:13" x14ac:dyDescent="0.25">
      <c r="A5944" s="32" t="str">
        <f>IF(Weighting!$P$16&gt;0,B5944,"")</f>
        <v/>
      </c>
      <c r="B5944">
        <f>Weighting!$C$16</f>
        <v>1.631</v>
      </c>
      <c r="C5944">
        <f>Weighting!$F$16</f>
        <v>0</v>
      </c>
      <c r="D5944" t="b">
        <f>IF(C5944=1,'Data Transformation'!$G$3+0.5*'Data Transformation'!$W$25,IF(C5945=1,D5945-'Data Transformation'!$W$25,FALSE))</f>
        <v>0</v>
      </c>
      <c r="E5944" t="str">
        <f t="array" ref="E5944">IF(ISLOGICAL(D5944),"",FREQUENCY(IF('Data Transformation'!$B$425:$B$8425='Bin Analysis'!$B5931,'Data Transformation'!$G$425:$G$8425),D5944))</f>
        <v/>
      </c>
      <c r="F5944" t="str">
        <f t="shared" si="741"/>
        <v/>
      </c>
      <c r="G5944">
        <f>Weighting!$H$16</f>
        <v>0</v>
      </c>
      <c r="H5944">
        <f t="array" ref="H5944">FREQUENCY(IF('Data Transformation'!$B$4:$B$8425=B5931,'Data Transformation'!$G$4:$G$8425),'Bin Analysis'!$B5944)</f>
        <v>19</v>
      </c>
      <c r="I5944">
        <f t="shared" si="742"/>
        <v>0</v>
      </c>
      <c r="J5944">
        <f t="shared" si="743"/>
        <v>0</v>
      </c>
      <c r="K5944">
        <f>J5944*Weighting!$W$16</f>
        <v>0</v>
      </c>
      <c r="M5944" s="14"/>
    </row>
    <row r="5945" spans="1:13" x14ac:dyDescent="0.25">
      <c r="A5945" s="32" t="str">
        <f>IF(Weighting!$P$17&gt;0,B5945,"")</f>
        <v/>
      </c>
      <c r="B5945">
        <f>Weighting!$C$17</f>
        <v>1.762</v>
      </c>
      <c r="C5945">
        <f>Weighting!$F$17</f>
        <v>0</v>
      </c>
      <c r="D5945" t="b">
        <f>IF(C5945=1,'Data Transformation'!$G$3+0.5*'Data Transformation'!$W$25,IF(C5946=1,D5946-'Data Transformation'!$W$25,FALSE))</f>
        <v>0</v>
      </c>
      <c r="E5945" t="str">
        <f t="array" ref="E5945">IF(ISLOGICAL(D5945),"",FREQUENCY(IF('Data Transformation'!$B$425:$B$8425='Bin Analysis'!$B5931,'Data Transformation'!$G$425:$G$8425),D5945))</f>
        <v/>
      </c>
      <c r="F5945" t="str">
        <f t="shared" si="741"/>
        <v/>
      </c>
      <c r="G5945">
        <f>Weighting!$H$17</f>
        <v>0</v>
      </c>
      <c r="H5945">
        <f t="array" ref="H5945">FREQUENCY(IF('Data Transformation'!$B$4:$B$8425=B5931,'Data Transformation'!$G$4:$G$8425),'Bin Analysis'!$B5945)</f>
        <v>19</v>
      </c>
      <c r="I5945">
        <f t="shared" si="742"/>
        <v>0</v>
      </c>
      <c r="J5945">
        <f t="shared" si="743"/>
        <v>0</v>
      </c>
      <c r="K5945">
        <f>J5945*Weighting!$W$17</f>
        <v>0</v>
      </c>
      <c r="M5945" s="14"/>
    </row>
    <row r="5946" spans="1:13" x14ac:dyDescent="0.25">
      <c r="A5946" s="32" t="str">
        <f>IF(Weighting!$P$18&gt;0,B5946,"")</f>
        <v/>
      </c>
      <c r="B5946">
        <f>Weighting!$C$18</f>
        <v>1.893</v>
      </c>
      <c r="C5946">
        <f>Weighting!$F$18</f>
        <v>0</v>
      </c>
      <c r="D5946" t="b">
        <f>IF(C5946=1,'Data Transformation'!$G$3+0.5*'Data Transformation'!$W$25,IF(C5947=1,D5947-'Data Transformation'!$W$25,FALSE))</f>
        <v>0</v>
      </c>
      <c r="E5946" t="str">
        <f t="array" ref="E5946">IF(ISLOGICAL(D5946),"",FREQUENCY(IF('Data Transformation'!$B$425:$B$8425='Bin Analysis'!$B5931,'Data Transformation'!$G$425:$G$8425),D5946))</f>
        <v/>
      </c>
      <c r="F5946" t="str">
        <f t="shared" si="741"/>
        <v/>
      </c>
      <c r="G5946">
        <f>Weighting!$H$18</f>
        <v>0</v>
      </c>
      <c r="H5946">
        <f t="array" ref="H5946">FREQUENCY(IF('Data Transformation'!$B$4:$B$8425=B5931,'Data Transformation'!$G$4:$G$8425),'Bin Analysis'!$B5946)</f>
        <v>19</v>
      </c>
      <c r="I5946">
        <f t="shared" si="742"/>
        <v>0</v>
      </c>
      <c r="J5946">
        <f t="shared" si="743"/>
        <v>0</v>
      </c>
      <c r="K5946">
        <f>J5946*Weighting!$W$18</f>
        <v>0</v>
      </c>
      <c r="M5946" s="14"/>
    </row>
    <row r="5947" spans="1:13" x14ac:dyDescent="0.25">
      <c r="A5947" s="32" t="str">
        <f>IF(Weighting!$P$19&gt;0,B5947,"")</f>
        <v/>
      </c>
      <c r="B5947">
        <f>Weighting!$C$19</f>
        <v>2.024</v>
      </c>
      <c r="C5947">
        <f>Weighting!$F$19</f>
        <v>0</v>
      </c>
      <c r="D5947" t="b">
        <f>IF(C5947=1,'Data Transformation'!$G$3+0.5*'Data Transformation'!$W$25,IF(C5948=1,D5948-'Data Transformation'!$W$25,FALSE))</f>
        <v>0</v>
      </c>
      <c r="E5947" t="str">
        <f t="array" ref="E5947">IF(ISLOGICAL(D5947),"",FREQUENCY(IF('Data Transformation'!$B$425:$B$8425='Bin Analysis'!$B5931,'Data Transformation'!$G$425:$G$8425),D5947))</f>
        <v/>
      </c>
      <c r="F5947" t="str">
        <f t="shared" si="741"/>
        <v/>
      </c>
      <c r="G5947">
        <f>Weighting!$H$19</f>
        <v>0</v>
      </c>
      <c r="H5947">
        <f t="array" ref="H5947">FREQUENCY(IF('Data Transformation'!$B$4:$B$8425=B5931,'Data Transformation'!$G$4:$G$8425),'Bin Analysis'!$B5947)</f>
        <v>19</v>
      </c>
      <c r="I5947">
        <f t="shared" si="742"/>
        <v>0</v>
      </c>
      <c r="J5947">
        <f t="shared" si="743"/>
        <v>0</v>
      </c>
      <c r="K5947">
        <f>J5947*Weighting!$W$19</f>
        <v>0</v>
      </c>
      <c r="M5947" s="14"/>
    </row>
    <row r="5948" spans="1:13" x14ac:dyDescent="0.25">
      <c r="A5948" s="32" t="str">
        <f>IF(Weighting!$P$20&gt;0,B5948,"")</f>
        <v/>
      </c>
      <c r="B5948">
        <f>Weighting!$C$20</f>
        <v>2.1550000000000002</v>
      </c>
      <c r="C5948">
        <f>Weighting!$F$20</f>
        <v>0</v>
      </c>
      <c r="D5948" t="b">
        <f>IF(C5948=1,'Data Transformation'!$G$3+0.5*'Data Transformation'!$W$25,IF(C5949=1,D5949-'Data Transformation'!$W$25,FALSE))</f>
        <v>0</v>
      </c>
      <c r="E5948" t="str">
        <f t="array" ref="E5948">IF(ISLOGICAL(D5948),"",FREQUENCY(IF('Data Transformation'!$B$425:$B$8425='Bin Analysis'!$B5931,'Data Transformation'!$G$425:$G$8425),D5948))</f>
        <v/>
      </c>
      <c r="F5948" t="str">
        <f t="shared" si="741"/>
        <v/>
      </c>
      <c r="G5948">
        <f>Weighting!$H$20</f>
        <v>0</v>
      </c>
      <c r="H5948">
        <f t="array" ref="H5948">FREQUENCY(IF('Data Transformation'!$B$4:$B$8425=B5931,'Data Transformation'!$G$4:$G$8425),'Bin Analysis'!$B5948)</f>
        <v>19</v>
      </c>
      <c r="I5948">
        <f t="shared" si="742"/>
        <v>0</v>
      </c>
      <c r="J5948">
        <f t="shared" si="743"/>
        <v>0</v>
      </c>
      <c r="K5948">
        <f>J5948*Weighting!$W$20</f>
        <v>0</v>
      </c>
      <c r="M5948" s="14"/>
    </row>
    <row r="5949" spans="1:13" x14ac:dyDescent="0.25">
      <c r="A5949" s="32" t="str">
        <f>IF(Weighting!$P$21&gt;0,B5949,"")</f>
        <v/>
      </c>
      <c r="B5949">
        <f>Weighting!$C$21</f>
        <v>2.2860000000000005</v>
      </c>
      <c r="C5949">
        <f>Weighting!$F$21</f>
        <v>0</v>
      </c>
      <c r="D5949" t="b">
        <f>IF(C5949=1,'Data Transformation'!$G$3+0.5*'Data Transformation'!$W$25,IF(C5950=1,D5950-'Data Transformation'!$W$25,FALSE))</f>
        <v>0</v>
      </c>
      <c r="E5949" t="str">
        <f t="array" ref="E5949">IF(ISLOGICAL(D5949),"",FREQUENCY(IF('Data Transformation'!$B$425:$B$8425='Bin Analysis'!$B5931,'Data Transformation'!$G$425:$G$8425),D5949))</f>
        <v/>
      </c>
      <c r="F5949" t="str">
        <f t="shared" si="741"/>
        <v/>
      </c>
      <c r="G5949">
        <f>Weighting!$H$21</f>
        <v>0</v>
      </c>
      <c r="H5949">
        <f t="array" ref="H5949">FREQUENCY(IF('Data Transformation'!$B$4:$B$8425=B5931,'Data Transformation'!$G$4:$G$8425),'Bin Analysis'!$B5949)</f>
        <v>19</v>
      </c>
      <c r="I5949">
        <f t="shared" si="742"/>
        <v>0</v>
      </c>
      <c r="J5949">
        <f t="shared" si="743"/>
        <v>0</v>
      </c>
      <c r="K5949">
        <f>J5949*Weighting!$W$21</f>
        <v>0</v>
      </c>
      <c r="M5949" s="14"/>
    </row>
    <row r="5950" spans="1:13" x14ac:dyDescent="0.25">
      <c r="A5950" s="32" t="str">
        <f>IF(Weighting!$P$22&gt;0,B5950,"")</f>
        <v/>
      </c>
      <c r="B5950">
        <f>Weighting!$C$22</f>
        <v>2.4170000000000007</v>
      </c>
      <c r="C5950">
        <f>Weighting!$F$22</f>
        <v>0</v>
      </c>
      <c r="D5950" t="b">
        <f>IF(C5950=1,'Data Transformation'!$G$3+0.5*'Data Transformation'!$W$25,IF(C5951=1,D5951-'Data Transformation'!$W$25,FALSE))</f>
        <v>0</v>
      </c>
      <c r="E5950" t="str">
        <f t="array" ref="E5950">IF(ISLOGICAL(D5950),"",FREQUENCY(IF('Data Transformation'!$B$425:$B$8425='Bin Analysis'!$B5931,'Data Transformation'!$G$425:$G$8425),D5950))</f>
        <v/>
      </c>
      <c r="F5950" t="str">
        <f t="shared" si="741"/>
        <v/>
      </c>
      <c r="G5950">
        <f>Weighting!$H$22</f>
        <v>0</v>
      </c>
      <c r="H5950">
        <f t="array" ref="H5950">FREQUENCY(IF('Data Transformation'!$B$4:$B$8425=B5931,'Data Transformation'!$G$4:$G$8425),'Bin Analysis'!$B5950)</f>
        <v>19</v>
      </c>
      <c r="I5950">
        <f t="shared" si="742"/>
        <v>0</v>
      </c>
      <c r="J5950">
        <f t="shared" si="743"/>
        <v>0</v>
      </c>
      <c r="K5950">
        <f>J5950*Weighting!$W$22</f>
        <v>0</v>
      </c>
      <c r="M5950" s="14"/>
    </row>
    <row r="5951" spans="1:13" x14ac:dyDescent="0.25">
      <c r="A5951" s="32" t="str">
        <f>IF(Weighting!$P$23&gt;0,B5951,"")</f>
        <v/>
      </c>
      <c r="B5951">
        <f>Weighting!$C$23</f>
        <v>2.5480000000000009</v>
      </c>
      <c r="C5951">
        <f>Weighting!$F$23</f>
        <v>0</v>
      </c>
      <c r="D5951" t="b">
        <f>IF(C5951=1,'Data Transformation'!$G$3+0.5*'Data Transformation'!$W$25,IF(C5952=1,D5952-'Data Transformation'!$W$25,FALSE))</f>
        <v>0</v>
      </c>
      <c r="E5951" t="str">
        <f t="array" ref="E5951">IF(ISLOGICAL(D5951),"",FREQUENCY(IF('Data Transformation'!$B$425:$B$8425='Bin Analysis'!$B5931,'Data Transformation'!$G$425:$G$8425),D5951))</f>
        <v/>
      </c>
      <c r="F5951" t="str">
        <f t="shared" si="741"/>
        <v/>
      </c>
      <c r="G5951">
        <f>Weighting!$H$23</f>
        <v>0</v>
      </c>
      <c r="H5951">
        <f t="array" ref="H5951">FREQUENCY(IF('Data Transformation'!$B$4:$B$8425=B5931,'Data Transformation'!$G$4:$G$8425),'Bin Analysis'!$B5951)</f>
        <v>19</v>
      </c>
      <c r="I5951">
        <f t="shared" si="742"/>
        <v>0</v>
      </c>
      <c r="J5951">
        <f t="shared" si="743"/>
        <v>0</v>
      </c>
      <c r="K5951">
        <f>J5951*Weighting!$W$23</f>
        <v>0</v>
      </c>
      <c r="M5951" s="14"/>
    </row>
    <row r="5952" spans="1:13" x14ac:dyDescent="0.25">
      <c r="A5952" s="32" t="str">
        <f>IF(Weighting!$P$24&gt;0,B5952,"")</f>
        <v/>
      </c>
      <c r="B5952">
        <f>Weighting!$C$24</f>
        <v>2.6790000000000012</v>
      </c>
      <c r="C5952">
        <f>Weighting!$F$24</f>
        <v>0</v>
      </c>
      <c r="D5952" t="b">
        <f>IF(C5952=1,'Data Transformation'!$G$3+0.5*'Data Transformation'!$W$25,IF(C5953=1,D5953-'Data Transformation'!$W$25,FALSE))</f>
        <v>0</v>
      </c>
      <c r="E5952" t="str">
        <f t="array" ref="E5952">IF(ISLOGICAL(D5952),"",FREQUENCY(IF('Data Transformation'!$B$425:$B$8425='Bin Analysis'!$B5931,'Data Transformation'!$G$425:$G$8425),D5952))</f>
        <v/>
      </c>
      <c r="F5952" t="str">
        <f t="shared" si="741"/>
        <v/>
      </c>
      <c r="G5952">
        <f>Weighting!$H$24</f>
        <v>0</v>
      </c>
      <c r="H5952">
        <f t="array" ref="H5952">FREQUENCY(IF('Data Transformation'!$B$4:$B$8425=B5931,'Data Transformation'!$G$4:$G$8425),'Bin Analysis'!$B5952)</f>
        <v>19</v>
      </c>
      <c r="I5952">
        <f t="shared" si="742"/>
        <v>0</v>
      </c>
      <c r="J5952">
        <f t="shared" si="743"/>
        <v>0</v>
      </c>
      <c r="K5952">
        <f>J5952*Weighting!$W$24</f>
        <v>0</v>
      </c>
      <c r="M5952" s="14"/>
    </row>
    <row r="5953" spans="1:25" x14ac:dyDescent="0.25">
      <c r="A5953" s="32" t="str">
        <f>IF(Weighting!$P$25&gt;0,B5953,"")</f>
        <v/>
      </c>
      <c r="B5953">
        <f>Weighting!$C$25</f>
        <v>2.8100000000000014</v>
      </c>
      <c r="C5953">
        <f>Weighting!$F$25</f>
        <v>0</v>
      </c>
      <c r="D5953" t="b">
        <f>IF(C5953=1,'Data Transformation'!$G$3+0.5*'Data Transformation'!$W$25,IF(C5954=1,D5954-'Data Transformation'!$W$25,FALSE))</f>
        <v>0</v>
      </c>
      <c r="E5953" t="str">
        <f t="array" ref="E5953">IF(ISLOGICAL(D5953),"",FREQUENCY(IF('Data Transformation'!$B$425:$B$8425='Bin Analysis'!$B5931,'Data Transformation'!$G$425:$G$8425),D5953))</f>
        <v/>
      </c>
      <c r="F5953" t="str">
        <f t="shared" si="741"/>
        <v/>
      </c>
      <c r="G5953">
        <f>Weighting!$H$25</f>
        <v>0</v>
      </c>
      <c r="H5953">
        <f t="array" ref="H5953">FREQUENCY(IF('Data Transformation'!$B$4:$B$8425=B5931,'Data Transformation'!$G$4:$G$8425),'Bin Analysis'!$B5953)</f>
        <v>19</v>
      </c>
      <c r="I5953">
        <f t="shared" si="742"/>
        <v>0</v>
      </c>
      <c r="J5953">
        <f t="shared" si="743"/>
        <v>0</v>
      </c>
      <c r="K5953">
        <f>J5953*Weighting!$W$25</f>
        <v>0</v>
      </c>
      <c r="M5953" s="14"/>
    </row>
    <row r="5954" spans="1:25" x14ac:dyDescent="0.25">
      <c r="O5954"/>
      <c r="P5954"/>
      <c r="Q5954"/>
      <c r="R5954"/>
    </row>
    <row r="5955" spans="1:25" ht="23.25" x14ac:dyDescent="0.35">
      <c r="A5955" s="21" t="s">
        <v>0</v>
      </c>
      <c r="B5955" s="21">
        <f>IFERROR(VLOOKUP(C5955,'Data Transformation'!$L$6:$M$426,2,FALSE),"")</f>
        <v>248</v>
      </c>
      <c r="C5955" s="21">
        <f>C5931+1</f>
        <v>248</v>
      </c>
      <c r="D5955" s="21"/>
      <c r="E5955" s="21"/>
      <c r="F5955" s="21"/>
      <c r="G5955" s="21"/>
      <c r="H5955" s="22"/>
      <c r="I5955" s="22"/>
      <c r="J5955" s="22"/>
      <c r="K5955" s="21"/>
      <c r="L5955" s="21">
        <f>B5955</f>
        <v>248</v>
      </c>
      <c r="M5955" s="23">
        <f>INDEX('Data Transformation'!$O$4:$O$424,MATCH($B5955,'Data Transformation'!$M$4:$M$424,0),MATCH($M$2,'Data Transformation'!$O$3,0))</f>
        <v>17</v>
      </c>
      <c r="N5955" s="27">
        <f>IF('Input and Summary Results'!$J$16="minimum",'Bin Analysis'!X5956/(M5955-1),'Bin Analysis'!Y5955/('Bin Analysis'!M5955-1))</f>
        <v>0</v>
      </c>
      <c r="O5955" s="27">
        <f>IF(M5955=FALSE,NA(),(VLOOKUP(1,C5958:K5977,4,FALSE))/(M5955-1))</f>
        <v>6.25E-2</v>
      </c>
      <c r="P5955" s="27">
        <f>IF(M5955=FALSE,NA(),SUM(J5958:J5977)/Weighting!$S$5)</f>
        <v>0.3</v>
      </c>
      <c r="Q5955" s="27">
        <f>IF(M5955=FALSE,NA(),SUM(K5958:K5977)/Weighting!$S$6)</f>
        <v>0.17391304347826086</v>
      </c>
      <c r="R5955" s="27">
        <f>IF(M5955=FALSE,NA(),(VLOOKUP(1,G5958:K5977,3,FALSE))/(M5955-1))</f>
        <v>0.9375</v>
      </c>
      <c r="S5955" s="22" t="str">
        <f>IF(M5955=FALSE,NA(),IF(SUM(J5958:J5977)=2,"yes","no"))</f>
        <v>no</v>
      </c>
      <c r="X5955" s="2" cm="2">
        <f t="array" ref="X5955:X5956">FREQUENCY(IF('Data Transformation'!$B$425:$B$6424='Bin Analysis'!L5955,'Data Transformation'!$G$425:$G$6424),'Data Transformation'!$U$11)</f>
        <v>16</v>
      </c>
      <c r="Y5955" s="2" cm="2">
        <f t="array" ref="Y5955:Y5956">FREQUENCY(IF('Data Transformation'!$B$425:$B$6424='Bin Analysis'!L5955,'Data Transformation'!$G$425:$G$6424),'Data Transformation'!$U$12)</f>
        <v>15</v>
      </c>
    </row>
    <row r="5956" spans="1:25" x14ac:dyDescent="0.25">
      <c r="A5956" s="14" t="s">
        <v>67</v>
      </c>
      <c r="B5956" t="s">
        <v>47</v>
      </c>
      <c r="C5956" t="s">
        <v>5</v>
      </c>
      <c r="D5956" t="s">
        <v>100</v>
      </c>
      <c r="E5956" t="s">
        <v>101</v>
      </c>
      <c r="F5956" t="s">
        <v>102</v>
      </c>
      <c r="G5956" t="s">
        <v>70</v>
      </c>
      <c r="H5956" t="s">
        <v>31</v>
      </c>
      <c r="I5956" t="s">
        <v>32</v>
      </c>
      <c r="J5956" t="s">
        <v>46</v>
      </c>
      <c r="K5956" s="14" t="s">
        <v>45</v>
      </c>
      <c r="M5956" s="14"/>
      <c r="X5956" s="2">
        <v>0</v>
      </c>
      <c r="Y5956" s="2">
        <v>1</v>
      </c>
    </row>
    <row r="5957" spans="1:25" x14ac:dyDescent="0.25">
      <c r="A5957" s="32"/>
      <c r="D5957" t="b">
        <f>IF(C5957=1,'Data Transformation'!$G$3+0.5*'Data Transformation'!$W$25,IF(C5958=1,D5958-'Data Transformation'!$W$25,FALSE))</f>
        <v>0</v>
      </c>
      <c r="E5957" t="str">
        <f t="array" ref="E5957">IF(ISLOGICAL(D5957),"",FREQUENCY(IF('Data Transformation'!$B$425:$B$8425='Bin Analysis'!$B5955,'Data Transformation'!$G$425:$G$8425),D5957))</f>
        <v/>
      </c>
      <c r="F5957" t="str">
        <f>IF(ISLOGICAL(D5957),"",E5957-E5956)</f>
        <v/>
      </c>
      <c r="M5957" s="14"/>
    </row>
    <row r="5958" spans="1:25" x14ac:dyDescent="0.25">
      <c r="A5958" s="32">
        <f>IF(Weighting!$P$6&gt;0,B5958,"")</f>
        <v>0.32100000000000001</v>
      </c>
      <c r="B5958">
        <f>Weighting!$C$6</f>
        <v>0.32100000000000001</v>
      </c>
      <c r="C5958">
        <f>Weighting!$F$6</f>
        <v>0</v>
      </c>
      <c r="D5958" t="b">
        <f>IF(C5958=1,'Data Transformation'!$G$3+0.5*'Data Transformation'!$W$25,IF(C5959=1,D5959-'Data Transformation'!$W$25,FALSE))</f>
        <v>0</v>
      </c>
      <c r="E5958" t="str">
        <f t="array" ref="E5958">IF(ISLOGICAL(D5958),"",FREQUENCY(IF('Data Transformation'!$B$425:$B$8425='Bin Analysis'!$B5955,'Data Transformation'!$G$425:$G$8425),D5958))</f>
        <v/>
      </c>
      <c r="F5958" t="str">
        <f>IF(ISLOGICAL(D5958),"",E5958-E5957)</f>
        <v/>
      </c>
      <c r="G5958">
        <f>Weighting!$H$6</f>
        <v>1</v>
      </c>
      <c r="H5958">
        <f t="array" ref="H5958">FREQUENCY(IF('Data Transformation'!$B$4:$B$8425=B5955,'Data Transformation'!$G$4:$G$8425),'Bin Analysis'!$B5958)</f>
        <v>15</v>
      </c>
      <c r="I5958">
        <f>H5958-H5957</f>
        <v>15</v>
      </c>
      <c r="J5958">
        <f>IF(I5958=0,0,1)</f>
        <v>1</v>
      </c>
      <c r="K5958">
        <f>J5958*Weighting!$W$6</f>
        <v>1</v>
      </c>
      <c r="M5958" s="14"/>
    </row>
    <row r="5959" spans="1:25" x14ac:dyDescent="0.25">
      <c r="A5959" s="32">
        <f>IF(Weighting!$P$7&gt;0,B5959,"")</f>
        <v>0.45200000000000001</v>
      </c>
      <c r="B5959">
        <f>Weighting!$C$7</f>
        <v>0.45200000000000001</v>
      </c>
      <c r="C5959">
        <f>Weighting!$F$7</f>
        <v>0</v>
      </c>
      <c r="D5959" t="b">
        <f>IF(C5959=1,'Data Transformation'!$G$3+0.5*'Data Transformation'!$W$25,IF(C5960=1,D5960-'Data Transformation'!$W$25,FALSE))</f>
        <v>0</v>
      </c>
      <c r="E5959" t="str">
        <f t="array" ref="E5959">IF(ISLOGICAL(D5959),"",FREQUENCY(IF('Data Transformation'!$B$425:$B$8425='Bin Analysis'!$B5955,'Data Transformation'!$G$425:$G$8425),D5959))</f>
        <v/>
      </c>
      <c r="F5959" t="str">
        <f t="shared" ref="F5959:F5977" si="744">IF(ISLOGICAL(D5959),"",E5959-E5958)</f>
        <v/>
      </c>
      <c r="G5959">
        <f>Weighting!$H$7</f>
        <v>0</v>
      </c>
      <c r="H5959">
        <f t="array" ref="H5959">FREQUENCY(IF('Data Transformation'!$B$4:$B$8425=B5955,'Data Transformation'!$G$4:$G$8425),'Bin Analysis'!$B5959)</f>
        <v>15</v>
      </c>
      <c r="I5959">
        <f t="shared" ref="I5959:I5977" si="745">H5959-H5958</f>
        <v>0</v>
      </c>
      <c r="J5959">
        <f>IF(I5959=0,0,1)</f>
        <v>0</v>
      </c>
      <c r="K5959">
        <f>J5959*Weighting!$W$7</f>
        <v>0</v>
      </c>
      <c r="M5959" s="14"/>
    </row>
    <row r="5960" spans="1:25" x14ac:dyDescent="0.25">
      <c r="A5960" s="32">
        <f>IF(Weighting!$P$8&gt;0,B5960,"")</f>
        <v>0.58299999999999996</v>
      </c>
      <c r="B5960">
        <f>Weighting!$C$8</f>
        <v>0.58299999999999996</v>
      </c>
      <c r="C5960">
        <f>Weighting!$F$8</f>
        <v>0</v>
      </c>
      <c r="D5960" t="b">
        <f>IF(C5960=1,'Data Transformation'!$G$3+0.5*'Data Transformation'!$W$25,IF(C5961=1,D5961-'Data Transformation'!$W$25,FALSE))</f>
        <v>0</v>
      </c>
      <c r="E5960" t="str">
        <f t="array" ref="E5960">IF(ISLOGICAL(D5960),"",FREQUENCY(IF('Data Transformation'!$B$425:$B$8425='Bin Analysis'!$B5955,'Data Transformation'!$G$425:$G$8425),D5960))</f>
        <v/>
      </c>
      <c r="F5960" t="str">
        <f t="shared" si="744"/>
        <v/>
      </c>
      <c r="G5960">
        <f>Weighting!$H$8</f>
        <v>0</v>
      </c>
      <c r="H5960">
        <f t="array" ref="H5960">FREQUENCY(IF('Data Transformation'!$B$4:$B$8425=B5955,'Data Transformation'!$G$4:$G$8425),'Bin Analysis'!$B5960)</f>
        <v>15</v>
      </c>
      <c r="I5960">
        <f t="shared" si="745"/>
        <v>0</v>
      </c>
      <c r="J5960">
        <f t="shared" ref="J5960:J5977" si="746">IF(I5960=0,0,1)</f>
        <v>0</v>
      </c>
      <c r="K5960">
        <f>J5960*Weighting!$W$8</f>
        <v>0</v>
      </c>
      <c r="M5960" s="14"/>
    </row>
    <row r="5961" spans="1:25" x14ac:dyDescent="0.25">
      <c r="A5961" s="32">
        <f>IF(Weighting!$P$9&gt;0,B5961,"")</f>
        <v>0.71399999999999997</v>
      </c>
      <c r="B5961" s="50">
        <f>Weighting!$C$9</f>
        <v>0.71399999999999997</v>
      </c>
      <c r="C5961">
        <f>Weighting!$F$9</f>
        <v>0</v>
      </c>
      <c r="D5961" t="b">
        <f>IF(C5961=1,'Data Transformation'!$G$3+0.5*'Data Transformation'!$W$25,IF(C5962=1,D5962-'Data Transformation'!$W$25,FALSE))</f>
        <v>0</v>
      </c>
      <c r="E5961" t="str">
        <f t="array" ref="E5961">IF(ISLOGICAL(D5961),"",FREQUENCY(IF('Data Transformation'!$B$425:$B$8425='Bin Analysis'!$B5955,'Data Transformation'!$G$425:$G$8425),D5961))</f>
        <v/>
      </c>
      <c r="F5961" t="str">
        <f t="shared" si="744"/>
        <v/>
      </c>
      <c r="G5961">
        <f>Weighting!$H$9</f>
        <v>0</v>
      </c>
      <c r="H5961">
        <f t="array" ref="H5961">FREQUENCY(IF('Data Transformation'!$B$4:$B$8425=B5955,'Data Transformation'!$G$4:$G$8425),'Bin Analysis'!$B5961)</f>
        <v>15</v>
      </c>
      <c r="I5961">
        <f t="shared" si="745"/>
        <v>0</v>
      </c>
      <c r="J5961">
        <f t="shared" si="746"/>
        <v>0</v>
      </c>
      <c r="K5961">
        <f>J5961*Weighting!$W$9</f>
        <v>0</v>
      </c>
      <c r="M5961" s="14"/>
    </row>
    <row r="5962" spans="1:25" x14ac:dyDescent="0.25">
      <c r="A5962" s="32">
        <f>IF(Weighting!$P$10&gt;0,B5962,"")</f>
        <v>0.84499999999999997</v>
      </c>
      <c r="B5962">
        <f>Weighting!$C$10</f>
        <v>0.84499999999999997</v>
      </c>
      <c r="C5962">
        <f>Weighting!$F$10</f>
        <v>0</v>
      </c>
      <c r="D5962" t="b">
        <f>IF(C5962=1,'Data Transformation'!$G$3+0.5*'Data Transformation'!$W$25,IF(C5963=1,D5963-'Data Transformation'!$W$25,FALSE))</f>
        <v>0</v>
      </c>
      <c r="E5962" t="str">
        <f t="array" ref="E5962">IF(ISLOGICAL(D5962),"",FREQUENCY(IF('Data Transformation'!$B$425:$B$8425='Bin Analysis'!$B5955,'Data Transformation'!$G$425:$G$8425),D5962))</f>
        <v/>
      </c>
      <c r="F5962" t="str">
        <f t="shared" si="744"/>
        <v/>
      </c>
      <c r="G5962">
        <f>Weighting!$H$10</f>
        <v>0</v>
      </c>
      <c r="H5962">
        <f t="array" ref="H5962">FREQUENCY(IF('Data Transformation'!$B$4:$B$8425=B5955,'Data Transformation'!$G$4:$G$8425),'Bin Analysis'!$B5962)</f>
        <v>15</v>
      </c>
      <c r="I5962">
        <f t="shared" si="745"/>
        <v>0</v>
      </c>
      <c r="J5962">
        <f t="shared" si="746"/>
        <v>0</v>
      </c>
      <c r="K5962">
        <f>J5962*Weighting!$W$10</f>
        <v>0</v>
      </c>
      <c r="M5962" s="14"/>
    </row>
    <row r="5963" spans="1:25" x14ac:dyDescent="0.25">
      <c r="A5963" s="32">
        <f>IF(Weighting!$P$11&gt;0,B5963,"")</f>
        <v>0.97599999999999998</v>
      </c>
      <c r="B5963">
        <f>Weighting!$C$11</f>
        <v>0.97599999999999998</v>
      </c>
      <c r="C5963">
        <f>Weighting!$F$11</f>
        <v>0</v>
      </c>
      <c r="D5963">
        <f>IF(C5963=1,'Data Transformation'!$G$3+0.5*'Data Transformation'!$W$25,IF(C5964=1,D5964-'Data Transformation'!$W$25,FALSE))</f>
        <v>0.86899999999999999</v>
      </c>
      <c r="E5963">
        <f t="array" ref="E5963">IF(ISLOGICAL(D5963),"",FREQUENCY(IF('Data Transformation'!$B$425:$B$8425='Bin Analysis'!$B5955,'Data Transformation'!$G$425:$G$8425),D5963))</f>
        <v>15</v>
      </c>
      <c r="F5963" t="e">
        <f t="shared" si="744"/>
        <v>#VALUE!</v>
      </c>
      <c r="G5963">
        <f>Weighting!$H$11</f>
        <v>0</v>
      </c>
      <c r="H5963">
        <f t="array" ref="H5963">FREQUENCY(IF('Data Transformation'!$B$4:$B$8425=B5955,'Data Transformation'!$G$4:$G$8425),'Bin Analysis'!$B5963)</f>
        <v>16</v>
      </c>
      <c r="I5963">
        <f t="shared" si="745"/>
        <v>1</v>
      </c>
      <c r="J5963">
        <f t="shared" si="746"/>
        <v>1</v>
      </c>
      <c r="K5963">
        <f>J5963*Weighting!$W$11</f>
        <v>2</v>
      </c>
      <c r="M5963" s="14"/>
    </row>
    <row r="5964" spans="1:25" x14ac:dyDescent="0.25">
      <c r="A5964" s="32">
        <f>IF(Weighting!$P$12&gt;0,B5964,"")</f>
        <v>1.107</v>
      </c>
      <c r="B5964">
        <f>Weighting!$C$12</f>
        <v>1.107</v>
      </c>
      <c r="C5964">
        <f>Weighting!$F$12</f>
        <v>1</v>
      </c>
      <c r="D5964">
        <f>IF(C5964=1,'Data Transformation'!$G$3+0.5*'Data Transformation'!$W$25,IF(C5965=1,D5965-'Data Transformation'!$W$25,FALSE))</f>
        <v>1.131</v>
      </c>
      <c r="E5964">
        <f t="array" ref="E5964">IF(ISLOGICAL(D5964),"",FREQUENCY(IF('Data Transformation'!$B$425:$B$8425='Bin Analysis'!$B5955,'Data Transformation'!$G$425:$G$8425),D5964))</f>
        <v>16</v>
      </c>
      <c r="F5964">
        <f t="shared" si="744"/>
        <v>1</v>
      </c>
      <c r="G5964">
        <f>Weighting!$H$12</f>
        <v>0</v>
      </c>
      <c r="H5964">
        <f t="array" ref="H5964">FREQUENCY(IF('Data Transformation'!$B$4:$B$8425=B5955,'Data Transformation'!$G$4:$G$8425),'Bin Analysis'!$B5964)</f>
        <v>17</v>
      </c>
      <c r="I5964">
        <f t="shared" si="745"/>
        <v>1</v>
      </c>
      <c r="J5964">
        <f t="shared" si="746"/>
        <v>1</v>
      </c>
      <c r="K5964">
        <f>J5964*Weighting!$W$12</f>
        <v>1</v>
      </c>
      <c r="M5964" s="14"/>
    </row>
    <row r="5965" spans="1:25" x14ac:dyDescent="0.25">
      <c r="A5965" s="32">
        <f>IF(Weighting!$P$13&gt;0,B5965,"")</f>
        <v>1.238</v>
      </c>
      <c r="B5965">
        <f>Weighting!$C$13</f>
        <v>1.238</v>
      </c>
      <c r="C5965">
        <f>Weighting!$F$13</f>
        <v>0</v>
      </c>
      <c r="D5965" t="b">
        <f>IF(C5965=1,'Data Transformation'!$G$3+0.5*'Data Transformation'!$W$25,IF(C5966=1,D5966-'Data Transformation'!$W$25,FALSE))</f>
        <v>0</v>
      </c>
      <c r="E5965" t="str">
        <f t="array" ref="E5965">IF(ISLOGICAL(D5965),"",FREQUENCY(IF('Data Transformation'!$B$425:$B$8425='Bin Analysis'!$B5955,'Data Transformation'!$G$425:$G$8425),D5965))</f>
        <v/>
      </c>
      <c r="F5965" t="str">
        <f t="shared" si="744"/>
        <v/>
      </c>
      <c r="G5965">
        <f>Weighting!$H$13</f>
        <v>0</v>
      </c>
      <c r="H5965">
        <f t="array" ref="H5965">FREQUENCY(IF('Data Transformation'!$B$4:$B$8425=B5955,'Data Transformation'!$G$4:$G$8425),'Bin Analysis'!$B5965)</f>
        <v>17</v>
      </c>
      <c r="I5965">
        <f t="shared" si="745"/>
        <v>0</v>
      </c>
      <c r="J5965">
        <f t="shared" si="746"/>
        <v>0</v>
      </c>
      <c r="K5965">
        <f>J5965*Weighting!$W$13</f>
        <v>0</v>
      </c>
      <c r="M5965" s="14"/>
    </row>
    <row r="5966" spans="1:25" x14ac:dyDescent="0.25">
      <c r="A5966" s="32">
        <f>IF(Weighting!$P$14&gt;0,B5966,"")</f>
        <v>1.369</v>
      </c>
      <c r="B5966">
        <f>Weighting!$C$14</f>
        <v>1.369</v>
      </c>
      <c r="C5966">
        <f>Weighting!$F$14</f>
        <v>0</v>
      </c>
      <c r="D5966" t="b">
        <f>IF(C5966=1,'Data Transformation'!$G$3+0.5*'Data Transformation'!$W$25,IF(C5967=1,D5967-'Data Transformation'!$W$25,FALSE))</f>
        <v>0</v>
      </c>
      <c r="E5966" t="str">
        <f t="array" ref="E5966">IF(ISLOGICAL(D5966),"",FREQUENCY(IF('Data Transformation'!$B$425:$B$8425='Bin Analysis'!$B5955,'Data Transformation'!$G$425:$G$8425),D5966))</f>
        <v/>
      </c>
      <c r="F5966" t="str">
        <f t="shared" si="744"/>
        <v/>
      </c>
      <c r="G5966">
        <f>Weighting!$H$14</f>
        <v>0</v>
      </c>
      <c r="H5966">
        <f t="array" ref="H5966">FREQUENCY(IF('Data Transformation'!$B$4:$B$8425=B5955,'Data Transformation'!$G$4:$G$8425),'Bin Analysis'!$B5966)</f>
        <v>17</v>
      </c>
      <c r="I5966">
        <f t="shared" si="745"/>
        <v>0</v>
      </c>
      <c r="J5966">
        <f t="shared" si="746"/>
        <v>0</v>
      </c>
      <c r="K5966">
        <f>J5966*Weighting!$W$14</f>
        <v>0</v>
      </c>
      <c r="M5966" s="14"/>
    </row>
    <row r="5967" spans="1:25" x14ac:dyDescent="0.25">
      <c r="A5967" s="32">
        <f>IF(Weighting!$P$15&gt;0,B5967,"")</f>
        <v>1.5000009999999999</v>
      </c>
      <c r="B5967">
        <f>Weighting!$C$15</f>
        <v>1.5000009999999999</v>
      </c>
      <c r="C5967">
        <f>Weighting!$F$15</f>
        <v>0</v>
      </c>
      <c r="D5967" t="b">
        <f>IF(C5967=1,'Data Transformation'!$G$3+0.5*'Data Transformation'!$W$25,IF(C5968=1,D5968-'Data Transformation'!$W$25,FALSE))</f>
        <v>0</v>
      </c>
      <c r="E5967" t="str">
        <f t="array" ref="E5967">IF(ISLOGICAL(D5967),"",FREQUENCY(IF('Data Transformation'!$B$425:$B$8425='Bin Analysis'!$B5955,'Data Transformation'!$G$425:$G$8425),D5967))</f>
        <v/>
      </c>
      <c r="F5967" t="str">
        <f t="shared" si="744"/>
        <v/>
      </c>
      <c r="G5967">
        <f>Weighting!$H$15</f>
        <v>0</v>
      </c>
      <c r="H5967">
        <f t="array" ref="H5967">FREQUENCY(IF('Data Transformation'!$B$4:$B$8425=B5955,'Data Transformation'!$G$4:$G$8425),'Bin Analysis'!$B5967)</f>
        <v>17</v>
      </c>
      <c r="I5967">
        <f t="shared" si="745"/>
        <v>0</v>
      </c>
      <c r="J5967">
        <f t="shared" si="746"/>
        <v>0</v>
      </c>
      <c r="K5967">
        <f>J5967*Weighting!$W$15</f>
        <v>0</v>
      </c>
      <c r="M5967" s="14"/>
    </row>
    <row r="5968" spans="1:25" x14ac:dyDescent="0.25">
      <c r="A5968" s="32" t="str">
        <f>IF(Weighting!$P$16&gt;0,B5968,"")</f>
        <v/>
      </c>
      <c r="B5968">
        <f>Weighting!$C$16</f>
        <v>1.631</v>
      </c>
      <c r="C5968">
        <f>Weighting!$F$16</f>
        <v>0</v>
      </c>
      <c r="D5968" t="b">
        <f>IF(C5968=1,'Data Transformation'!$G$3+0.5*'Data Transformation'!$W$25,IF(C5969=1,D5969-'Data Transformation'!$W$25,FALSE))</f>
        <v>0</v>
      </c>
      <c r="E5968" t="str">
        <f t="array" ref="E5968">IF(ISLOGICAL(D5968),"",FREQUENCY(IF('Data Transformation'!$B$425:$B$8425='Bin Analysis'!$B5955,'Data Transformation'!$G$425:$G$8425),D5968))</f>
        <v/>
      </c>
      <c r="F5968" t="str">
        <f t="shared" si="744"/>
        <v/>
      </c>
      <c r="G5968">
        <f>Weighting!$H$16</f>
        <v>0</v>
      </c>
      <c r="H5968">
        <f t="array" ref="H5968">FREQUENCY(IF('Data Transformation'!$B$4:$B$8425=B5955,'Data Transformation'!$G$4:$G$8425),'Bin Analysis'!$B5968)</f>
        <v>17</v>
      </c>
      <c r="I5968">
        <f t="shared" si="745"/>
        <v>0</v>
      </c>
      <c r="J5968">
        <f t="shared" si="746"/>
        <v>0</v>
      </c>
      <c r="K5968">
        <f>J5968*Weighting!$W$16</f>
        <v>0</v>
      </c>
      <c r="M5968" s="14"/>
    </row>
    <row r="5969" spans="1:25" x14ac:dyDescent="0.25">
      <c r="A5969" s="32" t="str">
        <f>IF(Weighting!$P$17&gt;0,B5969,"")</f>
        <v/>
      </c>
      <c r="B5969">
        <f>Weighting!$C$17</f>
        <v>1.762</v>
      </c>
      <c r="C5969">
        <f>Weighting!$F$17</f>
        <v>0</v>
      </c>
      <c r="D5969" t="b">
        <f>IF(C5969=1,'Data Transformation'!$G$3+0.5*'Data Transformation'!$W$25,IF(C5970=1,D5970-'Data Transformation'!$W$25,FALSE))</f>
        <v>0</v>
      </c>
      <c r="E5969" t="str">
        <f t="array" ref="E5969">IF(ISLOGICAL(D5969),"",FREQUENCY(IF('Data Transformation'!$B$425:$B$8425='Bin Analysis'!$B5955,'Data Transformation'!$G$425:$G$8425),D5969))</f>
        <v/>
      </c>
      <c r="F5969" t="str">
        <f t="shared" si="744"/>
        <v/>
      </c>
      <c r="G5969">
        <f>Weighting!$H$17</f>
        <v>0</v>
      </c>
      <c r="H5969">
        <f t="array" ref="H5969">FREQUENCY(IF('Data Transformation'!$B$4:$B$8425=B5955,'Data Transformation'!$G$4:$G$8425),'Bin Analysis'!$B5969)</f>
        <v>17</v>
      </c>
      <c r="I5969">
        <f t="shared" si="745"/>
        <v>0</v>
      </c>
      <c r="J5969">
        <f t="shared" si="746"/>
        <v>0</v>
      </c>
      <c r="K5969">
        <f>J5969*Weighting!$W$17</f>
        <v>0</v>
      </c>
      <c r="M5969" s="14"/>
    </row>
    <row r="5970" spans="1:25" x14ac:dyDescent="0.25">
      <c r="A5970" s="32" t="str">
        <f>IF(Weighting!$P$18&gt;0,B5970,"")</f>
        <v/>
      </c>
      <c r="B5970">
        <f>Weighting!$C$18</f>
        <v>1.893</v>
      </c>
      <c r="C5970">
        <f>Weighting!$F$18</f>
        <v>0</v>
      </c>
      <c r="D5970" t="b">
        <f>IF(C5970=1,'Data Transformation'!$G$3+0.5*'Data Transformation'!$W$25,IF(C5971=1,D5971-'Data Transformation'!$W$25,FALSE))</f>
        <v>0</v>
      </c>
      <c r="E5970" t="str">
        <f t="array" ref="E5970">IF(ISLOGICAL(D5970),"",FREQUENCY(IF('Data Transformation'!$B$425:$B$8425='Bin Analysis'!$B5955,'Data Transformation'!$G$425:$G$8425),D5970))</f>
        <v/>
      </c>
      <c r="F5970" t="str">
        <f t="shared" si="744"/>
        <v/>
      </c>
      <c r="G5970">
        <f>Weighting!$H$18</f>
        <v>0</v>
      </c>
      <c r="H5970">
        <f t="array" ref="H5970">FREQUENCY(IF('Data Transformation'!$B$4:$B$8425=B5955,'Data Transformation'!$G$4:$G$8425),'Bin Analysis'!$B5970)</f>
        <v>17</v>
      </c>
      <c r="I5970">
        <f t="shared" si="745"/>
        <v>0</v>
      </c>
      <c r="J5970">
        <f t="shared" si="746"/>
        <v>0</v>
      </c>
      <c r="K5970">
        <f>J5970*Weighting!$W$18</f>
        <v>0</v>
      </c>
      <c r="M5970" s="14"/>
    </row>
    <row r="5971" spans="1:25" x14ac:dyDescent="0.25">
      <c r="A5971" s="32" t="str">
        <f>IF(Weighting!$P$19&gt;0,B5971,"")</f>
        <v/>
      </c>
      <c r="B5971">
        <f>Weighting!$C$19</f>
        <v>2.024</v>
      </c>
      <c r="C5971">
        <f>Weighting!$F$19</f>
        <v>0</v>
      </c>
      <c r="D5971" t="b">
        <f>IF(C5971=1,'Data Transformation'!$G$3+0.5*'Data Transformation'!$W$25,IF(C5972=1,D5972-'Data Transformation'!$W$25,FALSE))</f>
        <v>0</v>
      </c>
      <c r="E5971" t="str">
        <f t="array" ref="E5971">IF(ISLOGICAL(D5971),"",FREQUENCY(IF('Data Transformation'!$B$425:$B$8425='Bin Analysis'!$B5955,'Data Transformation'!$G$425:$G$8425),D5971))</f>
        <v/>
      </c>
      <c r="F5971" t="str">
        <f t="shared" si="744"/>
        <v/>
      </c>
      <c r="G5971">
        <f>Weighting!$H$19</f>
        <v>0</v>
      </c>
      <c r="H5971">
        <f t="array" ref="H5971">FREQUENCY(IF('Data Transformation'!$B$4:$B$8425=B5955,'Data Transformation'!$G$4:$G$8425),'Bin Analysis'!$B5971)</f>
        <v>17</v>
      </c>
      <c r="I5971">
        <f t="shared" si="745"/>
        <v>0</v>
      </c>
      <c r="J5971">
        <f t="shared" si="746"/>
        <v>0</v>
      </c>
      <c r="K5971">
        <f>J5971*Weighting!$W$19</f>
        <v>0</v>
      </c>
      <c r="M5971" s="14"/>
    </row>
    <row r="5972" spans="1:25" x14ac:dyDescent="0.25">
      <c r="A5972" s="32" t="str">
        <f>IF(Weighting!$P$20&gt;0,B5972,"")</f>
        <v/>
      </c>
      <c r="B5972">
        <f>Weighting!$C$20</f>
        <v>2.1550000000000002</v>
      </c>
      <c r="C5972">
        <f>Weighting!$F$20</f>
        <v>0</v>
      </c>
      <c r="D5972" t="b">
        <f>IF(C5972=1,'Data Transformation'!$G$3+0.5*'Data Transformation'!$W$25,IF(C5973=1,D5973-'Data Transformation'!$W$25,FALSE))</f>
        <v>0</v>
      </c>
      <c r="E5972" t="str">
        <f t="array" ref="E5972">IF(ISLOGICAL(D5972),"",FREQUENCY(IF('Data Transformation'!$B$425:$B$8425='Bin Analysis'!$B5955,'Data Transformation'!$G$425:$G$8425),D5972))</f>
        <v/>
      </c>
      <c r="F5972" t="str">
        <f t="shared" si="744"/>
        <v/>
      </c>
      <c r="G5972">
        <f>Weighting!$H$20</f>
        <v>0</v>
      </c>
      <c r="H5972">
        <f t="array" ref="H5972">FREQUENCY(IF('Data Transformation'!$B$4:$B$8425=B5955,'Data Transformation'!$G$4:$G$8425),'Bin Analysis'!$B5972)</f>
        <v>17</v>
      </c>
      <c r="I5972">
        <f t="shared" si="745"/>
        <v>0</v>
      </c>
      <c r="J5972">
        <f t="shared" si="746"/>
        <v>0</v>
      </c>
      <c r="K5972">
        <f>J5972*Weighting!$W$20</f>
        <v>0</v>
      </c>
      <c r="M5972" s="14"/>
    </row>
    <row r="5973" spans="1:25" x14ac:dyDescent="0.25">
      <c r="A5973" s="32" t="str">
        <f>IF(Weighting!$P$21&gt;0,B5973,"")</f>
        <v/>
      </c>
      <c r="B5973">
        <f>Weighting!$C$21</f>
        <v>2.2860000000000005</v>
      </c>
      <c r="C5973">
        <f>Weighting!$F$21</f>
        <v>0</v>
      </c>
      <c r="D5973" t="b">
        <f>IF(C5973=1,'Data Transformation'!$G$3+0.5*'Data Transformation'!$W$25,IF(C5974=1,D5974-'Data Transformation'!$W$25,FALSE))</f>
        <v>0</v>
      </c>
      <c r="E5973" t="str">
        <f t="array" ref="E5973">IF(ISLOGICAL(D5973),"",FREQUENCY(IF('Data Transformation'!$B$425:$B$8425='Bin Analysis'!$B5955,'Data Transformation'!$G$425:$G$8425),D5973))</f>
        <v/>
      </c>
      <c r="F5973" t="str">
        <f t="shared" si="744"/>
        <v/>
      </c>
      <c r="G5973">
        <f>Weighting!$H$21</f>
        <v>0</v>
      </c>
      <c r="H5973">
        <f t="array" ref="H5973">FREQUENCY(IF('Data Transformation'!$B$4:$B$8425=B5955,'Data Transformation'!$G$4:$G$8425),'Bin Analysis'!$B5973)</f>
        <v>17</v>
      </c>
      <c r="I5973">
        <f t="shared" si="745"/>
        <v>0</v>
      </c>
      <c r="J5973">
        <f t="shared" si="746"/>
        <v>0</v>
      </c>
      <c r="K5973">
        <f>J5973*Weighting!$W$21</f>
        <v>0</v>
      </c>
      <c r="M5973" s="14"/>
    </row>
    <row r="5974" spans="1:25" x14ac:dyDescent="0.25">
      <c r="A5974" s="32" t="str">
        <f>IF(Weighting!$P$22&gt;0,B5974,"")</f>
        <v/>
      </c>
      <c r="B5974">
        <f>Weighting!$C$22</f>
        <v>2.4170000000000007</v>
      </c>
      <c r="C5974">
        <f>Weighting!$F$22</f>
        <v>0</v>
      </c>
      <c r="D5974" t="b">
        <f>IF(C5974=1,'Data Transformation'!$G$3+0.5*'Data Transformation'!$W$25,IF(C5975=1,D5975-'Data Transformation'!$W$25,FALSE))</f>
        <v>0</v>
      </c>
      <c r="E5974" t="str">
        <f t="array" ref="E5974">IF(ISLOGICAL(D5974),"",FREQUENCY(IF('Data Transformation'!$B$425:$B$8425='Bin Analysis'!$B5955,'Data Transformation'!$G$425:$G$8425),D5974))</f>
        <v/>
      </c>
      <c r="F5974" t="str">
        <f t="shared" si="744"/>
        <v/>
      </c>
      <c r="G5974">
        <f>Weighting!$H$22</f>
        <v>0</v>
      </c>
      <c r="H5974">
        <f t="array" ref="H5974">FREQUENCY(IF('Data Transformation'!$B$4:$B$8425=B5955,'Data Transformation'!$G$4:$G$8425),'Bin Analysis'!$B5974)</f>
        <v>17</v>
      </c>
      <c r="I5974">
        <f t="shared" si="745"/>
        <v>0</v>
      </c>
      <c r="J5974">
        <f t="shared" si="746"/>
        <v>0</v>
      </c>
      <c r="K5974">
        <f>J5974*Weighting!$W$22</f>
        <v>0</v>
      </c>
      <c r="M5974" s="14"/>
    </row>
    <row r="5975" spans="1:25" x14ac:dyDescent="0.25">
      <c r="A5975" s="32" t="str">
        <f>IF(Weighting!$P$23&gt;0,B5975,"")</f>
        <v/>
      </c>
      <c r="B5975">
        <f>Weighting!$C$23</f>
        <v>2.5480000000000009</v>
      </c>
      <c r="C5975">
        <f>Weighting!$F$23</f>
        <v>0</v>
      </c>
      <c r="D5975" t="b">
        <f>IF(C5975=1,'Data Transformation'!$G$3+0.5*'Data Transformation'!$W$25,IF(C5976=1,D5976-'Data Transformation'!$W$25,FALSE))</f>
        <v>0</v>
      </c>
      <c r="E5975" t="str">
        <f t="array" ref="E5975">IF(ISLOGICAL(D5975),"",FREQUENCY(IF('Data Transformation'!$B$425:$B$8425='Bin Analysis'!$B5955,'Data Transformation'!$G$425:$G$8425),D5975))</f>
        <v/>
      </c>
      <c r="F5975" t="str">
        <f t="shared" si="744"/>
        <v/>
      </c>
      <c r="G5975">
        <f>Weighting!$H$23</f>
        <v>0</v>
      </c>
      <c r="H5975">
        <f t="array" ref="H5975">FREQUENCY(IF('Data Transformation'!$B$4:$B$8425=B5955,'Data Transformation'!$G$4:$G$8425),'Bin Analysis'!$B5975)</f>
        <v>17</v>
      </c>
      <c r="I5975">
        <f t="shared" si="745"/>
        <v>0</v>
      </c>
      <c r="J5975">
        <f t="shared" si="746"/>
        <v>0</v>
      </c>
      <c r="K5975">
        <f>J5975*Weighting!$W$23</f>
        <v>0</v>
      </c>
      <c r="M5975" s="14"/>
    </row>
    <row r="5976" spans="1:25" x14ac:dyDescent="0.25">
      <c r="A5976" s="32" t="str">
        <f>IF(Weighting!$P$24&gt;0,B5976,"")</f>
        <v/>
      </c>
      <c r="B5976">
        <f>Weighting!$C$24</f>
        <v>2.6790000000000012</v>
      </c>
      <c r="C5976">
        <f>Weighting!$F$24</f>
        <v>0</v>
      </c>
      <c r="D5976" t="b">
        <f>IF(C5976=1,'Data Transformation'!$G$3+0.5*'Data Transformation'!$W$25,IF(C5977=1,D5977-'Data Transformation'!$W$25,FALSE))</f>
        <v>0</v>
      </c>
      <c r="E5976" t="str">
        <f t="array" ref="E5976">IF(ISLOGICAL(D5976),"",FREQUENCY(IF('Data Transformation'!$B$425:$B$8425='Bin Analysis'!$B5955,'Data Transformation'!$G$425:$G$8425),D5976))</f>
        <v/>
      </c>
      <c r="F5976" t="str">
        <f t="shared" si="744"/>
        <v/>
      </c>
      <c r="G5976">
        <f>Weighting!$H$24</f>
        <v>0</v>
      </c>
      <c r="H5976">
        <f t="array" ref="H5976">FREQUENCY(IF('Data Transformation'!$B$4:$B$8425=B5955,'Data Transformation'!$G$4:$G$8425),'Bin Analysis'!$B5976)</f>
        <v>17</v>
      </c>
      <c r="I5976">
        <f t="shared" si="745"/>
        <v>0</v>
      </c>
      <c r="J5976">
        <f t="shared" si="746"/>
        <v>0</v>
      </c>
      <c r="K5976">
        <f>J5976*Weighting!$W$24</f>
        <v>0</v>
      </c>
      <c r="M5976" s="14"/>
    </row>
    <row r="5977" spans="1:25" x14ac:dyDescent="0.25">
      <c r="A5977" s="32" t="str">
        <f>IF(Weighting!$P$25&gt;0,B5977,"")</f>
        <v/>
      </c>
      <c r="B5977">
        <f>Weighting!$C$25</f>
        <v>2.8100000000000014</v>
      </c>
      <c r="C5977">
        <f>Weighting!$F$25</f>
        <v>0</v>
      </c>
      <c r="D5977" t="b">
        <f>IF(C5977=1,'Data Transformation'!$G$3+0.5*'Data Transformation'!$W$25,IF(C5978=1,D5978-'Data Transformation'!$W$25,FALSE))</f>
        <v>0</v>
      </c>
      <c r="E5977" t="str">
        <f t="array" ref="E5977">IF(ISLOGICAL(D5977),"",FREQUENCY(IF('Data Transformation'!$B$425:$B$8425='Bin Analysis'!$B5955,'Data Transformation'!$G$425:$G$8425),D5977))</f>
        <v/>
      </c>
      <c r="F5977" t="str">
        <f t="shared" si="744"/>
        <v/>
      </c>
      <c r="G5977">
        <f>Weighting!$H$25</f>
        <v>0</v>
      </c>
      <c r="H5977">
        <f t="array" ref="H5977">FREQUENCY(IF('Data Transformation'!$B$4:$B$8425=B5955,'Data Transformation'!$G$4:$G$8425),'Bin Analysis'!$B5977)</f>
        <v>17</v>
      </c>
      <c r="I5977">
        <f t="shared" si="745"/>
        <v>0</v>
      </c>
      <c r="J5977">
        <f t="shared" si="746"/>
        <v>0</v>
      </c>
      <c r="K5977">
        <f>J5977*Weighting!$W$25</f>
        <v>0</v>
      </c>
      <c r="M5977" s="14"/>
    </row>
    <row r="5978" spans="1:25" x14ac:dyDescent="0.25">
      <c r="O5978"/>
      <c r="P5978"/>
      <c r="Q5978"/>
      <c r="R5978"/>
    </row>
    <row r="5979" spans="1:25" ht="23.25" x14ac:dyDescent="0.35">
      <c r="A5979" s="21" t="s">
        <v>0</v>
      </c>
      <c r="B5979" s="21">
        <f>IFERROR(VLOOKUP(C5979,'Data Transformation'!$L$6:$M$426,2,FALSE),"")</f>
        <v>249</v>
      </c>
      <c r="C5979" s="21">
        <f>C5955+1</f>
        <v>249</v>
      </c>
      <c r="D5979" s="21"/>
      <c r="E5979" s="21"/>
      <c r="F5979" s="21"/>
      <c r="G5979" s="21"/>
      <c r="H5979" s="22"/>
      <c r="I5979" s="22"/>
      <c r="J5979" s="22"/>
      <c r="K5979" s="21"/>
      <c r="L5979" s="21">
        <f>B5979</f>
        <v>249</v>
      </c>
      <c r="M5979" s="23">
        <f>INDEX('Data Transformation'!$O$4:$O$424,MATCH($B5979,'Data Transformation'!$M$4:$M$424,0),MATCH($M$2,'Data Transformation'!$O$3,0))</f>
        <v>18</v>
      </c>
      <c r="N5979" s="27">
        <f>IF('Input and Summary Results'!$J$16="minimum",'Bin Analysis'!X5980/(M5979-1),'Bin Analysis'!Y5979/('Bin Analysis'!M5979-1))</f>
        <v>5.8823529411764705E-2</v>
      </c>
      <c r="O5979" s="27">
        <f>IF(M5979=FALSE,NA(),(VLOOKUP(1,C5982:K6001,4,FALSE))/(M5979-1))</f>
        <v>0.41176470588235292</v>
      </c>
      <c r="P5979" s="27">
        <f>IF(M5979=FALSE,NA(),SUM(J5982:J6001)/Weighting!$S$5)</f>
        <v>0.7</v>
      </c>
      <c r="Q5979" s="27">
        <f>IF(M5979=FALSE,NA(),SUM(K5982:K6001)/Weighting!$S$6)</f>
        <v>0.65217391304347827</v>
      </c>
      <c r="R5979" s="27">
        <f>IF(M5979=FALSE,NA(),(VLOOKUP(1,G5982:K6001,3,FALSE))/(M5979-1))</f>
        <v>0.11764705882352941</v>
      </c>
      <c r="S5979" s="22" t="str">
        <f>IF(M5979=FALSE,NA(),IF(SUM(J5982:J6001)=2,"yes","no"))</f>
        <v>no</v>
      </c>
      <c r="X5979" s="2" cm="2">
        <f t="array" ref="X5979:X5980">FREQUENCY(IF('Data Transformation'!$B$425:$B$6424='Bin Analysis'!L5979,'Data Transformation'!$G$425:$G$6424),'Data Transformation'!$U$11)</f>
        <v>16</v>
      </c>
      <c r="Y5979" s="2" cm="2">
        <f t="array" ref="Y5979:Y5980">FREQUENCY(IF('Data Transformation'!$B$425:$B$6424='Bin Analysis'!L5979,'Data Transformation'!$G$425:$G$6424),'Data Transformation'!$U$12)</f>
        <v>9</v>
      </c>
    </row>
    <row r="5980" spans="1:25" x14ac:dyDescent="0.25">
      <c r="A5980" s="14" t="s">
        <v>67</v>
      </c>
      <c r="B5980" t="s">
        <v>47</v>
      </c>
      <c r="C5980" t="s">
        <v>5</v>
      </c>
      <c r="D5980" t="s">
        <v>100</v>
      </c>
      <c r="E5980" t="s">
        <v>101</v>
      </c>
      <c r="F5980" t="s">
        <v>102</v>
      </c>
      <c r="G5980" t="s">
        <v>70</v>
      </c>
      <c r="H5980" t="s">
        <v>31</v>
      </c>
      <c r="I5980" t="s">
        <v>32</v>
      </c>
      <c r="J5980" t="s">
        <v>46</v>
      </c>
      <c r="K5980" s="14" t="s">
        <v>45</v>
      </c>
      <c r="M5980" s="14"/>
      <c r="X5980" s="2">
        <v>1</v>
      </c>
      <c r="Y5980" s="2">
        <v>8</v>
      </c>
    </row>
    <row r="5981" spans="1:25" x14ac:dyDescent="0.25">
      <c r="A5981" s="32"/>
      <c r="D5981" t="b">
        <f>IF(C5981=1,'Data Transformation'!$G$3+0.5*'Data Transformation'!$W$25,IF(C5982=1,D5982-'Data Transformation'!$W$25,FALSE))</f>
        <v>0</v>
      </c>
      <c r="E5981" t="str">
        <f t="array" ref="E5981">IF(ISLOGICAL(D5981),"",FREQUENCY(IF('Data Transformation'!$B$425:$B$8425='Bin Analysis'!$B5979,'Data Transformation'!$G$425:$G$8425),D5981))</f>
        <v/>
      </c>
      <c r="F5981" t="str">
        <f>IF(ISLOGICAL(D5981),"",E5981-E5980)</f>
        <v/>
      </c>
      <c r="M5981" s="14"/>
    </row>
    <row r="5982" spans="1:25" x14ac:dyDescent="0.25">
      <c r="A5982" s="32">
        <f>IF(Weighting!$P$6&gt;0,B5982,"")</f>
        <v>0.32100000000000001</v>
      </c>
      <c r="B5982">
        <f>Weighting!$C$6</f>
        <v>0.32100000000000001</v>
      </c>
      <c r="C5982">
        <f>Weighting!$F$6</f>
        <v>0</v>
      </c>
      <c r="D5982" t="b">
        <f>IF(C5982=1,'Data Transformation'!$G$3+0.5*'Data Transformation'!$W$25,IF(C5983=1,D5983-'Data Transformation'!$W$25,FALSE))</f>
        <v>0</v>
      </c>
      <c r="E5982" t="str">
        <f t="array" ref="E5982">IF(ISLOGICAL(D5982),"",FREQUENCY(IF('Data Transformation'!$B$425:$B$8425='Bin Analysis'!$B5979,'Data Transformation'!$G$425:$G$8425),D5982))</f>
        <v/>
      </c>
      <c r="F5982" t="str">
        <f>IF(ISLOGICAL(D5982),"",E5982-E5981)</f>
        <v/>
      </c>
      <c r="G5982">
        <f>Weighting!$H$6</f>
        <v>1</v>
      </c>
      <c r="H5982">
        <f t="array" ref="H5982">FREQUENCY(IF('Data Transformation'!$B$4:$B$8425=B5979,'Data Transformation'!$G$4:$G$8425),'Bin Analysis'!$B5982)</f>
        <v>2</v>
      </c>
      <c r="I5982">
        <f>H5982-H5981</f>
        <v>2</v>
      </c>
      <c r="J5982">
        <f>IF(I5982=0,0,1)</f>
        <v>1</v>
      </c>
      <c r="K5982">
        <f>J5982*Weighting!$W$6</f>
        <v>1</v>
      </c>
      <c r="M5982" s="14"/>
    </row>
    <row r="5983" spans="1:25" x14ac:dyDescent="0.25">
      <c r="A5983" s="32">
        <f>IF(Weighting!$P$7&gt;0,B5983,"")</f>
        <v>0.45200000000000001</v>
      </c>
      <c r="B5983">
        <f>Weighting!$C$7</f>
        <v>0.45200000000000001</v>
      </c>
      <c r="C5983">
        <f>Weighting!$F$7</f>
        <v>0</v>
      </c>
      <c r="D5983" t="b">
        <f>IF(C5983=1,'Data Transformation'!$G$3+0.5*'Data Transformation'!$W$25,IF(C5984=1,D5984-'Data Transformation'!$W$25,FALSE))</f>
        <v>0</v>
      </c>
      <c r="E5983" t="str">
        <f t="array" ref="E5983">IF(ISLOGICAL(D5983),"",FREQUENCY(IF('Data Transformation'!$B$425:$B$8425='Bin Analysis'!$B5979,'Data Transformation'!$G$425:$G$8425),D5983))</f>
        <v/>
      </c>
      <c r="F5983" t="str">
        <f t="shared" ref="F5983:F6001" si="747">IF(ISLOGICAL(D5983),"",E5983-E5982)</f>
        <v/>
      </c>
      <c r="G5983">
        <f>Weighting!$H$7</f>
        <v>0</v>
      </c>
      <c r="H5983">
        <f t="array" ref="H5983">FREQUENCY(IF('Data Transformation'!$B$4:$B$8425=B5979,'Data Transformation'!$G$4:$G$8425),'Bin Analysis'!$B5983)</f>
        <v>2</v>
      </c>
      <c r="I5983">
        <f t="shared" ref="I5983:I6001" si="748">H5983-H5982</f>
        <v>0</v>
      </c>
      <c r="J5983">
        <f>IF(I5983=0,0,1)</f>
        <v>0</v>
      </c>
      <c r="K5983">
        <f>J5983*Weighting!$W$7</f>
        <v>0</v>
      </c>
      <c r="M5983" s="14"/>
    </row>
    <row r="5984" spans="1:25" x14ac:dyDescent="0.25">
      <c r="A5984" s="32">
        <f>IF(Weighting!$P$8&gt;0,B5984,"")</f>
        <v>0.58299999999999996</v>
      </c>
      <c r="B5984">
        <f>Weighting!$C$8</f>
        <v>0.58299999999999996</v>
      </c>
      <c r="C5984">
        <f>Weighting!$F$8</f>
        <v>0</v>
      </c>
      <c r="D5984" t="b">
        <f>IF(C5984=1,'Data Transformation'!$G$3+0.5*'Data Transformation'!$W$25,IF(C5985=1,D5985-'Data Transformation'!$W$25,FALSE))</f>
        <v>0</v>
      </c>
      <c r="E5984" t="str">
        <f t="array" ref="E5984">IF(ISLOGICAL(D5984),"",FREQUENCY(IF('Data Transformation'!$B$425:$B$8425='Bin Analysis'!$B5979,'Data Transformation'!$G$425:$G$8425),D5984))</f>
        <v/>
      </c>
      <c r="F5984" t="str">
        <f t="shared" si="747"/>
        <v/>
      </c>
      <c r="G5984">
        <f>Weighting!$H$8</f>
        <v>0</v>
      </c>
      <c r="H5984">
        <f t="array" ref="H5984">FREQUENCY(IF('Data Transformation'!$B$4:$B$8425=B5979,'Data Transformation'!$G$4:$G$8425),'Bin Analysis'!$B5984)</f>
        <v>2</v>
      </c>
      <c r="I5984">
        <f t="shared" si="748"/>
        <v>0</v>
      </c>
      <c r="J5984">
        <f t="shared" ref="J5984:J6001" si="749">IF(I5984=0,0,1)</f>
        <v>0</v>
      </c>
      <c r="K5984">
        <f>J5984*Weighting!$W$8</f>
        <v>0</v>
      </c>
      <c r="M5984" s="14"/>
    </row>
    <row r="5985" spans="1:13" x14ac:dyDescent="0.25">
      <c r="A5985" s="32">
        <f>IF(Weighting!$P$9&gt;0,B5985,"")</f>
        <v>0.71399999999999997</v>
      </c>
      <c r="B5985" s="50">
        <f>Weighting!$C$9</f>
        <v>0.71399999999999997</v>
      </c>
      <c r="C5985">
        <f>Weighting!$F$9</f>
        <v>0</v>
      </c>
      <c r="D5985" t="b">
        <f>IF(C5985=1,'Data Transformation'!$G$3+0.5*'Data Transformation'!$W$25,IF(C5986=1,D5986-'Data Transformation'!$W$25,FALSE))</f>
        <v>0</v>
      </c>
      <c r="E5985" t="str">
        <f t="array" ref="E5985">IF(ISLOGICAL(D5985),"",FREQUENCY(IF('Data Transformation'!$B$425:$B$8425='Bin Analysis'!$B5979,'Data Transformation'!$G$425:$G$8425),D5985))</f>
        <v/>
      </c>
      <c r="F5985" t="str">
        <f t="shared" si="747"/>
        <v/>
      </c>
      <c r="G5985">
        <f>Weighting!$H$9</f>
        <v>0</v>
      </c>
      <c r="H5985">
        <f t="array" ref="H5985">FREQUENCY(IF('Data Transformation'!$B$4:$B$8425=B5979,'Data Transformation'!$G$4:$G$8425),'Bin Analysis'!$B5985)</f>
        <v>5</v>
      </c>
      <c r="I5985">
        <f t="shared" si="748"/>
        <v>3</v>
      </c>
      <c r="J5985">
        <f t="shared" si="749"/>
        <v>1</v>
      </c>
      <c r="K5985">
        <f>J5985*Weighting!$W$9</f>
        <v>3</v>
      </c>
      <c r="M5985" s="14"/>
    </row>
    <row r="5986" spans="1:13" x14ac:dyDescent="0.25">
      <c r="A5986" s="32">
        <f>IF(Weighting!$P$10&gt;0,B5986,"")</f>
        <v>0.84499999999999997</v>
      </c>
      <c r="B5986">
        <f>Weighting!$C$10</f>
        <v>0.84499999999999997</v>
      </c>
      <c r="C5986">
        <f>Weighting!$F$10</f>
        <v>0</v>
      </c>
      <c r="D5986" t="b">
        <f>IF(C5986=1,'Data Transformation'!$G$3+0.5*'Data Transformation'!$W$25,IF(C5987=1,D5987-'Data Transformation'!$W$25,FALSE))</f>
        <v>0</v>
      </c>
      <c r="E5986" t="str">
        <f t="array" ref="E5986">IF(ISLOGICAL(D5986),"",FREQUENCY(IF('Data Transformation'!$B$425:$B$8425='Bin Analysis'!$B5979,'Data Transformation'!$G$425:$G$8425),D5986))</f>
        <v/>
      </c>
      <c r="F5986" t="str">
        <f t="shared" si="747"/>
        <v/>
      </c>
      <c r="G5986">
        <f>Weighting!$H$10</f>
        <v>0</v>
      </c>
      <c r="H5986">
        <f t="array" ref="H5986">FREQUENCY(IF('Data Transformation'!$B$4:$B$8425=B5979,'Data Transformation'!$G$4:$G$8425),'Bin Analysis'!$B5986)</f>
        <v>9</v>
      </c>
      <c r="I5986">
        <f t="shared" si="748"/>
        <v>4</v>
      </c>
      <c r="J5986">
        <f t="shared" si="749"/>
        <v>1</v>
      </c>
      <c r="K5986">
        <f>J5986*Weighting!$W$10</f>
        <v>3</v>
      </c>
      <c r="M5986" s="14"/>
    </row>
    <row r="5987" spans="1:13" x14ac:dyDescent="0.25">
      <c r="A5987" s="32">
        <f>IF(Weighting!$P$11&gt;0,B5987,"")</f>
        <v>0.97599999999999998</v>
      </c>
      <c r="B5987">
        <f>Weighting!$C$11</f>
        <v>0.97599999999999998</v>
      </c>
      <c r="C5987">
        <f>Weighting!$F$11</f>
        <v>0</v>
      </c>
      <c r="D5987">
        <f>IF(C5987=1,'Data Transformation'!$G$3+0.5*'Data Transformation'!$W$25,IF(C5988=1,D5988-'Data Transformation'!$W$25,FALSE))</f>
        <v>0.86899999999999999</v>
      </c>
      <c r="E5987">
        <f t="array" ref="E5987">IF(ISLOGICAL(D5987),"",FREQUENCY(IF('Data Transformation'!$B$425:$B$8425='Bin Analysis'!$B5979,'Data Transformation'!$G$425:$G$8425),D5987))</f>
        <v>9</v>
      </c>
      <c r="F5987" t="e">
        <f t="shared" si="747"/>
        <v>#VALUE!</v>
      </c>
      <c r="G5987">
        <f>Weighting!$H$11</f>
        <v>0</v>
      </c>
      <c r="H5987">
        <f t="array" ref="H5987">FREQUENCY(IF('Data Transformation'!$B$4:$B$8425=B5979,'Data Transformation'!$G$4:$G$8425),'Bin Analysis'!$B5987)</f>
        <v>15</v>
      </c>
      <c r="I5987">
        <f t="shared" si="748"/>
        <v>6</v>
      </c>
      <c r="J5987">
        <f t="shared" si="749"/>
        <v>1</v>
      </c>
      <c r="K5987">
        <f>J5987*Weighting!$W$11</f>
        <v>2</v>
      </c>
      <c r="M5987" s="14"/>
    </row>
    <row r="5988" spans="1:13" x14ac:dyDescent="0.25">
      <c r="A5988" s="32">
        <f>IF(Weighting!$P$12&gt;0,B5988,"")</f>
        <v>1.107</v>
      </c>
      <c r="B5988">
        <f>Weighting!$C$12</f>
        <v>1.107</v>
      </c>
      <c r="C5988">
        <f>Weighting!$F$12</f>
        <v>1</v>
      </c>
      <c r="D5988">
        <f>IF(C5988=1,'Data Transformation'!$G$3+0.5*'Data Transformation'!$W$25,IF(C5989=1,D5989-'Data Transformation'!$W$25,FALSE))</f>
        <v>1.131</v>
      </c>
      <c r="E5988">
        <f t="array" ref="E5988">IF(ISLOGICAL(D5988),"",FREQUENCY(IF('Data Transformation'!$B$425:$B$8425='Bin Analysis'!$B5979,'Data Transformation'!$G$425:$G$8425),D5988))</f>
        <v>16</v>
      </c>
      <c r="F5988">
        <f t="shared" si="747"/>
        <v>7</v>
      </c>
      <c r="G5988">
        <f>Weighting!$H$12</f>
        <v>0</v>
      </c>
      <c r="H5988">
        <f t="array" ref="H5988">FREQUENCY(IF('Data Transformation'!$B$4:$B$8425=B5979,'Data Transformation'!$G$4:$G$8425),'Bin Analysis'!$B5988)</f>
        <v>16</v>
      </c>
      <c r="I5988">
        <f t="shared" si="748"/>
        <v>1</v>
      </c>
      <c r="J5988">
        <f t="shared" si="749"/>
        <v>1</v>
      </c>
      <c r="K5988">
        <f>J5988*Weighting!$W$12</f>
        <v>1</v>
      </c>
      <c r="M5988" s="14"/>
    </row>
    <row r="5989" spans="1:13" x14ac:dyDescent="0.25">
      <c r="A5989" s="32">
        <f>IF(Weighting!$P$13&gt;0,B5989,"")</f>
        <v>1.238</v>
      </c>
      <c r="B5989">
        <f>Weighting!$C$13</f>
        <v>1.238</v>
      </c>
      <c r="C5989">
        <f>Weighting!$F$13</f>
        <v>0</v>
      </c>
      <c r="D5989" t="b">
        <f>IF(C5989=1,'Data Transformation'!$G$3+0.5*'Data Transformation'!$W$25,IF(C5990=1,D5990-'Data Transformation'!$W$25,FALSE))</f>
        <v>0</v>
      </c>
      <c r="E5989" t="str">
        <f t="array" ref="E5989">IF(ISLOGICAL(D5989),"",FREQUENCY(IF('Data Transformation'!$B$425:$B$8425='Bin Analysis'!$B5979,'Data Transformation'!$G$425:$G$8425),D5989))</f>
        <v/>
      </c>
      <c r="F5989" t="str">
        <f t="shared" si="747"/>
        <v/>
      </c>
      <c r="G5989">
        <f>Weighting!$H$13</f>
        <v>0</v>
      </c>
      <c r="H5989">
        <f t="array" ref="H5989">FREQUENCY(IF('Data Transformation'!$B$4:$B$8425=B5979,'Data Transformation'!$G$4:$G$8425),'Bin Analysis'!$B5989)</f>
        <v>17</v>
      </c>
      <c r="I5989">
        <f t="shared" si="748"/>
        <v>1</v>
      </c>
      <c r="J5989">
        <f t="shared" si="749"/>
        <v>1</v>
      </c>
      <c r="K5989">
        <f>J5989*Weighting!$W$13</f>
        <v>2</v>
      </c>
      <c r="M5989" s="14"/>
    </row>
    <row r="5990" spans="1:13" x14ac:dyDescent="0.25">
      <c r="A5990" s="32">
        <f>IF(Weighting!$P$14&gt;0,B5990,"")</f>
        <v>1.369</v>
      </c>
      <c r="B5990">
        <f>Weighting!$C$14</f>
        <v>1.369</v>
      </c>
      <c r="C5990">
        <f>Weighting!$F$14</f>
        <v>0</v>
      </c>
      <c r="D5990" t="b">
        <f>IF(C5990=1,'Data Transformation'!$G$3+0.5*'Data Transformation'!$W$25,IF(C5991=1,D5991-'Data Transformation'!$W$25,FALSE))</f>
        <v>0</v>
      </c>
      <c r="E5990" t="str">
        <f t="array" ref="E5990">IF(ISLOGICAL(D5990),"",FREQUENCY(IF('Data Transformation'!$B$425:$B$8425='Bin Analysis'!$B5979,'Data Transformation'!$G$425:$G$8425),D5990))</f>
        <v/>
      </c>
      <c r="F5990" t="str">
        <f t="shared" si="747"/>
        <v/>
      </c>
      <c r="G5990">
        <f>Weighting!$H$14</f>
        <v>0</v>
      </c>
      <c r="H5990">
        <f t="array" ref="H5990">FREQUENCY(IF('Data Transformation'!$B$4:$B$8425=B5979,'Data Transformation'!$G$4:$G$8425),'Bin Analysis'!$B5990)</f>
        <v>18</v>
      </c>
      <c r="I5990">
        <f t="shared" si="748"/>
        <v>1</v>
      </c>
      <c r="J5990">
        <f t="shared" si="749"/>
        <v>1</v>
      </c>
      <c r="K5990">
        <f>J5990*Weighting!$W$14</f>
        <v>3</v>
      </c>
      <c r="M5990" s="14"/>
    </row>
    <row r="5991" spans="1:13" x14ac:dyDescent="0.25">
      <c r="A5991" s="32">
        <f>IF(Weighting!$P$15&gt;0,B5991,"")</f>
        <v>1.5000009999999999</v>
      </c>
      <c r="B5991">
        <f>Weighting!$C$15</f>
        <v>1.5000009999999999</v>
      </c>
      <c r="C5991">
        <f>Weighting!$F$15</f>
        <v>0</v>
      </c>
      <c r="D5991" t="b">
        <f>IF(C5991=1,'Data Transformation'!$G$3+0.5*'Data Transformation'!$W$25,IF(C5992=1,D5992-'Data Transformation'!$W$25,FALSE))</f>
        <v>0</v>
      </c>
      <c r="E5991" t="str">
        <f t="array" ref="E5991">IF(ISLOGICAL(D5991),"",FREQUENCY(IF('Data Transformation'!$B$425:$B$8425='Bin Analysis'!$B5979,'Data Transformation'!$G$425:$G$8425),D5991))</f>
        <v/>
      </c>
      <c r="F5991" t="str">
        <f t="shared" si="747"/>
        <v/>
      </c>
      <c r="G5991">
        <f>Weighting!$H$15</f>
        <v>0</v>
      </c>
      <c r="H5991">
        <f t="array" ref="H5991">FREQUENCY(IF('Data Transformation'!$B$4:$B$8425=B5979,'Data Transformation'!$G$4:$G$8425),'Bin Analysis'!$B5991)</f>
        <v>18</v>
      </c>
      <c r="I5991">
        <f t="shared" si="748"/>
        <v>0</v>
      </c>
      <c r="J5991">
        <f t="shared" si="749"/>
        <v>0</v>
      </c>
      <c r="K5991">
        <f>J5991*Weighting!$W$15</f>
        <v>0</v>
      </c>
      <c r="M5991" s="14"/>
    </row>
    <row r="5992" spans="1:13" x14ac:dyDescent="0.25">
      <c r="A5992" s="32" t="str">
        <f>IF(Weighting!$P$16&gt;0,B5992,"")</f>
        <v/>
      </c>
      <c r="B5992">
        <f>Weighting!$C$16</f>
        <v>1.631</v>
      </c>
      <c r="C5992">
        <f>Weighting!$F$16</f>
        <v>0</v>
      </c>
      <c r="D5992" t="b">
        <f>IF(C5992=1,'Data Transformation'!$G$3+0.5*'Data Transformation'!$W$25,IF(C5993=1,D5993-'Data Transformation'!$W$25,FALSE))</f>
        <v>0</v>
      </c>
      <c r="E5992" t="str">
        <f t="array" ref="E5992">IF(ISLOGICAL(D5992),"",FREQUENCY(IF('Data Transformation'!$B$425:$B$8425='Bin Analysis'!$B5979,'Data Transformation'!$G$425:$G$8425),D5992))</f>
        <v/>
      </c>
      <c r="F5992" t="str">
        <f t="shared" si="747"/>
        <v/>
      </c>
      <c r="G5992">
        <f>Weighting!$H$16</f>
        <v>0</v>
      </c>
      <c r="H5992">
        <f t="array" ref="H5992">FREQUENCY(IF('Data Transformation'!$B$4:$B$8425=B5979,'Data Transformation'!$G$4:$G$8425),'Bin Analysis'!$B5992)</f>
        <v>18</v>
      </c>
      <c r="I5992">
        <f t="shared" si="748"/>
        <v>0</v>
      </c>
      <c r="J5992">
        <f t="shared" si="749"/>
        <v>0</v>
      </c>
      <c r="K5992">
        <f>J5992*Weighting!$W$16</f>
        <v>0</v>
      </c>
      <c r="M5992" s="14"/>
    </row>
    <row r="5993" spans="1:13" x14ac:dyDescent="0.25">
      <c r="A5993" s="32" t="str">
        <f>IF(Weighting!$P$17&gt;0,B5993,"")</f>
        <v/>
      </c>
      <c r="B5993">
        <f>Weighting!$C$17</f>
        <v>1.762</v>
      </c>
      <c r="C5993">
        <f>Weighting!$F$17</f>
        <v>0</v>
      </c>
      <c r="D5993" t="b">
        <f>IF(C5993=1,'Data Transformation'!$G$3+0.5*'Data Transformation'!$W$25,IF(C5994=1,D5994-'Data Transformation'!$W$25,FALSE))</f>
        <v>0</v>
      </c>
      <c r="E5993" t="str">
        <f t="array" ref="E5993">IF(ISLOGICAL(D5993),"",FREQUENCY(IF('Data Transformation'!$B$425:$B$8425='Bin Analysis'!$B5979,'Data Transformation'!$G$425:$G$8425),D5993))</f>
        <v/>
      </c>
      <c r="F5993" t="str">
        <f t="shared" si="747"/>
        <v/>
      </c>
      <c r="G5993">
        <f>Weighting!$H$17</f>
        <v>0</v>
      </c>
      <c r="H5993">
        <f t="array" ref="H5993">FREQUENCY(IF('Data Transformation'!$B$4:$B$8425=B5979,'Data Transformation'!$G$4:$G$8425),'Bin Analysis'!$B5993)</f>
        <v>18</v>
      </c>
      <c r="I5993">
        <f t="shared" si="748"/>
        <v>0</v>
      </c>
      <c r="J5993">
        <f t="shared" si="749"/>
        <v>0</v>
      </c>
      <c r="K5993">
        <f>J5993*Weighting!$W$17</f>
        <v>0</v>
      </c>
      <c r="M5993" s="14"/>
    </row>
    <row r="5994" spans="1:13" x14ac:dyDescent="0.25">
      <c r="A5994" s="32" t="str">
        <f>IF(Weighting!$P$18&gt;0,B5994,"")</f>
        <v/>
      </c>
      <c r="B5994">
        <f>Weighting!$C$18</f>
        <v>1.893</v>
      </c>
      <c r="C5994">
        <f>Weighting!$F$18</f>
        <v>0</v>
      </c>
      <c r="D5994" t="b">
        <f>IF(C5994=1,'Data Transformation'!$G$3+0.5*'Data Transformation'!$W$25,IF(C5995=1,D5995-'Data Transformation'!$W$25,FALSE))</f>
        <v>0</v>
      </c>
      <c r="E5994" t="str">
        <f t="array" ref="E5994">IF(ISLOGICAL(D5994),"",FREQUENCY(IF('Data Transformation'!$B$425:$B$8425='Bin Analysis'!$B5979,'Data Transformation'!$G$425:$G$8425),D5994))</f>
        <v/>
      </c>
      <c r="F5994" t="str">
        <f t="shared" si="747"/>
        <v/>
      </c>
      <c r="G5994">
        <f>Weighting!$H$18</f>
        <v>0</v>
      </c>
      <c r="H5994">
        <f t="array" ref="H5994">FREQUENCY(IF('Data Transformation'!$B$4:$B$8425=B5979,'Data Transformation'!$G$4:$G$8425),'Bin Analysis'!$B5994)</f>
        <v>18</v>
      </c>
      <c r="I5994">
        <f t="shared" si="748"/>
        <v>0</v>
      </c>
      <c r="J5994">
        <f t="shared" si="749"/>
        <v>0</v>
      </c>
      <c r="K5994">
        <f>J5994*Weighting!$W$18</f>
        <v>0</v>
      </c>
      <c r="M5994" s="14"/>
    </row>
    <row r="5995" spans="1:13" x14ac:dyDescent="0.25">
      <c r="A5995" s="32" t="str">
        <f>IF(Weighting!$P$19&gt;0,B5995,"")</f>
        <v/>
      </c>
      <c r="B5995">
        <f>Weighting!$C$19</f>
        <v>2.024</v>
      </c>
      <c r="C5995">
        <f>Weighting!$F$19</f>
        <v>0</v>
      </c>
      <c r="D5995" t="b">
        <f>IF(C5995=1,'Data Transformation'!$G$3+0.5*'Data Transformation'!$W$25,IF(C5996=1,D5996-'Data Transformation'!$W$25,FALSE))</f>
        <v>0</v>
      </c>
      <c r="E5995" t="str">
        <f t="array" ref="E5995">IF(ISLOGICAL(D5995),"",FREQUENCY(IF('Data Transformation'!$B$425:$B$8425='Bin Analysis'!$B5979,'Data Transformation'!$G$425:$G$8425),D5995))</f>
        <v/>
      </c>
      <c r="F5995" t="str">
        <f t="shared" si="747"/>
        <v/>
      </c>
      <c r="G5995">
        <f>Weighting!$H$19</f>
        <v>0</v>
      </c>
      <c r="H5995">
        <f t="array" ref="H5995">FREQUENCY(IF('Data Transformation'!$B$4:$B$8425=B5979,'Data Transformation'!$G$4:$G$8425),'Bin Analysis'!$B5995)</f>
        <v>18</v>
      </c>
      <c r="I5995">
        <f t="shared" si="748"/>
        <v>0</v>
      </c>
      <c r="J5995">
        <f t="shared" si="749"/>
        <v>0</v>
      </c>
      <c r="K5995">
        <f>J5995*Weighting!$W$19</f>
        <v>0</v>
      </c>
      <c r="M5995" s="14"/>
    </row>
    <row r="5996" spans="1:13" x14ac:dyDescent="0.25">
      <c r="A5996" s="32" t="str">
        <f>IF(Weighting!$P$20&gt;0,B5996,"")</f>
        <v/>
      </c>
      <c r="B5996">
        <f>Weighting!$C$20</f>
        <v>2.1550000000000002</v>
      </c>
      <c r="C5996">
        <f>Weighting!$F$20</f>
        <v>0</v>
      </c>
      <c r="D5996" t="b">
        <f>IF(C5996=1,'Data Transformation'!$G$3+0.5*'Data Transformation'!$W$25,IF(C5997=1,D5997-'Data Transformation'!$W$25,FALSE))</f>
        <v>0</v>
      </c>
      <c r="E5996" t="str">
        <f t="array" ref="E5996">IF(ISLOGICAL(D5996),"",FREQUENCY(IF('Data Transformation'!$B$425:$B$8425='Bin Analysis'!$B5979,'Data Transformation'!$G$425:$G$8425),D5996))</f>
        <v/>
      </c>
      <c r="F5996" t="str">
        <f t="shared" si="747"/>
        <v/>
      </c>
      <c r="G5996">
        <f>Weighting!$H$20</f>
        <v>0</v>
      </c>
      <c r="H5996">
        <f t="array" ref="H5996">FREQUENCY(IF('Data Transformation'!$B$4:$B$8425=B5979,'Data Transformation'!$G$4:$G$8425),'Bin Analysis'!$B5996)</f>
        <v>18</v>
      </c>
      <c r="I5996">
        <f t="shared" si="748"/>
        <v>0</v>
      </c>
      <c r="J5996">
        <f t="shared" si="749"/>
        <v>0</v>
      </c>
      <c r="K5996">
        <f>J5996*Weighting!$W$20</f>
        <v>0</v>
      </c>
      <c r="M5996" s="14"/>
    </row>
    <row r="5997" spans="1:13" x14ac:dyDescent="0.25">
      <c r="A5997" s="32" t="str">
        <f>IF(Weighting!$P$21&gt;0,B5997,"")</f>
        <v/>
      </c>
      <c r="B5997">
        <f>Weighting!$C$21</f>
        <v>2.2860000000000005</v>
      </c>
      <c r="C5997">
        <f>Weighting!$F$21</f>
        <v>0</v>
      </c>
      <c r="D5997" t="b">
        <f>IF(C5997=1,'Data Transformation'!$G$3+0.5*'Data Transformation'!$W$25,IF(C5998=1,D5998-'Data Transformation'!$W$25,FALSE))</f>
        <v>0</v>
      </c>
      <c r="E5997" t="str">
        <f t="array" ref="E5997">IF(ISLOGICAL(D5997),"",FREQUENCY(IF('Data Transformation'!$B$425:$B$8425='Bin Analysis'!$B5979,'Data Transformation'!$G$425:$G$8425),D5997))</f>
        <v/>
      </c>
      <c r="F5997" t="str">
        <f t="shared" si="747"/>
        <v/>
      </c>
      <c r="G5997">
        <f>Weighting!$H$21</f>
        <v>0</v>
      </c>
      <c r="H5997">
        <f t="array" ref="H5997">FREQUENCY(IF('Data Transformation'!$B$4:$B$8425=B5979,'Data Transformation'!$G$4:$G$8425),'Bin Analysis'!$B5997)</f>
        <v>18</v>
      </c>
      <c r="I5997">
        <f t="shared" si="748"/>
        <v>0</v>
      </c>
      <c r="J5997">
        <f t="shared" si="749"/>
        <v>0</v>
      </c>
      <c r="K5997">
        <f>J5997*Weighting!$W$21</f>
        <v>0</v>
      </c>
      <c r="M5997" s="14"/>
    </row>
    <row r="5998" spans="1:13" x14ac:dyDescent="0.25">
      <c r="A5998" s="32" t="str">
        <f>IF(Weighting!$P$22&gt;0,B5998,"")</f>
        <v/>
      </c>
      <c r="B5998">
        <f>Weighting!$C$22</f>
        <v>2.4170000000000007</v>
      </c>
      <c r="C5998">
        <f>Weighting!$F$22</f>
        <v>0</v>
      </c>
      <c r="D5998" t="b">
        <f>IF(C5998=1,'Data Transformation'!$G$3+0.5*'Data Transformation'!$W$25,IF(C5999=1,D5999-'Data Transformation'!$W$25,FALSE))</f>
        <v>0</v>
      </c>
      <c r="E5998" t="str">
        <f t="array" ref="E5998">IF(ISLOGICAL(D5998),"",FREQUENCY(IF('Data Transformation'!$B$425:$B$8425='Bin Analysis'!$B5979,'Data Transformation'!$G$425:$G$8425),D5998))</f>
        <v/>
      </c>
      <c r="F5998" t="str">
        <f t="shared" si="747"/>
        <v/>
      </c>
      <c r="G5998">
        <f>Weighting!$H$22</f>
        <v>0</v>
      </c>
      <c r="H5998">
        <f t="array" ref="H5998">FREQUENCY(IF('Data Transformation'!$B$4:$B$8425=B5979,'Data Transformation'!$G$4:$G$8425),'Bin Analysis'!$B5998)</f>
        <v>18</v>
      </c>
      <c r="I5998">
        <f t="shared" si="748"/>
        <v>0</v>
      </c>
      <c r="J5998">
        <f t="shared" si="749"/>
        <v>0</v>
      </c>
      <c r="K5998">
        <f>J5998*Weighting!$W$22</f>
        <v>0</v>
      </c>
      <c r="M5998" s="14"/>
    </row>
    <row r="5999" spans="1:13" x14ac:dyDescent="0.25">
      <c r="A5999" s="32" t="str">
        <f>IF(Weighting!$P$23&gt;0,B5999,"")</f>
        <v/>
      </c>
      <c r="B5999">
        <f>Weighting!$C$23</f>
        <v>2.5480000000000009</v>
      </c>
      <c r="C5999">
        <f>Weighting!$F$23</f>
        <v>0</v>
      </c>
      <c r="D5999" t="b">
        <f>IF(C5999=1,'Data Transformation'!$G$3+0.5*'Data Transformation'!$W$25,IF(C6000=1,D6000-'Data Transformation'!$W$25,FALSE))</f>
        <v>0</v>
      </c>
      <c r="E5999" t="str">
        <f t="array" ref="E5999">IF(ISLOGICAL(D5999),"",FREQUENCY(IF('Data Transformation'!$B$425:$B$8425='Bin Analysis'!$B5979,'Data Transformation'!$G$425:$G$8425),D5999))</f>
        <v/>
      </c>
      <c r="F5999" t="str">
        <f t="shared" si="747"/>
        <v/>
      </c>
      <c r="G5999">
        <f>Weighting!$H$23</f>
        <v>0</v>
      </c>
      <c r="H5999">
        <f t="array" ref="H5999">FREQUENCY(IF('Data Transformation'!$B$4:$B$8425=B5979,'Data Transformation'!$G$4:$G$8425),'Bin Analysis'!$B5999)</f>
        <v>18</v>
      </c>
      <c r="I5999">
        <f t="shared" si="748"/>
        <v>0</v>
      </c>
      <c r="J5999">
        <f t="shared" si="749"/>
        <v>0</v>
      </c>
      <c r="K5999">
        <f>J5999*Weighting!$W$23</f>
        <v>0</v>
      </c>
      <c r="M5999" s="14"/>
    </row>
    <row r="6000" spans="1:13" x14ac:dyDescent="0.25">
      <c r="A6000" s="32" t="str">
        <f>IF(Weighting!$P$24&gt;0,B6000,"")</f>
        <v/>
      </c>
      <c r="B6000">
        <f>Weighting!$C$24</f>
        <v>2.6790000000000012</v>
      </c>
      <c r="C6000">
        <f>Weighting!$F$24</f>
        <v>0</v>
      </c>
      <c r="D6000" t="b">
        <f>IF(C6000=1,'Data Transformation'!$G$3+0.5*'Data Transformation'!$W$25,IF(C6001=1,D6001-'Data Transformation'!$W$25,FALSE))</f>
        <v>0</v>
      </c>
      <c r="E6000" t="str">
        <f t="array" ref="E6000">IF(ISLOGICAL(D6000),"",FREQUENCY(IF('Data Transformation'!$B$425:$B$8425='Bin Analysis'!$B5979,'Data Transformation'!$G$425:$G$8425),D6000))</f>
        <v/>
      </c>
      <c r="F6000" t="str">
        <f t="shared" si="747"/>
        <v/>
      </c>
      <c r="G6000">
        <f>Weighting!$H$24</f>
        <v>0</v>
      </c>
      <c r="H6000">
        <f t="array" ref="H6000">FREQUENCY(IF('Data Transformation'!$B$4:$B$8425=B5979,'Data Transformation'!$G$4:$G$8425),'Bin Analysis'!$B6000)</f>
        <v>18</v>
      </c>
      <c r="I6000">
        <f t="shared" si="748"/>
        <v>0</v>
      </c>
      <c r="J6000">
        <f t="shared" si="749"/>
        <v>0</v>
      </c>
      <c r="K6000">
        <f>J6000*Weighting!$W$24</f>
        <v>0</v>
      </c>
      <c r="M6000" s="14"/>
    </row>
    <row r="6001" spans="1:25" x14ac:dyDescent="0.25">
      <c r="A6001" s="32" t="str">
        <f>IF(Weighting!$P$25&gt;0,B6001,"")</f>
        <v/>
      </c>
      <c r="B6001">
        <f>Weighting!$C$25</f>
        <v>2.8100000000000014</v>
      </c>
      <c r="C6001">
        <f>Weighting!$F$25</f>
        <v>0</v>
      </c>
      <c r="D6001" t="b">
        <f>IF(C6001=1,'Data Transformation'!$G$3+0.5*'Data Transformation'!$W$25,IF(C6002=1,D6002-'Data Transformation'!$W$25,FALSE))</f>
        <v>0</v>
      </c>
      <c r="E6001" t="str">
        <f t="array" ref="E6001">IF(ISLOGICAL(D6001),"",FREQUENCY(IF('Data Transformation'!$B$425:$B$8425='Bin Analysis'!$B5979,'Data Transformation'!$G$425:$G$8425),D6001))</f>
        <v/>
      </c>
      <c r="F6001" t="str">
        <f t="shared" si="747"/>
        <v/>
      </c>
      <c r="G6001">
        <f>Weighting!$H$25</f>
        <v>0</v>
      </c>
      <c r="H6001">
        <f t="array" ref="H6001">FREQUENCY(IF('Data Transformation'!$B$4:$B$8425=B5979,'Data Transformation'!$G$4:$G$8425),'Bin Analysis'!$B6001)</f>
        <v>18</v>
      </c>
      <c r="I6001">
        <f t="shared" si="748"/>
        <v>0</v>
      </c>
      <c r="J6001">
        <f t="shared" si="749"/>
        <v>0</v>
      </c>
      <c r="K6001">
        <f>J6001*Weighting!$W$25</f>
        <v>0</v>
      </c>
      <c r="M6001" s="14"/>
    </row>
    <row r="6002" spans="1:25" x14ac:dyDescent="0.25">
      <c r="N6002" s="55"/>
      <c r="O6002"/>
      <c r="P6002"/>
      <c r="Q6002"/>
      <c r="R6002"/>
    </row>
    <row r="6003" spans="1:25" ht="23.25" x14ac:dyDescent="0.35">
      <c r="A6003" s="21" t="s">
        <v>0</v>
      </c>
      <c r="B6003" s="21">
        <f>IFERROR(VLOOKUP(C6003,'Data Transformation'!$L$6:$M$426,2,FALSE),"")</f>
        <v>250</v>
      </c>
      <c r="C6003" s="21">
        <f>C5979+1</f>
        <v>250</v>
      </c>
      <c r="D6003" s="21"/>
      <c r="E6003" s="21"/>
      <c r="F6003" s="21"/>
      <c r="G6003" s="21"/>
      <c r="H6003" s="22"/>
      <c r="I6003" s="22"/>
      <c r="J6003" s="22"/>
      <c r="K6003" s="21"/>
      <c r="L6003" s="21">
        <f>B6003</f>
        <v>250</v>
      </c>
      <c r="M6003" s="23">
        <f>INDEX('Data Transformation'!$O$4:$O$424,MATCH($B6003,'Data Transformation'!$M$4:$M$424,0),MATCH($M$2,'Data Transformation'!$O$3,0))</f>
        <v>18</v>
      </c>
      <c r="N6003" s="27">
        <f>IF('Input and Summary Results'!$J$16="minimum",'Bin Analysis'!X6004/(M6003-1),'Bin Analysis'!Y6003/('Bin Analysis'!M6003-1))</f>
        <v>5.8823529411764705E-2</v>
      </c>
      <c r="O6003" s="27">
        <f>IF(M6003=FALSE,NA(),(VLOOKUP(1,C6006:K6025,4,FALSE))/(M6003-1))</f>
        <v>0.76470588235294112</v>
      </c>
      <c r="P6003" s="27">
        <f>IF(M6003=FALSE,NA(),SUM(J6006:J6025)/Weighting!$S$5)</f>
        <v>0.5</v>
      </c>
      <c r="Q6003" s="27">
        <f>IF(M6003=FALSE,NA(),SUM(K6006:K6025)/Weighting!$S$6)</f>
        <v>0.47826086956521741</v>
      </c>
      <c r="R6003" s="27">
        <f>IF(M6003=FALSE,NA(),(VLOOKUP(1,G6006:K6025,3,FALSE))/(M6003-1))</f>
        <v>0</v>
      </c>
      <c r="S6003" s="22" t="str">
        <f>IF(M6003=FALSE,NA(),IF(SUM(J6006:J6025)=2,"yes","no"))</f>
        <v>no</v>
      </c>
      <c r="X6003" s="2" cm="2">
        <f t="array" ref="X6003:X6004">FREQUENCY(IF('Data Transformation'!$B$425:$B$6424='Bin Analysis'!L6003,'Data Transformation'!$G$425:$G$6424),'Data Transformation'!$U$11)</f>
        <v>16</v>
      </c>
      <c r="Y6003" s="2" cm="2">
        <f t="array" ref="Y6003:Y6004">FREQUENCY(IF('Data Transformation'!$B$425:$B$6424='Bin Analysis'!L6003,'Data Transformation'!$G$425:$G$6424),'Data Transformation'!$U$12)</f>
        <v>3</v>
      </c>
    </row>
    <row r="6004" spans="1:25" x14ac:dyDescent="0.25">
      <c r="A6004" s="14" t="s">
        <v>67</v>
      </c>
      <c r="B6004" t="s">
        <v>47</v>
      </c>
      <c r="C6004" t="s">
        <v>5</v>
      </c>
      <c r="D6004" t="s">
        <v>100</v>
      </c>
      <c r="E6004" t="s">
        <v>101</v>
      </c>
      <c r="F6004" t="s">
        <v>102</v>
      </c>
      <c r="G6004" t="s">
        <v>70</v>
      </c>
      <c r="H6004" t="s">
        <v>31</v>
      </c>
      <c r="I6004" t="s">
        <v>32</v>
      </c>
      <c r="J6004" t="s">
        <v>46</v>
      </c>
      <c r="K6004" s="14" t="s">
        <v>45</v>
      </c>
      <c r="M6004" s="14"/>
      <c r="X6004" s="2">
        <v>1</v>
      </c>
      <c r="Y6004" s="2">
        <v>14</v>
      </c>
    </row>
    <row r="6005" spans="1:25" x14ac:dyDescent="0.25">
      <c r="A6005" s="32"/>
      <c r="D6005" t="b">
        <f>IF(C6005=1,'Data Transformation'!$G$3+0.5*'Data Transformation'!$W$25,IF(C6006=1,D6006-'Data Transformation'!$W$25,FALSE))</f>
        <v>0</v>
      </c>
      <c r="E6005" t="str">
        <f t="array" ref="E6005">IF(ISLOGICAL(D6005),"",FREQUENCY(IF('Data Transformation'!$B$425:$B$8425='Bin Analysis'!$B6003,'Data Transformation'!$G$425:$G$8425),D6005))</f>
        <v/>
      </c>
      <c r="F6005" t="str">
        <f>IF(ISLOGICAL(D6005),"",E6005-E6004)</f>
        <v/>
      </c>
      <c r="M6005" s="14"/>
    </row>
    <row r="6006" spans="1:25" x14ac:dyDescent="0.25">
      <c r="A6006" s="32">
        <f>IF(Weighting!$P$6&gt;0,B6006,"")</f>
        <v>0.32100000000000001</v>
      </c>
      <c r="B6006">
        <f>Weighting!$C$6</f>
        <v>0.32100000000000001</v>
      </c>
      <c r="C6006">
        <f>Weighting!$F$6</f>
        <v>0</v>
      </c>
      <c r="D6006" t="b">
        <f>IF(C6006=1,'Data Transformation'!$G$3+0.5*'Data Transformation'!$W$25,IF(C6007=1,D6007-'Data Transformation'!$W$25,FALSE))</f>
        <v>0</v>
      </c>
      <c r="E6006" t="str">
        <f t="array" ref="E6006">IF(ISLOGICAL(D6006),"",FREQUENCY(IF('Data Transformation'!$B$425:$B$8425='Bin Analysis'!$B6003,'Data Transformation'!$G$425:$G$8425),D6006))</f>
        <v/>
      </c>
      <c r="F6006" t="str">
        <f>IF(ISLOGICAL(D6006),"",E6006-E6005)</f>
        <v/>
      </c>
      <c r="G6006">
        <f>Weighting!$H$6</f>
        <v>1</v>
      </c>
      <c r="H6006">
        <f t="array" ref="H6006">FREQUENCY(IF('Data Transformation'!$B$4:$B$8425=B6003,'Data Transformation'!$G$4:$G$8425),'Bin Analysis'!$B6006)</f>
        <v>0</v>
      </c>
      <c r="I6006">
        <f>H6006-H6005</f>
        <v>0</v>
      </c>
      <c r="J6006">
        <f>IF(I6006=0,0,1)</f>
        <v>0</v>
      </c>
      <c r="K6006">
        <f>J6006*Weighting!$W$6</f>
        <v>0</v>
      </c>
      <c r="M6006" s="14"/>
    </row>
    <row r="6007" spans="1:25" x14ac:dyDescent="0.25">
      <c r="A6007" s="32">
        <f>IF(Weighting!$P$7&gt;0,B6007,"")</f>
        <v>0.45200000000000001</v>
      </c>
      <c r="B6007">
        <f>Weighting!$C$7</f>
        <v>0.45200000000000001</v>
      </c>
      <c r="C6007">
        <f>Weighting!$F$7</f>
        <v>0</v>
      </c>
      <c r="D6007" t="b">
        <f>IF(C6007=1,'Data Transformation'!$G$3+0.5*'Data Transformation'!$W$25,IF(C6008=1,D6008-'Data Transformation'!$W$25,FALSE))</f>
        <v>0</v>
      </c>
      <c r="E6007" t="str">
        <f t="array" ref="E6007">IF(ISLOGICAL(D6007),"",FREQUENCY(IF('Data Transformation'!$B$425:$B$8425='Bin Analysis'!$B6003,'Data Transformation'!$G$425:$G$8425),D6007))</f>
        <v/>
      </c>
      <c r="F6007" t="str">
        <f t="shared" ref="F6007:F6025" si="750">IF(ISLOGICAL(D6007),"",E6007-E6006)</f>
        <v/>
      </c>
      <c r="G6007">
        <f>Weighting!$H$7</f>
        <v>0</v>
      </c>
      <c r="H6007">
        <f t="array" ref="H6007">FREQUENCY(IF('Data Transformation'!$B$4:$B$8425=B6003,'Data Transformation'!$G$4:$G$8425),'Bin Analysis'!$B6007)</f>
        <v>0</v>
      </c>
      <c r="I6007">
        <f t="shared" ref="I6007:I6025" si="751">H6007-H6006</f>
        <v>0</v>
      </c>
      <c r="J6007">
        <f>IF(I6007=0,0,1)</f>
        <v>0</v>
      </c>
      <c r="K6007">
        <f>J6007*Weighting!$W$7</f>
        <v>0</v>
      </c>
      <c r="M6007" s="14"/>
    </row>
    <row r="6008" spans="1:25" x14ac:dyDescent="0.25">
      <c r="A6008" s="32">
        <f>IF(Weighting!$P$8&gt;0,B6008,"")</f>
        <v>0.58299999999999996</v>
      </c>
      <c r="B6008">
        <f>Weighting!$C$8</f>
        <v>0.58299999999999996</v>
      </c>
      <c r="C6008">
        <f>Weighting!$F$8</f>
        <v>0</v>
      </c>
      <c r="D6008" t="b">
        <f>IF(C6008=1,'Data Transformation'!$G$3+0.5*'Data Transformation'!$W$25,IF(C6009=1,D6009-'Data Transformation'!$W$25,FALSE))</f>
        <v>0</v>
      </c>
      <c r="E6008" t="str">
        <f t="array" ref="E6008">IF(ISLOGICAL(D6008),"",FREQUENCY(IF('Data Transformation'!$B$425:$B$8425='Bin Analysis'!$B6003,'Data Transformation'!$G$425:$G$8425),D6008))</f>
        <v/>
      </c>
      <c r="F6008" t="str">
        <f t="shared" si="750"/>
        <v/>
      </c>
      <c r="G6008">
        <f>Weighting!$H$8</f>
        <v>0</v>
      </c>
      <c r="H6008">
        <f t="array" ref="H6008">FREQUENCY(IF('Data Transformation'!$B$4:$B$8425=B6003,'Data Transformation'!$G$4:$G$8425),'Bin Analysis'!$B6008)</f>
        <v>0</v>
      </c>
      <c r="I6008">
        <f t="shared" si="751"/>
        <v>0</v>
      </c>
      <c r="J6008">
        <f t="shared" ref="J6008:J6025" si="752">IF(I6008=0,0,1)</f>
        <v>0</v>
      </c>
      <c r="K6008">
        <f>J6008*Weighting!$W$8</f>
        <v>0</v>
      </c>
      <c r="M6008" s="14"/>
    </row>
    <row r="6009" spans="1:25" x14ac:dyDescent="0.25">
      <c r="A6009" s="32">
        <f>IF(Weighting!$P$9&gt;0,B6009,"")</f>
        <v>0.71399999999999997</v>
      </c>
      <c r="B6009" s="50">
        <f>Weighting!$C$9</f>
        <v>0.71399999999999997</v>
      </c>
      <c r="C6009">
        <f>Weighting!$F$9</f>
        <v>0</v>
      </c>
      <c r="D6009" t="b">
        <f>IF(C6009=1,'Data Transformation'!$G$3+0.5*'Data Transformation'!$W$25,IF(C6010=1,D6010-'Data Transformation'!$W$25,FALSE))</f>
        <v>0</v>
      </c>
      <c r="E6009" t="str">
        <f t="array" ref="E6009">IF(ISLOGICAL(D6009),"",FREQUENCY(IF('Data Transformation'!$B$425:$B$8425='Bin Analysis'!$B6003,'Data Transformation'!$G$425:$G$8425),D6009))</f>
        <v/>
      </c>
      <c r="F6009" t="str">
        <f t="shared" si="750"/>
        <v/>
      </c>
      <c r="G6009">
        <f>Weighting!$H$9</f>
        <v>0</v>
      </c>
      <c r="H6009">
        <f t="array" ref="H6009">FREQUENCY(IF('Data Transformation'!$B$4:$B$8425=B6003,'Data Transformation'!$G$4:$G$8425),'Bin Analysis'!$B6009)</f>
        <v>1</v>
      </c>
      <c r="I6009">
        <f t="shared" si="751"/>
        <v>1</v>
      </c>
      <c r="J6009">
        <f t="shared" si="752"/>
        <v>1</v>
      </c>
      <c r="K6009">
        <f>J6009*Weighting!$W$9</f>
        <v>3</v>
      </c>
      <c r="M6009" s="14"/>
    </row>
    <row r="6010" spans="1:25" x14ac:dyDescent="0.25">
      <c r="A6010" s="32">
        <f>IF(Weighting!$P$10&gt;0,B6010,"")</f>
        <v>0.84499999999999997</v>
      </c>
      <c r="B6010">
        <f>Weighting!$C$10</f>
        <v>0.84499999999999997</v>
      </c>
      <c r="C6010">
        <f>Weighting!$F$10</f>
        <v>0</v>
      </c>
      <c r="D6010" t="b">
        <f>IF(C6010=1,'Data Transformation'!$G$3+0.5*'Data Transformation'!$W$25,IF(C6011=1,D6011-'Data Transformation'!$W$25,FALSE))</f>
        <v>0</v>
      </c>
      <c r="E6010" t="str">
        <f t="array" ref="E6010">IF(ISLOGICAL(D6010),"",FREQUENCY(IF('Data Transformation'!$B$425:$B$8425='Bin Analysis'!$B6003,'Data Transformation'!$G$425:$G$8425),D6010))</f>
        <v/>
      </c>
      <c r="F6010" t="str">
        <f t="shared" si="750"/>
        <v/>
      </c>
      <c r="G6010">
        <f>Weighting!$H$10</f>
        <v>0</v>
      </c>
      <c r="H6010">
        <f t="array" ref="H6010">FREQUENCY(IF('Data Transformation'!$B$4:$B$8425=B6003,'Data Transformation'!$G$4:$G$8425),'Bin Analysis'!$B6010)</f>
        <v>3</v>
      </c>
      <c r="I6010">
        <f t="shared" si="751"/>
        <v>2</v>
      </c>
      <c r="J6010">
        <f t="shared" si="752"/>
        <v>1</v>
      </c>
      <c r="K6010">
        <f>J6010*Weighting!$W$10</f>
        <v>3</v>
      </c>
      <c r="M6010" s="14"/>
    </row>
    <row r="6011" spans="1:25" x14ac:dyDescent="0.25">
      <c r="A6011" s="32">
        <f>IF(Weighting!$P$11&gt;0,B6011,"")</f>
        <v>0.97599999999999998</v>
      </c>
      <c r="B6011">
        <f>Weighting!$C$11</f>
        <v>0.97599999999999998</v>
      </c>
      <c r="C6011">
        <f>Weighting!$F$11</f>
        <v>0</v>
      </c>
      <c r="D6011">
        <f>IF(C6011=1,'Data Transformation'!$G$3+0.5*'Data Transformation'!$W$25,IF(C6012=1,D6012-'Data Transformation'!$W$25,FALSE))</f>
        <v>0.86899999999999999</v>
      </c>
      <c r="E6011">
        <f t="array" ref="E6011">IF(ISLOGICAL(D6011),"",FREQUENCY(IF('Data Transformation'!$B$425:$B$8425='Bin Analysis'!$B6003,'Data Transformation'!$G$425:$G$8425),D6011))</f>
        <v>3</v>
      </c>
      <c r="F6011" t="e">
        <f t="shared" si="750"/>
        <v>#VALUE!</v>
      </c>
      <c r="G6011">
        <f>Weighting!$H$11</f>
        <v>0</v>
      </c>
      <c r="H6011">
        <f t="array" ref="H6011">FREQUENCY(IF('Data Transformation'!$B$4:$B$8425=B6003,'Data Transformation'!$G$4:$G$8425),'Bin Analysis'!$B6011)</f>
        <v>9</v>
      </c>
      <c r="I6011">
        <f t="shared" si="751"/>
        <v>6</v>
      </c>
      <c r="J6011">
        <f t="shared" si="752"/>
        <v>1</v>
      </c>
      <c r="K6011">
        <f>J6011*Weighting!$W$11</f>
        <v>2</v>
      </c>
      <c r="M6011" s="14"/>
    </row>
    <row r="6012" spans="1:25" x14ac:dyDescent="0.25">
      <c r="A6012" s="32">
        <f>IF(Weighting!$P$12&gt;0,B6012,"")</f>
        <v>1.107</v>
      </c>
      <c r="B6012">
        <f>Weighting!$C$12</f>
        <v>1.107</v>
      </c>
      <c r="C6012">
        <f>Weighting!$F$12</f>
        <v>1</v>
      </c>
      <c r="D6012">
        <f>IF(C6012=1,'Data Transformation'!$G$3+0.5*'Data Transformation'!$W$25,IF(C6013=1,D6013-'Data Transformation'!$W$25,FALSE))</f>
        <v>1.131</v>
      </c>
      <c r="E6012">
        <f t="array" ref="E6012">IF(ISLOGICAL(D6012),"",FREQUENCY(IF('Data Transformation'!$B$425:$B$8425='Bin Analysis'!$B6003,'Data Transformation'!$G$425:$G$8425),D6012))</f>
        <v>16</v>
      </c>
      <c r="F6012">
        <f t="shared" si="750"/>
        <v>13</v>
      </c>
      <c r="G6012">
        <f>Weighting!$H$12</f>
        <v>0</v>
      </c>
      <c r="H6012">
        <f t="array" ref="H6012">FREQUENCY(IF('Data Transformation'!$B$4:$B$8425=B6003,'Data Transformation'!$G$4:$G$8425),'Bin Analysis'!$B6012)</f>
        <v>17</v>
      </c>
      <c r="I6012">
        <f t="shared" si="751"/>
        <v>8</v>
      </c>
      <c r="J6012">
        <f t="shared" si="752"/>
        <v>1</v>
      </c>
      <c r="K6012">
        <f>J6012*Weighting!$W$12</f>
        <v>1</v>
      </c>
      <c r="M6012" s="14"/>
    </row>
    <row r="6013" spans="1:25" x14ac:dyDescent="0.25">
      <c r="A6013" s="32">
        <f>IF(Weighting!$P$13&gt;0,B6013,"")</f>
        <v>1.238</v>
      </c>
      <c r="B6013">
        <f>Weighting!$C$13</f>
        <v>1.238</v>
      </c>
      <c r="C6013">
        <f>Weighting!$F$13</f>
        <v>0</v>
      </c>
      <c r="D6013" t="b">
        <f>IF(C6013=1,'Data Transformation'!$G$3+0.5*'Data Transformation'!$W$25,IF(C6014=1,D6014-'Data Transformation'!$W$25,FALSE))</f>
        <v>0</v>
      </c>
      <c r="E6013" t="str">
        <f t="array" ref="E6013">IF(ISLOGICAL(D6013),"",FREQUENCY(IF('Data Transformation'!$B$425:$B$8425='Bin Analysis'!$B6003,'Data Transformation'!$G$425:$G$8425),D6013))</f>
        <v/>
      </c>
      <c r="F6013" t="str">
        <f t="shared" si="750"/>
        <v/>
      </c>
      <c r="G6013">
        <f>Weighting!$H$13</f>
        <v>0</v>
      </c>
      <c r="H6013">
        <f t="array" ref="H6013">FREQUENCY(IF('Data Transformation'!$B$4:$B$8425=B6003,'Data Transformation'!$G$4:$G$8425),'Bin Analysis'!$B6013)</f>
        <v>18</v>
      </c>
      <c r="I6013">
        <f t="shared" si="751"/>
        <v>1</v>
      </c>
      <c r="J6013">
        <f t="shared" si="752"/>
        <v>1</v>
      </c>
      <c r="K6013">
        <f>J6013*Weighting!$W$13</f>
        <v>2</v>
      </c>
      <c r="M6013" s="14"/>
    </row>
    <row r="6014" spans="1:25" x14ac:dyDescent="0.25">
      <c r="A6014" s="32">
        <f>IF(Weighting!$P$14&gt;0,B6014,"")</f>
        <v>1.369</v>
      </c>
      <c r="B6014">
        <f>Weighting!$C$14</f>
        <v>1.369</v>
      </c>
      <c r="C6014">
        <f>Weighting!$F$14</f>
        <v>0</v>
      </c>
      <c r="D6014" t="b">
        <f>IF(C6014=1,'Data Transformation'!$G$3+0.5*'Data Transformation'!$W$25,IF(C6015=1,D6015-'Data Transformation'!$W$25,FALSE))</f>
        <v>0</v>
      </c>
      <c r="E6014" t="str">
        <f t="array" ref="E6014">IF(ISLOGICAL(D6014),"",FREQUENCY(IF('Data Transformation'!$B$425:$B$8425='Bin Analysis'!$B6003,'Data Transformation'!$G$425:$G$8425),D6014))</f>
        <v/>
      </c>
      <c r="F6014" t="str">
        <f t="shared" si="750"/>
        <v/>
      </c>
      <c r="G6014">
        <f>Weighting!$H$14</f>
        <v>0</v>
      </c>
      <c r="H6014">
        <f t="array" ref="H6014">FREQUENCY(IF('Data Transformation'!$B$4:$B$8425=B6003,'Data Transformation'!$G$4:$G$8425),'Bin Analysis'!$B6014)</f>
        <v>18</v>
      </c>
      <c r="I6014">
        <f t="shared" si="751"/>
        <v>0</v>
      </c>
      <c r="J6014">
        <f t="shared" si="752"/>
        <v>0</v>
      </c>
      <c r="K6014">
        <f>J6014*Weighting!$W$14</f>
        <v>0</v>
      </c>
      <c r="M6014" s="14"/>
    </row>
    <row r="6015" spans="1:25" x14ac:dyDescent="0.25">
      <c r="A6015" s="32">
        <f>IF(Weighting!$P$15&gt;0,B6015,"")</f>
        <v>1.5000009999999999</v>
      </c>
      <c r="B6015">
        <f>Weighting!$C$15</f>
        <v>1.5000009999999999</v>
      </c>
      <c r="C6015">
        <f>Weighting!$F$15</f>
        <v>0</v>
      </c>
      <c r="D6015" t="b">
        <f>IF(C6015=1,'Data Transformation'!$G$3+0.5*'Data Transformation'!$W$25,IF(C6016=1,D6016-'Data Transformation'!$W$25,FALSE))</f>
        <v>0</v>
      </c>
      <c r="E6015" t="str">
        <f t="array" ref="E6015">IF(ISLOGICAL(D6015),"",FREQUENCY(IF('Data Transformation'!$B$425:$B$8425='Bin Analysis'!$B6003,'Data Transformation'!$G$425:$G$8425),D6015))</f>
        <v/>
      </c>
      <c r="F6015" t="str">
        <f t="shared" si="750"/>
        <v/>
      </c>
      <c r="G6015">
        <f>Weighting!$H$15</f>
        <v>0</v>
      </c>
      <c r="H6015">
        <f t="array" ref="H6015">FREQUENCY(IF('Data Transformation'!$B$4:$B$8425=B6003,'Data Transformation'!$G$4:$G$8425),'Bin Analysis'!$B6015)</f>
        <v>18</v>
      </c>
      <c r="I6015">
        <f t="shared" si="751"/>
        <v>0</v>
      </c>
      <c r="J6015">
        <f t="shared" si="752"/>
        <v>0</v>
      </c>
      <c r="K6015">
        <f>J6015*Weighting!$W$15</f>
        <v>0</v>
      </c>
      <c r="M6015" s="14"/>
    </row>
    <row r="6016" spans="1:25" x14ac:dyDescent="0.25">
      <c r="A6016" s="32" t="str">
        <f>IF(Weighting!$P$16&gt;0,B6016,"")</f>
        <v/>
      </c>
      <c r="B6016">
        <f>Weighting!$C$16</f>
        <v>1.631</v>
      </c>
      <c r="C6016">
        <f>Weighting!$F$16</f>
        <v>0</v>
      </c>
      <c r="D6016" t="b">
        <f>IF(C6016=1,'Data Transformation'!$G$3+0.5*'Data Transformation'!$W$25,IF(C6017=1,D6017-'Data Transformation'!$W$25,FALSE))</f>
        <v>0</v>
      </c>
      <c r="E6016" t="str">
        <f t="array" ref="E6016">IF(ISLOGICAL(D6016),"",FREQUENCY(IF('Data Transformation'!$B$425:$B$8425='Bin Analysis'!$B6003,'Data Transformation'!$G$425:$G$8425),D6016))</f>
        <v/>
      </c>
      <c r="F6016" t="str">
        <f t="shared" si="750"/>
        <v/>
      </c>
      <c r="G6016">
        <f>Weighting!$H$16</f>
        <v>0</v>
      </c>
      <c r="H6016">
        <f t="array" ref="H6016">FREQUENCY(IF('Data Transformation'!$B$4:$B$8425=B6003,'Data Transformation'!$G$4:$G$8425),'Bin Analysis'!$B6016)</f>
        <v>18</v>
      </c>
      <c r="I6016">
        <f t="shared" si="751"/>
        <v>0</v>
      </c>
      <c r="J6016">
        <f t="shared" si="752"/>
        <v>0</v>
      </c>
      <c r="K6016">
        <f>J6016*Weighting!$W$16</f>
        <v>0</v>
      </c>
      <c r="M6016" s="14"/>
    </row>
    <row r="6017" spans="1:25" x14ac:dyDescent="0.25">
      <c r="A6017" s="32" t="str">
        <f>IF(Weighting!$P$17&gt;0,B6017,"")</f>
        <v/>
      </c>
      <c r="B6017">
        <f>Weighting!$C$17</f>
        <v>1.762</v>
      </c>
      <c r="C6017">
        <f>Weighting!$F$17</f>
        <v>0</v>
      </c>
      <c r="D6017" t="b">
        <f>IF(C6017=1,'Data Transformation'!$G$3+0.5*'Data Transformation'!$W$25,IF(C6018=1,D6018-'Data Transformation'!$W$25,FALSE))</f>
        <v>0</v>
      </c>
      <c r="E6017" t="str">
        <f t="array" ref="E6017">IF(ISLOGICAL(D6017),"",FREQUENCY(IF('Data Transformation'!$B$425:$B$8425='Bin Analysis'!$B6003,'Data Transformation'!$G$425:$G$8425),D6017))</f>
        <v/>
      </c>
      <c r="F6017" t="str">
        <f t="shared" si="750"/>
        <v/>
      </c>
      <c r="G6017">
        <f>Weighting!$H$17</f>
        <v>0</v>
      </c>
      <c r="H6017">
        <f t="array" ref="H6017">FREQUENCY(IF('Data Transformation'!$B$4:$B$8425=B6003,'Data Transformation'!$G$4:$G$8425),'Bin Analysis'!$B6017)</f>
        <v>18</v>
      </c>
      <c r="I6017">
        <f t="shared" si="751"/>
        <v>0</v>
      </c>
      <c r="J6017">
        <f t="shared" si="752"/>
        <v>0</v>
      </c>
      <c r="K6017">
        <f>J6017*Weighting!$W$17</f>
        <v>0</v>
      </c>
      <c r="M6017" s="14"/>
    </row>
    <row r="6018" spans="1:25" x14ac:dyDescent="0.25">
      <c r="A6018" s="32" t="str">
        <f>IF(Weighting!$P$18&gt;0,B6018,"")</f>
        <v/>
      </c>
      <c r="B6018">
        <f>Weighting!$C$18</f>
        <v>1.893</v>
      </c>
      <c r="C6018">
        <f>Weighting!$F$18</f>
        <v>0</v>
      </c>
      <c r="D6018" t="b">
        <f>IF(C6018=1,'Data Transformation'!$G$3+0.5*'Data Transformation'!$W$25,IF(C6019=1,D6019-'Data Transformation'!$W$25,FALSE))</f>
        <v>0</v>
      </c>
      <c r="E6018" t="str">
        <f t="array" ref="E6018">IF(ISLOGICAL(D6018),"",FREQUENCY(IF('Data Transformation'!$B$425:$B$8425='Bin Analysis'!$B6003,'Data Transformation'!$G$425:$G$8425),D6018))</f>
        <v/>
      </c>
      <c r="F6018" t="str">
        <f t="shared" si="750"/>
        <v/>
      </c>
      <c r="G6018">
        <f>Weighting!$H$18</f>
        <v>0</v>
      </c>
      <c r="H6018">
        <f t="array" ref="H6018">FREQUENCY(IF('Data Transformation'!$B$4:$B$8425=B6003,'Data Transformation'!$G$4:$G$8425),'Bin Analysis'!$B6018)</f>
        <v>18</v>
      </c>
      <c r="I6018">
        <f t="shared" si="751"/>
        <v>0</v>
      </c>
      <c r="J6018">
        <f t="shared" si="752"/>
        <v>0</v>
      </c>
      <c r="K6018">
        <f>J6018*Weighting!$W$18</f>
        <v>0</v>
      </c>
      <c r="M6018" s="14"/>
    </row>
    <row r="6019" spans="1:25" x14ac:dyDescent="0.25">
      <c r="A6019" s="32" t="str">
        <f>IF(Weighting!$P$19&gt;0,B6019,"")</f>
        <v/>
      </c>
      <c r="B6019">
        <f>Weighting!$C$19</f>
        <v>2.024</v>
      </c>
      <c r="C6019">
        <f>Weighting!$F$19</f>
        <v>0</v>
      </c>
      <c r="D6019" t="b">
        <f>IF(C6019=1,'Data Transformation'!$G$3+0.5*'Data Transformation'!$W$25,IF(C6020=1,D6020-'Data Transformation'!$W$25,FALSE))</f>
        <v>0</v>
      </c>
      <c r="E6019" t="str">
        <f t="array" ref="E6019">IF(ISLOGICAL(D6019),"",FREQUENCY(IF('Data Transformation'!$B$425:$B$8425='Bin Analysis'!$B6003,'Data Transformation'!$G$425:$G$8425),D6019))</f>
        <v/>
      </c>
      <c r="F6019" t="str">
        <f t="shared" si="750"/>
        <v/>
      </c>
      <c r="G6019">
        <f>Weighting!$H$19</f>
        <v>0</v>
      </c>
      <c r="H6019">
        <f t="array" ref="H6019">FREQUENCY(IF('Data Transformation'!$B$4:$B$8425=B6003,'Data Transformation'!$G$4:$G$8425),'Bin Analysis'!$B6019)</f>
        <v>18</v>
      </c>
      <c r="I6019">
        <f t="shared" si="751"/>
        <v>0</v>
      </c>
      <c r="J6019">
        <f t="shared" si="752"/>
        <v>0</v>
      </c>
      <c r="K6019">
        <f>J6019*Weighting!$W$19</f>
        <v>0</v>
      </c>
      <c r="M6019" s="14"/>
    </row>
    <row r="6020" spans="1:25" x14ac:dyDescent="0.25">
      <c r="A6020" s="32" t="str">
        <f>IF(Weighting!$P$20&gt;0,B6020,"")</f>
        <v/>
      </c>
      <c r="B6020">
        <f>Weighting!$C$20</f>
        <v>2.1550000000000002</v>
      </c>
      <c r="C6020">
        <f>Weighting!$F$20</f>
        <v>0</v>
      </c>
      <c r="D6020" t="b">
        <f>IF(C6020=1,'Data Transformation'!$G$3+0.5*'Data Transformation'!$W$25,IF(C6021=1,D6021-'Data Transformation'!$W$25,FALSE))</f>
        <v>0</v>
      </c>
      <c r="E6020" t="str">
        <f t="array" ref="E6020">IF(ISLOGICAL(D6020),"",FREQUENCY(IF('Data Transformation'!$B$425:$B$8425='Bin Analysis'!$B6003,'Data Transformation'!$G$425:$G$8425),D6020))</f>
        <v/>
      </c>
      <c r="F6020" t="str">
        <f t="shared" si="750"/>
        <v/>
      </c>
      <c r="G6020">
        <f>Weighting!$H$20</f>
        <v>0</v>
      </c>
      <c r="H6020">
        <f t="array" ref="H6020">FREQUENCY(IF('Data Transformation'!$B$4:$B$8425=B6003,'Data Transformation'!$G$4:$G$8425),'Bin Analysis'!$B6020)</f>
        <v>18</v>
      </c>
      <c r="I6020">
        <f t="shared" si="751"/>
        <v>0</v>
      </c>
      <c r="J6020">
        <f t="shared" si="752"/>
        <v>0</v>
      </c>
      <c r="K6020">
        <f>J6020*Weighting!$W$20</f>
        <v>0</v>
      </c>
      <c r="M6020" s="14"/>
    </row>
    <row r="6021" spans="1:25" x14ac:dyDescent="0.25">
      <c r="A6021" s="32" t="str">
        <f>IF(Weighting!$P$21&gt;0,B6021,"")</f>
        <v/>
      </c>
      <c r="B6021">
        <f>Weighting!$C$21</f>
        <v>2.2860000000000005</v>
      </c>
      <c r="C6021">
        <f>Weighting!$F$21</f>
        <v>0</v>
      </c>
      <c r="D6021" t="b">
        <f>IF(C6021=1,'Data Transformation'!$G$3+0.5*'Data Transformation'!$W$25,IF(C6022=1,D6022-'Data Transformation'!$W$25,FALSE))</f>
        <v>0</v>
      </c>
      <c r="E6021" t="str">
        <f t="array" ref="E6021">IF(ISLOGICAL(D6021),"",FREQUENCY(IF('Data Transformation'!$B$425:$B$8425='Bin Analysis'!$B6003,'Data Transformation'!$G$425:$G$8425),D6021))</f>
        <v/>
      </c>
      <c r="F6021" t="str">
        <f t="shared" si="750"/>
        <v/>
      </c>
      <c r="G6021">
        <f>Weighting!$H$21</f>
        <v>0</v>
      </c>
      <c r="H6021">
        <f t="array" ref="H6021">FREQUENCY(IF('Data Transformation'!$B$4:$B$8425=B6003,'Data Transformation'!$G$4:$G$8425),'Bin Analysis'!$B6021)</f>
        <v>18</v>
      </c>
      <c r="I6021">
        <f t="shared" si="751"/>
        <v>0</v>
      </c>
      <c r="J6021">
        <f t="shared" si="752"/>
        <v>0</v>
      </c>
      <c r="K6021">
        <f>J6021*Weighting!$W$21</f>
        <v>0</v>
      </c>
      <c r="M6021" s="14"/>
    </row>
    <row r="6022" spans="1:25" x14ac:dyDescent="0.25">
      <c r="A6022" s="32" t="str">
        <f>IF(Weighting!$P$22&gt;0,B6022,"")</f>
        <v/>
      </c>
      <c r="B6022">
        <f>Weighting!$C$22</f>
        <v>2.4170000000000007</v>
      </c>
      <c r="C6022">
        <f>Weighting!$F$22</f>
        <v>0</v>
      </c>
      <c r="D6022" t="b">
        <f>IF(C6022=1,'Data Transformation'!$G$3+0.5*'Data Transformation'!$W$25,IF(C6023=1,D6023-'Data Transformation'!$W$25,FALSE))</f>
        <v>0</v>
      </c>
      <c r="E6022" t="str">
        <f t="array" ref="E6022">IF(ISLOGICAL(D6022),"",FREQUENCY(IF('Data Transformation'!$B$425:$B$8425='Bin Analysis'!$B6003,'Data Transformation'!$G$425:$G$8425),D6022))</f>
        <v/>
      </c>
      <c r="F6022" t="str">
        <f t="shared" si="750"/>
        <v/>
      </c>
      <c r="G6022">
        <f>Weighting!$H$22</f>
        <v>0</v>
      </c>
      <c r="H6022">
        <f t="array" ref="H6022">FREQUENCY(IF('Data Transformation'!$B$4:$B$8425=B6003,'Data Transformation'!$G$4:$G$8425),'Bin Analysis'!$B6022)</f>
        <v>18</v>
      </c>
      <c r="I6022">
        <f t="shared" si="751"/>
        <v>0</v>
      </c>
      <c r="J6022">
        <f t="shared" si="752"/>
        <v>0</v>
      </c>
      <c r="K6022">
        <f>J6022*Weighting!$W$22</f>
        <v>0</v>
      </c>
      <c r="M6022" s="14"/>
    </row>
    <row r="6023" spans="1:25" x14ac:dyDescent="0.25">
      <c r="A6023" s="32" t="str">
        <f>IF(Weighting!$P$23&gt;0,B6023,"")</f>
        <v/>
      </c>
      <c r="B6023">
        <f>Weighting!$C$23</f>
        <v>2.5480000000000009</v>
      </c>
      <c r="C6023">
        <f>Weighting!$F$23</f>
        <v>0</v>
      </c>
      <c r="D6023" t="b">
        <f>IF(C6023=1,'Data Transformation'!$G$3+0.5*'Data Transformation'!$W$25,IF(C6024=1,D6024-'Data Transformation'!$W$25,FALSE))</f>
        <v>0</v>
      </c>
      <c r="E6023" t="str">
        <f t="array" ref="E6023">IF(ISLOGICAL(D6023),"",FREQUENCY(IF('Data Transformation'!$B$425:$B$8425='Bin Analysis'!$B6003,'Data Transformation'!$G$425:$G$8425),D6023))</f>
        <v/>
      </c>
      <c r="F6023" t="str">
        <f t="shared" si="750"/>
        <v/>
      </c>
      <c r="G6023">
        <f>Weighting!$H$23</f>
        <v>0</v>
      </c>
      <c r="H6023">
        <f t="array" ref="H6023">FREQUENCY(IF('Data Transformation'!$B$4:$B$8425=B6003,'Data Transformation'!$G$4:$G$8425),'Bin Analysis'!$B6023)</f>
        <v>18</v>
      </c>
      <c r="I6023">
        <f t="shared" si="751"/>
        <v>0</v>
      </c>
      <c r="J6023">
        <f t="shared" si="752"/>
        <v>0</v>
      </c>
      <c r="K6023">
        <f>J6023*Weighting!$W$23</f>
        <v>0</v>
      </c>
      <c r="M6023" s="14"/>
    </row>
    <row r="6024" spans="1:25" x14ac:dyDescent="0.25">
      <c r="A6024" s="32" t="str">
        <f>IF(Weighting!$P$24&gt;0,B6024,"")</f>
        <v/>
      </c>
      <c r="B6024">
        <f>Weighting!$C$24</f>
        <v>2.6790000000000012</v>
      </c>
      <c r="C6024">
        <f>Weighting!$F$24</f>
        <v>0</v>
      </c>
      <c r="D6024" t="b">
        <f>IF(C6024=1,'Data Transformation'!$G$3+0.5*'Data Transformation'!$W$25,IF(C6025=1,D6025-'Data Transformation'!$W$25,FALSE))</f>
        <v>0</v>
      </c>
      <c r="E6024" t="str">
        <f t="array" ref="E6024">IF(ISLOGICAL(D6024),"",FREQUENCY(IF('Data Transformation'!$B$425:$B$8425='Bin Analysis'!$B6003,'Data Transformation'!$G$425:$G$8425),D6024))</f>
        <v/>
      </c>
      <c r="F6024" t="str">
        <f t="shared" si="750"/>
        <v/>
      </c>
      <c r="G6024">
        <f>Weighting!$H$24</f>
        <v>0</v>
      </c>
      <c r="H6024">
        <f t="array" ref="H6024">FREQUENCY(IF('Data Transformation'!$B$4:$B$8425=B6003,'Data Transformation'!$G$4:$G$8425),'Bin Analysis'!$B6024)</f>
        <v>18</v>
      </c>
      <c r="I6024">
        <f t="shared" si="751"/>
        <v>0</v>
      </c>
      <c r="J6024">
        <f t="shared" si="752"/>
        <v>0</v>
      </c>
      <c r="K6024">
        <f>J6024*Weighting!$W$24</f>
        <v>0</v>
      </c>
      <c r="M6024" s="14"/>
    </row>
    <row r="6025" spans="1:25" x14ac:dyDescent="0.25">
      <c r="A6025" s="32" t="str">
        <f>IF(Weighting!$P$25&gt;0,B6025,"")</f>
        <v/>
      </c>
      <c r="B6025">
        <f>Weighting!$C$25</f>
        <v>2.8100000000000014</v>
      </c>
      <c r="C6025">
        <f>Weighting!$F$25</f>
        <v>0</v>
      </c>
      <c r="D6025" t="b">
        <f>IF(C6025=1,'Data Transformation'!$G$3+0.5*'Data Transformation'!$W$25,IF(C6026=1,D6026-'Data Transformation'!$W$25,FALSE))</f>
        <v>0</v>
      </c>
      <c r="E6025" t="str">
        <f t="array" ref="E6025">IF(ISLOGICAL(D6025),"",FREQUENCY(IF('Data Transformation'!$B$425:$B$8425='Bin Analysis'!$B6003,'Data Transformation'!$G$425:$G$8425),D6025))</f>
        <v/>
      </c>
      <c r="F6025" t="str">
        <f t="shared" si="750"/>
        <v/>
      </c>
      <c r="G6025">
        <f>Weighting!$H$25</f>
        <v>0</v>
      </c>
      <c r="H6025">
        <f t="array" ref="H6025">FREQUENCY(IF('Data Transformation'!$B$4:$B$8425=B6003,'Data Transformation'!$G$4:$G$8425),'Bin Analysis'!$B6025)</f>
        <v>18</v>
      </c>
      <c r="I6025">
        <f t="shared" si="751"/>
        <v>0</v>
      </c>
      <c r="J6025">
        <f t="shared" si="752"/>
        <v>0</v>
      </c>
      <c r="K6025">
        <f>J6025*Weighting!$W$25</f>
        <v>0</v>
      </c>
      <c r="M6025" s="14"/>
    </row>
    <row r="6026" spans="1:25" x14ac:dyDescent="0.25">
      <c r="O6026"/>
      <c r="P6026"/>
      <c r="Q6026"/>
      <c r="R6026"/>
    </row>
    <row r="6027" spans="1:25" ht="23.25" x14ac:dyDescent="0.35">
      <c r="A6027" s="21" t="s">
        <v>0</v>
      </c>
      <c r="B6027" s="21">
        <f>IFERROR(VLOOKUP(C6027,'Data Transformation'!$L$6:$M$426,2,FALSE),"")</f>
        <v>251</v>
      </c>
      <c r="C6027" s="21">
        <f>C6003+1</f>
        <v>251</v>
      </c>
      <c r="D6027" s="21"/>
      <c r="E6027" s="21"/>
      <c r="F6027" s="21"/>
      <c r="G6027" s="21"/>
      <c r="H6027" s="22"/>
      <c r="I6027" s="22"/>
      <c r="J6027" s="22"/>
      <c r="K6027" s="21"/>
      <c r="L6027" s="21">
        <f>B6027</f>
        <v>251</v>
      </c>
      <c r="M6027" s="23">
        <f>INDEX('Data Transformation'!$O$4:$O$424,MATCH($B6027,'Data Transformation'!$M$4:$M$424,0),MATCH($M$2,'Data Transformation'!$O$3,0))</f>
        <v>19</v>
      </c>
      <c r="N6027" s="27">
        <f>IF('Input and Summary Results'!$J$16="minimum",'Bin Analysis'!X6028/(M6027-1),'Bin Analysis'!Y6027/('Bin Analysis'!M6027-1))</f>
        <v>0</v>
      </c>
      <c r="O6027" s="27">
        <f>IF(M6027=FALSE,NA(),(VLOOKUP(1,C6030:K6049,4,FALSE))/(M6027-1))</f>
        <v>0.3888888888888889</v>
      </c>
      <c r="P6027" s="27">
        <f>IF(M6027=FALSE,NA(),SUM(J6030:J6049)/Weighting!$S$5)</f>
        <v>0.7</v>
      </c>
      <c r="Q6027" s="27">
        <f>IF(M6027=FALSE,NA(),SUM(K6030:K6049)/Weighting!$S$6)</f>
        <v>0.65217391304347827</v>
      </c>
      <c r="R6027" s="27">
        <f>IF(M6027=FALSE,NA(),(VLOOKUP(1,G6030:K6049,3,FALSE))/(M6027-1))</f>
        <v>0.33333333333333331</v>
      </c>
      <c r="S6027" s="22" t="str">
        <f>IF(M6027=FALSE,NA(),IF(SUM(J6030:J6049)=2,"yes","no"))</f>
        <v>no</v>
      </c>
      <c r="X6027" s="2" cm="2">
        <f t="array" ref="X6027:X6028">FREQUENCY(IF('Data Transformation'!$B$425:$B$6424='Bin Analysis'!L6027,'Data Transformation'!$G$425:$G$6424),'Data Transformation'!$U$11)</f>
        <v>18</v>
      </c>
      <c r="Y6027" s="2" cm="2">
        <f t="array" ref="Y6027:Y6028">FREQUENCY(IF('Data Transformation'!$B$425:$B$6424='Bin Analysis'!L6027,'Data Transformation'!$G$425:$G$6424),'Data Transformation'!$U$12)</f>
        <v>11</v>
      </c>
    </row>
    <row r="6028" spans="1:25" x14ac:dyDescent="0.25">
      <c r="A6028" s="14" t="s">
        <v>67</v>
      </c>
      <c r="B6028" t="s">
        <v>47</v>
      </c>
      <c r="C6028" t="s">
        <v>5</v>
      </c>
      <c r="D6028" t="s">
        <v>100</v>
      </c>
      <c r="E6028" t="s">
        <v>101</v>
      </c>
      <c r="F6028" t="s">
        <v>102</v>
      </c>
      <c r="G6028" t="s">
        <v>70</v>
      </c>
      <c r="H6028" t="s">
        <v>31</v>
      </c>
      <c r="I6028" t="s">
        <v>32</v>
      </c>
      <c r="J6028" t="s">
        <v>46</v>
      </c>
      <c r="K6028" s="14" t="s">
        <v>45</v>
      </c>
      <c r="M6028" s="14"/>
      <c r="X6028" s="2">
        <v>0</v>
      </c>
      <c r="Y6028" s="2">
        <v>7</v>
      </c>
    </row>
    <row r="6029" spans="1:25" x14ac:dyDescent="0.25">
      <c r="A6029" s="32"/>
      <c r="D6029" t="b">
        <f>IF(C6029=1,'Data Transformation'!$G$3+0.5*'Data Transformation'!$W$25,IF(C6030=1,D6030-'Data Transformation'!$W$25,FALSE))</f>
        <v>0</v>
      </c>
      <c r="E6029" t="str">
        <f t="array" ref="E6029">IF(ISLOGICAL(D6029),"",FREQUENCY(IF('Data Transformation'!$B$425:$B$8425='Bin Analysis'!$B6027,'Data Transformation'!$G$425:$G$8425),D6029))</f>
        <v/>
      </c>
      <c r="F6029" t="str">
        <f>IF(ISLOGICAL(D6029),"",E6029-E6028)</f>
        <v/>
      </c>
      <c r="M6029" s="14"/>
    </row>
    <row r="6030" spans="1:25" x14ac:dyDescent="0.25">
      <c r="A6030" s="32">
        <f>IF(Weighting!$P$6&gt;0,B6030,"")</f>
        <v>0.32100000000000001</v>
      </c>
      <c r="B6030">
        <f>Weighting!$C$6</f>
        <v>0.32100000000000001</v>
      </c>
      <c r="C6030">
        <f>Weighting!$F$6</f>
        <v>0</v>
      </c>
      <c r="D6030" t="b">
        <f>IF(C6030=1,'Data Transformation'!$G$3+0.5*'Data Transformation'!$W$25,IF(C6031=1,D6031-'Data Transformation'!$W$25,FALSE))</f>
        <v>0</v>
      </c>
      <c r="E6030" t="str">
        <f t="array" ref="E6030">IF(ISLOGICAL(D6030),"",FREQUENCY(IF('Data Transformation'!$B$425:$B$8425='Bin Analysis'!$B6027,'Data Transformation'!$G$425:$G$8425),D6030))</f>
        <v/>
      </c>
      <c r="F6030" t="str">
        <f>IF(ISLOGICAL(D6030),"",E6030-E6029)</f>
        <v/>
      </c>
      <c r="G6030">
        <f>Weighting!$H$6</f>
        <v>1</v>
      </c>
      <c r="H6030">
        <f t="array" ref="H6030">FREQUENCY(IF('Data Transformation'!$B$4:$B$8425=B6027,'Data Transformation'!$G$4:$G$8425),'Bin Analysis'!$B6030)</f>
        <v>6</v>
      </c>
      <c r="I6030">
        <f>H6030-H6029</f>
        <v>6</v>
      </c>
      <c r="J6030">
        <f>IF(I6030=0,0,1)</f>
        <v>1</v>
      </c>
      <c r="K6030">
        <f>J6030*Weighting!$W$6</f>
        <v>1</v>
      </c>
      <c r="M6030" s="14"/>
    </row>
    <row r="6031" spans="1:25" x14ac:dyDescent="0.25">
      <c r="A6031" s="32">
        <f>IF(Weighting!$P$7&gt;0,B6031,"")</f>
        <v>0.45200000000000001</v>
      </c>
      <c r="B6031">
        <f>Weighting!$C$7</f>
        <v>0.45200000000000001</v>
      </c>
      <c r="C6031">
        <f>Weighting!$F$7</f>
        <v>0</v>
      </c>
      <c r="D6031" t="b">
        <f>IF(C6031=1,'Data Transformation'!$G$3+0.5*'Data Transformation'!$W$25,IF(C6032=1,D6032-'Data Transformation'!$W$25,FALSE))</f>
        <v>0</v>
      </c>
      <c r="E6031" t="str">
        <f t="array" ref="E6031">IF(ISLOGICAL(D6031),"",FREQUENCY(IF('Data Transformation'!$B$425:$B$8425='Bin Analysis'!$B6027,'Data Transformation'!$G$425:$G$8425),D6031))</f>
        <v/>
      </c>
      <c r="F6031" t="str">
        <f t="shared" ref="F6031:F6049" si="753">IF(ISLOGICAL(D6031),"",E6031-E6030)</f>
        <v/>
      </c>
      <c r="G6031">
        <f>Weighting!$H$7</f>
        <v>0</v>
      </c>
      <c r="H6031">
        <f t="array" ref="H6031">FREQUENCY(IF('Data Transformation'!$B$4:$B$8425=B6027,'Data Transformation'!$G$4:$G$8425),'Bin Analysis'!$B6031)</f>
        <v>7</v>
      </c>
      <c r="I6031">
        <f t="shared" ref="I6031:I6049" si="754">H6031-H6030</f>
        <v>1</v>
      </c>
      <c r="J6031">
        <f>IF(I6031=0,0,1)</f>
        <v>1</v>
      </c>
      <c r="K6031">
        <f>J6031*Weighting!$W$7</f>
        <v>2</v>
      </c>
      <c r="M6031" s="14"/>
    </row>
    <row r="6032" spans="1:25" x14ac:dyDescent="0.25">
      <c r="A6032" s="32">
        <f>IF(Weighting!$P$8&gt;0,B6032,"")</f>
        <v>0.58299999999999996</v>
      </c>
      <c r="B6032">
        <f>Weighting!$C$8</f>
        <v>0.58299999999999996</v>
      </c>
      <c r="C6032">
        <f>Weighting!$F$8</f>
        <v>0</v>
      </c>
      <c r="D6032" t="b">
        <f>IF(C6032=1,'Data Transformation'!$G$3+0.5*'Data Transformation'!$W$25,IF(C6033=1,D6033-'Data Transformation'!$W$25,FALSE))</f>
        <v>0</v>
      </c>
      <c r="E6032" t="str">
        <f t="array" ref="E6032">IF(ISLOGICAL(D6032),"",FREQUENCY(IF('Data Transformation'!$B$425:$B$8425='Bin Analysis'!$B6027,'Data Transformation'!$G$425:$G$8425),D6032))</f>
        <v/>
      </c>
      <c r="F6032" t="str">
        <f t="shared" si="753"/>
        <v/>
      </c>
      <c r="G6032">
        <f>Weighting!$H$8</f>
        <v>0</v>
      </c>
      <c r="H6032">
        <f t="array" ref="H6032">FREQUENCY(IF('Data Transformation'!$B$4:$B$8425=B6027,'Data Transformation'!$G$4:$G$8425),'Bin Analysis'!$B6032)</f>
        <v>8</v>
      </c>
      <c r="I6032">
        <f t="shared" si="754"/>
        <v>1</v>
      </c>
      <c r="J6032">
        <f t="shared" ref="J6032:J6049" si="755">IF(I6032=0,0,1)</f>
        <v>1</v>
      </c>
      <c r="K6032">
        <f>J6032*Weighting!$W$8</f>
        <v>3</v>
      </c>
      <c r="M6032" s="14"/>
    </row>
    <row r="6033" spans="1:13" x14ac:dyDescent="0.25">
      <c r="A6033" s="32">
        <f>IF(Weighting!$P$9&gt;0,B6033,"")</f>
        <v>0.71399999999999997</v>
      </c>
      <c r="B6033" s="50">
        <f>Weighting!$C$9</f>
        <v>0.71399999999999997</v>
      </c>
      <c r="C6033">
        <f>Weighting!$F$9</f>
        <v>0</v>
      </c>
      <c r="D6033" t="b">
        <f>IF(C6033=1,'Data Transformation'!$G$3+0.5*'Data Transformation'!$W$25,IF(C6034=1,D6034-'Data Transformation'!$W$25,FALSE))</f>
        <v>0</v>
      </c>
      <c r="E6033" t="str">
        <f t="array" ref="E6033">IF(ISLOGICAL(D6033),"",FREQUENCY(IF('Data Transformation'!$B$425:$B$8425='Bin Analysis'!$B6027,'Data Transformation'!$G$425:$G$8425),D6033))</f>
        <v/>
      </c>
      <c r="F6033" t="str">
        <f t="shared" si="753"/>
        <v/>
      </c>
      <c r="G6033">
        <f>Weighting!$H$9</f>
        <v>0</v>
      </c>
      <c r="H6033">
        <f t="array" ref="H6033">FREQUENCY(IF('Data Transformation'!$B$4:$B$8425=B6027,'Data Transformation'!$G$4:$G$8425),'Bin Analysis'!$B6033)</f>
        <v>9</v>
      </c>
      <c r="I6033">
        <f t="shared" si="754"/>
        <v>1</v>
      </c>
      <c r="J6033">
        <f t="shared" si="755"/>
        <v>1</v>
      </c>
      <c r="K6033">
        <f>J6033*Weighting!$W$9</f>
        <v>3</v>
      </c>
      <c r="M6033" s="14"/>
    </row>
    <row r="6034" spans="1:13" x14ac:dyDescent="0.25">
      <c r="A6034" s="32">
        <f>IF(Weighting!$P$10&gt;0,B6034,"")</f>
        <v>0.84499999999999997</v>
      </c>
      <c r="B6034">
        <f>Weighting!$C$10</f>
        <v>0.84499999999999997</v>
      </c>
      <c r="C6034">
        <f>Weighting!$F$10</f>
        <v>0</v>
      </c>
      <c r="D6034" t="b">
        <f>IF(C6034=1,'Data Transformation'!$G$3+0.5*'Data Transformation'!$W$25,IF(C6035=1,D6035-'Data Transformation'!$W$25,FALSE))</f>
        <v>0</v>
      </c>
      <c r="E6034" t="str">
        <f t="array" ref="E6034">IF(ISLOGICAL(D6034),"",FREQUENCY(IF('Data Transformation'!$B$425:$B$8425='Bin Analysis'!$B6027,'Data Transformation'!$G$425:$G$8425),D6034))</f>
        <v/>
      </c>
      <c r="F6034" t="str">
        <f t="shared" si="753"/>
        <v/>
      </c>
      <c r="G6034">
        <f>Weighting!$H$10</f>
        <v>0</v>
      </c>
      <c r="H6034">
        <f t="array" ref="H6034">FREQUENCY(IF('Data Transformation'!$B$4:$B$8425=B6027,'Data Transformation'!$G$4:$G$8425),'Bin Analysis'!$B6034)</f>
        <v>11</v>
      </c>
      <c r="I6034">
        <f t="shared" si="754"/>
        <v>2</v>
      </c>
      <c r="J6034">
        <f t="shared" si="755"/>
        <v>1</v>
      </c>
      <c r="K6034">
        <f>J6034*Weighting!$W$10</f>
        <v>3</v>
      </c>
      <c r="M6034" s="14"/>
    </row>
    <row r="6035" spans="1:13" x14ac:dyDescent="0.25">
      <c r="A6035" s="32">
        <f>IF(Weighting!$P$11&gt;0,B6035,"")</f>
        <v>0.97599999999999998</v>
      </c>
      <c r="B6035">
        <f>Weighting!$C$11</f>
        <v>0.97599999999999998</v>
      </c>
      <c r="C6035">
        <f>Weighting!$F$11</f>
        <v>0</v>
      </c>
      <c r="D6035">
        <f>IF(C6035=1,'Data Transformation'!$G$3+0.5*'Data Transformation'!$W$25,IF(C6036=1,D6036-'Data Transformation'!$W$25,FALSE))</f>
        <v>0.86899999999999999</v>
      </c>
      <c r="E6035">
        <f t="array" ref="E6035">IF(ISLOGICAL(D6035),"",FREQUENCY(IF('Data Transformation'!$B$425:$B$8425='Bin Analysis'!$B6027,'Data Transformation'!$G$425:$G$8425),D6035))</f>
        <v>11</v>
      </c>
      <c r="F6035" t="e">
        <f t="shared" si="753"/>
        <v>#VALUE!</v>
      </c>
      <c r="G6035">
        <f>Weighting!$H$11</f>
        <v>0</v>
      </c>
      <c r="H6035">
        <f t="array" ref="H6035">FREQUENCY(IF('Data Transformation'!$B$4:$B$8425=B6027,'Data Transformation'!$G$4:$G$8425),'Bin Analysis'!$B6035)</f>
        <v>15</v>
      </c>
      <c r="I6035">
        <f t="shared" si="754"/>
        <v>4</v>
      </c>
      <c r="J6035">
        <f t="shared" si="755"/>
        <v>1</v>
      </c>
      <c r="K6035">
        <f>J6035*Weighting!$W$11</f>
        <v>2</v>
      </c>
      <c r="M6035" s="14"/>
    </row>
    <row r="6036" spans="1:13" x14ac:dyDescent="0.25">
      <c r="A6036" s="32">
        <f>IF(Weighting!$P$12&gt;0,B6036,"")</f>
        <v>1.107</v>
      </c>
      <c r="B6036">
        <f>Weighting!$C$12</f>
        <v>1.107</v>
      </c>
      <c r="C6036">
        <f>Weighting!$F$12</f>
        <v>1</v>
      </c>
      <c r="D6036">
        <f>IF(C6036=1,'Data Transformation'!$G$3+0.5*'Data Transformation'!$W$25,IF(C6037=1,D6037-'Data Transformation'!$W$25,FALSE))</f>
        <v>1.131</v>
      </c>
      <c r="E6036">
        <f t="array" ref="E6036">IF(ISLOGICAL(D6036),"",FREQUENCY(IF('Data Transformation'!$B$425:$B$8425='Bin Analysis'!$B6027,'Data Transformation'!$G$425:$G$8425),D6036))</f>
        <v>18</v>
      </c>
      <c r="F6036">
        <f t="shared" si="753"/>
        <v>7</v>
      </c>
      <c r="G6036">
        <f>Weighting!$H$12</f>
        <v>0</v>
      </c>
      <c r="H6036">
        <f t="array" ref="H6036">FREQUENCY(IF('Data Transformation'!$B$4:$B$8425=B6027,'Data Transformation'!$G$4:$G$8425),'Bin Analysis'!$B6036)</f>
        <v>19</v>
      </c>
      <c r="I6036">
        <f t="shared" si="754"/>
        <v>4</v>
      </c>
      <c r="J6036">
        <f t="shared" si="755"/>
        <v>1</v>
      </c>
      <c r="K6036">
        <f>J6036*Weighting!$W$12</f>
        <v>1</v>
      </c>
      <c r="M6036" s="14"/>
    </row>
    <row r="6037" spans="1:13" x14ac:dyDescent="0.25">
      <c r="A6037" s="32">
        <f>IF(Weighting!$P$13&gt;0,B6037,"")</f>
        <v>1.238</v>
      </c>
      <c r="B6037">
        <f>Weighting!$C$13</f>
        <v>1.238</v>
      </c>
      <c r="C6037">
        <f>Weighting!$F$13</f>
        <v>0</v>
      </c>
      <c r="D6037" t="b">
        <f>IF(C6037=1,'Data Transformation'!$G$3+0.5*'Data Transformation'!$W$25,IF(C6038=1,D6038-'Data Transformation'!$W$25,FALSE))</f>
        <v>0</v>
      </c>
      <c r="E6037" t="str">
        <f t="array" ref="E6037">IF(ISLOGICAL(D6037),"",FREQUENCY(IF('Data Transformation'!$B$425:$B$8425='Bin Analysis'!$B6027,'Data Transformation'!$G$425:$G$8425),D6037))</f>
        <v/>
      </c>
      <c r="F6037" t="str">
        <f t="shared" si="753"/>
        <v/>
      </c>
      <c r="G6037">
        <f>Weighting!$H$13</f>
        <v>0</v>
      </c>
      <c r="H6037">
        <f t="array" ref="H6037">FREQUENCY(IF('Data Transformation'!$B$4:$B$8425=B6027,'Data Transformation'!$G$4:$G$8425),'Bin Analysis'!$B6037)</f>
        <v>19</v>
      </c>
      <c r="I6037">
        <f t="shared" si="754"/>
        <v>0</v>
      </c>
      <c r="J6037">
        <f t="shared" si="755"/>
        <v>0</v>
      </c>
      <c r="K6037">
        <f>J6037*Weighting!$W$13</f>
        <v>0</v>
      </c>
      <c r="M6037" s="14"/>
    </row>
    <row r="6038" spans="1:13" x14ac:dyDescent="0.25">
      <c r="A6038" s="32">
        <f>IF(Weighting!$P$14&gt;0,B6038,"")</f>
        <v>1.369</v>
      </c>
      <c r="B6038">
        <f>Weighting!$C$14</f>
        <v>1.369</v>
      </c>
      <c r="C6038">
        <f>Weighting!$F$14</f>
        <v>0</v>
      </c>
      <c r="D6038" t="b">
        <f>IF(C6038=1,'Data Transformation'!$G$3+0.5*'Data Transformation'!$W$25,IF(C6039=1,D6039-'Data Transformation'!$W$25,FALSE))</f>
        <v>0</v>
      </c>
      <c r="E6038" t="str">
        <f t="array" ref="E6038">IF(ISLOGICAL(D6038),"",FREQUENCY(IF('Data Transformation'!$B$425:$B$8425='Bin Analysis'!$B6027,'Data Transformation'!$G$425:$G$8425),D6038))</f>
        <v/>
      </c>
      <c r="F6038" t="str">
        <f t="shared" si="753"/>
        <v/>
      </c>
      <c r="G6038">
        <f>Weighting!$H$14</f>
        <v>0</v>
      </c>
      <c r="H6038">
        <f t="array" ref="H6038">FREQUENCY(IF('Data Transformation'!$B$4:$B$8425=B6027,'Data Transformation'!$G$4:$G$8425),'Bin Analysis'!$B6038)</f>
        <v>19</v>
      </c>
      <c r="I6038">
        <f t="shared" si="754"/>
        <v>0</v>
      </c>
      <c r="J6038">
        <f t="shared" si="755"/>
        <v>0</v>
      </c>
      <c r="K6038">
        <f>J6038*Weighting!$W$14</f>
        <v>0</v>
      </c>
      <c r="M6038" s="14"/>
    </row>
    <row r="6039" spans="1:13" x14ac:dyDescent="0.25">
      <c r="A6039" s="32">
        <f>IF(Weighting!$P$15&gt;0,B6039,"")</f>
        <v>1.5000009999999999</v>
      </c>
      <c r="B6039">
        <f>Weighting!$C$15</f>
        <v>1.5000009999999999</v>
      </c>
      <c r="C6039">
        <f>Weighting!$F$15</f>
        <v>0</v>
      </c>
      <c r="D6039" t="b">
        <f>IF(C6039=1,'Data Transformation'!$G$3+0.5*'Data Transformation'!$W$25,IF(C6040=1,D6040-'Data Transformation'!$W$25,FALSE))</f>
        <v>0</v>
      </c>
      <c r="E6039" t="str">
        <f t="array" ref="E6039">IF(ISLOGICAL(D6039),"",FREQUENCY(IF('Data Transformation'!$B$425:$B$8425='Bin Analysis'!$B6027,'Data Transformation'!$G$425:$G$8425),D6039))</f>
        <v/>
      </c>
      <c r="F6039" t="str">
        <f t="shared" si="753"/>
        <v/>
      </c>
      <c r="G6039">
        <f>Weighting!$H$15</f>
        <v>0</v>
      </c>
      <c r="H6039">
        <f t="array" ref="H6039">FREQUENCY(IF('Data Transformation'!$B$4:$B$8425=B6027,'Data Transformation'!$G$4:$G$8425),'Bin Analysis'!$B6039)</f>
        <v>19</v>
      </c>
      <c r="I6039">
        <f t="shared" si="754"/>
        <v>0</v>
      </c>
      <c r="J6039">
        <f t="shared" si="755"/>
        <v>0</v>
      </c>
      <c r="K6039">
        <f>J6039*Weighting!$W$15</f>
        <v>0</v>
      </c>
      <c r="M6039" s="14"/>
    </row>
    <row r="6040" spans="1:13" x14ac:dyDescent="0.25">
      <c r="A6040" s="32" t="str">
        <f>IF(Weighting!$P$16&gt;0,B6040,"")</f>
        <v/>
      </c>
      <c r="B6040">
        <f>Weighting!$C$16</f>
        <v>1.631</v>
      </c>
      <c r="C6040">
        <f>Weighting!$F$16</f>
        <v>0</v>
      </c>
      <c r="D6040" t="b">
        <f>IF(C6040=1,'Data Transformation'!$G$3+0.5*'Data Transformation'!$W$25,IF(C6041=1,D6041-'Data Transformation'!$W$25,FALSE))</f>
        <v>0</v>
      </c>
      <c r="E6040" t="str">
        <f t="array" ref="E6040">IF(ISLOGICAL(D6040),"",FREQUENCY(IF('Data Transformation'!$B$425:$B$8425='Bin Analysis'!$B6027,'Data Transformation'!$G$425:$G$8425),D6040))</f>
        <v/>
      </c>
      <c r="F6040" t="str">
        <f t="shared" si="753"/>
        <v/>
      </c>
      <c r="G6040">
        <f>Weighting!$H$16</f>
        <v>0</v>
      </c>
      <c r="H6040">
        <f t="array" ref="H6040">FREQUENCY(IF('Data Transformation'!$B$4:$B$8425=B6027,'Data Transformation'!$G$4:$G$8425),'Bin Analysis'!$B6040)</f>
        <v>19</v>
      </c>
      <c r="I6040">
        <f t="shared" si="754"/>
        <v>0</v>
      </c>
      <c r="J6040">
        <f t="shared" si="755"/>
        <v>0</v>
      </c>
      <c r="K6040">
        <f>J6040*Weighting!$W$16</f>
        <v>0</v>
      </c>
      <c r="M6040" s="14"/>
    </row>
    <row r="6041" spans="1:13" x14ac:dyDescent="0.25">
      <c r="A6041" s="32" t="str">
        <f>IF(Weighting!$P$17&gt;0,B6041,"")</f>
        <v/>
      </c>
      <c r="B6041">
        <f>Weighting!$C$17</f>
        <v>1.762</v>
      </c>
      <c r="C6041">
        <f>Weighting!$F$17</f>
        <v>0</v>
      </c>
      <c r="D6041" t="b">
        <f>IF(C6041=1,'Data Transformation'!$G$3+0.5*'Data Transformation'!$W$25,IF(C6042=1,D6042-'Data Transformation'!$W$25,FALSE))</f>
        <v>0</v>
      </c>
      <c r="E6041" t="str">
        <f t="array" ref="E6041">IF(ISLOGICAL(D6041),"",FREQUENCY(IF('Data Transformation'!$B$425:$B$8425='Bin Analysis'!$B6027,'Data Transformation'!$G$425:$G$8425),D6041))</f>
        <v/>
      </c>
      <c r="F6041" t="str">
        <f t="shared" si="753"/>
        <v/>
      </c>
      <c r="G6041">
        <f>Weighting!$H$17</f>
        <v>0</v>
      </c>
      <c r="H6041">
        <f t="array" ref="H6041">FREQUENCY(IF('Data Transformation'!$B$4:$B$8425=B6027,'Data Transformation'!$G$4:$G$8425),'Bin Analysis'!$B6041)</f>
        <v>19</v>
      </c>
      <c r="I6041">
        <f t="shared" si="754"/>
        <v>0</v>
      </c>
      <c r="J6041">
        <f t="shared" si="755"/>
        <v>0</v>
      </c>
      <c r="K6041">
        <f>J6041*Weighting!$W$17</f>
        <v>0</v>
      </c>
      <c r="M6041" s="14"/>
    </row>
    <row r="6042" spans="1:13" x14ac:dyDescent="0.25">
      <c r="A6042" s="32" t="str">
        <f>IF(Weighting!$P$18&gt;0,B6042,"")</f>
        <v/>
      </c>
      <c r="B6042">
        <f>Weighting!$C$18</f>
        <v>1.893</v>
      </c>
      <c r="C6042">
        <f>Weighting!$F$18</f>
        <v>0</v>
      </c>
      <c r="D6042" t="b">
        <f>IF(C6042=1,'Data Transformation'!$G$3+0.5*'Data Transformation'!$W$25,IF(C6043=1,D6043-'Data Transformation'!$W$25,FALSE))</f>
        <v>0</v>
      </c>
      <c r="E6042" t="str">
        <f t="array" ref="E6042">IF(ISLOGICAL(D6042),"",FREQUENCY(IF('Data Transformation'!$B$425:$B$8425='Bin Analysis'!$B6027,'Data Transformation'!$G$425:$G$8425),D6042))</f>
        <v/>
      </c>
      <c r="F6042" t="str">
        <f t="shared" si="753"/>
        <v/>
      </c>
      <c r="G6042">
        <f>Weighting!$H$18</f>
        <v>0</v>
      </c>
      <c r="H6042">
        <f t="array" ref="H6042">FREQUENCY(IF('Data Transformation'!$B$4:$B$8425=B6027,'Data Transformation'!$G$4:$G$8425),'Bin Analysis'!$B6042)</f>
        <v>19</v>
      </c>
      <c r="I6042">
        <f t="shared" si="754"/>
        <v>0</v>
      </c>
      <c r="J6042">
        <f t="shared" si="755"/>
        <v>0</v>
      </c>
      <c r="K6042">
        <f>J6042*Weighting!$W$18</f>
        <v>0</v>
      </c>
      <c r="M6042" s="14"/>
    </row>
    <row r="6043" spans="1:13" x14ac:dyDescent="0.25">
      <c r="A6043" s="32" t="str">
        <f>IF(Weighting!$P$19&gt;0,B6043,"")</f>
        <v/>
      </c>
      <c r="B6043">
        <f>Weighting!$C$19</f>
        <v>2.024</v>
      </c>
      <c r="C6043">
        <f>Weighting!$F$19</f>
        <v>0</v>
      </c>
      <c r="D6043" t="b">
        <f>IF(C6043=1,'Data Transformation'!$G$3+0.5*'Data Transformation'!$W$25,IF(C6044=1,D6044-'Data Transformation'!$W$25,FALSE))</f>
        <v>0</v>
      </c>
      <c r="E6043" t="str">
        <f t="array" ref="E6043">IF(ISLOGICAL(D6043),"",FREQUENCY(IF('Data Transformation'!$B$425:$B$8425='Bin Analysis'!$B6027,'Data Transformation'!$G$425:$G$8425),D6043))</f>
        <v/>
      </c>
      <c r="F6043" t="str">
        <f t="shared" si="753"/>
        <v/>
      </c>
      <c r="G6043">
        <f>Weighting!$H$19</f>
        <v>0</v>
      </c>
      <c r="H6043">
        <f t="array" ref="H6043">FREQUENCY(IF('Data Transformation'!$B$4:$B$8425=B6027,'Data Transformation'!$G$4:$G$8425),'Bin Analysis'!$B6043)</f>
        <v>19</v>
      </c>
      <c r="I6043">
        <f t="shared" si="754"/>
        <v>0</v>
      </c>
      <c r="J6043">
        <f t="shared" si="755"/>
        <v>0</v>
      </c>
      <c r="K6043">
        <f>J6043*Weighting!$W$19</f>
        <v>0</v>
      </c>
      <c r="M6043" s="14"/>
    </row>
    <row r="6044" spans="1:13" x14ac:dyDescent="0.25">
      <c r="A6044" s="32" t="str">
        <f>IF(Weighting!$P$20&gt;0,B6044,"")</f>
        <v/>
      </c>
      <c r="B6044">
        <f>Weighting!$C$20</f>
        <v>2.1550000000000002</v>
      </c>
      <c r="C6044">
        <f>Weighting!$F$20</f>
        <v>0</v>
      </c>
      <c r="D6044" t="b">
        <f>IF(C6044=1,'Data Transformation'!$G$3+0.5*'Data Transformation'!$W$25,IF(C6045=1,D6045-'Data Transformation'!$W$25,FALSE))</f>
        <v>0</v>
      </c>
      <c r="E6044" t="str">
        <f t="array" ref="E6044">IF(ISLOGICAL(D6044),"",FREQUENCY(IF('Data Transformation'!$B$425:$B$8425='Bin Analysis'!$B6027,'Data Transformation'!$G$425:$G$8425),D6044))</f>
        <v/>
      </c>
      <c r="F6044" t="str">
        <f t="shared" si="753"/>
        <v/>
      </c>
      <c r="G6044">
        <f>Weighting!$H$20</f>
        <v>0</v>
      </c>
      <c r="H6044">
        <f t="array" ref="H6044">FREQUENCY(IF('Data Transformation'!$B$4:$B$8425=B6027,'Data Transformation'!$G$4:$G$8425),'Bin Analysis'!$B6044)</f>
        <v>19</v>
      </c>
      <c r="I6044">
        <f t="shared" si="754"/>
        <v>0</v>
      </c>
      <c r="J6044">
        <f t="shared" si="755"/>
        <v>0</v>
      </c>
      <c r="K6044">
        <f>J6044*Weighting!$W$20</f>
        <v>0</v>
      </c>
      <c r="M6044" s="14"/>
    </row>
    <row r="6045" spans="1:13" x14ac:dyDescent="0.25">
      <c r="A6045" s="32" t="str">
        <f>IF(Weighting!$P$21&gt;0,B6045,"")</f>
        <v/>
      </c>
      <c r="B6045">
        <f>Weighting!$C$21</f>
        <v>2.2860000000000005</v>
      </c>
      <c r="C6045">
        <f>Weighting!$F$21</f>
        <v>0</v>
      </c>
      <c r="D6045" t="b">
        <f>IF(C6045=1,'Data Transformation'!$G$3+0.5*'Data Transformation'!$W$25,IF(C6046=1,D6046-'Data Transformation'!$W$25,FALSE))</f>
        <v>0</v>
      </c>
      <c r="E6045" t="str">
        <f t="array" ref="E6045">IF(ISLOGICAL(D6045),"",FREQUENCY(IF('Data Transformation'!$B$425:$B$8425='Bin Analysis'!$B6027,'Data Transformation'!$G$425:$G$8425),D6045))</f>
        <v/>
      </c>
      <c r="F6045" t="str">
        <f t="shared" si="753"/>
        <v/>
      </c>
      <c r="G6045">
        <f>Weighting!$H$21</f>
        <v>0</v>
      </c>
      <c r="H6045">
        <f t="array" ref="H6045">FREQUENCY(IF('Data Transformation'!$B$4:$B$8425=B6027,'Data Transformation'!$G$4:$G$8425),'Bin Analysis'!$B6045)</f>
        <v>19</v>
      </c>
      <c r="I6045">
        <f t="shared" si="754"/>
        <v>0</v>
      </c>
      <c r="J6045">
        <f t="shared" si="755"/>
        <v>0</v>
      </c>
      <c r="K6045">
        <f>J6045*Weighting!$W$21</f>
        <v>0</v>
      </c>
      <c r="M6045" s="14"/>
    </row>
    <row r="6046" spans="1:13" x14ac:dyDescent="0.25">
      <c r="A6046" s="32" t="str">
        <f>IF(Weighting!$P$22&gt;0,B6046,"")</f>
        <v/>
      </c>
      <c r="B6046">
        <f>Weighting!$C$22</f>
        <v>2.4170000000000007</v>
      </c>
      <c r="C6046">
        <f>Weighting!$F$22</f>
        <v>0</v>
      </c>
      <c r="D6046" t="b">
        <f>IF(C6046=1,'Data Transformation'!$G$3+0.5*'Data Transformation'!$W$25,IF(C6047=1,D6047-'Data Transformation'!$W$25,FALSE))</f>
        <v>0</v>
      </c>
      <c r="E6046" t="str">
        <f t="array" ref="E6046">IF(ISLOGICAL(D6046),"",FREQUENCY(IF('Data Transformation'!$B$425:$B$8425='Bin Analysis'!$B6027,'Data Transformation'!$G$425:$G$8425),D6046))</f>
        <v/>
      </c>
      <c r="F6046" t="str">
        <f t="shared" si="753"/>
        <v/>
      </c>
      <c r="G6046">
        <f>Weighting!$H$22</f>
        <v>0</v>
      </c>
      <c r="H6046">
        <f t="array" ref="H6046">FREQUENCY(IF('Data Transformation'!$B$4:$B$8425=B6027,'Data Transformation'!$G$4:$G$8425),'Bin Analysis'!$B6046)</f>
        <v>19</v>
      </c>
      <c r="I6046">
        <f t="shared" si="754"/>
        <v>0</v>
      </c>
      <c r="J6046">
        <f t="shared" si="755"/>
        <v>0</v>
      </c>
      <c r="K6046">
        <f>J6046*Weighting!$W$22</f>
        <v>0</v>
      </c>
      <c r="M6046" s="14"/>
    </row>
    <row r="6047" spans="1:13" x14ac:dyDescent="0.25">
      <c r="A6047" s="32" t="str">
        <f>IF(Weighting!$P$23&gt;0,B6047,"")</f>
        <v/>
      </c>
      <c r="B6047">
        <f>Weighting!$C$23</f>
        <v>2.5480000000000009</v>
      </c>
      <c r="C6047">
        <f>Weighting!$F$23</f>
        <v>0</v>
      </c>
      <c r="D6047" t="b">
        <f>IF(C6047=1,'Data Transformation'!$G$3+0.5*'Data Transformation'!$W$25,IF(C6048=1,D6048-'Data Transformation'!$W$25,FALSE))</f>
        <v>0</v>
      </c>
      <c r="E6047" t="str">
        <f t="array" ref="E6047">IF(ISLOGICAL(D6047),"",FREQUENCY(IF('Data Transformation'!$B$425:$B$8425='Bin Analysis'!$B6027,'Data Transformation'!$G$425:$G$8425),D6047))</f>
        <v/>
      </c>
      <c r="F6047" t="str">
        <f t="shared" si="753"/>
        <v/>
      </c>
      <c r="G6047">
        <f>Weighting!$H$23</f>
        <v>0</v>
      </c>
      <c r="H6047">
        <f t="array" ref="H6047">FREQUENCY(IF('Data Transformation'!$B$4:$B$8425=B6027,'Data Transformation'!$G$4:$G$8425),'Bin Analysis'!$B6047)</f>
        <v>19</v>
      </c>
      <c r="I6047">
        <f t="shared" si="754"/>
        <v>0</v>
      </c>
      <c r="J6047">
        <f t="shared" si="755"/>
        <v>0</v>
      </c>
      <c r="K6047">
        <f>J6047*Weighting!$W$23</f>
        <v>0</v>
      </c>
      <c r="M6047" s="14"/>
    </row>
    <row r="6048" spans="1:13" x14ac:dyDescent="0.25">
      <c r="A6048" s="32" t="str">
        <f>IF(Weighting!$P$24&gt;0,B6048,"")</f>
        <v/>
      </c>
      <c r="B6048">
        <f>Weighting!$C$24</f>
        <v>2.6790000000000012</v>
      </c>
      <c r="C6048">
        <f>Weighting!$F$24</f>
        <v>0</v>
      </c>
      <c r="D6048" t="b">
        <f>IF(C6048=1,'Data Transformation'!$G$3+0.5*'Data Transformation'!$W$25,IF(C6049=1,D6049-'Data Transformation'!$W$25,FALSE))</f>
        <v>0</v>
      </c>
      <c r="E6048" t="str">
        <f t="array" ref="E6048">IF(ISLOGICAL(D6048),"",FREQUENCY(IF('Data Transformation'!$B$425:$B$8425='Bin Analysis'!$B6027,'Data Transformation'!$G$425:$G$8425),D6048))</f>
        <v/>
      </c>
      <c r="F6048" t="str">
        <f t="shared" si="753"/>
        <v/>
      </c>
      <c r="G6048">
        <f>Weighting!$H$24</f>
        <v>0</v>
      </c>
      <c r="H6048">
        <f t="array" ref="H6048">FREQUENCY(IF('Data Transformation'!$B$4:$B$8425=B6027,'Data Transformation'!$G$4:$G$8425),'Bin Analysis'!$B6048)</f>
        <v>19</v>
      </c>
      <c r="I6048">
        <f t="shared" si="754"/>
        <v>0</v>
      </c>
      <c r="J6048">
        <f t="shared" si="755"/>
        <v>0</v>
      </c>
      <c r="K6048">
        <f>J6048*Weighting!$W$24</f>
        <v>0</v>
      </c>
      <c r="M6048" s="14"/>
    </row>
    <row r="6049" spans="1:25" x14ac:dyDescent="0.25">
      <c r="A6049" s="32" t="str">
        <f>IF(Weighting!$P$25&gt;0,B6049,"")</f>
        <v/>
      </c>
      <c r="B6049">
        <f>Weighting!$C$25</f>
        <v>2.8100000000000014</v>
      </c>
      <c r="C6049">
        <f>Weighting!$F$25</f>
        <v>0</v>
      </c>
      <c r="D6049" t="b">
        <f>IF(C6049=1,'Data Transformation'!$G$3+0.5*'Data Transformation'!$W$25,IF(C6050=1,D6050-'Data Transformation'!$W$25,FALSE))</f>
        <v>0</v>
      </c>
      <c r="E6049" t="str">
        <f t="array" ref="E6049">IF(ISLOGICAL(D6049),"",FREQUENCY(IF('Data Transformation'!$B$425:$B$8425='Bin Analysis'!$B6027,'Data Transformation'!$G$425:$G$8425),D6049))</f>
        <v/>
      </c>
      <c r="F6049" t="str">
        <f t="shared" si="753"/>
        <v/>
      </c>
      <c r="G6049">
        <f>Weighting!$H$25</f>
        <v>0</v>
      </c>
      <c r="H6049">
        <f t="array" ref="H6049">FREQUENCY(IF('Data Transformation'!$B$4:$B$8425=B6027,'Data Transformation'!$G$4:$G$8425),'Bin Analysis'!$B6049)</f>
        <v>19</v>
      </c>
      <c r="I6049">
        <f t="shared" si="754"/>
        <v>0</v>
      </c>
      <c r="J6049">
        <f t="shared" si="755"/>
        <v>0</v>
      </c>
      <c r="K6049">
        <f>J6049*Weighting!$W$25</f>
        <v>0</v>
      </c>
      <c r="M6049" s="14"/>
    </row>
    <row r="6050" spans="1:25" x14ac:dyDescent="0.25">
      <c r="O6050"/>
      <c r="P6050"/>
      <c r="Q6050"/>
      <c r="R6050"/>
    </row>
    <row r="6051" spans="1:25" ht="23.25" x14ac:dyDescent="0.35">
      <c r="A6051" s="21" t="s">
        <v>0</v>
      </c>
      <c r="B6051" s="21">
        <f>IFERROR(VLOOKUP(C6051,'Data Transformation'!$L$6:$M$426,2,FALSE),"")</f>
        <v>252</v>
      </c>
      <c r="C6051" s="21">
        <f>C6027+1</f>
        <v>252</v>
      </c>
      <c r="D6051" s="21"/>
      <c r="E6051" s="21"/>
      <c r="F6051" s="21"/>
      <c r="G6051" s="21"/>
      <c r="H6051" s="22"/>
      <c r="I6051" s="22"/>
      <c r="J6051" s="22"/>
      <c r="K6051" s="21"/>
      <c r="L6051" s="21">
        <f>B6051</f>
        <v>252</v>
      </c>
      <c r="M6051" s="23">
        <f>INDEX('Data Transformation'!$O$4:$O$424,MATCH($B6051,'Data Transformation'!$M$4:$M$424,0),MATCH($M$2,'Data Transformation'!$O$3,0))</f>
        <v>17</v>
      </c>
      <c r="N6051" s="27">
        <f>IF('Input and Summary Results'!$J$16="minimum",'Bin Analysis'!X6052/(M6051-1),'Bin Analysis'!Y6051/('Bin Analysis'!M6051-1))</f>
        <v>0</v>
      </c>
      <c r="O6051" s="27">
        <f>IF(M6051=FALSE,NA(),(VLOOKUP(1,C6054:K6073,4,FALSE))/(M6051-1))</f>
        <v>6.25E-2</v>
      </c>
      <c r="P6051" s="27">
        <f>IF(M6051=FALSE,NA(),SUM(J6054:J6073)/Weighting!$S$5)</f>
        <v>0.5</v>
      </c>
      <c r="Q6051" s="27">
        <f>IF(M6051=FALSE,NA(),SUM(K6054:K6073)/Weighting!$S$6)</f>
        <v>0.52173913043478259</v>
      </c>
      <c r="R6051" s="27">
        <f>IF(M6051=FALSE,NA(),(VLOOKUP(1,G6054:K6073,3,FALSE))/(M6051-1))</f>
        <v>0</v>
      </c>
      <c r="S6051" s="22" t="str">
        <f>IF(M6051=FALSE,NA(),IF(SUM(J6054:J6073)=2,"yes","no"))</f>
        <v>no</v>
      </c>
      <c r="X6051" s="2" cm="2">
        <f t="array" ref="X6051:X6052">FREQUENCY(IF('Data Transformation'!$B$425:$B$6424='Bin Analysis'!L6051,'Data Transformation'!$G$425:$G$6424),'Data Transformation'!$U$11)</f>
        <v>16</v>
      </c>
      <c r="Y6051" s="2" cm="2">
        <f t="array" ref="Y6051:Y6052">FREQUENCY(IF('Data Transformation'!$B$425:$B$6424='Bin Analysis'!L6051,'Data Transformation'!$G$425:$G$6424),'Data Transformation'!$U$12)</f>
        <v>15</v>
      </c>
    </row>
    <row r="6052" spans="1:25" x14ac:dyDescent="0.25">
      <c r="A6052" s="14" t="s">
        <v>67</v>
      </c>
      <c r="B6052" t="s">
        <v>47</v>
      </c>
      <c r="C6052" t="s">
        <v>5</v>
      </c>
      <c r="D6052" t="s">
        <v>100</v>
      </c>
      <c r="E6052" t="s">
        <v>101</v>
      </c>
      <c r="F6052" t="s">
        <v>102</v>
      </c>
      <c r="G6052" t="s">
        <v>70</v>
      </c>
      <c r="H6052" t="s">
        <v>31</v>
      </c>
      <c r="I6052" t="s">
        <v>32</v>
      </c>
      <c r="J6052" t="s">
        <v>46</v>
      </c>
      <c r="K6052" s="14" t="s">
        <v>45</v>
      </c>
      <c r="M6052" s="14"/>
      <c r="X6052" s="2">
        <v>0</v>
      </c>
      <c r="Y6052" s="2">
        <v>1</v>
      </c>
    </row>
    <row r="6053" spans="1:25" x14ac:dyDescent="0.25">
      <c r="A6053" s="32"/>
      <c r="D6053" t="b">
        <f>IF(C6053=1,'Data Transformation'!$G$3+0.5*'Data Transformation'!$W$25,IF(C6054=1,D6054-'Data Transformation'!$W$25,FALSE))</f>
        <v>0</v>
      </c>
      <c r="E6053" t="str">
        <f t="array" ref="E6053">IF(ISLOGICAL(D6053),"",FREQUENCY(IF('Data Transformation'!$B$425:$B$8425='Bin Analysis'!$B6051,'Data Transformation'!$G$425:$G$8425),D6053))</f>
        <v/>
      </c>
      <c r="F6053" t="str">
        <f>IF(ISLOGICAL(D6053),"",E6053-E6052)</f>
        <v/>
      </c>
      <c r="M6053" s="14"/>
    </row>
    <row r="6054" spans="1:25" x14ac:dyDescent="0.25">
      <c r="A6054" s="32">
        <f>IF(Weighting!$P$6&gt;0,B6054,"")</f>
        <v>0.32100000000000001</v>
      </c>
      <c r="B6054">
        <f>Weighting!$C$6</f>
        <v>0.32100000000000001</v>
      </c>
      <c r="C6054">
        <f>Weighting!$F$6</f>
        <v>0</v>
      </c>
      <c r="D6054" t="b">
        <f>IF(C6054=1,'Data Transformation'!$G$3+0.5*'Data Transformation'!$W$25,IF(C6055=1,D6055-'Data Transformation'!$W$25,FALSE))</f>
        <v>0</v>
      </c>
      <c r="E6054" t="str">
        <f t="array" ref="E6054">IF(ISLOGICAL(D6054),"",FREQUENCY(IF('Data Transformation'!$B$425:$B$8425='Bin Analysis'!$B6051,'Data Transformation'!$G$425:$G$8425),D6054))</f>
        <v/>
      </c>
      <c r="F6054" t="str">
        <f>IF(ISLOGICAL(D6054),"",E6054-E6053)</f>
        <v/>
      </c>
      <c r="G6054">
        <f>Weighting!$H$6</f>
        <v>1</v>
      </c>
      <c r="H6054">
        <f t="array" ref="H6054">FREQUENCY(IF('Data Transformation'!$B$4:$B$8425=B6051,'Data Transformation'!$G$4:$G$8425),'Bin Analysis'!$B6054)</f>
        <v>0</v>
      </c>
      <c r="I6054">
        <f>H6054-H6053</f>
        <v>0</v>
      </c>
      <c r="J6054">
        <f>IF(I6054=0,0,1)</f>
        <v>0</v>
      </c>
      <c r="K6054">
        <f>J6054*Weighting!$W$6</f>
        <v>0</v>
      </c>
      <c r="M6054" s="14"/>
    </row>
    <row r="6055" spans="1:25" x14ac:dyDescent="0.25">
      <c r="A6055" s="32">
        <f>IF(Weighting!$P$7&gt;0,B6055,"")</f>
        <v>0.45200000000000001</v>
      </c>
      <c r="B6055">
        <f>Weighting!$C$7</f>
        <v>0.45200000000000001</v>
      </c>
      <c r="C6055">
        <f>Weighting!$F$7</f>
        <v>0</v>
      </c>
      <c r="D6055" t="b">
        <f>IF(C6055=1,'Data Transformation'!$G$3+0.5*'Data Transformation'!$W$25,IF(C6056=1,D6056-'Data Transformation'!$W$25,FALSE))</f>
        <v>0</v>
      </c>
      <c r="E6055" t="str">
        <f t="array" ref="E6055">IF(ISLOGICAL(D6055),"",FREQUENCY(IF('Data Transformation'!$B$425:$B$8425='Bin Analysis'!$B6051,'Data Transformation'!$G$425:$G$8425),D6055))</f>
        <v/>
      </c>
      <c r="F6055" t="str">
        <f t="shared" ref="F6055:F6073" si="756">IF(ISLOGICAL(D6055),"",E6055-E6054)</f>
        <v/>
      </c>
      <c r="G6055">
        <f>Weighting!$H$7</f>
        <v>0</v>
      </c>
      <c r="H6055">
        <f t="array" ref="H6055">FREQUENCY(IF('Data Transformation'!$B$4:$B$8425=B6051,'Data Transformation'!$G$4:$G$8425),'Bin Analysis'!$B6055)</f>
        <v>0</v>
      </c>
      <c r="I6055">
        <f t="shared" ref="I6055:I6073" si="757">H6055-H6054</f>
        <v>0</v>
      </c>
      <c r="J6055">
        <f>IF(I6055=0,0,1)</f>
        <v>0</v>
      </c>
      <c r="K6055">
        <f>J6055*Weighting!$W$7</f>
        <v>0</v>
      </c>
      <c r="M6055" s="14"/>
    </row>
    <row r="6056" spans="1:25" x14ac:dyDescent="0.25">
      <c r="A6056" s="32">
        <f>IF(Weighting!$P$8&gt;0,B6056,"")</f>
        <v>0.58299999999999996</v>
      </c>
      <c r="B6056">
        <f>Weighting!$C$8</f>
        <v>0.58299999999999996</v>
      </c>
      <c r="C6056">
        <f>Weighting!$F$8</f>
        <v>0</v>
      </c>
      <c r="D6056" t="b">
        <f>IF(C6056=1,'Data Transformation'!$G$3+0.5*'Data Transformation'!$W$25,IF(C6057=1,D6057-'Data Transformation'!$W$25,FALSE))</f>
        <v>0</v>
      </c>
      <c r="E6056" t="str">
        <f t="array" ref="E6056">IF(ISLOGICAL(D6056),"",FREQUENCY(IF('Data Transformation'!$B$425:$B$8425='Bin Analysis'!$B6051,'Data Transformation'!$G$425:$G$8425),D6056))</f>
        <v/>
      </c>
      <c r="F6056" t="str">
        <f t="shared" si="756"/>
        <v/>
      </c>
      <c r="G6056">
        <f>Weighting!$H$8</f>
        <v>0</v>
      </c>
      <c r="H6056">
        <f t="array" ref="H6056">FREQUENCY(IF('Data Transformation'!$B$4:$B$8425=B6051,'Data Transformation'!$G$4:$G$8425),'Bin Analysis'!$B6056)</f>
        <v>2</v>
      </c>
      <c r="I6056">
        <f t="shared" si="757"/>
        <v>2</v>
      </c>
      <c r="J6056">
        <f t="shared" ref="J6056:J6073" si="758">IF(I6056=0,0,1)</f>
        <v>1</v>
      </c>
      <c r="K6056">
        <f>J6056*Weighting!$W$8</f>
        <v>3</v>
      </c>
      <c r="M6056" s="14"/>
    </row>
    <row r="6057" spans="1:25" x14ac:dyDescent="0.25">
      <c r="A6057" s="32">
        <f>IF(Weighting!$P$9&gt;0,B6057,"")</f>
        <v>0.71399999999999997</v>
      </c>
      <c r="B6057" s="50">
        <f>Weighting!$C$9</f>
        <v>0.71399999999999997</v>
      </c>
      <c r="C6057">
        <f>Weighting!$F$9</f>
        <v>0</v>
      </c>
      <c r="D6057" t="b">
        <f>IF(C6057=1,'Data Transformation'!$G$3+0.5*'Data Transformation'!$W$25,IF(C6058=1,D6058-'Data Transformation'!$W$25,FALSE))</f>
        <v>0</v>
      </c>
      <c r="E6057" t="str">
        <f t="array" ref="E6057">IF(ISLOGICAL(D6057),"",FREQUENCY(IF('Data Transformation'!$B$425:$B$8425='Bin Analysis'!$B6051,'Data Transformation'!$G$425:$G$8425),D6057))</f>
        <v/>
      </c>
      <c r="F6057" t="str">
        <f t="shared" si="756"/>
        <v/>
      </c>
      <c r="G6057">
        <f>Weighting!$H$9</f>
        <v>0</v>
      </c>
      <c r="H6057">
        <f t="array" ref="H6057">FREQUENCY(IF('Data Transformation'!$B$4:$B$8425=B6051,'Data Transformation'!$G$4:$G$8425),'Bin Analysis'!$B6057)</f>
        <v>6</v>
      </c>
      <c r="I6057">
        <f t="shared" si="757"/>
        <v>4</v>
      </c>
      <c r="J6057">
        <f t="shared" si="758"/>
        <v>1</v>
      </c>
      <c r="K6057">
        <f>J6057*Weighting!$W$9</f>
        <v>3</v>
      </c>
      <c r="M6057" s="14"/>
    </row>
    <row r="6058" spans="1:25" x14ac:dyDescent="0.25">
      <c r="A6058" s="32">
        <f>IF(Weighting!$P$10&gt;0,B6058,"")</f>
        <v>0.84499999999999997</v>
      </c>
      <c r="B6058">
        <f>Weighting!$C$10</f>
        <v>0.84499999999999997</v>
      </c>
      <c r="C6058">
        <f>Weighting!$F$10</f>
        <v>0</v>
      </c>
      <c r="D6058" t="b">
        <f>IF(C6058=1,'Data Transformation'!$G$3+0.5*'Data Transformation'!$W$25,IF(C6059=1,D6059-'Data Transformation'!$W$25,FALSE))</f>
        <v>0</v>
      </c>
      <c r="E6058" t="str">
        <f t="array" ref="E6058">IF(ISLOGICAL(D6058),"",FREQUENCY(IF('Data Transformation'!$B$425:$B$8425='Bin Analysis'!$B6051,'Data Transformation'!$G$425:$G$8425),D6058))</f>
        <v/>
      </c>
      <c r="F6058" t="str">
        <f t="shared" si="756"/>
        <v/>
      </c>
      <c r="G6058">
        <f>Weighting!$H$10</f>
        <v>0</v>
      </c>
      <c r="H6058">
        <f t="array" ref="H6058">FREQUENCY(IF('Data Transformation'!$B$4:$B$8425=B6051,'Data Transformation'!$G$4:$G$8425),'Bin Analysis'!$B6058)</f>
        <v>13</v>
      </c>
      <c r="I6058">
        <f t="shared" si="757"/>
        <v>7</v>
      </c>
      <c r="J6058">
        <f t="shared" si="758"/>
        <v>1</v>
      </c>
      <c r="K6058">
        <f>J6058*Weighting!$W$10</f>
        <v>3</v>
      </c>
      <c r="M6058" s="14"/>
    </row>
    <row r="6059" spans="1:25" x14ac:dyDescent="0.25">
      <c r="A6059" s="32">
        <f>IF(Weighting!$P$11&gt;0,B6059,"")</f>
        <v>0.97599999999999998</v>
      </c>
      <c r="B6059">
        <f>Weighting!$C$11</f>
        <v>0.97599999999999998</v>
      </c>
      <c r="C6059">
        <f>Weighting!$F$11</f>
        <v>0</v>
      </c>
      <c r="D6059">
        <f>IF(C6059=1,'Data Transformation'!$G$3+0.5*'Data Transformation'!$W$25,IF(C6060=1,D6060-'Data Transformation'!$W$25,FALSE))</f>
        <v>0.86899999999999999</v>
      </c>
      <c r="E6059">
        <f t="array" ref="E6059">IF(ISLOGICAL(D6059),"",FREQUENCY(IF('Data Transformation'!$B$425:$B$8425='Bin Analysis'!$B6051,'Data Transformation'!$G$425:$G$8425),D6059))</f>
        <v>15</v>
      </c>
      <c r="F6059" t="e">
        <f t="shared" si="756"/>
        <v>#VALUE!</v>
      </c>
      <c r="G6059">
        <f>Weighting!$H$11</f>
        <v>0</v>
      </c>
      <c r="H6059">
        <f t="array" ref="H6059">FREQUENCY(IF('Data Transformation'!$B$4:$B$8425=B6051,'Data Transformation'!$G$4:$G$8425),'Bin Analysis'!$B6059)</f>
        <v>16</v>
      </c>
      <c r="I6059">
        <f t="shared" si="757"/>
        <v>3</v>
      </c>
      <c r="J6059">
        <f t="shared" si="758"/>
        <v>1</v>
      </c>
      <c r="K6059">
        <f>J6059*Weighting!$W$11</f>
        <v>2</v>
      </c>
      <c r="M6059" s="14"/>
    </row>
    <row r="6060" spans="1:25" x14ac:dyDescent="0.25">
      <c r="A6060" s="32">
        <f>IF(Weighting!$P$12&gt;0,B6060,"")</f>
        <v>1.107</v>
      </c>
      <c r="B6060">
        <f>Weighting!$C$12</f>
        <v>1.107</v>
      </c>
      <c r="C6060">
        <f>Weighting!$F$12</f>
        <v>1</v>
      </c>
      <c r="D6060">
        <f>IF(C6060=1,'Data Transformation'!$G$3+0.5*'Data Transformation'!$W$25,IF(C6061=1,D6061-'Data Transformation'!$W$25,FALSE))</f>
        <v>1.131</v>
      </c>
      <c r="E6060">
        <f t="array" ref="E6060">IF(ISLOGICAL(D6060),"",FREQUENCY(IF('Data Transformation'!$B$425:$B$8425='Bin Analysis'!$B6051,'Data Transformation'!$G$425:$G$8425),D6060))</f>
        <v>16</v>
      </c>
      <c r="F6060">
        <f t="shared" si="756"/>
        <v>1</v>
      </c>
      <c r="G6060">
        <f>Weighting!$H$12</f>
        <v>0</v>
      </c>
      <c r="H6060">
        <f t="array" ref="H6060">FREQUENCY(IF('Data Transformation'!$B$4:$B$8425=B6051,'Data Transformation'!$G$4:$G$8425),'Bin Analysis'!$B6060)</f>
        <v>17</v>
      </c>
      <c r="I6060">
        <f t="shared" si="757"/>
        <v>1</v>
      </c>
      <c r="J6060">
        <f t="shared" si="758"/>
        <v>1</v>
      </c>
      <c r="K6060">
        <f>J6060*Weighting!$W$12</f>
        <v>1</v>
      </c>
      <c r="M6060" s="14"/>
    </row>
    <row r="6061" spans="1:25" x14ac:dyDescent="0.25">
      <c r="A6061" s="32">
        <f>IF(Weighting!$P$13&gt;0,B6061,"")</f>
        <v>1.238</v>
      </c>
      <c r="B6061">
        <f>Weighting!$C$13</f>
        <v>1.238</v>
      </c>
      <c r="C6061">
        <f>Weighting!$F$13</f>
        <v>0</v>
      </c>
      <c r="D6061" t="b">
        <f>IF(C6061=1,'Data Transformation'!$G$3+0.5*'Data Transformation'!$W$25,IF(C6062=1,D6062-'Data Transformation'!$W$25,FALSE))</f>
        <v>0</v>
      </c>
      <c r="E6061" t="str">
        <f t="array" ref="E6061">IF(ISLOGICAL(D6061),"",FREQUENCY(IF('Data Transformation'!$B$425:$B$8425='Bin Analysis'!$B6051,'Data Transformation'!$G$425:$G$8425),D6061))</f>
        <v/>
      </c>
      <c r="F6061" t="str">
        <f t="shared" si="756"/>
        <v/>
      </c>
      <c r="G6061">
        <f>Weighting!$H$13</f>
        <v>0</v>
      </c>
      <c r="H6061">
        <f t="array" ref="H6061">FREQUENCY(IF('Data Transformation'!$B$4:$B$8425=B6051,'Data Transformation'!$G$4:$G$8425),'Bin Analysis'!$B6061)</f>
        <v>17</v>
      </c>
      <c r="I6061">
        <f t="shared" si="757"/>
        <v>0</v>
      </c>
      <c r="J6061">
        <f t="shared" si="758"/>
        <v>0</v>
      </c>
      <c r="K6061">
        <f>J6061*Weighting!$W$13</f>
        <v>0</v>
      </c>
      <c r="M6061" s="14"/>
    </row>
    <row r="6062" spans="1:25" x14ac:dyDescent="0.25">
      <c r="A6062" s="32">
        <f>IF(Weighting!$P$14&gt;0,B6062,"")</f>
        <v>1.369</v>
      </c>
      <c r="B6062">
        <f>Weighting!$C$14</f>
        <v>1.369</v>
      </c>
      <c r="C6062">
        <f>Weighting!$F$14</f>
        <v>0</v>
      </c>
      <c r="D6062" t="b">
        <f>IF(C6062=1,'Data Transformation'!$G$3+0.5*'Data Transformation'!$W$25,IF(C6063=1,D6063-'Data Transformation'!$W$25,FALSE))</f>
        <v>0</v>
      </c>
      <c r="E6062" t="str">
        <f t="array" ref="E6062">IF(ISLOGICAL(D6062),"",FREQUENCY(IF('Data Transformation'!$B$425:$B$8425='Bin Analysis'!$B6051,'Data Transformation'!$G$425:$G$8425),D6062))</f>
        <v/>
      </c>
      <c r="F6062" t="str">
        <f t="shared" si="756"/>
        <v/>
      </c>
      <c r="G6062">
        <f>Weighting!$H$14</f>
        <v>0</v>
      </c>
      <c r="H6062">
        <f t="array" ref="H6062">FREQUENCY(IF('Data Transformation'!$B$4:$B$8425=B6051,'Data Transformation'!$G$4:$G$8425),'Bin Analysis'!$B6062)</f>
        <v>17</v>
      </c>
      <c r="I6062">
        <f t="shared" si="757"/>
        <v>0</v>
      </c>
      <c r="J6062">
        <f t="shared" si="758"/>
        <v>0</v>
      </c>
      <c r="K6062">
        <f>J6062*Weighting!$W$14</f>
        <v>0</v>
      </c>
      <c r="M6062" s="14"/>
    </row>
    <row r="6063" spans="1:25" x14ac:dyDescent="0.25">
      <c r="A6063" s="32">
        <f>IF(Weighting!$P$15&gt;0,B6063,"")</f>
        <v>1.5000009999999999</v>
      </c>
      <c r="B6063">
        <f>Weighting!$C$15</f>
        <v>1.5000009999999999</v>
      </c>
      <c r="C6063">
        <f>Weighting!$F$15</f>
        <v>0</v>
      </c>
      <c r="D6063" t="b">
        <f>IF(C6063=1,'Data Transformation'!$G$3+0.5*'Data Transformation'!$W$25,IF(C6064=1,D6064-'Data Transformation'!$W$25,FALSE))</f>
        <v>0</v>
      </c>
      <c r="E6063" t="str">
        <f t="array" ref="E6063">IF(ISLOGICAL(D6063),"",FREQUENCY(IF('Data Transformation'!$B$425:$B$8425='Bin Analysis'!$B6051,'Data Transformation'!$G$425:$G$8425),D6063))</f>
        <v/>
      </c>
      <c r="F6063" t="str">
        <f t="shared" si="756"/>
        <v/>
      </c>
      <c r="G6063">
        <f>Weighting!$H$15</f>
        <v>0</v>
      </c>
      <c r="H6063">
        <f t="array" ref="H6063">FREQUENCY(IF('Data Transformation'!$B$4:$B$8425=B6051,'Data Transformation'!$G$4:$G$8425),'Bin Analysis'!$B6063)</f>
        <v>17</v>
      </c>
      <c r="I6063">
        <f t="shared" si="757"/>
        <v>0</v>
      </c>
      <c r="J6063">
        <f t="shared" si="758"/>
        <v>0</v>
      </c>
      <c r="K6063">
        <f>J6063*Weighting!$W$15</f>
        <v>0</v>
      </c>
      <c r="M6063" s="14"/>
    </row>
    <row r="6064" spans="1:25" x14ac:dyDescent="0.25">
      <c r="A6064" s="32" t="str">
        <f>IF(Weighting!$P$16&gt;0,B6064,"")</f>
        <v/>
      </c>
      <c r="B6064">
        <f>Weighting!$C$16</f>
        <v>1.631</v>
      </c>
      <c r="C6064">
        <f>Weighting!$F$16</f>
        <v>0</v>
      </c>
      <c r="D6064" t="b">
        <f>IF(C6064=1,'Data Transformation'!$G$3+0.5*'Data Transformation'!$W$25,IF(C6065=1,D6065-'Data Transformation'!$W$25,FALSE))</f>
        <v>0</v>
      </c>
      <c r="E6064" t="str">
        <f t="array" ref="E6064">IF(ISLOGICAL(D6064),"",FREQUENCY(IF('Data Transformation'!$B$425:$B$8425='Bin Analysis'!$B6051,'Data Transformation'!$G$425:$G$8425),D6064))</f>
        <v/>
      </c>
      <c r="F6064" t="str">
        <f t="shared" si="756"/>
        <v/>
      </c>
      <c r="G6064">
        <f>Weighting!$H$16</f>
        <v>0</v>
      </c>
      <c r="H6064">
        <f t="array" ref="H6064">FREQUENCY(IF('Data Transformation'!$B$4:$B$8425=B6051,'Data Transformation'!$G$4:$G$8425),'Bin Analysis'!$B6064)</f>
        <v>17</v>
      </c>
      <c r="I6064">
        <f t="shared" si="757"/>
        <v>0</v>
      </c>
      <c r="J6064">
        <f t="shared" si="758"/>
        <v>0</v>
      </c>
      <c r="K6064">
        <f>J6064*Weighting!$W$16</f>
        <v>0</v>
      </c>
      <c r="M6064" s="14"/>
    </row>
    <row r="6065" spans="1:25" x14ac:dyDescent="0.25">
      <c r="A6065" s="32" t="str">
        <f>IF(Weighting!$P$17&gt;0,B6065,"")</f>
        <v/>
      </c>
      <c r="B6065">
        <f>Weighting!$C$17</f>
        <v>1.762</v>
      </c>
      <c r="C6065">
        <f>Weighting!$F$17</f>
        <v>0</v>
      </c>
      <c r="D6065" t="b">
        <f>IF(C6065=1,'Data Transformation'!$G$3+0.5*'Data Transformation'!$W$25,IF(C6066=1,D6066-'Data Transformation'!$W$25,FALSE))</f>
        <v>0</v>
      </c>
      <c r="E6065" t="str">
        <f t="array" ref="E6065">IF(ISLOGICAL(D6065),"",FREQUENCY(IF('Data Transformation'!$B$425:$B$8425='Bin Analysis'!$B6051,'Data Transformation'!$G$425:$G$8425),D6065))</f>
        <v/>
      </c>
      <c r="F6065" t="str">
        <f t="shared" si="756"/>
        <v/>
      </c>
      <c r="G6065">
        <f>Weighting!$H$17</f>
        <v>0</v>
      </c>
      <c r="H6065">
        <f t="array" ref="H6065">FREQUENCY(IF('Data Transformation'!$B$4:$B$8425=B6051,'Data Transformation'!$G$4:$G$8425),'Bin Analysis'!$B6065)</f>
        <v>17</v>
      </c>
      <c r="I6065">
        <f t="shared" si="757"/>
        <v>0</v>
      </c>
      <c r="J6065">
        <f t="shared" si="758"/>
        <v>0</v>
      </c>
      <c r="K6065">
        <f>J6065*Weighting!$W$17</f>
        <v>0</v>
      </c>
      <c r="M6065" s="14"/>
    </row>
    <row r="6066" spans="1:25" x14ac:dyDescent="0.25">
      <c r="A6066" s="32" t="str">
        <f>IF(Weighting!$P$18&gt;0,B6066,"")</f>
        <v/>
      </c>
      <c r="B6066">
        <f>Weighting!$C$18</f>
        <v>1.893</v>
      </c>
      <c r="C6066">
        <f>Weighting!$F$18</f>
        <v>0</v>
      </c>
      <c r="D6066" t="b">
        <f>IF(C6066=1,'Data Transformation'!$G$3+0.5*'Data Transformation'!$W$25,IF(C6067=1,D6067-'Data Transformation'!$W$25,FALSE))</f>
        <v>0</v>
      </c>
      <c r="E6066" t="str">
        <f t="array" ref="E6066">IF(ISLOGICAL(D6066),"",FREQUENCY(IF('Data Transformation'!$B$425:$B$8425='Bin Analysis'!$B6051,'Data Transformation'!$G$425:$G$8425),D6066))</f>
        <v/>
      </c>
      <c r="F6066" t="str">
        <f t="shared" si="756"/>
        <v/>
      </c>
      <c r="G6066">
        <f>Weighting!$H$18</f>
        <v>0</v>
      </c>
      <c r="H6066">
        <f t="array" ref="H6066">FREQUENCY(IF('Data Transformation'!$B$4:$B$8425=B6051,'Data Transformation'!$G$4:$G$8425),'Bin Analysis'!$B6066)</f>
        <v>17</v>
      </c>
      <c r="I6066">
        <f t="shared" si="757"/>
        <v>0</v>
      </c>
      <c r="J6066">
        <f t="shared" si="758"/>
        <v>0</v>
      </c>
      <c r="K6066">
        <f>J6066*Weighting!$W$18</f>
        <v>0</v>
      </c>
      <c r="M6066" s="14"/>
    </row>
    <row r="6067" spans="1:25" x14ac:dyDescent="0.25">
      <c r="A6067" s="32" t="str">
        <f>IF(Weighting!$P$19&gt;0,B6067,"")</f>
        <v/>
      </c>
      <c r="B6067">
        <f>Weighting!$C$19</f>
        <v>2.024</v>
      </c>
      <c r="C6067">
        <f>Weighting!$F$19</f>
        <v>0</v>
      </c>
      <c r="D6067" t="b">
        <f>IF(C6067=1,'Data Transformation'!$G$3+0.5*'Data Transformation'!$W$25,IF(C6068=1,D6068-'Data Transformation'!$W$25,FALSE))</f>
        <v>0</v>
      </c>
      <c r="E6067" t="str">
        <f t="array" ref="E6067">IF(ISLOGICAL(D6067),"",FREQUENCY(IF('Data Transformation'!$B$425:$B$8425='Bin Analysis'!$B6051,'Data Transformation'!$G$425:$G$8425),D6067))</f>
        <v/>
      </c>
      <c r="F6067" t="str">
        <f t="shared" si="756"/>
        <v/>
      </c>
      <c r="G6067">
        <f>Weighting!$H$19</f>
        <v>0</v>
      </c>
      <c r="H6067">
        <f t="array" ref="H6067">FREQUENCY(IF('Data Transformation'!$B$4:$B$8425=B6051,'Data Transformation'!$G$4:$G$8425),'Bin Analysis'!$B6067)</f>
        <v>17</v>
      </c>
      <c r="I6067">
        <f t="shared" si="757"/>
        <v>0</v>
      </c>
      <c r="J6067">
        <f t="shared" si="758"/>
        <v>0</v>
      </c>
      <c r="K6067">
        <f>J6067*Weighting!$W$19</f>
        <v>0</v>
      </c>
      <c r="M6067" s="14"/>
    </row>
    <row r="6068" spans="1:25" x14ac:dyDescent="0.25">
      <c r="A6068" s="32" t="str">
        <f>IF(Weighting!$P$20&gt;0,B6068,"")</f>
        <v/>
      </c>
      <c r="B6068">
        <f>Weighting!$C$20</f>
        <v>2.1550000000000002</v>
      </c>
      <c r="C6068">
        <f>Weighting!$F$20</f>
        <v>0</v>
      </c>
      <c r="D6068" t="b">
        <f>IF(C6068=1,'Data Transformation'!$G$3+0.5*'Data Transformation'!$W$25,IF(C6069=1,D6069-'Data Transformation'!$W$25,FALSE))</f>
        <v>0</v>
      </c>
      <c r="E6068" t="str">
        <f t="array" ref="E6068">IF(ISLOGICAL(D6068),"",FREQUENCY(IF('Data Transformation'!$B$425:$B$8425='Bin Analysis'!$B6051,'Data Transformation'!$G$425:$G$8425),D6068))</f>
        <v/>
      </c>
      <c r="F6068" t="str">
        <f t="shared" si="756"/>
        <v/>
      </c>
      <c r="G6068">
        <f>Weighting!$H$20</f>
        <v>0</v>
      </c>
      <c r="H6068">
        <f t="array" ref="H6068">FREQUENCY(IF('Data Transformation'!$B$4:$B$8425=B6051,'Data Transformation'!$G$4:$G$8425),'Bin Analysis'!$B6068)</f>
        <v>17</v>
      </c>
      <c r="I6068">
        <f t="shared" si="757"/>
        <v>0</v>
      </c>
      <c r="J6068">
        <f t="shared" si="758"/>
        <v>0</v>
      </c>
      <c r="K6068">
        <f>J6068*Weighting!$W$20</f>
        <v>0</v>
      </c>
      <c r="M6068" s="14"/>
    </row>
    <row r="6069" spans="1:25" x14ac:dyDescent="0.25">
      <c r="A6069" s="32" t="str">
        <f>IF(Weighting!$P$21&gt;0,B6069,"")</f>
        <v/>
      </c>
      <c r="B6069">
        <f>Weighting!$C$21</f>
        <v>2.2860000000000005</v>
      </c>
      <c r="C6069">
        <f>Weighting!$F$21</f>
        <v>0</v>
      </c>
      <c r="D6069" t="b">
        <f>IF(C6069=1,'Data Transformation'!$G$3+0.5*'Data Transformation'!$W$25,IF(C6070=1,D6070-'Data Transformation'!$W$25,FALSE))</f>
        <v>0</v>
      </c>
      <c r="E6069" t="str">
        <f t="array" ref="E6069">IF(ISLOGICAL(D6069),"",FREQUENCY(IF('Data Transformation'!$B$425:$B$8425='Bin Analysis'!$B6051,'Data Transformation'!$G$425:$G$8425),D6069))</f>
        <v/>
      </c>
      <c r="F6069" t="str">
        <f t="shared" si="756"/>
        <v/>
      </c>
      <c r="G6069">
        <f>Weighting!$H$21</f>
        <v>0</v>
      </c>
      <c r="H6069">
        <f t="array" ref="H6069">FREQUENCY(IF('Data Transformation'!$B$4:$B$8425=B6051,'Data Transformation'!$G$4:$G$8425),'Bin Analysis'!$B6069)</f>
        <v>17</v>
      </c>
      <c r="I6069">
        <f t="shared" si="757"/>
        <v>0</v>
      </c>
      <c r="J6069">
        <f t="shared" si="758"/>
        <v>0</v>
      </c>
      <c r="K6069">
        <f>J6069*Weighting!$W$21</f>
        <v>0</v>
      </c>
      <c r="M6069" s="14"/>
    </row>
    <row r="6070" spans="1:25" x14ac:dyDescent="0.25">
      <c r="A6070" s="32" t="str">
        <f>IF(Weighting!$P$22&gt;0,B6070,"")</f>
        <v/>
      </c>
      <c r="B6070">
        <f>Weighting!$C$22</f>
        <v>2.4170000000000007</v>
      </c>
      <c r="C6070">
        <f>Weighting!$F$22</f>
        <v>0</v>
      </c>
      <c r="D6070" t="b">
        <f>IF(C6070=1,'Data Transformation'!$G$3+0.5*'Data Transformation'!$W$25,IF(C6071=1,D6071-'Data Transformation'!$W$25,FALSE))</f>
        <v>0</v>
      </c>
      <c r="E6070" t="str">
        <f t="array" ref="E6070">IF(ISLOGICAL(D6070),"",FREQUENCY(IF('Data Transformation'!$B$425:$B$8425='Bin Analysis'!$B6051,'Data Transformation'!$G$425:$G$8425),D6070))</f>
        <v/>
      </c>
      <c r="F6070" t="str">
        <f t="shared" si="756"/>
        <v/>
      </c>
      <c r="G6070">
        <f>Weighting!$H$22</f>
        <v>0</v>
      </c>
      <c r="H6070">
        <f t="array" ref="H6070">FREQUENCY(IF('Data Transformation'!$B$4:$B$8425=B6051,'Data Transformation'!$G$4:$G$8425),'Bin Analysis'!$B6070)</f>
        <v>17</v>
      </c>
      <c r="I6070">
        <f t="shared" si="757"/>
        <v>0</v>
      </c>
      <c r="J6070">
        <f t="shared" si="758"/>
        <v>0</v>
      </c>
      <c r="K6070">
        <f>J6070*Weighting!$W$22</f>
        <v>0</v>
      </c>
      <c r="M6070" s="14"/>
    </row>
    <row r="6071" spans="1:25" x14ac:dyDescent="0.25">
      <c r="A6071" s="32" t="str">
        <f>IF(Weighting!$P$23&gt;0,B6071,"")</f>
        <v/>
      </c>
      <c r="B6071">
        <f>Weighting!$C$23</f>
        <v>2.5480000000000009</v>
      </c>
      <c r="C6071">
        <f>Weighting!$F$23</f>
        <v>0</v>
      </c>
      <c r="D6071" t="b">
        <f>IF(C6071=1,'Data Transformation'!$G$3+0.5*'Data Transformation'!$W$25,IF(C6072=1,D6072-'Data Transformation'!$W$25,FALSE))</f>
        <v>0</v>
      </c>
      <c r="E6071" t="str">
        <f t="array" ref="E6071">IF(ISLOGICAL(D6071),"",FREQUENCY(IF('Data Transformation'!$B$425:$B$8425='Bin Analysis'!$B6051,'Data Transformation'!$G$425:$G$8425),D6071))</f>
        <v/>
      </c>
      <c r="F6071" t="str">
        <f t="shared" si="756"/>
        <v/>
      </c>
      <c r="G6071">
        <f>Weighting!$H$23</f>
        <v>0</v>
      </c>
      <c r="H6071">
        <f t="array" ref="H6071">FREQUENCY(IF('Data Transformation'!$B$4:$B$8425=B6051,'Data Transformation'!$G$4:$G$8425),'Bin Analysis'!$B6071)</f>
        <v>17</v>
      </c>
      <c r="I6071">
        <f t="shared" si="757"/>
        <v>0</v>
      </c>
      <c r="J6071">
        <f t="shared" si="758"/>
        <v>0</v>
      </c>
      <c r="K6071">
        <f>J6071*Weighting!$W$23</f>
        <v>0</v>
      </c>
      <c r="M6071" s="14"/>
    </row>
    <row r="6072" spans="1:25" x14ac:dyDescent="0.25">
      <c r="A6072" s="32" t="str">
        <f>IF(Weighting!$P$24&gt;0,B6072,"")</f>
        <v/>
      </c>
      <c r="B6072">
        <f>Weighting!$C$24</f>
        <v>2.6790000000000012</v>
      </c>
      <c r="C6072">
        <f>Weighting!$F$24</f>
        <v>0</v>
      </c>
      <c r="D6072" t="b">
        <f>IF(C6072=1,'Data Transformation'!$G$3+0.5*'Data Transformation'!$W$25,IF(C6073=1,D6073-'Data Transformation'!$W$25,FALSE))</f>
        <v>0</v>
      </c>
      <c r="E6072" t="str">
        <f t="array" ref="E6072">IF(ISLOGICAL(D6072),"",FREQUENCY(IF('Data Transformation'!$B$425:$B$8425='Bin Analysis'!$B6051,'Data Transformation'!$G$425:$G$8425),D6072))</f>
        <v/>
      </c>
      <c r="F6072" t="str">
        <f t="shared" si="756"/>
        <v/>
      </c>
      <c r="G6072">
        <f>Weighting!$H$24</f>
        <v>0</v>
      </c>
      <c r="H6072">
        <f t="array" ref="H6072">FREQUENCY(IF('Data Transformation'!$B$4:$B$8425=B6051,'Data Transformation'!$G$4:$G$8425),'Bin Analysis'!$B6072)</f>
        <v>17</v>
      </c>
      <c r="I6072">
        <f t="shared" si="757"/>
        <v>0</v>
      </c>
      <c r="J6072">
        <f t="shared" si="758"/>
        <v>0</v>
      </c>
      <c r="K6072">
        <f>J6072*Weighting!$W$24</f>
        <v>0</v>
      </c>
      <c r="M6072" s="14"/>
    </row>
    <row r="6073" spans="1:25" x14ac:dyDescent="0.25">
      <c r="A6073" s="32" t="str">
        <f>IF(Weighting!$P$25&gt;0,B6073,"")</f>
        <v/>
      </c>
      <c r="B6073">
        <f>Weighting!$C$25</f>
        <v>2.8100000000000014</v>
      </c>
      <c r="C6073">
        <f>Weighting!$F$25</f>
        <v>0</v>
      </c>
      <c r="D6073" t="b">
        <f>IF(C6073=1,'Data Transformation'!$G$3+0.5*'Data Transformation'!$W$25,IF(C6074=1,D6074-'Data Transformation'!$W$25,FALSE))</f>
        <v>0</v>
      </c>
      <c r="E6073" t="str">
        <f t="array" ref="E6073">IF(ISLOGICAL(D6073),"",FREQUENCY(IF('Data Transformation'!$B$425:$B$8425='Bin Analysis'!$B6051,'Data Transformation'!$G$425:$G$8425),D6073))</f>
        <v/>
      </c>
      <c r="F6073" t="str">
        <f t="shared" si="756"/>
        <v/>
      </c>
      <c r="G6073">
        <f>Weighting!$H$25</f>
        <v>0</v>
      </c>
      <c r="H6073">
        <f t="array" ref="H6073">FREQUENCY(IF('Data Transformation'!$B$4:$B$8425=B6051,'Data Transformation'!$G$4:$G$8425),'Bin Analysis'!$B6073)</f>
        <v>17</v>
      </c>
      <c r="I6073">
        <f t="shared" si="757"/>
        <v>0</v>
      </c>
      <c r="J6073">
        <f t="shared" si="758"/>
        <v>0</v>
      </c>
      <c r="K6073">
        <f>J6073*Weighting!$W$25</f>
        <v>0</v>
      </c>
      <c r="M6073" s="14"/>
    </row>
    <row r="6074" spans="1:25" x14ac:dyDescent="0.25">
      <c r="O6074"/>
      <c r="P6074"/>
      <c r="Q6074"/>
      <c r="R6074"/>
    </row>
    <row r="6075" spans="1:25" ht="23.25" x14ac:dyDescent="0.35">
      <c r="A6075" s="21" t="s">
        <v>0</v>
      </c>
      <c r="B6075" s="21">
        <f>IFERROR(VLOOKUP(C6075,'Data Transformation'!$L$6:$M$426,2,FALSE),"")</f>
        <v>253</v>
      </c>
      <c r="C6075" s="21">
        <f>C6051+1</f>
        <v>253</v>
      </c>
      <c r="D6075" s="21"/>
      <c r="E6075" s="21"/>
      <c r="F6075" s="21"/>
      <c r="G6075" s="21"/>
      <c r="H6075" s="22"/>
      <c r="I6075" s="22"/>
      <c r="J6075" s="22"/>
      <c r="K6075" s="21"/>
      <c r="L6075" s="21">
        <f>B6075</f>
        <v>253</v>
      </c>
      <c r="M6075" s="23">
        <f>INDEX('Data Transformation'!$O$4:$O$424,MATCH($B6075,'Data Transformation'!$M$4:$M$424,0),MATCH($M$2,'Data Transformation'!$O$3,0))</f>
        <v>17</v>
      </c>
      <c r="N6075" s="27">
        <f>IF('Input and Summary Results'!$J$16="minimum",'Bin Analysis'!X6076/(M6075-1),'Bin Analysis'!Y6075/('Bin Analysis'!M6075-1))</f>
        <v>0</v>
      </c>
      <c r="O6075" s="27">
        <f>IF(M6075=FALSE,NA(),(VLOOKUP(1,C6078:K6097,4,FALSE))/(M6075-1))</f>
        <v>0</v>
      </c>
      <c r="P6075" s="27">
        <f>IF(M6075=FALSE,NA(),SUM(J6078:J6097)/Weighting!$S$5)</f>
        <v>0.2</v>
      </c>
      <c r="Q6075" s="27">
        <f>IF(M6075=FALSE,NA(),SUM(K6078:K6097)/Weighting!$S$6)</f>
        <v>8.6956521739130432E-2</v>
      </c>
      <c r="R6075" s="27">
        <f>IF(M6075=FALSE,NA(),(VLOOKUP(1,G6078:K6097,3,FALSE))/(M6075-1))</f>
        <v>1</v>
      </c>
      <c r="S6075" s="22" t="str">
        <f>IF(M6075=FALSE,NA(),IF(SUM(J6078:J6097)=2,"yes","no"))</f>
        <v>yes</v>
      </c>
      <c r="X6075" s="2" cm="2">
        <f t="array" ref="X6075:X6076">FREQUENCY(IF('Data Transformation'!$B$425:$B$6424='Bin Analysis'!L6075,'Data Transformation'!$G$425:$G$6424),'Data Transformation'!$U$11)</f>
        <v>16</v>
      </c>
      <c r="Y6075" s="2" cm="2">
        <f t="array" ref="Y6075:Y6076">FREQUENCY(IF('Data Transformation'!$B$425:$B$6424='Bin Analysis'!L6075,'Data Transformation'!$G$425:$G$6424),'Data Transformation'!$U$12)</f>
        <v>16</v>
      </c>
    </row>
    <row r="6076" spans="1:25" x14ac:dyDescent="0.25">
      <c r="A6076" s="14" t="s">
        <v>67</v>
      </c>
      <c r="B6076" t="s">
        <v>47</v>
      </c>
      <c r="C6076" t="s">
        <v>5</v>
      </c>
      <c r="D6076" t="s">
        <v>100</v>
      </c>
      <c r="E6076" t="s">
        <v>101</v>
      </c>
      <c r="F6076" t="s">
        <v>102</v>
      </c>
      <c r="G6076" t="s">
        <v>70</v>
      </c>
      <c r="H6076" t="s">
        <v>31</v>
      </c>
      <c r="I6076" t="s">
        <v>32</v>
      </c>
      <c r="J6076" t="s">
        <v>46</v>
      </c>
      <c r="K6076" s="14" t="s">
        <v>45</v>
      </c>
      <c r="M6076" s="14"/>
      <c r="X6076" s="2">
        <v>0</v>
      </c>
      <c r="Y6076" s="2">
        <v>0</v>
      </c>
    </row>
    <row r="6077" spans="1:25" x14ac:dyDescent="0.25">
      <c r="A6077" s="32"/>
      <c r="D6077" t="b">
        <f>IF(C6077=1,'Data Transformation'!$G$3+0.5*'Data Transformation'!$W$25,IF(C6078=1,D6078-'Data Transformation'!$W$25,FALSE))</f>
        <v>0</v>
      </c>
      <c r="E6077" t="str">
        <f t="array" ref="E6077">IF(ISLOGICAL(D6077),"",FREQUENCY(IF('Data Transformation'!$B$425:$B$8425='Bin Analysis'!$B6075,'Data Transformation'!$G$425:$G$8425),D6077))</f>
        <v/>
      </c>
      <c r="F6077" t="str">
        <f>IF(ISLOGICAL(D6077),"",E6077-E6076)</f>
        <v/>
      </c>
      <c r="M6077" s="14"/>
    </row>
    <row r="6078" spans="1:25" x14ac:dyDescent="0.25">
      <c r="A6078" s="32">
        <f>IF(Weighting!$P$6&gt;0,B6078,"")</f>
        <v>0.32100000000000001</v>
      </c>
      <c r="B6078">
        <f>Weighting!$C$6</f>
        <v>0.32100000000000001</v>
      </c>
      <c r="C6078">
        <f>Weighting!$F$6</f>
        <v>0</v>
      </c>
      <c r="D6078" t="b">
        <f>IF(C6078=1,'Data Transformation'!$G$3+0.5*'Data Transformation'!$W$25,IF(C6079=1,D6079-'Data Transformation'!$W$25,FALSE))</f>
        <v>0</v>
      </c>
      <c r="E6078" t="str">
        <f t="array" ref="E6078">IF(ISLOGICAL(D6078),"",FREQUENCY(IF('Data Transformation'!$B$425:$B$8425='Bin Analysis'!$B6075,'Data Transformation'!$G$425:$G$8425),D6078))</f>
        <v/>
      </c>
      <c r="F6078" t="str">
        <f>IF(ISLOGICAL(D6078),"",E6078-E6077)</f>
        <v/>
      </c>
      <c r="G6078">
        <f>Weighting!$H$6</f>
        <v>1</v>
      </c>
      <c r="H6078">
        <f t="array" ref="H6078">FREQUENCY(IF('Data Transformation'!$B$4:$B$8425=B6075,'Data Transformation'!$G$4:$G$8425),'Bin Analysis'!$B6078)</f>
        <v>16</v>
      </c>
      <c r="I6078">
        <f>H6078-H6077</f>
        <v>16</v>
      </c>
      <c r="J6078">
        <f>IF(I6078=0,0,1)</f>
        <v>1</v>
      </c>
      <c r="K6078">
        <f>J6078*Weighting!$W$6</f>
        <v>1</v>
      </c>
      <c r="M6078" s="14"/>
    </row>
    <row r="6079" spans="1:25" x14ac:dyDescent="0.25">
      <c r="A6079" s="32">
        <f>IF(Weighting!$P$7&gt;0,B6079,"")</f>
        <v>0.45200000000000001</v>
      </c>
      <c r="B6079">
        <f>Weighting!$C$7</f>
        <v>0.45200000000000001</v>
      </c>
      <c r="C6079">
        <f>Weighting!$F$7</f>
        <v>0</v>
      </c>
      <c r="D6079" t="b">
        <f>IF(C6079=1,'Data Transformation'!$G$3+0.5*'Data Transformation'!$W$25,IF(C6080=1,D6080-'Data Transformation'!$W$25,FALSE))</f>
        <v>0</v>
      </c>
      <c r="E6079" t="str">
        <f t="array" ref="E6079">IF(ISLOGICAL(D6079),"",FREQUENCY(IF('Data Transformation'!$B$425:$B$8425='Bin Analysis'!$B6075,'Data Transformation'!$G$425:$G$8425),D6079))</f>
        <v/>
      </c>
      <c r="F6079" t="str">
        <f t="shared" ref="F6079:F6097" si="759">IF(ISLOGICAL(D6079),"",E6079-E6078)</f>
        <v/>
      </c>
      <c r="G6079">
        <f>Weighting!$H$7</f>
        <v>0</v>
      </c>
      <c r="H6079">
        <f t="array" ref="H6079">FREQUENCY(IF('Data Transformation'!$B$4:$B$8425=B6075,'Data Transformation'!$G$4:$G$8425),'Bin Analysis'!$B6079)</f>
        <v>16</v>
      </c>
      <c r="I6079">
        <f t="shared" ref="I6079:I6097" si="760">H6079-H6078</f>
        <v>0</v>
      </c>
      <c r="J6079">
        <f>IF(I6079=0,0,1)</f>
        <v>0</v>
      </c>
      <c r="K6079">
        <f>J6079*Weighting!$W$7</f>
        <v>0</v>
      </c>
      <c r="M6079" s="14"/>
    </row>
    <row r="6080" spans="1:25" x14ac:dyDescent="0.25">
      <c r="A6080" s="32">
        <f>IF(Weighting!$P$8&gt;0,B6080,"")</f>
        <v>0.58299999999999996</v>
      </c>
      <c r="B6080">
        <f>Weighting!$C$8</f>
        <v>0.58299999999999996</v>
      </c>
      <c r="C6080">
        <f>Weighting!$F$8</f>
        <v>0</v>
      </c>
      <c r="D6080" t="b">
        <f>IF(C6080=1,'Data Transformation'!$G$3+0.5*'Data Transformation'!$W$25,IF(C6081=1,D6081-'Data Transformation'!$W$25,FALSE))</f>
        <v>0</v>
      </c>
      <c r="E6080" t="str">
        <f t="array" ref="E6080">IF(ISLOGICAL(D6080),"",FREQUENCY(IF('Data Transformation'!$B$425:$B$8425='Bin Analysis'!$B6075,'Data Transformation'!$G$425:$G$8425),D6080))</f>
        <v/>
      </c>
      <c r="F6080" t="str">
        <f t="shared" si="759"/>
        <v/>
      </c>
      <c r="G6080">
        <f>Weighting!$H$8</f>
        <v>0</v>
      </c>
      <c r="H6080">
        <f t="array" ref="H6080">FREQUENCY(IF('Data Transformation'!$B$4:$B$8425=B6075,'Data Transformation'!$G$4:$G$8425),'Bin Analysis'!$B6080)</f>
        <v>16</v>
      </c>
      <c r="I6080">
        <f t="shared" si="760"/>
        <v>0</v>
      </c>
      <c r="J6080">
        <f t="shared" ref="J6080:J6097" si="761">IF(I6080=0,0,1)</f>
        <v>0</v>
      </c>
      <c r="K6080">
        <f>J6080*Weighting!$W$8</f>
        <v>0</v>
      </c>
      <c r="M6080" s="14"/>
    </row>
    <row r="6081" spans="1:13" x14ac:dyDescent="0.25">
      <c r="A6081" s="32">
        <f>IF(Weighting!$P$9&gt;0,B6081,"")</f>
        <v>0.71399999999999997</v>
      </c>
      <c r="B6081" s="50">
        <f>Weighting!$C$9</f>
        <v>0.71399999999999997</v>
      </c>
      <c r="C6081">
        <f>Weighting!$F$9</f>
        <v>0</v>
      </c>
      <c r="D6081" t="b">
        <f>IF(C6081=1,'Data Transformation'!$G$3+0.5*'Data Transformation'!$W$25,IF(C6082=1,D6082-'Data Transformation'!$W$25,FALSE))</f>
        <v>0</v>
      </c>
      <c r="E6081" t="str">
        <f t="array" ref="E6081">IF(ISLOGICAL(D6081),"",FREQUENCY(IF('Data Transformation'!$B$425:$B$8425='Bin Analysis'!$B6075,'Data Transformation'!$G$425:$G$8425),D6081))</f>
        <v/>
      </c>
      <c r="F6081" t="str">
        <f t="shared" si="759"/>
        <v/>
      </c>
      <c r="G6081">
        <f>Weighting!$H$9</f>
        <v>0</v>
      </c>
      <c r="H6081">
        <f t="array" ref="H6081">FREQUENCY(IF('Data Transformation'!$B$4:$B$8425=B6075,'Data Transformation'!$G$4:$G$8425),'Bin Analysis'!$B6081)</f>
        <v>16</v>
      </c>
      <c r="I6081">
        <f t="shared" si="760"/>
        <v>0</v>
      </c>
      <c r="J6081">
        <f t="shared" si="761"/>
        <v>0</v>
      </c>
      <c r="K6081">
        <f>J6081*Weighting!$W$9</f>
        <v>0</v>
      </c>
      <c r="M6081" s="14"/>
    </row>
    <row r="6082" spans="1:13" x14ac:dyDescent="0.25">
      <c r="A6082" s="32">
        <f>IF(Weighting!$P$10&gt;0,B6082,"")</f>
        <v>0.84499999999999997</v>
      </c>
      <c r="B6082">
        <f>Weighting!$C$10</f>
        <v>0.84499999999999997</v>
      </c>
      <c r="C6082">
        <f>Weighting!$F$10</f>
        <v>0</v>
      </c>
      <c r="D6082" t="b">
        <f>IF(C6082=1,'Data Transformation'!$G$3+0.5*'Data Transformation'!$W$25,IF(C6083=1,D6083-'Data Transformation'!$W$25,FALSE))</f>
        <v>0</v>
      </c>
      <c r="E6082" t="str">
        <f t="array" ref="E6082">IF(ISLOGICAL(D6082),"",FREQUENCY(IF('Data Transformation'!$B$425:$B$8425='Bin Analysis'!$B6075,'Data Transformation'!$G$425:$G$8425),D6082))</f>
        <v/>
      </c>
      <c r="F6082" t="str">
        <f t="shared" si="759"/>
        <v/>
      </c>
      <c r="G6082">
        <f>Weighting!$H$10</f>
        <v>0</v>
      </c>
      <c r="H6082">
        <f t="array" ref="H6082">FREQUENCY(IF('Data Transformation'!$B$4:$B$8425=B6075,'Data Transformation'!$G$4:$G$8425),'Bin Analysis'!$B6082)</f>
        <v>16</v>
      </c>
      <c r="I6082">
        <f t="shared" si="760"/>
        <v>0</v>
      </c>
      <c r="J6082">
        <f t="shared" si="761"/>
        <v>0</v>
      </c>
      <c r="K6082">
        <f>J6082*Weighting!$W$10</f>
        <v>0</v>
      </c>
      <c r="M6082" s="14"/>
    </row>
    <row r="6083" spans="1:13" x14ac:dyDescent="0.25">
      <c r="A6083" s="32">
        <f>IF(Weighting!$P$11&gt;0,B6083,"")</f>
        <v>0.97599999999999998</v>
      </c>
      <c r="B6083">
        <f>Weighting!$C$11</f>
        <v>0.97599999999999998</v>
      </c>
      <c r="C6083">
        <f>Weighting!$F$11</f>
        <v>0</v>
      </c>
      <c r="D6083">
        <f>IF(C6083=1,'Data Transformation'!$G$3+0.5*'Data Transformation'!$W$25,IF(C6084=1,D6084-'Data Transformation'!$W$25,FALSE))</f>
        <v>0.86899999999999999</v>
      </c>
      <c r="E6083">
        <f t="array" ref="E6083">IF(ISLOGICAL(D6083),"",FREQUENCY(IF('Data Transformation'!$B$425:$B$8425='Bin Analysis'!$B6075,'Data Transformation'!$G$425:$G$8425),D6083))</f>
        <v>16</v>
      </c>
      <c r="F6083" t="e">
        <f t="shared" si="759"/>
        <v>#VALUE!</v>
      </c>
      <c r="G6083">
        <f>Weighting!$H$11</f>
        <v>0</v>
      </c>
      <c r="H6083">
        <f t="array" ref="H6083">FREQUENCY(IF('Data Transformation'!$B$4:$B$8425=B6075,'Data Transformation'!$G$4:$G$8425),'Bin Analysis'!$B6083)</f>
        <v>16</v>
      </c>
      <c r="I6083">
        <f t="shared" si="760"/>
        <v>0</v>
      </c>
      <c r="J6083">
        <f t="shared" si="761"/>
        <v>0</v>
      </c>
      <c r="K6083">
        <f>J6083*Weighting!$W$11</f>
        <v>0</v>
      </c>
      <c r="M6083" s="14"/>
    </row>
    <row r="6084" spans="1:13" x14ac:dyDescent="0.25">
      <c r="A6084" s="32">
        <f>IF(Weighting!$P$12&gt;0,B6084,"")</f>
        <v>1.107</v>
      </c>
      <c r="B6084">
        <f>Weighting!$C$12</f>
        <v>1.107</v>
      </c>
      <c r="C6084">
        <f>Weighting!$F$12</f>
        <v>1</v>
      </c>
      <c r="D6084">
        <f>IF(C6084=1,'Data Transformation'!$G$3+0.5*'Data Transformation'!$W$25,IF(C6085=1,D6085-'Data Transformation'!$W$25,FALSE))</f>
        <v>1.131</v>
      </c>
      <c r="E6084">
        <f t="array" ref="E6084">IF(ISLOGICAL(D6084),"",FREQUENCY(IF('Data Transformation'!$B$425:$B$8425='Bin Analysis'!$B6075,'Data Transformation'!$G$425:$G$8425),D6084))</f>
        <v>16</v>
      </c>
      <c r="F6084">
        <f t="shared" si="759"/>
        <v>0</v>
      </c>
      <c r="G6084">
        <f>Weighting!$H$12</f>
        <v>0</v>
      </c>
      <c r="H6084">
        <f t="array" ref="H6084">FREQUENCY(IF('Data Transformation'!$B$4:$B$8425=B6075,'Data Transformation'!$G$4:$G$8425),'Bin Analysis'!$B6084)</f>
        <v>17</v>
      </c>
      <c r="I6084">
        <f t="shared" si="760"/>
        <v>1</v>
      </c>
      <c r="J6084">
        <f t="shared" si="761"/>
        <v>1</v>
      </c>
      <c r="K6084">
        <f>J6084*Weighting!$W$12</f>
        <v>1</v>
      </c>
      <c r="M6084" s="14"/>
    </row>
    <row r="6085" spans="1:13" x14ac:dyDescent="0.25">
      <c r="A6085" s="32">
        <f>IF(Weighting!$P$13&gt;0,B6085,"")</f>
        <v>1.238</v>
      </c>
      <c r="B6085">
        <f>Weighting!$C$13</f>
        <v>1.238</v>
      </c>
      <c r="C6085">
        <f>Weighting!$F$13</f>
        <v>0</v>
      </c>
      <c r="D6085" t="b">
        <f>IF(C6085=1,'Data Transformation'!$G$3+0.5*'Data Transformation'!$W$25,IF(C6086=1,D6086-'Data Transformation'!$W$25,FALSE))</f>
        <v>0</v>
      </c>
      <c r="E6085" t="str">
        <f t="array" ref="E6085">IF(ISLOGICAL(D6085),"",FREQUENCY(IF('Data Transformation'!$B$425:$B$8425='Bin Analysis'!$B6075,'Data Transformation'!$G$425:$G$8425),D6085))</f>
        <v/>
      </c>
      <c r="F6085" t="str">
        <f t="shared" si="759"/>
        <v/>
      </c>
      <c r="G6085">
        <f>Weighting!$H$13</f>
        <v>0</v>
      </c>
      <c r="H6085">
        <f t="array" ref="H6085">FREQUENCY(IF('Data Transformation'!$B$4:$B$8425=B6075,'Data Transformation'!$G$4:$G$8425),'Bin Analysis'!$B6085)</f>
        <v>17</v>
      </c>
      <c r="I6085">
        <f t="shared" si="760"/>
        <v>0</v>
      </c>
      <c r="J6085">
        <f t="shared" si="761"/>
        <v>0</v>
      </c>
      <c r="K6085">
        <f>J6085*Weighting!$W$13</f>
        <v>0</v>
      </c>
      <c r="M6085" s="14"/>
    </row>
    <row r="6086" spans="1:13" x14ac:dyDescent="0.25">
      <c r="A6086" s="32">
        <f>IF(Weighting!$P$14&gt;0,B6086,"")</f>
        <v>1.369</v>
      </c>
      <c r="B6086">
        <f>Weighting!$C$14</f>
        <v>1.369</v>
      </c>
      <c r="C6086">
        <f>Weighting!$F$14</f>
        <v>0</v>
      </c>
      <c r="D6086" t="b">
        <f>IF(C6086=1,'Data Transformation'!$G$3+0.5*'Data Transformation'!$W$25,IF(C6087=1,D6087-'Data Transformation'!$W$25,FALSE))</f>
        <v>0</v>
      </c>
      <c r="E6086" t="str">
        <f t="array" ref="E6086">IF(ISLOGICAL(D6086),"",FREQUENCY(IF('Data Transformation'!$B$425:$B$8425='Bin Analysis'!$B6075,'Data Transformation'!$G$425:$G$8425),D6086))</f>
        <v/>
      </c>
      <c r="F6086" t="str">
        <f t="shared" si="759"/>
        <v/>
      </c>
      <c r="G6086">
        <f>Weighting!$H$14</f>
        <v>0</v>
      </c>
      <c r="H6086">
        <f t="array" ref="H6086">FREQUENCY(IF('Data Transformation'!$B$4:$B$8425=B6075,'Data Transformation'!$G$4:$G$8425),'Bin Analysis'!$B6086)</f>
        <v>17</v>
      </c>
      <c r="I6086">
        <f t="shared" si="760"/>
        <v>0</v>
      </c>
      <c r="J6086">
        <f t="shared" si="761"/>
        <v>0</v>
      </c>
      <c r="K6086">
        <f>J6086*Weighting!$W$14</f>
        <v>0</v>
      </c>
      <c r="M6086" s="14"/>
    </row>
    <row r="6087" spans="1:13" x14ac:dyDescent="0.25">
      <c r="A6087" s="32">
        <f>IF(Weighting!$P$15&gt;0,B6087,"")</f>
        <v>1.5000009999999999</v>
      </c>
      <c r="B6087">
        <f>Weighting!$C$15</f>
        <v>1.5000009999999999</v>
      </c>
      <c r="C6087">
        <f>Weighting!$F$15</f>
        <v>0</v>
      </c>
      <c r="D6087" t="b">
        <f>IF(C6087=1,'Data Transformation'!$G$3+0.5*'Data Transformation'!$W$25,IF(C6088=1,D6088-'Data Transformation'!$W$25,FALSE))</f>
        <v>0</v>
      </c>
      <c r="E6087" t="str">
        <f t="array" ref="E6087">IF(ISLOGICAL(D6087),"",FREQUENCY(IF('Data Transformation'!$B$425:$B$8425='Bin Analysis'!$B6075,'Data Transformation'!$G$425:$G$8425),D6087))</f>
        <v/>
      </c>
      <c r="F6087" t="str">
        <f t="shared" si="759"/>
        <v/>
      </c>
      <c r="G6087">
        <f>Weighting!$H$15</f>
        <v>0</v>
      </c>
      <c r="H6087">
        <f t="array" ref="H6087">FREQUENCY(IF('Data Transformation'!$B$4:$B$8425=B6075,'Data Transformation'!$G$4:$G$8425),'Bin Analysis'!$B6087)</f>
        <v>17</v>
      </c>
      <c r="I6087">
        <f t="shared" si="760"/>
        <v>0</v>
      </c>
      <c r="J6087">
        <f t="shared" si="761"/>
        <v>0</v>
      </c>
      <c r="K6087">
        <f>J6087*Weighting!$W$15</f>
        <v>0</v>
      </c>
      <c r="M6087" s="14"/>
    </row>
    <row r="6088" spans="1:13" x14ac:dyDescent="0.25">
      <c r="A6088" s="32" t="str">
        <f>IF(Weighting!$P$16&gt;0,B6088,"")</f>
        <v/>
      </c>
      <c r="B6088">
        <f>Weighting!$C$16</f>
        <v>1.631</v>
      </c>
      <c r="C6088">
        <f>Weighting!$F$16</f>
        <v>0</v>
      </c>
      <c r="D6088" t="b">
        <f>IF(C6088=1,'Data Transformation'!$G$3+0.5*'Data Transformation'!$W$25,IF(C6089=1,D6089-'Data Transformation'!$W$25,FALSE))</f>
        <v>0</v>
      </c>
      <c r="E6088" t="str">
        <f t="array" ref="E6088">IF(ISLOGICAL(D6088),"",FREQUENCY(IF('Data Transformation'!$B$425:$B$8425='Bin Analysis'!$B6075,'Data Transformation'!$G$425:$G$8425),D6088))</f>
        <v/>
      </c>
      <c r="F6088" t="str">
        <f t="shared" si="759"/>
        <v/>
      </c>
      <c r="G6088">
        <f>Weighting!$H$16</f>
        <v>0</v>
      </c>
      <c r="H6088">
        <f t="array" ref="H6088">FREQUENCY(IF('Data Transformation'!$B$4:$B$8425=B6075,'Data Transformation'!$G$4:$G$8425),'Bin Analysis'!$B6088)</f>
        <v>17</v>
      </c>
      <c r="I6088">
        <f t="shared" si="760"/>
        <v>0</v>
      </c>
      <c r="J6088">
        <f t="shared" si="761"/>
        <v>0</v>
      </c>
      <c r="K6088">
        <f>J6088*Weighting!$W$16</f>
        <v>0</v>
      </c>
      <c r="M6088" s="14"/>
    </row>
    <row r="6089" spans="1:13" x14ac:dyDescent="0.25">
      <c r="A6089" s="32" t="str">
        <f>IF(Weighting!$P$17&gt;0,B6089,"")</f>
        <v/>
      </c>
      <c r="B6089">
        <f>Weighting!$C$17</f>
        <v>1.762</v>
      </c>
      <c r="C6089">
        <f>Weighting!$F$17</f>
        <v>0</v>
      </c>
      <c r="D6089" t="b">
        <f>IF(C6089=1,'Data Transformation'!$G$3+0.5*'Data Transformation'!$W$25,IF(C6090=1,D6090-'Data Transformation'!$W$25,FALSE))</f>
        <v>0</v>
      </c>
      <c r="E6089" t="str">
        <f t="array" ref="E6089">IF(ISLOGICAL(D6089),"",FREQUENCY(IF('Data Transformation'!$B$425:$B$8425='Bin Analysis'!$B6075,'Data Transformation'!$G$425:$G$8425),D6089))</f>
        <v/>
      </c>
      <c r="F6089" t="str">
        <f t="shared" si="759"/>
        <v/>
      </c>
      <c r="G6089">
        <f>Weighting!$H$17</f>
        <v>0</v>
      </c>
      <c r="H6089">
        <f t="array" ref="H6089">FREQUENCY(IF('Data Transformation'!$B$4:$B$8425=B6075,'Data Transformation'!$G$4:$G$8425),'Bin Analysis'!$B6089)</f>
        <v>17</v>
      </c>
      <c r="I6089">
        <f t="shared" si="760"/>
        <v>0</v>
      </c>
      <c r="J6089">
        <f t="shared" si="761"/>
        <v>0</v>
      </c>
      <c r="K6089">
        <f>J6089*Weighting!$W$17</f>
        <v>0</v>
      </c>
      <c r="M6089" s="14"/>
    </row>
    <row r="6090" spans="1:13" x14ac:dyDescent="0.25">
      <c r="A6090" s="32" t="str">
        <f>IF(Weighting!$P$18&gt;0,B6090,"")</f>
        <v/>
      </c>
      <c r="B6090">
        <f>Weighting!$C$18</f>
        <v>1.893</v>
      </c>
      <c r="C6090">
        <f>Weighting!$F$18</f>
        <v>0</v>
      </c>
      <c r="D6090" t="b">
        <f>IF(C6090=1,'Data Transformation'!$G$3+0.5*'Data Transformation'!$W$25,IF(C6091=1,D6091-'Data Transformation'!$W$25,FALSE))</f>
        <v>0</v>
      </c>
      <c r="E6090" t="str">
        <f t="array" ref="E6090">IF(ISLOGICAL(D6090),"",FREQUENCY(IF('Data Transformation'!$B$425:$B$8425='Bin Analysis'!$B6075,'Data Transformation'!$G$425:$G$8425),D6090))</f>
        <v/>
      </c>
      <c r="F6090" t="str">
        <f t="shared" si="759"/>
        <v/>
      </c>
      <c r="G6090">
        <f>Weighting!$H$18</f>
        <v>0</v>
      </c>
      <c r="H6090">
        <f t="array" ref="H6090">FREQUENCY(IF('Data Transformation'!$B$4:$B$8425=B6075,'Data Transformation'!$G$4:$G$8425),'Bin Analysis'!$B6090)</f>
        <v>17</v>
      </c>
      <c r="I6090">
        <f t="shared" si="760"/>
        <v>0</v>
      </c>
      <c r="J6090">
        <f t="shared" si="761"/>
        <v>0</v>
      </c>
      <c r="K6090">
        <f>J6090*Weighting!$W$18</f>
        <v>0</v>
      </c>
      <c r="M6090" s="14"/>
    </row>
    <row r="6091" spans="1:13" x14ac:dyDescent="0.25">
      <c r="A6091" s="32" t="str">
        <f>IF(Weighting!$P$19&gt;0,B6091,"")</f>
        <v/>
      </c>
      <c r="B6091">
        <f>Weighting!$C$19</f>
        <v>2.024</v>
      </c>
      <c r="C6091">
        <f>Weighting!$F$19</f>
        <v>0</v>
      </c>
      <c r="D6091" t="b">
        <f>IF(C6091=1,'Data Transformation'!$G$3+0.5*'Data Transformation'!$W$25,IF(C6092=1,D6092-'Data Transformation'!$W$25,FALSE))</f>
        <v>0</v>
      </c>
      <c r="E6091" t="str">
        <f t="array" ref="E6091">IF(ISLOGICAL(D6091),"",FREQUENCY(IF('Data Transformation'!$B$425:$B$8425='Bin Analysis'!$B6075,'Data Transformation'!$G$425:$G$8425),D6091))</f>
        <v/>
      </c>
      <c r="F6091" t="str">
        <f t="shared" si="759"/>
        <v/>
      </c>
      <c r="G6091">
        <f>Weighting!$H$19</f>
        <v>0</v>
      </c>
      <c r="H6091">
        <f t="array" ref="H6091">FREQUENCY(IF('Data Transformation'!$B$4:$B$8425=B6075,'Data Transformation'!$G$4:$G$8425),'Bin Analysis'!$B6091)</f>
        <v>17</v>
      </c>
      <c r="I6091">
        <f t="shared" si="760"/>
        <v>0</v>
      </c>
      <c r="J6091">
        <f t="shared" si="761"/>
        <v>0</v>
      </c>
      <c r="K6091">
        <f>J6091*Weighting!$W$19</f>
        <v>0</v>
      </c>
      <c r="M6091" s="14"/>
    </row>
    <row r="6092" spans="1:13" x14ac:dyDescent="0.25">
      <c r="A6092" s="32" t="str">
        <f>IF(Weighting!$P$20&gt;0,B6092,"")</f>
        <v/>
      </c>
      <c r="B6092">
        <f>Weighting!$C$20</f>
        <v>2.1550000000000002</v>
      </c>
      <c r="C6092">
        <f>Weighting!$F$20</f>
        <v>0</v>
      </c>
      <c r="D6092" t="b">
        <f>IF(C6092=1,'Data Transformation'!$G$3+0.5*'Data Transformation'!$W$25,IF(C6093=1,D6093-'Data Transformation'!$W$25,FALSE))</f>
        <v>0</v>
      </c>
      <c r="E6092" t="str">
        <f t="array" ref="E6092">IF(ISLOGICAL(D6092),"",FREQUENCY(IF('Data Transformation'!$B$425:$B$8425='Bin Analysis'!$B6075,'Data Transformation'!$G$425:$G$8425),D6092))</f>
        <v/>
      </c>
      <c r="F6092" t="str">
        <f t="shared" si="759"/>
        <v/>
      </c>
      <c r="G6092">
        <f>Weighting!$H$20</f>
        <v>0</v>
      </c>
      <c r="H6092">
        <f t="array" ref="H6092">FREQUENCY(IF('Data Transformation'!$B$4:$B$8425=B6075,'Data Transformation'!$G$4:$G$8425),'Bin Analysis'!$B6092)</f>
        <v>17</v>
      </c>
      <c r="I6092">
        <f t="shared" si="760"/>
        <v>0</v>
      </c>
      <c r="J6092">
        <f t="shared" si="761"/>
        <v>0</v>
      </c>
      <c r="K6092">
        <f>J6092*Weighting!$W$20</f>
        <v>0</v>
      </c>
      <c r="M6092" s="14"/>
    </row>
    <row r="6093" spans="1:13" x14ac:dyDescent="0.25">
      <c r="A6093" s="32" t="str">
        <f>IF(Weighting!$P$21&gt;0,B6093,"")</f>
        <v/>
      </c>
      <c r="B6093">
        <f>Weighting!$C$21</f>
        <v>2.2860000000000005</v>
      </c>
      <c r="C6093">
        <f>Weighting!$F$21</f>
        <v>0</v>
      </c>
      <c r="D6093" t="b">
        <f>IF(C6093=1,'Data Transformation'!$G$3+0.5*'Data Transformation'!$W$25,IF(C6094=1,D6094-'Data Transformation'!$W$25,FALSE))</f>
        <v>0</v>
      </c>
      <c r="E6093" t="str">
        <f t="array" ref="E6093">IF(ISLOGICAL(D6093),"",FREQUENCY(IF('Data Transformation'!$B$425:$B$8425='Bin Analysis'!$B6075,'Data Transformation'!$G$425:$G$8425),D6093))</f>
        <v/>
      </c>
      <c r="F6093" t="str">
        <f t="shared" si="759"/>
        <v/>
      </c>
      <c r="G6093">
        <f>Weighting!$H$21</f>
        <v>0</v>
      </c>
      <c r="H6093">
        <f t="array" ref="H6093">FREQUENCY(IF('Data Transformation'!$B$4:$B$8425=B6075,'Data Transformation'!$G$4:$G$8425),'Bin Analysis'!$B6093)</f>
        <v>17</v>
      </c>
      <c r="I6093">
        <f t="shared" si="760"/>
        <v>0</v>
      </c>
      <c r="J6093">
        <f t="shared" si="761"/>
        <v>0</v>
      </c>
      <c r="K6093">
        <f>J6093*Weighting!$W$21</f>
        <v>0</v>
      </c>
      <c r="M6093" s="14"/>
    </row>
    <row r="6094" spans="1:13" x14ac:dyDescent="0.25">
      <c r="A6094" s="32" t="str">
        <f>IF(Weighting!$P$22&gt;0,B6094,"")</f>
        <v/>
      </c>
      <c r="B6094">
        <f>Weighting!$C$22</f>
        <v>2.4170000000000007</v>
      </c>
      <c r="C6094">
        <f>Weighting!$F$22</f>
        <v>0</v>
      </c>
      <c r="D6094" t="b">
        <f>IF(C6094=1,'Data Transformation'!$G$3+0.5*'Data Transformation'!$W$25,IF(C6095=1,D6095-'Data Transformation'!$W$25,FALSE))</f>
        <v>0</v>
      </c>
      <c r="E6094" t="str">
        <f t="array" ref="E6094">IF(ISLOGICAL(D6094),"",FREQUENCY(IF('Data Transformation'!$B$425:$B$8425='Bin Analysis'!$B6075,'Data Transformation'!$G$425:$G$8425),D6094))</f>
        <v/>
      </c>
      <c r="F6094" t="str">
        <f t="shared" si="759"/>
        <v/>
      </c>
      <c r="G6094">
        <f>Weighting!$H$22</f>
        <v>0</v>
      </c>
      <c r="H6094">
        <f t="array" ref="H6094">FREQUENCY(IF('Data Transformation'!$B$4:$B$8425=B6075,'Data Transformation'!$G$4:$G$8425),'Bin Analysis'!$B6094)</f>
        <v>17</v>
      </c>
      <c r="I6094">
        <f t="shared" si="760"/>
        <v>0</v>
      </c>
      <c r="J6094">
        <f t="shared" si="761"/>
        <v>0</v>
      </c>
      <c r="K6094">
        <f>J6094*Weighting!$W$22</f>
        <v>0</v>
      </c>
      <c r="M6094" s="14"/>
    </row>
    <row r="6095" spans="1:13" x14ac:dyDescent="0.25">
      <c r="A6095" s="32" t="str">
        <f>IF(Weighting!$P$23&gt;0,B6095,"")</f>
        <v/>
      </c>
      <c r="B6095">
        <f>Weighting!$C$23</f>
        <v>2.5480000000000009</v>
      </c>
      <c r="C6095">
        <f>Weighting!$F$23</f>
        <v>0</v>
      </c>
      <c r="D6095" t="b">
        <f>IF(C6095=1,'Data Transformation'!$G$3+0.5*'Data Transformation'!$W$25,IF(C6096=1,D6096-'Data Transformation'!$W$25,FALSE))</f>
        <v>0</v>
      </c>
      <c r="E6095" t="str">
        <f t="array" ref="E6095">IF(ISLOGICAL(D6095),"",FREQUENCY(IF('Data Transformation'!$B$425:$B$8425='Bin Analysis'!$B6075,'Data Transformation'!$G$425:$G$8425),D6095))</f>
        <v/>
      </c>
      <c r="F6095" t="str">
        <f t="shared" si="759"/>
        <v/>
      </c>
      <c r="G6095">
        <f>Weighting!$H$23</f>
        <v>0</v>
      </c>
      <c r="H6095">
        <f t="array" ref="H6095">FREQUENCY(IF('Data Transformation'!$B$4:$B$8425=B6075,'Data Transformation'!$G$4:$G$8425),'Bin Analysis'!$B6095)</f>
        <v>17</v>
      </c>
      <c r="I6095">
        <f t="shared" si="760"/>
        <v>0</v>
      </c>
      <c r="J6095">
        <f t="shared" si="761"/>
        <v>0</v>
      </c>
      <c r="K6095">
        <f>J6095*Weighting!$W$23</f>
        <v>0</v>
      </c>
      <c r="M6095" s="14"/>
    </row>
    <row r="6096" spans="1:13" x14ac:dyDescent="0.25">
      <c r="A6096" s="32" t="str">
        <f>IF(Weighting!$P$24&gt;0,B6096,"")</f>
        <v/>
      </c>
      <c r="B6096">
        <f>Weighting!$C$24</f>
        <v>2.6790000000000012</v>
      </c>
      <c r="C6096">
        <f>Weighting!$F$24</f>
        <v>0</v>
      </c>
      <c r="D6096" t="b">
        <f>IF(C6096=1,'Data Transformation'!$G$3+0.5*'Data Transformation'!$W$25,IF(C6097=1,D6097-'Data Transformation'!$W$25,FALSE))</f>
        <v>0</v>
      </c>
      <c r="E6096" t="str">
        <f t="array" ref="E6096">IF(ISLOGICAL(D6096),"",FREQUENCY(IF('Data Transformation'!$B$425:$B$8425='Bin Analysis'!$B6075,'Data Transformation'!$G$425:$G$8425),D6096))</f>
        <v/>
      </c>
      <c r="F6096" t="str">
        <f t="shared" si="759"/>
        <v/>
      </c>
      <c r="G6096">
        <f>Weighting!$H$24</f>
        <v>0</v>
      </c>
      <c r="H6096">
        <f t="array" ref="H6096">FREQUENCY(IF('Data Transformation'!$B$4:$B$8425=B6075,'Data Transformation'!$G$4:$G$8425),'Bin Analysis'!$B6096)</f>
        <v>17</v>
      </c>
      <c r="I6096">
        <f t="shared" si="760"/>
        <v>0</v>
      </c>
      <c r="J6096">
        <f t="shared" si="761"/>
        <v>0</v>
      </c>
      <c r="K6096">
        <f>J6096*Weighting!$W$24</f>
        <v>0</v>
      </c>
      <c r="M6096" s="14"/>
    </row>
    <row r="6097" spans="1:25" x14ac:dyDescent="0.25">
      <c r="A6097" s="32" t="str">
        <f>IF(Weighting!$P$25&gt;0,B6097,"")</f>
        <v/>
      </c>
      <c r="B6097">
        <f>Weighting!$C$25</f>
        <v>2.8100000000000014</v>
      </c>
      <c r="C6097">
        <f>Weighting!$F$25</f>
        <v>0</v>
      </c>
      <c r="D6097" t="b">
        <f>IF(C6097=1,'Data Transformation'!$G$3+0.5*'Data Transformation'!$W$25,IF(C6098=1,D6098-'Data Transformation'!$W$25,FALSE))</f>
        <v>0</v>
      </c>
      <c r="E6097" t="str">
        <f t="array" ref="E6097">IF(ISLOGICAL(D6097),"",FREQUENCY(IF('Data Transformation'!$B$425:$B$8425='Bin Analysis'!$B6075,'Data Transformation'!$G$425:$G$8425),D6097))</f>
        <v/>
      </c>
      <c r="F6097" t="str">
        <f t="shared" si="759"/>
        <v/>
      </c>
      <c r="G6097">
        <f>Weighting!$H$25</f>
        <v>0</v>
      </c>
      <c r="H6097">
        <f t="array" ref="H6097">FREQUENCY(IF('Data Transformation'!$B$4:$B$8425=B6075,'Data Transformation'!$G$4:$G$8425),'Bin Analysis'!$B6097)</f>
        <v>17</v>
      </c>
      <c r="I6097">
        <f t="shared" si="760"/>
        <v>0</v>
      </c>
      <c r="J6097">
        <f t="shared" si="761"/>
        <v>0</v>
      </c>
      <c r="K6097">
        <f>J6097*Weighting!$W$25</f>
        <v>0</v>
      </c>
      <c r="M6097" s="14"/>
    </row>
    <row r="6098" spans="1:25" x14ac:dyDescent="0.25">
      <c r="O6098"/>
      <c r="P6098"/>
      <c r="Q6098"/>
      <c r="R6098"/>
    </row>
    <row r="6099" spans="1:25" ht="23.25" x14ac:dyDescent="0.35">
      <c r="A6099" s="21" t="s">
        <v>0</v>
      </c>
      <c r="B6099" s="21">
        <f>IFERROR(VLOOKUP(C6099,'Data Transformation'!$L$6:$M$426,2,FALSE),"")</f>
        <v>254</v>
      </c>
      <c r="C6099" s="21">
        <f>C6075+1</f>
        <v>254</v>
      </c>
      <c r="D6099" s="21"/>
      <c r="E6099" s="21"/>
      <c r="F6099" s="21"/>
      <c r="G6099" s="21"/>
      <c r="H6099" s="22"/>
      <c r="I6099" s="22"/>
      <c r="J6099" s="22"/>
      <c r="K6099" s="21"/>
      <c r="L6099" s="21">
        <f>B6099</f>
        <v>254</v>
      </c>
      <c r="M6099" s="23">
        <f>INDEX('Data Transformation'!$O$4:$O$424,MATCH($B6099,'Data Transformation'!$M$4:$M$424,0),MATCH($M$2,'Data Transformation'!$O$3,0))</f>
        <v>18</v>
      </c>
      <c r="N6099" s="27">
        <f>IF('Input and Summary Results'!$J$16="minimum",'Bin Analysis'!X6100/(M6099-1),'Bin Analysis'!Y6099/('Bin Analysis'!M6099-1))</f>
        <v>0</v>
      </c>
      <c r="O6099" s="27">
        <f>IF(M6099=FALSE,NA(),(VLOOKUP(1,C6102:K6121,4,FALSE))/(M6099-1))</f>
        <v>0.47058823529411764</v>
      </c>
      <c r="P6099" s="27">
        <f>IF(M6099=FALSE,NA(),SUM(J6102:J6121)/Weighting!$S$5)</f>
        <v>0.6</v>
      </c>
      <c r="Q6099" s="27">
        <f>IF(M6099=FALSE,NA(),SUM(K6102:K6121)/Weighting!$S$6)</f>
        <v>0.60869565217391308</v>
      </c>
      <c r="R6099" s="27">
        <f>IF(M6099=FALSE,NA(),(VLOOKUP(1,G6102:K6121,3,FALSE))/(M6099-1))</f>
        <v>0</v>
      </c>
      <c r="S6099" s="22" t="str">
        <f>IF(M6099=FALSE,NA(),IF(SUM(J6102:J6121)=2,"yes","no"))</f>
        <v>no</v>
      </c>
      <c r="X6099" s="2" cm="2">
        <f t="array" ref="X6099:X6100">FREQUENCY(IF('Data Transformation'!$B$425:$B$6424='Bin Analysis'!L6099,'Data Transformation'!$G$425:$G$6424),'Data Transformation'!$U$11)</f>
        <v>17</v>
      </c>
      <c r="Y6099" s="2" cm="2">
        <f t="array" ref="Y6099:Y6100">FREQUENCY(IF('Data Transformation'!$B$425:$B$6424='Bin Analysis'!L6099,'Data Transformation'!$G$425:$G$6424),'Data Transformation'!$U$12)</f>
        <v>9</v>
      </c>
    </row>
    <row r="6100" spans="1:25" x14ac:dyDescent="0.25">
      <c r="A6100" s="14" t="s">
        <v>67</v>
      </c>
      <c r="B6100" t="s">
        <v>47</v>
      </c>
      <c r="C6100" t="s">
        <v>5</v>
      </c>
      <c r="D6100" t="s">
        <v>100</v>
      </c>
      <c r="E6100" t="s">
        <v>101</v>
      </c>
      <c r="F6100" t="s">
        <v>102</v>
      </c>
      <c r="G6100" t="s">
        <v>70</v>
      </c>
      <c r="H6100" t="s">
        <v>31</v>
      </c>
      <c r="I6100" t="s">
        <v>32</v>
      </c>
      <c r="J6100" t="s">
        <v>46</v>
      </c>
      <c r="K6100" s="14" t="s">
        <v>45</v>
      </c>
      <c r="M6100" s="14"/>
      <c r="X6100" s="2">
        <v>0</v>
      </c>
      <c r="Y6100" s="2">
        <v>8</v>
      </c>
    </row>
    <row r="6101" spans="1:25" x14ac:dyDescent="0.25">
      <c r="A6101" s="32"/>
      <c r="D6101" t="b">
        <f>IF(C6101=1,'Data Transformation'!$G$3+0.5*'Data Transformation'!$W$25,IF(C6102=1,D6102-'Data Transformation'!$W$25,FALSE))</f>
        <v>0</v>
      </c>
      <c r="E6101" t="str">
        <f t="array" ref="E6101">IF(ISLOGICAL(D6101),"",FREQUENCY(IF('Data Transformation'!$B$425:$B$8425='Bin Analysis'!$B6099,'Data Transformation'!$G$425:$G$8425),D6101))</f>
        <v/>
      </c>
      <c r="F6101" t="str">
        <f>IF(ISLOGICAL(D6101),"",E6101-E6100)</f>
        <v/>
      </c>
      <c r="M6101" s="14"/>
    </row>
    <row r="6102" spans="1:25" x14ac:dyDescent="0.25">
      <c r="A6102" s="32">
        <f>IF(Weighting!$P$6&gt;0,B6102,"")</f>
        <v>0.32100000000000001</v>
      </c>
      <c r="B6102">
        <f>Weighting!$C$6</f>
        <v>0.32100000000000001</v>
      </c>
      <c r="C6102">
        <f>Weighting!$F$6</f>
        <v>0</v>
      </c>
      <c r="D6102" t="b">
        <f>IF(C6102=1,'Data Transformation'!$G$3+0.5*'Data Transformation'!$W$25,IF(C6103=1,D6103-'Data Transformation'!$W$25,FALSE))</f>
        <v>0</v>
      </c>
      <c r="E6102" t="str">
        <f t="array" ref="E6102">IF(ISLOGICAL(D6102),"",FREQUENCY(IF('Data Transformation'!$B$425:$B$8425='Bin Analysis'!$B6099,'Data Transformation'!$G$425:$G$8425),D6102))</f>
        <v/>
      </c>
      <c r="F6102" t="str">
        <f>IF(ISLOGICAL(D6102),"",E6102-E6101)</f>
        <v/>
      </c>
      <c r="G6102">
        <f>Weighting!$H$6</f>
        <v>1</v>
      </c>
      <c r="H6102">
        <f t="array" ref="H6102">FREQUENCY(IF('Data Transformation'!$B$4:$B$8425=B6099,'Data Transformation'!$G$4:$G$8425),'Bin Analysis'!$B6102)</f>
        <v>0</v>
      </c>
      <c r="I6102">
        <f>H6102-H6101</f>
        <v>0</v>
      </c>
      <c r="J6102">
        <f>IF(I6102=0,0,1)</f>
        <v>0</v>
      </c>
      <c r="K6102">
        <f>J6102*Weighting!$W$6</f>
        <v>0</v>
      </c>
      <c r="M6102" s="14"/>
    </row>
    <row r="6103" spans="1:25" x14ac:dyDescent="0.25">
      <c r="A6103" s="32">
        <f>IF(Weighting!$P$7&gt;0,B6103,"")</f>
        <v>0.45200000000000001</v>
      </c>
      <c r="B6103">
        <f>Weighting!$C$7</f>
        <v>0.45200000000000001</v>
      </c>
      <c r="C6103">
        <f>Weighting!$F$7</f>
        <v>0</v>
      </c>
      <c r="D6103" t="b">
        <f>IF(C6103=1,'Data Transformation'!$G$3+0.5*'Data Transformation'!$W$25,IF(C6104=1,D6104-'Data Transformation'!$W$25,FALSE))</f>
        <v>0</v>
      </c>
      <c r="E6103" t="str">
        <f t="array" ref="E6103">IF(ISLOGICAL(D6103),"",FREQUENCY(IF('Data Transformation'!$B$425:$B$8425='Bin Analysis'!$B6099,'Data Transformation'!$G$425:$G$8425),D6103))</f>
        <v/>
      </c>
      <c r="F6103" t="str">
        <f t="shared" ref="F6103:F6121" si="762">IF(ISLOGICAL(D6103),"",E6103-E6102)</f>
        <v/>
      </c>
      <c r="G6103">
        <f>Weighting!$H$7</f>
        <v>0</v>
      </c>
      <c r="H6103">
        <f t="array" ref="H6103">FREQUENCY(IF('Data Transformation'!$B$4:$B$8425=B6099,'Data Transformation'!$G$4:$G$8425),'Bin Analysis'!$B6103)</f>
        <v>1</v>
      </c>
      <c r="I6103">
        <f t="shared" ref="I6103:I6121" si="763">H6103-H6102</f>
        <v>1</v>
      </c>
      <c r="J6103">
        <f>IF(I6103=0,0,1)</f>
        <v>1</v>
      </c>
      <c r="K6103">
        <f>J6103*Weighting!$W$7</f>
        <v>2</v>
      </c>
      <c r="M6103" s="14"/>
    </row>
    <row r="6104" spans="1:25" x14ac:dyDescent="0.25">
      <c r="A6104" s="32">
        <f>IF(Weighting!$P$8&gt;0,B6104,"")</f>
        <v>0.58299999999999996</v>
      </c>
      <c r="B6104">
        <f>Weighting!$C$8</f>
        <v>0.58299999999999996</v>
      </c>
      <c r="C6104">
        <f>Weighting!$F$8</f>
        <v>0</v>
      </c>
      <c r="D6104" t="b">
        <f>IF(C6104=1,'Data Transformation'!$G$3+0.5*'Data Transformation'!$W$25,IF(C6105=1,D6105-'Data Transformation'!$W$25,FALSE))</f>
        <v>0</v>
      </c>
      <c r="E6104" t="str">
        <f t="array" ref="E6104">IF(ISLOGICAL(D6104),"",FREQUENCY(IF('Data Transformation'!$B$425:$B$8425='Bin Analysis'!$B6099,'Data Transformation'!$G$425:$G$8425),D6104))</f>
        <v/>
      </c>
      <c r="F6104" t="str">
        <f t="shared" si="762"/>
        <v/>
      </c>
      <c r="G6104">
        <f>Weighting!$H$8</f>
        <v>0</v>
      </c>
      <c r="H6104">
        <f t="array" ref="H6104">FREQUENCY(IF('Data Transformation'!$B$4:$B$8425=B6099,'Data Transformation'!$G$4:$G$8425),'Bin Analysis'!$B6104)</f>
        <v>4</v>
      </c>
      <c r="I6104">
        <f t="shared" si="763"/>
        <v>3</v>
      </c>
      <c r="J6104">
        <f t="shared" ref="J6104:J6121" si="764">IF(I6104=0,0,1)</f>
        <v>1</v>
      </c>
      <c r="K6104">
        <f>J6104*Weighting!$W$8</f>
        <v>3</v>
      </c>
      <c r="M6104" s="14"/>
    </row>
    <row r="6105" spans="1:25" x14ac:dyDescent="0.25">
      <c r="A6105" s="32">
        <f>IF(Weighting!$P$9&gt;0,B6105,"")</f>
        <v>0.71399999999999997</v>
      </c>
      <c r="B6105" s="50">
        <f>Weighting!$C$9</f>
        <v>0.71399999999999997</v>
      </c>
      <c r="C6105">
        <f>Weighting!$F$9</f>
        <v>0</v>
      </c>
      <c r="D6105" t="b">
        <f>IF(C6105=1,'Data Transformation'!$G$3+0.5*'Data Transformation'!$W$25,IF(C6106=1,D6106-'Data Transformation'!$W$25,FALSE))</f>
        <v>0</v>
      </c>
      <c r="E6105" t="str">
        <f t="array" ref="E6105">IF(ISLOGICAL(D6105),"",FREQUENCY(IF('Data Transformation'!$B$425:$B$8425='Bin Analysis'!$B6099,'Data Transformation'!$G$425:$G$8425),D6105))</f>
        <v/>
      </c>
      <c r="F6105" t="str">
        <f t="shared" si="762"/>
        <v/>
      </c>
      <c r="G6105">
        <f>Weighting!$H$9</f>
        <v>0</v>
      </c>
      <c r="H6105">
        <f t="array" ref="H6105">FREQUENCY(IF('Data Transformation'!$B$4:$B$8425=B6099,'Data Transformation'!$G$4:$G$8425),'Bin Analysis'!$B6105)</f>
        <v>6</v>
      </c>
      <c r="I6105">
        <f t="shared" si="763"/>
        <v>2</v>
      </c>
      <c r="J6105">
        <f t="shared" si="764"/>
        <v>1</v>
      </c>
      <c r="K6105">
        <f>J6105*Weighting!$W$9</f>
        <v>3</v>
      </c>
      <c r="M6105" s="14"/>
    </row>
    <row r="6106" spans="1:25" x14ac:dyDescent="0.25">
      <c r="A6106" s="32">
        <f>IF(Weighting!$P$10&gt;0,B6106,"")</f>
        <v>0.84499999999999997</v>
      </c>
      <c r="B6106">
        <f>Weighting!$C$10</f>
        <v>0.84499999999999997</v>
      </c>
      <c r="C6106">
        <f>Weighting!$F$10</f>
        <v>0</v>
      </c>
      <c r="D6106" t="b">
        <f>IF(C6106=1,'Data Transformation'!$G$3+0.5*'Data Transformation'!$W$25,IF(C6107=1,D6107-'Data Transformation'!$W$25,FALSE))</f>
        <v>0</v>
      </c>
      <c r="E6106" t="str">
        <f t="array" ref="E6106">IF(ISLOGICAL(D6106),"",FREQUENCY(IF('Data Transformation'!$B$425:$B$8425='Bin Analysis'!$B6099,'Data Transformation'!$G$425:$G$8425),D6106))</f>
        <v/>
      </c>
      <c r="F6106" t="str">
        <f t="shared" si="762"/>
        <v/>
      </c>
      <c r="G6106">
        <f>Weighting!$H$10</f>
        <v>0</v>
      </c>
      <c r="H6106">
        <f t="array" ref="H6106">FREQUENCY(IF('Data Transformation'!$B$4:$B$8425=B6099,'Data Transformation'!$G$4:$G$8425),'Bin Analysis'!$B6106)</f>
        <v>7</v>
      </c>
      <c r="I6106">
        <f t="shared" si="763"/>
        <v>1</v>
      </c>
      <c r="J6106">
        <f t="shared" si="764"/>
        <v>1</v>
      </c>
      <c r="K6106">
        <f>J6106*Weighting!$W$10</f>
        <v>3</v>
      </c>
      <c r="M6106" s="14"/>
    </row>
    <row r="6107" spans="1:25" x14ac:dyDescent="0.25">
      <c r="A6107" s="32">
        <f>IF(Weighting!$P$11&gt;0,B6107,"")</f>
        <v>0.97599999999999998</v>
      </c>
      <c r="B6107">
        <f>Weighting!$C$11</f>
        <v>0.97599999999999998</v>
      </c>
      <c r="C6107">
        <f>Weighting!$F$11</f>
        <v>0</v>
      </c>
      <c r="D6107">
        <f>IF(C6107=1,'Data Transformation'!$G$3+0.5*'Data Transformation'!$W$25,IF(C6108=1,D6108-'Data Transformation'!$W$25,FALSE))</f>
        <v>0.86899999999999999</v>
      </c>
      <c r="E6107">
        <f t="array" ref="E6107">IF(ISLOGICAL(D6107),"",FREQUENCY(IF('Data Transformation'!$B$425:$B$8425='Bin Analysis'!$B6099,'Data Transformation'!$G$425:$G$8425),D6107))</f>
        <v>9</v>
      </c>
      <c r="F6107" t="e">
        <f t="shared" si="762"/>
        <v>#VALUE!</v>
      </c>
      <c r="G6107">
        <f>Weighting!$H$11</f>
        <v>0</v>
      </c>
      <c r="H6107">
        <f t="array" ref="H6107">FREQUENCY(IF('Data Transformation'!$B$4:$B$8425=B6099,'Data Transformation'!$G$4:$G$8425),'Bin Analysis'!$B6107)</f>
        <v>14</v>
      </c>
      <c r="I6107">
        <f t="shared" si="763"/>
        <v>7</v>
      </c>
      <c r="J6107">
        <f t="shared" si="764"/>
        <v>1</v>
      </c>
      <c r="K6107">
        <f>J6107*Weighting!$W$11</f>
        <v>2</v>
      </c>
      <c r="M6107" s="14"/>
    </row>
    <row r="6108" spans="1:25" x14ac:dyDescent="0.25">
      <c r="A6108" s="32">
        <f>IF(Weighting!$P$12&gt;0,B6108,"")</f>
        <v>1.107</v>
      </c>
      <c r="B6108">
        <f>Weighting!$C$12</f>
        <v>1.107</v>
      </c>
      <c r="C6108">
        <f>Weighting!$F$12</f>
        <v>1</v>
      </c>
      <c r="D6108">
        <f>IF(C6108=1,'Data Transformation'!$G$3+0.5*'Data Transformation'!$W$25,IF(C6109=1,D6109-'Data Transformation'!$W$25,FALSE))</f>
        <v>1.131</v>
      </c>
      <c r="E6108">
        <f t="array" ref="E6108">IF(ISLOGICAL(D6108),"",FREQUENCY(IF('Data Transformation'!$B$425:$B$8425='Bin Analysis'!$B6099,'Data Transformation'!$G$425:$G$8425),D6108))</f>
        <v>17</v>
      </c>
      <c r="F6108">
        <f t="shared" si="762"/>
        <v>8</v>
      </c>
      <c r="G6108">
        <f>Weighting!$H$12</f>
        <v>0</v>
      </c>
      <c r="H6108">
        <f t="array" ref="H6108">FREQUENCY(IF('Data Transformation'!$B$4:$B$8425=B6099,'Data Transformation'!$G$4:$G$8425),'Bin Analysis'!$B6108)</f>
        <v>18</v>
      </c>
      <c r="I6108">
        <f t="shared" si="763"/>
        <v>4</v>
      </c>
      <c r="J6108">
        <f t="shared" si="764"/>
        <v>1</v>
      </c>
      <c r="K6108">
        <f>J6108*Weighting!$W$12</f>
        <v>1</v>
      </c>
      <c r="M6108" s="14"/>
    </row>
    <row r="6109" spans="1:25" x14ac:dyDescent="0.25">
      <c r="A6109" s="32">
        <f>IF(Weighting!$P$13&gt;0,B6109,"")</f>
        <v>1.238</v>
      </c>
      <c r="B6109">
        <f>Weighting!$C$13</f>
        <v>1.238</v>
      </c>
      <c r="C6109">
        <f>Weighting!$F$13</f>
        <v>0</v>
      </c>
      <c r="D6109" t="b">
        <f>IF(C6109=1,'Data Transformation'!$G$3+0.5*'Data Transformation'!$W$25,IF(C6110=1,D6110-'Data Transformation'!$W$25,FALSE))</f>
        <v>0</v>
      </c>
      <c r="E6109" t="str">
        <f t="array" ref="E6109">IF(ISLOGICAL(D6109),"",FREQUENCY(IF('Data Transformation'!$B$425:$B$8425='Bin Analysis'!$B6099,'Data Transformation'!$G$425:$G$8425),D6109))</f>
        <v/>
      </c>
      <c r="F6109" t="str">
        <f t="shared" si="762"/>
        <v/>
      </c>
      <c r="G6109">
        <f>Weighting!$H$13</f>
        <v>0</v>
      </c>
      <c r="H6109">
        <f t="array" ref="H6109">FREQUENCY(IF('Data Transformation'!$B$4:$B$8425=B6099,'Data Transformation'!$G$4:$G$8425),'Bin Analysis'!$B6109)</f>
        <v>18</v>
      </c>
      <c r="I6109">
        <f t="shared" si="763"/>
        <v>0</v>
      </c>
      <c r="J6109">
        <f t="shared" si="764"/>
        <v>0</v>
      </c>
      <c r="K6109">
        <f>J6109*Weighting!$W$13</f>
        <v>0</v>
      </c>
      <c r="M6109" s="14"/>
    </row>
    <row r="6110" spans="1:25" x14ac:dyDescent="0.25">
      <c r="A6110" s="32">
        <f>IF(Weighting!$P$14&gt;0,B6110,"")</f>
        <v>1.369</v>
      </c>
      <c r="B6110">
        <f>Weighting!$C$14</f>
        <v>1.369</v>
      </c>
      <c r="C6110">
        <f>Weighting!$F$14</f>
        <v>0</v>
      </c>
      <c r="D6110" t="b">
        <f>IF(C6110=1,'Data Transformation'!$G$3+0.5*'Data Transformation'!$W$25,IF(C6111=1,D6111-'Data Transformation'!$W$25,FALSE))</f>
        <v>0</v>
      </c>
      <c r="E6110" t="str">
        <f t="array" ref="E6110">IF(ISLOGICAL(D6110),"",FREQUENCY(IF('Data Transformation'!$B$425:$B$8425='Bin Analysis'!$B6099,'Data Transformation'!$G$425:$G$8425),D6110))</f>
        <v/>
      </c>
      <c r="F6110" t="str">
        <f t="shared" si="762"/>
        <v/>
      </c>
      <c r="G6110">
        <f>Weighting!$H$14</f>
        <v>0</v>
      </c>
      <c r="H6110">
        <f t="array" ref="H6110">FREQUENCY(IF('Data Transformation'!$B$4:$B$8425=B6099,'Data Transformation'!$G$4:$G$8425),'Bin Analysis'!$B6110)</f>
        <v>18</v>
      </c>
      <c r="I6110">
        <f t="shared" si="763"/>
        <v>0</v>
      </c>
      <c r="J6110">
        <f t="shared" si="764"/>
        <v>0</v>
      </c>
      <c r="K6110">
        <f>J6110*Weighting!$W$14</f>
        <v>0</v>
      </c>
      <c r="M6110" s="14"/>
    </row>
    <row r="6111" spans="1:25" x14ac:dyDescent="0.25">
      <c r="A6111" s="32">
        <f>IF(Weighting!$P$15&gt;0,B6111,"")</f>
        <v>1.5000009999999999</v>
      </c>
      <c r="B6111">
        <f>Weighting!$C$15</f>
        <v>1.5000009999999999</v>
      </c>
      <c r="C6111">
        <f>Weighting!$F$15</f>
        <v>0</v>
      </c>
      <c r="D6111" t="b">
        <f>IF(C6111=1,'Data Transformation'!$G$3+0.5*'Data Transformation'!$W$25,IF(C6112=1,D6112-'Data Transformation'!$W$25,FALSE))</f>
        <v>0</v>
      </c>
      <c r="E6111" t="str">
        <f t="array" ref="E6111">IF(ISLOGICAL(D6111),"",FREQUENCY(IF('Data Transformation'!$B$425:$B$8425='Bin Analysis'!$B6099,'Data Transformation'!$G$425:$G$8425),D6111))</f>
        <v/>
      </c>
      <c r="F6111" t="str">
        <f t="shared" si="762"/>
        <v/>
      </c>
      <c r="G6111">
        <f>Weighting!$H$15</f>
        <v>0</v>
      </c>
      <c r="H6111">
        <f t="array" ref="H6111">FREQUENCY(IF('Data Transformation'!$B$4:$B$8425=B6099,'Data Transformation'!$G$4:$G$8425),'Bin Analysis'!$B6111)</f>
        <v>18</v>
      </c>
      <c r="I6111">
        <f t="shared" si="763"/>
        <v>0</v>
      </c>
      <c r="J6111">
        <f t="shared" si="764"/>
        <v>0</v>
      </c>
      <c r="K6111">
        <f>J6111*Weighting!$W$15</f>
        <v>0</v>
      </c>
      <c r="M6111" s="14"/>
    </row>
    <row r="6112" spans="1:25" x14ac:dyDescent="0.25">
      <c r="A6112" s="32" t="str">
        <f>IF(Weighting!$P$16&gt;0,B6112,"")</f>
        <v/>
      </c>
      <c r="B6112">
        <f>Weighting!$C$16</f>
        <v>1.631</v>
      </c>
      <c r="C6112">
        <f>Weighting!$F$16</f>
        <v>0</v>
      </c>
      <c r="D6112" t="b">
        <f>IF(C6112=1,'Data Transformation'!$G$3+0.5*'Data Transformation'!$W$25,IF(C6113=1,D6113-'Data Transformation'!$W$25,FALSE))</f>
        <v>0</v>
      </c>
      <c r="E6112" t="str">
        <f t="array" ref="E6112">IF(ISLOGICAL(D6112),"",FREQUENCY(IF('Data Transformation'!$B$425:$B$8425='Bin Analysis'!$B6099,'Data Transformation'!$G$425:$G$8425),D6112))</f>
        <v/>
      </c>
      <c r="F6112" t="str">
        <f t="shared" si="762"/>
        <v/>
      </c>
      <c r="G6112">
        <f>Weighting!$H$16</f>
        <v>0</v>
      </c>
      <c r="H6112">
        <f t="array" ref="H6112">FREQUENCY(IF('Data Transformation'!$B$4:$B$8425=B6099,'Data Transformation'!$G$4:$G$8425),'Bin Analysis'!$B6112)</f>
        <v>18</v>
      </c>
      <c r="I6112">
        <f t="shared" si="763"/>
        <v>0</v>
      </c>
      <c r="J6112">
        <f t="shared" si="764"/>
        <v>0</v>
      </c>
      <c r="K6112">
        <f>J6112*Weighting!$W$16</f>
        <v>0</v>
      </c>
      <c r="M6112" s="14"/>
    </row>
    <row r="6113" spans="1:25" x14ac:dyDescent="0.25">
      <c r="A6113" s="32" t="str">
        <f>IF(Weighting!$P$17&gt;0,B6113,"")</f>
        <v/>
      </c>
      <c r="B6113">
        <f>Weighting!$C$17</f>
        <v>1.762</v>
      </c>
      <c r="C6113">
        <f>Weighting!$F$17</f>
        <v>0</v>
      </c>
      <c r="D6113" t="b">
        <f>IF(C6113=1,'Data Transformation'!$G$3+0.5*'Data Transformation'!$W$25,IF(C6114=1,D6114-'Data Transformation'!$W$25,FALSE))</f>
        <v>0</v>
      </c>
      <c r="E6113" t="str">
        <f t="array" ref="E6113">IF(ISLOGICAL(D6113),"",FREQUENCY(IF('Data Transformation'!$B$425:$B$8425='Bin Analysis'!$B6099,'Data Transformation'!$G$425:$G$8425),D6113))</f>
        <v/>
      </c>
      <c r="F6113" t="str">
        <f t="shared" si="762"/>
        <v/>
      </c>
      <c r="G6113">
        <f>Weighting!$H$17</f>
        <v>0</v>
      </c>
      <c r="H6113">
        <f t="array" ref="H6113">FREQUENCY(IF('Data Transformation'!$B$4:$B$8425=B6099,'Data Transformation'!$G$4:$G$8425),'Bin Analysis'!$B6113)</f>
        <v>18</v>
      </c>
      <c r="I6113">
        <f t="shared" si="763"/>
        <v>0</v>
      </c>
      <c r="J6113">
        <f t="shared" si="764"/>
        <v>0</v>
      </c>
      <c r="K6113">
        <f>J6113*Weighting!$W$17</f>
        <v>0</v>
      </c>
      <c r="M6113" s="14"/>
    </row>
    <row r="6114" spans="1:25" x14ac:dyDescent="0.25">
      <c r="A6114" s="32" t="str">
        <f>IF(Weighting!$P$18&gt;0,B6114,"")</f>
        <v/>
      </c>
      <c r="B6114">
        <f>Weighting!$C$18</f>
        <v>1.893</v>
      </c>
      <c r="C6114">
        <f>Weighting!$F$18</f>
        <v>0</v>
      </c>
      <c r="D6114" t="b">
        <f>IF(C6114=1,'Data Transformation'!$G$3+0.5*'Data Transformation'!$W$25,IF(C6115=1,D6115-'Data Transformation'!$W$25,FALSE))</f>
        <v>0</v>
      </c>
      <c r="E6114" t="str">
        <f t="array" ref="E6114">IF(ISLOGICAL(D6114),"",FREQUENCY(IF('Data Transformation'!$B$425:$B$8425='Bin Analysis'!$B6099,'Data Transformation'!$G$425:$G$8425),D6114))</f>
        <v/>
      </c>
      <c r="F6114" t="str">
        <f t="shared" si="762"/>
        <v/>
      </c>
      <c r="G6114">
        <f>Weighting!$H$18</f>
        <v>0</v>
      </c>
      <c r="H6114">
        <f t="array" ref="H6114">FREQUENCY(IF('Data Transformation'!$B$4:$B$8425=B6099,'Data Transformation'!$G$4:$G$8425),'Bin Analysis'!$B6114)</f>
        <v>18</v>
      </c>
      <c r="I6114">
        <f t="shared" si="763"/>
        <v>0</v>
      </c>
      <c r="J6114">
        <f t="shared" si="764"/>
        <v>0</v>
      </c>
      <c r="K6114">
        <f>J6114*Weighting!$W$18</f>
        <v>0</v>
      </c>
      <c r="M6114" s="14"/>
    </row>
    <row r="6115" spans="1:25" x14ac:dyDescent="0.25">
      <c r="A6115" s="32" t="str">
        <f>IF(Weighting!$P$19&gt;0,B6115,"")</f>
        <v/>
      </c>
      <c r="B6115">
        <f>Weighting!$C$19</f>
        <v>2.024</v>
      </c>
      <c r="C6115">
        <f>Weighting!$F$19</f>
        <v>0</v>
      </c>
      <c r="D6115" t="b">
        <f>IF(C6115=1,'Data Transformation'!$G$3+0.5*'Data Transformation'!$W$25,IF(C6116=1,D6116-'Data Transformation'!$W$25,FALSE))</f>
        <v>0</v>
      </c>
      <c r="E6115" t="str">
        <f t="array" ref="E6115">IF(ISLOGICAL(D6115),"",FREQUENCY(IF('Data Transformation'!$B$425:$B$8425='Bin Analysis'!$B6099,'Data Transformation'!$G$425:$G$8425),D6115))</f>
        <v/>
      </c>
      <c r="F6115" t="str">
        <f t="shared" si="762"/>
        <v/>
      </c>
      <c r="G6115">
        <f>Weighting!$H$19</f>
        <v>0</v>
      </c>
      <c r="H6115">
        <f t="array" ref="H6115">FREQUENCY(IF('Data Transformation'!$B$4:$B$8425=B6099,'Data Transformation'!$G$4:$G$8425),'Bin Analysis'!$B6115)</f>
        <v>18</v>
      </c>
      <c r="I6115">
        <f t="shared" si="763"/>
        <v>0</v>
      </c>
      <c r="J6115">
        <f t="shared" si="764"/>
        <v>0</v>
      </c>
      <c r="K6115">
        <f>J6115*Weighting!$W$19</f>
        <v>0</v>
      </c>
      <c r="M6115" s="14"/>
    </row>
    <row r="6116" spans="1:25" x14ac:dyDescent="0.25">
      <c r="A6116" s="32" t="str">
        <f>IF(Weighting!$P$20&gt;0,B6116,"")</f>
        <v/>
      </c>
      <c r="B6116">
        <f>Weighting!$C$20</f>
        <v>2.1550000000000002</v>
      </c>
      <c r="C6116">
        <f>Weighting!$F$20</f>
        <v>0</v>
      </c>
      <c r="D6116" t="b">
        <f>IF(C6116=1,'Data Transformation'!$G$3+0.5*'Data Transformation'!$W$25,IF(C6117=1,D6117-'Data Transformation'!$W$25,FALSE))</f>
        <v>0</v>
      </c>
      <c r="E6116" t="str">
        <f t="array" ref="E6116">IF(ISLOGICAL(D6116),"",FREQUENCY(IF('Data Transformation'!$B$425:$B$8425='Bin Analysis'!$B6099,'Data Transformation'!$G$425:$G$8425),D6116))</f>
        <v/>
      </c>
      <c r="F6116" t="str">
        <f t="shared" si="762"/>
        <v/>
      </c>
      <c r="G6116">
        <f>Weighting!$H$20</f>
        <v>0</v>
      </c>
      <c r="H6116">
        <f t="array" ref="H6116">FREQUENCY(IF('Data Transformation'!$B$4:$B$8425=B6099,'Data Transformation'!$G$4:$G$8425),'Bin Analysis'!$B6116)</f>
        <v>18</v>
      </c>
      <c r="I6116">
        <f t="shared" si="763"/>
        <v>0</v>
      </c>
      <c r="J6116">
        <f t="shared" si="764"/>
        <v>0</v>
      </c>
      <c r="K6116">
        <f>J6116*Weighting!$W$20</f>
        <v>0</v>
      </c>
      <c r="M6116" s="14"/>
    </row>
    <row r="6117" spans="1:25" x14ac:dyDescent="0.25">
      <c r="A6117" s="32" t="str">
        <f>IF(Weighting!$P$21&gt;0,B6117,"")</f>
        <v/>
      </c>
      <c r="B6117">
        <f>Weighting!$C$21</f>
        <v>2.2860000000000005</v>
      </c>
      <c r="C6117">
        <f>Weighting!$F$21</f>
        <v>0</v>
      </c>
      <c r="D6117" t="b">
        <f>IF(C6117=1,'Data Transformation'!$G$3+0.5*'Data Transformation'!$W$25,IF(C6118=1,D6118-'Data Transformation'!$W$25,FALSE))</f>
        <v>0</v>
      </c>
      <c r="E6117" t="str">
        <f t="array" ref="E6117">IF(ISLOGICAL(D6117),"",FREQUENCY(IF('Data Transformation'!$B$425:$B$8425='Bin Analysis'!$B6099,'Data Transformation'!$G$425:$G$8425),D6117))</f>
        <v/>
      </c>
      <c r="F6117" t="str">
        <f t="shared" si="762"/>
        <v/>
      </c>
      <c r="G6117">
        <f>Weighting!$H$21</f>
        <v>0</v>
      </c>
      <c r="H6117">
        <f t="array" ref="H6117">FREQUENCY(IF('Data Transformation'!$B$4:$B$8425=B6099,'Data Transformation'!$G$4:$G$8425),'Bin Analysis'!$B6117)</f>
        <v>18</v>
      </c>
      <c r="I6117">
        <f t="shared" si="763"/>
        <v>0</v>
      </c>
      <c r="J6117">
        <f t="shared" si="764"/>
        <v>0</v>
      </c>
      <c r="K6117">
        <f>J6117*Weighting!$W$21</f>
        <v>0</v>
      </c>
      <c r="M6117" s="14"/>
    </row>
    <row r="6118" spans="1:25" x14ac:dyDescent="0.25">
      <c r="A6118" s="32" t="str">
        <f>IF(Weighting!$P$22&gt;0,B6118,"")</f>
        <v/>
      </c>
      <c r="B6118">
        <f>Weighting!$C$22</f>
        <v>2.4170000000000007</v>
      </c>
      <c r="C6118">
        <f>Weighting!$F$22</f>
        <v>0</v>
      </c>
      <c r="D6118" t="b">
        <f>IF(C6118=1,'Data Transformation'!$G$3+0.5*'Data Transformation'!$W$25,IF(C6119=1,D6119-'Data Transformation'!$W$25,FALSE))</f>
        <v>0</v>
      </c>
      <c r="E6118" t="str">
        <f t="array" ref="E6118">IF(ISLOGICAL(D6118),"",FREQUENCY(IF('Data Transformation'!$B$425:$B$8425='Bin Analysis'!$B6099,'Data Transformation'!$G$425:$G$8425),D6118))</f>
        <v/>
      </c>
      <c r="F6118" t="str">
        <f t="shared" si="762"/>
        <v/>
      </c>
      <c r="G6118">
        <f>Weighting!$H$22</f>
        <v>0</v>
      </c>
      <c r="H6118">
        <f t="array" ref="H6118">FREQUENCY(IF('Data Transformation'!$B$4:$B$8425=B6099,'Data Transformation'!$G$4:$G$8425),'Bin Analysis'!$B6118)</f>
        <v>18</v>
      </c>
      <c r="I6118">
        <f t="shared" si="763"/>
        <v>0</v>
      </c>
      <c r="J6118">
        <f t="shared" si="764"/>
        <v>0</v>
      </c>
      <c r="K6118">
        <f>J6118*Weighting!$W$22</f>
        <v>0</v>
      </c>
      <c r="M6118" s="14"/>
    </row>
    <row r="6119" spans="1:25" x14ac:dyDescent="0.25">
      <c r="A6119" s="32" t="str">
        <f>IF(Weighting!$P$23&gt;0,B6119,"")</f>
        <v/>
      </c>
      <c r="B6119">
        <f>Weighting!$C$23</f>
        <v>2.5480000000000009</v>
      </c>
      <c r="C6119">
        <f>Weighting!$F$23</f>
        <v>0</v>
      </c>
      <c r="D6119" t="b">
        <f>IF(C6119=1,'Data Transformation'!$G$3+0.5*'Data Transformation'!$W$25,IF(C6120=1,D6120-'Data Transformation'!$W$25,FALSE))</f>
        <v>0</v>
      </c>
      <c r="E6119" t="str">
        <f t="array" ref="E6119">IF(ISLOGICAL(D6119),"",FREQUENCY(IF('Data Transformation'!$B$425:$B$8425='Bin Analysis'!$B6099,'Data Transformation'!$G$425:$G$8425),D6119))</f>
        <v/>
      </c>
      <c r="F6119" t="str">
        <f t="shared" si="762"/>
        <v/>
      </c>
      <c r="G6119">
        <f>Weighting!$H$23</f>
        <v>0</v>
      </c>
      <c r="H6119">
        <f t="array" ref="H6119">FREQUENCY(IF('Data Transformation'!$B$4:$B$8425=B6099,'Data Transformation'!$G$4:$G$8425),'Bin Analysis'!$B6119)</f>
        <v>18</v>
      </c>
      <c r="I6119">
        <f t="shared" si="763"/>
        <v>0</v>
      </c>
      <c r="J6119">
        <f t="shared" si="764"/>
        <v>0</v>
      </c>
      <c r="K6119">
        <f>J6119*Weighting!$W$23</f>
        <v>0</v>
      </c>
      <c r="M6119" s="14"/>
    </row>
    <row r="6120" spans="1:25" x14ac:dyDescent="0.25">
      <c r="A6120" s="32" t="str">
        <f>IF(Weighting!$P$24&gt;0,B6120,"")</f>
        <v/>
      </c>
      <c r="B6120">
        <f>Weighting!$C$24</f>
        <v>2.6790000000000012</v>
      </c>
      <c r="C6120">
        <f>Weighting!$F$24</f>
        <v>0</v>
      </c>
      <c r="D6120" t="b">
        <f>IF(C6120=1,'Data Transformation'!$G$3+0.5*'Data Transformation'!$W$25,IF(C6121=1,D6121-'Data Transformation'!$W$25,FALSE))</f>
        <v>0</v>
      </c>
      <c r="E6120" t="str">
        <f t="array" ref="E6120">IF(ISLOGICAL(D6120),"",FREQUENCY(IF('Data Transformation'!$B$425:$B$8425='Bin Analysis'!$B6099,'Data Transformation'!$G$425:$G$8425),D6120))</f>
        <v/>
      </c>
      <c r="F6120" t="str">
        <f t="shared" si="762"/>
        <v/>
      </c>
      <c r="G6120">
        <f>Weighting!$H$24</f>
        <v>0</v>
      </c>
      <c r="H6120">
        <f t="array" ref="H6120">FREQUENCY(IF('Data Transformation'!$B$4:$B$8425=B6099,'Data Transformation'!$G$4:$G$8425),'Bin Analysis'!$B6120)</f>
        <v>18</v>
      </c>
      <c r="I6120">
        <f t="shared" si="763"/>
        <v>0</v>
      </c>
      <c r="J6120">
        <f t="shared" si="764"/>
        <v>0</v>
      </c>
      <c r="K6120">
        <f>J6120*Weighting!$W$24</f>
        <v>0</v>
      </c>
      <c r="M6120" s="14"/>
    </row>
    <row r="6121" spans="1:25" x14ac:dyDescent="0.25">
      <c r="A6121" s="32" t="str">
        <f>IF(Weighting!$P$25&gt;0,B6121,"")</f>
        <v/>
      </c>
      <c r="B6121">
        <f>Weighting!$C$25</f>
        <v>2.8100000000000014</v>
      </c>
      <c r="C6121">
        <f>Weighting!$F$25</f>
        <v>0</v>
      </c>
      <c r="D6121" t="b">
        <f>IF(C6121=1,'Data Transformation'!$G$3+0.5*'Data Transformation'!$W$25,IF(C6122=1,D6122-'Data Transformation'!$W$25,FALSE))</f>
        <v>0</v>
      </c>
      <c r="E6121" t="str">
        <f t="array" ref="E6121">IF(ISLOGICAL(D6121),"",FREQUENCY(IF('Data Transformation'!$B$425:$B$8425='Bin Analysis'!$B6099,'Data Transformation'!$G$425:$G$8425),D6121))</f>
        <v/>
      </c>
      <c r="F6121" t="str">
        <f t="shared" si="762"/>
        <v/>
      </c>
      <c r="G6121">
        <f>Weighting!$H$25</f>
        <v>0</v>
      </c>
      <c r="H6121">
        <f t="array" ref="H6121">FREQUENCY(IF('Data Transformation'!$B$4:$B$8425=B6099,'Data Transformation'!$G$4:$G$8425),'Bin Analysis'!$B6121)</f>
        <v>18</v>
      </c>
      <c r="I6121">
        <f t="shared" si="763"/>
        <v>0</v>
      </c>
      <c r="J6121">
        <f t="shared" si="764"/>
        <v>0</v>
      </c>
      <c r="K6121">
        <f>J6121*Weighting!$W$25</f>
        <v>0</v>
      </c>
      <c r="M6121" s="14"/>
    </row>
    <row r="6122" spans="1:25" x14ac:dyDescent="0.25">
      <c r="N6122" s="55"/>
      <c r="O6122"/>
      <c r="P6122"/>
      <c r="Q6122"/>
      <c r="R6122"/>
    </row>
    <row r="6123" spans="1:25" ht="23.25" x14ac:dyDescent="0.35">
      <c r="A6123" s="21" t="s">
        <v>0</v>
      </c>
      <c r="B6123" s="21">
        <f>IFERROR(VLOOKUP(C6123,'Data Transformation'!$L$6:$M$426,2,FALSE),"")</f>
        <v>255</v>
      </c>
      <c r="C6123" s="21">
        <f>C6099+1</f>
        <v>255</v>
      </c>
      <c r="D6123" s="21"/>
      <c r="E6123" s="21"/>
      <c r="F6123" s="21"/>
      <c r="G6123" s="21"/>
      <c r="H6123" s="22"/>
      <c r="I6123" s="22"/>
      <c r="J6123" s="22"/>
      <c r="K6123" s="21"/>
      <c r="L6123" s="21">
        <f>B6123</f>
        <v>255</v>
      </c>
      <c r="M6123" s="23">
        <f>INDEX('Data Transformation'!$O$4:$O$424,MATCH($B6123,'Data Transformation'!$M$4:$M$424,0),MATCH($M$2,'Data Transformation'!$O$3,0))</f>
        <v>15</v>
      </c>
      <c r="N6123" s="27">
        <f>IF('Input and Summary Results'!$J$16="minimum",'Bin Analysis'!X6124/(M6123-1),'Bin Analysis'!Y6123/('Bin Analysis'!M6123-1))</f>
        <v>0</v>
      </c>
      <c r="O6123" s="27">
        <f>IF(M6123=FALSE,NA(),(VLOOKUP(1,C6126:K6145,4,FALSE))/(M6123-1))</f>
        <v>0.7857142857142857</v>
      </c>
      <c r="P6123" s="27">
        <f>IF(M6123=FALSE,NA(),SUM(J6126:J6145)/Weighting!$S$5)</f>
        <v>0.4</v>
      </c>
      <c r="Q6123" s="27">
        <f>IF(M6123=FALSE,NA(),SUM(K6126:K6145)/Weighting!$S$6)</f>
        <v>0.34782608695652173</v>
      </c>
      <c r="R6123" s="27">
        <f>IF(M6123=FALSE,NA(),(VLOOKUP(1,G6126:K6145,3,FALSE))/(M6123-1))</f>
        <v>0</v>
      </c>
      <c r="S6123" s="22" t="str">
        <f>IF(M6123=FALSE,NA(),IF(SUM(J6126:J6145)=2,"yes","no"))</f>
        <v>no</v>
      </c>
      <c r="X6123" s="2" cm="2">
        <f t="array" ref="X6123:X6124">FREQUENCY(IF('Data Transformation'!$B$425:$B$6424='Bin Analysis'!L6123,'Data Transformation'!$G$425:$G$6424),'Data Transformation'!$U$11)</f>
        <v>14</v>
      </c>
      <c r="Y6123" s="2" cm="2">
        <f t="array" ref="Y6123:Y6124">FREQUENCY(IF('Data Transformation'!$B$425:$B$6424='Bin Analysis'!L6123,'Data Transformation'!$G$425:$G$6424),'Data Transformation'!$U$12)</f>
        <v>3</v>
      </c>
    </row>
    <row r="6124" spans="1:25" x14ac:dyDescent="0.25">
      <c r="A6124" s="14" t="s">
        <v>67</v>
      </c>
      <c r="B6124" t="s">
        <v>47</v>
      </c>
      <c r="C6124" t="s">
        <v>5</v>
      </c>
      <c r="D6124" t="s">
        <v>100</v>
      </c>
      <c r="E6124" t="s">
        <v>101</v>
      </c>
      <c r="F6124" t="s">
        <v>102</v>
      </c>
      <c r="G6124" t="s">
        <v>70</v>
      </c>
      <c r="H6124" t="s">
        <v>31</v>
      </c>
      <c r="I6124" t="s">
        <v>32</v>
      </c>
      <c r="J6124" t="s">
        <v>46</v>
      </c>
      <c r="K6124" s="14" t="s">
        <v>45</v>
      </c>
      <c r="M6124" s="14"/>
      <c r="X6124" s="2">
        <v>0</v>
      </c>
      <c r="Y6124" s="2">
        <v>11</v>
      </c>
    </row>
    <row r="6125" spans="1:25" x14ac:dyDescent="0.25">
      <c r="A6125" s="32"/>
      <c r="D6125" t="b">
        <f>IF(C6125=1,'Data Transformation'!$G$3+0.5*'Data Transformation'!$W$25,IF(C6126=1,D6126-'Data Transformation'!$W$25,FALSE))</f>
        <v>0</v>
      </c>
      <c r="E6125" t="str">
        <f t="array" ref="E6125">IF(ISLOGICAL(D6125),"",FREQUENCY(IF('Data Transformation'!$B$425:$B$8425='Bin Analysis'!$B6123,'Data Transformation'!$G$425:$G$8425),D6125))</f>
        <v/>
      </c>
      <c r="F6125" t="str">
        <f>IF(ISLOGICAL(D6125),"",E6125-E6124)</f>
        <v/>
      </c>
      <c r="M6125" s="14"/>
    </row>
    <row r="6126" spans="1:25" x14ac:dyDescent="0.25">
      <c r="A6126" s="32">
        <f>IF(Weighting!$P$6&gt;0,B6126,"")</f>
        <v>0.32100000000000001</v>
      </c>
      <c r="B6126">
        <f>Weighting!$C$6</f>
        <v>0.32100000000000001</v>
      </c>
      <c r="C6126">
        <f>Weighting!$F$6</f>
        <v>0</v>
      </c>
      <c r="D6126" t="b">
        <f>IF(C6126=1,'Data Transformation'!$G$3+0.5*'Data Transformation'!$W$25,IF(C6127=1,D6127-'Data Transformation'!$W$25,FALSE))</f>
        <v>0</v>
      </c>
      <c r="E6126" t="str">
        <f t="array" ref="E6126">IF(ISLOGICAL(D6126),"",FREQUENCY(IF('Data Transformation'!$B$425:$B$8425='Bin Analysis'!$B6123,'Data Transformation'!$G$425:$G$8425),D6126))</f>
        <v/>
      </c>
      <c r="F6126" t="str">
        <f>IF(ISLOGICAL(D6126),"",E6126-E6125)</f>
        <v/>
      </c>
      <c r="G6126">
        <f>Weighting!$H$6</f>
        <v>1</v>
      </c>
      <c r="H6126">
        <f t="array" ref="H6126">FREQUENCY(IF('Data Transformation'!$B$4:$B$8425=B6123,'Data Transformation'!$G$4:$G$8425),'Bin Analysis'!$B6126)</f>
        <v>0</v>
      </c>
      <c r="I6126">
        <f>H6126-H6125</f>
        <v>0</v>
      </c>
      <c r="J6126">
        <f>IF(I6126=0,0,1)</f>
        <v>0</v>
      </c>
      <c r="K6126">
        <f>J6126*Weighting!$W$6</f>
        <v>0</v>
      </c>
      <c r="M6126" s="14"/>
    </row>
    <row r="6127" spans="1:25" x14ac:dyDescent="0.25">
      <c r="A6127" s="32">
        <f>IF(Weighting!$P$7&gt;0,B6127,"")</f>
        <v>0.45200000000000001</v>
      </c>
      <c r="B6127">
        <f>Weighting!$C$7</f>
        <v>0.45200000000000001</v>
      </c>
      <c r="C6127">
        <f>Weighting!$F$7</f>
        <v>0</v>
      </c>
      <c r="D6127" t="b">
        <f>IF(C6127=1,'Data Transformation'!$G$3+0.5*'Data Transformation'!$W$25,IF(C6128=1,D6128-'Data Transformation'!$W$25,FALSE))</f>
        <v>0</v>
      </c>
      <c r="E6127" t="str">
        <f t="array" ref="E6127">IF(ISLOGICAL(D6127),"",FREQUENCY(IF('Data Transformation'!$B$425:$B$8425='Bin Analysis'!$B6123,'Data Transformation'!$G$425:$G$8425),D6127))</f>
        <v/>
      </c>
      <c r="F6127" t="str">
        <f t="shared" ref="F6127:F6145" si="765">IF(ISLOGICAL(D6127),"",E6127-E6126)</f>
        <v/>
      </c>
      <c r="G6127">
        <f>Weighting!$H$7</f>
        <v>0</v>
      </c>
      <c r="H6127">
        <f t="array" ref="H6127">FREQUENCY(IF('Data Transformation'!$B$4:$B$8425=B6123,'Data Transformation'!$G$4:$G$8425),'Bin Analysis'!$B6127)</f>
        <v>1</v>
      </c>
      <c r="I6127">
        <f t="shared" ref="I6127:I6145" si="766">H6127-H6126</f>
        <v>1</v>
      </c>
      <c r="J6127">
        <f>IF(I6127=0,0,1)</f>
        <v>1</v>
      </c>
      <c r="K6127">
        <f>J6127*Weighting!$W$7</f>
        <v>2</v>
      </c>
      <c r="M6127" s="14"/>
    </row>
    <row r="6128" spans="1:25" x14ac:dyDescent="0.25">
      <c r="A6128" s="32">
        <f>IF(Weighting!$P$8&gt;0,B6128,"")</f>
        <v>0.58299999999999996</v>
      </c>
      <c r="B6128">
        <f>Weighting!$C$8</f>
        <v>0.58299999999999996</v>
      </c>
      <c r="C6128">
        <f>Weighting!$F$8</f>
        <v>0</v>
      </c>
      <c r="D6128" t="b">
        <f>IF(C6128=1,'Data Transformation'!$G$3+0.5*'Data Transformation'!$W$25,IF(C6129=1,D6129-'Data Transformation'!$W$25,FALSE))</f>
        <v>0</v>
      </c>
      <c r="E6128" t="str">
        <f t="array" ref="E6128">IF(ISLOGICAL(D6128),"",FREQUENCY(IF('Data Transformation'!$B$425:$B$8425='Bin Analysis'!$B6123,'Data Transformation'!$G$425:$G$8425),D6128))</f>
        <v/>
      </c>
      <c r="F6128" t="str">
        <f t="shared" si="765"/>
        <v/>
      </c>
      <c r="G6128">
        <f>Weighting!$H$8</f>
        <v>0</v>
      </c>
      <c r="H6128">
        <f t="array" ref="H6128">FREQUENCY(IF('Data Transformation'!$B$4:$B$8425=B6123,'Data Transformation'!$G$4:$G$8425),'Bin Analysis'!$B6128)</f>
        <v>1</v>
      </c>
      <c r="I6128">
        <f t="shared" si="766"/>
        <v>0</v>
      </c>
      <c r="J6128">
        <f t="shared" ref="J6128:J6145" si="767">IF(I6128=0,0,1)</f>
        <v>0</v>
      </c>
      <c r="K6128">
        <f>J6128*Weighting!$W$8</f>
        <v>0</v>
      </c>
      <c r="M6128" s="14"/>
    </row>
    <row r="6129" spans="1:13" x14ac:dyDescent="0.25">
      <c r="A6129" s="32">
        <f>IF(Weighting!$P$9&gt;0,B6129,"")</f>
        <v>0.71399999999999997</v>
      </c>
      <c r="B6129" s="50">
        <f>Weighting!$C$9</f>
        <v>0.71399999999999997</v>
      </c>
      <c r="C6129">
        <f>Weighting!$F$9</f>
        <v>0</v>
      </c>
      <c r="D6129" t="b">
        <f>IF(C6129=1,'Data Transformation'!$G$3+0.5*'Data Transformation'!$W$25,IF(C6130=1,D6130-'Data Transformation'!$W$25,FALSE))</f>
        <v>0</v>
      </c>
      <c r="E6129" t="str">
        <f t="array" ref="E6129">IF(ISLOGICAL(D6129),"",FREQUENCY(IF('Data Transformation'!$B$425:$B$8425='Bin Analysis'!$B6123,'Data Transformation'!$G$425:$G$8425),D6129))</f>
        <v/>
      </c>
      <c r="F6129" t="str">
        <f t="shared" si="765"/>
        <v/>
      </c>
      <c r="G6129">
        <f>Weighting!$H$9</f>
        <v>0</v>
      </c>
      <c r="H6129">
        <f t="array" ref="H6129">FREQUENCY(IF('Data Transformation'!$B$4:$B$8425=B6123,'Data Transformation'!$G$4:$G$8425),'Bin Analysis'!$B6129)</f>
        <v>1</v>
      </c>
      <c r="I6129">
        <f t="shared" si="766"/>
        <v>0</v>
      </c>
      <c r="J6129">
        <f t="shared" si="767"/>
        <v>0</v>
      </c>
      <c r="K6129">
        <f>J6129*Weighting!$W$9</f>
        <v>0</v>
      </c>
      <c r="M6129" s="14"/>
    </row>
    <row r="6130" spans="1:13" x14ac:dyDescent="0.25">
      <c r="A6130" s="32">
        <f>IF(Weighting!$P$10&gt;0,B6130,"")</f>
        <v>0.84499999999999997</v>
      </c>
      <c r="B6130">
        <f>Weighting!$C$10</f>
        <v>0.84499999999999997</v>
      </c>
      <c r="C6130">
        <f>Weighting!$F$10</f>
        <v>0</v>
      </c>
      <c r="D6130" t="b">
        <f>IF(C6130=1,'Data Transformation'!$G$3+0.5*'Data Transformation'!$W$25,IF(C6131=1,D6131-'Data Transformation'!$W$25,FALSE))</f>
        <v>0</v>
      </c>
      <c r="E6130" t="str">
        <f t="array" ref="E6130">IF(ISLOGICAL(D6130),"",FREQUENCY(IF('Data Transformation'!$B$425:$B$8425='Bin Analysis'!$B6123,'Data Transformation'!$G$425:$G$8425),D6130))</f>
        <v/>
      </c>
      <c r="F6130" t="str">
        <f t="shared" si="765"/>
        <v/>
      </c>
      <c r="G6130">
        <f>Weighting!$H$10</f>
        <v>0</v>
      </c>
      <c r="H6130">
        <f t="array" ref="H6130">FREQUENCY(IF('Data Transformation'!$B$4:$B$8425=B6123,'Data Transformation'!$G$4:$G$8425),'Bin Analysis'!$B6130)</f>
        <v>2</v>
      </c>
      <c r="I6130">
        <f t="shared" si="766"/>
        <v>1</v>
      </c>
      <c r="J6130">
        <f t="shared" si="767"/>
        <v>1</v>
      </c>
      <c r="K6130">
        <f>J6130*Weighting!$W$10</f>
        <v>3</v>
      </c>
      <c r="M6130" s="14"/>
    </row>
    <row r="6131" spans="1:13" x14ac:dyDescent="0.25">
      <c r="A6131" s="32">
        <f>IF(Weighting!$P$11&gt;0,B6131,"")</f>
        <v>0.97599999999999998</v>
      </c>
      <c r="B6131">
        <f>Weighting!$C$11</f>
        <v>0.97599999999999998</v>
      </c>
      <c r="C6131">
        <f>Weighting!$F$11</f>
        <v>0</v>
      </c>
      <c r="D6131">
        <f>IF(C6131=1,'Data Transformation'!$G$3+0.5*'Data Transformation'!$W$25,IF(C6132=1,D6132-'Data Transformation'!$W$25,FALSE))</f>
        <v>0.86899999999999999</v>
      </c>
      <c r="E6131">
        <f t="array" ref="E6131">IF(ISLOGICAL(D6131),"",FREQUENCY(IF('Data Transformation'!$B$425:$B$8425='Bin Analysis'!$B6123,'Data Transformation'!$G$425:$G$8425),D6131))</f>
        <v>3</v>
      </c>
      <c r="F6131" t="e">
        <f t="shared" si="765"/>
        <v>#VALUE!</v>
      </c>
      <c r="G6131">
        <f>Weighting!$H$11</f>
        <v>0</v>
      </c>
      <c r="H6131">
        <f t="array" ref="H6131">FREQUENCY(IF('Data Transformation'!$B$4:$B$8425=B6123,'Data Transformation'!$G$4:$G$8425),'Bin Analysis'!$B6131)</f>
        <v>8</v>
      </c>
      <c r="I6131">
        <f t="shared" si="766"/>
        <v>6</v>
      </c>
      <c r="J6131">
        <f t="shared" si="767"/>
        <v>1</v>
      </c>
      <c r="K6131">
        <f>J6131*Weighting!$W$11</f>
        <v>2</v>
      </c>
      <c r="M6131" s="14"/>
    </row>
    <row r="6132" spans="1:13" x14ac:dyDescent="0.25">
      <c r="A6132" s="32">
        <f>IF(Weighting!$P$12&gt;0,B6132,"")</f>
        <v>1.107</v>
      </c>
      <c r="B6132">
        <f>Weighting!$C$12</f>
        <v>1.107</v>
      </c>
      <c r="C6132">
        <f>Weighting!$F$12</f>
        <v>1</v>
      </c>
      <c r="D6132">
        <f>IF(C6132=1,'Data Transformation'!$G$3+0.5*'Data Transformation'!$W$25,IF(C6133=1,D6133-'Data Transformation'!$W$25,FALSE))</f>
        <v>1.131</v>
      </c>
      <c r="E6132">
        <f t="array" ref="E6132">IF(ISLOGICAL(D6132),"",FREQUENCY(IF('Data Transformation'!$B$425:$B$8425='Bin Analysis'!$B6123,'Data Transformation'!$G$425:$G$8425),D6132))</f>
        <v>14</v>
      </c>
      <c r="F6132">
        <f t="shared" si="765"/>
        <v>11</v>
      </c>
      <c r="G6132">
        <f>Weighting!$H$12</f>
        <v>0</v>
      </c>
      <c r="H6132">
        <f t="array" ref="H6132">FREQUENCY(IF('Data Transformation'!$B$4:$B$8425=B6123,'Data Transformation'!$G$4:$G$8425),'Bin Analysis'!$B6132)</f>
        <v>15</v>
      </c>
      <c r="I6132">
        <f t="shared" si="766"/>
        <v>7</v>
      </c>
      <c r="J6132">
        <f t="shared" si="767"/>
        <v>1</v>
      </c>
      <c r="K6132">
        <f>J6132*Weighting!$W$12</f>
        <v>1</v>
      </c>
      <c r="M6132" s="14"/>
    </row>
    <row r="6133" spans="1:13" x14ac:dyDescent="0.25">
      <c r="A6133" s="32">
        <f>IF(Weighting!$P$13&gt;0,B6133,"")</f>
        <v>1.238</v>
      </c>
      <c r="B6133">
        <f>Weighting!$C$13</f>
        <v>1.238</v>
      </c>
      <c r="C6133">
        <f>Weighting!$F$13</f>
        <v>0</v>
      </c>
      <c r="D6133" t="b">
        <f>IF(C6133=1,'Data Transformation'!$G$3+0.5*'Data Transformation'!$W$25,IF(C6134=1,D6134-'Data Transformation'!$W$25,FALSE))</f>
        <v>0</v>
      </c>
      <c r="E6133" t="str">
        <f t="array" ref="E6133">IF(ISLOGICAL(D6133),"",FREQUENCY(IF('Data Transformation'!$B$425:$B$8425='Bin Analysis'!$B6123,'Data Transformation'!$G$425:$G$8425),D6133))</f>
        <v/>
      </c>
      <c r="F6133" t="str">
        <f t="shared" si="765"/>
        <v/>
      </c>
      <c r="G6133">
        <f>Weighting!$H$13</f>
        <v>0</v>
      </c>
      <c r="H6133">
        <f t="array" ref="H6133">FREQUENCY(IF('Data Transformation'!$B$4:$B$8425=B6123,'Data Transformation'!$G$4:$G$8425),'Bin Analysis'!$B6133)</f>
        <v>15</v>
      </c>
      <c r="I6133">
        <f t="shared" si="766"/>
        <v>0</v>
      </c>
      <c r="J6133">
        <f t="shared" si="767"/>
        <v>0</v>
      </c>
      <c r="K6133">
        <f>J6133*Weighting!$W$13</f>
        <v>0</v>
      </c>
      <c r="M6133" s="14"/>
    </row>
    <row r="6134" spans="1:13" x14ac:dyDescent="0.25">
      <c r="A6134" s="32">
        <f>IF(Weighting!$P$14&gt;0,B6134,"")</f>
        <v>1.369</v>
      </c>
      <c r="B6134">
        <f>Weighting!$C$14</f>
        <v>1.369</v>
      </c>
      <c r="C6134">
        <f>Weighting!$F$14</f>
        <v>0</v>
      </c>
      <c r="D6134" t="b">
        <f>IF(C6134=1,'Data Transformation'!$G$3+0.5*'Data Transformation'!$W$25,IF(C6135=1,D6135-'Data Transformation'!$W$25,FALSE))</f>
        <v>0</v>
      </c>
      <c r="E6134" t="str">
        <f t="array" ref="E6134">IF(ISLOGICAL(D6134),"",FREQUENCY(IF('Data Transformation'!$B$425:$B$8425='Bin Analysis'!$B6123,'Data Transformation'!$G$425:$G$8425),D6134))</f>
        <v/>
      </c>
      <c r="F6134" t="str">
        <f t="shared" si="765"/>
        <v/>
      </c>
      <c r="G6134">
        <f>Weighting!$H$14</f>
        <v>0</v>
      </c>
      <c r="H6134">
        <f t="array" ref="H6134">FREQUENCY(IF('Data Transformation'!$B$4:$B$8425=B6123,'Data Transformation'!$G$4:$G$8425),'Bin Analysis'!$B6134)</f>
        <v>15</v>
      </c>
      <c r="I6134">
        <f t="shared" si="766"/>
        <v>0</v>
      </c>
      <c r="J6134">
        <f t="shared" si="767"/>
        <v>0</v>
      </c>
      <c r="K6134">
        <f>J6134*Weighting!$W$14</f>
        <v>0</v>
      </c>
      <c r="M6134" s="14"/>
    </row>
    <row r="6135" spans="1:13" x14ac:dyDescent="0.25">
      <c r="A6135" s="32">
        <f>IF(Weighting!$P$15&gt;0,B6135,"")</f>
        <v>1.5000009999999999</v>
      </c>
      <c r="B6135">
        <f>Weighting!$C$15</f>
        <v>1.5000009999999999</v>
      </c>
      <c r="C6135">
        <f>Weighting!$F$15</f>
        <v>0</v>
      </c>
      <c r="D6135" t="b">
        <f>IF(C6135=1,'Data Transformation'!$G$3+0.5*'Data Transformation'!$W$25,IF(C6136=1,D6136-'Data Transformation'!$W$25,FALSE))</f>
        <v>0</v>
      </c>
      <c r="E6135" t="str">
        <f t="array" ref="E6135">IF(ISLOGICAL(D6135),"",FREQUENCY(IF('Data Transformation'!$B$425:$B$8425='Bin Analysis'!$B6123,'Data Transformation'!$G$425:$G$8425),D6135))</f>
        <v/>
      </c>
      <c r="F6135" t="str">
        <f t="shared" si="765"/>
        <v/>
      </c>
      <c r="G6135">
        <f>Weighting!$H$15</f>
        <v>0</v>
      </c>
      <c r="H6135">
        <f t="array" ref="H6135">FREQUENCY(IF('Data Transformation'!$B$4:$B$8425=B6123,'Data Transformation'!$G$4:$G$8425),'Bin Analysis'!$B6135)</f>
        <v>15</v>
      </c>
      <c r="I6135">
        <f t="shared" si="766"/>
        <v>0</v>
      </c>
      <c r="J6135">
        <f t="shared" si="767"/>
        <v>0</v>
      </c>
      <c r="K6135">
        <f>J6135*Weighting!$W$15</f>
        <v>0</v>
      </c>
      <c r="M6135" s="14"/>
    </row>
    <row r="6136" spans="1:13" x14ac:dyDescent="0.25">
      <c r="A6136" s="32" t="str">
        <f>IF(Weighting!$P$16&gt;0,B6136,"")</f>
        <v/>
      </c>
      <c r="B6136">
        <f>Weighting!$C$16</f>
        <v>1.631</v>
      </c>
      <c r="C6136">
        <f>Weighting!$F$16</f>
        <v>0</v>
      </c>
      <c r="D6136" t="b">
        <f>IF(C6136=1,'Data Transformation'!$G$3+0.5*'Data Transformation'!$W$25,IF(C6137=1,D6137-'Data Transformation'!$W$25,FALSE))</f>
        <v>0</v>
      </c>
      <c r="E6136" t="str">
        <f t="array" ref="E6136">IF(ISLOGICAL(D6136),"",FREQUENCY(IF('Data Transformation'!$B$425:$B$8425='Bin Analysis'!$B6123,'Data Transformation'!$G$425:$G$8425),D6136))</f>
        <v/>
      </c>
      <c r="F6136" t="str">
        <f t="shared" si="765"/>
        <v/>
      </c>
      <c r="G6136">
        <f>Weighting!$H$16</f>
        <v>0</v>
      </c>
      <c r="H6136">
        <f t="array" ref="H6136">FREQUENCY(IF('Data Transformation'!$B$4:$B$8425=B6123,'Data Transformation'!$G$4:$G$8425),'Bin Analysis'!$B6136)</f>
        <v>15</v>
      </c>
      <c r="I6136">
        <f t="shared" si="766"/>
        <v>0</v>
      </c>
      <c r="J6136">
        <f t="shared" si="767"/>
        <v>0</v>
      </c>
      <c r="K6136">
        <f>J6136*Weighting!$W$16</f>
        <v>0</v>
      </c>
      <c r="M6136" s="14"/>
    </row>
    <row r="6137" spans="1:13" x14ac:dyDescent="0.25">
      <c r="A6137" s="32" t="str">
        <f>IF(Weighting!$P$17&gt;0,B6137,"")</f>
        <v/>
      </c>
      <c r="B6137">
        <f>Weighting!$C$17</f>
        <v>1.762</v>
      </c>
      <c r="C6137">
        <f>Weighting!$F$17</f>
        <v>0</v>
      </c>
      <c r="D6137" t="b">
        <f>IF(C6137=1,'Data Transformation'!$G$3+0.5*'Data Transformation'!$W$25,IF(C6138=1,D6138-'Data Transformation'!$W$25,FALSE))</f>
        <v>0</v>
      </c>
      <c r="E6137" t="str">
        <f t="array" ref="E6137">IF(ISLOGICAL(D6137),"",FREQUENCY(IF('Data Transformation'!$B$425:$B$8425='Bin Analysis'!$B6123,'Data Transformation'!$G$425:$G$8425),D6137))</f>
        <v/>
      </c>
      <c r="F6137" t="str">
        <f t="shared" si="765"/>
        <v/>
      </c>
      <c r="G6137">
        <f>Weighting!$H$17</f>
        <v>0</v>
      </c>
      <c r="H6137">
        <f t="array" ref="H6137">FREQUENCY(IF('Data Transformation'!$B$4:$B$8425=B6123,'Data Transformation'!$G$4:$G$8425),'Bin Analysis'!$B6137)</f>
        <v>15</v>
      </c>
      <c r="I6137">
        <f t="shared" si="766"/>
        <v>0</v>
      </c>
      <c r="J6137">
        <f t="shared" si="767"/>
        <v>0</v>
      </c>
      <c r="K6137">
        <f>J6137*Weighting!$W$17</f>
        <v>0</v>
      </c>
      <c r="M6137" s="14"/>
    </row>
    <row r="6138" spans="1:13" x14ac:dyDescent="0.25">
      <c r="A6138" s="32" t="str">
        <f>IF(Weighting!$P$18&gt;0,B6138,"")</f>
        <v/>
      </c>
      <c r="B6138">
        <f>Weighting!$C$18</f>
        <v>1.893</v>
      </c>
      <c r="C6138">
        <f>Weighting!$F$18</f>
        <v>0</v>
      </c>
      <c r="D6138" t="b">
        <f>IF(C6138=1,'Data Transformation'!$G$3+0.5*'Data Transformation'!$W$25,IF(C6139=1,D6139-'Data Transformation'!$W$25,FALSE))</f>
        <v>0</v>
      </c>
      <c r="E6138" t="str">
        <f t="array" ref="E6138">IF(ISLOGICAL(D6138),"",FREQUENCY(IF('Data Transformation'!$B$425:$B$8425='Bin Analysis'!$B6123,'Data Transformation'!$G$425:$G$8425),D6138))</f>
        <v/>
      </c>
      <c r="F6138" t="str">
        <f t="shared" si="765"/>
        <v/>
      </c>
      <c r="G6138">
        <f>Weighting!$H$18</f>
        <v>0</v>
      </c>
      <c r="H6138">
        <f t="array" ref="H6138">FREQUENCY(IF('Data Transformation'!$B$4:$B$8425=B6123,'Data Transformation'!$G$4:$G$8425),'Bin Analysis'!$B6138)</f>
        <v>15</v>
      </c>
      <c r="I6138">
        <f t="shared" si="766"/>
        <v>0</v>
      </c>
      <c r="J6138">
        <f t="shared" si="767"/>
        <v>0</v>
      </c>
      <c r="K6138">
        <f>J6138*Weighting!$W$18</f>
        <v>0</v>
      </c>
      <c r="M6138" s="14"/>
    </row>
    <row r="6139" spans="1:13" x14ac:dyDescent="0.25">
      <c r="A6139" s="32" t="str">
        <f>IF(Weighting!$P$19&gt;0,B6139,"")</f>
        <v/>
      </c>
      <c r="B6139">
        <f>Weighting!$C$19</f>
        <v>2.024</v>
      </c>
      <c r="C6139">
        <f>Weighting!$F$19</f>
        <v>0</v>
      </c>
      <c r="D6139" t="b">
        <f>IF(C6139=1,'Data Transformation'!$G$3+0.5*'Data Transformation'!$W$25,IF(C6140=1,D6140-'Data Transformation'!$W$25,FALSE))</f>
        <v>0</v>
      </c>
      <c r="E6139" t="str">
        <f t="array" ref="E6139">IF(ISLOGICAL(D6139),"",FREQUENCY(IF('Data Transformation'!$B$425:$B$8425='Bin Analysis'!$B6123,'Data Transformation'!$G$425:$G$8425),D6139))</f>
        <v/>
      </c>
      <c r="F6139" t="str">
        <f t="shared" si="765"/>
        <v/>
      </c>
      <c r="G6139">
        <f>Weighting!$H$19</f>
        <v>0</v>
      </c>
      <c r="H6139">
        <f t="array" ref="H6139">FREQUENCY(IF('Data Transformation'!$B$4:$B$8425=B6123,'Data Transformation'!$G$4:$G$8425),'Bin Analysis'!$B6139)</f>
        <v>15</v>
      </c>
      <c r="I6139">
        <f t="shared" si="766"/>
        <v>0</v>
      </c>
      <c r="J6139">
        <f t="shared" si="767"/>
        <v>0</v>
      </c>
      <c r="K6139">
        <f>J6139*Weighting!$W$19</f>
        <v>0</v>
      </c>
      <c r="M6139" s="14"/>
    </row>
    <row r="6140" spans="1:13" x14ac:dyDescent="0.25">
      <c r="A6140" s="32" t="str">
        <f>IF(Weighting!$P$20&gt;0,B6140,"")</f>
        <v/>
      </c>
      <c r="B6140">
        <f>Weighting!$C$20</f>
        <v>2.1550000000000002</v>
      </c>
      <c r="C6140">
        <f>Weighting!$F$20</f>
        <v>0</v>
      </c>
      <c r="D6140" t="b">
        <f>IF(C6140=1,'Data Transformation'!$G$3+0.5*'Data Transformation'!$W$25,IF(C6141=1,D6141-'Data Transformation'!$W$25,FALSE))</f>
        <v>0</v>
      </c>
      <c r="E6140" t="str">
        <f t="array" ref="E6140">IF(ISLOGICAL(D6140),"",FREQUENCY(IF('Data Transformation'!$B$425:$B$8425='Bin Analysis'!$B6123,'Data Transformation'!$G$425:$G$8425),D6140))</f>
        <v/>
      </c>
      <c r="F6140" t="str">
        <f t="shared" si="765"/>
        <v/>
      </c>
      <c r="G6140">
        <f>Weighting!$H$20</f>
        <v>0</v>
      </c>
      <c r="H6140">
        <f t="array" ref="H6140">FREQUENCY(IF('Data Transformation'!$B$4:$B$8425=B6123,'Data Transformation'!$G$4:$G$8425),'Bin Analysis'!$B6140)</f>
        <v>15</v>
      </c>
      <c r="I6140">
        <f t="shared" si="766"/>
        <v>0</v>
      </c>
      <c r="J6140">
        <f t="shared" si="767"/>
        <v>0</v>
      </c>
      <c r="K6140">
        <f>J6140*Weighting!$W$20</f>
        <v>0</v>
      </c>
      <c r="M6140" s="14"/>
    </row>
    <row r="6141" spans="1:13" x14ac:dyDescent="0.25">
      <c r="A6141" s="32" t="str">
        <f>IF(Weighting!$P$21&gt;0,B6141,"")</f>
        <v/>
      </c>
      <c r="B6141">
        <f>Weighting!$C$21</f>
        <v>2.2860000000000005</v>
      </c>
      <c r="C6141">
        <f>Weighting!$F$21</f>
        <v>0</v>
      </c>
      <c r="D6141" t="b">
        <f>IF(C6141=1,'Data Transformation'!$G$3+0.5*'Data Transformation'!$W$25,IF(C6142=1,D6142-'Data Transformation'!$W$25,FALSE))</f>
        <v>0</v>
      </c>
      <c r="E6141" t="str">
        <f t="array" ref="E6141">IF(ISLOGICAL(D6141),"",FREQUENCY(IF('Data Transformation'!$B$425:$B$8425='Bin Analysis'!$B6123,'Data Transformation'!$G$425:$G$8425),D6141))</f>
        <v/>
      </c>
      <c r="F6141" t="str">
        <f t="shared" si="765"/>
        <v/>
      </c>
      <c r="G6141">
        <f>Weighting!$H$21</f>
        <v>0</v>
      </c>
      <c r="H6141">
        <f t="array" ref="H6141">FREQUENCY(IF('Data Transformation'!$B$4:$B$8425=B6123,'Data Transformation'!$G$4:$G$8425),'Bin Analysis'!$B6141)</f>
        <v>15</v>
      </c>
      <c r="I6141">
        <f t="shared" si="766"/>
        <v>0</v>
      </c>
      <c r="J6141">
        <f t="shared" si="767"/>
        <v>0</v>
      </c>
      <c r="K6141">
        <f>J6141*Weighting!$W$21</f>
        <v>0</v>
      </c>
      <c r="M6141" s="14"/>
    </row>
    <row r="6142" spans="1:13" x14ac:dyDescent="0.25">
      <c r="A6142" s="32" t="str">
        <f>IF(Weighting!$P$22&gt;0,B6142,"")</f>
        <v/>
      </c>
      <c r="B6142">
        <f>Weighting!$C$22</f>
        <v>2.4170000000000007</v>
      </c>
      <c r="C6142">
        <f>Weighting!$F$22</f>
        <v>0</v>
      </c>
      <c r="D6142" t="b">
        <f>IF(C6142=1,'Data Transformation'!$G$3+0.5*'Data Transformation'!$W$25,IF(C6143=1,D6143-'Data Transformation'!$W$25,FALSE))</f>
        <v>0</v>
      </c>
      <c r="E6142" t="str">
        <f t="array" ref="E6142">IF(ISLOGICAL(D6142),"",FREQUENCY(IF('Data Transformation'!$B$425:$B$8425='Bin Analysis'!$B6123,'Data Transformation'!$G$425:$G$8425),D6142))</f>
        <v/>
      </c>
      <c r="F6142" t="str">
        <f t="shared" si="765"/>
        <v/>
      </c>
      <c r="G6142">
        <f>Weighting!$H$22</f>
        <v>0</v>
      </c>
      <c r="H6142">
        <f t="array" ref="H6142">FREQUENCY(IF('Data Transformation'!$B$4:$B$8425=B6123,'Data Transformation'!$G$4:$G$8425),'Bin Analysis'!$B6142)</f>
        <v>15</v>
      </c>
      <c r="I6142">
        <f t="shared" si="766"/>
        <v>0</v>
      </c>
      <c r="J6142">
        <f t="shared" si="767"/>
        <v>0</v>
      </c>
      <c r="K6142">
        <f>J6142*Weighting!$W$22</f>
        <v>0</v>
      </c>
      <c r="M6142" s="14"/>
    </row>
    <row r="6143" spans="1:13" x14ac:dyDescent="0.25">
      <c r="A6143" s="32" t="str">
        <f>IF(Weighting!$P$23&gt;0,B6143,"")</f>
        <v/>
      </c>
      <c r="B6143">
        <f>Weighting!$C$23</f>
        <v>2.5480000000000009</v>
      </c>
      <c r="C6143">
        <f>Weighting!$F$23</f>
        <v>0</v>
      </c>
      <c r="D6143" t="b">
        <f>IF(C6143=1,'Data Transformation'!$G$3+0.5*'Data Transformation'!$W$25,IF(C6144=1,D6144-'Data Transformation'!$W$25,FALSE))</f>
        <v>0</v>
      </c>
      <c r="E6143" t="str">
        <f t="array" ref="E6143">IF(ISLOGICAL(D6143),"",FREQUENCY(IF('Data Transformation'!$B$425:$B$8425='Bin Analysis'!$B6123,'Data Transformation'!$G$425:$G$8425),D6143))</f>
        <v/>
      </c>
      <c r="F6143" t="str">
        <f t="shared" si="765"/>
        <v/>
      </c>
      <c r="G6143">
        <f>Weighting!$H$23</f>
        <v>0</v>
      </c>
      <c r="H6143">
        <f t="array" ref="H6143">FREQUENCY(IF('Data Transformation'!$B$4:$B$8425=B6123,'Data Transformation'!$G$4:$G$8425),'Bin Analysis'!$B6143)</f>
        <v>15</v>
      </c>
      <c r="I6143">
        <f t="shared" si="766"/>
        <v>0</v>
      </c>
      <c r="J6143">
        <f t="shared" si="767"/>
        <v>0</v>
      </c>
      <c r="K6143">
        <f>J6143*Weighting!$W$23</f>
        <v>0</v>
      </c>
      <c r="M6143" s="14"/>
    </row>
    <row r="6144" spans="1:13" x14ac:dyDescent="0.25">
      <c r="A6144" s="32" t="str">
        <f>IF(Weighting!$P$24&gt;0,B6144,"")</f>
        <v/>
      </c>
      <c r="B6144">
        <f>Weighting!$C$24</f>
        <v>2.6790000000000012</v>
      </c>
      <c r="C6144">
        <f>Weighting!$F$24</f>
        <v>0</v>
      </c>
      <c r="D6144" t="b">
        <f>IF(C6144=1,'Data Transformation'!$G$3+0.5*'Data Transformation'!$W$25,IF(C6145=1,D6145-'Data Transformation'!$W$25,FALSE))</f>
        <v>0</v>
      </c>
      <c r="E6144" t="str">
        <f t="array" ref="E6144">IF(ISLOGICAL(D6144),"",FREQUENCY(IF('Data Transformation'!$B$425:$B$8425='Bin Analysis'!$B6123,'Data Transformation'!$G$425:$G$8425),D6144))</f>
        <v/>
      </c>
      <c r="F6144" t="str">
        <f t="shared" si="765"/>
        <v/>
      </c>
      <c r="G6144">
        <f>Weighting!$H$24</f>
        <v>0</v>
      </c>
      <c r="H6144">
        <f t="array" ref="H6144">FREQUENCY(IF('Data Transformation'!$B$4:$B$8425=B6123,'Data Transformation'!$G$4:$G$8425),'Bin Analysis'!$B6144)</f>
        <v>15</v>
      </c>
      <c r="I6144">
        <f t="shared" si="766"/>
        <v>0</v>
      </c>
      <c r="J6144">
        <f t="shared" si="767"/>
        <v>0</v>
      </c>
      <c r="K6144">
        <f>J6144*Weighting!$W$24</f>
        <v>0</v>
      </c>
      <c r="M6144" s="14"/>
    </row>
    <row r="6145" spans="1:25" x14ac:dyDescent="0.25">
      <c r="A6145" s="32" t="str">
        <f>IF(Weighting!$P$25&gt;0,B6145,"")</f>
        <v/>
      </c>
      <c r="B6145">
        <f>Weighting!$C$25</f>
        <v>2.8100000000000014</v>
      </c>
      <c r="C6145">
        <f>Weighting!$F$25</f>
        <v>0</v>
      </c>
      <c r="D6145" t="b">
        <f>IF(C6145=1,'Data Transformation'!$G$3+0.5*'Data Transformation'!$W$25,IF(C6146=1,D6146-'Data Transformation'!$W$25,FALSE))</f>
        <v>0</v>
      </c>
      <c r="E6145" t="str">
        <f t="array" ref="E6145">IF(ISLOGICAL(D6145),"",FREQUENCY(IF('Data Transformation'!$B$425:$B$8425='Bin Analysis'!$B6123,'Data Transformation'!$G$425:$G$8425),D6145))</f>
        <v/>
      </c>
      <c r="F6145" t="str">
        <f t="shared" si="765"/>
        <v/>
      </c>
      <c r="G6145">
        <f>Weighting!$H$25</f>
        <v>0</v>
      </c>
      <c r="H6145">
        <f t="array" ref="H6145">FREQUENCY(IF('Data Transformation'!$B$4:$B$8425=B6123,'Data Transformation'!$G$4:$G$8425),'Bin Analysis'!$B6145)</f>
        <v>15</v>
      </c>
      <c r="I6145">
        <f t="shared" si="766"/>
        <v>0</v>
      </c>
      <c r="J6145">
        <f t="shared" si="767"/>
        <v>0</v>
      </c>
      <c r="K6145">
        <f>J6145*Weighting!$W$25</f>
        <v>0</v>
      </c>
      <c r="M6145" s="14"/>
    </row>
    <row r="6146" spans="1:25" x14ac:dyDescent="0.25">
      <c r="O6146"/>
      <c r="P6146"/>
      <c r="Q6146"/>
      <c r="R6146"/>
    </row>
    <row r="6147" spans="1:25" ht="23.25" x14ac:dyDescent="0.35">
      <c r="A6147" s="21" t="s">
        <v>0</v>
      </c>
      <c r="B6147" s="21">
        <f>IFERROR(VLOOKUP(C6147,'Data Transformation'!$L$6:$M$426,2,FALSE),"")</f>
        <v>256</v>
      </c>
      <c r="C6147" s="21">
        <f>C6123+1</f>
        <v>256</v>
      </c>
      <c r="D6147" s="21"/>
      <c r="E6147" s="21"/>
      <c r="F6147" s="21"/>
      <c r="G6147" s="21"/>
      <c r="H6147" s="22"/>
      <c r="I6147" s="22"/>
      <c r="J6147" s="22"/>
      <c r="K6147" s="21"/>
      <c r="L6147" s="21">
        <f>B6147</f>
        <v>256</v>
      </c>
      <c r="M6147" s="23">
        <f>INDEX('Data Transformation'!$O$4:$O$424,MATCH($B6147,'Data Transformation'!$M$4:$M$424,0),MATCH($M$2,'Data Transformation'!$O$3,0))</f>
        <v>20</v>
      </c>
      <c r="N6147" s="27">
        <f>IF('Input and Summary Results'!$J$16="minimum",'Bin Analysis'!X6148/(M6147-1),'Bin Analysis'!Y6147/('Bin Analysis'!M6147-1))</f>
        <v>0</v>
      </c>
      <c r="O6147" s="27">
        <f>IF(M6147=FALSE,NA(),(VLOOKUP(1,C6150:K6169,4,FALSE))/(M6147-1))</f>
        <v>5.2631578947368418E-2</v>
      </c>
      <c r="P6147" s="27">
        <f>IF(M6147=FALSE,NA(),SUM(J6150:J6169)/Weighting!$S$5)</f>
        <v>0.7</v>
      </c>
      <c r="Q6147" s="27">
        <f>IF(M6147=FALSE,NA(),SUM(K6150:K6169)/Weighting!$S$6)</f>
        <v>0.65217391304347827</v>
      </c>
      <c r="R6147" s="27">
        <f>IF(M6147=FALSE,NA(),(VLOOKUP(1,G6150:K6169,3,FALSE))/(M6147-1))</f>
        <v>0.57894736842105265</v>
      </c>
      <c r="S6147" s="22" t="str">
        <f>IF(M6147=FALSE,NA(),IF(SUM(J6150:J6169)=2,"yes","no"))</f>
        <v>no</v>
      </c>
      <c r="X6147" s="2" cm="2">
        <f t="array" ref="X6147:X6148">FREQUENCY(IF('Data Transformation'!$B$425:$B$6424='Bin Analysis'!L6147,'Data Transformation'!$G$425:$G$6424),'Data Transformation'!$U$11)</f>
        <v>19</v>
      </c>
      <c r="Y6147" s="2" cm="2">
        <f t="array" ref="Y6147:Y6148">FREQUENCY(IF('Data Transformation'!$B$425:$B$6424='Bin Analysis'!L6147,'Data Transformation'!$G$425:$G$6424),'Data Transformation'!$U$12)</f>
        <v>18</v>
      </c>
    </row>
    <row r="6148" spans="1:25" x14ac:dyDescent="0.25">
      <c r="A6148" s="14" t="s">
        <v>67</v>
      </c>
      <c r="B6148" t="s">
        <v>47</v>
      </c>
      <c r="C6148" t="s">
        <v>5</v>
      </c>
      <c r="D6148" t="s">
        <v>100</v>
      </c>
      <c r="E6148" t="s">
        <v>101</v>
      </c>
      <c r="F6148" t="s">
        <v>102</v>
      </c>
      <c r="G6148" t="s">
        <v>70</v>
      </c>
      <c r="H6148" t="s">
        <v>31</v>
      </c>
      <c r="I6148" t="s">
        <v>32</v>
      </c>
      <c r="J6148" t="s">
        <v>46</v>
      </c>
      <c r="K6148" s="14" t="s">
        <v>45</v>
      </c>
      <c r="M6148" s="14"/>
      <c r="X6148" s="2">
        <v>0</v>
      </c>
      <c r="Y6148" s="2">
        <v>1</v>
      </c>
    </row>
    <row r="6149" spans="1:25" x14ac:dyDescent="0.25">
      <c r="A6149" s="32"/>
      <c r="D6149" t="b">
        <f>IF(C6149=1,'Data Transformation'!$G$3+0.5*'Data Transformation'!$W$25,IF(C6150=1,D6150-'Data Transformation'!$W$25,FALSE))</f>
        <v>0</v>
      </c>
      <c r="E6149" t="str">
        <f t="array" ref="E6149">IF(ISLOGICAL(D6149),"",FREQUENCY(IF('Data Transformation'!$B$425:$B$8425='Bin Analysis'!$B6147,'Data Transformation'!$G$425:$G$8425),D6149))</f>
        <v/>
      </c>
      <c r="F6149" t="str">
        <f>IF(ISLOGICAL(D6149),"",E6149-E6148)</f>
        <v/>
      </c>
      <c r="M6149" s="14"/>
    </row>
    <row r="6150" spans="1:25" x14ac:dyDescent="0.25">
      <c r="A6150" s="32">
        <f>IF(Weighting!$P$6&gt;0,B6150,"")</f>
        <v>0.32100000000000001</v>
      </c>
      <c r="B6150">
        <f>Weighting!$C$6</f>
        <v>0.32100000000000001</v>
      </c>
      <c r="C6150">
        <f>Weighting!$F$6</f>
        <v>0</v>
      </c>
      <c r="D6150" t="b">
        <f>IF(C6150=1,'Data Transformation'!$G$3+0.5*'Data Transformation'!$W$25,IF(C6151=1,D6151-'Data Transformation'!$W$25,FALSE))</f>
        <v>0</v>
      </c>
      <c r="E6150" t="str">
        <f t="array" ref="E6150">IF(ISLOGICAL(D6150),"",FREQUENCY(IF('Data Transformation'!$B$425:$B$8425='Bin Analysis'!$B6147,'Data Transformation'!$G$425:$G$8425),D6150))</f>
        <v/>
      </c>
      <c r="F6150" t="str">
        <f>IF(ISLOGICAL(D6150),"",E6150-E6149)</f>
        <v/>
      </c>
      <c r="G6150">
        <f>Weighting!$H$6</f>
        <v>1</v>
      </c>
      <c r="H6150">
        <f t="array" ref="H6150">FREQUENCY(IF('Data Transformation'!$B$4:$B$8425=B6147,'Data Transformation'!$G$4:$G$8425),'Bin Analysis'!$B6150)</f>
        <v>11</v>
      </c>
      <c r="I6150">
        <f>H6150-H6149</f>
        <v>11</v>
      </c>
      <c r="J6150">
        <f>IF(I6150=0,0,1)</f>
        <v>1</v>
      </c>
      <c r="K6150">
        <f>J6150*Weighting!$W$6</f>
        <v>1</v>
      </c>
      <c r="M6150" s="14"/>
    </row>
    <row r="6151" spans="1:25" x14ac:dyDescent="0.25">
      <c r="A6151" s="32">
        <f>IF(Weighting!$P$7&gt;0,B6151,"")</f>
        <v>0.45200000000000001</v>
      </c>
      <c r="B6151">
        <f>Weighting!$C$7</f>
        <v>0.45200000000000001</v>
      </c>
      <c r="C6151">
        <f>Weighting!$F$7</f>
        <v>0</v>
      </c>
      <c r="D6151" t="b">
        <f>IF(C6151=1,'Data Transformation'!$G$3+0.5*'Data Transformation'!$W$25,IF(C6152=1,D6152-'Data Transformation'!$W$25,FALSE))</f>
        <v>0</v>
      </c>
      <c r="E6151" t="str">
        <f t="array" ref="E6151">IF(ISLOGICAL(D6151),"",FREQUENCY(IF('Data Transformation'!$B$425:$B$8425='Bin Analysis'!$B6147,'Data Transformation'!$G$425:$G$8425),D6151))</f>
        <v/>
      </c>
      <c r="F6151" t="str">
        <f t="shared" ref="F6151:F6169" si="768">IF(ISLOGICAL(D6151),"",E6151-E6150)</f>
        <v/>
      </c>
      <c r="G6151">
        <f>Weighting!$H$7</f>
        <v>0</v>
      </c>
      <c r="H6151">
        <f t="array" ref="H6151">FREQUENCY(IF('Data Transformation'!$B$4:$B$8425=B6147,'Data Transformation'!$G$4:$G$8425),'Bin Analysis'!$B6151)</f>
        <v>12</v>
      </c>
      <c r="I6151">
        <f t="shared" ref="I6151:I6169" si="769">H6151-H6150</f>
        <v>1</v>
      </c>
      <c r="J6151">
        <f>IF(I6151=0,0,1)</f>
        <v>1</v>
      </c>
      <c r="K6151">
        <f>J6151*Weighting!$W$7</f>
        <v>2</v>
      </c>
      <c r="M6151" s="14"/>
    </row>
    <row r="6152" spans="1:25" x14ac:dyDescent="0.25">
      <c r="A6152" s="32">
        <f>IF(Weighting!$P$8&gt;0,B6152,"")</f>
        <v>0.58299999999999996</v>
      </c>
      <c r="B6152">
        <f>Weighting!$C$8</f>
        <v>0.58299999999999996</v>
      </c>
      <c r="C6152">
        <f>Weighting!$F$8</f>
        <v>0</v>
      </c>
      <c r="D6152" t="b">
        <f>IF(C6152=1,'Data Transformation'!$G$3+0.5*'Data Transformation'!$W$25,IF(C6153=1,D6153-'Data Transformation'!$W$25,FALSE))</f>
        <v>0</v>
      </c>
      <c r="E6152" t="str">
        <f t="array" ref="E6152">IF(ISLOGICAL(D6152),"",FREQUENCY(IF('Data Transformation'!$B$425:$B$8425='Bin Analysis'!$B6147,'Data Transformation'!$G$425:$G$8425),D6152))</f>
        <v/>
      </c>
      <c r="F6152" t="str">
        <f t="shared" si="768"/>
        <v/>
      </c>
      <c r="G6152">
        <f>Weighting!$H$8</f>
        <v>0</v>
      </c>
      <c r="H6152">
        <f t="array" ref="H6152">FREQUENCY(IF('Data Transformation'!$B$4:$B$8425=B6147,'Data Transformation'!$G$4:$G$8425),'Bin Analysis'!$B6152)</f>
        <v>15</v>
      </c>
      <c r="I6152">
        <f t="shared" si="769"/>
        <v>3</v>
      </c>
      <c r="J6152">
        <f t="shared" ref="J6152:J6169" si="770">IF(I6152=0,0,1)</f>
        <v>1</v>
      </c>
      <c r="K6152">
        <f>J6152*Weighting!$W$8</f>
        <v>3</v>
      </c>
      <c r="M6152" s="14"/>
    </row>
    <row r="6153" spans="1:25" x14ac:dyDescent="0.25">
      <c r="A6153" s="32">
        <f>IF(Weighting!$P$9&gt;0,B6153,"")</f>
        <v>0.71399999999999997</v>
      </c>
      <c r="B6153" s="50">
        <f>Weighting!$C$9</f>
        <v>0.71399999999999997</v>
      </c>
      <c r="C6153">
        <f>Weighting!$F$9</f>
        <v>0</v>
      </c>
      <c r="D6153" t="b">
        <f>IF(C6153=1,'Data Transformation'!$G$3+0.5*'Data Transformation'!$W$25,IF(C6154=1,D6154-'Data Transformation'!$W$25,FALSE))</f>
        <v>0</v>
      </c>
      <c r="E6153" t="str">
        <f t="array" ref="E6153">IF(ISLOGICAL(D6153),"",FREQUENCY(IF('Data Transformation'!$B$425:$B$8425='Bin Analysis'!$B6147,'Data Transformation'!$G$425:$G$8425),D6153))</f>
        <v/>
      </c>
      <c r="F6153" t="str">
        <f t="shared" si="768"/>
        <v/>
      </c>
      <c r="G6153">
        <f>Weighting!$H$9</f>
        <v>0</v>
      </c>
      <c r="H6153">
        <f t="array" ref="H6153">FREQUENCY(IF('Data Transformation'!$B$4:$B$8425=B6147,'Data Transformation'!$G$4:$G$8425),'Bin Analysis'!$B6153)</f>
        <v>17</v>
      </c>
      <c r="I6153">
        <f t="shared" si="769"/>
        <v>2</v>
      </c>
      <c r="J6153">
        <f t="shared" si="770"/>
        <v>1</v>
      </c>
      <c r="K6153">
        <f>J6153*Weighting!$W$9</f>
        <v>3</v>
      </c>
      <c r="M6153" s="14"/>
    </row>
    <row r="6154" spans="1:25" x14ac:dyDescent="0.25">
      <c r="A6154" s="32">
        <f>IF(Weighting!$P$10&gt;0,B6154,"")</f>
        <v>0.84499999999999997</v>
      </c>
      <c r="B6154">
        <f>Weighting!$C$10</f>
        <v>0.84499999999999997</v>
      </c>
      <c r="C6154">
        <f>Weighting!$F$10</f>
        <v>0</v>
      </c>
      <c r="D6154" t="b">
        <f>IF(C6154=1,'Data Transformation'!$G$3+0.5*'Data Transformation'!$W$25,IF(C6155=1,D6155-'Data Transformation'!$W$25,FALSE))</f>
        <v>0</v>
      </c>
      <c r="E6154" t="str">
        <f t="array" ref="E6154">IF(ISLOGICAL(D6154),"",FREQUENCY(IF('Data Transformation'!$B$425:$B$8425='Bin Analysis'!$B6147,'Data Transformation'!$G$425:$G$8425),D6154))</f>
        <v/>
      </c>
      <c r="F6154" t="str">
        <f t="shared" si="768"/>
        <v/>
      </c>
      <c r="G6154">
        <f>Weighting!$H$10</f>
        <v>0</v>
      </c>
      <c r="H6154">
        <f t="array" ref="H6154">FREQUENCY(IF('Data Transformation'!$B$4:$B$8425=B6147,'Data Transformation'!$G$4:$G$8425),'Bin Analysis'!$B6154)</f>
        <v>18</v>
      </c>
      <c r="I6154">
        <f t="shared" si="769"/>
        <v>1</v>
      </c>
      <c r="J6154">
        <f t="shared" si="770"/>
        <v>1</v>
      </c>
      <c r="K6154">
        <f>J6154*Weighting!$W$10</f>
        <v>3</v>
      </c>
      <c r="M6154" s="14"/>
    </row>
    <row r="6155" spans="1:25" x14ac:dyDescent="0.25">
      <c r="A6155" s="32">
        <f>IF(Weighting!$P$11&gt;0,B6155,"")</f>
        <v>0.97599999999999998</v>
      </c>
      <c r="B6155">
        <f>Weighting!$C$11</f>
        <v>0.97599999999999998</v>
      </c>
      <c r="C6155">
        <f>Weighting!$F$11</f>
        <v>0</v>
      </c>
      <c r="D6155">
        <f>IF(C6155=1,'Data Transformation'!$G$3+0.5*'Data Transformation'!$W$25,IF(C6156=1,D6156-'Data Transformation'!$W$25,FALSE))</f>
        <v>0.86899999999999999</v>
      </c>
      <c r="E6155">
        <f t="array" ref="E6155">IF(ISLOGICAL(D6155),"",FREQUENCY(IF('Data Transformation'!$B$425:$B$8425='Bin Analysis'!$B6147,'Data Transformation'!$G$425:$G$8425),D6155))</f>
        <v>18</v>
      </c>
      <c r="F6155" t="e">
        <f t="shared" si="768"/>
        <v>#VALUE!</v>
      </c>
      <c r="G6155">
        <f>Weighting!$H$11</f>
        <v>0</v>
      </c>
      <c r="H6155">
        <f t="array" ref="H6155">FREQUENCY(IF('Data Transformation'!$B$4:$B$8425=B6147,'Data Transformation'!$G$4:$G$8425),'Bin Analysis'!$B6155)</f>
        <v>19</v>
      </c>
      <c r="I6155">
        <f t="shared" si="769"/>
        <v>1</v>
      </c>
      <c r="J6155">
        <f t="shared" si="770"/>
        <v>1</v>
      </c>
      <c r="K6155">
        <f>J6155*Weighting!$W$11</f>
        <v>2</v>
      </c>
      <c r="M6155" s="14"/>
    </row>
    <row r="6156" spans="1:25" x14ac:dyDescent="0.25">
      <c r="A6156" s="32">
        <f>IF(Weighting!$P$12&gt;0,B6156,"")</f>
        <v>1.107</v>
      </c>
      <c r="B6156">
        <f>Weighting!$C$12</f>
        <v>1.107</v>
      </c>
      <c r="C6156">
        <f>Weighting!$F$12</f>
        <v>1</v>
      </c>
      <c r="D6156">
        <f>IF(C6156=1,'Data Transformation'!$G$3+0.5*'Data Transformation'!$W$25,IF(C6157=1,D6157-'Data Transformation'!$W$25,FALSE))</f>
        <v>1.131</v>
      </c>
      <c r="E6156">
        <f t="array" ref="E6156">IF(ISLOGICAL(D6156),"",FREQUENCY(IF('Data Transformation'!$B$425:$B$8425='Bin Analysis'!$B6147,'Data Transformation'!$G$425:$G$8425),D6156))</f>
        <v>19</v>
      </c>
      <c r="F6156">
        <f t="shared" si="768"/>
        <v>1</v>
      </c>
      <c r="G6156">
        <f>Weighting!$H$12</f>
        <v>0</v>
      </c>
      <c r="H6156">
        <f t="array" ref="H6156">FREQUENCY(IF('Data Transformation'!$B$4:$B$8425=B6147,'Data Transformation'!$G$4:$G$8425),'Bin Analysis'!$B6156)</f>
        <v>20</v>
      </c>
      <c r="I6156">
        <f t="shared" si="769"/>
        <v>1</v>
      </c>
      <c r="J6156">
        <f t="shared" si="770"/>
        <v>1</v>
      </c>
      <c r="K6156">
        <f>J6156*Weighting!$W$12</f>
        <v>1</v>
      </c>
      <c r="M6156" s="14"/>
    </row>
    <row r="6157" spans="1:25" x14ac:dyDescent="0.25">
      <c r="A6157" s="32">
        <f>IF(Weighting!$P$13&gt;0,B6157,"")</f>
        <v>1.238</v>
      </c>
      <c r="B6157">
        <f>Weighting!$C$13</f>
        <v>1.238</v>
      </c>
      <c r="C6157">
        <f>Weighting!$F$13</f>
        <v>0</v>
      </c>
      <c r="D6157" t="b">
        <f>IF(C6157=1,'Data Transformation'!$G$3+0.5*'Data Transformation'!$W$25,IF(C6158=1,D6158-'Data Transformation'!$W$25,FALSE))</f>
        <v>0</v>
      </c>
      <c r="E6157" t="str">
        <f t="array" ref="E6157">IF(ISLOGICAL(D6157),"",FREQUENCY(IF('Data Transformation'!$B$425:$B$8425='Bin Analysis'!$B6147,'Data Transformation'!$G$425:$G$8425),D6157))</f>
        <v/>
      </c>
      <c r="F6157" t="str">
        <f t="shared" si="768"/>
        <v/>
      </c>
      <c r="G6157">
        <f>Weighting!$H$13</f>
        <v>0</v>
      </c>
      <c r="H6157">
        <f t="array" ref="H6157">FREQUENCY(IF('Data Transformation'!$B$4:$B$8425=B6147,'Data Transformation'!$G$4:$G$8425),'Bin Analysis'!$B6157)</f>
        <v>20</v>
      </c>
      <c r="I6157">
        <f t="shared" si="769"/>
        <v>0</v>
      </c>
      <c r="J6157">
        <f t="shared" si="770"/>
        <v>0</v>
      </c>
      <c r="K6157">
        <f>J6157*Weighting!$W$13</f>
        <v>0</v>
      </c>
      <c r="M6157" s="14"/>
    </row>
    <row r="6158" spans="1:25" x14ac:dyDescent="0.25">
      <c r="A6158" s="32">
        <f>IF(Weighting!$P$14&gt;0,B6158,"")</f>
        <v>1.369</v>
      </c>
      <c r="B6158">
        <f>Weighting!$C$14</f>
        <v>1.369</v>
      </c>
      <c r="C6158">
        <f>Weighting!$F$14</f>
        <v>0</v>
      </c>
      <c r="D6158" t="b">
        <f>IF(C6158=1,'Data Transformation'!$G$3+0.5*'Data Transformation'!$W$25,IF(C6159=1,D6159-'Data Transformation'!$W$25,FALSE))</f>
        <v>0</v>
      </c>
      <c r="E6158" t="str">
        <f t="array" ref="E6158">IF(ISLOGICAL(D6158),"",FREQUENCY(IF('Data Transformation'!$B$425:$B$8425='Bin Analysis'!$B6147,'Data Transformation'!$G$425:$G$8425),D6158))</f>
        <v/>
      </c>
      <c r="F6158" t="str">
        <f t="shared" si="768"/>
        <v/>
      </c>
      <c r="G6158">
        <f>Weighting!$H$14</f>
        <v>0</v>
      </c>
      <c r="H6158">
        <f t="array" ref="H6158">FREQUENCY(IF('Data Transformation'!$B$4:$B$8425=B6147,'Data Transformation'!$G$4:$G$8425),'Bin Analysis'!$B6158)</f>
        <v>20</v>
      </c>
      <c r="I6158">
        <f t="shared" si="769"/>
        <v>0</v>
      </c>
      <c r="J6158">
        <f t="shared" si="770"/>
        <v>0</v>
      </c>
      <c r="K6158">
        <f>J6158*Weighting!$W$14</f>
        <v>0</v>
      </c>
      <c r="M6158" s="14"/>
    </row>
    <row r="6159" spans="1:25" x14ac:dyDescent="0.25">
      <c r="A6159" s="32">
        <f>IF(Weighting!$P$15&gt;0,B6159,"")</f>
        <v>1.5000009999999999</v>
      </c>
      <c r="B6159">
        <f>Weighting!$C$15</f>
        <v>1.5000009999999999</v>
      </c>
      <c r="C6159">
        <f>Weighting!$F$15</f>
        <v>0</v>
      </c>
      <c r="D6159" t="b">
        <f>IF(C6159=1,'Data Transformation'!$G$3+0.5*'Data Transformation'!$W$25,IF(C6160=1,D6160-'Data Transformation'!$W$25,FALSE))</f>
        <v>0</v>
      </c>
      <c r="E6159" t="str">
        <f t="array" ref="E6159">IF(ISLOGICAL(D6159),"",FREQUENCY(IF('Data Transformation'!$B$425:$B$8425='Bin Analysis'!$B6147,'Data Transformation'!$G$425:$G$8425),D6159))</f>
        <v/>
      </c>
      <c r="F6159" t="str">
        <f t="shared" si="768"/>
        <v/>
      </c>
      <c r="G6159">
        <f>Weighting!$H$15</f>
        <v>0</v>
      </c>
      <c r="H6159">
        <f t="array" ref="H6159">FREQUENCY(IF('Data Transformation'!$B$4:$B$8425=B6147,'Data Transformation'!$G$4:$G$8425),'Bin Analysis'!$B6159)</f>
        <v>20</v>
      </c>
      <c r="I6159">
        <f t="shared" si="769"/>
        <v>0</v>
      </c>
      <c r="J6159">
        <f t="shared" si="770"/>
        <v>0</v>
      </c>
      <c r="K6159">
        <f>J6159*Weighting!$W$15</f>
        <v>0</v>
      </c>
      <c r="M6159" s="14"/>
    </row>
    <row r="6160" spans="1:25" x14ac:dyDescent="0.25">
      <c r="A6160" s="32" t="str">
        <f>IF(Weighting!$P$16&gt;0,B6160,"")</f>
        <v/>
      </c>
      <c r="B6160">
        <f>Weighting!$C$16</f>
        <v>1.631</v>
      </c>
      <c r="C6160">
        <f>Weighting!$F$16</f>
        <v>0</v>
      </c>
      <c r="D6160" t="b">
        <f>IF(C6160=1,'Data Transformation'!$G$3+0.5*'Data Transformation'!$W$25,IF(C6161=1,D6161-'Data Transformation'!$W$25,FALSE))</f>
        <v>0</v>
      </c>
      <c r="E6160" t="str">
        <f t="array" ref="E6160">IF(ISLOGICAL(D6160),"",FREQUENCY(IF('Data Transformation'!$B$425:$B$8425='Bin Analysis'!$B6147,'Data Transformation'!$G$425:$G$8425),D6160))</f>
        <v/>
      </c>
      <c r="F6160" t="str">
        <f t="shared" si="768"/>
        <v/>
      </c>
      <c r="G6160">
        <f>Weighting!$H$16</f>
        <v>0</v>
      </c>
      <c r="H6160">
        <f t="array" ref="H6160">FREQUENCY(IF('Data Transformation'!$B$4:$B$8425=B6147,'Data Transformation'!$G$4:$G$8425),'Bin Analysis'!$B6160)</f>
        <v>20</v>
      </c>
      <c r="I6160">
        <f t="shared" si="769"/>
        <v>0</v>
      </c>
      <c r="J6160">
        <f t="shared" si="770"/>
        <v>0</v>
      </c>
      <c r="K6160">
        <f>J6160*Weighting!$W$16</f>
        <v>0</v>
      </c>
      <c r="M6160" s="14"/>
    </row>
    <row r="6161" spans="1:25" x14ac:dyDescent="0.25">
      <c r="A6161" s="32" t="str">
        <f>IF(Weighting!$P$17&gt;0,B6161,"")</f>
        <v/>
      </c>
      <c r="B6161">
        <f>Weighting!$C$17</f>
        <v>1.762</v>
      </c>
      <c r="C6161">
        <f>Weighting!$F$17</f>
        <v>0</v>
      </c>
      <c r="D6161" t="b">
        <f>IF(C6161=1,'Data Transformation'!$G$3+0.5*'Data Transformation'!$W$25,IF(C6162=1,D6162-'Data Transformation'!$W$25,FALSE))</f>
        <v>0</v>
      </c>
      <c r="E6161" t="str">
        <f t="array" ref="E6161">IF(ISLOGICAL(D6161),"",FREQUENCY(IF('Data Transformation'!$B$425:$B$8425='Bin Analysis'!$B6147,'Data Transformation'!$G$425:$G$8425),D6161))</f>
        <v/>
      </c>
      <c r="F6161" t="str">
        <f t="shared" si="768"/>
        <v/>
      </c>
      <c r="G6161">
        <f>Weighting!$H$17</f>
        <v>0</v>
      </c>
      <c r="H6161">
        <f t="array" ref="H6161">FREQUENCY(IF('Data Transformation'!$B$4:$B$8425=B6147,'Data Transformation'!$G$4:$G$8425),'Bin Analysis'!$B6161)</f>
        <v>20</v>
      </c>
      <c r="I6161">
        <f t="shared" si="769"/>
        <v>0</v>
      </c>
      <c r="J6161">
        <f t="shared" si="770"/>
        <v>0</v>
      </c>
      <c r="K6161">
        <f>J6161*Weighting!$W$17</f>
        <v>0</v>
      </c>
      <c r="M6161" s="14"/>
    </row>
    <row r="6162" spans="1:25" x14ac:dyDescent="0.25">
      <c r="A6162" s="32" t="str">
        <f>IF(Weighting!$P$18&gt;0,B6162,"")</f>
        <v/>
      </c>
      <c r="B6162">
        <f>Weighting!$C$18</f>
        <v>1.893</v>
      </c>
      <c r="C6162">
        <f>Weighting!$F$18</f>
        <v>0</v>
      </c>
      <c r="D6162" t="b">
        <f>IF(C6162=1,'Data Transformation'!$G$3+0.5*'Data Transformation'!$W$25,IF(C6163=1,D6163-'Data Transformation'!$W$25,FALSE))</f>
        <v>0</v>
      </c>
      <c r="E6162" t="str">
        <f t="array" ref="E6162">IF(ISLOGICAL(D6162),"",FREQUENCY(IF('Data Transformation'!$B$425:$B$8425='Bin Analysis'!$B6147,'Data Transformation'!$G$425:$G$8425),D6162))</f>
        <v/>
      </c>
      <c r="F6162" t="str">
        <f t="shared" si="768"/>
        <v/>
      </c>
      <c r="G6162">
        <f>Weighting!$H$18</f>
        <v>0</v>
      </c>
      <c r="H6162">
        <f t="array" ref="H6162">FREQUENCY(IF('Data Transformation'!$B$4:$B$8425=B6147,'Data Transformation'!$G$4:$G$8425),'Bin Analysis'!$B6162)</f>
        <v>20</v>
      </c>
      <c r="I6162">
        <f t="shared" si="769"/>
        <v>0</v>
      </c>
      <c r="J6162">
        <f t="shared" si="770"/>
        <v>0</v>
      </c>
      <c r="K6162">
        <f>J6162*Weighting!$W$18</f>
        <v>0</v>
      </c>
      <c r="M6162" s="14"/>
    </row>
    <row r="6163" spans="1:25" x14ac:dyDescent="0.25">
      <c r="A6163" s="32" t="str">
        <f>IF(Weighting!$P$19&gt;0,B6163,"")</f>
        <v/>
      </c>
      <c r="B6163">
        <f>Weighting!$C$19</f>
        <v>2.024</v>
      </c>
      <c r="C6163">
        <f>Weighting!$F$19</f>
        <v>0</v>
      </c>
      <c r="D6163" t="b">
        <f>IF(C6163=1,'Data Transformation'!$G$3+0.5*'Data Transformation'!$W$25,IF(C6164=1,D6164-'Data Transformation'!$W$25,FALSE))</f>
        <v>0</v>
      </c>
      <c r="E6163" t="str">
        <f t="array" ref="E6163">IF(ISLOGICAL(D6163),"",FREQUENCY(IF('Data Transformation'!$B$425:$B$8425='Bin Analysis'!$B6147,'Data Transformation'!$G$425:$G$8425),D6163))</f>
        <v/>
      </c>
      <c r="F6163" t="str">
        <f t="shared" si="768"/>
        <v/>
      </c>
      <c r="G6163">
        <f>Weighting!$H$19</f>
        <v>0</v>
      </c>
      <c r="H6163">
        <f t="array" ref="H6163">FREQUENCY(IF('Data Transformation'!$B$4:$B$8425=B6147,'Data Transformation'!$G$4:$G$8425),'Bin Analysis'!$B6163)</f>
        <v>20</v>
      </c>
      <c r="I6163">
        <f t="shared" si="769"/>
        <v>0</v>
      </c>
      <c r="J6163">
        <f t="shared" si="770"/>
        <v>0</v>
      </c>
      <c r="K6163">
        <f>J6163*Weighting!$W$19</f>
        <v>0</v>
      </c>
      <c r="M6163" s="14"/>
    </row>
    <row r="6164" spans="1:25" x14ac:dyDescent="0.25">
      <c r="A6164" s="32" t="str">
        <f>IF(Weighting!$P$20&gt;0,B6164,"")</f>
        <v/>
      </c>
      <c r="B6164">
        <f>Weighting!$C$20</f>
        <v>2.1550000000000002</v>
      </c>
      <c r="C6164">
        <f>Weighting!$F$20</f>
        <v>0</v>
      </c>
      <c r="D6164" t="b">
        <f>IF(C6164=1,'Data Transformation'!$G$3+0.5*'Data Transformation'!$W$25,IF(C6165=1,D6165-'Data Transformation'!$W$25,FALSE))</f>
        <v>0</v>
      </c>
      <c r="E6164" t="str">
        <f t="array" ref="E6164">IF(ISLOGICAL(D6164),"",FREQUENCY(IF('Data Transformation'!$B$425:$B$8425='Bin Analysis'!$B6147,'Data Transformation'!$G$425:$G$8425),D6164))</f>
        <v/>
      </c>
      <c r="F6164" t="str">
        <f t="shared" si="768"/>
        <v/>
      </c>
      <c r="G6164">
        <f>Weighting!$H$20</f>
        <v>0</v>
      </c>
      <c r="H6164">
        <f t="array" ref="H6164">FREQUENCY(IF('Data Transformation'!$B$4:$B$8425=B6147,'Data Transformation'!$G$4:$G$8425),'Bin Analysis'!$B6164)</f>
        <v>20</v>
      </c>
      <c r="I6164">
        <f t="shared" si="769"/>
        <v>0</v>
      </c>
      <c r="J6164">
        <f t="shared" si="770"/>
        <v>0</v>
      </c>
      <c r="K6164">
        <f>J6164*Weighting!$W$20</f>
        <v>0</v>
      </c>
      <c r="M6164" s="14"/>
    </row>
    <row r="6165" spans="1:25" x14ac:dyDescent="0.25">
      <c r="A6165" s="32" t="str">
        <f>IF(Weighting!$P$21&gt;0,B6165,"")</f>
        <v/>
      </c>
      <c r="B6165">
        <f>Weighting!$C$21</f>
        <v>2.2860000000000005</v>
      </c>
      <c r="C6165">
        <f>Weighting!$F$21</f>
        <v>0</v>
      </c>
      <c r="D6165" t="b">
        <f>IF(C6165=1,'Data Transformation'!$G$3+0.5*'Data Transformation'!$W$25,IF(C6166=1,D6166-'Data Transformation'!$W$25,FALSE))</f>
        <v>0</v>
      </c>
      <c r="E6165" t="str">
        <f t="array" ref="E6165">IF(ISLOGICAL(D6165),"",FREQUENCY(IF('Data Transformation'!$B$425:$B$8425='Bin Analysis'!$B6147,'Data Transformation'!$G$425:$G$8425),D6165))</f>
        <v/>
      </c>
      <c r="F6165" t="str">
        <f t="shared" si="768"/>
        <v/>
      </c>
      <c r="G6165">
        <f>Weighting!$H$21</f>
        <v>0</v>
      </c>
      <c r="H6165">
        <f t="array" ref="H6165">FREQUENCY(IF('Data Transformation'!$B$4:$B$8425=B6147,'Data Transformation'!$G$4:$G$8425),'Bin Analysis'!$B6165)</f>
        <v>20</v>
      </c>
      <c r="I6165">
        <f t="shared" si="769"/>
        <v>0</v>
      </c>
      <c r="J6165">
        <f t="shared" si="770"/>
        <v>0</v>
      </c>
      <c r="K6165">
        <f>J6165*Weighting!$W$21</f>
        <v>0</v>
      </c>
      <c r="M6165" s="14"/>
    </row>
    <row r="6166" spans="1:25" x14ac:dyDescent="0.25">
      <c r="A6166" s="32" t="str">
        <f>IF(Weighting!$P$22&gt;0,B6166,"")</f>
        <v/>
      </c>
      <c r="B6166">
        <f>Weighting!$C$22</f>
        <v>2.4170000000000007</v>
      </c>
      <c r="C6166">
        <f>Weighting!$F$22</f>
        <v>0</v>
      </c>
      <c r="D6166" t="b">
        <f>IF(C6166=1,'Data Transformation'!$G$3+0.5*'Data Transformation'!$W$25,IF(C6167=1,D6167-'Data Transformation'!$W$25,FALSE))</f>
        <v>0</v>
      </c>
      <c r="E6166" t="str">
        <f t="array" ref="E6166">IF(ISLOGICAL(D6166),"",FREQUENCY(IF('Data Transformation'!$B$425:$B$8425='Bin Analysis'!$B6147,'Data Transformation'!$G$425:$G$8425),D6166))</f>
        <v/>
      </c>
      <c r="F6166" t="str">
        <f t="shared" si="768"/>
        <v/>
      </c>
      <c r="G6166">
        <f>Weighting!$H$22</f>
        <v>0</v>
      </c>
      <c r="H6166">
        <f t="array" ref="H6166">FREQUENCY(IF('Data Transformation'!$B$4:$B$8425=B6147,'Data Transformation'!$G$4:$G$8425),'Bin Analysis'!$B6166)</f>
        <v>20</v>
      </c>
      <c r="I6166">
        <f t="shared" si="769"/>
        <v>0</v>
      </c>
      <c r="J6166">
        <f t="shared" si="770"/>
        <v>0</v>
      </c>
      <c r="K6166">
        <f>J6166*Weighting!$W$22</f>
        <v>0</v>
      </c>
      <c r="M6166" s="14"/>
    </row>
    <row r="6167" spans="1:25" x14ac:dyDescent="0.25">
      <c r="A6167" s="32" t="str">
        <f>IF(Weighting!$P$23&gt;0,B6167,"")</f>
        <v/>
      </c>
      <c r="B6167">
        <f>Weighting!$C$23</f>
        <v>2.5480000000000009</v>
      </c>
      <c r="C6167">
        <f>Weighting!$F$23</f>
        <v>0</v>
      </c>
      <c r="D6167" t="b">
        <f>IF(C6167=1,'Data Transformation'!$G$3+0.5*'Data Transformation'!$W$25,IF(C6168=1,D6168-'Data Transformation'!$W$25,FALSE))</f>
        <v>0</v>
      </c>
      <c r="E6167" t="str">
        <f t="array" ref="E6167">IF(ISLOGICAL(D6167),"",FREQUENCY(IF('Data Transformation'!$B$425:$B$8425='Bin Analysis'!$B6147,'Data Transformation'!$G$425:$G$8425),D6167))</f>
        <v/>
      </c>
      <c r="F6167" t="str">
        <f t="shared" si="768"/>
        <v/>
      </c>
      <c r="G6167">
        <f>Weighting!$H$23</f>
        <v>0</v>
      </c>
      <c r="H6167">
        <f t="array" ref="H6167">FREQUENCY(IF('Data Transformation'!$B$4:$B$8425=B6147,'Data Transformation'!$G$4:$G$8425),'Bin Analysis'!$B6167)</f>
        <v>20</v>
      </c>
      <c r="I6167">
        <f t="shared" si="769"/>
        <v>0</v>
      </c>
      <c r="J6167">
        <f t="shared" si="770"/>
        <v>0</v>
      </c>
      <c r="K6167">
        <f>J6167*Weighting!$W$23</f>
        <v>0</v>
      </c>
      <c r="M6167" s="14"/>
    </row>
    <row r="6168" spans="1:25" x14ac:dyDescent="0.25">
      <c r="A6168" s="32" t="str">
        <f>IF(Weighting!$P$24&gt;0,B6168,"")</f>
        <v/>
      </c>
      <c r="B6168">
        <f>Weighting!$C$24</f>
        <v>2.6790000000000012</v>
      </c>
      <c r="C6168">
        <f>Weighting!$F$24</f>
        <v>0</v>
      </c>
      <c r="D6168" t="b">
        <f>IF(C6168=1,'Data Transformation'!$G$3+0.5*'Data Transformation'!$W$25,IF(C6169=1,D6169-'Data Transformation'!$W$25,FALSE))</f>
        <v>0</v>
      </c>
      <c r="E6168" t="str">
        <f t="array" ref="E6168">IF(ISLOGICAL(D6168),"",FREQUENCY(IF('Data Transformation'!$B$425:$B$8425='Bin Analysis'!$B6147,'Data Transformation'!$G$425:$G$8425),D6168))</f>
        <v/>
      </c>
      <c r="F6168" t="str">
        <f t="shared" si="768"/>
        <v/>
      </c>
      <c r="G6168">
        <f>Weighting!$H$24</f>
        <v>0</v>
      </c>
      <c r="H6168">
        <f t="array" ref="H6168">FREQUENCY(IF('Data Transformation'!$B$4:$B$8425=B6147,'Data Transformation'!$G$4:$G$8425),'Bin Analysis'!$B6168)</f>
        <v>20</v>
      </c>
      <c r="I6168">
        <f t="shared" si="769"/>
        <v>0</v>
      </c>
      <c r="J6168">
        <f t="shared" si="770"/>
        <v>0</v>
      </c>
      <c r="K6168">
        <f>J6168*Weighting!$W$24</f>
        <v>0</v>
      </c>
      <c r="M6168" s="14"/>
    </row>
    <row r="6169" spans="1:25" x14ac:dyDescent="0.25">
      <c r="A6169" s="32" t="str">
        <f>IF(Weighting!$P$25&gt;0,B6169,"")</f>
        <v/>
      </c>
      <c r="B6169">
        <f>Weighting!$C$25</f>
        <v>2.8100000000000014</v>
      </c>
      <c r="C6169">
        <f>Weighting!$F$25</f>
        <v>0</v>
      </c>
      <c r="D6169" t="b">
        <f>IF(C6169=1,'Data Transformation'!$G$3+0.5*'Data Transformation'!$W$25,IF(C6170=1,D6170-'Data Transformation'!$W$25,FALSE))</f>
        <v>0</v>
      </c>
      <c r="E6169" t="str">
        <f t="array" ref="E6169">IF(ISLOGICAL(D6169),"",FREQUENCY(IF('Data Transformation'!$B$425:$B$8425='Bin Analysis'!$B6147,'Data Transformation'!$G$425:$G$8425),D6169))</f>
        <v/>
      </c>
      <c r="F6169" t="str">
        <f t="shared" si="768"/>
        <v/>
      </c>
      <c r="G6169">
        <f>Weighting!$H$25</f>
        <v>0</v>
      </c>
      <c r="H6169">
        <f t="array" ref="H6169">FREQUENCY(IF('Data Transformation'!$B$4:$B$8425=B6147,'Data Transformation'!$G$4:$G$8425),'Bin Analysis'!$B6169)</f>
        <v>20</v>
      </c>
      <c r="I6169">
        <f t="shared" si="769"/>
        <v>0</v>
      </c>
      <c r="J6169">
        <f t="shared" si="770"/>
        <v>0</v>
      </c>
      <c r="K6169">
        <f>J6169*Weighting!$W$25</f>
        <v>0</v>
      </c>
      <c r="M6169" s="14"/>
    </row>
    <row r="6170" spans="1:25" x14ac:dyDescent="0.25">
      <c r="O6170"/>
      <c r="P6170"/>
      <c r="Q6170"/>
      <c r="R6170"/>
    </row>
    <row r="6171" spans="1:25" ht="23.25" x14ac:dyDescent="0.35">
      <c r="A6171" s="21" t="s">
        <v>0</v>
      </c>
      <c r="B6171" s="21">
        <f>IFERROR(VLOOKUP(C6171,'Data Transformation'!$L$6:$M$426,2,FALSE),"")</f>
        <v>257</v>
      </c>
      <c r="C6171" s="21">
        <f>C6147+1</f>
        <v>257</v>
      </c>
      <c r="D6171" s="21"/>
      <c r="E6171" s="21"/>
      <c r="F6171" s="21"/>
      <c r="G6171" s="21"/>
      <c r="H6171" s="22"/>
      <c r="I6171" s="22"/>
      <c r="J6171" s="22"/>
      <c r="K6171" s="21"/>
      <c r="L6171" s="21">
        <f>B6171</f>
        <v>257</v>
      </c>
      <c r="M6171" s="23">
        <f>INDEX('Data Transformation'!$O$4:$O$424,MATCH($B6171,'Data Transformation'!$M$4:$M$424,0),MATCH($M$2,'Data Transformation'!$O$3,0))</f>
        <v>17</v>
      </c>
      <c r="N6171" s="27">
        <f>IF('Input and Summary Results'!$J$16="minimum",'Bin Analysis'!X6172/(M6171-1),'Bin Analysis'!Y6171/('Bin Analysis'!M6171-1))</f>
        <v>0</v>
      </c>
      <c r="O6171" s="27">
        <f>IF(M6171=FALSE,NA(),(VLOOKUP(1,C6174:K6193,4,FALSE))/(M6171-1))</f>
        <v>0.25</v>
      </c>
      <c r="P6171" s="27">
        <f>IF(M6171=FALSE,NA(),SUM(J6174:J6193)/Weighting!$S$5)</f>
        <v>0.8</v>
      </c>
      <c r="Q6171" s="27">
        <f>IF(M6171=FALSE,NA(),SUM(K6174:K6193)/Weighting!$S$6)</f>
        <v>0.73913043478260865</v>
      </c>
      <c r="R6171" s="27">
        <f>IF(M6171=FALSE,NA(),(VLOOKUP(1,G6174:K6193,3,FALSE))/(M6171-1))</f>
        <v>0.125</v>
      </c>
      <c r="S6171" s="22" t="str">
        <f>IF(M6171=FALSE,NA(),IF(SUM(J6174:J6193)=2,"yes","no"))</f>
        <v>no</v>
      </c>
      <c r="X6171" s="2" cm="2">
        <f t="array" ref="X6171:X6172">FREQUENCY(IF('Data Transformation'!$B$425:$B$6424='Bin Analysis'!L6171,'Data Transformation'!$G$425:$G$6424),'Data Transformation'!$U$11)</f>
        <v>16</v>
      </c>
      <c r="Y6171" s="2" cm="2">
        <f t="array" ref="Y6171:Y6172">FREQUENCY(IF('Data Transformation'!$B$425:$B$6424='Bin Analysis'!L6171,'Data Transformation'!$G$425:$G$6424),'Data Transformation'!$U$12)</f>
        <v>12</v>
      </c>
    </row>
    <row r="6172" spans="1:25" x14ac:dyDescent="0.25">
      <c r="A6172" s="14" t="s">
        <v>67</v>
      </c>
      <c r="B6172" t="s">
        <v>47</v>
      </c>
      <c r="C6172" t="s">
        <v>5</v>
      </c>
      <c r="D6172" t="s">
        <v>100</v>
      </c>
      <c r="E6172" t="s">
        <v>101</v>
      </c>
      <c r="F6172" t="s">
        <v>102</v>
      </c>
      <c r="G6172" t="s">
        <v>70</v>
      </c>
      <c r="H6172" t="s">
        <v>31</v>
      </c>
      <c r="I6172" t="s">
        <v>32</v>
      </c>
      <c r="J6172" t="s">
        <v>46</v>
      </c>
      <c r="K6172" s="14" t="s">
        <v>45</v>
      </c>
      <c r="M6172" s="14"/>
      <c r="X6172" s="2">
        <v>0</v>
      </c>
      <c r="Y6172" s="2">
        <v>4</v>
      </c>
    </row>
    <row r="6173" spans="1:25" x14ac:dyDescent="0.25">
      <c r="A6173" s="32"/>
      <c r="D6173" t="b">
        <f>IF(C6173=1,'Data Transformation'!$G$3+0.5*'Data Transformation'!$W$25,IF(C6174=1,D6174-'Data Transformation'!$W$25,FALSE))</f>
        <v>0</v>
      </c>
      <c r="E6173" t="str">
        <f t="array" ref="E6173">IF(ISLOGICAL(D6173),"",FREQUENCY(IF('Data Transformation'!$B$425:$B$8425='Bin Analysis'!$B6171,'Data Transformation'!$G$425:$G$8425),D6173))</f>
        <v/>
      </c>
      <c r="F6173" t="str">
        <f>IF(ISLOGICAL(D6173),"",E6173-E6172)</f>
        <v/>
      </c>
      <c r="M6173" s="14"/>
    </row>
    <row r="6174" spans="1:25" x14ac:dyDescent="0.25">
      <c r="A6174" s="32">
        <f>IF(Weighting!$P$6&gt;0,B6174,"")</f>
        <v>0.32100000000000001</v>
      </c>
      <c r="B6174">
        <f>Weighting!$C$6</f>
        <v>0.32100000000000001</v>
      </c>
      <c r="C6174">
        <f>Weighting!$F$6</f>
        <v>0</v>
      </c>
      <c r="D6174" t="b">
        <f>IF(C6174=1,'Data Transformation'!$G$3+0.5*'Data Transformation'!$W$25,IF(C6175=1,D6175-'Data Transformation'!$W$25,FALSE))</f>
        <v>0</v>
      </c>
      <c r="E6174" t="str">
        <f t="array" ref="E6174">IF(ISLOGICAL(D6174),"",FREQUENCY(IF('Data Transformation'!$B$425:$B$8425='Bin Analysis'!$B6171,'Data Transformation'!$G$425:$G$8425),D6174))</f>
        <v/>
      </c>
      <c r="F6174" t="str">
        <f>IF(ISLOGICAL(D6174),"",E6174-E6173)</f>
        <v/>
      </c>
      <c r="G6174">
        <f>Weighting!$H$6</f>
        <v>1</v>
      </c>
      <c r="H6174">
        <f t="array" ref="H6174">FREQUENCY(IF('Data Transformation'!$B$4:$B$8425=B6171,'Data Transformation'!$G$4:$G$8425),'Bin Analysis'!$B6174)</f>
        <v>2</v>
      </c>
      <c r="I6174">
        <f>H6174-H6173</f>
        <v>2</v>
      </c>
      <c r="J6174">
        <f>IF(I6174=0,0,1)</f>
        <v>1</v>
      </c>
      <c r="K6174">
        <f>J6174*Weighting!$W$6</f>
        <v>1</v>
      </c>
      <c r="M6174" s="14"/>
    </row>
    <row r="6175" spans="1:25" x14ac:dyDescent="0.25">
      <c r="A6175" s="32">
        <f>IF(Weighting!$P$7&gt;0,B6175,"")</f>
        <v>0.45200000000000001</v>
      </c>
      <c r="B6175">
        <f>Weighting!$C$7</f>
        <v>0.45200000000000001</v>
      </c>
      <c r="C6175">
        <f>Weighting!$F$7</f>
        <v>0</v>
      </c>
      <c r="D6175" t="b">
        <f>IF(C6175=1,'Data Transformation'!$G$3+0.5*'Data Transformation'!$W$25,IF(C6176=1,D6176-'Data Transformation'!$W$25,FALSE))</f>
        <v>0</v>
      </c>
      <c r="E6175" t="str">
        <f t="array" ref="E6175">IF(ISLOGICAL(D6175),"",FREQUENCY(IF('Data Transformation'!$B$425:$B$8425='Bin Analysis'!$B6171,'Data Transformation'!$G$425:$G$8425),D6175))</f>
        <v/>
      </c>
      <c r="F6175" t="str">
        <f t="shared" ref="F6175:F6193" si="771">IF(ISLOGICAL(D6175),"",E6175-E6174)</f>
        <v/>
      </c>
      <c r="G6175">
        <f>Weighting!$H$7</f>
        <v>0</v>
      </c>
      <c r="H6175">
        <f t="array" ref="H6175">FREQUENCY(IF('Data Transformation'!$B$4:$B$8425=B6171,'Data Transformation'!$G$4:$G$8425),'Bin Analysis'!$B6175)</f>
        <v>3</v>
      </c>
      <c r="I6175">
        <f t="shared" ref="I6175:I6193" si="772">H6175-H6174</f>
        <v>1</v>
      </c>
      <c r="J6175">
        <f>IF(I6175=0,0,1)</f>
        <v>1</v>
      </c>
      <c r="K6175">
        <f>J6175*Weighting!$W$7</f>
        <v>2</v>
      </c>
      <c r="M6175" s="14"/>
    </row>
    <row r="6176" spans="1:25" x14ac:dyDescent="0.25">
      <c r="A6176" s="32">
        <f>IF(Weighting!$P$8&gt;0,B6176,"")</f>
        <v>0.58299999999999996</v>
      </c>
      <c r="B6176">
        <f>Weighting!$C$8</f>
        <v>0.58299999999999996</v>
      </c>
      <c r="C6176">
        <f>Weighting!$F$8</f>
        <v>0</v>
      </c>
      <c r="D6176" t="b">
        <f>IF(C6176=1,'Data Transformation'!$G$3+0.5*'Data Transformation'!$W$25,IF(C6177=1,D6177-'Data Transformation'!$W$25,FALSE))</f>
        <v>0</v>
      </c>
      <c r="E6176" t="str">
        <f t="array" ref="E6176">IF(ISLOGICAL(D6176),"",FREQUENCY(IF('Data Transformation'!$B$425:$B$8425='Bin Analysis'!$B6171,'Data Transformation'!$G$425:$G$8425),D6176))</f>
        <v/>
      </c>
      <c r="F6176" t="str">
        <f t="shared" si="771"/>
        <v/>
      </c>
      <c r="G6176">
        <f>Weighting!$H$8</f>
        <v>0</v>
      </c>
      <c r="H6176">
        <f t="array" ref="H6176">FREQUENCY(IF('Data Transformation'!$B$4:$B$8425=B6171,'Data Transformation'!$G$4:$G$8425),'Bin Analysis'!$B6176)</f>
        <v>6</v>
      </c>
      <c r="I6176">
        <f t="shared" si="772"/>
        <v>3</v>
      </c>
      <c r="J6176">
        <f t="shared" ref="J6176:J6193" si="773">IF(I6176=0,0,1)</f>
        <v>1</v>
      </c>
      <c r="K6176">
        <f>J6176*Weighting!$W$8</f>
        <v>3</v>
      </c>
      <c r="M6176" s="14"/>
    </row>
    <row r="6177" spans="1:13" x14ac:dyDescent="0.25">
      <c r="A6177" s="32">
        <f>IF(Weighting!$P$9&gt;0,B6177,"")</f>
        <v>0.71399999999999997</v>
      </c>
      <c r="B6177" s="50">
        <f>Weighting!$C$9</f>
        <v>0.71399999999999997</v>
      </c>
      <c r="C6177">
        <f>Weighting!$F$9</f>
        <v>0</v>
      </c>
      <c r="D6177" t="b">
        <f>IF(C6177=1,'Data Transformation'!$G$3+0.5*'Data Transformation'!$W$25,IF(C6178=1,D6178-'Data Transformation'!$W$25,FALSE))</f>
        <v>0</v>
      </c>
      <c r="E6177" t="str">
        <f t="array" ref="E6177">IF(ISLOGICAL(D6177),"",FREQUENCY(IF('Data Transformation'!$B$425:$B$8425='Bin Analysis'!$B6171,'Data Transformation'!$G$425:$G$8425),D6177))</f>
        <v/>
      </c>
      <c r="F6177" t="str">
        <f t="shared" si="771"/>
        <v/>
      </c>
      <c r="G6177">
        <f>Weighting!$H$9</f>
        <v>0</v>
      </c>
      <c r="H6177">
        <f t="array" ref="H6177">FREQUENCY(IF('Data Transformation'!$B$4:$B$8425=B6171,'Data Transformation'!$G$4:$G$8425),'Bin Analysis'!$B6177)</f>
        <v>10</v>
      </c>
      <c r="I6177">
        <f t="shared" si="772"/>
        <v>4</v>
      </c>
      <c r="J6177">
        <f t="shared" si="773"/>
        <v>1</v>
      </c>
      <c r="K6177">
        <f>J6177*Weighting!$W$9</f>
        <v>3</v>
      </c>
      <c r="M6177" s="14"/>
    </row>
    <row r="6178" spans="1:13" x14ac:dyDescent="0.25">
      <c r="A6178" s="32">
        <f>IF(Weighting!$P$10&gt;0,B6178,"")</f>
        <v>0.84499999999999997</v>
      </c>
      <c r="B6178">
        <f>Weighting!$C$10</f>
        <v>0.84499999999999997</v>
      </c>
      <c r="C6178">
        <f>Weighting!$F$10</f>
        <v>0</v>
      </c>
      <c r="D6178" t="b">
        <f>IF(C6178=1,'Data Transformation'!$G$3+0.5*'Data Transformation'!$W$25,IF(C6179=1,D6179-'Data Transformation'!$W$25,FALSE))</f>
        <v>0</v>
      </c>
      <c r="E6178" t="str">
        <f t="array" ref="E6178">IF(ISLOGICAL(D6178),"",FREQUENCY(IF('Data Transformation'!$B$425:$B$8425='Bin Analysis'!$B6171,'Data Transformation'!$G$425:$G$8425),D6178))</f>
        <v/>
      </c>
      <c r="F6178" t="str">
        <f t="shared" si="771"/>
        <v/>
      </c>
      <c r="G6178">
        <f>Weighting!$H$10</f>
        <v>0</v>
      </c>
      <c r="H6178">
        <f t="array" ref="H6178">FREQUENCY(IF('Data Transformation'!$B$4:$B$8425=B6171,'Data Transformation'!$G$4:$G$8425),'Bin Analysis'!$B6178)</f>
        <v>11</v>
      </c>
      <c r="I6178">
        <f t="shared" si="772"/>
        <v>1</v>
      </c>
      <c r="J6178">
        <f t="shared" si="773"/>
        <v>1</v>
      </c>
      <c r="K6178">
        <f>J6178*Weighting!$W$10</f>
        <v>3</v>
      </c>
      <c r="M6178" s="14"/>
    </row>
    <row r="6179" spans="1:13" x14ac:dyDescent="0.25">
      <c r="A6179" s="32">
        <f>IF(Weighting!$P$11&gt;0,B6179,"")</f>
        <v>0.97599999999999998</v>
      </c>
      <c r="B6179">
        <f>Weighting!$C$11</f>
        <v>0.97599999999999998</v>
      </c>
      <c r="C6179">
        <f>Weighting!$F$11</f>
        <v>0</v>
      </c>
      <c r="D6179">
        <f>IF(C6179=1,'Data Transformation'!$G$3+0.5*'Data Transformation'!$W$25,IF(C6180=1,D6180-'Data Transformation'!$W$25,FALSE))</f>
        <v>0.86899999999999999</v>
      </c>
      <c r="E6179">
        <f t="array" ref="E6179">IF(ISLOGICAL(D6179),"",FREQUENCY(IF('Data Transformation'!$B$425:$B$8425='Bin Analysis'!$B6171,'Data Transformation'!$G$425:$G$8425),D6179))</f>
        <v>12</v>
      </c>
      <c r="F6179" t="e">
        <f t="shared" si="771"/>
        <v>#VALUE!</v>
      </c>
      <c r="G6179">
        <f>Weighting!$H$11</f>
        <v>0</v>
      </c>
      <c r="H6179">
        <f t="array" ref="H6179">FREQUENCY(IF('Data Transformation'!$B$4:$B$8425=B6171,'Data Transformation'!$G$4:$G$8425),'Bin Analysis'!$B6179)</f>
        <v>15</v>
      </c>
      <c r="I6179">
        <f t="shared" si="772"/>
        <v>4</v>
      </c>
      <c r="J6179">
        <f t="shared" si="773"/>
        <v>1</v>
      </c>
      <c r="K6179">
        <f>J6179*Weighting!$W$11</f>
        <v>2</v>
      </c>
      <c r="M6179" s="14"/>
    </row>
    <row r="6180" spans="1:13" x14ac:dyDescent="0.25">
      <c r="A6180" s="32">
        <f>IF(Weighting!$P$12&gt;0,B6180,"")</f>
        <v>1.107</v>
      </c>
      <c r="B6180">
        <f>Weighting!$C$12</f>
        <v>1.107</v>
      </c>
      <c r="C6180">
        <f>Weighting!$F$12</f>
        <v>1</v>
      </c>
      <c r="D6180">
        <f>IF(C6180=1,'Data Transformation'!$G$3+0.5*'Data Transformation'!$W$25,IF(C6181=1,D6181-'Data Transformation'!$W$25,FALSE))</f>
        <v>1.131</v>
      </c>
      <c r="E6180">
        <f t="array" ref="E6180">IF(ISLOGICAL(D6180),"",FREQUENCY(IF('Data Transformation'!$B$425:$B$8425='Bin Analysis'!$B6171,'Data Transformation'!$G$425:$G$8425),D6180))</f>
        <v>16</v>
      </c>
      <c r="F6180">
        <f t="shared" si="771"/>
        <v>4</v>
      </c>
      <c r="G6180">
        <f>Weighting!$H$12</f>
        <v>0</v>
      </c>
      <c r="H6180">
        <f t="array" ref="H6180">FREQUENCY(IF('Data Transformation'!$B$4:$B$8425=B6171,'Data Transformation'!$G$4:$G$8425),'Bin Analysis'!$B6180)</f>
        <v>16</v>
      </c>
      <c r="I6180">
        <f t="shared" si="772"/>
        <v>1</v>
      </c>
      <c r="J6180">
        <f t="shared" si="773"/>
        <v>1</v>
      </c>
      <c r="K6180">
        <f>J6180*Weighting!$W$12</f>
        <v>1</v>
      </c>
      <c r="M6180" s="14"/>
    </row>
    <row r="6181" spans="1:13" x14ac:dyDescent="0.25">
      <c r="A6181" s="32">
        <f>IF(Weighting!$P$13&gt;0,B6181,"")</f>
        <v>1.238</v>
      </c>
      <c r="B6181">
        <f>Weighting!$C$13</f>
        <v>1.238</v>
      </c>
      <c r="C6181">
        <f>Weighting!$F$13</f>
        <v>0</v>
      </c>
      <c r="D6181" t="b">
        <f>IF(C6181=1,'Data Transformation'!$G$3+0.5*'Data Transformation'!$W$25,IF(C6182=1,D6182-'Data Transformation'!$W$25,FALSE))</f>
        <v>0</v>
      </c>
      <c r="E6181" t="str">
        <f t="array" ref="E6181">IF(ISLOGICAL(D6181),"",FREQUENCY(IF('Data Transformation'!$B$425:$B$8425='Bin Analysis'!$B6171,'Data Transformation'!$G$425:$G$8425),D6181))</f>
        <v/>
      </c>
      <c r="F6181" t="str">
        <f t="shared" si="771"/>
        <v/>
      </c>
      <c r="G6181">
        <f>Weighting!$H$13</f>
        <v>0</v>
      </c>
      <c r="H6181">
        <f t="array" ref="H6181">FREQUENCY(IF('Data Transformation'!$B$4:$B$8425=B6171,'Data Transformation'!$G$4:$G$8425),'Bin Analysis'!$B6181)</f>
        <v>17</v>
      </c>
      <c r="I6181">
        <f t="shared" si="772"/>
        <v>1</v>
      </c>
      <c r="J6181">
        <f t="shared" si="773"/>
        <v>1</v>
      </c>
      <c r="K6181">
        <f>J6181*Weighting!$W$13</f>
        <v>2</v>
      </c>
      <c r="M6181" s="14"/>
    </row>
    <row r="6182" spans="1:13" x14ac:dyDescent="0.25">
      <c r="A6182" s="32">
        <f>IF(Weighting!$P$14&gt;0,B6182,"")</f>
        <v>1.369</v>
      </c>
      <c r="B6182">
        <f>Weighting!$C$14</f>
        <v>1.369</v>
      </c>
      <c r="C6182">
        <f>Weighting!$F$14</f>
        <v>0</v>
      </c>
      <c r="D6182" t="b">
        <f>IF(C6182=1,'Data Transformation'!$G$3+0.5*'Data Transformation'!$W$25,IF(C6183=1,D6183-'Data Transformation'!$W$25,FALSE))</f>
        <v>0</v>
      </c>
      <c r="E6182" t="str">
        <f t="array" ref="E6182">IF(ISLOGICAL(D6182),"",FREQUENCY(IF('Data Transformation'!$B$425:$B$8425='Bin Analysis'!$B6171,'Data Transformation'!$G$425:$G$8425),D6182))</f>
        <v/>
      </c>
      <c r="F6182" t="str">
        <f t="shared" si="771"/>
        <v/>
      </c>
      <c r="G6182">
        <f>Weighting!$H$14</f>
        <v>0</v>
      </c>
      <c r="H6182">
        <f t="array" ref="H6182">FREQUENCY(IF('Data Transformation'!$B$4:$B$8425=B6171,'Data Transformation'!$G$4:$G$8425),'Bin Analysis'!$B6182)</f>
        <v>17</v>
      </c>
      <c r="I6182">
        <f t="shared" si="772"/>
        <v>0</v>
      </c>
      <c r="J6182">
        <f t="shared" si="773"/>
        <v>0</v>
      </c>
      <c r="K6182">
        <f>J6182*Weighting!$W$14</f>
        <v>0</v>
      </c>
      <c r="M6182" s="14"/>
    </row>
    <row r="6183" spans="1:13" x14ac:dyDescent="0.25">
      <c r="A6183" s="32">
        <f>IF(Weighting!$P$15&gt;0,B6183,"")</f>
        <v>1.5000009999999999</v>
      </c>
      <c r="B6183">
        <f>Weighting!$C$15</f>
        <v>1.5000009999999999</v>
      </c>
      <c r="C6183">
        <f>Weighting!$F$15</f>
        <v>0</v>
      </c>
      <c r="D6183" t="b">
        <f>IF(C6183=1,'Data Transformation'!$G$3+0.5*'Data Transformation'!$W$25,IF(C6184=1,D6184-'Data Transformation'!$W$25,FALSE))</f>
        <v>0</v>
      </c>
      <c r="E6183" t="str">
        <f t="array" ref="E6183">IF(ISLOGICAL(D6183),"",FREQUENCY(IF('Data Transformation'!$B$425:$B$8425='Bin Analysis'!$B6171,'Data Transformation'!$G$425:$G$8425),D6183))</f>
        <v/>
      </c>
      <c r="F6183" t="str">
        <f t="shared" si="771"/>
        <v/>
      </c>
      <c r="G6183">
        <f>Weighting!$H$15</f>
        <v>0</v>
      </c>
      <c r="H6183">
        <f t="array" ref="H6183">FREQUENCY(IF('Data Transformation'!$B$4:$B$8425=B6171,'Data Transformation'!$G$4:$G$8425),'Bin Analysis'!$B6183)</f>
        <v>17</v>
      </c>
      <c r="I6183">
        <f t="shared" si="772"/>
        <v>0</v>
      </c>
      <c r="J6183">
        <f t="shared" si="773"/>
        <v>0</v>
      </c>
      <c r="K6183">
        <f>J6183*Weighting!$W$15</f>
        <v>0</v>
      </c>
      <c r="M6183" s="14"/>
    </row>
    <row r="6184" spans="1:13" x14ac:dyDescent="0.25">
      <c r="A6184" s="32" t="str">
        <f>IF(Weighting!$P$16&gt;0,B6184,"")</f>
        <v/>
      </c>
      <c r="B6184">
        <f>Weighting!$C$16</f>
        <v>1.631</v>
      </c>
      <c r="C6184">
        <f>Weighting!$F$16</f>
        <v>0</v>
      </c>
      <c r="D6184" t="b">
        <f>IF(C6184=1,'Data Transformation'!$G$3+0.5*'Data Transformation'!$W$25,IF(C6185=1,D6185-'Data Transformation'!$W$25,FALSE))</f>
        <v>0</v>
      </c>
      <c r="E6184" t="str">
        <f t="array" ref="E6184">IF(ISLOGICAL(D6184),"",FREQUENCY(IF('Data Transformation'!$B$425:$B$8425='Bin Analysis'!$B6171,'Data Transformation'!$G$425:$G$8425),D6184))</f>
        <v/>
      </c>
      <c r="F6184" t="str">
        <f t="shared" si="771"/>
        <v/>
      </c>
      <c r="G6184">
        <f>Weighting!$H$16</f>
        <v>0</v>
      </c>
      <c r="H6184">
        <f t="array" ref="H6184">FREQUENCY(IF('Data Transformation'!$B$4:$B$8425=B6171,'Data Transformation'!$G$4:$G$8425),'Bin Analysis'!$B6184)</f>
        <v>17</v>
      </c>
      <c r="I6184">
        <f t="shared" si="772"/>
        <v>0</v>
      </c>
      <c r="J6184">
        <f t="shared" si="773"/>
        <v>0</v>
      </c>
      <c r="K6184">
        <f>J6184*Weighting!$W$16</f>
        <v>0</v>
      </c>
      <c r="M6184" s="14"/>
    </row>
    <row r="6185" spans="1:13" x14ac:dyDescent="0.25">
      <c r="A6185" s="32" t="str">
        <f>IF(Weighting!$P$17&gt;0,B6185,"")</f>
        <v/>
      </c>
      <c r="B6185">
        <f>Weighting!$C$17</f>
        <v>1.762</v>
      </c>
      <c r="C6185">
        <f>Weighting!$F$17</f>
        <v>0</v>
      </c>
      <c r="D6185" t="b">
        <f>IF(C6185=1,'Data Transformation'!$G$3+0.5*'Data Transformation'!$W$25,IF(C6186=1,D6186-'Data Transformation'!$W$25,FALSE))</f>
        <v>0</v>
      </c>
      <c r="E6185" t="str">
        <f t="array" ref="E6185">IF(ISLOGICAL(D6185),"",FREQUENCY(IF('Data Transformation'!$B$425:$B$8425='Bin Analysis'!$B6171,'Data Transformation'!$G$425:$G$8425),D6185))</f>
        <v/>
      </c>
      <c r="F6185" t="str">
        <f t="shared" si="771"/>
        <v/>
      </c>
      <c r="G6185">
        <f>Weighting!$H$17</f>
        <v>0</v>
      </c>
      <c r="H6185">
        <f t="array" ref="H6185">FREQUENCY(IF('Data Transformation'!$B$4:$B$8425=B6171,'Data Transformation'!$G$4:$G$8425),'Bin Analysis'!$B6185)</f>
        <v>17</v>
      </c>
      <c r="I6185">
        <f t="shared" si="772"/>
        <v>0</v>
      </c>
      <c r="J6185">
        <f t="shared" si="773"/>
        <v>0</v>
      </c>
      <c r="K6185">
        <f>J6185*Weighting!$W$17</f>
        <v>0</v>
      </c>
      <c r="M6185" s="14"/>
    </row>
    <row r="6186" spans="1:13" x14ac:dyDescent="0.25">
      <c r="A6186" s="32" t="str">
        <f>IF(Weighting!$P$18&gt;0,B6186,"")</f>
        <v/>
      </c>
      <c r="B6186">
        <f>Weighting!$C$18</f>
        <v>1.893</v>
      </c>
      <c r="C6186">
        <f>Weighting!$F$18</f>
        <v>0</v>
      </c>
      <c r="D6186" t="b">
        <f>IF(C6186=1,'Data Transformation'!$G$3+0.5*'Data Transformation'!$W$25,IF(C6187=1,D6187-'Data Transformation'!$W$25,FALSE))</f>
        <v>0</v>
      </c>
      <c r="E6186" t="str">
        <f t="array" ref="E6186">IF(ISLOGICAL(D6186),"",FREQUENCY(IF('Data Transformation'!$B$425:$B$8425='Bin Analysis'!$B6171,'Data Transformation'!$G$425:$G$8425),D6186))</f>
        <v/>
      </c>
      <c r="F6186" t="str">
        <f t="shared" si="771"/>
        <v/>
      </c>
      <c r="G6186">
        <f>Weighting!$H$18</f>
        <v>0</v>
      </c>
      <c r="H6186">
        <f t="array" ref="H6186">FREQUENCY(IF('Data Transformation'!$B$4:$B$8425=B6171,'Data Transformation'!$G$4:$G$8425),'Bin Analysis'!$B6186)</f>
        <v>17</v>
      </c>
      <c r="I6186">
        <f t="shared" si="772"/>
        <v>0</v>
      </c>
      <c r="J6186">
        <f t="shared" si="773"/>
        <v>0</v>
      </c>
      <c r="K6186">
        <f>J6186*Weighting!$W$18</f>
        <v>0</v>
      </c>
      <c r="M6186" s="14"/>
    </row>
    <row r="6187" spans="1:13" x14ac:dyDescent="0.25">
      <c r="A6187" s="32" t="str">
        <f>IF(Weighting!$P$19&gt;0,B6187,"")</f>
        <v/>
      </c>
      <c r="B6187">
        <f>Weighting!$C$19</f>
        <v>2.024</v>
      </c>
      <c r="C6187">
        <f>Weighting!$F$19</f>
        <v>0</v>
      </c>
      <c r="D6187" t="b">
        <f>IF(C6187=1,'Data Transformation'!$G$3+0.5*'Data Transformation'!$W$25,IF(C6188=1,D6188-'Data Transformation'!$W$25,FALSE))</f>
        <v>0</v>
      </c>
      <c r="E6187" t="str">
        <f t="array" ref="E6187">IF(ISLOGICAL(D6187),"",FREQUENCY(IF('Data Transformation'!$B$425:$B$8425='Bin Analysis'!$B6171,'Data Transformation'!$G$425:$G$8425),D6187))</f>
        <v/>
      </c>
      <c r="F6187" t="str">
        <f t="shared" si="771"/>
        <v/>
      </c>
      <c r="G6187">
        <f>Weighting!$H$19</f>
        <v>0</v>
      </c>
      <c r="H6187">
        <f t="array" ref="H6187">FREQUENCY(IF('Data Transformation'!$B$4:$B$8425=B6171,'Data Transformation'!$G$4:$G$8425),'Bin Analysis'!$B6187)</f>
        <v>17</v>
      </c>
      <c r="I6187">
        <f t="shared" si="772"/>
        <v>0</v>
      </c>
      <c r="J6187">
        <f t="shared" si="773"/>
        <v>0</v>
      </c>
      <c r="K6187">
        <f>J6187*Weighting!$W$19</f>
        <v>0</v>
      </c>
      <c r="M6187" s="14"/>
    </row>
    <row r="6188" spans="1:13" x14ac:dyDescent="0.25">
      <c r="A6188" s="32" t="str">
        <f>IF(Weighting!$P$20&gt;0,B6188,"")</f>
        <v/>
      </c>
      <c r="B6188">
        <f>Weighting!$C$20</f>
        <v>2.1550000000000002</v>
      </c>
      <c r="C6188">
        <f>Weighting!$F$20</f>
        <v>0</v>
      </c>
      <c r="D6188" t="b">
        <f>IF(C6188=1,'Data Transformation'!$G$3+0.5*'Data Transformation'!$W$25,IF(C6189=1,D6189-'Data Transformation'!$W$25,FALSE))</f>
        <v>0</v>
      </c>
      <c r="E6188" t="str">
        <f t="array" ref="E6188">IF(ISLOGICAL(D6188),"",FREQUENCY(IF('Data Transformation'!$B$425:$B$8425='Bin Analysis'!$B6171,'Data Transformation'!$G$425:$G$8425),D6188))</f>
        <v/>
      </c>
      <c r="F6188" t="str">
        <f t="shared" si="771"/>
        <v/>
      </c>
      <c r="G6188">
        <f>Weighting!$H$20</f>
        <v>0</v>
      </c>
      <c r="H6188">
        <f t="array" ref="H6188">FREQUENCY(IF('Data Transformation'!$B$4:$B$8425=B6171,'Data Transformation'!$G$4:$G$8425),'Bin Analysis'!$B6188)</f>
        <v>17</v>
      </c>
      <c r="I6188">
        <f t="shared" si="772"/>
        <v>0</v>
      </c>
      <c r="J6188">
        <f t="shared" si="773"/>
        <v>0</v>
      </c>
      <c r="K6188">
        <f>J6188*Weighting!$W$20</f>
        <v>0</v>
      </c>
      <c r="M6188" s="14"/>
    </row>
    <row r="6189" spans="1:13" x14ac:dyDescent="0.25">
      <c r="A6189" s="32" t="str">
        <f>IF(Weighting!$P$21&gt;0,B6189,"")</f>
        <v/>
      </c>
      <c r="B6189">
        <f>Weighting!$C$21</f>
        <v>2.2860000000000005</v>
      </c>
      <c r="C6189">
        <f>Weighting!$F$21</f>
        <v>0</v>
      </c>
      <c r="D6189" t="b">
        <f>IF(C6189=1,'Data Transformation'!$G$3+0.5*'Data Transformation'!$W$25,IF(C6190=1,D6190-'Data Transformation'!$W$25,FALSE))</f>
        <v>0</v>
      </c>
      <c r="E6189" t="str">
        <f t="array" ref="E6189">IF(ISLOGICAL(D6189),"",FREQUENCY(IF('Data Transformation'!$B$425:$B$8425='Bin Analysis'!$B6171,'Data Transformation'!$G$425:$G$8425),D6189))</f>
        <v/>
      </c>
      <c r="F6189" t="str">
        <f t="shared" si="771"/>
        <v/>
      </c>
      <c r="G6189">
        <f>Weighting!$H$21</f>
        <v>0</v>
      </c>
      <c r="H6189">
        <f t="array" ref="H6189">FREQUENCY(IF('Data Transformation'!$B$4:$B$8425=B6171,'Data Transformation'!$G$4:$G$8425),'Bin Analysis'!$B6189)</f>
        <v>17</v>
      </c>
      <c r="I6189">
        <f t="shared" si="772"/>
        <v>0</v>
      </c>
      <c r="J6189">
        <f t="shared" si="773"/>
        <v>0</v>
      </c>
      <c r="K6189">
        <f>J6189*Weighting!$W$21</f>
        <v>0</v>
      </c>
      <c r="M6189" s="14"/>
    </row>
    <row r="6190" spans="1:13" x14ac:dyDescent="0.25">
      <c r="A6190" s="32" t="str">
        <f>IF(Weighting!$P$22&gt;0,B6190,"")</f>
        <v/>
      </c>
      <c r="B6190">
        <f>Weighting!$C$22</f>
        <v>2.4170000000000007</v>
      </c>
      <c r="C6190">
        <f>Weighting!$F$22</f>
        <v>0</v>
      </c>
      <c r="D6190" t="b">
        <f>IF(C6190=1,'Data Transformation'!$G$3+0.5*'Data Transformation'!$W$25,IF(C6191=1,D6191-'Data Transformation'!$W$25,FALSE))</f>
        <v>0</v>
      </c>
      <c r="E6190" t="str">
        <f t="array" ref="E6190">IF(ISLOGICAL(D6190),"",FREQUENCY(IF('Data Transformation'!$B$425:$B$8425='Bin Analysis'!$B6171,'Data Transformation'!$G$425:$G$8425),D6190))</f>
        <v/>
      </c>
      <c r="F6190" t="str">
        <f t="shared" si="771"/>
        <v/>
      </c>
      <c r="G6190">
        <f>Weighting!$H$22</f>
        <v>0</v>
      </c>
      <c r="H6190">
        <f t="array" ref="H6190">FREQUENCY(IF('Data Transformation'!$B$4:$B$8425=B6171,'Data Transformation'!$G$4:$G$8425),'Bin Analysis'!$B6190)</f>
        <v>17</v>
      </c>
      <c r="I6190">
        <f t="shared" si="772"/>
        <v>0</v>
      </c>
      <c r="J6190">
        <f t="shared" si="773"/>
        <v>0</v>
      </c>
      <c r="K6190">
        <f>J6190*Weighting!$W$22</f>
        <v>0</v>
      </c>
      <c r="M6190" s="14"/>
    </row>
    <row r="6191" spans="1:13" x14ac:dyDescent="0.25">
      <c r="A6191" s="32" t="str">
        <f>IF(Weighting!$P$23&gt;0,B6191,"")</f>
        <v/>
      </c>
      <c r="B6191">
        <f>Weighting!$C$23</f>
        <v>2.5480000000000009</v>
      </c>
      <c r="C6191">
        <f>Weighting!$F$23</f>
        <v>0</v>
      </c>
      <c r="D6191" t="b">
        <f>IF(C6191=1,'Data Transformation'!$G$3+0.5*'Data Transformation'!$W$25,IF(C6192=1,D6192-'Data Transformation'!$W$25,FALSE))</f>
        <v>0</v>
      </c>
      <c r="E6191" t="str">
        <f t="array" ref="E6191">IF(ISLOGICAL(D6191),"",FREQUENCY(IF('Data Transformation'!$B$425:$B$8425='Bin Analysis'!$B6171,'Data Transformation'!$G$425:$G$8425),D6191))</f>
        <v/>
      </c>
      <c r="F6191" t="str">
        <f t="shared" si="771"/>
        <v/>
      </c>
      <c r="G6191">
        <f>Weighting!$H$23</f>
        <v>0</v>
      </c>
      <c r="H6191">
        <f t="array" ref="H6191">FREQUENCY(IF('Data Transformation'!$B$4:$B$8425=B6171,'Data Transformation'!$G$4:$G$8425),'Bin Analysis'!$B6191)</f>
        <v>17</v>
      </c>
      <c r="I6191">
        <f t="shared" si="772"/>
        <v>0</v>
      </c>
      <c r="J6191">
        <f t="shared" si="773"/>
        <v>0</v>
      </c>
      <c r="K6191">
        <f>J6191*Weighting!$W$23</f>
        <v>0</v>
      </c>
      <c r="M6191" s="14"/>
    </row>
    <row r="6192" spans="1:13" x14ac:dyDescent="0.25">
      <c r="A6192" s="32" t="str">
        <f>IF(Weighting!$P$24&gt;0,B6192,"")</f>
        <v/>
      </c>
      <c r="B6192">
        <f>Weighting!$C$24</f>
        <v>2.6790000000000012</v>
      </c>
      <c r="C6192">
        <f>Weighting!$F$24</f>
        <v>0</v>
      </c>
      <c r="D6192" t="b">
        <f>IF(C6192=1,'Data Transformation'!$G$3+0.5*'Data Transformation'!$W$25,IF(C6193=1,D6193-'Data Transformation'!$W$25,FALSE))</f>
        <v>0</v>
      </c>
      <c r="E6192" t="str">
        <f t="array" ref="E6192">IF(ISLOGICAL(D6192),"",FREQUENCY(IF('Data Transformation'!$B$425:$B$8425='Bin Analysis'!$B6171,'Data Transformation'!$G$425:$G$8425),D6192))</f>
        <v/>
      </c>
      <c r="F6192" t="str">
        <f t="shared" si="771"/>
        <v/>
      </c>
      <c r="G6192">
        <f>Weighting!$H$24</f>
        <v>0</v>
      </c>
      <c r="H6192">
        <f t="array" ref="H6192">FREQUENCY(IF('Data Transformation'!$B$4:$B$8425=B6171,'Data Transformation'!$G$4:$G$8425),'Bin Analysis'!$B6192)</f>
        <v>17</v>
      </c>
      <c r="I6192">
        <f t="shared" si="772"/>
        <v>0</v>
      </c>
      <c r="J6192">
        <f t="shared" si="773"/>
        <v>0</v>
      </c>
      <c r="K6192">
        <f>J6192*Weighting!$W$24</f>
        <v>0</v>
      </c>
      <c r="M6192" s="14"/>
    </row>
    <row r="6193" spans="1:25" x14ac:dyDescent="0.25">
      <c r="A6193" s="32" t="str">
        <f>IF(Weighting!$P$25&gt;0,B6193,"")</f>
        <v/>
      </c>
      <c r="B6193">
        <f>Weighting!$C$25</f>
        <v>2.8100000000000014</v>
      </c>
      <c r="C6193">
        <f>Weighting!$F$25</f>
        <v>0</v>
      </c>
      <c r="D6193" t="b">
        <f>IF(C6193=1,'Data Transformation'!$G$3+0.5*'Data Transformation'!$W$25,IF(C6194=1,D6194-'Data Transformation'!$W$25,FALSE))</f>
        <v>0</v>
      </c>
      <c r="E6193" t="str">
        <f t="array" ref="E6193">IF(ISLOGICAL(D6193),"",FREQUENCY(IF('Data Transformation'!$B$425:$B$8425='Bin Analysis'!$B6171,'Data Transformation'!$G$425:$G$8425),D6193))</f>
        <v/>
      </c>
      <c r="F6193" t="str">
        <f t="shared" si="771"/>
        <v/>
      </c>
      <c r="G6193">
        <f>Weighting!$H$25</f>
        <v>0</v>
      </c>
      <c r="H6193">
        <f t="array" ref="H6193">FREQUENCY(IF('Data Transformation'!$B$4:$B$8425=B6171,'Data Transformation'!$G$4:$G$8425),'Bin Analysis'!$B6193)</f>
        <v>17</v>
      </c>
      <c r="I6193">
        <f t="shared" si="772"/>
        <v>0</v>
      </c>
      <c r="J6193">
        <f t="shared" si="773"/>
        <v>0</v>
      </c>
      <c r="K6193">
        <f>J6193*Weighting!$W$25</f>
        <v>0</v>
      </c>
      <c r="M6193" s="14"/>
    </row>
    <row r="6194" spans="1:25" x14ac:dyDescent="0.25">
      <c r="A6194" s="32"/>
      <c r="M6194" s="14"/>
    </row>
    <row r="6195" spans="1:25" ht="23.25" x14ac:dyDescent="0.35">
      <c r="A6195" s="21" t="s">
        <v>0</v>
      </c>
      <c r="B6195" s="21">
        <f>IFERROR(VLOOKUP(C6195,'Data Transformation'!$L$6:$M$426,2,FALSE),"")</f>
        <v>258</v>
      </c>
      <c r="C6195" s="21">
        <f>C6171+1</f>
        <v>258</v>
      </c>
      <c r="D6195" s="21"/>
      <c r="E6195" s="21"/>
      <c r="F6195" s="21"/>
      <c r="G6195" s="21"/>
      <c r="H6195" s="22"/>
      <c r="I6195" s="22"/>
      <c r="J6195" s="22"/>
      <c r="K6195" s="21"/>
      <c r="L6195" s="21">
        <f>B6195</f>
        <v>258</v>
      </c>
      <c r="M6195" s="23">
        <f>INDEX('Data Transformation'!$O$4:$O$424,MATCH($B6195,'Data Transformation'!$M$4:$M$424,0),MATCH($M$2,'Data Transformation'!$O$3,0))</f>
        <v>16</v>
      </c>
      <c r="N6195" s="27">
        <f>IF('Input and Summary Results'!$J$16="minimum",'Bin Analysis'!X6196/(M6195-1),'Bin Analysis'!Y6195/('Bin Analysis'!M6195-1))</f>
        <v>0</v>
      </c>
      <c r="O6195" s="27">
        <f>IF(M6195=FALSE,NA(),(VLOOKUP(1,C6198:K6217,4,FALSE))/(M6195-1))</f>
        <v>0</v>
      </c>
      <c r="P6195" s="27">
        <f>IF(M6195=FALSE,NA(),SUM(J6198:J6217)/Weighting!$S$5)</f>
        <v>0.2</v>
      </c>
      <c r="Q6195" s="27">
        <f>IF(M6195=FALSE,NA(),SUM(K6198:K6217)/Weighting!$S$6)</f>
        <v>8.6956521739130432E-2</v>
      </c>
      <c r="R6195" s="27">
        <f>IF(M6195=FALSE,NA(),(VLOOKUP(1,G6198:K6217,3,FALSE))/(M6195-1))</f>
        <v>1</v>
      </c>
      <c r="S6195" s="22" t="str">
        <f>IF(M6195=FALSE,NA(),IF(SUM(J6198:J6217)=2,"yes","no"))</f>
        <v>yes</v>
      </c>
      <c r="X6195" s="2" cm="2">
        <f t="array" ref="X6195:X6196">FREQUENCY(IF('Data Transformation'!$B$425:$B$6424='Bin Analysis'!L6195,'Data Transformation'!$G$425:$G$6424),'Data Transformation'!$U$11)</f>
        <v>15</v>
      </c>
      <c r="Y6195" s="2" cm="2">
        <f t="array" ref="Y6195:Y6196">FREQUENCY(IF('Data Transformation'!$B$425:$B$6424='Bin Analysis'!L6195,'Data Transformation'!$G$425:$G$6424),'Data Transformation'!$U$12)</f>
        <v>15</v>
      </c>
    </row>
    <row r="6196" spans="1:25" x14ac:dyDescent="0.25">
      <c r="A6196" s="14" t="s">
        <v>67</v>
      </c>
      <c r="B6196" t="s">
        <v>47</v>
      </c>
      <c r="C6196" t="s">
        <v>5</v>
      </c>
      <c r="D6196" t="s">
        <v>100</v>
      </c>
      <c r="E6196" t="s">
        <v>101</v>
      </c>
      <c r="F6196" t="s">
        <v>102</v>
      </c>
      <c r="G6196" t="s">
        <v>70</v>
      </c>
      <c r="H6196" t="s">
        <v>31</v>
      </c>
      <c r="I6196" t="s">
        <v>32</v>
      </c>
      <c r="J6196" t="s">
        <v>46</v>
      </c>
      <c r="K6196" s="14" t="s">
        <v>45</v>
      </c>
      <c r="M6196" s="14"/>
      <c r="X6196" s="2">
        <v>0</v>
      </c>
      <c r="Y6196" s="2">
        <v>0</v>
      </c>
    </row>
    <row r="6197" spans="1:25" x14ac:dyDescent="0.25">
      <c r="A6197" s="32"/>
      <c r="D6197" t="b">
        <f>IF(C6197=1,'Data Transformation'!$G$3+0.5*'Data Transformation'!$W$25,IF(C6198=1,D6198-'Data Transformation'!$W$25,FALSE))</f>
        <v>0</v>
      </c>
      <c r="E6197" t="str">
        <f t="array" ref="E6197">IF(ISLOGICAL(D6197),"",FREQUENCY(IF('Data Transformation'!$B$425:$B$8425='Bin Analysis'!$B6195,'Data Transformation'!$G$425:$G$8425),D6197))</f>
        <v/>
      </c>
      <c r="F6197" t="str">
        <f>IF(ISLOGICAL(D6197),"",E6197-E6196)</f>
        <v/>
      </c>
      <c r="M6197" s="14"/>
    </row>
    <row r="6198" spans="1:25" x14ac:dyDescent="0.25">
      <c r="A6198" s="32">
        <f>IF(Weighting!$P$6&gt;0,B6198,"")</f>
        <v>0.32100000000000001</v>
      </c>
      <c r="B6198">
        <f>Weighting!$C$6</f>
        <v>0.32100000000000001</v>
      </c>
      <c r="C6198">
        <f>Weighting!$F$6</f>
        <v>0</v>
      </c>
      <c r="D6198" t="b">
        <f>IF(C6198=1,'Data Transformation'!$G$3+0.5*'Data Transformation'!$W$25,IF(C6199=1,D6199-'Data Transformation'!$W$25,FALSE))</f>
        <v>0</v>
      </c>
      <c r="E6198" t="str">
        <f t="array" ref="E6198">IF(ISLOGICAL(D6198),"",FREQUENCY(IF('Data Transformation'!$B$425:$B$8425='Bin Analysis'!$B6195,'Data Transformation'!$G$425:$G$8425),D6198))</f>
        <v/>
      </c>
      <c r="F6198" t="str">
        <f>IF(ISLOGICAL(D6198),"",E6198-E6197)</f>
        <v/>
      </c>
      <c r="G6198">
        <f>Weighting!$H$6</f>
        <v>1</v>
      </c>
      <c r="H6198">
        <f t="array" ref="H6198">FREQUENCY(IF('Data Transformation'!$B$4:$B$8425=B6195,'Data Transformation'!$G$4:$G$8425),'Bin Analysis'!$B6198)</f>
        <v>15</v>
      </c>
      <c r="I6198">
        <f>H6198-H6197</f>
        <v>15</v>
      </c>
      <c r="J6198">
        <f>IF(I6198=0,0,1)</f>
        <v>1</v>
      </c>
      <c r="K6198">
        <f>J6198*Weighting!$W$6</f>
        <v>1</v>
      </c>
      <c r="M6198" s="14"/>
    </row>
    <row r="6199" spans="1:25" x14ac:dyDescent="0.25">
      <c r="A6199" s="32">
        <f>IF(Weighting!$P$7&gt;0,B6199,"")</f>
        <v>0.45200000000000001</v>
      </c>
      <c r="B6199">
        <f>Weighting!$C$7</f>
        <v>0.45200000000000001</v>
      </c>
      <c r="C6199">
        <f>Weighting!$F$7</f>
        <v>0</v>
      </c>
      <c r="D6199" t="b">
        <f>IF(C6199=1,'Data Transformation'!$G$3+0.5*'Data Transformation'!$W$25,IF(C6200=1,D6200-'Data Transformation'!$W$25,FALSE))</f>
        <v>0</v>
      </c>
      <c r="E6199" t="str">
        <f t="array" ref="E6199">IF(ISLOGICAL(D6199),"",FREQUENCY(IF('Data Transformation'!$B$425:$B$8425='Bin Analysis'!$B6195,'Data Transformation'!$G$425:$G$8425),D6199))</f>
        <v/>
      </c>
      <c r="F6199" t="str">
        <f t="shared" ref="F6199:F6217" si="774">IF(ISLOGICAL(D6199),"",E6199-E6198)</f>
        <v/>
      </c>
      <c r="G6199">
        <f>Weighting!$H$7</f>
        <v>0</v>
      </c>
      <c r="H6199">
        <f t="array" ref="H6199">FREQUENCY(IF('Data Transformation'!$B$4:$B$8425=B6195,'Data Transformation'!$G$4:$G$8425),'Bin Analysis'!$B6199)</f>
        <v>15</v>
      </c>
      <c r="I6199">
        <f t="shared" ref="I6199:I6217" si="775">H6199-H6198</f>
        <v>0</v>
      </c>
      <c r="J6199">
        <f>IF(I6199=0,0,1)</f>
        <v>0</v>
      </c>
      <c r="K6199">
        <f>J6199*Weighting!$W$7</f>
        <v>0</v>
      </c>
      <c r="M6199" s="14"/>
    </row>
    <row r="6200" spans="1:25" x14ac:dyDescent="0.25">
      <c r="A6200" s="32">
        <f>IF(Weighting!$P$8&gt;0,B6200,"")</f>
        <v>0.58299999999999996</v>
      </c>
      <c r="B6200">
        <f>Weighting!$C$8</f>
        <v>0.58299999999999996</v>
      </c>
      <c r="C6200">
        <f>Weighting!$F$8</f>
        <v>0</v>
      </c>
      <c r="D6200" t="b">
        <f>IF(C6200=1,'Data Transformation'!$G$3+0.5*'Data Transformation'!$W$25,IF(C6201=1,D6201-'Data Transformation'!$W$25,FALSE))</f>
        <v>0</v>
      </c>
      <c r="E6200" t="str">
        <f t="array" ref="E6200">IF(ISLOGICAL(D6200),"",FREQUENCY(IF('Data Transformation'!$B$425:$B$8425='Bin Analysis'!$B6195,'Data Transformation'!$G$425:$G$8425),D6200))</f>
        <v/>
      </c>
      <c r="F6200" t="str">
        <f t="shared" si="774"/>
        <v/>
      </c>
      <c r="G6200">
        <f>Weighting!$H$8</f>
        <v>0</v>
      </c>
      <c r="H6200">
        <f t="array" ref="H6200">FREQUENCY(IF('Data Transformation'!$B$4:$B$8425=B6195,'Data Transformation'!$G$4:$G$8425),'Bin Analysis'!$B6200)</f>
        <v>15</v>
      </c>
      <c r="I6200">
        <f t="shared" si="775"/>
        <v>0</v>
      </c>
      <c r="J6200">
        <f t="shared" ref="J6200:J6217" si="776">IF(I6200=0,0,1)</f>
        <v>0</v>
      </c>
      <c r="K6200">
        <f>J6200*Weighting!$W$8</f>
        <v>0</v>
      </c>
      <c r="M6200" s="14"/>
    </row>
    <row r="6201" spans="1:25" x14ac:dyDescent="0.25">
      <c r="A6201" s="32">
        <f>IF(Weighting!$P$9&gt;0,B6201,"")</f>
        <v>0.71399999999999997</v>
      </c>
      <c r="B6201" s="50">
        <f>Weighting!$C$9</f>
        <v>0.71399999999999997</v>
      </c>
      <c r="C6201">
        <f>Weighting!$F$9</f>
        <v>0</v>
      </c>
      <c r="D6201" t="b">
        <f>IF(C6201=1,'Data Transformation'!$G$3+0.5*'Data Transformation'!$W$25,IF(C6202=1,D6202-'Data Transformation'!$W$25,FALSE))</f>
        <v>0</v>
      </c>
      <c r="E6201" t="str">
        <f t="array" ref="E6201">IF(ISLOGICAL(D6201),"",FREQUENCY(IF('Data Transformation'!$B$425:$B$8425='Bin Analysis'!$B6195,'Data Transformation'!$G$425:$G$8425),D6201))</f>
        <v/>
      </c>
      <c r="F6201" t="str">
        <f t="shared" si="774"/>
        <v/>
      </c>
      <c r="G6201">
        <f>Weighting!$H$9</f>
        <v>0</v>
      </c>
      <c r="H6201">
        <f t="array" ref="H6201">FREQUENCY(IF('Data Transformation'!$B$4:$B$8425=B6195,'Data Transformation'!$G$4:$G$8425),'Bin Analysis'!$B6201)</f>
        <v>15</v>
      </c>
      <c r="I6201">
        <f t="shared" si="775"/>
        <v>0</v>
      </c>
      <c r="J6201">
        <f t="shared" si="776"/>
        <v>0</v>
      </c>
      <c r="K6201">
        <f>J6201*Weighting!$W$9</f>
        <v>0</v>
      </c>
      <c r="M6201" s="14"/>
    </row>
    <row r="6202" spans="1:25" x14ac:dyDescent="0.25">
      <c r="A6202" s="32">
        <f>IF(Weighting!$P$10&gt;0,B6202,"")</f>
        <v>0.84499999999999997</v>
      </c>
      <c r="B6202">
        <f>Weighting!$C$10</f>
        <v>0.84499999999999997</v>
      </c>
      <c r="C6202">
        <f>Weighting!$F$10</f>
        <v>0</v>
      </c>
      <c r="D6202" t="b">
        <f>IF(C6202=1,'Data Transformation'!$G$3+0.5*'Data Transformation'!$W$25,IF(C6203=1,D6203-'Data Transformation'!$W$25,FALSE))</f>
        <v>0</v>
      </c>
      <c r="E6202" t="str">
        <f t="array" ref="E6202">IF(ISLOGICAL(D6202),"",FREQUENCY(IF('Data Transformation'!$B$425:$B$8425='Bin Analysis'!$B6195,'Data Transformation'!$G$425:$G$8425),D6202))</f>
        <v/>
      </c>
      <c r="F6202" t="str">
        <f t="shared" si="774"/>
        <v/>
      </c>
      <c r="G6202">
        <f>Weighting!$H$10</f>
        <v>0</v>
      </c>
      <c r="H6202">
        <f t="array" ref="H6202">FREQUENCY(IF('Data Transformation'!$B$4:$B$8425=B6195,'Data Transformation'!$G$4:$G$8425),'Bin Analysis'!$B6202)</f>
        <v>15</v>
      </c>
      <c r="I6202">
        <f t="shared" si="775"/>
        <v>0</v>
      </c>
      <c r="J6202">
        <f t="shared" si="776"/>
        <v>0</v>
      </c>
      <c r="K6202">
        <f>J6202*Weighting!$W$10</f>
        <v>0</v>
      </c>
      <c r="M6202" s="14"/>
    </row>
    <row r="6203" spans="1:25" x14ac:dyDescent="0.25">
      <c r="A6203" s="32">
        <f>IF(Weighting!$P$11&gt;0,B6203,"")</f>
        <v>0.97599999999999998</v>
      </c>
      <c r="B6203">
        <f>Weighting!$C$11</f>
        <v>0.97599999999999998</v>
      </c>
      <c r="C6203">
        <f>Weighting!$F$11</f>
        <v>0</v>
      </c>
      <c r="D6203">
        <f>IF(C6203=1,'Data Transformation'!$G$3+0.5*'Data Transformation'!$W$25,IF(C6204=1,D6204-'Data Transformation'!$W$25,FALSE))</f>
        <v>0.86899999999999999</v>
      </c>
      <c r="E6203">
        <f t="array" ref="E6203">IF(ISLOGICAL(D6203),"",FREQUENCY(IF('Data Transformation'!$B$425:$B$8425='Bin Analysis'!$B6195,'Data Transformation'!$G$425:$G$8425),D6203))</f>
        <v>15</v>
      </c>
      <c r="F6203" t="e">
        <f t="shared" si="774"/>
        <v>#VALUE!</v>
      </c>
      <c r="G6203">
        <f>Weighting!$H$11</f>
        <v>0</v>
      </c>
      <c r="H6203">
        <f t="array" ref="H6203">FREQUENCY(IF('Data Transformation'!$B$4:$B$8425=B6195,'Data Transformation'!$G$4:$G$8425),'Bin Analysis'!$B6203)</f>
        <v>15</v>
      </c>
      <c r="I6203">
        <f t="shared" si="775"/>
        <v>0</v>
      </c>
      <c r="J6203">
        <f t="shared" si="776"/>
        <v>0</v>
      </c>
      <c r="K6203">
        <f>J6203*Weighting!$W$11</f>
        <v>0</v>
      </c>
      <c r="M6203" s="14"/>
    </row>
    <row r="6204" spans="1:25" x14ac:dyDescent="0.25">
      <c r="A6204" s="32">
        <f>IF(Weighting!$P$12&gt;0,B6204,"")</f>
        <v>1.107</v>
      </c>
      <c r="B6204">
        <f>Weighting!$C$12</f>
        <v>1.107</v>
      </c>
      <c r="C6204">
        <f>Weighting!$F$12</f>
        <v>1</v>
      </c>
      <c r="D6204">
        <f>IF(C6204=1,'Data Transformation'!$G$3+0.5*'Data Transformation'!$W$25,IF(C6205=1,D6205-'Data Transformation'!$W$25,FALSE))</f>
        <v>1.131</v>
      </c>
      <c r="E6204">
        <f t="array" ref="E6204">IF(ISLOGICAL(D6204),"",FREQUENCY(IF('Data Transformation'!$B$425:$B$8425='Bin Analysis'!$B6195,'Data Transformation'!$G$425:$G$8425),D6204))</f>
        <v>15</v>
      </c>
      <c r="F6204">
        <f t="shared" si="774"/>
        <v>0</v>
      </c>
      <c r="G6204">
        <f>Weighting!$H$12</f>
        <v>0</v>
      </c>
      <c r="H6204">
        <f t="array" ref="H6204">FREQUENCY(IF('Data Transformation'!$B$4:$B$8425=B6195,'Data Transformation'!$G$4:$G$8425),'Bin Analysis'!$B6204)</f>
        <v>16</v>
      </c>
      <c r="I6204">
        <f t="shared" si="775"/>
        <v>1</v>
      </c>
      <c r="J6204">
        <f t="shared" si="776"/>
        <v>1</v>
      </c>
      <c r="K6204">
        <f>J6204*Weighting!$W$12</f>
        <v>1</v>
      </c>
      <c r="M6204" s="14"/>
    </row>
    <row r="6205" spans="1:25" x14ac:dyDescent="0.25">
      <c r="A6205" s="32">
        <f>IF(Weighting!$P$13&gt;0,B6205,"")</f>
        <v>1.238</v>
      </c>
      <c r="B6205">
        <f>Weighting!$C$13</f>
        <v>1.238</v>
      </c>
      <c r="C6205">
        <f>Weighting!$F$13</f>
        <v>0</v>
      </c>
      <c r="D6205" t="b">
        <f>IF(C6205=1,'Data Transformation'!$G$3+0.5*'Data Transformation'!$W$25,IF(C6206=1,D6206-'Data Transformation'!$W$25,FALSE))</f>
        <v>0</v>
      </c>
      <c r="E6205" t="str">
        <f t="array" ref="E6205">IF(ISLOGICAL(D6205),"",FREQUENCY(IF('Data Transformation'!$B$425:$B$8425='Bin Analysis'!$B6195,'Data Transformation'!$G$425:$G$8425),D6205))</f>
        <v/>
      </c>
      <c r="F6205" t="str">
        <f t="shared" si="774"/>
        <v/>
      </c>
      <c r="G6205">
        <f>Weighting!$H$13</f>
        <v>0</v>
      </c>
      <c r="H6205">
        <f t="array" ref="H6205">FREQUENCY(IF('Data Transformation'!$B$4:$B$8425=B6195,'Data Transformation'!$G$4:$G$8425),'Bin Analysis'!$B6205)</f>
        <v>16</v>
      </c>
      <c r="I6205">
        <f t="shared" si="775"/>
        <v>0</v>
      </c>
      <c r="J6205">
        <f t="shared" si="776"/>
        <v>0</v>
      </c>
      <c r="K6205">
        <f>J6205*Weighting!$W$13</f>
        <v>0</v>
      </c>
      <c r="M6205" s="14"/>
    </row>
    <row r="6206" spans="1:25" x14ac:dyDescent="0.25">
      <c r="A6206" s="32">
        <f>IF(Weighting!$P$14&gt;0,B6206,"")</f>
        <v>1.369</v>
      </c>
      <c r="B6206">
        <f>Weighting!$C$14</f>
        <v>1.369</v>
      </c>
      <c r="C6206">
        <f>Weighting!$F$14</f>
        <v>0</v>
      </c>
      <c r="D6206" t="b">
        <f>IF(C6206=1,'Data Transformation'!$G$3+0.5*'Data Transformation'!$W$25,IF(C6207=1,D6207-'Data Transformation'!$W$25,FALSE))</f>
        <v>0</v>
      </c>
      <c r="E6206" t="str">
        <f t="array" ref="E6206">IF(ISLOGICAL(D6206),"",FREQUENCY(IF('Data Transformation'!$B$425:$B$8425='Bin Analysis'!$B6195,'Data Transformation'!$G$425:$G$8425),D6206))</f>
        <v/>
      </c>
      <c r="F6206" t="str">
        <f t="shared" si="774"/>
        <v/>
      </c>
      <c r="G6206">
        <f>Weighting!$H$14</f>
        <v>0</v>
      </c>
      <c r="H6206">
        <f t="array" ref="H6206">FREQUENCY(IF('Data Transformation'!$B$4:$B$8425=B6195,'Data Transformation'!$G$4:$G$8425),'Bin Analysis'!$B6206)</f>
        <v>16</v>
      </c>
      <c r="I6206">
        <f t="shared" si="775"/>
        <v>0</v>
      </c>
      <c r="J6206">
        <f t="shared" si="776"/>
        <v>0</v>
      </c>
      <c r="K6206">
        <f>J6206*Weighting!$W$14</f>
        <v>0</v>
      </c>
      <c r="M6206" s="14"/>
    </row>
    <row r="6207" spans="1:25" x14ac:dyDescent="0.25">
      <c r="A6207" s="32">
        <f>IF(Weighting!$P$15&gt;0,B6207,"")</f>
        <v>1.5000009999999999</v>
      </c>
      <c r="B6207">
        <f>Weighting!$C$15</f>
        <v>1.5000009999999999</v>
      </c>
      <c r="C6207">
        <f>Weighting!$F$15</f>
        <v>0</v>
      </c>
      <c r="D6207" t="b">
        <f>IF(C6207=1,'Data Transformation'!$G$3+0.5*'Data Transformation'!$W$25,IF(C6208=1,D6208-'Data Transformation'!$W$25,FALSE))</f>
        <v>0</v>
      </c>
      <c r="E6207" t="str">
        <f t="array" ref="E6207">IF(ISLOGICAL(D6207),"",FREQUENCY(IF('Data Transformation'!$B$425:$B$8425='Bin Analysis'!$B6195,'Data Transformation'!$G$425:$G$8425),D6207))</f>
        <v/>
      </c>
      <c r="F6207" t="str">
        <f t="shared" si="774"/>
        <v/>
      </c>
      <c r="G6207">
        <f>Weighting!$H$15</f>
        <v>0</v>
      </c>
      <c r="H6207">
        <f t="array" ref="H6207">FREQUENCY(IF('Data Transformation'!$B$4:$B$8425=B6195,'Data Transformation'!$G$4:$G$8425),'Bin Analysis'!$B6207)</f>
        <v>16</v>
      </c>
      <c r="I6207">
        <f t="shared" si="775"/>
        <v>0</v>
      </c>
      <c r="J6207">
        <f t="shared" si="776"/>
        <v>0</v>
      </c>
      <c r="K6207">
        <f>J6207*Weighting!$W$15</f>
        <v>0</v>
      </c>
      <c r="M6207" s="14"/>
    </row>
    <row r="6208" spans="1:25" x14ac:dyDescent="0.25">
      <c r="A6208" s="32" t="str">
        <f>IF(Weighting!$P$16&gt;0,B6208,"")</f>
        <v/>
      </c>
      <c r="B6208">
        <f>Weighting!$C$16</f>
        <v>1.631</v>
      </c>
      <c r="C6208">
        <f>Weighting!$F$16</f>
        <v>0</v>
      </c>
      <c r="D6208" t="b">
        <f>IF(C6208=1,'Data Transformation'!$G$3+0.5*'Data Transformation'!$W$25,IF(C6209=1,D6209-'Data Transformation'!$W$25,FALSE))</f>
        <v>0</v>
      </c>
      <c r="E6208" t="str">
        <f t="array" ref="E6208">IF(ISLOGICAL(D6208),"",FREQUENCY(IF('Data Transformation'!$B$425:$B$8425='Bin Analysis'!$B6195,'Data Transformation'!$G$425:$G$8425),D6208))</f>
        <v/>
      </c>
      <c r="F6208" t="str">
        <f t="shared" si="774"/>
        <v/>
      </c>
      <c r="G6208">
        <f>Weighting!$H$16</f>
        <v>0</v>
      </c>
      <c r="H6208">
        <f t="array" ref="H6208">FREQUENCY(IF('Data Transformation'!$B$4:$B$8425=B6195,'Data Transformation'!$G$4:$G$8425),'Bin Analysis'!$B6208)</f>
        <v>16</v>
      </c>
      <c r="I6208">
        <f t="shared" si="775"/>
        <v>0</v>
      </c>
      <c r="J6208">
        <f t="shared" si="776"/>
        <v>0</v>
      </c>
      <c r="K6208">
        <f>J6208*Weighting!$W$16</f>
        <v>0</v>
      </c>
      <c r="M6208" s="14"/>
    </row>
    <row r="6209" spans="1:25" x14ac:dyDescent="0.25">
      <c r="A6209" s="32" t="str">
        <f>IF(Weighting!$P$17&gt;0,B6209,"")</f>
        <v/>
      </c>
      <c r="B6209">
        <f>Weighting!$C$17</f>
        <v>1.762</v>
      </c>
      <c r="C6209">
        <f>Weighting!$F$17</f>
        <v>0</v>
      </c>
      <c r="D6209" t="b">
        <f>IF(C6209=1,'Data Transformation'!$G$3+0.5*'Data Transformation'!$W$25,IF(C6210=1,D6210-'Data Transformation'!$W$25,FALSE))</f>
        <v>0</v>
      </c>
      <c r="E6209" t="str">
        <f t="array" ref="E6209">IF(ISLOGICAL(D6209),"",FREQUENCY(IF('Data Transformation'!$B$425:$B$8425='Bin Analysis'!$B6195,'Data Transformation'!$G$425:$G$8425),D6209))</f>
        <v/>
      </c>
      <c r="F6209" t="str">
        <f t="shared" si="774"/>
        <v/>
      </c>
      <c r="G6209">
        <f>Weighting!$H$17</f>
        <v>0</v>
      </c>
      <c r="H6209">
        <f t="array" ref="H6209">FREQUENCY(IF('Data Transformation'!$B$4:$B$8425=B6195,'Data Transformation'!$G$4:$G$8425),'Bin Analysis'!$B6209)</f>
        <v>16</v>
      </c>
      <c r="I6209">
        <f t="shared" si="775"/>
        <v>0</v>
      </c>
      <c r="J6209">
        <f t="shared" si="776"/>
        <v>0</v>
      </c>
      <c r="K6209">
        <f>J6209*Weighting!$W$17</f>
        <v>0</v>
      </c>
      <c r="M6209" s="14"/>
    </row>
    <row r="6210" spans="1:25" x14ac:dyDescent="0.25">
      <c r="A6210" s="32" t="str">
        <f>IF(Weighting!$P$18&gt;0,B6210,"")</f>
        <v/>
      </c>
      <c r="B6210">
        <f>Weighting!$C$18</f>
        <v>1.893</v>
      </c>
      <c r="C6210">
        <f>Weighting!$F$18</f>
        <v>0</v>
      </c>
      <c r="D6210" t="b">
        <f>IF(C6210=1,'Data Transformation'!$G$3+0.5*'Data Transformation'!$W$25,IF(C6211=1,D6211-'Data Transformation'!$W$25,FALSE))</f>
        <v>0</v>
      </c>
      <c r="E6210" t="str">
        <f t="array" ref="E6210">IF(ISLOGICAL(D6210),"",FREQUENCY(IF('Data Transformation'!$B$425:$B$8425='Bin Analysis'!$B6195,'Data Transformation'!$G$425:$G$8425),D6210))</f>
        <v/>
      </c>
      <c r="F6210" t="str">
        <f t="shared" si="774"/>
        <v/>
      </c>
      <c r="G6210">
        <f>Weighting!$H$18</f>
        <v>0</v>
      </c>
      <c r="H6210">
        <f t="array" ref="H6210">FREQUENCY(IF('Data Transformation'!$B$4:$B$8425=B6195,'Data Transformation'!$G$4:$G$8425),'Bin Analysis'!$B6210)</f>
        <v>16</v>
      </c>
      <c r="I6210">
        <f t="shared" si="775"/>
        <v>0</v>
      </c>
      <c r="J6210">
        <f t="shared" si="776"/>
        <v>0</v>
      </c>
      <c r="K6210">
        <f>J6210*Weighting!$W$18</f>
        <v>0</v>
      </c>
      <c r="M6210" s="14"/>
    </row>
    <row r="6211" spans="1:25" x14ac:dyDescent="0.25">
      <c r="A6211" s="32" t="str">
        <f>IF(Weighting!$P$19&gt;0,B6211,"")</f>
        <v/>
      </c>
      <c r="B6211">
        <f>Weighting!$C$19</f>
        <v>2.024</v>
      </c>
      <c r="C6211">
        <f>Weighting!$F$19</f>
        <v>0</v>
      </c>
      <c r="D6211" t="b">
        <f>IF(C6211=1,'Data Transformation'!$G$3+0.5*'Data Transformation'!$W$25,IF(C6212=1,D6212-'Data Transformation'!$W$25,FALSE))</f>
        <v>0</v>
      </c>
      <c r="E6211" t="str">
        <f t="array" ref="E6211">IF(ISLOGICAL(D6211),"",FREQUENCY(IF('Data Transformation'!$B$425:$B$8425='Bin Analysis'!$B6195,'Data Transformation'!$G$425:$G$8425),D6211))</f>
        <v/>
      </c>
      <c r="F6211" t="str">
        <f t="shared" si="774"/>
        <v/>
      </c>
      <c r="G6211">
        <f>Weighting!$H$19</f>
        <v>0</v>
      </c>
      <c r="H6211">
        <f t="array" ref="H6211">FREQUENCY(IF('Data Transformation'!$B$4:$B$8425=B6195,'Data Transformation'!$G$4:$G$8425),'Bin Analysis'!$B6211)</f>
        <v>16</v>
      </c>
      <c r="I6211">
        <f t="shared" si="775"/>
        <v>0</v>
      </c>
      <c r="J6211">
        <f t="shared" si="776"/>
        <v>0</v>
      </c>
      <c r="K6211">
        <f>J6211*Weighting!$W$19</f>
        <v>0</v>
      </c>
      <c r="M6211" s="14"/>
    </row>
    <row r="6212" spans="1:25" x14ac:dyDescent="0.25">
      <c r="A6212" s="32" t="str">
        <f>IF(Weighting!$P$20&gt;0,B6212,"")</f>
        <v/>
      </c>
      <c r="B6212">
        <f>Weighting!$C$20</f>
        <v>2.1550000000000002</v>
      </c>
      <c r="C6212">
        <f>Weighting!$F$20</f>
        <v>0</v>
      </c>
      <c r="D6212" t="b">
        <f>IF(C6212=1,'Data Transformation'!$G$3+0.5*'Data Transformation'!$W$25,IF(C6213=1,D6213-'Data Transformation'!$W$25,FALSE))</f>
        <v>0</v>
      </c>
      <c r="E6212" t="str">
        <f t="array" ref="E6212">IF(ISLOGICAL(D6212),"",FREQUENCY(IF('Data Transformation'!$B$425:$B$8425='Bin Analysis'!$B6195,'Data Transformation'!$G$425:$G$8425),D6212))</f>
        <v/>
      </c>
      <c r="F6212" t="str">
        <f t="shared" si="774"/>
        <v/>
      </c>
      <c r="G6212">
        <f>Weighting!$H$20</f>
        <v>0</v>
      </c>
      <c r="H6212">
        <f t="array" ref="H6212">FREQUENCY(IF('Data Transformation'!$B$4:$B$8425=B6195,'Data Transformation'!$G$4:$G$8425),'Bin Analysis'!$B6212)</f>
        <v>16</v>
      </c>
      <c r="I6212">
        <f t="shared" si="775"/>
        <v>0</v>
      </c>
      <c r="J6212">
        <f t="shared" si="776"/>
        <v>0</v>
      </c>
      <c r="K6212">
        <f>J6212*Weighting!$W$20</f>
        <v>0</v>
      </c>
      <c r="M6212" s="14"/>
    </row>
    <row r="6213" spans="1:25" x14ac:dyDescent="0.25">
      <c r="A6213" s="32" t="str">
        <f>IF(Weighting!$P$21&gt;0,B6213,"")</f>
        <v/>
      </c>
      <c r="B6213">
        <f>Weighting!$C$21</f>
        <v>2.2860000000000005</v>
      </c>
      <c r="C6213">
        <f>Weighting!$F$21</f>
        <v>0</v>
      </c>
      <c r="D6213" t="b">
        <f>IF(C6213=1,'Data Transformation'!$G$3+0.5*'Data Transformation'!$W$25,IF(C6214=1,D6214-'Data Transformation'!$W$25,FALSE))</f>
        <v>0</v>
      </c>
      <c r="E6213" t="str">
        <f t="array" ref="E6213">IF(ISLOGICAL(D6213),"",FREQUENCY(IF('Data Transformation'!$B$425:$B$8425='Bin Analysis'!$B6195,'Data Transformation'!$G$425:$G$8425),D6213))</f>
        <v/>
      </c>
      <c r="F6213" t="str">
        <f t="shared" si="774"/>
        <v/>
      </c>
      <c r="G6213">
        <f>Weighting!$H$21</f>
        <v>0</v>
      </c>
      <c r="H6213">
        <f t="array" ref="H6213">FREQUENCY(IF('Data Transformation'!$B$4:$B$8425=B6195,'Data Transformation'!$G$4:$G$8425),'Bin Analysis'!$B6213)</f>
        <v>16</v>
      </c>
      <c r="I6213">
        <f t="shared" si="775"/>
        <v>0</v>
      </c>
      <c r="J6213">
        <f t="shared" si="776"/>
        <v>0</v>
      </c>
      <c r="K6213">
        <f>J6213*Weighting!$W$21</f>
        <v>0</v>
      </c>
      <c r="M6213" s="14"/>
    </row>
    <row r="6214" spans="1:25" x14ac:dyDescent="0.25">
      <c r="A6214" s="32" t="str">
        <f>IF(Weighting!$P$22&gt;0,B6214,"")</f>
        <v/>
      </c>
      <c r="B6214">
        <f>Weighting!$C$22</f>
        <v>2.4170000000000007</v>
      </c>
      <c r="C6214">
        <f>Weighting!$F$22</f>
        <v>0</v>
      </c>
      <c r="D6214" t="b">
        <f>IF(C6214=1,'Data Transformation'!$G$3+0.5*'Data Transformation'!$W$25,IF(C6215=1,D6215-'Data Transformation'!$W$25,FALSE))</f>
        <v>0</v>
      </c>
      <c r="E6214" t="str">
        <f t="array" ref="E6214">IF(ISLOGICAL(D6214),"",FREQUENCY(IF('Data Transformation'!$B$425:$B$8425='Bin Analysis'!$B6195,'Data Transformation'!$G$425:$G$8425),D6214))</f>
        <v/>
      </c>
      <c r="F6214" t="str">
        <f t="shared" si="774"/>
        <v/>
      </c>
      <c r="G6214">
        <f>Weighting!$H$22</f>
        <v>0</v>
      </c>
      <c r="H6214">
        <f t="array" ref="H6214">FREQUENCY(IF('Data Transformation'!$B$4:$B$8425=B6195,'Data Transformation'!$G$4:$G$8425),'Bin Analysis'!$B6214)</f>
        <v>16</v>
      </c>
      <c r="I6214">
        <f t="shared" si="775"/>
        <v>0</v>
      </c>
      <c r="J6214">
        <f t="shared" si="776"/>
        <v>0</v>
      </c>
      <c r="K6214">
        <f>J6214*Weighting!$W$22</f>
        <v>0</v>
      </c>
      <c r="M6214" s="14"/>
    </row>
    <row r="6215" spans="1:25" x14ac:dyDescent="0.25">
      <c r="A6215" s="32" t="str">
        <f>IF(Weighting!$P$23&gt;0,B6215,"")</f>
        <v/>
      </c>
      <c r="B6215">
        <f>Weighting!$C$23</f>
        <v>2.5480000000000009</v>
      </c>
      <c r="C6215">
        <f>Weighting!$F$23</f>
        <v>0</v>
      </c>
      <c r="D6215" t="b">
        <f>IF(C6215=1,'Data Transformation'!$G$3+0.5*'Data Transformation'!$W$25,IF(C6216=1,D6216-'Data Transformation'!$W$25,FALSE))</f>
        <v>0</v>
      </c>
      <c r="E6215" t="str">
        <f t="array" ref="E6215">IF(ISLOGICAL(D6215),"",FREQUENCY(IF('Data Transformation'!$B$425:$B$8425='Bin Analysis'!$B6195,'Data Transformation'!$G$425:$G$8425),D6215))</f>
        <v/>
      </c>
      <c r="F6215" t="str">
        <f t="shared" si="774"/>
        <v/>
      </c>
      <c r="G6215">
        <f>Weighting!$H$23</f>
        <v>0</v>
      </c>
      <c r="H6215">
        <f t="array" ref="H6215">FREQUENCY(IF('Data Transformation'!$B$4:$B$8425=B6195,'Data Transformation'!$G$4:$G$8425),'Bin Analysis'!$B6215)</f>
        <v>16</v>
      </c>
      <c r="I6215">
        <f t="shared" si="775"/>
        <v>0</v>
      </c>
      <c r="J6215">
        <f t="shared" si="776"/>
        <v>0</v>
      </c>
      <c r="K6215">
        <f>J6215*Weighting!$W$23</f>
        <v>0</v>
      </c>
      <c r="M6215" s="14"/>
    </row>
    <row r="6216" spans="1:25" x14ac:dyDescent="0.25">
      <c r="A6216" s="32" t="str">
        <f>IF(Weighting!$P$24&gt;0,B6216,"")</f>
        <v/>
      </c>
      <c r="B6216">
        <f>Weighting!$C$24</f>
        <v>2.6790000000000012</v>
      </c>
      <c r="C6216">
        <f>Weighting!$F$24</f>
        <v>0</v>
      </c>
      <c r="D6216" t="b">
        <f>IF(C6216=1,'Data Transformation'!$G$3+0.5*'Data Transformation'!$W$25,IF(C6217=1,D6217-'Data Transformation'!$W$25,FALSE))</f>
        <v>0</v>
      </c>
      <c r="E6216" t="str">
        <f t="array" ref="E6216">IF(ISLOGICAL(D6216),"",FREQUENCY(IF('Data Transformation'!$B$425:$B$8425='Bin Analysis'!$B6195,'Data Transformation'!$G$425:$G$8425),D6216))</f>
        <v/>
      </c>
      <c r="F6216" t="str">
        <f t="shared" si="774"/>
        <v/>
      </c>
      <c r="G6216">
        <f>Weighting!$H$24</f>
        <v>0</v>
      </c>
      <c r="H6216">
        <f t="array" ref="H6216">FREQUENCY(IF('Data Transformation'!$B$4:$B$8425=B6195,'Data Transformation'!$G$4:$G$8425),'Bin Analysis'!$B6216)</f>
        <v>16</v>
      </c>
      <c r="I6216">
        <f t="shared" si="775"/>
        <v>0</v>
      </c>
      <c r="J6216">
        <f t="shared" si="776"/>
        <v>0</v>
      </c>
      <c r="K6216">
        <f>J6216*Weighting!$W$24</f>
        <v>0</v>
      </c>
      <c r="M6216" s="14"/>
    </row>
    <row r="6217" spans="1:25" x14ac:dyDescent="0.25">
      <c r="A6217" s="32" t="str">
        <f>IF(Weighting!$P$25&gt;0,B6217,"")</f>
        <v/>
      </c>
      <c r="B6217">
        <f>Weighting!$C$25</f>
        <v>2.8100000000000014</v>
      </c>
      <c r="C6217">
        <f>Weighting!$F$25</f>
        <v>0</v>
      </c>
      <c r="D6217" t="b">
        <f>IF(C6217=1,'Data Transformation'!$G$3+0.5*'Data Transformation'!$W$25,IF(C6218=1,D6218-'Data Transformation'!$W$25,FALSE))</f>
        <v>0</v>
      </c>
      <c r="E6217" t="str">
        <f t="array" ref="E6217">IF(ISLOGICAL(D6217),"",FREQUENCY(IF('Data Transformation'!$B$425:$B$8425='Bin Analysis'!$B6195,'Data Transformation'!$G$425:$G$8425),D6217))</f>
        <v/>
      </c>
      <c r="F6217" t="str">
        <f t="shared" si="774"/>
        <v/>
      </c>
      <c r="G6217">
        <f>Weighting!$H$25</f>
        <v>0</v>
      </c>
      <c r="H6217">
        <f t="array" ref="H6217">FREQUENCY(IF('Data Transformation'!$B$4:$B$8425=B6195,'Data Transformation'!$G$4:$G$8425),'Bin Analysis'!$B6217)</f>
        <v>16</v>
      </c>
      <c r="I6217">
        <f t="shared" si="775"/>
        <v>0</v>
      </c>
      <c r="J6217">
        <f t="shared" si="776"/>
        <v>0</v>
      </c>
      <c r="K6217">
        <f>J6217*Weighting!$W$25</f>
        <v>0</v>
      </c>
      <c r="M6217" s="14"/>
    </row>
    <row r="6218" spans="1:25" x14ac:dyDescent="0.25">
      <c r="O6218"/>
      <c r="P6218"/>
      <c r="Q6218"/>
      <c r="R6218"/>
    </row>
    <row r="6219" spans="1:25" ht="23.25" x14ac:dyDescent="0.35">
      <c r="A6219" s="21" t="s">
        <v>0</v>
      </c>
      <c r="B6219" s="21">
        <f>IFERROR(VLOOKUP(C6219,'Data Transformation'!$L$6:$M$426,2,FALSE),"")</f>
        <v>259</v>
      </c>
      <c r="C6219" s="21">
        <f>C6195+1</f>
        <v>259</v>
      </c>
      <c r="D6219" s="21"/>
      <c r="E6219" s="21"/>
      <c r="F6219" s="21"/>
      <c r="G6219" s="21"/>
      <c r="H6219" s="22"/>
      <c r="I6219" s="22"/>
      <c r="J6219" s="22"/>
      <c r="K6219" s="21"/>
      <c r="L6219" s="21">
        <f>B6219</f>
        <v>259</v>
      </c>
      <c r="M6219" s="23">
        <f>INDEX('Data Transformation'!$O$4:$O$424,MATCH($B6219,'Data Transformation'!$M$4:$M$424,0),MATCH($M$2,'Data Transformation'!$O$3,0))</f>
        <v>11</v>
      </c>
      <c r="N6219" s="27">
        <f>IF('Input and Summary Results'!$J$16="minimum",'Bin Analysis'!X6220/(M6219-1),'Bin Analysis'!Y6219/('Bin Analysis'!M6219-1))</f>
        <v>0.3</v>
      </c>
      <c r="O6219" s="27">
        <f>IF(M6219=FALSE,NA(),(VLOOKUP(1,C6222:K6241,4,FALSE))/(M6219-1))</f>
        <v>0.3</v>
      </c>
      <c r="P6219" s="27">
        <f>IF(M6219=FALSE,NA(),SUM(J6222:J6241)/Weighting!$S$5)</f>
        <v>0.5</v>
      </c>
      <c r="Q6219" s="27">
        <f>IF(M6219=FALSE,NA(),SUM(K6222:K6241)/Weighting!$S$6)</f>
        <v>0.39130434782608697</v>
      </c>
      <c r="R6219" s="27">
        <f>IF(M6219=FALSE,NA(),(VLOOKUP(1,G6222:K6241,3,FALSE))/(M6219-1))</f>
        <v>0.2</v>
      </c>
      <c r="S6219" s="22" t="str">
        <f>IF(M6219=FALSE,NA(),IF(SUM(J6222:J6241)=2,"yes","no"))</f>
        <v>no</v>
      </c>
      <c r="X6219" s="2" cm="2">
        <f t="array" ref="X6219:X6220">FREQUENCY(IF('Data Transformation'!$B$425:$B$6424='Bin Analysis'!L6219,'Data Transformation'!$G$425:$G$6424),'Data Transformation'!$U$11)</f>
        <v>7</v>
      </c>
      <c r="Y6219" s="2" cm="2">
        <f t="array" ref="Y6219:Y6220">FREQUENCY(IF('Data Transformation'!$B$425:$B$6424='Bin Analysis'!L6219,'Data Transformation'!$G$425:$G$6424),'Data Transformation'!$U$12)</f>
        <v>4</v>
      </c>
    </row>
    <row r="6220" spans="1:25" x14ac:dyDescent="0.25">
      <c r="A6220" s="14" t="s">
        <v>67</v>
      </c>
      <c r="B6220" t="s">
        <v>47</v>
      </c>
      <c r="C6220" t="s">
        <v>5</v>
      </c>
      <c r="D6220" t="s">
        <v>100</v>
      </c>
      <c r="E6220" t="s">
        <v>101</v>
      </c>
      <c r="F6220" t="s">
        <v>102</v>
      </c>
      <c r="G6220" t="s">
        <v>70</v>
      </c>
      <c r="H6220" t="s">
        <v>31</v>
      </c>
      <c r="I6220" t="s">
        <v>32</v>
      </c>
      <c r="J6220" t="s">
        <v>46</v>
      </c>
      <c r="K6220" s="14" t="s">
        <v>45</v>
      </c>
      <c r="M6220" s="14"/>
      <c r="X6220" s="2">
        <v>3</v>
      </c>
      <c r="Y6220" s="2">
        <v>6</v>
      </c>
    </row>
    <row r="6221" spans="1:25" x14ac:dyDescent="0.25">
      <c r="A6221" s="32"/>
      <c r="D6221" t="b">
        <f>IF(C6221=1,'Data Transformation'!$G$3+0.5*'Data Transformation'!$W$25,IF(C6222=1,D6222-'Data Transformation'!$W$25,FALSE))</f>
        <v>0</v>
      </c>
      <c r="E6221" t="str">
        <f t="array" ref="E6221">IF(ISLOGICAL(D6221),"",FREQUENCY(IF('Data Transformation'!$B$425:$B$8425='Bin Analysis'!$B6219,'Data Transformation'!$G$425:$G$8425),D6221))</f>
        <v/>
      </c>
      <c r="F6221" t="str">
        <f>IF(ISLOGICAL(D6221),"",E6221-E6220)</f>
        <v/>
      </c>
      <c r="M6221" s="14"/>
    </row>
    <row r="6222" spans="1:25" x14ac:dyDescent="0.25">
      <c r="A6222" s="32">
        <f>IF(Weighting!$P$6&gt;0,B6222,"")</f>
        <v>0.32100000000000001</v>
      </c>
      <c r="B6222">
        <f>Weighting!$C$6</f>
        <v>0.32100000000000001</v>
      </c>
      <c r="C6222">
        <f>Weighting!$F$6</f>
        <v>0</v>
      </c>
      <c r="D6222" t="b">
        <f>IF(C6222=1,'Data Transformation'!$G$3+0.5*'Data Transformation'!$W$25,IF(C6223=1,D6223-'Data Transformation'!$W$25,FALSE))</f>
        <v>0</v>
      </c>
      <c r="E6222" t="str">
        <f t="array" ref="E6222">IF(ISLOGICAL(D6222),"",FREQUENCY(IF('Data Transformation'!$B$425:$B$8425='Bin Analysis'!$B6219,'Data Transformation'!$G$425:$G$8425),D6222))</f>
        <v/>
      </c>
      <c r="F6222" t="str">
        <f>IF(ISLOGICAL(D6222),"",E6222-E6221)</f>
        <v/>
      </c>
      <c r="G6222">
        <f>Weighting!$H$6</f>
        <v>1</v>
      </c>
      <c r="H6222">
        <f t="array" ref="H6222">FREQUENCY(IF('Data Transformation'!$B$4:$B$8425=B6219,'Data Transformation'!$G$4:$G$8425),'Bin Analysis'!$B6222)</f>
        <v>2</v>
      </c>
      <c r="I6222">
        <f>H6222-H6221</f>
        <v>2</v>
      </c>
      <c r="J6222">
        <f>IF(I6222=0,0,1)</f>
        <v>1</v>
      </c>
      <c r="K6222">
        <f>J6222*Weighting!$W$6</f>
        <v>1</v>
      </c>
      <c r="M6222" s="14"/>
    </row>
    <row r="6223" spans="1:25" x14ac:dyDescent="0.25">
      <c r="A6223" s="32">
        <f>IF(Weighting!$P$7&gt;0,B6223,"")</f>
        <v>0.45200000000000001</v>
      </c>
      <c r="B6223">
        <f>Weighting!$C$7</f>
        <v>0.45200000000000001</v>
      </c>
      <c r="C6223">
        <f>Weighting!$F$7</f>
        <v>0</v>
      </c>
      <c r="D6223" t="b">
        <f>IF(C6223=1,'Data Transformation'!$G$3+0.5*'Data Transformation'!$W$25,IF(C6224=1,D6224-'Data Transformation'!$W$25,FALSE))</f>
        <v>0</v>
      </c>
      <c r="E6223" t="str">
        <f t="array" ref="E6223">IF(ISLOGICAL(D6223),"",FREQUENCY(IF('Data Transformation'!$B$425:$B$8425='Bin Analysis'!$B6219,'Data Transformation'!$G$425:$G$8425),D6223))</f>
        <v/>
      </c>
      <c r="F6223" t="str">
        <f t="shared" ref="F6223:F6241" si="777">IF(ISLOGICAL(D6223),"",E6223-E6222)</f>
        <v/>
      </c>
      <c r="G6223">
        <f>Weighting!$H$7</f>
        <v>0</v>
      </c>
      <c r="H6223">
        <f t="array" ref="H6223">FREQUENCY(IF('Data Transformation'!$B$4:$B$8425=B6219,'Data Transformation'!$G$4:$G$8425),'Bin Analysis'!$B6223)</f>
        <v>2</v>
      </c>
      <c r="I6223">
        <f t="shared" ref="I6223:I6241" si="778">H6223-H6222</f>
        <v>0</v>
      </c>
      <c r="J6223">
        <f>IF(I6223=0,0,1)</f>
        <v>0</v>
      </c>
      <c r="K6223">
        <f>J6223*Weighting!$W$7</f>
        <v>0</v>
      </c>
      <c r="M6223" s="14"/>
    </row>
    <row r="6224" spans="1:25" x14ac:dyDescent="0.25">
      <c r="A6224" s="32">
        <f>IF(Weighting!$P$8&gt;0,B6224,"")</f>
        <v>0.58299999999999996</v>
      </c>
      <c r="B6224">
        <f>Weighting!$C$8</f>
        <v>0.58299999999999996</v>
      </c>
      <c r="C6224">
        <f>Weighting!$F$8</f>
        <v>0</v>
      </c>
      <c r="D6224" t="b">
        <f>IF(C6224=1,'Data Transformation'!$G$3+0.5*'Data Transformation'!$W$25,IF(C6225=1,D6225-'Data Transformation'!$W$25,FALSE))</f>
        <v>0</v>
      </c>
      <c r="E6224" t="str">
        <f t="array" ref="E6224">IF(ISLOGICAL(D6224),"",FREQUENCY(IF('Data Transformation'!$B$425:$B$8425='Bin Analysis'!$B6219,'Data Transformation'!$G$425:$G$8425),D6224))</f>
        <v/>
      </c>
      <c r="F6224" t="str">
        <f t="shared" si="777"/>
        <v/>
      </c>
      <c r="G6224">
        <f>Weighting!$H$8</f>
        <v>0</v>
      </c>
      <c r="H6224">
        <f t="array" ref="H6224">FREQUENCY(IF('Data Transformation'!$B$4:$B$8425=B6219,'Data Transformation'!$G$4:$G$8425),'Bin Analysis'!$B6224)</f>
        <v>4</v>
      </c>
      <c r="I6224">
        <f t="shared" si="778"/>
        <v>2</v>
      </c>
      <c r="J6224">
        <f t="shared" ref="J6224:J6241" si="779">IF(I6224=0,0,1)</f>
        <v>1</v>
      </c>
      <c r="K6224">
        <f>J6224*Weighting!$W$8</f>
        <v>3</v>
      </c>
      <c r="M6224" s="14"/>
    </row>
    <row r="6225" spans="1:13" x14ac:dyDescent="0.25">
      <c r="A6225" s="32">
        <f>IF(Weighting!$P$9&gt;0,B6225,"")</f>
        <v>0.71399999999999997</v>
      </c>
      <c r="B6225" s="50">
        <f>Weighting!$C$9</f>
        <v>0.71399999999999997</v>
      </c>
      <c r="C6225">
        <f>Weighting!$F$9</f>
        <v>0</v>
      </c>
      <c r="D6225" t="b">
        <f>IF(C6225=1,'Data Transformation'!$G$3+0.5*'Data Transformation'!$W$25,IF(C6226=1,D6226-'Data Transformation'!$W$25,FALSE))</f>
        <v>0</v>
      </c>
      <c r="E6225" t="str">
        <f t="array" ref="E6225">IF(ISLOGICAL(D6225),"",FREQUENCY(IF('Data Transformation'!$B$425:$B$8425='Bin Analysis'!$B6219,'Data Transformation'!$G$425:$G$8425),D6225))</f>
        <v/>
      </c>
      <c r="F6225" t="str">
        <f t="shared" si="777"/>
        <v/>
      </c>
      <c r="G6225">
        <f>Weighting!$H$9</f>
        <v>0</v>
      </c>
      <c r="H6225">
        <f t="array" ref="H6225">FREQUENCY(IF('Data Transformation'!$B$4:$B$8425=B6219,'Data Transformation'!$G$4:$G$8425),'Bin Analysis'!$B6225)</f>
        <v>4</v>
      </c>
      <c r="I6225">
        <f t="shared" si="778"/>
        <v>0</v>
      </c>
      <c r="J6225">
        <f t="shared" si="779"/>
        <v>0</v>
      </c>
      <c r="K6225">
        <f>J6225*Weighting!$W$9</f>
        <v>0</v>
      </c>
      <c r="M6225" s="14"/>
    </row>
    <row r="6226" spans="1:13" x14ac:dyDescent="0.25">
      <c r="A6226" s="32">
        <f>IF(Weighting!$P$10&gt;0,B6226,"")</f>
        <v>0.84499999999999997</v>
      </c>
      <c r="B6226">
        <f>Weighting!$C$10</f>
        <v>0.84499999999999997</v>
      </c>
      <c r="C6226">
        <f>Weighting!$F$10</f>
        <v>0</v>
      </c>
      <c r="D6226" t="b">
        <f>IF(C6226=1,'Data Transformation'!$G$3+0.5*'Data Transformation'!$W$25,IF(C6227=1,D6227-'Data Transformation'!$W$25,FALSE))</f>
        <v>0</v>
      </c>
      <c r="E6226" t="str">
        <f t="array" ref="E6226">IF(ISLOGICAL(D6226),"",FREQUENCY(IF('Data Transformation'!$B$425:$B$8425='Bin Analysis'!$B6219,'Data Transformation'!$G$425:$G$8425),D6226))</f>
        <v/>
      </c>
      <c r="F6226" t="str">
        <f t="shared" si="777"/>
        <v/>
      </c>
      <c r="G6226">
        <f>Weighting!$H$10</f>
        <v>0</v>
      </c>
      <c r="H6226">
        <f t="array" ref="H6226">FREQUENCY(IF('Data Transformation'!$B$4:$B$8425=B6219,'Data Transformation'!$G$4:$G$8425),'Bin Analysis'!$B6226)</f>
        <v>4</v>
      </c>
      <c r="I6226">
        <f t="shared" si="778"/>
        <v>0</v>
      </c>
      <c r="J6226">
        <f t="shared" si="779"/>
        <v>0</v>
      </c>
      <c r="K6226">
        <f>J6226*Weighting!$W$10</f>
        <v>0</v>
      </c>
      <c r="M6226" s="14"/>
    </row>
    <row r="6227" spans="1:13" x14ac:dyDescent="0.25">
      <c r="A6227" s="32">
        <f>IF(Weighting!$P$11&gt;0,B6227,"")</f>
        <v>0.97599999999999998</v>
      </c>
      <c r="B6227">
        <f>Weighting!$C$11</f>
        <v>0.97599999999999998</v>
      </c>
      <c r="C6227">
        <f>Weighting!$F$11</f>
        <v>0</v>
      </c>
      <c r="D6227">
        <f>IF(C6227=1,'Data Transformation'!$G$3+0.5*'Data Transformation'!$W$25,IF(C6228=1,D6228-'Data Transformation'!$W$25,FALSE))</f>
        <v>0.86899999999999999</v>
      </c>
      <c r="E6227">
        <f t="array" ref="E6227">IF(ISLOGICAL(D6227),"",FREQUENCY(IF('Data Transformation'!$B$425:$B$8425='Bin Analysis'!$B6219,'Data Transformation'!$G$425:$G$8425),D6227))</f>
        <v>4</v>
      </c>
      <c r="F6227" t="e">
        <f t="shared" si="777"/>
        <v>#VALUE!</v>
      </c>
      <c r="G6227">
        <f>Weighting!$H$11</f>
        <v>0</v>
      </c>
      <c r="H6227">
        <f t="array" ref="H6227">FREQUENCY(IF('Data Transformation'!$B$4:$B$8425=B6219,'Data Transformation'!$G$4:$G$8425),'Bin Analysis'!$B6227)</f>
        <v>6</v>
      </c>
      <c r="I6227">
        <f t="shared" si="778"/>
        <v>2</v>
      </c>
      <c r="J6227">
        <f t="shared" si="779"/>
        <v>1</v>
      </c>
      <c r="K6227">
        <f>J6227*Weighting!$W$11</f>
        <v>2</v>
      </c>
      <c r="M6227" s="14"/>
    </row>
    <row r="6228" spans="1:13" x14ac:dyDescent="0.25">
      <c r="A6228" s="32">
        <f>IF(Weighting!$P$12&gt;0,B6228,"")</f>
        <v>1.107</v>
      </c>
      <c r="B6228">
        <f>Weighting!$C$12</f>
        <v>1.107</v>
      </c>
      <c r="C6228">
        <f>Weighting!$F$12</f>
        <v>1</v>
      </c>
      <c r="D6228">
        <f>IF(C6228=1,'Data Transformation'!$G$3+0.5*'Data Transformation'!$W$25,IF(C6229=1,D6229-'Data Transformation'!$W$25,FALSE))</f>
        <v>1.131</v>
      </c>
      <c r="E6228">
        <f t="array" ref="E6228">IF(ISLOGICAL(D6228),"",FREQUENCY(IF('Data Transformation'!$B$425:$B$8425='Bin Analysis'!$B6219,'Data Transformation'!$G$425:$G$8425),D6228))</f>
        <v>7</v>
      </c>
      <c r="F6228">
        <f t="shared" si="777"/>
        <v>3</v>
      </c>
      <c r="G6228">
        <f>Weighting!$H$12</f>
        <v>0</v>
      </c>
      <c r="H6228">
        <f t="array" ref="H6228">FREQUENCY(IF('Data Transformation'!$B$4:$B$8425=B6219,'Data Transformation'!$G$4:$G$8425),'Bin Analysis'!$B6228)</f>
        <v>8</v>
      </c>
      <c r="I6228">
        <f t="shared" si="778"/>
        <v>2</v>
      </c>
      <c r="J6228">
        <f t="shared" si="779"/>
        <v>1</v>
      </c>
      <c r="K6228">
        <f>J6228*Weighting!$W$12</f>
        <v>1</v>
      </c>
      <c r="M6228" s="14"/>
    </row>
    <row r="6229" spans="1:13" x14ac:dyDescent="0.25">
      <c r="A6229" s="32">
        <f>IF(Weighting!$P$13&gt;0,B6229,"")</f>
        <v>1.238</v>
      </c>
      <c r="B6229">
        <f>Weighting!$C$13</f>
        <v>1.238</v>
      </c>
      <c r="C6229">
        <f>Weighting!$F$13</f>
        <v>0</v>
      </c>
      <c r="D6229" t="b">
        <f>IF(C6229=1,'Data Transformation'!$G$3+0.5*'Data Transformation'!$W$25,IF(C6230=1,D6230-'Data Transformation'!$W$25,FALSE))</f>
        <v>0</v>
      </c>
      <c r="E6229" t="str">
        <f t="array" ref="E6229">IF(ISLOGICAL(D6229),"",FREQUENCY(IF('Data Transformation'!$B$425:$B$8425='Bin Analysis'!$B6219,'Data Transformation'!$G$425:$G$8425),D6229))</f>
        <v/>
      </c>
      <c r="F6229" t="str">
        <f t="shared" si="777"/>
        <v/>
      </c>
      <c r="G6229">
        <f>Weighting!$H$13</f>
        <v>0</v>
      </c>
      <c r="H6229">
        <f t="array" ref="H6229">FREQUENCY(IF('Data Transformation'!$B$4:$B$8425=B6219,'Data Transformation'!$G$4:$G$8425),'Bin Analysis'!$B6229)</f>
        <v>11</v>
      </c>
      <c r="I6229">
        <f t="shared" si="778"/>
        <v>3</v>
      </c>
      <c r="J6229">
        <f t="shared" si="779"/>
        <v>1</v>
      </c>
      <c r="K6229">
        <f>J6229*Weighting!$W$13</f>
        <v>2</v>
      </c>
      <c r="M6229" s="14"/>
    </row>
    <row r="6230" spans="1:13" x14ac:dyDescent="0.25">
      <c r="A6230" s="32">
        <f>IF(Weighting!$P$14&gt;0,B6230,"")</f>
        <v>1.369</v>
      </c>
      <c r="B6230">
        <f>Weighting!$C$14</f>
        <v>1.369</v>
      </c>
      <c r="C6230">
        <f>Weighting!$F$14</f>
        <v>0</v>
      </c>
      <c r="D6230" t="b">
        <f>IF(C6230=1,'Data Transformation'!$G$3+0.5*'Data Transformation'!$W$25,IF(C6231=1,D6231-'Data Transformation'!$W$25,FALSE))</f>
        <v>0</v>
      </c>
      <c r="E6230" t="str">
        <f t="array" ref="E6230">IF(ISLOGICAL(D6230),"",FREQUENCY(IF('Data Transformation'!$B$425:$B$8425='Bin Analysis'!$B6219,'Data Transformation'!$G$425:$G$8425),D6230))</f>
        <v/>
      </c>
      <c r="F6230" t="str">
        <f t="shared" si="777"/>
        <v/>
      </c>
      <c r="G6230">
        <f>Weighting!$H$14</f>
        <v>0</v>
      </c>
      <c r="H6230">
        <f t="array" ref="H6230">FREQUENCY(IF('Data Transformation'!$B$4:$B$8425=B6219,'Data Transformation'!$G$4:$G$8425),'Bin Analysis'!$B6230)</f>
        <v>11</v>
      </c>
      <c r="I6230">
        <f t="shared" si="778"/>
        <v>0</v>
      </c>
      <c r="J6230">
        <f t="shared" si="779"/>
        <v>0</v>
      </c>
      <c r="K6230">
        <f>J6230*Weighting!$W$14</f>
        <v>0</v>
      </c>
      <c r="M6230" s="14"/>
    </row>
    <row r="6231" spans="1:13" x14ac:dyDescent="0.25">
      <c r="A6231" s="32">
        <f>IF(Weighting!$P$15&gt;0,B6231,"")</f>
        <v>1.5000009999999999</v>
      </c>
      <c r="B6231">
        <f>Weighting!$C$15</f>
        <v>1.5000009999999999</v>
      </c>
      <c r="C6231">
        <f>Weighting!$F$15</f>
        <v>0</v>
      </c>
      <c r="D6231" t="b">
        <f>IF(C6231=1,'Data Transformation'!$G$3+0.5*'Data Transformation'!$W$25,IF(C6232=1,D6232-'Data Transformation'!$W$25,FALSE))</f>
        <v>0</v>
      </c>
      <c r="E6231" t="str">
        <f t="array" ref="E6231">IF(ISLOGICAL(D6231),"",FREQUENCY(IF('Data Transformation'!$B$425:$B$8425='Bin Analysis'!$B6219,'Data Transformation'!$G$425:$G$8425),D6231))</f>
        <v/>
      </c>
      <c r="F6231" t="str">
        <f t="shared" si="777"/>
        <v/>
      </c>
      <c r="G6231">
        <f>Weighting!$H$15</f>
        <v>0</v>
      </c>
      <c r="H6231">
        <f t="array" ref="H6231">FREQUENCY(IF('Data Transformation'!$B$4:$B$8425=B6219,'Data Transformation'!$G$4:$G$8425),'Bin Analysis'!$B6231)</f>
        <v>11</v>
      </c>
      <c r="I6231">
        <f t="shared" si="778"/>
        <v>0</v>
      </c>
      <c r="J6231">
        <f t="shared" si="779"/>
        <v>0</v>
      </c>
      <c r="K6231">
        <f>J6231*Weighting!$W$15</f>
        <v>0</v>
      </c>
      <c r="M6231" s="14"/>
    </row>
    <row r="6232" spans="1:13" x14ac:dyDescent="0.25">
      <c r="A6232" s="32" t="str">
        <f>IF(Weighting!$P$16&gt;0,B6232,"")</f>
        <v/>
      </c>
      <c r="B6232">
        <f>Weighting!$C$16</f>
        <v>1.631</v>
      </c>
      <c r="C6232">
        <f>Weighting!$F$16</f>
        <v>0</v>
      </c>
      <c r="D6232" t="b">
        <f>IF(C6232=1,'Data Transformation'!$G$3+0.5*'Data Transformation'!$W$25,IF(C6233=1,D6233-'Data Transformation'!$W$25,FALSE))</f>
        <v>0</v>
      </c>
      <c r="E6232" t="str">
        <f t="array" ref="E6232">IF(ISLOGICAL(D6232),"",FREQUENCY(IF('Data Transformation'!$B$425:$B$8425='Bin Analysis'!$B6219,'Data Transformation'!$G$425:$G$8425),D6232))</f>
        <v/>
      </c>
      <c r="F6232" t="str">
        <f t="shared" si="777"/>
        <v/>
      </c>
      <c r="G6232">
        <f>Weighting!$H$16</f>
        <v>0</v>
      </c>
      <c r="H6232">
        <f t="array" ref="H6232">FREQUENCY(IF('Data Transformation'!$B$4:$B$8425=B6219,'Data Transformation'!$G$4:$G$8425),'Bin Analysis'!$B6232)</f>
        <v>11</v>
      </c>
      <c r="I6232">
        <f t="shared" si="778"/>
        <v>0</v>
      </c>
      <c r="J6232">
        <f t="shared" si="779"/>
        <v>0</v>
      </c>
      <c r="K6232">
        <f>J6232*Weighting!$W$16</f>
        <v>0</v>
      </c>
      <c r="M6232" s="14"/>
    </row>
    <row r="6233" spans="1:13" x14ac:dyDescent="0.25">
      <c r="A6233" s="32" t="str">
        <f>IF(Weighting!$P$17&gt;0,B6233,"")</f>
        <v/>
      </c>
      <c r="B6233">
        <f>Weighting!$C$17</f>
        <v>1.762</v>
      </c>
      <c r="C6233">
        <f>Weighting!$F$17</f>
        <v>0</v>
      </c>
      <c r="D6233" t="b">
        <f>IF(C6233=1,'Data Transformation'!$G$3+0.5*'Data Transformation'!$W$25,IF(C6234=1,D6234-'Data Transformation'!$W$25,FALSE))</f>
        <v>0</v>
      </c>
      <c r="E6233" t="str">
        <f t="array" ref="E6233">IF(ISLOGICAL(D6233),"",FREQUENCY(IF('Data Transformation'!$B$425:$B$8425='Bin Analysis'!$B6219,'Data Transformation'!$G$425:$G$8425),D6233))</f>
        <v/>
      </c>
      <c r="F6233" t="str">
        <f t="shared" si="777"/>
        <v/>
      </c>
      <c r="G6233">
        <f>Weighting!$H$17</f>
        <v>0</v>
      </c>
      <c r="H6233">
        <f t="array" ref="H6233">FREQUENCY(IF('Data Transformation'!$B$4:$B$8425=B6219,'Data Transformation'!$G$4:$G$8425),'Bin Analysis'!$B6233)</f>
        <v>11</v>
      </c>
      <c r="I6233">
        <f t="shared" si="778"/>
        <v>0</v>
      </c>
      <c r="J6233">
        <f t="shared" si="779"/>
        <v>0</v>
      </c>
      <c r="K6233">
        <f>J6233*Weighting!$W$17</f>
        <v>0</v>
      </c>
      <c r="M6233" s="14"/>
    </row>
    <row r="6234" spans="1:13" x14ac:dyDescent="0.25">
      <c r="A6234" s="32" t="str">
        <f>IF(Weighting!$P$18&gt;0,B6234,"")</f>
        <v/>
      </c>
      <c r="B6234">
        <f>Weighting!$C$18</f>
        <v>1.893</v>
      </c>
      <c r="C6234">
        <f>Weighting!$F$18</f>
        <v>0</v>
      </c>
      <c r="D6234" t="b">
        <f>IF(C6234=1,'Data Transformation'!$G$3+0.5*'Data Transformation'!$W$25,IF(C6235=1,D6235-'Data Transformation'!$W$25,FALSE))</f>
        <v>0</v>
      </c>
      <c r="E6234" t="str">
        <f t="array" ref="E6234">IF(ISLOGICAL(D6234),"",FREQUENCY(IF('Data Transformation'!$B$425:$B$8425='Bin Analysis'!$B6219,'Data Transformation'!$G$425:$G$8425),D6234))</f>
        <v/>
      </c>
      <c r="F6234" t="str">
        <f t="shared" si="777"/>
        <v/>
      </c>
      <c r="G6234">
        <f>Weighting!$H$18</f>
        <v>0</v>
      </c>
      <c r="H6234">
        <f t="array" ref="H6234">FREQUENCY(IF('Data Transformation'!$B$4:$B$8425=B6219,'Data Transformation'!$G$4:$G$8425),'Bin Analysis'!$B6234)</f>
        <v>11</v>
      </c>
      <c r="I6234">
        <f t="shared" si="778"/>
        <v>0</v>
      </c>
      <c r="J6234">
        <f t="shared" si="779"/>
        <v>0</v>
      </c>
      <c r="K6234">
        <f>J6234*Weighting!$W$18</f>
        <v>0</v>
      </c>
      <c r="M6234" s="14"/>
    </row>
    <row r="6235" spans="1:13" x14ac:dyDescent="0.25">
      <c r="A6235" s="32" t="str">
        <f>IF(Weighting!$P$19&gt;0,B6235,"")</f>
        <v/>
      </c>
      <c r="B6235">
        <f>Weighting!$C$19</f>
        <v>2.024</v>
      </c>
      <c r="C6235">
        <f>Weighting!$F$19</f>
        <v>0</v>
      </c>
      <c r="D6235" t="b">
        <f>IF(C6235=1,'Data Transformation'!$G$3+0.5*'Data Transformation'!$W$25,IF(C6236=1,D6236-'Data Transformation'!$W$25,FALSE))</f>
        <v>0</v>
      </c>
      <c r="E6235" t="str">
        <f t="array" ref="E6235">IF(ISLOGICAL(D6235),"",FREQUENCY(IF('Data Transformation'!$B$425:$B$8425='Bin Analysis'!$B6219,'Data Transformation'!$G$425:$G$8425),D6235))</f>
        <v/>
      </c>
      <c r="F6235" t="str">
        <f t="shared" si="777"/>
        <v/>
      </c>
      <c r="G6235">
        <f>Weighting!$H$19</f>
        <v>0</v>
      </c>
      <c r="H6235">
        <f t="array" ref="H6235">FREQUENCY(IF('Data Transformation'!$B$4:$B$8425=B6219,'Data Transformation'!$G$4:$G$8425),'Bin Analysis'!$B6235)</f>
        <v>11</v>
      </c>
      <c r="I6235">
        <f t="shared" si="778"/>
        <v>0</v>
      </c>
      <c r="J6235">
        <f t="shared" si="779"/>
        <v>0</v>
      </c>
      <c r="K6235">
        <f>J6235*Weighting!$W$19</f>
        <v>0</v>
      </c>
      <c r="M6235" s="14"/>
    </row>
    <row r="6236" spans="1:13" x14ac:dyDescent="0.25">
      <c r="A6236" s="32" t="str">
        <f>IF(Weighting!$P$20&gt;0,B6236,"")</f>
        <v/>
      </c>
      <c r="B6236">
        <f>Weighting!$C$20</f>
        <v>2.1550000000000002</v>
      </c>
      <c r="C6236">
        <f>Weighting!$F$20</f>
        <v>0</v>
      </c>
      <c r="D6236" t="b">
        <f>IF(C6236=1,'Data Transformation'!$G$3+0.5*'Data Transformation'!$W$25,IF(C6237=1,D6237-'Data Transformation'!$W$25,FALSE))</f>
        <v>0</v>
      </c>
      <c r="E6236" t="str">
        <f t="array" ref="E6236">IF(ISLOGICAL(D6236),"",FREQUENCY(IF('Data Transformation'!$B$425:$B$8425='Bin Analysis'!$B6219,'Data Transformation'!$G$425:$G$8425),D6236))</f>
        <v/>
      </c>
      <c r="F6236" t="str">
        <f t="shared" si="777"/>
        <v/>
      </c>
      <c r="G6236">
        <f>Weighting!$H$20</f>
        <v>0</v>
      </c>
      <c r="H6236">
        <f t="array" ref="H6236">FREQUENCY(IF('Data Transformation'!$B$4:$B$8425=B6219,'Data Transformation'!$G$4:$G$8425),'Bin Analysis'!$B6236)</f>
        <v>11</v>
      </c>
      <c r="I6236">
        <f t="shared" si="778"/>
        <v>0</v>
      </c>
      <c r="J6236">
        <f t="shared" si="779"/>
        <v>0</v>
      </c>
      <c r="K6236">
        <f>J6236*Weighting!$W$20</f>
        <v>0</v>
      </c>
      <c r="M6236" s="14"/>
    </row>
    <row r="6237" spans="1:13" x14ac:dyDescent="0.25">
      <c r="A6237" s="32" t="str">
        <f>IF(Weighting!$P$21&gt;0,B6237,"")</f>
        <v/>
      </c>
      <c r="B6237">
        <f>Weighting!$C$21</f>
        <v>2.2860000000000005</v>
      </c>
      <c r="C6237">
        <f>Weighting!$F$21</f>
        <v>0</v>
      </c>
      <c r="D6237" t="b">
        <f>IF(C6237=1,'Data Transformation'!$G$3+0.5*'Data Transformation'!$W$25,IF(C6238=1,D6238-'Data Transformation'!$W$25,FALSE))</f>
        <v>0</v>
      </c>
      <c r="E6237" t="str">
        <f t="array" ref="E6237">IF(ISLOGICAL(D6237),"",FREQUENCY(IF('Data Transformation'!$B$425:$B$8425='Bin Analysis'!$B6219,'Data Transformation'!$G$425:$G$8425),D6237))</f>
        <v/>
      </c>
      <c r="F6237" t="str">
        <f t="shared" si="777"/>
        <v/>
      </c>
      <c r="G6237">
        <f>Weighting!$H$21</f>
        <v>0</v>
      </c>
      <c r="H6237">
        <f t="array" ref="H6237">FREQUENCY(IF('Data Transformation'!$B$4:$B$8425=B6219,'Data Transformation'!$G$4:$G$8425),'Bin Analysis'!$B6237)</f>
        <v>11</v>
      </c>
      <c r="I6237">
        <f t="shared" si="778"/>
        <v>0</v>
      </c>
      <c r="J6237">
        <f t="shared" si="779"/>
        <v>0</v>
      </c>
      <c r="K6237">
        <f>J6237*Weighting!$W$21</f>
        <v>0</v>
      </c>
      <c r="M6237" s="14"/>
    </row>
    <row r="6238" spans="1:13" x14ac:dyDescent="0.25">
      <c r="A6238" s="32" t="str">
        <f>IF(Weighting!$P$22&gt;0,B6238,"")</f>
        <v/>
      </c>
      <c r="B6238">
        <f>Weighting!$C$22</f>
        <v>2.4170000000000007</v>
      </c>
      <c r="C6238">
        <f>Weighting!$F$22</f>
        <v>0</v>
      </c>
      <c r="D6238" t="b">
        <f>IF(C6238=1,'Data Transformation'!$G$3+0.5*'Data Transformation'!$W$25,IF(C6239=1,D6239-'Data Transformation'!$W$25,FALSE))</f>
        <v>0</v>
      </c>
      <c r="E6238" t="str">
        <f t="array" ref="E6238">IF(ISLOGICAL(D6238),"",FREQUENCY(IF('Data Transformation'!$B$425:$B$8425='Bin Analysis'!$B6219,'Data Transformation'!$G$425:$G$8425),D6238))</f>
        <v/>
      </c>
      <c r="F6238" t="str">
        <f t="shared" si="777"/>
        <v/>
      </c>
      <c r="G6238">
        <f>Weighting!$H$22</f>
        <v>0</v>
      </c>
      <c r="H6238">
        <f t="array" ref="H6238">FREQUENCY(IF('Data Transformation'!$B$4:$B$8425=B6219,'Data Transformation'!$G$4:$G$8425),'Bin Analysis'!$B6238)</f>
        <v>11</v>
      </c>
      <c r="I6238">
        <f t="shared" si="778"/>
        <v>0</v>
      </c>
      <c r="J6238">
        <f t="shared" si="779"/>
        <v>0</v>
      </c>
      <c r="K6238">
        <f>J6238*Weighting!$W$22</f>
        <v>0</v>
      </c>
      <c r="M6238" s="14"/>
    </row>
    <row r="6239" spans="1:13" x14ac:dyDescent="0.25">
      <c r="A6239" s="32" t="str">
        <f>IF(Weighting!$P$23&gt;0,B6239,"")</f>
        <v/>
      </c>
      <c r="B6239">
        <f>Weighting!$C$23</f>
        <v>2.5480000000000009</v>
      </c>
      <c r="C6239">
        <f>Weighting!$F$23</f>
        <v>0</v>
      </c>
      <c r="D6239" t="b">
        <f>IF(C6239=1,'Data Transformation'!$G$3+0.5*'Data Transformation'!$W$25,IF(C6240=1,D6240-'Data Transformation'!$W$25,FALSE))</f>
        <v>0</v>
      </c>
      <c r="E6239" t="str">
        <f t="array" ref="E6239">IF(ISLOGICAL(D6239),"",FREQUENCY(IF('Data Transformation'!$B$425:$B$8425='Bin Analysis'!$B6219,'Data Transformation'!$G$425:$G$8425),D6239))</f>
        <v/>
      </c>
      <c r="F6239" t="str">
        <f t="shared" si="777"/>
        <v/>
      </c>
      <c r="G6239">
        <f>Weighting!$H$23</f>
        <v>0</v>
      </c>
      <c r="H6239">
        <f t="array" ref="H6239">FREQUENCY(IF('Data Transformation'!$B$4:$B$8425=B6219,'Data Transformation'!$G$4:$G$8425),'Bin Analysis'!$B6239)</f>
        <v>11</v>
      </c>
      <c r="I6239">
        <f t="shared" si="778"/>
        <v>0</v>
      </c>
      <c r="J6239">
        <f t="shared" si="779"/>
        <v>0</v>
      </c>
      <c r="K6239">
        <f>J6239*Weighting!$W$23</f>
        <v>0</v>
      </c>
      <c r="M6239" s="14"/>
    </row>
    <row r="6240" spans="1:13" x14ac:dyDescent="0.25">
      <c r="A6240" s="32" t="str">
        <f>IF(Weighting!$P$24&gt;0,B6240,"")</f>
        <v/>
      </c>
      <c r="B6240">
        <f>Weighting!$C$24</f>
        <v>2.6790000000000012</v>
      </c>
      <c r="C6240">
        <f>Weighting!$F$24</f>
        <v>0</v>
      </c>
      <c r="D6240" t="b">
        <f>IF(C6240=1,'Data Transformation'!$G$3+0.5*'Data Transformation'!$W$25,IF(C6241=1,D6241-'Data Transformation'!$W$25,FALSE))</f>
        <v>0</v>
      </c>
      <c r="E6240" t="str">
        <f t="array" ref="E6240">IF(ISLOGICAL(D6240),"",FREQUENCY(IF('Data Transformation'!$B$425:$B$8425='Bin Analysis'!$B6219,'Data Transformation'!$G$425:$G$8425),D6240))</f>
        <v/>
      </c>
      <c r="F6240" t="str">
        <f t="shared" si="777"/>
        <v/>
      </c>
      <c r="G6240">
        <f>Weighting!$H$24</f>
        <v>0</v>
      </c>
      <c r="H6240">
        <f t="array" ref="H6240">FREQUENCY(IF('Data Transformation'!$B$4:$B$8425=B6219,'Data Transformation'!$G$4:$G$8425),'Bin Analysis'!$B6240)</f>
        <v>11</v>
      </c>
      <c r="I6240">
        <f t="shared" si="778"/>
        <v>0</v>
      </c>
      <c r="J6240">
        <f t="shared" si="779"/>
        <v>0</v>
      </c>
      <c r="K6240">
        <f>J6240*Weighting!$W$24</f>
        <v>0</v>
      </c>
      <c r="M6240" s="14"/>
    </row>
    <row r="6241" spans="1:25" x14ac:dyDescent="0.25">
      <c r="A6241" s="32" t="str">
        <f>IF(Weighting!$P$25&gt;0,B6241,"")</f>
        <v/>
      </c>
      <c r="B6241">
        <f>Weighting!$C$25</f>
        <v>2.8100000000000014</v>
      </c>
      <c r="C6241">
        <f>Weighting!$F$25</f>
        <v>0</v>
      </c>
      <c r="D6241" t="b">
        <f>IF(C6241=1,'Data Transformation'!$G$3+0.5*'Data Transformation'!$W$25,IF(C6242=1,D6242-'Data Transformation'!$W$25,FALSE))</f>
        <v>0</v>
      </c>
      <c r="E6241" t="str">
        <f t="array" ref="E6241">IF(ISLOGICAL(D6241),"",FREQUENCY(IF('Data Transformation'!$B$425:$B$8425='Bin Analysis'!$B6219,'Data Transformation'!$G$425:$G$8425),D6241))</f>
        <v/>
      </c>
      <c r="F6241" t="str">
        <f t="shared" si="777"/>
        <v/>
      </c>
      <c r="G6241">
        <f>Weighting!$H$25</f>
        <v>0</v>
      </c>
      <c r="H6241">
        <f t="array" ref="H6241">FREQUENCY(IF('Data Transformation'!$B$4:$B$8425=B6219,'Data Transformation'!$G$4:$G$8425),'Bin Analysis'!$B6241)</f>
        <v>11</v>
      </c>
      <c r="I6241">
        <f t="shared" si="778"/>
        <v>0</v>
      </c>
      <c r="J6241">
        <f t="shared" si="779"/>
        <v>0</v>
      </c>
      <c r="K6241">
        <f>J6241*Weighting!$W$25</f>
        <v>0</v>
      </c>
      <c r="M6241" s="14"/>
    </row>
    <row r="6242" spans="1:25" x14ac:dyDescent="0.25">
      <c r="N6242" s="55"/>
      <c r="O6242"/>
      <c r="P6242"/>
      <c r="Q6242"/>
      <c r="R6242"/>
    </row>
    <row r="6243" spans="1:25" ht="23.25" x14ac:dyDescent="0.35">
      <c r="A6243" s="21" t="s">
        <v>0</v>
      </c>
      <c r="B6243" s="21">
        <f>IFERROR(VLOOKUP(C6243,'Data Transformation'!$L$6:$M$426,2,FALSE),"")</f>
        <v>260</v>
      </c>
      <c r="C6243" s="21">
        <f>C6219+1</f>
        <v>260</v>
      </c>
      <c r="D6243" s="21"/>
      <c r="E6243" s="21"/>
      <c r="F6243" s="21"/>
      <c r="G6243" s="21"/>
      <c r="H6243" s="22"/>
      <c r="I6243" s="22"/>
      <c r="J6243" s="22"/>
      <c r="K6243" s="21"/>
      <c r="L6243" s="21">
        <f>B6243</f>
        <v>260</v>
      </c>
      <c r="M6243" s="23">
        <f>INDEX('Data Transformation'!$O$4:$O$424,MATCH($B6243,'Data Transformation'!$M$4:$M$424,0),MATCH($M$2,'Data Transformation'!$O$3,0))</f>
        <v>18</v>
      </c>
      <c r="N6243" s="27">
        <f>IF('Input and Summary Results'!$J$16="minimum",'Bin Analysis'!X6244/(M6243-1),'Bin Analysis'!Y6243/('Bin Analysis'!M6243-1))</f>
        <v>0</v>
      </c>
      <c r="O6243" s="27">
        <f>IF(M6243=FALSE,NA(),(VLOOKUP(1,C6246:K6265,4,FALSE))/(M6243-1))</f>
        <v>0</v>
      </c>
      <c r="P6243" s="27">
        <f>IF(M6243=FALSE,NA(),SUM(J6246:J6265)/Weighting!$S$5)</f>
        <v>0.2</v>
      </c>
      <c r="Q6243" s="27">
        <f>IF(M6243=FALSE,NA(),SUM(K6246:K6265)/Weighting!$S$6)</f>
        <v>8.6956521739130432E-2</v>
      </c>
      <c r="R6243" s="27">
        <f>IF(M6243=FALSE,NA(),(VLOOKUP(1,G6246:K6265,3,FALSE))/(M6243-1))</f>
        <v>1</v>
      </c>
      <c r="S6243" s="22" t="str">
        <f>IF(M6243=FALSE,NA(),IF(SUM(J6246:J6265)=2,"yes","no"))</f>
        <v>yes</v>
      </c>
      <c r="X6243" s="2" cm="2">
        <f t="array" ref="X6243:X6244">FREQUENCY(IF('Data Transformation'!$B$425:$B$6424='Bin Analysis'!L6243,'Data Transformation'!$G$425:$G$6424),'Data Transformation'!$U$11)</f>
        <v>17</v>
      </c>
      <c r="Y6243" s="2" cm="2">
        <f t="array" ref="Y6243:Y6244">FREQUENCY(IF('Data Transformation'!$B$425:$B$6424='Bin Analysis'!L6243,'Data Transformation'!$G$425:$G$6424),'Data Transformation'!$U$12)</f>
        <v>17</v>
      </c>
    </row>
    <row r="6244" spans="1:25" x14ac:dyDescent="0.25">
      <c r="A6244" s="14" t="s">
        <v>67</v>
      </c>
      <c r="B6244" t="s">
        <v>47</v>
      </c>
      <c r="C6244" t="s">
        <v>5</v>
      </c>
      <c r="D6244" t="s">
        <v>100</v>
      </c>
      <c r="E6244" t="s">
        <v>101</v>
      </c>
      <c r="F6244" t="s">
        <v>102</v>
      </c>
      <c r="G6244" t="s">
        <v>70</v>
      </c>
      <c r="H6244" t="s">
        <v>31</v>
      </c>
      <c r="I6244" t="s">
        <v>32</v>
      </c>
      <c r="J6244" t="s">
        <v>46</v>
      </c>
      <c r="K6244" s="14" t="s">
        <v>45</v>
      </c>
      <c r="M6244" s="14"/>
      <c r="X6244" s="2">
        <v>0</v>
      </c>
      <c r="Y6244" s="2">
        <v>0</v>
      </c>
    </row>
    <row r="6245" spans="1:25" x14ac:dyDescent="0.25">
      <c r="A6245" s="32"/>
      <c r="D6245" t="b">
        <f>IF(C6245=1,'Data Transformation'!$G$3+0.5*'Data Transformation'!$W$25,IF(C6246=1,D6246-'Data Transformation'!$W$25,FALSE))</f>
        <v>0</v>
      </c>
      <c r="E6245" t="str">
        <f t="array" ref="E6245">IF(ISLOGICAL(D6245),"",FREQUENCY(IF('Data Transformation'!$B$425:$B$8425='Bin Analysis'!$B6243,'Data Transformation'!$G$425:$G$8425),D6245))</f>
        <v/>
      </c>
      <c r="F6245" t="str">
        <f>IF(ISLOGICAL(D6245),"",E6245-E6244)</f>
        <v/>
      </c>
      <c r="M6245" s="14"/>
    </row>
    <row r="6246" spans="1:25" x14ac:dyDescent="0.25">
      <c r="A6246" s="32">
        <f>IF(Weighting!$P$6&gt;0,B6246,"")</f>
        <v>0.32100000000000001</v>
      </c>
      <c r="B6246">
        <f>Weighting!$C$6</f>
        <v>0.32100000000000001</v>
      </c>
      <c r="C6246">
        <f>Weighting!$F$6</f>
        <v>0</v>
      </c>
      <c r="D6246" t="b">
        <f>IF(C6246=1,'Data Transformation'!$G$3+0.5*'Data Transformation'!$W$25,IF(C6247=1,D6247-'Data Transformation'!$W$25,FALSE))</f>
        <v>0</v>
      </c>
      <c r="E6246" t="str">
        <f t="array" ref="E6246">IF(ISLOGICAL(D6246),"",FREQUENCY(IF('Data Transformation'!$B$425:$B$8425='Bin Analysis'!$B6243,'Data Transformation'!$G$425:$G$8425),D6246))</f>
        <v/>
      </c>
      <c r="F6246" t="str">
        <f>IF(ISLOGICAL(D6246),"",E6246-E6245)</f>
        <v/>
      </c>
      <c r="G6246">
        <f>Weighting!$H$6</f>
        <v>1</v>
      </c>
      <c r="H6246">
        <f t="array" ref="H6246">FREQUENCY(IF('Data Transformation'!$B$4:$B$8425=B6243,'Data Transformation'!$G$4:$G$8425),'Bin Analysis'!$B6246)</f>
        <v>17</v>
      </c>
      <c r="I6246">
        <f>H6246-H6245</f>
        <v>17</v>
      </c>
      <c r="J6246">
        <f>IF(I6246=0,0,1)</f>
        <v>1</v>
      </c>
      <c r="K6246">
        <f>J6246*Weighting!$W$6</f>
        <v>1</v>
      </c>
      <c r="M6246" s="14"/>
    </row>
    <row r="6247" spans="1:25" x14ac:dyDescent="0.25">
      <c r="A6247" s="32">
        <f>IF(Weighting!$P$7&gt;0,B6247,"")</f>
        <v>0.45200000000000001</v>
      </c>
      <c r="B6247">
        <f>Weighting!$C$7</f>
        <v>0.45200000000000001</v>
      </c>
      <c r="C6247">
        <f>Weighting!$F$7</f>
        <v>0</v>
      </c>
      <c r="D6247" t="b">
        <f>IF(C6247=1,'Data Transformation'!$G$3+0.5*'Data Transformation'!$W$25,IF(C6248=1,D6248-'Data Transformation'!$W$25,FALSE))</f>
        <v>0</v>
      </c>
      <c r="E6247" t="str">
        <f t="array" ref="E6247">IF(ISLOGICAL(D6247),"",FREQUENCY(IF('Data Transformation'!$B$425:$B$8425='Bin Analysis'!$B6243,'Data Transformation'!$G$425:$G$8425),D6247))</f>
        <v/>
      </c>
      <c r="F6247" t="str">
        <f t="shared" ref="F6247:F6265" si="780">IF(ISLOGICAL(D6247),"",E6247-E6246)</f>
        <v/>
      </c>
      <c r="G6247">
        <f>Weighting!$H$7</f>
        <v>0</v>
      </c>
      <c r="H6247">
        <f t="array" ref="H6247">FREQUENCY(IF('Data Transformation'!$B$4:$B$8425=B6243,'Data Transformation'!$G$4:$G$8425),'Bin Analysis'!$B6247)</f>
        <v>17</v>
      </c>
      <c r="I6247">
        <f t="shared" ref="I6247:I6265" si="781">H6247-H6246</f>
        <v>0</v>
      </c>
      <c r="J6247">
        <f>IF(I6247=0,0,1)</f>
        <v>0</v>
      </c>
      <c r="K6247">
        <f>J6247*Weighting!$W$7</f>
        <v>0</v>
      </c>
      <c r="M6247" s="14"/>
    </row>
    <row r="6248" spans="1:25" x14ac:dyDescent="0.25">
      <c r="A6248" s="32">
        <f>IF(Weighting!$P$8&gt;0,B6248,"")</f>
        <v>0.58299999999999996</v>
      </c>
      <c r="B6248">
        <f>Weighting!$C$8</f>
        <v>0.58299999999999996</v>
      </c>
      <c r="C6248">
        <f>Weighting!$F$8</f>
        <v>0</v>
      </c>
      <c r="D6248" t="b">
        <f>IF(C6248=1,'Data Transformation'!$G$3+0.5*'Data Transformation'!$W$25,IF(C6249=1,D6249-'Data Transformation'!$W$25,FALSE))</f>
        <v>0</v>
      </c>
      <c r="E6248" t="str">
        <f t="array" ref="E6248">IF(ISLOGICAL(D6248),"",FREQUENCY(IF('Data Transformation'!$B$425:$B$8425='Bin Analysis'!$B6243,'Data Transformation'!$G$425:$G$8425),D6248))</f>
        <v/>
      </c>
      <c r="F6248" t="str">
        <f t="shared" si="780"/>
        <v/>
      </c>
      <c r="G6248">
        <f>Weighting!$H$8</f>
        <v>0</v>
      </c>
      <c r="H6248">
        <f t="array" ref="H6248">FREQUENCY(IF('Data Transformation'!$B$4:$B$8425=B6243,'Data Transformation'!$G$4:$G$8425),'Bin Analysis'!$B6248)</f>
        <v>17</v>
      </c>
      <c r="I6248">
        <f t="shared" si="781"/>
        <v>0</v>
      </c>
      <c r="J6248">
        <f t="shared" ref="J6248:J6265" si="782">IF(I6248=0,0,1)</f>
        <v>0</v>
      </c>
      <c r="K6248">
        <f>J6248*Weighting!$W$8</f>
        <v>0</v>
      </c>
      <c r="M6248" s="14"/>
    </row>
    <row r="6249" spans="1:25" x14ac:dyDescent="0.25">
      <c r="A6249" s="32">
        <f>IF(Weighting!$P$9&gt;0,B6249,"")</f>
        <v>0.71399999999999997</v>
      </c>
      <c r="B6249" s="50">
        <f>Weighting!$C$9</f>
        <v>0.71399999999999997</v>
      </c>
      <c r="C6249">
        <f>Weighting!$F$9</f>
        <v>0</v>
      </c>
      <c r="D6249" t="b">
        <f>IF(C6249=1,'Data Transformation'!$G$3+0.5*'Data Transformation'!$W$25,IF(C6250=1,D6250-'Data Transformation'!$W$25,FALSE))</f>
        <v>0</v>
      </c>
      <c r="E6249" t="str">
        <f t="array" ref="E6249">IF(ISLOGICAL(D6249),"",FREQUENCY(IF('Data Transformation'!$B$425:$B$8425='Bin Analysis'!$B6243,'Data Transformation'!$G$425:$G$8425),D6249))</f>
        <v/>
      </c>
      <c r="F6249" t="str">
        <f t="shared" si="780"/>
        <v/>
      </c>
      <c r="G6249">
        <f>Weighting!$H$9</f>
        <v>0</v>
      </c>
      <c r="H6249">
        <f t="array" ref="H6249">FREQUENCY(IF('Data Transformation'!$B$4:$B$8425=B6243,'Data Transformation'!$G$4:$G$8425),'Bin Analysis'!$B6249)</f>
        <v>17</v>
      </c>
      <c r="I6249">
        <f t="shared" si="781"/>
        <v>0</v>
      </c>
      <c r="J6249">
        <f t="shared" si="782"/>
        <v>0</v>
      </c>
      <c r="K6249">
        <f>J6249*Weighting!$W$9</f>
        <v>0</v>
      </c>
      <c r="M6249" s="14"/>
    </row>
    <row r="6250" spans="1:25" x14ac:dyDescent="0.25">
      <c r="A6250" s="32">
        <f>IF(Weighting!$P$10&gt;0,B6250,"")</f>
        <v>0.84499999999999997</v>
      </c>
      <c r="B6250">
        <f>Weighting!$C$10</f>
        <v>0.84499999999999997</v>
      </c>
      <c r="C6250">
        <f>Weighting!$F$10</f>
        <v>0</v>
      </c>
      <c r="D6250" t="b">
        <f>IF(C6250=1,'Data Transformation'!$G$3+0.5*'Data Transformation'!$W$25,IF(C6251=1,D6251-'Data Transformation'!$W$25,FALSE))</f>
        <v>0</v>
      </c>
      <c r="E6250" t="str">
        <f t="array" ref="E6250">IF(ISLOGICAL(D6250),"",FREQUENCY(IF('Data Transformation'!$B$425:$B$8425='Bin Analysis'!$B6243,'Data Transformation'!$G$425:$G$8425),D6250))</f>
        <v/>
      </c>
      <c r="F6250" t="str">
        <f t="shared" si="780"/>
        <v/>
      </c>
      <c r="G6250">
        <f>Weighting!$H$10</f>
        <v>0</v>
      </c>
      <c r="H6250">
        <f t="array" ref="H6250">FREQUENCY(IF('Data Transformation'!$B$4:$B$8425=B6243,'Data Transformation'!$G$4:$G$8425),'Bin Analysis'!$B6250)</f>
        <v>17</v>
      </c>
      <c r="I6250">
        <f t="shared" si="781"/>
        <v>0</v>
      </c>
      <c r="J6250">
        <f t="shared" si="782"/>
        <v>0</v>
      </c>
      <c r="K6250">
        <f>J6250*Weighting!$W$10</f>
        <v>0</v>
      </c>
      <c r="M6250" s="14"/>
    </row>
    <row r="6251" spans="1:25" x14ac:dyDescent="0.25">
      <c r="A6251" s="32">
        <f>IF(Weighting!$P$11&gt;0,B6251,"")</f>
        <v>0.97599999999999998</v>
      </c>
      <c r="B6251">
        <f>Weighting!$C$11</f>
        <v>0.97599999999999998</v>
      </c>
      <c r="C6251">
        <f>Weighting!$F$11</f>
        <v>0</v>
      </c>
      <c r="D6251">
        <f>IF(C6251=1,'Data Transformation'!$G$3+0.5*'Data Transformation'!$W$25,IF(C6252=1,D6252-'Data Transformation'!$W$25,FALSE))</f>
        <v>0.86899999999999999</v>
      </c>
      <c r="E6251">
        <f t="array" ref="E6251">IF(ISLOGICAL(D6251),"",FREQUENCY(IF('Data Transformation'!$B$425:$B$8425='Bin Analysis'!$B6243,'Data Transformation'!$G$425:$G$8425),D6251))</f>
        <v>17</v>
      </c>
      <c r="F6251" t="e">
        <f t="shared" si="780"/>
        <v>#VALUE!</v>
      </c>
      <c r="G6251">
        <f>Weighting!$H$11</f>
        <v>0</v>
      </c>
      <c r="H6251">
        <f t="array" ref="H6251">FREQUENCY(IF('Data Transformation'!$B$4:$B$8425=B6243,'Data Transformation'!$G$4:$G$8425),'Bin Analysis'!$B6251)</f>
        <v>17</v>
      </c>
      <c r="I6251">
        <f t="shared" si="781"/>
        <v>0</v>
      </c>
      <c r="J6251">
        <f t="shared" si="782"/>
        <v>0</v>
      </c>
      <c r="K6251">
        <f>J6251*Weighting!$W$11</f>
        <v>0</v>
      </c>
      <c r="M6251" s="14"/>
    </row>
    <row r="6252" spans="1:25" x14ac:dyDescent="0.25">
      <c r="A6252" s="32">
        <f>IF(Weighting!$P$12&gt;0,B6252,"")</f>
        <v>1.107</v>
      </c>
      <c r="B6252">
        <f>Weighting!$C$12</f>
        <v>1.107</v>
      </c>
      <c r="C6252">
        <f>Weighting!$F$12</f>
        <v>1</v>
      </c>
      <c r="D6252">
        <f>IF(C6252=1,'Data Transformation'!$G$3+0.5*'Data Transformation'!$W$25,IF(C6253=1,D6253-'Data Transformation'!$W$25,FALSE))</f>
        <v>1.131</v>
      </c>
      <c r="E6252">
        <f t="array" ref="E6252">IF(ISLOGICAL(D6252),"",FREQUENCY(IF('Data Transformation'!$B$425:$B$8425='Bin Analysis'!$B6243,'Data Transformation'!$G$425:$G$8425),D6252))</f>
        <v>17</v>
      </c>
      <c r="F6252">
        <f t="shared" si="780"/>
        <v>0</v>
      </c>
      <c r="G6252">
        <f>Weighting!$H$12</f>
        <v>0</v>
      </c>
      <c r="H6252">
        <f t="array" ref="H6252">FREQUENCY(IF('Data Transformation'!$B$4:$B$8425=B6243,'Data Transformation'!$G$4:$G$8425),'Bin Analysis'!$B6252)</f>
        <v>18</v>
      </c>
      <c r="I6252">
        <f t="shared" si="781"/>
        <v>1</v>
      </c>
      <c r="J6252">
        <f t="shared" si="782"/>
        <v>1</v>
      </c>
      <c r="K6252">
        <f>J6252*Weighting!$W$12</f>
        <v>1</v>
      </c>
      <c r="M6252" s="14"/>
    </row>
    <row r="6253" spans="1:25" x14ac:dyDescent="0.25">
      <c r="A6253" s="32">
        <f>IF(Weighting!$P$13&gt;0,B6253,"")</f>
        <v>1.238</v>
      </c>
      <c r="B6253">
        <f>Weighting!$C$13</f>
        <v>1.238</v>
      </c>
      <c r="C6253">
        <f>Weighting!$F$13</f>
        <v>0</v>
      </c>
      <c r="D6253" t="b">
        <f>IF(C6253=1,'Data Transformation'!$G$3+0.5*'Data Transformation'!$W$25,IF(C6254=1,D6254-'Data Transformation'!$W$25,FALSE))</f>
        <v>0</v>
      </c>
      <c r="E6253" t="str">
        <f t="array" ref="E6253">IF(ISLOGICAL(D6253),"",FREQUENCY(IF('Data Transformation'!$B$425:$B$8425='Bin Analysis'!$B6243,'Data Transformation'!$G$425:$G$8425),D6253))</f>
        <v/>
      </c>
      <c r="F6253" t="str">
        <f t="shared" si="780"/>
        <v/>
      </c>
      <c r="G6253">
        <f>Weighting!$H$13</f>
        <v>0</v>
      </c>
      <c r="H6253">
        <f t="array" ref="H6253">FREQUENCY(IF('Data Transformation'!$B$4:$B$8425=B6243,'Data Transformation'!$G$4:$G$8425),'Bin Analysis'!$B6253)</f>
        <v>18</v>
      </c>
      <c r="I6253">
        <f t="shared" si="781"/>
        <v>0</v>
      </c>
      <c r="J6253">
        <f t="shared" si="782"/>
        <v>0</v>
      </c>
      <c r="K6253">
        <f>J6253*Weighting!$W$13</f>
        <v>0</v>
      </c>
      <c r="M6253" s="14"/>
    </row>
    <row r="6254" spans="1:25" x14ac:dyDescent="0.25">
      <c r="A6254" s="32">
        <f>IF(Weighting!$P$14&gt;0,B6254,"")</f>
        <v>1.369</v>
      </c>
      <c r="B6254">
        <f>Weighting!$C$14</f>
        <v>1.369</v>
      </c>
      <c r="C6254">
        <f>Weighting!$F$14</f>
        <v>0</v>
      </c>
      <c r="D6254" t="b">
        <f>IF(C6254=1,'Data Transformation'!$G$3+0.5*'Data Transformation'!$W$25,IF(C6255=1,D6255-'Data Transformation'!$W$25,FALSE))</f>
        <v>0</v>
      </c>
      <c r="E6254" t="str">
        <f t="array" ref="E6254">IF(ISLOGICAL(D6254),"",FREQUENCY(IF('Data Transformation'!$B$425:$B$8425='Bin Analysis'!$B6243,'Data Transformation'!$G$425:$G$8425),D6254))</f>
        <v/>
      </c>
      <c r="F6254" t="str">
        <f t="shared" si="780"/>
        <v/>
      </c>
      <c r="G6254">
        <f>Weighting!$H$14</f>
        <v>0</v>
      </c>
      <c r="H6254">
        <f t="array" ref="H6254">FREQUENCY(IF('Data Transformation'!$B$4:$B$8425=B6243,'Data Transformation'!$G$4:$G$8425),'Bin Analysis'!$B6254)</f>
        <v>18</v>
      </c>
      <c r="I6254">
        <f t="shared" si="781"/>
        <v>0</v>
      </c>
      <c r="J6254">
        <f t="shared" si="782"/>
        <v>0</v>
      </c>
      <c r="K6254">
        <f>J6254*Weighting!$W$14</f>
        <v>0</v>
      </c>
      <c r="M6254" s="14"/>
    </row>
    <row r="6255" spans="1:25" x14ac:dyDescent="0.25">
      <c r="A6255" s="32">
        <f>IF(Weighting!$P$15&gt;0,B6255,"")</f>
        <v>1.5000009999999999</v>
      </c>
      <c r="B6255">
        <f>Weighting!$C$15</f>
        <v>1.5000009999999999</v>
      </c>
      <c r="C6255">
        <f>Weighting!$F$15</f>
        <v>0</v>
      </c>
      <c r="D6255" t="b">
        <f>IF(C6255=1,'Data Transformation'!$G$3+0.5*'Data Transformation'!$W$25,IF(C6256=1,D6256-'Data Transformation'!$W$25,FALSE))</f>
        <v>0</v>
      </c>
      <c r="E6255" t="str">
        <f t="array" ref="E6255">IF(ISLOGICAL(D6255),"",FREQUENCY(IF('Data Transformation'!$B$425:$B$8425='Bin Analysis'!$B6243,'Data Transformation'!$G$425:$G$8425),D6255))</f>
        <v/>
      </c>
      <c r="F6255" t="str">
        <f t="shared" si="780"/>
        <v/>
      </c>
      <c r="G6255">
        <f>Weighting!$H$15</f>
        <v>0</v>
      </c>
      <c r="H6255">
        <f t="array" ref="H6255">FREQUENCY(IF('Data Transformation'!$B$4:$B$8425=B6243,'Data Transformation'!$G$4:$G$8425),'Bin Analysis'!$B6255)</f>
        <v>18</v>
      </c>
      <c r="I6255">
        <f t="shared" si="781"/>
        <v>0</v>
      </c>
      <c r="J6255">
        <f t="shared" si="782"/>
        <v>0</v>
      </c>
      <c r="K6255">
        <f>J6255*Weighting!$W$15</f>
        <v>0</v>
      </c>
      <c r="M6255" s="14"/>
    </row>
    <row r="6256" spans="1:25" x14ac:dyDescent="0.25">
      <c r="A6256" s="32" t="str">
        <f>IF(Weighting!$P$16&gt;0,B6256,"")</f>
        <v/>
      </c>
      <c r="B6256">
        <f>Weighting!$C$16</f>
        <v>1.631</v>
      </c>
      <c r="C6256">
        <f>Weighting!$F$16</f>
        <v>0</v>
      </c>
      <c r="D6256" t="b">
        <f>IF(C6256=1,'Data Transformation'!$G$3+0.5*'Data Transformation'!$W$25,IF(C6257=1,D6257-'Data Transformation'!$W$25,FALSE))</f>
        <v>0</v>
      </c>
      <c r="E6256" t="str">
        <f t="array" ref="E6256">IF(ISLOGICAL(D6256),"",FREQUENCY(IF('Data Transformation'!$B$425:$B$8425='Bin Analysis'!$B6243,'Data Transformation'!$G$425:$G$8425),D6256))</f>
        <v/>
      </c>
      <c r="F6256" t="str">
        <f t="shared" si="780"/>
        <v/>
      </c>
      <c r="G6256">
        <f>Weighting!$H$16</f>
        <v>0</v>
      </c>
      <c r="H6256">
        <f t="array" ref="H6256">FREQUENCY(IF('Data Transformation'!$B$4:$B$8425=B6243,'Data Transformation'!$G$4:$G$8425),'Bin Analysis'!$B6256)</f>
        <v>18</v>
      </c>
      <c r="I6256">
        <f t="shared" si="781"/>
        <v>0</v>
      </c>
      <c r="J6256">
        <f t="shared" si="782"/>
        <v>0</v>
      </c>
      <c r="K6256">
        <f>J6256*Weighting!$W$16</f>
        <v>0</v>
      </c>
      <c r="M6256" s="14"/>
    </row>
    <row r="6257" spans="1:25" x14ac:dyDescent="0.25">
      <c r="A6257" s="32" t="str">
        <f>IF(Weighting!$P$17&gt;0,B6257,"")</f>
        <v/>
      </c>
      <c r="B6257">
        <f>Weighting!$C$17</f>
        <v>1.762</v>
      </c>
      <c r="C6257">
        <f>Weighting!$F$17</f>
        <v>0</v>
      </c>
      <c r="D6257" t="b">
        <f>IF(C6257=1,'Data Transformation'!$G$3+0.5*'Data Transformation'!$W$25,IF(C6258=1,D6258-'Data Transformation'!$W$25,FALSE))</f>
        <v>0</v>
      </c>
      <c r="E6257" t="str">
        <f t="array" ref="E6257">IF(ISLOGICAL(D6257),"",FREQUENCY(IF('Data Transformation'!$B$425:$B$8425='Bin Analysis'!$B6243,'Data Transformation'!$G$425:$G$8425),D6257))</f>
        <v/>
      </c>
      <c r="F6257" t="str">
        <f t="shared" si="780"/>
        <v/>
      </c>
      <c r="G6257">
        <f>Weighting!$H$17</f>
        <v>0</v>
      </c>
      <c r="H6257">
        <f t="array" ref="H6257">FREQUENCY(IF('Data Transformation'!$B$4:$B$8425=B6243,'Data Transformation'!$G$4:$G$8425),'Bin Analysis'!$B6257)</f>
        <v>18</v>
      </c>
      <c r="I6257">
        <f t="shared" si="781"/>
        <v>0</v>
      </c>
      <c r="J6257">
        <f t="shared" si="782"/>
        <v>0</v>
      </c>
      <c r="K6257">
        <f>J6257*Weighting!$W$17</f>
        <v>0</v>
      </c>
      <c r="M6257" s="14"/>
    </row>
    <row r="6258" spans="1:25" x14ac:dyDescent="0.25">
      <c r="A6258" s="32" t="str">
        <f>IF(Weighting!$P$18&gt;0,B6258,"")</f>
        <v/>
      </c>
      <c r="B6258">
        <f>Weighting!$C$18</f>
        <v>1.893</v>
      </c>
      <c r="C6258">
        <f>Weighting!$F$18</f>
        <v>0</v>
      </c>
      <c r="D6258" t="b">
        <f>IF(C6258=1,'Data Transformation'!$G$3+0.5*'Data Transformation'!$W$25,IF(C6259=1,D6259-'Data Transformation'!$W$25,FALSE))</f>
        <v>0</v>
      </c>
      <c r="E6258" t="str">
        <f t="array" ref="E6258">IF(ISLOGICAL(D6258),"",FREQUENCY(IF('Data Transformation'!$B$425:$B$8425='Bin Analysis'!$B6243,'Data Transformation'!$G$425:$G$8425),D6258))</f>
        <v/>
      </c>
      <c r="F6258" t="str">
        <f t="shared" si="780"/>
        <v/>
      </c>
      <c r="G6258">
        <f>Weighting!$H$18</f>
        <v>0</v>
      </c>
      <c r="H6258">
        <f t="array" ref="H6258">FREQUENCY(IF('Data Transformation'!$B$4:$B$8425=B6243,'Data Transformation'!$G$4:$G$8425),'Bin Analysis'!$B6258)</f>
        <v>18</v>
      </c>
      <c r="I6258">
        <f t="shared" si="781"/>
        <v>0</v>
      </c>
      <c r="J6258">
        <f t="shared" si="782"/>
        <v>0</v>
      </c>
      <c r="K6258">
        <f>J6258*Weighting!$W$18</f>
        <v>0</v>
      </c>
      <c r="M6258" s="14"/>
    </row>
    <row r="6259" spans="1:25" x14ac:dyDescent="0.25">
      <c r="A6259" s="32" t="str">
        <f>IF(Weighting!$P$19&gt;0,B6259,"")</f>
        <v/>
      </c>
      <c r="B6259">
        <f>Weighting!$C$19</f>
        <v>2.024</v>
      </c>
      <c r="C6259">
        <f>Weighting!$F$19</f>
        <v>0</v>
      </c>
      <c r="D6259" t="b">
        <f>IF(C6259=1,'Data Transformation'!$G$3+0.5*'Data Transformation'!$W$25,IF(C6260=1,D6260-'Data Transformation'!$W$25,FALSE))</f>
        <v>0</v>
      </c>
      <c r="E6259" t="str">
        <f t="array" ref="E6259">IF(ISLOGICAL(D6259),"",FREQUENCY(IF('Data Transformation'!$B$425:$B$8425='Bin Analysis'!$B6243,'Data Transformation'!$G$425:$G$8425),D6259))</f>
        <v/>
      </c>
      <c r="F6259" t="str">
        <f t="shared" si="780"/>
        <v/>
      </c>
      <c r="G6259">
        <f>Weighting!$H$19</f>
        <v>0</v>
      </c>
      <c r="H6259">
        <f t="array" ref="H6259">FREQUENCY(IF('Data Transformation'!$B$4:$B$8425=B6243,'Data Transformation'!$G$4:$G$8425),'Bin Analysis'!$B6259)</f>
        <v>18</v>
      </c>
      <c r="I6259">
        <f t="shared" si="781"/>
        <v>0</v>
      </c>
      <c r="J6259">
        <f t="shared" si="782"/>
        <v>0</v>
      </c>
      <c r="K6259">
        <f>J6259*Weighting!$W$19</f>
        <v>0</v>
      </c>
      <c r="M6259" s="14"/>
    </row>
    <row r="6260" spans="1:25" x14ac:dyDescent="0.25">
      <c r="A6260" s="32" t="str">
        <f>IF(Weighting!$P$20&gt;0,B6260,"")</f>
        <v/>
      </c>
      <c r="B6260">
        <f>Weighting!$C$20</f>
        <v>2.1550000000000002</v>
      </c>
      <c r="C6260">
        <f>Weighting!$F$20</f>
        <v>0</v>
      </c>
      <c r="D6260" t="b">
        <f>IF(C6260=1,'Data Transformation'!$G$3+0.5*'Data Transformation'!$W$25,IF(C6261=1,D6261-'Data Transformation'!$W$25,FALSE))</f>
        <v>0</v>
      </c>
      <c r="E6260" t="str">
        <f t="array" ref="E6260">IF(ISLOGICAL(D6260),"",FREQUENCY(IF('Data Transformation'!$B$425:$B$8425='Bin Analysis'!$B6243,'Data Transformation'!$G$425:$G$8425),D6260))</f>
        <v/>
      </c>
      <c r="F6260" t="str">
        <f t="shared" si="780"/>
        <v/>
      </c>
      <c r="G6260">
        <f>Weighting!$H$20</f>
        <v>0</v>
      </c>
      <c r="H6260">
        <f t="array" ref="H6260">FREQUENCY(IF('Data Transformation'!$B$4:$B$8425=B6243,'Data Transformation'!$G$4:$G$8425),'Bin Analysis'!$B6260)</f>
        <v>18</v>
      </c>
      <c r="I6260">
        <f t="shared" si="781"/>
        <v>0</v>
      </c>
      <c r="J6260">
        <f t="shared" si="782"/>
        <v>0</v>
      </c>
      <c r="K6260">
        <f>J6260*Weighting!$W$20</f>
        <v>0</v>
      </c>
      <c r="M6260" s="14"/>
    </row>
    <row r="6261" spans="1:25" x14ac:dyDescent="0.25">
      <c r="A6261" s="32" t="str">
        <f>IF(Weighting!$P$21&gt;0,B6261,"")</f>
        <v/>
      </c>
      <c r="B6261">
        <f>Weighting!$C$21</f>
        <v>2.2860000000000005</v>
      </c>
      <c r="C6261">
        <f>Weighting!$F$21</f>
        <v>0</v>
      </c>
      <c r="D6261" t="b">
        <f>IF(C6261=1,'Data Transformation'!$G$3+0.5*'Data Transformation'!$W$25,IF(C6262=1,D6262-'Data Transformation'!$W$25,FALSE))</f>
        <v>0</v>
      </c>
      <c r="E6261" t="str">
        <f t="array" ref="E6261">IF(ISLOGICAL(D6261),"",FREQUENCY(IF('Data Transformation'!$B$425:$B$8425='Bin Analysis'!$B6243,'Data Transformation'!$G$425:$G$8425),D6261))</f>
        <v/>
      </c>
      <c r="F6261" t="str">
        <f t="shared" si="780"/>
        <v/>
      </c>
      <c r="G6261">
        <f>Weighting!$H$21</f>
        <v>0</v>
      </c>
      <c r="H6261">
        <f t="array" ref="H6261">FREQUENCY(IF('Data Transformation'!$B$4:$B$8425=B6243,'Data Transformation'!$G$4:$G$8425),'Bin Analysis'!$B6261)</f>
        <v>18</v>
      </c>
      <c r="I6261">
        <f t="shared" si="781"/>
        <v>0</v>
      </c>
      <c r="J6261">
        <f t="shared" si="782"/>
        <v>0</v>
      </c>
      <c r="K6261">
        <f>J6261*Weighting!$W$21</f>
        <v>0</v>
      </c>
      <c r="M6261" s="14"/>
    </row>
    <row r="6262" spans="1:25" x14ac:dyDescent="0.25">
      <c r="A6262" s="32" t="str">
        <f>IF(Weighting!$P$22&gt;0,B6262,"")</f>
        <v/>
      </c>
      <c r="B6262">
        <f>Weighting!$C$22</f>
        <v>2.4170000000000007</v>
      </c>
      <c r="C6262">
        <f>Weighting!$F$22</f>
        <v>0</v>
      </c>
      <c r="D6262" t="b">
        <f>IF(C6262=1,'Data Transformation'!$G$3+0.5*'Data Transformation'!$W$25,IF(C6263=1,D6263-'Data Transformation'!$W$25,FALSE))</f>
        <v>0</v>
      </c>
      <c r="E6262" t="str">
        <f t="array" ref="E6262">IF(ISLOGICAL(D6262),"",FREQUENCY(IF('Data Transformation'!$B$425:$B$8425='Bin Analysis'!$B6243,'Data Transformation'!$G$425:$G$8425),D6262))</f>
        <v/>
      </c>
      <c r="F6262" t="str">
        <f t="shared" si="780"/>
        <v/>
      </c>
      <c r="G6262">
        <f>Weighting!$H$22</f>
        <v>0</v>
      </c>
      <c r="H6262">
        <f t="array" ref="H6262">FREQUENCY(IF('Data Transformation'!$B$4:$B$8425=B6243,'Data Transformation'!$G$4:$G$8425),'Bin Analysis'!$B6262)</f>
        <v>18</v>
      </c>
      <c r="I6262">
        <f t="shared" si="781"/>
        <v>0</v>
      </c>
      <c r="J6262">
        <f t="shared" si="782"/>
        <v>0</v>
      </c>
      <c r="K6262">
        <f>J6262*Weighting!$W$22</f>
        <v>0</v>
      </c>
      <c r="M6262" s="14"/>
    </row>
    <row r="6263" spans="1:25" x14ac:dyDescent="0.25">
      <c r="A6263" s="32" t="str">
        <f>IF(Weighting!$P$23&gt;0,B6263,"")</f>
        <v/>
      </c>
      <c r="B6263">
        <f>Weighting!$C$23</f>
        <v>2.5480000000000009</v>
      </c>
      <c r="C6263">
        <f>Weighting!$F$23</f>
        <v>0</v>
      </c>
      <c r="D6263" t="b">
        <f>IF(C6263=1,'Data Transformation'!$G$3+0.5*'Data Transformation'!$W$25,IF(C6264=1,D6264-'Data Transformation'!$W$25,FALSE))</f>
        <v>0</v>
      </c>
      <c r="E6263" t="str">
        <f t="array" ref="E6263">IF(ISLOGICAL(D6263),"",FREQUENCY(IF('Data Transformation'!$B$425:$B$8425='Bin Analysis'!$B6243,'Data Transformation'!$G$425:$G$8425),D6263))</f>
        <v/>
      </c>
      <c r="F6263" t="str">
        <f t="shared" si="780"/>
        <v/>
      </c>
      <c r="G6263">
        <f>Weighting!$H$23</f>
        <v>0</v>
      </c>
      <c r="H6263">
        <f t="array" ref="H6263">FREQUENCY(IF('Data Transformation'!$B$4:$B$8425=B6243,'Data Transformation'!$G$4:$G$8425),'Bin Analysis'!$B6263)</f>
        <v>18</v>
      </c>
      <c r="I6263">
        <f t="shared" si="781"/>
        <v>0</v>
      </c>
      <c r="J6263">
        <f t="shared" si="782"/>
        <v>0</v>
      </c>
      <c r="K6263">
        <f>J6263*Weighting!$W$23</f>
        <v>0</v>
      </c>
      <c r="M6263" s="14"/>
    </row>
    <row r="6264" spans="1:25" x14ac:dyDescent="0.25">
      <c r="A6264" s="32" t="str">
        <f>IF(Weighting!$P$24&gt;0,B6264,"")</f>
        <v/>
      </c>
      <c r="B6264">
        <f>Weighting!$C$24</f>
        <v>2.6790000000000012</v>
      </c>
      <c r="C6264">
        <f>Weighting!$F$24</f>
        <v>0</v>
      </c>
      <c r="D6264" t="b">
        <f>IF(C6264=1,'Data Transformation'!$G$3+0.5*'Data Transformation'!$W$25,IF(C6265=1,D6265-'Data Transformation'!$W$25,FALSE))</f>
        <v>0</v>
      </c>
      <c r="E6264" t="str">
        <f t="array" ref="E6264">IF(ISLOGICAL(D6264),"",FREQUENCY(IF('Data Transformation'!$B$425:$B$8425='Bin Analysis'!$B6243,'Data Transformation'!$G$425:$G$8425),D6264))</f>
        <v/>
      </c>
      <c r="F6264" t="str">
        <f t="shared" si="780"/>
        <v/>
      </c>
      <c r="G6264">
        <f>Weighting!$H$24</f>
        <v>0</v>
      </c>
      <c r="H6264">
        <f t="array" ref="H6264">FREQUENCY(IF('Data Transformation'!$B$4:$B$8425=B6243,'Data Transformation'!$G$4:$G$8425),'Bin Analysis'!$B6264)</f>
        <v>18</v>
      </c>
      <c r="I6264">
        <f t="shared" si="781"/>
        <v>0</v>
      </c>
      <c r="J6264">
        <f t="shared" si="782"/>
        <v>0</v>
      </c>
      <c r="K6264">
        <f>J6264*Weighting!$W$24</f>
        <v>0</v>
      </c>
      <c r="M6264" s="14"/>
    </row>
    <row r="6265" spans="1:25" x14ac:dyDescent="0.25">
      <c r="A6265" s="32" t="str">
        <f>IF(Weighting!$P$25&gt;0,B6265,"")</f>
        <v/>
      </c>
      <c r="B6265">
        <f>Weighting!$C$25</f>
        <v>2.8100000000000014</v>
      </c>
      <c r="C6265">
        <f>Weighting!$F$25</f>
        <v>0</v>
      </c>
      <c r="D6265" t="b">
        <f>IF(C6265=1,'Data Transformation'!$G$3+0.5*'Data Transformation'!$W$25,IF(C6266=1,D6266-'Data Transformation'!$W$25,FALSE))</f>
        <v>0</v>
      </c>
      <c r="E6265" t="str">
        <f t="array" ref="E6265">IF(ISLOGICAL(D6265),"",FREQUENCY(IF('Data Transformation'!$B$425:$B$8425='Bin Analysis'!$B6243,'Data Transformation'!$G$425:$G$8425),D6265))</f>
        <v/>
      </c>
      <c r="F6265" t="str">
        <f t="shared" si="780"/>
        <v/>
      </c>
      <c r="G6265">
        <f>Weighting!$H$25</f>
        <v>0</v>
      </c>
      <c r="H6265">
        <f t="array" ref="H6265">FREQUENCY(IF('Data Transformation'!$B$4:$B$8425=B6243,'Data Transformation'!$G$4:$G$8425),'Bin Analysis'!$B6265)</f>
        <v>18</v>
      </c>
      <c r="I6265">
        <f t="shared" si="781"/>
        <v>0</v>
      </c>
      <c r="J6265">
        <f t="shared" si="782"/>
        <v>0</v>
      </c>
      <c r="K6265">
        <f>J6265*Weighting!$W$25</f>
        <v>0</v>
      </c>
      <c r="M6265" s="14"/>
    </row>
    <row r="6266" spans="1:25" x14ac:dyDescent="0.25">
      <c r="O6266"/>
      <c r="P6266"/>
      <c r="Q6266"/>
      <c r="R6266"/>
    </row>
    <row r="6267" spans="1:25" ht="23.25" x14ac:dyDescent="0.35">
      <c r="A6267" s="21" t="s">
        <v>0</v>
      </c>
      <c r="B6267" s="21">
        <f>IFERROR(VLOOKUP(C6267,'Data Transformation'!$L$6:$M$426,2,FALSE),"")</f>
        <v>261</v>
      </c>
      <c r="C6267" s="21">
        <f>C6243+1</f>
        <v>261</v>
      </c>
      <c r="D6267" s="21"/>
      <c r="E6267" s="21"/>
      <c r="F6267" s="21"/>
      <c r="G6267" s="21"/>
      <c r="H6267" s="22"/>
      <c r="I6267" s="22"/>
      <c r="J6267" s="22"/>
      <c r="K6267" s="21"/>
      <c r="L6267" s="21">
        <f>B6267</f>
        <v>261</v>
      </c>
      <c r="M6267" s="23">
        <f>INDEX('Data Transformation'!$O$4:$O$424,MATCH($B6267,'Data Transformation'!$M$4:$M$424,0),MATCH($M$2,'Data Transformation'!$O$3,0))</f>
        <v>16</v>
      </c>
      <c r="N6267" s="27">
        <f>IF('Input and Summary Results'!$J$16="minimum",'Bin Analysis'!X6268/(M6267-1),'Bin Analysis'!Y6267/('Bin Analysis'!M6267-1))</f>
        <v>0</v>
      </c>
      <c r="O6267" s="27">
        <f>IF(M6267=FALSE,NA(),(VLOOKUP(1,C6270:K6289,4,FALSE))/(M6267-1))</f>
        <v>0</v>
      </c>
      <c r="P6267" s="27">
        <f>IF(M6267=FALSE,NA(),SUM(J6270:J6289)/Weighting!$S$5)</f>
        <v>0.2</v>
      </c>
      <c r="Q6267" s="27">
        <f>IF(M6267=FALSE,NA(),SUM(K6270:K6289)/Weighting!$S$6)</f>
        <v>8.6956521739130432E-2</v>
      </c>
      <c r="R6267" s="27">
        <f>IF(M6267=FALSE,NA(),(VLOOKUP(1,G6270:K6289,3,FALSE))/(M6267-1))</f>
        <v>1</v>
      </c>
      <c r="S6267" s="22" t="str">
        <f>IF(M6267=FALSE,NA(),IF(SUM(J6270:J6289)=2,"yes","no"))</f>
        <v>yes</v>
      </c>
      <c r="X6267" s="2" cm="2">
        <f t="array" ref="X6267:X6268">FREQUENCY(IF('Data Transformation'!$B$425:$B$6424='Bin Analysis'!L6267,'Data Transformation'!$G$425:$G$6424),'Data Transformation'!$U$11)</f>
        <v>15</v>
      </c>
      <c r="Y6267" s="2" cm="2">
        <f t="array" ref="Y6267:Y6268">FREQUENCY(IF('Data Transformation'!$B$425:$B$6424='Bin Analysis'!L6267,'Data Transformation'!$G$425:$G$6424),'Data Transformation'!$U$12)</f>
        <v>15</v>
      </c>
    </row>
    <row r="6268" spans="1:25" x14ac:dyDescent="0.25">
      <c r="A6268" s="14" t="s">
        <v>67</v>
      </c>
      <c r="B6268" t="s">
        <v>47</v>
      </c>
      <c r="C6268" t="s">
        <v>5</v>
      </c>
      <c r="D6268" t="s">
        <v>100</v>
      </c>
      <c r="E6268" t="s">
        <v>101</v>
      </c>
      <c r="F6268" t="s">
        <v>102</v>
      </c>
      <c r="G6268" t="s">
        <v>70</v>
      </c>
      <c r="H6268" t="s">
        <v>31</v>
      </c>
      <c r="I6268" t="s">
        <v>32</v>
      </c>
      <c r="J6268" t="s">
        <v>46</v>
      </c>
      <c r="K6268" s="14" t="s">
        <v>45</v>
      </c>
      <c r="M6268" s="14"/>
      <c r="X6268" s="2">
        <v>0</v>
      </c>
      <c r="Y6268" s="2">
        <v>0</v>
      </c>
    </row>
    <row r="6269" spans="1:25" x14ac:dyDescent="0.25">
      <c r="A6269" s="32"/>
      <c r="D6269" t="b">
        <f>IF(C6269=1,'Data Transformation'!$G$3+0.5*'Data Transformation'!$W$25,IF(C6270=1,D6270-'Data Transformation'!$W$25,FALSE))</f>
        <v>0</v>
      </c>
      <c r="E6269" t="str">
        <f t="array" ref="E6269">IF(ISLOGICAL(D6269),"",FREQUENCY(IF('Data Transformation'!$B$425:$B$8425='Bin Analysis'!$B6267,'Data Transformation'!$G$425:$G$8425),D6269))</f>
        <v/>
      </c>
      <c r="F6269" t="str">
        <f>IF(ISLOGICAL(D6269),"",E6269-E6268)</f>
        <v/>
      </c>
      <c r="M6269" s="14"/>
    </row>
    <row r="6270" spans="1:25" x14ac:dyDescent="0.25">
      <c r="A6270" s="32">
        <f>IF(Weighting!$P$6&gt;0,B6270,"")</f>
        <v>0.32100000000000001</v>
      </c>
      <c r="B6270">
        <f>Weighting!$C$6</f>
        <v>0.32100000000000001</v>
      </c>
      <c r="C6270">
        <f>Weighting!$F$6</f>
        <v>0</v>
      </c>
      <c r="D6270" t="b">
        <f>IF(C6270=1,'Data Transformation'!$G$3+0.5*'Data Transformation'!$W$25,IF(C6271=1,D6271-'Data Transformation'!$W$25,FALSE))</f>
        <v>0</v>
      </c>
      <c r="E6270" t="str">
        <f t="array" ref="E6270">IF(ISLOGICAL(D6270),"",FREQUENCY(IF('Data Transformation'!$B$425:$B$8425='Bin Analysis'!$B6267,'Data Transformation'!$G$425:$G$8425),D6270))</f>
        <v/>
      </c>
      <c r="F6270" t="str">
        <f>IF(ISLOGICAL(D6270),"",E6270-E6269)</f>
        <v/>
      </c>
      <c r="G6270">
        <f>Weighting!$H$6</f>
        <v>1</v>
      </c>
      <c r="H6270">
        <f t="array" ref="H6270">FREQUENCY(IF('Data Transformation'!$B$4:$B$8425=B6267,'Data Transformation'!$G$4:$G$8425),'Bin Analysis'!$B6270)</f>
        <v>15</v>
      </c>
      <c r="I6270">
        <f>H6270-H6269</f>
        <v>15</v>
      </c>
      <c r="J6270">
        <f>IF(I6270=0,0,1)</f>
        <v>1</v>
      </c>
      <c r="K6270">
        <f>J6270*Weighting!$W$6</f>
        <v>1</v>
      </c>
      <c r="M6270" s="14"/>
    </row>
    <row r="6271" spans="1:25" x14ac:dyDescent="0.25">
      <c r="A6271" s="32">
        <f>IF(Weighting!$P$7&gt;0,B6271,"")</f>
        <v>0.45200000000000001</v>
      </c>
      <c r="B6271">
        <f>Weighting!$C$7</f>
        <v>0.45200000000000001</v>
      </c>
      <c r="C6271">
        <f>Weighting!$F$7</f>
        <v>0</v>
      </c>
      <c r="D6271" t="b">
        <f>IF(C6271=1,'Data Transformation'!$G$3+0.5*'Data Transformation'!$W$25,IF(C6272=1,D6272-'Data Transformation'!$W$25,FALSE))</f>
        <v>0</v>
      </c>
      <c r="E6271" t="str">
        <f t="array" ref="E6271">IF(ISLOGICAL(D6271),"",FREQUENCY(IF('Data Transformation'!$B$425:$B$8425='Bin Analysis'!$B6267,'Data Transformation'!$G$425:$G$8425),D6271))</f>
        <v/>
      </c>
      <c r="F6271" t="str">
        <f t="shared" ref="F6271:F6289" si="783">IF(ISLOGICAL(D6271),"",E6271-E6270)</f>
        <v/>
      </c>
      <c r="G6271">
        <f>Weighting!$H$7</f>
        <v>0</v>
      </c>
      <c r="H6271">
        <f t="array" ref="H6271">FREQUENCY(IF('Data Transformation'!$B$4:$B$8425=B6267,'Data Transformation'!$G$4:$G$8425),'Bin Analysis'!$B6271)</f>
        <v>15</v>
      </c>
      <c r="I6271">
        <f t="shared" ref="I6271:I6289" si="784">H6271-H6270</f>
        <v>0</v>
      </c>
      <c r="J6271">
        <f>IF(I6271=0,0,1)</f>
        <v>0</v>
      </c>
      <c r="K6271">
        <f>J6271*Weighting!$W$7</f>
        <v>0</v>
      </c>
      <c r="M6271" s="14"/>
    </row>
    <row r="6272" spans="1:25" x14ac:dyDescent="0.25">
      <c r="A6272" s="32">
        <f>IF(Weighting!$P$8&gt;0,B6272,"")</f>
        <v>0.58299999999999996</v>
      </c>
      <c r="B6272">
        <f>Weighting!$C$8</f>
        <v>0.58299999999999996</v>
      </c>
      <c r="C6272">
        <f>Weighting!$F$8</f>
        <v>0</v>
      </c>
      <c r="D6272" t="b">
        <f>IF(C6272=1,'Data Transformation'!$G$3+0.5*'Data Transformation'!$W$25,IF(C6273=1,D6273-'Data Transformation'!$W$25,FALSE))</f>
        <v>0</v>
      </c>
      <c r="E6272" t="str">
        <f t="array" ref="E6272">IF(ISLOGICAL(D6272),"",FREQUENCY(IF('Data Transformation'!$B$425:$B$8425='Bin Analysis'!$B6267,'Data Transformation'!$G$425:$G$8425),D6272))</f>
        <v/>
      </c>
      <c r="F6272" t="str">
        <f t="shared" si="783"/>
        <v/>
      </c>
      <c r="G6272">
        <f>Weighting!$H$8</f>
        <v>0</v>
      </c>
      <c r="H6272">
        <f t="array" ref="H6272">FREQUENCY(IF('Data Transformation'!$B$4:$B$8425=B6267,'Data Transformation'!$G$4:$G$8425),'Bin Analysis'!$B6272)</f>
        <v>15</v>
      </c>
      <c r="I6272">
        <f t="shared" si="784"/>
        <v>0</v>
      </c>
      <c r="J6272">
        <f t="shared" ref="J6272:J6289" si="785">IF(I6272=0,0,1)</f>
        <v>0</v>
      </c>
      <c r="K6272">
        <f>J6272*Weighting!$W$8</f>
        <v>0</v>
      </c>
      <c r="M6272" s="14"/>
    </row>
    <row r="6273" spans="1:13" x14ac:dyDescent="0.25">
      <c r="A6273" s="32">
        <f>IF(Weighting!$P$9&gt;0,B6273,"")</f>
        <v>0.71399999999999997</v>
      </c>
      <c r="B6273" s="50">
        <f>Weighting!$C$9</f>
        <v>0.71399999999999997</v>
      </c>
      <c r="C6273">
        <f>Weighting!$F$9</f>
        <v>0</v>
      </c>
      <c r="D6273" t="b">
        <f>IF(C6273=1,'Data Transformation'!$G$3+0.5*'Data Transformation'!$W$25,IF(C6274=1,D6274-'Data Transformation'!$W$25,FALSE))</f>
        <v>0</v>
      </c>
      <c r="E6273" t="str">
        <f t="array" ref="E6273">IF(ISLOGICAL(D6273),"",FREQUENCY(IF('Data Transformation'!$B$425:$B$8425='Bin Analysis'!$B6267,'Data Transformation'!$G$425:$G$8425),D6273))</f>
        <v/>
      </c>
      <c r="F6273" t="str">
        <f t="shared" si="783"/>
        <v/>
      </c>
      <c r="G6273">
        <f>Weighting!$H$9</f>
        <v>0</v>
      </c>
      <c r="H6273">
        <f t="array" ref="H6273">FREQUENCY(IF('Data Transformation'!$B$4:$B$8425=B6267,'Data Transformation'!$G$4:$G$8425),'Bin Analysis'!$B6273)</f>
        <v>15</v>
      </c>
      <c r="I6273">
        <f t="shared" si="784"/>
        <v>0</v>
      </c>
      <c r="J6273">
        <f t="shared" si="785"/>
        <v>0</v>
      </c>
      <c r="K6273">
        <f>J6273*Weighting!$W$9</f>
        <v>0</v>
      </c>
      <c r="M6273" s="14"/>
    </row>
    <row r="6274" spans="1:13" x14ac:dyDescent="0.25">
      <c r="A6274" s="32">
        <f>IF(Weighting!$P$10&gt;0,B6274,"")</f>
        <v>0.84499999999999997</v>
      </c>
      <c r="B6274">
        <f>Weighting!$C$10</f>
        <v>0.84499999999999997</v>
      </c>
      <c r="C6274">
        <f>Weighting!$F$10</f>
        <v>0</v>
      </c>
      <c r="D6274" t="b">
        <f>IF(C6274=1,'Data Transformation'!$G$3+0.5*'Data Transformation'!$W$25,IF(C6275=1,D6275-'Data Transformation'!$W$25,FALSE))</f>
        <v>0</v>
      </c>
      <c r="E6274" t="str">
        <f t="array" ref="E6274">IF(ISLOGICAL(D6274),"",FREQUENCY(IF('Data Transformation'!$B$425:$B$8425='Bin Analysis'!$B6267,'Data Transformation'!$G$425:$G$8425),D6274))</f>
        <v/>
      </c>
      <c r="F6274" t="str">
        <f t="shared" si="783"/>
        <v/>
      </c>
      <c r="G6274">
        <f>Weighting!$H$10</f>
        <v>0</v>
      </c>
      <c r="H6274">
        <f t="array" ref="H6274">FREQUENCY(IF('Data Transformation'!$B$4:$B$8425=B6267,'Data Transformation'!$G$4:$G$8425),'Bin Analysis'!$B6274)</f>
        <v>15</v>
      </c>
      <c r="I6274">
        <f t="shared" si="784"/>
        <v>0</v>
      </c>
      <c r="J6274">
        <f t="shared" si="785"/>
        <v>0</v>
      </c>
      <c r="K6274">
        <f>J6274*Weighting!$W$10</f>
        <v>0</v>
      </c>
      <c r="M6274" s="14"/>
    </row>
    <row r="6275" spans="1:13" x14ac:dyDescent="0.25">
      <c r="A6275" s="32">
        <f>IF(Weighting!$P$11&gt;0,B6275,"")</f>
        <v>0.97599999999999998</v>
      </c>
      <c r="B6275">
        <f>Weighting!$C$11</f>
        <v>0.97599999999999998</v>
      </c>
      <c r="C6275">
        <f>Weighting!$F$11</f>
        <v>0</v>
      </c>
      <c r="D6275">
        <f>IF(C6275=1,'Data Transformation'!$G$3+0.5*'Data Transformation'!$W$25,IF(C6276=1,D6276-'Data Transformation'!$W$25,FALSE))</f>
        <v>0.86899999999999999</v>
      </c>
      <c r="E6275">
        <f t="array" ref="E6275">IF(ISLOGICAL(D6275),"",FREQUENCY(IF('Data Transformation'!$B$425:$B$8425='Bin Analysis'!$B6267,'Data Transformation'!$G$425:$G$8425),D6275))</f>
        <v>15</v>
      </c>
      <c r="F6275" t="e">
        <f t="shared" si="783"/>
        <v>#VALUE!</v>
      </c>
      <c r="G6275">
        <f>Weighting!$H$11</f>
        <v>0</v>
      </c>
      <c r="H6275">
        <f t="array" ref="H6275">FREQUENCY(IF('Data Transformation'!$B$4:$B$8425=B6267,'Data Transformation'!$G$4:$G$8425),'Bin Analysis'!$B6275)</f>
        <v>15</v>
      </c>
      <c r="I6275">
        <f t="shared" si="784"/>
        <v>0</v>
      </c>
      <c r="J6275">
        <f t="shared" si="785"/>
        <v>0</v>
      </c>
      <c r="K6275">
        <f>J6275*Weighting!$W$11</f>
        <v>0</v>
      </c>
      <c r="M6275" s="14"/>
    </row>
    <row r="6276" spans="1:13" x14ac:dyDescent="0.25">
      <c r="A6276" s="32">
        <f>IF(Weighting!$P$12&gt;0,B6276,"")</f>
        <v>1.107</v>
      </c>
      <c r="B6276">
        <f>Weighting!$C$12</f>
        <v>1.107</v>
      </c>
      <c r="C6276">
        <f>Weighting!$F$12</f>
        <v>1</v>
      </c>
      <c r="D6276">
        <f>IF(C6276=1,'Data Transformation'!$G$3+0.5*'Data Transformation'!$W$25,IF(C6277=1,D6277-'Data Transformation'!$W$25,FALSE))</f>
        <v>1.131</v>
      </c>
      <c r="E6276">
        <f t="array" ref="E6276">IF(ISLOGICAL(D6276),"",FREQUENCY(IF('Data Transformation'!$B$425:$B$8425='Bin Analysis'!$B6267,'Data Transformation'!$G$425:$G$8425),D6276))</f>
        <v>15</v>
      </c>
      <c r="F6276">
        <f t="shared" si="783"/>
        <v>0</v>
      </c>
      <c r="G6276">
        <f>Weighting!$H$12</f>
        <v>0</v>
      </c>
      <c r="H6276">
        <f t="array" ref="H6276">FREQUENCY(IF('Data Transformation'!$B$4:$B$8425=B6267,'Data Transformation'!$G$4:$G$8425),'Bin Analysis'!$B6276)</f>
        <v>16</v>
      </c>
      <c r="I6276">
        <f t="shared" si="784"/>
        <v>1</v>
      </c>
      <c r="J6276">
        <f t="shared" si="785"/>
        <v>1</v>
      </c>
      <c r="K6276">
        <f>J6276*Weighting!$W$12</f>
        <v>1</v>
      </c>
      <c r="M6276" s="14"/>
    </row>
    <row r="6277" spans="1:13" x14ac:dyDescent="0.25">
      <c r="A6277" s="32">
        <f>IF(Weighting!$P$13&gt;0,B6277,"")</f>
        <v>1.238</v>
      </c>
      <c r="B6277">
        <f>Weighting!$C$13</f>
        <v>1.238</v>
      </c>
      <c r="C6277">
        <f>Weighting!$F$13</f>
        <v>0</v>
      </c>
      <c r="D6277" t="b">
        <f>IF(C6277=1,'Data Transformation'!$G$3+0.5*'Data Transformation'!$W$25,IF(C6278=1,D6278-'Data Transformation'!$W$25,FALSE))</f>
        <v>0</v>
      </c>
      <c r="E6277" t="str">
        <f t="array" ref="E6277">IF(ISLOGICAL(D6277),"",FREQUENCY(IF('Data Transformation'!$B$425:$B$8425='Bin Analysis'!$B6267,'Data Transformation'!$G$425:$G$8425),D6277))</f>
        <v/>
      </c>
      <c r="F6277" t="str">
        <f t="shared" si="783"/>
        <v/>
      </c>
      <c r="G6277">
        <f>Weighting!$H$13</f>
        <v>0</v>
      </c>
      <c r="H6277">
        <f t="array" ref="H6277">FREQUENCY(IF('Data Transformation'!$B$4:$B$8425=B6267,'Data Transformation'!$G$4:$G$8425),'Bin Analysis'!$B6277)</f>
        <v>16</v>
      </c>
      <c r="I6277">
        <f t="shared" si="784"/>
        <v>0</v>
      </c>
      <c r="J6277">
        <f t="shared" si="785"/>
        <v>0</v>
      </c>
      <c r="K6277">
        <f>J6277*Weighting!$W$13</f>
        <v>0</v>
      </c>
      <c r="M6277" s="14"/>
    </row>
    <row r="6278" spans="1:13" x14ac:dyDescent="0.25">
      <c r="A6278" s="32">
        <f>IF(Weighting!$P$14&gt;0,B6278,"")</f>
        <v>1.369</v>
      </c>
      <c r="B6278">
        <f>Weighting!$C$14</f>
        <v>1.369</v>
      </c>
      <c r="C6278">
        <f>Weighting!$F$14</f>
        <v>0</v>
      </c>
      <c r="D6278" t="b">
        <f>IF(C6278=1,'Data Transformation'!$G$3+0.5*'Data Transformation'!$W$25,IF(C6279=1,D6279-'Data Transformation'!$W$25,FALSE))</f>
        <v>0</v>
      </c>
      <c r="E6278" t="str">
        <f t="array" ref="E6278">IF(ISLOGICAL(D6278),"",FREQUENCY(IF('Data Transformation'!$B$425:$B$8425='Bin Analysis'!$B6267,'Data Transformation'!$G$425:$G$8425),D6278))</f>
        <v/>
      </c>
      <c r="F6278" t="str">
        <f t="shared" si="783"/>
        <v/>
      </c>
      <c r="G6278">
        <f>Weighting!$H$14</f>
        <v>0</v>
      </c>
      <c r="H6278">
        <f t="array" ref="H6278">FREQUENCY(IF('Data Transformation'!$B$4:$B$8425=B6267,'Data Transformation'!$G$4:$G$8425),'Bin Analysis'!$B6278)</f>
        <v>16</v>
      </c>
      <c r="I6278">
        <f t="shared" si="784"/>
        <v>0</v>
      </c>
      <c r="J6278">
        <f t="shared" si="785"/>
        <v>0</v>
      </c>
      <c r="K6278">
        <f>J6278*Weighting!$W$14</f>
        <v>0</v>
      </c>
      <c r="M6278" s="14"/>
    </row>
    <row r="6279" spans="1:13" x14ac:dyDescent="0.25">
      <c r="A6279" s="32">
        <f>IF(Weighting!$P$15&gt;0,B6279,"")</f>
        <v>1.5000009999999999</v>
      </c>
      <c r="B6279">
        <f>Weighting!$C$15</f>
        <v>1.5000009999999999</v>
      </c>
      <c r="C6279">
        <f>Weighting!$F$15</f>
        <v>0</v>
      </c>
      <c r="D6279" t="b">
        <f>IF(C6279=1,'Data Transformation'!$G$3+0.5*'Data Transformation'!$W$25,IF(C6280=1,D6280-'Data Transformation'!$W$25,FALSE))</f>
        <v>0</v>
      </c>
      <c r="E6279" t="str">
        <f t="array" ref="E6279">IF(ISLOGICAL(D6279),"",FREQUENCY(IF('Data Transformation'!$B$425:$B$8425='Bin Analysis'!$B6267,'Data Transformation'!$G$425:$G$8425),D6279))</f>
        <v/>
      </c>
      <c r="F6279" t="str">
        <f t="shared" si="783"/>
        <v/>
      </c>
      <c r="G6279">
        <f>Weighting!$H$15</f>
        <v>0</v>
      </c>
      <c r="H6279">
        <f t="array" ref="H6279">FREQUENCY(IF('Data Transformation'!$B$4:$B$8425=B6267,'Data Transformation'!$G$4:$G$8425),'Bin Analysis'!$B6279)</f>
        <v>16</v>
      </c>
      <c r="I6279">
        <f t="shared" si="784"/>
        <v>0</v>
      </c>
      <c r="J6279">
        <f t="shared" si="785"/>
        <v>0</v>
      </c>
      <c r="K6279">
        <f>J6279*Weighting!$W$15</f>
        <v>0</v>
      </c>
      <c r="M6279" s="14"/>
    </row>
    <row r="6280" spans="1:13" x14ac:dyDescent="0.25">
      <c r="A6280" s="32" t="str">
        <f>IF(Weighting!$P$16&gt;0,B6280,"")</f>
        <v/>
      </c>
      <c r="B6280">
        <f>Weighting!$C$16</f>
        <v>1.631</v>
      </c>
      <c r="C6280">
        <f>Weighting!$F$16</f>
        <v>0</v>
      </c>
      <c r="D6280" t="b">
        <f>IF(C6280=1,'Data Transformation'!$G$3+0.5*'Data Transformation'!$W$25,IF(C6281=1,D6281-'Data Transformation'!$W$25,FALSE))</f>
        <v>0</v>
      </c>
      <c r="E6280" t="str">
        <f t="array" ref="E6280">IF(ISLOGICAL(D6280),"",FREQUENCY(IF('Data Transformation'!$B$425:$B$8425='Bin Analysis'!$B6267,'Data Transformation'!$G$425:$G$8425),D6280))</f>
        <v/>
      </c>
      <c r="F6280" t="str">
        <f t="shared" si="783"/>
        <v/>
      </c>
      <c r="G6280">
        <f>Weighting!$H$16</f>
        <v>0</v>
      </c>
      <c r="H6280">
        <f t="array" ref="H6280">FREQUENCY(IF('Data Transformation'!$B$4:$B$8425=B6267,'Data Transformation'!$G$4:$G$8425),'Bin Analysis'!$B6280)</f>
        <v>16</v>
      </c>
      <c r="I6280">
        <f t="shared" si="784"/>
        <v>0</v>
      </c>
      <c r="J6280">
        <f t="shared" si="785"/>
        <v>0</v>
      </c>
      <c r="K6280">
        <f>J6280*Weighting!$W$16</f>
        <v>0</v>
      </c>
      <c r="M6280" s="14"/>
    </row>
    <row r="6281" spans="1:13" x14ac:dyDescent="0.25">
      <c r="A6281" s="32" t="str">
        <f>IF(Weighting!$P$17&gt;0,B6281,"")</f>
        <v/>
      </c>
      <c r="B6281">
        <f>Weighting!$C$17</f>
        <v>1.762</v>
      </c>
      <c r="C6281">
        <f>Weighting!$F$17</f>
        <v>0</v>
      </c>
      <c r="D6281" t="b">
        <f>IF(C6281=1,'Data Transformation'!$G$3+0.5*'Data Transformation'!$W$25,IF(C6282=1,D6282-'Data Transformation'!$W$25,FALSE))</f>
        <v>0</v>
      </c>
      <c r="E6281" t="str">
        <f t="array" ref="E6281">IF(ISLOGICAL(D6281),"",FREQUENCY(IF('Data Transformation'!$B$425:$B$8425='Bin Analysis'!$B6267,'Data Transformation'!$G$425:$G$8425),D6281))</f>
        <v/>
      </c>
      <c r="F6281" t="str">
        <f t="shared" si="783"/>
        <v/>
      </c>
      <c r="G6281">
        <f>Weighting!$H$17</f>
        <v>0</v>
      </c>
      <c r="H6281">
        <f t="array" ref="H6281">FREQUENCY(IF('Data Transformation'!$B$4:$B$8425=B6267,'Data Transformation'!$G$4:$G$8425),'Bin Analysis'!$B6281)</f>
        <v>16</v>
      </c>
      <c r="I6281">
        <f t="shared" si="784"/>
        <v>0</v>
      </c>
      <c r="J6281">
        <f t="shared" si="785"/>
        <v>0</v>
      </c>
      <c r="K6281">
        <f>J6281*Weighting!$W$17</f>
        <v>0</v>
      </c>
      <c r="M6281" s="14"/>
    </row>
    <row r="6282" spans="1:13" x14ac:dyDescent="0.25">
      <c r="A6282" s="32" t="str">
        <f>IF(Weighting!$P$18&gt;0,B6282,"")</f>
        <v/>
      </c>
      <c r="B6282">
        <f>Weighting!$C$18</f>
        <v>1.893</v>
      </c>
      <c r="C6282">
        <f>Weighting!$F$18</f>
        <v>0</v>
      </c>
      <c r="D6282" t="b">
        <f>IF(C6282=1,'Data Transformation'!$G$3+0.5*'Data Transformation'!$W$25,IF(C6283=1,D6283-'Data Transformation'!$W$25,FALSE))</f>
        <v>0</v>
      </c>
      <c r="E6282" t="str">
        <f t="array" ref="E6282">IF(ISLOGICAL(D6282),"",FREQUENCY(IF('Data Transformation'!$B$425:$B$8425='Bin Analysis'!$B6267,'Data Transformation'!$G$425:$G$8425),D6282))</f>
        <v/>
      </c>
      <c r="F6282" t="str">
        <f t="shared" si="783"/>
        <v/>
      </c>
      <c r="G6282">
        <f>Weighting!$H$18</f>
        <v>0</v>
      </c>
      <c r="H6282">
        <f t="array" ref="H6282">FREQUENCY(IF('Data Transformation'!$B$4:$B$8425=B6267,'Data Transformation'!$G$4:$G$8425),'Bin Analysis'!$B6282)</f>
        <v>16</v>
      </c>
      <c r="I6282">
        <f t="shared" si="784"/>
        <v>0</v>
      </c>
      <c r="J6282">
        <f t="shared" si="785"/>
        <v>0</v>
      </c>
      <c r="K6282">
        <f>J6282*Weighting!$W$18</f>
        <v>0</v>
      </c>
      <c r="M6282" s="14"/>
    </row>
    <row r="6283" spans="1:13" x14ac:dyDescent="0.25">
      <c r="A6283" s="32" t="str">
        <f>IF(Weighting!$P$19&gt;0,B6283,"")</f>
        <v/>
      </c>
      <c r="B6283">
        <f>Weighting!$C$19</f>
        <v>2.024</v>
      </c>
      <c r="C6283">
        <f>Weighting!$F$19</f>
        <v>0</v>
      </c>
      <c r="D6283" t="b">
        <f>IF(C6283=1,'Data Transformation'!$G$3+0.5*'Data Transformation'!$W$25,IF(C6284=1,D6284-'Data Transformation'!$W$25,FALSE))</f>
        <v>0</v>
      </c>
      <c r="E6283" t="str">
        <f t="array" ref="E6283">IF(ISLOGICAL(D6283),"",FREQUENCY(IF('Data Transformation'!$B$425:$B$8425='Bin Analysis'!$B6267,'Data Transformation'!$G$425:$G$8425),D6283))</f>
        <v/>
      </c>
      <c r="F6283" t="str">
        <f t="shared" si="783"/>
        <v/>
      </c>
      <c r="G6283">
        <f>Weighting!$H$19</f>
        <v>0</v>
      </c>
      <c r="H6283">
        <f t="array" ref="H6283">FREQUENCY(IF('Data Transformation'!$B$4:$B$8425=B6267,'Data Transformation'!$G$4:$G$8425),'Bin Analysis'!$B6283)</f>
        <v>16</v>
      </c>
      <c r="I6283">
        <f t="shared" si="784"/>
        <v>0</v>
      </c>
      <c r="J6283">
        <f t="shared" si="785"/>
        <v>0</v>
      </c>
      <c r="K6283">
        <f>J6283*Weighting!$W$19</f>
        <v>0</v>
      </c>
      <c r="M6283" s="14"/>
    </row>
    <row r="6284" spans="1:13" x14ac:dyDescent="0.25">
      <c r="A6284" s="32" t="str">
        <f>IF(Weighting!$P$20&gt;0,B6284,"")</f>
        <v/>
      </c>
      <c r="B6284">
        <f>Weighting!$C$20</f>
        <v>2.1550000000000002</v>
      </c>
      <c r="C6284">
        <f>Weighting!$F$20</f>
        <v>0</v>
      </c>
      <c r="D6284" t="b">
        <f>IF(C6284=1,'Data Transformation'!$G$3+0.5*'Data Transformation'!$W$25,IF(C6285=1,D6285-'Data Transformation'!$W$25,FALSE))</f>
        <v>0</v>
      </c>
      <c r="E6284" t="str">
        <f t="array" ref="E6284">IF(ISLOGICAL(D6284),"",FREQUENCY(IF('Data Transformation'!$B$425:$B$8425='Bin Analysis'!$B6267,'Data Transformation'!$G$425:$G$8425),D6284))</f>
        <v/>
      </c>
      <c r="F6284" t="str">
        <f t="shared" si="783"/>
        <v/>
      </c>
      <c r="G6284">
        <f>Weighting!$H$20</f>
        <v>0</v>
      </c>
      <c r="H6284">
        <f t="array" ref="H6284">FREQUENCY(IF('Data Transformation'!$B$4:$B$8425=B6267,'Data Transformation'!$G$4:$G$8425),'Bin Analysis'!$B6284)</f>
        <v>16</v>
      </c>
      <c r="I6284">
        <f t="shared" si="784"/>
        <v>0</v>
      </c>
      <c r="J6284">
        <f t="shared" si="785"/>
        <v>0</v>
      </c>
      <c r="K6284">
        <f>J6284*Weighting!$W$20</f>
        <v>0</v>
      </c>
      <c r="M6284" s="14"/>
    </row>
    <row r="6285" spans="1:13" x14ac:dyDescent="0.25">
      <c r="A6285" s="32" t="str">
        <f>IF(Weighting!$P$21&gt;0,B6285,"")</f>
        <v/>
      </c>
      <c r="B6285">
        <f>Weighting!$C$21</f>
        <v>2.2860000000000005</v>
      </c>
      <c r="C6285">
        <f>Weighting!$F$21</f>
        <v>0</v>
      </c>
      <c r="D6285" t="b">
        <f>IF(C6285=1,'Data Transformation'!$G$3+0.5*'Data Transformation'!$W$25,IF(C6286=1,D6286-'Data Transformation'!$W$25,FALSE))</f>
        <v>0</v>
      </c>
      <c r="E6285" t="str">
        <f t="array" ref="E6285">IF(ISLOGICAL(D6285),"",FREQUENCY(IF('Data Transformation'!$B$425:$B$8425='Bin Analysis'!$B6267,'Data Transformation'!$G$425:$G$8425),D6285))</f>
        <v/>
      </c>
      <c r="F6285" t="str">
        <f t="shared" si="783"/>
        <v/>
      </c>
      <c r="G6285">
        <f>Weighting!$H$21</f>
        <v>0</v>
      </c>
      <c r="H6285">
        <f t="array" ref="H6285">FREQUENCY(IF('Data Transformation'!$B$4:$B$8425=B6267,'Data Transformation'!$G$4:$G$8425),'Bin Analysis'!$B6285)</f>
        <v>16</v>
      </c>
      <c r="I6285">
        <f t="shared" si="784"/>
        <v>0</v>
      </c>
      <c r="J6285">
        <f t="shared" si="785"/>
        <v>0</v>
      </c>
      <c r="K6285">
        <f>J6285*Weighting!$W$21</f>
        <v>0</v>
      </c>
      <c r="M6285" s="14"/>
    </row>
    <row r="6286" spans="1:13" x14ac:dyDescent="0.25">
      <c r="A6286" s="32" t="str">
        <f>IF(Weighting!$P$22&gt;0,B6286,"")</f>
        <v/>
      </c>
      <c r="B6286">
        <f>Weighting!$C$22</f>
        <v>2.4170000000000007</v>
      </c>
      <c r="C6286">
        <f>Weighting!$F$22</f>
        <v>0</v>
      </c>
      <c r="D6286" t="b">
        <f>IF(C6286=1,'Data Transformation'!$G$3+0.5*'Data Transformation'!$W$25,IF(C6287=1,D6287-'Data Transformation'!$W$25,FALSE))</f>
        <v>0</v>
      </c>
      <c r="E6286" t="str">
        <f t="array" ref="E6286">IF(ISLOGICAL(D6286),"",FREQUENCY(IF('Data Transformation'!$B$425:$B$8425='Bin Analysis'!$B6267,'Data Transformation'!$G$425:$G$8425),D6286))</f>
        <v/>
      </c>
      <c r="F6286" t="str">
        <f t="shared" si="783"/>
        <v/>
      </c>
      <c r="G6286">
        <f>Weighting!$H$22</f>
        <v>0</v>
      </c>
      <c r="H6286">
        <f t="array" ref="H6286">FREQUENCY(IF('Data Transformation'!$B$4:$B$8425=B6267,'Data Transformation'!$G$4:$G$8425),'Bin Analysis'!$B6286)</f>
        <v>16</v>
      </c>
      <c r="I6286">
        <f t="shared" si="784"/>
        <v>0</v>
      </c>
      <c r="J6286">
        <f t="shared" si="785"/>
        <v>0</v>
      </c>
      <c r="K6286">
        <f>J6286*Weighting!$W$22</f>
        <v>0</v>
      </c>
      <c r="M6286" s="14"/>
    </row>
    <row r="6287" spans="1:13" x14ac:dyDescent="0.25">
      <c r="A6287" s="32" t="str">
        <f>IF(Weighting!$P$23&gt;0,B6287,"")</f>
        <v/>
      </c>
      <c r="B6287">
        <f>Weighting!$C$23</f>
        <v>2.5480000000000009</v>
      </c>
      <c r="C6287">
        <f>Weighting!$F$23</f>
        <v>0</v>
      </c>
      <c r="D6287" t="b">
        <f>IF(C6287=1,'Data Transformation'!$G$3+0.5*'Data Transformation'!$W$25,IF(C6288=1,D6288-'Data Transformation'!$W$25,FALSE))</f>
        <v>0</v>
      </c>
      <c r="E6287" t="str">
        <f t="array" ref="E6287">IF(ISLOGICAL(D6287),"",FREQUENCY(IF('Data Transformation'!$B$425:$B$8425='Bin Analysis'!$B6267,'Data Transformation'!$G$425:$G$8425),D6287))</f>
        <v/>
      </c>
      <c r="F6287" t="str">
        <f t="shared" si="783"/>
        <v/>
      </c>
      <c r="G6287">
        <f>Weighting!$H$23</f>
        <v>0</v>
      </c>
      <c r="H6287">
        <f t="array" ref="H6287">FREQUENCY(IF('Data Transformation'!$B$4:$B$8425=B6267,'Data Transformation'!$G$4:$G$8425),'Bin Analysis'!$B6287)</f>
        <v>16</v>
      </c>
      <c r="I6287">
        <f t="shared" si="784"/>
        <v>0</v>
      </c>
      <c r="J6287">
        <f t="shared" si="785"/>
        <v>0</v>
      </c>
      <c r="K6287">
        <f>J6287*Weighting!$W$23</f>
        <v>0</v>
      </c>
      <c r="M6287" s="14"/>
    </row>
    <row r="6288" spans="1:13" x14ac:dyDescent="0.25">
      <c r="A6288" s="32" t="str">
        <f>IF(Weighting!$P$24&gt;0,B6288,"")</f>
        <v/>
      </c>
      <c r="B6288">
        <f>Weighting!$C$24</f>
        <v>2.6790000000000012</v>
      </c>
      <c r="C6288">
        <f>Weighting!$F$24</f>
        <v>0</v>
      </c>
      <c r="D6288" t="b">
        <f>IF(C6288=1,'Data Transformation'!$G$3+0.5*'Data Transformation'!$W$25,IF(C6289=1,D6289-'Data Transformation'!$W$25,FALSE))</f>
        <v>0</v>
      </c>
      <c r="E6288" t="str">
        <f t="array" ref="E6288">IF(ISLOGICAL(D6288),"",FREQUENCY(IF('Data Transformation'!$B$425:$B$8425='Bin Analysis'!$B6267,'Data Transformation'!$G$425:$G$8425),D6288))</f>
        <v/>
      </c>
      <c r="F6288" t="str">
        <f t="shared" si="783"/>
        <v/>
      </c>
      <c r="G6288">
        <f>Weighting!$H$24</f>
        <v>0</v>
      </c>
      <c r="H6288">
        <f t="array" ref="H6288">FREQUENCY(IF('Data Transformation'!$B$4:$B$8425=B6267,'Data Transformation'!$G$4:$G$8425),'Bin Analysis'!$B6288)</f>
        <v>16</v>
      </c>
      <c r="I6288">
        <f t="shared" si="784"/>
        <v>0</v>
      </c>
      <c r="J6288">
        <f t="shared" si="785"/>
        <v>0</v>
      </c>
      <c r="K6288">
        <f>J6288*Weighting!$W$24</f>
        <v>0</v>
      </c>
      <c r="M6288" s="14"/>
    </row>
    <row r="6289" spans="1:25" x14ac:dyDescent="0.25">
      <c r="A6289" s="32" t="str">
        <f>IF(Weighting!$P$25&gt;0,B6289,"")</f>
        <v/>
      </c>
      <c r="B6289">
        <f>Weighting!$C$25</f>
        <v>2.8100000000000014</v>
      </c>
      <c r="C6289">
        <f>Weighting!$F$25</f>
        <v>0</v>
      </c>
      <c r="D6289" t="b">
        <f>IF(C6289=1,'Data Transformation'!$G$3+0.5*'Data Transformation'!$W$25,IF(C6290=1,D6290-'Data Transformation'!$W$25,FALSE))</f>
        <v>0</v>
      </c>
      <c r="E6289" t="str">
        <f t="array" ref="E6289">IF(ISLOGICAL(D6289),"",FREQUENCY(IF('Data Transformation'!$B$425:$B$8425='Bin Analysis'!$B6267,'Data Transformation'!$G$425:$G$8425),D6289))</f>
        <v/>
      </c>
      <c r="F6289" t="str">
        <f t="shared" si="783"/>
        <v/>
      </c>
      <c r="G6289">
        <f>Weighting!$H$25</f>
        <v>0</v>
      </c>
      <c r="H6289">
        <f t="array" ref="H6289">FREQUENCY(IF('Data Transformation'!$B$4:$B$8425=B6267,'Data Transformation'!$G$4:$G$8425),'Bin Analysis'!$B6289)</f>
        <v>16</v>
      </c>
      <c r="I6289">
        <f t="shared" si="784"/>
        <v>0</v>
      </c>
      <c r="J6289">
        <f t="shared" si="785"/>
        <v>0</v>
      </c>
      <c r="K6289">
        <f>J6289*Weighting!$W$25</f>
        <v>0</v>
      </c>
      <c r="M6289" s="14"/>
    </row>
    <row r="6290" spans="1:25" x14ac:dyDescent="0.25">
      <c r="O6290"/>
      <c r="P6290"/>
      <c r="Q6290"/>
      <c r="R6290"/>
    </row>
    <row r="6291" spans="1:25" ht="23.25" x14ac:dyDescent="0.35">
      <c r="A6291" s="21" t="s">
        <v>0</v>
      </c>
      <c r="B6291" s="21">
        <f>IFERROR(VLOOKUP(C6291,'Data Transformation'!$L$6:$M$426,2,FALSE),"")</f>
        <v>262</v>
      </c>
      <c r="C6291" s="21">
        <f>C6267+1</f>
        <v>262</v>
      </c>
      <c r="D6291" s="21"/>
      <c r="E6291" s="21"/>
      <c r="F6291" s="21"/>
      <c r="G6291" s="21"/>
      <c r="H6291" s="22"/>
      <c r="I6291" s="22"/>
      <c r="J6291" s="22"/>
      <c r="K6291" s="21"/>
      <c r="L6291" s="21">
        <f>B6291</f>
        <v>262</v>
      </c>
      <c r="M6291" s="23">
        <f>INDEX('Data Transformation'!$O$4:$O$424,MATCH($B6291,'Data Transformation'!$M$4:$M$424,0),MATCH($M$2,'Data Transformation'!$O$3,0))</f>
        <v>17</v>
      </c>
      <c r="N6291" s="27">
        <f>IF('Input and Summary Results'!$J$16="minimum",'Bin Analysis'!X6292/(M6291-1),'Bin Analysis'!Y6291/('Bin Analysis'!M6291-1))</f>
        <v>6.25E-2</v>
      </c>
      <c r="O6291" s="27">
        <f>IF(M6291=FALSE,NA(),(VLOOKUP(1,C6294:K6313,4,FALSE))/(M6291-1))</f>
        <v>0.25</v>
      </c>
      <c r="P6291" s="27">
        <f>IF(M6291=FALSE,NA(),SUM(J6294:J6313)/Weighting!$S$5)</f>
        <v>0.6</v>
      </c>
      <c r="Q6291" s="27">
        <f>IF(M6291=FALSE,NA(),SUM(K6294:K6313)/Weighting!$S$6)</f>
        <v>0.52173913043478259</v>
      </c>
      <c r="R6291" s="27">
        <f>IF(M6291=FALSE,NA(),(VLOOKUP(1,G6294:K6313,3,FALSE))/(M6291-1))</f>
        <v>0.5</v>
      </c>
      <c r="S6291" s="22" t="str">
        <f>IF(M6291=FALSE,NA(),IF(SUM(J6294:J6313)=2,"yes","no"))</f>
        <v>no</v>
      </c>
      <c r="X6291" s="2" cm="2">
        <f t="array" ref="X6291:X6292">FREQUENCY(IF('Data Transformation'!$B$425:$B$6424='Bin Analysis'!L6291,'Data Transformation'!$G$425:$G$6424),'Data Transformation'!$U$11)</f>
        <v>15</v>
      </c>
      <c r="Y6291" s="2" cm="2">
        <f t="array" ref="Y6291:Y6292">FREQUENCY(IF('Data Transformation'!$B$425:$B$6424='Bin Analysis'!L6291,'Data Transformation'!$G$425:$G$6424),'Data Transformation'!$U$12)</f>
        <v>11</v>
      </c>
    </row>
    <row r="6292" spans="1:25" x14ac:dyDescent="0.25">
      <c r="A6292" s="14" t="s">
        <v>67</v>
      </c>
      <c r="B6292" t="s">
        <v>47</v>
      </c>
      <c r="C6292" t="s">
        <v>5</v>
      </c>
      <c r="D6292" t="s">
        <v>100</v>
      </c>
      <c r="E6292" t="s">
        <v>101</v>
      </c>
      <c r="F6292" t="s">
        <v>102</v>
      </c>
      <c r="G6292" t="s">
        <v>70</v>
      </c>
      <c r="H6292" t="s">
        <v>31</v>
      </c>
      <c r="I6292" t="s">
        <v>32</v>
      </c>
      <c r="J6292" t="s">
        <v>46</v>
      </c>
      <c r="K6292" s="14" t="s">
        <v>45</v>
      </c>
      <c r="M6292" s="14"/>
      <c r="X6292" s="2">
        <v>1</v>
      </c>
      <c r="Y6292" s="2">
        <v>5</v>
      </c>
    </row>
    <row r="6293" spans="1:25" x14ac:dyDescent="0.25">
      <c r="A6293" s="32"/>
      <c r="D6293" t="b">
        <f>IF(C6293=1,'Data Transformation'!$G$3+0.5*'Data Transformation'!$W$25,IF(C6294=1,D6294-'Data Transformation'!$W$25,FALSE))</f>
        <v>0</v>
      </c>
      <c r="E6293" t="str">
        <f t="array" ref="E6293">IF(ISLOGICAL(D6293),"",FREQUENCY(IF('Data Transformation'!$B$425:$B$8425='Bin Analysis'!$B6291,'Data Transformation'!$G$425:$G$8425),D6293))</f>
        <v/>
      </c>
      <c r="F6293" t="str">
        <f>IF(ISLOGICAL(D6293),"",E6293-E6292)</f>
        <v/>
      </c>
      <c r="M6293" s="14"/>
    </row>
    <row r="6294" spans="1:25" x14ac:dyDescent="0.25">
      <c r="A6294" s="32">
        <f>IF(Weighting!$P$6&gt;0,B6294,"")</f>
        <v>0.32100000000000001</v>
      </c>
      <c r="B6294">
        <f>Weighting!$C$6</f>
        <v>0.32100000000000001</v>
      </c>
      <c r="C6294">
        <f>Weighting!$F$6</f>
        <v>0</v>
      </c>
      <c r="D6294" t="b">
        <f>IF(C6294=1,'Data Transformation'!$G$3+0.5*'Data Transformation'!$W$25,IF(C6295=1,D6295-'Data Transformation'!$W$25,FALSE))</f>
        <v>0</v>
      </c>
      <c r="E6294" t="str">
        <f t="array" ref="E6294">IF(ISLOGICAL(D6294),"",FREQUENCY(IF('Data Transformation'!$B$425:$B$8425='Bin Analysis'!$B6291,'Data Transformation'!$G$425:$G$8425),D6294))</f>
        <v/>
      </c>
      <c r="F6294" t="str">
        <f>IF(ISLOGICAL(D6294),"",E6294-E6293)</f>
        <v/>
      </c>
      <c r="G6294">
        <f>Weighting!$H$6</f>
        <v>1</v>
      </c>
      <c r="H6294">
        <f t="array" ref="H6294">FREQUENCY(IF('Data Transformation'!$B$4:$B$8425=B6291,'Data Transformation'!$G$4:$G$8425),'Bin Analysis'!$B6294)</f>
        <v>8</v>
      </c>
      <c r="I6294">
        <f>H6294-H6293</f>
        <v>8</v>
      </c>
      <c r="J6294">
        <f>IF(I6294=0,0,1)</f>
        <v>1</v>
      </c>
      <c r="K6294">
        <f>J6294*Weighting!$W$6</f>
        <v>1</v>
      </c>
      <c r="M6294" s="14"/>
    </row>
    <row r="6295" spans="1:25" x14ac:dyDescent="0.25">
      <c r="A6295" s="32">
        <f>IF(Weighting!$P$7&gt;0,B6295,"")</f>
        <v>0.45200000000000001</v>
      </c>
      <c r="B6295">
        <f>Weighting!$C$7</f>
        <v>0.45200000000000001</v>
      </c>
      <c r="C6295">
        <f>Weighting!$F$7</f>
        <v>0</v>
      </c>
      <c r="D6295" t="b">
        <f>IF(C6295=1,'Data Transformation'!$G$3+0.5*'Data Transformation'!$W$25,IF(C6296=1,D6296-'Data Transformation'!$W$25,FALSE))</f>
        <v>0</v>
      </c>
      <c r="E6295" t="str">
        <f t="array" ref="E6295">IF(ISLOGICAL(D6295),"",FREQUENCY(IF('Data Transformation'!$B$425:$B$8425='Bin Analysis'!$B6291,'Data Transformation'!$G$425:$G$8425),D6295))</f>
        <v/>
      </c>
      <c r="F6295" t="str">
        <f t="shared" ref="F6295:F6313" si="786">IF(ISLOGICAL(D6295),"",E6295-E6294)</f>
        <v/>
      </c>
      <c r="G6295">
        <f>Weighting!$H$7</f>
        <v>0</v>
      </c>
      <c r="H6295">
        <f t="array" ref="H6295">FREQUENCY(IF('Data Transformation'!$B$4:$B$8425=B6291,'Data Transformation'!$G$4:$G$8425),'Bin Analysis'!$B6295)</f>
        <v>9</v>
      </c>
      <c r="I6295">
        <f t="shared" ref="I6295:I6313" si="787">H6295-H6294</f>
        <v>1</v>
      </c>
      <c r="J6295">
        <f>IF(I6295=0,0,1)</f>
        <v>1</v>
      </c>
      <c r="K6295">
        <f>J6295*Weighting!$W$7</f>
        <v>2</v>
      </c>
      <c r="M6295" s="14"/>
    </row>
    <row r="6296" spans="1:25" x14ac:dyDescent="0.25">
      <c r="A6296" s="32">
        <f>IF(Weighting!$P$8&gt;0,B6296,"")</f>
        <v>0.58299999999999996</v>
      </c>
      <c r="B6296">
        <f>Weighting!$C$8</f>
        <v>0.58299999999999996</v>
      </c>
      <c r="C6296">
        <f>Weighting!$F$8</f>
        <v>0</v>
      </c>
      <c r="D6296" t="b">
        <f>IF(C6296=1,'Data Transformation'!$G$3+0.5*'Data Transformation'!$W$25,IF(C6297=1,D6297-'Data Transformation'!$W$25,FALSE))</f>
        <v>0</v>
      </c>
      <c r="E6296" t="str">
        <f t="array" ref="E6296">IF(ISLOGICAL(D6296),"",FREQUENCY(IF('Data Transformation'!$B$425:$B$8425='Bin Analysis'!$B6291,'Data Transformation'!$G$425:$G$8425),D6296))</f>
        <v/>
      </c>
      <c r="F6296" t="str">
        <f t="shared" si="786"/>
        <v/>
      </c>
      <c r="G6296">
        <f>Weighting!$H$8</f>
        <v>0</v>
      </c>
      <c r="H6296">
        <f t="array" ref="H6296">FREQUENCY(IF('Data Transformation'!$B$4:$B$8425=B6291,'Data Transformation'!$G$4:$G$8425),'Bin Analysis'!$B6296)</f>
        <v>10</v>
      </c>
      <c r="I6296">
        <f t="shared" si="787"/>
        <v>1</v>
      </c>
      <c r="J6296">
        <f t="shared" ref="J6296:J6313" si="788">IF(I6296=0,0,1)</f>
        <v>1</v>
      </c>
      <c r="K6296">
        <f>J6296*Weighting!$W$8</f>
        <v>3</v>
      </c>
      <c r="M6296" s="14"/>
    </row>
    <row r="6297" spans="1:25" x14ac:dyDescent="0.25">
      <c r="A6297" s="32">
        <f>IF(Weighting!$P$9&gt;0,B6297,"")</f>
        <v>0.71399999999999997</v>
      </c>
      <c r="B6297" s="50">
        <f>Weighting!$C$9</f>
        <v>0.71399999999999997</v>
      </c>
      <c r="C6297">
        <f>Weighting!$F$9</f>
        <v>0</v>
      </c>
      <c r="D6297" t="b">
        <f>IF(C6297=1,'Data Transformation'!$G$3+0.5*'Data Transformation'!$W$25,IF(C6298=1,D6298-'Data Transformation'!$W$25,FALSE))</f>
        <v>0</v>
      </c>
      <c r="E6297" t="str">
        <f t="array" ref="E6297">IF(ISLOGICAL(D6297),"",FREQUENCY(IF('Data Transformation'!$B$425:$B$8425='Bin Analysis'!$B6291,'Data Transformation'!$G$425:$G$8425),D6297))</f>
        <v/>
      </c>
      <c r="F6297" t="str">
        <f t="shared" si="786"/>
        <v/>
      </c>
      <c r="G6297">
        <f>Weighting!$H$9</f>
        <v>0</v>
      </c>
      <c r="H6297">
        <f t="array" ref="H6297">FREQUENCY(IF('Data Transformation'!$B$4:$B$8425=B6291,'Data Transformation'!$G$4:$G$8425),'Bin Analysis'!$B6297)</f>
        <v>10</v>
      </c>
      <c r="I6297">
        <f t="shared" si="787"/>
        <v>0</v>
      </c>
      <c r="J6297">
        <f t="shared" si="788"/>
        <v>0</v>
      </c>
      <c r="K6297">
        <f>J6297*Weighting!$W$9</f>
        <v>0</v>
      </c>
      <c r="M6297" s="14"/>
    </row>
    <row r="6298" spans="1:25" x14ac:dyDescent="0.25">
      <c r="A6298" s="32">
        <f>IF(Weighting!$P$10&gt;0,B6298,"")</f>
        <v>0.84499999999999997</v>
      </c>
      <c r="B6298">
        <f>Weighting!$C$10</f>
        <v>0.84499999999999997</v>
      </c>
      <c r="C6298">
        <f>Weighting!$F$10</f>
        <v>0</v>
      </c>
      <c r="D6298" t="b">
        <f>IF(C6298=1,'Data Transformation'!$G$3+0.5*'Data Transformation'!$W$25,IF(C6299=1,D6299-'Data Transformation'!$W$25,FALSE))</f>
        <v>0</v>
      </c>
      <c r="E6298" t="str">
        <f t="array" ref="E6298">IF(ISLOGICAL(D6298),"",FREQUENCY(IF('Data Transformation'!$B$425:$B$8425='Bin Analysis'!$B6291,'Data Transformation'!$G$425:$G$8425),D6298))</f>
        <v/>
      </c>
      <c r="F6298" t="str">
        <f t="shared" si="786"/>
        <v/>
      </c>
      <c r="G6298">
        <f>Weighting!$H$10</f>
        <v>0</v>
      </c>
      <c r="H6298">
        <f t="array" ref="H6298">FREQUENCY(IF('Data Transformation'!$B$4:$B$8425=B6291,'Data Transformation'!$G$4:$G$8425),'Bin Analysis'!$B6298)</f>
        <v>10</v>
      </c>
      <c r="I6298">
        <f t="shared" si="787"/>
        <v>0</v>
      </c>
      <c r="J6298">
        <f t="shared" si="788"/>
        <v>0</v>
      </c>
      <c r="K6298">
        <f>J6298*Weighting!$W$10</f>
        <v>0</v>
      </c>
      <c r="M6298" s="14"/>
    </row>
    <row r="6299" spans="1:25" x14ac:dyDescent="0.25">
      <c r="A6299" s="32">
        <f>IF(Weighting!$P$11&gt;0,B6299,"")</f>
        <v>0.97599999999999998</v>
      </c>
      <c r="B6299">
        <f>Weighting!$C$11</f>
        <v>0.97599999999999998</v>
      </c>
      <c r="C6299">
        <f>Weighting!$F$11</f>
        <v>0</v>
      </c>
      <c r="D6299">
        <f>IF(C6299=1,'Data Transformation'!$G$3+0.5*'Data Transformation'!$W$25,IF(C6300=1,D6300-'Data Transformation'!$W$25,FALSE))</f>
        <v>0.86899999999999999</v>
      </c>
      <c r="E6299">
        <f t="array" ref="E6299">IF(ISLOGICAL(D6299),"",FREQUENCY(IF('Data Transformation'!$B$425:$B$8425='Bin Analysis'!$B6291,'Data Transformation'!$G$425:$G$8425),D6299))</f>
        <v>11</v>
      </c>
      <c r="F6299" t="e">
        <f t="shared" si="786"/>
        <v>#VALUE!</v>
      </c>
      <c r="G6299">
        <f>Weighting!$H$11</f>
        <v>0</v>
      </c>
      <c r="H6299">
        <f t="array" ref="H6299">FREQUENCY(IF('Data Transformation'!$B$4:$B$8425=B6291,'Data Transformation'!$G$4:$G$8425),'Bin Analysis'!$B6299)</f>
        <v>14</v>
      </c>
      <c r="I6299">
        <f t="shared" si="787"/>
        <v>4</v>
      </c>
      <c r="J6299">
        <f t="shared" si="788"/>
        <v>1</v>
      </c>
      <c r="K6299">
        <f>J6299*Weighting!$W$11</f>
        <v>2</v>
      </c>
      <c r="M6299" s="14"/>
    </row>
    <row r="6300" spans="1:25" x14ac:dyDescent="0.25">
      <c r="A6300" s="32">
        <f>IF(Weighting!$P$12&gt;0,B6300,"")</f>
        <v>1.107</v>
      </c>
      <c r="B6300">
        <f>Weighting!$C$12</f>
        <v>1.107</v>
      </c>
      <c r="C6300">
        <f>Weighting!$F$12</f>
        <v>1</v>
      </c>
      <c r="D6300">
        <f>IF(C6300=1,'Data Transformation'!$G$3+0.5*'Data Transformation'!$W$25,IF(C6301=1,D6301-'Data Transformation'!$W$25,FALSE))</f>
        <v>1.131</v>
      </c>
      <c r="E6300">
        <f t="array" ref="E6300">IF(ISLOGICAL(D6300),"",FREQUENCY(IF('Data Transformation'!$B$425:$B$8425='Bin Analysis'!$B6291,'Data Transformation'!$G$425:$G$8425),D6300))</f>
        <v>15</v>
      </c>
      <c r="F6300">
        <f t="shared" si="786"/>
        <v>4</v>
      </c>
      <c r="G6300">
        <f>Weighting!$H$12</f>
        <v>0</v>
      </c>
      <c r="H6300">
        <f t="array" ref="H6300">FREQUENCY(IF('Data Transformation'!$B$4:$B$8425=B6291,'Data Transformation'!$G$4:$G$8425),'Bin Analysis'!$B6300)</f>
        <v>16</v>
      </c>
      <c r="I6300">
        <f t="shared" si="787"/>
        <v>2</v>
      </c>
      <c r="J6300">
        <f t="shared" si="788"/>
        <v>1</v>
      </c>
      <c r="K6300">
        <f>J6300*Weighting!$W$12</f>
        <v>1</v>
      </c>
      <c r="M6300" s="14"/>
    </row>
    <row r="6301" spans="1:25" x14ac:dyDescent="0.25">
      <c r="A6301" s="32">
        <f>IF(Weighting!$P$13&gt;0,B6301,"")</f>
        <v>1.238</v>
      </c>
      <c r="B6301">
        <f>Weighting!$C$13</f>
        <v>1.238</v>
      </c>
      <c r="C6301">
        <f>Weighting!$F$13</f>
        <v>0</v>
      </c>
      <c r="D6301" t="b">
        <f>IF(C6301=1,'Data Transformation'!$G$3+0.5*'Data Transformation'!$W$25,IF(C6302=1,D6302-'Data Transformation'!$W$25,FALSE))</f>
        <v>0</v>
      </c>
      <c r="E6301" t="str">
        <f t="array" ref="E6301">IF(ISLOGICAL(D6301),"",FREQUENCY(IF('Data Transformation'!$B$425:$B$8425='Bin Analysis'!$B6291,'Data Transformation'!$G$425:$G$8425),D6301))</f>
        <v/>
      </c>
      <c r="F6301" t="str">
        <f t="shared" si="786"/>
        <v/>
      </c>
      <c r="G6301">
        <f>Weighting!$H$13</f>
        <v>0</v>
      </c>
      <c r="H6301">
        <f t="array" ref="H6301">FREQUENCY(IF('Data Transformation'!$B$4:$B$8425=B6291,'Data Transformation'!$G$4:$G$8425),'Bin Analysis'!$B6301)</f>
        <v>16</v>
      </c>
      <c r="I6301">
        <f t="shared" si="787"/>
        <v>0</v>
      </c>
      <c r="J6301">
        <f t="shared" si="788"/>
        <v>0</v>
      </c>
      <c r="K6301">
        <f>J6301*Weighting!$W$13</f>
        <v>0</v>
      </c>
      <c r="M6301" s="14"/>
    </row>
    <row r="6302" spans="1:25" x14ac:dyDescent="0.25">
      <c r="A6302" s="32">
        <f>IF(Weighting!$P$14&gt;0,B6302,"")</f>
        <v>1.369</v>
      </c>
      <c r="B6302">
        <f>Weighting!$C$14</f>
        <v>1.369</v>
      </c>
      <c r="C6302">
        <f>Weighting!$F$14</f>
        <v>0</v>
      </c>
      <c r="D6302" t="b">
        <f>IF(C6302=1,'Data Transformation'!$G$3+0.5*'Data Transformation'!$W$25,IF(C6303=1,D6303-'Data Transformation'!$W$25,FALSE))</f>
        <v>0</v>
      </c>
      <c r="E6302" t="str">
        <f t="array" ref="E6302">IF(ISLOGICAL(D6302),"",FREQUENCY(IF('Data Transformation'!$B$425:$B$8425='Bin Analysis'!$B6291,'Data Transformation'!$G$425:$G$8425),D6302))</f>
        <v/>
      </c>
      <c r="F6302" t="str">
        <f t="shared" si="786"/>
        <v/>
      </c>
      <c r="G6302">
        <f>Weighting!$H$14</f>
        <v>0</v>
      </c>
      <c r="H6302">
        <f t="array" ref="H6302">FREQUENCY(IF('Data Transformation'!$B$4:$B$8425=B6291,'Data Transformation'!$G$4:$G$8425),'Bin Analysis'!$B6302)</f>
        <v>17</v>
      </c>
      <c r="I6302">
        <f t="shared" si="787"/>
        <v>1</v>
      </c>
      <c r="J6302">
        <f t="shared" si="788"/>
        <v>1</v>
      </c>
      <c r="K6302">
        <f>J6302*Weighting!$W$14</f>
        <v>3</v>
      </c>
      <c r="M6302" s="14"/>
    </row>
    <row r="6303" spans="1:25" x14ac:dyDescent="0.25">
      <c r="A6303" s="32">
        <f>IF(Weighting!$P$15&gt;0,B6303,"")</f>
        <v>1.5000009999999999</v>
      </c>
      <c r="B6303">
        <f>Weighting!$C$15</f>
        <v>1.5000009999999999</v>
      </c>
      <c r="C6303">
        <f>Weighting!$F$15</f>
        <v>0</v>
      </c>
      <c r="D6303" t="b">
        <f>IF(C6303=1,'Data Transformation'!$G$3+0.5*'Data Transformation'!$W$25,IF(C6304=1,D6304-'Data Transformation'!$W$25,FALSE))</f>
        <v>0</v>
      </c>
      <c r="E6303" t="str">
        <f t="array" ref="E6303">IF(ISLOGICAL(D6303),"",FREQUENCY(IF('Data Transformation'!$B$425:$B$8425='Bin Analysis'!$B6291,'Data Transformation'!$G$425:$G$8425),D6303))</f>
        <v/>
      </c>
      <c r="F6303" t="str">
        <f t="shared" si="786"/>
        <v/>
      </c>
      <c r="G6303">
        <f>Weighting!$H$15</f>
        <v>0</v>
      </c>
      <c r="H6303">
        <f t="array" ref="H6303">FREQUENCY(IF('Data Transformation'!$B$4:$B$8425=B6291,'Data Transformation'!$G$4:$G$8425),'Bin Analysis'!$B6303)</f>
        <v>17</v>
      </c>
      <c r="I6303">
        <f t="shared" si="787"/>
        <v>0</v>
      </c>
      <c r="J6303">
        <f t="shared" si="788"/>
        <v>0</v>
      </c>
      <c r="K6303">
        <f>J6303*Weighting!$W$15</f>
        <v>0</v>
      </c>
      <c r="M6303" s="14"/>
    </row>
    <row r="6304" spans="1:25" x14ac:dyDescent="0.25">
      <c r="A6304" s="32" t="str">
        <f>IF(Weighting!$P$16&gt;0,B6304,"")</f>
        <v/>
      </c>
      <c r="B6304">
        <f>Weighting!$C$16</f>
        <v>1.631</v>
      </c>
      <c r="C6304">
        <f>Weighting!$F$16</f>
        <v>0</v>
      </c>
      <c r="D6304" t="b">
        <f>IF(C6304=1,'Data Transformation'!$G$3+0.5*'Data Transformation'!$W$25,IF(C6305=1,D6305-'Data Transformation'!$W$25,FALSE))</f>
        <v>0</v>
      </c>
      <c r="E6304" t="str">
        <f t="array" ref="E6304">IF(ISLOGICAL(D6304),"",FREQUENCY(IF('Data Transformation'!$B$425:$B$8425='Bin Analysis'!$B6291,'Data Transformation'!$G$425:$G$8425),D6304))</f>
        <v/>
      </c>
      <c r="F6304" t="str">
        <f t="shared" si="786"/>
        <v/>
      </c>
      <c r="G6304">
        <f>Weighting!$H$16</f>
        <v>0</v>
      </c>
      <c r="H6304">
        <f t="array" ref="H6304">FREQUENCY(IF('Data Transformation'!$B$4:$B$8425=B6291,'Data Transformation'!$G$4:$G$8425),'Bin Analysis'!$B6304)</f>
        <v>17</v>
      </c>
      <c r="I6304">
        <f t="shared" si="787"/>
        <v>0</v>
      </c>
      <c r="J6304">
        <f t="shared" si="788"/>
        <v>0</v>
      </c>
      <c r="K6304">
        <f>J6304*Weighting!$W$16</f>
        <v>0</v>
      </c>
      <c r="M6304" s="14"/>
    </row>
    <row r="6305" spans="1:25" x14ac:dyDescent="0.25">
      <c r="A6305" s="32" t="str">
        <f>IF(Weighting!$P$17&gt;0,B6305,"")</f>
        <v/>
      </c>
      <c r="B6305">
        <f>Weighting!$C$17</f>
        <v>1.762</v>
      </c>
      <c r="C6305">
        <f>Weighting!$F$17</f>
        <v>0</v>
      </c>
      <c r="D6305" t="b">
        <f>IF(C6305=1,'Data Transformation'!$G$3+0.5*'Data Transformation'!$W$25,IF(C6306=1,D6306-'Data Transformation'!$W$25,FALSE))</f>
        <v>0</v>
      </c>
      <c r="E6305" t="str">
        <f t="array" ref="E6305">IF(ISLOGICAL(D6305),"",FREQUENCY(IF('Data Transformation'!$B$425:$B$8425='Bin Analysis'!$B6291,'Data Transformation'!$G$425:$G$8425),D6305))</f>
        <v/>
      </c>
      <c r="F6305" t="str">
        <f t="shared" si="786"/>
        <v/>
      </c>
      <c r="G6305">
        <f>Weighting!$H$17</f>
        <v>0</v>
      </c>
      <c r="H6305">
        <f t="array" ref="H6305">FREQUENCY(IF('Data Transformation'!$B$4:$B$8425=B6291,'Data Transformation'!$G$4:$G$8425),'Bin Analysis'!$B6305)</f>
        <v>17</v>
      </c>
      <c r="I6305">
        <f t="shared" si="787"/>
        <v>0</v>
      </c>
      <c r="J6305">
        <f t="shared" si="788"/>
        <v>0</v>
      </c>
      <c r="K6305">
        <f>J6305*Weighting!$W$17</f>
        <v>0</v>
      </c>
      <c r="M6305" s="14"/>
    </row>
    <row r="6306" spans="1:25" x14ac:dyDescent="0.25">
      <c r="A6306" s="32" t="str">
        <f>IF(Weighting!$P$18&gt;0,B6306,"")</f>
        <v/>
      </c>
      <c r="B6306">
        <f>Weighting!$C$18</f>
        <v>1.893</v>
      </c>
      <c r="C6306">
        <f>Weighting!$F$18</f>
        <v>0</v>
      </c>
      <c r="D6306" t="b">
        <f>IF(C6306=1,'Data Transformation'!$G$3+0.5*'Data Transformation'!$W$25,IF(C6307=1,D6307-'Data Transformation'!$W$25,FALSE))</f>
        <v>0</v>
      </c>
      <c r="E6306" t="str">
        <f t="array" ref="E6306">IF(ISLOGICAL(D6306),"",FREQUENCY(IF('Data Transformation'!$B$425:$B$8425='Bin Analysis'!$B6291,'Data Transformation'!$G$425:$G$8425),D6306))</f>
        <v/>
      </c>
      <c r="F6306" t="str">
        <f t="shared" si="786"/>
        <v/>
      </c>
      <c r="G6306">
        <f>Weighting!$H$18</f>
        <v>0</v>
      </c>
      <c r="H6306">
        <f t="array" ref="H6306">FREQUENCY(IF('Data Transformation'!$B$4:$B$8425=B6291,'Data Transformation'!$G$4:$G$8425),'Bin Analysis'!$B6306)</f>
        <v>17</v>
      </c>
      <c r="I6306">
        <f t="shared" si="787"/>
        <v>0</v>
      </c>
      <c r="J6306">
        <f t="shared" si="788"/>
        <v>0</v>
      </c>
      <c r="K6306">
        <f>J6306*Weighting!$W$18</f>
        <v>0</v>
      </c>
      <c r="M6306" s="14"/>
    </row>
    <row r="6307" spans="1:25" x14ac:dyDescent="0.25">
      <c r="A6307" s="32" t="str">
        <f>IF(Weighting!$P$19&gt;0,B6307,"")</f>
        <v/>
      </c>
      <c r="B6307">
        <f>Weighting!$C$19</f>
        <v>2.024</v>
      </c>
      <c r="C6307">
        <f>Weighting!$F$19</f>
        <v>0</v>
      </c>
      <c r="D6307" t="b">
        <f>IF(C6307=1,'Data Transformation'!$G$3+0.5*'Data Transformation'!$W$25,IF(C6308=1,D6308-'Data Transformation'!$W$25,FALSE))</f>
        <v>0</v>
      </c>
      <c r="E6307" t="str">
        <f t="array" ref="E6307">IF(ISLOGICAL(D6307),"",FREQUENCY(IF('Data Transformation'!$B$425:$B$8425='Bin Analysis'!$B6291,'Data Transformation'!$G$425:$G$8425),D6307))</f>
        <v/>
      </c>
      <c r="F6307" t="str">
        <f t="shared" si="786"/>
        <v/>
      </c>
      <c r="G6307">
        <f>Weighting!$H$19</f>
        <v>0</v>
      </c>
      <c r="H6307">
        <f t="array" ref="H6307">FREQUENCY(IF('Data Transformation'!$B$4:$B$8425=B6291,'Data Transformation'!$G$4:$G$8425),'Bin Analysis'!$B6307)</f>
        <v>17</v>
      </c>
      <c r="I6307">
        <f t="shared" si="787"/>
        <v>0</v>
      </c>
      <c r="J6307">
        <f t="shared" si="788"/>
        <v>0</v>
      </c>
      <c r="K6307">
        <f>J6307*Weighting!$W$19</f>
        <v>0</v>
      </c>
      <c r="M6307" s="14"/>
    </row>
    <row r="6308" spans="1:25" x14ac:dyDescent="0.25">
      <c r="A6308" s="32" t="str">
        <f>IF(Weighting!$P$20&gt;0,B6308,"")</f>
        <v/>
      </c>
      <c r="B6308">
        <f>Weighting!$C$20</f>
        <v>2.1550000000000002</v>
      </c>
      <c r="C6308">
        <f>Weighting!$F$20</f>
        <v>0</v>
      </c>
      <c r="D6308" t="b">
        <f>IF(C6308=1,'Data Transformation'!$G$3+0.5*'Data Transformation'!$W$25,IF(C6309=1,D6309-'Data Transformation'!$W$25,FALSE))</f>
        <v>0</v>
      </c>
      <c r="E6308" t="str">
        <f t="array" ref="E6308">IF(ISLOGICAL(D6308),"",FREQUENCY(IF('Data Transformation'!$B$425:$B$8425='Bin Analysis'!$B6291,'Data Transformation'!$G$425:$G$8425),D6308))</f>
        <v/>
      </c>
      <c r="F6308" t="str">
        <f t="shared" si="786"/>
        <v/>
      </c>
      <c r="G6308">
        <f>Weighting!$H$20</f>
        <v>0</v>
      </c>
      <c r="H6308">
        <f t="array" ref="H6308">FREQUENCY(IF('Data Transformation'!$B$4:$B$8425=B6291,'Data Transformation'!$G$4:$G$8425),'Bin Analysis'!$B6308)</f>
        <v>17</v>
      </c>
      <c r="I6308">
        <f t="shared" si="787"/>
        <v>0</v>
      </c>
      <c r="J6308">
        <f t="shared" si="788"/>
        <v>0</v>
      </c>
      <c r="K6308">
        <f>J6308*Weighting!$W$20</f>
        <v>0</v>
      </c>
      <c r="M6308" s="14"/>
    </row>
    <row r="6309" spans="1:25" x14ac:dyDescent="0.25">
      <c r="A6309" s="32" t="str">
        <f>IF(Weighting!$P$21&gt;0,B6309,"")</f>
        <v/>
      </c>
      <c r="B6309">
        <f>Weighting!$C$21</f>
        <v>2.2860000000000005</v>
      </c>
      <c r="C6309">
        <f>Weighting!$F$21</f>
        <v>0</v>
      </c>
      <c r="D6309" t="b">
        <f>IF(C6309=1,'Data Transformation'!$G$3+0.5*'Data Transformation'!$W$25,IF(C6310=1,D6310-'Data Transformation'!$W$25,FALSE))</f>
        <v>0</v>
      </c>
      <c r="E6309" t="str">
        <f t="array" ref="E6309">IF(ISLOGICAL(D6309),"",FREQUENCY(IF('Data Transformation'!$B$425:$B$8425='Bin Analysis'!$B6291,'Data Transformation'!$G$425:$G$8425),D6309))</f>
        <v/>
      </c>
      <c r="F6309" t="str">
        <f t="shared" si="786"/>
        <v/>
      </c>
      <c r="G6309">
        <f>Weighting!$H$21</f>
        <v>0</v>
      </c>
      <c r="H6309">
        <f t="array" ref="H6309">FREQUENCY(IF('Data Transformation'!$B$4:$B$8425=B6291,'Data Transformation'!$G$4:$G$8425),'Bin Analysis'!$B6309)</f>
        <v>17</v>
      </c>
      <c r="I6309">
        <f t="shared" si="787"/>
        <v>0</v>
      </c>
      <c r="J6309">
        <f t="shared" si="788"/>
        <v>0</v>
      </c>
      <c r="K6309">
        <f>J6309*Weighting!$W$21</f>
        <v>0</v>
      </c>
      <c r="M6309" s="14"/>
    </row>
    <row r="6310" spans="1:25" x14ac:dyDescent="0.25">
      <c r="A6310" s="32" t="str">
        <f>IF(Weighting!$P$22&gt;0,B6310,"")</f>
        <v/>
      </c>
      <c r="B6310">
        <f>Weighting!$C$22</f>
        <v>2.4170000000000007</v>
      </c>
      <c r="C6310">
        <f>Weighting!$F$22</f>
        <v>0</v>
      </c>
      <c r="D6310" t="b">
        <f>IF(C6310=1,'Data Transformation'!$G$3+0.5*'Data Transformation'!$W$25,IF(C6311=1,D6311-'Data Transformation'!$W$25,FALSE))</f>
        <v>0</v>
      </c>
      <c r="E6310" t="str">
        <f t="array" ref="E6310">IF(ISLOGICAL(D6310),"",FREQUENCY(IF('Data Transformation'!$B$425:$B$8425='Bin Analysis'!$B6291,'Data Transformation'!$G$425:$G$8425),D6310))</f>
        <v/>
      </c>
      <c r="F6310" t="str">
        <f t="shared" si="786"/>
        <v/>
      </c>
      <c r="G6310">
        <f>Weighting!$H$22</f>
        <v>0</v>
      </c>
      <c r="H6310">
        <f t="array" ref="H6310">FREQUENCY(IF('Data Transformation'!$B$4:$B$8425=B6291,'Data Transformation'!$G$4:$G$8425),'Bin Analysis'!$B6310)</f>
        <v>17</v>
      </c>
      <c r="I6310">
        <f t="shared" si="787"/>
        <v>0</v>
      </c>
      <c r="J6310">
        <f t="shared" si="788"/>
        <v>0</v>
      </c>
      <c r="K6310">
        <f>J6310*Weighting!$W$22</f>
        <v>0</v>
      </c>
      <c r="M6310" s="14"/>
    </row>
    <row r="6311" spans="1:25" x14ac:dyDescent="0.25">
      <c r="A6311" s="32" t="str">
        <f>IF(Weighting!$P$23&gt;0,B6311,"")</f>
        <v/>
      </c>
      <c r="B6311">
        <f>Weighting!$C$23</f>
        <v>2.5480000000000009</v>
      </c>
      <c r="C6311">
        <f>Weighting!$F$23</f>
        <v>0</v>
      </c>
      <c r="D6311" t="b">
        <f>IF(C6311=1,'Data Transformation'!$G$3+0.5*'Data Transformation'!$W$25,IF(C6312=1,D6312-'Data Transformation'!$W$25,FALSE))</f>
        <v>0</v>
      </c>
      <c r="E6311" t="str">
        <f t="array" ref="E6311">IF(ISLOGICAL(D6311),"",FREQUENCY(IF('Data Transformation'!$B$425:$B$8425='Bin Analysis'!$B6291,'Data Transformation'!$G$425:$G$8425),D6311))</f>
        <v/>
      </c>
      <c r="F6311" t="str">
        <f t="shared" si="786"/>
        <v/>
      </c>
      <c r="G6311">
        <f>Weighting!$H$23</f>
        <v>0</v>
      </c>
      <c r="H6311">
        <f t="array" ref="H6311">FREQUENCY(IF('Data Transformation'!$B$4:$B$8425=B6291,'Data Transformation'!$G$4:$G$8425),'Bin Analysis'!$B6311)</f>
        <v>17</v>
      </c>
      <c r="I6311">
        <f t="shared" si="787"/>
        <v>0</v>
      </c>
      <c r="J6311">
        <f t="shared" si="788"/>
        <v>0</v>
      </c>
      <c r="K6311">
        <f>J6311*Weighting!$W$23</f>
        <v>0</v>
      </c>
      <c r="M6311" s="14"/>
    </row>
    <row r="6312" spans="1:25" x14ac:dyDescent="0.25">
      <c r="A6312" s="32" t="str">
        <f>IF(Weighting!$P$24&gt;0,B6312,"")</f>
        <v/>
      </c>
      <c r="B6312">
        <f>Weighting!$C$24</f>
        <v>2.6790000000000012</v>
      </c>
      <c r="C6312">
        <f>Weighting!$F$24</f>
        <v>0</v>
      </c>
      <c r="D6312" t="b">
        <f>IF(C6312=1,'Data Transformation'!$G$3+0.5*'Data Transformation'!$W$25,IF(C6313=1,D6313-'Data Transformation'!$W$25,FALSE))</f>
        <v>0</v>
      </c>
      <c r="E6312" t="str">
        <f t="array" ref="E6312">IF(ISLOGICAL(D6312),"",FREQUENCY(IF('Data Transformation'!$B$425:$B$8425='Bin Analysis'!$B6291,'Data Transformation'!$G$425:$G$8425),D6312))</f>
        <v/>
      </c>
      <c r="F6312" t="str">
        <f t="shared" si="786"/>
        <v/>
      </c>
      <c r="G6312">
        <f>Weighting!$H$24</f>
        <v>0</v>
      </c>
      <c r="H6312">
        <f t="array" ref="H6312">FREQUENCY(IF('Data Transformation'!$B$4:$B$8425=B6291,'Data Transformation'!$G$4:$G$8425),'Bin Analysis'!$B6312)</f>
        <v>17</v>
      </c>
      <c r="I6312">
        <f t="shared" si="787"/>
        <v>0</v>
      </c>
      <c r="J6312">
        <f t="shared" si="788"/>
        <v>0</v>
      </c>
      <c r="K6312">
        <f>J6312*Weighting!$W$24</f>
        <v>0</v>
      </c>
      <c r="M6312" s="14"/>
    </row>
    <row r="6313" spans="1:25" x14ac:dyDescent="0.25">
      <c r="A6313" s="32" t="str">
        <f>IF(Weighting!$P$25&gt;0,B6313,"")</f>
        <v/>
      </c>
      <c r="B6313">
        <f>Weighting!$C$25</f>
        <v>2.8100000000000014</v>
      </c>
      <c r="C6313">
        <f>Weighting!$F$25</f>
        <v>0</v>
      </c>
      <c r="D6313" t="b">
        <f>IF(C6313=1,'Data Transformation'!$G$3+0.5*'Data Transformation'!$W$25,IF(C6314=1,D6314-'Data Transformation'!$W$25,FALSE))</f>
        <v>0</v>
      </c>
      <c r="E6313" t="str">
        <f t="array" ref="E6313">IF(ISLOGICAL(D6313),"",FREQUENCY(IF('Data Transformation'!$B$425:$B$8425='Bin Analysis'!$B6291,'Data Transformation'!$G$425:$G$8425),D6313))</f>
        <v/>
      </c>
      <c r="F6313" t="str">
        <f t="shared" si="786"/>
        <v/>
      </c>
      <c r="G6313">
        <f>Weighting!$H$25</f>
        <v>0</v>
      </c>
      <c r="H6313">
        <f t="array" ref="H6313">FREQUENCY(IF('Data Transformation'!$B$4:$B$8425=B6291,'Data Transformation'!$G$4:$G$8425),'Bin Analysis'!$B6313)</f>
        <v>17</v>
      </c>
      <c r="I6313">
        <f t="shared" si="787"/>
        <v>0</v>
      </c>
      <c r="J6313">
        <f t="shared" si="788"/>
        <v>0</v>
      </c>
      <c r="K6313">
        <f>J6313*Weighting!$W$25</f>
        <v>0</v>
      </c>
      <c r="M6313" s="14"/>
    </row>
    <row r="6314" spans="1:25" x14ac:dyDescent="0.25">
      <c r="O6314"/>
      <c r="P6314"/>
      <c r="Q6314"/>
      <c r="R6314"/>
    </row>
    <row r="6315" spans="1:25" ht="23.25" x14ac:dyDescent="0.35">
      <c r="A6315" s="21" t="s">
        <v>0</v>
      </c>
      <c r="B6315" s="21">
        <f>IFERROR(VLOOKUP(C6315,'Data Transformation'!$L$6:$M$426,2,FALSE),"")</f>
        <v>263</v>
      </c>
      <c r="C6315" s="21">
        <f>C6291+1</f>
        <v>263</v>
      </c>
      <c r="D6315" s="21"/>
      <c r="E6315" s="21"/>
      <c r="F6315" s="21"/>
      <c r="G6315" s="21"/>
      <c r="H6315" s="22"/>
      <c r="I6315" s="22"/>
      <c r="J6315" s="22"/>
      <c r="K6315" s="21"/>
      <c r="L6315" s="21">
        <f>B6315</f>
        <v>263</v>
      </c>
      <c r="M6315" s="23">
        <f>INDEX('Data Transformation'!$O$4:$O$424,MATCH($B6315,'Data Transformation'!$M$4:$M$424,0),MATCH($M$2,'Data Transformation'!$O$3,0))</f>
        <v>18</v>
      </c>
      <c r="N6315" s="27">
        <f>IF('Input and Summary Results'!$J$16="minimum",'Bin Analysis'!X6316/(M6315-1),'Bin Analysis'!Y6315/('Bin Analysis'!M6315-1))</f>
        <v>0</v>
      </c>
      <c r="O6315" s="27">
        <f>IF(M6315=FALSE,NA(),(VLOOKUP(1,C6318:K6337,4,FALSE))/(M6315-1))</f>
        <v>0.17647058823529413</v>
      </c>
      <c r="P6315" s="27">
        <f>IF(M6315=FALSE,NA(),SUM(J6318:J6337)/Weighting!$S$5)</f>
        <v>0.6</v>
      </c>
      <c r="Q6315" s="27">
        <f>IF(M6315=FALSE,NA(),SUM(K6318:K6337)/Weighting!$S$6)</f>
        <v>0.52173913043478259</v>
      </c>
      <c r="R6315" s="27">
        <f>IF(M6315=FALSE,NA(),(VLOOKUP(1,G6318:K6337,3,FALSE))/(M6315-1))</f>
        <v>0.52941176470588236</v>
      </c>
      <c r="S6315" s="22" t="str">
        <f>IF(M6315=FALSE,NA(),IF(SUM(J6318:J6337)=2,"yes","no"))</f>
        <v>no</v>
      </c>
      <c r="X6315" s="2" cm="2">
        <f t="array" ref="X6315:X6316">FREQUENCY(IF('Data Transformation'!$B$425:$B$6424='Bin Analysis'!L6315,'Data Transformation'!$G$425:$G$6424),'Data Transformation'!$U$11)</f>
        <v>17</v>
      </c>
      <c r="Y6315" s="2" cm="2">
        <f t="array" ref="Y6315:Y6316">FREQUENCY(IF('Data Transformation'!$B$425:$B$6424='Bin Analysis'!L6315,'Data Transformation'!$G$425:$G$6424),'Data Transformation'!$U$12)</f>
        <v>14</v>
      </c>
    </row>
    <row r="6316" spans="1:25" x14ac:dyDescent="0.25">
      <c r="A6316" s="14" t="s">
        <v>67</v>
      </c>
      <c r="B6316" t="s">
        <v>47</v>
      </c>
      <c r="C6316" t="s">
        <v>5</v>
      </c>
      <c r="D6316" t="s">
        <v>100</v>
      </c>
      <c r="E6316" t="s">
        <v>101</v>
      </c>
      <c r="F6316" t="s">
        <v>102</v>
      </c>
      <c r="G6316" t="s">
        <v>70</v>
      </c>
      <c r="H6316" t="s">
        <v>31</v>
      </c>
      <c r="I6316" t="s">
        <v>32</v>
      </c>
      <c r="J6316" t="s">
        <v>46</v>
      </c>
      <c r="K6316" s="14" t="s">
        <v>45</v>
      </c>
      <c r="M6316" s="14"/>
      <c r="X6316" s="2">
        <v>0</v>
      </c>
      <c r="Y6316" s="2">
        <v>3</v>
      </c>
    </row>
    <row r="6317" spans="1:25" x14ac:dyDescent="0.25">
      <c r="A6317" s="32"/>
      <c r="D6317" t="b">
        <f>IF(C6317=1,'Data Transformation'!$G$3+0.5*'Data Transformation'!$W$25,IF(C6318=1,D6318-'Data Transformation'!$W$25,FALSE))</f>
        <v>0</v>
      </c>
      <c r="E6317" t="str">
        <f t="array" ref="E6317">IF(ISLOGICAL(D6317),"",FREQUENCY(IF('Data Transformation'!$B$425:$B$8425='Bin Analysis'!$B6315,'Data Transformation'!$G$425:$G$8425),D6317))</f>
        <v/>
      </c>
      <c r="F6317" t="str">
        <f>IF(ISLOGICAL(D6317),"",E6317-E6316)</f>
        <v/>
      </c>
      <c r="M6317" s="14"/>
    </row>
    <row r="6318" spans="1:25" x14ac:dyDescent="0.25">
      <c r="A6318" s="32">
        <f>IF(Weighting!$P$6&gt;0,B6318,"")</f>
        <v>0.32100000000000001</v>
      </c>
      <c r="B6318">
        <f>Weighting!$C$6</f>
        <v>0.32100000000000001</v>
      </c>
      <c r="C6318">
        <f>Weighting!$F$6</f>
        <v>0</v>
      </c>
      <c r="D6318" t="b">
        <f>IF(C6318=1,'Data Transformation'!$G$3+0.5*'Data Transformation'!$W$25,IF(C6319=1,D6319-'Data Transformation'!$W$25,FALSE))</f>
        <v>0</v>
      </c>
      <c r="E6318" t="str">
        <f t="array" ref="E6318">IF(ISLOGICAL(D6318),"",FREQUENCY(IF('Data Transformation'!$B$425:$B$8425='Bin Analysis'!$B6315,'Data Transformation'!$G$425:$G$8425),D6318))</f>
        <v/>
      </c>
      <c r="F6318" t="str">
        <f>IF(ISLOGICAL(D6318),"",E6318-E6317)</f>
        <v/>
      </c>
      <c r="G6318">
        <f>Weighting!$H$6</f>
        <v>1</v>
      </c>
      <c r="H6318">
        <f t="array" ref="H6318">FREQUENCY(IF('Data Transformation'!$B$4:$B$8425=B6315,'Data Transformation'!$G$4:$G$8425),'Bin Analysis'!$B6318)</f>
        <v>9</v>
      </c>
      <c r="I6318">
        <f>H6318-H6317</f>
        <v>9</v>
      </c>
      <c r="J6318">
        <f>IF(I6318=0,0,1)</f>
        <v>1</v>
      </c>
      <c r="K6318">
        <f>J6318*Weighting!$W$6</f>
        <v>1</v>
      </c>
      <c r="M6318" s="14"/>
    </row>
    <row r="6319" spans="1:25" x14ac:dyDescent="0.25">
      <c r="A6319" s="32">
        <f>IF(Weighting!$P$7&gt;0,B6319,"")</f>
        <v>0.45200000000000001</v>
      </c>
      <c r="B6319">
        <f>Weighting!$C$7</f>
        <v>0.45200000000000001</v>
      </c>
      <c r="C6319">
        <f>Weighting!$F$7</f>
        <v>0</v>
      </c>
      <c r="D6319" t="b">
        <f>IF(C6319=1,'Data Transformation'!$G$3+0.5*'Data Transformation'!$W$25,IF(C6320=1,D6320-'Data Transformation'!$W$25,FALSE))</f>
        <v>0</v>
      </c>
      <c r="E6319" t="str">
        <f t="array" ref="E6319">IF(ISLOGICAL(D6319),"",FREQUENCY(IF('Data Transformation'!$B$425:$B$8425='Bin Analysis'!$B6315,'Data Transformation'!$G$425:$G$8425),D6319))</f>
        <v/>
      </c>
      <c r="F6319" t="str">
        <f t="shared" ref="F6319:F6337" si="789">IF(ISLOGICAL(D6319),"",E6319-E6318)</f>
        <v/>
      </c>
      <c r="G6319">
        <f>Weighting!$H$7</f>
        <v>0</v>
      </c>
      <c r="H6319">
        <f t="array" ref="H6319">FREQUENCY(IF('Data Transformation'!$B$4:$B$8425=B6315,'Data Transformation'!$G$4:$G$8425),'Bin Analysis'!$B6319)</f>
        <v>10</v>
      </c>
      <c r="I6319">
        <f t="shared" ref="I6319:I6337" si="790">H6319-H6318</f>
        <v>1</v>
      </c>
      <c r="J6319">
        <f>IF(I6319=0,0,1)</f>
        <v>1</v>
      </c>
      <c r="K6319">
        <f>J6319*Weighting!$W$7</f>
        <v>2</v>
      </c>
      <c r="M6319" s="14"/>
    </row>
    <row r="6320" spans="1:25" x14ac:dyDescent="0.25">
      <c r="A6320" s="32">
        <f>IF(Weighting!$P$8&gt;0,B6320,"")</f>
        <v>0.58299999999999996</v>
      </c>
      <c r="B6320">
        <f>Weighting!$C$8</f>
        <v>0.58299999999999996</v>
      </c>
      <c r="C6320">
        <f>Weighting!$F$8</f>
        <v>0</v>
      </c>
      <c r="D6320" t="b">
        <f>IF(C6320=1,'Data Transformation'!$G$3+0.5*'Data Transformation'!$W$25,IF(C6321=1,D6321-'Data Transformation'!$W$25,FALSE))</f>
        <v>0</v>
      </c>
      <c r="E6320" t="str">
        <f t="array" ref="E6320">IF(ISLOGICAL(D6320),"",FREQUENCY(IF('Data Transformation'!$B$425:$B$8425='Bin Analysis'!$B6315,'Data Transformation'!$G$425:$G$8425),D6320))</f>
        <v/>
      </c>
      <c r="F6320" t="str">
        <f t="shared" si="789"/>
        <v/>
      </c>
      <c r="G6320">
        <f>Weighting!$H$8</f>
        <v>0</v>
      </c>
      <c r="H6320">
        <f t="array" ref="H6320">FREQUENCY(IF('Data Transformation'!$B$4:$B$8425=B6315,'Data Transformation'!$G$4:$G$8425),'Bin Analysis'!$B6320)</f>
        <v>13</v>
      </c>
      <c r="I6320">
        <f t="shared" si="790"/>
        <v>3</v>
      </c>
      <c r="J6320">
        <f t="shared" ref="J6320:J6337" si="791">IF(I6320=0,0,1)</f>
        <v>1</v>
      </c>
      <c r="K6320">
        <f>J6320*Weighting!$W$8</f>
        <v>3</v>
      </c>
      <c r="M6320" s="14"/>
    </row>
    <row r="6321" spans="1:13" x14ac:dyDescent="0.25">
      <c r="A6321" s="32">
        <f>IF(Weighting!$P$9&gt;0,B6321,"")</f>
        <v>0.71399999999999997</v>
      </c>
      <c r="B6321" s="50">
        <f>Weighting!$C$9</f>
        <v>0.71399999999999997</v>
      </c>
      <c r="C6321">
        <f>Weighting!$F$9</f>
        <v>0</v>
      </c>
      <c r="D6321" t="b">
        <f>IF(C6321=1,'Data Transformation'!$G$3+0.5*'Data Transformation'!$W$25,IF(C6322=1,D6322-'Data Transformation'!$W$25,FALSE))</f>
        <v>0</v>
      </c>
      <c r="E6321" t="str">
        <f t="array" ref="E6321">IF(ISLOGICAL(D6321),"",FREQUENCY(IF('Data Transformation'!$B$425:$B$8425='Bin Analysis'!$B6315,'Data Transformation'!$G$425:$G$8425),D6321))</f>
        <v/>
      </c>
      <c r="F6321" t="str">
        <f t="shared" si="789"/>
        <v/>
      </c>
      <c r="G6321">
        <f>Weighting!$H$9</f>
        <v>0</v>
      </c>
      <c r="H6321">
        <f t="array" ref="H6321">FREQUENCY(IF('Data Transformation'!$B$4:$B$8425=B6315,'Data Transformation'!$G$4:$G$8425),'Bin Analysis'!$B6321)</f>
        <v>13</v>
      </c>
      <c r="I6321">
        <f t="shared" si="790"/>
        <v>0</v>
      </c>
      <c r="J6321">
        <f t="shared" si="791"/>
        <v>0</v>
      </c>
      <c r="K6321">
        <f>J6321*Weighting!$W$9</f>
        <v>0</v>
      </c>
      <c r="M6321" s="14"/>
    </row>
    <row r="6322" spans="1:13" x14ac:dyDescent="0.25">
      <c r="A6322" s="32">
        <f>IF(Weighting!$P$10&gt;0,B6322,"")</f>
        <v>0.84499999999999997</v>
      </c>
      <c r="B6322">
        <f>Weighting!$C$10</f>
        <v>0.84499999999999997</v>
      </c>
      <c r="C6322">
        <f>Weighting!$F$10</f>
        <v>0</v>
      </c>
      <c r="D6322" t="b">
        <f>IF(C6322=1,'Data Transformation'!$G$3+0.5*'Data Transformation'!$W$25,IF(C6323=1,D6323-'Data Transformation'!$W$25,FALSE))</f>
        <v>0</v>
      </c>
      <c r="E6322" t="str">
        <f t="array" ref="E6322">IF(ISLOGICAL(D6322),"",FREQUENCY(IF('Data Transformation'!$B$425:$B$8425='Bin Analysis'!$B6315,'Data Transformation'!$G$425:$G$8425),D6322))</f>
        <v/>
      </c>
      <c r="F6322" t="str">
        <f t="shared" si="789"/>
        <v/>
      </c>
      <c r="G6322">
        <f>Weighting!$H$10</f>
        <v>0</v>
      </c>
      <c r="H6322">
        <f t="array" ref="H6322">FREQUENCY(IF('Data Transformation'!$B$4:$B$8425=B6315,'Data Transformation'!$G$4:$G$8425),'Bin Analysis'!$B6322)</f>
        <v>14</v>
      </c>
      <c r="I6322">
        <f t="shared" si="790"/>
        <v>1</v>
      </c>
      <c r="J6322">
        <f t="shared" si="791"/>
        <v>1</v>
      </c>
      <c r="K6322">
        <f>J6322*Weighting!$W$10</f>
        <v>3</v>
      </c>
      <c r="M6322" s="14"/>
    </row>
    <row r="6323" spans="1:13" x14ac:dyDescent="0.25">
      <c r="A6323" s="32">
        <f>IF(Weighting!$P$11&gt;0,B6323,"")</f>
        <v>0.97599999999999998</v>
      </c>
      <c r="B6323">
        <f>Weighting!$C$11</f>
        <v>0.97599999999999998</v>
      </c>
      <c r="C6323">
        <f>Weighting!$F$11</f>
        <v>0</v>
      </c>
      <c r="D6323">
        <f>IF(C6323=1,'Data Transformation'!$G$3+0.5*'Data Transformation'!$W$25,IF(C6324=1,D6324-'Data Transformation'!$W$25,FALSE))</f>
        <v>0.86899999999999999</v>
      </c>
      <c r="E6323">
        <f t="array" ref="E6323">IF(ISLOGICAL(D6323),"",FREQUENCY(IF('Data Transformation'!$B$425:$B$8425='Bin Analysis'!$B6315,'Data Transformation'!$G$425:$G$8425),D6323))</f>
        <v>14</v>
      </c>
      <c r="F6323" t="e">
        <f t="shared" si="789"/>
        <v>#VALUE!</v>
      </c>
      <c r="G6323">
        <f>Weighting!$H$11</f>
        <v>0</v>
      </c>
      <c r="H6323">
        <f t="array" ref="H6323">FREQUENCY(IF('Data Transformation'!$B$4:$B$8425=B6315,'Data Transformation'!$G$4:$G$8425),'Bin Analysis'!$B6323)</f>
        <v>16</v>
      </c>
      <c r="I6323">
        <f t="shared" si="790"/>
        <v>2</v>
      </c>
      <c r="J6323">
        <f t="shared" si="791"/>
        <v>1</v>
      </c>
      <c r="K6323">
        <f>J6323*Weighting!$W$11</f>
        <v>2</v>
      </c>
      <c r="M6323" s="14"/>
    </row>
    <row r="6324" spans="1:13" x14ac:dyDescent="0.25">
      <c r="A6324" s="32">
        <f>IF(Weighting!$P$12&gt;0,B6324,"")</f>
        <v>1.107</v>
      </c>
      <c r="B6324">
        <f>Weighting!$C$12</f>
        <v>1.107</v>
      </c>
      <c r="C6324">
        <f>Weighting!$F$12</f>
        <v>1</v>
      </c>
      <c r="D6324">
        <f>IF(C6324=1,'Data Transformation'!$G$3+0.5*'Data Transformation'!$W$25,IF(C6325=1,D6325-'Data Transformation'!$W$25,FALSE))</f>
        <v>1.131</v>
      </c>
      <c r="E6324">
        <f t="array" ref="E6324">IF(ISLOGICAL(D6324),"",FREQUENCY(IF('Data Transformation'!$B$425:$B$8425='Bin Analysis'!$B6315,'Data Transformation'!$G$425:$G$8425),D6324))</f>
        <v>17</v>
      </c>
      <c r="F6324">
        <f t="shared" si="789"/>
        <v>3</v>
      </c>
      <c r="G6324">
        <f>Weighting!$H$12</f>
        <v>0</v>
      </c>
      <c r="H6324">
        <f t="array" ref="H6324">FREQUENCY(IF('Data Transformation'!$B$4:$B$8425=B6315,'Data Transformation'!$G$4:$G$8425),'Bin Analysis'!$B6324)</f>
        <v>18</v>
      </c>
      <c r="I6324">
        <f t="shared" si="790"/>
        <v>2</v>
      </c>
      <c r="J6324">
        <f t="shared" si="791"/>
        <v>1</v>
      </c>
      <c r="K6324">
        <f>J6324*Weighting!$W$12</f>
        <v>1</v>
      </c>
      <c r="M6324" s="14"/>
    </row>
    <row r="6325" spans="1:13" x14ac:dyDescent="0.25">
      <c r="A6325" s="32">
        <f>IF(Weighting!$P$13&gt;0,B6325,"")</f>
        <v>1.238</v>
      </c>
      <c r="B6325">
        <f>Weighting!$C$13</f>
        <v>1.238</v>
      </c>
      <c r="C6325">
        <f>Weighting!$F$13</f>
        <v>0</v>
      </c>
      <c r="D6325" t="b">
        <f>IF(C6325=1,'Data Transformation'!$G$3+0.5*'Data Transformation'!$W$25,IF(C6326=1,D6326-'Data Transformation'!$W$25,FALSE))</f>
        <v>0</v>
      </c>
      <c r="E6325" t="str">
        <f t="array" ref="E6325">IF(ISLOGICAL(D6325),"",FREQUENCY(IF('Data Transformation'!$B$425:$B$8425='Bin Analysis'!$B6315,'Data Transformation'!$G$425:$G$8425),D6325))</f>
        <v/>
      </c>
      <c r="F6325" t="str">
        <f t="shared" si="789"/>
        <v/>
      </c>
      <c r="G6325">
        <f>Weighting!$H$13</f>
        <v>0</v>
      </c>
      <c r="H6325">
        <f t="array" ref="H6325">FREQUENCY(IF('Data Transformation'!$B$4:$B$8425=B6315,'Data Transformation'!$G$4:$G$8425),'Bin Analysis'!$B6325)</f>
        <v>18</v>
      </c>
      <c r="I6325">
        <f t="shared" si="790"/>
        <v>0</v>
      </c>
      <c r="J6325">
        <f t="shared" si="791"/>
        <v>0</v>
      </c>
      <c r="K6325">
        <f>J6325*Weighting!$W$13</f>
        <v>0</v>
      </c>
      <c r="M6325" s="14"/>
    </row>
    <row r="6326" spans="1:13" x14ac:dyDescent="0.25">
      <c r="A6326" s="32">
        <f>IF(Weighting!$P$14&gt;0,B6326,"")</f>
        <v>1.369</v>
      </c>
      <c r="B6326">
        <f>Weighting!$C$14</f>
        <v>1.369</v>
      </c>
      <c r="C6326">
        <f>Weighting!$F$14</f>
        <v>0</v>
      </c>
      <c r="D6326" t="b">
        <f>IF(C6326=1,'Data Transformation'!$G$3+0.5*'Data Transformation'!$W$25,IF(C6327=1,D6327-'Data Transformation'!$W$25,FALSE))</f>
        <v>0</v>
      </c>
      <c r="E6326" t="str">
        <f t="array" ref="E6326">IF(ISLOGICAL(D6326),"",FREQUENCY(IF('Data Transformation'!$B$425:$B$8425='Bin Analysis'!$B6315,'Data Transformation'!$G$425:$G$8425),D6326))</f>
        <v/>
      </c>
      <c r="F6326" t="str">
        <f t="shared" si="789"/>
        <v/>
      </c>
      <c r="G6326">
        <f>Weighting!$H$14</f>
        <v>0</v>
      </c>
      <c r="H6326">
        <f t="array" ref="H6326">FREQUENCY(IF('Data Transformation'!$B$4:$B$8425=B6315,'Data Transformation'!$G$4:$G$8425),'Bin Analysis'!$B6326)</f>
        <v>18</v>
      </c>
      <c r="I6326">
        <f t="shared" si="790"/>
        <v>0</v>
      </c>
      <c r="J6326">
        <f t="shared" si="791"/>
        <v>0</v>
      </c>
      <c r="K6326">
        <f>J6326*Weighting!$W$14</f>
        <v>0</v>
      </c>
      <c r="M6326" s="14"/>
    </row>
    <row r="6327" spans="1:13" x14ac:dyDescent="0.25">
      <c r="A6327" s="32">
        <f>IF(Weighting!$P$15&gt;0,B6327,"")</f>
        <v>1.5000009999999999</v>
      </c>
      <c r="B6327">
        <f>Weighting!$C$15</f>
        <v>1.5000009999999999</v>
      </c>
      <c r="C6327">
        <f>Weighting!$F$15</f>
        <v>0</v>
      </c>
      <c r="D6327" t="b">
        <f>IF(C6327=1,'Data Transformation'!$G$3+0.5*'Data Transformation'!$W$25,IF(C6328=1,D6328-'Data Transformation'!$W$25,FALSE))</f>
        <v>0</v>
      </c>
      <c r="E6327" t="str">
        <f t="array" ref="E6327">IF(ISLOGICAL(D6327),"",FREQUENCY(IF('Data Transformation'!$B$425:$B$8425='Bin Analysis'!$B6315,'Data Transformation'!$G$425:$G$8425),D6327))</f>
        <v/>
      </c>
      <c r="F6327" t="str">
        <f t="shared" si="789"/>
        <v/>
      </c>
      <c r="G6327">
        <f>Weighting!$H$15</f>
        <v>0</v>
      </c>
      <c r="H6327">
        <f t="array" ref="H6327">FREQUENCY(IF('Data Transformation'!$B$4:$B$8425=B6315,'Data Transformation'!$G$4:$G$8425),'Bin Analysis'!$B6327)</f>
        <v>18</v>
      </c>
      <c r="I6327">
        <f t="shared" si="790"/>
        <v>0</v>
      </c>
      <c r="J6327">
        <f t="shared" si="791"/>
        <v>0</v>
      </c>
      <c r="K6327">
        <f>J6327*Weighting!$W$15</f>
        <v>0</v>
      </c>
      <c r="M6327" s="14"/>
    </row>
    <row r="6328" spans="1:13" x14ac:dyDescent="0.25">
      <c r="A6328" s="32" t="str">
        <f>IF(Weighting!$P$16&gt;0,B6328,"")</f>
        <v/>
      </c>
      <c r="B6328">
        <f>Weighting!$C$16</f>
        <v>1.631</v>
      </c>
      <c r="C6328">
        <f>Weighting!$F$16</f>
        <v>0</v>
      </c>
      <c r="D6328" t="b">
        <f>IF(C6328=1,'Data Transformation'!$G$3+0.5*'Data Transformation'!$W$25,IF(C6329=1,D6329-'Data Transformation'!$W$25,FALSE))</f>
        <v>0</v>
      </c>
      <c r="E6328" t="str">
        <f t="array" ref="E6328">IF(ISLOGICAL(D6328),"",FREQUENCY(IF('Data Transformation'!$B$425:$B$8425='Bin Analysis'!$B6315,'Data Transformation'!$G$425:$G$8425),D6328))</f>
        <v/>
      </c>
      <c r="F6328" t="str">
        <f t="shared" si="789"/>
        <v/>
      </c>
      <c r="G6328">
        <f>Weighting!$H$16</f>
        <v>0</v>
      </c>
      <c r="H6328">
        <f t="array" ref="H6328">FREQUENCY(IF('Data Transformation'!$B$4:$B$8425=B6315,'Data Transformation'!$G$4:$G$8425),'Bin Analysis'!$B6328)</f>
        <v>18</v>
      </c>
      <c r="I6328">
        <f t="shared" si="790"/>
        <v>0</v>
      </c>
      <c r="J6328">
        <f t="shared" si="791"/>
        <v>0</v>
      </c>
      <c r="K6328">
        <f>J6328*Weighting!$W$16</f>
        <v>0</v>
      </c>
      <c r="M6328" s="14"/>
    </row>
    <row r="6329" spans="1:13" x14ac:dyDescent="0.25">
      <c r="A6329" s="32" t="str">
        <f>IF(Weighting!$P$17&gt;0,B6329,"")</f>
        <v/>
      </c>
      <c r="B6329">
        <f>Weighting!$C$17</f>
        <v>1.762</v>
      </c>
      <c r="C6329">
        <f>Weighting!$F$17</f>
        <v>0</v>
      </c>
      <c r="D6329" t="b">
        <f>IF(C6329=1,'Data Transformation'!$G$3+0.5*'Data Transformation'!$W$25,IF(C6330=1,D6330-'Data Transformation'!$W$25,FALSE))</f>
        <v>0</v>
      </c>
      <c r="E6329" t="str">
        <f t="array" ref="E6329">IF(ISLOGICAL(D6329),"",FREQUENCY(IF('Data Transformation'!$B$425:$B$8425='Bin Analysis'!$B6315,'Data Transformation'!$G$425:$G$8425),D6329))</f>
        <v/>
      </c>
      <c r="F6329" t="str">
        <f t="shared" si="789"/>
        <v/>
      </c>
      <c r="G6329">
        <f>Weighting!$H$17</f>
        <v>0</v>
      </c>
      <c r="H6329">
        <f t="array" ref="H6329">FREQUENCY(IF('Data Transformation'!$B$4:$B$8425=B6315,'Data Transformation'!$G$4:$G$8425),'Bin Analysis'!$B6329)</f>
        <v>18</v>
      </c>
      <c r="I6329">
        <f t="shared" si="790"/>
        <v>0</v>
      </c>
      <c r="J6329">
        <f t="shared" si="791"/>
        <v>0</v>
      </c>
      <c r="K6329">
        <f>J6329*Weighting!$W$17</f>
        <v>0</v>
      </c>
      <c r="M6329" s="14"/>
    </row>
    <row r="6330" spans="1:13" x14ac:dyDescent="0.25">
      <c r="A6330" s="32" t="str">
        <f>IF(Weighting!$P$18&gt;0,B6330,"")</f>
        <v/>
      </c>
      <c r="B6330">
        <f>Weighting!$C$18</f>
        <v>1.893</v>
      </c>
      <c r="C6330">
        <f>Weighting!$F$18</f>
        <v>0</v>
      </c>
      <c r="D6330" t="b">
        <f>IF(C6330=1,'Data Transformation'!$G$3+0.5*'Data Transformation'!$W$25,IF(C6331=1,D6331-'Data Transformation'!$W$25,FALSE))</f>
        <v>0</v>
      </c>
      <c r="E6330" t="str">
        <f t="array" ref="E6330">IF(ISLOGICAL(D6330),"",FREQUENCY(IF('Data Transformation'!$B$425:$B$8425='Bin Analysis'!$B6315,'Data Transformation'!$G$425:$G$8425),D6330))</f>
        <v/>
      </c>
      <c r="F6330" t="str">
        <f t="shared" si="789"/>
        <v/>
      </c>
      <c r="G6330">
        <f>Weighting!$H$18</f>
        <v>0</v>
      </c>
      <c r="H6330">
        <f t="array" ref="H6330">FREQUENCY(IF('Data Transformation'!$B$4:$B$8425=B6315,'Data Transformation'!$G$4:$G$8425),'Bin Analysis'!$B6330)</f>
        <v>18</v>
      </c>
      <c r="I6330">
        <f t="shared" si="790"/>
        <v>0</v>
      </c>
      <c r="J6330">
        <f t="shared" si="791"/>
        <v>0</v>
      </c>
      <c r="K6330">
        <f>J6330*Weighting!$W$18</f>
        <v>0</v>
      </c>
      <c r="M6330" s="14"/>
    </row>
    <row r="6331" spans="1:13" x14ac:dyDescent="0.25">
      <c r="A6331" s="32" t="str">
        <f>IF(Weighting!$P$19&gt;0,B6331,"")</f>
        <v/>
      </c>
      <c r="B6331">
        <f>Weighting!$C$19</f>
        <v>2.024</v>
      </c>
      <c r="C6331">
        <f>Weighting!$F$19</f>
        <v>0</v>
      </c>
      <c r="D6331" t="b">
        <f>IF(C6331=1,'Data Transformation'!$G$3+0.5*'Data Transformation'!$W$25,IF(C6332=1,D6332-'Data Transformation'!$W$25,FALSE))</f>
        <v>0</v>
      </c>
      <c r="E6331" t="str">
        <f t="array" ref="E6331">IF(ISLOGICAL(D6331),"",FREQUENCY(IF('Data Transformation'!$B$425:$B$8425='Bin Analysis'!$B6315,'Data Transformation'!$G$425:$G$8425),D6331))</f>
        <v/>
      </c>
      <c r="F6331" t="str">
        <f t="shared" si="789"/>
        <v/>
      </c>
      <c r="G6331">
        <f>Weighting!$H$19</f>
        <v>0</v>
      </c>
      <c r="H6331">
        <f t="array" ref="H6331">FREQUENCY(IF('Data Transformation'!$B$4:$B$8425=B6315,'Data Transformation'!$G$4:$G$8425),'Bin Analysis'!$B6331)</f>
        <v>18</v>
      </c>
      <c r="I6331">
        <f t="shared" si="790"/>
        <v>0</v>
      </c>
      <c r="J6331">
        <f t="shared" si="791"/>
        <v>0</v>
      </c>
      <c r="K6331">
        <f>J6331*Weighting!$W$19</f>
        <v>0</v>
      </c>
      <c r="M6331" s="14"/>
    </row>
    <row r="6332" spans="1:13" x14ac:dyDescent="0.25">
      <c r="A6332" s="32" t="str">
        <f>IF(Weighting!$P$20&gt;0,B6332,"")</f>
        <v/>
      </c>
      <c r="B6332">
        <f>Weighting!$C$20</f>
        <v>2.1550000000000002</v>
      </c>
      <c r="C6332">
        <f>Weighting!$F$20</f>
        <v>0</v>
      </c>
      <c r="D6332" t="b">
        <f>IF(C6332=1,'Data Transformation'!$G$3+0.5*'Data Transformation'!$W$25,IF(C6333=1,D6333-'Data Transformation'!$W$25,FALSE))</f>
        <v>0</v>
      </c>
      <c r="E6332" t="str">
        <f t="array" ref="E6332">IF(ISLOGICAL(D6332),"",FREQUENCY(IF('Data Transformation'!$B$425:$B$8425='Bin Analysis'!$B6315,'Data Transformation'!$G$425:$G$8425),D6332))</f>
        <v/>
      </c>
      <c r="F6332" t="str">
        <f t="shared" si="789"/>
        <v/>
      </c>
      <c r="G6332">
        <f>Weighting!$H$20</f>
        <v>0</v>
      </c>
      <c r="H6332">
        <f t="array" ref="H6332">FREQUENCY(IF('Data Transformation'!$B$4:$B$8425=B6315,'Data Transformation'!$G$4:$G$8425),'Bin Analysis'!$B6332)</f>
        <v>18</v>
      </c>
      <c r="I6332">
        <f t="shared" si="790"/>
        <v>0</v>
      </c>
      <c r="J6332">
        <f t="shared" si="791"/>
        <v>0</v>
      </c>
      <c r="K6332">
        <f>J6332*Weighting!$W$20</f>
        <v>0</v>
      </c>
      <c r="M6332" s="14"/>
    </row>
    <row r="6333" spans="1:13" x14ac:dyDescent="0.25">
      <c r="A6333" s="32" t="str">
        <f>IF(Weighting!$P$21&gt;0,B6333,"")</f>
        <v/>
      </c>
      <c r="B6333">
        <f>Weighting!$C$21</f>
        <v>2.2860000000000005</v>
      </c>
      <c r="C6333">
        <f>Weighting!$F$21</f>
        <v>0</v>
      </c>
      <c r="D6333" t="b">
        <f>IF(C6333=1,'Data Transformation'!$G$3+0.5*'Data Transformation'!$W$25,IF(C6334=1,D6334-'Data Transformation'!$W$25,FALSE))</f>
        <v>0</v>
      </c>
      <c r="E6333" t="str">
        <f t="array" ref="E6333">IF(ISLOGICAL(D6333),"",FREQUENCY(IF('Data Transformation'!$B$425:$B$8425='Bin Analysis'!$B6315,'Data Transformation'!$G$425:$G$8425),D6333))</f>
        <v/>
      </c>
      <c r="F6333" t="str">
        <f t="shared" si="789"/>
        <v/>
      </c>
      <c r="G6333">
        <f>Weighting!$H$21</f>
        <v>0</v>
      </c>
      <c r="H6333">
        <f t="array" ref="H6333">FREQUENCY(IF('Data Transformation'!$B$4:$B$8425=B6315,'Data Transformation'!$G$4:$G$8425),'Bin Analysis'!$B6333)</f>
        <v>18</v>
      </c>
      <c r="I6333">
        <f t="shared" si="790"/>
        <v>0</v>
      </c>
      <c r="J6333">
        <f t="shared" si="791"/>
        <v>0</v>
      </c>
      <c r="K6333">
        <f>J6333*Weighting!$W$21</f>
        <v>0</v>
      </c>
      <c r="M6333" s="14"/>
    </row>
    <row r="6334" spans="1:13" x14ac:dyDescent="0.25">
      <c r="A6334" s="32" t="str">
        <f>IF(Weighting!$P$22&gt;0,B6334,"")</f>
        <v/>
      </c>
      <c r="B6334">
        <f>Weighting!$C$22</f>
        <v>2.4170000000000007</v>
      </c>
      <c r="C6334">
        <f>Weighting!$F$22</f>
        <v>0</v>
      </c>
      <c r="D6334" t="b">
        <f>IF(C6334=1,'Data Transformation'!$G$3+0.5*'Data Transformation'!$W$25,IF(C6335=1,D6335-'Data Transformation'!$W$25,FALSE))</f>
        <v>0</v>
      </c>
      <c r="E6334" t="str">
        <f t="array" ref="E6334">IF(ISLOGICAL(D6334),"",FREQUENCY(IF('Data Transformation'!$B$425:$B$8425='Bin Analysis'!$B6315,'Data Transformation'!$G$425:$G$8425),D6334))</f>
        <v/>
      </c>
      <c r="F6334" t="str">
        <f t="shared" si="789"/>
        <v/>
      </c>
      <c r="G6334">
        <f>Weighting!$H$22</f>
        <v>0</v>
      </c>
      <c r="H6334">
        <f t="array" ref="H6334">FREQUENCY(IF('Data Transformation'!$B$4:$B$8425=B6315,'Data Transformation'!$G$4:$G$8425),'Bin Analysis'!$B6334)</f>
        <v>18</v>
      </c>
      <c r="I6334">
        <f t="shared" si="790"/>
        <v>0</v>
      </c>
      <c r="J6334">
        <f t="shared" si="791"/>
        <v>0</v>
      </c>
      <c r="K6334">
        <f>J6334*Weighting!$W$22</f>
        <v>0</v>
      </c>
      <c r="M6334" s="14"/>
    </row>
    <row r="6335" spans="1:13" x14ac:dyDescent="0.25">
      <c r="A6335" s="32" t="str">
        <f>IF(Weighting!$P$23&gt;0,B6335,"")</f>
        <v/>
      </c>
      <c r="B6335">
        <f>Weighting!$C$23</f>
        <v>2.5480000000000009</v>
      </c>
      <c r="C6335">
        <f>Weighting!$F$23</f>
        <v>0</v>
      </c>
      <c r="D6335" t="b">
        <f>IF(C6335=1,'Data Transformation'!$G$3+0.5*'Data Transformation'!$W$25,IF(C6336=1,D6336-'Data Transformation'!$W$25,FALSE))</f>
        <v>0</v>
      </c>
      <c r="E6335" t="str">
        <f t="array" ref="E6335">IF(ISLOGICAL(D6335),"",FREQUENCY(IF('Data Transformation'!$B$425:$B$8425='Bin Analysis'!$B6315,'Data Transformation'!$G$425:$G$8425),D6335))</f>
        <v/>
      </c>
      <c r="F6335" t="str">
        <f t="shared" si="789"/>
        <v/>
      </c>
      <c r="G6335">
        <f>Weighting!$H$23</f>
        <v>0</v>
      </c>
      <c r="H6335">
        <f t="array" ref="H6335">FREQUENCY(IF('Data Transformation'!$B$4:$B$8425=B6315,'Data Transformation'!$G$4:$G$8425),'Bin Analysis'!$B6335)</f>
        <v>18</v>
      </c>
      <c r="I6335">
        <f t="shared" si="790"/>
        <v>0</v>
      </c>
      <c r="J6335">
        <f t="shared" si="791"/>
        <v>0</v>
      </c>
      <c r="K6335">
        <f>J6335*Weighting!$W$23</f>
        <v>0</v>
      </c>
      <c r="M6335" s="14"/>
    </row>
    <row r="6336" spans="1:13" x14ac:dyDescent="0.25">
      <c r="A6336" s="32" t="str">
        <f>IF(Weighting!$P$24&gt;0,B6336,"")</f>
        <v/>
      </c>
      <c r="B6336">
        <f>Weighting!$C$24</f>
        <v>2.6790000000000012</v>
      </c>
      <c r="C6336">
        <f>Weighting!$F$24</f>
        <v>0</v>
      </c>
      <c r="D6336" t="b">
        <f>IF(C6336=1,'Data Transformation'!$G$3+0.5*'Data Transformation'!$W$25,IF(C6337=1,D6337-'Data Transformation'!$W$25,FALSE))</f>
        <v>0</v>
      </c>
      <c r="E6336" t="str">
        <f t="array" ref="E6336">IF(ISLOGICAL(D6336),"",FREQUENCY(IF('Data Transformation'!$B$425:$B$8425='Bin Analysis'!$B6315,'Data Transformation'!$G$425:$G$8425),D6336))</f>
        <v/>
      </c>
      <c r="F6336" t="str">
        <f t="shared" si="789"/>
        <v/>
      </c>
      <c r="G6336">
        <f>Weighting!$H$24</f>
        <v>0</v>
      </c>
      <c r="H6336">
        <f t="array" ref="H6336">FREQUENCY(IF('Data Transformation'!$B$4:$B$8425=B6315,'Data Transformation'!$G$4:$G$8425),'Bin Analysis'!$B6336)</f>
        <v>18</v>
      </c>
      <c r="I6336">
        <f t="shared" si="790"/>
        <v>0</v>
      </c>
      <c r="J6336">
        <f t="shared" si="791"/>
        <v>0</v>
      </c>
      <c r="K6336">
        <f>J6336*Weighting!$W$24</f>
        <v>0</v>
      </c>
      <c r="M6336" s="14"/>
    </row>
    <row r="6337" spans="1:25" x14ac:dyDescent="0.25">
      <c r="A6337" s="32" t="str">
        <f>IF(Weighting!$P$25&gt;0,B6337,"")</f>
        <v/>
      </c>
      <c r="B6337">
        <f>Weighting!$C$25</f>
        <v>2.8100000000000014</v>
      </c>
      <c r="C6337">
        <f>Weighting!$F$25</f>
        <v>0</v>
      </c>
      <c r="D6337" t="b">
        <f>IF(C6337=1,'Data Transformation'!$G$3+0.5*'Data Transformation'!$W$25,IF(C6338=1,D6338-'Data Transformation'!$W$25,FALSE))</f>
        <v>0</v>
      </c>
      <c r="E6337" t="str">
        <f t="array" ref="E6337">IF(ISLOGICAL(D6337),"",FREQUENCY(IF('Data Transformation'!$B$425:$B$8425='Bin Analysis'!$B6315,'Data Transformation'!$G$425:$G$8425),D6337))</f>
        <v/>
      </c>
      <c r="F6337" t="str">
        <f t="shared" si="789"/>
        <v/>
      </c>
      <c r="G6337">
        <f>Weighting!$H$25</f>
        <v>0</v>
      </c>
      <c r="H6337">
        <f t="array" ref="H6337">FREQUENCY(IF('Data Transformation'!$B$4:$B$8425=B6315,'Data Transformation'!$G$4:$G$8425),'Bin Analysis'!$B6337)</f>
        <v>18</v>
      </c>
      <c r="I6337">
        <f t="shared" si="790"/>
        <v>0</v>
      </c>
      <c r="J6337">
        <f t="shared" si="791"/>
        <v>0</v>
      </c>
      <c r="K6337">
        <f>J6337*Weighting!$W$25</f>
        <v>0</v>
      </c>
      <c r="M6337" s="14"/>
    </row>
    <row r="6338" spans="1:25" x14ac:dyDescent="0.25">
      <c r="O6338"/>
      <c r="P6338"/>
      <c r="Q6338"/>
      <c r="R6338"/>
    </row>
    <row r="6339" spans="1:25" ht="23.25" x14ac:dyDescent="0.35">
      <c r="A6339" s="21" t="s">
        <v>0</v>
      </c>
      <c r="B6339" s="21">
        <f>IFERROR(VLOOKUP(C6339,'Data Transformation'!$L$6:$M$426,2,FALSE),"")</f>
        <v>264</v>
      </c>
      <c r="C6339" s="21">
        <f>C6315+1</f>
        <v>264</v>
      </c>
      <c r="D6339" s="21"/>
      <c r="E6339" s="21"/>
      <c r="F6339" s="21"/>
      <c r="G6339" s="21"/>
      <c r="H6339" s="22"/>
      <c r="I6339" s="22"/>
      <c r="J6339" s="22"/>
      <c r="K6339" s="21"/>
      <c r="L6339" s="21">
        <f>B6339</f>
        <v>264</v>
      </c>
      <c r="M6339" s="23">
        <f>INDEX('Data Transformation'!$O$4:$O$424,MATCH($B6339,'Data Transformation'!$M$4:$M$424,0),MATCH($M$2,'Data Transformation'!$O$3,0))</f>
        <v>18</v>
      </c>
      <c r="N6339" s="27">
        <f>IF('Input and Summary Results'!$J$16="minimum",'Bin Analysis'!X6340/(M6339-1),'Bin Analysis'!Y6339/('Bin Analysis'!M6339-1))</f>
        <v>5.8823529411764705E-2</v>
      </c>
      <c r="O6339" s="27">
        <f>IF(M6339=FALSE,NA(),(VLOOKUP(1,C6342:K6361,4,FALSE))/(M6339-1))</f>
        <v>0</v>
      </c>
      <c r="P6339" s="27">
        <f>IF(M6339=FALSE,NA(),SUM(J6342:J6361)/Weighting!$S$5)</f>
        <v>0.3</v>
      </c>
      <c r="Q6339" s="27">
        <f>IF(M6339=FALSE,NA(),SUM(K6342:K6361)/Weighting!$S$6)</f>
        <v>0.17391304347826086</v>
      </c>
      <c r="R6339" s="27">
        <f>IF(M6339=FALSE,NA(),(VLOOKUP(1,G6342:K6361,3,FALSE))/(M6339-1))</f>
        <v>0.94117647058823528</v>
      </c>
      <c r="S6339" s="22" t="str">
        <f>IF(M6339=FALSE,NA(),IF(SUM(J6342:J6361)=2,"yes","no"))</f>
        <v>no</v>
      </c>
      <c r="X6339" s="2" cm="2">
        <f t="array" ref="X6339:X6340">FREQUENCY(IF('Data Transformation'!$B$425:$B$6424='Bin Analysis'!L6339,'Data Transformation'!$G$425:$G$6424),'Data Transformation'!$U$11)</f>
        <v>16</v>
      </c>
      <c r="Y6339" s="2" cm="2">
        <f t="array" ref="Y6339:Y6340">FREQUENCY(IF('Data Transformation'!$B$425:$B$6424='Bin Analysis'!L6339,'Data Transformation'!$G$425:$G$6424),'Data Transformation'!$U$12)</f>
        <v>16</v>
      </c>
    </row>
    <row r="6340" spans="1:25" x14ac:dyDescent="0.25">
      <c r="A6340" s="14" t="s">
        <v>67</v>
      </c>
      <c r="B6340" t="s">
        <v>47</v>
      </c>
      <c r="C6340" t="s">
        <v>5</v>
      </c>
      <c r="D6340" t="s">
        <v>100</v>
      </c>
      <c r="E6340" t="s">
        <v>101</v>
      </c>
      <c r="F6340" t="s">
        <v>102</v>
      </c>
      <c r="G6340" t="s">
        <v>70</v>
      </c>
      <c r="H6340" t="s">
        <v>31</v>
      </c>
      <c r="I6340" t="s">
        <v>32</v>
      </c>
      <c r="J6340" t="s">
        <v>46</v>
      </c>
      <c r="K6340" s="14" t="s">
        <v>45</v>
      </c>
      <c r="M6340" s="14"/>
      <c r="X6340" s="2">
        <v>1</v>
      </c>
      <c r="Y6340" s="2">
        <v>1</v>
      </c>
    </row>
    <row r="6341" spans="1:25" x14ac:dyDescent="0.25">
      <c r="A6341" s="32"/>
      <c r="D6341" t="b">
        <f>IF(C6341=1,'Data Transformation'!$G$3+0.5*'Data Transformation'!$W$25,IF(C6342=1,D6342-'Data Transformation'!$W$25,FALSE))</f>
        <v>0</v>
      </c>
      <c r="E6341" t="str">
        <f t="array" ref="E6341">IF(ISLOGICAL(D6341),"",FREQUENCY(IF('Data Transformation'!$B$425:$B$8425='Bin Analysis'!$B6339,'Data Transformation'!$G$425:$G$8425),D6341))</f>
        <v/>
      </c>
      <c r="F6341" t="str">
        <f>IF(ISLOGICAL(D6341),"",E6341-E6340)</f>
        <v/>
      </c>
      <c r="M6341" s="14"/>
    </row>
    <row r="6342" spans="1:25" x14ac:dyDescent="0.25">
      <c r="A6342" s="32">
        <f>IF(Weighting!$P$6&gt;0,B6342,"")</f>
        <v>0.32100000000000001</v>
      </c>
      <c r="B6342">
        <f>Weighting!$C$6</f>
        <v>0.32100000000000001</v>
      </c>
      <c r="C6342">
        <f>Weighting!$F$6</f>
        <v>0</v>
      </c>
      <c r="D6342" t="b">
        <f>IF(C6342=1,'Data Transformation'!$G$3+0.5*'Data Transformation'!$W$25,IF(C6343=1,D6343-'Data Transformation'!$W$25,FALSE))</f>
        <v>0</v>
      </c>
      <c r="E6342" t="str">
        <f t="array" ref="E6342">IF(ISLOGICAL(D6342),"",FREQUENCY(IF('Data Transformation'!$B$425:$B$8425='Bin Analysis'!$B6339,'Data Transformation'!$G$425:$G$8425),D6342))</f>
        <v/>
      </c>
      <c r="F6342" t="str">
        <f>IF(ISLOGICAL(D6342),"",E6342-E6341)</f>
        <v/>
      </c>
      <c r="G6342">
        <f>Weighting!$H$6</f>
        <v>1</v>
      </c>
      <c r="H6342">
        <f t="array" ref="H6342">FREQUENCY(IF('Data Transformation'!$B$4:$B$8425=B6339,'Data Transformation'!$G$4:$G$8425),'Bin Analysis'!$B6342)</f>
        <v>16</v>
      </c>
      <c r="I6342">
        <f>H6342-H6341</f>
        <v>16</v>
      </c>
      <c r="J6342">
        <f>IF(I6342=0,0,1)</f>
        <v>1</v>
      </c>
      <c r="K6342">
        <f>J6342*Weighting!$W$6</f>
        <v>1</v>
      </c>
      <c r="M6342" s="14"/>
    </row>
    <row r="6343" spans="1:25" x14ac:dyDescent="0.25">
      <c r="A6343" s="32">
        <f>IF(Weighting!$P$7&gt;0,B6343,"")</f>
        <v>0.45200000000000001</v>
      </c>
      <c r="B6343">
        <f>Weighting!$C$7</f>
        <v>0.45200000000000001</v>
      </c>
      <c r="C6343">
        <f>Weighting!$F$7</f>
        <v>0</v>
      </c>
      <c r="D6343" t="b">
        <f>IF(C6343=1,'Data Transformation'!$G$3+0.5*'Data Transformation'!$W$25,IF(C6344=1,D6344-'Data Transformation'!$W$25,FALSE))</f>
        <v>0</v>
      </c>
      <c r="E6343" t="str">
        <f t="array" ref="E6343">IF(ISLOGICAL(D6343),"",FREQUENCY(IF('Data Transformation'!$B$425:$B$8425='Bin Analysis'!$B6339,'Data Transformation'!$G$425:$G$8425),D6343))</f>
        <v/>
      </c>
      <c r="F6343" t="str">
        <f t="shared" ref="F6343:F6361" si="792">IF(ISLOGICAL(D6343),"",E6343-E6342)</f>
        <v/>
      </c>
      <c r="G6343">
        <f>Weighting!$H$7</f>
        <v>0</v>
      </c>
      <c r="H6343">
        <f t="array" ref="H6343">FREQUENCY(IF('Data Transformation'!$B$4:$B$8425=B6339,'Data Transformation'!$G$4:$G$8425),'Bin Analysis'!$B6343)</f>
        <v>16</v>
      </c>
      <c r="I6343">
        <f t="shared" ref="I6343:I6361" si="793">H6343-H6342</f>
        <v>0</v>
      </c>
      <c r="J6343">
        <f>IF(I6343=0,0,1)</f>
        <v>0</v>
      </c>
      <c r="K6343">
        <f>J6343*Weighting!$W$7</f>
        <v>0</v>
      </c>
      <c r="M6343" s="14"/>
    </row>
    <row r="6344" spans="1:25" x14ac:dyDescent="0.25">
      <c r="A6344" s="32">
        <f>IF(Weighting!$P$8&gt;0,B6344,"")</f>
        <v>0.58299999999999996</v>
      </c>
      <c r="B6344">
        <f>Weighting!$C$8</f>
        <v>0.58299999999999996</v>
      </c>
      <c r="C6344">
        <f>Weighting!$F$8</f>
        <v>0</v>
      </c>
      <c r="D6344" t="b">
        <f>IF(C6344=1,'Data Transformation'!$G$3+0.5*'Data Transformation'!$W$25,IF(C6345=1,D6345-'Data Transformation'!$W$25,FALSE))</f>
        <v>0</v>
      </c>
      <c r="E6344" t="str">
        <f t="array" ref="E6344">IF(ISLOGICAL(D6344),"",FREQUENCY(IF('Data Transformation'!$B$425:$B$8425='Bin Analysis'!$B6339,'Data Transformation'!$G$425:$G$8425),D6344))</f>
        <v/>
      </c>
      <c r="F6344" t="str">
        <f t="shared" si="792"/>
        <v/>
      </c>
      <c r="G6344">
        <f>Weighting!$H$8</f>
        <v>0</v>
      </c>
      <c r="H6344">
        <f t="array" ref="H6344">FREQUENCY(IF('Data Transformation'!$B$4:$B$8425=B6339,'Data Transformation'!$G$4:$G$8425),'Bin Analysis'!$B6344)</f>
        <v>16</v>
      </c>
      <c r="I6344">
        <f t="shared" si="793"/>
        <v>0</v>
      </c>
      <c r="J6344">
        <f t="shared" ref="J6344:J6361" si="794">IF(I6344=0,0,1)</f>
        <v>0</v>
      </c>
      <c r="K6344">
        <f>J6344*Weighting!$W$8</f>
        <v>0</v>
      </c>
      <c r="M6344" s="14"/>
    </row>
    <row r="6345" spans="1:25" x14ac:dyDescent="0.25">
      <c r="A6345" s="32">
        <f>IF(Weighting!$P$9&gt;0,B6345,"")</f>
        <v>0.71399999999999997</v>
      </c>
      <c r="B6345" s="50">
        <f>Weighting!$C$9</f>
        <v>0.71399999999999997</v>
      </c>
      <c r="C6345">
        <f>Weighting!$F$9</f>
        <v>0</v>
      </c>
      <c r="D6345" t="b">
        <f>IF(C6345=1,'Data Transformation'!$G$3+0.5*'Data Transformation'!$W$25,IF(C6346=1,D6346-'Data Transformation'!$W$25,FALSE))</f>
        <v>0</v>
      </c>
      <c r="E6345" t="str">
        <f t="array" ref="E6345">IF(ISLOGICAL(D6345),"",FREQUENCY(IF('Data Transformation'!$B$425:$B$8425='Bin Analysis'!$B6339,'Data Transformation'!$G$425:$G$8425),D6345))</f>
        <v/>
      </c>
      <c r="F6345" t="str">
        <f t="shared" si="792"/>
        <v/>
      </c>
      <c r="G6345">
        <f>Weighting!$H$9</f>
        <v>0</v>
      </c>
      <c r="H6345">
        <f t="array" ref="H6345">FREQUENCY(IF('Data Transformation'!$B$4:$B$8425=B6339,'Data Transformation'!$G$4:$G$8425),'Bin Analysis'!$B6345)</f>
        <v>16</v>
      </c>
      <c r="I6345">
        <f t="shared" si="793"/>
        <v>0</v>
      </c>
      <c r="J6345">
        <f t="shared" si="794"/>
        <v>0</v>
      </c>
      <c r="K6345">
        <f>J6345*Weighting!$W$9</f>
        <v>0</v>
      </c>
      <c r="M6345" s="14"/>
    </row>
    <row r="6346" spans="1:25" x14ac:dyDescent="0.25">
      <c r="A6346" s="32">
        <f>IF(Weighting!$P$10&gt;0,B6346,"")</f>
        <v>0.84499999999999997</v>
      </c>
      <c r="B6346">
        <f>Weighting!$C$10</f>
        <v>0.84499999999999997</v>
      </c>
      <c r="C6346">
        <f>Weighting!$F$10</f>
        <v>0</v>
      </c>
      <c r="D6346" t="b">
        <f>IF(C6346=1,'Data Transformation'!$G$3+0.5*'Data Transformation'!$W$25,IF(C6347=1,D6347-'Data Transformation'!$W$25,FALSE))</f>
        <v>0</v>
      </c>
      <c r="E6346" t="str">
        <f t="array" ref="E6346">IF(ISLOGICAL(D6346),"",FREQUENCY(IF('Data Transformation'!$B$425:$B$8425='Bin Analysis'!$B6339,'Data Transformation'!$G$425:$G$8425),D6346))</f>
        <v/>
      </c>
      <c r="F6346" t="str">
        <f t="shared" si="792"/>
        <v/>
      </c>
      <c r="G6346">
        <f>Weighting!$H$10</f>
        <v>0</v>
      </c>
      <c r="H6346">
        <f t="array" ref="H6346">FREQUENCY(IF('Data Transformation'!$B$4:$B$8425=B6339,'Data Transformation'!$G$4:$G$8425),'Bin Analysis'!$B6346)</f>
        <v>16</v>
      </c>
      <c r="I6346">
        <f t="shared" si="793"/>
        <v>0</v>
      </c>
      <c r="J6346">
        <f t="shared" si="794"/>
        <v>0</v>
      </c>
      <c r="K6346">
        <f>J6346*Weighting!$W$10</f>
        <v>0</v>
      </c>
      <c r="M6346" s="14"/>
    </row>
    <row r="6347" spans="1:25" x14ac:dyDescent="0.25">
      <c r="A6347" s="32">
        <f>IF(Weighting!$P$11&gt;0,B6347,"")</f>
        <v>0.97599999999999998</v>
      </c>
      <c r="B6347">
        <f>Weighting!$C$11</f>
        <v>0.97599999999999998</v>
      </c>
      <c r="C6347">
        <f>Weighting!$F$11</f>
        <v>0</v>
      </c>
      <c r="D6347">
        <f>IF(C6347=1,'Data Transformation'!$G$3+0.5*'Data Transformation'!$W$25,IF(C6348=1,D6348-'Data Transformation'!$W$25,FALSE))</f>
        <v>0.86899999999999999</v>
      </c>
      <c r="E6347">
        <f t="array" ref="E6347">IF(ISLOGICAL(D6347),"",FREQUENCY(IF('Data Transformation'!$B$425:$B$8425='Bin Analysis'!$B6339,'Data Transformation'!$G$425:$G$8425),D6347))</f>
        <v>16</v>
      </c>
      <c r="F6347" t="e">
        <f t="shared" si="792"/>
        <v>#VALUE!</v>
      </c>
      <c r="G6347">
        <f>Weighting!$H$11</f>
        <v>0</v>
      </c>
      <c r="H6347">
        <f t="array" ref="H6347">FREQUENCY(IF('Data Transformation'!$B$4:$B$8425=B6339,'Data Transformation'!$G$4:$G$8425),'Bin Analysis'!$B6347)</f>
        <v>16</v>
      </c>
      <c r="I6347">
        <f t="shared" si="793"/>
        <v>0</v>
      </c>
      <c r="J6347">
        <f t="shared" si="794"/>
        <v>0</v>
      </c>
      <c r="K6347">
        <f>J6347*Weighting!$W$11</f>
        <v>0</v>
      </c>
      <c r="M6347" s="14"/>
    </row>
    <row r="6348" spans="1:25" x14ac:dyDescent="0.25">
      <c r="A6348" s="32">
        <f>IF(Weighting!$P$12&gt;0,B6348,"")</f>
        <v>1.107</v>
      </c>
      <c r="B6348">
        <f>Weighting!$C$12</f>
        <v>1.107</v>
      </c>
      <c r="C6348">
        <f>Weighting!$F$12</f>
        <v>1</v>
      </c>
      <c r="D6348">
        <f>IF(C6348=1,'Data Transformation'!$G$3+0.5*'Data Transformation'!$W$25,IF(C6349=1,D6349-'Data Transformation'!$W$25,FALSE))</f>
        <v>1.131</v>
      </c>
      <c r="E6348">
        <f t="array" ref="E6348">IF(ISLOGICAL(D6348),"",FREQUENCY(IF('Data Transformation'!$B$425:$B$8425='Bin Analysis'!$B6339,'Data Transformation'!$G$425:$G$8425),D6348))</f>
        <v>16</v>
      </c>
      <c r="F6348">
        <f t="shared" si="792"/>
        <v>0</v>
      </c>
      <c r="G6348">
        <f>Weighting!$H$12</f>
        <v>0</v>
      </c>
      <c r="H6348">
        <f t="array" ref="H6348">FREQUENCY(IF('Data Transformation'!$B$4:$B$8425=B6339,'Data Transformation'!$G$4:$G$8425),'Bin Analysis'!$B6348)</f>
        <v>17</v>
      </c>
      <c r="I6348">
        <f t="shared" si="793"/>
        <v>1</v>
      </c>
      <c r="J6348">
        <f t="shared" si="794"/>
        <v>1</v>
      </c>
      <c r="K6348">
        <f>J6348*Weighting!$W$12</f>
        <v>1</v>
      </c>
      <c r="M6348" s="14"/>
    </row>
    <row r="6349" spans="1:25" x14ac:dyDescent="0.25">
      <c r="A6349" s="32">
        <f>IF(Weighting!$P$13&gt;0,B6349,"")</f>
        <v>1.238</v>
      </c>
      <c r="B6349">
        <f>Weighting!$C$13</f>
        <v>1.238</v>
      </c>
      <c r="C6349">
        <f>Weighting!$F$13</f>
        <v>0</v>
      </c>
      <c r="D6349" t="b">
        <f>IF(C6349=1,'Data Transformation'!$G$3+0.5*'Data Transformation'!$W$25,IF(C6350=1,D6350-'Data Transformation'!$W$25,FALSE))</f>
        <v>0</v>
      </c>
      <c r="E6349" t="str">
        <f t="array" ref="E6349">IF(ISLOGICAL(D6349),"",FREQUENCY(IF('Data Transformation'!$B$425:$B$8425='Bin Analysis'!$B6339,'Data Transformation'!$G$425:$G$8425),D6349))</f>
        <v/>
      </c>
      <c r="F6349" t="str">
        <f t="shared" si="792"/>
        <v/>
      </c>
      <c r="G6349">
        <f>Weighting!$H$13</f>
        <v>0</v>
      </c>
      <c r="H6349">
        <f t="array" ref="H6349">FREQUENCY(IF('Data Transformation'!$B$4:$B$8425=B6339,'Data Transformation'!$G$4:$G$8425),'Bin Analysis'!$B6349)</f>
        <v>18</v>
      </c>
      <c r="I6349">
        <f t="shared" si="793"/>
        <v>1</v>
      </c>
      <c r="J6349">
        <f t="shared" si="794"/>
        <v>1</v>
      </c>
      <c r="K6349">
        <f>J6349*Weighting!$W$13</f>
        <v>2</v>
      </c>
      <c r="M6349" s="14"/>
    </row>
    <row r="6350" spans="1:25" x14ac:dyDescent="0.25">
      <c r="A6350" s="32">
        <f>IF(Weighting!$P$14&gt;0,B6350,"")</f>
        <v>1.369</v>
      </c>
      <c r="B6350">
        <f>Weighting!$C$14</f>
        <v>1.369</v>
      </c>
      <c r="C6350">
        <f>Weighting!$F$14</f>
        <v>0</v>
      </c>
      <c r="D6350" t="b">
        <f>IF(C6350=1,'Data Transformation'!$G$3+0.5*'Data Transformation'!$W$25,IF(C6351=1,D6351-'Data Transformation'!$W$25,FALSE))</f>
        <v>0</v>
      </c>
      <c r="E6350" t="str">
        <f t="array" ref="E6350">IF(ISLOGICAL(D6350),"",FREQUENCY(IF('Data Transformation'!$B$425:$B$8425='Bin Analysis'!$B6339,'Data Transformation'!$G$425:$G$8425),D6350))</f>
        <v/>
      </c>
      <c r="F6350" t="str">
        <f t="shared" si="792"/>
        <v/>
      </c>
      <c r="G6350">
        <f>Weighting!$H$14</f>
        <v>0</v>
      </c>
      <c r="H6350">
        <f t="array" ref="H6350">FREQUENCY(IF('Data Transformation'!$B$4:$B$8425=B6339,'Data Transformation'!$G$4:$G$8425),'Bin Analysis'!$B6350)</f>
        <v>18</v>
      </c>
      <c r="I6350">
        <f t="shared" si="793"/>
        <v>0</v>
      </c>
      <c r="J6350">
        <f t="shared" si="794"/>
        <v>0</v>
      </c>
      <c r="K6350">
        <f>J6350*Weighting!$W$14</f>
        <v>0</v>
      </c>
      <c r="M6350" s="14"/>
    </row>
    <row r="6351" spans="1:25" x14ac:dyDescent="0.25">
      <c r="A6351" s="32">
        <f>IF(Weighting!$P$15&gt;0,B6351,"")</f>
        <v>1.5000009999999999</v>
      </c>
      <c r="B6351">
        <f>Weighting!$C$15</f>
        <v>1.5000009999999999</v>
      </c>
      <c r="C6351">
        <f>Weighting!$F$15</f>
        <v>0</v>
      </c>
      <c r="D6351" t="b">
        <f>IF(C6351=1,'Data Transformation'!$G$3+0.5*'Data Transformation'!$W$25,IF(C6352=1,D6352-'Data Transformation'!$W$25,FALSE))</f>
        <v>0</v>
      </c>
      <c r="E6351" t="str">
        <f t="array" ref="E6351">IF(ISLOGICAL(D6351),"",FREQUENCY(IF('Data Transformation'!$B$425:$B$8425='Bin Analysis'!$B6339,'Data Transformation'!$G$425:$G$8425),D6351))</f>
        <v/>
      </c>
      <c r="F6351" t="str">
        <f t="shared" si="792"/>
        <v/>
      </c>
      <c r="G6351">
        <f>Weighting!$H$15</f>
        <v>0</v>
      </c>
      <c r="H6351">
        <f t="array" ref="H6351">FREQUENCY(IF('Data Transformation'!$B$4:$B$8425=B6339,'Data Transformation'!$G$4:$G$8425),'Bin Analysis'!$B6351)</f>
        <v>18</v>
      </c>
      <c r="I6351">
        <f t="shared" si="793"/>
        <v>0</v>
      </c>
      <c r="J6351">
        <f t="shared" si="794"/>
        <v>0</v>
      </c>
      <c r="K6351">
        <f>J6351*Weighting!$W$15</f>
        <v>0</v>
      </c>
      <c r="M6351" s="14"/>
    </row>
    <row r="6352" spans="1:25" x14ac:dyDescent="0.25">
      <c r="A6352" s="32" t="str">
        <f>IF(Weighting!$P$16&gt;0,B6352,"")</f>
        <v/>
      </c>
      <c r="B6352">
        <f>Weighting!$C$16</f>
        <v>1.631</v>
      </c>
      <c r="C6352">
        <f>Weighting!$F$16</f>
        <v>0</v>
      </c>
      <c r="D6352" t="b">
        <f>IF(C6352=1,'Data Transformation'!$G$3+0.5*'Data Transformation'!$W$25,IF(C6353=1,D6353-'Data Transformation'!$W$25,FALSE))</f>
        <v>0</v>
      </c>
      <c r="E6352" t="str">
        <f t="array" ref="E6352">IF(ISLOGICAL(D6352),"",FREQUENCY(IF('Data Transformation'!$B$425:$B$8425='Bin Analysis'!$B6339,'Data Transformation'!$G$425:$G$8425),D6352))</f>
        <v/>
      </c>
      <c r="F6352" t="str">
        <f t="shared" si="792"/>
        <v/>
      </c>
      <c r="G6352">
        <f>Weighting!$H$16</f>
        <v>0</v>
      </c>
      <c r="H6352">
        <f t="array" ref="H6352">FREQUENCY(IF('Data Transformation'!$B$4:$B$8425=B6339,'Data Transformation'!$G$4:$G$8425),'Bin Analysis'!$B6352)</f>
        <v>18</v>
      </c>
      <c r="I6352">
        <f t="shared" si="793"/>
        <v>0</v>
      </c>
      <c r="J6352">
        <f t="shared" si="794"/>
        <v>0</v>
      </c>
      <c r="K6352">
        <f>J6352*Weighting!$W$16</f>
        <v>0</v>
      </c>
      <c r="M6352" s="14"/>
    </row>
    <row r="6353" spans="1:25" x14ac:dyDescent="0.25">
      <c r="A6353" s="32" t="str">
        <f>IF(Weighting!$P$17&gt;0,B6353,"")</f>
        <v/>
      </c>
      <c r="B6353">
        <f>Weighting!$C$17</f>
        <v>1.762</v>
      </c>
      <c r="C6353">
        <f>Weighting!$F$17</f>
        <v>0</v>
      </c>
      <c r="D6353" t="b">
        <f>IF(C6353=1,'Data Transformation'!$G$3+0.5*'Data Transformation'!$W$25,IF(C6354=1,D6354-'Data Transformation'!$W$25,FALSE))</f>
        <v>0</v>
      </c>
      <c r="E6353" t="str">
        <f t="array" ref="E6353">IF(ISLOGICAL(D6353),"",FREQUENCY(IF('Data Transformation'!$B$425:$B$8425='Bin Analysis'!$B6339,'Data Transformation'!$G$425:$G$8425),D6353))</f>
        <v/>
      </c>
      <c r="F6353" t="str">
        <f t="shared" si="792"/>
        <v/>
      </c>
      <c r="G6353">
        <f>Weighting!$H$17</f>
        <v>0</v>
      </c>
      <c r="H6353">
        <f t="array" ref="H6353">FREQUENCY(IF('Data Transformation'!$B$4:$B$8425=B6339,'Data Transformation'!$G$4:$G$8425),'Bin Analysis'!$B6353)</f>
        <v>18</v>
      </c>
      <c r="I6353">
        <f t="shared" si="793"/>
        <v>0</v>
      </c>
      <c r="J6353">
        <f t="shared" si="794"/>
        <v>0</v>
      </c>
      <c r="K6353">
        <f>J6353*Weighting!$W$17</f>
        <v>0</v>
      </c>
      <c r="M6353" s="14"/>
    </row>
    <row r="6354" spans="1:25" x14ac:dyDescent="0.25">
      <c r="A6354" s="32" t="str">
        <f>IF(Weighting!$P$18&gt;0,B6354,"")</f>
        <v/>
      </c>
      <c r="B6354">
        <f>Weighting!$C$18</f>
        <v>1.893</v>
      </c>
      <c r="C6354">
        <f>Weighting!$F$18</f>
        <v>0</v>
      </c>
      <c r="D6354" t="b">
        <f>IF(C6354=1,'Data Transformation'!$G$3+0.5*'Data Transformation'!$W$25,IF(C6355=1,D6355-'Data Transformation'!$W$25,FALSE))</f>
        <v>0</v>
      </c>
      <c r="E6354" t="str">
        <f t="array" ref="E6354">IF(ISLOGICAL(D6354),"",FREQUENCY(IF('Data Transformation'!$B$425:$B$8425='Bin Analysis'!$B6339,'Data Transformation'!$G$425:$G$8425),D6354))</f>
        <v/>
      </c>
      <c r="F6354" t="str">
        <f t="shared" si="792"/>
        <v/>
      </c>
      <c r="G6354">
        <f>Weighting!$H$18</f>
        <v>0</v>
      </c>
      <c r="H6354">
        <f t="array" ref="H6354">FREQUENCY(IF('Data Transformation'!$B$4:$B$8425=B6339,'Data Transformation'!$G$4:$G$8425),'Bin Analysis'!$B6354)</f>
        <v>18</v>
      </c>
      <c r="I6354">
        <f t="shared" si="793"/>
        <v>0</v>
      </c>
      <c r="J6354">
        <f t="shared" si="794"/>
        <v>0</v>
      </c>
      <c r="K6354">
        <f>J6354*Weighting!$W$18</f>
        <v>0</v>
      </c>
      <c r="M6354" s="14"/>
    </row>
    <row r="6355" spans="1:25" x14ac:dyDescent="0.25">
      <c r="A6355" s="32" t="str">
        <f>IF(Weighting!$P$19&gt;0,B6355,"")</f>
        <v/>
      </c>
      <c r="B6355">
        <f>Weighting!$C$19</f>
        <v>2.024</v>
      </c>
      <c r="C6355">
        <f>Weighting!$F$19</f>
        <v>0</v>
      </c>
      <c r="D6355" t="b">
        <f>IF(C6355=1,'Data Transformation'!$G$3+0.5*'Data Transformation'!$W$25,IF(C6356=1,D6356-'Data Transformation'!$W$25,FALSE))</f>
        <v>0</v>
      </c>
      <c r="E6355" t="str">
        <f t="array" ref="E6355">IF(ISLOGICAL(D6355),"",FREQUENCY(IF('Data Transformation'!$B$425:$B$8425='Bin Analysis'!$B6339,'Data Transformation'!$G$425:$G$8425),D6355))</f>
        <v/>
      </c>
      <c r="F6355" t="str">
        <f t="shared" si="792"/>
        <v/>
      </c>
      <c r="G6355">
        <f>Weighting!$H$19</f>
        <v>0</v>
      </c>
      <c r="H6355">
        <f t="array" ref="H6355">FREQUENCY(IF('Data Transformation'!$B$4:$B$8425=B6339,'Data Transformation'!$G$4:$G$8425),'Bin Analysis'!$B6355)</f>
        <v>18</v>
      </c>
      <c r="I6355">
        <f t="shared" si="793"/>
        <v>0</v>
      </c>
      <c r="J6355">
        <f t="shared" si="794"/>
        <v>0</v>
      </c>
      <c r="K6355">
        <f>J6355*Weighting!$W$19</f>
        <v>0</v>
      </c>
      <c r="M6355" s="14"/>
    </row>
    <row r="6356" spans="1:25" x14ac:dyDescent="0.25">
      <c r="A6356" s="32" t="str">
        <f>IF(Weighting!$P$20&gt;0,B6356,"")</f>
        <v/>
      </c>
      <c r="B6356">
        <f>Weighting!$C$20</f>
        <v>2.1550000000000002</v>
      </c>
      <c r="C6356">
        <f>Weighting!$F$20</f>
        <v>0</v>
      </c>
      <c r="D6356" t="b">
        <f>IF(C6356=1,'Data Transformation'!$G$3+0.5*'Data Transformation'!$W$25,IF(C6357=1,D6357-'Data Transformation'!$W$25,FALSE))</f>
        <v>0</v>
      </c>
      <c r="E6356" t="str">
        <f t="array" ref="E6356">IF(ISLOGICAL(D6356),"",FREQUENCY(IF('Data Transformation'!$B$425:$B$8425='Bin Analysis'!$B6339,'Data Transformation'!$G$425:$G$8425),D6356))</f>
        <v/>
      </c>
      <c r="F6356" t="str">
        <f t="shared" si="792"/>
        <v/>
      </c>
      <c r="G6356">
        <f>Weighting!$H$20</f>
        <v>0</v>
      </c>
      <c r="H6356">
        <f t="array" ref="H6356">FREQUENCY(IF('Data Transformation'!$B$4:$B$8425=B6339,'Data Transformation'!$G$4:$G$8425),'Bin Analysis'!$B6356)</f>
        <v>18</v>
      </c>
      <c r="I6356">
        <f t="shared" si="793"/>
        <v>0</v>
      </c>
      <c r="J6356">
        <f t="shared" si="794"/>
        <v>0</v>
      </c>
      <c r="K6356">
        <f>J6356*Weighting!$W$20</f>
        <v>0</v>
      </c>
      <c r="M6356" s="14"/>
    </row>
    <row r="6357" spans="1:25" x14ac:dyDescent="0.25">
      <c r="A6357" s="32" t="str">
        <f>IF(Weighting!$P$21&gt;0,B6357,"")</f>
        <v/>
      </c>
      <c r="B6357">
        <f>Weighting!$C$21</f>
        <v>2.2860000000000005</v>
      </c>
      <c r="C6357">
        <f>Weighting!$F$21</f>
        <v>0</v>
      </c>
      <c r="D6357" t="b">
        <f>IF(C6357=1,'Data Transformation'!$G$3+0.5*'Data Transformation'!$W$25,IF(C6358=1,D6358-'Data Transformation'!$W$25,FALSE))</f>
        <v>0</v>
      </c>
      <c r="E6357" t="str">
        <f t="array" ref="E6357">IF(ISLOGICAL(D6357),"",FREQUENCY(IF('Data Transformation'!$B$425:$B$8425='Bin Analysis'!$B6339,'Data Transformation'!$G$425:$G$8425),D6357))</f>
        <v/>
      </c>
      <c r="F6357" t="str">
        <f t="shared" si="792"/>
        <v/>
      </c>
      <c r="G6357">
        <f>Weighting!$H$21</f>
        <v>0</v>
      </c>
      <c r="H6357">
        <f t="array" ref="H6357">FREQUENCY(IF('Data Transformation'!$B$4:$B$8425=B6339,'Data Transformation'!$G$4:$G$8425),'Bin Analysis'!$B6357)</f>
        <v>18</v>
      </c>
      <c r="I6357">
        <f t="shared" si="793"/>
        <v>0</v>
      </c>
      <c r="J6357">
        <f t="shared" si="794"/>
        <v>0</v>
      </c>
      <c r="K6357">
        <f>J6357*Weighting!$W$21</f>
        <v>0</v>
      </c>
      <c r="M6357" s="14"/>
    </row>
    <row r="6358" spans="1:25" x14ac:dyDescent="0.25">
      <c r="A6358" s="32" t="str">
        <f>IF(Weighting!$P$22&gt;0,B6358,"")</f>
        <v/>
      </c>
      <c r="B6358">
        <f>Weighting!$C$22</f>
        <v>2.4170000000000007</v>
      </c>
      <c r="C6358">
        <f>Weighting!$F$22</f>
        <v>0</v>
      </c>
      <c r="D6358" t="b">
        <f>IF(C6358=1,'Data Transformation'!$G$3+0.5*'Data Transformation'!$W$25,IF(C6359=1,D6359-'Data Transformation'!$W$25,FALSE))</f>
        <v>0</v>
      </c>
      <c r="E6358" t="str">
        <f t="array" ref="E6358">IF(ISLOGICAL(D6358),"",FREQUENCY(IF('Data Transformation'!$B$425:$B$8425='Bin Analysis'!$B6339,'Data Transformation'!$G$425:$G$8425),D6358))</f>
        <v/>
      </c>
      <c r="F6358" t="str">
        <f t="shared" si="792"/>
        <v/>
      </c>
      <c r="G6358">
        <f>Weighting!$H$22</f>
        <v>0</v>
      </c>
      <c r="H6358">
        <f t="array" ref="H6358">FREQUENCY(IF('Data Transformation'!$B$4:$B$8425=B6339,'Data Transformation'!$G$4:$G$8425),'Bin Analysis'!$B6358)</f>
        <v>18</v>
      </c>
      <c r="I6358">
        <f t="shared" si="793"/>
        <v>0</v>
      </c>
      <c r="J6358">
        <f t="shared" si="794"/>
        <v>0</v>
      </c>
      <c r="K6358">
        <f>J6358*Weighting!$W$22</f>
        <v>0</v>
      </c>
      <c r="M6358" s="14"/>
    </row>
    <row r="6359" spans="1:25" x14ac:dyDescent="0.25">
      <c r="A6359" s="32" t="str">
        <f>IF(Weighting!$P$23&gt;0,B6359,"")</f>
        <v/>
      </c>
      <c r="B6359">
        <f>Weighting!$C$23</f>
        <v>2.5480000000000009</v>
      </c>
      <c r="C6359">
        <f>Weighting!$F$23</f>
        <v>0</v>
      </c>
      <c r="D6359" t="b">
        <f>IF(C6359=1,'Data Transformation'!$G$3+0.5*'Data Transformation'!$W$25,IF(C6360=1,D6360-'Data Transformation'!$W$25,FALSE))</f>
        <v>0</v>
      </c>
      <c r="E6359" t="str">
        <f t="array" ref="E6359">IF(ISLOGICAL(D6359),"",FREQUENCY(IF('Data Transformation'!$B$425:$B$8425='Bin Analysis'!$B6339,'Data Transformation'!$G$425:$G$8425),D6359))</f>
        <v/>
      </c>
      <c r="F6359" t="str">
        <f t="shared" si="792"/>
        <v/>
      </c>
      <c r="G6359">
        <f>Weighting!$H$23</f>
        <v>0</v>
      </c>
      <c r="H6359">
        <f t="array" ref="H6359">FREQUENCY(IF('Data Transformation'!$B$4:$B$8425=B6339,'Data Transformation'!$G$4:$G$8425),'Bin Analysis'!$B6359)</f>
        <v>18</v>
      </c>
      <c r="I6359">
        <f t="shared" si="793"/>
        <v>0</v>
      </c>
      <c r="J6359">
        <f t="shared" si="794"/>
        <v>0</v>
      </c>
      <c r="K6359">
        <f>J6359*Weighting!$W$23</f>
        <v>0</v>
      </c>
      <c r="M6359" s="14"/>
    </row>
    <row r="6360" spans="1:25" x14ac:dyDescent="0.25">
      <c r="A6360" s="32" t="str">
        <f>IF(Weighting!$P$24&gt;0,B6360,"")</f>
        <v/>
      </c>
      <c r="B6360">
        <f>Weighting!$C$24</f>
        <v>2.6790000000000012</v>
      </c>
      <c r="C6360">
        <f>Weighting!$F$24</f>
        <v>0</v>
      </c>
      <c r="D6360" t="b">
        <f>IF(C6360=1,'Data Transformation'!$G$3+0.5*'Data Transformation'!$W$25,IF(C6361=1,D6361-'Data Transformation'!$W$25,FALSE))</f>
        <v>0</v>
      </c>
      <c r="E6360" t="str">
        <f t="array" ref="E6360">IF(ISLOGICAL(D6360),"",FREQUENCY(IF('Data Transformation'!$B$425:$B$8425='Bin Analysis'!$B6339,'Data Transformation'!$G$425:$G$8425),D6360))</f>
        <v/>
      </c>
      <c r="F6360" t="str">
        <f t="shared" si="792"/>
        <v/>
      </c>
      <c r="G6360">
        <f>Weighting!$H$24</f>
        <v>0</v>
      </c>
      <c r="H6360">
        <f t="array" ref="H6360">FREQUENCY(IF('Data Transformation'!$B$4:$B$8425=B6339,'Data Transformation'!$G$4:$G$8425),'Bin Analysis'!$B6360)</f>
        <v>18</v>
      </c>
      <c r="I6360">
        <f t="shared" si="793"/>
        <v>0</v>
      </c>
      <c r="J6360">
        <f t="shared" si="794"/>
        <v>0</v>
      </c>
      <c r="K6360">
        <f>J6360*Weighting!$W$24</f>
        <v>0</v>
      </c>
      <c r="M6360" s="14"/>
    </row>
    <row r="6361" spans="1:25" x14ac:dyDescent="0.25">
      <c r="A6361" s="32" t="str">
        <f>IF(Weighting!$P$25&gt;0,B6361,"")</f>
        <v/>
      </c>
      <c r="B6361">
        <f>Weighting!$C$25</f>
        <v>2.8100000000000014</v>
      </c>
      <c r="C6361">
        <f>Weighting!$F$25</f>
        <v>0</v>
      </c>
      <c r="D6361" t="b">
        <f>IF(C6361=1,'Data Transformation'!$G$3+0.5*'Data Transformation'!$W$25,IF(C6362=1,D6362-'Data Transformation'!$W$25,FALSE))</f>
        <v>0</v>
      </c>
      <c r="E6361" t="str">
        <f t="array" ref="E6361">IF(ISLOGICAL(D6361),"",FREQUENCY(IF('Data Transformation'!$B$425:$B$8425='Bin Analysis'!$B6339,'Data Transformation'!$G$425:$G$8425),D6361))</f>
        <v/>
      </c>
      <c r="F6361" t="str">
        <f t="shared" si="792"/>
        <v/>
      </c>
      <c r="G6361">
        <f>Weighting!$H$25</f>
        <v>0</v>
      </c>
      <c r="H6361">
        <f t="array" ref="H6361">FREQUENCY(IF('Data Transformation'!$B$4:$B$8425=B6339,'Data Transformation'!$G$4:$G$8425),'Bin Analysis'!$B6361)</f>
        <v>18</v>
      </c>
      <c r="I6361">
        <f t="shared" si="793"/>
        <v>0</v>
      </c>
      <c r="J6361">
        <f t="shared" si="794"/>
        <v>0</v>
      </c>
      <c r="K6361">
        <f>J6361*Weighting!$W$25</f>
        <v>0</v>
      </c>
      <c r="M6361" s="14"/>
    </row>
    <row r="6362" spans="1:25" x14ac:dyDescent="0.25">
      <c r="N6362" s="55"/>
      <c r="O6362"/>
      <c r="P6362"/>
      <c r="Q6362"/>
      <c r="R6362"/>
    </row>
    <row r="6363" spans="1:25" ht="23.25" x14ac:dyDescent="0.35">
      <c r="A6363" s="21" t="s">
        <v>0</v>
      </c>
      <c r="B6363" s="21">
        <f>IFERROR(VLOOKUP(C6363,'Data Transformation'!$L$6:$M$426,2,FALSE),"")</f>
        <v>265</v>
      </c>
      <c r="C6363" s="21">
        <f>C6339+1</f>
        <v>265</v>
      </c>
      <c r="D6363" s="21"/>
      <c r="E6363" s="21"/>
      <c r="F6363" s="21"/>
      <c r="G6363" s="21"/>
      <c r="H6363" s="22"/>
      <c r="I6363" s="22"/>
      <c r="J6363" s="22"/>
      <c r="K6363" s="21"/>
      <c r="L6363" s="21">
        <f>B6363</f>
        <v>265</v>
      </c>
      <c r="M6363" s="23">
        <f>INDEX('Data Transformation'!$O$4:$O$424,MATCH($B6363,'Data Transformation'!$M$4:$M$424,0),MATCH($M$2,'Data Transformation'!$O$3,0))</f>
        <v>18</v>
      </c>
      <c r="N6363" s="27">
        <f>IF('Input and Summary Results'!$J$16="minimum",'Bin Analysis'!X6364/(M6363-1),'Bin Analysis'!Y6363/('Bin Analysis'!M6363-1))</f>
        <v>0</v>
      </c>
      <c r="O6363" s="27">
        <f>IF(M6363=FALSE,NA(),(VLOOKUP(1,C6366:K6385,4,FALSE))/(M6363-1))</f>
        <v>0.17647058823529413</v>
      </c>
      <c r="P6363" s="27">
        <f>IF(M6363=FALSE,NA(),SUM(J6366:J6385)/Weighting!$S$5)</f>
        <v>0.7</v>
      </c>
      <c r="Q6363" s="27">
        <f>IF(M6363=FALSE,NA(),SUM(K6366:K6385)/Weighting!$S$6)</f>
        <v>0.65217391304347827</v>
      </c>
      <c r="R6363" s="27">
        <f>IF(M6363=FALSE,NA(),(VLOOKUP(1,G6366:K6385,3,FALSE))/(M6363-1))</f>
        <v>5.8823529411764705E-2</v>
      </c>
      <c r="S6363" s="22" t="str">
        <f>IF(M6363=FALSE,NA(),IF(SUM(J6366:J6385)=2,"yes","no"))</f>
        <v>no</v>
      </c>
      <c r="X6363" s="2" cm="2">
        <f t="array" ref="X6363:X6364">FREQUENCY(IF('Data Transformation'!$B$425:$B$6424='Bin Analysis'!L6363,'Data Transformation'!$G$425:$G$6424),'Data Transformation'!$U$11)</f>
        <v>17</v>
      </c>
      <c r="Y6363" s="2" cm="2">
        <f t="array" ref="Y6363:Y6364">FREQUENCY(IF('Data Transformation'!$B$425:$B$6424='Bin Analysis'!L6363,'Data Transformation'!$G$425:$G$6424),'Data Transformation'!$U$12)</f>
        <v>14</v>
      </c>
    </row>
    <row r="6364" spans="1:25" x14ac:dyDescent="0.25">
      <c r="A6364" s="14" t="s">
        <v>67</v>
      </c>
      <c r="B6364" t="s">
        <v>47</v>
      </c>
      <c r="C6364" t="s">
        <v>5</v>
      </c>
      <c r="D6364" t="s">
        <v>100</v>
      </c>
      <c r="E6364" t="s">
        <v>101</v>
      </c>
      <c r="F6364" t="s">
        <v>102</v>
      </c>
      <c r="G6364" t="s">
        <v>70</v>
      </c>
      <c r="H6364" t="s">
        <v>31</v>
      </c>
      <c r="I6364" t="s">
        <v>32</v>
      </c>
      <c r="J6364" t="s">
        <v>46</v>
      </c>
      <c r="K6364" s="14" t="s">
        <v>45</v>
      </c>
      <c r="M6364" s="14"/>
      <c r="X6364" s="2">
        <v>0</v>
      </c>
      <c r="Y6364" s="2">
        <v>3</v>
      </c>
    </row>
    <row r="6365" spans="1:25" x14ac:dyDescent="0.25">
      <c r="A6365" s="32"/>
      <c r="D6365" t="b">
        <f>IF(C6365=1,'Data Transformation'!$G$3+0.5*'Data Transformation'!$W$25,IF(C6366=1,D6366-'Data Transformation'!$W$25,FALSE))</f>
        <v>0</v>
      </c>
      <c r="E6365" t="str">
        <f t="array" ref="E6365">IF(ISLOGICAL(D6365),"",FREQUENCY(IF('Data Transformation'!$B$425:$B$8425='Bin Analysis'!$B6363,'Data Transformation'!$G$425:$G$8425),D6365))</f>
        <v/>
      </c>
      <c r="F6365" t="str">
        <f>IF(ISLOGICAL(D6365),"",E6365-E6364)</f>
        <v/>
      </c>
      <c r="M6365" s="14"/>
    </row>
    <row r="6366" spans="1:25" x14ac:dyDescent="0.25">
      <c r="A6366" s="32">
        <f>IF(Weighting!$P$6&gt;0,B6366,"")</f>
        <v>0.32100000000000001</v>
      </c>
      <c r="B6366">
        <f>Weighting!$C$6</f>
        <v>0.32100000000000001</v>
      </c>
      <c r="C6366">
        <f>Weighting!$F$6</f>
        <v>0</v>
      </c>
      <c r="D6366" t="b">
        <f>IF(C6366=1,'Data Transformation'!$G$3+0.5*'Data Transformation'!$W$25,IF(C6367=1,D6367-'Data Transformation'!$W$25,FALSE))</f>
        <v>0</v>
      </c>
      <c r="E6366" t="str">
        <f t="array" ref="E6366">IF(ISLOGICAL(D6366),"",FREQUENCY(IF('Data Transformation'!$B$425:$B$8425='Bin Analysis'!$B6363,'Data Transformation'!$G$425:$G$8425),D6366))</f>
        <v/>
      </c>
      <c r="F6366" t="str">
        <f>IF(ISLOGICAL(D6366),"",E6366-E6365)</f>
        <v/>
      </c>
      <c r="G6366">
        <f>Weighting!$H$6</f>
        <v>1</v>
      </c>
      <c r="H6366">
        <f t="array" ref="H6366">FREQUENCY(IF('Data Transformation'!$B$4:$B$8425=B6363,'Data Transformation'!$G$4:$G$8425),'Bin Analysis'!$B6366)</f>
        <v>1</v>
      </c>
      <c r="I6366">
        <f>H6366-H6365</f>
        <v>1</v>
      </c>
      <c r="J6366">
        <f>IF(I6366=0,0,1)</f>
        <v>1</v>
      </c>
      <c r="K6366">
        <f>J6366*Weighting!$W$6</f>
        <v>1</v>
      </c>
      <c r="M6366" s="14"/>
    </row>
    <row r="6367" spans="1:25" x14ac:dyDescent="0.25">
      <c r="A6367" s="32">
        <f>IF(Weighting!$P$7&gt;0,B6367,"")</f>
        <v>0.45200000000000001</v>
      </c>
      <c r="B6367">
        <f>Weighting!$C$7</f>
        <v>0.45200000000000001</v>
      </c>
      <c r="C6367">
        <f>Weighting!$F$7</f>
        <v>0</v>
      </c>
      <c r="D6367" t="b">
        <f>IF(C6367=1,'Data Transformation'!$G$3+0.5*'Data Transformation'!$W$25,IF(C6368=1,D6368-'Data Transformation'!$W$25,FALSE))</f>
        <v>0</v>
      </c>
      <c r="E6367" t="str">
        <f t="array" ref="E6367">IF(ISLOGICAL(D6367),"",FREQUENCY(IF('Data Transformation'!$B$425:$B$8425='Bin Analysis'!$B6363,'Data Transformation'!$G$425:$G$8425),D6367))</f>
        <v/>
      </c>
      <c r="F6367" t="str">
        <f t="shared" ref="F6367:F6385" si="795">IF(ISLOGICAL(D6367),"",E6367-E6366)</f>
        <v/>
      </c>
      <c r="G6367">
        <f>Weighting!$H$7</f>
        <v>0</v>
      </c>
      <c r="H6367">
        <f t="array" ref="H6367">FREQUENCY(IF('Data Transformation'!$B$4:$B$8425=B6363,'Data Transformation'!$G$4:$G$8425),'Bin Analysis'!$B6367)</f>
        <v>2</v>
      </c>
      <c r="I6367">
        <f t="shared" ref="I6367:I6385" si="796">H6367-H6366</f>
        <v>1</v>
      </c>
      <c r="J6367">
        <f>IF(I6367=0,0,1)</f>
        <v>1</v>
      </c>
      <c r="K6367">
        <f>J6367*Weighting!$W$7</f>
        <v>2</v>
      </c>
      <c r="M6367" s="14"/>
    </row>
    <row r="6368" spans="1:25" x14ac:dyDescent="0.25">
      <c r="A6368" s="32">
        <f>IF(Weighting!$P$8&gt;0,B6368,"")</f>
        <v>0.58299999999999996</v>
      </c>
      <c r="B6368">
        <f>Weighting!$C$8</f>
        <v>0.58299999999999996</v>
      </c>
      <c r="C6368">
        <f>Weighting!$F$8</f>
        <v>0</v>
      </c>
      <c r="D6368" t="b">
        <f>IF(C6368=1,'Data Transformation'!$G$3+0.5*'Data Transformation'!$W$25,IF(C6369=1,D6369-'Data Transformation'!$W$25,FALSE))</f>
        <v>0</v>
      </c>
      <c r="E6368" t="str">
        <f t="array" ref="E6368">IF(ISLOGICAL(D6368),"",FREQUENCY(IF('Data Transformation'!$B$425:$B$8425='Bin Analysis'!$B6363,'Data Transformation'!$G$425:$G$8425),D6368))</f>
        <v/>
      </c>
      <c r="F6368" t="str">
        <f t="shared" si="795"/>
        <v/>
      </c>
      <c r="G6368">
        <f>Weighting!$H$8</f>
        <v>0</v>
      </c>
      <c r="H6368">
        <f t="array" ref="H6368">FREQUENCY(IF('Data Transformation'!$B$4:$B$8425=B6363,'Data Transformation'!$G$4:$G$8425),'Bin Analysis'!$B6368)</f>
        <v>5</v>
      </c>
      <c r="I6368">
        <f t="shared" si="796"/>
        <v>3</v>
      </c>
      <c r="J6368">
        <f t="shared" ref="J6368:J6385" si="797">IF(I6368=0,0,1)</f>
        <v>1</v>
      </c>
      <c r="K6368">
        <f>J6368*Weighting!$W$8</f>
        <v>3</v>
      </c>
      <c r="M6368" s="14"/>
    </row>
    <row r="6369" spans="1:13" x14ac:dyDescent="0.25">
      <c r="A6369" s="32">
        <f>IF(Weighting!$P$9&gt;0,B6369,"")</f>
        <v>0.71399999999999997</v>
      </c>
      <c r="B6369" s="50">
        <f>Weighting!$C$9</f>
        <v>0.71399999999999997</v>
      </c>
      <c r="C6369">
        <f>Weighting!$F$9</f>
        <v>0</v>
      </c>
      <c r="D6369" t="b">
        <f>IF(C6369=1,'Data Transformation'!$G$3+0.5*'Data Transformation'!$W$25,IF(C6370=1,D6370-'Data Transformation'!$W$25,FALSE))</f>
        <v>0</v>
      </c>
      <c r="E6369" t="str">
        <f t="array" ref="E6369">IF(ISLOGICAL(D6369),"",FREQUENCY(IF('Data Transformation'!$B$425:$B$8425='Bin Analysis'!$B6363,'Data Transformation'!$G$425:$G$8425),D6369))</f>
        <v/>
      </c>
      <c r="F6369" t="str">
        <f t="shared" si="795"/>
        <v/>
      </c>
      <c r="G6369">
        <f>Weighting!$H$9</f>
        <v>0</v>
      </c>
      <c r="H6369">
        <f t="array" ref="H6369">FREQUENCY(IF('Data Transformation'!$B$4:$B$8425=B6363,'Data Transformation'!$G$4:$G$8425),'Bin Analysis'!$B6369)</f>
        <v>9</v>
      </c>
      <c r="I6369">
        <f t="shared" si="796"/>
        <v>4</v>
      </c>
      <c r="J6369">
        <f t="shared" si="797"/>
        <v>1</v>
      </c>
      <c r="K6369">
        <f>J6369*Weighting!$W$9</f>
        <v>3</v>
      </c>
      <c r="M6369" s="14"/>
    </row>
    <row r="6370" spans="1:13" x14ac:dyDescent="0.25">
      <c r="A6370" s="32">
        <f>IF(Weighting!$P$10&gt;0,B6370,"")</f>
        <v>0.84499999999999997</v>
      </c>
      <c r="B6370">
        <f>Weighting!$C$10</f>
        <v>0.84499999999999997</v>
      </c>
      <c r="C6370">
        <f>Weighting!$F$10</f>
        <v>0</v>
      </c>
      <c r="D6370" t="b">
        <f>IF(C6370=1,'Data Transformation'!$G$3+0.5*'Data Transformation'!$W$25,IF(C6371=1,D6371-'Data Transformation'!$W$25,FALSE))</f>
        <v>0</v>
      </c>
      <c r="E6370" t="str">
        <f t="array" ref="E6370">IF(ISLOGICAL(D6370),"",FREQUENCY(IF('Data Transformation'!$B$425:$B$8425='Bin Analysis'!$B6363,'Data Transformation'!$G$425:$G$8425),D6370))</f>
        <v/>
      </c>
      <c r="F6370" t="str">
        <f t="shared" si="795"/>
        <v/>
      </c>
      <c r="G6370">
        <f>Weighting!$H$10</f>
        <v>0</v>
      </c>
      <c r="H6370">
        <f t="array" ref="H6370">FREQUENCY(IF('Data Transformation'!$B$4:$B$8425=B6363,'Data Transformation'!$G$4:$G$8425),'Bin Analysis'!$B6370)</f>
        <v>14</v>
      </c>
      <c r="I6370">
        <f t="shared" si="796"/>
        <v>5</v>
      </c>
      <c r="J6370">
        <f t="shared" si="797"/>
        <v>1</v>
      </c>
      <c r="K6370">
        <f>J6370*Weighting!$W$10</f>
        <v>3</v>
      </c>
      <c r="M6370" s="14"/>
    </row>
    <row r="6371" spans="1:13" x14ac:dyDescent="0.25">
      <c r="A6371" s="32">
        <f>IF(Weighting!$P$11&gt;0,B6371,"")</f>
        <v>0.97599999999999998</v>
      </c>
      <c r="B6371">
        <f>Weighting!$C$11</f>
        <v>0.97599999999999998</v>
      </c>
      <c r="C6371">
        <f>Weighting!$F$11</f>
        <v>0</v>
      </c>
      <c r="D6371">
        <f>IF(C6371=1,'Data Transformation'!$G$3+0.5*'Data Transformation'!$W$25,IF(C6372=1,D6372-'Data Transformation'!$W$25,FALSE))</f>
        <v>0.86899999999999999</v>
      </c>
      <c r="E6371">
        <f t="array" ref="E6371">IF(ISLOGICAL(D6371),"",FREQUENCY(IF('Data Transformation'!$B$425:$B$8425='Bin Analysis'!$B6363,'Data Transformation'!$G$425:$G$8425),D6371))</f>
        <v>14</v>
      </c>
      <c r="F6371" t="e">
        <f t="shared" si="795"/>
        <v>#VALUE!</v>
      </c>
      <c r="G6371">
        <f>Weighting!$H$11</f>
        <v>0</v>
      </c>
      <c r="H6371">
        <f t="array" ref="H6371">FREQUENCY(IF('Data Transformation'!$B$4:$B$8425=B6363,'Data Transformation'!$G$4:$G$8425),'Bin Analysis'!$B6371)</f>
        <v>16</v>
      </c>
      <c r="I6371">
        <f t="shared" si="796"/>
        <v>2</v>
      </c>
      <c r="J6371">
        <f t="shared" si="797"/>
        <v>1</v>
      </c>
      <c r="K6371">
        <f>J6371*Weighting!$W$11</f>
        <v>2</v>
      </c>
      <c r="M6371" s="14"/>
    </row>
    <row r="6372" spans="1:13" x14ac:dyDescent="0.25">
      <c r="A6372" s="32">
        <f>IF(Weighting!$P$12&gt;0,B6372,"")</f>
        <v>1.107</v>
      </c>
      <c r="B6372">
        <f>Weighting!$C$12</f>
        <v>1.107</v>
      </c>
      <c r="C6372">
        <f>Weighting!$F$12</f>
        <v>1</v>
      </c>
      <c r="D6372">
        <f>IF(C6372=1,'Data Transformation'!$G$3+0.5*'Data Transformation'!$W$25,IF(C6373=1,D6373-'Data Transformation'!$W$25,FALSE))</f>
        <v>1.131</v>
      </c>
      <c r="E6372">
        <f t="array" ref="E6372">IF(ISLOGICAL(D6372),"",FREQUENCY(IF('Data Transformation'!$B$425:$B$8425='Bin Analysis'!$B6363,'Data Transformation'!$G$425:$G$8425),D6372))</f>
        <v>17</v>
      </c>
      <c r="F6372">
        <f t="shared" si="795"/>
        <v>3</v>
      </c>
      <c r="G6372">
        <f>Weighting!$H$12</f>
        <v>0</v>
      </c>
      <c r="H6372">
        <f t="array" ref="H6372">FREQUENCY(IF('Data Transformation'!$B$4:$B$8425=B6363,'Data Transformation'!$G$4:$G$8425),'Bin Analysis'!$B6372)</f>
        <v>18</v>
      </c>
      <c r="I6372">
        <f t="shared" si="796"/>
        <v>2</v>
      </c>
      <c r="J6372">
        <f t="shared" si="797"/>
        <v>1</v>
      </c>
      <c r="K6372">
        <f>J6372*Weighting!$W$12</f>
        <v>1</v>
      </c>
      <c r="M6372" s="14"/>
    </row>
    <row r="6373" spans="1:13" x14ac:dyDescent="0.25">
      <c r="A6373" s="32">
        <f>IF(Weighting!$P$13&gt;0,B6373,"")</f>
        <v>1.238</v>
      </c>
      <c r="B6373">
        <f>Weighting!$C$13</f>
        <v>1.238</v>
      </c>
      <c r="C6373">
        <f>Weighting!$F$13</f>
        <v>0</v>
      </c>
      <c r="D6373" t="b">
        <f>IF(C6373=1,'Data Transformation'!$G$3+0.5*'Data Transformation'!$W$25,IF(C6374=1,D6374-'Data Transformation'!$W$25,FALSE))</f>
        <v>0</v>
      </c>
      <c r="E6373" t="str">
        <f t="array" ref="E6373">IF(ISLOGICAL(D6373),"",FREQUENCY(IF('Data Transformation'!$B$425:$B$8425='Bin Analysis'!$B6363,'Data Transformation'!$G$425:$G$8425),D6373))</f>
        <v/>
      </c>
      <c r="F6373" t="str">
        <f t="shared" si="795"/>
        <v/>
      </c>
      <c r="G6373">
        <f>Weighting!$H$13</f>
        <v>0</v>
      </c>
      <c r="H6373">
        <f t="array" ref="H6373">FREQUENCY(IF('Data Transformation'!$B$4:$B$8425=B6363,'Data Transformation'!$G$4:$G$8425),'Bin Analysis'!$B6373)</f>
        <v>18</v>
      </c>
      <c r="I6373">
        <f t="shared" si="796"/>
        <v>0</v>
      </c>
      <c r="J6373">
        <f t="shared" si="797"/>
        <v>0</v>
      </c>
      <c r="K6373">
        <f>J6373*Weighting!$W$13</f>
        <v>0</v>
      </c>
      <c r="M6373" s="14"/>
    </row>
    <row r="6374" spans="1:13" x14ac:dyDescent="0.25">
      <c r="A6374" s="32">
        <f>IF(Weighting!$P$14&gt;0,B6374,"")</f>
        <v>1.369</v>
      </c>
      <c r="B6374">
        <f>Weighting!$C$14</f>
        <v>1.369</v>
      </c>
      <c r="C6374">
        <f>Weighting!$F$14</f>
        <v>0</v>
      </c>
      <c r="D6374" t="b">
        <f>IF(C6374=1,'Data Transformation'!$G$3+0.5*'Data Transformation'!$W$25,IF(C6375=1,D6375-'Data Transformation'!$W$25,FALSE))</f>
        <v>0</v>
      </c>
      <c r="E6374" t="str">
        <f t="array" ref="E6374">IF(ISLOGICAL(D6374),"",FREQUENCY(IF('Data Transformation'!$B$425:$B$8425='Bin Analysis'!$B6363,'Data Transformation'!$G$425:$G$8425),D6374))</f>
        <v/>
      </c>
      <c r="F6374" t="str">
        <f t="shared" si="795"/>
        <v/>
      </c>
      <c r="G6374">
        <f>Weighting!$H$14</f>
        <v>0</v>
      </c>
      <c r="H6374">
        <f t="array" ref="H6374">FREQUENCY(IF('Data Transformation'!$B$4:$B$8425=B6363,'Data Transformation'!$G$4:$G$8425),'Bin Analysis'!$B6374)</f>
        <v>18</v>
      </c>
      <c r="I6374">
        <f t="shared" si="796"/>
        <v>0</v>
      </c>
      <c r="J6374">
        <f t="shared" si="797"/>
        <v>0</v>
      </c>
      <c r="K6374">
        <f>J6374*Weighting!$W$14</f>
        <v>0</v>
      </c>
      <c r="M6374" s="14"/>
    </row>
    <row r="6375" spans="1:13" x14ac:dyDescent="0.25">
      <c r="A6375" s="32">
        <f>IF(Weighting!$P$15&gt;0,B6375,"")</f>
        <v>1.5000009999999999</v>
      </c>
      <c r="B6375">
        <f>Weighting!$C$15</f>
        <v>1.5000009999999999</v>
      </c>
      <c r="C6375">
        <f>Weighting!$F$15</f>
        <v>0</v>
      </c>
      <c r="D6375" t="b">
        <f>IF(C6375=1,'Data Transformation'!$G$3+0.5*'Data Transformation'!$W$25,IF(C6376=1,D6376-'Data Transformation'!$W$25,FALSE))</f>
        <v>0</v>
      </c>
      <c r="E6375" t="str">
        <f t="array" ref="E6375">IF(ISLOGICAL(D6375),"",FREQUENCY(IF('Data Transformation'!$B$425:$B$8425='Bin Analysis'!$B6363,'Data Transformation'!$G$425:$G$8425),D6375))</f>
        <v/>
      </c>
      <c r="F6375" t="str">
        <f t="shared" si="795"/>
        <v/>
      </c>
      <c r="G6375">
        <f>Weighting!$H$15</f>
        <v>0</v>
      </c>
      <c r="H6375">
        <f t="array" ref="H6375">FREQUENCY(IF('Data Transformation'!$B$4:$B$8425=B6363,'Data Transformation'!$G$4:$G$8425),'Bin Analysis'!$B6375)</f>
        <v>18</v>
      </c>
      <c r="I6375">
        <f t="shared" si="796"/>
        <v>0</v>
      </c>
      <c r="J6375">
        <f t="shared" si="797"/>
        <v>0</v>
      </c>
      <c r="K6375">
        <f>J6375*Weighting!$W$15</f>
        <v>0</v>
      </c>
      <c r="M6375" s="14"/>
    </row>
    <row r="6376" spans="1:13" x14ac:dyDescent="0.25">
      <c r="A6376" s="32" t="str">
        <f>IF(Weighting!$P$16&gt;0,B6376,"")</f>
        <v/>
      </c>
      <c r="B6376">
        <f>Weighting!$C$16</f>
        <v>1.631</v>
      </c>
      <c r="C6376">
        <f>Weighting!$F$16</f>
        <v>0</v>
      </c>
      <c r="D6376" t="b">
        <f>IF(C6376=1,'Data Transformation'!$G$3+0.5*'Data Transformation'!$W$25,IF(C6377=1,D6377-'Data Transformation'!$W$25,FALSE))</f>
        <v>0</v>
      </c>
      <c r="E6376" t="str">
        <f t="array" ref="E6376">IF(ISLOGICAL(D6376),"",FREQUENCY(IF('Data Transformation'!$B$425:$B$8425='Bin Analysis'!$B6363,'Data Transformation'!$G$425:$G$8425),D6376))</f>
        <v/>
      </c>
      <c r="F6376" t="str">
        <f t="shared" si="795"/>
        <v/>
      </c>
      <c r="G6376">
        <f>Weighting!$H$16</f>
        <v>0</v>
      </c>
      <c r="H6376">
        <f t="array" ref="H6376">FREQUENCY(IF('Data Transformation'!$B$4:$B$8425=B6363,'Data Transformation'!$G$4:$G$8425),'Bin Analysis'!$B6376)</f>
        <v>18</v>
      </c>
      <c r="I6376">
        <f t="shared" si="796"/>
        <v>0</v>
      </c>
      <c r="J6376">
        <f t="shared" si="797"/>
        <v>0</v>
      </c>
      <c r="K6376">
        <f>J6376*Weighting!$W$16</f>
        <v>0</v>
      </c>
      <c r="M6376" s="14"/>
    </row>
    <row r="6377" spans="1:13" x14ac:dyDescent="0.25">
      <c r="A6377" s="32" t="str">
        <f>IF(Weighting!$P$17&gt;0,B6377,"")</f>
        <v/>
      </c>
      <c r="B6377">
        <f>Weighting!$C$17</f>
        <v>1.762</v>
      </c>
      <c r="C6377">
        <f>Weighting!$F$17</f>
        <v>0</v>
      </c>
      <c r="D6377" t="b">
        <f>IF(C6377=1,'Data Transformation'!$G$3+0.5*'Data Transformation'!$W$25,IF(C6378=1,D6378-'Data Transformation'!$W$25,FALSE))</f>
        <v>0</v>
      </c>
      <c r="E6377" t="str">
        <f t="array" ref="E6377">IF(ISLOGICAL(D6377),"",FREQUENCY(IF('Data Transformation'!$B$425:$B$8425='Bin Analysis'!$B6363,'Data Transformation'!$G$425:$G$8425),D6377))</f>
        <v/>
      </c>
      <c r="F6377" t="str">
        <f t="shared" si="795"/>
        <v/>
      </c>
      <c r="G6377">
        <f>Weighting!$H$17</f>
        <v>0</v>
      </c>
      <c r="H6377">
        <f t="array" ref="H6377">FREQUENCY(IF('Data Transformation'!$B$4:$B$8425=B6363,'Data Transformation'!$G$4:$G$8425),'Bin Analysis'!$B6377)</f>
        <v>18</v>
      </c>
      <c r="I6377">
        <f t="shared" si="796"/>
        <v>0</v>
      </c>
      <c r="J6377">
        <f t="shared" si="797"/>
        <v>0</v>
      </c>
      <c r="K6377">
        <f>J6377*Weighting!$W$17</f>
        <v>0</v>
      </c>
      <c r="M6377" s="14"/>
    </row>
    <row r="6378" spans="1:13" x14ac:dyDescent="0.25">
      <c r="A6378" s="32" t="str">
        <f>IF(Weighting!$P$18&gt;0,B6378,"")</f>
        <v/>
      </c>
      <c r="B6378">
        <f>Weighting!$C$18</f>
        <v>1.893</v>
      </c>
      <c r="C6378">
        <f>Weighting!$F$18</f>
        <v>0</v>
      </c>
      <c r="D6378" t="b">
        <f>IF(C6378=1,'Data Transformation'!$G$3+0.5*'Data Transformation'!$W$25,IF(C6379=1,D6379-'Data Transformation'!$W$25,FALSE))</f>
        <v>0</v>
      </c>
      <c r="E6378" t="str">
        <f t="array" ref="E6378">IF(ISLOGICAL(D6378),"",FREQUENCY(IF('Data Transformation'!$B$425:$B$8425='Bin Analysis'!$B6363,'Data Transformation'!$G$425:$G$8425),D6378))</f>
        <v/>
      </c>
      <c r="F6378" t="str">
        <f t="shared" si="795"/>
        <v/>
      </c>
      <c r="G6378">
        <f>Weighting!$H$18</f>
        <v>0</v>
      </c>
      <c r="H6378">
        <f t="array" ref="H6378">FREQUENCY(IF('Data Transformation'!$B$4:$B$8425=B6363,'Data Transformation'!$G$4:$G$8425),'Bin Analysis'!$B6378)</f>
        <v>18</v>
      </c>
      <c r="I6378">
        <f t="shared" si="796"/>
        <v>0</v>
      </c>
      <c r="J6378">
        <f t="shared" si="797"/>
        <v>0</v>
      </c>
      <c r="K6378">
        <f>J6378*Weighting!$W$18</f>
        <v>0</v>
      </c>
      <c r="M6378" s="14"/>
    </row>
    <row r="6379" spans="1:13" x14ac:dyDescent="0.25">
      <c r="A6379" s="32" t="str">
        <f>IF(Weighting!$P$19&gt;0,B6379,"")</f>
        <v/>
      </c>
      <c r="B6379">
        <f>Weighting!$C$19</f>
        <v>2.024</v>
      </c>
      <c r="C6379">
        <f>Weighting!$F$19</f>
        <v>0</v>
      </c>
      <c r="D6379" t="b">
        <f>IF(C6379=1,'Data Transformation'!$G$3+0.5*'Data Transformation'!$W$25,IF(C6380=1,D6380-'Data Transformation'!$W$25,FALSE))</f>
        <v>0</v>
      </c>
      <c r="E6379" t="str">
        <f t="array" ref="E6379">IF(ISLOGICAL(D6379),"",FREQUENCY(IF('Data Transformation'!$B$425:$B$8425='Bin Analysis'!$B6363,'Data Transformation'!$G$425:$G$8425),D6379))</f>
        <v/>
      </c>
      <c r="F6379" t="str">
        <f t="shared" si="795"/>
        <v/>
      </c>
      <c r="G6379">
        <f>Weighting!$H$19</f>
        <v>0</v>
      </c>
      <c r="H6379">
        <f t="array" ref="H6379">FREQUENCY(IF('Data Transformation'!$B$4:$B$8425=B6363,'Data Transformation'!$G$4:$G$8425),'Bin Analysis'!$B6379)</f>
        <v>18</v>
      </c>
      <c r="I6379">
        <f t="shared" si="796"/>
        <v>0</v>
      </c>
      <c r="J6379">
        <f t="shared" si="797"/>
        <v>0</v>
      </c>
      <c r="K6379">
        <f>J6379*Weighting!$W$19</f>
        <v>0</v>
      </c>
      <c r="M6379" s="14"/>
    </row>
    <row r="6380" spans="1:13" x14ac:dyDescent="0.25">
      <c r="A6380" s="32" t="str">
        <f>IF(Weighting!$P$20&gt;0,B6380,"")</f>
        <v/>
      </c>
      <c r="B6380">
        <f>Weighting!$C$20</f>
        <v>2.1550000000000002</v>
      </c>
      <c r="C6380">
        <f>Weighting!$F$20</f>
        <v>0</v>
      </c>
      <c r="D6380" t="b">
        <f>IF(C6380=1,'Data Transformation'!$G$3+0.5*'Data Transformation'!$W$25,IF(C6381=1,D6381-'Data Transformation'!$W$25,FALSE))</f>
        <v>0</v>
      </c>
      <c r="E6380" t="str">
        <f t="array" ref="E6380">IF(ISLOGICAL(D6380),"",FREQUENCY(IF('Data Transformation'!$B$425:$B$8425='Bin Analysis'!$B6363,'Data Transformation'!$G$425:$G$8425),D6380))</f>
        <v/>
      </c>
      <c r="F6380" t="str">
        <f t="shared" si="795"/>
        <v/>
      </c>
      <c r="G6380">
        <f>Weighting!$H$20</f>
        <v>0</v>
      </c>
      <c r="H6380">
        <f t="array" ref="H6380">FREQUENCY(IF('Data Transformation'!$B$4:$B$8425=B6363,'Data Transformation'!$G$4:$G$8425),'Bin Analysis'!$B6380)</f>
        <v>18</v>
      </c>
      <c r="I6380">
        <f t="shared" si="796"/>
        <v>0</v>
      </c>
      <c r="J6380">
        <f t="shared" si="797"/>
        <v>0</v>
      </c>
      <c r="K6380">
        <f>J6380*Weighting!$W$20</f>
        <v>0</v>
      </c>
      <c r="M6380" s="14"/>
    </row>
    <row r="6381" spans="1:13" x14ac:dyDescent="0.25">
      <c r="A6381" s="32" t="str">
        <f>IF(Weighting!$P$21&gt;0,B6381,"")</f>
        <v/>
      </c>
      <c r="B6381">
        <f>Weighting!$C$21</f>
        <v>2.2860000000000005</v>
      </c>
      <c r="C6381">
        <f>Weighting!$F$21</f>
        <v>0</v>
      </c>
      <c r="D6381" t="b">
        <f>IF(C6381=1,'Data Transformation'!$G$3+0.5*'Data Transformation'!$W$25,IF(C6382=1,D6382-'Data Transformation'!$W$25,FALSE))</f>
        <v>0</v>
      </c>
      <c r="E6381" t="str">
        <f t="array" ref="E6381">IF(ISLOGICAL(D6381),"",FREQUENCY(IF('Data Transformation'!$B$425:$B$8425='Bin Analysis'!$B6363,'Data Transformation'!$G$425:$G$8425),D6381))</f>
        <v/>
      </c>
      <c r="F6381" t="str">
        <f t="shared" si="795"/>
        <v/>
      </c>
      <c r="G6381">
        <f>Weighting!$H$21</f>
        <v>0</v>
      </c>
      <c r="H6381">
        <f t="array" ref="H6381">FREQUENCY(IF('Data Transformation'!$B$4:$B$8425=B6363,'Data Transformation'!$G$4:$G$8425),'Bin Analysis'!$B6381)</f>
        <v>18</v>
      </c>
      <c r="I6381">
        <f t="shared" si="796"/>
        <v>0</v>
      </c>
      <c r="J6381">
        <f t="shared" si="797"/>
        <v>0</v>
      </c>
      <c r="K6381">
        <f>J6381*Weighting!$W$21</f>
        <v>0</v>
      </c>
      <c r="M6381" s="14"/>
    </row>
    <row r="6382" spans="1:13" x14ac:dyDescent="0.25">
      <c r="A6382" s="32" t="str">
        <f>IF(Weighting!$P$22&gt;0,B6382,"")</f>
        <v/>
      </c>
      <c r="B6382">
        <f>Weighting!$C$22</f>
        <v>2.4170000000000007</v>
      </c>
      <c r="C6382">
        <f>Weighting!$F$22</f>
        <v>0</v>
      </c>
      <c r="D6382" t="b">
        <f>IF(C6382=1,'Data Transformation'!$G$3+0.5*'Data Transformation'!$W$25,IF(C6383=1,D6383-'Data Transformation'!$W$25,FALSE))</f>
        <v>0</v>
      </c>
      <c r="E6382" t="str">
        <f t="array" ref="E6382">IF(ISLOGICAL(D6382),"",FREQUENCY(IF('Data Transformation'!$B$425:$B$8425='Bin Analysis'!$B6363,'Data Transformation'!$G$425:$G$8425),D6382))</f>
        <v/>
      </c>
      <c r="F6382" t="str">
        <f t="shared" si="795"/>
        <v/>
      </c>
      <c r="G6382">
        <f>Weighting!$H$22</f>
        <v>0</v>
      </c>
      <c r="H6382">
        <f t="array" ref="H6382">FREQUENCY(IF('Data Transformation'!$B$4:$B$8425=B6363,'Data Transformation'!$G$4:$G$8425),'Bin Analysis'!$B6382)</f>
        <v>18</v>
      </c>
      <c r="I6382">
        <f t="shared" si="796"/>
        <v>0</v>
      </c>
      <c r="J6382">
        <f t="shared" si="797"/>
        <v>0</v>
      </c>
      <c r="K6382">
        <f>J6382*Weighting!$W$22</f>
        <v>0</v>
      </c>
      <c r="M6382" s="14"/>
    </row>
    <row r="6383" spans="1:13" x14ac:dyDescent="0.25">
      <c r="A6383" s="32" t="str">
        <f>IF(Weighting!$P$23&gt;0,B6383,"")</f>
        <v/>
      </c>
      <c r="B6383">
        <f>Weighting!$C$23</f>
        <v>2.5480000000000009</v>
      </c>
      <c r="C6383">
        <f>Weighting!$F$23</f>
        <v>0</v>
      </c>
      <c r="D6383" t="b">
        <f>IF(C6383=1,'Data Transformation'!$G$3+0.5*'Data Transformation'!$W$25,IF(C6384=1,D6384-'Data Transformation'!$W$25,FALSE))</f>
        <v>0</v>
      </c>
      <c r="E6383" t="str">
        <f t="array" ref="E6383">IF(ISLOGICAL(D6383),"",FREQUENCY(IF('Data Transformation'!$B$425:$B$8425='Bin Analysis'!$B6363,'Data Transformation'!$G$425:$G$8425),D6383))</f>
        <v/>
      </c>
      <c r="F6383" t="str">
        <f t="shared" si="795"/>
        <v/>
      </c>
      <c r="G6383">
        <f>Weighting!$H$23</f>
        <v>0</v>
      </c>
      <c r="H6383">
        <f t="array" ref="H6383">FREQUENCY(IF('Data Transformation'!$B$4:$B$8425=B6363,'Data Transformation'!$G$4:$G$8425),'Bin Analysis'!$B6383)</f>
        <v>18</v>
      </c>
      <c r="I6383">
        <f t="shared" si="796"/>
        <v>0</v>
      </c>
      <c r="J6383">
        <f t="shared" si="797"/>
        <v>0</v>
      </c>
      <c r="K6383">
        <f>J6383*Weighting!$W$23</f>
        <v>0</v>
      </c>
      <c r="M6383" s="14"/>
    </row>
    <row r="6384" spans="1:13" x14ac:dyDescent="0.25">
      <c r="A6384" s="32" t="str">
        <f>IF(Weighting!$P$24&gt;0,B6384,"")</f>
        <v/>
      </c>
      <c r="B6384">
        <f>Weighting!$C$24</f>
        <v>2.6790000000000012</v>
      </c>
      <c r="C6384">
        <f>Weighting!$F$24</f>
        <v>0</v>
      </c>
      <c r="D6384" t="b">
        <f>IF(C6384=1,'Data Transformation'!$G$3+0.5*'Data Transformation'!$W$25,IF(C6385=1,D6385-'Data Transformation'!$W$25,FALSE))</f>
        <v>0</v>
      </c>
      <c r="E6384" t="str">
        <f t="array" ref="E6384">IF(ISLOGICAL(D6384),"",FREQUENCY(IF('Data Transformation'!$B$425:$B$8425='Bin Analysis'!$B6363,'Data Transformation'!$G$425:$G$8425),D6384))</f>
        <v/>
      </c>
      <c r="F6384" t="str">
        <f t="shared" si="795"/>
        <v/>
      </c>
      <c r="G6384">
        <f>Weighting!$H$24</f>
        <v>0</v>
      </c>
      <c r="H6384">
        <f t="array" ref="H6384">FREQUENCY(IF('Data Transformation'!$B$4:$B$8425=B6363,'Data Transformation'!$G$4:$G$8425),'Bin Analysis'!$B6384)</f>
        <v>18</v>
      </c>
      <c r="I6384">
        <f t="shared" si="796"/>
        <v>0</v>
      </c>
      <c r="J6384">
        <f t="shared" si="797"/>
        <v>0</v>
      </c>
      <c r="K6384">
        <f>J6384*Weighting!$W$24</f>
        <v>0</v>
      </c>
      <c r="M6384" s="14"/>
    </row>
    <row r="6385" spans="1:25" x14ac:dyDescent="0.25">
      <c r="A6385" s="32" t="str">
        <f>IF(Weighting!$P$25&gt;0,B6385,"")</f>
        <v/>
      </c>
      <c r="B6385">
        <f>Weighting!$C$25</f>
        <v>2.8100000000000014</v>
      </c>
      <c r="C6385">
        <f>Weighting!$F$25</f>
        <v>0</v>
      </c>
      <c r="D6385" t="b">
        <f>IF(C6385=1,'Data Transformation'!$G$3+0.5*'Data Transformation'!$W$25,IF(C6386=1,D6386-'Data Transformation'!$W$25,FALSE))</f>
        <v>0</v>
      </c>
      <c r="E6385" t="str">
        <f t="array" ref="E6385">IF(ISLOGICAL(D6385),"",FREQUENCY(IF('Data Transformation'!$B$425:$B$8425='Bin Analysis'!$B6363,'Data Transformation'!$G$425:$G$8425),D6385))</f>
        <v/>
      </c>
      <c r="F6385" t="str">
        <f t="shared" si="795"/>
        <v/>
      </c>
      <c r="G6385">
        <f>Weighting!$H$25</f>
        <v>0</v>
      </c>
      <c r="H6385">
        <f t="array" ref="H6385">FREQUENCY(IF('Data Transformation'!$B$4:$B$8425=B6363,'Data Transformation'!$G$4:$G$8425),'Bin Analysis'!$B6385)</f>
        <v>18</v>
      </c>
      <c r="I6385">
        <f t="shared" si="796"/>
        <v>0</v>
      </c>
      <c r="J6385">
        <f t="shared" si="797"/>
        <v>0</v>
      </c>
      <c r="K6385">
        <f>J6385*Weighting!$W$25</f>
        <v>0</v>
      </c>
      <c r="M6385" s="14"/>
    </row>
    <row r="6386" spans="1:25" x14ac:dyDescent="0.25">
      <c r="O6386"/>
      <c r="P6386"/>
      <c r="Q6386"/>
      <c r="R6386"/>
    </row>
    <row r="6387" spans="1:25" ht="23.25" x14ac:dyDescent="0.35">
      <c r="A6387" s="21" t="s">
        <v>0</v>
      </c>
      <c r="B6387" s="21">
        <f>IFERROR(VLOOKUP(C6387,'Data Transformation'!$L$6:$M$426,2,FALSE),"")</f>
        <v>266</v>
      </c>
      <c r="C6387" s="21">
        <f>C6363+1</f>
        <v>266</v>
      </c>
      <c r="D6387" s="21"/>
      <c r="E6387" s="21"/>
      <c r="F6387" s="21"/>
      <c r="G6387" s="21"/>
      <c r="H6387" s="22"/>
      <c r="I6387" s="22"/>
      <c r="J6387" s="22"/>
      <c r="K6387" s="21"/>
      <c r="L6387" s="21">
        <f>B6387</f>
        <v>266</v>
      </c>
      <c r="M6387" s="23">
        <f>INDEX('Data Transformation'!$O$4:$O$424,MATCH($B6387,'Data Transformation'!$M$4:$M$424,0),MATCH($M$2,'Data Transformation'!$O$3,0))</f>
        <v>18</v>
      </c>
      <c r="N6387" s="27">
        <f>IF('Input and Summary Results'!$J$16="minimum",'Bin Analysis'!X6388/(M6387-1),'Bin Analysis'!Y6387/('Bin Analysis'!M6387-1))</f>
        <v>5.8823529411764705E-2</v>
      </c>
      <c r="O6387" s="27">
        <f>IF(M6387=FALSE,NA(),(VLOOKUP(1,C6390:K6409,4,FALSE))/(M6387-1))</f>
        <v>0.17647058823529413</v>
      </c>
      <c r="P6387" s="27">
        <f>IF(M6387=FALSE,NA(),SUM(J6390:J6409)/Weighting!$S$5)</f>
        <v>0.7</v>
      </c>
      <c r="Q6387" s="27">
        <f>IF(M6387=FALSE,NA(),SUM(K6390:K6409)/Weighting!$S$6)</f>
        <v>0.69565217391304346</v>
      </c>
      <c r="R6387" s="27">
        <f>IF(M6387=FALSE,NA(),(VLOOKUP(1,G6390:K6409,3,FALSE))/(M6387-1))</f>
        <v>0</v>
      </c>
      <c r="S6387" s="22" t="str">
        <f>IF(M6387=FALSE,NA(),IF(SUM(J6390:J6409)=2,"yes","no"))</f>
        <v>no</v>
      </c>
      <c r="X6387" s="2" cm="2">
        <f t="array" ref="X6387:X6388">FREQUENCY(IF('Data Transformation'!$B$425:$B$6424='Bin Analysis'!L6387,'Data Transformation'!$G$425:$G$6424),'Data Transformation'!$U$11)</f>
        <v>16</v>
      </c>
      <c r="Y6387" s="2" cm="2">
        <f t="array" ref="Y6387:Y6388">FREQUENCY(IF('Data Transformation'!$B$425:$B$6424='Bin Analysis'!L6387,'Data Transformation'!$G$425:$G$6424),'Data Transformation'!$U$12)</f>
        <v>13</v>
      </c>
    </row>
    <row r="6388" spans="1:25" x14ac:dyDescent="0.25">
      <c r="A6388" s="14" t="s">
        <v>67</v>
      </c>
      <c r="B6388" t="s">
        <v>47</v>
      </c>
      <c r="C6388" t="s">
        <v>5</v>
      </c>
      <c r="D6388" t="s">
        <v>100</v>
      </c>
      <c r="E6388" t="s">
        <v>101</v>
      </c>
      <c r="F6388" t="s">
        <v>102</v>
      </c>
      <c r="G6388" t="s">
        <v>70</v>
      </c>
      <c r="H6388" t="s">
        <v>31</v>
      </c>
      <c r="I6388" t="s">
        <v>32</v>
      </c>
      <c r="J6388" t="s">
        <v>46</v>
      </c>
      <c r="K6388" s="14" t="s">
        <v>45</v>
      </c>
      <c r="M6388" s="14"/>
      <c r="X6388" s="2">
        <v>1</v>
      </c>
      <c r="Y6388" s="2">
        <v>4</v>
      </c>
    </row>
    <row r="6389" spans="1:25" x14ac:dyDescent="0.25">
      <c r="A6389" s="32"/>
      <c r="D6389" t="b">
        <f>IF(C6389=1,'Data Transformation'!$G$3+0.5*'Data Transformation'!$W$25,IF(C6390=1,D6390-'Data Transformation'!$W$25,FALSE))</f>
        <v>0</v>
      </c>
      <c r="E6389" t="str">
        <f t="array" ref="E6389">IF(ISLOGICAL(D6389),"",FREQUENCY(IF('Data Transformation'!$B$425:$B$8425='Bin Analysis'!$B6387,'Data Transformation'!$G$425:$G$8425),D6389))</f>
        <v/>
      </c>
      <c r="F6389" t="str">
        <f>IF(ISLOGICAL(D6389),"",E6389-E6388)</f>
        <v/>
      </c>
      <c r="M6389" s="14"/>
    </row>
    <row r="6390" spans="1:25" x14ac:dyDescent="0.25">
      <c r="A6390" s="32">
        <f>IF(Weighting!$P$6&gt;0,B6390,"")</f>
        <v>0.32100000000000001</v>
      </c>
      <c r="B6390">
        <f>Weighting!$C$6</f>
        <v>0.32100000000000001</v>
      </c>
      <c r="C6390">
        <f>Weighting!$F$6</f>
        <v>0</v>
      </c>
      <c r="D6390" t="b">
        <f>IF(C6390=1,'Data Transformation'!$G$3+0.5*'Data Transformation'!$W$25,IF(C6391=1,D6391-'Data Transformation'!$W$25,FALSE))</f>
        <v>0</v>
      </c>
      <c r="E6390" t="str">
        <f t="array" ref="E6390">IF(ISLOGICAL(D6390),"",FREQUENCY(IF('Data Transformation'!$B$425:$B$8425='Bin Analysis'!$B6387,'Data Transformation'!$G$425:$G$8425),D6390))</f>
        <v/>
      </c>
      <c r="F6390" t="str">
        <f>IF(ISLOGICAL(D6390),"",E6390-E6389)</f>
        <v/>
      </c>
      <c r="G6390">
        <f>Weighting!$H$6</f>
        <v>1</v>
      </c>
      <c r="H6390">
        <f t="array" ref="H6390">FREQUENCY(IF('Data Transformation'!$B$4:$B$8425=B6387,'Data Transformation'!$G$4:$G$8425),'Bin Analysis'!$B6390)</f>
        <v>0</v>
      </c>
      <c r="I6390">
        <f>H6390-H6389</f>
        <v>0</v>
      </c>
      <c r="J6390">
        <f>IF(I6390=0,0,1)</f>
        <v>0</v>
      </c>
      <c r="K6390">
        <f>J6390*Weighting!$W$6</f>
        <v>0</v>
      </c>
      <c r="M6390" s="14"/>
    </row>
    <row r="6391" spans="1:25" x14ac:dyDescent="0.25">
      <c r="A6391" s="32">
        <f>IF(Weighting!$P$7&gt;0,B6391,"")</f>
        <v>0.45200000000000001</v>
      </c>
      <c r="B6391">
        <f>Weighting!$C$7</f>
        <v>0.45200000000000001</v>
      </c>
      <c r="C6391">
        <f>Weighting!$F$7</f>
        <v>0</v>
      </c>
      <c r="D6391" t="b">
        <f>IF(C6391=1,'Data Transformation'!$G$3+0.5*'Data Transformation'!$W$25,IF(C6392=1,D6392-'Data Transformation'!$W$25,FALSE))</f>
        <v>0</v>
      </c>
      <c r="E6391" t="str">
        <f t="array" ref="E6391">IF(ISLOGICAL(D6391),"",FREQUENCY(IF('Data Transformation'!$B$425:$B$8425='Bin Analysis'!$B6387,'Data Transformation'!$G$425:$G$8425),D6391))</f>
        <v/>
      </c>
      <c r="F6391" t="str">
        <f t="shared" ref="F6391:F6409" si="798">IF(ISLOGICAL(D6391),"",E6391-E6390)</f>
        <v/>
      </c>
      <c r="G6391">
        <f>Weighting!$H$7</f>
        <v>0</v>
      </c>
      <c r="H6391">
        <f t="array" ref="H6391">FREQUENCY(IF('Data Transformation'!$B$4:$B$8425=B6387,'Data Transformation'!$G$4:$G$8425),'Bin Analysis'!$B6391)</f>
        <v>2</v>
      </c>
      <c r="I6391">
        <f t="shared" ref="I6391:I6409" si="799">H6391-H6390</f>
        <v>2</v>
      </c>
      <c r="J6391">
        <f>IF(I6391=0,0,1)</f>
        <v>1</v>
      </c>
      <c r="K6391">
        <f>J6391*Weighting!$W$7</f>
        <v>2</v>
      </c>
      <c r="M6391" s="14"/>
    </row>
    <row r="6392" spans="1:25" x14ac:dyDescent="0.25">
      <c r="A6392" s="32">
        <f>IF(Weighting!$P$8&gt;0,B6392,"")</f>
        <v>0.58299999999999996</v>
      </c>
      <c r="B6392">
        <f>Weighting!$C$8</f>
        <v>0.58299999999999996</v>
      </c>
      <c r="C6392">
        <f>Weighting!$F$8</f>
        <v>0</v>
      </c>
      <c r="D6392" t="b">
        <f>IF(C6392=1,'Data Transformation'!$G$3+0.5*'Data Transformation'!$W$25,IF(C6393=1,D6393-'Data Transformation'!$W$25,FALSE))</f>
        <v>0</v>
      </c>
      <c r="E6392" t="str">
        <f t="array" ref="E6392">IF(ISLOGICAL(D6392),"",FREQUENCY(IF('Data Transformation'!$B$425:$B$8425='Bin Analysis'!$B6387,'Data Transformation'!$G$425:$G$8425),D6392))</f>
        <v/>
      </c>
      <c r="F6392" t="str">
        <f t="shared" si="798"/>
        <v/>
      </c>
      <c r="G6392">
        <f>Weighting!$H$8</f>
        <v>0</v>
      </c>
      <c r="H6392">
        <f t="array" ref="H6392">FREQUENCY(IF('Data Transformation'!$B$4:$B$8425=B6387,'Data Transformation'!$G$4:$G$8425),'Bin Analysis'!$B6392)</f>
        <v>8</v>
      </c>
      <c r="I6392">
        <f t="shared" si="799"/>
        <v>6</v>
      </c>
      <c r="J6392">
        <f t="shared" ref="J6392:J6409" si="800">IF(I6392=0,0,1)</f>
        <v>1</v>
      </c>
      <c r="K6392">
        <f>J6392*Weighting!$W$8</f>
        <v>3</v>
      </c>
      <c r="M6392" s="14"/>
    </row>
    <row r="6393" spans="1:25" x14ac:dyDescent="0.25">
      <c r="A6393" s="32">
        <f>IF(Weighting!$P$9&gt;0,B6393,"")</f>
        <v>0.71399999999999997</v>
      </c>
      <c r="B6393" s="50">
        <f>Weighting!$C$9</f>
        <v>0.71399999999999997</v>
      </c>
      <c r="C6393">
        <f>Weighting!$F$9</f>
        <v>0</v>
      </c>
      <c r="D6393" t="b">
        <f>IF(C6393=1,'Data Transformation'!$G$3+0.5*'Data Transformation'!$W$25,IF(C6394=1,D6394-'Data Transformation'!$W$25,FALSE))</f>
        <v>0</v>
      </c>
      <c r="E6393" t="str">
        <f t="array" ref="E6393">IF(ISLOGICAL(D6393),"",FREQUENCY(IF('Data Transformation'!$B$425:$B$8425='Bin Analysis'!$B6387,'Data Transformation'!$G$425:$G$8425),D6393))</f>
        <v/>
      </c>
      <c r="F6393" t="str">
        <f t="shared" si="798"/>
        <v/>
      </c>
      <c r="G6393">
        <f>Weighting!$H$9</f>
        <v>0</v>
      </c>
      <c r="H6393">
        <f t="array" ref="H6393">FREQUENCY(IF('Data Transformation'!$B$4:$B$8425=B6387,'Data Transformation'!$G$4:$G$8425),'Bin Analysis'!$B6393)</f>
        <v>9</v>
      </c>
      <c r="I6393">
        <f t="shared" si="799"/>
        <v>1</v>
      </c>
      <c r="J6393">
        <f t="shared" si="800"/>
        <v>1</v>
      </c>
      <c r="K6393">
        <f>J6393*Weighting!$W$9</f>
        <v>3</v>
      </c>
      <c r="M6393" s="14"/>
    </row>
    <row r="6394" spans="1:25" x14ac:dyDescent="0.25">
      <c r="A6394" s="32">
        <f>IF(Weighting!$P$10&gt;0,B6394,"")</f>
        <v>0.84499999999999997</v>
      </c>
      <c r="B6394">
        <f>Weighting!$C$10</f>
        <v>0.84499999999999997</v>
      </c>
      <c r="C6394">
        <f>Weighting!$F$10</f>
        <v>0</v>
      </c>
      <c r="D6394" t="b">
        <f>IF(C6394=1,'Data Transformation'!$G$3+0.5*'Data Transformation'!$W$25,IF(C6395=1,D6395-'Data Transformation'!$W$25,FALSE))</f>
        <v>0</v>
      </c>
      <c r="E6394" t="str">
        <f t="array" ref="E6394">IF(ISLOGICAL(D6394),"",FREQUENCY(IF('Data Transformation'!$B$425:$B$8425='Bin Analysis'!$B6387,'Data Transformation'!$G$425:$G$8425),D6394))</f>
        <v/>
      </c>
      <c r="F6394" t="str">
        <f t="shared" si="798"/>
        <v/>
      </c>
      <c r="G6394">
        <f>Weighting!$H$10</f>
        <v>0</v>
      </c>
      <c r="H6394">
        <f t="array" ref="H6394">FREQUENCY(IF('Data Transformation'!$B$4:$B$8425=B6387,'Data Transformation'!$G$4:$G$8425),'Bin Analysis'!$B6394)</f>
        <v>12</v>
      </c>
      <c r="I6394">
        <f t="shared" si="799"/>
        <v>3</v>
      </c>
      <c r="J6394">
        <f t="shared" si="800"/>
        <v>1</v>
      </c>
      <c r="K6394">
        <f>J6394*Weighting!$W$10</f>
        <v>3</v>
      </c>
      <c r="M6394" s="14"/>
    </row>
    <row r="6395" spans="1:25" x14ac:dyDescent="0.25">
      <c r="A6395" s="32">
        <f>IF(Weighting!$P$11&gt;0,B6395,"")</f>
        <v>0.97599999999999998</v>
      </c>
      <c r="B6395">
        <f>Weighting!$C$11</f>
        <v>0.97599999999999998</v>
      </c>
      <c r="C6395">
        <f>Weighting!$F$11</f>
        <v>0</v>
      </c>
      <c r="D6395">
        <f>IF(C6395=1,'Data Transformation'!$G$3+0.5*'Data Transformation'!$W$25,IF(C6396=1,D6396-'Data Transformation'!$W$25,FALSE))</f>
        <v>0.86899999999999999</v>
      </c>
      <c r="E6395">
        <f t="array" ref="E6395">IF(ISLOGICAL(D6395),"",FREQUENCY(IF('Data Transformation'!$B$425:$B$8425='Bin Analysis'!$B6387,'Data Transformation'!$G$425:$G$8425),D6395))</f>
        <v>13</v>
      </c>
      <c r="F6395" t="e">
        <f t="shared" si="798"/>
        <v>#VALUE!</v>
      </c>
      <c r="G6395">
        <f>Weighting!$H$11</f>
        <v>0</v>
      </c>
      <c r="H6395">
        <f t="array" ref="H6395">FREQUENCY(IF('Data Transformation'!$B$4:$B$8425=B6387,'Data Transformation'!$G$4:$G$8425),'Bin Analysis'!$B6395)</f>
        <v>16</v>
      </c>
      <c r="I6395">
        <f t="shared" si="799"/>
        <v>4</v>
      </c>
      <c r="J6395">
        <f t="shared" si="800"/>
        <v>1</v>
      </c>
      <c r="K6395">
        <f>J6395*Weighting!$W$11</f>
        <v>2</v>
      </c>
      <c r="M6395" s="14"/>
    </row>
    <row r="6396" spans="1:25" x14ac:dyDescent="0.25">
      <c r="A6396" s="32">
        <f>IF(Weighting!$P$12&gt;0,B6396,"")</f>
        <v>1.107</v>
      </c>
      <c r="B6396">
        <f>Weighting!$C$12</f>
        <v>1.107</v>
      </c>
      <c r="C6396">
        <f>Weighting!$F$12</f>
        <v>1</v>
      </c>
      <c r="D6396">
        <f>IF(C6396=1,'Data Transformation'!$G$3+0.5*'Data Transformation'!$W$25,IF(C6397=1,D6397-'Data Transformation'!$W$25,FALSE))</f>
        <v>1.131</v>
      </c>
      <c r="E6396">
        <f t="array" ref="E6396">IF(ISLOGICAL(D6396),"",FREQUENCY(IF('Data Transformation'!$B$425:$B$8425='Bin Analysis'!$B6387,'Data Transformation'!$G$425:$G$8425),D6396))</f>
        <v>16</v>
      </c>
      <c r="F6396">
        <f t="shared" si="798"/>
        <v>3</v>
      </c>
      <c r="G6396">
        <f>Weighting!$H$12</f>
        <v>0</v>
      </c>
      <c r="H6396">
        <f t="array" ref="H6396">FREQUENCY(IF('Data Transformation'!$B$4:$B$8425=B6387,'Data Transformation'!$G$4:$G$8425),'Bin Analysis'!$B6396)</f>
        <v>17</v>
      </c>
      <c r="I6396">
        <f t="shared" si="799"/>
        <v>1</v>
      </c>
      <c r="J6396">
        <f t="shared" si="800"/>
        <v>1</v>
      </c>
      <c r="K6396">
        <f>J6396*Weighting!$W$12</f>
        <v>1</v>
      </c>
      <c r="M6396" s="14"/>
    </row>
    <row r="6397" spans="1:25" x14ac:dyDescent="0.25">
      <c r="A6397" s="32">
        <f>IF(Weighting!$P$13&gt;0,B6397,"")</f>
        <v>1.238</v>
      </c>
      <c r="B6397">
        <f>Weighting!$C$13</f>
        <v>1.238</v>
      </c>
      <c r="C6397">
        <f>Weighting!$F$13</f>
        <v>0</v>
      </c>
      <c r="D6397" t="b">
        <f>IF(C6397=1,'Data Transformation'!$G$3+0.5*'Data Transformation'!$W$25,IF(C6398=1,D6398-'Data Transformation'!$W$25,FALSE))</f>
        <v>0</v>
      </c>
      <c r="E6397" t="str">
        <f t="array" ref="E6397">IF(ISLOGICAL(D6397),"",FREQUENCY(IF('Data Transformation'!$B$425:$B$8425='Bin Analysis'!$B6387,'Data Transformation'!$G$425:$G$8425),D6397))</f>
        <v/>
      </c>
      <c r="F6397" t="str">
        <f t="shared" si="798"/>
        <v/>
      </c>
      <c r="G6397">
        <f>Weighting!$H$13</f>
        <v>0</v>
      </c>
      <c r="H6397">
        <f t="array" ref="H6397">FREQUENCY(IF('Data Transformation'!$B$4:$B$8425=B6387,'Data Transformation'!$G$4:$G$8425),'Bin Analysis'!$B6397)</f>
        <v>18</v>
      </c>
      <c r="I6397">
        <f t="shared" si="799"/>
        <v>1</v>
      </c>
      <c r="J6397">
        <f t="shared" si="800"/>
        <v>1</v>
      </c>
      <c r="K6397">
        <f>J6397*Weighting!$W$13</f>
        <v>2</v>
      </c>
      <c r="M6397" s="14"/>
    </row>
    <row r="6398" spans="1:25" x14ac:dyDescent="0.25">
      <c r="A6398" s="32">
        <f>IF(Weighting!$P$14&gt;0,B6398,"")</f>
        <v>1.369</v>
      </c>
      <c r="B6398">
        <f>Weighting!$C$14</f>
        <v>1.369</v>
      </c>
      <c r="C6398">
        <f>Weighting!$F$14</f>
        <v>0</v>
      </c>
      <c r="D6398" t="b">
        <f>IF(C6398=1,'Data Transformation'!$G$3+0.5*'Data Transformation'!$W$25,IF(C6399=1,D6399-'Data Transformation'!$W$25,FALSE))</f>
        <v>0</v>
      </c>
      <c r="E6398" t="str">
        <f t="array" ref="E6398">IF(ISLOGICAL(D6398),"",FREQUENCY(IF('Data Transformation'!$B$425:$B$8425='Bin Analysis'!$B6387,'Data Transformation'!$G$425:$G$8425),D6398))</f>
        <v/>
      </c>
      <c r="F6398" t="str">
        <f t="shared" si="798"/>
        <v/>
      </c>
      <c r="G6398">
        <f>Weighting!$H$14</f>
        <v>0</v>
      </c>
      <c r="H6398">
        <f t="array" ref="H6398">FREQUENCY(IF('Data Transformation'!$B$4:$B$8425=B6387,'Data Transformation'!$G$4:$G$8425),'Bin Analysis'!$B6398)</f>
        <v>18</v>
      </c>
      <c r="I6398">
        <f t="shared" si="799"/>
        <v>0</v>
      </c>
      <c r="J6398">
        <f t="shared" si="800"/>
        <v>0</v>
      </c>
      <c r="K6398">
        <f>J6398*Weighting!$W$14</f>
        <v>0</v>
      </c>
      <c r="M6398" s="14"/>
    </row>
    <row r="6399" spans="1:25" x14ac:dyDescent="0.25">
      <c r="A6399" s="32">
        <f>IF(Weighting!$P$15&gt;0,B6399,"")</f>
        <v>1.5000009999999999</v>
      </c>
      <c r="B6399">
        <f>Weighting!$C$15</f>
        <v>1.5000009999999999</v>
      </c>
      <c r="C6399">
        <f>Weighting!$F$15</f>
        <v>0</v>
      </c>
      <c r="D6399" t="b">
        <f>IF(C6399=1,'Data Transformation'!$G$3+0.5*'Data Transformation'!$W$25,IF(C6400=1,D6400-'Data Transformation'!$W$25,FALSE))</f>
        <v>0</v>
      </c>
      <c r="E6399" t="str">
        <f t="array" ref="E6399">IF(ISLOGICAL(D6399),"",FREQUENCY(IF('Data Transformation'!$B$425:$B$8425='Bin Analysis'!$B6387,'Data Transformation'!$G$425:$G$8425),D6399))</f>
        <v/>
      </c>
      <c r="F6399" t="str">
        <f t="shared" si="798"/>
        <v/>
      </c>
      <c r="G6399">
        <f>Weighting!$H$15</f>
        <v>0</v>
      </c>
      <c r="H6399">
        <f t="array" ref="H6399">FREQUENCY(IF('Data Transformation'!$B$4:$B$8425=B6387,'Data Transformation'!$G$4:$G$8425),'Bin Analysis'!$B6399)</f>
        <v>18</v>
      </c>
      <c r="I6399">
        <f t="shared" si="799"/>
        <v>0</v>
      </c>
      <c r="J6399">
        <f t="shared" si="800"/>
        <v>0</v>
      </c>
      <c r="K6399">
        <f>J6399*Weighting!$W$15</f>
        <v>0</v>
      </c>
      <c r="M6399" s="14"/>
    </row>
    <row r="6400" spans="1:25" x14ac:dyDescent="0.25">
      <c r="A6400" s="32" t="str">
        <f>IF(Weighting!$P$16&gt;0,B6400,"")</f>
        <v/>
      </c>
      <c r="B6400">
        <f>Weighting!$C$16</f>
        <v>1.631</v>
      </c>
      <c r="C6400">
        <f>Weighting!$F$16</f>
        <v>0</v>
      </c>
      <c r="D6400" t="b">
        <f>IF(C6400=1,'Data Transformation'!$G$3+0.5*'Data Transformation'!$W$25,IF(C6401=1,D6401-'Data Transformation'!$W$25,FALSE))</f>
        <v>0</v>
      </c>
      <c r="E6400" t="str">
        <f t="array" ref="E6400">IF(ISLOGICAL(D6400),"",FREQUENCY(IF('Data Transformation'!$B$425:$B$8425='Bin Analysis'!$B6387,'Data Transformation'!$G$425:$G$8425),D6400))</f>
        <v/>
      </c>
      <c r="F6400" t="str">
        <f t="shared" si="798"/>
        <v/>
      </c>
      <c r="G6400">
        <f>Weighting!$H$16</f>
        <v>0</v>
      </c>
      <c r="H6400">
        <f t="array" ref="H6400">FREQUENCY(IF('Data Transformation'!$B$4:$B$8425=B6387,'Data Transformation'!$G$4:$G$8425),'Bin Analysis'!$B6400)</f>
        <v>18</v>
      </c>
      <c r="I6400">
        <f t="shared" si="799"/>
        <v>0</v>
      </c>
      <c r="J6400">
        <f t="shared" si="800"/>
        <v>0</v>
      </c>
      <c r="K6400">
        <f>J6400*Weighting!$W$16</f>
        <v>0</v>
      </c>
      <c r="M6400" s="14"/>
    </row>
    <row r="6401" spans="1:25" x14ac:dyDescent="0.25">
      <c r="A6401" s="32" t="str">
        <f>IF(Weighting!$P$17&gt;0,B6401,"")</f>
        <v/>
      </c>
      <c r="B6401">
        <f>Weighting!$C$17</f>
        <v>1.762</v>
      </c>
      <c r="C6401">
        <f>Weighting!$F$17</f>
        <v>0</v>
      </c>
      <c r="D6401" t="b">
        <f>IF(C6401=1,'Data Transformation'!$G$3+0.5*'Data Transformation'!$W$25,IF(C6402=1,D6402-'Data Transformation'!$W$25,FALSE))</f>
        <v>0</v>
      </c>
      <c r="E6401" t="str">
        <f t="array" ref="E6401">IF(ISLOGICAL(D6401),"",FREQUENCY(IF('Data Transformation'!$B$425:$B$8425='Bin Analysis'!$B6387,'Data Transformation'!$G$425:$G$8425),D6401))</f>
        <v/>
      </c>
      <c r="F6401" t="str">
        <f t="shared" si="798"/>
        <v/>
      </c>
      <c r="G6401">
        <f>Weighting!$H$17</f>
        <v>0</v>
      </c>
      <c r="H6401">
        <f t="array" ref="H6401">FREQUENCY(IF('Data Transformation'!$B$4:$B$8425=B6387,'Data Transformation'!$G$4:$G$8425),'Bin Analysis'!$B6401)</f>
        <v>18</v>
      </c>
      <c r="I6401">
        <f t="shared" si="799"/>
        <v>0</v>
      </c>
      <c r="J6401">
        <f t="shared" si="800"/>
        <v>0</v>
      </c>
      <c r="K6401">
        <f>J6401*Weighting!$W$17</f>
        <v>0</v>
      </c>
      <c r="M6401" s="14"/>
    </row>
    <row r="6402" spans="1:25" x14ac:dyDescent="0.25">
      <c r="A6402" s="32" t="str">
        <f>IF(Weighting!$P$18&gt;0,B6402,"")</f>
        <v/>
      </c>
      <c r="B6402">
        <f>Weighting!$C$18</f>
        <v>1.893</v>
      </c>
      <c r="C6402">
        <f>Weighting!$F$18</f>
        <v>0</v>
      </c>
      <c r="D6402" t="b">
        <f>IF(C6402=1,'Data Transformation'!$G$3+0.5*'Data Transformation'!$W$25,IF(C6403=1,D6403-'Data Transformation'!$W$25,FALSE))</f>
        <v>0</v>
      </c>
      <c r="E6402" t="str">
        <f t="array" ref="E6402">IF(ISLOGICAL(D6402),"",FREQUENCY(IF('Data Transformation'!$B$425:$B$8425='Bin Analysis'!$B6387,'Data Transformation'!$G$425:$G$8425),D6402))</f>
        <v/>
      </c>
      <c r="F6402" t="str">
        <f t="shared" si="798"/>
        <v/>
      </c>
      <c r="G6402">
        <f>Weighting!$H$18</f>
        <v>0</v>
      </c>
      <c r="H6402">
        <f t="array" ref="H6402">FREQUENCY(IF('Data Transformation'!$B$4:$B$8425=B6387,'Data Transformation'!$G$4:$G$8425),'Bin Analysis'!$B6402)</f>
        <v>18</v>
      </c>
      <c r="I6402">
        <f t="shared" si="799"/>
        <v>0</v>
      </c>
      <c r="J6402">
        <f t="shared" si="800"/>
        <v>0</v>
      </c>
      <c r="K6402">
        <f>J6402*Weighting!$W$18</f>
        <v>0</v>
      </c>
      <c r="M6402" s="14"/>
    </row>
    <row r="6403" spans="1:25" x14ac:dyDescent="0.25">
      <c r="A6403" s="32" t="str">
        <f>IF(Weighting!$P$19&gt;0,B6403,"")</f>
        <v/>
      </c>
      <c r="B6403">
        <f>Weighting!$C$19</f>
        <v>2.024</v>
      </c>
      <c r="C6403">
        <f>Weighting!$F$19</f>
        <v>0</v>
      </c>
      <c r="D6403" t="b">
        <f>IF(C6403=1,'Data Transformation'!$G$3+0.5*'Data Transformation'!$W$25,IF(C6404=1,D6404-'Data Transformation'!$W$25,FALSE))</f>
        <v>0</v>
      </c>
      <c r="E6403" t="str">
        <f t="array" ref="E6403">IF(ISLOGICAL(D6403),"",FREQUENCY(IF('Data Transformation'!$B$425:$B$8425='Bin Analysis'!$B6387,'Data Transformation'!$G$425:$G$8425),D6403))</f>
        <v/>
      </c>
      <c r="F6403" t="str">
        <f t="shared" si="798"/>
        <v/>
      </c>
      <c r="G6403">
        <f>Weighting!$H$19</f>
        <v>0</v>
      </c>
      <c r="H6403">
        <f t="array" ref="H6403">FREQUENCY(IF('Data Transformation'!$B$4:$B$8425=B6387,'Data Transformation'!$G$4:$G$8425),'Bin Analysis'!$B6403)</f>
        <v>18</v>
      </c>
      <c r="I6403">
        <f t="shared" si="799"/>
        <v>0</v>
      </c>
      <c r="J6403">
        <f t="shared" si="800"/>
        <v>0</v>
      </c>
      <c r="K6403">
        <f>J6403*Weighting!$W$19</f>
        <v>0</v>
      </c>
      <c r="M6403" s="14"/>
    </row>
    <row r="6404" spans="1:25" x14ac:dyDescent="0.25">
      <c r="A6404" s="32" t="str">
        <f>IF(Weighting!$P$20&gt;0,B6404,"")</f>
        <v/>
      </c>
      <c r="B6404">
        <f>Weighting!$C$20</f>
        <v>2.1550000000000002</v>
      </c>
      <c r="C6404">
        <f>Weighting!$F$20</f>
        <v>0</v>
      </c>
      <c r="D6404" t="b">
        <f>IF(C6404=1,'Data Transformation'!$G$3+0.5*'Data Transformation'!$W$25,IF(C6405=1,D6405-'Data Transformation'!$W$25,FALSE))</f>
        <v>0</v>
      </c>
      <c r="E6404" t="str">
        <f t="array" ref="E6404">IF(ISLOGICAL(D6404),"",FREQUENCY(IF('Data Transformation'!$B$425:$B$8425='Bin Analysis'!$B6387,'Data Transformation'!$G$425:$G$8425),D6404))</f>
        <v/>
      </c>
      <c r="F6404" t="str">
        <f t="shared" si="798"/>
        <v/>
      </c>
      <c r="G6404">
        <f>Weighting!$H$20</f>
        <v>0</v>
      </c>
      <c r="H6404">
        <f t="array" ref="H6404">FREQUENCY(IF('Data Transformation'!$B$4:$B$8425=B6387,'Data Transformation'!$G$4:$G$8425),'Bin Analysis'!$B6404)</f>
        <v>18</v>
      </c>
      <c r="I6404">
        <f t="shared" si="799"/>
        <v>0</v>
      </c>
      <c r="J6404">
        <f t="shared" si="800"/>
        <v>0</v>
      </c>
      <c r="K6404">
        <f>J6404*Weighting!$W$20</f>
        <v>0</v>
      </c>
      <c r="M6404" s="14"/>
    </row>
    <row r="6405" spans="1:25" x14ac:dyDescent="0.25">
      <c r="A6405" s="32" t="str">
        <f>IF(Weighting!$P$21&gt;0,B6405,"")</f>
        <v/>
      </c>
      <c r="B6405">
        <f>Weighting!$C$21</f>
        <v>2.2860000000000005</v>
      </c>
      <c r="C6405">
        <f>Weighting!$F$21</f>
        <v>0</v>
      </c>
      <c r="D6405" t="b">
        <f>IF(C6405=1,'Data Transformation'!$G$3+0.5*'Data Transformation'!$W$25,IF(C6406=1,D6406-'Data Transformation'!$W$25,FALSE))</f>
        <v>0</v>
      </c>
      <c r="E6405" t="str">
        <f t="array" ref="E6405">IF(ISLOGICAL(D6405),"",FREQUENCY(IF('Data Transformation'!$B$425:$B$8425='Bin Analysis'!$B6387,'Data Transformation'!$G$425:$G$8425),D6405))</f>
        <v/>
      </c>
      <c r="F6405" t="str">
        <f t="shared" si="798"/>
        <v/>
      </c>
      <c r="G6405">
        <f>Weighting!$H$21</f>
        <v>0</v>
      </c>
      <c r="H6405">
        <f t="array" ref="H6405">FREQUENCY(IF('Data Transformation'!$B$4:$B$8425=B6387,'Data Transformation'!$G$4:$G$8425),'Bin Analysis'!$B6405)</f>
        <v>18</v>
      </c>
      <c r="I6405">
        <f t="shared" si="799"/>
        <v>0</v>
      </c>
      <c r="J6405">
        <f t="shared" si="800"/>
        <v>0</v>
      </c>
      <c r="K6405">
        <f>J6405*Weighting!$W$21</f>
        <v>0</v>
      </c>
      <c r="M6405" s="14"/>
    </row>
    <row r="6406" spans="1:25" x14ac:dyDescent="0.25">
      <c r="A6406" s="32" t="str">
        <f>IF(Weighting!$P$22&gt;0,B6406,"")</f>
        <v/>
      </c>
      <c r="B6406">
        <f>Weighting!$C$22</f>
        <v>2.4170000000000007</v>
      </c>
      <c r="C6406">
        <f>Weighting!$F$22</f>
        <v>0</v>
      </c>
      <c r="D6406" t="b">
        <f>IF(C6406=1,'Data Transformation'!$G$3+0.5*'Data Transformation'!$W$25,IF(C6407=1,D6407-'Data Transformation'!$W$25,FALSE))</f>
        <v>0</v>
      </c>
      <c r="E6406" t="str">
        <f t="array" ref="E6406">IF(ISLOGICAL(D6406),"",FREQUENCY(IF('Data Transformation'!$B$425:$B$8425='Bin Analysis'!$B6387,'Data Transformation'!$G$425:$G$8425),D6406))</f>
        <v/>
      </c>
      <c r="F6406" t="str">
        <f t="shared" si="798"/>
        <v/>
      </c>
      <c r="G6406">
        <f>Weighting!$H$22</f>
        <v>0</v>
      </c>
      <c r="H6406">
        <f t="array" ref="H6406">FREQUENCY(IF('Data Transformation'!$B$4:$B$8425=B6387,'Data Transformation'!$G$4:$G$8425),'Bin Analysis'!$B6406)</f>
        <v>18</v>
      </c>
      <c r="I6406">
        <f t="shared" si="799"/>
        <v>0</v>
      </c>
      <c r="J6406">
        <f t="shared" si="800"/>
        <v>0</v>
      </c>
      <c r="K6406">
        <f>J6406*Weighting!$W$22</f>
        <v>0</v>
      </c>
      <c r="M6406" s="14"/>
    </row>
    <row r="6407" spans="1:25" x14ac:dyDescent="0.25">
      <c r="A6407" s="32" t="str">
        <f>IF(Weighting!$P$23&gt;0,B6407,"")</f>
        <v/>
      </c>
      <c r="B6407">
        <f>Weighting!$C$23</f>
        <v>2.5480000000000009</v>
      </c>
      <c r="C6407">
        <f>Weighting!$F$23</f>
        <v>0</v>
      </c>
      <c r="D6407" t="b">
        <f>IF(C6407=1,'Data Transformation'!$G$3+0.5*'Data Transformation'!$W$25,IF(C6408=1,D6408-'Data Transformation'!$W$25,FALSE))</f>
        <v>0</v>
      </c>
      <c r="E6407" t="str">
        <f t="array" ref="E6407">IF(ISLOGICAL(D6407),"",FREQUENCY(IF('Data Transformation'!$B$425:$B$8425='Bin Analysis'!$B6387,'Data Transformation'!$G$425:$G$8425),D6407))</f>
        <v/>
      </c>
      <c r="F6407" t="str">
        <f t="shared" si="798"/>
        <v/>
      </c>
      <c r="G6407">
        <f>Weighting!$H$23</f>
        <v>0</v>
      </c>
      <c r="H6407">
        <f t="array" ref="H6407">FREQUENCY(IF('Data Transformation'!$B$4:$B$8425=B6387,'Data Transformation'!$G$4:$G$8425),'Bin Analysis'!$B6407)</f>
        <v>18</v>
      </c>
      <c r="I6407">
        <f t="shared" si="799"/>
        <v>0</v>
      </c>
      <c r="J6407">
        <f t="shared" si="800"/>
        <v>0</v>
      </c>
      <c r="K6407">
        <f>J6407*Weighting!$W$23</f>
        <v>0</v>
      </c>
      <c r="M6407" s="14"/>
    </row>
    <row r="6408" spans="1:25" x14ac:dyDescent="0.25">
      <c r="A6408" s="32" t="str">
        <f>IF(Weighting!$P$24&gt;0,B6408,"")</f>
        <v/>
      </c>
      <c r="B6408">
        <f>Weighting!$C$24</f>
        <v>2.6790000000000012</v>
      </c>
      <c r="C6408">
        <f>Weighting!$F$24</f>
        <v>0</v>
      </c>
      <c r="D6408" t="b">
        <f>IF(C6408=1,'Data Transformation'!$G$3+0.5*'Data Transformation'!$W$25,IF(C6409=1,D6409-'Data Transformation'!$W$25,FALSE))</f>
        <v>0</v>
      </c>
      <c r="E6408" t="str">
        <f t="array" ref="E6408">IF(ISLOGICAL(D6408),"",FREQUENCY(IF('Data Transformation'!$B$425:$B$8425='Bin Analysis'!$B6387,'Data Transformation'!$G$425:$G$8425),D6408))</f>
        <v/>
      </c>
      <c r="F6408" t="str">
        <f t="shared" si="798"/>
        <v/>
      </c>
      <c r="G6408">
        <f>Weighting!$H$24</f>
        <v>0</v>
      </c>
      <c r="H6408">
        <f t="array" ref="H6408">FREQUENCY(IF('Data Transformation'!$B$4:$B$8425=B6387,'Data Transformation'!$G$4:$G$8425),'Bin Analysis'!$B6408)</f>
        <v>18</v>
      </c>
      <c r="I6408">
        <f t="shared" si="799"/>
        <v>0</v>
      </c>
      <c r="J6408">
        <f t="shared" si="800"/>
        <v>0</v>
      </c>
      <c r="K6408">
        <f>J6408*Weighting!$W$24</f>
        <v>0</v>
      </c>
      <c r="M6408" s="14"/>
    </row>
    <row r="6409" spans="1:25" x14ac:dyDescent="0.25">
      <c r="A6409" s="32" t="str">
        <f>IF(Weighting!$P$25&gt;0,B6409,"")</f>
        <v/>
      </c>
      <c r="B6409">
        <f>Weighting!$C$25</f>
        <v>2.8100000000000014</v>
      </c>
      <c r="C6409">
        <f>Weighting!$F$25</f>
        <v>0</v>
      </c>
      <c r="D6409" t="b">
        <f>IF(C6409=1,'Data Transformation'!$G$3+0.5*'Data Transformation'!$W$25,IF(C6410=1,D6410-'Data Transformation'!$W$25,FALSE))</f>
        <v>0</v>
      </c>
      <c r="E6409" t="str">
        <f t="array" ref="E6409">IF(ISLOGICAL(D6409),"",FREQUENCY(IF('Data Transformation'!$B$425:$B$8425='Bin Analysis'!$B6387,'Data Transformation'!$G$425:$G$8425),D6409))</f>
        <v/>
      </c>
      <c r="F6409" t="str">
        <f t="shared" si="798"/>
        <v/>
      </c>
      <c r="G6409">
        <f>Weighting!$H$25</f>
        <v>0</v>
      </c>
      <c r="H6409">
        <f t="array" ref="H6409">FREQUENCY(IF('Data Transformation'!$B$4:$B$8425=B6387,'Data Transformation'!$G$4:$G$8425),'Bin Analysis'!$B6409)</f>
        <v>18</v>
      </c>
      <c r="I6409">
        <f t="shared" si="799"/>
        <v>0</v>
      </c>
      <c r="J6409">
        <f t="shared" si="800"/>
        <v>0</v>
      </c>
      <c r="K6409">
        <f>J6409*Weighting!$W$25</f>
        <v>0</v>
      </c>
      <c r="M6409" s="14"/>
    </row>
    <row r="6410" spans="1:25" x14ac:dyDescent="0.25">
      <c r="O6410"/>
      <c r="P6410"/>
      <c r="Q6410"/>
      <c r="R6410"/>
    </row>
    <row r="6411" spans="1:25" ht="23.25" x14ac:dyDescent="0.35">
      <c r="A6411" s="21" t="s">
        <v>0</v>
      </c>
      <c r="B6411" s="21">
        <f>IFERROR(VLOOKUP(C6411,'Data Transformation'!$L$6:$M$426,2,FALSE),"")</f>
        <v>267</v>
      </c>
      <c r="C6411" s="21">
        <f>C6387+1</f>
        <v>267</v>
      </c>
      <c r="D6411" s="21"/>
      <c r="E6411" s="21"/>
      <c r="F6411" s="21"/>
      <c r="G6411" s="21"/>
      <c r="H6411" s="22"/>
      <c r="I6411" s="22"/>
      <c r="J6411" s="22"/>
      <c r="K6411" s="21"/>
      <c r="L6411" s="21">
        <f>B6411</f>
        <v>267</v>
      </c>
      <c r="M6411" s="23">
        <f>INDEX('Data Transformation'!$O$4:$O$424,MATCH($B6411,'Data Transformation'!$M$4:$M$424,0),MATCH($M$2,'Data Transformation'!$O$3,0))</f>
        <v>18</v>
      </c>
      <c r="N6411" s="27">
        <f>IF('Input and Summary Results'!$J$16="minimum",'Bin Analysis'!X6412/(M6411-1),'Bin Analysis'!Y6411/('Bin Analysis'!M6411-1))</f>
        <v>0.11764705882352941</v>
      </c>
      <c r="O6411" s="27">
        <f>IF(M6411=FALSE,NA(),(VLOOKUP(1,C6414:K6433,4,FALSE))/(M6411-1))</f>
        <v>0.52941176470588236</v>
      </c>
      <c r="P6411" s="27">
        <f>IF(M6411=FALSE,NA(),SUM(J6414:J6433)/Weighting!$S$5)</f>
        <v>0.7</v>
      </c>
      <c r="Q6411" s="27">
        <f>IF(M6411=FALSE,NA(),SUM(K6414:K6433)/Weighting!$S$6)</f>
        <v>0.73913043478260865</v>
      </c>
      <c r="R6411" s="27">
        <f>IF(M6411=FALSE,NA(),(VLOOKUP(1,G6414:K6433,3,FALSE))/(M6411-1))</f>
        <v>0</v>
      </c>
      <c r="S6411" s="22" t="str">
        <f>IF(M6411=FALSE,NA(),IF(SUM(J6414:J6433)=2,"yes","no"))</f>
        <v>no</v>
      </c>
      <c r="X6411" s="2" cm="2">
        <f t="array" ref="X6411:X6412">FREQUENCY(IF('Data Transformation'!$B$425:$B$6424='Bin Analysis'!L6411,'Data Transformation'!$G$425:$G$6424),'Data Transformation'!$U$11)</f>
        <v>15</v>
      </c>
      <c r="Y6411" s="2" cm="2">
        <f t="array" ref="Y6411:Y6412">FREQUENCY(IF('Data Transformation'!$B$425:$B$6424='Bin Analysis'!L6411,'Data Transformation'!$G$425:$G$6424),'Data Transformation'!$U$12)</f>
        <v>6</v>
      </c>
    </row>
    <row r="6412" spans="1:25" x14ac:dyDescent="0.25">
      <c r="A6412" s="14" t="s">
        <v>67</v>
      </c>
      <c r="B6412" t="s">
        <v>47</v>
      </c>
      <c r="C6412" t="s">
        <v>5</v>
      </c>
      <c r="D6412" t="s">
        <v>100</v>
      </c>
      <c r="E6412" t="s">
        <v>101</v>
      </c>
      <c r="F6412" t="s">
        <v>102</v>
      </c>
      <c r="G6412" t="s">
        <v>70</v>
      </c>
      <c r="H6412" t="s">
        <v>31</v>
      </c>
      <c r="I6412" t="s">
        <v>32</v>
      </c>
      <c r="J6412" t="s">
        <v>46</v>
      </c>
      <c r="K6412" s="14" t="s">
        <v>45</v>
      </c>
      <c r="M6412" s="14"/>
      <c r="X6412" s="2">
        <v>2</v>
      </c>
      <c r="Y6412" s="2">
        <v>11</v>
      </c>
    </row>
    <row r="6413" spans="1:25" x14ac:dyDescent="0.25">
      <c r="A6413" s="32"/>
      <c r="D6413" t="b">
        <f>IF(C6413=1,'Data Transformation'!$G$3+0.5*'Data Transformation'!$W$25,IF(C6414=1,D6414-'Data Transformation'!$W$25,FALSE))</f>
        <v>0</v>
      </c>
      <c r="E6413" t="str">
        <f t="array" ref="E6413">IF(ISLOGICAL(D6413),"",FREQUENCY(IF('Data Transformation'!$B$425:$B$8425='Bin Analysis'!$B6411,'Data Transformation'!$G$425:$G$8425),D6413))</f>
        <v/>
      </c>
      <c r="F6413" t="str">
        <f>IF(ISLOGICAL(D6413),"",E6413-E6412)</f>
        <v/>
      </c>
      <c r="M6413" s="14"/>
    </row>
    <row r="6414" spans="1:25" x14ac:dyDescent="0.25">
      <c r="A6414" s="32">
        <f>IF(Weighting!$P$6&gt;0,B6414,"")</f>
        <v>0.32100000000000001</v>
      </c>
      <c r="B6414">
        <f>Weighting!$C$6</f>
        <v>0.32100000000000001</v>
      </c>
      <c r="C6414">
        <f>Weighting!$F$6</f>
        <v>0</v>
      </c>
      <c r="D6414" t="b">
        <f>IF(C6414=1,'Data Transformation'!$G$3+0.5*'Data Transformation'!$W$25,IF(C6415=1,D6415-'Data Transformation'!$W$25,FALSE))</f>
        <v>0</v>
      </c>
      <c r="E6414" t="str">
        <f t="array" ref="E6414">IF(ISLOGICAL(D6414),"",FREQUENCY(IF('Data Transformation'!$B$425:$B$8425='Bin Analysis'!$B6411,'Data Transformation'!$G$425:$G$8425),D6414))</f>
        <v/>
      </c>
      <c r="F6414" t="str">
        <f>IF(ISLOGICAL(D6414),"",E6414-E6413)</f>
        <v/>
      </c>
      <c r="G6414">
        <f>Weighting!$H$6</f>
        <v>1</v>
      </c>
      <c r="H6414">
        <f t="array" ref="H6414">FREQUENCY(IF('Data Transformation'!$B$4:$B$8425=B6411,'Data Transformation'!$G$4:$G$8425),'Bin Analysis'!$B6414)</f>
        <v>0</v>
      </c>
      <c r="I6414">
        <f>H6414-H6413</f>
        <v>0</v>
      </c>
      <c r="J6414">
        <f>IF(I6414=0,0,1)</f>
        <v>0</v>
      </c>
      <c r="K6414">
        <f>J6414*Weighting!$W$6</f>
        <v>0</v>
      </c>
      <c r="M6414" s="14"/>
    </row>
    <row r="6415" spans="1:25" x14ac:dyDescent="0.25">
      <c r="A6415" s="32">
        <f>IF(Weighting!$P$7&gt;0,B6415,"")</f>
        <v>0.45200000000000001</v>
      </c>
      <c r="B6415">
        <f>Weighting!$C$7</f>
        <v>0.45200000000000001</v>
      </c>
      <c r="C6415">
        <f>Weighting!$F$7</f>
        <v>0</v>
      </c>
      <c r="D6415" t="b">
        <f>IF(C6415=1,'Data Transformation'!$G$3+0.5*'Data Transformation'!$W$25,IF(C6416=1,D6416-'Data Transformation'!$W$25,FALSE))</f>
        <v>0</v>
      </c>
      <c r="E6415" t="str">
        <f t="array" ref="E6415">IF(ISLOGICAL(D6415),"",FREQUENCY(IF('Data Transformation'!$B$425:$B$8425='Bin Analysis'!$B6411,'Data Transformation'!$G$425:$G$8425),D6415))</f>
        <v/>
      </c>
      <c r="F6415" t="str">
        <f t="shared" ref="F6415:F6433" si="801">IF(ISLOGICAL(D6415),"",E6415-E6414)</f>
        <v/>
      </c>
      <c r="G6415">
        <f>Weighting!$H$7</f>
        <v>0</v>
      </c>
      <c r="H6415">
        <f t="array" ref="H6415">FREQUENCY(IF('Data Transformation'!$B$4:$B$8425=B6411,'Data Transformation'!$G$4:$G$8425),'Bin Analysis'!$B6415)</f>
        <v>0</v>
      </c>
      <c r="I6415">
        <f t="shared" ref="I6415:I6433" si="802">H6415-H6414</f>
        <v>0</v>
      </c>
      <c r="J6415">
        <f>IF(I6415=0,0,1)</f>
        <v>0</v>
      </c>
      <c r="K6415">
        <f>J6415*Weighting!$W$7</f>
        <v>0</v>
      </c>
      <c r="M6415" s="14"/>
    </row>
    <row r="6416" spans="1:25" x14ac:dyDescent="0.25">
      <c r="A6416" s="32">
        <f>IF(Weighting!$P$8&gt;0,B6416,"")</f>
        <v>0.58299999999999996</v>
      </c>
      <c r="B6416">
        <f>Weighting!$C$8</f>
        <v>0.58299999999999996</v>
      </c>
      <c r="C6416">
        <f>Weighting!$F$8</f>
        <v>0</v>
      </c>
      <c r="D6416" t="b">
        <f>IF(C6416=1,'Data Transformation'!$G$3+0.5*'Data Transformation'!$W$25,IF(C6417=1,D6417-'Data Transformation'!$W$25,FALSE))</f>
        <v>0</v>
      </c>
      <c r="E6416" t="str">
        <f t="array" ref="E6416">IF(ISLOGICAL(D6416),"",FREQUENCY(IF('Data Transformation'!$B$425:$B$8425='Bin Analysis'!$B6411,'Data Transformation'!$G$425:$G$8425),D6416))</f>
        <v/>
      </c>
      <c r="F6416" t="str">
        <f t="shared" si="801"/>
        <v/>
      </c>
      <c r="G6416">
        <f>Weighting!$H$8</f>
        <v>0</v>
      </c>
      <c r="H6416">
        <f t="array" ref="H6416">FREQUENCY(IF('Data Transformation'!$B$4:$B$8425=B6411,'Data Transformation'!$G$4:$G$8425),'Bin Analysis'!$B6416)</f>
        <v>1</v>
      </c>
      <c r="I6416">
        <f t="shared" si="802"/>
        <v>1</v>
      </c>
      <c r="J6416">
        <f t="shared" ref="J6416:J6433" si="803">IF(I6416=0,0,1)</f>
        <v>1</v>
      </c>
      <c r="K6416">
        <f>J6416*Weighting!$W$8</f>
        <v>3</v>
      </c>
      <c r="M6416" s="14"/>
    </row>
    <row r="6417" spans="1:13" x14ac:dyDescent="0.25">
      <c r="A6417" s="32">
        <f>IF(Weighting!$P$9&gt;0,B6417,"")</f>
        <v>0.71399999999999997</v>
      </c>
      <c r="B6417" s="50">
        <f>Weighting!$C$9</f>
        <v>0.71399999999999997</v>
      </c>
      <c r="C6417">
        <f>Weighting!$F$9</f>
        <v>0</v>
      </c>
      <c r="D6417" t="b">
        <f>IF(C6417=1,'Data Transformation'!$G$3+0.5*'Data Transformation'!$W$25,IF(C6418=1,D6418-'Data Transformation'!$W$25,FALSE))</f>
        <v>0</v>
      </c>
      <c r="E6417" t="str">
        <f t="array" ref="E6417">IF(ISLOGICAL(D6417),"",FREQUENCY(IF('Data Transformation'!$B$425:$B$8425='Bin Analysis'!$B6411,'Data Transformation'!$G$425:$G$8425),D6417))</f>
        <v/>
      </c>
      <c r="F6417" t="str">
        <f t="shared" si="801"/>
        <v/>
      </c>
      <c r="G6417">
        <f>Weighting!$H$9</f>
        <v>0</v>
      </c>
      <c r="H6417">
        <f t="array" ref="H6417">FREQUENCY(IF('Data Transformation'!$B$4:$B$8425=B6411,'Data Transformation'!$G$4:$G$8425),'Bin Analysis'!$B6417)</f>
        <v>2</v>
      </c>
      <c r="I6417">
        <f t="shared" si="802"/>
        <v>1</v>
      </c>
      <c r="J6417">
        <f t="shared" si="803"/>
        <v>1</v>
      </c>
      <c r="K6417">
        <f>J6417*Weighting!$W$9</f>
        <v>3</v>
      </c>
      <c r="M6417" s="14"/>
    </row>
    <row r="6418" spans="1:13" x14ac:dyDescent="0.25">
      <c r="A6418" s="32">
        <f>IF(Weighting!$P$10&gt;0,B6418,"")</f>
        <v>0.84499999999999997</v>
      </c>
      <c r="B6418">
        <f>Weighting!$C$10</f>
        <v>0.84499999999999997</v>
      </c>
      <c r="C6418">
        <f>Weighting!$F$10</f>
        <v>0</v>
      </c>
      <c r="D6418" t="b">
        <f>IF(C6418=1,'Data Transformation'!$G$3+0.5*'Data Transformation'!$W$25,IF(C6419=1,D6419-'Data Transformation'!$W$25,FALSE))</f>
        <v>0</v>
      </c>
      <c r="E6418" t="str">
        <f t="array" ref="E6418">IF(ISLOGICAL(D6418),"",FREQUENCY(IF('Data Transformation'!$B$425:$B$8425='Bin Analysis'!$B6411,'Data Transformation'!$G$425:$G$8425),D6418))</f>
        <v/>
      </c>
      <c r="F6418" t="str">
        <f t="shared" si="801"/>
        <v/>
      </c>
      <c r="G6418">
        <f>Weighting!$H$10</f>
        <v>0</v>
      </c>
      <c r="H6418">
        <f t="array" ref="H6418">FREQUENCY(IF('Data Transformation'!$B$4:$B$8425=B6411,'Data Transformation'!$G$4:$G$8425),'Bin Analysis'!$B6418)</f>
        <v>5</v>
      </c>
      <c r="I6418">
        <f t="shared" si="802"/>
        <v>3</v>
      </c>
      <c r="J6418">
        <f t="shared" si="803"/>
        <v>1</v>
      </c>
      <c r="K6418">
        <f>J6418*Weighting!$W$10</f>
        <v>3</v>
      </c>
      <c r="M6418" s="14"/>
    </row>
    <row r="6419" spans="1:13" x14ac:dyDescent="0.25">
      <c r="A6419" s="32">
        <f>IF(Weighting!$P$11&gt;0,B6419,"")</f>
        <v>0.97599999999999998</v>
      </c>
      <c r="B6419">
        <f>Weighting!$C$11</f>
        <v>0.97599999999999998</v>
      </c>
      <c r="C6419">
        <f>Weighting!$F$11</f>
        <v>0</v>
      </c>
      <c r="D6419">
        <f>IF(C6419=1,'Data Transformation'!$G$3+0.5*'Data Transformation'!$W$25,IF(C6420=1,D6420-'Data Transformation'!$W$25,FALSE))</f>
        <v>0.86899999999999999</v>
      </c>
      <c r="E6419">
        <f t="array" ref="E6419">IF(ISLOGICAL(D6419),"",FREQUENCY(IF('Data Transformation'!$B$425:$B$8425='Bin Analysis'!$B6411,'Data Transformation'!$G$425:$G$8425),D6419))</f>
        <v>6</v>
      </c>
      <c r="F6419" t="e">
        <f t="shared" si="801"/>
        <v>#VALUE!</v>
      </c>
      <c r="G6419">
        <f>Weighting!$H$11</f>
        <v>0</v>
      </c>
      <c r="H6419">
        <f t="array" ref="H6419">FREQUENCY(IF('Data Transformation'!$B$4:$B$8425=B6411,'Data Transformation'!$G$4:$G$8425),'Bin Analysis'!$B6419)</f>
        <v>9</v>
      </c>
      <c r="I6419">
        <f t="shared" si="802"/>
        <v>4</v>
      </c>
      <c r="J6419">
        <f t="shared" si="803"/>
        <v>1</v>
      </c>
      <c r="K6419">
        <f>J6419*Weighting!$W$11</f>
        <v>2</v>
      </c>
      <c r="M6419" s="14"/>
    </row>
    <row r="6420" spans="1:13" x14ac:dyDescent="0.25">
      <c r="A6420" s="32">
        <f>IF(Weighting!$P$12&gt;0,B6420,"")</f>
        <v>1.107</v>
      </c>
      <c r="B6420">
        <f>Weighting!$C$12</f>
        <v>1.107</v>
      </c>
      <c r="C6420">
        <f>Weighting!$F$12</f>
        <v>1</v>
      </c>
      <c r="D6420">
        <f>IF(C6420=1,'Data Transformation'!$G$3+0.5*'Data Transformation'!$W$25,IF(C6421=1,D6421-'Data Transformation'!$W$25,FALSE))</f>
        <v>1.131</v>
      </c>
      <c r="E6420">
        <f t="array" ref="E6420">IF(ISLOGICAL(D6420),"",FREQUENCY(IF('Data Transformation'!$B$425:$B$8425='Bin Analysis'!$B6411,'Data Transformation'!$G$425:$G$8425),D6420))</f>
        <v>15</v>
      </c>
      <c r="F6420">
        <f t="shared" si="801"/>
        <v>9</v>
      </c>
      <c r="G6420">
        <f>Weighting!$H$12</f>
        <v>0</v>
      </c>
      <c r="H6420">
        <f t="array" ref="H6420">FREQUENCY(IF('Data Transformation'!$B$4:$B$8425=B6411,'Data Transformation'!$G$4:$G$8425),'Bin Analysis'!$B6420)</f>
        <v>15</v>
      </c>
      <c r="I6420">
        <f t="shared" si="802"/>
        <v>6</v>
      </c>
      <c r="J6420">
        <f t="shared" si="803"/>
        <v>1</v>
      </c>
      <c r="K6420">
        <f>J6420*Weighting!$W$12</f>
        <v>1</v>
      </c>
      <c r="M6420" s="14"/>
    </row>
    <row r="6421" spans="1:13" x14ac:dyDescent="0.25">
      <c r="A6421" s="32">
        <f>IF(Weighting!$P$13&gt;0,B6421,"")</f>
        <v>1.238</v>
      </c>
      <c r="B6421">
        <f>Weighting!$C$13</f>
        <v>1.238</v>
      </c>
      <c r="C6421">
        <f>Weighting!$F$13</f>
        <v>0</v>
      </c>
      <c r="D6421" t="b">
        <f>IF(C6421=1,'Data Transformation'!$G$3+0.5*'Data Transformation'!$W$25,IF(C6422=1,D6422-'Data Transformation'!$W$25,FALSE))</f>
        <v>0</v>
      </c>
      <c r="E6421" t="str">
        <f t="array" ref="E6421">IF(ISLOGICAL(D6421),"",FREQUENCY(IF('Data Transformation'!$B$425:$B$8425='Bin Analysis'!$B6411,'Data Transformation'!$G$425:$G$8425),D6421))</f>
        <v/>
      </c>
      <c r="F6421" t="str">
        <f t="shared" si="801"/>
        <v/>
      </c>
      <c r="G6421">
        <f>Weighting!$H$13</f>
        <v>0</v>
      </c>
      <c r="H6421">
        <f t="array" ref="H6421">FREQUENCY(IF('Data Transformation'!$B$4:$B$8425=B6411,'Data Transformation'!$G$4:$G$8425),'Bin Analysis'!$B6421)</f>
        <v>17</v>
      </c>
      <c r="I6421">
        <f t="shared" si="802"/>
        <v>2</v>
      </c>
      <c r="J6421">
        <f t="shared" si="803"/>
        <v>1</v>
      </c>
      <c r="K6421">
        <f>J6421*Weighting!$W$13</f>
        <v>2</v>
      </c>
      <c r="M6421" s="14"/>
    </row>
    <row r="6422" spans="1:13" x14ac:dyDescent="0.25">
      <c r="A6422" s="32">
        <f>IF(Weighting!$P$14&gt;0,B6422,"")</f>
        <v>1.369</v>
      </c>
      <c r="B6422">
        <f>Weighting!$C$14</f>
        <v>1.369</v>
      </c>
      <c r="C6422">
        <f>Weighting!$F$14</f>
        <v>0</v>
      </c>
      <c r="D6422" t="b">
        <f>IF(C6422=1,'Data Transformation'!$G$3+0.5*'Data Transformation'!$W$25,IF(C6423=1,D6423-'Data Transformation'!$W$25,FALSE))</f>
        <v>0</v>
      </c>
      <c r="E6422" t="str">
        <f t="array" ref="E6422">IF(ISLOGICAL(D6422),"",FREQUENCY(IF('Data Transformation'!$B$425:$B$8425='Bin Analysis'!$B6411,'Data Transformation'!$G$425:$G$8425),D6422))</f>
        <v/>
      </c>
      <c r="F6422" t="str">
        <f t="shared" si="801"/>
        <v/>
      </c>
      <c r="G6422">
        <f>Weighting!$H$14</f>
        <v>0</v>
      </c>
      <c r="H6422">
        <f t="array" ref="H6422">FREQUENCY(IF('Data Transformation'!$B$4:$B$8425=B6411,'Data Transformation'!$G$4:$G$8425),'Bin Analysis'!$B6422)</f>
        <v>18</v>
      </c>
      <c r="I6422">
        <f t="shared" si="802"/>
        <v>1</v>
      </c>
      <c r="J6422">
        <f t="shared" si="803"/>
        <v>1</v>
      </c>
      <c r="K6422">
        <f>J6422*Weighting!$W$14</f>
        <v>3</v>
      </c>
      <c r="M6422" s="14"/>
    </row>
    <row r="6423" spans="1:13" x14ac:dyDescent="0.25">
      <c r="A6423" s="32">
        <f>IF(Weighting!$P$15&gt;0,B6423,"")</f>
        <v>1.5000009999999999</v>
      </c>
      <c r="B6423">
        <f>Weighting!$C$15</f>
        <v>1.5000009999999999</v>
      </c>
      <c r="C6423">
        <f>Weighting!$F$15</f>
        <v>0</v>
      </c>
      <c r="D6423" t="b">
        <f>IF(C6423=1,'Data Transformation'!$G$3+0.5*'Data Transformation'!$W$25,IF(C6424=1,D6424-'Data Transformation'!$W$25,FALSE))</f>
        <v>0</v>
      </c>
      <c r="E6423" t="str">
        <f t="array" ref="E6423">IF(ISLOGICAL(D6423),"",FREQUENCY(IF('Data Transformation'!$B$425:$B$8425='Bin Analysis'!$B6411,'Data Transformation'!$G$425:$G$8425),D6423))</f>
        <v/>
      </c>
      <c r="F6423" t="str">
        <f t="shared" si="801"/>
        <v/>
      </c>
      <c r="G6423">
        <f>Weighting!$H$15</f>
        <v>0</v>
      </c>
      <c r="H6423">
        <f t="array" ref="H6423">FREQUENCY(IF('Data Transformation'!$B$4:$B$8425=B6411,'Data Transformation'!$G$4:$G$8425),'Bin Analysis'!$B6423)</f>
        <v>18</v>
      </c>
      <c r="I6423">
        <f t="shared" si="802"/>
        <v>0</v>
      </c>
      <c r="J6423">
        <f t="shared" si="803"/>
        <v>0</v>
      </c>
      <c r="K6423">
        <f>J6423*Weighting!$W$15</f>
        <v>0</v>
      </c>
      <c r="M6423" s="14"/>
    </row>
    <row r="6424" spans="1:13" x14ac:dyDescent="0.25">
      <c r="A6424" s="32" t="str">
        <f>IF(Weighting!$P$16&gt;0,B6424,"")</f>
        <v/>
      </c>
      <c r="B6424">
        <f>Weighting!$C$16</f>
        <v>1.631</v>
      </c>
      <c r="C6424">
        <f>Weighting!$F$16</f>
        <v>0</v>
      </c>
      <c r="D6424" t="b">
        <f>IF(C6424=1,'Data Transformation'!$G$3+0.5*'Data Transformation'!$W$25,IF(C6425=1,D6425-'Data Transformation'!$W$25,FALSE))</f>
        <v>0</v>
      </c>
      <c r="E6424" t="str">
        <f t="array" ref="E6424">IF(ISLOGICAL(D6424),"",FREQUENCY(IF('Data Transformation'!$B$425:$B$8425='Bin Analysis'!$B6411,'Data Transformation'!$G$425:$G$8425),D6424))</f>
        <v/>
      </c>
      <c r="F6424" t="str">
        <f t="shared" si="801"/>
        <v/>
      </c>
      <c r="G6424">
        <f>Weighting!$H$16</f>
        <v>0</v>
      </c>
      <c r="H6424">
        <f t="array" ref="H6424">FREQUENCY(IF('Data Transformation'!$B$4:$B$8425=B6411,'Data Transformation'!$G$4:$G$8425),'Bin Analysis'!$B6424)</f>
        <v>18</v>
      </c>
      <c r="I6424">
        <f t="shared" si="802"/>
        <v>0</v>
      </c>
      <c r="J6424">
        <f t="shared" si="803"/>
        <v>0</v>
      </c>
      <c r="K6424">
        <f>J6424*Weighting!$W$16</f>
        <v>0</v>
      </c>
      <c r="M6424" s="14"/>
    </row>
    <row r="6425" spans="1:13" x14ac:dyDescent="0.25">
      <c r="A6425" s="32" t="str">
        <f>IF(Weighting!$P$17&gt;0,B6425,"")</f>
        <v/>
      </c>
      <c r="B6425">
        <f>Weighting!$C$17</f>
        <v>1.762</v>
      </c>
      <c r="C6425">
        <f>Weighting!$F$17</f>
        <v>0</v>
      </c>
      <c r="D6425" t="b">
        <f>IF(C6425=1,'Data Transformation'!$G$3+0.5*'Data Transformation'!$W$25,IF(C6426=1,D6426-'Data Transformation'!$W$25,FALSE))</f>
        <v>0</v>
      </c>
      <c r="E6425" t="str">
        <f t="array" ref="E6425">IF(ISLOGICAL(D6425),"",FREQUENCY(IF('Data Transformation'!$B$425:$B$8425='Bin Analysis'!$B6411,'Data Transformation'!$G$425:$G$8425),D6425))</f>
        <v/>
      </c>
      <c r="F6425" t="str">
        <f t="shared" si="801"/>
        <v/>
      </c>
      <c r="G6425">
        <f>Weighting!$H$17</f>
        <v>0</v>
      </c>
      <c r="H6425">
        <f t="array" ref="H6425">FREQUENCY(IF('Data Transformation'!$B$4:$B$8425=B6411,'Data Transformation'!$G$4:$G$8425),'Bin Analysis'!$B6425)</f>
        <v>18</v>
      </c>
      <c r="I6425">
        <f t="shared" si="802"/>
        <v>0</v>
      </c>
      <c r="J6425">
        <f t="shared" si="803"/>
        <v>0</v>
      </c>
      <c r="K6425">
        <f>J6425*Weighting!$W$17</f>
        <v>0</v>
      </c>
      <c r="M6425" s="14"/>
    </row>
    <row r="6426" spans="1:13" x14ac:dyDescent="0.25">
      <c r="A6426" s="32" t="str">
        <f>IF(Weighting!$P$18&gt;0,B6426,"")</f>
        <v/>
      </c>
      <c r="B6426">
        <f>Weighting!$C$18</f>
        <v>1.893</v>
      </c>
      <c r="C6426">
        <f>Weighting!$F$18</f>
        <v>0</v>
      </c>
      <c r="D6426" t="b">
        <f>IF(C6426=1,'Data Transformation'!$G$3+0.5*'Data Transformation'!$W$25,IF(C6427=1,D6427-'Data Transformation'!$W$25,FALSE))</f>
        <v>0</v>
      </c>
      <c r="E6426" t="str">
        <f t="array" ref="E6426">IF(ISLOGICAL(D6426),"",FREQUENCY(IF('Data Transformation'!$B$425:$B$8425='Bin Analysis'!$B6411,'Data Transformation'!$G$425:$G$8425),D6426))</f>
        <v/>
      </c>
      <c r="F6426" t="str">
        <f t="shared" si="801"/>
        <v/>
      </c>
      <c r="G6426">
        <f>Weighting!$H$18</f>
        <v>0</v>
      </c>
      <c r="H6426">
        <f t="array" ref="H6426">FREQUENCY(IF('Data Transformation'!$B$4:$B$8425=B6411,'Data Transformation'!$G$4:$G$8425),'Bin Analysis'!$B6426)</f>
        <v>18</v>
      </c>
      <c r="I6426">
        <f t="shared" si="802"/>
        <v>0</v>
      </c>
      <c r="J6426">
        <f t="shared" si="803"/>
        <v>0</v>
      </c>
      <c r="K6426">
        <f>J6426*Weighting!$W$18</f>
        <v>0</v>
      </c>
      <c r="M6426" s="14"/>
    </row>
    <row r="6427" spans="1:13" x14ac:dyDescent="0.25">
      <c r="A6427" s="32" t="str">
        <f>IF(Weighting!$P$19&gt;0,B6427,"")</f>
        <v/>
      </c>
      <c r="B6427">
        <f>Weighting!$C$19</f>
        <v>2.024</v>
      </c>
      <c r="C6427">
        <f>Weighting!$F$19</f>
        <v>0</v>
      </c>
      <c r="D6427" t="b">
        <f>IF(C6427=1,'Data Transformation'!$G$3+0.5*'Data Transformation'!$W$25,IF(C6428=1,D6428-'Data Transformation'!$W$25,FALSE))</f>
        <v>0</v>
      </c>
      <c r="E6427" t="str">
        <f t="array" ref="E6427">IF(ISLOGICAL(D6427),"",FREQUENCY(IF('Data Transformation'!$B$425:$B$8425='Bin Analysis'!$B6411,'Data Transformation'!$G$425:$G$8425),D6427))</f>
        <v/>
      </c>
      <c r="F6427" t="str">
        <f t="shared" si="801"/>
        <v/>
      </c>
      <c r="G6427">
        <f>Weighting!$H$19</f>
        <v>0</v>
      </c>
      <c r="H6427">
        <f t="array" ref="H6427">FREQUENCY(IF('Data Transformation'!$B$4:$B$8425=B6411,'Data Transformation'!$G$4:$G$8425),'Bin Analysis'!$B6427)</f>
        <v>18</v>
      </c>
      <c r="I6427">
        <f t="shared" si="802"/>
        <v>0</v>
      </c>
      <c r="J6427">
        <f t="shared" si="803"/>
        <v>0</v>
      </c>
      <c r="K6427">
        <f>J6427*Weighting!$W$19</f>
        <v>0</v>
      </c>
      <c r="M6427" s="14"/>
    </row>
    <row r="6428" spans="1:13" x14ac:dyDescent="0.25">
      <c r="A6428" s="32" t="str">
        <f>IF(Weighting!$P$20&gt;0,B6428,"")</f>
        <v/>
      </c>
      <c r="B6428">
        <f>Weighting!$C$20</f>
        <v>2.1550000000000002</v>
      </c>
      <c r="C6428">
        <f>Weighting!$F$20</f>
        <v>0</v>
      </c>
      <c r="D6428" t="b">
        <f>IF(C6428=1,'Data Transformation'!$G$3+0.5*'Data Transformation'!$W$25,IF(C6429=1,D6429-'Data Transformation'!$W$25,FALSE))</f>
        <v>0</v>
      </c>
      <c r="E6428" t="str">
        <f t="array" ref="E6428">IF(ISLOGICAL(D6428),"",FREQUENCY(IF('Data Transformation'!$B$425:$B$8425='Bin Analysis'!$B6411,'Data Transformation'!$G$425:$G$8425),D6428))</f>
        <v/>
      </c>
      <c r="F6428" t="str">
        <f t="shared" si="801"/>
        <v/>
      </c>
      <c r="G6428">
        <f>Weighting!$H$20</f>
        <v>0</v>
      </c>
      <c r="H6428">
        <f t="array" ref="H6428">FREQUENCY(IF('Data Transformation'!$B$4:$B$8425=B6411,'Data Transformation'!$G$4:$G$8425),'Bin Analysis'!$B6428)</f>
        <v>18</v>
      </c>
      <c r="I6428">
        <f t="shared" si="802"/>
        <v>0</v>
      </c>
      <c r="J6428">
        <f t="shared" si="803"/>
        <v>0</v>
      </c>
      <c r="K6428">
        <f>J6428*Weighting!$W$20</f>
        <v>0</v>
      </c>
      <c r="M6428" s="14"/>
    </row>
    <row r="6429" spans="1:13" x14ac:dyDescent="0.25">
      <c r="A6429" s="32" t="str">
        <f>IF(Weighting!$P$21&gt;0,B6429,"")</f>
        <v/>
      </c>
      <c r="B6429">
        <f>Weighting!$C$21</f>
        <v>2.2860000000000005</v>
      </c>
      <c r="C6429">
        <f>Weighting!$F$21</f>
        <v>0</v>
      </c>
      <c r="D6429" t="b">
        <f>IF(C6429=1,'Data Transformation'!$G$3+0.5*'Data Transformation'!$W$25,IF(C6430=1,D6430-'Data Transformation'!$W$25,FALSE))</f>
        <v>0</v>
      </c>
      <c r="E6429" t="str">
        <f t="array" ref="E6429">IF(ISLOGICAL(D6429),"",FREQUENCY(IF('Data Transformation'!$B$425:$B$8425='Bin Analysis'!$B6411,'Data Transformation'!$G$425:$G$8425),D6429))</f>
        <v/>
      </c>
      <c r="F6429" t="str">
        <f t="shared" si="801"/>
        <v/>
      </c>
      <c r="G6429">
        <f>Weighting!$H$21</f>
        <v>0</v>
      </c>
      <c r="H6429">
        <f t="array" ref="H6429">FREQUENCY(IF('Data Transformation'!$B$4:$B$8425=B6411,'Data Transformation'!$G$4:$G$8425),'Bin Analysis'!$B6429)</f>
        <v>18</v>
      </c>
      <c r="I6429">
        <f t="shared" si="802"/>
        <v>0</v>
      </c>
      <c r="J6429">
        <f t="shared" si="803"/>
        <v>0</v>
      </c>
      <c r="K6429">
        <f>J6429*Weighting!$W$21</f>
        <v>0</v>
      </c>
      <c r="M6429" s="14"/>
    </row>
    <row r="6430" spans="1:13" x14ac:dyDescent="0.25">
      <c r="A6430" s="32" t="str">
        <f>IF(Weighting!$P$22&gt;0,B6430,"")</f>
        <v/>
      </c>
      <c r="B6430">
        <f>Weighting!$C$22</f>
        <v>2.4170000000000007</v>
      </c>
      <c r="C6430">
        <f>Weighting!$F$22</f>
        <v>0</v>
      </c>
      <c r="D6430" t="b">
        <f>IF(C6430=1,'Data Transformation'!$G$3+0.5*'Data Transformation'!$W$25,IF(C6431=1,D6431-'Data Transformation'!$W$25,FALSE))</f>
        <v>0</v>
      </c>
      <c r="E6430" t="str">
        <f t="array" ref="E6430">IF(ISLOGICAL(D6430),"",FREQUENCY(IF('Data Transformation'!$B$425:$B$8425='Bin Analysis'!$B6411,'Data Transformation'!$G$425:$G$8425),D6430))</f>
        <v/>
      </c>
      <c r="F6430" t="str">
        <f t="shared" si="801"/>
        <v/>
      </c>
      <c r="G6430">
        <f>Weighting!$H$22</f>
        <v>0</v>
      </c>
      <c r="H6430">
        <f t="array" ref="H6430">FREQUENCY(IF('Data Transformation'!$B$4:$B$8425=B6411,'Data Transformation'!$G$4:$G$8425),'Bin Analysis'!$B6430)</f>
        <v>18</v>
      </c>
      <c r="I6430">
        <f t="shared" si="802"/>
        <v>0</v>
      </c>
      <c r="J6430">
        <f t="shared" si="803"/>
        <v>0</v>
      </c>
      <c r="K6430">
        <f>J6430*Weighting!$W$22</f>
        <v>0</v>
      </c>
      <c r="M6430" s="14"/>
    </row>
    <row r="6431" spans="1:13" x14ac:dyDescent="0.25">
      <c r="A6431" s="32" t="str">
        <f>IF(Weighting!$P$23&gt;0,B6431,"")</f>
        <v/>
      </c>
      <c r="B6431">
        <f>Weighting!$C$23</f>
        <v>2.5480000000000009</v>
      </c>
      <c r="C6431">
        <f>Weighting!$F$23</f>
        <v>0</v>
      </c>
      <c r="D6431" t="b">
        <f>IF(C6431=1,'Data Transformation'!$G$3+0.5*'Data Transformation'!$W$25,IF(C6432=1,D6432-'Data Transformation'!$W$25,FALSE))</f>
        <v>0</v>
      </c>
      <c r="E6431" t="str">
        <f t="array" ref="E6431">IF(ISLOGICAL(D6431),"",FREQUENCY(IF('Data Transformation'!$B$425:$B$8425='Bin Analysis'!$B6411,'Data Transformation'!$G$425:$G$8425),D6431))</f>
        <v/>
      </c>
      <c r="F6431" t="str">
        <f t="shared" si="801"/>
        <v/>
      </c>
      <c r="G6431">
        <f>Weighting!$H$23</f>
        <v>0</v>
      </c>
      <c r="H6431">
        <f t="array" ref="H6431">FREQUENCY(IF('Data Transformation'!$B$4:$B$8425=B6411,'Data Transformation'!$G$4:$G$8425),'Bin Analysis'!$B6431)</f>
        <v>18</v>
      </c>
      <c r="I6431">
        <f t="shared" si="802"/>
        <v>0</v>
      </c>
      <c r="J6431">
        <f t="shared" si="803"/>
        <v>0</v>
      </c>
      <c r="K6431">
        <f>J6431*Weighting!$W$23</f>
        <v>0</v>
      </c>
      <c r="M6431" s="14"/>
    </row>
    <row r="6432" spans="1:13" x14ac:dyDescent="0.25">
      <c r="A6432" s="32" t="str">
        <f>IF(Weighting!$P$24&gt;0,B6432,"")</f>
        <v/>
      </c>
      <c r="B6432">
        <f>Weighting!$C$24</f>
        <v>2.6790000000000012</v>
      </c>
      <c r="C6432">
        <f>Weighting!$F$24</f>
        <v>0</v>
      </c>
      <c r="D6432" t="b">
        <f>IF(C6432=1,'Data Transformation'!$G$3+0.5*'Data Transformation'!$W$25,IF(C6433=1,D6433-'Data Transformation'!$W$25,FALSE))</f>
        <v>0</v>
      </c>
      <c r="E6432" t="str">
        <f t="array" ref="E6432">IF(ISLOGICAL(D6432),"",FREQUENCY(IF('Data Transformation'!$B$425:$B$8425='Bin Analysis'!$B6411,'Data Transformation'!$G$425:$G$8425),D6432))</f>
        <v/>
      </c>
      <c r="F6432" t="str">
        <f t="shared" si="801"/>
        <v/>
      </c>
      <c r="G6432">
        <f>Weighting!$H$24</f>
        <v>0</v>
      </c>
      <c r="H6432">
        <f t="array" ref="H6432">FREQUENCY(IF('Data Transformation'!$B$4:$B$8425=B6411,'Data Transformation'!$G$4:$G$8425),'Bin Analysis'!$B6432)</f>
        <v>18</v>
      </c>
      <c r="I6432">
        <f t="shared" si="802"/>
        <v>0</v>
      </c>
      <c r="J6432">
        <f t="shared" si="803"/>
        <v>0</v>
      </c>
      <c r="K6432">
        <f>J6432*Weighting!$W$24</f>
        <v>0</v>
      </c>
      <c r="M6432" s="14"/>
    </row>
    <row r="6433" spans="1:25" x14ac:dyDescent="0.25">
      <c r="A6433" s="32" t="str">
        <f>IF(Weighting!$P$25&gt;0,B6433,"")</f>
        <v/>
      </c>
      <c r="B6433">
        <f>Weighting!$C$25</f>
        <v>2.8100000000000014</v>
      </c>
      <c r="C6433">
        <f>Weighting!$F$25</f>
        <v>0</v>
      </c>
      <c r="D6433" t="b">
        <f>IF(C6433=1,'Data Transformation'!$G$3+0.5*'Data Transformation'!$W$25,IF(C6434=1,D6434-'Data Transformation'!$W$25,FALSE))</f>
        <v>0</v>
      </c>
      <c r="E6433" t="str">
        <f t="array" ref="E6433">IF(ISLOGICAL(D6433),"",FREQUENCY(IF('Data Transformation'!$B$425:$B$8425='Bin Analysis'!$B6411,'Data Transformation'!$G$425:$G$8425),D6433))</f>
        <v/>
      </c>
      <c r="F6433" t="str">
        <f t="shared" si="801"/>
        <v/>
      </c>
      <c r="G6433">
        <f>Weighting!$H$25</f>
        <v>0</v>
      </c>
      <c r="H6433">
        <f t="array" ref="H6433">FREQUENCY(IF('Data Transformation'!$B$4:$B$8425=B6411,'Data Transformation'!$G$4:$G$8425),'Bin Analysis'!$B6433)</f>
        <v>18</v>
      </c>
      <c r="I6433">
        <f t="shared" si="802"/>
        <v>0</v>
      </c>
      <c r="J6433">
        <f t="shared" si="803"/>
        <v>0</v>
      </c>
      <c r="K6433">
        <f>J6433*Weighting!$W$25</f>
        <v>0</v>
      </c>
      <c r="M6433" s="14"/>
    </row>
    <row r="6434" spans="1:25" x14ac:dyDescent="0.25">
      <c r="O6434"/>
      <c r="P6434"/>
      <c r="Q6434"/>
      <c r="R6434"/>
    </row>
    <row r="6435" spans="1:25" ht="23.25" x14ac:dyDescent="0.35">
      <c r="A6435" s="21" t="s">
        <v>0</v>
      </c>
      <c r="B6435" s="21">
        <f>IFERROR(VLOOKUP(C6435,'Data Transformation'!$L$6:$M$426,2,FALSE),"")</f>
        <v>268</v>
      </c>
      <c r="C6435" s="21">
        <f>C6411+1</f>
        <v>268</v>
      </c>
      <c r="D6435" s="21"/>
      <c r="E6435" s="21"/>
      <c r="F6435" s="21"/>
      <c r="G6435" s="21"/>
      <c r="H6435" s="22"/>
      <c r="I6435" s="22"/>
      <c r="J6435" s="22"/>
      <c r="K6435" s="21"/>
      <c r="L6435" s="21">
        <f>B6435</f>
        <v>268</v>
      </c>
      <c r="M6435" s="23">
        <f>INDEX('Data Transformation'!$O$4:$O$424,MATCH($B6435,'Data Transformation'!$M$4:$M$424,0),MATCH($M$2,'Data Transformation'!$O$3,0))</f>
        <v>19</v>
      </c>
      <c r="N6435" s="27">
        <f>IF('Input and Summary Results'!$J$16="minimum",'Bin Analysis'!X6436/(M6435-1),'Bin Analysis'!Y6435/('Bin Analysis'!M6435-1))</f>
        <v>0.77777777777777779</v>
      </c>
      <c r="O6435" s="27">
        <f>IF(M6435=FALSE,NA(),(VLOOKUP(1,C6438:K6457,4,FALSE))/(M6435-1))</f>
        <v>0.22222222222222221</v>
      </c>
      <c r="P6435" s="27">
        <f>IF(M6435=FALSE,NA(),SUM(J6438:J6457)/Weighting!$S$5)</f>
        <v>0.5</v>
      </c>
      <c r="Q6435" s="27">
        <f>IF(M6435=FALSE,NA(),SUM(K6438:K6457)/Weighting!$S$6)</f>
        <v>0.47826086956521741</v>
      </c>
      <c r="R6435" s="27">
        <f>IF(M6435=FALSE,NA(),(VLOOKUP(1,G6438:K6457,3,FALSE))/(M6435-1))</f>
        <v>0</v>
      </c>
      <c r="S6435" s="22" t="str">
        <f>IF(M6435=FALSE,NA(),IF(SUM(J6438:J6457)=2,"yes","no"))</f>
        <v>no</v>
      </c>
      <c r="X6435" s="2" cm="2">
        <f t="array" ref="X6435:X6436">FREQUENCY(IF('Data Transformation'!$B$425:$B$6424='Bin Analysis'!L6435,'Data Transformation'!$G$425:$G$6424),'Data Transformation'!$U$11)</f>
        <v>4</v>
      </c>
      <c r="Y6435" s="2" cm="2">
        <f t="array" ref="Y6435:Y6436">FREQUENCY(IF('Data Transformation'!$B$425:$B$6424='Bin Analysis'!L6435,'Data Transformation'!$G$425:$G$6424),'Data Transformation'!$U$12)</f>
        <v>0</v>
      </c>
    </row>
    <row r="6436" spans="1:25" x14ac:dyDescent="0.25">
      <c r="A6436" s="14" t="s">
        <v>67</v>
      </c>
      <c r="B6436" t="s">
        <v>47</v>
      </c>
      <c r="C6436" t="s">
        <v>5</v>
      </c>
      <c r="D6436" t="s">
        <v>100</v>
      </c>
      <c r="E6436" t="s">
        <v>101</v>
      </c>
      <c r="F6436" t="s">
        <v>102</v>
      </c>
      <c r="G6436" t="s">
        <v>70</v>
      </c>
      <c r="H6436" t="s">
        <v>31</v>
      </c>
      <c r="I6436" t="s">
        <v>32</v>
      </c>
      <c r="J6436" t="s">
        <v>46</v>
      </c>
      <c r="K6436" s="14" t="s">
        <v>45</v>
      </c>
      <c r="M6436" s="14"/>
      <c r="X6436" s="2">
        <v>14</v>
      </c>
      <c r="Y6436" s="2">
        <v>18</v>
      </c>
    </row>
    <row r="6437" spans="1:25" x14ac:dyDescent="0.25">
      <c r="A6437" s="32"/>
      <c r="D6437" t="b">
        <f>IF(C6437=1,'Data Transformation'!$G$3+0.5*'Data Transformation'!$W$25,IF(C6438=1,D6438-'Data Transformation'!$W$25,FALSE))</f>
        <v>0</v>
      </c>
      <c r="E6437" t="str">
        <f t="array" ref="E6437">IF(ISLOGICAL(D6437),"",FREQUENCY(IF('Data Transformation'!$B$425:$B$8425='Bin Analysis'!$B6435,'Data Transformation'!$G$425:$G$8425),D6437))</f>
        <v/>
      </c>
      <c r="F6437" t="str">
        <f>IF(ISLOGICAL(D6437),"",E6437-E6436)</f>
        <v/>
      </c>
      <c r="M6437" s="14"/>
    </row>
    <row r="6438" spans="1:25" x14ac:dyDescent="0.25">
      <c r="A6438" s="32">
        <f>IF(Weighting!$P$6&gt;0,B6438,"")</f>
        <v>0.32100000000000001</v>
      </c>
      <c r="B6438">
        <f>Weighting!$C$6</f>
        <v>0.32100000000000001</v>
      </c>
      <c r="C6438">
        <f>Weighting!$F$6</f>
        <v>0</v>
      </c>
      <c r="D6438" t="b">
        <f>IF(C6438=1,'Data Transformation'!$G$3+0.5*'Data Transformation'!$W$25,IF(C6439=1,D6439-'Data Transformation'!$W$25,FALSE))</f>
        <v>0</v>
      </c>
      <c r="E6438" t="str">
        <f t="array" ref="E6438">IF(ISLOGICAL(D6438),"",FREQUENCY(IF('Data Transformation'!$B$425:$B$8425='Bin Analysis'!$B6435,'Data Transformation'!$G$425:$G$8425),D6438))</f>
        <v/>
      </c>
      <c r="F6438" t="str">
        <f>IF(ISLOGICAL(D6438),"",E6438-E6437)</f>
        <v/>
      </c>
      <c r="G6438">
        <f>Weighting!$H$6</f>
        <v>1</v>
      </c>
      <c r="H6438">
        <f t="array" ref="H6438">FREQUENCY(IF('Data Transformation'!$B$4:$B$8425=B6435,'Data Transformation'!$G$4:$G$8425),'Bin Analysis'!$B6438)</f>
        <v>0</v>
      </c>
      <c r="I6438">
        <f>H6438-H6437</f>
        <v>0</v>
      </c>
      <c r="J6438">
        <f>IF(I6438=0,0,1)</f>
        <v>0</v>
      </c>
      <c r="K6438">
        <f>J6438*Weighting!$W$6</f>
        <v>0</v>
      </c>
      <c r="M6438" s="14"/>
    </row>
    <row r="6439" spans="1:25" x14ac:dyDescent="0.25">
      <c r="A6439" s="32">
        <f>IF(Weighting!$P$7&gt;0,B6439,"")</f>
        <v>0.45200000000000001</v>
      </c>
      <c r="B6439">
        <f>Weighting!$C$7</f>
        <v>0.45200000000000001</v>
      </c>
      <c r="C6439">
        <f>Weighting!$F$7</f>
        <v>0</v>
      </c>
      <c r="D6439" t="b">
        <f>IF(C6439=1,'Data Transformation'!$G$3+0.5*'Data Transformation'!$W$25,IF(C6440=1,D6440-'Data Transformation'!$W$25,FALSE))</f>
        <v>0</v>
      </c>
      <c r="E6439" t="str">
        <f t="array" ref="E6439">IF(ISLOGICAL(D6439),"",FREQUENCY(IF('Data Transformation'!$B$425:$B$8425='Bin Analysis'!$B6435,'Data Transformation'!$G$425:$G$8425),D6439))</f>
        <v/>
      </c>
      <c r="F6439" t="str">
        <f t="shared" ref="F6439:F6457" si="804">IF(ISLOGICAL(D6439),"",E6439-E6438)</f>
        <v/>
      </c>
      <c r="G6439">
        <f>Weighting!$H$7</f>
        <v>0</v>
      </c>
      <c r="H6439">
        <f t="array" ref="H6439">FREQUENCY(IF('Data Transformation'!$B$4:$B$8425=B6435,'Data Transformation'!$G$4:$G$8425),'Bin Analysis'!$B6439)</f>
        <v>0</v>
      </c>
      <c r="I6439">
        <f t="shared" ref="I6439:I6457" si="805">H6439-H6438</f>
        <v>0</v>
      </c>
      <c r="J6439">
        <f>IF(I6439=0,0,1)</f>
        <v>0</v>
      </c>
      <c r="K6439">
        <f>J6439*Weighting!$W$7</f>
        <v>0</v>
      </c>
      <c r="M6439" s="14"/>
    </row>
    <row r="6440" spans="1:25" x14ac:dyDescent="0.25">
      <c r="A6440" s="32">
        <f>IF(Weighting!$P$8&gt;0,B6440,"")</f>
        <v>0.58299999999999996</v>
      </c>
      <c r="B6440">
        <f>Weighting!$C$8</f>
        <v>0.58299999999999996</v>
      </c>
      <c r="C6440">
        <f>Weighting!$F$8</f>
        <v>0</v>
      </c>
      <c r="D6440" t="b">
        <f>IF(C6440=1,'Data Transformation'!$G$3+0.5*'Data Transformation'!$W$25,IF(C6441=1,D6441-'Data Transformation'!$W$25,FALSE))</f>
        <v>0</v>
      </c>
      <c r="E6440" t="str">
        <f t="array" ref="E6440">IF(ISLOGICAL(D6440),"",FREQUENCY(IF('Data Transformation'!$B$425:$B$8425='Bin Analysis'!$B6435,'Data Transformation'!$G$425:$G$8425),D6440))</f>
        <v/>
      </c>
      <c r="F6440" t="str">
        <f t="shared" si="804"/>
        <v/>
      </c>
      <c r="G6440">
        <f>Weighting!$H$8</f>
        <v>0</v>
      </c>
      <c r="H6440">
        <f t="array" ref="H6440">FREQUENCY(IF('Data Transformation'!$B$4:$B$8425=B6435,'Data Transformation'!$G$4:$G$8425),'Bin Analysis'!$B6440)</f>
        <v>0</v>
      </c>
      <c r="I6440">
        <f t="shared" si="805"/>
        <v>0</v>
      </c>
      <c r="J6440">
        <f t="shared" ref="J6440:J6457" si="806">IF(I6440=0,0,1)</f>
        <v>0</v>
      </c>
      <c r="K6440">
        <f>J6440*Weighting!$W$8</f>
        <v>0</v>
      </c>
      <c r="M6440" s="14"/>
    </row>
    <row r="6441" spans="1:25" x14ac:dyDescent="0.25">
      <c r="A6441" s="32">
        <f>IF(Weighting!$P$9&gt;0,B6441,"")</f>
        <v>0.71399999999999997</v>
      </c>
      <c r="B6441" s="50">
        <f>Weighting!$C$9</f>
        <v>0.71399999999999997</v>
      </c>
      <c r="C6441">
        <f>Weighting!$F$9</f>
        <v>0</v>
      </c>
      <c r="D6441" t="b">
        <f>IF(C6441=1,'Data Transformation'!$G$3+0.5*'Data Transformation'!$W$25,IF(C6442=1,D6442-'Data Transformation'!$W$25,FALSE))</f>
        <v>0</v>
      </c>
      <c r="E6441" t="str">
        <f t="array" ref="E6441">IF(ISLOGICAL(D6441),"",FREQUENCY(IF('Data Transformation'!$B$425:$B$8425='Bin Analysis'!$B6435,'Data Transformation'!$G$425:$G$8425),D6441))</f>
        <v/>
      </c>
      <c r="F6441" t="str">
        <f t="shared" si="804"/>
        <v/>
      </c>
      <c r="G6441">
        <f>Weighting!$H$9</f>
        <v>0</v>
      </c>
      <c r="H6441">
        <f t="array" ref="H6441">FREQUENCY(IF('Data Transformation'!$B$4:$B$8425=B6435,'Data Transformation'!$G$4:$G$8425),'Bin Analysis'!$B6441)</f>
        <v>0</v>
      </c>
      <c r="I6441">
        <f t="shared" si="805"/>
        <v>0</v>
      </c>
      <c r="J6441">
        <f t="shared" si="806"/>
        <v>0</v>
      </c>
      <c r="K6441">
        <f>J6441*Weighting!$W$9</f>
        <v>0</v>
      </c>
      <c r="M6441" s="14"/>
    </row>
    <row r="6442" spans="1:25" x14ac:dyDescent="0.25">
      <c r="A6442" s="32">
        <f>IF(Weighting!$P$10&gt;0,B6442,"")</f>
        <v>0.84499999999999997</v>
      </c>
      <c r="B6442">
        <f>Weighting!$C$10</f>
        <v>0.84499999999999997</v>
      </c>
      <c r="C6442">
        <f>Weighting!$F$10</f>
        <v>0</v>
      </c>
      <c r="D6442" t="b">
        <f>IF(C6442=1,'Data Transformation'!$G$3+0.5*'Data Transformation'!$W$25,IF(C6443=1,D6443-'Data Transformation'!$W$25,FALSE))</f>
        <v>0</v>
      </c>
      <c r="E6442" t="str">
        <f t="array" ref="E6442">IF(ISLOGICAL(D6442),"",FREQUENCY(IF('Data Transformation'!$B$425:$B$8425='Bin Analysis'!$B6435,'Data Transformation'!$G$425:$G$8425),D6442))</f>
        <v/>
      </c>
      <c r="F6442" t="str">
        <f t="shared" si="804"/>
        <v/>
      </c>
      <c r="G6442">
        <f>Weighting!$H$10</f>
        <v>0</v>
      </c>
      <c r="H6442">
        <f t="array" ref="H6442">FREQUENCY(IF('Data Transformation'!$B$4:$B$8425=B6435,'Data Transformation'!$G$4:$G$8425),'Bin Analysis'!$B6442)</f>
        <v>0</v>
      </c>
      <c r="I6442">
        <f t="shared" si="805"/>
        <v>0</v>
      </c>
      <c r="J6442">
        <f t="shared" si="806"/>
        <v>0</v>
      </c>
      <c r="K6442">
        <f>J6442*Weighting!$W$10</f>
        <v>0</v>
      </c>
      <c r="M6442" s="14"/>
    </row>
    <row r="6443" spans="1:25" x14ac:dyDescent="0.25">
      <c r="A6443" s="32">
        <f>IF(Weighting!$P$11&gt;0,B6443,"")</f>
        <v>0.97599999999999998</v>
      </c>
      <c r="B6443">
        <f>Weighting!$C$11</f>
        <v>0.97599999999999998</v>
      </c>
      <c r="C6443">
        <f>Weighting!$F$11</f>
        <v>0</v>
      </c>
      <c r="D6443">
        <f>IF(C6443=1,'Data Transformation'!$G$3+0.5*'Data Transformation'!$W$25,IF(C6444=1,D6444-'Data Transformation'!$W$25,FALSE))</f>
        <v>0.86899999999999999</v>
      </c>
      <c r="E6443">
        <f t="array" ref="E6443">IF(ISLOGICAL(D6443),"",FREQUENCY(IF('Data Transformation'!$B$425:$B$8425='Bin Analysis'!$B6435,'Data Transformation'!$G$425:$G$8425),D6443))</f>
        <v>0</v>
      </c>
      <c r="F6443" t="e">
        <f t="shared" si="804"/>
        <v>#VALUE!</v>
      </c>
      <c r="G6443">
        <f>Weighting!$H$11</f>
        <v>0</v>
      </c>
      <c r="H6443">
        <f t="array" ref="H6443">FREQUENCY(IF('Data Transformation'!$B$4:$B$8425=B6435,'Data Transformation'!$G$4:$G$8425),'Bin Analysis'!$B6443)</f>
        <v>1</v>
      </c>
      <c r="I6443">
        <f t="shared" si="805"/>
        <v>1</v>
      </c>
      <c r="J6443">
        <f t="shared" si="806"/>
        <v>1</v>
      </c>
      <c r="K6443">
        <f>J6443*Weighting!$W$11</f>
        <v>2</v>
      </c>
      <c r="M6443" s="14"/>
    </row>
    <row r="6444" spans="1:25" x14ac:dyDescent="0.25">
      <c r="A6444" s="32">
        <f>IF(Weighting!$P$12&gt;0,B6444,"")</f>
        <v>1.107</v>
      </c>
      <c r="B6444">
        <f>Weighting!$C$12</f>
        <v>1.107</v>
      </c>
      <c r="C6444">
        <f>Weighting!$F$12</f>
        <v>1</v>
      </c>
      <c r="D6444">
        <f>IF(C6444=1,'Data Transformation'!$G$3+0.5*'Data Transformation'!$W$25,IF(C6445=1,D6445-'Data Transformation'!$W$25,FALSE))</f>
        <v>1.131</v>
      </c>
      <c r="E6444">
        <f t="array" ref="E6444">IF(ISLOGICAL(D6444),"",FREQUENCY(IF('Data Transformation'!$B$425:$B$8425='Bin Analysis'!$B6435,'Data Transformation'!$G$425:$G$8425),D6444))</f>
        <v>4</v>
      </c>
      <c r="F6444">
        <f t="shared" si="804"/>
        <v>4</v>
      </c>
      <c r="G6444">
        <f>Weighting!$H$12</f>
        <v>0</v>
      </c>
      <c r="H6444">
        <f t="array" ref="H6444">FREQUENCY(IF('Data Transformation'!$B$4:$B$8425=B6435,'Data Transformation'!$G$4:$G$8425),'Bin Analysis'!$B6444)</f>
        <v>5</v>
      </c>
      <c r="I6444">
        <f t="shared" si="805"/>
        <v>4</v>
      </c>
      <c r="J6444">
        <f t="shared" si="806"/>
        <v>1</v>
      </c>
      <c r="K6444">
        <f>J6444*Weighting!$W$12</f>
        <v>1</v>
      </c>
      <c r="M6444" s="14"/>
    </row>
    <row r="6445" spans="1:25" x14ac:dyDescent="0.25">
      <c r="A6445" s="32">
        <f>IF(Weighting!$P$13&gt;0,B6445,"")</f>
        <v>1.238</v>
      </c>
      <c r="B6445">
        <f>Weighting!$C$13</f>
        <v>1.238</v>
      </c>
      <c r="C6445">
        <f>Weighting!$F$13</f>
        <v>0</v>
      </c>
      <c r="D6445" t="b">
        <f>IF(C6445=1,'Data Transformation'!$G$3+0.5*'Data Transformation'!$W$25,IF(C6446=1,D6446-'Data Transformation'!$W$25,FALSE))</f>
        <v>0</v>
      </c>
      <c r="E6445" t="str">
        <f t="array" ref="E6445">IF(ISLOGICAL(D6445),"",FREQUENCY(IF('Data Transformation'!$B$425:$B$8425='Bin Analysis'!$B6435,'Data Transformation'!$G$425:$G$8425),D6445))</f>
        <v/>
      </c>
      <c r="F6445" t="str">
        <f t="shared" si="804"/>
        <v/>
      </c>
      <c r="G6445">
        <f>Weighting!$H$13</f>
        <v>0</v>
      </c>
      <c r="H6445">
        <f t="array" ref="H6445">FREQUENCY(IF('Data Transformation'!$B$4:$B$8425=B6435,'Data Transformation'!$G$4:$G$8425),'Bin Analysis'!$B6445)</f>
        <v>9</v>
      </c>
      <c r="I6445">
        <f t="shared" si="805"/>
        <v>4</v>
      </c>
      <c r="J6445">
        <f t="shared" si="806"/>
        <v>1</v>
      </c>
      <c r="K6445">
        <f>J6445*Weighting!$W$13</f>
        <v>2</v>
      </c>
      <c r="M6445" s="14"/>
    </row>
    <row r="6446" spans="1:25" x14ac:dyDescent="0.25">
      <c r="A6446" s="32">
        <f>IF(Weighting!$P$14&gt;0,B6446,"")</f>
        <v>1.369</v>
      </c>
      <c r="B6446">
        <f>Weighting!$C$14</f>
        <v>1.369</v>
      </c>
      <c r="C6446">
        <f>Weighting!$F$14</f>
        <v>0</v>
      </c>
      <c r="D6446" t="b">
        <f>IF(C6446=1,'Data Transformation'!$G$3+0.5*'Data Transformation'!$W$25,IF(C6447=1,D6447-'Data Transformation'!$W$25,FALSE))</f>
        <v>0</v>
      </c>
      <c r="E6446" t="str">
        <f t="array" ref="E6446">IF(ISLOGICAL(D6446),"",FREQUENCY(IF('Data Transformation'!$B$425:$B$8425='Bin Analysis'!$B6435,'Data Transformation'!$G$425:$G$8425),D6446))</f>
        <v/>
      </c>
      <c r="F6446" t="str">
        <f t="shared" si="804"/>
        <v/>
      </c>
      <c r="G6446">
        <f>Weighting!$H$14</f>
        <v>0</v>
      </c>
      <c r="H6446">
        <f t="array" ref="H6446">FREQUENCY(IF('Data Transformation'!$B$4:$B$8425=B6435,'Data Transformation'!$G$4:$G$8425),'Bin Analysis'!$B6446)</f>
        <v>17</v>
      </c>
      <c r="I6446">
        <f t="shared" si="805"/>
        <v>8</v>
      </c>
      <c r="J6446">
        <f t="shared" si="806"/>
        <v>1</v>
      </c>
      <c r="K6446">
        <f>J6446*Weighting!$W$14</f>
        <v>3</v>
      </c>
      <c r="M6446" s="14"/>
    </row>
    <row r="6447" spans="1:25" x14ac:dyDescent="0.25">
      <c r="A6447" s="32">
        <f>IF(Weighting!$P$15&gt;0,B6447,"")</f>
        <v>1.5000009999999999</v>
      </c>
      <c r="B6447">
        <f>Weighting!$C$15</f>
        <v>1.5000009999999999</v>
      </c>
      <c r="C6447">
        <f>Weighting!$F$15</f>
        <v>0</v>
      </c>
      <c r="D6447" t="b">
        <f>IF(C6447=1,'Data Transformation'!$G$3+0.5*'Data Transformation'!$W$25,IF(C6448=1,D6448-'Data Transformation'!$W$25,FALSE))</f>
        <v>0</v>
      </c>
      <c r="E6447" t="str">
        <f t="array" ref="E6447">IF(ISLOGICAL(D6447),"",FREQUENCY(IF('Data Transformation'!$B$425:$B$8425='Bin Analysis'!$B6435,'Data Transformation'!$G$425:$G$8425),D6447))</f>
        <v/>
      </c>
      <c r="F6447" t="str">
        <f t="shared" si="804"/>
        <v/>
      </c>
      <c r="G6447">
        <f>Weighting!$H$15</f>
        <v>0</v>
      </c>
      <c r="H6447">
        <f t="array" ref="H6447">FREQUENCY(IF('Data Transformation'!$B$4:$B$8425=B6435,'Data Transformation'!$G$4:$G$8425),'Bin Analysis'!$B6447)</f>
        <v>19</v>
      </c>
      <c r="I6447">
        <f t="shared" si="805"/>
        <v>2</v>
      </c>
      <c r="J6447">
        <f t="shared" si="806"/>
        <v>1</v>
      </c>
      <c r="K6447">
        <f>J6447*Weighting!$W$15</f>
        <v>3</v>
      </c>
      <c r="M6447" s="14"/>
    </row>
    <row r="6448" spans="1:25" x14ac:dyDescent="0.25">
      <c r="A6448" s="32" t="str">
        <f>IF(Weighting!$P$16&gt;0,B6448,"")</f>
        <v/>
      </c>
      <c r="B6448">
        <f>Weighting!$C$16</f>
        <v>1.631</v>
      </c>
      <c r="C6448">
        <f>Weighting!$F$16</f>
        <v>0</v>
      </c>
      <c r="D6448" t="b">
        <f>IF(C6448=1,'Data Transformation'!$G$3+0.5*'Data Transformation'!$W$25,IF(C6449=1,D6449-'Data Transformation'!$W$25,FALSE))</f>
        <v>0</v>
      </c>
      <c r="E6448" t="str">
        <f t="array" ref="E6448">IF(ISLOGICAL(D6448),"",FREQUENCY(IF('Data Transformation'!$B$425:$B$8425='Bin Analysis'!$B6435,'Data Transformation'!$G$425:$G$8425),D6448))</f>
        <v/>
      </c>
      <c r="F6448" t="str">
        <f t="shared" si="804"/>
        <v/>
      </c>
      <c r="G6448">
        <f>Weighting!$H$16</f>
        <v>0</v>
      </c>
      <c r="H6448">
        <f t="array" ref="H6448">FREQUENCY(IF('Data Transformation'!$B$4:$B$8425=B6435,'Data Transformation'!$G$4:$G$8425),'Bin Analysis'!$B6448)</f>
        <v>19</v>
      </c>
      <c r="I6448">
        <f t="shared" si="805"/>
        <v>0</v>
      </c>
      <c r="J6448">
        <f t="shared" si="806"/>
        <v>0</v>
      </c>
      <c r="K6448">
        <f>J6448*Weighting!$W$16</f>
        <v>0</v>
      </c>
      <c r="M6448" s="14"/>
    </row>
    <row r="6449" spans="1:25" x14ac:dyDescent="0.25">
      <c r="A6449" s="32" t="str">
        <f>IF(Weighting!$P$17&gt;0,B6449,"")</f>
        <v/>
      </c>
      <c r="B6449">
        <f>Weighting!$C$17</f>
        <v>1.762</v>
      </c>
      <c r="C6449">
        <f>Weighting!$F$17</f>
        <v>0</v>
      </c>
      <c r="D6449" t="b">
        <f>IF(C6449=1,'Data Transformation'!$G$3+0.5*'Data Transformation'!$W$25,IF(C6450=1,D6450-'Data Transformation'!$W$25,FALSE))</f>
        <v>0</v>
      </c>
      <c r="E6449" t="str">
        <f t="array" ref="E6449">IF(ISLOGICAL(D6449),"",FREQUENCY(IF('Data Transformation'!$B$425:$B$8425='Bin Analysis'!$B6435,'Data Transformation'!$G$425:$G$8425),D6449))</f>
        <v/>
      </c>
      <c r="F6449" t="str">
        <f t="shared" si="804"/>
        <v/>
      </c>
      <c r="G6449">
        <f>Weighting!$H$17</f>
        <v>0</v>
      </c>
      <c r="H6449">
        <f t="array" ref="H6449">FREQUENCY(IF('Data Transformation'!$B$4:$B$8425=B6435,'Data Transformation'!$G$4:$G$8425),'Bin Analysis'!$B6449)</f>
        <v>19</v>
      </c>
      <c r="I6449">
        <f t="shared" si="805"/>
        <v>0</v>
      </c>
      <c r="J6449">
        <f t="shared" si="806"/>
        <v>0</v>
      </c>
      <c r="K6449">
        <f>J6449*Weighting!$W$17</f>
        <v>0</v>
      </c>
      <c r="M6449" s="14"/>
    </row>
    <row r="6450" spans="1:25" x14ac:dyDescent="0.25">
      <c r="A6450" s="32" t="str">
        <f>IF(Weighting!$P$18&gt;0,B6450,"")</f>
        <v/>
      </c>
      <c r="B6450">
        <f>Weighting!$C$18</f>
        <v>1.893</v>
      </c>
      <c r="C6450">
        <f>Weighting!$F$18</f>
        <v>0</v>
      </c>
      <c r="D6450" t="b">
        <f>IF(C6450=1,'Data Transformation'!$G$3+0.5*'Data Transformation'!$W$25,IF(C6451=1,D6451-'Data Transformation'!$W$25,FALSE))</f>
        <v>0</v>
      </c>
      <c r="E6450" t="str">
        <f t="array" ref="E6450">IF(ISLOGICAL(D6450),"",FREQUENCY(IF('Data Transformation'!$B$425:$B$8425='Bin Analysis'!$B6435,'Data Transformation'!$G$425:$G$8425),D6450))</f>
        <v/>
      </c>
      <c r="F6450" t="str">
        <f t="shared" si="804"/>
        <v/>
      </c>
      <c r="G6450">
        <f>Weighting!$H$18</f>
        <v>0</v>
      </c>
      <c r="H6450">
        <f t="array" ref="H6450">FREQUENCY(IF('Data Transformation'!$B$4:$B$8425=B6435,'Data Transformation'!$G$4:$G$8425),'Bin Analysis'!$B6450)</f>
        <v>19</v>
      </c>
      <c r="I6450">
        <f t="shared" si="805"/>
        <v>0</v>
      </c>
      <c r="J6450">
        <f t="shared" si="806"/>
        <v>0</v>
      </c>
      <c r="K6450">
        <f>J6450*Weighting!$W$18</f>
        <v>0</v>
      </c>
      <c r="M6450" s="14"/>
    </row>
    <row r="6451" spans="1:25" x14ac:dyDescent="0.25">
      <c r="A6451" s="32" t="str">
        <f>IF(Weighting!$P$19&gt;0,B6451,"")</f>
        <v/>
      </c>
      <c r="B6451">
        <f>Weighting!$C$19</f>
        <v>2.024</v>
      </c>
      <c r="C6451">
        <f>Weighting!$F$19</f>
        <v>0</v>
      </c>
      <c r="D6451" t="b">
        <f>IF(C6451=1,'Data Transformation'!$G$3+0.5*'Data Transformation'!$W$25,IF(C6452=1,D6452-'Data Transformation'!$W$25,FALSE))</f>
        <v>0</v>
      </c>
      <c r="E6451" t="str">
        <f t="array" ref="E6451">IF(ISLOGICAL(D6451),"",FREQUENCY(IF('Data Transformation'!$B$425:$B$8425='Bin Analysis'!$B6435,'Data Transformation'!$G$425:$G$8425),D6451))</f>
        <v/>
      </c>
      <c r="F6451" t="str">
        <f t="shared" si="804"/>
        <v/>
      </c>
      <c r="G6451">
        <f>Weighting!$H$19</f>
        <v>0</v>
      </c>
      <c r="H6451">
        <f t="array" ref="H6451">FREQUENCY(IF('Data Transformation'!$B$4:$B$8425=B6435,'Data Transformation'!$G$4:$G$8425),'Bin Analysis'!$B6451)</f>
        <v>19</v>
      </c>
      <c r="I6451">
        <f t="shared" si="805"/>
        <v>0</v>
      </c>
      <c r="J6451">
        <f t="shared" si="806"/>
        <v>0</v>
      </c>
      <c r="K6451">
        <f>J6451*Weighting!$W$19</f>
        <v>0</v>
      </c>
      <c r="M6451" s="14"/>
    </row>
    <row r="6452" spans="1:25" x14ac:dyDescent="0.25">
      <c r="A6452" s="32" t="str">
        <f>IF(Weighting!$P$20&gt;0,B6452,"")</f>
        <v/>
      </c>
      <c r="B6452">
        <f>Weighting!$C$20</f>
        <v>2.1550000000000002</v>
      </c>
      <c r="C6452">
        <f>Weighting!$F$20</f>
        <v>0</v>
      </c>
      <c r="D6452" t="b">
        <f>IF(C6452=1,'Data Transformation'!$G$3+0.5*'Data Transformation'!$W$25,IF(C6453=1,D6453-'Data Transformation'!$W$25,FALSE))</f>
        <v>0</v>
      </c>
      <c r="E6452" t="str">
        <f t="array" ref="E6452">IF(ISLOGICAL(D6452),"",FREQUENCY(IF('Data Transformation'!$B$425:$B$8425='Bin Analysis'!$B6435,'Data Transformation'!$G$425:$G$8425),D6452))</f>
        <v/>
      </c>
      <c r="F6452" t="str">
        <f t="shared" si="804"/>
        <v/>
      </c>
      <c r="G6452">
        <f>Weighting!$H$20</f>
        <v>0</v>
      </c>
      <c r="H6452">
        <f t="array" ref="H6452">FREQUENCY(IF('Data Transformation'!$B$4:$B$8425=B6435,'Data Transformation'!$G$4:$G$8425),'Bin Analysis'!$B6452)</f>
        <v>19</v>
      </c>
      <c r="I6452">
        <f t="shared" si="805"/>
        <v>0</v>
      </c>
      <c r="J6452">
        <f t="shared" si="806"/>
        <v>0</v>
      </c>
      <c r="K6452">
        <f>J6452*Weighting!$W$20</f>
        <v>0</v>
      </c>
      <c r="M6452" s="14"/>
    </row>
    <row r="6453" spans="1:25" x14ac:dyDescent="0.25">
      <c r="A6453" s="32" t="str">
        <f>IF(Weighting!$P$21&gt;0,B6453,"")</f>
        <v/>
      </c>
      <c r="B6453">
        <f>Weighting!$C$21</f>
        <v>2.2860000000000005</v>
      </c>
      <c r="C6453">
        <f>Weighting!$F$21</f>
        <v>0</v>
      </c>
      <c r="D6453" t="b">
        <f>IF(C6453=1,'Data Transformation'!$G$3+0.5*'Data Transformation'!$W$25,IF(C6454=1,D6454-'Data Transformation'!$W$25,FALSE))</f>
        <v>0</v>
      </c>
      <c r="E6453" t="str">
        <f t="array" ref="E6453">IF(ISLOGICAL(D6453),"",FREQUENCY(IF('Data Transformation'!$B$425:$B$8425='Bin Analysis'!$B6435,'Data Transformation'!$G$425:$G$8425),D6453))</f>
        <v/>
      </c>
      <c r="F6453" t="str">
        <f t="shared" si="804"/>
        <v/>
      </c>
      <c r="G6453">
        <f>Weighting!$H$21</f>
        <v>0</v>
      </c>
      <c r="H6453">
        <f t="array" ref="H6453">FREQUENCY(IF('Data Transformation'!$B$4:$B$8425=B6435,'Data Transformation'!$G$4:$G$8425),'Bin Analysis'!$B6453)</f>
        <v>19</v>
      </c>
      <c r="I6453">
        <f t="shared" si="805"/>
        <v>0</v>
      </c>
      <c r="J6453">
        <f t="shared" si="806"/>
        <v>0</v>
      </c>
      <c r="K6453">
        <f>J6453*Weighting!$W$21</f>
        <v>0</v>
      </c>
      <c r="M6453" s="14"/>
    </row>
    <row r="6454" spans="1:25" x14ac:dyDescent="0.25">
      <c r="A6454" s="32" t="str">
        <f>IF(Weighting!$P$22&gt;0,B6454,"")</f>
        <v/>
      </c>
      <c r="B6454">
        <f>Weighting!$C$22</f>
        <v>2.4170000000000007</v>
      </c>
      <c r="C6454">
        <f>Weighting!$F$22</f>
        <v>0</v>
      </c>
      <c r="D6454" t="b">
        <f>IF(C6454=1,'Data Transformation'!$G$3+0.5*'Data Transformation'!$W$25,IF(C6455=1,D6455-'Data Transformation'!$W$25,FALSE))</f>
        <v>0</v>
      </c>
      <c r="E6454" t="str">
        <f t="array" ref="E6454">IF(ISLOGICAL(D6454),"",FREQUENCY(IF('Data Transformation'!$B$425:$B$8425='Bin Analysis'!$B6435,'Data Transformation'!$G$425:$G$8425),D6454))</f>
        <v/>
      </c>
      <c r="F6454" t="str">
        <f t="shared" si="804"/>
        <v/>
      </c>
      <c r="G6454">
        <f>Weighting!$H$22</f>
        <v>0</v>
      </c>
      <c r="H6454">
        <f t="array" ref="H6454">FREQUENCY(IF('Data Transformation'!$B$4:$B$8425=B6435,'Data Transformation'!$G$4:$G$8425),'Bin Analysis'!$B6454)</f>
        <v>19</v>
      </c>
      <c r="I6454">
        <f t="shared" si="805"/>
        <v>0</v>
      </c>
      <c r="J6454">
        <f t="shared" si="806"/>
        <v>0</v>
      </c>
      <c r="K6454">
        <f>J6454*Weighting!$W$22</f>
        <v>0</v>
      </c>
      <c r="M6454" s="14"/>
    </row>
    <row r="6455" spans="1:25" x14ac:dyDescent="0.25">
      <c r="A6455" s="32" t="str">
        <f>IF(Weighting!$P$23&gt;0,B6455,"")</f>
        <v/>
      </c>
      <c r="B6455">
        <f>Weighting!$C$23</f>
        <v>2.5480000000000009</v>
      </c>
      <c r="C6455">
        <f>Weighting!$F$23</f>
        <v>0</v>
      </c>
      <c r="D6455" t="b">
        <f>IF(C6455=1,'Data Transformation'!$G$3+0.5*'Data Transformation'!$W$25,IF(C6456=1,D6456-'Data Transformation'!$W$25,FALSE))</f>
        <v>0</v>
      </c>
      <c r="E6455" t="str">
        <f t="array" ref="E6455">IF(ISLOGICAL(D6455),"",FREQUENCY(IF('Data Transformation'!$B$425:$B$8425='Bin Analysis'!$B6435,'Data Transformation'!$G$425:$G$8425),D6455))</f>
        <v/>
      </c>
      <c r="F6455" t="str">
        <f t="shared" si="804"/>
        <v/>
      </c>
      <c r="G6455">
        <f>Weighting!$H$23</f>
        <v>0</v>
      </c>
      <c r="H6455">
        <f t="array" ref="H6455">FREQUENCY(IF('Data Transformation'!$B$4:$B$8425=B6435,'Data Transformation'!$G$4:$G$8425),'Bin Analysis'!$B6455)</f>
        <v>19</v>
      </c>
      <c r="I6455">
        <f t="shared" si="805"/>
        <v>0</v>
      </c>
      <c r="J6455">
        <f t="shared" si="806"/>
        <v>0</v>
      </c>
      <c r="K6455">
        <f>J6455*Weighting!$W$23</f>
        <v>0</v>
      </c>
      <c r="M6455" s="14"/>
    </row>
    <row r="6456" spans="1:25" x14ac:dyDescent="0.25">
      <c r="A6456" s="32" t="str">
        <f>IF(Weighting!$P$24&gt;0,B6456,"")</f>
        <v/>
      </c>
      <c r="B6456">
        <f>Weighting!$C$24</f>
        <v>2.6790000000000012</v>
      </c>
      <c r="C6456">
        <f>Weighting!$F$24</f>
        <v>0</v>
      </c>
      <c r="D6456" t="b">
        <f>IF(C6456=1,'Data Transformation'!$G$3+0.5*'Data Transformation'!$W$25,IF(C6457=1,D6457-'Data Transformation'!$W$25,FALSE))</f>
        <v>0</v>
      </c>
      <c r="E6456" t="str">
        <f t="array" ref="E6456">IF(ISLOGICAL(D6456),"",FREQUENCY(IF('Data Transformation'!$B$425:$B$8425='Bin Analysis'!$B6435,'Data Transformation'!$G$425:$G$8425),D6456))</f>
        <v/>
      </c>
      <c r="F6456" t="str">
        <f t="shared" si="804"/>
        <v/>
      </c>
      <c r="G6456">
        <f>Weighting!$H$24</f>
        <v>0</v>
      </c>
      <c r="H6456">
        <f t="array" ref="H6456">FREQUENCY(IF('Data Transformation'!$B$4:$B$8425=B6435,'Data Transformation'!$G$4:$G$8425),'Bin Analysis'!$B6456)</f>
        <v>19</v>
      </c>
      <c r="I6456">
        <f t="shared" si="805"/>
        <v>0</v>
      </c>
      <c r="J6456">
        <f t="shared" si="806"/>
        <v>0</v>
      </c>
      <c r="K6456">
        <f>J6456*Weighting!$W$24</f>
        <v>0</v>
      </c>
      <c r="M6456" s="14"/>
    </row>
    <row r="6457" spans="1:25" x14ac:dyDescent="0.25">
      <c r="A6457" s="32" t="str">
        <f>IF(Weighting!$P$25&gt;0,B6457,"")</f>
        <v/>
      </c>
      <c r="B6457">
        <f>Weighting!$C$25</f>
        <v>2.8100000000000014</v>
      </c>
      <c r="C6457">
        <f>Weighting!$F$25</f>
        <v>0</v>
      </c>
      <c r="D6457" t="b">
        <f>IF(C6457=1,'Data Transformation'!$G$3+0.5*'Data Transformation'!$W$25,IF(C6458=1,D6458-'Data Transformation'!$W$25,FALSE))</f>
        <v>0</v>
      </c>
      <c r="E6457" t="str">
        <f t="array" ref="E6457">IF(ISLOGICAL(D6457),"",FREQUENCY(IF('Data Transformation'!$B$425:$B$8425='Bin Analysis'!$B6435,'Data Transformation'!$G$425:$G$8425),D6457))</f>
        <v/>
      </c>
      <c r="F6457" t="str">
        <f t="shared" si="804"/>
        <v/>
      </c>
      <c r="G6457">
        <f>Weighting!$H$25</f>
        <v>0</v>
      </c>
      <c r="H6457">
        <f t="array" ref="H6457">FREQUENCY(IF('Data Transformation'!$B$4:$B$8425=B6435,'Data Transformation'!$G$4:$G$8425),'Bin Analysis'!$B6457)</f>
        <v>19</v>
      </c>
      <c r="I6457">
        <f t="shared" si="805"/>
        <v>0</v>
      </c>
      <c r="J6457">
        <f t="shared" si="806"/>
        <v>0</v>
      </c>
      <c r="K6457">
        <f>J6457*Weighting!$W$25</f>
        <v>0</v>
      </c>
      <c r="M6457" s="14"/>
    </row>
    <row r="6458" spans="1:25" x14ac:dyDescent="0.25">
      <c r="O6458"/>
      <c r="P6458"/>
      <c r="Q6458"/>
      <c r="R6458"/>
    </row>
    <row r="6459" spans="1:25" ht="23.25" x14ac:dyDescent="0.35">
      <c r="A6459" s="21" t="s">
        <v>0</v>
      </c>
      <c r="B6459" s="21">
        <f>IFERROR(VLOOKUP(C6459,'Data Transformation'!$L$6:$M$426,2,FALSE),"")</f>
        <v>269</v>
      </c>
      <c r="C6459" s="21">
        <f>C6435+1</f>
        <v>269</v>
      </c>
      <c r="D6459" s="21"/>
      <c r="E6459" s="21"/>
      <c r="F6459" s="21"/>
      <c r="G6459" s="21"/>
      <c r="H6459" s="22"/>
      <c r="I6459" s="22"/>
      <c r="J6459" s="22"/>
      <c r="K6459" s="21"/>
      <c r="L6459" s="21">
        <f>B6459</f>
        <v>269</v>
      </c>
      <c r="M6459" s="23">
        <f>INDEX('Data Transformation'!$O$4:$O$424,MATCH($B6459,'Data Transformation'!$M$4:$M$424,0),MATCH($M$2,'Data Transformation'!$O$3,0))</f>
        <v>18</v>
      </c>
      <c r="N6459" s="27">
        <f>IF('Input and Summary Results'!$J$16="minimum",'Bin Analysis'!X6460/(M6459-1),'Bin Analysis'!Y6459/('Bin Analysis'!M6459-1))</f>
        <v>5.8823529411764705E-2</v>
      </c>
      <c r="O6459" s="27">
        <f>IF(M6459=FALSE,NA(),(VLOOKUP(1,C6462:K6481,4,FALSE))/(M6459-1))</f>
        <v>0.29411764705882354</v>
      </c>
      <c r="P6459" s="27">
        <f>IF(M6459=FALSE,NA(),SUM(J6462:J6481)/Weighting!$S$5)</f>
        <v>0.8</v>
      </c>
      <c r="Q6459" s="27">
        <f>IF(M6459=FALSE,NA(),SUM(K6462:K6481)/Weighting!$S$6)</f>
        <v>0.73913043478260865</v>
      </c>
      <c r="R6459" s="27">
        <f>IF(M6459=FALSE,NA(),(VLOOKUP(1,G6462:K6481,3,FALSE))/(M6459-1))</f>
        <v>0.11764705882352941</v>
      </c>
      <c r="S6459" s="22" t="str">
        <f>IF(M6459=FALSE,NA(),IF(SUM(J6462:J6481)=2,"yes","no"))</f>
        <v>no</v>
      </c>
      <c r="X6459" s="2" cm="2">
        <f t="array" ref="X6459:X6460">FREQUENCY(IF('Data Transformation'!$B$425:$B$6424='Bin Analysis'!L6459,'Data Transformation'!$G$425:$G$6424),'Data Transformation'!$U$11)</f>
        <v>16</v>
      </c>
      <c r="Y6459" s="2" cm="2">
        <f t="array" ref="Y6459:Y6460">FREQUENCY(IF('Data Transformation'!$B$425:$B$6424='Bin Analysis'!L6459,'Data Transformation'!$G$425:$G$6424),'Data Transformation'!$U$12)</f>
        <v>11</v>
      </c>
    </row>
    <row r="6460" spans="1:25" x14ac:dyDescent="0.25">
      <c r="A6460" s="14" t="s">
        <v>67</v>
      </c>
      <c r="B6460" t="s">
        <v>47</v>
      </c>
      <c r="C6460" t="s">
        <v>5</v>
      </c>
      <c r="D6460" t="s">
        <v>100</v>
      </c>
      <c r="E6460" t="s">
        <v>101</v>
      </c>
      <c r="F6460" t="s">
        <v>102</v>
      </c>
      <c r="G6460" t="s">
        <v>70</v>
      </c>
      <c r="H6460" t="s">
        <v>31</v>
      </c>
      <c r="I6460" t="s">
        <v>32</v>
      </c>
      <c r="J6460" t="s">
        <v>46</v>
      </c>
      <c r="K6460" s="14" t="s">
        <v>45</v>
      </c>
      <c r="M6460" s="14"/>
      <c r="X6460" s="2">
        <v>1</v>
      </c>
      <c r="Y6460" s="2">
        <v>6</v>
      </c>
    </row>
    <row r="6461" spans="1:25" x14ac:dyDescent="0.25">
      <c r="A6461" s="32"/>
      <c r="D6461" t="b">
        <f>IF(C6461=1,'Data Transformation'!$G$3+0.5*'Data Transformation'!$W$25,IF(C6462=1,D6462-'Data Transformation'!$W$25,FALSE))</f>
        <v>0</v>
      </c>
      <c r="E6461" t="str">
        <f t="array" ref="E6461">IF(ISLOGICAL(D6461),"",FREQUENCY(IF('Data Transformation'!$B$425:$B$8425='Bin Analysis'!$B6459,'Data Transformation'!$G$425:$G$8425),D6461))</f>
        <v/>
      </c>
      <c r="F6461" t="str">
        <f>IF(ISLOGICAL(D6461),"",E6461-E6460)</f>
        <v/>
      </c>
      <c r="M6461" s="14"/>
    </row>
    <row r="6462" spans="1:25" x14ac:dyDescent="0.25">
      <c r="A6462" s="32">
        <f>IF(Weighting!$P$6&gt;0,B6462,"")</f>
        <v>0.32100000000000001</v>
      </c>
      <c r="B6462">
        <f>Weighting!$C$6</f>
        <v>0.32100000000000001</v>
      </c>
      <c r="C6462">
        <f>Weighting!$F$6</f>
        <v>0</v>
      </c>
      <c r="D6462" t="b">
        <f>IF(C6462=1,'Data Transformation'!$G$3+0.5*'Data Transformation'!$W$25,IF(C6463=1,D6463-'Data Transformation'!$W$25,FALSE))</f>
        <v>0</v>
      </c>
      <c r="E6462" t="str">
        <f t="array" ref="E6462">IF(ISLOGICAL(D6462),"",FREQUENCY(IF('Data Transformation'!$B$425:$B$8425='Bin Analysis'!$B6459,'Data Transformation'!$G$425:$G$8425),D6462))</f>
        <v/>
      </c>
      <c r="F6462" t="str">
        <f>IF(ISLOGICAL(D6462),"",E6462-E6461)</f>
        <v/>
      </c>
      <c r="G6462">
        <f>Weighting!$H$6</f>
        <v>1</v>
      </c>
      <c r="H6462">
        <f t="array" ref="H6462">FREQUENCY(IF('Data Transformation'!$B$4:$B$8425=B6459,'Data Transformation'!$G$4:$G$8425),'Bin Analysis'!$B6462)</f>
        <v>2</v>
      </c>
      <c r="I6462">
        <f>H6462-H6461</f>
        <v>2</v>
      </c>
      <c r="J6462">
        <f>IF(I6462=0,0,1)</f>
        <v>1</v>
      </c>
      <c r="K6462">
        <f>J6462*Weighting!$W$6</f>
        <v>1</v>
      </c>
      <c r="M6462" s="14"/>
    </row>
    <row r="6463" spans="1:25" x14ac:dyDescent="0.25">
      <c r="A6463" s="32">
        <f>IF(Weighting!$P$7&gt;0,B6463,"")</f>
        <v>0.45200000000000001</v>
      </c>
      <c r="B6463">
        <f>Weighting!$C$7</f>
        <v>0.45200000000000001</v>
      </c>
      <c r="C6463">
        <f>Weighting!$F$7</f>
        <v>0</v>
      </c>
      <c r="D6463" t="b">
        <f>IF(C6463=1,'Data Transformation'!$G$3+0.5*'Data Transformation'!$W$25,IF(C6464=1,D6464-'Data Transformation'!$W$25,FALSE))</f>
        <v>0</v>
      </c>
      <c r="E6463" t="str">
        <f t="array" ref="E6463">IF(ISLOGICAL(D6463),"",FREQUENCY(IF('Data Transformation'!$B$425:$B$8425='Bin Analysis'!$B6459,'Data Transformation'!$G$425:$G$8425),D6463))</f>
        <v/>
      </c>
      <c r="F6463" t="str">
        <f t="shared" ref="F6463:F6481" si="807">IF(ISLOGICAL(D6463),"",E6463-E6462)</f>
        <v/>
      </c>
      <c r="G6463">
        <f>Weighting!$H$7</f>
        <v>0</v>
      </c>
      <c r="H6463">
        <f t="array" ref="H6463">FREQUENCY(IF('Data Transformation'!$B$4:$B$8425=B6459,'Data Transformation'!$G$4:$G$8425),'Bin Analysis'!$B6463)</f>
        <v>3</v>
      </c>
      <c r="I6463">
        <f t="shared" ref="I6463:I6481" si="808">H6463-H6462</f>
        <v>1</v>
      </c>
      <c r="J6463">
        <f>IF(I6463=0,0,1)</f>
        <v>1</v>
      </c>
      <c r="K6463">
        <f>J6463*Weighting!$W$7</f>
        <v>2</v>
      </c>
      <c r="M6463" s="14"/>
    </row>
    <row r="6464" spans="1:25" x14ac:dyDescent="0.25">
      <c r="A6464" s="32">
        <f>IF(Weighting!$P$8&gt;0,B6464,"")</f>
        <v>0.58299999999999996</v>
      </c>
      <c r="B6464">
        <f>Weighting!$C$8</f>
        <v>0.58299999999999996</v>
      </c>
      <c r="C6464">
        <f>Weighting!$F$8</f>
        <v>0</v>
      </c>
      <c r="D6464" t="b">
        <f>IF(C6464=1,'Data Transformation'!$G$3+0.5*'Data Transformation'!$W$25,IF(C6465=1,D6465-'Data Transformation'!$W$25,FALSE))</f>
        <v>0</v>
      </c>
      <c r="E6464" t="str">
        <f t="array" ref="E6464">IF(ISLOGICAL(D6464),"",FREQUENCY(IF('Data Transformation'!$B$425:$B$8425='Bin Analysis'!$B6459,'Data Transformation'!$G$425:$G$8425),D6464))</f>
        <v/>
      </c>
      <c r="F6464" t="str">
        <f t="shared" si="807"/>
        <v/>
      </c>
      <c r="G6464">
        <f>Weighting!$H$8</f>
        <v>0</v>
      </c>
      <c r="H6464">
        <f t="array" ref="H6464">FREQUENCY(IF('Data Transformation'!$B$4:$B$8425=B6459,'Data Transformation'!$G$4:$G$8425),'Bin Analysis'!$B6464)</f>
        <v>4</v>
      </c>
      <c r="I6464">
        <f t="shared" si="808"/>
        <v>1</v>
      </c>
      <c r="J6464">
        <f t="shared" ref="J6464:J6481" si="809">IF(I6464=0,0,1)</f>
        <v>1</v>
      </c>
      <c r="K6464">
        <f>J6464*Weighting!$W$8</f>
        <v>3</v>
      </c>
      <c r="M6464" s="14"/>
    </row>
    <row r="6465" spans="1:13" x14ac:dyDescent="0.25">
      <c r="A6465" s="32">
        <f>IF(Weighting!$P$9&gt;0,B6465,"")</f>
        <v>0.71399999999999997</v>
      </c>
      <c r="B6465" s="50">
        <f>Weighting!$C$9</f>
        <v>0.71399999999999997</v>
      </c>
      <c r="C6465">
        <f>Weighting!$F$9</f>
        <v>0</v>
      </c>
      <c r="D6465" t="b">
        <f>IF(C6465=1,'Data Transformation'!$G$3+0.5*'Data Transformation'!$W$25,IF(C6466=1,D6466-'Data Transformation'!$W$25,FALSE))</f>
        <v>0</v>
      </c>
      <c r="E6465" t="str">
        <f t="array" ref="E6465">IF(ISLOGICAL(D6465),"",FREQUENCY(IF('Data Transformation'!$B$425:$B$8425='Bin Analysis'!$B6459,'Data Transformation'!$G$425:$G$8425),D6465))</f>
        <v/>
      </c>
      <c r="F6465" t="str">
        <f t="shared" si="807"/>
        <v/>
      </c>
      <c r="G6465">
        <f>Weighting!$H$9</f>
        <v>0</v>
      </c>
      <c r="H6465">
        <f t="array" ref="H6465">FREQUENCY(IF('Data Transformation'!$B$4:$B$8425=B6459,'Data Transformation'!$G$4:$G$8425),'Bin Analysis'!$B6465)</f>
        <v>7</v>
      </c>
      <c r="I6465">
        <f t="shared" si="808"/>
        <v>3</v>
      </c>
      <c r="J6465">
        <f t="shared" si="809"/>
        <v>1</v>
      </c>
      <c r="K6465">
        <f>J6465*Weighting!$W$9</f>
        <v>3</v>
      </c>
      <c r="M6465" s="14"/>
    </row>
    <row r="6466" spans="1:13" x14ac:dyDescent="0.25">
      <c r="A6466" s="32">
        <f>IF(Weighting!$P$10&gt;0,B6466,"")</f>
        <v>0.84499999999999997</v>
      </c>
      <c r="B6466">
        <f>Weighting!$C$10</f>
        <v>0.84499999999999997</v>
      </c>
      <c r="C6466">
        <f>Weighting!$F$10</f>
        <v>0</v>
      </c>
      <c r="D6466" t="b">
        <f>IF(C6466=1,'Data Transformation'!$G$3+0.5*'Data Transformation'!$W$25,IF(C6467=1,D6467-'Data Transformation'!$W$25,FALSE))</f>
        <v>0</v>
      </c>
      <c r="E6466" t="str">
        <f t="array" ref="E6466">IF(ISLOGICAL(D6466),"",FREQUENCY(IF('Data Transformation'!$B$425:$B$8425='Bin Analysis'!$B6459,'Data Transformation'!$G$425:$G$8425),D6466))</f>
        <v/>
      </c>
      <c r="F6466" t="str">
        <f t="shared" si="807"/>
        <v/>
      </c>
      <c r="G6466">
        <f>Weighting!$H$10</f>
        <v>0</v>
      </c>
      <c r="H6466">
        <f t="array" ref="H6466">FREQUENCY(IF('Data Transformation'!$B$4:$B$8425=B6459,'Data Transformation'!$G$4:$G$8425),'Bin Analysis'!$B6466)</f>
        <v>10</v>
      </c>
      <c r="I6466">
        <f t="shared" si="808"/>
        <v>3</v>
      </c>
      <c r="J6466">
        <f t="shared" si="809"/>
        <v>1</v>
      </c>
      <c r="K6466">
        <f>J6466*Weighting!$W$10</f>
        <v>3</v>
      </c>
      <c r="M6466" s="14"/>
    </row>
    <row r="6467" spans="1:13" x14ac:dyDescent="0.25">
      <c r="A6467" s="32">
        <f>IF(Weighting!$P$11&gt;0,B6467,"")</f>
        <v>0.97599999999999998</v>
      </c>
      <c r="B6467">
        <f>Weighting!$C$11</f>
        <v>0.97599999999999998</v>
      </c>
      <c r="C6467">
        <f>Weighting!$F$11</f>
        <v>0</v>
      </c>
      <c r="D6467">
        <f>IF(C6467=1,'Data Transformation'!$G$3+0.5*'Data Transformation'!$W$25,IF(C6468=1,D6468-'Data Transformation'!$W$25,FALSE))</f>
        <v>0.86899999999999999</v>
      </c>
      <c r="E6467">
        <f t="array" ref="E6467">IF(ISLOGICAL(D6467),"",FREQUENCY(IF('Data Transformation'!$B$425:$B$8425='Bin Analysis'!$B6459,'Data Transformation'!$G$425:$G$8425),D6467))</f>
        <v>11</v>
      </c>
      <c r="F6467" t="e">
        <f t="shared" si="807"/>
        <v>#VALUE!</v>
      </c>
      <c r="G6467">
        <f>Weighting!$H$11</f>
        <v>0</v>
      </c>
      <c r="H6467">
        <f t="array" ref="H6467">FREQUENCY(IF('Data Transformation'!$B$4:$B$8425=B6459,'Data Transformation'!$G$4:$G$8425),'Bin Analysis'!$B6467)</f>
        <v>13</v>
      </c>
      <c r="I6467">
        <f t="shared" si="808"/>
        <v>3</v>
      </c>
      <c r="J6467">
        <f t="shared" si="809"/>
        <v>1</v>
      </c>
      <c r="K6467">
        <f>J6467*Weighting!$W$11</f>
        <v>2</v>
      </c>
      <c r="M6467" s="14"/>
    </row>
    <row r="6468" spans="1:13" x14ac:dyDescent="0.25">
      <c r="A6468" s="32">
        <f>IF(Weighting!$P$12&gt;0,B6468,"")</f>
        <v>1.107</v>
      </c>
      <c r="B6468">
        <f>Weighting!$C$12</f>
        <v>1.107</v>
      </c>
      <c r="C6468">
        <f>Weighting!$F$12</f>
        <v>1</v>
      </c>
      <c r="D6468">
        <f>IF(C6468=1,'Data Transformation'!$G$3+0.5*'Data Transformation'!$W$25,IF(C6469=1,D6469-'Data Transformation'!$W$25,FALSE))</f>
        <v>1.131</v>
      </c>
      <c r="E6468">
        <f t="array" ref="E6468">IF(ISLOGICAL(D6468),"",FREQUENCY(IF('Data Transformation'!$B$425:$B$8425='Bin Analysis'!$B6459,'Data Transformation'!$G$425:$G$8425),D6468))</f>
        <v>16</v>
      </c>
      <c r="F6468">
        <f t="shared" si="807"/>
        <v>5</v>
      </c>
      <c r="G6468">
        <f>Weighting!$H$12</f>
        <v>0</v>
      </c>
      <c r="H6468">
        <f t="array" ref="H6468">FREQUENCY(IF('Data Transformation'!$B$4:$B$8425=B6459,'Data Transformation'!$G$4:$G$8425),'Bin Analysis'!$B6468)</f>
        <v>16</v>
      </c>
      <c r="I6468">
        <f t="shared" si="808"/>
        <v>3</v>
      </c>
      <c r="J6468">
        <f t="shared" si="809"/>
        <v>1</v>
      </c>
      <c r="K6468">
        <f>J6468*Weighting!$W$12</f>
        <v>1</v>
      </c>
      <c r="M6468" s="14"/>
    </row>
    <row r="6469" spans="1:13" x14ac:dyDescent="0.25">
      <c r="A6469" s="32">
        <f>IF(Weighting!$P$13&gt;0,B6469,"")</f>
        <v>1.238</v>
      </c>
      <c r="B6469">
        <f>Weighting!$C$13</f>
        <v>1.238</v>
      </c>
      <c r="C6469">
        <f>Weighting!$F$13</f>
        <v>0</v>
      </c>
      <c r="D6469" t="b">
        <f>IF(C6469=1,'Data Transformation'!$G$3+0.5*'Data Transformation'!$W$25,IF(C6470=1,D6470-'Data Transformation'!$W$25,FALSE))</f>
        <v>0</v>
      </c>
      <c r="E6469" t="str">
        <f t="array" ref="E6469">IF(ISLOGICAL(D6469),"",FREQUENCY(IF('Data Transformation'!$B$425:$B$8425='Bin Analysis'!$B6459,'Data Transformation'!$G$425:$G$8425),D6469))</f>
        <v/>
      </c>
      <c r="F6469" t="str">
        <f t="shared" si="807"/>
        <v/>
      </c>
      <c r="G6469">
        <f>Weighting!$H$13</f>
        <v>0</v>
      </c>
      <c r="H6469">
        <f t="array" ref="H6469">FREQUENCY(IF('Data Transformation'!$B$4:$B$8425=B6459,'Data Transformation'!$G$4:$G$8425),'Bin Analysis'!$B6469)</f>
        <v>18</v>
      </c>
      <c r="I6469">
        <f t="shared" si="808"/>
        <v>2</v>
      </c>
      <c r="J6469">
        <f t="shared" si="809"/>
        <v>1</v>
      </c>
      <c r="K6469">
        <f>J6469*Weighting!$W$13</f>
        <v>2</v>
      </c>
      <c r="M6469" s="14"/>
    </row>
    <row r="6470" spans="1:13" x14ac:dyDescent="0.25">
      <c r="A6470" s="32">
        <f>IF(Weighting!$P$14&gt;0,B6470,"")</f>
        <v>1.369</v>
      </c>
      <c r="B6470">
        <f>Weighting!$C$14</f>
        <v>1.369</v>
      </c>
      <c r="C6470">
        <f>Weighting!$F$14</f>
        <v>0</v>
      </c>
      <c r="D6470" t="b">
        <f>IF(C6470=1,'Data Transformation'!$G$3+0.5*'Data Transformation'!$W$25,IF(C6471=1,D6471-'Data Transformation'!$W$25,FALSE))</f>
        <v>0</v>
      </c>
      <c r="E6470" t="str">
        <f t="array" ref="E6470">IF(ISLOGICAL(D6470),"",FREQUENCY(IF('Data Transformation'!$B$425:$B$8425='Bin Analysis'!$B6459,'Data Transformation'!$G$425:$G$8425),D6470))</f>
        <v/>
      </c>
      <c r="F6470" t="str">
        <f t="shared" si="807"/>
        <v/>
      </c>
      <c r="G6470">
        <f>Weighting!$H$14</f>
        <v>0</v>
      </c>
      <c r="H6470">
        <f t="array" ref="H6470">FREQUENCY(IF('Data Transformation'!$B$4:$B$8425=B6459,'Data Transformation'!$G$4:$G$8425),'Bin Analysis'!$B6470)</f>
        <v>18</v>
      </c>
      <c r="I6470">
        <f t="shared" si="808"/>
        <v>0</v>
      </c>
      <c r="J6470">
        <f t="shared" si="809"/>
        <v>0</v>
      </c>
      <c r="K6470">
        <f>J6470*Weighting!$W$14</f>
        <v>0</v>
      </c>
      <c r="M6470" s="14"/>
    </row>
    <row r="6471" spans="1:13" x14ac:dyDescent="0.25">
      <c r="A6471" s="32">
        <f>IF(Weighting!$P$15&gt;0,B6471,"")</f>
        <v>1.5000009999999999</v>
      </c>
      <c r="B6471">
        <f>Weighting!$C$15</f>
        <v>1.5000009999999999</v>
      </c>
      <c r="C6471">
        <f>Weighting!$F$15</f>
        <v>0</v>
      </c>
      <c r="D6471" t="b">
        <f>IF(C6471=1,'Data Transformation'!$G$3+0.5*'Data Transformation'!$W$25,IF(C6472=1,D6472-'Data Transformation'!$W$25,FALSE))</f>
        <v>0</v>
      </c>
      <c r="E6471" t="str">
        <f t="array" ref="E6471">IF(ISLOGICAL(D6471),"",FREQUENCY(IF('Data Transformation'!$B$425:$B$8425='Bin Analysis'!$B6459,'Data Transformation'!$G$425:$G$8425),D6471))</f>
        <v/>
      </c>
      <c r="F6471" t="str">
        <f t="shared" si="807"/>
        <v/>
      </c>
      <c r="G6471">
        <f>Weighting!$H$15</f>
        <v>0</v>
      </c>
      <c r="H6471">
        <f t="array" ref="H6471">FREQUENCY(IF('Data Transformation'!$B$4:$B$8425=B6459,'Data Transformation'!$G$4:$G$8425),'Bin Analysis'!$B6471)</f>
        <v>18</v>
      </c>
      <c r="I6471">
        <f t="shared" si="808"/>
        <v>0</v>
      </c>
      <c r="J6471">
        <f t="shared" si="809"/>
        <v>0</v>
      </c>
      <c r="K6471">
        <f>J6471*Weighting!$W$15</f>
        <v>0</v>
      </c>
      <c r="M6471" s="14"/>
    </row>
    <row r="6472" spans="1:13" x14ac:dyDescent="0.25">
      <c r="A6472" s="32" t="str">
        <f>IF(Weighting!$P$16&gt;0,B6472,"")</f>
        <v/>
      </c>
      <c r="B6472">
        <f>Weighting!$C$16</f>
        <v>1.631</v>
      </c>
      <c r="C6472">
        <f>Weighting!$F$16</f>
        <v>0</v>
      </c>
      <c r="D6472" t="b">
        <f>IF(C6472=1,'Data Transformation'!$G$3+0.5*'Data Transformation'!$W$25,IF(C6473=1,D6473-'Data Transformation'!$W$25,FALSE))</f>
        <v>0</v>
      </c>
      <c r="E6472" t="str">
        <f t="array" ref="E6472">IF(ISLOGICAL(D6472),"",FREQUENCY(IF('Data Transformation'!$B$425:$B$8425='Bin Analysis'!$B6459,'Data Transformation'!$G$425:$G$8425),D6472))</f>
        <v/>
      </c>
      <c r="F6472" t="str">
        <f t="shared" si="807"/>
        <v/>
      </c>
      <c r="G6472">
        <f>Weighting!$H$16</f>
        <v>0</v>
      </c>
      <c r="H6472">
        <f t="array" ref="H6472">FREQUENCY(IF('Data Transformation'!$B$4:$B$8425=B6459,'Data Transformation'!$G$4:$G$8425),'Bin Analysis'!$B6472)</f>
        <v>18</v>
      </c>
      <c r="I6472">
        <f t="shared" si="808"/>
        <v>0</v>
      </c>
      <c r="J6472">
        <f t="shared" si="809"/>
        <v>0</v>
      </c>
      <c r="K6472">
        <f>J6472*Weighting!$W$16</f>
        <v>0</v>
      </c>
      <c r="M6472" s="14"/>
    </row>
    <row r="6473" spans="1:13" x14ac:dyDescent="0.25">
      <c r="A6473" s="32" t="str">
        <f>IF(Weighting!$P$17&gt;0,B6473,"")</f>
        <v/>
      </c>
      <c r="B6473">
        <f>Weighting!$C$17</f>
        <v>1.762</v>
      </c>
      <c r="C6473">
        <f>Weighting!$F$17</f>
        <v>0</v>
      </c>
      <c r="D6473" t="b">
        <f>IF(C6473=1,'Data Transformation'!$G$3+0.5*'Data Transformation'!$W$25,IF(C6474=1,D6474-'Data Transformation'!$W$25,FALSE))</f>
        <v>0</v>
      </c>
      <c r="E6473" t="str">
        <f t="array" ref="E6473">IF(ISLOGICAL(D6473),"",FREQUENCY(IF('Data Transformation'!$B$425:$B$8425='Bin Analysis'!$B6459,'Data Transformation'!$G$425:$G$8425),D6473))</f>
        <v/>
      </c>
      <c r="F6473" t="str">
        <f t="shared" si="807"/>
        <v/>
      </c>
      <c r="G6473">
        <f>Weighting!$H$17</f>
        <v>0</v>
      </c>
      <c r="H6473">
        <f t="array" ref="H6473">FREQUENCY(IF('Data Transformation'!$B$4:$B$8425=B6459,'Data Transformation'!$G$4:$G$8425),'Bin Analysis'!$B6473)</f>
        <v>18</v>
      </c>
      <c r="I6473">
        <f t="shared" si="808"/>
        <v>0</v>
      </c>
      <c r="J6473">
        <f t="shared" si="809"/>
        <v>0</v>
      </c>
      <c r="K6473">
        <f>J6473*Weighting!$W$17</f>
        <v>0</v>
      </c>
      <c r="M6473" s="14"/>
    </row>
    <row r="6474" spans="1:13" x14ac:dyDescent="0.25">
      <c r="A6474" s="32" t="str">
        <f>IF(Weighting!$P$18&gt;0,B6474,"")</f>
        <v/>
      </c>
      <c r="B6474">
        <f>Weighting!$C$18</f>
        <v>1.893</v>
      </c>
      <c r="C6474">
        <f>Weighting!$F$18</f>
        <v>0</v>
      </c>
      <c r="D6474" t="b">
        <f>IF(C6474=1,'Data Transformation'!$G$3+0.5*'Data Transformation'!$W$25,IF(C6475=1,D6475-'Data Transformation'!$W$25,FALSE))</f>
        <v>0</v>
      </c>
      <c r="E6474" t="str">
        <f t="array" ref="E6474">IF(ISLOGICAL(D6474),"",FREQUENCY(IF('Data Transformation'!$B$425:$B$8425='Bin Analysis'!$B6459,'Data Transformation'!$G$425:$G$8425),D6474))</f>
        <v/>
      </c>
      <c r="F6474" t="str">
        <f t="shared" si="807"/>
        <v/>
      </c>
      <c r="G6474">
        <f>Weighting!$H$18</f>
        <v>0</v>
      </c>
      <c r="H6474">
        <f t="array" ref="H6474">FREQUENCY(IF('Data Transformation'!$B$4:$B$8425=B6459,'Data Transformation'!$G$4:$G$8425),'Bin Analysis'!$B6474)</f>
        <v>18</v>
      </c>
      <c r="I6474">
        <f t="shared" si="808"/>
        <v>0</v>
      </c>
      <c r="J6474">
        <f t="shared" si="809"/>
        <v>0</v>
      </c>
      <c r="K6474">
        <f>J6474*Weighting!$W$18</f>
        <v>0</v>
      </c>
      <c r="M6474" s="14"/>
    </row>
    <row r="6475" spans="1:13" x14ac:dyDescent="0.25">
      <c r="A6475" s="32" t="str">
        <f>IF(Weighting!$P$19&gt;0,B6475,"")</f>
        <v/>
      </c>
      <c r="B6475">
        <f>Weighting!$C$19</f>
        <v>2.024</v>
      </c>
      <c r="C6475">
        <f>Weighting!$F$19</f>
        <v>0</v>
      </c>
      <c r="D6475" t="b">
        <f>IF(C6475=1,'Data Transformation'!$G$3+0.5*'Data Transformation'!$W$25,IF(C6476=1,D6476-'Data Transformation'!$W$25,FALSE))</f>
        <v>0</v>
      </c>
      <c r="E6475" t="str">
        <f t="array" ref="E6475">IF(ISLOGICAL(D6475),"",FREQUENCY(IF('Data Transformation'!$B$425:$B$8425='Bin Analysis'!$B6459,'Data Transformation'!$G$425:$G$8425),D6475))</f>
        <v/>
      </c>
      <c r="F6475" t="str">
        <f t="shared" si="807"/>
        <v/>
      </c>
      <c r="G6475">
        <f>Weighting!$H$19</f>
        <v>0</v>
      </c>
      <c r="H6475">
        <f t="array" ref="H6475">FREQUENCY(IF('Data Transformation'!$B$4:$B$8425=B6459,'Data Transformation'!$G$4:$G$8425),'Bin Analysis'!$B6475)</f>
        <v>18</v>
      </c>
      <c r="I6475">
        <f t="shared" si="808"/>
        <v>0</v>
      </c>
      <c r="J6475">
        <f t="shared" si="809"/>
        <v>0</v>
      </c>
      <c r="K6475">
        <f>J6475*Weighting!$W$19</f>
        <v>0</v>
      </c>
      <c r="M6475" s="14"/>
    </row>
    <row r="6476" spans="1:13" x14ac:dyDescent="0.25">
      <c r="A6476" s="32" t="str">
        <f>IF(Weighting!$P$20&gt;0,B6476,"")</f>
        <v/>
      </c>
      <c r="B6476">
        <f>Weighting!$C$20</f>
        <v>2.1550000000000002</v>
      </c>
      <c r="C6476">
        <f>Weighting!$F$20</f>
        <v>0</v>
      </c>
      <c r="D6476" t="b">
        <f>IF(C6476=1,'Data Transformation'!$G$3+0.5*'Data Transformation'!$W$25,IF(C6477=1,D6477-'Data Transformation'!$W$25,FALSE))</f>
        <v>0</v>
      </c>
      <c r="E6476" t="str">
        <f t="array" ref="E6476">IF(ISLOGICAL(D6476),"",FREQUENCY(IF('Data Transformation'!$B$425:$B$8425='Bin Analysis'!$B6459,'Data Transformation'!$G$425:$G$8425),D6476))</f>
        <v/>
      </c>
      <c r="F6476" t="str">
        <f t="shared" si="807"/>
        <v/>
      </c>
      <c r="G6476">
        <f>Weighting!$H$20</f>
        <v>0</v>
      </c>
      <c r="H6476">
        <f t="array" ref="H6476">FREQUENCY(IF('Data Transformation'!$B$4:$B$8425=B6459,'Data Transformation'!$G$4:$G$8425),'Bin Analysis'!$B6476)</f>
        <v>18</v>
      </c>
      <c r="I6476">
        <f t="shared" si="808"/>
        <v>0</v>
      </c>
      <c r="J6476">
        <f t="shared" si="809"/>
        <v>0</v>
      </c>
      <c r="K6476">
        <f>J6476*Weighting!$W$20</f>
        <v>0</v>
      </c>
      <c r="M6476" s="14"/>
    </row>
    <row r="6477" spans="1:13" x14ac:dyDescent="0.25">
      <c r="A6477" s="32" t="str">
        <f>IF(Weighting!$P$21&gt;0,B6477,"")</f>
        <v/>
      </c>
      <c r="B6477">
        <f>Weighting!$C$21</f>
        <v>2.2860000000000005</v>
      </c>
      <c r="C6477">
        <f>Weighting!$F$21</f>
        <v>0</v>
      </c>
      <c r="D6477" t="b">
        <f>IF(C6477=1,'Data Transformation'!$G$3+0.5*'Data Transformation'!$W$25,IF(C6478=1,D6478-'Data Transformation'!$W$25,FALSE))</f>
        <v>0</v>
      </c>
      <c r="E6477" t="str">
        <f t="array" ref="E6477">IF(ISLOGICAL(D6477),"",FREQUENCY(IF('Data Transformation'!$B$425:$B$8425='Bin Analysis'!$B6459,'Data Transformation'!$G$425:$G$8425),D6477))</f>
        <v/>
      </c>
      <c r="F6477" t="str">
        <f t="shared" si="807"/>
        <v/>
      </c>
      <c r="G6477">
        <f>Weighting!$H$21</f>
        <v>0</v>
      </c>
      <c r="H6477">
        <f t="array" ref="H6477">FREQUENCY(IF('Data Transformation'!$B$4:$B$8425=B6459,'Data Transformation'!$G$4:$G$8425),'Bin Analysis'!$B6477)</f>
        <v>18</v>
      </c>
      <c r="I6477">
        <f t="shared" si="808"/>
        <v>0</v>
      </c>
      <c r="J6477">
        <f t="shared" si="809"/>
        <v>0</v>
      </c>
      <c r="K6477">
        <f>J6477*Weighting!$W$21</f>
        <v>0</v>
      </c>
      <c r="M6477" s="14"/>
    </row>
    <row r="6478" spans="1:13" x14ac:dyDescent="0.25">
      <c r="A6478" s="32" t="str">
        <f>IF(Weighting!$P$22&gt;0,B6478,"")</f>
        <v/>
      </c>
      <c r="B6478">
        <f>Weighting!$C$22</f>
        <v>2.4170000000000007</v>
      </c>
      <c r="C6478">
        <f>Weighting!$F$22</f>
        <v>0</v>
      </c>
      <c r="D6478" t="b">
        <f>IF(C6478=1,'Data Transformation'!$G$3+0.5*'Data Transformation'!$W$25,IF(C6479=1,D6479-'Data Transformation'!$W$25,FALSE))</f>
        <v>0</v>
      </c>
      <c r="E6478" t="str">
        <f t="array" ref="E6478">IF(ISLOGICAL(D6478),"",FREQUENCY(IF('Data Transformation'!$B$425:$B$8425='Bin Analysis'!$B6459,'Data Transformation'!$G$425:$G$8425),D6478))</f>
        <v/>
      </c>
      <c r="F6478" t="str">
        <f t="shared" si="807"/>
        <v/>
      </c>
      <c r="G6478">
        <f>Weighting!$H$22</f>
        <v>0</v>
      </c>
      <c r="H6478">
        <f t="array" ref="H6478">FREQUENCY(IF('Data Transformation'!$B$4:$B$8425=B6459,'Data Transformation'!$G$4:$G$8425),'Bin Analysis'!$B6478)</f>
        <v>18</v>
      </c>
      <c r="I6478">
        <f t="shared" si="808"/>
        <v>0</v>
      </c>
      <c r="J6478">
        <f t="shared" si="809"/>
        <v>0</v>
      </c>
      <c r="K6478">
        <f>J6478*Weighting!$W$22</f>
        <v>0</v>
      </c>
      <c r="M6478" s="14"/>
    </row>
    <row r="6479" spans="1:13" x14ac:dyDescent="0.25">
      <c r="A6479" s="32" t="str">
        <f>IF(Weighting!$P$23&gt;0,B6479,"")</f>
        <v/>
      </c>
      <c r="B6479">
        <f>Weighting!$C$23</f>
        <v>2.5480000000000009</v>
      </c>
      <c r="C6479">
        <f>Weighting!$F$23</f>
        <v>0</v>
      </c>
      <c r="D6479" t="b">
        <f>IF(C6479=1,'Data Transformation'!$G$3+0.5*'Data Transformation'!$W$25,IF(C6480=1,D6480-'Data Transformation'!$W$25,FALSE))</f>
        <v>0</v>
      </c>
      <c r="E6479" t="str">
        <f t="array" ref="E6479">IF(ISLOGICAL(D6479),"",FREQUENCY(IF('Data Transformation'!$B$425:$B$8425='Bin Analysis'!$B6459,'Data Transformation'!$G$425:$G$8425),D6479))</f>
        <v/>
      </c>
      <c r="F6479" t="str">
        <f t="shared" si="807"/>
        <v/>
      </c>
      <c r="G6479">
        <f>Weighting!$H$23</f>
        <v>0</v>
      </c>
      <c r="H6479">
        <f t="array" ref="H6479">FREQUENCY(IF('Data Transformation'!$B$4:$B$8425=B6459,'Data Transformation'!$G$4:$G$8425),'Bin Analysis'!$B6479)</f>
        <v>18</v>
      </c>
      <c r="I6479">
        <f t="shared" si="808"/>
        <v>0</v>
      </c>
      <c r="J6479">
        <f t="shared" si="809"/>
        <v>0</v>
      </c>
      <c r="K6479">
        <f>J6479*Weighting!$W$23</f>
        <v>0</v>
      </c>
      <c r="M6479" s="14"/>
    </row>
    <row r="6480" spans="1:13" x14ac:dyDescent="0.25">
      <c r="A6480" s="32" t="str">
        <f>IF(Weighting!$P$24&gt;0,B6480,"")</f>
        <v/>
      </c>
      <c r="B6480">
        <f>Weighting!$C$24</f>
        <v>2.6790000000000012</v>
      </c>
      <c r="C6480">
        <f>Weighting!$F$24</f>
        <v>0</v>
      </c>
      <c r="D6480" t="b">
        <f>IF(C6480=1,'Data Transformation'!$G$3+0.5*'Data Transformation'!$W$25,IF(C6481=1,D6481-'Data Transformation'!$W$25,FALSE))</f>
        <v>0</v>
      </c>
      <c r="E6480" t="str">
        <f t="array" ref="E6480">IF(ISLOGICAL(D6480),"",FREQUENCY(IF('Data Transformation'!$B$425:$B$8425='Bin Analysis'!$B6459,'Data Transformation'!$G$425:$G$8425),D6480))</f>
        <v/>
      </c>
      <c r="F6480" t="str">
        <f t="shared" si="807"/>
        <v/>
      </c>
      <c r="G6480">
        <f>Weighting!$H$24</f>
        <v>0</v>
      </c>
      <c r="H6480">
        <f t="array" ref="H6480">FREQUENCY(IF('Data Transformation'!$B$4:$B$8425=B6459,'Data Transformation'!$G$4:$G$8425),'Bin Analysis'!$B6480)</f>
        <v>18</v>
      </c>
      <c r="I6480">
        <f t="shared" si="808"/>
        <v>0</v>
      </c>
      <c r="J6480">
        <f t="shared" si="809"/>
        <v>0</v>
      </c>
      <c r="K6480">
        <f>J6480*Weighting!$W$24</f>
        <v>0</v>
      </c>
      <c r="M6480" s="14"/>
    </row>
    <row r="6481" spans="1:25" x14ac:dyDescent="0.25">
      <c r="A6481" s="32" t="str">
        <f>IF(Weighting!$P$25&gt;0,B6481,"")</f>
        <v/>
      </c>
      <c r="B6481">
        <f>Weighting!$C$25</f>
        <v>2.8100000000000014</v>
      </c>
      <c r="C6481">
        <f>Weighting!$F$25</f>
        <v>0</v>
      </c>
      <c r="D6481" t="b">
        <f>IF(C6481=1,'Data Transformation'!$G$3+0.5*'Data Transformation'!$W$25,IF(C6482=1,D6482-'Data Transformation'!$W$25,FALSE))</f>
        <v>0</v>
      </c>
      <c r="E6481" t="str">
        <f t="array" ref="E6481">IF(ISLOGICAL(D6481),"",FREQUENCY(IF('Data Transformation'!$B$425:$B$8425='Bin Analysis'!$B6459,'Data Transformation'!$G$425:$G$8425),D6481))</f>
        <v/>
      </c>
      <c r="F6481" t="str">
        <f t="shared" si="807"/>
        <v/>
      </c>
      <c r="G6481">
        <f>Weighting!$H$25</f>
        <v>0</v>
      </c>
      <c r="H6481">
        <f t="array" ref="H6481">FREQUENCY(IF('Data Transformation'!$B$4:$B$8425=B6459,'Data Transformation'!$G$4:$G$8425),'Bin Analysis'!$B6481)</f>
        <v>18</v>
      </c>
      <c r="I6481">
        <f t="shared" si="808"/>
        <v>0</v>
      </c>
      <c r="J6481">
        <f t="shared" si="809"/>
        <v>0</v>
      </c>
      <c r="K6481">
        <f>J6481*Weighting!$W$25</f>
        <v>0</v>
      </c>
      <c r="M6481" s="14"/>
    </row>
    <row r="6482" spans="1:25" x14ac:dyDescent="0.25">
      <c r="N6482" s="55"/>
      <c r="O6482"/>
      <c r="P6482"/>
      <c r="Q6482"/>
      <c r="R6482"/>
    </row>
    <row r="6483" spans="1:25" ht="23.25" x14ac:dyDescent="0.35">
      <c r="A6483" s="21" t="s">
        <v>0</v>
      </c>
      <c r="B6483" s="21">
        <f>IFERROR(VLOOKUP(C6483,'Data Transformation'!$L$6:$M$426,2,FALSE),"")</f>
        <v>270</v>
      </c>
      <c r="C6483" s="21">
        <f>C6459+1</f>
        <v>270</v>
      </c>
      <c r="D6483" s="21"/>
      <c r="E6483" s="21"/>
      <c r="F6483" s="21"/>
      <c r="G6483" s="21"/>
      <c r="H6483" s="22"/>
      <c r="I6483" s="22"/>
      <c r="J6483" s="22"/>
      <c r="K6483" s="21"/>
      <c r="L6483" s="21">
        <f>B6483</f>
        <v>270</v>
      </c>
      <c r="M6483" s="23">
        <f>INDEX('Data Transformation'!$O$4:$O$424,MATCH($B6483,'Data Transformation'!$M$4:$M$424,0),MATCH($M$2,'Data Transformation'!$O$3,0))</f>
        <v>20</v>
      </c>
      <c r="N6483" s="27">
        <f>IF('Input and Summary Results'!$J$16="minimum",'Bin Analysis'!X6484/(M6483-1),'Bin Analysis'!Y6483/('Bin Analysis'!M6483-1))</f>
        <v>0</v>
      </c>
      <c r="O6483" s="27">
        <f>IF(M6483=FALSE,NA(),(VLOOKUP(1,C6486:K6505,4,FALSE))/(M6483-1))</f>
        <v>0.47368421052631576</v>
      </c>
      <c r="P6483" s="27">
        <f>IF(M6483=FALSE,NA(),SUM(J6486:J6505)/Weighting!$S$5)</f>
        <v>0.7</v>
      </c>
      <c r="Q6483" s="27">
        <f>IF(M6483=FALSE,NA(),SUM(K6486:K6505)/Weighting!$S$6)</f>
        <v>0.60869565217391308</v>
      </c>
      <c r="R6483" s="27">
        <f>IF(M6483=FALSE,NA(),(VLOOKUP(1,G6486:K6505,3,FALSE))/(M6483-1))</f>
        <v>0.10526315789473684</v>
      </c>
      <c r="S6483" s="22" t="str">
        <f>IF(M6483=FALSE,NA(),IF(SUM(J6486:J6505)=2,"yes","no"))</f>
        <v>no</v>
      </c>
      <c r="X6483" s="2" cm="2">
        <f t="array" ref="X6483:X6484">FREQUENCY(IF('Data Transformation'!$B$425:$B$6424='Bin Analysis'!L6483,'Data Transformation'!$G$425:$G$6424),'Data Transformation'!$U$11)</f>
        <v>19</v>
      </c>
      <c r="Y6483" s="2" cm="2">
        <f t="array" ref="Y6483:Y6484">FREQUENCY(IF('Data Transformation'!$B$425:$B$6424='Bin Analysis'!L6483,'Data Transformation'!$G$425:$G$6424),'Data Transformation'!$U$12)</f>
        <v>10</v>
      </c>
    </row>
    <row r="6484" spans="1:25" x14ac:dyDescent="0.25">
      <c r="A6484" s="14" t="s">
        <v>67</v>
      </c>
      <c r="B6484" t="s">
        <v>47</v>
      </c>
      <c r="C6484" t="s">
        <v>5</v>
      </c>
      <c r="D6484" t="s">
        <v>100</v>
      </c>
      <c r="E6484" t="s">
        <v>101</v>
      </c>
      <c r="F6484" t="s">
        <v>102</v>
      </c>
      <c r="G6484" t="s">
        <v>70</v>
      </c>
      <c r="H6484" t="s">
        <v>31</v>
      </c>
      <c r="I6484" t="s">
        <v>32</v>
      </c>
      <c r="J6484" t="s">
        <v>46</v>
      </c>
      <c r="K6484" s="14" t="s">
        <v>45</v>
      </c>
      <c r="M6484" s="14"/>
      <c r="X6484" s="2">
        <v>0</v>
      </c>
      <c r="Y6484" s="2">
        <v>9</v>
      </c>
    </row>
    <row r="6485" spans="1:25" x14ac:dyDescent="0.25">
      <c r="A6485" s="32"/>
      <c r="D6485" t="b">
        <f>IF(C6485=1,'Data Transformation'!$G$3+0.5*'Data Transformation'!$W$25,IF(C6486=1,D6486-'Data Transformation'!$W$25,FALSE))</f>
        <v>0</v>
      </c>
      <c r="E6485" t="str">
        <f t="array" ref="E6485">IF(ISLOGICAL(D6485),"",FREQUENCY(IF('Data Transformation'!$B$425:$B$8425='Bin Analysis'!$B6483,'Data Transformation'!$G$425:$G$8425),D6485))</f>
        <v/>
      </c>
      <c r="F6485" t="str">
        <f>IF(ISLOGICAL(D6485),"",E6485-E6484)</f>
        <v/>
      </c>
      <c r="M6485" s="14"/>
    </row>
    <row r="6486" spans="1:25" x14ac:dyDescent="0.25">
      <c r="A6486" s="32">
        <f>IF(Weighting!$P$6&gt;0,B6486,"")</f>
        <v>0.32100000000000001</v>
      </c>
      <c r="B6486">
        <f>Weighting!$C$6</f>
        <v>0.32100000000000001</v>
      </c>
      <c r="C6486">
        <f>Weighting!$F$6</f>
        <v>0</v>
      </c>
      <c r="D6486" t="b">
        <f>IF(C6486=1,'Data Transformation'!$G$3+0.5*'Data Transformation'!$W$25,IF(C6487=1,D6487-'Data Transformation'!$W$25,FALSE))</f>
        <v>0</v>
      </c>
      <c r="E6486" t="str">
        <f t="array" ref="E6486">IF(ISLOGICAL(D6486),"",FREQUENCY(IF('Data Transformation'!$B$425:$B$8425='Bin Analysis'!$B6483,'Data Transformation'!$G$425:$G$8425),D6486))</f>
        <v/>
      </c>
      <c r="F6486" t="str">
        <f>IF(ISLOGICAL(D6486),"",E6486-E6485)</f>
        <v/>
      </c>
      <c r="G6486">
        <f>Weighting!$H$6</f>
        <v>1</v>
      </c>
      <c r="H6486">
        <f t="array" ref="H6486">FREQUENCY(IF('Data Transformation'!$B$4:$B$8425=B6483,'Data Transformation'!$G$4:$G$8425),'Bin Analysis'!$B6486)</f>
        <v>2</v>
      </c>
      <c r="I6486">
        <f>H6486-H6485</f>
        <v>2</v>
      </c>
      <c r="J6486">
        <f>IF(I6486=0,0,1)</f>
        <v>1</v>
      </c>
      <c r="K6486">
        <f>J6486*Weighting!$W$6</f>
        <v>1</v>
      </c>
      <c r="M6486" s="14"/>
    </row>
    <row r="6487" spans="1:25" x14ac:dyDescent="0.25">
      <c r="A6487" s="32">
        <f>IF(Weighting!$P$7&gt;0,B6487,"")</f>
        <v>0.45200000000000001</v>
      </c>
      <c r="B6487">
        <f>Weighting!$C$7</f>
        <v>0.45200000000000001</v>
      </c>
      <c r="C6487">
        <f>Weighting!$F$7</f>
        <v>0</v>
      </c>
      <c r="D6487" t="b">
        <f>IF(C6487=1,'Data Transformation'!$G$3+0.5*'Data Transformation'!$W$25,IF(C6488=1,D6488-'Data Transformation'!$W$25,FALSE))</f>
        <v>0</v>
      </c>
      <c r="E6487" t="str">
        <f t="array" ref="E6487">IF(ISLOGICAL(D6487),"",FREQUENCY(IF('Data Transformation'!$B$425:$B$8425='Bin Analysis'!$B6483,'Data Transformation'!$G$425:$G$8425),D6487))</f>
        <v/>
      </c>
      <c r="F6487" t="str">
        <f t="shared" ref="F6487:F6505" si="810">IF(ISLOGICAL(D6487),"",E6487-E6486)</f>
        <v/>
      </c>
      <c r="G6487">
        <f>Weighting!$H$7</f>
        <v>0</v>
      </c>
      <c r="H6487">
        <f t="array" ref="H6487">FREQUENCY(IF('Data Transformation'!$B$4:$B$8425=B6483,'Data Transformation'!$G$4:$G$8425),'Bin Analysis'!$B6487)</f>
        <v>4</v>
      </c>
      <c r="I6487">
        <f t="shared" ref="I6487:I6505" si="811">H6487-H6486</f>
        <v>2</v>
      </c>
      <c r="J6487">
        <f>IF(I6487=0,0,1)</f>
        <v>1</v>
      </c>
      <c r="K6487">
        <f>J6487*Weighting!$W$7</f>
        <v>2</v>
      </c>
      <c r="M6487" s="14"/>
    </row>
    <row r="6488" spans="1:25" x14ac:dyDescent="0.25">
      <c r="A6488" s="32">
        <f>IF(Weighting!$P$8&gt;0,B6488,"")</f>
        <v>0.58299999999999996</v>
      </c>
      <c r="B6488">
        <f>Weighting!$C$8</f>
        <v>0.58299999999999996</v>
      </c>
      <c r="C6488">
        <f>Weighting!$F$8</f>
        <v>0</v>
      </c>
      <c r="D6488" t="b">
        <f>IF(C6488=1,'Data Transformation'!$G$3+0.5*'Data Transformation'!$W$25,IF(C6489=1,D6489-'Data Transformation'!$W$25,FALSE))</f>
        <v>0</v>
      </c>
      <c r="E6488" t="str">
        <f t="array" ref="E6488">IF(ISLOGICAL(D6488),"",FREQUENCY(IF('Data Transformation'!$B$425:$B$8425='Bin Analysis'!$B6483,'Data Transformation'!$G$425:$G$8425),D6488))</f>
        <v/>
      </c>
      <c r="F6488" t="str">
        <f t="shared" si="810"/>
        <v/>
      </c>
      <c r="G6488">
        <f>Weighting!$H$8</f>
        <v>0</v>
      </c>
      <c r="H6488">
        <f t="array" ref="H6488">FREQUENCY(IF('Data Transformation'!$B$4:$B$8425=B6483,'Data Transformation'!$G$4:$G$8425),'Bin Analysis'!$B6488)</f>
        <v>4</v>
      </c>
      <c r="I6488">
        <f t="shared" si="811"/>
        <v>0</v>
      </c>
      <c r="J6488">
        <f t="shared" ref="J6488:J6505" si="812">IF(I6488=0,0,1)</f>
        <v>0</v>
      </c>
      <c r="K6488">
        <f>J6488*Weighting!$W$8</f>
        <v>0</v>
      </c>
      <c r="M6488" s="14"/>
    </row>
    <row r="6489" spans="1:25" x14ac:dyDescent="0.25">
      <c r="A6489" s="32">
        <f>IF(Weighting!$P$9&gt;0,B6489,"")</f>
        <v>0.71399999999999997</v>
      </c>
      <c r="B6489" s="50">
        <f>Weighting!$C$9</f>
        <v>0.71399999999999997</v>
      </c>
      <c r="C6489">
        <f>Weighting!$F$9</f>
        <v>0</v>
      </c>
      <c r="D6489" t="b">
        <f>IF(C6489=1,'Data Transformation'!$G$3+0.5*'Data Transformation'!$W$25,IF(C6490=1,D6490-'Data Transformation'!$W$25,FALSE))</f>
        <v>0</v>
      </c>
      <c r="E6489" t="str">
        <f t="array" ref="E6489">IF(ISLOGICAL(D6489),"",FREQUENCY(IF('Data Transformation'!$B$425:$B$8425='Bin Analysis'!$B6483,'Data Transformation'!$G$425:$G$8425),D6489))</f>
        <v/>
      </c>
      <c r="F6489" t="str">
        <f t="shared" si="810"/>
        <v/>
      </c>
      <c r="G6489">
        <f>Weighting!$H$9</f>
        <v>0</v>
      </c>
      <c r="H6489">
        <f t="array" ref="H6489">FREQUENCY(IF('Data Transformation'!$B$4:$B$8425=B6483,'Data Transformation'!$G$4:$G$8425),'Bin Analysis'!$B6489)</f>
        <v>6</v>
      </c>
      <c r="I6489">
        <f t="shared" si="811"/>
        <v>2</v>
      </c>
      <c r="J6489">
        <f t="shared" si="812"/>
        <v>1</v>
      </c>
      <c r="K6489">
        <f>J6489*Weighting!$W$9</f>
        <v>3</v>
      </c>
      <c r="M6489" s="14"/>
    </row>
    <row r="6490" spans="1:25" x14ac:dyDescent="0.25">
      <c r="A6490" s="32">
        <f>IF(Weighting!$P$10&gt;0,B6490,"")</f>
        <v>0.84499999999999997</v>
      </c>
      <c r="B6490">
        <f>Weighting!$C$10</f>
        <v>0.84499999999999997</v>
      </c>
      <c r="C6490">
        <f>Weighting!$F$10</f>
        <v>0</v>
      </c>
      <c r="D6490" t="b">
        <f>IF(C6490=1,'Data Transformation'!$G$3+0.5*'Data Transformation'!$W$25,IF(C6491=1,D6491-'Data Transformation'!$W$25,FALSE))</f>
        <v>0</v>
      </c>
      <c r="E6490" t="str">
        <f t="array" ref="E6490">IF(ISLOGICAL(D6490),"",FREQUENCY(IF('Data Transformation'!$B$425:$B$8425='Bin Analysis'!$B6483,'Data Transformation'!$G$425:$G$8425),D6490))</f>
        <v/>
      </c>
      <c r="F6490" t="str">
        <f t="shared" si="810"/>
        <v/>
      </c>
      <c r="G6490">
        <f>Weighting!$H$10</f>
        <v>0</v>
      </c>
      <c r="H6490">
        <f t="array" ref="H6490">FREQUENCY(IF('Data Transformation'!$B$4:$B$8425=B6483,'Data Transformation'!$G$4:$G$8425),'Bin Analysis'!$B6490)</f>
        <v>9</v>
      </c>
      <c r="I6490">
        <f t="shared" si="811"/>
        <v>3</v>
      </c>
      <c r="J6490">
        <f t="shared" si="812"/>
        <v>1</v>
      </c>
      <c r="K6490">
        <f>J6490*Weighting!$W$10</f>
        <v>3</v>
      </c>
      <c r="M6490" s="14"/>
    </row>
    <row r="6491" spans="1:25" x14ac:dyDescent="0.25">
      <c r="A6491" s="32">
        <f>IF(Weighting!$P$11&gt;0,B6491,"")</f>
        <v>0.97599999999999998</v>
      </c>
      <c r="B6491">
        <f>Weighting!$C$11</f>
        <v>0.97599999999999998</v>
      </c>
      <c r="C6491">
        <f>Weighting!$F$11</f>
        <v>0</v>
      </c>
      <c r="D6491">
        <f>IF(C6491=1,'Data Transformation'!$G$3+0.5*'Data Transformation'!$W$25,IF(C6492=1,D6492-'Data Transformation'!$W$25,FALSE))</f>
        <v>0.86899999999999999</v>
      </c>
      <c r="E6491">
        <f t="array" ref="E6491">IF(ISLOGICAL(D6491),"",FREQUENCY(IF('Data Transformation'!$B$425:$B$8425='Bin Analysis'!$B6483,'Data Transformation'!$G$425:$G$8425),D6491))</f>
        <v>10</v>
      </c>
      <c r="F6491" t="e">
        <f t="shared" si="810"/>
        <v>#VALUE!</v>
      </c>
      <c r="G6491">
        <f>Weighting!$H$11</f>
        <v>0</v>
      </c>
      <c r="H6491">
        <f t="array" ref="H6491">FREQUENCY(IF('Data Transformation'!$B$4:$B$8425=B6483,'Data Transformation'!$G$4:$G$8425),'Bin Analysis'!$B6491)</f>
        <v>13</v>
      </c>
      <c r="I6491">
        <f t="shared" si="811"/>
        <v>4</v>
      </c>
      <c r="J6491">
        <f t="shared" si="812"/>
        <v>1</v>
      </c>
      <c r="K6491">
        <f>J6491*Weighting!$W$11</f>
        <v>2</v>
      </c>
      <c r="M6491" s="14"/>
    </row>
    <row r="6492" spans="1:25" x14ac:dyDescent="0.25">
      <c r="A6492" s="32">
        <f>IF(Weighting!$P$12&gt;0,B6492,"")</f>
        <v>1.107</v>
      </c>
      <c r="B6492">
        <f>Weighting!$C$12</f>
        <v>1.107</v>
      </c>
      <c r="C6492">
        <f>Weighting!$F$12</f>
        <v>1</v>
      </c>
      <c r="D6492">
        <f>IF(C6492=1,'Data Transformation'!$G$3+0.5*'Data Transformation'!$W$25,IF(C6493=1,D6493-'Data Transformation'!$W$25,FALSE))</f>
        <v>1.131</v>
      </c>
      <c r="E6492">
        <f t="array" ref="E6492">IF(ISLOGICAL(D6492),"",FREQUENCY(IF('Data Transformation'!$B$425:$B$8425='Bin Analysis'!$B6483,'Data Transformation'!$G$425:$G$8425),D6492))</f>
        <v>19</v>
      </c>
      <c r="F6492">
        <f t="shared" si="810"/>
        <v>9</v>
      </c>
      <c r="G6492">
        <f>Weighting!$H$12</f>
        <v>0</v>
      </c>
      <c r="H6492">
        <f t="array" ref="H6492">FREQUENCY(IF('Data Transformation'!$B$4:$B$8425=B6483,'Data Transformation'!$G$4:$G$8425),'Bin Analysis'!$B6492)</f>
        <v>18</v>
      </c>
      <c r="I6492">
        <f t="shared" si="811"/>
        <v>5</v>
      </c>
      <c r="J6492">
        <f t="shared" si="812"/>
        <v>1</v>
      </c>
      <c r="K6492">
        <f>J6492*Weighting!$W$12</f>
        <v>1</v>
      </c>
      <c r="M6492" s="14"/>
    </row>
    <row r="6493" spans="1:25" x14ac:dyDescent="0.25">
      <c r="A6493" s="32">
        <f>IF(Weighting!$P$13&gt;0,B6493,"")</f>
        <v>1.238</v>
      </c>
      <c r="B6493">
        <f>Weighting!$C$13</f>
        <v>1.238</v>
      </c>
      <c r="C6493">
        <f>Weighting!$F$13</f>
        <v>0</v>
      </c>
      <c r="D6493" t="b">
        <f>IF(C6493=1,'Data Transformation'!$G$3+0.5*'Data Transformation'!$W$25,IF(C6494=1,D6494-'Data Transformation'!$W$25,FALSE))</f>
        <v>0</v>
      </c>
      <c r="E6493" t="str">
        <f t="array" ref="E6493">IF(ISLOGICAL(D6493),"",FREQUENCY(IF('Data Transformation'!$B$425:$B$8425='Bin Analysis'!$B6483,'Data Transformation'!$G$425:$G$8425),D6493))</f>
        <v/>
      </c>
      <c r="F6493" t="str">
        <f t="shared" si="810"/>
        <v/>
      </c>
      <c r="G6493">
        <f>Weighting!$H$13</f>
        <v>0</v>
      </c>
      <c r="H6493">
        <f t="array" ref="H6493">FREQUENCY(IF('Data Transformation'!$B$4:$B$8425=B6483,'Data Transformation'!$G$4:$G$8425),'Bin Analysis'!$B6493)</f>
        <v>20</v>
      </c>
      <c r="I6493">
        <f t="shared" si="811"/>
        <v>2</v>
      </c>
      <c r="J6493">
        <f t="shared" si="812"/>
        <v>1</v>
      </c>
      <c r="K6493">
        <f>J6493*Weighting!$W$13</f>
        <v>2</v>
      </c>
      <c r="M6493" s="14"/>
    </row>
    <row r="6494" spans="1:25" x14ac:dyDescent="0.25">
      <c r="A6494" s="32">
        <f>IF(Weighting!$P$14&gt;0,B6494,"")</f>
        <v>1.369</v>
      </c>
      <c r="B6494">
        <f>Weighting!$C$14</f>
        <v>1.369</v>
      </c>
      <c r="C6494">
        <f>Weighting!$F$14</f>
        <v>0</v>
      </c>
      <c r="D6494" t="b">
        <f>IF(C6494=1,'Data Transformation'!$G$3+0.5*'Data Transformation'!$W$25,IF(C6495=1,D6495-'Data Transformation'!$W$25,FALSE))</f>
        <v>0</v>
      </c>
      <c r="E6494" t="str">
        <f t="array" ref="E6494">IF(ISLOGICAL(D6494),"",FREQUENCY(IF('Data Transformation'!$B$425:$B$8425='Bin Analysis'!$B6483,'Data Transformation'!$G$425:$G$8425),D6494))</f>
        <v/>
      </c>
      <c r="F6494" t="str">
        <f t="shared" si="810"/>
        <v/>
      </c>
      <c r="G6494">
        <f>Weighting!$H$14</f>
        <v>0</v>
      </c>
      <c r="H6494">
        <f t="array" ref="H6494">FREQUENCY(IF('Data Transformation'!$B$4:$B$8425=B6483,'Data Transformation'!$G$4:$G$8425),'Bin Analysis'!$B6494)</f>
        <v>20</v>
      </c>
      <c r="I6494">
        <f t="shared" si="811"/>
        <v>0</v>
      </c>
      <c r="J6494">
        <f t="shared" si="812"/>
        <v>0</v>
      </c>
      <c r="K6494">
        <f>J6494*Weighting!$W$14</f>
        <v>0</v>
      </c>
      <c r="M6494" s="14"/>
    </row>
    <row r="6495" spans="1:25" x14ac:dyDescent="0.25">
      <c r="A6495" s="32">
        <f>IF(Weighting!$P$15&gt;0,B6495,"")</f>
        <v>1.5000009999999999</v>
      </c>
      <c r="B6495">
        <f>Weighting!$C$15</f>
        <v>1.5000009999999999</v>
      </c>
      <c r="C6495">
        <f>Weighting!$F$15</f>
        <v>0</v>
      </c>
      <c r="D6495" t="b">
        <f>IF(C6495=1,'Data Transformation'!$G$3+0.5*'Data Transformation'!$W$25,IF(C6496=1,D6496-'Data Transformation'!$W$25,FALSE))</f>
        <v>0</v>
      </c>
      <c r="E6495" t="str">
        <f t="array" ref="E6495">IF(ISLOGICAL(D6495),"",FREQUENCY(IF('Data Transformation'!$B$425:$B$8425='Bin Analysis'!$B6483,'Data Transformation'!$G$425:$G$8425),D6495))</f>
        <v/>
      </c>
      <c r="F6495" t="str">
        <f t="shared" si="810"/>
        <v/>
      </c>
      <c r="G6495">
        <f>Weighting!$H$15</f>
        <v>0</v>
      </c>
      <c r="H6495">
        <f t="array" ref="H6495">FREQUENCY(IF('Data Transformation'!$B$4:$B$8425=B6483,'Data Transformation'!$G$4:$G$8425),'Bin Analysis'!$B6495)</f>
        <v>20</v>
      </c>
      <c r="I6495">
        <f t="shared" si="811"/>
        <v>0</v>
      </c>
      <c r="J6495">
        <f t="shared" si="812"/>
        <v>0</v>
      </c>
      <c r="K6495">
        <f>J6495*Weighting!$W$15</f>
        <v>0</v>
      </c>
      <c r="M6495" s="14"/>
    </row>
    <row r="6496" spans="1:25" x14ac:dyDescent="0.25">
      <c r="A6496" s="32" t="str">
        <f>IF(Weighting!$P$16&gt;0,B6496,"")</f>
        <v/>
      </c>
      <c r="B6496">
        <f>Weighting!$C$16</f>
        <v>1.631</v>
      </c>
      <c r="C6496">
        <f>Weighting!$F$16</f>
        <v>0</v>
      </c>
      <c r="D6496" t="b">
        <f>IF(C6496=1,'Data Transformation'!$G$3+0.5*'Data Transformation'!$W$25,IF(C6497=1,D6497-'Data Transformation'!$W$25,FALSE))</f>
        <v>0</v>
      </c>
      <c r="E6496" t="str">
        <f t="array" ref="E6496">IF(ISLOGICAL(D6496),"",FREQUENCY(IF('Data Transformation'!$B$425:$B$8425='Bin Analysis'!$B6483,'Data Transformation'!$G$425:$G$8425),D6496))</f>
        <v/>
      </c>
      <c r="F6496" t="str">
        <f t="shared" si="810"/>
        <v/>
      </c>
      <c r="G6496">
        <f>Weighting!$H$16</f>
        <v>0</v>
      </c>
      <c r="H6496">
        <f t="array" ref="H6496">FREQUENCY(IF('Data Transformation'!$B$4:$B$8425=B6483,'Data Transformation'!$G$4:$G$8425),'Bin Analysis'!$B6496)</f>
        <v>20</v>
      </c>
      <c r="I6496">
        <f t="shared" si="811"/>
        <v>0</v>
      </c>
      <c r="J6496">
        <f t="shared" si="812"/>
        <v>0</v>
      </c>
      <c r="K6496">
        <f>J6496*Weighting!$W$16</f>
        <v>0</v>
      </c>
      <c r="M6496" s="14"/>
    </row>
    <row r="6497" spans="1:25" x14ac:dyDescent="0.25">
      <c r="A6497" s="32" t="str">
        <f>IF(Weighting!$P$17&gt;0,B6497,"")</f>
        <v/>
      </c>
      <c r="B6497">
        <f>Weighting!$C$17</f>
        <v>1.762</v>
      </c>
      <c r="C6497">
        <f>Weighting!$F$17</f>
        <v>0</v>
      </c>
      <c r="D6497" t="b">
        <f>IF(C6497=1,'Data Transformation'!$G$3+0.5*'Data Transformation'!$W$25,IF(C6498=1,D6498-'Data Transformation'!$W$25,FALSE))</f>
        <v>0</v>
      </c>
      <c r="E6497" t="str">
        <f t="array" ref="E6497">IF(ISLOGICAL(D6497),"",FREQUENCY(IF('Data Transformation'!$B$425:$B$8425='Bin Analysis'!$B6483,'Data Transformation'!$G$425:$G$8425),D6497))</f>
        <v/>
      </c>
      <c r="F6497" t="str">
        <f t="shared" si="810"/>
        <v/>
      </c>
      <c r="G6497">
        <f>Weighting!$H$17</f>
        <v>0</v>
      </c>
      <c r="H6497">
        <f t="array" ref="H6497">FREQUENCY(IF('Data Transformation'!$B$4:$B$8425=B6483,'Data Transformation'!$G$4:$G$8425),'Bin Analysis'!$B6497)</f>
        <v>20</v>
      </c>
      <c r="I6497">
        <f t="shared" si="811"/>
        <v>0</v>
      </c>
      <c r="J6497">
        <f t="shared" si="812"/>
        <v>0</v>
      </c>
      <c r="K6497">
        <f>J6497*Weighting!$W$17</f>
        <v>0</v>
      </c>
      <c r="M6497" s="14"/>
    </row>
    <row r="6498" spans="1:25" x14ac:dyDescent="0.25">
      <c r="A6498" s="32" t="str">
        <f>IF(Weighting!$P$18&gt;0,B6498,"")</f>
        <v/>
      </c>
      <c r="B6498">
        <f>Weighting!$C$18</f>
        <v>1.893</v>
      </c>
      <c r="C6498">
        <f>Weighting!$F$18</f>
        <v>0</v>
      </c>
      <c r="D6498" t="b">
        <f>IF(C6498=1,'Data Transformation'!$G$3+0.5*'Data Transformation'!$W$25,IF(C6499=1,D6499-'Data Transformation'!$W$25,FALSE))</f>
        <v>0</v>
      </c>
      <c r="E6498" t="str">
        <f t="array" ref="E6498">IF(ISLOGICAL(D6498),"",FREQUENCY(IF('Data Transformation'!$B$425:$B$8425='Bin Analysis'!$B6483,'Data Transformation'!$G$425:$G$8425),D6498))</f>
        <v/>
      </c>
      <c r="F6498" t="str">
        <f t="shared" si="810"/>
        <v/>
      </c>
      <c r="G6498">
        <f>Weighting!$H$18</f>
        <v>0</v>
      </c>
      <c r="H6498">
        <f t="array" ref="H6498">FREQUENCY(IF('Data Transformation'!$B$4:$B$8425=B6483,'Data Transformation'!$G$4:$G$8425),'Bin Analysis'!$B6498)</f>
        <v>20</v>
      </c>
      <c r="I6498">
        <f t="shared" si="811"/>
        <v>0</v>
      </c>
      <c r="J6498">
        <f t="shared" si="812"/>
        <v>0</v>
      </c>
      <c r="K6498">
        <f>J6498*Weighting!$W$18</f>
        <v>0</v>
      </c>
      <c r="M6498" s="14"/>
    </row>
    <row r="6499" spans="1:25" x14ac:dyDescent="0.25">
      <c r="A6499" s="32" t="str">
        <f>IF(Weighting!$P$19&gt;0,B6499,"")</f>
        <v/>
      </c>
      <c r="B6499">
        <f>Weighting!$C$19</f>
        <v>2.024</v>
      </c>
      <c r="C6499">
        <f>Weighting!$F$19</f>
        <v>0</v>
      </c>
      <c r="D6499" t="b">
        <f>IF(C6499=1,'Data Transformation'!$G$3+0.5*'Data Transformation'!$W$25,IF(C6500=1,D6500-'Data Transformation'!$W$25,FALSE))</f>
        <v>0</v>
      </c>
      <c r="E6499" t="str">
        <f t="array" ref="E6499">IF(ISLOGICAL(D6499),"",FREQUENCY(IF('Data Transformation'!$B$425:$B$8425='Bin Analysis'!$B6483,'Data Transformation'!$G$425:$G$8425),D6499))</f>
        <v/>
      </c>
      <c r="F6499" t="str">
        <f t="shared" si="810"/>
        <v/>
      </c>
      <c r="G6499">
        <f>Weighting!$H$19</f>
        <v>0</v>
      </c>
      <c r="H6499">
        <f t="array" ref="H6499">FREQUENCY(IF('Data Transformation'!$B$4:$B$8425=B6483,'Data Transformation'!$G$4:$G$8425),'Bin Analysis'!$B6499)</f>
        <v>20</v>
      </c>
      <c r="I6499">
        <f t="shared" si="811"/>
        <v>0</v>
      </c>
      <c r="J6499">
        <f t="shared" si="812"/>
        <v>0</v>
      </c>
      <c r="K6499">
        <f>J6499*Weighting!$W$19</f>
        <v>0</v>
      </c>
      <c r="M6499" s="14"/>
    </row>
    <row r="6500" spans="1:25" x14ac:dyDescent="0.25">
      <c r="A6500" s="32" t="str">
        <f>IF(Weighting!$P$20&gt;0,B6500,"")</f>
        <v/>
      </c>
      <c r="B6500">
        <f>Weighting!$C$20</f>
        <v>2.1550000000000002</v>
      </c>
      <c r="C6500">
        <f>Weighting!$F$20</f>
        <v>0</v>
      </c>
      <c r="D6500" t="b">
        <f>IF(C6500=1,'Data Transformation'!$G$3+0.5*'Data Transformation'!$W$25,IF(C6501=1,D6501-'Data Transformation'!$W$25,FALSE))</f>
        <v>0</v>
      </c>
      <c r="E6500" t="str">
        <f t="array" ref="E6500">IF(ISLOGICAL(D6500),"",FREQUENCY(IF('Data Transformation'!$B$425:$B$8425='Bin Analysis'!$B6483,'Data Transformation'!$G$425:$G$8425),D6500))</f>
        <v/>
      </c>
      <c r="F6500" t="str">
        <f t="shared" si="810"/>
        <v/>
      </c>
      <c r="G6500">
        <f>Weighting!$H$20</f>
        <v>0</v>
      </c>
      <c r="H6500">
        <f t="array" ref="H6500">FREQUENCY(IF('Data Transformation'!$B$4:$B$8425=B6483,'Data Transformation'!$G$4:$G$8425),'Bin Analysis'!$B6500)</f>
        <v>20</v>
      </c>
      <c r="I6500">
        <f t="shared" si="811"/>
        <v>0</v>
      </c>
      <c r="J6500">
        <f t="shared" si="812"/>
        <v>0</v>
      </c>
      <c r="K6500">
        <f>J6500*Weighting!$W$20</f>
        <v>0</v>
      </c>
      <c r="M6500" s="14"/>
    </row>
    <row r="6501" spans="1:25" x14ac:dyDescent="0.25">
      <c r="A6501" s="32" t="str">
        <f>IF(Weighting!$P$21&gt;0,B6501,"")</f>
        <v/>
      </c>
      <c r="B6501">
        <f>Weighting!$C$21</f>
        <v>2.2860000000000005</v>
      </c>
      <c r="C6501">
        <f>Weighting!$F$21</f>
        <v>0</v>
      </c>
      <c r="D6501" t="b">
        <f>IF(C6501=1,'Data Transformation'!$G$3+0.5*'Data Transformation'!$W$25,IF(C6502=1,D6502-'Data Transformation'!$W$25,FALSE))</f>
        <v>0</v>
      </c>
      <c r="E6501" t="str">
        <f t="array" ref="E6501">IF(ISLOGICAL(D6501),"",FREQUENCY(IF('Data Transformation'!$B$425:$B$8425='Bin Analysis'!$B6483,'Data Transformation'!$G$425:$G$8425),D6501))</f>
        <v/>
      </c>
      <c r="F6501" t="str">
        <f t="shared" si="810"/>
        <v/>
      </c>
      <c r="G6501">
        <f>Weighting!$H$21</f>
        <v>0</v>
      </c>
      <c r="H6501">
        <f t="array" ref="H6501">FREQUENCY(IF('Data Transformation'!$B$4:$B$8425=B6483,'Data Transformation'!$G$4:$G$8425),'Bin Analysis'!$B6501)</f>
        <v>20</v>
      </c>
      <c r="I6501">
        <f t="shared" si="811"/>
        <v>0</v>
      </c>
      <c r="J6501">
        <f t="shared" si="812"/>
        <v>0</v>
      </c>
      <c r="K6501">
        <f>J6501*Weighting!$W$21</f>
        <v>0</v>
      </c>
      <c r="M6501" s="14"/>
    </row>
    <row r="6502" spans="1:25" x14ac:dyDescent="0.25">
      <c r="A6502" s="32" t="str">
        <f>IF(Weighting!$P$22&gt;0,B6502,"")</f>
        <v/>
      </c>
      <c r="B6502">
        <f>Weighting!$C$22</f>
        <v>2.4170000000000007</v>
      </c>
      <c r="C6502">
        <f>Weighting!$F$22</f>
        <v>0</v>
      </c>
      <c r="D6502" t="b">
        <f>IF(C6502=1,'Data Transformation'!$G$3+0.5*'Data Transformation'!$W$25,IF(C6503=1,D6503-'Data Transformation'!$W$25,FALSE))</f>
        <v>0</v>
      </c>
      <c r="E6502" t="str">
        <f t="array" ref="E6502">IF(ISLOGICAL(D6502),"",FREQUENCY(IF('Data Transformation'!$B$425:$B$8425='Bin Analysis'!$B6483,'Data Transformation'!$G$425:$G$8425),D6502))</f>
        <v/>
      </c>
      <c r="F6502" t="str">
        <f t="shared" si="810"/>
        <v/>
      </c>
      <c r="G6502">
        <f>Weighting!$H$22</f>
        <v>0</v>
      </c>
      <c r="H6502">
        <f t="array" ref="H6502">FREQUENCY(IF('Data Transformation'!$B$4:$B$8425=B6483,'Data Transformation'!$G$4:$G$8425),'Bin Analysis'!$B6502)</f>
        <v>20</v>
      </c>
      <c r="I6502">
        <f t="shared" si="811"/>
        <v>0</v>
      </c>
      <c r="J6502">
        <f t="shared" si="812"/>
        <v>0</v>
      </c>
      <c r="K6502">
        <f>J6502*Weighting!$W$22</f>
        <v>0</v>
      </c>
      <c r="M6502" s="14"/>
    </row>
    <row r="6503" spans="1:25" x14ac:dyDescent="0.25">
      <c r="A6503" s="32" t="str">
        <f>IF(Weighting!$P$23&gt;0,B6503,"")</f>
        <v/>
      </c>
      <c r="B6503">
        <f>Weighting!$C$23</f>
        <v>2.5480000000000009</v>
      </c>
      <c r="C6503">
        <f>Weighting!$F$23</f>
        <v>0</v>
      </c>
      <c r="D6503" t="b">
        <f>IF(C6503=1,'Data Transformation'!$G$3+0.5*'Data Transformation'!$W$25,IF(C6504=1,D6504-'Data Transformation'!$W$25,FALSE))</f>
        <v>0</v>
      </c>
      <c r="E6503" t="str">
        <f t="array" ref="E6503">IF(ISLOGICAL(D6503),"",FREQUENCY(IF('Data Transformation'!$B$425:$B$8425='Bin Analysis'!$B6483,'Data Transformation'!$G$425:$G$8425),D6503))</f>
        <v/>
      </c>
      <c r="F6503" t="str">
        <f t="shared" si="810"/>
        <v/>
      </c>
      <c r="G6503">
        <f>Weighting!$H$23</f>
        <v>0</v>
      </c>
      <c r="H6503">
        <f t="array" ref="H6503">FREQUENCY(IF('Data Transformation'!$B$4:$B$8425=B6483,'Data Transformation'!$G$4:$G$8425),'Bin Analysis'!$B6503)</f>
        <v>20</v>
      </c>
      <c r="I6503">
        <f t="shared" si="811"/>
        <v>0</v>
      </c>
      <c r="J6503">
        <f t="shared" si="812"/>
        <v>0</v>
      </c>
      <c r="K6503">
        <f>J6503*Weighting!$W$23</f>
        <v>0</v>
      </c>
      <c r="M6503" s="14"/>
    </row>
    <row r="6504" spans="1:25" x14ac:dyDescent="0.25">
      <c r="A6504" s="32" t="str">
        <f>IF(Weighting!$P$24&gt;0,B6504,"")</f>
        <v/>
      </c>
      <c r="B6504">
        <f>Weighting!$C$24</f>
        <v>2.6790000000000012</v>
      </c>
      <c r="C6504">
        <f>Weighting!$F$24</f>
        <v>0</v>
      </c>
      <c r="D6504" t="b">
        <f>IF(C6504=1,'Data Transformation'!$G$3+0.5*'Data Transformation'!$W$25,IF(C6505=1,D6505-'Data Transformation'!$W$25,FALSE))</f>
        <v>0</v>
      </c>
      <c r="E6504" t="str">
        <f t="array" ref="E6504">IF(ISLOGICAL(D6504),"",FREQUENCY(IF('Data Transformation'!$B$425:$B$8425='Bin Analysis'!$B6483,'Data Transformation'!$G$425:$G$8425),D6504))</f>
        <v/>
      </c>
      <c r="F6504" t="str">
        <f t="shared" si="810"/>
        <v/>
      </c>
      <c r="G6504">
        <f>Weighting!$H$24</f>
        <v>0</v>
      </c>
      <c r="H6504">
        <f t="array" ref="H6504">FREQUENCY(IF('Data Transformation'!$B$4:$B$8425=B6483,'Data Transformation'!$G$4:$G$8425),'Bin Analysis'!$B6504)</f>
        <v>20</v>
      </c>
      <c r="I6504">
        <f t="shared" si="811"/>
        <v>0</v>
      </c>
      <c r="J6504">
        <f t="shared" si="812"/>
        <v>0</v>
      </c>
      <c r="K6504">
        <f>J6504*Weighting!$W$24</f>
        <v>0</v>
      </c>
      <c r="M6504" s="14"/>
    </row>
    <row r="6505" spans="1:25" x14ac:dyDescent="0.25">
      <c r="A6505" s="32" t="str">
        <f>IF(Weighting!$P$25&gt;0,B6505,"")</f>
        <v/>
      </c>
      <c r="B6505">
        <f>Weighting!$C$25</f>
        <v>2.8100000000000014</v>
      </c>
      <c r="C6505">
        <f>Weighting!$F$25</f>
        <v>0</v>
      </c>
      <c r="D6505" t="b">
        <f>IF(C6505=1,'Data Transformation'!$G$3+0.5*'Data Transformation'!$W$25,IF(C6506=1,D6506-'Data Transformation'!$W$25,FALSE))</f>
        <v>0</v>
      </c>
      <c r="E6505" t="str">
        <f t="array" ref="E6505">IF(ISLOGICAL(D6505),"",FREQUENCY(IF('Data Transformation'!$B$425:$B$8425='Bin Analysis'!$B6483,'Data Transformation'!$G$425:$G$8425),D6505))</f>
        <v/>
      </c>
      <c r="F6505" t="str">
        <f t="shared" si="810"/>
        <v/>
      </c>
      <c r="G6505">
        <f>Weighting!$H$25</f>
        <v>0</v>
      </c>
      <c r="H6505">
        <f t="array" ref="H6505">FREQUENCY(IF('Data Transformation'!$B$4:$B$8425=B6483,'Data Transformation'!$G$4:$G$8425),'Bin Analysis'!$B6505)</f>
        <v>20</v>
      </c>
      <c r="I6505">
        <f t="shared" si="811"/>
        <v>0</v>
      </c>
      <c r="J6505">
        <f t="shared" si="812"/>
        <v>0</v>
      </c>
      <c r="K6505">
        <f>J6505*Weighting!$W$25</f>
        <v>0</v>
      </c>
      <c r="M6505" s="14"/>
    </row>
    <row r="6506" spans="1:25" x14ac:dyDescent="0.25">
      <c r="O6506"/>
      <c r="P6506"/>
      <c r="Q6506"/>
      <c r="R6506"/>
    </row>
    <row r="6507" spans="1:25" ht="23.25" x14ac:dyDescent="0.35">
      <c r="A6507" s="21" t="s">
        <v>0</v>
      </c>
      <c r="B6507" s="21">
        <f>IFERROR(VLOOKUP(C6507,'Data Transformation'!$L$6:$M$426,2,FALSE),"")</f>
        <v>271</v>
      </c>
      <c r="C6507" s="21">
        <f>C6483+1</f>
        <v>271</v>
      </c>
      <c r="D6507" s="21"/>
      <c r="E6507" s="21"/>
      <c r="F6507" s="21"/>
      <c r="G6507" s="21"/>
      <c r="H6507" s="22"/>
      <c r="I6507" s="22"/>
      <c r="J6507" s="22"/>
      <c r="K6507" s="21"/>
      <c r="L6507" s="21">
        <f>B6507</f>
        <v>271</v>
      </c>
      <c r="M6507" s="23">
        <f>INDEX('Data Transformation'!$O$4:$O$424,MATCH($B6507,'Data Transformation'!$M$4:$M$424,0),MATCH($M$2,'Data Transformation'!$O$3,0))</f>
        <v>18</v>
      </c>
      <c r="N6507" s="27">
        <f>IF('Input and Summary Results'!$J$16="minimum",'Bin Analysis'!X6508/(M6507-1),'Bin Analysis'!Y6507/('Bin Analysis'!M6507-1))</f>
        <v>0</v>
      </c>
      <c r="O6507" s="27">
        <f>IF(M6507=FALSE,NA(),(VLOOKUP(1,C6510:K6529,4,FALSE))/(M6507-1))</f>
        <v>0</v>
      </c>
      <c r="P6507" s="27">
        <f>IF(M6507=FALSE,NA(),SUM(J6510:J6529)/Weighting!$S$5)</f>
        <v>0.2</v>
      </c>
      <c r="Q6507" s="27">
        <f>IF(M6507=FALSE,NA(),SUM(K6510:K6529)/Weighting!$S$6)</f>
        <v>8.6956521739130432E-2</v>
      </c>
      <c r="R6507" s="27">
        <f>IF(M6507=FALSE,NA(),(VLOOKUP(1,G6510:K6529,3,FALSE))/(M6507-1))</f>
        <v>1</v>
      </c>
      <c r="S6507" s="22" t="str">
        <f>IF(M6507=FALSE,NA(),IF(SUM(J6510:J6529)=2,"yes","no"))</f>
        <v>yes</v>
      </c>
      <c r="X6507" s="2" cm="2">
        <f t="array" ref="X6507:X6508">FREQUENCY(IF('Data Transformation'!$B$425:$B$6424='Bin Analysis'!L6507,'Data Transformation'!$G$425:$G$6424),'Data Transformation'!$U$11)</f>
        <v>17</v>
      </c>
      <c r="Y6507" s="2" cm="2">
        <f t="array" ref="Y6507:Y6508">FREQUENCY(IF('Data Transformation'!$B$425:$B$6424='Bin Analysis'!L6507,'Data Transformation'!$G$425:$G$6424),'Data Transformation'!$U$12)</f>
        <v>17</v>
      </c>
    </row>
    <row r="6508" spans="1:25" x14ac:dyDescent="0.25">
      <c r="A6508" s="14" t="s">
        <v>67</v>
      </c>
      <c r="B6508" t="s">
        <v>47</v>
      </c>
      <c r="C6508" t="s">
        <v>5</v>
      </c>
      <c r="D6508" t="s">
        <v>100</v>
      </c>
      <c r="E6508" t="s">
        <v>101</v>
      </c>
      <c r="F6508" t="s">
        <v>102</v>
      </c>
      <c r="G6508" t="s">
        <v>70</v>
      </c>
      <c r="H6508" t="s">
        <v>31</v>
      </c>
      <c r="I6508" t="s">
        <v>32</v>
      </c>
      <c r="J6508" t="s">
        <v>46</v>
      </c>
      <c r="K6508" s="14" t="s">
        <v>45</v>
      </c>
      <c r="M6508" s="14"/>
      <c r="X6508" s="2">
        <v>0</v>
      </c>
      <c r="Y6508" s="2">
        <v>0</v>
      </c>
    </row>
    <row r="6509" spans="1:25" x14ac:dyDescent="0.25">
      <c r="A6509" s="32"/>
      <c r="D6509" t="b">
        <f>IF(C6509=1,'Data Transformation'!$G$3+0.5*'Data Transformation'!$W$25,IF(C6510=1,D6510-'Data Transformation'!$W$25,FALSE))</f>
        <v>0</v>
      </c>
      <c r="E6509" t="str">
        <f t="array" ref="E6509">IF(ISLOGICAL(D6509),"",FREQUENCY(IF('Data Transformation'!$B$425:$B$8425='Bin Analysis'!$B6507,'Data Transformation'!$G$425:$G$8425),D6509))</f>
        <v/>
      </c>
      <c r="F6509" t="str">
        <f>IF(ISLOGICAL(D6509),"",E6509-E6508)</f>
        <v/>
      </c>
      <c r="M6509" s="14"/>
    </row>
    <row r="6510" spans="1:25" x14ac:dyDescent="0.25">
      <c r="A6510" s="32">
        <f>IF(Weighting!$P$6&gt;0,B6510,"")</f>
        <v>0.32100000000000001</v>
      </c>
      <c r="B6510">
        <f>Weighting!$C$6</f>
        <v>0.32100000000000001</v>
      </c>
      <c r="C6510">
        <f>Weighting!$F$6</f>
        <v>0</v>
      </c>
      <c r="D6510" t="b">
        <f>IF(C6510=1,'Data Transformation'!$G$3+0.5*'Data Transformation'!$W$25,IF(C6511=1,D6511-'Data Transformation'!$W$25,FALSE))</f>
        <v>0</v>
      </c>
      <c r="E6510" t="str">
        <f t="array" ref="E6510">IF(ISLOGICAL(D6510),"",FREQUENCY(IF('Data Transformation'!$B$425:$B$8425='Bin Analysis'!$B6507,'Data Transformation'!$G$425:$G$8425),D6510))</f>
        <v/>
      </c>
      <c r="F6510" t="str">
        <f>IF(ISLOGICAL(D6510),"",E6510-E6509)</f>
        <v/>
      </c>
      <c r="G6510">
        <f>Weighting!$H$6</f>
        <v>1</v>
      </c>
      <c r="H6510">
        <f t="array" ref="H6510">FREQUENCY(IF('Data Transformation'!$B$4:$B$8425=B6507,'Data Transformation'!$G$4:$G$8425),'Bin Analysis'!$B6510)</f>
        <v>17</v>
      </c>
      <c r="I6510">
        <f>H6510-H6509</f>
        <v>17</v>
      </c>
      <c r="J6510">
        <f>IF(I6510=0,0,1)</f>
        <v>1</v>
      </c>
      <c r="K6510">
        <f>J6510*Weighting!$W$6</f>
        <v>1</v>
      </c>
      <c r="M6510" s="14"/>
    </row>
    <row r="6511" spans="1:25" x14ac:dyDescent="0.25">
      <c r="A6511" s="32">
        <f>IF(Weighting!$P$7&gt;0,B6511,"")</f>
        <v>0.45200000000000001</v>
      </c>
      <c r="B6511">
        <f>Weighting!$C$7</f>
        <v>0.45200000000000001</v>
      </c>
      <c r="C6511">
        <f>Weighting!$F$7</f>
        <v>0</v>
      </c>
      <c r="D6511" t="b">
        <f>IF(C6511=1,'Data Transformation'!$G$3+0.5*'Data Transformation'!$W$25,IF(C6512=1,D6512-'Data Transformation'!$W$25,FALSE))</f>
        <v>0</v>
      </c>
      <c r="E6511" t="str">
        <f t="array" ref="E6511">IF(ISLOGICAL(D6511),"",FREQUENCY(IF('Data Transformation'!$B$425:$B$8425='Bin Analysis'!$B6507,'Data Transformation'!$G$425:$G$8425),D6511))</f>
        <v/>
      </c>
      <c r="F6511" t="str">
        <f t="shared" ref="F6511:F6529" si="813">IF(ISLOGICAL(D6511),"",E6511-E6510)</f>
        <v/>
      </c>
      <c r="G6511">
        <f>Weighting!$H$7</f>
        <v>0</v>
      </c>
      <c r="H6511">
        <f t="array" ref="H6511">FREQUENCY(IF('Data Transformation'!$B$4:$B$8425=B6507,'Data Transformation'!$G$4:$G$8425),'Bin Analysis'!$B6511)</f>
        <v>17</v>
      </c>
      <c r="I6511">
        <f t="shared" ref="I6511:I6529" si="814">H6511-H6510</f>
        <v>0</v>
      </c>
      <c r="J6511">
        <f>IF(I6511=0,0,1)</f>
        <v>0</v>
      </c>
      <c r="K6511">
        <f>J6511*Weighting!$W$7</f>
        <v>0</v>
      </c>
      <c r="M6511" s="14"/>
    </row>
    <row r="6512" spans="1:25" x14ac:dyDescent="0.25">
      <c r="A6512" s="32">
        <f>IF(Weighting!$P$8&gt;0,B6512,"")</f>
        <v>0.58299999999999996</v>
      </c>
      <c r="B6512">
        <f>Weighting!$C$8</f>
        <v>0.58299999999999996</v>
      </c>
      <c r="C6512">
        <f>Weighting!$F$8</f>
        <v>0</v>
      </c>
      <c r="D6512" t="b">
        <f>IF(C6512=1,'Data Transformation'!$G$3+0.5*'Data Transformation'!$W$25,IF(C6513=1,D6513-'Data Transformation'!$W$25,FALSE))</f>
        <v>0</v>
      </c>
      <c r="E6512" t="str">
        <f t="array" ref="E6512">IF(ISLOGICAL(D6512),"",FREQUENCY(IF('Data Transformation'!$B$425:$B$8425='Bin Analysis'!$B6507,'Data Transformation'!$G$425:$G$8425),D6512))</f>
        <v/>
      </c>
      <c r="F6512" t="str">
        <f t="shared" si="813"/>
        <v/>
      </c>
      <c r="G6512">
        <f>Weighting!$H$8</f>
        <v>0</v>
      </c>
      <c r="H6512">
        <f t="array" ref="H6512">FREQUENCY(IF('Data Transformation'!$B$4:$B$8425=B6507,'Data Transformation'!$G$4:$G$8425),'Bin Analysis'!$B6512)</f>
        <v>17</v>
      </c>
      <c r="I6512">
        <f t="shared" si="814"/>
        <v>0</v>
      </c>
      <c r="J6512">
        <f t="shared" ref="J6512:J6529" si="815">IF(I6512=0,0,1)</f>
        <v>0</v>
      </c>
      <c r="K6512">
        <f>J6512*Weighting!$W$8</f>
        <v>0</v>
      </c>
      <c r="M6512" s="14"/>
    </row>
    <row r="6513" spans="1:13" x14ac:dyDescent="0.25">
      <c r="A6513" s="32">
        <f>IF(Weighting!$P$9&gt;0,B6513,"")</f>
        <v>0.71399999999999997</v>
      </c>
      <c r="B6513" s="50">
        <f>Weighting!$C$9</f>
        <v>0.71399999999999997</v>
      </c>
      <c r="C6513">
        <f>Weighting!$F$9</f>
        <v>0</v>
      </c>
      <c r="D6513" t="b">
        <f>IF(C6513=1,'Data Transformation'!$G$3+0.5*'Data Transformation'!$W$25,IF(C6514=1,D6514-'Data Transformation'!$W$25,FALSE))</f>
        <v>0</v>
      </c>
      <c r="E6513" t="str">
        <f t="array" ref="E6513">IF(ISLOGICAL(D6513),"",FREQUENCY(IF('Data Transformation'!$B$425:$B$8425='Bin Analysis'!$B6507,'Data Transformation'!$G$425:$G$8425),D6513))</f>
        <v/>
      </c>
      <c r="F6513" t="str">
        <f t="shared" si="813"/>
        <v/>
      </c>
      <c r="G6513">
        <f>Weighting!$H$9</f>
        <v>0</v>
      </c>
      <c r="H6513">
        <f t="array" ref="H6513">FREQUENCY(IF('Data Transformation'!$B$4:$B$8425=B6507,'Data Transformation'!$G$4:$G$8425),'Bin Analysis'!$B6513)</f>
        <v>17</v>
      </c>
      <c r="I6513">
        <f t="shared" si="814"/>
        <v>0</v>
      </c>
      <c r="J6513">
        <f t="shared" si="815"/>
        <v>0</v>
      </c>
      <c r="K6513">
        <f>J6513*Weighting!$W$9</f>
        <v>0</v>
      </c>
      <c r="M6513" s="14"/>
    </row>
    <row r="6514" spans="1:13" x14ac:dyDescent="0.25">
      <c r="A6514" s="32">
        <f>IF(Weighting!$P$10&gt;0,B6514,"")</f>
        <v>0.84499999999999997</v>
      </c>
      <c r="B6514">
        <f>Weighting!$C$10</f>
        <v>0.84499999999999997</v>
      </c>
      <c r="C6514">
        <f>Weighting!$F$10</f>
        <v>0</v>
      </c>
      <c r="D6514" t="b">
        <f>IF(C6514=1,'Data Transformation'!$G$3+0.5*'Data Transformation'!$W$25,IF(C6515=1,D6515-'Data Transformation'!$W$25,FALSE))</f>
        <v>0</v>
      </c>
      <c r="E6514" t="str">
        <f t="array" ref="E6514">IF(ISLOGICAL(D6514),"",FREQUENCY(IF('Data Transformation'!$B$425:$B$8425='Bin Analysis'!$B6507,'Data Transformation'!$G$425:$G$8425),D6514))</f>
        <v/>
      </c>
      <c r="F6514" t="str">
        <f t="shared" si="813"/>
        <v/>
      </c>
      <c r="G6514">
        <f>Weighting!$H$10</f>
        <v>0</v>
      </c>
      <c r="H6514">
        <f t="array" ref="H6514">FREQUENCY(IF('Data Transformation'!$B$4:$B$8425=B6507,'Data Transformation'!$G$4:$G$8425),'Bin Analysis'!$B6514)</f>
        <v>17</v>
      </c>
      <c r="I6514">
        <f t="shared" si="814"/>
        <v>0</v>
      </c>
      <c r="J6514">
        <f t="shared" si="815"/>
        <v>0</v>
      </c>
      <c r="K6514">
        <f>J6514*Weighting!$W$10</f>
        <v>0</v>
      </c>
      <c r="M6514" s="14"/>
    </row>
    <row r="6515" spans="1:13" x14ac:dyDescent="0.25">
      <c r="A6515" s="32">
        <f>IF(Weighting!$P$11&gt;0,B6515,"")</f>
        <v>0.97599999999999998</v>
      </c>
      <c r="B6515">
        <f>Weighting!$C$11</f>
        <v>0.97599999999999998</v>
      </c>
      <c r="C6515">
        <f>Weighting!$F$11</f>
        <v>0</v>
      </c>
      <c r="D6515">
        <f>IF(C6515=1,'Data Transformation'!$G$3+0.5*'Data Transformation'!$W$25,IF(C6516=1,D6516-'Data Transformation'!$W$25,FALSE))</f>
        <v>0.86899999999999999</v>
      </c>
      <c r="E6515">
        <f t="array" ref="E6515">IF(ISLOGICAL(D6515),"",FREQUENCY(IF('Data Transformation'!$B$425:$B$8425='Bin Analysis'!$B6507,'Data Transformation'!$G$425:$G$8425),D6515))</f>
        <v>17</v>
      </c>
      <c r="F6515" t="e">
        <f t="shared" si="813"/>
        <v>#VALUE!</v>
      </c>
      <c r="G6515">
        <f>Weighting!$H$11</f>
        <v>0</v>
      </c>
      <c r="H6515">
        <f t="array" ref="H6515">FREQUENCY(IF('Data Transformation'!$B$4:$B$8425=B6507,'Data Transformation'!$G$4:$G$8425),'Bin Analysis'!$B6515)</f>
        <v>17</v>
      </c>
      <c r="I6515">
        <f t="shared" si="814"/>
        <v>0</v>
      </c>
      <c r="J6515">
        <f t="shared" si="815"/>
        <v>0</v>
      </c>
      <c r="K6515">
        <f>J6515*Weighting!$W$11</f>
        <v>0</v>
      </c>
      <c r="M6515" s="14"/>
    </row>
    <row r="6516" spans="1:13" x14ac:dyDescent="0.25">
      <c r="A6516" s="32">
        <f>IF(Weighting!$P$12&gt;0,B6516,"")</f>
        <v>1.107</v>
      </c>
      <c r="B6516">
        <f>Weighting!$C$12</f>
        <v>1.107</v>
      </c>
      <c r="C6516">
        <f>Weighting!$F$12</f>
        <v>1</v>
      </c>
      <c r="D6516">
        <f>IF(C6516=1,'Data Transformation'!$G$3+0.5*'Data Transformation'!$W$25,IF(C6517=1,D6517-'Data Transformation'!$W$25,FALSE))</f>
        <v>1.131</v>
      </c>
      <c r="E6516">
        <f t="array" ref="E6516">IF(ISLOGICAL(D6516),"",FREQUENCY(IF('Data Transformation'!$B$425:$B$8425='Bin Analysis'!$B6507,'Data Transformation'!$G$425:$G$8425),D6516))</f>
        <v>17</v>
      </c>
      <c r="F6516">
        <f t="shared" si="813"/>
        <v>0</v>
      </c>
      <c r="G6516">
        <f>Weighting!$H$12</f>
        <v>0</v>
      </c>
      <c r="H6516">
        <f t="array" ref="H6516">FREQUENCY(IF('Data Transformation'!$B$4:$B$8425=B6507,'Data Transformation'!$G$4:$G$8425),'Bin Analysis'!$B6516)</f>
        <v>18</v>
      </c>
      <c r="I6516">
        <f t="shared" si="814"/>
        <v>1</v>
      </c>
      <c r="J6516">
        <f t="shared" si="815"/>
        <v>1</v>
      </c>
      <c r="K6516">
        <f>J6516*Weighting!$W$12</f>
        <v>1</v>
      </c>
      <c r="M6516" s="14"/>
    </row>
    <row r="6517" spans="1:13" x14ac:dyDescent="0.25">
      <c r="A6517" s="32">
        <f>IF(Weighting!$P$13&gt;0,B6517,"")</f>
        <v>1.238</v>
      </c>
      <c r="B6517">
        <f>Weighting!$C$13</f>
        <v>1.238</v>
      </c>
      <c r="C6517">
        <f>Weighting!$F$13</f>
        <v>0</v>
      </c>
      <c r="D6517" t="b">
        <f>IF(C6517=1,'Data Transformation'!$G$3+0.5*'Data Transformation'!$W$25,IF(C6518=1,D6518-'Data Transformation'!$W$25,FALSE))</f>
        <v>0</v>
      </c>
      <c r="E6517" t="str">
        <f t="array" ref="E6517">IF(ISLOGICAL(D6517),"",FREQUENCY(IF('Data Transformation'!$B$425:$B$8425='Bin Analysis'!$B6507,'Data Transformation'!$G$425:$G$8425),D6517))</f>
        <v/>
      </c>
      <c r="F6517" t="str">
        <f t="shared" si="813"/>
        <v/>
      </c>
      <c r="G6517">
        <f>Weighting!$H$13</f>
        <v>0</v>
      </c>
      <c r="H6517">
        <f t="array" ref="H6517">FREQUENCY(IF('Data Transformation'!$B$4:$B$8425=B6507,'Data Transformation'!$G$4:$G$8425),'Bin Analysis'!$B6517)</f>
        <v>18</v>
      </c>
      <c r="I6517">
        <f t="shared" si="814"/>
        <v>0</v>
      </c>
      <c r="J6517">
        <f t="shared" si="815"/>
        <v>0</v>
      </c>
      <c r="K6517">
        <f>J6517*Weighting!$W$13</f>
        <v>0</v>
      </c>
      <c r="M6517" s="14"/>
    </row>
    <row r="6518" spans="1:13" x14ac:dyDescent="0.25">
      <c r="A6518" s="32">
        <f>IF(Weighting!$P$14&gt;0,B6518,"")</f>
        <v>1.369</v>
      </c>
      <c r="B6518">
        <f>Weighting!$C$14</f>
        <v>1.369</v>
      </c>
      <c r="C6518">
        <f>Weighting!$F$14</f>
        <v>0</v>
      </c>
      <c r="D6518" t="b">
        <f>IF(C6518=1,'Data Transformation'!$G$3+0.5*'Data Transformation'!$W$25,IF(C6519=1,D6519-'Data Transformation'!$W$25,FALSE))</f>
        <v>0</v>
      </c>
      <c r="E6518" t="str">
        <f t="array" ref="E6518">IF(ISLOGICAL(D6518),"",FREQUENCY(IF('Data Transformation'!$B$425:$B$8425='Bin Analysis'!$B6507,'Data Transformation'!$G$425:$G$8425),D6518))</f>
        <v/>
      </c>
      <c r="F6518" t="str">
        <f t="shared" si="813"/>
        <v/>
      </c>
      <c r="G6518">
        <f>Weighting!$H$14</f>
        <v>0</v>
      </c>
      <c r="H6518">
        <f t="array" ref="H6518">FREQUENCY(IF('Data Transformation'!$B$4:$B$8425=B6507,'Data Transformation'!$G$4:$G$8425),'Bin Analysis'!$B6518)</f>
        <v>18</v>
      </c>
      <c r="I6518">
        <f t="shared" si="814"/>
        <v>0</v>
      </c>
      <c r="J6518">
        <f t="shared" si="815"/>
        <v>0</v>
      </c>
      <c r="K6518">
        <f>J6518*Weighting!$W$14</f>
        <v>0</v>
      </c>
      <c r="M6518" s="14"/>
    </row>
    <row r="6519" spans="1:13" x14ac:dyDescent="0.25">
      <c r="A6519" s="32">
        <f>IF(Weighting!$P$15&gt;0,B6519,"")</f>
        <v>1.5000009999999999</v>
      </c>
      <c r="B6519">
        <f>Weighting!$C$15</f>
        <v>1.5000009999999999</v>
      </c>
      <c r="C6519">
        <f>Weighting!$F$15</f>
        <v>0</v>
      </c>
      <c r="D6519" t="b">
        <f>IF(C6519=1,'Data Transformation'!$G$3+0.5*'Data Transformation'!$W$25,IF(C6520=1,D6520-'Data Transformation'!$W$25,FALSE))</f>
        <v>0</v>
      </c>
      <c r="E6519" t="str">
        <f t="array" ref="E6519">IF(ISLOGICAL(D6519),"",FREQUENCY(IF('Data Transformation'!$B$425:$B$8425='Bin Analysis'!$B6507,'Data Transformation'!$G$425:$G$8425),D6519))</f>
        <v/>
      </c>
      <c r="F6519" t="str">
        <f t="shared" si="813"/>
        <v/>
      </c>
      <c r="G6519">
        <f>Weighting!$H$15</f>
        <v>0</v>
      </c>
      <c r="H6519">
        <f t="array" ref="H6519">FREQUENCY(IF('Data Transformation'!$B$4:$B$8425=B6507,'Data Transformation'!$G$4:$G$8425),'Bin Analysis'!$B6519)</f>
        <v>18</v>
      </c>
      <c r="I6519">
        <f t="shared" si="814"/>
        <v>0</v>
      </c>
      <c r="J6519">
        <f t="shared" si="815"/>
        <v>0</v>
      </c>
      <c r="K6519">
        <f>J6519*Weighting!$W$15</f>
        <v>0</v>
      </c>
      <c r="M6519" s="14"/>
    </row>
    <row r="6520" spans="1:13" x14ac:dyDescent="0.25">
      <c r="A6520" s="32" t="str">
        <f>IF(Weighting!$P$16&gt;0,B6520,"")</f>
        <v/>
      </c>
      <c r="B6520">
        <f>Weighting!$C$16</f>
        <v>1.631</v>
      </c>
      <c r="C6520">
        <f>Weighting!$F$16</f>
        <v>0</v>
      </c>
      <c r="D6520" t="b">
        <f>IF(C6520=1,'Data Transformation'!$G$3+0.5*'Data Transformation'!$W$25,IF(C6521=1,D6521-'Data Transformation'!$W$25,FALSE))</f>
        <v>0</v>
      </c>
      <c r="E6520" t="str">
        <f t="array" ref="E6520">IF(ISLOGICAL(D6520),"",FREQUENCY(IF('Data Transformation'!$B$425:$B$8425='Bin Analysis'!$B6507,'Data Transformation'!$G$425:$G$8425),D6520))</f>
        <v/>
      </c>
      <c r="F6520" t="str">
        <f t="shared" si="813"/>
        <v/>
      </c>
      <c r="G6520">
        <f>Weighting!$H$16</f>
        <v>0</v>
      </c>
      <c r="H6520">
        <f t="array" ref="H6520">FREQUENCY(IF('Data Transformation'!$B$4:$B$8425=B6507,'Data Transformation'!$G$4:$G$8425),'Bin Analysis'!$B6520)</f>
        <v>18</v>
      </c>
      <c r="I6520">
        <f t="shared" si="814"/>
        <v>0</v>
      </c>
      <c r="J6520">
        <f t="shared" si="815"/>
        <v>0</v>
      </c>
      <c r="K6520">
        <f>J6520*Weighting!$W$16</f>
        <v>0</v>
      </c>
      <c r="M6520" s="14"/>
    </row>
    <row r="6521" spans="1:13" x14ac:dyDescent="0.25">
      <c r="A6521" s="32" t="str">
        <f>IF(Weighting!$P$17&gt;0,B6521,"")</f>
        <v/>
      </c>
      <c r="B6521">
        <f>Weighting!$C$17</f>
        <v>1.762</v>
      </c>
      <c r="C6521">
        <f>Weighting!$F$17</f>
        <v>0</v>
      </c>
      <c r="D6521" t="b">
        <f>IF(C6521=1,'Data Transformation'!$G$3+0.5*'Data Transformation'!$W$25,IF(C6522=1,D6522-'Data Transformation'!$W$25,FALSE))</f>
        <v>0</v>
      </c>
      <c r="E6521" t="str">
        <f t="array" ref="E6521">IF(ISLOGICAL(D6521),"",FREQUENCY(IF('Data Transformation'!$B$425:$B$8425='Bin Analysis'!$B6507,'Data Transformation'!$G$425:$G$8425),D6521))</f>
        <v/>
      </c>
      <c r="F6521" t="str">
        <f t="shared" si="813"/>
        <v/>
      </c>
      <c r="G6521">
        <f>Weighting!$H$17</f>
        <v>0</v>
      </c>
      <c r="H6521">
        <f t="array" ref="H6521">FREQUENCY(IF('Data Transformation'!$B$4:$B$8425=B6507,'Data Transformation'!$G$4:$G$8425),'Bin Analysis'!$B6521)</f>
        <v>18</v>
      </c>
      <c r="I6521">
        <f t="shared" si="814"/>
        <v>0</v>
      </c>
      <c r="J6521">
        <f t="shared" si="815"/>
        <v>0</v>
      </c>
      <c r="K6521">
        <f>J6521*Weighting!$W$17</f>
        <v>0</v>
      </c>
      <c r="M6521" s="14"/>
    </row>
    <row r="6522" spans="1:13" x14ac:dyDescent="0.25">
      <c r="A6522" s="32" t="str">
        <f>IF(Weighting!$P$18&gt;0,B6522,"")</f>
        <v/>
      </c>
      <c r="B6522">
        <f>Weighting!$C$18</f>
        <v>1.893</v>
      </c>
      <c r="C6522">
        <f>Weighting!$F$18</f>
        <v>0</v>
      </c>
      <c r="D6522" t="b">
        <f>IF(C6522=1,'Data Transformation'!$G$3+0.5*'Data Transformation'!$W$25,IF(C6523=1,D6523-'Data Transformation'!$W$25,FALSE))</f>
        <v>0</v>
      </c>
      <c r="E6522" t="str">
        <f t="array" ref="E6522">IF(ISLOGICAL(D6522),"",FREQUENCY(IF('Data Transformation'!$B$425:$B$8425='Bin Analysis'!$B6507,'Data Transformation'!$G$425:$G$8425),D6522))</f>
        <v/>
      </c>
      <c r="F6522" t="str">
        <f t="shared" si="813"/>
        <v/>
      </c>
      <c r="G6522">
        <f>Weighting!$H$18</f>
        <v>0</v>
      </c>
      <c r="H6522">
        <f t="array" ref="H6522">FREQUENCY(IF('Data Transformation'!$B$4:$B$8425=B6507,'Data Transformation'!$G$4:$G$8425),'Bin Analysis'!$B6522)</f>
        <v>18</v>
      </c>
      <c r="I6522">
        <f t="shared" si="814"/>
        <v>0</v>
      </c>
      <c r="J6522">
        <f t="shared" si="815"/>
        <v>0</v>
      </c>
      <c r="K6522">
        <f>J6522*Weighting!$W$18</f>
        <v>0</v>
      </c>
      <c r="M6522" s="14"/>
    </row>
    <row r="6523" spans="1:13" x14ac:dyDescent="0.25">
      <c r="A6523" s="32" t="str">
        <f>IF(Weighting!$P$19&gt;0,B6523,"")</f>
        <v/>
      </c>
      <c r="B6523">
        <f>Weighting!$C$19</f>
        <v>2.024</v>
      </c>
      <c r="C6523">
        <f>Weighting!$F$19</f>
        <v>0</v>
      </c>
      <c r="D6523" t="b">
        <f>IF(C6523=1,'Data Transformation'!$G$3+0.5*'Data Transformation'!$W$25,IF(C6524=1,D6524-'Data Transformation'!$W$25,FALSE))</f>
        <v>0</v>
      </c>
      <c r="E6523" t="str">
        <f t="array" ref="E6523">IF(ISLOGICAL(D6523),"",FREQUENCY(IF('Data Transformation'!$B$425:$B$8425='Bin Analysis'!$B6507,'Data Transformation'!$G$425:$G$8425),D6523))</f>
        <v/>
      </c>
      <c r="F6523" t="str">
        <f t="shared" si="813"/>
        <v/>
      </c>
      <c r="G6523">
        <f>Weighting!$H$19</f>
        <v>0</v>
      </c>
      <c r="H6523">
        <f t="array" ref="H6523">FREQUENCY(IF('Data Transformation'!$B$4:$B$8425=B6507,'Data Transformation'!$G$4:$G$8425),'Bin Analysis'!$B6523)</f>
        <v>18</v>
      </c>
      <c r="I6523">
        <f t="shared" si="814"/>
        <v>0</v>
      </c>
      <c r="J6523">
        <f t="shared" si="815"/>
        <v>0</v>
      </c>
      <c r="K6523">
        <f>J6523*Weighting!$W$19</f>
        <v>0</v>
      </c>
      <c r="M6523" s="14"/>
    </row>
    <row r="6524" spans="1:13" x14ac:dyDescent="0.25">
      <c r="A6524" s="32" t="str">
        <f>IF(Weighting!$P$20&gt;0,B6524,"")</f>
        <v/>
      </c>
      <c r="B6524">
        <f>Weighting!$C$20</f>
        <v>2.1550000000000002</v>
      </c>
      <c r="C6524">
        <f>Weighting!$F$20</f>
        <v>0</v>
      </c>
      <c r="D6524" t="b">
        <f>IF(C6524=1,'Data Transformation'!$G$3+0.5*'Data Transformation'!$W$25,IF(C6525=1,D6525-'Data Transformation'!$W$25,FALSE))</f>
        <v>0</v>
      </c>
      <c r="E6524" t="str">
        <f t="array" ref="E6524">IF(ISLOGICAL(D6524),"",FREQUENCY(IF('Data Transformation'!$B$425:$B$8425='Bin Analysis'!$B6507,'Data Transformation'!$G$425:$G$8425),D6524))</f>
        <v/>
      </c>
      <c r="F6524" t="str">
        <f t="shared" si="813"/>
        <v/>
      </c>
      <c r="G6524">
        <f>Weighting!$H$20</f>
        <v>0</v>
      </c>
      <c r="H6524">
        <f t="array" ref="H6524">FREQUENCY(IF('Data Transformation'!$B$4:$B$8425=B6507,'Data Transformation'!$G$4:$G$8425),'Bin Analysis'!$B6524)</f>
        <v>18</v>
      </c>
      <c r="I6524">
        <f t="shared" si="814"/>
        <v>0</v>
      </c>
      <c r="J6524">
        <f t="shared" si="815"/>
        <v>0</v>
      </c>
      <c r="K6524">
        <f>J6524*Weighting!$W$20</f>
        <v>0</v>
      </c>
      <c r="M6524" s="14"/>
    </row>
    <row r="6525" spans="1:13" x14ac:dyDescent="0.25">
      <c r="A6525" s="32" t="str">
        <f>IF(Weighting!$P$21&gt;0,B6525,"")</f>
        <v/>
      </c>
      <c r="B6525">
        <f>Weighting!$C$21</f>
        <v>2.2860000000000005</v>
      </c>
      <c r="C6525">
        <f>Weighting!$F$21</f>
        <v>0</v>
      </c>
      <c r="D6525" t="b">
        <f>IF(C6525=1,'Data Transformation'!$G$3+0.5*'Data Transformation'!$W$25,IF(C6526=1,D6526-'Data Transformation'!$W$25,FALSE))</f>
        <v>0</v>
      </c>
      <c r="E6525" t="str">
        <f t="array" ref="E6525">IF(ISLOGICAL(D6525),"",FREQUENCY(IF('Data Transformation'!$B$425:$B$8425='Bin Analysis'!$B6507,'Data Transformation'!$G$425:$G$8425),D6525))</f>
        <v/>
      </c>
      <c r="F6525" t="str">
        <f t="shared" si="813"/>
        <v/>
      </c>
      <c r="G6525">
        <f>Weighting!$H$21</f>
        <v>0</v>
      </c>
      <c r="H6525">
        <f t="array" ref="H6525">FREQUENCY(IF('Data Transformation'!$B$4:$B$8425=B6507,'Data Transformation'!$G$4:$G$8425),'Bin Analysis'!$B6525)</f>
        <v>18</v>
      </c>
      <c r="I6525">
        <f t="shared" si="814"/>
        <v>0</v>
      </c>
      <c r="J6525">
        <f t="shared" si="815"/>
        <v>0</v>
      </c>
      <c r="K6525">
        <f>J6525*Weighting!$W$21</f>
        <v>0</v>
      </c>
      <c r="M6525" s="14"/>
    </row>
    <row r="6526" spans="1:13" x14ac:dyDescent="0.25">
      <c r="A6526" s="32" t="str">
        <f>IF(Weighting!$P$22&gt;0,B6526,"")</f>
        <v/>
      </c>
      <c r="B6526">
        <f>Weighting!$C$22</f>
        <v>2.4170000000000007</v>
      </c>
      <c r="C6526">
        <f>Weighting!$F$22</f>
        <v>0</v>
      </c>
      <c r="D6526" t="b">
        <f>IF(C6526=1,'Data Transformation'!$G$3+0.5*'Data Transformation'!$W$25,IF(C6527=1,D6527-'Data Transformation'!$W$25,FALSE))</f>
        <v>0</v>
      </c>
      <c r="E6526" t="str">
        <f t="array" ref="E6526">IF(ISLOGICAL(D6526),"",FREQUENCY(IF('Data Transformation'!$B$425:$B$8425='Bin Analysis'!$B6507,'Data Transformation'!$G$425:$G$8425),D6526))</f>
        <v/>
      </c>
      <c r="F6526" t="str">
        <f t="shared" si="813"/>
        <v/>
      </c>
      <c r="G6526">
        <f>Weighting!$H$22</f>
        <v>0</v>
      </c>
      <c r="H6526">
        <f t="array" ref="H6526">FREQUENCY(IF('Data Transformation'!$B$4:$B$8425=B6507,'Data Transformation'!$G$4:$G$8425),'Bin Analysis'!$B6526)</f>
        <v>18</v>
      </c>
      <c r="I6526">
        <f t="shared" si="814"/>
        <v>0</v>
      </c>
      <c r="J6526">
        <f t="shared" si="815"/>
        <v>0</v>
      </c>
      <c r="K6526">
        <f>J6526*Weighting!$W$22</f>
        <v>0</v>
      </c>
      <c r="M6526" s="14"/>
    </row>
    <row r="6527" spans="1:13" x14ac:dyDescent="0.25">
      <c r="A6527" s="32" t="str">
        <f>IF(Weighting!$P$23&gt;0,B6527,"")</f>
        <v/>
      </c>
      <c r="B6527">
        <f>Weighting!$C$23</f>
        <v>2.5480000000000009</v>
      </c>
      <c r="C6527">
        <f>Weighting!$F$23</f>
        <v>0</v>
      </c>
      <c r="D6527" t="b">
        <f>IF(C6527=1,'Data Transformation'!$G$3+0.5*'Data Transformation'!$W$25,IF(C6528=1,D6528-'Data Transformation'!$W$25,FALSE))</f>
        <v>0</v>
      </c>
      <c r="E6527" t="str">
        <f t="array" ref="E6527">IF(ISLOGICAL(D6527),"",FREQUENCY(IF('Data Transformation'!$B$425:$B$8425='Bin Analysis'!$B6507,'Data Transformation'!$G$425:$G$8425),D6527))</f>
        <v/>
      </c>
      <c r="F6527" t="str">
        <f t="shared" si="813"/>
        <v/>
      </c>
      <c r="G6527">
        <f>Weighting!$H$23</f>
        <v>0</v>
      </c>
      <c r="H6527">
        <f t="array" ref="H6527">FREQUENCY(IF('Data Transformation'!$B$4:$B$8425=B6507,'Data Transformation'!$G$4:$G$8425),'Bin Analysis'!$B6527)</f>
        <v>18</v>
      </c>
      <c r="I6527">
        <f t="shared" si="814"/>
        <v>0</v>
      </c>
      <c r="J6527">
        <f t="shared" si="815"/>
        <v>0</v>
      </c>
      <c r="K6527">
        <f>J6527*Weighting!$W$23</f>
        <v>0</v>
      </c>
      <c r="M6527" s="14"/>
    </row>
    <row r="6528" spans="1:13" x14ac:dyDescent="0.25">
      <c r="A6528" s="32" t="str">
        <f>IF(Weighting!$P$24&gt;0,B6528,"")</f>
        <v/>
      </c>
      <c r="B6528">
        <f>Weighting!$C$24</f>
        <v>2.6790000000000012</v>
      </c>
      <c r="C6528">
        <f>Weighting!$F$24</f>
        <v>0</v>
      </c>
      <c r="D6528" t="b">
        <f>IF(C6528=1,'Data Transformation'!$G$3+0.5*'Data Transformation'!$W$25,IF(C6529=1,D6529-'Data Transformation'!$W$25,FALSE))</f>
        <v>0</v>
      </c>
      <c r="E6528" t="str">
        <f t="array" ref="E6528">IF(ISLOGICAL(D6528),"",FREQUENCY(IF('Data Transformation'!$B$425:$B$8425='Bin Analysis'!$B6507,'Data Transformation'!$G$425:$G$8425),D6528))</f>
        <v/>
      </c>
      <c r="F6528" t="str">
        <f t="shared" si="813"/>
        <v/>
      </c>
      <c r="G6528">
        <f>Weighting!$H$24</f>
        <v>0</v>
      </c>
      <c r="H6528">
        <f t="array" ref="H6528">FREQUENCY(IF('Data Transformation'!$B$4:$B$8425=B6507,'Data Transformation'!$G$4:$G$8425),'Bin Analysis'!$B6528)</f>
        <v>18</v>
      </c>
      <c r="I6528">
        <f t="shared" si="814"/>
        <v>0</v>
      </c>
      <c r="J6528">
        <f t="shared" si="815"/>
        <v>0</v>
      </c>
      <c r="K6528">
        <f>J6528*Weighting!$W$24</f>
        <v>0</v>
      </c>
      <c r="M6528" s="14"/>
    </row>
    <row r="6529" spans="1:25" x14ac:dyDescent="0.25">
      <c r="A6529" s="32" t="str">
        <f>IF(Weighting!$P$25&gt;0,B6529,"")</f>
        <v/>
      </c>
      <c r="B6529">
        <f>Weighting!$C$25</f>
        <v>2.8100000000000014</v>
      </c>
      <c r="C6529">
        <f>Weighting!$F$25</f>
        <v>0</v>
      </c>
      <c r="D6529" t="b">
        <f>IF(C6529=1,'Data Transformation'!$G$3+0.5*'Data Transformation'!$W$25,IF(C6530=1,D6530-'Data Transformation'!$W$25,FALSE))</f>
        <v>0</v>
      </c>
      <c r="E6529" t="str">
        <f t="array" ref="E6529">IF(ISLOGICAL(D6529),"",FREQUENCY(IF('Data Transformation'!$B$425:$B$8425='Bin Analysis'!$B6507,'Data Transformation'!$G$425:$G$8425),D6529))</f>
        <v/>
      </c>
      <c r="F6529" t="str">
        <f t="shared" si="813"/>
        <v/>
      </c>
      <c r="G6529">
        <f>Weighting!$H$25</f>
        <v>0</v>
      </c>
      <c r="H6529">
        <f t="array" ref="H6529">FREQUENCY(IF('Data Transformation'!$B$4:$B$8425=B6507,'Data Transformation'!$G$4:$G$8425),'Bin Analysis'!$B6529)</f>
        <v>18</v>
      </c>
      <c r="I6529">
        <f t="shared" si="814"/>
        <v>0</v>
      </c>
      <c r="J6529">
        <f t="shared" si="815"/>
        <v>0</v>
      </c>
      <c r="K6529">
        <f>J6529*Weighting!$W$25</f>
        <v>0</v>
      </c>
      <c r="M6529" s="14"/>
    </row>
    <row r="6530" spans="1:25" x14ac:dyDescent="0.25">
      <c r="O6530"/>
      <c r="P6530"/>
      <c r="Q6530"/>
      <c r="R6530"/>
    </row>
    <row r="6531" spans="1:25" ht="23.25" x14ac:dyDescent="0.35">
      <c r="A6531" s="21" t="s">
        <v>0</v>
      </c>
      <c r="B6531" s="21">
        <f>IFERROR(VLOOKUP(C6531,'Data Transformation'!$L$6:$M$426,2,FALSE),"")</f>
        <v>272</v>
      </c>
      <c r="C6531" s="21">
        <f>C6507+1</f>
        <v>272</v>
      </c>
      <c r="D6531" s="21"/>
      <c r="E6531" s="21"/>
      <c r="F6531" s="21"/>
      <c r="G6531" s="21"/>
      <c r="H6531" s="22"/>
      <c r="I6531" s="22"/>
      <c r="J6531" s="22"/>
      <c r="K6531" s="21"/>
      <c r="L6531" s="21">
        <f>B6531</f>
        <v>272</v>
      </c>
      <c r="M6531" s="23">
        <f>INDEX('Data Transformation'!$O$4:$O$424,MATCH($B6531,'Data Transformation'!$M$4:$M$424,0),MATCH($M$2,'Data Transformation'!$O$3,0))</f>
        <v>18</v>
      </c>
      <c r="N6531" s="27">
        <f>IF('Input and Summary Results'!$J$16="minimum",'Bin Analysis'!X6532/(M6531-1),'Bin Analysis'!Y6531/('Bin Analysis'!M6531-1))</f>
        <v>0</v>
      </c>
      <c r="O6531" s="27">
        <f>IF(M6531=FALSE,NA(),(VLOOKUP(1,C6534:K6553,4,FALSE))/(M6531-1))</f>
        <v>0</v>
      </c>
      <c r="P6531" s="27">
        <f>IF(M6531=FALSE,NA(),SUM(J6534:J6553)/Weighting!$S$5)</f>
        <v>0.2</v>
      </c>
      <c r="Q6531" s="27">
        <f>IF(M6531=FALSE,NA(),SUM(K6534:K6553)/Weighting!$S$6)</f>
        <v>8.6956521739130432E-2</v>
      </c>
      <c r="R6531" s="27">
        <f>IF(M6531=FALSE,NA(),(VLOOKUP(1,G6534:K6553,3,FALSE))/(M6531-1))</f>
        <v>1</v>
      </c>
      <c r="S6531" s="22" t="str">
        <f>IF(M6531=FALSE,NA(),IF(SUM(J6534:J6553)=2,"yes","no"))</f>
        <v>yes</v>
      </c>
      <c r="X6531" s="2" cm="2">
        <f t="array" ref="X6531:X6532">FREQUENCY(IF('Data Transformation'!$B$425:$B$6424='Bin Analysis'!L6531,'Data Transformation'!$G$425:$G$6424),'Data Transformation'!$U$11)</f>
        <v>17</v>
      </c>
      <c r="Y6531" s="2" cm="2">
        <f t="array" ref="Y6531:Y6532">FREQUENCY(IF('Data Transformation'!$B$425:$B$6424='Bin Analysis'!L6531,'Data Transformation'!$G$425:$G$6424),'Data Transformation'!$U$12)</f>
        <v>17</v>
      </c>
    </row>
    <row r="6532" spans="1:25" x14ac:dyDescent="0.25">
      <c r="A6532" s="14" t="s">
        <v>67</v>
      </c>
      <c r="B6532" t="s">
        <v>47</v>
      </c>
      <c r="C6532" t="s">
        <v>5</v>
      </c>
      <c r="D6532" t="s">
        <v>100</v>
      </c>
      <c r="E6532" t="s">
        <v>101</v>
      </c>
      <c r="F6532" t="s">
        <v>102</v>
      </c>
      <c r="G6532" t="s">
        <v>70</v>
      </c>
      <c r="H6532" t="s">
        <v>31</v>
      </c>
      <c r="I6532" t="s">
        <v>32</v>
      </c>
      <c r="J6532" t="s">
        <v>46</v>
      </c>
      <c r="K6532" s="14" t="s">
        <v>45</v>
      </c>
      <c r="M6532" s="14"/>
      <c r="X6532" s="2">
        <v>0</v>
      </c>
      <c r="Y6532" s="2">
        <v>0</v>
      </c>
    </row>
    <row r="6533" spans="1:25" x14ac:dyDescent="0.25">
      <c r="A6533" s="32"/>
      <c r="D6533" t="b">
        <f>IF(C6533=1,'Data Transformation'!$G$3+0.5*'Data Transformation'!$W$25,IF(C6534=1,D6534-'Data Transformation'!$W$25,FALSE))</f>
        <v>0</v>
      </c>
      <c r="E6533" t="str">
        <f t="array" ref="E6533">IF(ISLOGICAL(D6533),"",FREQUENCY(IF('Data Transformation'!$B$425:$B$8425='Bin Analysis'!$B6531,'Data Transformation'!$G$425:$G$8425),D6533))</f>
        <v/>
      </c>
      <c r="F6533" t="str">
        <f>IF(ISLOGICAL(D6533),"",E6533-E6532)</f>
        <v/>
      </c>
      <c r="M6533" s="14"/>
    </row>
    <row r="6534" spans="1:25" x14ac:dyDescent="0.25">
      <c r="A6534" s="32">
        <f>IF(Weighting!$P$6&gt;0,B6534,"")</f>
        <v>0.32100000000000001</v>
      </c>
      <c r="B6534">
        <f>Weighting!$C$6</f>
        <v>0.32100000000000001</v>
      </c>
      <c r="C6534">
        <f>Weighting!$F$6</f>
        <v>0</v>
      </c>
      <c r="D6534" t="b">
        <f>IF(C6534=1,'Data Transformation'!$G$3+0.5*'Data Transformation'!$W$25,IF(C6535=1,D6535-'Data Transformation'!$W$25,FALSE))</f>
        <v>0</v>
      </c>
      <c r="E6534" t="str">
        <f t="array" ref="E6534">IF(ISLOGICAL(D6534),"",FREQUENCY(IF('Data Transformation'!$B$425:$B$8425='Bin Analysis'!$B6531,'Data Transformation'!$G$425:$G$8425),D6534))</f>
        <v/>
      </c>
      <c r="F6534" t="str">
        <f>IF(ISLOGICAL(D6534),"",E6534-E6533)</f>
        <v/>
      </c>
      <c r="G6534">
        <f>Weighting!$H$6</f>
        <v>1</v>
      </c>
      <c r="H6534">
        <f t="array" ref="H6534">FREQUENCY(IF('Data Transformation'!$B$4:$B$8425=B6531,'Data Transformation'!$G$4:$G$8425),'Bin Analysis'!$B6534)</f>
        <v>17</v>
      </c>
      <c r="I6534">
        <f>H6534-H6533</f>
        <v>17</v>
      </c>
      <c r="J6534">
        <f>IF(I6534=0,0,1)</f>
        <v>1</v>
      </c>
      <c r="K6534">
        <f>J6534*Weighting!$W$6</f>
        <v>1</v>
      </c>
      <c r="M6534" s="14"/>
    </row>
    <row r="6535" spans="1:25" x14ac:dyDescent="0.25">
      <c r="A6535" s="32">
        <f>IF(Weighting!$P$7&gt;0,B6535,"")</f>
        <v>0.45200000000000001</v>
      </c>
      <c r="B6535">
        <f>Weighting!$C$7</f>
        <v>0.45200000000000001</v>
      </c>
      <c r="C6535">
        <f>Weighting!$F$7</f>
        <v>0</v>
      </c>
      <c r="D6535" t="b">
        <f>IF(C6535=1,'Data Transformation'!$G$3+0.5*'Data Transformation'!$W$25,IF(C6536=1,D6536-'Data Transformation'!$W$25,FALSE))</f>
        <v>0</v>
      </c>
      <c r="E6535" t="str">
        <f t="array" ref="E6535">IF(ISLOGICAL(D6535),"",FREQUENCY(IF('Data Transformation'!$B$425:$B$8425='Bin Analysis'!$B6531,'Data Transformation'!$G$425:$G$8425),D6535))</f>
        <v/>
      </c>
      <c r="F6535" t="str">
        <f t="shared" ref="F6535:F6553" si="816">IF(ISLOGICAL(D6535),"",E6535-E6534)</f>
        <v/>
      </c>
      <c r="G6535">
        <f>Weighting!$H$7</f>
        <v>0</v>
      </c>
      <c r="H6535">
        <f t="array" ref="H6535">FREQUENCY(IF('Data Transformation'!$B$4:$B$8425=B6531,'Data Transformation'!$G$4:$G$8425),'Bin Analysis'!$B6535)</f>
        <v>17</v>
      </c>
      <c r="I6535">
        <f t="shared" ref="I6535:I6553" si="817">H6535-H6534</f>
        <v>0</v>
      </c>
      <c r="J6535">
        <f>IF(I6535=0,0,1)</f>
        <v>0</v>
      </c>
      <c r="K6535">
        <f>J6535*Weighting!$W$7</f>
        <v>0</v>
      </c>
      <c r="M6535" s="14"/>
    </row>
    <row r="6536" spans="1:25" x14ac:dyDescent="0.25">
      <c r="A6536" s="32">
        <f>IF(Weighting!$P$8&gt;0,B6536,"")</f>
        <v>0.58299999999999996</v>
      </c>
      <c r="B6536">
        <f>Weighting!$C$8</f>
        <v>0.58299999999999996</v>
      </c>
      <c r="C6536">
        <f>Weighting!$F$8</f>
        <v>0</v>
      </c>
      <c r="D6536" t="b">
        <f>IF(C6536=1,'Data Transformation'!$G$3+0.5*'Data Transformation'!$W$25,IF(C6537=1,D6537-'Data Transformation'!$W$25,FALSE))</f>
        <v>0</v>
      </c>
      <c r="E6536" t="str">
        <f t="array" ref="E6536">IF(ISLOGICAL(D6536),"",FREQUENCY(IF('Data Transformation'!$B$425:$B$8425='Bin Analysis'!$B6531,'Data Transformation'!$G$425:$G$8425),D6536))</f>
        <v/>
      </c>
      <c r="F6536" t="str">
        <f t="shared" si="816"/>
        <v/>
      </c>
      <c r="G6536">
        <f>Weighting!$H$8</f>
        <v>0</v>
      </c>
      <c r="H6536">
        <f t="array" ref="H6536">FREQUENCY(IF('Data Transformation'!$B$4:$B$8425=B6531,'Data Transformation'!$G$4:$G$8425),'Bin Analysis'!$B6536)</f>
        <v>17</v>
      </c>
      <c r="I6536">
        <f t="shared" si="817"/>
        <v>0</v>
      </c>
      <c r="J6536">
        <f t="shared" ref="J6536:J6553" si="818">IF(I6536=0,0,1)</f>
        <v>0</v>
      </c>
      <c r="K6536">
        <f>J6536*Weighting!$W$8</f>
        <v>0</v>
      </c>
      <c r="M6536" s="14"/>
    </row>
    <row r="6537" spans="1:25" x14ac:dyDescent="0.25">
      <c r="A6537" s="32">
        <f>IF(Weighting!$P$9&gt;0,B6537,"")</f>
        <v>0.71399999999999997</v>
      </c>
      <c r="B6537" s="50">
        <f>Weighting!$C$9</f>
        <v>0.71399999999999997</v>
      </c>
      <c r="C6537">
        <f>Weighting!$F$9</f>
        <v>0</v>
      </c>
      <c r="D6537" t="b">
        <f>IF(C6537=1,'Data Transformation'!$G$3+0.5*'Data Transformation'!$W$25,IF(C6538=1,D6538-'Data Transformation'!$W$25,FALSE))</f>
        <v>0</v>
      </c>
      <c r="E6537" t="str">
        <f t="array" ref="E6537">IF(ISLOGICAL(D6537),"",FREQUENCY(IF('Data Transformation'!$B$425:$B$8425='Bin Analysis'!$B6531,'Data Transformation'!$G$425:$G$8425),D6537))</f>
        <v/>
      </c>
      <c r="F6537" t="str">
        <f t="shared" si="816"/>
        <v/>
      </c>
      <c r="G6537">
        <f>Weighting!$H$9</f>
        <v>0</v>
      </c>
      <c r="H6537">
        <f t="array" ref="H6537">FREQUENCY(IF('Data Transformation'!$B$4:$B$8425=B6531,'Data Transformation'!$G$4:$G$8425),'Bin Analysis'!$B6537)</f>
        <v>17</v>
      </c>
      <c r="I6537">
        <f t="shared" si="817"/>
        <v>0</v>
      </c>
      <c r="J6537">
        <f t="shared" si="818"/>
        <v>0</v>
      </c>
      <c r="K6537">
        <f>J6537*Weighting!$W$9</f>
        <v>0</v>
      </c>
      <c r="M6537" s="14"/>
    </row>
    <row r="6538" spans="1:25" x14ac:dyDescent="0.25">
      <c r="A6538" s="32">
        <f>IF(Weighting!$P$10&gt;0,B6538,"")</f>
        <v>0.84499999999999997</v>
      </c>
      <c r="B6538">
        <f>Weighting!$C$10</f>
        <v>0.84499999999999997</v>
      </c>
      <c r="C6538">
        <f>Weighting!$F$10</f>
        <v>0</v>
      </c>
      <c r="D6538" t="b">
        <f>IF(C6538=1,'Data Transformation'!$G$3+0.5*'Data Transformation'!$W$25,IF(C6539=1,D6539-'Data Transformation'!$W$25,FALSE))</f>
        <v>0</v>
      </c>
      <c r="E6538" t="str">
        <f t="array" ref="E6538">IF(ISLOGICAL(D6538),"",FREQUENCY(IF('Data Transformation'!$B$425:$B$8425='Bin Analysis'!$B6531,'Data Transformation'!$G$425:$G$8425),D6538))</f>
        <v/>
      </c>
      <c r="F6538" t="str">
        <f t="shared" si="816"/>
        <v/>
      </c>
      <c r="G6538">
        <f>Weighting!$H$10</f>
        <v>0</v>
      </c>
      <c r="H6538">
        <f t="array" ref="H6538">FREQUENCY(IF('Data Transformation'!$B$4:$B$8425=B6531,'Data Transformation'!$G$4:$G$8425),'Bin Analysis'!$B6538)</f>
        <v>17</v>
      </c>
      <c r="I6538">
        <f t="shared" si="817"/>
        <v>0</v>
      </c>
      <c r="J6538">
        <f t="shared" si="818"/>
        <v>0</v>
      </c>
      <c r="K6538">
        <f>J6538*Weighting!$W$10</f>
        <v>0</v>
      </c>
      <c r="M6538" s="14"/>
    </row>
    <row r="6539" spans="1:25" x14ac:dyDescent="0.25">
      <c r="A6539" s="32">
        <f>IF(Weighting!$P$11&gt;0,B6539,"")</f>
        <v>0.97599999999999998</v>
      </c>
      <c r="B6539">
        <f>Weighting!$C$11</f>
        <v>0.97599999999999998</v>
      </c>
      <c r="C6539">
        <f>Weighting!$F$11</f>
        <v>0</v>
      </c>
      <c r="D6539">
        <f>IF(C6539=1,'Data Transformation'!$G$3+0.5*'Data Transformation'!$W$25,IF(C6540=1,D6540-'Data Transformation'!$W$25,FALSE))</f>
        <v>0.86899999999999999</v>
      </c>
      <c r="E6539">
        <f t="array" ref="E6539">IF(ISLOGICAL(D6539),"",FREQUENCY(IF('Data Transformation'!$B$425:$B$8425='Bin Analysis'!$B6531,'Data Transformation'!$G$425:$G$8425),D6539))</f>
        <v>17</v>
      </c>
      <c r="F6539" t="e">
        <f t="shared" si="816"/>
        <v>#VALUE!</v>
      </c>
      <c r="G6539">
        <f>Weighting!$H$11</f>
        <v>0</v>
      </c>
      <c r="H6539">
        <f t="array" ref="H6539">FREQUENCY(IF('Data Transformation'!$B$4:$B$8425=B6531,'Data Transformation'!$G$4:$G$8425),'Bin Analysis'!$B6539)</f>
        <v>17</v>
      </c>
      <c r="I6539">
        <f t="shared" si="817"/>
        <v>0</v>
      </c>
      <c r="J6539">
        <f t="shared" si="818"/>
        <v>0</v>
      </c>
      <c r="K6539">
        <f>J6539*Weighting!$W$11</f>
        <v>0</v>
      </c>
      <c r="M6539" s="14"/>
    </row>
    <row r="6540" spans="1:25" x14ac:dyDescent="0.25">
      <c r="A6540" s="32">
        <f>IF(Weighting!$P$12&gt;0,B6540,"")</f>
        <v>1.107</v>
      </c>
      <c r="B6540">
        <f>Weighting!$C$12</f>
        <v>1.107</v>
      </c>
      <c r="C6540">
        <f>Weighting!$F$12</f>
        <v>1</v>
      </c>
      <c r="D6540">
        <f>IF(C6540=1,'Data Transformation'!$G$3+0.5*'Data Transformation'!$W$25,IF(C6541=1,D6541-'Data Transformation'!$W$25,FALSE))</f>
        <v>1.131</v>
      </c>
      <c r="E6540">
        <f t="array" ref="E6540">IF(ISLOGICAL(D6540),"",FREQUENCY(IF('Data Transformation'!$B$425:$B$8425='Bin Analysis'!$B6531,'Data Transformation'!$G$425:$G$8425),D6540))</f>
        <v>17</v>
      </c>
      <c r="F6540">
        <f t="shared" si="816"/>
        <v>0</v>
      </c>
      <c r="G6540">
        <f>Weighting!$H$12</f>
        <v>0</v>
      </c>
      <c r="H6540">
        <f t="array" ref="H6540">FREQUENCY(IF('Data Transformation'!$B$4:$B$8425=B6531,'Data Transformation'!$G$4:$G$8425),'Bin Analysis'!$B6540)</f>
        <v>18</v>
      </c>
      <c r="I6540">
        <f t="shared" si="817"/>
        <v>1</v>
      </c>
      <c r="J6540">
        <f t="shared" si="818"/>
        <v>1</v>
      </c>
      <c r="K6540">
        <f>J6540*Weighting!$W$12</f>
        <v>1</v>
      </c>
      <c r="M6540" s="14"/>
    </row>
    <row r="6541" spans="1:25" x14ac:dyDescent="0.25">
      <c r="A6541" s="32">
        <f>IF(Weighting!$P$13&gt;0,B6541,"")</f>
        <v>1.238</v>
      </c>
      <c r="B6541">
        <f>Weighting!$C$13</f>
        <v>1.238</v>
      </c>
      <c r="C6541">
        <f>Weighting!$F$13</f>
        <v>0</v>
      </c>
      <c r="D6541" t="b">
        <f>IF(C6541=1,'Data Transformation'!$G$3+0.5*'Data Transformation'!$W$25,IF(C6542=1,D6542-'Data Transformation'!$W$25,FALSE))</f>
        <v>0</v>
      </c>
      <c r="E6541" t="str">
        <f t="array" ref="E6541">IF(ISLOGICAL(D6541),"",FREQUENCY(IF('Data Transformation'!$B$425:$B$8425='Bin Analysis'!$B6531,'Data Transformation'!$G$425:$G$8425),D6541))</f>
        <v/>
      </c>
      <c r="F6541" t="str">
        <f t="shared" si="816"/>
        <v/>
      </c>
      <c r="G6541">
        <f>Weighting!$H$13</f>
        <v>0</v>
      </c>
      <c r="H6541">
        <f t="array" ref="H6541">FREQUENCY(IF('Data Transformation'!$B$4:$B$8425=B6531,'Data Transformation'!$G$4:$G$8425),'Bin Analysis'!$B6541)</f>
        <v>18</v>
      </c>
      <c r="I6541">
        <f t="shared" si="817"/>
        <v>0</v>
      </c>
      <c r="J6541">
        <f t="shared" si="818"/>
        <v>0</v>
      </c>
      <c r="K6541">
        <f>J6541*Weighting!$W$13</f>
        <v>0</v>
      </c>
      <c r="M6541" s="14"/>
    </row>
    <row r="6542" spans="1:25" x14ac:dyDescent="0.25">
      <c r="A6542" s="32">
        <f>IF(Weighting!$P$14&gt;0,B6542,"")</f>
        <v>1.369</v>
      </c>
      <c r="B6542">
        <f>Weighting!$C$14</f>
        <v>1.369</v>
      </c>
      <c r="C6542">
        <f>Weighting!$F$14</f>
        <v>0</v>
      </c>
      <c r="D6542" t="b">
        <f>IF(C6542=1,'Data Transformation'!$G$3+0.5*'Data Transformation'!$W$25,IF(C6543=1,D6543-'Data Transformation'!$W$25,FALSE))</f>
        <v>0</v>
      </c>
      <c r="E6542" t="str">
        <f t="array" ref="E6542">IF(ISLOGICAL(D6542),"",FREQUENCY(IF('Data Transformation'!$B$425:$B$8425='Bin Analysis'!$B6531,'Data Transformation'!$G$425:$G$8425),D6542))</f>
        <v/>
      </c>
      <c r="F6542" t="str">
        <f t="shared" si="816"/>
        <v/>
      </c>
      <c r="G6542">
        <f>Weighting!$H$14</f>
        <v>0</v>
      </c>
      <c r="H6542">
        <f t="array" ref="H6542">FREQUENCY(IF('Data Transformation'!$B$4:$B$8425=B6531,'Data Transformation'!$G$4:$G$8425),'Bin Analysis'!$B6542)</f>
        <v>18</v>
      </c>
      <c r="I6542">
        <f t="shared" si="817"/>
        <v>0</v>
      </c>
      <c r="J6542">
        <f t="shared" si="818"/>
        <v>0</v>
      </c>
      <c r="K6542">
        <f>J6542*Weighting!$W$14</f>
        <v>0</v>
      </c>
      <c r="M6542" s="14"/>
    </row>
    <row r="6543" spans="1:25" x14ac:dyDescent="0.25">
      <c r="A6543" s="32">
        <f>IF(Weighting!$P$15&gt;0,B6543,"")</f>
        <v>1.5000009999999999</v>
      </c>
      <c r="B6543">
        <f>Weighting!$C$15</f>
        <v>1.5000009999999999</v>
      </c>
      <c r="C6543">
        <f>Weighting!$F$15</f>
        <v>0</v>
      </c>
      <c r="D6543" t="b">
        <f>IF(C6543=1,'Data Transformation'!$G$3+0.5*'Data Transformation'!$W$25,IF(C6544=1,D6544-'Data Transformation'!$W$25,FALSE))</f>
        <v>0</v>
      </c>
      <c r="E6543" t="str">
        <f t="array" ref="E6543">IF(ISLOGICAL(D6543),"",FREQUENCY(IF('Data Transformation'!$B$425:$B$8425='Bin Analysis'!$B6531,'Data Transformation'!$G$425:$G$8425),D6543))</f>
        <v/>
      </c>
      <c r="F6543" t="str">
        <f t="shared" si="816"/>
        <v/>
      </c>
      <c r="G6543">
        <f>Weighting!$H$15</f>
        <v>0</v>
      </c>
      <c r="H6543">
        <f t="array" ref="H6543">FREQUENCY(IF('Data Transformation'!$B$4:$B$8425=B6531,'Data Transformation'!$G$4:$G$8425),'Bin Analysis'!$B6543)</f>
        <v>18</v>
      </c>
      <c r="I6543">
        <f t="shared" si="817"/>
        <v>0</v>
      </c>
      <c r="J6543">
        <f t="shared" si="818"/>
        <v>0</v>
      </c>
      <c r="K6543">
        <f>J6543*Weighting!$W$15</f>
        <v>0</v>
      </c>
      <c r="M6543" s="14"/>
    </row>
    <row r="6544" spans="1:25" x14ac:dyDescent="0.25">
      <c r="A6544" s="32" t="str">
        <f>IF(Weighting!$P$16&gt;0,B6544,"")</f>
        <v/>
      </c>
      <c r="B6544">
        <f>Weighting!$C$16</f>
        <v>1.631</v>
      </c>
      <c r="C6544">
        <f>Weighting!$F$16</f>
        <v>0</v>
      </c>
      <c r="D6544" t="b">
        <f>IF(C6544=1,'Data Transformation'!$G$3+0.5*'Data Transformation'!$W$25,IF(C6545=1,D6545-'Data Transformation'!$W$25,FALSE))</f>
        <v>0</v>
      </c>
      <c r="E6544" t="str">
        <f t="array" ref="E6544">IF(ISLOGICAL(D6544),"",FREQUENCY(IF('Data Transformation'!$B$425:$B$8425='Bin Analysis'!$B6531,'Data Transformation'!$G$425:$G$8425),D6544))</f>
        <v/>
      </c>
      <c r="F6544" t="str">
        <f t="shared" si="816"/>
        <v/>
      </c>
      <c r="G6544">
        <f>Weighting!$H$16</f>
        <v>0</v>
      </c>
      <c r="H6544">
        <f t="array" ref="H6544">FREQUENCY(IF('Data Transformation'!$B$4:$B$8425=B6531,'Data Transformation'!$G$4:$G$8425),'Bin Analysis'!$B6544)</f>
        <v>18</v>
      </c>
      <c r="I6544">
        <f t="shared" si="817"/>
        <v>0</v>
      </c>
      <c r="J6544">
        <f t="shared" si="818"/>
        <v>0</v>
      </c>
      <c r="K6544">
        <f>J6544*Weighting!$W$16</f>
        <v>0</v>
      </c>
      <c r="M6544" s="14"/>
    </row>
    <row r="6545" spans="1:25" x14ac:dyDescent="0.25">
      <c r="A6545" s="32" t="str">
        <f>IF(Weighting!$P$17&gt;0,B6545,"")</f>
        <v/>
      </c>
      <c r="B6545">
        <f>Weighting!$C$17</f>
        <v>1.762</v>
      </c>
      <c r="C6545">
        <f>Weighting!$F$17</f>
        <v>0</v>
      </c>
      <c r="D6545" t="b">
        <f>IF(C6545=1,'Data Transformation'!$G$3+0.5*'Data Transformation'!$W$25,IF(C6546=1,D6546-'Data Transformation'!$W$25,FALSE))</f>
        <v>0</v>
      </c>
      <c r="E6545" t="str">
        <f t="array" ref="E6545">IF(ISLOGICAL(D6545),"",FREQUENCY(IF('Data Transformation'!$B$425:$B$8425='Bin Analysis'!$B6531,'Data Transformation'!$G$425:$G$8425),D6545))</f>
        <v/>
      </c>
      <c r="F6545" t="str">
        <f t="shared" si="816"/>
        <v/>
      </c>
      <c r="G6545">
        <f>Weighting!$H$17</f>
        <v>0</v>
      </c>
      <c r="H6545">
        <f t="array" ref="H6545">FREQUENCY(IF('Data Transformation'!$B$4:$B$8425=B6531,'Data Transformation'!$G$4:$G$8425),'Bin Analysis'!$B6545)</f>
        <v>18</v>
      </c>
      <c r="I6545">
        <f t="shared" si="817"/>
        <v>0</v>
      </c>
      <c r="J6545">
        <f t="shared" si="818"/>
        <v>0</v>
      </c>
      <c r="K6545">
        <f>J6545*Weighting!$W$17</f>
        <v>0</v>
      </c>
      <c r="M6545" s="14"/>
    </row>
    <row r="6546" spans="1:25" x14ac:dyDescent="0.25">
      <c r="A6546" s="32" t="str">
        <f>IF(Weighting!$P$18&gt;0,B6546,"")</f>
        <v/>
      </c>
      <c r="B6546">
        <f>Weighting!$C$18</f>
        <v>1.893</v>
      </c>
      <c r="C6546">
        <f>Weighting!$F$18</f>
        <v>0</v>
      </c>
      <c r="D6546" t="b">
        <f>IF(C6546=1,'Data Transformation'!$G$3+0.5*'Data Transformation'!$W$25,IF(C6547=1,D6547-'Data Transformation'!$W$25,FALSE))</f>
        <v>0</v>
      </c>
      <c r="E6546" t="str">
        <f t="array" ref="E6546">IF(ISLOGICAL(D6546),"",FREQUENCY(IF('Data Transformation'!$B$425:$B$8425='Bin Analysis'!$B6531,'Data Transformation'!$G$425:$G$8425),D6546))</f>
        <v/>
      </c>
      <c r="F6546" t="str">
        <f t="shared" si="816"/>
        <v/>
      </c>
      <c r="G6546">
        <f>Weighting!$H$18</f>
        <v>0</v>
      </c>
      <c r="H6546">
        <f t="array" ref="H6546">FREQUENCY(IF('Data Transformation'!$B$4:$B$8425=B6531,'Data Transformation'!$G$4:$G$8425),'Bin Analysis'!$B6546)</f>
        <v>18</v>
      </c>
      <c r="I6546">
        <f t="shared" si="817"/>
        <v>0</v>
      </c>
      <c r="J6546">
        <f t="shared" si="818"/>
        <v>0</v>
      </c>
      <c r="K6546">
        <f>J6546*Weighting!$W$18</f>
        <v>0</v>
      </c>
      <c r="M6546" s="14"/>
    </row>
    <row r="6547" spans="1:25" x14ac:dyDescent="0.25">
      <c r="A6547" s="32" t="str">
        <f>IF(Weighting!$P$19&gt;0,B6547,"")</f>
        <v/>
      </c>
      <c r="B6547">
        <f>Weighting!$C$19</f>
        <v>2.024</v>
      </c>
      <c r="C6547">
        <f>Weighting!$F$19</f>
        <v>0</v>
      </c>
      <c r="D6547" t="b">
        <f>IF(C6547=1,'Data Transformation'!$G$3+0.5*'Data Transformation'!$W$25,IF(C6548=1,D6548-'Data Transformation'!$W$25,FALSE))</f>
        <v>0</v>
      </c>
      <c r="E6547" t="str">
        <f t="array" ref="E6547">IF(ISLOGICAL(D6547),"",FREQUENCY(IF('Data Transformation'!$B$425:$B$8425='Bin Analysis'!$B6531,'Data Transformation'!$G$425:$G$8425),D6547))</f>
        <v/>
      </c>
      <c r="F6547" t="str">
        <f t="shared" si="816"/>
        <v/>
      </c>
      <c r="G6547">
        <f>Weighting!$H$19</f>
        <v>0</v>
      </c>
      <c r="H6547">
        <f t="array" ref="H6547">FREQUENCY(IF('Data Transformation'!$B$4:$B$8425=B6531,'Data Transformation'!$G$4:$G$8425),'Bin Analysis'!$B6547)</f>
        <v>18</v>
      </c>
      <c r="I6547">
        <f t="shared" si="817"/>
        <v>0</v>
      </c>
      <c r="J6547">
        <f t="shared" si="818"/>
        <v>0</v>
      </c>
      <c r="K6547">
        <f>J6547*Weighting!$W$19</f>
        <v>0</v>
      </c>
      <c r="M6547" s="14"/>
    </row>
    <row r="6548" spans="1:25" x14ac:dyDescent="0.25">
      <c r="A6548" s="32" t="str">
        <f>IF(Weighting!$P$20&gt;0,B6548,"")</f>
        <v/>
      </c>
      <c r="B6548">
        <f>Weighting!$C$20</f>
        <v>2.1550000000000002</v>
      </c>
      <c r="C6548">
        <f>Weighting!$F$20</f>
        <v>0</v>
      </c>
      <c r="D6548" t="b">
        <f>IF(C6548=1,'Data Transformation'!$G$3+0.5*'Data Transformation'!$W$25,IF(C6549=1,D6549-'Data Transformation'!$W$25,FALSE))</f>
        <v>0</v>
      </c>
      <c r="E6548" t="str">
        <f t="array" ref="E6548">IF(ISLOGICAL(D6548),"",FREQUENCY(IF('Data Transformation'!$B$425:$B$8425='Bin Analysis'!$B6531,'Data Transformation'!$G$425:$G$8425),D6548))</f>
        <v/>
      </c>
      <c r="F6548" t="str">
        <f t="shared" si="816"/>
        <v/>
      </c>
      <c r="G6548">
        <f>Weighting!$H$20</f>
        <v>0</v>
      </c>
      <c r="H6548">
        <f t="array" ref="H6548">FREQUENCY(IF('Data Transformation'!$B$4:$B$8425=B6531,'Data Transformation'!$G$4:$G$8425),'Bin Analysis'!$B6548)</f>
        <v>18</v>
      </c>
      <c r="I6548">
        <f t="shared" si="817"/>
        <v>0</v>
      </c>
      <c r="J6548">
        <f t="shared" si="818"/>
        <v>0</v>
      </c>
      <c r="K6548">
        <f>J6548*Weighting!$W$20</f>
        <v>0</v>
      </c>
      <c r="M6548" s="14"/>
    </row>
    <row r="6549" spans="1:25" x14ac:dyDescent="0.25">
      <c r="A6549" s="32" t="str">
        <f>IF(Weighting!$P$21&gt;0,B6549,"")</f>
        <v/>
      </c>
      <c r="B6549">
        <f>Weighting!$C$21</f>
        <v>2.2860000000000005</v>
      </c>
      <c r="C6549">
        <f>Weighting!$F$21</f>
        <v>0</v>
      </c>
      <c r="D6549" t="b">
        <f>IF(C6549=1,'Data Transformation'!$G$3+0.5*'Data Transformation'!$W$25,IF(C6550=1,D6550-'Data Transformation'!$W$25,FALSE))</f>
        <v>0</v>
      </c>
      <c r="E6549" t="str">
        <f t="array" ref="E6549">IF(ISLOGICAL(D6549),"",FREQUENCY(IF('Data Transformation'!$B$425:$B$8425='Bin Analysis'!$B6531,'Data Transformation'!$G$425:$G$8425),D6549))</f>
        <v/>
      </c>
      <c r="F6549" t="str">
        <f t="shared" si="816"/>
        <v/>
      </c>
      <c r="G6549">
        <f>Weighting!$H$21</f>
        <v>0</v>
      </c>
      <c r="H6549">
        <f t="array" ref="H6549">FREQUENCY(IF('Data Transformation'!$B$4:$B$8425=B6531,'Data Transformation'!$G$4:$G$8425),'Bin Analysis'!$B6549)</f>
        <v>18</v>
      </c>
      <c r="I6549">
        <f t="shared" si="817"/>
        <v>0</v>
      </c>
      <c r="J6549">
        <f t="shared" si="818"/>
        <v>0</v>
      </c>
      <c r="K6549">
        <f>J6549*Weighting!$W$21</f>
        <v>0</v>
      </c>
      <c r="M6549" s="14"/>
    </row>
    <row r="6550" spans="1:25" x14ac:dyDescent="0.25">
      <c r="A6550" s="32" t="str">
        <f>IF(Weighting!$P$22&gt;0,B6550,"")</f>
        <v/>
      </c>
      <c r="B6550">
        <f>Weighting!$C$22</f>
        <v>2.4170000000000007</v>
      </c>
      <c r="C6550">
        <f>Weighting!$F$22</f>
        <v>0</v>
      </c>
      <c r="D6550" t="b">
        <f>IF(C6550=1,'Data Transformation'!$G$3+0.5*'Data Transformation'!$W$25,IF(C6551=1,D6551-'Data Transformation'!$W$25,FALSE))</f>
        <v>0</v>
      </c>
      <c r="E6550" t="str">
        <f t="array" ref="E6550">IF(ISLOGICAL(D6550),"",FREQUENCY(IF('Data Transformation'!$B$425:$B$8425='Bin Analysis'!$B6531,'Data Transformation'!$G$425:$G$8425),D6550))</f>
        <v/>
      </c>
      <c r="F6550" t="str">
        <f t="shared" si="816"/>
        <v/>
      </c>
      <c r="G6550">
        <f>Weighting!$H$22</f>
        <v>0</v>
      </c>
      <c r="H6550">
        <f t="array" ref="H6550">FREQUENCY(IF('Data Transformation'!$B$4:$B$8425=B6531,'Data Transformation'!$G$4:$G$8425),'Bin Analysis'!$B6550)</f>
        <v>18</v>
      </c>
      <c r="I6550">
        <f t="shared" si="817"/>
        <v>0</v>
      </c>
      <c r="J6550">
        <f t="shared" si="818"/>
        <v>0</v>
      </c>
      <c r="K6550">
        <f>J6550*Weighting!$W$22</f>
        <v>0</v>
      </c>
      <c r="M6550" s="14"/>
    </row>
    <row r="6551" spans="1:25" x14ac:dyDescent="0.25">
      <c r="A6551" s="32" t="str">
        <f>IF(Weighting!$P$23&gt;0,B6551,"")</f>
        <v/>
      </c>
      <c r="B6551">
        <f>Weighting!$C$23</f>
        <v>2.5480000000000009</v>
      </c>
      <c r="C6551">
        <f>Weighting!$F$23</f>
        <v>0</v>
      </c>
      <c r="D6551" t="b">
        <f>IF(C6551=1,'Data Transformation'!$G$3+0.5*'Data Transformation'!$W$25,IF(C6552=1,D6552-'Data Transformation'!$W$25,FALSE))</f>
        <v>0</v>
      </c>
      <c r="E6551" t="str">
        <f t="array" ref="E6551">IF(ISLOGICAL(D6551),"",FREQUENCY(IF('Data Transformation'!$B$425:$B$8425='Bin Analysis'!$B6531,'Data Transformation'!$G$425:$G$8425),D6551))</f>
        <v/>
      </c>
      <c r="F6551" t="str">
        <f t="shared" si="816"/>
        <v/>
      </c>
      <c r="G6551">
        <f>Weighting!$H$23</f>
        <v>0</v>
      </c>
      <c r="H6551">
        <f t="array" ref="H6551">FREQUENCY(IF('Data Transformation'!$B$4:$B$8425=B6531,'Data Transformation'!$G$4:$G$8425),'Bin Analysis'!$B6551)</f>
        <v>18</v>
      </c>
      <c r="I6551">
        <f t="shared" si="817"/>
        <v>0</v>
      </c>
      <c r="J6551">
        <f t="shared" si="818"/>
        <v>0</v>
      </c>
      <c r="K6551">
        <f>J6551*Weighting!$W$23</f>
        <v>0</v>
      </c>
      <c r="M6551" s="14"/>
    </row>
    <row r="6552" spans="1:25" x14ac:dyDescent="0.25">
      <c r="A6552" s="32" t="str">
        <f>IF(Weighting!$P$24&gt;0,B6552,"")</f>
        <v/>
      </c>
      <c r="B6552">
        <f>Weighting!$C$24</f>
        <v>2.6790000000000012</v>
      </c>
      <c r="C6552">
        <f>Weighting!$F$24</f>
        <v>0</v>
      </c>
      <c r="D6552" t="b">
        <f>IF(C6552=1,'Data Transformation'!$G$3+0.5*'Data Transformation'!$W$25,IF(C6553=1,D6553-'Data Transformation'!$W$25,FALSE))</f>
        <v>0</v>
      </c>
      <c r="E6552" t="str">
        <f t="array" ref="E6552">IF(ISLOGICAL(D6552),"",FREQUENCY(IF('Data Transformation'!$B$425:$B$8425='Bin Analysis'!$B6531,'Data Transformation'!$G$425:$G$8425),D6552))</f>
        <v/>
      </c>
      <c r="F6552" t="str">
        <f t="shared" si="816"/>
        <v/>
      </c>
      <c r="G6552">
        <f>Weighting!$H$24</f>
        <v>0</v>
      </c>
      <c r="H6552">
        <f t="array" ref="H6552">FREQUENCY(IF('Data Transformation'!$B$4:$B$8425=B6531,'Data Transformation'!$G$4:$G$8425),'Bin Analysis'!$B6552)</f>
        <v>18</v>
      </c>
      <c r="I6552">
        <f t="shared" si="817"/>
        <v>0</v>
      </c>
      <c r="J6552">
        <f t="shared" si="818"/>
        <v>0</v>
      </c>
      <c r="K6552">
        <f>J6552*Weighting!$W$24</f>
        <v>0</v>
      </c>
      <c r="M6552" s="14"/>
    </row>
    <row r="6553" spans="1:25" x14ac:dyDescent="0.25">
      <c r="A6553" s="32" t="str">
        <f>IF(Weighting!$P$25&gt;0,B6553,"")</f>
        <v/>
      </c>
      <c r="B6553">
        <f>Weighting!$C$25</f>
        <v>2.8100000000000014</v>
      </c>
      <c r="C6553">
        <f>Weighting!$F$25</f>
        <v>0</v>
      </c>
      <c r="D6553" t="b">
        <f>IF(C6553=1,'Data Transformation'!$G$3+0.5*'Data Transformation'!$W$25,IF(C6554=1,D6554-'Data Transformation'!$W$25,FALSE))</f>
        <v>0</v>
      </c>
      <c r="E6553" t="str">
        <f t="array" ref="E6553">IF(ISLOGICAL(D6553),"",FREQUENCY(IF('Data Transformation'!$B$425:$B$8425='Bin Analysis'!$B6531,'Data Transformation'!$G$425:$G$8425),D6553))</f>
        <v/>
      </c>
      <c r="F6553" t="str">
        <f t="shared" si="816"/>
        <v/>
      </c>
      <c r="G6553">
        <f>Weighting!$H$25</f>
        <v>0</v>
      </c>
      <c r="H6553">
        <f t="array" ref="H6553">FREQUENCY(IF('Data Transformation'!$B$4:$B$8425=B6531,'Data Transformation'!$G$4:$G$8425),'Bin Analysis'!$B6553)</f>
        <v>18</v>
      </c>
      <c r="I6553">
        <f t="shared" si="817"/>
        <v>0</v>
      </c>
      <c r="J6553">
        <f t="shared" si="818"/>
        <v>0</v>
      </c>
      <c r="K6553">
        <f>J6553*Weighting!$W$25</f>
        <v>0</v>
      </c>
      <c r="M6553" s="14"/>
    </row>
    <row r="6554" spans="1:25" x14ac:dyDescent="0.25">
      <c r="O6554"/>
      <c r="P6554"/>
      <c r="Q6554"/>
      <c r="R6554"/>
    </row>
    <row r="6555" spans="1:25" ht="23.25" x14ac:dyDescent="0.35">
      <c r="A6555" s="21" t="s">
        <v>0</v>
      </c>
      <c r="B6555" s="21">
        <f>IFERROR(VLOOKUP(C6555,'Data Transformation'!$L$6:$M$426,2,FALSE),"")</f>
        <v>273</v>
      </c>
      <c r="C6555" s="21">
        <f>C6531+1</f>
        <v>273</v>
      </c>
      <c r="D6555" s="21"/>
      <c r="E6555" s="21"/>
      <c r="F6555" s="21"/>
      <c r="G6555" s="21"/>
      <c r="H6555" s="22"/>
      <c r="I6555" s="22"/>
      <c r="J6555" s="22"/>
      <c r="K6555" s="21"/>
      <c r="L6555" s="21">
        <f>B6555</f>
        <v>273</v>
      </c>
      <c r="M6555" s="23">
        <f>INDEX('Data Transformation'!$O$4:$O$424,MATCH($B6555,'Data Transformation'!$M$4:$M$424,0),MATCH($M$2,'Data Transformation'!$O$3,0))</f>
        <v>16</v>
      </c>
      <c r="N6555" s="27">
        <f>IF('Input and Summary Results'!$J$16="minimum",'Bin Analysis'!X6556/(M6555-1),'Bin Analysis'!Y6555/('Bin Analysis'!M6555-1))</f>
        <v>0</v>
      </c>
      <c r="O6555" s="27">
        <f>IF(M6555=FALSE,NA(),(VLOOKUP(1,C6558:K6577,4,FALSE))/(M6555-1))</f>
        <v>6.6666666666666666E-2</v>
      </c>
      <c r="P6555" s="27">
        <f>IF(M6555=FALSE,NA(),SUM(J6558:J6577)/Weighting!$S$5)</f>
        <v>0.3</v>
      </c>
      <c r="Q6555" s="27">
        <f>IF(M6555=FALSE,NA(),SUM(K6558:K6577)/Weighting!$S$6)</f>
        <v>0.17391304347826086</v>
      </c>
      <c r="R6555" s="27">
        <f>IF(M6555=FALSE,NA(),(VLOOKUP(1,G6558:K6577,3,FALSE))/(M6555-1))</f>
        <v>0.93333333333333335</v>
      </c>
      <c r="S6555" s="22" t="str">
        <f>IF(M6555=FALSE,NA(),IF(SUM(J6558:J6577)=2,"yes","no"))</f>
        <v>no</v>
      </c>
      <c r="X6555" s="2" cm="2">
        <f t="array" ref="X6555:X6556">FREQUENCY(IF('Data Transformation'!$B$425:$B$6424='Bin Analysis'!L6555,'Data Transformation'!$G$425:$G$6424),'Data Transformation'!$U$11)</f>
        <v>15</v>
      </c>
      <c r="Y6555" s="2" cm="2">
        <f t="array" ref="Y6555:Y6556">FREQUENCY(IF('Data Transformation'!$B$425:$B$6424='Bin Analysis'!L6555,'Data Transformation'!$G$425:$G$6424),'Data Transformation'!$U$12)</f>
        <v>14</v>
      </c>
    </row>
    <row r="6556" spans="1:25" x14ac:dyDescent="0.25">
      <c r="A6556" s="14" t="s">
        <v>67</v>
      </c>
      <c r="B6556" t="s">
        <v>47</v>
      </c>
      <c r="C6556" t="s">
        <v>5</v>
      </c>
      <c r="D6556" t="s">
        <v>100</v>
      </c>
      <c r="E6556" t="s">
        <v>101</v>
      </c>
      <c r="F6556" t="s">
        <v>102</v>
      </c>
      <c r="G6556" t="s">
        <v>70</v>
      </c>
      <c r="H6556" t="s">
        <v>31</v>
      </c>
      <c r="I6556" t="s">
        <v>32</v>
      </c>
      <c r="J6556" t="s">
        <v>46</v>
      </c>
      <c r="K6556" s="14" t="s">
        <v>45</v>
      </c>
      <c r="M6556" s="14"/>
      <c r="X6556" s="2">
        <v>0</v>
      </c>
      <c r="Y6556" s="2">
        <v>1</v>
      </c>
    </row>
    <row r="6557" spans="1:25" x14ac:dyDescent="0.25">
      <c r="A6557" s="32"/>
      <c r="D6557" t="b">
        <f>IF(C6557=1,'Data Transformation'!$G$3+0.5*'Data Transformation'!$W$25,IF(C6558=1,D6558-'Data Transformation'!$W$25,FALSE))</f>
        <v>0</v>
      </c>
      <c r="E6557" t="str">
        <f t="array" ref="E6557">IF(ISLOGICAL(D6557),"",FREQUENCY(IF('Data Transformation'!$B$425:$B$8425='Bin Analysis'!$B6555,'Data Transformation'!$G$425:$G$8425),D6557))</f>
        <v/>
      </c>
      <c r="F6557" t="str">
        <f>IF(ISLOGICAL(D6557),"",E6557-E6556)</f>
        <v/>
      </c>
      <c r="M6557" s="14"/>
    </row>
    <row r="6558" spans="1:25" x14ac:dyDescent="0.25">
      <c r="A6558" s="32">
        <f>IF(Weighting!$P$6&gt;0,B6558,"")</f>
        <v>0.32100000000000001</v>
      </c>
      <c r="B6558">
        <f>Weighting!$C$6</f>
        <v>0.32100000000000001</v>
      </c>
      <c r="C6558">
        <f>Weighting!$F$6</f>
        <v>0</v>
      </c>
      <c r="D6558" t="b">
        <f>IF(C6558=1,'Data Transformation'!$G$3+0.5*'Data Transformation'!$W$25,IF(C6559=1,D6559-'Data Transformation'!$W$25,FALSE))</f>
        <v>0</v>
      </c>
      <c r="E6558" t="str">
        <f t="array" ref="E6558">IF(ISLOGICAL(D6558),"",FREQUENCY(IF('Data Transformation'!$B$425:$B$8425='Bin Analysis'!$B6555,'Data Transformation'!$G$425:$G$8425),D6558))</f>
        <v/>
      </c>
      <c r="F6558" t="str">
        <f>IF(ISLOGICAL(D6558),"",E6558-E6557)</f>
        <v/>
      </c>
      <c r="G6558">
        <f>Weighting!$H$6</f>
        <v>1</v>
      </c>
      <c r="H6558">
        <f t="array" ref="H6558">FREQUENCY(IF('Data Transformation'!$B$4:$B$8425=B6555,'Data Transformation'!$G$4:$G$8425),'Bin Analysis'!$B6558)</f>
        <v>14</v>
      </c>
      <c r="I6558">
        <f>H6558-H6557</f>
        <v>14</v>
      </c>
      <c r="J6558">
        <f>IF(I6558=0,0,1)</f>
        <v>1</v>
      </c>
      <c r="K6558">
        <f>J6558*Weighting!$W$6</f>
        <v>1</v>
      </c>
      <c r="M6558" s="14"/>
    </row>
    <row r="6559" spans="1:25" x14ac:dyDescent="0.25">
      <c r="A6559" s="32">
        <f>IF(Weighting!$P$7&gt;0,B6559,"")</f>
        <v>0.45200000000000001</v>
      </c>
      <c r="B6559">
        <f>Weighting!$C$7</f>
        <v>0.45200000000000001</v>
      </c>
      <c r="C6559">
        <f>Weighting!$F$7</f>
        <v>0</v>
      </c>
      <c r="D6559" t="b">
        <f>IF(C6559=1,'Data Transformation'!$G$3+0.5*'Data Transformation'!$W$25,IF(C6560=1,D6560-'Data Transformation'!$W$25,FALSE))</f>
        <v>0</v>
      </c>
      <c r="E6559" t="str">
        <f t="array" ref="E6559">IF(ISLOGICAL(D6559),"",FREQUENCY(IF('Data Transformation'!$B$425:$B$8425='Bin Analysis'!$B6555,'Data Transformation'!$G$425:$G$8425),D6559))</f>
        <v/>
      </c>
      <c r="F6559" t="str">
        <f t="shared" ref="F6559:F6577" si="819">IF(ISLOGICAL(D6559),"",E6559-E6558)</f>
        <v/>
      </c>
      <c r="G6559">
        <f>Weighting!$H$7</f>
        <v>0</v>
      </c>
      <c r="H6559">
        <f t="array" ref="H6559">FREQUENCY(IF('Data Transformation'!$B$4:$B$8425=B6555,'Data Transformation'!$G$4:$G$8425),'Bin Analysis'!$B6559)</f>
        <v>14</v>
      </c>
      <c r="I6559">
        <f t="shared" ref="I6559:I6577" si="820">H6559-H6558</f>
        <v>0</v>
      </c>
      <c r="J6559">
        <f>IF(I6559=0,0,1)</f>
        <v>0</v>
      </c>
      <c r="K6559">
        <f>J6559*Weighting!$W$7</f>
        <v>0</v>
      </c>
      <c r="M6559" s="14"/>
    </row>
    <row r="6560" spans="1:25" x14ac:dyDescent="0.25">
      <c r="A6560" s="32">
        <f>IF(Weighting!$P$8&gt;0,B6560,"")</f>
        <v>0.58299999999999996</v>
      </c>
      <c r="B6560">
        <f>Weighting!$C$8</f>
        <v>0.58299999999999996</v>
      </c>
      <c r="C6560">
        <f>Weighting!$F$8</f>
        <v>0</v>
      </c>
      <c r="D6560" t="b">
        <f>IF(C6560=1,'Data Transformation'!$G$3+0.5*'Data Transformation'!$W$25,IF(C6561=1,D6561-'Data Transformation'!$W$25,FALSE))</f>
        <v>0</v>
      </c>
      <c r="E6560" t="str">
        <f t="array" ref="E6560">IF(ISLOGICAL(D6560),"",FREQUENCY(IF('Data Transformation'!$B$425:$B$8425='Bin Analysis'!$B6555,'Data Transformation'!$G$425:$G$8425),D6560))</f>
        <v/>
      </c>
      <c r="F6560" t="str">
        <f t="shared" si="819"/>
        <v/>
      </c>
      <c r="G6560">
        <f>Weighting!$H$8</f>
        <v>0</v>
      </c>
      <c r="H6560">
        <f t="array" ref="H6560">FREQUENCY(IF('Data Transformation'!$B$4:$B$8425=B6555,'Data Transformation'!$G$4:$G$8425),'Bin Analysis'!$B6560)</f>
        <v>14</v>
      </c>
      <c r="I6560">
        <f t="shared" si="820"/>
        <v>0</v>
      </c>
      <c r="J6560">
        <f t="shared" ref="J6560:J6577" si="821">IF(I6560=0,0,1)</f>
        <v>0</v>
      </c>
      <c r="K6560">
        <f>J6560*Weighting!$W$8</f>
        <v>0</v>
      </c>
      <c r="M6560" s="14"/>
    </row>
    <row r="6561" spans="1:13" x14ac:dyDescent="0.25">
      <c r="A6561" s="32">
        <f>IF(Weighting!$P$9&gt;0,B6561,"")</f>
        <v>0.71399999999999997</v>
      </c>
      <c r="B6561" s="50">
        <f>Weighting!$C$9</f>
        <v>0.71399999999999997</v>
      </c>
      <c r="C6561">
        <f>Weighting!$F$9</f>
        <v>0</v>
      </c>
      <c r="D6561" t="b">
        <f>IF(C6561=1,'Data Transformation'!$G$3+0.5*'Data Transformation'!$W$25,IF(C6562=1,D6562-'Data Transformation'!$W$25,FALSE))</f>
        <v>0</v>
      </c>
      <c r="E6561" t="str">
        <f t="array" ref="E6561">IF(ISLOGICAL(D6561),"",FREQUENCY(IF('Data Transformation'!$B$425:$B$8425='Bin Analysis'!$B6555,'Data Transformation'!$G$425:$G$8425),D6561))</f>
        <v/>
      </c>
      <c r="F6561" t="str">
        <f t="shared" si="819"/>
        <v/>
      </c>
      <c r="G6561">
        <f>Weighting!$H$9</f>
        <v>0</v>
      </c>
      <c r="H6561">
        <f t="array" ref="H6561">FREQUENCY(IF('Data Transformation'!$B$4:$B$8425=B6555,'Data Transformation'!$G$4:$G$8425),'Bin Analysis'!$B6561)</f>
        <v>14</v>
      </c>
      <c r="I6561">
        <f t="shared" si="820"/>
        <v>0</v>
      </c>
      <c r="J6561">
        <f t="shared" si="821"/>
        <v>0</v>
      </c>
      <c r="K6561">
        <f>J6561*Weighting!$W$9</f>
        <v>0</v>
      </c>
      <c r="M6561" s="14"/>
    </row>
    <row r="6562" spans="1:13" x14ac:dyDescent="0.25">
      <c r="A6562" s="32">
        <f>IF(Weighting!$P$10&gt;0,B6562,"")</f>
        <v>0.84499999999999997</v>
      </c>
      <c r="B6562">
        <f>Weighting!$C$10</f>
        <v>0.84499999999999997</v>
      </c>
      <c r="C6562">
        <f>Weighting!$F$10</f>
        <v>0</v>
      </c>
      <c r="D6562" t="b">
        <f>IF(C6562=1,'Data Transformation'!$G$3+0.5*'Data Transformation'!$W$25,IF(C6563=1,D6563-'Data Transformation'!$W$25,FALSE))</f>
        <v>0</v>
      </c>
      <c r="E6562" t="str">
        <f t="array" ref="E6562">IF(ISLOGICAL(D6562),"",FREQUENCY(IF('Data Transformation'!$B$425:$B$8425='Bin Analysis'!$B6555,'Data Transformation'!$G$425:$G$8425),D6562))</f>
        <v/>
      </c>
      <c r="F6562" t="str">
        <f t="shared" si="819"/>
        <v/>
      </c>
      <c r="G6562">
        <f>Weighting!$H$10</f>
        <v>0</v>
      </c>
      <c r="H6562">
        <f t="array" ref="H6562">FREQUENCY(IF('Data Transformation'!$B$4:$B$8425=B6555,'Data Transformation'!$G$4:$G$8425),'Bin Analysis'!$B6562)</f>
        <v>14</v>
      </c>
      <c r="I6562">
        <f t="shared" si="820"/>
        <v>0</v>
      </c>
      <c r="J6562">
        <f t="shared" si="821"/>
        <v>0</v>
      </c>
      <c r="K6562">
        <f>J6562*Weighting!$W$10</f>
        <v>0</v>
      </c>
      <c r="M6562" s="14"/>
    </row>
    <row r="6563" spans="1:13" x14ac:dyDescent="0.25">
      <c r="A6563" s="32">
        <f>IF(Weighting!$P$11&gt;0,B6563,"")</f>
        <v>0.97599999999999998</v>
      </c>
      <c r="B6563">
        <f>Weighting!$C$11</f>
        <v>0.97599999999999998</v>
      </c>
      <c r="C6563">
        <f>Weighting!$F$11</f>
        <v>0</v>
      </c>
      <c r="D6563">
        <f>IF(C6563=1,'Data Transformation'!$G$3+0.5*'Data Transformation'!$W$25,IF(C6564=1,D6564-'Data Transformation'!$W$25,FALSE))</f>
        <v>0.86899999999999999</v>
      </c>
      <c r="E6563">
        <f t="array" ref="E6563">IF(ISLOGICAL(D6563),"",FREQUENCY(IF('Data Transformation'!$B$425:$B$8425='Bin Analysis'!$B6555,'Data Transformation'!$G$425:$G$8425),D6563))</f>
        <v>14</v>
      </c>
      <c r="F6563" t="e">
        <f t="shared" si="819"/>
        <v>#VALUE!</v>
      </c>
      <c r="G6563">
        <f>Weighting!$H$11</f>
        <v>0</v>
      </c>
      <c r="H6563">
        <f t="array" ref="H6563">FREQUENCY(IF('Data Transformation'!$B$4:$B$8425=B6555,'Data Transformation'!$G$4:$G$8425),'Bin Analysis'!$B6563)</f>
        <v>15</v>
      </c>
      <c r="I6563">
        <f t="shared" si="820"/>
        <v>1</v>
      </c>
      <c r="J6563">
        <f t="shared" si="821"/>
        <v>1</v>
      </c>
      <c r="K6563">
        <f>J6563*Weighting!$W$11</f>
        <v>2</v>
      </c>
      <c r="M6563" s="14"/>
    </row>
    <row r="6564" spans="1:13" x14ac:dyDescent="0.25">
      <c r="A6564" s="32">
        <f>IF(Weighting!$P$12&gt;0,B6564,"")</f>
        <v>1.107</v>
      </c>
      <c r="B6564">
        <f>Weighting!$C$12</f>
        <v>1.107</v>
      </c>
      <c r="C6564">
        <f>Weighting!$F$12</f>
        <v>1</v>
      </c>
      <c r="D6564">
        <f>IF(C6564=1,'Data Transformation'!$G$3+0.5*'Data Transformation'!$W$25,IF(C6565=1,D6565-'Data Transformation'!$W$25,FALSE))</f>
        <v>1.131</v>
      </c>
      <c r="E6564">
        <f t="array" ref="E6564">IF(ISLOGICAL(D6564),"",FREQUENCY(IF('Data Transformation'!$B$425:$B$8425='Bin Analysis'!$B6555,'Data Transformation'!$G$425:$G$8425),D6564))</f>
        <v>15</v>
      </c>
      <c r="F6564">
        <f t="shared" si="819"/>
        <v>1</v>
      </c>
      <c r="G6564">
        <f>Weighting!$H$12</f>
        <v>0</v>
      </c>
      <c r="H6564">
        <f t="array" ref="H6564">FREQUENCY(IF('Data Transformation'!$B$4:$B$8425=B6555,'Data Transformation'!$G$4:$G$8425),'Bin Analysis'!$B6564)</f>
        <v>16</v>
      </c>
      <c r="I6564">
        <f t="shared" si="820"/>
        <v>1</v>
      </c>
      <c r="J6564">
        <f t="shared" si="821"/>
        <v>1</v>
      </c>
      <c r="K6564">
        <f>J6564*Weighting!$W$12</f>
        <v>1</v>
      </c>
      <c r="M6564" s="14"/>
    </row>
    <row r="6565" spans="1:13" x14ac:dyDescent="0.25">
      <c r="A6565" s="32">
        <f>IF(Weighting!$P$13&gt;0,B6565,"")</f>
        <v>1.238</v>
      </c>
      <c r="B6565">
        <f>Weighting!$C$13</f>
        <v>1.238</v>
      </c>
      <c r="C6565">
        <f>Weighting!$F$13</f>
        <v>0</v>
      </c>
      <c r="D6565" t="b">
        <f>IF(C6565=1,'Data Transformation'!$G$3+0.5*'Data Transformation'!$W$25,IF(C6566=1,D6566-'Data Transformation'!$W$25,FALSE))</f>
        <v>0</v>
      </c>
      <c r="E6565" t="str">
        <f t="array" ref="E6565">IF(ISLOGICAL(D6565),"",FREQUENCY(IF('Data Transformation'!$B$425:$B$8425='Bin Analysis'!$B6555,'Data Transformation'!$G$425:$G$8425),D6565))</f>
        <v/>
      </c>
      <c r="F6565" t="str">
        <f t="shared" si="819"/>
        <v/>
      </c>
      <c r="G6565">
        <f>Weighting!$H$13</f>
        <v>0</v>
      </c>
      <c r="H6565">
        <f t="array" ref="H6565">FREQUENCY(IF('Data Transformation'!$B$4:$B$8425=B6555,'Data Transformation'!$G$4:$G$8425),'Bin Analysis'!$B6565)</f>
        <v>16</v>
      </c>
      <c r="I6565">
        <f t="shared" si="820"/>
        <v>0</v>
      </c>
      <c r="J6565">
        <f t="shared" si="821"/>
        <v>0</v>
      </c>
      <c r="K6565">
        <f>J6565*Weighting!$W$13</f>
        <v>0</v>
      </c>
      <c r="M6565" s="14"/>
    </row>
    <row r="6566" spans="1:13" x14ac:dyDescent="0.25">
      <c r="A6566" s="32">
        <f>IF(Weighting!$P$14&gt;0,B6566,"")</f>
        <v>1.369</v>
      </c>
      <c r="B6566">
        <f>Weighting!$C$14</f>
        <v>1.369</v>
      </c>
      <c r="C6566">
        <f>Weighting!$F$14</f>
        <v>0</v>
      </c>
      <c r="D6566" t="b">
        <f>IF(C6566=1,'Data Transformation'!$G$3+0.5*'Data Transformation'!$W$25,IF(C6567=1,D6567-'Data Transformation'!$W$25,FALSE))</f>
        <v>0</v>
      </c>
      <c r="E6566" t="str">
        <f t="array" ref="E6566">IF(ISLOGICAL(D6566),"",FREQUENCY(IF('Data Transformation'!$B$425:$B$8425='Bin Analysis'!$B6555,'Data Transformation'!$G$425:$G$8425),D6566))</f>
        <v/>
      </c>
      <c r="F6566" t="str">
        <f t="shared" si="819"/>
        <v/>
      </c>
      <c r="G6566">
        <f>Weighting!$H$14</f>
        <v>0</v>
      </c>
      <c r="H6566">
        <f t="array" ref="H6566">FREQUENCY(IF('Data Transformation'!$B$4:$B$8425=B6555,'Data Transformation'!$G$4:$G$8425),'Bin Analysis'!$B6566)</f>
        <v>16</v>
      </c>
      <c r="I6566">
        <f t="shared" si="820"/>
        <v>0</v>
      </c>
      <c r="J6566">
        <f t="shared" si="821"/>
        <v>0</v>
      </c>
      <c r="K6566">
        <f>J6566*Weighting!$W$14</f>
        <v>0</v>
      </c>
      <c r="M6566" s="14"/>
    </row>
    <row r="6567" spans="1:13" x14ac:dyDescent="0.25">
      <c r="A6567" s="32">
        <f>IF(Weighting!$P$15&gt;0,B6567,"")</f>
        <v>1.5000009999999999</v>
      </c>
      <c r="B6567">
        <f>Weighting!$C$15</f>
        <v>1.5000009999999999</v>
      </c>
      <c r="C6567">
        <f>Weighting!$F$15</f>
        <v>0</v>
      </c>
      <c r="D6567" t="b">
        <f>IF(C6567=1,'Data Transformation'!$G$3+0.5*'Data Transformation'!$W$25,IF(C6568=1,D6568-'Data Transformation'!$W$25,FALSE))</f>
        <v>0</v>
      </c>
      <c r="E6567" t="str">
        <f t="array" ref="E6567">IF(ISLOGICAL(D6567),"",FREQUENCY(IF('Data Transformation'!$B$425:$B$8425='Bin Analysis'!$B6555,'Data Transformation'!$G$425:$G$8425),D6567))</f>
        <v/>
      </c>
      <c r="F6567" t="str">
        <f t="shared" si="819"/>
        <v/>
      </c>
      <c r="G6567">
        <f>Weighting!$H$15</f>
        <v>0</v>
      </c>
      <c r="H6567">
        <f t="array" ref="H6567">FREQUENCY(IF('Data Transformation'!$B$4:$B$8425=B6555,'Data Transformation'!$G$4:$G$8425),'Bin Analysis'!$B6567)</f>
        <v>16</v>
      </c>
      <c r="I6567">
        <f t="shared" si="820"/>
        <v>0</v>
      </c>
      <c r="J6567">
        <f t="shared" si="821"/>
        <v>0</v>
      </c>
      <c r="K6567">
        <f>J6567*Weighting!$W$15</f>
        <v>0</v>
      </c>
      <c r="M6567" s="14"/>
    </row>
    <row r="6568" spans="1:13" x14ac:dyDescent="0.25">
      <c r="A6568" s="32" t="str">
        <f>IF(Weighting!$P$16&gt;0,B6568,"")</f>
        <v/>
      </c>
      <c r="B6568">
        <f>Weighting!$C$16</f>
        <v>1.631</v>
      </c>
      <c r="C6568">
        <f>Weighting!$F$16</f>
        <v>0</v>
      </c>
      <c r="D6568" t="b">
        <f>IF(C6568=1,'Data Transformation'!$G$3+0.5*'Data Transformation'!$W$25,IF(C6569=1,D6569-'Data Transformation'!$W$25,FALSE))</f>
        <v>0</v>
      </c>
      <c r="E6568" t="str">
        <f t="array" ref="E6568">IF(ISLOGICAL(D6568),"",FREQUENCY(IF('Data Transformation'!$B$425:$B$8425='Bin Analysis'!$B6555,'Data Transformation'!$G$425:$G$8425),D6568))</f>
        <v/>
      </c>
      <c r="F6568" t="str">
        <f t="shared" si="819"/>
        <v/>
      </c>
      <c r="G6568">
        <f>Weighting!$H$16</f>
        <v>0</v>
      </c>
      <c r="H6568">
        <f t="array" ref="H6568">FREQUENCY(IF('Data Transformation'!$B$4:$B$8425=B6555,'Data Transformation'!$G$4:$G$8425),'Bin Analysis'!$B6568)</f>
        <v>16</v>
      </c>
      <c r="I6568">
        <f t="shared" si="820"/>
        <v>0</v>
      </c>
      <c r="J6568">
        <f t="shared" si="821"/>
        <v>0</v>
      </c>
      <c r="K6568">
        <f>J6568*Weighting!$W$16</f>
        <v>0</v>
      </c>
      <c r="M6568" s="14"/>
    </row>
    <row r="6569" spans="1:13" x14ac:dyDescent="0.25">
      <c r="A6569" s="32" t="str">
        <f>IF(Weighting!$P$17&gt;0,B6569,"")</f>
        <v/>
      </c>
      <c r="B6569">
        <f>Weighting!$C$17</f>
        <v>1.762</v>
      </c>
      <c r="C6569">
        <f>Weighting!$F$17</f>
        <v>0</v>
      </c>
      <c r="D6569" t="b">
        <f>IF(C6569=1,'Data Transformation'!$G$3+0.5*'Data Transformation'!$W$25,IF(C6570=1,D6570-'Data Transformation'!$W$25,FALSE))</f>
        <v>0</v>
      </c>
      <c r="E6569" t="str">
        <f t="array" ref="E6569">IF(ISLOGICAL(D6569),"",FREQUENCY(IF('Data Transformation'!$B$425:$B$8425='Bin Analysis'!$B6555,'Data Transformation'!$G$425:$G$8425),D6569))</f>
        <v/>
      </c>
      <c r="F6569" t="str">
        <f t="shared" si="819"/>
        <v/>
      </c>
      <c r="G6569">
        <f>Weighting!$H$17</f>
        <v>0</v>
      </c>
      <c r="H6569">
        <f t="array" ref="H6569">FREQUENCY(IF('Data Transformation'!$B$4:$B$8425=B6555,'Data Transformation'!$G$4:$G$8425),'Bin Analysis'!$B6569)</f>
        <v>16</v>
      </c>
      <c r="I6569">
        <f t="shared" si="820"/>
        <v>0</v>
      </c>
      <c r="J6569">
        <f t="shared" si="821"/>
        <v>0</v>
      </c>
      <c r="K6569">
        <f>J6569*Weighting!$W$17</f>
        <v>0</v>
      </c>
      <c r="M6569" s="14"/>
    </row>
    <row r="6570" spans="1:13" x14ac:dyDescent="0.25">
      <c r="A6570" s="32" t="str">
        <f>IF(Weighting!$P$18&gt;0,B6570,"")</f>
        <v/>
      </c>
      <c r="B6570">
        <f>Weighting!$C$18</f>
        <v>1.893</v>
      </c>
      <c r="C6570">
        <f>Weighting!$F$18</f>
        <v>0</v>
      </c>
      <c r="D6570" t="b">
        <f>IF(C6570=1,'Data Transformation'!$G$3+0.5*'Data Transformation'!$W$25,IF(C6571=1,D6571-'Data Transformation'!$W$25,FALSE))</f>
        <v>0</v>
      </c>
      <c r="E6570" t="str">
        <f t="array" ref="E6570">IF(ISLOGICAL(D6570),"",FREQUENCY(IF('Data Transformation'!$B$425:$B$8425='Bin Analysis'!$B6555,'Data Transformation'!$G$425:$G$8425),D6570))</f>
        <v/>
      </c>
      <c r="F6570" t="str">
        <f t="shared" si="819"/>
        <v/>
      </c>
      <c r="G6570">
        <f>Weighting!$H$18</f>
        <v>0</v>
      </c>
      <c r="H6570">
        <f t="array" ref="H6570">FREQUENCY(IF('Data Transformation'!$B$4:$B$8425=B6555,'Data Transformation'!$G$4:$G$8425),'Bin Analysis'!$B6570)</f>
        <v>16</v>
      </c>
      <c r="I6570">
        <f t="shared" si="820"/>
        <v>0</v>
      </c>
      <c r="J6570">
        <f t="shared" si="821"/>
        <v>0</v>
      </c>
      <c r="K6570">
        <f>J6570*Weighting!$W$18</f>
        <v>0</v>
      </c>
      <c r="M6570" s="14"/>
    </row>
    <row r="6571" spans="1:13" x14ac:dyDescent="0.25">
      <c r="A6571" s="32" t="str">
        <f>IF(Weighting!$P$19&gt;0,B6571,"")</f>
        <v/>
      </c>
      <c r="B6571">
        <f>Weighting!$C$19</f>
        <v>2.024</v>
      </c>
      <c r="C6571">
        <f>Weighting!$F$19</f>
        <v>0</v>
      </c>
      <c r="D6571" t="b">
        <f>IF(C6571=1,'Data Transformation'!$G$3+0.5*'Data Transformation'!$W$25,IF(C6572=1,D6572-'Data Transformation'!$W$25,FALSE))</f>
        <v>0</v>
      </c>
      <c r="E6571" t="str">
        <f t="array" ref="E6571">IF(ISLOGICAL(D6571),"",FREQUENCY(IF('Data Transformation'!$B$425:$B$8425='Bin Analysis'!$B6555,'Data Transformation'!$G$425:$G$8425),D6571))</f>
        <v/>
      </c>
      <c r="F6571" t="str">
        <f t="shared" si="819"/>
        <v/>
      </c>
      <c r="G6571">
        <f>Weighting!$H$19</f>
        <v>0</v>
      </c>
      <c r="H6571">
        <f t="array" ref="H6571">FREQUENCY(IF('Data Transformation'!$B$4:$B$8425=B6555,'Data Transformation'!$G$4:$G$8425),'Bin Analysis'!$B6571)</f>
        <v>16</v>
      </c>
      <c r="I6571">
        <f t="shared" si="820"/>
        <v>0</v>
      </c>
      <c r="J6571">
        <f t="shared" si="821"/>
        <v>0</v>
      </c>
      <c r="K6571">
        <f>J6571*Weighting!$W$19</f>
        <v>0</v>
      </c>
      <c r="M6571" s="14"/>
    </row>
    <row r="6572" spans="1:13" x14ac:dyDescent="0.25">
      <c r="A6572" s="32" t="str">
        <f>IF(Weighting!$P$20&gt;0,B6572,"")</f>
        <v/>
      </c>
      <c r="B6572">
        <f>Weighting!$C$20</f>
        <v>2.1550000000000002</v>
      </c>
      <c r="C6572">
        <f>Weighting!$F$20</f>
        <v>0</v>
      </c>
      <c r="D6572" t="b">
        <f>IF(C6572=1,'Data Transformation'!$G$3+0.5*'Data Transformation'!$W$25,IF(C6573=1,D6573-'Data Transformation'!$W$25,FALSE))</f>
        <v>0</v>
      </c>
      <c r="E6572" t="str">
        <f t="array" ref="E6572">IF(ISLOGICAL(D6572),"",FREQUENCY(IF('Data Transformation'!$B$425:$B$8425='Bin Analysis'!$B6555,'Data Transformation'!$G$425:$G$8425),D6572))</f>
        <v/>
      </c>
      <c r="F6572" t="str">
        <f t="shared" si="819"/>
        <v/>
      </c>
      <c r="G6572">
        <f>Weighting!$H$20</f>
        <v>0</v>
      </c>
      <c r="H6572">
        <f t="array" ref="H6572">FREQUENCY(IF('Data Transformation'!$B$4:$B$8425=B6555,'Data Transformation'!$G$4:$G$8425),'Bin Analysis'!$B6572)</f>
        <v>16</v>
      </c>
      <c r="I6572">
        <f t="shared" si="820"/>
        <v>0</v>
      </c>
      <c r="J6572">
        <f t="shared" si="821"/>
        <v>0</v>
      </c>
      <c r="K6572">
        <f>J6572*Weighting!$W$20</f>
        <v>0</v>
      </c>
      <c r="M6572" s="14"/>
    </row>
    <row r="6573" spans="1:13" x14ac:dyDescent="0.25">
      <c r="A6573" s="32" t="str">
        <f>IF(Weighting!$P$21&gt;0,B6573,"")</f>
        <v/>
      </c>
      <c r="B6573">
        <f>Weighting!$C$21</f>
        <v>2.2860000000000005</v>
      </c>
      <c r="C6573">
        <f>Weighting!$F$21</f>
        <v>0</v>
      </c>
      <c r="D6573" t="b">
        <f>IF(C6573=1,'Data Transformation'!$G$3+0.5*'Data Transformation'!$W$25,IF(C6574=1,D6574-'Data Transformation'!$W$25,FALSE))</f>
        <v>0</v>
      </c>
      <c r="E6573" t="str">
        <f t="array" ref="E6573">IF(ISLOGICAL(D6573),"",FREQUENCY(IF('Data Transformation'!$B$425:$B$8425='Bin Analysis'!$B6555,'Data Transformation'!$G$425:$G$8425),D6573))</f>
        <v/>
      </c>
      <c r="F6573" t="str">
        <f t="shared" si="819"/>
        <v/>
      </c>
      <c r="G6573">
        <f>Weighting!$H$21</f>
        <v>0</v>
      </c>
      <c r="H6573">
        <f t="array" ref="H6573">FREQUENCY(IF('Data Transformation'!$B$4:$B$8425=B6555,'Data Transformation'!$G$4:$G$8425),'Bin Analysis'!$B6573)</f>
        <v>16</v>
      </c>
      <c r="I6573">
        <f t="shared" si="820"/>
        <v>0</v>
      </c>
      <c r="J6573">
        <f t="shared" si="821"/>
        <v>0</v>
      </c>
      <c r="K6573">
        <f>J6573*Weighting!$W$21</f>
        <v>0</v>
      </c>
      <c r="M6573" s="14"/>
    </row>
    <row r="6574" spans="1:13" x14ac:dyDescent="0.25">
      <c r="A6574" s="32" t="str">
        <f>IF(Weighting!$P$22&gt;0,B6574,"")</f>
        <v/>
      </c>
      <c r="B6574">
        <f>Weighting!$C$22</f>
        <v>2.4170000000000007</v>
      </c>
      <c r="C6574">
        <f>Weighting!$F$22</f>
        <v>0</v>
      </c>
      <c r="D6574" t="b">
        <f>IF(C6574=1,'Data Transformation'!$G$3+0.5*'Data Transformation'!$W$25,IF(C6575=1,D6575-'Data Transformation'!$W$25,FALSE))</f>
        <v>0</v>
      </c>
      <c r="E6574" t="str">
        <f t="array" ref="E6574">IF(ISLOGICAL(D6574),"",FREQUENCY(IF('Data Transformation'!$B$425:$B$8425='Bin Analysis'!$B6555,'Data Transformation'!$G$425:$G$8425),D6574))</f>
        <v/>
      </c>
      <c r="F6574" t="str">
        <f t="shared" si="819"/>
        <v/>
      </c>
      <c r="G6574">
        <f>Weighting!$H$22</f>
        <v>0</v>
      </c>
      <c r="H6574">
        <f t="array" ref="H6574">FREQUENCY(IF('Data Transformation'!$B$4:$B$8425=B6555,'Data Transformation'!$G$4:$G$8425),'Bin Analysis'!$B6574)</f>
        <v>16</v>
      </c>
      <c r="I6574">
        <f t="shared" si="820"/>
        <v>0</v>
      </c>
      <c r="J6574">
        <f t="shared" si="821"/>
        <v>0</v>
      </c>
      <c r="K6574">
        <f>J6574*Weighting!$W$22</f>
        <v>0</v>
      </c>
      <c r="M6574" s="14"/>
    </row>
    <row r="6575" spans="1:13" x14ac:dyDescent="0.25">
      <c r="A6575" s="32" t="str">
        <f>IF(Weighting!$P$23&gt;0,B6575,"")</f>
        <v/>
      </c>
      <c r="B6575">
        <f>Weighting!$C$23</f>
        <v>2.5480000000000009</v>
      </c>
      <c r="C6575">
        <f>Weighting!$F$23</f>
        <v>0</v>
      </c>
      <c r="D6575" t="b">
        <f>IF(C6575=1,'Data Transformation'!$G$3+0.5*'Data Transformation'!$W$25,IF(C6576=1,D6576-'Data Transformation'!$W$25,FALSE))</f>
        <v>0</v>
      </c>
      <c r="E6575" t="str">
        <f t="array" ref="E6575">IF(ISLOGICAL(D6575),"",FREQUENCY(IF('Data Transformation'!$B$425:$B$8425='Bin Analysis'!$B6555,'Data Transformation'!$G$425:$G$8425),D6575))</f>
        <v/>
      </c>
      <c r="F6575" t="str">
        <f t="shared" si="819"/>
        <v/>
      </c>
      <c r="G6575">
        <f>Weighting!$H$23</f>
        <v>0</v>
      </c>
      <c r="H6575">
        <f t="array" ref="H6575">FREQUENCY(IF('Data Transformation'!$B$4:$B$8425=B6555,'Data Transformation'!$G$4:$G$8425),'Bin Analysis'!$B6575)</f>
        <v>16</v>
      </c>
      <c r="I6575">
        <f t="shared" si="820"/>
        <v>0</v>
      </c>
      <c r="J6575">
        <f t="shared" si="821"/>
        <v>0</v>
      </c>
      <c r="K6575">
        <f>J6575*Weighting!$W$23</f>
        <v>0</v>
      </c>
      <c r="M6575" s="14"/>
    </row>
    <row r="6576" spans="1:13" x14ac:dyDescent="0.25">
      <c r="A6576" s="32" t="str">
        <f>IF(Weighting!$P$24&gt;0,B6576,"")</f>
        <v/>
      </c>
      <c r="B6576">
        <f>Weighting!$C$24</f>
        <v>2.6790000000000012</v>
      </c>
      <c r="C6576">
        <f>Weighting!$F$24</f>
        <v>0</v>
      </c>
      <c r="D6576" t="b">
        <f>IF(C6576=1,'Data Transformation'!$G$3+0.5*'Data Transformation'!$W$25,IF(C6577=1,D6577-'Data Transformation'!$W$25,FALSE))</f>
        <v>0</v>
      </c>
      <c r="E6576" t="str">
        <f t="array" ref="E6576">IF(ISLOGICAL(D6576),"",FREQUENCY(IF('Data Transformation'!$B$425:$B$8425='Bin Analysis'!$B6555,'Data Transformation'!$G$425:$G$8425),D6576))</f>
        <v/>
      </c>
      <c r="F6576" t="str">
        <f t="shared" si="819"/>
        <v/>
      </c>
      <c r="G6576">
        <f>Weighting!$H$24</f>
        <v>0</v>
      </c>
      <c r="H6576">
        <f t="array" ref="H6576">FREQUENCY(IF('Data Transformation'!$B$4:$B$8425=B6555,'Data Transformation'!$G$4:$G$8425),'Bin Analysis'!$B6576)</f>
        <v>16</v>
      </c>
      <c r="I6576">
        <f t="shared" si="820"/>
        <v>0</v>
      </c>
      <c r="J6576">
        <f t="shared" si="821"/>
        <v>0</v>
      </c>
      <c r="K6576">
        <f>J6576*Weighting!$W$24</f>
        <v>0</v>
      </c>
      <c r="M6576" s="14"/>
    </row>
    <row r="6577" spans="1:25" x14ac:dyDescent="0.25">
      <c r="A6577" s="32" t="str">
        <f>IF(Weighting!$P$25&gt;0,B6577,"")</f>
        <v/>
      </c>
      <c r="B6577">
        <f>Weighting!$C$25</f>
        <v>2.8100000000000014</v>
      </c>
      <c r="C6577">
        <f>Weighting!$F$25</f>
        <v>0</v>
      </c>
      <c r="D6577" t="b">
        <f>IF(C6577=1,'Data Transformation'!$G$3+0.5*'Data Transformation'!$W$25,IF(C6578=1,D6578-'Data Transformation'!$W$25,FALSE))</f>
        <v>0</v>
      </c>
      <c r="E6577" t="str">
        <f t="array" ref="E6577">IF(ISLOGICAL(D6577),"",FREQUENCY(IF('Data Transformation'!$B$425:$B$8425='Bin Analysis'!$B6555,'Data Transformation'!$G$425:$G$8425),D6577))</f>
        <v/>
      </c>
      <c r="F6577" t="str">
        <f t="shared" si="819"/>
        <v/>
      </c>
      <c r="G6577">
        <f>Weighting!$H$25</f>
        <v>0</v>
      </c>
      <c r="H6577">
        <f t="array" ref="H6577">FREQUENCY(IF('Data Transformation'!$B$4:$B$8425=B6555,'Data Transformation'!$G$4:$G$8425),'Bin Analysis'!$B6577)</f>
        <v>16</v>
      </c>
      <c r="I6577">
        <f t="shared" si="820"/>
        <v>0</v>
      </c>
      <c r="J6577">
        <f t="shared" si="821"/>
        <v>0</v>
      </c>
      <c r="K6577">
        <f>J6577*Weighting!$W$25</f>
        <v>0</v>
      </c>
      <c r="M6577" s="14"/>
    </row>
    <row r="6578" spans="1:25" x14ac:dyDescent="0.25">
      <c r="O6578"/>
      <c r="P6578"/>
      <c r="Q6578"/>
      <c r="R6578"/>
    </row>
    <row r="6579" spans="1:25" ht="23.25" x14ac:dyDescent="0.35">
      <c r="A6579" s="21" t="s">
        <v>0</v>
      </c>
      <c r="B6579" s="21">
        <f>IFERROR(VLOOKUP(C6579,'Data Transformation'!$L$6:$M$426,2,FALSE),"")</f>
        <v>274</v>
      </c>
      <c r="C6579" s="21">
        <f>C6555+1</f>
        <v>274</v>
      </c>
      <c r="D6579" s="21"/>
      <c r="E6579" s="21"/>
      <c r="F6579" s="21"/>
      <c r="G6579" s="21"/>
      <c r="H6579" s="22"/>
      <c r="I6579" s="22"/>
      <c r="J6579" s="22"/>
      <c r="K6579" s="21"/>
      <c r="L6579" s="21">
        <f>B6579</f>
        <v>274</v>
      </c>
      <c r="M6579" s="23">
        <f>INDEX('Data Transformation'!$O$4:$O$424,MATCH($B6579,'Data Transformation'!$M$4:$M$424,0),MATCH($M$2,'Data Transformation'!$O$3,0))</f>
        <v>19</v>
      </c>
      <c r="N6579" s="27">
        <f>IF('Input and Summary Results'!$J$16="minimum",'Bin Analysis'!X6580/(M6579-1),'Bin Analysis'!Y6579/('Bin Analysis'!M6579-1))</f>
        <v>0.1111111111111111</v>
      </c>
      <c r="O6579" s="27">
        <f>IF(M6579=FALSE,NA(),(VLOOKUP(1,C6582:K6601,4,FALSE))/(M6579-1))</f>
        <v>0.16666666666666666</v>
      </c>
      <c r="P6579" s="27">
        <f>IF(M6579=FALSE,NA(),SUM(J6582:J6601)/Weighting!$S$5)</f>
        <v>0.6</v>
      </c>
      <c r="Q6579" s="27">
        <f>IF(M6579=FALSE,NA(),SUM(K6582:K6601)/Weighting!$S$6)</f>
        <v>0.52173913043478259</v>
      </c>
      <c r="R6579" s="27">
        <f>IF(M6579=FALSE,NA(),(VLOOKUP(1,G6582:K6601,3,FALSE))/(M6579-1))</f>
        <v>0.5</v>
      </c>
      <c r="S6579" s="22" t="str">
        <f>IF(M6579=FALSE,NA(),IF(SUM(J6582:J6601)=2,"yes","no"))</f>
        <v>no</v>
      </c>
      <c r="X6579" s="2" cm="2">
        <f t="array" ref="X6579:X6580">FREQUENCY(IF('Data Transformation'!$B$425:$B$6424='Bin Analysis'!L6579,'Data Transformation'!$G$425:$G$6424),'Data Transformation'!$U$11)</f>
        <v>16</v>
      </c>
      <c r="Y6579" s="2" cm="2">
        <f t="array" ref="Y6579:Y6580">FREQUENCY(IF('Data Transformation'!$B$425:$B$6424='Bin Analysis'!L6579,'Data Transformation'!$G$425:$G$6424),'Data Transformation'!$U$12)</f>
        <v>13</v>
      </c>
    </row>
    <row r="6580" spans="1:25" x14ac:dyDescent="0.25">
      <c r="A6580" s="14" t="s">
        <v>67</v>
      </c>
      <c r="B6580" t="s">
        <v>47</v>
      </c>
      <c r="C6580" t="s">
        <v>5</v>
      </c>
      <c r="D6580" t="s">
        <v>100</v>
      </c>
      <c r="E6580" t="s">
        <v>101</v>
      </c>
      <c r="F6580" t="s">
        <v>102</v>
      </c>
      <c r="G6580" t="s">
        <v>70</v>
      </c>
      <c r="H6580" t="s">
        <v>31</v>
      </c>
      <c r="I6580" t="s">
        <v>32</v>
      </c>
      <c r="J6580" t="s">
        <v>46</v>
      </c>
      <c r="K6580" s="14" t="s">
        <v>45</v>
      </c>
      <c r="M6580" s="14"/>
      <c r="X6580" s="2">
        <v>2</v>
      </c>
      <c r="Y6580" s="2">
        <v>5</v>
      </c>
    </row>
    <row r="6581" spans="1:25" x14ac:dyDescent="0.25">
      <c r="A6581" s="32"/>
      <c r="D6581" t="b">
        <f>IF(C6581=1,'Data Transformation'!$G$3+0.5*'Data Transformation'!$W$25,IF(C6582=1,D6582-'Data Transformation'!$W$25,FALSE))</f>
        <v>0</v>
      </c>
      <c r="E6581" t="str">
        <f t="array" ref="E6581">IF(ISLOGICAL(D6581),"",FREQUENCY(IF('Data Transformation'!$B$425:$B$8425='Bin Analysis'!$B6579,'Data Transformation'!$G$425:$G$8425),D6581))</f>
        <v/>
      </c>
      <c r="F6581" t="str">
        <f>IF(ISLOGICAL(D6581),"",E6581-E6580)</f>
        <v/>
      </c>
      <c r="M6581" s="14"/>
    </row>
    <row r="6582" spans="1:25" x14ac:dyDescent="0.25">
      <c r="A6582" s="32">
        <f>IF(Weighting!$P$6&gt;0,B6582,"")</f>
        <v>0.32100000000000001</v>
      </c>
      <c r="B6582">
        <f>Weighting!$C$6</f>
        <v>0.32100000000000001</v>
      </c>
      <c r="C6582">
        <f>Weighting!$F$6</f>
        <v>0</v>
      </c>
      <c r="D6582" t="b">
        <f>IF(C6582=1,'Data Transformation'!$G$3+0.5*'Data Transformation'!$W$25,IF(C6583=1,D6583-'Data Transformation'!$W$25,FALSE))</f>
        <v>0</v>
      </c>
      <c r="E6582" t="str">
        <f t="array" ref="E6582">IF(ISLOGICAL(D6582),"",FREQUENCY(IF('Data Transformation'!$B$425:$B$8425='Bin Analysis'!$B6579,'Data Transformation'!$G$425:$G$8425),D6582))</f>
        <v/>
      </c>
      <c r="F6582" t="str">
        <f>IF(ISLOGICAL(D6582),"",E6582-E6581)</f>
        <v/>
      </c>
      <c r="G6582">
        <f>Weighting!$H$6</f>
        <v>1</v>
      </c>
      <c r="H6582">
        <f t="array" ref="H6582">FREQUENCY(IF('Data Transformation'!$B$4:$B$8425=B6579,'Data Transformation'!$G$4:$G$8425),'Bin Analysis'!$B6582)</f>
        <v>9</v>
      </c>
      <c r="I6582">
        <f>H6582-H6581</f>
        <v>9</v>
      </c>
      <c r="J6582">
        <f>IF(I6582=0,0,1)</f>
        <v>1</v>
      </c>
      <c r="K6582">
        <f>J6582*Weighting!$W$6</f>
        <v>1</v>
      </c>
      <c r="M6582" s="14"/>
    </row>
    <row r="6583" spans="1:25" x14ac:dyDescent="0.25">
      <c r="A6583" s="32">
        <f>IF(Weighting!$P$7&gt;0,B6583,"")</f>
        <v>0.45200000000000001</v>
      </c>
      <c r="B6583">
        <f>Weighting!$C$7</f>
        <v>0.45200000000000001</v>
      </c>
      <c r="C6583">
        <f>Weighting!$F$7</f>
        <v>0</v>
      </c>
      <c r="D6583" t="b">
        <f>IF(C6583=1,'Data Transformation'!$G$3+0.5*'Data Transformation'!$W$25,IF(C6584=1,D6584-'Data Transformation'!$W$25,FALSE))</f>
        <v>0</v>
      </c>
      <c r="E6583" t="str">
        <f t="array" ref="E6583">IF(ISLOGICAL(D6583),"",FREQUENCY(IF('Data Transformation'!$B$425:$B$8425='Bin Analysis'!$B6579,'Data Transformation'!$G$425:$G$8425),D6583))</f>
        <v/>
      </c>
      <c r="F6583" t="str">
        <f t="shared" ref="F6583:F6601" si="822">IF(ISLOGICAL(D6583),"",E6583-E6582)</f>
        <v/>
      </c>
      <c r="G6583">
        <f>Weighting!$H$7</f>
        <v>0</v>
      </c>
      <c r="H6583">
        <f t="array" ref="H6583">FREQUENCY(IF('Data Transformation'!$B$4:$B$8425=B6579,'Data Transformation'!$G$4:$G$8425),'Bin Analysis'!$B6583)</f>
        <v>9</v>
      </c>
      <c r="I6583">
        <f t="shared" ref="I6583:I6601" si="823">H6583-H6582</f>
        <v>0</v>
      </c>
      <c r="J6583">
        <f>IF(I6583=0,0,1)</f>
        <v>0</v>
      </c>
      <c r="K6583">
        <f>J6583*Weighting!$W$7</f>
        <v>0</v>
      </c>
      <c r="M6583" s="14"/>
    </row>
    <row r="6584" spans="1:25" x14ac:dyDescent="0.25">
      <c r="A6584" s="32">
        <f>IF(Weighting!$P$8&gt;0,B6584,"")</f>
        <v>0.58299999999999996</v>
      </c>
      <c r="B6584">
        <f>Weighting!$C$8</f>
        <v>0.58299999999999996</v>
      </c>
      <c r="C6584">
        <f>Weighting!$F$8</f>
        <v>0</v>
      </c>
      <c r="D6584" t="b">
        <f>IF(C6584=1,'Data Transformation'!$G$3+0.5*'Data Transformation'!$W$25,IF(C6585=1,D6585-'Data Transformation'!$W$25,FALSE))</f>
        <v>0</v>
      </c>
      <c r="E6584" t="str">
        <f t="array" ref="E6584">IF(ISLOGICAL(D6584),"",FREQUENCY(IF('Data Transformation'!$B$425:$B$8425='Bin Analysis'!$B6579,'Data Transformation'!$G$425:$G$8425),D6584))</f>
        <v/>
      </c>
      <c r="F6584" t="str">
        <f t="shared" si="822"/>
        <v/>
      </c>
      <c r="G6584">
        <f>Weighting!$H$8</f>
        <v>0</v>
      </c>
      <c r="H6584">
        <f t="array" ref="H6584">FREQUENCY(IF('Data Transformation'!$B$4:$B$8425=B6579,'Data Transformation'!$G$4:$G$8425),'Bin Analysis'!$B6584)</f>
        <v>12</v>
      </c>
      <c r="I6584">
        <f t="shared" si="823"/>
        <v>3</v>
      </c>
      <c r="J6584">
        <f t="shared" ref="J6584:J6601" si="824">IF(I6584=0,0,1)</f>
        <v>1</v>
      </c>
      <c r="K6584">
        <f>J6584*Weighting!$W$8</f>
        <v>3</v>
      </c>
      <c r="M6584" s="14"/>
    </row>
    <row r="6585" spans="1:25" x14ac:dyDescent="0.25">
      <c r="A6585" s="32">
        <f>IF(Weighting!$P$9&gt;0,B6585,"")</f>
        <v>0.71399999999999997</v>
      </c>
      <c r="B6585" s="50">
        <f>Weighting!$C$9</f>
        <v>0.71399999999999997</v>
      </c>
      <c r="C6585">
        <f>Weighting!$F$9</f>
        <v>0</v>
      </c>
      <c r="D6585" t="b">
        <f>IF(C6585=1,'Data Transformation'!$G$3+0.5*'Data Transformation'!$W$25,IF(C6586=1,D6586-'Data Transformation'!$W$25,FALSE))</f>
        <v>0</v>
      </c>
      <c r="E6585" t="str">
        <f t="array" ref="E6585">IF(ISLOGICAL(D6585),"",FREQUENCY(IF('Data Transformation'!$B$425:$B$8425='Bin Analysis'!$B6579,'Data Transformation'!$G$425:$G$8425),D6585))</f>
        <v/>
      </c>
      <c r="F6585" t="str">
        <f t="shared" si="822"/>
        <v/>
      </c>
      <c r="G6585">
        <f>Weighting!$H$9</f>
        <v>0</v>
      </c>
      <c r="H6585">
        <f t="array" ref="H6585">FREQUENCY(IF('Data Transformation'!$B$4:$B$8425=B6579,'Data Transformation'!$G$4:$G$8425),'Bin Analysis'!$B6585)</f>
        <v>12</v>
      </c>
      <c r="I6585">
        <f t="shared" si="823"/>
        <v>0</v>
      </c>
      <c r="J6585">
        <f t="shared" si="824"/>
        <v>0</v>
      </c>
      <c r="K6585">
        <f>J6585*Weighting!$W$9</f>
        <v>0</v>
      </c>
      <c r="M6585" s="14"/>
    </row>
    <row r="6586" spans="1:25" x14ac:dyDescent="0.25">
      <c r="A6586" s="32">
        <f>IF(Weighting!$P$10&gt;0,B6586,"")</f>
        <v>0.84499999999999997</v>
      </c>
      <c r="B6586">
        <f>Weighting!$C$10</f>
        <v>0.84499999999999997</v>
      </c>
      <c r="C6586">
        <f>Weighting!$F$10</f>
        <v>0</v>
      </c>
      <c r="D6586" t="b">
        <f>IF(C6586=1,'Data Transformation'!$G$3+0.5*'Data Transformation'!$W$25,IF(C6587=1,D6587-'Data Transformation'!$W$25,FALSE))</f>
        <v>0</v>
      </c>
      <c r="E6586" t="str">
        <f t="array" ref="E6586">IF(ISLOGICAL(D6586),"",FREQUENCY(IF('Data Transformation'!$B$425:$B$8425='Bin Analysis'!$B6579,'Data Transformation'!$G$425:$G$8425),D6586))</f>
        <v/>
      </c>
      <c r="F6586" t="str">
        <f t="shared" si="822"/>
        <v/>
      </c>
      <c r="G6586">
        <f>Weighting!$H$10</f>
        <v>0</v>
      </c>
      <c r="H6586">
        <f t="array" ref="H6586">FREQUENCY(IF('Data Transformation'!$B$4:$B$8425=B6579,'Data Transformation'!$G$4:$G$8425),'Bin Analysis'!$B6586)</f>
        <v>13</v>
      </c>
      <c r="I6586">
        <f t="shared" si="823"/>
        <v>1</v>
      </c>
      <c r="J6586">
        <f t="shared" si="824"/>
        <v>1</v>
      </c>
      <c r="K6586">
        <f>J6586*Weighting!$W$10</f>
        <v>3</v>
      </c>
      <c r="M6586" s="14"/>
    </row>
    <row r="6587" spans="1:25" x14ac:dyDescent="0.25">
      <c r="A6587" s="32">
        <f>IF(Weighting!$P$11&gt;0,B6587,"")</f>
        <v>0.97599999999999998</v>
      </c>
      <c r="B6587">
        <f>Weighting!$C$11</f>
        <v>0.97599999999999998</v>
      </c>
      <c r="C6587">
        <f>Weighting!$F$11</f>
        <v>0</v>
      </c>
      <c r="D6587">
        <f>IF(C6587=1,'Data Transformation'!$G$3+0.5*'Data Transformation'!$W$25,IF(C6588=1,D6588-'Data Transformation'!$W$25,FALSE))</f>
        <v>0.86899999999999999</v>
      </c>
      <c r="E6587">
        <f t="array" ref="E6587">IF(ISLOGICAL(D6587),"",FREQUENCY(IF('Data Transformation'!$B$425:$B$8425='Bin Analysis'!$B6579,'Data Transformation'!$G$425:$G$8425),D6587))</f>
        <v>13</v>
      </c>
      <c r="F6587" t="e">
        <f t="shared" si="822"/>
        <v>#VALUE!</v>
      </c>
      <c r="G6587">
        <f>Weighting!$H$11</f>
        <v>0</v>
      </c>
      <c r="H6587">
        <f t="array" ref="H6587">FREQUENCY(IF('Data Transformation'!$B$4:$B$8425=B6579,'Data Transformation'!$G$4:$G$8425),'Bin Analysis'!$B6587)</f>
        <v>15</v>
      </c>
      <c r="I6587">
        <f t="shared" si="823"/>
        <v>2</v>
      </c>
      <c r="J6587">
        <f t="shared" si="824"/>
        <v>1</v>
      </c>
      <c r="K6587">
        <f>J6587*Weighting!$W$11</f>
        <v>2</v>
      </c>
      <c r="M6587" s="14"/>
    </row>
    <row r="6588" spans="1:25" x14ac:dyDescent="0.25">
      <c r="A6588" s="32">
        <f>IF(Weighting!$P$12&gt;0,B6588,"")</f>
        <v>1.107</v>
      </c>
      <c r="B6588">
        <f>Weighting!$C$12</f>
        <v>1.107</v>
      </c>
      <c r="C6588">
        <f>Weighting!$F$12</f>
        <v>1</v>
      </c>
      <c r="D6588">
        <f>IF(C6588=1,'Data Transformation'!$G$3+0.5*'Data Transformation'!$W$25,IF(C6589=1,D6589-'Data Transformation'!$W$25,FALSE))</f>
        <v>1.131</v>
      </c>
      <c r="E6588">
        <f t="array" ref="E6588">IF(ISLOGICAL(D6588),"",FREQUENCY(IF('Data Transformation'!$B$425:$B$8425='Bin Analysis'!$B6579,'Data Transformation'!$G$425:$G$8425),D6588))</f>
        <v>16</v>
      </c>
      <c r="F6588">
        <f t="shared" si="822"/>
        <v>3</v>
      </c>
      <c r="G6588">
        <f>Weighting!$H$12</f>
        <v>0</v>
      </c>
      <c r="H6588">
        <f t="array" ref="H6588">FREQUENCY(IF('Data Transformation'!$B$4:$B$8425=B6579,'Data Transformation'!$G$4:$G$8425),'Bin Analysis'!$B6588)</f>
        <v>17</v>
      </c>
      <c r="I6588">
        <f t="shared" si="823"/>
        <v>2</v>
      </c>
      <c r="J6588">
        <f t="shared" si="824"/>
        <v>1</v>
      </c>
      <c r="K6588">
        <f>J6588*Weighting!$W$12</f>
        <v>1</v>
      </c>
      <c r="M6588" s="14"/>
    </row>
    <row r="6589" spans="1:25" x14ac:dyDescent="0.25">
      <c r="A6589" s="32">
        <f>IF(Weighting!$P$13&gt;0,B6589,"")</f>
        <v>1.238</v>
      </c>
      <c r="B6589">
        <f>Weighting!$C$13</f>
        <v>1.238</v>
      </c>
      <c r="C6589">
        <f>Weighting!$F$13</f>
        <v>0</v>
      </c>
      <c r="D6589" t="b">
        <f>IF(C6589=1,'Data Transformation'!$G$3+0.5*'Data Transformation'!$W$25,IF(C6590=1,D6590-'Data Transformation'!$W$25,FALSE))</f>
        <v>0</v>
      </c>
      <c r="E6589" t="str">
        <f t="array" ref="E6589">IF(ISLOGICAL(D6589),"",FREQUENCY(IF('Data Transformation'!$B$425:$B$8425='Bin Analysis'!$B6579,'Data Transformation'!$G$425:$G$8425),D6589))</f>
        <v/>
      </c>
      <c r="F6589" t="str">
        <f t="shared" si="822"/>
        <v/>
      </c>
      <c r="G6589">
        <f>Weighting!$H$13</f>
        <v>0</v>
      </c>
      <c r="H6589">
        <f t="array" ref="H6589">FREQUENCY(IF('Data Transformation'!$B$4:$B$8425=B6579,'Data Transformation'!$G$4:$G$8425),'Bin Analysis'!$B6589)</f>
        <v>19</v>
      </c>
      <c r="I6589">
        <f t="shared" si="823"/>
        <v>2</v>
      </c>
      <c r="J6589">
        <f t="shared" si="824"/>
        <v>1</v>
      </c>
      <c r="K6589">
        <f>J6589*Weighting!$W$13</f>
        <v>2</v>
      </c>
      <c r="M6589" s="14"/>
    </row>
    <row r="6590" spans="1:25" x14ac:dyDescent="0.25">
      <c r="A6590" s="32">
        <f>IF(Weighting!$P$14&gt;0,B6590,"")</f>
        <v>1.369</v>
      </c>
      <c r="B6590">
        <f>Weighting!$C$14</f>
        <v>1.369</v>
      </c>
      <c r="C6590">
        <f>Weighting!$F$14</f>
        <v>0</v>
      </c>
      <c r="D6590" t="b">
        <f>IF(C6590=1,'Data Transformation'!$G$3+0.5*'Data Transformation'!$W$25,IF(C6591=1,D6591-'Data Transformation'!$W$25,FALSE))</f>
        <v>0</v>
      </c>
      <c r="E6590" t="str">
        <f t="array" ref="E6590">IF(ISLOGICAL(D6590),"",FREQUENCY(IF('Data Transformation'!$B$425:$B$8425='Bin Analysis'!$B6579,'Data Transformation'!$G$425:$G$8425),D6590))</f>
        <v/>
      </c>
      <c r="F6590" t="str">
        <f t="shared" si="822"/>
        <v/>
      </c>
      <c r="G6590">
        <f>Weighting!$H$14</f>
        <v>0</v>
      </c>
      <c r="H6590">
        <f t="array" ref="H6590">FREQUENCY(IF('Data Transformation'!$B$4:$B$8425=B6579,'Data Transformation'!$G$4:$G$8425),'Bin Analysis'!$B6590)</f>
        <v>19</v>
      </c>
      <c r="I6590">
        <f t="shared" si="823"/>
        <v>0</v>
      </c>
      <c r="J6590">
        <f t="shared" si="824"/>
        <v>0</v>
      </c>
      <c r="K6590">
        <f>J6590*Weighting!$W$14</f>
        <v>0</v>
      </c>
      <c r="M6590" s="14"/>
    </row>
    <row r="6591" spans="1:25" x14ac:dyDescent="0.25">
      <c r="A6591" s="32">
        <f>IF(Weighting!$P$15&gt;0,B6591,"")</f>
        <v>1.5000009999999999</v>
      </c>
      <c r="B6591">
        <f>Weighting!$C$15</f>
        <v>1.5000009999999999</v>
      </c>
      <c r="C6591">
        <f>Weighting!$F$15</f>
        <v>0</v>
      </c>
      <c r="D6591" t="b">
        <f>IF(C6591=1,'Data Transformation'!$G$3+0.5*'Data Transformation'!$W$25,IF(C6592=1,D6592-'Data Transformation'!$W$25,FALSE))</f>
        <v>0</v>
      </c>
      <c r="E6591" t="str">
        <f t="array" ref="E6591">IF(ISLOGICAL(D6591),"",FREQUENCY(IF('Data Transformation'!$B$425:$B$8425='Bin Analysis'!$B6579,'Data Transformation'!$G$425:$G$8425),D6591))</f>
        <v/>
      </c>
      <c r="F6591" t="str">
        <f t="shared" si="822"/>
        <v/>
      </c>
      <c r="G6591">
        <f>Weighting!$H$15</f>
        <v>0</v>
      </c>
      <c r="H6591">
        <f t="array" ref="H6591">FREQUENCY(IF('Data Transformation'!$B$4:$B$8425=B6579,'Data Transformation'!$G$4:$G$8425),'Bin Analysis'!$B6591)</f>
        <v>19</v>
      </c>
      <c r="I6591">
        <f t="shared" si="823"/>
        <v>0</v>
      </c>
      <c r="J6591">
        <f t="shared" si="824"/>
        <v>0</v>
      </c>
      <c r="K6591">
        <f>J6591*Weighting!$W$15</f>
        <v>0</v>
      </c>
      <c r="M6591" s="14"/>
    </row>
    <row r="6592" spans="1:25" x14ac:dyDescent="0.25">
      <c r="A6592" s="32" t="str">
        <f>IF(Weighting!$P$16&gt;0,B6592,"")</f>
        <v/>
      </c>
      <c r="B6592">
        <f>Weighting!$C$16</f>
        <v>1.631</v>
      </c>
      <c r="C6592">
        <f>Weighting!$F$16</f>
        <v>0</v>
      </c>
      <c r="D6592" t="b">
        <f>IF(C6592=1,'Data Transformation'!$G$3+0.5*'Data Transformation'!$W$25,IF(C6593=1,D6593-'Data Transformation'!$W$25,FALSE))</f>
        <v>0</v>
      </c>
      <c r="E6592" t="str">
        <f t="array" ref="E6592">IF(ISLOGICAL(D6592),"",FREQUENCY(IF('Data Transformation'!$B$425:$B$8425='Bin Analysis'!$B6579,'Data Transformation'!$G$425:$G$8425),D6592))</f>
        <v/>
      </c>
      <c r="F6592" t="str">
        <f t="shared" si="822"/>
        <v/>
      </c>
      <c r="G6592">
        <f>Weighting!$H$16</f>
        <v>0</v>
      </c>
      <c r="H6592">
        <f t="array" ref="H6592">FREQUENCY(IF('Data Transformation'!$B$4:$B$8425=B6579,'Data Transformation'!$G$4:$G$8425),'Bin Analysis'!$B6592)</f>
        <v>19</v>
      </c>
      <c r="I6592">
        <f t="shared" si="823"/>
        <v>0</v>
      </c>
      <c r="J6592">
        <f t="shared" si="824"/>
        <v>0</v>
      </c>
      <c r="K6592">
        <f>J6592*Weighting!$W$16</f>
        <v>0</v>
      </c>
      <c r="M6592" s="14"/>
    </row>
    <row r="6593" spans="1:25" x14ac:dyDescent="0.25">
      <c r="A6593" s="32" t="str">
        <f>IF(Weighting!$P$17&gt;0,B6593,"")</f>
        <v/>
      </c>
      <c r="B6593">
        <f>Weighting!$C$17</f>
        <v>1.762</v>
      </c>
      <c r="C6593">
        <f>Weighting!$F$17</f>
        <v>0</v>
      </c>
      <c r="D6593" t="b">
        <f>IF(C6593=1,'Data Transformation'!$G$3+0.5*'Data Transformation'!$W$25,IF(C6594=1,D6594-'Data Transformation'!$W$25,FALSE))</f>
        <v>0</v>
      </c>
      <c r="E6593" t="str">
        <f t="array" ref="E6593">IF(ISLOGICAL(D6593),"",FREQUENCY(IF('Data Transformation'!$B$425:$B$8425='Bin Analysis'!$B6579,'Data Transformation'!$G$425:$G$8425),D6593))</f>
        <v/>
      </c>
      <c r="F6593" t="str">
        <f t="shared" si="822"/>
        <v/>
      </c>
      <c r="G6593">
        <f>Weighting!$H$17</f>
        <v>0</v>
      </c>
      <c r="H6593">
        <f t="array" ref="H6593">FREQUENCY(IF('Data Transformation'!$B$4:$B$8425=B6579,'Data Transformation'!$G$4:$G$8425),'Bin Analysis'!$B6593)</f>
        <v>19</v>
      </c>
      <c r="I6593">
        <f t="shared" si="823"/>
        <v>0</v>
      </c>
      <c r="J6593">
        <f t="shared" si="824"/>
        <v>0</v>
      </c>
      <c r="K6593">
        <f>J6593*Weighting!$W$17</f>
        <v>0</v>
      </c>
      <c r="M6593" s="14"/>
    </row>
    <row r="6594" spans="1:25" x14ac:dyDescent="0.25">
      <c r="A6594" s="32" t="str">
        <f>IF(Weighting!$P$18&gt;0,B6594,"")</f>
        <v/>
      </c>
      <c r="B6594">
        <f>Weighting!$C$18</f>
        <v>1.893</v>
      </c>
      <c r="C6594">
        <f>Weighting!$F$18</f>
        <v>0</v>
      </c>
      <c r="D6594" t="b">
        <f>IF(C6594=1,'Data Transformation'!$G$3+0.5*'Data Transformation'!$W$25,IF(C6595=1,D6595-'Data Transformation'!$W$25,FALSE))</f>
        <v>0</v>
      </c>
      <c r="E6594" t="str">
        <f t="array" ref="E6594">IF(ISLOGICAL(D6594),"",FREQUENCY(IF('Data Transformation'!$B$425:$B$8425='Bin Analysis'!$B6579,'Data Transformation'!$G$425:$G$8425),D6594))</f>
        <v/>
      </c>
      <c r="F6594" t="str">
        <f t="shared" si="822"/>
        <v/>
      </c>
      <c r="G6594">
        <f>Weighting!$H$18</f>
        <v>0</v>
      </c>
      <c r="H6594">
        <f t="array" ref="H6594">FREQUENCY(IF('Data Transformation'!$B$4:$B$8425=B6579,'Data Transformation'!$G$4:$G$8425),'Bin Analysis'!$B6594)</f>
        <v>19</v>
      </c>
      <c r="I6594">
        <f t="shared" si="823"/>
        <v>0</v>
      </c>
      <c r="J6594">
        <f t="shared" si="824"/>
        <v>0</v>
      </c>
      <c r="K6594">
        <f>J6594*Weighting!$W$18</f>
        <v>0</v>
      </c>
      <c r="M6594" s="14"/>
    </row>
    <row r="6595" spans="1:25" x14ac:dyDescent="0.25">
      <c r="A6595" s="32" t="str">
        <f>IF(Weighting!$P$19&gt;0,B6595,"")</f>
        <v/>
      </c>
      <c r="B6595">
        <f>Weighting!$C$19</f>
        <v>2.024</v>
      </c>
      <c r="C6595">
        <f>Weighting!$F$19</f>
        <v>0</v>
      </c>
      <c r="D6595" t="b">
        <f>IF(C6595=1,'Data Transformation'!$G$3+0.5*'Data Transformation'!$W$25,IF(C6596=1,D6596-'Data Transformation'!$W$25,FALSE))</f>
        <v>0</v>
      </c>
      <c r="E6595" t="str">
        <f t="array" ref="E6595">IF(ISLOGICAL(D6595),"",FREQUENCY(IF('Data Transformation'!$B$425:$B$8425='Bin Analysis'!$B6579,'Data Transformation'!$G$425:$G$8425),D6595))</f>
        <v/>
      </c>
      <c r="F6595" t="str">
        <f t="shared" si="822"/>
        <v/>
      </c>
      <c r="G6595">
        <f>Weighting!$H$19</f>
        <v>0</v>
      </c>
      <c r="H6595">
        <f t="array" ref="H6595">FREQUENCY(IF('Data Transformation'!$B$4:$B$8425=B6579,'Data Transformation'!$G$4:$G$8425),'Bin Analysis'!$B6595)</f>
        <v>19</v>
      </c>
      <c r="I6595">
        <f t="shared" si="823"/>
        <v>0</v>
      </c>
      <c r="J6595">
        <f t="shared" si="824"/>
        <v>0</v>
      </c>
      <c r="K6595">
        <f>J6595*Weighting!$W$19</f>
        <v>0</v>
      </c>
      <c r="M6595" s="14"/>
    </row>
    <row r="6596" spans="1:25" x14ac:dyDescent="0.25">
      <c r="A6596" s="32" t="str">
        <f>IF(Weighting!$P$20&gt;0,B6596,"")</f>
        <v/>
      </c>
      <c r="B6596">
        <f>Weighting!$C$20</f>
        <v>2.1550000000000002</v>
      </c>
      <c r="C6596">
        <f>Weighting!$F$20</f>
        <v>0</v>
      </c>
      <c r="D6596" t="b">
        <f>IF(C6596=1,'Data Transformation'!$G$3+0.5*'Data Transformation'!$W$25,IF(C6597=1,D6597-'Data Transformation'!$W$25,FALSE))</f>
        <v>0</v>
      </c>
      <c r="E6596" t="str">
        <f t="array" ref="E6596">IF(ISLOGICAL(D6596),"",FREQUENCY(IF('Data Transformation'!$B$425:$B$8425='Bin Analysis'!$B6579,'Data Transformation'!$G$425:$G$8425),D6596))</f>
        <v/>
      </c>
      <c r="F6596" t="str">
        <f t="shared" si="822"/>
        <v/>
      </c>
      <c r="G6596">
        <f>Weighting!$H$20</f>
        <v>0</v>
      </c>
      <c r="H6596">
        <f t="array" ref="H6596">FREQUENCY(IF('Data Transformation'!$B$4:$B$8425=B6579,'Data Transformation'!$G$4:$G$8425),'Bin Analysis'!$B6596)</f>
        <v>19</v>
      </c>
      <c r="I6596">
        <f t="shared" si="823"/>
        <v>0</v>
      </c>
      <c r="J6596">
        <f t="shared" si="824"/>
        <v>0</v>
      </c>
      <c r="K6596">
        <f>J6596*Weighting!$W$20</f>
        <v>0</v>
      </c>
      <c r="M6596" s="14"/>
    </row>
    <row r="6597" spans="1:25" x14ac:dyDescent="0.25">
      <c r="A6597" s="32" t="str">
        <f>IF(Weighting!$P$21&gt;0,B6597,"")</f>
        <v/>
      </c>
      <c r="B6597">
        <f>Weighting!$C$21</f>
        <v>2.2860000000000005</v>
      </c>
      <c r="C6597">
        <f>Weighting!$F$21</f>
        <v>0</v>
      </c>
      <c r="D6597" t="b">
        <f>IF(C6597=1,'Data Transformation'!$G$3+0.5*'Data Transformation'!$W$25,IF(C6598=1,D6598-'Data Transformation'!$W$25,FALSE))</f>
        <v>0</v>
      </c>
      <c r="E6597" t="str">
        <f t="array" ref="E6597">IF(ISLOGICAL(D6597),"",FREQUENCY(IF('Data Transformation'!$B$425:$B$8425='Bin Analysis'!$B6579,'Data Transformation'!$G$425:$G$8425),D6597))</f>
        <v/>
      </c>
      <c r="F6597" t="str">
        <f t="shared" si="822"/>
        <v/>
      </c>
      <c r="G6597">
        <f>Weighting!$H$21</f>
        <v>0</v>
      </c>
      <c r="H6597">
        <f t="array" ref="H6597">FREQUENCY(IF('Data Transformation'!$B$4:$B$8425=B6579,'Data Transformation'!$G$4:$G$8425),'Bin Analysis'!$B6597)</f>
        <v>19</v>
      </c>
      <c r="I6597">
        <f t="shared" si="823"/>
        <v>0</v>
      </c>
      <c r="J6597">
        <f t="shared" si="824"/>
        <v>0</v>
      </c>
      <c r="K6597">
        <f>J6597*Weighting!$W$21</f>
        <v>0</v>
      </c>
      <c r="M6597" s="14"/>
    </row>
    <row r="6598" spans="1:25" x14ac:dyDescent="0.25">
      <c r="A6598" s="32" t="str">
        <f>IF(Weighting!$P$22&gt;0,B6598,"")</f>
        <v/>
      </c>
      <c r="B6598">
        <f>Weighting!$C$22</f>
        <v>2.4170000000000007</v>
      </c>
      <c r="C6598">
        <f>Weighting!$F$22</f>
        <v>0</v>
      </c>
      <c r="D6598" t="b">
        <f>IF(C6598=1,'Data Transformation'!$G$3+0.5*'Data Transformation'!$W$25,IF(C6599=1,D6599-'Data Transformation'!$W$25,FALSE))</f>
        <v>0</v>
      </c>
      <c r="E6598" t="str">
        <f t="array" ref="E6598">IF(ISLOGICAL(D6598),"",FREQUENCY(IF('Data Transformation'!$B$425:$B$8425='Bin Analysis'!$B6579,'Data Transformation'!$G$425:$G$8425),D6598))</f>
        <v/>
      </c>
      <c r="F6598" t="str">
        <f t="shared" si="822"/>
        <v/>
      </c>
      <c r="G6598">
        <f>Weighting!$H$22</f>
        <v>0</v>
      </c>
      <c r="H6598">
        <f t="array" ref="H6598">FREQUENCY(IF('Data Transformation'!$B$4:$B$8425=B6579,'Data Transformation'!$G$4:$G$8425),'Bin Analysis'!$B6598)</f>
        <v>19</v>
      </c>
      <c r="I6598">
        <f t="shared" si="823"/>
        <v>0</v>
      </c>
      <c r="J6598">
        <f t="shared" si="824"/>
        <v>0</v>
      </c>
      <c r="K6598">
        <f>J6598*Weighting!$W$22</f>
        <v>0</v>
      </c>
      <c r="M6598" s="14"/>
    </row>
    <row r="6599" spans="1:25" x14ac:dyDescent="0.25">
      <c r="A6599" s="32" t="str">
        <f>IF(Weighting!$P$23&gt;0,B6599,"")</f>
        <v/>
      </c>
      <c r="B6599">
        <f>Weighting!$C$23</f>
        <v>2.5480000000000009</v>
      </c>
      <c r="C6599">
        <f>Weighting!$F$23</f>
        <v>0</v>
      </c>
      <c r="D6599" t="b">
        <f>IF(C6599=1,'Data Transformation'!$G$3+0.5*'Data Transformation'!$W$25,IF(C6600=1,D6600-'Data Transformation'!$W$25,FALSE))</f>
        <v>0</v>
      </c>
      <c r="E6599" t="str">
        <f t="array" ref="E6599">IF(ISLOGICAL(D6599),"",FREQUENCY(IF('Data Transformation'!$B$425:$B$8425='Bin Analysis'!$B6579,'Data Transformation'!$G$425:$G$8425),D6599))</f>
        <v/>
      </c>
      <c r="F6599" t="str">
        <f t="shared" si="822"/>
        <v/>
      </c>
      <c r="G6599">
        <f>Weighting!$H$23</f>
        <v>0</v>
      </c>
      <c r="H6599">
        <f t="array" ref="H6599">FREQUENCY(IF('Data Transformation'!$B$4:$B$8425=B6579,'Data Transformation'!$G$4:$G$8425),'Bin Analysis'!$B6599)</f>
        <v>19</v>
      </c>
      <c r="I6599">
        <f t="shared" si="823"/>
        <v>0</v>
      </c>
      <c r="J6599">
        <f t="shared" si="824"/>
        <v>0</v>
      </c>
      <c r="K6599">
        <f>J6599*Weighting!$W$23</f>
        <v>0</v>
      </c>
      <c r="M6599" s="14"/>
    </row>
    <row r="6600" spans="1:25" x14ac:dyDescent="0.25">
      <c r="A6600" s="32" t="str">
        <f>IF(Weighting!$P$24&gt;0,B6600,"")</f>
        <v/>
      </c>
      <c r="B6600">
        <f>Weighting!$C$24</f>
        <v>2.6790000000000012</v>
      </c>
      <c r="C6600">
        <f>Weighting!$F$24</f>
        <v>0</v>
      </c>
      <c r="D6600" t="b">
        <f>IF(C6600=1,'Data Transformation'!$G$3+0.5*'Data Transformation'!$W$25,IF(C6601=1,D6601-'Data Transformation'!$W$25,FALSE))</f>
        <v>0</v>
      </c>
      <c r="E6600" t="str">
        <f t="array" ref="E6600">IF(ISLOGICAL(D6600),"",FREQUENCY(IF('Data Transformation'!$B$425:$B$8425='Bin Analysis'!$B6579,'Data Transformation'!$G$425:$G$8425),D6600))</f>
        <v/>
      </c>
      <c r="F6600" t="str">
        <f t="shared" si="822"/>
        <v/>
      </c>
      <c r="G6600">
        <f>Weighting!$H$24</f>
        <v>0</v>
      </c>
      <c r="H6600">
        <f t="array" ref="H6600">FREQUENCY(IF('Data Transformation'!$B$4:$B$8425=B6579,'Data Transformation'!$G$4:$G$8425),'Bin Analysis'!$B6600)</f>
        <v>19</v>
      </c>
      <c r="I6600">
        <f t="shared" si="823"/>
        <v>0</v>
      </c>
      <c r="J6600">
        <f t="shared" si="824"/>
        <v>0</v>
      </c>
      <c r="K6600">
        <f>J6600*Weighting!$W$24</f>
        <v>0</v>
      </c>
      <c r="M6600" s="14"/>
    </row>
    <row r="6601" spans="1:25" x14ac:dyDescent="0.25">
      <c r="A6601" s="32" t="str">
        <f>IF(Weighting!$P$25&gt;0,B6601,"")</f>
        <v/>
      </c>
      <c r="B6601">
        <f>Weighting!$C$25</f>
        <v>2.8100000000000014</v>
      </c>
      <c r="C6601">
        <f>Weighting!$F$25</f>
        <v>0</v>
      </c>
      <c r="D6601" t="b">
        <f>IF(C6601=1,'Data Transformation'!$G$3+0.5*'Data Transformation'!$W$25,IF(C6602=1,D6602-'Data Transformation'!$W$25,FALSE))</f>
        <v>0</v>
      </c>
      <c r="E6601" t="str">
        <f t="array" ref="E6601">IF(ISLOGICAL(D6601),"",FREQUENCY(IF('Data Transformation'!$B$425:$B$8425='Bin Analysis'!$B6579,'Data Transformation'!$G$425:$G$8425),D6601))</f>
        <v/>
      </c>
      <c r="F6601" t="str">
        <f t="shared" si="822"/>
        <v/>
      </c>
      <c r="G6601">
        <f>Weighting!$H$25</f>
        <v>0</v>
      </c>
      <c r="H6601">
        <f t="array" ref="H6601">FREQUENCY(IF('Data Transformation'!$B$4:$B$8425=B6579,'Data Transformation'!$G$4:$G$8425),'Bin Analysis'!$B6601)</f>
        <v>19</v>
      </c>
      <c r="I6601">
        <f t="shared" si="823"/>
        <v>0</v>
      </c>
      <c r="J6601">
        <f t="shared" si="824"/>
        <v>0</v>
      </c>
      <c r="K6601">
        <f>J6601*Weighting!$W$25</f>
        <v>0</v>
      </c>
      <c r="M6601" s="14"/>
    </row>
    <row r="6602" spans="1:25" x14ac:dyDescent="0.25">
      <c r="A6602" s="32"/>
      <c r="M6602" s="14"/>
      <c r="N6602" s="55"/>
    </row>
    <row r="6603" spans="1:25" ht="23.25" x14ac:dyDescent="0.35">
      <c r="A6603" s="21" t="s">
        <v>0</v>
      </c>
      <c r="B6603" s="21">
        <f>IFERROR(VLOOKUP(C6603,'Data Transformation'!$L$6:$M$426,2,FALSE),"")</f>
        <v>275</v>
      </c>
      <c r="C6603" s="21">
        <f>C6579+1</f>
        <v>275</v>
      </c>
      <c r="D6603" s="21"/>
      <c r="E6603" s="21"/>
      <c r="F6603" s="21"/>
      <c r="G6603" s="21"/>
      <c r="H6603" s="22"/>
      <c r="I6603" s="22"/>
      <c r="J6603" s="22"/>
      <c r="K6603" s="21"/>
      <c r="L6603" s="21">
        <f>B6603</f>
        <v>275</v>
      </c>
      <c r="M6603" s="23">
        <f>INDEX('Data Transformation'!$O$4:$O$424,MATCH($B6603,'Data Transformation'!$M$4:$M$424,0),MATCH($M$2,'Data Transformation'!$O$3,0))</f>
        <v>20</v>
      </c>
      <c r="N6603" s="27">
        <f>IF('Input and Summary Results'!$J$16="minimum",'Bin Analysis'!X6604/(M6603-1),'Bin Analysis'!Y6603/('Bin Analysis'!M6603-1))</f>
        <v>0</v>
      </c>
      <c r="O6603" s="27">
        <f>IF(M6603=FALSE,NA(),(VLOOKUP(1,C6606:K6625,4,FALSE))/(M6603-1))</f>
        <v>5.2631578947368418E-2</v>
      </c>
      <c r="P6603" s="27">
        <f>IF(M6603=FALSE,NA(),SUM(J6606:J6625)/Weighting!$S$5)</f>
        <v>0.7</v>
      </c>
      <c r="Q6603" s="27">
        <f>IF(M6603=FALSE,NA(),SUM(K6606:K6625)/Weighting!$S$6)</f>
        <v>0.65217391304347827</v>
      </c>
      <c r="R6603" s="27">
        <f>IF(M6603=FALSE,NA(),(VLOOKUP(1,G6606:K6625,3,FALSE))/(M6603-1))</f>
        <v>0.63157894736842102</v>
      </c>
      <c r="S6603" s="22" t="str">
        <f>IF(M6603=FALSE,NA(),IF(SUM(J6606:J6625)=2,"yes","no"))</f>
        <v>no</v>
      </c>
      <c r="X6603" s="2" cm="2">
        <f t="array" ref="X6603:X6604">FREQUENCY(IF('Data Transformation'!$B$425:$B$6424='Bin Analysis'!L6603,'Data Transformation'!$G$425:$G$6424),'Data Transformation'!$U$11)</f>
        <v>19</v>
      </c>
      <c r="Y6603" s="2" cm="2">
        <f t="array" ref="Y6603:Y6604">FREQUENCY(IF('Data Transformation'!$B$425:$B$6424='Bin Analysis'!L6603,'Data Transformation'!$G$425:$G$6424),'Data Transformation'!$U$12)</f>
        <v>18</v>
      </c>
    </row>
    <row r="6604" spans="1:25" x14ac:dyDescent="0.25">
      <c r="A6604" s="14" t="s">
        <v>67</v>
      </c>
      <c r="B6604" t="s">
        <v>47</v>
      </c>
      <c r="C6604" t="s">
        <v>5</v>
      </c>
      <c r="D6604" t="s">
        <v>100</v>
      </c>
      <c r="E6604" t="s">
        <v>101</v>
      </c>
      <c r="F6604" t="s">
        <v>102</v>
      </c>
      <c r="G6604" t="s">
        <v>70</v>
      </c>
      <c r="H6604" t="s">
        <v>31</v>
      </c>
      <c r="I6604" t="s">
        <v>32</v>
      </c>
      <c r="J6604" t="s">
        <v>46</v>
      </c>
      <c r="K6604" s="14" t="s">
        <v>45</v>
      </c>
      <c r="M6604" s="14"/>
      <c r="X6604" s="2">
        <v>0</v>
      </c>
      <c r="Y6604" s="2">
        <v>1</v>
      </c>
    </row>
    <row r="6605" spans="1:25" x14ac:dyDescent="0.25">
      <c r="A6605" s="32"/>
      <c r="D6605" t="b">
        <f>IF(C6605=1,'Data Transformation'!$G$3+0.5*'Data Transformation'!$W$25,IF(C6606=1,D6606-'Data Transformation'!$W$25,FALSE))</f>
        <v>0</v>
      </c>
      <c r="E6605" t="str">
        <f t="array" ref="E6605">IF(ISLOGICAL(D6605),"",FREQUENCY(IF('Data Transformation'!$B$425:$B$8425='Bin Analysis'!$B6603,'Data Transformation'!$G$425:$G$8425),D6605))</f>
        <v/>
      </c>
      <c r="F6605" t="str">
        <f>IF(ISLOGICAL(D6605),"",E6605-E6604)</f>
        <v/>
      </c>
      <c r="M6605" s="14"/>
    </row>
    <row r="6606" spans="1:25" x14ac:dyDescent="0.25">
      <c r="A6606" s="32">
        <f>IF(Weighting!$P$6&gt;0,B6606,"")</f>
        <v>0.32100000000000001</v>
      </c>
      <c r="B6606">
        <f>Weighting!$C$6</f>
        <v>0.32100000000000001</v>
      </c>
      <c r="C6606">
        <f>Weighting!$F$6</f>
        <v>0</v>
      </c>
      <c r="D6606" t="b">
        <f>IF(C6606=1,'Data Transformation'!$G$3+0.5*'Data Transformation'!$W$25,IF(C6607=1,D6607-'Data Transformation'!$W$25,FALSE))</f>
        <v>0</v>
      </c>
      <c r="E6606" t="str">
        <f t="array" ref="E6606">IF(ISLOGICAL(D6606),"",FREQUENCY(IF('Data Transformation'!$B$425:$B$8425='Bin Analysis'!$B6603,'Data Transformation'!$G$425:$G$8425),D6606))</f>
        <v/>
      </c>
      <c r="F6606" t="str">
        <f>IF(ISLOGICAL(D6606),"",E6606-E6605)</f>
        <v/>
      </c>
      <c r="G6606">
        <f>Weighting!$H$6</f>
        <v>1</v>
      </c>
      <c r="H6606">
        <f t="array" ref="H6606">FREQUENCY(IF('Data Transformation'!$B$4:$B$8425=B6603,'Data Transformation'!$G$4:$G$8425),'Bin Analysis'!$B6606)</f>
        <v>12</v>
      </c>
      <c r="I6606">
        <f>H6606-H6605</f>
        <v>12</v>
      </c>
      <c r="J6606">
        <f>IF(I6606=0,0,1)</f>
        <v>1</v>
      </c>
      <c r="K6606">
        <f>J6606*Weighting!$W$6</f>
        <v>1</v>
      </c>
      <c r="M6606" s="14"/>
    </row>
    <row r="6607" spans="1:25" x14ac:dyDescent="0.25">
      <c r="A6607" s="32">
        <f>IF(Weighting!$P$7&gt;0,B6607,"")</f>
        <v>0.45200000000000001</v>
      </c>
      <c r="B6607">
        <f>Weighting!$C$7</f>
        <v>0.45200000000000001</v>
      </c>
      <c r="C6607">
        <f>Weighting!$F$7</f>
        <v>0</v>
      </c>
      <c r="D6607" t="b">
        <f>IF(C6607=1,'Data Transformation'!$G$3+0.5*'Data Transformation'!$W$25,IF(C6608=1,D6608-'Data Transformation'!$W$25,FALSE))</f>
        <v>0</v>
      </c>
      <c r="E6607" t="str">
        <f t="array" ref="E6607">IF(ISLOGICAL(D6607),"",FREQUENCY(IF('Data Transformation'!$B$425:$B$8425='Bin Analysis'!$B6603,'Data Transformation'!$G$425:$G$8425),D6607))</f>
        <v/>
      </c>
      <c r="F6607" t="str">
        <f t="shared" ref="F6607:F6625" si="825">IF(ISLOGICAL(D6607),"",E6607-E6606)</f>
        <v/>
      </c>
      <c r="G6607">
        <f>Weighting!$H$7</f>
        <v>0</v>
      </c>
      <c r="H6607">
        <f t="array" ref="H6607">FREQUENCY(IF('Data Transformation'!$B$4:$B$8425=B6603,'Data Transformation'!$G$4:$G$8425),'Bin Analysis'!$B6607)</f>
        <v>13</v>
      </c>
      <c r="I6607">
        <f t="shared" ref="I6607:I6625" si="826">H6607-H6606</f>
        <v>1</v>
      </c>
      <c r="J6607">
        <f>IF(I6607=0,0,1)</f>
        <v>1</v>
      </c>
      <c r="K6607">
        <f>J6607*Weighting!$W$7</f>
        <v>2</v>
      </c>
      <c r="M6607" s="14"/>
    </row>
    <row r="6608" spans="1:25" x14ac:dyDescent="0.25">
      <c r="A6608" s="32">
        <f>IF(Weighting!$P$8&gt;0,B6608,"")</f>
        <v>0.58299999999999996</v>
      </c>
      <c r="B6608">
        <f>Weighting!$C$8</f>
        <v>0.58299999999999996</v>
      </c>
      <c r="C6608">
        <f>Weighting!$F$8</f>
        <v>0</v>
      </c>
      <c r="D6608" t="b">
        <f>IF(C6608=1,'Data Transformation'!$G$3+0.5*'Data Transformation'!$W$25,IF(C6609=1,D6609-'Data Transformation'!$W$25,FALSE))</f>
        <v>0</v>
      </c>
      <c r="E6608" t="str">
        <f t="array" ref="E6608">IF(ISLOGICAL(D6608),"",FREQUENCY(IF('Data Transformation'!$B$425:$B$8425='Bin Analysis'!$B6603,'Data Transformation'!$G$425:$G$8425),D6608))</f>
        <v/>
      </c>
      <c r="F6608" t="str">
        <f t="shared" si="825"/>
        <v/>
      </c>
      <c r="G6608">
        <f>Weighting!$H$8</f>
        <v>0</v>
      </c>
      <c r="H6608">
        <f t="array" ref="H6608">FREQUENCY(IF('Data Transformation'!$B$4:$B$8425=B6603,'Data Transformation'!$G$4:$G$8425),'Bin Analysis'!$B6608)</f>
        <v>14</v>
      </c>
      <c r="I6608">
        <f t="shared" si="826"/>
        <v>1</v>
      </c>
      <c r="J6608">
        <f t="shared" ref="J6608:J6625" si="827">IF(I6608=0,0,1)</f>
        <v>1</v>
      </c>
      <c r="K6608">
        <f>J6608*Weighting!$W$8</f>
        <v>3</v>
      </c>
      <c r="M6608" s="14"/>
    </row>
    <row r="6609" spans="1:13" x14ac:dyDescent="0.25">
      <c r="A6609" s="32">
        <f>IF(Weighting!$P$9&gt;0,B6609,"")</f>
        <v>0.71399999999999997</v>
      </c>
      <c r="B6609" s="50">
        <f>Weighting!$C$9</f>
        <v>0.71399999999999997</v>
      </c>
      <c r="C6609">
        <f>Weighting!$F$9</f>
        <v>0</v>
      </c>
      <c r="D6609" t="b">
        <f>IF(C6609=1,'Data Transformation'!$G$3+0.5*'Data Transformation'!$W$25,IF(C6610=1,D6610-'Data Transformation'!$W$25,FALSE))</f>
        <v>0</v>
      </c>
      <c r="E6609" t="str">
        <f t="array" ref="E6609">IF(ISLOGICAL(D6609),"",FREQUENCY(IF('Data Transformation'!$B$425:$B$8425='Bin Analysis'!$B6603,'Data Transformation'!$G$425:$G$8425),D6609))</f>
        <v/>
      </c>
      <c r="F6609" t="str">
        <f t="shared" si="825"/>
        <v/>
      </c>
      <c r="G6609">
        <f>Weighting!$H$9</f>
        <v>0</v>
      </c>
      <c r="H6609">
        <f t="array" ref="H6609">FREQUENCY(IF('Data Transformation'!$B$4:$B$8425=B6603,'Data Transformation'!$G$4:$G$8425),'Bin Analysis'!$B6609)</f>
        <v>16</v>
      </c>
      <c r="I6609">
        <f t="shared" si="826"/>
        <v>2</v>
      </c>
      <c r="J6609">
        <f t="shared" si="827"/>
        <v>1</v>
      </c>
      <c r="K6609">
        <f>J6609*Weighting!$W$9</f>
        <v>3</v>
      </c>
      <c r="M6609" s="14"/>
    </row>
    <row r="6610" spans="1:13" x14ac:dyDescent="0.25">
      <c r="A6610" s="32">
        <f>IF(Weighting!$P$10&gt;0,B6610,"")</f>
        <v>0.84499999999999997</v>
      </c>
      <c r="B6610">
        <f>Weighting!$C$10</f>
        <v>0.84499999999999997</v>
      </c>
      <c r="C6610">
        <f>Weighting!$F$10</f>
        <v>0</v>
      </c>
      <c r="D6610" t="b">
        <f>IF(C6610=1,'Data Transformation'!$G$3+0.5*'Data Transformation'!$W$25,IF(C6611=1,D6611-'Data Transformation'!$W$25,FALSE))</f>
        <v>0</v>
      </c>
      <c r="E6610" t="str">
        <f t="array" ref="E6610">IF(ISLOGICAL(D6610),"",FREQUENCY(IF('Data Transformation'!$B$425:$B$8425='Bin Analysis'!$B6603,'Data Transformation'!$G$425:$G$8425),D6610))</f>
        <v/>
      </c>
      <c r="F6610" t="str">
        <f t="shared" si="825"/>
        <v/>
      </c>
      <c r="G6610">
        <f>Weighting!$H$10</f>
        <v>0</v>
      </c>
      <c r="H6610">
        <f t="array" ref="H6610">FREQUENCY(IF('Data Transformation'!$B$4:$B$8425=B6603,'Data Transformation'!$G$4:$G$8425),'Bin Analysis'!$B6610)</f>
        <v>18</v>
      </c>
      <c r="I6610">
        <f t="shared" si="826"/>
        <v>2</v>
      </c>
      <c r="J6610">
        <f t="shared" si="827"/>
        <v>1</v>
      </c>
      <c r="K6610">
        <f>J6610*Weighting!$W$10</f>
        <v>3</v>
      </c>
      <c r="M6610" s="14"/>
    </row>
    <row r="6611" spans="1:13" x14ac:dyDescent="0.25">
      <c r="A6611" s="32">
        <f>IF(Weighting!$P$11&gt;0,B6611,"")</f>
        <v>0.97599999999999998</v>
      </c>
      <c r="B6611">
        <f>Weighting!$C$11</f>
        <v>0.97599999999999998</v>
      </c>
      <c r="C6611">
        <f>Weighting!$F$11</f>
        <v>0</v>
      </c>
      <c r="D6611">
        <f>IF(C6611=1,'Data Transformation'!$G$3+0.5*'Data Transformation'!$W$25,IF(C6612=1,D6612-'Data Transformation'!$W$25,FALSE))</f>
        <v>0.86899999999999999</v>
      </c>
      <c r="E6611">
        <f t="array" ref="E6611">IF(ISLOGICAL(D6611),"",FREQUENCY(IF('Data Transformation'!$B$425:$B$8425='Bin Analysis'!$B6603,'Data Transformation'!$G$425:$G$8425),D6611))</f>
        <v>18</v>
      </c>
      <c r="F6611" t="e">
        <f t="shared" si="825"/>
        <v>#VALUE!</v>
      </c>
      <c r="G6611">
        <f>Weighting!$H$11</f>
        <v>0</v>
      </c>
      <c r="H6611">
        <f t="array" ref="H6611">FREQUENCY(IF('Data Transformation'!$B$4:$B$8425=B6603,'Data Transformation'!$G$4:$G$8425),'Bin Analysis'!$B6611)</f>
        <v>19</v>
      </c>
      <c r="I6611">
        <f t="shared" si="826"/>
        <v>1</v>
      </c>
      <c r="J6611">
        <f t="shared" si="827"/>
        <v>1</v>
      </c>
      <c r="K6611">
        <f>J6611*Weighting!$W$11</f>
        <v>2</v>
      </c>
      <c r="M6611" s="14"/>
    </row>
    <row r="6612" spans="1:13" x14ac:dyDescent="0.25">
      <c r="A6612" s="32">
        <f>IF(Weighting!$P$12&gt;0,B6612,"")</f>
        <v>1.107</v>
      </c>
      <c r="B6612">
        <f>Weighting!$C$12</f>
        <v>1.107</v>
      </c>
      <c r="C6612">
        <f>Weighting!$F$12</f>
        <v>1</v>
      </c>
      <c r="D6612">
        <f>IF(C6612=1,'Data Transformation'!$G$3+0.5*'Data Transformation'!$W$25,IF(C6613=1,D6613-'Data Transformation'!$W$25,FALSE))</f>
        <v>1.131</v>
      </c>
      <c r="E6612">
        <f t="array" ref="E6612">IF(ISLOGICAL(D6612),"",FREQUENCY(IF('Data Transformation'!$B$425:$B$8425='Bin Analysis'!$B6603,'Data Transformation'!$G$425:$G$8425),D6612))</f>
        <v>19</v>
      </c>
      <c r="F6612">
        <f t="shared" si="825"/>
        <v>1</v>
      </c>
      <c r="G6612">
        <f>Weighting!$H$12</f>
        <v>0</v>
      </c>
      <c r="H6612">
        <f t="array" ref="H6612">FREQUENCY(IF('Data Transformation'!$B$4:$B$8425=B6603,'Data Transformation'!$G$4:$G$8425),'Bin Analysis'!$B6612)</f>
        <v>20</v>
      </c>
      <c r="I6612">
        <f t="shared" si="826"/>
        <v>1</v>
      </c>
      <c r="J6612">
        <f t="shared" si="827"/>
        <v>1</v>
      </c>
      <c r="K6612">
        <f>J6612*Weighting!$W$12</f>
        <v>1</v>
      </c>
      <c r="M6612" s="14"/>
    </row>
    <row r="6613" spans="1:13" x14ac:dyDescent="0.25">
      <c r="A6613" s="32">
        <f>IF(Weighting!$P$13&gt;0,B6613,"")</f>
        <v>1.238</v>
      </c>
      <c r="B6613">
        <f>Weighting!$C$13</f>
        <v>1.238</v>
      </c>
      <c r="C6613">
        <f>Weighting!$F$13</f>
        <v>0</v>
      </c>
      <c r="D6613" t="b">
        <f>IF(C6613=1,'Data Transformation'!$G$3+0.5*'Data Transformation'!$W$25,IF(C6614=1,D6614-'Data Transformation'!$W$25,FALSE))</f>
        <v>0</v>
      </c>
      <c r="E6613" t="str">
        <f t="array" ref="E6613">IF(ISLOGICAL(D6613),"",FREQUENCY(IF('Data Transformation'!$B$425:$B$8425='Bin Analysis'!$B6603,'Data Transformation'!$G$425:$G$8425),D6613))</f>
        <v/>
      </c>
      <c r="F6613" t="str">
        <f t="shared" si="825"/>
        <v/>
      </c>
      <c r="G6613">
        <f>Weighting!$H$13</f>
        <v>0</v>
      </c>
      <c r="H6613">
        <f t="array" ref="H6613">FREQUENCY(IF('Data Transformation'!$B$4:$B$8425=B6603,'Data Transformation'!$G$4:$G$8425),'Bin Analysis'!$B6613)</f>
        <v>20</v>
      </c>
      <c r="I6613">
        <f t="shared" si="826"/>
        <v>0</v>
      </c>
      <c r="J6613">
        <f t="shared" si="827"/>
        <v>0</v>
      </c>
      <c r="K6613">
        <f>J6613*Weighting!$W$13</f>
        <v>0</v>
      </c>
      <c r="M6613" s="14"/>
    </row>
    <row r="6614" spans="1:13" x14ac:dyDescent="0.25">
      <c r="A6614" s="32">
        <f>IF(Weighting!$P$14&gt;0,B6614,"")</f>
        <v>1.369</v>
      </c>
      <c r="B6614">
        <f>Weighting!$C$14</f>
        <v>1.369</v>
      </c>
      <c r="C6614">
        <f>Weighting!$F$14</f>
        <v>0</v>
      </c>
      <c r="D6614" t="b">
        <f>IF(C6614=1,'Data Transformation'!$G$3+0.5*'Data Transformation'!$W$25,IF(C6615=1,D6615-'Data Transformation'!$W$25,FALSE))</f>
        <v>0</v>
      </c>
      <c r="E6614" t="str">
        <f t="array" ref="E6614">IF(ISLOGICAL(D6614),"",FREQUENCY(IF('Data Transformation'!$B$425:$B$8425='Bin Analysis'!$B6603,'Data Transformation'!$G$425:$G$8425),D6614))</f>
        <v/>
      </c>
      <c r="F6614" t="str">
        <f t="shared" si="825"/>
        <v/>
      </c>
      <c r="G6614">
        <f>Weighting!$H$14</f>
        <v>0</v>
      </c>
      <c r="H6614">
        <f t="array" ref="H6614">FREQUENCY(IF('Data Transformation'!$B$4:$B$8425=B6603,'Data Transformation'!$G$4:$G$8425),'Bin Analysis'!$B6614)</f>
        <v>20</v>
      </c>
      <c r="I6614">
        <f t="shared" si="826"/>
        <v>0</v>
      </c>
      <c r="J6614">
        <f t="shared" si="827"/>
        <v>0</v>
      </c>
      <c r="K6614">
        <f>J6614*Weighting!$W$14</f>
        <v>0</v>
      </c>
      <c r="M6614" s="14"/>
    </row>
    <row r="6615" spans="1:13" x14ac:dyDescent="0.25">
      <c r="A6615" s="32">
        <f>IF(Weighting!$P$15&gt;0,B6615,"")</f>
        <v>1.5000009999999999</v>
      </c>
      <c r="B6615">
        <f>Weighting!$C$15</f>
        <v>1.5000009999999999</v>
      </c>
      <c r="C6615">
        <f>Weighting!$F$15</f>
        <v>0</v>
      </c>
      <c r="D6615" t="b">
        <f>IF(C6615=1,'Data Transformation'!$G$3+0.5*'Data Transformation'!$W$25,IF(C6616=1,D6616-'Data Transformation'!$W$25,FALSE))</f>
        <v>0</v>
      </c>
      <c r="E6615" t="str">
        <f t="array" ref="E6615">IF(ISLOGICAL(D6615),"",FREQUENCY(IF('Data Transformation'!$B$425:$B$8425='Bin Analysis'!$B6603,'Data Transformation'!$G$425:$G$8425),D6615))</f>
        <v/>
      </c>
      <c r="F6615" t="str">
        <f t="shared" si="825"/>
        <v/>
      </c>
      <c r="G6615">
        <f>Weighting!$H$15</f>
        <v>0</v>
      </c>
      <c r="H6615">
        <f t="array" ref="H6615">FREQUENCY(IF('Data Transformation'!$B$4:$B$8425=B6603,'Data Transformation'!$G$4:$G$8425),'Bin Analysis'!$B6615)</f>
        <v>20</v>
      </c>
      <c r="I6615">
        <f t="shared" si="826"/>
        <v>0</v>
      </c>
      <c r="J6615">
        <f t="shared" si="827"/>
        <v>0</v>
      </c>
      <c r="K6615">
        <f>J6615*Weighting!$W$15</f>
        <v>0</v>
      </c>
      <c r="M6615" s="14"/>
    </row>
    <row r="6616" spans="1:13" x14ac:dyDescent="0.25">
      <c r="A6616" s="32" t="str">
        <f>IF(Weighting!$P$16&gt;0,B6616,"")</f>
        <v/>
      </c>
      <c r="B6616">
        <f>Weighting!$C$16</f>
        <v>1.631</v>
      </c>
      <c r="C6616">
        <f>Weighting!$F$16</f>
        <v>0</v>
      </c>
      <c r="D6616" t="b">
        <f>IF(C6616=1,'Data Transformation'!$G$3+0.5*'Data Transformation'!$W$25,IF(C6617=1,D6617-'Data Transformation'!$W$25,FALSE))</f>
        <v>0</v>
      </c>
      <c r="E6616" t="str">
        <f t="array" ref="E6616">IF(ISLOGICAL(D6616),"",FREQUENCY(IF('Data Transformation'!$B$425:$B$8425='Bin Analysis'!$B6603,'Data Transformation'!$G$425:$G$8425),D6616))</f>
        <v/>
      </c>
      <c r="F6616" t="str">
        <f t="shared" si="825"/>
        <v/>
      </c>
      <c r="G6616">
        <f>Weighting!$H$16</f>
        <v>0</v>
      </c>
      <c r="H6616">
        <f t="array" ref="H6616">FREQUENCY(IF('Data Transformation'!$B$4:$B$8425=B6603,'Data Transformation'!$G$4:$G$8425),'Bin Analysis'!$B6616)</f>
        <v>20</v>
      </c>
      <c r="I6616">
        <f t="shared" si="826"/>
        <v>0</v>
      </c>
      <c r="J6616">
        <f t="shared" si="827"/>
        <v>0</v>
      </c>
      <c r="K6616">
        <f>J6616*Weighting!$W$16</f>
        <v>0</v>
      </c>
      <c r="M6616" s="14"/>
    </row>
    <row r="6617" spans="1:13" x14ac:dyDescent="0.25">
      <c r="A6617" s="32" t="str">
        <f>IF(Weighting!$P$17&gt;0,B6617,"")</f>
        <v/>
      </c>
      <c r="B6617">
        <f>Weighting!$C$17</f>
        <v>1.762</v>
      </c>
      <c r="C6617">
        <f>Weighting!$F$17</f>
        <v>0</v>
      </c>
      <c r="D6617" t="b">
        <f>IF(C6617=1,'Data Transformation'!$G$3+0.5*'Data Transformation'!$W$25,IF(C6618=1,D6618-'Data Transformation'!$W$25,FALSE))</f>
        <v>0</v>
      </c>
      <c r="E6617" t="str">
        <f t="array" ref="E6617">IF(ISLOGICAL(D6617),"",FREQUENCY(IF('Data Transformation'!$B$425:$B$8425='Bin Analysis'!$B6603,'Data Transformation'!$G$425:$G$8425),D6617))</f>
        <v/>
      </c>
      <c r="F6617" t="str">
        <f t="shared" si="825"/>
        <v/>
      </c>
      <c r="G6617">
        <f>Weighting!$H$17</f>
        <v>0</v>
      </c>
      <c r="H6617">
        <f t="array" ref="H6617">FREQUENCY(IF('Data Transformation'!$B$4:$B$8425=B6603,'Data Transformation'!$G$4:$G$8425),'Bin Analysis'!$B6617)</f>
        <v>20</v>
      </c>
      <c r="I6617">
        <f t="shared" si="826"/>
        <v>0</v>
      </c>
      <c r="J6617">
        <f t="shared" si="827"/>
        <v>0</v>
      </c>
      <c r="K6617">
        <f>J6617*Weighting!$W$17</f>
        <v>0</v>
      </c>
      <c r="M6617" s="14"/>
    </row>
    <row r="6618" spans="1:13" x14ac:dyDescent="0.25">
      <c r="A6618" s="32" t="str">
        <f>IF(Weighting!$P$18&gt;0,B6618,"")</f>
        <v/>
      </c>
      <c r="B6618">
        <f>Weighting!$C$18</f>
        <v>1.893</v>
      </c>
      <c r="C6618">
        <f>Weighting!$F$18</f>
        <v>0</v>
      </c>
      <c r="D6618" t="b">
        <f>IF(C6618=1,'Data Transformation'!$G$3+0.5*'Data Transformation'!$W$25,IF(C6619=1,D6619-'Data Transformation'!$W$25,FALSE))</f>
        <v>0</v>
      </c>
      <c r="E6618" t="str">
        <f t="array" ref="E6618">IF(ISLOGICAL(D6618),"",FREQUENCY(IF('Data Transformation'!$B$425:$B$8425='Bin Analysis'!$B6603,'Data Transformation'!$G$425:$G$8425),D6618))</f>
        <v/>
      </c>
      <c r="F6618" t="str">
        <f t="shared" si="825"/>
        <v/>
      </c>
      <c r="G6618">
        <f>Weighting!$H$18</f>
        <v>0</v>
      </c>
      <c r="H6618">
        <f t="array" ref="H6618">FREQUENCY(IF('Data Transformation'!$B$4:$B$8425=B6603,'Data Transformation'!$G$4:$G$8425),'Bin Analysis'!$B6618)</f>
        <v>20</v>
      </c>
      <c r="I6618">
        <f t="shared" si="826"/>
        <v>0</v>
      </c>
      <c r="J6618">
        <f t="shared" si="827"/>
        <v>0</v>
      </c>
      <c r="K6618">
        <f>J6618*Weighting!$W$18</f>
        <v>0</v>
      </c>
      <c r="M6618" s="14"/>
    </row>
    <row r="6619" spans="1:13" x14ac:dyDescent="0.25">
      <c r="A6619" s="32" t="str">
        <f>IF(Weighting!$P$19&gt;0,B6619,"")</f>
        <v/>
      </c>
      <c r="B6619">
        <f>Weighting!$C$19</f>
        <v>2.024</v>
      </c>
      <c r="C6619">
        <f>Weighting!$F$19</f>
        <v>0</v>
      </c>
      <c r="D6619" t="b">
        <f>IF(C6619=1,'Data Transformation'!$G$3+0.5*'Data Transformation'!$W$25,IF(C6620=1,D6620-'Data Transformation'!$W$25,FALSE))</f>
        <v>0</v>
      </c>
      <c r="E6619" t="str">
        <f t="array" ref="E6619">IF(ISLOGICAL(D6619),"",FREQUENCY(IF('Data Transformation'!$B$425:$B$8425='Bin Analysis'!$B6603,'Data Transformation'!$G$425:$G$8425),D6619))</f>
        <v/>
      </c>
      <c r="F6619" t="str">
        <f t="shared" si="825"/>
        <v/>
      </c>
      <c r="G6619">
        <f>Weighting!$H$19</f>
        <v>0</v>
      </c>
      <c r="H6619">
        <f t="array" ref="H6619">FREQUENCY(IF('Data Transformation'!$B$4:$B$8425=B6603,'Data Transformation'!$G$4:$G$8425),'Bin Analysis'!$B6619)</f>
        <v>20</v>
      </c>
      <c r="I6619">
        <f t="shared" si="826"/>
        <v>0</v>
      </c>
      <c r="J6619">
        <f t="shared" si="827"/>
        <v>0</v>
      </c>
      <c r="K6619">
        <f>J6619*Weighting!$W$19</f>
        <v>0</v>
      </c>
      <c r="M6619" s="14"/>
    </row>
    <row r="6620" spans="1:13" x14ac:dyDescent="0.25">
      <c r="A6620" s="32" t="str">
        <f>IF(Weighting!$P$20&gt;0,B6620,"")</f>
        <v/>
      </c>
      <c r="B6620">
        <f>Weighting!$C$20</f>
        <v>2.1550000000000002</v>
      </c>
      <c r="C6620">
        <f>Weighting!$F$20</f>
        <v>0</v>
      </c>
      <c r="D6620" t="b">
        <f>IF(C6620=1,'Data Transformation'!$G$3+0.5*'Data Transformation'!$W$25,IF(C6621=1,D6621-'Data Transformation'!$W$25,FALSE))</f>
        <v>0</v>
      </c>
      <c r="E6620" t="str">
        <f t="array" ref="E6620">IF(ISLOGICAL(D6620),"",FREQUENCY(IF('Data Transformation'!$B$425:$B$8425='Bin Analysis'!$B6603,'Data Transformation'!$G$425:$G$8425),D6620))</f>
        <v/>
      </c>
      <c r="F6620" t="str">
        <f t="shared" si="825"/>
        <v/>
      </c>
      <c r="G6620">
        <f>Weighting!$H$20</f>
        <v>0</v>
      </c>
      <c r="H6620">
        <f t="array" ref="H6620">FREQUENCY(IF('Data Transformation'!$B$4:$B$8425=B6603,'Data Transformation'!$G$4:$G$8425),'Bin Analysis'!$B6620)</f>
        <v>20</v>
      </c>
      <c r="I6620">
        <f t="shared" si="826"/>
        <v>0</v>
      </c>
      <c r="J6620">
        <f t="shared" si="827"/>
        <v>0</v>
      </c>
      <c r="K6620">
        <f>J6620*Weighting!$W$20</f>
        <v>0</v>
      </c>
      <c r="M6620" s="14"/>
    </row>
    <row r="6621" spans="1:13" x14ac:dyDescent="0.25">
      <c r="A6621" s="32" t="str">
        <f>IF(Weighting!$P$21&gt;0,B6621,"")</f>
        <v/>
      </c>
      <c r="B6621">
        <f>Weighting!$C$21</f>
        <v>2.2860000000000005</v>
      </c>
      <c r="C6621">
        <f>Weighting!$F$21</f>
        <v>0</v>
      </c>
      <c r="D6621" t="b">
        <f>IF(C6621=1,'Data Transformation'!$G$3+0.5*'Data Transformation'!$W$25,IF(C6622=1,D6622-'Data Transformation'!$W$25,FALSE))</f>
        <v>0</v>
      </c>
      <c r="E6621" t="str">
        <f t="array" ref="E6621">IF(ISLOGICAL(D6621),"",FREQUENCY(IF('Data Transformation'!$B$425:$B$8425='Bin Analysis'!$B6603,'Data Transformation'!$G$425:$G$8425),D6621))</f>
        <v/>
      </c>
      <c r="F6621" t="str">
        <f t="shared" si="825"/>
        <v/>
      </c>
      <c r="G6621">
        <f>Weighting!$H$21</f>
        <v>0</v>
      </c>
      <c r="H6621">
        <f t="array" ref="H6621">FREQUENCY(IF('Data Transformation'!$B$4:$B$8425=B6603,'Data Transformation'!$G$4:$G$8425),'Bin Analysis'!$B6621)</f>
        <v>20</v>
      </c>
      <c r="I6621">
        <f t="shared" si="826"/>
        <v>0</v>
      </c>
      <c r="J6621">
        <f t="shared" si="827"/>
        <v>0</v>
      </c>
      <c r="K6621">
        <f>J6621*Weighting!$W$21</f>
        <v>0</v>
      </c>
      <c r="M6621" s="14"/>
    </row>
    <row r="6622" spans="1:13" x14ac:dyDescent="0.25">
      <c r="A6622" s="32" t="str">
        <f>IF(Weighting!$P$22&gt;0,B6622,"")</f>
        <v/>
      </c>
      <c r="B6622">
        <f>Weighting!$C$22</f>
        <v>2.4170000000000007</v>
      </c>
      <c r="C6622">
        <f>Weighting!$F$22</f>
        <v>0</v>
      </c>
      <c r="D6622" t="b">
        <f>IF(C6622=1,'Data Transformation'!$G$3+0.5*'Data Transformation'!$W$25,IF(C6623=1,D6623-'Data Transformation'!$W$25,FALSE))</f>
        <v>0</v>
      </c>
      <c r="E6622" t="str">
        <f t="array" ref="E6622">IF(ISLOGICAL(D6622),"",FREQUENCY(IF('Data Transformation'!$B$425:$B$8425='Bin Analysis'!$B6603,'Data Transformation'!$G$425:$G$8425),D6622))</f>
        <v/>
      </c>
      <c r="F6622" t="str">
        <f t="shared" si="825"/>
        <v/>
      </c>
      <c r="G6622">
        <f>Weighting!$H$22</f>
        <v>0</v>
      </c>
      <c r="H6622">
        <f t="array" ref="H6622">FREQUENCY(IF('Data Transformation'!$B$4:$B$8425=B6603,'Data Transformation'!$G$4:$G$8425),'Bin Analysis'!$B6622)</f>
        <v>20</v>
      </c>
      <c r="I6622">
        <f t="shared" si="826"/>
        <v>0</v>
      </c>
      <c r="J6622">
        <f t="shared" si="827"/>
        <v>0</v>
      </c>
      <c r="K6622">
        <f>J6622*Weighting!$W$22</f>
        <v>0</v>
      </c>
      <c r="M6622" s="14"/>
    </row>
    <row r="6623" spans="1:13" x14ac:dyDescent="0.25">
      <c r="A6623" s="32" t="str">
        <f>IF(Weighting!$P$23&gt;0,B6623,"")</f>
        <v/>
      </c>
      <c r="B6623">
        <f>Weighting!$C$23</f>
        <v>2.5480000000000009</v>
      </c>
      <c r="C6623">
        <f>Weighting!$F$23</f>
        <v>0</v>
      </c>
      <c r="D6623" t="b">
        <f>IF(C6623=1,'Data Transformation'!$G$3+0.5*'Data Transformation'!$W$25,IF(C6624=1,D6624-'Data Transformation'!$W$25,FALSE))</f>
        <v>0</v>
      </c>
      <c r="E6623" t="str">
        <f t="array" ref="E6623">IF(ISLOGICAL(D6623),"",FREQUENCY(IF('Data Transformation'!$B$425:$B$8425='Bin Analysis'!$B6603,'Data Transformation'!$G$425:$G$8425),D6623))</f>
        <v/>
      </c>
      <c r="F6623" t="str">
        <f t="shared" si="825"/>
        <v/>
      </c>
      <c r="G6623">
        <f>Weighting!$H$23</f>
        <v>0</v>
      </c>
      <c r="H6623">
        <f t="array" ref="H6623">FREQUENCY(IF('Data Transformation'!$B$4:$B$8425=B6603,'Data Transformation'!$G$4:$G$8425),'Bin Analysis'!$B6623)</f>
        <v>20</v>
      </c>
      <c r="I6623">
        <f t="shared" si="826"/>
        <v>0</v>
      </c>
      <c r="J6623">
        <f t="shared" si="827"/>
        <v>0</v>
      </c>
      <c r="K6623">
        <f>J6623*Weighting!$W$23</f>
        <v>0</v>
      </c>
      <c r="M6623" s="14"/>
    </row>
    <row r="6624" spans="1:13" x14ac:dyDescent="0.25">
      <c r="A6624" s="32" t="str">
        <f>IF(Weighting!$P$24&gt;0,B6624,"")</f>
        <v/>
      </c>
      <c r="B6624">
        <f>Weighting!$C$24</f>
        <v>2.6790000000000012</v>
      </c>
      <c r="C6624">
        <f>Weighting!$F$24</f>
        <v>0</v>
      </c>
      <c r="D6624" t="b">
        <f>IF(C6624=1,'Data Transformation'!$G$3+0.5*'Data Transformation'!$W$25,IF(C6625=1,D6625-'Data Transformation'!$W$25,FALSE))</f>
        <v>0</v>
      </c>
      <c r="E6624" t="str">
        <f t="array" ref="E6624">IF(ISLOGICAL(D6624),"",FREQUENCY(IF('Data Transformation'!$B$425:$B$8425='Bin Analysis'!$B6603,'Data Transformation'!$G$425:$G$8425),D6624))</f>
        <v/>
      </c>
      <c r="F6624" t="str">
        <f t="shared" si="825"/>
        <v/>
      </c>
      <c r="G6624">
        <f>Weighting!$H$24</f>
        <v>0</v>
      </c>
      <c r="H6624">
        <f t="array" ref="H6624">FREQUENCY(IF('Data Transformation'!$B$4:$B$8425=B6603,'Data Transformation'!$G$4:$G$8425),'Bin Analysis'!$B6624)</f>
        <v>20</v>
      </c>
      <c r="I6624">
        <f t="shared" si="826"/>
        <v>0</v>
      </c>
      <c r="J6624">
        <f t="shared" si="827"/>
        <v>0</v>
      </c>
      <c r="K6624">
        <f>J6624*Weighting!$W$24</f>
        <v>0</v>
      </c>
      <c r="M6624" s="14"/>
    </row>
    <row r="6625" spans="1:25" x14ac:dyDescent="0.25">
      <c r="A6625" s="32" t="str">
        <f>IF(Weighting!$P$25&gt;0,B6625,"")</f>
        <v/>
      </c>
      <c r="B6625">
        <f>Weighting!$C$25</f>
        <v>2.8100000000000014</v>
      </c>
      <c r="C6625">
        <f>Weighting!$F$25</f>
        <v>0</v>
      </c>
      <c r="D6625" t="b">
        <f>IF(C6625=1,'Data Transformation'!$G$3+0.5*'Data Transformation'!$W$25,IF(C6626=1,D6626-'Data Transformation'!$W$25,FALSE))</f>
        <v>0</v>
      </c>
      <c r="E6625" t="str">
        <f t="array" ref="E6625">IF(ISLOGICAL(D6625),"",FREQUENCY(IF('Data Transformation'!$B$425:$B$8425='Bin Analysis'!$B6603,'Data Transformation'!$G$425:$G$8425),D6625))</f>
        <v/>
      </c>
      <c r="F6625" t="str">
        <f t="shared" si="825"/>
        <v/>
      </c>
      <c r="G6625">
        <f>Weighting!$H$25</f>
        <v>0</v>
      </c>
      <c r="H6625">
        <f t="array" ref="H6625">FREQUENCY(IF('Data Transformation'!$B$4:$B$8425=B6603,'Data Transformation'!$G$4:$G$8425),'Bin Analysis'!$B6625)</f>
        <v>20</v>
      </c>
      <c r="I6625">
        <f t="shared" si="826"/>
        <v>0</v>
      </c>
      <c r="J6625">
        <f t="shared" si="827"/>
        <v>0</v>
      </c>
      <c r="K6625">
        <f>J6625*Weighting!$W$25</f>
        <v>0</v>
      </c>
      <c r="M6625" s="14"/>
    </row>
    <row r="6626" spans="1:25" x14ac:dyDescent="0.25">
      <c r="O6626"/>
      <c r="P6626"/>
      <c r="Q6626"/>
      <c r="R6626"/>
    </row>
    <row r="6627" spans="1:25" ht="23.25" x14ac:dyDescent="0.35">
      <c r="A6627" s="21" t="s">
        <v>0</v>
      </c>
      <c r="B6627" s="21">
        <f>IFERROR(VLOOKUP(C6627,'Data Transformation'!$L$6:$M$426,2,FALSE),"")</f>
        <v>276</v>
      </c>
      <c r="C6627" s="21">
        <f>C6603+1</f>
        <v>276</v>
      </c>
      <c r="D6627" s="21"/>
      <c r="E6627" s="21"/>
      <c r="F6627" s="21"/>
      <c r="G6627" s="21"/>
      <c r="H6627" s="22"/>
      <c r="I6627" s="22"/>
      <c r="J6627" s="22"/>
      <c r="K6627" s="21"/>
      <c r="L6627" s="21">
        <f>B6627</f>
        <v>276</v>
      </c>
      <c r="M6627" s="23">
        <f>INDEX('Data Transformation'!$O$4:$O$424,MATCH($B6627,'Data Transformation'!$M$4:$M$424,0),MATCH($M$2,'Data Transformation'!$O$3,0))</f>
        <v>16</v>
      </c>
      <c r="N6627" s="27">
        <f>IF('Input and Summary Results'!$J$16="minimum",'Bin Analysis'!X6628/(M6627-1),'Bin Analysis'!Y6627/('Bin Analysis'!M6627-1))</f>
        <v>0</v>
      </c>
      <c r="O6627" s="27">
        <f>IF(M6627=FALSE,NA(),(VLOOKUP(1,C6630:K6649,4,FALSE))/(M6627-1))</f>
        <v>0.13333333333333333</v>
      </c>
      <c r="P6627" s="27">
        <f>IF(M6627=FALSE,NA(),SUM(J6630:J6649)/Weighting!$S$5)</f>
        <v>0.4</v>
      </c>
      <c r="Q6627" s="27">
        <f>IF(M6627=FALSE,NA(),SUM(K6630:K6649)/Weighting!$S$6)</f>
        <v>0.30434782608695654</v>
      </c>
      <c r="R6627" s="27">
        <f>IF(M6627=FALSE,NA(),(VLOOKUP(1,G6630:K6649,3,FALSE))/(M6627-1))</f>
        <v>0.8</v>
      </c>
      <c r="S6627" s="22" t="str">
        <f>IF(M6627=FALSE,NA(),IF(SUM(J6630:J6649)=2,"yes","no"))</f>
        <v>no</v>
      </c>
      <c r="X6627" s="2" cm="2">
        <f t="array" ref="X6627:X6628">FREQUENCY(IF('Data Transformation'!$B$425:$B$6424='Bin Analysis'!L6627,'Data Transformation'!$G$425:$G$6424),'Data Transformation'!$U$11)</f>
        <v>15</v>
      </c>
      <c r="Y6627" s="2" cm="2">
        <f t="array" ref="Y6627:Y6628">FREQUENCY(IF('Data Transformation'!$B$425:$B$6424='Bin Analysis'!L6627,'Data Transformation'!$G$425:$G$6424),'Data Transformation'!$U$12)</f>
        <v>13</v>
      </c>
    </row>
    <row r="6628" spans="1:25" x14ac:dyDescent="0.25">
      <c r="A6628" s="14" t="s">
        <v>67</v>
      </c>
      <c r="B6628" t="s">
        <v>47</v>
      </c>
      <c r="C6628" t="s">
        <v>5</v>
      </c>
      <c r="D6628" t="s">
        <v>100</v>
      </c>
      <c r="E6628" t="s">
        <v>101</v>
      </c>
      <c r="F6628" t="s">
        <v>102</v>
      </c>
      <c r="G6628" t="s">
        <v>70</v>
      </c>
      <c r="H6628" t="s">
        <v>31</v>
      </c>
      <c r="I6628" t="s">
        <v>32</v>
      </c>
      <c r="J6628" t="s">
        <v>46</v>
      </c>
      <c r="K6628" s="14" t="s">
        <v>45</v>
      </c>
      <c r="M6628" s="14"/>
      <c r="X6628" s="2">
        <v>0</v>
      </c>
      <c r="Y6628" s="2">
        <v>2</v>
      </c>
    </row>
    <row r="6629" spans="1:25" x14ac:dyDescent="0.25">
      <c r="A6629" s="32"/>
      <c r="D6629" t="b">
        <f>IF(C6629=1,'Data Transformation'!$G$3+0.5*'Data Transformation'!$W$25,IF(C6630=1,D6630-'Data Transformation'!$W$25,FALSE))</f>
        <v>0</v>
      </c>
      <c r="E6629" t="str">
        <f t="array" ref="E6629">IF(ISLOGICAL(D6629),"",FREQUENCY(IF('Data Transformation'!$B$425:$B$8425='Bin Analysis'!$B6627,'Data Transformation'!$G$425:$G$8425),D6629))</f>
        <v/>
      </c>
      <c r="F6629" t="str">
        <f>IF(ISLOGICAL(D6629),"",E6629-E6628)</f>
        <v/>
      </c>
      <c r="M6629" s="14"/>
    </row>
    <row r="6630" spans="1:25" x14ac:dyDescent="0.25">
      <c r="A6630" s="32">
        <f>IF(Weighting!$P$6&gt;0,B6630,"")</f>
        <v>0.32100000000000001</v>
      </c>
      <c r="B6630">
        <f>Weighting!$C$6</f>
        <v>0.32100000000000001</v>
      </c>
      <c r="C6630">
        <f>Weighting!$F$6</f>
        <v>0</v>
      </c>
      <c r="D6630" t="b">
        <f>IF(C6630=1,'Data Transformation'!$G$3+0.5*'Data Transformation'!$W$25,IF(C6631=1,D6631-'Data Transformation'!$W$25,FALSE))</f>
        <v>0</v>
      </c>
      <c r="E6630" t="str">
        <f t="array" ref="E6630">IF(ISLOGICAL(D6630),"",FREQUENCY(IF('Data Transformation'!$B$425:$B$8425='Bin Analysis'!$B6627,'Data Transformation'!$G$425:$G$8425),D6630))</f>
        <v/>
      </c>
      <c r="F6630" t="str">
        <f>IF(ISLOGICAL(D6630),"",E6630-E6629)</f>
        <v/>
      </c>
      <c r="G6630">
        <f>Weighting!$H$6</f>
        <v>1</v>
      </c>
      <c r="H6630">
        <f t="array" ref="H6630">FREQUENCY(IF('Data Transformation'!$B$4:$B$8425=B6627,'Data Transformation'!$G$4:$G$8425),'Bin Analysis'!$B6630)</f>
        <v>12</v>
      </c>
      <c r="I6630">
        <f>H6630-H6629</f>
        <v>12</v>
      </c>
      <c r="J6630">
        <f>IF(I6630=0,0,1)</f>
        <v>1</v>
      </c>
      <c r="K6630">
        <f>J6630*Weighting!$W$6</f>
        <v>1</v>
      </c>
      <c r="M6630" s="14"/>
    </row>
    <row r="6631" spans="1:25" x14ac:dyDescent="0.25">
      <c r="A6631" s="32">
        <f>IF(Weighting!$P$7&gt;0,B6631,"")</f>
        <v>0.45200000000000001</v>
      </c>
      <c r="B6631">
        <f>Weighting!$C$7</f>
        <v>0.45200000000000001</v>
      </c>
      <c r="C6631">
        <f>Weighting!$F$7</f>
        <v>0</v>
      </c>
      <c r="D6631" t="b">
        <f>IF(C6631=1,'Data Transformation'!$G$3+0.5*'Data Transformation'!$W$25,IF(C6632=1,D6632-'Data Transformation'!$W$25,FALSE))</f>
        <v>0</v>
      </c>
      <c r="E6631" t="str">
        <f t="array" ref="E6631">IF(ISLOGICAL(D6631),"",FREQUENCY(IF('Data Transformation'!$B$425:$B$8425='Bin Analysis'!$B6627,'Data Transformation'!$G$425:$G$8425),D6631))</f>
        <v/>
      </c>
      <c r="F6631" t="str">
        <f t="shared" ref="F6631:F6649" si="828">IF(ISLOGICAL(D6631),"",E6631-E6630)</f>
        <v/>
      </c>
      <c r="G6631">
        <f>Weighting!$H$7</f>
        <v>0</v>
      </c>
      <c r="H6631">
        <f t="array" ref="H6631">FREQUENCY(IF('Data Transformation'!$B$4:$B$8425=B6627,'Data Transformation'!$G$4:$G$8425),'Bin Analysis'!$B6631)</f>
        <v>12</v>
      </c>
      <c r="I6631">
        <f t="shared" ref="I6631:I6649" si="829">H6631-H6630</f>
        <v>0</v>
      </c>
      <c r="J6631">
        <f>IF(I6631=0,0,1)</f>
        <v>0</v>
      </c>
      <c r="K6631">
        <f>J6631*Weighting!$W$7</f>
        <v>0</v>
      </c>
      <c r="M6631" s="14"/>
    </row>
    <row r="6632" spans="1:25" x14ac:dyDescent="0.25">
      <c r="A6632" s="32">
        <f>IF(Weighting!$P$8&gt;0,B6632,"")</f>
        <v>0.58299999999999996</v>
      </c>
      <c r="B6632">
        <f>Weighting!$C$8</f>
        <v>0.58299999999999996</v>
      </c>
      <c r="C6632">
        <f>Weighting!$F$8</f>
        <v>0</v>
      </c>
      <c r="D6632" t="b">
        <f>IF(C6632=1,'Data Transformation'!$G$3+0.5*'Data Transformation'!$W$25,IF(C6633=1,D6633-'Data Transformation'!$W$25,FALSE))</f>
        <v>0</v>
      </c>
      <c r="E6632" t="str">
        <f t="array" ref="E6632">IF(ISLOGICAL(D6632),"",FREQUENCY(IF('Data Transformation'!$B$425:$B$8425='Bin Analysis'!$B6627,'Data Transformation'!$G$425:$G$8425),D6632))</f>
        <v/>
      </c>
      <c r="F6632" t="str">
        <f t="shared" si="828"/>
        <v/>
      </c>
      <c r="G6632">
        <f>Weighting!$H$8</f>
        <v>0</v>
      </c>
      <c r="H6632">
        <f t="array" ref="H6632">FREQUENCY(IF('Data Transformation'!$B$4:$B$8425=B6627,'Data Transformation'!$G$4:$G$8425),'Bin Analysis'!$B6632)</f>
        <v>13</v>
      </c>
      <c r="I6632">
        <f t="shared" si="829"/>
        <v>1</v>
      </c>
      <c r="J6632">
        <f t="shared" ref="J6632:J6649" si="830">IF(I6632=0,0,1)</f>
        <v>1</v>
      </c>
      <c r="K6632">
        <f>J6632*Weighting!$W$8</f>
        <v>3</v>
      </c>
      <c r="M6632" s="14"/>
    </row>
    <row r="6633" spans="1:25" x14ac:dyDescent="0.25">
      <c r="A6633" s="32">
        <f>IF(Weighting!$P$9&gt;0,B6633,"")</f>
        <v>0.71399999999999997</v>
      </c>
      <c r="B6633" s="50">
        <f>Weighting!$C$9</f>
        <v>0.71399999999999997</v>
      </c>
      <c r="C6633">
        <f>Weighting!$F$9</f>
        <v>0</v>
      </c>
      <c r="D6633" t="b">
        <f>IF(C6633=1,'Data Transformation'!$G$3+0.5*'Data Transformation'!$W$25,IF(C6634=1,D6634-'Data Transformation'!$W$25,FALSE))</f>
        <v>0</v>
      </c>
      <c r="E6633" t="str">
        <f t="array" ref="E6633">IF(ISLOGICAL(D6633),"",FREQUENCY(IF('Data Transformation'!$B$425:$B$8425='Bin Analysis'!$B6627,'Data Transformation'!$G$425:$G$8425),D6633))</f>
        <v/>
      </c>
      <c r="F6633" t="str">
        <f t="shared" si="828"/>
        <v/>
      </c>
      <c r="G6633">
        <f>Weighting!$H$9</f>
        <v>0</v>
      </c>
      <c r="H6633">
        <f t="array" ref="H6633">FREQUENCY(IF('Data Transformation'!$B$4:$B$8425=B6627,'Data Transformation'!$G$4:$G$8425),'Bin Analysis'!$B6633)</f>
        <v>13</v>
      </c>
      <c r="I6633">
        <f t="shared" si="829"/>
        <v>0</v>
      </c>
      <c r="J6633">
        <f t="shared" si="830"/>
        <v>0</v>
      </c>
      <c r="K6633">
        <f>J6633*Weighting!$W$9</f>
        <v>0</v>
      </c>
      <c r="M6633" s="14"/>
    </row>
    <row r="6634" spans="1:25" x14ac:dyDescent="0.25">
      <c r="A6634" s="32">
        <f>IF(Weighting!$P$10&gt;0,B6634,"")</f>
        <v>0.84499999999999997</v>
      </c>
      <c r="B6634">
        <f>Weighting!$C$10</f>
        <v>0.84499999999999997</v>
      </c>
      <c r="C6634">
        <f>Weighting!$F$10</f>
        <v>0</v>
      </c>
      <c r="D6634" t="b">
        <f>IF(C6634=1,'Data Transformation'!$G$3+0.5*'Data Transformation'!$W$25,IF(C6635=1,D6635-'Data Transformation'!$W$25,FALSE))</f>
        <v>0</v>
      </c>
      <c r="E6634" t="str">
        <f t="array" ref="E6634">IF(ISLOGICAL(D6634),"",FREQUENCY(IF('Data Transformation'!$B$425:$B$8425='Bin Analysis'!$B6627,'Data Transformation'!$G$425:$G$8425),D6634))</f>
        <v/>
      </c>
      <c r="F6634" t="str">
        <f t="shared" si="828"/>
        <v/>
      </c>
      <c r="G6634">
        <f>Weighting!$H$10</f>
        <v>0</v>
      </c>
      <c r="H6634">
        <f t="array" ref="H6634">FREQUENCY(IF('Data Transformation'!$B$4:$B$8425=B6627,'Data Transformation'!$G$4:$G$8425),'Bin Analysis'!$B6634)</f>
        <v>13</v>
      </c>
      <c r="I6634">
        <f t="shared" si="829"/>
        <v>0</v>
      </c>
      <c r="J6634">
        <f t="shared" si="830"/>
        <v>0</v>
      </c>
      <c r="K6634">
        <f>J6634*Weighting!$W$10</f>
        <v>0</v>
      </c>
      <c r="M6634" s="14"/>
    </row>
    <row r="6635" spans="1:25" x14ac:dyDescent="0.25">
      <c r="A6635" s="32">
        <f>IF(Weighting!$P$11&gt;0,B6635,"")</f>
        <v>0.97599999999999998</v>
      </c>
      <c r="B6635">
        <f>Weighting!$C$11</f>
        <v>0.97599999999999998</v>
      </c>
      <c r="C6635">
        <f>Weighting!$F$11</f>
        <v>0</v>
      </c>
      <c r="D6635">
        <f>IF(C6635=1,'Data Transformation'!$G$3+0.5*'Data Transformation'!$W$25,IF(C6636=1,D6636-'Data Transformation'!$W$25,FALSE))</f>
        <v>0.86899999999999999</v>
      </c>
      <c r="E6635">
        <f t="array" ref="E6635">IF(ISLOGICAL(D6635),"",FREQUENCY(IF('Data Transformation'!$B$425:$B$8425='Bin Analysis'!$B6627,'Data Transformation'!$G$425:$G$8425),D6635))</f>
        <v>13</v>
      </c>
      <c r="F6635" t="e">
        <f t="shared" si="828"/>
        <v>#VALUE!</v>
      </c>
      <c r="G6635">
        <f>Weighting!$H$11</f>
        <v>0</v>
      </c>
      <c r="H6635">
        <f t="array" ref="H6635">FREQUENCY(IF('Data Transformation'!$B$4:$B$8425=B6627,'Data Transformation'!$G$4:$G$8425),'Bin Analysis'!$B6635)</f>
        <v>14</v>
      </c>
      <c r="I6635">
        <f t="shared" si="829"/>
        <v>1</v>
      </c>
      <c r="J6635">
        <f t="shared" si="830"/>
        <v>1</v>
      </c>
      <c r="K6635">
        <f>J6635*Weighting!$W$11</f>
        <v>2</v>
      </c>
      <c r="M6635" s="14"/>
    </row>
    <row r="6636" spans="1:25" x14ac:dyDescent="0.25">
      <c r="A6636" s="32">
        <f>IF(Weighting!$P$12&gt;0,B6636,"")</f>
        <v>1.107</v>
      </c>
      <c r="B6636">
        <f>Weighting!$C$12</f>
        <v>1.107</v>
      </c>
      <c r="C6636">
        <f>Weighting!$F$12</f>
        <v>1</v>
      </c>
      <c r="D6636">
        <f>IF(C6636=1,'Data Transformation'!$G$3+0.5*'Data Transformation'!$W$25,IF(C6637=1,D6637-'Data Transformation'!$W$25,FALSE))</f>
        <v>1.131</v>
      </c>
      <c r="E6636">
        <f t="array" ref="E6636">IF(ISLOGICAL(D6636),"",FREQUENCY(IF('Data Transformation'!$B$425:$B$8425='Bin Analysis'!$B6627,'Data Transformation'!$G$425:$G$8425),D6636))</f>
        <v>15</v>
      </c>
      <c r="F6636">
        <f t="shared" si="828"/>
        <v>2</v>
      </c>
      <c r="G6636">
        <f>Weighting!$H$12</f>
        <v>0</v>
      </c>
      <c r="H6636">
        <f t="array" ref="H6636">FREQUENCY(IF('Data Transformation'!$B$4:$B$8425=B6627,'Data Transformation'!$G$4:$G$8425),'Bin Analysis'!$B6636)</f>
        <v>16</v>
      </c>
      <c r="I6636">
        <f t="shared" si="829"/>
        <v>2</v>
      </c>
      <c r="J6636">
        <f t="shared" si="830"/>
        <v>1</v>
      </c>
      <c r="K6636">
        <f>J6636*Weighting!$W$12</f>
        <v>1</v>
      </c>
      <c r="M6636" s="14"/>
    </row>
    <row r="6637" spans="1:25" x14ac:dyDescent="0.25">
      <c r="A6637" s="32">
        <f>IF(Weighting!$P$13&gt;0,B6637,"")</f>
        <v>1.238</v>
      </c>
      <c r="B6637">
        <f>Weighting!$C$13</f>
        <v>1.238</v>
      </c>
      <c r="C6637">
        <f>Weighting!$F$13</f>
        <v>0</v>
      </c>
      <c r="D6637" t="b">
        <f>IF(C6637=1,'Data Transformation'!$G$3+0.5*'Data Transformation'!$W$25,IF(C6638=1,D6638-'Data Transformation'!$W$25,FALSE))</f>
        <v>0</v>
      </c>
      <c r="E6637" t="str">
        <f t="array" ref="E6637">IF(ISLOGICAL(D6637),"",FREQUENCY(IF('Data Transformation'!$B$425:$B$8425='Bin Analysis'!$B6627,'Data Transformation'!$G$425:$G$8425),D6637))</f>
        <v/>
      </c>
      <c r="F6637" t="str">
        <f t="shared" si="828"/>
        <v/>
      </c>
      <c r="G6637">
        <f>Weighting!$H$13</f>
        <v>0</v>
      </c>
      <c r="H6637">
        <f t="array" ref="H6637">FREQUENCY(IF('Data Transformation'!$B$4:$B$8425=B6627,'Data Transformation'!$G$4:$G$8425),'Bin Analysis'!$B6637)</f>
        <v>16</v>
      </c>
      <c r="I6637">
        <f t="shared" si="829"/>
        <v>0</v>
      </c>
      <c r="J6637">
        <f t="shared" si="830"/>
        <v>0</v>
      </c>
      <c r="K6637">
        <f>J6637*Weighting!$W$13</f>
        <v>0</v>
      </c>
      <c r="M6637" s="14"/>
    </row>
    <row r="6638" spans="1:25" x14ac:dyDescent="0.25">
      <c r="A6638" s="32">
        <f>IF(Weighting!$P$14&gt;0,B6638,"")</f>
        <v>1.369</v>
      </c>
      <c r="B6638">
        <f>Weighting!$C$14</f>
        <v>1.369</v>
      </c>
      <c r="C6638">
        <f>Weighting!$F$14</f>
        <v>0</v>
      </c>
      <c r="D6638" t="b">
        <f>IF(C6638=1,'Data Transformation'!$G$3+0.5*'Data Transformation'!$W$25,IF(C6639=1,D6639-'Data Transformation'!$W$25,FALSE))</f>
        <v>0</v>
      </c>
      <c r="E6638" t="str">
        <f t="array" ref="E6638">IF(ISLOGICAL(D6638),"",FREQUENCY(IF('Data Transformation'!$B$425:$B$8425='Bin Analysis'!$B6627,'Data Transformation'!$G$425:$G$8425),D6638))</f>
        <v/>
      </c>
      <c r="F6638" t="str">
        <f t="shared" si="828"/>
        <v/>
      </c>
      <c r="G6638">
        <f>Weighting!$H$14</f>
        <v>0</v>
      </c>
      <c r="H6638">
        <f t="array" ref="H6638">FREQUENCY(IF('Data Transformation'!$B$4:$B$8425=B6627,'Data Transformation'!$G$4:$G$8425),'Bin Analysis'!$B6638)</f>
        <v>16</v>
      </c>
      <c r="I6638">
        <f t="shared" si="829"/>
        <v>0</v>
      </c>
      <c r="J6638">
        <f t="shared" si="830"/>
        <v>0</v>
      </c>
      <c r="K6638">
        <f>J6638*Weighting!$W$14</f>
        <v>0</v>
      </c>
      <c r="M6638" s="14"/>
    </row>
    <row r="6639" spans="1:25" x14ac:dyDescent="0.25">
      <c r="A6639" s="32">
        <f>IF(Weighting!$P$15&gt;0,B6639,"")</f>
        <v>1.5000009999999999</v>
      </c>
      <c r="B6639">
        <f>Weighting!$C$15</f>
        <v>1.5000009999999999</v>
      </c>
      <c r="C6639">
        <f>Weighting!$F$15</f>
        <v>0</v>
      </c>
      <c r="D6639" t="b">
        <f>IF(C6639=1,'Data Transformation'!$G$3+0.5*'Data Transformation'!$W$25,IF(C6640=1,D6640-'Data Transformation'!$W$25,FALSE))</f>
        <v>0</v>
      </c>
      <c r="E6639" t="str">
        <f t="array" ref="E6639">IF(ISLOGICAL(D6639),"",FREQUENCY(IF('Data Transformation'!$B$425:$B$8425='Bin Analysis'!$B6627,'Data Transformation'!$G$425:$G$8425),D6639))</f>
        <v/>
      </c>
      <c r="F6639" t="str">
        <f t="shared" si="828"/>
        <v/>
      </c>
      <c r="G6639">
        <f>Weighting!$H$15</f>
        <v>0</v>
      </c>
      <c r="H6639">
        <f t="array" ref="H6639">FREQUENCY(IF('Data Transformation'!$B$4:$B$8425=B6627,'Data Transformation'!$G$4:$G$8425),'Bin Analysis'!$B6639)</f>
        <v>16</v>
      </c>
      <c r="I6639">
        <f t="shared" si="829"/>
        <v>0</v>
      </c>
      <c r="J6639">
        <f t="shared" si="830"/>
        <v>0</v>
      </c>
      <c r="K6639">
        <f>J6639*Weighting!$W$15</f>
        <v>0</v>
      </c>
      <c r="M6639" s="14"/>
    </row>
    <row r="6640" spans="1:25" x14ac:dyDescent="0.25">
      <c r="A6640" s="32" t="str">
        <f>IF(Weighting!$P$16&gt;0,B6640,"")</f>
        <v/>
      </c>
      <c r="B6640">
        <f>Weighting!$C$16</f>
        <v>1.631</v>
      </c>
      <c r="C6640">
        <f>Weighting!$F$16</f>
        <v>0</v>
      </c>
      <c r="D6640" t="b">
        <f>IF(C6640=1,'Data Transformation'!$G$3+0.5*'Data Transformation'!$W$25,IF(C6641=1,D6641-'Data Transformation'!$W$25,FALSE))</f>
        <v>0</v>
      </c>
      <c r="E6640" t="str">
        <f t="array" ref="E6640">IF(ISLOGICAL(D6640),"",FREQUENCY(IF('Data Transformation'!$B$425:$B$8425='Bin Analysis'!$B6627,'Data Transformation'!$G$425:$G$8425),D6640))</f>
        <v/>
      </c>
      <c r="F6640" t="str">
        <f t="shared" si="828"/>
        <v/>
      </c>
      <c r="G6640">
        <f>Weighting!$H$16</f>
        <v>0</v>
      </c>
      <c r="H6640">
        <f t="array" ref="H6640">FREQUENCY(IF('Data Transformation'!$B$4:$B$8425=B6627,'Data Transformation'!$G$4:$G$8425),'Bin Analysis'!$B6640)</f>
        <v>16</v>
      </c>
      <c r="I6640">
        <f t="shared" si="829"/>
        <v>0</v>
      </c>
      <c r="J6640">
        <f t="shared" si="830"/>
        <v>0</v>
      </c>
      <c r="K6640">
        <f>J6640*Weighting!$W$16</f>
        <v>0</v>
      </c>
      <c r="M6640" s="14"/>
    </row>
    <row r="6641" spans="1:25" x14ac:dyDescent="0.25">
      <c r="A6641" s="32" t="str">
        <f>IF(Weighting!$P$17&gt;0,B6641,"")</f>
        <v/>
      </c>
      <c r="B6641">
        <f>Weighting!$C$17</f>
        <v>1.762</v>
      </c>
      <c r="C6641">
        <f>Weighting!$F$17</f>
        <v>0</v>
      </c>
      <c r="D6641" t="b">
        <f>IF(C6641=1,'Data Transformation'!$G$3+0.5*'Data Transformation'!$W$25,IF(C6642=1,D6642-'Data Transformation'!$W$25,FALSE))</f>
        <v>0</v>
      </c>
      <c r="E6641" t="str">
        <f t="array" ref="E6641">IF(ISLOGICAL(D6641),"",FREQUENCY(IF('Data Transformation'!$B$425:$B$8425='Bin Analysis'!$B6627,'Data Transformation'!$G$425:$G$8425),D6641))</f>
        <v/>
      </c>
      <c r="F6641" t="str">
        <f t="shared" si="828"/>
        <v/>
      </c>
      <c r="G6641">
        <f>Weighting!$H$17</f>
        <v>0</v>
      </c>
      <c r="H6641">
        <f t="array" ref="H6641">FREQUENCY(IF('Data Transformation'!$B$4:$B$8425=B6627,'Data Transformation'!$G$4:$G$8425),'Bin Analysis'!$B6641)</f>
        <v>16</v>
      </c>
      <c r="I6641">
        <f t="shared" si="829"/>
        <v>0</v>
      </c>
      <c r="J6641">
        <f t="shared" si="830"/>
        <v>0</v>
      </c>
      <c r="K6641">
        <f>J6641*Weighting!$W$17</f>
        <v>0</v>
      </c>
      <c r="M6641" s="14"/>
    </row>
    <row r="6642" spans="1:25" x14ac:dyDescent="0.25">
      <c r="A6642" s="32" t="str">
        <f>IF(Weighting!$P$18&gt;0,B6642,"")</f>
        <v/>
      </c>
      <c r="B6642">
        <f>Weighting!$C$18</f>
        <v>1.893</v>
      </c>
      <c r="C6642">
        <f>Weighting!$F$18</f>
        <v>0</v>
      </c>
      <c r="D6642" t="b">
        <f>IF(C6642=1,'Data Transformation'!$G$3+0.5*'Data Transformation'!$W$25,IF(C6643=1,D6643-'Data Transformation'!$W$25,FALSE))</f>
        <v>0</v>
      </c>
      <c r="E6642" t="str">
        <f t="array" ref="E6642">IF(ISLOGICAL(D6642),"",FREQUENCY(IF('Data Transformation'!$B$425:$B$8425='Bin Analysis'!$B6627,'Data Transformation'!$G$425:$G$8425),D6642))</f>
        <v/>
      </c>
      <c r="F6642" t="str">
        <f t="shared" si="828"/>
        <v/>
      </c>
      <c r="G6642">
        <f>Weighting!$H$18</f>
        <v>0</v>
      </c>
      <c r="H6642">
        <f t="array" ref="H6642">FREQUENCY(IF('Data Transformation'!$B$4:$B$8425=B6627,'Data Transformation'!$G$4:$G$8425),'Bin Analysis'!$B6642)</f>
        <v>16</v>
      </c>
      <c r="I6642">
        <f t="shared" si="829"/>
        <v>0</v>
      </c>
      <c r="J6642">
        <f t="shared" si="830"/>
        <v>0</v>
      </c>
      <c r="K6642">
        <f>J6642*Weighting!$W$18</f>
        <v>0</v>
      </c>
      <c r="M6642" s="14"/>
    </row>
    <row r="6643" spans="1:25" x14ac:dyDescent="0.25">
      <c r="A6643" s="32" t="str">
        <f>IF(Weighting!$P$19&gt;0,B6643,"")</f>
        <v/>
      </c>
      <c r="B6643">
        <f>Weighting!$C$19</f>
        <v>2.024</v>
      </c>
      <c r="C6643">
        <f>Weighting!$F$19</f>
        <v>0</v>
      </c>
      <c r="D6643" t="b">
        <f>IF(C6643=1,'Data Transformation'!$G$3+0.5*'Data Transformation'!$W$25,IF(C6644=1,D6644-'Data Transformation'!$W$25,FALSE))</f>
        <v>0</v>
      </c>
      <c r="E6643" t="str">
        <f t="array" ref="E6643">IF(ISLOGICAL(D6643),"",FREQUENCY(IF('Data Transformation'!$B$425:$B$8425='Bin Analysis'!$B6627,'Data Transformation'!$G$425:$G$8425),D6643))</f>
        <v/>
      </c>
      <c r="F6643" t="str">
        <f t="shared" si="828"/>
        <v/>
      </c>
      <c r="G6643">
        <f>Weighting!$H$19</f>
        <v>0</v>
      </c>
      <c r="H6643">
        <f t="array" ref="H6643">FREQUENCY(IF('Data Transformation'!$B$4:$B$8425=B6627,'Data Transformation'!$G$4:$G$8425),'Bin Analysis'!$B6643)</f>
        <v>16</v>
      </c>
      <c r="I6643">
        <f t="shared" si="829"/>
        <v>0</v>
      </c>
      <c r="J6643">
        <f t="shared" si="830"/>
        <v>0</v>
      </c>
      <c r="K6643">
        <f>J6643*Weighting!$W$19</f>
        <v>0</v>
      </c>
      <c r="M6643" s="14"/>
    </row>
    <row r="6644" spans="1:25" x14ac:dyDescent="0.25">
      <c r="A6644" s="32" t="str">
        <f>IF(Weighting!$P$20&gt;0,B6644,"")</f>
        <v/>
      </c>
      <c r="B6644">
        <f>Weighting!$C$20</f>
        <v>2.1550000000000002</v>
      </c>
      <c r="C6644">
        <f>Weighting!$F$20</f>
        <v>0</v>
      </c>
      <c r="D6644" t="b">
        <f>IF(C6644=1,'Data Transformation'!$G$3+0.5*'Data Transformation'!$W$25,IF(C6645=1,D6645-'Data Transformation'!$W$25,FALSE))</f>
        <v>0</v>
      </c>
      <c r="E6644" t="str">
        <f t="array" ref="E6644">IF(ISLOGICAL(D6644),"",FREQUENCY(IF('Data Transformation'!$B$425:$B$8425='Bin Analysis'!$B6627,'Data Transformation'!$G$425:$G$8425),D6644))</f>
        <v/>
      </c>
      <c r="F6644" t="str">
        <f t="shared" si="828"/>
        <v/>
      </c>
      <c r="G6644">
        <f>Weighting!$H$20</f>
        <v>0</v>
      </c>
      <c r="H6644">
        <f t="array" ref="H6644">FREQUENCY(IF('Data Transformation'!$B$4:$B$8425=B6627,'Data Transformation'!$G$4:$G$8425),'Bin Analysis'!$B6644)</f>
        <v>16</v>
      </c>
      <c r="I6644">
        <f t="shared" si="829"/>
        <v>0</v>
      </c>
      <c r="J6644">
        <f t="shared" si="830"/>
        <v>0</v>
      </c>
      <c r="K6644">
        <f>J6644*Weighting!$W$20</f>
        <v>0</v>
      </c>
      <c r="M6644" s="14"/>
    </row>
    <row r="6645" spans="1:25" x14ac:dyDescent="0.25">
      <c r="A6645" s="32" t="str">
        <f>IF(Weighting!$P$21&gt;0,B6645,"")</f>
        <v/>
      </c>
      <c r="B6645">
        <f>Weighting!$C$21</f>
        <v>2.2860000000000005</v>
      </c>
      <c r="C6645">
        <f>Weighting!$F$21</f>
        <v>0</v>
      </c>
      <c r="D6645" t="b">
        <f>IF(C6645=1,'Data Transformation'!$G$3+0.5*'Data Transformation'!$W$25,IF(C6646=1,D6646-'Data Transformation'!$W$25,FALSE))</f>
        <v>0</v>
      </c>
      <c r="E6645" t="str">
        <f t="array" ref="E6645">IF(ISLOGICAL(D6645),"",FREQUENCY(IF('Data Transformation'!$B$425:$B$8425='Bin Analysis'!$B6627,'Data Transformation'!$G$425:$G$8425),D6645))</f>
        <v/>
      </c>
      <c r="F6645" t="str">
        <f t="shared" si="828"/>
        <v/>
      </c>
      <c r="G6645">
        <f>Weighting!$H$21</f>
        <v>0</v>
      </c>
      <c r="H6645">
        <f t="array" ref="H6645">FREQUENCY(IF('Data Transformation'!$B$4:$B$8425=B6627,'Data Transformation'!$G$4:$G$8425),'Bin Analysis'!$B6645)</f>
        <v>16</v>
      </c>
      <c r="I6645">
        <f t="shared" si="829"/>
        <v>0</v>
      </c>
      <c r="J6645">
        <f t="shared" si="830"/>
        <v>0</v>
      </c>
      <c r="K6645">
        <f>J6645*Weighting!$W$21</f>
        <v>0</v>
      </c>
      <c r="M6645" s="14"/>
    </row>
    <row r="6646" spans="1:25" x14ac:dyDescent="0.25">
      <c r="A6646" s="32" t="str">
        <f>IF(Weighting!$P$22&gt;0,B6646,"")</f>
        <v/>
      </c>
      <c r="B6646">
        <f>Weighting!$C$22</f>
        <v>2.4170000000000007</v>
      </c>
      <c r="C6646">
        <f>Weighting!$F$22</f>
        <v>0</v>
      </c>
      <c r="D6646" t="b">
        <f>IF(C6646=1,'Data Transformation'!$G$3+0.5*'Data Transformation'!$W$25,IF(C6647=1,D6647-'Data Transformation'!$W$25,FALSE))</f>
        <v>0</v>
      </c>
      <c r="E6646" t="str">
        <f t="array" ref="E6646">IF(ISLOGICAL(D6646),"",FREQUENCY(IF('Data Transformation'!$B$425:$B$8425='Bin Analysis'!$B6627,'Data Transformation'!$G$425:$G$8425),D6646))</f>
        <v/>
      </c>
      <c r="F6646" t="str">
        <f t="shared" si="828"/>
        <v/>
      </c>
      <c r="G6646">
        <f>Weighting!$H$22</f>
        <v>0</v>
      </c>
      <c r="H6646">
        <f t="array" ref="H6646">FREQUENCY(IF('Data Transformation'!$B$4:$B$8425=B6627,'Data Transformation'!$G$4:$G$8425),'Bin Analysis'!$B6646)</f>
        <v>16</v>
      </c>
      <c r="I6646">
        <f t="shared" si="829"/>
        <v>0</v>
      </c>
      <c r="J6646">
        <f t="shared" si="830"/>
        <v>0</v>
      </c>
      <c r="K6646">
        <f>J6646*Weighting!$W$22</f>
        <v>0</v>
      </c>
      <c r="M6646" s="14"/>
    </row>
    <row r="6647" spans="1:25" x14ac:dyDescent="0.25">
      <c r="A6647" s="32" t="str">
        <f>IF(Weighting!$P$23&gt;0,B6647,"")</f>
        <v/>
      </c>
      <c r="B6647">
        <f>Weighting!$C$23</f>
        <v>2.5480000000000009</v>
      </c>
      <c r="C6647">
        <f>Weighting!$F$23</f>
        <v>0</v>
      </c>
      <c r="D6647" t="b">
        <f>IF(C6647=1,'Data Transformation'!$G$3+0.5*'Data Transformation'!$W$25,IF(C6648=1,D6648-'Data Transformation'!$W$25,FALSE))</f>
        <v>0</v>
      </c>
      <c r="E6647" t="str">
        <f t="array" ref="E6647">IF(ISLOGICAL(D6647),"",FREQUENCY(IF('Data Transformation'!$B$425:$B$8425='Bin Analysis'!$B6627,'Data Transformation'!$G$425:$G$8425),D6647))</f>
        <v/>
      </c>
      <c r="F6647" t="str">
        <f t="shared" si="828"/>
        <v/>
      </c>
      <c r="G6647">
        <f>Weighting!$H$23</f>
        <v>0</v>
      </c>
      <c r="H6647">
        <f t="array" ref="H6647">FREQUENCY(IF('Data Transformation'!$B$4:$B$8425=B6627,'Data Transformation'!$G$4:$G$8425),'Bin Analysis'!$B6647)</f>
        <v>16</v>
      </c>
      <c r="I6647">
        <f t="shared" si="829"/>
        <v>0</v>
      </c>
      <c r="J6647">
        <f t="shared" si="830"/>
        <v>0</v>
      </c>
      <c r="K6647">
        <f>J6647*Weighting!$W$23</f>
        <v>0</v>
      </c>
      <c r="M6647" s="14"/>
    </row>
    <row r="6648" spans="1:25" x14ac:dyDescent="0.25">
      <c r="A6648" s="32" t="str">
        <f>IF(Weighting!$P$24&gt;0,B6648,"")</f>
        <v/>
      </c>
      <c r="B6648">
        <f>Weighting!$C$24</f>
        <v>2.6790000000000012</v>
      </c>
      <c r="C6648">
        <f>Weighting!$F$24</f>
        <v>0</v>
      </c>
      <c r="D6648" t="b">
        <f>IF(C6648=1,'Data Transformation'!$G$3+0.5*'Data Transformation'!$W$25,IF(C6649=1,D6649-'Data Transformation'!$W$25,FALSE))</f>
        <v>0</v>
      </c>
      <c r="E6648" t="str">
        <f t="array" ref="E6648">IF(ISLOGICAL(D6648),"",FREQUENCY(IF('Data Transformation'!$B$425:$B$8425='Bin Analysis'!$B6627,'Data Transformation'!$G$425:$G$8425),D6648))</f>
        <v/>
      </c>
      <c r="F6648" t="str">
        <f t="shared" si="828"/>
        <v/>
      </c>
      <c r="G6648">
        <f>Weighting!$H$24</f>
        <v>0</v>
      </c>
      <c r="H6648">
        <f t="array" ref="H6648">FREQUENCY(IF('Data Transformation'!$B$4:$B$8425=B6627,'Data Transformation'!$G$4:$G$8425),'Bin Analysis'!$B6648)</f>
        <v>16</v>
      </c>
      <c r="I6648">
        <f t="shared" si="829"/>
        <v>0</v>
      </c>
      <c r="J6648">
        <f t="shared" si="830"/>
        <v>0</v>
      </c>
      <c r="K6648">
        <f>J6648*Weighting!$W$24</f>
        <v>0</v>
      </c>
      <c r="M6648" s="14"/>
    </row>
    <row r="6649" spans="1:25" x14ac:dyDescent="0.25">
      <c r="A6649" s="32" t="str">
        <f>IF(Weighting!$P$25&gt;0,B6649,"")</f>
        <v/>
      </c>
      <c r="B6649">
        <f>Weighting!$C$25</f>
        <v>2.8100000000000014</v>
      </c>
      <c r="C6649">
        <f>Weighting!$F$25</f>
        <v>0</v>
      </c>
      <c r="D6649" t="b">
        <f>IF(C6649=1,'Data Transformation'!$G$3+0.5*'Data Transformation'!$W$25,IF(C6650=1,D6650-'Data Transformation'!$W$25,FALSE))</f>
        <v>0</v>
      </c>
      <c r="E6649" t="str">
        <f t="array" ref="E6649">IF(ISLOGICAL(D6649),"",FREQUENCY(IF('Data Transformation'!$B$425:$B$8425='Bin Analysis'!$B6627,'Data Transformation'!$G$425:$G$8425),D6649))</f>
        <v/>
      </c>
      <c r="F6649" t="str">
        <f t="shared" si="828"/>
        <v/>
      </c>
      <c r="G6649">
        <f>Weighting!$H$25</f>
        <v>0</v>
      </c>
      <c r="H6649">
        <f t="array" ref="H6649">FREQUENCY(IF('Data Transformation'!$B$4:$B$8425=B6627,'Data Transformation'!$G$4:$G$8425),'Bin Analysis'!$B6649)</f>
        <v>16</v>
      </c>
      <c r="I6649">
        <f t="shared" si="829"/>
        <v>0</v>
      </c>
      <c r="J6649">
        <f t="shared" si="830"/>
        <v>0</v>
      </c>
      <c r="K6649">
        <f>J6649*Weighting!$W$25</f>
        <v>0</v>
      </c>
      <c r="M6649" s="14"/>
    </row>
    <row r="6650" spans="1:25" x14ac:dyDescent="0.25">
      <c r="O6650"/>
      <c r="P6650"/>
      <c r="Q6650"/>
      <c r="R6650"/>
    </row>
    <row r="6651" spans="1:25" ht="23.25" x14ac:dyDescent="0.35">
      <c r="A6651" s="21" t="s">
        <v>0</v>
      </c>
      <c r="B6651" s="21">
        <f>IFERROR(VLOOKUP(C6651,'Data Transformation'!$L$6:$M$426,2,FALSE),"")</f>
        <v>277</v>
      </c>
      <c r="C6651" s="21">
        <f>C6627+1</f>
        <v>277</v>
      </c>
      <c r="D6651" s="21"/>
      <c r="E6651" s="21"/>
      <c r="F6651" s="21"/>
      <c r="G6651" s="21"/>
      <c r="H6651" s="22"/>
      <c r="I6651" s="22"/>
      <c r="J6651" s="22"/>
      <c r="K6651" s="21"/>
      <c r="L6651" s="21">
        <f>B6651</f>
        <v>277</v>
      </c>
      <c r="M6651" s="23">
        <f>INDEX('Data Transformation'!$O$4:$O$424,MATCH($B6651,'Data Transformation'!$M$4:$M$424,0),MATCH($M$2,'Data Transformation'!$O$3,0))</f>
        <v>17</v>
      </c>
      <c r="N6651" s="27">
        <f>IF('Input and Summary Results'!$J$16="minimum",'Bin Analysis'!X6652/(M6651-1),'Bin Analysis'!Y6651/('Bin Analysis'!M6651-1))</f>
        <v>0</v>
      </c>
      <c r="O6651" s="27">
        <f>IF(M6651=FALSE,NA(),(VLOOKUP(1,C6654:K6673,4,FALSE))/(M6651-1))</f>
        <v>0.4375</v>
      </c>
      <c r="P6651" s="27">
        <f>IF(M6651=FALSE,NA(),SUM(J6654:J6673)/Weighting!$S$5)</f>
        <v>0.6</v>
      </c>
      <c r="Q6651" s="27">
        <f>IF(M6651=FALSE,NA(),SUM(K6654:K6673)/Weighting!$S$6)</f>
        <v>0.52173913043478259</v>
      </c>
      <c r="R6651" s="27">
        <f>IF(M6651=FALSE,NA(),(VLOOKUP(1,G6654:K6673,3,FALSE))/(M6651-1))</f>
        <v>0.125</v>
      </c>
      <c r="S6651" s="22" t="str">
        <f>IF(M6651=FALSE,NA(),IF(SUM(J6654:J6673)=2,"yes","no"))</f>
        <v>no</v>
      </c>
      <c r="X6651" s="2" cm="2">
        <f t="array" ref="X6651:X6652">FREQUENCY(IF('Data Transformation'!$B$425:$B$6424='Bin Analysis'!L6651,'Data Transformation'!$G$425:$G$6424),'Data Transformation'!$U$11)</f>
        <v>16</v>
      </c>
      <c r="Y6651" s="2" cm="2">
        <f t="array" ref="Y6651:Y6652">FREQUENCY(IF('Data Transformation'!$B$425:$B$6424='Bin Analysis'!L6651,'Data Transformation'!$G$425:$G$6424),'Data Transformation'!$U$12)</f>
        <v>9</v>
      </c>
    </row>
    <row r="6652" spans="1:25" x14ac:dyDescent="0.25">
      <c r="A6652" s="14" t="s">
        <v>67</v>
      </c>
      <c r="B6652" t="s">
        <v>47</v>
      </c>
      <c r="C6652" t="s">
        <v>5</v>
      </c>
      <c r="D6652" t="s">
        <v>100</v>
      </c>
      <c r="E6652" t="s">
        <v>101</v>
      </c>
      <c r="F6652" t="s">
        <v>102</v>
      </c>
      <c r="G6652" t="s">
        <v>70</v>
      </c>
      <c r="H6652" t="s">
        <v>31</v>
      </c>
      <c r="I6652" t="s">
        <v>32</v>
      </c>
      <c r="J6652" t="s">
        <v>46</v>
      </c>
      <c r="K6652" s="14" t="s">
        <v>45</v>
      </c>
      <c r="M6652" s="14"/>
      <c r="X6652" s="2">
        <v>0</v>
      </c>
      <c r="Y6652" s="2">
        <v>7</v>
      </c>
    </row>
    <row r="6653" spans="1:25" x14ac:dyDescent="0.25">
      <c r="A6653" s="32"/>
      <c r="D6653" t="b">
        <f>IF(C6653=1,'Data Transformation'!$G$3+0.5*'Data Transformation'!$W$25,IF(C6654=1,D6654-'Data Transformation'!$W$25,FALSE))</f>
        <v>0</v>
      </c>
      <c r="E6653" t="str">
        <f t="array" ref="E6653">IF(ISLOGICAL(D6653),"",FREQUENCY(IF('Data Transformation'!$B$425:$B$8425='Bin Analysis'!$B6651,'Data Transformation'!$G$425:$G$8425),D6653))</f>
        <v/>
      </c>
      <c r="F6653" t="str">
        <f>IF(ISLOGICAL(D6653),"",E6653-E6652)</f>
        <v/>
      </c>
      <c r="M6653" s="14"/>
    </row>
    <row r="6654" spans="1:25" x14ac:dyDescent="0.25">
      <c r="A6654" s="32">
        <f>IF(Weighting!$P$6&gt;0,B6654,"")</f>
        <v>0.32100000000000001</v>
      </c>
      <c r="B6654">
        <f>Weighting!$C$6</f>
        <v>0.32100000000000001</v>
      </c>
      <c r="C6654">
        <f>Weighting!$F$6</f>
        <v>0</v>
      </c>
      <c r="D6654" t="b">
        <f>IF(C6654=1,'Data Transformation'!$G$3+0.5*'Data Transformation'!$W$25,IF(C6655=1,D6655-'Data Transformation'!$W$25,FALSE))</f>
        <v>0</v>
      </c>
      <c r="E6654" t="str">
        <f t="array" ref="E6654">IF(ISLOGICAL(D6654),"",FREQUENCY(IF('Data Transformation'!$B$425:$B$8425='Bin Analysis'!$B6651,'Data Transformation'!$G$425:$G$8425),D6654))</f>
        <v/>
      </c>
      <c r="F6654" t="str">
        <f>IF(ISLOGICAL(D6654),"",E6654-E6653)</f>
        <v/>
      </c>
      <c r="G6654">
        <f>Weighting!$H$6</f>
        <v>1</v>
      </c>
      <c r="H6654">
        <f t="array" ref="H6654">FREQUENCY(IF('Data Transformation'!$B$4:$B$8425=B6651,'Data Transformation'!$G$4:$G$8425),'Bin Analysis'!$B6654)</f>
        <v>2</v>
      </c>
      <c r="I6654">
        <f>H6654-H6653</f>
        <v>2</v>
      </c>
      <c r="J6654">
        <f>IF(I6654=0,0,1)</f>
        <v>1</v>
      </c>
      <c r="K6654">
        <f>J6654*Weighting!$W$6</f>
        <v>1</v>
      </c>
      <c r="M6654" s="14"/>
    </row>
    <row r="6655" spans="1:25" x14ac:dyDescent="0.25">
      <c r="A6655" s="32">
        <f>IF(Weighting!$P$7&gt;0,B6655,"")</f>
        <v>0.45200000000000001</v>
      </c>
      <c r="B6655">
        <f>Weighting!$C$7</f>
        <v>0.45200000000000001</v>
      </c>
      <c r="C6655">
        <f>Weighting!$F$7</f>
        <v>0</v>
      </c>
      <c r="D6655" t="b">
        <f>IF(C6655=1,'Data Transformation'!$G$3+0.5*'Data Transformation'!$W$25,IF(C6656=1,D6656-'Data Transformation'!$W$25,FALSE))</f>
        <v>0</v>
      </c>
      <c r="E6655" t="str">
        <f t="array" ref="E6655">IF(ISLOGICAL(D6655),"",FREQUENCY(IF('Data Transformation'!$B$425:$B$8425='Bin Analysis'!$B6651,'Data Transformation'!$G$425:$G$8425),D6655))</f>
        <v/>
      </c>
      <c r="F6655" t="str">
        <f t="shared" ref="F6655:F6673" si="831">IF(ISLOGICAL(D6655),"",E6655-E6654)</f>
        <v/>
      </c>
      <c r="G6655">
        <f>Weighting!$H$7</f>
        <v>0</v>
      </c>
      <c r="H6655">
        <f t="array" ref="H6655">FREQUENCY(IF('Data Transformation'!$B$4:$B$8425=B6651,'Data Transformation'!$G$4:$G$8425),'Bin Analysis'!$B6655)</f>
        <v>4</v>
      </c>
      <c r="I6655">
        <f t="shared" ref="I6655:I6673" si="832">H6655-H6654</f>
        <v>2</v>
      </c>
      <c r="J6655">
        <f>IF(I6655=0,0,1)</f>
        <v>1</v>
      </c>
      <c r="K6655">
        <f>J6655*Weighting!$W$7</f>
        <v>2</v>
      </c>
      <c r="M6655" s="14"/>
    </row>
    <row r="6656" spans="1:25" x14ac:dyDescent="0.25">
      <c r="A6656" s="32">
        <f>IF(Weighting!$P$8&gt;0,B6656,"")</f>
        <v>0.58299999999999996</v>
      </c>
      <c r="B6656">
        <f>Weighting!$C$8</f>
        <v>0.58299999999999996</v>
      </c>
      <c r="C6656">
        <f>Weighting!$F$8</f>
        <v>0</v>
      </c>
      <c r="D6656" t="b">
        <f>IF(C6656=1,'Data Transformation'!$G$3+0.5*'Data Transformation'!$W$25,IF(C6657=1,D6657-'Data Transformation'!$W$25,FALSE))</f>
        <v>0</v>
      </c>
      <c r="E6656" t="str">
        <f t="array" ref="E6656">IF(ISLOGICAL(D6656),"",FREQUENCY(IF('Data Transformation'!$B$425:$B$8425='Bin Analysis'!$B6651,'Data Transformation'!$G$425:$G$8425),D6656))</f>
        <v/>
      </c>
      <c r="F6656" t="str">
        <f t="shared" si="831"/>
        <v/>
      </c>
      <c r="G6656">
        <f>Weighting!$H$8</f>
        <v>0</v>
      </c>
      <c r="H6656">
        <f t="array" ref="H6656">FREQUENCY(IF('Data Transformation'!$B$4:$B$8425=B6651,'Data Transformation'!$G$4:$G$8425),'Bin Analysis'!$B6656)</f>
        <v>6</v>
      </c>
      <c r="I6656">
        <f t="shared" si="832"/>
        <v>2</v>
      </c>
      <c r="J6656">
        <f t="shared" ref="J6656:J6673" si="833">IF(I6656=0,0,1)</f>
        <v>1</v>
      </c>
      <c r="K6656">
        <f>J6656*Weighting!$W$8</f>
        <v>3</v>
      </c>
      <c r="M6656" s="14"/>
    </row>
    <row r="6657" spans="1:13" x14ac:dyDescent="0.25">
      <c r="A6657" s="32">
        <f>IF(Weighting!$P$9&gt;0,B6657,"")</f>
        <v>0.71399999999999997</v>
      </c>
      <c r="B6657" s="50">
        <f>Weighting!$C$9</f>
        <v>0.71399999999999997</v>
      </c>
      <c r="C6657">
        <f>Weighting!$F$9</f>
        <v>0</v>
      </c>
      <c r="D6657" t="b">
        <f>IF(C6657=1,'Data Transformation'!$G$3+0.5*'Data Transformation'!$W$25,IF(C6658=1,D6658-'Data Transformation'!$W$25,FALSE))</f>
        <v>0</v>
      </c>
      <c r="E6657" t="str">
        <f t="array" ref="E6657">IF(ISLOGICAL(D6657),"",FREQUENCY(IF('Data Transformation'!$B$425:$B$8425='Bin Analysis'!$B6651,'Data Transformation'!$G$425:$G$8425),D6657))</f>
        <v/>
      </c>
      <c r="F6657" t="str">
        <f t="shared" si="831"/>
        <v/>
      </c>
      <c r="G6657">
        <f>Weighting!$H$9</f>
        <v>0</v>
      </c>
      <c r="H6657">
        <f t="array" ref="H6657">FREQUENCY(IF('Data Transformation'!$B$4:$B$8425=B6651,'Data Transformation'!$G$4:$G$8425),'Bin Analysis'!$B6657)</f>
        <v>6</v>
      </c>
      <c r="I6657">
        <f t="shared" si="832"/>
        <v>0</v>
      </c>
      <c r="J6657">
        <f t="shared" si="833"/>
        <v>0</v>
      </c>
      <c r="K6657">
        <f>J6657*Weighting!$W$9</f>
        <v>0</v>
      </c>
      <c r="M6657" s="14"/>
    </row>
    <row r="6658" spans="1:13" x14ac:dyDescent="0.25">
      <c r="A6658" s="32">
        <f>IF(Weighting!$P$10&gt;0,B6658,"")</f>
        <v>0.84499999999999997</v>
      </c>
      <c r="B6658">
        <f>Weighting!$C$10</f>
        <v>0.84499999999999997</v>
      </c>
      <c r="C6658">
        <f>Weighting!$F$10</f>
        <v>0</v>
      </c>
      <c r="D6658" t="b">
        <f>IF(C6658=1,'Data Transformation'!$G$3+0.5*'Data Transformation'!$W$25,IF(C6659=1,D6659-'Data Transformation'!$W$25,FALSE))</f>
        <v>0</v>
      </c>
      <c r="E6658" t="str">
        <f t="array" ref="E6658">IF(ISLOGICAL(D6658),"",FREQUENCY(IF('Data Transformation'!$B$425:$B$8425='Bin Analysis'!$B6651,'Data Transformation'!$G$425:$G$8425),D6658))</f>
        <v/>
      </c>
      <c r="F6658" t="str">
        <f t="shared" si="831"/>
        <v/>
      </c>
      <c r="G6658">
        <f>Weighting!$H$10</f>
        <v>0</v>
      </c>
      <c r="H6658">
        <f t="array" ref="H6658">FREQUENCY(IF('Data Transformation'!$B$4:$B$8425=B6651,'Data Transformation'!$G$4:$G$8425),'Bin Analysis'!$B6658)</f>
        <v>9</v>
      </c>
      <c r="I6658">
        <f t="shared" si="832"/>
        <v>3</v>
      </c>
      <c r="J6658">
        <f t="shared" si="833"/>
        <v>1</v>
      </c>
      <c r="K6658">
        <f>J6658*Weighting!$W$10</f>
        <v>3</v>
      </c>
      <c r="M6658" s="14"/>
    </row>
    <row r="6659" spans="1:13" x14ac:dyDescent="0.25">
      <c r="A6659" s="32">
        <f>IF(Weighting!$P$11&gt;0,B6659,"")</f>
        <v>0.97599999999999998</v>
      </c>
      <c r="B6659">
        <f>Weighting!$C$11</f>
        <v>0.97599999999999998</v>
      </c>
      <c r="C6659">
        <f>Weighting!$F$11</f>
        <v>0</v>
      </c>
      <c r="D6659">
        <f>IF(C6659=1,'Data Transformation'!$G$3+0.5*'Data Transformation'!$W$25,IF(C6660=1,D6660-'Data Transformation'!$W$25,FALSE))</f>
        <v>0.86899999999999999</v>
      </c>
      <c r="E6659">
        <f t="array" ref="E6659">IF(ISLOGICAL(D6659),"",FREQUENCY(IF('Data Transformation'!$B$425:$B$8425='Bin Analysis'!$B6651,'Data Transformation'!$G$425:$G$8425),D6659))</f>
        <v>9</v>
      </c>
      <c r="F6659" t="e">
        <f t="shared" si="831"/>
        <v>#VALUE!</v>
      </c>
      <c r="G6659">
        <f>Weighting!$H$11</f>
        <v>0</v>
      </c>
      <c r="H6659">
        <f t="array" ref="H6659">FREQUENCY(IF('Data Transformation'!$B$4:$B$8425=B6651,'Data Transformation'!$G$4:$G$8425),'Bin Analysis'!$B6659)</f>
        <v>13</v>
      </c>
      <c r="I6659">
        <f t="shared" si="832"/>
        <v>4</v>
      </c>
      <c r="J6659">
        <f t="shared" si="833"/>
        <v>1</v>
      </c>
      <c r="K6659">
        <f>J6659*Weighting!$W$11</f>
        <v>2</v>
      </c>
      <c r="M6659" s="14"/>
    </row>
    <row r="6660" spans="1:13" x14ac:dyDescent="0.25">
      <c r="A6660" s="32">
        <f>IF(Weighting!$P$12&gt;0,B6660,"")</f>
        <v>1.107</v>
      </c>
      <c r="B6660">
        <f>Weighting!$C$12</f>
        <v>1.107</v>
      </c>
      <c r="C6660">
        <f>Weighting!$F$12</f>
        <v>1</v>
      </c>
      <c r="D6660">
        <f>IF(C6660=1,'Data Transformation'!$G$3+0.5*'Data Transformation'!$W$25,IF(C6661=1,D6661-'Data Transformation'!$W$25,FALSE))</f>
        <v>1.131</v>
      </c>
      <c r="E6660">
        <f t="array" ref="E6660">IF(ISLOGICAL(D6660),"",FREQUENCY(IF('Data Transformation'!$B$425:$B$8425='Bin Analysis'!$B6651,'Data Transformation'!$G$425:$G$8425),D6660))</f>
        <v>16</v>
      </c>
      <c r="F6660">
        <f t="shared" si="831"/>
        <v>7</v>
      </c>
      <c r="G6660">
        <f>Weighting!$H$12</f>
        <v>0</v>
      </c>
      <c r="H6660">
        <f t="array" ref="H6660">FREQUENCY(IF('Data Transformation'!$B$4:$B$8425=B6651,'Data Transformation'!$G$4:$G$8425),'Bin Analysis'!$B6660)</f>
        <v>17</v>
      </c>
      <c r="I6660">
        <f t="shared" si="832"/>
        <v>4</v>
      </c>
      <c r="J6660">
        <f t="shared" si="833"/>
        <v>1</v>
      </c>
      <c r="K6660">
        <f>J6660*Weighting!$W$12</f>
        <v>1</v>
      </c>
      <c r="M6660" s="14"/>
    </row>
    <row r="6661" spans="1:13" x14ac:dyDescent="0.25">
      <c r="A6661" s="32">
        <f>IF(Weighting!$P$13&gt;0,B6661,"")</f>
        <v>1.238</v>
      </c>
      <c r="B6661">
        <f>Weighting!$C$13</f>
        <v>1.238</v>
      </c>
      <c r="C6661">
        <f>Weighting!$F$13</f>
        <v>0</v>
      </c>
      <c r="D6661" t="b">
        <f>IF(C6661=1,'Data Transformation'!$G$3+0.5*'Data Transformation'!$W$25,IF(C6662=1,D6662-'Data Transformation'!$W$25,FALSE))</f>
        <v>0</v>
      </c>
      <c r="E6661" t="str">
        <f t="array" ref="E6661">IF(ISLOGICAL(D6661),"",FREQUENCY(IF('Data Transformation'!$B$425:$B$8425='Bin Analysis'!$B6651,'Data Transformation'!$G$425:$G$8425),D6661))</f>
        <v/>
      </c>
      <c r="F6661" t="str">
        <f t="shared" si="831"/>
        <v/>
      </c>
      <c r="G6661">
        <f>Weighting!$H$13</f>
        <v>0</v>
      </c>
      <c r="H6661">
        <f t="array" ref="H6661">FREQUENCY(IF('Data Transformation'!$B$4:$B$8425=B6651,'Data Transformation'!$G$4:$G$8425),'Bin Analysis'!$B6661)</f>
        <v>17</v>
      </c>
      <c r="I6661">
        <f t="shared" si="832"/>
        <v>0</v>
      </c>
      <c r="J6661">
        <f t="shared" si="833"/>
        <v>0</v>
      </c>
      <c r="K6661">
        <f>J6661*Weighting!$W$13</f>
        <v>0</v>
      </c>
      <c r="M6661" s="14"/>
    </row>
    <row r="6662" spans="1:13" x14ac:dyDescent="0.25">
      <c r="A6662" s="32">
        <f>IF(Weighting!$P$14&gt;0,B6662,"")</f>
        <v>1.369</v>
      </c>
      <c r="B6662">
        <f>Weighting!$C$14</f>
        <v>1.369</v>
      </c>
      <c r="C6662">
        <f>Weighting!$F$14</f>
        <v>0</v>
      </c>
      <c r="D6662" t="b">
        <f>IF(C6662=1,'Data Transformation'!$G$3+0.5*'Data Transformation'!$W$25,IF(C6663=1,D6663-'Data Transformation'!$W$25,FALSE))</f>
        <v>0</v>
      </c>
      <c r="E6662" t="str">
        <f t="array" ref="E6662">IF(ISLOGICAL(D6662),"",FREQUENCY(IF('Data Transformation'!$B$425:$B$8425='Bin Analysis'!$B6651,'Data Transformation'!$G$425:$G$8425),D6662))</f>
        <v/>
      </c>
      <c r="F6662" t="str">
        <f t="shared" si="831"/>
        <v/>
      </c>
      <c r="G6662">
        <f>Weighting!$H$14</f>
        <v>0</v>
      </c>
      <c r="H6662">
        <f t="array" ref="H6662">FREQUENCY(IF('Data Transformation'!$B$4:$B$8425=B6651,'Data Transformation'!$G$4:$G$8425),'Bin Analysis'!$B6662)</f>
        <v>17</v>
      </c>
      <c r="I6662">
        <f t="shared" si="832"/>
        <v>0</v>
      </c>
      <c r="J6662">
        <f t="shared" si="833"/>
        <v>0</v>
      </c>
      <c r="K6662">
        <f>J6662*Weighting!$W$14</f>
        <v>0</v>
      </c>
      <c r="M6662" s="14"/>
    </row>
    <row r="6663" spans="1:13" x14ac:dyDescent="0.25">
      <c r="A6663" s="32">
        <f>IF(Weighting!$P$15&gt;0,B6663,"")</f>
        <v>1.5000009999999999</v>
      </c>
      <c r="B6663">
        <f>Weighting!$C$15</f>
        <v>1.5000009999999999</v>
      </c>
      <c r="C6663">
        <f>Weighting!$F$15</f>
        <v>0</v>
      </c>
      <c r="D6663" t="b">
        <f>IF(C6663=1,'Data Transformation'!$G$3+0.5*'Data Transformation'!$W$25,IF(C6664=1,D6664-'Data Transformation'!$W$25,FALSE))</f>
        <v>0</v>
      </c>
      <c r="E6663" t="str">
        <f t="array" ref="E6663">IF(ISLOGICAL(D6663),"",FREQUENCY(IF('Data Transformation'!$B$425:$B$8425='Bin Analysis'!$B6651,'Data Transformation'!$G$425:$G$8425),D6663))</f>
        <v/>
      </c>
      <c r="F6663" t="str">
        <f t="shared" si="831"/>
        <v/>
      </c>
      <c r="G6663">
        <f>Weighting!$H$15</f>
        <v>0</v>
      </c>
      <c r="H6663">
        <f t="array" ref="H6663">FREQUENCY(IF('Data Transformation'!$B$4:$B$8425=B6651,'Data Transformation'!$G$4:$G$8425),'Bin Analysis'!$B6663)</f>
        <v>17</v>
      </c>
      <c r="I6663">
        <f t="shared" si="832"/>
        <v>0</v>
      </c>
      <c r="J6663">
        <f t="shared" si="833"/>
        <v>0</v>
      </c>
      <c r="K6663">
        <f>J6663*Weighting!$W$15</f>
        <v>0</v>
      </c>
      <c r="M6663" s="14"/>
    </row>
    <row r="6664" spans="1:13" x14ac:dyDescent="0.25">
      <c r="A6664" s="32" t="str">
        <f>IF(Weighting!$P$16&gt;0,B6664,"")</f>
        <v/>
      </c>
      <c r="B6664">
        <f>Weighting!$C$16</f>
        <v>1.631</v>
      </c>
      <c r="C6664">
        <f>Weighting!$F$16</f>
        <v>0</v>
      </c>
      <c r="D6664" t="b">
        <f>IF(C6664=1,'Data Transformation'!$G$3+0.5*'Data Transformation'!$W$25,IF(C6665=1,D6665-'Data Transformation'!$W$25,FALSE))</f>
        <v>0</v>
      </c>
      <c r="E6664" t="str">
        <f t="array" ref="E6664">IF(ISLOGICAL(D6664),"",FREQUENCY(IF('Data Transformation'!$B$425:$B$8425='Bin Analysis'!$B6651,'Data Transformation'!$G$425:$G$8425),D6664))</f>
        <v/>
      </c>
      <c r="F6664" t="str">
        <f t="shared" si="831"/>
        <v/>
      </c>
      <c r="G6664">
        <f>Weighting!$H$16</f>
        <v>0</v>
      </c>
      <c r="H6664">
        <f t="array" ref="H6664">FREQUENCY(IF('Data Transformation'!$B$4:$B$8425=B6651,'Data Transformation'!$G$4:$G$8425),'Bin Analysis'!$B6664)</f>
        <v>17</v>
      </c>
      <c r="I6664">
        <f t="shared" si="832"/>
        <v>0</v>
      </c>
      <c r="J6664">
        <f t="shared" si="833"/>
        <v>0</v>
      </c>
      <c r="K6664">
        <f>J6664*Weighting!$W$16</f>
        <v>0</v>
      </c>
      <c r="M6664" s="14"/>
    </row>
    <row r="6665" spans="1:13" x14ac:dyDescent="0.25">
      <c r="A6665" s="32" t="str">
        <f>IF(Weighting!$P$17&gt;0,B6665,"")</f>
        <v/>
      </c>
      <c r="B6665">
        <f>Weighting!$C$17</f>
        <v>1.762</v>
      </c>
      <c r="C6665">
        <f>Weighting!$F$17</f>
        <v>0</v>
      </c>
      <c r="D6665" t="b">
        <f>IF(C6665=1,'Data Transformation'!$G$3+0.5*'Data Transformation'!$W$25,IF(C6666=1,D6666-'Data Transformation'!$W$25,FALSE))</f>
        <v>0</v>
      </c>
      <c r="E6665" t="str">
        <f t="array" ref="E6665">IF(ISLOGICAL(D6665),"",FREQUENCY(IF('Data Transformation'!$B$425:$B$8425='Bin Analysis'!$B6651,'Data Transformation'!$G$425:$G$8425),D6665))</f>
        <v/>
      </c>
      <c r="F6665" t="str">
        <f t="shared" si="831"/>
        <v/>
      </c>
      <c r="G6665">
        <f>Weighting!$H$17</f>
        <v>0</v>
      </c>
      <c r="H6665">
        <f t="array" ref="H6665">FREQUENCY(IF('Data Transformation'!$B$4:$B$8425=B6651,'Data Transformation'!$G$4:$G$8425),'Bin Analysis'!$B6665)</f>
        <v>17</v>
      </c>
      <c r="I6665">
        <f t="shared" si="832"/>
        <v>0</v>
      </c>
      <c r="J6665">
        <f t="shared" si="833"/>
        <v>0</v>
      </c>
      <c r="K6665">
        <f>J6665*Weighting!$W$17</f>
        <v>0</v>
      </c>
      <c r="M6665" s="14"/>
    </row>
    <row r="6666" spans="1:13" x14ac:dyDescent="0.25">
      <c r="A6666" s="32" t="str">
        <f>IF(Weighting!$P$18&gt;0,B6666,"")</f>
        <v/>
      </c>
      <c r="B6666">
        <f>Weighting!$C$18</f>
        <v>1.893</v>
      </c>
      <c r="C6666">
        <f>Weighting!$F$18</f>
        <v>0</v>
      </c>
      <c r="D6666" t="b">
        <f>IF(C6666=1,'Data Transformation'!$G$3+0.5*'Data Transformation'!$W$25,IF(C6667=1,D6667-'Data Transformation'!$W$25,FALSE))</f>
        <v>0</v>
      </c>
      <c r="E6666" t="str">
        <f t="array" ref="E6666">IF(ISLOGICAL(D6666),"",FREQUENCY(IF('Data Transformation'!$B$425:$B$8425='Bin Analysis'!$B6651,'Data Transformation'!$G$425:$G$8425),D6666))</f>
        <v/>
      </c>
      <c r="F6666" t="str">
        <f t="shared" si="831"/>
        <v/>
      </c>
      <c r="G6666">
        <f>Weighting!$H$18</f>
        <v>0</v>
      </c>
      <c r="H6666">
        <f t="array" ref="H6666">FREQUENCY(IF('Data Transformation'!$B$4:$B$8425=B6651,'Data Transformation'!$G$4:$G$8425),'Bin Analysis'!$B6666)</f>
        <v>17</v>
      </c>
      <c r="I6666">
        <f t="shared" si="832"/>
        <v>0</v>
      </c>
      <c r="J6666">
        <f t="shared" si="833"/>
        <v>0</v>
      </c>
      <c r="K6666">
        <f>J6666*Weighting!$W$18</f>
        <v>0</v>
      </c>
      <c r="M6666" s="14"/>
    </row>
    <row r="6667" spans="1:13" x14ac:dyDescent="0.25">
      <c r="A6667" s="32" t="str">
        <f>IF(Weighting!$P$19&gt;0,B6667,"")</f>
        <v/>
      </c>
      <c r="B6667">
        <f>Weighting!$C$19</f>
        <v>2.024</v>
      </c>
      <c r="C6667">
        <f>Weighting!$F$19</f>
        <v>0</v>
      </c>
      <c r="D6667" t="b">
        <f>IF(C6667=1,'Data Transformation'!$G$3+0.5*'Data Transformation'!$W$25,IF(C6668=1,D6668-'Data Transformation'!$W$25,FALSE))</f>
        <v>0</v>
      </c>
      <c r="E6667" t="str">
        <f t="array" ref="E6667">IF(ISLOGICAL(D6667),"",FREQUENCY(IF('Data Transformation'!$B$425:$B$8425='Bin Analysis'!$B6651,'Data Transformation'!$G$425:$G$8425),D6667))</f>
        <v/>
      </c>
      <c r="F6667" t="str">
        <f t="shared" si="831"/>
        <v/>
      </c>
      <c r="G6667">
        <f>Weighting!$H$19</f>
        <v>0</v>
      </c>
      <c r="H6667">
        <f t="array" ref="H6667">FREQUENCY(IF('Data Transformation'!$B$4:$B$8425=B6651,'Data Transformation'!$G$4:$G$8425),'Bin Analysis'!$B6667)</f>
        <v>17</v>
      </c>
      <c r="I6667">
        <f t="shared" si="832"/>
        <v>0</v>
      </c>
      <c r="J6667">
        <f t="shared" si="833"/>
        <v>0</v>
      </c>
      <c r="K6667">
        <f>J6667*Weighting!$W$19</f>
        <v>0</v>
      </c>
      <c r="M6667" s="14"/>
    </row>
    <row r="6668" spans="1:13" x14ac:dyDescent="0.25">
      <c r="A6668" s="32" t="str">
        <f>IF(Weighting!$P$20&gt;0,B6668,"")</f>
        <v/>
      </c>
      <c r="B6668">
        <f>Weighting!$C$20</f>
        <v>2.1550000000000002</v>
      </c>
      <c r="C6668">
        <f>Weighting!$F$20</f>
        <v>0</v>
      </c>
      <c r="D6668" t="b">
        <f>IF(C6668=1,'Data Transformation'!$G$3+0.5*'Data Transformation'!$W$25,IF(C6669=1,D6669-'Data Transformation'!$W$25,FALSE))</f>
        <v>0</v>
      </c>
      <c r="E6668" t="str">
        <f t="array" ref="E6668">IF(ISLOGICAL(D6668),"",FREQUENCY(IF('Data Transformation'!$B$425:$B$8425='Bin Analysis'!$B6651,'Data Transformation'!$G$425:$G$8425),D6668))</f>
        <v/>
      </c>
      <c r="F6668" t="str">
        <f t="shared" si="831"/>
        <v/>
      </c>
      <c r="G6668">
        <f>Weighting!$H$20</f>
        <v>0</v>
      </c>
      <c r="H6668">
        <f t="array" ref="H6668">FREQUENCY(IF('Data Transformation'!$B$4:$B$8425=B6651,'Data Transformation'!$G$4:$G$8425),'Bin Analysis'!$B6668)</f>
        <v>17</v>
      </c>
      <c r="I6668">
        <f t="shared" si="832"/>
        <v>0</v>
      </c>
      <c r="J6668">
        <f t="shared" si="833"/>
        <v>0</v>
      </c>
      <c r="K6668">
        <f>J6668*Weighting!$W$20</f>
        <v>0</v>
      </c>
      <c r="M6668" s="14"/>
    </row>
    <row r="6669" spans="1:13" x14ac:dyDescent="0.25">
      <c r="A6669" s="32" t="str">
        <f>IF(Weighting!$P$21&gt;0,B6669,"")</f>
        <v/>
      </c>
      <c r="B6669">
        <f>Weighting!$C$21</f>
        <v>2.2860000000000005</v>
      </c>
      <c r="C6669">
        <f>Weighting!$F$21</f>
        <v>0</v>
      </c>
      <c r="D6669" t="b">
        <f>IF(C6669=1,'Data Transformation'!$G$3+0.5*'Data Transformation'!$W$25,IF(C6670=1,D6670-'Data Transformation'!$W$25,FALSE))</f>
        <v>0</v>
      </c>
      <c r="E6669" t="str">
        <f t="array" ref="E6669">IF(ISLOGICAL(D6669),"",FREQUENCY(IF('Data Transformation'!$B$425:$B$8425='Bin Analysis'!$B6651,'Data Transformation'!$G$425:$G$8425),D6669))</f>
        <v/>
      </c>
      <c r="F6669" t="str">
        <f t="shared" si="831"/>
        <v/>
      </c>
      <c r="G6669">
        <f>Weighting!$H$21</f>
        <v>0</v>
      </c>
      <c r="H6669">
        <f t="array" ref="H6669">FREQUENCY(IF('Data Transformation'!$B$4:$B$8425=B6651,'Data Transformation'!$G$4:$G$8425),'Bin Analysis'!$B6669)</f>
        <v>17</v>
      </c>
      <c r="I6669">
        <f t="shared" si="832"/>
        <v>0</v>
      </c>
      <c r="J6669">
        <f t="shared" si="833"/>
        <v>0</v>
      </c>
      <c r="K6669">
        <f>J6669*Weighting!$W$21</f>
        <v>0</v>
      </c>
      <c r="M6669" s="14"/>
    </row>
    <row r="6670" spans="1:13" x14ac:dyDescent="0.25">
      <c r="A6670" s="32" t="str">
        <f>IF(Weighting!$P$22&gt;0,B6670,"")</f>
        <v/>
      </c>
      <c r="B6670">
        <f>Weighting!$C$22</f>
        <v>2.4170000000000007</v>
      </c>
      <c r="C6670">
        <f>Weighting!$F$22</f>
        <v>0</v>
      </c>
      <c r="D6670" t="b">
        <f>IF(C6670=1,'Data Transformation'!$G$3+0.5*'Data Transformation'!$W$25,IF(C6671=1,D6671-'Data Transformation'!$W$25,FALSE))</f>
        <v>0</v>
      </c>
      <c r="E6670" t="str">
        <f t="array" ref="E6670">IF(ISLOGICAL(D6670),"",FREQUENCY(IF('Data Transformation'!$B$425:$B$8425='Bin Analysis'!$B6651,'Data Transformation'!$G$425:$G$8425),D6670))</f>
        <v/>
      </c>
      <c r="F6670" t="str">
        <f t="shared" si="831"/>
        <v/>
      </c>
      <c r="G6670">
        <f>Weighting!$H$22</f>
        <v>0</v>
      </c>
      <c r="H6670">
        <f t="array" ref="H6670">FREQUENCY(IF('Data Transformation'!$B$4:$B$8425=B6651,'Data Transformation'!$G$4:$G$8425),'Bin Analysis'!$B6670)</f>
        <v>17</v>
      </c>
      <c r="I6670">
        <f t="shared" si="832"/>
        <v>0</v>
      </c>
      <c r="J6670">
        <f t="shared" si="833"/>
        <v>0</v>
      </c>
      <c r="K6670">
        <f>J6670*Weighting!$W$22</f>
        <v>0</v>
      </c>
      <c r="M6670" s="14"/>
    </row>
    <row r="6671" spans="1:13" x14ac:dyDescent="0.25">
      <c r="A6671" s="32" t="str">
        <f>IF(Weighting!$P$23&gt;0,B6671,"")</f>
        <v/>
      </c>
      <c r="B6671">
        <f>Weighting!$C$23</f>
        <v>2.5480000000000009</v>
      </c>
      <c r="C6671">
        <f>Weighting!$F$23</f>
        <v>0</v>
      </c>
      <c r="D6671" t="b">
        <f>IF(C6671=1,'Data Transformation'!$G$3+0.5*'Data Transformation'!$W$25,IF(C6672=1,D6672-'Data Transformation'!$W$25,FALSE))</f>
        <v>0</v>
      </c>
      <c r="E6671" t="str">
        <f t="array" ref="E6671">IF(ISLOGICAL(D6671),"",FREQUENCY(IF('Data Transformation'!$B$425:$B$8425='Bin Analysis'!$B6651,'Data Transformation'!$G$425:$G$8425),D6671))</f>
        <v/>
      </c>
      <c r="F6671" t="str">
        <f t="shared" si="831"/>
        <v/>
      </c>
      <c r="G6671">
        <f>Weighting!$H$23</f>
        <v>0</v>
      </c>
      <c r="H6671">
        <f t="array" ref="H6671">FREQUENCY(IF('Data Transformation'!$B$4:$B$8425=B6651,'Data Transformation'!$G$4:$G$8425),'Bin Analysis'!$B6671)</f>
        <v>17</v>
      </c>
      <c r="I6671">
        <f t="shared" si="832"/>
        <v>0</v>
      </c>
      <c r="J6671">
        <f t="shared" si="833"/>
        <v>0</v>
      </c>
      <c r="K6671">
        <f>J6671*Weighting!$W$23</f>
        <v>0</v>
      </c>
      <c r="M6671" s="14"/>
    </row>
    <row r="6672" spans="1:13" x14ac:dyDescent="0.25">
      <c r="A6672" s="32" t="str">
        <f>IF(Weighting!$P$24&gt;0,B6672,"")</f>
        <v/>
      </c>
      <c r="B6672">
        <f>Weighting!$C$24</f>
        <v>2.6790000000000012</v>
      </c>
      <c r="C6672">
        <f>Weighting!$F$24</f>
        <v>0</v>
      </c>
      <c r="D6672" t="b">
        <f>IF(C6672=1,'Data Transformation'!$G$3+0.5*'Data Transformation'!$W$25,IF(C6673=1,D6673-'Data Transformation'!$W$25,FALSE))</f>
        <v>0</v>
      </c>
      <c r="E6672" t="str">
        <f t="array" ref="E6672">IF(ISLOGICAL(D6672),"",FREQUENCY(IF('Data Transformation'!$B$425:$B$8425='Bin Analysis'!$B6651,'Data Transformation'!$G$425:$G$8425),D6672))</f>
        <v/>
      </c>
      <c r="F6672" t="str">
        <f t="shared" si="831"/>
        <v/>
      </c>
      <c r="G6672">
        <f>Weighting!$H$24</f>
        <v>0</v>
      </c>
      <c r="H6672">
        <f t="array" ref="H6672">FREQUENCY(IF('Data Transformation'!$B$4:$B$8425=B6651,'Data Transformation'!$G$4:$G$8425),'Bin Analysis'!$B6672)</f>
        <v>17</v>
      </c>
      <c r="I6672">
        <f t="shared" si="832"/>
        <v>0</v>
      </c>
      <c r="J6672">
        <f t="shared" si="833"/>
        <v>0</v>
      </c>
      <c r="K6672">
        <f>J6672*Weighting!$W$24</f>
        <v>0</v>
      </c>
      <c r="M6672" s="14"/>
    </row>
    <row r="6673" spans="1:25" x14ac:dyDescent="0.25">
      <c r="A6673" s="32" t="str">
        <f>IF(Weighting!$P$25&gt;0,B6673,"")</f>
        <v/>
      </c>
      <c r="B6673">
        <f>Weighting!$C$25</f>
        <v>2.8100000000000014</v>
      </c>
      <c r="C6673">
        <f>Weighting!$F$25</f>
        <v>0</v>
      </c>
      <c r="D6673" t="b">
        <f>IF(C6673=1,'Data Transformation'!$G$3+0.5*'Data Transformation'!$W$25,IF(C6674=1,D6674-'Data Transformation'!$W$25,FALSE))</f>
        <v>0</v>
      </c>
      <c r="E6673" t="str">
        <f t="array" ref="E6673">IF(ISLOGICAL(D6673),"",FREQUENCY(IF('Data Transformation'!$B$425:$B$8425='Bin Analysis'!$B6651,'Data Transformation'!$G$425:$G$8425),D6673))</f>
        <v/>
      </c>
      <c r="F6673" t="str">
        <f t="shared" si="831"/>
        <v/>
      </c>
      <c r="G6673">
        <f>Weighting!$H$25</f>
        <v>0</v>
      </c>
      <c r="H6673">
        <f t="array" ref="H6673">FREQUENCY(IF('Data Transformation'!$B$4:$B$8425=B6651,'Data Transformation'!$G$4:$G$8425),'Bin Analysis'!$B6673)</f>
        <v>17</v>
      </c>
      <c r="I6673">
        <f t="shared" si="832"/>
        <v>0</v>
      </c>
      <c r="J6673">
        <f t="shared" si="833"/>
        <v>0</v>
      </c>
      <c r="K6673">
        <f>J6673*Weighting!$W$25</f>
        <v>0</v>
      </c>
      <c r="M6673" s="14"/>
    </row>
    <row r="6674" spans="1:25" x14ac:dyDescent="0.25">
      <c r="O6674"/>
      <c r="P6674"/>
      <c r="Q6674"/>
      <c r="R6674"/>
    </row>
    <row r="6675" spans="1:25" ht="23.25" x14ac:dyDescent="0.35">
      <c r="A6675" s="21" t="s">
        <v>0</v>
      </c>
      <c r="B6675" s="21">
        <f>IFERROR(VLOOKUP(C6675,'Data Transformation'!$L$6:$M$426,2,FALSE),"")</f>
        <v>278</v>
      </c>
      <c r="C6675" s="21">
        <f>C6651+1</f>
        <v>278</v>
      </c>
      <c r="D6675" s="21"/>
      <c r="E6675" s="21"/>
      <c r="F6675" s="21"/>
      <c r="G6675" s="21"/>
      <c r="H6675" s="22"/>
      <c r="I6675" s="22"/>
      <c r="J6675" s="22"/>
      <c r="K6675" s="21"/>
      <c r="L6675" s="21">
        <f>B6675</f>
        <v>278</v>
      </c>
      <c r="M6675" s="23">
        <f>INDEX('Data Transformation'!$O$4:$O$424,MATCH($B6675,'Data Transformation'!$M$4:$M$424,0),MATCH($M$2,'Data Transformation'!$O$3,0))</f>
        <v>15</v>
      </c>
      <c r="N6675" s="27">
        <f>IF('Input and Summary Results'!$J$16="minimum",'Bin Analysis'!X6676/(M6675-1),'Bin Analysis'!Y6675/('Bin Analysis'!M6675-1))</f>
        <v>0</v>
      </c>
      <c r="O6675" s="27">
        <f>IF(M6675=FALSE,NA(),(VLOOKUP(1,C6678:K6697,4,FALSE))/(M6675-1))</f>
        <v>7.1428571428571425E-2</v>
      </c>
      <c r="P6675" s="27">
        <f>IF(M6675=FALSE,NA(),SUM(J6678:J6697)/Weighting!$S$5)</f>
        <v>0.5</v>
      </c>
      <c r="Q6675" s="27">
        <f>IF(M6675=FALSE,NA(),SUM(K6678:K6697)/Weighting!$S$6)</f>
        <v>0.43478260869565216</v>
      </c>
      <c r="R6675" s="27">
        <f>IF(M6675=FALSE,NA(),(VLOOKUP(1,G6678:K6697,3,FALSE))/(M6675-1))</f>
        <v>0.5714285714285714</v>
      </c>
      <c r="S6675" s="22" t="str">
        <f>IF(M6675=FALSE,NA(),IF(SUM(J6678:J6697)=2,"yes","no"))</f>
        <v>no</v>
      </c>
      <c r="X6675" s="2" cm="2">
        <f t="array" ref="X6675:X6676">FREQUENCY(IF('Data Transformation'!$B$425:$B$6424='Bin Analysis'!L6675,'Data Transformation'!$G$425:$G$6424),'Data Transformation'!$U$11)</f>
        <v>14</v>
      </c>
      <c r="Y6675" s="2" cm="2">
        <f t="array" ref="Y6675:Y6676">FREQUENCY(IF('Data Transformation'!$B$425:$B$6424='Bin Analysis'!L6675,'Data Transformation'!$G$425:$G$6424),'Data Transformation'!$U$12)</f>
        <v>13</v>
      </c>
    </row>
    <row r="6676" spans="1:25" x14ac:dyDescent="0.25">
      <c r="A6676" s="14" t="s">
        <v>67</v>
      </c>
      <c r="B6676" t="s">
        <v>47</v>
      </c>
      <c r="C6676" t="s">
        <v>5</v>
      </c>
      <c r="D6676" t="s">
        <v>100</v>
      </c>
      <c r="E6676" t="s">
        <v>101</v>
      </c>
      <c r="F6676" t="s">
        <v>102</v>
      </c>
      <c r="G6676" t="s">
        <v>70</v>
      </c>
      <c r="H6676" t="s">
        <v>31</v>
      </c>
      <c r="I6676" t="s">
        <v>32</v>
      </c>
      <c r="J6676" t="s">
        <v>46</v>
      </c>
      <c r="K6676" s="14" t="s">
        <v>45</v>
      </c>
      <c r="M6676" s="14"/>
      <c r="X6676" s="2">
        <v>0</v>
      </c>
      <c r="Y6676" s="2">
        <v>1</v>
      </c>
    </row>
    <row r="6677" spans="1:25" x14ac:dyDescent="0.25">
      <c r="A6677" s="32"/>
      <c r="D6677" t="b">
        <f>IF(C6677=1,'Data Transformation'!$G$3+0.5*'Data Transformation'!$W$25,IF(C6678=1,D6678-'Data Transformation'!$W$25,FALSE))</f>
        <v>0</v>
      </c>
      <c r="E6677" t="str">
        <f t="array" ref="E6677">IF(ISLOGICAL(D6677),"",FREQUENCY(IF('Data Transformation'!$B$425:$B$8425='Bin Analysis'!$B6675,'Data Transformation'!$G$425:$G$8425),D6677))</f>
        <v/>
      </c>
      <c r="F6677" t="str">
        <f>IF(ISLOGICAL(D6677),"",E6677-E6676)</f>
        <v/>
      </c>
      <c r="M6677" s="14"/>
    </row>
    <row r="6678" spans="1:25" x14ac:dyDescent="0.25">
      <c r="A6678" s="32">
        <f>IF(Weighting!$P$6&gt;0,B6678,"")</f>
        <v>0.32100000000000001</v>
      </c>
      <c r="B6678">
        <f>Weighting!$C$6</f>
        <v>0.32100000000000001</v>
      </c>
      <c r="C6678">
        <f>Weighting!$F$6</f>
        <v>0</v>
      </c>
      <c r="D6678" t="b">
        <f>IF(C6678=1,'Data Transformation'!$G$3+0.5*'Data Transformation'!$W$25,IF(C6679=1,D6679-'Data Transformation'!$W$25,FALSE))</f>
        <v>0</v>
      </c>
      <c r="E6678" t="str">
        <f t="array" ref="E6678">IF(ISLOGICAL(D6678),"",FREQUENCY(IF('Data Transformation'!$B$425:$B$8425='Bin Analysis'!$B6675,'Data Transformation'!$G$425:$G$8425),D6678))</f>
        <v/>
      </c>
      <c r="F6678" t="str">
        <f>IF(ISLOGICAL(D6678),"",E6678-E6677)</f>
        <v/>
      </c>
      <c r="G6678">
        <f>Weighting!$H$6</f>
        <v>1</v>
      </c>
      <c r="H6678">
        <f t="array" ref="H6678">FREQUENCY(IF('Data Transformation'!$B$4:$B$8425=B6675,'Data Transformation'!$G$4:$G$8425),'Bin Analysis'!$B6678)</f>
        <v>8</v>
      </c>
      <c r="I6678">
        <f>H6678-H6677</f>
        <v>8</v>
      </c>
      <c r="J6678">
        <f>IF(I6678=0,0,1)</f>
        <v>1</v>
      </c>
      <c r="K6678">
        <f>J6678*Weighting!$W$6</f>
        <v>1</v>
      </c>
      <c r="M6678" s="14"/>
    </row>
    <row r="6679" spans="1:25" x14ac:dyDescent="0.25">
      <c r="A6679" s="32">
        <f>IF(Weighting!$P$7&gt;0,B6679,"")</f>
        <v>0.45200000000000001</v>
      </c>
      <c r="B6679">
        <f>Weighting!$C$7</f>
        <v>0.45200000000000001</v>
      </c>
      <c r="C6679">
        <f>Weighting!$F$7</f>
        <v>0</v>
      </c>
      <c r="D6679" t="b">
        <f>IF(C6679=1,'Data Transformation'!$G$3+0.5*'Data Transformation'!$W$25,IF(C6680=1,D6680-'Data Transformation'!$W$25,FALSE))</f>
        <v>0</v>
      </c>
      <c r="E6679" t="str">
        <f t="array" ref="E6679">IF(ISLOGICAL(D6679),"",FREQUENCY(IF('Data Transformation'!$B$425:$B$8425='Bin Analysis'!$B6675,'Data Transformation'!$G$425:$G$8425),D6679))</f>
        <v/>
      </c>
      <c r="F6679" t="str">
        <f t="shared" ref="F6679:F6697" si="834">IF(ISLOGICAL(D6679),"",E6679-E6678)</f>
        <v/>
      </c>
      <c r="G6679">
        <f>Weighting!$H$7</f>
        <v>0</v>
      </c>
      <c r="H6679">
        <f t="array" ref="H6679">FREQUENCY(IF('Data Transformation'!$B$4:$B$8425=B6675,'Data Transformation'!$G$4:$G$8425),'Bin Analysis'!$B6679)</f>
        <v>10</v>
      </c>
      <c r="I6679">
        <f t="shared" ref="I6679:I6697" si="835">H6679-H6678</f>
        <v>2</v>
      </c>
      <c r="J6679">
        <f>IF(I6679=0,0,1)</f>
        <v>1</v>
      </c>
      <c r="K6679">
        <f>J6679*Weighting!$W$7</f>
        <v>2</v>
      </c>
      <c r="M6679" s="14"/>
    </row>
    <row r="6680" spans="1:25" x14ac:dyDescent="0.25">
      <c r="A6680" s="32">
        <f>IF(Weighting!$P$8&gt;0,B6680,"")</f>
        <v>0.58299999999999996</v>
      </c>
      <c r="B6680">
        <f>Weighting!$C$8</f>
        <v>0.58299999999999996</v>
      </c>
      <c r="C6680">
        <f>Weighting!$F$8</f>
        <v>0</v>
      </c>
      <c r="D6680" t="b">
        <f>IF(C6680=1,'Data Transformation'!$G$3+0.5*'Data Transformation'!$W$25,IF(C6681=1,D6681-'Data Transformation'!$W$25,FALSE))</f>
        <v>0</v>
      </c>
      <c r="E6680" t="str">
        <f t="array" ref="E6680">IF(ISLOGICAL(D6680),"",FREQUENCY(IF('Data Transformation'!$B$425:$B$8425='Bin Analysis'!$B6675,'Data Transformation'!$G$425:$G$8425),D6680))</f>
        <v/>
      </c>
      <c r="F6680" t="str">
        <f t="shared" si="834"/>
        <v/>
      </c>
      <c r="G6680">
        <f>Weighting!$H$8</f>
        <v>0</v>
      </c>
      <c r="H6680">
        <f t="array" ref="H6680">FREQUENCY(IF('Data Transformation'!$B$4:$B$8425=B6675,'Data Transformation'!$G$4:$G$8425),'Bin Analysis'!$B6680)</f>
        <v>10</v>
      </c>
      <c r="I6680">
        <f t="shared" si="835"/>
        <v>0</v>
      </c>
      <c r="J6680">
        <f t="shared" ref="J6680:J6697" si="836">IF(I6680=0,0,1)</f>
        <v>0</v>
      </c>
      <c r="K6680">
        <f>J6680*Weighting!$W$8</f>
        <v>0</v>
      </c>
      <c r="M6680" s="14"/>
    </row>
    <row r="6681" spans="1:25" x14ac:dyDescent="0.25">
      <c r="A6681" s="32">
        <f>IF(Weighting!$P$9&gt;0,B6681,"")</f>
        <v>0.71399999999999997</v>
      </c>
      <c r="B6681" s="50">
        <f>Weighting!$C$9</f>
        <v>0.71399999999999997</v>
      </c>
      <c r="C6681">
        <f>Weighting!$F$9</f>
        <v>0</v>
      </c>
      <c r="D6681" t="b">
        <f>IF(C6681=1,'Data Transformation'!$G$3+0.5*'Data Transformation'!$W$25,IF(C6682=1,D6682-'Data Transformation'!$W$25,FALSE))</f>
        <v>0</v>
      </c>
      <c r="E6681" t="str">
        <f t="array" ref="E6681">IF(ISLOGICAL(D6681),"",FREQUENCY(IF('Data Transformation'!$B$425:$B$8425='Bin Analysis'!$B6675,'Data Transformation'!$G$425:$G$8425),D6681))</f>
        <v/>
      </c>
      <c r="F6681" t="str">
        <f t="shared" si="834"/>
        <v/>
      </c>
      <c r="G6681">
        <f>Weighting!$H$9</f>
        <v>0</v>
      </c>
      <c r="H6681">
        <f t="array" ref="H6681">FREQUENCY(IF('Data Transformation'!$B$4:$B$8425=B6675,'Data Transformation'!$G$4:$G$8425),'Bin Analysis'!$B6681)</f>
        <v>12</v>
      </c>
      <c r="I6681">
        <f t="shared" si="835"/>
        <v>2</v>
      </c>
      <c r="J6681">
        <f t="shared" si="836"/>
        <v>1</v>
      </c>
      <c r="K6681">
        <f>J6681*Weighting!$W$9</f>
        <v>3</v>
      </c>
      <c r="M6681" s="14"/>
    </row>
    <row r="6682" spans="1:25" x14ac:dyDescent="0.25">
      <c r="A6682" s="32">
        <f>IF(Weighting!$P$10&gt;0,B6682,"")</f>
        <v>0.84499999999999997</v>
      </c>
      <c r="B6682">
        <f>Weighting!$C$10</f>
        <v>0.84499999999999997</v>
      </c>
      <c r="C6682">
        <f>Weighting!$F$10</f>
        <v>0</v>
      </c>
      <c r="D6682" t="b">
        <f>IF(C6682=1,'Data Transformation'!$G$3+0.5*'Data Transformation'!$W$25,IF(C6683=1,D6683-'Data Transformation'!$W$25,FALSE))</f>
        <v>0</v>
      </c>
      <c r="E6682" t="str">
        <f t="array" ref="E6682">IF(ISLOGICAL(D6682),"",FREQUENCY(IF('Data Transformation'!$B$425:$B$8425='Bin Analysis'!$B6675,'Data Transformation'!$G$425:$G$8425),D6682))</f>
        <v/>
      </c>
      <c r="F6682" t="str">
        <f t="shared" si="834"/>
        <v/>
      </c>
      <c r="G6682">
        <f>Weighting!$H$10</f>
        <v>0</v>
      </c>
      <c r="H6682">
        <f t="array" ref="H6682">FREQUENCY(IF('Data Transformation'!$B$4:$B$8425=B6675,'Data Transformation'!$G$4:$G$8425),'Bin Analysis'!$B6682)</f>
        <v>13</v>
      </c>
      <c r="I6682">
        <f t="shared" si="835"/>
        <v>1</v>
      </c>
      <c r="J6682">
        <f t="shared" si="836"/>
        <v>1</v>
      </c>
      <c r="K6682">
        <f>J6682*Weighting!$W$10</f>
        <v>3</v>
      </c>
      <c r="M6682" s="14"/>
    </row>
    <row r="6683" spans="1:25" x14ac:dyDescent="0.25">
      <c r="A6683" s="32">
        <f>IF(Weighting!$P$11&gt;0,B6683,"")</f>
        <v>0.97599999999999998</v>
      </c>
      <c r="B6683">
        <f>Weighting!$C$11</f>
        <v>0.97599999999999998</v>
      </c>
      <c r="C6683">
        <f>Weighting!$F$11</f>
        <v>0</v>
      </c>
      <c r="D6683">
        <f>IF(C6683=1,'Data Transformation'!$G$3+0.5*'Data Transformation'!$W$25,IF(C6684=1,D6684-'Data Transformation'!$W$25,FALSE))</f>
        <v>0.86899999999999999</v>
      </c>
      <c r="E6683">
        <f t="array" ref="E6683">IF(ISLOGICAL(D6683),"",FREQUENCY(IF('Data Transformation'!$B$425:$B$8425='Bin Analysis'!$B6675,'Data Transformation'!$G$425:$G$8425),D6683))</f>
        <v>13</v>
      </c>
      <c r="F6683" t="e">
        <f t="shared" si="834"/>
        <v>#VALUE!</v>
      </c>
      <c r="G6683">
        <f>Weighting!$H$11</f>
        <v>0</v>
      </c>
      <c r="H6683">
        <f t="array" ref="H6683">FREQUENCY(IF('Data Transformation'!$B$4:$B$8425=B6675,'Data Transformation'!$G$4:$G$8425),'Bin Analysis'!$B6683)</f>
        <v>13</v>
      </c>
      <c r="I6683">
        <f t="shared" si="835"/>
        <v>0</v>
      </c>
      <c r="J6683">
        <f t="shared" si="836"/>
        <v>0</v>
      </c>
      <c r="K6683">
        <f>J6683*Weighting!$W$11</f>
        <v>0</v>
      </c>
      <c r="M6683" s="14"/>
    </row>
    <row r="6684" spans="1:25" x14ac:dyDescent="0.25">
      <c r="A6684" s="32">
        <f>IF(Weighting!$P$12&gt;0,B6684,"")</f>
        <v>1.107</v>
      </c>
      <c r="B6684">
        <f>Weighting!$C$12</f>
        <v>1.107</v>
      </c>
      <c r="C6684">
        <f>Weighting!$F$12</f>
        <v>1</v>
      </c>
      <c r="D6684">
        <f>IF(C6684=1,'Data Transformation'!$G$3+0.5*'Data Transformation'!$W$25,IF(C6685=1,D6685-'Data Transformation'!$W$25,FALSE))</f>
        <v>1.131</v>
      </c>
      <c r="E6684">
        <f t="array" ref="E6684">IF(ISLOGICAL(D6684),"",FREQUENCY(IF('Data Transformation'!$B$425:$B$8425='Bin Analysis'!$B6675,'Data Transformation'!$G$425:$G$8425),D6684))</f>
        <v>14</v>
      </c>
      <c r="F6684">
        <f t="shared" si="834"/>
        <v>1</v>
      </c>
      <c r="G6684">
        <f>Weighting!$H$12</f>
        <v>0</v>
      </c>
      <c r="H6684">
        <f t="array" ref="H6684">FREQUENCY(IF('Data Transformation'!$B$4:$B$8425=B6675,'Data Transformation'!$G$4:$G$8425),'Bin Analysis'!$B6684)</f>
        <v>15</v>
      </c>
      <c r="I6684">
        <f t="shared" si="835"/>
        <v>2</v>
      </c>
      <c r="J6684">
        <f t="shared" si="836"/>
        <v>1</v>
      </c>
      <c r="K6684">
        <f>J6684*Weighting!$W$12</f>
        <v>1</v>
      </c>
      <c r="M6684" s="14"/>
    </row>
    <row r="6685" spans="1:25" x14ac:dyDescent="0.25">
      <c r="A6685" s="32">
        <f>IF(Weighting!$P$13&gt;0,B6685,"")</f>
        <v>1.238</v>
      </c>
      <c r="B6685">
        <f>Weighting!$C$13</f>
        <v>1.238</v>
      </c>
      <c r="C6685">
        <f>Weighting!$F$13</f>
        <v>0</v>
      </c>
      <c r="D6685" t="b">
        <f>IF(C6685=1,'Data Transformation'!$G$3+0.5*'Data Transformation'!$W$25,IF(C6686=1,D6686-'Data Transformation'!$W$25,FALSE))</f>
        <v>0</v>
      </c>
      <c r="E6685" t="str">
        <f t="array" ref="E6685">IF(ISLOGICAL(D6685),"",FREQUENCY(IF('Data Transformation'!$B$425:$B$8425='Bin Analysis'!$B6675,'Data Transformation'!$G$425:$G$8425),D6685))</f>
        <v/>
      </c>
      <c r="F6685" t="str">
        <f t="shared" si="834"/>
        <v/>
      </c>
      <c r="G6685">
        <f>Weighting!$H$13</f>
        <v>0</v>
      </c>
      <c r="H6685">
        <f t="array" ref="H6685">FREQUENCY(IF('Data Transformation'!$B$4:$B$8425=B6675,'Data Transformation'!$G$4:$G$8425),'Bin Analysis'!$B6685)</f>
        <v>15</v>
      </c>
      <c r="I6685">
        <f t="shared" si="835"/>
        <v>0</v>
      </c>
      <c r="J6685">
        <f t="shared" si="836"/>
        <v>0</v>
      </c>
      <c r="K6685">
        <f>J6685*Weighting!$W$13</f>
        <v>0</v>
      </c>
      <c r="M6685" s="14"/>
    </row>
    <row r="6686" spans="1:25" x14ac:dyDescent="0.25">
      <c r="A6686" s="32">
        <f>IF(Weighting!$P$14&gt;0,B6686,"")</f>
        <v>1.369</v>
      </c>
      <c r="B6686">
        <f>Weighting!$C$14</f>
        <v>1.369</v>
      </c>
      <c r="C6686">
        <f>Weighting!$F$14</f>
        <v>0</v>
      </c>
      <c r="D6686" t="b">
        <f>IF(C6686=1,'Data Transformation'!$G$3+0.5*'Data Transformation'!$W$25,IF(C6687=1,D6687-'Data Transformation'!$W$25,FALSE))</f>
        <v>0</v>
      </c>
      <c r="E6686" t="str">
        <f t="array" ref="E6686">IF(ISLOGICAL(D6686),"",FREQUENCY(IF('Data Transformation'!$B$425:$B$8425='Bin Analysis'!$B6675,'Data Transformation'!$G$425:$G$8425),D6686))</f>
        <v/>
      </c>
      <c r="F6686" t="str">
        <f t="shared" si="834"/>
        <v/>
      </c>
      <c r="G6686">
        <f>Weighting!$H$14</f>
        <v>0</v>
      </c>
      <c r="H6686">
        <f t="array" ref="H6686">FREQUENCY(IF('Data Transformation'!$B$4:$B$8425=B6675,'Data Transformation'!$G$4:$G$8425),'Bin Analysis'!$B6686)</f>
        <v>15</v>
      </c>
      <c r="I6686">
        <f t="shared" si="835"/>
        <v>0</v>
      </c>
      <c r="J6686">
        <f t="shared" si="836"/>
        <v>0</v>
      </c>
      <c r="K6686">
        <f>J6686*Weighting!$W$14</f>
        <v>0</v>
      </c>
      <c r="M6686" s="14"/>
    </row>
    <row r="6687" spans="1:25" x14ac:dyDescent="0.25">
      <c r="A6687" s="32">
        <f>IF(Weighting!$P$15&gt;0,B6687,"")</f>
        <v>1.5000009999999999</v>
      </c>
      <c r="B6687">
        <f>Weighting!$C$15</f>
        <v>1.5000009999999999</v>
      </c>
      <c r="C6687">
        <f>Weighting!$F$15</f>
        <v>0</v>
      </c>
      <c r="D6687" t="b">
        <f>IF(C6687=1,'Data Transformation'!$G$3+0.5*'Data Transformation'!$W$25,IF(C6688=1,D6688-'Data Transformation'!$W$25,FALSE))</f>
        <v>0</v>
      </c>
      <c r="E6687" t="str">
        <f t="array" ref="E6687">IF(ISLOGICAL(D6687),"",FREQUENCY(IF('Data Transformation'!$B$425:$B$8425='Bin Analysis'!$B6675,'Data Transformation'!$G$425:$G$8425),D6687))</f>
        <v/>
      </c>
      <c r="F6687" t="str">
        <f t="shared" si="834"/>
        <v/>
      </c>
      <c r="G6687">
        <f>Weighting!$H$15</f>
        <v>0</v>
      </c>
      <c r="H6687">
        <f t="array" ref="H6687">FREQUENCY(IF('Data Transformation'!$B$4:$B$8425=B6675,'Data Transformation'!$G$4:$G$8425),'Bin Analysis'!$B6687)</f>
        <v>15</v>
      </c>
      <c r="I6687">
        <f t="shared" si="835"/>
        <v>0</v>
      </c>
      <c r="J6687">
        <f t="shared" si="836"/>
        <v>0</v>
      </c>
      <c r="K6687">
        <f>J6687*Weighting!$W$15</f>
        <v>0</v>
      </c>
      <c r="M6687" s="14"/>
    </row>
    <row r="6688" spans="1:25" x14ac:dyDescent="0.25">
      <c r="A6688" s="32" t="str">
        <f>IF(Weighting!$P$16&gt;0,B6688,"")</f>
        <v/>
      </c>
      <c r="B6688">
        <f>Weighting!$C$16</f>
        <v>1.631</v>
      </c>
      <c r="C6688">
        <f>Weighting!$F$16</f>
        <v>0</v>
      </c>
      <c r="D6688" t="b">
        <f>IF(C6688=1,'Data Transformation'!$G$3+0.5*'Data Transformation'!$W$25,IF(C6689=1,D6689-'Data Transformation'!$W$25,FALSE))</f>
        <v>0</v>
      </c>
      <c r="E6688" t="str">
        <f t="array" ref="E6688">IF(ISLOGICAL(D6688),"",FREQUENCY(IF('Data Transformation'!$B$425:$B$8425='Bin Analysis'!$B6675,'Data Transformation'!$G$425:$G$8425),D6688))</f>
        <v/>
      </c>
      <c r="F6688" t="str">
        <f t="shared" si="834"/>
        <v/>
      </c>
      <c r="G6688">
        <f>Weighting!$H$16</f>
        <v>0</v>
      </c>
      <c r="H6688">
        <f t="array" ref="H6688">FREQUENCY(IF('Data Transformation'!$B$4:$B$8425=B6675,'Data Transformation'!$G$4:$G$8425),'Bin Analysis'!$B6688)</f>
        <v>15</v>
      </c>
      <c r="I6688">
        <f t="shared" si="835"/>
        <v>0</v>
      </c>
      <c r="J6688">
        <f t="shared" si="836"/>
        <v>0</v>
      </c>
      <c r="K6688">
        <f>J6688*Weighting!$W$16</f>
        <v>0</v>
      </c>
      <c r="M6688" s="14"/>
    </row>
    <row r="6689" spans="1:25" x14ac:dyDescent="0.25">
      <c r="A6689" s="32" t="str">
        <f>IF(Weighting!$P$17&gt;0,B6689,"")</f>
        <v/>
      </c>
      <c r="B6689">
        <f>Weighting!$C$17</f>
        <v>1.762</v>
      </c>
      <c r="C6689">
        <f>Weighting!$F$17</f>
        <v>0</v>
      </c>
      <c r="D6689" t="b">
        <f>IF(C6689=1,'Data Transformation'!$G$3+0.5*'Data Transformation'!$W$25,IF(C6690=1,D6690-'Data Transformation'!$W$25,FALSE))</f>
        <v>0</v>
      </c>
      <c r="E6689" t="str">
        <f t="array" ref="E6689">IF(ISLOGICAL(D6689),"",FREQUENCY(IF('Data Transformation'!$B$425:$B$8425='Bin Analysis'!$B6675,'Data Transformation'!$G$425:$G$8425),D6689))</f>
        <v/>
      </c>
      <c r="F6689" t="str">
        <f t="shared" si="834"/>
        <v/>
      </c>
      <c r="G6689">
        <f>Weighting!$H$17</f>
        <v>0</v>
      </c>
      <c r="H6689">
        <f t="array" ref="H6689">FREQUENCY(IF('Data Transformation'!$B$4:$B$8425=B6675,'Data Transformation'!$G$4:$G$8425),'Bin Analysis'!$B6689)</f>
        <v>15</v>
      </c>
      <c r="I6689">
        <f t="shared" si="835"/>
        <v>0</v>
      </c>
      <c r="J6689">
        <f t="shared" si="836"/>
        <v>0</v>
      </c>
      <c r="K6689">
        <f>J6689*Weighting!$W$17</f>
        <v>0</v>
      </c>
      <c r="M6689" s="14"/>
    </row>
    <row r="6690" spans="1:25" x14ac:dyDescent="0.25">
      <c r="A6690" s="32" t="str">
        <f>IF(Weighting!$P$18&gt;0,B6690,"")</f>
        <v/>
      </c>
      <c r="B6690">
        <f>Weighting!$C$18</f>
        <v>1.893</v>
      </c>
      <c r="C6690">
        <f>Weighting!$F$18</f>
        <v>0</v>
      </c>
      <c r="D6690" t="b">
        <f>IF(C6690=1,'Data Transformation'!$G$3+0.5*'Data Transformation'!$W$25,IF(C6691=1,D6691-'Data Transformation'!$W$25,FALSE))</f>
        <v>0</v>
      </c>
      <c r="E6690" t="str">
        <f t="array" ref="E6690">IF(ISLOGICAL(D6690),"",FREQUENCY(IF('Data Transformation'!$B$425:$B$8425='Bin Analysis'!$B6675,'Data Transformation'!$G$425:$G$8425),D6690))</f>
        <v/>
      </c>
      <c r="F6690" t="str">
        <f t="shared" si="834"/>
        <v/>
      </c>
      <c r="G6690">
        <f>Weighting!$H$18</f>
        <v>0</v>
      </c>
      <c r="H6690">
        <f t="array" ref="H6690">FREQUENCY(IF('Data Transformation'!$B$4:$B$8425=B6675,'Data Transformation'!$G$4:$G$8425),'Bin Analysis'!$B6690)</f>
        <v>15</v>
      </c>
      <c r="I6690">
        <f t="shared" si="835"/>
        <v>0</v>
      </c>
      <c r="J6690">
        <f t="shared" si="836"/>
        <v>0</v>
      </c>
      <c r="K6690">
        <f>J6690*Weighting!$W$18</f>
        <v>0</v>
      </c>
      <c r="M6690" s="14"/>
    </row>
    <row r="6691" spans="1:25" x14ac:dyDescent="0.25">
      <c r="A6691" s="32" t="str">
        <f>IF(Weighting!$P$19&gt;0,B6691,"")</f>
        <v/>
      </c>
      <c r="B6691">
        <f>Weighting!$C$19</f>
        <v>2.024</v>
      </c>
      <c r="C6691">
        <f>Weighting!$F$19</f>
        <v>0</v>
      </c>
      <c r="D6691" t="b">
        <f>IF(C6691=1,'Data Transformation'!$G$3+0.5*'Data Transformation'!$W$25,IF(C6692=1,D6692-'Data Transformation'!$W$25,FALSE))</f>
        <v>0</v>
      </c>
      <c r="E6691" t="str">
        <f t="array" ref="E6691">IF(ISLOGICAL(D6691),"",FREQUENCY(IF('Data Transformation'!$B$425:$B$8425='Bin Analysis'!$B6675,'Data Transformation'!$G$425:$G$8425),D6691))</f>
        <v/>
      </c>
      <c r="F6691" t="str">
        <f t="shared" si="834"/>
        <v/>
      </c>
      <c r="G6691">
        <f>Weighting!$H$19</f>
        <v>0</v>
      </c>
      <c r="H6691">
        <f t="array" ref="H6691">FREQUENCY(IF('Data Transformation'!$B$4:$B$8425=B6675,'Data Transformation'!$G$4:$G$8425),'Bin Analysis'!$B6691)</f>
        <v>15</v>
      </c>
      <c r="I6691">
        <f t="shared" si="835"/>
        <v>0</v>
      </c>
      <c r="J6691">
        <f t="shared" si="836"/>
        <v>0</v>
      </c>
      <c r="K6691">
        <f>J6691*Weighting!$W$19</f>
        <v>0</v>
      </c>
      <c r="M6691" s="14"/>
    </row>
    <row r="6692" spans="1:25" x14ac:dyDescent="0.25">
      <c r="A6692" s="32" t="str">
        <f>IF(Weighting!$P$20&gt;0,B6692,"")</f>
        <v/>
      </c>
      <c r="B6692">
        <f>Weighting!$C$20</f>
        <v>2.1550000000000002</v>
      </c>
      <c r="C6692">
        <f>Weighting!$F$20</f>
        <v>0</v>
      </c>
      <c r="D6692" t="b">
        <f>IF(C6692=1,'Data Transformation'!$G$3+0.5*'Data Transformation'!$W$25,IF(C6693=1,D6693-'Data Transformation'!$W$25,FALSE))</f>
        <v>0</v>
      </c>
      <c r="E6692" t="str">
        <f t="array" ref="E6692">IF(ISLOGICAL(D6692),"",FREQUENCY(IF('Data Transformation'!$B$425:$B$8425='Bin Analysis'!$B6675,'Data Transformation'!$G$425:$G$8425),D6692))</f>
        <v/>
      </c>
      <c r="F6692" t="str">
        <f t="shared" si="834"/>
        <v/>
      </c>
      <c r="G6692">
        <f>Weighting!$H$20</f>
        <v>0</v>
      </c>
      <c r="H6692">
        <f t="array" ref="H6692">FREQUENCY(IF('Data Transformation'!$B$4:$B$8425=B6675,'Data Transformation'!$G$4:$G$8425),'Bin Analysis'!$B6692)</f>
        <v>15</v>
      </c>
      <c r="I6692">
        <f t="shared" si="835"/>
        <v>0</v>
      </c>
      <c r="J6692">
        <f t="shared" si="836"/>
        <v>0</v>
      </c>
      <c r="K6692">
        <f>J6692*Weighting!$W$20</f>
        <v>0</v>
      </c>
      <c r="M6692" s="14"/>
    </row>
    <row r="6693" spans="1:25" x14ac:dyDescent="0.25">
      <c r="A6693" s="32" t="str">
        <f>IF(Weighting!$P$21&gt;0,B6693,"")</f>
        <v/>
      </c>
      <c r="B6693">
        <f>Weighting!$C$21</f>
        <v>2.2860000000000005</v>
      </c>
      <c r="C6693">
        <f>Weighting!$F$21</f>
        <v>0</v>
      </c>
      <c r="D6693" t="b">
        <f>IF(C6693=1,'Data Transformation'!$G$3+0.5*'Data Transformation'!$W$25,IF(C6694=1,D6694-'Data Transformation'!$W$25,FALSE))</f>
        <v>0</v>
      </c>
      <c r="E6693" t="str">
        <f t="array" ref="E6693">IF(ISLOGICAL(D6693),"",FREQUENCY(IF('Data Transformation'!$B$425:$B$8425='Bin Analysis'!$B6675,'Data Transformation'!$G$425:$G$8425),D6693))</f>
        <v/>
      </c>
      <c r="F6693" t="str">
        <f t="shared" si="834"/>
        <v/>
      </c>
      <c r="G6693">
        <f>Weighting!$H$21</f>
        <v>0</v>
      </c>
      <c r="H6693">
        <f t="array" ref="H6693">FREQUENCY(IF('Data Transformation'!$B$4:$B$8425=B6675,'Data Transformation'!$G$4:$G$8425),'Bin Analysis'!$B6693)</f>
        <v>15</v>
      </c>
      <c r="I6693">
        <f t="shared" si="835"/>
        <v>0</v>
      </c>
      <c r="J6693">
        <f t="shared" si="836"/>
        <v>0</v>
      </c>
      <c r="K6693">
        <f>J6693*Weighting!$W$21</f>
        <v>0</v>
      </c>
      <c r="M6693" s="14"/>
    </row>
    <row r="6694" spans="1:25" x14ac:dyDescent="0.25">
      <c r="A6694" s="32" t="str">
        <f>IF(Weighting!$P$22&gt;0,B6694,"")</f>
        <v/>
      </c>
      <c r="B6694">
        <f>Weighting!$C$22</f>
        <v>2.4170000000000007</v>
      </c>
      <c r="C6694">
        <f>Weighting!$F$22</f>
        <v>0</v>
      </c>
      <c r="D6694" t="b">
        <f>IF(C6694=1,'Data Transformation'!$G$3+0.5*'Data Transformation'!$W$25,IF(C6695=1,D6695-'Data Transformation'!$W$25,FALSE))</f>
        <v>0</v>
      </c>
      <c r="E6694" t="str">
        <f t="array" ref="E6694">IF(ISLOGICAL(D6694),"",FREQUENCY(IF('Data Transformation'!$B$425:$B$8425='Bin Analysis'!$B6675,'Data Transformation'!$G$425:$G$8425),D6694))</f>
        <v/>
      </c>
      <c r="F6694" t="str">
        <f t="shared" si="834"/>
        <v/>
      </c>
      <c r="G6694">
        <f>Weighting!$H$22</f>
        <v>0</v>
      </c>
      <c r="H6694">
        <f t="array" ref="H6694">FREQUENCY(IF('Data Transformation'!$B$4:$B$8425=B6675,'Data Transformation'!$G$4:$G$8425),'Bin Analysis'!$B6694)</f>
        <v>15</v>
      </c>
      <c r="I6694">
        <f t="shared" si="835"/>
        <v>0</v>
      </c>
      <c r="J6694">
        <f t="shared" si="836"/>
        <v>0</v>
      </c>
      <c r="K6694">
        <f>J6694*Weighting!$W$22</f>
        <v>0</v>
      </c>
      <c r="M6694" s="14"/>
    </row>
    <row r="6695" spans="1:25" x14ac:dyDescent="0.25">
      <c r="A6695" s="32" t="str">
        <f>IF(Weighting!$P$23&gt;0,B6695,"")</f>
        <v/>
      </c>
      <c r="B6695">
        <f>Weighting!$C$23</f>
        <v>2.5480000000000009</v>
      </c>
      <c r="C6695">
        <f>Weighting!$F$23</f>
        <v>0</v>
      </c>
      <c r="D6695" t="b">
        <f>IF(C6695=1,'Data Transformation'!$G$3+0.5*'Data Transformation'!$W$25,IF(C6696=1,D6696-'Data Transformation'!$W$25,FALSE))</f>
        <v>0</v>
      </c>
      <c r="E6695" t="str">
        <f t="array" ref="E6695">IF(ISLOGICAL(D6695),"",FREQUENCY(IF('Data Transformation'!$B$425:$B$8425='Bin Analysis'!$B6675,'Data Transformation'!$G$425:$G$8425),D6695))</f>
        <v/>
      </c>
      <c r="F6695" t="str">
        <f t="shared" si="834"/>
        <v/>
      </c>
      <c r="G6695">
        <f>Weighting!$H$23</f>
        <v>0</v>
      </c>
      <c r="H6695">
        <f t="array" ref="H6695">FREQUENCY(IF('Data Transformation'!$B$4:$B$8425=B6675,'Data Transformation'!$G$4:$G$8425),'Bin Analysis'!$B6695)</f>
        <v>15</v>
      </c>
      <c r="I6695">
        <f t="shared" si="835"/>
        <v>0</v>
      </c>
      <c r="J6695">
        <f t="shared" si="836"/>
        <v>0</v>
      </c>
      <c r="K6695">
        <f>J6695*Weighting!$W$23</f>
        <v>0</v>
      </c>
      <c r="M6695" s="14"/>
    </row>
    <row r="6696" spans="1:25" x14ac:dyDescent="0.25">
      <c r="A6696" s="32" t="str">
        <f>IF(Weighting!$P$24&gt;0,B6696,"")</f>
        <v/>
      </c>
      <c r="B6696">
        <f>Weighting!$C$24</f>
        <v>2.6790000000000012</v>
      </c>
      <c r="C6696">
        <f>Weighting!$F$24</f>
        <v>0</v>
      </c>
      <c r="D6696" t="b">
        <f>IF(C6696=1,'Data Transformation'!$G$3+0.5*'Data Transformation'!$W$25,IF(C6697=1,D6697-'Data Transformation'!$W$25,FALSE))</f>
        <v>0</v>
      </c>
      <c r="E6696" t="str">
        <f t="array" ref="E6696">IF(ISLOGICAL(D6696),"",FREQUENCY(IF('Data Transformation'!$B$425:$B$8425='Bin Analysis'!$B6675,'Data Transformation'!$G$425:$G$8425),D6696))</f>
        <v/>
      </c>
      <c r="F6696" t="str">
        <f t="shared" si="834"/>
        <v/>
      </c>
      <c r="G6696">
        <f>Weighting!$H$24</f>
        <v>0</v>
      </c>
      <c r="H6696">
        <f t="array" ref="H6696">FREQUENCY(IF('Data Transformation'!$B$4:$B$8425=B6675,'Data Transformation'!$G$4:$G$8425),'Bin Analysis'!$B6696)</f>
        <v>15</v>
      </c>
      <c r="I6696">
        <f t="shared" si="835"/>
        <v>0</v>
      </c>
      <c r="J6696">
        <f t="shared" si="836"/>
        <v>0</v>
      </c>
      <c r="K6696">
        <f>J6696*Weighting!$W$24</f>
        <v>0</v>
      </c>
      <c r="M6696" s="14"/>
    </row>
    <row r="6697" spans="1:25" x14ac:dyDescent="0.25">
      <c r="A6697" s="32" t="str">
        <f>IF(Weighting!$P$25&gt;0,B6697,"")</f>
        <v/>
      </c>
      <c r="B6697">
        <f>Weighting!$C$25</f>
        <v>2.8100000000000014</v>
      </c>
      <c r="C6697">
        <f>Weighting!$F$25</f>
        <v>0</v>
      </c>
      <c r="D6697" t="b">
        <f>IF(C6697=1,'Data Transformation'!$G$3+0.5*'Data Transformation'!$W$25,IF(C6698=1,D6698-'Data Transformation'!$W$25,FALSE))</f>
        <v>0</v>
      </c>
      <c r="E6697" t="str">
        <f t="array" ref="E6697">IF(ISLOGICAL(D6697),"",FREQUENCY(IF('Data Transformation'!$B$425:$B$8425='Bin Analysis'!$B6675,'Data Transformation'!$G$425:$G$8425),D6697))</f>
        <v/>
      </c>
      <c r="F6697" t="str">
        <f t="shared" si="834"/>
        <v/>
      </c>
      <c r="G6697">
        <f>Weighting!$H$25</f>
        <v>0</v>
      </c>
      <c r="H6697">
        <f t="array" ref="H6697">FREQUENCY(IF('Data Transformation'!$B$4:$B$8425=B6675,'Data Transformation'!$G$4:$G$8425),'Bin Analysis'!$B6697)</f>
        <v>15</v>
      </c>
      <c r="I6697">
        <f t="shared" si="835"/>
        <v>0</v>
      </c>
      <c r="J6697">
        <f t="shared" si="836"/>
        <v>0</v>
      </c>
      <c r="K6697">
        <f>J6697*Weighting!$W$25</f>
        <v>0</v>
      </c>
      <c r="M6697" s="14"/>
    </row>
    <row r="6698" spans="1:25" x14ac:dyDescent="0.25">
      <c r="O6698"/>
      <c r="P6698"/>
      <c r="Q6698"/>
      <c r="R6698"/>
    </row>
    <row r="6699" spans="1:25" ht="23.25" x14ac:dyDescent="0.35">
      <c r="A6699" s="21" t="s">
        <v>0</v>
      </c>
      <c r="B6699" s="21">
        <f>IFERROR(VLOOKUP(C6699,'Data Transformation'!$L$6:$M$426,2,FALSE),"")</f>
        <v>279</v>
      </c>
      <c r="C6699" s="21">
        <f>C6675+1</f>
        <v>279</v>
      </c>
      <c r="D6699" s="21"/>
      <c r="E6699" s="21"/>
      <c r="F6699" s="21"/>
      <c r="G6699" s="21"/>
      <c r="H6699" s="22"/>
      <c r="I6699" s="22"/>
      <c r="J6699" s="22"/>
      <c r="K6699" s="21"/>
      <c r="L6699" s="21">
        <f>B6699</f>
        <v>279</v>
      </c>
      <c r="M6699" s="23">
        <f>INDEX('Data Transformation'!$O$4:$O$424,MATCH($B6699,'Data Transformation'!$M$4:$M$424,0),MATCH($M$2,'Data Transformation'!$O$3,0))</f>
        <v>20</v>
      </c>
      <c r="N6699" s="27">
        <f>IF('Input and Summary Results'!$J$16="minimum",'Bin Analysis'!X6700/(M6699-1),'Bin Analysis'!Y6699/('Bin Analysis'!M6699-1))</f>
        <v>0</v>
      </c>
      <c r="O6699" s="27">
        <f>IF(M6699=FALSE,NA(),(VLOOKUP(1,C6702:K6721,4,FALSE))/(M6699-1))</f>
        <v>0.57894736842105265</v>
      </c>
      <c r="P6699" s="27">
        <f>IF(M6699=FALSE,NA(),SUM(J6702:J6721)/Weighting!$S$5)</f>
        <v>0.5</v>
      </c>
      <c r="Q6699" s="27">
        <f>IF(M6699=FALSE,NA(),SUM(K6702:K6721)/Weighting!$S$6)</f>
        <v>0.43478260869565216</v>
      </c>
      <c r="R6699" s="27">
        <f>IF(M6699=FALSE,NA(),(VLOOKUP(1,G6702:K6721,3,FALSE))/(M6699-1))</f>
        <v>5.2631578947368418E-2</v>
      </c>
      <c r="S6699" s="22" t="str">
        <f>IF(M6699=FALSE,NA(),IF(SUM(J6702:J6721)=2,"yes","no"))</f>
        <v>no</v>
      </c>
      <c r="X6699" s="2" cm="2">
        <f t="array" ref="X6699:X6700">FREQUENCY(IF('Data Transformation'!$B$425:$B$6424='Bin Analysis'!L6699,'Data Transformation'!$G$425:$G$6424),'Data Transformation'!$U$11)</f>
        <v>19</v>
      </c>
      <c r="Y6699" s="2" cm="2">
        <f t="array" ref="Y6699:Y6700">FREQUENCY(IF('Data Transformation'!$B$425:$B$6424='Bin Analysis'!L6699,'Data Transformation'!$G$425:$G$6424),'Data Transformation'!$U$12)</f>
        <v>8</v>
      </c>
    </row>
    <row r="6700" spans="1:25" x14ac:dyDescent="0.25">
      <c r="A6700" s="14" t="s">
        <v>67</v>
      </c>
      <c r="B6700" t="s">
        <v>47</v>
      </c>
      <c r="C6700" t="s">
        <v>5</v>
      </c>
      <c r="D6700" t="s">
        <v>100</v>
      </c>
      <c r="E6700" t="s">
        <v>101</v>
      </c>
      <c r="F6700" t="s">
        <v>102</v>
      </c>
      <c r="G6700" t="s">
        <v>70</v>
      </c>
      <c r="H6700" t="s">
        <v>31</v>
      </c>
      <c r="I6700" t="s">
        <v>32</v>
      </c>
      <c r="J6700" t="s">
        <v>46</v>
      </c>
      <c r="K6700" s="14" t="s">
        <v>45</v>
      </c>
      <c r="M6700" s="14"/>
      <c r="X6700" s="2">
        <v>0</v>
      </c>
      <c r="Y6700" s="2">
        <v>11</v>
      </c>
    </row>
    <row r="6701" spans="1:25" x14ac:dyDescent="0.25">
      <c r="A6701" s="32"/>
      <c r="D6701" t="b">
        <f>IF(C6701=1,'Data Transformation'!$G$3+0.5*'Data Transformation'!$W$25,IF(C6702=1,D6702-'Data Transformation'!$W$25,FALSE))</f>
        <v>0</v>
      </c>
      <c r="E6701" t="str">
        <f t="array" ref="E6701">IF(ISLOGICAL(D6701),"",FREQUENCY(IF('Data Transformation'!$B$425:$B$8425='Bin Analysis'!$B6699,'Data Transformation'!$G$425:$G$8425),D6701))</f>
        <v/>
      </c>
      <c r="F6701" t="str">
        <f>IF(ISLOGICAL(D6701),"",E6701-E6700)</f>
        <v/>
      </c>
      <c r="M6701" s="14"/>
    </row>
    <row r="6702" spans="1:25" x14ac:dyDescent="0.25">
      <c r="A6702" s="32">
        <f>IF(Weighting!$P$6&gt;0,B6702,"")</f>
        <v>0.32100000000000001</v>
      </c>
      <c r="B6702">
        <f>Weighting!$C$6</f>
        <v>0.32100000000000001</v>
      </c>
      <c r="C6702">
        <f>Weighting!$F$6</f>
        <v>0</v>
      </c>
      <c r="D6702" t="b">
        <f>IF(C6702=1,'Data Transformation'!$G$3+0.5*'Data Transformation'!$W$25,IF(C6703=1,D6703-'Data Transformation'!$W$25,FALSE))</f>
        <v>0</v>
      </c>
      <c r="E6702" t="str">
        <f t="array" ref="E6702">IF(ISLOGICAL(D6702),"",FREQUENCY(IF('Data Transformation'!$B$425:$B$8425='Bin Analysis'!$B6699,'Data Transformation'!$G$425:$G$8425),D6702))</f>
        <v/>
      </c>
      <c r="F6702" t="str">
        <f>IF(ISLOGICAL(D6702),"",E6702-E6701)</f>
        <v/>
      </c>
      <c r="G6702">
        <f>Weighting!$H$6</f>
        <v>1</v>
      </c>
      <c r="H6702">
        <f t="array" ref="H6702">FREQUENCY(IF('Data Transformation'!$B$4:$B$8425=B6699,'Data Transformation'!$G$4:$G$8425),'Bin Analysis'!$B6702)</f>
        <v>1</v>
      </c>
      <c r="I6702">
        <f>H6702-H6701</f>
        <v>1</v>
      </c>
      <c r="J6702">
        <f>IF(I6702=0,0,1)</f>
        <v>1</v>
      </c>
      <c r="K6702">
        <f>J6702*Weighting!$W$6</f>
        <v>1</v>
      </c>
      <c r="M6702" s="14"/>
    </row>
    <row r="6703" spans="1:25" x14ac:dyDescent="0.25">
      <c r="A6703" s="32">
        <f>IF(Weighting!$P$7&gt;0,B6703,"")</f>
        <v>0.45200000000000001</v>
      </c>
      <c r="B6703">
        <f>Weighting!$C$7</f>
        <v>0.45200000000000001</v>
      </c>
      <c r="C6703">
        <f>Weighting!$F$7</f>
        <v>0</v>
      </c>
      <c r="D6703" t="b">
        <f>IF(C6703=1,'Data Transformation'!$G$3+0.5*'Data Transformation'!$W$25,IF(C6704=1,D6704-'Data Transformation'!$W$25,FALSE))</f>
        <v>0</v>
      </c>
      <c r="E6703" t="str">
        <f t="array" ref="E6703">IF(ISLOGICAL(D6703),"",FREQUENCY(IF('Data Transformation'!$B$425:$B$8425='Bin Analysis'!$B6699,'Data Transformation'!$G$425:$G$8425),D6703))</f>
        <v/>
      </c>
      <c r="F6703" t="str">
        <f t="shared" ref="F6703:F6721" si="837">IF(ISLOGICAL(D6703),"",E6703-E6702)</f>
        <v/>
      </c>
      <c r="G6703">
        <f>Weighting!$H$7</f>
        <v>0</v>
      </c>
      <c r="H6703">
        <f t="array" ref="H6703">FREQUENCY(IF('Data Transformation'!$B$4:$B$8425=B6699,'Data Transformation'!$G$4:$G$8425),'Bin Analysis'!$B6703)</f>
        <v>1</v>
      </c>
      <c r="I6703">
        <f t="shared" ref="I6703:I6721" si="838">H6703-H6702</f>
        <v>0</v>
      </c>
      <c r="J6703">
        <f>IF(I6703=0,0,1)</f>
        <v>0</v>
      </c>
      <c r="K6703">
        <f>J6703*Weighting!$W$7</f>
        <v>0</v>
      </c>
      <c r="M6703" s="14"/>
    </row>
    <row r="6704" spans="1:25" x14ac:dyDescent="0.25">
      <c r="A6704" s="32">
        <f>IF(Weighting!$P$8&gt;0,B6704,"")</f>
        <v>0.58299999999999996</v>
      </c>
      <c r="B6704">
        <f>Weighting!$C$8</f>
        <v>0.58299999999999996</v>
      </c>
      <c r="C6704">
        <f>Weighting!$F$8</f>
        <v>0</v>
      </c>
      <c r="D6704" t="b">
        <f>IF(C6704=1,'Data Transformation'!$G$3+0.5*'Data Transformation'!$W$25,IF(C6705=1,D6705-'Data Transformation'!$W$25,FALSE))</f>
        <v>0</v>
      </c>
      <c r="E6704" t="str">
        <f t="array" ref="E6704">IF(ISLOGICAL(D6704),"",FREQUENCY(IF('Data Transformation'!$B$425:$B$8425='Bin Analysis'!$B6699,'Data Transformation'!$G$425:$G$8425),D6704))</f>
        <v/>
      </c>
      <c r="F6704" t="str">
        <f t="shared" si="837"/>
        <v/>
      </c>
      <c r="G6704">
        <f>Weighting!$H$8</f>
        <v>0</v>
      </c>
      <c r="H6704">
        <f t="array" ref="H6704">FREQUENCY(IF('Data Transformation'!$B$4:$B$8425=B6699,'Data Transformation'!$G$4:$G$8425),'Bin Analysis'!$B6704)</f>
        <v>1</v>
      </c>
      <c r="I6704">
        <f t="shared" si="838"/>
        <v>0</v>
      </c>
      <c r="J6704">
        <f t="shared" ref="J6704:J6721" si="839">IF(I6704=0,0,1)</f>
        <v>0</v>
      </c>
      <c r="K6704">
        <f>J6704*Weighting!$W$8</f>
        <v>0</v>
      </c>
      <c r="M6704" s="14"/>
    </row>
    <row r="6705" spans="1:13" x14ac:dyDescent="0.25">
      <c r="A6705" s="32">
        <f>IF(Weighting!$P$9&gt;0,B6705,"")</f>
        <v>0.71399999999999997</v>
      </c>
      <c r="B6705" s="50">
        <f>Weighting!$C$9</f>
        <v>0.71399999999999997</v>
      </c>
      <c r="C6705">
        <f>Weighting!$F$9</f>
        <v>0</v>
      </c>
      <c r="D6705" t="b">
        <f>IF(C6705=1,'Data Transformation'!$G$3+0.5*'Data Transformation'!$W$25,IF(C6706=1,D6706-'Data Transformation'!$W$25,FALSE))</f>
        <v>0</v>
      </c>
      <c r="E6705" t="str">
        <f t="array" ref="E6705">IF(ISLOGICAL(D6705),"",FREQUENCY(IF('Data Transformation'!$B$425:$B$8425='Bin Analysis'!$B6699,'Data Transformation'!$G$425:$G$8425),D6705))</f>
        <v/>
      </c>
      <c r="F6705" t="str">
        <f t="shared" si="837"/>
        <v/>
      </c>
      <c r="G6705">
        <f>Weighting!$H$9</f>
        <v>0</v>
      </c>
      <c r="H6705">
        <f t="array" ref="H6705">FREQUENCY(IF('Data Transformation'!$B$4:$B$8425=B6699,'Data Transformation'!$G$4:$G$8425),'Bin Analysis'!$B6705)</f>
        <v>3</v>
      </c>
      <c r="I6705">
        <f t="shared" si="838"/>
        <v>2</v>
      </c>
      <c r="J6705">
        <f t="shared" si="839"/>
        <v>1</v>
      </c>
      <c r="K6705">
        <f>J6705*Weighting!$W$9</f>
        <v>3</v>
      </c>
      <c r="M6705" s="14"/>
    </row>
    <row r="6706" spans="1:13" x14ac:dyDescent="0.25">
      <c r="A6706" s="32">
        <f>IF(Weighting!$P$10&gt;0,B6706,"")</f>
        <v>0.84499999999999997</v>
      </c>
      <c r="B6706">
        <f>Weighting!$C$10</f>
        <v>0.84499999999999997</v>
      </c>
      <c r="C6706">
        <f>Weighting!$F$10</f>
        <v>0</v>
      </c>
      <c r="D6706" t="b">
        <f>IF(C6706=1,'Data Transformation'!$G$3+0.5*'Data Transformation'!$W$25,IF(C6707=1,D6707-'Data Transformation'!$W$25,FALSE))</f>
        <v>0</v>
      </c>
      <c r="E6706" t="str">
        <f t="array" ref="E6706">IF(ISLOGICAL(D6706),"",FREQUENCY(IF('Data Transformation'!$B$425:$B$8425='Bin Analysis'!$B6699,'Data Transformation'!$G$425:$G$8425),D6706))</f>
        <v/>
      </c>
      <c r="F6706" t="str">
        <f t="shared" si="837"/>
        <v/>
      </c>
      <c r="G6706">
        <f>Weighting!$H$10</f>
        <v>0</v>
      </c>
      <c r="H6706">
        <f t="array" ref="H6706">FREQUENCY(IF('Data Transformation'!$B$4:$B$8425=B6699,'Data Transformation'!$G$4:$G$8425),'Bin Analysis'!$B6706)</f>
        <v>8</v>
      </c>
      <c r="I6706">
        <f t="shared" si="838"/>
        <v>5</v>
      </c>
      <c r="J6706">
        <f t="shared" si="839"/>
        <v>1</v>
      </c>
      <c r="K6706">
        <f>J6706*Weighting!$W$10</f>
        <v>3</v>
      </c>
      <c r="M6706" s="14"/>
    </row>
    <row r="6707" spans="1:13" x14ac:dyDescent="0.25">
      <c r="A6707" s="32">
        <f>IF(Weighting!$P$11&gt;0,B6707,"")</f>
        <v>0.97599999999999998</v>
      </c>
      <c r="B6707">
        <f>Weighting!$C$11</f>
        <v>0.97599999999999998</v>
      </c>
      <c r="C6707">
        <f>Weighting!$F$11</f>
        <v>0</v>
      </c>
      <c r="D6707">
        <f>IF(C6707=1,'Data Transformation'!$G$3+0.5*'Data Transformation'!$W$25,IF(C6708=1,D6708-'Data Transformation'!$W$25,FALSE))</f>
        <v>0.86899999999999999</v>
      </c>
      <c r="E6707">
        <f t="array" ref="E6707">IF(ISLOGICAL(D6707),"",FREQUENCY(IF('Data Transformation'!$B$425:$B$8425='Bin Analysis'!$B6699,'Data Transformation'!$G$425:$G$8425),D6707))</f>
        <v>8</v>
      </c>
      <c r="F6707" t="e">
        <f t="shared" si="837"/>
        <v>#VALUE!</v>
      </c>
      <c r="G6707">
        <f>Weighting!$H$11</f>
        <v>0</v>
      </c>
      <c r="H6707">
        <f t="array" ref="H6707">FREQUENCY(IF('Data Transformation'!$B$4:$B$8425=B6699,'Data Transformation'!$G$4:$G$8425),'Bin Analysis'!$B6707)</f>
        <v>13</v>
      </c>
      <c r="I6707">
        <f t="shared" si="838"/>
        <v>5</v>
      </c>
      <c r="J6707">
        <f t="shared" si="839"/>
        <v>1</v>
      </c>
      <c r="K6707">
        <f>J6707*Weighting!$W$11</f>
        <v>2</v>
      </c>
      <c r="M6707" s="14"/>
    </row>
    <row r="6708" spans="1:13" x14ac:dyDescent="0.25">
      <c r="A6708" s="32">
        <f>IF(Weighting!$P$12&gt;0,B6708,"")</f>
        <v>1.107</v>
      </c>
      <c r="B6708">
        <f>Weighting!$C$12</f>
        <v>1.107</v>
      </c>
      <c r="C6708">
        <f>Weighting!$F$12</f>
        <v>1</v>
      </c>
      <c r="D6708">
        <f>IF(C6708=1,'Data Transformation'!$G$3+0.5*'Data Transformation'!$W$25,IF(C6709=1,D6709-'Data Transformation'!$W$25,FALSE))</f>
        <v>1.131</v>
      </c>
      <c r="E6708">
        <f t="array" ref="E6708">IF(ISLOGICAL(D6708),"",FREQUENCY(IF('Data Transformation'!$B$425:$B$8425='Bin Analysis'!$B6699,'Data Transformation'!$G$425:$G$8425),D6708))</f>
        <v>19</v>
      </c>
      <c r="F6708">
        <f t="shared" si="837"/>
        <v>11</v>
      </c>
      <c r="G6708">
        <f>Weighting!$H$12</f>
        <v>0</v>
      </c>
      <c r="H6708">
        <f t="array" ref="H6708">FREQUENCY(IF('Data Transformation'!$B$4:$B$8425=B6699,'Data Transformation'!$G$4:$G$8425),'Bin Analysis'!$B6708)</f>
        <v>20</v>
      </c>
      <c r="I6708">
        <f t="shared" si="838"/>
        <v>7</v>
      </c>
      <c r="J6708">
        <f t="shared" si="839"/>
        <v>1</v>
      </c>
      <c r="K6708">
        <f>J6708*Weighting!$W$12</f>
        <v>1</v>
      </c>
      <c r="M6708" s="14"/>
    </row>
    <row r="6709" spans="1:13" x14ac:dyDescent="0.25">
      <c r="A6709" s="32">
        <f>IF(Weighting!$P$13&gt;0,B6709,"")</f>
        <v>1.238</v>
      </c>
      <c r="B6709">
        <f>Weighting!$C$13</f>
        <v>1.238</v>
      </c>
      <c r="C6709">
        <f>Weighting!$F$13</f>
        <v>0</v>
      </c>
      <c r="D6709" t="b">
        <f>IF(C6709=1,'Data Transformation'!$G$3+0.5*'Data Transformation'!$W$25,IF(C6710=1,D6710-'Data Transformation'!$W$25,FALSE))</f>
        <v>0</v>
      </c>
      <c r="E6709" t="str">
        <f t="array" ref="E6709">IF(ISLOGICAL(D6709),"",FREQUENCY(IF('Data Transformation'!$B$425:$B$8425='Bin Analysis'!$B6699,'Data Transformation'!$G$425:$G$8425),D6709))</f>
        <v/>
      </c>
      <c r="F6709" t="str">
        <f t="shared" si="837"/>
        <v/>
      </c>
      <c r="G6709">
        <f>Weighting!$H$13</f>
        <v>0</v>
      </c>
      <c r="H6709">
        <f t="array" ref="H6709">FREQUENCY(IF('Data Transformation'!$B$4:$B$8425=B6699,'Data Transformation'!$G$4:$G$8425),'Bin Analysis'!$B6709)</f>
        <v>20</v>
      </c>
      <c r="I6709">
        <f t="shared" si="838"/>
        <v>0</v>
      </c>
      <c r="J6709">
        <f t="shared" si="839"/>
        <v>0</v>
      </c>
      <c r="K6709">
        <f>J6709*Weighting!$W$13</f>
        <v>0</v>
      </c>
      <c r="M6709" s="14"/>
    </row>
    <row r="6710" spans="1:13" x14ac:dyDescent="0.25">
      <c r="A6710" s="32">
        <f>IF(Weighting!$P$14&gt;0,B6710,"")</f>
        <v>1.369</v>
      </c>
      <c r="B6710">
        <f>Weighting!$C$14</f>
        <v>1.369</v>
      </c>
      <c r="C6710">
        <f>Weighting!$F$14</f>
        <v>0</v>
      </c>
      <c r="D6710" t="b">
        <f>IF(C6710=1,'Data Transformation'!$G$3+0.5*'Data Transformation'!$W$25,IF(C6711=1,D6711-'Data Transformation'!$W$25,FALSE))</f>
        <v>0</v>
      </c>
      <c r="E6710" t="str">
        <f t="array" ref="E6710">IF(ISLOGICAL(D6710),"",FREQUENCY(IF('Data Transformation'!$B$425:$B$8425='Bin Analysis'!$B6699,'Data Transformation'!$G$425:$G$8425),D6710))</f>
        <v/>
      </c>
      <c r="F6710" t="str">
        <f t="shared" si="837"/>
        <v/>
      </c>
      <c r="G6710">
        <f>Weighting!$H$14</f>
        <v>0</v>
      </c>
      <c r="H6710">
        <f t="array" ref="H6710">FREQUENCY(IF('Data Transformation'!$B$4:$B$8425=B6699,'Data Transformation'!$G$4:$G$8425),'Bin Analysis'!$B6710)</f>
        <v>20</v>
      </c>
      <c r="I6710">
        <f t="shared" si="838"/>
        <v>0</v>
      </c>
      <c r="J6710">
        <f t="shared" si="839"/>
        <v>0</v>
      </c>
      <c r="K6710">
        <f>J6710*Weighting!$W$14</f>
        <v>0</v>
      </c>
      <c r="M6710" s="14"/>
    </row>
    <row r="6711" spans="1:13" x14ac:dyDescent="0.25">
      <c r="A6711" s="32">
        <f>IF(Weighting!$P$15&gt;0,B6711,"")</f>
        <v>1.5000009999999999</v>
      </c>
      <c r="B6711">
        <f>Weighting!$C$15</f>
        <v>1.5000009999999999</v>
      </c>
      <c r="C6711">
        <f>Weighting!$F$15</f>
        <v>0</v>
      </c>
      <c r="D6711" t="b">
        <f>IF(C6711=1,'Data Transformation'!$G$3+0.5*'Data Transformation'!$W$25,IF(C6712=1,D6712-'Data Transformation'!$W$25,FALSE))</f>
        <v>0</v>
      </c>
      <c r="E6711" t="str">
        <f t="array" ref="E6711">IF(ISLOGICAL(D6711),"",FREQUENCY(IF('Data Transformation'!$B$425:$B$8425='Bin Analysis'!$B6699,'Data Transformation'!$G$425:$G$8425),D6711))</f>
        <v/>
      </c>
      <c r="F6711" t="str">
        <f t="shared" si="837"/>
        <v/>
      </c>
      <c r="G6711">
        <f>Weighting!$H$15</f>
        <v>0</v>
      </c>
      <c r="H6711">
        <f t="array" ref="H6711">FREQUENCY(IF('Data Transformation'!$B$4:$B$8425=B6699,'Data Transformation'!$G$4:$G$8425),'Bin Analysis'!$B6711)</f>
        <v>20</v>
      </c>
      <c r="I6711">
        <f t="shared" si="838"/>
        <v>0</v>
      </c>
      <c r="J6711">
        <f t="shared" si="839"/>
        <v>0</v>
      </c>
      <c r="K6711">
        <f>J6711*Weighting!$W$15</f>
        <v>0</v>
      </c>
      <c r="M6711" s="14"/>
    </row>
    <row r="6712" spans="1:13" x14ac:dyDescent="0.25">
      <c r="A6712" s="32" t="str">
        <f>IF(Weighting!$P$16&gt;0,B6712,"")</f>
        <v/>
      </c>
      <c r="B6712">
        <f>Weighting!$C$16</f>
        <v>1.631</v>
      </c>
      <c r="C6712">
        <f>Weighting!$F$16</f>
        <v>0</v>
      </c>
      <c r="D6712" t="b">
        <f>IF(C6712=1,'Data Transformation'!$G$3+0.5*'Data Transformation'!$W$25,IF(C6713=1,D6713-'Data Transformation'!$W$25,FALSE))</f>
        <v>0</v>
      </c>
      <c r="E6712" t="str">
        <f t="array" ref="E6712">IF(ISLOGICAL(D6712),"",FREQUENCY(IF('Data Transformation'!$B$425:$B$8425='Bin Analysis'!$B6699,'Data Transformation'!$G$425:$G$8425),D6712))</f>
        <v/>
      </c>
      <c r="F6712" t="str">
        <f t="shared" si="837"/>
        <v/>
      </c>
      <c r="G6712">
        <f>Weighting!$H$16</f>
        <v>0</v>
      </c>
      <c r="H6712">
        <f t="array" ref="H6712">FREQUENCY(IF('Data Transformation'!$B$4:$B$8425=B6699,'Data Transformation'!$G$4:$G$8425),'Bin Analysis'!$B6712)</f>
        <v>20</v>
      </c>
      <c r="I6712">
        <f t="shared" si="838"/>
        <v>0</v>
      </c>
      <c r="J6712">
        <f t="shared" si="839"/>
        <v>0</v>
      </c>
      <c r="K6712">
        <f>J6712*Weighting!$W$16</f>
        <v>0</v>
      </c>
      <c r="M6712" s="14"/>
    </row>
    <row r="6713" spans="1:13" x14ac:dyDescent="0.25">
      <c r="A6713" s="32" t="str">
        <f>IF(Weighting!$P$17&gt;0,B6713,"")</f>
        <v/>
      </c>
      <c r="B6713">
        <f>Weighting!$C$17</f>
        <v>1.762</v>
      </c>
      <c r="C6713">
        <f>Weighting!$F$17</f>
        <v>0</v>
      </c>
      <c r="D6713" t="b">
        <f>IF(C6713=1,'Data Transformation'!$G$3+0.5*'Data Transformation'!$W$25,IF(C6714=1,D6714-'Data Transformation'!$W$25,FALSE))</f>
        <v>0</v>
      </c>
      <c r="E6713" t="str">
        <f t="array" ref="E6713">IF(ISLOGICAL(D6713),"",FREQUENCY(IF('Data Transformation'!$B$425:$B$8425='Bin Analysis'!$B6699,'Data Transformation'!$G$425:$G$8425),D6713))</f>
        <v/>
      </c>
      <c r="F6713" t="str">
        <f t="shared" si="837"/>
        <v/>
      </c>
      <c r="G6713">
        <f>Weighting!$H$17</f>
        <v>0</v>
      </c>
      <c r="H6713">
        <f t="array" ref="H6713">FREQUENCY(IF('Data Transformation'!$B$4:$B$8425=B6699,'Data Transformation'!$G$4:$G$8425),'Bin Analysis'!$B6713)</f>
        <v>20</v>
      </c>
      <c r="I6713">
        <f t="shared" si="838"/>
        <v>0</v>
      </c>
      <c r="J6713">
        <f t="shared" si="839"/>
        <v>0</v>
      </c>
      <c r="K6713">
        <f>J6713*Weighting!$W$17</f>
        <v>0</v>
      </c>
      <c r="M6713" s="14"/>
    </row>
    <row r="6714" spans="1:13" x14ac:dyDescent="0.25">
      <c r="A6714" s="32" t="str">
        <f>IF(Weighting!$P$18&gt;0,B6714,"")</f>
        <v/>
      </c>
      <c r="B6714">
        <f>Weighting!$C$18</f>
        <v>1.893</v>
      </c>
      <c r="C6714">
        <f>Weighting!$F$18</f>
        <v>0</v>
      </c>
      <c r="D6714" t="b">
        <f>IF(C6714=1,'Data Transformation'!$G$3+0.5*'Data Transformation'!$W$25,IF(C6715=1,D6715-'Data Transformation'!$W$25,FALSE))</f>
        <v>0</v>
      </c>
      <c r="E6714" t="str">
        <f t="array" ref="E6714">IF(ISLOGICAL(D6714),"",FREQUENCY(IF('Data Transformation'!$B$425:$B$8425='Bin Analysis'!$B6699,'Data Transformation'!$G$425:$G$8425),D6714))</f>
        <v/>
      </c>
      <c r="F6714" t="str">
        <f t="shared" si="837"/>
        <v/>
      </c>
      <c r="G6714">
        <f>Weighting!$H$18</f>
        <v>0</v>
      </c>
      <c r="H6714">
        <f t="array" ref="H6714">FREQUENCY(IF('Data Transformation'!$B$4:$B$8425=B6699,'Data Transformation'!$G$4:$G$8425),'Bin Analysis'!$B6714)</f>
        <v>20</v>
      </c>
      <c r="I6714">
        <f t="shared" si="838"/>
        <v>0</v>
      </c>
      <c r="J6714">
        <f t="shared" si="839"/>
        <v>0</v>
      </c>
      <c r="K6714">
        <f>J6714*Weighting!$W$18</f>
        <v>0</v>
      </c>
      <c r="M6714" s="14"/>
    </row>
    <row r="6715" spans="1:13" x14ac:dyDescent="0.25">
      <c r="A6715" s="32" t="str">
        <f>IF(Weighting!$P$19&gt;0,B6715,"")</f>
        <v/>
      </c>
      <c r="B6715">
        <f>Weighting!$C$19</f>
        <v>2.024</v>
      </c>
      <c r="C6715">
        <f>Weighting!$F$19</f>
        <v>0</v>
      </c>
      <c r="D6715" t="b">
        <f>IF(C6715=1,'Data Transformation'!$G$3+0.5*'Data Transformation'!$W$25,IF(C6716=1,D6716-'Data Transformation'!$W$25,FALSE))</f>
        <v>0</v>
      </c>
      <c r="E6715" t="str">
        <f t="array" ref="E6715">IF(ISLOGICAL(D6715),"",FREQUENCY(IF('Data Transformation'!$B$425:$B$8425='Bin Analysis'!$B6699,'Data Transformation'!$G$425:$G$8425),D6715))</f>
        <v/>
      </c>
      <c r="F6715" t="str">
        <f t="shared" si="837"/>
        <v/>
      </c>
      <c r="G6715">
        <f>Weighting!$H$19</f>
        <v>0</v>
      </c>
      <c r="H6715">
        <f t="array" ref="H6715">FREQUENCY(IF('Data Transformation'!$B$4:$B$8425=B6699,'Data Transformation'!$G$4:$G$8425),'Bin Analysis'!$B6715)</f>
        <v>20</v>
      </c>
      <c r="I6715">
        <f t="shared" si="838"/>
        <v>0</v>
      </c>
      <c r="J6715">
        <f t="shared" si="839"/>
        <v>0</v>
      </c>
      <c r="K6715">
        <f>J6715*Weighting!$W$19</f>
        <v>0</v>
      </c>
      <c r="M6715" s="14"/>
    </row>
    <row r="6716" spans="1:13" x14ac:dyDescent="0.25">
      <c r="A6716" s="32" t="str">
        <f>IF(Weighting!$P$20&gt;0,B6716,"")</f>
        <v/>
      </c>
      <c r="B6716">
        <f>Weighting!$C$20</f>
        <v>2.1550000000000002</v>
      </c>
      <c r="C6716">
        <f>Weighting!$F$20</f>
        <v>0</v>
      </c>
      <c r="D6716" t="b">
        <f>IF(C6716=1,'Data Transformation'!$G$3+0.5*'Data Transformation'!$W$25,IF(C6717=1,D6717-'Data Transformation'!$W$25,FALSE))</f>
        <v>0</v>
      </c>
      <c r="E6716" t="str">
        <f t="array" ref="E6716">IF(ISLOGICAL(D6716),"",FREQUENCY(IF('Data Transformation'!$B$425:$B$8425='Bin Analysis'!$B6699,'Data Transformation'!$G$425:$G$8425),D6716))</f>
        <v/>
      </c>
      <c r="F6716" t="str">
        <f t="shared" si="837"/>
        <v/>
      </c>
      <c r="G6716">
        <f>Weighting!$H$20</f>
        <v>0</v>
      </c>
      <c r="H6716">
        <f t="array" ref="H6716">FREQUENCY(IF('Data Transformation'!$B$4:$B$8425=B6699,'Data Transformation'!$G$4:$G$8425),'Bin Analysis'!$B6716)</f>
        <v>20</v>
      </c>
      <c r="I6716">
        <f t="shared" si="838"/>
        <v>0</v>
      </c>
      <c r="J6716">
        <f t="shared" si="839"/>
        <v>0</v>
      </c>
      <c r="K6716">
        <f>J6716*Weighting!$W$20</f>
        <v>0</v>
      </c>
      <c r="M6716" s="14"/>
    </row>
    <row r="6717" spans="1:13" x14ac:dyDescent="0.25">
      <c r="A6717" s="32" t="str">
        <f>IF(Weighting!$P$21&gt;0,B6717,"")</f>
        <v/>
      </c>
      <c r="B6717">
        <f>Weighting!$C$21</f>
        <v>2.2860000000000005</v>
      </c>
      <c r="C6717">
        <f>Weighting!$F$21</f>
        <v>0</v>
      </c>
      <c r="D6717" t="b">
        <f>IF(C6717=1,'Data Transformation'!$G$3+0.5*'Data Transformation'!$W$25,IF(C6718=1,D6718-'Data Transformation'!$W$25,FALSE))</f>
        <v>0</v>
      </c>
      <c r="E6717" t="str">
        <f t="array" ref="E6717">IF(ISLOGICAL(D6717),"",FREQUENCY(IF('Data Transformation'!$B$425:$B$8425='Bin Analysis'!$B6699,'Data Transformation'!$G$425:$G$8425),D6717))</f>
        <v/>
      </c>
      <c r="F6717" t="str">
        <f t="shared" si="837"/>
        <v/>
      </c>
      <c r="G6717">
        <f>Weighting!$H$21</f>
        <v>0</v>
      </c>
      <c r="H6717">
        <f t="array" ref="H6717">FREQUENCY(IF('Data Transformation'!$B$4:$B$8425=B6699,'Data Transformation'!$G$4:$G$8425),'Bin Analysis'!$B6717)</f>
        <v>20</v>
      </c>
      <c r="I6717">
        <f t="shared" si="838"/>
        <v>0</v>
      </c>
      <c r="J6717">
        <f t="shared" si="839"/>
        <v>0</v>
      </c>
      <c r="K6717">
        <f>J6717*Weighting!$W$21</f>
        <v>0</v>
      </c>
      <c r="M6717" s="14"/>
    </row>
    <row r="6718" spans="1:13" x14ac:dyDescent="0.25">
      <c r="A6718" s="32" t="str">
        <f>IF(Weighting!$P$22&gt;0,B6718,"")</f>
        <v/>
      </c>
      <c r="B6718">
        <f>Weighting!$C$22</f>
        <v>2.4170000000000007</v>
      </c>
      <c r="C6718">
        <f>Weighting!$F$22</f>
        <v>0</v>
      </c>
      <c r="D6718" t="b">
        <f>IF(C6718=1,'Data Transformation'!$G$3+0.5*'Data Transformation'!$W$25,IF(C6719=1,D6719-'Data Transformation'!$W$25,FALSE))</f>
        <v>0</v>
      </c>
      <c r="E6718" t="str">
        <f t="array" ref="E6718">IF(ISLOGICAL(D6718),"",FREQUENCY(IF('Data Transformation'!$B$425:$B$8425='Bin Analysis'!$B6699,'Data Transformation'!$G$425:$G$8425),D6718))</f>
        <v/>
      </c>
      <c r="F6718" t="str">
        <f t="shared" si="837"/>
        <v/>
      </c>
      <c r="G6718">
        <f>Weighting!$H$22</f>
        <v>0</v>
      </c>
      <c r="H6718">
        <f t="array" ref="H6718">FREQUENCY(IF('Data Transformation'!$B$4:$B$8425=B6699,'Data Transformation'!$G$4:$G$8425),'Bin Analysis'!$B6718)</f>
        <v>20</v>
      </c>
      <c r="I6718">
        <f t="shared" si="838"/>
        <v>0</v>
      </c>
      <c r="J6718">
        <f t="shared" si="839"/>
        <v>0</v>
      </c>
      <c r="K6718">
        <f>J6718*Weighting!$W$22</f>
        <v>0</v>
      </c>
      <c r="M6718" s="14"/>
    </row>
    <row r="6719" spans="1:13" x14ac:dyDescent="0.25">
      <c r="A6719" s="32" t="str">
        <f>IF(Weighting!$P$23&gt;0,B6719,"")</f>
        <v/>
      </c>
      <c r="B6719">
        <f>Weighting!$C$23</f>
        <v>2.5480000000000009</v>
      </c>
      <c r="C6719">
        <f>Weighting!$F$23</f>
        <v>0</v>
      </c>
      <c r="D6719" t="b">
        <f>IF(C6719=1,'Data Transformation'!$G$3+0.5*'Data Transformation'!$W$25,IF(C6720=1,D6720-'Data Transformation'!$W$25,FALSE))</f>
        <v>0</v>
      </c>
      <c r="E6719" t="str">
        <f t="array" ref="E6719">IF(ISLOGICAL(D6719),"",FREQUENCY(IF('Data Transformation'!$B$425:$B$8425='Bin Analysis'!$B6699,'Data Transformation'!$G$425:$G$8425),D6719))</f>
        <v/>
      </c>
      <c r="F6719" t="str">
        <f t="shared" si="837"/>
        <v/>
      </c>
      <c r="G6719">
        <f>Weighting!$H$23</f>
        <v>0</v>
      </c>
      <c r="H6719">
        <f t="array" ref="H6719">FREQUENCY(IF('Data Transformation'!$B$4:$B$8425=B6699,'Data Transformation'!$G$4:$G$8425),'Bin Analysis'!$B6719)</f>
        <v>20</v>
      </c>
      <c r="I6719">
        <f t="shared" si="838"/>
        <v>0</v>
      </c>
      <c r="J6719">
        <f t="shared" si="839"/>
        <v>0</v>
      </c>
      <c r="K6719">
        <f>J6719*Weighting!$W$23</f>
        <v>0</v>
      </c>
      <c r="M6719" s="14"/>
    </row>
    <row r="6720" spans="1:13" x14ac:dyDescent="0.25">
      <c r="A6720" s="32" t="str">
        <f>IF(Weighting!$P$24&gt;0,B6720,"")</f>
        <v/>
      </c>
      <c r="B6720">
        <f>Weighting!$C$24</f>
        <v>2.6790000000000012</v>
      </c>
      <c r="C6720">
        <f>Weighting!$F$24</f>
        <v>0</v>
      </c>
      <c r="D6720" t="b">
        <f>IF(C6720=1,'Data Transformation'!$G$3+0.5*'Data Transformation'!$W$25,IF(C6721=1,D6721-'Data Transformation'!$W$25,FALSE))</f>
        <v>0</v>
      </c>
      <c r="E6720" t="str">
        <f t="array" ref="E6720">IF(ISLOGICAL(D6720),"",FREQUENCY(IF('Data Transformation'!$B$425:$B$8425='Bin Analysis'!$B6699,'Data Transformation'!$G$425:$G$8425),D6720))</f>
        <v/>
      </c>
      <c r="F6720" t="str">
        <f t="shared" si="837"/>
        <v/>
      </c>
      <c r="G6720">
        <f>Weighting!$H$24</f>
        <v>0</v>
      </c>
      <c r="H6720">
        <f t="array" ref="H6720">FREQUENCY(IF('Data Transformation'!$B$4:$B$8425=B6699,'Data Transformation'!$G$4:$G$8425),'Bin Analysis'!$B6720)</f>
        <v>20</v>
      </c>
      <c r="I6720">
        <f t="shared" si="838"/>
        <v>0</v>
      </c>
      <c r="J6720">
        <f t="shared" si="839"/>
        <v>0</v>
      </c>
      <c r="K6720">
        <f>J6720*Weighting!$W$24</f>
        <v>0</v>
      </c>
      <c r="M6720" s="14"/>
    </row>
    <row r="6721" spans="1:25" x14ac:dyDescent="0.25">
      <c r="A6721" s="32" t="str">
        <f>IF(Weighting!$P$25&gt;0,B6721,"")</f>
        <v/>
      </c>
      <c r="B6721">
        <f>Weighting!$C$25</f>
        <v>2.8100000000000014</v>
      </c>
      <c r="C6721">
        <f>Weighting!$F$25</f>
        <v>0</v>
      </c>
      <c r="D6721" t="b">
        <f>IF(C6721=1,'Data Transformation'!$G$3+0.5*'Data Transformation'!$W$25,IF(C6722=1,D6722-'Data Transformation'!$W$25,FALSE))</f>
        <v>0</v>
      </c>
      <c r="E6721" t="str">
        <f t="array" ref="E6721">IF(ISLOGICAL(D6721),"",FREQUENCY(IF('Data Transformation'!$B$425:$B$8425='Bin Analysis'!$B6699,'Data Transformation'!$G$425:$G$8425),D6721))</f>
        <v/>
      </c>
      <c r="F6721" t="str">
        <f t="shared" si="837"/>
        <v/>
      </c>
      <c r="G6721">
        <f>Weighting!$H$25</f>
        <v>0</v>
      </c>
      <c r="H6721">
        <f t="array" ref="H6721">FREQUENCY(IF('Data Transformation'!$B$4:$B$8425=B6699,'Data Transformation'!$G$4:$G$8425),'Bin Analysis'!$B6721)</f>
        <v>20</v>
      </c>
      <c r="I6721">
        <f t="shared" si="838"/>
        <v>0</v>
      </c>
      <c r="J6721">
        <f t="shared" si="839"/>
        <v>0</v>
      </c>
      <c r="K6721">
        <f>J6721*Weighting!$W$25</f>
        <v>0</v>
      </c>
      <c r="M6721" s="14"/>
    </row>
    <row r="6722" spans="1:25" x14ac:dyDescent="0.25">
      <c r="N6722" s="55"/>
      <c r="O6722"/>
      <c r="P6722"/>
      <c r="Q6722"/>
      <c r="R6722"/>
    </row>
    <row r="6723" spans="1:25" ht="23.25" x14ac:dyDescent="0.35">
      <c r="A6723" s="21" t="s">
        <v>0</v>
      </c>
      <c r="B6723" s="21">
        <f>IFERROR(VLOOKUP(C6723,'Data Transformation'!$L$6:$M$426,2,FALSE),"")</f>
        <v>280</v>
      </c>
      <c r="C6723" s="21">
        <f>C6699+1</f>
        <v>280</v>
      </c>
      <c r="D6723" s="21"/>
      <c r="E6723" s="21"/>
      <c r="F6723" s="21"/>
      <c r="G6723" s="21"/>
      <c r="H6723" s="22"/>
      <c r="I6723" s="22"/>
      <c r="J6723" s="22"/>
      <c r="K6723" s="21"/>
      <c r="L6723" s="21">
        <f>B6723</f>
        <v>280</v>
      </c>
      <c r="M6723" s="23">
        <f>INDEX('Data Transformation'!$O$4:$O$424,MATCH($B6723,'Data Transformation'!$M$4:$M$424,0),MATCH($M$2,'Data Transformation'!$O$3,0))</f>
        <v>17</v>
      </c>
      <c r="N6723" s="27">
        <f>IF('Input and Summary Results'!$J$16="minimum",'Bin Analysis'!X6724/(M6723-1),'Bin Analysis'!Y6723/('Bin Analysis'!M6723-1))</f>
        <v>0</v>
      </c>
      <c r="O6723" s="27">
        <f>IF(M6723=FALSE,NA(),(VLOOKUP(1,C6726:K6745,4,FALSE))/(M6723-1))</f>
        <v>6.25E-2</v>
      </c>
      <c r="P6723" s="27">
        <f>IF(M6723=FALSE,NA(),SUM(J6726:J6745)/Weighting!$S$5)</f>
        <v>0.5</v>
      </c>
      <c r="Q6723" s="27">
        <f>IF(M6723=FALSE,NA(),SUM(K6726:K6745)/Weighting!$S$6)</f>
        <v>0.43478260869565216</v>
      </c>
      <c r="R6723" s="27">
        <f>IF(M6723=FALSE,NA(),(VLOOKUP(1,G6726:K6745,3,FALSE))/(M6723-1))</f>
        <v>0.625</v>
      </c>
      <c r="S6723" s="22" t="str">
        <f>IF(M6723=FALSE,NA(),IF(SUM(J6726:J6745)=2,"yes","no"))</f>
        <v>no</v>
      </c>
      <c r="X6723" s="2" cm="2">
        <f t="array" ref="X6723:X6724">FREQUENCY(IF('Data Transformation'!$B$425:$B$6424='Bin Analysis'!L6723,'Data Transformation'!$G$425:$G$6424),'Data Transformation'!$U$11)</f>
        <v>16</v>
      </c>
      <c r="Y6723" s="2" cm="2">
        <f t="array" ref="Y6723:Y6724">FREQUENCY(IF('Data Transformation'!$B$425:$B$6424='Bin Analysis'!L6723,'Data Transformation'!$G$425:$G$6424),'Data Transformation'!$U$12)</f>
        <v>15</v>
      </c>
    </row>
    <row r="6724" spans="1:25" x14ac:dyDescent="0.25">
      <c r="A6724" s="14" t="s">
        <v>67</v>
      </c>
      <c r="B6724" t="s">
        <v>47</v>
      </c>
      <c r="C6724" t="s">
        <v>5</v>
      </c>
      <c r="D6724" t="s">
        <v>100</v>
      </c>
      <c r="E6724" t="s">
        <v>101</v>
      </c>
      <c r="F6724" t="s">
        <v>102</v>
      </c>
      <c r="G6724" t="s">
        <v>70</v>
      </c>
      <c r="H6724" t="s">
        <v>31</v>
      </c>
      <c r="I6724" t="s">
        <v>32</v>
      </c>
      <c r="J6724" t="s">
        <v>46</v>
      </c>
      <c r="K6724" s="14" t="s">
        <v>45</v>
      </c>
      <c r="M6724" s="14"/>
      <c r="X6724" s="2">
        <v>0</v>
      </c>
      <c r="Y6724" s="2">
        <v>1</v>
      </c>
    </row>
    <row r="6725" spans="1:25" x14ac:dyDescent="0.25">
      <c r="A6725" s="32"/>
      <c r="D6725" t="b">
        <f>IF(C6725=1,'Data Transformation'!$G$3+0.5*'Data Transformation'!$W$25,IF(C6726=1,D6726-'Data Transformation'!$W$25,FALSE))</f>
        <v>0</v>
      </c>
      <c r="E6725" t="str">
        <f t="array" ref="E6725">IF(ISLOGICAL(D6725),"",FREQUENCY(IF('Data Transformation'!$B$425:$B$8425='Bin Analysis'!$B6723,'Data Transformation'!$G$425:$G$8425),D6725))</f>
        <v/>
      </c>
      <c r="F6725" t="str">
        <f>IF(ISLOGICAL(D6725),"",E6725-E6724)</f>
        <v/>
      </c>
      <c r="M6725" s="14"/>
    </row>
    <row r="6726" spans="1:25" x14ac:dyDescent="0.25">
      <c r="A6726" s="32">
        <f>IF(Weighting!$P$6&gt;0,B6726,"")</f>
        <v>0.32100000000000001</v>
      </c>
      <c r="B6726">
        <f>Weighting!$C$6</f>
        <v>0.32100000000000001</v>
      </c>
      <c r="C6726">
        <f>Weighting!$F$6</f>
        <v>0</v>
      </c>
      <c r="D6726" t="b">
        <f>IF(C6726=1,'Data Transformation'!$G$3+0.5*'Data Transformation'!$W$25,IF(C6727=1,D6727-'Data Transformation'!$W$25,FALSE))</f>
        <v>0</v>
      </c>
      <c r="E6726" t="str">
        <f t="array" ref="E6726">IF(ISLOGICAL(D6726),"",FREQUENCY(IF('Data Transformation'!$B$425:$B$8425='Bin Analysis'!$B6723,'Data Transformation'!$G$425:$G$8425),D6726))</f>
        <v/>
      </c>
      <c r="F6726" t="str">
        <f>IF(ISLOGICAL(D6726),"",E6726-E6725)</f>
        <v/>
      </c>
      <c r="G6726">
        <f>Weighting!$H$6</f>
        <v>1</v>
      </c>
      <c r="H6726">
        <f t="array" ref="H6726">FREQUENCY(IF('Data Transformation'!$B$4:$B$8425=B6723,'Data Transformation'!$G$4:$G$8425),'Bin Analysis'!$B6726)</f>
        <v>10</v>
      </c>
      <c r="I6726">
        <f>H6726-H6725</f>
        <v>10</v>
      </c>
      <c r="J6726">
        <f>IF(I6726=0,0,1)</f>
        <v>1</v>
      </c>
      <c r="K6726">
        <f>J6726*Weighting!$W$6</f>
        <v>1</v>
      </c>
      <c r="M6726" s="14"/>
    </row>
    <row r="6727" spans="1:25" x14ac:dyDescent="0.25">
      <c r="A6727" s="32">
        <f>IF(Weighting!$P$7&gt;0,B6727,"")</f>
        <v>0.45200000000000001</v>
      </c>
      <c r="B6727">
        <f>Weighting!$C$7</f>
        <v>0.45200000000000001</v>
      </c>
      <c r="C6727">
        <f>Weighting!$F$7</f>
        <v>0</v>
      </c>
      <c r="D6727" t="b">
        <f>IF(C6727=1,'Data Transformation'!$G$3+0.5*'Data Transformation'!$W$25,IF(C6728=1,D6728-'Data Transformation'!$W$25,FALSE))</f>
        <v>0</v>
      </c>
      <c r="E6727" t="str">
        <f t="array" ref="E6727">IF(ISLOGICAL(D6727),"",FREQUENCY(IF('Data Transformation'!$B$425:$B$8425='Bin Analysis'!$B6723,'Data Transformation'!$G$425:$G$8425),D6727))</f>
        <v/>
      </c>
      <c r="F6727" t="str">
        <f t="shared" ref="F6727:F6745" si="840">IF(ISLOGICAL(D6727),"",E6727-E6726)</f>
        <v/>
      </c>
      <c r="G6727">
        <f>Weighting!$H$7</f>
        <v>0</v>
      </c>
      <c r="H6727">
        <f t="array" ref="H6727">FREQUENCY(IF('Data Transformation'!$B$4:$B$8425=B6723,'Data Transformation'!$G$4:$G$8425),'Bin Analysis'!$B6727)</f>
        <v>12</v>
      </c>
      <c r="I6727">
        <f t="shared" ref="I6727:I6745" si="841">H6727-H6726</f>
        <v>2</v>
      </c>
      <c r="J6727">
        <f>IF(I6727=0,0,1)</f>
        <v>1</v>
      </c>
      <c r="K6727">
        <f>J6727*Weighting!$W$7</f>
        <v>2</v>
      </c>
      <c r="M6727" s="14"/>
    </row>
    <row r="6728" spans="1:25" x14ac:dyDescent="0.25">
      <c r="A6728" s="32">
        <f>IF(Weighting!$P$8&gt;0,B6728,"")</f>
        <v>0.58299999999999996</v>
      </c>
      <c r="B6728">
        <f>Weighting!$C$8</f>
        <v>0.58299999999999996</v>
      </c>
      <c r="C6728">
        <f>Weighting!$F$8</f>
        <v>0</v>
      </c>
      <c r="D6728" t="b">
        <f>IF(C6728=1,'Data Transformation'!$G$3+0.5*'Data Transformation'!$W$25,IF(C6729=1,D6729-'Data Transformation'!$W$25,FALSE))</f>
        <v>0</v>
      </c>
      <c r="E6728" t="str">
        <f t="array" ref="E6728">IF(ISLOGICAL(D6728),"",FREQUENCY(IF('Data Transformation'!$B$425:$B$8425='Bin Analysis'!$B6723,'Data Transformation'!$G$425:$G$8425),D6728))</f>
        <v/>
      </c>
      <c r="F6728" t="str">
        <f t="shared" si="840"/>
        <v/>
      </c>
      <c r="G6728">
        <f>Weighting!$H$8</f>
        <v>0</v>
      </c>
      <c r="H6728">
        <f t="array" ref="H6728">FREQUENCY(IF('Data Transformation'!$B$4:$B$8425=B6723,'Data Transformation'!$G$4:$G$8425),'Bin Analysis'!$B6728)</f>
        <v>13</v>
      </c>
      <c r="I6728">
        <f t="shared" si="841"/>
        <v>1</v>
      </c>
      <c r="J6728">
        <f t="shared" ref="J6728:J6745" si="842">IF(I6728=0,0,1)</f>
        <v>1</v>
      </c>
      <c r="K6728">
        <f>J6728*Weighting!$W$8</f>
        <v>3</v>
      </c>
      <c r="M6728" s="14"/>
    </row>
    <row r="6729" spans="1:25" x14ac:dyDescent="0.25">
      <c r="A6729" s="32">
        <f>IF(Weighting!$P$9&gt;0,B6729,"")</f>
        <v>0.71399999999999997</v>
      </c>
      <c r="B6729" s="50">
        <f>Weighting!$C$9</f>
        <v>0.71399999999999997</v>
      </c>
      <c r="C6729">
        <f>Weighting!$F$9</f>
        <v>0</v>
      </c>
      <c r="D6729" t="b">
        <f>IF(C6729=1,'Data Transformation'!$G$3+0.5*'Data Transformation'!$W$25,IF(C6730=1,D6730-'Data Transformation'!$W$25,FALSE))</f>
        <v>0</v>
      </c>
      <c r="E6729" t="str">
        <f t="array" ref="E6729">IF(ISLOGICAL(D6729),"",FREQUENCY(IF('Data Transformation'!$B$425:$B$8425='Bin Analysis'!$B6723,'Data Transformation'!$G$425:$G$8425),D6729))</f>
        <v/>
      </c>
      <c r="F6729" t="str">
        <f t="shared" si="840"/>
        <v/>
      </c>
      <c r="G6729">
        <f>Weighting!$H$9</f>
        <v>0</v>
      </c>
      <c r="H6729">
        <f t="array" ref="H6729">FREQUENCY(IF('Data Transformation'!$B$4:$B$8425=B6723,'Data Transformation'!$G$4:$G$8425),'Bin Analysis'!$B6729)</f>
        <v>15</v>
      </c>
      <c r="I6729">
        <f t="shared" si="841"/>
        <v>2</v>
      </c>
      <c r="J6729">
        <f t="shared" si="842"/>
        <v>1</v>
      </c>
      <c r="K6729">
        <f>J6729*Weighting!$W$9</f>
        <v>3</v>
      </c>
      <c r="M6729" s="14"/>
    </row>
    <row r="6730" spans="1:25" x14ac:dyDescent="0.25">
      <c r="A6730" s="32">
        <f>IF(Weighting!$P$10&gt;0,B6730,"")</f>
        <v>0.84499999999999997</v>
      </c>
      <c r="B6730">
        <f>Weighting!$C$10</f>
        <v>0.84499999999999997</v>
      </c>
      <c r="C6730">
        <f>Weighting!$F$10</f>
        <v>0</v>
      </c>
      <c r="D6730" t="b">
        <f>IF(C6730=1,'Data Transformation'!$G$3+0.5*'Data Transformation'!$W$25,IF(C6731=1,D6731-'Data Transformation'!$W$25,FALSE))</f>
        <v>0</v>
      </c>
      <c r="E6730" t="str">
        <f t="array" ref="E6730">IF(ISLOGICAL(D6730),"",FREQUENCY(IF('Data Transformation'!$B$425:$B$8425='Bin Analysis'!$B6723,'Data Transformation'!$G$425:$G$8425),D6730))</f>
        <v/>
      </c>
      <c r="F6730" t="str">
        <f t="shared" si="840"/>
        <v/>
      </c>
      <c r="G6730">
        <f>Weighting!$H$10</f>
        <v>0</v>
      </c>
      <c r="H6730">
        <f t="array" ref="H6730">FREQUENCY(IF('Data Transformation'!$B$4:$B$8425=B6723,'Data Transformation'!$G$4:$G$8425),'Bin Analysis'!$B6730)</f>
        <v>15</v>
      </c>
      <c r="I6730">
        <f t="shared" si="841"/>
        <v>0</v>
      </c>
      <c r="J6730">
        <f t="shared" si="842"/>
        <v>0</v>
      </c>
      <c r="K6730">
        <f>J6730*Weighting!$W$10</f>
        <v>0</v>
      </c>
      <c r="M6730" s="14"/>
    </row>
    <row r="6731" spans="1:25" x14ac:dyDescent="0.25">
      <c r="A6731" s="32">
        <f>IF(Weighting!$P$11&gt;0,B6731,"")</f>
        <v>0.97599999999999998</v>
      </c>
      <c r="B6731">
        <f>Weighting!$C$11</f>
        <v>0.97599999999999998</v>
      </c>
      <c r="C6731">
        <f>Weighting!$F$11</f>
        <v>0</v>
      </c>
      <c r="D6731">
        <f>IF(C6731=1,'Data Transformation'!$G$3+0.5*'Data Transformation'!$W$25,IF(C6732=1,D6732-'Data Transformation'!$W$25,FALSE))</f>
        <v>0.86899999999999999</v>
      </c>
      <c r="E6731">
        <f t="array" ref="E6731">IF(ISLOGICAL(D6731),"",FREQUENCY(IF('Data Transformation'!$B$425:$B$8425='Bin Analysis'!$B6723,'Data Transformation'!$G$425:$G$8425),D6731))</f>
        <v>15</v>
      </c>
      <c r="F6731" t="e">
        <f t="shared" si="840"/>
        <v>#VALUE!</v>
      </c>
      <c r="G6731">
        <f>Weighting!$H$11</f>
        <v>0</v>
      </c>
      <c r="H6731">
        <f t="array" ref="H6731">FREQUENCY(IF('Data Transformation'!$B$4:$B$8425=B6723,'Data Transformation'!$G$4:$G$8425),'Bin Analysis'!$B6731)</f>
        <v>15</v>
      </c>
      <c r="I6731">
        <f t="shared" si="841"/>
        <v>0</v>
      </c>
      <c r="J6731">
        <f t="shared" si="842"/>
        <v>0</v>
      </c>
      <c r="K6731">
        <f>J6731*Weighting!$W$11</f>
        <v>0</v>
      </c>
      <c r="M6731" s="14"/>
    </row>
    <row r="6732" spans="1:25" x14ac:dyDescent="0.25">
      <c r="A6732" s="32">
        <f>IF(Weighting!$P$12&gt;0,B6732,"")</f>
        <v>1.107</v>
      </c>
      <c r="B6732">
        <f>Weighting!$C$12</f>
        <v>1.107</v>
      </c>
      <c r="C6732">
        <f>Weighting!$F$12</f>
        <v>1</v>
      </c>
      <c r="D6732">
        <f>IF(C6732=1,'Data Transformation'!$G$3+0.5*'Data Transformation'!$W$25,IF(C6733=1,D6733-'Data Transformation'!$W$25,FALSE))</f>
        <v>1.131</v>
      </c>
      <c r="E6732">
        <f t="array" ref="E6732">IF(ISLOGICAL(D6732),"",FREQUENCY(IF('Data Transformation'!$B$425:$B$8425='Bin Analysis'!$B6723,'Data Transformation'!$G$425:$G$8425),D6732))</f>
        <v>16</v>
      </c>
      <c r="F6732">
        <f t="shared" si="840"/>
        <v>1</v>
      </c>
      <c r="G6732">
        <f>Weighting!$H$12</f>
        <v>0</v>
      </c>
      <c r="H6732">
        <f t="array" ref="H6732">FREQUENCY(IF('Data Transformation'!$B$4:$B$8425=B6723,'Data Transformation'!$G$4:$G$8425),'Bin Analysis'!$B6732)</f>
        <v>17</v>
      </c>
      <c r="I6732">
        <f t="shared" si="841"/>
        <v>2</v>
      </c>
      <c r="J6732">
        <f t="shared" si="842"/>
        <v>1</v>
      </c>
      <c r="K6732">
        <f>J6732*Weighting!$W$12</f>
        <v>1</v>
      </c>
      <c r="M6732" s="14"/>
    </row>
    <row r="6733" spans="1:25" x14ac:dyDescent="0.25">
      <c r="A6733" s="32">
        <f>IF(Weighting!$P$13&gt;0,B6733,"")</f>
        <v>1.238</v>
      </c>
      <c r="B6733">
        <f>Weighting!$C$13</f>
        <v>1.238</v>
      </c>
      <c r="C6733">
        <f>Weighting!$F$13</f>
        <v>0</v>
      </c>
      <c r="D6733" t="b">
        <f>IF(C6733=1,'Data Transformation'!$G$3+0.5*'Data Transformation'!$W$25,IF(C6734=1,D6734-'Data Transformation'!$W$25,FALSE))</f>
        <v>0</v>
      </c>
      <c r="E6733" t="str">
        <f t="array" ref="E6733">IF(ISLOGICAL(D6733),"",FREQUENCY(IF('Data Transformation'!$B$425:$B$8425='Bin Analysis'!$B6723,'Data Transformation'!$G$425:$G$8425),D6733))</f>
        <v/>
      </c>
      <c r="F6733" t="str">
        <f t="shared" si="840"/>
        <v/>
      </c>
      <c r="G6733">
        <f>Weighting!$H$13</f>
        <v>0</v>
      </c>
      <c r="H6733">
        <f t="array" ref="H6733">FREQUENCY(IF('Data Transformation'!$B$4:$B$8425=B6723,'Data Transformation'!$G$4:$G$8425),'Bin Analysis'!$B6733)</f>
        <v>17</v>
      </c>
      <c r="I6733">
        <f t="shared" si="841"/>
        <v>0</v>
      </c>
      <c r="J6733">
        <f t="shared" si="842"/>
        <v>0</v>
      </c>
      <c r="K6733">
        <f>J6733*Weighting!$W$13</f>
        <v>0</v>
      </c>
      <c r="M6733" s="14"/>
    </row>
    <row r="6734" spans="1:25" x14ac:dyDescent="0.25">
      <c r="A6734" s="32">
        <f>IF(Weighting!$P$14&gt;0,B6734,"")</f>
        <v>1.369</v>
      </c>
      <c r="B6734">
        <f>Weighting!$C$14</f>
        <v>1.369</v>
      </c>
      <c r="C6734">
        <f>Weighting!$F$14</f>
        <v>0</v>
      </c>
      <c r="D6734" t="b">
        <f>IF(C6734=1,'Data Transformation'!$G$3+0.5*'Data Transformation'!$W$25,IF(C6735=1,D6735-'Data Transformation'!$W$25,FALSE))</f>
        <v>0</v>
      </c>
      <c r="E6734" t="str">
        <f t="array" ref="E6734">IF(ISLOGICAL(D6734),"",FREQUENCY(IF('Data Transformation'!$B$425:$B$8425='Bin Analysis'!$B6723,'Data Transformation'!$G$425:$G$8425),D6734))</f>
        <v/>
      </c>
      <c r="F6734" t="str">
        <f t="shared" si="840"/>
        <v/>
      </c>
      <c r="G6734">
        <f>Weighting!$H$14</f>
        <v>0</v>
      </c>
      <c r="H6734">
        <f t="array" ref="H6734">FREQUENCY(IF('Data Transformation'!$B$4:$B$8425=B6723,'Data Transformation'!$G$4:$G$8425),'Bin Analysis'!$B6734)</f>
        <v>17</v>
      </c>
      <c r="I6734">
        <f t="shared" si="841"/>
        <v>0</v>
      </c>
      <c r="J6734">
        <f t="shared" si="842"/>
        <v>0</v>
      </c>
      <c r="K6734">
        <f>J6734*Weighting!$W$14</f>
        <v>0</v>
      </c>
      <c r="M6734" s="14"/>
    </row>
    <row r="6735" spans="1:25" x14ac:dyDescent="0.25">
      <c r="A6735" s="32">
        <f>IF(Weighting!$P$15&gt;0,B6735,"")</f>
        <v>1.5000009999999999</v>
      </c>
      <c r="B6735">
        <f>Weighting!$C$15</f>
        <v>1.5000009999999999</v>
      </c>
      <c r="C6735">
        <f>Weighting!$F$15</f>
        <v>0</v>
      </c>
      <c r="D6735" t="b">
        <f>IF(C6735=1,'Data Transformation'!$G$3+0.5*'Data Transformation'!$W$25,IF(C6736=1,D6736-'Data Transformation'!$W$25,FALSE))</f>
        <v>0</v>
      </c>
      <c r="E6735" t="str">
        <f t="array" ref="E6735">IF(ISLOGICAL(D6735),"",FREQUENCY(IF('Data Transformation'!$B$425:$B$8425='Bin Analysis'!$B6723,'Data Transformation'!$G$425:$G$8425),D6735))</f>
        <v/>
      </c>
      <c r="F6735" t="str">
        <f t="shared" si="840"/>
        <v/>
      </c>
      <c r="G6735">
        <f>Weighting!$H$15</f>
        <v>0</v>
      </c>
      <c r="H6735">
        <f t="array" ref="H6735">FREQUENCY(IF('Data Transformation'!$B$4:$B$8425=B6723,'Data Transformation'!$G$4:$G$8425),'Bin Analysis'!$B6735)</f>
        <v>17</v>
      </c>
      <c r="I6735">
        <f t="shared" si="841"/>
        <v>0</v>
      </c>
      <c r="J6735">
        <f t="shared" si="842"/>
        <v>0</v>
      </c>
      <c r="K6735">
        <f>J6735*Weighting!$W$15</f>
        <v>0</v>
      </c>
      <c r="M6735" s="14"/>
    </row>
    <row r="6736" spans="1:25" x14ac:dyDescent="0.25">
      <c r="A6736" s="32" t="str">
        <f>IF(Weighting!$P$16&gt;0,B6736,"")</f>
        <v/>
      </c>
      <c r="B6736">
        <f>Weighting!$C$16</f>
        <v>1.631</v>
      </c>
      <c r="C6736">
        <f>Weighting!$F$16</f>
        <v>0</v>
      </c>
      <c r="D6736" t="b">
        <f>IF(C6736=1,'Data Transformation'!$G$3+0.5*'Data Transformation'!$W$25,IF(C6737=1,D6737-'Data Transformation'!$W$25,FALSE))</f>
        <v>0</v>
      </c>
      <c r="E6736" t="str">
        <f t="array" ref="E6736">IF(ISLOGICAL(D6736),"",FREQUENCY(IF('Data Transformation'!$B$425:$B$8425='Bin Analysis'!$B6723,'Data Transformation'!$G$425:$G$8425),D6736))</f>
        <v/>
      </c>
      <c r="F6736" t="str">
        <f t="shared" si="840"/>
        <v/>
      </c>
      <c r="G6736">
        <f>Weighting!$H$16</f>
        <v>0</v>
      </c>
      <c r="H6736">
        <f t="array" ref="H6736">FREQUENCY(IF('Data Transformation'!$B$4:$B$8425=B6723,'Data Transformation'!$G$4:$G$8425),'Bin Analysis'!$B6736)</f>
        <v>17</v>
      </c>
      <c r="I6736">
        <f t="shared" si="841"/>
        <v>0</v>
      </c>
      <c r="J6736">
        <f t="shared" si="842"/>
        <v>0</v>
      </c>
      <c r="K6736">
        <f>J6736*Weighting!$W$16</f>
        <v>0</v>
      </c>
      <c r="M6736" s="14"/>
    </row>
    <row r="6737" spans="1:25" x14ac:dyDescent="0.25">
      <c r="A6737" s="32" t="str">
        <f>IF(Weighting!$P$17&gt;0,B6737,"")</f>
        <v/>
      </c>
      <c r="B6737">
        <f>Weighting!$C$17</f>
        <v>1.762</v>
      </c>
      <c r="C6737">
        <f>Weighting!$F$17</f>
        <v>0</v>
      </c>
      <c r="D6737" t="b">
        <f>IF(C6737=1,'Data Transformation'!$G$3+0.5*'Data Transformation'!$W$25,IF(C6738=1,D6738-'Data Transformation'!$W$25,FALSE))</f>
        <v>0</v>
      </c>
      <c r="E6737" t="str">
        <f t="array" ref="E6737">IF(ISLOGICAL(D6737),"",FREQUENCY(IF('Data Transformation'!$B$425:$B$8425='Bin Analysis'!$B6723,'Data Transformation'!$G$425:$G$8425),D6737))</f>
        <v/>
      </c>
      <c r="F6737" t="str">
        <f t="shared" si="840"/>
        <v/>
      </c>
      <c r="G6737">
        <f>Weighting!$H$17</f>
        <v>0</v>
      </c>
      <c r="H6737">
        <f t="array" ref="H6737">FREQUENCY(IF('Data Transformation'!$B$4:$B$8425=B6723,'Data Transformation'!$G$4:$G$8425),'Bin Analysis'!$B6737)</f>
        <v>17</v>
      </c>
      <c r="I6737">
        <f t="shared" si="841"/>
        <v>0</v>
      </c>
      <c r="J6737">
        <f t="shared" si="842"/>
        <v>0</v>
      </c>
      <c r="K6737">
        <f>J6737*Weighting!$W$17</f>
        <v>0</v>
      </c>
      <c r="M6737" s="14"/>
    </row>
    <row r="6738" spans="1:25" x14ac:dyDescent="0.25">
      <c r="A6738" s="32" t="str">
        <f>IF(Weighting!$P$18&gt;0,B6738,"")</f>
        <v/>
      </c>
      <c r="B6738">
        <f>Weighting!$C$18</f>
        <v>1.893</v>
      </c>
      <c r="C6738">
        <f>Weighting!$F$18</f>
        <v>0</v>
      </c>
      <c r="D6738" t="b">
        <f>IF(C6738=1,'Data Transformation'!$G$3+0.5*'Data Transformation'!$W$25,IF(C6739=1,D6739-'Data Transformation'!$W$25,FALSE))</f>
        <v>0</v>
      </c>
      <c r="E6738" t="str">
        <f t="array" ref="E6738">IF(ISLOGICAL(D6738),"",FREQUENCY(IF('Data Transformation'!$B$425:$B$8425='Bin Analysis'!$B6723,'Data Transformation'!$G$425:$G$8425),D6738))</f>
        <v/>
      </c>
      <c r="F6738" t="str">
        <f t="shared" si="840"/>
        <v/>
      </c>
      <c r="G6738">
        <f>Weighting!$H$18</f>
        <v>0</v>
      </c>
      <c r="H6738">
        <f t="array" ref="H6738">FREQUENCY(IF('Data Transformation'!$B$4:$B$8425=B6723,'Data Transformation'!$G$4:$G$8425),'Bin Analysis'!$B6738)</f>
        <v>17</v>
      </c>
      <c r="I6738">
        <f t="shared" si="841"/>
        <v>0</v>
      </c>
      <c r="J6738">
        <f t="shared" si="842"/>
        <v>0</v>
      </c>
      <c r="K6738">
        <f>J6738*Weighting!$W$18</f>
        <v>0</v>
      </c>
      <c r="M6738" s="14"/>
    </row>
    <row r="6739" spans="1:25" x14ac:dyDescent="0.25">
      <c r="A6739" s="32" t="str">
        <f>IF(Weighting!$P$19&gt;0,B6739,"")</f>
        <v/>
      </c>
      <c r="B6739">
        <f>Weighting!$C$19</f>
        <v>2.024</v>
      </c>
      <c r="C6739">
        <f>Weighting!$F$19</f>
        <v>0</v>
      </c>
      <c r="D6739" t="b">
        <f>IF(C6739=1,'Data Transformation'!$G$3+0.5*'Data Transformation'!$W$25,IF(C6740=1,D6740-'Data Transformation'!$W$25,FALSE))</f>
        <v>0</v>
      </c>
      <c r="E6739" t="str">
        <f t="array" ref="E6739">IF(ISLOGICAL(D6739),"",FREQUENCY(IF('Data Transformation'!$B$425:$B$8425='Bin Analysis'!$B6723,'Data Transformation'!$G$425:$G$8425),D6739))</f>
        <v/>
      </c>
      <c r="F6739" t="str">
        <f t="shared" si="840"/>
        <v/>
      </c>
      <c r="G6739">
        <f>Weighting!$H$19</f>
        <v>0</v>
      </c>
      <c r="H6739">
        <f t="array" ref="H6739">FREQUENCY(IF('Data Transformation'!$B$4:$B$8425=B6723,'Data Transformation'!$G$4:$G$8425),'Bin Analysis'!$B6739)</f>
        <v>17</v>
      </c>
      <c r="I6739">
        <f t="shared" si="841"/>
        <v>0</v>
      </c>
      <c r="J6739">
        <f t="shared" si="842"/>
        <v>0</v>
      </c>
      <c r="K6739">
        <f>J6739*Weighting!$W$19</f>
        <v>0</v>
      </c>
      <c r="M6739" s="14"/>
    </row>
    <row r="6740" spans="1:25" x14ac:dyDescent="0.25">
      <c r="A6740" s="32" t="str">
        <f>IF(Weighting!$P$20&gt;0,B6740,"")</f>
        <v/>
      </c>
      <c r="B6740">
        <f>Weighting!$C$20</f>
        <v>2.1550000000000002</v>
      </c>
      <c r="C6740">
        <f>Weighting!$F$20</f>
        <v>0</v>
      </c>
      <c r="D6740" t="b">
        <f>IF(C6740=1,'Data Transformation'!$G$3+0.5*'Data Transformation'!$W$25,IF(C6741=1,D6741-'Data Transformation'!$W$25,FALSE))</f>
        <v>0</v>
      </c>
      <c r="E6740" t="str">
        <f t="array" ref="E6740">IF(ISLOGICAL(D6740),"",FREQUENCY(IF('Data Transformation'!$B$425:$B$8425='Bin Analysis'!$B6723,'Data Transformation'!$G$425:$G$8425),D6740))</f>
        <v/>
      </c>
      <c r="F6740" t="str">
        <f t="shared" si="840"/>
        <v/>
      </c>
      <c r="G6740">
        <f>Weighting!$H$20</f>
        <v>0</v>
      </c>
      <c r="H6740">
        <f t="array" ref="H6740">FREQUENCY(IF('Data Transformation'!$B$4:$B$8425=B6723,'Data Transformation'!$G$4:$G$8425),'Bin Analysis'!$B6740)</f>
        <v>17</v>
      </c>
      <c r="I6740">
        <f t="shared" si="841"/>
        <v>0</v>
      </c>
      <c r="J6740">
        <f t="shared" si="842"/>
        <v>0</v>
      </c>
      <c r="K6740">
        <f>J6740*Weighting!$W$20</f>
        <v>0</v>
      </c>
      <c r="M6740" s="14"/>
    </row>
    <row r="6741" spans="1:25" x14ac:dyDescent="0.25">
      <c r="A6741" s="32" t="str">
        <f>IF(Weighting!$P$21&gt;0,B6741,"")</f>
        <v/>
      </c>
      <c r="B6741">
        <f>Weighting!$C$21</f>
        <v>2.2860000000000005</v>
      </c>
      <c r="C6741">
        <f>Weighting!$F$21</f>
        <v>0</v>
      </c>
      <c r="D6741" t="b">
        <f>IF(C6741=1,'Data Transformation'!$G$3+0.5*'Data Transformation'!$W$25,IF(C6742=1,D6742-'Data Transformation'!$W$25,FALSE))</f>
        <v>0</v>
      </c>
      <c r="E6741" t="str">
        <f t="array" ref="E6741">IF(ISLOGICAL(D6741),"",FREQUENCY(IF('Data Transformation'!$B$425:$B$8425='Bin Analysis'!$B6723,'Data Transformation'!$G$425:$G$8425),D6741))</f>
        <v/>
      </c>
      <c r="F6741" t="str">
        <f t="shared" si="840"/>
        <v/>
      </c>
      <c r="G6741">
        <f>Weighting!$H$21</f>
        <v>0</v>
      </c>
      <c r="H6741">
        <f t="array" ref="H6741">FREQUENCY(IF('Data Transformation'!$B$4:$B$8425=B6723,'Data Transformation'!$G$4:$G$8425),'Bin Analysis'!$B6741)</f>
        <v>17</v>
      </c>
      <c r="I6741">
        <f t="shared" si="841"/>
        <v>0</v>
      </c>
      <c r="J6741">
        <f t="shared" si="842"/>
        <v>0</v>
      </c>
      <c r="K6741">
        <f>J6741*Weighting!$W$21</f>
        <v>0</v>
      </c>
      <c r="M6741" s="14"/>
    </row>
    <row r="6742" spans="1:25" x14ac:dyDescent="0.25">
      <c r="A6742" s="32" t="str">
        <f>IF(Weighting!$P$22&gt;0,B6742,"")</f>
        <v/>
      </c>
      <c r="B6742">
        <f>Weighting!$C$22</f>
        <v>2.4170000000000007</v>
      </c>
      <c r="C6742">
        <f>Weighting!$F$22</f>
        <v>0</v>
      </c>
      <c r="D6742" t="b">
        <f>IF(C6742=1,'Data Transformation'!$G$3+0.5*'Data Transformation'!$W$25,IF(C6743=1,D6743-'Data Transformation'!$W$25,FALSE))</f>
        <v>0</v>
      </c>
      <c r="E6742" t="str">
        <f t="array" ref="E6742">IF(ISLOGICAL(D6742),"",FREQUENCY(IF('Data Transformation'!$B$425:$B$8425='Bin Analysis'!$B6723,'Data Transformation'!$G$425:$G$8425),D6742))</f>
        <v/>
      </c>
      <c r="F6742" t="str">
        <f t="shared" si="840"/>
        <v/>
      </c>
      <c r="G6742">
        <f>Weighting!$H$22</f>
        <v>0</v>
      </c>
      <c r="H6742">
        <f t="array" ref="H6742">FREQUENCY(IF('Data Transformation'!$B$4:$B$8425=B6723,'Data Transformation'!$G$4:$G$8425),'Bin Analysis'!$B6742)</f>
        <v>17</v>
      </c>
      <c r="I6742">
        <f t="shared" si="841"/>
        <v>0</v>
      </c>
      <c r="J6742">
        <f t="shared" si="842"/>
        <v>0</v>
      </c>
      <c r="K6742">
        <f>J6742*Weighting!$W$22</f>
        <v>0</v>
      </c>
      <c r="M6742" s="14"/>
    </row>
    <row r="6743" spans="1:25" x14ac:dyDescent="0.25">
      <c r="A6743" s="32" t="str">
        <f>IF(Weighting!$P$23&gt;0,B6743,"")</f>
        <v/>
      </c>
      <c r="B6743">
        <f>Weighting!$C$23</f>
        <v>2.5480000000000009</v>
      </c>
      <c r="C6743">
        <f>Weighting!$F$23</f>
        <v>0</v>
      </c>
      <c r="D6743" t="b">
        <f>IF(C6743=1,'Data Transformation'!$G$3+0.5*'Data Transformation'!$W$25,IF(C6744=1,D6744-'Data Transformation'!$W$25,FALSE))</f>
        <v>0</v>
      </c>
      <c r="E6743" t="str">
        <f t="array" ref="E6743">IF(ISLOGICAL(D6743),"",FREQUENCY(IF('Data Transformation'!$B$425:$B$8425='Bin Analysis'!$B6723,'Data Transformation'!$G$425:$G$8425),D6743))</f>
        <v/>
      </c>
      <c r="F6743" t="str">
        <f t="shared" si="840"/>
        <v/>
      </c>
      <c r="G6743">
        <f>Weighting!$H$23</f>
        <v>0</v>
      </c>
      <c r="H6743">
        <f t="array" ref="H6743">FREQUENCY(IF('Data Transformation'!$B$4:$B$8425=B6723,'Data Transformation'!$G$4:$G$8425),'Bin Analysis'!$B6743)</f>
        <v>17</v>
      </c>
      <c r="I6743">
        <f t="shared" si="841"/>
        <v>0</v>
      </c>
      <c r="J6743">
        <f t="shared" si="842"/>
        <v>0</v>
      </c>
      <c r="K6743">
        <f>J6743*Weighting!$W$23</f>
        <v>0</v>
      </c>
      <c r="M6743" s="14"/>
    </row>
    <row r="6744" spans="1:25" x14ac:dyDescent="0.25">
      <c r="A6744" s="32" t="str">
        <f>IF(Weighting!$P$24&gt;0,B6744,"")</f>
        <v/>
      </c>
      <c r="B6744">
        <f>Weighting!$C$24</f>
        <v>2.6790000000000012</v>
      </c>
      <c r="C6744">
        <f>Weighting!$F$24</f>
        <v>0</v>
      </c>
      <c r="D6744" t="b">
        <f>IF(C6744=1,'Data Transformation'!$G$3+0.5*'Data Transformation'!$W$25,IF(C6745=1,D6745-'Data Transformation'!$W$25,FALSE))</f>
        <v>0</v>
      </c>
      <c r="E6744" t="str">
        <f t="array" ref="E6744">IF(ISLOGICAL(D6744),"",FREQUENCY(IF('Data Transformation'!$B$425:$B$8425='Bin Analysis'!$B6723,'Data Transformation'!$G$425:$G$8425),D6744))</f>
        <v/>
      </c>
      <c r="F6744" t="str">
        <f t="shared" si="840"/>
        <v/>
      </c>
      <c r="G6744">
        <f>Weighting!$H$24</f>
        <v>0</v>
      </c>
      <c r="H6744">
        <f t="array" ref="H6744">FREQUENCY(IF('Data Transformation'!$B$4:$B$8425=B6723,'Data Transformation'!$G$4:$G$8425),'Bin Analysis'!$B6744)</f>
        <v>17</v>
      </c>
      <c r="I6744">
        <f t="shared" si="841"/>
        <v>0</v>
      </c>
      <c r="J6744">
        <f t="shared" si="842"/>
        <v>0</v>
      </c>
      <c r="K6744">
        <f>J6744*Weighting!$W$24</f>
        <v>0</v>
      </c>
      <c r="M6744" s="14"/>
    </row>
    <row r="6745" spans="1:25" x14ac:dyDescent="0.25">
      <c r="A6745" s="32" t="str">
        <f>IF(Weighting!$P$25&gt;0,B6745,"")</f>
        <v/>
      </c>
      <c r="B6745">
        <f>Weighting!$C$25</f>
        <v>2.8100000000000014</v>
      </c>
      <c r="C6745">
        <f>Weighting!$F$25</f>
        <v>0</v>
      </c>
      <c r="D6745" t="b">
        <f>IF(C6745=1,'Data Transformation'!$G$3+0.5*'Data Transformation'!$W$25,IF(C6746=1,D6746-'Data Transformation'!$W$25,FALSE))</f>
        <v>0</v>
      </c>
      <c r="E6745" t="str">
        <f t="array" ref="E6745">IF(ISLOGICAL(D6745),"",FREQUENCY(IF('Data Transformation'!$B$425:$B$8425='Bin Analysis'!$B6723,'Data Transformation'!$G$425:$G$8425),D6745))</f>
        <v/>
      </c>
      <c r="F6745" t="str">
        <f t="shared" si="840"/>
        <v/>
      </c>
      <c r="G6745">
        <f>Weighting!$H$25</f>
        <v>0</v>
      </c>
      <c r="H6745">
        <f t="array" ref="H6745">FREQUENCY(IF('Data Transformation'!$B$4:$B$8425=B6723,'Data Transformation'!$G$4:$G$8425),'Bin Analysis'!$B6745)</f>
        <v>17</v>
      </c>
      <c r="I6745">
        <f t="shared" si="841"/>
        <v>0</v>
      </c>
      <c r="J6745">
        <f t="shared" si="842"/>
        <v>0</v>
      </c>
      <c r="K6745">
        <f>J6745*Weighting!$W$25</f>
        <v>0</v>
      </c>
      <c r="M6745" s="14"/>
    </row>
    <row r="6746" spans="1:25" x14ac:dyDescent="0.25">
      <c r="O6746"/>
      <c r="P6746"/>
      <c r="Q6746"/>
      <c r="R6746"/>
    </row>
    <row r="6747" spans="1:25" ht="23.25" x14ac:dyDescent="0.35">
      <c r="A6747" s="21" t="s">
        <v>0</v>
      </c>
      <c r="B6747" s="21">
        <f>IFERROR(VLOOKUP(C6747,'Data Transformation'!$L$6:$M$426,2,FALSE),"")</f>
        <v>281</v>
      </c>
      <c r="C6747" s="21">
        <f>C6723+1</f>
        <v>281</v>
      </c>
      <c r="D6747" s="21"/>
      <c r="E6747" s="21"/>
      <c r="F6747" s="21"/>
      <c r="G6747" s="21"/>
      <c r="H6747" s="22"/>
      <c r="I6747" s="22"/>
      <c r="J6747" s="22"/>
      <c r="K6747" s="21"/>
      <c r="L6747" s="21">
        <f>B6747</f>
        <v>281</v>
      </c>
      <c r="M6747" s="23">
        <f>INDEX('Data Transformation'!$O$4:$O$424,MATCH($B6747,'Data Transformation'!$M$4:$M$424,0),MATCH($M$2,'Data Transformation'!$O$3,0))</f>
        <v>20</v>
      </c>
      <c r="N6747" s="27">
        <f>IF('Input and Summary Results'!$J$16="minimum",'Bin Analysis'!X6748/(M6747-1),'Bin Analysis'!Y6747/('Bin Analysis'!M6747-1))</f>
        <v>0</v>
      </c>
      <c r="O6747" s="27">
        <f>IF(M6747=FALSE,NA(),(VLOOKUP(1,C6750:K6769,4,FALSE))/(M6747-1))</f>
        <v>0.57894736842105265</v>
      </c>
      <c r="P6747" s="27">
        <f>IF(M6747=FALSE,NA(),SUM(J6750:J6769)/Weighting!$S$5)</f>
        <v>0.6</v>
      </c>
      <c r="Q6747" s="27">
        <f>IF(M6747=FALSE,NA(),SUM(K6750:K6769)/Weighting!$S$6)</f>
        <v>0.56521739130434778</v>
      </c>
      <c r="R6747" s="27">
        <f>IF(M6747=FALSE,NA(),(VLOOKUP(1,G6750:K6769,3,FALSE))/(M6747-1))</f>
        <v>5.2631578947368418E-2</v>
      </c>
      <c r="S6747" s="22" t="str">
        <f>IF(M6747=FALSE,NA(),IF(SUM(J6750:J6769)=2,"yes","no"))</f>
        <v>no</v>
      </c>
      <c r="X6747" s="2" cm="2">
        <f t="array" ref="X6747:X6748">FREQUENCY(IF('Data Transformation'!$B$425:$B$6424='Bin Analysis'!L6747,'Data Transformation'!$G$425:$G$6424),'Data Transformation'!$U$11)</f>
        <v>19</v>
      </c>
      <c r="Y6747" s="2" cm="2">
        <f t="array" ref="Y6747:Y6748">FREQUENCY(IF('Data Transformation'!$B$425:$B$6424='Bin Analysis'!L6747,'Data Transformation'!$G$425:$G$6424),'Data Transformation'!$U$12)</f>
        <v>8</v>
      </c>
    </row>
    <row r="6748" spans="1:25" x14ac:dyDescent="0.25">
      <c r="A6748" s="14" t="s">
        <v>67</v>
      </c>
      <c r="B6748" t="s">
        <v>47</v>
      </c>
      <c r="C6748" t="s">
        <v>5</v>
      </c>
      <c r="D6748" t="s">
        <v>100</v>
      </c>
      <c r="E6748" t="s">
        <v>101</v>
      </c>
      <c r="F6748" t="s">
        <v>102</v>
      </c>
      <c r="G6748" t="s">
        <v>70</v>
      </c>
      <c r="H6748" t="s">
        <v>31</v>
      </c>
      <c r="I6748" t="s">
        <v>32</v>
      </c>
      <c r="J6748" t="s">
        <v>46</v>
      </c>
      <c r="K6748" s="14" t="s">
        <v>45</v>
      </c>
      <c r="M6748" s="14"/>
      <c r="X6748" s="2">
        <v>0</v>
      </c>
      <c r="Y6748" s="2">
        <v>11</v>
      </c>
    </row>
    <row r="6749" spans="1:25" x14ac:dyDescent="0.25">
      <c r="A6749" s="32"/>
      <c r="D6749" t="b">
        <f>IF(C6749=1,'Data Transformation'!$G$3+0.5*'Data Transformation'!$W$25,IF(C6750=1,D6750-'Data Transformation'!$W$25,FALSE))</f>
        <v>0</v>
      </c>
      <c r="E6749" t="str">
        <f t="array" ref="E6749">IF(ISLOGICAL(D6749),"",FREQUENCY(IF('Data Transformation'!$B$425:$B$8425='Bin Analysis'!$B6747,'Data Transformation'!$G$425:$G$8425),D6749))</f>
        <v/>
      </c>
      <c r="F6749" t="str">
        <f>IF(ISLOGICAL(D6749),"",E6749-E6748)</f>
        <v/>
      </c>
      <c r="M6749" s="14"/>
    </row>
    <row r="6750" spans="1:25" x14ac:dyDescent="0.25">
      <c r="A6750" s="32">
        <f>IF(Weighting!$P$6&gt;0,B6750,"")</f>
        <v>0.32100000000000001</v>
      </c>
      <c r="B6750">
        <f>Weighting!$C$6</f>
        <v>0.32100000000000001</v>
      </c>
      <c r="C6750">
        <f>Weighting!$F$6</f>
        <v>0</v>
      </c>
      <c r="D6750" t="b">
        <f>IF(C6750=1,'Data Transformation'!$G$3+0.5*'Data Transformation'!$W$25,IF(C6751=1,D6751-'Data Transformation'!$W$25,FALSE))</f>
        <v>0</v>
      </c>
      <c r="E6750" t="str">
        <f t="array" ref="E6750">IF(ISLOGICAL(D6750),"",FREQUENCY(IF('Data Transformation'!$B$425:$B$8425='Bin Analysis'!$B6747,'Data Transformation'!$G$425:$G$8425),D6750))</f>
        <v/>
      </c>
      <c r="F6750" t="str">
        <f>IF(ISLOGICAL(D6750),"",E6750-E6749)</f>
        <v/>
      </c>
      <c r="G6750">
        <f>Weighting!$H$6</f>
        <v>1</v>
      </c>
      <c r="H6750">
        <f t="array" ref="H6750">FREQUENCY(IF('Data Transformation'!$B$4:$B$8425=B6747,'Data Transformation'!$G$4:$G$8425),'Bin Analysis'!$B6750)</f>
        <v>1</v>
      </c>
      <c r="I6750">
        <f>H6750-H6749</f>
        <v>1</v>
      </c>
      <c r="J6750">
        <f>IF(I6750=0,0,1)</f>
        <v>1</v>
      </c>
      <c r="K6750">
        <f>J6750*Weighting!$W$6</f>
        <v>1</v>
      </c>
      <c r="M6750" s="14"/>
    </row>
    <row r="6751" spans="1:25" x14ac:dyDescent="0.25">
      <c r="A6751" s="32">
        <f>IF(Weighting!$P$7&gt;0,B6751,"")</f>
        <v>0.45200000000000001</v>
      </c>
      <c r="B6751">
        <f>Weighting!$C$7</f>
        <v>0.45200000000000001</v>
      </c>
      <c r="C6751">
        <f>Weighting!$F$7</f>
        <v>0</v>
      </c>
      <c r="D6751" t="b">
        <f>IF(C6751=1,'Data Transformation'!$G$3+0.5*'Data Transformation'!$W$25,IF(C6752=1,D6752-'Data Transformation'!$W$25,FALSE))</f>
        <v>0</v>
      </c>
      <c r="E6751" t="str">
        <f t="array" ref="E6751">IF(ISLOGICAL(D6751),"",FREQUENCY(IF('Data Transformation'!$B$425:$B$8425='Bin Analysis'!$B6747,'Data Transformation'!$G$425:$G$8425),D6751))</f>
        <v/>
      </c>
      <c r="F6751" t="str">
        <f t="shared" ref="F6751:F6769" si="843">IF(ISLOGICAL(D6751),"",E6751-E6750)</f>
        <v/>
      </c>
      <c r="G6751">
        <f>Weighting!$H$7</f>
        <v>0</v>
      </c>
      <c r="H6751">
        <f t="array" ref="H6751">FREQUENCY(IF('Data Transformation'!$B$4:$B$8425=B6747,'Data Transformation'!$G$4:$G$8425),'Bin Analysis'!$B6751)</f>
        <v>1</v>
      </c>
      <c r="I6751">
        <f t="shared" ref="I6751:I6769" si="844">H6751-H6750</f>
        <v>0</v>
      </c>
      <c r="J6751">
        <f>IF(I6751=0,0,1)</f>
        <v>0</v>
      </c>
      <c r="K6751">
        <f>J6751*Weighting!$W$7</f>
        <v>0</v>
      </c>
      <c r="M6751" s="14"/>
    </row>
    <row r="6752" spans="1:25" x14ac:dyDescent="0.25">
      <c r="A6752" s="32">
        <f>IF(Weighting!$P$8&gt;0,B6752,"")</f>
        <v>0.58299999999999996</v>
      </c>
      <c r="B6752">
        <f>Weighting!$C$8</f>
        <v>0.58299999999999996</v>
      </c>
      <c r="C6752">
        <f>Weighting!$F$8</f>
        <v>0</v>
      </c>
      <c r="D6752" t="b">
        <f>IF(C6752=1,'Data Transformation'!$G$3+0.5*'Data Transformation'!$W$25,IF(C6753=1,D6753-'Data Transformation'!$W$25,FALSE))</f>
        <v>0</v>
      </c>
      <c r="E6752" t="str">
        <f t="array" ref="E6752">IF(ISLOGICAL(D6752),"",FREQUENCY(IF('Data Transformation'!$B$425:$B$8425='Bin Analysis'!$B6747,'Data Transformation'!$G$425:$G$8425),D6752))</f>
        <v/>
      </c>
      <c r="F6752" t="str">
        <f t="shared" si="843"/>
        <v/>
      </c>
      <c r="G6752">
        <f>Weighting!$H$8</f>
        <v>0</v>
      </c>
      <c r="H6752">
        <f t="array" ref="H6752">FREQUENCY(IF('Data Transformation'!$B$4:$B$8425=B6747,'Data Transformation'!$G$4:$G$8425),'Bin Analysis'!$B6752)</f>
        <v>2</v>
      </c>
      <c r="I6752">
        <f t="shared" si="844"/>
        <v>1</v>
      </c>
      <c r="J6752">
        <f t="shared" ref="J6752:J6769" si="845">IF(I6752=0,0,1)</f>
        <v>1</v>
      </c>
      <c r="K6752">
        <f>J6752*Weighting!$W$8</f>
        <v>3</v>
      </c>
      <c r="M6752" s="14"/>
    </row>
    <row r="6753" spans="1:13" x14ac:dyDescent="0.25">
      <c r="A6753" s="32">
        <f>IF(Weighting!$P$9&gt;0,B6753,"")</f>
        <v>0.71399999999999997</v>
      </c>
      <c r="B6753" s="50">
        <f>Weighting!$C$9</f>
        <v>0.71399999999999997</v>
      </c>
      <c r="C6753">
        <f>Weighting!$F$9</f>
        <v>0</v>
      </c>
      <c r="D6753" t="b">
        <f>IF(C6753=1,'Data Transformation'!$G$3+0.5*'Data Transformation'!$W$25,IF(C6754=1,D6754-'Data Transformation'!$W$25,FALSE))</f>
        <v>0</v>
      </c>
      <c r="E6753" t="str">
        <f t="array" ref="E6753">IF(ISLOGICAL(D6753),"",FREQUENCY(IF('Data Transformation'!$B$425:$B$8425='Bin Analysis'!$B6747,'Data Transformation'!$G$425:$G$8425),D6753))</f>
        <v/>
      </c>
      <c r="F6753" t="str">
        <f t="shared" si="843"/>
        <v/>
      </c>
      <c r="G6753">
        <f>Weighting!$H$9</f>
        <v>0</v>
      </c>
      <c r="H6753">
        <f t="array" ref="H6753">FREQUENCY(IF('Data Transformation'!$B$4:$B$8425=B6747,'Data Transformation'!$G$4:$G$8425),'Bin Analysis'!$B6753)</f>
        <v>4</v>
      </c>
      <c r="I6753">
        <f t="shared" si="844"/>
        <v>2</v>
      </c>
      <c r="J6753">
        <f t="shared" si="845"/>
        <v>1</v>
      </c>
      <c r="K6753">
        <f>J6753*Weighting!$W$9</f>
        <v>3</v>
      </c>
      <c r="M6753" s="14"/>
    </row>
    <row r="6754" spans="1:13" x14ac:dyDescent="0.25">
      <c r="A6754" s="32">
        <f>IF(Weighting!$P$10&gt;0,B6754,"")</f>
        <v>0.84499999999999997</v>
      </c>
      <c r="B6754">
        <f>Weighting!$C$10</f>
        <v>0.84499999999999997</v>
      </c>
      <c r="C6754">
        <f>Weighting!$F$10</f>
        <v>0</v>
      </c>
      <c r="D6754" t="b">
        <f>IF(C6754=1,'Data Transformation'!$G$3+0.5*'Data Transformation'!$W$25,IF(C6755=1,D6755-'Data Transformation'!$W$25,FALSE))</f>
        <v>0</v>
      </c>
      <c r="E6754" t="str">
        <f t="array" ref="E6754">IF(ISLOGICAL(D6754),"",FREQUENCY(IF('Data Transformation'!$B$425:$B$8425='Bin Analysis'!$B6747,'Data Transformation'!$G$425:$G$8425),D6754))</f>
        <v/>
      </c>
      <c r="F6754" t="str">
        <f t="shared" si="843"/>
        <v/>
      </c>
      <c r="G6754">
        <f>Weighting!$H$10</f>
        <v>0</v>
      </c>
      <c r="H6754">
        <f t="array" ref="H6754">FREQUENCY(IF('Data Transformation'!$B$4:$B$8425=B6747,'Data Transformation'!$G$4:$G$8425),'Bin Analysis'!$B6754)</f>
        <v>6</v>
      </c>
      <c r="I6754">
        <f t="shared" si="844"/>
        <v>2</v>
      </c>
      <c r="J6754">
        <f t="shared" si="845"/>
        <v>1</v>
      </c>
      <c r="K6754">
        <f>J6754*Weighting!$W$10</f>
        <v>3</v>
      </c>
      <c r="M6754" s="14"/>
    </row>
    <row r="6755" spans="1:13" x14ac:dyDescent="0.25">
      <c r="A6755" s="32">
        <f>IF(Weighting!$P$11&gt;0,B6755,"")</f>
        <v>0.97599999999999998</v>
      </c>
      <c r="B6755">
        <f>Weighting!$C$11</f>
        <v>0.97599999999999998</v>
      </c>
      <c r="C6755">
        <f>Weighting!$F$11</f>
        <v>0</v>
      </c>
      <c r="D6755">
        <f>IF(C6755=1,'Data Transformation'!$G$3+0.5*'Data Transformation'!$W$25,IF(C6756=1,D6756-'Data Transformation'!$W$25,FALSE))</f>
        <v>0.86899999999999999</v>
      </c>
      <c r="E6755">
        <f t="array" ref="E6755">IF(ISLOGICAL(D6755),"",FREQUENCY(IF('Data Transformation'!$B$425:$B$8425='Bin Analysis'!$B6747,'Data Transformation'!$G$425:$G$8425),D6755))</f>
        <v>8</v>
      </c>
      <c r="F6755" t="e">
        <f t="shared" si="843"/>
        <v>#VALUE!</v>
      </c>
      <c r="G6755">
        <f>Weighting!$H$11</f>
        <v>0</v>
      </c>
      <c r="H6755">
        <f t="array" ref="H6755">FREQUENCY(IF('Data Transformation'!$B$4:$B$8425=B6747,'Data Transformation'!$G$4:$G$8425),'Bin Analysis'!$B6755)</f>
        <v>13</v>
      </c>
      <c r="I6755">
        <f t="shared" si="844"/>
        <v>7</v>
      </c>
      <c r="J6755">
        <f t="shared" si="845"/>
        <v>1</v>
      </c>
      <c r="K6755">
        <f>J6755*Weighting!$W$11</f>
        <v>2</v>
      </c>
      <c r="M6755" s="14"/>
    </row>
    <row r="6756" spans="1:13" x14ac:dyDescent="0.25">
      <c r="A6756" s="32">
        <f>IF(Weighting!$P$12&gt;0,B6756,"")</f>
        <v>1.107</v>
      </c>
      <c r="B6756">
        <f>Weighting!$C$12</f>
        <v>1.107</v>
      </c>
      <c r="C6756">
        <f>Weighting!$F$12</f>
        <v>1</v>
      </c>
      <c r="D6756">
        <f>IF(C6756=1,'Data Transformation'!$G$3+0.5*'Data Transformation'!$W$25,IF(C6757=1,D6757-'Data Transformation'!$W$25,FALSE))</f>
        <v>1.131</v>
      </c>
      <c r="E6756">
        <f t="array" ref="E6756">IF(ISLOGICAL(D6756),"",FREQUENCY(IF('Data Transformation'!$B$425:$B$8425='Bin Analysis'!$B6747,'Data Transformation'!$G$425:$G$8425),D6756))</f>
        <v>19</v>
      </c>
      <c r="F6756">
        <f t="shared" si="843"/>
        <v>11</v>
      </c>
      <c r="G6756">
        <f>Weighting!$H$12</f>
        <v>0</v>
      </c>
      <c r="H6756">
        <f t="array" ref="H6756">FREQUENCY(IF('Data Transformation'!$B$4:$B$8425=B6747,'Data Transformation'!$G$4:$G$8425),'Bin Analysis'!$B6756)</f>
        <v>20</v>
      </c>
      <c r="I6756">
        <f t="shared" si="844"/>
        <v>7</v>
      </c>
      <c r="J6756">
        <f t="shared" si="845"/>
        <v>1</v>
      </c>
      <c r="K6756">
        <f>J6756*Weighting!$W$12</f>
        <v>1</v>
      </c>
      <c r="M6756" s="14"/>
    </row>
    <row r="6757" spans="1:13" x14ac:dyDescent="0.25">
      <c r="A6757" s="32">
        <f>IF(Weighting!$P$13&gt;0,B6757,"")</f>
        <v>1.238</v>
      </c>
      <c r="B6757">
        <f>Weighting!$C$13</f>
        <v>1.238</v>
      </c>
      <c r="C6757">
        <f>Weighting!$F$13</f>
        <v>0</v>
      </c>
      <c r="D6757" t="b">
        <f>IF(C6757=1,'Data Transformation'!$G$3+0.5*'Data Transformation'!$W$25,IF(C6758=1,D6758-'Data Transformation'!$W$25,FALSE))</f>
        <v>0</v>
      </c>
      <c r="E6757" t="str">
        <f t="array" ref="E6757">IF(ISLOGICAL(D6757),"",FREQUENCY(IF('Data Transformation'!$B$425:$B$8425='Bin Analysis'!$B6747,'Data Transformation'!$G$425:$G$8425),D6757))</f>
        <v/>
      </c>
      <c r="F6757" t="str">
        <f t="shared" si="843"/>
        <v/>
      </c>
      <c r="G6757">
        <f>Weighting!$H$13</f>
        <v>0</v>
      </c>
      <c r="H6757">
        <f t="array" ref="H6757">FREQUENCY(IF('Data Transformation'!$B$4:$B$8425=B6747,'Data Transformation'!$G$4:$G$8425),'Bin Analysis'!$B6757)</f>
        <v>20</v>
      </c>
      <c r="I6757">
        <f t="shared" si="844"/>
        <v>0</v>
      </c>
      <c r="J6757">
        <f t="shared" si="845"/>
        <v>0</v>
      </c>
      <c r="K6757">
        <f>J6757*Weighting!$W$13</f>
        <v>0</v>
      </c>
      <c r="M6757" s="14"/>
    </row>
    <row r="6758" spans="1:13" x14ac:dyDescent="0.25">
      <c r="A6758" s="32">
        <f>IF(Weighting!$P$14&gt;0,B6758,"")</f>
        <v>1.369</v>
      </c>
      <c r="B6758">
        <f>Weighting!$C$14</f>
        <v>1.369</v>
      </c>
      <c r="C6758">
        <f>Weighting!$F$14</f>
        <v>0</v>
      </c>
      <c r="D6758" t="b">
        <f>IF(C6758=1,'Data Transformation'!$G$3+0.5*'Data Transformation'!$W$25,IF(C6759=1,D6759-'Data Transformation'!$W$25,FALSE))</f>
        <v>0</v>
      </c>
      <c r="E6758" t="str">
        <f t="array" ref="E6758">IF(ISLOGICAL(D6758),"",FREQUENCY(IF('Data Transformation'!$B$425:$B$8425='Bin Analysis'!$B6747,'Data Transformation'!$G$425:$G$8425),D6758))</f>
        <v/>
      </c>
      <c r="F6758" t="str">
        <f t="shared" si="843"/>
        <v/>
      </c>
      <c r="G6758">
        <f>Weighting!$H$14</f>
        <v>0</v>
      </c>
      <c r="H6758">
        <f t="array" ref="H6758">FREQUENCY(IF('Data Transformation'!$B$4:$B$8425=B6747,'Data Transformation'!$G$4:$G$8425),'Bin Analysis'!$B6758)</f>
        <v>20</v>
      </c>
      <c r="I6758">
        <f t="shared" si="844"/>
        <v>0</v>
      </c>
      <c r="J6758">
        <f t="shared" si="845"/>
        <v>0</v>
      </c>
      <c r="K6758">
        <f>J6758*Weighting!$W$14</f>
        <v>0</v>
      </c>
      <c r="M6758" s="14"/>
    </row>
    <row r="6759" spans="1:13" x14ac:dyDescent="0.25">
      <c r="A6759" s="32">
        <f>IF(Weighting!$P$15&gt;0,B6759,"")</f>
        <v>1.5000009999999999</v>
      </c>
      <c r="B6759">
        <f>Weighting!$C$15</f>
        <v>1.5000009999999999</v>
      </c>
      <c r="C6759">
        <f>Weighting!$F$15</f>
        <v>0</v>
      </c>
      <c r="D6759" t="b">
        <f>IF(C6759=1,'Data Transformation'!$G$3+0.5*'Data Transformation'!$W$25,IF(C6760=1,D6760-'Data Transformation'!$W$25,FALSE))</f>
        <v>0</v>
      </c>
      <c r="E6759" t="str">
        <f t="array" ref="E6759">IF(ISLOGICAL(D6759),"",FREQUENCY(IF('Data Transformation'!$B$425:$B$8425='Bin Analysis'!$B6747,'Data Transformation'!$G$425:$G$8425),D6759))</f>
        <v/>
      </c>
      <c r="F6759" t="str">
        <f t="shared" si="843"/>
        <v/>
      </c>
      <c r="G6759">
        <f>Weighting!$H$15</f>
        <v>0</v>
      </c>
      <c r="H6759">
        <f t="array" ref="H6759">FREQUENCY(IF('Data Transformation'!$B$4:$B$8425=B6747,'Data Transformation'!$G$4:$G$8425),'Bin Analysis'!$B6759)</f>
        <v>20</v>
      </c>
      <c r="I6759">
        <f t="shared" si="844"/>
        <v>0</v>
      </c>
      <c r="J6759">
        <f t="shared" si="845"/>
        <v>0</v>
      </c>
      <c r="K6759">
        <f>J6759*Weighting!$W$15</f>
        <v>0</v>
      </c>
      <c r="M6759" s="14"/>
    </row>
    <row r="6760" spans="1:13" x14ac:dyDescent="0.25">
      <c r="A6760" s="32" t="str">
        <f>IF(Weighting!$P$16&gt;0,B6760,"")</f>
        <v/>
      </c>
      <c r="B6760">
        <f>Weighting!$C$16</f>
        <v>1.631</v>
      </c>
      <c r="C6760">
        <f>Weighting!$F$16</f>
        <v>0</v>
      </c>
      <c r="D6760" t="b">
        <f>IF(C6760=1,'Data Transformation'!$G$3+0.5*'Data Transformation'!$W$25,IF(C6761=1,D6761-'Data Transformation'!$W$25,FALSE))</f>
        <v>0</v>
      </c>
      <c r="E6760" t="str">
        <f t="array" ref="E6760">IF(ISLOGICAL(D6760),"",FREQUENCY(IF('Data Transformation'!$B$425:$B$8425='Bin Analysis'!$B6747,'Data Transformation'!$G$425:$G$8425),D6760))</f>
        <v/>
      </c>
      <c r="F6760" t="str">
        <f t="shared" si="843"/>
        <v/>
      </c>
      <c r="G6760">
        <f>Weighting!$H$16</f>
        <v>0</v>
      </c>
      <c r="H6760">
        <f t="array" ref="H6760">FREQUENCY(IF('Data Transformation'!$B$4:$B$8425=B6747,'Data Transformation'!$G$4:$G$8425),'Bin Analysis'!$B6760)</f>
        <v>20</v>
      </c>
      <c r="I6760">
        <f t="shared" si="844"/>
        <v>0</v>
      </c>
      <c r="J6760">
        <f t="shared" si="845"/>
        <v>0</v>
      </c>
      <c r="K6760">
        <f>J6760*Weighting!$W$16</f>
        <v>0</v>
      </c>
      <c r="M6760" s="14"/>
    </row>
    <row r="6761" spans="1:13" x14ac:dyDescent="0.25">
      <c r="A6761" s="32" t="str">
        <f>IF(Weighting!$P$17&gt;0,B6761,"")</f>
        <v/>
      </c>
      <c r="B6761">
        <f>Weighting!$C$17</f>
        <v>1.762</v>
      </c>
      <c r="C6761">
        <f>Weighting!$F$17</f>
        <v>0</v>
      </c>
      <c r="D6761" t="b">
        <f>IF(C6761=1,'Data Transformation'!$G$3+0.5*'Data Transformation'!$W$25,IF(C6762=1,D6762-'Data Transformation'!$W$25,FALSE))</f>
        <v>0</v>
      </c>
      <c r="E6761" t="str">
        <f t="array" ref="E6761">IF(ISLOGICAL(D6761),"",FREQUENCY(IF('Data Transformation'!$B$425:$B$8425='Bin Analysis'!$B6747,'Data Transformation'!$G$425:$G$8425),D6761))</f>
        <v/>
      </c>
      <c r="F6761" t="str">
        <f t="shared" si="843"/>
        <v/>
      </c>
      <c r="G6761">
        <f>Weighting!$H$17</f>
        <v>0</v>
      </c>
      <c r="H6761">
        <f t="array" ref="H6761">FREQUENCY(IF('Data Transformation'!$B$4:$B$8425=B6747,'Data Transformation'!$G$4:$G$8425),'Bin Analysis'!$B6761)</f>
        <v>20</v>
      </c>
      <c r="I6761">
        <f t="shared" si="844"/>
        <v>0</v>
      </c>
      <c r="J6761">
        <f t="shared" si="845"/>
        <v>0</v>
      </c>
      <c r="K6761">
        <f>J6761*Weighting!$W$17</f>
        <v>0</v>
      </c>
      <c r="M6761" s="14"/>
    </row>
    <row r="6762" spans="1:13" x14ac:dyDescent="0.25">
      <c r="A6762" s="32" t="str">
        <f>IF(Weighting!$P$18&gt;0,B6762,"")</f>
        <v/>
      </c>
      <c r="B6762">
        <f>Weighting!$C$18</f>
        <v>1.893</v>
      </c>
      <c r="C6762">
        <f>Weighting!$F$18</f>
        <v>0</v>
      </c>
      <c r="D6762" t="b">
        <f>IF(C6762=1,'Data Transformation'!$G$3+0.5*'Data Transformation'!$W$25,IF(C6763=1,D6763-'Data Transformation'!$W$25,FALSE))</f>
        <v>0</v>
      </c>
      <c r="E6762" t="str">
        <f t="array" ref="E6762">IF(ISLOGICAL(D6762),"",FREQUENCY(IF('Data Transformation'!$B$425:$B$8425='Bin Analysis'!$B6747,'Data Transformation'!$G$425:$G$8425),D6762))</f>
        <v/>
      </c>
      <c r="F6762" t="str">
        <f t="shared" si="843"/>
        <v/>
      </c>
      <c r="G6762">
        <f>Weighting!$H$18</f>
        <v>0</v>
      </c>
      <c r="H6762">
        <f t="array" ref="H6762">FREQUENCY(IF('Data Transformation'!$B$4:$B$8425=B6747,'Data Transformation'!$G$4:$G$8425),'Bin Analysis'!$B6762)</f>
        <v>20</v>
      </c>
      <c r="I6762">
        <f t="shared" si="844"/>
        <v>0</v>
      </c>
      <c r="J6762">
        <f t="shared" si="845"/>
        <v>0</v>
      </c>
      <c r="K6762">
        <f>J6762*Weighting!$W$18</f>
        <v>0</v>
      </c>
      <c r="M6762" s="14"/>
    </row>
    <row r="6763" spans="1:13" x14ac:dyDescent="0.25">
      <c r="A6763" s="32" t="str">
        <f>IF(Weighting!$P$19&gt;0,B6763,"")</f>
        <v/>
      </c>
      <c r="B6763">
        <f>Weighting!$C$19</f>
        <v>2.024</v>
      </c>
      <c r="C6763">
        <f>Weighting!$F$19</f>
        <v>0</v>
      </c>
      <c r="D6763" t="b">
        <f>IF(C6763=1,'Data Transformation'!$G$3+0.5*'Data Transformation'!$W$25,IF(C6764=1,D6764-'Data Transformation'!$W$25,FALSE))</f>
        <v>0</v>
      </c>
      <c r="E6763" t="str">
        <f t="array" ref="E6763">IF(ISLOGICAL(D6763),"",FREQUENCY(IF('Data Transformation'!$B$425:$B$8425='Bin Analysis'!$B6747,'Data Transformation'!$G$425:$G$8425),D6763))</f>
        <v/>
      </c>
      <c r="F6763" t="str">
        <f t="shared" si="843"/>
        <v/>
      </c>
      <c r="G6763">
        <f>Weighting!$H$19</f>
        <v>0</v>
      </c>
      <c r="H6763">
        <f t="array" ref="H6763">FREQUENCY(IF('Data Transformation'!$B$4:$B$8425=B6747,'Data Transformation'!$G$4:$G$8425),'Bin Analysis'!$B6763)</f>
        <v>20</v>
      </c>
      <c r="I6763">
        <f t="shared" si="844"/>
        <v>0</v>
      </c>
      <c r="J6763">
        <f t="shared" si="845"/>
        <v>0</v>
      </c>
      <c r="K6763">
        <f>J6763*Weighting!$W$19</f>
        <v>0</v>
      </c>
      <c r="M6763" s="14"/>
    </row>
    <row r="6764" spans="1:13" x14ac:dyDescent="0.25">
      <c r="A6764" s="32" t="str">
        <f>IF(Weighting!$P$20&gt;0,B6764,"")</f>
        <v/>
      </c>
      <c r="B6764">
        <f>Weighting!$C$20</f>
        <v>2.1550000000000002</v>
      </c>
      <c r="C6764">
        <f>Weighting!$F$20</f>
        <v>0</v>
      </c>
      <c r="D6764" t="b">
        <f>IF(C6764=1,'Data Transformation'!$G$3+0.5*'Data Transformation'!$W$25,IF(C6765=1,D6765-'Data Transformation'!$W$25,FALSE))</f>
        <v>0</v>
      </c>
      <c r="E6764" t="str">
        <f t="array" ref="E6764">IF(ISLOGICAL(D6764),"",FREQUENCY(IF('Data Transformation'!$B$425:$B$8425='Bin Analysis'!$B6747,'Data Transformation'!$G$425:$G$8425),D6764))</f>
        <v/>
      </c>
      <c r="F6764" t="str">
        <f t="shared" si="843"/>
        <v/>
      </c>
      <c r="G6764">
        <f>Weighting!$H$20</f>
        <v>0</v>
      </c>
      <c r="H6764">
        <f t="array" ref="H6764">FREQUENCY(IF('Data Transformation'!$B$4:$B$8425=B6747,'Data Transformation'!$G$4:$G$8425),'Bin Analysis'!$B6764)</f>
        <v>20</v>
      </c>
      <c r="I6764">
        <f t="shared" si="844"/>
        <v>0</v>
      </c>
      <c r="J6764">
        <f t="shared" si="845"/>
        <v>0</v>
      </c>
      <c r="K6764">
        <f>J6764*Weighting!$W$20</f>
        <v>0</v>
      </c>
      <c r="M6764" s="14"/>
    </row>
    <row r="6765" spans="1:13" x14ac:dyDescent="0.25">
      <c r="A6765" s="32" t="str">
        <f>IF(Weighting!$P$21&gt;0,B6765,"")</f>
        <v/>
      </c>
      <c r="B6765">
        <f>Weighting!$C$21</f>
        <v>2.2860000000000005</v>
      </c>
      <c r="C6765">
        <f>Weighting!$F$21</f>
        <v>0</v>
      </c>
      <c r="D6765" t="b">
        <f>IF(C6765=1,'Data Transformation'!$G$3+0.5*'Data Transformation'!$W$25,IF(C6766=1,D6766-'Data Transformation'!$W$25,FALSE))</f>
        <v>0</v>
      </c>
      <c r="E6765" t="str">
        <f t="array" ref="E6765">IF(ISLOGICAL(D6765),"",FREQUENCY(IF('Data Transformation'!$B$425:$B$8425='Bin Analysis'!$B6747,'Data Transformation'!$G$425:$G$8425),D6765))</f>
        <v/>
      </c>
      <c r="F6765" t="str">
        <f t="shared" si="843"/>
        <v/>
      </c>
      <c r="G6765">
        <f>Weighting!$H$21</f>
        <v>0</v>
      </c>
      <c r="H6765">
        <f t="array" ref="H6765">FREQUENCY(IF('Data Transformation'!$B$4:$B$8425=B6747,'Data Transformation'!$G$4:$G$8425),'Bin Analysis'!$B6765)</f>
        <v>20</v>
      </c>
      <c r="I6765">
        <f t="shared" si="844"/>
        <v>0</v>
      </c>
      <c r="J6765">
        <f t="shared" si="845"/>
        <v>0</v>
      </c>
      <c r="K6765">
        <f>J6765*Weighting!$W$21</f>
        <v>0</v>
      </c>
      <c r="M6765" s="14"/>
    </row>
    <row r="6766" spans="1:13" x14ac:dyDescent="0.25">
      <c r="A6766" s="32" t="str">
        <f>IF(Weighting!$P$22&gt;0,B6766,"")</f>
        <v/>
      </c>
      <c r="B6766">
        <f>Weighting!$C$22</f>
        <v>2.4170000000000007</v>
      </c>
      <c r="C6766">
        <f>Weighting!$F$22</f>
        <v>0</v>
      </c>
      <c r="D6766" t="b">
        <f>IF(C6766=1,'Data Transformation'!$G$3+0.5*'Data Transformation'!$W$25,IF(C6767=1,D6767-'Data Transformation'!$W$25,FALSE))</f>
        <v>0</v>
      </c>
      <c r="E6766" t="str">
        <f t="array" ref="E6766">IF(ISLOGICAL(D6766),"",FREQUENCY(IF('Data Transformation'!$B$425:$B$8425='Bin Analysis'!$B6747,'Data Transformation'!$G$425:$G$8425),D6766))</f>
        <v/>
      </c>
      <c r="F6766" t="str">
        <f t="shared" si="843"/>
        <v/>
      </c>
      <c r="G6766">
        <f>Weighting!$H$22</f>
        <v>0</v>
      </c>
      <c r="H6766">
        <f t="array" ref="H6766">FREQUENCY(IF('Data Transformation'!$B$4:$B$8425=B6747,'Data Transformation'!$G$4:$G$8425),'Bin Analysis'!$B6766)</f>
        <v>20</v>
      </c>
      <c r="I6766">
        <f t="shared" si="844"/>
        <v>0</v>
      </c>
      <c r="J6766">
        <f t="shared" si="845"/>
        <v>0</v>
      </c>
      <c r="K6766">
        <f>J6766*Weighting!$W$22</f>
        <v>0</v>
      </c>
      <c r="M6766" s="14"/>
    </row>
    <row r="6767" spans="1:13" x14ac:dyDescent="0.25">
      <c r="A6767" s="32" t="str">
        <f>IF(Weighting!$P$23&gt;0,B6767,"")</f>
        <v/>
      </c>
      <c r="B6767">
        <f>Weighting!$C$23</f>
        <v>2.5480000000000009</v>
      </c>
      <c r="C6767">
        <f>Weighting!$F$23</f>
        <v>0</v>
      </c>
      <c r="D6767" t="b">
        <f>IF(C6767=1,'Data Transformation'!$G$3+0.5*'Data Transformation'!$W$25,IF(C6768=1,D6768-'Data Transformation'!$W$25,FALSE))</f>
        <v>0</v>
      </c>
      <c r="E6767" t="str">
        <f t="array" ref="E6767">IF(ISLOGICAL(D6767),"",FREQUENCY(IF('Data Transformation'!$B$425:$B$8425='Bin Analysis'!$B6747,'Data Transformation'!$G$425:$G$8425),D6767))</f>
        <v/>
      </c>
      <c r="F6767" t="str">
        <f t="shared" si="843"/>
        <v/>
      </c>
      <c r="G6767">
        <f>Weighting!$H$23</f>
        <v>0</v>
      </c>
      <c r="H6767">
        <f t="array" ref="H6767">FREQUENCY(IF('Data Transformation'!$B$4:$B$8425=B6747,'Data Transformation'!$G$4:$G$8425),'Bin Analysis'!$B6767)</f>
        <v>20</v>
      </c>
      <c r="I6767">
        <f t="shared" si="844"/>
        <v>0</v>
      </c>
      <c r="J6767">
        <f t="shared" si="845"/>
        <v>0</v>
      </c>
      <c r="K6767">
        <f>J6767*Weighting!$W$23</f>
        <v>0</v>
      </c>
      <c r="M6767" s="14"/>
    </row>
    <row r="6768" spans="1:13" x14ac:dyDescent="0.25">
      <c r="A6768" s="32" t="str">
        <f>IF(Weighting!$P$24&gt;0,B6768,"")</f>
        <v/>
      </c>
      <c r="B6768">
        <f>Weighting!$C$24</f>
        <v>2.6790000000000012</v>
      </c>
      <c r="C6768">
        <f>Weighting!$F$24</f>
        <v>0</v>
      </c>
      <c r="D6768" t="b">
        <f>IF(C6768=1,'Data Transformation'!$G$3+0.5*'Data Transformation'!$W$25,IF(C6769=1,D6769-'Data Transformation'!$W$25,FALSE))</f>
        <v>0</v>
      </c>
      <c r="E6768" t="str">
        <f t="array" ref="E6768">IF(ISLOGICAL(D6768),"",FREQUENCY(IF('Data Transformation'!$B$425:$B$8425='Bin Analysis'!$B6747,'Data Transformation'!$G$425:$G$8425),D6768))</f>
        <v/>
      </c>
      <c r="F6768" t="str">
        <f t="shared" si="843"/>
        <v/>
      </c>
      <c r="G6768">
        <f>Weighting!$H$24</f>
        <v>0</v>
      </c>
      <c r="H6768">
        <f t="array" ref="H6768">FREQUENCY(IF('Data Transformation'!$B$4:$B$8425=B6747,'Data Transformation'!$G$4:$G$8425),'Bin Analysis'!$B6768)</f>
        <v>20</v>
      </c>
      <c r="I6768">
        <f t="shared" si="844"/>
        <v>0</v>
      </c>
      <c r="J6768">
        <f t="shared" si="845"/>
        <v>0</v>
      </c>
      <c r="K6768">
        <f>J6768*Weighting!$W$24</f>
        <v>0</v>
      </c>
      <c r="M6768" s="14"/>
    </row>
    <row r="6769" spans="1:25" x14ac:dyDescent="0.25">
      <c r="A6769" s="32" t="str">
        <f>IF(Weighting!$P$25&gt;0,B6769,"")</f>
        <v/>
      </c>
      <c r="B6769">
        <f>Weighting!$C$25</f>
        <v>2.8100000000000014</v>
      </c>
      <c r="C6769">
        <f>Weighting!$F$25</f>
        <v>0</v>
      </c>
      <c r="D6769" t="b">
        <f>IF(C6769=1,'Data Transformation'!$G$3+0.5*'Data Transformation'!$W$25,IF(C6770=1,D6770-'Data Transformation'!$W$25,FALSE))</f>
        <v>0</v>
      </c>
      <c r="E6769" t="str">
        <f t="array" ref="E6769">IF(ISLOGICAL(D6769),"",FREQUENCY(IF('Data Transformation'!$B$425:$B$8425='Bin Analysis'!$B6747,'Data Transformation'!$G$425:$G$8425),D6769))</f>
        <v/>
      </c>
      <c r="F6769" t="str">
        <f t="shared" si="843"/>
        <v/>
      </c>
      <c r="G6769">
        <f>Weighting!$H$25</f>
        <v>0</v>
      </c>
      <c r="H6769">
        <f t="array" ref="H6769">FREQUENCY(IF('Data Transformation'!$B$4:$B$8425=B6747,'Data Transformation'!$G$4:$G$8425),'Bin Analysis'!$B6769)</f>
        <v>20</v>
      </c>
      <c r="I6769">
        <f t="shared" si="844"/>
        <v>0</v>
      </c>
      <c r="J6769">
        <f t="shared" si="845"/>
        <v>0</v>
      </c>
      <c r="K6769">
        <f>J6769*Weighting!$W$25</f>
        <v>0</v>
      </c>
      <c r="M6769" s="14"/>
    </row>
    <row r="6770" spans="1:25" x14ac:dyDescent="0.25">
      <c r="O6770"/>
      <c r="P6770"/>
      <c r="Q6770"/>
      <c r="R6770"/>
    </row>
    <row r="6771" spans="1:25" ht="23.25" x14ac:dyDescent="0.35">
      <c r="A6771" s="21" t="s">
        <v>0</v>
      </c>
      <c r="B6771" s="21">
        <f>IFERROR(VLOOKUP(C6771,'Data Transformation'!$L$6:$M$426,2,FALSE),"")</f>
        <v>282</v>
      </c>
      <c r="C6771" s="21">
        <f>C6747+1</f>
        <v>282</v>
      </c>
      <c r="D6771" s="21"/>
      <c r="E6771" s="21"/>
      <c r="F6771" s="21"/>
      <c r="G6771" s="21"/>
      <c r="H6771" s="22"/>
      <c r="I6771" s="22"/>
      <c r="J6771" s="22"/>
      <c r="K6771" s="21"/>
      <c r="L6771" s="21">
        <f>B6771</f>
        <v>282</v>
      </c>
      <c r="M6771" s="23">
        <f>INDEX('Data Transformation'!$O$4:$O$424,MATCH($B6771,'Data Transformation'!$M$4:$M$424,0),MATCH($M$2,'Data Transformation'!$O$3,0))</f>
        <v>19</v>
      </c>
      <c r="N6771" s="27">
        <f>IF('Input and Summary Results'!$J$16="minimum",'Bin Analysis'!X6772/(M6771-1),'Bin Analysis'!Y6771/('Bin Analysis'!M6771-1))</f>
        <v>5.5555555555555552E-2</v>
      </c>
      <c r="O6771" s="27">
        <f>IF(M6771=FALSE,NA(),(VLOOKUP(1,C6774:K6793,4,FALSE))/(M6771-1))</f>
        <v>0.16666666666666666</v>
      </c>
      <c r="P6771" s="27">
        <f>IF(M6771=FALSE,NA(),SUM(J6774:J6793)/Weighting!$S$5)</f>
        <v>0.6</v>
      </c>
      <c r="Q6771" s="27">
        <f>IF(M6771=FALSE,NA(),SUM(K6774:K6793)/Weighting!$S$6)</f>
        <v>0.52173913043478259</v>
      </c>
      <c r="R6771" s="27">
        <f>IF(M6771=FALSE,NA(),(VLOOKUP(1,G6774:K6793,3,FALSE))/(M6771-1))</f>
        <v>0.66666666666666663</v>
      </c>
      <c r="S6771" s="22" t="str">
        <f>IF(M6771=FALSE,NA(),IF(SUM(J6774:J6793)=2,"yes","no"))</f>
        <v>no</v>
      </c>
      <c r="X6771" s="2" cm="2">
        <f t="array" ref="X6771:X6772">FREQUENCY(IF('Data Transformation'!$B$425:$B$6424='Bin Analysis'!L6771,'Data Transformation'!$G$425:$G$6424),'Data Transformation'!$U$11)</f>
        <v>17</v>
      </c>
      <c r="Y6771" s="2" cm="2">
        <f t="array" ref="Y6771:Y6772">FREQUENCY(IF('Data Transformation'!$B$425:$B$6424='Bin Analysis'!L6771,'Data Transformation'!$G$425:$G$6424),'Data Transformation'!$U$12)</f>
        <v>14</v>
      </c>
    </row>
    <row r="6772" spans="1:25" x14ac:dyDescent="0.25">
      <c r="A6772" s="14" t="s">
        <v>67</v>
      </c>
      <c r="B6772" t="s">
        <v>47</v>
      </c>
      <c r="C6772" t="s">
        <v>5</v>
      </c>
      <c r="D6772" t="s">
        <v>100</v>
      </c>
      <c r="E6772" t="s">
        <v>101</v>
      </c>
      <c r="F6772" t="s">
        <v>102</v>
      </c>
      <c r="G6772" t="s">
        <v>70</v>
      </c>
      <c r="H6772" t="s">
        <v>31</v>
      </c>
      <c r="I6772" t="s">
        <v>32</v>
      </c>
      <c r="J6772" t="s">
        <v>46</v>
      </c>
      <c r="K6772" s="14" t="s">
        <v>45</v>
      </c>
      <c r="M6772" s="14"/>
      <c r="X6772" s="2">
        <v>1</v>
      </c>
      <c r="Y6772" s="2">
        <v>4</v>
      </c>
    </row>
    <row r="6773" spans="1:25" x14ac:dyDescent="0.25">
      <c r="A6773" s="32"/>
      <c r="D6773" t="b">
        <f>IF(C6773=1,'Data Transformation'!$G$3+0.5*'Data Transformation'!$W$25,IF(C6774=1,D6774-'Data Transformation'!$W$25,FALSE))</f>
        <v>0</v>
      </c>
      <c r="E6773" t="str">
        <f t="array" ref="E6773">IF(ISLOGICAL(D6773),"",FREQUENCY(IF('Data Transformation'!$B$425:$B$8425='Bin Analysis'!$B6771,'Data Transformation'!$G$425:$G$8425),D6773))</f>
        <v/>
      </c>
      <c r="F6773" t="str">
        <f>IF(ISLOGICAL(D6773),"",E6773-E6772)</f>
        <v/>
      </c>
      <c r="M6773" s="14"/>
    </row>
    <row r="6774" spans="1:25" x14ac:dyDescent="0.25">
      <c r="A6774" s="32">
        <f>IF(Weighting!$P$6&gt;0,B6774,"")</f>
        <v>0.32100000000000001</v>
      </c>
      <c r="B6774">
        <f>Weighting!$C$6</f>
        <v>0.32100000000000001</v>
      </c>
      <c r="C6774">
        <f>Weighting!$F$6</f>
        <v>0</v>
      </c>
      <c r="D6774" t="b">
        <f>IF(C6774=1,'Data Transformation'!$G$3+0.5*'Data Transformation'!$W$25,IF(C6775=1,D6775-'Data Transformation'!$W$25,FALSE))</f>
        <v>0</v>
      </c>
      <c r="E6774" t="str">
        <f t="array" ref="E6774">IF(ISLOGICAL(D6774),"",FREQUENCY(IF('Data Transformation'!$B$425:$B$8425='Bin Analysis'!$B6771,'Data Transformation'!$G$425:$G$8425),D6774))</f>
        <v/>
      </c>
      <c r="F6774" t="str">
        <f>IF(ISLOGICAL(D6774),"",E6774-E6773)</f>
        <v/>
      </c>
      <c r="G6774">
        <f>Weighting!$H$6</f>
        <v>1</v>
      </c>
      <c r="H6774">
        <f t="array" ref="H6774">FREQUENCY(IF('Data Transformation'!$B$4:$B$8425=B6771,'Data Transformation'!$G$4:$G$8425),'Bin Analysis'!$B6774)</f>
        <v>12</v>
      </c>
      <c r="I6774">
        <f>H6774-H6773</f>
        <v>12</v>
      </c>
      <c r="J6774">
        <f>IF(I6774=0,0,1)</f>
        <v>1</v>
      </c>
      <c r="K6774">
        <f>J6774*Weighting!$W$6</f>
        <v>1</v>
      </c>
      <c r="M6774" s="14"/>
    </row>
    <row r="6775" spans="1:25" x14ac:dyDescent="0.25">
      <c r="A6775" s="32">
        <f>IF(Weighting!$P$7&gt;0,B6775,"")</f>
        <v>0.45200000000000001</v>
      </c>
      <c r="B6775">
        <f>Weighting!$C$7</f>
        <v>0.45200000000000001</v>
      </c>
      <c r="C6775">
        <f>Weighting!$F$7</f>
        <v>0</v>
      </c>
      <c r="D6775" t="b">
        <f>IF(C6775=1,'Data Transformation'!$G$3+0.5*'Data Transformation'!$W$25,IF(C6776=1,D6776-'Data Transformation'!$W$25,FALSE))</f>
        <v>0</v>
      </c>
      <c r="E6775" t="str">
        <f t="array" ref="E6775">IF(ISLOGICAL(D6775),"",FREQUENCY(IF('Data Transformation'!$B$425:$B$8425='Bin Analysis'!$B6771,'Data Transformation'!$G$425:$G$8425),D6775))</f>
        <v/>
      </c>
      <c r="F6775" t="str">
        <f t="shared" ref="F6775:F6793" si="846">IF(ISLOGICAL(D6775),"",E6775-E6774)</f>
        <v/>
      </c>
      <c r="G6775">
        <f>Weighting!$H$7</f>
        <v>0</v>
      </c>
      <c r="H6775">
        <f t="array" ref="H6775">FREQUENCY(IF('Data Transformation'!$B$4:$B$8425=B6771,'Data Transformation'!$G$4:$G$8425),'Bin Analysis'!$B6775)</f>
        <v>12</v>
      </c>
      <c r="I6775">
        <f t="shared" ref="I6775:I6793" si="847">H6775-H6774</f>
        <v>0</v>
      </c>
      <c r="J6775">
        <f>IF(I6775=0,0,1)</f>
        <v>0</v>
      </c>
      <c r="K6775">
        <f>J6775*Weighting!$W$7</f>
        <v>0</v>
      </c>
      <c r="M6775" s="14"/>
    </row>
    <row r="6776" spans="1:25" x14ac:dyDescent="0.25">
      <c r="A6776" s="32">
        <f>IF(Weighting!$P$8&gt;0,B6776,"")</f>
        <v>0.58299999999999996</v>
      </c>
      <c r="B6776">
        <f>Weighting!$C$8</f>
        <v>0.58299999999999996</v>
      </c>
      <c r="C6776">
        <f>Weighting!$F$8</f>
        <v>0</v>
      </c>
      <c r="D6776" t="b">
        <f>IF(C6776=1,'Data Transformation'!$G$3+0.5*'Data Transformation'!$W$25,IF(C6777=1,D6777-'Data Transformation'!$W$25,FALSE))</f>
        <v>0</v>
      </c>
      <c r="E6776" t="str">
        <f t="array" ref="E6776">IF(ISLOGICAL(D6776),"",FREQUENCY(IF('Data Transformation'!$B$425:$B$8425='Bin Analysis'!$B6771,'Data Transformation'!$G$425:$G$8425),D6776))</f>
        <v/>
      </c>
      <c r="F6776" t="str">
        <f t="shared" si="846"/>
        <v/>
      </c>
      <c r="G6776">
        <f>Weighting!$H$8</f>
        <v>0</v>
      </c>
      <c r="H6776">
        <f t="array" ref="H6776">FREQUENCY(IF('Data Transformation'!$B$4:$B$8425=B6771,'Data Transformation'!$G$4:$G$8425),'Bin Analysis'!$B6776)</f>
        <v>13</v>
      </c>
      <c r="I6776">
        <f t="shared" si="847"/>
        <v>1</v>
      </c>
      <c r="J6776">
        <f t="shared" ref="J6776:J6793" si="848">IF(I6776=0,0,1)</f>
        <v>1</v>
      </c>
      <c r="K6776">
        <f>J6776*Weighting!$W$8</f>
        <v>3</v>
      </c>
      <c r="M6776" s="14"/>
    </row>
    <row r="6777" spans="1:25" x14ac:dyDescent="0.25">
      <c r="A6777" s="32">
        <f>IF(Weighting!$P$9&gt;0,B6777,"")</f>
        <v>0.71399999999999997</v>
      </c>
      <c r="B6777" s="50">
        <f>Weighting!$C$9</f>
        <v>0.71399999999999997</v>
      </c>
      <c r="C6777">
        <f>Weighting!$F$9</f>
        <v>0</v>
      </c>
      <c r="D6777" t="b">
        <f>IF(C6777=1,'Data Transformation'!$G$3+0.5*'Data Transformation'!$W$25,IF(C6778=1,D6778-'Data Transformation'!$W$25,FALSE))</f>
        <v>0</v>
      </c>
      <c r="E6777" t="str">
        <f t="array" ref="E6777">IF(ISLOGICAL(D6777),"",FREQUENCY(IF('Data Transformation'!$B$425:$B$8425='Bin Analysis'!$B6771,'Data Transformation'!$G$425:$G$8425),D6777))</f>
        <v/>
      </c>
      <c r="F6777" t="str">
        <f t="shared" si="846"/>
        <v/>
      </c>
      <c r="G6777">
        <f>Weighting!$H$9</f>
        <v>0</v>
      </c>
      <c r="H6777">
        <f t="array" ref="H6777">FREQUENCY(IF('Data Transformation'!$B$4:$B$8425=B6771,'Data Transformation'!$G$4:$G$8425),'Bin Analysis'!$B6777)</f>
        <v>14</v>
      </c>
      <c r="I6777">
        <f t="shared" si="847"/>
        <v>1</v>
      </c>
      <c r="J6777">
        <f t="shared" si="848"/>
        <v>1</v>
      </c>
      <c r="K6777">
        <f>J6777*Weighting!$W$9</f>
        <v>3</v>
      </c>
      <c r="M6777" s="14"/>
    </row>
    <row r="6778" spans="1:25" x14ac:dyDescent="0.25">
      <c r="A6778" s="32">
        <f>IF(Weighting!$P$10&gt;0,B6778,"")</f>
        <v>0.84499999999999997</v>
      </c>
      <c r="B6778">
        <f>Weighting!$C$10</f>
        <v>0.84499999999999997</v>
      </c>
      <c r="C6778">
        <f>Weighting!$F$10</f>
        <v>0</v>
      </c>
      <c r="D6778" t="b">
        <f>IF(C6778=1,'Data Transformation'!$G$3+0.5*'Data Transformation'!$W$25,IF(C6779=1,D6779-'Data Transformation'!$W$25,FALSE))</f>
        <v>0</v>
      </c>
      <c r="E6778" t="str">
        <f t="array" ref="E6778">IF(ISLOGICAL(D6778),"",FREQUENCY(IF('Data Transformation'!$B$425:$B$8425='Bin Analysis'!$B6771,'Data Transformation'!$G$425:$G$8425),D6778))</f>
        <v/>
      </c>
      <c r="F6778" t="str">
        <f t="shared" si="846"/>
        <v/>
      </c>
      <c r="G6778">
        <f>Weighting!$H$10</f>
        <v>0</v>
      </c>
      <c r="H6778">
        <f t="array" ref="H6778">FREQUENCY(IF('Data Transformation'!$B$4:$B$8425=B6771,'Data Transformation'!$G$4:$G$8425),'Bin Analysis'!$B6778)</f>
        <v>14</v>
      </c>
      <c r="I6778">
        <f t="shared" si="847"/>
        <v>0</v>
      </c>
      <c r="J6778">
        <f t="shared" si="848"/>
        <v>0</v>
      </c>
      <c r="K6778">
        <f>J6778*Weighting!$W$10</f>
        <v>0</v>
      </c>
      <c r="M6778" s="14"/>
    </row>
    <row r="6779" spans="1:25" x14ac:dyDescent="0.25">
      <c r="A6779" s="32">
        <f>IF(Weighting!$P$11&gt;0,B6779,"")</f>
        <v>0.97599999999999998</v>
      </c>
      <c r="B6779">
        <f>Weighting!$C$11</f>
        <v>0.97599999999999998</v>
      </c>
      <c r="C6779">
        <f>Weighting!$F$11</f>
        <v>0</v>
      </c>
      <c r="D6779">
        <f>IF(C6779=1,'Data Transformation'!$G$3+0.5*'Data Transformation'!$W$25,IF(C6780=1,D6780-'Data Transformation'!$W$25,FALSE))</f>
        <v>0.86899999999999999</v>
      </c>
      <c r="E6779">
        <f t="array" ref="E6779">IF(ISLOGICAL(D6779),"",FREQUENCY(IF('Data Transformation'!$B$425:$B$8425='Bin Analysis'!$B6771,'Data Transformation'!$G$425:$G$8425),D6779))</f>
        <v>14</v>
      </c>
      <c r="F6779" t="e">
        <f t="shared" si="846"/>
        <v>#VALUE!</v>
      </c>
      <c r="G6779">
        <f>Weighting!$H$11</f>
        <v>0</v>
      </c>
      <c r="H6779">
        <f t="array" ref="H6779">FREQUENCY(IF('Data Transformation'!$B$4:$B$8425=B6771,'Data Transformation'!$G$4:$G$8425),'Bin Analysis'!$B6779)</f>
        <v>16</v>
      </c>
      <c r="I6779">
        <f t="shared" si="847"/>
        <v>2</v>
      </c>
      <c r="J6779">
        <f t="shared" si="848"/>
        <v>1</v>
      </c>
      <c r="K6779">
        <f>J6779*Weighting!$W$11</f>
        <v>2</v>
      </c>
      <c r="M6779" s="14"/>
    </row>
    <row r="6780" spans="1:25" x14ac:dyDescent="0.25">
      <c r="A6780" s="32">
        <f>IF(Weighting!$P$12&gt;0,B6780,"")</f>
        <v>1.107</v>
      </c>
      <c r="B6780">
        <f>Weighting!$C$12</f>
        <v>1.107</v>
      </c>
      <c r="C6780">
        <f>Weighting!$F$12</f>
        <v>1</v>
      </c>
      <c r="D6780">
        <f>IF(C6780=1,'Data Transformation'!$G$3+0.5*'Data Transformation'!$W$25,IF(C6781=1,D6781-'Data Transformation'!$W$25,FALSE))</f>
        <v>1.131</v>
      </c>
      <c r="E6780">
        <f t="array" ref="E6780">IF(ISLOGICAL(D6780),"",FREQUENCY(IF('Data Transformation'!$B$425:$B$8425='Bin Analysis'!$B6771,'Data Transformation'!$G$425:$G$8425),D6780))</f>
        <v>17</v>
      </c>
      <c r="F6780">
        <f t="shared" si="846"/>
        <v>3</v>
      </c>
      <c r="G6780">
        <f>Weighting!$H$12</f>
        <v>0</v>
      </c>
      <c r="H6780">
        <f t="array" ref="H6780">FREQUENCY(IF('Data Transformation'!$B$4:$B$8425=B6771,'Data Transformation'!$G$4:$G$8425),'Bin Analysis'!$B6780)</f>
        <v>18</v>
      </c>
      <c r="I6780">
        <f t="shared" si="847"/>
        <v>2</v>
      </c>
      <c r="J6780">
        <f t="shared" si="848"/>
        <v>1</v>
      </c>
      <c r="K6780">
        <f>J6780*Weighting!$W$12</f>
        <v>1</v>
      </c>
      <c r="M6780" s="14"/>
    </row>
    <row r="6781" spans="1:25" x14ac:dyDescent="0.25">
      <c r="A6781" s="32">
        <f>IF(Weighting!$P$13&gt;0,B6781,"")</f>
        <v>1.238</v>
      </c>
      <c r="B6781">
        <f>Weighting!$C$13</f>
        <v>1.238</v>
      </c>
      <c r="C6781">
        <f>Weighting!$F$13</f>
        <v>0</v>
      </c>
      <c r="D6781" t="b">
        <f>IF(C6781=1,'Data Transformation'!$G$3+0.5*'Data Transformation'!$W$25,IF(C6782=1,D6782-'Data Transformation'!$W$25,FALSE))</f>
        <v>0</v>
      </c>
      <c r="E6781" t="str">
        <f t="array" ref="E6781">IF(ISLOGICAL(D6781),"",FREQUENCY(IF('Data Transformation'!$B$425:$B$8425='Bin Analysis'!$B6771,'Data Transformation'!$G$425:$G$8425),D6781))</f>
        <v/>
      </c>
      <c r="F6781" t="str">
        <f t="shared" si="846"/>
        <v/>
      </c>
      <c r="G6781">
        <f>Weighting!$H$13</f>
        <v>0</v>
      </c>
      <c r="H6781">
        <f t="array" ref="H6781">FREQUENCY(IF('Data Transformation'!$B$4:$B$8425=B6771,'Data Transformation'!$G$4:$G$8425),'Bin Analysis'!$B6781)</f>
        <v>19</v>
      </c>
      <c r="I6781">
        <f t="shared" si="847"/>
        <v>1</v>
      </c>
      <c r="J6781">
        <f t="shared" si="848"/>
        <v>1</v>
      </c>
      <c r="K6781">
        <f>J6781*Weighting!$W$13</f>
        <v>2</v>
      </c>
      <c r="M6781" s="14"/>
    </row>
    <row r="6782" spans="1:25" x14ac:dyDescent="0.25">
      <c r="A6782" s="32">
        <f>IF(Weighting!$P$14&gt;0,B6782,"")</f>
        <v>1.369</v>
      </c>
      <c r="B6782">
        <f>Weighting!$C$14</f>
        <v>1.369</v>
      </c>
      <c r="C6782">
        <f>Weighting!$F$14</f>
        <v>0</v>
      </c>
      <c r="D6782" t="b">
        <f>IF(C6782=1,'Data Transformation'!$G$3+0.5*'Data Transformation'!$W$25,IF(C6783=1,D6783-'Data Transformation'!$W$25,FALSE))</f>
        <v>0</v>
      </c>
      <c r="E6782" t="str">
        <f t="array" ref="E6782">IF(ISLOGICAL(D6782),"",FREQUENCY(IF('Data Transformation'!$B$425:$B$8425='Bin Analysis'!$B6771,'Data Transformation'!$G$425:$G$8425),D6782))</f>
        <v/>
      </c>
      <c r="F6782" t="str">
        <f t="shared" si="846"/>
        <v/>
      </c>
      <c r="G6782">
        <f>Weighting!$H$14</f>
        <v>0</v>
      </c>
      <c r="H6782">
        <f t="array" ref="H6782">FREQUENCY(IF('Data Transformation'!$B$4:$B$8425=B6771,'Data Transformation'!$G$4:$G$8425),'Bin Analysis'!$B6782)</f>
        <v>19</v>
      </c>
      <c r="I6782">
        <f t="shared" si="847"/>
        <v>0</v>
      </c>
      <c r="J6782">
        <f t="shared" si="848"/>
        <v>0</v>
      </c>
      <c r="K6782">
        <f>J6782*Weighting!$W$14</f>
        <v>0</v>
      </c>
      <c r="M6782" s="14"/>
    </row>
    <row r="6783" spans="1:25" x14ac:dyDescent="0.25">
      <c r="A6783" s="32">
        <f>IF(Weighting!$P$15&gt;0,B6783,"")</f>
        <v>1.5000009999999999</v>
      </c>
      <c r="B6783">
        <f>Weighting!$C$15</f>
        <v>1.5000009999999999</v>
      </c>
      <c r="C6783">
        <f>Weighting!$F$15</f>
        <v>0</v>
      </c>
      <c r="D6783" t="b">
        <f>IF(C6783=1,'Data Transformation'!$G$3+0.5*'Data Transformation'!$W$25,IF(C6784=1,D6784-'Data Transformation'!$W$25,FALSE))</f>
        <v>0</v>
      </c>
      <c r="E6783" t="str">
        <f t="array" ref="E6783">IF(ISLOGICAL(D6783),"",FREQUENCY(IF('Data Transformation'!$B$425:$B$8425='Bin Analysis'!$B6771,'Data Transformation'!$G$425:$G$8425),D6783))</f>
        <v/>
      </c>
      <c r="F6783" t="str">
        <f t="shared" si="846"/>
        <v/>
      </c>
      <c r="G6783">
        <f>Weighting!$H$15</f>
        <v>0</v>
      </c>
      <c r="H6783">
        <f t="array" ref="H6783">FREQUENCY(IF('Data Transformation'!$B$4:$B$8425=B6771,'Data Transformation'!$G$4:$G$8425),'Bin Analysis'!$B6783)</f>
        <v>19</v>
      </c>
      <c r="I6783">
        <f t="shared" si="847"/>
        <v>0</v>
      </c>
      <c r="J6783">
        <f t="shared" si="848"/>
        <v>0</v>
      </c>
      <c r="K6783">
        <f>J6783*Weighting!$W$15</f>
        <v>0</v>
      </c>
      <c r="M6783" s="14"/>
    </row>
    <row r="6784" spans="1:25" x14ac:dyDescent="0.25">
      <c r="A6784" s="32" t="str">
        <f>IF(Weighting!$P$16&gt;0,B6784,"")</f>
        <v/>
      </c>
      <c r="B6784">
        <f>Weighting!$C$16</f>
        <v>1.631</v>
      </c>
      <c r="C6784">
        <f>Weighting!$F$16</f>
        <v>0</v>
      </c>
      <c r="D6784" t="b">
        <f>IF(C6784=1,'Data Transformation'!$G$3+0.5*'Data Transformation'!$W$25,IF(C6785=1,D6785-'Data Transformation'!$W$25,FALSE))</f>
        <v>0</v>
      </c>
      <c r="E6784" t="str">
        <f t="array" ref="E6784">IF(ISLOGICAL(D6784),"",FREQUENCY(IF('Data Transformation'!$B$425:$B$8425='Bin Analysis'!$B6771,'Data Transformation'!$G$425:$G$8425),D6784))</f>
        <v/>
      </c>
      <c r="F6784" t="str">
        <f t="shared" si="846"/>
        <v/>
      </c>
      <c r="G6784">
        <f>Weighting!$H$16</f>
        <v>0</v>
      </c>
      <c r="H6784">
        <f t="array" ref="H6784">FREQUENCY(IF('Data Transformation'!$B$4:$B$8425=B6771,'Data Transformation'!$G$4:$G$8425),'Bin Analysis'!$B6784)</f>
        <v>19</v>
      </c>
      <c r="I6784">
        <f t="shared" si="847"/>
        <v>0</v>
      </c>
      <c r="J6784">
        <f t="shared" si="848"/>
        <v>0</v>
      </c>
      <c r="K6784">
        <f>J6784*Weighting!$W$16</f>
        <v>0</v>
      </c>
      <c r="M6784" s="14"/>
    </row>
    <row r="6785" spans="1:25" x14ac:dyDescent="0.25">
      <c r="A6785" s="32" t="str">
        <f>IF(Weighting!$P$17&gt;0,B6785,"")</f>
        <v/>
      </c>
      <c r="B6785">
        <f>Weighting!$C$17</f>
        <v>1.762</v>
      </c>
      <c r="C6785">
        <f>Weighting!$F$17</f>
        <v>0</v>
      </c>
      <c r="D6785" t="b">
        <f>IF(C6785=1,'Data Transformation'!$G$3+0.5*'Data Transformation'!$W$25,IF(C6786=1,D6786-'Data Transformation'!$W$25,FALSE))</f>
        <v>0</v>
      </c>
      <c r="E6785" t="str">
        <f t="array" ref="E6785">IF(ISLOGICAL(D6785),"",FREQUENCY(IF('Data Transformation'!$B$425:$B$8425='Bin Analysis'!$B6771,'Data Transformation'!$G$425:$G$8425),D6785))</f>
        <v/>
      </c>
      <c r="F6785" t="str">
        <f t="shared" si="846"/>
        <v/>
      </c>
      <c r="G6785">
        <f>Weighting!$H$17</f>
        <v>0</v>
      </c>
      <c r="H6785">
        <f t="array" ref="H6785">FREQUENCY(IF('Data Transformation'!$B$4:$B$8425=B6771,'Data Transformation'!$G$4:$G$8425),'Bin Analysis'!$B6785)</f>
        <v>19</v>
      </c>
      <c r="I6785">
        <f t="shared" si="847"/>
        <v>0</v>
      </c>
      <c r="J6785">
        <f t="shared" si="848"/>
        <v>0</v>
      </c>
      <c r="K6785">
        <f>J6785*Weighting!$W$17</f>
        <v>0</v>
      </c>
      <c r="M6785" s="14"/>
    </row>
    <row r="6786" spans="1:25" x14ac:dyDescent="0.25">
      <c r="A6786" s="32" t="str">
        <f>IF(Weighting!$P$18&gt;0,B6786,"")</f>
        <v/>
      </c>
      <c r="B6786">
        <f>Weighting!$C$18</f>
        <v>1.893</v>
      </c>
      <c r="C6786">
        <f>Weighting!$F$18</f>
        <v>0</v>
      </c>
      <c r="D6786" t="b">
        <f>IF(C6786=1,'Data Transformation'!$G$3+0.5*'Data Transformation'!$W$25,IF(C6787=1,D6787-'Data Transformation'!$W$25,FALSE))</f>
        <v>0</v>
      </c>
      <c r="E6786" t="str">
        <f t="array" ref="E6786">IF(ISLOGICAL(D6786),"",FREQUENCY(IF('Data Transformation'!$B$425:$B$8425='Bin Analysis'!$B6771,'Data Transformation'!$G$425:$G$8425),D6786))</f>
        <v/>
      </c>
      <c r="F6786" t="str">
        <f t="shared" si="846"/>
        <v/>
      </c>
      <c r="G6786">
        <f>Weighting!$H$18</f>
        <v>0</v>
      </c>
      <c r="H6786">
        <f t="array" ref="H6786">FREQUENCY(IF('Data Transformation'!$B$4:$B$8425=B6771,'Data Transformation'!$G$4:$G$8425),'Bin Analysis'!$B6786)</f>
        <v>19</v>
      </c>
      <c r="I6786">
        <f t="shared" si="847"/>
        <v>0</v>
      </c>
      <c r="J6786">
        <f t="shared" si="848"/>
        <v>0</v>
      </c>
      <c r="K6786">
        <f>J6786*Weighting!$W$18</f>
        <v>0</v>
      </c>
      <c r="M6786" s="14"/>
    </row>
    <row r="6787" spans="1:25" x14ac:dyDescent="0.25">
      <c r="A6787" s="32" t="str">
        <f>IF(Weighting!$P$19&gt;0,B6787,"")</f>
        <v/>
      </c>
      <c r="B6787">
        <f>Weighting!$C$19</f>
        <v>2.024</v>
      </c>
      <c r="C6787">
        <f>Weighting!$F$19</f>
        <v>0</v>
      </c>
      <c r="D6787" t="b">
        <f>IF(C6787=1,'Data Transformation'!$G$3+0.5*'Data Transformation'!$W$25,IF(C6788=1,D6788-'Data Transformation'!$W$25,FALSE))</f>
        <v>0</v>
      </c>
      <c r="E6787" t="str">
        <f t="array" ref="E6787">IF(ISLOGICAL(D6787),"",FREQUENCY(IF('Data Transformation'!$B$425:$B$8425='Bin Analysis'!$B6771,'Data Transformation'!$G$425:$G$8425),D6787))</f>
        <v/>
      </c>
      <c r="F6787" t="str">
        <f t="shared" si="846"/>
        <v/>
      </c>
      <c r="G6787">
        <f>Weighting!$H$19</f>
        <v>0</v>
      </c>
      <c r="H6787">
        <f t="array" ref="H6787">FREQUENCY(IF('Data Transformation'!$B$4:$B$8425=B6771,'Data Transformation'!$G$4:$G$8425),'Bin Analysis'!$B6787)</f>
        <v>19</v>
      </c>
      <c r="I6787">
        <f t="shared" si="847"/>
        <v>0</v>
      </c>
      <c r="J6787">
        <f t="shared" si="848"/>
        <v>0</v>
      </c>
      <c r="K6787">
        <f>J6787*Weighting!$W$19</f>
        <v>0</v>
      </c>
      <c r="M6787" s="14"/>
    </row>
    <row r="6788" spans="1:25" x14ac:dyDescent="0.25">
      <c r="A6788" s="32" t="str">
        <f>IF(Weighting!$P$20&gt;0,B6788,"")</f>
        <v/>
      </c>
      <c r="B6788">
        <f>Weighting!$C$20</f>
        <v>2.1550000000000002</v>
      </c>
      <c r="C6788">
        <f>Weighting!$F$20</f>
        <v>0</v>
      </c>
      <c r="D6788" t="b">
        <f>IF(C6788=1,'Data Transformation'!$G$3+0.5*'Data Transformation'!$W$25,IF(C6789=1,D6789-'Data Transformation'!$W$25,FALSE))</f>
        <v>0</v>
      </c>
      <c r="E6788" t="str">
        <f t="array" ref="E6788">IF(ISLOGICAL(D6788),"",FREQUENCY(IF('Data Transformation'!$B$425:$B$8425='Bin Analysis'!$B6771,'Data Transformation'!$G$425:$G$8425),D6788))</f>
        <v/>
      </c>
      <c r="F6788" t="str">
        <f t="shared" si="846"/>
        <v/>
      </c>
      <c r="G6788">
        <f>Weighting!$H$20</f>
        <v>0</v>
      </c>
      <c r="H6788">
        <f t="array" ref="H6788">FREQUENCY(IF('Data Transformation'!$B$4:$B$8425=B6771,'Data Transformation'!$G$4:$G$8425),'Bin Analysis'!$B6788)</f>
        <v>19</v>
      </c>
      <c r="I6788">
        <f t="shared" si="847"/>
        <v>0</v>
      </c>
      <c r="J6788">
        <f t="shared" si="848"/>
        <v>0</v>
      </c>
      <c r="K6788">
        <f>J6788*Weighting!$W$20</f>
        <v>0</v>
      </c>
      <c r="M6788" s="14"/>
    </row>
    <row r="6789" spans="1:25" x14ac:dyDescent="0.25">
      <c r="A6789" s="32" t="str">
        <f>IF(Weighting!$P$21&gt;0,B6789,"")</f>
        <v/>
      </c>
      <c r="B6789">
        <f>Weighting!$C$21</f>
        <v>2.2860000000000005</v>
      </c>
      <c r="C6789">
        <f>Weighting!$F$21</f>
        <v>0</v>
      </c>
      <c r="D6789" t="b">
        <f>IF(C6789=1,'Data Transformation'!$G$3+0.5*'Data Transformation'!$W$25,IF(C6790=1,D6790-'Data Transformation'!$W$25,FALSE))</f>
        <v>0</v>
      </c>
      <c r="E6789" t="str">
        <f t="array" ref="E6789">IF(ISLOGICAL(D6789),"",FREQUENCY(IF('Data Transformation'!$B$425:$B$8425='Bin Analysis'!$B6771,'Data Transformation'!$G$425:$G$8425),D6789))</f>
        <v/>
      </c>
      <c r="F6789" t="str">
        <f t="shared" si="846"/>
        <v/>
      </c>
      <c r="G6789">
        <f>Weighting!$H$21</f>
        <v>0</v>
      </c>
      <c r="H6789">
        <f t="array" ref="H6789">FREQUENCY(IF('Data Transformation'!$B$4:$B$8425=B6771,'Data Transformation'!$G$4:$G$8425),'Bin Analysis'!$B6789)</f>
        <v>19</v>
      </c>
      <c r="I6789">
        <f t="shared" si="847"/>
        <v>0</v>
      </c>
      <c r="J6789">
        <f t="shared" si="848"/>
        <v>0</v>
      </c>
      <c r="K6789">
        <f>J6789*Weighting!$W$21</f>
        <v>0</v>
      </c>
      <c r="M6789" s="14"/>
    </row>
    <row r="6790" spans="1:25" x14ac:dyDescent="0.25">
      <c r="A6790" s="32" t="str">
        <f>IF(Weighting!$P$22&gt;0,B6790,"")</f>
        <v/>
      </c>
      <c r="B6790">
        <f>Weighting!$C$22</f>
        <v>2.4170000000000007</v>
      </c>
      <c r="C6790">
        <f>Weighting!$F$22</f>
        <v>0</v>
      </c>
      <c r="D6790" t="b">
        <f>IF(C6790=1,'Data Transformation'!$G$3+0.5*'Data Transformation'!$W$25,IF(C6791=1,D6791-'Data Transformation'!$W$25,FALSE))</f>
        <v>0</v>
      </c>
      <c r="E6790" t="str">
        <f t="array" ref="E6790">IF(ISLOGICAL(D6790),"",FREQUENCY(IF('Data Transformation'!$B$425:$B$8425='Bin Analysis'!$B6771,'Data Transformation'!$G$425:$G$8425),D6790))</f>
        <v/>
      </c>
      <c r="F6790" t="str">
        <f t="shared" si="846"/>
        <v/>
      </c>
      <c r="G6790">
        <f>Weighting!$H$22</f>
        <v>0</v>
      </c>
      <c r="H6790">
        <f t="array" ref="H6790">FREQUENCY(IF('Data Transformation'!$B$4:$B$8425=B6771,'Data Transformation'!$G$4:$G$8425),'Bin Analysis'!$B6790)</f>
        <v>19</v>
      </c>
      <c r="I6790">
        <f t="shared" si="847"/>
        <v>0</v>
      </c>
      <c r="J6790">
        <f t="shared" si="848"/>
        <v>0</v>
      </c>
      <c r="K6790">
        <f>J6790*Weighting!$W$22</f>
        <v>0</v>
      </c>
      <c r="M6790" s="14"/>
    </row>
    <row r="6791" spans="1:25" x14ac:dyDescent="0.25">
      <c r="A6791" s="32" t="str">
        <f>IF(Weighting!$P$23&gt;0,B6791,"")</f>
        <v/>
      </c>
      <c r="B6791">
        <f>Weighting!$C$23</f>
        <v>2.5480000000000009</v>
      </c>
      <c r="C6791">
        <f>Weighting!$F$23</f>
        <v>0</v>
      </c>
      <c r="D6791" t="b">
        <f>IF(C6791=1,'Data Transformation'!$G$3+0.5*'Data Transformation'!$W$25,IF(C6792=1,D6792-'Data Transformation'!$W$25,FALSE))</f>
        <v>0</v>
      </c>
      <c r="E6791" t="str">
        <f t="array" ref="E6791">IF(ISLOGICAL(D6791),"",FREQUENCY(IF('Data Transformation'!$B$425:$B$8425='Bin Analysis'!$B6771,'Data Transformation'!$G$425:$G$8425),D6791))</f>
        <v/>
      </c>
      <c r="F6791" t="str">
        <f t="shared" si="846"/>
        <v/>
      </c>
      <c r="G6791">
        <f>Weighting!$H$23</f>
        <v>0</v>
      </c>
      <c r="H6791">
        <f t="array" ref="H6791">FREQUENCY(IF('Data Transformation'!$B$4:$B$8425=B6771,'Data Transformation'!$G$4:$G$8425),'Bin Analysis'!$B6791)</f>
        <v>19</v>
      </c>
      <c r="I6791">
        <f t="shared" si="847"/>
        <v>0</v>
      </c>
      <c r="J6791">
        <f t="shared" si="848"/>
        <v>0</v>
      </c>
      <c r="K6791">
        <f>J6791*Weighting!$W$23</f>
        <v>0</v>
      </c>
      <c r="M6791" s="14"/>
    </row>
    <row r="6792" spans="1:25" x14ac:dyDescent="0.25">
      <c r="A6792" s="32" t="str">
        <f>IF(Weighting!$P$24&gt;0,B6792,"")</f>
        <v/>
      </c>
      <c r="B6792">
        <f>Weighting!$C$24</f>
        <v>2.6790000000000012</v>
      </c>
      <c r="C6792">
        <f>Weighting!$F$24</f>
        <v>0</v>
      </c>
      <c r="D6792" t="b">
        <f>IF(C6792=1,'Data Transformation'!$G$3+0.5*'Data Transformation'!$W$25,IF(C6793=1,D6793-'Data Transformation'!$W$25,FALSE))</f>
        <v>0</v>
      </c>
      <c r="E6792" t="str">
        <f t="array" ref="E6792">IF(ISLOGICAL(D6792),"",FREQUENCY(IF('Data Transformation'!$B$425:$B$8425='Bin Analysis'!$B6771,'Data Transformation'!$G$425:$G$8425),D6792))</f>
        <v/>
      </c>
      <c r="F6792" t="str">
        <f t="shared" si="846"/>
        <v/>
      </c>
      <c r="G6792">
        <f>Weighting!$H$24</f>
        <v>0</v>
      </c>
      <c r="H6792">
        <f t="array" ref="H6792">FREQUENCY(IF('Data Transformation'!$B$4:$B$8425=B6771,'Data Transformation'!$G$4:$G$8425),'Bin Analysis'!$B6792)</f>
        <v>19</v>
      </c>
      <c r="I6792">
        <f t="shared" si="847"/>
        <v>0</v>
      </c>
      <c r="J6792">
        <f t="shared" si="848"/>
        <v>0</v>
      </c>
      <c r="K6792">
        <f>J6792*Weighting!$W$24</f>
        <v>0</v>
      </c>
      <c r="M6792" s="14"/>
    </row>
    <row r="6793" spans="1:25" x14ac:dyDescent="0.25">
      <c r="A6793" s="32" t="str">
        <f>IF(Weighting!$P$25&gt;0,B6793,"")</f>
        <v/>
      </c>
      <c r="B6793">
        <f>Weighting!$C$25</f>
        <v>2.8100000000000014</v>
      </c>
      <c r="C6793">
        <f>Weighting!$F$25</f>
        <v>0</v>
      </c>
      <c r="D6793" t="b">
        <f>IF(C6793=1,'Data Transformation'!$G$3+0.5*'Data Transformation'!$W$25,IF(C6794=1,D6794-'Data Transformation'!$W$25,FALSE))</f>
        <v>0</v>
      </c>
      <c r="E6793" t="str">
        <f t="array" ref="E6793">IF(ISLOGICAL(D6793),"",FREQUENCY(IF('Data Transformation'!$B$425:$B$8425='Bin Analysis'!$B6771,'Data Transformation'!$G$425:$G$8425),D6793))</f>
        <v/>
      </c>
      <c r="F6793" t="str">
        <f t="shared" si="846"/>
        <v/>
      </c>
      <c r="G6793">
        <f>Weighting!$H$25</f>
        <v>0</v>
      </c>
      <c r="H6793">
        <f t="array" ref="H6793">FREQUENCY(IF('Data Transformation'!$B$4:$B$8425=B6771,'Data Transformation'!$G$4:$G$8425),'Bin Analysis'!$B6793)</f>
        <v>19</v>
      </c>
      <c r="I6793">
        <f t="shared" si="847"/>
        <v>0</v>
      </c>
      <c r="J6793">
        <f t="shared" si="848"/>
        <v>0</v>
      </c>
      <c r="K6793">
        <f>J6793*Weighting!$W$25</f>
        <v>0</v>
      </c>
      <c r="M6793" s="14"/>
    </row>
    <row r="6794" spans="1:25" x14ac:dyDescent="0.25">
      <c r="O6794"/>
      <c r="P6794"/>
      <c r="Q6794"/>
      <c r="R6794"/>
    </row>
    <row r="6795" spans="1:25" ht="23.25" x14ac:dyDescent="0.35">
      <c r="A6795" s="21" t="s">
        <v>0</v>
      </c>
      <c r="B6795" s="21">
        <f>IFERROR(VLOOKUP(C6795,'Data Transformation'!$L$6:$M$426,2,FALSE),"")</f>
        <v>283</v>
      </c>
      <c r="C6795" s="21">
        <f>C6771+1</f>
        <v>283</v>
      </c>
      <c r="D6795" s="21"/>
      <c r="E6795" s="21"/>
      <c r="F6795" s="21"/>
      <c r="G6795" s="21"/>
      <c r="H6795" s="22"/>
      <c r="I6795" s="22"/>
      <c r="J6795" s="22"/>
      <c r="K6795" s="21"/>
      <c r="L6795" s="21">
        <f>B6795</f>
        <v>283</v>
      </c>
      <c r="M6795" s="23">
        <f>INDEX('Data Transformation'!$O$4:$O$424,MATCH($B6795,'Data Transformation'!$M$4:$M$424,0),MATCH($M$2,'Data Transformation'!$O$3,0))</f>
        <v>19</v>
      </c>
      <c r="N6795" s="27">
        <f>IF('Input and Summary Results'!$J$16="minimum",'Bin Analysis'!X6796/(M6795-1),'Bin Analysis'!Y6795/('Bin Analysis'!M6795-1))</f>
        <v>5.5555555555555552E-2</v>
      </c>
      <c r="O6795" s="27">
        <f>IF(M6795=FALSE,NA(),(VLOOKUP(1,C6798:K6817,4,FALSE))/(M6795-1))</f>
        <v>0.5</v>
      </c>
      <c r="P6795" s="27">
        <f>IF(M6795=FALSE,NA(),SUM(J6798:J6817)/Weighting!$S$5)</f>
        <v>0.7</v>
      </c>
      <c r="Q6795" s="27">
        <f>IF(M6795=FALSE,NA(),SUM(K6798:K6817)/Weighting!$S$6)</f>
        <v>0.60869565217391308</v>
      </c>
      <c r="R6795" s="27">
        <f>IF(M6795=FALSE,NA(),(VLOOKUP(1,G6798:K6817,3,FALSE))/(M6795-1))</f>
        <v>0.16666666666666666</v>
      </c>
      <c r="S6795" s="22" t="str">
        <f>IF(M6795=FALSE,NA(),IF(SUM(J6798:J6817)=2,"yes","no"))</f>
        <v>no</v>
      </c>
      <c r="X6795" s="2" cm="2">
        <f t="array" ref="X6795:X6796">FREQUENCY(IF('Data Transformation'!$B$425:$B$6424='Bin Analysis'!L6795,'Data Transformation'!$G$425:$G$6424),'Data Transformation'!$U$11)</f>
        <v>17</v>
      </c>
      <c r="Y6795" s="2" cm="2">
        <f t="array" ref="Y6795:Y6796">FREQUENCY(IF('Data Transformation'!$B$425:$B$6424='Bin Analysis'!L6795,'Data Transformation'!$G$425:$G$6424),'Data Transformation'!$U$12)</f>
        <v>8</v>
      </c>
    </row>
    <row r="6796" spans="1:25" x14ac:dyDescent="0.25">
      <c r="A6796" s="14" t="s">
        <v>67</v>
      </c>
      <c r="B6796" t="s">
        <v>47</v>
      </c>
      <c r="C6796" t="s">
        <v>5</v>
      </c>
      <c r="D6796" t="s">
        <v>100</v>
      </c>
      <c r="E6796" t="s">
        <v>101</v>
      </c>
      <c r="F6796" t="s">
        <v>102</v>
      </c>
      <c r="G6796" t="s">
        <v>70</v>
      </c>
      <c r="H6796" t="s">
        <v>31</v>
      </c>
      <c r="I6796" t="s">
        <v>32</v>
      </c>
      <c r="J6796" t="s">
        <v>46</v>
      </c>
      <c r="K6796" s="14" t="s">
        <v>45</v>
      </c>
      <c r="M6796" s="14"/>
      <c r="X6796" s="2">
        <v>1</v>
      </c>
      <c r="Y6796" s="2">
        <v>10</v>
      </c>
    </row>
    <row r="6797" spans="1:25" x14ac:dyDescent="0.25">
      <c r="A6797" s="32"/>
      <c r="D6797" t="b">
        <f>IF(C6797=1,'Data Transformation'!$G$3+0.5*'Data Transformation'!$W$25,IF(C6798=1,D6798-'Data Transformation'!$W$25,FALSE))</f>
        <v>0</v>
      </c>
      <c r="E6797" t="str">
        <f t="array" ref="E6797">IF(ISLOGICAL(D6797),"",FREQUENCY(IF('Data Transformation'!$B$425:$B$8425='Bin Analysis'!$B6795,'Data Transformation'!$G$425:$G$8425),D6797))</f>
        <v/>
      </c>
      <c r="F6797" t="str">
        <f>IF(ISLOGICAL(D6797),"",E6797-E6796)</f>
        <v/>
      </c>
      <c r="M6797" s="14"/>
    </row>
    <row r="6798" spans="1:25" x14ac:dyDescent="0.25">
      <c r="A6798" s="32">
        <f>IF(Weighting!$P$6&gt;0,B6798,"")</f>
        <v>0.32100000000000001</v>
      </c>
      <c r="B6798">
        <f>Weighting!$C$6</f>
        <v>0.32100000000000001</v>
      </c>
      <c r="C6798">
        <f>Weighting!$F$6</f>
        <v>0</v>
      </c>
      <c r="D6798" t="b">
        <f>IF(C6798=1,'Data Transformation'!$G$3+0.5*'Data Transformation'!$W$25,IF(C6799=1,D6799-'Data Transformation'!$W$25,FALSE))</f>
        <v>0</v>
      </c>
      <c r="E6798" t="str">
        <f t="array" ref="E6798">IF(ISLOGICAL(D6798),"",FREQUENCY(IF('Data Transformation'!$B$425:$B$8425='Bin Analysis'!$B6795,'Data Transformation'!$G$425:$G$8425),D6798))</f>
        <v/>
      </c>
      <c r="F6798" t="str">
        <f>IF(ISLOGICAL(D6798),"",E6798-E6797)</f>
        <v/>
      </c>
      <c r="G6798">
        <f>Weighting!$H$6</f>
        <v>1</v>
      </c>
      <c r="H6798">
        <f t="array" ref="H6798">FREQUENCY(IF('Data Transformation'!$B$4:$B$8425=B6795,'Data Transformation'!$G$4:$G$8425),'Bin Analysis'!$B6798)</f>
        <v>3</v>
      </c>
      <c r="I6798">
        <f>H6798-H6797</f>
        <v>3</v>
      </c>
      <c r="J6798">
        <f>IF(I6798=0,0,1)</f>
        <v>1</v>
      </c>
      <c r="K6798">
        <f>J6798*Weighting!$W$6</f>
        <v>1</v>
      </c>
      <c r="M6798" s="14"/>
    </row>
    <row r="6799" spans="1:25" x14ac:dyDescent="0.25">
      <c r="A6799" s="32">
        <f>IF(Weighting!$P$7&gt;0,B6799,"")</f>
        <v>0.45200000000000001</v>
      </c>
      <c r="B6799">
        <f>Weighting!$C$7</f>
        <v>0.45200000000000001</v>
      </c>
      <c r="C6799">
        <f>Weighting!$F$7</f>
        <v>0</v>
      </c>
      <c r="D6799" t="b">
        <f>IF(C6799=1,'Data Transformation'!$G$3+0.5*'Data Transformation'!$W$25,IF(C6800=1,D6800-'Data Transformation'!$W$25,FALSE))</f>
        <v>0</v>
      </c>
      <c r="E6799" t="str">
        <f t="array" ref="E6799">IF(ISLOGICAL(D6799),"",FREQUENCY(IF('Data Transformation'!$B$425:$B$8425='Bin Analysis'!$B6795,'Data Transformation'!$G$425:$G$8425),D6799))</f>
        <v/>
      </c>
      <c r="F6799" t="str">
        <f t="shared" ref="F6799:F6817" si="849">IF(ISLOGICAL(D6799),"",E6799-E6798)</f>
        <v/>
      </c>
      <c r="G6799">
        <f>Weighting!$H$7</f>
        <v>0</v>
      </c>
      <c r="H6799">
        <f t="array" ref="H6799">FREQUENCY(IF('Data Transformation'!$B$4:$B$8425=B6795,'Data Transformation'!$G$4:$G$8425),'Bin Analysis'!$B6799)</f>
        <v>4</v>
      </c>
      <c r="I6799">
        <f t="shared" ref="I6799:I6817" si="850">H6799-H6798</f>
        <v>1</v>
      </c>
      <c r="J6799">
        <f>IF(I6799=0,0,1)</f>
        <v>1</v>
      </c>
      <c r="K6799">
        <f>J6799*Weighting!$W$7</f>
        <v>2</v>
      </c>
      <c r="M6799" s="14"/>
    </row>
    <row r="6800" spans="1:25" x14ac:dyDescent="0.25">
      <c r="A6800" s="32">
        <f>IF(Weighting!$P$8&gt;0,B6800,"")</f>
        <v>0.58299999999999996</v>
      </c>
      <c r="B6800">
        <f>Weighting!$C$8</f>
        <v>0.58299999999999996</v>
      </c>
      <c r="C6800">
        <f>Weighting!$F$8</f>
        <v>0</v>
      </c>
      <c r="D6800" t="b">
        <f>IF(C6800=1,'Data Transformation'!$G$3+0.5*'Data Transformation'!$W$25,IF(C6801=1,D6801-'Data Transformation'!$W$25,FALSE))</f>
        <v>0</v>
      </c>
      <c r="E6800" t="str">
        <f t="array" ref="E6800">IF(ISLOGICAL(D6800),"",FREQUENCY(IF('Data Transformation'!$B$425:$B$8425='Bin Analysis'!$B6795,'Data Transformation'!$G$425:$G$8425),D6800))</f>
        <v/>
      </c>
      <c r="F6800" t="str">
        <f t="shared" si="849"/>
        <v/>
      </c>
      <c r="G6800">
        <f>Weighting!$H$8</f>
        <v>0</v>
      </c>
      <c r="H6800">
        <f t="array" ref="H6800">FREQUENCY(IF('Data Transformation'!$B$4:$B$8425=B6795,'Data Transformation'!$G$4:$G$8425),'Bin Analysis'!$B6800)</f>
        <v>4</v>
      </c>
      <c r="I6800">
        <f t="shared" si="850"/>
        <v>0</v>
      </c>
      <c r="J6800">
        <f t="shared" ref="J6800:J6817" si="851">IF(I6800=0,0,1)</f>
        <v>0</v>
      </c>
      <c r="K6800">
        <f>J6800*Weighting!$W$8</f>
        <v>0</v>
      </c>
      <c r="M6800" s="14"/>
    </row>
    <row r="6801" spans="1:13" x14ac:dyDescent="0.25">
      <c r="A6801" s="32">
        <f>IF(Weighting!$P$9&gt;0,B6801,"")</f>
        <v>0.71399999999999997</v>
      </c>
      <c r="B6801" s="50">
        <f>Weighting!$C$9</f>
        <v>0.71399999999999997</v>
      </c>
      <c r="C6801">
        <f>Weighting!$F$9</f>
        <v>0</v>
      </c>
      <c r="D6801" t="b">
        <f>IF(C6801=1,'Data Transformation'!$G$3+0.5*'Data Transformation'!$W$25,IF(C6802=1,D6802-'Data Transformation'!$W$25,FALSE))</f>
        <v>0</v>
      </c>
      <c r="E6801" t="str">
        <f t="array" ref="E6801">IF(ISLOGICAL(D6801),"",FREQUENCY(IF('Data Transformation'!$B$425:$B$8425='Bin Analysis'!$B6795,'Data Transformation'!$G$425:$G$8425),D6801))</f>
        <v/>
      </c>
      <c r="F6801" t="str">
        <f t="shared" si="849"/>
        <v/>
      </c>
      <c r="G6801">
        <f>Weighting!$H$9</f>
        <v>0</v>
      </c>
      <c r="H6801">
        <f t="array" ref="H6801">FREQUENCY(IF('Data Transformation'!$B$4:$B$8425=B6795,'Data Transformation'!$G$4:$G$8425),'Bin Analysis'!$B6801)</f>
        <v>5</v>
      </c>
      <c r="I6801">
        <f t="shared" si="850"/>
        <v>1</v>
      </c>
      <c r="J6801">
        <f t="shared" si="851"/>
        <v>1</v>
      </c>
      <c r="K6801">
        <f>J6801*Weighting!$W$9</f>
        <v>3</v>
      </c>
      <c r="M6801" s="14"/>
    </row>
    <row r="6802" spans="1:13" x14ac:dyDescent="0.25">
      <c r="A6802" s="32">
        <f>IF(Weighting!$P$10&gt;0,B6802,"")</f>
        <v>0.84499999999999997</v>
      </c>
      <c r="B6802">
        <f>Weighting!$C$10</f>
        <v>0.84499999999999997</v>
      </c>
      <c r="C6802">
        <f>Weighting!$F$10</f>
        <v>0</v>
      </c>
      <c r="D6802" t="b">
        <f>IF(C6802=1,'Data Transformation'!$G$3+0.5*'Data Transformation'!$W$25,IF(C6803=1,D6803-'Data Transformation'!$W$25,FALSE))</f>
        <v>0</v>
      </c>
      <c r="E6802" t="str">
        <f t="array" ref="E6802">IF(ISLOGICAL(D6802),"",FREQUENCY(IF('Data Transformation'!$B$425:$B$8425='Bin Analysis'!$B6795,'Data Transformation'!$G$425:$G$8425),D6802))</f>
        <v/>
      </c>
      <c r="F6802" t="str">
        <f t="shared" si="849"/>
        <v/>
      </c>
      <c r="G6802">
        <f>Weighting!$H$10</f>
        <v>0</v>
      </c>
      <c r="H6802">
        <f t="array" ref="H6802">FREQUENCY(IF('Data Transformation'!$B$4:$B$8425=B6795,'Data Transformation'!$G$4:$G$8425),'Bin Analysis'!$B6802)</f>
        <v>8</v>
      </c>
      <c r="I6802">
        <f t="shared" si="850"/>
        <v>3</v>
      </c>
      <c r="J6802">
        <f t="shared" si="851"/>
        <v>1</v>
      </c>
      <c r="K6802">
        <f>J6802*Weighting!$W$10</f>
        <v>3</v>
      </c>
      <c r="M6802" s="14"/>
    </row>
    <row r="6803" spans="1:13" x14ac:dyDescent="0.25">
      <c r="A6803" s="32">
        <f>IF(Weighting!$P$11&gt;0,B6803,"")</f>
        <v>0.97599999999999998</v>
      </c>
      <c r="B6803">
        <f>Weighting!$C$11</f>
        <v>0.97599999999999998</v>
      </c>
      <c r="C6803">
        <f>Weighting!$F$11</f>
        <v>0</v>
      </c>
      <c r="D6803">
        <f>IF(C6803=1,'Data Transformation'!$G$3+0.5*'Data Transformation'!$W$25,IF(C6804=1,D6804-'Data Transformation'!$W$25,FALSE))</f>
        <v>0.86899999999999999</v>
      </c>
      <c r="E6803">
        <f t="array" ref="E6803">IF(ISLOGICAL(D6803),"",FREQUENCY(IF('Data Transformation'!$B$425:$B$8425='Bin Analysis'!$B6795,'Data Transformation'!$G$425:$G$8425),D6803))</f>
        <v>8</v>
      </c>
      <c r="F6803" t="e">
        <f t="shared" si="849"/>
        <v>#VALUE!</v>
      </c>
      <c r="G6803">
        <f>Weighting!$H$11</f>
        <v>0</v>
      </c>
      <c r="H6803">
        <f t="array" ref="H6803">FREQUENCY(IF('Data Transformation'!$B$4:$B$8425=B6795,'Data Transformation'!$G$4:$G$8425),'Bin Analysis'!$B6803)</f>
        <v>13</v>
      </c>
      <c r="I6803">
        <f t="shared" si="850"/>
        <v>5</v>
      </c>
      <c r="J6803">
        <f t="shared" si="851"/>
        <v>1</v>
      </c>
      <c r="K6803">
        <f>J6803*Weighting!$W$11</f>
        <v>2</v>
      </c>
      <c r="M6803" s="14"/>
    </row>
    <row r="6804" spans="1:13" x14ac:dyDescent="0.25">
      <c r="A6804" s="32">
        <f>IF(Weighting!$P$12&gt;0,B6804,"")</f>
        <v>1.107</v>
      </c>
      <c r="B6804">
        <f>Weighting!$C$12</f>
        <v>1.107</v>
      </c>
      <c r="C6804">
        <f>Weighting!$F$12</f>
        <v>1</v>
      </c>
      <c r="D6804">
        <f>IF(C6804=1,'Data Transformation'!$G$3+0.5*'Data Transformation'!$W$25,IF(C6805=1,D6805-'Data Transformation'!$W$25,FALSE))</f>
        <v>1.131</v>
      </c>
      <c r="E6804">
        <f t="array" ref="E6804">IF(ISLOGICAL(D6804),"",FREQUENCY(IF('Data Transformation'!$B$425:$B$8425='Bin Analysis'!$B6795,'Data Transformation'!$G$425:$G$8425),D6804))</f>
        <v>17</v>
      </c>
      <c r="F6804">
        <f t="shared" si="849"/>
        <v>9</v>
      </c>
      <c r="G6804">
        <f>Weighting!$H$12</f>
        <v>0</v>
      </c>
      <c r="H6804">
        <f t="array" ref="H6804">FREQUENCY(IF('Data Transformation'!$B$4:$B$8425=B6795,'Data Transformation'!$G$4:$G$8425),'Bin Analysis'!$B6804)</f>
        <v>17</v>
      </c>
      <c r="I6804">
        <f t="shared" si="850"/>
        <v>4</v>
      </c>
      <c r="J6804">
        <f t="shared" si="851"/>
        <v>1</v>
      </c>
      <c r="K6804">
        <f>J6804*Weighting!$W$12</f>
        <v>1</v>
      </c>
      <c r="M6804" s="14"/>
    </row>
    <row r="6805" spans="1:13" x14ac:dyDescent="0.25">
      <c r="A6805" s="32">
        <f>IF(Weighting!$P$13&gt;0,B6805,"")</f>
        <v>1.238</v>
      </c>
      <c r="B6805">
        <f>Weighting!$C$13</f>
        <v>1.238</v>
      </c>
      <c r="C6805">
        <f>Weighting!$F$13</f>
        <v>0</v>
      </c>
      <c r="D6805" t="b">
        <f>IF(C6805=1,'Data Transformation'!$G$3+0.5*'Data Transformation'!$W$25,IF(C6806=1,D6806-'Data Transformation'!$W$25,FALSE))</f>
        <v>0</v>
      </c>
      <c r="E6805" t="str">
        <f t="array" ref="E6805">IF(ISLOGICAL(D6805),"",FREQUENCY(IF('Data Transformation'!$B$425:$B$8425='Bin Analysis'!$B6795,'Data Transformation'!$G$425:$G$8425),D6805))</f>
        <v/>
      </c>
      <c r="F6805" t="str">
        <f t="shared" si="849"/>
        <v/>
      </c>
      <c r="G6805">
        <f>Weighting!$H$13</f>
        <v>0</v>
      </c>
      <c r="H6805">
        <f t="array" ref="H6805">FREQUENCY(IF('Data Transformation'!$B$4:$B$8425=B6795,'Data Transformation'!$G$4:$G$8425),'Bin Analysis'!$B6805)</f>
        <v>19</v>
      </c>
      <c r="I6805">
        <f t="shared" si="850"/>
        <v>2</v>
      </c>
      <c r="J6805">
        <f t="shared" si="851"/>
        <v>1</v>
      </c>
      <c r="K6805">
        <f>J6805*Weighting!$W$13</f>
        <v>2</v>
      </c>
      <c r="M6805" s="14"/>
    </row>
    <row r="6806" spans="1:13" x14ac:dyDescent="0.25">
      <c r="A6806" s="32">
        <f>IF(Weighting!$P$14&gt;0,B6806,"")</f>
        <v>1.369</v>
      </c>
      <c r="B6806">
        <f>Weighting!$C$14</f>
        <v>1.369</v>
      </c>
      <c r="C6806">
        <f>Weighting!$F$14</f>
        <v>0</v>
      </c>
      <c r="D6806" t="b">
        <f>IF(C6806=1,'Data Transformation'!$G$3+0.5*'Data Transformation'!$W$25,IF(C6807=1,D6807-'Data Transformation'!$W$25,FALSE))</f>
        <v>0</v>
      </c>
      <c r="E6806" t="str">
        <f t="array" ref="E6806">IF(ISLOGICAL(D6806),"",FREQUENCY(IF('Data Transformation'!$B$425:$B$8425='Bin Analysis'!$B6795,'Data Transformation'!$G$425:$G$8425),D6806))</f>
        <v/>
      </c>
      <c r="F6806" t="str">
        <f t="shared" si="849"/>
        <v/>
      </c>
      <c r="G6806">
        <f>Weighting!$H$14</f>
        <v>0</v>
      </c>
      <c r="H6806">
        <f t="array" ref="H6806">FREQUENCY(IF('Data Transformation'!$B$4:$B$8425=B6795,'Data Transformation'!$G$4:$G$8425),'Bin Analysis'!$B6806)</f>
        <v>19</v>
      </c>
      <c r="I6806">
        <f t="shared" si="850"/>
        <v>0</v>
      </c>
      <c r="J6806">
        <f t="shared" si="851"/>
        <v>0</v>
      </c>
      <c r="K6806">
        <f>J6806*Weighting!$W$14</f>
        <v>0</v>
      </c>
      <c r="M6806" s="14"/>
    </row>
    <row r="6807" spans="1:13" x14ac:dyDescent="0.25">
      <c r="A6807" s="32">
        <f>IF(Weighting!$P$15&gt;0,B6807,"")</f>
        <v>1.5000009999999999</v>
      </c>
      <c r="B6807">
        <f>Weighting!$C$15</f>
        <v>1.5000009999999999</v>
      </c>
      <c r="C6807">
        <f>Weighting!$F$15</f>
        <v>0</v>
      </c>
      <c r="D6807" t="b">
        <f>IF(C6807=1,'Data Transformation'!$G$3+0.5*'Data Transformation'!$W$25,IF(C6808=1,D6808-'Data Transformation'!$W$25,FALSE))</f>
        <v>0</v>
      </c>
      <c r="E6807" t="str">
        <f t="array" ref="E6807">IF(ISLOGICAL(D6807),"",FREQUENCY(IF('Data Transformation'!$B$425:$B$8425='Bin Analysis'!$B6795,'Data Transformation'!$G$425:$G$8425),D6807))</f>
        <v/>
      </c>
      <c r="F6807" t="str">
        <f t="shared" si="849"/>
        <v/>
      </c>
      <c r="G6807">
        <f>Weighting!$H$15</f>
        <v>0</v>
      </c>
      <c r="H6807">
        <f t="array" ref="H6807">FREQUENCY(IF('Data Transformation'!$B$4:$B$8425=B6795,'Data Transformation'!$G$4:$G$8425),'Bin Analysis'!$B6807)</f>
        <v>19</v>
      </c>
      <c r="I6807">
        <f t="shared" si="850"/>
        <v>0</v>
      </c>
      <c r="J6807">
        <f t="shared" si="851"/>
        <v>0</v>
      </c>
      <c r="K6807">
        <f>J6807*Weighting!$W$15</f>
        <v>0</v>
      </c>
      <c r="M6807" s="14"/>
    </row>
    <row r="6808" spans="1:13" x14ac:dyDescent="0.25">
      <c r="A6808" s="32" t="str">
        <f>IF(Weighting!$P$16&gt;0,B6808,"")</f>
        <v/>
      </c>
      <c r="B6808">
        <f>Weighting!$C$16</f>
        <v>1.631</v>
      </c>
      <c r="C6808">
        <f>Weighting!$F$16</f>
        <v>0</v>
      </c>
      <c r="D6808" t="b">
        <f>IF(C6808=1,'Data Transformation'!$G$3+0.5*'Data Transformation'!$W$25,IF(C6809=1,D6809-'Data Transformation'!$W$25,FALSE))</f>
        <v>0</v>
      </c>
      <c r="E6808" t="str">
        <f t="array" ref="E6808">IF(ISLOGICAL(D6808),"",FREQUENCY(IF('Data Transformation'!$B$425:$B$8425='Bin Analysis'!$B6795,'Data Transformation'!$G$425:$G$8425),D6808))</f>
        <v/>
      </c>
      <c r="F6808" t="str">
        <f t="shared" si="849"/>
        <v/>
      </c>
      <c r="G6808">
        <f>Weighting!$H$16</f>
        <v>0</v>
      </c>
      <c r="H6808">
        <f t="array" ref="H6808">FREQUENCY(IF('Data Transformation'!$B$4:$B$8425=B6795,'Data Transformation'!$G$4:$G$8425),'Bin Analysis'!$B6808)</f>
        <v>19</v>
      </c>
      <c r="I6808">
        <f t="shared" si="850"/>
        <v>0</v>
      </c>
      <c r="J6808">
        <f t="shared" si="851"/>
        <v>0</v>
      </c>
      <c r="K6808">
        <f>J6808*Weighting!$W$16</f>
        <v>0</v>
      </c>
      <c r="M6808" s="14"/>
    </row>
    <row r="6809" spans="1:13" x14ac:dyDescent="0.25">
      <c r="A6809" s="32" t="str">
        <f>IF(Weighting!$P$17&gt;0,B6809,"")</f>
        <v/>
      </c>
      <c r="B6809">
        <f>Weighting!$C$17</f>
        <v>1.762</v>
      </c>
      <c r="C6809">
        <f>Weighting!$F$17</f>
        <v>0</v>
      </c>
      <c r="D6809" t="b">
        <f>IF(C6809=1,'Data Transformation'!$G$3+0.5*'Data Transformation'!$W$25,IF(C6810=1,D6810-'Data Transformation'!$W$25,FALSE))</f>
        <v>0</v>
      </c>
      <c r="E6809" t="str">
        <f t="array" ref="E6809">IF(ISLOGICAL(D6809),"",FREQUENCY(IF('Data Transformation'!$B$425:$B$8425='Bin Analysis'!$B6795,'Data Transformation'!$G$425:$G$8425),D6809))</f>
        <v/>
      </c>
      <c r="F6809" t="str">
        <f t="shared" si="849"/>
        <v/>
      </c>
      <c r="G6809">
        <f>Weighting!$H$17</f>
        <v>0</v>
      </c>
      <c r="H6809">
        <f t="array" ref="H6809">FREQUENCY(IF('Data Transformation'!$B$4:$B$8425=B6795,'Data Transformation'!$G$4:$G$8425),'Bin Analysis'!$B6809)</f>
        <v>19</v>
      </c>
      <c r="I6809">
        <f t="shared" si="850"/>
        <v>0</v>
      </c>
      <c r="J6809">
        <f t="shared" si="851"/>
        <v>0</v>
      </c>
      <c r="K6809">
        <f>J6809*Weighting!$W$17</f>
        <v>0</v>
      </c>
      <c r="M6809" s="14"/>
    </row>
    <row r="6810" spans="1:13" x14ac:dyDescent="0.25">
      <c r="A6810" s="32" t="str">
        <f>IF(Weighting!$P$18&gt;0,B6810,"")</f>
        <v/>
      </c>
      <c r="B6810">
        <f>Weighting!$C$18</f>
        <v>1.893</v>
      </c>
      <c r="C6810">
        <f>Weighting!$F$18</f>
        <v>0</v>
      </c>
      <c r="D6810" t="b">
        <f>IF(C6810=1,'Data Transformation'!$G$3+0.5*'Data Transformation'!$W$25,IF(C6811=1,D6811-'Data Transformation'!$W$25,FALSE))</f>
        <v>0</v>
      </c>
      <c r="E6810" t="str">
        <f t="array" ref="E6810">IF(ISLOGICAL(D6810),"",FREQUENCY(IF('Data Transformation'!$B$425:$B$8425='Bin Analysis'!$B6795,'Data Transformation'!$G$425:$G$8425),D6810))</f>
        <v/>
      </c>
      <c r="F6810" t="str">
        <f t="shared" si="849"/>
        <v/>
      </c>
      <c r="G6810">
        <f>Weighting!$H$18</f>
        <v>0</v>
      </c>
      <c r="H6810">
        <f t="array" ref="H6810">FREQUENCY(IF('Data Transformation'!$B$4:$B$8425=B6795,'Data Transformation'!$G$4:$G$8425),'Bin Analysis'!$B6810)</f>
        <v>19</v>
      </c>
      <c r="I6810">
        <f t="shared" si="850"/>
        <v>0</v>
      </c>
      <c r="J6810">
        <f t="shared" si="851"/>
        <v>0</v>
      </c>
      <c r="K6810">
        <f>J6810*Weighting!$W$18</f>
        <v>0</v>
      </c>
      <c r="M6810" s="14"/>
    </row>
    <row r="6811" spans="1:13" x14ac:dyDescent="0.25">
      <c r="A6811" s="32" t="str">
        <f>IF(Weighting!$P$19&gt;0,B6811,"")</f>
        <v/>
      </c>
      <c r="B6811">
        <f>Weighting!$C$19</f>
        <v>2.024</v>
      </c>
      <c r="C6811">
        <f>Weighting!$F$19</f>
        <v>0</v>
      </c>
      <c r="D6811" t="b">
        <f>IF(C6811=1,'Data Transformation'!$G$3+0.5*'Data Transformation'!$W$25,IF(C6812=1,D6812-'Data Transformation'!$W$25,FALSE))</f>
        <v>0</v>
      </c>
      <c r="E6811" t="str">
        <f t="array" ref="E6811">IF(ISLOGICAL(D6811),"",FREQUENCY(IF('Data Transformation'!$B$425:$B$8425='Bin Analysis'!$B6795,'Data Transformation'!$G$425:$G$8425),D6811))</f>
        <v/>
      </c>
      <c r="F6811" t="str">
        <f t="shared" si="849"/>
        <v/>
      </c>
      <c r="G6811">
        <f>Weighting!$H$19</f>
        <v>0</v>
      </c>
      <c r="H6811">
        <f t="array" ref="H6811">FREQUENCY(IF('Data Transformation'!$B$4:$B$8425=B6795,'Data Transformation'!$G$4:$G$8425),'Bin Analysis'!$B6811)</f>
        <v>19</v>
      </c>
      <c r="I6811">
        <f t="shared" si="850"/>
        <v>0</v>
      </c>
      <c r="J6811">
        <f t="shared" si="851"/>
        <v>0</v>
      </c>
      <c r="K6811">
        <f>J6811*Weighting!$W$19</f>
        <v>0</v>
      </c>
      <c r="M6811" s="14"/>
    </row>
    <row r="6812" spans="1:13" x14ac:dyDescent="0.25">
      <c r="A6812" s="32" t="str">
        <f>IF(Weighting!$P$20&gt;0,B6812,"")</f>
        <v/>
      </c>
      <c r="B6812">
        <f>Weighting!$C$20</f>
        <v>2.1550000000000002</v>
      </c>
      <c r="C6812">
        <f>Weighting!$F$20</f>
        <v>0</v>
      </c>
      <c r="D6812" t="b">
        <f>IF(C6812=1,'Data Transformation'!$G$3+0.5*'Data Transformation'!$W$25,IF(C6813=1,D6813-'Data Transformation'!$W$25,FALSE))</f>
        <v>0</v>
      </c>
      <c r="E6812" t="str">
        <f t="array" ref="E6812">IF(ISLOGICAL(D6812),"",FREQUENCY(IF('Data Transformation'!$B$425:$B$8425='Bin Analysis'!$B6795,'Data Transformation'!$G$425:$G$8425),D6812))</f>
        <v/>
      </c>
      <c r="F6812" t="str">
        <f t="shared" si="849"/>
        <v/>
      </c>
      <c r="G6812">
        <f>Weighting!$H$20</f>
        <v>0</v>
      </c>
      <c r="H6812">
        <f t="array" ref="H6812">FREQUENCY(IF('Data Transformation'!$B$4:$B$8425=B6795,'Data Transformation'!$G$4:$G$8425),'Bin Analysis'!$B6812)</f>
        <v>19</v>
      </c>
      <c r="I6812">
        <f t="shared" si="850"/>
        <v>0</v>
      </c>
      <c r="J6812">
        <f t="shared" si="851"/>
        <v>0</v>
      </c>
      <c r="K6812">
        <f>J6812*Weighting!$W$20</f>
        <v>0</v>
      </c>
      <c r="M6812" s="14"/>
    </row>
    <row r="6813" spans="1:13" x14ac:dyDescent="0.25">
      <c r="A6813" s="32" t="str">
        <f>IF(Weighting!$P$21&gt;0,B6813,"")</f>
        <v/>
      </c>
      <c r="B6813">
        <f>Weighting!$C$21</f>
        <v>2.2860000000000005</v>
      </c>
      <c r="C6813">
        <f>Weighting!$F$21</f>
        <v>0</v>
      </c>
      <c r="D6813" t="b">
        <f>IF(C6813=1,'Data Transformation'!$G$3+0.5*'Data Transformation'!$W$25,IF(C6814=1,D6814-'Data Transformation'!$W$25,FALSE))</f>
        <v>0</v>
      </c>
      <c r="E6813" t="str">
        <f t="array" ref="E6813">IF(ISLOGICAL(D6813),"",FREQUENCY(IF('Data Transformation'!$B$425:$B$8425='Bin Analysis'!$B6795,'Data Transformation'!$G$425:$G$8425),D6813))</f>
        <v/>
      </c>
      <c r="F6813" t="str">
        <f t="shared" si="849"/>
        <v/>
      </c>
      <c r="G6813">
        <f>Weighting!$H$21</f>
        <v>0</v>
      </c>
      <c r="H6813">
        <f t="array" ref="H6813">FREQUENCY(IF('Data Transformation'!$B$4:$B$8425=B6795,'Data Transformation'!$G$4:$G$8425),'Bin Analysis'!$B6813)</f>
        <v>19</v>
      </c>
      <c r="I6813">
        <f t="shared" si="850"/>
        <v>0</v>
      </c>
      <c r="J6813">
        <f t="shared" si="851"/>
        <v>0</v>
      </c>
      <c r="K6813">
        <f>J6813*Weighting!$W$21</f>
        <v>0</v>
      </c>
      <c r="M6813" s="14"/>
    </row>
    <row r="6814" spans="1:13" x14ac:dyDescent="0.25">
      <c r="A6814" s="32" t="str">
        <f>IF(Weighting!$P$22&gt;0,B6814,"")</f>
        <v/>
      </c>
      <c r="B6814">
        <f>Weighting!$C$22</f>
        <v>2.4170000000000007</v>
      </c>
      <c r="C6814">
        <f>Weighting!$F$22</f>
        <v>0</v>
      </c>
      <c r="D6814" t="b">
        <f>IF(C6814=1,'Data Transformation'!$G$3+0.5*'Data Transformation'!$W$25,IF(C6815=1,D6815-'Data Transformation'!$W$25,FALSE))</f>
        <v>0</v>
      </c>
      <c r="E6814" t="str">
        <f t="array" ref="E6814">IF(ISLOGICAL(D6814),"",FREQUENCY(IF('Data Transformation'!$B$425:$B$8425='Bin Analysis'!$B6795,'Data Transformation'!$G$425:$G$8425),D6814))</f>
        <v/>
      </c>
      <c r="F6814" t="str">
        <f t="shared" si="849"/>
        <v/>
      </c>
      <c r="G6814">
        <f>Weighting!$H$22</f>
        <v>0</v>
      </c>
      <c r="H6814">
        <f t="array" ref="H6814">FREQUENCY(IF('Data Transformation'!$B$4:$B$8425=B6795,'Data Transformation'!$G$4:$G$8425),'Bin Analysis'!$B6814)</f>
        <v>19</v>
      </c>
      <c r="I6814">
        <f t="shared" si="850"/>
        <v>0</v>
      </c>
      <c r="J6814">
        <f t="shared" si="851"/>
        <v>0</v>
      </c>
      <c r="K6814">
        <f>J6814*Weighting!$W$22</f>
        <v>0</v>
      </c>
      <c r="M6814" s="14"/>
    </row>
    <row r="6815" spans="1:13" x14ac:dyDescent="0.25">
      <c r="A6815" s="32" t="str">
        <f>IF(Weighting!$P$23&gt;0,B6815,"")</f>
        <v/>
      </c>
      <c r="B6815">
        <f>Weighting!$C$23</f>
        <v>2.5480000000000009</v>
      </c>
      <c r="C6815">
        <f>Weighting!$F$23</f>
        <v>0</v>
      </c>
      <c r="D6815" t="b">
        <f>IF(C6815=1,'Data Transformation'!$G$3+0.5*'Data Transformation'!$W$25,IF(C6816=1,D6816-'Data Transformation'!$W$25,FALSE))</f>
        <v>0</v>
      </c>
      <c r="E6815" t="str">
        <f t="array" ref="E6815">IF(ISLOGICAL(D6815),"",FREQUENCY(IF('Data Transformation'!$B$425:$B$8425='Bin Analysis'!$B6795,'Data Transformation'!$G$425:$G$8425),D6815))</f>
        <v/>
      </c>
      <c r="F6815" t="str">
        <f t="shared" si="849"/>
        <v/>
      </c>
      <c r="G6815">
        <f>Weighting!$H$23</f>
        <v>0</v>
      </c>
      <c r="H6815">
        <f t="array" ref="H6815">FREQUENCY(IF('Data Transformation'!$B$4:$B$8425=B6795,'Data Transformation'!$G$4:$G$8425),'Bin Analysis'!$B6815)</f>
        <v>19</v>
      </c>
      <c r="I6815">
        <f t="shared" si="850"/>
        <v>0</v>
      </c>
      <c r="J6815">
        <f t="shared" si="851"/>
        <v>0</v>
      </c>
      <c r="K6815">
        <f>J6815*Weighting!$W$23</f>
        <v>0</v>
      </c>
      <c r="M6815" s="14"/>
    </row>
    <row r="6816" spans="1:13" x14ac:dyDescent="0.25">
      <c r="A6816" s="32" t="str">
        <f>IF(Weighting!$P$24&gt;0,B6816,"")</f>
        <v/>
      </c>
      <c r="B6816">
        <f>Weighting!$C$24</f>
        <v>2.6790000000000012</v>
      </c>
      <c r="C6816">
        <f>Weighting!$F$24</f>
        <v>0</v>
      </c>
      <c r="D6816" t="b">
        <f>IF(C6816=1,'Data Transformation'!$G$3+0.5*'Data Transformation'!$W$25,IF(C6817=1,D6817-'Data Transformation'!$W$25,FALSE))</f>
        <v>0</v>
      </c>
      <c r="E6816" t="str">
        <f t="array" ref="E6816">IF(ISLOGICAL(D6816),"",FREQUENCY(IF('Data Transformation'!$B$425:$B$8425='Bin Analysis'!$B6795,'Data Transformation'!$G$425:$G$8425),D6816))</f>
        <v/>
      </c>
      <c r="F6816" t="str">
        <f t="shared" si="849"/>
        <v/>
      </c>
      <c r="G6816">
        <f>Weighting!$H$24</f>
        <v>0</v>
      </c>
      <c r="H6816">
        <f t="array" ref="H6816">FREQUENCY(IF('Data Transformation'!$B$4:$B$8425=B6795,'Data Transformation'!$G$4:$G$8425),'Bin Analysis'!$B6816)</f>
        <v>19</v>
      </c>
      <c r="I6816">
        <f t="shared" si="850"/>
        <v>0</v>
      </c>
      <c r="J6816">
        <f t="shared" si="851"/>
        <v>0</v>
      </c>
      <c r="K6816">
        <f>J6816*Weighting!$W$24</f>
        <v>0</v>
      </c>
      <c r="M6816" s="14"/>
    </row>
    <row r="6817" spans="1:25" x14ac:dyDescent="0.25">
      <c r="A6817" s="32" t="str">
        <f>IF(Weighting!$P$25&gt;0,B6817,"")</f>
        <v/>
      </c>
      <c r="B6817">
        <f>Weighting!$C$25</f>
        <v>2.8100000000000014</v>
      </c>
      <c r="C6817">
        <f>Weighting!$F$25</f>
        <v>0</v>
      </c>
      <c r="D6817" t="b">
        <f>IF(C6817=1,'Data Transformation'!$G$3+0.5*'Data Transformation'!$W$25,IF(C6818=1,D6818-'Data Transformation'!$W$25,FALSE))</f>
        <v>0</v>
      </c>
      <c r="E6817" t="str">
        <f t="array" ref="E6817">IF(ISLOGICAL(D6817),"",FREQUENCY(IF('Data Transformation'!$B$425:$B$8425='Bin Analysis'!$B6795,'Data Transformation'!$G$425:$G$8425),D6817))</f>
        <v/>
      </c>
      <c r="F6817" t="str">
        <f t="shared" si="849"/>
        <v/>
      </c>
      <c r="G6817">
        <f>Weighting!$H$25</f>
        <v>0</v>
      </c>
      <c r="H6817">
        <f t="array" ref="H6817">FREQUENCY(IF('Data Transformation'!$B$4:$B$8425=B6795,'Data Transformation'!$G$4:$G$8425),'Bin Analysis'!$B6817)</f>
        <v>19</v>
      </c>
      <c r="I6817">
        <f t="shared" si="850"/>
        <v>0</v>
      </c>
      <c r="J6817">
        <f t="shared" si="851"/>
        <v>0</v>
      </c>
      <c r="K6817">
        <f>J6817*Weighting!$W$25</f>
        <v>0</v>
      </c>
      <c r="M6817" s="14"/>
    </row>
    <row r="6818" spans="1:25" x14ac:dyDescent="0.25">
      <c r="O6818"/>
      <c r="P6818"/>
      <c r="Q6818"/>
      <c r="R6818"/>
    </row>
    <row r="6819" spans="1:25" ht="23.25" x14ac:dyDescent="0.35">
      <c r="A6819" s="21" t="s">
        <v>0</v>
      </c>
      <c r="B6819" s="21">
        <f>IFERROR(VLOOKUP(C6819,'Data Transformation'!$L$6:$M$426,2,FALSE),"")</f>
        <v>284</v>
      </c>
      <c r="C6819" s="21">
        <f>C6795+1</f>
        <v>284</v>
      </c>
      <c r="D6819" s="21"/>
      <c r="E6819" s="21"/>
      <c r="F6819" s="21"/>
      <c r="G6819" s="21"/>
      <c r="H6819" s="22"/>
      <c r="I6819" s="22"/>
      <c r="J6819" s="22"/>
      <c r="K6819" s="21"/>
      <c r="L6819" s="21">
        <f>B6819</f>
        <v>284</v>
      </c>
      <c r="M6819" s="23">
        <f>INDEX('Data Transformation'!$O$4:$O$424,MATCH($B6819,'Data Transformation'!$M$4:$M$424,0),MATCH($M$2,'Data Transformation'!$O$3,0))</f>
        <v>13</v>
      </c>
      <c r="N6819" s="27">
        <f>IF('Input and Summary Results'!$J$16="minimum",'Bin Analysis'!X6820/(M6819-1),'Bin Analysis'!Y6819/('Bin Analysis'!M6819-1))</f>
        <v>0</v>
      </c>
      <c r="O6819" s="27">
        <f>IF(M6819=FALSE,NA(),(VLOOKUP(1,C6822:K6841,4,FALSE))/(M6819-1))</f>
        <v>0.66666666666666663</v>
      </c>
      <c r="P6819" s="27">
        <f>IF(M6819=FALSE,NA(),SUM(J6822:J6841)/Weighting!$S$5)</f>
        <v>0.5</v>
      </c>
      <c r="Q6819" s="27">
        <f>IF(M6819=FALSE,NA(),SUM(K6822:K6841)/Weighting!$S$6)</f>
        <v>0.43478260869565216</v>
      </c>
      <c r="R6819" s="27">
        <f>IF(M6819=FALSE,NA(),(VLOOKUP(1,G6822:K6841,3,FALSE))/(M6819-1))</f>
        <v>0.16666666666666666</v>
      </c>
      <c r="S6819" s="22" t="str">
        <f>IF(M6819=FALSE,NA(),IF(SUM(J6822:J6841)=2,"yes","no"))</f>
        <v>no</v>
      </c>
      <c r="X6819" s="2" cm="2">
        <f t="array" ref="X6819:X6820">FREQUENCY(IF('Data Transformation'!$B$425:$B$6424='Bin Analysis'!L6819,'Data Transformation'!$G$425:$G$6424),'Data Transformation'!$U$11)</f>
        <v>12</v>
      </c>
      <c r="Y6819" s="2" cm="2">
        <f t="array" ref="Y6819:Y6820">FREQUENCY(IF('Data Transformation'!$B$425:$B$6424='Bin Analysis'!L6819,'Data Transformation'!$G$425:$G$6424),'Data Transformation'!$U$12)</f>
        <v>4</v>
      </c>
    </row>
    <row r="6820" spans="1:25" x14ac:dyDescent="0.25">
      <c r="A6820" s="14" t="s">
        <v>67</v>
      </c>
      <c r="B6820" t="s">
        <v>47</v>
      </c>
      <c r="C6820" t="s">
        <v>5</v>
      </c>
      <c r="D6820" t="s">
        <v>100</v>
      </c>
      <c r="E6820" t="s">
        <v>101</v>
      </c>
      <c r="F6820" t="s">
        <v>102</v>
      </c>
      <c r="G6820" t="s">
        <v>70</v>
      </c>
      <c r="H6820" t="s">
        <v>31</v>
      </c>
      <c r="I6820" t="s">
        <v>32</v>
      </c>
      <c r="J6820" t="s">
        <v>46</v>
      </c>
      <c r="K6820" s="14" t="s">
        <v>45</v>
      </c>
      <c r="M6820" s="14"/>
      <c r="X6820" s="2">
        <v>0</v>
      </c>
      <c r="Y6820" s="2">
        <v>8</v>
      </c>
    </row>
    <row r="6821" spans="1:25" x14ac:dyDescent="0.25">
      <c r="A6821" s="32"/>
      <c r="D6821" t="b">
        <f>IF(C6821=1,'Data Transformation'!$G$3+0.5*'Data Transformation'!$W$25,IF(C6822=1,D6822-'Data Transformation'!$W$25,FALSE))</f>
        <v>0</v>
      </c>
      <c r="E6821" t="str">
        <f t="array" ref="E6821">IF(ISLOGICAL(D6821),"",FREQUENCY(IF('Data Transformation'!$B$425:$B$8425='Bin Analysis'!$B6819,'Data Transformation'!$G$425:$G$8425),D6821))</f>
        <v/>
      </c>
      <c r="F6821" t="str">
        <f>IF(ISLOGICAL(D6821),"",E6821-E6820)</f>
        <v/>
      </c>
      <c r="M6821" s="14"/>
    </row>
    <row r="6822" spans="1:25" x14ac:dyDescent="0.25">
      <c r="A6822" s="32">
        <f>IF(Weighting!$P$6&gt;0,B6822,"")</f>
        <v>0.32100000000000001</v>
      </c>
      <c r="B6822">
        <f>Weighting!$C$6</f>
        <v>0.32100000000000001</v>
      </c>
      <c r="C6822">
        <f>Weighting!$F$6</f>
        <v>0</v>
      </c>
      <c r="D6822" t="b">
        <f>IF(C6822=1,'Data Transformation'!$G$3+0.5*'Data Transformation'!$W$25,IF(C6823=1,D6823-'Data Transformation'!$W$25,FALSE))</f>
        <v>0</v>
      </c>
      <c r="E6822" t="str">
        <f t="array" ref="E6822">IF(ISLOGICAL(D6822),"",FREQUENCY(IF('Data Transformation'!$B$425:$B$8425='Bin Analysis'!$B6819,'Data Transformation'!$G$425:$G$8425),D6822))</f>
        <v/>
      </c>
      <c r="F6822" t="str">
        <f>IF(ISLOGICAL(D6822),"",E6822-E6821)</f>
        <v/>
      </c>
      <c r="G6822">
        <f>Weighting!$H$6</f>
        <v>1</v>
      </c>
      <c r="H6822">
        <f t="array" ref="H6822">FREQUENCY(IF('Data Transformation'!$B$4:$B$8425=B6819,'Data Transformation'!$G$4:$G$8425),'Bin Analysis'!$B6822)</f>
        <v>2</v>
      </c>
      <c r="I6822">
        <f>H6822-H6821</f>
        <v>2</v>
      </c>
      <c r="J6822">
        <f>IF(I6822=0,0,1)</f>
        <v>1</v>
      </c>
      <c r="K6822">
        <f>J6822*Weighting!$W$6</f>
        <v>1</v>
      </c>
      <c r="M6822" s="14"/>
    </row>
    <row r="6823" spans="1:25" x14ac:dyDescent="0.25">
      <c r="A6823" s="32">
        <f>IF(Weighting!$P$7&gt;0,B6823,"")</f>
        <v>0.45200000000000001</v>
      </c>
      <c r="B6823">
        <f>Weighting!$C$7</f>
        <v>0.45200000000000001</v>
      </c>
      <c r="C6823">
        <f>Weighting!$F$7</f>
        <v>0</v>
      </c>
      <c r="D6823" t="b">
        <f>IF(C6823=1,'Data Transformation'!$G$3+0.5*'Data Transformation'!$W$25,IF(C6824=1,D6824-'Data Transformation'!$W$25,FALSE))</f>
        <v>0</v>
      </c>
      <c r="E6823" t="str">
        <f t="array" ref="E6823">IF(ISLOGICAL(D6823),"",FREQUENCY(IF('Data Transformation'!$B$425:$B$8425='Bin Analysis'!$B6819,'Data Transformation'!$G$425:$G$8425),D6823))</f>
        <v/>
      </c>
      <c r="F6823" t="str">
        <f t="shared" ref="F6823:F6841" si="852">IF(ISLOGICAL(D6823),"",E6823-E6822)</f>
        <v/>
      </c>
      <c r="G6823">
        <f>Weighting!$H$7</f>
        <v>0</v>
      </c>
      <c r="H6823">
        <f t="array" ref="H6823">FREQUENCY(IF('Data Transformation'!$B$4:$B$8425=B6819,'Data Transformation'!$G$4:$G$8425),'Bin Analysis'!$B6823)</f>
        <v>2</v>
      </c>
      <c r="I6823">
        <f t="shared" ref="I6823:I6841" si="853">H6823-H6822</f>
        <v>0</v>
      </c>
      <c r="J6823">
        <f>IF(I6823=0,0,1)</f>
        <v>0</v>
      </c>
      <c r="K6823">
        <f>J6823*Weighting!$W$7</f>
        <v>0</v>
      </c>
      <c r="M6823" s="14"/>
    </row>
    <row r="6824" spans="1:25" x14ac:dyDescent="0.25">
      <c r="A6824" s="32">
        <f>IF(Weighting!$P$8&gt;0,B6824,"")</f>
        <v>0.58299999999999996</v>
      </c>
      <c r="B6824">
        <f>Weighting!$C$8</f>
        <v>0.58299999999999996</v>
      </c>
      <c r="C6824">
        <f>Weighting!$F$8</f>
        <v>0</v>
      </c>
      <c r="D6824" t="b">
        <f>IF(C6824=1,'Data Transformation'!$G$3+0.5*'Data Transformation'!$W$25,IF(C6825=1,D6825-'Data Transformation'!$W$25,FALSE))</f>
        <v>0</v>
      </c>
      <c r="E6824" t="str">
        <f t="array" ref="E6824">IF(ISLOGICAL(D6824),"",FREQUENCY(IF('Data Transformation'!$B$425:$B$8425='Bin Analysis'!$B6819,'Data Transformation'!$G$425:$G$8425),D6824))</f>
        <v/>
      </c>
      <c r="F6824" t="str">
        <f t="shared" si="852"/>
        <v/>
      </c>
      <c r="G6824">
        <f>Weighting!$H$8</f>
        <v>0</v>
      </c>
      <c r="H6824">
        <f t="array" ref="H6824">FREQUENCY(IF('Data Transformation'!$B$4:$B$8425=B6819,'Data Transformation'!$G$4:$G$8425),'Bin Analysis'!$B6824)</f>
        <v>3</v>
      </c>
      <c r="I6824">
        <f t="shared" si="853"/>
        <v>1</v>
      </c>
      <c r="J6824">
        <f t="shared" ref="J6824:J6841" si="854">IF(I6824=0,0,1)</f>
        <v>1</v>
      </c>
      <c r="K6824">
        <f>J6824*Weighting!$W$8</f>
        <v>3</v>
      </c>
      <c r="M6824" s="14"/>
    </row>
    <row r="6825" spans="1:25" x14ac:dyDescent="0.25">
      <c r="A6825" s="32">
        <f>IF(Weighting!$P$9&gt;0,B6825,"")</f>
        <v>0.71399999999999997</v>
      </c>
      <c r="B6825" s="50">
        <f>Weighting!$C$9</f>
        <v>0.71399999999999997</v>
      </c>
      <c r="C6825">
        <f>Weighting!$F$9</f>
        <v>0</v>
      </c>
      <c r="D6825" t="b">
        <f>IF(C6825=1,'Data Transformation'!$G$3+0.5*'Data Transformation'!$W$25,IF(C6826=1,D6826-'Data Transformation'!$W$25,FALSE))</f>
        <v>0</v>
      </c>
      <c r="E6825" t="str">
        <f t="array" ref="E6825">IF(ISLOGICAL(D6825),"",FREQUENCY(IF('Data Transformation'!$B$425:$B$8425='Bin Analysis'!$B6819,'Data Transformation'!$G$425:$G$8425),D6825))</f>
        <v/>
      </c>
      <c r="F6825" t="str">
        <f t="shared" si="852"/>
        <v/>
      </c>
      <c r="G6825">
        <f>Weighting!$H$9</f>
        <v>0</v>
      </c>
      <c r="H6825">
        <f t="array" ref="H6825">FREQUENCY(IF('Data Transformation'!$B$4:$B$8425=B6819,'Data Transformation'!$G$4:$G$8425),'Bin Analysis'!$B6825)</f>
        <v>3</v>
      </c>
      <c r="I6825">
        <f t="shared" si="853"/>
        <v>0</v>
      </c>
      <c r="J6825">
        <f t="shared" si="854"/>
        <v>0</v>
      </c>
      <c r="K6825">
        <f>J6825*Weighting!$W$9</f>
        <v>0</v>
      </c>
      <c r="M6825" s="14"/>
    </row>
    <row r="6826" spans="1:25" x14ac:dyDescent="0.25">
      <c r="A6826" s="32">
        <f>IF(Weighting!$P$10&gt;0,B6826,"")</f>
        <v>0.84499999999999997</v>
      </c>
      <c r="B6826">
        <f>Weighting!$C$10</f>
        <v>0.84499999999999997</v>
      </c>
      <c r="C6826">
        <f>Weighting!$F$10</f>
        <v>0</v>
      </c>
      <c r="D6826" t="b">
        <f>IF(C6826=1,'Data Transformation'!$G$3+0.5*'Data Transformation'!$W$25,IF(C6827=1,D6827-'Data Transformation'!$W$25,FALSE))</f>
        <v>0</v>
      </c>
      <c r="E6826" t="str">
        <f t="array" ref="E6826">IF(ISLOGICAL(D6826),"",FREQUENCY(IF('Data Transformation'!$B$425:$B$8425='Bin Analysis'!$B6819,'Data Transformation'!$G$425:$G$8425),D6826))</f>
        <v/>
      </c>
      <c r="F6826" t="str">
        <f t="shared" si="852"/>
        <v/>
      </c>
      <c r="G6826">
        <f>Weighting!$H$10</f>
        <v>0</v>
      </c>
      <c r="H6826">
        <f t="array" ref="H6826">FREQUENCY(IF('Data Transformation'!$B$4:$B$8425=B6819,'Data Transformation'!$G$4:$G$8425),'Bin Analysis'!$B6826)</f>
        <v>4</v>
      </c>
      <c r="I6826">
        <f t="shared" si="853"/>
        <v>1</v>
      </c>
      <c r="J6826">
        <f t="shared" si="854"/>
        <v>1</v>
      </c>
      <c r="K6826">
        <f>J6826*Weighting!$W$10</f>
        <v>3</v>
      </c>
      <c r="M6826" s="14"/>
    </row>
    <row r="6827" spans="1:25" x14ac:dyDescent="0.25">
      <c r="A6827" s="32">
        <f>IF(Weighting!$P$11&gt;0,B6827,"")</f>
        <v>0.97599999999999998</v>
      </c>
      <c r="B6827">
        <f>Weighting!$C$11</f>
        <v>0.97599999999999998</v>
      </c>
      <c r="C6827">
        <f>Weighting!$F$11</f>
        <v>0</v>
      </c>
      <c r="D6827">
        <f>IF(C6827=1,'Data Transformation'!$G$3+0.5*'Data Transformation'!$W$25,IF(C6828=1,D6828-'Data Transformation'!$W$25,FALSE))</f>
        <v>0.86899999999999999</v>
      </c>
      <c r="E6827">
        <f t="array" ref="E6827">IF(ISLOGICAL(D6827),"",FREQUENCY(IF('Data Transformation'!$B$425:$B$8425='Bin Analysis'!$B6819,'Data Transformation'!$G$425:$G$8425),D6827))</f>
        <v>4</v>
      </c>
      <c r="F6827" t="e">
        <f t="shared" si="852"/>
        <v>#VALUE!</v>
      </c>
      <c r="G6827">
        <f>Weighting!$H$11</f>
        <v>0</v>
      </c>
      <c r="H6827">
        <f t="array" ref="H6827">FREQUENCY(IF('Data Transformation'!$B$4:$B$8425=B6819,'Data Transformation'!$G$4:$G$8425),'Bin Analysis'!$B6827)</f>
        <v>8</v>
      </c>
      <c r="I6827">
        <f t="shared" si="853"/>
        <v>4</v>
      </c>
      <c r="J6827">
        <f t="shared" si="854"/>
        <v>1</v>
      </c>
      <c r="K6827">
        <f>J6827*Weighting!$W$11</f>
        <v>2</v>
      </c>
      <c r="M6827" s="14"/>
    </row>
    <row r="6828" spans="1:25" x14ac:dyDescent="0.25">
      <c r="A6828" s="32">
        <f>IF(Weighting!$P$12&gt;0,B6828,"")</f>
        <v>1.107</v>
      </c>
      <c r="B6828">
        <f>Weighting!$C$12</f>
        <v>1.107</v>
      </c>
      <c r="C6828">
        <f>Weighting!$F$12</f>
        <v>1</v>
      </c>
      <c r="D6828">
        <f>IF(C6828=1,'Data Transformation'!$G$3+0.5*'Data Transformation'!$W$25,IF(C6829=1,D6829-'Data Transformation'!$W$25,FALSE))</f>
        <v>1.131</v>
      </c>
      <c r="E6828">
        <f t="array" ref="E6828">IF(ISLOGICAL(D6828),"",FREQUENCY(IF('Data Transformation'!$B$425:$B$8425='Bin Analysis'!$B6819,'Data Transformation'!$G$425:$G$8425),D6828))</f>
        <v>12</v>
      </c>
      <c r="F6828">
        <f t="shared" si="852"/>
        <v>8</v>
      </c>
      <c r="G6828">
        <f>Weighting!$H$12</f>
        <v>0</v>
      </c>
      <c r="H6828">
        <f t="array" ref="H6828">FREQUENCY(IF('Data Transformation'!$B$4:$B$8425=B6819,'Data Transformation'!$G$4:$G$8425),'Bin Analysis'!$B6828)</f>
        <v>13</v>
      </c>
      <c r="I6828">
        <f t="shared" si="853"/>
        <v>5</v>
      </c>
      <c r="J6828">
        <f t="shared" si="854"/>
        <v>1</v>
      </c>
      <c r="K6828">
        <f>J6828*Weighting!$W$12</f>
        <v>1</v>
      </c>
      <c r="M6828" s="14"/>
    </row>
    <row r="6829" spans="1:25" x14ac:dyDescent="0.25">
      <c r="A6829" s="32">
        <f>IF(Weighting!$P$13&gt;0,B6829,"")</f>
        <v>1.238</v>
      </c>
      <c r="B6829">
        <f>Weighting!$C$13</f>
        <v>1.238</v>
      </c>
      <c r="C6829">
        <f>Weighting!$F$13</f>
        <v>0</v>
      </c>
      <c r="D6829" t="b">
        <f>IF(C6829=1,'Data Transformation'!$G$3+0.5*'Data Transformation'!$W$25,IF(C6830=1,D6830-'Data Transformation'!$W$25,FALSE))</f>
        <v>0</v>
      </c>
      <c r="E6829" t="str">
        <f t="array" ref="E6829">IF(ISLOGICAL(D6829),"",FREQUENCY(IF('Data Transformation'!$B$425:$B$8425='Bin Analysis'!$B6819,'Data Transformation'!$G$425:$G$8425),D6829))</f>
        <v/>
      </c>
      <c r="F6829" t="str">
        <f t="shared" si="852"/>
        <v/>
      </c>
      <c r="G6829">
        <f>Weighting!$H$13</f>
        <v>0</v>
      </c>
      <c r="H6829">
        <f t="array" ref="H6829">FREQUENCY(IF('Data Transformation'!$B$4:$B$8425=B6819,'Data Transformation'!$G$4:$G$8425),'Bin Analysis'!$B6829)</f>
        <v>13</v>
      </c>
      <c r="I6829">
        <f t="shared" si="853"/>
        <v>0</v>
      </c>
      <c r="J6829">
        <f t="shared" si="854"/>
        <v>0</v>
      </c>
      <c r="K6829">
        <f>J6829*Weighting!$W$13</f>
        <v>0</v>
      </c>
      <c r="M6829" s="14"/>
    </row>
    <row r="6830" spans="1:25" x14ac:dyDescent="0.25">
      <c r="A6830" s="32">
        <f>IF(Weighting!$P$14&gt;0,B6830,"")</f>
        <v>1.369</v>
      </c>
      <c r="B6830">
        <f>Weighting!$C$14</f>
        <v>1.369</v>
      </c>
      <c r="C6830">
        <f>Weighting!$F$14</f>
        <v>0</v>
      </c>
      <c r="D6830" t="b">
        <f>IF(C6830=1,'Data Transformation'!$G$3+0.5*'Data Transformation'!$W$25,IF(C6831=1,D6831-'Data Transformation'!$W$25,FALSE))</f>
        <v>0</v>
      </c>
      <c r="E6830" t="str">
        <f t="array" ref="E6830">IF(ISLOGICAL(D6830),"",FREQUENCY(IF('Data Transformation'!$B$425:$B$8425='Bin Analysis'!$B6819,'Data Transformation'!$G$425:$G$8425),D6830))</f>
        <v/>
      </c>
      <c r="F6830" t="str">
        <f t="shared" si="852"/>
        <v/>
      </c>
      <c r="G6830">
        <f>Weighting!$H$14</f>
        <v>0</v>
      </c>
      <c r="H6830">
        <f t="array" ref="H6830">FREQUENCY(IF('Data Transformation'!$B$4:$B$8425=B6819,'Data Transformation'!$G$4:$G$8425),'Bin Analysis'!$B6830)</f>
        <v>13</v>
      </c>
      <c r="I6830">
        <f t="shared" si="853"/>
        <v>0</v>
      </c>
      <c r="J6830">
        <f t="shared" si="854"/>
        <v>0</v>
      </c>
      <c r="K6830">
        <f>J6830*Weighting!$W$14</f>
        <v>0</v>
      </c>
      <c r="M6830" s="14"/>
    </row>
    <row r="6831" spans="1:25" x14ac:dyDescent="0.25">
      <c r="A6831" s="32">
        <f>IF(Weighting!$P$15&gt;0,B6831,"")</f>
        <v>1.5000009999999999</v>
      </c>
      <c r="B6831">
        <f>Weighting!$C$15</f>
        <v>1.5000009999999999</v>
      </c>
      <c r="C6831">
        <f>Weighting!$F$15</f>
        <v>0</v>
      </c>
      <c r="D6831" t="b">
        <f>IF(C6831=1,'Data Transformation'!$G$3+0.5*'Data Transformation'!$W$25,IF(C6832=1,D6832-'Data Transformation'!$W$25,FALSE))</f>
        <v>0</v>
      </c>
      <c r="E6831" t="str">
        <f t="array" ref="E6831">IF(ISLOGICAL(D6831),"",FREQUENCY(IF('Data Transformation'!$B$425:$B$8425='Bin Analysis'!$B6819,'Data Transformation'!$G$425:$G$8425),D6831))</f>
        <v/>
      </c>
      <c r="F6831" t="str">
        <f t="shared" si="852"/>
        <v/>
      </c>
      <c r="G6831">
        <f>Weighting!$H$15</f>
        <v>0</v>
      </c>
      <c r="H6831">
        <f t="array" ref="H6831">FREQUENCY(IF('Data Transformation'!$B$4:$B$8425=B6819,'Data Transformation'!$G$4:$G$8425),'Bin Analysis'!$B6831)</f>
        <v>13</v>
      </c>
      <c r="I6831">
        <f t="shared" si="853"/>
        <v>0</v>
      </c>
      <c r="J6831">
        <f t="shared" si="854"/>
        <v>0</v>
      </c>
      <c r="K6831">
        <f>J6831*Weighting!$W$15</f>
        <v>0</v>
      </c>
      <c r="M6831" s="14"/>
    </row>
    <row r="6832" spans="1:25" x14ac:dyDescent="0.25">
      <c r="A6832" s="32" t="str">
        <f>IF(Weighting!$P$16&gt;0,B6832,"")</f>
        <v/>
      </c>
      <c r="B6832">
        <f>Weighting!$C$16</f>
        <v>1.631</v>
      </c>
      <c r="C6832">
        <f>Weighting!$F$16</f>
        <v>0</v>
      </c>
      <c r="D6832" t="b">
        <f>IF(C6832=1,'Data Transformation'!$G$3+0.5*'Data Transformation'!$W$25,IF(C6833=1,D6833-'Data Transformation'!$W$25,FALSE))</f>
        <v>0</v>
      </c>
      <c r="E6832" t="str">
        <f t="array" ref="E6832">IF(ISLOGICAL(D6832),"",FREQUENCY(IF('Data Transformation'!$B$425:$B$8425='Bin Analysis'!$B6819,'Data Transformation'!$G$425:$G$8425),D6832))</f>
        <v/>
      </c>
      <c r="F6832" t="str">
        <f t="shared" si="852"/>
        <v/>
      </c>
      <c r="G6832">
        <f>Weighting!$H$16</f>
        <v>0</v>
      </c>
      <c r="H6832">
        <f t="array" ref="H6832">FREQUENCY(IF('Data Transformation'!$B$4:$B$8425=B6819,'Data Transformation'!$G$4:$G$8425),'Bin Analysis'!$B6832)</f>
        <v>13</v>
      </c>
      <c r="I6832">
        <f t="shared" si="853"/>
        <v>0</v>
      </c>
      <c r="J6832">
        <f t="shared" si="854"/>
        <v>0</v>
      </c>
      <c r="K6832">
        <f>J6832*Weighting!$W$16</f>
        <v>0</v>
      </c>
      <c r="M6832" s="14"/>
    </row>
    <row r="6833" spans="1:25" x14ac:dyDescent="0.25">
      <c r="A6833" s="32" t="str">
        <f>IF(Weighting!$P$17&gt;0,B6833,"")</f>
        <v/>
      </c>
      <c r="B6833">
        <f>Weighting!$C$17</f>
        <v>1.762</v>
      </c>
      <c r="C6833">
        <f>Weighting!$F$17</f>
        <v>0</v>
      </c>
      <c r="D6833" t="b">
        <f>IF(C6833=1,'Data Transformation'!$G$3+0.5*'Data Transformation'!$W$25,IF(C6834=1,D6834-'Data Transformation'!$W$25,FALSE))</f>
        <v>0</v>
      </c>
      <c r="E6833" t="str">
        <f t="array" ref="E6833">IF(ISLOGICAL(D6833),"",FREQUENCY(IF('Data Transformation'!$B$425:$B$8425='Bin Analysis'!$B6819,'Data Transformation'!$G$425:$G$8425),D6833))</f>
        <v/>
      </c>
      <c r="F6833" t="str">
        <f t="shared" si="852"/>
        <v/>
      </c>
      <c r="G6833">
        <f>Weighting!$H$17</f>
        <v>0</v>
      </c>
      <c r="H6833">
        <f t="array" ref="H6833">FREQUENCY(IF('Data Transformation'!$B$4:$B$8425=B6819,'Data Transformation'!$G$4:$G$8425),'Bin Analysis'!$B6833)</f>
        <v>13</v>
      </c>
      <c r="I6833">
        <f t="shared" si="853"/>
        <v>0</v>
      </c>
      <c r="J6833">
        <f t="shared" si="854"/>
        <v>0</v>
      </c>
      <c r="K6833">
        <f>J6833*Weighting!$W$17</f>
        <v>0</v>
      </c>
      <c r="M6833" s="14"/>
    </row>
    <row r="6834" spans="1:25" x14ac:dyDescent="0.25">
      <c r="A6834" s="32" t="str">
        <f>IF(Weighting!$P$18&gt;0,B6834,"")</f>
        <v/>
      </c>
      <c r="B6834">
        <f>Weighting!$C$18</f>
        <v>1.893</v>
      </c>
      <c r="C6834">
        <f>Weighting!$F$18</f>
        <v>0</v>
      </c>
      <c r="D6834" t="b">
        <f>IF(C6834=1,'Data Transformation'!$G$3+0.5*'Data Transformation'!$W$25,IF(C6835=1,D6835-'Data Transformation'!$W$25,FALSE))</f>
        <v>0</v>
      </c>
      <c r="E6834" t="str">
        <f t="array" ref="E6834">IF(ISLOGICAL(D6834),"",FREQUENCY(IF('Data Transformation'!$B$425:$B$8425='Bin Analysis'!$B6819,'Data Transformation'!$G$425:$G$8425),D6834))</f>
        <v/>
      </c>
      <c r="F6834" t="str">
        <f t="shared" si="852"/>
        <v/>
      </c>
      <c r="G6834">
        <f>Weighting!$H$18</f>
        <v>0</v>
      </c>
      <c r="H6834">
        <f t="array" ref="H6834">FREQUENCY(IF('Data Transformation'!$B$4:$B$8425=B6819,'Data Transformation'!$G$4:$G$8425),'Bin Analysis'!$B6834)</f>
        <v>13</v>
      </c>
      <c r="I6834">
        <f t="shared" si="853"/>
        <v>0</v>
      </c>
      <c r="J6834">
        <f t="shared" si="854"/>
        <v>0</v>
      </c>
      <c r="K6834">
        <f>J6834*Weighting!$W$18</f>
        <v>0</v>
      </c>
      <c r="M6834" s="14"/>
    </row>
    <row r="6835" spans="1:25" x14ac:dyDescent="0.25">
      <c r="A6835" s="32" t="str">
        <f>IF(Weighting!$P$19&gt;0,B6835,"")</f>
        <v/>
      </c>
      <c r="B6835">
        <f>Weighting!$C$19</f>
        <v>2.024</v>
      </c>
      <c r="C6835">
        <f>Weighting!$F$19</f>
        <v>0</v>
      </c>
      <c r="D6835" t="b">
        <f>IF(C6835=1,'Data Transformation'!$G$3+0.5*'Data Transformation'!$W$25,IF(C6836=1,D6836-'Data Transformation'!$W$25,FALSE))</f>
        <v>0</v>
      </c>
      <c r="E6835" t="str">
        <f t="array" ref="E6835">IF(ISLOGICAL(D6835),"",FREQUENCY(IF('Data Transformation'!$B$425:$B$8425='Bin Analysis'!$B6819,'Data Transformation'!$G$425:$G$8425),D6835))</f>
        <v/>
      </c>
      <c r="F6835" t="str">
        <f t="shared" si="852"/>
        <v/>
      </c>
      <c r="G6835">
        <f>Weighting!$H$19</f>
        <v>0</v>
      </c>
      <c r="H6835">
        <f t="array" ref="H6835">FREQUENCY(IF('Data Transformation'!$B$4:$B$8425=B6819,'Data Transformation'!$G$4:$G$8425),'Bin Analysis'!$B6835)</f>
        <v>13</v>
      </c>
      <c r="I6835">
        <f t="shared" si="853"/>
        <v>0</v>
      </c>
      <c r="J6835">
        <f t="shared" si="854"/>
        <v>0</v>
      </c>
      <c r="K6835">
        <f>J6835*Weighting!$W$19</f>
        <v>0</v>
      </c>
      <c r="M6835" s="14"/>
    </row>
    <row r="6836" spans="1:25" x14ac:dyDescent="0.25">
      <c r="A6836" s="32" t="str">
        <f>IF(Weighting!$P$20&gt;0,B6836,"")</f>
        <v/>
      </c>
      <c r="B6836">
        <f>Weighting!$C$20</f>
        <v>2.1550000000000002</v>
      </c>
      <c r="C6836">
        <f>Weighting!$F$20</f>
        <v>0</v>
      </c>
      <c r="D6836" t="b">
        <f>IF(C6836=1,'Data Transformation'!$G$3+0.5*'Data Transformation'!$W$25,IF(C6837=1,D6837-'Data Transformation'!$W$25,FALSE))</f>
        <v>0</v>
      </c>
      <c r="E6836" t="str">
        <f t="array" ref="E6836">IF(ISLOGICAL(D6836),"",FREQUENCY(IF('Data Transformation'!$B$425:$B$8425='Bin Analysis'!$B6819,'Data Transformation'!$G$425:$G$8425),D6836))</f>
        <v/>
      </c>
      <c r="F6836" t="str">
        <f t="shared" si="852"/>
        <v/>
      </c>
      <c r="G6836">
        <f>Weighting!$H$20</f>
        <v>0</v>
      </c>
      <c r="H6836">
        <f t="array" ref="H6836">FREQUENCY(IF('Data Transformation'!$B$4:$B$8425=B6819,'Data Transformation'!$G$4:$G$8425),'Bin Analysis'!$B6836)</f>
        <v>13</v>
      </c>
      <c r="I6836">
        <f t="shared" si="853"/>
        <v>0</v>
      </c>
      <c r="J6836">
        <f t="shared" si="854"/>
        <v>0</v>
      </c>
      <c r="K6836">
        <f>J6836*Weighting!$W$20</f>
        <v>0</v>
      </c>
      <c r="M6836" s="14"/>
    </row>
    <row r="6837" spans="1:25" x14ac:dyDescent="0.25">
      <c r="A6837" s="32" t="str">
        <f>IF(Weighting!$P$21&gt;0,B6837,"")</f>
        <v/>
      </c>
      <c r="B6837">
        <f>Weighting!$C$21</f>
        <v>2.2860000000000005</v>
      </c>
      <c r="C6837">
        <f>Weighting!$F$21</f>
        <v>0</v>
      </c>
      <c r="D6837" t="b">
        <f>IF(C6837=1,'Data Transformation'!$G$3+0.5*'Data Transformation'!$W$25,IF(C6838=1,D6838-'Data Transformation'!$W$25,FALSE))</f>
        <v>0</v>
      </c>
      <c r="E6837" t="str">
        <f t="array" ref="E6837">IF(ISLOGICAL(D6837),"",FREQUENCY(IF('Data Transformation'!$B$425:$B$8425='Bin Analysis'!$B6819,'Data Transformation'!$G$425:$G$8425),D6837))</f>
        <v/>
      </c>
      <c r="F6837" t="str">
        <f t="shared" si="852"/>
        <v/>
      </c>
      <c r="G6837">
        <f>Weighting!$H$21</f>
        <v>0</v>
      </c>
      <c r="H6837">
        <f t="array" ref="H6837">FREQUENCY(IF('Data Transformation'!$B$4:$B$8425=B6819,'Data Transformation'!$G$4:$G$8425),'Bin Analysis'!$B6837)</f>
        <v>13</v>
      </c>
      <c r="I6837">
        <f t="shared" si="853"/>
        <v>0</v>
      </c>
      <c r="J6837">
        <f t="shared" si="854"/>
        <v>0</v>
      </c>
      <c r="K6837">
        <f>J6837*Weighting!$W$21</f>
        <v>0</v>
      </c>
      <c r="M6837" s="14"/>
    </row>
    <row r="6838" spans="1:25" x14ac:dyDescent="0.25">
      <c r="A6838" s="32" t="str">
        <f>IF(Weighting!$P$22&gt;0,B6838,"")</f>
        <v/>
      </c>
      <c r="B6838">
        <f>Weighting!$C$22</f>
        <v>2.4170000000000007</v>
      </c>
      <c r="C6838">
        <f>Weighting!$F$22</f>
        <v>0</v>
      </c>
      <c r="D6838" t="b">
        <f>IF(C6838=1,'Data Transformation'!$G$3+0.5*'Data Transformation'!$W$25,IF(C6839=1,D6839-'Data Transformation'!$W$25,FALSE))</f>
        <v>0</v>
      </c>
      <c r="E6838" t="str">
        <f t="array" ref="E6838">IF(ISLOGICAL(D6838),"",FREQUENCY(IF('Data Transformation'!$B$425:$B$8425='Bin Analysis'!$B6819,'Data Transformation'!$G$425:$G$8425),D6838))</f>
        <v/>
      </c>
      <c r="F6838" t="str">
        <f t="shared" si="852"/>
        <v/>
      </c>
      <c r="G6838">
        <f>Weighting!$H$22</f>
        <v>0</v>
      </c>
      <c r="H6838">
        <f t="array" ref="H6838">FREQUENCY(IF('Data Transformation'!$B$4:$B$8425=B6819,'Data Transformation'!$G$4:$G$8425),'Bin Analysis'!$B6838)</f>
        <v>13</v>
      </c>
      <c r="I6838">
        <f t="shared" si="853"/>
        <v>0</v>
      </c>
      <c r="J6838">
        <f t="shared" si="854"/>
        <v>0</v>
      </c>
      <c r="K6838">
        <f>J6838*Weighting!$W$22</f>
        <v>0</v>
      </c>
      <c r="M6838" s="14"/>
    </row>
    <row r="6839" spans="1:25" x14ac:dyDescent="0.25">
      <c r="A6839" s="32" t="str">
        <f>IF(Weighting!$P$23&gt;0,B6839,"")</f>
        <v/>
      </c>
      <c r="B6839">
        <f>Weighting!$C$23</f>
        <v>2.5480000000000009</v>
      </c>
      <c r="C6839">
        <f>Weighting!$F$23</f>
        <v>0</v>
      </c>
      <c r="D6839" t="b">
        <f>IF(C6839=1,'Data Transformation'!$G$3+0.5*'Data Transformation'!$W$25,IF(C6840=1,D6840-'Data Transformation'!$W$25,FALSE))</f>
        <v>0</v>
      </c>
      <c r="E6839" t="str">
        <f t="array" ref="E6839">IF(ISLOGICAL(D6839),"",FREQUENCY(IF('Data Transformation'!$B$425:$B$8425='Bin Analysis'!$B6819,'Data Transformation'!$G$425:$G$8425),D6839))</f>
        <v/>
      </c>
      <c r="F6839" t="str">
        <f t="shared" si="852"/>
        <v/>
      </c>
      <c r="G6839">
        <f>Weighting!$H$23</f>
        <v>0</v>
      </c>
      <c r="H6839">
        <f t="array" ref="H6839">FREQUENCY(IF('Data Transformation'!$B$4:$B$8425=B6819,'Data Transformation'!$G$4:$G$8425),'Bin Analysis'!$B6839)</f>
        <v>13</v>
      </c>
      <c r="I6839">
        <f t="shared" si="853"/>
        <v>0</v>
      </c>
      <c r="J6839">
        <f t="shared" si="854"/>
        <v>0</v>
      </c>
      <c r="K6839">
        <f>J6839*Weighting!$W$23</f>
        <v>0</v>
      </c>
      <c r="M6839" s="14"/>
    </row>
    <row r="6840" spans="1:25" x14ac:dyDescent="0.25">
      <c r="A6840" s="32" t="str">
        <f>IF(Weighting!$P$24&gt;0,B6840,"")</f>
        <v/>
      </c>
      <c r="B6840">
        <f>Weighting!$C$24</f>
        <v>2.6790000000000012</v>
      </c>
      <c r="C6840">
        <f>Weighting!$F$24</f>
        <v>0</v>
      </c>
      <c r="D6840" t="b">
        <f>IF(C6840=1,'Data Transformation'!$G$3+0.5*'Data Transformation'!$W$25,IF(C6841=1,D6841-'Data Transformation'!$W$25,FALSE))</f>
        <v>0</v>
      </c>
      <c r="E6840" t="str">
        <f t="array" ref="E6840">IF(ISLOGICAL(D6840),"",FREQUENCY(IF('Data Transformation'!$B$425:$B$8425='Bin Analysis'!$B6819,'Data Transformation'!$G$425:$G$8425),D6840))</f>
        <v/>
      </c>
      <c r="F6840" t="str">
        <f t="shared" si="852"/>
        <v/>
      </c>
      <c r="G6840">
        <f>Weighting!$H$24</f>
        <v>0</v>
      </c>
      <c r="H6840">
        <f t="array" ref="H6840">FREQUENCY(IF('Data Transformation'!$B$4:$B$8425=B6819,'Data Transformation'!$G$4:$G$8425),'Bin Analysis'!$B6840)</f>
        <v>13</v>
      </c>
      <c r="I6840">
        <f t="shared" si="853"/>
        <v>0</v>
      </c>
      <c r="J6840">
        <f t="shared" si="854"/>
        <v>0</v>
      </c>
      <c r="K6840">
        <f>J6840*Weighting!$W$24</f>
        <v>0</v>
      </c>
      <c r="M6840" s="14"/>
    </row>
    <row r="6841" spans="1:25" x14ac:dyDescent="0.25">
      <c r="A6841" s="32" t="str">
        <f>IF(Weighting!$P$25&gt;0,B6841,"")</f>
        <v/>
      </c>
      <c r="B6841">
        <f>Weighting!$C$25</f>
        <v>2.8100000000000014</v>
      </c>
      <c r="C6841">
        <f>Weighting!$F$25</f>
        <v>0</v>
      </c>
      <c r="D6841" t="b">
        <f>IF(C6841=1,'Data Transformation'!$G$3+0.5*'Data Transformation'!$W$25,IF(C6842=1,D6842-'Data Transformation'!$W$25,FALSE))</f>
        <v>0</v>
      </c>
      <c r="E6841" t="str">
        <f t="array" ref="E6841">IF(ISLOGICAL(D6841),"",FREQUENCY(IF('Data Transformation'!$B$425:$B$8425='Bin Analysis'!$B6819,'Data Transformation'!$G$425:$G$8425),D6841))</f>
        <v/>
      </c>
      <c r="F6841" t="str">
        <f t="shared" si="852"/>
        <v/>
      </c>
      <c r="G6841">
        <f>Weighting!$H$25</f>
        <v>0</v>
      </c>
      <c r="H6841">
        <f t="array" ref="H6841">FREQUENCY(IF('Data Transformation'!$B$4:$B$8425=B6819,'Data Transformation'!$G$4:$G$8425),'Bin Analysis'!$B6841)</f>
        <v>13</v>
      </c>
      <c r="I6841">
        <f t="shared" si="853"/>
        <v>0</v>
      </c>
      <c r="J6841">
        <f t="shared" si="854"/>
        <v>0</v>
      </c>
      <c r="K6841">
        <f>J6841*Weighting!$W$25</f>
        <v>0</v>
      </c>
      <c r="M6841" s="14"/>
    </row>
    <row r="6842" spans="1:25" x14ac:dyDescent="0.25">
      <c r="N6842" s="55"/>
      <c r="O6842"/>
      <c r="P6842"/>
      <c r="Q6842"/>
      <c r="R6842"/>
    </row>
    <row r="6843" spans="1:25" ht="23.25" x14ac:dyDescent="0.35">
      <c r="A6843" s="21" t="s">
        <v>0</v>
      </c>
      <c r="B6843" s="21">
        <f>IFERROR(VLOOKUP(C6843,'Data Transformation'!$L$6:$M$426,2,FALSE),"")</f>
        <v>285</v>
      </c>
      <c r="C6843" s="21">
        <f>C6819+1</f>
        <v>285</v>
      </c>
      <c r="D6843" s="21"/>
      <c r="E6843" s="21"/>
      <c r="F6843" s="21"/>
      <c r="G6843" s="21"/>
      <c r="H6843" s="22"/>
      <c r="I6843" s="22"/>
      <c r="J6843" s="22"/>
      <c r="K6843" s="21"/>
      <c r="L6843" s="21">
        <f>B6843</f>
        <v>285</v>
      </c>
      <c r="M6843" s="23">
        <f>INDEX('Data Transformation'!$O$4:$O$424,MATCH($B6843,'Data Transformation'!$M$4:$M$424,0),MATCH($M$2,'Data Transformation'!$O$3,0))</f>
        <v>16</v>
      </c>
      <c r="N6843" s="27">
        <f>IF('Input and Summary Results'!$J$16="minimum",'Bin Analysis'!X6844/(M6843-1),'Bin Analysis'!Y6843/('Bin Analysis'!M6843-1))</f>
        <v>0</v>
      </c>
      <c r="O6843" s="27">
        <f>IF(M6843=FALSE,NA(),(VLOOKUP(1,C6846:K6865,4,FALSE))/(M6843-1))</f>
        <v>0</v>
      </c>
      <c r="P6843" s="27">
        <f>IF(M6843=FALSE,NA(),SUM(J6846:J6865)/Weighting!$S$5)</f>
        <v>0.3</v>
      </c>
      <c r="Q6843" s="27">
        <f>IF(M6843=FALSE,NA(),SUM(K6846:K6865)/Weighting!$S$6)</f>
        <v>0.21739130434782608</v>
      </c>
      <c r="R6843" s="27">
        <f>IF(M6843=FALSE,NA(),(VLOOKUP(1,G6846:K6865,3,FALSE))/(M6843-1))</f>
        <v>0.8</v>
      </c>
      <c r="S6843" s="22" t="str">
        <f>IF(M6843=FALSE,NA(),IF(SUM(J6846:J6865)=2,"yes","no"))</f>
        <v>no</v>
      </c>
      <c r="X6843" s="2" cm="2">
        <f t="array" ref="X6843:X6844">FREQUENCY(IF('Data Transformation'!$B$425:$B$6424='Bin Analysis'!L6843,'Data Transformation'!$G$425:$G$6424),'Data Transformation'!$U$11)</f>
        <v>15</v>
      </c>
      <c r="Y6843" s="2" cm="2">
        <f t="array" ref="Y6843:Y6844">FREQUENCY(IF('Data Transformation'!$B$425:$B$6424='Bin Analysis'!L6843,'Data Transformation'!$G$425:$G$6424),'Data Transformation'!$U$12)</f>
        <v>15</v>
      </c>
    </row>
    <row r="6844" spans="1:25" x14ac:dyDescent="0.25">
      <c r="A6844" s="14" t="s">
        <v>67</v>
      </c>
      <c r="B6844" t="s">
        <v>47</v>
      </c>
      <c r="C6844" t="s">
        <v>5</v>
      </c>
      <c r="D6844" t="s">
        <v>100</v>
      </c>
      <c r="E6844" t="s">
        <v>101</v>
      </c>
      <c r="F6844" t="s">
        <v>102</v>
      </c>
      <c r="G6844" t="s">
        <v>70</v>
      </c>
      <c r="H6844" t="s">
        <v>31</v>
      </c>
      <c r="I6844" t="s">
        <v>32</v>
      </c>
      <c r="J6844" t="s">
        <v>46</v>
      </c>
      <c r="K6844" s="14" t="s">
        <v>45</v>
      </c>
      <c r="M6844" s="14"/>
      <c r="X6844" s="2">
        <v>0</v>
      </c>
      <c r="Y6844" s="2">
        <v>0</v>
      </c>
    </row>
    <row r="6845" spans="1:25" x14ac:dyDescent="0.25">
      <c r="A6845" s="32"/>
      <c r="D6845" t="b">
        <f>IF(C6845=1,'Data Transformation'!$G$3+0.5*'Data Transformation'!$W$25,IF(C6846=1,D6846-'Data Transformation'!$W$25,FALSE))</f>
        <v>0</v>
      </c>
      <c r="E6845" t="str">
        <f t="array" ref="E6845">IF(ISLOGICAL(D6845),"",FREQUENCY(IF('Data Transformation'!$B$425:$B$8425='Bin Analysis'!$B6843,'Data Transformation'!$G$425:$G$8425),D6845))</f>
        <v/>
      </c>
      <c r="F6845" t="str">
        <f>IF(ISLOGICAL(D6845),"",E6845-E6844)</f>
        <v/>
      </c>
      <c r="M6845" s="14"/>
    </row>
    <row r="6846" spans="1:25" x14ac:dyDescent="0.25">
      <c r="A6846" s="32">
        <f>IF(Weighting!$P$6&gt;0,B6846,"")</f>
        <v>0.32100000000000001</v>
      </c>
      <c r="B6846">
        <f>Weighting!$C$6</f>
        <v>0.32100000000000001</v>
      </c>
      <c r="C6846">
        <f>Weighting!$F$6</f>
        <v>0</v>
      </c>
      <c r="D6846" t="b">
        <f>IF(C6846=1,'Data Transformation'!$G$3+0.5*'Data Transformation'!$W$25,IF(C6847=1,D6847-'Data Transformation'!$W$25,FALSE))</f>
        <v>0</v>
      </c>
      <c r="E6846" t="str">
        <f t="array" ref="E6846">IF(ISLOGICAL(D6846),"",FREQUENCY(IF('Data Transformation'!$B$425:$B$8425='Bin Analysis'!$B6843,'Data Transformation'!$G$425:$G$8425),D6846))</f>
        <v/>
      </c>
      <c r="F6846" t="str">
        <f>IF(ISLOGICAL(D6846),"",E6846-E6845)</f>
        <v/>
      </c>
      <c r="G6846">
        <f>Weighting!$H$6</f>
        <v>1</v>
      </c>
      <c r="H6846">
        <f t="array" ref="H6846">FREQUENCY(IF('Data Transformation'!$B$4:$B$8425=B6843,'Data Transformation'!$G$4:$G$8425),'Bin Analysis'!$B6846)</f>
        <v>12</v>
      </c>
      <c r="I6846">
        <f>H6846-H6845</f>
        <v>12</v>
      </c>
      <c r="J6846">
        <f>IF(I6846=0,0,1)</f>
        <v>1</v>
      </c>
      <c r="K6846">
        <f>J6846*Weighting!$W$6</f>
        <v>1</v>
      </c>
      <c r="M6846" s="14"/>
    </row>
    <row r="6847" spans="1:25" x14ac:dyDescent="0.25">
      <c r="A6847" s="32">
        <f>IF(Weighting!$P$7&gt;0,B6847,"")</f>
        <v>0.45200000000000001</v>
      </c>
      <c r="B6847">
        <f>Weighting!$C$7</f>
        <v>0.45200000000000001</v>
      </c>
      <c r="C6847">
        <f>Weighting!$F$7</f>
        <v>0</v>
      </c>
      <c r="D6847" t="b">
        <f>IF(C6847=1,'Data Transformation'!$G$3+0.5*'Data Transformation'!$W$25,IF(C6848=1,D6848-'Data Transformation'!$W$25,FALSE))</f>
        <v>0</v>
      </c>
      <c r="E6847" t="str">
        <f t="array" ref="E6847">IF(ISLOGICAL(D6847),"",FREQUENCY(IF('Data Transformation'!$B$425:$B$8425='Bin Analysis'!$B6843,'Data Transformation'!$G$425:$G$8425),D6847))</f>
        <v/>
      </c>
      <c r="F6847" t="str">
        <f t="shared" ref="F6847:F6865" si="855">IF(ISLOGICAL(D6847),"",E6847-E6846)</f>
        <v/>
      </c>
      <c r="G6847">
        <f>Weighting!$H$7</f>
        <v>0</v>
      </c>
      <c r="H6847">
        <f t="array" ref="H6847">FREQUENCY(IF('Data Transformation'!$B$4:$B$8425=B6843,'Data Transformation'!$G$4:$G$8425),'Bin Analysis'!$B6847)</f>
        <v>12</v>
      </c>
      <c r="I6847">
        <f t="shared" ref="I6847:I6865" si="856">H6847-H6846</f>
        <v>0</v>
      </c>
      <c r="J6847">
        <f>IF(I6847=0,0,1)</f>
        <v>0</v>
      </c>
      <c r="K6847">
        <f>J6847*Weighting!$W$7</f>
        <v>0</v>
      </c>
      <c r="M6847" s="14"/>
    </row>
    <row r="6848" spans="1:25" x14ac:dyDescent="0.25">
      <c r="A6848" s="32">
        <f>IF(Weighting!$P$8&gt;0,B6848,"")</f>
        <v>0.58299999999999996</v>
      </c>
      <c r="B6848">
        <f>Weighting!$C$8</f>
        <v>0.58299999999999996</v>
      </c>
      <c r="C6848">
        <f>Weighting!$F$8</f>
        <v>0</v>
      </c>
      <c r="D6848" t="b">
        <f>IF(C6848=1,'Data Transformation'!$G$3+0.5*'Data Transformation'!$W$25,IF(C6849=1,D6849-'Data Transformation'!$W$25,FALSE))</f>
        <v>0</v>
      </c>
      <c r="E6848" t="str">
        <f t="array" ref="E6848">IF(ISLOGICAL(D6848),"",FREQUENCY(IF('Data Transformation'!$B$425:$B$8425='Bin Analysis'!$B6843,'Data Transformation'!$G$425:$G$8425),D6848))</f>
        <v/>
      </c>
      <c r="F6848" t="str">
        <f t="shared" si="855"/>
        <v/>
      </c>
      <c r="G6848">
        <f>Weighting!$H$8</f>
        <v>0</v>
      </c>
      <c r="H6848">
        <f t="array" ref="H6848">FREQUENCY(IF('Data Transformation'!$B$4:$B$8425=B6843,'Data Transformation'!$G$4:$G$8425),'Bin Analysis'!$B6848)</f>
        <v>12</v>
      </c>
      <c r="I6848">
        <f t="shared" si="856"/>
        <v>0</v>
      </c>
      <c r="J6848">
        <f t="shared" ref="J6848:J6865" si="857">IF(I6848=0,0,1)</f>
        <v>0</v>
      </c>
      <c r="K6848">
        <f>J6848*Weighting!$W$8</f>
        <v>0</v>
      </c>
      <c r="M6848" s="14"/>
    </row>
    <row r="6849" spans="1:13" x14ac:dyDescent="0.25">
      <c r="A6849" s="32">
        <f>IF(Weighting!$P$9&gt;0,B6849,"")</f>
        <v>0.71399999999999997</v>
      </c>
      <c r="B6849" s="50">
        <f>Weighting!$C$9</f>
        <v>0.71399999999999997</v>
      </c>
      <c r="C6849">
        <f>Weighting!$F$9</f>
        <v>0</v>
      </c>
      <c r="D6849" t="b">
        <f>IF(C6849=1,'Data Transformation'!$G$3+0.5*'Data Transformation'!$W$25,IF(C6850=1,D6850-'Data Transformation'!$W$25,FALSE))</f>
        <v>0</v>
      </c>
      <c r="E6849" t="str">
        <f t="array" ref="E6849">IF(ISLOGICAL(D6849),"",FREQUENCY(IF('Data Transformation'!$B$425:$B$8425='Bin Analysis'!$B6843,'Data Transformation'!$G$425:$G$8425),D6849))</f>
        <v/>
      </c>
      <c r="F6849" t="str">
        <f t="shared" si="855"/>
        <v/>
      </c>
      <c r="G6849">
        <f>Weighting!$H$9</f>
        <v>0</v>
      </c>
      <c r="H6849">
        <f t="array" ref="H6849">FREQUENCY(IF('Data Transformation'!$B$4:$B$8425=B6843,'Data Transformation'!$G$4:$G$8425),'Bin Analysis'!$B6849)</f>
        <v>12</v>
      </c>
      <c r="I6849">
        <f t="shared" si="856"/>
        <v>0</v>
      </c>
      <c r="J6849">
        <f t="shared" si="857"/>
        <v>0</v>
      </c>
      <c r="K6849">
        <f>J6849*Weighting!$W$9</f>
        <v>0</v>
      </c>
      <c r="M6849" s="14"/>
    </row>
    <row r="6850" spans="1:13" x14ac:dyDescent="0.25">
      <c r="A6850" s="32">
        <f>IF(Weighting!$P$10&gt;0,B6850,"")</f>
        <v>0.84499999999999997</v>
      </c>
      <c r="B6850">
        <f>Weighting!$C$10</f>
        <v>0.84499999999999997</v>
      </c>
      <c r="C6850">
        <f>Weighting!$F$10</f>
        <v>0</v>
      </c>
      <c r="D6850" t="b">
        <f>IF(C6850=1,'Data Transformation'!$G$3+0.5*'Data Transformation'!$W$25,IF(C6851=1,D6851-'Data Transformation'!$W$25,FALSE))</f>
        <v>0</v>
      </c>
      <c r="E6850" t="str">
        <f t="array" ref="E6850">IF(ISLOGICAL(D6850),"",FREQUENCY(IF('Data Transformation'!$B$425:$B$8425='Bin Analysis'!$B6843,'Data Transformation'!$G$425:$G$8425),D6850))</f>
        <v/>
      </c>
      <c r="F6850" t="str">
        <f t="shared" si="855"/>
        <v/>
      </c>
      <c r="G6850">
        <f>Weighting!$H$10</f>
        <v>0</v>
      </c>
      <c r="H6850">
        <f t="array" ref="H6850">FREQUENCY(IF('Data Transformation'!$B$4:$B$8425=B6843,'Data Transformation'!$G$4:$G$8425),'Bin Analysis'!$B6850)</f>
        <v>15</v>
      </c>
      <c r="I6850">
        <f t="shared" si="856"/>
        <v>3</v>
      </c>
      <c r="J6850">
        <f t="shared" si="857"/>
        <v>1</v>
      </c>
      <c r="K6850">
        <f>J6850*Weighting!$W$10</f>
        <v>3</v>
      </c>
      <c r="M6850" s="14"/>
    </row>
    <row r="6851" spans="1:13" x14ac:dyDescent="0.25">
      <c r="A6851" s="32">
        <f>IF(Weighting!$P$11&gt;0,B6851,"")</f>
        <v>0.97599999999999998</v>
      </c>
      <c r="B6851">
        <f>Weighting!$C$11</f>
        <v>0.97599999999999998</v>
      </c>
      <c r="C6851">
        <f>Weighting!$F$11</f>
        <v>0</v>
      </c>
      <c r="D6851">
        <f>IF(C6851=1,'Data Transformation'!$G$3+0.5*'Data Transformation'!$W$25,IF(C6852=1,D6852-'Data Transformation'!$W$25,FALSE))</f>
        <v>0.86899999999999999</v>
      </c>
      <c r="E6851">
        <f t="array" ref="E6851">IF(ISLOGICAL(D6851),"",FREQUENCY(IF('Data Transformation'!$B$425:$B$8425='Bin Analysis'!$B6843,'Data Transformation'!$G$425:$G$8425),D6851))</f>
        <v>15</v>
      </c>
      <c r="F6851" t="e">
        <f t="shared" si="855"/>
        <v>#VALUE!</v>
      </c>
      <c r="G6851">
        <f>Weighting!$H$11</f>
        <v>0</v>
      </c>
      <c r="H6851">
        <f t="array" ref="H6851">FREQUENCY(IF('Data Transformation'!$B$4:$B$8425=B6843,'Data Transformation'!$G$4:$G$8425),'Bin Analysis'!$B6851)</f>
        <v>15</v>
      </c>
      <c r="I6851">
        <f t="shared" si="856"/>
        <v>0</v>
      </c>
      <c r="J6851">
        <f t="shared" si="857"/>
        <v>0</v>
      </c>
      <c r="K6851">
        <f>J6851*Weighting!$W$11</f>
        <v>0</v>
      </c>
      <c r="M6851" s="14"/>
    </row>
    <row r="6852" spans="1:13" x14ac:dyDescent="0.25">
      <c r="A6852" s="32">
        <f>IF(Weighting!$P$12&gt;0,B6852,"")</f>
        <v>1.107</v>
      </c>
      <c r="B6852">
        <f>Weighting!$C$12</f>
        <v>1.107</v>
      </c>
      <c r="C6852">
        <f>Weighting!$F$12</f>
        <v>1</v>
      </c>
      <c r="D6852">
        <f>IF(C6852=1,'Data Transformation'!$G$3+0.5*'Data Transformation'!$W$25,IF(C6853=1,D6853-'Data Transformation'!$W$25,FALSE))</f>
        <v>1.131</v>
      </c>
      <c r="E6852">
        <f t="array" ref="E6852">IF(ISLOGICAL(D6852),"",FREQUENCY(IF('Data Transformation'!$B$425:$B$8425='Bin Analysis'!$B6843,'Data Transformation'!$G$425:$G$8425),D6852))</f>
        <v>15</v>
      </c>
      <c r="F6852">
        <f t="shared" si="855"/>
        <v>0</v>
      </c>
      <c r="G6852">
        <f>Weighting!$H$12</f>
        <v>0</v>
      </c>
      <c r="H6852">
        <f t="array" ref="H6852">FREQUENCY(IF('Data Transformation'!$B$4:$B$8425=B6843,'Data Transformation'!$G$4:$G$8425),'Bin Analysis'!$B6852)</f>
        <v>16</v>
      </c>
      <c r="I6852">
        <f t="shared" si="856"/>
        <v>1</v>
      </c>
      <c r="J6852">
        <f t="shared" si="857"/>
        <v>1</v>
      </c>
      <c r="K6852">
        <f>J6852*Weighting!$W$12</f>
        <v>1</v>
      </c>
      <c r="M6852" s="14"/>
    </row>
    <row r="6853" spans="1:13" x14ac:dyDescent="0.25">
      <c r="A6853" s="32">
        <f>IF(Weighting!$P$13&gt;0,B6853,"")</f>
        <v>1.238</v>
      </c>
      <c r="B6853">
        <f>Weighting!$C$13</f>
        <v>1.238</v>
      </c>
      <c r="C6853">
        <f>Weighting!$F$13</f>
        <v>0</v>
      </c>
      <c r="D6853" t="b">
        <f>IF(C6853=1,'Data Transformation'!$G$3+0.5*'Data Transformation'!$W$25,IF(C6854=1,D6854-'Data Transformation'!$W$25,FALSE))</f>
        <v>0</v>
      </c>
      <c r="E6853" t="str">
        <f t="array" ref="E6853">IF(ISLOGICAL(D6853),"",FREQUENCY(IF('Data Transformation'!$B$425:$B$8425='Bin Analysis'!$B6843,'Data Transformation'!$G$425:$G$8425),D6853))</f>
        <v/>
      </c>
      <c r="F6853" t="str">
        <f t="shared" si="855"/>
        <v/>
      </c>
      <c r="G6853">
        <f>Weighting!$H$13</f>
        <v>0</v>
      </c>
      <c r="H6853">
        <f t="array" ref="H6853">FREQUENCY(IF('Data Transformation'!$B$4:$B$8425=B6843,'Data Transformation'!$G$4:$G$8425),'Bin Analysis'!$B6853)</f>
        <v>16</v>
      </c>
      <c r="I6853">
        <f t="shared" si="856"/>
        <v>0</v>
      </c>
      <c r="J6853">
        <f t="shared" si="857"/>
        <v>0</v>
      </c>
      <c r="K6853">
        <f>J6853*Weighting!$W$13</f>
        <v>0</v>
      </c>
      <c r="M6853" s="14"/>
    </row>
    <row r="6854" spans="1:13" x14ac:dyDescent="0.25">
      <c r="A6854" s="32">
        <f>IF(Weighting!$P$14&gt;0,B6854,"")</f>
        <v>1.369</v>
      </c>
      <c r="B6854">
        <f>Weighting!$C$14</f>
        <v>1.369</v>
      </c>
      <c r="C6854">
        <f>Weighting!$F$14</f>
        <v>0</v>
      </c>
      <c r="D6854" t="b">
        <f>IF(C6854=1,'Data Transformation'!$G$3+0.5*'Data Transformation'!$W$25,IF(C6855=1,D6855-'Data Transformation'!$W$25,FALSE))</f>
        <v>0</v>
      </c>
      <c r="E6854" t="str">
        <f t="array" ref="E6854">IF(ISLOGICAL(D6854),"",FREQUENCY(IF('Data Transformation'!$B$425:$B$8425='Bin Analysis'!$B6843,'Data Transformation'!$G$425:$G$8425),D6854))</f>
        <v/>
      </c>
      <c r="F6854" t="str">
        <f t="shared" si="855"/>
        <v/>
      </c>
      <c r="G6854">
        <f>Weighting!$H$14</f>
        <v>0</v>
      </c>
      <c r="H6854">
        <f t="array" ref="H6854">FREQUENCY(IF('Data Transformation'!$B$4:$B$8425=B6843,'Data Transformation'!$G$4:$G$8425),'Bin Analysis'!$B6854)</f>
        <v>16</v>
      </c>
      <c r="I6854">
        <f t="shared" si="856"/>
        <v>0</v>
      </c>
      <c r="J6854">
        <f t="shared" si="857"/>
        <v>0</v>
      </c>
      <c r="K6854">
        <f>J6854*Weighting!$W$14</f>
        <v>0</v>
      </c>
      <c r="M6854" s="14"/>
    </row>
    <row r="6855" spans="1:13" x14ac:dyDescent="0.25">
      <c r="A6855" s="32">
        <f>IF(Weighting!$P$15&gt;0,B6855,"")</f>
        <v>1.5000009999999999</v>
      </c>
      <c r="B6855">
        <f>Weighting!$C$15</f>
        <v>1.5000009999999999</v>
      </c>
      <c r="C6855">
        <f>Weighting!$F$15</f>
        <v>0</v>
      </c>
      <c r="D6855" t="b">
        <f>IF(C6855=1,'Data Transformation'!$G$3+0.5*'Data Transformation'!$W$25,IF(C6856=1,D6856-'Data Transformation'!$W$25,FALSE))</f>
        <v>0</v>
      </c>
      <c r="E6855" t="str">
        <f t="array" ref="E6855">IF(ISLOGICAL(D6855),"",FREQUENCY(IF('Data Transformation'!$B$425:$B$8425='Bin Analysis'!$B6843,'Data Transformation'!$G$425:$G$8425),D6855))</f>
        <v/>
      </c>
      <c r="F6855" t="str">
        <f t="shared" si="855"/>
        <v/>
      </c>
      <c r="G6855">
        <f>Weighting!$H$15</f>
        <v>0</v>
      </c>
      <c r="H6855">
        <f t="array" ref="H6855">FREQUENCY(IF('Data Transformation'!$B$4:$B$8425=B6843,'Data Transformation'!$G$4:$G$8425),'Bin Analysis'!$B6855)</f>
        <v>16</v>
      </c>
      <c r="I6855">
        <f t="shared" si="856"/>
        <v>0</v>
      </c>
      <c r="J6855">
        <f t="shared" si="857"/>
        <v>0</v>
      </c>
      <c r="K6855">
        <f>J6855*Weighting!$W$15</f>
        <v>0</v>
      </c>
      <c r="M6855" s="14"/>
    </row>
    <row r="6856" spans="1:13" x14ac:dyDescent="0.25">
      <c r="A6856" s="32" t="str">
        <f>IF(Weighting!$P$16&gt;0,B6856,"")</f>
        <v/>
      </c>
      <c r="B6856">
        <f>Weighting!$C$16</f>
        <v>1.631</v>
      </c>
      <c r="C6856">
        <f>Weighting!$F$16</f>
        <v>0</v>
      </c>
      <c r="D6856" t="b">
        <f>IF(C6856=1,'Data Transformation'!$G$3+0.5*'Data Transformation'!$W$25,IF(C6857=1,D6857-'Data Transformation'!$W$25,FALSE))</f>
        <v>0</v>
      </c>
      <c r="E6856" t="str">
        <f t="array" ref="E6856">IF(ISLOGICAL(D6856),"",FREQUENCY(IF('Data Transformation'!$B$425:$B$8425='Bin Analysis'!$B6843,'Data Transformation'!$G$425:$G$8425),D6856))</f>
        <v/>
      </c>
      <c r="F6856" t="str">
        <f t="shared" si="855"/>
        <v/>
      </c>
      <c r="G6856">
        <f>Weighting!$H$16</f>
        <v>0</v>
      </c>
      <c r="H6856">
        <f t="array" ref="H6856">FREQUENCY(IF('Data Transformation'!$B$4:$B$8425=B6843,'Data Transformation'!$G$4:$G$8425),'Bin Analysis'!$B6856)</f>
        <v>16</v>
      </c>
      <c r="I6856">
        <f t="shared" si="856"/>
        <v>0</v>
      </c>
      <c r="J6856">
        <f t="shared" si="857"/>
        <v>0</v>
      </c>
      <c r="K6856">
        <f>J6856*Weighting!$W$16</f>
        <v>0</v>
      </c>
      <c r="M6856" s="14"/>
    </row>
    <row r="6857" spans="1:13" x14ac:dyDescent="0.25">
      <c r="A6857" s="32" t="str">
        <f>IF(Weighting!$P$17&gt;0,B6857,"")</f>
        <v/>
      </c>
      <c r="B6857">
        <f>Weighting!$C$17</f>
        <v>1.762</v>
      </c>
      <c r="C6857">
        <f>Weighting!$F$17</f>
        <v>0</v>
      </c>
      <c r="D6857" t="b">
        <f>IF(C6857=1,'Data Transformation'!$G$3+0.5*'Data Transformation'!$W$25,IF(C6858=1,D6858-'Data Transformation'!$W$25,FALSE))</f>
        <v>0</v>
      </c>
      <c r="E6857" t="str">
        <f t="array" ref="E6857">IF(ISLOGICAL(D6857),"",FREQUENCY(IF('Data Transformation'!$B$425:$B$8425='Bin Analysis'!$B6843,'Data Transformation'!$G$425:$G$8425),D6857))</f>
        <v/>
      </c>
      <c r="F6857" t="str">
        <f t="shared" si="855"/>
        <v/>
      </c>
      <c r="G6857">
        <f>Weighting!$H$17</f>
        <v>0</v>
      </c>
      <c r="H6857">
        <f t="array" ref="H6857">FREQUENCY(IF('Data Transformation'!$B$4:$B$8425=B6843,'Data Transformation'!$G$4:$G$8425),'Bin Analysis'!$B6857)</f>
        <v>16</v>
      </c>
      <c r="I6857">
        <f t="shared" si="856"/>
        <v>0</v>
      </c>
      <c r="J6857">
        <f t="shared" si="857"/>
        <v>0</v>
      </c>
      <c r="K6857">
        <f>J6857*Weighting!$W$17</f>
        <v>0</v>
      </c>
      <c r="M6857" s="14"/>
    </row>
    <row r="6858" spans="1:13" x14ac:dyDescent="0.25">
      <c r="A6858" s="32" t="str">
        <f>IF(Weighting!$P$18&gt;0,B6858,"")</f>
        <v/>
      </c>
      <c r="B6858">
        <f>Weighting!$C$18</f>
        <v>1.893</v>
      </c>
      <c r="C6858">
        <f>Weighting!$F$18</f>
        <v>0</v>
      </c>
      <c r="D6858" t="b">
        <f>IF(C6858=1,'Data Transformation'!$G$3+0.5*'Data Transformation'!$W$25,IF(C6859=1,D6859-'Data Transformation'!$W$25,FALSE))</f>
        <v>0</v>
      </c>
      <c r="E6858" t="str">
        <f t="array" ref="E6858">IF(ISLOGICAL(D6858),"",FREQUENCY(IF('Data Transformation'!$B$425:$B$8425='Bin Analysis'!$B6843,'Data Transformation'!$G$425:$G$8425),D6858))</f>
        <v/>
      </c>
      <c r="F6858" t="str">
        <f t="shared" si="855"/>
        <v/>
      </c>
      <c r="G6858">
        <f>Weighting!$H$18</f>
        <v>0</v>
      </c>
      <c r="H6858">
        <f t="array" ref="H6858">FREQUENCY(IF('Data Transformation'!$B$4:$B$8425=B6843,'Data Transformation'!$G$4:$G$8425),'Bin Analysis'!$B6858)</f>
        <v>16</v>
      </c>
      <c r="I6858">
        <f t="shared" si="856"/>
        <v>0</v>
      </c>
      <c r="J6858">
        <f t="shared" si="857"/>
        <v>0</v>
      </c>
      <c r="K6858">
        <f>J6858*Weighting!$W$18</f>
        <v>0</v>
      </c>
      <c r="M6858" s="14"/>
    </row>
    <row r="6859" spans="1:13" x14ac:dyDescent="0.25">
      <c r="A6859" s="32" t="str">
        <f>IF(Weighting!$P$19&gt;0,B6859,"")</f>
        <v/>
      </c>
      <c r="B6859">
        <f>Weighting!$C$19</f>
        <v>2.024</v>
      </c>
      <c r="C6859">
        <f>Weighting!$F$19</f>
        <v>0</v>
      </c>
      <c r="D6859" t="b">
        <f>IF(C6859=1,'Data Transformation'!$G$3+0.5*'Data Transformation'!$W$25,IF(C6860=1,D6860-'Data Transformation'!$W$25,FALSE))</f>
        <v>0</v>
      </c>
      <c r="E6859" t="str">
        <f t="array" ref="E6859">IF(ISLOGICAL(D6859),"",FREQUENCY(IF('Data Transformation'!$B$425:$B$8425='Bin Analysis'!$B6843,'Data Transformation'!$G$425:$G$8425),D6859))</f>
        <v/>
      </c>
      <c r="F6859" t="str">
        <f t="shared" si="855"/>
        <v/>
      </c>
      <c r="G6859">
        <f>Weighting!$H$19</f>
        <v>0</v>
      </c>
      <c r="H6859">
        <f t="array" ref="H6859">FREQUENCY(IF('Data Transformation'!$B$4:$B$8425=B6843,'Data Transformation'!$G$4:$G$8425),'Bin Analysis'!$B6859)</f>
        <v>16</v>
      </c>
      <c r="I6859">
        <f t="shared" si="856"/>
        <v>0</v>
      </c>
      <c r="J6859">
        <f t="shared" si="857"/>
        <v>0</v>
      </c>
      <c r="K6859">
        <f>J6859*Weighting!$W$19</f>
        <v>0</v>
      </c>
      <c r="M6859" s="14"/>
    </row>
    <row r="6860" spans="1:13" x14ac:dyDescent="0.25">
      <c r="A6860" s="32" t="str">
        <f>IF(Weighting!$P$20&gt;0,B6860,"")</f>
        <v/>
      </c>
      <c r="B6860">
        <f>Weighting!$C$20</f>
        <v>2.1550000000000002</v>
      </c>
      <c r="C6860">
        <f>Weighting!$F$20</f>
        <v>0</v>
      </c>
      <c r="D6860" t="b">
        <f>IF(C6860=1,'Data Transformation'!$G$3+0.5*'Data Transformation'!$W$25,IF(C6861=1,D6861-'Data Transformation'!$W$25,FALSE))</f>
        <v>0</v>
      </c>
      <c r="E6860" t="str">
        <f t="array" ref="E6860">IF(ISLOGICAL(D6860),"",FREQUENCY(IF('Data Transformation'!$B$425:$B$8425='Bin Analysis'!$B6843,'Data Transformation'!$G$425:$G$8425),D6860))</f>
        <v/>
      </c>
      <c r="F6860" t="str">
        <f t="shared" si="855"/>
        <v/>
      </c>
      <c r="G6860">
        <f>Weighting!$H$20</f>
        <v>0</v>
      </c>
      <c r="H6860">
        <f t="array" ref="H6860">FREQUENCY(IF('Data Transformation'!$B$4:$B$8425=B6843,'Data Transformation'!$G$4:$G$8425),'Bin Analysis'!$B6860)</f>
        <v>16</v>
      </c>
      <c r="I6860">
        <f t="shared" si="856"/>
        <v>0</v>
      </c>
      <c r="J6860">
        <f t="shared" si="857"/>
        <v>0</v>
      </c>
      <c r="K6860">
        <f>J6860*Weighting!$W$20</f>
        <v>0</v>
      </c>
      <c r="M6860" s="14"/>
    </row>
    <row r="6861" spans="1:13" x14ac:dyDescent="0.25">
      <c r="A6861" s="32" t="str">
        <f>IF(Weighting!$P$21&gt;0,B6861,"")</f>
        <v/>
      </c>
      <c r="B6861">
        <f>Weighting!$C$21</f>
        <v>2.2860000000000005</v>
      </c>
      <c r="C6861">
        <f>Weighting!$F$21</f>
        <v>0</v>
      </c>
      <c r="D6861" t="b">
        <f>IF(C6861=1,'Data Transformation'!$G$3+0.5*'Data Transformation'!$W$25,IF(C6862=1,D6862-'Data Transformation'!$W$25,FALSE))</f>
        <v>0</v>
      </c>
      <c r="E6861" t="str">
        <f t="array" ref="E6861">IF(ISLOGICAL(D6861),"",FREQUENCY(IF('Data Transformation'!$B$425:$B$8425='Bin Analysis'!$B6843,'Data Transformation'!$G$425:$G$8425),D6861))</f>
        <v/>
      </c>
      <c r="F6861" t="str">
        <f t="shared" si="855"/>
        <v/>
      </c>
      <c r="G6861">
        <f>Weighting!$H$21</f>
        <v>0</v>
      </c>
      <c r="H6861">
        <f t="array" ref="H6861">FREQUENCY(IF('Data Transformation'!$B$4:$B$8425=B6843,'Data Transformation'!$G$4:$G$8425),'Bin Analysis'!$B6861)</f>
        <v>16</v>
      </c>
      <c r="I6861">
        <f t="shared" si="856"/>
        <v>0</v>
      </c>
      <c r="J6861">
        <f t="shared" si="857"/>
        <v>0</v>
      </c>
      <c r="K6861">
        <f>J6861*Weighting!$W$21</f>
        <v>0</v>
      </c>
      <c r="M6861" s="14"/>
    </row>
    <row r="6862" spans="1:13" x14ac:dyDescent="0.25">
      <c r="A6862" s="32" t="str">
        <f>IF(Weighting!$P$22&gt;0,B6862,"")</f>
        <v/>
      </c>
      <c r="B6862">
        <f>Weighting!$C$22</f>
        <v>2.4170000000000007</v>
      </c>
      <c r="C6862">
        <f>Weighting!$F$22</f>
        <v>0</v>
      </c>
      <c r="D6862" t="b">
        <f>IF(C6862=1,'Data Transformation'!$G$3+0.5*'Data Transformation'!$W$25,IF(C6863=1,D6863-'Data Transformation'!$W$25,FALSE))</f>
        <v>0</v>
      </c>
      <c r="E6862" t="str">
        <f t="array" ref="E6862">IF(ISLOGICAL(D6862),"",FREQUENCY(IF('Data Transformation'!$B$425:$B$8425='Bin Analysis'!$B6843,'Data Transformation'!$G$425:$G$8425),D6862))</f>
        <v/>
      </c>
      <c r="F6862" t="str">
        <f t="shared" si="855"/>
        <v/>
      </c>
      <c r="G6862">
        <f>Weighting!$H$22</f>
        <v>0</v>
      </c>
      <c r="H6862">
        <f t="array" ref="H6862">FREQUENCY(IF('Data Transformation'!$B$4:$B$8425=B6843,'Data Transformation'!$G$4:$G$8425),'Bin Analysis'!$B6862)</f>
        <v>16</v>
      </c>
      <c r="I6862">
        <f t="shared" si="856"/>
        <v>0</v>
      </c>
      <c r="J6862">
        <f t="shared" si="857"/>
        <v>0</v>
      </c>
      <c r="K6862">
        <f>J6862*Weighting!$W$22</f>
        <v>0</v>
      </c>
      <c r="M6862" s="14"/>
    </row>
    <row r="6863" spans="1:13" x14ac:dyDescent="0.25">
      <c r="A6863" s="32" t="str">
        <f>IF(Weighting!$P$23&gt;0,B6863,"")</f>
        <v/>
      </c>
      <c r="B6863">
        <f>Weighting!$C$23</f>
        <v>2.5480000000000009</v>
      </c>
      <c r="C6863">
        <f>Weighting!$F$23</f>
        <v>0</v>
      </c>
      <c r="D6863" t="b">
        <f>IF(C6863=1,'Data Transformation'!$G$3+0.5*'Data Transformation'!$W$25,IF(C6864=1,D6864-'Data Transformation'!$W$25,FALSE))</f>
        <v>0</v>
      </c>
      <c r="E6863" t="str">
        <f t="array" ref="E6863">IF(ISLOGICAL(D6863),"",FREQUENCY(IF('Data Transformation'!$B$425:$B$8425='Bin Analysis'!$B6843,'Data Transformation'!$G$425:$G$8425),D6863))</f>
        <v/>
      </c>
      <c r="F6863" t="str">
        <f t="shared" si="855"/>
        <v/>
      </c>
      <c r="G6863">
        <f>Weighting!$H$23</f>
        <v>0</v>
      </c>
      <c r="H6863">
        <f t="array" ref="H6863">FREQUENCY(IF('Data Transformation'!$B$4:$B$8425=B6843,'Data Transformation'!$G$4:$G$8425),'Bin Analysis'!$B6863)</f>
        <v>16</v>
      </c>
      <c r="I6863">
        <f t="shared" si="856"/>
        <v>0</v>
      </c>
      <c r="J6863">
        <f t="shared" si="857"/>
        <v>0</v>
      </c>
      <c r="K6863">
        <f>J6863*Weighting!$W$23</f>
        <v>0</v>
      </c>
      <c r="M6863" s="14"/>
    </row>
    <row r="6864" spans="1:13" x14ac:dyDescent="0.25">
      <c r="A6864" s="32" t="str">
        <f>IF(Weighting!$P$24&gt;0,B6864,"")</f>
        <v/>
      </c>
      <c r="B6864">
        <f>Weighting!$C$24</f>
        <v>2.6790000000000012</v>
      </c>
      <c r="C6864">
        <f>Weighting!$F$24</f>
        <v>0</v>
      </c>
      <c r="D6864" t="b">
        <f>IF(C6864=1,'Data Transformation'!$G$3+0.5*'Data Transformation'!$W$25,IF(C6865=1,D6865-'Data Transformation'!$W$25,FALSE))</f>
        <v>0</v>
      </c>
      <c r="E6864" t="str">
        <f t="array" ref="E6864">IF(ISLOGICAL(D6864),"",FREQUENCY(IF('Data Transformation'!$B$425:$B$8425='Bin Analysis'!$B6843,'Data Transformation'!$G$425:$G$8425),D6864))</f>
        <v/>
      </c>
      <c r="F6864" t="str">
        <f t="shared" si="855"/>
        <v/>
      </c>
      <c r="G6864">
        <f>Weighting!$H$24</f>
        <v>0</v>
      </c>
      <c r="H6864">
        <f t="array" ref="H6864">FREQUENCY(IF('Data Transformation'!$B$4:$B$8425=B6843,'Data Transformation'!$G$4:$G$8425),'Bin Analysis'!$B6864)</f>
        <v>16</v>
      </c>
      <c r="I6864">
        <f t="shared" si="856"/>
        <v>0</v>
      </c>
      <c r="J6864">
        <f t="shared" si="857"/>
        <v>0</v>
      </c>
      <c r="K6864">
        <f>J6864*Weighting!$W$24</f>
        <v>0</v>
      </c>
      <c r="M6864" s="14"/>
    </row>
    <row r="6865" spans="1:25" x14ac:dyDescent="0.25">
      <c r="A6865" s="32" t="str">
        <f>IF(Weighting!$P$25&gt;0,B6865,"")</f>
        <v/>
      </c>
      <c r="B6865">
        <f>Weighting!$C$25</f>
        <v>2.8100000000000014</v>
      </c>
      <c r="C6865">
        <f>Weighting!$F$25</f>
        <v>0</v>
      </c>
      <c r="D6865" t="b">
        <f>IF(C6865=1,'Data Transformation'!$G$3+0.5*'Data Transformation'!$W$25,IF(C6866=1,D6866-'Data Transformation'!$W$25,FALSE))</f>
        <v>0</v>
      </c>
      <c r="E6865" t="str">
        <f t="array" ref="E6865">IF(ISLOGICAL(D6865),"",FREQUENCY(IF('Data Transformation'!$B$425:$B$8425='Bin Analysis'!$B6843,'Data Transformation'!$G$425:$G$8425),D6865))</f>
        <v/>
      </c>
      <c r="F6865" t="str">
        <f t="shared" si="855"/>
        <v/>
      </c>
      <c r="G6865">
        <f>Weighting!$H$25</f>
        <v>0</v>
      </c>
      <c r="H6865">
        <f t="array" ref="H6865">FREQUENCY(IF('Data Transformation'!$B$4:$B$8425=B6843,'Data Transformation'!$G$4:$G$8425),'Bin Analysis'!$B6865)</f>
        <v>16</v>
      </c>
      <c r="I6865">
        <f t="shared" si="856"/>
        <v>0</v>
      </c>
      <c r="J6865">
        <f t="shared" si="857"/>
        <v>0</v>
      </c>
      <c r="K6865">
        <f>J6865*Weighting!$W$25</f>
        <v>0</v>
      </c>
      <c r="M6865" s="14"/>
    </row>
    <row r="6866" spans="1:25" x14ac:dyDescent="0.25">
      <c r="O6866"/>
      <c r="P6866"/>
      <c r="Q6866"/>
      <c r="R6866"/>
    </row>
    <row r="6867" spans="1:25" ht="23.25" x14ac:dyDescent="0.35">
      <c r="A6867" s="21" t="s">
        <v>0</v>
      </c>
      <c r="B6867" s="21">
        <f>IFERROR(VLOOKUP(C6867,'Data Transformation'!$L$6:$M$426,2,FALSE),"")</f>
        <v>286</v>
      </c>
      <c r="C6867" s="21">
        <f>C6843+1</f>
        <v>286</v>
      </c>
      <c r="D6867" s="21"/>
      <c r="E6867" s="21"/>
      <c r="F6867" s="21"/>
      <c r="G6867" s="21"/>
      <c r="H6867" s="22"/>
      <c r="I6867" s="22"/>
      <c r="J6867" s="22"/>
      <c r="K6867" s="21"/>
      <c r="L6867" s="21">
        <f>B6867</f>
        <v>286</v>
      </c>
      <c r="M6867" s="23">
        <f>INDEX('Data Transformation'!$O$4:$O$424,MATCH($B6867,'Data Transformation'!$M$4:$M$424,0),MATCH($M$2,'Data Transformation'!$O$3,0))</f>
        <v>14</v>
      </c>
      <c r="N6867" s="27">
        <f>IF('Input and Summary Results'!$J$16="minimum",'Bin Analysis'!X6868/(M6867-1),'Bin Analysis'!Y6867/('Bin Analysis'!M6867-1))</f>
        <v>0</v>
      </c>
      <c r="O6867" s="27">
        <f>IF(M6867=FALSE,NA(),(VLOOKUP(1,C6870:K6889,4,FALSE))/(M6867-1))</f>
        <v>0</v>
      </c>
      <c r="P6867" s="27">
        <f>IF(M6867=FALSE,NA(),SUM(J6870:J6889)/Weighting!$S$5)</f>
        <v>0.2</v>
      </c>
      <c r="Q6867" s="27">
        <f>IF(M6867=FALSE,NA(),SUM(K6870:K6889)/Weighting!$S$6)</f>
        <v>8.6956521739130432E-2</v>
      </c>
      <c r="R6867" s="27">
        <f>IF(M6867=FALSE,NA(),(VLOOKUP(1,G6870:K6889,3,FALSE))/(M6867-1))</f>
        <v>1</v>
      </c>
      <c r="S6867" s="22" t="str">
        <f>IF(M6867=FALSE,NA(),IF(SUM(J6870:J6889)=2,"yes","no"))</f>
        <v>yes</v>
      </c>
      <c r="X6867" s="2" cm="2">
        <f t="array" ref="X6867:X6868">FREQUENCY(IF('Data Transformation'!$B$425:$B$6424='Bin Analysis'!L6867,'Data Transformation'!$G$425:$G$6424),'Data Transformation'!$U$11)</f>
        <v>13</v>
      </c>
      <c r="Y6867" s="2" cm="2">
        <f t="array" ref="Y6867:Y6868">FREQUENCY(IF('Data Transformation'!$B$425:$B$6424='Bin Analysis'!L6867,'Data Transformation'!$G$425:$G$6424),'Data Transformation'!$U$12)</f>
        <v>13</v>
      </c>
    </row>
    <row r="6868" spans="1:25" x14ac:dyDescent="0.25">
      <c r="A6868" s="14" t="s">
        <v>67</v>
      </c>
      <c r="B6868" t="s">
        <v>47</v>
      </c>
      <c r="C6868" t="s">
        <v>5</v>
      </c>
      <c r="D6868" t="s">
        <v>100</v>
      </c>
      <c r="E6868" t="s">
        <v>101</v>
      </c>
      <c r="F6868" t="s">
        <v>102</v>
      </c>
      <c r="G6868" t="s">
        <v>70</v>
      </c>
      <c r="H6868" t="s">
        <v>31</v>
      </c>
      <c r="I6868" t="s">
        <v>32</v>
      </c>
      <c r="J6868" t="s">
        <v>46</v>
      </c>
      <c r="K6868" s="14" t="s">
        <v>45</v>
      </c>
      <c r="M6868" s="14"/>
      <c r="X6868" s="2">
        <v>0</v>
      </c>
      <c r="Y6868" s="2">
        <v>0</v>
      </c>
    </row>
    <row r="6869" spans="1:25" x14ac:dyDescent="0.25">
      <c r="A6869" s="32"/>
      <c r="D6869" t="b">
        <f>IF(C6869=1,'Data Transformation'!$G$3+0.5*'Data Transformation'!$W$25,IF(C6870=1,D6870-'Data Transformation'!$W$25,FALSE))</f>
        <v>0</v>
      </c>
      <c r="E6869" t="str">
        <f t="array" ref="E6869">IF(ISLOGICAL(D6869),"",FREQUENCY(IF('Data Transformation'!$B$425:$B$8425='Bin Analysis'!$B6867,'Data Transformation'!$G$425:$G$8425),D6869))</f>
        <v/>
      </c>
      <c r="F6869" t="str">
        <f>IF(ISLOGICAL(D6869),"",E6869-E6868)</f>
        <v/>
      </c>
      <c r="M6869" s="14"/>
    </row>
    <row r="6870" spans="1:25" x14ac:dyDescent="0.25">
      <c r="A6870" s="32">
        <f>IF(Weighting!$P$6&gt;0,B6870,"")</f>
        <v>0.32100000000000001</v>
      </c>
      <c r="B6870">
        <f>Weighting!$C$6</f>
        <v>0.32100000000000001</v>
      </c>
      <c r="C6870">
        <f>Weighting!$F$6</f>
        <v>0</v>
      </c>
      <c r="D6870" t="b">
        <f>IF(C6870=1,'Data Transformation'!$G$3+0.5*'Data Transformation'!$W$25,IF(C6871=1,D6871-'Data Transformation'!$W$25,FALSE))</f>
        <v>0</v>
      </c>
      <c r="E6870" t="str">
        <f t="array" ref="E6870">IF(ISLOGICAL(D6870),"",FREQUENCY(IF('Data Transformation'!$B$425:$B$8425='Bin Analysis'!$B6867,'Data Transformation'!$G$425:$G$8425),D6870))</f>
        <v/>
      </c>
      <c r="F6870" t="str">
        <f>IF(ISLOGICAL(D6870),"",E6870-E6869)</f>
        <v/>
      </c>
      <c r="G6870">
        <f>Weighting!$H$6</f>
        <v>1</v>
      </c>
      <c r="H6870">
        <f t="array" ref="H6870">FREQUENCY(IF('Data Transformation'!$B$4:$B$8425=B6867,'Data Transformation'!$G$4:$G$8425),'Bin Analysis'!$B6870)</f>
        <v>13</v>
      </c>
      <c r="I6870">
        <f>H6870-H6869</f>
        <v>13</v>
      </c>
      <c r="J6870">
        <f>IF(I6870=0,0,1)</f>
        <v>1</v>
      </c>
      <c r="K6870">
        <f>J6870*Weighting!$W$6</f>
        <v>1</v>
      </c>
      <c r="M6870" s="14"/>
    </row>
    <row r="6871" spans="1:25" x14ac:dyDescent="0.25">
      <c r="A6871" s="32">
        <f>IF(Weighting!$P$7&gt;0,B6871,"")</f>
        <v>0.45200000000000001</v>
      </c>
      <c r="B6871">
        <f>Weighting!$C$7</f>
        <v>0.45200000000000001</v>
      </c>
      <c r="C6871">
        <f>Weighting!$F$7</f>
        <v>0</v>
      </c>
      <c r="D6871" t="b">
        <f>IF(C6871=1,'Data Transformation'!$G$3+0.5*'Data Transformation'!$W$25,IF(C6872=1,D6872-'Data Transformation'!$W$25,FALSE))</f>
        <v>0</v>
      </c>
      <c r="E6871" t="str">
        <f t="array" ref="E6871">IF(ISLOGICAL(D6871),"",FREQUENCY(IF('Data Transformation'!$B$425:$B$8425='Bin Analysis'!$B6867,'Data Transformation'!$G$425:$G$8425),D6871))</f>
        <v/>
      </c>
      <c r="F6871" t="str">
        <f t="shared" ref="F6871:F6889" si="858">IF(ISLOGICAL(D6871),"",E6871-E6870)</f>
        <v/>
      </c>
      <c r="G6871">
        <f>Weighting!$H$7</f>
        <v>0</v>
      </c>
      <c r="H6871">
        <f t="array" ref="H6871">FREQUENCY(IF('Data Transformation'!$B$4:$B$8425=B6867,'Data Transformation'!$G$4:$G$8425),'Bin Analysis'!$B6871)</f>
        <v>13</v>
      </c>
      <c r="I6871">
        <f t="shared" ref="I6871:I6889" si="859">H6871-H6870</f>
        <v>0</v>
      </c>
      <c r="J6871">
        <f>IF(I6871=0,0,1)</f>
        <v>0</v>
      </c>
      <c r="K6871">
        <f>J6871*Weighting!$W$7</f>
        <v>0</v>
      </c>
      <c r="M6871" s="14"/>
    </row>
    <row r="6872" spans="1:25" x14ac:dyDescent="0.25">
      <c r="A6872" s="32">
        <f>IF(Weighting!$P$8&gt;0,B6872,"")</f>
        <v>0.58299999999999996</v>
      </c>
      <c r="B6872">
        <f>Weighting!$C$8</f>
        <v>0.58299999999999996</v>
      </c>
      <c r="C6872">
        <f>Weighting!$F$8</f>
        <v>0</v>
      </c>
      <c r="D6872" t="b">
        <f>IF(C6872=1,'Data Transformation'!$G$3+0.5*'Data Transformation'!$W$25,IF(C6873=1,D6873-'Data Transformation'!$W$25,FALSE))</f>
        <v>0</v>
      </c>
      <c r="E6872" t="str">
        <f t="array" ref="E6872">IF(ISLOGICAL(D6872),"",FREQUENCY(IF('Data Transformation'!$B$425:$B$8425='Bin Analysis'!$B6867,'Data Transformation'!$G$425:$G$8425),D6872))</f>
        <v/>
      </c>
      <c r="F6872" t="str">
        <f t="shared" si="858"/>
        <v/>
      </c>
      <c r="G6872">
        <f>Weighting!$H$8</f>
        <v>0</v>
      </c>
      <c r="H6872">
        <f t="array" ref="H6872">FREQUENCY(IF('Data Transformation'!$B$4:$B$8425=B6867,'Data Transformation'!$G$4:$G$8425),'Bin Analysis'!$B6872)</f>
        <v>13</v>
      </c>
      <c r="I6872">
        <f t="shared" si="859"/>
        <v>0</v>
      </c>
      <c r="J6872">
        <f t="shared" ref="J6872:J6889" si="860">IF(I6872=0,0,1)</f>
        <v>0</v>
      </c>
      <c r="K6872">
        <f>J6872*Weighting!$W$8</f>
        <v>0</v>
      </c>
      <c r="M6872" s="14"/>
    </row>
    <row r="6873" spans="1:25" x14ac:dyDescent="0.25">
      <c r="A6873" s="32">
        <f>IF(Weighting!$P$9&gt;0,B6873,"")</f>
        <v>0.71399999999999997</v>
      </c>
      <c r="B6873" s="50">
        <f>Weighting!$C$9</f>
        <v>0.71399999999999997</v>
      </c>
      <c r="C6873">
        <f>Weighting!$F$9</f>
        <v>0</v>
      </c>
      <c r="D6873" t="b">
        <f>IF(C6873=1,'Data Transformation'!$G$3+0.5*'Data Transformation'!$W$25,IF(C6874=1,D6874-'Data Transformation'!$W$25,FALSE))</f>
        <v>0</v>
      </c>
      <c r="E6873" t="str">
        <f t="array" ref="E6873">IF(ISLOGICAL(D6873),"",FREQUENCY(IF('Data Transformation'!$B$425:$B$8425='Bin Analysis'!$B6867,'Data Transformation'!$G$425:$G$8425),D6873))</f>
        <v/>
      </c>
      <c r="F6873" t="str">
        <f t="shared" si="858"/>
        <v/>
      </c>
      <c r="G6873">
        <f>Weighting!$H$9</f>
        <v>0</v>
      </c>
      <c r="H6873">
        <f t="array" ref="H6873">FREQUENCY(IF('Data Transformation'!$B$4:$B$8425=B6867,'Data Transformation'!$G$4:$G$8425),'Bin Analysis'!$B6873)</f>
        <v>13</v>
      </c>
      <c r="I6873">
        <f t="shared" si="859"/>
        <v>0</v>
      </c>
      <c r="J6873">
        <f t="shared" si="860"/>
        <v>0</v>
      </c>
      <c r="K6873">
        <f>J6873*Weighting!$W$9</f>
        <v>0</v>
      </c>
      <c r="M6873" s="14"/>
    </row>
    <row r="6874" spans="1:25" x14ac:dyDescent="0.25">
      <c r="A6874" s="32">
        <f>IF(Weighting!$P$10&gt;0,B6874,"")</f>
        <v>0.84499999999999997</v>
      </c>
      <c r="B6874">
        <f>Weighting!$C$10</f>
        <v>0.84499999999999997</v>
      </c>
      <c r="C6874">
        <f>Weighting!$F$10</f>
        <v>0</v>
      </c>
      <c r="D6874" t="b">
        <f>IF(C6874=1,'Data Transformation'!$G$3+0.5*'Data Transformation'!$W$25,IF(C6875=1,D6875-'Data Transformation'!$W$25,FALSE))</f>
        <v>0</v>
      </c>
      <c r="E6874" t="str">
        <f t="array" ref="E6874">IF(ISLOGICAL(D6874),"",FREQUENCY(IF('Data Transformation'!$B$425:$B$8425='Bin Analysis'!$B6867,'Data Transformation'!$G$425:$G$8425),D6874))</f>
        <v/>
      </c>
      <c r="F6874" t="str">
        <f t="shared" si="858"/>
        <v/>
      </c>
      <c r="G6874">
        <f>Weighting!$H$10</f>
        <v>0</v>
      </c>
      <c r="H6874">
        <f t="array" ref="H6874">FREQUENCY(IF('Data Transformation'!$B$4:$B$8425=B6867,'Data Transformation'!$G$4:$G$8425),'Bin Analysis'!$B6874)</f>
        <v>13</v>
      </c>
      <c r="I6874">
        <f t="shared" si="859"/>
        <v>0</v>
      </c>
      <c r="J6874">
        <f t="shared" si="860"/>
        <v>0</v>
      </c>
      <c r="K6874">
        <f>J6874*Weighting!$W$10</f>
        <v>0</v>
      </c>
      <c r="M6874" s="14"/>
    </row>
    <row r="6875" spans="1:25" x14ac:dyDescent="0.25">
      <c r="A6875" s="32">
        <f>IF(Weighting!$P$11&gt;0,B6875,"")</f>
        <v>0.97599999999999998</v>
      </c>
      <c r="B6875">
        <f>Weighting!$C$11</f>
        <v>0.97599999999999998</v>
      </c>
      <c r="C6875">
        <f>Weighting!$F$11</f>
        <v>0</v>
      </c>
      <c r="D6875">
        <f>IF(C6875=1,'Data Transformation'!$G$3+0.5*'Data Transformation'!$W$25,IF(C6876=1,D6876-'Data Transformation'!$W$25,FALSE))</f>
        <v>0.86899999999999999</v>
      </c>
      <c r="E6875">
        <f t="array" ref="E6875">IF(ISLOGICAL(D6875),"",FREQUENCY(IF('Data Transformation'!$B$425:$B$8425='Bin Analysis'!$B6867,'Data Transformation'!$G$425:$G$8425),D6875))</f>
        <v>13</v>
      </c>
      <c r="F6875" t="e">
        <f t="shared" si="858"/>
        <v>#VALUE!</v>
      </c>
      <c r="G6875">
        <f>Weighting!$H$11</f>
        <v>0</v>
      </c>
      <c r="H6875">
        <f t="array" ref="H6875">FREQUENCY(IF('Data Transformation'!$B$4:$B$8425=B6867,'Data Transformation'!$G$4:$G$8425),'Bin Analysis'!$B6875)</f>
        <v>13</v>
      </c>
      <c r="I6875">
        <f t="shared" si="859"/>
        <v>0</v>
      </c>
      <c r="J6875">
        <f t="shared" si="860"/>
        <v>0</v>
      </c>
      <c r="K6875">
        <f>J6875*Weighting!$W$11</f>
        <v>0</v>
      </c>
      <c r="M6875" s="14"/>
    </row>
    <row r="6876" spans="1:25" x14ac:dyDescent="0.25">
      <c r="A6876" s="32">
        <f>IF(Weighting!$P$12&gt;0,B6876,"")</f>
        <v>1.107</v>
      </c>
      <c r="B6876">
        <f>Weighting!$C$12</f>
        <v>1.107</v>
      </c>
      <c r="C6876">
        <f>Weighting!$F$12</f>
        <v>1</v>
      </c>
      <c r="D6876">
        <f>IF(C6876=1,'Data Transformation'!$G$3+0.5*'Data Transformation'!$W$25,IF(C6877=1,D6877-'Data Transformation'!$W$25,FALSE))</f>
        <v>1.131</v>
      </c>
      <c r="E6876">
        <f t="array" ref="E6876">IF(ISLOGICAL(D6876),"",FREQUENCY(IF('Data Transformation'!$B$425:$B$8425='Bin Analysis'!$B6867,'Data Transformation'!$G$425:$G$8425),D6876))</f>
        <v>13</v>
      </c>
      <c r="F6876">
        <f t="shared" si="858"/>
        <v>0</v>
      </c>
      <c r="G6876">
        <f>Weighting!$H$12</f>
        <v>0</v>
      </c>
      <c r="H6876">
        <f t="array" ref="H6876">FREQUENCY(IF('Data Transformation'!$B$4:$B$8425=B6867,'Data Transformation'!$G$4:$G$8425),'Bin Analysis'!$B6876)</f>
        <v>14</v>
      </c>
      <c r="I6876">
        <f t="shared" si="859"/>
        <v>1</v>
      </c>
      <c r="J6876">
        <f t="shared" si="860"/>
        <v>1</v>
      </c>
      <c r="K6876">
        <f>J6876*Weighting!$W$12</f>
        <v>1</v>
      </c>
      <c r="M6876" s="14"/>
    </row>
    <row r="6877" spans="1:25" x14ac:dyDescent="0.25">
      <c r="A6877" s="32">
        <f>IF(Weighting!$P$13&gt;0,B6877,"")</f>
        <v>1.238</v>
      </c>
      <c r="B6877">
        <f>Weighting!$C$13</f>
        <v>1.238</v>
      </c>
      <c r="C6877">
        <f>Weighting!$F$13</f>
        <v>0</v>
      </c>
      <c r="D6877" t="b">
        <f>IF(C6877=1,'Data Transformation'!$G$3+0.5*'Data Transformation'!$W$25,IF(C6878=1,D6878-'Data Transformation'!$W$25,FALSE))</f>
        <v>0</v>
      </c>
      <c r="E6877" t="str">
        <f t="array" ref="E6877">IF(ISLOGICAL(D6877),"",FREQUENCY(IF('Data Transformation'!$B$425:$B$8425='Bin Analysis'!$B6867,'Data Transformation'!$G$425:$G$8425),D6877))</f>
        <v/>
      </c>
      <c r="F6877" t="str">
        <f t="shared" si="858"/>
        <v/>
      </c>
      <c r="G6877">
        <f>Weighting!$H$13</f>
        <v>0</v>
      </c>
      <c r="H6877">
        <f t="array" ref="H6877">FREQUENCY(IF('Data Transformation'!$B$4:$B$8425=B6867,'Data Transformation'!$G$4:$G$8425),'Bin Analysis'!$B6877)</f>
        <v>14</v>
      </c>
      <c r="I6877">
        <f t="shared" si="859"/>
        <v>0</v>
      </c>
      <c r="J6877">
        <f t="shared" si="860"/>
        <v>0</v>
      </c>
      <c r="K6877">
        <f>J6877*Weighting!$W$13</f>
        <v>0</v>
      </c>
      <c r="M6877" s="14"/>
    </row>
    <row r="6878" spans="1:25" x14ac:dyDescent="0.25">
      <c r="A6878" s="32">
        <f>IF(Weighting!$P$14&gt;0,B6878,"")</f>
        <v>1.369</v>
      </c>
      <c r="B6878">
        <f>Weighting!$C$14</f>
        <v>1.369</v>
      </c>
      <c r="C6878">
        <f>Weighting!$F$14</f>
        <v>0</v>
      </c>
      <c r="D6878" t="b">
        <f>IF(C6878=1,'Data Transformation'!$G$3+0.5*'Data Transformation'!$W$25,IF(C6879=1,D6879-'Data Transformation'!$W$25,FALSE))</f>
        <v>0</v>
      </c>
      <c r="E6878" t="str">
        <f t="array" ref="E6878">IF(ISLOGICAL(D6878),"",FREQUENCY(IF('Data Transformation'!$B$425:$B$8425='Bin Analysis'!$B6867,'Data Transformation'!$G$425:$G$8425),D6878))</f>
        <v/>
      </c>
      <c r="F6878" t="str">
        <f t="shared" si="858"/>
        <v/>
      </c>
      <c r="G6878">
        <f>Weighting!$H$14</f>
        <v>0</v>
      </c>
      <c r="H6878">
        <f t="array" ref="H6878">FREQUENCY(IF('Data Transformation'!$B$4:$B$8425=B6867,'Data Transformation'!$G$4:$G$8425),'Bin Analysis'!$B6878)</f>
        <v>14</v>
      </c>
      <c r="I6878">
        <f t="shared" si="859"/>
        <v>0</v>
      </c>
      <c r="J6878">
        <f t="shared" si="860"/>
        <v>0</v>
      </c>
      <c r="K6878">
        <f>J6878*Weighting!$W$14</f>
        <v>0</v>
      </c>
      <c r="M6878" s="14"/>
    </row>
    <row r="6879" spans="1:25" x14ac:dyDescent="0.25">
      <c r="A6879" s="32">
        <f>IF(Weighting!$P$15&gt;0,B6879,"")</f>
        <v>1.5000009999999999</v>
      </c>
      <c r="B6879">
        <f>Weighting!$C$15</f>
        <v>1.5000009999999999</v>
      </c>
      <c r="C6879">
        <f>Weighting!$F$15</f>
        <v>0</v>
      </c>
      <c r="D6879" t="b">
        <f>IF(C6879=1,'Data Transformation'!$G$3+0.5*'Data Transformation'!$W$25,IF(C6880=1,D6880-'Data Transformation'!$W$25,FALSE))</f>
        <v>0</v>
      </c>
      <c r="E6879" t="str">
        <f t="array" ref="E6879">IF(ISLOGICAL(D6879),"",FREQUENCY(IF('Data Transformation'!$B$425:$B$8425='Bin Analysis'!$B6867,'Data Transformation'!$G$425:$G$8425),D6879))</f>
        <v/>
      </c>
      <c r="F6879" t="str">
        <f t="shared" si="858"/>
        <v/>
      </c>
      <c r="G6879">
        <f>Weighting!$H$15</f>
        <v>0</v>
      </c>
      <c r="H6879">
        <f t="array" ref="H6879">FREQUENCY(IF('Data Transformation'!$B$4:$B$8425=B6867,'Data Transformation'!$G$4:$G$8425),'Bin Analysis'!$B6879)</f>
        <v>14</v>
      </c>
      <c r="I6879">
        <f t="shared" si="859"/>
        <v>0</v>
      </c>
      <c r="J6879">
        <f t="shared" si="860"/>
        <v>0</v>
      </c>
      <c r="K6879">
        <f>J6879*Weighting!$W$15</f>
        <v>0</v>
      </c>
      <c r="M6879" s="14"/>
    </row>
    <row r="6880" spans="1:25" x14ac:dyDescent="0.25">
      <c r="A6880" s="32" t="str">
        <f>IF(Weighting!$P$16&gt;0,B6880,"")</f>
        <v/>
      </c>
      <c r="B6880">
        <f>Weighting!$C$16</f>
        <v>1.631</v>
      </c>
      <c r="C6880">
        <f>Weighting!$F$16</f>
        <v>0</v>
      </c>
      <c r="D6880" t="b">
        <f>IF(C6880=1,'Data Transformation'!$G$3+0.5*'Data Transformation'!$W$25,IF(C6881=1,D6881-'Data Transformation'!$W$25,FALSE))</f>
        <v>0</v>
      </c>
      <c r="E6880" t="str">
        <f t="array" ref="E6880">IF(ISLOGICAL(D6880),"",FREQUENCY(IF('Data Transformation'!$B$425:$B$8425='Bin Analysis'!$B6867,'Data Transformation'!$G$425:$G$8425),D6880))</f>
        <v/>
      </c>
      <c r="F6880" t="str">
        <f t="shared" si="858"/>
        <v/>
      </c>
      <c r="G6880">
        <f>Weighting!$H$16</f>
        <v>0</v>
      </c>
      <c r="H6880">
        <f t="array" ref="H6880">FREQUENCY(IF('Data Transformation'!$B$4:$B$8425=B6867,'Data Transformation'!$G$4:$G$8425),'Bin Analysis'!$B6880)</f>
        <v>14</v>
      </c>
      <c r="I6880">
        <f t="shared" si="859"/>
        <v>0</v>
      </c>
      <c r="J6880">
        <f t="shared" si="860"/>
        <v>0</v>
      </c>
      <c r="K6880">
        <f>J6880*Weighting!$W$16</f>
        <v>0</v>
      </c>
      <c r="M6880" s="14"/>
    </row>
    <row r="6881" spans="1:25" x14ac:dyDescent="0.25">
      <c r="A6881" s="32" t="str">
        <f>IF(Weighting!$P$17&gt;0,B6881,"")</f>
        <v/>
      </c>
      <c r="B6881">
        <f>Weighting!$C$17</f>
        <v>1.762</v>
      </c>
      <c r="C6881">
        <f>Weighting!$F$17</f>
        <v>0</v>
      </c>
      <c r="D6881" t="b">
        <f>IF(C6881=1,'Data Transformation'!$G$3+0.5*'Data Transformation'!$W$25,IF(C6882=1,D6882-'Data Transformation'!$W$25,FALSE))</f>
        <v>0</v>
      </c>
      <c r="E6881" t="str">
        <f t="array" ref="E6881">IF(ISLOGICAL(D6881),"",FREQUENCY(IF('Data Transformation'!$B$425:$B$8425='Bin Analysis'!$B6867,'Data Transformation'!$G$425:$G$8425),D6881))</f>
        <v/>
      </c>
      <c r="F6881" t="str">
        <f t="shared" si="858"/>
        <v/>
      </c>
      <c r="G6881">
        <f>Weighting!$H$17</f>
        <v>0</v>
      </c>
      <c r="H6881">
        <f t="array" ref="H6881">FREQUENCY(IF('Data Transformation'!$B$4:$B$8425=B6867,'Data Transformation'!$G$4:$G$8425),'Bin Analysis'!$B6881)</f>
        <v>14</v>
      </c>
      <c r="I6881">
        <f t="shared" si="859"/>
        <v>0</v>
      </c>
      <c r="J6881">
        <f t="shared" si="860"/>
        <v>0</v>
      </c>
      <c r="K6881">
        <f>J6881*Weighting!$W$17</f>
        <v>0</v>
      </c>
      <c r="M6881" s="14"/>
    </row>
    <row r="6882" spans="1:25" x14ac:dyDescent="0.25">
      <c r="A6882" s="32" t="str">
        <f>IF(Weighting!$P$18&gt;0,B6882,"")</f>
        <v/>
      </c>
      <c r="B6882">
        <f>Weighting!$C$18</f>
        <v>1.893</v>
      </c>
      <c r="C6882">
        <f>Weighting!$F$18</f>
        <v>0</v>
      </c>
      <c r="D6882" t="b">
        <f>IF(C6882=1,'Data Transformation'!$G$3+0.5*'Data Transformation'!$W$25,IF(C6883=1,D6883-'Data Transformation'!$W$25,FALSE))</f>
        <v>0</v>
      </c>
      <c r="E6882" t="str">
        <f t="array" ref="E6882">IF(ISLOGICAL(D6882),"",FREQUENCY(IF('Data Transformation'!$B$425:$B$8425='Bin Analysis'!$B6867,'Data Transformation'!$G$425:$G$8425),D6882))</f>
        <v/>
      </c>
      <c r="F6882" t="str">
        <f t="shared" si="858"/>
        <v/>
      </c>
      <c r="G6882">
        <f>Weighting!$H$18</f>
        <v>0</v>
      </c>
      <c r="H6882">
        <f t="array" ref="H6882">FREQUENCY(IF('Data Transformation'!$B$4:$B$8425=B6867,'Data Transformation'!$G$4:$G$8425),'Bin Analysis'!$B6882)</f>
        <v>14</v>
      </c>
      <c r="I6882">
        <f t="shared" si="859"/>
        <v>0</v>
      </c>
      <c r="J6882">
        <f t="shared" si="860"/>
        <v>0</v>
      </c>
      <c r="K6882">
        <f>J6882*Weighting!$W$18</f>
        <v>0</v>
      </c>
      <c r="M6882" s="14"/>
    </row>
    <row r="6883" spans="1:25" x14ac:dyDescent="0.25">
      <c r="A6883" s="32" t="str">
        <f>IF(Weighting!$P$19&gt;0,B6883,"")</f>
        <v/>
      </c>
      <c r="B6883">
        <f>Weighting!$C$19</f>
        <v>2.024</v>
      </c>
      <c r="C6883">
        <f>Weighting!$F$19</f>
        <v>0</v>
      </c>
      <c r="D6883" t="b">
        <f>IF(C6883=1,'Data Transformation'!$G$3+0.5*'Data Transformation'!$W$25,IF(C6884=1,D6884-'Data Transformation'!$W$25,FALSE))</f>
        <v>0</v>
      </c>
      <c r="E6883" t="str">
        <f t="array" ref="E6883">IF(ISLOGICAL(D6883),"",FREQUENCY(IF('Data Transformation'!$B$425:$B$8425='Bin Analysis'!$B6867,'Data Transformation'!$G$425:$G$8425),D6883))</f>
        <v/>
      </c>
      <c r="F6883" t="str">
        <f t="shared" si="858"/>
        <v/>
      </c>
      <c r="G6883">
        <f>Weighting!$H$19</f>
        <v>0</v>
      </c>
      <c r="H6883">
        <f t="array" ref="H6883">FREQUENCY(IF('Data Transformation'!$B$4:$B$8425=B6867,'Data Transformation'!$G$4:$G$8425),'Bin Analysis'!$B6883)</f>
        <v>14</v>
      </c>
      <c r="I6883">
        <f t="shared" si="859"/>
        <v>0</v>
      </c>
      <c r="J6883">
        <f t="shared" si="860"/>
        <v>0</v>
      </c>
      <c r="K6883">
        <f>J6883*Weighting!$W$19</f>
        <v>0</v>
      </c>
      <c r="M6883" s="14"/>
    </row>
    <row r="6884" spans="1:25" x14ac:dyDescent="0.25">
      <c r="A6884" s="32" t="str">
        <f>IF(Weighting!$P$20&gt;0,B6884,"")</f>
        <v/>
      </c>
      <c r="B6884">
        <f>Weighting!$C$20</f>
        <v>2.1550000000000002</v>
      </c>
      <c r="C6884">
        <f>Weighting!$F$20</f>
        <v>0</v>
      </c>
      <c r="D6884" t="b">
        <f>IF(C6884=1,'Data Transformation'!$G$3+0.5*'Data Transformation'!$W$25,IF(C6885=1,D6885-'Data Transformation'!$W$25,FALSE))</f>
        <v>0</v>
      </c>
      <c r="E6884" t="str">
        <f t="array" ref="E6884">IF(ISLOGICAL(D6884),"",FREQUENCY(IF('Data Transformation'!$B$425:$B$8425='Bin Analysis'!$B6867,'Data Transformation'!$G$425:$G$8425),D6884))</f>
        <v/>
      </c>
      <c r="F6884" t="str">
        <f t="shared" si="858"/>
        <v/>
      </c>
      <c r="G6884">
        <f>Weighting!$H$20</f>
        <v>0</v>
      </c>
      <c r="H6884">
        <f t="array" ref="H6884">FREQUENCY(IF('Data Transformation'!$B$4:$B$8425=B6867,'Data Transformation'!$G$4:$G$8425),'Bin Analysis'!$B6884)</f>
        <v>14</v>
      </c>
      <c r="I6884">
        <f t="shared" si="859"/>
        <v>0</v>
      </c>
      <c r="J6884">
        <f t="shared" si="860"/>
        <v>0</v>
      </c>
      <c r="K6884">
        <f>J6884*Weighting!$W$20</f>
        <v>0</v>
      </c>
      <c r="M6884" s="14"/>
    </row>
    <row r="6885" spans="1:25" x14ac:dyDescent="0.25">
      <c r="A6885" s="32" t="str">
        <f>IF(Weighting!$P$21&gt;0,B6885,"")</f>
        <v/>
      </c>
      <c r="B6885">
        <f>Weighting!$C$21</f>
        <v>2.2860000000000005</v>
      </c>
      <c r="C6885">
        <f>Weighting!$F$21</f>
        <v>0</v>
      </c>
      <c r="D6885" t="b">
        <f>IF(C6885=1,'Data Transformation'!$G$3+0.5*'Data Transformation'!$W$25,IF(C6886=1,D6886-'Data Transformation'!$W$25,FALSE))</f>
        <v>0</v>
      </c>
      <c r="E6885" t="str">
        <f t="array" ref="E6885">IF(ISLOGICAL(D6885),"",FREQUENCY(IF('Data Transformation'!$B$425:$B$8425='Bin Analysis'!$B6867,'Data Transformation'!$G$425:$G$8425),D6885))</f>
        <v/>
      </c>
      <c r="F6885" t="str">
        <f t="shared" si="858"/>
        <v/>
      </c>
      <c r="G6885">
        <f>Weighting!$H$21</f>
        <v>0</v>
      </c>
      <c r="H6885">
        <f t="array" ref="H6885">FREQUENCY(IF('Data Transformation'!$B$4:$B$8425=B6867,'Data Transformation'!$G$4:$G$8425),'Bin Analysis'!$B6885)</f>
        <v>14</v>
      </c>
      <c r="I6885">
        <f t="shared" si="859"/>
        <v>0</v>
      </c>
      <c r="J6885">
        <f t="shared" si="860"/>
        <v>0</v>
      </c>
      <c r="K6885">
        <f>J6885*Weighting!$W$21</f>
        <v>0</v>
      </c>
      <c r="M6885" s="14"/>
    </row>
    <row r="6886" spans="1:25" x14ac:dyDescent="0.25">
      <c r="A6886" s="32" t="str">
        <f>IF(Weighting!$P$22&gt;0,B6886,"")</f>
        <v/>
      </c>
      <c r="B6886">
        <f>Weighting!$C$22</f>
        <v>2.4170000000000007</v>
      </c>
      <c r="C6886">
        <f>Weighting!$F$22</f>
        <v>0</v>
      </c>
      <c r="D6886" t="b">
        <f>IF(C6886=1,'Data Transformation'!$G$3+0.5*'Data Transformation'!$W$25,IF(C6887=1,D6887-'Data Transformation'!$W$25,FALSE))</f>
        <v>0</v>
      </c>
      <c r="E6886" t="str">
        <f t="array" ref="E6886">IF(ISLOGICAL(D6886),"",FREQUENCY(IF('Data Transformation'!$B$425:$B$8425='Bin Analysis'!$B6867,'Data Transformation'!$G$425:$G$8425),D6886))</f>
        <v/>
      </c>
      <c r="F6886" t="str">
        <f t="shared" si="858"/>
        <v/>
      </c>
      <c r="G6886">
        <f>Weighting!$H$22</f>
        <v>0</v>
      </c>
      <c r="H6886">
        <f t="array" ref="H6886">FREQUENCY(IF('Data Transformation'!$B$4:$B$8425=B6867,'Data Transformation'!$G$4:$G$8425),'Bin Analysis'!$B6886)</f>
        <v>14</v>
      </c>
      <c r="I6886">
        <f t="shared" si="859"/>
        <v>0</v>
      </c>
      <c r="J6886">
        <f t="shared" si="860"/>
        <v>0</v>
      </c>
      <c r="K6886">
        <f>J6886*Weighting!$W$22</f>
        <v>0</v>
      </c>
      <c r="M6886" s="14"/>
    </row>
    <row r="6887" spans="1:25" x14ac:dyDescent="0.25">
      <c r="A6887" s="32" t="str">
        <f>IF(Weighting!$P$23&gt;0,B6887,"")</f>
        <v/>
      </c>
      <c r="B6887">
        <f>Weighting!$C$23</f>
        <v>2.5480000000000009</v>
      </c>
      <c r="C6887">
        <f>Weighting!$F$23</f>
        <v>0</v>
      </c>
      <c r="D6887" t="b">
        <f>IF(C6887=1,'Data Transformation'!$G$3+0.5*'Data Transformation'!$W$25,IF(C6888=1,D6888-'Data Transformation'!$W$25,FALSE))</f>
        <v>0</v>
      </c>
      <c r="E6887" t="str">
        <f t="array" ref="E6887">IF(ISLOGICAL(D6887),"",FREQUENCY(IF('Data Transformation'!$B$425:$B$8425='Bin Analysis'!$B6867,'Data Transformation'!$G$425:$G$8425),D6887))</f>
        <v/>
      </c>
      <c r="F6887" t="str">
        <f t="shared" si="858"/>
        <v/>
      </c>
      <c r="G6887">
        <f>Weighting!$H$23</f>
        <v>0</v>
      </c>
      <c r="H6887">
        <f t="array" ref="H6887">FREQUENCY(IF('Data Transformation'!$B$4:$B$8425=B6867,'Data Transformation'!$G$4:$G$8425),'Bin Analysis'!$B6887)</f>
        <v>14</v>
      </c>
      <c r="I6887">
        <f t="shared" si="859"/>
        <v>0</v>
      </c>
      <c r="J6887">
        <f t="shared" si="860"/>
        <v>0</v>
      </c>
      <c r="K6887">
        <f>J6887*Weighting!$W$23</f>
        <v>0</v>
      </c>
      <c r="M6887" s="14"/>
    </row>
    <row r="6888" spans="1:25" x14ac:dyDescent="0.25">
      <c r="A6888" s="32" t="str">
        <f>IF(Weighting!$P$24&gt;0,B6888,"")</f>
        <v/>
      </c>
      <c r="B6888">
        <f>Weighting!$C$24</f>
        <v>2.6790000000000012</v>
      </c>
      <c r="C6888">
        <f>Weighting!$F$24</f>
        <v>0</v>
      </c>
      <c r="D6888" t="b">
        <f>IF(C6888=1,'Data Transformation'!$G$3+0.5*'Data Transformation'!$W$25,IF(C6889=1,D6889-'Data Transformation'!$W$25,FALSE))</f>
        <v>0</v>
      </c>
      <c r="E6888" t="str">
        <f t="array" ref="E6888">IF(ISLOGICAL(D6888),"",FREQUENCY(IF('Data Transformation'!$B$425:$B$8425='Bin Analysis'!$B6867,'Data Transformation'!$G$425:$G$8425),D6888))</f>
        <v/>
      </c>
      <c r="F6888" t="str">
        <f t="shared" si="858"/>
        <v/>
      </c>
      <c r="G6888">
        <f>Weighting!$H$24</f>
        <v>0</v>
      </c>
      <c r="H6888">
        <f t="array" ref="H6888">FREQUENCY(IF('Data Transformation'!$B$4:$B$8425=B6867,'Data Transformation'!$G$4:$G$8425),'Bin Analysis'!$B6888)</f>
        <v>14</v>
      </c>
      <c r="I6888">
        <f t="shared" si="859"/>
        <v>0</v>
      </c>
      <c r="J6888">
        <f t="shared" si="860"/>
        <v>0</v>
      </c>
      <c r="K6888">
        <f>J6888*Weighting!$W$24</f>
        <v>0</v>
      </c>
      <c r="M6888" s="14"/>
    </row>
    <row r="6889" spans="1:25" x14ac:dyDescent="0.25">
      <c r="A6889" s="32" t="str">
        <f>IF(Weighting!$P$25&gt;0,B6889,"")</f>
        <v/>
      </c>
      <c r="B6889">
        <f>Weighting!$C$25</f>
        <v>2.8100000000000014</v>
      </c>
      <c r="C6889">
        <f>Weighting!$F$25</f>
        <v>0</v>
      </c>
      <c r="D6889" t="b">
        <f>IF(C6889=1,'Data Transformation'!$G$3+0.5*'Data Transformation'!$W$25,IF(C6890=1,D6890-'Data Transformation'!$W$25,FALSE))</f>
        <v>0</v>
      </c>
      <c r="E6889" t="str">
        <f t="array" ref="E6889">IF(ISLOGICAL(D6889),"",FREQUENCY(IF('Data Transformation'!$B$425:$B$8425='Bin Analysis'!$B6867,'Data Transformation'!$G$425:$G$8425),D6889))</f>
        <v/>
      </c>
      <c r="F6889" t="str">
        <f t="shared" si="858"/>
        <v/>
      </c>
      <c r="G6889">
        <f>Weighting!$H$25</f>
        <v>0</v>
      </c>
      <c r="H6889">
        <f t="array" ref="H6889">FREQUENCY(IF('Data Transformation'!$B$4:$B$8425=B6867,'Data Transformation'!$G$4:$G$8425),'Bin Analysis'!$B6889)</f>
        <v>14</v>
      </c>
      <c r="I6889">
        <f t="shared" si="859"/>
        <v>0</v>
      </c>
      <c r="J6889">
        <f t="shared" si="860"/>
        <v>0</v>
      </c>
      <c r="K6889">
        <f>J6889*Weighting!$W$25</f>
        <v>0</v>
      </c>
      <c r="M6889" s="14"/>
    </row>
    <row r="6890" spans="1:25" x14ac:dyDescent="0.25">
      <c r="O6890"/>
      <c r="P6890"/>
      <c r="Q6890"/>
      <c r="R6890"/>
    </row>
    <row r="6891" spans="1:25" ht="23.25" x14ac:dyDescent="0.35">
      <c r="A6891" s="21" t="s">
        <v>0</v>
      </c>
      <c r="B6891" s="21">
        <f>IFERROR(VLOOKUP(C6891,'Data Transformation'!$L$6:$M$426,2,FALSE),"")</f>
        <v>287</v>
      </c>
      <c r="C6891" s="21">
        <f>C6867+1</f>
        <v>287</v>
      </c>
      <c r="D6891" s="21"/>
      <c r="E6891" s="21"/>
      <c r="F6891" s="21"/>
      <c r="G6891" s="21"/>
      <c r="H6891" s="22"/>
      <c r="I6891" s="22"/>
      <c r="J6891" s="22"/>
      <c r="K6891" s="21"/>
      <c r="L6891" s="21">
        <f>B6891</f>
        <v>287</v>
      </c>
      <c r="M6891" s="23">
        <f>INDEX('Data Transformation'!$O$4:$O$424,MATCH($B6891,'Data Transformation'!$M$4:$M$424,0),MATCH($M$2,'Data Transformation'!$O$3,0))</f>
        <v>11</v>
      </c>
      <c r="N6891" s="27">
        <f>IF('Input and Summary Results'!$J$16="minimum",'Bin Analysis'!X6892/(M6891-1),'Bin Analysis'!Y6891/('Bin Analysis'!M6891-1))</f>
        <v>0</v>
      </c>
      <c r="O6891" s="27">
        <f>IF(M6891=FALSE,NA(),(VLOOKUP(1,C6894:K6913,4,FALSE))/(M6891-1))</f>
        <v>0</v>
      </c>
      <c r="P6891" s="27">
        <f>IF(M6891=FALSE,NA(),SUM(J6894:J6913)/Weighting!$S$5)</f>
        <v>0.2</v>
      </c>
      <c r="Q6891" s="27">
        <f>IF(M6891=FALSE,NA(),SUM(K6894:K6913)/Weighting!$S$6)</f>
        <v>8.6956521739130432E-2</v>
      </c>
      <c r="R6891" s="27">
        <f>IF(M6891=FALSE,NA(),(VLOOKUP(1,G6894:K6913,3,FALSE))/(M6891-1))</f>
        <v>1</v>
      </c>
      <c r="S6891" s="22" t="str">
        <f>IF(M6891=FALSE,NA(),IF(SUM(J6894:J6913)=2,"yes","no"))</f>
        <v>yes</v>
      </c>
      <c r="X6891" s="2" cm="2">
        <f t="array" ref="X6891:X6892">FREQUENCY(IF('Data Transformation'!$B$425:$B$6424='Bin Analysis'!L6891,'Data Transformation'!$G$425:$G$6424),'Data Transformation'!$U$11)</f>
        <v>10</v>
      </c>
      <c r="Y6891" s="2" cm="2">
        <f t="array" ref="Y6891:Y6892">FREQUENCY(IF('Data Transformation'!$B$425:$B$6424='Bin Analysis'!L6891,'Data Transformation'!$G$425:$G$6424),'Data Transformation'!$U$12)</f>
        <v>10</v>
      </c>
    </row>
    <row r="6892" spans="1:25" x14ac:dyDescent="0.25">
      <c r="A6892" s="14" t="s">
        <v>67</v>
      </c>
      <c r="B6892" t="s">
        <v>47</v>
      </c>
      <c r="C6892" t="s">
        <v>5</v>
      </c>
      <c r="D6892" t="s">
        <v>100</v>
      </c>
      <c r="E6892" t="s">
        <v>101</v>
      </c>
      <c r="F6892" t="s">
        <v>102</v>
      </c>
      <c r="G6892" t="s">
        <v>70</v>
      </c>
      <c r="H6892" t="s">
        <v>31</v>
      </c>
      <c r="I6892" t="s">
        <v>32</v>
      </c>
      <c r="J6892" t="s">
        <v>46</v>
      </c>
      <c r="K6892" s="14" t="s">
        <v>45</v>
      </c>
      <c r="M6892" s="14"/>
      <c r="X6892" s="2">
        <v>0</v>
      </c>
      <c r="Y6892" s="2">
        <v>0</v>
      </c>
    </row>
    <row r="6893" spans="1:25" x14ac:dyDescent="0.25">
      <c r="A6893" s="32"/>
      <c r="D6893" t="b">
        <f>IF(C6893=1,'Data Transformation'!$G$3+0.5*'Data Transformation'!$W$25,IF(C6894=1,D6894-'Data Transformation'!$W$25,FALSE))</f>
        <v>0</v>
      </c>
      <c r="E6893" t="str">
        <f t="array" ref="E6893">IF(ISLOGICAL(D6893),"",FREQUENCY(IF('Data Transformation'!$B$425:$B$8425='Bin Analysis'!$B6891,'Data Transformation'!$G$425:$G$8425),D6893))</f>
        <v/>
      </c>
      <c r="F6893" t="str">
        <f>IF(ISLOGICAL(D6893),"",E6893-E6892)</f>
        <v/>
      </c>
      <c r="M6893" s="14"/>
    </row>
    <row r="6894" spans="1:25" x14ac:dyDescent="0.25">
      <c r="A6894" s="32">
        <f>IF(Weighting!$P$6&gt;0,B6894,"")</f>
        <v>0.32100000000000001</v>
      </c>
      <c r="B6894">
        <f>Weighting!$C$6</f>
        <v>0.32100000000000001</v>
      </c>
      <c r="C6894">
        <f>Weighting!$F$6</f>
        <v>0</v>
      </c>
      <c r="D6894" t="b">
        <f>IF(C6894=1,'Data Transformation'!$G$3+0.5*'Data Transformation'!$W$25,IF(C6895=1,D6895-'Data Transformation'!$W$25,FALSE))</f>
        <v>0</v>
      </c>
      <c r="E6894" t="str">
        <f t="array" ref="E6894">IF(ISLOGICAL(D6894),"",FREQUENCY(IF('Data Transformation'!$B$425:$B$8425='Bin Analysis'!$B6891,'Data Transformation'!$G$425:$G$8425),D6894))</f>
        <v/>
      </c>
      <c r="F6894" t="str">
        <f>IF(ISLOGICAL(D6894),"",E6894-E6893)</f>
        <v/>
      </c>
      <c r="G6894">
        <f>Weighting!$H$6</f>
        <v>1</v>
      </c>
      <c r="H6894">
        <f t="array" ref="H6894">FREQUENCY(IF('Data Transformation'!$B$4:$B$8425=B6891,'Data Transformation'!$G$4:$G$8425),'Bin Analysis'!$B6894)</f>
        <v>10</v>
      </c>
      <c r="I6894">
        <f>H6894-H6893</f>
        <v>10</v>
      </c>
      <c r="J6894">
        <f>IF(I6894=0,0,1)</f>
        <v>1</v>
      </c>
      <c r="K6894">
        <f>J6894*Weighting!$W$6</f>
        <v>1</v>
      </c>
      <c r="M6894" s="14"/>
    </row>
    <row r="6895" spans="1:25" x14ac:dyDescent="0.25">
      <c r="A6895" s="32">
        <f>IF(Weighting!$P$7&gt;0,B6895,"")</f>
        <v>0.45200000000000001</v>
      </c>
      <c r="B6895">
        <f>Weighting!$C$7</f>
        <v>0.45200000000000001</v>
      </c>
      <c r="C6895">
        <f>Weighting!$F$7</f>
        <v>0</v>
      </c>
      <c r="D6895" t="b">
        <f>IF(C6895=1,'Data Transformation'!$G$3+0.5*'Data Transformation'!$W$25,IF(C6896=1,D6896-'Data Transformation'!$W$25,FALSE))</f>
        <v>0</v>
      </c>
      <c r="E6895" t="str">
        <f t="array" ref="E6895">IF(ISLOGICAL(D6895),"",FREQUENCY(IF('Data Transformation'!$B$425:$B$8425='Bin Analysis'!$B6891,'Data Transformation'!$G$425:$G$8425),D6895))</f>
        <v/>
      </c>
      <c r="F6895" t="str">
        <f t="shared" ref="F6895:F6913" si="861">IF(ISLOGICAL(D6895),"",E6895-E6894)</f>
        <v/>
      </c>
      <c r="G6895">
        <f>Weighting!$H$7</f>
        <v>0</v>
      </c>
      <c r="H6895">
        <f t="array" ref="H6895">FREQUENCY(IF('Data Transformation'!$B$4:$B$8425=B6891,'Data Transformation'!$G$4:$G$8425),'Bin Analysis'!$B6895)</f>
        <v>10</v>
      </c>
      <c r="I6895">
        <f t="shared" ref="I6895:I6913" si="862">H6895-H6894</f>
        <v>0</v>
      </c>
      <c r="J6895">
        <f>IF(I6895=0,0,1)</f>
        <v>0</v>
      </c>
      <c r="K6895">
        <f>J6895*Weighting!$W$7</f>
        <v>0</v>
      </c>
      <c r="M6895" s="14"/>
    </row>
    <row r="6896" spans="1:25" x14ac:dyDescent="0.25">
      <c r="A6896" s="32">
        <f>IF(Weighting!$P$8&gt;0,B6896,"")</f>
        <v>0.58299999999999996</v>
      </c>
      <c r="B6896">
        <f>Weighting!$C$8</f>
        <v>0.58299999999999996</v>
      </c>
      <c r="C6896">
        <f>Weighting!$F$8</f>
        <v>0</v>
      </c>
      <c r="D6896" t="b">
        <f>IF(C6896=1,'Data Transformation'!$G$3+0.5*'Data Transformation'!$W$25,IF(C6897=1,D6897-'Data Transformation'!$W$25,FALSE))</f>
        <v>0</v>
      </c>
      <c r="E6896" t="str">
        <f t="array" ref="E6896">IF(ISLOGICAL(D6896),"",FREQUENCY(IF('Data Transformation'!$B$425:$B$8425='Bin Analysis'!$B6891,'Data Transformation'!$G$425:$G$8425),D6896))</f>
        <v/>
      </c>
      <c r="F6896" t="str">
        <f t="shared" si="861"/>
        <v/>
      </c>
      <c r="G6896">
        <f>Weighting!$H$8</f>
        <v>0</v>
      </c>
      <c r="H6896">
        <f t="array" ref="H6896">FREQUENCY(IF('Data Transformation'!$B$4:$B$8425=B6891,'Data Transformation'!$G$4:$G$8425),'Bin Analysis'!$B6896)</f>
        <v>10</v>
      </c>
      <c r="I6896">
        <f t="shared" si="862"/>
        <v>0</v>
      </c>
      <c r="J6896">
        <f t="shared" ref="J6896:J6913" si="863">IF(I6896=0,0,1)</f>
        <v>0</v>
      </c>
      <c r="K6896">
        <f>J6896*Weighting!$W$8</f>
        <v>0</v>
      </c>
      <c r="M6896" s="14"/>
    </row>
    <row r="6897" spans="1:13" x14ac:dyDescent="0.25">
      <c r="A6897" s="32">
        <f>IF(Weighting!$P$9&gt;0,B6897,"")</f>
        <v>0.71399999999999997</v>
      </c>
      <c r="B6897" s="50">
        <f>Weighting!$C$9</f>
        <v>0.71399999999999997</v>
      </c>
      <c r="C6897">
        <f>Weighting!$F$9</f>
        <v>0</v>
      </c>
      <c r="D6897" t="b">
        <f>IF(C6897=1,'Data Transformation'!$G$3+0.5*'Data Transformation'!$W$25,IF(C6898=1,D6898-'Data Transformation'!$W$25,FALSE))</f>
        <v>0</v>
      </c>
      <c r="E6897" t="str">
        <f t="array" ref="E6897">IF(ISLOGICAL(D6897),"",FREQUENCY(IF('Data Transformation'!$B$425:$B$8425='Bin Analysis'!$B6891,'Data Transformation'!$G$425:$G$8425),D6897))</f>
        <v/>
      </c>
      <c r="F6897" t="str">
        <f t="shared" si="861"/>
        <v/>
      </c>
      <c r="G6897">
        <f>Weighting!$H$9</f>
        <v>0</v>
      </c>
      <c r="H6897">
        <f t="array" ref="H6897">FREQUENCY(IF('Data Transformation'!$B$4:$B$8425=B6891,'Data Transformation'!$G$4:$G$8425),'Bin Analysis'!$B6897)</f>
        <v>10</v>
      </c>
      <c r="I6897">
        <f t="shared" si="862"/>
        <v>0</v>
      </c>
      <c r="J6897">
        <f t="shared" si="863"/>
        <v>0</v>
      </c>
      <c r="K6897">
        <f>J6897*Weighting!$W$9</f>
        <v>0</v>
      </c>
      <c r="M6897" s="14"/>
    </row>
    <row r="6898" spans="1:13" x14ac:dyDescent="0.25">
      <c r="A6898" s="32">
        <f>IF(Weighting!$P$10&gt;0,B6898,"")</f>
        <v>0.84499999999999997</v>
      </c>
      <c r="B6898">
        <f>Weighting!$C$10</f>
        <v>0.84499999999999997</v>
      </c>
      <c r="C6898">
        <f>Weighting!$F$10</f>
        <v>0</v>
      </c>
      <c r="D6898" t="b">
        <f>IF(C6898=1,'Data Transformation'!$G$3+0.5*'Data Transformation'!$W$25,IF(C6899=1,D6899-'Data Transformation'!$W$25,FALSE))</f>
        <v>0</v>
      </c>
      <c r="E6898" t="str">
        <f t="array" ref="E6898">IF(ISLOGICAL(D6898),"",FREQUENCY(IF('Data Transformation'!$B$425:$B$8425='Bin Analysis'!$B6891,'Data Transformation'!$G$425:$G$8425),D6898))</f>
        <v/>
      </c>
      <c r="F6898" t="str">
        <f t="shared" si="861"/>
        <v/>
      </c>
      <c r="G6898">
        <f>Weighting!$H$10</f>
        <v>0</v>
      </c>
      <c r="H6898">
        <f t="array" ref="H6898">FREQUENCY(IF('Data Transformation'!$B$4:$B$8425=B6891,'Data Transformation'!$G$4:$G$8425),'Bin Analysis'!$B6898)</f>
        <v>10</v>
      </c>
      <c r="I6898">
        <f t="shared" si="862"/>
        <v>0</v>
      </c>
      <c r="J6898">
        <f t="shared" si="863"/>
        <v>0</v>
      </c>
      <c r="K6898">
        <f>J6898*Weighting!$W$10</f>
        <v>0</v>
      </c>
      <c r="M6898" s="14"/>
    </row>
    <row r="6899" spans="1:13" x14ac:dyDescent="0.25">
      <c r="A6899" s="32">
        <f>IF(Weighting!$P$11&gt;0,B6899,"")</f>
        <v>0.97599999999999998</v>
      </c>
      <c r="B6899">
        <f>Weighting!$C$11</f>
        <v>0.97599999999999998</v>
      </c>
      <c r="C6899">
        <f>Weighting!$F$11</f>
        <v>0</v>
      </c>
      <c r="D6899">
        <f>IF(C6899=1,'Data Transformation'!$G$3+0.5*'Data Transformation'!$W$25,IF(C6900=1,D6900-'Data Transformation'!$W$25,FALSE))</f>
        <v>0.86899999999999999</v>
      </c>
      <c r="E6899">
        <f t="array" ref="E6899">IF(ISLOGICAL(D6899),"",FREQUENCY(IF('Data Transformation'!$B$425:$B$8425='Bin Analysis'!$B6891,'Data Transformation'!$G$425:$G$8425),D6899))</f>
        <v>10</v>
      </c>
      <c r="F6899" t="e">
        <f t="shared" si="861"/>
        <v>#VALUE!</v>
      </c>
      <c r="G6899">
        <f>Weighting!$H$11</f>
        <v>0</v>
      </c>
      <c r="H6899">
        <f t="array" ref="H6899">FREQUENCY(IF('Data Transformation'!$B$4:$B$8425=B6891,'Data Transformation'!$G$4:$G$8425),'Bin Analysis'!$B6899)</f>
        <v>10</v>
      </c>
      <c r="I6899">
        <f t="shared" si="862"/>
        <v>0</v>
      </c>
      <c r="J6899">
        <f t="shared" si="863"/>
        <v>0</v>
      </c>
      <c r="K6899">
        <f>J6899*Weighting!$W$11</f>
        <v>0</v>
      </c>
      <c r="M6899" s="14"/>
    </row>
    <row r="6900" spans="1:13" x14ac:dyDescent="0.25">
      <c r="A6900" s="32">
        <f>IF(Weighting!$P$12&gt;0,B6900,"")</f>
        <v>1.107</v>
      </c>
      <c r="B6900">
        <f>Weighting!$C$12</f>
        <v>1.107</v>
      </c>
      <c r="C6900">
        <f>Weighting!$F$12</f>
        <v>1</v>
      </c>
      <c r="D6900">
        <f>IF(C6900=1,'Data Transformation'!$G$3+0.5*'Data Transformation'!$W$25,IF(C6901=1,D6901-'Data Transformation'!$W$25,FALSE))</f>
        <v>1.131</v>
      </c>
      <c r="E6900">
        <f t="array" ref="E6900">IF(ISLOGICAL(D6900),"",FREQUENCY(IF('Data Transformation'!$B$425:$B$8425='Bin Analysis'!$B6891,'Data Transformation'!$G$425:$G$8425),D6900))</f>
        <v>10</v>
      </c>
      <c r="F6900">
        <f t="shared" si="861"/>
        <v>0</v>
      </c>
      <c r="G6900">
        <f>Weighting!$H$12</f>
        <v>0</v>
      </c>
      <c r="H6900">
        <f t="array" ref="H6900">FREQUENCY(IF('Data Transformation'!$B$4:$B$8425=B6891,'Data Transformation'!$G$4:$G$8425),'Bin Analysis'!$B6900)</f>
        <v>11</v>
      </c>
      <c r="I6900">
        <f t="shared" si="862"/>
        <v>1</v>
      </c>
      <c r="J6900">
        <f t="shared" si="863"/>
        <v>1</v>
      </c>
      <c r="K6900">
        <f>J6900*Weighting!$W$12</f>
        <v>1</v>
      </c>
      <c r="M6900" s="14"/>
    </row>
    <row r="6901" spans="1:13" x14ac:dyDescent="0.25">
      <c r="A6901" s="32">
        <f>IF(Weighting!$P$13&gt;0,B6901,"")</f>
        <v>1.238</v>
      </c>
      <c r="B6901">
        <f>Weighting!$C$13</f>
        <v>1.238</v>
      </c>
      <c r="C6901">
        <f>Weighting!$F$13</f>
        <v>0</v>
      </c>
      <c r="D6901" t="b">
        <f>IF(C6901=1,'Data Transformation'!$G$3+0.5*'Data Transformation'!$W$25,IF(C6902=1,D6902-'Data Transformation'!$W$25,FALSE))</f>
        <v>0</v>
      </c>
      <c r="E6901" t="str">
        <f t="array" ref="E6901">IF(ISLOGICAL(D6901),"",FREQUENCY(IF('Data Transformation'!$B$425:$B$8425='Bin Analysis'!$B6891,'Data Transformation'!$G$425:$G$8425),D6901))</f>
        <v/>
      </c>
      <c r="F6901" t="str">
        <f t="shared" si="861"/>
        <v/>
      </c>
      <c r="G6901">
        <f>Weighting!$H$13</f>
        <v>0</v>
      </c>
      <c r="H6901">
        <f t="array" ref="H6901">FREQUENCY(IF('Data Transformation'!$B$4:$B$8425=B6891,'Data Transformation'!$G$4:$G$8425),'Bin Analysis'!$B6901)</f>
        <v>11</v>
      </c>
      <c r="I6901">
        <f t="shared" si="862"/>
        <v>0</v>
      </c>
      <c r="J6901">
        <f t="shared" si="863"/>
        <v>0</v>
      </c>
      <c r="K6901">
        <f>J6901*Weighting!$W$13</f>
        <v>0</v>
      </c>
      <c r="M6901" s="14"/>
    </row>
    <row r="6902" spans="1:13" x14ac:dyDescent="0.25">
      <c r="A6902" s="32">
        <f>IF(Weighting!$P$14&gt;0,B6902,"")</f>
        <v>1.369</v>
      </c>
      <c r="B6902">
        <f>Weighting!$C$14</f>
        <v>1.369</v>
      </c>
      <c r="C6902">
        <f>Weighting!$F$14</f>
        <v>0</v>
      </c>
      <c r="D6902" t="b">
        <f>IF(C6902=1,'Data Transformation'!$G$3+0.5*'Data Transformation'!$W$25,IF(C6903=1,D6903-'Data Transformation'!$W$25,FALSE))</f>
        <v>0</v>
      </c>
      <c r="E6902" t="str">
        <f t="array" ref="E6902">IF(ISLOGICAL(D6902),"",FREQUENCY(IF('Data Transformation'!$B$425:$B$8425='Bin Analysis'!$B6891,'Data Transformation'!$G$425:$G$8425),D6902))</f>
        <v/>
      </c>
      <c r="F6902" t="str">
        <f t="shared" si="861"/>
        <v/>
      </c>
      <c r="G6902">
        <f>Weighting!$H$14</f>
        <v>0</v>
      </c>
      <c r="H6902">
        <f t="array" ref="H6902">FREQUENCY(IF('Data Transformation'!$B$4:$B$8425=B6891,'Data Transformation'!$G$4:$G$8425),'Bin Analysis'!$B6902)</f>
        <v>11</v>
      </c>
      <c r="I6902">
        <f t="shared" si="862"/>
        <v>0</v>
      </c>
      <c r="J6902">
        <f t="shared" si="863"/>
        <v>0</v>
      </c>
      <c r="K6902">
        <f>J6902*Weighting!$W$14</f>
        <v>0</v>
      </c>
      <c r="M6902" s="14"/>
    </row>
    <row r="6903" spans="1:13" x14ac:dyDescent="0.25">
      <c r="A6903" s="32">
        <f>IF(Weighting!$P$15&gt;0,B6903,"")</f>
        <v>1.5000009999999999</v>
      </c>
      <c r="B6903">
        <f>Weighting!$C$15</f>
        <v>1.5000009999999999</v>
      </c>
      <c r="C6903">
        <f>Weighting!$F$15</f>
        <v>0</v>
      </c>
      <c r="D6903" t="b">
        <f>IF(C6903=1,'Data Transformation'!$G$3+0.5*'Data Transformation'!$W$25,IF(C6904=1,D6904-'Data Transformation'!$W$25,FALSE))</f>
        <v>0</v>
      </c>
      <c r="E6903" t="str">
        <f t="array" ref="E6903">IF(ISLOGICAL(D6903),"",FREQUENCY(IF('Data Transformation'!$B$425:$B$8425='Bin Analysis'!$B6891,'Data Transformation'!$G$425:$G$8425),D6903))</f>
        <v/>
      </c>
      <c r="F6903" t="str">
        <f t="shared" si="861"/>
        <v/>
      </c>
      <c r="G6903">
        <f>Weighting!$H$15</f>
        <v>0</v>
      </c>
      <c r="H6903">
        <f t="array" ref="H6903">FREQUENCY(IF('Data Transformation'!$B$4:$B$8425=B6891,'Data Transformation'!$G$4:$G$8425),'Bin Analysis'!$B6903)</f>
        <v>11</v>
      </c>
      <c r="I6903">
        <f t="shared" si="862"/>
        <v>0</v>
      </c>
      <c r="J6903">
        <f t="shared" si="863"/>
        <v>0</v>
      </c>
      <c r="K6903">
        <f>J6903*Weighting!$W$15</f>
        <v>0</v>
      </c>
      <c r="M6903" s="14"/>
    </row>
    <row r="6904" spans="1:13" x14ac:dyDescent="0.25">
      <c r="A6904" s="32" t="str">
        <f>IF(Weighting!$P$16&gt;0,B6904,"")</f>
        <v/>
      </c>
      <c r="B6904">
        <f>Weighting!$C$16</f>
        <v>1.631</v>
      </c>
      <c r="C6904">
        <f>Weighting!$F$16</f>
        <v>0</v>
      </c>
      <c r="D6904" t="b">
        <f>IF(C6904=1,'Data Transformation'!$G$3+0.5*'Data Transformation'!$W$25,IF(C6905=1,D6905-'Data Transformation'!$W$25,FALSE))</f>
        <v>0</v>
      </c>
      <c r="E6904" t="str">
        <f t="array" ref="E6904">IF(ISLOGICAL(D6904),"",FREQUENCY(IF('Data Transformation'!$B$425:$B$8425='Bin Analysis'!$B6891,'Data Transformation'!$G$425:$G$8425),D6904))</f>
        <v/>
      </c>
      <c r="F6904" t="str">
        <f t="shared" si="861"/>
        <v/>
      </c>
      <c r="G6904">
        <f>Weighting!$H$16</f>
        <v>0</v>
      </c>
      <c r="H6904">
        <f t="array" ref="H6904">FREQUENCY(IF('Data Transformation'!$B$4:$B$8425=B6891,'Data Transformation'!$G$4:$G$8425),'Bin Analysis'!$B6904)</f>
        <v>11</v>
      </c>
      <c r="I6904">
        <f t="shared" si="862"/>
        <v>0</v>
      </c>
      <c r="J6904">
        <f t="shared" si="863"/>
        <v>0</v>
      </c>
      <c r="K6904">
        <f>J6904*Weighting!$W$16</f>
        <v>0</v>
      </c>
      <c r="M6904" s="14"/>
    </row>
    <row r="6905" spans="1:13" x14ac:dyDescent="0.25">
      <c r="A6905" s="32" t="str">
        <f>IF(Weighting!$P$17&gt;0,B6905,"")</f>
        <v/>
      </c>
      <c r="B6905">
        <f>Weighting!$C$17</f>
        <v>1.762</v>
      </c>
      <c r="C6905">
        <f>Weighting!$F$17</f>
        <v>0</v>
      </c>
      <c r="D6905" t="b">
        <f>IF(C6905=1,'Data Transformation'!$G$3+0.5*'Data Transformation'!$W$25,IF(C6906=1,D6906-'Data Transformation'!$W$25,FALSE))</f>
        <v>0</v>
      </c>
      <c r="E6905" t="str">
        <f t="array" ref="E6905">IF(ISLOGICAL(D6905),"",FREQUENCY(IF('Data Transformation'!$B$425:$B$8425='Bin Analysis'!$B6891,'Data Transformation'!$G$425:$G$8425),D6905))</f>
        <v/>
      </c>
      <c r="F6905" t="str">
        <f t="shared" si="861"/>
        <v/>
      </c>
      <c r="G6905">
        <f>Weighting!$H$17</f>
        <v>0</v>
      </c>
      <c r="H6905">
        <f t="array" ref="H6905">FREQUENCY(IF('Data Transformation'!$B$4:$B$8425=B6891,'Data Transformation'!$G$4:$G$8425),'Bin Analysis'!$B6905)</f>
        <v>11</v>
      </c>
      <c r="I6905">
        <f t="shared" si="862"/>
        <v>0</v>
      </c>
      <c r="J6905">
        <f t="shared" si="863"/>
        <v>0</v>
      </c>
      <c r="K6905">
        <f>J6905*Weighting!$W$17</f>
        <v>0</v>
      </c>
      <c r="M6905" s="14"/>
    </row>
    <row r="6906" spans="1:13" x14ac:dyDescent="0.25">
      <c r="A6906" s="32" t="str">
        <f>IF(Weighting!$P$18&gt;0,B6906,"")</f>
        <v/>
      </c>
      <c r="B6906">
        <f>Weighting!$C$18</f>
        <v>1.893</v>
      </c>
      <c r="C6906">
        <f>Weighting!$F$18</f>
        <v>0</v>
      </c>
      <c r="D6906" t="b">
        <f>IF(C6906=1,'Data Transformation'!$G$3+0.5*'Data Transformation'!$W$25,IF(C6907=1,D6907-'Data Transformation'!$W$25,FALSE))</f>
        <v>0</v>
      </c>
      <c r="E6906" t="str">
        <f t="array" ref="E6906">IF(ISLOGICAL(D6906),"",FREQUENCY(IF('Data Transformation'!$B$425:$B$8425='Bin Analysis'!$B6891,'Data Transformation'!$G$425:$G$8425),D6906))</f>
        <v/>
      </c>
      <c r="F6906" t="str">
        <f t="shared" si="861"/>
        <v/>
      </c>
      <c r="G6906">
        <f>Weighting!$H$18</f>
        <v>0</v>
      </c>
      <c r="H6906">
        <f t="array" ref="H6906">FREQUENCY(IF('Data Transformation'!$B$4:$B$8425=B6891,'Data Transformation'!$G$4:$G$8425),'Bin Analysis'!$B6906)</f>
        <v>11</v>
      </c>
      <c r="I6906">
        <f t="shared" si="862"/>
        <v>0</v>
      </c>
      <c r="J6906">
        <f t="shared" si="863"/>
        <v>0</v>
      </c>
      <c r="K6906">
        <f>J6906*Weighting!$W$18</f>
        <v>0</v>
      </c>
      <c r="M6906" s="14"/>
    </row>
    <row r="6907" spans="1:13" x14ac:dyDescent="0.25">
      <c r="A6907" s="32" t="str">
        <f>IF(Weighting!$P$19&gt;0,B6907,"")</f>
        <v/>
      </c>
      <c r="B6907">
        <f>Weighting!$C$19</f>
        <v>2.024</v>
      </c>
      <c r="C6907">
        <f>Weighting!$F$19</f>
        <v>0</v>
      </c>
      <c r="D6907" t="b">
        <f>IF(C6907=1,'Data Transformation'!$G$3+0.5*'Data Transformation'!$W$25,IF(C6908=1,D6908-'Data Transformation'!$W$25,FALSE))</f>
        <v>0</v>
      </c>
      <c r="E6907" t="str">
        <f t="array" ref="E6907">IF(ISLOGICAL(D6907),"",FREQUENCY(IF('Data Transformation'!$B$425:$B$8425='Bin Analysis'!$B6891,'Data Transformation'!$G$425:$G$8425),D6907))</f>
        <v/>
      </c>
      <c r="F6907" t="str">
        <f t="shared" si="861"/>
        <v/>
      </c>
      <c r="G6907">
        <f>Weighting!$H$19</f>
        <v>0</v>
      </c>
      <c r="H6907">
        <f t="array" ref="H6907">FREQUENCY(IF('Data Transformation'!$B$4:$B$8425=B6891,'Data Transformation'!$G$4:$G$8425),'Bin Analysis'!$B6907)</f>
        <v>11</v>
      </c>
      <c r="I6907">
        <f t="shared" si="862"/>
        <v>0</v>
      </c>
      <c r="J6907">
        <f t="shared" si="863"/>
        <v>0</v>
      </c>
      <c r="K6907">
        <f>J6907*Weighting!$W$19</f>
        <v>0</v>
      </c>
      <c r="M6907" s="14"/>
    </row>
    <row r="6908" spans="1:13" x14ac:dyDescent="0.25">
      <c r="A6908" s="32" t="str">
        <f>IF(Weighting!$P$20&gt;0,B6908,"")</f>
        <v/>
      </c>
      <c r="B6908">
        <f>Weighting!$C$20</f>
        <v>2.1550000000000002</v>
      </c>
      <c r="C6908">
        <f>Weighting!$F$20</f>
        <v>0</v>
      </c>
      <c r="D6908" t="b">
        <f>IF(C6908=1,'Data Transformation'!$G$3+0.5*'Data Transformation'!$W$25,IF(C6909=1,D6909-'Data Transformation'!$W$25,FALSE))</f>
        <v>0</v>
      </c>
      <c r="E6908" t="str">
        <f t="array" ref="E6908">IF(ISLOGICAL(D6908),"",FREQUENCY(IF('Data Transformation'!$B$425:$B$8425='Bin Analysis'!$B6891,'Data Transformation'!$G$425:$G$8425),D6908))</f>
        <v/>
      </c>
      <c r="F6908" t="str">
        <f t="shared" si="861"/>
        <v/>
      </c>
      <c r="G6908">
        <f>Weighting!$H$20</f>
        <v>0</v>
      </c>
      <c r="H6908">
        <f t="array" ref="H6908">FREQUENCY(IF('Data Transformation'!$B$4:$B$8425=B6891,'Data Transformation'!$G$4:$G$8425),'Bin Analysis'!$B6908)</f>
        <v>11</v>
      </c>
      <c r="I6908">
        <f t="shared" si="862"/>
        <v>0</v>
      </c>
      <c r="J6908">
        <f t="shared" si="863"/>
        <v>0</v>
      </c>
      <c r="K6908">
        <f>J6908*Weighting!$W$20</f>
        <v>0</v>
      </c>
      <c r="M6908" s="14"/>
    </row>
    <row r="6909" spans="1:13" x14ac:dyDescent="0.25">
      <c r="A6909" s="32" t="str">
        <f>IF(Weighting!$P$21&gt;0,B6909,"")</f>
        <v/>
      </c>
      <c r="B6909">
        <f>Weighting!$C$21</f>
        <v>2.2860000000000005</v>
      </c>
      <c r="C6909">
        <f>Weighting!$F$21</f>
        <v>0</v>
      </c>
      <c r="D6909" t="b">
        <f>IF(C6909=1,'Data Transformation'!$G$3+0.5*'Data Transformation'!$W$25,IF(C6910=1,D6910-'Data Transformation'!$W$25,FALSE))</f>
        <v>0</v>
      </c>
      <c r="E6909" t="str">
        <f t="array" ref="E6909">IF(ISLOGICAL(D6909),"",FREQUENCY(IF('Data Transformation'!$B$425:$B$8425='Bin Analysis'!$B6891,'Data Transformation'!$G$425:$G$8425),D6909))</f>
        <v/>
      </c>
      <c r="F6909" t="str">
        <f t="shared" si="861"/>
        <v/>
      </c>
      <c r="G6909">
        <f>Weighting!$H$21</f>
        <v>0</v>
      </c>
      <c r="H6909">
        <f t="array" ref="H6909">FREQUENCY(IF('Data Transformation'!$B$4:$B$8425=B6891,'Data Transformation'!$G$4:$G$8425),'Bin Analysis'!$B6909)</f>
        <v>11</v>
      </c>
      <c r="I6909">
        <f t="shared" si="862"/>
        <v>0</v>
      </c>
      <c r="J6909">
        <f t="shared" si="863"/>
        <v>0</v>
      </c>
      <c r="K6909">
        <f>J6909*Weighting!$W$21</f>
        <v>0</v>
      </c>
      <c r="M6909" s="14"/>
    </row>
    <row r="6910" spans="1:13" x14ac:dyDescent="0.25">
      <c r="A6910" s="32" t="str">
        <f>IF(Weighting!$P$22&gt;0,B6910,"")</f>
        <v/>
      </c>
      <c r="B6910">
        <f>Weighting!$C$22</f>
        <v>2.4170000000000007</v>
      </c>
      <c r="C6910">
        <f>Weighting!$F$22</f>
        <v>0</v>
      </c>
      <c r="D6910" t="b">
        <f>IF(C6910=1,'Data Transformation'!$G$3+0.5*'Data Transformation'!$W$25,IF(C6911=1,D6911-'Data Transformation'!$W$25,FALSE))</f>
        <v>0</v>
      </c>
      <c r="E6910" t="str">
        <f t="array" ref="E6910">IF(ISLOGICAL(D6910),"",FREQUENCY(IF('Data Transformation'!$B$425:$B$8425='Bin Analysis'!$B6891,'Data Transformation'!$G$425:$G$8425),D6910))</f>
        <v/>
      </c>
      <c r="F6910" t="str">
        <f t="shared" si="861"/>
        <v/>
      </c>
      <c r="G6910">
        <f>Weighting!$H$22</f>
        <v>0</v>
      </c>
      <c r="H6910">
        <f t="array" ref="H6910">FREQUENCY(IF('Data Transformation'!$B$4:$B$8425=B6891,'Data Transformation'!$G$4:$G$8425),'Bin Analysis'!$B6910)</f>
        <v>11</v>
      </c>
      <c r="I6910">
        <f t="shared" si="862"/>
        <v>0</v>
      </c>
      <c r="J6910">
        <f t="shared" si="863"/>
        <v>0</v>
      </c>
      <c r="K6910">
        <f>J6910*Weighting!$W$22</f>
        <v>0</v>
      </c>
      <c r="M6910" s="14"/>
    </row>
    <row r="6911" spans="1:13" x14ac:dyDescent="0.25">
      <c r="A6911" s="32" t="str">
        <f>IF(Weighting!$P$23&gt;0,B6911,"")</f>
        <v/>
      </c>
      <c r="B6911">
        <f>Weighting!$C$23</f>
        <v>2.5480000000000009</v>
      </c>
      <c r="C6911">
        <f>Weighting!$F$23</f>
        <v>0</v>
      </c>
      <c r="D6911" t="b">
        <f>IF(C6911=1,'Data Transformation'!$G$3+0.5*'Data Transformation'!$W$25,IF(C6912=1,D6912-'Data Transformation'!$W$25,FALSE))</f>
        <v>0</v>
      </c>
      <c r="E6911" t="str">
        <f t="array" ref="E6911">IF(ISLOGICAL(D6911),"",FREQUENCY(IF('Data Transformation'!$B$425:$B$8425='Bin Analysis'!$B6891,'Data Transformation'!$G$425:$G$8425),D6911))</f>
        <v/>
      </c>
      <c r="F6911" t="str">
        <f t="shared" si="861"/>
        <v/>
      </c>
      <c r="G6911">
        <f>Weighting!$H$23</f>
        <v>0</v>
      </c>
      <c r="H6911">
        <f t="array" ref="H6911">FREQUENCY(IF('Data Transformation'!$B$4:$B$8425=B6891,'Data Transformation'!$G$4:$G$8425),'Bin Analysis'!$B6911)</f>
        <v>11</v>
      </c>
      <c r="I6911">
        <f t="shared" si="862"/>
        <v>0</v>
      </c>
      <c r="J6911">
        <f t="shared" si="863"/>
        <v>0</v>
      </c>
      <c r="K6911">
        <f>J6911*Weighting!$W$23</f>
        <v>0</v>
      </c>
      <c r="M6911" s="14"/>
    </row>
    <row r="6912" spans="1:13" x14ac:dyDescent="0.25">
      <c r="A6912" s="32" t="str">
        <f>IF(Weighting!$P$24&gt;0,B6912,"")</f>
        <v/>
      </c>
      <c r="B6912">
        <f>Weighting!$C$24</f>
        <v>2.6790000000000012</v>
      </c>
      <c r="C6912">
        <f>Weighting!$F$24</f>
        <v>0</v>
      </c>
      <c r="D6912" t="b">
        <f>IF(C6912=1,'Data Transformation'!$G$3+0.5*'Data Transformation'!$W$25,IF(C6913=1,D6913-'Data Transformation'!$W$25,FALSE))</f>
        <v>0</v>
      </c>
      <c r="E6912" t="str">
        <f t="array" ref="E6912">IF(ISLOGICAL(D6912),"",FREQUENCY(IF('Data Transformation'!$B$425:$B$8425='Bin Analysis'!$B6891,'Data Transformation'!$G$425:$G$8425),D6912))</f>
        <v/>
      </c>
      <c r="F6912" t="str">
        <f t="shared" si="861"/>
        <v/>
      </c>
      <c r="G6912">
        <f>Weighting!$H$24</f>
        <v>0</v>
      </c>
      <c r="H6912">
        <f t="array" ref="H6912">FREQUENCY(IF('Data Transformation'!$B$4:$B$8425=B6891,'Data Transformation'!$G$4:$G$8425),'Bin Analysis'!$B6912)</f>
        <v>11</v>
      </c>
      <c r="I6912">
        <f t="shared" si="862"/>
        <v>0</v>
      </c>
      <c r="J6912">
        <f t="shared" si="863"/>
        <v>0</v>
      </c>
      <c r="K6912">
        <f>J6912*Weighting!$W$24</f>
        <v>0</v>
      </c>
      <c r="M6912" s="14"/>
    </row>
    <row r="6913" spans="1:25" x14ac:dyDescent="0.25">
      <c r="A6913" s="32" t="str">
        <f>IF(Weighting!$P$25&gt;0,B6913,"")</f>
        <v/>
      </c>
      <c r="B6913">
        <f>Weighting!$C$25</f>
        <v>2.8100000000000014</v>
      </c>
      <c r="C6913">
        <f>Weighting!$F$25</f>
        <v>0</v>
      </c>
      <c r="D6913" t="b">
        <f>IF(C6913=1,'Data Transformation'!$G$3+0.5*'Data Transformation'!$W$25,IF(C6914=1,D6914-'Data Transformation'!$W$25,FALSE))</f>
        <v>0</v>
      </c>
      <c r="E6913" t="str">
        <f t="array" ref="E6913">IF(ISLOGICAL(D6913),"",FREQUENCY(IF('Data Transformation'!$B$425:$B$8425='Bin Analysis'!$B6891,'Data Transformation'!$G$425:$G$8425),D6913))</f>
        <v/>
      </c>
      <c r="F6913" t="str">
        <f t="shared" si="861"/>
        <v/>
      </c>
      <c r="G6913">
        <f>Weighting!$H$25</f>
        <v>0</v>
      </c>
      <c r="H6913">
        <f t="array" ref="H6913">FREQUENCY(IF('Data Transformation'!$B$4:$B$8425=B6891,'Data Transformation'!$G$4:$G$8425),'Bin Analysis'!$B6913)</f>
        <v>11</v>
      </c>
      <c r="I6913">
        <f t="shared" si="862"/>
        <v>0</v>
      </c>
      <c r="J6913">
        <f t="shared" si="863"/>
        <v>0</v>
      </c>
      <c r="K6913">
        <f>J6913*Weighting!$W$25</f>
        <v>0</v>
      </c>
      <c r="M6913" s="14"/>
    </row>
    <row r="6914" spans="1:25" x14ac:dyDescent="0.25">
      <c r="O6914"/>
      <c r="P6914"/>
      <c r="Q6914"/>
      <c r="R6914"/>
    </row>
    <row r="6915" spans="1:25" ht="23.25" x14ac:dyDescent="0.35">
      <c r="A6915" s="21" t="s">
        <v>0</v>
      </c>
      <c r="B6915" s="21">
        <f>IFERROR(VLOOKUP(C6915,'Data Transformation'!$L$6:$M$426,2,FALSE),"")</f>
        <v>288</v>
      </c>
      <c r="C6915" s="21">
        <f>C6891+1</f>
        <v>288</v>
      </c>
      <c r="D6915" s="21"/>
      <c r="E6915" s="21"/>
      <c r="F6915" s="21"/>
      <c r="G6915" s="21"/>
      <c r="H6915" s="22"/>
      <c r="I6915" s="22"/>
      <c r="J6915" s="22"/>
      <c r="K6915" s="21"/>
      <c r="L6915" s="21">
        <f>B6915</f>
        <v>288</v>
      </c>
      <c r="M6915" s="23">
        <f>INDEX('Data Transformation'!$O$4:$O$424,MATCH($B6915,'Data Transformation'!$M$4:$M$424,0),MATCH($M$2,'Data Transformation'!$O$3,0))</f>
        <v>17</v>
      </c>
      <c r="N6915" s="27">
        <f>IF('Input and Summary Results'!$J$16="minimum",'Bin Analysis'!X6916/(M6915-1),'Bin Analysis'!Y6915/('Bin Analysis'!M6915-1))</f>
        <v>6.25E-2</v>
      </c>
      <c r="O6915" s="27">
        <f>IF(M6915=FALSE,NA(),(VLOOKUP(1,C6918:K6937,4,FALSE))/(M6915-1))</f>
        <v>0.375</v>
      </c>
      <c r="P6915" s="27">
        <f>IF(M6915=FALSE,NA(),SUM(J6918:J6937)/Weighting!$S$5)</f>
        <v>0.7</v>
      </c>
      <c r="Q6915" s="27">
        <f>IF(M6915=FALSE,NA(),SUM(K6918:K6937)/Weighting!$S$6)</f>
        <v>0.65217391304347827</v>
      </c>
      <c r="R6915" s="27">
        <f>IF(M6915=FALSE,NA(),(VLOOKUP(1,G6918:K6937,3,FALSE))/(M6915-1))</f>
        <v>0.1875</v>
      </c>
      <c r="S6915" s="22" t="str">
        <f>IF(M6915=FALSE,NA(),IF(SUM(J6918:J6937)=2,"yes","no"))</f>
        <v>no</v>
      </c>
      <c r="X6915" s="2" cm="2">
        <f t="array" ref="X6915:X6916">FREQUENCY(IF('Data Transformation'!$B$425:$B$6424='Bin Analysis'!L6915,'Data Transformation'!$G$425:$G$6424),'Data Transformation'!$U$11)</f>
        <v>15</v>
      </c>
      <c r="Y6915" s="2" cm="2">
        <f t="array" ref="Y6915:Y6916">FREQUENCY(IF('Data Transformation'!$B$425:$B$6424='Bin Analysis'!L6915,'Data Transformation'!$G$425:$G$6424),'Data Transformation'!$U$12)</f>
        <v>9</v>
      </c>
    </row>
    <row r="6916" spans="1:25" x14ac:dyDescent="0.25">
      <c r="A6916" s="14" t="s">
        <v>67</v>
      </c>
      <c r="B6916" t="s">
        <v>47</v>
      </c>
      <c r="C6916" t="s">
        <v>5</v>
      </c>
      <c r="D6916" t="s">
        <v>100</v>
      </c>
      <c r="E6916" t="s">
        <v>101</v>
      </c>
      <c r="F6916" t="s">
        <v>102</v>
      </c>
      <c r="G6916" t="s">
        <v>70</v>
      </c>
      <c r="H6916" t="s">
        <v>31</v>
      </c>
      <c r="I6916" t="s">
        <v>32</v>
      </c>
      <c r="J6916" t="s">
        <v>46</v>
      </c>
      <c r="K6916" s="14" t="s">
        <v>45</v>
      </c>
      <c r="M6916" s="14"/>
      <c r="X6916" s="2">
        <v>1</v>
      </c>
      <c r="Y6916" s="2">
        <v>7</v>
      </c>
    </row>
    <row r="6917" spans="1:25" x14ac:dyDescent="0.25">
      <c r="A6917" s="32"/>
      <c r="D6917" t="b">
        <f>IF(C6917=1,'Data Transformation'!$G$3+0.5*'Data Transformation'!$W$25,IF(C6918=1,D6918-'Data Transformation'!$W$25,FALSE))</f>
        <v>0</v>
      </c>
      <c r="E6917" t="str">
        <f t="array" ref="E6917">IF(ISLOGICAL(D6917),"",FREQUENCY(IF('Data Transformation'!$B$425:$B$8425='Bin Analysis'!$B6915,'Data Transformation'!$G$425:$G$8425),D6917))</f>
        <v/>
      </c>
      <c r="F6917" t="str">
        <f>IF(ISLOGICAL(D6917),"",E6917-E6916)</f>
        <v/>
      </c>
      <c r="M6917" s="14"/>
    </row>
    <row r="6918" spans="1:25" x14ac:dyDescent="0.25">
      <c r="A6918" s="32">
        <f>IF(Weighting!$P$6&gt;0,B6918,"")</f>
        <v>0.32100000000000001</v>
      </c>
      <c r="B6918">
        <f>Weighting!$C$6</f>
        <v>0.32100000000000001</v>
      </c>
      <c r="C6918">
        <f>Weighting!$F$6</f>
        <v>0</v>
      </c>
      <c r="D6918" t="b">
        <f>IF(C6918=1,'Data Transformation'!$G$3+0.5*'Data Transformation'!$W$25,IF(C6919=1,D6919-'Data Transformation'!$W$25,FALSE))</f>
        <v>0</v>
      </c>
      <c r="E6918" t="str">
        <f t="array" ref="E6918">IF(ISLOGICAL(D6918),"",FREQUENCY(IF('Data Transformation'!$B$425:$B$8425='Bin Analysis'!$B6915,'Data Transformation'!$G$425:$G$8425),D6918))</f>
        <v/>
      </c>
      <c r="F6918" t="str">
        <f>IF(ISLOGICAL(D6918),"",E6918-E6917)</f>
        <v/>
      </c>
      <c r="G6918">
        <f>Weighting!$H$6</f>
        <v>1</v>
      </c>
      <c r="H6918">
        <f t="array" ref="H6918">FREQUENCY(IF('Data Transformation'!$B$4:$B$8425=B6915,'Data Transformation'!$G$4:$G$8425),'Bin Analysis'!$B6918)</f>
        <v>3</v>
      </c>
      <c r="I6918">
        <f>H6918-H6917</f>
        <v>3</v>
      </c>
      <c r="J6918">
        <f>IF(I6918=0,0,1)</f>
        <v>1</v>
      </c>
      <c r="K6918">
        <f>J6918*Weighting!$W$6</f>
        <v>1</v>
      </c>
      <c r="M6918" s="14"/>
    </row>
    <row r="6919" spans="1:25" x14ac:dyDescent="0.25">
      <c r="A6919" s="32">
        <f>IF(Weighting!$P$7&gt;0,B6919,"")</f>
        <v>0.45200000000000001</v>
      </c>
      <c r="B6919">
        <f>Weighting!$C$7</f>
        <v>0.45200000000000001</v>
      </c>
      <c r="C6919">
        <f>Weighting!$F$7</f>
        <v>0</v>
      </c>
      <c r="D6919" t="b">
        <f>IF(C6919=1,'Data Transformation'!$G$3+0.5*'Data Transformation'!$W$25,IF(C6920=1,D6920-'Data Transformation'!$W$25,FALSE))</f>
        <v>0</v>
      </c>
      <c r="E6919" t="str">
        <f t="array" ref="E6919">IF(ISLOGICAL(D6919),"",FREQUENCY(IF('Data Transformation'!$B$425:$B$8425='Bin Analysis'!$B6915,'Data Transformation'!$G$425:$G$8425),D6919))</f>
        <v/>
      </c>
      <c r="F6919" t="str">
        <f t="shared" ref="F6919:F6937" si="864">IF(ISLOGICAL(D6919),"",E6919-E6918)</f>
        <v/>
      </c>
      <c r="G6919">
        <f>Weighting!$H$7</f>
        <v>0</v>
      </c>
      <c r="H6919">
        <f t="array" ref="H6919">FREQUENCY(IF('Data Transformation'!$B$4:$B$8425=B6915,'Data Transformation'!$G$4:$G$8425),'Bin Analysis'!$B6919)</f>
        <v>3</v>
      </c>
      <c r="I6919">
        <f t="shared" ref="I6919:I6937" si="865">H6919-H6918</f>
        <v>0</v>
      </c>
      <c r="J6919">
        <f>IF(I6919=0,0,1)</f>
        <v>0</v>
      </c>
      <c r="K6919">
        <f>J6919*Weighting!$W$7</f>
        <v>0</v>
      </c>
      <c r="M6919" s="14"/>
    </row>
    <row r="6920" spans="1:25" x14ac:dyDescent="0.25">
      <c r="A6920" s="32">
        <f>IF(Weighting!$P$8&gt;0,B6920,"")</f>
        <v>0.58299999999999996</v>
      </c>
      <c r="B6920">
        <f>Weighting!$C$8</f>
        <v>0.58299999999999996</v>
      </c>
      <c r="C6920">
        <f>Weighting!$F$8</f>
        <v>0</v>
      </c>
      <c r="D6920" t="b">
        <f>IF(C6920=1,'Data Transformation'!$G$3+0.5*'Data Transformation'!$W$25,IF(C6921=1,D6921-'Data Transformation'!$W$25,FALSE))</f>
        <v>0</v>
      </c>
      <c r="E6920" t="str">
        <f t="array" ref="E6920">IF(ISLOGICAL(D6920),"",FREQUENCY(IF('Data Transformation'!$B$425:$B$8425='Bin Analysis'!$B6915,'Data Transformation'!$G$425:$G$8425),D6920))</f>
        <v/>
      </c>
      <c r="F6920" t="str">
        <f t="shared" si="864"/>
        <v/>
      </c>
      <c r="G6920">
        <f>Weighting!$H$8</f>
        <v>0</v>
      </c>
      <c r="H6920">
        <f t="array" ref="H6920">FREQUENCY(IF('Data Transformation'!$B$4:$B$8425=B6915,'Data Transformation'!$G$4:$G$8425),'Bin Analysis'!$B6920)</f>
        <v>4</v>
      </c>
      <c r="I6920">
        <f t="shared" si="865"/>
        <v>1</v>
      </c>
      <c r="J6920">
        <f t="shared" ref="J6920:J6937" si="866">IF(I6920=0,0,1)</f>
        <v>1</v>
      </c>
      <c r="K6920">
        <f>J6920*Weighting!$W$8</f>
        <v>3</v>
      </c>
      <c r="M6920" s="14"/>
    </row>
    <row r="6921" spans="1:25" x14ac:dyDescent="0.25">
      <c r="A6921" s="32">
        <f>IF(Weighting!$P$9&gt;0,B6921,"")</f>
        <v>0.71399999999999997</v>
      </c>
      <c r="B6921" s="50">
        <f>Weighting!$C$9</f>
        <v>0.71399999999999997</v>
      </c>
      <c r="C6921">
        <f>Weighting!$F$9</f>
        <v>0</v>
      </c>
      <c r="D6921" t="b">
        <f>IF(C6921=1,'Data Transformation'!$G$3+0.5*'Data Transformation'!$W$25,IF(C6922=1,D6922-'Data Transformation'!$W$25,FALSE))</f>
        <v>0</v>
      </c>
      <c r="E6921" t="str">
        <f t="array" ref="E6921">IF(ISLOGICAL(D6921),"",FREQUENCY(IF('Data Transformation'!$B$425:$B$8425='Bin Analysis'!$B6915,'Data Transformation'!$G$425:$G$8425),D6921))</f>
        <v/>
      </c>
      <c r="F6921" t="str">
        <f t="shared" si="864"/>
        <v/>
      </c>
      <c r="G6921">
        <f>Weighting!$H$9</f>
        <v>0</v>
      </c>
      <c r="H6921">
        <f t="array" ref="H6921">FREQUENCY(IF('Data Transformation'!$B$4:$B$8425=B6915,'Data Transformation'!$G$4:$G$8425),'Bin Analysis'!$B6921)</f>
        <v>6</v>
      </c>
      <c r="I6921">
        <f t="shared" si="865"/>
        <v>2</v>
      </c>
      <c r="J6921">
        <f t="shared" si="866"/>
        <v>1</v>
      </c>
      <c r="K6921">
        <f>J6921*Weighting!$W$9</f>
        <v>3</v>
      </c>
      <c r="M6921" s="14"/>
    </row>
    <row r="6922" spans="1:25" x14ac:dyDescent="0.25">
      <c r="A6922" s="32">
        <f>IF(Weighting!$P$10&gt;0,B6922,"")</f>
        <v>0.84499999999999997</v>
      </c>
      <c r="B6922">
        <f>Weighting!$C$10</f>
        <v>0.84499999999999997</v>
      </c>
      <c r="C6922">
        <f>Weighting!$F$10</f>
        <v>0</v>
      </c>
      <c r="D6922" t="b">
        <f>IF(C6922=1,'Data Transformation'!$G$3+0.5*'Data Transformation'!$W$25,IF(C6923=1,D6923-'Data Transformation'!$W$25,FALSE))</f>
        <v>0</v>
      </c>
      <c r="E6922" t="str">
        <f t="array" ref="E6922">IF(ISLOGICAL(D6922),"",FREQUENCY(IF('Data Transformation'!$B$425:$B$8425='Bin Analysis'!$B6915,'Data Transformation'!$G$425:$G$8425),D6922))</f>
        <v/>
      </c>
      <c r="F6922" t="str">
        <f t="shared" si="864"/>
        <v/>
      </c>
      <c r="G6922">
        <f>Weighting!$H$10</f>
        <v>0</v>
      </c>
      <c r="H6922">
        <f t="array" ref="H6922">FREQUENCY(IF('Data Transformation'!$B$4:$B$8425=B6915,'Data Transformation'!$G$4:$G$8425),'Bin Analysis'!$B6922)</f>
        <v>8</v>
      </c>
      <c r="I6922">
        <f t="shared" si="865"/>
        <v>2</v>
      </c>
      <c r="J6922">
        <f t="shared" si="866"/>
        <v>1</v>
      </c>
      <c r="K6922">
        <f>J6922*Weighting!$W$10</f>
        <v>3</v>
      </c>
      <c r="M6922" s="14"/>
    </row>
    <row r="6923" spans="1:25" x14ac:dyDescent="0.25">
      <c r="A6923" s="32">
        <f>IF(Weighting!$P$11&gt;0,B6923,"")</f>
        <v>0.97599999999999998</v>
      </c>
      <c r="B6923">
        <f>Weighting!$C$11</f>
        <v>0.97599999999999998</v>
      </c>
      <c r="C6923">
        <f>Weighting!$F$11</f>
        <v>0</v>
      </c>
      <c r="D6923">
        <f>IF(C6923=1,'Data Transformation'!$G$3+0.5*'Data Transformation'!$W$25,IF(C6924=1,D6924-'Data Transformation'!$W$25,FALSE))</f>
        <v>0.86899999999999999</v>
      </c>
      <c r="E6923">
        <f t="array" ref="E6923">IF(ISLOGICAL(D6923),"",FREQUENCY(IF('Data Transformation'!$B$425:$B$8425='Bin Analysis'!$B6915,'Data Transformation'!$G$425:$G$8425),D6923))</f>
        <v>9</v>
      </c>
      <c r="F6923" t="e">
        <f t="shared" si="864"/>
        <v>#VALUE!</v>
      </c>
      <c r="G6923">
        <f>Weighting!$H$11</f>
        <v>0</v>
      </c>
      <c r="H6923">
        <f t="array" ref="H6923">FREQUENCY(IF('Data Transformation'!$B$4:$B$8425=B6915,'Data Transformation'!$G$4:$G$8425),'Bin Analysis'!$B6923)</f>
        <v>13</v>
      </c>
      <c r="I6923">
        <f t="shared" si="865"/>
        <v>5</v>
      </c>
      <c r="J6923">
        <f t="shared" si="866"/>
        <v>1</v>
      </c>
      <c r="K6923">
        <f>J6923*Weighting!$W$11</f>
        <v>2</v>
      </c>
      <c r="M6923" s="14"/>
    </row>
    <row r="6924" spans="1:25" x14ac:dyDescent="0.25">
      <c r="A6924" s="32">
        <f>IF(Weighting!$P$12&gt;0,B6924,"")</f>
        <v>1.107</v>
      </c>
      <c r="B6924">
        <f>Weighting!$C$12</f>
        <v>1.107</v>
      </c>
      <c r="C6924">
        <f>Weighting!$F$12</f>
        <v>1</v>
      </c>
      <c r="D6924">
        <f>IF(C6924=1,'Data Transformation'!$G$3+0.5*'Data Transformation'!$W$25,IF(C6925=1,D6925-'Data Transformation'!$W$25,FALSE))</f>
        <v>1.131</v>
      </c>
      <c r="E6924">
        <f t="array" ref="E6924">IF(ISLOGICAL(D6924),"",FREQUENCY(IF('Data Transformation'!$B$425:$B$8425='Bin Analysis'!$B6915,'Data Transformation'!$G$425:$G$8425),D6924))</f>
        <v>15</v>
      </c>
      <c r="F6924">
        <f t="shared" si="864"/>
        <v>6</v>
      </c>
      <c r="G6924">
        <f>Weighting!$H$12</f>
        <v>0</v>
      </c>
      <c r="H6924">
        <f t="array" ref="H6924">FREQUENCY(IF('Data Transformation'!$B$4:$B$8425=B6915,'Data Transformation'!$G$4:$G$8425),'Bin Analysis'!$B6924)</f>
        <v>16</v>
      </c>
      <c r="I6924">
        <f t="shared" si="865"/>
        <v>3</v>
      </c>
      <c r="J6924">
        <f t="shared" si="866"/>
        <v>1</v>
      </c>
      <c r="K6924">
        <f>J6924*Weighting!$W$12</f>
        <v>1</v>
      </c>
      <c r="M6924" s="14"/>
    </row>
    <row r="6925" spans="1:25" x14ac:dyDescent="0.25">
      <c r="A6925" s="32">
        <f>IF(Weighting!$P$13&gt;0,B6925,"")</f>
        <v>1.238</v>
      </c>
      <c r="B6925">
        <f>Weighting!$C$13</f>
        <v>1.238</v>
      </c>
      <c r="C6925">
        <f>Weighting!$F$13</f>
        <v>0</v>
      </c>
      <c r="D6925" t="b">
        <f>IF(C6925=1,'Data Transformation'!$G$3+0.5*'Data Transformation'!$W$25,IF(C6926=1,D6926-'Data Transformation'!$W$25,FALSE))</f>
        <v>0</v>
      </c>
      <c r="E6925" t="str">
        <f t="array" ref="E6925">IF(ISLOGICAL(D6925),"",FREQUENCY(IF('Data Transformation'!$B$425:$B$8425='Bin Analysis'!$B6915,'Data Transformation'!$G$425:$G$8425),D6925))</f>
        <v/>
      </c>
      <c r="F6925" t="str">
        <f t="shared" si="864"/>
        <v/>
      </c>
      <c r="G6925">
        <f>Weighting!$H$13</f>
        <v>0</v>
      </c>
      <c r="H6925">
        <f t="array" ref="H6925">FREQUENCY(IF('Data Transformation'!$B$4:$B$8425=B6915,'Data Transformation'!$G$4:$G$8425),'Bin Analysis'!$B6925)</f>
        <v>17</v>
      </c>
      <c r="I6925">
        <f t="shared" si="865"/>
        <v>1</v>
      </c>
      <c r="J6925">
        <f t="shared" si="866"/>
        <v>1</v>
      </c>
      <c r="K6925">
        <f>J6925*Weighting!$W$13</f>
        <v>2</v>
      </c>
      <c r="M6925" s="14"/>
    </row>
    <row r="6926" spans="1:25" x14ac:dyDescent="0.25">
      <c r="A6926" s="32">
        <f>IF(Weighting!$P$14&gt;0,B6926,"")</f>
        <v>1.369</v>
      </c>
      <c r="B6926">
        <f>Weighting!$C$14</f>
        <v>1.369</v>
      </c>
      <c r="C6926">
        <f>Weighting!$F$14</f>
        <v>0</v>
      </c>
      <c r="D6926" t="b">
        <f>IF(C6926=1,'Data Transformation'!$G$3+0.5*'Data Transformation'!$W$25,IF(C6927=1,D6927-'Data Transformation'!$W$25,FALSE))</f>
        <v>0</v>
      </c>
      <c r="E6926" t="str">
        <f t="array" ref="E6926">IF(ISLOGICAL(D6926),"",FREQUENCY(IF('Data Transformation'!$B$425:$B$8425='Bin Analysis'!$B6915,'Data Transformation'!$G$425:$G$8425),D6926))</f>
        <v/>
      </c>
      <c r="F6926" t="str">
        <f t="shared" si="864"/>
        <v/>
      </c>
      <c r="G6926">
        <f>Weighting!$H$14</f>
        <v>0</v>
      </c>
      <c r="H6926">
        <f t="array" ref="H6926">FREQUENCY(IF('Data Transformation'!$B$4:$B$8425=B6915,'Data Transformation'!$G$4:$G$8425),'Bin Analysis'!$B6926)</f>
        <v>17</v>
      </c>
      <c r="I6926">
        <f t="shared" si="865"/>
        <v>0</v>
      </c>
      <c r="J6926">
        <f t="shared" si="866"/>
        <v>0</v>
      </c>
      <c r="K6926">
        <f>J6926*Weighting!$W$14</f>
        <v>0</v>
      </c>
      <c r="M6926" s="14"/>
    </row>
    <row r="6927" spans="1:25" x14ac:dyDescent="0.25">
      <c r="A6927" s="32">
        <f>IF(Weighting!$P$15&gt;0,B6927,"")</f>
        <v>1.5000009999999999</v>
      </c>
      <c r="B6927">
        <f>Weighting!$C$15</f>
        <v>1.5000009999999999</v>
      </c>
      <c r="C6927">
        <f>Weighting!$F$15</f>
        <v>0</v>
      </c>
      <c r="D6927" t="b">
        <f>IF(C6927=1,'Data Transformation'!$G$3+0.5*'Data Transformation'!$W$25,IF(C6928=1,D6928-'Data Transformation'!$W$25,FALSE))</f>
        <v>0</v>
      </c>
      <c r="E6927" t="str">
        <f t="array" ref="E6927">IF(ISLOGICAL(D6927),"",FREQUENCY(IF('Data Transformation'!$B$425:$B$8425='Bin Analysis'!$B6915,'Data Transformation'!$G$425:$G$8425),D6927))</f>
        <v/>
      </c>
      <c r="F6927" t="str">
        <f t="shared" si="864"/>
        <v/>
      </c>
      <c r="G6927">
        <f>Weighting!$H$15</f>
        <v>0</v>
      </c>
      <c r="H6927">
        <f t="array" ref="H6927">FREQUENCY(IF('Data Transformation'!$B$4:$B$8425=B6915,'Data Transformation'!$G$4:$G$8425),'Bin Analysis'!$B6927)</f>
        <v>17</v>
      </c>
      <c r="I6927">
        <f t="shared" si="865"/>
        <v>0</v>
      </c>
      <c r="J6927">
        <f t="shared" si="866"/>
        <v>0</v>
      </c>
      <c r="K6927">
        <f>J6927*Weighting!$W$15</f>
        <v>0</v>
      </c>
      <c r="M6927" s="14"/>
    </row>
    <row r="6928" spans="1:25" x14ac:dyDescent="0.25">
      <c r="A6928" s="32" t="str">
        <f>IF(Weighting!$P$16&gt;0,B6928,"")</f>
        <v/>
      </c>
      <c r="B6928">
        <f>Weighting!$C$16</f>
        <v>1.631</v>
      </c>
      <c r="C6928">
        <f>Weighting!$F$16</f>
        <v>0</v>
      </c>
      <c r="D6928" t="b">
        <f>IF(C6928=1,'Data Transformation'!$G$3+0.5*'Data Transformation'!$W$25,IF(C6929=1,D6929-'Data Transformation'!$W$25,FALSE))</f>
        <v>0</v>
      </c>
      <c r="E6928" t="str">
        <f t="array" ref="E6928">IF(ISLOGICAL(D6928),"",FREQUENCY(IF('Data Transformation'!$B$425:$B$8425='Bin Analysis'!$B6915,'Data Transformation'!$G$425:$G$8425),D6928))</f>
        <v/>
      </c>
      <c r="F6928" t="str">
        <f t="shared" si="864"/>
        <v/>
      </c>
      <c r="G6928">
        <f>Weighting!$H$16</f>
        <v>0</v>
      </c>
      <c r="H6928">
        <f t="array" ref="H6928">FREQUENCY(IF('Data Transformation'!$B$4:$B$8425=B6915,'Data Transformation'!$G$4:$G$8425),'Bin Analysis'!$B6928)</f>
        <v>17</v>
      </c>
      <c r="I6928">
        <f t="shared" si="865"/>
        <v>0</v>
      </c>
      <c r="J6928">
        <f t="shared" si="866"/>
        <v>0</v>
      </c>
      <c r="K6928">
        <f>J6928*Weighting!$W$16</f>
        <v>0</v>
      </c>
      <c r="M6928" s="14"/>
    </row>
    <row r="6929" spans="1:25" x14ac:dyDescent="0.25">
      <c r="A6929" s="32" t="str">
        <f>IF(Weighting!$P$17&gt;0,B6929,"")</f>
        <v/>
      </c>
      <c r="B6929">
        <f>Weighting!$C$17</f>
        <v>1.762</v>
      </c>
      <c r="C6929">
        <f>Weighting!$F$17</f>
        <v>0</v>
      </c>
      <c r="D6929" t="b">
        <f>IF(C6929=1,'Data Transformation'!$G$3+0.5*'Data Transformation'!$W$25,IF(C6930=1,D6930-'Data Transformation'!$W$25,FALSE))</f>
        <v>0</v>
      </c>
      <c r="E6929" t="str">
        <f t="array" ref="E6929">IF(ISLOGICAL(D6929),"",FREQUENCY(IF('Data Transformation'!$B$425:$B$8425='Bin Analysis'!$B6915,'Data Transformation'!$G$425:$G$8425),D6929))</f>
        <v/>
      </c>
      <c r="F6929" t="str">
        <f t="shared" si="864"/>
        <v/>
      </c>
      <c r="G6929">
        <f>Weighting!$H$17</f>
        <v>0</v>
      </c>
      <c r="H6929">
        <f t="array" ref="H6929">FREQUENCY(IF('Data Transformation'!$B$4:$B$8425=B6915,'Data Transformation'!$G$4:$G$8425),'Bin Analysis'!$B6929)</f>
        <v>17</v>
      </c>
      <c r="I6929">
        <f t="shared" si="865"/>
        <v>0</v>
      </c>
      <c r="J6929">
        <f t="shared" si="866"/>
        <v>0</v>
      </c>
      <c r="K6929">
        <f>J6929*Weighting!$W$17</f>
        <v>0</v>
      </c>
      <c r="M6929" s="14"/>
    </row>
    <row r="6930" spans="1:25" x14ac:dyDescent="0.25">
      <c r="A6930" s="32" t="str">
        <f>IF(Weighting!$P$18&gt;0,B6930,"")</f>
        <v/>
      </c>
      <c r="B6930">
        <f>Weighting!$C$18</f>
        <v>1.893</v>
      </c>
      <c r="C6930">
        <f>Weighting!$F$18</f>
        <v>0</v>
      </c>
      <c r="D6930" t="b">
        <f>IF(C6930=1,'Data Transformation'!$G$3+0.5*'Data Transformation'!$W$25,IF(C6931=1,D6931-'Data Transformation'!$W$25,FALSE))</f>
        <v>0</v>
      </c>
      <c r="E6930" t="str">
        <f t="array" ref="E6930">IF(ISLOGICAL(D6930),"",FREQUENCY(IF('Data Transformation'!$B$425:$B$8425='Bin Analysis'!$B6915,'Data Transformation'!$G$425:$G$8425),D6930))</f>
        <v/>
      </c>
      <c r="F6930" t="str">
        <f t="shared" si="864"/>
        <v/>
      </c>
      <c r="G6930">
        <f>Weighting!$H$18</f>
        <v>0</v>
      </c>
      <c r="H6930">
        <f t="array" ref="H6930">FREQUENCY(IF('Data Transformation'!$B$4:$B$8425=B6915,'Data Transformation'!$G$4:$G$8425),'Bin Analysis'!$B6930)</f>
        <v>17</v>
      </c>
      <c r="I6930">
        <f t="shared" si="865"/>
        <v>0</v>
      </c>
      <c r="J6930">
        <f t="shared" si="866"/>
        <v>0</v>
      </c>
      <c r="K6930">
        <f>J6930*Weighting!$W$18</f>
        <v>0</v>
      </c>
      <c r="M6930" s="14"/>
    </row>
    <row r="6931" spans="1:25" x14ac:dyDescent="0.25">
      <c r="A6931" s="32" t="str">
        <f>IF(Weighting!$P$19&gt;0,B6931,"")</f>
        <v/>
      </c>
      <c r="B6931">
        <f>Weighting!$C$19</f>
        <v>2.024</v>
      </c>
      <c r="C6931">
        <f>Weighting!$F$19</f>
        <v>0</v>
      </c>
      <c r="D6931" t="b">
        <f>IF(C6931=1,'Data Transformation'!$G$3+0.5*'Data Transformation'!$W$25,IF(C6932=1,D6932-'Data Transformation'!$W$25,FALSE))</f>
        <v>0</v>
      </c>
      <c r="E6931" t="str">
        <f t="array" ref="E6931">IF(ISLOGICAL(D6931),"",FREQUENCY(IF('Data Transformation'!$B$425:$B$8425='Bin Analysis'!$B6915,'Data Transformation'!$G$425:$G$8425),D6931))</f>
        <v/>
      </c>
      <c r="F6931" t="str">
        <f t="shared" si="864"/>
        <v/>
      </c>
      <c r="G6931">
        <f>Weighting!$H$19</f>
        <v>0</v>
      </c>
      <c r="H6931">
        <f t="array" ref="H6931">FREQUENCY(IF('Data Transformation'!$B$4:$B$8425=B6915,'Data Transformation'!$G$4:$G$8425),'Bin Analysis'!$B6931)</f>
        <v>17</v>
      </c>
      <c r="I6931">
        <f t="shared" si="865"/>
        <v>0</v>
      </c>
      <c r="J6931">
        <f t="shared" si="866"/>
        <v>0</v>
      </c>
      <c r="K6931">
        <f>J6931*Weighting!$W$19</f>
        <v>0</v>
      </c>
      <c r="M6931" s="14"/>
    </row>
    <row r="6932" spans="1:25" x14ac:dyDescent="0.25">
      <c r="A6932" s="32" t="str">
        <f>IF(Weighting!$P$20&gt;0,B6932,"")</f>
        <v/>
      </c>
      <c r="B6932">
        <f>Weighting!$C$20</f>
        <v>2.1550000000000002</v>
      </c>
      <c r="C6932">
        <f>Weighting!$F$20</f>
        <v>0</v>
      </c>
      <c r="D6932" t="b">
        <f>IF(C6932=1,'Data Transformation'!$G$3+0.5*'Data Transformation'!$W$25,IF(C6933=1,D6933-'Data Transformation'!$W$25,FALSE))</f>
        <v>0</v>
      </c>
      <c r="E6932" t="str">
        <f t="array" ref="E6932">IF(ISLOGICAL(D6932),"",FREQUENCY(IF('Data Transformation'!$B$425:$B$8425='Bin Analysis'!$B6915,'Data Transformation'!$G$425:$G$8425),D6932))</f>
        <v/>
      </c>
      <c r="F6932" t="str">
        <f t="shared" si="864"/>
        <v/>
      </c>
      <c r="G6932">
        <f>Weighting!$H$20</f>
        <v>0</v>
      </c>
      <c r="H6932">
        <f t="array" ref="H6932">FREQUENCY(IF('Data Transformation'!$B$4:$B$8425=B6915,'Data Transformation'!$G$4:$G$8425),'Bin Analysis'!$B6932)</f>
        <v>17</v>
      </c>
      <c r="I6932">
        <f t="shared" si="865"/>
        <v>0</v>
      </c>
      <c r="J6932">
        <f t="shared" si="866"/>
        <v>0</v>
      </c>
      <c r="K6932">
        <f>J6932*Weighting!$W$20</f>
        <v>0</v>
      </c>
      <c r="M6932" s="14"/>
    </row>
    <row r="6933" spans="1:25" x14ac:dyDescent="0.25">
      <c r="A6933" s="32" t="str">
        <f>IF(Weighting!$P$21&gt;0,B6933,"")</f>
        <v/>
      </c>
      <c r="B6933">
        <f>Weighting!$C$21</f>
        <v>2.2860000000000005</v>
      </c>
      <c r="C6933">
        <f>Weighting!$F$21</f>
        <v>0</v>
      </c>
      <c r="D6933" t="b">
        <f>IF(C6933=1,'Data Transformation'!$G$3+0.5*'Data Transformation'!$W$25,IF(C6934=1,D6934-'Data Transformation'!$W$25,FALSE))</f>
        <v>0</v>
      </c>
      <c r="E6933" t="str">
        <f t="array" ref="E6933">IF(ISLOGICAL(D6933),"",FREQUENCY(IF('Data Transformation'!$B$425:$B$8425='Bin Analysis'!$B6915,'Data Transformation'!$G$425:$G$8425),D6933))</f>
        <v/>
      </c>
      <c r="F6933" t="str">
        <f t="shared" si="864"/>
        <v/>
      </c>
      <c r="G6933">
        <f>Weighting!$H$21</f>
        <v>0</v>
      </c>
      <c r="H6933">
        <f t="array" ref="H6933">FREQUENCY(IF('Data Transformation'!$B$4:$B$8425=B6915,'Data Transformation'!$G$4:$G$8425),'Bin Analysis'!$B6933)</f>
        <v>17</v>
      </c>
      <c r="I6933">
        <f t="shared" si="865"/>
        <v>0</v>
      </c>
      <c r="J6933">
        <f t="shared" si="866"/>
        <v>0</v>
      </c>
      <c r="K6933">
        <f>J6933*Weighting!$W$21</f>
        <v>0</v>
      </c>
      <c r="M6933" s="14"/>
    </row>
    <row r="6934" spans="1:25" x14ac:dyDescent="0.25">
      <c r="A6934" s="32" t="str">
        <f>IF(Weighting!$P$22&gt;0,B6934,"")</f>
        <v/>
      </c>
      <c r="B6934">
        <f>Weighting!$C$22</f>
        <v>2.4170000000000007</v>
      </c>
      <c r="C6934">
        <f>Weighting!$F$22</f>
        <v>0</v>
      </c>
      <c r="D6934" t="b">
        <f>IF(C6934=1,'Data Transformation'!$G$3+0.5*'Data Transformation'!$W$25,IF(C6935=1,D6935-'Data Transformation'!$W$25,FALSE))</f>
        <v>0</v>
      </c>
      <c r="E6934" t="str">
        <f t="array" ref="E6934">IF(ISLOGICAL(D6934),"",FREQUENCY(IF('Data Transformation'!$B$425:$B$8425='Bin Analysis'!$B6915,'Data Transformation'!$G$425:$G$8425),D6934))</f>
        <v/>
      </c>
      <c r="F6934" t="str">
        <f t="shared" si="864"/>
        <v/>
      </c>
      <c r="G6934">
        <f>Weighting!$H$22</f>
        <v>0</v>
      </c>
      <c r="H6934">
        <f t="array" ref="H6934">FREQUENCY(IF('Data Transformation'!$B$4:$B$8425=B6915,'Data Transformation'!$G$4:$G$8425),'Bin Analysis'!$B6934)</f>
        <v>17</v>
      </c>
      <c r="I6934">
        <f t="shared" si="865"/>
        <v>0</v>
      </c>
      <c r="J6934">
        <f t="shared" si="866"/>
        <v>0</v>
      </c>
      <c r="K6934">
        <f>J6934*Weighting!$W$22</f>
        <v>0</v>
      </c>
      <c r="M6934" s="14"/>
    </row>
    <row r="6935" spans="1:25" x14ac:dyDescent="0.25">
      <c r="A6935" s="32" t="str">
        <f>IF(Weighting!$P$23&gt;0,B6935,"")</f>
        <v/>
      </c>
      <c r="B6935">
        <f>Weighting!$C$23</f>
        <v>2.5480000000000009</v>
      </c>
      <c r="C6935">
        <f>Weighting!$F$23</f>
        <v>0</v>
      </c>
      <c r="D6935" t="b">
        <f>IF(C6935=1,'Data Transformation'!$G$3+0.5*'Data Transformation'!$W$25,IF(C6936=1,D6936-'Data Transformation'!$W$25,FALSE))</f>
        <v>0</v>
      </c>
      <c r="E6935" t="str">
        <f t="array" ref="E6935">IF(ISLOGICAL(D6935),"",FREQUENCY(IF('Data Transformation'!$B$425:$B$8425='Bin Analysis'!$B6915,'Data Transformation'!$G$425:$G$8425),D6935))</f>
        <v/>
      </c>
      <c r="F6935" t="str">
        <f t="shared" si="864"/>
        <v/>
      </c>
      <c r="G6935">
        <f>Weighting!$H$23</f>
        <v>0</v>
      </c>
      <c r="H6935">
        <f t="array" ref="H6935">FREQUENCY(IF('Data Transformation'!$B$4:$B$8425=B6915,'Data Transformation'!$G$4:$G$8425),'Bin Analysis'!$B6935)</f>
        <v>17</v>
      </c>
      <c r="I6935">
        <f t="shared" si="865"/>
        <v>0</v>
      </c>
      <c r="J6935">
        <f t="shared" si="866"/>
        <v>0</v>
      </c>
      <c r="K6935">
        <f>J6935*Weighting!$W$23</f>
        <v>0</v>
      </c>
      <c r="M6935" s="14"/>
    </row>
    <row r="6936" spans="1:25" x14ac:dyDescent="0.25">
      <c r="A6936" s="32" t="str">
        <f>IF(Weighting!$P$24&gt;0,B6936,"")</f>
        <v/>
      </c>
      <c r="B6936">
        <f>Weighting!$C$24</f>
        <v>2.6790000000000012</v>
      </c>
      <c r="C6936">
        <f>Weighting!$F$24</f>
        <v>0</v>
      </c>
      <c r="D6936" t="b">
        <f>IF(C6936=1,'Data Transformation'!$G$3+0.5*'Data Transformation'!$W$25,IF(C6937=1,D6937-'Data Transformation'!$W$25,FALSE))</f>
        <v>0</v>
      </c>
      <c r="E6936" t="str">
        <f t="array" ref="E6936">IF(ISLOGICAL(D6936),"",FREQUENCY(IF('Data Transformation'!$B$425:$B$8425='Bin Analysis'!$B6915,'Data Transformation'!$G$425:$G$8425),D6936))</f>
        <v/>
      </c>
      <c r="F6936" t="str">
        <f t="shared" si="864"/>
        <v/>
      </c>
      <c r="G6936">
        <f>Weighting!$H$24</f>
        <v>0</v>
      </c>
      <c r="H6936">
        <f t="array" ref="H6936">FREQUENCY(IF('Data Transformation'!$B$4:$B$8425=B6915,'Data Transformation'!$G$4:$G$8425),'Bin Analysis'!$B6936)</f>
        <v>17</v>
      </c>
      <c r="I6936">
        <f t="shared" si="865"/>
        <v>0</v>
      </c>
      <c r="J6936">
        <f t="shared" si="866"/>
        <v>0</v>
      </c>
      <c r="K6936">
        <f>J6936*Weighting!$W$24</f>
        <v>0</v>
      </c>
      <c r="M6936" s="14"/>
    </row>
    <row r="6937" spans="1:25" x14ac:dyDescent="0.25">
      <c r="A6937" s="32" t="str">
        <f>IF(Weighting!$P$25&gt;0,B6937,"")</f>
        <v/>
      </c>
      <c r="B6937">
        <f>Weighting!$C$25</f>
        <v>2.8100000000000014</v>
      </c>
      <c r="C6937">
        <f>Weighting!$F$25</f>
        <v>0</v>
      </c>
      <c r="D6937" t="b">
        <f>IF(C6937=1,'Data Transformation'!$G$3+0.5*'Data Transformation'!$W$25,IF(C6938=1,D6938-'Data Transformation'!$W$25,FALSE))</f>
        <v>0</v>
      </c>
      <c r="E6937" t="str">
        <f t="array" ref="E6937">IF(ISLOGICAL(D6937),"",FREQUENCY(IF('Data Transformation'!$B$425:$B$8425='Bin Analysis'!$B6915,'Data Transformation'!$G$425:$G$8425),D6937))</f>
        <v/>
      </c>
      <c r="F6937" t="str">
        <f t="shared" si="864"/>
        <v/>
      </c>
      <c r="G6937">
        <f>Weighting!$H$25</f>
        <v>0</v>
      </c>
      <c r="H6937">
        <f t="array" ref="H6937">FREQUENCY(IF('Data Transformation'!$B$4:$B$8425=B6915,'Data Transformation'!$G$4:$G$8425),'Bin Analysis'!$B6937)</f>
        <v>17</v>
      </c>
      <c r="I6937">
        <f t="shared" si="865"/>
        <v>0</v>
      </c>
      <c r="J6937">
        <f t="shared" si="866"/>
        <v>0</v>
      </c>
      <c r="K6937">
        <f>J6937*Weighting!$W$25</f>
        <v>0</v>
      </c>
      <c r="M6937" s="14"/>
    </row>
    <row r="6938" spans="1:25" x14ac:dyDescent="0.25">
      <c r="O6938"/>
      <c r="P6938"/>
      <c r="Q6938"/>
      <c r="R6938"/>
    </row>
    <row r="6939" spans="1:25" ht="23.25" x14ac:dyDescent="0.35">
      <c r="A6939" s="21" t="s">
        <v>0</v>
      </c>
      <c r="B6939" s="21">
        <f>IFERROR(VLOOKUP(C6939,'Data Transformation'!$L$6:$M$426,2,FALSE),"")</f>
        <v>289</v>
      </c>
      <c r="C6939" s="21">
        <f>C6915+1</f>
        <v>289</v>
      </c>
      <c r="D6939" s="21"/>
      <c r="E6939" s="21"/>
      <c r="F6939" s="21"/>
      <c r="G6939" s="21"/>
      <c r="H6939" s="22"/>
      <c r="I6939" s="22"/>
      <c r="J6939" s="22"/>
      <c r="K6939" s="21"/>
      <c r="L6939" s="21">
        <f>B6939</f>
        <v>289</v>
      </c>
      <c r="M6939" s="23">
        <f>INDEX('Data Transformation'!$O$4:$O$424,MATCH($B6939,'Data Transformation'!$M$4:$M$424,0),MATCH($M$2,'Data Transformation'!$O$3,0))</f>
        <v>19</v>
      </c>
      <c r="N6939" s="27">
        <f>IF('Input and Summary Results'!$J$16="minimum",'Bin Analysis'!X6940/(M6939-1),'Bin Analysis'!Y6939/('Bin Analysis'!M6939-1))</f>
        <v>0</v>
      </c>
      <c r="O6939" s="27">
        <f>IF(M6939=FALSE,NA(),(VLOOKUP(1,C6942:K6961,4,FALSE))/(M6939-1))</f>
        <v>0.94444444444444442</v>
      </c>
      <c r="P6939" s="27">
        <f>IF(M6939=FALSE,NA(),SUM(J6942:J6961)/Weighting!$S$5)</f>
        <v>0.4</v>
      </c>
      <c r="Q6939" s="27">
        <f>IF(M6939=FALSE,NA(),SUM(K6942:K6961)/Weighting!$S$6)</f>
        <v>0.2608695652173913</v>
      </c>
      <c r="R6939" s="27">
        <f>IF(M6939=FALSE,NA(),(VLOOKUP(1,G6942:K6961,3,FALSE))/(M6939-1))</f>
        <v>5.5555555555555552E-2</v>
      </c>
      <c r="S6939" s="22" t="str">
        <f>IF(M6939=FALSE,NA(),IF(SUM(J6942:J6961)=2,"yes","no"))</f>
        <v>no</v>
      </c>
      <c r="X6939" s="2" cm="2">
        <f t="array" ref="X6939:X6940">FREQUENCY(IF('Data Transformation'!$B$425:$B$6424='Bin Analysis'!L6939,'Data Transformation'!$G$425:$G$6424),'Data Transformation'!$U$11)</f>
        <v>18</v>
      </c>
      <c r="Y6939" s="2" cm="2">
        <f t="array" ref="Y6939:Y6940">FREQUENCY(IF('Data Transformation'!$B$425:$B$6424='Bin Analysis'!L6939,'Data Transformation'!$G$425:$G$6424),'Data Transformation'!$U$12)</f>
        <v>1</v>
      </c>
    </row>
    <row r="6940" spans="1:25" x14ac:dyDescent="0.25">
      <c r="A6940" s="14" t="s">
        <v>67</v>
      </c>
      <c r="B6940" t="s">
        <v>47</v>
      </c>
      <c r="C6940" t="s">
        <v>5</v>
      </c>
      <c r="D6940" t="s">
        <v>100</v>
      </c>
      <c r="E6940" t="s">
        <v>101</v>
      </c>
      <c r="F6940" t="s">
        <v>102</v>
      </c>
      <c r="G6940" t="s">
        <v>70</v>
      </c>
      <c r="H6940" t="s">
        <v>31</v>
      </c>
      <c r="I6940" t="s">
        <v>32</v>
      </c>
      <c r="J6940" t="s">
        <v>46</v>
      </c>
      <c r="K6940" s="14" t="s">
        <v>45</v>
      </c>
      <c r="M6940" s="14"/>
      <c r="X6940" s="2">
        <v>0</v>
      </c>
      <c r="Y6940" s="2">
        <v>17</v>
      </c>
    </row>
    <row r="6941" spans="1:25" x14ac:dyDescent="0.25">
      <c r="A6941" s="32"/>
      <c r="D6941" t="b">
        <f>IF(C6941=1,'Data Transformation'!$G$3+0.5*'Data Transformation'!$W$25,IF(C6942=1,D6942-'Data Transformation'!$W$25,FALSE))</f>
        <v>0</v>
      </c>
      <c r="E6941" t="str">
        <f t="array" ref="E6941">IF(ISLOGICAL(D6941),"",FREQUENCY(IF('Data Transformation'!$B$425:$B$8425='Bin Analysis'!$B6939,'Data Transformation'!$G$425:$G$8425),D6941))</f>
        <v/>
      </c>
      <c r="F6941" t="str">
        <f>IF(ISLOGICAL(D6941),"",E6941-E6940)</f>
        <v/>
      </c>
      <c r="M6941" s="14"/>
    </row>
    <row r="6942" spans="1:25" x14ac:dyDescent="0.25">
      <c r="A6942" s="32">
        <f>IF(Weighting!$P$6&gt;0,B6942,"")</f>
        <v>0.32100000000000001</v>
      </c>
      <c r="B6942">
        <f>Weighting!$C$6</f>
        <v>0.32100000000000001</v>
      </c>
      <c r="C6942">
        <f>Weighting!$F$6</f>
        <v>0</v>
      </c>
      <c r="D6942" t="b">
        <f>IF(C6942=1,'Data Transformation'!$G$3+0.5*'Data Transformation'!$W$25,IF(C6943=1,D6943-'Data Transformation'!$W$25,FALSE))</f>
        <v>0</v>
      </c>
      <c r="E6942" t="str">
        <f t="array" ref="E6942">IF(ISLOGICAL(D6942),"",FREQUENCY(IF('Data Transformation'!$B$425:$B$8425='Bin Analysis'!$B6939,'Data Transformation'!$G$425:$G$8425),D6942))</f>
        <v/>
      </c>
      <c r="F6942" t="str">
        <f>IF(ISLOGICAL(D6942),"",E6942-E6941)</f>
        <v/>
      </c>
      <c r="G6942">
        <f>Weighting!$H$6</f>
        <v>1</v>
      </c>
      <c r="H6942">
        <f t="array" ref="H6942">FREQUENCY(IF('Data Transformation'!$B$4:$B$8425=B6939,'Data Transformation'!$G$4:$G$8425),'Bin Analysis'!$B6942)</f>
        <v>1</v>
      </c>
      <c r="I6942">
        <f>H6942-H6941</f>
        <v>1</v>
      </c>
      <c r="J6942">
        <f>IF(I6942=0,0,1)</f>
        <v>1</v>
      </c>
      <c r="K6942">
        <f>J6942*Weighting!$W$6</f>
        <v>1</v>
      </c>
      <c r="M6942" s="14"/>
    </row>
    <row r="6943" spans="1:25" x14ac:dyDescent="0.25">
      <c r="A6943" s="32">
        <f>IF(Weighting!$P$7&gt;0,B6943,"")</f>
        <v>0.45200000000000001</v>
      </c>
      <c r="B6943">
        <f>Weighting!$C$7</f>
        <v>0.45200000000000001</v>
      </c>
      <c r="C6943">
        <f>Weighting!$F$7</f>
        <v>0</v>
      </c>
      <c r="D6943" t="b">
        <f>IF(C6943=1,'Data Transformation'!$G$3+0.5*'Data Transformation'!$W$25,IF(C6944=1,D6944-'Data Transformation'!$W$25,FALSE))</f>
        <v>0</v>
      </c>
      <c r="E6943" t="str">
        <f t="array" ref="E6943">IF(ISLOGICAL(D6943),"",FREQUENCY(IF('Data Transformation'!$B$425:$B$8425='Bin Analysis'!$B6939,'Data Transformation'!$G$425:$G$8425),D6943))</f>
        <v/>
      </c>
      <c r="F6943" t="str">
        <f t="shared" ref="F6943:F6961" si="867">IF(ISLOGICAL(D6943),"",E6943-E6942)</f>
        <v/>
      </c>
      <c r="G6943">
        <f>Weighting!$H$7</f>
        <v>0</v>
      </c>
      <c r="H6943">
        <f t="array" ref="H6943">FREQUENCY(IF('Data Transformation'!$B$4:$B$8425=B6939,'Data Transformation'!$G$4:$G$8425),'Bin Analysis'!$B6943)</f>
        <v>1</v>
      </c>
      <c r="I6943">
        <f t="shared" ref="I6943:I6961" si="868">H6943-H6942</f>
        <v>0</v>
      </c>
      <c r="J6943">
        <f>IF(I6943=0,0,1)</f>
        <v>0</v>
      </c>
      <c r="K6943">
        <f>J6943*Weighting!$W$7</f>
        <v>0</v>
      </c>
      <c r="M6943" s="14"/>
    </row>
    <row r="6944" spans="1:25" x14ac:dyDescent="0.25">
      <c r="A6944" s="32">
        <f>IF(Weighting!$P$8&gt;0,B6944,"")</f>
        <v>0.58299999999999996</v>
      </c>
      <c r="B6944">
        <f>Weighting!$C$8</f>
        <v>0.58299999999999996</v>
      </c>
      <c r="C6944">
        <f>Weighting!$F$8</f>
        <v>0</v>
      </c>
      <c r="D6944" t="b">
        <f>IF(C6944=1,'Data Transformation'!$G$3+0.5*'Data Transformation'!$W$25,IF(C6945=1,D6945-'Data Transformation'!$W$25,FALSE))</f>
        <v>0</v>
      </c>
      <c r="E6944" t="str">
        <f t="array" ref="E6944">IF(ISLOGICAL(D6944),"",FREQUENCY(IF('Data Transformation'!$B$425:$B$8425='Bin Analysis'!$B6939,'Data Transformation'!$G$425:$G$8425),D6944))</f>
        <v/>
      </c>
      <c r="F6944" t="str">
        <f t="shared" si="867"/>
        <v/>
      </c>
      <c r="G6944">
        <f>Weighting!$H$8</f>
        <v>0</v>
      </c>
      <c r="H6944">
        <f t="array" ref="H6944">FREQUENCY(IF('Data Transformation'!$B$4:$B$8425=B6939,'Data Transformation'!$G$4:$G$8425),'Bin Analysis'!$B6944)</f>
        <v>1</v>
      </c>
      <c r="I6944">
        <f t="shared" si="868"/>
        <v>0</v>
      </c>
      <c r="J6944">
        <f t="shared" ref="J6944:J6961" si="869">IF(I6944=0,0,1)</f>
        <v>0</v>
      </c>
      <c r="K6944">
        <f>J6944*Weighting!$W$8</f>
        <v>0</v>
      </c>
      <c r="M6944" s="14"/>
    </row>
    <row r="6945" spans="1:13" x14ac:dyDescent="0.25">
      <c r="A6945" s="32">
        <f>IF(Weighting!$P$9&gt;0,B6945,"")</f>
        <v>0.71399999999999997</v>
      </c>
      <c r="B6945" s="50">
        <f>Weighting!$C$9</f>
        <v>0.71399999999999997</v>
      </c>
      <c r="C6945">
        <f>Weighting!$F$9</f>
        <v>0</v>
      </c>
      <c r="D6945" t="b">
        <f>IF(C6945=1,'Data Transformation'!$G$3+0.5*'Data Transformation'!$W$25,IF(C6946=1,D6946-'Data Transformation'!$W$25,FALSE))</f>
        <v>0</v>
      </c>
      <c r="E6945" t="str">
        <f t="array" ref="E6945">IF(ISLOGICAL(D6945),"",FREQUENCY(IF('Data Transformation'!$B$425:$B$8425='Bin Analysis'!$B6939,'Data Transformation'!$G$425:$G$8425),D6945))</f>
        <v/>
      </c>
      <c r="F6945" t="str">
        <f t="shared" si="867"/>
        <v/>
      </c>
      <c r="G6945">
        <f>Weighting!$H$9</f>
        <v>0</v>
      </c>
      <c r="H6945">
        <f t="array" ref="H6945">FREQUENCY(IF('Data Transformation'!$B$4:$B$8425=B6939,'Data Transformation'!$G$4:$G$8425),'Bin Analysis'!$B6945)</f>
        <v>1</v>
      </c>
      <c r="I6945">
        <f t="shared" si="868"/>
        <v>0</v>
      </c>
      <c r="J6945">
        <f t="shared" si="869"/>
        <v>0</v>
      </c>
      <c r="K6945">
        <f>J6945*Weighting!$W$9</f>
        <v>0</v>
      </c>
      <c r="M6945" s="14"/>
    </row>
    <row r="6946" spans="1:13" x14ac:dyDescent="0.25">
      <c r="A6946" s="32">
        <f>IF(Weighting!$P$10&gt;0,B6946,"")</f>
        <v>0.84499999999999997</v>
      </c>
      <c r="B6946">
        <f>Weighting!$C$10</f>
        <v>0.84499999999999997</v>
      </c>
      <c r="C6946">
        <f>Weighting!$F$10</f>
        <v>0</v>
      </c>
      <c r="D6946" t="b">
        <f>IF(C6946=1,'Data Transformation'!$G$3+0.5*'Data Transformation'!$W$25,IF(C6947=1,D6947-'Data Transformation'!$W$25,FALSE))</f>
        <v>0</v>
      </c>
      <c r="E6946" t="str">
        <f t="array" ref="E6946">IF(ISLOGICAL(D6946),"",FREQUENCY(IF('Data Transformation'!$B$425:$B$8425='Bin Analysis'!$B6939,'Data Transformation'!$G$425:$G$8425),D6946))</f>
        <v/>
      </c>
      <c r="F6946" t="str">
        <f t="shared" si="867"/>
        <v/>
      </c>
      <c r="G6946">
        <f>Weighting!$H$10</f>
        <v>0</v>
      </c>
      <c r="H6946">
        <f t="array" ref="H6946">FREQUENCY(IF('Data Transformation'!$B$4:$B$8425=B6939,'Data Transformation'!$G$4:$G$8425),'Bin Analysis'!$B6946)</f>
        <v>1</v>
      </c>
      <c r="I6946">
        <f t="shared" si="868"/>
        <v>0</v>
      </c>
      <c r="J6946">
        <f t="shared" si="869"/>
        <v>0</v>
      </c>
      <c r="K6946">
        <f>J6946*Weighting!$W$10</f>
        <v>0</v>
      </c>
      <c r="M6946" s="14"/>
    </row>
    <row r="6947" spans="1:13" x14ac:dyDescent="0.25">
      <c r="A6947" s="32">
        <f>IF(Weighting!$P$11&gt;0,B6947,"")</f>
        <v>0.97599999999999998</v>
      </c>
      <c r="B6947">
        <f>Weighting!$C$11</f>
        <v>0.97599999999999998</v>
      </c>
      <c r="C6947">
        <f>Weighting!$F$11</f>
        <v>0</v>
      </c>
      <c r="D6947">
        <f>IF(C6947=1,'Data Transformation'!$G$3+0.5*'Data Transformation'!$W$25,IF(C6948=1,D6948-'Data Transformation'!$W$25,FALSE))</f>
        <v>0.86899999999999999</v>
      </c>
      <c r="E6947">
        <f t="array" ref="E6947">IF(ISLOGICAL(D6947),"",FREQUENCY(IF('Data Transformation'!$B$425:$B$8425='Bin Analysis'!$B6939,'Data Transformation'!$G$425:$G$8425),D6947))</f>
        <v>1</v>
      </c>
      <c r="F6947" t="e">
        <f t="shared" si="867"/>
        <v>#VALUE!</v>
      </c>
      <c r="G6947">
        <f>Weighting!$H$11</f>
        <v>0</v>
      </c>
      <c r="H6947">
        <f t="array" ref="H6947">FREQUENCY(IF('Data Transformation'!$B$4:$B$8425=B6939,'Data Transformation'!$G$4:$G$8425),'Bin Analysis'!$B6947)</f>
        <v>5</v>
      </c>
      <c r="I6947">
        <f t="shared" si="868"/>
        <v>4</v>
      </c>
      <c r="J6947">
        <f t="shared" si="869"/>
        <v>1</v>
      </c>
      <c r="K6947">
        <f>J6947*Weighting!$W$11</f>
        <v>2</v>
      </c>
      <c r="M6947" s="14"/>
    </row>
    <row r="6948" spans="1:13" x14ac:dyDescent="0.25">
      <c r="A6948" s="32">
        <f>IF(Weighting!$P$12&gt;0,B6948,"")</f>
        <v>1.107</v>
      </c>
      <c r="B6948">
        <f>Weighting!$C$12</f>
        <v>1.107</v>
      </c>
      <c r="C6948">
        <f>Weighting!$F$12</f>
        <v>1</v>
      </c>
      <c r="D6948">
        <f>IF(C6948=1,'Data Transformation'!$G$3+0.5*'Data Transformation'!$W$25,IF(C6949=1,D6949-'Data Transformation'!$W$25,FALSE))</f>
        <v>1.131</v>
      </c>
      <c r="E6948">
        <f t="array" ref="E6948">IF(ISLOGICAL(D6948),"",FREQUENCY(IF('Data Transformation'!$B$425:$B$8425='Bin Analysis'!$B6939,'Data Transformation'!$G$425:$G$8425),D6948))</f>
        <v>18</v>
      </c>
      <c r="F6948">
        <f t="shared" si="867"/>
        <v>17</v>
      </c>
      <c r="G6948">
        <f>Weighting!$H$12</f>
        <v>0</v>
      </c>
      <c r="H6948">
        <f t="array" ref="H6948">FREQUENCY(IF('Data Transformation'!$B$4:$B$8425=B6939,'Data Transformation'!$G$4:$G$8425),'Bin Analysis'!$B6948)</f>
        <v>15</v>
      </c>
      <c r="I6948">
        <f t="shared" si="868"/>
        <v>10</v>
      </c>
      <c r="J6948">
        <f t="shared" si="869"/>
        <v>1</v>
      </c>
      <c r="K6948">
        <f>J6948*Weighting!$W$12</f>
        <v>1</v>
      </c>
      <c r="M6948" s="14"/>
    </row>
    <row r="6949" spans="1:13" x14ac:dyDescent="0.25">
      <c r="A6949" s="32">
        <f>IF(Weighting!$P$13&gt;0,B6949,"")</f>
        <v>1.238</v>
      </c>
      <c r="B6949">
        <f>Weighting!$C$13</f>
        <v>1.238</v>
      </c>
      <c r="C6949">
        <f>Weighting!$F$13</f>
        <v>0</v>
      </c>
      <c r="D6949" t="b">
        <f>IF(C6949=1,'Data Transformation'!$G$3+0.5*'Data Transformation'!$W$25,IF(C6950=1,D6950-'Data Transformation'!$W$25,FALSE))</f>
        <v>0</v>
      </c>
      <c r="E6949" t="str">
        <f t="array" ref="E6949">IF(ISLOGICAL(D6949),"",FREQUENCY(IF('Data Transformation'!$B$425:$B$8425='Bin Analysis'!$B6939,'Data Transformation'!$G$425:$G$8425),D6949))</f>
        <v/>
      </c>
      <c r="F6949" t="str">
        <f t="shared" si="867"/>
        <v/>
      </c>
      <c r="G6949">
        <f>Weighting!$H$13</f>
        <v>0</v>
      </c>
      <c r="H6949">
        <f t="array" ref="H6949">FREQUENCY(IF('Data Transformation'!$B$4:$B$8425=B6939,'Data Transformation'!$G$4:$G$8425),'Bin Analysis'!$B6949)</f>
        <v>19</v>
      </c>
      <c r="I6949">
        <f t="shared" si="868"/>
        <v>4</v>
      </c>
      <c r="J6949">
        <f t="shared" si="869"/>
        <v>1</v>
      </c>
      <c r="K6949">
        <f>J6949*Weighting!$W$13</f>
        <v>2</v>
      </c>
      <c r="M6949" s="14"/>
    </row>
    <row r="6950" spans="1:13" x14ac:dyDescent="0.25">
      <c r="A6950" s="32">
        <f>IF(Weighting!$P$14&gt;0,B6950,"")</f>
        <v>1.369</v>
      </c>
      <c r="B6950">
        <f>Weighting!$C$14</f>
        <v>1.369</v>
      </c>
      <c r="C6950">
        <f>Weighting!$F$14</f>
        <v>0</v>
      </c>
      <c r="D6950" t="b">
        <f>IF(C6950=1,'Data Transformation'!$G$3+0.5*'Data Transformation'!$W$25,IF(C6951=1,D6951-'Data Transformation'!$W$25,FALSE))</f>
        <v>0</v>
      </c>
      <c r="E6950" t="str">
        <f t="array" ref="E6950">IF(ISLOGICAL(D6950),"",FREQUENCY(IF('Data Transformation'!$B$425:$B$8425='Bin Analysis'!$B6939,'Data Transformation'!$G$425:$G$8425),D6950))</f>
        <v/>
      </c>
      <c r="F6950" t="str">
        <f t="shared" si="867"/>
        <v/>
      </c>
      <c r="G6950">
        <f>Weighting!$H$14</f>
        <v>0</v>
      </c>
      <c r="H6950">
        <f t="array" ref="H6950">FREQUENCY(IF('Data Transformation'!$B$4:$B$8425=B6939,'Data Transformation'!$G$4:$G$8425),'Bin Analysis'!$B6950)</f>
        <v>19</v>
      </c>
      <c r="I6950">
        <f t="shared" si="868"/>
        <v>0</v>
      </c>
      <c r="J6950">
        <f t="shared" si="869"/>
        <v>0</v>
      </c>
      <c r="K6950">
        <f>J6950*Weighting!$W$14</f>
        <v>0</v>
      </c>
      <c r="M6950" s="14"/>
    </row>
    <row r="6951" spans="1:13" x14ac:dyDescent="0.25">
      <c r="A6951" s="32">
        <f>IF(Weighting!$P$15&gt;0,B6951,"")</f>
        <v>1.5000009999999999</v>
      </c>
      <c r="B6951">
        <f>Weighting!$C$15</f>
        <v>1.5000009999999999</v>
      </c>
      <c r="C6951">
        <f>Weighting!$F$15</f>
        <v>0</v>
      </c>
      <c r="D6951" t="b">
        <f>IF(C6951=1,'Data Transformation'!$G$3+0.5*'Data Transformation'!$W$25,IF(C6952=1,D6952-'Data Transformation'!$W$25,FALSE))</f>
        <v>0</v>
      </c>
      <c r="E6951" t="str">
        <f t="array" ref="E6951">IF(ISLOGICAL(D6951),"",FREQUENCY(IF('Data Transformation'!$B$425:$B$8425='Bin Analysis'!$B6939,'Data Transformation'!$G$425:$G$8425),D6951))</f>
        <v/>
      </c>
      <c r="F6951" t="str">
        <f t="shared" si="867"/>
        <v/>
      </c>
      <c r="G6951">
        <f>Weighting!$H$15</f>
        <v>0</v>
      </c>
      <c r="H6951">
        <f t="array" ref="H6951">FREQUENCY(IF('Data Transformation'!$B$4:$B$8425=B6939,'Data Transformation'!$G$4:$G$8425),'Bin Analysis'!$B6951)</f>
        <v>19</v>
      </c>
      <c r="I6951">
        <f t="shared" si="868"/>
        <v>0</v>
      </c>
      <c r="J6951">
        <f t="shared" si="869"/>
        <v>0</v>
      </c>
      <c r="K6951">
        <f>J6951*Weighting!$W$15</f>
        <v>0</v>
      </c>
      <c r="M6951" s="14"/>
    </row>
    <row r="6952" spans="1:13" x14ac:dyDescent="0.25">
      <c r="A6952" s="32" t="str">
        <f>IF(Weighting!$P$16&gt;0,B6952,"")</f>
        <v/>
      </c>
      <c r="B6952">
        <f>Weighting!$C$16</f>
        <v>1.631</v>
      </c>
      <c r="C6952">
        <f>Weighting!$F$16</f>
        <v>0</v>
      </c>
      <c r="D6952" t="b">
        <f>IF(C6952=1,'Data Transformation'!$G$3+0.5*'Data Transformation'!$W$25,IF(C6953=1,D6953-'Data Transformation'!$W$25,FALSE))</f>
        <v>0</v>
      </c>
      <c r="E6952" t="str">
        <f t="array" ref="E6952">IF(ISLOGICAL(D6952),"",FREQUENCY(IF('Data Transformation'!$B$425:$B$8425='Bin Analysis'!$B6939,'Data Transformation'!$G$425:$G$8425),D6952))</f>
        <v/>
      </c>
      <c r="F6952" t="str">
        <f t="shared" si="867"/>
        <v/>
      </c>
      <c r="G6952">
        <f>Weighting!$H$16</f>
        <v>0</v>
      </c>
      <c r="H6952">
        <f t="array" ref="H6952">FREQUENCY(IF('Data Transformation'!$B$4:$B$8425=B6939,'Data Transformation'!$G$4:$G$8425),'Bin Analysis'!$B6952)</f>
        <v>19</v>
      </c>
      <c r="I6952">
        <f t="shared" si="868"/>
        <v>0</v>
      </c>
      <c r="J6952">
        <f t="shared" si="869"/>
        <v>0</v>
      </c>
      <c r="K6952">
        <f>J6952*Weighting!$W$16</f>
        <v>0</v>
      </c>
      <c r="M6952" s="14"/>
    </row>
    <row r="6953" spans="1:13" x14ac:dyDescent="0.25">
      <c r="A6953" s="32" t="str">
        <f>IF(Weighting!$P$17&gt;0,B6953,"")</f>
        <v/>
      </c>
      <c r="B6953">
        <f>Weighting!$C$17</f>
        <v>1.762</v>
      </c>
      <c r="C6953">
        <f>Weighting!$F$17</f>
        <v>0</v>
      </c>
      <c r="D6953" t="b">
        <f>IF(C6953=1,'Data Transformation'!$G$3+0.5*'Data Transformation'!$W$25,IF(C6954=1,D6954-'Data Transformation'!$W$25,FALSE))</f>
        <v>0</v>
      </c>
      <c r="E6953" t="str">
        <f t="array" ref="E6953">IF(ISLOGICAL(D6953),"",FREQUENCY(IF('Data Transformation'!$B$425:$B$8425='Bin Analysis'!$B6939,'Data Transformation'!$G$425:$G$8425),D6953))</f>
        <v/>
      </c>
      <c r="F6953" t="str">
        <f t="shared" si="867"/>
        <v/>
      </c>
      <c r="G6953">
        <f>Weighting!$H$17</f>
        <v>0</v>
      </c>
      <c r="H6953">
        <f t="array" ref="H6953">FREQUENCY(IF('Data Transformation'!$B$4:$B$8425=B6939,'Data Transformation'!$G$4:$G$8425),'Bin Analysis'!$B6953)</f>
        <v>19</v>
      </c>
      <c r="I6953">
        <f t="shared" si="868"/>
        <v>0</v>
      </c>
      <c r="J6953">
        <f t="shared" si="869"/>
        <v>0</v>
      </c>
      <c r="K6953">
        <f>J6953*Weighting!$W$17</f>
        <v>0</v>
      </c>
      <c r="M6953" s="14"/>
    </row>
    <row r="6954" spans="1:13" x14ac:dyDescent="0.25">
      <c r="A6954" s="32" t="str">
        <f>IF(Weighting!$P$18&gt;0,B6954,"")</f>
        <v/>
      </c>
      <c r="B6954">
        <f>Weighting!$C$18</f>
        <v>1.893</v>
      </c>
      <c r="C6954">
        <f>Weighting!$F$18</f>
        <v>0</v>
      </c>
      <c r="D6954" t="b">
        <f>IF(C6954=1,'Data Transformation'!$G$3+0.5*'Data Transformation'!$W$25,IF(C6955=1,D6955-'Data Transformation'!$W$25,FALSE))</f>
        <v>0</v>
      </c>
      <c r="E6954" t="str">
        <f t="array" ref="E6954">IF(ISLOGICAL(D6954),"",FREQUENCY(IF('Data Transformation'!$B$425:$B$8425='Bin Analysis'!$B6939,'Data Transformation'!$G$425:$G$8425),D6954))</f>
        <v/>
      </c>
      <c r="F6954" t="str">
        <f t="shared" si="867"/>
        <v/>
      </c>
      <c r="G6954">
        <f>Weighting!$H$18</f>
        <v>0</v>
      </c>
      <c r="H6954">
        <f t="array" ref="H6954">FREQUENCY(IF('Data Transformation'!$B$4:$B$8425=B6939,'Data Transformation'!$G$4:$G$8425),'Bin Analysis'!$B6954)</f>
        <v>19</v>
      </c>
      <c r="I6954">
        <f t="shared" si="868"/>
        <v>0</v>
      </c>
      <c r="J6954">
        <f t="shared" si="869"/>
        <v>0</v>
      </c>
      <c r="K6954">
        <f>J6954*Weighting!$W$18</f>
        <v>0</v>
      </c>
      <c r="M6954" s="14"/>
    </row>
    <row r="6955" spans="1:13" x14ac:dyDescent="0.25">
      <c r="A6955" s="32" t="str">
        <f>IF(Weighting!$P$19&gt;0,B6955,"")</f>
        <v/>
      </c>
      <c r="B6955">
        <f>Weighting!$C$19</f>
        <v>2.024</v>
      </c>
      <c r="C6955">
        <f>Weighting!$F$19</f>
        <v>0</v>
      </c>
      <c r="D6955" t="b">
        <f>IF(C6955=1,'Data Transformation'!$G$3+0.5*'Data Transformation'!$W$25,IF(C6956=1,D6956-'Data Transformation'!$W$25,FALSE))</f>
        <v>0</v>
      </c>
      <c r="E6955" t="str">
        <f t="array" ref="E6955">IF(ISLOGICAL(D6955),"",FREQUENCY(IF('Data Transformation'!$B$425:$B$8425='Bin Analysis'!$B6939,'Data Transformation'!$G$425:$G$8425),D6955))</f>
        <v/>
      </c>
      <c r="F6955" t="str">
        <f t="shared" si="867"/>
        <v/>
      </c>
      <c r="G6955">
        <f>Weighting!$H$19</f>
        <v>0</v>
      </c>
      <c r="H6955">
        <f t="array" ref="H6955">FREQUENCY(IF('Data Transformation'!$B$4:$B$8425=B6939,'Data Transformation'!$G$4:$G$8425),'Bin Analysis'!$B6955)</f>
        <v>19</v>
      </c>
      <c r="I6955">
        <f t="shared" si="868"/>
        <v>0</v>
      </c>
      <c r="J6955">
        <f t="shared" si="869"/>
        <v>0</v>
      </c>
      <c r="K6955">
        <f>J6955*Weighting!$W$19</f>
        <v>0</v>
      </c>
      <c r="M6955" s="14"/>
    </row>
    <row r="6956" spans="1:13" x14ac:dyDescent="0.25">
      <c r="A6956" s="32" t="str">
        <f>IF(Weighting!$P$20&gt;0,B6956,"")</f>
        <v/>
      </c>
      <c r="B6956">
        <f>Weighting!$C$20</f>
        <v>2.1550000000000002</v>
      </c>
      <c r="C6956">
        <f>Weighting!$F$20</f>
        <v>0</v>
      </c>
      <c r="D6956" t="b">
        <f>IF(C6956=1,'Data Transformation'!$G$3+0.5*'Data Transformation'!$W$25,IF(C6957=1,D6957-'Data Transformation'!$W$25,FALSE))</f>
        <v>0</v>
      </c>
      <c r="E6956" t="str">
        <f t="array" ref="E6956">IF(ISLOGICAL(D6956),"",FREQUENCY(IF('Data Transformation'!$B$425:$B$8425='Bin Analysis'!$B6939,'Data Transformation'!$G$425:$G$8425),D6956))</f>
        <v/>
      </c>
      <c r="F6956" t="str">
        <f t="shared" si="867"/>
        <v/>
      </c>
      <c r="G6956">
        <f>Weighting!$H$20</f>
        <v>0</v>
      </c>
      <c r="H6956">
        <f t="array" ref="H6956">FREQUENCY(IF('Data Transformation'!$B$4:$B$8425=B6939,'Data Transformation'!$G$4:$G$8425),'Bin Analysis'!$B6956)</f>
        <v>19</v>
      </c>
      <c r="I6956">
        <f t="shared" si="868"/>
        <v>0</v>
      </c>
      <c r="J6956">
        <f t="shared" si="869"/>
        <v>0</v>
      </c>
      <c r="K6956">
        <f>J6956*Weighting!$W$20</f>
        <v>0</v>
      </c>
      <c r="M6956" s="14"/>
    </row>
    <row r="6957" spans="1:13" x14ac:dyDescent="0.25">
      <c r="A6957" s="32" t="str">
        <f>IF(Weighting!$P$21&gt;0,B6957,"")</f>
        <v/>
      </c>
      <c r="B6957">
        <f>Weighting!$C$21</f>
        <v>2.2860000000000005</v>
      </c>
      <c r="C6957">
        <f>Weighting!$F$21</f>
        <v>0</v>
      </c>
      <c r="D6957" t="b">
        <f>IF(C6957=1,'Data Transformation'!$G$3+0.5*'Data Transformation'!$W$25,IF(C6958=1,D6958-'Data Transformation'!$W$25,FALSE))</f>
        <v>0</v>
      </c>
      <c r="E6957" t="str">
        <f t="array" ref="E6957">IF(ISLOGICAL(D6957),"",FREQUENCY(IF('Data Transformation'!$B$425:$B$8425='Bin Analysis'!$B6939,'Data Transformation'!$G$425:$G$8425),D6957))</f>
        <v/>
      </c>
      <c r="F6957" t="str">
        <f t="shared" si="867"/>
        <v/>
      </c>
      <c r="G6957">
        <f>Weighting!$H$21</f>
        <v>0</v>
      </c>
      <c r="H6957">
        <f t="array" ref="H6957">FREQUENCY(IF('Data Transformation'!$B$4:$B$8425=B6939,'Data Transformation'!$G$4:$G$8425),'Bin Analysis'!$B6957)</f>
        <v>19</v>
      </c>
      <c r="I6957">
        <f t="shared" si="868"/>
        <v>0</v>
      </c>
      <c r="J6957">
        <f t="shared" si="869"/>
        <v>0</v>
      </c>
      <c r="K6957">
        <f>J6957*Weighting!$W$21</f>
        <v>0</v>
      </c>
      <c r="M6957" s="14"/>
    </row>
    <row r="6958" spans="1:13" x14ac:dyDescent="0.25">
      <c r="A6958" s="32" t="str">
        <f>IF(Weighting!$P$22&gt;0,B6958,"")</f>
        <v/>
      </c>
      <c r="B6958">
        <f>Weighting!$C$22</f>
        <v>2.4170000000000007</v>
      </c>
      <c r="C6958">
        <f>Weighting!$F$22</f>
        <v>0</v>
      </c>
      <c r="D6958" t="b">
        <f>IF(C6958=1,'Data Transformation'!$G$3+0.5*'Data Transformation'!$W$25,IF(C6959=1,D6959-'Data Transformation'!$W$25,FALSE))</f>
        <v>0</v>
      </c>
      <c r="E6958" t="str">
        <f t="array" ref="E6958">IF(ISLOGICAL(D6958),"",FREQUENCY(IF('Data Transformation'!$B$425:$B$8425='Bin Analysis'!$B6939,'Data Transformation'!$G$425:$G$8425),D6958))</f>
        <v/>
      </c>
      <c r="F6958" t="str">
        <f t="shared" si="867"/>
        <v/>
      </c>
      <c r="G6958">
        <f>Weighting!$H$22</f>
        <v>0</v>
      </c>
      <c r="H6958">
        <f t="array" ref="H6958">FREQUENCY(IF('Data Transformation'!$B$4:$B$8425=B6939,'Data Transformation'!$G$4:$G$8425),'Bin Analysis'!$B6958)</f>
        <v>19</v>
      </c>
      <c r="I6958">
        <f t="shared" si="868"/>
        <v>0</v>
      </c>
      <c r="J6958">
        <f t="shared" si="869"/>
        <v>0</v>
      </c>
      <c r="K6958">
        <f>J6958*Weighting!$W$22</f>
        <v>0</v>
      </c>
      <c r="M6958" s="14"/>
    </row>
    <row r="6959" spans="1:13" x14ac:dyDescent="0.25">
      <c r="A6959" s="32" t="str">
        <f>IF(Weighting!$P$23&gt;0,B6959,"")</f>
        <v/>
      </c>
      <c r="B6959">
        <f>Weighting!$C$23</f>
        <v>2.5480000000000009</v>
      </c>
      <c r="C6959">
        <f>Weighting!$F$23</f>
        <v>0</v>
      </c>
      <c r="D6959" t="b">
        <f>IF(C6959=1,'Data Transformation'!$G$3+0.5*'Data Transformation'!$W$25,IF(C6960=1,D6960-'Data Transformation'!$W$25,FALSE))</f>
        <v>0</v>
      </c>
      <c r="E6959" t="str">
        <f t="array" ref="E6959">IF(ISLOGICAL(D6959),"",FREQUENCY(IF('Data Transformation'!$B$425:$B$8425='Bin Analysis'!$B6939,'Data Transformation'!$G$425:$G$8425),D6959))</f>
        <v/>
      </c>
      <c r="F6959" t="str">
        <f t="shared" si="867"/>
        <v/>
      </c>
      <c r="G6959">
        <f>Weighting!$H$23</f>
        <v>0</v>
      </c>
      <c r="H6959">
        <f t="array" ref="H6959">FREQUENCY(IF('Data Transformation'!$B$4:$B$8425=B6939,'Data Transformation'!$G$4:$G$8425),'Bin Analysis'!$B6959)</f>
        <v>19</v>
      </c>
      <c r="I6959">
        <f t="shared" si="868"/>
        <v>0</v>
      </c>
      <c r="J6959">
        <f t="shared" si="869"/>
        <v>0</v>
      </c>
      <c r="K6959">
        <f>J6959*Weighting!$W$23</f>
        <v>0</v>
      </c>
      <c r="M6959" s="14"/>
    </row>
    <row r="6960" spans="1:13" x14ac:dyDescent="0.25">
      <c r="A6960" s="32" t="str">
        <f>IF(Weighting!$P$24&gt;0,B6960,"")</f>
        <v/>
      </c>
      <c r="B6960">
        <f>Weighting!$C$24</f>
        <v>2.6790000000000012</v>
      </c>
      <c r="C6960">
        <f>Weighting!$F$24</f>
        <v>0</v>
      </c>
      <c r="D6960" t="b">
        <f>IF(C6960=1,'Data Transformation'!$G$3+0.5*'Data Transformation'!$W$25,IF(C6961=1,D6961-'Data Transformation'!$W$25,FALSE))</f>
        <v>0</v>
      </c>
      <c r="E6960" t="str">
        <f t="array" ref="E6960">IF(ISLOGICAL(D6960),"",FREQUENCY(IF('Data Transformation'!$B$425:$B$8425='Bin Analysis'!$B6939,'Data Transformation'!$G$425:$G$8425),D6960))</f>
        <v/>
      </c>
      <c r="F6960" t="str">
        <f t="shared" si="867"/>
        <v/>
      </c>
      <c r="G6960">
        <f>Weighting!$H$24</f>
        <v>0</v>
      </c>
      <c r="H6960">
        <f t="array" ref="H6960">FREQUENCY(IF('Data Transformation'!$B$4:$B$8425=B6939,'Data Transformation'!$G$4:$G$8425),'Bin Analysis'!$B6960)</f>
        <v>19</v>
      </c>
      <c r="I6960">
        <f t="shared" si="868"/>
        <v>0</v>
      </c>
      <c r="J6960">
        <f t="shared" si="869"/>
        <v>0</v>
      </c>
      <c r="K6960">
        <f>J6960*Weighting!$W$24</f>
        <v>0</v>
      </c>
      <c r="M6960" s="14"/>
    </row>
    <row r="6961" spans="1:25" x14ac:dyDescent="0.25">
      <c r="A6961" s="32" t="str">
        <f>IF(Weighting!$P$25&gt;0,B6961,"")</f>
        <v/>
      </c>
      <c r="B6961">
        <f>Weighting!$C$25</f>
        <v>2.8100000000000014</v>
      </c>
      <c r="C6961">
        <f>Weighting!$F$25</f>
        <v>0</v>
      </c>
      <c r="D6961" t="b">
        <f>IF(C6961=1,'Data Transformation'!$G$3+0.5*'Data Transformation'!$W$25,IF(C6962=1,D6962-'Data Transformation'!$W$25,FALSE))</f>
        <v>0</v>
      </c>
      <c r="E6961" t="str">
        <f t="array" ref="E6961">IF(ISLOGICAL(D6961),"",FREQUENCY(IF('Data Transformation'!$B$425:$B$8425='Bin Analysis'!$B6939,'Data Transformation'!$G$425:$G$8425),D6961))</f>
        <v/>
      </c>
      <c r="F6961" t="str">
        <f t="shared" si="867"/>
        <v/>
      </c>
      <c r="G6961">
        <f>Weighting!$H$25</f>
        <v>0</v>
      </c>
      <c r="H6961">
        <f t="array" ref="H6961">FREQUENCY(IF('Data Transformation'!$B$4:$B$8425=B6939,'Data Transformation'!$G$4:$G$8425),'Bin Analysis'!$B6961)</f>
        <v>19</v>
      </c>
      <c r="I6961">
        <f t="shared" si="868"/>
        <v>0</v>
      </c>
      <c r="J6961">
        <f t="shared" si="869"/>
        <v>0</v>
      </c>
      <c r="K6961">
        <f>J6961*Weighting!$W$25</f>
        <v>0</v>
      </c>
      <c r="M6961" s="14"/>
    </row>
    <row r="6962" spans="1:25" x14ac:dyDescent="0.25">
      <c r="N6962" s="55"/>
      <c r="O6962"/>
      <c r="P6962"/>
      <c r="Q6962"/>
      <c r="R6962"/>
    </row>
    <row r="6963" spans="1:25" ht="23.25" x14ac:dyDescent="0.35">
      <c r="A6963" s="21" t="s">
        <v>0</v>
      </c>
      <c r="B6963" s="21">
        <f>IFERROR(VLOOKUP(C6963,'Data Transformation'!$L$6:$M$426,2,FALSE),"")</f>
        <v>290</v>
      </c>
      <c r="C6963" s="21">
        <f>C6939+1</f>
        <v>290</v>
      </c>
      <c r="D6963" s="21"/>
      <c r="E6963" s="21"/>
      <c r="F6963" s="21"/>
      <c r="G6963" s="21"/>
      <c r="H6963" s="22"/>
      <c r="I6963" s="22"/>
      <c r="J6963" s="22"/>
      <c r="K6963" s="21"/>
      <c r="L6963" s="21">
        <f>B6963</f>
        <v>290</v>
      </c>
      <c r="M6963" s="23">
        <f>INDEX('Data Transformation'!$O$4:$O$424,MATCH($B6963,'Data Transformation'!$M$4:$M$424,0),MATCH($M$2,'Data Transformation'!$O$3,0))</f>
        <v>15</v>
      </c>
      <c r="N6963" s="27">
        <f>IF('Input and Summary Results'!$J$16="minimum",'Bin Analysis'!X6964/(M6963-1),'Bin Analysis'!Y6963/('Bin Analysis'!M6963-1))</f>
        <v>0.21428571428571427</v>
      </c>
      <c r="O6963" s="27">
        <f>IF(M6963=FALSE,NA(),(VLOOKUP(1,C6966:K6985,4,FALSE))/(M6963-1))</f>
        <v>0.5</v>
      </c>
      <c r="P6963" s="27">
        <f>IF(M6963=FALSE,NA(),SUM(J6966:J6985)/Weighting!$S$5)</f>
        <v>0.7</v>
      </c>
      <c r="Q6963" s="27">
        <f>IF(M6963=FALSE,NA(),SUM(K6966:K6985)/Weighting!$S$6)</f>
        <v>0.65217391304347827</v>
      </c>
      <c r="R6963" s="27">
        <f>IF(M6963=FALSE,NA(),(VLOOKUP(1,G6966:K6985,3,FALSE))/(M6963-1))</f>
        <v>7.1428571428571425E-2</v>
      </c>
      <c r="S6963" s="22" t="str">
        <f>IF(M6963=FALSE,NA(),IF(SUM(J6966:J6985)=2,"yes","no"))</f>
        <v>no</v>
      </c>
      <c r="X6963" s="2" cm="2">
        <f t="array" ref="X6963:X6964">FREQUENCY(IF('Data Transformation'!$B$425:$B$6424='Bin Analysis'!L6963,'Data Transformation'!$G$425:$G$6424),'Data Transformation'!$U$11)</f>
        <v>11</v>
      </c>
      <c r="Y6963" s="2" cm="2">
        <f t="array" ref="Y6963:Y6964">FREQUENCY(IF('Data Transformation'!$B$425:$B$6424='Bin Analysis'!L6963,'Data Transformation'!$G$425:$G$6424),'Data Transformation'!$U$12)</f>
        <v>4</v>
      </c>
    </row>
    <row r="6964" spans="1:25" x14ac:dyDescent="0.25">
      <c r="A6964" s="14" t="s">
        <v>67</v>
      </c>
      <c r="B6964" t="s">
        <v>47</v>
      </c>
      <c r="C6964" t="s">
        <v>5</v>
      </c>
      <c r="D6964" t="s">
        <v>100</v>
      </c>
      <c r="E6964" t="s">
        <v>101</v>
      </c>
      <c r="F6964" t="s">
        <v>102</v>
      </c>
      <c r="G6964" t="s">
        <v>70</v>
      </c>
      <c r="H6964" t="s">
        <v>31</v>
      </c>
      <c r="I6964" t="s">
        <v>32</v>
      </c>
      <c r="J6964" t="s">
        <v>46</v>
      </c>
      <c r="K6964" s="14" t="s">
        <v>45</v>
      </c>
      <c r="M6964" s="14"/>
      <c r="X6964" s="2">
        <v>3</v>
      </c>
      <c r="Y6964" s="2">
        <v>10</v>
      </c>
    </row>
    <row r="6965" spans="1:25" x14ac:dyDescent="0.25">
      <c r="A6965" s="32"/>
      <c r="D6965" t="b">
        <f>IF(C6965=1,'Data Transformation'!$G$3+0.5*'Data Transformation'!$W$25,IF(C6966=1,D6966-'Data Transformation'!$W$25,FALSE))</f>
        <v>0</v>
      </c>
      <c r="E6965" t="str">
        <f t="array" ref="E6965">IF(ISLOGICAL(D6965),"",FREQUENCY(IF('Data Transformation'!$B$425:$B$8425='Bin Analysis'!$B6963,'Data Transformation'!$G$425:$G$8425),D6965))</f>
        <v/>
      </c>
      <c r="F6965" t="str">
        <f>IF(ISLOGICAL(D6965),"",E6965-E6964)</f>
        <v/>
      </c>
      <c r="M6965" s="14"/>
    </row>
    <row r="6966" spans="1:25" x14ac:dyDescent="0.25">
      <c r="A6966" s="32">
        <f>IF(Weighting!$P$6&gt;0,B6966,"")</f>
        <v>0.32100000000000001</v>
      </c>
      <c r="B6966">
        <f>Weighting!$C$6</f>
        <v>0.32100000000000001</v>
      </c>
      <c r="C6966">
        <f>Weighting!$F$6</f>
        <v>0</v>
      </c>
      <c r="D6966" t="b">
        <f>IF(C6966=1,'Data Transformation'!$G$3+0.5*'Data Transformation'!$W$25,IF(C6967=1,D6967-'Data Transformation'!$W$25,FALSE))</f>
        <v>0</v>
      </c>
      <c r="E6966" t="str">
        <f t="array" ref="E6966">IF(ISLOGICAL(D6966),"",FREQUENCY(IF('Data Transformation'!$B$425:$B$8425='Bin Analysis'!$B6963,'Data Transformation'!$G$425:$G$8425),D6966))</f>
        <v/>
      </c>
      <c r="F6966" t="str">
        <f>IF(ISLOGICAL(D6966),"",E6966-E6965)</f>
        <v/>
      </c>
      <c r="G6966">
        <f>Weighting!$H$6</f>
        <v>1</v>
      </c>
      <c r="H6966">
        <f t="array" ref="H6966">FREQUENCY(IF('Data Transformation'!$B$4:$B$8425=B6963,'Data Transformation'!$G$4:$G$8425),'Bin Analysis'!$B6966)</f>
        <v>1</v>
      </c>
      <c r="I6966">
        <f>H6966-H6965</f>
        <v>1</v>
      </c>
      <c r="J6966">
        <f>IF(I6966=0,0,1)</f>
        <v>1</v>
      </c>
      <c r="K6966">
        <f>J6966*Weighting!$W$6</f>
        <v>1</v>
      </c>
      <c r="M6966" s="14"/>
    </row>
    <row r="6967" spans="1:25" x14ac:dyDescent="0.25">
      <c r="A6967" s="32">
        <f>IF(Weighting!$P$7&gt;0,B6967,"")</f>
        <v>0.45200000000000001</v>
      </c>
      <c r="B6967">
        <f>Weighting!$C$7</f>
        <v>0.45200000000000001</v>
      </c>
      <c r="C6967">
        <f>Weighting!$F$7</f>
        <v>0</v>
      </c>
      <c r="D6967" t="b">
        <f>IF(C6967=1,'Data Transformation'!$G$3+0.5*'Data Transformation'!$W$25,IF(C6968=1,D6968-'Data Transformation'!$W$25,FALSE))</f>
        <v>0</v>
      </c>
      <c r="E6967" t="str">
        <f t="array" ref="E6967">IF(ISLOGICAL(D6967),"",FREQUENCY(IF('Data Transformation'!$B$425:$B$8425='Bin Analysis'!$B6963,'Data Transformation'!$G$425:$G$8425),D6967))</f>
        <v/>
      </c>
      <c r="F6967" t="str">
        <f t="shared" ref="F6967:F6985" si="870">IF(ISLOGICAL(D6967),"",E6967-E6966)</f>
        <v/>
      </c>
      <c r="G6967">
        <f>Weighting!$H$7</f>
        <v>0</v>
      </c>
      <c r="H6967">
        <f t="array" ref="H6967">FREQUENCY(IF('Data Transformation'!$B$4:$B$8425=B6963,'Data Transformation'!$G$4:$G$8425),'Bin Analysis'!$B6967)</f>
        <v>1</v>
      </c>
      <c r="I6967">
        <f t="shared" ref="I6967:I6985" si="871">H6967-H6966</f>
        <v>0</v>
      </c>
      <c r="J6967">
        <f>IF(I6967=0,0,1)</f>
        <v>0</v>
      </c>
      <c r="K6967">
        <f>J6967*Weighting!$W$7</f>
        <v>0</v>
      </c>
      <c r="M6967" s="14"/>
    </row>
    <row r="6968" spans="1:25" x14ac:dyDescent="0.25">
      <c r="A6968" s="32">
        <f>IF(Weighting!$P$8&gt;0,B6968,"")</f>
        <v>0.58299999999999996</v>
      </c>
      <c r="B6968">
        <f>Weighting!$C$8</f>
        <v>0.58299999999999996</v>
      </c>
      <c r="C6968">
        <f>Weighting!$F$8</f>
        <v>0</v>
      </c>
      <c r="D6968" t="b">
        <f>IF(C6968=1,'Data Transformation'!$G$3+0.5*'Data Transformation'!$W$25,IF(C6969=1,D6969-'Data Transformation'!$W$25,FALSE))</f>
        <v>0</v>
      </c>
      <c r="E6968" t="str">
        <f t="array" ref="E6968">IF(ISLOGICAL(D6968),"",FREQUENCY(IF('Data Transformation'!$B$425:$B$8425='Bin Analysis'!$B6963,'Data Transformation'!$G$425:$G$8425),D6968))</f>
        <v/>
      </c>
      <c r="F6968" t="str">
        <f t="shared" si="870"/>
        <v/>
      </c>
      <c r="G6968">
        <f>Weighting!$H$8</f>
        <v>0</v>
      </c>
      <c r="H6968">
        <f t="array" ref="H6968">FREQUENCY(IF('Data Transformation'!$B$4:$B$8425=B6963,'Data Transformation'!$G$4:$G$8425),'Bin Analysis'!$B6968)</f>
        <v>2</v>
      </c>
      <c r="I6968">
        <f t="shared" si="871"/>
        <v>1</v>
      </c>
      <c r="J6968">
        <f t="shared" ref="J6968:J6985" si="872">IF(I6968=0,0,1)</f>
        <v>1</v>
      </c>
      <c r="K6968">
        <f>J6968*Weighting!$W$8</f>
        <v>3</v>
      </c>
      <c r="M6968" s="14"/>
    </row>
    <row r="6969" spans="1:25" x14ac:dyDescent="0.25">
      <c r="A6969" s="32">
        <f>IF(Weighting!$P$9&gt;0,B6969,"")</f>
        <v>0.71399999999999997</v>
      </c>
      <c r="B6969" s="50">
        <f>Weighting!$C$9</f>
        <v>0.71399999999999997</v>
      </c>
      <c r="C6969">
        <f>Weighting!$F$9</f>
        <v>0</v>
      </c>
      <c r="D6969" t="b">
        <f>IF(C6969=1,'Data Transformation'!$G$3+0.5*'Data Transformation'!$W$25,IF(C6970=1,D6970-'Data Transformation'!$W$25,FALSE))</f>
        <v>0</v>
      </c>
      <c r="E6969" t="str">
        <f t="array" ref="E6969">IF(ISLOGICAL(D6969),"",FREQUENCY(IF('Data Transformation'!$B$425:$B$8425='Bin Analysis'!$B6963,'Data Transformation'!$G$425:$G$8425),D6969))</f>
        <v/>
      </c>
      <c r="F6969" t="str">
        <f t="shared" si="870"/>
        <v/>
      </c>
      <c r="G6969">
        <f>Weighting!$H$9</f>
        <v>0</v>
      </c>
      <c r="H6969">
        <f t="array" ref="H6969">FREQUENCY(IF('Data Transformation'!$B$4:$B$8425=B6963,'Data Transformation'!$G$4:$G$8425),'Bin Analysis'!$B6969)</f>
        <v>3</v>
      </c>
      <c r="I6969">
        <f t="shared" si="871"/>
        <v>1</v>
      </c>
      <c r="J6969">
        <f t="shared" si="872"/>
        <v>1</v>
      </c>
      <c r="K6969">
        <f>J6969*Weighting!$W$9</f>
        <v>3</v>
      </c>
      <c r="M6969" s="14"/>
    </row>
    <row r="6970" spans="1:25" x14ac:dyDescent="0.25">
      <c r="A6970" s="32">
        <f>IF(Weighting!$P$10&gt;0,B6970,"")</f>
        <v>0.84499999999999997</v>
      </c>
      <c r="B6970">
        <f>Weighting!$C$10</f>
        <v>0.84499999999999997</v>
      </c>
      <c r="C6970">
        <f>Weighting!$F$10</f>
        <v>0</v>
      </c>
      <c r="D6970" t="b">
        <f>IF(C6970=1,'Data Transformation'!$G$3+0.5*'Data Transformation'!$W$25,IF(C6971=1,D6971-'Data Transformation'!$W$25,FALSE))</f>
        <v>0</v>
      </c>
      <c r="E6970" t="str">
        <f t="array" ref="E6970">IF(ISLOGICAL(D6970),"",FREQUENCY(IF('Data Transformation'!$B$425:$B$8425='Bin Analysis'!$B6963,'Data Transformation'!$G$425:$G$8425),D6970))</f>
        <v/>
      </c>
      <c r="F6970" t="str">
        <f t="shared" si="870"/>
        <v/>
      </c>
      <c r="G6970">
        <f>Weighting!$H$10</f>
        <v>0</v>
      </c>
      <c r="H6970">
        <f t="array" ref="H6970">FREQUENCY(IF('Data Transformation'!$B$4:$B$8425=B6963,'Data Transformation'!$G$4:$G$8425),'Bin Analysis'!$B6970)</f>
        <v>4</v>
      </c>
      <c r="I6970">
        <f t="shared" si="871"/>
        <v>1</v>
      </c>
      <c r="J6970">
        <f t="shared" si="872"/>
        <v>1</v>
      </c>
      <c r="K6970">
        <f>J6970*Weighting!$W$10</f>
        <v>3</v>
      </c>
      <c r="M6970" s="14"/>
    </row>
    <row r="6971" spans="1:25" x14ac:dyDescent="0.25">
      <c r="A6971" s="32">
        <f>IF(Weighting!$P$11&gt;0,B6971,"")</f>
        <v>0.97599999999999998</v>
      </c>
      <c r="B6971">
        <f>Weighting!$C$11</f>
        <v>0.97599999999999998</v>
      </c>
      <c r="C6971">
        <f>Weighting!$F$11</f>
        <v>0</v>
      </c>
      <c r="D6971">
        <f>IF(C6971=1,'Data Transformation'!$G$3+0.5*'Data Transformation'!$W$25,IF(C6972=1,D6972-'Data Transformation'!$W$25,FALSE))</f>
        <v>0.86899999999999999</v>
      </c>
      <c r="E6971">
        <f t="array" ref="E6971">IF(ISLOGICAL(D6971),"",FREQUENCY(IF('Data Transformation'!$B$425:$B$8425='Bin Analysis'!$B6963,'Data Transformation'!$G$425:$G$8425),D6971))</f>
        <v>4</v>
      </c>
      <c r="F6971" t="e">
        <f t="shared" si="870"/>
        <v>#VALUE!</v>
      </c>
      <c r="G6971">
        <f>Weighting!$H$11</f>
        <v>0</v>
      </c>
      <c r="H6971">
        <f t="array" ref="H6971">FREQUENCY(IF('Data Transformation'!$B$4:$B$8425=B6963,'Data Transformation'!$G$4:$G$8425),'Bin Analysis'!$B6971)</f>
        <v>5</v>
      </c>
      <c r="I6971">
        <f t="shared" si="871"/>
        <v>1</v>
      </c>
      <c r="J6971">
        <f t="shared" si="872"/>
        <v>1</v>
      </c>
      <c r="K6971">
        <f>J6971*Weighting!$W$11</f>
        <v>2</v>
      </c>
      <c r="M6971" s="14"/>
    </row>
    <row r="6972" spans="1:25" x14ac:dyDescent="0.25">
      <c r="A6972" s="32">
        <f>IF(Weighting!$P$12&gt;0,B6972,"")</f>
        <v>1.107</v>
      </c>
      <c r="B6972">
        <f>Weighting!$C$12</f>
        <v>1.107</v>
      </c>
      <c r="C6972">
        <f>Weighting!$F$12</f>
        <v>1</v>
      </c>
      <c r="D6972">
        <f>IF(C6972=1,'Data Transformation'!$G$3+0.5*'Data Transformation'!$W$25,IF(C6973=1,D6973-'Data Transformation'!$W$25,FALSE))</f>
        <v>1.131</v>
      </c>
      <c r="E6972">
        <f t="array" ref="E6972">IF(ISLOGICAL(D6972),"",FREQUENCY(IF('Data Transformation'!$B$425:$B$8425='Bin Analysis'!$B6963,'Data Transformation'!$G$425:$G$8425),D6972))</f>
        <v>11</v>
      </c>
      <c r="F6972">
        <f t="shared" si="870"/>
        <v>7</v>
      </c>
      <c r="G6972">
        <f>Weighting!$H$12</f>
        <v>0</v>
      </c>
      <c r="H6972">
        <f t="array" ref="H6972">FREQUENCY(IF('Data Transformation'!$B$4:$B$8425=B6963,'Data Transformation'!$G$4:$G$8425),'Bin Analysis'!$B6972)</f>
        <v>11</v>
      </c>
      <c r="I6972">
        <f t="shared" si="871"/>
        <v>6</v>
      </c>
      <c r="J6972">
        <f t="shared" si="872"/>
        <v>1</v>
      </c>
      <c r="K6972">
        <f>J6972*Weighting!$W$12</f>
        <v>1</v>
      </c>
      <c r="M6972" s="14"/>
    </row>
    <row r="6973" spans="1:25" x14ac:dyDescent="0.25">
      <c r="A6973" s="32">
        <f>IF(Weighting!$P$13&gt;0,B6973,"")</f>
        <v>1.238</v>
      </c>
      <c r="B6973">
        <f>Weighting!$C$13</f>
        <v>1.238</v>
      </c>
      <c r="C6973">
        <f>Weighting!$F$13</f>
        <v>0</v>
      </c>
      <c r="D6973" t="b">
        <f>IF(C6973=1,'Data Transformation'!$G$3+0.5*'Data Transformation'!$W$25,IF(C6974=1,D6974-'Data Transformation'!$W$25,FALSE))</f>
        <v>0</v>
      </c>
      <c r="E6973" t="str">
        <f t="array" ref="E6973">IF(ISLOGICAL(D6973),"",FREQUENCY(IF('Data Transformation'!$B$425:$B$8425='Bin Analysis'!$B6963,'Data Transformation'!$G$425:$G$8425),D6973))</f>
        <v/>
      </c>
      <c r="F6973" t="str">
        <f t="shared" si="870"/>
        <v/>
      </c>
      <c r="G6973">
        <f>Weighting!$H$13</f>
        <v>0</v>
      </c>
      <c r="H6973">
        <f t="array" ref="H6973">FREQUENCY(IF('Data Transformation'!$B$4:$B$8425=B6963,'Data Transformation'!$G$4:$G$8425),'Bin Analysis'!$B6973)</f>
        <v>15</v>
      </c>
      <c r="I6973">
        <f t="shared" si="871"/>
        <v>4</v>
      </c>
      <c r="J6973">
        <f t="shared" si="872"/>
        <v>1</v>
      </c>
      <c r="K6973">
        <f>J6973*Weighting!$W$13</f>
        <v>2</v>
      </c>
      <c r="M6973" s="14"/>
    </row>
    <row r="6974" spans="1:25" x14ac:dyDescent="0.25">
      <c r="A6974" s="32">
        <f>IF(Weighting!$P$14&gt;0,B6974,"")</f>
        <v>1.369</v>
      </c>
      <c r="B6974">
        <f>Weighting!$C$14</f>
        <v>1.369</v>
      </c>
      <c r="C6974">
        <f>Weighting!$F$14</f>
        <v>0</v>
      </c>
      <c r="D6974" t="b">
        <f>IF(C6974=1,'Data Transformation'!$G$3+0.5*'Data Transformation'!$W$25,IF(C6975=1,D6975-'Data Transformation'!$W$25,FALSE))</f>
        <v>0</v>
      </c>
      <c r="E6974" t="str">
        <f t="array" ref="E6974">IF(ISLOGICAL(D6974),"",FREQUENCY(IF('Data Transformation'!$B$425:$B$8425='Bin Analysis'!$B6963,'Data Transformation'!$G$425:$G$8425),D6974))</f>
        <v/>
      </c>
      <c r="F6974" t="str">
        <f t="shared" si="870"/>
        <v/>
      </c>
      <c r="G6974">
        <f>Weighting!$H$14</f>
        <v>0</v>
      </c>
      <c r="H6974">
        <f t="array" ref="H6974">FREQUENCY(IF('Data Transformation'!$B$4:$B$8425=B6963,'Data Transformation'!$G$4:$G$8425),'Bin Analysis'!$B6974)</f>
        <v>15</v>
      </c>
      <c r="I6974">
        <f t="shared" si="871"/>
        <v>0</v>
      </c>
      <c r="J6974">
        <f t="shared" si="872"/>
        <v>0</v>
      </c>
      <c r="K6974">
        <f>J6974*Weighting!$W$14</f>
        <v>0</v>
      </c>
      <c r="M6974" s="14"/>
    </row>
    <row r="6975" spans="1:25" x14ac:dyDescent="0.25">
      <c r="A6975" s="32">
        <f>IF(Weighting!$P$15&gt;0,B6975,"")</f>
        <v>1.5000009999999999</v>
      </c>
      <c r="B6975">
        <f>Weighting!$C$15</f>
        <v>1.5000009999999999</v>
      </c>
      <c r="C6975">
        <f>Weighting!$F$15</f>
        <v>0</v>
      </c>
      <c r="D6975" t="b">
        <f>IF(C6975=1,'Data Transformation'!$G$3+0.5*'Data Transformation'!$W$25,IF(C6976=1,D6976-'Data Transformation'!$W$25,FALSE))</f>
        <v>0</v>
      </c>
      <c r="E6975" t="str">
        <f t="array" ref="E6975">IF(ISLOGICAL(D6975),"",FREQUENCY(IF('Data Transformation'!$B$425:$B$8425='Bin Analysis'!$B6963,'Data Transformation'!$G$425:$G$8425),D6975))</f>
        <v/>
      </c>
      <c r="F6975" t="str">
        <f t="shared" si="870"/>
        <v/>
      </c>
      <c r="G6975">
        <f>Weighting!$H$15</f>
        <v>0</v>
      </c>
      <c r="H6975">
        <f t="array" ref="H6975">FREQUENCY(IF('Data Transformation'!$B$4:$B$8425=B6963,'Data Transformation'!$G$4:$G$8425),'Bin Analysis'!$B6975)</f>
        <v>15</v>
      </c>
      <c r="I6975">
        <f t="shared" si="871"/>
        <v>0</v>
      </c>
      <c r="J6975">
        <f t="shared" si="872"/>
        <v>0</v>
      </c>
      <c r="K6975">
        <f>J6975*Weighting!$W$15</f>
        <v>0</v>
      </c>
      <c r="M6975" s="14"/>
    </row>
    <row r="6976" spans="1:25" x14ac:dyDescent="0.25">
      <c r="A6976" s="32" t="str">
        <f>IF(Weighting!$P$16&gt;0,B6976,"")</f>
        <v/>
      </c>
      <c r="B6976">
        <f>Weighting!$C$16</f>
        <v>1.631</v>
      </c>
      <c r="C6976">
        <f>Weighting!$F$16</f>
        <v>0</v>
      </c>
      <c r="D6976" t="b">
        <f>IF(C6976=1,'Data Transformation'!$G$3+0.5*'Data Transformation'!$W$25,IF(C6977=1,D6977-'Data Transformation'!$W$25,FALSE))</f>
        <v>0</v>
      </c>
      <c r="E6976" t="str">
        <f t="array" ref="E6976">IF(ISLOGICAL(D6976),"",FREQUENCY(IF('Data Transformation'!$B$425:$B$8425='Bin Analysis'!$B6963,'Data Transformation'!$G$425:$G$8425),D6976))</f>
        <v/>
      </c>
      <c r="F6976" t="str">
        <f t="shared" si="870"/>
        <v/>
      </c>
      <c r="G6976">
        <f>Weighting!$H$16</f>
        <v>0</v>
      </c>
      <c r="H6976">
        <f t="array" ref="H6976">FREQUENCY(IF('Data Transformation'!$B$4:$B$8425=B6963,'Data Transformation'!$G$4:$G$8425),'Bin Analysis'!$B6976)</f>
        <v>15</v>
      </c>
      <c r="I6976">
        <f t="shared" si="871"/>
        <v>0</v>
      </c>
      <c r="J6976">
        <f t="shared" si="872"/>
        <v>0</v>
      </c>
      <c r="K6976">
        <f>J6976*Weighting!$W$16</f>
        <v>0</v>
      </c>
      <c r="M6976" s="14"/>
    </row>
    <row r="6977" spans="1:25" x14ac:dyDescent="0.25">
      <c r="A6977" s="32" t="str">
        <f>IF(Weighting!$P$17&gt;0,B6977,"")</f>
        <v/>
      </c>
      <c r="B6977">
        <f>Weighting!$C$17</f>
        <v>1.762</v>
      </c>
      <c r="C6977">
        <f>Weighting!$F$17</f>
        <v>0</v>
      </c>
      <c r="D6977" t="b">
        <f>IF(C6977=1,'Data Transformation'!$G$3+0.5*'Data Transformation'!$W$25,IF(C6978=1,D6978-'Data Transformation'!$W$25,FALSE))</f>
        <v>0</v>
      </c>
      <c r="E6977" t="str">
        <f t="array" ref="E6977">IF(ISLOGICAL(D6977),"",FREQUENCY(IF('Data Transformation'!$B$425:$B$8425='Bin Analysis'!$B6963,'Data Transformation'!$G$425:$G$8425),D6977))</f>
        <v/>
      </c>
      <c r="F6977" t="str">
        <f t="shared" si="870"/>
        <v/>
      </c>
      <c r="G6977">
        <f>Weighting!$H$17</f>
        <v>0</v>
      </c>
      <c r="H6977">
        <f t="array" ref="H6977">FREQUENCY(IF('Data Transformation'!$B$4:$B$8425=B6963,'Data Transformation'!$G$4:$G$8425),'Bin Analysis'!$B6977)</f>
        <v>15</v>
      </c>
      <c r="I6977">
        <f t="shared" si="871"/>
        <v>0</v>
      </c>
      <c r="J6977">
        <f t="shared" si="872"/>
        <v>0</v>
      </c>
      <c r="K6977">
        <f>J6977*Weighting!$W$17</f>
        <v>0</v>
      </c>
      <c r="M6977" s="14"/>
    </row>
    <row r="6978" spans="1:25" x14ac:dyDescent="0.25">
      <c r="A6978" s="32" t="str">
        <f>IF(Weighting!$P$18&gt;0,B6978,"")</f>
        <v/>
      </c>
      <c r="B6978">
        <f>Weighting!$C$18</f>
        <v>1.893</v>
      </c>
      <c r="C6978">
        <f>Weighting!$F$18</f>
        <v>0</v>
      </c>
      <c r="D6978" t="b">
        <f>IF(C6978=1,'Data Transformation'!$G$3+0.5*'Data Transformation'!$W$25,IF(C6979=1,D6979-'Data Transformation'!$W$25,FALSE))</f>
        <v>0</v>
      </c>
      <c r="E6978" t="str">
        <f t="array" ref="E6978">IF(ISLOGICAL(D6978),"",FREQUENCY(IF('Data Transformation'!$B$425:$B$8425='Bin Analysis'!$B6963,'Data Transformation'!$G$425:$G$8425),D6978))</f>
        <v/>
      </c>
      <c r="F6978" t="str">
        <f t="shared" si="870"/>
        <v/>
      </c>
      <c r="G6978">
        <f>Weighting!$H$18</f>
        <v>0</v>
      </c>
      <c r="H6978">
        <f t="array" ref="H6978">FREQUENCY(IF('Data Transformation'!$B$4:$B$8425=B6963,'Data Transformation'!$G$4:$G$8425),'Bin Analysis'!$B6978)</f>
        <v>15</v>
      </c>
      <c r="I6978">
        <f t="shared" si="871"/>
        <v>0</v>
      </c>
      <c r="J6978">
        <f t="shared" si="872"/>
        <v>0</v>
      </c>
      <c r="K6978">
        <f>J6978*Weighting!$W$18</f>
        <v>0</v>
      </c>
      <c r="M6978" s="14"/>
    </row>
    <row r="6979" spans="1:25" x14ac:dyDescent="0.25">
      <c r="A6979" s="32" t="str">
        <f>IF(Weighting!$P$19&gt;0,B6979,"")</f>
        <v/>
      </c>
      <c r="B6979">
        <f>Weighting!$C$19</f>
        <v>2.024</v>
      </c>
      <c r="C6979">
        <f>Weighting!$F$19</f>
        <v>0</v>
      </c>
      <c r="D6979" t="b">
        <f>IF(C6979=1,'Data Transformation'!$G$3+0.5*'Data Transformation'!$W$25,IF(C6980=1,D6980-'Data Transformation'!$W$25,FALSE))</f>
        <v>0</v>
      </c>
      <c r="E6979" t="str">
        <f t="array" ref="E6979">IF(ISLOGICAL(D6979),"",FREQUENCY(IF('Data Transformation'!$B$425:$B$8425='Bin Analysis'!$B6963,'Data Transformation'!$G$425:$G$8425),D6979))</f>
        <v/>
      </c>
      <c r="F6979" t="str">
        <f t="shared" si="870"/>
        <v/>
      </c>
      <c r="G6979">
        <f>Weighting!$H$19</f>
        <v>0</v>
      </c>
      <c r="H6979">
        <f t="array" ref="H6979">FREQUENCY(IF('Data Transformation'!$B$4:$B$8425=B6963,'Data Transformation'!$G$4:$G$8425),'Bin Analysis'!$B6979)</f>
        <v>15</v>
      </c>
      <c r="I6979">
        <f t="shared" si="871"/>
        <v>0</v>
      </c>
      <c r="J6979">
        <f t="shared" si="872"/>
        <v>0</v>
      </c>
      <c r="K6979">
        <f>J6979*Weighting!$W$19</f>
        <v>0</v>
      </c>
      <c r="M6979" s="14"/>
    </row>
    <row r="6980" spans="1:25" x14ac:dyDescent="0.25">
      <c r="A6980" s="32" t="str">
        <f>IF(Weighting!$P$20&gt;0,B6980,"")</f>
        <v/>
      </c>
      <c r="B6980">
        <f>Weighting!$C$20</f>
        <v>2.1550000000000002</v>
      </c>
      <c r="C6980">
        <f>Weighting!$F$20</f>
        <v>0</v>
      </c>
      <c r="D6980" t="b">
        <f>IF(C6980=1,'Data Transformation'!$G$3+0.5*'Data Transformation'!$W$25,IF(C6981=1,D6981-'Data Transformation'!$W$25,FALSE))</f>
        <v>0</v>
      </c>
      <c r="E6980" t="str">
        <f t="array" ref="E6980">IF(ISLOGICAL(D6980),"",FREQUENCY(IF('Data Transformation'!$B$425:$B$8425='Bin Analysis'!$B6963,'Data Transformation'!$G$425:$G$8425),D6980))</f>
        <v/>
      </c>
      <c r="F6980" t="str">
        <f t="shared" si="870"/>
        <v/>
      </c>
      <c r="G6980">
        <f>Weighting!$H$20</f>
        <v>0</v>
      </c>
      <c r="H6980">
        <f t="array" ref="H6980">FREQUENCY(IF('Data Transformation'!$B$4:$B$8425=B6963,'Data Transformation'!$G$4:$G$8425),'Bin Analysis'!$B6980)</f>
        <v>15</v>
      </c>
      <c r="I6980">
        <f t="shared" si="871"/>
        <v>0</v>
      </c>
      <c r="J6980">
        <f t="shared" si="872"/>
        <v>0</v>
      </c>
      <c r="K6980">
        <f>J6980*Weighting!$W$20</f>
        <v>0</v>
      </c>
      <c r="M6980" s="14"/>
    </row>
    <row r="6981" spans="1:25" x14ac:dyDescent="0.25">
      <c r="A6981" s="32" t="str">
        <f>IF(Weighting!$P$21&gt;0,B6981,"")</f>
        <v/>
      </c>
      <c r="B6981">
        <f>Weighting!$C$21</f>
        <v>2.2860000000000005</v>
      </c>
      <c r="C6981">
        <f>Weighting!$F$21</f>
        <v>0</v>
      </c>
      <c r="D6981" t="b">
        <f>IF(C6981=1,'Data Transformation'!$G$3+0.5*'Data Transformation'!$W$25,IF(C6982=1,D6982-'Data Transformation'!$W$25,FALSE))</f>
        <v>0</v>
      </c>
      <c r="E6981" t="str">
        <f t="array" ref="E6981">IF(ISLOGICAL(D6981),"",FREQUENCY(IF('Data Transformation'!$B$425:$B$8425='Bin Analysis'!$B6963,'Data Transformation'!$G$425:$G$8425),D6981))</f>
        <v/>
      </c>
      <c r="F6981" t="str">
        <f t="shared" si="870"/>
        <v/>
      </c>
      <c r="G6981">
        <f>Weighting!$H$21</f>
        <v>0</v>
      </c>
      <c r="H6981">
        <f t="array" ref="H6981">FREQUENCY(IF('Data Transformation'!$B$4:$B$8425=B6963,'Data Transformation'!$G$4:$G$8425),'Bin Analysis'!$B6981)</f>
        <v>15</v>
      </c>
      <c r="I6981">
        <f t="shared" si="871"/>
        <v>0</v>
      </c>
      <c r="J6981">
        <f t="shared" si="872"/>
        <v>0</v>
      </c>
      <c r="K6981">
        <f>J6981*Weighting!$W$21</f>
        <v>0</v>
      </c>
      <c r="M6981" s="14"/>
    </row>
    <row r="6982" spans="1:25" x14ac:dyDescent="0.25">
      <c r="A6982" s="32" t="str">
        <f>IF(Weighting!$P$22&gt;0,B6982,"")</f>
        <v/>
      </c>
      <c r="B6982">
        <f>Weighting!$C$22</f>
        <v>2.4170000000000007</v>
      </c>
      <c r="C6982">
        <f>Weighting!$F$22</f>
        <v>0</v>
      </c>
      <c r="D6982" t="b">
        <f>IF(C6982=1,'Data Transformation'!$G$3+0.5*'Data Transformation'!$W$25,IF(C6983=1,D6983-'Data Transformation'!$W$25,FALSE))</f>
        <v>0</v>
      </c>
      <c r="E6982" t="str">
        <f t="array" ref="E6982">IF(ISLOGICAL(D6982),"",FREQUENCY(IF('Data Transformation'!$B$425:$B$8425='Bin Analysis'!$B6963,'Data Transformation'!$G$425:$G$8425),D6982))</f>
        <v/>
      </c>
      <c r="F6982" t="str">
        <f t="shared" si="870"/>
        <v/>
      </c>
      <c r="G6982">
        <f>Weighting!$H$22</f>
        <v>0</v>
      </c>
      <c r="H6982">
        <f t="array" ref="H6982">FREQUENCY(IF('Data Transformation'!$B$4:$B$8425=B6963,'Data Transformation'!$G$4:$G$8425),'Bin Analysis'!$B6982)</f>
        <v>15</v>
      </c>
      <c r="I6982">
        <f t="shared" si="871"/>
        <v>0</v>
      </c>
      <c r="J6982">
        <f t="shared" si="872"/>
        <v>0</v>
      </c>
      <c r="K6982">
        <f>J6982*Weighting!$W$22</f>
        <v>0</v>
      </c>
      <c r="M6982" s="14"/>
    </row>
    <row r="6983" spans="1:25" x14ac:dyDescent="0.25">
      <c r="A6983" s="32" t="str">
        <f>IF(Weighting!$P$23&gt;0,B6983,"")</f>
        <v/>
      </c>
      <c r="B6983">
        <f>Weighting!$C$23</f>
        <v>2.5480000000000009</v>
      </c>
      <c r="C6983">
        <f>Weighting!$F$23</f>
        <v>0</v>
      </c>
      <c r="D6983" t="b">
        <f>IF(C6983=1,'Data Transformation'!$G$3+0.5*'Data Transformation'!$W$25,IF(C6984=1,D6984-'Data Transformation'!$W$25,FALSE))</f>
        <v>0</v>
      </c>
      <c r="E6983" t="str">
        <f t="array" ref="E6983">IF(ISLOGICAL(D6983),"",FREQUENCY(IF('Data Transformation'!$B$425:$B$8425='Bin Analysis'!$B6963,'Data Transformation'!$G$425:$G$8425),D6983))</f>
        <v/>
      </c>
      <c r="F6983" t="str">
        <f t="shared" si="870"/>
        <v/>
      </c>
      <c r="G6983">
        <f>Weighting!$H$23</f>
        <v>0</v>
      </c>
      <c r="H6983">
        <f t="array" ref="H6983">FREQUENCY(IF('Data Transformation'!$B$4:$B$8425=B6963,'Data Transformation'!$G$4:$G$8425),'Bin Analysis'!$B6983)</f>
        <v>15</v>
      </c>
      <c r="I6983">
        <f t="shared" si="871"/>
        <v>0</v>
      </c>
      <c r="J6983">
        <f t="shared" si="872"/>
        <v>0</v>
      </c>
      <c r="K6983">
        <f>J6983*Weighting!$W$23</f>
        <v>0</v>
      </c>
      <c r="M6983" s="14"/>
    </row>
    <row r="6984" spans="1:25" x14ac:dyDescent="0.25">
      <c r="A6984" s="32" t="str">
        <f>IF(Weighting!$P$24&gt;0,B6984,"")</f>
        <v/>
      </c>
      <c r="B6984">
        <f>Weighting!$C$24</f>
        <v>2.6790000000000012</v>
      </c>
      <c r="C6984">
        <f>Weighting!$F$24</f>
        <v>0</v>
      </c>
      <c r="D6984" t="b">
        <f>IF(C6984=1,'Data Transformation'!$G$3+0.5*'Data Transformation'!$W$25,IF(C6985=1,D6985-'Data Transformation'!$W$25,FALSE))</f>
        <v>0</v>
      </c>
      <c r="E6984" t="str">
        <f t="array" ref="E6984">IF(ISLOGICAL(D6984),"",FREQUENCY(IF('Data Transformation'!$B$425:$B$8425='Bin Analysis'!$B6963,'Data Transformation'!$G$425:$G$8425),D6984))</f>
        <v/>
      </c>
      <c r="F6984" t="str">
        <f t="shared" si="870"/>
        <v/>
      </c>
      <c r="G6984">
        <f>Weighting!$H$24</f>
        <v>0</v>
      </c>
      <c r="H6984">
        <f t="array" ref="H6984">FREQUENCY(IF('Data Transformation'!$B$4:$B$8425=B6963,'Data Transformation'!$G$4:$G$8425),'Bin Analysis'!$B6984)</f>
        <v>15</v>
      </c>
      <c r="I6984">
        <f t="shared" si="871"/>
        <v>0</v>
      </c>
      <c r="J6984">
        <f t="shared" si="872"/>
        <v>0</v>
      </c>
      <c r="K6984">
        <f>J6984*Weighting!$W$24</f>
        <v>0</v>
      </c>
      <c r="M6984" s="14"/>
    </row>
    <row r="6985" spans="1:25" x14ac:dyDescent="0.25">
      <c r="A6985" s="32" t="str">
        <f>IF(Weighting!$P$25&gt;0,B6985,"")</f>
        <v/>
      </c>
      <c r="B6985">
        <f>Weighting!$C$25</f>
        <v>2.8100000000000014</v>
      </c>
      <c r="C6985">
        <f>Weighting!$F$25</f>
        <v>0</v>
      </c>
      <c r="D6985" t="b">
        <f>IF(C6985=1,'Data Transformation'!$G$3+0.5*'Data Transformation'!$W$25,IF(C6986=1,D6986-'Data Transformation'!$W$25,FALSE))</f>
        <v>0</v>
      </c>
      <c r="E6985" t="str">
        <f t="array" ref="E6985">IF(ISLOGICAL(D6985),"",FREQUENCY(IF('Data Transformation'!$B$425:$B$8425='Bin Analysis'!$B6963,'Data Transformation'!$G$425:$G$8425),D6985))</f>
        <v/>
      </c>
      <c r="F6985" t="str">
        <f t="shared" si="870"/>
        <v/>
      </c>
      <c r="G6985">
        <f>Weighting!$H$25</f>
        <v>0</v>
      </c>
      <c r="H6985">
        <f t="array" ref="H6985">FREQUENCY(IF('Data Transformation'!$B$4:$B$8425=B6963,'Data Transformation'!$G$4:$G$8425),'Bin Analysis'!$B6985)</f>
        <v>15</v>
      </c>
      <c r="I6985">
        <f t="shared" si="871"/>
        <v>0</v>
      </c>
      <c r="J6985">
        <f t="shared" si="872"/>
        <v>0</v>
      </c>
      <c r="K6985">
        <f>J6985*Weighting!$W$25</f>
        <v>0</v>
      </c>
      <c r="M6985" s="14"/>
    </row>
    <row r="6986" spans="1:25" x14ac:dyDescent="0.25">
      <c r="O6986"/>
      <c r="P6986"/>
      <c r="Q6986"/>
      <c r="R6986"/>
    </row>
    <row r="6987" spans="1:25" ht="23.25" x14ac:dyDescent="0.35">
      <c r="A6987" s="21" t="s">
        <v>0</v>
      </c>
      <c r="B6987" s="21">
        <f>IFERROR(VLOOKUP(C6987,'Data Transformation'!$L$6:$M$426,2,FALSE),"")</f>
        <v>291</v>
      </c>
      <c r="C6987" s="21">
        <f>C6963+1</f>
        <v>291</v>
      </c>
      <c r="D6987" s="21"/>
      <c r="E6987" s="21"/>
      <c r="F6987" s="21"/>
      <c r="G6987" s="21"/>
      <c r="H6987" s="22"/>
      <c r="I6987" s="22"/>
      <c r="J6987" s="22"/>
      <c r="K6987" s="21"/>
      <c r="L6987" s="21">
        <f>B6987</f>
        <v>291</v>
      </c>
      <c r="M6987" s="23">
        <f>INDEX('Data Transformation'!$O$4:$O$424,MATCH($B6987,'Data Transformation'!$M$4:$M$424,0),MATCH($M$2,'Data Transformation'!$O$3,0))</f>
        <v>16</v>
      </c>
      <c r="N6987" s="27">
        <f>IF('Input and Summary Results'!$J$16="minimum",'Bin Analysis'!X6988/(M6987-1),'Bin Analysis'!Y6987/('Bin Analysis'!M6987-1))</f>
        <v>0</v>
      </c>
      <c r="O6987" s="27">
        <f>IF(M6987=FALSE,NA(),(VLOOKUP(1,C6990:K7009,4,FALSE))/(M6987-1))</f>
        <v>0.13333333333333333</v>
      </c>
      <c r="P6987" s="27">
        <f>IF(M6987=FALSE,NA(),SUM(J6990:J7009)/Weighting!$S$5)</f>
        <v>0.6</v>
      </c>
      <c r="Q6987" s="27">
        <f>IF(M6987=FALSE,NA(),SUM(K6990:K7009)/Weighting!$S$6)</f>
        <v>0.56521739130434778</v>
      </c>
      <c r="R6987" s="27">
        <f>IF(M6987=FALSE,NA(),(VLOOKUP(1,G6990:K7009,3,FALSE))/(M6987-1))</f>
        <v>6.6666666666666666E-2</v>
      </c>
      <c r="S6987" s="22" t="str">
        <f>IF(M6987=FALSE,NA(),IF(SUM(J6990:J7009)=2,"yes","no"))</f>
        <v>no</v>
      </c>
      <c r="X6987" s="2" cm="2">
        <f t="array" ref="X6987:X6988">FREQUENCY(IF('Data Transformation'!$B$425:$B$6424='Bin Analysis'!L6987,'Data Transformation'!$G$425:$G$6424),'Data Transformation'!$U$11)</f>
        <v>15</v>
      </c>
      <c r="Y6987" s="2" cm="2">
        <f t="array" ref="Y6987:Y6988">FREQUENCY(IF('Data Transformation'!$B$425:$B$6424='Bin Analysis'!L6987,'Data Transformation'!$G$425:$G$6424),'Data Transformation'!$U$12)</f>
        <v>13</v>
      </c>
    </row>
    <row r="6988" spans="1:25" x14ac:dyDescent="0.25">
      <c r="A6988" s="14" t="s">
        <v>67</v>
      </c>
      <c r="B6988" t="s">
        <v>47</v>
      </c>
      <c r="C6988" t="s">
        <v>5</v>
      </c>
      <c r="D6988" t="s">
        <v>100</v>
      </c>
      <c r="E6988" t="s">
        <v>101</v>
      </c>
      <c r="F6988" t="s">
        <v>102</v>
      </c>
      <c r="G6988" t="s">
        <v>70</v>
      </c>
      <c r="H6988" t="s">
        <v>31</v>
      </c>
      <c r="I6988" t="s">
        <v>32</v>
      </c>
      <c r="J6988" t="s">
        <v>46</v>
      </c>
      <c r="K6988" s="14" t="s">
        <v>45</v>
      </c>
      <c r="M6988" s="14"/>
      <c r="X6988" s="2">
        <v>0</v>
      </c>
      <c r="Y6988" s="2">
        <v>2</v>
      </c>
    </row>
    <row r="6989" spans="1:25" x14ac:dyDescent="0.25">
      <c r="A6989" s="32"/>
      <c r="D6989" t="b">
        <f>IF(C6989=1,'Data Transformation'!$G$3+0.5*'Data Transformation'!$W$25,IF(C6990=1,D6990-'Data Transformation'!$W$25,FALSE))</f>
        <v>0</v>
      </c>
      <c r="E6989" t="str">
        <f t="array" ref="E6989">IF(ISLOGICAL(D6989),"",FREQUENCY(IF('Data Transformation'!$B$425:$B$8425='Bin Analysis'!$B6987,'Data Transformation'!$G$425:$G$8425),D6989))</f>
        <v/>
      </c>
      <c r="F6989" t="str">
        <f>IF(ISLOGICAL(D6989),"",E6989-E6988)</f>
        <v/>
      </c>
      <c r="M6989" s="14"/>
    </row>
    <row r="6990" spans="1:25" x14ac:dyDescent="0.25">
      <c r="A6990" s="32">
        <f>IF(Weighting!$P$6&gt;0,B6990,"")</f>
        <v>0.32100000000000001</v>
      </c>
      <c r="B6990">
        <f>Weighting!$C$6</f>
        <v>0.32100000000000001</v>
      </c>
      <c r="C6990">
        <f>Weighting!$F$6</f>
        <v>0</v>
      </c>
      <c r="D6990" t="b">
        <f>IF(C6990=1,'Data Transformation'!$G$3+0.5*'Data Transformation'!$W$25,IF(C6991=1,D6991-'Data Transformation'!$W$25,FALSE))</f>
        <v>0</v>
      </c>
      <c r="E6990" t="str">
        <f t="array" ref="E6990">IF(ISLOGICAL(D6990),"",FREQUENCY(IF('Data Transformation'!$B$425:$B$8425='Bin Analysis'!$B6987,'Data Transformation'!$G$425:$G$8425),D6990))</f>
        <v/>
      </c>
      <c r="F6990" t="str">
        <f>IF(ISLOGICAL(D6990),"",E6990-E6989)</f>
        <v/>
      </c>
      <c r="G6990">
        <f>Weighting!$H$6</f>
        <v>1</v>
      </c>
      <c r="H6990">
        <f t="array" ref="H6990">FREQUENCY(IF('Data Transformation'!$B$4:$B$8425=B6987,'Data Transformation'!$G$4:$G$8425),'Bin Analysis'!$B6990)</f>
        <v>1</v>
      </c>
      <c r="I6990">
        <f>H6990-H6989</f>
        <v>1</v>
      </c>
      <c r="J6990">
        <f>IF(I6990=0,0,1)</f>
        <v>1</v>
      </c>
      <c r="K6990">
        <f>J6990*Weighting!$W$6</f>
        <v>1</v>
      </c>
      <c r="M6990" s="14"/>
    </row>
    <row r="6991" spans="1:25" x14ac:dyDescent="0.25">
      <c r="A6991" s="32">
        <f>IF(Weighting!$P$7&gt;0,B6991,"")</f>
        <v>0.45200000000000001</v>
      </c>
      <c r="B6991">
        <f>Weighting!$C$7</f>
        <v>0.45200000000000001</v>
      </c>
      <c r="C6991">
        <f>Weighting!$F$7</f>
        <v>0</v>
      </c>
      <c r="D6991" t="b">
        <f>IF(C6991=1,'Data Transformation'!$G$3+0.5*'Data Transformation'!$W$25,IF(C6992=1,D6992-'Data Transformation'!$W$25,FALSE))</f>
        <v>0</v>
      </c>
      <c r="E6991" t="str">
        <f t="array" ref="E6991">IF(ISLOGICAL(D6991),"",FREQUENCY(IF('Data Transformation'!$B$425:$B$8425='Bin Analysis'!$B6987,'Data Transformation'!$G$425:$G$8425),D6991))</f>
        <v/>
      </c>
      <c r="F6991" t="str">
        <f t="shared" ref="F6991:F7009" si="873">IF(ISLOGICAL(D6991),"",E6991-E6990)</f>
        <v/>
      </c>
      <c r="G6991">
        <f>Weighting!$H$7</f>
        <v>0</v>
      </c>
      <c r="H6991">
        <f t="array" ref="H6991">FREQUENCY(IF('Data Transformation'!$B$4:$B$8425=B6987,'Data Transformation'!$G$4:$G$8425),'Bin Analysis'!$B6991)</f>
        <v>1</v>
      </c>
      <c r="I6991">
        <f t="shared" ref="I6991:I7009" si="874">H6991-H6990</f>
        <v>0</v>
      </c>
      <c r="J6991">
        <f>IF(I6991=0,0,1)</f>
        <v>0</v>
      </c>
      <c r="K6991">
        <f>J6991*Weighting!$W$7</f>
        <v>0</v>
      </c>
      <c r="M6991" s="14"/>
    </row>
    <row r="6992" spans="1:25" x14ac:dyDescent="0.25">
      <c r="A6992" s="32">
        <f>IF(Weighting!$P$8&gt;0,B6992,"")</f>
        <v>0.58299999999999996</v>
      </c>
      <c r="B6992">
        <f>Weighting!$C$8</f>
        <v>0.58299999999999996</v>
      </c>
      <c r="C6992">
        <f>Weighting!$F$8</f>
        <v>0</v>
      </c>
      <c r="D6992" t="b">
        <f>IF(C6992=1,'Data Transformation'!$G$3+0.5*'Data Transformation'!$W$25,IF(C6993=1,D6993-'Data Transformation'!$W$25,FALSE))</f>
        <v>0</v>
      </c>
      <c r="E6992" t="str">
        <f t="array" ref="E6992">IF(ISLOGICAL(D6992),"",FREQUENCY(IF('Data Transformation'!$B$425:$B$8425='Bin Analysis'!$B6987,'Data Transformation'!$G$425:$G$8425),D6992))</f>
        <v/>
      </c>
      <c r="F6992" t="str">
        <f t="shared" si="873"/>
        <v/>
      </c>
      <c r="G6992">
        <f>Weighting!$H$8</f>
        <v>0</v>
      </c>
      <c r="H6992">
        <f t="array" ref="H6992">FREQUENCY(IF('Data Transformation'!$B$4:$B$8425=B6987,'Data Transformation'!$G$4:$G$8425),'Bin Analysis'!$B6992)</f>
        <v>2</v>
      </c>
      <c r="I6992">
        <f t="shared" si="874"/>
        <v>1</v>
      </c>
      <c r="J6992">
        <f t="shared" ref="J6992:J7009" si="875">IF(I6992=0,0,1)</f>
        <v>1</v>
      </c>
      <c r="K6992">
        <f>J6992*Weighting!$W$8</f>
        <v>3</v>
      </c>
      <c r="M6992" s="14"/>
    </row>
    <row r="6993" spans="1:13" x14ac:dyDescent="0.25">
      <c r="A6993" s="32">
        <f>IF(Weighting!$P$9&gt;0,B6993,"")</f>
        <v>0.71399999999999997</v>
      </c>
      <c r="B6993" s="50">
        <f>Weighting!$C$9</f>
        <v>0.71399999999999997</v>
      </c>
      <c r="C6993">
        <f>Weighting!$F$9</f>
        <v>0</v>
      </c>
      <c r="D6993" t="b">
        <f>IF(C6993=1,'Data Transformation'!$G$3+0.5*'Data Transformation'!$W$25,IF(C6994=1,D6994-'Data Transformation'!$W$25,FALSE))</f>
        <v>0</v>
      </c>
      <c r="E6993" t="str">
        <f t="array" ref="E6993">IF(ISLOGICAL(D6993),"",FREQUENCY(IF('Data Transformation'!$B$425:$B$8425='Bin Analysis'!$B6987,'Data Transformation'!$G$425:$G$8425),D6993))</f>
        <v/>
      </c>
      <c r="F6993" t="str">
        <f t="shared" si="873"/>
        <v/>
      </c>
      <c r="G6993">
        <f>Weighting!$H$9</f>
        <v>0</v>
      </c>
      <c r="H6993">
        <f t="array" ref="H6993">FREQUENCY(IF('Data Transformation'!$B$4:$B$8425=B6987,'Data Transformation'!$G$4:$G$8425),'Bin Analysis'!$B6993)</f>
        <v>6</v>
      </c>
      <c r="I6993">
        <f t="shared" si="874"/>
        <v>4</v>
      </c>
      <c r="J6993">
        <f t="shared" si="875"/>
        <v>1</v>
      </c>
      <c r="K6993">
        <f>J6993*Weighting!$W$9</f>
        <v>3</v>
      </c>
      <c r="M6993" s="14"/>
    </row>
    <row r="6994" spans="1:13" x14ac:dyDescent="0.25">
      <c r="A6994" s="32">
        <f>IF(Weighting!$P$10&gt;0,B6994,"")</f>
        <v>0.84499999999999997</v>
      </c>
      <c r="B6994">
        <f>Weighting!$C$10</f>
        <v>0.84499999999999997</v>
      </c>
      <c r="C6994">
        <f>Weighting!$F$10</f>
        <v>0</v>
      </c>
      <c r="D6994" t="b">
        <f>IF(C6994=1,'Data Transformation'!$G$3+0.5*'Data Transformation'!$W$25,IF(C6995=1,D6995-'Data Transformation'!$W$25,FALSE))</f>
        <v>0</v>
      </c>
      <c r="E6994" t="str">
        <f t="array" ref="E6994">IF(ISLOGICAL(D6994),"",FREQUENCY(IF('Data Transformation'!$B$425:$B$8425='Bin Analysis'!$B6987,'Data Transformation'!$G$425:$G$8425),D6994))</f>
        <v/>
      </c>
      <c r="F6994" t="str">
        <f t="shared" si="873"/>
        <v/>
      </c>
      <c r="G6994">
        <f>Weighting!$H$10</f>
        <v>0</v>
      </c>
      <c r="H6994">
        <f t="array" ref="H6994">FREQUENCY(IF('Data Transformation'!$B$4:$B$8425=B6987,'Data Transformation'!$G$4:$G$8425),'Bin Analysis'!$B6994)</f>
        <v>12</v>
      </c>
      <c r="I6994">
        <f t="shared" si="874"/>
        <v>6</v>
      </c>
      <c r="J6994">
        <f t="shared" si="875"/>
        <v>1</v>
      </c>
      <c r="K6994">
        <f>J6994*Weighting!$W$10</f>
        <v>3</v>
      </c>
      <c r="M6994" s="14"/>
    </row>
    <row r="6995" spans="1:13" x14ac:dyDescent="0.25">
      <c r="A6995" s="32">
        <f>IF(Weighting!$P$11&gt;0,B6995,"")</f>
        <v>0.97599999999999998</v>
      </c>
      <c r="B6995">
        <f>Weighting!$C$11</f>
        <v>0.97599999999999998</v>
      </c>
      <c r="C6995">
        <f>Weighting!$F$11</f>
        <v>0</v>
      </c>
      <c r="D6995">
        <f>IF(C6995=1,'Data Transformation'!$G$3+0.5*'Data Transformation'!$W$25,IF(C6996=1,D6996-'Data Transformation'!$W$25,FALSE))</f>
        <v>0.86899999999999999</v>
      </c>
      <c r="E6995">
        <f t="array" ref="E6995">IF(ISLOGICAL(D6995),"",FREQUENCY(IF('Data Transformation'!$B$425:$B$8425='Bin Analysis'!$B6987,'Data Transformation'!$G$425:$G$8425),D6995))</f>
        <v>13</v>
      </c>
      <c r="F6995" t="e">
        <f t="shared" si="873"/>
        <v>#VALUE!</v>
      </c>
      <c r="G6995">
        <f>Weighting!$H$11</f>
        <v>0</v>
      </c>
      <c r="H6995">
        <f t="array" ref="H6995">FREQUENCY(IF('Data Transformation'!$B$4:$B$8425=B6987,'Data Transformation'!$G$4:$G$8425),'Bin Analysis'!$B6995)</f>
        <v>14</v>
      </c>
      <c r="I6995">
        <f t="shared" si="874"/>
        <v>2</v>
      </c>
      <c r="J6995">
        <f t="shared" si="875"/>
        <v>1</v>
      </c>
      <c r="K6995">
        <f>J6995*Weighting!$W$11</f>
        <v>2</v>
      </c>
      <c r="M6995" s="14"/>
    </row>
    <row r="6996" spans="1:13" x14ac:dyDescent="0.25">
      <c r="A6996" s="32">
        <f>IF(Weighting!$P$12&gt;0,B6996,"")</f>
        <v>1.107</v>
      </c>
      <c r="B6996">
        <f>Weighting!$C$12</f>
        <v>1.107</v>
      </c>
      <c r="C6996">
        <f>Weighting!$F$12</f>
        <v>1</v>
      </c>
      <c r="D6996">
        <f>IF(C6996=1,'Data Transformation'!$G$3+0.5*'Data Transformation'!$W$25,IF(C6997=1,D6997-'Data Transformation'!$W$25,FALSE))</f>
        <v>1.131</v>
      </c>
      <c r="E6996">
        <f t="array" ref="E6996">IF(ISLOGICAL(D6996),"",FREQUENCY(IF('Data Transformation'!$B$425:$B$8425='Bin Analysis'!$B6987,'Data Transformation'!$G$425:$G$8425),D6996))</f>
        <v>15</v>
      </c>
      <c r="F6996">
        <f t="shared" si="873"/>
        <v>2</v>
      </c>
      <c r="G6996">
        <f>Weighting!$H$12</f>
        <v>0</v>
      </c>
      <c r="H6996">
        <f t="array" ref="H6996">FREQUENCY(IF('Data Transformation'!$B$4:$B$8425=B6987,'Data Transformation'!$G$4:$G$8425),'Bin Analysis'!$B6996)</f>
        <v>16</v>
      </c>
      <c r="I6996">
        <f t="shared" si="874"/>
        <v>2</v>
      </c>
      <c r="J6996">
        <f t="shared" si="875"/>
        <v>1</v>
      </c>
      <c r="K6996">
        <f>J6996*Weighting!$W$12</f>
        <v>1</v>
      </c>
      <c r="M6996" s="14"/>
    </row>
    <row r="6997" spans="1:13" x14ac:dyDescent="0.25">
      <c r="A6997" s="32">
        <f>IF(Weighting!$P$13&gt;0,B6997,"")</f>
        <v>1.238</v>
      </c>
      <c r="B6997">
        <f>Weighting!$C$13</f>
        <v>1.238</v>
      </c>
      <c r="C6997">
        <f>Weighting!$F$13</f>
        <v>0</v>
      </c>
      <c r="D6997" t="b">
        <f>IF(C6997=1,'Data Transformation'!$G$3+0.5*'Data Transformation'!$W$25,IF(C6998=1,D6998-'Data Transformation'!$W$25,FALSE))</f>
        <v>0</v>
      </c>
      <c r="E6997" t="str">
        <f t="array" ref="E6997">IF(ISLOGICAL(D6997),"",FREQUENCY(IF('Data Transformation'!$B$425:$B$8425='Bin Analysis'!$B6987,'Data Transformation'!$G$425:$G$8425),D6997))</f>
        <v/>
      </c>
      <c r="F6997" t="str">
        <f t="shared" si="873"/>
        <v/>
      </c>
      <c r="G6997">
        <f>Weighting!$H$13</f>
        <v>0</v>
      </c>
      <c r="H6997">
        <f t="array" ref="H6997">FREQUENCY(IF('Data Transformation'!$B$4:$B$8425=B6987,'Data Transformation'!$G$4:$G$8425),'Bin Analysis'!$B6997)</f>
        <v>16</v>
      </c>
      <c r="I6997">
        <f t="shared" si="874"/>
        <v>0</v>
      </c>
      <c r="J6997">
        <f t="shared" si="875"/>
        <v>0</v>
      </c>
      <c r="K6997">
        <f>J6997*Weighting!$W$13</f>
        <v>0</v>
      </c>
      <c r="M6997" s="14"/>
    </row>
    <row r="6998" spans="1:13" x14ac:dyDescent="0.25">
      <c r="A6998" s="32">
        <f>IF(Weighting!$P$14&gt;0,B6998,"")</f>
        <v>1.369</v>
      </c>
      <c r="B6998">
        <f>Weighting!$C$14</f>
        <v>1.369</v>
      </c>
      <c r="C6998">
        <f>Weighting!$F$14</f>
        <v>0</v>
      </c>
      <c r="D6998" t="b">
        <f>IF(C6998=1,'Data Transformation'!$G$3+0.5*'Data Transformation'!$W$25,IF(C6999=1,D6999-'Data Transformation'!$W$25,FALSE))</f>
        <v>0</v>
      </c>
      <c r="E6998" t="str">
        <f t="array" ref="E6998">IF(ISLOGICAL(D6998),"",FREQUENCY(IF('Data Transformation'!$B$425:$B$8425='Bin Analysis'!$B6987,'Data Transformation'!$G$425:$G$8425),D6998))</f>
        <v/>
      </c>
      <c r="F6998" t="str">
        <f t="shared" si="873"/>
        <v/>
      </c>
      <c r="G6998">
        <f>Weighting!$H$14</f>
        <v>0</v>
      </c>
      <c r="H6998">
        <f t="array" ref="H6998">FREQUENCY(IF('Data Transformation'!$B$4:$B$8425=B6987,'Data Transformation'!$G$4:$G$8425),'Bin Analysis'!$B6998)</f>
        <v>16</v>
      </c>
      <c r="I6998">
        <f t="shared" si="874"/>
        <v>0</v>
      </c>
      <c r="J6998">
        <f t="shared" si="875"/>
        <v>0</v>
      </c>
      <c r="K6998">
        <f>J6998*Weighting!$W$14</f>
        <v>0</v>
      </c>
      <c r="M6998" s="14"/>
    </row>
    <row r="6999" spans="1:13" x14ac:dyDescent="0.25">
      <c r="A6999" s="32">
        <f>IF(Weighting!$P$15&gt;0,B6999,"")</f>
        <v>1.5000009999999999</v>
      </c>
      <c r="B6999">
        <f>Weighting!$C$15</f>
        <v>1.5000009999999999</v>
      </c>
      <c r="C6999">
        <f>Weighting!$F$15</f>
        <v>0</v>
      </c>
      <c r="D6999" t="b">
        <f>IF(C6999=1,'Data Transformation'!$G$3+0.5*'Data Transformation'!$W$25,IF(C7000=1,D7000-'Data Transformation'!$W$25,FALSE))</f>
        <v>0</v>
      </c>
      <c r="E6999" t="str">
        <f t="array" ref="E6999">IF(ISLOGICAL(D6999),"",FREQUENCY(IF('Data Transformation'!$B$425:$B$8425='Bin Analysis'!$B6987,'Data Transformation'!$G$425:$G$8425),D6999))</f>
        <v/>
      </c>
      <c r="F6999" t="str">
        <f t="shared" si="873"/>
        <v/>
      </c>
      <c r="G6999">
        <f>Weighting!$H$15</f>
        <v>0</v>
      </c>
      <c r="H6999">
        <f t="array" ref="H6999">FREQUENCY(IF('Data Transformation'!$B$4:$B$8425=B6987,'Data Transformation'!$G$4:$G$8425),'Bin Analysis'!$B6999)</f>
        <v>16</v>
      </c>
      <c r="I6999">
        <f t="shared" si="874"/>
        <v>0</v>
      </c>
      <c r="J6999">
        <f t="shared" si="875"/>
        <v>0</v>
      </c>
      <c r="K6999">
        <f>J6999*Weighting!$W$15</f>
        <v>0</v>
      </c>
      <c r="M6999" s="14"/>
    </row>
    <row r="7000" spans="1:13" x14ac:dyDescent="0.25">
      <c r="A7000" s="32" t="str">
        <f>IF(Weighting!$P$16&gt;0,B7000,"")</f>
        <v/>
      </c>
      <c r="B7000">
        <f>Weighting!$C$16</f>
        <v>1.631</v>
      </c>
      <c r="C7000">
        <f>Weighting!$F$16</f>
        <v>0</v>
      </c>
      <c r="D7000" t="b">
        <f>IF(C7000=1,'Data Transformation'!$G$3+0.5*'Data Transformation'!$W$25,IF(C7001=1,D7001-'Data Transformation'!$W$25,FALSE))</f>
        <v>0</v>
      </c>
      <c r="E7000" t="str">
        <f t="array" ref="E7000">IF(ISLOGICAL(D7000),"",FREQUENCY(IF('Data Transformation'!$B$425:$B$8425='Bin Analysis'!$B6987,'Data Transformation'!$G$425:$G$8425),D7000))</f>
        <v/>
      </c>
      <c r="F7000" t="str">
        <f t="shared" si="873"/>
        <v/>
      </c>
      <c r="G7000">
        <f>Weighting!$H$16</f>
        <v>0</v>
      </c>
      <c r="H7000">
        <f t="array" ref="H7000">FREQUENCY(IF('Data Transformation'!$B$4:$B$8425=B6987,'Data Transformation'!$G$4:$G$8425),'Bin Analysis'!$B7000)</f>
        <v>16</v>
      </c>
      <c r="I7000">
        <f t="shared" si="874"/>
        <v>0</v>
      </c>
      <c r="J7000">
        <f t="shared" si="875"/>
        <v>0</v>
      </c>
      <c r="K7000">
        <f>J7000*Weighting!$W$16</f>
        <v>0</v>
      </c>
      <c r="M7000" s="14"/>
    </row>
    <row r="7001" spans="1:13" x14ac:dyDescent="0.25">
      <c r="A7001" s="32" t="str">
        <f>IF(Weighting!$P$17&gt;0,B7001,"")</f>
        <v/>
      </c>
      <c r="B7001">
        <f>Weighting!$C$17</f>
        <v>1.762</v>
      </c>
      <c r="C7001">
        <f>Weighting!$F$17</f>
        <v>0</v>
      </c>
      <c r="D7001" t="b">
        <f>IF(C7001=1,'Data Transformation'!$G$3+0.5*'Data Transformation'!$W$25,IF(C7002=1,D7002-'Data Transformation'!$W$25,FALSE))</f>
        <v>0</v>
      </c>
      <c r="E7001" t="str">
        <f t="array" ref="E7001">IF(ISLOGICAL(D7001),"",FREQUENCY(IF('Data Transformation'!$B$425:$B$8425='Bin Analysis'!$B6987,'Data Transformation'!$G$425:$G$8425),D7001))</f>
        <v/>
      </c>
      <c r="F7001" t="str">
        <f t="shared" si="873"/>
        <v/>
      </c>
      <c r="G7001">
        <f>Weighting!$H$17</f>
        <v>0</v>
      </c>
      <c r="H7001">
        <f t="array" ref="H7001">FREQUENCY(IF('Data Transformation'!$B$4:$B$8425=B6987,'Data Transformation'!$G$4:$G$8425),'Bin Analysis'!$B7001)</f>
        <v>16</v>
      </c>
      <c r="I7001">
        <f t="shared" si="874"/>
        <v>0</v>
      </c>
      <c r="J7001">
        <f t="shared" si="875"/>
        <v>0</v>
      </c>
      <c r="K7001">
        <f>J7001*Weighting!$W$17</f>
        <v>0</v>
      </c>
      <c r="M7001" s="14"/>
    </row>
    <row r="7002" spans="1:13" x14ac:dyDescent="0.25">
      <c r="A7002" s="32" t="str">
        <f>IF(Weighting!$P$18&gt;0,B7002,"")</f>
        <v/>
      </c>
      <c r="B7002">
        <f>Weighting!$C$18</f>
        <v>1.893</v>
      </c>
      <c r="C7002">
        <f>Weighting!$F$18</f>
        <v>0</v>
      </c>
      <c r="D7002" t="b">
        <f>IF(C7002=1,'Data Transformation'!$G$3+0.5*'Data Transformation'!$W$25,IF(C7003=1,D7003-'Data Transformation'!$W$25,FALSE))</f>
        <v>0</v>
      </c>
      <c r="E7002" t="str">
        <f t="array" ref="E7002">IF(ISLOGICAL(D7002),"",FREQUENCY(IF('Data Transformation'!$B$425:$B$8425='Bin Analysis'!$B6987,'Data Transformation'!$G$425:$G$8425),D7002))</f>
        <v/>
      </c>
      <c r="F7002" t="str">
        <f t="shared" si="873"/>
        <v/>
      </c>
      <c r="G7002">
        <f>Weighting!$H$18</f>
        <v>0</v>
      </c>
      <c r="H7002">
        <f t="array" ref="H7002">FREQUENCY(IF('Data Transformation'!$B$4:$B$8425=B6987,'Data Transformation'!$G$4:$G$8425),'Bin Analysis'!$B7002)</f>
        <v>16</v>
      </c>
      <c r="I7002">
        <f t="shared" si="874"/>
        <v>0</v>
      </c>
      <c r="J7002">
        <f t="shared" si="875"/>
        <v>0</v>
      </c>
      <c r="K7002">
        <f>J7002*Weighting!$W$18</f>
        <v>0</v>
      </c>
      <c r="M7002" s="14"/>
    </row>
    <row r="7003" spans="1:13" x14ac:dyDescent="0.25">
      <c r="A7003" s="32" t="str">
        <f>IF(Weighting!$P$19&gt;0,B7003,"")</f>
        <v/>
      </c>
      <c r="B7003">
        <f>Weighting!$C$19</f>
        <v>2.024</v>
      </c>
      <c r="C7003">
        <f>Weighting!$F$19</f>
        <v>0</v>
      </c>
      <c r="D7003" t="b">
        <f>IF(C7003=1,'Data Transformation'!$G$3+0.5*'Data Transformation'!$W$25,IF(C7004=1,D7004-'Data Transformation'!$W$25,FALSE))</f>
        <v>0</v>
      </c>
      <c r="E7003" t="str">
        <f t="array" ref="E7003">IF(ISLOGICAL(D7003),"",FREQUENCY(IF('Data Transformation'!$B$425:$B$8425='Bin Analysis'!$B6987,'Data Transformation'!$G$425:$G$8425),D7003))</f>
        <v/>
      </c>
      <c r="F7003" t="str">
        <f t="shared" si="873"/>
        <v/>
      </c>
      <c r="G7003">
        <f>Weighting!$H$19</f>
        <v>0</v>
      </c>
      <c r="H7003">
        <f t="array" ref="H7003">FREQUENCY(IF('Data Transformation'!$B$4:$B$8425=B6987,'Data Transformation'!$G$4:$G$8425),'Bin Analysis'!$B7003)</f>
        <v>16</v>
      </c>
      <c r="I7003">
        <f t="shared" si="874"/>
        <v>0</v>
      </c>
      <c r="J7003">
        <f t="shared" si="875"/>
        <v>0</v>
      </c>
      <c r="K7003">
        <f>J7003*Weighting!$W$19</f>
        <v>0</v>
      </c>
      <c r="M7003" s="14"/>
    </row>
    <row r="7004" spans="1:13" x14ac:dyDescent="0.25">
      <c r="A7004" s="32" t="str">
        <f>IF(Weighting!$P$20&gt;0,B7004,"")</f>
        <v/>
      </c>
      <c r="B7004">
        <f>Weighting!$C$20</f>
        <v>2.1550000000000002</v>
      </c>
      <c r="C7004">
        <f>Weighting!$F$20</f>
        <v>0</v>
      </c>
      <c r="D7004" t="b">
        <f>IF(C7004=1,'Data Transformation'!$G$3+0.5*'Data Transformation'!$W$25,IF(C7005=1,D7005-'Data Transformation'!$W$25,FALSE))</f>
        <v>0</v>
      </c>
      <c r="E7004" t="str">
        <f t="array" ref="E7004">IF(ISLOGICAL(D7004),"",FREQUENCY(IF('Data Transformation'!$B$425:$B$8425='Bin Analysis'!$B6987,'Data Transformation'!$G$425:$G$8425),D7004))</f>
        <v/>
      </c>
      <c r="F7004" t="str">
        <f t="shared" si="873"/>
        <v/>
      </c>
      <c r="G7004">
        <f>Weighting!$H$20</f>
        <v>0</v>
      </c>
      <c r="H7004">
        <f t="array" ref="H7004">FREQUENCY(IF('Data Transformation'!$B$4:$B$8425=B6987,'Data Transformation'!$G$4:$G$8425),'Bin Analysis'!$B7004)</f>
        <v>16</v>
      </c>
      <c r="I7004">
        <f t="shared" si="874"/>
        <v>0</v>
      </c>
      <c r="J7004">
        <f t="shared" si="875"/>
        <v>0</v>
      </c>
      <c r="K7004">
        <f>J7004*Weighting!$W$20</f>
        <v>0</v>
      </c>
      <c r="M7004" s="14"/>
    </row>
    <row r="7005" spans="1:13" x14ac:dyDescent="0.25">
      <c r="A7005" s="32" t="str">
        <f>IF(Weighting!$P$21&gt;0,B7005,"")</f>
        <v/>
      </c>
      <c r="B7005">
        <f>Weighting!$C$21</f>
        <v>2.2860000000000005</v>
      </c>
      <c r="C7005">
        <f>Weighting!$F$21</f>
        <v>0</v>
      </c>
      <c r="D7005" t="b">
        <f>IF(C7005=1,'Data Transformation'!$G$3+0.5*'Data Transformation'!$W$25,IF(C7006=1,D7006-'Data Transformation'!$W$25,FALSE))</f>
        <v>0</v>
      </c>
      <c r="E7005" t="str">
        <f t="array" ref="E7005">IF(ISLOGICAL(D7005),"",FREQUENCY(IF('Data Transformation'!$B$425:$B$8425='Bin Analysis'!$B6987,'Data Transformation'!$G$425:$G$8425),D7005))</f>
        <v/>
      </c>
      <c r="F7005" t="str">
        <f t="shared" si="873"/>
        <v/>
      </c>
      <c r="G7005">
        <f>Weighting!$H$21</f>
        <v>0</v>
      </c>
      <c r="H7005">
        <f t="array" ref="H7005">FREQUENCY(IF('Data Transformation'!$B$4:$B$8425=B6987,'Data Transformation'!$G$4:$G$8425),'Bin Analysis'!$B7005)</f>
        <v>16</v>
      </c>
      <c r="I7005">
        <f t="shared" si="874"/>
        <v>0</v>
      </c>
      <c r="J7005">
        <f t="shared" si="875"/>
        <v>0</v>
      </c>
      <c r="K7005">
        <f>J7005*Weighting!$W$21</f>
        <v>0</v>
      </c>
      <c r="M7005" s="14"/>
    </row>
    <row r="7006" spans="1:13" x14ac:dyDescent="0.25">
      <c r="A7006" s="32" t="str">
        <f>IF(Weighting!$P$22&gt;0,B7006,"")</f>
        <v/>
      </c>
      <c r="B7006">
        <f>Weighting!$C$22</f>
        <v>2.4170000000000007</v>
      </c>
      <c r="C7006">
        <f>Weighting!$F$22</f>
        <v>0</v>
      </c>
      <c r="D7006" t="b">
        <f>IF(C7006=1,'Data Transformation'!$G$3+0.5*'Data Transformation'!$W$25,IF(C7007=1,D7007-'Data Transformation'!$W$25,FALSE))</f>
        <v>0</v>
      </c>
      <c r="E7006" t="str">
        <f t="array" ref="E7006">IF(ISLOGICAL(D7006),"",FREQUENCY(IF('Data Transformation'!$B$425:$B$8425='Bin Analysis'!$B6987,'Data Transformation'!$G$425:$G$8425),D7006))</f>
        <v/>
      </c>
      <c r="F7006" t="str">
        <f t="shared" si="873"/>
        <v/>
      </c>
      <c r="G7006">
        <f>Weighting!$H$22</f>
        <v>0</v>
      </c>
      <c r="H7006">
        <f t="array" ref="H7006">FREQUENCY(IF('Data Transformation'!$B$4:$B$8425=B6987,'Data Transformation'!$G$4:$G$8425),'Bin Analysis'!$B7006)</f>
        <v>16</v>
      </c>
      <c r="I7006">
        <f t="shared" si="874"/>
        <v>0</v>
      </c>
      <c r="J7006">
        <f t="shared" si="875"/>
        <v>0</v>
      </c>
      <c r="K7006">
        <f>J7006*Weighting!$W$22</f>
        <v>0</v>
      </c>
      <c r="M7006" s="14"/>
    </row>
    <row r="7007" spans="1:13" x14ac:dyDescent="0.25">
      <c r="A7007" s="32" t="str">
        <f>IF(Weighting!$P$23&gt;0,B7007,"")</f>
        <v/>
      </c>
      <c r="B7007">
        <f>Weighting!$C$23</f>
        <v>2.5480000000000009</v>
      </c>
      <c r="C7007">
        <f>Weighting!$F$23</f>
        <v>0</v>
      </c>
      <c r="D7007" t="b">
        <f>IF(C7007=1,'Data Transformation'!$G$3+0.5*'Data Transformation'!$W$25,IF(C7008=1,D7008-'Data Transformation'!$W$25,FALSE))</f>
        <v>0</v>
      </c>
      <c r="E7007" t="str">
        <f t="array" ref="E7007">IF(ISLOGICAL(D7007),"",FREQUENCY(IF('Data Transformation'!$B$425:$B$8425='Bin Analysis'!$B6987,'Data Transformation'!$G$425:$G$8425),D7007))</f>
        <v/>
      </c>
      <c r="F7007" t="str">
        <f t="shared" si="873"/>
        <v/>
      </c>
      <c r="G7007">
        <f>Weighting!$H$23</f>
        <v>0</v>
      </c>
      <c r="H7007">
        <f t="array" ref="H7007">FREQUENCY(IF('Data Transformation'!$B$4:$B$8425=B6987,'Data Transformation'!$G$4:$G$8425),'Bin Analysis'!$B7007)</f>
        <v>16</v>
      </c>
      <c r="I7007">
        <f t="shared" si="874"/>
        <v>0</v>
      </c>
      <c r="J7007">
        <f t="shared" si="875"/>
        <v>0</v>
      </c>
      <c r="K7007">
        <f>J7007*Weighting!$W$23</f>
        <v>0</v>
      </c>
      <c r="M7007" s="14"/>
    </row>
    <row r="7008" spans="1:13" x14ac:dyDescent="0.25">
      <c r="A7008" s="32" t="str">
        <f>IF(Weighting!$P$24&gt;0,B7008,"")</f>
        <v/>
      </c>
      <c r="B7008">
        <f>Weighting!$C$24</f>
        <v>2.6790000000000012</v>
      </c>
      <c r="C7008">
        <f>Weighting!$F$24</f>
        <v>0</v>
      </c>
      <c r="D7008" t="b">
        <f>IF(C7008=1,'Data Transformation'!$G$3+0.5*'Data Transformation'!$W$25,IF(C7009=1,D7009-'Data Transformation'!$W$25,FALSE))</f>
        <v>0</v>
      </c>
      <c r="E7008" t="str">
        <f t="array" ref="E7008">IF(ISLOGICAL(D7008),"",FREQUENCY(IF('Data Transformation'!$B$425:$B$8425='Bin Analysis'!$B6987,'Data Transformation'!$G$425:$G$8425),D7008))</f>
        <v/>
      </c>
      <c r="F7008" t="str">
        <f t="shared" si="873"/>
        <v/>
      </c>
      <c r="G7008">
        <f>Weighting!$H$24</f>
        <v>0</v>
      </c>
      <c r="H7008">
        <f t="array" ref="H7008">FREQUENCY(IF('Data Transformation'!$B$4:$B$8425=B6987,'Data Transformation'!$G$4:$G$8425),'Bin Analysis'!$B7008)</f>
        <v>16</v>
      </c>
      <c r="I7008">
        <f t="shared" si="874"/>
        <v>0</v>
      </c>
      <c r="J7008">
        <f t="shared" si="875"/>
        <v>0</v>
      </c>
      <c r="K7008">
        <f>J7008*Weighting!$W$24</f>
        <v>0</v>
      </c>
      <c r="M7008" s="14"/>
    </row>
    <row r="7009" spans="1:25" x14ac:dyDescent="0.25">
      <c r="A7009" s="32" t="str">
        <f>IF(Weighting!$P$25&gt;0,B7009,"")</f>
        <v/>
      </c>
      <c r="B7009">
        <f>Weighting!$C$25</f>
        <v>2.8100000000000014</v>
      </c>
      <c r="C7009">
        <f>Weighting!$F$25</f>
        <v>0</v>
      </c>
      <c r="D7009" t="b">
        <f>IF(C7009=1,'Data Transformation'!$G$3+0.5*'Data Transformation'!$W$25,IF(C7010=1,D7010-'Data Transformation'!$W$25,FALSE))</f>
        <v>0</v>
      </c>
      <c r="E7009" t="str">
        <f t="array" ref="E7009">IF(ISLOGICAL(D7009),"",FREQUENCY(IF('Data Transformation'!$B$425:$B$8425='Bin Analysis'!$B6987,'Data Transformation'!$G$425:$G$8425),D7009))</f>
        <v/>
      </c>
      <c r="F7009" t="str">
        <f t="shared" si="873"/>
        <v/>
      </c>
      <c r="G7009">
        <f>Weighting!$H$25</f>
        <v>0</v>
      </c>
      <c r="H7009">
        <f t="array" ref="H7009">FREQUENCY(IF('Data Transformation'!$B$4:$B$8425=B6987,'Data Transformation'!$G$4:$G$8425),'Bin Analysis'!$B7009)</f>
        <v>16</v>
      </c>
      <c r="I7009">
        <f t="shared" si="874"/>
        <v>0</v>
      </c>
      <c r="J7009">
        <f t="shared" si="875"/>
        <v>0</v>
      </c>
      <c r="K7009">
        <f>J7009*Weighting!$W$25</f>
        <v>0</v>
      </c>
      <c r="M7009" s="14"/>
    </row>
    <row r="7010" spans="1:25" x14ac:dyDescent="0.25">
      <c r="A7010" s="32"/>
      <c r="M7010" s="14"/>
    </row>
    <row r="7011" spans="1:25" ht="23.25" x14ac:dyDescent="0.35">
      <c r="A7011" s="21" t="s">
        <v>0</v>
      </c>
      <c r="B7011" s="21">
        <f>IFERROR(VLOOKUP(C7011,'Data Transformation'!$L$6:$M$426,2,FALSE),"")</f>
        <v>292</v>
      </c>
      <c r="C7011" s="21">
        <f>C6987+1</f>
        <v>292</v>
      </c>
      <c r="D7011" s="21"/>
      <c r="E7011" s="21"/>
      <c r="F7011" s="21"/>
      <c r="G7011" s="21"/>
      <c r="H7011" s="22"/>
      <c r="I7011" s="22"/>
      <c r="J7011" s="22"/>
      <c r="K7011" s="21"/>
      <c r="L7011" s="21">
        <f>B7011</f>
        <v>292</v>
      </c>
      <c r="M7011" s="23">
        <f>INDEX('Data Transformation'!$O$4:$O$424,MATCH($B7011,'Data Transformation'!$M$4:$M$424,0),MATCH($M$2,'Data Transformation'!$O$3,0))</f>
        <v>14</v>
      </c>
      <c r="N7011" s="27">
        <f>IF('Input and Summary Results'!$J$16="minimum",'Bin Analysis'!X7012/(M7011-1),'Bin Analysis'!Y7011/('Bin Analysis'!M7011-1))</f>
        <v>0</v>
      </c>
      <c r="O7011" s="27">
        <f>IF(M7011=FALSE,NA(),(VLOOKUP(1,C7014:K7033,4,FALSE))/(M7011-1))</f>
        <v>0.53846153846153844</v>
      </c>
      <c r="P7011" s="27">
        <f>IF(M7011=FALSE,NA(),SUM(J7014:J7033)/Weighting!$S$5)</f>
        <v>0.3</v>
      </c>
      <c r="Q7011" s="27">
        <f>IF(M7011=FALSE,NA(),SUM(K7014:K7033)/Weighting!$S$6)</f>
        <v>0.2608695652173913</v>
      </c>
      <c r="R7011" s="27">
        <f>IF(M7011=FALSE,NA(),(VLOOKUP(1,G7014:K7033,3,FALSE))/(M7011-1))</f>
        <v>0</v>
      </c>
      <c r="S7011" s="22" t="str">
        <f>IF(M7011=FALSE,NA(),IF(SUM(J7014:J7033)=2,"yes","no"))</f>
        <v>no</v>
      </c>
      <c r="X7011" s="2" cm="2">
        <f t="array" ref="X7011:X7012">FREQUENCY(IF('Data Transformation'!$B$425:$B$6424='Bin Analysis'!L7011,'Data Transformation'!$G$425:$G$6424),'Data Transformation'!$U$11)</f>
        <v>13</v>
      </c>
      <c r="Y7011" s="2" cm="2">
        <f t="array" ref="Y7011:Y7012">FREQUENCY(IF('Data Transformation'!$B$425:$B$6424='Bin Analysis'!L7011,'Data Transformation'!$G$425:$G$6424),'Data Transformation'!$U$12)</f>
        <v>6</v>
      </c>
    </row>
    <row r="7012" spans="1:25" x14ac:dyDescent="0.25">
      <c r="A7012" s="14" t="s">
        <v>67</v>
      </c>
      <c r="B7012" t="s">
        <v>47</v>
      </c>
      <c r="C7012" t="s">
        <v>5</v>
      </c>
      <c r="D7012" t="s">
        <v>100</v>
      </c>
      <c r="E7012" t="s">
        <v>101</v>
      </c>
      <c r="F7012" t="s">
        <v>102</v>
      </c>
      <c r="G7012" t="s">
        <v>70</v>
      </c>
      <c r="H7012" t="s">
        <v>31</v>
      </c>
      <c r="I7012" t="s">
        <v>32</v>
      </c>
      <c r="J7012" t="s">
        <v>46</v>
      </c>
      <c r="K7012" s="14" t="s">
        <v>45</v>
      </c>
      <c r="M7012" s="14"/>
      <c r="X7012" s="2">
        <v>0</v>
      </c>
      <c r="Y7012" s="2">
        <v>7</v>
      </c>
    </row>
    <row r="7013" spans="1:25" x14ac:dyDescent="0.25">
      <c r="A7013" s="32"/>
      <c r="D7013" t="b">
        <f>IF(C7013=1,'Data Transformation'!$G$3+0.5*'Data Transformation'!$W$25,IF(C7014=1,D7014-'Data Transformation'!$W$25,FALSE))</f>
        <v>0</v>
      </c>
      <c r="E7013" t="str">
        <f t="array" ref="E7013">IF(ISLOGICAL(D7013),"",FREQUENCY(IF('Data Transformation'!$B$425:$B$8425='Bin Analysis'!$B7011,'Data Transformation'!$G$425:$G$8425),D7013))</f>
        <v/>
      </c>
      <c r="F7013" t="str">
        <f>IF(ISLOGICAL(D7013),"",E7013-E7012)</f>
        <v/>
      </c>
      <c r="M7013" s="14"/>
    </row>
    <row r="7014" spans="1:25" x14ac:dyDescent="0.25">
      <c r="A7014" s="32">
        <f>IF(Weighting!$P$6&gt;0,B7014,"")</f>
        <v>0.32100000000000001</v>
      </c>
      <c r="B7014">
        <f>Weighting!$C$6</f>
        <v>0.32100000000000001</v>
      </c>
      <c r="C7014">
        <f>Weighting!$F$6</f>
        <v>0</v>
      </c>
      <c r="D7014" t="b">
        <f>IF(C7014=1,'Data Transformation'!$G$3+0.5*'Data Transformation'!$W$25,IF(C7015=1,D7015-'Data Transformation'!$W$25,FALSE))</f>
        <v>0</v>
      </c>
      <c r="E7014" t="str">
        <f t="array" ref="E7014">IF(ISLOGICAL(D7014),"",FREQUENCY(IF('Data Transformation'!$B$425:$B$8425='Bin Analysis'!$B7011,'Data Transformation'!$G$425:$G$8425),D7014))</f>
        <v/>
      </c>
      <c r="F7014" t="str">
        <f>IF(ISLOGICAL(D7014),"",E7014-E7013)</f>
        <v/>
      </c>
      <c r="G7014">
        <f>Weighting!$H$6</f>
        <v>1</v>
      </c>
      <c r="H7014">
        <f t="array" ref="H7014">FREQUENCY(IF('Data Transformation'!$B$4:$B$8425=B7011,'Data Transformation'!$G$4:$G$8425),'Bin Analysis'!$B7014)</f>
        <v>0</v>
      </c>
      <c r="I7014">
        <f>H7014-H7013</f>
        <v>0</v>
      </c>
      <c r="J7014">
        <f>IF(I7014=0,0,1)</f>
        <v>0</v>
      </c>
      <c r="K7014">
        <f>J7014*Weighting!$W$6</f>
        <v>0</v>
      </c>
      <c r="M7014" s="14"/>
    </row>
    <row r="7015" spans="1:25" x14ac:dyDescent="0.25">
      <c r="A7015" s="32">
        <f>IF(Weighting!$P$7&gt;0,B7015,"")</f>
        <v>0.45200000000000001</v>
      </c>
      <c r="B7015">
        <f>Weighting!$C$7</f>
        <v>0.45200000000000001</v>
      </c>
      <c r="C7015">
        <f>Weighting!$F$7</f>
        <v>0</v>
      </c>
      <c r="D7015" t="b">
        <f>IF(C7015=1,'Data Transformation'!$G$3+0.5*'Data Transformation'!$W$25,IF(C7016=1,D7016-'Data Transformation'!$W$25,FALSE))</f>
        <v>0</v>
      </c>
      <c r="E7015" t="str">
        <f t="array" ref="E7015">IF(ISLOGICAL(D7015),"",FREQUENCY(IF('Data Transformation'!$B$425:$B$8425='Bin Analysis'!$B7011,'Data Transformation'!$G$425:$G$8425),D7015))</f>
        <v/>
      </c>
      <c r="F7015" t="str">
        <f t="shared" ref="F7015:F7033" si="876">IF(ISLOGICAL(D7015),"",E7015-E7014)</f>
        <v/>
      </c>
      <c r="G7015">
        <f>Weighting!$H$7</f>
        <v>0</v>
      </c>
      <c r="H7015">
        <f t="array" ref="H7015">FREQUENCY(IF('Data Transformation'!$B$4:$B$8425=B7011,'Data Transformation'!$G$4:$G$8425),'Bin Analysis'!$B7015)</f>
        <v>0</v>
      </c>
      <c r="I7015">
        <f t="shared" ref="I7015:I7033" si="877">H7015-H7014</f>
        <v>0</v>
      </c>
      <c r="J7015">
        <f>IF(I7015=0,0,1)</f>
        <v>0</v>
      </c>
      <c r="K7015">
        <f>J7015*Weighting!$W$7</f>
        <v>0</v>
      </c>
      <c r="M7015" s="14"/>
    </row>
    <row r="7016" spans="1:25" x14ac:dyDescent="0.25">
      <c r="A7016" s="32">
        <f>IF(Weighting!$P$8&gt;0,B7016,"")</f>
        <v>0.58299999999999996</v>
      </c>
      <c r="B7016">
        <f>Weighting!$C$8</f>
        <v>0.58299999999999996</v>
      </c>
      <c r="C7016">
        <f>Weighting!$F$8</f>
        <v>0</v>
      </c>
      <c r="D7016" t="b">
        <f>IF(C7016=1,'Data Transformation'!$G$3+0.5*'Data Transformation'!$W$25,IF(C7017=1,D7017-'Data Transformation'!$W$25,FALSE))</f>
        <v>0</v>
      </c>
      <c r="E7016" t="str">
        <f t="array" ref="E7016">IF(ISLOGICAL(D7016),"",FREQUENCY(IF('Data Transformation'!$B$425:$B$8425='Bin Analysis'!$B7011,'Data Transformation'!$G$425:$G$8425),D7016))</f>
        <v/>
      </c>
      <c r="F7016" t="str">
        <f t="shared" si="876"/>
        <v/>
      </c>
      <c r="G7016">
        <f>Weighting!$H$8</f>
        <v>0</v>
      </c>
      <c r="H7016">
        <f t="array" ref="H7016">FREQUENCY(IF('Data Transformation'!$B$4:$B$8425=B7011,'Data Transformation'!$G$4:$G$8425),'Bin Analysis'!$B7016)</f>
        <v>0</v>
      </c>
      <c r="I7016">
        <f t="shared" si="877"/>
        <v>0</v>
      </c>
      <c r="J7016">
        <f t="shared" ref="J7016:J7033" si="878">IF(I7016=0,0,1)</f>
        <v>0</v>
      </c>
      <c r="K7016">
        <f>J7016*Weighting!$W$8</f>
        <v>0</v>
      </c>
      <c r="M7016" s="14"/>
    </row>
    <row r="7017" spans="1:25" x14ac:dyDescent="0.25">
      <c r="A7017" s="32">
        <f>IF(Weighting!$P$9&gt;0,B7017,"")</f>
        <v>0.71399999999999997</v>
      </c>
      <c r="B7017" s="50">
        <f>Weighting!$C$9</f>
        <v>0.71399999999999997</v>
      </c>
      <c r="C7017">
        <f>Weighting!$F$9</f>
        <v>0</v>
      </c>
      <c r="D7017" t="b">
        <f>IF(C7017=1,'Data Transformation'!$G$3+0.5*'Data Transformation'!$W$25,IF(C7018=1,D7018-'Data Transformation'!$W$25,FALSE))</f>
        <v>0</v>
      </c>
      <c r="E7017" t="str">
        <f t="array" ref="E7017">IF(ISLOGICAL(D7017),"",FREQUENCY(IF('Data Transformation'!$B$425:$B$8425='Bin Analysis'!$B7011,'Data Transformation'!$G$425:$G$8425),D7017))</f>
        <v/>
      </c>
      <c r="F7017" t="str">
        <f t="shared" si="876"/>
        <v/>
      </c>
      <c r="G7017">
        <f>Weighting!$H$9</f>
        <v>0</v>
      </c>
      <c r="H7017">
        <f t="array" ref="H7017">FREQUENCY(IF('Data Transformation'!$B$4:$B$8425=B7011,'Data Transformation'!$G$4:$G$8425),'Bin Analysis'!$B7017)</f>
        <v>0</v>
      </c>
      <c r="I7017">
        <f t="shared" si="877"/>
        <v>0</v>
      </c>
      <c r="J7017">
        <f t="shared" si="878"/>
        <v>0</v>
      </c>
      <c r="K7017">
        <f>J7017*Weighting!$W$9</f>
        <v>0</v>
      </c>
      <c r="M7017" s="14"/>
    </row>
    <row r="7018" spans="1:25" x14ac:dyDescent="0.25">
      <c r="A7018" s="32">
        <f>IF(Weighting!$P$10&gt;0,B7018,"")</f>
        <v>0.84499999999999997</v>
      </c>
      <c r="B7018">
        <f>Weighting!$C$10</f>
        <v>0.84499999999999997</v>
      </c>
      <c r="C7018">
        <f>Weighting!$F$10</f>
        <v>0</v>
      </c>
      <c r="D7018" t="b">
        <f>IF(C7018=1,'Data Transformation'!$G$3+0.5*'Data Transformation'!$W$25,IF(C7019=1,D7019-'Data Transformation'!$W$25,FALSE))</f>
        <v>0</v>
      </c>
      <c r="E7018" t="str">
        <f t="array" ref="E7018">IF(ISLOGICAL(D7018),"",FREQUENCY(IF('Data Transformation'!$B$425:$B$8425='Bin Analysis'!$B7011,'Data Transformation'!$G$425:$G$8425),D7018))</f>
        <v/>
      </c>
      <c r="F7018" t="str">
        <f t="shared" si="876"/>
        <v/>
      </c>
      <c r="G7018">
        <f>Weighting!$H$10</f>
        <v>0</v>
      </c>
      <c r="H7018">
        <f t="array" ref="H7018">FREQUENCY(IF('Data Transformation'!$B$4:$B$8425=B7011,'Data Transformation'!$G$4:$G$8425),'Bin Analysis'!$B7018)</f>
        <v>6</v>
      </c>
      <c r="I7018">
        <f t="shared" si="877"/>
        <v>6</v>
      </c>
      <c r="J7018">
        <f t="shared" si="878"/>
        <v>1</v>
      </c>
      <c r="K7018">
        <f>J7018*Weighting!$W$10</f>
        <v>3</v>
      </c>
      <c r="M7018" s="14"/>
    </row>
    <row r="7019" spans="1:25" x14ac:dyDescent="0.25">
      <c r="A7019" s="32">
        <f>IF(Weighting!$P$11&gt;0,B7019,"")</f>
        <v>0.97599999999999998</v>
      </c>
      <c r="B7019">
        <f>Weighting!$C$11</f>
        <v>0.97599999999999998</v>
      </c>
      <c r="C7019">
        <f>Weighting!$F$11</f>
        <v>0</v>
      </c>
      <c r="D7019">
        <f>IF(C7019=1,'Data Transformation'!$G$3+0.5*'Data Transformation'!$W$25,IF(C7020=1,D7020-'Data Transformation'!$W$25,FALSE))</f>
        <v>0.86899999999999999</v>
      </c>
      <c r="E7019">
        <f t="array" ref="E7019">IF(ISLOGICAL(D7019),"",FREQUENCY(IF('Data Transformation'!$B$425:$B$8425='Bin Analysis'!$B7011,'Data Transformation'!$G$425:$G$8425),D7019))</f>
        <v>6</v>
      </c>
      <c r="F7019" t="e">
        <f t="shared" si="876"/>
        <v>#VALUE!</v>
      </c>
      <c r="G7019">
        <f>Weighting!$H$11</f>
        <v>0</v>
      </c>
      <c r="H7019">
        <f t="array" ref="H7019">FREQUENCY(IF('Data Transformation'!$B$4:$B$8425=B7011,'Data Transformation'!$G$4:$G$8425),'Bin Analysis'!$B7019)</f>
        <v>8</v>
      </c>
      <c r="I7019">
        <f t="shared" si="877"/>
        <v>2</v>
      </c>
      <c r="J7019">
        <f t="shared" si="878"/>
        <v>1</v>
      </c>
      <c r="K7019">
        <f>J7019*Weighting!$W$11</f>
        <v>2</v>
      </c>
      <c r="M7019" s="14"/>
    </row>
    <row r="7020" spans="1:25" x14ac:dyDescent="0.25">
      <c r="A7020" s="32">
        <f>IF(Weighting!$P$12&gt;0,B7020,"")</f>
        <v>1.107</v>
      </c>
      <c r="B7020">
        <f>Weighting!$C$12</f>
        <v>1.107</v>
      </c>
      <c r="C7020">
        <f>Weighting!$F$12</f>
        <v>1</v>
      </c>
      <c r="D7020">
        <f>IF(C7020=1,'Data Transformation'!$G$3+0.5*'Data Transformation'!$W$25,IF(C7021=1,D7021-'Data Transformation'!$W$25,FALSE))</f>
        <v>1.131</v>
      </c>
      <c r="E7020">
        <f t="array" ref="E7020">IF(ISLOGICAL(D7020),"",FREQUENCY(IF('Data Transformation'!$B$425:$B$8425='Bin Analysis'!$B7011,'Data Transformation'!$G$425:$G$8425),D7020))</f>
        <v>13</v>
      </c>
      <c r="F7020">
        <f t="shared" si="876"/>
        <v>7</v>
      </c>
      <c r="G7020">
        <f>Weighting!$H$12</f>
        <v>0</v>
      </c>
      <c r="H7020">
        <f t="array" ref="H7020">FREQUENCY(IF('Data Transformation'!$B$4:$B$8425=B7011,'Data Transformation'!$G$4:$G$8425),'Bin Analysis'!$B7020)</f>
        <v>14</v>
      </c>
      <c r="I7020">
        <f t="shared" si="877"/>
        <v>6</v>
      </c>
      <c r="J7020">
        <f t="shared" si="878"/>
        <v>1</v>
      </c>
      <c r="K7020">
        <f>J7020*Weighting!$W$12</f>
        <v>1</v>
      </c>
      <c r="M7020" s="14"/>
    </row>
    <row r="7021" spans="1:25" x14ac:dyDescent="0.25">
      <c r="A7021" s="32">
        <f>IF(Weighting!$P$13&gt;0,B7021,"")</f>
        <v>1.238</v>
      </c>
      <c r="B7021">
        <f>Weighting!$C$13</f>
        <v>1.238</v>
      </c>
      <c r="C7021">
        <f>Weighting!$F$13</f>
        <v>0</v>
      </c>
      <c r="D7021" t="b">
        <f>IF(C7021=1,'Data Transformation'!$G$3+0.5*'Data Transformation'!$W$25,IF(C7022=1,D7022-'Data Transformation'!$W$25,FALSE))</f>
        <v>0</v>
      </c>
      <c r="E7021" t="str">
        <f t="array" ref="E7021">IF(ISLOGICAL(D7021),"",FREQUENCY(IF('Data Transformation'!$B$425:$B$8425='Bin Analysis'!$B7011,'Data Transformation'!$G$425:$G$8425),D7021))</f>
        <v/>
      </c>
      <c r="F7021" t="str">
        <f t="shared" si="876"/>
        <v/>
      </c>
      <c r="G7021">
        <f>Weighting!$H$13</f>
        <v>0</v>
      </c>
      <c r="H7021">
        <f t="array" ref="H7021">FREQUENCY(IF('Data Transformation'!$B$4:$B$8425=B7011,'Data Transformation'!$G$4:$G$8425),'Bin Analysis'!$B7021)</f>
        <v>14</v>
      </c>
      <c r="I7021">
        <f t="shared" si="877"/>
        <v>0</v>
      </c>
      <c r="J7021">
        <f t="shared" si="878"/>
        <v>0</v>
      </c>
      <c r="K7021">
        <f>J7021*Weighting!$W$13</f>
        <v>0</v>
      </c>
      <c r="M7021" s="14"/>
    </row>
    <row r="7022" spans="1:25" x14ac:dyDescent="0.25">
      <c r="A7022" s="32">
        <f>IF(Weighting!$P$14&gt;0,B7022,"")</f>
        <v>1.369</v>
      </c>
      <c r="B7022">
        <f>Weighting!$C$14</f>
        <v>1.369</v>
      </c>
      <c r="C7022">
        <f>Weighting!$F$14</f>
        <v>0</v>
      </c>
      <c r="D7022" t="b">
        <f>IF(C7022=1,'Data Transformation'!$G$3+0.5*'Data Transformation'!$W$25,IF(C7023=1,D7023-'Data Transformation'!$W$25,FALSE))</f>
        <v>0</v>
      </c>
      <c r="E7022" t="str">
        <f t="array" ref="E7022">IF(ISLOGICAL(D7022),"",FREQUENCY(IF('Data Transformation'!$B$425:$B$8425='Bin Analysis'!$B7011,'Data Transformation'!$G$425:$G$8425),D7022))</f>
        <v/>
      </c>
      <c r="F7022" t="str">
        <f t="shared" si="876"/>
        <v/>
      </c>
      <c r="G7022">
        <f>Weighting!$H$14</f>
        <v>0</v>
      </c>
      <c r="H7022">
        <f t="array" ref="H7022">FREQUENCY(IF('Data Transformation'!$B$4:$B$8425=B7011,'Data Transformation'!$G$4:$G$8425),'Bin Analysis'!$B7022)</f>
        <v>14</v>
      </c>
      <c r="I7022">
        <f t="shared" si="877"/>
        <v>0</v>
      </c>
      <c r="J7022">
        <f t="shared" si="878"/>
        <v>0</v>
      </c>
      <c r="K7022">
        <f>J7022*Weighting!$W$14</f>
        <v>0</v>
      </c>
      <c r="M7022" s="14"/>
    </row>
    <row r="7023" spans="1:25" x14ac:dyDescent="0.25">
      <c r="A7023" s="32">
        <f>IF(Weighting!$P$15&gt;0,B7023,"")</f>
        <v>1.5000009999999999</v>
      </c>
      <c r="B7023">
        <f>Weighting!$C$15</f>
        <v>1.5000009999999999</v>
      </c>
      <c r="C7023">
        <f>Weighting!$F$15</f>
        <v>0</v>
      </c>
      <c r="D7023" t="b">
        <f>IF(C7023=1,'Data Transformation'!$G$3+0.5*'Data Transformation'!$W$25,IF(C7024=1,D7024-'Data Transformation'!$W$25,FALSE))</f>
        <v>0</v>
      </c>
      <c r="E7023" t="str">
        <f t="array" ref="E7023">IF(ISLOGICAL(D7023),"",FREQUENCY(IF('Data Transformation'!$B$425:$B$8425='Bin Analysis'!$B7011,'Data Transformation'!$G$425:$G$8425),D7023))</f>
        <v/>
      </c>
      <c r="F7023" t="str">
        <f t="shared" si="876"/>
        <v/>
      </c>
      <c r="G7023">
        <f>Weighting!$H$15</f>
        <v>0</v>
      </c>
      <c r="H7023">
        <f t="array" ref="H7023">FREQUENCY(IF('Data Transformation'!$B$4:$B$8425=B7011,'Data Transformation'!$G$4:$G$8425),'Bin Analysis'!$B7023)</f>
        <v>14</v>
      </c>
      <c r="I7023">
        <f t="shared" si="877"/>
        <v>0</v>
      </c>
      <c r="J7023">
        <f t="shared" si="878"/>
        <v>0</v>
      </c>
      <c r="K7023">
        <f>J7023*Weighting!$W$15</f>
        <v>0</v>
      </c>
      <c r="M7023" s="14"/>
    </row>
    <row r="7024" spans="1:25" x14ac:dyDescent="0.25">
      <c r="A7024" s="32" t="str">
        <f>IF(Weighting!$P$16&gt;0,B7024,"")</f>
        <v/>
      </c>
      <c r="B7024">
        <f>Weighting!$C$16</f>
        <v>1.631</v>
      </c>
      <c r="C7024">
        <f>Weighting!$F$16</f>
        <v>0</v>
      </c>
      <c r="D7024" t="b">
        <f>IF(C7024=1,'Data Transformation'!$G$3+0.5*'Data Transformation'!$W$25,IF(C7025=1,D7025-'Data Transformation'!$W$25,FALSE))</f>
        <v>0</v>
      </c>
      <c r="E7024" t="str">
        <f t="array" ref="E7024">IF(ISLOGICAL(D7024),"",FREQUENCY(IF('Data Transformation'!$B$425:$B$8425='Bin Analysis'!$B7011,'Data Transformation'!$G$425:$G$8425),D7024))</f>
        <v/>
      </c>
      <c r="F7024" t="str">
        <f t="shared" si="876"/>
        <v/>
      </c>
      <c r="G7024">
        <f>Weighting!$H$16</f>
        <v>0</v>
      </c>
      <c r="H7024">
        <f t="array" ref="H7024">FREQUENCY(IF('Data Transformation'!$B$4:$B$8425=B7011,'Data Transformation'!$G$4:$G$8425),'Bin Analysis'!$B7024)</f>
        <v>14</v>
      </c>
      <c r="I7024">
        <f t="shared" si="877"/>
        <v>0</v>
      </c>
      <c r="J7024">
        <f t="shared" si="878"/>
        <v>0</v>
      </c>
      <c r="K7024">
        <f>J7024*Weighting!$W$16</f>
        <v>0</v>
      </c>
      <c r="M7024" s="14"/>
    </row>
    <row r="7025" spans="1:25" x14ac:dyDescent="0.25">
      <c r="A7025" s="32" t="str">
        <f>IF(Weighting!$P$17&gt;0,B7025,"")</f>
        <v/>
      </c>
      <c r="B7025">
        <f>Weighting!$C$17</f>
        <v>1.762</v>
      </c>
      <c r="C7025">
        <f>Weighting!$F$17</f>
        <v>0</v>
      </c>
      <c r="D7025" t="b">
        <f>IF(C7025=1,'Data Transformation'!$G$3+0.5*'Data Transformation'!$W$25,IF(C7026=1,D7026-'Data Transformation'!$W$25,FALSE))</f>
        <v>0</v>
      </c>
      <c r="E7025" t="str">
        <f t="array" ref="E7025">IF(ISLOGICAL(D7025),"",FREQUENCY(IF('Data Transformation'!$B$425:$B$8425='Bin Analysis'!$B7011,'Data Transformation'!$G$425:$G$8425),D7025))</f>
        <v/>
      </c>
      <c r="F7025" t="str">
        <f t="shared" si="876"/>
        <v/>
      </c>
      <c r="G7025">
        <f>Weighting!$H$17</f>
        <v>0</v>
      </c>
      <c r="H7025">
        <f t="array" ref="H7025">FREQUENCY(IF('Data Transformation'!$B$4:$B$8425=B7011,'Data Transformation'!$G$4:$G$8425),'Bin Analysis'!$B7025)</f>
        <v>14</v>
      </c>
      <c r="I7025">
        <f t="shared" si="877"/>
        <v>0</v>
      </c>
      <c r="J7025">
        <f t="shared" si="878"/>
        <v>0</v>
      </c>
      <c r="K7025">
        <f>J7025*Weighting!$W$17</f>
        <v>0</v>
      </c>
      <c r="M7025" s="14"/>
    </row>
    <row r="7026" spans="1:25" x14ac:dyDescent="0.25">
      <c r="A7026" s="32" t="str">
        <f>IF(Weighting!$P$18&gt;0,B7026,"")</f>
        <v/>
      </c>
      <c r="B7026">
        <f>Weighting!$C$18</f>
        <v>1.893</v>
      </c>
      <c r="C7026">
        <f>Weighting!$F$18</f>
        <v>0</v>
      </c>
      <c r="D7026" t="b">
        <f>IF(C7026=1,'Data Transformation'!$G$3+0.5*'Data Transformation'!$W$25,IF(C7027=1,D7027-'Data Transformation'!$W$25,FALSE))</f>
        <v>0</v>
      </c>
      <c r="E7026" t="str">
        <f t="array" ref="E7026">IF(ISLOGICAL(D7026),"",FREQUENCY(IF('Data Transformation'!$B$425:$B$8425='Bin Analysis'!$B7011,'Data Transformation'!$G$425:$G$8425),D7026))</f>
        <v/>
      </c>
      <c r="F7026" t="str">
        <f t="shared" si="876"/>
        <v/>
      </c>
      <c r="G7026">
        <f>Weighting!$H$18</f>
        <v>0</v>
      </c>
      <c r="H7026">
        <f t="array" ref="H7026">FREQUENCY(IF('Data Transformation'!$B$4:$B$8425=B7011,'Data Transformation'!$G$4:$G$8425),'Bin Analysis'!$B7026)</f>
        <v>14</v>
      </c>
      <c r="I7026">
        <f t="shared" si="877"/>
        <v>0</v>
      </c>
      <c r="J7026">
        <f t="shared" si="878"/>
        <v>0</v>
      </c>
      <c r="K7026">
        <f>J7026*Weighting!$W$18</f>
        <v>0</v>
      </c>
      <c r="M7026" s="14"/>
    </row>
    <row r="7027" spans="1:25" x14ac:dyDescent="0.25">
      <c r="A7027" s="32" t="str">
        <f>IF(Weighting!$P$19&gt;0,B7027,"")</f>
        <v/>
      </c>
      <c r="B7027">
        <f>Weighting!$C$19</f>
        <v>2.024</v>
      </c>
      <c r="C7027">
        <f>Weighting!$F$19</f>
        <v>0</v>
      </c>
      <c r="D7027" t="b">
        <f>IF(C7027=1,'Data Transformation'!$G$3+0.5*'Data Transformation'!$W$25,IF(C7028=1,D7028-'Data Transformation'!$W$25,FALSE))</f>
        <v>0</v>
      </c>
      <c r="E7027" t="str">
        <f t="array" ref="E7027">IF(ISLOGICAL(D7027),"",FREQUENCY(IF('Data Transformation'!$B$425:$B$8425='Bin Analysis'!$B7011,'Data Transformation'!$G$425:$G$8425),D7027))</f>
        <v/>
      </c>
      <c r="F7027" t="str">
        <f t="shared" si="876"/>
        <v/>
      </c>
      <c r="G7027">
        <f>Weighting!$H$19</f>
        <v>0</v>
      </c>
      <c r="H7027">
        <f t="array" ref="H7027">FREQUENCY(IF('Data Transformation'!$B$4:$B$8425=B7011,'Data Transformation'!$G$4:$G$8425),'Bin Analysis'!$B7027)</f>
        <v>14</v>
      </c>
      <c r="I7027">
        <f t="shared" si="877"/>
        <v>0</v>
      </c>
      <c r="J7027">
        <f t="shared" si="878"/>
        <v>0</v>
      </c>
      <c r="K7027">
        <f>J7027*Weighting!$W$19</f>
        <v>0</v>
      </c>
      <c r="M7027" s="14"/>
    </row>
    <row r="7028" spans="1:25" x14ac:dyDescent="0.25">
      <c r="A7028" s="32" t="str">
        <f>IF(Weighting!$P$20&gt;0,B7028,"")</f>
        <v/>
      </c>
      <c r="B7028">
        <f>Weighting!$C$20</f>
        <v>2.1550000000000002</v>
      </c>
      <c r="C7028">
        <f>Weighting!$F$20</f>
        <v>0</v>
      </c>
      <c r="D7028" t="b">
        <f>IF(C7028=1,'Data Transformation'!$G$3+0.5*'Data Transformation'!$W$25,IF(C7029=1,D7029-'Data Transformation'!$W$25,FALSE))</f>
        <v>0</v>
      </c>
      <c r="E7028" t="str">
        <f t="array" ref="E7028">IF(ISLOGICAL(D7028),"",FREQUENCY(IF('Data Transformation'!$B$425:$B$8425='Bin Analysis'!$B7011,'Data Transformation'!$G$425:$G$8425),D7028))</f>
        <v/>
      </c>
      <c r="F7028" t="str">
        <f t="shared" si="876"/>
        <v/>
      </c>
      <c r="G7028">
        <f>Weighting!$H$20</f>
        <v>0</v>
      </c>
      <c r="H7028">
        <f t="array" ref="H7028">FREQUENCY(IF('Data Transformation'!$B$4:$B$8425=B7011,'Data Transformation'!$G$4:$G$8425),'Bin Analysis'!$B7028)</f>
        <v>14</v>
      </c>
      <c r="I7028">
        <f t="shared" si="877"/>
        <v>0</v>
      </c>
      <c r="J7028">
        <f t="shared" si="878"/>
        <v>0</v>
      </c>
      <c r="K7028">
        <f>J7028*Weighting!$W$20</f>
        <v>0</v>
      </c>
      <c r="M7028" s="14"/>
    </row>
    <row r="7029" spans="1:25" x14ac:dyDescent="0.25">
      <c r="A7029" s="32" t="str">
        <f>IF(Weighting!$P$21&gt;0,B7029,"")</f>
        <v/>
      </c>
      <c r="B7029">
        <f>Weighting!$C$21</f>
        <v>2.2860000000000005</v>
      </c>
      <c r="C7029">
        <f>Weighting!$F$21</f>
        <v>0</v>
      </c>
      <c r="D7029" t="b">
        <f>IF(C7029=1,'Data Transformation'!$G$3+0.5*'Data Transformation'!$W$25,IF(C7030=1,D7030-'Data Transformation'!$W$25,FALSE))</f>
        <v>0</v>
      </c>
      <c r="E7029" t="str">
        <f t="array" ref="E7029">IF(ISLOGICAL(D7029),"",FREQUENCY(IF('Data Transformation'!$B$425:$B$8425='Bin Analysis'!$B7011,'Data Transformation'!$G$425:$G$8425),D7029))</f>
        <v/>
      </c>
      <c r="F7029" t="str">
        <f t="shared" si="876"/>
        <v/>
      </c>
      <c r="G7029">
        <f>Weighting!$H$21</f>
        <v>0</v>
      </c>
      <c r="H7029">
        <f t="array" ref="H7029">FREQUENCY(IF('Data Transformation'!$B$4:$B$8425=B7011,'Data Transformation'!$G$4:$G$8425),'Bin Analysis'!$B7029)</f>
        <v>14</v>
      </c>
      <c r="I7029">
        <f t="shared" si="877"/>
        <v>0</v>
      </c>
      <c r="J7029">
        <f t="shared" si="878"/>
        <v>0</v>
      </c>
      <c r="K7029">
        <f>J7029*Weighting!$W$21</f>
        <v>0</v>
      </c>
      <c r="M7029" s="14"/>
    </row>
    <row r="7030" spans="1:25" x14ac:dyDescent="0.25">
      <c r="A7030" s="32" t="str">
        <f>IF(Weighting!$P$22&gt;0,B7030,"")</f>
        <v/>
      </c>
      <c r="B7030">
        <f>Weighting!$C$22</f>
        <v>2.4170000000000007</v>
      </c>
      <c r="C7030">
        <f>Weighting!$F$22</f>
        <v>0</v>
      </c>
      <c r="D7030" t="b">
        <f>IF(C7030=1,'Data Transformation'!$G$3+0.5*'Data Transformation'!$W$25,IF(C7031=1,D7031-'Data Transformation'!$W$25,FALSE))</f>
        <v>0</v>
      </c>
      <c r="E7030" t="str">
        <f t="array" ref="E7030">IF(ISLOGICAL(D7030),"",FREQUENCY(IF('Data Transformation'!$B$425:$B$8425='Bin Analysis'!$B7011,'Data Transformation'!$G$425:$G$8425),D7030))</f>
        <v/>
      </c>
      <c r="F7030" t="str">
        <f t="shared" si="876"/>
        <v/>
      </c>
      <c r="G7030">
        <f>Weighting!$H$22</f>
        <v>0</v>
      </c>
      <c r="H7030">
        <f t="array" ref="H7030">FREQUENCY(IF('Data Transformation'!$B$4:$B$8425=B7011,'Data Transformation'!$G$4:$G$8425),'Bin Analysis'!$B7030)</f>
        <v>14</v>
      </c>
      <c r="I7030">
        <f t="shared" si="877"/>
        <v>0</v>
      </c>
      <c r="J7030">
        <f t="shared" si="878"/>
        <v>0</v>
      </c>
      <c r="K7030">
        <f>J7030*Weighting!$W$22</f>
        <v>0</v>
      </c>
      <c r="M7030" s="14"/>
    </row>
    <row r="7031" spans="1:25" x14ac:dyDescent="0.25">
      <c r="A7031" s="32" t="str">
        <f>IF(Weighting!$P$23&gt;0,B7031,"")</f>
        <v/>
      </c>
      <c r="B7031">
        <f>Weighting!$C$23</f>
        <v>2.5480000000000009</v>
      </c>
      <c r="C7031">
        <f>Weighting!$F$23</f>
        <v>0</v>
      </c>
      <c r="D7031" t="b">
        <f>IF(C7031=1,'Data Transformation'!$G$3+0.5*'Data Transformation'!$W$25,IF(C7032=1,D7032-'Data Transformation'!$W$25,FALSE))</f>
        <v>0</v>
      </c>
      <c r="E7031" t="str">
        <f t="array" ref="E7031">IF(ISLOGICAL(D7031),"",FREQUENCY(IF('Data Transformation'!$B$425:$B$8425='Bin Analysis'!$B7011,'Data Transformation'!$G$425:$G$8425),D7031))</f>
        <v/>
      </c>
      <c r="F7031" t="str">
        <f t="shared" si="876"/>
        <v/>
      </c>
      <c r="G7031">
        <f>Weighting!$H$23</f>
        <v>0</v>
      </c>
      <c r="H7031">
        <f t="array" ref="H7031">FREQUENCY(IF('Data Transformation'!$B$4:$B$8425=B7011,'Data Transformation'!$G$4:$G$8425),'Bin Analysis'!$B7031)</f>
        <v>14</v>
      </c>
      <c r="I7031">
        <f t="shared" si="877"/>
        <v>0</v>
      </c>
      <c r="J7031">
        <f t="shared" si="878"/>
        <v>0</v>
      </c>
      <c r="K7031">
        <f>J7031*Weighting!$W$23</f>
        <v>0</v>
      </c>
      <c r="M7031" s="14"/>
    </row>
    <row r="7032" spans="1:25" x14ac:dyDescent="0.25">
      <c r="A7032" s="32" t="str">
        <f>IF(Weighting!$P$24&gt;0,B7032,"")</f>
        <v/>
      </c>
      <c r="B7032">
        <f>Weighting!$C$24</f>
        <v>2.6790000000000012</v>
      </c>
      <c r="C7032">
        <f>Weighting!$F$24</f>
        <v>0</v>
      </c>
      <c r="D7032" t="b">
        <f>IF(C7032=1,'Data Transformation'!$G$3+0.5*'Data Transformation'!$W$25,IF(C7033=1,D7033-'Data Transformation'!$W$25,FALSE))</f>
        <v>0</v>
      </c>
      <c r="E7032" t="str">
        <f t="array" ref="E7032">IF(ISLOGICAL(D7032),"",FREQUENCY(IF('Data Transformation'!$B$425:$B$8425='Bin Analysis'!$B7011,'Data Transformation'!$G$425:$G$8425),D7032))</f>
        <v/>
      </c>
      <c r="F7032" t="str">
        <f t="shared" si="876"/>
        <v/>
      </c>
      <c r="G7032">
        <f>Weighting!$H$24</f>
        <v>0</v>
      </c>
      <c r="H7032">
        <f t="array" ref="H7032">FREQUENCY(IF('Data Transformation'!$B$4:$B$8425=B7011,'Data Transformation'!$G$4:$G$8425),'Bin Analysis'!$B7032)</f>
        <v>14</v>
      </c>
      <c r="I7032">
        <f t="shared" si="877"/>
        <v>0</v>
      </c>
      <c r="J7032">
        <f t="shared" si="878"/>
        <v>0</v>
      </c>
      <c r="K7032">
        <f>J7032*Weighting!$W$24</f>
        <v>0</v>
      </c>
      <c r="M7032" s="14"/>
    </row>
    <row r="7033" spans="1:25" x14ac:dyDescent="0.25">
      <c r="A7033" s="32" t="str">
        <f>IF(Weighting!$P$25&gt;0,B7033,"")</f>
        <v/>
      </c>
      <c r="B7033">
        <f>Weighting!$C$25</f>
        <v>2.8100000000000014</v>
      </c>
      <c r="C7033">
        <f>Weighting!$F$25</f>
        <v>0</v>
      </c>
      <c r="D7033" t="b">
        <f>IF(C7033=1,'Data Transformation'!$G$3+0.5*'Data Transformation'!$W$25,IF(C7034=1,D7034-'Data Transformation'!$W$25,FALSE))</f>
        <v>0</v>
      </c>
      <c r="E7033" t="str">
        <f t="array" ref="E7033">IF(ISLOGICAL(D7033),"",FREQUENCY(IF('Data Transformation'!$B$425:$B$8425='Bin Analysis'!$B7011,'Data Transformation'!$G$425:$G$8425),D7033))</f>
        <v/>
      </c>
      <c r="F7033" t="str">
        <f t="shared" si="876"/>
        <v/>
      </c>
      <c r="G7033">
        <f>Weighting!$H$25</f>
        <v>0</v>
      </c>
      <c r="H7033">
        <f t="array" ref="H7033">FREQUENCY(IF('Data Transformation'!$B$4:$B$8425=B7011,'Data Transformation'!$G$4:$G$8425),'Bin Analysis'!$B7033)</f>
        <v>14</v>
      </c>
      <c r="I7033">
        <f t="shared" si="877"/>
        <v>0</v>
      </c>
      <c r="J7033">
        <f t="shared" si="878"/>
        <v>0</v>
      </c>
      <c r="K7033">
        <f>J7033*Weighting!$W$25</f>
        <v>0</v>
      </c>
      <c r="M7033" s="14"/>
    </row>
    <row r="7034" spans="1:25" x14ac:dyDescent="0.25">
      <c r="O7034"/>
      <c r="P7034"/>
      <c r="Q7034"/>
      <c r="R7034"/>
    </row>
    <row r="7035" spans="1:25" ht="23.25" x14ac:dyDescent="0.35">
      <c r="A7035" s="21" t="s">
        <v>0</v>
      </c>
      <c r="B7035" s="21">
        <f>IFERROR(VLOOKUP(C7035,'Data Transformation'!$L$6:$M$426,2,FALSE),"")</f>
        <v>293</v>
      </c>
      <c r="C7035" s="21">
        <f>C7011+1</f>
        <v>293</v>
      </c>
      <c r="D7035" s="21"/>
      <c r="E7035" s="21"/>
      <c r="F7035" s="21"/>
      <c r="G7035" s="21"/>
      <c r="H7035" s="22"/>
      <c r="I7035" s="22"/>
      <c r="J7035" s="22"/>
      <c r="K7035" s="21"/>
      <c r="L7035" s="21">
        <f>B7035</f>
        <v>293</v>
      </c>
      <c r="M7035" s="23">
        <f>INDEX('Data Transformation'!$O$4:$O$424,MATCH($B7035,'Data Transformation'!$M$4:$M$424,0),MATCH($M$2,'Data Transformation'!$O$3,0))</f>
        <v>18</v>
      </c>
      <c r="N7035" s="27">
        <f>IF('Input and Summary Results'!$J$16="minimum",'Bin Analysis'!X7036/(M7035-1),'Bin Analysis'!Y7035/('Bin Analysis'!M7035-1))</f>
        <v>5.8823529411764705E-2</v>
      </c>
      <c r="O7035" s="27">
        <f>IF(M7035=FALSE,NA(),(VLOOKUP(1,C7038:K7057,4,FALSE))/(M7035-1))</f>
        <v>0.6470588235294118</v>
      </c>
      <c r="P7035" s="27">
        <f>IF(M7035=FALSE,NA(),SUM(J7038:J7057)/Weighting!$S$5)</f>
        <v>0.4</v>
      </c>
      <c r="Q7035" s="27">
        <f>IF(M7035=FALSE,NA(),SUM(K7038:K7057)/Weighting!$S$6)</f>
        <v>0.34782608695652173</v>
      </c>
      <c r="R7035" s="27">
        <f>IF(M7035=FALSE,NA(),(VLOOKUP(1,G7038:K7057,3,FALSE))/(M7035-1))</f>
        <v>0</v>
      </c>
      <c r="S7035" s="22" t="str">
        <f>IF(M7035=FALSE,NA(),IF(SUM(J7038:J7057)=2,"yes","no"))</f>
        <v>no</v>
      </c>
      <c r="X7035" s="2" cm="2">
        <f t="array" ref="X7035:X7036">FREQUENCY(IF('Data Transformation'!$B$425:$B$6424='Bin Analysis'!L7035,'Data Transformation'!$G$425:$G$6424),'Data Transformation'!$U$11)</f>
        <v>16</v>
      </c>
      <c r="Y7035" s="2" cm="2">
        <f t="array" ref="Y7035:Y7036">FREQUENCY(IF('Data Transformation'!$B$425:$B$6424='Bin Analysis'!L7035,'Data Transformation'!$G$425:$G$6424),'Data Transformation'!$U$12)</f>
        <v>5</v>
      </c>
    </row>
    <row r="7036" spans="1:25" x14ac:dyDescent="0.25">
      <c r="A7036" s="14" t="s">
        <v>67</v>
      </c>
      <c r="B7036" t="s">
        <v>47</v>
      </c>
      <c r="C7036" t="s">
        <v>5</v>
      </c>
      <c r="D7036" t="s">
        <v>100</v>
      </c>
      <c r="E7036" t="s">
        <v>101</v>
      </c>
      <c r="F7036" t="s">
        <v>102</v>
      </c>
      <c r="G7036" t="s">
        <v>70</v>
      </c>
      <c r="H7036" t="s">
        <v>31</v>
      </c>
      <c r="I7036" t="s">
        <v>32</v>
      </c>
      <c r="J7036" t="s">
        <v>46</v>
      </c>
      <c r="K7036" s="14" t="s">
        <v>45</v>
      </c>
      <c r="M7036" s="14"/>
      <c r="X7036" s="2">
        <v>1</v>
      </c>
      <c r="Y7036" s="2">
        <v>12</v>
      </c>
    </row>
    <row r="7037" spans="1:25" x14ac:dyDescent="0.25">
      <c r="A7037" s="32"/>
      <c r="D7037" t="b">
        <f>IF(C7037=1,'Data Transformation'!$G$3+0.5*'Data Transformation'!$W$25,IF(C7038=1,D7038-'Data Transformation'!$W$25,FALSE))</f>
        <v>0</v>
      </c>
      <c r="E7037" t="str">
        <f t="array" ref="E7037">IF(ISLOGICAL(D7037),"",FREQUENCY(IF('Data Transformation'!$B$425:$B$8425='Bin Analysis'!$B7035,'Data Transformation'!$G$425:$G$8425),D7037))</f>
        <v/>
      </c>
      <c r="F7037" t="str">
        <f>IF(ISLOGICAL(D7037),"",E7037-E7036)</f>
        <v/>
      </c>
      <c r="M7037" s="14"/>
    </row>
    <row r="7038" spans="1:25" x14ac:dyDescent="0.25">
      <c r="A7038" s="32">
        <f>IF(Weighting!$P$6&gt;0,B7038,"")</f>
        <v>0.32100000000000001</v>
      </c>
      <c r="B7038">
        <f>Weighting!$C$6</f>
        <v>0.32100000000000001</v>
      </c>
      <c r="C7038">
        <f>Weighting!$F$6</f>
        <v>0</v>
      </c>
      <c r="D7038" t="b">
        <f>IF(C7038=1,'Data Transformation'!$G$3+0.5*'Data Transformation'!$W$25,IF(C7039=1,D7039-'Data Transformation'!$W$25,FALSE))</f>
        <v>0</v>
      </c>
      <c r="E7038" t="str">
        <f t="array" ref="E7038">IF(ISLOGICAL(D7038),"",FREQUENCY(IF('Data Transformation'!$B$425:$B$8425='Bin Analysis'!$B7035,'Data Transformation'!$G$425:$G$8425),D7038))</f>
        <v/>
      </c>
      <c r="F7038" t="str">
        <f>IF(ISLOGICAL(D7038),"",E7038-E7037)</f>
        <v/>
      </c>
      <c r="G7038">
        <f>Weighting!$H$6</f>
        <v>1</v>
      </c>
      <c r="H7038">
        <f t="array" ref="H7038">FREQUENCY(IF('Data Transformation'!$B$4:$B$8425=B7035,'Data Transformation'!$G$4:$G$8425),'Bin Analysis'!$B7038)</f>
        <v>0</v>
      </c>
      <c r="I7038">
        <f>H7038-H7037</f>
        <v>0</v>
      </c>
      <c r="J7038">
        <f>IF(I7038=0,0,1)</f>
        <v>0</v>
      </c>
      <c r="K7038">
        <f>J7038*Weighting!$W$6</f>
        <v>0</v>
      </c>
      <c r="M7038" s="14"/>
    </row>
    <row r="7039" spans="1:25" x14ac:dyDescent="0.25">
      <c r="A7039" s="32">
        <f>IF(Weighting!$P$7&gt;0,B7039,"")</f>
        <v>0.45200000000000001</v>
      </c>
      <c r="B7039">
        <f>Weighting!$C$7</f>
        <v>0.45200000000000001</v>
      </c>
      <c r="C7039">
        <f>Weighting!$F$7</f>
        <v>0</v>
      </c>
      <c r="D7039" t="b">
        <f>IF(C7039=1,'Data Transformation'!$G$3+0.5*'Data Transformation'!$W$25,IF(C7040=1,D7040-'Data Transformation'!$W$25,FALSE))</f>
        <v>0</v>
      </c>
      <c r="E7039" t="str">
        <f t="array" ref="E7039">IF(ISLOGICAL(D7039),"",FREQUENCY(IF('Data Transformation'!$B$425:$B$8425='Bin Analysis'!$B7035,'Data Transformation'!$G$425:$G$8425),D7039))</f>
        <v/>
      </c>
      <c r="F7039" t="str">
        <f t="shared" ref="F7039:F7057" si="879">IF(ISLOGICAL(D7039),"",E7039-E7038)</f>
        <v/>
      </c>
      <c r="G7039">
        <f>Weighting!$H$7</f>
        <v>0</v>
      </c>
      <c r="H7039">
        <f t="array" ref="H7039">FREQUENCY(IF('Data Transformation'!$B$4:$B$8425=B7035,'Data Transformation'!$G$4:$G$8425),'Bin Analysis'!$B7039)</f>
        <v>0</v>
      </c>
      <c r="I7039">
        <f t="shared" ref="I7039:I7057" si="880">H7039-H7038</f>
        <v>0</v>
      </c>
      <c r="J7039">
        <f>IF(I7039=0,0,1)</f>
        <v>0</v>
      </c>
      <c r="K7039">
        <f>J7039*Weighting!$W$7</f>
        <v>0</v>
      </c>
      <c r="M7039" s="14"/>
    </row>
    <row r="7040" spans="1:25" x14ac:dyDescent="0.25">
      <c r="A7040" s="32">
        <f>IF(Weighting!$P$8&gt;0,B7040,"")</f>
        <v>0.58299999999999996</v>
      </c>
      <c r="B7040">
        <f>Weighting!$C$8</f>
        <v>0.58299999999999996</v>
      </c>
      <c r="C7040">
        <f>Weighting!$F$8</f>
        <v>0</v>
      </c>
      <c r="D7040" t="b">
        <f>IF(C7040=1,'Data Transformation'!$G$3+0.5*'Data Transformation'!$W$25,IF(C7041=1,D7041-'Data Transformation'!$W$25,FALSE))</f>
        <v>0</v>
      </c>
      <c r="E7040" t="str">
        <f t="array" ref="E7040">IF(ISLOGICAL(D7040),"",FREQUENCY(IF('Data Transformation'!$B$425:$B$8425='Bin Analysis'!$B7035,'Data Transformation'!$G$425:$G$8425),D7040))</f>
        <v/>
      </c>
      <c r="F7040" t="str">
        <f t="shared" si="879"/>
        <v/>
      </c>
      <c r="G7040">
        <f>Weighting!$H$8</f>
        <v>0</v>
      </c>
      <c r="H7040">
        <f t="array" ref="H7040">FREQUENCY(IF('Data Transformation'!$B$4:$B$8425=B7035,'Data Transformation'!$G$4:$G$8425),'Bin Analysis'!$B7040)</f>
        <v>0</v>
      </c>
      <c r="I7040">
        <f t="shared" si="880"/>
        <v>0</v>
      </c>
      <c r="J7040">
        <f t="shared" ref="J7040:J7057" si="881">IF(I7040=0,0,1)</f>
        <v>0</v>
      </c>
      <c r="K7040">
        <f>J7040*Weighting!$W$8</f>
        <v>0</v>
      </c>
      <c r="M7040" s="14"/>
    </row>
    <row r="7041" spans="1:13" x14ac:dyDescent="0.25">
      <c r="A7041" s="32">
        <f>IF(Weighting!$P$9&gt;0,B7041,"")</f>
        <v>0.71399999999999997</v>
      </c>
      <c r="B7041" s="50">
        <f>Weighting!$C$9</f>
        <v>0.71399999999999997</v>
      </c>
      <c r="C7041">
        <f>Weighting!$F$9</f>
        <v>0</v>
      </c>
      <c r="D7041" t="b">
        <f>IF(C7041=1,'Data Transformation'!$G$3+0.5*'Data Transformation'!$W$25,IF(C7042=1,D7042-'Data Transformation'!$W$25,FALSE))</f>
        <v>0</v>
      </c>
      <c r="E7041" t="str">
        <f t="array" ref="E7041">IF(ISLOGICAL(D7041),"",FREQUENCY(IF('Data Transformation'!$B$425:$B$8425='Bin Analysis'!$B7035,'Data Transformation'!$G$425:$G$8425),D7041))</f>
        <v/>
      </c>
      <c r="F7041" t="str">
        <f t="shared" si="879"/>
        <v/>
      </c>
      <c r="G7041">
        <f>Weighting!$H$9</f>
        <v>0</v>
      </c>
      <c r="H7041">
        <f t="array" ref="H7041">FREQUENCY(IF('Data Transformation'!$B$4:$B$8425=B7035,'Data Transformation'!$G$4:$G$8425),'Bin Analysis'!$B7041)</f>
        <v>0</v>
      </c>
      <c r="I7041">
        <f t="shared" si="880"/>
        <v>0</v>
      </c>
      <c r="J7041">
        <f t="shared" si="881"/>
        <v>0</v>
      </c>
      <c r="K7041">
        <f>J7041*Weighting!$W$9</f>
        <v>0</v>
      </c>
      <c r="M7041" s="14"/>
    </row>
    <row r="7042" spans="1:13" x14ac:dyDescent="0.25">
      <c r="A7042" s="32">
        <f>IF(Weighting!$P$10&gt;0,B7042,"")</f>
        <v>0.84499999999999997</v>
      </c>
      <c r="B7042">
        <f>Weighting!$C$10</f>
        <v>0.84499999999999997</v>
      </c>
      <c r="C7042">
        <f>Weighting!$F$10</f>
        <v>0</v>
      </c>
      <c r="D7042" t="b">
        <f>IF(C7042=1,'Data Transformation'!$G$3+0.5*'Data Transformation'!$W$25,IF(C7043=1,D7043-'Data Transformation'!$W$25,FALSE))</f>
        <v>0</v>
      </c>
      <c r="E7042" t="str">
        <f t="array" ref="E7042">IF(ISLOGICAL(D7042),"",FREQUENCY(IF('Data Transformation'!$B$425:$B$8425='Bin Analysis'!$B7035,'Data Transformation'!$G$425:$G$8425),D7042))</f>
        <v/>
      </c>
      <c r="F7042" t="str">
        <f t="shared" si="879"/>
        <v/>
      </c>
      <c r="G7042">
        <f>Weighting!$H$10</f>
        <v>0</v>
      </c>
      <c r="H7042">
        <f t="array" ref="H7042">FREQUENCY(IF('Data Transformation'!$B$4:$B$8425=B7035,'Data Transformation'!$G$4:$G$8425),'Bin Analysis'!$B7042)</f>
        <v>3</v>
      </c>
      <c r="I7042">
        <f t="shared" si="880"/>
        <v>3</v>
      </c>
      <c r="J7042">
        <f t="shared" si="881"/>
        <v>1</v>
      </c>
      <c r="K7042">
        <f>J7042*Weighting!$W$10</f>
        <v>3</v>
      </c>
      <c r="M7042" s="14"/>
    </row>
    <row r="7043" spans="1:13" x14ac:dyDescent="0.25">
      <c r="A7043" s="32">
        <f>IF(Weighting!$P$11&gt;0,B7043,"")</f>
        <v>0.97599999999999998</v>
      </c>
      <c r="B7043">
        <f>Weighting!$C$11</f>
        <v>0.97599999999999998</v>
      </c>
      <c r="C7043">
        <f>Weighting!$F$11</f>
        <v>0</v>
      </c>
      <c r="D7043">
        <f>IF(C7043=1,'Data Transformation'!$G$3+0.5*'Data Transformation'!$W$25,IF(C7044=1,D7044-'Data Transformation'!$W$25,FALSE))</f>
        <v>0.86899999999999999</v>
      </c>
      <c r="E7043">
        <f t="array" ref="E7043">IF(ISLOGICAL(D7043),"",FREQUENCY(IF('Data Transformation'!$B$425:$B$8425='Bin Analysis'!$B7035,'Data Transformation'!$G$425:$G$8425),D7043))</f>
        <v>5</v>
      </c>
      <c r="F7043" t="e">
        <f t="shared" si="879"/>
        <v>#VALUE!</v>
      </c>
      <c r="G7043">
        <f>Weighting!$H$11</f>
        <v>0</v>
      </c>
      <c r="H7043">
        <f t="array" ref="H7043">FREQUENCY(IF('Data Transformation'!$B$4:$B$8425=B7035,'Data Transformation'!$G$4:$G$8425),'Bin Analysis'!$B7043)</f>
        <v>9</v>
      </c>
      <c r="I7043">
        <f t="shared" si="880"/>
        <v>6</v>
      </c>
      <c r="J7043">
        <f t="shared" si="881"/>
        <v>1</v>
      </c>
      <c r="K7043">
        <f>J7043*Weighting!$W$11</f>
        <v>2</v>
      </c>
      <c r="M7043" s="14"/>
    </row>
    <row r="7044" spans="1:13" x14ac:dyDescent="0.25">
      <c r="A7044" s="32">
        <f>IF(Weighting!$P$12&gt;0,B7044,"")</f>
        <v>1.107</v>
      </c>
      <c r="B7044">
        <f>Weighting!$C$12</f>
        <v>1.107</v>
      </c>
      <c r="C7044">
        <f>Weighting!$F$12</f>
        <v>1</v>
      </c>
      <c r="D7044">
        <f>IF(C7044=1,'Data Transformation'!$G$3+0.5*'Data Transformation'!$W$25,IF(C7045=1,D7045-'Data Transformation'!$W$25,FALSE))</f>
        <v>1.131</v>
      </c>
      <c r="E7044">
        <f t="array" ref="E7044">IF(ISLOGICAL(D7044),"",FREQUENCY(IF('Data Transformation'!$B$425:$B$8425='Bin Analysis'!$B7035,'Data Transformation'!$G$425:$G$8425),D7044))</f>
        <v>16</v>
      </c>
      <c r="F7044">
        <f t="shared" si="879"/>
        <v>11</v>
      </c>
      <c r="G7044">
        <f>Weighting!$H$12</f>
        <v>0</v>
      </c>
      <c r="H7044">
        <f t="array" ref="H7044">FREQUENCY(IF('Data Transformation'!$B$4:$B$8425=B7035,'Data Transformation'!$G$4:$G$8425),'Bin Analysis'!$B7044)</f>
        <v>16</v>
      </c>
      <c r="I7044">
        <f t="shared" si="880"/>
        <v>7</v>
      </c>
      <c r="J7044">
        <f t="shared" si="881"/>
        <v>1</v>
      </c>
      <c r="K7044">
        <f>J7044*Weighting!$W$12</f>
        <v>1</v>
      </c>
      <c r="M7044" s="14"/>
    </row>
    <row r="7045" spans="1:13" x14ac:dyDescent="0.25">
      <c r="A7045" s="32">
        <f>IF(Weighting!$P$13&gt;0,B7045,"")</f>
        <v>1.238</v>
      </c>
      <c r="B7045">
        <f>Weighting!$C$13</f>
        <v>1.238</v>
      </c>
      <c r="C7045">
        <f>Weighting!$F$13</f>
        <v>0</v>
      </c>
      <c r="D7045" t="b">
        <f>IF(C7045=1,'Data Transformation'!$G$3+0.5*'Data Transformation'!$W$25,IF(C7046=1,D7046-'Data Transformation'!$W$25,FALSE))</f>
        <v>0</v>
      </c>
      <c r="E7045" t="str">
        <f t="array" ref="E7045">IF(ISLOGICAL(D7045),"",FREQUENCY(IF('Data Transformation'!$B$425:$B$8425='Bin Analysis'!$B7035,'Data Transformation'!$G$425:$G$8425),D7045))</f>
        <v/>
      </c>
      <c r="F7045" t="str">
        <f t="shared" si="879"/>
        <v/>
      </c>
      <c r="G7045">
        <f>Weighting!$H$13</f>
        <v>0</v>
      </c>
      <c r="H7045">
        <f t="array" ref="H7045">FREQUENCY(IF('Data Transformation'!$B$4:$B$8425=B7035,'Data Transformation'!$G$4:$G$8425),'Bin Analysis'!$B7045)</f>
        <v>18</v>
      </c>
      <c r="I7045">
        <f t="shared" si="880"/>
        <v>2</v>
      </c>
      <c r="J7045">
        <f t="shared" si="881"/>
        <v>1</v>
      </c>
      <c r="K7045">
        <f>J7045*Weighting!$W$13</f>
        <v>2</v>
      </c>
      <c r="M7045" s="14"/>
    </row>
    <row r="7046" spans="1:13" x14ac:dyDescent="0.25">
      <c r="A7046" s="32">
        <f>IF(Weighting!$P$14&gt;0,B7046,"")</f>
        <v>1.369</v>
      </c>
      <c r="B7046">
        <f>Weighting!$C$14</f>
        <v>1.369</v>
      </c>
      <c r="C7046">
        <f>Weighting!$F$14</f>
        <v>0</v>
      </c>
      <c r="D7046" t="b">
        <f>IF(C7046=1,'Data Transformation'!$G$3+0.5*'Data Transformation'!$W$25,IF(C7047=1,D7047-'Data Transformation'!$W$25,FALSE))</f>
        <v>0</v>
      </c>
      <c r="E7046" t="str">
        <f t="array" ref="E7046">IF(ISLOGICAL(D7046),"",FREQUENCY(IF('Data Transformation'!$B$425:$B$8425='Bin Analysis'!$B7035,'Data Transformation'!$G$425:$G$8425),D7046))</f>
        <v/>
      </c>
      <c r="F7046" t="str">
        <f t="shared" si="879"/>
        <v/>
      </c>
      <c r="G7046">
        <f>Weighting!$H$14</f>
        <v>0</v>
      </c>
      <c r="H7046">
        <f t="array" ref="H7046">FREQUENCY(IF('Data Transformation'!$B$4:$B$8425=B7035,'Data Transformation'!$G$4:$G$8425),'Bin Analysis'!$B7046)</f>
        <v>18</v>
      </c>
      <c r="I7046">
        <f t="shared" si="880"/>
        <v>0</v>
      </c>
      <c r="J7046">
        <f t="shared" si="881"/>
        <v>0</v>
      </c>
      <c r="K7046">
        <f>J7046*Weighting!$W$14</f>
        <v>0</v>
      </c>
      <c r="M7046" s="14"/>
    </row>
    <row r="7047" spans="1:13" x14ac:dyDescent="0.25">
      <c r="A7047" s="32">
        <f>IF(Weighting!$P$15&gt;0,B7047,"")</f>
        <v>1.5000009999999999</v>
      </c>
      <c r="B7047">
        <f>Weighting!$C$15</f>
        <v>1.5000009999999999</v>
      </c>
      <c r="C7047">
        <f>Weighting!$F$15</f>
        <v>0</v>
      </c>
      <c r="D7047" t="b">
        <f>IF(C7047=1,'Data Transformation'!$G$3+0.5*'Data Transformation'!$W$25,IF(C7048=1,D7048-'Data Transformation'!$W$25,FALSE))</f>
        <v>0</v>
      </c>
      <c r="E7047" t="str">
        <f t="array" ref="E7047">IF(ISLOGICAL(D7047),"",FREQUENCY(IF('Data Transformation'!$B$425:$B$8425='Bin Analysis'!$B7035,'Data Transformation'!$G$425:$G$8425),D7047))</f>
        <v/>
      </c>
      <c r="F7047" t="str">
        <f t="shared" si="879"/>
        <v/>
      </c>
      <c r="G7047">
        <f>Weighting!$H$15</f>
        <v>0</v>
      </c>
      <c r="H7047">
        <f t="array" ref="H7047">FREQUENCY(IF('Data Transformation'!$B$4:$B$8425=B7035,'Data Transformation'!$G$4:$G$8425),'Bin Analysis'!$B7047)</f>
        <v>18</v>
      </c>
      <c r="I7047">
        <f t="shared" si="880"/>
        <v>0</v>
      </c>
      <c r="J7047">
        <f t="shared" si="881"/>
        <v>0</v>
      </c>
      <c r="K7047">
        <f>J7047*Weighting!$W$15</f>
        <v>0</v>
      </c>
      <c r="M7047" s="14"/>
    </row>
    <row r="7048" spans="1:13" x14ac:dyDescent="0.25">
      <c r="A7048" s="32" t="str">
        <f>IF(Weighting!$P$16&gt;0,B7048,"")</f>
        <v/>
      </c>
      <c r="B7048">
        <f>Weighting!$C$16</f>
        <v>1.631</v>
      </c>
      <c r="C7048">
        <f>Weighting!$F$16</f>
        <v>0</v>
      </c>
      <c r="D7048" t="b">
        <f>IF(C7048=1,'Data Transformation'!$G$3+0.5*'Data Transformation'!$W$25,IF(C7049=1,D7049-'Data Transformation'!$W$25,FALSE))</f>
        <v>0</v>
      </c>
      <c r="E7048" t="str">
        <f t="array" ref="E7048">IF(ISLOGICAL(D7048),"",FREQUENCY(IF('Data Transformation'!$B$425:$B$8425='Bin Analysis'!$B7035,'Data Transformation'!$G$425:$G$8425),D7048))</f>
        <v/>
      </c>
      <c r="F7048" t="str">
        <f t="shared" si="879"/>
        <v/>
      </c>
      <c r="G7048">
        <f>Weighting!$H$16</f>
        <v>0</v>
      </c>
      <c r="H7048">
        <f t="array" ref="H7048">FREQUENCY(IF('Data Transformation'!$B$4:$B$8425=B7035,'Data Transformation'!$G$4:$G$8425),'Bin Analysis'!$B7048)</f>
        <v>18</v>
      </c>
      <c r="I7048">
        <f t="shared" si="880"/>
        <v>0</v>
      </c>
      <c r="J7048">
        <f t="shared" si="881"/>
        <v>0</v>
      </c>
      <c r="K7048">
        <f>J7048*Weighting!$W$16</f>
        <v>0</v>
      </c>
      <c r="M7048" s="14"/>
    </row>
    <row r="7049" spans="1:13" x14ac:dyDescent="0.25">
      <c r="A7049" s="32" t="str">
        <f>IF(Weighting!$P$17&gt;0,B7049,"")</f>
        <v/>
      </c>
      <c r="B7049">
        <f>Weighting!$C$17</f>
        <v>1.762</v>
      </c>
      <c r="C7049">
        <f>Weighting!$F$17</f>
        <v>0</v>
      </c>
      <c r="D7049" t="b">
        <f>IF(C7049=1,'Data Transformation'!$G$3+0.5*'Data Transformation'!$W$25,IF(C7050=1,D7050-'Data Transformation'!$W$25,FALSE))</f>
        <v>0</v>
      </c>
      <c r="E7049" t="str">
        <f t="array" ref="E7049">IF(ISLOGICAL(D7049),"",FREQUENCY(IF('Data Transformation'!$B$425:$B$8425='Bin Analysis'!$B7035,'Data Transformation'!$G$425:$G$8425),D7049))</f>
        <v/>
      </c>
      <c r="F7049" t="str">
        <f t="shared" si="879"/>
        <v/>
      </c>
      <c r="G7049">
        <f>Weighting!$H$17</f>
        <v>0</v>
      </c>
      <c r="H7049">
        <f t="array" ref="H7049">FREQUENCY(IF('Data Transformation'!$B$4:$B$8425=B7035,'Data Transformation'!$G$4:$G$8425),'Bin Analysis'!$B7049)</f>
        <v>18</v>
      </c>
      <c r="I7049">
        <f t="shared" si="880"/>
        <v>0</v>
      </c>
      <c r="J7049">
        <f t="shared" si="881"/>
        <v>0</v>
      </c>
      <c r="K7049">
        <f>J7049*Weighting!$W$17</f>
        <v>0</v>
      </c>
      <c r="M7049" s="14"/>
    </row>
    <row r="7050" spans="1:13" x14ac:dyDescent="0.25">
      <c r="A7050" s="32" t="str">
        <f>IF(Weighting!$P$18&gt;0,B7050,"")</f>
        <v/>
      </c>
      <c r="B7050">
        <f>Weighting!$C$18</f>
        <v>1.893</v>
      </c>
      <c r="C7050">
        <f>Weighting!$F$18</f>
        <v>0</v>
      </c>
      <c r="D7050" t="b">
        <f>IF(C7050=1,'Data Transformation'!$G$3+0.5*'Data Transformation'!$W$25,IF(C7051=1,D7051-'Data Transformation'!$W$25,FALSE))</f>
        <v>0</v>
      </c>
      <c r="E7050" t="str">
        <f t="array" ref="E7050">IF(ISLOGICAL(D7050),"",FREQUENCY(IF('Data Transformation'!$B$425:$B$8425='Bin Analysis'!$B7035,'Data Transformation'!$G$425:$G$8425),D7050))</f>
        <v/>
      </c>
      <c r="F7050" t="str">
        <f t="shared" si="879"/>
        <v/>
      </c>
      <c r="G7050">
        <f>Weighting!$H$18</f>
        <v>0</v>
      </c>
      <c r="H7050">
        <f t="array" ref="H7050">FREQUENCY(IF('Data Transformation'!$B$4:$B$8425=B7035,'Data Transformation'!$G$4:$G$8425),'Bin Analysis'!$B7050)</f>
        <v>18</v>
      </c>
      <c r="I7050">
        <f t="shared" si="880"/>
        <v>0</v>
      </c>
      <c r="J7050">
        <f t="shared" si="881"/>
        <v>0</v>
      </c>
      <c r="K7050">
        <f>J7050*Weighting!$W$18</f>
        <v>0</v>
      </c>
      <c r="M7050" s="14"/>
    </row>
    <row r="7051" spans="1:13" x14ac:dyDescent="0.25">
      <c r="A7051" s="32" t="str">
        <f>IF(Weighting!$P$19&gt;0,B7051,"")</f>
        <v/>
      </c>
      <c r="B7051">
        <f>Weighting!$C$19</f>
        <v>2.024</v>
      </c>
      <c r="C7051">
        <f>Weighting!$F$19</f>
        <v>0</v>
      </c>
      <c r="D7051" t="b">
        <f>IF(C7051=1,'Data Transformation'!$G$3+0.5*'Data Transformation'!$W$25,IF(C7052=1,D7052-'Data Transformation'!$W$25,FALSE))</f>
        <v>0</v>
      </c>
      <c r="E7051" t="str">
        <f t="array" ref="E7051">IF(ISLOGICAL(D7051),"",FREQUENCY(IF('Data Transformation'!$B$425:$B$8425='Bin Analysis'!$B7035,'Data Transformation'!$G$425:$G$8425),D7051))</f>
        <v/>
      </c>
      <c r="F7051" t="str">
        <f t="shared" si="879"/>
        <v/>
      </c>
      <c r="G7051">
        <f>Weighting!$H$19</f>
        <v>0</v>
      </c>
      <c r="H7051">
        <f t="array" ref="H7051">FREQUENCY(IF('Data Transformation'!$B$4:$B$8425=B7035,'Data Transformation'!$G$4:$G$8425),'Bin Analysis'!$B7051)</f>
        <v>18</v>
      </c>
      <c r="I7051">
        <f t="shared" si="880"/>
        <v>0</v>
      </c>
      <c r="J7051">
        <f t="shared" si="881"/>
        <v>0</v>
      </c>
      <c r="K7051">
        <f>J7051*Weighting!$W$19</f>
        <v>0</v>
      </c>
      <c r="M7051" s="14"/>
    </row>
    <row r="7052" spans="1:13" x14ac:dyDescent="0.25">
      <c r="A7052" s="32" t="str">
        <f>IF(Weighting!$P$20&gt;0,B7052,"")</f>
        <v/>
      </c>
      <c r="B7052">
        <f>Weighting!$C$20</f>
        <v>2.1550000000000002</v>
      </c>
      <c r="C7052">
        <f>Weighting!$F$20</f>
        <v>0</v>
      </c>
      <c r="D7052" t="b">
        <f>IF(C7052=1,'Data Transformation'!$G$3+0.5*'Data Transformation'!$W$25,IF(C7053=1,D7053-'Data Transformation'!$W$25,FALSE))</f>
        <v>0</v>
      </c>
      <c r="E7052" t="str">
        <f t="array" ref="E7052">IF(ISLOGICAL(D7052),"",FREQUENCY(IF('Data Transformation'!$B$425:$B$8425='Bin Analysis'!$B7035,'Data Transformation'!$G$425:$G$8425),D7052))</f>
        <v/>
      </c>
      <c r="F7052" t="str">
        <f t="shared" si="879"/>
        <v/>
      </c>
      <c r="G7052">
        <f>Weighting!$H$20</f>
        <v>0</v>
      </c>
      <c r="H7052">
        <f t="array" ref="H7052">FREQUENCY(IF('Data Transformation'!$B$4:$B$8425=B7035,'Data Transformation'!$G$4:$G$8425),'Bin Analysis'!$B7052)</f>
        <v>18</v>
      </c>
      <c r="I7052">
        <f t="shared" si="880"/>
        <v>0</v>
      </c>
      <c r="J7052">
        <f t="shared" si="881"/>
        <v>0</v>
      </c>
      <c r="K7052">
        <f>J7052*Weighting!$W$20</f>
        <v>0</v>
      </c>
      <c r="M7052" s="14"/>
    </row>
    <row r="7053" spans="1:13" x14ac:dyDescent="0.25">
      <c r="A7053" s="32" t="str">
        <f>IF(Weighting!$P$21&gt;0,B7053,"")</f>
        <v/>
      </c>
      <c r="B7053">
        <f>Weighting!$C$21</f>
        <v>2.2860000000000005</v>
      </c>
      <c r="C7053">
        <f>Weighting!$F$21</f>
        <v>0</v>
      </c>
      <c r="D7053" t="b">
        <f>IF(C7053=1,'Data Transformation'!$G$3+0.5*'Data Transformation'!$W$25,IF(C7054=1,D7054-'Data Transformation'!$W$25,FALSE))</f>
        <v>0</v>
      </c>
      <c r="E7053" t="str">
        <f t="array" ref="E7053">IF(ISLOGICAL(D7053),"",FREQUENCY(IF('Data Transformation'!$B$425:$B$8425='Bin Analysis'!$B7035,'Data Transformation'!$G$425:$G$8425),D7053))</f>
        <v/>
      </c>
      <c r="F7053" t="str">
        <f t="shared" si="879"/>
        <v/>
      </c>
      <c r="G7053">
        <f>Weighting!$H$21</f>
        <v>0</v>
      </c>
      <c r="H7053">
        <f t="array" ref="H7053">FREQUENCY(IF('Data Transformation'!$B$4:$B$8425=B7035,'Data Transformation'!$G$4:$G$8425),'Bin Analysis'!$B7053)</f>
        <v>18</v>
      </c>
      <c r="I7053">
        <f t="shared" si="880"/>
        <v>0</v>
      </c>
      <c r="J7053">
        <f t="shared" si="881"/>
        <v>0</v>
      </c>
      <c r="K7053">
        <f>J7053*Weighting!$W$21</f>
        <v>0</v>
      </c>
      <c r="M7053" s="14"/>
    </row>
    <row r="7054" spans="1:13" x14ac:dyDescent="0.25">
      <c r="A7054" s="32" t="str">
        <f>IF(Weighting!$P$22&gt;0,B7054,"")</f>
        <v/>
      </c>
      <c r="B7054">
        <f>Weighting!$C$22</f>
        <v>2.4170000000000007</v>
      </c>
      <c r="C7054">
        <f>Weighting!$F$22</f>
        <v>0</v>
      </c>
      <c r="D7054" t="b">
        <f>IF(C7054=1,'Data Transformation'!$G$3+0.5*'Data Transformation'!$W$25,IF(C7055=1,D7055-'Data Transformation'!$W$25,FALSE))</f>
        <v>0</v>
      </c>
      <c r="E7054" t="str">
        <f t="array" ref="E7054">IF(ISLOGICAL(D7054),"",FREQUENCY(IF('Data Transformation'!$B$425:$B$8425='Bin Analysis'!$B7035,'Data Transformation'!$G$425:$G$8425),D7054))</f>
        <v/>
      </c>
      <c r="F7054" t="str">
        <f t="shared" si="879"/>
        <v/>
      </c>
      <c r="G7054">
        <f>Weighting!$H$22</f>
        <v>0</v>
      </c>
      <c r="H7054">
        <f t="array" ref="H7054">FREQUENCY(IF('Data Transformation'!$B$4:$B$8425=B7035,'Data Transformation'!$G$4:$G$8425),'Bin Analysis'!$B7054)</f>
        <v>18</v>
      </c>
      <c r="I7054">
        <f t="shared" si="880"/>
        <v>0</v>
      </c>
      <c r="J7054">
        <f t="shared" si="881"/>
        <v>0</v>
      </c>
      <c r="K7054">
        <f>J7054*Weighting!$W$22</f>
        <v>0</v>
      </c>
      <c r="M7054" s="14"/>
    </row>
    <row r="7055" spans="1:13" x14ac:dyDescent="0.25">
      <c r="A7055" s="32" t="str">
        <f>IF(Weighting!$P$23&gt;0,B7055,"")</f>
        <v/>
      </c>
      <c r="B7055">
        <f>Weighting!$C$23</f>
        <v>2.5480000000000009</v>
      </c>
      <c r="C7055">
        <f>Weighting!$F$23</f>
        <v>0</v>
      </c>
      <c r="D7055" t="b">
        <f>IF(C7055=1,'Data Transformation'!$G$3+0.5*'Data Transformation'!$W$25,IF(C7056=1,D7056-'Data Transformation'!$W$25,FALSE))</f>
        <v>0</v>
      </c>
      <c r="E7055" t="str">
        <f t="array" ref="E7055">IF(ISLOGICAL(D7055),"",FREQUENCY(IF('Data Transformation'!$B$425:$B$8425='Bin Analysis'!$B7035,'Data Transformation'!$G$425:$G$8425),D7055))</f>
        <v/>
      </c>
      <c r="F7055" t="str">
        <f t="shared" si="879"/>
        <v/>
      </c>
      <c r="G7055">
        <f>Weighting!$H$23</f>
        <v>0</v>
      </c>
      <c r="H7055">
        <f t="array" ref="H7055">FREQUENCY(IF('Data Transformation'!$B$4:$B$8425=B7035,'Data Transformation'!$G$4:$G$8425),'Bin Analysis'!$B7055)</f>
        <v>18</v>
      </c>
      <c r="I7055">
        <f t="shared" si="880"/>
        <v>0</v>
      </c>
      <c r="J7055">
        <f t="shared" si="881"/>
        <v>0</v>
      </c>
      <c r="K7055">
        <f>J7055*Weighting!$W$23</f>
        <v>0</v>
      </c>
      <c r="M7055" s="14"/>
    </row>
    <row r="7056" spans="1:13" x14ac:dyDescent="0.25">
      <c r="A7056" s="32" t="str">
        <f>IF(Weighting!$P$24&gt;0,B7056,"")</f>
        <v/>
      </c>
      <c r="B7056">
        <f>Weighting!$C$24</f>
        <v>2.6790000000000012</v>
      </c>
      <c r="C7056">
        <f>Weighting!$F$24</f>
        <v>0</v>
      </c>
      <c r="D7056" t="b">
        <f>IF(C7056=1,'Data Transformation'!$G$3+0.5*'Data Transformation'!$W$25,IF(C7057=1,D7057-'Data Transformation'!$W$25,FALSE))</f>
        <v>0</v>
      </c>
      <c r="E7056" t="str">
        <f t="array" ref="E7056">IF(ISLOGICAL(D7056),"",FREQUENCY(IF('Data Transformation'!$B$425:$B$8425='Bin Analysis'!$B7035,'Data Transformation'!$G$425:$G$8425),D7056))</f>
        <v/>
      </c>
      <c r="F7056" t="str">
        <f t="shared" si="879"/>
        <v/>
      </c>
      <c r="G7056">
        <f>Weighting!$H$24</f>
        <v>0</v>
      </c>
      <c r="H7056">
        <f t="array" ref="H7056">FREQUENCY(IF('Data Transformation'!$B$4:$B$8425=B7035,'Data Transformation'!$G$4:$G$8425),'Bin Analysis'!$B7056)</f>
        <v>18</v>
      </c>
      <c r="I7056">
        <f t="shared" si="880"/>
        <v>0</v>
      </c>
      <c r="J7056">
        <f t="shared" si="881"/>
        <v>0</v>
      </c>
      <c r="K7056">
        <f>J7056*Weighting!$W$24</f>
        <v>0</v>
      </c>
      <c r="M7056" s="14"/>
    </row>
    <row r="7057" spans="1:25" x14ac:dyDescent="0.25">
      <c r="A7057" s="32" t="str">
        <f>IF(Weighting!$P$25&gt;0,B7057,"")</f>
        <v/>
      </c>
      <c r="B7057">
        <f>Weighting!$C$25</f>
        <v>2.8100000000000014</v>
      </c>
      <c r="C7057">
        <f>Weighting!$F$25</f>
        <v>0</v>
      </c>
      <c r="D7057" t="b">
        <f>IF(C7057=1,'Data Transformation'!$G$3+0.5*'Data Transformation'!$W$25,IF(C7058=1,D7058-'Data Transformation'!$W$25,FALSE))</f>
        <v>0</v>
      </c>
      <c r="E7057" t="str">
        <f t="array" ref="E7057">IF(ISLOGICAL(D7057),"",FREQUENCY(IF('Data Transformation'!$B$425:$B$8425='Bin Analysis'!$B7035,'Data Transformation'!$G$425:$G$8425),D7057))</f>
        <v/>
      </c>
      <c r="F7057" t="str">
        <f t="shared" si="879"/>
        <v/>
      </c>
      <c r="G7057">
        <f>Weighting!$H$25</f>
        <v>0</v>
      </c>
      <c r="H7057">
        <f t="array" ref="H7057">FREQUENCY(IF('Data Transformation'!$B$4:$B$8425=B7035,'Data Transformation'!$G$4:$G$8425),'Bin Analysis'!$B7057)</f>
        <v>18</v>
      </c>
      <c r="I7057">
        <f t="shared" si="880"/>
        <v>0</v>
      </c>
      <c r="J7057">
        <f t="shared" si="881"/>
        <v>0</v>
      </c>
      <c r="K7057">
        <f>J7057*Weighting!$W$25</f>
        <v>0</v>
      </c>
      <c r="M7057" s="14"/>
    </row>
    <row r="7058" spans="1:25" x14ac:dyDescent="0.25">
      <c r="O7058"/>
      <c r="P7058"/>
      <c r="Q7058"/>
      <c r="R7058"/>
    </row>
    <row r="7059" spans="1:25" ht="23.25" x14ac:dyDescent="0.35">
      <c r="A7059" s="21" t="s">
        <v>0</v>
      </c>
      <c r="B7059" s="21">
        <f>IFERROR(VLOOKUP(C7059,'Data Transformation'!$L$6:$M$426,2,FALSE),"")</f>
        <v>294</v>
      </c>
      <c r="C7059" s="21">
        <f>C7035+1</f>
        <v>294</v>
      </c>
      <c r="D7059" s="21"/>
      <c r="E7059" s="21"/>
      <c r="F7059" s="21"/>
      <c r="G7059" s="21"/>
      <c r="H7059" s="22"/>
      <c r="I7059" s="22"/>
      <c r="J7059" s="22"/>
      <c r="K7059" s="21"/>
      <c r="L7059" s="21">
        <f>B7059</f>
        <v>294</v>
      </c>
      <c r="M7059" s="23">
        <f>INDEX('Data Transformation'!$O$4:$O$424,MATCH($B7059,'Data Transformation'!$M$4:$M$424,0),MATCH($M$2,'Data Transformation'!$O$3,0))</f>
        <v>9</v>
      </c>
      <c r="N7059" s="27">
        <f>IF('Input and Summary Results'!$J$16="minimum",'Bin Analysis'!X7060/(M7059-1),'Bin Analysis'!Y7059/('Bin Analysis'!M7059-1))</f>
        <v>0</v>
      </c>
      <c r="O7059" s="27">
        <f>IF(M7059=FALSE,NA(),(VLOOKUP(1,C7062:K7081,4,FALSE))/(M7059-1))</f>
        <v>0.625</v>
      </c>
      <c r="P7059" s="27">
        <f>IF(M7059=FALSE,NA(),SUM(J7062:J7081)/Weighting!$S$5)</f>
        <v>0.3</v>
      </c>
      <c r="Q7059" s="27">
        <f>IF(M7059=FALSE,NA(),SUM(K7062:K7081)/Weighting!$S$6)</f>
        <v>0.2608695652173913</v>
      </c>
      <c r="R7059" s="27">
        <f>IF(M7059=FALSE,NA(),(VLOOKUP(1,G7062:K7081,3,FALSE))/(M7059-1))</f>
        <v>0</v>
      </c>
      <c r="S7059" s="22" t="str">
        <f>IF(M7059=FALSE,NA(),IF(SUM(J7062:J7081)=2,"yes","no"))</f>
        <v>no</v>
      </c>
      <c r="X7059" s="2" cm="2">
        <f t="array" ref="X7059:X7060">FREQUENCY(IF('Data Transformation'!$B$425:$B$6424='Bin Analysis'!L7059,'Data Transformation'!$G$425:$G$6424),'Data Transformation'!$U$11)</f>
        <v>8</v>
      </c>
      <c r="Y7059" s="2" cm="2">
        <f t="array" ref="Y7059:Y7060">FREQUENCY(IF('Data Transformation'!$B$425:$B$6424='Bin Analysis'!L7059,'Data Transformation'!$G$425:$G$6424),'Data Transformation'!$U$12)</f>
        <v>3</v>
      </c>
    </row>
    <row r="7060" spans="1:25" x14ac:dyDescent="0.25">
      <c r="A7060" s="14" t="s">
        <v>67</v>
      </c>
      <c r="B7060" t="s">
        <v>47</v>
      </c>
      <c r="C7060" t="s">
        <v>5</v>
      </c>
      <c r="D7060" t="s">
        <v>100</v>
      </c>
      <c r="E7060" t="s">
        <v>101</v>
      </c>
      <c r="F7060" t="s">
        <v>102</v>
      </c>
      <c r="G7060" t="s">
        <v>70</v>
      </c>
      <c r="H7060" t="s">
        <v>31</v>
      </c>
      <c r="I7060" t="s">
        <v>32</v>
      </c>
      <c r="J7060" t="s">
        <v>46</v>
      </c>
      <c r="K7060" s="14" t="s">
        <v>45</v>
      </c>
      <c r="M7060" s="14"/>
      <c r="X7060" s="2">
        <v>0</v>
      </c>
      <c r="Y7060" s="2">
        <v>5</v>
      </c>
    </row>
    <row r="7061" spans="1:25" x14ac:dyDescent="0.25">
      <c r="A7061" s="32"/>
      <c r="D7061" t="b">
        <f>IF(C7061=1,'Data Transformation'!$G$3+0.5*'Data Transformation'!$W$25,IF(C7062=1,D7062-'Data Transformation'!$W$25,FALSE))</f>
        <v>0</v>
      </c>
      <c r="E7061" t="str">
        <f t="array" ref="E7061">IF(ISLOGICAL(D7061),"",FREQUENCY(IF('Data Transformation'!$B$425:$B$8425='Bin Analysis'!$B7059,'Data Transformation'!$G$425:$G$8425),D7061))</f>
        <v/>
      </c>
      <c r="F7061" t="str">
        <f>IF(ISLOGICAL(D7061),"",E7061-E7060)</f>
        <v/>
      </c>
      <c r="M7061" s="14"/>
    </row>
    <row r="7062" spans="1:25" x14ac:dyDescent="0.25">
      <c r="A7062" s="32">
        <f>IF(Weighting!$P$6&gt;0,B7062,"")</f>
        <v>0.32100000000000001</v>
      </c>
      <c r="B7062">
        <f>Weighting!$C$6</f>
        <v>0.32100000000000001</v>
      </c>
      <c r="C7062">
        <f>Weighting!$F$6</f>
        <v>0</v>
      </c>
      <c r="D7062" t="b">
        <f>IF(C7062=1,'Data Transformation'!$G$3+0.5*'Data Transformation'!$W$25,IF(C7063=1,D7063-'Data Transformation'!$W$25,FALSE))</f>
        <v>0</v>
      </c>
      <c r="E7062" t="str">
        <f t="array" ref="E7062">IF(ISLOGICAL(D7062),"",FREQUENCY(IF('Data Transformation'!$B$425:$B$8425='Bin Analysis'!$B7059,'Data Transformation'!$G$425:$G$8425),D7062))</f>
        <v/>
      </c>
      <c r="F7062" t="str">
        <f>IF(ISLOGICAL(D7062),"",E7062-E7061)</f>
        <v/>
      </c>
      <c r="G7062">
        <f>Weighting!$H$6</f>
        <v>1</v>
      </c>
      <c r="H7062">
        <f t="array" ref="H7062">FREQUENCY(IF('Data Transformation'!$B$4:$B$8425=B7059,'Data Transformation'!$G$4:$G$8425),'Bin Analysis'!$B7062)</f>
        <v>0</v>
      </c>
      <c r="I7062">
        <f>H7062-H7061</f>
        <v>0</v>
      </c>
      <c r="J7062">
        <f>IF(I7062=0,0,1)</f>
        <v>0</v>
      </c>
      <c r="K7062">
        <f>J7062*Weighting!$W$6</f>
        <v>0</v>
      </c>
      <c r="M7062" s="14"/>
    </row>
    <row r="7063" spans="1:25" x14ac:dyDescent="0.25">
      <c r="A7063" s="32">
        <f>IF(Weighting!$P$7&gt;0,B7063,"")</f>
        <v>0.45200000000000001</v>
      </c>
      <c r="B7063">
        <f>Weighting!$C$7</f>
        <v>0.45200000000000001</v>
      </c>
      <c r="C7063">
        <f>Weighting!$F$7</f>
        <v>0</v>
      </c>
      <c r="D7063" t="b">
        <f>IF(C7063=1,'Data Transformation'!$G$3+0.5*'Data Transformation'!$W$25,IF(C7064=1,D7064-'Data Transformation'!$W$25,FALSE))</f>
        <v>0</v>
      </c>
      <c r="E7063" t="str">
        <f t="array" ref="E7063">IF(ISLOGICAL(D7063),"",FREQUENCY(IF('Data Transformation'!$B$425:$B$8425='Bin Analysis'!$B7059,'Data Transformation'!$G$425:$G$8425),D7063))</f>
        <v/>
      </c>
      <c r="F7063" t="str">
        <f t="shared" ref="F7063:F7081" si="882">IF(ISLOGICAL(D7063),"",E7063-E7062)</f>
        <v/>
      </c>
      <c r="G7063">
        <f>Weighting!$H$7</f>
        <v>0</v>
      </c>
      <c r="H7063">
        <f t="array" ref="H7063">FREQUENCY(IF('Data Transformation'!$B$4:$B$8425=B7059,'Data Transformation'!$G$4:$G$8425),'Bin Analysis'!$B7063)</f>
        <v>0</v>
      </c>
      <c r="I7063">
        <f t="shared" ref="I7063:I7081" si="883">H7063-H7062</f>
        <v>0</v>
      </c>
      <c r="J7063">
        <f>IF(I7063=0,0,1)</f>
        <v>0</v>
      </c>
      <c r="K7063">
        <f>J7063*Weighting!$W$7</f>
        <v>0</v>
      </c>
      <c r="M7063" s="14"/>
    </row>
    <row r="7064" spans="1:25" x14ac:dyDescent="0.25">
      <c r="A7064" s="32">
        <f>IF(Weighting!$P$8&gt;0,B7064,"")</f>
        <v>0.58299999999999996</v>
      </c>
      <c r="B7064">
        <f>Weighting!$C$8</f>
        <v>0.58299999999999996</v>
      </c>
      <c r="C7064">
        <f>Weighting!$F$8</f>
        <v>0</v>
      </c>
      <c r="D7064" t="b">
        <f>IF(C7064=1,'Data Transformation'!$G$3+0.5*'Data Transformation'!$W$25,IF(C7065=1,D7065-'Data Transformation'!$W$25,FALSE))</f>
        <v>0</v>
      </c>
      <c r="E7064" t="str">
        <f t="array" ref="E7064">IF(ISLOGICAL(D7064),"",FREQUENCY(IF('Data Transformation'!$B$425:$B$8425='Bin Analysis'!$B7059,'Data Transformation'!$G$425:$G$8425),D7064))</f>
        <v/>
      </c>
      <c r="F7064" t="str">
        <f t="shared" si="882"/>
        <v/>
      </c>
      <c r="G7064">
        <f>Weighting!$H$8</f>
        <v>0</v>
      </c>
      <c r="H7064">
        <f t="array" ref="H7064">FREQUENCY(IF('Data Transformation'!$B$4:$B$8425=B7059,'Data Transformation'!$G$4:$G$8425),'Bin Analysis'!$B7064)</f>
        <v>0</v>
      </c>
      <c r="I7064">
        <f t="shared" si="883"/>
        <v>0</v>
      </c>
      <c r="J7064">
        <f t="shared" ref="J7064:J7081" si="884">IF(I7064=0,0,1)</f>
        <v>0</v>
      </c>
      <c r="K7064">
        <f>J7064*Weighting!$W$8</f>
        <v>0</v>
      </c>
      <c r="M7064" s="14"/>
    </row>
    <row r="7065" spans="1:25" x14ac:dyDescent="0.25">
      <c r="A7065" s="32">
        <f>IF(Weighting!$P$9&gt;0,B7065,"")</f>
        <v>0.71399999999999997</v>
      </c>
      <c r="B7065" s="50">
        <f>Weighting!$C$9</f>
        <v>0.71399999999999997</v>
      </c>
      <c r="C7065">
        <f>Weighting!$F$9</f>
        <v>0</v>
      </c>
      <c r="D7065" t="b">
        <f>IF(C7065=1,'Data Transformation'!$G$3+0.5*'Data Transformation'!$W$25,IF(C7066=1,D7066-'Data Transformation'!$W$25,FALSE))</f>
        <v>0</v>
      </c>
      <c r="E7065" t="str">
        <f t="array" ref="E7065">IF(ISLOGICAL(D7065),"",FREQUENCY(IF('Data Transformation'!$B$425:$B$8425='Bin Analysis'!$B7059,'Data Transformation'!$G$425:$G$8425),D7065))</f>
        <v/>
      </c>
      <c r="F7065" t="str">
        <f t="shared" si="882"/>
        <v/>
      </c>
      <c r="G7065">
        <f>Weighting!$H$9</f>
        <v>0</v>
      </c>
      <c r="H7065">
        <f t="array" ref="H7065">FREQUENCY(IF('Data Transformation'!$B$4:$B$8425=B7059,'Data Transformation'!$G$4:$G$8425),'Bin Analysis'!$B7065)</f>
        <v>0</v>
      </c>
      <c r="I7065">
        <f t="shared" si="883"/>
        <v>0</v>
      </c>
      <c r="J7065">
        <f t="shared" si="884"/>
        <v>0</v>
      </c>
      <c r="K7065">
        <f>J7065*Weighting!$W$9</f>
        <v>0</v>
      </c>
      <c r="M7065" s="14"/>
    </row>
    <row r="7066" spans="1:25" x14ac:dyDescent="0.25">
      <c r="A7066" s="32">
        <f>IF(Weighting!$P$10&gt;0,B7066,"")</f>
        <v>0.84499999999999997</v>
      </c>
      <c r="B7066">
        <f>Weighting!$C$10</f>
        <v>0.84499999999999997</v>
      </c>
      <c r="C7066">
        <f>Weighting!$F$10</f>
        <v>0</v>
      </c>
      <c r="D7066" t="b">
        <f>IF(C7066=1,'Data Transformation'!$G$3+0.5*'Data Transformation'!$W$25,IF(C7067=1,D7067-'Data Transformation'!$W$25,FALSE))</f>
        <v>0</v>
      </c>
      <c r="E7066" t="str">
        <f t="array" ref="E7066">IF(ISLOGICAL(D7066),"",FREQUENCY(IF('Data Transformation'!$B$425:$B$8425='Bin Analysis'!$B7059,'Data Transformation'!$G$425:$G$8425),D7066))</f>
        <v/>
      </c>
      <c r="F7066" t="str">
        <f t="shared" si="882"/>
        <v/>
      </c>
      <c r="G7066">
        <f>Weighting!$H$10</f>
        <v>0</v>
      </c>
      <c r="H7066">
        <f t="array" ref="H7066">FREQUENCY(IF('Data Transformation'!$B$4:$B$8425=B7059,'Data Transformation'!$G$4:$G$8425),'Bin Analysis'!$B7066)</f>
        <v>3</v>
      </c>
      <c r="I7066">
        <f t="shared" si="883"/>
        <v>3</v>
      </c>
      <c r="J7066">
        <f t="shared" si="884"/>
        <v>1</v>
      </c>
      <c r="K7066">
        <f>J7066*Weighting!$W$10</f>
        <v>3</v>
      </c>
      <c r="M7066" s="14"/>
    </row>
    <row r="7067" spans="1:25" x14ac:dyDescent="0.25">
      <c r="A7067" s="32">
        <f>IF(Weighting!$P$11&gt;0,B7067,"")</f>
        <v>0.97599999999999998</v>
      </c>
      <c r="B7067">
        <f>Weighting!$C$11</f>
        <v>0.97599999999999998</v>
      </c>
      <c r="C7067">
        <f>Weighting!$F$11</f>
        <v>0</v>
      </c>
      <c r="D7067">
        <f>IF(C7067=1,'Data Transformation'!$G$3+0.5*'Data Transformation'!$W$25,IF(C7068=1,D7068-'Data Transformation'!$W$25,FALSE))</f>
        <v>0.86899999999999999</v>
      </c>
      <c r="E7067">
        <f t="array" ref="E7067">IF(ISLOGICAL(D7067),"",FREQUENCY(IF('Data Transformation'!$B$425:$B$8425='Bin Analysis'!$B7059,'Data Transformation'!$G$425:$G$8425),D7067))</f>
        <v>3</v>
      </c>
      <c r="F7067" t="e">
        <f t="shared" si="882"/>
        <v>#VALUE!</v>
      </c>
      <c r="G7067">
        <f>Weighting!$H$11</f>
        <v>0</v>
      </c>
      <c r="H7067">
        <f t="array" ref="H7067">FREQUENCY(IF('Data Transformation'!$B$4:$B$8425=B7059,'Data Transformation'!$G$4:$G$8425),'Bin Analysis'!$B7067)</f>
        <v>6</v>
      </c>
      <c r="I7067">
        <f t="shared" si="883"/>
        <v>3</v>
      </c>
      <c r="J7067">
        <f t="shared" si="884"/>
        <v>1</v>
      </c>
      <c r="K7067">
        <f>J7067*Weighting!$W$11</f>
        <v>2</v>
      </c>
      <c r="M7067" s="14"/>
    </row>
    <row r="7068" spans="1:25" x14ac:dyDescent="0.25">
      <c r="A7068" s="32">
        <f>IF(Weighting!$P$12&gt;0,B7068,"")</f>
        <v>1.107</v>
      </c>
      <c r="B7068">
        <f>Weighting!$C$12</f>
        <v>1.107</v>
      </c>
      <c r="C7068">
        <f>Weighting!$F$12</f>
        <v>1</v>
      </c>
      <c r="D7068">
        <f>IF(C7068=1,'Data Transformation'!$G$3+0.5*'Data Transformation'!$W$25,IF(C7069=1,D7069-'Data Transformation'!$W$25,FALSE))</f>
        <v>1.131</v>
      </c>
      <c r="E7068">
        <f t="array" ref="E7068">IF(ISLOGICAL(D7068),"",FREQUENCY(IF('Data Transformation'!$B$425:$B$8425='Bin Analysis'!$B7059,'Data Transformation'!$G$425:$G$8425),D7068))</f>
        <v>8</v>
      </c>
      <c r="F7068">
        <f t="shared" si="882"/>
        <v>5</v>
      </c>
      <c r="G7068">
        <f>Weighting!$H$12</f>
        <v>0</v>
      </c>
      <c r="H7068">
        <f t="array" ref="H7068">FREQUENCY(IF('Data Transformation'!$B$4:$B$8425=B7059,'Data Transformation'!$G$4:$G$8425),'Bin Analysis'!$B7068)</f>
        <v>9</v>
      </c>
      <c r="I7068">
        <f t="shared" si="883"/>
        <v>3</v>
      </c>
      <c r="J7068">
        <f t="shared" si="884"/>
        <v>1</v>
      </c>
      <c r="K7068">
        <f>J7068*Weighting!$W$12</f>
        <v>1</v>
      </c>
      <c r="M7068" s="14"/>
    </row>
    <row r="7069" spans="1:25" x14ac:dyDescent="0.25">
      <c r="A7069" s="32">
        <f>IF(Weighting!$P$13&gt;0,B7069,"")</f>
        <v>1.238</v>
      </c>
      <c r="B7069">
        <f>Weighting!$C$13</f>
        <v>1.238</v>
      </c>
      <c r="C7069">
        <f>Weighting!$F$13</f>
        <v>0</v>
      </c>
      <c r="D7069" t="b">
        <f>IF(C7069=1,'Data Transformation'!$G$3+0.5*'Data Transformation'!$W$25,IF(C7070=1,D7070-'Data Transformation'!$W$25,FALSE))</f>
        <v>0</v>
      </c>
      <c r="E7069" t="str">
        <f t="array" ref="E7069">IF(ISLOGICAL(D7069),"",FREQUENCY(IF('Data Transformation'!$B$425:$B$8425='Bin Analysis'!$B7059,'Data Transformation'!$G$425:$G$8425),D7069))</f>
        <v/>
      </c>
      <c r="F7069" t="str">
        <f t="shared" si="882"/>
        <v/>
      </c>
      <c r="G7069">
        <f>Weighting!$H$13</f>
        <v>0</v>
      </c>
      <c r="H7069">
        <f t="array" ref="H7069">FREQUENCY(IF('Data Transformation'!$B$4:$B$8425=B7059,'Data Transformation'!$G$4:$G$8425),'Bin Analysis'!$B7069)</f>
        <v>9</v>
      </c>
      <c r="I7069">
        <f t="shared" si="883"/>
        <v>0</v>
      </c>
      <c r="J7069">
        <f t="shared" si="884"/>
        <v>0</v>
      </c>
      <c r="K7069">
        <f>J7069*Weighting!$W$13</f>
        <v>0</v>
      </c>
      <c r="M7069" s="14"/>
    </row>
    <row r="7070" spans="1:25" x14ac:dyDescent="0.25">
      <c r="A7070" s="32">
        <f>IF(Weighting!$P$14&gt;0,B7070,"")</f>
        <v>1.369</v>
      </c>
      <c r="B7070">
        <f>Weighting!$C$14</f>
        <v>1.369</v>
      </c>
      <c r="C7070">
        <f>Weighting!$F$14</f>
        <v>0</v>
      </c>
      <c r="D7070" t="b">
        <f>IF(C7070=1,'Data Transformation'!$G$3+0.5*'Data Transformation'!$W$25,IF(C7071=1,D7071-'Data Transformation'!$W$25,FALSE))</f>
        <v>0</v>
      </c>
      <c r="E7070" t="str">
        <f t="array" ref="E7070">IF(ISLOGICAL(D7070),"",FREQUENCY(IF('Data Transformation'!$B$425:$B$8425='Bin Analysis'!$B7059,'Data Transformation'!$G$425:$G$8425),D7070))</f>
        <v/>
      </c>
      <c r="F7070" t="str">
        <f t="shared" si="882"/>
        <v/>
      </c>
      <c r="G7070">
        <f>Weighting!$H$14</f>
        <v>0</v>
      </c>
      <c r="H7070">
        <f t="array" ref="H7070">FREQUENCY(IF('Data Transformation'!$B$4:$B$8425=B7059,'Data Transformation'!$G$4:$G$8425),'Bin Analysis'!$B7070)</f>
        <v>9</v>
      </c>
      <c r="I7070">
        <f t="shared" si="883"/>
        <v>0</v>
      </c>
      <c r="J7070">
        <f t="shared" si="884"/>
        <v>0</v>
      </c>
      <c r="K7070">
        <f>J7070*Weighting!$W$14</f>
        <v>0</v>
      </c>
      <c r="M7070" s="14"/>
    </row>
    <row r="7071" spans="1:25" x14ac:dyDescent="0.25">
      <c r="A7071" s="32">
        <f>IF(Weighting!$P$15&gt;0,B7071,"")</f>
        <v>1.5000009999999999</v>
      </c>
      <c r="B7071">
        <f>Weighting!$C$15</f>
        <v>1.5000009999999999</v>
      </c>
      <c r="C7071">
        <f>Weighting!$F$15</f>
        <v>0</v>
      </c>
      <c r="D7071" t="b">
        <f>IF(C7071=1,'Data Transformation'!$G$3+0.5*'Data Transformation'!$W$25,IF(C7072=1,D7072-'Data Transformation'!$W$25,FALSE))</f>
        <v>0</v>
      </c>
      <c r="E7071" t="str">
        <f t="array" ref="E7071">IF(ISLOGICAL(D7071),"",FREQUENCY(IF('Data Transformation'!$B$425:$B$8425='Bin Analysis'!$B7059,'Data Transformation'!$G$425:$G$8425),D7071))</f>
        <v/>
      </c>
      <c r="F7071" t="str">
        <f t="shared" si="882"/>
        <v/>
      </c>
      <c r="G7071">
        <f>Weighting!$H$15</f>
        <v>0</v>
      </c>
      <c r="H7071">
        <f t="array" ref="H7071">FREQUENCY(IF('Data Transformation'!$B$4:$B$8425=B7059,'Data Transformation'!$G$4:$G$8425),'Bin Analysis'!$B7071)</f>
        <v>9</v>
      </c>
      <c r="I7071">
        <f t="shared" si="883"/>
        <v>0</v>
      </c>
      <c r="J7071">
        <f t="shared" si="884"/>
        <v>0</v>
      </c>
      <c r="K7071">
        <f>J7071*Weighting!$W$15</f>
        <v>0</v>
      </c>
      <c r="M7071" s="14"/>
    </row>
    <row r="7072" spans="1:25" x14ac:dyDescent="0.25">
      <c r="A7072" s="32" t="str">
        <f>IF(Weighting!$P$16&gt;0,B7072,"")</f>
        <v/>
      </c>
      <c r="B7072">
        <f>Weighting!$C$16</f>
        <v>1.631</v>
      </c>
      <c r="C7072">
        <f>Weighting!$F$16</f>
        <v>0</v>
      </c>
      <c r="D7072" t="b">
        <f>IF(C7072=1,'Data Transformation'!$G$3+0.5*'Data Transformation'!$W$25,IF(C7073=1,D7073-'Data Transformation'!$W$25,FALSE))</f>
        <v>0</v>
      </c>
      <c r="E7072" t="str">
        <f t="array" ref="E7072">IF(ISLOGICAL(D7072),"",FREQUENCY(IF('Data Transformation'!$B$425:$B$8425='Bin Analysis'!$B7059,'Data Transformation'!$G$425:$G$8425),D7072))</f>
        <v/>
      </c>
      <c r="F7072" t="str">
        <f t="shared" si="882"/>
        <v/>
      </c>
      <c r="G7072">
        <f>Weighting!$H$16</f>
        <v>0</v>
      </c>
      <c r="H7072">
        <f t="array" ref="H7072">FREQUENCY(IF('Data Transformation'!$B$4:$B$8425=B7059,'Data Transformation'!$G$4:$G$8425),'Bin Analysis'!$B7072)</f>
        <v>9</v>
      </c>
      <c r="I7072">
        <f t="shared" si="883"/>
        <v>0</v>
      </c>
      <c r="J7072">
        <f t="shared" si="884"/>
        <v>0</v>
      </c>
      <c r="K7072">
        <f>J7072*Weighting!$W$16</f>
        <v>0</v>
      </c>
      <c r="M7072" s="14"/>
    </row>
    <row r="7073" spans="1:25" x14ac:dyDescent="0.25">
      <c r="A7073" s="32" t="str">
        <f>IF(Weighting!$P$17&gt;0,B7073,"")</f>
        <v/>
      </c>
      <c r="B7073">
        <f>Weighting!$C$17</f>
        <v>1.762</v>
      </c>
      <c r="C7073">
        <f>Weighting!$F$17</f>
        <v>0</v>
      </c>
      <c r="D7073" t="b">
        <f>IF(C7073=1,'Data Transformation'!$G$3+0.5*'Data Transformation'!$W$25,IF(C7074=1,D7074-'Data Transformation'!$W$25,FALSE))</f>
        <v>0</v>
      </c>
      <c r="E7073" t="str">
        <f t="array" ref="E7073">IF(ISLOGICAL(D7073),"",FREQUENCY(IF('Data Transformation'!$B$425:$B$8425='Bin Analysis'!$B7059,'Data Transformation'!$G$425:$G$8425),D7073))</f>
        <v/>
      </c>
      <c r="F7073" t="str">
        <f t="shared" si="882"/>
        <v/>
      </c>
      <c r="G7073">
        <f>Weighting!$H$17</f>
        <v>0</v>
      </c>
      <c r="H7073">
        <f t="array" ref="H7073">FREQUENCY(IF('Data Transformation'!$B$4:$B$8425=B7059,'Data Transformation'!$G$4:$G$8425),'Bin Analysis'!$B7073)</f>
        <v>9</v>
      </c>
      <c r="I7073">
        <f t="shared" si="883"/>
        <v>0</v>
      </c>
      <c r="J7073">
        <f t="shared" si="884"/>
        <v>0</v>
      </c>
      <c r="K7073">
        <f>J7073*Weighting!$W$17</f>
        <v>0</v>
      </c>
      <c r="M7073" s="14"/>
    </row>
    <row r="7074" spans="1:25" x14ac:dyDescent="0.25">
      <c r="A7074" s="32" t="str">
        <f>IF(Weighting!$P$18&gt;0,B7074,"")</f>
        <v/>
      </c>
      <c r="B7074">
        <f>Weighting!$C$18</f>
        <v>1.893</v>
      </c>
      <c r="C7074">
        <f>Weighting!$F$18</f>
        <v>0</v>
      </c>
      <c r="D7074" t="b">
        <f>IF(C7074=1,'Data Transformation'!$G$3+0.5*'Data Transformation'!$W$25,IF(C7075=1,D7075-'Data Transformation'!$W$25,FALSE))</f>
        <v>0</v>
      </c>
      <c r="E7074" t="str">
        <f t="array" ref="E7074">IF(ISLOGICAL(D7074),"",FREQUENCY(IF('Data Transformation'!$B$425:$B$8425='Bin Analysis'!$B7059,'Data Transformation'!$G$425:$G$8425),D7074))</f>
        <v/>
      </c>
      <c r="F7074" t="str">
        <f t="shared" si="882"/>
        <v/>
      </c>
      <c r="G7074">
        <f>Weighting!$H$18</f>
        <v>0</v>
      </c>
      <c r="H7074">
        <f t="array" ref="H7074">FREQUENCY(IF('Data Transformation'!$B$4:$B$8425=B7059,'Data Transformation'!$G$4:$G$8425),'Bin Analysis'!$B7074)</f>
        <v>9</v>
      </c>
      <c r="I7074">
        <f t="shared" si="883"/>
        <v>0</v>
      </c>
      <c r="J7074">
        <f t="shared" si="884"/>
        <v>0</v>
      </c>
      <c r="K7074">
        <f>J7074*Weighting!$W$18</f>
        <v>0</v>
      </c>
      <c r="M7074" s="14"/>
    </row>
    <row r="7075" spans="1:25" x14ac:dyDescent="0.25">
      <c r="A7075" s="32" t="str">
        <f>IF(Weighting!$P$19&gt;0,B7075,"")</f>
        <v/>
      </c>
      <c r="B7075">
        <f>Weighting!$C$19</f>
        <v>2.024</v>
      </c>
      <c r="C7075">
        <f>Weighting!$F$19</f>
        <v>0</v>
      </c>
      <c r="D7075" t="b">
        <f>IF(C7075=1,'Data Transformation'!$G$3+0.5*'Data Transformation'!$W$25,IF(C7076=1,D7076-'Data Transformation'!$W$25,FALSE))</f>
        <v>0</v>
      </c>
      <c r="E7075" t="str">
        <f t="array" ref="E7075">IF(ISLOGICAL(D7075),"",FREQUENCY(IF('Data Transformation'!$B$425:$B$8425='Bin Analysis'!$B7059,'Data Transformation'!$G$425:$G$8425),D7075))</f>
        <v/>
      </c>
      <c r="F7075" t="str">
        <f t="shared" si="882"/>
        <v/>
      </c>
      <c r="G7075">
        <f>Weighting!$H$19</f>
        <v>0</v>
      </c>
      <c r="H7075">
        <f t="array" ref="H7075">FREQUENCY(IF('Data Transformation'!$B$4:$B$8425=B7059,'Data Transformation'!$G$4:$G$8425),'Bin Analysis'!$B7075)</f>
        <v>9</v>
      </c>
      <c r="I7075">
        <f t="shared" si="883"/>
        <v>0</v>
      </c>
      <c r="J7075">
        <f t="shared" si="884"/>
        <v>0</v>
      </c>
      <c r="K7075">
        <f>J7075*Weighting!$W$19</f>
        <v>0</v>
      </c>
      <c r="M7075" s="14"/>
    </row>
    <row r="7076" spans="1:25" x14ac:dyDescent="0.25">
      <c r="A7076" s="32" t="str">
        <f>IF(Weighting!$P$20&gt;0,B7076,"")</f>
        <v/>
      </c>
      <c r="B7076">
        <f>Weighting!$C$20</f>
        <v>2.1550000000000002</v>
      </c>
      <c r="C7076">
        <f>Weighting!$F$20</f>
        <v>0</v>
      </c>
      <c r="D7076" t="b">
        <f>IF(C7076=1,'Data Transformation'!$G$3+0.5*'Data Transformation'!$W$25,IF(C7077=1,D7077-'Data Transformation'!$W$25,FALSE))</f>
        <v>0</v>
      </c>
      <c r="E7076" t="str">
        <f t="array" ref="E7076">IF(ISLOGICAL(D7076),"",FREQUENCY(IF('Data Transformation'!$B$425:$B$8425='Bin Analysis'!$B7059,'Data Transformation'!$G$425:$G$8425),D7076))</f>
        <v/>
      </c>
      <c r="F7076" t="str">
        <f t="shared" si="882"/>
        <v/>
      </c>
      <c r="G7076">
        <f>Weighting!$H$20</f>
        <v>0</v>
      </c>
      <c r="H7076">
        <f t="array" ref="H7076">FREQUENCY(IF('Data Transformation'!$B$4:$B$8425=B7059,'Data Transformation'!$G$4:$G$8425),'Bin Analysis'!$B7076)</f>
        <v>9</v>
      </c>
      <c r="I7076">
        <f t="shared" si="883"/>
        <v>0</v>
      </c>
      <c r="J7076">
        <f t="shared" si="884"/>
        <v>0</v>
      </c>
      <c r="K7076">
        <f>J7076*Weighting!$W$20</f>
        <v>0</v>
      </c>
      <c r="M7076" s="14"/>
    </row>
    <row r="7077" spans="1:25" x14ac:dyDescent="0.25">
      <c r="A7077" s="32" t="str">
        <f>IF(Weighting!$P$21&gt;0,B7077,"")</f>
        <v/>
      </c>
      <c r="B7077">
        <f>Weighting!$C$21</f>
        <v>2.2860000000000005</v>
      </c>
      <c r="C7077">
        <f>Weighting!$F$21</f>
        <v>0</v>
      </c>
      <c r="D7077" t="b">
        <f>IF(C7077=1,'Data Transformation'!$G$3+0.5*'Data Transformation'!$W$25,IF(C7078=1,D7078-'Data Transformation'!$W$25,FALSE))</f>
        <v>0</v>
      </c>
      <c r="E7077" t="str">
        <f t="array" ref="E7077">IF(ISLOGICAL(D7077),"",FREQUENCY(IF('Data Transformation'!$B$425:$B$8425='Bin Analysis'!$B7059,'Data Transformation'!$G$425:$G$8425),D7077))</f>
        <v/>
      </c>
      <c r="F7077" t="str">
        <f t="shared" si="882"/>
        <v/>
      </c>
      <c r="G7077">
        <f>Weighting!$H$21</f>
        <v>0</v>
      </c>
      <c r="H7077">
        <f t="array" ref="H7077">FREQUENCY(IF('Data Transformation'!$B$4:$B$8425=B7059,'Data Transformation'!$G$4:$G$8425),'Bin Analysis'!$B7077)</f>
        <v>9</v>
      </c>
      <c r="I7077">
        <f t="shared" si="883"/>
        <v>0</v>
      </c>
      <c r="J7077">
        <f t="shared" si="884"/>
        <v>0</v>
      </c>
      <c r="K7077">
        <f>J7077*Weighting!$W$21</f>
        <v>0</v>
      </c>
      <c r="M7077" s="14"/>
    </row>
    <row r="7078" spans="1:25" x14ac:dyDescent="0.25">
      <c r="A7078" s="32" t="str">
        <f>IF(Weighting!$P$22&gt;0,B7078,"")</f>
        <v/>
      </c>
      <c r="B7078">
        <f>Weighting!$C$22</f>
        <v>2.4170000000000007</v>
      </c>
      <c r="C7078">
        <f>Weighting!$F$22</f>
        <v>0</v>
      </c>
      <c r="D7078" t="b">
        <f>IF(C7078=1,'Data Transformation'!$G$3+0.5*'Data Transformation'!$W$25,IF(C7079=1,D7079-'Data Transformation'!$W$25,FALSE))</f>
        <v>0</v>
      </c>
      <c r="E7078" t="str">
        <f t="array" ref="E7078">IF(ISLOGICAL(D7078),"",FREQUENCY(IF('Data Transformation'!$B$425:$B$8425='Bin Analysis'!$B7059,'Data Transformation'!$G$425:$G$8425),D7078))</f>
        <v/>
      </c>
      <c r="F7078" t="str">
        <f t="shared" si="882"/>
        <v/>
      </c>
      <c r="G7078">
        <f>Weighting!$H$22</f>
        <v>0</v>
      </c>
      <c r="H7078">
        <f t="array" ref="H7078">FREQUENCY(IF('Data Transformation'!$B$4:$B$8425=B7059,'Data Transformation'!$G$4:$G$8425),'Bin Analysis'!$B7078)</f>
        <v>9</v>
      </c>
      <c r="I7078">
        <f t="shared" si="883"/>
        <v>0</v>
      </c>
      <c r="J7078">
        <f t="shared" si="884"/>
        <v>0</v>
      </c>
      <c r="K7078">
        <f>J7078*Weighting!$W$22</f>
        <v>0</v>
      </c>
      <c r="M7078" s="14"/>
    </row>
    <row r="7079" spans="1:25" x14ac:dyDescent="0.25">
      <c r="A7079" s="32" t="str">
        <f>IF(Weighting!$P$23&gt;0,B7079,"")</f>
        <v/>
      </c>
      <c r="B7079">
        <f>Weighting!$C$23</f>
        <v>2.5480000000000009</v>
      </c>
      <c r="C7079">
        <f>Weighting!$F$23</f>
        <v>0</v>
      </c>
      <c r="D7079" t="b">
        <f>IF(C7079=1,'Data Transformation'!$G$3+0.5*'Data Transformation'!$W$25,IF(C7080=1,D7080-'Data Transformation'!$W$25,FALSE))</f>
        <v>0</v>
      </c>
      <c r="E7079" t="str">
        <f t="array" ref="E7079">IF(ISLOGICAL(D7079),"",FREQUENCY(IF('Data Transformation'!$B$425:$B$8425='Bin Analysis'!$B7059,'Data Transformation'!$G$425:$G$8425),D7079))</f>
        <v/>
      </c>
      <c r="F7079" t="str">
        <f t="shared" si="882"/>
        <v/>
      </c>
      <c r="G7079">
        <f>Weighting!$H$23</f>
        <v>0</v>
      </c>
      <c r="H7079">
        <f t="array" ref="H7079">FREQUENCY(IF('Data Transformation'!$B$4:$B$8425=B7059,'Data Transformation'!$G$4:$G$8425),'Bin Analysis'!$B7079)</f>
        <v>9</v>
      </c>
      <c r="I7079">
        <f t="shared" si="883"/>
        <v>0</v>
      </c>
      <c r="J7079">
        <f t="shared" si="884"/>
        <v>0</v>
      </c>
      <c r="K7079">
        <f>J7079*Weighting!$W$23</f>
        <v>0</v>
      </c>
      <c r="M7079" s="14"/>
    </row>
    <row r="7080" spans="1:25" x14ac:dyDescent="0.25">
      <c r="A7080" s="32" t="str">
        <f>IF(Weighting!$P$24&gt;0,B7080,"")</f>
        <v/>
      </c>
      <c r="B7080">
        <f>Weighting!$C$24</f>
        <v>2.6790000000000012</v>
      </c>
      <c r="C7080">
        <f>Weighting!$F$24</f>
        <v>0</v>
      </c>
      <c r="D7080" t="b">
        <f>IF(C7080=1,'Data Transformation'!$G$3+0.5*'Data Transformation'!$W$25,IF(C7081=1,D7081-'Data Transformation'!$W$25,FALSE))</f>
        <v>0</v>
      </c>
      <c r="E7080" t="str">
        <f t="array" ref="E7080">IF(ISLOGICAL(D7080),"",FREQUENCY(IF('Data Transformation'!$B$425:$B$8425='Bin Analysis'!$B7059,'Data Transformation'!$G$425:$G$8425),D7080))</f>
        <v/>
      </c>
      <c r="F7080" t="str">
        <f t="shared" si="882"/>
        <v/>
      </c>
      <c r="G7080">
        <f>Weighting!$H$24</f>
        <v>0</v>
      </c>
      <c r="H7080">
        <f t="array" ref="H7080">FREQUENCY(IF('Data Transformation'!$B$4:$B$8425=B7059,'Data Transformation'!$G$4:$G$8425),'Bin Analysis'!$B7080)</f>
        <v>9</v>
      </c>
      <c r="I7080">
        <f t="shared" si="883"/>
        <v>0</v>
      </c>
      <c r="J7080">
        <f t="shared" si="884"/>
        <v>0</v>
      </c>
      <c r="K7080">
        <f>J7080*Weighting!$W$24</f>
        <v>0</v>
      </c>
      <c r="M7080" s="14"/>
    </row>
    <row r="7081" spans="1:25" x14ac:dyDescent="0.25">
      <c r="A7081" s="32" t="str">
        <f>IF(Weighting!$P$25&gt;0,B7081,"")</f>
        <v/>
      </c>
      <c r="B7081">
        <f>Weighting!$C$25</f>
        <v>2.8100000000000014</v>
      </c>
      <c r="C7081">
        <f>Weighting!$F$25</f>
        <v>0</v>
      </c>
      <c r="D7081" t="b">
        <f>IF(C7081=1,'Data Transformation'!$G$3+0.5*'Data Transformation'!$W$25,IF(C7082=1,D7082-'Data Transformation'!$W$25,FALSE))</f>
        <v>0</v>
      </c>
      <c r="E7081" t="str">
        <f t="array" ref="E7081">IF(ISLOGICAL(D7081),"",FREQUENCY(IF('Data Transformation'!$B$425:$B$8425='Bin Analysis'!$B7059,'Data Transformation'!$G$425:$G$8425),D7081))</f>
        <v/>
      </c>
      <c r="F7081" t="str">
        <f t="shared" si="882"/>
        <v/>
      </c>
      <c r="G7081">
        <f>Weighting!$H$25</f>
        <v>0</v>
      </c>
      <c r="H7081">
        <f t="array" ref="H7081">FREQUENCY(IF('Data Transformation'!$B$4:$B$8425=B7059,'Data Transformation'!$G$4:$G$8425),'Bin Analysis'!$B7081)</f>
        <v>9</v>
      </c>
      <c r="I7081">
        <f t="shared" si="883"/>
        <v>0</v>
      </c>
      <c r="J7081">
        <f t="shared" si="884"/>
        <v>0</v>
      </c>
      <c r="K7081">
        <f>J7081*Weighting!$W$25</f>
        <v>0</v>
      </c>
      <c r="M7081" s="14"/>
    </row>
    <row r="7082" spans="1:25" x14ac:dyDescent="0.25">
      <c r="N7082" s="55"/>
      <c r="O7082"/>
      <c r="P7082"/>
      <c r="Q7082"/>
      <c r="R7082"/>
    </row>
    <row r="7083" spans="1:25" ht="23.25" x14ac:dyDescent="0.35">
      <c r="A7083" s="21" t="s">
        <v>0</v>
      </c>
      <c r="B7083" s="21">
        <f>IFERROR(VLOOKUP(C7083,'Data Transformation'!$L$6:$M$426,2,FALSE),"")</f>
        <v>295</v>
      </c>
      <c r="C7083" s="21">
        <f>C7059+1</f>
        <v>295</v>
      </c>
      <c r="D7083" s="21"/>
      <c r="E7083" s="21"/>
      <c r="F7083" s="21"/>
      <c r="G7083" s="21"/>
      <c r="H7083" s="22"/>
      <c r="I7083" s="22"/>
      <c r="J7083" s="22"/>
      <c r="K7083" s="21"/>
      <c r="L7083" s="21">
        <f>B7083</f>
        <v>295</v>
      </c>
      <c r="M7083" s="23">
        <f>INDEX('Data Transformation'!$O$4:$O$424,MATCH($B7083,'Data Transformation'!$M$4:$M$424,0),MATCH($M$2,'Data Transformation'!$O$3,0))</f>
        <v>16</v>
      </c>
      <c r="N7083" s="27">
        <f>IF('Input and Summary Results'!$J$16="minimum",'Bin Analysis'!X7084/(M7083-1),'Bin Analysis'!Y7083/('Bin Analysis'!M7083-1))</f>
        <v>6.6666666666666666E-2</v>
      </c>
      <c r="O7083" s="27">
        <f>IF(M7083=FALSE,NA(),(VLOOKUP(1,C7086:K7105,4,FALSE))/(M7083-1))</f>
        <v>0.66666666666666663</v>
      </c>
      <c r="P7083" s="27">
        <f>IF(M7083=FALSE,NA(),SUM(J7086:J7105)/Weighting!$S$5)</f>
        <v>0.4</v>
      </c>
      <c r="Q7083" s="27">
        <f>IF(M7083=FALSE,NA(),SUM(K7086:K7105)/Weighting!$S$6)</f>
        <v>0.34782608695652173</v>
      </c>
      <c r="R7083" s="27">
        <f>IF(M7083=FALSE,NA(),(VLOOKUP(1,G7086:K7105,3,FALSE))/(M7083-1))</f>
        <v>0</v>
      </c>
      <c r="S7083" s="22" t="str">
        <f>IF(M7083=FALSE,NA(),IF(SUM(J7086:J7105)=2,"yes","no"))</f>
        <v>no</v>
      </c>
      <c r="X7083" s="2" cm="2">
        <f t="array" ref="X7083:X7084">FREQUENCY(IF('Data Transformation'!$B$425:$B$6424='Bin Analysis'!L7083,'Data Transformation'!$G$425:$G$6424),'Data Transformation'!$U$11)</f>
        <v>14</v>
      </c>
      <c r="Y7083" s="2" cm="2">
        <f t="array" ref="Y7083:Y7084">FREQUENCY(IF('Data Transformation'!$B$425:$B$6424='Bin Analysis'!L7083,'Data Transformation'!$G$425:$G$6424),'Data Transformation'!$U$12)</f>
        <v>4</v>
      </c>
    </row>
    <row r="7084" spans="1:25" x14ac:dyDescent="0.25">
      <c r="A7084" s="14" t="s">
        <v>67</v>
      </c>
      <c r="B7084" t="s">
        <v>47</v>
      </c>
      <c r="C7084" t="s">
        <v>5</v>
      </c>
      <c r="D7084" t="s">
        <v>100</v>
      </c>
      <c r="E7084" t="s">
        <v>101</v>
      </c>
      <c r="F7084" t="s">
        <v>102</v>
      </c>
      <c r="G7084" t="s">
        <v>70</v>
      </c>
      <c r="H7084" t="s">
        <v>31</v>
      </c>
      <c r="I7084" t="s">
        <v>32</v>
      </c>
      <c r="J7084" t="s">
        <v>46</v>
      </c>
      <c r="K7084" s="14" t="s">
        <v>45</v>
      </c>
      <c r="M7084" s="14"/>
      <c r="X7084" s="2">
        <v>1</v>
      </c>
      <c r="Y7084" s="2">
        <v>11</v>
      </c>
    </row>
    <row r="7085" spans="1:25" x14ac:dyDescent="0.25">
      <c r="A7085" s="32"/>
      <c r="D7085" t="b">
        <f>IF(C7085=1,'Data Transformation'!$G$3+0.5*'Data Transformation'!$W$25,IF(C7086=1,D7086-'Data Transformation'!$W$25,FALSE))</f>
        <v>0</v>
      </c>
      <c r="E7085" t="str">
        <f t="array" ref="E7085">IF(ISLOGICAL(D7085),"",FREQUENCY(IF('Data Transformation'!$B$425:$B$8425='Bin Analysis'!$B7083,'Data Transformation'!$G$425:$G$8425),D7085))</f>
        <v/>
      </c>
      <c r="F7085" t="str">
        <f>IF(ISLOGICAL(D7085),"",E7085-E7084)</f>
        <v/>
      </c>
      <c r="M7085" s="14"/>
    </row>
    <row r="7086" spans="1:25" x14ac:dyDescent="0.25">
      <c r="A7086" s="32">
        <f>IF(Weighting!$P$6&gt;0,B7086,"")</f>
        <v>0.32100000000000001</v>
      </c>
      <c r="B7086">
        <f>Weighting!$C$6</f>
        <v>0.32100000000000001</v>
      </c>
      <c r="C7086">
        <f>Weighting!$F$6</f>
        <v>0</v>
      </c>
      <c r="D7086" t="b">
        <f>IF(C7086=1,'Data Transformation'!$G$3+0.5*'Data Transformation'!$W$25,IF(C7087=1,D7087-'Data Transformation'!$W$25,FALSE))</f>
        <v>0</v>
      </c>
      <c r="E7086" t="str">
        <f t="array" ref="E7086">IF(ISLOGICAL(D7086),"",FREQUENCY(IF('Data Transformation'!$B$425:$B$8425='Bin Analysis'!$B7083,'Data Transformation'!$G$425:$G$8425),D7086))</f>
        <v/>
      </c>
      <c r="F7086" t="str">
        <f>IF(ISLOGICAL(D7086),"",E7086-E7085)</f>
        <v/>
      </c>
      <c r="G7086">
        <f>Weighting!$H$6</f>
        <v>1</v>
      </c>
      <c r="H7086">
        <f t="array" ref="H7086">FREQUENCY(IF('Data Transformation'!$B$4:$B$8425=B7083,'Data Transformation'!$G$4:$G$8425),'Bin Analysis'!$B7086)</f>
        <v>0</v>
      </c>
      <c r="I7086">
        <f>H7086-H7085</f>
        <v>0</v>
      </c>
      <c r="J7086">
        <f>IF(I7086=0,0,1)</f>
        <v>0</v>
      </c>
      <c r="K7086">
        <f>J7086*Weighting!$W$6</f>
        <v>0</v>
      </c>
      <c r="M7086" s="14"/>
    </row>
    <row r="7087" spans="1:25" x14ac:dyDescent="0.25">
      <c r="A7087" s="32">
        <f>IF(Weighting!$P$7&gt;0,B7087,"")</f>
        <v>0.45200000000000001</v>
      </c>
      <c r="B7087">
        <f>Weighting!$C$7</f>
        <v>0.45200000000000001</v>
      </c>
      <c r="C7087">
        <f>Weighting!$F$7</f>
        <v>0</v>
      </c>
      <c r="D7087" t="b">
        <f>IF(C7087=1,'Data Transformation'!$G$3+0.5*'Data Transformation'!$W$25,IF(C7088=1,D7088-'Data Transformation'!$W$25,FALSE))</f>
        <v>0</v>
      </c>
      <c r="E7087" t="str">
        <f t="array" ref="E7087">IF(ISLOGICAL(D7087),"",FREQUENCY(IF('Data Transformation'!$B$425:$B$8425='Bin Analysis'!$B7083,'Data Transformation'!$G$425:$G$8425),D7087))</f>
        <v/>
      </c>
      <c r="F7087" t="str">
        <f t="shared" ref="F7087:F7105" si="885">IF(ISLOGICAL(D7087),"",E7087-E7086)</f>
        <v/>
      </c>
      <c r="G7087">
        <f>Weighting!$H$7</f>
        <v>0</v>
      </c>
      <c r="H7087">
        <f t="array" ref="H7087">FREQUENCY(IF('Data Transformation'!$B$4:$B$8425=B7083,'Data Transformation'!$G$4:$G$8425),'Bin Analysis'!$B7087)</f>
        <v>0</v>
      </c>
      <c r="I7087">
        <f t="shared" ref="I7087:I7105" si="886">H7087-H7086</f>
        <v>0</v>
      </c>
      <c r="J7087">
        <f>IF(I7087=0,0,1)</f>
        <v>0</v>
      </c>
      <c r="K7087">
        <f>J7087*Weighting!$W$7</f>
        <v>0</v>
      </c>
      <c r="M7087" s="14"/>
    </row>
    <row r="7088" spans="1:25" x14ac:dyDescent="0.25">
      <c r="A7088" s="32">
        <f>IF(Weighting!$P$8&gt;0,B7088,"")</f>
        <v>0.58299999999999996</v>
      </c>
      <c r="B7088">
        <f>Weighting!$C$8</f>
        <v>0.58299999999999996</v>
      </c>
      <c r="C7088">
        <f>Weighting!$F$8</f>
        <v>0</v>
      </c>
      <c r="D7088" t="b">
        <f>IF(C7088=1,'Data Transformation'!$G$3+0.5*'Data Transformation'!$W$25,IF(C7089=1,D7089-'Data Transformation'!$W$25,FALSE))</f>
        <v>0</v>
      </c>
      <c r="E7088" t="str">
        <f t="array" ref="E7088">IF(ISLOGICAL(D7088),"",FREQUENCY(IF('Data Transformation'!$B$425:$B$8425='Bin Analysis'!$B7083,'Data Transformation'!$G$425:$G$8425),D7088))</f>
        <v/>
      </c>
      <c r="F7088" t="str">
        <f t="shared" si="885"/>
        <v/>
      </c>
      <c r="G7088">
        <f>Weighting!$H$8</f>
        <v>0</v>
      </c>
      <c r="H7088">
        <f t="array" ref="H7088">FREQUENCY(IF('Data Transformation'!$B$4:$B$8425=B7083,'Data Transformation'!$G$4:$G$8425),'Bin Analysis'!$B7088)</f>
        <v>0</v>
      </c>
      <c r="I7088">
        <f t="shared" si="886"/>
        <v>0</v>
      </c>
      <c r="J7088">
        <f t="shared" ref="J7088:J7105" si="887">IF(I7088=0,0,1)</f>
        <v>0</v>
      </c>
      <c r="K7088">
        <f>J7088*Weighting!$W$8</f>
        <v>0</v>
      </c>
      <c r="M7088" s="14"/>
    </row>
    <row r="7089" spans="1:13" x14ac:dyDescent="0.25">
      <c r="A7089" s="32">
        <f>IF(Weighting!$P$9&gt;0,B7089,"")</f>
        <v>0.71399999999999997</v>
      </c>
      <c r="B7089" s="50">
        <f>Weighting!$C$9</f>
        <v>0.71399999999999997</v>
      </c>
      <c r="C7089">
        <f>Weighting!$F$9</f>
        <v>0</v>
      </c>
      <c r="D7089" t="b">
        <f>IF(C7089=1,'Data Transformation'!$G$3+0.5*'Data Transformation'!$W$25,IF(C7090=1,D7090-'Data Transformation'!$W$25,FALSE))</f>
        <v>0</v>
      </c>
      <c r="E7089" t="str">
        <f t="array" ref="E7089">IF(ISLOGICAL(D7089),"",FREQUENCY(IF('Data Transformation'!$B$425:$B$8425='Bin Analysis'!$B7083,'Data Transformation'!$G$425:$G$8425),D7089))</f>
        <v/>
      </c>
      <c r="F7089" t="str">
        <f t="shared" si="885"/>
        <v/>
      </c>
      <c r="G7089">
        <f>Weighting!$H$9</f>
        <v>0</v>
      </c>
      <c r="H7089">
        <f t="array" ref="H7089">FREQUENCY(IF('Data Transformation'!$B$4:$B$8425=B7083,'Data Transformation'!$G$4:$G$8425),'Bin Analysis'!$B7089)</f>
        <v>0</v>
      </c>
      <c r="I7089">
        <f t="shared" si="886"/>
        <v>0</v>
      </c>
      <c r="J7089">
        <f t="shared" si="887"/>
        <v>0</v>
      </c>
      <c r="K7089">
        <f>J7089*Weighting!$W$9</f>
        <v>0</v>
      </c>
      <c r="M7089" s="14"/>
    </row>
    <row r="7090" spans="1:13" x14ac:dyDescent="0.25">
      <c r="A7090" s="32">
        <f>IF(Weighting!$P$10&gt;0,B7090,"")</f>
        <v>0.84499999999999997</v>
      </c>
      <c r="B7090">
        <f>Weighting!$C$10</f>
        <v>0.84499999999999997</v>
      </c>
      <c r="C7090">
        <f>Weighting!$F$10</f>
        <v>0</v>
      </c>
      <c r="D7090" t="b">
        <f>IF(C7090=1,'Data Transformation'!$G$3+0.5*'Data Transformation'!$W$25,IF(C7091=1,D7091-'Data Transformation'!$W$25,FALSE))</f>
        <v>0</v>
      </c>
      <c r="E7090" t="str">
        <f t="array" ref="E7090">IF(ISLOGICAL(D7090),"",FREQUENCY(IF('Data Transformation'!$B$425:$B$8425='Bin Analysis'!$B7083,'Data Transformation'!$G$425:$G$8425),D7090))</f>
        <v/>
      </c>
      <c r="F7090" t="str">
        <f t="shared" si="885"/>
        <v/>
      </c>
      <c r="G7090">
        <f>Weighting!$H$10</f>
        <v>0</v>
      </c>
      <c r="H7090">
        <f t="array" ref="H7090">FREQUENCY(IF('Data Transformation'!$B$4:$B$8425=B7083,'Data Transformation'!$G$4:$G$8425),'Bin Analysis'!$B7090)</f>
        <v>3</v>
      </c>
      <c r="I7090">
        <f t="shared" si="886"/>
        <v>3</v>
      </c>
      <c r="J7090">
        <f t="shared" si="887"/>
        <v>1</v>
      </c>
      <c r="K7090">
        <f>J7090*Weighting!$W$10</f>
        <v>3</v>
      </c>
      <c r="M7090" s="14"/>
    </row>
    <row r="7091" spans="1:13" x14ac:dyDescent="0.25">
      <c r="A7091" s="32">
        <f>IF(Weighting!$P$11&gt;0,B7091,"")</f>
        <v>0.97599999999999998</v>
      </c>
      <c r="B7091">
        <f>Weighting!$C$11</f>
        <v>0.97599999999999998</v>
      </c>
      <c r="C7091">
        <f>Weighting!$F$11</f>
        <v>0</v>
      </c>
      <c r="D7091">
        <f>IF(C7091=1,'Data Transformation'!$G$3+0.5*'Data Transformation'!$W$25,IF(C7092=1,D7092-'Data Transformation'!$W$25,FALSE))</f>
        <v>0.86899999999999999</v>
      </c>
      <c r="E7091">
        <f t="array" ref="E7091">IF(ISLOGICAL(D7091),"",FREQUENCY(IF('Data Transformation'!$B$425:$B$8425='Bin Analysis'!$B7083,'Data Transformation'!$G$425:$G$8425),D7091))</f>
        <v>4</v>
      </c>
      <c r="F7091" t="e">
        <f t="shared" si="885"/>
        <v>#VALUE!</v>
      </c>
      <c r="G7091">
        <f>Weighting!$H$11</f>
        <v>0</v>
      </c>
      <c r="H7091">
        <f t="array" ref="H7091">FREQUENCY(IF('Data Transformation'!$B$4:$B$8425=B7083,'Data Transformation'!$G$4:$G$8425),'Bin Analysis'!$B7091)</f>
        <v>9</v>
      </c>
      <c r="I7091">
        <f t="shared" si="886"/>
        <v>6</v>
      </c>
      <c r="J7091">
        <f t="shared" si="887"/>
        <v>1</v>
      </c>
      <c r="K7091">
        <f>J7091*Weighting!$W$11</f>
        <v>2</v>
      </c>
      <c r="M7091" s="14"/>
    </row>
    <row r="7092" spans="1:13" x14ac:dyDescent="0.25">
      <c r="A7092" s="32">
        <f>IF(Weighting!$P$12&gt;0,B7092,"")</f>
        <v>1.107</v>
      </c>
      <c r="B7092">
        <f>Weighting!$C$12</f>
        <v>1.107</v>
      </c>
      <c r="C7092">
        <f>Weighting!$F$12</f>
        <v>1</v>
      </c>
      <c r="D7092">
        <f>IF(C7092=1,'Data Transformation'!$G$3+0.5*'Data Transformation'!$W$25,IF(C7093=1,D7093-'Data Transformation'!$W$25,FALSE))</f>
        <v>1.131</v>
      </c>
      <c r="E7092">
        <f t="array" ref="E7092">IF(ISLOGICAL(D7092),"",FREQUENCY(IF('Data Transformation'!$B$425:$B$8425='Bin Analysis'!$B7083,'Data Transformation'!$G$425:$G$8425),D7092))</f>
        <v>14</v>
      </c>
      <c r="F7092">
        <f t="shared" si="885"/>
        <v>10</v>
      </c>
      <c r="G7092">
        <f>Weighting!$H$12</f>
        <v>0</v>
      </c>
      <c r="H7092">
        <f t="array" ref="H7092">FREQUENCY(IF('Data Transformation'!$B$4:$B$8425=B7083,'Data Transformation'!$G$4:$G$8425),'Bin Analysis'!$B7092)</f>
        <v>14</v>
      </c>
      <c r="I7092">
        <f t="shared" si="886"/>
        <v>5</v>
      </c>
      <c r="J7092">
        <f t="shared" si="887"/>
        <v>1</v>
      </c>
      <c r="K7092">
        <f>J7092*Weighting!$W$12</f>
        <v>1</v>
      </c>
      <c r="M7092" s="14"/>
    </row>
    <row r="7093" spans="1:13" x14ac:dyDescent="0.25">
      <c r="A7093" s="32">
        <f>IF(Weighting!$P$13&gt;0,B7093,"")</f>
        <v>1.238</v>
      </c>
      <c r="B7093">
        <f>Weighting!$C$13</f>
        <v>1.238</v>
      </c>
      <c r="C7093">
        <f>Weighting!$F$13</f>
        <v>0</v>
      </c>
      <c r="D7093" t="b">
        <f>IF(C7093=1,'Data Transformation'!$G$3+0.5*'Data Transformation'!$W$25,IF(C7094=1,D7094-'Data Transformation'!$W$25,FALSE))</f>
        <v>0</v>
      </c>
      <c r="E7093" t="str">
        <f t="array" ref="E7093">IF(ISLOGICAL(D7093),"",FREQUENCY(IF('Data Transformation'!$B$425:$B$8425='Bin Analysis'!$B7083,'Data Transformation'!$G$425:$G$8425),D7093))</f>
        <v/>
      </c>
      <c r="F7093" t="str">
        <f t="shared" si="885"/>
        <v/>
      </c>
      <c r="G7093">
        <f>Weighting!$H$13</f>
        <v>0</v>
      </c>
      <c r="H7093">
        <f t="array" ref="H7093">FREQUENCY(IF('Data Transformation'!$B$4:$B$8425=B7083,'Data Transformation'!$G$4:$G$8425),'Bin Analysis'!$B7093)</f>
        <v>16</v>
      </c>
      <c r="I7093">
        <f t="shared" si="886"/>
        <v>2</v>
      </c>
      <c r="J7093">
        <f t="shared" si="887"/>
        <v>1</v>
      </c>
      <c r="K7093">
        <f>J7093*Weighting!$W$13</f>
        <v>2</v>
      </c>
      <c r="M7093" s="14"/>
    </row>
    <row r="7094" spans="1:13" x14ac:dyDescent="0.25">
      <c r="A7094" s="32">
        <f>IF(Weighting!$P$14&gt;0,B7094,"")</f>
        <v>1.369</v>
      </c>
      <c r="B7094">
        <f>Weighting!$C$14</f>
        <v>1.369</v>
      </c>
      <c r="C7094">
        <f>Weighting!$F$14</f>
        <v>0</v>
      </c>
      <c r="D7094" t="b">
        <f>IF(C7094=1,'Data Transformation'!$G$3+0.5*'Data Transformation'!$W$25,IF(C7095=1,D7095-'Data Transformation'!$W$25,FALSE))</f>
        <v>0</v>
      </c>
      <c r="E7094" t="str">
        <f t="array" ref="E7094">IF(ISLOGICAL(D7094),"",FREQUENCY(IF('Data Transformation'!$B$425:$B$8425='Bin Analysis'!$B7083,'Data Transformation'!$G$425:$G$8425),D7094))</f>
        <v/>
      </c>
      <c r="F7094" t="str">
        <f t="shared" si="885"/>
        <v/>
      </c>
      <c r="G7094">
        <f>Weighting!$H$14</f>
        <v>0</v>
      </c>
      <c r="H7094">
        <f t="array" ref="H7094">FREQUENCY(IF('Data Transformation'!$B$4:$B$8425=B7083,'Data Transformation'!$G$4:$G$8425),'Bin Analysis'!$B7094)</f>
        <v>16</v>
      </c>
      <c r="I7094">
        <f t="shared" si="886"/>
        <v>0</v>
      </c>
      <c r="J7094">
        <f t="shared" si="887"/>
        <v>0</v>
      </c>
      <c r="K7094">
        <f>J7094*Weighting!$W$14</f>
        <v>0</v>
      </c>
      <c r="M7094" s="14"/>
    </row>
    <row r="7095" spans="1:13" x14ac:dyDescent="0.25">
      <c r="A7095" s="32">
        <f>IF(Weighting!$P$15&gt;0,B7095,"")</f>
        <v>1.5000009999999999</v>
      </c>
      <c r="B7095">
        <f>Weighting!$C$15</f>
        <v>1.5000009999999999</v>
      </c>
      <c r="C7095">
        <f>Weighting!$F$15</f>
        <v>0</v>
      </c>
      <c r="D7095" t="b">
        <f>IF(C7095=1,'Data Transformation'!$G$3+0.5*'Data Transformation'!$W$25,IF(C7096=1,D7096-'Data Transformation'!$W$25,FALSE))</f>
        <v>0</v>
      </c>
      <c r="E7095" t="str">
        <f t="array" ref="E7095">IF(ISLOGICAL(D7095),"",FREQUENCY(IF('Data Transformation'!$B$425:$B$8425='Bin Analysis'!$B7083,'Data Transformation'!$G$425:$G$8425),D7095))</f>
        <v/>
      </c>
      <c r="F7095" t="str">
        <f t="shared" si="885"/>
        <v/>
      </c>
      <c r="G7095">
        <f>Weighting!$H$15</f>
        <v>0</v>
      </c>
      <c r="H7095">
        <f t="array" ref="H7095">FREQUENCY(IF('Data Transformation'!$B$4:$B$8425=B7083,'Data Transformation'!$G$4:$G$8425),'Bin Analysis'!$B7095)</f>
        <v>16</v>
      </c>
      <c r="I7095">
        <f t="shared" si="886"/>
        <v>0</v>
      </c>
      <c r="J7095">
        <f t="shared" si="887"/>
        <v>0</v>
      </c>
      <c r="K7095">
        <f>J7095*Weighting!$W$15</f>
        <v>0</v>
      </c>
      <c r="M7095" s="14"/>
    </row>
    <row r="7096" spans="1:13" x14ac:dyDescent="0.25">
      <c r="A7096" s="32" t="str">
        <f>IF(Weighting!$P$16&gt;0,B7096,"")</f>
        <v/>
      </c>
      <c r="B7096">
        <f>Weighting!$C$16</f>
        <v>1.631</v>
      </c>
      <c r="C7096">
        <f>Weighting!$F$16</f>
        <v>0</v>
      </c>
      <c r="D7096" t="b">
        <f>IF(C7096=1,'Data Transformation'!$G$3+0.5*'Data Transformation'!$W$25,IF(C7097=1,D7097-'Data Transformation'!$W$25,FALSE))</f>
        <v>0</v>
      </c>
      <c r="E7096" t="str">
        <f t="array" ref="E7096">IF(ISLOGICAL(D7096),"",FREQUENCY(IF('Data Transformation'!$B$425:$B$8425='Bin Analysis'!$B7083,'Data Transformation'!$G$425:$G$8425),D7096))</f>
        <v/>
      </c>
      <c r="F7096" t="str">
        <f t="shared" si="885"/>
        <v/>
      </c>
      <c r="G7096">
        <f>Weighting!$H$16</f>
        <v>0</v>
      </c>
      <c r="H7096">
        <f t="array" ref="H7096">FREQUENCY(IF('Data Transformation'!$B$4:$B$8425=B7083,'Data Transformation'!$G$4:$G$8425),'Bin Analysis'!$B7096)</f>
        <v>16</v>
      </c>
      <c r="I7096">
        <f t="shared" si="886"/>
        <v>0</v>
      </c>
      <c r="J7096">
        <f t="shared" si="887"/>
        <v>0</v>
      </c>
      <c r="K7096">
        <f>J7096*Weighting!$W$16</f>
        <v>0</v>
      </c>
      <c r="M7096" s="14"/>
    </row>
    <row r="7097" spans="1:13" x14ac:dyDescent="0.25">
      <c r="A7097" s="32" t="str">
        <f>IF(Weighting!$P$17&gt;0,B7097,"")</f>
        <v/>
      </c>
      <c r="B7097">
        <f>Weighting!$C$17</f>
        <v>1.762</v>
      </c>
      <c r="C7097">
        <f>Weighting!$F$17</f>
        <v>0</v>
      </c>
      <c r="D7097" t="b">
        <f>IF(C7097=1,'Data Transformation'!$G$3+0.5*'Data Transformation'!$W$25,IF(C7098=1,D7098-'Data Transformation'!$W$25,FALSE))</f>
        <v>0</v>
      </c>
      <c r="E7097" t="str">
        <f t="array" ref="E7097">IF(ISLOGICAL(D7097),"",FREQUENCY(IF('Data Transformation'!$B$425:$B$8425='Bin Analysis'!$B7083,'Data Transformation'!$G$425:$G$8425),D7097))</f>
        <v/>
      </c>
      <c r="F7097" t="str">
        <f t="shared" si="885"/>
        <v/>
      </c>
      <c r="G7097">
        <f>Weighting!$H$17</f>
        <v>0</v>
      </c>
      <c r="H7097">
        <f t="array" ref="H7097">FREQUENCY(IF('Data Transformation'!$B$4:$B$8425=B7083,'Data Transformation'!$G$4:$G$8425),'Bin Analysis'!$B7097)</f>
        <v>16</v>
      </c>
      <c r="I7097">
        <f t="shared" si="886"/>
        <v>0</v>
      </c>
      <c r="J7097">
        <f t="shared" si="887"/>
        <v>0</v>
      </c>
      <c r="K7097">
        <f>J7097*Weighting!$W$17</f>
        <v>0</v>
      </c>
      <c r="M7097" s="14"/>
    </row>
    <row r="7098" spans="1:13" x14ac:dyDescent="0.25">
      <c r="A7098" s="32" t="str">
        <f>IF(Weighting!$P$18&gt;0,B7098,"")</f>
        <v/>
      </c>
      <c r="B7098">
        <f>Weighting!$C$18</f>
        <v>1.893</v>
      </c>
      <c r="C7098">
        <f>Weighting!$F$18</f>
        <v>0</v>
      </c>
      <c r="D7098" t="b">
        <f>IF(C7098=1,'Data Transformation'!$G$3+0.5*'Data Transformation'!$W$25,IF(C7099=1,D7099-'Data Transformation'!$W$25,FALSE))</f>
        <v>0</v>
      </c>
      <c r="E7098" t="str">
        <f t="array" ref="E7098">IF(ISLOGICAL(D7098),"",FREQUENCY(IF('Data Transformation'!$B$425:$B$8425='Bin Analysis'!$B7083,'Data Transformation'!$G$425:$G$8425),D7098))</f>
        <v/>
      </c>
      <c r="F7098" t="str">
        <f t="shared" si="885"/>
        <v/>
      </c>
      <c r="G7098">
        <f>Weighting!$H$18</f>
        <v>0</v>
      </c>
      <c r="H7098">
        <f t="array" ref="H7098">FREQUENCY(IF('Data Transformation'!$B$4:$B$8425=B7083,'Data Transformation'!$G$4:$G$8425),'Bin Analysis'!$B7098)</f>
        <v>16</v>
      </c>
      <c r="I7098">
        <f t="shared" si="886"/>
        <v>0</v>
      </c>
      <c r="J7098">
        <f t="shared" si="887"/>
        <v>0</v>
      </c>
      <c r="K7098">
        <f>J7098*Weighting!$W$18</f>
        <v>0</v>
      </c>
      <c r="M7098" s="14"/>
    </row>
    <row r="7099" spans="1:13" x14ac:dyDescent="0.25">
      <c r="A7099" s="32" t="str">
        <f>IF(Weighting!$P$19&gt;0,B7099,"")</f>
        <v/>
      </c>
      <c r="B7099">
        <f>Weighting!$C$19</f>
        <v>2.024</v>
      </c>
      <c r="C7099">
        <f>Weighting!$F$19</f>
        <v>0</v>
      </c>
      <c r="D7099" t="b">
        <f>IF(C7099=1,'Data Transformation'!$G$3+0.5*'Data Transformation'!$W$25,IF(C7100=1,D7100-'Data Transformation'!$W$25,FALSE))</f>
        <v>0</v>
      </c>
      <c r="E7099" t="str">
        <f t="array" ref="E7099">IF(ISLOGICAL(D7099),"",FREQUENCY(IF('Data Transformation'!$B$425:$B$8425='Bin Analysis'!$B7083,'Data Transformation'!$G$425:$G$8425),D7099))</f>
        <v/>
      </c>
      <c r="F7099" t="str">
        <f t="shared" si="885"/>
        <v/>
      </c>
      <c r="G7099">
        <f>Weighting!$H$19</f>
        <v>0</v>
      </c>
      <c r="H7099">
        <f t="array" ref="H7099">FREQUENCY(IF('Data Transformation'!$B$4:$B$8425=B7083,'Data Transformation'!$G$4:$G$8425),'Bin Analysis'!$B7099)</f>
        <v>16</v>
      </c>
      <c r="I7099">
        <f t="shared" si="886"/>
        <v>0</v>
      </c>
      <c r="J7099">
        <f t="shared" si="887"/>
        <v>0</v>
      </c>
      <c r="K7099">
        <f>J7099*Weighting!$W$19</f>
        <v>0</v>
      </c>
      <c r="M7099" s="14"/>
    </row>
    <row r="7100" spans="1:13" x14ac:dyDescent="0.25">
      <c r="A7100" s="32" t="str">
        <f>IF(Weighting!$P$20&gt;0,B7100,"")</f>
        <v/>
      </c>
      <c r="B7100">
        <f>Weighting!$C$20</f>
        <v>2.1550000000000002</v>
      </c>
      <c r="C7100">
        <f>Weighting!$F$20</f>
        <v>0</v>
      </c>
      <c r="D7100" t="b">
        <f>IF(C7100=1,'Data Transformation'!$G$3+0.5*'Data Transformation'!$W$25,IF(C7101=1,D7101-'Data Transformation'!$W$25,FALSE))</f>
        <v>0</v>
      </c>
      <c r="E7100" t="str">
        <f t="array" ref="E7100">IF(ISLOGICAL(D7100),"",FREQUENCY(IF('Data Transformation'!$B$425:$B$8425='Bin Analysis'!$B7083,'Data Transformation'!$G$425:$G$8425),D7100))</f>
        <v/>
      </c>
      <c r="F7100" t="str">
        <f t="shared" si="885"/>
        <v/>
      </c>
      <c r="G7100">
        <f>Weighting!$H$20</f>
        <v>0</v>
      </c>
      <c r="H7100">
        <f t="array" ref="H7100">FREQUENCY(IF('Data Transformation'!$B$4:$B$8425=B7083,'Data Transformation'!$G$4:$G$8425),'Bin Analysis'!$B7100)</f>
        <v>16</v>
      </c>
      <c r="I7100">
        <f t="shared" si="886"/>
        <v>0</v>
      </c>
      <c r="J7100">
        <f t="shared" si="887"/>
        <v>0</v>
      </c>
      <c r="K7100">
        <f>J7100*Weighting!$W$20</f>
        <v>0</v>
      </c>
      <c r="M7100" s="14"/>
    </row>
    <row r="7101" spans="1:13" x14ac:dyDescent="0.25">
      <c r="A7101" s="32" t="str">
        <f>IF(Weighting!$P$21&gt;0,B7101,"")</f>
        <v/>
      </c>
      <c r="B7101">
        <f>Weighting!$C$21</f>
        <v>2.2860000000000005</v>
      </c>
      <c r="C7101">
        <f>Weighting!$F$21</f>
        <v>0</v>
      </c>
      <c r="D7101" t="b">
        <f>IF(C7101=1,'Data Transformation'!$G$3+0.5*'Data Transformation'!$W$25,IF(C7102=1,D7102-'Data Transformation'!$W$25,FALSE))</f>
        <v>0</v>
      </c>
      <c r="E7101" t="str">
        <f t="array" ref="E7101">IF(ISLOGICAL(D7101),"",FREQUENCY(IF('Data Transformation'!$B$425:$B$8425='Bin Analysis'!$B7083,'Data Transformation'!$G$425:$G$8425),D7101))</f>
        <v/>
      </c>
      <c r="F7101" t="str">
        <f t="shared" si="885"/>
        <v/>
      </c>
      <c r="G7101">
        <f>Weighting!$H$21</f>
        <v>0</v>
      </c>
      <c r="H7101">
        <f t="array" ref="H7101">FREQUENCY(IF('Data Transformation'!$B$4:$B$8425=B7083,'Data Transformation'!$G$4:$G$8425),'Bin Analysis'!$B7101)</f>
        <v>16</v>
      </c>
      <c r="I7101">
        <f t="shared" si="886"/>
        <v>0</v>
      </c>
      <c r="J7101">
        <f t="shared" si="887"/>
        <v>0</v>
      </c>
      <c r="K7101">
        <f>J7101*Weighting!$W$21</f>
        <v>0</v>
      </c>
      <c r="M7101" s="14"/>
    </row>
    <row r="7102" spans="1:13" x14ac:dyDescent="0.25">
      <c r="A7102" s="32" t="str">
        <f>IF(Weighting!$P$22&gt;0,B7102,"")</f>
        <v/>
      </c>
      <c r="B7102">
        <f>Weighting!$C$22</f>
        <v>2.4170000000000007</v>
      </c>
      <c r="C7102">
        <f>Weighting!$F$22</f>
        <v>0</v>
      </c>
      <c r="D7102" t="b">
        <f>IF(C7102=1,'Data Transformation'!$G$3+0.5*'Data Transformation'!$W$25,IF(C7103=1,D7103-'Data Transformation'!$W$25,FALSE))</f>
        <v>0</v>
      </c>
      <c r="E7102" t="str">
        <f t="array" ref="E7102">IF(ISLOGICAL(D7102),"",FREQUENCY(IF('Data Transformation'!$B$425:$B$8425='Bin Analysis'!$B7083,'Data Transformation'!$G$425:$G$8425),D7102))</f>
        <v/>
      </c>
      <c r="F7102" t="str">
        <f t="shared" si="885"/>
        <v/>
      </c>
      <c r="G7102">
        <f>Weighting!$H$22</f>
        <v>0</v>
      </c>
      <c r="H7102">
        <f t="array" ref="H7102">FREQUENCY(IF('Data Transformation'!$B$4:$B$8425=B7083,'Data Transformation'!$G$4:$G$8425),'Bin Analysis'!$B7102)</f>
        <v>16</v>
      </c>
      <c r="I7102">
        <f t="shared" si="886"/>
        <v>0</v>
      </c>
      <c r="J7102">
        <f t="shared" si="887"/>
        <v>0</v>
      </c>
      <c r="K7102">
        <f>J7102*Weighting!$W$22</f>
        <v>0</v>
      </c>
      <c r="M7102" s="14"/>
    </row>
    <row r="7103" spans="1:13" x14ac:dyDescent="0.25">
      <c r="A7103" s="32" t="str">
        <f>IF(Weighting!$P$23&gt;0,B7103,"")</f>
        <v/>
      </c>
      <c r="B7103">
        <f>Weighting!$C$23</f>
        <v>2.5480000000000009</v>
      </c>
      <c r="C7103">
        <f>Weighting!$F$23</f>
        <v>0</v>
      </c>
      <c r="D7103" t="b">
        <f>IF(C7103=1,'Data Transformation'!$G$3+0.5*'Data Transformation'!$W$25,IF(C7104=1,D7104-'Data Transformation'!$W$25,FALSE))</f>
        <v>0</v>
      </c>
      <c r="E7103" t="str">
        <f t="array" ref="E7103">IF(ISLOGICAL(D7103),"",FREQUENCY(IF('Data Transformation'!$B$425:$B$8425='Bin Analysis'!$B7083,'Data Transformation'!$G$425:$G$8425),D7103))</f>
        <v/>
      </c>
      <c r="F7103" t="str">
        <f t="shared" si="885"/>
        <v/>
      </c>
      <c r="G7103">
        <f>Weighting!$H$23</f>
        <v>0</v>
      </c>
      <c r="H7103">
        <f t="array" ref="H7103">FREQUENCY(IF('Data Transformation'!$B$4:$B$8425=B7083,'Data Transformation'!$G$4:$G$8425),'Bin Analysis'!$B7103)</f>
        <v>16</v>
      </c>
      <c r="I7103">
        <f t="shared" si="886"/>
        <v>0</v>
      </c>
      <c r="J7103">
        <f t="shared" si="887"/>
        <v>0</v>
      </c>
      <c r="K7103">
        <f>J7103*Weighting!$W$23</f>
        <v>0</v>
      </c>
      <c r="M7103" s="14"/>
    </row>
    <row r="7104" spans="1:13" x14ac:dyDescent="0.25">
      <c r="A7104" s="32" t="str">
        <f>IF(Weighting!$P$24&gt;0,B7104,"")</f>
        <v/>
      </c>
      <c r="B7104">
        <f>Weighting!$C$24</f>
        <v>2.6790000000000012</v>
      </c>
      <c r="C7104">
        <f>Weighting!$F$24</f>
        <v>0</v>
      </c>
      <c r="D7104" t="b">
        <f>IF(C7104=1,'Data Transformation'!$G$3+0.5*'Data Transformation'!$W$25,IF(C7105=1,D7105-'Data Transformation'!$W$25,FALSE))</f>
        <v>0</v>
      </c>
      <c r="E7104" t="str">
        <f t="array" ref="E7104">IF(ISLOGICAL(D7104),"",FREQUENCY(IF('Data Transformation'!$B$425:$B$8425='Bin Analysis'!$B7083,'Data Transformation'!$G$425:$G$8425),D7104))</f>
        <v/>
      </c>
      <c r="F7104" t="str">
        <f t="shared" si="885"/>
        <v/>
      </c>
      <c r="G7104">
        <f>Weighting!$H$24</f>
        <v>0</v>
      </c>
      <c r="H7104">
        <f t="array" ref="H7104">FREQUENCY(IF('Data Transformation'!$B$4:$B$8425=B7083,'Data Transformation'!$G$4:$G$8425),'Bin Analysis'!$B7104)</f>
        <v>16</v>
      </c>
      <c r="I7104">
        <f t="shared" si="886"/>
        <v>0</v>
      </c>
      <c r="J7104">
        <f t="shared" si="887"/>
        <v>0</v>
      </c>
      <c r="K7104">
        <f>J7104*Weighting!$W$24</f>
        <v>0</v>
      </c>
      <c r="M7104" s="14"/>
    </row>
    <row r="7105" spans="1:25" x14ac:dyDescent="0.25">
      <c r="A7105" s="32" t="str">
        <f>IF(Weighting!$P$25&gt;0,B7105,"")</f>
        <v/>
      </c>
      <c r="B7105">
        <f>Weighting!$C$25</f>
        <v>2.8100000000000014</v>
      </c>
      <c r="C7105">
        <f>Weighting!$F$25</f>
        <v>0</v>
      </c>
      <c r="D7105" t="b">
        <f>IF(C7105=1,'Data Transformation'!$G$3+0.5*'Data Transformation'!$W$25,IF(C7106=1,D7106-'Data Transformation'!$W$25,FALSE))</f>
        <v>0</v>
      </c>
      <c r="E7105" t="str">
        <f t="array" ref="E7105">IF(ISLOGICAL(D7105),"",FREQUENCY(IF('Data Transformation'!$B$425:$B$8425='Bin Analysis'!$B7083,'Data Transformation'!$G$425:$G$8425),D7105))</f>
        <v/>
      </c>
      <c r="F7105" t="str">
        <f t="shared" si="885"/>
        <v/>
      </c>
      <c r="G7105">
        <f>Weighting!$H$25</f>
        <v>0</v>
      </c>
      <c r="H7105">
        <f t="array" ref="H7105">FREQUENCY(IF('Data Transformation'!$B$4:$B$8425=B7083,'Data Transformation'!$G$4:$G$8425),'Bin Analysis'!$B7105)</f>
        <v>16</v>
      </c>
      <c r="I7105">
        <f t="shared" si="886"/>
        <v>0</v>
      </c>
      <c r="J7105">
        <f t="shared" si="887"/>
        <v>0</v>
      </c>
      <c r="K7105">
        <f>J7105*Weighting!$W$25</f>
        <v>0</v>
      </c>
      <c r="M7105" s="14"/>
    </row>
    <row r="7106" spans="1:25" x14ac:dyDescent="0.25">
      <c r="O7106"/>
      <c r="P7106"/>
      <c r="Q7106"/>
      <c r="R7106"/>
    </row>
    <row r="7107" spans="1:25" ht="23.25" x14ac:dyDescent="0.35">
      <c r="A7107" s="21" t="s">
        <v>0</v>
      </c>
      <c r="B7107" s="21">
        <f>IFERROR(VLOOKUP(C7107,'Data Transformation'!$L$6:$M$426,2,FALSE),"")</f>
        <v>296</v>
      </c>
      <c r="C7107" s="21">
        <f>C7083+1</f>
        <v>296</v>
      </c>
      <c r="D7107" s="21"/>
      <c r="E7107" s="21"/>
      <c r="F7107" s="21"/>
      <c r="G7107" s="21"/>
      <c r="H7107" s="22"/>
      <c r="I7107" s="22"/>
      <c r="J7107" s="22"/>
      <c r="K7107" s="21"/>
      <c r="L7107" s="21">
        <f>B7107</f>
        <v>296</v>
      </c>
      <c r="M7107" s="23">
        <f>INDEX('Data Transformation'!$O$4:$O$424,MATCH($B7107,'Data Transformation'!$M$4:$M$424,0),MATCH($M$2,'Data Transformation'!$O$3,0))</f>
        <v>17</v>
      </c>
      <c r="N7107" s="27">
        <f>IF('Input and Summary Results'!$J$16="minimum",'Bin Analysis'!X7108/(M7107-1),'Bin Analysis'!Y7107/('Bin Analysis'!M7107-1))</f>
        <v>0</v>
      </c>
      <c r="O7107" s="27">
        <f>IF(M7107=FALSE,NA(),(VLOOKUP(1,C7110:K7129,4,FALSE))/(M7107-1))</f>
        <v>6.25E-2</v>
      </c>
      <c r="P7107" s="27">
        <f>IF(M7107=FALSE,NA(),SUM(J7110:J7129)/Weighting!$S$5)</f>
        <v>0.5</v>
      </c>
      <c r="Q7107" s="27">
        <f>IF(M7107=FALSE,NA(),SUM(K7110:K7129)/Weighting!$S$6)</f>
        <v>0.39130434782608697</v>
      </c>
      <c r="R7107" s="27">
        <f>IF(M7107=FALSE,NA(),(VLOOKUP(1,G7110:K7129,3,FALSE))/(M7107-1))</f>
        <v>0.625</v>
      </c>
      <c r="S7107" s="22" t="str">
        <f>IF(M7107=FALSE,NA(),IF(SUM(J7110:J7129)=2,"yes","no"))</f>
        <v>no</v>
      </c>
      <c r="X7107" s="2" cm="2">
        <f t="array" ref="X7107:X7108">FREQUENCY(IF('Data Transformation'!$B$425:$B$6424='Bin Analysis'!L7107,'Data Transformation'!$G$425:$G$6424),'Data Transformation'!$U$11)</f>
        <v>16</v>
      </c>
      <c r="Y7107" s="2" cm="2">
        <f t="array" ref="Y7107:Y7108">FREQUENCY(IF('Data Transformation'!$B$425:$B$6424='Bin Analysis'!L7107,'Data Transformation'!$G$425:$G$6424),'Data Transformation'!$U$12)</f>
        <v>15</v>
      </c>
    </row>
    <row r="7108" spans="1:25" x14ac:dyDescent="0.25">
      <c r="A7108" s="14" t="s">
        <v>67</v>
      </c>
      <c r="B7108" t="s">
        <v>47</v>
      </c>
      <c r="C7108" t="s">
        <v>5</v>
      </c>
      <c r="D7108" t="s">
        <v>100</v>
      </c>
      <c r="E7108" t="s">
        <v>101</v>
      </c>
      <c r="F7108" t="s">
        <v>102</v>
      </c>
      <c r="G7108" t="s">
        <v>70</v>
      </c>
      <c r="H7108" t="s">
        <v>31</v>
      </c>
      <c r="I7108" t="s">
        <v>32</v>
      </c>
      <c r="J7108" t="s">
        <v>46</v>
      </c>
      <c r="K7108" s="14" t="s">
        <v>45</v>
      </c>
      <c r="M7108" s="14"/>
      <c r="X7108" s="2">
        <v>0</v>
      </c>
      <c r="Y7108" s="2">
        <v>1</v>
      </c>
    </row>
    <row r="7109" spans="1:25" x14ac:dyDescent="0.25">
      <c r="A7109" s="32"/>
      <c r="D7109" t="b">
        <f>IF(C7109=1,'Data Transformation'!$G$3+0.5*'Data Transformation'!$W$25,IF(C7110=1,D7110-'Data Transformation'!$W$25,FALSE))</f>
        <v>0</v>
      </c>
      <c r="E7109" t="str">
        <f t="array" ref="E7109">IF(ISLOGICAL(D7109),"",FREQUENCY(IF('Data Transformation'!$B$425:$B$8425='Bin Analysis'!$B7107,'Data Transformation'!$G$425:$G$8425),D7109))</f>
        <v/>
      </c>
      <c r="F7109" t="str">
        <f>IF(ISLOGICAL(D7109),"",E7109-E7108)</f>
        <v/>
      </c>
      <c r="M7109" s="14"/>
    </row>
    <row r="7110" spans="1:25" x14ac:dyDescent="0.25">
      <c r="A7110" s="32">
        <f>IF(Weighting!$P$6&gt;0,B7110,"")</f>
        <v>0.32100000000000001</v>
      </c>
      <c r="B7110">
        <f>Weighting!$C$6</f>
        <v>0.32100000000000001</v>
      </c>
      <c r="C7110">
        <f>Weighting!$F$6</f>
        <v>0</v>
      </c>
      <c r="D7110" t="b">
        <f>IF(C7110=1,'Data Transformation'!$G$3+0.5*'Data Transformation'!$W$25,IF(C7111=1,D7111-'Data Transformation'!$W$25,FALSE))</f>
        <v>0</v>
      </c>
      <c r="E7110" t="str">
        <f t="array" ref="E7110">IF(ISLOGICAL(D7110),"",FREQUENCY(IF('Data Transformation'!$B$425:$B$8425='Bin Analysis'!$B7107,'Data Transformation'!$G$425:$G$8425),D7110))</f>
        <v/>
      </c>
      <c r="F7110" t="str">
        <f>IF(ISLOGICAL(D7110),"",E7110-E7109)</f>
        <v/>
      </c>
      <c r="G7110">
        <f>Weighting!$H$6</f>
        <v>1</v>
      </c>
      <c r="H7110">
        <f t="array" ref="H7110">FREQUENCY(IF('Data Transformation'!$B$4:$B$8425=B7107,'Data Transformation'!$G$4:$G$8425),'Bin Analysis'!$B7110)</f>
        <v>10</v>
      </c>
      <c r="I7110">
        <f>H7110-H7109</f>
        <v>10</v>
      </c>
      <c r="J7110">
        <f>IF(I7110=0,0,1)</f>
        <v>1</v>
      </c>
      <c r="K7110">
        <f>J7110*Weighting!$W$6</f>
        <v>1</v>
      </c>
      <c r="M7110" s="14"/>
    </row>
    <row r="7111" spans="1:25" x14ac:dyDescent="0.25">
      <c r="A7111" s="32">
        <f>IF(Weighting!$P$7&gt;0,B7111,"")</f>
        <v>0.45200000000000001</v>
      </c>
      <c r="B7111">
        <f>Weighting!$C$7</f>
        <v>0.45200000000000001</v>
      </c>
      <c r="C7111">
        <f>Weighting!$F$7</f>
        <v>0</v>
      </c>
      <c r="D7111" t="b">
        <f>IF(C7111=1,'Data Transformation'!$G$3+0.5*'Data Transformation'!$W$25,IF(C7112=1,D7112-'Data Transformation'!$W$25,FALSE))</f>
        <v>0</v>
      </c>
      <c r="E7111" t="str">
        <f t="array" ref="E7111">IF(ISLOGICAL(D7111),"",FREQUENCY(IF('Data Transformation'!$B$425:$B$8425='Bin Analysis'!$B7107,'Data Transformation'!$G$425:$G$8425),D7111))</f>
        <v/>
      </c>
      <c r="F7111" t="str">
        <f t="shared" ref="F7111:F7129" si="888">IF(ISLOGICAL(D7111),"",E7111-E7110)</f>
        <v/>
      </c>
      <c r="G7111">
        <f>Weighting!$H$7</f>
        <v>0</v>
      </c>
      <c r="H7111">
        <f t="array" ref="H7111">FREQUENCY(IF('Data Transformation'!$B$4:$B$8425=B7107,'Data Transformation'!$G$4:$G$8425),'Bin Analysis'!$B7111)</f>
        <v>13</v>
      </c>
      <c r="I7111">
        <f t="shared" ref="I7111:I7129" si="889">H7111-H7110</f>
        <v>3</v>
      </c>
      <c r="J7111">
        <f>IF(I7111=0,0,1)</f>
        <v>1</v>
      </c>
      <c r="K7111">
        <f>J7111*Weighting!$W$7</f>
        <v>2</v>
      </c>
      <c r="M7111" s="14"/>
    </row>
    <row r="7112" spans="1:25" x14ac:dyDescent="0.25">
      <c r="A7112" s="32">
        <f>IF(Weighting!$P$8&gt;0,B7112,"")</f>
        <v>0.58299999999999996</v>
      </c>
      <c r="B7112">
        <f>Weighting!$C$8</f>
        <v>0.58299999999999996</v>
      </c>
      <c r="C7112">
        <f>Weighting!$F$8</f>
        <v>0</v>
      </c>
      <c r="D7112" t="b">
        <f>IF(C7112=1,'Data Transformation'!$G$3+0.5*'Data Transformation'!$W$25,IF(C7113=1,D7113-'Data Transformation'!$W$25,FALSE))</f>
        <v>0</v>
      </c>
      <c r="E7112" t="str">
        <f t="array" ref="E7112">IF(ISLOGICAL(D7112),"",FREQUENCY(IF('Data Transformation'!$B$425:$B$8425='Bin Analysis'!$B7107,'Data Transformation'!$G$425:$G$8425),D7112))</f>
        <v/>
      </c>
      <c r="F7112" t="str">
        <f t="shared" si="888"/>
        <v/>
      </c>
      <c r="G7112">
        <f>Weighting!$H$8</f>
        <v>0</v>
      </c>
      <c r="H7112">
        <f t="array" ref="H7112">FREQUENCY(IF('Data Transformation'!$B$4:$B$8425=B7107,'Data Transformation'!$G$4:$G$8425),'Bin Analysis'!$B7112)</f>
        <v>14</v>
      </c>
      <c r="I7112">
        <f t="shared" si="889"/>
        <v>1</v>
      </c>
      <c r="J7112">
        <f t="shared" ref="J7112:J7129" si="890">IF(I7112=0,0,1)</f>
        <v>1</v>
      </c>
      <c r="K7112">
        <f>J7112*Weighting!$W$8</f>
        <v>3</v>
      </c>
      <c r="M7112" s="14"/>
    </row>
    <row r="7113" spans="1:25" x14ac:dyDescent="0.25">
      <c r="A7113" s="32">
        <f>IF(Weighting!$P$9&gt;0,B7113,"")</f>
        <v>0.71399999999999997</v>
      </c>
      <c r="B7113" s="50">
        <f>Weighting!$C$9</f>
        <v>0.71399999999999997</v>
      </c>
      <c r="C7113">
        <f>Weighting!$F$9</f>
        <v>0</v>
      </c>
      <c r="D7113" t="b">
        <f>IF(C7113=1,'Data Transformation'!$G$3+0.5*'Data Transformation'!$W$25,IF(C7114=1,D7114-'Data Transformation'!$W$25,FALSE))</f>
        <v>0</v>
      </c>
      <c r="E7113" t="str">
        <f t="array" ref="E7113">IF(ISLOGICAL(D7113),"",FREQUENCY(IF('Data Transformation'!$B$425:$B$8425='Bin Analysis'!$B7107,'Data Transformation'!$G$425:$G$8425),D7113))</f>
        <v/>
      </c>
      <c r="F7113" t="str">
        <f t="shared" si="888"/>
        <v/>
      </c>
      <c r="G7113">
        <f>Weighting!$H$9</f>
        <v>0</v>
      </c>
      <c r="H7113">
        <f t="array" ref="H7113">FREQUENCY(IF('Data Transformation'!$B$4:$B$8425=B7107,'Data Transformation'!$G$4:$G$8425),'Bin Analysis'!$B7113)</f>
        <v>14</v>
      </c>
      <c r="I7113">
        <f t="shared" si="889"/>
        <v>0</v>
      </c>
      <c r="J7113">
        <f t="shared" si="890"/>
        <v>0</v>
      </c>
      <c r="K7113">
        <f>J7113*Weighting!$W$9</f>
        <v>0</v>
      </c>
      <c r="M7113" s="14"/>
    </row>
    <row r="7114" spans="1:25" x14ac:dyDescent="0.25">
      <c r="A7114" s="32">
        <f>IF(Weighting!$P$10&gt;0,B7114,"")</f>
        <v>0.84499999999999997</v>
      </c>
      <c r="B7114">
        <f>Weighting!$C$10</f>
        <v>0.84499999999999997</v>
      </c>
      <c r="C7114">
        <f>Weighting!$F$10</f>
        <v>0</v>
      </c>
      <c r="D7114" t="b">
        <f>IF(C7114=1,'Data Transformation'!$G$3+0.5*'Data Transformation'!$W$25,IF(C7115=1,D7115-'Data Transformation'!$W$25,FALSE))</f>
        <v>0</v>
      </c>
      <c r="E7114" t="str">
        <f t="array" ref="E7114">IF(ISLOGICAL(D7114),"",FREQUENCY(IF('Data Transformation'!$B$425:$B$8425='Bin Analysis'!$B7107,'Data Transformation'!$G$425:$G$8425),D7114))</f>
        <v/>
      </c>
      <c r="F7114" t="str">
        <f t="shared" si="888"/>
        <v/>
      </c>
      <c r="G7114">
        <f>Weighting!$H$10</f>
        <v>0</v>
      </c>
      <c r="H7114">
        <f t="array" ref="H7114">FREQUENCY(IF('Data Transformation'!$B$4:$B$8425=B7107,'Data Transformation'!$G$4:$G$8425),'Bin Analysis'!$B7114)</f>
        <v>14</v>
      </c>
      <c r="I7114">
        <f t="shared" si="889"/>
        <v>0</v>
      </c>
      <c r="J7114">
        <f t="shared" si="890"/>
        <v>0</v>
      </c>
      <c r="K7114">
        <f>J7114*Weighting!$W$10</f>
        <v>0</v>
      </c>
      <c r="M7114" s="14"/>
    </row>
    <row r="7115" spans="1:25" x14ac:dyDescent="0.25">
      <c r="A7115" s="32">
        <f>IF(Weighting!$P$11&gt;0,B7115,"")</f>
        <v>0.97599999999999998</v>
      </c>
      <c r="B7115">
        <f>Weighting!$C$11</f>
        <v>0.97599999999999998</v>
      </c>
      <c r="C7115">
        <f>Weighting!$F$11</f>
        <v>0</v>
      </c>
      <c r="D7115">
        <f>IF(C7115=1,'Data Transformation'!$G$3+0.5*'Data Transformation'!$W$25,IF(C7116=1,D7116-'Data Transformation'!$W$25,FALSE))</f>
        <v>0.86899999999999999</v>
      </c>
      <c r="E7115">
        <f t="array" ref="E7115">IF(ISLOGICAL(D7115),"",FREQUENCY(IF('Data Transformation'!$B$425:$B$8425='Bin Analysis'!$B7107,'Data Transformation'!$G$425:$G$8425),D7115))</f>
        <v>15</v>
      </c>
      <c r="F7115" t="e">
        <f t="shared" si="888"/>
        <v>#VALUE!</v>
      </c>
      <c r="G7115">
        <f>Weighting!$H$11</f>
        <v>0</v>
      </c>
      <c r="H7115">
        <f t="array" ref="H7115">FREQUENCY(IF('Data Transformation'!$B$4:$B$8425=B7107,'Data Transformation'!$G$4:$G$8425),'Bin Analysis'!$B7115)</f>
        <v>16</v>
      </c>
      <c r="I7115">
        <f t="shared" si="889"/>
        <v>2</v>
      </c>
      <c r="J7115">
        <f t="shared" si="890"/>
        <v>1</v>
      </c>
      <c r="K7115">
        <f>J7115*Weighting!$W$11</f>
        <v>2</v>
      </c>
      <c r="M7115" s="14"/>
    </row>
    <row r="7116" spans="1:25" x14ac:dyDescent="0.25">
      <c r="A7116" s="32">
        <f>IF(Weighting!$P$12&gt;0,B7116,"")</f>
        <v>1.107</v>
      </c>
      <c r="B7116">
        <f>Weighting!$C$12</f>
        <v>1.107</v>
      </c>
      <c r="C7116">
        <f>Weighting!$F$12</f>
        <v>1</v>
      </c>
      <c r="D7116">
        <f>IF(C7116=1,'Data Transformation'!$G$3+0.5*'Data Transformation'!$W$25,IF(C7117=1,D7117-'Data Transformation'!$W$25,FALSE))</f>
        <v>1.131</v>
      </c>
      <c r="E7116">
        <f t="array" ref="E7116">IF(ISLOGICAL(D7116),"",FREQUENCY(IF('Data Transformation'!$B$425:$B$8425='Bin Analysis'!$B7107,'Data Transformation'!$G$425:$G$8425),D7116))</f>
        <v>16</v>
      </c>
      <c r="F7116">
        <f t="shared" si="888"/>
        <v>1</v>
      </c>
      <c r="G7116">
        <f>Weighting!$H$12</f>
        <v>0</v>
      </c>
      <c r="H7116">
        <f t="array" ref="H7116">FREQUENCY(IF('Data Transformation'!$B$4:$B$8425=B7107,'Data Transformation'!$G$4:$G$8425),'Bin Analysis'!$B7116)</f>
        <v>17</v>
      </c>
      <c r="I7116">
        <f t="shared" si="889"/>
        <v>1</v>
      </c>
      <c r="J7116">
        <f t="shared" si="890"/>
        <v>1</v>
      </c>
      <c r="K7116">
        <f>J7116*Weighting!$W$12</f>
        <v>1</v>
      </c>
      <c r="M7116" s="14"/>
    </row>
    <row r="7117" spans="1:25" x14ac:dyDescent="0.25">
      <c r="A7117" s="32">
        <f>IF(Weighting!$P$13&gt;0,B7117,"")</f>
        <v>1.238</v>
      </c>
      <c r="B7117">
        <f>Weighting!$C$13</f>
        <v>1.238</v>
      </c>
      <c r="C7117">
        <f>Weighting!$F$13</f>
        <v>0</v>
      </c>
      <c r="D7117" t="b">
        <f>IF(C7117=1,'Data Transformation'!$G$3+0.5*'Data Transformation'!$W$25,IF(C7118=1,D7118-'Data Transformation'!$W$25,FALSE))</f>
        <v>0</v>
      </c>
      <c r="E7117" t="str">
        <f t="array" ref="E7117">IF(ISLOGICAL(D7117),"",FREQUENCY(IF('Data Transformation'!$B$425:$B$8425='Bin Analysis'!$B7107,'Data Transformation'!$G$425:$G$8425),D7117))</f>
        <v/>
      </c>
      <c r="F7117" t="str">
        <f t="shared" si="888"/>
        <v/>
      </c>
      <c r="G7117">
        <f>Weighting!$H$13</f>
        <v>0</v>
      </c>
      <c r="H7117">
        <f t="array" ref="H7117">FREQUENCY(IF('Data Transformation'!$B$4:$B$8425=B7107,'Data Transformation'!$G$4:$G$8425),'Bin Analysis'!$B7117)</f>
        <v>17</v>
      </c>
      <c r="I7117">
        <f t="shared" si="889"/>
        <v>0</v>
      </c>
      <c r="J7117">
        <f t="shared" si="890"/>
        <v>0</v>
      </c>
      <c r="K7117">
        <f>J7117*Weighting!$W$13</f>
        <v>0</v>
      </c>
      <c r="M7117" s="14"/>
    </row>
    <row r="7118" spans="1:25" x14ac:dyDescent="0.25">
      <c r="A7118" s="32">
        <f>IF(Weighting!$P$14&gt;0,B7118,"")</f>
        <v>1.369</v>
      </c>
      <c r="B7118">
        <f>Weighting!$C$14</f>
        <v>1.369</v>
      </c>
      <c r="C7118">
        <f>Weighting!$F$14</f>
        <v>0</v>
      </c>
      <c r="D7118" t="b">
        <f>IF(C7118=1,'Data Transformation'!$G$3+0.5*'Data Transformation'!$W$25,IF(C7119=1,D7119-'Data Transformation'!$W$25,FALSE))</f>
        <v>0</v>
      </c>
      <c r="E7118" t="str">
        <f t="array" ref="E7118">IF(ISLOGICAL(D7118),"",FREQUENCY(IF('Data Transformation'!$B$425:$B$8425='Bin Analysis'!$B7107,'Data Transformation'!$G$425:$G$8425),D7118))</f>
        <v/>
      </c>
      <c r="F7118" t="str">
        <f t="shared" si="888"/>
        <v/>
      </c>
      <c r="G7118">
        <f>Weighting!$H$14</f>
        <v>0</v>
      </c>
      <c r="H7118">
        <f t="array" ref="H7118">FREQUENCY(IF('Data Transformation'!$B$4:$B$8425=B7107,'Data Transformation'!$G$4:$G$8425),'Bin Analysis'!$B7118)</f>
        <v>17</v>
      </c>
      <c r="I7118">
        <f t="shared" si="889"/>
        <v>0</v>
      </c>
      <c r="J7118">
        <f t="shared" si="890"/>
        <v>0</v>
      </c>
      <c r="K7118">
        <f>J7118*Weighting!$W$14</f>
        <v>0</v>
      </c>
      <c r="M7118" s="14"/>
    </row>
    <row r="7119" spans="1:25" x14ac:dyDescent="0.25">
      <c r="A7119" s="32">
        <f>IF(Weighting!$P$15&gt;0,B7119,"")</f>
        <v>1.5000009999999999</v>
      </c>
      <c r="B7119">
        <f>Weighting!$C$15</f>
        <v>1.5000009999999999</v>
      </c>
      <c r="C7119">
        <f>Weighting!$F$15</f>
        <v>0</v>
      </c>
      <c r="D7119" t="b">
        <f>IF(C7119=1,'Data Transformation'!$G$3+0.5*'Data Transformation'!$W$25,IF(C7120=1,D7120-'Data Transformation'!$W$25,FALSE))</f>
        <v>0</v>
      </c>
      <c r="E7119" t="str">
        <f t="array" ref="E7119">IF(ISLOGICAL(D7119),"",FREQUENCY(IF('Data Transformation'!$B$425:$B$8425='Bin Analysis'!$B7107,'Data Transformation'!$G$425:$G$8425),D7119))</f>
        <v/>
      </c>
      <c r="F7119" t="str">
        <f t="shared" si="888"/>
        <v/>
      </c>
      <c r="G7119">
        <f>Weighting!$H$15</f>
        <v>0</v>
      </c>
      <c r="H7119">
        <f t="array" ref="H7119">FREQUENCY(IF('Data Transformation'!$B$4:$B$8425=B7107,'Data Transformation'!$G$4:$G$8425),'Bin Analysis'!$B7119)</f>
        <v>17</v>
      </c>
      <c r="I7119">
        <f t="shared" si="889"/>
        <v>0</v>
      </c>
      <c r="J7119">
        <f t="shared" si="890"/>
        <v>0</v>
      </c>
      <c r="K7119">
        <f>J7119*Weighting!$W$15</f>
        <v>0</v>
      </c>
      <c r="M7119" s="14"/>
    </row>
    <row r="7120" spans="1:25" x14ac:dyDescent="0.25">
      <c r="A7120" s="32" t="str">
        <f>IF(Weighting!$P$16&gt;0,B7120,"")</f>
        <v/>
      </c>
      <c r="B7120">
        <f>Weighting!$C$16</f>
        <v>1.631</v>
      </c>
      <c r="C7120">
        <f>Weighting!$F$16</f>
        <v>0</v>
      </c>
      <c r="D7120" t="b">
        <f>IF(C7120=1,'Data Transformation'!$G$3+0.5*'Data Transformation'!$W$25,IF(C7121=1,D7121-'Data Transformation'!$W$25,FALSE))</f>
        <v>0</v>
      </c>
      <c r="E7120" t="str">
        <f t="array" ref="E7120">IF(ISLOGICAL(D7120),"",FREQUENCY(IF('Data Transformation'!$B$425:$B$8425='Bin Analysis'!$B7107,'Data Transformation'!$G$425:$G$8425),D7120))</f>
        <v/>
      </c>
      <c r="F7120" t="str">
        <f t="shared" si="888"/>
        <v/>
      </c>
      <c r="G7120">
        <f>Weighting!$H$16</f>
        <v>0</v>
      </c>
      <c r="H7120">
        <f t="array" ref="H7120">FREQUENCY(IF('Data Transformation'!$B$4:$B$8425=B7107,'Data Transformation'!$G$4:$G$8425),'Bin Analysis'!$B7120)</f>
        <v>17</v>
      </c>
      <c r="I7120">
        <f t="shared" si="889"/>
        <v>0</v>
      </c>
      <c r="J7120">
        <f t="shared" si="890"/>
        <v>0</v>
      </c>
      <c r="K7120">
        <f>J7120*Weighting!$W$16</f>
        <v>0</v>
      </c>
      <c r="M7120" s="14"/>
    </row>
    <row r="7121" spans="1:25" x14ac:dyDescent="0.25">
      <c r="A7121" s="32" t="str">
        <f>IF(Weighting!$P$17&gt;0,B7121,"")</f>
        <v/>
      </c>
      <c r="B7121">
        <f>Weighting!$C$17</f>
        <v>1.762</v>
      </c>
      <c r="C7121">
        <f>Weighting!$F$17</f>
        <v>0</v>
      </c>
      <c r="D7121" t="b">
        <f>IF(C7121=1,'Data Transformation'!$G$3+0.5*'Data Transformation'!$W$25,IF(C7122=1,D7122-'Data Transformation'!$W$25,FALSE))</f>
        <v>0</v>
      </c>
      <c r="E7121" t="str">
        <f t="array" ref="E7121">IF(ISLOGICAL(D7121),"",FREQUENCY(IF('Data Transformation'!$B$425:$B$8425='Bin Analysis'!$B7107,'Data Transformation'!$G$425:$G$8425),D7121))</f>
        <v/>
      </c>
      <c r="F7121" t="str">
        <f t="shared" si="888"/>
        <v/>
      </c>
      <c r="G7121">
        <f>Weighting!$H$17</f>
        <v>0</v>
      </c>
      <c r="H7121">
        <f t="array" ref="H7121">FREQUENCY(IF('Data Transformation'!$B$4:$B$8425=B7107,'Data Transformation'!$G$4:$G$8425),'Bin Analysis'!$B7121)</f>
        <v>17</v>
      </c>
      <c r="I7121">
        <f t="shared" si="889"/>
        <v>0</v>
      </c>
      <c r="J7121">
        <f t="shared" si="890"/>
        <v>0</v>
      </c>
      <c r="K7121">
        <f>J7121*Weighting!$W$17</f>
        <v>0</v>
      </c>
      <c r="M7121" s="14"/>
    </row>
    <row r="7122" spans="1:25" x14ac:dyDescent="0.25">
      <c r="A7122" s="32" t="str">
        <f>IF(Weighting!$P$18&gt;0,B7122,"")</f>
        <v/>
      </c>
      <c r="B7122">
        <f>Weighting!$C$18</f>
        <v>1.893</v>
      </c>
      <c r="C7122">
        <f>Weighting!$F$18</f>
        <v>0</v>
      </c>
      <c r="D7122" t="b">
        <f>IF(C7122=1,'Data Transformation'!$G$3+0.5*'Data Transformation'!$W$25,IF(C7123=1,D7123-'Data Transformation'!$W$25,FALSE))</f>
        <v>0</v>
      </c>
      <c r="E7122" t="str">
        <f t="array" ref="E7122">IF(ISLOGICAL(D7122),"",FREQUENCY(IF('Data Transformation'!$B$425:$B$8425='Bin Analysis'!$B7107,'Data Transformation'!$G$425:$G$8425),D7122))</f>
        <v/>
      </c>
      <c r="F7122" t="str">
        <f t="shared" si="888"/>
        <v/>
      </c>
      <c r="G7122">
        <f>Weighting!$H$18</f>
        <v>0</v>
      </c>
      <c r="H7122">
        <f t="array" ref="H7122">FREQUENCY(IF('Data Transformation'!$B$4:$B$8425=B7107,'Data Transformation'!$G$4:$G$8425),'Bin Analysis'!$B7122)</f>
        <v>17</v>
      </c>
      <c r="I7122">
        <f t="shared" si="889"/>
        <v>0</v>
      </c>
      <c r="J7122">
        <f t="shared" si="890"/>
        <v>0</v>
      </c>
      <c r="K7122">
        <f>J7122*Weighting!$W$18</f>
        <v>0</v>
      </c>
      <c r="M7122" s="14"/>
    </row>
    <row r="7123" spans="1:25" x14ac:dyDescent="0.25">
      <c r="A7123" s="32" t="str">
        <f>IF(Weighting!$P$19&gt;0,B7123,"")</f>
        <v/>
      </c>
      <c r="B7123">
        <f>Weighting!$C$19</f>
        <v>2.024</v>
      </c>
      <c r="C7123">
        <f>Weighting!$F$19</f>
        <v>0</v>
      </c>
      <c r="D7123" t="b">
        <f>IF(C7123=1,'Data Transformation'!$G$3+0.5*'Data Transformation'!$W$25,IF(C7124=1,D7124-'Data Transformation'!$W$25,FALSE))</f>
        <v>0</v>
      </c>
      <c r="E7123" t="str">
        <f t="array" ref="E7123">IF(ISLOGICAL(D7123),"",FREQUENCY(IF('Data Transformation'!$B$425:$B$8425='Bin Analysis'!$B7107,'Data Transformation'!$G$425:$G$8425),D7123))</f>
        <v/>
      </c>
      <c r="F7123" t="str">
        <f t="shared" si="888"/>
        <v/>
      </c>
      <c r="G7123">
        <f>Weighting!$H$19</f>
        <v>0</v>
      </c>
      <c r="H7123">
        <f t="array" ref="H7123">FREQUENCY(IF('Data Transformation'!$B$4:$B$8425=B7107,'Data Transformation'!$G$4:$G$8425),'Bin Analysis'!$B7123)</f>
        <v>17</v>
      </c>
      <c r="I7123">
        <f t="shared" si="889"/>
        <v>0</v>
      </c>
      <c r="J7123">
        <f t="shared" si="890"/>
        <v>0</v>
      </c>
      <c r="K7123">
        <f>J7123*Weighting!$W$19</f>
        <v>0</v>
      </c>
      <c r="M7123" s="14"/>
    </row>
    <row r="7124" spans="1:25" x14ac:dyDescent="0.25">
      <c r="A7124" s="32" t="str">
        <f>IF(Weighting!$P$20&gt;0,B7124,"")</f>
        <v/>
      </c>
      <c r="B7124">
        <f>Weighting!$C$20</f>
        <v>2.1550000000000002</v>
      </c>
      <c r="C7124">
        <f>Weighting!$F$20</f>
        <v>0</v>
      </c>
      <c r="D7124" t="b">
        <f>IF(C7124=1,'Data Transformation'!$G$3+0.5*'Data Transformation'!$W$25,IF(C7125=1,D7125-'Data Transformation'!$W$25,FALSE))</f>
        <v>0</v>
      </c>
      <c r="E7124" t="str">
        <f t="array" ref="E7124">IF(ISLOGICAL(D7124),"",FREQUENCY(IF('Data Transformation'!$B$425:$B$8425='Bin Analysis'!$B7107,'Data Transformation'!$G$425:$G$8425),D7124))</f>
        <v/>
      </c>
      <c r="F7124" t="str">
        <f t="shared" si="888"/>
        <v/>
      </c>
      <c r="G7124">
        <f>Weighting!$H$20</f>
        <v>0</v>
      </c>
      <c r="H7124">
        <f t="array" ref="H7124">FREQUENCY(IF('Data Transformation'!$B$4:$B$8425=B7107,'Data Transformation'!$G$4:$G$8425),'Bin Analysis'!$B7124)</f>
        <v>17</v>
      </c>
      <c r="I7124">
        <f t="shared" si="889"/>
        <v>0</v>
      </c>
      <c r="J7124">
        <f t="shared" si="890"/>
        <v>0</v>
      </c>
      <c r="K7124">
        <f>J7124*Weighting!$W$20</f>
        <v>0</v>
      </c>
      <c r="M7124" s="14"/>
    </row>
    <row r="7125" spans="1:25" x14ac:dyDescent="0.25">
      <c r="A7125" s="32" t="str">
        <f>IF(Weighting!$P$21&gt;0,B7125,"")</f>
        <v/>
      </c>
      <c r="B7125">
        <f>Weighting!$C$21</f>
        <v>2.2860000000000005</v>
      </c>
      <c r="C7125">
        <f>Weighting!$F$21</f>
        <v>0</v>
      </c>
      <c r="D7125" t="b">
        <f>IF(C7125=1,'Data Transformation'!$G$3+0.5*'Data Transformation'!$W$25,IF(C7126=1,D7126-'Data Transformation'!$W$25,FALSE))</f>
        <v>0</v>
      </c>
      <c r="E7125" t="str">
        <f t="array" ref="E7125">IF(ISLOGICAL(D7125),"",FREQUENCY(IF('Data Transformation'!$B$425:$B$8425='Bin Analysis'!$B7107,'Data Transformation'!$G$425:$G$8425),D7125))</f>
        <v/>
      </c>
      <c r="F7125" t="str">
        <f t="shared" si="888"/>
        <v/>
      </c>
      <c r="G7125">
        <f>Weighting!$H$21</f>
        <v>0</v>
      </c>
      <c r="H7125">
        <f t="array" ref="H7125">FREQUENCY(IF('Data Transformation'!$B$4:$B$8425=B7107,'Data Transformation'!$G$4:$G$8425),'Bin Analysis'!$B7125)</f>
        <v>17</v>
      </c>
      <c r="I7125">
        <f t="shared" si="889"/>
        <v>0</v>
      </c>
      <c r="J7125">
        <f t="shared" si="890"/>
        <v>0</v>
      </c>
      <c r="K7125">
        <f>J7125*Weighting!$W$21</f>
        <v>0</v>
      </c>
      <c r="M7125" s="14"/>
    </row>
    <row r="7126" spans="1:25" x14ac:dyDescent="0.25">
      <c r="A7126" s="32" t="str">
        <f>IF(Weighting!$P$22&gt;0,B7126,"")</f>
        <v/>
      </c>
      <c r="B7126">
        <f>Weighting!$C$22</f>
        <v>2.4170000000000007</v>
      </c>
      <c r="C7126">
        <f>Weighting!$F$22</f>
        <v>0</v>
      </c>
      <c r="D7126" t="b">
        <f>IF(C7126=1,'Data Transformation'!$G$3+0.5*'Data Transformation'!$W$25,IF(C7127=1,D7127-'Data Transformation'!$W$25,FALSE))</f>
        <v>0</v>
      </c>
      <c r="E7126" t="str">
        <f t="array" ref="E7126">IF(ISLOGICAL(D7126),"",FREQUENCY(IF('Data Transformation'!$B$425:$B$8425='Bin Analysis'!$B7107,'Data Transformation'!$G$425:$G$8425),D7126))</f>
        <v/>
      </c>
      <c r="F7126" t="str">
        <f t="shared" si="888"/>
        <v/>
      </c>
      <c r="G7126">
        <f>Weighting!$H$22</f>
        <v>0</v>
      </c>
      <c r="H7126">
        <f t="array" ref="H7126">FREQUENCY(IF('Data Transformation'!$B$4:$B$8425=B7107,'Data Transformation'!$G$4:$G$8425),'Bin Analysis'!$B7126)</f>
        <v>17</v>
      </c>
      <c r="I7126">
        <f t="shared" si="889"/>
        <v>0</v>
      </c>
      <c r="J7126">
        <f t="shared" si="890"/>
        <v>0</v>
      </c>
      <c r="K7126">
        <f>J7126*Weighting!$W$22</f>
        <v>0</v>
      </c>
      <c r="M7126" s="14"/>
    </row>
    <row r="7127" spans="1:25" x14ac:dyDescent="0.25">
      <c r="A7127" s="32" t="str">
        <f>IF(Weighting!$P$23&gt;0,B7127,"")</f>
        <v/>
      </c>
      <c r="B7127">
        <f>Weighting!$C$23</f>
        <v>2.5480000000000009</v>
      </c>
      <c r="C7127">
        <f>Weighting!$F$23</f>
        <v>0</v>
      </c>
      <c r="D7127" t="b">
        <f>IF(C7127=1,'Data Transformation'!$G$3+0.5*'Data Transformation'!$W$25,IF(C7128=1,D7128-'Data Transformation'!$W$25,FALSE))</f>
        <v>0</v>
      </c>
      <c r="E7127" t="str">
        <f t="array" ref="E7127">IF(ISLOGICAL(D7127),"",FREQUENCY(IF('Data Transformation'!$B$425:$B$8425='Bin Analysis'!$B7107,'Data Transformation'!$G$425:$G$8425),D7127))</f>
        <v/>
      </c>
      <c r="F7127" t="str">
        <f t="shared" si="888"/>
        <v/>
      </c>
      <c r="G7127">
        <f>Weighting!$H$23</f>
        <v>0</v>
      </c>
      <c r="H7127">
        <f t="array" ref="H7127">FREQUENCY(IF('Data Transformation'!$B$4:$B$8425=B7107,'Data Transformation'!$G$4:$G$8425),'Bin Analysis'!$B7127)</f>
        <v>17</v>
      </c>
      <c r="I7127">
        <f t="shared" si="889"/>
        <v>0</v>
      </c>
      <c r="J7127">
        <f t="shared" si="890"/>
        <v>0</v>
      </c>
      <c r="K7127">
        <f>J7127*Weighting!$W$23</f>
        <v>0</v>
      </c>
      <c r="M7127" s="14"/>
    </row>
    <row r="7128" spans="1:25" x14ac:dyDescent="0.25">
      <c r="A7128" s="32" t="str">
        <f>IF(Weighting!$P$24&gt;0,B7128,"")</f>
        <v/>
      </c>
      <c r="B7128">
        <f>Weighting!$C$24</f>
        <v>2.6790000000000012</v>
      </c>
      <c r="C7128">
        <f>Weighting!$F$24</f>
        <v>0</v>
      </c>
      <c r="D7128" t="b">
        <f>IF(C7128=1,'Data Transformation'!$G$3+0.5*'Data Transformation'!$W$25,IF(C7129=1,D7129-'Data Transformation'!$W$25,FALSE))</f>
        <v>0</v>
      </c>
      <c r="E7128" t="str">
        <f t="array" ref="E7128">IF(ISLOGICAL(D7128),"",FREQUENCY(IF('Data Transformation'!$B$425:$B$8425='Bin Analysis'!$B7107,'Data Transformation'!$G$425:$G$8425),D7128))</f>
        <v/>
      </c>
      <c r="F7128" t="str">
        <f t="shared" si="888"/>
        <v/>
      </c>
      <c r="G7128">
        <f>Weighting!$H$24</f>
        <v>0</v>
      </c>
      <c r="H7128">
        <f t="array" ref="H7128">FREQUENCY(IF('Data Transformation'!$B$4:$B$8425=B7107,'Data Transformation'!$G$4:$G$8425),'Bin Analysis'!$B7128)</f>
        <v>17</v>
      </c>
      <c r="I7128">
        <f t="shared" si="889"/>
        <v>0</v>
      </c>
      <c r="J7128">
        <f t="shared" si="890"/>
        <v>0</v>
      </c>
      <c r="K7128">
        <f>J7128*Weighting!$W$24</f>
        <v>0</v>
      </c>
      <c r="M7128" s="14"/>
    </row>
    <row r="7129" spans="1:25" x14ac:dyDescent="0.25">
      <c r="A7129" s="32" t="str">
        <f>IF(Weighting!$P$25&gt;0,B7129,"")</f>
        <v/>
      </c>
      <c r="B7129">
        <f>Weighting!$C$25</f>
        <v>2.8100000000000014</v>
      </c>
      <c r="C7129">
        <f>Weighting!$F$25</f>
        <v>0</v>
      </c>
      <c r="D7129" t="b">
        <f>IF(C7129=1,'Data Transformation'!$G$3+0.5*'Data Transformation'!$W$25,IF(C7130=1,D7130-'Data Transformation'!$W$25,FALSE))</f>
        <v>0</v>
      </c>
      <c r="E7129" t="str">
        <f t="array" ref="E7129">IF(ISLOGICAL(D7129),"",FREQUENCY(IF('Data Transformation'!$B$425:$B$8425='Bin Analysis'!$B7107,'Data Transformation'!$G$425:$G$8425),D7129))</f>
        <v/>
      </c>
      <c r="F7129" t="str">
        <f t="shared" si="888"/>
        <v/>
      </c>
      <c r="G7129">
        <f>Weighting!$H$25</f>
        <v>0</v>
      </c>
      <c r="H7129">
        <f t="array" ref="H7129">FREQUENCY(IF('Data Transformation'!$B$4:$B$8425=B7107,'Data Transformation'!$G$4:$G$8425),'Bin Analysis'!$B7129)</f>
        <v>17</v>
      </c>
      <c r="I7129">
        <f t="shared" si="889"/>
        <v>0</v>
      </c>
      <c r="J7129">
        <f t="shared" si="890"/>
        <v>0</v>
      </c>
      <c r="K7129">
        <f>J7129*Weighting!$W$25</f>
        <v>0</v>
      </c>
      <c r="M7129" s="14"/>
    </row>
    <row r="7130" spans="1:25" x14ac:dyDescent="0.25">
      <c r="O7130"/>
      <c r="P7130"/>
      <c r="Q7130"/>
      <c r="R7130"/>
    </row>
    <row r="7131" spans="1:25" ht="23.25" x14ac:dyDescent="0.35">
      <c r="A7131" s="21" t="s">
        <v>0</v>
      </c>
      <c r="B7131" s="21">
        <f>IFERROR(VLOOKUP(C7131,'Data Transformation'!$L$6:$M$426,2,FALSE),"")</f>
        <v>297</v>
      </c>
      <c r="C7131" s="21">
        <f>C7107+1</f>
        <v>297</v>
      </c>
      <c r="D7131" s="21"/>
      <c r="E7131" s="21"/>
      <c r="F7131" s="21"/>
      <c r="G7131" s="21"/>
      <c r="H7131" s="22"/>
      <c r="I7131" s="22"/>
      <c r="J7131" s="22"/>
      <c r="K7131" s="21"/>
      <c r="L7131" s="21">
        <f>B7131</f>
        <v>297</v>
      </c>
      <c r="M7131" s="23">
        <f>INDEX('Data Transformation'!$O$4:$O$424,MATCH($B7131,'Data Transformation'!$M$4:$M$424,0),MATCH($M$2,'Data Transformation'!$O$3,0))</f>
        <v>18</v>
      </c>
      <c r="N7131" s="27">
        <f>IF('Input and Summary Results'!$J$16="minimum",'Bin Analysis'!X7132/(M7131-1),'Bin Analysis'!Y7131/('Bin Analysis'!M7131-1))</f>
        <v>5.8823529411764705E-2</v>
      </c>
      <c r="O7131" s="27">
        <f>IF(M7131=FALSE,NA(),(VLOOKUP(1,C7134:K7153,4,FALSE))/(M7131-1))</f>
        <v>0.76470588235294112</v>
      </c>
      <c r="P7131" s="27">
        <f>IF(M7131=FALSE,NA(),SUM(J7134:J7153)/Weighting!$S$5)</f>
        <v>0.6</v>
      </c>
      <c r="Q7131" s="27">
        <f>IF(M7131=FALSE,NA(),SUM(K7134:K7153)/Weighting!$S$6)</f>
        <v>0.52173913043478259</v>
      </c>
      <c r="R7131" s="27">
        <f>IF(M7131=FALSE,NA(),(VLOOKUP(1,G7134:K7153,3,FALSE))/(M7131-1))</f>
        <v>5.8823529411764705E-2</v>
      </c>
      <c r="S7131" s="22" t="str">
        <f>IF(M7131=FALSE,NA(),IF(SUM(J7134:J7153)=2,"yes","no"))</f>
        <v>no</v>
      </c>
      <c r="X7131" s="2" cm="2">
        <f t="array" ref="X7131:X7132">FREQUENCY(IF('Data Transformation'!$B$425:$B$6424='Bin Analysis'!L7131,'Data Transformation'!$G$425:$G$6424),'Data Transformation'!$U$11)</f>
        <v>16</v>
      </c>
      <c r="Y7131" s="2" cm="2">
        <f t="array" ref="Y7131:Y7132">FREQUENCY(IF('Data Transformation'!$B$425:$B$6424='Bin Analysis'!L7131,'Data Transformation'!$G$425:$G$6424),'Data Transformation'!$U$12)</f>
        <v>3</v>
      </c>
    </row>
    <row r="7132" spans="1:25" x14ac:dyDescent="0.25">
      <c r="A7132" s="14" t="s">
        <v>67</v>
      </c>
      <c r="B7132" t="s">
        <v>47</v>
      </c>
      <c r="C7132" t="s">
        <v>5</v>
      </c>
      <c r="D7132" t="s">
        <v>100</v>
      </c>
      <c r="E7132" t="s">
        <v>101</v>
      </c>
      <c r="F7132" t="s">
        <v>102</v>
      </c>
      <c r="G7132" t="s">
        <v>70</v>
      </c>
      <c r="H7132" t="s">
        <v>31</v>
      </c>
      <c r="I7132" t="s">
        <v>32</v>
      </c>
      <c r="J7132" t="s">
        <v>46</v>
      </c>
      <c r="K7132" s="14" t="s">
        <v>45</v>
      </c>
      <c r="M7132" s="14"/>
      <c r="X7132" s="2">
        <v>1</v>
      </c>
      <c r="Y7132" s="2">
        <v>14</v>
      </c>
    </row>
    <row r="7133" spans="1:25" x14ac:dyDescent="0.25">
      <c r="A7133" s="32"/>
      <c r="D7133" t="b">
        <f>IF(C7133=1,'Data Transformation'!$G$3+0.5*'Data Transformation'!$W$25,IF(C7134=1,D7134-'Data Transformation'!$W$25,FALSE))</f>
        <v>0</v>
      </c>
      <c r="E7133" t="str">
        <f t="array" ref="E7133">IF(ISLOGICAL(D7133),"",FREQUENCY(IF('Data Transformation'!$B$425:$B$8425='Bin Analysis'!$B7131,'Data Transformation'!$G$425:$G$8425),D7133))</f>
        <v/>
      </c>
      <c r="F7133" t="str">
        <f>IF(ISLOGICAL(D7133),"",E7133-E7132)</f>
        <v/>
      </c>
      <c r="M7133" s="14"/>
    </row>
    <row r="7134" spans="1:25" x14ac:dyDescent="0.25">
      <c r="A7134" s="32">
        <f>IF(Weighting!$P$6&gt;0,B7134,"")</f>
        <v>0.32100000000000001</v>
      </c>
      <c r="B7134">
        <f>Weighting!$C$6</f>
        <v>0.32100000000000001</v>
      </c>
      <c r="C7134">
        <f>Weighting!$F$6</f>
        <v>0</v>
      </c>
      <c r="D7134" t="b">
        <f>IF(C7134=1,'Data Transformation'!$G$3+0.5*'Data Transformation'!$W$25,IF(C7135=1,D7135-'Data Transformation'!$W$25,FALSE))</f>
        <v>0</v>
      </c>
      <c r="E7134" t="str">
        <f t="array" ref="E7134">IF(ISLOGICAL(D7134),"",FREQUENCY(IF('Data Transformation'!$B$425:$B$8425='Bin Analysis'!$B7131,'Data Transformation'!$G$425:$G$8425),D7134))</f>
        <v/>
      </c>
      <c r="F7134" t="str">
        <f>IF(ISLOGICAL(D7134),"",E7134-E7133)</f>
        <v/>
      </c>
      <c r="G7134">
        <f>Weighting!$H$6</f>
        <v>1</v>
      </c>
      <c r="H7134">
        <f t="array" ref="H7134">FREQUENCY(IF('Data Transformation'!$B$4:$B$8425=B7131,'Data Transformation'!$G$4:$G$8425),'Bin Analysis'!$B7134)</f>
        <v>1</v>
      </c>
      <c r="I7134">
        <f>H7134-H7133</f>
        <v>1</v>
      </c>
      <c r="J7134">
        <f>IF(I7134=0,0,1)</f>
        <v>1</v>
      </c>
      <c r="K7134">
        <f>J7134*Weighting!$W$6</f>
        <v>1</v>
      </c>
      <c r="M7134" s="14"/>
    </row>
    <row r="7135" spans="1:25" x14ac:dyDescent="0.25">
      <c r="A7135" s="32">
        <f>IF(Weighting!$P$7&gt;0,B7135,"")</f>
        <v>0.45200000000000001</v>
      </c>
      <c r="B7135">
        <f>Weighting!$C$7</f>
        <v>0.45200000000000001</v>
      </c>
      <c r="C7135">
        <f>Weighting!$F$7</f>
        <v>0</v>
      </c>
      <c r="D7135" t="b">
        <f>IF(C7135=1,'Data Transformation'!$G$3+0.5*'Data Transformation'!$W$25,IF(C7136=1,D7136-'Data Transformation'!$W$25,FALSE))</f>
        <v>0</v>
      </c>
      <c r="E7135" t="str">
        <f t="array" ref="E7135">IF(ISLOGICAL(D7135),"",FREQUENCY(IF('Data Transformation'!$B$425:$B$8425='Bin Analysis'!$B7131,'Data Transformation'!$G$425:$G$8425),D7135))</f>
        <v/>
      </c>
      <c r="F7135" t="str">
        <f t="shared" ref="F7135:F7153" si="891">IF(ISLOGICAL(D7135),"",E7135-E7134)</f>
        <v/>
      </c>
      <c r="G7135">
        <f>Weighting!$H$7</f>
        <v>0</v>
      </c>
      <c r="H7135">
        <f t="array" ref="H7135">FREQUENCY(IF('Data Transformation'!$B$4:$B$8425=B7131,'Data Transformation'!$G$4:$G$8425),'Bin Analysis'!$B7135)</f>
        <v>1</v>
      </c>
      <c r="I7135">
        <f t="shared" ref="I7135:I7153" si="892">H7135-H7134</f>
        <v>0</v>
      </c>
      <c r="J7135">
        <f>IF(I7135=0,0,1)</f>
        <v>0</v>
      </c>
      <c r="K7135">
        <f>J7135*Weighting!$W$7</f>
        <v>0</v>
      </c>
      <c r="M7135" s="14"/>
    </row>
    <row r="7136" spans="1:25" x14ac:dyDescent="0.25">
      <c r="A7136" s="32">
        <f>IF(Weighting!$P$8&gt;0,B7136,"")</f>
        <v>0.58299999999999996</v>
      </c>
      <c r="B7136">
        <f>Weighting!$C$8</f>
        <v>0.58299999999999996</v>
      </c>
      <c r="C7136">
        <f>Weighting!$F$8</f>
        <v>0</v>
      </c>
      <c r="D7136" t="b">
        <f>IF(C7136=1,'Data Transformation'!$G$3+0.5*'Data Transformation'!$W$25,IF(C7137=1,D7137-'Data Transformation'!$W$25,FALSE))</f>
        <v>0</v>
      </c>
      <c r="E7136" t="str">
        <f t="array" ref="E7136">IF(ISLOGICAL(D7136),"",FREQUENCY(IF('Data Transformation'!$B$425:$B$8425='Bin Analysis'!$B7131,'Data Transformation'!$G$425:$G$8425),D7136))</f>
        <v/>
      </c>
      <c r="F7136" t="str">
        <f t="shared" si="891"/>
        <v/>
      </c>
      <c r="G7136">
        <f>Weighting!$H$8</f>
        <v>0</v>
      </c>
      <c r="H7136">
        <f t="array" ref="H7136">FREQUENCY(IF('Data Transformation'!$B$4:$B$8425=B7131,'Data Transformation'!$G$4:$G$8425),'Bin Analysis'!$B7136)</f>
        <v>2</v>
      </c>
      <c r="I7136">
        <f t="shared" si="892"/>
        <v>1</v>
      </c>
      <c r="J7136">
        <f t="shared" ref="J7136:J7153" si="893">IF(I7136=0,0,1)</f>
        <v>1</v>
      </c>
      <c r="K7136">
        <f>J7136*Weighting!$W$8</f>
        <v>3</v>
      </c>
      <c r="M7136" s="14"/>
    </row>
    <row r="7137" spans="1:13" x14ac:dyDescent="0.25">
      <c r="A7137" s="32">
        <f>IF(Weighting!$P$9&gt;0,B7137,"")</f>
        <v>0.71399999999999997</v>
      </c>
      <c r="B7137" s="50">
        <f>Weighting!$C$9</f>
        <v>0.71399999999999997</v>
      </c>
      <c r="C7137">
        <f>Weighting!$F$9</f>
        <v>0</v>
      </c>
      <c r="D7137" t="b">
        <f>IF(C7137=1,'Data Transformation'!$G$3+0.5*'Data Transformation'!$W$25,IF(C7138=1,D7138-'Data Transformation'!$W$25,FALSE))</f>
        <v>0</v>
      </c>
      <c r="E7137" t="str">
        <f t="array" ref="E7137">IF(ISLOGICAL(D7137),"",FREQUENCY(IF('Data Transformation'!$B$425:$B$8425='Bin Analysis'!$B7131,'Data Transformation'!$G$425:$G$8425),D7137))</f>
        <v/>
      </c>
      <c r="F7137" t="str">
        <f t="shared" si="891"/>
        <v/>
      </c>
      <c r="G7137">
        <f>Weighting!$H$9</f>
        <v>0</v>
      </c>
      <c r="H7137">
        <f t="array" ref="H7137">FREQUENCY(IF('Data Transformation'!$B$4:$B$8425=B7131,'Data Transformation'!$G$4:$G$8425),'Bin Analysis'!$B7137)</f>
        <v>2</v>
      </c>
      <c r="I7137">
        <f t="shared" si="892"/>
        <v>0</v>
      </c>
      <c r="J7137">
        <f t="shared" si="893"/>
        <v>0</v>
      </c>
      <c r="K7137">
        <f>J7137*Weighting!$W$9</f>
        <v>0</v>
      </c>
      <c r="M7137" s="14"/>
    </row>
    <row r="7138" spans="1:13" x14ac:dyDescent="0.25">
      <c r="A7138" s="32">
        <f>IF(Weighting!$P$10&gt;0,B7138,"")</f>
        <v>0.84499999999999997</v>
      </c>
      <c r="B7138">
        <f>Weighting!$C$10</f>
        <v>0.84499999999999997</v>
      </c>
      <c r="C7138">
        <f>Weighting!$F$10</f>
        <v>0</v>
      </c>
      <c r="D7138" t="b">
        <f>IF(C7138=1,'Data Transformation'!$G$3+0.5*'Data Transformation'!$W$25,IF(C7139=1,D7139-'Data Transformation'!$W$25,FALSE))</f>
        <v>0</v>
      </c>
      <c r="E7138" t="str">
        <f t="array" ref="E7138">IF(ISLOGICAL(D7138),"",FREQUENCY(IF('Data Transformation'!$B$425:$B$8425='Bin Analysis'!$B7131,'Data Transformation'!$G$425:$G$8425),D7138))</f>
        <v/>
      </c>
      <c r="F7138" t="str">
        <f t="shared" si="891"/>
        <v/>
      </c>
      <c r="G7138">
        <f>Weighting!$H$10</f>
        <v>0</v>
      </c>
      <c r="H7138">
        <f t="array" ref="H7138">FREQUENCY(IF('Data Transformation'!$B$4:$B$8425=B7131,'Data Transformation'!$G$4:$G$8425),'Bin Analysis'!$B7138)</f>
        <v>3</v>
      </c>
      <c r="I7138">
        <f t="shared" si="892"/>
        <v>1</v>
      </c>
      <c r="J7138">
        <f t="shared" si="893"/>
        <v>1</v>
      </c>
      <c r="K7138">
        <f>J7138*Weighting!$W$10</f>
        <v>3</v>
      </c>
      <c r="M7138" s="14"/>
    </row>
    <row r="7139" spans="1:13" x14ac:dyDescent="0.25">
      <c r="A7139" s="32">
        <f>IF(Weighting!$P$11&gt;0,B7139,"")</f>
        <v>0.97599999999999998</v>
      </c>
      <c r="B7139">
        <f>Weighting!$C$11</f>
        <v>0.97599999999999998</v>
      </c>
      <c r="C7139">
        <f>Weighting!$F$11</f>
        <v>0</v>
      </c>
      <c r="D7139">
        <f>IF(C7139=1,'Data Transformation'!$G$3+0.5*'Data Transformation'!$W$25,IF(C7140=1,D7140-'Data Transformation'!$W$25,FALSE))</f>
        <v>0.86899999999999999</v>
      </c>
      <c r="E7139">
        <f t="array" ref="E7139">IF(ISLOGICAL(D7139),"",FREQUENCY(IF('Data Transformation'!$B$425:$B$8425='Bin Analysis'!$B7131,'Data Transformation'!$G$425:$G$8425),D7139))</f>
        <v>3</v>
      </c>
      <c r="F7139" t="e">
        <f t="shared" si="891"/>
        <v>#VALUE!</v>
      </c>
      <c r="G7139">
        <f>Weighting!$H$11</f>
        <v>0</v>
      </c>
      <c r="H7139">
        <f t="array" ref="H7139">FREQUENCY(IF('Data Transformation'!$B$4:$B$8425=B7131,'Data Transformation'!$G$4:$G$8425),'Bin Analysis'!$B7139)</f>
        <v>9</v>
      </c>
      <c r="I7139">
        <f t="shared" si="892"/>
        <v>6</v>
      </c>
      <c r="J7139">
        <f t="shared" si="893"/>
        <v>1</v>
      </c>
      <c r="K7139">
        <f>J7139*Weighting!$W$11</f>
        <v>2</v>
      </c>
      <c r="M7139" s="14"/>
    </row>
    <row r="7140" spans="1:13" x14ac:dyDescent="0.25">
      <c r="A7140" s="32">
        <f>IF(Weighting!$P$12&gt;0,B7140,"")</f>
        <v>1.107</v>
      </c>
      <c r="B7140">
        <f>Weighting!$C$12</f>
        <v>1.107</v>
      </c>
      <c r="C7140">
        <f>Weighting!$F$12</f>
        <v>1</v>
      </c>
      <c r="D7140">
        <f>IF(C7140=1,'Data Transformation'!$G$3+0.5*'Data Transformation'!$W$25,IF(C7141=1,D7141-'Data Transformation'!$W$25,FALSE))</f>
        <v>1.131</v>
      </c>
      <c r="E7140">
        <f t="array" ref="E7140">IF(ISLOGICAL(D7140),"",FREQUENCY(IF('Data Transformation'!$B$425:$B$8425='Bin Analysis'!$B7131,'Data Transformation'!$G$425:$G$8425),D7140))</f>
        <v>16</v>
      </c>
      <c r="F7140">
        <f t="shared" si="891"/>
        <v>13</v>
      </c>
      <c r="G7140">
        <f>Weighting!$H$12</f>
        <v>0</v>
      </c>
      <c r="H7140">
        <f t="array" ref="H7140">FREQUENCY(IF('Data Transformation'!$B$4:$B$8425=B7131,'Data Transformation'!$G$4:$G$8425),'Bin Analysis'!$B7140)</f>
        <v>16</v>
      </c>
      <c r="I7140">
        <f t="shared" si="892"/>
        <v>7</v>
      </c>
      <c r="J7140">
        <f t="shared" si="893"/>
        <v>1</v>
      </c>
      <c r="K7140">
        <f>J7140*Weighting!$W$12</f>
        <v>1</v>
      </c>
      <c r="M7140" s="14"/>
    </row>
    <row r="7141" spans="1:13" x14ac:dyDescent="0.25">
      <c r="A7141" s="32">
        <f>IF(Weighting!$P$13&gt;0,B7141,"")</f>
        <v>1.238</v>
      </c>
      <c r="B7141">
        <f>Weighting!$C$13</f>
        <v>1.238</v>
      </c>
      <c r="C7141">
        <f>Weighting!$F$13</f>
        <v>0</v>
      </c>
      <c r="D7141" t="b">
        <f>IF(C7141=1,'Data Transformation'!$G$3+0.5*'Data Transformation'!$W$25,IF(C7142=1,D7142-'Data Transformation'!$W$25,FALSE))</f>
        <v>0</v>
      </c>
      <c r="E7141" t="str">
        <f t="array" ref="E7141">IF(ISLOGICAL(D7141),"",FREQUENCY(IF('Data Transformation'!$B$425:$B$8425='Bin Analysis'!$B7131,'Data Transformation'!$G$425:$G$8425),D7141))</f>
        <v/>
      </c>
      <c r="F7141" t="str">
        <f t="shared" si="891"/>
        <v/>
      </c>
      <c r="G7141">
        <f>Weighting!$H$13</f>
        <v>0</v>
      </c>
      <c r="H7141">
        <f t="array" ref="H7141">FREQUENCY(IF('Data Transformation'!$B$4:$B$8425=B7131,'Data Transformation'!$G$4:$G$8425),'Bin Analysis'!$B7141)</f>
        <v>18</v>
      </c>
      <c r="I7141">
        <f t="shared" si="892"/>
        <v>2</v>
      </c>
      <c r="J7141">
        <f t="shared" si="893"/>
        <v>1</v>
      </c>
      <c r="K7141">
        <f>J7141*Weighting!$W$13</f>
        <v>2</v>
      </c>
      <c r="M7141" s="14"/>
    </row>
    <row r="7142" spans="1:13" x14ac:dyDescent="0.25">
      <c r="A7142" s="32">
        <f>IF(Weighting!$P$14&gt;0,B7142,"")</f>
        <v>1.369</v>
      </c>
      <c r="B7142">
        <f>Weighting!$C$14</f>
        <v>1.369</v>
      </c>
      <c r="C7142">
        <f>Weighting!$F$14</f>
        <v>0</v>
      </c>
      <c r="D7142" t="b">
        <f>IF(C7142=1,'Data Transformation'!$G$3+0.5*'Data Transformation'!$W$25,IF(C7143=1,D7143-'Data Transformation'!$W$25,FALSE))</f>
        <v>0</v>
      </c>
      <c r="E7142" t="str">
        <f t="array" ref="E7142">IF(ISLOGICAL(D7142),"",FREQUENCY(IF('Data Transformation'!$B$425:$B$8425='Bin Analysis'!$B7131,'Data Transformation'!$G$425:$G$8425),D7142))</f>
        <v/>
      </c>
      <c r="F7142" t="str">
        <f t="shared" si="891"/>
        <v/>
      </c>
      <c r="G7142">
        <f>Weighting!$H$14</f>
        <v>0</v>
      </c>
      <c r="H7142">
        <f t="array" ref="H7142">FREQUENCY(IF('Data Transformation'!$B$4:$B$8425=B7131,'Data Transformation'!$G$4:$G$8425),'Bin Analysis'!$B7142)</f>
        <v>18</v>
      </c>
      <c r="I7142">
        <f t="shared" si="892"/>
        <v>0</v>
      </c>
      <c r="J7142">
        <f t="shared" si="893"/>
        <v>0</v>
      </c>
      <c r="K7142">
        <f>J7142*Weighting!$W$14</f>
        <v>0</v>
      </c>
      <c r="M7142" s="14"/>
    </row>
    <row r="7143" spans="1:13" x14ac:dyDescent="0.25">
      <c r="A7143" s="32">
        <f>IF(Weighting!$P$15&gt;0,B7143,"")</f>
        <v>1.5000009999999999</v>
      </c>
      <c r="B7143">
        <f>Weighting!$C$15</f>
        <v>1.5000009999999999</v>
      </c>
      <c r="C7143">
        <f>Weighting!$F$15</f>
        <v>0</v>
      </c>
      <c r="D7143" t="b">
        <f>IF(C7143=1,'Data Transformation'!$G$3+0.5*'Data Transformation'!$W$25,IF(C7144=1,D7144-'Data Transformation'!$W$25,FALSE))</f>
        <v>0</v>
      </c>
      <c r="E7143" t="str">
        <f t="array" ref="E7143">IF(ISLOGICAL(D7143),"",FREQUENCY(IF('Data Transformation'!$B$425:$B$8425='Bin Analysis'!$B7131,'Data Transformation'!$G$425:$G$8425),D7143))</f>
        <v/>
      </c>
      <c r="F7143" t="str">
        <f t="shared" si="891"/>
        <v/>
      </c>
      <c r="G7143">
        <f>Weighting!$H$15</f>
        <v>0</v>
      </c>
      <c r="H7143">
        <f t="array" ref="H7143">FREQUENCY(IF('Data Transformation'!$B$4:$B$8425=B7131,'Data Transformation'!$G$4:$G$8425),'Bin Analysis'!$B7143)</f>
        <v>18</v>
      </c>
      <c r="I7143">
        <f t="shared" si="892"/>
        <v>0</v>
      </c>
      <c r="J7143">
        <f t="shared" si="893"/>
        <v>0</v>
      </c>
      <c r="K7143">
        <f>J7143*Weighting!$W$15</f>
        <v>0</v>
      </c>
      <c r="M7143" s="14"/>
    </row>
    <row r="7144" spans="1:13" x14ac:dyDescent="0.25">
      <c r="A7144" s="32" t="str">
        <f>IF(Weighting!$P$16&gt;0,B7144,"")</f>
        <v/>
      </c>
      <c r="B7144">
        <f>Weighting!$C$16</f>
        <v>1.631</v>
      </c>
      <c r="C7144">
        <f>Weighting!$F$16</f>
        <v>0</v>
      </c>
      <c r="D7144" t="b">
        <f>IF(C7144=1,'Data Transformation'!$G$3+0.5*'Data Transformation'!$W$25,IF(C7145=1,D7145-'Data Transformation'!$W$25,FALSE))</f>
        <v>0</v>
      </c>
      <c r="E7144" t="str">
        <f t="array" ref="E7144">IF(ISLOGICAL(D7144),"",FREQUENCY(IF('Data Transformation'!$B$425:$B$8425='Bin Analysis'!$B7131,'Data Transformation'!$G$425:$G$8425),D7144))</f>
        <v/>
      </c>
      <c r="F7144" t="str">
        <f t="shared" si="891"/>
        <v/>
      </c>
      <c r="G7144">
        <f>Weighting!$H$16</f>
        <v>0</v>
      </c>
      <c r="H7144">
        <f t="array" ref="H7144">FREQUENCY(IF('Data Transformation'!$B$4:$B$8425=B7131,'Data Transformation'!$G$4:$G$8425),'Bin Analysis'!$B7144)</f>
        <v>18</v>
      </c>
      <c r="I7144">
        <f t="shared" si="892"/>
        <v>0</v>
      </c>
      <c r="J7144">
        <f t="shared" si="893"/>
        <v>0</v>
      </c>
      <c r="K7144">
        <f>J7144*Weighting!$W$16</f>
        <v>0</v>
      </c>
      <c r="M7144" s="14"/>
    </row>
    <row r="7145" spans="1:13" x14ac:dyDescent="0.25">
      <c r="A7145" s="32" t="str">
        <f>IF(Weighting!$P$17&gt;0,B7145,"")</f>
        <v/>
      </c>
      <c r="B7145">
        <f>Weighting!$C$17</f>
        <v>1.762</v>
      </c>
      <c r="C7145">
        <f>Weighting!$F$17</f>
        <v>0</v>
      </c>
      <c r="D7145" t="b">
        <f>IF(C7145=1,'Data Transformation'!$G$3+0.5*'Data Transformation'!$W$25,IF(C7146=1,D7146-'Data Transformation'!$W$25,FALSE))</f>
        <v>0</v>
      </c>
      <c r="E7145" t="str">
        <f t="array" ref="E7145">IF(ISLOGICAL(D7145),"",FREQUENCY(IF('Data Transformation'!$B$425:$B$8425='Bin Analysis'!$B7131,'Data Transformation'!$G$425:$G$8425),D7145))</f>
        <v/>
      </c>
      <c r="F7145" t="str">
        <f t="shared" si="891"/>
        <v/>
      </c>
      <c r="G7145">
        <f>Weighting!$H$17</f>
        <v>0</v>
      </c>
      <c r="H7145">
        <f t="array" ref="H7145">FREQUENCY(IF('Data Transformation'!$B$4:$B$8425=B7131,'Data Transformation'!$G$4:$G$8425),'Bin Analysis'!$B7145)</f>
        <v>18</v>
      </c>
      <c r="I7145">
        <f t="shared" si="892"/>
        <v>0</v>
      </c>
      <c r="J7145">
        <f t="shared" si="893"/>
        <v>0</v>
      </c>
      <c r="K7145">
        <f>J7145*Weighting!$W$17</f>
        <v>0</v>
      </c>
      <c r="M7145" s="14"/>
    </row>
    <row r="7146" spans="1:13" x14ac:dyDescent="0.25">
      <c r="A7146" s="32" t="str">
        <f>IF(Weighting!$P$18&gt;0,B7146,"")</f>
        <v/>
      </c>
      <c r="B7146">
        <f>Weighting!$C$18</f>
        <v>1.893</v>
      </c>
      <c r="C7146">
        <f>Weighting!$F$18</f>
        <v>0</v>
      </c>
      <c r="D7146" t="b">
        <f>IF(C7146=1,'Data Transformation'!$G$3+0.5*'Data Transformation'!$W$25,IF(C7147=1,D7147-'Data Transformation'!$W$25,FALSE))</f>
        <v>0</v>
      </c>
      <c r="E7146" t="str">
        <f t="array" ref="E7146">IF(ISLOGICAL(D7146),"",FREQUENCY(IF('Data Transformation'!$B$425:$B$8425='Bin Analysis'!$B7131,'Data Transformation'!$G$425:$G$8425),D7146))</f>
        <v/>
      </c>
      <c r="F7146" t="str">
        <f t="shared" si="891"/>
        <v/>
      </c>
      <c r="G7146">
        <f>Weighting!$H$18</f>
        <v>0</v>
      </c>
      <c r="H7146">
        <f t="array" ref="H7146">FREQUENCY(IF('Data Transformation'!$B$4:$B$8425=B7131,'Data Transformation'!$G$4:$G$8425),'Bin Analysis'!$B7146)</f>
        <v>18</v>
      </c>
      <c r="I7146">
        <f t="shared" si="892"/>
        <v>0</v>
      </c>
      <c r="J7146">
        <f t="shared" si="893"/>
        <v>0</v>
      </c>
      <c r="K7146">
        <f>J7146*Weighting!$W$18</f>
        <v>0</v>
      </c>
      <c r="M7146" s="14"/>
    </row>
    <row r="7147" spans="1:13" x14ac:dyDescent="0.25">
      <c r="A7147" s="32" t="str">
        <f>IF(Weighting!$P$19&gt;0,B7147,"")</f>
        <v/>
      </c>
      <c r="B7147">
        <f>Weighting!$C$19</f>
        <v>2.024</v>
      </c>
      <c r="C7147">
        <f>Weighting!$F$19</f>
        <v>0</v>
      </c>
      <c r="D7147" t="b">
        <f>IF(C7147=1,'Data Transformation'!$G$3+0.5*'Data Transformation'!$W$25,IF(C7148=1,D7148-'Data Transformation'!$W$25,FALSE))</f>
        <v>0</v>
      </c>
      <c r="E7147" t="str">
        <f t="array" ref="E7147">IF(ISLOGICAL(D7147),"",FREQUENCY(IF('Data Transformation'!$B$425:$B$8425='Bin Analysis'!$B7131,'Data Transformation'!$G$425:$G$8425),D7147))</f>
        <v/>
      </c>
      <c r="F7147" t="str">
        <f t="shared" si="891"/>
        <v/>
      </c>
      <c r="G7147">
        <f>Weighting!$H$19</f>
        <v>0</v>
      </c>
      <c r="H7147">
        <f t="array" ref="H7147">FREQUENCY(IF('Data Transformation'!$B$4:$B$8425=B7131,'Data Transformation'!$G$4:$G$8425),'Bin Analysis'!$B7147)</f>
        <v>18</v>
      </c>
      <c r="I7147">
        <f t="shared" si="892"/>
        <v>0</v>
      </c>
      <c r="J7147">
        <f t="shared" si="893"/>
        <v>0</v>
      </c>
      <c r="K7147">
        <f>J7147*Weighting!$W$19</f>
        <v>0</v>
      </c>
      <c r="M7147" s="14"/>
    </row>
    <row r="7148" spans="1:13" x14ac:dyDescent="0.25">
      <c r="A7148" s="32" t="str">
        <f>IF(Weighting!$P$20&gt;0,B7148,"")</f>
        <v/>
      </c>
      <c r="B7148">
        <f>Weighting!$C$20</f>
        <v>2.1550000000000002</v>
      </c>
      <c r="C7148">
        <f>Weighting!$F$20</f>
        <v>0</v>
      </c>
      <c r="D7148" t="b">
        <f>IF(C7148=1,'Data Transformation'!$G$3+0.5*'Data Transformation'!$W$25,IF(C7149=1,D7149-'Data Transformation'!$W$25,FALSE))</f>
        <v>0</v>
      </c>
      <c r="E7148" t="str">
        <f t="array" ref="E7148">IF(ISLOGICAL(D7148),"",FREQUENCY(IF('Data Transformation'!$B$425:$B$8425='Bin Analysis'!$B7131,'Data Transformation'!$G$425:$G$8425),D7148))</f>
        <v/>
      </c>
      <c r="F7148" t="str">
        <f t="shared" si="891"/>
        <v/>
      </c>
      <c r="G7148">
        <f>Weighting!$H$20</f>
        <v>0</v>
      </c>
      <c r="H7148">
        <f t="array" ref="H7148">FREQUENCY(IF('Data Transformation'!$B$4:$B$8425=B7131,'Data Transformation'!$G$4:$G$8425),'Bin Analysis'!$B7148)</f>
        <v>18</v>
      </c>
      <c r="I7148">
        <f t="shared" si="892"/>
        <v>0</v>
      </c>
      <c r="J7148">
        <f t="shared" si="893"/>
        <v>0</v>
      </c>
      <c r="K7148">
        <f>J7148*Weighting!$W$20</f>
        <v>0</v>
      </c>
      <c r="M7148" s="14"/>
    </row>
    <row r="7149" spans="1:13" x14ac:dyDescent="0.25">
      <c r="A7149" s="32" t="str">
        <f>IF(Weighting!$P$21&gt;0,B7149,"")</f>
        <v/>
      </c>
      <c r="B7149">
        <f>Weighting!$C$21</f>
        <v>2.2860000000000005</v>
      </c>
      <c r="C7149">
        <f>Weighting!$F$21</f>
        <v>0</v>
      </c>
      <c r="D7149" t="b">
        <f>IF(C7149=1,'Data Transformation'!$G$3+0.5*'Data Transformation'!$W$25,IF(C7150=1,D7150-'Data Transformation'!$W$25,FALSE))</f>
        <v>0</v>
      </c>
      <c r="E7149" t="str">
        <f t="array" ref="E7149">IF(ISLOGICAL(D7149),"",FREQUENCY(IF('Data Transformation'!$B$425:$B$8425='Bin Analysis'!$B7131,'Data Transformation'!$G$425:$G$8425),D7149))</f>
        <v/>
      </c>
      <c r="F7149" t="str">
        <f t="shared" si="891"/>
        <v/>
      </c>
      <c r="G7149">
        <f>Weighting!$H$21</f>
        <v>0</v>
      </c>
      <c r="H7149">
        <f t="array" ref="H7149">FREQUENCY(IF('Data Transformation'!$B$4:$B$8425=B7131,'Data Transformation'!$G$4:$G$8425),'Bin Analysis'!$B7149)</f>
        <v>18</v>
      </c>
      <c r="I7149">
        <f t="shared" si="892"/>
        <v>0</v>
      </c>
      <c r="J7149">
        <f t="shared" si="893"/>
        <v>0</v>
      </c>
      <c r="K7149">
        <f>J7149*Weighting!$W$21</f>
        <v>0</v>
      </c>
      <c r="M7149" s="14"/>
    </row>
    <row r="7150" spans="1:13" x14ac:dyDescent="0.25">
      <c r="A7150" s="32" t="str">
        <f>IF(Weighting!$P$22&gt;0,B7150,"")</f>
        <v/>
      </c>
      <c r="B7150">
        <f>Weighting!$C$22</f>
        <v>2.4170000000000007</v>
      </c>
      <c r="C7150">
        <f>Weighting!$F$22</f>
        <v>0</v>
      </c>
      <c r="D7150" t="b">
        <f>IF(C7150=1,'Data Transformation'!$G$3+0.5*'Data Transformation'!$W$25,IF(C7151=1,D7151-'Data Transformation'!$W$25,FALSE))</f>
        <v>0</v>
      </c>
      <c r="E7150" t="str">
        <f t="array" ref="E7150">IF(ISLOGICAL(D7150),"",FREQUENCY(IF('Data Transformation'!$B$425:$B$8425='Bin Analysis'!$B7131,'Data Transformation'!$G$425:$G$8425),D7150))</f>
        <v/>
      </c>
      <c r="F7150" t="str">
        <f t="shared" si="891"/>
        <v/>
      </c>
      <c r="G7150">
        <f>Weighting!$H$22</f>
        <v>0</v>
      </c>
      <c r="H7150">
        <f t="array" ref="H7150">FREQUENCY(IF('Data Transformation'!$B$4:$B$8425=B7131,'Data Transformation'!$G$4:$G$8425),'Bin Analysis'!$B7150)</f>
        <v>18</v>
      </c>
      <c r="I7150">
        <f t="shared" si="892"/>
        <v>0</v>
      </c>
      <c r="J7150">
        <f t="shared" si="893"/>
        <v>0</v>
      </c>
      <c r="K7150">
        <f>J7150*Weighting!$W$22</f>
        <v>0</v>
      </c>
      <c r="M7150" s="14"/>
    </row>
    <row r="7151" spans="1:13" x14ac:dyDescent="0.25">
      <c r="A7151" s="32" t="str">
        <f>IF(Weighting!$P$23&gt;0,B7151,"")</f>
        <v/>
      </c>
      <c r="B7151">
        <f>Weighting!$C$23</f>
        <v>2.5480000000000009</v>
      </c>
      <c r="C7151">
        <f>Weighting!$F$23</f>
        <v>0</v>
      </c>
      <c r="D7151" t="b">
        <f>IF(C7151=1,'Data Transformation'!$G$3+0.5*'Data Transformation'!$W$25,IF(C7152=1,D7152-'Data Transformation'!$W$25,FALSE))</f>
        <v>0</v>
      </c>
      <c r="E7151" t="str">
        <f t="array" ref="E7151">IF(ISLOGICAL(D7151),"",FREQUENCY(IF('Data Transformation'!$B$425:$B$8425='Bin Analysis'!$B7131,'Data Transformation'!$G$425:$G$8425),D7151))</f>
        <v/>
      </c>
      <c r="F7151" t="str">
        <f t="shared" si="891"/>
        <v/>
      </c>
      <c r="G7151">
        <f>Weighting!$H$23</f>
        <v>0</v>
      </c>
      <c r="H7151">
        <f t="array" ref="H7151">FREQUENCY(IF('Data Transformation'!$B$4:$B$8425=B7131,'Data Transformation'!$G$4:$G$8425),'Bin Analysis'!$B7151)</f>
        <v>18</v>
      </c>
      <c r="I7151">
        <f t="shared" si="892"/>
        <v>0</v>
      </c>
      <c r="J7151">
        <f t="shared" si="893"/>
        <v>0</v>
      </c>
      <c r="K7151">
        <f>J7151*Weighting!$W$23</f>
        <v>0</v>
      </c>
      <c r="M7151" s="14"/>
    </row>
    <row r="7152" spans="1:13" x14ac:dyDescent="0.25">
      <c r="A7152" s="32" t="str">
        <f>IF(Weighting!$P$24&gt;0,B7152,"")</f>
        <v/>
      </c>
      <c r="B7152">
        <f>Weighting!$C$24</f>
        <v>2.6790000000000012</v>
      </c>
      <c r="C7152">
        <f>Weighting!$F$24</f>
        <v>0</v>
      </c>
      <c r="D7152" t="b">
        <f>IF(C7152=1,'Data Transformation'!$G$3+0.5*'Data Transformation'!$W$25,IF(C7153=1,D7153-'Data Transformation'!$W$25,FALSE))</f>
        <v>0</v>
      </c>
      <c r="E7152" t="str">
        <f t="array" ref="E7152">IF(ISLOGICAL(D7152),"",FREQUENCY(IF('Data Transformation'!$B$425:$B$8425='Bin Analysis'!$B7131,'Data Transformation'!$G$425:$G$8425),D7152))</f>
        <v/>
      </c>
      <c r="F7152" t="str">
        <f t="shared" si="891"/>
        <v/>
      </c>
      <c r="G7152">
        <f>Weighting!$H$24</f>
        <v>0</v>
      </c>
      <c r="H7152">
        <f t="array" ref="H7152">FREQUENCY(IF('Data Transformation'!$B$4:$B$8425=B7131,'Data Transformation'!$G$4:$G$8425),'Bin Analysis'!$B7152)</f>
        <v>18</v>
      </c>
      <c r="I7152">
        <f t="shared" si="892"/>
        <v>0</v>
      </c>
      <c r="J7152">
        <f t="shared" si="893"/>
        <v>0</v>
      </c>
      <c r="K7152">
        <f>J7152*Weighting!$W$24</f>
        <v>0</v>
      </c>
      <c r="M7152" s="14"/>
    </row>
    <row r="7153" spans="1:25" x14ac:dyDescent="0.25">
      <c r="A7153" s="32" t="str">
        <f>IF(Weighting!$P$25&gt;0,B7153,"")</f>
        <v/>
      </c>
      <c r="B7153">
        <f>Weighting!$C$25</f>
        <v>2.8100000000000014</v>
      </c>
      <c r="C7153">
        <f>Weighting!$F$25</f>
        <v>0</v>
      </c>
      <c r="D7153" t="b">
        <f>IF(C7153=1,'Data Transformation'!$G$3+0.5*'Data Transformation'!$W$25,IF(C7154=1,D7154-'Data Transformation'!$W$25,FALSE))</f>
        <v>0</v>
      </c>
      <c r="E7153" t="str">
        <f t="array" ref="E7153">IF(ISLOGICAL(D7153),"",FREQUENCY(IF('Data Transformation'!$B$425:$B$8425='Bin Analysis'!$B7131,'Data Transformation'!$G$425:$G$8425),D7153))</f>
        <v/>
      </c>
      <c r="F7153" t="str">
        <f t="shared" si="891"/>
        <v/>
      </c>
      <c r="G7153">
        <f>Weighting!$H$25</f>
        <v>0</v>
      </c>
      <c r="H7153">
        <f t="array" ref="H7153">FREQUENCY(IF('Data Transformation'!$B$4:$B$8425=B7131,'Data Transformation'!$G$4:$G$8425),'Bin Analysis'!$B7153)</f>
        <v>18</v>
      </c>
      <c r="I7153">
        <f t="shared" si="892"/>
        <v>0</v>
      </c>
      <c r="J7153">
        <f t="shared" si="893"/>
        <v>0</v>
      </c>
      <c r="K7153">
        <f>J7153*Weighting!$W$25</f>
        <v>0</v>
      </c>
      <c r="M7153" s="14"/>
    </row>
    <row r="7154" spans="1:25" x14ac:dyDescent="0.25">
      <c r="O7154"/>
      <c r="P7154"/>
      <c r="Q7154"/>
      <c r="R7154"/>
    </row>
    <row r="7155" spans="1:25" ht="23.25" x14ac:dyDescent="0.35">
      <c r="A7155" s="21" t="s">
        <v>0</v>
      </c>
      <c r="B7155" s="21">
        <f>IFERROR(VLOOKUP(C7155,'Data Transformation'!$L$6:$M$426,2,FALSE),"")</f>
        <v>298</v>
      </c>
      <c r="C7155" s="21">
        <f>C7131+1</f>
        <v>298</v>
      </c>
      <c r="D7155" s="21"/>
      <c r="E7155" s="21"/>
      <c r="F7155" s="21"/>
      <c r="G7155" s="21"/>
      <c r="H7155" s="22"/>
      <c r="I7155" s="22"/>
      <c r="J7155" s="22"/>
      <c r="K7155" s="21"/>
      <c r="L7155" s="21">
        <f>B7155</f>
        <v>298</v>
      </c>
      <c r="M7155" s="23">
        <f>INDEX('Data Transformation'!$O$4:$O$424,MATCH($B7155,'Data Transformation'!$M$4:$M$424,0),MATCH($M$2,'Data Transformation'!$O$3,0))</f>
        <v>19</v>
      </c>
      <c r="N7155" s="27">
        <f>IF('Input and Summary Results'!$J$16="minimum",'Bin Analysis'!X7156/(M7155-1),'Bin Analysis'!Y7155/('Bin Analysis'!M7155-1))</f>
        <v>0</v>
      </c>
      <c r="O7155" s="27">
        <f>IF(M7155=FALSE,NA(),(VLOOKUP(1,C7158:K7177,4,FALSE))/(M7155-1))</f>
        <v>0</v>
      </c>
      <c r="P7155" s="27">
        <f>IF(M7155=FALSE,NA(),SUM(J7158:J7177)/Weighting!$S$5)</f>
        <v>0.4</v>
      </c>
      <c r="Q7155" s="27">
        <f>IF(M7155=FALSE,NA(),SUM(K7158:K7177)/Weighting!$S$6)</f>
        <v>0.30434782608695654</v>
      </c>
      <c r="R7155" s="27">
        <f>IF(M7155=FALSE,NA(),(VLOOKUP(1,G7158:K7177,3,FALSE))/(M7155-1))</f>
        <v>0.88888888888888884</v>
      </c>
      <c r="S7155" s="22" t="str">
        <f>IF(M7155=FALSE,NA(),IF(SUM(J7158:J7177)=2,"yes","no"))</f>
        <v>no</v>
      </c>
      <c r="X7155" s="2" cm="2">
        <f t="array" ref="X7155:X7156">FREQUENCY(IF('Data Transformation'!$B$425:$B$6424='Bin Analysis'!L7155,'Data Transformation'!$G$425:$G$6424),'Data Transformation'!$U$11)</f>
        <v>18</v>
      </c>
      <c r="Y7155" s="2" cm="2">
        <f t="array" ref="Y7155:Y7156">FREQUENCY(IF('Data Transformation'!$B$425:$B$6424='Bin Analysis'!L7155,'Data Transformation'!$G$425:$G$6424),'Data Transformation'!$U$12)</f>
        <v>18</v>
      </c>
    </row>
    <row r="7156" spans="1:25" x14ac:dyDescent="0.25">
      <c r="A7156" s="14" t="s">
        <v>67</v>
      </c>
      <c r="B7156" t="s">
        <v>47</v>
      </c>
      <c r="C7156" t="s">
        <v>5</v>
      </c>
      <c r="D7156" t="s">
        <v>100</v>
      </c>
      <c r="E7156" t="s">
        <v>101</v>
      </c>
      <c r="F7156" t="s">
        <v>102</v>
      </c>
      <c r="G7156" t="s">
        <v>70</v>
      </c>
      <c r="H7156" t="s">
        <v>31</v>
      </c>
      <c r="I7156" t="s">
        <v>32</v>
      </c>
      <c r="J7156" t="s">
        <v>46</v>
      </c>
      <c r="K7156" s="14" t="s">
        <v>45</v>
      </c>
      <c r="M7156" s="14"/>
      <c r="X7156" s="2">
        <v>0</v>
      </c>
      <c r="Y7156" s="2">
        <v>0</v>
      </c>
    </row>
    <row r="7157" spans="1:25" x14ac:dyDescent="0.25">
      <c r="A7157" s="32"/>
      <c r="D7157" t="b">
        <f>IF(C7157=1,'Data Transformation'!$G$3+0.5*'Data Transformation'!$W$25,IF(C7158=1,D7158-'Data Transformation'!$W$25,FALSE))</f>
        <v>0</v>
      </c>
      <c r="E7157" t="str">
        <f t="array" ref="E7157">IF(ISLOGICAL(D7157),"",FREQUENCY(IF('Data Transformation'!$B$425:$B$8425='Bin Analysis'!$B7155,'Data Transformation'!$G$425:$G$8425),D7157))</f>
        <v/>
      </c>
      <c r="F7157" t="str">
        <f>IF(ISLOGICAL(D7157),"",E7157-E7156)</f>
        <v/>
      </c>
      <c r="M7157" s="14"/>
    </row>
    <row r="7158" spans="1:25" x14ac:dyDescent="0.25">
      <c r="A7158" s="32">
        <f>IF(Weighting!$P$6&gt;0,B7158,"")</f>
        <v>0.32100000000000001</v>
      </c>
      <c r="B7158">
        <f>Weighting!$C$6</f>
        <v>0.32100000000000001</v>
      </c>
      <c r="C7158">
        <f>Weighting!$F$6</f>
        <v>0</v>
      </c>
      <c r="D7158" t="b">
        <f>IF(C7158=1,'Data Transformation'!$G$3+0.5*'Data Transformation'!$W$25,IF(C7159=1,D7159-'Data Transformation'!$W$25,FALSE))</f>
        <v>0</v>
      </c>
      <c r="E7158" t="str">
        <f t="array" ref="E7158">IF(ISLOGICAL(D7158),"",FREQUENCY(IF('Data Transformation'!$B$425:$B$8425='Bin Analysis'!$B7155,'Data Transformation'!$G$425:$G$8425),D7158))</f>
        <v/>
      </c>
      <c r="F7158" t="str">
        <f>IF(ISLOGICAL(D7158),"",E7158-E7157)</f>
        <v/>
      </c>
      <c r="G7158">
        <f>Weighting!$H$6</f>
        <v>1</v>
      </c>
      <c r="H7158">
        <f t="array" ref="H7158">FREQUENCY(IF('Data Transformation'!$B$4:$B$8425=B7155,'Data Transformation'!$G$4:$G$8425),'Bin Analysis'!$B7158)</f>
        <v>16</v>
      </c>
      <c r="I7158">
        <f>H7158-H7157</f>
        <v>16</v>
      </c>
      <c r="J7158">
        <f>IF(I7158=0,0,1)</f>
        <v>1</v>
      </c>
      <c r="K7158">
        <f>J7158*Weighting!$W$6</f>
        <v>1</v>
      </c>
      <c r="M7158" s="14"/>
    </row>
    <row r="7159" spans="1:25" x14ac:dyDescent="0.25">
      <c r="A7159" s="32">
        <f>IF(Weighting!$P$7&gt;0,B7159,"")</f>
        <v>0.45200000000000001</v>
      </c>
      <c r="B7159">
        <f>Weighting!$C$7</f>
        <v>0.45200000000000001</v>
      </c>
      <c r="C7159">
        <f>Weighting!$F$7</f>
        <v>0</v>
      </c>
      <c r="D7159" t="b">
        <f>IF(C7159=1,'Data Transformation'!$G$3+0.5*'Data Transformation'!$W$25,IF(C7160=1,D7160-'Data Transformation'!$W$25,FALSE))</f>
        <v>0</v>
      </c>
      <c r="E7159" t="str">
        <f t="array" ref="E7159">IF(ISLOGICAL(D7159),"",FREQUENCY(IF('Data Transformation'!$B$425:$B$8425='Bin Analysis'!$B7155,'Data Transformation'!$G$425:$G$8425),D7159))</f>
        <v/>
      </c>
      <c r="F7159" t="str">
        <f t="shared" ref="F7159:F7177" si="894">IF(ISLOGICAL(D7159),"",E7159-E7158)</f>
        <v/>
      </c>
      <c r="G7159">
        <f>Weighting!$H$7</f>
        <v>0</v>
      </c>
      <c r="H7159">
        <f t="array" ref="H7159">FREQUENCY(IF('Data Transformation'!$B$4:$B$8425=B7155,'Data Transformation'!$G$4:$G$8425),'Bin Analysis'!$B7159)</f>
        <v>17</v>
      </c>
      <c r="I7159">
        <f t="shared" ref="I7159:I7177" si="895">H7159-H7158</f>
        <v>1</v>
      </c>
      <c r="J7159">
        <f>IF(I7159=0,0,1)</f>
        <v>1</v>
      </c>
      <c r="K7159">
        <f>J7159*Weighting!$W$7</f>
        <v>2</v>
      </c>
      <c r="M7159" s="14"/>
    </row>
    <row r="7160" spans="1:25" x14ac:dyDescent="0.25">
      <c r="A7160" s="32">
        <f>IF(Weighting!$P$8&gt;0,B7160,"")</f>
        <v>0.58299999999999996</v>
      </c>
      <c r="B7160">
        <f>Weighting!$C$8</f>
        <v>0.58299999999999996</v>
      </c>
      <c r="C7160">
        <f>Weighting!$F$8</f>
        <v>0</v>
      </c>
      <c r="D7160" t="b">
        <f>IF(C7160=1,'Data Transformation'!$G$3+0.5*'Data Transformation'!$W$25,IF(C7161=1,D7161-'Data Transformation'!$W$25,FALSE))</f>
        <v>0</v>
      </c>
      <c r="E7160" t="str">
        <f t="array" ref="E7160">IF(ISLOGICAL(D7160),"",FREQUENCY(IF('Data Transformation'!$B$425:$B$8425='Bin Analysis'!$B7155,'Data Transformation'!$G$425:$G$8425),D7160))</f>
        <v/>
      </c>
      <c r="F7160" t="str">
        <f t="shared" si="894"/>
        <v/>
      </c>
      <c r="G7160">
        <f>Weighting!$H$8</f>
        <v>0</v>
      </c>
      <c r="H7160">
        <f t="array" ref="H7160">FREQUENCY(IF('Data Transformation'!$B$4:$B$8425=B7155,'Data Transformation'!$G$4:$G$8425),'Bin Analysis'!$B7160)</f>
        <v>17</v>
      </c>
      <c r="I7160">
        <f t="shared" si="895"/>
        <v>0</v>
      </c>
      <c r="J7160">
        <f t="shared" ref="J7160:J7177" si="896">IF(I7160=0,0,1)</f>
        <v>0</v>
      </c>
      <c r="K7160">
        <f>J7160*Weighting!$W$8</f>
        <v>0</v>
      </c>
      <c r="M7160" s="14"/>
    </row>
    <row r="7161" spans="1:25" x14ac:dyDescent="0.25">
      <c r="A7161" s="32">
        <f>IF(Weighting!$P$9&gt;0,B7161,"")</f>
        <v>0.71399999999999997</v>
      </c>
      <c r="B7161" s="50">
        <f>Weighting!$C$9</f>
        <v>0.71399999999999997</v>
      </c>
      <c r="C7161">
        <f>Weighting!$F$9</f>
        <v>0</v>
      </c>
      <c r="D7161" t="b">
        <f>IF(C7161=1,'Data Transformation'!$G$3+0.5*'Data Transformation'!$W$25,IF(C7162=1,D7162-'Data Transformation'!$W$25,FALSE))</f>
        <v>0</v>
      </c>
      <c r="E7161" t="str">
        <f t="array" ref="E7161">IF(ISLOGICAL(D7161),"",FREQUENCY(IF('Data Transformation'!$B$425:$B$8425='Bin Analysis'!$B7155,'Data Transformation'!$G$425:$G$8425),D7161))</f>
        <v/>
      </c>
      <c r="F7161" t="str">
        <f t="shared" si="894"/>
        <v/>
      </c>
      <c r="G7161">
        <f>Weighting!$H$9</f>
        <v>0</v>
      </c>
      <c r="H7161">
        <f t="array" ref="H7161">FREQUENCY(IF('Data Transformation'!$B$4:$B$8425=B7155,'Data Transformation'!$G$4:$G$8425),'Bin Analysis'!$B7161)</f>
        <v>18</v>
      </c>
      <c r="I7161">
        <f t="shared" si="895"/>
        <v>1</v>
      </c>
      <c r="J7161">
        <f t="shared" si="896"/>
        <v>1</v>
      </c>
      <c r="K7161">
        <f>J7161*Weighting!$W$9</f>
        <v>3</v>
      </c>
      <c r="M7161" s="14"/>
    </row>
    <row r="7162" spans="1:25" x14ac:dyDescent="0.25">
      <c r="A7162" s="32">
        <f>IF(Weighting!$P$10&gt;0,B7162,"")</f>
        <v>0.84499999999999997</v>
      </c>
      <c r="B7162">
        <f>Weighting!$C$10</f>
        <v>0.84499999999999997</v>
      </c>
      <c r="C7162">
        <f>Weighting!$F$10</f>
        <v>0</v>
      </c>
      <c r="D7162" t="b">
        <f>IF(C7162=1,'Data Transformation'!$G$3+0.5*'Data Transformation'!$W$25,IF(C7163=1,D7163-'Data Transformation'!$W$25,FALSE))</f>
        <v>0</v>
      </c>
      <c r="E7162" t="str">
        <f t="array" ref="E7162">IF(ISLOGICAL(D7162),"",FREQUENCY(IF('Data Transformation'!$B$425:$B$8425='Bin Analysis'!$B7155,'Data Transformation'!$G$425:$G$8425),D7162))</f>
        <v/>
      </c>
      <c r="F7162" t="str">
        <f t="shared" si="894"/>
        <v/>
      </c>
      <c r="G7162">
        <f>Weighting!$H$10</f>
        <v>0</v>
      </c>
      <c r="H7162">
        <f t="array" ref="H7162">FREQUENCY(IF('Data Transformation'!$B$4:$B$8425=B7155,'Data Transformation'!$G$4:$G$8425),'Bin Analysis'!$B7162)</f>
        <v>18</v>
      </c>
      <c r="I7162">
        <f t="shared" si="895"/>
        <v>0</v>
      </c>
      <c r="J7162">
        <f t="shared" si="896"/>
        <v>0</v>
      </c>
      <c r="K7162">
        <f>J7162*Weighting!$W$10</f>
        <v>0</v>
      </c>
      <c r="M7162" s="14"/>
    </row>
    <row r="7163" spans="1:25" x14ac:dyDescent="0.25">
      <c r="A7163" s="32">
        <f>IF(Weighting!$P$11&gt;0,B7163,"")</f>
        <v>0.97599999999999998</v>
      </c>
      <c r="B7163">
        <f>Weighting!$C$11</f>
        <v>0.97599999999999998</v>
      </c>
      <c r="C7163">
        <f>Weighting!$F$11</f>
        <v>0</v>
      </c>
      <c r="D7163">
        <f>IF(C7163=1,'Data Transformation'!$G$3+0.5*'Data Transformation'!$W$25,IF(C7164=1,D7164-'Data Transformation'!$W$25,FALSE))</f>
        <v>0.86899999999999999</v>
      </c>
      <c r="E7163">
        <f t="array" ref="E7163">IF(ISLOGICAL(D7163),"",FREQUENCY(IF('Data Transformation'!$B$425:$B$8425='Bin Analysis'!$B7155,'Data Transformation'!$G$425:$G$8425),D7163))</f>
        <v>18</v>
      </c>
      <c r="F7163" t="e">
        <f t="shared" si="894"/>
        <v>#VALUE!</v>
      </c>
      <c r="G7163">
        <f>Weighting!$H$11</f>
        <v>0</v>
      </c>
      <c r="H7163">
        <f t="array" ref="H7163">FREQUENCY(IF('Data Transformation'!$B$4:$B$8425=B7155,'Data Transformation'!$G$4:$G$8425),'Bin Analysis'!$B7163)</f>
        <v>18</v>
      </c>
      <c r="I7163">
        <f t="shared" si="895"/>
        <v>0</v>
      </c>
      <c r="J7163">
        <f t="shared" si="896"/>
        <v>0</v>
      </c>
      <c r="K7163">
        <f>J7163*Weighting!$W$11</f>
        <v>0</v>
      </c>
      <c r="M7163" s="14"/>
    </row>
    <row r="7164" spans="1:25" x14ac:dyDescent="0.25">
      <c r="A7164" s="32">
        <f>IF(Weighting!$P$12&gt;0,B7164,"")</f>
        <v>1.107</v>
      </c>
      <c r="B7164">
        <f>Weighting!$C$12</f>
        <v>1.107</v>
      </c>
      <c r="C7164">
        <f>Weighting!$F$12</f>
        <v>1</v>
      </c>
      <c r="D7164">
        <f>IF(C7164=1,'Data Transformation'!$G$3+0.5*'Data Transformation'!$W$25,IF(C7165=1,D7165-'Data Transformation'!$W$25,FALSE))</f>
        <v>1.131</v>
      </c>
      <c r="E7164">
        <f t="array" ref="E7164">IF(ISLOGICAL(D7164),"",FREQUENCY(IF('Data Transformation'!$B$425:$B$8425='Bin Analysis'!$B7155,'Data Transformation'!$G$425:$G$8425),D7164))</f>
        <v>18</v>
      </c>
      <c r="F7164">
        <f t="shared" si="894"/>
        <v>0</v>
      </c>
      <c r="G7164">
        <f>Weighting!$H$12</f>
        <v>0</v>
      </c>
      <c r="H7164">
        <f t="array" ref="H7164">FREQUENCY(IF('Data Transformation'!$B$4:$B$8425=B7155,'Data Transformation'!$G$4:$G$8425),'Bin Analysis'!$B7164)</f>
        <v>19</v>
      </c>
      <c r="I7164">
        <f t="shared" si="895"/>
        <v>1</v>
      </c>
      <c r="J7164">
        <f t="shared" si="896"/>
        <v>1</v>
      </c>
      <c r="K7164">
        <f>J7164*Weighting!$W$12</f>
        <v>1</v>
      </c>
      <c r="M7164" s="14"/>
    </row>
    <row r="7165" spans="1:25" x14ac:dyDescent="0.25">
      <c r="A7165" s="32">
        <f>IF(Weighting!$P$13&gt;0,B7165,"")</f>
        <v>1.238</v>
      </c>
      <c r="B7165">
        <f>Weighting!$C$13</f>
        <v>1.238</v>
      </c>
      <c r="C7165">
        <f>Weighting!$F$13</f>
        <v>0</v>
      </c>
      <c r="D7165" t="b">
        <f>IF(C7165=1,'Data Transformation'!$G$3+0.5*'Data Transformation'!$W$25,IF(C7166=1,D7166-'Data Transformation'!$W$25,FALSE))</f>
        <v>0</v>
      </c>
      <c r="E7165" t="str">
        <f t="array" ref="E7165">IF(ISLOGICAL(D7165),"",FREQUENCY(IF('Data Transformation'!$B$425:$B$8425='Bin Analysis'!$B7155,'Data Transformation'!$G$425:$G$8425),D7165))</f>
        <v/>
      </c>
      <c r="F7165" t="str">
        <f t="shared" si="894"/>
        <v/>
      </c>
      <c r="G7165">
        <f>Weighting!$H$13</f>
        <v>0</v>
      </c>
      <c r="H7165">
        <f t="array" ref="H7165">FREQUENCY(IF('Data Transformation'!$B$4:$B$8425=B7155,'Data Transformation'!$G$4:$G$8425),'Bin Analysis'!$B7165)</f>
        <v>19</v>
      </c>
      <c r="I7165">
        <f t="shared" si="895"/>
        <v>0</v>
      </c>
      <c r="J7165">
        <f t="shared" si="896"/>
        <v>0</v>
      </c>
      <c r="K7165">
        <f>J7165*Weighting!$W$13</f>
        <v>0</v>
      </c>
      <c r="M7165" s="14"/>
    </row>
    <row r="7166" spans="1:25" x14ac:dyDescent="0.25">
      <c r="A7166" s="32">
        <f>IF(Weighting!$P$14&gt;0,B7166,"")</f>
        <v>1.369</v>
      </c>
      <c r="B7166">
        <f>Weighting!$C$14</f>
        <v>1.369</v>
      </c>
      <c r="C7166">
        <f>Weighting!$F$14</f>
        <v>0</v>
      </c>
      <c r="D7166" t="b">
        <f>IF(C7166=1,'Data Transformation'!$G$3+0.5*'Data Transformation'!$W$25,IF(C7167=1,D7167-'Data Transformation'!$W$25,FALSE))</f>
        <v>0</v>
      </c>
      <c r="E7166" t="str">
        <f t="array" ref="E7166">IF(ISLOGICAL(D7166),"",FREQUENCY(IF('Data Transformation'!$B$425:$B$8425='Bin Analysis'!$B7155,'Data Transformation'!$G$425:$G$8425),D7166))</f>
        <v/>
      </c>
      <c r="F7166" t="str">
        <f t="shared" si="894"/>
        <v/>
      </c>
      <c r="G7166">
        <f>Weighting!$H$14</f>
        <v>0</v>
      </c>
      <c r="H7166">
        <f t="array" ref="H7166">FREQUENCY(IF('Data Transformation'!$B$4:$B$8425=B7155,'Data Transformation'!$G$4:$G$8425),'Bin Analysis'!$B7166)</f>
        <v>19</v>
      </c>
      <c r="I7166">
        <f t="shared" si="895"/>
        <v>0</v>
      </c>
      <c r="J7166">
        <f t="shared" si="896"/>
        <v>0</v>
      </c>
      <c r="K7166">
        <f>J7166*Weighting!$W$14</f>
        <v>0</v>
      </c>
      <c r="M7166" s="14"/>
    </row>
    <row r="7167" spans="1:25" x14ac:dyDescent="0.25">
      <c r="A7167" s="32">
        <f>IF(Weighting!$P$15&gt;0,B7167,"")</f>
        <v>1.5000009999999999</v>
      </c>
      <c r="B7167">
        <f>Weighting!$C$15</f>
        <v>1.5000009999999999</v>
      </c>
      <c r="C7167">
        <f>Weighting!$F$15</f>
        <v>0</v>
      </c>
      <c r="D7167" t="b">
        <f>IF(C7167=1,'Data Transformation'!$G$3+0.5*'Data Transformation'!$W$25,IF(C7168=1,D7168-'Data Transformation'!$W$25,FALSE))</f>
        <v>0</v>
      </c>
      <c r="E7167" t="str">
        <f t="array" ref="E7167">IF(ISLOGICAL(D7167),"",FREQUENCY(IF('Data Transformation'!$B$425:$B$8425='Bin Analysis'!$B7155,'Data Transformation'!$G$425:$G$8425),D7167))</f>
        <v/>
      </c>
      <c r="F7167" t="str">
        <f t="shared" si="894"/>
        <v/>
      </c>
      <c r="G7167">
        <f>Weighting!$H$15</f>
        <v>0</v>
      </c>
      <c r="H7167">
        <f t="array" ref="H7167">FREQUENCY(IF('Data Transformation'!$B$4:$B$8425=B7155,'Data Transformation'!$G$4:$G$8425),'Bin Analysis'!$B7167)</f>
        <v>19</v>
      </c>
      <c r="I7167">
        <f t="shared" si="895"/>
        <v>0</v>
      </c>
      <c r="J7167">
        <f t="shared" si="896"/>
        <v>0</v>
      </c>
      <c r="K7167">
        <f>J7167*Weighting!$W$15</f>
        <v>0</v>
      </c>
      <c r="M7167" s="14"/>
    </row>
    <row r="7168" spans="1:25" x14ac:dyDescent="0.25">
      <c r="A7168" s="32" t="str">
        <f>IF(Weighting!$P$16&gt;0,B7168,"")</f>
        <v/>
      </c>
      <c r="B7168">
        <f>Weighting!$C$16</f>
        <v>1.631</v>
      </c>
      <c r="C7168">
        <f>Weighting!$F$16</f>
        <v>0</v>
      </c>
      <c r="D7168" t="b">
        <f>IF(C7168=1,'Data Transformation'!$G$3+0.5*'Data Transformation'!$W$25,IF(C7169=1,D7169-'Data Transformation'!$W$25,FALSE))</f>
        <v>0</v>
      </c>
      <c r="E7168" t="str">
        <f t="array" ref="E7168">IF(ISLOGICAL(D7168),"",FREQUENCY(IF('Data Transformation'!$B$425:$B$8425='Bin Analysis'!$B7155,'Data Transformation'!$G$425:$G$8425),D7168))</f>
        <v/>
      </c>
      <c r="F7168" t="str">
        <f t="shared" si="894"/>
        <v/>
      </c>
      <c r="G7168">
        <f>Weighting!$H$16</f>
        <v>0</v>
      </c>
      <c r="H7168">
        <f t="array" ref="H7168">FREQUENCY(IF('Data Transformation'!$B$4:$B$8425=B7155,'Data Transformation'!$G$4:$G$8425),'Bin Analysis'!$B7168)</f>
        <v>19</v>
      </c>
      <c r="I7168">
        <f t="shared" si="895"/>
        <v>0</v>
      </c>
      <c r="J7168">
        <f t="shared" si="896"/>
        <v>0</v>
      </c>
      <c r="K7168">
        <f>J7168*Weighting!$W$16</f>
        <v>0</v>
      </c>
      <c r="M7168" s="14"/>
    </row>
    <row r="7169" spans="1:25" x14ac:dyDescent="0.25">
      <c r="A7169" s="32" t="str">
        <f>IF(Weighting!$P$17&gt;0,B7169,"")</f>
        <v/>
      </c>
      <c r="B7169">
        <f>Weighting!$C$17</f>
        <v>1.762</v>
      </c>
      <c r="C7169">
        <f>Weighting!$F$17</f>
        <v>0</v>
      </c>
      <c r="D7169" t="b">
        <f>IF(C7169=1,'Data Transformation'!$G$3+0.5*'Data Transformation'!$W$25,IF(C7170=1,D7170-'Data Transformation'!$W$25,FALSE))</f>
        <v>0</v>
      </c>
      <c r="E7169" t="str">
        <f t="array" ref="E7169">IF(ISLOGICAL(D7169),"",FREQUENCY(IF('Data Transformation'!$B$425:$B$8425='Bin Analysis'!$B7155,'Data Transformation'!$G$425:$G$8425),D7169))</f>
        <v/>
      </c>
      <c r="F7169" t="str">
        <f t="shared" si="894"/>
        <v/>
      </c>
      <c r="G7169">
        <f>Weighting!$H$17</f>
        <v>0</v>
      </c>
      <c r="H7169">
        <f t="array" ref="H7169">FREQUENCY(IF('Data Transformation'!$B$4:$B$8425=B7155,'Data Transformation'!$G$4:$G$8425),'Bin Analysis'!$B7169)</f>
        <v>19</v>
      </c>
      <c r="I7169">
        <f t="shared" si="895"/>
        <v>0</v>
      </c>
      <c r="J7169">
        <f t="shared" si="896"/>
        <v>0</v>
      </c>
      <c r="K7169">
        <f>J7169*Weighting!$W$17</f>
        <v>0</v>
      </c>
      <c r="M7169" s="14"/>
    </row>
    <row r="7170" spans="1:25" x14ac:dyDescent="0.25">
      <c r="A7170" s="32" t="str">
        <f>IF(Weighting!$P$18&gt;0,B7170,"")</f>
        <v/>
      </c>
      <c r="B7170">
        <f>Weighting!$C$18</f>
        <v>1.893</v>
      </c>
      <c r="C7170">
        <f>Weighting!$F$18</f>
        <v>0</v>
      </c>
      <c r="D7170" t="b">
        <f>IF(C7170=1,'Data Transformation'!$G$3+0.5*'Data Transformation'!$W$25,IF(C7171=1,D7171-'Data Transformation'!$W$25,FALSE))</f>
        <v>0</v>
      </c>
      <c r="E7170" t="str">
        <f t="array" ref="E7170">IF(ISLOGICAL(D7170),"",FREQUENCY(IF('Data Transformation'!$B$425:$B$8425='Bin Analysis'!$B7155,'Data Transformation'!$G$425:$G$8425),D7170))</f>
        <v/>
      </c>
      <c r="F7170" t="str">
        <f t="shared" si="894"/>
        <v/>
      </c>
      <c r="G7170">
        <f>Weighting!$H$18</f>
        <v>0</v>
      </c>
      <c r="H7170">
        <f t="array" ref="H7170">FREQUENCY(IF('Data Transformation'!$B$4:$B$8425=B7155,'Data Transformation'!$G$4:$G$8425),'Bin Analysis'!$B7170)</f>
        <v>19</v>
      </c>
      <c r="I7170">
        <f t="shared" si="895"/>
        <v>0</v>
      </c>
      <c r="J7170">
        <f t="shared" si="896"/>
        <v>0</v>
      </c>
      <c r="K7170">
        <f>J7170*Weighting!$W$18</f>
        <v>0</v>
      </c>
      <c r="M7170" s="14"/>
    </row>
    <row r="7171" spans="1:25" x14ac:dyDescent="0.25">
      <c r="A7171" s="32" t="str">
        <f>IF(Weighting!$P$19&gt;0,B7171,"")</f>
        <v/>
      </c>
      <c r="B7171">
        <f>Weighting!$C$19</f>
        <v>2.024</v>
      </c>
      <c r="C7171">
        <f>Weighting!$F$19</f>
        <v>0</v>
      </c>
      <c r="D7171" t="b">
        <f>IF(C7171=1,'Data Transformation'!$G$3+0.5*'Data Transformation'!$W$25,IF(C7172=1,D7172-'Data Transformation'!$W$25,FALSE))</f>
        <v>0</v>
      </c>
      <c r="E7171" t="str">
        <f t="array" ref="E7171">IF(ISLOGICAL(D7171),"",FREQUENCY(IF('Data Transformation'!$B$425:$B$8425='Bin Analysis'!$B7155,'Data Transformation'!$G$425:$G$8425),D7171))</f>
        <v/>
      </c>
      <c r="F7171" t="str">
        <f t="shared" si="894"/>
        <v/>
      </c>
      <c r="G7171">
        <f>Weighting!$H$19</f>
        <v>0</v>
      </c>
      <c r="H7171">
        <f t="array" ref="H7171">FREQUENCY(IF('Data Transformation'!$B$4:$B$8425=B7155,'Data Transformation'!$G$4:$G$8425),'Bin Analysis'!$B7171)</f>
        <v>19</v>
      </c>
      <c r="I7171">
        <f t="shared" si="895"/>
        <v>0</v>
      </c>
      <c r="J7171">
        <f t="shared" si="896"/>
        <v>0</v>
      </c>
      <c r="K7171">
        <f>J7171*Weighting!$W$19</f>
        <v>0</v>
      </c>
      <c r="M7171" s="14"/>
    </row>
    <row r="7172" spans="1:25" x14ac:dyDescent="0.25">
      <c r="A7172" s="32" t="str">
        <f>IF(Weighting!$P$20&gt;0,B7172,"")</f>
        <v/>
      </c>
      <c r="B7172">
        <f>Weighting!$C$20</f>
        <v>2.1550000000000002</v>
      </c>
      <c r="C7172">
        <f>Weighting!$F$20</f>
        <v>0</v>
      </c>
      <c r="D7172" t="b">
        <f>IF(C7172=1,'Data Transformation'!$G$3+0.5*'Data Transformation'!$W$25,IF(C7173=1,D7173-'Data Transformation'!$W$25,FALSE))</f>
        <v>0</v>
      </c>
      <c r="E7172" t="str">
        <f t="array" ref="E7172">IF(ISLOGICAL(D7172),"",FREQUENCY(IF('Data Transformation'!$B$425:$B$8425='Bin Analysis'!$B7155,'Data Transformation'!$G$425:$G$8425),D7172))</f>
        <v/>
      </c>
      <c r="F7172" t="str">
        <f t="shared" si="894"/>
        <v/>
      </c>
      <c r="G7172">
        <f>Weighting!$H$20</f>
        <v>0</v>
      </c>
      <c r="H7172">
        <f t="array" ref="H7172">FREQUENCY(IF('Data Transformation'!$B$4:$B$8425=B7155,'Data Transformation'!$G$4:$G$8425),'Bin Analysis'!$B7172)</f>
        <v>19</v>
      </c>
      <c r="I7172">
        <f t="shared" si="895"/>
        <v>0</v>
      </c>
      <c r="J7172">
        <f t="shared" si="896"/>
        <v>0</v>
      </c>
      <c r="K7172">
        <f>J7172*Weighting!$W$20</f>
        <v>0</v>
      </c>
      <c r="M7172" s="14"/>
    </row>
    <row r="7173" spans="1:25" x14ac:dyDescent="0.25">
      <c r="A7173" s="32" t="str">
        <f>IF(Weighting!$P$21&gt;0,B7173,"")</f>
        <v/>
      </c>
      <c r="B7173">
        <f>Weighting!$C$21</f>
        <v>2.2860000000000005</v>
      </c>
      <c r="C7173">
        <f>Weighting!$F$21</f>
        <v>0</v>
      </c>
      <c r="D7173" t="b">
        <f>IF(C7173=1,'Data Transformation'!$G$3+0.5*'Data Transformation'!$W$25,IF(C7174=1,D7174-'Data Transformation'!$W$25,FALSE))</f>
        <v>0</v>
      </c>
      <c r="E7173" t="str">
        <f t="array" ref="E7173">IF(ISLOGICAL(D7173),"",FREQUENCY(IF('Data Transformation'!$B$425:$B$8425='Bin Analysis'!$B7155,'Data Transformation'!$G$425:$G$8425),D7173))</f>
        <v/>
      </c>
      <c r="F7173" t="str">
        <f t="shared" si="894"/>
        <v/>
      </c>
      <c r="G7173">
        <f>Weighting!$H$21</f>
        <v>0</v>
      </c>
      <c r="H7173">
        <f t="array" ref="H7173">FREQUENCY(IF('Data Transformation'!$B$4:$B$8425=B7155,'Data Transformation'!$G$4:$G$8425),'Bin Analysis'!$B7173)</f>
        <v>19</v>
      </c>
      <c r="I7173">
        <f t="shared" si="895"/>
        <v>0</v>
      </c>
      <c r="J7173">
        <f t="shared" si="896"/>
        <v>0</v>
      </c>
      <c r="K7173">
        <f>J7173*Weighting!$W$21</f>
        <v>0</v>
      </c>
      <c r="M7173" s="14"/>
    </row>
    <row r="7174" spans="1:25" x14ac:dyDescent="0.25">
      <c r="A7174" s="32" t="str">
        <f>IF(Weighting!$P$22&gt;0,B7174,"")</f>
        <v/>
      </c>
      <c r="B7174">
        <f>Weighting!$C$22</f>
        <v>2.4170000000000007</v>
      </c>
      <c r="C7174">
        <f>Weighting!$F$22</f>
        <v>0</v>
      </c>
      <c r="D7174" t="b">
        <f>IF(C7174=1,'Data Transformation'!$G$3+0.5*'Data Transformation'!$W$25,IF(C7175=1,D7175-'Data Transformation'!$W$25,FALSE))</f>
        <v>0</v>
      </c>
      <c r="E7174" t="str">
        <f t="array" ref="E7174">IF(ISLOGICAL(D7174),"",FREQUENCY(IF('Data Transformation'!$B$425:$B$8425='Bin Analysis'!$B7155,'Data Transformation'!$G$425:$G$8425),D7174))</f>
        <v/>
      </c>
      <c r="F7174" t="str">
        <f t="shared" si="894"/>
        <v/>
      </c>
      <c r="G7174">
        <f>Weighting!$H$22</f>
        <v>0</v>
      </c>
      <c r="H7174">
        <f t="array" ref="H7174">FREQUENCY(IF('Data Transformation'!$B$4:$B$8425=B7155,'Data Transformation'!$G$4:$G$8425),'Bin Analysis'!$B7174)</f>
        <v>19</v>
      </c>
      <c r="I7174">
        <f t="shared" si="895"/>
        <v>0</v>
      </c>
      <c r="J7174">
        <f t="shared" si="896"/>
        <v>0</v>
      </c>
      <c r="K7174">
        <f>J7174*Weighting!$W$22</f>
        <v>0</v>
      </c>
      <c r="M7174" s="14"/>
    </row>
    <row r="7175" spans="1:25" x14ac:dyDescent="0.25">
      <c r="A7175" s="32" t="str">
        <f>IF(Weighting!$P$23&gt;0,B7175,"")</f>
        <v/>
      </c>
      <c r="B7175">
        <f>Weighting!$C$23</f>
        <v>2.5480000000000009</v>
      </c>
      <c r="C7175">
        <f>Weighting!$F$23</f>
        <v>0</v>
      </c>
      <c r="D7175" t="b">
        <f>IF(C7175=1,'Data Transformation'!$G$3+0.5*'Data Transformation'!$W$25,IF(C7176=1,D7176-'Data Transformation'!$W$25,FALSE))</f>
        <v>0</v>
      </c>
      <c r="E7175" t="str">
        <f t="array" ref="E7175">IF(ISLOGICAL(D7175),"",FREQUENCY(IF('Data Transformation'!$B$425:$B$8425='Bin Analysis'!$B7155,'Data Transformation'!$G$425:$G$8425),D7175))</f>
        <v/>
      </c>
      <c r="F7175" t="str">
        <f t="shared" si="894"/>
        <v/>
      </c>
      <c r="G7175">
        <f>Weighting!$H$23</f>
        <v>0</v>
      </c>
      <c r="H7175">
        <f t="array" ref="H7175">FREQUENCY(IF('Data Transformation'!$B$4:$B$8425=B7155,'Data Transformation'!$G$4:$G$8425),'Bin Analysis'!$B7175)</f>
        <v>19</v>
      </c>
      <c r="I7175">
        <f t="shared" si="895"/>
        <v>0</v>
      </c>
      <c r="J7175">
        <f t="shared" si="896"/>
        <v>0</v>
      </c>
      <c r="K7175">
        <f>J7175*Weighting!$W$23</f>
        <v>0</v>
      </c>
      <c r="M7175" s="14"/>
    </row>
    <row r="7176" spans="1:25" x14ac:dyDescent="0.25">
      <c r="A7176" s="32" t="str">
        <f>IF(Weighting!$P$24&gt;0,B7176,"")</f>
        <v/>
      </c>
      <c r="B7176">
        <f>Weighting!$C$24</f>
        <v>2.6790000000000012</v>
      </c>
      <c r="C7176">
        <f>Weighting!$F$24</f>
        <v>0</v>
      </c>
      <c r="D7176" t="b">
        <f>IF(C7176=1,'Data Transformation'!$G$3+0.5*'Data Transformation'!$W$25,IF(C7177=1,D7177-'Data Transformation'!$W$25,FALSE))</f>
        <v>0</v>
      </c>
      <c r="E7176" t="str">
        <f t="array" ref="E7176">IF(ISLOGICAL(D7176),"",FREQUENCY(IF('Data Transformation'!$B$425:$B$8425='Bin Analysis'!$B7155,'Data Transformation'!$G$425:$G$8425),D7176))</f>
        <v/>
      </c>
      <c r="F7176" t="str">
        <f t="shared" si="894"/>
        <v/>
      </c>
      <c r="G7176">
        <f>Weighting!$H$24</f>
        <v>0</v>
      </c>
      <c r="H7176">
        <f t="array" ref="H7176">FREQUENCY(IF('Data Transformation'!$B$4:$B$8425=B7155,'Data Transformation'!$G$4:$G$8425),'Bin Analysis'!$B7176)</f>
        <v>19</v>
      </c>
      <c r="I7176">
        <f t="shared" si="895"/>
        <v>0</v>
      </c>
      <c r="J7176">
        <f t="shared" si="896"/>
        <v>0</v>
      </c>
      <c r="K7176">
        <f>J7176*Weighting!$W$24</f>
        <v>0</v>
      </c>
      <c r="M7176" s="14"/>
    </row>
    <row r="7177" spans="1:25" x14ac:dyDescent="0.25">
      <c r="A7177" s="32" t="str">
        <f>IF(Weighting!$P$25&gt;0,B7177,"")</f>
        <v/>
      </c>
      <c r="B7177">
        <f>Weighting!$C$25</f>
        <v>2.8100000000000014</v>
      </c>
      <c r="C7177">
        <f>Weighting!$F$25</f>
        <v>0</v>
      </c>
      <c r="D7177" t="b">
        <f>IF(C7177=1,'Data Transformation'!$G$3+0.5*'Data Transformation'!$W$25,IF(C7178=1,D7178-'Data Transformation'!$W$25,FALSE))</f>
        <v>0</v>
      </c>
      <c r="E7177" t="str">
        <f t="array" ref="E7177">IF(ISLOGICAL(D7177),"",FREQUENCY(IF('Data Transformation'!$B$425:$B$8425='Bin Analysis'!$B7155,'Data Transformation'!$G$425:$G$8425),D7177))</f>
        <v/>
      </c>
      <c r="F7177" t="str">
        <f t="shared" si="894"/>
        <v/>
      </c>
      <c r="G7177">
        <f>Weighting!$H$25</f>
        <v>0</v>
      </c>
      <c r="H7177">
        <f t="array" ref="H7177">FREQUENCY(IF('Data Transformation'!$B$4:$B$8425=B7155,'Data Transformation'!$G$4:$G$8425),'Bin Analysis'!$B7177)</f>
        <v>19</v>
      </c>
      <c r="I7177">
        <f t="shared" si="895"/>
        <v>0</v>
      </c>
      <c r="J7177">
        <f t="shared" si="896"/>
        <v>0</v>
      </c>
      <c r="K7177">
        <f>J7177*Weighting!$W$25</f>
        <v>0</v>
      </c>
      <c r="M7177" s="14"/>
    </row>
    <row r="7178" spans="1:25" x14ac:dyDescent="0.25">
      <c r="O7178"/>
      <c r="P7178"/>
      <c r="Q7178"/>
      <c r="R7178"/>
    </row>
    <row r="7179" spans="1:25" ht="23.25" x14ac:dyDescent="0.35">
      <c r="A7179" s="21" t="s">
        <v>0</v>
      </c>
      <c r="B7179" s="21">
        <f>IFERROR(VLOOKUP(C7179,'Data Transformation'!$L$6:$M$426,2,FALSE),"")</f>
        <v>299</v>
      </c>
      <c r="C7179" s="21">
        <f>C7155+1</f>
        <v>299</v>
      </c>
      <c r="D7179" s="21"/>
      <c r="E7179" s="21"/>
      <c r="F7179" s="21"/>
      <c r="G7179" s="21"/>
      <c r="H7179" s="22"/>
      <c r="I7179" s="22"/>
      <c r="J7179" s="22"/>
      <c r="K7179" s="21"/>
      <c r="L7179" s="21">
        <f>B7179</f>
        <v>299</v>
      </c>
      <c r="M7179" s="23">
        <f>INDEX('Data Transformation'!$O$4:$O$424,MATCH($B7179,'Data Transformation'!$M$4:$M$424,0),MATCH($M$2,'Data Transformation'!$O$3,0))</f>
        <v>19</v>
      </c>
      <c r="N7179" s="27">
        <f>IF('Input and Summary Results'!$J$16="minimum",'Bin Analysis'!X7180/(M7179-1),'Bin Analysis'!Y7179/('Bin Analysis'!M7179-1))</f>
        <v>0.1111111111111111</v>
      </c>
      <c r="O7179" s="27">
        <f>IF(M7179=FALSE,NA(),(VLOOKUP(1,C7182:K7201,4,FALSE))/(M7179-1))</f>
        <v>0.72222222222222221</v>
      </c>
      <c r="P7179" s="27">
        <f>IF(M7179=FALSE,NA(),SUM(J7182:J7201)/Weighting!$S$5)</f>
        <v>0.4</v>
      </c>
      <c r="Q7179" s="27">
        <f>IF(M7179=FALSE,NA(),SUM(K7182:K7201)/Weighting!$S$6)</f>
        <v>0.34782608695652173</v>
      </c>
      <c r="R7179" s="27">
        <f>IF(M7179=FALSE,NA(),(VLOOKUP(1,G7182:K7201,3,FALSE))/(M7179-1))</f>
        <v>0</v>
      </c>
      <c r="S7179" s="22" t="str">
        <f>IF(M7179=FALSE,NA(),IF(SUM(J7182:J7201)=2,"yes","no"))</f>
        <v>no</v>
      </c>
      <c r="X7179" s="2" cm="2">
        <f t="array" ref="X7179:X7180">FREQUENCY(IF('Data Transformation'!$B$425:$B$6424='Bin Analysis'!L7179,'Data Transformation'!$G$425:$G$6424),'Data Transformation'!$U$11)</f>
        <v>16</v>
      </c>
      <c r="Y7179" s="2" cm="2">
        <f t="array" ref="Y7179:Y7180">FREQUENCY(IF('Data Transformation'!$B$425:$B$6424='Bin Analysis'!L7179,'Data Transformation'!$G$425:$G$6424),'Data Transformation'!$U$12)</f>
        <v>3</v>
      </c>
    </row>
    <row r="7180" spans="1:25" x14ac:dyDescent="0.25">
      <c r="A7180" s="14" t="s">
        <v>67</v>
      </c>
      <c r="B7180" t="s">
        <v>47</v>
      </c>
      <c r="C7180" t="s">
        <v>5</v>
      </c>
      <c r="D7180" t="s">
        <v>100</v>
      </c>
      <c r="E7180" t="s">
        <v>101</v>
      </c>
      <c r="F7180" t="s">
        <v>102</v>
      </c>
      <c r="G7180" t="s">
        <v>70</v>
      </c>
      <c r="H7180" t="s">
        <v>31</v>
      </c>
      <c r="I7180" t="s">
        <v>32</v>
      </c>
      <c r="J7180" t="s">
        <v>46</v>
      </c>
      <c r="K7180" s="14" t="s">
        <v>45</v>
      </c>
      <c r="M7180" s="14"/>
      <c r="X7180" s="2">
        <v>2</v>
      </c>
      <c r="Y7180" s="2">
        <v>15</v>
      </c>
    </row>
    <row r="7181" spans="1:25" x14ac:dyDescent="0.25">
      <c r="A7181" s="32"/>
      <c r="D7181" t="b">
        <f>IF(C7181=1,'Data Transformation'!$G$3+0.5*'Data Transformation'!$W$25,IF(C7182=1,D7182-'Data Transformation'!$W$25,FALSE))</f>
        <v>0</v>
      </c>
      <c r="E7181" t="str">
        <f t="array" ref="E7181">IF(ISLOGICAL(D7181),"",FREQUENCY(IF('Data Transformation'!$B$425:$B$8425='Bin Analysis'!$B7179,'Data Transformation'!$G$425:$G$8425),D7181))</f>
        <v/>
      </c>
      <c r="F7181" t="str">
        <f>IF(ISLOGICAL(D7181),"",E7181-E7180)</f>
        <v/>
      </c>
      <c r="M7181" s="14"/>
    </row>
    <row r="7182" spans="1:25" x14ac:dyDescent="0.25">
      <c r="A7182" s="32">
        <f>IF(Weighting!$P$6&gt;0,B7182,"")</f>
        <v>0.32100000000000001</v>
      </c>
      <c r="B7182">
        <f>Weighting!$C$6</f>
        <v>0.32100000000000001</v>
      </c>
      <c r="C7182">
        <f>Weighting!$F$6</f>
        <v>0</v>
      </c>
      <c r="D7182" t="b">
        <f>IF(C7182=1,'Data Transformation'!$G$3+0.5*'Data Transformation'!$W$25,IF(C7183=1,D7183-'Data Transformation'!$W$25,FALSE))</f>
        <v>0</v>
      </c>
      <c r="E7182" t="str">
        <f t="array" ref="E7182">IF(ISLOGICAL(D7182),"",FREQUENCY(IF('Data Transformation'!$B$425:$B$8425='Bin Analysis'!$B7179,'Data Transformation'!$G$425:$G$8425),D7182))</f>
        <v/>
      </c>
      <c r="F7182" t="str">
        <f>IF(ISLOGICAL(D7182),"",E7182-E7181)</f>
        <v/>
      </c>
      <c r="G7182">
        <f>Weighting!$H$6</f>
        <v>1</v>
      </c>
      <c r="H7182">
        <f t="array" ref="H7182">FREQUENCY(IF('Data Transformation'!$B$4:$B$8425=B7179,'Data Transformation'!$G$4:$G$8425),'Bin Analysis'!$B7182)</f>
        <v>0</v>
      </c>
      <c r="I7182">
        <f>H7182-H7181</f>
        <v>0</v>
      </c>
      <c r="J7182">
        <f>IF(I7182=0,0,1)</f>
        <v>0</v>
      </c>
      <c r="K7182">
        <f>J7182*Weighting!$W$6</f>
        <v>0</v>
      </c>
      <c r="M7182" s="14"/>
    </row>
    <row r="7183" spans="1:25" x14ac:dyDescent="0.25">
      <c r="A7183" s="32">
        <f>IF(Weighting!$P$7&gt;0,B7183,"")</f>
        <v>0.45200000000000001</v>
      </c>
      <c r="B7183">
        <f>Weighting!$C$7</f>
        <v>0.45200000000000001</v>
      </c>
      <c r="C7183">
        <f>Weighting!$F$7</f>
        <v>0</v>
      </c>
      <c r="D7183" t="b">
        <f>IF(C7183=1,'Data Transformation'!$G$3+0.5*'Data Transformation'!$W$25,IF(C7184=1,D7184-'Data Transformation'!$W$25,FALSE))</f>
        <v>0</v>
      </c>
      <c r="E7183" t="str">
        <f t="array" ref="E7183">IF(ISLOGICAL(D7183),"",FREQUENCY(IF('Data Transformation'!$B$425:$B$8425='Bin Analysis'!$B7179,'Data Transformation'!$G$425:$G$8425),D7183))</f>
        <v/>
      </c>
      <c r="F7183" t="str">
        <f t="shared" ref="F7183:F7201" si="897">IF(ISLOGICAL(D7183),"",E7183-E7182)</f>
        <v/>
      </c>
      <c r="G7183">
        <f>Weighting!$H$7</f>
        <v>0</v>
      </c>
      <c r="H7183">
        <f t="array" ref="H7183">FREQUENCY(IF('Data Transformation'!$B$4:$B$8425=B7179,'Data Transformation'!$G$4:$G$8425),'Bin Analysis'!$B7183)</f>
        <v>0</v>
      </c>
      <c r="I7183">
        <f t="shared" ref="I7183:I7201" si="898">H7183-H7182</f>
        <v>0</v>
      </c>
      <c r="J7183">
        <f>IF(I7183=0,0,1)</f>
        <v>0</v>
      </c>
      <c r="K7183">
        <f>J7183*Weighting!$W$7</f>
        <v>0</v>
      </c>
      <c r="M7183" s="14"/>
    </row>
    <row r="7184" spans="1:25" x14ac:dyDescent="0.25">
      <c r="A7184" s="32">
        <f>IF(Weighting!$P$8&gt;0,B7184,"")</f>
        <v>0.58299999999999996</v>
      </c>
      <c r="B7184">
        <f>Weighting!$C$8</f>
        <v>0.58299999999999996</v>
      </c>
      <c r="C7184">
        <f>Weighting!$F$8</f>
        <v>0</v>
      </c>
      <c r="D7184" t="b">
        <f>IF(C7184=1,'Data Transformation'!$G$3+0.5*'Data Transformation'!$W$25,IF(C7185=1,D7185-'Data Transformation'!$W$25,FALSE))</f>
        <v>0</v>
      </c>
      <c r="E7184" t="str">
        <f t="array" ref="E7184">IF(ISLOGICAL(D7184),"",FREQUENCY(IF('Data Transformation'!$B$425:$B$8425='Bin Analysis'!$B7179,'Data Transformation'!$G$425:$G$8425),D7184))</f>
        <v/>
      </c>
      <c r="F7184" t="str">
        <f t="shared" si="897"/>
        <v/>
      </c>
      <c r="G7184">
        <f>Weighting!$H$8</f>
        <v>0</v>
      </c>
      <c r="H7184">
        <f t="array" ref="H7184">FREQUENCY(IF('Data Transformation'!$B$4:$B$8425=B7179,'Data Transformation'!$G$4:$G$8425),'Bin Analysis'!$B7184)</f>
        <v>0</v>
      </c>
      <c r="I7184">
        <f t="shared" si="898"/>
        <v>0</v>
      </c>
      <c r="J7184">
        <f t="shared" ref="J7184:J7201" si="899">IF(I7184=0,0,1)</f>
        <v>0</v>
      </c>
      <c r="K7184">
        <f>J7184*Weighting!$W$8</f>
        <v>0</v>
      </c>
      <c r="M7184" s="14"/>
    </row>
    <row r="7185" spans="1:13" x14ac:dyDescent="0.25">
      <c r="A7185" s="32">
        <f>IF(Weighting!$P$9&gt;0,B7185,"")</f>
        <v>0.71399999999999997</v>
      </c>
      <c r="B7185" s="50">
        <f>Weighting!$C$9</f>
        <v>0.71399999999999997</v>
      </c>
      <c r="C7185">
        <f>Weighting!$F$9</f>
        <v>0</v>
      </c>
      <c r="D7185" t="b">
        <f>IF(C7185=1,'Data Transformation'!$G$3+0.5*'Data Transformation'!$W$25,IF(C7186=1,D7186-'Data Transformation'!$W$25,FALSE))</f>
        <v>0</v>
      </c>
      <c r="E7185" t="str">
        <f t="array" ref="E7185">IF(ISLOGICAL(D7185),"",FREQUENCY(IF('Data Transformation'!$B$425:$B$8425='Bin Analysis'!$B7179,'Data Transformation'!$G$425:$G$8425),D7185))</f>
        <v/>
      </c>
      <c r="F7185" t="str">
        <f t="shared" si="897"/>
        <v/>
      </c>
      <c r="G7185">
        <f>Weighting!$H$9</f>
        <v>0</v>
      </c>
      <c r="H7185">
        <f t="array" ref="H7185">FREQUENCY(IF('Data Transformation'!$B$4:$B$8425=B7179,'Data Transformation'!$G$4:$G$8425),'Bin Analysis'!$B7185)</f>
        <v>2</v>
      </c>
      <c r="I7185">
        <f t="shared" si="898"/>
        <v>2</v>
      </c>
      <c r="J7185">
        <f t="shared" si="899"/>
        <v>1</v>
      </c>
      <c r="K7185">
        <f>J7185*Weighting!$W$9</f>
        <v>3</v>
      </c>
      <c r="M7185" s="14"/>
    </row>
    <row r="7186" spans="1:13" x14ac:dyDescent="0.25">
      <c r="A7186" s="32">
        <f>IF(Weighting!$P$10&gt;0,B7186,"")</f>
        <v>0.84499999999999997</v>
      </c>
      <c r="B7186">
        <f>Weighting!$C$10</f>
        <v>0.84499999999999997</v>
      </c>
      <c r="C7186">
        <f>Weighting!$F$10</f>
        <v>0</v>
      </c>
      <c r="D7186" t="b">
        <f>IF(C7186=1,'Data Transformation'!$G$3+0.5*'Data Transformation'!$W$25,IF(C7187=1,D7187-'Data Transformation'!$W$25,FALSE))</f>
        <v>0</v>
      </c>
      <c r="E7186" t="str">
        <f t="array" ref="E7186">IF(ISLOGICAL(D7186),"",FREQUENCY(IF('Data Transformation'!$B$425:$B$8425='Bin Analysis'!$B7179,'Data Transformation'!$G$425:$G$8425),D7186))</f>
        <v/>
      </c>
      <c r="F7186" t="str">
        <f t="shared" si="897"/>
        <v/>
      </c>
      <c r="G7186">
        <f>Weighting!$H$10</f>
        <v>0</v>
      </c>
      <c r="H7186">
        <f t="array" ref="H7186">FREQUENCY(IF('Data Transformation'!$B$4:$B$8425=B7179,'Data Transformation'!$G$4:$G$8425),'Bin Analysis'!$B7186)</f>
        <v>2</v>
      </c>
      <c r="I7186">
        <f t="shared" si="898"/>
        <v>0</v>
      </c>
      <c r="J7186">
        <f t="shared" si="899"/>
        <v>0</v>
      </c>
      <c r="K7186">
        <f>J7186*Weighting!$W$10</f>
        <v>0</v>
      </c>
      <c r="M7186" s="14"/>
    </row>
    <row r="7187" spans="1:13" x14ac:dyDescent="0.25">
      <c r="A7187" s="32">
        <f>IF(Weighting!$P$11&gt;0,B7187,"")</f>
        <v>0.97599999999999998</v>
      </c>
      <c r="B7187">
        <f>Weighting!$C$11</f>
        <v>0.97599999999999998</v>
      </c>
      <c r="C7187">
        <f>Weighting!$F$11</f>
        <v>0</v>
      </c>
      <c r="D7187">
        <f>IF(C7187=1,'Data Transformation'!$G$3+0.5*'Data Transformation'!$W$25,IF(C7188=1,D7188-'Data Transformation'!$W$25,FALSE))</f>
        <v>0.86899999999999999</v>
      </c>
      <c r="E7187">
        <f t="array" ref="E7187">IF(ISLOGICAL(D7187),"",FREQUENCY(IF('Data Transformation'!$B$425:$B$8425='Bin Analysis'!$B7179,'Data Transformation'!$G$425:$G$8425),D7187))</f>
        <v>3</v>
      </c>
      <c r="F7187" t="e">
        <f t="shared" si="897"/>
        <v>#VALUE!</v>
      </c>
      <c r="G7187">
        <f>Weighting!$H$11</f>
        <v>0</v>
      </c>
      <c r="H7187">
        <f t="array" ref="H7187">FREQUENCY(IF('Data Transformation'!$B$4:$B$8425=B7179,'Data Transformation'!$G$4:$G$8425),'Bin Analysis'!$B7187)</f>
        <v>10</v>
      </c>
      <c r="I7187">
        <f t="shared" si="898"/>
        <v>8</v>
      </c>
      <c r="J7187">
        <f t="shared" si="899"/>
        <v>1</v>
      </c>
      <c r="K7187">
        <f>J7187*Weighting!$W$11</f>
        <v>2</v>
      </c>
      <c r="M7187" s="14"/>
    </row>
    <row r="7188" spans="1:13" x14ac:dyDescent="0.25">
      <c r="A7188" s="32">
        <f>IF(Weighting!$P$12&gt;0,B7188,"")</f>
        <v>1.107</v>
      </c>
      <c r="B7188">
        <f>Weighting!$C$12</f>
        <v>1.107</v>
      </c>
      <c r="C7188">
        <f>Weighting!$F$12</f>
        <v>1</v>
      </c>
      <c r="D7188">
        <f>IF(C7188=1,'Data Transformation'!$G$3+0.5*'Data Transformation'!$W$25,IF(C7189=1,D7189-'Data Transformation'!$W$25,FALSE))</f>
        <v>1.131</v>
      </c>
      <c r="E7188">
        <f t="array" ref="E7188">IF(ISLOGICAL(D7188),"",FREQUENCY(IF('Data Transformation'!$B$425:$B$8425='Bin Analysis'!$B7179,'Data Transformation'!$G$425:$G$8425),D7188))</f>
        <v>16</v>
      </c>
      <c r="F7188">
        <f t="shared" si="897"/>
        <v>13</v>
      </c>
      <c r="G7188">
        <f>Weighting!$H$12</f>
        <v>0</v>
      </c>
      <c r="H7188">
        <f t="array" ref="H7188">FREQUENCY(IF('Data Transformation'!$B$4:$B$8425=B7179,'Data Transformation'!$G$4:$G$8425),'Bin Analysis'!$B7188)</f>
        <v>17</v>
      </c>
      <c r="I7188">
        <f t="shared" si="898"/>
        <v>7</v>
      </c>
      <c r="J7188">
        <f t="shared" si="899"/>
        <v>1</v>
      </c>
      <c r="K7188">
        <f>J7188*Weighting!$W$12</f>
        <v>1</v>
      </c>
      <c r="M7188" s="14"/>
    </row>
    <row r="7189" spans="1:13" x14ac:dyDescent="0.25">
      <c r="A7189" s="32">
        <f>IF(Weighting!$P$13&gt;0,B7189,"")</f>
        <v>1.238</v>
      </c>
      <c r="B7189">
        <f>Weighting!$C$13</f>
        <v>1.238</v>
      </c>
      <c r="C7189">
        <f>Weighting!$F$13</f>
        <v>0</v>
      </c>
      <c r="D7189" t="b">
        <f>IF(C7189=1,'Data Transformation'!$G$3+0.5*'Data Transformation'!$W$25,IF(C7190=1,D7190-'Data Transformation'!$W$25,FALSE))</f>
        <v>0</v>
      </c>
      <c r="E7189" t="str">
        <f t="array" ref="E7189">IF(ISLOGICAL(D7189),"",FREQUENCY(IF('Data Transformation'!$B$425:$B$8425='Bin Analysis'!$B7179,'Data Transformation'!$G$425:$G$8425),D7189))</f>
        <v/>
      </c>
      <c r="F7189" t="str">
        <f t="shared" si="897"/>
        <v/>
      </c>
      <c r="G7189">
        <f>Weighting!$H$13</f>
        <v>0</v>
      </c>
      <c r="H7189">
        <f t="array" ref="H7189">FREQUENCY(IF('Data Transformation'!$B$4:$B$8425=B7179,'Data Transformation'!$G$4:$G$8425),'Bin Analysis'!$B7189)</f>
        <v>19</v>
      </c>
      <c r="I7189">
        <f t="shared" si="898"/>
        <v>2</v>
      </c>
      <c r="J7189">
        <f t="shared" si="899"/>
        <v>1</v>
      </c>
      <c r="K7189">
        <f>J7189*Weighting!$W$13</f>
        <v>2</v>
      </c>
      <c r="M7189" s="14"/>
    </row>
    <row r="7190" spans="1:13" x14ac:dyDescent="0.25">
      <c r="A7190" s="32">
        <f>IF(Weighting!$P$14&gt;0,B7190,"")</f>
        <v>1.369</v>
      </c>
      <c r="B7190">
        <f>Weighting!$C$14</f>
        <v>1.369</v>
      </c>
      <c r="C7190">
        <f>Weighting!$F$14</f>
        <v>0</v>
      </c>
      <c r="D7190" t="b">
        <f>IF(C7190=1,'Data Transformation'!$G$3+0.5*'Data Transformation'!$W$25,IF(C7191=1,D7191-'Data Transformation'!$W$25,FALSE))</f>
        <v>0</v>
      </c>
      <c r="E7190" t="str">
        <f t="array" ref="E7190">IF(ISLOGICAL(D7190),"",FREQUENCY(IF('Data Transformation'!$B$425:$B$8425='Bin Analysis'!$B7179,'Data Transformation'!$G$425:$G$8425),D7190))</f>
        <v/>
      </c>
      <c r="F7190" t="str">
        <f t="shared" si="897"/>
        <v/>
      </c>
      <c r="G7190">
        <f>Weighting!$H$14</f>
        <v>0</v>
      </c>
      <c r="H7190">
        <f t="array" ref="H7190">FREQUENCY(IF('Data Transformation'!$B$4:$B$8425=B7179,'Data Transformation'!$G$4:$G$8425),'Bin Analysis'!$B7190)</f>
        <v>19</v>
      </c>
      <c r="I7190">
        <f t="shared" si="898"/>
        <v>0</v>
      </c>
      <c r="J7190">
        <f t="shared" si="899"/>
        <v>0</v>
      </c>
      <c r="K7190">
        <f>J7190*Weighting!$W$14</f>
        <v>0</v>
      </c>
      <c r="M7190" s="14"/>
    </row>
    <row r="7191" spans="1:13" x14ac:dyDescent="0.25">
      <c r="A7191" s="32">
        <f>IF(Weighting!$P$15&gt;0,B7191,"")</f>
        <v>1.5000009999999999</v>
      </c>
      <c r="B7191">
        <f>Weighting!$C$15</f>
        <v>1.5000009999999999</v>
      </c>
      <c r="C7191">
        <f>Weighting!$F$15</f>
        <v>0</v>
      </c>
      <c r="D7191" t="b">
        <f>IF(C7191=1,'Data Transformation'!$G$3+0.5*'Data Transformation'!$W$25,IF(C7192=1,D7192-'Data Transformation'!$W$25,FALSE))</f>
        <v>0</v>
      </c>
      <c r="E7191" t="str">
        <f t="array" ref="E7191">IF(ISLOGICAL(D7191),"",FREQUENCY(IF('Data Transformation'!$B$425:$B$8425='Bin Analysis'!$B7179,'Data Transformation'!$G$425:$G$8425),D7191))</f>
        <v/>
      </c>
      <c r="F7191" t="str">
        <f t="shared" si="897"/>
        <v/>
      </c>
      <c r="G7191">
        <f>Weighting!$H$15</f>
        <v>0</v>
      </c>
      <c r="H7191">
        <f t="array" ref="H7191">FREQUENCY(IF('Data Transformation'!$B$4:$B$8425=B7179,'Data Transformation'!$G$4:$G$8425),'Bin Analysis'!$B7191)</f>
        <v>19</v>
      </c>
      <c r="I7191">
        <f t="shared" si="898"/>
        <v>0</v>
      </c>
      <c r="J7191">
        <f t="shared" si="899"/>
        <v>0</v>
      </c>
      <c r="K7191">
        <f>J7191*Weighting!$W$15</f>
        <v>0</v>
      </c>
      <c r="M7191" s="14"/>
    </row>
    <row r="7192" spans="1:13" x14ac:dyDescent="0.25">
      <c r="A7192" s="32" t="str">
        <f>IF(Weighting!$P$16&gt;0,B7192,"")</f>
        <v/>
      </c>
      <c r="B7192">
        <f>Weighting!$C$16</f>
        <v>1.631</v>
      </c>
      <c r="C7192">
        <f>Weighting!$F$16</f>
        <v>0</v>
      </c>
      <c r="D7192" t="b">
        <f>IF(C7192=1,'Data Transformation'!$G$3+0.5*'Data Transformation'!$W$25,IF(C7193=1,D7193-'Data Transformation'!$W$25,FALSE))</f>
        <v>0</v>
      </c>
      <c r="E7192" t="str">
        <f t="array" ref="E7192">IF(ISLOGICAL(D7192),"",FREQUENCY(IF('Data Transformation'!$B$425:$B$8425='Bin Analysis'!$B7179,'Data Transformation'!$G$425:$G$8425),D7192))</f>
        <v/>
      </c>
      <c r="F7192" t="str">
        <f t="shared" si="897"/>
        <v/>
      </c>
      <c r="G7192">
        <f>Weighting!$H$16</f>
        <v>0</v>
      </c>
      <c r="H7192">
        <f t="array" ref="H7192">FREQUENCY(IF('Data Transformation'!$B$4:$B$8425=B7179,'Data Transformation'!$G$4:$G$8425),'Bin Analysis'!$B7192)</f>
        <v>19</v>
      </c>
      <c r="I7192">
        <f t="shared" si="898"/>
        <v>0</v>
      </c>
      <c r="J7192">
        <f t="shared" si="899"/>
        <v>0</v>
      </c>
      <c r="K7192">
        <f>J7192*Weighting!$W$16</f>
        <v>0</v>
      </c>
      <c r="M7192" s="14"/>
    </row>
    <row r="7193" spans="1:13" x14ac:dyDescent="0.25">
      <c r="A7193" s="32" t="str">
        <f>IF(Weighting!$P$17&gt;0,B7193,"")</f>
        <v/>
      </c>
      <c r="B7193">
        <f>Weighting!$C$17</f>
        <v>1.762</v>
      </c>
      <c r="C7193">
        <f>Weighting!$F$17</f>
        <v>0</v>
      </c>
      <c r="D7193" t="b">
        <f>IF(C7193=1,'Data Transformation'!$G$3+0.5*'Data Transformation'!$W$25,IF(C7194=1,D7194-'Data Transformation'!$W$25,FALSE))</f>
        <v>0</v>
      </c>
      <c r="E7193" t="str">
        <f t="array" ref="E7193">IF(ISLOGICAL(D7193),"",FREQUENCY(IF('Data Transformation'!$B$425:$B$8425='Bin Analysis'!$B7179,'Data Transformation'!$G$425:$G$8425),D7193))</f>
        <v/>
      </c>
      <c r="F7193" t="str">
        <f t="shared" si="897"/>
        <v/>
      </c>
      <c r="G7193">
        <f>Weighting!$H$17</f>
        <v>0</v>
      </c>
      <c r="H7193">
        <f t="array" ref="H7193">FREQUENCY(IF('Data Transformation'!$B$4:$B$8425=B7179,'Data Transformation'!$G$4:$G$8425),'Bin Analysis'!$B7193)</f>
        <v>19</v>
      </c>
      <c r="I7193">
        <f t="shared" si="898"/>
        <v>0</v>
      </c>
      <c r="J7193">
        <f t="shared" si="899"/>
        <v>0</v>
      </c>
      <c r="K7193">
        <f>J7193*Weighting!$W$17</f>
        <v>0</v>
      </c>
      <c r="M7193" s="14"/>
    </row>
    <row r="7194" spans="1:13" x14ac:dyDescent="0.25">
      <c r="A7194" s="32" t="str">
        <f>IF(Weighting!$P$18&gt;0,B7194,"")</f>
        <v/>
      </c>
      <c r="B7194">
        <f>Weighting!$C$18</f>
        <v>1.893</v>
      </c>
      <c r="C7194">
        <f>Weighting!$F$18</f>
        <v>0</v>
      </c>
      <c r="D7194" t="b">
        <f>IF(C7194=1,'Data Transformation'!$G$3+0.5*'Data Transformation'!$W$25,IF(C7195=1,D7195-'Data Transformation'!$W$25,FALSE))</f>
        <v>0</v>
      </c>
      <c r="E7194" t="str">
        <f t="array" ref="E7194">IF(ISLOGICAL(D7194),"",FREQUENCY(IF('Data Transformation'!$B$425:$B$8425='Bin Analysis'!$B7179,'Data Transformation'!$G$425:$G$8425),D7194))</f>
        <v/>
      </c>
      <c r="F7194" t="str">
        <f t="shared" si="897"/>
        <v/>
      </c>
      <c r="G7194">
        <f>Weighting!$H$18</f>
        <v>0</v>
      </c>
      <c r="H7194">
        <f t="array" ref="H7194">FREQUENCY(IF('Data Transformation'!$B$4:$B$8425=B7179,'Data Transformation'!$G$4:$G$8425),'Bin Analysis'!$B7194)</f>
        <v>19</v>
      </c>
      <c r="I7194">
        <f t="shared" si="898"/>
        <v>0</v>
      </c>
      <c r="J7194">
        <f t="shared" si="899"/>
        <v>0</v>
      </c>
      <c r="K7194">
        <f>J7194*Weighting!$W$18</f>
        <v>0</v>
      </c>
      <c r="M7194" s="14"/>
    </row>
    <row r="7195" spans="1:13" x14ac:dyDescent="0.25">
      <c r="A7195" s="32" t="str">
        <f>IF(Weighting!$P$19&gt;0,B7195,"")</f>
        <v/>
      </c>
      <c r="B7195">
        <f>Weighting!$C$19</f>
        <v>2.024</v>
      </c>
      <c r="C7195">
        <f>Weighting!$F$19</f>
        <v>0</v>
      </c>
      <c r="D7195" t="b">
        <f>IF(C7195=1,'Data Transformation'!$G$3+0.5*'Data Transformation'!$W$25,IF(C7196=1,D7196-'Data Transformation'!$W$25,FALSE))</f>
        <v>0</v>
      </c>
      <c r="E7195" t="str">
        <f t="array" ref="E7195">IF(ISLOGICAL(D7195),"",FREQUENCY(IF('Data Transformation'!$B$425:$B$8425='Bin Analysis'!$B7179,'Data Transformation'!$G$425:$G$8425),D7195))</f>
        <v/>
      </c>
      <c r="F7195" t="str">
        <f t="shared" si="897"/>
        <v/>
      </c>
      <c r="G7195">
        <f>Weighting!$H$19</f>
        <v>0</v>
      </c>
      <c r="H7195">
        <f t="array" ref="H7195">FREQUENCY(IF('Data Transformation'!$B$4:$B$8425=B7179,'Data Transformation'!$G$4:$G$8425),'Bin Analysis'!$B7195)</f>
        <v>19</v>
      </c>
      <c r="I7195">
        <f t="shared" si="898"/>
        <v>0</v>
      </c>
      <c r="J7195">
        <f t="shared" si="899"/>
        <v>0</v>
      </c>
      <c r="K7195">
        <f>J7195*Weighting!$W$19</f>
        <v>0</v>
      </c>
      <c r="M7195" s="14"/>
    </row>
    <row r="7196" spans="1:13" x14ac:dyDescent="0.25">
      <c r="A7196" s="32" t="str">
        <f>IF(Weighting!$P$20&gt;0,B7196,"")</f>
        <v/>
      </c>
      <c r="B7196">
        <f>Weighting!$C$20</f>
        <v>2.1550000000000002</v>
      </c>
      <c r="C7196">
        <f>Weighting!$F$20</f>
        <v>0</v>
      </c>
      <c r="D7196" t="b">
        <f>IF(C7196=1,'Data Transformation'!$G$3+0.5*'Data Transformation'!$W$25,IF(C7197=1,D7197-'Data Transformation'!$W$25,FALSE))</f>
        <v>0</v>
      </c>
      <c r="E7196" t="str">
        <f t="array" ref="E7196">IF(ISLOGICAL(D7196),"",FREQUENCY(IF('Data Transformation'!$B$425:$B$8425='Bin Analysis'!$B7179,'Data Transformation'!$G$425:$G$8425),D7196))</f>
        <v/>
      </c>
      <c r="F7196" t="str">
        <f t="shared" si="897"/>
        <v/>
      </c>
      <c r="G7196">
        <f>Weighting!$H$20</f>
        <v>0</v>
      </c>
      <c r="H7196">
        <f t="array" ref="H7196">FREQUENCY(IF('Data Transformation'!$B$4:$B$8425=B7179,'Data Transformation'!$G$4:$G$8425),'Bin Analysis'!$B7196)</f>
        <v>19</v>
      </c>
      <c r="I7196">
        <f t="shared" si="898"/>
        <v>0</v>
      </c>
      <c r="J7196">
        <f t="shared" si="899"/>
        <v>0</v>
      </c>
      <c r="K7196">
        <f>J7196*Weighting!$W$20</f>
        <v>0</v>
      </c>
      <c r="M7196" s="14"/>
    </row>
    <row r="7197" spans="1:13" x14ac:dyDescent="0.25">
      <c r="A7197" s="32" t="str">
        <f>IF(Weighting!$P$21&gt;0,B7197,"")</f>
        <v/>
      </c>
      <c r="B7197">
        <f>Weighting!$C$21</f>
        <v>2.2860000000000005</v>
      </c>
      <c r="C7197">
        <f>Weighting!$F$21</f>
        <v>0</v>
      </c>
      <c r="D7197" t="b">
        <f>IF(C7197=1,'Data Transformation'!$G$3+0.5*'Data Transformation'!$W$25,IF(C7198=1,D7198-'Data Transformation'!$W$25,FALSE))</f>
        <v>0</v>
      </c>
      <c r="E7197" t="str">
        <f t="array" ref="E7197">IF(ISLOGICAL(D7197),"",FREQUENCY(IF('Data Transformation'!$B$425:$B$8425='Bin Analysis'!$B7179,'Data Transformation'!$G$425:$G$8425),D7197))</f>
        <v/>
      </c>
      <c r="F7197" t="str">
        <f t="shared" si="897"/>
        <v/>
      </c>
      <c r="G7197">
        <f>Weighting!$H$21</f>
        <v>0</v>
      </c>
      <c r="H7197">
        <f t="array" ref="H7197">FREQUENCY(IF('Data Transformation'!$B$4:$B$8425=B7179,'Data Transformation'!$G$4:$G$8425),'Bin Analysis'!$B7197)</f>
        <v>19</v>
      </c>
      <c r="I7197">
        <f t="shared" si="898"/>
        <v>0</v>
      </c>
      <c r="J7197">
        <f t="shared" si="899"/>
        <v>0</v>
      </c>
      <c r="K7197">
        <f>J7197*Weighting!$W$21</f>
        <v>0</v>
      </c>
      <c r="M7197" s="14"/>
    </row>
    <row r="7198" spans="1:13" x14ac:dyDescent="0.25">
      <c r="A7198" s="32" t="str">
        <f>IF(Weighting!$P$22&gt;0,B7198,"")</f>
        <v/>
      </c>
      <c r="B7198">
        <f>Weighting!$C$22</f>
        <v>2.4170000000000007</v>
      </c>
      <c r="C7198">
        <f>Weighting!$F$22</f>
        <v>0</v>
      </c>
      <c r="D7198" t="b">
        <f>IF(C7198=1,'Data Transformation'!$G$3+0.5*'Data Transformation'!$W$25,IF(C7199=1,D7199-'Data Transformation'!$W$25,FALSE))</f>
        <v>0</v>
      </c>
      <c r="E7198" t="str">
        <f t="array" ref="E7198">IF(ISLOGICAL(D7198),"",FREQUENCY(IF('Data Transformation'!$B$425:$B$8425='Bin Analysis'!$B7179,'Data Transformation'!$G$425:$G$8425),D7198))</f>
        <v/>
      </c>
      <c r="F7198" t="str">
        <f t="shared" si="897"/>
        <v/>
      </c>
      <c r="G7198">
        <f>Weighting!$H$22</f>
        <v>0</v>
      </c>
      <c r="H7198">
        <f t="array" ref="H7198">FREQUENCY(IF('Data Transformation'!$B$4:$B$8425=B7179,'Data Transformation'!$G$4:$G$8425),'Bin Analysis'!$B7198)</f>
        <v>19</v>
      </c>
      <c r="I7198">
        <f t="shared" si="898"/>
        <v>0</v>
      </c>
      <c r="J7198">
        <f t="shared" si="899"/>
        <v>0</v>
      </c>
      <c r="K7198">
        <f>J7198*Weighting!$W$22</f>
        <v>0</v>
      </c>
      <c r="M7198" s="14"/>
    </row>
    <row r="7199" spans="1:13" x14ac:dyDescent="0.25">
      <c r="A7199" s="32" t="str">
        <f>IF(Weighting!$P$23&gt;0,B7199,"")</f>
        <v/>
      </c>
      <c r="B7199">
        <f>Weighting!$C$23</f>
        <v>2.5480000000000009</v>
      </c>
      <c r="C7199">
        <f>Weighting!$F$23</f>
        <v>0</v>
      </c>
      <c r="D7199" t="b">
        <f>IF(C7199=1,'Data Transformation'!$G$3+0.5*'Data Transformation'!$W$25,IF(C7200=1,D7200-'Data Transformation'!$W$25,FALSE))</f>
        <v>0</v>
      </c>
      <c r="E7199" t="str">
        <f t="array" ref="E7199">IF(ISLOGICAL(D7199),"",FREQUENCY(IF('Data Transformation'!$B$425:$B$8425='Bin Analysis'!$B7179,'Data Transformation'!$G$425:$G$8425),D7199))</f>
        <v/>
      </c>
      <c r="F7199" t="str">
        <f t="shared" si="897"/>
        <v/>
      </c>
      <c r="G7199">
        <f>Weighting!$H$23</f>
        <v>0</v>
      </c>
      <c r="H7199">
        <f t="array" ref="H7199">FREQUENCY(IF('Data Transformation'!$B$4:$B$8425=B7179,'Data Transformation'!$G$4:$G$8425),'Bin Analysis'!$B7199)</f>
        <v>19</v>
      </c>
      <c r="I7199">
        <f t="shared" si="898"/>
        <v>0</v>
      </c>
      <c r="J7199">
        <f t="shared" si="899"/>
        <v>0</v>
      </c>
      <c r="K7199">
        <f>J7199*Weighting!$W$23</f>
        <v>0</v>
      </c>
      <c r="M7199" s="14"/>
    </row>
    <row r="7200" spans="1:13" x14ac:dyDescent="0.25">
      <c r="A7200" s="32" t="str">
        <f>IF(Weighting!$P$24&gt;0,B7200,"")</f>
        <v/>
      </c>
      <c r="B7200">
        <f>Weighting!$C$24</f>
        <v>2.6790000000000012</v>
      </c>
      <c r="C7200">
        <f>Weighting!$F$24</f>
        <v>0</v>
      </c>
      <c r="D7200" t="b">
        <f>IF(C7200=1,'Data Transformation'!$G$3+0.5*'Data Transformation'!$W$25,IF(C7201=1,D7201-'Data Transformation'!$W$25,FALSE))</f>
        <v>0</v>
      </c>
      <c r="E7200" t="str">
        <f t="array" ref="E7200">IF(ISLOGICAL(D7200),"",FREQUENCY(IF('Data Transformation'!$B$425:$B$8425='Bin Analysis'!$B7179,'Data Transformation'!$G$425:$G$8425),D7200))</f>
        <v/>
      </c>
      <c r="F7200" t="str">
        <f t="shared" si="897"/>
        <v/>
      </c>
      <c r="G7200">
        <f>Weighting!$H$24</f>
        <v>0</v>
      </c>
      <c r="H7200">
        <f t="array" ref="H7200">FREQUENCY(IF('Data Transformation'!$B$4:$B$8425=B7179,'Data Transformation'!$G$4:$G$8425),'Bin Analysis'!$B7200)</f>
        <v>19</v>
      </c>
      <c r="I7200">
        <f t="shared" si="898"/>
        <v>0</v>
      </c>
      <c r="J7200">
        <f t="shared" si="899"/>
        <v>0</v>
      </c>
      <c r="K7200">
        <f>J7200*Weighting!$W$24</f>
        <v>0</v>
      </c>
      <c r="M7200" s="14"/>
    </row>
    <row r="7201" spans="1:25" x14ac:dyDescent="0.25">
      <c r="A7201" s="32" t="str">
        <f>IF(Weighting!$P$25&gt;0,B7201,"")</f>
        <v/>
      </c>
      <c r="B7201">
        <f>Weighting!$C$25</f>
        <v>2.8100000000000014</v>
      </c>
      <c r="C7201">
        <f>Weighting!$F$25</f>
        <v>0</v>
      </c>
      <c r="D7201" t="b">
        <f>IF(C7201=1,'Data Transformation'!$G$3+0.5*'Data Transformation'!$W$25,IF(C7202=1,D7202-'Data Transformation'!$W$25,FALSE))</f>
        <v>0</v>
      </c>
      <c r="E7201" t="str">
        <f t="array" ref="E7201">IF(ISLOGICAL(D7201),"",FREQUENCY(IF('Data Transformation'!$B$425:$B$8425='Bin Analysis'!$B7179,'Data Transformation'!$G$425:$G$8425),D7201))</f>
        <v/>
      </c>
      <c r="F7201" t="str">
        <f t="shared" si="897"/>
        <v/>
      </c>
      <c r="G7201">
        <f>Weighting!$H$25</f>
        <v>0</v>
      </c>
      <c r="H7201">
        <f t="array" ref="H7201">FREQUENCY(IF('Data Transformation'!$B$4:$B$8425=B7179,'Data Transformation'!$G$4:$G$8425),'Bin Analysis'!$B7201)</f>
        <v>19</v>
      </c>
      <c r="I7201">
        <f t="shared" si="898"/>
        <v>0</v>
      </c>
      <c r="J7201">
        <f t="shared" si="899"/>
        <v>0</v>
      </c>
      <c r="K7201">
        <f>J7201*Weighting!$W$25</f>
        <v>0</v>
      </c>
      <c r="M7201" s="14"/>
    </row>
    <row r="7202" spans="1:25" x14ac:dyDescent="0.25">
      <c r="N7202" s="55"/>
      <c r="O7202"/>
      <c r="P7202"/>
      <c r="Q7202"/>
      <c r="R7202"/>
    </row>
    <row r="7203" spans="1:25" ht="23.25" x14ac:dyDescent="0.35">
      <c r="A7203" s="21" t="s">
        <v>0</v>
      </c>
      <c r="B7203" s="21">
        <f>IFERROR(VLOOKUP(C7203,'Data Transformation'!$L$6:$M$426,2,FALSE),"")</f>
        <v>300</v>
      </c>
      <c r="C7203" s="21">
        <f>C7179+1</f>
        <v>300</v>
      </c>
      <c r="D7203" s="21"/>
      <c r="E7203" s="21"/>
      <c r="F7203" s="21"/>
      <c r="G7203" s="21"/>
      <c r="H7203" s="22"/>
      <c r="I7203" s="22"/>
      <c r="J7203" s="22"/>
      <c r="K7203" s="21"/>
      <c r="L7203" s="21">
        <f>B7203</f>
        <v>300</v>
      </c>
      <c r="M7203" s="23">
        <f>INDEX('Data Transformation'!$O$4:$O$424,MATCH($B7203,'Data Transformation'!$M$4:$M$424,0),MATCH($M$2,'Data Transformation'!$O$3,0))</f>
        <v>16</v>
      </c>
      <c r="N7203" s="27">
        <f>IF('Input and Summary Results'!$J$16="minimum",'Bin Analysis'!X7204/(M7203-1),'Bin Analysis'!Y7203/('Bin Analysis'!M7203-1))</f>
        <v>0</v>
      </c>
      <c r="O7203" s="27">
        <f>IF(M7203=FALSE,NA(),(VLOOKUP(1,C7206:K7225,4,FALSE))/(M7203-1))</f>
        <v>0</v>
      </c>
      <c r="P7203" s="27">
        <f>IF(M7203=FALSE,NA(),SUM(J7206:J7225)/Weighting!$S$5)</f>
        <v>0.4</v>
      </c>
      <c r="Q7203" s="27">
        <f>IF(M7203=FALSE,NA(),SUM(K7206:K7225)/Weighting!$S$6)</f>
        <v>0.34782608695652173</v>
      </c>
      <c r="R7203" s="27">
        <f>IF(M7203=FALSE,NA(),(VLOOKUP(1,G7206:K7225,3,FALSE))/(M7203-1))</f>
        <v>0.8666666666666667</v>
      </c>
      <c r="S7203" s="22" t="str">
        <f>IF(M7203=FALSE,NA(),IF(SUM(J7206:J7225)=2,"yes","no"))</f>
        <v>no</v>
      </c>
      <c r="X7203" s="2" cm="2">
        <f t="array" ref="X7203:X7204">FREQUENCY(IF('Data Transformation'!$B$425:$B$6424='Bin Analysis'!L7203,'Data Transformation'!$G$425:$G$6424),'Data Transformation'!$U$11)</f>
        <v>15</v>
      </c>
      <c r="Y7203" s="2" cm="2">
        <f t="array" ref="Y7203:Y7204">FREQUENCY(IF('Data Transformation'!$B$425:$B$6424='Bin Analysis'!L7203,'Data Transformation'!$G$425:$G$6424),'Data Transformation'!$U$12)</f>
        <v>15</v>
      </c>
    </row>
    <row r="7204" spans="1:25" x14ac:dyDescent="0.25">
      <c r="A7204" s="14" t="s">
        <v>67</v>
      </c>
      <c r="B7204" t="s">
        <v>47</v>
      </c>
      <c r="C7204" t="s">
        <v>5</v>
      </c>
      <c r="D7204" t="s">
        <v>100</v>
      </c>
      <c r="E7204" t="s">
        <v>101</v>
      </c>
      <c r="F7204" t="s">
        <v>102</v>
      </c>
      <c r="G7204" t="s">
        <v>70</v>
      </c>
      <c r="H7204" t="s">
        <v>31</v>
      </c>
      <c r="I7204" t="s">
        <v>32</v>
      </c>
      <c r="J7204" t="s">
        <v>46</v>
      </c>
      <c r="K7204" s="14" t="s">
        <v>45</v>
      </c>
      <c r="M7204" s="14"/>
      <c r="X7204" s="2">
        <v>0</v>
      </c>
      <c r="Y7204" s="2">
        <v>0</v>
      </c>
    </row>
    <row r="7205" spans="1:25" x14ac:dyDescent="0.25">
      <c r="A7205" s="32"/>
      <c r="D7205" t="b">
        <f>IF(C7205=1,'Data Transformation'!$G$3+0.5*'Data Transformation'!$W$25,IF(C7206=1,D7206-'Data Transformation'!$W$25,FALSE))</f>
        <v>0</v>
      </c>
      <c r="E7205" t="str">
        <f t="array" ref="E7205">IF(ISLOGICAL(D7205),"",FREQUENCY(IF('Data Transformation'!$B$425:$B$8425='Bin Analysis'!$B7203,'Data Transformation'!$G$425:$G$8425),D7205))</f>
        <v/>
      </c>
      <c r="F7205" t="str">
        <f>IF(ISLOGICAL(D7205),"",E7205-E7204)</f>
        <v/>
      </c>
      <c r="M7205" s="14"/>
    </row>
    <row r="7206" spans="1:25" x14ac:dyDescent="0.25">
      <c r="A7206" s="32">
        <f>IF(Weighting!$P$6&gt;0,B7206,"")</f>
        <v>0.32100000000000001</v>
      </c>
      <c r="B7206">
        <f>Weighting!$C$6</f>
        <v>0.32100000000000001</v>
      </c>
      <c r="C7206">
        <f>Weighting!$F$6</f>
        <v>0</v>
      </c>
      <c r="D7206" t="b">
        <f>IF(C7206=1,'Data Transformation'!$G$3+0.5*'Data Transformation'!$W$25,IF(C7207=1,D7207-'Data Transformation'!$W$25,FALSE))</f>
        <v>0</v>
      </c>
      <c r="E7206" t="str">
        <f t="array" ref="E7206">IF(ISLOGICAL(D7206),"",FREQUENCY(IF('Data Transformation'!$B$425:$B$8425='Bin Analysis'!$B7203,'Data Transformation'!$G$425:$G$8425),D7206))</f>
        <v/>
      </c>
      <c r="F7206" t="str">
        <f>IF(ISLOGICAL(D7206),"",E7206-E7205)</f>
        <v/>
      </c>
      <c r="G7206">
        <f>Weighting!$H$6</f>
        <v>1</v>
      </c>
      <c r="H7206">
        <f t="array" ref="H7206">FREQUENCY(IF('Data Transformation'!$B$4:$B$8425=B7203,'Data Transformation'!$G$4:$G$8425),'Bin Analysis'!$B7206)</f>
        <v>13</v>
      </c>
      <c r="I7206">
        <f>H7206-H7205</f>
        <v>13</v>
      </c>
      <c r="J7206">
        <f>IF(I7206=0,0,1)</f>
        <v>1</v>
      </c>
      <c r="K7206">
        <f>J7206*Weighting!$W$6</f>
        <v>1</v>
      </c>
      <c r="M7206" s="14"/>
    </row>
    <row r="7207" spans="1:25" x14ac:dyDescent="0.25">
      <c r="A7207" s="32">
        <f>IF(Weighting!$P$7&gt;0,B7207,"")</f>
        <v>0.45200000000000001</v>
      </c>
      <c r="B7207">
        <f>Weighting!$C$7</f>
        <v>0.45200000000000001</v>
      </c>
      <c r="C7207">
        <f>Weighting!$F$7</f>
        <v>0</v>
      </c>
      <c r="D7207" t="b">
        <f>IF(C7207=1,'Data Transformation'!$G$3+0.5*'Data Transformation'!$W$25,IF(C7208=1,D7208-'Data Transformation'!$W$25,FALSE))</f>
        <v>0</v>
      </c>
      <c r="E7207" t="str">
        <f t="array" ref="E7207">IF(ISLOGICAL(D7207),"",FREQUENCY(IF('Data Transformation'!$B$425:$B$8425='Bin Analysis'!$B7203,'Data Transformation'!$G$425:$G$8425),D7207))</f>
        <v/>
      </c>
      <c r="F7207" t="str">
        <f t="shared" ref="F7207:F7225" si="900">IF(ISLOGICAL(D7207),"",E7207-E7206)</f>
        <v/>
      </c>
      <c r="G7207">
        <f>Weighting!$H$7</f>
        <v>0</v>
      </c>
      <c r="H7207">
        <f t="array" ref="H7207">FREQUENCY(IF('Data Transformation'!$B$4:$B$8425=B7203,'Data Transformation'!$G$4:$G$8425),'Bin Analysis'!$B7207)</f>
        <v>13</v>
      </c>
      <c r="I7207">
        <f t="shared" ref="I7207:I7225" si="901">H7207-H7206</f>
        <v>0</v>
      </c>
      <c r="J7207">
        <f>IF(I7207=0,0,1)</f>
        <v>0</v>
      </c>
      <c r="K7207">
        <f>J7207*Weighting!$W$7</f>
        <v>0</v>
      </c>
      <c r="M7207" s="14"/>
    </row>
    <row r="7208" spans="1:25" x14ac:dyDescent="0.25">
      <c r="A7208" s="32">
        <f>IF(Weighting!$P$8&gt;0,B7208,"")</f>
        <v>0.58299999999999996</v>
      </c>
      <c r="B7208">
        <f>Weighting!$C$8</f>
        <v>0.58299999999999996</v>
      </c>
      <c r="C7208">
        <f>Weighting!$F$8</f>
        <v>0</v>
      </c>
      <c r="D7208" t="b">
        <f>IF(C7208=1,'Data Transformation'!$G$3+0.5*'Data Transformation'!$W$25,IF(C7209=1,D7209-'Data Transformation'!$W$25,FALSE))</f>
        <v>0</v>
      </c>
      <c r="E7208" t="str">
        <f t="array" ref="E7208">IF(ISLOGICAL(D7208),"",FREQUENCY(IF('Data Transformation'!$B$425:$B$8425='Bin Analysis'!$B7203,'Data Transformation'!$G$425:$G$8425),D7208))</f>
        <v/>
      </c>
      <c r="F7208" t="str">
        <f t="shared" si="900"/>
        <v/>
      </c>
      <c r="G7208">
        <f>Weighting!$H$8</f>
        <v>0</v>
      </c>
      <c r="H7208">
        <f t="array" ref="H7208">FREQUENCY(IF('Data Transformation'!$B$4:$B$8425=B7203,'Data Transformation'!$G$4:$G$8425),'Bin Analysis'!$B7208)</f>
        <v>14</v>
      </c>
      <c r="I7208">
        <f t="shared" si="901"/>
        <v>1</v>
      </c>
      <c r="J7208">
        <f t="shared" ref="J7208:J7225" si="902">IF(I7208=0,0,1)</f>
        <v>1</v>
      </c>
      <c r="K7208">
        <f>J7208*Weighting!$W$8</f>
        <v>3</v>
      </c>
      <c r="M7208" s="14"/>
    </row>
    <row r="7209" spans="1:25" x14ac:dyDescent="0.25">
      <c r="A7209" s="32">
        <f>IF(Weighting!$P$9&gt;0,B7209,"")</f>
        <v>0.71399999999999997</v>
      </c>
      <c r="B7209" s="50">
        <f>Weighting!$C$9</f>
        <v>0.71399999999999997</v>
      </c>
      <c r="C7209">
        <f>Weighting!$F$9</f>
        <v>0</v>
      </c>
      <c r="D7209" t="b">
        <f>IF(C7209=1,'Data Transformation'!$G$3+0.5*'Data Transformation'!$W$25,IF(C7210=1,D7210-'Data Transformation'!$W$25,FALSE))</f>
        <v>0</v>
      </c>
      <c r="E7209" t="str">
        <f t="array" ref="E7209">IF(ISLOGICAL(D7209),"",FREQUENCY(IF('Data Transformation'!$B$425:$B$8425='Bin Analysis'!$B7203,'Data Transformation'!$G$425:$G$8425),D7209))</f>
        <v/>
      </c>
      <c r="F7209" t="str">
        <f t="shared" si="900"/>
        <v/>
      </c>
      <c r="G7209">
        <f>Weighting!$H$9</f>
        <v>0</v>
      </c>
      <c r="H7209">
        <f t="array" ref="H7209">FREQUENCY(IF('Data Transformation'!$B$4:$B$8425=B7203,'Data Transformation'!$G$4:$G$8425),'Bin Analysis'!$B7209)</f>
        <v>14</v>
      </c>
      <c r="I7209">
        <f t="shared" si="901"/>
        <v>0</v>
      </c>
      <c r="J7209">
        <f t="shared" si="902"/>
        <v>0</v>
      </c>
      <c r="K7209">
        <f>J7209*Weighting!$W$9</f>
        <v>0</v>
      </c>
      <c r="M7209" s="14"/>
    </row>
    <row r="7210" spans="1:25" x14ac:dyDescent="0.25">
      <c r="A7210" s="32">
        <f>IF(Weighting!$P$10&gt;0,B7210,"")</f>
        <v>0.84499999999999997</v>
      </c>
      <c r="B7210">
        <f>Weighting!$C$10</f>
        <v>0.84499999999999997</v>
      </c>
      <c r="C7210">
        <f>Weighting!$F$10</f>
        <v>0</v>
      </c>
      <c r="D7210" t="b">
        <f>IF(C7210=1,'Data Transformation'!$G$3+0.5*'Data Transformation'!$W$25,IF(C7211=1,D7211-'Data Transformation'!$W$25,FALSE))</f>
        <v>0</v>
      </c>
      <c r="E7210" t="str">
        <f t="array" ref="E7210">IF(ISLOGICAL(D7210),"",FREQUENCY(IF('Data Transformation'!$B$425:$B$8425='Bin Analysis'!$B7203,'Data Transformation'!$G$425:$G$8425),D7210))</f>
        <v/>
      </c>
      <c r="F7210" t="str">
        <f t="shared" si="900"/>
        <v/>
      </c>
      <c r="G7210">
        <f>Weighting!$H$10</f>
        <v>0</v>
      </c>
      <c r="H7210">
        <f t="array" ref="H7210">FREQUENCY(IF('Data Transformation'!$B$4:$B$8425=B7203,'Data Transformation'!$G$4:$G$8425),'Bin Analysis'!$B7210)</f>
        <v>15</v>
      </c>
      <c r="I7210">
        <f t="shared" si="901"/>
        <v>1</v>
      </c>
      <c r="J7210">
        <f t="shared" si="902"/>
        <v>1</v>
      </c>
      <c r="K7210">
        <f>J7210*Weighting!$W$10</f>
        <v>3</v>
      </c>
      <c r="M7210" s="14"/>
    </row>
    <row r="7211" spans="1:25" x14ac:dyDescent="0.25">
      <c r="A7211" s="32">
        <f>IF(Weighting!$P$11&gt;0,B7211,"")</f>
        <v>0.97599999999999998</v>
      </c>
      <c r="B7211">
        <f>Weighting!$C$11</f>
        <v>0.97599999999999998</v>
      </c>
      <c r="C7211">
        <f>Weighting!$F$11</f>
        <v>0</v>
      </c>
      <c r="D7211">
        <f>IF(C7211=1,'Data Transformation'!$G$3+0.5*'Data Transformation'!$W$25,IF(C7212=1,D7212-'Data Transformation'!$W$25,FALSE))</f>
        <v>0.86899999999999999</v>
      </c>
      <c r="E7211">
        <f t="array" ref="E7211">IF(ISLOGICAL(D7211),"",FREQUENCY(IF('Data Transformation'!$B$425:$B$8425='Bin Analysis'!$B7203,'Data Transformation'!$G$425:$G$8425),D7211))</f>
        <v>15</v>
      </c>
      <c r="F7211" t="e">
        <f t="shared" si="900"/>
        <v>#VALUE!</v>
      </c>
      <c r="G7211">
        <f>Weighting!$H$11</f>
        <v>0</v>
      </c>
      <c r="H7211">
        <f t="array" ref="H7211">FREQUENCY(IF('Data Transformation'!$B$4:$B$8425=B7203,'Data Transformation'!$G$4:$G$8425),'Bin Analysis'!$B7211)</f>
        <v>15</v>
      </c>
      <c r="I7211">
        <f t="shared" si="901"/>
        <v>0</v>
      </c>
      <c r="J7211">
        <f t="shared" si="902"/>
        <v>0</v>
      </c>
      <c r="K7211">
        <f>J7211*Weighting!$W$11</f>
        <v>0</v>
      </c>
      <c r="M7211" s="14"/>
    </row>
    <row r="7212" spans="1:25" x14ac:dyDescent="0.25">
      <c r="A7212" s="32">
        <f>IF(Weighting!$P$12&gt;0,B7212,"")</f>
        <v>1.107</v>
      </c>
      <c r="B7212">
        <f>Weighting!$C$12</f>
        <v>1.107</v>
      </c>
      <c r="C7212">
        <f>Weighting!$F$12</f>
        <v>1</v>
      </c>
      <c r="D7212">
        <f>IF(C7212=1,'Data Transformation'!$G$3+0.5*'Data Transformation'!$W$25,IF(C7213=1,D7213-'Data Transformation'!$W$25,FALSE))</f>
        <v>1.131</v>
      </c>
      <c r="E7212">
        <f t="array" ref="E7212">IF(ISLOGICAL(D7212),"",FREQUENCY(IF('Data Transformation'!$B$425:$B$8425='Bin Analysis'!$B7203,'Data Transformation'!$G$425:$G$8425),D7212))</f>
        <v>15</v>
      </c>
      <c r="F7212">
        <f t="shared" si="900"/>
        <v>0</v>
      </c>
      <c r="G7212">
        <f>Weighting!$H$12</f>
        <v>0</v>
      </c>
      <c r="H7212">
        <f t="array" ref="H7212">FREQUENCY(IF('Data Transformation'!$B$4:$B$8425=B7203,'Data Transformation'!$G$4:$G$8425),'Bin Analysis'!$B7212)</f>
        <v>16</v>
      </c>
      <c r="I7212">
        <f t="shared" si="901"/>
        <v>1</v>
      </c>
      <c r="J7212">
        <f t="shared" si="902"/>
        <v>1</v>
      </c>
      <c r="K7212">
        <f>J7212*Weighting!$W$12</f>
        <v>1</v>
      </c>
      <c r="M7212" s="14"/>
    </row>
    <row r="7213" spans="1:25" x14ac:dyDescent="0.25">
      <c r="A7213" s="32">
        <f>IF(Weighting!$P$13&gt;0,B7213,"")</f>
        <v>1.238</v>
      </c>
      <c r="B7213">
        <f>Weighting!$C$13</f>
        <v>1.238</v>
      </c>
      <c r="C7213">
        <f>Weighting!$F$13</f>
        <v>0</v>
      </c>
      <c r="D7213" t="b">
        <f>IF(C7213=1,'Data Transformation'!$G$3+0.5*'Data Transformation'!$W$25,IF(C7214=1,D7214-'Data Transformation'!$W$25,FALSE))</f>
        <v>0</v>
      </c>
      <c r="E7213" t="str">
        <f t="array" ref="E7213">IF(ISLOGICAL(D7213),"",FREQUENCY(IF('Data Transformation'!$B$425:$B$8425='Bin Analysis'!$B7203,'Data Transformation'!$G$425:$G$8425),D7213))</f>
        <v/>
      </c>
      <c r="F7213" t="str">
        <f t="shared" si="900"/>
        <v/>
      </c>
      <c r="G7213">
        <f>Weighting!$H$13</f>
        <v>0</v>
      </c>
      <c r="H7213">
        <f t="array" ref="H7213">FREQUENCY(IF('Data Transformation'!$B$4:$B$8425=B7203,'Data Transformation'!$G$4:$G$8425),'Bin Analysis'!$B7213)</f>
        <v>16</v>
      </c>
      <c r="I7213">
        <f t="shared" si="901"/>
        <v>0</v>
      </c>
      <c r="J7213">
        <f t="shared" si="902"/>
        <v>0</v>
      </c>
      <c r="K7213">
        <f>J7213*Weighting!$W$13</f>
        <v>0</v>
      </c>
      <c r="M7213" s="14"/>
    </row>
    <row r="7214" spans="1:25" x14ac:dyDescent="0.25">
      <c r="A7214" s="32">
        <f>IF(Weighting!$P$14&gt;0,B7214,"")</f>
        <v>1.369</v>
      </c>
      <c r="B7214">
        <f>Weighting!$C$14</f>
        <v>1.369</v>
      </c>
      <c r="C7214">
        <f>Weighting!$F$14</f>
        <v>0</v>
      </c>
      <c r="D7214" t="b">
        <f>IF(C7214=1,'Data Transformation'!$G$3+0.5*'Data Transformation'!$W$25,IF(C7215=1,D7215-'Data Transformation'!$W$25,FALSE))</f>
        <v>0</v>
      </c>
      <c r="E7214" t="str">
        <f t="array" ref="E7214">IF(ISLOGICAL(D7214),"",FREQUENCY(IF('Data Transformation'!$B$425:$B$8425='Bin Analysis'!$B7203,'Data Transformation'!$G$425:$G$8425),D7214))</f>
        <v/>
      </c>
      <c r="F7214" t="str">
        <f t="shared" si="900"/>
        <v/>
      </c>
      <c r="G7214">
        <f>Weighting!$H$14</f>
        <v>0</v>
      </c>
      <c r="H7214">
        <f t="array" ref="H7214">FREQUENCY(IF('Data Transformation'!$B$4:$B$8425=B7203,'Data Transformation'!$G$4:$G$8425),'Bin Analysis'!$B7214)</f>
        <v>16</v>
      </c>
      <c r="I7214">
        <f t="shared" si="901"/>
        <v>0</v>
      </c>
      <c r="J7214">
        <f t="shared" si="902"/>
        <v>0</v>
      </c>
      <c r="K7214">
        <f>J7214*Weighting!$W$14</f>
        <v>0</v>
      </c>
      <c r="M7214" s="14"/>
    </row>
    <row r="7215" spans="1:25" x14ac:dyDescent="0.25">
      <c r="A7215" s="32">
        <f>IF(Weighting!$P$15&gt;0,B7215,"")</f>
        <v>1.5000009999999999</v>
      </c>
      <c r="B7215">
        <f>Weighting!$C$15</f>
        <v>1.5000009999999999</v>
      </c>
      <c r="C7215">
        <f>Weighting!$F$15</f>
        <v>0</v>
      </c>
      <c r="D7215" t="b">
        <f>IF(C7215=1,'Data Transformation'!$G$3+0.5*'Data Transformation'!$W$25,IF(C7216=1,D7216-'Data Transformation'!$W$25,FALSE))</f>
        <v>0</v>
      </c>
      <c r="E7215" t="str">
        <f t="array" ref="E7215">IF(ISLOGICAL(D7215),"",FREQUENCY(IF('Data Transformation'!$B$425:$B$8425='Bin Analysis'!$B7203,'Data Transformation'!$G$425:$G$8425),D7215))</f>
        <v/>
      </c>
      <c r="F7215" t="str">
        <f t="shared" si="900"/>
        <v/>
      </c>
      <c r="G7215">
        <f>Weighting!$H$15</f>
        <v>0</v>
      </c>
      <c r="H7215">
        <f t="array" ref="H7215">FREQUENCY(IF('Data Transformation'!$B$4:$B$8425=B7203,'Data Transformation'!$G$4:$G$8425),'Bin Analysis'!$B7215)</f>
        <v>16</v>
      </c>
      <c r="I7215">
        <f t="shared" si="901"/>
        <v>0</v>
      </c>
      <c r="J7215">
        <f t="shared" si="902"/>
        <v>0</v>
      </c>
      <c r="K7215">
        <f>J7215*Weighting!$W$15</f>
        <v>0</v>
      </c>
      <c r="M7215" s="14"/>
    </row>
    <row r="7216" spans="1:25" x14ac:dyDescent="0.25">
      <c r="A7216" s="32" t="str">
        <f>IF(Weighting!$P$16&gt;0,B7216,"")</f>
        <v/>
      </c>
      <c r="B7216">
        <f>Weighting!$C$16</f>
        <v>1.631</v>
      </c>
      <c r="C7216">
        <f>Weighting!$F$16</f>
        <v>0</v>
      </c>
      <c r="D7216" t="b">
        <f>IF(C7216=1,'Data Transformation'!$G$3+0.5*'Data Transformation'!$W$25,IF(C7217=1,D7217-'Data Transformation'!$W$25,FALSE))</f>
        <v>0</v>
      </c>
      <c r="E7216" t="str">
        <f t="array" ref="E7216">IF(ISLOGICAL(D7216),"",FREQUENCY(IF('Data Transformation'!$B$425:$B$8425='Bin Analysis'!$B7203,'Data Transformation'!$G$425:$G$8425),D7216))</f>
        <v/>
      </c>
      <c r="F7216" t="str">
        <f t="shared" si="900"/>
        <v/>
      </c>
      <c r="G7216">
        <f>Weighting!$H$16</f>
        <v>0</v>
      </c>
      <c r="H7216">
        <f t="array" ref="H7216">FREQUENCY(IF('Data Transformation'!$B$4:$B$8425=B7203,'Data Transformation'!$G$4:$G$8425),'Bin Analysis'!$B7216)</f>
        <v>16</v>
      </c>
      <c r="I7216">
        <f t="shared" si="901"/>
        <v>0</v>
      </c>
      <c r="J7216">
        <f t="shared" si="902"/>
        <v>0</v>
      </c>
      <c r="K7216">
        <f>J7216*Weighting!$W$16</f>
        <v>0</v>
      </c>
      <c r="M7216" s="14"/>
    </row>
    <row r="7217" spans="1:25" x14ac:dyDescent="0.25">
      <c r="A7217" s="32" t="str">
        <f>IF(Weighting!$P$17&gt;0,B7217,"")</f>
        <v/>
      </c>
      <c r="B7217">
        <f>Weighting!$C$17</f>
        <v>1.762</v>
      </c>
      <c r="C7217">
        <f>Weighting!$F$17</f>
        <v>0</v>
      </c>
      <c r="D7217" t="b">
        <f>IF(C7217=1,'Data Transformation'!$G$3+0.5*'Data Transformation'!$W$25,IF(C7218=1,D7218-'Data Transformation'!$W$25,FALSE))</f>
        <v>0</v>
      </c>
      <c r="E7217" t="str">
        <f t="array" ref="E7217">IF(ISLOGICAL(D7217),"",FREQUENCY(IF('Data Transformation'!$B$425:$B$8425='Bin Analysis'!$B7203,'Data Transformation'!$G$425:$G$8425),D7217))</f>
        <v/>
      </c>
      <c r="F7217" t="str">
        <f t="shared" si="900"/>
        <v/>
      </c>
      <c r="G7217">
        <f>Weighting!$H$17</f>
        <v>0</v>
      </c>
      <c r="H7217">
        <f t="array" ref="H7217">FREQUENCY(IF('Data Transformation'!$B$4:$B$8425=B7203,'Data Transformation'!$G$4:$G$8425),'Bin Analysis'!$B7217)</f>
        <v>16</v>
      </c>
      <c r="I7217">
        <f t="shared" si="901"/>
        <v>0</v>
      </c>
      <c r="J7217">
        <f t="shared" si="902"/>
        <v>0</v>
      </c>
      <c r="K7217">
        <f>J7217*Weighting!$W$17</f>
        <v>0</v>
      </c>
      <c r="M7217" s="14"/>
    </row>
    <row r="7218" spans="1:25" x14ac:dyDescent="0.25">
      <c r="A7218" s="32" t="str">
        <f>IF(Weighting!$P$18&gt;0,B7218,"")</f>
        <v/>
      </c>
      <c r="B7218">
        <f>Weighting!$C$18</f>
        <v>1.893</v>
      </c>
      <c r="C7218">
        <f>Weighting!$F$18</f>
        <v>0</v>
      </c>
      <c r="D7218" t="b">
        <f>IF(C7218=1,'Data Transformation'!$G$3+0.5*'Data Transformation'!$W$25,IF(C7219=1,D7219-'Data Transformation'!$W$25,FALSE))</f>
        <v>0</v>
      </c>
      <c r="E7218" t="str">
        <f t="array" ref="E7218">IF(ISLOGICAL(D7218),"",FREQUENCY(IF('Data Transformation'!$B$425:$B$8425='Bin Analysis'!$B7203,'Data Transformation'!$G$425:$G$8425),D7218))</f>
        <v/>
      </c>
      <c r="F7218" t="str">
        <f t="shared" si="900"/>
        <v/>
      </c>
      <c r="G7218">
        <f>Weighting!$H$18</f>
        <v>0</v>
      </c>
      <c r="H7218">
        <f t="array" ref="H7218">FREQUENCY(IF('Data Transformation'!$B$4:$B$8425=B7203,'Data Transformation'!$G$4:$G$8425),'Bin Analysis'!$B7218)</f>
        <v>16</v>
      </c>
      <c r="I7218">
        <f t="shared" si="901"/>
        <v>0</v>
      </c>
      <c r="J7218">
        <f t="shared" si="902"/>
        <v>0</v>
      </c>
      <c r="K7218">
        <f>J7218*Weighting!$W$18</f>
        <v>0</v>
      </c>
      <c r="M7218" s="14"/>
    </row>
    <row r="7219" spans="1:25" x14ac:dyDescent="0.25">
      <c r="A7219" s="32" t="str">
        <f>IF(Weighting!$P$19&gt;0,B7219,"")</f>
        <v/>
      </c>
      <c r="B7219">
        <f>Weighting!$C$19</f>
        <v>2.024</v>
      </c>
      <c r="C7219">
        <f>Weighting!$F$19</f>
        <v>0</v>
      </c>
      <c r="D7219" t="b">
        <f>IF(C7219=1,'Data Transformation'!$G$3+0.5*'Data Transformation'!$W$25,IF(C7220=1,D7220-'Data Transformation'!$W$25,FALSE))</f>
        <v>0</v>
      </c>
      <c r="E7219" t="str">
        <f t="array" ref="E7219">IF(ISLOGICAL(D7219),"",FREQUENCY(IF('Data Transformation'!$B$425:$B$8425='Bin Analysis'!$B7203,'Data Transformation'!$G$425:$G$8425),D7219))</f>
        <v/>
      </c>
      <c r="F7219" t="str">
        <f t="shared" si="900"/>
        <v/>
      </c>
      <c r="G7219">
        <f>Weighting!$H$19</f>
        <v>0</v>
      </c>
      <c r="H7219">
        <f t="array" ref="H7219">FREQUENCY(IF('Data Transformation'!$B$4:$B$8425=B7203,'Data Transformation'!$G$4:$G$8425),'Bin Analysis'!$B7219)</f>
        <v>16</v>
      </c>
      <c r="I7219">
        <f t="shared" si="901"/>
        <v>0</v>
      </c>
      <c r="J7219">
        <f t="shared" si="902"/>
        <v>0</v>
      </c>
      <c r="K7219">
        <f>J7219*Weighting!$W$19</f>
        <v>0</v>
      </c>
      <c r="M7219" s="14"/>
    </row>
    <row r="7220" spans="1:25" x14ac:dyDescent="0.25">
      <c r="A7220" s="32" t="str">
        <f>IF(Weighting!$P$20&gt;0,B7220,"")</f>
        <v/>
      </c>
      <c r="B7220">
        <f>Weighting!$C$20</f>
        <v>2.1550000000000002</v>
      </c>
      <c r="C7220">
        <f>Weighting!$F$20</f>
        <v>0</v>
      </c>
      <c r="D7220" t="b">
        <f>IF(C7220=1,'Data Transformation'!$G$3+0.5*'Data Transformation'!$W$25,IF(C7221=1,D7221-'Data Transformation'!$W$25,FALSE))</f>
        <v>0</v>
      </c>
      <c r="E7220" t="str">
        <f t="array" ref="E7220">IF(ISLOGICAL(D7220),"",FREQUENCY(IF('Data Transformation'!$B$425:$B$8425='Bin Analysis'!$B7203,'Data Transformation'!$G$425:$G$8425),D7220))</f>
        <v/>
      </c>
      <c r="F7220" t="str">
        <f t="shared" si="900"/>
        <v/>
      </c>
      <c r="G7220">
        <f>Weighting!$H$20</f>
        <v>0</v>
      </c>
      <c r="H7220">
        <f t="array" ref="H7220">FREQUENCY(IF('Data Transformation'!$B$4:$B$8425=B7203,'Data Transformation'!$G$4:$G$8425),'Bin Analysis'!$B7220)</f>
        <v>16</v>
      </c>
      <c r="I7220">
        <f t="shared" si="901"/>
        <v>0</v>
      </c>
      <c r="J7220">
        <f t="shared" si="902"/>
        <v>0</v>
      </c>
      <c r="K7220">
        <f>J7220*Weighting!$W$20</f>
        <v>0</v>
      </c>
      <c r="M7220" s="14"/>
    </row>
    <row r="7221" spans="1:25" x14ac:dyDescent="0.25">
      <c r="A7221" s="32" t="str">
        <f>IF(Weighting!$P$21&gt;0,B7221,"")</f>
        <v/>
      </c>
      <c r="B7221">
        <f>Weighting!$C$21</f>
        <v>2.2860000000000005</v>
      </c>
      <c r="C7221">
        <f>Weighting!$F$21</f>
        <v>0</v>
      </c>
      <c r="D7221" t="b">
        <f>IF(C7221=1,'Data Transformation'!$G$3+0.5*'Data Transformation'!$W$25,IF(C7222=1,D7222-'Data Transformation'!$W$25,FALSE))</f>
        <v>0</v>
      </c>
      <c r="E7221" t="str">
        <f t="array" ref="E7221">IF(ISLOGICAL(D7221),"",FREQUENCY(IF('Data Transformation'!$B$425:$B$8425='Bin Analysis'!$B7203,'Data Transformation'!$G$425:$G$8425),D7221))</f>
        <v/>
      </c>
      <c r="F7221" t="str">
        <f t="shared" si="900"/>
        <v/>
      </c>
      <c r="G7221">
        <f>Weighting!$H$21</f>
        <v>0</v>
      </c>
      <c r="H7221">
        <f t="array" ref="H7221">FREQUENCY(IF('Data Transformation'!$B$4:$B$8425=B7203,'Data Transformation'!$G$4:$G$8425),'Bin Analysis'!$B7221)</f>
        <v>16</v>
      </c>
      <c r="I7221">
        <f t="shared" si="901"/>
        <v>0</v>
      </c>
      <c r="J7221">
        <f t="shared" si="902"/>
        <v>0</v>
      </c>
      <c r="K7221">
        <f>J7221*Weighting!$W$21</f>
        <v>0</v>
      </c>
      <c r="M7221" s="14"/>
    </row>
    <row r="7222" spans="1:25" x14ac:dyDescent="0.25">
      <c r="A7222" s="32" t="str">
        <f>IF(Weighting!$P$22&gt;0,B7222,"")</f>
        <v/>
      </c>
      <c r="B7222">
        <f>Weighting!$C$22</f>
        <v>2.4170000000000007</v>
      </c>
      <c r="C7222">
        <f>Weighting!$F$22</f>
        <v>0</v>
      </c>
      <c r="D7222" t="b">
        <f>IF(C7222=1,'Data Transformation'!$G$3+0.5*'Data Transformation'!$W$25,IF(C7223=1,D7223-'Data Transformation'!$W$25,FALSE))</f>
        <v>0</v>
      </c>
      <c r="E7222" t="str">
        <f t="array" ref="E7222">IF(ISLOGICAL(D7222),"",FREQUENCY(IF('Data Transformation'!$B$425:$B$8425='Bin Analysis'!$B7203,'Data Transformation'!$G$425:$G$8425),D7222))</f>
        <v/>
      </c>
      <c r="F7222" t="str">
        <f t="shared" si="900"/>
        <v/>
      </c>
      <c r="G7222">
        <f>Weighting!$H$22</f>
        <v>0</v>
      </c>
      <c r="H7222">
        <f t="array" ref="H7222">FREQUENCY(IF('Data Transformation'!$B$4:$B$8425=B7203,'Data Transformation'!$G$4:$G$8425),'Bin Analysis'!$B7222)</f>
        <v>16</v>
      </c>
      <c r="I7222">
        <f t="shared" si="901"/>
        <v>0</v>
      </c>
      <c r="J7222">
        <f t="shared" si="902"/>
        <v>0</v>
      </c>
      <c r="K7222">
        <f>J7222*Weighting!$W$22</f>
        <v>0</v>
      </c>
      <c r="M7222" s="14"/>
    </row>
    <row r="7223" spans="1:25" x14ac:dyDescent="0.25">
      <c r="A7223" s="32" t="str">
        <f>IF(Weighting!$P$23&gt;0,B7223,"")</f>
        <v/>
      </c>
      <c r="B7223">
        <f>Weighting!$C$23</f>
        <v>2.5480000000000009</v>
      </c>
      <c r="C7223">
        <f>Weighting!$F$23</f>
        <v>0</v>
      </c>
      <c r="D7223" t="b">
        <f>IF(C7223=1,'Data Transformation'!$G$3+0.5*'Data Transformation'!$W$25,IF(C7224=1,D7224-'Data Transformation'!$W$25,FALSE))</f>
        <v>0</v>
      </c>
      <c r="E7223" t="str">
        <f t="array" ref="E7223">IF(ISLOGICAL(D7223),"",FREQUENCY(IF('Data Transformation'!$B$425:$B$8425='Bin Analysis'!$B7203,'Data Transformation'!$G$425:$G$8425),D7223))</f>
        <v/>
      </c>
      <c r="F7223" t="str">
        <f t="shared" si="900"/>
        <v/>
      </c>
      <c r="G7223">
        <f>Weighting!$H$23</f>
        <v>0</v>
      </c>
      <c r="H7223">
        <f t="array" ref="H7223">FREQUENCY(IF('Data Transformation'!$B$4:$B$8425=B7203,'Data Transformation'!$G$4:$G$8425),'Bin Analysis'!$B7223)</f>
        <v>16</v>
      </c>
      <c r="I7223">
        <f t="shared" si="901"/>
        <v>0</v>
      </c>
      <c r="J7223">
        <f t="shared" si="902"/>
        <v>0</v>
      </c>
      <c r="K7223">
        <f>J7223*Weighting!$W$23</f>
        <v>0</v>
      </c>
      <c r="M7223" s="14"/>
    </row>
    <row r="7224" spans="1:25" x14ac:dyDescent="0.25">
      <c r="A7224" s="32" t="str">
        <f>IF(Weighting!$P$24&gt;0,B7224,"")</f>
        <v/>
      </c>
      <c r="B7224">
        <f>Weighting!$C$24</f>
        <v>2.6790000000000012</v>
      </c>
      <c r="C7224">
        <f>Weighting!$F$24</f>
        <v>0</v>
      </c>
      <c r="D7224" t="b">
        <f>IF(C7224=1,'Data Transformation'!$G$3+0.5*'Data Transformation'!$W$25,IF(C7225=1,D7225-'Data Transformation'!$W$25,FALSE))</f>
        <v>0</v>
      </c>
      <c r="E7224" t="str">
        <f t="array" ref="E7224">IF(ISLOGICAL(D7224),"",FREQUENCY(IF('Data Transformation'!$B$425:$B$8425='Bin Analysis'!$B7203,'Data Transformation'!$G$425:$G$8425),D7224))</f>
        <v/>
      </c>
      <c r="F7224" t="str">
        <f t="shared" si="900"/>
        <v/>
      </c>
      <c r="G7224">
        <f>Weighting!$H$24</f>
        <v>0</v>
      </c>
      <c r="H7224">
        <f t="array" ref="H7224">FREQUENCY(IF('Data Transformation'!$B$4:$B$8425=B7203,'Data Transformation'!$G$4:$G$8425),'Bin Analysis'!$B7224)</f>
        <v>16</v>
      </c>
      <c r="I7224">
        <f t="shared" si="901"/>
        <v>0</v>
      </c>
      <c r="J7224">
        <f t="shared" si="902"/>
        <v>0</v>
      </c>
      <c r="K7224">
        <f>J7224*Weighting!$W$24</f>
        <v>0</v>
      </c>
      <c r="M7224" s="14"/>
    </row>
    <row r="7225" spans="1:25" x14ac:dyDescent="0.25">
      <c r="A7225" s="32" t="str">
        <f>IF(Weighting!$P$25&gt;0,B7225,"")</f>
        <v/>
      </c>
      <c r="B7225">
        <f>Weighting!$C$25</f>
        <v>2.8100000000000014</v>
      </c>
      <c r="C7225">
        <f>Weighting!$F$25</f>
        <v>0</v>
      </c>
      <c r="D7225" t="b">
        <f>IF(C7225=1,'Data Transformation'!$G$3+0.5*'Data Transformation'!$W$25,IF(C7226=1,D7226-'Data Transformation'!$W$25,FALSE))</f>
        <v>0</v>
      </c>
      <c r="E7225" t="str">
        <f t="array" ref="E7225">IF(ISLOGICAL(D7225),"",FREQUENCY(IF('Data Transformation'!$B$425:$B$8425='Bin Analysis'!$B7203,'Data Transformation'!$G$425:$G$8425),D7225))</f>
        <v/>
      </c>
      <c r="F7225" t="str">
        <f t="shared" si="900"/>
        <v/>
      </c>
      <c r="G7225">
        <f>Weighting!$H$25</f>
        <v>0</v>
      </c>
      <c r="H7225">
        <f t="array" ref="H7225">FREQUENCY(IF('Data Transformation'!$B$4:$B$8425=B7203,'Data Transformation'!$G$4:$G$8425),'Bin Analysis'!$B7225)</f>
        <v>16</v>
      </c>
      <c r="I7225">
        <f t="shared" si="901"/>
        <v>0</v>
      </c>
      <c r="J7225">
        <f t="shared" si="902"/>
        <v>0</v>
      </c>
      <c r="K7225">
        <f>J7225*Weighting!$W$25</f>
        <v>0</v>
      </c>
      <c r="M7225" s="14"/>
    </row>
    <row r="7226" spans="1:25" x14ac:dyDescent="0.25">
      <c r="O7226"/>
      <c r="P7226"/>
      <c r="Q7226"/>
      <c r="R7226"/>
    </row>
    <row r="7227" spans="1:25" ht="23.25" x14ac:dyDescent="0.35">
      <c r="A7227" s="21" t="s">
        <v>0</v>
      </c>
      <c r="B7227" s="21">
        <f>IFERROR(VLOOKUP(C7227,'Data Transformation'!$L$6:$M$426,2,FALSE),"")</f>
        <v>301</v>
      </c>
      <c r="C7227" s="21">
        <f>C7203+1</f>
        <v>301</v>
      </c>
      <c r="D7227" s="21"/>
      <c r="E7227" s="21"/>
      <c r="F7227" s="21"/>
      <c r="G7227" s="21"/>
      <c r="H7227" s="22"/>
      <c r="I7227" s="22"/>
      <c r="J7227" s="22"/>
      <c r="K7227" s="21"/>
      <c r="L7227" s="21">
        <f>B7227</f>
        <v>301</v>
      </c>
      <c r="M7227" s="23">
        <f>INDEX('Data Transformation'!$O$4:$O$424,MATCH($B7227,'Data Transformation'!$M$4:$M$424,0),MATCH($M$2,'Data Transformation'!$O$3,0))</f>
        <v>15</v>
      </c>
      <c r="N7227" s="27">
        <f>IF('Input and Summary Results'!$J$16="minimum",'Bin Analysis'!X7228/(M7227-1),'Bin Analysis'!Y7227/('Bin Analysis'!M7227-1))</f>
        <v>0</v>
      </c>
      <c r="O7227" s="27">
        <f>IF(M7227=FALSE,NA(),(VLOOKUP(1,C7230:K7249,4,FALSE))/(M7227-1))</f>
        <v>7.1428571428571425E-2</v>
      </c>
      <c r="P7227" s="27">
        <f>IF(M7227=FALSE,NA(),SUM(J7230:J7249)/Weighting!$S$5)</f>
        <v>0.5</v>
      </c>
      <c r="Q7227" s="27">
        <f>IF(M7227=FALSE,NA(),SUM(K7230:K7249)/Weighting!$S$6)</f>
        <v>0.43478260869565216</v>
      </c>
      <c r="R7227" s="27">
        <f>IF(M7227=FALSE,NA(),(VLOOKUP(1,G7230:K7249,3,FALSE))/(M7227-1))</f>
        <v>0.7142857142857143</v>
      </c>
      <c r="S7227" s="22" t="str">
        <f>IF(M7227=FALSE,NA(),IF(SUM(J7230:J7249)=2,"yes","no"))</f>
        <v>no</v>
      </c>
      <c r="X7227" s="2" cm="2">
        <f t="array" ref="X7227:X7228">FREQUENCY(IF('Data Transformation'!$B$425:$B$6424='Bin Analysis'!L7227,'Data Transformation'!$G$425:$G$6424),'Data Transformation'!$U$11)</f>
        <v>14</v>
      </c>
      <c r="Y7227" s="2" cm="2">
        <f t="array" ref="Y7227:Y7228">FREQUENCY(IF('Data Transformation'!$B$425:$B$6424='Bin Analysis'!L7227,'Data Transformation'!$G$425:$G$6424),'Data Transformation'!$U$12)</f>
        <v>13</v>
      </c>
    </row>
    <row r="7228" spans="1:25" x14ac:dyDescent="0.25">
      <c r="A7228" s="14" t="s">
        <v>67</v>
      </c>
      <c r="B7228" t="s">
        <v>47</v>
      </c>
      <c r="C7228" t="s">
        <v>5</v>
      </c>
      <c r="D7228" t="s">
        <v>100</v>
      </c>
      <c r="E7228" t="s">
        <v>101</v>
      </c>
      <c r="F7228" t="s">
        <v>102</v>
      </c>
      <c r="G7228" t="s">
        <v>70</v>
      </c>
      <c r="H7228" t="s">
        <v>31</v>
      </c>
      <c r="I7228" t="s">
        <v>32</v>
      </c>
      <c r="J7228" t="s">
        <v>46</v>
      </c>
      <c r="K7228" s="14" t="s">
        <v>45</v>
      </c>
      <c r="M7228" s="14"/>
      <c r="X7228" s="2">
        <v>0</v>
      </c>
      <c r="Y7228" s="2">
        <v>1</v>
      </c>
    </row>
    <row r="7229" spans="1:25" x14ac:dyDescent="0.25">
      <c r="A7229" s="32"/>
      <c r="D7229" t="b">
        <f>IF(C7229=1,'Data Transformation'!$G$3+0.5*'Data Transformation'!$W$25,IF(C7230=1,D7230-'Data Transformation'!$W$25,FALSE))</f>
        <v>0</v>
      </c>
      <c r="E7229" t="str">
        <f t="array" ref="E7229">IF(ISLOGICAL(D7229),"",FREQUENCY(IF('Data Transformation'!$B$425:$B$8425='Bin Analysis'!$B7227,'Data Transformation'!$G$425:$G$8425),D7229))</f>
        <v/>
      </c>
      <c r="F7229" t="str">
        <f>IF(ISLOGICAL(D7229),"",E7229-E7228)</f>
        <v/>
      </c>
      <c r="M7229" s="14"/>
    </row>
    <row r="7230" spans="1:25" x14ac:dyDescent="0.25">
      <c r="A7230" s="32">
        <f>IF(Weighting!$P$6&gt;0,B7230,"")</f>
        <v>0.32100000000000001</v>
      </c>
      <c r="B7230">
        <f>Weighting!$C$6</f>
        <v>0.32100000000000001</v>
      </c>
      <c r="C7230">
        <f>Weighting!$F$6</f>
        <v>0</v>
      </c>
      <c r="D7230" t="b">
        <f>IF(C7230=1,'Data Transformation'!$G$3+0.5*'Data Transformation'!$W$25,IF(C7231=1,D7231-'Data Transformation'!$W$25,FALSE))</f>
        <v>0</v>
      </c>
      <c r="E7230" t="str">
        <f t="array" ref="E7230">IF(ISLOGICAL(D7230),"",FREQUENCY(IF('Data Transformation'!$B$425:$B$8425='Bin Analysis'!$B7227,'Data Transformation'!$G$425:$G$8425),D7230))</f>
        <v/>
      </c>
      <c r="F7230" t="str">
        <f>IF(ISLOGICAL(D7230),"",E7230-E7229)</f>
        <v/>
      </c>
      <c r="G7230">
        <f>Weighting!$H$6</f>
        <v>1</v>
      </c>
      <c r="H7230">
        <f t="array" ref="H7230">FREQUENCY(IF('Data Transformation'!$B$4:$B$8425=B7227,'Data Transformation'!$G$4:$G$8425),'Bin Analysis'!$B7230)</f>
        <v>10</v>
      </c>
      <c r="I7230">
        <f>H7230-H7229</f>
        <v>10</v>
      </c>
      <c r="J7230">
        <f>IF(I7230=0,0,1)</f>
        <v>1</v>
      </c>
      <c r="K7230">
        <f>J7230*Weighting!$W$6</f>
        <v>1</v>
      </c>
      <c r="M7230" s="14"/>
    </row>
    <row r="7231" spans="1:25" x14ac:dyDescent="0.25">
      <c r="A7231" s="32">
        <f>IF(Weighting!$P$7&gt;0,B7231,"")</f>
        <v>0.45200000000000001</v>
      </c>
      <c r="B7231">
        <f>Weighting!$C$7</f>
        <v>0.45200000000000001</v>
      </c>
      <c r="C7231">
        <f>Weighting!$F$7</f>
        <v>0</v>
      </c>
      <c r="D7231" t="b">
        <f>IF(C7231=1,'Data Transformation'!$G$3+0.5*'Data Transformation'!$W$25,IF(C7232=1,D7232-'Data Transformation'!$W$25,FALSE))</f>
        <v>0</v>
      </c>
      <c r="E7231" t="str">
        <f t="array" ref="E7231">IF(ISLOGICAL(D7231),"",FREQUENCY(IF('Data Transformation'!$B$425:$B$8425='Bin Analysis'!$B7227,'Data Transformation'!$G$425:$G$8425),D7231))</f>
        <v/>
      </c>
      <c r="F7231" t="str">
        <f t="shared" ref="F7231:F7249" si="903">IF(ISLOGICAL(D7231),"",E7231-E7230)</f>
        <v/>
      </c>
      <c r="G7231">
        <f>Weighting!$H$7</f>
        <v>0</v>
      </c>
      <c r="H7231">
        <f t="array" ref="H7231">FREQUENCY(IF('Data Transformation'!$B$4:$B$8425=B7227,'Data Transformation'!$G$4:$G$8425),'Bin Analysis'!$B7231)</f>
        <v>10</v>
      </c>
      <c r="I7231">
        <f t="shared" ref="I7231:I7249" si="904">H7231-H7230</f>
        <v>0</v>
      </c>
      <c r="J7231">
        <f>IF(I7231=0,0,1)</f>
        <v>0</v>
      </c>
      <c r="K7231">
        <f>J7231*Weighting!$W$7</f>
        <v>0</v>
      </c>
      <c r="M7231" s="14"/>
    </row>
    <row r="7232" spans="1:25" x14ac:dyDescent="0.25">
      <c r="A7232" s="32">
        <f>IF(Weighting!$P$8&gt;0,B7232,"")</f>
        <v>0.58299999999999996</v>
      </c>
      <c r="B7232">
        <f>Weighting!$C$8</f>
        <v>0.58299999999999996</v>
      </c>
      <c r="C7232">
        <f>Weighting!$F$8</f>
        <v>0</v>
      </c>
      <c r="D7232" t="b">
        <f>IF(C7232=1,'Data Transformation'!$G$3+0.5*'Data Transformation'!$W$25,IF(C7233=1,D7233-'Data Transformation'!$W$25,FALSE))</f>
        <v>0</v>
      </c>
      <c r="E7232" t="str">
        <f t="array" ref="E7232">IF(ISLOGICAL(D7232),"",FREQUENCY(IF('Data Transformation'!$B$425:$B$8425='Bin Analysis'!$B7227,'Data Transformation'!$G$425:$G$8425),D7232))</f>
        <v/>
      </c>
      <c r="F7232" t="str">
        <f t="shared" si="903"/>
        <v/>
      </c>
      <c r="G7232">
        <f>Weighting!$H$8</f>
        <v>0</v>
      </c>
      <c r="H7232">
        <f t="array" ref="H7232">FREQUENCY(IF('Data Transformation'!$B$4:$B$8425=B7227,'Data Transformation'!$G$4:$G$8425),'Bin Analysis'!$B7232)</f>
        <v>10</v>
      </c>
      <c r="I7232">
        <f t="shared" si="904"/>
        <v>0</v>
      </c>
      <c r="J7232">
        <f t="shared" ref="J7232:J7249" si="905">IF(I7232=0,0,1)</f>
        <v>0</v>
      </c>
      <c r="K7232">
        <f>J7232*Weighting!$W$8</f>
        <v>0</v>
      </c>
      <c r="M7232" s="14"/>
    </row>
    <row r="7233" spans="1:13" x14ac:dyDescent="0.25">
      <c r="A7233" s="32">
        <f>IF(Weighting!$P$9&gt;0,B7233,"")</f>
        <v>0.71399999999999997</v>
      </c>
      <c r="B7233" s="50">
        <f>Weighting!$C$9</f>
        <v>0.71399999999999997</v>
      </c>
      <c r="C7233">
        <f>Weighting!$F$9</f>
        <v>0</v>
      </c>
      <c r="D7233" t="b">
        <f>IF(C7233=1,'Data Transformation'!$G$3+0.5*'Data Transformation'!$W$25,IF(C7234=1,D7234-'Data Transformation'!$W$25,FALSE))</f>
        <v>0</v>
      </c>
      <c r="E7233" t="str">
        <f t="array" ref="E7233">IF(ISLOGICAL(D7233),"",FREQUENCY(IF('Data Transformation'!$B$425:$B$8425='Bin Analysis'!$B7227,'Data Transformation'!$G$425:$G$8425),D7233))</f>
        <v/>
      </c>
      <c r="F7233" t="str">
        <f t="shared" si="903"/>
        <v/>
      </c>
      <c r="G7233">
        <f>Weighting!$H$9</f>
        <v>0</v>
      </c>
      <c r="H7233">
        <f t="array" ref="H7233">FREQUENCY(IF('Data Transformation'!$B$4:$B$8425=B7227,'Data Transformation'!$G$4:$G$8425),'Bin Analysis'!$B7233)</f>
        <v>12</v>
      </c>
      <c r="I7233">
        <f t="shared" si="904"/>
        <v>2</v>
      </c>
      <c r="J7233">
        <f t="shared" si="905"/>
        <v>1</v>
      </c>
      <c r="K7233">
        <f>J7233*Weighting!$W$9</f>
        <v>3</v>
      </c>
      <c r="M7233" s="14"/>
    </row>
    <row r="7234" spans="1:13" x14ac:dyDescent="0.25">
      <c r="A7234" s="32">
        <f>IF(Weighting!$P$10&gt;0,B7234,"")</f>
        <v>0.84499999999999997</v>
      </c>
      <c r="B7234">
        <f>Weighting!$C$10</f>
        <v>0.84499999999999997</v>
      </c>
      <c r="C7234">
        <f>Weighting!$F$10</f>
        <v>0</v>
      </c>
      <c r="D7234" t="b">
        <f>IF(C7234=1,'Data Transformation'!$G$3+0.5*'Data Transformation'!$W$25,IF(C7235=1,D7235-'Data Transformation'!$W$25,FALSE))</f>
        <v>0</v>
      </c>
      <c r="E7234" t="str">
        <f t="array" ref="E7234">IF(ISLOGICAL(D7234),"",FREQUENCY(IF('Data Transformation'!$B$425:$B$8425='Bin Analysis'!$B7227,'Data Transformation'!$G$425:$G$8425),D7234))</f>
        <v/>
      </c>
      <c r="F7234" t="str">
        <f t="shared" si="903"/>
        <v/>
      </c>
      <c r="G7234">
        <f>Weighting!$H$10</f>
        <v>0</v>
      </c>
      <c r="H7234">
        <f t="array" ref="H7234">FREQUENCY(IF('Data Transformation'!$B$4:$B$8425=B7227,'Data Transformation'!$G$4:$G$8425),'Bin Analysis'!$B7234)</f>
        <v>13</v>
      </c>
      <c r="I7234">
        <f t="shared" si="904"/>
        <v>1</v>
      </c>
      <c r="J7234">
        <f t="shared" si="905"/>
        <v>1</v>
      </c>
      <c r="K7234">
        <f>J7234*Weighting!$W$10</f>
        <v>3</v>
      </c>
      <c r="M7234" s="14"/>
    </row>
    <row r="7235" spans="1:13" x14ac:dyDescent="0.25">
      <c r="A7235" s="32">
        <f>IF(Weighting!$P$11&gt;0,B7235,"")</f>
        <v>0.97599999999999998</v>
      </c>
      <c r="B7235">
        <f>Weighting!$C$11</f>
        <v>0.97599999999999998</v>
      </c>
      <c r="C7235">
        <f>Weighting!$F$11</f>
        <v>0</v>
      </c>
      <c r="D7235">
        <f>IF(C7235=1,'Data Transformation'!$G$3+0.5*'Data Transformation'!$W$25,IF(C7236=1,D7236-'Data Transformation'!$W$25,FALSE))</f>
        <v>0.86899999999999999</v>
      </c>
      <c r="E7235">
        <f t="array" ref="E7235">IF(ISLOGICAL(D7235),"",FREQUENCY(IF('Data Transformation'!$B$425:$B$8425='Bin Analysis'!$B7227,'Data Transformation'!$G$425:$G$8425),D7235))</f>
        <v>13</v>
      </c>
      <c r="F7235" t="e">
        <f t="shared" si="903"/>
        <v>#VALUE!</v>
      </c>
      <c r="G7235">
        <f>Weighting!$H$11</f>
        <v>0</v>
      </c>
      <c r="H7235">
        <f t="array" ref="H7235">FREQUENCY(IF('Data Transformation'!$B$4:$B$8425=B7227,'Data Transformation'!$G$4:$G$8425),'Bin Analysis'!$B7235)</f>
        <v>14</v>
      </c>
      <c r="I7235">
        <f t="shared" si="904"/>
        <v>1</v>
      </c>
      <c r="J7235">
        <f t="shared" si="905"/>
        <v>1</v>
      </c>
      <c r="K7235">
        <f>J7235*Weighting!$W$11</f>
        <v>2</v>
      </c>
      <c r="M7235" s="14"/>
    </row>
    <row r="7236" spans="1:13" x14ac:dyDescent="0.25">
      <c r="A7236" s="32">
        <f>IF(Weighting!$P$12&gt;0,B7236,"")</f>
        <v>1.107</v>
      </c>
      <c r="B7236">
        <f>Weighting!$C$12</f>
        <v>1.107</v>
      </c>
      <c r="C7236">
        <f>Weighting!$F$12</f>
        <v>1</v>
      </c>
      <c r="D7236">
        <f>IF(C7236=1,'Data Transformation'!$G$3+0.5*'Data Transformation'!$W$25,IF(C7237=1,D7237-'Data Transformation'!$W$25,FALSE))</f>
        <v>1.131</v>
      </c>
      <c r="E7236">
        <f t="array" ref="E7236">IF(ISLOGICAL(D7236),"",FREQUENCY(IF('Data Transformation'!$B$425:$B$8425='Bin Analysis'!$B7227,'Data Transformation'!$G$425:$G$8425),D7236))</f>
        <v>14</v>
      </c>
      <c r="F7236">
        <f t="shared" si="903"/>
        <v>1</v>
      </c>
      <c r="G7236">
        <f>Weighting!$H$12</f>
        <v>0</v>
      </c>
      <c r="H7236">
        <f t="array" ref="H7236">FREQUENCY(IF('Data Transformation'!$B$4:$B$8425=B7227,'Data Transformation'!$G$4:$G$8425),'Bin Analysis'!$B7236)</f>
        <v>15</v>
      </c>
      <c r="I7236">
        <f t="shared" si="904"/>
        <v>1</v>
      </c>
      <c r="J7236">
        <f t="shared" si="905"/>
        <v>1</v>
      </c>
      <c r="K7236">
        <f>J7236*Weighting!$W$12</f>
        <v>1</v>
      </c>
      <c r="M7236" s="14"/>
    </row>
    <row r="7237" spans="1:13" x14ac:dyDescent="0.25">
      <c r="A7237" s="32">
        <f>IF(Weighting!$P$13&gt;0,B7237,"")</f>
        <v>1.238</v>
      </c>
      <c r="B7237">
        <f>Weighting!$C$13</f>
        <v>1.238</v>
      </c>
      <c r="C7237">
        <f>Weighting!$F$13</f>
        <v>0</v>
      </c>
      <c r="D7237" t="b">
        <f>IF(C7237=1,'Data Transformation'!$G$3+0.5*'Data Transformation'!$W$25,IF(C7238=1,D7238-'Data Transformation'!$W$25,FALSE))</f>
        <v>0</v>
      </c>
      <c r="E7237" t="str">
        <f t="array" ref="E7237">IF(ISLOGICAL(D7237),"",FREQUENCY(IF('Data Transformation'!$B$425:$B$8425='Bin Analysis'!$B7227,'Data Transformation'!$G$425:$G$8425),D7237))</f>
        <v/>
      </c>
      <c r="F7237" t="str">
        <f t="shared" si="903"/>
        <v/>
      </c>
      <c r="G7237">
        <f>Weighting!$H$13</f>
        <v>0</v>
      </c>
      <c r="H7237">
        <f t="array" ref="H7237">FREQUENCY(IF('Data Transformation'!$B$4:$B$8425=B7227,'Data Transformation'!$G$4:$G$8425),'Bin Analysis'!$B7237)</f>
        <v>15</v>
      </c>
      <c r="I7237">
        <f t="shared" si="904"/>
        <v>0</v>
      </c>
      <c r="J7237">
        <f t="shared" si="905"/>
        <v>0</v>
      </c>
      <c r="K7237">
        <f>J7237*Weighting!$W$13</f>
        <v>0</v>
      </c>
      <c r="M7237" s="14"/>
    </row>
    <row r="7238" spans="1:13" x14ac:dyDescent="0.25">
      <c r="A7238" s="32">
        <f>IF(Weighting!$P$14&gt;0,B7238,"")</f>
        <v>1.369</v>
      </c>
      <c r="B7238">
        <f>Weighting!$C$14</f>
        <v>1.369</v>
      </c>
      <c r="C7238">
        <f>Weighting!$F$14</f>
        <v>0</v>
      </c>
      <c r="D7238" t="b">
        <f>IF(C7238=1,'Data Transformation'!$G$3+0.5*'Data Transformation'!$W$25,IF(C7239=1,D7239-'Data Transformation'!$W$25,FALSE))</f>
        <v>0</v>
      </c>
      <c r="E7238" t="str">
        <f t="array" ref="E7238">IF(ISLOGICAL(D7238),"",FREQUENCY(IF('Data Transformation'!$B$425:$B$8425='Bin Analysis'!$B7227,'Data Transformation'!$G$425:$G$8425),D7238))</f>
        <v/>
      </c>
      <c r="F7238" t="str">
        <f t="shared" si="903"/>
        <v/>
      </c>
      <c r="G7238">
        <f>Weighting!$H$14</f>
        <v>0</v>
      </c>
      <c r="H7238">
        <f t="array" ref="H7238">FREQUENCY(IF('Data Transformation'!$B$4:$B$8425=B7227,'Data Transformation'!$G$4:$G$8425),'Bin Analysis'!$B7238)</f>
        <v>15</v>
      </c>
      <c r="I7238">
        <f t="shared" si="904"/>
        <v>0</v>
      </c>
      <c r="J7238">
        <f t="shared" si="905"/>
        <v>0</v>
      </c>
      <c r="K7238">
        <f>J7238*Weighting!$W$14</f>
        <v>0</v>
      </c>
      <c r="M7238" s="14"/>
    </row>
    <row r="7239" spans="1:13" x14ac:dyDescent="0.25">
      <c r="A7239" s="32">
        <f>IF(Weighting!$P$15&gt;0,B7239,"")</f>
        <v>1.5000009999999999</v>
      </c>
      <c r="B7239">
        <f>Weighting!$C$15</f>
        <v>1.5000009999999999</v>
      </c>
      <c r="C7239">
        <f>Weighting!$F$15</f>
        <v>0</v>
      </c>
      <c r="D7239" t="b">
        <f>IF(C7239=1,'Data Transformation'!$G$3+0.5*'Data Transformation'!$W$25,IF(C7240=1,D7240-'Data Transformation'!$W$25,FALSE))</f>
        <v>0</v>
      </c>
      <c r="E7239" t="str">
        <f t="array" ref="E7239">IF(ISLOGICAL(D7239),"",FREQUENCY(IF('Data Transformation'!$B$425:$B$8425='Bin Analysis'!$B7227,'Data Transformation'!$G$425:$G$8425),D7239))</f>
        <v/>
      </c>
      <c r="F7239" t="str">
        <f t="shared" si="903"/>
        <v/>
      </c>
      <c r="G7239">
        <f>Weighting!$H$15</f>
        <v>0</v>
      </c>
      <c r="H7239">
        <f t="array" ref="H7239">FREQUENCY(IF('Data Transformation'!$B$4:$B$8425=B7227,'Data Transformation'!$G$4:$G$8425),'Bin Analysis'!$B7239)</f>
        <v>15</v>
      </c>
      <c r="I7239">
        <f t="shared" si="904"/>
        <v>0</v>
      </c>
      <c r="J7239">
        <f t="shared" si="905"/>
        <v>0</v>
      </c>
      <c r="K7239">
        <f>J7239*Weighting!$W$15</f>
        <v>0</v>
      </c>
      <c r="M7239" s="14"/>
    </row>
    <row r="7240" spans="1:13" x14ac:dyDescent="0.25">
      <c r="A7240" s="32" t="str">
        <f>IF(Weighting!$P$16&gt;0,B7240,"")</f>
        <v/>
      </c>
      <c r="B7240">
        <f>Weighting!$C$16</f>
        <v>1.631</v>
      </c>
      <c r="C7240">
        <f>Weighting!$F$16</f>
        <v>0</v>
      </c>
      <c r="D7240" t="b">
        <f>IF(C7240=1,'Data Transformation'!$G$3+0.5*'Data Transformation'!$W$25,IF(C7241=1,D7241-'Data Transformation'!$W$25,FALSE))</f>
        <v>0</v>
      </c>
      <c r="E7240" t="str">
        <f t="array" ref="E7240">IF(ISLOGICAL(D7240),"",FREQUENCY(IF('Data Transformation'!$B$425:$B$8425='Bin Analysis'!$B7227,'Data Transformation'!$G$425:$G$8425),D7240))</f>
        <v/>
      </c>
      <c r="F7240" t="str">
        <f t="shared" si="903"/>
        <v/>
      </c>
      <c r="G7240">
        <f>Weighting!$H$16</f>
        <v>0</v>
      </c>
      <c r="H7240">
        <f t="array" ref="H7240">FREQUENCY(IF('Data Transformation'!$B$4:$B$8425=B7227,'Data Transformation'!$G$4:$G$8425),'Bin Analysis'!$B7240)</f>
        <v>15</v>
      </c>
      <c r="I7240">
        <f t="shared" si="904"/>
        <v>0</v>
      </c>
      <c r="J7240">
        <f t="shared" si="905"/>
        <v>0</v>
      </c>
      <c r="K7240">
        <f>J7240*Weighting!$W$16</f>
        <v>0</v>
      </c>
      <c r="M7240" s="14"/>
    </row>
    <row r="7241" spans="1:13" x14ac:dyDescent="0.25">
      <c r="A7241" s="32" t="str">
        <f>IF(Weighting!$P$17&gt;0,B7241,"")</f>
        <v/>
      </c>
      <c r="B7241">
        <f>Weighting!$C$17</f>
        <v>1.762</v>
      </c>
      <c r="C7241">
        <f>Weighting!$F$17</f>
        <v>0</v>
      </c>
      <c r="D7241" t="b">
        <f>IF(C7241=1,'Data Transformation'!$G$3+0.5*'Data Transformation'!$W$25,IF(C7242=1,D7242-'Data Transformation'!$W$25,FALSE))</f>
        <v>0</v>
      </c>
      <c r="E7241" t="str">
        <f t="array" ref="E7241">IF(ISLOGICAL(D7241),"",FREQUENCY(IF('Data Transformation'!$B$425:$B$8425='Bin Analysis'!$B7227,'Data Transformation'!$G$425:$G$8425),D7241))</f>
        <v/>
      </c>
      <c r="F7241" t="str">
        <f t="shared" si="903"/>
        <v/>
      </c>
      <c r="G7241">
        <f>Weighting!$H$17</f>
        <v>0</v>
      </c>
      <c r="H7241">
        <f t="array" ref="H7241">FREQUENCY(IF('Data Transformation'!$B$4:$B$8425=B7227,'Data Transformation'!$G$4:$G$8425),'Bin Analysis'!$B7241)</f>
        <v>15</v>
      </c>
      <c r="I7241">
        <f t="shared" si="904"/>
        <v>0</v>
      </c>
      <c r="J7241">
        <f t="shared" si="905"/>
        <v>0</v>
      </c>
      <c r="K7241">
        <f>J7241*Weighting!$W$17</f>
        <v>0</v>
      </c>
      <c r="M7241" s="14"/>
    </row>
    <row r="7242" spans="1:13" x14ac:dyDescent="0.25">
      <c r="A7242" s="32" t="str">
        <f>IF(Weighting!$P$18&gt;0,B7242,"")</f>
        <v/>
      </c>
      <c r="B7242">
        <f>Weighting!$C$18</f>
        <v>1.893</v>
      </c>
      <c r="C7242">
        <f>Weighting!$F$18</f>
        <v>0</v>
      </c>
      <c r="D7242" t="b">
        <f>IF(C7242=1,'Data Transformation'!$G$3+0.5*'Data Transformation'!$W$25,IF(C7243=1,D7243-'Data Transformation'!$W$25,FALSE))</f>
        <v>0</v>
      </c>
      <c r="E7242" t="str">
        <f t="array" ref="E7242">IF(ISLOGICAL(D7242),"",FREQUENCY(IF('Data Transformation'!$B$425:$B$8425='Bin Analysis'!$B7227,'Data Transformation'!$G$425:$G$8425),D7242))</f>
        <v/>
      </c>
      <c r="F7242" t="str">
        <f t="shared" si="903"/>
        <v/>
      </c>
      <c r="G7242">
        <f>Weighting!$H$18</f>
        <v>0</v>
      </c>
      <c r="H7242">
        <f t="array" ref="H7242">FREQUENCY(IF('Data Transformation'!$B$4:$B$8425=B7227,'Data Transformation'!$G$4:$G$8425),'Bin Analysis'!$B7242)</f>
        <v>15</v>
      </c>
      <c r="I7242">
        <f t="shared" si="904"/>
        <v>0</v>
      </c>
      <c r="J7242">
        <f t="shared" si="905"/>
        <v>0</v>
      </c>
      <c r="K7242">
        <f>J7242*Weighting!$W$18</f>
        <v>0</v>
      </c>
      <c r="M7242" s="14"/>
    </row>
    <row r="7243" spans="1:13" x14ac:dyDescent="0.25">
      <c r="A7243" s="32" t="str">
        <f>IF(Weighting!$P$19&gt;0,B7243,"")</f>
        <v/>
      </c>
      <c r="B7243">
        <f>Weighting!$C$19</f>
        <v>2.024</v>
      </c>
      <c r="C7243">
        <f>Weighting!$F$19</f>
        <v>0</v>
      </c>
      <c r="D7243" t="b">
        <f>IF(C7243=1,'Data Transformation'!$G$3+0.5*'Data Transformation'!$W$25,IF(C7244=1,D7244-'Data Transformation'!$W$25,FALSE))</f>
        <v>0</v>
      </c>
      <c r="E7243" t="str">
        <f t="array" ref="E7243">IF(ISLOGICAL(D7243),"",FREQUENCY(IF('Data Transformation'!$B$425:$B$8425='Bin Analysis'!$B7227,'Data Transformation'!$G$425:$G$8425),D7243))</f>
        <v/>
      </c>
      <c r="F7243" t="str">
        <f t="shared" si="903"/>
        <v/>
      </c>
      <c r="G7243">
        <f>Weighting!$H$19</f>
        <v>0</v>
      </c>
      <c r="H7243">
        <f t="array" ref="H7243">FREQUENCY(IF('Data Transformation'!$B$4:$B$8425=B7227,'Data Transformation'!$G$4:$G$8425),'Bin Analysis'!$B7243)</f>
        <v>15</v>
      </c>
      <c r="I7243">
        <f t="shared" si="904"/>
        <v>0</v>
      </c>
      <c r="J7243">
        <f t="shared" si="905"/>
        <v>0</v>
      </c>
      <c r="K7243">
        <f>J7243*Weighting!$W$19</f>
        <v>0</v>
      </c>
      <c r="M7243" s="14"/>
    </row>
    <row r="7244" spans="1:13" x14ac:dyDescent="0.25">
      <c r="A7244" s="32" t="str">
        <f>IF(Weighting!$P$20&gt;0,B7244,"")</f>
        <v/>
      </c>
      <c r="B7244">
        <f>Weighting!$C$20</f>
        <v>2.1550000000000002</v>
      </c>
      <c r="C7244">
        <f>Weighting!$F$20</f>
        <v>0</v>
      </c>
      <c r="D7244" t="b">
        <f>IF(C7244=1,'Data Transformation'!$G$3+0.5*'Data Transformation'!$W$25,IF(C7245=1,D7245-'Data Transformation'!$W$25,FALSE))</f>
        <v>0</v>
      </c>
      <c r="E7244" t="str">
        <f t="array" ref="E7244">IF(ISLOGICAL(D7244),"",FREQUENCY(IF('Data Transformation'!$B$425:$B$8425='Bin Analysis'!$B7227,'Data Transformation'!$G$425:$G$8425),D7244))</f>
        <v/>
      </c>
      <c r="F7244" t="str">
        <f t="shared" si="903"/>
        <v/>
      </c>
      <c r="G7244">
        <f>Weighting!$H$20</f>
        <v>0</v>
      </c>
      <c r="H7244">
        <f t="array" ref="H7244">FREQUENCY(IF('Data Transformation'!$B$4:$B$8425=B7227,'Data Transformation'!$G$4:$G$8425),'Bin Analysis'!$B7244)</f>
        <v>15</v>
      </c>
      <c r="I7244">
        <f t="shared" si="904"/>
        <v>0</v>
      </c>
      <c r="J7244">
        <f t="shared" si="905"/>
        <v>0</v>
      </c>
      <c r="K7244">
        <f>J7244*Weighting!$W$20</f>
        <v>0</v>
      </c>
      <c r="M7244" s="14"/>
    </row>
    <row r="7245" spans="1:13" x14ac:dyDescent="0.25">
      <c r="A7245" s="32" t="str">
        <f>IF(Weighting!$P$21&gt;0,B7245,"")</f>
        <v/>
      </c>
      <c r="B7245">
        <f>Weighting!$C$21</f>
        <v>2.2860000000000005</v>
      </c>
      <c r="C7245">
        <f>Weighting!$F$21</f>
        <v>0</v>
      </c>
      <c r="D7245" t="b">
        <f>IF(C7245=1,'Data Transformation'!$G$3+0.5*'Data Transformation'!$W$25,IF(C7246=1,D7246-'Data Transformation'!$W$25,FALSE))</f>
        <v>0</v>
      </c>
      <c r="E7245" t="str">
        <f t="array" ref="E7245">IF(ISLOGICAL(D7245),"",FREQUENCY(IF('Data Transformation'!$B$425:$B$8425='Bin Analysis'!$B7227,'Data Transformation'!$G$425:$G$8425),D7245))</f>
        <v/>
      </c>
      <c r="F7245" t="str">
        <f t="shared" si="903"/>
        <v/>
      </c>
      <c r="G7245">
        <f>Weighting!$H$21</f>
        <v>0</v>
      </c>
      <c r="H7245">
        <f t="array" ref="H7245">FREQUENCY(IF('Data Transformation'!$B$4:$B$8425=B7227,'Data Transformation'!$G$4:$G$8425),'Bin Analysis'!$B7245)</f>
        <v>15</v>
      </c>
      <c r="I7245">
        <f t="shared" si="904"/>
        <v>0</v>
      </c>
      <c r="J7245">
        <f t="shared" si="905"/>
        <v>0</v>
      </c>
      <c r="K7245">
        <f>J7245*Weighting!$W$21</f>
        <v>0</v>
      </c>
      <c r="M7245" s="14"/>
    </row>
    <row r="7246" spans="1:13" x14ac:dyDescent="0.25">
      <c r="A7246" s="32" t="str">
        <f>IF(Weighting!$P$22&gt;0,B7246,"")</f>
        <v/>
      </c>
      <c r="B7246">
        <f>Weighting!$C$22</f>
        <v>2.4170000000000007</v>
      </c>
      <c r="C7246">
        <f>Weighting!$F$22</f>
        <v>0</v>
      </c>
      <c r="D7246" t="b">
        <f>IF(C7246=1,'Data Transformation'!$G$3+0.5*'Data Transformation'!$W$25,IF(C7247=1,D7247-'Data Transformation'!$W$25,FALSE))</f>
        <v>0</v>
      </c>
      <c r="E7246" t="str">
        <f t="array" ref="E7246">IF(ISLOGICAL(D7246),"",FREQUENCY(IF('Data Transformation'!$B$425:$B$8425='Bin Analysis'!$B7227,'Data Transformation'!$G$425:$G$8425),D7246))</f>
        <v/>
      </c>
      <c r="F7246" t="str">
        <f t="shared" si="903"/>
        <v/>
      </c>
      <c r="G7246">
        <f>Weighting!$H$22</f>
        <v>0</v>
      </c>
      <c r="H7246">
        <f t="array" ref="H7246">FREQUENCY(IF('Data Transformation'!$B$4:$B$8425=B7227,'Data Transformation'!$G$4:$G$8425),'Bin Analysis'!$B7246)</f>
        <v>15</v>
      </c>
      <c r="I7246">
        <f t="shared" si="904"/>
        <v>0</v>
      </c>
      <c r="J7246">
        <f t="shared" si="905"/>
        <v>0</v>
      </c>
      <c r="K7246">
        <f>J7246*Weighting!$W$22</f>
        <v>0</v>
      </c>
      <c r="M7246" s="14"/>
    </row>
    <row r="7247" spans="1:13" x14ac:dyDescent="0.25">
      <c r="A7247" s="32" t="str">
        <f>IF(Weighting!$P$23&gt;0,B7247,"")</f>
        <v/>
      </c>
      <c r="B7247">
        <f>Weighting!$C$23</f>
        <v>2.5480000000000009</v>
      </c>
      <c r="C7247">
        <f>Weighting!$F$23</f>
        <v>0</v>
      </c>
      <c r="D7247" t="b">
        <f>IF(C7247=1,'Data Transformation'!$G$3+0.5*'Data Transformation'!$W$25,IF(C7248=1,D7248-'Data Transformation'!$W$25,FALSE))</f>
        <v>0</v>
      </c>
      <c r="E7247" t="str">
        <f t="array" ref="E7247">IF(ISLOGICAL(D7247),"",FREQUENCY(IF('Data Transformation'!$B$425:$B$8425='Bin Analysis'!$B7227,'Data Transformation'!$G$425:$G$8425),D7247))</f>
        <v/>
      </c>
      <c r="F7247" t="str">
        <f t="shared" si="903"/>
        <v/>
      </c>
      <c r="G7247">
        <f>Weighting!$H$23</f>
        <v>0</v>
      </c>
      <c r="H7247">
        <f t="array" ref="H7247">FREQUENCY(IF('Data Transformation'!$B$4:$B$8425=B7227,'Data Transformation'!$G$4:$G$8425),'Bin Analysis'!$B7247)</f>
        <v>15</v>
      </c>
      <c r="I7247">
        <f t="shared" si="904"/>
        <v>0</v>
      </c>
      <c r="J7247">
        <f t="shared" si="905"/>
        <v>0</v>
      </c>
      <c r="K7247">
        <f>J7247*Weighting!$W$23</f>
        <v>0</v>
      </c>
      <c r="M7247" s="14"/>
    </row>
    <row r="7248" spans="1:13" x14ac:dyDescent="0.25">
      <c r="A7248" s="32" t="str">
        <f>IF(Weighting!$P$24&gt;0,B7248,"")</f>
        <v/>
      </c>
      <c r="B7248">
        <f>Weighting!$C$24</f>
        <v>2.6790000000000012</v>
      </c>
      <c r="C7248">
        <f>Weighting!$F$24</f>
        <v>0</v>
      </c>
      <c r="D7248" t="b">
        <f>IF(C7248=1,'Data Transformation'!$G$3+0.5*'Data Transformation'!$W$25,IF(C7249=1,D7249-'Data Transformation'!$W$25,FALSE))</f>
        <v>0</v>
      </c>
      <c r="E7248" t="str">
        <f t="array" ref="E7248">IF(ISLOGICAL(D7248),"",FREQUENCY(IF('Data Transformation'!$B$425:$B$8425='Bin Analysis'!$B7227,'Data Transformation'!$G$425:$G$8425),D7248))</f>
        <v/>
      </c>
      <c r="F7248" t="str">
        <f t="shared" si="903"/>
        <v/>
      </c>
      <c r="G7248">
        <f>Weighting!$H$24</f>
        <v>0</v>
      </c>
      <c r="H7248">
        <f t="array" ref="H7248">FREQUENCY(IF('Data Transformation'!$B$4:$B$8425=B7227,'Data Transformation'!$G$4:$G$8425),'Bin Analysis'!$B7248)</f>
        <v>15</v>
      </c>
      <c r="I7248">
        <f t="shared" si="904"/>
        <v>0</v>
      </c>
      <c r="J7248">
        <f t="shared" si="905"/>
        <v>0</v>
      </c>
      <c r="K7248">
        <f>J7248*Weighting!$W$24</f>
        <v>0</v>
      </c>
      <c r="M7248" s="14"/>
    </row>
    <row r="7249" spans="1:25" x14ac:dyDescent="0.25">
      <c r="A7249" s="32" t="str">
        <f>IF(Weighting!$P$25&gt;0,B7249,"")</f>
        <v/>
      </c>
      <c r="B7249">
        <f>Weighting!$C$25</f>
        <v>2.8100000000000014</v>
      </c>
      <c r="C7249">
        <f>Weighting!$F$25</f>
        <v>0</v>
      </c>
      <c r="D7249" t="b">
        <f>IF(C7249=1,'Data Transformation'!$G$3+0.5*'Data Transformation'!$W$25,IF(C7250=1,D7250-'Data Transformation'!$W$25,FALSE))</f>
        <v>0</v>
      </c>
      <c r="E7249" t="str">
        <f t="array" ref="E7249">IF(ISLOGICAL(D7249),"",FREQUENCY(IF('Data Transformation'!$B$425:$B$8425='Bin Analysis'!$B7227,'Data Transformation'!$G$425:$G$8425),D7249))</f>
        <v/>
      </c>
      <c r="F7249" t="str">
        <f t="shared" si="903"/>
        <v/>
      </c>
      <c r="G7249">
        <f>Weighting!$H$25</f>
        <v>0</v>
      </c>
      <c r="H7249">
        <f t="array" ref="H7249">FREQUENCY(IF('Data Transformation'!$B$4:$B$8425=B7227,'Data Transformation'!$G$4:$G$8425),'Bin Analysis'!$B7249)</f>
        <v>15</v>
      </c>
      <c r="I7249">
        <f t="shared" si="904"/>
        <v>0</v>
      </c>
      <c r="J7249">
        <f t="shared" si="905"/>
        <v>0</v>
      </c>
      <c r="K7249">
        <f>J7249*Weighting!$W$25</f>
        <v>0</v>
      </c>
      <c r="M7249" s="14"/>
    </row>
    <row r="7250" spans="1:25" x14ac:dyDescent="0.25">
      <c r="O7250"/>
      <c r="P7250"/>
      <c r="Q7250"/>
      <c r="R7250"/>
    </row>
    <row r="7251" spans="1:25" ht="23.25" x14ac:dyDescent="0.35">
      <c r="A7251" s="21" t="s">
        <v>0</v>
      </c>
      <c r="B7251" s="21">
        <f>IFERROR(VLOOKUP(C7251,'Data Transformation'!$L$6:$M$426,2,FALSE),"")</f>
        <v>302</v>
      </c>
      <c r="C7251" s="21">
        <f>C7227+1</f>
        <v>302</v>
      </c>
      <c r="D7251" s="21"/>
      <c r="E7251" s="21"/>
      <c r="F7251" s="21"/>
      <c r="G7251" s="21"/>
      <c r="H7251" s="22"/>
      <c r="I7251" s="22"/>
      <c r="J7251" s="22"/>
      <c r="K7251" s="21"/>
      <c r="L7251" s="21">
        <f>B7251</f>
        <v>302</v>
      </c>
      <c r="M7251" s="23">
        <f>INDEX('Data Transformation'!$O$4:$O$424,MATCH($B7251,'Data Transformation'!$M$4:$M$424,0),MATCH($M$2,'Data Transformation'!$O$3,0))</f>
        <v>14</v>
      </c>
      <c r="N7251" s="27">
        <f>IF('Input and Summary Results'!$J$16="minimum",'Bin Analysis'!X7252/(M7251-1),'Bin Analysis'!Y7251/('Bin Analysis'!M7251-1))</f>
        <v>0</v>
      </c>
      <c r="O7251" s="27">
        <f>IF(M7251=FALSE,NA(),(VLOOKUP(1,C7254:K7273,4,FALSE))/(M7251-1))</f>
        <v>0</v>
      </c>
      <c r="P7251" s="27">
        <f>IF(M7251=FALSE,NA(),SUM(J7254:J7273)/Weighting!$S$5)</f>
        <v>0.2</v>
      </c>
      <c r="Q7251" s="27">
        <f>IF(M7251=FALSE,NA(),SUM(K7254:K7273)/Weighting!$S$6)</f>
        <v>8.6956521739130432E-2</v>
      </c>
      <c r="R7251" s="27">
        <f>IF(M7251=FALSE,NA(),(VLOOKUP(1,G7254:K7273,3,FALSE))/(M7251-1))</f>
        <v>1</v>
      </c>
      <c r="S7251" s="22" t="str">
        <f>IF(M7251=FALSE,NA(),IF(SUM(J7254:J7273)=2,"yes","no"))</f>
        <v>yes</v>
      </c>
      <c r="X7251" s="2" cm="2">
        <f t="array" ref="X7251:X7252">FREQUENCY(IF('Data Transformation'!$B$425:$B$6424='Bin Analysis'!L7251,'Data Transformation'!$G$425:$G$6424),'Data Transformation'!$U$11)</f>
        <v>13</v>
      </c>
      <c r="Y7251" s="2" cm="2">
        <f t="array" ref="Y7251:Y7252">FREQUENCY(IF('Data Transformation'!$B$425:$B$6424='Bin Analysis'!L7251,'Data Transformation'!$G$425:$G$6424),'Data Transformation'!$U$12)</f>
        <v>13</v>
      </c>
    </row>
    <row r="7252" spans="1:25" x14ac:dyDescent="0.25">
      <c r="A7252" s="14" t="s">
        <v>67</v>
      </c>
      <c r="B7252" t="s">
        <v>47</v>
      </c>
      <c r="C7252" t="s">
        <v>5</v>
      </c>
      <c r="D7252" t="s">
        <v>100</v>
      </c>
      <c r="E7252" t="s">
        <v>101</v>
      </c>
      <c r="F7252" t="s">
        <v>102</v>
      </c>
      <c r="G7252" t="s">
        <v>70</v>
      </c>
      <c r="H7252" t="s">
        <v>31</v>
      </c>
      <c r="I7252" t="s">
        <v>32</v>
      </c>
      <c r="J7252" t="s">
        <v>46</v>
      </c>
      <c r="K7252" s="14" t="s">
        <v>45</v>
      </c>
      <c r="M7252" s="14"/>
      <c r="X7252" s="2">
        <v>0</v>
      </c>
      <c r="Y7252" s="2">
        <v>0</v>
      </c>
    </row>
    <row r="7253" spans="1:25" x14ac:dyDescent="0.25">
      <c r="A7253" s="32"/>
      <c r="D7253" t="b">
        <f>IF(C7253=1,'Data Transformation'!$G$3+0.5*'Data Transformation'!$W$25,IF(C7254=1,D7254-'Data Transformation'!$W$25,FALSE))</f>
        <v>0</v>
      </c>
      <c r="E7253" t="str">
        <f t="array" ref="E7253">IF(ISLOGICAL(D7253),"",FREQUENCY(IF('Data Transformation'!$B$425:$B$8425='Bin Analysis'!$B7251,'Data Transformation'!$G$425:$G$8425),D7253))</f>
        <v/>
      </c>
      <c r="F7253" t="str">
        <f>IF(ISLOGICAL(D7253),"",E7253-E7252)</f>
        <v/>
      </c>
      <c r="M7253" s="14"/>
    </row>
    <row r="7254" spans="1:25" x14ac:dyDescent="0.25">
      <c r="A7254" s="32">
        <f>IF(Weighting!$P$6&gt;0,B7254,"")</f>
        <v>0.32100000000000001</v>
      </c>
      <c r="B7254">
        <f>Weighting!$C$6</f>
        <v>0.32100000000000001</v>
      </c>
      <c r="C7254">
        <f>Weighting!$F$6</f>
        <v>0</v>
      </c>
      <c r="D7254" t="b">
        <f>IF(C7254=1,'Data Transformation'!$G$3+0.5*'Data Transformation'!$W$25,IF(C7255=1,D7255-'Data Transformation'!$W$25,FALSE))</f>
        <v>0</v>
      </c>
      <c r="E7254" t="str">
        <f t="array" ref="E7254">IF(ISLOGICAL(D7254),"",FREQUENCY(IF('Data Transformation'!$B$425:$B$8425='Bin Analysis'!$B7251,'Data Transformation'!$G$425:$G$8425),D7254))</f>
        <v/>
      </c>
      <c r="F7254" t="str">
        <f>IF(ISLOGICAL(D7254),"",E7254-E7253)</f>
        <v/>
      </c>
      <c r="G7254">
        <f>Weighting!$H$6</f>
        <v>1</v>
      </c>
      <c r="H7254">
        <f t="array" ref="H7254">FREQUENCY(IF('Data Transformation'!$B$4:$B$8425=B7251,'Data Transformation'!$G$4:$G$8425),'Bin Analysis'!$B7254)</f>
        <v>13</v>
      </c>
      <c r="I7254">
        <f>H7254-H7253</f>
        <v>13</v>
      </c>
      <c r="J7254">
        <f>IF(I7254=0,0,1)</f>
        <v>1</v>
      </c>
      <c r="K7254">
        <f>J7254*Weighting!$W$6</f>
        <v>1</v>
      </c>
      <c r="M7254" s="14"/>
    </row>
    <row r="7255" spans="1:25" x14ac:dyDescent="0.25">
      <c r="A7255" s="32">
        <f>IF(Weighting!$P$7&gt;0,B7255,"")</f>
        <v>0.45200000000000001</v>
      </c>
      <c r="B7255">
        <f>Weighting!$C$7</f>
        <v>0.45200000000000001</v>
      </c>
      <c r="C7255">
        <f>Weighting!$F$7</f>
        <v>0</v>
      </c>
      <c r="D7255" t="b">
        <f>IF(C7255=1,'Data Transformation'!$G$3+0.5*'Data Transformation'!$W$25,IF(C7256=1,D7256-'Data Transformation'!$W$25,FALSE))</f>
        <v>0</v>
      </c>
      <c r="E7255" t="str">
        <f t="array" ref="E7255">IF(ISLOGICAL(D7255),"",FREQUENCY(IF('Data Transformation'!$B$425:$B$8425='Bin Analysis'!$B7251,'Data Transformation'!$G$425:$G$8425),D7255))</f>
        <v/>
      </c>
      <c r="F7255" t="str">
        <f t="shared" ref="F7255:F7273" si="906">IF(ISLOGICAL(D7255),"",E7255-E7254)</f>
        <v/>
      </c>
      <c r="G7255">
        <f>Weighting!$H$7</f>
        <v>0</v>
      </c>
      <c r="H7255">
        <f t="array" ref="H7255">FREQUENCY(IF('Data Transformation'!$B$4:$B$8425=B7251,'Data Transformation'!$G$4:$G$8425),'Bin Analysis'!$B7255)</f>
        <v>13</v>
      </c>
      <c r="I7255">
        <f t="shared" ref="I7255:I7273" si="907">H7255-H7254</f>
        <v>0</v>
      </c>
      <c r="J7255">
        <f>IF(I7255=0,0,1)</f>
        <v>0</v>
      </c>
      <c r="K7255">
        <f>J7255*Weighting!$W$7</f>
        <v>0</v>
      </c>
      <c r="M7255" s="14"/>
    </row>
    <row r="7256" spans="1:25" x14ac:dyDescent="0.25">
      <c r="A7256" s="32">
        <f>IF(Weighting!$P$8&gt;0,B7256,"")</f>
        <v>0.58299999999999996</v>
      </c>
      <c r="B7256">
        <f>Weighting!$C$8</f>
        <v>0.58299999999999996</v>
      </c>
      <c r="C7256">
        <f>Weighting!$F$8</f>
        <v>0</v>
      </c>
      <c r="D7256" t="b">
        <f>IF(C7256=1,'Data Transformation'!$G$3+0.5*'Data Transformation'!$W$25,IF(C7257=1,D7257-'Data Transformation'!$W$25,FALSE))</f>
        <v>0</v>
      </c>
      <c r="E7256" t="str">
        <f t="array" ref="E7256">IF(ISLOGICAL(D7256),"",FREQUENCY(IF('Data Transformation'!$B$425:$B$8425='Bin Analysis'!$B7251,'Data Transformation'!$G$425:$G$8425),D7256))</f>
        <v/>
      </c>
      <c r="F7256" t="str">
        <f t="shared" si="906"/>
        <v/>
      </c>
      <c r="G7256">
        <f>Weighting!$H$8</f>
        <v>0</v>
      </c>
      <c r="H7256">
        <f t="array" ref="H7256">FREQUENCY(IF('Data Transformation'!$B$4:$B$8425=B7251,'Data Transformation'!$G$4:$G$8425),'Bin Analysis'!$B7256)</f>
        <v>13</v>
      </c>
      <c r="I7256">
        <f t="shared" si="907"/>
        <v>0</v>
      </c>
      <c r="J7256">
        <f t="shared" ref="J7256:J7273" si="908">IF(I7256=0,0,1)</f>
        <v>0</v>
      </c>
      <c r="K7256">
        <f>J7256*Weighting!$W$8</f>
        <v>0</v>
      </c>
      <c r="M7256" s="14"/>
    </row>
    <row r="7257" spans="1:25" x14ac:dyDescent="0.25">
      <c r="A7257" s="32">
        <f>IF(Weighting!$P$9&gt;0,B7257,"")</f>
        <v>0.71399999999999997</v>
      </c>
      <c r="B7257" s="50">
        <f>Weighting!$C$9</f>
        <v>0.71399999999999997</v>
      </c>
      <c r="C7257">
        <f>Weighting!$F$9</f>
        <v>0</v>
      </c>
      <c r="D7257" t="b">
        <f>IF(C7257=1,'Data Transformation'!$G$3+0.5*'Data Transformation'!$W$25,IF(C7258=1,D7258-'Data Transformation'!$W$25,FALSE))</f>
        <v>0</v>
      </c>
      <c r="E7257" t="str">
        <f t="array" ref="E7257">IF(ISLOGICAL(D7257),"",FREQUENCY(IF('Data Transformation'!$B$425:$B$8425='Bin Analysis'!$B7251,'Data Transformation'!$G$425:$G$8425),D7257))</f>
        <v/>
      </c>
      <c r="F7257" t="str">
        <f t="shared" si="906"/>
        <v/>
      </c>
      <c r="G7257">
        <f>Weighting!$H$9</f>
        <v>0</v>
      </c>
      <c r="H7257">
        <f t="array" ref="H7257">FREQUENCY(IF('Data Transformation'!$B$4:$B$8425=B7251,'Data Transformation'!$G$4:$G$8425),'Bin Analysis'!$B7257)</f>
        <v>13</v>
      </c>
      <c r="I7257">
        <f t="shared" si="907"/>
        <v>0</v>
      </c>
      <c r="J7257">
        <f t="shared" si="908"/>
        <v>0</v>
      </c>
      <c r="K7257">
        <f>J7257*Weighting!$W$9</f>
        <v>0</v>
      </c>
      <c r="M7257" s="14"/>
    </row>
    <row r="7258" spans="1:25" x14ac:dyDescent="0.25">
      <c r="A7258" s="32">
        <f>IF(Weighting!$P$10&gt;0,B7258,"")</f>
        <v>0.84499999999999997</v>
      </c>
      <c r="B7258">
        <f>Weighting!$C$10</f>
        <v>0.84499999999999997</v>
      </c>
      <c r="C7258">
        <f>Weighting!$F$10</f>
        <v>0</v>
      </c>
      <c r="D7258" t="b">
        <f>IF(C7258=1,'Data Transformation'!$G$3+0.5*'Data Transformation'!$W$25,IF(C7259=1,D7259-'Data Transformation'!$W$25,FALSE))</f>
        <v>0</v>
      </c>
      <c r="E7258" t="str">
        <f t="array" ref="E7258">IF(ISLOGICAL(D7258),"",FREQUENCY(IF('Data Transformation'!$B$425:$B$8425='Bin Analysis'!$B7251,'Data Transformation'!$G$425:$G$8425),D7258))</f>
        <v/>
      </c>
      <c r="F7258" t="str">
        <f t="shared" si="906"/>
        <v/>
      </c>
      <c r="G7258">
        <f>Weighting!$H$10</f>
        <v>0</v>
      </c>
      <c r="H7258">
        <f t="array" ref="H7258">FREQUENCY(IF('Data Transformation'!$B$4:$B$8425=B7251,'Data Transformation'!$G$4:$G$8425),'Bin Analysis'!$B7258)</f>
        <v>13</v>
      </c>
      <c r="I7258">
        <f t="shared" si="907"/>
        <v>0</v>
      </c>
      <c r="J7258">
        <f t="shared" si="908"/>
        <v>0</v>
      </c>
      <c r="K7258">
        <f>J7258*Weighting!$W$10</f>
        <v>0</v>
      </c>
      <c r="M7258" s="14"/>
    </row>
    <row r="7259" spans="1:25" x14ac:dyDescent="0.25">
      <c r="A7259" s="32">
        <f>IF(Weighting!$P$11&gt;0,B7259,"")</f>
        <v>0.97599999999999998</v>
      </c>
      <c r="B7259">
        <f>Weighting!$C$11</f>
        <v>0.97599999999999998</v>
      </c>
      <c r="C7259">
        <f>Weighting!$F$11</f>
        <v>0</v>
      </c>
      <c r="D7259">
        <f>IF(C7259=1,'Data Transformation'!$G$3+0.5*'Data Transformation'!$W$25,IF(C7260=1,D7260-'Data Transformation'!$W$25,FALSE))</f>
        <v>0.86899999999999999</v>
      </c>
      <c r="E7259">
        <f t="array" ref="E7259">IF(ISLOGICAL(D7259),"",FREQUENCY(IF('Data Transformation'!$B$425:$B$8425='Bin Analysis'!$B7251,'Data Transformation'!$G$425:$G$8425),D7259))</f>
        <v>13</v>
      </c>
      <c r="F7259" t="e">
        <f t="shared" si="906"/>
        <v>#VALUE!</v>
      </c>
      <c r="G7259">
        <f>Weighting!$H$11</f>
        <v>0</v>
      </c>
      <c r="H7259">
        <f t="array" ref="H7259">FREQUENCY(IF('Data Transformation'!$B$4:$B$8425=B7251,'Data Transformation'!$G$4:$G$8425),'Bin Analysis'!$B7259)</f>
        <v>13</v>
      </c>
      <c r="I7259">
        <f t="shared" si="907"/>
        <v>0</v>
      </c>
      <c r="J7259">
        <f t="shared" si="908"/>
        <v>0</v>
      </c>
      <c r="K7259">
        <f>J7259*Weighting!$W$11</f>
        <v>0</v>
      </c>
      <c r="M7259" s="14"/>
    </row>
    <row r="7260" spans="1:25" x14ac:dyDescent="0.25">
      <c r="A7260" s="32">
        <f>IF(Weighting!$P$12&gt;0,B7260,"")</f>
        <v>1.107</v>
      </c>
      <c r="B7260">
        <f>Weighting!$C$12</f>
        <v>1.107</v>
      </c>
      <c r="C7260">
        <f>Weighting!$F$12</f>
        <v>1</v>
      </c>
      <c r="D7260">
        <f>IF(C7260=1,'Data Transformation'!$G$3+0.5*'Data Transformation'!$W$25,IF(C7261=1,D7261-'Data Transformation'!$W$25,FALSE))</f>
        <v>1.131</v>
      </c>
      <c r="E7260">
        <f t="array" ref="E7260">IF(ISLOGICAL(D7260),"",FREQUENCY(IF('Data Transformation'!$B$425:$B$8425='Bin Analysis'!$B7251,'Data Transformation'!$G$425:$G$8425),D7260))</f>
        <v>13</v>
      </c>
      <c r="F7260">
        <f t="shared" si="906"/>
        <v>0</v>
      </c>
      <c r="G7260">
        <f>Weighting!$H$12</f>
        <v>0</v>
      </c>
      <c r="H7260">
        <f t="array" ref="H7260">FREQUENCY(IF('Data Transformation'!$B$4:$B$8425=B7251,'Data Transformation'!$G$4:$G$8425),'Bin Analysis'!$B7260)</f>
        <v>14</v>
      </c>
      <c r="I7260">
        <f t="shared" si="907"/>
        <v>1</v>
      </c>
      <c r="J7260">
        <f t="shared" si="908"/>
        <v>1</v>
      </c>
      <c r="K7260">
        <f>J7260*Weighting!$W$12</f>
        <v>1</v>
      </c>
      <c r="M7260" s="14"/>
    </row>
    <row r="7261" spans="1:25" x14ac:dyDescent="0.25">
      <c r="A7261" s="32">
        <f>IF(Weighting!$P$13&gt;0,B7261,"")</f>
        <v>1.238</v>
      </c>
      <c r="B7261">
        <f>Weighting!$C$13</f>
        <v>1.238</v>
      </c>
      <c r="C7261">
        <f>Weighting!$F$13</f>
        <v>0</v>
      </c>
      <c r="D7261" t="b">
        <f>IF(C7261=1,'Data Transformation'!$G$3+0.5*'Data Transformation'!$W$25,IF(C7262=1,D7262-'Data Transformation'!$W$25,FALSE))</f>
        <v>0</v>
      </c>
      <c r="E7261" t="str">
        <f t="array" ref="E7261">IF(ISLOGICAL(D7261),"",FREQUENCY(IF('Data Transformation'!$B$425:$B$8425='Bin Analysis'!$B7251,'Data Transformation'!$G$425:$G$8425),D7261))</f>
        <v/>
      </c>
      <c r="F7261" t="str">
        <f t="shared" si="906"/>
        <v/>
      </c>
      <c r="G7261">
        <f>Weighting!$H$13</f>
        <v>0</v>
      </c>
      <c r="H7261">
        <f t="array" ref="H7261">FREQUENCY(IF('Data Transformation'!$B$4:$B$8425=B7251,'Data Transformation'!$G$4:$G$8425),'Bin Analysis'!$B7261)</f>
        <v>14</v>
      </c>
      <c r="I7261">
        <f t="shared" si="907"/>
        <v>0</v>
      </c>
      <c r="J7261">
        <f t="shared" si="908"/>
        <v>0</v>
      </c>
      <c r="K7261">
        <f>J7261*Weighting!$W$13</f>
        <v>0</v>
      </c>
      <c r="M7261" s="14"/>
    </row>
    <row r="7262" spans="1:25" x14ac:dyDescent="0.25">
      <c r="A7262" s="32">
        <f>IF(Weighting!$P$14&gt;0,B7262,"")</f>
        <v>1.369</v>
      </c>
      <c r="B7262">
        <f>Weighting!$C$14</f>
        <v>1.369</v>
      </c>
      <c r="C7262">
        <f>Weighting!$F$14</f>
        <v>0</v>
      </c>
      <c r="D7262" t="b">
        <f>IF(C7262=1,'Data Transformation'!$G$3+0.5*'Data Transformation'!$W$25,IF(C7263=1,D7263-'Data Transformation'!$W$25,FALSE))</f>
        <v>0</v>
      </c>
      <c r="E7262" t="str">
        <f t="array" ref="E7262">IF(ISLOGICAL(D7262),"",FREQUENCY(IF('Data Transformation'!$B$425:$B$8425='Bin Analysis'!$B7251,'Data Transformation'!$G$425:$G$8425),D7262))</f>
        <v/>
      </c>
      <c r="F7262" t="str">
        <f t="shared" si="906"/>
        <v/>
      </c>
      <c r="G7262">
        <f>Weighting!$H$14</f>
        <v>0</v>
      </c>
      <c r="H7262">
        <f t="array" ref="H7262">FREQUENCY(IF('Data Transformation'!$B$4:$B$8425=B7251,'Data Transformation'!$G$4:$G$8425),'Bin Analysis'!$B7262)</f>
        <v>14</v>
      </c>
      <c r="I7262">
        <f t="shared" si="907"/>
        <v>0</v>
      </c>
      <c r="J7262">
        <f t="shared" si="908"/>
        <v>0</v>
      </c>
      <c r="K7262">
        <f>J7262*Weighting!$W$14</f>
        <v>0</v>
      </c>
      <c r="M7262" s="14"/>
    </row>
    <row r="7263" spans="1:25" x14ac:dyDescent="0.25">
      <c r="A7263" s="32">
        <f>IF(Weighting!$P$15&gt;0,B7263,"")</f>
        <v>1.5000009999999999</v>
      </c>
      <c r="B7263">
        <f>Weighting!$C$15</f>
        <v>1.5000009999999999</v>
      </c>
      <c r="C7263">
        <f>Weighting!$F$15</f>
        <v>0</v>
      </c>
      <c r="D7263" t="b">
        <f>IF(C7263=1,'Data Transformation'!$G$3+0.5*'Data Transformation'!$W$25,IF(C7264=1,D7264-'Data Transformation'!$W$25,FALSE))</f>
        <v>0</v>
      </c>
      <c r="E7263" t="str">
        <f t="array" ref="E7263">IF(ISLOGICAL(D7263),"",FREQUENCY(IF('Data Transformation'!$B$425:$B$8425='Bin Analysis'!$B7251,'Data Transformation'!$G$425:$G$8425),D7263))</f>
        <v/>
      </c>
      <c r="F7263" t="str">
        <f t="shared" si="906"/>
        <v/>
      </c>
      <c r="G7263">
        <f>Weighting!$H$15</f>
        <v>0</v>
      </c>
      <c r="H7263">
        <f t="array" ref="H7263">FREQUENCY(IF('Data Transformation'!$B$4:$B$8425=B7251,'Data Transformation'!$G$4:$G$8425),'Bin Analysis'!$B7263)</f>
        <v>14</v>
      </c>
      <c r="I7263">
        <f t="shared" si="907"/>
        <v>0</v>
      </c>
      <c r="J7263">
        <f t="shared" si="908"/>
        <v>0</v>
      </c>
      <c r="K7263">
        <f>J7263*Weighting!$W$15</f>
        <v>0</v>
      </c>
      <c r="M7263" s="14"/>
    </row>
    <row r="7264" spans="1:25" x14ac:dyDescent="0.25">
      <c r="A7264" s="32" t="str">
        <f>IF(Weighting!$P$16&gt;0,B7264,"")</f>
        <v/>
      </c>
      <c r="B7264">
        <f>Weighting!$C$16</f>
        <v>1.631</v>
      </c>
      <c r="C7264">
        <f>Weighting!$F$16</f>
        <v>0</v>
      </c>
      <c r="D7264" t="b">
        <f>IF(C7264=1,'Data Transformation'!$G$3+0.5*'Data Transformation'!$W$25,IF(C7265=1,D7265-'Data Transformation'!$W$25,FALSE))</f>
        <v>0</v>
      </c>
      <c r="E7264" t="str">
        <f t="array" ref="E7264">IF(ISLOGICAL(D7264),"",FREQUENCY(IF('Data Transformation'!$B$425:$B$8425='Bin Analysis'!$B7251,'Data Transformation'!$G$425:$G$8425),D7264))</f>
        <v/>
      </c>
      <c r="F7264" t="str">
        <f t="shared" si="906"/>
        <v/>
      </c>
      <c r="G7264">
        <f>Weighting!$H$16</f>
        <v>0</v>
      </c>
      <c r="H7264">
        <f t="array" ref="H7264">FREQUENCY(IF('Data Transformation'!$B$4:$B$8425=B7251,'Data Transformation'!$G$4:$G$8425),'Bin Analysis'!$B7264)</f>
        <v>14</v>
      </c>
      <c r="I7264">
        <f t="shared" si="907"/>
        <v>0</v>
      </c>
      <c r="J7264">
        <f t="shared" si="908"/>
        <v>0</v>
      </c>
      <c r="K7264">
        <f>J7264*Weighting!$W$16</f>
        <v>0</v>
      </c>
      <c r="M7264" s="14"/>
    </row>
    <row r="7265" spans="1:25" x14ac:dyDescent="0.25">
      <c r="A7265" s="32" t="str">
        <f>IF(Weighting!$P$17&gt;0,B7265,"")</f>
        <v/>
      </c>
      <c r="B7265">
        <f>Weighting!$C$17</f>
        <v>1.762</v>
      </c>
      <c r="C7265">
        <f>Weighting!$F$17</f>
        <v>0</v>
      </c>
      <c r="D7265" t="b">
        <f>IF(C7265=1,'Data Transformation'!$G$3+0.5*'Data Transformation'!$W$25,IF(C7266=1,D7266-'Data Transformation'!$W$25,FALSE))</f>
        <v>0</v>
      </c>
      <c r="E7265" t="str">
        <f t="array" ref="E7265">IF(ISLOGICAL(D7265),"",FREQUENCY(IF('Data Transformation'!$B$425:$B$8425='Bin Analysis'!$B7251,'Data Transformation'!$G$425:$G$8425),D7265))</f>
        <v/>
      </c>
      <c r="F7265" t="str">
        <f t="shared" si="906"/>
        <v/>
      </c>
      <c r="G7265">
        <f>Weighting!$H$17</f>
        <v>0</v>
      </c>
      <c r="H7265">
        <f t="array" ref="H7265">FREQUENCY(IF('Data Transformation'!$B$4:$B$8425=B7251,'Data Transformation'!$G$4:$G$8425),'Bin Analysis'!$B7265)</f>
        <v>14</v>
      </c>
      <c r="I7265">
        <f t="shared" si="907"/>
        <v>0</v>
      </c>
      <c r="J7265">
        <f t="shared" si="908"/>
        <v>0</v>
      </c>
      <c r="K7265">
        <f>J7265*Weighting!$W$17</f>
        <v>0</v>
      </c>
      <c r="M7265" s="14"/>
    </row>
    <row r="7266" spans="1:25" x14ac:dyDescent="0.25">
      <c r="A7266" s="32" t="str">
        <f>IF(Weighting!$P$18&gt;0,B7266,"")</f>
        <v/>
      </c>
      <c r="B7266">
        <f>Weighting!$C$18</f>
        <v>1.893</v>
      </c>
      <c r="C7266">
        <f>Weighting!$F$18</f>
        <v>0</v>
      </c>
      <c r="D7266" t="b">
        <f>IF(C7266=1,'Data Transformation'!$G$3+0.5*'Data Transformation'!$W$25,IF(C7267=1,D7267-'Data Transformation'!$W$25,FALSE))</f>
        <v>0</v>
      </c>
      <c r="E7266" t="str">
        <f t="array" ref="E7266">IF(ISLOGICAL(D7266),"",FREQUENCY(IF('Data Transformation'!$B$425:$B$8425='Bin Analysis'!$B7251,'Data Transformation'!$G$425:$G$8425),D7266))</f>
        <v/>
      </c>
      <c r="F7266" t="str">
        <f t="shared" si="906"/>
        <v/>
      </c>
      <c r="G7266">
        <f>Weighting!$H$18</f>
        <v>0</v>
      </c>
      <c r="H7266">
        <f t="array" ref="H7266">FREQUENCY(IF('Data Transformation'!$B$4:$B$8425=B7251,'Data Transformation'!$G$4:$G$8425),'Bin Analysis'!$B7266)</f>
        <v>14</v>
      </c>
      <c r="I7266">
        <f t="shared" si="907"/>
        <v>0</v>
      </c>
      <c r="J7266">
        <f t="shared" si="908"/>
        <v>0</v>
      </c>
      <c r="K7266">
        <f>J7266*Weighting!$W$18</f>
        <v>0</v>
      </c>
      <c r="M7266" s="14"/>
    </row>
    <row r="7267" spans="1:25" x14ac:dyDescent="0.25">
      <c r="A7267" s="32" t="str">
        <f>IF(Weighting!$P$19&gt;0,B7267,"")</f>
        <v/>
      </c>
      <c r="B7267">
        <f>Weighting!$C$19</f>
        <v>2.024</v>
      </c>
      <c r="C7267">
        <f>Weighting!$F$19</f>
        <v>0</v>
      </c>
      <c r="D7267" t="b">
        <f>IF(C7267=1,'Data Transformation'!$G$3+0.5*'Data Transformation'!$W$25,IF(C7268=1,D7268-'Data Transformation'!$W$25,FALSE))</f>
        <v>0</v>
      </c>
      <c r="E7267" t="str">
        <f t="array" ref="E7267">IF(ISLOGICAL(D7267),"",FREQUENCY(IF('Data Transformation'!$B$425:$B$8425='Bin Analysis'!$B7251,'Data Transformation'!$G$425:$G$8425),D7267))</f>
        <v/>
      </c>
      <c r="F7267" t="str">
        <f t="shared" si="906"/>
        <v/>
      </c>
      <c r="G7267">
        <f>Weighting!$H$19</f>
        <v>0</v>
      </c>
      <c r="H7267">
        <f t="array" ref="H7267">FREQUENCY(IF('Data Transformation'!$B$4:$B$8425=B7251,'Data Transformation'!$G$4:$G$8425),'Bin Analysis'!$B7267)</f>
        <v>14</v>
      </c>
      <c r="I7267">
        <f t="shared" si="907"/>
        <v>0</v>
      </c>
      <c r="J7267">
        <f t="shared" si="908"/>
        <v>0</v>
      </c>
      <c r="K7267">
        <f>J7267*Weighting!$W$19</f>
        <v>0</v>
      </c>
      <c r="M7267" s="14"/>
    </row>
    <row r="7268" spans="1:25" x14ac:dyDescent="0.25">
      <c r="A7268" s="32" t="str">
        <f>IF(Weighting!$P$20&gt;0,B7268,"")</f>
        <v/>
      </c>
      <c r="B7268">
        <f>Weighting!$C$20</f>
        <v>2.1550000000000002</v>
      </c>
      <c r="C7268">
        <f>Weighting!$F$20</f>
        <v>0</v>
      </c>
      <c r="D7268" t="b">
        <f>IF(C7268=1,'Data Transformation'!$G$3+0.5*'Data Transformation'!$W$25,IF(C7269=1,D7269-'Data Transformation'!$W$25,FALSE))</f>
        <v>0</v>
      </c>
      <c r="E7268" t="str">
        <f t="array" ref="E7268">IF(ISLOGICAL(D7268),"",FREQUENCY(IF('Data Transformation'!$B$425:$B$8425='Bin Analysis'!$B7251,'Data Transformation'!$G$425:$G$8425),D7268))</f>
        <v/>
      </c>
      <c r="F7268" t="str">
        <f t="shared" si="906"/>
        <v/>
      </c>
      <c r="G7268">
        <f>Weighting!$H$20</f>
        <v>0</v>
      </c>
      <c r="H7268">
        <f t="array" ref="H7268">FREQUENCY(IF('Data Transformation'!$B$4:$B$8425=B7251,'Data Transformation'!$G$4:$G$8425),'Bin Analysis'!$B7268)</f>
        <v>14</v>
      </c>
      <c r="I7268">
        <f t="shared" si="907"/>
        <v>0</v>
      </c>
      <c r="J7268">
        <f t="shared" si="908"/>
        <v>0</v>
      </c>
      <c r="K7268">
        <f>J7268*Weighting!$W$20</f>
        <v>0</v>
      </c>
      <c r="M7268" s="14"/>
    </row>
    <row r="7269" spans="1:25" x14ac:dyDescent="0.25">
      <c r="A7269" s="32" t="str">
        <f>IF(Weighting!$P$21&gt;0,B7269,"")</f>
        <v/>
      </c>
      <c r="B7269">
        <f>Weighting!$C$21</f>
        <v>2.2860000000000005</v>
      </c>
      <c r="C7269">
        <f>Weighting!$F$21</f>
        <v>0</v>
      </c>
      <c r="D7269" t="b">
        <f>IF(C7269=1,'Data Transformation'!$G$3+0.5*'Data Transformation'!$W$25,IF(C7270=1,D7270-'Data Transformation'!$W$25,FALSE))</f>
        <v>0</v>
      </c>
      <c r="E7269" t="str">
        <f t="array" ref="E7269">IF(ISLOGICAL(D7269),"",FREQUENCY(IF('Data Transformation'!$B$425:$B$8425='Bin Analysis'!$B7251,'Data Transformation'!$G$425:$G$8425),D7269))</f>
        <v/>
      </c>
      <c r="F7269" t="str">
        <f t="shared" si="906"/>
        <v/>
      </c>
      <c r="G7269">
        <f>Weighting!$H$21</f>
        <v>0</v>
      </c>
      <c r="H7269">
        <f t="array" ref="H7269">FREQUENCY(IF('Data Transformation'!$B$4:$B$8425=B7251,'Data Transformation'!$G$4:$G$8425),'Bin Analysis'!$B7269)</f>
        <v>14</v>
      </c>
      <c r="I7269">
        <f t="shared" si="907"/>
        <v>0</v>
      </c>
      <c r="J7269">
        <f t="shared" si="908"/>
        <v>0</v>
      </c>
      <c r="K7269">
        <f>J7269*Weighting!$W$21</f>
        <v>0</v>
      </c>
      <c r="M7269" s="14"/>
    </row>
    <row r="7270" spans="1:25" x14ac:dyDescent="0.25">
      <c r="A7270" s="32" t="str">
        <f>IF(Weighting!$P$22&gt;0,B7270,"")</f>
        <v/>
      </c>
      <c r="B7270">
        <f>Weighting!$C$22</f>
        <v>2.4170000000000007</v>
      </c>
      <c r="C7270">
        <f>Weighting!$F$22</f>
        <v>0</v>
      </c>
      <c r="D7270" t="b">
        <f>IF(C7270=1,'Data Transformation'!$G$3+0.5*'Data Transformation'!$W$25,IF(C7271=1,D7271-'Data Transformation'!$W$25,FALSE))</f>
        <v>0</v>
      </c>
      <c r="E7270" t="str">
        <f t="array" ref="E7270">IF(ISLOGICAL(D7270),"",FREQUENCY(IF('Data Transformation'!$B$425:$B$8425='Bin Analysis'!$B7251,'Data Transformation'!$G$425:$G$8425),D7270))</f>
        <v/>
      </c>
      <c r="F7270" t="str">
        <f t="shared" si="906"/>
        <v/>
      </c>
      <c r="G7270">
        <f>Weighting!$H$22</f>
        <v>0</v>
      </c>
      <c r="H7270">
        <f t="array" ref="H7270">FREQUENCY(IF('Data Transformation'!$B$4:$B$8425=B7251,'Data Transformation'!$G$4:$G$8425),'Bin Analysis'!$B7270)</f>
        <v>14</v>
      </c>
      <c r="I7270">
        <f t="shared" si="907"/>
        <v>0</v>
      </c>
      <c r="J7270">
        <f t="shared" si="908"/>
        <v>0</v>
      </c>
      <c r="K7270">
        <f>J7270*Weighting!$W$22</f>
        <v>0</v>
      </c>
      <c r="M7270" s="14"/>
    </row>
    <row r="7271" spans="1:25" x14ac:dyDescent="0.25">
      <c r="A7271" s="32" t="str">
        <f>IF(Weighting!$P$23&gt;0,B7271,"")</f>
        <v/>
      </c>
      <c r="B7271">
        <f>Weighting!$C$23</f>
        <v>2.5480000000000009</v>
      </c>
      <c r="C7271">
        <f>Weighting!$F$23</f>
        <v>0</v>
      </c>
      <c r="D7271" t="b">
        <f>IF(C7271=1,'Data Transformation'!$G$3+0.5*'Data Transformation'!$W$25,IF(C7272=1,D7272-'Data Transformation'!$W$25,FALSE))</f>
        <v>0</v>
      </c>
      <c r="E7271" t="str">
        <f t="array" ref="E7271">IF(ISLOGICAL(D7271),"",FREQUENCY(IF('Data Transformation'!$B$425:$B$8425='Bin Analysis'!$B7251,'Data Transformation'!$G$425:$G$8425),D7271))</f>
        <v/>
      </c>
      <c r="F7271" t="str">
        <f t="shared" si="906"/>
        <v/>
      </c>
      <c r="G7271">
        <f>Weighting!$H$23</f>
        <v>0</v>
      </c>
      <c r="H7271">
        <f t="array" ref="H7271">FREQUENCY(IF('Data Transformation'!$B$4:$B$8425=B7251,'Data Transformation'!$G$4:$G$8425),'Bin Analysis'!$B7271)</f>
        <v>14</v>
      </c>
      <c r="I7271">
        <f t="shared" si="907"/>
        <v>0</v>
      </c>
      <c r="J7271">
        <f t="shared" si="908"/>
        <v>0</v>
      </c>
      <c r="K7271">
        <f>J7271*Weighting!$W$23</f>
        <v>0</v>
      </c>
      <c r="M7271" s="14"/>
    </row>
    <row r="7272" spans="1:25" x14ac:dyDescent="0.25">
      <c r="A7272" s="32" t="str">
        <f>IF(Weighting!$P$24&gt;0,B7272,"")</f>
        <v/>
      </c>
      <c r="B7272">
        <f>Weighting!$C$24</f>
        <v>2.6790000000000012</v>
      </c>
      <c r="C7272">
        <f>Weighting!$F$24</f>
        <v>0</v>
      </c>
      <c r="D7272" t="b">
        <f>IF(C7272=1,'Data Transformation'!$G$3+0.5*'Data Transformation'!$W$25,IF(C7273=1,D7273-'Data Transformation'!$W$25,FALSE))</f>
        <v>0</v>
      </c>
      <c r="E7272" t="str">
        <f t="array" ref="E7272">IF(ISLOGICAL(D7272),"",FREQUENCY(IF('Data Transformation'!$B$425:$B$8425='Bin Analysis'!$B7251,'Data Transformation'!$G$425:$G$8425),D7272))</f>
        <v/>
      </c>
      <c r="F7272" t="str">
        <f t="shared" si="906"/>
        <v/>
      </c>
      <c r="G7272">
        <f>Weighting!$H$24</f>
        <v>0</v>
      </c>
      <c r="H7272">
        <f t="array" ref="H7272">FREQUENCY(IF('Data Transformation'!$B$4:$B$8425=B7251,'Data Transformation'!$G$4:$G$8425),'Bin Analysis'!$B7272)</f>
        <v>14</v>
      </c>
      <c r="I7272">
        <f t="shared" si="907"/>
        <v>0</v>
      </c>
      <c r="J7272">
        <f t="shared" si="908"/>
        <v>0</v>
      </c>
      <c r="K7272">
        <f>J7272*Weighting!$W$24</f>
        <v>0</v>
      </c>
      <c r="M7272" s="14"/>
    </row>
    <row r="7273" spans="1:25" x14ac:dyDescent="0.25">
      <c r="A7273" s="32" t="str">
        <f>IF(Weighting!$P$25&gt;0,B7273,"")</f>
        <v/>
      </c>
      <c r="B7273">
        <f>Weighting!$C$25</f>
        <v>2.8100000000000014</v>
      </c>
      <c r="C7273">
        <f>Weighting!$F$25</f>
        <v>0</v>
      </c>
      <c r="D7273" t="b">
        <f>IF(C7273=1,'Data Transformation'!$G$3+0.5*'Data Transformation'!$W$25,IF(C7274=1,D7274-'Data Transformation'!$W$25,FALSE))</f>
        <v>0</v>
      </c>
      <c r="E7273" t="str">
        <f t="array" ref="E7273">IF(ISLOGICAL(D7273),"",FREQUENCY(IF('Data Transformation'!$B$425:$B$8425='Bin Analysis'!$B7251,'Data Transformation'!$G$425:$G$8425),D7273))</f>
        <v/>
      </c>
      <c r="F7273" t="str">
        <f t="shared" si="906"/>
        <v/>
      </c>
      <c r="G7273">
        <f>Weighting!$H$25</f>
        <v>0</v>
      </c>
      <c r="H7273">
        <f t="array" ref="H7273">FREQUENCY(IF('Data Transformation'!$B$4:$B$8425=B7251,'Data Transformation'!$G$4:$G$8425),'Bin Analysis'!$B7273)</f>
        <v>14</v>
      </c>
      <c r="I7273">
        <f t="shared" si="907"/>
        <v>0</v>
      </c>
      <c r="J7273">
        <f t="shared" si="908"/>
        <v>0</v>
      </c>
      <c r="K7273">
        <f>J7273*Weighting!$W$25</f>
        <v>0</v>
      </c>
      <c r="M7273" s="14"/>
    </row>
    <row r="7274" spans="1:25" x14ac:dyDescent="0.25">
      <c r="O7274"/>
      <c r="P7274"/>
      <c r="Q7274"/>
      <c r="R7274"/>
    </row>
    <row r="7275" spans="1:25" ht="23.25" x14ac:dyDescent="0.35">
      <c r="A7275" s="21" t="s">
        <v>0</v>
      </c>
      <c r="B7275" s="21">
        <f>IFERROR(VLOOKUP(C7275,'Data Transformation'!$L$6:$M$426,2,FALSE),"")</f>
        <v>303</v>
      </c>
      <c r="C7275" s="21">
        <f>C7251+1</f>
        <v>303</v>
      </c>
      <c r="D7275" s="21"/>
      <c r="E7275" s="21"/>
      <c r="F7275" s="21"/>
      <c r="G7275" s="21"/>
      <c r="H7275" s="22"/>
      <c r="I7275" s="22"/>
      <c r="J7275" s="22"/>
      <c r="K7275" s="21"/>
      <c r="L7275" s="21">
        <f>B7275</f>
        <v>303</v>
      </c>
      <c r="M7275" s="23">
        <f>INDEX('Data Transformation'!$O$4:$O$424,MATCH($B7275,'Data Transformation'!$M$4:$M$424,0),MATCH($M$2,'Data Transformation'!$O$3,0))</f>
        <v>17</v>
      </c>
      <c r="N7275" s="27">
        <f>IF('Input and Summary Results'!$J$16="minimum",'Bin Analysis'!X7276/(M7275-1),'Bin Analysis'!Y7275/('Bin Analysis'!M7275-1))</f>
        <v>0</v>
      </c>
      <c r="O7275" s="27">
        <f>IF(M7275=FALSE,NA(),(VLOOKUP(1,C7278:K7297,4,FALSE))/(M7275-1))</f>
        <v>6.25E-2</v>
      </c>
      <c r="P7275" s="27">
        <f>IF(M7275=FALSE,NA(),SUM(J7278:J7297)/Weighting!$S$5)</f>
        <v>0.3</v>
      </c>
      <c r="Q7275" s="27">
        <f>IF(M7275=FALSE,NA(),SUM(K7278:K7297)/Weighting!$S$6)</f>
        <v>0.17391304347826086</v>
      </c>
      <c r="R7275" s="27">
        <f>IF(M7275=FALSE,NA(),(VLOOKUP(1,G7278:K7297,3,FALSE))/(M7275-1))</f>
        <v>0.9375</v>
      </c>
      <c r="S7275" s="22" t="str">
        <f>IF(M7275=FALSE,NA(),IF(SUM(J7278:J7297)=2,"yes","no"))</f>
        <v>no</v>
      </c>
      <c r="X7275" s="2" cm="2">
        <f t="array" ref="X7275:X7276">FREQUENCY(IF('Data Transformation'!$B$425:$B$6424='Bin Analysis'!L7275,'Data Transformation'!$G$425:$G$6424),'Data Transformation'!$U$11)</f>
        <v>16</v>
      </c>
      <c r="Y7275" s="2" cm="2">
        <f t="array" ref="Y7275:Y7276">FREQUENCY(IF('Data Transformation'!$B$425:$B$6424='Bin Analysis'!L7275,'Data Transformation'!$G$425:$G$6424),'Data Transformation'!$U$12)</f>
        <v>15</v>
      </c>
    </row>
    <row r="7276" spans="1:25" x14ac:dyDescent="0.25">
      <c r="A7276" s="14" t="s">
        <v>67</v>
      </c>
      <c r="B7276" t="s">
        <v>47</v>
      </c>
      <c r="C7276" t="s">
        <v>5</v>
      </c>
      <c r="D7276" t="s">
        <v>100</v>
      </c>
      <c r="E7276" t="s">
        <v>101</v>
      </c>
      <c r="F7276" t="s">
        <v>102</v>
      </c>
      <c r="G7276" t="s">
        <v>70</v>
      </c>
      <c r="H7276" t="s">
        <v>31</v>
      </c>
      <c r="I7276" t="s">
        <v>32</v>
      </c>
      <c r="J7276" t="s">
        <v>46</v>
      </c>
      <c r="K7276" s="14" t="s">
        <v>45</v>
      </c>
      <c r="M7276" s="14"/>
      <c r="X7276" s="2">
        <v>0</v>
      </c>
      <c r="Y7276" s="2">
        <v>1</v>
      </c>
    </row>
    <row r="7277" spans="1:25" x14ac:dyDescent="0.25">
      <c r="A7277" s="32"/>
      <c r="D7277" t="b">
        <f>IF(C7277=1,'Data Transformation'!$G$3+0.5*'Data Transformation'!$W$25,IF(C7278=1,D7278-'Data Transformation'!$W$25,FALSE))</f>
        <v>0</v>
      </c>
      <c r="E7277" t="str">
        <f t="array" ref="E7277">IF(ISLOGICAL(D7277),"",FREQUENCY(IF('Data Transformation'!$B$425:$B$8425='Bin Analysis'!$B7275,'Data Transformation'!$G$425:$G$8425),D7277))</f>
        <v/>
      </c>
      <c r="F7277" t="str">
        <f>IF(ISLOGICAL(D7277),"",E7277-E7276)</f>
        <v/>
      </c>
      <c r="M7277" s="14"/>
    </row>
    <row r="7278" spans="1:25" x14ac:dyDescent="0.25">
      <c r="A7278" s="32">
        <f>IF(Weighting!$P$6&gt;0,B7278,"")</f>
        <v>0.32100000000000001</v>
      </c>
      <c r="B7278">
        <f>Weighting!$C$6</f>
        <v>0.32100000000000001</v>
      </c>
      <c r="C7278">
        <f>Weighting!$F$6</f>
        <v>0</v>
      </c>
      <c r="D7278" t="b">
        <f>IF(C7278=1,'Data Transformation'!$G$3+0.5*'Data Transformation'!$W$25,IF(C7279=1,D7279-'Data Transformation'!$W$25,FALSE))</f>
        <v>0</v>
      </c>
      <c r="E7278" t="str">
        <f t="array" ref="E7278">IF(ISLOGICAL(D7278),"",FREQUENCY(IF('Data Transformation'!$B$425:$B$8425='Bin Analysis'!$B7275,'Data Transformation'!$G$425:$G$8425),D7278))</f>
        <v/>
      </c>
      <c r="F7278" t="str">
        <f>IF(ISLOGICAL(D7278),"",E7278-E7277)</f>
        <v/>
      </c>
      <c r="G7278">
        <f>Weighting!$H$6</f>
        <v>1</v>
      </c>
      <c r="H7278">
        <f t="array" ref="H7278">FREQUENCY(IF('Data Transformation'!$B$4:$B$8425=B7275,'Data Transformation'!$G$4:$G$8425),'Bin Analysis'!$B7278)</f>
        <v>15</v>
      </c>
      <c r="I7278">
        <f>H7278-H7277</f>
        <v>15</v>
      </c>
      <c r="J7278">
        <f>IF(I7278=0,0,1)</f>
        <v>1</v>
      </c>
      <c r="K7278">
        <f>J7278*Weighting!$W$6</f>
        <v>1</v>
      </c>
      <c r="M7278" s="14"/>
    </row>
    <row r="7279" spans="1:25" x14ac:dyDescent="0.25">
      <c r="A7279" s="32">
        <f>IF(Weighting!$P$7&gt;0,B7279,"")</f>
        <v>0.45200000000000001</v>
      </c>
      <c r="B7279">
        <f>Weighting!$C$7</f>
        <v>0.45200000000000001</v>
      </c>
      <c r="C7279">
        <f>Weighting!$F$7</f>
        <v>0</v>
      </c>
      <c r="D7279" t="b">
        <f>IF(C7279=1,'Data Transformation'!$G$3+0.5*'Data Transformation'!$W$25,IF(C7280=1,D7280-'Data Transformation'!$W$25,FALSE))</f>
        <v>0</v>
      </c>
      <c r="E7279" t="str">
        <f t="array" ref="E7279">IF(ISLOGICAL(D7279),"",FREQUENCY(IF('Data Transformation'!$B$425:$B$8425='Bin Analysis'!$B7275,'Data Transformation'!$G$425:$G$8425),D7279))</f>
        <v/>
      </c>
      <c r="F7279" t="str">
        <f t="shared" ref="F7279:F7297" si="909">IF(ISLOGICAL(D7279),"",E7279-E7278)</f>
        <v/>
      </c>
      <c r="G7279">
        <f>Weighting!$H$7</f>
        <v>0</v>
      </c>
      <c r="H7279">
        <f t="array" ref="H7279">FREQUENCY(IF('Data Transformation'!$B$4:$B$8425=B7275,'Data Transformation'!$G$4:$G$8425),'Bin Analysis'!$B7279)</f>
        <v>15</v>
      </c>
      <c r="I7279">
        <f t="shared" ref="I7279:I7297" si="910">H7279-H7278</f>
        <v>0</v>
      </c>
      <c r="J7279">
        <f>IF(I7279=0,0,1)</f>
        <v>0</v>
      </c>
      <c r="K7279">
        <f>J7279*Weighting!$W$7</f>
        <v>0</v>
      </c>
      <c r="M7279" s="14"/>
    </row>
    <row r="7280" spans="1:25" x14ac:dyDescent="0.25">
      <c r="A7280" s="32">
        <f>IF(Weighting!$P$8&gt;0,B7280,"")</f>
        <v>0.58299999999999996</v>
      </c>
      <c r="B7280">
        <f>Weighting!$C$8</f>
        <v>0.58299999999999996</v>
      </c>
      <c r="C7280">
        <f>Weighting!$F$8</f>
        <v>0</v>
      </c>
      <c r="D7280" t="b">
        <f>IF(C7280=1,'Data Transformation'!$G$3+0.5*'Data Transformation'!$W$25,IF(C7281=1,D7281-'Data Transformation'!$W$25,FALSE))</f>
        <v>0</v>
      </c>
      <c r="E7280" t="str">
        <f t="array" ref="E7280">IF(ISLOGICAL(D7280),"",FREQUENCY(IF('Data Transformation'!$B$425:$B$8425='Bin Analysis'!$B7275,'Data Transformation'!$G$425:$G$8425),D7280))</f>
        <v/>
      </c>
      <c r="F7280" t="str">
        <f t="shared" si="909"/>
        <v/>
      </c>
      <c r="G7280">
        <f>Weighting!$H$8</f>
        <v>0</v>
      </c>
      <c r="H7280">
        <f t="array" ref="H7280">FREQUENCY(IF('Data Transformation'!$B$4:$B$8425=B7275,'Data Transformation'!$G$4:$G$8425),'Bin Analysis'!$B7280)</f>
        <v>15</v>
      </c>
      <c r="I7280">
        <f t="shared" si="910"/>
        <v>0</v>
      </c>
      <c r="J7280">
        <f t="shared" ref="J7280:J7297" si="911">IF(I7280=0,0,1)</f>
        <v>0</v>
      </c>
      <c r="K7280">
        <f>J7280*Weighting!$W$8</f>
        <v>0</v>
      </c>
      <c r="M7280" s="14"/>
    </row>
    <row r="7281" spans="1:13" x14ac:dyDescent="0.25">
      <c r="A7281" s="32">
        <f>IF(Weighting!$P$9&gt;0,B7281,"")</f>
        <v>0.71399999999999997</v>
      </c>
      <c r="B7281" s="50">
        <f>Weighting!$C$9</f>
        <v>0.71399999999999997</v>
      </c>
      <c r="C7281">
        <f>Weighting!$F$9</f>
        <v>0</v>
      </c>
      <c r="D7281" t="b">
        <f>IF(C7281=1,'Data Transformation'!$G$3+0.5*'Data Transformation'!$W$25,IF(C7282=1,D7282-'Data Transformation'!$W$25,FALSE))</f>
        <v>0</v>
      </c>
      <c r="E7281" t="str">
        <f t="array" ref="E7281">IF(ISLOGICAL(D7281),"",FREQUENCY(IF('Data Transformation'!$B$425:$B$8425='Bin Analysis'!$B7275,'Data Transformation'!$G$425:$G$8425),D7281))</f>
        <v/>
      </c>
      <c r="F7281" t="str">
        <f t="shared" si="909"/>
        <v/>
      </c>
      <c r="G7281">
        <f>Weighting!$H$9</f>
        <v>0</v>
      </c>
      <c r="H7281">
        <f t="array" ref="H7281">FREQUENCY(IF('Data Transformation'!$B$4:$B$8425=B7275,'Data Transformation'!$G$4:$G$8425),'Bin Analysis'!$B7281)</f>
        <v>15</v>
      </c>
      <c r="I7281">
        <f t="shared" si="910"/>
        <v>0</v>
      </c>
      <c r="J7281">
        <f t="shared" si="911"/>
        <v>0</v>
      </c>
      <c r="K7281">
        <f>J7281*Weighting!$W$9</f>
        <v>0</v>
      </c>
      <c r="M7281" s="14"/>
    </row>
    <row r="7282" spans="1:13" x14ac:dyDescent="0.25">
      <c r="A7282" s="32">
        <f>IF(Weighting!$P$10&gt;0,B7282,"")</f>
        <v>0.84499999999999997</v>
      </c>
      <c r="B7282">
        <f>Weighting!$C$10</f>
        <v>0.84499999999999997</v>
      </c>
      <c r="C7282">
        <f>Weighting!$F$10</f>
        <v>0</v>
      </c>
      <c r="D7282" t="b">
        <f>IF(C7282=1,'Data Transformation'!$G$3+0.5*'Data Transformation'!$W$25,IF(C7283=1,D7283-'Data Transformation'!$W$25,FALSE))</f>
        <v>0</v>
      </c>
      <c r="E7282" t="str">
        <f t="array" ref="E7282">IF(ISLOGICAL(D7282),"",FREQUENCY(IF('Data Transformation'!$B$425:$B$8425='Bin Analysis'!$B7275,'Data Transformation'!$G$425:$G$8425),D7282))</f>
        <v/>
      </c>
      <c r="F7282" t="str">
        <f t="shared" si="909"/>
        <v/>
      </c>
      <c r="G7282">
        <f>Weighting!$H$10</f>
        <v>0</v>
      </c>
      <c r="H7282">
        <f t="array" ref="H7282">FREQUENCY(IF('Data Transformation'!$B$4:$B$8425=B7275,'Data Transformation'!$G$4:$G$8425),'Bin Analysis'!$B7282)</f>
        <v>15</v>
      </c>
      <c r="I7282">
        <f t="shared" si="910"/>
        <v>0</v>
      </c>
      <c r="J7282">
        <f t="shared" si="911"/>
        <v>0</v>
      </c>
      <c r="K7282">
        <f>J7282*Weighting!$W$10</f>
        <v>0</v>
      </c>
      <c r="M7282" s="14"/>
    </row>
    <row r="7283" spans="1:13" x14ac:dyDescent="0.25">
      <c r="A7283" s="32">
        <f>IF(Weighting!$P$11&gt;0,B7283,"")</f>
        <v>0.97599999999999998</v>
      </c>
      <c r="B7283">
        <f>Weighting!$C$11</f>
        <v>0.97599999999999998</v>
      </c>
      <c r="C7283">
        <f>Weighting!$F$11</f>
        <v>0</v>
      </c>
      <c r="D7283">
        <f>IF(C7283=1,'Data Transformation'!$G$3+0.5*'Data Transformation'!$W$25,IF(C7284=1,D7284-'Data Transformation'!$W$25,FALSE))</f>
        <v>0.86899999999999999</v>
      </c>
      <c r="E7283">
        <f t="array" ref="E7283">IF(ISLOGICAL(D7283),"",FREQUENCY(IF('Data Transformation'!$B$425:$B$8425='Bin Analysis'!$B7275,'Data Transformation'!$G$425:$G$8425),D7283))</f>
        <v>15</v>
      </c>
      <c r="F7283" t="e">
        <f t="shared" si="909"/>
        <v>#VALUE!</v>
      </c>
      <c r="G7283">
        <f>Weighting!$H$11</f>
        <v>0</v>
      </c>
      <c r="H7283">
        <f t="array" ref="H7283">FREQUENCY(IF('Data Transformation'!$B$4:$B$8425=B7275,'Data Transformation'!$G$4:$G$8425),'Bin Analysis'!$B7283)</f>
        <v>16</v>
      </c>
      <c r="I7283">
        <f t="shared" si="910"/>
        <v>1</v>
      </c>
      <c r="J7283">
        <f t="shared" si="911"/>
        <v>1</v>
      </c>
      <c r="K7283">
        <f>J7283*Weighting!$W$11</f>
        <v>2</v>
      </c>
      <c r="M7283" s="14"/>
    </row>
    <row r="7284" spans="1:13" x14ac:dyDescent="0.25">
      <c r="A7284" s="32">
        <f>IF(Weighting!$P$12&gt;0,B7284,"")</f>
        <v>1.107</v>
      </c>
      <c r="B7284">
        <f>Weighting!$C$12</f>
        <v>1.107</v>
      </c>
      <c r="C7284">
        <f>Weighting!$F$12</f>
        <v>1</v>
      </c>
      <c r="D7284">
        <f>IF(C7284=1,'Data Transformation'!$G$3+0.5*'Data Transformation'!$W$25,IF(C7285=1,D7285-'Data Transformation'!$W$25,FALSE))</f>
        <v>1.131</v>
      </c>
      <c r="E7284">
        <f t="array" ref="E7284">IF(ISLOGICAL(D7284),"",FREQUENCY(IF('Data Transformation'!$B$425:$B$8425='Bin Analysis'!$B7275,'Data Transformation'!$G$425:$G$8425),D7284))</f>
        <v>16</v>
      </c>
      <c r="F7284">
        <f t="shared" si="909"/>
        <v>1</v>
      </c>
      <c r="G7284">
        <f>Weighting!$H$12</f>
        <v>0</v>
      </c>
      <c r="H7284">
        <f t="array" ref="H7284">FREQUENCY(IF('Data Transformation'!$B$4:$B$8425=B7275,'Data Transformation'!$G$4:$G$8425),'Bin Analysis'!$B7284)</f>
        <v>17</v>
      </c>
      <c r="I7284">
        <f t="shared" si="910"/>
        <v>1</v>
      </c>
      <c r="J7284">
        <f t="shared" si="911"/>
        <v>1</v>
      </c>
      <c r="K7284">
        <f>J7284*Weighting!$W$12</f>
        <v>1</v>
      </c>
      <c r="M7284" s="14"/>
    </row>
    <row r="7285" spans="1:13" x14ac:dyDescent="0.25">
      <c r="A7285" s="32">
        <f>IF(Weighting!$P$13&gt;0,B7285,"")</f>
        <v>1.238</v>
      </c>
      <c r="B7285">
        <f>Weighting!$C$13</f>
        <v>1.238</v>
      </c>
      <c r="C7285">
        <f>Weighting!$F$13</f>
        <v>0</v>
      </c>
      <c r="D7285" t="b">
        <f>IF(C7285=1,'Data Transformation'!$G$3+0.5*'Data Transformation'!$W$25,IF(C7286=1,D7286-'Data Transformation'!$W$25,FALSE))</f>
        <v>0</v>
      </c>
      <c r="E7285" t="str">
        <f t="array" ref="E7285">IF(ISLOGICAL(D7285),"",FREQUENCY(IF('Data Transformation'!$B$425:$B$8425='Bin Analysis'!$B7275,'Data Transformation'!$G$425:$G$8425),D7285))</f>
        <v/>
      </c>
      <c r="F7285" t="str">
        <f t="shared" si="909"/>
        <v/>
      </c>
      <c r="G7285">
        <f>Weighting!$H$13</f>
        <v>0</v>
      </c>
      <c r="H7285">
        <f t="array" ref="H7285">FREQUENCY(IF('Data Transformation'!$B$4:$B$8425=B7275,'Data Transformation'!$G$4:$G$8425),'Bin Analysis'!$B7285)</f>
        <v>17</v>
      </c>
      <c r="I7285">
        <f t="shared" si="910"/>
        <v>0</v>
      </c>
      <c r="J7285">
        <f t="shared" si="911"/>
        <v>0</v>
      </c>
      <c r="K7285">
        <f>J7285*Weighting!$W$13</f>
        <v>0</v>
      </c>
      <c r="M7285" s="14"/>
    </row>
    <row r="7286" spans="1:13" x14ac:dyDescent="0.25">
      <c r="A7286" s="32">
        <f>IF(Weighting!$P$14&gt;0,B7286,"")</f>
        <v>1.369</v>
      </c>
      <c r="B7286">
        <f>Weighting!$C$14</f>
        <v>1.369</v>
      </c>
      <c r="C7286">
        <f>Weighting!$F$14</f>
        <v>0</v>
      </c>
      <c r="D7286" t="b">
        <f>IF(C7286=1,'Data Transformation'!$G$3+0.5*'Data Transformation'!$W$25,IF(C7287=1,D7287-'Data Transformation'!$W$25,FALSE))</f>
        <v>0</v>
      </c>
      <c r="E7286" t="str">
        <f t="array" ref="E7286">IF(ISLOGICAL(D7286),"",FREQUENCY(IF('Data Transformation'!$B$425:$B$8425='Bin Analysis'!$B7275,'Data Transformation'!$G$425:$G$8425),D7286))</f>
        <v/>
      </c>
      <c r="F7286" t="str">
        <f t="shared" si="909"/>
        <v/>
      </c>
      <c r="G7286">
        <f>Weighting!$H$14</f>
        <v>0</v>
      </c>
      <c r="H7286">
        <f t="array" ref="H7286">FREQUENCY(IF('Data Transformation'!$B$4:$B$8425=B7275,'Data Transformation'!$G$4:$G$8425),'Bin Analysis'!$B7286)</f>
        <v>17</v>
      </c>
      <c r="I7286">
        <f t="shared" si="910"/>
        <v>0</v>
      </c>
      <c r="J7286">
        <f t="shared" si="911"/>
        <v>0</v>
      </c>
      <c r="K7286">
        <f>J7286*Weighting!$W$14</f>
        <v>0</v>
      </c>
      <c r="M7286" s="14"/>
    </row>
    <row r="7287" spans="1:13" x14ac:dyDescent="0.25">
      <c r="A7287" s="32">
        <f>IF(Weighting!$P$15&gt;0,B7287,"")</f>
        <v>1.5000009999999999</v>
      </c>
      <c r="B7287">
        <f>Weighting!$C$15</f>
        <v>1.5000009999999999</v>
      </c>
      <c r="C7287">
        <f>Weighting!$F$15</f>
        <v>0</v>
      </c>
      <c r="D7287" t="b">
        <f>IF(C7287=1,'Data Transformation'!$G$3+0.5*'Data Transformation'!$W$25,IF(C7288=1,D7288-'Data Transformation'!$W$25,FALSE))</f>
        <v>0</v>
      </c>
      <c r="E7287" t="str">
        <f t="array" ref="E7287">IF(ISLOGICAL(D7287),"",FREQUENCY(IF('Data Transformation'!$B$425:$B$8425='Bin Analysis'!$B7275,'Data Transformation'!$G$425:$G$8425),D7287))</f>
        <v/>
      </c>
      <c r="F7287" t="str">
        <f t="shared" si="909"/>
        <v/>
      </c>
      <c r="G7287">
        <f>Weighting!$H$15</f>
        <v>0</v>
      </c>
      <c r="H7287">
        <f t="array" ref="H7287">FREQUENCY(IF('Data Transformation'!$B$4:$B$8425=B7275,'Data Transformation'!$G$4:$G$8425),'Bin Analysis'!$B7287)</f>
        <v>17</v>
      </c>
      <c r="I7287">
        <f t="shared" si="910"/>
        <v>0</v>
      </c>
      <c r="J7287">
        <f t="shared" si="911"/>
        <v>0</v>
      </c>
      <c r="K7287">
        <f>J7287*Weighting!$W$15</f>
        <v>0</v>
      </c>
      <c r="M7287" s="14"/>
    </row>
    <row r="7288" spans="1:13" x14ac:dyDescent="0.25">
      <c r="A7288" s="32" t="str">
        <f>IF(Weighting!$P$16&gt;0,B7288,"")</f>
        <v/>
      </c>
      <c r="B7288">
        <f>Weighting!$C$16</f>
        <v>1.631</v>
      </c>
      <c r="C7288">
        <f>Weighting!$F$16</f>
        <v>0</v>
      </c>
      <c r="D7288" t="b">
        <f>IF(C7288=1,'Data Transformation'!$G$3+0.5*'Data Transformation'!$W$25,IF(C7289=1,D7289-'Data Transformation'!$W$25,FALSE))</f>
        <v>0</v>
      </c>
      <c r="E7288" t="str">
        <f t="array" ref="E7288">IF(ISLOGICAL(D7288),"",FREQUENCY(IF('Data Transformation'!$B$425:$B$8425='Bin Analysis'!$B7275,'Data Transformation'!$G$425:$G$8425),D7288))</f>
        <v/>
      </c>
      <c r="F7288" t="str">
        <f t="shared" si="909"/>
        <v/>
      </c>
      <c r="G7288">
        <f>Weighting!$H$16</f>
        <v>0</v>
      </c>
      <c r="H7288">
        <f t="array" ref="H7288">FREQUENCY(IF('Data Transformation'!$B$4:$B$8425=B7275,'Data Transformation'!$G$4:$G$8425),'Bin Analysis'!$B7288)</f>
        <v>17</v>
      </c>
      <c r="I7288">
        <f t="shared" si="910"/>
        <v>0</v>
      </c>
      <c r="J7288">
        <f t="shared" si="911"/>
        <v>0</v>
      </c>
      <c r="K7288">
        <f>J7288*Weighting!$W$16</f>
        <v>0</v>
      </c>
      <c r="M7288" s="14"/>
    </row>
    <row r="7289" spans="1:13" x14ac:dyDescent="0.25">
      <c r="A7289" s="32" t="str">
        <f>IF(Weighting!$P$17&gt;0,B7289,"")</f>
        <v/>
      </c>
      <c r="B7289">
        <f>Weighting!$C$17</f>
        <v>1.762</v>
      </c>
      <c r="C7289">
        <f>Weighting!$F$17</f>
        <v>0</v>
      </c>
      <c r="D7289" t="b">
        <f>IF(C7289=1,'Data Transformation'!$G$3+0.5*'Data Transformation'!$W$25,IF(C7290=1,D7290-'Data Transformation'!$W$25,FALSE))</f>
        <v>0</v>
      </c>
      <c r="E7289" t="str">
        <f t="array" ref="E7289">IF(ISLOGICAL(D7289),"",FREQUENCY(IF('Data Transformation'!$B$425:$B$8425='Bin Analysis'!$B7275,'Data Transformation'!$G$425:$G$8425),D7289))</f>
        <v/>
      </c>
      <c r="F7289" t="str">
        <f t="shared" si="909"/>
        <v/>
      </c>
      <c r="G7289">
        <f>Weighting!$H$17</f>
        <v>0</v>
      </c>
      <c r="H7289">
        <f t="array" ref="H7289">FREQUENCY(IF('Data Transformation'!$B$4:$B$8425=B7275,'Data Transformation'!$G$4:$G$8425),'Bin Analysis'!$B7289)</f>
        <v>17</v>
      </c>
      <c r="I7289">
        <f t="shared" si="910"/>
        <v>0</v>
      </c>
      <c r="J7289">
        <f t="shared" si="911"/>
        <v>0</v>
      </c>
      <c r="K7289">
        <f>J7289*Weighting!$W$17</f>
        <v>0</v>
      </c>
      <c r="M7289" s="14"/>
    </row>
    <row r="7290" spans="1:13" x14ac:dyDescent="0.25">
      <c r="A7290" s="32" t="str">
        <f>IF(Weighting!$P$18&gt;0,B7290,"")</f>
        <v/>
      </c>
      <c r="B7290">
        <f>Weighting!$C$18</f>
        <v>1.893</v>
      </c>
      <c r="C7290">
        <f>Weighting!$F$18</f>
        <v>0</v>
      </c>
      <c r="D7290" t="b">
        <f>IF(C7290=1,'Data Transformation'!$G$3+0.5*'Data Transformation'!$W$25,IF(C7291=1,D7291-'Data Transformation'!$W$25,FALSE))</f>
        <v>0</v>
      </c>
      <c r="E7290" t="str">
        <f t="array" ref="E7290">IF(ISLOGICAL(D7290),"",FREQUENCY(IF('Data Transformation'!$B$425:$B$8425='Bin Analysis'!$B7275,'Data Transformation'!$G$425:$G$8425),D7290))</f>
        <v/>
      </c>
      <c r="F7290" t="str">
        <f t="shared" si="909"/>
        <v/>
      </c>
      <c r="G7290">
        <f>Weighting!$H$18</f>
        <v>0</v>
      </c>
      <c r="H7290">
        <f t="array" ref="H7290">FREQUENCY(IF('Data Transformation'!$B$4:$B$8425=B7275,'Data Transformation'!$G$4:$G$8425),'Bin Analysis'!$B7290)</f>
        <v>17</v>
      </c>
      <c r="I7290">
        <f t="shared" si="910"/>
        <v>0</v>
      </c>
      <c r="J7290">
        <f t="shared" si="911"/>
        <v>0</v>
      </c>
      <c r="K7290">
        <f>J7290*Weighting!$W$18</f>
        <v>0</v>
      </c>
      <c r="M7290" s="14"/>
    </row>
    <row r="7291" spans="1:13" x14ac:dyDescent="0.25">
      <c r="A7291" s="32" t="str">
        <f>IF(Weighting!$P$19&gt;0,B7291,"")</f>
        <v/>
      </c>
      <c r="B7291">
        <f>Weighting!$C$19</f>
        <v>2.024</v>
      </c>
      <c r="C7291">
        <f>Weighting!$F$19</f>
        <v>0</v>
      </c>
      <c r="D7291" t="b">
        <f>IF(C7291=1,'Data Transformation'!$G$3+0.5*'Data Transformation'!$W$25,IF(C7292=1,D7292-'Data Transformation'!$W$25,FALSE))</f>
        <v>0</v>
      </c>
      <c r="E7291" t="str">
        <f t="array" ref="E7291">IF(ISLOGICAL(D7291),"",FREQUENCY(IF('Data Transformation'!$B$425:$B$8425='Bin Analysis'!$B7275,'Data Transformation'!$G$425:$G$8425),D7291))</f>
        <v/>
      </c>
      <c r="F7291" t="str">
        <f t="shared" si="909"/>
        <v/>
      </c>
      <c r="G7291">
        <f>Weighting!$H$19</f>
        <v>0</v>
      </c>
      <c r="H7291">
        <f t="array" ref="H7291">FREQUENCY(IF('Data Transformation'!$B$4:$B$8425=B7275,'Data Transformation'!$G$4:$G$8425),'Bin Analysis'!$B7291)</f>
        <v>17</v>
      </c>
      <c r="I7291">
        <f t="shared" si="910"/>
        <v>0</v>
      </c>
      <c r="J7291">
        <f t="shared" si="911"/>
        <v>0</v>
      </c>
      <c r="K7291">
        <f>J7291*Weighting!$W$19</f>
        <v>0</v>
      </c>
      <c r="M7291" s="14"/>
    </row>
    <row r="7292" spans="1:13" x14ac:dyDescent="0.25">
      <c r="A7292" s="32" t="str">
        <f>IF(Weighting!$P$20&gt;0,B7292,"")</f>
        <v/>
      </c>
      <c r="B7292">
        <f>Weighting!$C$20</f>
        <v>2.1550000000000002</v>
      </c>
      <c r="C7292">
        <f>Weighting!$F$20</f>
        <v>0</v>
      </c>
      <c r="D7292" t="b">
        <f>IF(C7292=1,'Data Transformation'!$G$3+0.5*'Data Transformation'!$W$25,IF(C7293=1,D7293-'Data Transformation'!$W$25,FALSE))</f>
        <v>0</v>
      </c>
      <c r="E7292" t="str">
        <f t="array" ref="E7292">IF(ISLOGICAL(D7292),"",FREQUENCY(IF('Data Transformation'!$B$425:$B$8425='Bin Analysis'!$B7275,'Data Transformation'!$G$425:$G$8425),D7292))</f>
        <v/>
      </c>
      <c r="F7292" t="str">
        <f t="shared" si="909"/>
        <v/>
      </c>
      <c r="G7292">
        <f>Weighting!$H$20</f>
        <v>0</v>
      </c>
      <c r="H7292">
        <f t="array" ref="H7292">FREQUENCY(IF('Data Transformation'!$B$4:$B$8425=B7275,'Data Transformation'!$G$4:$G$8425),'Bin Analysis'!$B7292)</f>
        <v>17</v>
      </c>
      <c r="I7292">
        <f t="shared" si="910"/>
        <v>0</v>
      </c>
      <c r="J7292">
        <f t="shared" si="911"/>
        <v>0</v>
      </c>
      <c r="K7292">
        <f>J7292*Weighting!$W$20</f>
        <v>0</v>
      </c>
      <c r="M7292" s="14"/>
    </row>
    <row r="7293" spans="1:13" x14ac:dyDescent="0.25">
      <c r="A7293" s="32" t="str">
        <f>IF(Weighting!$P$21&gt;0,B7293,"")</f>
        <v/>
      </c>
      <c r="B7293">
        <f>Weighting!$C$21</f>
        <v>2.2860000000000005</v>
      </c>
      <c r="C7293">
        <f>Weighting!$F$21</f>
        <v>0</v>
      </c>
      <c r="D7293" t="b">
        <f>IF(C7293=1,'Data Transformation'!$G$3+0.5*'Data Transformation'!$W$25,IF(C7294=1,D7294-'Data Transformation'!$W$25,FALSE))</f>
        <v>0</v>
      </c>
      <c r="E7293" t="str">
        <f t="array" ref="E7293">IF(ISLOGICAL(D7293),"",FREQUENCY(IF('Data Transformation'!$B$425:$B$8425='Bin Analysis'!$B7275,'Data Transformation'!$G$425:$G$8425),D7293))</f>
        <v/>
      </c>
      <c r="F7293" t="str">
        <f t="shared" si="909"/>
        <v/>
      </c>
      <c r="G7293">
        <f>Weighting!$H$21</f>
        <v>0</v>
      </c>
      <c r="H7293">
        <f t="array" ref="H7293">FREQUENCY(IF('Data Transformation'!$B$4:$B$8425=B7275,'Data Transformation'!$G$4:$G$8425),'Bin Analysis'!$B7293)</f>
        <v>17</v>
      </c>
      <c r="I7293">
        <f t="shared" si="910"/>
        <v>0</v>
      </c>
      <c r="J7293">
        <f t="shared" si="911"/>
        <v>0</v>
      </c>
      <c r="K7293">
        <f>J7293*Weighting!$W$21</f>
        <v>0</v>
      </c>
      <c r="M7293" s="14"/>
    </row>
    <row r="7294" spans="1:13" x14ac:dyDescent="0.25">
      <c r="A7294" s="32" t="str">
        <f>IF(Weighting!$P$22&gt;0,B7294,"")</f>
        <v/>
      </c>
      <c r="B7294">
        <f>Weighting!$C$22</f>
        <v>2.4170000000000007</v>
      </c>
      <c r="C7294">
        <f>Weighting!$F$22</f>
        <v>0</v>
      </c>
      <c r="D7294" t="b">
        <f>IF(C7294=1,'Data Transformation'!$G$3+0.5*'Data Transformation'!$W$25,IF(C7295=1,D7295-'Data Transformation'!$W$25,FALSE))</f>
        <v>0</v>
      </c>
      <c r="E7294" t="str">
        <f t="array" ref="E7294">IF(ISLOGICAL(D7294),"",FREQUENCY(IF('Data Transformation'!$B$425:$B$8425='Bin Analysis'!$B7275,'Data Transformation'!$G$425:$G$8425),D7294))</f>
        <v/>
      </c>
      <c r="F7294" t="str">
        <f t="shared" si="909"/>
        <v/>
      </c>
      <c r="G7294">
        <f>Weighting!$H$22</f>
        <v>0</v>
      </c>
      <c r="H7294">
        <f t="array" ref="H7294">FREQUENCY(IF('Data Transformation'!$B$4:$B$8425=B7275,'Data Transformation'!$G$4:$G$8425),'Bin Analysis'!$B7294)</f>
        <v>17</v>
      </c>
      <c r="I7294">
        <f t="shared" si="910"/>
        <v>0</v>
      </c>
      <c r="J7294">
        <f t="shared" si="911"/>
        <v>0</v>
      </c>
      <c r="K7294">
        <f>J7294*Weighting!$W$22</f>
        <v>0</v>
      </c>
      <c r="M7294" s="14"/>
    </row>
    <row r="7295" spans="1:13" x14ac:dyDescent="0.25">
      <c r="A7295" s="32" t="str">
        <f>IF(Weighting!$P$23&gt;0,B7295,"")</f>
        <v/>
      </c>
      <c r="B7295">
        <f>Weighting!$C$23</f>
        <v>2.5480000000000009</v>
      </c>
      <c r="C7295">
        <f>Weighting!$F$23</f>
        <v>0</v>
      </c>
      <c r="D7295" t="b">
        <f>IF(C7295=1,'Data Transformation'!$G$3+0.5*'Data Transformation'!$W$25,IF(C7296=1,D7296-'Data Transformation'!$W$25,FALSE))</f>
        <v>0</v>
      </c>
      <c r="E7295" t="str">
        <f t="array" ref="E7295">IF(ISLOGICAL(D7295),"",FREQUENCY(IF('Data Transformation'!$B$425:$B$8425='Bin Analysis'!$B7275,'Data Transformation'!$G$425:$G$8425),D7295))</f>
        <v/>
      </c>
      <c r="F7295" t="str">
        <f t="shared" si="909"/>
        <v/>
      </c>
      <c r="G7295">
        <f>Weighting!$H$23</f>
        <v>0</v>
      </c>
      <c r="H7295">
        <f t="array" ref="H7295">FREQUENCY(IF('Data Transformation'!$B$4:$B$8425=B7275,'Data Transformation'!$G$4:$G$8425),'Bin Analysis'!$B7295)</f>
        <v>17</v>
      </c>
      <c r="I7295">
        <f t="shared" si="910"/>
        <v>0</v>
      </c>
      <c r="J7295">
        <f t="shared" si="911"/>
        <v>0</v>
      </c>
      <c r="K7295">
        <f>J7295*Weighting!$W$23</f>
        <v>0</v>
      </c>
      <c r="M7295" s="14"/>
    </row>
    <row r="7296" spans="1:13" x14ac:dyDescent="0.25">
      <c r="A7296" s="32" t="str">
        <f>IF(Weighting!$P$24&gt;0,B7296,"")</f>
        <v/>
      </c>
      <c r="B7296">
        <f>Weighting!$C$24</f>
        <v>2.6790000000000012</v>
      </c>
      <c r="C7296">
        <f>Weighting!$F$24</f>
        <v>0</v>
      </c>
      <c r="D7296" t="b">
        <f>IF(C7296=1,'Data Transformation'!$G$3+0.5*'Data Transformation'!$W$25,IF(C7297=1,D7297-'Data Transformation'!$W$25,FALSE))</f>
        <v>0</v>
      </c>
      <c r="E7296" t="str">
        <f t="array" ref="E7296">IF(ISLOGICAL(D7296),"",FREQUENCY(IF('Data Transformation'!$B$425:$B$8425='Bin Analysis'!$B7275,'Data Transformation'!$G$425:$G$8425),D7296))</f>
        <v/>
      </c>
      <c r="F7296" t="str">
        <f t="shared" si="909"/>
        <v/>
      </c>
      <c r="G7296">
        <f>Weighting!$H$24</f>
        <v>0</v>
      </c>
      <c r="H7296">
        <f t="array" ref="H7296">FREQUENCY(IF('Data Transformation'!$B$4:$B$8425=B7275,'Data Transformation'!$G$4:$G$8425),'Bin Analysis'!$B7296)</f>
        <v>17</v>
      </c>
      <c r="I7296">
        <f t="shared" si="910"/>
        <v>0</v>
      </c>
      <c r="J7296">
        <f t="shared" si="911"/>
        <v>0</v>
      </c>
      <c r="K7296">
        <f>J7296*Weighting!$W$24</f>
        <v>0</v>
      </c>
      <c r="M7296" s="14"/>
    </row>
    <row r="7297" spans="1:25" x14ac:dyDescent="0.25">
      <c r="A7297" s="32" t="str">
        <f>IF(Weighting!$P$25&gt;0,B7297,"")</f>
        <v/>
      </c>
      <c r="B7297">
        <f>Weighting!$C$25</f>
        <v>2.8100000000000014</v>
      </c>
      <c r="C7297">
        <f>Weighting!$F$25</f>
        <v>0</v>
      </c>
      <c r="D7297" t="b">
        <f>IF(C7297=1,'Data Transformation'!$G$3+0.5*'Data Transformation'!$W$25,IF(C7298=1,D7298-'Data Transformation'!$W$25,FALSE))</f>
        <v>0</v>
      </c>
      <c r="E7297" t="str">
        <f t="array" ref="E7297">IF(ISLOGICAL(D7297),"",FREQUENCY(IF('Data Transformation'!$B$425:$B$8425='Bin Analysis'!$B7275,'Data Transformation'!$G$425:$G$8425),D7297))</f>
        <v/>
      </c>
      <c r="F7297" t="str">
        <f t="shared" si="909"/>
        <v/>
      </c>
      <c r="G7297">
        <f>Weighting!$H$25</f>
        <v>0</v>
      </c>
      <c r="H7297">
        <f t="array" ref="H7297">FREQUENCY(IF('Data Transformation'!$B$4:$B$8425=B7275,'Data Transformation'!$G$4:$G$8425),'Bin Analysis'!$B7297)</f>
        <v>17</v>
      </c>
      <c r="I7297">
        <f t="shared" si="910"/>
        <v>0</v>
      </c>
      <c r="J7297">
        <f t="shared" si="911"/>
        <v>0</v>
      </c>
      <c r="K7297">
        <f>J7297*Weighting!$W$25</f>
        <v>0</v>
      </c>
      <c r="M7297" s="14"/>
    </row>
    <row r="7298" spans="1:25" x14ac:dyDescent="0.25">
      <c r="O7298"/>
      <c r="P7298"/>
      <c r="Q7298"/>
      <c r="R7298"/>
    </row>
    <row r="7299" spans="1:25" ht="23.25" x14ac:dyDescent="0.35">
      <c r="A7299" s="21" t="s">
        <v>0</v>
      </c>
      <c r="B7299" s="21">
        <f>IFERROR(VLOOKUP(C7299,'Data Transformation'!$L$6:$M$426,2,FALSE),"")</f>
        <v>304</v>
      </c>
      <c r="C7299" s="21">
        <f>C7275+1</f>
        <v>304</v>
      </c>
      <c r="D7299" s="21"/>
      <c r="E7299" s="21"/>
      <c r="F7299" s="21"/>
      <c r="G7299" s="21"/>
      <c r="H7299" s="22"/>
      <c r="I7299" s="22"/>
      <c r="J7299" s="22"/>
      <c r="K7299" s="21"/>
      <c r="L7299" s="21">
        <f>B7299</f>
        <v>304</v>
      </c>
      <c r="M7299" s="23">
        <f>INDEX('Data Transformation'!$O$4:$O$424,MATCH($B7299,'Data Transformation'!$M$4:$M$424,0),MATCH($M$2,'Data Transformation'!$O$3,0))</f>
        <v>16</v>
      </c>
      <c r="N7299" s="27">
        <f>IF('Input and Summary Results'!$J$16="minimum",'Bin Analysis'!X7300/(M7299-1),'Bin Analysis'!Y7299/('Bin Analysis'!M7299-1))</f>
        <v>0</v>
      </c>
      <c r="O7299" s="27">
        <f>IF(M7299=FALSE,NA(),(VLOOKUP(1,C7302:K7321,4,FALSE))/(M7299-1))</f>
        <v>6.6666666666666666E-2</v>
      </c>
      <c r="P7299" s="27">
        <f>IF(M7299=FALSE,NA(),SUM(J7302:J7321)/Weighting!$S$5)</f>
        <v>0.6</v>
      </c>
      <c r="Q7299" s="27">
        <f>IF(M7299=FALSE,NA(),SUM(K7302:K7321)/Weighting!$S$6)</f>
        <v>0.52173913043478259</v>
      </c>
      <c r="R7299" s="27">
        <f>IF(M7299=FALSE,NA(),(VLOOKUP(1,G7302:K7321,3,FALSE))/(M7299-1))</f>
        <v>0.66666666666666663</v>
      </c>
      <c r="S7299" s="22" t="str">
        <f>IF(M7299=FALSE,NA(),IF(SUM(J7302:J7321)=2,"yes","no"))</f>
        <v>no</v>
      </c>
      <c r="X7299" s="2" cm="2">
        <f t="array" ref="X7299:X7300">FREQUENCY(IF('Data Transformation'!$B$425:$B$6424='Bin Analysis'!L7299,'Data Transformation'!$G$425:$G$6424),'Data Transformation'!$U$11)</f>
        <v>15</v>
      </c>
      <c r="Y7299" s="2" cm="2">
        <f t="array" ref="Y7299:Y7300">FREQUENCY(IF('Data Transformation'!$B$425:$B$6424='Bin Analysis'!L7299,'Data Transformation'!$G$425:$G$6424),'Data Transformation'!$U$12)</f>
        <v>14</v>
      </c>
    </row>
    <row r="7300" spans="1:25" x14ac:dyDescent="0.25">
      <c r="A7300" s="14" t="s">
        <v>67</v>
      </c>
      <c r="B7300" t="s">
        <v>47</v>
      </c>
      <c r="C7300" t="s">
        <v>5</v>
      </c>
      <c r="D7300" t="s">
        <v>100</v>
      </c>
      <c r="E7300" t="s">
        <v>101</v>
      </c>
      <c r="F7300" t="s">
        <v>102</v>
      </c>
      <c r="G7300" t="s">
        <v>70</v>
      </c>
      <c r="H7300" t="s">
        <v>31</v>
      </c>
      <c r="I7300" t="s">
        <v>32</v>
      </c>
      <c r="J7300" t="s">
        <v>46</v>
      </c>
      <c r="K7300" s="14" t="s">
        <v>45</v>
      </c>
      <c r="M7300" s="14"/>
      <c r="X7300" s="2">
        <v>0</v>
      </c>
      <c r="Y7300" s="2">
        <v>1</v>
      </c>
    </row>
    <row r="7301" spans="1:25" x14ac:dyDescent="0.25">
      <c r="A7301" s="32"/>
      <c r="D7301" t="b">
        <f>IF(C7301=1,'Data Transformation'!$G$3+0.5*'Data Transformation'!$W$25,IF(C7302=1,D7302-'Data Transformation'!$W$25,FALSE))</f>
        <v>0</v>
      </c>
      <c r="E7301" t="str">
        <f t="array" ref="E7301">IF(ISLOGICAL(D7301),"",FREQUENCY(IF('Data Transformation'!$B$425:$B$8425='Bin Analysis'!$B7299,'Data Transformation'!$G$425:$G$8425),D7301))</f>
        <v/>
      </c>
      <c r="F7301" t="str">
        <f>IF(ISLOGICAL(D7301),"",E7301-E7300)</f>
        <v/>
      </c>
      <c r="M7301" s="14"/>
    </row>
    <row r="7302" spans="1:25" x14ac:dyDescent="0.25">
      <c r="A7302" s="32">
        <f>IF(Weighting!$P$6&gt;0,B7302,"")</f>
        <v>0.32100000000000001</v>
      </c>
      <c r="B7302">
        <f>Weighting!$C$6</f>
        <v>0.32100000000000001</v>
      </c>
      <c r="C7302">
        <f>Weighting!$F$6</f>
        <v>0</v>
      </c>
      <c r="D7302" t="b">
        <f>IF(C7302=1,'Data Transformation'!$G$3+0.5*'Data Transformation'!$W$25,IF(C7303=1,D7303-'Data Transformation'!$W$25,FALSE))</f>
        <v>0</v>
      </c>
      <c r="E7302" t="str">
        <f t="array" ref="E7302">IF(ISLOGICAL(D7302),"",FREQUENCY(IF('Data Transformation'!$B$425:$B$8425='Bin Analysis'!$B7299,'Data Transformation'!$G$425:$G$8425),D7302))</f>
        <v/>
      </c>
      <c r="F7302" t="str">
        <f>IF(ISLOGICAL(D7302),"",E7302-E7301)</f>
        <v/>
      </c>
      <c r="G7302">
        <f>Weighting!$H$6</f>
        <v>1</v>
      </c>
      <c r="H7302">
        <f t="array" ref="H7302">FREQUENCY(IF('Data Transformation'!$B$4:$B$8425=B7299,'Data Transformation'!$G$4:$G$8425),'Bin Analysis'!$B7302)</f>
        <v>10</v>
      </c>
      <c r="I7302">
        <f>H7302-H7301</f>
        <v>10</v>
      </c>
      <c r="J7302">
        <f>IF(I7302=0,0,1)</f>
        <v>1</v>
      </c>
      <c r="K7302">
        <f>J7302*Weighting!$W$6</f>
        <v>1</v>
      </c>
      <c r="M7302" s="14"/>
    </row>
    <row r="7303" spans="1:25" x14ac:dyDescent="0.25">
      <c r="A7303" s="32">
        <f>IF(Weighting!$P$7&gt;0,B7303,"")</f>
        <v>0.45200000000000001</v>
      </c>
      <c r="B7303">
        <f>Weighting!$C$7</f>
        <v>0.45200000000000001</v>
      </c>
      <c r="C7303">
        <f>Weighting!$F$7</f>
        <v>0</v>
      </c>
      <c r="D7303" t="b">
        <f>IF(C7303=1,'Data Transformation'!$G$3+0.5*'Data Transformation'!$W$25,IF(C7304=1,D7304-'Data Transformation'!$W$25,FALSE))</f>
        <v>0</v>
      </c>
      <c r="E7303" t="str">
        <f t="array" ref="E7303">IF(ISLOGICAL(D7303),"",FREQUENCY(IF('Data Transformation'!$B$425:$B$8425='Bin Analysis'!$B7299,'Data Transformation'!$G$425:$G$8425),D7303))</f>
        <v/>
      </c>
      <c r="F7303" t="str">
        <f t="shared" ref="F7303:F7321" si="912">IF(ISLOGICAL(D7303),"",E7303-E7302)</f>
        <v/>
      </c>
      <c r="G7303">
        <f>Weighting!$H$7</f>
        <v>0</v>
      </c>
      <c r="H7303">
        <f t="array" ref="H7303">FREQUENCY(IF('Data Transformation'!$B$4:$B$8425=B7299,'Data Transformation'!$G$4:$G$8425),'Bin Analysis'!$B7303)</f>
        <v>11</v>
      </c>
      <c r="I7303">
        <f t="shared" ref="I7303:I7321" si="913">H7303-H7302</f>
        <v>1</v>
      </c>
      <c r="J7303">
        <f>IF(I7303=0,0,1)</f>
        <v>1</v>
      </c>
      <c r="K7303">
        <f>J7303*Weighting!$W$7</f>
        <v>2</v>
      </c>
      <c r="M7303" s="14"/>
    </row>
    <row r="7304" spans="1:25" x14ac:dyDescent="0.25">
      <c r="A7304" s="32">
        <f>IF(Weighting!$P$8&gt;0,B7304,"")</f>
        <v>0.58299999999999996</v>
      </c>
      <c r="B7304">
        <f>Weighting!$C$8</f>
        <v>0.58299999999999996</v>
      </c>
      <c r="C7304">
        <f>Weighting!$F$8</f>
        <v>0</v>
      </c>
      <c r="D7304" t="b">
        <f>IF(C7304=1,'Data Transformation'!$G$3+0.5*'Data Transformation'!$W$25,IF(C7305=1,D7305-'Data Transformation'!$W$25,FALSE))</f>
        <v>0</v>
      </c>
      <c r="E7304" t="str">
        <f t="array" ref="E7304">IF(ISLOGICAL(D7304),"",FREQUENCY(IF('Data Transformation'!$B$425:$B$8425='Bin Analysis'!$B7299,'Data Transformation'!$G$425:$G$8425),D7304))</f>
        <v/>
      </c>
      <c r="F7304" t="str">
        <f t="shared" si="912"/>
        <v/>
      </c>
      <c r="G7304">
        <f>Weighting!$H$8</f>
        <v>0</v>
      </c>
      <c r="H7304">
        <f t="array" ref="H7304">FREQUENCY(IF('Data Transformation'!$B$4:$B$8425=B7299,'Data Transformation'!$G$4:$G$8425),'Bin Analysis'!$B7304)</f>
        <v>13</v>
      </c>
      <c r="I7304">
        <f t="shared" si="913"/>
        <v>2</v>
      </c>
      <c r="J7304">
        <f t="shared" ref="J7304:J7321" si="914">IF(I7304=0,0,1)</f>
        <v>1</v>
      </c>
      <c r="K7304">
        <f>J7304*Weighting!$W$8</f>
        <v>3</v>
      </c>
      <c r="M7304" s="14"/>
    </row>
    <row r="7305" spans="1:25" x14ac:dyDescent="0.25">
      <c r="A7305" s="32">
        <f>IF(Weighting!$P$9&gt;0,B7305,"")</f>
        <v>0.71399999999999997</v>
      </c>
      <c r="B7305" s="50">
        <f>Weighting!$C$9</f>
        <v>0.71399999999999997</v>
      </c>
      <c r="C7305">
        <f>Weighting!$F$9</f>
        <v>0</v>
      </c>
      <c r="D7305" t="b">
        <f>IF(C7305=1,'Data Transformation'!$G$3+0.5*'Data Transformation'!$W$25,IF(C7306=1,D7306-'Data Transformation'!$W$25,FALSE))</f>
        <v>0</v>
      </c>
      <c r="E7305" t="str">
        <f t="array" ref="E7305">IF(ISLOGICAL(D7305),"",FREQUENCY(IF('Data Transformation'!$B$425:$B$8425='Bin Analysis'!$B7299,'Data Transformation'!$G$425:$G$8425),D7305))</f>
        <v/>
      </c>
      <c r="F7305" t="str">
        <f t="shared" si="912"/>
        <v/>
      </c>
      <c r="G7305">
        <f>Weighting!$H$9</f>
        <v>0</v>
      </c>
      <c r="H7305">
        <f t="array" ref="H7305">FREQUENCY(IF('Data Transformation'!$B$4:$B$8425=B7299,'Data Transformation'!$G$4:$G$8425),'Bin Analysis'!$B7305)</f>
        <v>14</v>
      </c>
      <c r="I7305">
        <f t="shared" si="913"/>
        <v>1</v>
      </c>
      <c r="J7305">
        <f t="shared" si="914"/>
        <v>1</v>
      </c>
      <c r="K7305">
        <f>J7305*Weighting!$W$9</f>
        <v>3</v>
      </c>
      <c r="M7305" s="14"/>
    </row>
    <row r="7306" spans="1:25" x14ac:dyDescent="0.25">
      <c r="A7306" s="32">
        <f>IF(Weighting!$P$10&gt;0,B7306,"")</f>
        <v>0.84499999999999997</v>
      </c>
      <c r="B7306">
        <f>Weighting!$C$10</f>
        <v>0.84499999999999997</v>
      </c>
      <c r="C7306">
        <f>Weighting!$F$10</f>
        <v>0</v>
      </c>
      <c r="D7306" t="b">
        <f>IF(C7306=1,'Data Transformation'!$G$3+0.5*'Data Transformation'!$W$25,IF(C7307=1,D7307-'Data Transformation'!$W$25,FALSE))</f>
        <v>0</v>
      </c>
      <c r="E7306" t="str">
        <f t="array" ref="E7306">IF(ISLOGICAL(D7306),"",FREQUENCY(IF('Data Transformation'!$B$425:$B$8425='Bin Analysis'!$B7299,'Data Transformation'!$G$425:$G$8425),D7306))</f>
        <v/>
      </c>
      <c r="F7306" t="str">
        <f t="shared" si="912"/>
        <v/>
      </c>
      <c r="G7306">
        <f>Weighting!$H$10</f>
        <v>0</v>
      </c>
      <c r="H7306">
        <f t="array" ref="H7306">FREQUENCY(IF('Data Transformation'!$B$4:$B$8425=B7299,'Data Transformation'!$G$4:$G$8425),'Bin Analysis'!$B7306)</f>
        <v>14</v>
      </c>
      <c r="I7306">
        <f t="shared" si="913"/>
        <v>0</v>
      </c>
      <c r="J7306">
        <f t="shared" si="914"/>
        <v>0</v>
      </c>
      <c r="K7306">
        <f>J7306*Weighting!$W$10</f>
        <v>0</v>
      </c>
      <c r="M7306" s="14"/>
    </row>
    <row r="7307" spans="1:25" x14ac:dyDescent="0.25">
      <c r="A7307" s="32">
        <f>IF(Weighting!$P$11&gt;0,B7307,"")</f>
        <v>0.97599999999999998</v>
      </c>
      <c r="B7307">
        <f>Weighting!$C$11</f>
        <v>0.97599999999999998</v>
      </c>
      <c r="C7307">
        <f>Weighting!$F$11</f>
        <v>0</v>
      </c>
      <c r="D7307">
        <f>IF(C7307=1,'Data Transformation'!$G$3+0.5*'Data Transformation'!$W$25,IF(C7308=1,D7308-'Data Transformation'!$W$25,FALSE))</f>
        <v>0.86899999999999999</v>
      </c>
      <c r="E7307">
        <f t="array" ref="E7307">IF(ISLOGICAL(D7307),"",FREQUENCY(IF('Data Transformation'!$B$425:$B$8425='Bin Analysis'!$B7299,'Data Transformation'!$G$425:$G$8425),D7307))</f>
        <v>14</v>
      </c>
      <c r="F7307" t="e">
        <f t="shared" si="912"/>
        <v>#VALUE!</v>
      </c>
      <c r="G7307">
        <f>Weighting!$H$11</f>
        <v>0</v>
      </c>
      <c r="H7307">
        <f t="array" ref="H7307">FREQUENCY(IF('Data Transformation'!$B$4:$B$8425=B7299,'Data Transformation'!$G$4:$G$8425),'Bin Analysis'!$B7307)</f>
        <v>15</v>
      </c>
      <c r="I7307">
        <f t="shared" si="913"/>
        <v>1</v>
      </c>
      <c r="J7307">
        <f t="shared" si="914"/>
        <v>1</v>
      </c>
      <c r="K7307">
        <f>J7307*Weighting!$W$11</f>
        <v>2</v>
      </c>
      <c r="M7307" s="14"/>
    </row>
    <row r="7308" spans="1:25" x14ac:dyDescent="0.25">
      <c r="A7308" s="32">
        <f>IF(Weighting!$P$12&gt;0,B7308,"")</f>
        <v>1.107</v>
      </c>
      <c r="B7308">
        <f>Weighting!$C$12</f>
        <v>1.107</v>
      </c>
      <c r="C7308">
        <f>Weighting!$F$12</f>
        <v>1</v>
      </c>
      <c r="D7308">
        <f>IF(C7308=1,'Data Transformation'!$G$3+0.5*'Data Transformation'!$W$25,IF(C7309=1,D7309-'Data Transformation'!$W$25,FALSE))</f>
        <v>1.131</v>
      </c>
      <c r="E7308">
        <f t="array" ref="E7308">IF(ISLOGICAL(D7308),"",FREQUENCY(IF('Data Transformation'!$B$425:$B$8425='Bin Analysis'!$B7299,'Data Transformation'!$G$425:$G$8425),D7308))</f>
        <v>15</v>
      </c>
      <c r="F7308">
        <f t="shared" si="912"/>
        <v>1</v>
      </c>
      <c r="G7308">
        <f>Weighting!$H$12</f>
        <v>0</v>
      </c>
      <c r="H7308">
        <f t="array" ref="H7308">FREQUENCY(IF('Data Transformation'!$B$4:$B$8425=B7299,'Data Transformation'!$G$4:$G$8425),'Bin Analysis'!$B7308)</f>
        <v>16</v>
      </c>
      <c r="I7308">
        <f t="shared" si="913"/>
        <v>1</v>
      </c>
      <c r="J7308">
        <f t="shared" si="914"/>
        <v>1</v>
      </c>
      <c r="K7308">
        <f>J7308*Weighting!$W$12</f>
        <v>1</v>
      </c>
      <c r="M7308" s="14"/>
    </row>
    <row r="7309" spans="1:25" x14ac:dyDescent="0.25">
      <c r="A7309" s="32">
        <f>IF(Weighting!$P$13&gt;0,B7309,"")</f>
        <v>1.238</v>
      </c>
      <c r="B7309">
        <f>Weighting!$C$13</f>
        <v>1.238</v>
      </c>
      <c r="C7309">
        <f>Weighting!$F$13</f>
        <v>0</v>
      </c>
      <c r="D7309" t="b">
        <f>IF(C7309=1,'Data Transformation'!$G$3+0.5*'Data Transformation'!$W$25,IF(C7310=1,D7310-'Data Transformation'!$W$25,FALSE))</f>
        <v>0</v>
      </c>
      <c r="E7309" t="str">
        <f t="array" ref="E7309">IF(ISLOGICAL(D7309),"",FREQUENCY(IF('Data Transformation'!$B$425:$B$8425='Bin Analysis'!$B7299,'Data Transformation'!$G$425:$G$8425),D7309))</f>
        <v/>
      </c>
      <c r="F7309" t="str">
        <f t="shared" si="912"/>
        <v/>
      </c>
      <c r="G7309">
        <f>Weighting!$H$13</f>
        <v>0</v>
      </c>
      <c r="H7309">
        <f t="array" ref="H7309">FREQUENCY(IF('Data Transformation'!$B$4:$B$8425=B7299,'Data Transformation'!$G$4:$G$8425),'Bin Analysis'!$B7309)</f>
        <v>16</v>
      </c>
      <c r="I7309">
        <f t="shared" si="913"/>
        <v>0</v>
      </c>
      <c r="J7309">
        <f t="shared" si="914"/>
        <v>0</v>
      </c>
      <c r="K7309">
        <f>J7309*Weighting!$W$13</f>
        <v>0</v>
      </c>
      <c r="M7309" s="14"/>
    </row>
    <row r="7310" spans="1:25" x14ac:dyDescent="0.25">
      <c r="A7310" s="32">
        <f>IF(Weighting!$P$14&gt;0,B7310,"")</f>
        <v>1.369</v>
      </c>
      <c r="B7310">
        <f>Weighting!$C$14</f>
        <v>1.369</v>
      </c>
      <c r="C7310">
        <f>Weighting!$F$14</f>
        <v>0</v>
      </c>
      <c r="D7310" t="b">
        <f>IF(C7310=1,'Data Transformation'!$G$3+0.5*'Data Transformation'!$W$25,IF(C7311=1,D7311-'Data Transformation'!$W$25,FALSE))</f>
        <v>0</v>
      </c>
      <c r="E7310" t="str">
        <f t="array" ref="E7310">IF(ISLOGICAL(D7310),"",FREQUENCY(IF('Data Transformation'!$B$425:$B$8425='Bin Analysis'!$B7299,'Data Transformation'!$G$425:$G$8425),D7310))</f>
        <v/>
      </c>
      <c r="F7310" t="str">
        <f t="shared" si="912"/>
        <v/>
      </c>
      <c r="G7310">
        <f>Weighting!$H$14</f>
        <v>0</v>
      </c>
      <c r="H7310">
        <f t="array" ref="H7310">FREQUENCY(IF('Data Transformation'!$B$4:$B$8425=B7299,'Data Transformation'!$G$4:$G$8425),'Bin Analysis'!$B7310)</f>
        <v>16</v>
      </c>
      <c r="I7310">
        <f t="shared" si="913"/>
        <v>0</v>
      </c>
      <c r="J7310">
        <f t="shared" si="914"/>
        <v>0</v>
      </c>
      <c r="K7310">
        <f>J7310*Weighting!$W$14</f>
        <v>0</v>
      </c>
      <c r="M7310" s="14"/>
    </row>
    <row r="7311" spans="1:25" x14ac:dyDescent="0.25">
      <c r="A7311" s="32">
        <f>IF(Weighting!$P$15&gt;0,B7311,"")</f>
        <v>1.5000009999999999</v>
      </c>
      <c r="B7311">
        <f>Weighting!$C$15</f>
        <v>1.5000009999999999</v>
      </c>
      <c r="C7311">
        <f>Weighting!$F$15</f>
        <v>0</v>
      </c>
      <c r="D7311" t="b">
        <f>IF(C7311=1,'Data Transformation'!$G$3+0.5*'Data Transformation'!$W$25,IF(C7312=1,D7312-'Data Transformation'!$W$25,FALSE))</f>
        <v>0</v>
      </c>
      <c r="E7311" t="str">
        <f t="array" ref="E7311">IF(ISLOGICAL(D7311),"",FREQUENCY(IF('Data Transformation'!$B$425:$B$8425='Bin Analysis'!$B7299,'Data Transformation'!$G$425:$G$8425),D7311))</f>
        <v/>
      </c>
      <c r="F7311" t="str">
        <f t="shared" si="912"/>
        <v/>
      </c>
      <c r="G7311">
        <f>Weighting!$H$15</f>
        <v>0</v>
      </c>
      <c r="H7311">
        <f t="array" ref="H7311">FREQUENCY(IF('Data Transformation'!$B$4:$B$8425=B7299,'Data Transformation'!$G$4:$G$8425),'Bin Analysis'!$B7311)</f>
        <v>16</v>
      </c>
      <c r="I7311">
        <f t="shared" si="913"/>
        <v>0</v>
      </c>
      <c r="J7311">
        <f t="shared" si="914"/>
        <v>0</v>
      </c>
      <c r="K7311">
        <f>J7311*Weighting!$W$15</f>
        <v>0</v>
      </c>
      <c r="M7311" s="14"/>
    </row>
    <row r="7312" spans="1:25" x14ac:dyDescent="0.25">
      <c r="A7312" s="32" t="str">
        <f>IF(Weighting!$P$16&gt;0,B7312,"")</f>
        <v/>
      </c>
      <c r="B7312">
        <f>Weighting!$C$16</f>
        <v>1.631</v>
      </c>
      <c r="C7312">
        <f>Weighting!$F$16</f>
        <v>0</v>
      </c>
      <c r="D7312" t="b">
        <f>IF(C7312=1,'Data Transformation'!$G$3+0.5*'Data Transformation'!$W$25,IF(C7313=1,D7313-'Data Transformation'!$W$25,FALSE))</f>
        <v>0</v>
      </c>
      <c r="E7312" t="str">
        <f t="array" ref="E7312">IF(ISLOGICAL(D7312),"",FREQUENCY(IF('Data Transformation'!$B$425:$B$8425='Bin Analysis'!$B7299,'Data Transformation'!$G$425:$G$8425),D7312))</f>
        <v/>
      </c>
      <c r="F7312" t="str">
        <f t="shared" si="912"/>
        <v/>
      </c>
      <c r="G7312">
        <f>Weighting!$H$16</f>
        <v>0</v>
      </c>
      <c r="H7312">
        <f t="array" ref="H7312">FREQUENCY(IF('Data Transformation'!$B$4:$B$8425=B7299,'Data Transformation'!$G$4:$G$8425),'Bin Analysis'!$B7312)</f>
        <v>16</v>
      </c>
      <c r="I7312">
        <f t="shared" si="913"/>
        <v>0</v>
      </c>
      <c r="J7312">
        <f t="shared" si="914"/>
        <v>0</v>
      </c>
      <c r="K7312">
        <f>J7312*Weighting!$W$16</f>
        <v>0</v>
      </c>
      <c r="M7312" s="14"/>
    </row>
    <row r="7313" spans="1:25" x14ac:dyDescent="0.25">
      <c r="A7313" s="32" t="str">
        <f>IF(Weighting!$P$17&gt;0,B7313,"")</f>
        <v/>
      </c>
      <c r="B7313">
        <f>Weighting!$C$17</f>
        <v>1.762</v>
      </c>
      <c r="C7313">
        <f>Weighting!$F$17</f>
        <v>0</v>
      </c>
      <c r="D7313" t="b">
        <f>IF(C7313=1,'Data Transformation'!$G$3+0.5*'Data Transformation'!$W$25,IF(C7314=1,D7314-'Data Transformation'!$W$25,FALSE))</f>
        <v>0</v>
      </c>
      <c r="E7313" t="str">
        <f t="array" ref="E7313">IF(ISLOGICAL(D7313),"",FREQUENCY(IF('Data Transformation'!$B$425:$B$8425='Bin Analysis'!$B7299,'Data Transformation'!$G$425:$G$8425),D7313))</f>
        <v/>
      </c>
      <c r="F7313" t="str">
        <f t="shared" si="912"/>
        <v/>
      </c>
      <c r="G7313">
        <f>Weighting!$H$17</f>
        <v>0</v>
      </c>
      <c r="H7313">
        <f t="array" ref="H7313">FREQUENCY(IF('Data Transformation'!$B$4:$B$8425=B7299,'Data Transformation'!$G$4:$G$8425),'Bin Analysis'!$B7313)</f>
        <v>16</v>
      </c>
      <c r="I7313">
        <f t="shared" si="913"/>
        <v>0</v>
      </c>
      <c r="J7313">
        <f t="shared" si="914"/>
        <v>0</v>
      </c>
      <c r="K7313">
        <f>J7313*Weighting!$W$17</f>
        <v>0</v>
      </c>
      <c r="M7313" s="14"/>
    </row>
    <row r="7314" spans="1:25" x14ac:dyDescent="0.25">
      <c r="A7314" s="32" t="str">
        <f>IF(Weighting!$P$18&gt;0,B7314,"")</f>
        <v/>
      </c>
      <c r="B7314">
        <f>Weighting!$C$18</f>
        <v>1.893</v>
      </c>
      <c r="C7314">
        <f>Weighting!$F$18</f>
        <v>0</v>
      </c>
      <c r="D7314" t="b">
        <f>IF(C7314=1,'Data Transformation'!$G$3+0.5*'Data Transformation'!$W$25,IF(C7315=1,D7315-'Data Transformation'!$W$25,FALSE))</f>
        <v>0</v>
      </c>
      <c r="E7314" t="str">
        <f t="array" ref="E7314">IF(ISLOGICAL(D7314),"",FREQUENCY(IF('Data Transformation'!$B$425:$B$8425='Bin Analysis'!$B7299,'Data Transformation'!$G$425:$G$8425),D7314))</f>
        <v/>
      </c>
      <c r="F7314" t="str">
        <f t="shared" si="912"/>
        <v/>
      </c>
      <c r="G7314">
        <f>Weighting!$H$18</f>
        <v>0</v>
      </c>
      <c r="H7314">
        <f t="array" ref="H7314">FREQUENCY(IF('Data Transformation'!$B$4:$B$8425=B7299,'Data Transformation'!$G$4:$G$8425),'Bin Analysis'!$B7314)</f>
        <v>16</v>
      </c>
      <c r="I7314">
        <f t="shared" si="913"/>
        <v>0</v>
      </c>
      <c r="J7314">
        <f t="shared" si="914"/>
        <v>0</v>
      </c>
      <c r="K7314">
        <f>J7314*Weighting!$W$18</f>
        <v>0</v>
      </c>
      <c r="M7314" s="14"/>
    </row>
    <row r="7315" spans="1:25" x14ac:dyDescent="0.25">
      <c r="A7315" s="32" t="str">
        <f>IF(Weighting!$P$19&gt;0,B7315,"")</f>
        <v/>
      </c>
      <c r="B7315">
        <f>Weighting!$C$19</f>
        <v>2.024</v>
      </c>
      <c r="C7315">
        <f>Weighting!$F$19</f>
        <v>0</v>
      </c>
      <c r="D7315" t="b">
        <f>IF(C7315=1,'Data Transformation'!$G$3+0.5*'Data Transformation'!$W$25,IF(C7316=1,D7316-'Data Transformation'!$W$25,FALSE))</f>
        <v>0</v>
      </c>
      <c r="E7315" t="str">
        <f t="array" ref="E7315">IF(ISLOGICAL(D7315),"",FREQUENCY(IF('Data Transformation'!$B$425:$B$8425='Bin Analysis'!$B7299,'Data Transformation'!$G$425:$G$8425),D7315))</f>
        <v/>
      </c>
      <c r="F7315" t="str">
        <f t="shared" si="912"/>
        <v/>
      </c>
      <c r="G7315">
        <f>Weighting!$H$19</f>
        <v>0</v>
      </c>
      <c r="H7315">
        <f t="array" ref="H7315">FREQUENCY(IF('Data Transformation'!$B$4:$B$8425=B7299,'Data Transformation'!$G$4:$G$8425),'Bin Analysis'!$B7315)</f>
        <v>16</v>
      </c>
      <c r="I7315">
        <f t="shared" si="913"/>
        <v>0</v>
      </c>
      <c r="J7315">
        <f t="shared" si="914"/>
        <v>0</v>
      </c>
      <c r="K7315">
        <f>J7315*Weighting!$W$19</f>
        <v>0</v>
      </c>
      <c r="M7315" s="14"/>
    </row>
    <row r="7316" spans="1:25" x14ac:dyDescent="0.25">
      <c r="A7316" s="32" t="str">
        <f>IF(Weighting!$P$20&gt;0,B7316,"")</f>
        <v/>
      </c>
      <c r="B7316">
        <f>Weighting!$C$20</f>
        <v>2.1550000000000002</v>
      </c>
      <c r="C7316">
        <f>Weighting!$F$20</f>
        <v>0</v>
      </c>
      <c r="D7316" t="b">
        <f>IF(C7316=1,'Data Transformation'!$G$3+0.5*'Data Transformation'!$W$25,IF(C7317=1,D7317-'Data Transformation'!$W$25,FALSE))</f>
        <v>0</v>
      </c>
      <c r="E7316" t="str">
        <f t="array" ref="E7316">IF(ISLOGICAL(D7316),"",FREQUENCY(IF('Data Transformation'!$B$425:$B$8425='Bin Analysis'!$B7299,'Data Transformation'!$G$425:$G$8425),D7316))</f>
        <v/>
      </c>
      <c r="F7316" t="str">
        <f t="shared" si="912"/>
        <v/>
      </c>
      <c r="G7316">
        <f>Weighting!$H$20</f>
        <v>0</v>
      </c>
      <c r="H7316">
        <f t="array" ref="H7316">FREQUENCY(IF('Data Transformation'!$B$4:$B$8425=B7299,'Data Transformation'!$G$4:$G$8425),'Bin Analysis'!$B7316)</f>
        <v>16</v>
      </c>
      <c r="I7316">
        <f t="shared" si="913"/>
        <v>0</v>
      </c>
      <c r="J7316">
        <f t="shared" si="914"/>
        <v>0</v>
      </c>
      <c r="K7316">
        <f>J7316*Weighting!$W$20</f>
        <v>0</v>
      </c>
      <c r="M7316" s="14"/>
    </row>
    <row r="7317" spans="1:25" x14ac:dyDescent="0.25">
      <c r="A7317" s="32" t="str">
        <f>IF(Weighting!$P$21&gt;0,B7317,"")</f>
        <v/>
      </c>
      <c r="B7317">
        <f>Weighting!$C$21</f>
        <v>2.2860000000000005</v>
      </c>
      <c r="C7317">
        <f>Weighting!$F$21</f>
        <v>0</v>
      </c>
      <c r="D7317" t="b">
        <f>IF(C7317=1,'Data Transformation'!$G$3+0.5*'Data Transformation'!$W$25,IF(C7318=1,D7318-'Data Transformation'!$W$25,FALSE))</f>
        <v>0</v>
      </c>
      <c r="E7317" t="str">
        <f t="array" ref="E7317">IF(ISLOGICAL(D7317),"",FREQUENCY(IF('Data Transformation'!$B$425:$B$8425='Bin Analysis'!$B7299,'Data Transformation'!$G$425:$G$8425),D7317))</f>
        <v/>
      </c>
      <c r="F7317" t="str">
        <f t="shared" si="912"/>
        <v/>
      </c>
      <c r="G7317">
        <f>Weighting!$H$21</f>
        <v>0</v>
      </c>
      <c r="H7317">
        <f t="array" ref="H7317">FREQUENCY(IF('Data Transformation'!$B$4:$B$8425=B7299,'Data Transformation'!$G$4:$G$8425),'Bin Analysis'!$B7317)</f>
        <v>16</v>
      </c>
      <c r="I7317">
        <f t="shared" si="913"/>
        <v>0</v>
      </c>
      <c r="J7317">
        <f t="shared" si="914"/>
        <v>0</v>
      </c>
      <c r="K7317">
        <f>J7317*Weighting!$W$21</f>
        <v>0</v>
      </c>
      <c r="M7317" s="14"/>
    </row>
    <row r="7318" spans="1:25" x14ac:dyDescent="0.25">
      <c r="A7318" s="32" t="str">
        <f>IF(Weighting!$P$22&gt;0,B7318,"")</f>
        <v/>
      </c>
      <c r="B7318">
        <f>Weighting!$C$22</f>
        <v>2.4170000000000007</v>
      </c>
      <c r="C7318">
        <f>Weighting!$F$22</f>
        <v>0</v>
      </c>
      <c r="D7318" t="b">
        <f>IF(C7318=1,'Data Transformation'!$G$3+0.5*'Data Transformation'!$W$25,IF(C7319=1,D7319-'Data Transformation'!$W$25,FALSE))</f>
        <v>0</v>
      </c>
      <c r="E7318" t="str">
        <f t="array" ref="E7318">IF(ISLOGICAL(D7318),"",FREQUENCY(IF('Data Transformation'!$B$425:$B$8425='Bin Analysis'!$B7299,'Data Transformation'!$G$425:$G$8425),D7318))</f>
        <v/>
      </c>
      <c r="F7318" t="str">
        <f t="shared" si="912"/>
        <v/>
      </c>
      <c r="G7318">
        <f>Weighting!$H$22</f>
        <v>0</v>
      </c>
      <c r="H7318">
        <f t="array" ref="H7318">FREQUENCY(IF('Data Transformation'!$B$4:$B$8425=B7299,'Data Transformation'!$G$4:$G$8425),'Bin Analysis'!$B7318)</f>
        <v>16</v>
      </c>
      <c r="I7318">
        <f t="shared" si="913"/>
        <v>0</v>
      </c>
      <c r="J7318">
        <f t="shared" si="914"/>
        <v>0</v>
      </c>
      <c r="K7318">
        <f>J7318*Weighting!$W$22</f>
        <v>0</v>
      </c>
      <c r="M7318" s="14"/>
    </row>
    <row r="7319" spans="1:25" x14ac:dyDescent="0.25">
      <c r="A7319" s="32" t="str">
        <f>IF(Weighting!$P$23&gt;0,B7319,"")</f>
        <v/>
      </c>
      <c r="B7319">
        <f>Weighting!$C$23</f>
        <v>2.5480000000000009</v>
      </c>
      <c r="C7319">
        <f>Weighting!$F$23</f>
        <v>0</v>
      </c>
      <c r="D7319" t="b">
        <f>IF(C7319=1,'Data Transformation'!$G$3+0.5*'Data Transformation'!$W$25,IF(C7320=1,D7320-'Data Transformation'!$W$25,FALSE))</f>
        <v>0</v>
      </c>
      <c r="E7319" t="str">
        <f t="array" ref="E7319">IF(ISLOGICAL(D7319),"",FREQUENCY(IF('Data Transformation'!$B$425:$B$8425='Bin Analysis'!$B7299,'Data Transformation'!$G$425:$G$8425),D7319))</f>
        <v/>
      </c>
      <c r="F7319" t="str">
        <f t="shared" si="912"/>
        <v/>
      </c>
      <c r="G7319">
        <f>Weighting!$H$23</f>
        <v>0</v>
      </c>
      <c r="H7319">
        <f t="array" ref="H7319">FREQUENCY(IF('Data Transformation'!$B$4:$B$8425=B7299,'Data Transformation'!$G$4:$G$8425),'Bin Analysis'!$B7319)</f>
        <v>16</v>
      </c>
      <c r="I7319">
        <f t="shared" si="913"/>
        <v>0</v>
      </c>
      <c r="J7319">
        <f t="shared" si="914"/>
        <v>0</v>
      </c>
      <c r="K7319">
        <f>J7319*Weighting!$W$23</f>
        <v>0</v>
      </c>
      <c r="M7319" s="14"/>
    </row>
    <row r="7320" spans="1:25" x14ac:dyDescent="0.25">
      <c r="A7320" s="32" t="str">
        <f>IF(Weighting!$P$24&gt;0,B7320,"")</f>
        <v/>
      </c>
      <c r="B7320">
        <f>Weighting!$C$24</f>
        <v>2.6790000000000012</v>
      </c>
      <c r="C7320">
        <f>Weighting!$F$24</f>
        <v>0</v>
      </c>
      <c r="D7320" t="b">
        <f>IF(C7320=1,'Data Transformation'!$G$3+0.5*'Data Transformation'!$W$25,IF(C7321=1,D7321-'Data Transformation'!$W$25,FALSE))</f>
        <v>0</v>
      </c>
      <c r="E7320" t="str">
        <f t="array" ref="E7320">IF(ISLOGICAL(D7320),"",FREQUENCY(IF('Data Transformation'!$B$425:$B$8425='Bin Analysis'!$B7299,'Data Transformation'!$G$425:$G$8425),D7320))</f>
        <v/>
      </c>
      <c r="F7320" t="str">
        <f t="shared" si="912"/>
        <v/>
      </c>
      <c r="G7320">
        <f>Weighting!$H$24</f>
        <v>0</v>
      </c>
      <c r="H7320">
        <f t="array" ref="H7320">FREQUENCY(IF('Data Transformation'!$B$4:$B$8425=B7299,'Data Transformation'!$G$4:$G$8425),'Bin Analysis'!$B7320)</f>
        <v>16</v>
      </c>
      <c r="I7320">
        <f t="shared" si="913"/>
        <v>0</v>
      </c>
      <c r="J7320">
        <f t="shared" si="914"/>
        <v>0</v>
      </c>
      <c r="K7320">
        <f>J7320*Weighting!$W$24</f>
        <v>0</v>
      </c>
      <c r="M7320" s="14"/>
    </row>
    <row r="7321" spans="1:25" x14ac:dyDescent="0.25">
      <c r="A7321" s="32" t="str">
        <f>IF(Weighting!$P$25&gt;0,B7321,"")</f>
        <v/>
      </c>
      <c r="B7321">
        <f>Weighting!$C$25</f>
        <v>2.8100000000000014</v>
      </c>
      <c r="C7321">
        <f>Weighting!$F$25</f>
        <v>0</v>
      </c>
      <c r="D7321" t="b">
        <f>IF(C7321=1,'Data Transformation'!$G$3+0.5*'Data Transformation'!$W$25,IF(C7322=1,D7322-'Data Transformation'!$W$25,FALSE))</f>
        <v>0</v>
      </c>
      <c r="E7321" t="str">
        <f t="array" ref="E7321">IF(ISLOGICAL(D7321),"",FREQUENCY(IF('Data Transformation'!$B$425:$B$8425='Bin Analysis'!$B7299,'Data Transformation'!$G$425:$G$8425),D7321))</f>
        <v/>
      </c>
      <c r="F7321" t="str">
        <f t="shared" si="912"/>
        <v/>
      </c>
      <c r="G7321">
        <f>Weighting!$H$25</f>
        <v>0</v>
      </c>
      <c r="H7321">
        <f t="array" ref="H7321">FREQUENCY(IF('Data Transformation'!$B$4:$B$8425=B7299,'Data Transformation'!$G$4:$G$8425),'Bin Analysis'!$B7321)</f>
        <v>16</v>
      </c>
      <c r="I7321">
        <f t="shared" si="913"/>
        <v>0</v>
      </c>
      <c r="J7321">
        <f t="shared" si="914"/>
        <v>0</v>
      </c>
      <c r="K7321">
        <f>J7321*Weighting!$W$25</f>
        <v>0</v>
      </c>
      <c r="M7321" s="14"/>
    </row>
    <row r="7322" spans="1:25" x14ac:dyDescent="0.25">
      <c r="N7322" s="55"/>
      <c r="O7322"/>
      <c r="P7322"/>
      <c r="Q7322"/>
      <c r="R7322"/>
    </row>
    <row r="7323" spans="1:25" ht="23.25" x14ac:dyDescent="0.35">
      <c r="A7323" s="21" t="s">
        <v>0</v>
      </c>
      <c r="B7323" s="21">
        <f>IFERROR(VLOOKUP(C7323,'Data Transformation'!$L$6:$M$426,2,FALSE),"")</f>
        <v>305</v>
      </c>
      <c r="C7323" s="21">
        <f>C7299+1</f>
        <v>305</v>
      </c>
      <c r="D7323" s="21"/>
      <c r="E7323" s="21"/>
      <c r="F7323" s="21"/>
      <c r="G7323" s="21"/>
      <c r="H7323" s="22"/>
      <c r="I7323" s="22"/>
      <c r="J7323" s="22"/>
      <c r="K7323" s="21"/>
      <c r="L7323" s="21">
        <f>B7323</f>
        <v>305</v>
      </c>
      <c r="M7323" s="23">
        <f>INDEX('Data Transformation'!$O$4:$O$424,MATCH($B7323,'Data Transformation'!$M$4:$M$424,0),MATCH($M$2,'Data Transformation'!$O$3,0))</f>
        <v>14</v>
      </c>
      <c r="N7323" s="27">
        <f>IF('Input and Summary Results'!$J$16="minimum",'Bin Analysis'!X7324/(M7323-1),'Bin Analysis'!Y7323/('Bin Analysis'!M7323-1))</f>
        <v>0</v>
      </c>
      <c r="O7323" s="27">
        <f>IF(M7323=FALSE,NA(),(VLOOKUP(1,C7326:K7345,4,FALSE))/(M7323-1))</f>
        <v>0</v>
      </c>
      <c r="P7323" s="27">
        <f>IF(M7323=FALSE,NA(),SUM(J7326:J7345)/Weighting!$S$5)</f>
        <v>0.2</v>
      </c>
      <c r="Q7323" s="27">
        <f>IF(M7323=FALSE,NA(),SUM(K7326:K7345)/Weighting!$S$6)</f>
        <v>8.6956521739130432E-2</v>
      </c>
      <c r="R7323" s="27">
        <f>IF(M7323=FALSE,NA(),(VLOOKUP(1,G7326:K7345,3,FALSE))/(M7323-1))</f>
        <v>1</v>
      </c>
      <c r="S7323" s="22" t="str">
        <f>IF(M7323=FALSE,NA(),IF(SUM(J7326:J7345)=2,"yes","no"))</f>
        <v>yes</v>
      </c>
      <c r="X7323" s="2" cm="2">
        <f t="array" ref="X7323:X7324">FREQUENCY(IF('Data Transformation'!$B$425:$B$6424='Bin Analysis'!L7323,'Data Transformation'!$G$425:$G$6424),'Data Transformation'!$U$11)</f>
        <v>13</v>
      </c>
      <c r="Y7323" s="2" cm="2">
        <f t="array" ref="Y7323:Y7324">FREQUENCY(IF('Data Transformation'!$B$425:$B$6424='Bin Analysis'!L7323,'Data Transformation'!$G$425:$G$6424),'Data Transformation'!$U$12)</f>
        <v>13</v>
      </c>
    </row>
    <row r="7324" spans="1:25" x14ac:dyDescent="0.25">
      <c r="A7324" s="14" t="s">
        <v>67</v>
      </c>
      <c r="B7324" t="s">
        <v>47</v>
      </c>
      <c r="C7324" t="s">
        <v>5</v>
      </c>
      <c r="D7324" t="s">
        <v>100</v>
      </c>
      <c r="E7324" t="s">
        <v>101</v>
      </c>
      <c r="F7324" t="s">
        <v>102</v>
      </c>
      <c r="G7324" t="s">
        <v>70</v>
      </c>
      <c r="H7324" t="s">
        <v>31</v>
      </c>
      <c r="I7324" t="s">
        <v>32</v>
      </c>
      <c r="J7324" t="s">
        <v>46</v>
      </c>
      <c r="K7324" s="14" t="s">
        <v>45</v>
      </c>
      <c r="M7324" s="14"/>
      <c r="X7324" s="2">
        <v>0</v>
      </c>
      <c r="Y7324" s="2">
        <v>0</v>
      </c>
    </row>
    <row r="7325" spans="1:25" x14ac:dyDescent="0.25">
      <c r="A7325" s="32"/>
      <c r="D7325" t="b">
        <f>IF(C7325=1,'Data Transformation'!$G$3+0.5*'Data Transformation'!$W$25,IF(C7326=1,D7326-'Data Transformation'!$W$25,FALSE))</f>
        <v>0</v>
      </c>
      <c r="E7325" t="str">
        <f t="array" ref="E7325">IF(ISLOGICAL(D7325),"",FREQUENCY(IF('Data Transformation'!$B$425:$B$8425='Bin Analysis'!$B7323,'Data Transformation'!$G$425:$G$8425),D7325))</f>
        <v/>
      </c>
      <c r="F7325" t="str">
        <f>IF(ISLOGICAL(D7325),"",E7325-E7324)</f>
        <v/>
      </c>
      <c r="M7325" s="14"/>
    </row>
    <row r="7326" spans="1:25" x14ac:dyDescent="0.25">
      <c r="A7326" s="32">
        <f>IF(Weighting!$P$6&gt;0,B7326,"")</f>
        <v>0.32100000000000001</v>
      </c>
      <c r="B7326">
        <f>Weighting!$C$6</f>
        <v>0.32100000000000001</v>
      </c>
      <c r="C7326">
        <f>Weighting!$F$6</f>
        <v>0</v>
      </c>
      <c r="D7326" t="b">
        <f>IF(C7326=1,'Data Transformation'!$G$3+0.5*'Data Transformation'!$W$25,IF(C7327=1,D7327-'Data Transformation'!$W$25,FALSE))</f>
        <v>0</v>
      </c>
      <c r="E7326" t="str">
        <f t="array" ref="E7326">IF(ISLOGICAL(D7326),"",FREQUENCY(IF('Data Transformation'!$B$425:$B$8425='Bin Analysis'!$B7323,'Data Transformation'!$G$425:$G$8425),D7326))</f>
        <v/>
      </c>
      <c r="F7326" t="str">
        <f>IF(ISLOGICAL(D7326),"",E7326-E7325)</f>
        <v/>
      </c>
      <c r="G7326">
        <f>Weighting!$H$6</f>
        <v>1</v>
      </c>
      <c r="H7326">
        <f t="array" ref="H7326">FREQUENCY(IF('Data Transformation'!$B$4:$B$8425=B7323,'Data Transformation'!$G$4:$G$8425),'Bin Analysis'!$B7326)</f>
        <v>13</v>
      </c>
      <c r="I7326">
        <f>H7326-H7325</f>
        <v>13</v>
      </c>
      <c r="J7326">
        <f>IF(I7326=0,0,1)</f>
        <v>1</v>
      </c>
      <c r="K7326">
        <f>J7326*Weighting!$W$6</f>
        <v>1</v>
      </c>
      <c r="M7326" s="14"/>
    </row>
    <row r="7327" spans="1:25" x14ac:dyDescent="0.25">
      <c r="A7327" s="32">
        <f>IF(Weighting!$P$7&gt;0,B7327,"")</f>
        <v>0.45200000000000001</v>
      </c>
      <c r="B7327">
        <f>Weighting!$C$7</f>
        <v>0.45200000000000001</v>
      </c>
      <c r="C7327">
        <f>Weighting!$F$7</f>
        <v>0</v>
      </c>
      <c r="D7327" t="b">
        <f>IF(C7327=1,'Data Transformation'!$G$3+0.5*'Data Transformation'!$W$25,IF(C7328=1,D7328-'Data Transformation'!$W$25,FALSE))</f>
        <v>0</v>
      </c>
      <c r="E7327" t="str">
        <f t="array" ref="E7327">IF(ISLOGICAL(D7327),"",FREQUENCY(IF('Data Transformation'!$B$425:$B$8425='Bin Analysis'!$B7323,'Data Transformation'!$G$425:$G$8425),D7327))</f>
        <v/>
      </c>
      <c r="F7327" t="str">
        <f t="shared" ref="F7327:F7345" si="915">IF(ISLOGICAL(D7327),"",E7327-E7326)</f>
        <v/>
      </c>
      <c r="G7327">
        <f>Weighting!$H$7</f>
        <v>0</v>
      </c>
      <c r="H7327">
        <f t="array" ref="H7327">FREQUENCY(IF('Data Transformation'!$B$4:$B$8425=B7323,'Data Transformation'!$G$4:$G$8425),'Bin Analysis'!$B7327)</f>
        <v>13</v>
      </c>
      <c r="I7327">
        <f t="shared" ref="I7327:I7345" si="916">H7327-H7326</f>
        <v>0</v>
      </c>
      <c r="J7327">
        <f>IF(I7327=0,0,1)</f>
        <v>0</v>
      </c>
      <c r="K7327">
        <f>J7327*Weighting!$W$7</f>
        <v>0</v>
      </c>
      <c r="M7327" s="14"/>
    </row>
    <row r="7328" spans="1:25" x14ac:dyDescent="0.25">
      <c r="A7328" s="32">
        <f>IF(Weighting!$P$8&gt;0,B7328,"")</f>
        <v>0.58299999999999996</v>
      </c>
      <c r="B7328">
        <f>Weighting!$C$8</f>
        <v>0.58299999999999996</v>
      </c>
      <c r="C7328">
        <f>Weighting!$F$8</f>
        <v>0</v>
      </c>
      <c r="D7328" t="b">
        <f>IF(C7328=1,'Data Transformation'!$G$3+0.5*'Data Transformation'!$W$25,IF(C7329=1,D7329-'Data Transformation'!$W$25,FALSE))</f>
        <v>0</v>
      </c>
      <c r="E7328" t="str">
        <f t="array" ref="E7328">IF(ISLOGICAL(D7328),"",FREQUENCY(IF('Data Transformation'!$B$425:$B$8425='Bin Analysis'!$B7323,'Data Transformation'!$G$425:$G$8425),D7328))</f>
        <v/>
      </c>
      <c r="F7328" t="str">
        <f t="shared" si="915"/>
        <v/>
      </c>
      <c r="G7328">
        <f>Weighting!$H$8</f>
        <v>0</v>
      </c>
      <c r="H7328">
        <f t="array" ref="H7328">FREQUENCY(IF('Data Transformation'!$B$4:$B$8425=B7323,'Data Transformation'!$G$4:$G$8425),'Bin Analysis'!$B7328)</f>
        <v>13</v>
      </c>
      <c r="I7328">
        <f t="shared" si="916"/>
        <v>0</v>
      </c>
      <c r="J7328">
        <f t="shared" ref="J7328:J7345" si="917">IF(I7328=0,0,1)</f>
        <v>0</v>
      </c>
      <c r="K7328">
        <f>J7328*Weighting!$W$8</f>
        <v>0</v>
      </c>
      <c r="M7328" s="14"/>
    </row>
    <row r="7329" spans="1:13" x14ac:dyDescent="0.25">
      <c r="A7329" s="32">
        <f>IF(Weighting!$P$9&gt;0,B7329,"")</f>
        <v>0.71399999999999997</v>
      </c>
      <c r="B7329" s="50">
        <f>Weighting!$C$9</f>
        <v>0.71399999999999997</v>
      </c>
      <c r="C7329">
        <f>Weighting!$F$9</f>
        <v>0</v>
      </c>
      <c r="D7329" t="b">
        <f>IF(C7329=1,'Data Transformation'!$G$3+0.5*'Data Transformation'!$W$25,IF(C7330=1,D7330-'Data Transformation'!$W$25,FALSE))</f>
        <v>0</v>
      </c>
      <c r="E7329" t="str">
        <f t="array" ref="E7329">IF(ISLOGICAL(D7329),"",FREQUENCY(IF('Data Transformation'!$B$425:$B$8425='Bin Analysis'!$B7323,'Data Transformation'!$G$425:$G$8425),D7329))</f>
        <v/>
      </c>
      <c r="F7329" t="str">
        <f t="shared" si="915"/>
        <v/>
      </c>
      <c r="G7329">
        <f>Weighting!$H$9</f>
        <v>0</v>
      </c>
      <c r="H7329">
        <f t="array" ref="H7329">FREQUENCY(IF('Data Transformation'!$B$4:$B$8425=B7323,'Data Transformation'!$G$4:$G$8425),'Bin Analysis'!$B7329)</f>
        <v>13</v>
      </c>
      <c r="I7329">
        <f t="shared" si="916"/>
        <v>0</v>
      </c>
      <c r="J7329">
        <f t="shared" si="917"/>
        <v>0</v>
      </c>
      <c r="K7329">
        <f>J7329*Weighting!$W$9</f>
        <v>0</v>
      </c>
      <c r="M7329" s="14"/>
    </row>
    <row r="7330" spans="1:13" x14ac:dyDescent="0.25">
      <c r="A7330" s="32">
        <f>IF(Weighting!$P$10&gt;0,B7330,"")</f>
        <v>0.84499999999999997</v>
      </c>
      <c r="B7330">
        <f>Weighting!$C$10</f>
        <v>0.84499999999999997</v>
      </c>
      <c r="C7330">
        <f>Weighting!$F$10</f>
        <v>0</v>
      </c>
      <c r="D7330" t="b">
        <f>IF(C7330=1,'Data Transformation'!$G$3+0.5*'Data Transformation'!$W$25,IF(C7331=1,D7331-'Data Transformation'!$W$25,FALSE))</f>
        <v>0</v>
      </c>
      <c r="E7330" t="str">
        <f t="array" ref="E7330">IF(ISLOGICAL(D7330),"",FREQUENCY(IF('Data Transformation'!$B$425:$B$8425='Bin Analysis'!$B7323,'Data Transformation'!$G$425:$G$8425),D7330))</f>
        <v/>
      </c>
      <c r="F7330" t="str">
        <f t="shared" si="915"/>
        <v/>
      </c>
      <c r="G7330">
        <f>Weighting!$H$10</f>
        <v>0</v>
      </c>
      <c r="H7330">
        <f t="array" ref="H7330">FREQUENCY(IF('Data Transformation'!$B$4:$B$8425=B7323,'Data Transformation'!$G$4:$G$8425),'Bin Analysis'!$B7330)</f>
        <v>13</v>
      </c>
      <c r="I7330">
        <f t="shared" si="916"/>
        <v>0</v>
      </c>
      <c r="J7330">
        <f t="shared" si="917"/>
        <v>0</v>
      </c>
      <c r="K7330">
        <f>J7330*Weighting!$W$10</f>
        <v>0</v>
      </c>
      <c r="M7330" s="14"/>
    </row>
    <row r="7331" spans="1:13" x14ac:dyDescent="0.25">
      <c r="A7331" s="32">
        <f>IF(Weighting!$P$11&gt;0,B7331,"")</f>
        <v>0.97599999999999998</v>
      </c>
      <c r="B7331">
        <f>Weighting!$C$11</f>
        <v>0.97599999999999998</v>
      </c>
      <c r="C7331">
        <f>Weighting!$F$11</f>
        <v>0</v>
      </c>
      <c r="D7331">
        <f>IF(C7331=1,'Data Transformation'!$G$3+0.5*'Data Transformation'!$W$25,IF(C7332=1,D7332-'Data Transformation'!$W$25,FALSE))</f>
        <v>0.86899999999999999</v>
      </c>
      <c r="E7331">
        <f t="array" ref="E7331">IF(ISLOGICAL(D7331),"",FREQUENCY(IF('Data Transformation'!$B$425:$B$8425='Bin Analysis'!$B7323,'Data Transformation'!$G$425:$G$8425),D7331))</f>
        <v>13</v>
      </c>
      <c r="F7331" t="e">
        <f t="shared" si="915"/>
        <v>#VALUE!</v>
      </c>
      <c r="G7331">
        <f>Weighting!$H$11</f>
        <v>0</v>
      </c>
      <c r="H7331">
        <f t="array" ref="H7331">FREQUENCY(IF('Data Transformation'!$B$4:$B$8425=B7323,'Data Transformation'!$G$4:$G$8425),'Bin Analysis'!$B7331)</f>
        <v>13</v>
      </c>
      <c r="I7331">
        <f t="shared" si="916"/>
        <v>0</v>
      </c>
      <c r="J7331">
        <f t="shared" si="917"/>
        <v>0</v>
      </c>
      <c r="K7331">
        <f>J7331*Weighting!$W$11</f>
        <v>0</v>
      </c>
      <c r="M7331" s="14"/>
    </row>
    <row r="7332" spans="1:13" x14ac:dyDescent="0.25">
      <c r="A7332" s="32">
        <f>IF(Weighting!$P$12&gt;0,B7332,"")</f>
        <v>1.107</v>
      </c>
      <c r="B7332">
        <f>Weighting!$C$12</f>
        <v>1.107</v>
      </c>
      <c r="C7332">
        <f>Weighting!$F$12</f>
        <v>1</v>
      </c>
      <c r="D7332">
        <f>IF(C7332=1,'Data Transformation'!$G$3+0.5*'Data Transformation'!$W$25,IF(C7333=1,D7333-'Data Transformation'!$W$25,FALSE))</f>
        <v>1.131</v>
      </c>
      <c r="E7332">
        <f t="array" ref="E7332">IF(ISLOGICAL(D7332),"",FREQUENCY(IF('Data Transformation'!$B$425:$B$8425='Bin Analysis'!$B7323,'Data Transformation'!$G$425:$G$8425),D7332))</f>
        <v>13</v>
      </c>
      <c r="F7332">
        <f t="shared" si="915"/>
        <v>0</v>
      </c>
      <c r="G7332">
        <f>Weighting!$H$12</f>
        <v>0</v>
      </c>
      <c r="H7332">
        <f t="array" ref="H7332">FREQUENCY(IF('Data Transformation'!$B$4:$B$8425=B7323,'Data Transformation'!$G$4:$G$8425),'Bin Analysis'!$B7332)</f>
        <v>14</v>
      </c>
      <c r="I7332">
        <f t="shared" si="916"/>
        <v>1</v>
      </c>
      <c r="J7332">
        <f t="shared" si="917"/>
        <v>1</v>
      </c>
      <c r="K7332">
        <f>J7332*Weighting!$W$12</f>
        <v>1</v>
      </c>
      <c r="M7332" s="14"/>
    </row>
    <row r="7333" spans="1:13" x14ac:dyDescent="0.25">
      <c r="A7333" s="32">
        <f>IF(Weighting!$P$13&gt;0,B7333,"")</f>
        <v>1.238</v>
      </c>
      <c r="B7333">
        <f>Weighting!$C$13</f>
        <v>1.238</v>
      </c>
      <c r="C7333">
        <f>Weighting!$F$13</f>
        <v>0</v>
      </c>
      <c r="D7333" t="b">
        <f>IF(C7333=1,'Data Transformation'!$G$3+0.5*'Data Transformation'!$W$25,IF(C7334=1,D7334-'Data Transformation'!$W$25,FALSE))</f>
        <v>0</v>
      </c>
      <c r="E7333" t="str">
        <f t="array" ref="E7333">IF(ISLOGICAL(D7333),"",FREQUENCY(IF('Data Transformation'!$B$425:$B$8425='Bin Analysis'!$B7323,'Data Transformation'!$G$425:$G$8425),D7333))</f>
        <v/>
      </c>
      <c r="F7333" t="str">
        <f t="shared" si="915"/>
        <v/>
      </c>
      <c r="G7333">
        <f>Weighting!$H$13</f>
        <v>0</v>
      </c>
      <c r="H7333">
        <f t="array" ref="H7333">FREQUENCY(IF('Data Transformation'!$B$4:$B$8425=B7323,'Data Transformation'!$G$4:$G$8425),'Bin Analysis'!$B7333)</f>
        <v>14</v>
      </c>
      <c r="I7333">
        <f t="shared" si="916"/>
        <v>0</v>
      </c>
      <c r="J7333">
        <f t="shared" si="917"/>
        <v>0</v>
      </c>
      <c r="K7333">
        <f>J7333*Weighting!$W$13</f>
        <v>0</v>
      </c>
      <c r="M7333" s="14"/>
    </row>
    <row r="7334" spans="1:13" x14ac:dyDescent="0.25">
      <c r="A7334" s="32">
        <f>IF(Weighting!$P$14&gt;0,B7334,"")</f>
        <v>1.369</v>
      </c>
      <c r="B7334">
        <f>Weighting!$C$14</f>
        <v>1.369</v>
      </c>
      <c r="C7334">
        <f>Weighting!$F$14</f>
        <v>0</v>
      </c>
      <c r="D7334" t="b">
        <f>IF(C7334=1,'Data Transformation'!$G$3+0.5*'Data Transformation'!$W$25,IF(C7335=1,D7335-'Data Transformation'!$W$25,FALSE))</f>
        <v>0</v>
      </c>
      <c r="E7334" t="str">
        <f t="array" ref="E7334">IF(ISLOGICAL(D7334),"",FREQUENCY(IF('Data Transformation'!$B$425:$B$8425='Bin Analysis'!$B7323,'Data Transformation'!$G$425:$G$8425),D7334))</f>
        <v/>
      </c>
      <c r="F7334" t="str">
        <f t="shared" si="915"/>
        <v/>
      </c>
      <c r="G7334">
        <f>Weighting!$H$14</f>
        <v>0</v>
      </c>
      <c r="H7334">
        <f t="array" ref="H7334">FREQUENCY(IF('Data Transformation'!$B$4:$B$8425=B7323,'Data Transformation'!$G$4:$G$8425),'Bin Analysis'!$B7334)</f>
        <v>14</v>
      </c>
      <c r="I7334">
        <f t="shared" si="916"/>
        <v>0</v>
      </c>
      <c r="J7334">
        <f t="shared" si="917"/>
        <v>0</v>
      </c>
      <c r="K7334">
        <f>J7334*Weighting!$W$14</f>
        <v>0</v>
      </c>
      <c r="M7334" s="14"/>
    </row>
    <row r="7335" spans="1:13" x14ac:dyDescent="0.25">
      <c r="A7335" s="32">
        <f>IF(Weighting!$P$15&gt;0,B7335,"")</f>
        <v>1.5000009999999999</v>
      </c>
      <c r="B7335">
        <f>Weighting!$C$15</f>
        <v>1.5000009999999999</v>
      </c>
      <c r="C7335">
        <f>Weighting!$F$15</f>
        <v>0</v>
      </c>
      <c r="D7335" t="b">
        <f>IF(C7335=1,'Data Transformation'!$G$3+0.5*'Data Transformation'!$W$25,IF(C7336=1,D7336-'Data Transformation'!$W$25,FALSE))</f>
        <v>0</v>
      </c>
      <c r="E7335" t="str">
        <f t="array" ref="E7335">IF(ISLOGICAL(D7335),"",FREQUENCY(IF('Data Transformation'!$B$425:$B$8425='Bin Analysis'!$B7323,'Data Transformation'!$G$425:$G$8425),D7335))</f>
        <v/>
      </c>
      <c r="F7335" t="str">
        <f t="shared" si="915"/>
        <v/>
      </c>
      <c r="G7335">
        <f>Weighting!$H$15</f>
        <v>0</v>
      </c>
      <c r="H7335">
        <f t="array" ref="H7335">FREQUENCY(IF('Data Transformation'!$B$4:$B$8425=B7323,'Data Transformation'!$G$4:$G$8425),'Bin Analysis'!$B7335)</f>
        <v>14</v>
      </c>
      <c r="I7335">
        <f t="shared" si="916"/>
        <v>0</v>
      </c>
      <c r="J7335">
        <f t="shared" si="917"/>
        <v>0</v>
      </c>
      <c r="K7335">
        <f>J7335*Weighting!$W$15</f>
        <v>0</v>
      </c>
      <c r="M7335" s="14"/>
    </row>
    <row r="7336" spans="1:13" x14ac:dyDescent="0.25">
      <c r="A7336" s="32" t="str">
        <f>IF(Weighting!$P$16&gt;0,B7336,"")</f>
        <v/>
      </c>
      <c r="B7336">
        <f>Weighting!$C$16</f>
        <v>1.631</v>
      </c>
      <c r="C7336">
        <f>Weighting!$F$16</f>
        <v>0</v>
      </c>
      <c r="D7336" t="b">
        <f>IF(C7336=1,'Data Transformation'!$G$3+0.5*'Data Transformation'!$W$25,IF(C7337=1,D7337-'Data Transformation'!$W$25,FALSE))</f>
        <v>0</v>
      </c>
      <c r="E7336" t="str">
        <f t="array" ref="E7336">IF(ISLOGICAL(D7336),"",FREQUENCY(IF('Data Transformation'!$B$425:$B$8425='Bin Analysis'!$B7323,'Data Transformation'!$G$425:$G$8425),D7336))</f>
        <v/>
      </c>
      <c r="F7336" t="str">
        <f t="shared" si="915"/>
        <v/>
      </c>
      <c r="G7336">
        <f>Weighting!$H$16</f>
        <v>0</v>
      </c>
      <c r="H7336">
        <f t="array" ref="H7336">FREQUENCY(IF('Data Transformation'!$B$4:$B$8425=B7323,'Data Transformation'!$G$4:$G$8425),'Bin Analysis'!$B7336)</f>
        <v>14</v>
      </c>
      <c r="I7336">
        <f t="shared" si="916"/>
        <v>0</v>
      </c>
      <c r="J7336">
        <f t="shared" si="917"/>
        <v>0</v>
      </c>
      <c r="K7336">
        <f>J7336*Weighting!$W$16</f>
        <v>0</v>
      </c>
      <c r="M7336" s="14"/>
    </row>
    <row r="7337" spans="1:13" x14ac:dyDescent="0.25">
      <c r="A7337" s="32" t="str">
        <f>IF(Weighting!$P$17&gt;0,B7337,"")</f>
        <v/>
      </c>
      <c r="B7337">
        <f>Weighting!$C$17</f>
        <v>1.762</v>
      </c>
      <c r="C7337">
        <f>Weighting!$F$17</f>
        <v>0</v>
      </c>
      <c r="D7337" t="b">
        <f>IF(C7337=1,'Data Transformation'!$G$3+0.5*'Data Transformation'!$W$25,IF(C7338=1,D7338-'Data Transformation'!$W$25,FALSE))</f>
        <v>0</v>
      </c>
      <c r="E7337" t="str">
        <f t="array" ref="E7337">IF(ISLOGICAL(D7337),"",FREQUENCY(IF('Data Transformation'!$B$425:$B$8425='Bin Analysis'!$B7323,'Data Transformation'!$G$425:$G$8425),D7337))</f>
        <v/>
      </c>
      <c r="F7337" t="str">
        <f t="shared" si="915"/>
        <v/>
      </c>
      <c r="G7337">
        <f>Weighting!$H$17</f>
        <v>0</v>
      </c>
      <c r="H7337">
        <f t="array" ref="H7337">FREQUENCY(IF('Data Transformation'!$B$4:$B$8425=B7323,'Data Transformation'!$G$4:$G$8425),'Bin Analysis'!$B7337)</f>
        <v>14</v>
      </c>
      <c r="I7337">
        <f t="shared" si="916"/>
        <v>0</v>
      </c>
      <c r="J7337">
        <f t="shared" si="917"/>
        <v>0</v>
      </c>
      <c r="K7337">
        <f>J7337*Weighting!$W$17</f>
        <v>0</v>
      </c>
      <c r="M7337" s="14"/>
    </row>
    <row r="7338" spans="1:13" x14ac:dyDescent="0.25">
      <c r="A7338" s="32" t="str">
        <f>IF(Weighting!$P$18&gt;0,B7338,"")</f>
        <v/>
      </c>
      <c r="B7338">
        <f>Weighting!$C$18</f>
        <v>1.893</v>
      </c>
      <c r="C7338">
        <f>Weighting!$F$18</f>
        <v>0</v>
      </c>
      <c r="D7338" t="b">
        <f>IF(C7338=1,'Data Transformation'!$G$3+0.5*'Data Transformation'!$W$25,IF(C7339=1,D7339-'Data Transformation'!$W$25,FALSE))</f>
        <v>0</v>
      </c>
      <c r="E7338" t="str">
        <f t="array" ref="E7338">IF(ISLOGICAL(D7338),"",FREQUENCY(IF('Data Transformation'!$B$425:$B$8425='Bin Analysis'!$B7323,'Data Transformation'!$G$425:$G$8425),D7338))</f>
        <v/>
      </c>
      <c r="F7338" t="str">
        <f t="shared" si="915"/>
        <v/>
      </c>
      <c r="G7338">
        <f>Weighting!$H$18</f>
        <v>0</v>
      </c>
      <c r="H7338">
        <f t="array" ref="H7338">FREQUENCY(IF('Data Transformation'!$B$4:$B$8425=B7323,'Data Transformation'!$G$4:$G$8425),'Bin Analysis'!$B7338)</f>
        <v>14</v>
      </c>
      <c r="I7338">
        <f t="shared" si="916"/>
        <v>0</v>
      </c>
      <c r="J7338">
        <f t="shared" si="917"/>
        <v>0</v>
      </c>
      <c r="K7338">
        <f>J7338*Weighting!$W$18</f>
        <v>0</v>
      </c>
      <c r="M7338" s="14"/>
    </row>
    <row r="7339" spans="1:13" x14ac:dyDescent="0.25">
      <c r="A7339" s="32" t="str">
        <f>IF(Weighting!$P$19&gt;0,B7339,"")</f>
        <v/>
      </c>
      <c r="B7339">
        <f>Weighting!$C$19</f>
        <v>2.024</v>
      </c>
      <c r="C7339">
        <f>Weighting!$F$19</f>
        <v>0</v>
      </c>
      <c r="D7339" t="b">
        <f>IF(C7339=1,'Data Transformation'!$G$3+0.5*'Data Transformation'!$W$25,IF(C7340=1,D7340-'Data Transformation'!$W$25,FALSE))</f>
        <v>0</v>
      </c>
      <c r="E7339" t="str">
        <f t="array" ref="E7339">IF(ISLOGICAL(D7339),"",FREQUENCY(IF('Data Transformation'!$B$425:$B$8425='Bin Analysis'!$B7323,'Data Transformation'!$G$425:$G$8425),D7339))</f>
        <v/>
      </c>
      <c r="F7339" t="str">
        <f t="shared" si="915"/>
        <v/>
      </c>
      <c r="G7339">
        <f>Weighting!$H$19</f>
        <v>0</v>
      </c>
      <c r="H7339">
        <f t="array" ref="H7339">FREQUENCY(IF('Data Transformation'!$B$4:$B$8425=B7323,'Data Transformation'!$G$4:$G$8425),'Bin Analysis'!$B7339)</f>
        <v>14</v>
      </c>
      <c r="I7339">
        <f t="shared" si="916"/>
        <v>0</v>
      </c>
      <c r="J7339">
        <f t="shared" si="917"/>
        <v>0</v>
      </c>
      <c r="K7339">
        <f>J7339*Weighting!$W$19</f>
        <v>0</v>
      </c>
      <c r="M7339" s="14"/>
    </row>
    <row r="7340" spans="1:13" x14ac:dyDescent="0.25">
      <c r="A7340" s="32" t="str">
        <f>IF(Weighting!$P$20&gt;0,B7340,"")</f>
        <v/>
      </c>
      <c r="B7340">
        <f>Weighting!$C$20</f>
        <v>2.1550000000000002</v>
      </c>
      <c r="C7340">
        <f>Weighting!$F$20</f>
        <v>0</v>
      </c>
      <c r="D7340" t="b">
        <f>IF(C7340=1,'Data Transformation'!$G$3+0.5*'Data Transformation'!$W$25,IF(C7341=1,D7341-'Data Transformation'!$W$25,FALSE))</f>
        <v>0</v>
      </c>
      <c r="E7340" t="str">
        <f t="array" ref="E7340">IF(ISLOGICAL(D7340),"",FREQUENCY(IF('Data Transformation'!$B$425:$B$8425='Bin Analysis'!$B7323,'Data Transformation'!$G$425:$G$8425),D7340))</f>
        <v/>
      </c>
      <c r="F7340" t="str">
        <f t="shared" si="915"/>
        <v/>
      </c>
      <c r="G7340">
        <f>Weighting!$H$20</f>
        <v>0</v>
      </c>
      <c r="H7340">
        <f t="array" ref="H7340">FREQUENCY(IF('Data Transformation'!$B$4:$B$8425=B7323,'Data Transformation'!$G$4:$G$8425),'Bin Analysis'!$B7340)</f>
        <v>14</v>
      </c>
      <c r="I7340">
        <f t="shared" si="916"/>
        <v>0</v>
      </c>
      <c r="J7340">
        <f t="shared" si="917"/>
        <v>0</v>
      </c>
      <c r="K7340">
        <f>J7340*Weighting!$W$20</f>
        <v>0</v>
      </c>
      <c r="M7340" s="14"/>
    </row>
    <row r="7341" spans="1:13" x14ac:dyDescent="0.25">
      <c r="A7341" s="32" t="str">
        <f>IF(Weighting!$P$21&gt;0,B7341,"")</f>
        <v/>
      </c>
      <c r="B7341">
        <f>Weighting!$C$21</f>
        <v>2.2860000000000005</v>
      </c>
      <c r="C7341">
        <f>Weighting!$F$21</f>
        <v>0</v>
      </c>
      <c r="D7341" t="b">
        <f>IF(C7341=1,'Data Transformation'!$G$3+0.5*'Data Transformation'!$W$25,IF(C7342=1,D7342-'Data Transformation'!$W$25,FALSE))</f>
        <v>0</v>
      </c>
      <c r="E7341" t="str">
        <f t="array" ref="E7341">IF(ISLOGICAL(D7341),"",FREQUENCY(IF('Data Transformation'!$B$425:$B$8425='Bin Analysis'!$B7323,'Data Transformation'!$G$425:$G$8425),D7341))</f>
        <v/>
      </c>
      <c r="F7341" t="str">
        <f t="shared" si="915"/>
        <v/>
      </c>
      <c r="G7341">
        <f>Weighting!$H$21</f>
        <v>0</v>
      </c>
      <c r="H7341">
        <f t="array" ref="H7341">FREQUENCY(IF('Data Transformation'!$B$4:$B$8425=B7323,'Data Transformation'!$G$4:$G$8425),'Bin Analysis'!$B7341)</f>
        <v>14</v>
      </c>
      <c r="I7341">
        <f t="shared" si="916"/>
        <v>0</v>
      </c>
      <c r="J7341">
        <f t="shared" si="917"/>
        <v>0</v>
      </c>
      <c r="K7341">
        <f>J7341*Weighting!$W$21</f>
        <v>0</v>
      </c>
      <c r="M7341" s="14"/>
    </row>
    <row r="7342" spans="1:13" x14ac:dyDescent="0.25">
      <c r="A7342" s="32" t="str">
        <f>IF(Weighting!$P$22&gt;0,B7342,"")</f>
        <v/>
      </c>
      <c r="B7342">
        <f>Weighting!$C$22</f>
        <v>2.4170000000000007</v>
      </c>
      <c r="C7342">
        <f>Weighting!$F$22</f>
        <v>0</v>
      </c>
      <c r="D7342" t="b">
        <f>IF(C7342=1,'Data Transformation'!$G$3+0.5*'Data Transformation'!$W$25,IF(C7343=1,D7343-'Data Transformation'!$W$25,FALSE))</f>
        <v>0</v>
      </c>
      <c r="E7342" t="str">
        <f t="array" ref="E7342">IF(ISLOGICAL(D7342),"",FREQUENCY(IF('Data Transformation'!$B$425:$B$8425='Bin Analysis'!$B7323,'Data Transformation'!$G$425:$G$8425),D7342))</f>
        <v/>
      </c>
      <c r="F7342" t="str">
        <f t="shared" si="915"/>
        <v/>
      </c>
      <c r="G7342">
        <f>Weighting!$H$22</f>
        <v>0</v>
      </c>
      <c r="H7342">
        <f t="array" ref="H7342">FREQUENCY(IF('Data Transformation'!$B$4:$B$8425=B7323,'Data Transformation'!$G$4:$G$8425),'Bin Analysis'!$B7342)</f>
        <v>14</v>
      </c>
      <c r="I7342">
        <f t="shared" si="916"/>
        <v>0</v>
      </c>
      <c r="J7342">
        <f t="shared" si="917"/>
        <v>0</v>
      </c>
      <c r="K7342">
        <f>J7342*Weighting!$W$22</f>
        <v>0</v>
      </c>
      <c r="M7342" s="14"/>
    </row>
    <row r="7343" spans="1:13" x14ac:dyDescent="0.25">
      <c r="A7343" s="32" t="str">
        <f>IF(Weighting!$P$23&gt;0,B7343,"")</f>
        <v/>
      </c>
      <c r="B7343">
        <f>Weighting!$C$23</f>
        <v>2.5480000000000009</v>
      </c>
      <c r="C7343">
        <f>Weighting!$F$23</f>
        <v>0</v>
      </c>
      <c r="D7343" t="b">
        <f>IF(C7343=1,'Data Transformation'!$G$3+0.5*'Data Transformation'!$W$25,IF(C7344=1,D7344-'Data Transformation'!$W$25,FALSE))</f>
        <v>0</v>
      </c>
      <c r="E7343" t="str">
        <f t="array" ref="E7343">IF(ISLOGICAL(D7343),"",FREQUENCY(IF('Data Transformation'!$B$425:$B$8425='Bin Analysis'!$B7323,'Data Transformation'!$G$425:$G$8425),D7343))</f>
        <v/>
      </c>
      <c r="F7343" t="str">
        <f t="shared" si="915"/>
        <v/>
      </c>
      <c r="G7343">
        <f>Weighting!$H$23</f>
        <v>0</v>
      </c>
      <c r="H7343">
        <f t="array" ref="H7343">FREQUENCY(IF('Data Transformation'!$B$4:$B$8425=B7323,'Data Transformation'!$G$4:$G$8425),'Bin Analysis'!$B7343)</f>
        <v>14</v>
      </c>
      <c r="I7343">
        <f t="shared" si="916"/>
        <v>0</v>
      </c>
      <c r="J7343">
        <f t="shared" si="917"/>
        <v>0</v>
      </c>
      <c r="K7343">
        <f>J7343*Weighting!$W$23</f>
        <v>0</v>
      </c>
      <c r="M7343" s="14"/>
    </row>
    <row r="7344" spans="1:13" x14ac:dyDescent="0.25">
      <c r="A7344" s="32" t="str">
        <f>IF(Weighting!$P$24&gt;0,B7344,"")</f>
        <v/>
      </c>
      <c r="B7344">
        <f>Weighting!$C$24</f>
        <v>2.6790000000000012</v>
      </c>
      <c r="C7344">
        <f>Weighting!$F$24</f>
        <v>0</v>
      </c>
      <c r="D7344" t="b">
        <f>IF(C7344=1,'Data Transformation'!$G$3+0.5*'Data Transformation'!$W$25,IF(C7345=1,D7345-'Data Transformation'!$W$25,FALSE))</f>
        <v>0</v>
      </c>
      <c r="E7344" t="str">
        <f t="array" ref="E7344">IF(ISLOGICAL(D7344),"",FREQUENCY(IF('Data Transformation'!$B$425:$B$8425='Bin Analysis'!$B7323,'Data Transformation'!$G$425:$G$8425),D7344))</f>
        <v/>
      </c>
      <c r="F7344" t="str">
        <f t="shared" si="915"/>
        <v/>
      </c>
      <c r="G7344">
        <f>Weighting!$H$24</f>
        <v>0</v>
      </c>
      <c r="H7344">
        <f t="array" ref="H7344">FREQUENCY(IF('Data Transformation'!$B$4:$B$8425=B7323,'Data Transformation'!$G$4:$G$8425),'Bin Analysis'!$B7344)</f>
        <v>14</v>
      </c>
      <c r="I7344">
        <f t="shared" si="916"/>
        <v>0</v>
      </c>
      <c r="J7344">
        <f t="shared" si="917"/>
        <v>0</v>
      </c>
      <c r="K7344">
        <f>J7344*Weighting!$W$24</f>
        <v>0</v>
      </c>
      <c r="M7344" s="14"/>
    </row>
    <row r="7345" spans="1:25" x14ac:dyDescent="0.25">
      <c r="A7345" s="32" t="str">
        <f>IF(Weighting!$P$25&gt;0,B7345,"")</f>
        <v/>
      </c>
      <c r="B7345">
        <f>Weighting!$C$25</f>
        <v>2.8100000000000014</v>
      </c>
      <c r="C7345">
        <f>Weighting!$F$25</f>
        <v>0</v>
      </c>
      <c r="D7345" t="b">
        <f>IF(C7345=1,'Data Transformation'!$G$3+0.5*'Data Transformation'!$W$25,IF(C7346=1,D7346-'Data Transformation'!$W$25,FALSE))</f>
        <v>0</v>
      </c>
      <c r="E7345" t="str">
        <f t="array" ref="E7345">IF(ISLOGICAL(D7345),"",FREQUENCY(IF('Data Transformation'!$B$425:$B$8425='Bin Analysis'!$B7323,'Data Transformation'!$G$425:$G$8425),D7345))</f>
        <v/>
      </c>
      <c r="F7345" t="str">
        <f t="shared" si="915"/>
        <v/>
      </c>
      <c r="G7345">
        <f>Weighting!$H$25</f>
        <v>0</v>
      </c>
      <c r="H7345">
        <f t="array" ref="H7345">FREQUENCY(IF('Data Transformation'!$B$4:$B$8425=B7323,'Data Transformation'!$G$4:$G$8425),'Bin Analysis'!$B7345)</f>
        <v>14</v>
      </c>
      <c r="I7345">
        <f t="shared" si="916"/>
        <v>0</v>
      </c>
      <c r="J7345">
        <f t="shared" si="917"/>
        <v>0</v>
      </c>
      <c r="K7345">
        <f>J7345*Weighting!$W$25</f>
        <v>0</v>
      </c>
      <c r="M7345" s="14"/>
    </row>
    <row r="7346" spans="1:25" x14ac:dyDescent="0.25">
      <c r="O7346"/>
      <c r="P7346"/>
      <c r="Q7346"/>
      <c r="R7346"/>
    </row>
    <row r="7347" spans="1:25" ht="23.25" x14ac:dyDescent="0.35">
      <c r="A7347" s="21" t="s">
        <v>0</v>
      </c>
      <c r="B7347" s="21">
        <f>IFERROR(VLOOKUP(C7347,'Data Transformation'!$L$6:$M$426,2,FALSE),"")</f>
        <v>306</v>
      </c>
      <c r="C7347" s="21">
        <f>C7323+1</f>
        <v>306</v>
      </c>
      <c r="D7347" s="21"/>
      <c r="E7347" s="21"/>
      <c r="F7347" s="21"/>
      <c r="G7347" s="21"/>
      <c r="H7347" s="22"/>
      <c r="I7347" s="22"/>
      <c r="J7347" s="22"/>
      <c r="K7347" s="21"/>
      <c r="L7347" s="21">
        <f>B7347</f>
        <v>306</v>
      </c>
      <c r="M7347" s="23">
        <f>INDEX('Data Transformation'!$O$4:$O$424,MATCH($B7347,'Data Transformation'!$M$4:$M$424,0),MATCH($M$2,'Data Transformation'!$O$3,0))</f>
        <v>12</v>
      </c>
      <c r="N7347" s="27">
        <f>IF('Input and Summary Results'!$J$16="minimum",'Bin Analysis'!X7348/(M7347-1),'Bin Analysis'!Y7347/('Bin Analysis'!M7347-1))</f>
        <v>0</v>
      </c>
      <c r="O7347" s="27">
        <f>IF(M7347=FALSE,NA(),(VLOOKUP(1,C7350:K7369,4,FALSE))/(M7347-1))</f>
        <v>0.72727272727272729</v>
      </c>
      <c r="P7347" s="27">
        <f>IF(M7347=FALSE,NA(),SUM(J7350:J7369)/Weighting!$S$5)</f>
        <v>0.4</v>
      </c>
      <c r="Q7347" s="27">
        <f>IF(M7347=FALSE,NA(),SUM(K7350:K7369)/Weighting!$S$6)</f>
        <v>0.39130434782608697</v>
      </c>
      <c r="R7347" s="27">
        <f>IF(M7347=FALSE,NA(),(VLOOKUP(1,G7350:K7369,3,FALSE))/(M7347-1))</f>
        <v>0</v>
      </c>
      <c r="S7347" s="22" t="str">
        <f>IF(M7347=FALSE,NA(),IF(SUM(J7350:J7369)=2,"yes","no"))</f>
        <v>no</v>
      </c>
      <c r="X7347" s="2" cm="2">
        <f t="array" ref="X7347:X7348">FREQUENCY(IF('Data Transformation'!$B$425:$B$6424='Bin Analysis'!L7347,'Data Transformation'!$G$425:$G$6424),'Data Transformation'!$U$11)</f>
        <v>11</v>
      </c>
      <c r="Y7347" s="2" cm="2">
        <f t="array" ref="Y7347:Y7348">FREQUENCY(IF('Data Transformation'!$B$425:$B$6424='Bin Analysis'!L7347,'Data Transformation'!$G$425:$G$6424),'Data Transformation'!$U$12)</f>
        <v>3</v>
      </c>
    </row>
    <row r="7348" spans="1:25" x14ac:dyDescent="0.25">
      <c r="A7348" s="14" t="s">
        <v>67</v>
      </c>
      <c r="B7348" t="s">
        <v>47</v>
      </c>
      <c r="C7348" t="s">
        <v>5</v>
      </c>
      <c r="D7348" t="s">
        <v>100</v>
      </c>
      <c r="E7348" t="s">
        <v>101</v>
      </c>
      <c r="F7348" t="s">
        <v>102</v>
      </c>
      <c r="G7348" t="s">
        <v>70</v>
      </c>
      <c r="H7348" t="s">
        <v>31</v>
      </c>
      <c r="I7348" t="s">
        <v>32</v>
      </c>
      <c r="J7348" t="s">
        <v>46</v>
      </c>
      <c r="K7348" s="14" t="s">
        <v>45</v>
      </c>
      <c r="M7348" s="14"/>
      <c r="X7348" s="2">
        <v>0</v>
      </c>
      <c r="Y7348" s="2">
        <v>8</v>
      </c>
    </row>
    <row r="7349" spans="1:25" x14ac:dyDescent="0.25">
      <c r="A7349" s="32"/>
      <c r="D7349" t="b">
        <f>IF(C7349=1,'Data Transformation'!$G$3+0.5*'Data Transformation'!$W$25,IF(C7350=1,D7350-'Data Transformation'!$W$25,FALSE))</f>
        <v>0</v>
      </c>
      <c r="E7349" t="str">
        <f t="array" ref="E7349">IF(ISLOGICAL(D7349),"",FREQUENCY(IF('Data Transformation'!$B$425:$B$8425='Bin Analysis'!$B7347,'Data Transformation'!$G$425:$G$8425),D7349))</f>
        <v/>
      </c>
      <c r="F7349" t="str">
        <f>IF(ISLOGICAL(D7349),"",E7349-E7348)</f>
        <v/>
      </c>
      <c r="M7349" s="14"/>
    </row>
    <row r="7350" spans="1:25" x14ac:dyDescent="0.25">
      <c r="A7350" s="32">
        <f>IF(Weighting!$P$6&gt;0,B7350,"")</f>
        <v>0.32100000000000001</v>
      </c>
      <c r="B7350">
        <f>Weighting!$C$6</f>
        <v>0.32100000000000001</v>
      </c>
      <c r="C7350">
        <f>Weighting!$F$6</f>
        <v>0</v>
      </c>
      <c r="D7350" t="b">
        <f>IF(C7350=1,'Data Transformation'!$G$3+0.5*'Data Transformation'!$W$25,IF(C7351=1,D7351-'Data Transformation'!$W$25,FALSE))</f>
        <v>0</v>
      </c>
      <c r="E7350" t="str">
        <f t="array" ref="E7350">IF(ISLOGICAL(D7350),"",FREQUENCY(IF('Data Transformation'!$B$425:$B$8425='Bin Analysis'!$B7347,'Data Transformation'!$G$425:$G$8425),D7350))</f>
        <v/>
      </c>
      <c r="F7350" t="str">
        <f>IF(ISLOGICAL(D7350),"",E7350-E7349)</f>
        <v/>
      </c>
      <c r="G7350">
        <f>Weighting!$H$6</f>
        <v>1</v>
      </c>
      <c r="H7350">
        <f t="array" ref="H7350">FREQUENCY(IF('Data Transformation'!$B$4:$B$8425=B7347,'Data Transformation'!$G$4:$G$8425),'Bin Analysis'!$B7350)</f>
        <v>0</v>
      </c>
      <c r="I7350">
        <f>H7350-H7349</f>
        <v>0</v>
      </c>
      <c r="J7350">
        <f>IF(I7350=0,0,1)</f>
        <v>0</v>
      </c>
      <c r="K7350">
        <f>J7350*Weighting!$W$6</f>
        <v>0</v>
      </c>
      <c r="M7350" s="14"/>
    </row>
    <row r="7351" spans="1:25" x14ac:dyDescent="0.25">
      <c r="A7351" s="32">
        <f>IF(Weighting!$P$7&gt;0,B7351,"")</f>
        <v>0.45200000000000001</v>
      </c>
      <c r="B7351">
        <f>Weighting!$C$7</f>
        <v>0.45200000000000001</v>
      </c>
      <c r="C7351">
        <f>Weighting!$F$7</f>
        <v>0</v>
      </c>
      <c r="D7351" t="b">
        <f>IF(C7351=1,'Data Transformation'!$G$3+0.5*'Data Transformation'!$W$25,IF(C7352=1,D7352-'Data Transformation'!$W$25,FALSE))</f>
        <v>0</v>
      </c>
      <c r="E7351" t="str">
        <f t="array" ref="E7351">IF(ISLOGICAL(D7351),"",FREQUENCY(IF('Data Transformation'!$B$425:$B$8425='Bin Analysis'!$B7347,'Data Transformation'!$G$425:$G$8425),D7351))</f>
        <v/>
      </c>
      <c r="F7351" t="str">
        <f t="shared" ref="F7351:F7369" si="918">IF(ISLOGICAL(D7351),"",E7351-E7350)</f>
        <v/>
      </c>
      <c r="G7351">
        <f>Weighting!$H$7</f>
        <v>0</v>
      </c>
      <c r="H7351">
        <f t="array" ref="H7351">FREQUENCY(IF('Data Transformation'!$B$4:$B$8425=B7347,'Data Transformation'!$G$4:$G$8425),'Bin Analysis'!$B7351)</f>
        <v>0</v>
      </c>
      <c r="I7351">
        <f t="shared" ref="I7351:I7369" si="919">H7351-H7350</f>
        <v>0</v>
      </c>
      <c r="J7351">
        <f>IF(I7351=0,0,1)</f>
        <v>0</v>
      </c>
      <c r="K7351">
        <f>J7351*Weighting!$W$7</f>
        <v>0</v>
      </c>
      <c r="M7351" s="14"/>
    </row>
    <row r="7352" spans="1:25" x14ac:dyDescent="0.25">
      <c r="A7352" s="32">
        <f>IF(Weighting!$P$8&gt;0,B7352,"")</f>
        <v>0.58299999999999996</v>
      </c>
      <c r="B7352">
        <f>Weighting!$C$8</f>
        <v>0.58299999999999996</v>
      </c>
      <c r="C7352">
        <f>Weighting!$F$8</f>
        <v>0</v>
      </c>
      <c r="D7352" t="b">
        <f>IF(C7352=1,'Data Transformation'!$G$3+0.5*'Data Transformation'!$W$25,IF(C7353=1,D7353-'Data Transformation'!$W$25,FALSE))</f>
        <v>0</v>
      </c>
      <c r="E7352" t="str">
        <f t="array" ref="E7352">IF(ISLOGICAL(D7352),"",FREQUENCY(IF('Data Transformation'!$B$425:$B$8425='Bin Analysis'!$B7347,'Data Transformation'!$G$425:$G$8425),D7352))</f>
        <v/>
      </c>
      <c r="F7352" t="str">
        <f t="shared" si="918"/>
        <v/>
      </c>
      <c r="G7352">
        <f>Weighting!$H$8</f>
        <v>0</v>
      </c>
      <c r="H7352">
        <f t="array" ref="H7352">FREQUENCY(IF('Data Transformation'!$B$4:$B$8425=B7347,'Data Transformation'!$G$4:$G$8425),'Bin Analysis'!$B7352)</f>
        <v>1</v>
      </c>
      <c r="I7352">
        <f t="shared" si="919"/>
        <v>1</v>
      </c>
      <c r="J7352">
        <f t="shared" ref="J7352:J7369" si="920">IF(I7352=0,0,1)</f>
        <v>1</v>
      </c>
      <c r="K7352">
        <f>J7352*Weighting!$W$8</f>
        <v>3</v>
      </c>
      <c r="M7352" s="14"/>
    </row>
    <row r="7353" spans="1:25" x14ac:dyDescent="0.25">
      <c r="A7353" s="32">
        <f>IF(Weighting!$P$9&gt;0,B7353,"")</f>
        <v>0.71399999999999997</v>
      </c>
      <c r="B7353" s="50">
        <f>Weighting!$C$9</f>
        <v>0.71399999999999997</v>
      </c>
      <c r="C7353">
        <f>Weighting!$F$9</f>
        <v>0</v>
      </c>
      <c r="D7353" t="b">
        <f>IF(C7353=1,'Data Transformation'!$G$3+0.5*'Data Transformation'!$W$25,IF(C7354=1,D7354-'Data Transformation'!$W$25,FALSE))</f>
        <v>0</v>
      </c>
      <c r="E7353" t="str">
        <f t="array" ref="E7353">IF(ISLOGICAL(D7353),"",FREQUENCY(IF('Data Transformation'!$B$425:$B$8425='Bin Analysis'!$B7347,'Data Transformation'!$G$425:$G$8425),D7353))</f>
        <v/>
      </c>
      <c r="F7353" t="str">
        <f t="shared" si="918"/>
        <v/>
      </c>
      <c r="G7353">
        <f>Weighting!$H$9</f>
        <v>0</v>
      </c>
      <c r="H7353">
        <f t="array" ref="H7353">FREQUENCY(IF('Data Transformation'!$B$4:$B$8425=B7347,'Data Transformation'!$G$4:$G$8425),'Bin Analysis'!$B7353)</f>
        <v>1</v>
      </c>
      <c r="I7353">
        <f t="shared" si="919"/>
        <v>0</v>
      </c>
      <c r="J7353">
        <f t="shared" si="920"/>
        <v>0</v>
      </c>
      <c r="K7353">
        <f>J7353*Weighting!$W$9</f>
        <v>0</v>
      </c>
      <c r="M7353" s="14"/>
    </row>
    <row r="7354" spans="1:25" x14ac:dyDescent="0.25">
      <c r="A7354" s="32">
        <f>IF(Weighting!$P$10&gt;0,B7354,"")</f>
        <v>0.84499999999999997</v>
      </c>
      <c r="B7354">
        <f>Weighting!$C$10</f>
        <v>0.84499999999999997</v>
      </c>
      <c r="C7354">
        <f>Weighting!$F$10</f>
        <v>0</v>
      </c>
      <c r="D7354" t="b">
        <f>IF(C7354=1,'Data Transformation'!$G$3+0.5*'Data Transformation'!$W$25,IF(C7355=1,D7355-'Data Transformation'!$W$25,FALSE))</f>
        <v>0</v>
      </c>
      <c r="E7354" t="str">
        <f t="array" ref="E7354">IF(ISLOGICAL(D7354),"",FREQUENCY(IF('Data Transformation'!$B$425:$B$8425='Bin Analysis'!$B7347,'Data Transformation'!$G$425:$G$8425),D7354))</f>
        <v/>
      </c>
      <c r="F7354" t="str">
        <f t="shared" si="918"/>
        <v/>
      </c>
      <c r="G7354">
        <f>Weighting!$H$10</f>
        <v>0</v>
      </c>
      <c r="H7354">
        <f t="array" ref="H7354">FREQUENCY(IF('Data Transformation'!$B$4:$B$8425=B7347,'Data Transformation'!$G$4:$G$8425),'Bin Analysis'!$B7354)</f>
        <v>3</v>
      </c>
      <c r="I7354">
        <f t="shared" si="919"/>
        <v>2</v>
      </c>
      <c r="J7354">
        <f t="shared" si="920"/>
        <v>1</v>
      </c>
      <c r="K7354">
        <f>J7354*Weighting!$W$10</f>
        <v>3</v>
      </c>
      <c r="M7354" s="14"/>
    </row>
    <row r="7355" spans="1:25" x14ac:dyDescent="0.25">
      <c r="A7355" s="32">
        <f>IF(Weighting!$P$11&gt;0,B7355,"")</f>
        <v>0.97599999999999998</v>
      </c>
      <c r="B7355">
        <f>Weighting!$C$11</f>
        <v>0.97599999999999998</v>
      </c>
      <c r="C7355">
        <f>Weighting!$F$11</f>
        <v>0</v>
      </c>
      <c r="D7355">
        <f>IF(C7355=1,'Data Transformation'!$G$3+0.5*'Data Transformation'!$W$25,IF(C7356=1,D7356-'Data Transformation'!$W$25,FALSE))</f>
        <v>0.86899999999999999</v>
      </c>
      <c r="E7355">
        <f t="array" ref="E7355">IF(ISLOGICAL(D7355),"",FREQUENCY(IF('Data Transformation'!$B$425:$B$8425='Bin Analysis'!$B7347,'Data Transformation'!$G$425:$G$8425),D7355))</f>
        <v>3</v>
      </c>
      <c r="F7355" t="e">
        <f t="shared" si="918"/>
        <v>#VALUE!</v>
      </c>
      <c r="G7355">
        <f>Weighting!$H$11</f>
        <v>0</v>
      </c>
      <c r="H7355">
        <f t="array" ref="H7355">FREQUENCY(IF('Data Transformation'!$B$4:$B$8425=B7347,'Data Transformation'!$G$4:$G$8425),'Bin Analysis'!$B7355)</f>
        <v>5</v>
      </c>
      <c r="I7355">
        <f t="shared" si="919"/>
        <v>2</v>
      </c>
      <c r="J7355">
        <f t="shared" si="920"/>
        <v>1</v>
      </c>
      <c r="K7355">
        <f>J7355*Weighting!$W$11</f>
        <v>2</v>
      </c>
      <c r="M7355" s="14"/>
    </row>
    <row r="7356" spans="1:25" x14ac:dyDescent="0.25">
      <c r="A7356" s="32">
        <f>IF(Weighting!$P$12&gt;0,B7356,"")</f>
        <v>1.107</v>
      </c>
      <c r="B7356">
        <f>Weighting!$C$12</f>
        <v>1.107</v>
      </c>
      <c r="C7356">
        <f>Weighting!$F$12</f>
        <v>1</v>
      </c>
      <c r="D7356">
        <f>IF(C7356=1,'Data Transformation'!$G$3+0.5*'Data Transformation'!$W$25,IF(C7357=1,D7357-'Data Transformation'!$W$25,FALSE))</f>
        <v>1.131</v>
      </c>
      <c r="E7356">
        <f t="array" ref="E7356">IF(ISLOGICAL(D7356),"",FREQUENCY(IF('Data Transformation'!$B$425:$B$8425='Bin Analysis'!$B7347,'Data Transformation'!$G$425:$G$8425),D7356))</f>
        <v>11</v>
      </c>
      <c r="F7356">
        <f t="shared" si="918"/>
        <v>8</v>
      </c>
      <c r="G7356">
        <f>Weighting!$H$12</f>
        <v>0</v>
      </c>
      <c r="H7356">
        <f t="array" ref="H7356">FREQUENCY(IF('Data Transformation'!$B$4:$B$8425=B7347,'Data Transformation'!$G$4:$G$8425),'Bin Analysis'!$B7356)</f>
        <v>12</v>
      </c>
      <c r="I7356">
        <f t="shared" si="919"/>
        <v>7</v>
      </c>
      <c r="J7356">
        <f t="shared" si="920"/>
        <v>1</v>
      </c>
      <c r="K7356">
        <f>J7356*Weighting!$W$12</f>
        <v>1</v>
      </c>
      <c r="M7356" s="14"/>
    </row>
    <row r="7357" spans="1:25" x14ac:dyDescent="0.25">
      <c r="A7357" s="32">
        <f>IF(Weighting!$P$13&gt;0,B7357,"")</f>
        <v>1.238</v>
      </c>
      <c r="B7357">
        <f>Weighting!$C$13</f>
        <v>1.238</v>
      </c>
      <c r="C7357">
        <f>Weighting!$F$13</f>
        <v>0</v>
      </c>
      <c r="D7357" t="b">
        <f>IF(C7357=1,'Data Transformation'!$G$3+0.5*'Data Transformation'!$W$25,IF(C7358=1,D7358-'Data Transformation'!$W$25,FALSE))</f>
        <v>0</v>
      </c>
      <c r="E7357" t="str">
        <f t="array" ref="E7357">IF(ISLOGICAL(D7357),"",FREQUENCY(IF('Data Transformation'!$B$425:$B$8425='Bin Analysis'!$B7347,'Data Transformation'!$G$425:$G$8425),D7357))</f>
        <v/>
      </c>
      <c r="F7357" t="str">
        <f t="shared" si="918"/>
        <v/>
      </c>
      <c r="G7357">
        <f>Weighting!$H$13</f>
        <v>0</v>
      </c>
      <c r="H7357">
        <f t="array" ref="H7357">FREQUENCY(IF('Data Transformation'!$B$4:$B$8425=B7347,'Data Transformation'!$G$4:$G$8425),'Bin Analysis'!$B7357)</f>
        <v>12</v>
      </c>
      <c r="I7357">
        <f t="shared" si="919"/>
        <v>0</v>
      </c>
      <c r="J7357">
        <f t="shared" si="920"/>
        <v>0</v>
      </c>
      <c r="K7357">
        <f>J7357*Weighting!$W$13</f>
        <v>0</v>
      </c>
      <c r="M7357" s="14"/>
    </row>
    <row r="7358" spans="1:25" x14ac:dyDescent="0.25">
      <c r="A7358" s="32">
        <f>IF(Weighting!$P$14&gt;0,B7358,"")</f>
        <v>1.369</v>
      </c>
      <c r="B7358">
        <f>Weighting!$C$14</f>
        <v>1.369</v>
      </c>
      <c r="C7358">
        <f>Weighting!$F$14</f>
        <v>0</v>
      </c>
      <c r="D7358" t="b">
        <f>IF(C7358=1,'Data Transformation'!$G$3+0.5*'Data Transformation'!$W$25,IF(C7359=1,D7359-'Data Transformation'!$W$25,FALSE))</f>
        <v>0</v>
      </c>
      <c r="E7358" t="str">
        <f t="array" ref="E7358">IF(ISLOGICAL(D7358),"",FREQUENCY(IF('Data Transformation'!$B$425:$B$8425='Bin Analysis'!$B7347,'Data Transformation'!$G$425:$G$8425),D7358))</f>
        <v/>
      </c>
      <c r="F7358" t="str">
        <f t="shared" si="918"/>
        <v/>
      </c>
      <c r="G7358">
        <f>Weighting!$H$14</f>
        <v>0</v>
      </c>
      <c r="H7358">
        <f t="array" ref="H7358">FREQUENCY(IF('Data Transformation'!$B$4:$B$8425=B7347,'Data Transformation'!$G$4:$G$8425),'Bin Analysis'!$B7358)</f>
        <v>12</v>
      </c>
      <c r="I7358">
        <f t="shared" si="919"/>
        <v>0</v>
      </c>
      <c r="J7358">
        <f t="shared" si="920"/>
        <v>0</v>
      </c>
      <c r="K7358">
        <f>J7358*Weighting!$W$14</f>
        <v>0</v>
      </c>
      <c r="M7358" s="14"/>
    </row>
    <row r="7359" spans="1:25" x14ac:dyDescent="0.25">
      <c r="A7359" s="32">
        <f>IF(Weighting!$P$15&gt;0,B7359,"")</f>
        <v>1.5000009999999999</v>
      </c>
      <c r="B7359">
        <f>Weighting!$C$15</f>
        <v>1.5000009999999999</v>
      </c>
      <c r="C7359">
        <f>Weighting!$F$15</f>
        <v>0</v>
      </c>
      <c r="D7359" t="b">
        <f>IF(C7359=1,'Data Transformation'!$G$3+0.5*'Data Transformation'!$W$25,IF(C7360=1,D7360-'Data Transformation'!$W$25,FALSE))</f>
        <v>0</v>
      </c>
      <c r="E7359" t="str">
        <f t="array" ref="E7359">IF(ISLOGICAL(D7359),"",FREQUENCY(IF('Data Transformation'!$B$425:$B$8425='Bin Analysis'!$B7347,'Data Transformation'!$G$425:$G$8425),D7359))</f>
        <v/>
      </c>
      <c r="F7359" t="str">
        <f t="shared" si="918"/>
        <v/>
      </c>
      <c r="G7359">
        <f>Weighting!$H$15</f>
        <v>0</v>
      </c>
      <c r="H7359">
        <f t="array" ref="H7359">FREQUENCY(IF('Data Transformation'!$B$4:$B$8425=B7347,'Data Transformation'!$G$4:$G$8425),'Bin Analysis'!$B7359)</f>
        <v>12</v>
      </c>
      <c r="I7359">
        <f t="shared" si="919"/>
        <v>0</v>
      </c>
      <c r="J7359">
        <f t="shared" si="920"/>
        <v>0</v>
      </c>
      <c r="K7359">
        <f>J7359*Weighting!$W$15</f>
        <v>0</v>
      </c>
      <c r="M7359" s="14"/>
    </row>
    <row r="7360" spans="1:25" x14ac:dyDescent="0.25">
      <c r="A7360" s="32" t="str">
        <f>IF(Weighting!$P$16&gt;0,B7360,"")</f>
        <v/>
      </c>
      <c r="B7360">
        <f>Weighting!$C$16</f>
        <v>1.631</v>
      </c>
      <c r="C7360">
        <f>Weighting!$F$16</f>
        <v>0</v>
      </c>
      <c r="D7360" t="b">
        <f>IF(C7360=1,'Data Transformation'!$G$3+0.5*'Data Transformation'!$W$25,IF(C7361=1,D7361-'Data Transformation'!$W$25,FALSE))</f>
        <v>0</v>
      </c>
      <c r="E7360" t="str">
        <f t="array" ref="E7360">IF(ISLOGICAL(D7360),"",FREQUENCY(IF('Data Transformation'!$B$425:$B$8425='Bin Analysis'!$B7347,'Data Transformation'!$G$425:$G$8425),D7360))</f>
        <v/>
      </c>
      <c r="F7360" t="str">
        <f t="shared" si="918"/>
        <v/>
      </c>
      <c r="G7360">
        <f>Weighting!$H$16</f>
        <v>0</v>
      </c>
      <c r="H7360">
        <f t="array" ref="H7360">FREQUENCY(IF('Data Transformation'!$B$4:$B$8425=B7347,'Data Transformation'!$G$4:$G$8425),'Bin Analysis'!$B7360)</f>
        <v>12</v>
      </c>
      <c r="I7360">
        <f t="shared" si="919"/>
        <v>0</v>
      </c>
      <c r="J7360">
        <f t="shared" si="920"/>
        <v>0</v>
      </c>
      <c r="K7360">
        <f>J7360*Weighting!$W$16</f>
        <v>0</v>
      </c>
      <c r="M7360" s="14"/>
    </row>
    <row r="7361" spans="1:25" x14ac:dyDescent="0.25">
      <c r="A7361" s="32" t="str">
        <f>IF(Weighting!$P$17&gt;0,B7361,"")</f>
        <v/>
      </c>
      <c r="B7361">
        <f>Weighting!$C$17</f>
        <v>1.762</v>
      </c>
      <c r="C7361">
        <f>Weighting!$F$17</f>
        <v>0</v>
      </c>
      <c r="D7361" t="b">
        <f>IF(C7361=1,'Data Transformation'!$G$3+0.5*'Data Transformation'!$W$25,IF(C7362=1,D7362-'Data Transformation'!$W$25,FALSE))</f>
        <v>0</v>
      </c>
      <c r="E7361" t="str">
        <f t="array" ref="E7361">IF(ISLOGICAL(D7361),"",FREQUENCY(IF('Data Transformation'!$B$425:$B$8425='Bin Analysis'!$B7347,'Data Transformation'!$G$425:$G$8425),D7361))</f>
        <v/>
      </c>
      <c r="F7361" t="str">
        <f t="shared" si="918"/>
        <v/>
      </c>
      <c r="G7361">
        <f>Weighting!$H$17</f>
        <v>0</v>
      </c>
      <c r="H7361">
        <f t="array" ref="H7361">FREQUENCY(IF('Data Transformation'!$B$4:$B$8425=B7347,'Data Transformation'!$G$4:$G$8425),'Bin Analysis'!$B7361)</f>
        <v>12</v>
      </c>
      <c r="I7361">
        <f t="shared" si="919"/>
        <v>0</v>
      </c>
      <c r="J7361">
        <f t="shared" si="920"/>
        <v>0</v>
      </c>
      <c r="K7361">
        <f>J7361*Weighting!$W$17</f>
        <v>0</v>
      </c>
      <c r="M7361" s="14"/>
    </row>
    <row r="7362" spans="1:25" x14ac:dyDescent="0.25">
      <c r="A7362" s="32" t="str">
        <f>IF(Weighting!$P$18&gt;0,B7362,"")</f>
        <v/>
      </c>
      <c r="B7362">
        <f>Weighting!$C$18</f>
        <v>1.893</v>
      </c>
      <c r="C7362">
        <f>Weighting!$F$18</f>
        <v>0</v>
      </c>
      <c r="D7362" t="b">
        <f>IF(C7362=1,'Data Transformation'!$G$3+0.5*'Data Transformation'!$W$25,IF(C7363=1,D7363-'Data Transformation'!$W$25,FALSE))</f>
        <v>0</v>
      </c>
      <c r="E7362" t="str">
        <f t="array" ref="E7362">IF(ISLOGICAL(D7362),"",FREQUENCY(IF('Data Transformation'!$B$425:$B$8425='Bin Analysis'!$B7347,'Data Transformation'!$G$425:$G$8425),D7362))</f>
        <v/>
      </c>
      <c r="F7362" t="str">
        <f t="shared" si="918"/>
        <v/>
      </c>
      <c r="G7362">
        <f>Weighting!$H$18</f>
        <v>0</v>
      </c>
      <c r="H7362">
        <f t="array" ref="H7362">FREQUENCY(IF('Data Transformation'!$B$4:$B$8425=B7347,'Data Transformation'!$G$4:$G$8425),'Bin Analysis'!$B7362)</f>
        <v>12</v>
      </c>
      <c r="I7362">
        <f t="shared" si="919"/>
        <v>0</v>
      </c>
      <c r="J7362">
        <f t="shared" si="920"/>
        <v>0</v>
      </c>
      <c r="K7362">
        <f>J7362*Weighting!$W$18</f>
        <v>0</v>
      </c>
      <c r="M7362" s="14"/>
    </row>
    <row r="7363" spans="1:25" x14ac:dyDescent="0.25">
      <c r="A7363" s="32" t="str">
        <f>IF(Weighting!$P$19&gt;0,B7363,"")</f>
        <v/>
      </c>
      <c r="B7363">
        <f>Weighting!$C$19</f>
        <v>2.024</v>
      </c>
      <c r="C7363">
        <f>Weighting!$F$19</f>
        <v>0</v>
      </c>
      <c r="D7363" t="b">
        <f>IF(C7363=1,'Data Transformation'!$G$3+0.5*'Data Transformation'!$W$25,IF(C7364=1,D7364-'Data Transformation'!$W$25,FALSE))</f>
        <v>0</v>
      </c>
      <c r="E7363" t="str">
        <f t="array" ref="E7363">IF(ISLOGICAL(D7363),"",FREQUENCY(IF('Data Transformation'!$B$425:$B$8425='Bin Analysis'!$B7347,'Data Transformation'!$G$425:$G$8425),D7363))</f>
        <v/>
      </c>
      <c r="F7363" t="str">
        <f t="shared" si="918"/>
        <v/>
      </c>
      <c r="G7363">
        <f>Weighting!$H$19</f>
        <v>0</v>
      </c>
      <c r="H7363">
        <f t="array" ref="H7363">FREQUENCY(IF('Data Transformation'!$B$4:$B$8425=B7347,'Data Transformation'!$G$4:$G$8425),'Bin Analysis'!$B7363)</f>
        <v>12</v>
      </c>
      <c r="I7363">
        <f t="shared" si="919"/>
        <v>0</v>
      </c>
      <c r="J7363">
        <f t="shared" si="920"/>
        <v>0</v>
      </c>
      <c r="K7363">
        <f>J7363*Weighting!$W$19</f>
        <v>0</v>
      </c>
      <c r="M7363" s="14"/>
    </row>
    <row r="7364" spans="1:25" x14ac:dyDescent="0.25">
      <c r="A7364" s="32" t="str">
        <f>IF(Weighting!$P$20&gt;0,B7364,"")</f>
        <v/>
      </c>
      <c r="B7364">
        <f>Weighting!$C$20</f>
        <v>2.1550000000000002</v>
      </c>
      <c r="C7364">
        <f>Weighting!$F$20</f>
        <v>0</v>
      </c>
      <c r="D7364" t="b">
        <f>IF(C7364=1,'Data Transformation'!$G$3+0.5*'Data Transformation'!$W$25,IF(C7365=1,D7365-'Data Transformation'!$W$25,FALSE))</f>
        <v>0</v>
      </c>
      <c r="E7364" t="str">
        <f t="array" ref="E7364">IF(ISLOGICAL(D7364),"",FREQUENCY(IF('Data Transformation'!$B$425:$B$8425='Bin Analysis'!$B7347,'Data Transformation'!$G$425:$G$8425),D7364))</f>
        <v/>
      </c>
      <c r="F7364" t="str">
        <f t="shared" si="918"/>
        <v/>
      </c>
      <c r="G7364">
        <f>Weighting!$H$20</f>
        <v>0</v>
      </c>
      <c r="H7364">
        <f t="array" ref="H7364">FREQUENCY(IF('Data Transformation'!$B$4:$B$8425=B7347,'Data Transformation'!$G$4:$G$8425),'Bin Analysis'!$B7364)</f>
        <v>12</v>
      </c>
      <c r="I7364">
        <f t="shared" si="919"/>
        <v>0</v>
      </c>
      <c r="J7364">
        <f t="shared" si="920"/>
        <v>0</v>
      </c>
      <c r="K7364">
        <f>J7364*Weighting!$W$20</f>
        <v>0</v>
      </c>
      <c r="M7364" s="14"/>
    </row>
    <row r="7365" spans="1:25" x14ac:dyDescent="0.25">
      <c r="A7365" s="32" t="str">
        <f>IF(Weighting!$P$21&gt;0,B7365,"")</f>
        <v/>
      </c>
      <c r="B7365">
        <f>Weighting!$C$21</f>
        <v>2.2860000000000005</v>
      </c>
      <c r="C7365">
        <f>Weighting!$F$21</f>
        <v>0</v>
      </c>
      <c r="D7365" t="b">
        <f>IF(C7365=1,'Data Transformation'!$G$3+0.5*'Data Transformation'!$W$25,IF(C7366=1,D7366-'Data Transformation'!$W$25,FALSE))</f>
        <v>0</v>
      </c>
      <c r="E7365" t="str">
        <f t="array" ref="E7365">IF(ISLOGICAL(D7365),"",FREQUENCY(IF('Data Transformation'!$B$425:$B$8425='Bin Analysis'!$B7347,'Data Transformation'!$G$425:$G$8425),D7365))</f>
        <v/>
      </c>
      <c r="F7365" t="str">
        <f t="shared" si="918"/>
        <v/>
      </c>
      <c r="G7365">
        <f>Weighting!$H$21</f>
        <v>0</v>
      </c>
      <c r="H7365">
        <f t="array" ref="H7365">FREQUENCY(IF('Data Transformation'!$B$4:$B$8425=B7347,'Data Transformation'!$G$4:$G$8425),'Bin Analysis'!$B7365)</f>
        <v>12</v>
      </c>
      <c r="I7365">
        <f t="shared" si="919"/>
        <v>0</v>
      </c>
      <c r="J7365">
        <f t="shared" si="920"/>
        <v>0</v>
      </c>
      <c r="K7365">
        <f>J7365*Weighting!$W$21</f>
        <v>0</v>
      </c>
      <c r="M7365" s="14"/>
    </row>
    <row r="7366" spans="1:25" x14ac:dyDescent="0.25">
      <c r="A7366" s="32" t="str">
        <f>IF(Weighting!$P$22&gt;0,B7366,"")</f>
        <v/>
      </c>
      <c r="B7366">
        <f>Weighting!$C$22</f>
        <v>2.4170000000000007</v>
      </c>
      <c r="C7366">
        <f>Weighting!$F$22</f>
        <v>0</v>
      </c>
      <c r="D7366" t="b">
        <f>IF(C7366=1,'Data Transformation'!$G$3+0.5*'Data Transformation'!$W$25,IF(C7367=1,D7367-'Data Transformation'!$W$25,FALSE))</f>
        <v>0</v>
      </c>
      <c r="E7366" t="str">
        <f t="array" ref="E7366">IF(ISLOGICAL(D7366),"",FREQUENCY(IF('Data Transformation'!$B$425:$B$8425='Bin Analysis'!$B7347,'Data Transformation'!$G$425:$G$8425),D7366))</f>
        <v/>
      </c>
      <c r="F7366" t="str">
        <f t="shared" si="918"/>
        <v/>
      </c>
      <c r="G7366">
        <f>Weighting!$H$22</f>
        <v>0</v>
      </c>
      <c r="H7366">
        <f t="array" ref="H7366">FREQUENCY(IF('Data Transformation'!$B$4:$B$8425=B7347,'Data Transformation'!$G$4:$G$8425),'Bin Analysis'!$B7366)</f>
        <v>12</v>
      </c>
      <c r="I7366">
        <f t="shared" si="919"/>
        <v>0</v>
      </c>
      <c r="J7366">
        <f t="shared" si="920"/>
        <v>0</v>
      </c>
      <c r="K7366">
        <f>J7366*Weighting!$W$22</f>
        <v>0</v>
      </c>
      <c r="M7366" s="14"/>
    </row>
    <row r="7367" spans="1:25" x14ac:dyDescent="0.25">
      <c r="A7367" s="32" t="str">
        <f>IF(Weighting!$P$23&gt;0,B7367,"")</f>
        <v/>
      </c>
      <c r="B7367">
        <f>Weighting!$C$23</f>
        <v>2.5480000000000009</v>
      </c>
      <c r="C7367">
        <f>Weighting!$F$23</f>
        <v>0</v>
      </c>
      <c r="D7367" t="b">
        <f>IF(C7367=1,'Data Transformation'!$G$3+0.5*'Data Transformation'!$W$25,IF(C7368=1,D7368-'Data Transformation'!$W$25,FALSE))</f>
        <v>0</v>
      </c>
      <c r="E7367" t="str">
        <f t="array" ref="E7367">IF(ISLOGICAL(D7367),"",FREQUENCY(IF('Data Transformation'!$B$425:$B$8425='Bin Analysis'!$B7347,'Data Transformation'!$G$425:$G$8425),D7367))</f>
        <v/>
      </c>
      <c r="F7367" t="str">
        <f t="shared" si="918"/>
        <v/>
      </c>
      <c r="G7367">
        <f>Weighting!$H$23</f>
        <v>0</v>
      </c>
      <c r="H7367">
        <f t="array" ref="H7367">FREQUENCY(IF('Data Transformation'!$B$4:$B$8425=B7347,'Data Transformation'!$G$4:$G$8425),'Bin Analysis'!$B7367)</f>
        <v>12</v>
      </c>
      <c r="I7367">
        <f t="shared" si="919"/>
        <v>0</v>
      </c>
      <c r="J7367">
        <f t="shared" si="920"/>
        <v>0</v>
      </c>
      <c r="K7367">
        <f>J7367*Weighting!$W$23</f>
        <v>0</v>
      </c>
      <c r="M7367" s="14"/>
    </row>
    <row r="7368" spans="1:25" x14ac:dyDescent="0.25">
      <c r="A7368" s="32" t="str">
        <f>IF(Weighting!$P$24&gt;0,B7368,"")</f>
        <v/>
      </c>
      <c r="B7368">
        <f>Weighting!$C$24</f>
        <v>2.6790000000000012</v>
      </c>
      <c r="C7368">
        <f>Weighting!$F$24</f>
        <v>0</v>
      </c>
      <c r="D7368" t="b">
        <f>IF(C7368=1,'Data Transformation'!$G$3+0.5*'Data Transformation'!$W$25,IF(C7369=1,D7369-'Data Transformation'!$W$25,FALSE))</f>
        <v>0</v>
      </c>
      <c r="E7368" t="str">
        <f t="array" ref="E7368">IF(ISLOGICAL(D7368),"",FREQUENCY(IF('Data Transformation'!$B$425:$B$8425='Bin Analysis'!$B7347,'Data Transformation'!$G$425:$G$8425),D7368))</f>
        <v/>
      </c>
      <c r="F7368" t="str">
        <f t="shared" si="918"/>
        <v/>
      </c>
      <c r="G7368">
        <f>Weighting!$H$24</f>
        <v>0</v>
      </c>
      <c r="H7368">
        <f t="array" ref="H7368">FREQUENCY(IF('Data Transformation'!$B$4:$B$8425=B7347,'Data Transformation'!$G$4:$G$8425),'Bin Analysis'!$B7368)</f>
        <v>12</v>
      </c>
      <c r="I7368">
        <f t="shared" si="919"/>
        <v>0</v>
      </c>
      <c r="J7368">
        <f t="shared" si="920"/>
        <v>0</v>
      </c>
      <c r="K7368">
        <f>J7368*Weighting!$W$24</f>
        <v>0</v>
      </c>
      <c r="M7368" s="14"/>
    </row>
    <row r="7369" spans="1:25" x14ac:dyDescent="0.25">
      <c r="A7369" s="32" t="str">
        <f>IF(Weighting!$P$25&gt;0,B7369,"")</f>
        <v/>
      </c>
      <c r="B7369">
        <f>Weighting!$C$25</f>
        <v>2.8100000000000014</v>
      </c>
      <c r="C7369">
        <f>Weighting!$F$25</f>
        <v>0</v>
      </c>
      <c r="D7369" t="b">
        <f>IF(C7369=1,'Data Transformation'!$G$3+0.5*'Data Transformation'!$W$25,IF(C7370=1,D7370-'Data Transformation'!$W$25,FALSE))</f>
        <v>0</v>
      </c>
      <c r="E7369" t="str">
        <f t="array" ref="E7369">IF(ISLOGICAL(D7369),"",FREQUENCY(IF('Data Transformation'!$B$425:$B$8425='Bin Analysis'!$B7347,'Data Transformation'!$G$425:$G$8425),D7369))</f>
        <v/>
      </c>
      <c r="F7369" t="str">
        <f t="shared" si="918"/>
        <v/>
      </c>
      <c r="G7369">
        <f>Weighting!$H$25</f>
        <v>0</v>
      </c>
      <c r="H7369">
        <f t="array" ref="H7369">FREQUENCY(IF('Data Transformation'!$B$4:$B$8425=B7347,'Data Transformation'!$G$4:$G$8425),'Bin Analysis'!$B7369)</f>
        <v>12</v>
      </c>
      <c r="I7369">
        <f t="shared" si="919"/>
        <v>0</v>
      </c>
      <c r="J7369">
        <f t="shared" si="920"/>
        <v>0</v>
      </c>
      <c r="K7369">
        <f>J7369*Weighting!$W$25</f>
        <v>0</v>
      </c>
      <c r="M7369" s="14"/>
    </row>
    <row r="7370" spans="1:25" x14ac:dyDescent="0.25">
      <c r="O7370"/>
      <c r="P7370"/>
      <c r="Q7370"/>
      <c r="R7370"/>
    </row>
    <row r="7371" spans="1:25" ht="23.25" x14ac:dyDescent="0.35">
      <c r="A7371" s="21" t="s">
        <v>0</v>
      </c>
      <c r="B7371" s="21">
        <f>IFERROR(VLOOKUP(C7371,'Data Transformation'!$L$6:$M$426,2,FALSE),"")</f>
        <v>307</v>
      </c>
      <c r="C7371" s="21">
        <f>C7347+1</f>
        <v>307</v>
      </c>
      <c r="D7371" s="21"/>
      <c r="E7371" s="21"/>
      <c r="F7371" s="21"/>
      <c r="G7371" s="21"/>
      <c r="H7371" s="22"/>
      <c r="I7371" s="22"/>
      <c r="J7371" s="22"/>
      <c r="K7371" s="21"/>
      <c r="L7371" s="21">
        <f>B7371</f>
        <v>307</v>
      </c>
      <c r="M7371" s="23">
        <f>INDEX('Data Transformation'!$O$4:$O$424,MATCH($B7371,'Data Transformation'!$M$4:$M$424,0),MATCH($M$2,'Data Transformation'!$O$3,0))</f>
        <v>16</v>
      </c>
      <c r="N7371" s="27">
        <f>IF('Input and Summary Results'!$J$16="minimum",'Bin Analysis'!X7372/(M7371-1),'Bin Analysis'!Y7371/('Bin Analysis'!M7371-1))</f>
        <v>0</v>
      </c>
      <c r="O7371" s="27">
        <f>IF(M7371=FALSE,NA(),(VLOOKUP(1,C7374:K7393,4,FALSE))/(M7371-1))</f>
        <v>0.2</v>
      </c>
      <c r="P7371" s="27">
        <f>IF(M7371=FALSE,NA(),SUM(J7374:J7393)/Weighting!$S$5)</f>
        <v>0.7</v>
      </c>
      <c r="Q7371" s="27">
        <f>IF(M7371=FALSE,NA(),SUM(K7374:K7393)/Weighting!$S$6)</f>
        <v>0.65217391304347827</v>
      </c>
      <c r="R7371" s="27">
        <f>IF(M7371=FALSE,NA(),(VLOOKUP(1,G7374:K7393,3,FALSE))/(M7371-1))</f>
        <v>0.13333333333333333</v>
      </c>
      <c r="S7371" s="22" t="str">
        <f>IF(M7371=FALSE,NA(),IF(SUM(J7374:J7393)=2,"yes","no"))</f>
        <v>no</v>
      </c>
      <c r="X7371" s="2" cm="2">
        <f t="array" ref="X7371:X7372">FREQUENCY(IF('Data Transformation'!$B$425:$B$6424='Bin Analysis'!L7371,'Data Transformation'!$G$425:$G$6424),'Data Transformation'!$U$11)</f>
        <v>15</v>
      </c>
      <c r="Y7371" s="2" cm="2">
        <f t="array" ref="Y7371:Y7372">FREQUENCY(IF('Data Transformation'!$B$425:$B$6424='Bin Analysis'!L7371,'Data Transformation'!$G$425:$G$6424),'Data Transformation'!$U$12)</f>
        <v>12</v>
      </c>
    </row>
    <row r="7372" spans="1:25" x14ac:dyDescent="0.25">
      <c r="A7372" s="14" t="s">
        <v>67</v>
      </c>
      <c r="B7372" t="s">
        <v>47</v>
      </c>
      <c r="C7372" t="s">
        <v>5</v>
      </c>
      <c r="D7372" t="s">
        <v>100</v>
      </c>
      <c r="E7372" t="s">
        <v>101</v>
      </c>
      <c r="F7372" t="s">
        <v>102</v>
      </c>
      <c r="G7372" t="s">
        <v>70</v>
      </c>
      <c r="H7372" t="s">
        <v>31</v>
      </c>
      <c r="I7372" t="s">
        <v>32</v>
      </c>
      <c r="J7372" t="s">
        <v>46</v>
      </c>
      <c r="K7372" s="14" t="s">
        <v>45</v>
      </c>
      <c r="M7372" s="14"/>
      <c r="X7372" s="2">
        <v>0</v>
      </c>
      <c r="Y7372" s="2">
        <v>3</v>
      </c>
    </row>
    <row r="7373" spans="1:25" x14ac:dyDescent="0.25">
      <c r="A7373" s="32"/>
      <c r="D7373" t="b">
        <f>IF(C7373=1,'Data Transformation'!$G$3+0.5*'Data Transformation'!$W$25,IF(C7374=1,D7374-'Data Transformation'!$W$25,FALSE))</f>
        <v>0</v>
      </c>
      <c r="E7373" t="str">
        <f t="array" ref="E7373">IF(ISLOGICAL(D7373),"",FREQUENCY(IF('Data Transformation'!$B$425:$B$8425='Bin Analysis'!$B7371,'Data Transformation'!$G$425:$G$8425),D7373))</f>
        <v/>
      </c>
      <c r="F7373" t="str">
        <f>IF(ISLOGICAL(D7373),"",E7373-E7372)</f>
        <v/>
      </c>
      <c r="M7373" s="14"/>
    </row>
    <row r="7374" spans="1:25" x14ac:dyDescent="0.25">
      <c r="A7374" s="32">
        <f>IF(Weighting!$P$6&gt;0,B7374,"")</f>
        <v>0.32100000000000001</v>
      </c>
      <c r="B7374">
        <f>Weighting!$C$6</f>
        <v>0.32100000000000001</v>
      </c>
      <c r="C7374">
        <f>Weighting!$F$6</f>
        <v>0</v>
      </c>
      <c r="D7374" t="b">
        <f>IF(C7374=1,'Data Transformation'!$G$3+0.5*'Data Transformation'!$W$25,IF(C7375=1,D7375-'Data Transformation'!$W$25,FALSE))</f>
        <v>0</v>
      </c>
      <c r="E7374" t="str">
        <f t="array" ref="E7374">IF(ISLOGICAL(D7374),"",FREQUENCY(IF('Data Transformation'!$B$425:$B$8425='Bin Analysis'!$B7371,'Data Transformation'!$G$425:$G$8425),D7374))</f>
        <v/>
      </c>
      <c r="F7374" t="str">
        <f>IF(ISLOGICAL(D7374),"",E7374-E7373)</f>
        <v/>
      </c>
      <c r="G7374">
        <f>Weighting!$H$6</f>
        <v>1</v>
      </c>
      <c r="H7374">
        <f t="array" ref="H7374">FREQUENCY(IF('Data Transformation'!$B$4:$B$8425=B7371,'Data Transformation'!$G$4:$G$8425),'Bin Analysis'!$B7374)</f>
        <v>2</v>
      </c>
      <c r="I7374">
        <f>H7374-H7373</f>
        <v>2</v>
      </c>
      <c r="J7374">
        <f>IF(I7374=0,0,1)</f>
        <v>1</v>
      </c>
      <c r="K7374">
        <f>J7374*Weighting!$W$6</f>
        <v>1</v>
      </c>
      <c r="M7374" s="14"/>
    </row>
    <row r="7375" spans="1:25" x14ac:dyDescent="0.25">
      <c r="A7375" s="32">
        <f>IF(Weighting!$P$7&gt;0,B7375,"")</f>
        <v>0.45200000000000001</v>
      </c>
      <c r="B7375">
        <f>Weighting!$C$7</f>
        <v>0.45200000000000001</v>
      </c>
      <c r="C7375">
        <f>Weighting!$F$7</f>
        <v>0</v>
      </c>
      <c r="D7375" t="b">
        <f>IF(C7375=1,'Data Transformation'!$G$3+0.5*'Data Transformation'!$W$25,IF(C7376=1,D7376-'Data Transformation'!$W$25,FALSE))</f>
        <v>0</v>
      </c>
      <c r="E7375" t="str">
        <f t="array" ref="E7375">IF(ISLOGICAL(D7375),"",FREQUENCY(IF('Data Transformation'!$B$425:$B$8425='Bin Analysis'!$B7371,'Data Transformation'!$G$425:$G$8425),D7375))</f>
        <v/>
      </c>
      <c r="F7375" t="str">
        <f t="shared" ref="F7375:F7393" si="921">IF(ISLOGICAL(D7375),"",E7375-E7374)</f>
        <v/>
      </c>
      <c r="G7375">
        <f>Weighting!$H$7</f>
        <v>0</v>
      </c>
      <c r="H7375">
        <f t="array" ref="H7375">FREQUENCY(IF('Data Transformation'!$B$4:$B$8425=B7371,'Data Transformation'!$G$4:$G$8425),'Bin Analysis'!$B7375)</f>
        <v>4</v>
      </c>
      <c r="I7375">
        <f t="shared" ref="I7375:I7393" si="922">H7375-H7374</f>
        <v>2</v>
      </c>
      <c r="J7375">
        <f>IF(I7375=0,0,1)</f>
        <v>1</v>
      </c>
      <c r="K7375">
        <f>J7375*Weighting!$W$7</f>
        <v>2</v>
      </c>
      <c r="M7375" s="14"/>
    </row>
    <row r="7376" spans="1:25" x14ac:dyDescent="0.25">
      <c r="A7376" s="32">
        <f>IF(Weighting!$P$8&gt;0,B7376,"")</f>
        <v>0.58299999999999996</v>
      </c>
      <c r="B7376">
        <f>Weighting!$C$8</f>
        <v>0.58299999999999996</v>
      </c>
      <c r="C7376">
        <f>Weighting!$F$8</f>
        <v>0</v>
      </c>
      <c r="D7376" t="b">
        <f>IF(C7376=1,'Data Transformation'!$G$3+0.5*'Data Transformation'!$W$25,IF(C7377=1,D7377-'Data Transformation'!$W$25,FALSE))</f>
        <v>0</v>
      </c>
      <c r="E7376" t="str">
        <f t="array" ref="E7376">IF(ISLOGICAL(D7376),"",FREQUENCY(IF('Data Transformation'!$B$425:$B$8425='Bin Analysis'!$B7371,'Data Transformation'!$G$425:$G$8425),D7376))</f>
        <v/>
      </c>
      <c r="F7376" t="str">
        <f t="shared" si="921"/>
        <v/>
      </c>
      <c r="G7376">
        <f>Weighting!$H$8</f>
        <v>0</v>
      </c>
      <c r="H7376">
        <f t="array" ref="H7376">FREQUENCY(IF('Data Transformation'!$B$4:$B$8425=B7371,'Data Transformation'!$G$4:$G$8425),'Bin Analysis'!$B7376)</f>
        <v>8</v>
      </c>
      <c r="I7376">
        <f t="shared" si="922"/>
        <v>4</v>
      </c>
      <c r="J7376">
        <f t="shared" ref="J7376:J7393" si="923">IF(I7376=0,0,1)</f>
        <v>1</v>
      </c>
      <c r="K7376">
        <f>J7376*Weighting!$W$8</f>
        <v>3</v>
      </c>
      <c r="M7376" s="14"/>
    </row>
    <row r="7377" spans="1:13" x14ac:dyDescent="0.25">
      <c r="A7377" s="32">
        <f>IF(Weighting!$P$9&gt;0,B7377,"")</f>
        <v>0.71399999999999997</v>
      </c>
      <c r="B7377" s="50">
        <f>Weighting!$C$9</f>
        <v>0.71399999999999997</v>
      </c>
      <c r="C7377">
        <f>Weighting!$F$9</f>
        <v>0</v>
      </c>
      <c r="D7377" t="b">
        <f>IF(C7377=1,'Data Transformation'!$G$3+0.5*'Data Transformation'!$W$25,IF(C7378=1,D7378-'Data Transformation'!$W$25,FALSE))</f>
        <v>0</v>
      </c>
      <c r="E7377" t="str">
        <f t="array" ref="E7377">IF(ISLOGICAL(D7377),"",FREQUENCY(IF('Data Transformation'!$B$425:$B$8425='Bin Analysis'!$B7371,'Data Transformation'!$G$425:$G$8425),D7377))</f>
        <v/>
      </c>
      <c r="F7377" t="str">
        <f t="shared" si="921"/>
        <v/>
      </c>
      <c r="G7377">
        <f>Weighting!$H$9</f>
        <v>0</v>
      </c>
      <c r="H7377">
        <f t="array" ref="H7377">FREQUENCY(IF('Data Transformation'!$B$4:$B$8425=B7371,'Data Transformation'!$G$4:$G$8425),'Bin Analysis'!$B7377)</f>
        <v>9</v>
      </c>
      <c r="I7377">
        <f t="shared" si="922"/>
        <v>1</v>
      </c>
      <c r="J7377">
        <f t="shared" si="923"/>
        <v>1</v>
      </c>
      <c r="K7377">
        <f>J7377*Weighting!$W$9</f>
        <v>3</v>
      </c>
      <c r="M7377" s="14"/>
    </row>
    <row r="7378" spans="1:13" x14ac:dyDescent="0.25">
      <c r="A7378" s="32">
        <f>IF(Weighting!$P$10&gt;0,B7378,"")</f>
        <v>0.84499999999999997</v>
      </c>
      <c r="B7378">
        <f>Weighting!$C$10</f>
        <v>0.84499999999999997</v>
      </c>
      <c r="C7378">
        <f>Weighting!$F$10</f>
        <v>0</v>
      </c>
      <c r="D7378" t="b">
        <f>IF(C7378=1,'Data Transformation'!$G$3+0.5*'Data Transformation'!$W$25,IF(C7379=1,D7379-'Data Transformation'!$W$25,FALSE))</f>
        <v>0</v>
      </c>
      <c r="E7378" t="str">
        <f t="array" ref="E7378">IF(ISLOGICAL(D7378),"",FREQUENCY(IF('Data Transformation'!$B$425:$B$8425='Bin Analysis'!$B7371,'Data Transformation'!$G$425:$G$8425),D7378))</f>
        <v/>
      </c>
      <c r="F7378" t="str">
        <f t="shared" si="921"/>
        <v/>
      </c>
      <c r="G7378">
        <f>Weighting!$H$10</f>
        <v>0</v>
      </c>
      <c r="H7378">
        <f t="array" ref="H7378">FREQUENCY(IF('Data Transformation'!$B$4:$B$8425=B7371,'Data Transformation'!$G$4:$G$8425),'Bin Analysis'!$B7378)</f>
        <v>11</v>
      </c>
      <c r="I7378">
        <f t="shared" si="922"/>
        <v>2</v>
      </c>
      <c r="J7378">
        <f t="shared" si="923"/>
        <v>1</v>
      </c>
      <c r="K7378">
        <f>J7378*Weighting!$W$10</f>
        <v>3</v>
      </c>
      <c r="M7378" s="14"/>
    </row>
    <row r="7379" spans="1:13" x14ac:dyDescent="0.25">
      <c r="A7379" s="32">
        <f>IF(Weighting!$P$11&gt;0,B7379,"")</f>
        <v>0.97599999999999998</v>
      </c>
      <c r="B7379">
        <f>Weighting!$C$11</f>
        <v>0.97599999999999998</v>
      </c>
      <c r="C7379">
        <f>Weighting!$F$11</f>
        <v>0</v>
      </c>
      <c r="D7379">
        <f>IF(C7379=1,'Data Transformation'!$G$3+0.5*'Data Transformation'!$W$25,IF(C7380=1,D7380-'Data Transformation'!$W$25,FALSE))</f>
        <v>0.86899999999999999</v>
      </c>
      <c r="E7379">
        <f t="array" ref="E7379">IF(ISLOGICAL(D7379),"",FREQUENCY(IF('Data Transformation'!$B$425:$B$8425='Bin Analysis'!$B7371,'Data Transformation'!$G$425:$G$8425),D7379))</f>
        <v>12</v>
      </c>
      <c r="F7379" t="e">
        <f t="shared" si="921"/>
        <v>#VALUE!</v>
      </c>
      <c r="G7379">
        <f>Weighting!$H$11</f>
        <v>0</v>
      </c>
      <c r="H7379">
        <f t="array" ref="H7379">FREQUENCY(IF('Data Transformation'!$B$4:$B$8425=B7371,'Data Transformation'!$G$4:$G$8425),'Bin Analysis'!$B7379)</f>
        <v>15</v>
      </c>
      <c r="I7379">
        <f t="shared" si="922"/>
        <v>4</v>
      </c>
      <c r="J7379">
        <f t="shared" si="923"/>
        <v>1</v>
      </c>
      <c r="K7379">
        <f>J7379*Weighting!$W$11</f>
        <v>2</v>
      </c>
      <c r="M7379" s="14"/>
    </row>
    <row r="7380" spans="1:13" x14ac:dyDescent="0.25">
      <c r="A7380" s="32">
        <f>IF(Weighting!$P$12&gt;0,B7380,"")</f>
        <v>1.107</v>
      </c>
      <c r="B7380">
        <f>Weighting!$C$12</f>
        <v>1.107</v>
      </c>
      <c r="C7380">
        <f>Weighting!$F$12</f>
        <v>1</v>
      </c>
      <c r="D7380">
        <f>IF(C7380=1,'Data Transformation'!$G$3+0.5*'Data Transformation'!$W$25,IF(C7381=1,D7381-'Data Transformation'!$W$25,FALSE))</f>
        <v>1.131</v>
      </c>
      <c r="E7380">
        <f t="array" ref="E7380">IF(ISLOGICAL(D7380),"",FREQUENCY(IF('Data Transformation'!$B$425:$B$8425='Bin Analysis'!$B7371,'Data Transformation'!$G$425:$G$8425),D7380))</f>
        <v>15</v>
      </c>
      <c r="F7380">
        <f t="shared" si="921"/>
        <v>3</v>
      </c>
      <c r="G7380">
        <f>Weighting!$H$12</f>
        <v>0</v>
      </c>
      <c r="H7380">
        <f t="array" ref="H7380">FREQUENCY(IF('Data Transformation'!$B$4:$B$8425=B7371,'Data Transformation'!$G$4:$G$8425),'Bin Analysis'!$B7380)</f>
        <v>16</v>
      </c>
      <c r="I7380">
        <f t="shared" si="922"/>
        <v>1</v>
      </c>
      <c r="J7380">
        <f t="shared" si="923"/>
        <v>1</v>
      </c>
      <c r="K7380">
        <f>J7380*Weighting!$W$12</f>
        <v>1</v>
      </c>
      <c r="M7380" s="14"/>
    </row>
    <row r="7381" spans="1:13" x14ac:dyDescent="0.25">
      <c r="A7381" s="32">
        <f>IF(Weighting!$P$13&gt;0,B7381,"")</f>
        <v>1.238</v>
      </c>
      <c r="B7381">
        <f>Weighting!$C$13</f>
        <v>1.238</v>
      </c>
      <c r="C7381">
        <f>Weighting!$F$13</f>
        <v>0</v>
      </c>
      <c r="D7381" t="b">
        <f>IF(C7381=1,'Data Transformation'!$G$3+0.5*'Data Transformation'!$W$25,IF(C7382=1,D7382-'Data Transformation'!$W$25,FALSE))</f>
        <v>0</v>
      </c>
      <c r="E7381" t="str">
        <f t="array" ref="E7381">IF(ISLOGICAL(D7381),"",FREQUENCY(IF('Data Transformation'!$B$425:$B$8425='Bin Analysis'!$B7371,'Data Transformation'!$G$425:$G$8425),D7381))</f>
        <v/>
      </c>
      <c r="F7381" t="str">
        <f t="shared" si="921"/>
        <v/>
      </c>
      <c r="G7381">
        <f>Weighting!$H$13</f>
        <v>0</v>
      </c>
      <c r="H7381">
        <f t="array" ref="H7381">FREQUENCY(IF('Data Transformation'!$B$4:$B$8425=B7371,'Data Transformation'!$G$4:$G$8425),'Bin Analysis'!$B7381)</f>
        <v>16</v>
      </c>
      <c r="I7381">
        <f t="shared" si="922"/>
        <v>0</v>
      </c>
      <c r="J7381">
        <f t="shared" si="923"/>
        <v>0</v>
      </c>
      <c r="K7381">
        <f>J7381*Weighting!$W$13</f>
        <v>0</v>
      </c>
      <c r="M7381" s="14"/>
    </row>
    <row r="7382" spans="1:13" x14ac:dyDescent="0.25">
      <c r="A7382" s="32">
        <f>IF(Weighting!$P$14&gt;0,B7382,"")</f>
        <v>1.369</v>
      </c>
      <c r="B7382">
        <f>Weighting!$C$14</f>
        <v>1.369</v>
      </c>
      <c r="C7382">
        <f>Weighting!$F$14</f>
        <v>0</v>
      </c>
      <c r="D7382" t="b">
        <f>IF(C7382=1,'Data Transformation'!$G$3+0.5*'Data Transformation'!$W$25,IF(C7383=1,D7383-'Data Transformation'!$W$25,FALSE))</f>
        <v>0</v>
      </c>
      <c r="E7382" t="str">
        <f t="array" ref="E7382">IF(ISLOGICAL(D7382),"",FREQUENCY(IF('Data Transformation'!$B$425:$B$8425='Bin Analysis'!$B7371,'Data Transformation'!$G$425:$G$8425),D7382))</f>
        <v/>
      </c>
      <c r="F7382" t="str">
        <f t="shared" si="921"/>
        <v/>
      </c>
      <c r="G7382">
        <f>Weighting!$H$14</f>
        <v>0</v>
      </c>
      <c r="H7382">
        <f t="array" ref="H7382">FREQUENCY(IF('Data Transformation'!$B$4:$B$8425=B7371,'Data Transformation'!$G$4:$G$8425),'Bin Analysis'!$B7382)</f>
        <v>16</v>
      </c>
      <c r="I7382">
        <f t="shared" si="922"/>
        <v>0</v>
      </c>
      <c r="J7382">
        <f t="shared" si="923"/>
        <v>0</v>
      </c>
      <c r="K7382">
        <f>J7382*Weighting!$W$14</f>
        <v>0</v>
      </c>
      <c r="M7382" s="14"/>
    </row>
    <row r="7383" spans="1:13" x14ac:dyDescent="0.25">
      <c r="A7383" s="32">
        <f>IF(Weighting!$P$15&gt;0,B7383,"")</f>
        <v>1.5000009999999999</v>
      </c>
      <c r="B7383">
        <f>Weighting!$C$15</f>
        <v>1.5000009999999999</v>
      </c>
      <c r="C7383">
        <f>Weighting!$F$15</f>
        <v>0</v>
      </c>
      <c r="D7383" t="b">
        <f>IF(C7383=1,'Data Transformation'!$G$3+0.5*'Data Transformation'!$W$25,IF(C7384=1,D7384-'Data Transformation'!$W$25,FALSE))</f>
        <v>0</v>
      </c>
      <c r="E7383" t="str">
        <f t="array" ref="E7383">IF(ISLOGICAL(D7383),"",FREQUENCY(IF('Data Transformation'!$B$425:$B$8425='Bin Analysis'!$B7371,'Data Transformation'!$G$425:$G$8425),D7383))</f>
        <v/>
      </c>
      <c r="F7383" t="str">
        <f t="shared" si="921"/>
        <v/>
      </c>
      <c r="G7383">
        <f>Weighting!$H$15</f>
        <v>0</v>
      </c>
      <c r="H7383">
        <f t="array" ref="H7383">FREQUENCY(IF('Data Transformation'!$B$4:$B$8425=B7371,'Data Transformation'!$G$4:$G$8425),'Bin Analysis'!$B7383)</f>
        <v>16</v>
      </c>
      <c r="I7383">
        <f t="shared" si="922"/>
        <v>0</v>
      </c>
      <c r="J7383">
        <f t="shared" si="923"/>
        <v>0</v>
      </c>
      <c r="K7383">
        <f>J7383*Weighting!$W$15</f>
        <v>0</v>
      </c>
      <c r="M7383" s="14"/>
    </row>
    <row r="7384" spans="1:13" x14ac:dyDescent="0.25">
      <c r="A7384" s="32" t="str">
        <f>IF(Weighting!$P$16&gt;0,B7384,"")</f>
        <v/>
      </c>
      <c r="B7384">
        <f>Weighting!$C$16</f>
        <v>1.631</v>
      </c>
      <c r="C7384">
        <f>Weighting!$F$16</f>
        <v>0</v>
      </c>
      <c r="D7384" t="b">
        <f>IF(C7384=1,'Data Transformation'!$G$3+0.5*'Data Transformation'!$W$25,IF(C7385=1,D7385-'Data Transformation'!$W$25,FALSE))</f>
        <v>0</v>
      </c>
      <c r="E7384" t="str">
        <f t="array" ref="E7384">IF(ISLOGICAL(D7384),"",FREQUENCY(IF('Data Transformation'!$B$425:$B$8425='Bin Analysis'!$B7371,'Data Transformation'!$G$425:$G$8425),D7384))</f>
        <v/>
      </c>
      <c r="F7384" t="str">
        <f t="shared" si="921"/>
        <v/>
      </c>
      <c r="G7384">
        <f>Weighting!$H$16</f>
        <v>0</v>
      </c>
      <c r="H7384">
        <f t="array" ref="H7384">FREQUENCY(IF('Data Transformation'!$B$4:$B$8425=B7371,'Data Transformation'!$G$4:$G$8425),'Bin Analysis'!$B7384)</f>
        <v>16</v>
      </c>
      <c r="I7384">
        <f t="shared" si="922"/>
        <v>0</v>
      </c>
      <c r="J7384">
        <f t="shared" si="923"/>
        <v>0</v>
      </c>
      <c r="K7384">
        <f>J7384*Weighting!$W$16</f>
        <v>0</v>
      </c>
      <c r="M7384" s="14"/>
    </row>
    <row r="7385" spans="1:13" x14ac:dyDescent="0.25">
      <c r="A7385" s="32" t="str">
        <f>IF(Weighting!$P$17&gt;0,B7385,"")</f>
        <v/>
      </c>
      <c r="B7385">
        <f>Weighting!$C$17</f>
        <v>1.762</v>
      </c>
      <c r="C7385">
        <f>Weighting!$F$17</f>
        <v>0</v>
      </c>
      <c r="D7385" t="b">
        <f>IF(C7385=1,'Data Transformation'!$G$3+0.5*'Data Transformation'!$W$25,IF(C7386=1,D7386-'Data Transformation'!$W$25,FALSE))</f>
        <v>0</v>
      </c>
      <c r="E7385" t="str">
        <f t="array" ref="E7385">IF(ISLOGICAL(D7385),"",FREQUENCY(IF('Data Transformation'!$B$425:$B$8425='Bin Analysis'!$B7371,'Data Transformation'!$G$425:$G$8425),D7385))</f>
        <v/>
      </c>
      <c r="F7385" t="str">
        <f t="shared" si="921"/>
        <v/>
      </c>
      <c r="G7385">
        <f>Weighting!$H$17</f>
        <v>0</v>
      </c>
      <c r="H7385">
        <f t="array" ref="H7385">FREQUENCY(IF('Data Transformation'!$B$4:$B$8425=B7371,'Data Transformation'!$G$4:$G$8425),'Bin Analysis'!$B7385)</f>
        <v>16</v>
      </c>
      <c r="I7385">
        <f t="shared" si="922"/>
        <v>0</v>
      </c>
      <c r="J7385">
        <f t="shared" si="923"/>
        <v>0</v>
      </c>
      <c r="K7385">
        <f>J7385*Weighting!$W$17</f>
        <v>0</v>
      </c>
      <c r="M7385" s="14"/>
    </row>
    <row r="7386" spans="1:13" x14ac:dyDescent="0.25">
      <c r="A7386" s="32" t="str">
        <f>IF(Weighting!$P$18&gt;0,B7386,"")</f>
        <v/>
      </c>
      <c r="B7386">
        <f>Weighting!$C$18</f>
        <v>1.893</v>
      </c>
      <c r="C7386">
        <f>Weighting!$F$18</f>
        <v>0</v>
      </c>
      <c r="D7386" t="b">
        <f>IF(C7386=1,'Data Transformation'!$G$3+0.5*'Data Transformation'!$W$25,IF(C7387=1,D7387-'Data Transformation'!$W$25,FALSE))</f>
        <v>0</v>
      </c>
      <c r="E7386" t="str">
        <f t="array" ref="E7386">IF(ISLOGICAL(D7386),"",FREQUENCY(IF('Data Transformation'!$B$425:$B$8425='Bin Analysis'!$B7371,'Data Transformation'!$G$425:$G$8425),D7386))</f>
        <v/>
      </c>
      <c r="F7386" t="str">
        <f t="shared" si="921"/>
        <v/>
      </c>
      <c r="G7386">
        <f>Weighting!$H$18</f>
        <v>0</v>
      </c>
      <c r="H7386">
        <f t="array" ref="H7386">FREQUENCY(IF('Data Transformation'!$B$4:$B$8425=B7371,'Data Transformation'!$G$4:$G$8425),'Bin Analysis'!$B7386)</f>
        <v>16</v>
      </c>
      <c r="I7386">
        <f t="shared" si="922"/>
        <v>0</v>
      </c>
      <c r="J7386">
        <f t="shared" si="923"/>
        <v>0</v>
      </c>
      <c r="K7386">
        <f>J7386*Weighting!$W$18</f>
        <v>0</v>
      </c>
      <c r="M7386" s="14"/>
    </row>
    <row r="7387" spans="1:13" x14ac:dyDescent="0.25">
      <c r="A7387" s="32" t="str">
        <f>IF(Weighting!$P$19&gt;0,B7387,"")</f>
        <v/>
      </c>
      <c r="B7387">
        <f>Weighting!$C$19</f>
        <v>2.024</v>
      </c>
      <c r="C7387">
        <f>Weighting!$F$19</f>
        <v>0</v>
      </c>
      <c r="D7387" t="b">
        <f>IF(C7387=1,'Data Transformation'!$G$3+0.5*'Data Transformation'!$W$25,IF(C7388=1,D7388-'Data Transformation'!$W$25,FALSE))</f>
        <v>0</v>
      </c>
      <c r="E7387" t="str">
        <f t="array" ref="E7387">IF(ISLOGICAL(D7387),"",FREQUENCY(IF('Data Transformation'!$B$425:$B$8425='Bin Analysis'!$B7371,'Data Transformation'!$G$425:$G$8425),D7387))</f>
        <v/>
      </c>
      <c r="F7387" t="str">
        <f t="shared" si="921"/>
        <v/>
      </c>
      <c r="G7387">
        <f>Weighting!$H$19</f>
        <v>0</v>
      </c>
      <c r="H7387">
        <f t="array" ref="H7387">FREQUENCY(IF('Data Transformation'!$B$4:$B$8425=B7371,'Data Transformation'!$G$4:$G$8425),'Bin Analysis'!$B7387)</f>
        <v>16</v>
      </c>
      <c r="I7387">
        <f t="shared" si="922"/>
        <v>0</v>
      </c>
      <c r="J7387">
        <f t="shared" si="923"/>
        <v>0</v>
      </c>
      <c r="K7387">
        <f>J7387*Weighting!$W$19</f>
        <v>0</v>
      </c>
      <c r="M7387" s="14"/>
    </row>
    <row r="7388" spans="1:13" x14ac:dyDescent="0.25">
      <c r="A7388" s="32" t="str">
        <f>IF(Weighting!$P$20&gt;0,B7388,"")</f>
        <v/>
      </c>
      <c r="B7388">
        <f>Weighting!$C$20</f>
        <v>2.1550000000000002</v>
      </c>
      <c r="C7388">
        <f>Weighting!$F$20</f>
        <v>0</v>
      </c>
      <c r="D7388" t="b">
        <f>IF(C7388=1,'Data Transformation'!$G$3+0.5*'Data Transformation'!$W$25,IF(C7389=1,D7389-'Data Transformation'!$W$25,FALSE))</f>
        <v>0</v>
      </c>
      <c r="E7388" t="str">
        <f t="array" ref="E7388">IF(ISLOGICAL(D7388),"",FREQUENCY(IF('Data Transformation'!$B$425:$B$8425='Bin Analysis'!$B7371,'Data Transformation'!$G$425:$G$8425),D7388))</f>
        <v/>
      </c>
      <c r="F7388" t="str">
        <f t="shared" si="921"/>
        <v/>
      </c>
      <c r="G7388">
        <f>Weighting!$H$20</f>
        <v>0</v>
      </c>
      <c r="H7388">
        <f t="array" ref="H7388">FREQUENCY(IF('Data Transformation'!$B$4:$B$8425=B7371,'Data Transformation'!$G$4:$G$8425),'Bin Analysis'!$B7388)</f>
        <v>16</v>
      </c>
      <c r="I7388">
        <f t="shared" si="922"/>
        <v>0</v>
      </c>
      <c r="J7388">
        <f t="shared" si="923"/>
        <v>0</v>
      </c>
      <c r="K7388">
        <f>J7388*Weighting!$W$20</f>
        <v>0</v>
      </c>
      <c r="M7388" s="14"/>
    </row>
    <row r="7389" spans="1:13" x14ac:dyDescent="0.25">
      <c r="A7389" s="32" t="str">
        <f>IF(Weighting!$P$21&gt;0,B7389,"")</f>
        <v/>
      </c>
      <c r="B7389">
        <f>Weighting!$C$21</f>
        <v>2.2860000000000005</v>
      </c>
      <c r="C7389">
        <f>Weighting!$F$21</f>
        <v>0</v>
      </c>
      <c r="D7389" t="b">
        <f>IF(C7389=1,'Data Transformation'!$G$3+0.5*'Data Transformation'!$W$25,IF(C7390=1,D7390-'Data Transformation'!$W$25,FALSE))</f>
        <v>0</v>
      </c>
      <c r="E7389" t="str">
        <f t="array" ref="E7389">IF(ISLOGICAL(D7389),"",FREQUENCY(IF('Data Transformation'!$B$425:$B$8425='Bin Analysis'!$B7371,'Data Transformation'!$G$425:$G$8425),D7389))</f>
        <v/>
      </c>
      <c r="F7389" t="str">
        <f t="shared" si="921"/>
        <v/>
      </c>
      <c r="G7389">
        <f>Weighting!$H$21</f>
        <v>0</v>
      </c>
      <c r="H7389">
        <f t="array" ref="H7389">FREQUENCY(IF('Data Transformation'!$B$4:$B$8425=B7371,'Data Transformation'!$G$4:$G$8425),'Bin Analysis'!$B7389)</f>
        <v>16</v>
      </c>
      <c r="I7389">
        <f t="shared" si="922"/>
        <v>0</v>
      </c>
      <c r="J7389">
        <f t="shared" si="923"/>
        <v>0</v>
      </c>
      <c r="K7389">
        <f>J7389*Weighting!$W$21</f>
        <v>0</v>
      </c>
      <c r="M7389" s="14"/>
    </row>
    <row r="7390" spans="1:13" x14ac:dyDescent="0.25">
      <c r="A7390" s="32" t="str">
        <f>IF(Weighting!$P$22&gt;0,B7390,"")</f>
        <v/>
      </c>
      <c r="B7390">
        <f>Weighting!$C$22</f>
        <v>2.4170000000000007</v>
      </c>
      <c r="C7390">
        <f>Weighting!$F$22</f>
        <v>0</v>
      </c>
      <c r="D7390" t="b">
        <f>IF(C7390=1,'Data Transformation'!$G$3+0.5*'Data Transformation'!$W$25,IF(C7391=1,D7391-'Data Transformation'!$W$25,FALSE))</f>
        <v>0</v>
      </c>
      <c r="E7390" t="str">
        <f t="array" ref="E7390">IF(ISLOGICAL(D7390),"",FREQUENCY(IF('Data Transformation'!$B$425:$B$8425='Bin Analysis'!$B7371,'Data Transformation'!$G$425:$G$8425),D7390))</f>
        <v/>
      </c>
      <c r="F7390" t="str">
        <f t="shared" si="921"/>
        <v/>
      </c>
      <c r="G7390">
        <f>Weighting!$H$22</f>
        <v>0</v>
      </c>
      <c r="H7390">
        <f t="array" ref="H7390">FREQUENCY(IF('Data Transformation'!$B$4:$B$8425=B7371,'Data Transformation'!$G$4:$G$8425),'Bin Analysis'!$B7390)</f>
        <v>16</v>
      </c>
      <c r="I7390">
        <f t="shared" si="922"/>
        <v>0</v>
      </c>
      <c r="J7390">
        <f t="shared" si="923"/>
        <v>0</v>
      </c>
      <c r="K7390">
        <f>J7390*Weighting!$W$22</f>
        <v>0</v>
      </c>
      <c r="M7390" s="14"/>
    </row>
    <row r="7391" spans="1:13" x14ac:dyDescent="0.25">
      <c r="A7391" s="32" t="str">
        <f>IF(Weighting!$P$23&gt;0,B7391,"")</f>
        <v/>
      </c>
      <c r="B7391">
        <f>Weighting!$C$23</f>
        <v>2.5480000000000009</v>
      </c>
      <c r="C7391">
        <f>Weighting!$F$23</f>
        <v>0</v>
      </c>
      <c r="D7391" t="b">
        <f>IF(C7391=1,'Data Transformation'!$G$3+0.5*'Data Transformation'!$W$25,IF(C7392=1,D7392-'Data Transformation'!$W$25,FALSE))</f>
        <v>0</v>
      </c>
      <c r="E7391" t="str">
        <f t="array" ref="E7391">IF(ISLOGICAL(D7391),"",FREQUENCY(IF('Data Transformation'!$B$425:$B$8425='Bin Analysis'!$B7371,'Data Transformation'!$G$425:$G$8425),D7391))</f>
        <v/>
      </c>
      <c r="F7391" t="str">
        <f t="shared" si="921"/>
        <v/>
      </c>
      <c r="G7391">
        <f>Weighting!$H$23</f>
        <v>0</v>
      </c>
      <c r="H7391">
        <f t="array" ref="H7391">FREQUENCY(IF('Data Transformation'!$B$4:$B$8425=B7371,'Data Transformation'!$G$4:$G$8425),'Bin Analysis'!$B7391)</f>
        <v>16</v>
      </c>
      <c r="I7391">
        <f t="shared" si="922"/>
        <v>0</v>
      </c>
      <c r="J7391">
        <f t="shared" si="923"/>
        <v>0</v>
      </c>
      <c r="K7391">
        <f>J7391*Weighting!$W$23</f>
        <v>0</v>
      </c>
      <c r="M7391" s="14"/>
    </row>
    <row r="7392" spans="1:13" x14ac:dyDescent="0.25">
      <c r="A7392" s="32" t="str">
        <f>IF(Weighting!$P$24&gt;0,B7392,"")</f>
        <v/>
      </c>
      <c r="B7392">
        <f>Weighting!$C$24</f>
        <v>2.6790000000000012</v>
      </c>
      <c r="C7392">
        <f>Weighting!$F$24</f>
        <v>0</v>
      </c>
      <c r="D7392" t="b">
        <f>IF(C7392=1,'Data Transformation'!$G$3+0.5*'Data Transformation'!$W$25,IF(C7393=1,D7393-'Data Transformation'!$W$25,FALSE))</f>
        <v>0</v>
      </c>
      <c r="E7392" t="str">
        <f t="array" ref="E7392">IF(ISLOGICAL(D7392),"",FREQUENCY(IF('Data Transformation'!$B$425:$B$8425='Bin Analysis'!$B7371,'Data Transformation'!$G$425:$G$8425),D7392))</f>
        <v/>
      </c>
      <c r="F7392" t="str">
        <f t="shared" si="921"/>
        <v/>
      </c>
      <c r="G7392">
        <f>Weighting!$H$24</f>
        <v>0</v>
      </c>
      <c r="H7392">
        <f t="array" ref="H7392">FREQUENCY(IF('Data Transformation'!$B$4:$B$8425=B7371,'Data Transformation'!$G$4:$G$8425),'Bin Analysis'!$B7392)</f>
        <v>16</v>
      </c>
      <c r="I7392">
        <f t="shared" si="922"/>
        <v>0</v>
      </c>
      <c r="J7392">
        <f t="shared" si="923"/>
        <v>0</v>
      </c>
      <c r="K7392">
        <f>J7392*Weighting!$W$24</f>
        <v>0</v>
      </c>
      <c r="M7392" s="14"/>
    </row>
    <row r="7393" spans="1:25" x14ac:dyDescent="0.25">
      <c r="A7393" s="32" t="str">
        <f>IF(Weighting!$P$25&gt;0,B7393,"")</f>
        <v/>
      </c>
      <c r="B7393">
        <f>Weighting!$C$25</f>
        <v>2.8100000000000014</v>
      </c>
      <c r="C7393">
        <f>Weighting!$F$25</f>
        <v>0</v>
      </c>
      <c r="D7393" t="b">
        <f>IF(C7393=1,'Data Transformation'!$G$3+0.5*'Data Transformation'!$W$25,IF(C7394=1,D7394-'Data Transformation'!$W$25,FALSE))</f>
        <v>0</v>
      </c>
      <c r="E7393" t="str">
        <f t="array" ref="E7393">IF(ISLOGICAL(D7393),"",FREQUENCY(IF('Data Transformation'!$B$425:$B$8425='Bin Analysis'!$B7371,'Data Transformation'!$G$425:$G$8425),D7393))</f>
        <v/>
      </c>
      <c r="F7393" t="str">
        <f t="shared" si="921"/>
        <v/>
      </c>
      <c r="G7393">
        <f>Weighting!$H$25</f>
        <v>0</v>
      </c>
      <c r="H7393">
        <f t="array" ref="H7393">FREQUENCY(IF('Data Transformation'!$B$4:$B$8425=B7371,'Data Transformation'!$G$4:$G$8425),'Bin Analysis'!$B7393)</f>
        <v>16</v>
      </c>
      <c r="I7393">
        <f t="shared" si="922"/>
        <v>0</v>
      </c>
      <c r="J7393">
        <f t="shared" si="923"/>
        <v>0</v>
      </c>
      <c r="K7393">
        <f>J7393*Weighting!$W$25</f>
        <v>0</v>
      </c>
      <c r="M7393" s="14"/>
    </row>
    <row r="7394" spans="1:25" x14ac:dyDescent="0.25">
      <c r="O7394"/>
      <c r="P7394"/>
      <c r="Q7394"/>
      <c r="R7394"/>
    </row>
    <row r="7395" spans="1:25" ht="23.25" x14ac:dyDescent="0.35">
      <c r="A7395" s="21" t="s">
        <v>0</v>
      </c>
      <c r="B7395" s="21">
        <f>IFERROR(VLOOKUP(C7395,'Data Transformation'!$L$6:$M$426,2,FALSE),"")</f>
        <v>308</v>
      </c>
      <c r="C7395" s="21">
        <f>C7371+1</f>
        <v>308</v>
      </c>
      <c r="D7395" s="21"/>
      <c r="E7395" s="21"/>
      <c r="F7395" s="21"/>
      <c r="G7395" s="21"/>
      <c r="H7395" s="22"/>
      <c r="I7395" s="22"/>
      <c r="J7395" s="22"/>
      <c r="K7395" s="21"/>
      <c r="L7395" s="21">
        <f>B7395</f>
        <v>308</v>
      </c>
      <c r="M7395" s="23">
        <f>INDEX('Data Transformation'!$O$4:$O$424,MATCH($B7395,'Data Transformation'!$M$4:$M$424,0),MATCH($M$2,'Data Transformation'!$O$3,0))</f>
        <v>9</v>
      </c>
      <c r="N7395" s="27">
        <f>IF('Input and Summary Results'!$J$16="minimum",'Bin Analysis'!X7396/(M7395-1),'Bin Analysis'!Y7395/('Bin Analysis'!M7395-1))</f>
        <v>0</v>
      </c>
      <c r="O7395" s="27">
        <f>IF(M7395=FALSE,NA(),(VLOOKUP(1,C7398:K7417,4,FALSE))/(M7395-1))</f>
        <v>0.5</v>
      </c>
      <c r="P7395" s="27">
        <f>IF(M7395=FALSE,NA(),SUM(J7398:J7417)/Weighting!$S$5)</f>
        <v>0.4</v>
      </c>
      <c r="Q7395" s="27">
        <f>IF(M7395=FALSE,NA(),SUM(K7398:K7417)/Weighting!$S$6)</f>
        <v>0.34782608695652173</v>
      </c>
      <c r="R7395" s="27">
        <f>IF(M7395=FALSE,NA(),(VLOOKUP(1,G7398:K7417,3,FALSE))/(M7395-1))</f>
        <v>0</v>
      </c>
      <c r="S7395" s="22" t="str">
        <f>IF(M7395=FALSE,NA(),IF(SUM(J7398:J7417)=2,"yes","no"))</f>
        <v>no</v>
      </c>
      <c r="X7395" s="2" cm="2">
        <f t="array" ref="X7395:X7396">FREQUENCY(IF('Data Transformation'!$B$425:$B$6424='Bin Analysis'!L7395,'Data Transformation'!$G$425:$G$6424),'Data Transformation'!$U$11)</f>
        <v>8</v>
      </c>
      <c r="Y7395" s="2" cm="2">
        <f t="array" ref="Y7395:Y7396">FREQUENCY(IF('Data Transformation'!$B$425:$B$6424='Bin Analysis'!L7395,'Data Transformation'!$G$425:$G$6424),'Data Transformation'!$U$12)</f>
        <v>4</v>
      </c>
    </row>
    <row r="7396" spans="1:25" x14ac:dyDescent="0.25">
      <c r="A7396" s="14" t="s">
        <v>67</v>
      </c>
      <c r="B7396" t="s">
        <v>47</v>
      </c>
      <c r="C7396" t="s">
        <v>5</v>
      </c>
      <c r="D7396" t="s">
        <v>100</v>
      </c>
      <c r="E7396" t="s">
        <v>101</v>
      </c>
      <c r="F7396" t="s">
        <v>102</v>
      </c>
      <c r="G7396" t="s">
        <v>70</v>
      </c>
      <c r="H7396" t="s">
        <v>31</v>
      </c>
      <c r="I7396" t="s">
        <v>32</v>
      </c>
      <c r="J7396" t="s">
        <v>46</v>
      </c>
      <c r="K7396" s="14" t="s">
        <v>45</v>
      </c>
      <c r="M7396" s="14"/>
      <c r="X7396" s="2">
        <v>0</v>
      </c>
      <c r="Y7396" s="2">
        <v>4</v>
      </c>
    </row>
    <row r="7397" spans="1:25" x14ac:dyDescent="0.25">
      <c r="A7397" s="32"/>
      <c r="D7397" t="b">
        <f>IF(C7397=1,'Data Transformation'!$G$3+0.5*'Data Transformation'!$W$25,IF(C7398=1,D7398-'Data Transformation'!$W$25,FALSE))</f>
        <v>0</v>
      </c>
      <c r="E7397" t="str">
        <f t="array" ref="E7397">IF(ISLOGICAL(D7397),"",FREQUENCY(IF('Data Transformation'!$B$425:$B$8425='Bin Analysis'!$B7395,'Data Transformation'!$G$425:$G$8425),D7397))</f>
        <v/>
      </c>
      <c r="F7397" t="str">
        <f>IF(ISLOGICAL(D7397),"",E7397-E7396)</f>
        <v/>
      </c>
      <c r="M7397" s="14"/>
    </row>
    <row r="7398" spans="1:25" x14ac:dyDescent="0.25">
      <c r="A7398" s="32">
        <f>IF(Weighting!$P$6&gt;0,B7398,"")</f>
        <v>0.32100000000000001</v>
      </c>
      <c r="B7398">
        <f>Weighting!$C$6</f>
        <v>0.32100000000000001</v>
      </c>
      <c r="C7398">
        <f>Weighting!$F$6</f>
        <v>0</v>
      </c>
      <c r="D7398" t="b">
        <f>IF(C7398=1,'Data Transformation'!$G$3+0.5*'Data Transformation'!$W$25,IF(C7399=1,D7399-'Data Transformation'!$W$25,FALSE))</f>
        <v>0</v>
      </c>
      <c r="E7398" t="str">
        <f t="array" ref="E7398">IF(ISLOGICAL(D7398),"",FREQUENCY(IF('Data Transformation'!$B$425:$B$8425='Bin Analysis'!$B7395,'Data Transformation'!$G$425:$G$8425),D7398))</f>
        <v/>
      </c>
      <c r="F7398" t="str">
        <f>IF(ISLOGICAL(D7398),"",E7398-E7397)</f>
        <v/>
      </c>
      <c r="G7398">
        <f>Weighting!$H$6</f>
        <v>1</v>
      </c>
      <c r="H7398">
        <f t="array" ref="H7398">FREQUENCY(IF('Data Transformation'!$B$4:$B$8425=B7395,'Data Transformation'!$G$4:$G$8425),'Bin Analysis'!$B7398)</f>
        <v>0</v>
      </c>
      <c r="I7398">
        <f>H7398-H7397</f>
        <v>0</v>
      </c>
      <c r="J7398">
        <f>IF(I7398=0,0,1)</f>
        <v>0</v>
      </c>
      <c r="K7398">
        <f>J7398*Weighting!$W$6</f>
        <v>0</v>
      </c>
      <c r="M7398" s="14"/>
    </row>
    <row r="7399" spans="1:25" x14ac:dyDescent="0.25">
      <c r="A7399" s="32">
        <f>IF(Weighting!$P$7&gt;0,B7399,"")</f>
        <v>0.45200000000000001</v>
      </c>
      <c r="B7399">
        <f>Weighting!$C$7</f>
        <v>0.45200000000000001</v>
      </c>
      <c r="C7399">
        <f>Weighting!$F$7</f>
        <v>0</v>
      </c>
      <c r="D7399" t="b">
        <f>IF(C7399=1,'Data Transformation'!$G$3+0.5*'Data Transformation'!$W$25,IF(C7400=1,D7400-'Data Transformation'!$W$25,FALSE))</f>
        <v>0</v>
      </c>
      <c r="E7399" t="str">
        <f t="array" ref="E7399">IF(ISLOGICAL(D7399),"",FREQUENCY(IF('Data Transformation'!$B$425:$B$8425='Bin Analysis'!$B7395,'Data Transformation'!$G$425:$G$8425),D7399))</f>
        <v/>
      </c>
      <c r="F7399" t="str">
        <f t="shared" ref="F7399:F7417" si="924">IF(ISLOGICAL(D7399),"",E7399-E7398)</f>
        <v/>
      </c>
      <c r="G7399">
        <f>Weighting!$H$7</f>
        <v>0</v>
      </c>
      <c r="H7399">
        <f t="array" ref="H7399">FREQUENCY(IF('Data Transformation'!$B$4:$B$8425=B7395,'Data Transformation'!$G$4:$G$8425),'Bin Analysis'!$B7399)</f>
        <v>0</v>
      </c>
      <c r="I7399">
        <f t="shared" ref="I7399:I7417" si="925">H7399-H7398</f>
        <v>0</v>
      </c>
      <c r="J7399">
        <f>IF(I7399=0,0,1)</f>
        <v>0</v>
      </c>
      <c r="K7399">
        <f>J7399*Weighting!$W$7</f>
        <v>0</v>
      </c>
      <c r="M7399" s="14"/>
    </row>
    <row r="7400" spans="1:25" x14ac:dyDescent="0.25">
      <c r="A7400" s="32">
        <f>IF(Weighting!$P$8&gt;0,B7400,"")</f>
        <v>0.58299999999999996</v>
      </c>
      <c r="B7400">
        <f>Weighting!$C$8</f>
        <v>0.58299999999999996</v>
      </c>
      <c r="C7400">
        <f>Weighting!$F$8</f>
        <v>0</v>
      </c>
      <c r="D7400" t="b">
        <f>IF(C7400=1,'Data Transformation'!$G$3+0.5*'Data Transformation'!$W$25,IF(C7401=1,D7401-'Data Transformation'!$W$25,FALSE))</f>
        <v>0</v>
      </c>
      <c r="E7400" t="str">
        <f t="array" ref="E7400">IF(ISLOGICAL(D7400),"",FREQUENCY(IF('Data Transformation'!$B$425:$B$8425='Bin Analysis'!$B7395,'Data Transformation'!$G$425:$G$8425),D7400))</f>
        <v/>
      </c>
      <c r="F7400" t="str">
        <f t="shared" si="924"/>
        <v/>
      </c>
      <c r="G7400">
        <f>Weighting!$H$8</f>
        <v>0</v>
      </c>
      <c r="H7400">
        <f t="array" ref="H7400">FREQUENCY(IF('Data Transformation'!$B$4:$B$8425=B7395,'Data Transformation'!$G$4:$G$8425),'Bin Analysis'!$B7400)</f>
        <v>0</v>
      </c>
      <c r="I7400">
        <f t="shared" si="925"/>
        <v>0</v>
      </c>
      <c r="J7400">
        <f t="shared" ref="J7400:J7417" si="926">IF(I7400=0,0,1)</f>
        <v>0</v>
      </c>
      <c r="K7400">
        <f>J7400*Weighting!$W$8</f>
        <v>0</v>
      </c>
      <c r="M7400" s="14"/>
    </row>
    <row r="7401" spans="1:25" x14ac:dyDescent="0.25">
      <c r="A7401" s="32">
        <f>IF(Weighting!$P$9&gt;0,B7401,"")</f>
        <v>0.71399999999999997</v>
      </c>
      <c r="B7401" s="50">
        <f>Weighting!$C$9</f>
        <v>0.71399999999999997</v>
      </c>
      <c r="C7401">
        <f>Weighting!$F$9</f>
        <v>0</v>
      </c>
      <c r="D7401" t="b">
        <f>IF(C7401=1,'Data Transformation'!$G$3+0.5*'Data Transformation'!$W$25,IF(C7402=1,D7402-'Data Transformation'!$W$25,FALSE))</f>
        <v>0</v>
      </c>
      <c r="E7401" t="str">
        <f t="array" ref="E7401">IF(ISLOGICAL(D7401),"",FREQUENCY(IF('Data Transformation'!$B$425:$B$8425='Bin Analysis'!$B7395,'Data Transformation'!$G$425:$G$8425),D7401))</f>
        <v/>
      </c>
      <c r="F7401" t="str">
        <f t="shared" si="924"/>
        <v/>
      </c>
      <c r="G7401">
        <f>Weighting!$H$9</f>
        <v>0</v>
      </c>
      <c r="H7401">
        <f t="array" ref="H7401">FREQUENCY(IF('Data Transformation'!$B$4:$B$8425=B7395,'Data Transformation'!$G$4:$G$8425),'Bin Analysis'!$B7401)</f>
        <v>0</v>
      </c>
      <c r="I7401">
        <f t="shared" si="925"/>
        <v>0</v>
      </c>
      <c r="J7401">
        <f t="shared" si="926"/>
        <v>0</v>
      </c>
      <c r="K7401">
        <f>J7401*Weighting!$W$9</f>
        <v>0</v>
      </c>
      <c r="M7401" s="14"/>
    </row>
    <row r="7402" spans="1:25" x14ac:dyDescent="0.25">
      <c r="A7402" s="32">
        <f>IF(Weighting!$P$10&gt;0,B7402,"")</f>
        <v>0.84499999999999997</v>
      </c>
      <c r="B7402">
        <f>Weighting!$C$10</f>
        <v>0.84499999999999997</v>
      </c>
      <c r="C7402">
        <f>Weighting!$F$10</f>
        <v>0</v>
      </c>
      <c r="D7402" t="b">
        <f>IF(C7402=1,'Data Transformation'!$G$3+0.5*'Data Transformation'!$W$25,IF(C7403=1,D7403-'Data Transformation'!$W$25,FALSE))</f>
        <v>0</v>
      </c>
      <c r="E7402" t="str">
        <f t="array" ref="E7402">IF(ISLOGICAL(D7402),"",FREQUENCY(IF('Data Transformation'!$B$425:$B$8425='Bin Analysis'!$B7395,'Data Transformation'!$G$425:$G$8425),D7402))</f>
        <v/>
      </c>
      <c r="F7402" t="str">
        <f t="shared" si="924"/>
        <v/>
      </c>
      <c r="G7402">
        <f>Weighting!$H$10</f>
        <v>0</v>
      </c>
      <c r="H7402">
        <f t="array" ref="H7402">FREQUENCY(IF('Data Transformation'!$B$4:$B$8425=B7395,'Data Transformation'!$G$4:$G$8425),'Bin Analysis'!$B7402)</f>
        <v>4</v>
      </c>
      <c r="I7402">
        <f t="shared" si="925"/>
        <v>4</v>
      </c>
      <c r="J7402">
        <f t="shared" si="926"/>
        <v>1</v>
      </c>
      <c r="K7402">
        <f>J7402*Weighting!$W$10</f>
        <v>3</v>
      </c>
      <c r="M7402" s="14"/>
    </row>
    <row r="7403" spans="1:25" x14ac:dyDescent="0.25">
      <c r="A7403" s="32">
        <f>IF(Weighting!$P$11&gt;0,B7403,"")</f>
        <v>0.97599999999999998</v>
      </c>
      <c r="B7403">
        <f>Weighting!$C$11</f>
        <v>0.97599999999999998</v>
      </c>
      <c r="C7403">
        <f>Weighting!$F$11</f>
        <v>0</v>
      </c>
      <c r="D7403">
        <f>IF(C7403=1,'Data Transformation'!$G$3+0.5*'Data Transformation'!$W$25,IF(C7404=1,D7404-'Data Transformation'!$W$25,FALSE))</f>
        <v>0.86899999999999999</v>
      </c>
      <c r="E7403">
        <f t="array" ref="E7403">IF(ISLOGICAL(D7403),"",FREQUENCY(IF('Data Transformation'!$B$425:$B$8425='Bin Analysis'!$B7395,'Data Transformation'!$G$425:$G$8425),D7403))</f>
        <v>4</v>
      </c>
      <c r="F7403" t="e">
        <f t="shared" si="924"/>
        <v>#VALUE!</v>
      </c>
      <c r="G7403">
        <f>Weighting!$H$11</f>
        <v>0</v>
      </c>
      <c r="H7403">
        <f t="array" ref="H7403">FREQUENCY(IF('Data Transformation'!$B$4:$B$8425=B7395,'Data Transformation'!$G$4:$G$8425),'Bin Analysis'!$B7403)</f>
        <v>6</v>
      </c>
      <c r="I7403">
        <f t="shared" si="925"/>
        <v>2</v>
      </c>
      <c r="J7403">
        <f t="shared" si="926"/>
        <v>1</v>
      </c>
      <c r="K7403">
        <f>J7403*Weighting!$W$11</f>
        <v>2</v>
      </c>
      <c r="M7403" s="14"/>
    </row>
    <row r="7404" spans="1:25" x14ac:dyDescent="0.25">
      <c r="A7404" s="32">
        <f>IF(Weighting!$P$12&gt;0,B7404,"")</f>
        <v>1.107</v>
      </c>
      <c r="B7404">
        <f>Weighting!$C$12</f>
        <v>1.107</v>
      </c>
      <c r="C7404">
        <f>Weighting!$F$12</f>
        <v>1</v>
      </c>
      <c r="D7404">
        <f>IF(C7404=1,'Data Transformation'!$G$3+0.5*'Data Transformation'!$W$25,IF(C7405=1,D7405-'Data Transformation'!$W$25,FALSE))</f>
        <v>1.131</v>
      </c>
      <c r="E7404">
        <f t="array" ref="E7404">IF(ISLOGICAL(D7404),"",FREQUENCY(IF('Data Transformation'!$B$425:$B$8425='Bin Analysis'!$B7395,'Data Transformation'!$G$425:$G$8425),D7404))</f>
        <v>8</v>
      </c>
      <c r="F7404">
        <f t="shared" si="924"/>
        <v>4</v>
      </c>
      <c r="G7404">
        <f>Weighting!$H$12</f>
        <v>0</v>
      </c>
      <c r="H7404">
        <f t="array" ref="H7404">FREQUENCY(IF('Data Transformation'!$B$4:$B$8425=B7395,'Data Transformation'!$G$4:$G$8425),'Bin Analysis'!$B7404)</f>
        <v>8</v>
      </c>
      <c r="I7404">
        <f t="shared" si="925"/>
        <v>2</v>
      </c>
      <c r="J7404">
        <f t="shared" si="926"/>
        <v>1</v>
      </c>
      <c r="K7404">
        <f>J7404*Weighting!$W$12</f>
        <v>1</v>
      </c>
      <c r="M7404" s="14"/>
    </row>
    <row r="7405" spans="1:25" x14ac:dyDescent="0.25">
      <c r="A7405" s="32">
        <f>IF(Weighting!$P$13&gt;0,B7405,"")</f>
        <v>1.238</v>
      </c>
      <c r="B7405">
        <f>Weighting!$C$13</f>
        <v>1.238</v>
      </c>
      <c r="C7405">
        <f>Weighting!$F$13</f>
        <v>0</v>
      </c>
      <c r="D7405" t="b">
        <f>IF(C7405=1,'Data Transformation'!$G$3+0.5*'Data Transformation'!$W$25,IF(C7406=1,D7406-'Data Transformation'!$W$25,FALSE))</f>
        <v>0</v>
      </c>
      <c r="E7405" t="str">
        <f t="array" ref="E7405">IF(ISLOGICAL(D7405),"",FREQUENCY(IF('Data Transformation'!$B$425:$B$8425='Bin Analysis'!$B7395,'Data Transformation'!$G$425:$G$8425),D7405))</f>
        <v/>
      </c>
      <c r="F7405" t="str">
        <f t="shared" si="924"/>
        <v/>
      </c>
      <c r="G7405">
        <f>Weighting!$H$13</f>
        <v>0</v>
      </c>
      <c r="H7405">
        <f t="array" ref="H7405">FREQUENCY(IF('Data Transformation'!$B$4:$B$8425=B7395,'Data Transformation'!$G$4:$G$8425),'Bin Analysis'!$B7405)</f>
        <v>9</v>
      </c>
      <c r="I7405">
        <f t="shared" si="925"/>
        <v>1</v>
      </c>
      <c r="J7405">
        <f t="shared" si="926"/>
        <v>1</v>
      </c>
      <c r="K7405">
        <f>J7405*Weighting!$W$13</f>
        <v>2</v>
      </c>
      <c r="M7405" s="14"/>
    </row>
    <row r="7406" spans="1:25" x14ac:dyDescent="0.25">
      <c r="A7406" s="32">
        <f>IF(Weighting!$P$14&gt;0,B7406,"")</f>
        <v>1.369</v>
      </c>
      <c r="B7406">
        <f>Weighting!$C$14</f>
        <v>1.369</v>
      </c>
      <c r="C7406">
        <f>Weighting!$F$14</f>
        <v>0</v>
      </c>
      <c r="D7406" t="b">
        <f>IF(C7406=1,'Data Transformation'!$G$3+0.5*'Data Transformation'!$W$25,IF(C7407=1,D7407-'Data Transformation'!$W$25,FALSE))</f>
        <v>0</v>
      </c>
      <c r="E7406" t="str">
        <f t="array" ref="E7406">IF(ISLOGICAL(D7406),"",FREQUENCY(IF('Data Transformation'!$B$425:$B$8425='Bin Analysis'!$B7395,'Data Transformation'!$G$425:$G$8425),D7406))</f>
        <v/>
      </c>
      <c r="F7406" t="str">
        <f t="shared" si="924"/>
        <v/>
      </c>
      <c r="G7406">
        <f>Weighting!$H$14</f>
        <v>0</v>
      </c>
      <c r="H7406">
        <f t="array" ref="H7406">FREQUENCY(IF('Data Transformation'!$B$4:$B$8425=B7395,'Data Transformation'!$G$4:$G$8425),'Bin Analysis'!$B7406)</f>
        <v>9</v>
      </c>
      <c r="I7406">
        <f t="shared" si="925"/>
        <v>0</v>
      </c>
      <c r="J7406">
        <f t="shared" si="926"/>
        <v>0</v>
      </c>
      <c r="K7406">
        <f>J7406*Weighting!$W$14</f>
        <v>0</v>
      </c>
      <c r="M7406" s="14"/>
    </row>
    <row r="7407" spans="1:25" x14ac:dyDescent="0.25">
      <c r="A7407" s="32">
        <f>IF(Weighting!$P$15&gt;0,B7407,"")</f>
        <v>1.5000009999999999</v>
      </c>
      <c r="B7407">
        <f>Weighting!$C$15</f>
        <v>1.5000009999999999</v>
      </c>
      <c r="C7407">
        <f>Weighting!$F$15</f>
        <v>0</v>
      </c>
      <c r="D7407" t="b">
        <f>IF(C7407=1,'Data Transformation'!$G$3+0.5*'Data Transformation'!$W$25,IF(C7408=1,D7408-'Data Transformation'!$W$25,FALSE))</f>
        <v>0</v>
      </c>
      <c r="E7407" t="str">
        <f t="array" ref="E7407">IF(ISLOGICAL(D7407),"",FREQUENCY(IF('Data Transformation'!$B$425:$B$8425='Bin Analysis'!$B7395,'Data Transformation'!$G$425:$G$8425),D7407))</f>
        <v/>
      </c>
      <c r="F7407" t="str">
        <f t="shared" si="924"/>
        <v/>
      </c>
      <c r="G7407">
        <f>Weighting!$H$15</f>
        <v>0</v>
      </c>
      <c r="H7407">
        <f t="array" ref="H7407">FREQUENCY(IF('Data Transformation'!$B$4:$B$8425=B7395,'Data Transformation'!$G$4:$G$8425),'Bin Analysis'!$B7407)</f>
        <v>9</v>
      </c>
      <c r="I7407">
        <f t="shared" si="925"/>
        <v>0</v>
      </c>
      <c r="J7407">
        <f t="shared" si="926"/>
        <v>0</v>
      </c>
      <c r="K7407">
        <f>J7407*Weighting!$W$15</f>
        <v>0</v>
      </c>
      <c r="M7407" s="14"/>
    </row>
    <row r="7408" spans="1:25" x14ac:dyDescent="0.25">
      <c r="A7408" s="32" t="str">
        <f>IF(Weighting!$P$16&gt;0,B7408,"")</f>
        <v/>
      </c>
      <c r="B7408">
        <f>Weighting!$C$16</f>
        <v>1.631</v>
      </c>
      <c r="C7408">
        <f>Weighting!$F$16</f>
        <v>0</v>
      </c>
      <c r="D7408" t="b">
        <f>IF(C7408=1,'Data Transformation'!$G$3+0.5*'Data Transformation'!$W$25,IF(C7409=1,D7409-'Data Transformation'!$W$25,FALSE))</f>
        <v>0</v>
      </c>
      <c r="E7408" t="str">
        <f t="array" ref="E7408">IF(ISLOGICAL(D7408),"",FREQUENCY(IF('Data Transformation'!$B$425:$B$8425='Bin Analysis'!$B7395,'Data Transformation'!$G$425:$G$8425),D7408))</f>
        <v/>
      </c>
      <c r="F7408" t="str">
        <f t="shared" si="924"/>
        <v/>
      </c>
      <c r="G7408">
        <f>Weighting!$H$16</f>
        <v>0</v>
      </c>
      <c r="H7408">
        <f t="array" ref="H7408">FREQUENCY(IF('Data Transformation'!$B$4:$B$8425=B7395,'Data Transformation'!$G$4:$G$8425),'Bin Analysis'!$B7408)</f>
        <v>9</v>
      </c>
      <c r="I7408">
        <f t="shared" si="925"/>
        <v>0</v>
      </c>
      <c r="J7408">
        <f t="shared" si="926"/>
        <v>0</v>
      </c>
      <c r="K7408">
        <f>J7408*Weighting!$W$16</f>
        <v>0</v>
      </c>
      <c r="M7408" s="14"/>
    </row>
    <row r="7409" spans="1:25" x14ac:dyDescent="0.25">
      <c r="A7409" s="32" t="str">
        <f>IF(Weighting!$P$17&gt;0,B7409,"")</f>
        <v/>
      </c>
      <c r="B7409">
        <f>Weighting!$C$17</f>
        <v>1.762</v>
      </c>
      <c r="C7409">
        <f>Weighting!$F$17</f>
        <v>0</v>
      </c>
      <c r="D7409" t="b">
        <f>IF(C7409=1,'Data Transformation'!$G$3+0.5*'Data Transformation'!$W$25,IF(C7410=1,D7410-'Data Transformation'!$W$25,FALSE))</f>
        <v>0</v>
      </c>
      <c r="E7409" t="str">
        <f t="array" ref="E7409">IF(ISLOGICAL(D7409),"",FREQUENCY(IF('Data Transformation'!$B$425:$B$8425='Bin Analysis'!$B7395,'Data Transformation'!$G$425:$G$8425),D7409))</f>
        <v/>
      </c>
      <c r="F7409" t="str">
        <f t="shared" si="924"/>
        <v/>
      </c>
      <c r="G7409">
        <f>Weighting!$H$17</f>
        <v>0</v>
      </c>
      <c r="H7409">
        <f t="array" ref="H7409">FREQUENCY(IF('Data Transformation'!$B$4:$B$8425=B7395,'Data Transformation'!$G$4:$G$8425),'Bin Analysis'!$B7409)</f>
        <v>9</v>
      </c>
      <c r="I7409">
        <f t="shared" si="925"/>
        <v>0</v>
      </c>
      <c r="J7409">
        <f t="shared" si="926"/>
        <v>0</v>
      </c>
      <c r="K7409">
        <f>J7409*Weighting!$W$17</f>
        <v>0</v>
      </c>
      <c r="M7409" s="14"/>
    </row>
    <row r="7410" spans="1:25" x14ac:dyDescent="0.25">
      <c r="A7410" s="32" t="str">
        <f>IF(Weighting!$P$18&gt;0,B7410,"")</f>
        <v/>
      </c>
      <c r="B7410">
        <f>Weighting!$C$18</f>
        <v>1.893</v>
      </c>
      <c r="C7410">
        <f>Weighting!$F$18</f>
        <v>0</v>
      </c>
      <c r="D7410" t="b">
        <f>IF(C7410=1,'Data Transformation'!$G$3+0.5*'Data Transformation'!$W$25,IF(C7411=1,D7411-'Data Transformation'!$W$25,FALSE))</f>
        <v>0</v>
      </c>
      <c r="E7410" t="str">
        <f t="array" ref="E7410">IF(ISLOGICAL(D7410),"",FREQUENCY(IF('Data Transformation'!$B$425:$B$8425='Bin Analysis'!$B7395,'Data Transformation'!$G$425:$G$8425),D7410))</f>
        <v/>
      </c>
      <c r="F7410" t="str">
        <f t="shared" si="924"/>
        <v/>
      </c>
      <c r="G7410">
        <f>Weighting!$H$18</f>
        <v>0</v>
      </c>
      <c r="H7410">
        <f t="array" ref="H7410">FREQUENCY(IF('Data Transformation'!$B$4:$B$8425=B7395,'Data Transformation'!$G$4:$G$8425),'Bin Analysis'!$B7410)</f>
        <v>9</v>
      </c>
      <c r="I7410">
        <f t="shared" si="925"/>
        <v>0</v>
      </c>
      <c r="J7410">
        <f t="shared" si="926"/>
        <v>0</v>
      </c>
      <c r="K7410">
        <f>J7410*Weighting!$W$18</f>
        <v>0</v>
      </c>
      <c r="M7410" s="14"/>
    </row>
    <row r="7411" spans="1:25" x14ac:dyDescent="0.25">
      <c r="A7411" s="32" t="str">
        <f>IF(Weighting!$P$19&gt;0,B7411,"")</f>
        <v/>
      </c>
      <c r="B7411">
        <f>Weighting!$C$19</f>
        <v>2.024</v>
      </c>
      <c r="C7411">
        <f>Weighting!$F$19</f>
        <v>0</v>
      </c>
      <c r="D7411" t="b">
        <f>IF(C7411=1,'Data Transformation'!$G$3+0.5*'Data Transformation'!$W$25,IF(C7412=1,D7412-'Data Transformation'!$W$25,FALSE))</f>
        <v>0</v>
      </c>
      <c r="E7411" t="str">
        <f t="array" ref="E7411">IF(ISLOGICAL(D7411),"",FREQUENCY(IF('Data Transformation'!$B$425:$B$8425='Bin Analysis'!$B7395,'Data Transformation'!$G$425:$G$8425),D7411))</f>
        <v/>
      </c>
      <c r="F7411" t="str">
        <f t="shared" si="924"/>
        <v/>
      </c>
      <c r="G7411">
        <f>Weighting!$H$19</f>
        <v>0</v>
      </c>
      <c r="H7411">
        <f t="array" ref="H7411">FREQUENCY(IF('Data Transformation'!$B$4:$B$8425=B7395,'Data Transformation'!$G$4:$G$8425),'Bin Analysis'!$B7411)</f>
        <v>9</v>
      </c>
      <c r="I7411">
        <f t="shared" si="925"/>
        <v>0</v>
      </c>
      <c r="J7411">
        <f t="shared" si="926"/>
        <v>0</v>
      </c>
      <c r="K7411">
        <f>J7411*Weighting!$W$19</f>
        <v>0</v>
      </c>
      <c r="M7411" s="14"/>
    </row>
    <row r="7412" spans="1:25" x14ac:dyDescent="0.25">
      <c r="A7412" s="32" t="str">
        <f>IF(Weighting!$P$20&gt;0,B7412,"")</f>
        <v/>
      </c>
      <c r="B7412">
        <f>Weighting!$C$20</f>
        <v>2.1550000000000002</v>
      </c>
      <c r="C7412">
        <f>Weighting!$F$20</f>
        <v>0</v>
      </c>
      <c r="D7412" t="b">
        <f>IF(C7412=1,'Data Transformation'!$G$3+0.5*'Data Transformation'!$W$25,IF(C7413=1,D7413-'Data Transformation'!$W$25,FALSE))</f>
        <v>0</v>
      </c>
      <c r="E7412" t="str">
        <f t="array" ref="E7412">IF(ISLOGICAL(D7412),"",FREQUENCY(IF('Data Transformation'!$B$425:$B$8425='Bin Analysis'!$B7395,'Data Transformation'!$G$425:$G$8425),D7412))</f>
        <v/>
      </c>
      <c r="F7412" t="str">
        <f t="shared" si="924"/>
        <v/>
      </c>
      <c r="G7412">
        <f>Weighting!$H$20</f>
        <v>0</v>
      </c>
      <c r="H7412">
        <f t="array" ref="H7412">FREQUENCY(IF('Data Transformation'!$B$4:$B$8425=B7395,'Data Transformation'!$G$4:$G$8425),'Bin Analysis'!$B7412)</f>
        <v>9</v>
      </c>
      <c r="I7412">
        <f t="shared" si="925"/>
        <v>0</v>
      </c>
      <c r="J7412">
        <f t="shared" si="926"/>
        <v>0</v>
      </c>
      <c r="K7412">
        <f>J7412*Weighting!$W$20</f>
        <v>0</v>
      </c>
      <c r="M7412" s="14"/>
    </row>
    <row r="7413" spans="1:25" x14ac:dyDescent="0.25">
      <c r="A7413" s="32" t="str">
        <f>IF(Weighting!$P$21&gt;0,B7413,"")</f>
        <v/>
      </c>
      <c r="B7413">
        <f>Weighting!$C$21</f>
        <v>2.2860000000000005</v>
      </c>
      <c r="C7413">
        <f>Weighting!$F$21</f>
        <v>0</v>
      </c>
      <c r="D7413" t="b">
        <f>IF(C7413=1,'Data Transformation'!$G$3+0.5*'Data Transformation'!$W$25,IF(C7414=1,D7414-'Data Transformation'!$W$25,FALSE))</f>
        <v>0</v>
      </c>
      <c r="E7413" t="str">
        <f t="array" ref="E7413">IF(ISLOGICAL(D7413),"",FREQUENCY(IF('Data Transformation'!$B$425:$B$8425='Bin Analysis'!$B7395,'Data Transformation'!$G$425:$G$8425),D7413))</f>
        <v/>
      </c>
      <c r="F7413" t="str">
        <f t="shared" si="924"/>
        <v/>
      </c>
      <c r="G7413">
        <f>Weighting!$H$21</f>
        <v>0</v>
      </c>
      <c r="H7413">
        <f t="array" ref="H7413">FREQUENCY(IF('Data Transformation'!$B$4:$B$8425=B7395,'Data Transformation'!$G$4:$G$8425),'Bin Analysis'!$B7413)</f>
        <v>9</v>
      </c>
      <c r="I7413">
        <f t="shared" si="925"/>
        <v>0</v>
      </c>
      <c r="J7413">
        <f t="shared" si="926"/>
        <v>0</v>
      </c>
      <c r="K7413">
        <f>J7413*Weighting!$W$21</f>
        <v>0</v>
      </c>
      <c r="M7413" s="14"/>
    </row>
    <row r="7414" spans="1:25" x14ac:dyDescent="0.25">
      <c r="A7414" s="32" t="str">
        <f>IF(Weighting!$P$22&gt;0,B7414,"")</f>
        <v/>
      </c>
      <c r="B7414">
        <f>Weighting!$C$22</f>
        <v>2.4170000000000007</v>
      </c>
      <c r="C7414">
        <f>Weighting!$F$22</f>
        <v>0</v>
      </c>
      <c r="D7414" t="b">
        <f>IF(C7414=1,'Data Transformation'!$G$3+0.5*'Data Transformation'!$W$25,IF(C7415=1,D7415-'Data Transformation'!$W$25,FALSE))</f>
        <v>0</v>
      </c>
      <c r="E7414" t="str">
        <f t="array" ref="E7414">IF(ISLOGICAL(D7414),"",FREQUENCY(IF('Data Transformation'!$B$425:$B$8425='Bin Analysis'!$B7395,'Data Transformation'!$G$425:$G$8425),D7414))</f>
        <v/>
      </c>
      <c r="F7414" t="str">
        <f t="shared" si="924"/>
        <v/>
      </c>
      <c r="G7414">
        <f>Weighting!$H$22</f>
        <v>0</v>
      </c>
      <c r="H7414">
        <f t="array" ref="H7414">FREQUENCY(IF('Data Transformation'!$B$4:$B$8425=B7395,'Data Transformation'!$G$4:$G$8425),'Bin Analysis'!$B7414)</f>
        <v>9</v>
      </c>
      <c r="I7414">
        <f t="shared" si="925"/>
        <v>0</v>
      </c>
      <c r="J7414">
        <f t="shared" si="926"/>
        <v>0</v>
      </c>
      <c r="K7414">
        <f>J7414*Weighting!$W$22</f>
        <v>0</v>
      </c>
      <c r="M7414" s="14"/>
    </row>
    <row r="7415" spans="1:25" x14ac:dyDescent="0.25">
      <c r="A7415" s="32" t="str">
        <f>IF(Weighting!$P$23&gt;0,B7415,"")</f>
        <v/>
      </c>
      <c r="B7415">
        <f>Weighting!$C$23</f>
        <v>2.5480000000000009</v>
      </c>
      <c r="C7415">
        <f>Weighting!$F$23</f>
        <v>0</v>
      </c>
      <c r="D7415" t="b">
        <f>IF(C7415=1,'Data Transformation'!$G$3+0.5*'Data Transformation'!$W$25,IF(C7416=1,D7416-'Data Transformation'!$W$25,FALSE))</f>
        <v>0</v>
      </c>
      <c r="E7415" t="str">
        <f t="array" ref="E7415">IF(ISLOGICAL(D7415),"",FREQUENCY(IF('Data Transformation'!$B$425:$B$8425='Bin Analysis'!$B7395,'Data Transformation'!$G$425:$G$8425),D7415))</f>
        <v/>
      </c>
      <c r="F7415" t="str">
        <f t="shared" si="924"/>
        <v/>
      </c>
      <c r="G7415">
        <f>Weighting!$H$23</f>
        <v>0</v>
      </c>
      <c r="H7415">
        <f t="array" ref="H7415">FREQUENCY(IF('Data Transformation'!$B$4:$B$8425=B7395,'Data Transformation'!$G$4:$G$8425),'Bin Analysis'!$B7415)</f>
        <v>9</v>
      </c>
      <c r="I7415">
        <f t="shared" si="925"/>
        <v>0</v>
      </c>
      <c r="J7415">
        <f t="shared" si="926"/>
        <v>0</v>
      </c>
      <c r="K7415">
        <f>J7415*Weighting!$W$23</f>
        <v>0</v>
      </c>
      <c r="M7415" s="14"/>
    </row>
    <row r="7416" spans="1:25" x14ac:dyDescent="0.25">
      <c r="A7416" s="32" t="str">
        <f>IF(Weighting!$P$24&gt;0,B7416,"")</f>
        <v/>
      </c>
      <c r="B7416">
        <f>Weighting!$C$24</f>
        <v>2.6790000000000012</v>
      </c>
      <c r="C7416">
        <f>Weighting!$F$24</f>
        <v>0</v>
      </c>
      <c r="D7416" t="b">
        <f>IF(C7416=1,'Data Transformation'!$G$3+0.5*'Data Transformation'!$W$25,IF(C7417=1,D7417-'Data Transformation'!$W$25,FALSE))</f>
        <v>0</v>
      </c>
      <c r="E7416" t="str">
        <f t="array" ref="E7416">IF(ISLOGICAL(D7416),"",FREQUENCY(IF('Data Transformation'!$B$425:$B$8425='Bin Analysis'!$B7395,'Data Transformation'!$G$425:$G$8425),D7416))</f>
        <v/>
      </c>
      <c r="F7416" t="str">
        <f t="shared" si="924"/>
        <v/>
      </c>
      <c r="G7416">
        <f>Weighting!$H$24</f>
        <v>0</v>
      </c>
      <c r="H7416">
        <f t="array" ref="H7416">FREQUENCY(IF('Data Transformation'!$B$4:$B$8425=B7395,'Data Transformation'!$G$4:$G$8425),'Bin Analysis'!$B7416)</f>
        <v>9</v>
      </c>
      <c r="I7416">
        <f t="shared" si="925"/>
        <v>0</v>
      </c>
      <c r="J7416">
        <f t="shared" si="926"/>
        <v>0</v>
      </c>
      <c r="K7416">
        <f>J7416*Weighting!$W$24</f>
        <v>0</v>
      </c>
      <c r="M7416" s="14"/>
    </row>
    <row r="7417" spans="1:25" x14ac:dyDescent="0.25">
      <c r="A7417" s="32" t="str">
        <f>IF(Weighting!$P$25&gt;0,B7417,"")</f>
        <v/>
      </c>
      <c r="B7417">
        <f>Weighting!$C$25</f>
        <v>2.8100000000000014</v>
      </c>
      <c r="C7417">
        <f>Weighting!$F$25</f>
        <v>0</v>
      </c>
      <c r="D7417" t="b">
        <f>IF(C7417=1,'Data Transformation'!$G$3+0.5*'Data Transformation'!$W$25,IF(C7418=1,D7418-'Data Transformation'!$W$25,FALSE))</f>
        <v>0</v>
      </c>
      <c r="E7417" t="str">
        <f t="array" ref="E7417">IF(ISLOGICAL(D7417),"",FREQUENCY(IF('Data Transformation'!$B$425:$B$8425='Bin Analysis'!$B7395,'Data Transformation'!$G$425:$G$8425),D7417))</f>
        <v/>
      </c>
      <c r="F7417" t="str">
        <f t="shared" si="924"/>
        <v/>
      </c>
      <c r="G7417">
        <f>Weighting!$H$25</f>
        <v>0</v>
      </c>
      <c r="H7417">
        <f t="array" ref="H7417">FREQUENCY(IF('Data Transformation'!$B$4:$B$8425=B7395,'Data Transformation'!$G$4:$G$8425),'Bin Analysis'!$B7417)</f>
        <v>9</v>
      </c>
      <c r="I7417">
        <f t="shared" si="925"/>
        <v>0</v>
      </c>
      <c r="J7417">
        <f t="shared" si="926"/>
        <v>0</v>
      </c>
      <c r="K7417">
        <f>J7417*Weighting!$W$25</f>
        <v>0</v>
      </c>
      <c r="M7417" s="14"/>
    </row>
    <row r="7418" spans="1:25" x14ac:dyDescent="0.25">
      <c r="A7418" s="32"/>
      <c r="M7418" s="14"/>
    </row>
    <row r="7419" spans="1:25" ht="23.25" x14ac:dyDescent="0.35">
      <c r="A7419" s="21" t="s">
        <v>0</v>
      </c>
      <c r="B7419" s="21">
        <f>IFERROR(VLOOKUP(C7419,'Data Transformation'!$L$6:$M$426,2,FALSE),"")</f>
        <v>309</v>
      </c>
      <c r="C7419" s="21">
        <f>C7395+1</f>
        <v>309</v>
      </c>
      <c r="D7419" s="21"/>
      <c r="E7419" s="21"/>
      <c r="F7419" s="21"/>
      <c r="G7419" s="21"/>
      <c r="H7419" s="22"/>
      <c r="I7419" s="22"/>
      <c r="J7419" s="22"/>
      <c r="K7419" s="21"/>
      <c r="L7419" s="21">
        <f>B7419</f>
        <v>309</v>
      </c>
      <c r="M7419" s="23">
        <f>INDEX('Data Transformation'!$O$4:$O$424,MATCH($B7419,'Data Transformation'!$M$4:$M$424,0),MATCH($M$2,'Data Transformation'!$O$3,0))</f>
        <v>10</v>
      </c>
      <c r="N7419" s="27">
        <f>IF('Input and Summary Results'!$J$16="minimum",'Bin Analysis'!X7420/(M7419-1),'Bin Analysis'!Y7419/('Bin Analysis'!M7419-1))</f>
        <v>0.44444444444444442</v>
      </c>
      <c r="O7419" s="27">
        <f>IF(M7419=FALSE,NA(),(VLOOKUP(1,C7422:K7441,4,FALSE))/(M7419-1))</f>
        <v>0.44444444444444442</v>
      </c>
      <c r="P7419" s="27">
        <f>IF(M7419=FALSE,NA(),SUM(J7422:J7441)/Weighting!$S$5)</f>
        <v>0.4</v>
      </c>
      <c r="Q7419" s="27">
        <f>IF(M7419=FALSE,NA(),SUM(K7422:K7441)/Weighting!$S$6)</f>
        <v>0.34782608695652173</v>
      </c>
      <c r="R7419" s="27">
        <f>IF(M7419=FALSE,NA(),(VLOOKUP(1,G7422:K7441,3,FALSE))/(M7419-1))</f>
        <v>0</v>
      </c>
      <c r="S7419" s="22" t="str">
        <f>IF(M7419=FALSE,NA(),IF(SUM(J7422:J7441)=2,"yes","no"))</f>
        <v>no</v>
      </c>
      <c r="X7419" s="2" cm="2">
        <f t="array" ref="X7419:X7420">FREQUENCY(IF('Data Transformation'!$B$425:$B$6424='Bin Analysis'!L7419,'Data Transformation'!$G$425:$G$6424),'Data Transformation'!$U$11)</f>
        <v>5</v>
      </c>
      <c r="Y7419" s="2" cm="2">
        <f t="array" ref="Y7419:Y7420">FREQUENCY(IF('Data Transformation'!$B$425:$B$6424='Bin Analysis'!L7419,'Data Transformation'!$G$425:$G$6424),'Data Transformation'!$U$12)</f>
        <v>1</v>
      </c>
    </row>
    <row r="7420" spans="1:25" x14ac:dyDescent="0.25">
      <c r="A7420" s="14" t="s">
        <v>67</v>
      </c>
      <c r="B7420" t="s">
        <v>47</v>
      </c>
      <c r="C7420" t="s">
        <v>5</v>
      </c>
      <c r="D7420" t="s">
        <v>100</v>
      </c>
      <c r="E7420" t="s">
        <v>101</v>
      </c>
      <c r="F7420" t="s">
        <v>102</v>
      </c>
      <c r="G7420" t="s">
        <v>70</v>
      </c>
      <c r="H7420" t="s">
        <v>31</v>
      </c>
      <c r="I7420" t="s">
        <v>32</v>
      </c>
      <c r="J7420" t="s">
        <v>46</v>
      </c>
      <c r="K7420" s="14" t="s">
        <v>45</v>
      </c>
      <c r="M7420" s="14"/>
      <c r="X7420" s="2">
        <v>4</v>
      </c>
      <c r="Y7420" s="2">
        <v>8</v>
      </c>
    </row>
    <row r="7421" spans="1:25" x14ac:dyDescent="0.25">
      <c r="A7421" s="32"/>
      <c r="D7421" t="b">
        <f>IF(C7421=1,'Data Transformation'!$G$3+0.5*'Data Transformation'!$W$25,IF(C7422=1,D7422-'Data Transformation'!$W$25,FALSE))</f>
        <v>0</v>
      </c>
      <c r="E7421" t="str">
        <f t="array" ref="E7421">IF(ISLOGICAL(D7421),"",FREQUENCY(IF('Data Transformation'!$B$425:$B$8425='Bin Analysis'!$B7419,'Data Transformation'!$G$425:$G$8425),D7421))</f>
        <v/>
      </c>
      <c r="F7421" t="str">
        <f>IF(ISLOGICAL(D7421),"",E7421-E7420)</f>
        <v/>
      </c>
      <c r="M7421" s="14"/>
    </row>
    <row r="7422" spans="1:25" x14ac:dyDescent="0.25">
      <c r="A7422" s="32">
        <f>IF(Weighting!$P$6&gt;0,B7422,"")</f>
        <v>0.32100000000000001</v>
      </c>
      <c r="B7422">
        <f>Weighting!$C$6</f>
        <v>0.32100000000000001</v>
      </c>
      <c r="C7422">
        <f>Weighting!$F$6</f>
        <v>0</v>
      </c>
      <c r="D7422" t="b">
        <f>IF(C7422=1,'Data Transformation'!$G$3+0.5*'Data Transformation'!$W$25,IF(C7423=1,D7423-'Data Transformation'!$W$25,FALSE))</f>
        <v>0</v>
      </c>
      <c r="E7422" t="str">
        <f t="array" ref="E7422">IF(ISLOGICAL(D7422),"",FREQUENCY(IF('Data Transformation'!$B$425:$B$8425='Bin Analysis'!$B7419,'Data Transformation'!$G$425:$G$8425),D7422))</f>
        <v/>
      </c>
      <c r="F7422" t="str">
        <f>IF(ISLOGICAL(D7422),"",E7422-E7421)</f>
        <v/>
      </c>
      <c r="G7422">
        <f>Weighting!$H$6</f>
        <v>1</v>
      </c>
      <c r="H7422">
        <f t="array" ref="H7422">FREQUENCY(IF('Data Transformation'!$B$4:$B$8425=B7419,'Data Transformation'!$G$4:$G$8425),'Bin Analysis'!$B7422)</f>
        <v>0</v>
      </c>
      <c r="I7422">
        <f>H7422-H7421</f>
        <v>0</v>
      </c>
      <c r="J7422">
        <f>IF(I7422=0,0,1)</f>
        <v>0</v>
      </c>
      <c r="K7422">
        <f>J7422*Weighting!$W$6</f>
        <v>0</v>
      </c>
      <c r="M7422" s="14"/>
    </row>
    <row r="7423" spans="1:25" x14ac:dyDescent="0.25">
      <c r="A7423" s="32">
        <f>IF(Weighting!$P$7&gt;0,B7423,"")</f>
        <v>0.45200000000000001</v>
      </c>
      <c r="B7423">
        <f>Weighting!$C$7</f>
        <v>0.45200000000000001</v>
      </c>
      <c r="C7423">
        <f>Weighting!$F$7</f>
        <v>0</v>
      </c>
      <c r="D7423" t="b">
        <f>IF(C7423=1,'Data Transformation'!$G$3+0.5*'Data Transformation'!$W$25,IF(C7424=1,D7424-'Data Transformation'!$W$25,FALSE))</f>
        <v>0</v>
      </c>
      <c r="E7423" t="str">
        <f t="array" ref="E7423">IF(ISLOGICAL(D7423),"",FREQUENCY(IF('Data Transformation'!$B$425:$B$8425='Bin Analysis'!$B7419,'Data Transformation'!$G$425:$G$8425),D7423))</f>
        <v/>
      </c>
      <c r="F7423" t="str">
        <f t="shared" ref="F7423:F7441" si="927">IF(ISLOGICAL(D7423),"",E7423-E7422)</f>
        <v/>
      </c>
      <c r="G7423">
        <f>Weighting!$H$7</f>
        <v>0</v>
      </c>
      <c r="H7423">
        <f t="array" ref="H7423">FREQUENCY(IF('Data Transformation'!$B$4:$B$8425=B7419,'Data Transformation'!$G$4:$G$8425),'Bin Analysis'!$B7423)</f>
        <v>0</v>
      </c>
      <c r="I7423">
        <f t="shared" ref="I7423:I7441" si="928">H7423-H7422</f>
        <v>0</v>
      </c>
      <c r="J7423">
        <f>IF(I7423=0,0,1)</f>
        <v>0</v>
      </c>
      <c r="K7423">
        <f>J7423*Weighting!$W$7</f>
        <v>0</v>
      </c>
      <c r="M7423" s="14"/>
    </row>
    <row r="7424" spans="1:25" x14ac:dyDescent="0.25">
      <c r="A7424" s="32">
        <f>IF(Weighting!$P$8&gt;0,B7424,"")</f>
        <v>0.58299999999999996</v>
      </c>
      <c r="B7424">
        <f>Weighting!$C$8</f>
        <v>0.58299999999999996</v>
      </c>
      <c r="C7424">
        <f>Weighting!$F$8</f>
        <v>0</v>
      </c>
      <c r="D7424" t="b">
        <f>IF(C7424=1,'Data Transformation'!$G$3+0.5*'Data Transformation'!$W$25,IF(C7425=1,D7425-'Data Transformation'!$W$25,FALSE))</f>
        <v>0</v>
      </c>
      <c r="E7424" t="str">
        <f t="array" ref="E7424">IF(ISLOGICAL(D7424),"",FREQUENCY(IF('Data Transformation'!$B$425:$B$8425='Bin Analysis'!$B7419,'Data Transformation'!$G$425:$G$8425),D7424))</f>
        <v/>
      </c>
      <c r="F7424" t="str">
        <f t="shared" si="927"/>
        <v/>
      </c>
      <c r="G7424">
        <f>Weighting!$H$8</f>
        <v>0</v>
      </c>
      <c r="H7424">
        <f t="array" ref="H7424">FREQUENCY(IF('Data Transformation'!$B$4:$B$8425=B7419,'Data Transformation'!$G$4:$G$8425),'Bin Analysis'!$B7424)</f>
        <v>0</v>
      </c>
      <c r="I7424">
        <f t="shared" si="928"/>
        <v>0</v>
      </c>
      <c r="J7424">
        <f t="shared" ref="J7424:J7441" si="929">IF(I7424=0,0,1)</f>
        <v>0</v>
      </c>
      <c r="K7424">
        <f>J7424*Weighting!$W$8</f>
        <v>0</v>
      </c>
      <c r="M7424" s="14"/>
    </row>
    <row r="7425" spans="1:13" x14ac:dyDescent="0.25">
      <c r="A7425" s="32">
        <f>IF(Weighting!$P$9&gt;0,B7425,"")</f>
        <v>0.71399999999999997</v>
      </c>
      <c r="B7425" s="50">
        <f>Weighting!$C$9</f>
        <v>0.71399999999999997</v>
      </c>
      <c r="C7425">
        <f>Weighting!$F$9</f>
        <v>0</v>
      </c>
      <c r="D7425" t="b">
        <f>IF(C7425=1,'Data Transformation'!$G$3+0.5*'Data Transformation'!$W$25,IF(C7426=1,D7426-'Data Transformation'!$W$25,FALSE))</f>
        <v>0</v>
      </c>
      <c r="E7425" t="str">
        <f t="array" ref="E7425">IF(ISLOGICAL(D7425),"",FREQUENCY(IF('Data Transformation'!$B$425:$B$8425='Bin Analysis'!$B7419,'Data Transformation'!$G$425:$G$8425),D7425))</f>
        <v/>
      </c>
      <c r="F7425" t="str">
        <f t="shared" si="927"/>
        <v/>
      </c>
      <c r="G7425">
        <f>Weighting!$H$9</f>
        <v>0</v>
      </c>
      <c r="H7425">
        <f t="array" ref="H7425">FREQUENCY(IF('Data Transformation'!$B$4:$B$8425=B7419,'Data Transformation'!$G$4:$G$8425),'Bin Analysis'!$B7425)</f>
        <v>0</v>
      </c>
      <c r="I7425">
        <f t="shared" si="928"/>
        <v>0</v>
      </c>
      <c r="J7425">
        <f t="shared" si="929"/>
        <v>0</v>
      </c>
      <c r="K7425">
        <f>J7425*Weighting!$W$9</f>
        <v>0</v>
      </c>
      <c r="M7425" s="14"/>
    </row>
    <row r="7426" spans="1:13" x14ac:dyDescent="0.25">
      <c r="A7426" s="32">
        <f>IF(Weighting!$P$10&gt;0,B7426,"")</f>
        <v>0.84499999999999997</v>
      </c>
      <c r="B7426">
        <f>Weighting!$C$10</f>
        <v>0.84499999999999997</v>
      </c>
      <c r="C7426">
        <f>Weighting!$F$10</f>
        <v>0</v>
      </c>
      <c r="D7426" t="b">
        <f>IF(C7426=1,'Data Transformation'!$G$3+0.5*'Data Transformation'!$W$25,IF(C7427=1,D7427-'Data Transformation'!$W$25,FALSE))</f>
        <v>0</v>
      </c>
      <c r="E7426" t="str">
        <f t="array" ref="E7426">IF(ISLOGICAL(D7426),"",FREQUENCY(IF('Data Transformation'!$B$425:$B$8425='Bin Analysis'!$B7419,'Data Transformation'!$G$425:$G$8425),D7426))</f>
        <v/>
      </c>
      <c r="F7426" t="str">
        <f t="shared" si="927"/>
        <v/>
      </c>
      <c r="G7426">
        <f>Weighting!$H$10</f>
        <v>0</v>
      </c>
      <c r="H7426">
        <f t="array" ref="H7426">FREQUENCY(IF('Data Transformation'!$B$4:$B$8425=B7419,'Data Transformation'!$G$4:$G$8425),'Bin Analysis'!$B7426)</f>
        <v>1</v>
      </c>
      <c r="I7426">
        <f t="shared" si="928"/>
        <v>1</v>
      </c>
      <c r="J7426">
        <f t="shared" si="929"/>
        <v>1</v>
      </c>
      <c r="K7426">
        <f>J7426*Weighting!$W$10</f>
        <v>3</v>
      </c>
      <c r="M7426" s="14"/>
    </row>
    <row r="7427" spans="1:13" x14ac:dyDescent="0.25">
      <c r="A7427" s="32">
        <f>IF(Weighting!$P$11&gt;0,B7427,"")</f>
        <v>0.97599999999999998</v>
      </c>
      <c r="B7427">
        <f>Weighting!$C$11</f>
        <v>0.97599999999999998</v>
      </c>
      <c r="C7427">
        <f>Weighting!$F$11</f>
        <v>0</v>
      </c>
      <c r="D7427">
        <f>IF(C7427=1,'Data Transformation'!$G$3+0.5*'Data Transformation'!$W$25,IF(C7428=1,D7428-'Data Transformation'!$W$25,FALSE))</f>
        <v>0.86899999999999999</v>
      </c>
      <c r="E7427">
        <f t="array" ref="E7427">IF(ISLOGICAL(D7427),"",FREQUENCY(IF('Data Transformation'!$B$425:$B$8425='Bin Analysis'!$B7419,'Data Transformation'!$G$425:$G$8425),D7427))</f>
        <v>1</v>
      </c>
      <c r="F7427" t="e">
        <f t="shared" si="927"/>
        <v>#VALUE!</v>
      </c>
      <c r="G7427">
        <f>Weighting!$H$11</f>
        <v>0</v>
      </c>
      <c r="H7427">
        <f t="array" ref="H7427">FREQUENCY(IF('Data Transformation'!$B$4:$B$8425=B7419,'Data Transformation'!$G$4:$G$8425),'Bin Analysis'!$B7427)</f>
        <v>3</v>
      </c>
      <c r="I7427">
        <f t="shared" si="928"/>
        <v>2</v>
      </c>
      <c r="J7427">
        <f t="shared" si="929"/>
        <v>1</v>
      </c>
      <c r="K7427">
        <f>J7427*Weighting!$W$11</f>
        <v>2</v>
      </c>
      <c r="M7427" s="14"/>
    </row>
    <row r="7428" spans="1:13" x14ac:dyDescent="0.25">
      <c r="A7428" s="32">
        <f>IF(Weighting!$P$12&gt;0,B7428,"")</f>
        <v>1.107</v>
      </c>
      <c r="B7428">
        <f>Weighting!$C$12</f>
        <v>1.107</v>
      </c>
      <c r="C7428">
        <f>Weighting!$F$12</f>
        <v>1</v>
      </c>
      <c r="D7428">
        <f>IF(C7428=1,'Data Transformation'!$G$3+0.5*'Data Transformation'!$W$25,IF(C7429=1,D7429-'Data Transformation'!$W$25,FALSE))</f>
        <v>1.131</v>
      </c>
      <c r="E7428">
        <f t="array" ref="E7428">IF(ISLOGICAL(D7428),"",FREQUENCY(IF('Data Transformation'!$B$425:$B$8425='Bin Analysis'!$B7419,'Data Transformation'!$G$425:$G$8425),D7428))</f>
        <v>5</v>
      </c>
      <c r="F7428">
        <f t="shared" si="927"/>
        <v>4</v>
      </c>
      <c r="G7428">
        <f>Weighting!$H$12</f>
        <v>0</v>
      </c>
      <c r="H7428">
        <f t="array" ref="H7428">FREQUENCY(IF('Data Transformation'!$B$4:$B$8425=B7419,'Data Transformation'!$G$4:$G$8425),'Bin Analysis'!$B7428)</f>
        <v>6</v>
      </c>
      <c r="I7428">
        <f t="shared" si="928"/>
        <v>3</v>
      </c>
      <c r="J7428">
        <f t="shared" si="929"/>
        <v>1</v>
      </c>
      <c r="K7428">
        <f>J7428*Weighting!$W$12</f>
        <v>1</v>
      </c>
      <c r="M7428" s="14"/>
    </row>
    <row r="7429" spans="1:13" x14ac:dyDescent="0.25">
      <c r="A7429" s="32">
        <f>IF(Weighting!$P$13&gt;0,B7429,"")</f>
        <v>1.238</v>
      </c>
      <c r="B7429">
        <f>Weighting!$C$13</f>
        <v>1.238</v>
      </c>
      <c r="C7429">
        <f>Weighting!$F$13</f>
        <v>0</v>
      </c>
      <c r="D7429" t="b">
        <f>IF(C7429=1,'Data Transformation'!$G$3+0.5*'Data Transformation'!$W$25,IF(C7430=1,D7430-'Data Transformation'!$W$25,FALSE))</f>
        <v>0</v>
      </c>
      <c r="E7429" t="str">
        <f t="array" ref="E7429">IF(ISLOGICAL(D7429),"",FREQUENCY(IF('Data Transformation'!$B$425:$B$8425='Bin Analysis'!$B7419,'Data Transformation'!$G$425:$G$8425),D7429))</f>
        <v/>
      </c>
      <c r="F7429" t="str">
        <f t="shared" si="927"/>
        <v/>
      </c>
      <c r="G7429">
        <f>Weighting!$H$13</f>
        <v>0</v>
      </c>
      <c r="H7429">
        <f t="array" ref="H7429">FREQUENCY(IF('Data Transformation'!$B$4:$B$8425=B7419,'Data Transformation'!$G$4:$G$8425),'Bin Analysis'!$B7429)</f>
        <v>10</v>
      </c>
      <c r="I7429">
        <f t="shared" si="928"/>
        <v>4</v>
      </c>
      <c r="J7429">
        <f t="shared" si="929"/>
        <v>1</v>
      </c>
      <c r="K7429">
        <f>J7429*Weighting!$W$13</f>
        <v>2</v>
      </c>
      <c r="M7429" s="14"/>
    </row>
    <row r="7430" spans="1:13" x14ac:dyDescent="0.25">
      <c r="A7430" s="32">
        <f>IF(Weighting!$P$14&gt;0,B7430,"")</f>
        <v>1.369</v>
      </c>
      <c r="B7430">
        <f>Weighting!$C$14</f>
        <v>1.369</v>
      </c>
      <c r="C7430">
        <f>Weighting!$F$14</f>
        <v>0</v>
      </c>
      <c r="D7430" t="b">
        <f>IF(C7430=1,'Data Transformation'!$G$3+0.5*'Data Transformation'!$W$25,IF(C7431=1,D7431-'Data Transformation'!$W$25,FALSE))</f>
        <v>0</v>
      </c>
      <c r="E7430" t="str">
        <f t="array" ref="E7430">IF(ISLOGICAL(D7430),"",FREQUENCY(IF('Data Transformation'!$B$425:$B$8425='Bin Analysis'!$B7419,'Data Transformation'!$G$425:$G$8425),D7430))</f>
        <v/>
      </c>
      <c r="F7430" t="str">
        <f t="shared" si="927"/>
        <v/>
      </c>
      <c r="G7430">
        <f>Weighting!$H$14</f>
        <v>0</v>
      </c>
      <c r="H7430">
        <f t="array" ref="H7430">FREQUENCY(IF('Data Transformation'!$B$4:$B$8425=B7419,'Data Transformation'!$G$4:$G$8425),'Bin Analysis'!$B7430)</f>
        <v>10</v>
      </c>
      <c r="I7430">
        <f t="shared" si="928"/>
        <v>0</v>
      </c>
      <c r="J7430">
        <f t="shared" si="929"/>
        <v>0</v>
      </c>
      <c r="K7430">
        <f>J7430*Weighting!$W$14</f>
        <v>0</v>
      </c>
      <c r="M7430" s="14"/>
    </row>
    <row r="7431" spans="1:13" x14ac:dyDescent="0.25">
      <c r="A7431" s="32">
        <f>IF(Weighting!$P$15&gt;0,B7431,"")</f>
        <v>1.5000009999999999</v>
      </c>
      <c r="B7431">
        <f>Weighting!$C$15</f>
        <v>1.5000009999999999</v>
      </c>
      <c r="C7431">
        <f>Weighting!$F$15</f>
        <v>0</v>
      </c>
      <c r="D7431" t="b">
        <f>IF(C7431=1,'Data Transformation'!$G$3+0.5*'Data Transformation'!$W$25,IF(C7432=1,D7432-'Data Transformation'!$W$25,FALSE))</f>
        <v>0</v>
      </c>
      <c r="E7431" t="str">
        <f t="array" ref="E7431">IF(ISLOGICAL(D7431),"",FREQUENCY(IF('Data Transformation'!$B$425:$B$8425='Bin Analysis'!$B7419,'Data Transformation'!$G$425:$G$8425),D7431))</f>
        <v/>
      </c>
      <c r="F7431" t="str">
        <f t="shared" si="927"/>
        <v/>
      </c>
      <c r="G7431">
        <f>Weighting!$H$15</f>
        <v>0</v>
      </c>
      <c r="H7431">
        <f t="array" ref="H7431">FREQUENCY(IF('Data Transformation'!$B$4:$B$8425=B7419,'Data Transformation'!$G$4:$G$8425),'Bin Analysis'!$B7431)</f>
        <v>10</v>
      </c>
      <c r="I7431">
        <f t="shared" si="928"/>
        <v>0</v>
      </c>
      <c r="J7431">
        <f t="shared" si="929"/>
        <v>0</v>
      </c>
      <c r="K7431">
        <f>J7431*Weighting!$W$15</f>
        <v>0</v>
      </c>
      <c r="M7431" s="14"/>
    </row>
    <row r="7432" spans="1:13" x14ac:dyDescent="0.25">
      <c r="A7432" s="32" t="str">
        <f>IF(Weighting!$P$16&gt;0,B7432,"")</f>
        <v/>
      </c>
      <c r="B7432">
        <f>Weighting!$C$16</f>
        <v>1.631</v>
      </c>
      <c r="C7432">
        <f>Weighting!$F$16</f>
        <v>0</v>
      </c>
      <c r="D7432" t="b">
        <f>IF(C7432=1,'Data Transformation'!$G$3+0.5*'Data Transformation'!$W$25,IF(C7433=1,D7433-'Data Transformation'!$W$25,FALSE))</f>
        <v>0</v>
      </c>
      <c r="E7432" t="str">
        <f t="array" ref="E7432">IF(ISLOGICAL(D7432),"",FREQUENCY(IF('Data Transformation'!$B$425:$B$8425='Bin Analysis'!$B7419,'Data Transformation'!$G$425:$G$8425),D7432))</f>
        <v/>
      </c>
      <c r="F7432" t="str">
        <f t="shared" si="927"/>
        <v/>
      </c>
      <c r="G7432">
        <f>Weighting!$H$16</f>
        <v>0</v>
      </c>
      <c r="H7432">
        <f t="array" ref="H7432">FREQUENCY(IF('Data Transformation'!$B$4:$B$8425=B7419,'Data Transformation'!$G$4:$G$8425),'Bin Analysis'!$B7432)</f>
        <v>10</v>
      </c>
      <c r="I7432">
        <f t="shared" si="928"/>
        <v>0</v>
      </c>
      <c r="J7432">
        <f t="shared" si="929"/>
        <v>0</v>
      </c>
      <c r="K7432">
        <f>J7432*Weighting!$W$16</f>
        <v>0</v>
      </c>
      <c r="M7432" s="14"/>
    </row>
    <row r="7433" spans="1:13" x14ac:dyDescent="0.25">
      <c r="A7433" s="32" t="str">
        <f>IF(Weighting!$P$17&gt;0,B7433,"")</f>
        <v/>
      </c>
      <c r="B7433">
        <f>Weighting!$C$17</f>
        <v>1.762</v>
      </c>
      <c r="C7433">
        <f>Weighting!$F$17</f>
        <v>0</v>
      </c>
      <c r="D7433" t="b">
        <f>IF(C7433=1,'Data Transformation'!$G$3+0.5*'Data Transformation'!$W$25,IF(C7434=1,D7434-'Data Transformation'!$W$25,FALSE))</f>
        <v>0</v>
      </c>
      <c r="E7433" t="str">
        <f t="array" ref="E7433">IF(ISLOGICAL(D7433),"",FREQUENCY(IF('Data Transformation'!$B$425:$B$8425='Bin Analysis'!$B7419,'Data Transformation'!$G$425:$G$8425),D7433))</f>
        <v/>
      </c>
      <c r="F7433" t="str">
        <f t="shared" si="927"/>
        <v/>
      </c>
      <c r="G7433">
        <f>Weighting!$H$17</f>
        <v>0</v>
      </c>
      <c r="H7433">
        <f t="array" ref="H7433">FREQUENCY(IF('Data Transformation'!$B$4:$B$8425=B7419,'Data Transformation'!$G$4:$G$8425),'Bin Analysis'!$B7433)</f>
        <v>10</v>
      </c>
      <c r="I7433">
        <f t="shared" si="928"/>
        <v>0</v>
      </c>
      <c r="J7433">
        <f t="shared" si="929"/>
        <v>0</v>
      </c>
      <c r="K7433">
        <f>J7433*Weighting!$W$17</f>
        <v>0</v>
      </c>
      <c r="M7433" s="14"/>
    </row>
    <row r="7434" spans="1:13" x14ac:dyDescent="0.25">
      <c r="A7434" s="32" t="str">
        <f>IF(Weighting!$P$18&gt;0,B7434,"")</f>
        <v/>
      </c>
      <c r="B7434">
        <f>Weighting!$C$18</f>
        <v>1.893</v>
      </c>
      <c r="C7434">
        <f>Weighting!$F$18</f>
        <v>0</v>
      </c>
      <c r="D7434" t="b">
        <f>IF(C7434=1,'Data Transformation'!$G$3+0.5*'Data Transformation'!$W$25,IF(C7435=1,D7435-'Data Transformation'!$W$25,FALSE))</f>
        <v>0</v>
      </c>
      <c r="E7434" t="str">
        <f t="array" ref="E7434">IF(ISLOGICAL(D7434),"",FREQUENCY(IF('Data Transformation'!$B$425:$B$8425='Bin Analysis'!$B7419,'Data Transformation'!$G$425:$G$8425),D7434))</f>
        <v/>
      </c>
      <c r="F7434" t="str">
        <f t="shared" si="927"/>
        <v/>
      </c>
      <c r="G7434">
        <f>Weighting!$H$18</f>
        <v>0</v>
      </c>
      <c r="H7434">
        <f t="array" ref="H7434">FREQUENCY(IF('Data Transformation'!$B$4:$B$8425=B7419,'Data Transformation'!$G$4:$G$8425),'Bin Analysis'!$B7434)</f>
        <v>10</v>
      </c>
      <c r="I7434">
        <f t="shared" si="928"/>
        <v>0</v>
      </c>
      <c r="J7434">
        <f t="shared" si="929"/>
        <v>0</v>
      </c>
      <c r="K7434">
        <f>J7434*Weighting!$W$18</f>
        <v>0</v>
      </c>
      <c r="M7434" s="14"/>
    </row>
    <row r="7435" spans="1:13" x14ac:dyDescent="0.25">
      <c r="A7435" s="32" t="str">
        <f>IF(Weighting!$P$19&gt;0,B7435,"")</f>
        <v/>
      </c>
      <c r="B7435">
        <f>Weighting!$C$19</f>
        <v>2.024</v>
      </c>
      <c r="C7435">
        <f>Weighting!$F$19</f>
        <v>0</v>
      </c>
      <c r="D7435" t="b">
        <f>IF(C7435=1,'Data Transformation'!$G$3+0.5*'Data Transformation'!$W$25,IF(C7436=1,D7436-'Data Transformation'!$W$25,FALSE))</f>
        <v>0</v>
      </c>
      <c r="E7435" t="str">
        <f t="array" ref="E7435">IF(ISLOGICAL(D7435),"",FREQUENCY(IF('Data Transformation'!$B$425:$B$8425='Bin Analysis'!$B7419,'Data Transformation'!$G$425:$G$8425),D7435))</f>
        <v/>
      </c>
      <c r="F7435" t="str">
        <f t="shared" si="927"/>
        <v/>
      </c>
      <c r="G7435">
        <f>Weighting!$H$19</f>
        <v>0</v>
      </c>
      <c r="H7435">
        <f t="array" ref="H7435">FREQUENCY(IF('Data Transformation'!$B$4:$B$8425=B7419,'Data Transformation'!$G$4:$G$8425),'Bin Analysis'!$B7435)</f>
        <v>10</v>
      </c>
      <c r="I7435">
        <f t="shared" si="928"/>
        <v>0</v>
      </c>
      <c r="J7435">
        <f t="shared" si="929"/>
        <v>0</v>
      </c>
      <c r="K7435">
        <f>J7435*Weighting!$W$19</f>
        <v>0</v>
      </c>
      <c r="M7435" s="14"/>
    </row>
    <row r="7436" spans="1:13" x14ac:dyDescent="0.25">
      <c r="A7436" s="32" t="str">
        <f>IF(Weighting!$P$20&gt;0,B7436,"")</f>
        <v/>
      </c>
      <c r="B7436">
        <f>Weighting!$C$20</f>
        <v>2.1550000000000002</v>
      </c>
      <c r="C7436">
        <f>Weighting!$F$20</f>
        <v>0</v>
      </c>
      <c r="D7436" t="b">
        <f>IF(C7436=1,'Data Transformation'!$G$3+0.5*'Data Transformation'!$W$25,IF(C7437=1,D7437-'Data Transformation'!$W$25,FALSE))</f>
        <v>0</v>
      </c>
      <c r="E7436" t="str">
        <f t="array" ref="E7436">IF(ISLOGICAL(D7436),"",FREQUENCY(IF('Data Transformation'!$B$425:$B$8425='Bin Analysis'!$B7419,'Data Transformation'!$G$425:$G$8425),D7436))</f>
        <v/>
      </c>
      <c r="F7436" t="str">
        <f t="shared" si="927"/>
        <v/>
      </c>
      <c r="G7436">
        <f>Weighting!$H$20</f>
        <v>0</v>
      </c>
      <c r="H7436">
        <f t="array" ref="H7436">FREQUENCY(IF('Data Transformation'!$B$4:$B$8425=B7419,'Data Transformation'!$G$4:$G$8425),'Bin Analysis'!$B7436)</f>
        <v>10</v>
      </c>
      <c r="I7436">
        <f t="shared" si="928"/>
        <v>0</v>
      </c>
      <c r="J7436">
        <f t="shared" si="929"/>
        <v>0</v>
      </c>
      <c r="K7436">
        <f>J7436*Weighting!$W$20</f>
        <v>0</v>
      </c>
      <c r="M7436" s="14"/>
    </row>
    <row r="7437" spans="1:13" x14ac:dyDescent="0.25">
      <c r="A7437" s="32" t="str">
        <f>IF(Weighting!$P$21&gt;0,B7437,"")</f>
        <v/>
      </c>
      <c r="B7437">
        <f>Weighting!$C$21</f>
        <v>2.2860000000000005</v>
      </c>
      <c r="C7437">
        <f>Weighting!$F$21</f>
        <v>0</v>
      </c>
      <c r="D7437" t="b">
        <f>IF(C7437=1,'Data Transformation'!$G$3+0.5*'Data Transformation'!$W$25,IF(C7438=1,D7438-'Data Transformation'!$W$25,FALSE))</f>
        <v>0</v>
      </c>
      <c r="E7437" t="str">
        <f t="array" ref="E7437">IF(ISLOGICAL(D7437),"",FREQUENCY(IF('Data Transformation'!$B$425:$B$8425='Bin Analysis'!$B7419,'Data Transformation'!$G$425:$G$8425),D7437))</f>
        <v/>
      </c>
      <c r="F7437" t="str">
        <f t="shared" si="927"/>
        <v/>
      </c>
      <c r="G7437">
        <f>Weighting!$H$21</f>
        <v>0</v>
      </c>
      <c r="H7437">
        <f t="array" ref="H7437">FREQUENCY(IF('Data Transformation'!$B$4:$B$8425=B7419,'Data Transformation'!$G$4:$G$8425),'Bin Analysis'!$B7437)</f>
        <v>10</v>
      </c>
      <c r="I7437">
        <f t="shared" si="928"/>
        <v>0</v>
      </c>
      <c r="J7437">
        <f t="shared" si="929"/>
        <v>0</v>
      </c>
      <c r="K7437">
        <f>J7437*Weighting!$W$21</f>
        <v>0</v>
      </c>
      <c r="M7437" s="14"/>
    </row>
    <row r="7438" spans="1:13" x14ac:dyDescent="0.25">
      <c r="A7438" s="32" t="str">
        <f>IF(Weighting!$P$22&gt;0,B7438,"")</f>
        <v/>
      </c>
      <c r="B7438">
        <f>Weighting!$C$22</f>
        <v>2.4170000000000007</v>
      </c>
      <c r="C7438">
        <f>Weighting!$F$22</f>
        <v>0</v>
      </c>
      <c r="D7438" t="b">
        <f>IF(C7438=1,'Data Transformation'!$G$3+0.5*'Data Transformation'!$W$25,IF(C7439=1,D7439-'Data Transformation'!$W$25,FALSE))</f>
        <v>0</v>
      </c>
      <c r="E7438" t="str">
        <f t="array" ref="E7438">IF(ISLOGICAL(D7438),"",FREQUENCY(IF('Data Transformation'!$B$425:$B$8425='Bin Analysis'!$B7419,'Data Transformation'!$G$425:$G$8425),D7438))</f>
        <v/>
      </c>
      <c r="F7438" t="str">
        <f t="shared" si="927"/>
        <v/>
      </c>
      <c r="G7438">
        <f>Weighting!$H$22</f>
        <v>0</v>
      </c>
      <c r="H7438">
        <f t="array" ref="H7438">FREQUENCY(IF('Data Transformation'!$B$4:$B$8425=B7419,'Data Transformation'!$G$4:$G$8425),'Bin Analysis'!$B7438)</f>
        <v>10</v>
      </c>
      <c r="I7438">
        <f t="shared" si="928"/>
        <v>0</v>
      </c>
      <c r="J7438">
        <f t="shared" si="929"/>
        <v>0</v>
      </c>
      <c r="K7438">
        <f>J7438*Weighting!$W$22</f>
        <v>0</v>
      </c>
      <c r="M7438" s="14"/>
    </row>
    <row r="7439" spans="1:13" x14ac:dyDescent="0.25">
      <c r="A7439" s="32" t="str">
        <f>IF(Weighting!$P$23&gt;0,B7439,"")</f>
        <v/>
      </c>
      <c r="B7439">
        <f>Weighting!$C$23</f>
        <v>2.5480000000000009</v>
      </c>
      <c r="C7439">
        <f>Weighting!$F$23</f>
        <v>0</v>
      </c>
      <c r="D7439" t="b">
        <f>IF(C7439=1,'Data Transformation'!$G$3+0.5*'Data Transformation'!$W$25,IF(C7440=1,D7440-'Data Transformation'!$W$25,FALSE))</f>
        <v>0</v>
      </c>
      <c r="E7439" t="str">
        <f t="array" ref="E7439">IF(ISLOGICAL(D7439),"",FREQUENCY(IF('Data Transformation'!$B$425:$B$8425='Bin Analysis'!$B7419,'Data Transformation'!$G$425:$G$8425),D7439))</f>
        <v/>
      </c>
      <c r="F7439" t="str">
        <f t="shared" si="927"/>
        <v/>
      </c>
      <c r="G7439">
        <f>Weighting!$H$23</f>
        <v>0</v>
      </c>
      <c r="H7439">
        <f t="array" ref="H7439">FREQUENCY(IF('Data Transformation'!$B$4:$B$8425=B7419,'Data Transformation'!$G$4:$G$8425),'Bin Analysis'!$B7439)</f>
        <v>10</v>
      </c>
      <c r="I7439">
        <f t="shared" si="928"/>
        <v>0</v>
      </c>
      <c r="J7439">
        <f t="shared" si="929"/>
        <v>0</v>
      </c>
      <c r="K7439">
        <f>J7439*Weighting!$W$23</f>
        <v>0</v>
      </c>
      <c r="M7439" s="14"/>
    </row>
    <row r="7440" spans="1:13" x14ac:dyDescent="0.25">
      <c r="A7440" s="32" t="str">
        <f>IF(Weighting!$P$24&gt;0,B7440,"")</f>
        <v/>
      </c>
      <c r="B7440">
        <f>Weighting!$C$24</f>
        <v>2.6790000000000012</v>
      </c>
      <c r="C7440">
        <f>Weighting!$F$24</f>
        <v>0</v>
      </c>
      <c r="D7440" t="b">
        <f>IF(C7440=1,'Data Transformation'!$G$3+0.5*'Data Transformation'!$W$25,IF(C7441=1,D7441-'Data Transformation'!$W$25,FALSE))</f>
        <v>0</v>
      </c>
      <c r="E7440" t="str">
        <f t="array" ref="E7440">IF(ISLOGICAL(D7440),"",FREQUENCY(IF('Data Transformation'!$B$425:$B$8425='Bin Analysis'!$B7419,'Data Transformation'!$G$425:$G$8425),D7440))</f>
        <v/>
      </c>
      <c r="F7440" t="str">
        <f t="shared" si="927"/>
        <v/>
      </c>
      <c r="G7440">
        <f>Weighting!$H$24</f>
        <v>0</v>
      </c>
      <c r="H7440">
        <f t="array" ref="H7440">FREQUENCY(IF('Data Transformation'!$B$4:$B$8425=B7419,'Data Transformation'!$G$4:$G$8425),'Bin Analysis'!$B7440)</f>
        <v>10</v>
      </c>
      <c r="I7440">
        <f t="shared" si="928"/>
        <v>0</v>
      </c>
      <c r="J7440">
        <f t="shared" si="929"/>
        <v>0</v>
      </c>
      <c r="K7440">
        <f>J7440*Weighting!$W$24</f>
        <v>0</v>
      </c>
      <c r="M7440" s="14"/>
    </row>
    <row r="7441" spans="1:25" x14ac:dyDescent="0.25">
      <c r="A7441" s="32" t="str">
        <f>IF(Weighting!$P$25&gt;0,B7441,"")</f>
        <v/>
      </c>
      <c r="B7441">
        <f>Weighting!$C$25</f>
        <v>2.8100000000000014</v>
      </c>
      <c r="C7441">
        <f>Weighting!$F$25</f>
        <v>0</v>
      </c>
      <c r="D7441" t="b">
        <f>IF(C7441=1,'Data Transformation'!$G$3+0.5*'Data Transformation'!$W$25,IF(C7442=1,D7442-'Data Transformation'!$W$25,FALSE))</f>
        <v>0</v>
      </c>
      <c r="E7441" t="str">
        <f t="array" ref="E7441">IF(ISLOGICAL(D7441),"",FREQUENCY(IF('Data Transformation'!$B$425:$B$8425='Bin Analysis'!$B7419,'Data Transformation'!$G$425:$G$8425),D7441))</f>
        <v/>
      </c>
      <c r="F7441" t="str">
        <f t="shared" si="927"/>
        <v/>
      </c>
      <c r="G7441">
        <f>Weighting!$H$25</f>
        <v>0</v>
      </c>
      <c r="H7441">
        <f t="array" ref="H7441">FREQUENCY(IF('Data Transformation'!$B$4:$B$8425=B7419,'Data Transformation'!$G$4:$G$8425),'Bin Analysis'!$B7441)</f>
        <v>10</v>
      </c>
      <c r="I7441">
        <f t="shared" si="928"/>
        <v>0</v>
      </c>
      <c r="J7441">
        <f t="shared" si="929"/>
        <v>0</v>
      </c>
      <c r="K7441">
        <f>J7441*Weighting!$W$25</f>
        <v>0</v>
      </c>
      <c r="M7441" s="14"/>
    </row>
    <row r="7442" spans="1:25" x14ac:dyDescent="0.25">
      <c r="N7442" s="55"/>
      <c r="O7442"/>
      <c r="P7442"/>
      <c r="Q7442"/>
      <c r="R7442"/>
    </row>
    <row r="7443" spans="1:25" ht="23.25" x14ac:dyDescent="0.35">
      <c r="A7443" s="21" t="s">
        <v>0</v>
      </c>
      <c r="B7443" s="21">
        <f>IFERROR(VLOOKUP(C7443,'Data Transformation'!$L$6:$M$426,2,FALSE),"")</f>
        <v>310</v>
      </c>
      <c r="C7443" s="21">
        <f>C7419+1</f>
        <v>310</v>
      </c>
      <c r="D7443" s="21"/>
      <c r="E7443" s="21"/>
      <c r="F7443" s="21"/>
      <c r="G7443" s="21"/>
      <c r="H7443" s="22"/>
      <c r="I7443" s="22"/>
      <c r="J7443" s="22"/>
      <c r="K7443" s="21"/>
      <c r="L7443" s="21">
        <f>B7443</f>
        <v>310</v>
      </c>
      <c r="M7443" s="23">
        <f>INDEX('Data Transformation'!$O$4:$O$424,MATCH($B7443,'Data Transformation'!$M$4:$M$424,0),MATCH($M$2,'Data Transformation'!$O$3,0))</f>
        <v>5</v>
      </c>
      <c r="N7443" s="27">
        <f>IF('Input and Summary Results'!$J$16="minimum",'Bin Analysis'!X7444/(M7443-1),'Bin Analysis'!Y7443/('Bin Analysis'!M7443-1))</f>
        <v>0</v>
      </c>
      <c r="O7443" s="27">
        <f>IF(M7443=FALSE,NA(),(VLOOKUP(1,C7446:K7465,4,FALSE))/(M7443-1))</f>
        <v>0</v>
      </c>
      <c r="P7443" s="27">
        <f>IF(M7443=FALSE,NA(),SUM(J7446:J7465)/Weighting!$S$5)</f>
        <v>0.3</v>
      </c>
      <c r="Q7443" s="27">
        <f>IF(M7443=FALSE,NA(),SUM(K7446:K7465)/Weighting!$S$6)</f>
        <v>0.30434782608695654</v>
      </c>
      <c r="R7443" s="27">
        <f>IF(M7443=FALSE,NA(),(VLOOKUP(1,G7446:K7465,3,FALSE))/(M7443-1))</f>
        <v>0</v>
      </c>
      <c r="S7443" s="22" t="str">
        <f>IF(M7443=FALSE,NA(),IF(SUM(J7446:J7465)=2,"yes","no"))</f>
        <v>no</v>
      </c>
      <c r="X7443" s="2" cm="2">
        <f t="array" ref="X7443:X7444">FREQUENCY(IF('Data Transformation'!$B$425:$B$6424='Bin Analysis'!L7443,'Data Transformation'!$G$425:$G$6424),'Data Transformation'!$U$11)</f>
        <v>4</v>
      </c>
      <c r="Y7443" s="2" cm="2">
        <f t="array" ref="Y7443:Y7444">FREQUENCY(IF('Data Transformation'!$B$425:$B$6424='Bin Analysis'!L7443,'Data Transformation'!$G$425:$G$6424),'Data Transformation'!$U$12)</f>
        <v>4</v>
      </c>
    </row>
    <row r="7444" spans="1:25" x14ac:dyDescent="0.25">
      <c r="A7444" s="14" t="s">
        <v>67</v>
      </c>
      <c r="B7444" t="s">
        <v>47</v>
      </c>
      <c r="C7444" t="s">
        <v>5</v>
      </c>
      <c r="D7444" t="s">
        <v>100</v>
      </c>
      <c r="E7444" t="s">
        <v>101</v>
      </c>
      <c r="F7444" t="s">
        <v>102</v>
      </c>
      <c r="G7444" t="s">
        <v>70</v>
      </c>
      <c r="H7444" t="s">
        <v>31</v>
      </c>
      <c r="I7444" t="s">
        <v>32</v>
      </c>
      <c r="J7444" t="s">
        <v>46</v>
      </c>
      <c r="K7444" s="14" t="s">
        <v>45</v>
      </c>
      <c r="M7444" s="14"/>
      <c r="X7444" s="2">
        <v>0</v>
      </c>
      <c r="Y7444" s="2">
        <v>0</v>
      </c>
    </row>
    <row r="7445" spans="1:25" x14ac:dyDescent="0.25">
      <c r="A7445" s="32"/>
      <c r="D7445" t="b">
        <f>IF(C7445=1,'Data Transformation'!$G$3+0.5*'Data Transformation'!$W$25,IF(C7446=1,D7446-'Data Transformation'!$W$25,FALSE))</f>
        <v>0</v>
      </c>
      <c r="E7445" t="str">
        <f t="array" ref="E7445">IF(ISLOGICAL(D7445),"",FREQUENCY(IF('Data Transformation'!$B$425:$B$8425='Bin Analysis'!$B7443,'Data Transformation'!$G$425:$G$8425),D7445))</f>
        <v/>
      </c>
      <c r="F7445" t="str">
        <f>IF(ISLOGICAL(D7445),"",E7445-E7444)</f>
        <v/>
      </c>
      <c r="M7445" s="14"/>
    </row>
    <row r="7446" spans="1:25" x14ac:dyDescent="0.25">
      <c r="A7446" s="32">
        <f>IF(Weighting!$P$6&gt;0,B7446,"")</f>
        <v>0.32100000000000001</v>
      </c>
      <c r="B7446">
        <f>Weighting!$C$6</f>
        <v>0.32100000000000001</v>
      </c>
      <c r="C7446">
        <f>Weighting!$F$6</f>
        <v>0</v>
      </c>
      <c r="D7446" t="b">
        <f>IF(C7446=1,'Data Transformation'!$G$3+0.5*'Data Transformation'!$W$25,IF(C7447=1,D7447-'Data Transformation'!$W$25,FALSE))</f>
        <v>0</v>
      </c>
      <c r="E7446" t="str">
        <f t="array" ref="E7446">IF(ISLOGICAL(D7446),"",FREQUENCY(IF('Data Transformation'!$B$425:$B$8425='Bin Analysis'!$B7443,'Data Transformation'!$G$425:$G$8425),D7446))</f>
        <v/>
      </c>
      <c r="F7446" t="str">
        <f>IF(ISLOGICAL(D7446),"",E7446-E7445)</f>
        <v/>
      </c>
      <c r="G7446">
        <f>Weighting!$H$6</f>
        <v>1</v>
      </c>
      <c r="H7446">
        <f t="array" ref="H7446">FREQUENCY(IF('Data Transformation'!$B$4:$B$8425=B7443,'Data Transformation'!$G$4:$G$8425),'Bin Analysis'!$B7446)</f>
        <v>0</v>
      </c>
      <c r="I7446">
        <f>H7446-H7445</f>
        <v>0</v>
      </c>
      <c r="J7446">
        <f>IF(I7446=0,0,1)</f>
        <v>0</v>
      </c>
      <c r="K7446">
        <f>J7446*Weighting!$W$6</f>
        <v>0</v>
      </c>
      <c r="M7446" s="14"/>
    </row>
    <row r="7447" spans="1:25" x14ac:dyDescent="0.25">
      <c r="A7447" s="32">
        <f>IF(Weighting!$P$7&gt;0,B7447,"")</f>
        <v>0.45200000000000001</v>
      </c>
      <c r="B7447">
        <f>Weighting!$C$7</f>
        <v>0.45200000000000001</v>
      </c>
      <c r="C7447">
        <f>Weighting!$F$7</f>
        <v>0</v>
      </c>
      <c r="D7447" t="b">
        <f>IF(C7447=1,'Data Transformation'!$G$3+0.5*'Data Transformation'!$W$25,IF(C7448=1,D7448-'Data Transformation'!$W$25,FALSE))</f>
        <v>0</v>
      </c>
      <c r="E7447" t="str">
        <f t="array" ref="E7447">IF(ISLOGICAL(D7447),"",FREQUENCY(IF('Data Transformation'!$B$425:$B$8425='Bin Analysis'!$B7443,'Data Transformation'!$G$425:$G$8425),D7447))</f>
        <v/>
      </c>
      <c r="F7447" t="str">
        <f t="shared" ref="F7447:F7465" si="930">IF(ISLOGICAL(D7447),"",E7447-E7446)</f>
        <v/>
      </c>
      <c r="G7447">
        <f>Weighting!$H$7</f>
        <v>0</v>
      </c>
      <c r="H7447">
        <f t="array" ref="H7447">FREQUENCY(IF('Data Transformation'!$B$4:$B$8425=B7443,'Data Transformation'!$G$4:$G$8425),'Bin Analysis'!$B7447)</f>
        <v>0</v>
      </c>
      <c r="I7447">
        <f t="shared" ref="I7447:I7465" si="931">H7447-H7446</f>
        <v>0</v>
      </c>
      <c r="J7447">
        <f>IF(I7447=0,0,1)</f>
        <v>0</v>
      </c>
      <c r="K7447">
        <f>J7447*Weighting!$W$7</f>
        <v>0</v>
      </c>
      <c r="M7447" s="14"/>
    </row>
    <row r="7448" spans="1:25" x14ac:dyDescent="0.25">
      <c r="A7448" s="32">
        <f>IF(Weighting!$P$8&gt;0,B7448,"")</f>
        <v>0.58299999999999996</v>
      </c>
      <c r="B7448">
        <f>Weighting!$C$8</f>
        <v>0.58299999999999996</v>
      </c>
      <c r="C7448">
        <f>Weighting!$F$8</f>
        <v>0</v>
      </c>
      <c r="D7448" t="b">
        <f>IF(C7448=1,'Data Transformation'!$G$3+0.5*'Data Transformation'!$W$25,IF(C7449=1,D7449-'Data Transformation'!$W$25,FALSE))</f>
        <v>0</v>
      </c>
      <c r="E7448" t="str">
        <f t="array" ref="E7448">IF(ISLOGICAL(D7448),"",FREQUENCY(IF('Data Transformation'!$B$425:$B$8425='Bin Analysis'!$B7443,'Data Transformation'!$G$425:$G$8425),D7448))</f>
        <v/>
      </c>
      <c r="F7448" t="str">
        <f t="shared" si="930"/>
        <v/>
      </c>
      <c r="G7448">
        <f>Weighting!$H$8</f>
        <v>0</v>
      </c>
      <c r="H7448">
        <f t="array" ref="H7448">FREQUENCY(IF('Data Transformation'!$B$4:$B$8425=B7443,'Data Transformation'!$G$4:$G$8425),'Bin Analysis'!$B7448)</f>
        <v>0</v>
      </c>
      <c r="I7448">
        <f t="shared" si="931"/>
        <v>0</v>
      </c>
      <c r="J7448">
        <f t="shared" ref="J7448:J7465" si="932">IF(I7448=0,0,1)</f>
        <v>0</v>
      </c>
      <c r="K7448">
        <f>J7448*Weighting!$W$8</f>
        <v>0</v>
      </c>
      <c r="M7448" s="14"/>
    </row>
    <row r="7449" spans="1:25" x14ac:dyDescent="0.25">
      <c r="A7449" s="32">
        <f>IF(Weighting!$P$9&gt;0,B7449,"")</f>
        <v>0.71399999999999997</v>
      </c>
      <c r="B7449" s="50">
        <f>Weighting!$C$9</f>
        <v>0.71399999999999997</v>
      </c>
      <c r="C7449">
        <f>Weighting!$F$9</f>
        <v>0</v>
      </c>
      <c r="D7449" t="b">
        <f>IF(C7449=1,'Data Transformation'!$G$3+0.5*'Data Transformation'!$W$25,IF(C7450=1,D7450-'Data Transformation'!$W$25,FALSE))</f>
        <v>0</v>
      </c>
      <c r="E7449" t="str">
        <f t="array" ref="E7449">IF(ISLOGICAL(D7449),"",FREQUENCY(IF('Data Transformation'!$B$425:$B$8425='Bin Analysis'!$B7443,'Data Transformation'!$G$425:$G$8425),D7449))</f>
        <v/>
      </c>
      <c r="F7449" t="str">
        <f t="shared" si="930"/>
        <v/>
      </c>
      <c r="G7449">
        <f>Weighting!$H$9</f>
        <v>0</v>
      </c>
      <c r="H7449">
        <f t="array" ref="H7449">FREQUENCY(IF('Data Transformation'!$B$4:$B$8425=B7443,'Data Transformation'!$G$4:$G$8425),'Bin Analysis'!$B7449)</f>
        <v>2</v>
      </c>
      <c r="I7449">
        <f t="shared" si="931"/>
        <v>2</v>
      </c>
      <c r="J7449">
        <f t="shared" si="932"/>
        <v>1</v>
      </c>
      <c r="K7449">
        <f>J7449*Weighting!$W$9</f>
        <v>3</v>
      </c>
      <c r="M7449" s="14"/>
    </row>
    <row r="7450" spans="1:25" x14ac:dyDescent="0.25">
      <c r="A7450" s="32">
        <f>IF(Weighting!$P$10&gt;0,B7450,"")</f>
        <v>0.84499999999999997</v>
      </c>
      <c r="B7450">
        <f>Weighting!$C$10</f>
        <v>0.84499999999999997</v>
      </c>
      <c r="C7450">
        <f>Weighting!$F$10</f>
        <v>0</v>
      </c>
      <c r="D7450" t="b">
        <f>IF(C7450=1,'Data Transformation'!$G$3+0.5*'Data Transformation'!$W$25,IF(C7451=1,D7451-'Data Transformation'!$W$25,FALSE))</f>
        <v>0</v>
      </c>
      <c r="E7450" t="str">
        <f t="array" ref="E7450">IF(ISLOGICAL(D7450),"",FREQUENCY(IF('Data Transformation'!$B$425:$B$8425='Bin Analysis'!$B7443,'Data Transformation'!$G$425:$G$8425),D7450))</f>
        <v/>
      </c>
      <c r="F7450" t="str">
        <f t="shared" si="930"/>
        <v/>
      </c>
      <c r="G7450">
        <f>Weighting!$H$10</f>
        <v>0</v>
      </c>
      <c r="H7450">
        <f t="array" ref="H7450">FREQUENCY(IF('Data Transformation'!$B$4:$B$8425=B7443,'Data Transformation'!$G$4:$G$8425),'Bin Analysis'!$B7450)</f>
        <v>4</v>
      </c>
      <c r="I7450">
        <f t="shared" si="931"/>
        <v>2</v>
      </c>
      <c r="J7450">
        <f t="shared" si="932"/>
        <v>1</v>
      </c>
      <c r="K7450">
        <f>J7450*Weighting!$W$10</f>
        <v>3</v>
      </c>
      <c r="M7450" s="14"/>
    </row>
    <row r="7451" spans="1:25" x14ac:dyDescent="0.25">
      <c r="A7451" s="32">
        <f>IF(Weighting!$P$11&gt;0,B7451,"")</f>
        <v>0.97599999999999998</v>
      </c>
      <c r="B7451">
        <f>Weighting!$C$11</f>
        <v>0.97599999999999998</v>
      </c>
      <c r="C7451">
        <f>Weighting!$F$11</f>
        <v>0</v>
      </c>
      <c r="D7451">
        <f>IF(C7451=1,'Data Transformation'!$G$3+0.5*'Data Transformation'!$W$25,IF(C7452=1,D7452-'Data Transformation'!$W$25,FALSE))</f>
        <v>0.86899999999999999</v>
      </c>
      <c r="E7451">
        <f t="array" ref="E7451">IF(ISLOGICAL(D7451),"",FREQUENCY(IF('Data Transformation'!$B$425:$B$8425='Bin Analysis'!$B7443,'Data Transformation'!$G$425:$G$8425),D7451))</f>
        <v>4</v>
      </c>
      <c r="F7451" t="e">
        <f t="shared" si="930"/>
        <v>#VALUE!</v>
      </c>
      <c r="G7451">
        <f>Weighting!$H$11</f>
        <v>0</v>
      </c>
      <c r="H7451">
        <f t="array" ref="H7451">FREQUENCY(IF('Data Transformation'!$B$4:$B$8425=B7443,'Data Transformation'!$G$4:$G$8425),'Bin Analysis'!$B7451)</f>
        <v>4</v>
      </c>
      <c r="I7451">
        <f t="shared" si="931"/>
        <v>0</v>
      </c>
      <c r="J7451">
        <f t="shared" si="932"/>
        <v>0</v>
      </c>
      <c r="K7451">
        <f>J7451*Weighting!$W$11</f>
        <v>0</v>
      </c>
      <c r="M7451" s="14"/>
    </row>
    <row r="7452" spans="1:25" x14ac:dyDescent="0.25">
      <c r="A7452" s="32">
        <f>IF(Weighting!$P$12&gt;0,B7452,"")</f>
        <v>1.107</v>
      </c>
      <c r="B7452">
        <f>Weighting!$C$12</f>
        <v>1.107</v>
      </c>
      <c r="C7452">
        <f>Weighting!$F$12</f>
        <v>1</v>
      </c>
      <c r="D7452">
        <f>IF(C7452=1,'Data Transformation'!$G$3+0.5*'Data Transformation'!$W$25,IF(C7453=1,D7453-'Data Transformation'!$W$25,FALSE))</f>
        <v>1.131</v>
      </c>
      <c r="E7452">
        <f t="array" ref="E7452">IF(ISLOGICAL(D7452),"",FREQUENCY(IF('Data Transformation'!$B$425:$B$8425='Bin Analysis'!$B7443,'Data Transformation'!$G$425:$G$8425),D7452))</f>
        <v>4</v>
      </c>
      <c r="F7452">
        <f t="shared" si="930"/>
        <v>0</v>
      </c>
      <c r="G7452">
        <f>Weighting!$H$12</f>
        <v>0</v>
      </c>
      <c r="H7452">
        <f t="array" ref="H7452">FREQUENCY(IF('Data Transformation'!$B$4:$B$8425=B7443,'Data Transformation'!$G$4:$G$8425),'Bin Analysis'!$B7452)</f>
        <v>5</v>
      </c>
      <c r="I7452">
        <f t="shared" si="931"/>
        <v>1</v>
      </c>
      <c r="J7452">
        <f t="shared" si="932"/>
        <v>1</v>
      </c>
      <c r="K7452">
        <f>J7452*Weighting!$W$12</f>
        <v>1</v>
      </c>
      <c r="M7452" s="14"/>
    </row>
    <row r="7453" spans="1:25" x14ac:dyDescent="0.25">
      <c r="A7453" s="32">
        <f>IF(Weighting!$P$13&gt;0,B7453,"")</f>
        <v>1.238</v>
      </c>
      <c r="B7453">
        <f>Weighting!$C$13</f>
        <v>1.238</v>
      </c>
      <c r="C7453">
        <f>Weighting!$F$13</f>
        <v>0</v>
      </c>
      <c r="D7453" t="b">
        <f>IF(C7453=1,'Data Transformation'!$G$3+0.5*'Data Transformation'!$W$25,IF(C7454=1,D7454-'Data Transformation'!$W$25,FALSE))</f>
        <v>0</v>
      </c>
      <c r="E7453" t="str">
        <f t="array" ref="E7453">IF(ISLOGICAL(D7453),"",FREQUENCY(IF('Data Transformation'!$B$425:$B$8425='Bin Analysis'!$B7443,'Data Transformation'!$G$425:$G$8425),D7453))</f>
        <v/>
      </c>
      <c r="F7453" t="str">
        <f t="shared" si="930"/>
        <v/>
      </c>
      <c r="G7453">
        <f>Weighting!$H$13</f>
        <v>0</v>
      </c>
      <c r="H7453">
        <f t="array" ref="H7453">FREQUENCY(IF('Data Transformation'!$B$4:$B$8425=B7443,'Data Transformation'!$G$4:$G$8425),'Bin Analysis'!$B7453)</f>
        <v>5</v>
      </c>
      <c r="I7453">
        <f t="shared" si="931"/>
        <v>0</v>
      </c>
      <c r="J7453">
        <f t="shared" si="932"/>
        <v>0</v>
      </c>
      <c r="K7453">
        <f>J7453*Weighting!$W$13</f>
        <v>0</v>
      </c>
      <c r="M7453" s="14"/>
    </row>
    <row r="7454" spans="1:25" x14ac:dyDescent="0.25">
      <c r="A7454" s="32">
        <f>IF(Weighting!$P$14&gt;0,B7454,"")</f>
        <v>1.369</v>
      </c>
      <c r="B7454">
        <f>Weighting!$C$14</f>
        <v>1.369</v>
      </c>
      <c r="C7454">
        <f>Weighting!$F$14</f>
        <v>0</v>
      </c>
      <c r="D7454" t="b">
        <f>IF(C7454=1,'Data Transformation'!$G$3+0.5*'Data Transformation'!$W$25,IF(C7455=1,D7455-'Data Transformation'!$W$25,FALSE))</f>
        <v>0</v>
      </c>
      <c r="E7454" t="str">
        <f t="array" ref="E7454">IF(ISLOGICAL(D7454),"",FREQUENCY(IF('Data Transformation'!$B$425:$B$8425='Bin Analysis'!$B7443,'Data Transformation'!$G$425:$G$8425),D7454))</f>
        <v/>
      </c>
      <c r="F7454" t="str">
        <f t="shared" si="930"/>
        <v/>
      </c>
      <c r="G7454">
        <f>Weighting!$H$14</f>
        <v>0</v>
      </c>
      <c r="H7454">
        <f t="array" ref="H7454">FREQUENCY(IF('Data Transformation'!$B$4:$B$8425=B7443,'Data Transformation'!$G$4:$G$8425),'Bin Analysis'!$B7454)</f>
        <v>5</v>
      </c>
      <c r="I7454">
        <f t="shared" si="931"/>
        <v>0</v>
      </c>
      <c r="J7454">
        <f t="shared" si="932"/>
        <v>0</v>
      </c>
      <c r="K7454">
        <f>J7454*Weighting!$W$14</f>
        <v>0</v>
      </c>
      <c r="M7454" s="14"/>
    </row>
    <row r="7455" spans="1:25" x14ac:dyDescent="0.25">
      <c r="A7455" s="32">
        <f>IF(Weighting!$P$15&gt;0,B7455,"")</f>
        <v>1.5000009999999999</v>
      </c>
      <c r="B7455">
        <f>Weighting!$C$15</f>
        <v>1.5000009999999999</v>
      </c>
      <c r="C7455">
        <f>Weighting!$F$15</f>
        <v>0</v>
      </c>
      <c r="D7455" t="b">
        <f>IF(C7455=1,'Data Transformation'!$G$3+0.5*'Data Transformation'!$W$25,IF(C7456=1,D7456-'Data Transformation'!$W$25,FALSE))</f>
        <v>0</v>
      </c>
      <c r="E7455" t="str">
        <f t="array" ref="E7455">IF(ISLOGICAL(D7455),"",FREQUENCY(IF('Data Transformation'!$B$425:$B$8425='Bin Analysis'!$B7443,'Data Transformation'!$G$425:$G$8425),D7455))</f>
        <v/>
      </c>
      <c r="F7455" t="str">
        <f t="shared" si="930"/>
        <v/>
      </c>
      <c r="G7455">
        <f>Weighting!$H$15</f>
        <v>0</v>
      </c>
      <c r="H7455">
        <f t="array" ref="H7455">FREQUENCY(IF('Data Transformation'!$B$4:$B$8425=B7443,'Data Transformation'!$G$4:$G$8425),'Bin Analysis'!$B7455)</f>
        <v>5</v>
      </c>
      <c r="I7455">
        <f t="shared" si="931"/>
        <v>0</v>
      </c>
      <c r="J7455">
        <f t="shared" si="932"/>
        <v>0</v>
      </c>
      <c r="K7455">
        <f>J7455*Weighting!$W$15</f>
        <v>0</v>
      </c>
      <c r="M7455" s="14"/>
    </row>
    <row r="7456" spans="1:25" x14ac:dyDescent="0.25">
      <c r="A7456" s="32" t="str">
        <f>IF(Weighting!$P$16&gt;0,B7456,"")</f>
        <v/>
      </c>
      <c r="B7456">
        <f>Weighting!$C$16</f>
        <v>1.631</v>
      </c>
      <c r="C7456">
        <f>Weighting!$F$16</f>
        <v>0</v>
      </c>
      <c r="D7456" t="b">
        <f>IF(C7456=1,'Data Transformation'!$G$3+0.5*'Data Transformation'!$W$25,IF(C7457=1,D7457-'Data Transformation'!$W$25,FALSE))</f>
        <v>0</v>
      </c>
      <c r="E7456" t="str">
        <f t="array" ref="E7456">IF(ISLOGICAL(D7456),"",FREQUENCY(IF('Data Transformation'!$B$425:$B$8425='Bin Analysis'!$B7443,'Data Transformation'!$G$425:$G$8425),D7456))</f>
        <v/>
      </c>
      <c r="F7456" t="str">
        <f t="shared" si="930"/>
        <v/>
      </c>
      <c r="G7456">
        <f>Weighting!$H$16</f>
        <v>0</v>
      </c>
      <c r="H7456">
        <f t="array" ref="H7456">FREQUENCY(IF('Data Transformation'!$B$4:$B$8425=B7443,'Data Transformation'!$G$4:$G$8425),'Bin Analysis'!$B7456)</f>
        <v>5</v>
      </c>
      <c r="I7456">
        <f t="shared" si="931"/>
        <v>0</v>
      </c>
      <c r="J7456">
        <f t="shared" si="932"/>
        <v>0</v>
      </c>
      <c r="K7456">
        <f>J7456*Weighting!$W$16</f>
        <v>0</v>
      </c>
      <c r="M7456" s="14"/>
    </row>
    <row r="7457" spans="1:25" x14ac:dyDescent="0.25">
      <c r="A7457" s="32" t="str">
        <f>IF(Weighting!$P$17&gt;0,B7457,"")</f>
        <v/>
      </c>
      <c r="B7457">
        <f>Weighting!$C$17</f>
        <v>1.762</v>
      </c>
      <c r="C7457">
        <f>Weighting!$F$17</f>
        <v>0</v>
      </c>
      <c r="D7457" t="b">
        <f>IF(C7457=1,'Data Transformation'!$G$3+0.5*'Data Transformation'!$W$25,IF(C7458=1,D7458-'Data Transformation'!$W$25,FALSE))</f>
        <v>0</v>
      </c>
      <c r="E7457" t="str">
        <f t="array" ref="E7457">IF(ISLOGICAL(D7457),"",FREQUENCY(IF('Data Transformation'!$B$425:$B$8425='Bin Analysis'!$B7443,'Data Transformation'!$G$425:$G$8425),D7457))</f>
        <v/>
      </c>
      <c r="F7457" t="str">
        <f t="shared" si="930"/>
        <v/>
      </c>
      <c r="G7457">
        <f>Weighting!$H$17</f>
        <v>0</v>
      </c>
      <c r="H7457">
        <f t="array" ref="H7457">FREQUENCY(IF('Data Transformation'!$B$4:$B$8425=B7443,'Data Transformation'!$G$4:$G$8425),'Bin Analysis'!$B7457)</f>
        <v>5</v>
      </c>
      <c r="I7457">
        <f t="shared" si="931"/>
        <v>0</v>
      </c>
      <c r="J7457">
        <f t="shared" si="932"/>
        <v>0</v>
      </c>
      <c r="K7457">
        <f>J7457*Weighting!$W$17</f>
        <v>0</v>
      </c>
      <c r="M7457" s="14"/>
    </row>
    <row r="7458" spans="1:25" x14ac:dyDescent="0.25">
      <c r="A7458" s="32" t="str">
        <f>IF(Weighting!$P$18&gt;0,B7458,"")</f>
        <v/>
      </c>
      <c r="B7458">
        <f>Weighting!$C$18</f>
        <v>1.893</v>
      </c>
      <c r="C7458">
        <f>Weighting!$F$18</f>
        <v>0</v>
      </c>
      <c r="D7458" t="b">
        <f>IF(C7458=1,'Data Transformation'!$G$3+0.5*'Data Transformation'!$W$25,IF(C7459=1,D7459-'Data Transformation'!$W$25,FALSE))</f>
        <v>0</v>
      </c>
      <c r="E7458" t="str">
        <f t="array" ref="E7458">IF(ISLOGICAL(D7458),"",FREQUENCY(IF('Data Transformation'!$B$425:$B$8425='Bin Analysis'!$B7443,'Data Transformation'!$G$425:$G$8425),D7458))</f>
        <v/>
      </c>
      <c r="F7458" t="str">
        <f t="shared" si="930"/>
        <v/>
      </c>
      <c r="G7458">
        <f>Weighting!$H$18</f>
        <v>0</v>
      </c>
      <c r="H7458">
        <f t="array" ref="H7458">FREQUENCY(IF('Data Transformation'!$B$4:$B$8425=B7443,'Data Transformation'!$G$4:$G$8425),'Bin Analysis'!$B7458)</f>
        <v>5</v>
      </c>
      <c r="I7458">
        <f t="shared" si="931"/>
        <v>0</v>
      </c>
      <c r="J7458">
        <f t="shared" si="932"/>
        <v>0</v>
      </c>
      <c r="K7458">
        <f>J7458*Weighting!$W$18</f>
        <v>0</v>
      </c>
      <c r="M7458" s="14"/>
    </row>
    <row r="7459" spans="1:25" x14ac:dyDescent="0.25">
      <c r="A7459" s="32" t="str">
        <f>IF(Weighting!$P$19&gt;0,B7459,"")</f>
        <v/>
      </c>
      <c r="B7459">
        <f>Weighting!$C$19</f>
        <v>2.024</v>
      </c>
      <c r="C7459">
        <f>Weighting!$F$19</f>
        <v>0</v>
      </c>
      <c r="D7459" t="b">
        <f>IF(C7459=1,'Data Transformation'!$G$3+0.5*'Data Transformation'!$W$25,IF(C7460=1,D7460-'Data Transformation'!$W$25,FALSE))</f>
        <v>0</v>
      </c>
      <c r="E7459" t="str">
        <f t="array" ref="E7459">IF(ISLOGICAL(D7459),"",FREQUENCY(IF('Data Transformation'!$B$425:$B$8425='Bin Analysis'!$B7443,'Data Transformation'!$G$425:$G$8425),D7459))</f>
        <v/>
      </c>
      <c r="F7459" t="str">
        <f t="shared" si="930"/>
        <v/>
      </c>
      <c r="G7459">
        <f>Weighting!$H$19</f>
        <v>0</v>
      </c>
      <c r="H7459">
        <f t="array" ref="H7459">FREQUENCY(IF('Data Transformation'!$B$4:$B$8425=B7443,'Data Transformation'!$G$4:$G$8425),'Bin Analysis'!$B7459)</f>
        <v>5</v>
      </c>
      <c r="I7459">
        <f t="shared" si="931"/>
        <v>0</v>
      </c>
      <c r="J7459">
        <f t="shared" si="932"/>
        <v>0</v>
      </c>
      <c r="K7459">
        <f>J7459*Weighting!$W$19</f>
        <v>0</v>
      </c>
      <c r="M7459" s="14"/>
    </row>
    <row r="7460" spans="1:25" x14ac:dyDescent="0.25">
      <c r="A7460" s="32" t="str">
        <f>IF(Weighting!$P$20&gt;0,B7460,"")</f>
        <v/>
      </c>
      <c r="B7460">
        <f>Weighting!$C$20</f>
        <v>2.1550000000000002</v>
      </c>
      <c r="C7460">
        <f>Weighting!$F$20</f>
        <v>0</v>
      </c>
      <c r="D7460" t="b">
        <f>IF(C7460=1,'Data Transformation'!$G$3+0.5*'Data Transformation'!$W$25,IF(C7461=1,D7461-'Data Transformation'!$W$25,FALSE))</f>
        <v>0</v>
      </c>
      <c r="E7460" t="str">
        <f t="array" ref="E7460">IF(ISLOGICAL(D7460),"",FREQUENCY(IF('Data Transformation'!$B$425:$B$8425='Bin Analysis'!$B7443,'Data Transformation'!$G$425:$G$8425),D7460))</f>
        <v/>
      </c>
      <c r="F7460" t="str">
        <f t="shared" si="930"/>
        <v/>
      </c>
      <c r="G7460">
        <f>Weighting!$H$20</f>
        <v>0</v>
      </c>
      <c r="H7460">
        <f t="array" ref="H7460">FREQUENCY(IF('Data Transformation'!$B$4:$B$8425=B7443,'Data Transformation'!$G$4:$G$8425),'Bin Analysis'!$B7460)</f>
        <v>5</v>
      </c>
      <c r="I7460">
        <f t="shared" si="931"/>
        <v>0</v>
      </c>
      <c r="J7460">
        <f t="shared" si="932"/>
        <v>0</v>
      </c>
      <c r="K7460">
        <f>J7460*Weighting!$W$20</f>
        <v>0</v>
      </c>
      <c r="M7460" s="14"/>
    </row>
    <row r="7461" spans="1:25" x14ac:dyDescent="0.25">
      <c r="A7461" s="32" t="str">
        <f>IF(Weighting!$P$21&gt;0,B7461,"")</f>
        <v/>
      </c>
      <c r="B7461">
        <f>Weighting!$C$21</f>
        <v>2.2860000000000005</v>
      </c>
      <c r="C7461">
        <f>Weighting!$F$21</f>
        <v>0</v>
      </c>
      <c r="D7461" t="b">
        <f>IF(C7461=1,'Data Transformation'!$G$3+0.5*'Data Transformation'!$W$25,IF(C7462=1,D7462-'Data Transformation'!$W$25,FALSE))</f>
        <v>0</v>
      </c>
      <c r="E7461" t="str">
        <f t="array" ref="E7461">IF(ISLOGICAL(D7461),"",FREQUENCY(IF('Data Transformation'!$B$425:$B$8425='Bin Analysis'!$B7443,'Data Transformation'!$G$425:$G$8425),D7461))</f>
        <v/>
      </c>
      <c r="F7461" t="str">
        <f t="shared" si="930"/>
        <v/>
      </c>
      <c r="G7461">
        <f>Weighting!$H$21</f>
        <v>0</v>
      </c>
      <c r="H7461">
        <f t="array" ref="H7461">FREQUENCY(IF('Data Transformation'!$B$4:$B$8425=B7443,'Data Transformation'!$G$4:$G$8425),'Bin Analysis'!$B7461)</f>
        <v>5</v>
      </c>
      <c r="I7461">
        <f t="shared" si="931"/>
        <v>0</v>
      </c>
      <c r="J7461">
        <f t="shared" si="932"/>
        <v>0</v>
      </c>
      <c r="K7461">
        <f>J7461*Weighting!$W$21</f>
        <v>0</v>
      </c>
      <c r="M7461" s="14"/>
    </row>
    <row r="7462" spans="1:25" x14ac:dyDescent="0.25">
      <c r="A7462" s="32" t="str">
        <f>IF(Weighting!$P$22&gt;0,B7462,"")</f>
        <v/>
      </c>
      <c r="B7462">
        <f>Weighting!$C$22</f>
        <v>2.4170000000000007</v>
      </c>
      <c r="C7462">
        <f>Weighting!$F$22</f>
        <v>0</v>
      </c>
      <c r="D7462" t="b">
        <f>IF(C7462=1,'Data Transformation'!$G$3+0.5*'Data Transformation'!$W$25,IF(C7463=1,D7463-'Data Transformation'!$W$25,FALSE))</f>
        <v>0</v>
      </c>
      <c r="E7462" t="str">
        <f t="array" ref="E7462">IF(ISLOGICAL(D7462),"",FREQUENCY(IF('Data Transformation'!$B$425:$B$8425='Bin Analysis'!$B7443,'Data Transformation'!$G$425:$G$8425),D7462))</f>
        <v/>
      </c>
      <c r="F7462" t="str">
        <f t="shared" si="930"/>
        <v/>
      </c>
      <c r="G7462">
        <f>Weighting!$H$22</f>
        <v>0</v>
      </c>
      <c r="H7462">
        <f t="array" ref="H7462">FREQUENCY(IF('Data Transformation'!$B$4:$B$8425=B7443,'Data Transformation'!$G$4:$G$8425),'Bin Analysis'!$B7462)</f>
        <v>5</v>
      </c>
      <c r="I7462">
        <f t="shared" si="931"/>
        <v>0</v>
      </c>
      <c r="J7462">
        <f t="shared" si="932"/>
        <v>0</v>
      </c>
      <c r="K7462">
        <f>J7462*Weighting!$W$22</f>
        <v>0</v>
      </c>
      <c r="M7462" s="14"/>
    </row>
    <row r="7463" spans="1:25" x14ac:dyDescent="0.25">
      <c r="A7463" s="32" t="str">
        <f>IF(Weighting!$P$23&gt;0,B7463,"")</f>
        <v/>
      </c>
      <c r="B7463">
        <f>Weighting!$C$23</f>
        <v>2.5480000000000009</v>
      </c>
      <c r="C7463">
        <f>Weighting!$F$23</f>
        <v>0</v>
      </c>
      <c r="D7463" t="b">
        <f>IF(C7463=1,'Data Transformation'!$G$3+0.5*'Data Transformation'!$W$25,IF(C7464=1,D7464-'Data Transformation'!$W$25,FALSE))</f>
        <v>0</v>
      </c>
      <c r="E7463" t="str">
        <f t="array" ref="E7463">IF(ISLOGICAL(D7463),"",FREQUENCY(IF('Data Transformation'!$B$425:$B$8425='Bin Analysis'!$B7443,'Data Transformation'!$G$425:$G$8425),D7463))</f>
        <v/>
      </c>
      <c r="F7463" t="str">
        <f t="shared" si="930"/>
        <v/>
      </c>
      <c r="G7463">
        <f>Weighting!$H$23</f>
        <v>0</v>
      </c>
      <c r="H7463">
        <f t="array" ref="H7463">FREQUENCY(IF('Data Transformation'!$B$4:$B$8425=B7443,'Data Transformation'!$G$4:$G$8425),'Bin Analysis'!$B7463)</f>
        <v>5</v>
      </c>
      <c r="I7463">
        <f t="shared" si="931"/>
        <v>0</v>
      </c>
      <c r="J7463">
        <f t="shared" si="932"/>
        <v>0</v>
      </c>
      <c r="K7463">
        <f>J7463*Weighting!$W$23</f>
        <v>0</v>
      </c>
      <c r="M7463" s="14"/>
    </row>
    <row r="7464" spans="1:25" x14ac:dyDescent="0.25">
      <c r="A7464" s="32" t="str">
        <f>IF(Weighting!$P$24&gt;0,B7464,"")</f>
        <v/>
      </c>
      <c r="B7464">
        <f>Weighting!$C$24</f>
        <v>2.6790000000000012</v>
      </c>
      <c r="C7464">
        <f>Weighting!$F$24</f>
        <v>0</v>
      </c>
      <c r="D7464" t="b">
        <f>IF(C7464=1,'Data Transformation'!$G$3+0.5*'Data Transformation'!$W$25,IF(C7465=1,D7465-'Data Transformation'!$W$25,FALSE))</f>
        <v>0</v>
      </c>
      <c r="E7464" t="str">
        <f t="array" ref="E7464">IF(ISLOGICAL(D7464),"",FREQUENCY(IF('Data Transformation'!$B$425:$B$8425='Bin Analysis'!$B7443,'Data Transformation'!$G$425:$G$8425),D7464))</f>
        <v/>
      </c>
      <c r="F7464" t="str">
        <f t="shared" si="930"/>
        <v/>
      </c>
      <c r="G7464">
        <f>Weighting!$H$24</f>
        <v>0</v>
      </c>
      <c r="H7464">
        <f t="array" ref="H7464">FREQUENCY(IF('Data Transformation'!$B$4:$B$8425=B7443,'Data Transformation'!$G$4:$G$8425),'Bin Analysis'!$B7464)</f>
        <v>5</v>
      </c>
      <c r="I7464">
        <f t="shared" si="931"/>
        <v>0</v>
      </c>
      <c r="J7464">
        <f t="shared" si="932"/>
        <v>0</v>
      </c>
      <c r="K7464">
        <f>J7464*Weighting!$W$24</f>
        <v>0</v>
      </c>
      <c r="M7464" s="14"/>
    </row>
    <row r="7465" spans="1:25" x14ac:dyDescent="0.25">
      <c r="A7465" s="32" t="str">
        <f>IF(Weighting!$P$25&gt;0,B7465,"")</f>
        <v/>
      </c>
      <c r="B7465">
        <f>Weighting!$C$25</f>
        <v>2.8100000000000014</v>
      </c>
      <c r="C7465">
        <f>Weighting!$F$25</f>
        <v>0</v>
      </c>
      <c r="D7465" t="b">
        <f>IF(C7465=1,'Data Transformation'!$G$3+0.5*'Data Transformation'!$W$25,IF(C7466=1,D7466-'Data Transformation'!$W$25,FALSE))</f>
        <v>0</v>
      </c>
      <c r="E7465" t="str">
        <f t="array" ref="E7465">IF(ISLOGICAL(D7465),"",FREQUENCY(IF('Data Transformation'!$B$425:$B$8425='Bin Analysis'!$B7443,'Data Transformation'!$G$425:$G$8425),D7465))</f>
        <v/>
      </c>
      <c r="F7465" t="str">
        <f t="shared" si="930"/>
        <v/>
      </c>
      <c r="G7465">
        <f>Weighting!$H$25</f>
        <v>0</v>
      </c>
      <c r="H7465">
        <f t="array" ref="H7465">FREQUENCY(IF('Data Transformation'!$B$4:$B$8425=B7443,'Data Transformation'!$G$4:$G$8425),'Bin Analysis'!$B7465)</f>
        <v>5</v>
      </c>
      <c r="I7465">
        <f t="shared" si="931"/>
        <v>0</v>
      </c>
      <c r="J7465">
        <f t="shared" si="932"/>
        <v>0</v>
      </c>
      <c r="K7465">
        <f>J7465*Weighting!$W$25</f>
        <v>0</v>
      </c>
      <c r="M7465" s="14"/>
    </row>
    <row r="7466" spans="1:25" x14ac:dyDescent="0.25">
      <c r="O7466"/>
      <c r="P7466"/>
      <c r="Q7466"/>
      <c r="R7466"/>
    </row>
    <row r="7467" spans="1:25" ht="23.25" x14ac:dyDescent="0.35">
      <c r="A7467" s="21" t="s">
        <v>0</v>
      </c>
      <c r="B7467" s="21">
        <f>IFERROR(VLOOKUP(C7467,'Data Transformation'!$L$6:$M$426,2,FALSE),"")</f>
        <v>311</v>
      </c>
      <c r="C7467" s="21">
        <f>C7443+1</f>
        <v>311</v>
      </c>
      <c r="D7467" s="21"/>
      <c r="E7467" s="21"/>
      <c r="F7467" s="21"/>
      <c r="G7467" s="21"/>
      <c r="H7467" s="22"/>
      <c r="I7467" s="22"/>
      <c r="J7467" s="22"/>
      <c r="K7467" s="21"/>
      <c r="L7467" s="21">
        <f>B7467</f>
        <v>311</v>
      </c>
      <c r="M7467" s="23">
        <f>INDEX('Data Transformation'!$O$4:$O$424,MATCH($B7467,'Data Transformation'!$M$4:$M$424,0),MATCH($M$2,'Data Transformation'!$O$3,0))</f>
        <v>20</v>
      </c>
      <c r="N7467" s="27">
        <f>IF('Input and Summary Results'!$J$16="minimum",'Bin Analysis'!X7468/(M7467-1),'Bin Analysis'!Y7467/('Bin Analysis'!M7467-1))</f>
        <v>5.2631578947368418E-2</v>
      </c>
      <c r="O7467" s="27">
        <f>IF(M7467=FALSE,NA(),(VLOOKUP(1,C7470:K7489,4,FALSE))/(M7467-1))</f>
        <v>0.42105263157894735</v>
      </c>
      <c r="P7467" s="27">
        <f>IF(M7467=FALSE,NA(),SUM(J7470:J7489)/Weighting!$S$5)</f>
        <v>0.5</v>
      </c>
      <c r="Q7467" s="27">
        <f>IF(M7467=FALSE,NA(),SUM(K7470:K7489)/Weighting!$S$6)</f>
        <v>0.47826086956521741</v>
      </c>
      <c r="R7467" s="27">
        <f>IF(M7467=FALSE,NA(),(VLOOKUP(1,G7470:K7489,3,FALSE))/(M7467-1))</f>
        <v>0</v>
      </c>
      <c r="S7467" s="22" t="str">
        <f>IF(M7467=FALSE,NA(),IF(SUM(J7470:J7489)=2,"yes","no"))</f>
        <v>no</v>
      </c>
      <c r="X7467" s="2" cm="2">
        <f t="array" ref="X7467:X7468">FREQUENCY(IF('Data Transformation'!$B$425:$B$6424='Bin Analysis'!L7467,'Data Transformation'!$G$425:$G$6424),'Data Transformation'!$U$11)</f>
        <v>18</v>
      </c>
      <c r="Y7467" s="2" cm="2">
        <f t="array" ref="Y7467:Y7468">FREQUENCY(IF('Data Transformation'!$B$425:$B$6424='Bin Analysis'!L7467,'Data Transformation'!$G$425:$G$6424),'Data Transformation'!$U$12)</f>
        <v>10</v>
      </c>
    </row>
    <row r="7468" spans="1:25" x14ac:dyDescent="0.25">
      <c r="A7468" s="14" t="s">
        <v>67</v>
      </c>
      <c r="B7468" t="s">
        <v>47</v>
      </c>
      <c r="C7468" t="s">
        <v>5</v>
      </c>
      <c r="D7468" t="s">
        <v>100</v>
      </c>
      <c r="E7468" t="s">
        <v>101</v>
      </c>
      <c r="F7468" t="s">
        <v>102</v>
      </c>
      <c r="G7468" t="s">
        <v>70</v>
      </c>
      <c r="H7468" t="s">
        <v>31</v>
      </c>
      <c r="I7468" t="s">
        <v>32</v>
      </c>
      <c r="J7468" t="s">
        <v>46</v>
      </c>
      <c r="K7468" s="14" t="s">
        <v>45</v>
      </c>
      <c r="M7468" s="14"/>
      <c r="X7468" s="2">
        <v>1</v>
      </c>
      <c r="Y7468" s="2">
        <v>9</v>
      </c>
    </row>
    <row r="7469" spans="1:25" x14ac:dyDescent="0.25">
      <c r="A7469" s="32"/>
      <c r="D7469" t="b">
        <f>IF(C7469=1,'Data Transformation'!$G$3+0.5*'Data Transformation'!$W$25,IF(C7470=1,D7470-'Data Transformation'!$W$25,FALSE))</f>
        <v>0</v>
      </c>
      <c r="E7469" t="str">
        <f t="array" ref="E7469">IF(ISLOGICAL(D7469),"",FREQUENCY(IF('Data Transformation'!$B$425:$B$8425='Bin Analysis'!$B7467,'Data Transformation'!$G$425:$G$8425),D7469))</f>
        <v/>
      </c>
      <c r="F7469" t="str">
        <f>IF(ISLOGICAL(D7469),"",E7469-E7468)</f>
        <v/>
      </c>
      <c r="M7469" s="14"/>
    </row>
    <row r="7470" spans="1:25" x14ac:dyDescent="0.25">
      <c r="A7470" s="32">
        <f>IF(Weighting!$P$6&gt;0,B7470,"")</f>
        <v>0.32100000000000001</v>
      </c>
      <c r="B7470">
        <f>Weighting!$C$6</f>
        <v>0.32100000000000001</v>
      </c>
      <c r="C7470">
        <f>Weighting!$F$6</f>
        <v>0</v>
      </c>
      <c r="D7470" t="b">
        <f>IF(C7470=1,'Data Transformation'!$G$3+0.5*'Data Transformation'!$W$25,IF(C7471=1,D7471-'Data Transformation'!$W$25,FALSE))</f>
        <v>0</v>
      </c>
      <c r="E7470" t="str">
        <f t="array" ref="E7470">IF(ISLOGICAL(D7470),"",FREQUENCY(IF('Data Transformation'!$B$425:$B$8425='Bin Analysis'!$B7467,'Data Transformation'!$G$425:$G$8425),D7470))</f>
        <v/>
      </c>
      <c r="F7470" t="str">
        <f>IF(ISLOGICAL(D7470),"",E7470-E7469)</f>
        <v/>
      </c>
      <c r="G7470">
        <f>Weighting!$H$6</f>
        <v>1</v>
      </c>
      <c r="H7470">
        <f t="array" ref="H7470">FREQUENCY(IF('Data Transformation'!$B$4:$B$8425=B7467,'Data Transformation'!$G$4:$G$8425),'Bin Analysis'!$B7470)</f>
        <v>0</v>
      </c>
      <c r="I7470">
        <f>H7470-H7469</f>
        <v>0</v>
      </c>
      <c r="J7470">
        <f>IF(I7470=0,0,1)</f>
        <v>0</v>
      </c>
      <c r="K7470">
        <f>J7470*Weighting!$W$6</f>
        <v>0</v>
      </c>
      <c r="M7470" s="14"/>
    </row>
    <row r="7471" spans="1:25" x14ac:dyDescent="0.25">
      <c r="A7471" s="32">
        <f>IF(Weighting!$P$7&gt;0,B7471,"")</f>
        <v>0.45200000000000001</v>
      </c>
      <c r="B7471">
        <f>Weighting!$C$7</f>
        <v>0.45200000000000001</v>
      </c>
      <c r="C7471">
        <f>Weighting!$F$7</f>
        <v>0</v>
      </c>
      <c r="D7471" t="b">
        <f>IF(C7471=1,'Data Transformation'!$G$3+0.5*'Data Transformation'!$W$25,IF(C7472=1,D7472-'Data Transformation'!$W$25,FALSE))</f>
        <v>0</v>
      </c>
      <c r="E7471" t="str">
        <f t="array" ref="E7471">IF(ISLOGICAL(D7471),"",FREQUENCY(IF('Data Transformation'!$B$425:$B$8425='Bin Analysis'!$B7467,'Data Transformation'!$G$425:$G$8425),D7471))</f>
        <v/>
      </c>
      <c r="F7471" t="str">
        <f t="shared" ref="F7471:F7489" si="933">IF(ISLOGICAL(D7471),"",E7471-E7470)</f>
        <v/>
      </c>
      <c r="G7471">
        <f>Weighting!$H$7</f>
        <v>0</v>
      </c>
      <c r="H7471">
        <f t="array" ref="H7471">FREQUENCY(IF('Data Transformation'!$B$4:$B$8425=B7467,'Data Transformation'!$G$4:$G$8425),'Bin Analysis'!$B7471)</f>
        <v>0</v>
      </c>
      <c r="I7471">
        <f t="shared" ref="I7471:I7489" si="934">H7471-H7470</f>
        <v>0</v>
      </c>
      <c r="J7471">
        <f>IF(I7471=0,0,1)</f>
        <v>0</v>
      </c>
      <c r="K7471">
        <f>J7471*Weighting!$W$7</f>
        <v>0</v>
      </c>
      <c r="M7471" s="14"/>
    </row>
    <row r="7472" spans="1:25" x14ac:dyDescent="0.25">
      <c r="A7472" s="32">
        <f>IF(Weighting!$P$8&gt;0,B7472,"")</f>
        <v>0.58299999999999996</v>
      </c>
      <c r="B7472">
        <f>Weighting!$C$8</f>
        <v>0.58299999999999996</v>
      </c>
      <c r="C7472">
        <f>Weighting!$F$8</f>
        <v>0</v>
      </c>
      <c r="D7472" t="b">
        <f>IF(C7472=1,'Data Transformation'!$G$3+0.5*'Data Transformation'!$W$25,IF(C7473=1,D7473-'Data Transformation'!$W$25,FALSE))</f>
        <v>0</v>
      </c>
      <c r="E7472" t="str">
        <f t="array" ref="E7472">IF(ISLOGICAL(D7472),"",FREQUENCY(IF('Data Transformation'!$B$425:$B$8425='Bin Analysis'!$B7467,'Data Transformation'!$G$425:$G$8425),D7472))</f>
        <v/>
      </c>
      <c r="F7472" t="str">
        <f t="shared" si="933"/>
        <v/>
      </c>
      <c r="G7472">
        <f>Weighting!$H$8</f>
        <v>0</v>
      </c>
      <c r="H7472">
        <f t="array" ref="H7472">FREQUENCY(IF('Data Transformation'!$B$4:$B$8425=B7467,'Data Transformation'!$G$4:$G$8425),'Bin Analysis'!$B7472)</f>
        <v>0</v>
      </c>
      <c r="I7472">
        <f t="shared" si="934"/>
        <v>0</v>
      </c>
      <c r="J7472">
        <f t="shared" ref="J7472:J7489" si="935">IF(I7472=0,0,1)</f>
        <v>0</v>
      </c>
      <c r="K7472">
        <f>J7472*Weighting!$W$8</f>
        <v>0</v>
      </c>
      <c r="M7472" s="14"/>
    </row>
    <row r="7473" spans="1:13" x14ac:dyDescent="0.25">
      <c r="A7473" s="32">
        <f>IF(Weighting!$P$9&gt;0,B7473,"")</f>
        <v>0.71399999999999997</v>
      </c>
      <c r="B7473" s="50">
        <f>Weighting!$C$9</f>
        <v>0.71399999999999997</v>
      </c>
      <c r="C7473">
        <f>Weighting!$F$9</f>
        <v>0</v>
      </c>
      <c r="D7473" t="b">
        <f>IF(C7473=1,'Data Transformation'!$G$3+0.5*'Data Transformation'!$W$25,IF(C7474=1,D7474-'Data Transformation'!$W$25,FALSE))</f>
        <v>0</v>
      </c>
      <c r="E7473" t="str">
        <f t="array" ref="E7473">IF(ISLOGICAL(D7473),"",FREQUENCY(IF('Data Transformation'!$B$425:$B$8425='Bin Analysis'!$B7467,'Data Transformation'!$G$425:$G$8425),D7473))</f>
        <v/>
      </c>
      <c r="F7473" t="str">
        <f t="shared" si="933"/>
        <v/>
      </c>
      <c r="G7473">
        <f>Weighting!$H$9</f>
        <v>0</v>
      </c>
      <c r="H7473">
        <f t="array" ref="H7473">FREQUENCY(IF('Data Transformation'!$B$4:$B$8425=B7467,'Data Transformation'!$G$4:$G$8425),'Bin Analysis'!$B7473)</f>
        <v>4</v>
      </c>
      <c r="I7473">
        <f t="shared" si="934"/>
        <v>4</v>
      </c>
      <c r="J7473">
        <f t="shared" si="935"/>
        <v>1</v>
      </c>
      <c r="K7473">
        <f>J7473*Weighting!$W$9</f>
        <v>3</v>
      </c>
      <c r="M7473" s="14"/>
    </row>
    <row r="7474" spans="1:13" x14ac:dyDescent="0.25">
      <c r="A7474" s="32">
        <f>IF(Weighting!$P$10&gt;0,B7474,"")</f>
        <v>0.84499999999999997</v>
      </c>
      <c r="B7474">
        <f>Weighting!$C$10</f>
        <v>0.84499999999999997</v>
      </c>
      <c r="C7474">
        <f>Weighting!$F$10</f>
        <v>0</v>
      </c>
      <c r="D7474" t="b">
        <f>IF(C7474=1,'Data Transformation'!$G$3+0.5*'Data Transformation'!$W$25,IF(C7475=1,D7475-'Data Transformation'!$W$25,FALSE))</f>
        <v>0</v>
      </c>
      <c r="E7474" t="str">
        <f t="array" ref="E7474">IF(ISLOGICAL(D7474),"",FREQUENCY(IF('Data Transformation'!$B$425:$B$8425='Bin Analysis'!$B7467,'Data Transformation'!$G$425:$G$8425),D7474))</f>
        <v/>
      </c>
      <c r="F7474" t="str">
        <f t="shared" si="933"/>
        <v/>
      </c>
      <c r="G7474">
        <f>Weighting!$H$10</f>
        <v>0</v>
      </c>
      <c r="H7474">
        <f t="array" ref="H7474">FREQUENCY(IF('Data Transformation'!$B$4:$B$8425=B7467,'Data Transformation'!$G$4:$G$8425),'Bin Analysis'!$B7474)</f>
        <v>8</v>
      </c>
      <c r="I7474">
        <f t="shared" si="934"/>
        <v>4</v>
      </c>
      <c r="J7474">
        <f t="shared" si="935"/>
        <v>1</v>
      </c>
      <c r="K7474">
        <f>J7474*Weighting!$W$10</f>
        <v>3</v>
      </c>
      <c r="M7474" s="14"/>
    </row>
    <row r="7475" spans="1:13" x14ac:dyDescent="0.25">
      <c r="A7475" s="32">
        <f>IF(Weighting!$P$11&gt;0,B7475,"")</f>
        <v>0.97599999999999998</v>
      </c>
      <c r="B7475">
        <f>Weighting!$C$11</f>
        <v>0.97599999999999998</v>
      </c>
      <c r="C7475">
        <f>Weighting!$F$11</f>
        <v>0</v>
      </c>
      <c r="D7475">
        <f>IF(C7475=1,'Data Transformation'!$G$3+0.5*'Data Transformation'!$W$25,IF(C7476=1,D7476-'Data Transformation'!$W$25,FALSE))</f>
        <v>0.86899999999999999</v>
      </c>
      <c r="E7475">
        <f t="array" ref="E7475">IF(ISLOGICAL(D7475),"",FREQUENCY(IF('Data Transformation'!$B$425:$B$8425='Bin Analysis'!$B7467,'Data Transformation'!$G$425:$G$8425),D7475))</f>
        <v>10</v>
      </c>
      <c r="F7475" t="e">
        <f t="shared" si="933"/>
        <v>#VALUE!</v>
      </c>
      <c r="G7475">
        <f>Weighting!$H$11</f>
        <v>0</v>
      </c>
      <c r="H7475">
        <f t="array" ref="H7475">FREQUENCY(IF('Data Transformation'!$B$4:$B$8425=B7467,'Data Transformation'!$G$4:$G$8425),'Bin Analysis'!$B7475)</f>
        <v>15</v>
      </c>
      <c r="I7475">
        <f t="shared" si="934"/>
        <v>7</v>
      </c>
      <c r="J7475">
        <f t="shared" si="935"/>
        <v>1</v>
      </c>
      <c r="K7475">
        <f>J7475*Weighting!$W$11</f>
        <v>2</v>
      </c>
      <c r="M7475" s="14"/>
    </row>
    <row r="7476" spans="1:13" x14ac:dyDescent="0.25">
      <c r="A7476" s="32">
        <f>IF(Weighting!$P$12&gt;0,B7476,"")</f>
        <v>1.107</v>
      </c>
      <c r="B7476">
        <f>Weighting!$C$12</f>
        <v>1.107</v>
      </c>
      <c r="C7476">
        <f>Weighting!$F$12</f>
        <v>1</v>
      </c>
      <c r="D7476">
        <f>IF(C7476=1,'Data Transformation'!$G$3+0.5*'Data Transformation'!$W$25,IF(C7477=1,D7477-'Data Transformation'!$W$25,FALSE))</f>
        <v>1.131</v>
      </c>
      <c r="E7476">
        <f t="array" ref="E7476">IF(ISLOGICAL(D7476),"",FREQUENCY(IF('Data Transformation'!$B$425:$B$8425='Bin Analysis'!$B7467,'Data Transformation'!$G$425:$G$8425),D7476))</f>
        <v>18</v>
      </c>
      <c r="F7476">
        <f t="shared" si="933"/>
        <v>8</v>
      </c>
      <c r="G7476">
        <f>Weighting!$H$12</f>
        <v>0</v>
      </c>
      <c r="H7476">
        <f t="array" ref="H7476">FREQUENCY(IF('Data Transformation'!$B$4:$B$8425=B7467,'Data Transformation'!$G$4:$G$8425),'Bin Analysis'!$B7476)</f>
        <v>19</v>
      </c>
      <c r="I7476">
        <f t="shared" si="934"/>
        <v>4</v>
      </c>
      <c r="J7476">
        <f t="shared" si="935"/>
        <v>1</v>
      </c>
      <c r="K7476">
        <f>J7476*Weighting!$W$12</f>
        <v>1</v>
      </c>
      <c r="M7476" s="14"/>
    </row>
    <row r="7477" spans="1:13" x14ac:dyDescent="0.25">
      <c r="A7477" s="32">
        <f>IF(Weighting!$P$13&gt;0,B7477,"")</f>
        <v>1.238</v>
      </c>
      <c r="B7477">
        <f>Weighting!$C$13</f>
        <v>1.238</v>
      </c>
      <c r="C7477">
        <f>Weighting!$F$13</f>
        <v>0</v>
      </c>
      <c r="D7477" t="b">
        <f>IF(C7477=1,'Data Transformation'!$G$3+0.5*'Data Transformation'!$W$25,IF(C7478=1,D7478-'Data Transformation'!$W$25,FALSE))</f>
        <v>0</v>
      </c>
      <c r="E7477" t="str">
        <f t="array" ref="E7477">IF(ISLOGICAL(D7477),"",FREQUENCY(IF('Data Transformation'!$B$425:$B$8425='Bin Analysis'!$B7467,'Data Transformation'!$G$425:$G$8425),D7477))</f>
        <v/>
      </c>
      <c r="F7477" t="str">
        <f t="shared" si="933"/>
        <v/>
      </c>
      <c r="G7477">
        <f>Weighting!$H$13</f>
        <v>0</v>
      </c>
      <c r="H7477">
        <f t="array" ref="H7477">FREQUENCY(IF('Data Transformation'!$B$4:$B$8425=B7467,'Data Transformation'!$G$4:$G$8425),'Bin Analysis'!$B7477)</f>
        <v>20</v>
      </c>
      <c r="I7477">
        <f t="shared" si="934"/>
        <v>1</v>
      </c>
      <c r="J7477">
        <f t="shared" si="935"/>
        <v>1</v>
      </c>
      <c r="K7477">
        <f>J7477*Weighting!$W$13</f>
        <v>2</v>
      </c>
      <c r="M7477" s="14"/>
    </row>
    <row r="7478" spans="1:13" x14ac:dyDescent="0.25">
      <c r="A7478" s="32">
        <f>IF(Weighting!$P$14&gt;0,B7478,"")</f>
        <v>1.369</v>
      </c>
      <c r="B7478">
        <f>Weighting!$C$14</f>
        <v>1.369</v>
      </c>
      <c r="C7478">
        <f>Weighting!$F$14</f>
        <v>0</v>
      </c>
      <c r="D7478" t="b">
        <f>IF(C7478=1,'Data Transformation'!$G$3+0.5*'Data Transformation'!$W$25,IF(C7479=1,D7479-'Data Transformation'!$W$25,FALSE))</f>
        <v>0</v>
      </c>
      <c r="E7478" t="str">
        <f t="array" ref="E7478">IF(ISLOGICAL(D7478),"",FREQUENCY(IF('Data Transformation'!$B$425:$B$8425='Bin Analysis'!$B7467,'Data Transformation'!$G$425:$G$8425),D7478))</f>
        <v/>
      </c>
      <c r="F7478" t="str">
        <f t="shared" si="933"/>
        <v/>
      </c>
      <c r="G7478">
        <f>Weighting!$H$14</f>
        <v>0</v>
      </c>
      <c r="H7478">
        <f t="array" ref="H7478">FREQUENCY(IF('Data Transformation'!$B$4:$B$8425=B7467,'Data Transformation'!$G$4:$G$8425),'Bin Analysis'!$B7478)</f>
        <v>20</v>
      </c>
      <c r="I7478">
        <f t="shared" si="934"/>
        <v>0</v>
      </c>
      <c r="J7478">
        <f t="shared" si="935"/>
        <v>0</v>
      </c>
      <c r="K7478">
        <f>J7478*Weighting!$W$14</f>
        <v>0</v>
      </c>
      <c r="M7478" s="14"/>
    </row>
    <row r="7479" spans="1:13" x14ac:dyDescent="0.25">
      <c r="A7479" s="32">
        <f>IF(Weighting!$P$15&gt;0,B7479,"")</f>
        <v>1.5000009999999999</v>
      </c>
      <c r="B7479">
        <f>Weighting!$C$15</f>
        <v>1.5000009999999999</v>
      </c>
      <c r="C7479">
        <f>Weighting!$F$15</f>
        <v>0</v>
      </c>
      <c r="D7479" t="b">
        <f>IF(C7479=1,'Data Transformation'!$G$3+0.5*'Data Transformation'!$W$25,IF(C7480=1,D7480-'Data Transformation'!$W$25,FALSE))</f>
        <v>0</v>
      </c>
      <c r="E7479" t="str">
        <f t="array" ref="E7479">IF(ISLOGICAL(D7479),"",FREQUENCY(IF('Data Transformation'!$B$425:$B$8425='Bin Analysis'!$B7467,'Data Transformation'!$G$425:$G$8425),D7479))</f>
        <v/>
      </c>
      <c r="F7479" t="str">
        <f t="shared" si="933"/>
        <v/>
      </c>
      <c r="G7479">
        <f>Weighting!$H$15</f>
        <v>0</v>
      </c>
      <c r="H7479">
        <f t="array" ref="H7479">FREQUENCY(IF('Data Transformation'!$B$4:$B$8425=B7467,'Data Transformation'!$G$4:$G$8425),'Bin Analysis'!$B7479)</f>
        <v>20</v>
      </c>
      <c r="I7479">
        <f t="shared" si="934"/>
        <v>0</v>
      </c>
      <c r="J7479">
        <f t="shared" si="935"/>
        <v>0</v>
      </c>
      <c r="K7479">
        <f>J7479*Weighting!$W$15</f>
        <v>0</v>
      </c>
      <c r="M7479" s="14"/>
    </row>
    <row r="7480" spans="1:13" x14ac:dyDescent="0.25">
      <c r="A7480" s="32" t="str">
        <f>IF(Weighting!$P$16&gt;0,B7480,"")</f>
        <v/>
      </c>
      <c r="B7480">
        <f>Weighting!$C$16</f>
        <v>1.631</v>
      </c>
      <c r="C7480">
        <f>Weighting!$F$16</f>
        <v>0</v>
      </c>
      <c r="D7480" t="b">
        <f>IF(C7480=1,'Data Transformation'!$G$3+0.5*'Data Transformation'!$W$25,IF(C7481=1,D7481-'Data Transformation'!$W$25,FALSE))</f>
        <v>0</v>
      </c>
      <c r="E7480" t="str">
        <f t="array" ref="E7480">IF(ISLOGICAL(D7480),"",FREQUENCY(IF('Data Transformation'!$B$425:$B$8425='Bin Analysis'!$B7467,'Data Transformation'!$G$425:$G$8425),D7480))</f>
        <v/>
      </c>
      <c r="F7480" t="str">
        <f t="shared" si="933"/>
        <v/>
      </c>
      <c r="G7480">
        <f>Weighting!$H$16</f>
        <v>0</v>
      </c>
      <c r="H7480">
        <f t="array" ref="H7480">FREQUENCY(IF('Data Transformation'!$B$4:$B$8425=B7467,'Data Transformation'!$G$4:$G$8425),'Bin Analysis'!$B7480)</f>
        <v>20</v>
      </c>
      <c r="I7480">
        <f t="shared" si="934"/>
        <v>0</v>
      </c>
      <c r="J7480">
        <f t="shared" si="935"/>
        <v>0</v>
      </c>
      <c r="K7480">
        <f>J7480*Weighting!$W$16</f>
        <v>0</v>
      </c>
      <c r="M7480" s="14"/>
    </row>
    <row r="7481" spans="1:13" x14ac:dyDescent="0.25">
      <c r="A7481" s="32" t="str">
        <f>IF(Weighting!$P$17&gt;0,B7481,"")</f>
        <v/>
      </c>
      <c r="B7481">
        <f>Weighting!$C$17</f>
        <v>1.762</v>
      </c>
      <c r="C7481">
        <f>Weighting!$F$17</f>
        <v>0</v>
      </c>
      <c r="D7481" t="b">
        <f>IF(C7481=1,'Data Transformation'!$G$3+0.5*'Data Transformation'!$W$25,IF(C7482=1,D7482-'Data Transformation'!$W$25,FALSE))</f>
        <v>0</v>
      </c>
      <c r="E7481" t="str">
        <f t="array" ref="E7481">IF(ISLOGICAL(D7481),"",FREQUENCY(IF('Data Transformation'!$B$425:$B$8425='Bin Analysis'!$B7467,'Data Transformation'!$G$425:$G$8425),D7481))</f>
        <v/>
      </c>
      <c r="F7481" t="str">
        <f t="shared" si="933"/>
        <v/>
      </c>
      <c r="G7481">
        <f>Weighting!$H$17</f>
        <v>0</v>
      </c>
      <c r="H7481">
        <f t="array" ref="H7481">FREQUENCY(IF('Data Transformation'!$B$4:$B$8425=B7467,'Data Transformation'!$G$4:$G$8425),'Bin Analysis'!$B7481)</f>
        <v>20</v>
      </c>
      <c r="I7481">
        <f t="shared" si="934"/>
        <v>0</v>
      </c>
      <c r="J7481">
        <f t="shared" si="935"/>
        <v>0</v>
      </c>
      <c r="K7481">
        <f>J7481*Weighting!$W$17</f>
        <v>0</v>
      </c>
      <c r="M7481" s="14"/>
    </row>
    <row r="7482" spans="1:13" x14ac:dyDescent="0.25">
      <c r="A7482" s="32" t="str">
        <f>IF(Weighting!$P$18&gt;0,B7482,"")</f>
        <v/>
      </c>
      <c r="B7482">
        <f>Weighting!$C$18</f>
        <v>1.893</v>
      </c>
      <c r="C7482">
        <f>Weighting!$F$18</f>
        <v>0</v>
      </c>
      <c r="D7482" t="b">
        <f>IF(C7482=1,'Data Transformation'!$G$3+0.5*'Data Transformation'!$W$25,IF(C7483=1,D7483-'Data Transformation'!$W$25,FALSE))</f>
        <v>0</v>
      </c>
      <c r="E7482" t="str">
        <f t="array" ref="E7482">IF(ISLOGICAL(D7482),"",FREQUENCY(IF('Data Transformation'!$B$425:$B$8425='Bin Analysis'!$B7467,'Data Transformation'!$G$425:$G$8425),D7482))</f>
        <v/>
      </c>
      <c r="F7482" t="str">
        <f t="shared" si="933"/>
        <v/>
      </c>
      <c r="G7482">
        <f>Weighting!$H$18</f>
        <v>0</v>
      </c>
      <c r="H7482">
        <f t="array" ref="H7482">FREQUENCY(IF('Data Transformation'!$B$4:$B$8425=B7467,'Data Transformation'!$G$4:$G$8425),'Bin Analysis'!$B7482)</f>
        <v>20</v>
      </c>
      <c r="I7482">
        <f t="shared" si="934"/>
        <v>0</v>
      </c>
      <c r="J7482">
        <f t="shared" si="935"/>
        <v>0</v>
      </c>
      <c r="K7482">
        <f>J7482*Weighting!$W$18</f>
        <v>0</v>
      </c>
      <c r="M7482" s="14"/>
    </row>
    <row r="7483" spans="1:13" x14ac:dyDescent="0.25">
      <c r="A7483" s="32" t="str">
        <f>IF(Weighting!$P$19&gt;0,B7483,"")</f>
        <v/>
      </c>
      <c r="B7483">
        <f>Weighting!$C$19</f>
        <v>2.024</v>
      </c>
      <c r="C7483">
        <f>Weighting!$F$19</f>
        <v>0</v>
      </c>
      <c r="D7483" t="b">
        <f>IF(C7483=1,'Data Transformation'!$G$3+0.5*'Data Transformation'!$W$25,IF(C7484=1,D7484-'Data Transformation'!$W$25,FALSE))</f>
        <v>0</v>
      </c>
      <c r="E7483" t="str">
        <f t="array" ref="E7483">IF(ISLOGICAL(D7483),"",FREQUENCY(IF('Data Transformation'!$B$425:$B$8425='Bin Analysis'!$B7467,'Data Transformation'!$G$425:$G$8425),D7483))</f>
        <v/>
      </c>
      <c r="F7483" t="str">
        <f t="shared" si="933"/>
        <v/>
      </c>
      <c r="G7483">
        <f>Weighting!$H$19</f>
        <v>0</v>
      </c>
      <c r="H7483">
        <f t="array" ref="H7483">FREQUENCY(IF('Data Transformation'!$B$4:$B$8425=B7467,'Data Transformation'!$G$4:$G$8425),'Bin Analysis'!$B7483)</f>
        <v>20</v>
      </c>
      <c r="I7483">
        <f t="shared" si="934"/>
        <v>0</v>
      </c>
      <c r="J7483">
        <f t="shared" si="935"/>
        <v>0</v>
      </c>
      <c r="K7483">
        <f>J7483*Weighting!$W$19</f>
        <v>0</v>
      </c>
      <c r="M7483" s="14"/>
    </row>
    <row r="7484" spans="1:13" x14ac:dyDescent="0.25">
      <c r="A7484" s="32" t="str">
        <f>IF(Weighting!$P$20&gt;0,B7484,"")</f>
        <v/>
      </c>
      <c r="B7484">
        <f>Weighting!$C$20</f>
        <v>2.1550000000000002</v>
      </c>
      <c r="C7484">
        <f>Weighting!$F$20</f>
        <v>0</v>
      </c>
      <c r="D7484" t="b">
        <f>IF(C7484=1,'Data Transformation'!$G$3+0.5*'Data Transformation'!$W$25,IF(C7485=1,D7485-'Data Transformation'!$W$25,FALSE))</f>
        <v>0</v>
      </c>
      <c r="E7484" t="str">
        <f t="array" ref="E7484">IF(ISLOGICAL(D7484),"",FREQUENCY(IF('Data Transformation'!$B$425:$B$8425='Bin Analysis'!$B7467,'Data Transformation'!$G$425:$G$8425),D7484))</f>
        <v/>
      </c>
      <c r="F7484" t="str">
        <f t="shared" si="933"/>
        <v/>
      </c>
      <c r="G7484">
        <f>Weighting!$H$20</f>
        <v>0</v>
      </c>
      <c r="H7484">
        <f t="array" ref="H7484">FREQUENCY(IF('Data Transformation'!$B$4:$B$8425=B7467,'Data Transformation'!$G$4:$G$8425),'Bin Analysis'!$B7484)</f>
        <v>20</v>
      </c>
      <c r="I7484">
        <f t="shared" si="934"/>
        <v>0</v>
      </c>
      <c r="J7484">
        <f t="shared" si="935"/>
        <v>0</v>
      </c>
      <c r="K7484">
        <f>J7484*Weighting!$W$20</f>
        <v>0</v>
      </c>
      <c r="M7484" s="14"/>
    </row>
    <row r="7485" spans="1:13" x14ac:dyDescent="0.25">
      <c r="A7485" s="32" t="str">
        <f>IF(Weighting!$P$21&gt;0,B7485,"")</f>
        <v/>
      </c>
      <c r="B7485">
        <f>Weighting!$C$21</f>
        <v>2.2860000000000005</v>
      </c>
      <c r="C7485">
        <f>Weighting!$F$21</f>
        <v>0</v>
      </c>
      <c r="D7485" t="b">
        <f>IF(C7485=1,'Data Transformation'!$G$3+0.5*'Data Transformation'!$W$25,IF(C7486=1,D7486-'Data Transformation'!$W$25,FALSE))</f>
        <v>0</v>
      </c>
      <c r="E7485" t="str">
        <f t="array" ref="E7485">IF(ISLOGICAL(D7485),"",FREQUENCY(IF('Data Transformation'!$B$425:$B$8425='Bin Analysis'!$B7467,'Data Transformation'!$G$425:$G$8425),D7485))</f>
        <v/>
      </c>
      <c r="F7485" t="str">
        <f t="shared" si="933"/>
        <v/>
      </c>
      <c r="G7485">
        <f>Weighting!$H$21</f>
        <v>0</v>
      </c>
      <c r="H7485">
        <f t="array" ref="H7485">FREQUENCY(IF('Data Transformation'!$B$4:$B$8425=B7467,'Data Transformation'!$G$4:$G$8425),'Bin Analysis'!$B7485)</f>
        <v>20</v>
      </c>
      <c r="I7485">
        <f t="shared" si="934"/>
        <v>0</v>
      </c>
      <c r="J7485">
        <f t="shared" si="935"/>
        <v>0</v>
      </c>
      <c r="K7485">
        <f>J7485*Weighting!$W$21</f>
        <v>0</v>
      </c>
      <c r="M7485" s="14"/>
    </row>
    <row r="7486" spans="1:13" x14ac:dyDescent="0.25">
      <c r="A7486" s="32" t="str">
        <f>IF(Weighting!$P$22&gt;0,B7486,"")</f>
        <v/>
      </c>
      <c r="B7486">
        <f>Weighting!$C$22</f>
        <v>2.4170000000000007</v>
      </c>
      <c r="C7486">
        <f>Weighting!$F$22</f>
        <v>0</v>
      </c>
      <c r="D7486" t="b">
        <f>IF(C7486=1,'Data Transformation'!$G$3+0.5*'Data Transformation'!$W$25,IF(C7487=1,D7487-'Data Transformation'!$W$25,FALSE))</f>
        <v>0</v>
      </c>
      <c r="E7486" t="str">
        <f t="array" ref="E7486">IF(ISLOGICAL(D7486),"",FREQUENCY(IF('Data Transformation'!$B$425:$B$8425='Bin Analysis'!$B7467,'Data Transformation'!$G$425:$G$8425),D7486))</f>
        <v/>
      </c>
      <c r="F7486" t="str">
        <f t="shared" si="933"/>
        <v/>
      </c>
      <c r="G7486">
        <f>Weighting!$H$22</f>
        <v>0</v>
      </c>
      <c r="H7486">
        <f t="array" ref="H7486">FREQUENCY(IF('Data Transformation'!$B$4:$B$8425=B7467,'Data Transformation'!$G$4:$G$8425),'Bin Analysis'!$B7486)</f>
        <v>20</v>
      </c>
      <c r="I7486">
        <f t="shared" si="934"/>
        <v>0</v>
      </c>
      <c r="J7486">
        <f t="shared" si="935"/>
        <v>0</v>
      </c>
      <c r="K7486">
        <f>J7486*Weighting!$W$22</f>
        <v>0</v>
      </c>
      <c r="M7486" s="14"/>
    </row>
    <row r="7487" spans="1:13" x14ac:dyDescent="0.25">
      <c r="A7487" s="32" t="str">
        <f>IF(Weighting!$P$23&gt;0,B7487,"")</f>
        <v/>
      </c>
      <c r="B7487">
        <f>Weighting!$C$23</f>
        <v>2.5480000000000009</v>
      </c>
      <c r="C7487">
        <f>Weighting!$F$23</f>
        <v>0</v>
      </c>
      <c r="D7487" t="b">
        <f>IF(C7487=1,'Data Transformation'!$G$3+0.5*'Data Transformation'!$W$25,IF(C7488=1,D7488-'Data Transformation'!$W$25,FALSE))</f>
        <v>0</v>
      </c>
      <c r="E7487" t="str">
        <f t="array" ref="E7487">IF(ISLOGICAL(D7487),"",FREQUENCY(IF('Data Transformation'!$B$425:$B$8425='Bin Analysis'!$B7467,'Data Transformation'!$G$425:$G$8425),D7487))</f>
        <v/>
      </c>
      <c r="F7487" t="str">
        <f t="shared" si="933"/>
        <v/>
      </c>
      <c r="G7487">
        <f>Weighting!$H$23</f>
        <v>0</v>
      </c>
      <c r="H7487">
        <f t="array" ref="H7487">FREQUENCY(IF('Data Transformation'!$B$4:$B$8425=B7467,'Data Transformation'!$G$4:$G$8425),'Bin Analysis'!$B7487)</f>
        <v>20</v>
      </c>
      <c r="I7487">
        <f t="shared" si="934"/>
        <v>0</v>
      </c>
      <c r="J7487">
        <f t="shared" si="935"/>
        <v>0</v>
      </c>
      <c r="K7487">
        <f>J7487*Weighting!$W$23</f>
        <v>0</v>
      </c>
      <c r="M7487" s="14"/>
    </row>
    <row r="7488" spans="1:13" x14ac:dyDescent="0.25">
      <c r="A7488" s="32" t="str">
        <f>IF(Weighting!$P$24&gt;0,B7488,"")</f>
        <v/>
      </c>
      <c r="B7488">
        <f>Weighting!$C$24</f>
        <v>2.6790000000000012</v>
      </c>
      <c r="C7488">
        <f>Weighting!$F$24</f>
        <v>0</v>
      </c>
      <c r="D7488" t="b">
        <f>IF(C7488=1,'Data Transformation'!$G$3+0.5*'Data Transformation'!$W$25,IF(C7489=1,D7489-'Data Transformation'!$W$25,FALSE))</f>
        <v>0</v>
      </c>
      <c r="E7488" t="str">
        <f t="array" ref="E7488">IF(ISLOGICAL(D7488),"",FREQUENCY(IF('Data Transformation'!$B$425:$B$8425='Bin Analysis'!$B7467,'Data Transformation'!$G$425:$G$8425),D7488))</f>
        <v/>
      </c>
      <c r="F7488" t="str">
        <f t="shared" si="933"/>
        <v/>
      </c>
      <c r="G7488">
        <f>Weighting!$H$24</f>
        <v>0</v>
      </c>
      <c r="H7488">
        <f t="array" ref="H7488">FREQUENCY(IF('Data Transformation'!$B$4:$B$8425=B7467,'Data Transformation'!$G$4:$G$8425),'Bin Analysis'!$B7488)</f>
        <v>20</v>
      </c>
      <c r="I7488">
        <f t="shared" si="934"/>
        <v>0</v>
      </c>
      <c r="J7488">
        <f t="shared" si="935"/>
        <v>0</v>
      </c>
      <c r="K7488">
        <f>J7488*Weighting!$W$24</f>
        <v>0</v>
      </c>
      <c r="M7488" s="14"/>
    </row>
    <row r="7489" spans="1:25" x14ac:dyDescent="0.25">
      <c r="A7489" s="32" t="str">
        <f>IF(Weighting!$P$25&gt;0,B7489,"")</f>
        <v/>
      </c>
      <c r="B7489">
        <f>Weighting!$C$25</f>
        <v>2.8100000000000014</v>
      </c>
      <c r="C7489">
        <f>Weighting!$F$25</f>
        <v>0</v>
      </c>
      <c r="D7489" t="b">
        <f>IF(C7489=1,'Data Transformation'!$G$3+0.5*'Data Transformation'!$W$25,IF(C7490=1,D7490-'Data Transformation'!$W$25,FALSE))</f>
        <v>0</v>
      </c>
      <c r="E7489" t="str">
        <f t="array" ref="E7489">IF(ISLOGICAL(D7489),"",FREQUENCY(IF('Data Transformation'!$B$425:$B$8425='Bin Analysis'!$B7467,'Data Transformation'!$G$425:$G$8425),D7489))</f>
        <v/>
      </c>
      <c r="F7489" t="str">
        <f t="shared" si="933"/>
        <v/>
      </c>
      <c r="G7489">
        <f>Weighting!$H$25</f>
        <v>0</v>
      </c>
      <c r="H7489">
        <f t="array" ref="H7489">FREQUENCY(IF('Data Transformation'!$B$4:$B$8425=B7467,'Data Transformation'!$G$4:$G$8425),'Bin Analysis'!$B7489)</f>
        <v>20</v>
      </c>
      <c r="I7489">
        <f t="shared" si="934"/>
        <v>0</v>
      </c>
      <c r="J7489">
        <f t="shared" si="935"/>
        <v>0</v>
      </c>
      <c r="K7489">
        <f>J7489*Weighting!$W$25</f>
        <v>0</v>
      </c>
      <c r="M7489" s="14"/>
    </row>
    <row r="7490" spans="1:25" x14ac:dyDescent="0.25">
      <c r="O7490"/>
      <c r="P7490"/>
      <c r="Q7490"/>
      <c r="R7490"/>
    </row>
    <row r="7491" spans="1:25" ht="23.25" x14ac:dyDescent="0.35">
      <c r="A7491" s="21" t="s">
        <v>0</v>
      </c>
      <c r="B7491" s="21">
        <f>IFERROR(VLOOKUP(C7491,'Data Transformation'!$L$6:$M$426,2,FALSE),"")</f>
        <v>312</v>
      </c>
      <c r="C7491" s="21">
        <f>C7467+1</f>
        <v>312</v>
      </c>
      <c r="D7491" s="21"/>
      <c r="E7491" s="21"/>
      <c r="F7491" s="21"/>
      <c r="G7491" s="21"/>
      <c r="H7491" s="22"/>
      <c r="I7491" s="22"/>
      <c r="J7491" s="22"/>
      <c r="K7491" s="21"/>
      <c r="L7491" s="21">
        <f>B7491</f>
        <v>312</v>
      </c>
      <c r="M7491" s="23">
        <f>INDEX('Data Transformation'!$O$4:$O$424,MATCH($B7491,'Data Transformation'!$M$4:$M$424,0),MATCH($M$2,'Data Transformation'!$O$3,0))</f>
        <v>20</v>
      </c>
      <c r="N7491" s="27">
        <f>IF('Input and Summary Results'!$J$16="minimum",'Bin Analysis'!X7492/(M7491-1),'Bin Analysis'!Y7491/('Bin Analysis'!M7491-1))</f>
        <v>0.31578947368421051</v>
      </c>
      <c r="O7491" s="27">
        <f>IF(M7491=FALSE,NA(),(VLOOKUP(1,C7494:K7513,4,FALSE))/(M7491-1))</f>
        <v>0.52631578947368418</v>
      </c>
      <c r="P7491" s="27">
        <f>IF(M7491=FALSE,NA(),SUM(J7494:J7513)/Weighting!$S$5)</f>
        <v>0.5</v>
      </c>
      <c r="Q7491" s="27">
        <f>IF(M7491=FALSE,NA(),SUM(K7494:K7513)/Weighting!$S$6)</f>
        <v>0.47826086956521741</v>
      </c>
      <c r="R7491" s="27">
        <f>IF(M7491=FALSE,NA(),(VLOOKUP(1,G7494:K7513,3,FALSE))/(M7491-1))</f>
        <v>0</v>
      </c>
      <c r="S7491" s="22" t="str">
        <f>IF(M7491=FALSE,NA(),IF(SUM(J7494:J7513)=2,"yes","no"))</f>
        <v>no</v>
      </c>
      <c r="X7491" s="2" cm="2">
        <f t="array" ref="X7491:X7492">FREQUENCY(IF('Data Transformation'!$B$425:$B$6424='Bin Analysis'!L7491,'Data Transformation'!$G$425:$G$6424),'Data Transformation'!$U$11)</f>
        <v>13</v>
      </c>
      <c r="Y7491" s="2" cm="2">
        <f t="array" ref="Y7491:Y7492">FREQUENCY(IF('Data Transformation'!$B$425:$B$6424='Bin Analysis'!L7491,'Data Transformation'!$G$425:$G$6424),'Data Transformation'!$U$12)</f>
        <v>3</v>
      </c>
    </row>
    <row r="7492" spans="1:25" x14ac:dyDescent="0.25">
      <c r="A7492" s="14" t="s">
        <v>67</v>
      </c>
      <c r="B7492" t="s">
        <v>47</v>
      </c>
      <c r="C7492" t="s">
        <v>5</v>
      </c>
      <c r="D7492" t="s">
        <v>100</v>
      </c>
      <c r="E7492" t="s">
        <v>101</v>
      </c>
      <c r="F7492" t="s">
        <v>102</v>
      </c>
      <c r="G7492" t="s">
        <v>70</v>
      </c>
      <c r="H7492" t="s">
        <v>31</v>
      </c>
      <c r="I7492" t="s">
        <v>32</v>
      </c>
      <c r="J7492" t="s">
        <v>46</v>
      </c>
      <c r="K7492" s="14" t="s">
        <v>45</v>
      </c>
      <c r="M7492" s="14"/>
      <c r="X7492" s="2">
        <v>6</v>
      </c>
      <c r="Y7492" s="2">
        <v>16</v>
      </c>
    </row>
    <row r="7493" spans="1:25" x14ac:dyDescent="0.25">
      <c r="A7493" s="32"/>
      <c r="D7493" t="b">
        <f>IF(C7493=1,'Data Transformation'!$G$3+0.5*'Data Transformation'!$W$25,IF(C7494=1,D7494-'Data Transformation'!$W$25,FALSE))</f>
        <v>0</v>
      </c>
      <c r="E7493" t="str">
        <f t="array" ref="E7493">IF(ISLOGICAL(D7493),"",FREQUENCY(IF('Data Transformation'!$B$425:$B$8425='Bin Analysis'!$B7491,'Data Transformation'!$G$425:$G$8425),D7493))</f>
        <v/>
      </c>
      <c r="F7493" t="str">
        <f>IF(ISLOGICAL(D7493),"",E7493-E7492)</f>
        <v/>
      </c>
      <c r="M7493" s="14"/>
    </row>
    <row r="7494" spans="1:25" x14ac:dyDescent="0.25">
      <c r="A7494" s="32">
        <f>IF(Weighting!$P$6&gt;0,B7494,"")</f>
        <v>0.32100000000000001</v>
      </c>
      <c r="B7494">
        <f>Weighting!$C$6</f>
        <v>0.32100000000000001</v>
      </c>
      <c r="C7494">
        <f>Weighting!$F$6</f>
        <v>0</v>
      </c>
      <c r="D7494" t="b">
        <f>IF(C7494=1,'Data Transformation'!$G$3+0.5*'Data Transformation'!$W$25,IF(C7495=1,D7495-'Data Transformation'!$W$25,FALSE))</f>
        <v>0</v>
      </c>
      <c r="E7494" t="str">
        <f t="array" ref="E7494">IF(ISLOGICAL(D7494),"",FREQUENCY(IF('Data Transformation'!$B$425:$B$8425='Bin Analysis'!$B7491,'Data Transformation'!$G$425:$G$8425),D7494))</f>
        <v/>
      </c>
      <c r="F7494" t="str">
        <f>IF(ISLOGICAL(D7494),"",E7494-E7493)</f>
        <v/>
      </c>
      <c r="G7494">
        <f>Weighting!$H$6</f>
        <v>1</v>
      </c>
      <c r="H7494">
        <f t="array" ref="H7494">FREQUENCY(IF('Data Transformation'!$B$4:$B$8425=B7491,'Data Transformation'!$G$4:$G$8425),'Bin Analysis'!$B7494)</f>
        <v>0</v>
      </c>
      <c r="I7494">
        <f>H7494-H7493</f>
        <v>0</v>
      </c>
      <c r="J7494">
        <f>IF(I7494=0,0,1)</f>
        <v>0</v>
      </c>
      <c r="K7494">
        <f>J7494*Weighting!$W$6</f>
        <v>0</v>
      </c>
      <c r="M7494" s="14"/>
    </row>
    <row r="7495" spans="1:25" x14ac:dyDescent="0.25">
      <c r="A7495" s="32">
        <f>IF(Weighting!$P$7&gt;0,B7495,"")</f>
        <v>0.45200000000000001</v>
      </c>
      <c r="B7495">
        <f>Weighting!$C$7</f>
        <v>0.45200000000000001</v>
      </c>
      <c r="C7495">
        <f>Weighting!$F$7</f>
        <v>0</v>
      </c>
      <c r="D7495" t="b">
        <f>IF(C7495=1,'Data Transformation'!$G$3+0.5*'Data Transformation'!$W$25,IF(C7496=1,D7496-'Data Transformation'!$W$25,FALSE))</f>
        <v>0</v>
      </c>
      <c r="E7495" t="str">
        <f t="array" ref="E7495">IF(ISLOGICAL(D7495),"",FREQUENCY(IF('Data Transformation'!$B$425:$B$8425='Bin Analysis'!$B7491,'Data Transformation'!$G$425:$G$8425),D7495))</f>
        <v/>
      </c>
      <c r="F7495" t="str">
        <f t="shared" ref="F7495:F7513" si="936">IF(ISLOGICAL(D7495),"",E7495-E7494)</f>
        <v/>
      </c>
      <c r="G7495">
        <f>Weighting!$H$7</f>
        <v>0</v>
      </c>
      <c r="H7495">
        <f t="array" ref="H7495">FREQUENCY(IF('Data Transformation'!$B$4:$B$8425=B7491,'Data Transformation'!$G$4:$G$8425),'Bin Analysis'!$B7495)</f>
        <v>0</v>
      </c>
      <c r="I7495">
        <f t="shared" ref="I7495:I7513" si="937">H7495-H7494</f>
        <v>0</v>
      </c>
      <c r="J7495">
        <f>IF(I7495=0,0,1)</f>
        <v>0</v>
      </c>
      <c r="K7495">
        <f>J7495*Weighting!$W$7</f>
        <v>0</v>
      </c>
      <c r="M7495" s="14"/>
    </row>
    <row r="7496" spans="1:25" x14ac:dyDescent="0.25">
      <c r="A7496" s="32">
        <f>IF(Weighting!$P$8&gt;0,B7496,"")</f>
        <v>0.58299999999999996</v>
      </c>
      <c r="B7496">
        <f>Weighting!$C$8</f>
        <v>0.58299999999999996</v>
      </c>
      <c r="C7496">
        <f>Weighting!$F$8</f>
        <v>0</v>
      </c>
      <c r="D7496" t="b">
        <f>IF(C7496=1,'Data Transformation'!$G$3+0.5*'Data Transformation'!$W$25,IF(C7497=1,D7497-'Data Transformation'!$W$25,FALSE))</f>
        <v>0</v>
      </c>
      <c r="E7496" t="str">
        <f t="array" ref="E7496">IF(ISLOGICAL(D7496),"",FREQUENCY(IF('Data Transformation'!$B$425:$B$8425='Bin Analysis'!$B7491,'Data Transformation'!$G$425:$G$8425),D7496))</f>
        <v/>
      </c>
      <c r="F7496" t="str">
        <f t="shared" si="936"/>
        <v/>
      </c>
      <c r="G7496">
        <f>Weighting!$H$8</f>
        <v>0</v>
      </c>
      <c r="H7496">
        <f t="array" ref="H7496">FREQUENCY(IF('Data Transformation'!$B$4:$B$8425=B7491,'Data Transformation'!$G$4:$G$8425),'Bin Analysis'!$B7496)</f>
        <v>0</v>
      </c>
      <c r="I7496">
        <f t="shared" si="937"/>
        <v>0</v>
      </c>
      <c r="J7496">
        <f t="shared" ref="J7496:J7513" si="938">IF(I7496=0,0,1)</f>
        <v>0</v>
      </c>
      <c r="K7496">
        <f>J7496*Weighting!$W$8</f>
        <v>0</v>
      </c>
      <c r="M7496" s="14"/>
    </row>
    <row r="7497" spans="1:25" x14ac:dyDescent="0.25">
      <c r="A7497" s="32">
        <f>IF(Weighting!$P$9&gt;0,B7497,"")</f>
        <v>0.71399999999999997</v>
      </c>
      <c r="B7497" s="50">
        <f>Weighting!$C$9</f>
        <v>0.71399999999999997</v>
      </c>
      <c r="C7497">
        <f>Weighting!$F$9</f>
        <v>0</v>
      </c>
      <c r="D7497" t="b">
        <f>IF(C7497=1,'Data Transformation'!$G$3+0.5*'Data Transformation'!$W$25,IF(C7498=1,D7498-'Data Transformation'!$W$25,FALSE))</f>
        <v>0</v>
      </c>
      <c r="E7497" t="str">
        <f t="array" ref="E7497">IF(ISLOGICAL(D7497),"",FREQUENCY(IF('Data Transformation'!$B$425:$B$8425='Bin Analysis'!$B7491,'Data Transformation'!$G$425:$G$8425),D7497))</f>
        <v/>
      </c>
      <c r="F7497" t="str">
        <f t="shared" si="936"/>
        <v/>
      </c>
      <c r="G7497">
        <f>Weighting!$H$9</f>
        <v>0</v>
      </c>
      <c r="H7497">
        <f t="array" ref="H7497">FREQUENCY(IF('Data Transformation'!$B$4:$B$8425=B7491,'Data Transformation'!$G$4:$G$8425),'Bin Analysis'!$B7497)</f>
        <v>1</v>
      </c>
      <c r="I7497">
        <f t="shared" si="937"/>
        <v>1</v>
      </c>
      <c r="J7497">
        <f t="shared" si="938"/>
        <v>1</v>
      </c>
      <c r="K7497">
        <f>J7497*Weighting!$W$9</f>
        <v>3</v>
      </c>
      <c r="M7497" s="14"/>
    </row>
    <row r="7498" spans="1:25" x14ac:dyDescent="0.25">
      <c r="A7498" s="32">
        <f>IF(Weighting!$P$10&gt;0,B7498,"")</f>
        <v>0.84499999999999997</v>
      </c>
      <c r="B7498">
        <f>Weighting!$C$10</f>
        <v>0.84499999999999997</v>
      </c>
      <c r="C7498">
        <f>Weighting!$F$10</f>
        <v>0</v>
      </c>
      <c r="D7498" t="b">
        <f>IF(C7498=1,'Data Transformation'!$G$3+0.5*'Data Transformation'!$W$25,IF(C7499=1,D7499-'Data Transformation'!$W$25,FALSE))</f>
        <v>0</v>
      </c>
      <c r="E7498" t="str">
        <f t="array" ref="E7498">IF(ISLOGICAL(D7498),"",FREQUENCY(IF('Data Transformation'!$B$425:$B$8425='Bin Analysis'!$B7491,'Data Transformation'!$G$425:$G$8425),D7498))</f>
        <v/>
      </c>
      <c r="F7498" t="str">
        <f t="shared" si="936"/>
        <v/>
      </c>
      <c r="G7498">
        <f>Weighting!$H$10</f>
        <v>0</v>
      </c>
      <c r="H7498">
        <f t="array" ref="H7498">FREQUENCY(IF('Data Transformation'!$B$4:$B$8425=B7491,'Data Transformation'!$G$4:$G$8425),'Bin Analysis'!$B7498)</f>
        <v>1</v>
      </c>
      <c r="I7498">
        <f t="shared" si="937"/>
        <v>0</v>
      </c>
      <c r="J7498">
        <f t="shared" si="938"/>
        <v>0</v>
      </c>
      <c r="K7498">
        <f>J7498*Weighting!$W$10</f>
        <v>0</v>
      </c>
      <c r="M7498" s="14"/>
    </row>
    <row r="7499" spans="1:25" x14ac:dyDescent="0.25">
      <c r="A7499" s="32">
        <f>IF(Weighting!$P$11&gt;0,B7499,"")</f>
        <v>0.97599999999999998</v>
      </c>
      <c r="B7499">
        <f>Weighting!$C$11</f>
        <v>0.97599999999999998</v>
      </c>
      <c r="C7499">
        <f>Weighting!$F$11</f>
        <v>0</v>
      </c>
      <c r="D7499">
        <f>IF(C7499=1,'Data Transformation'!$G$3+0.5*'Data Transformation'!$W$25,IF(C7500=1,D7500-'Data Transformation'!$W$25,FALSE))</f>
        <v>0.86899999999999999</v>
      </c>
      <c r="E7499">
        <f t="array" ref="E7499">IF(ISLOGICAL(D7499),"",FREQUENCY(IF('Data Transformation'!$B$425:$B$8425='Bin Analysis'!$B7491,'Data Transformation'!$G$425:$G$8425),D7499))</f>
        <v>3</v>
      </c>
      <c r="F7499" t="e">
        <f t="shared" si="936"/>
        <v>#VALUE!</v>
      </c>
      <c r="G7499">
        <f>Weighting!$H$11</f>
        <v>0</v>
      </c>
      <c r="H7499">
        <f t="array" ref="H7499">FREQUENCY(IF('Data Transformation'!$B$4:$B$8425=B7491,'Data Transformation'!$G$4:$G$8425),'Bin Analysis'!$B7499)</f>
        <v>6</v>
      </c>
      <c r="I7499">
        <f t="shared" si="937"/>
        <v>5</v>
      </c>
      <c r="J7499">
        <f t="shared" si="938"/>
        <v>1</v>
      </c>
      <c r="K7499">
        <f>J7499*Weighting!$W$11</f>
        <v>2</v>
      </c>
      <c r="M7499" s="14"/>
    </row>
    <row r="7500" spans="1:25" x14ac:dyDescent="0.25">
      <c r="A7500" s="32">
        <f>IF(Weighting!$P$12&gt;0,B7500,"")</f>
        <v>1.107</v>
      </c>
      <c r="B7500">
        <f>Weighting!$C$12</f>
        <v>1.107</v>
      </c>
      <c r="C7500">
        <f>Weighting!$F$12</f>
        <v>1</v>
      </c>
      <c r="D7500">
        <f>IF(C7500=1,'Data Transformation'!$G$3+0.5*'Data Transformation'!$W$25,IF(C7501=1,D7501-'Data Transformation'!$W$25,FALSE))</f>
        <v>1.131</v>
      </c>
      <c r="E7500">
        <f t="array" ref="E7500">IF(ISLOGICAL(D7500),"",FREQUENCY(IF('Data Transformation'!$B$425:$B$8425='Bin Analysis'!$B7491,'Data Transformation'!$G$425:$G$8425),D7500))</f>
        <v>13</v>
      </c>
      <c r="F7500">
        <f t="shared" si="936"/>
        <v>10</v>
      </c>
      <c r="G7500">
        <f>Weighting!$H$12</f>
        <v>0</v>
      </c>
      <c r="H7500">
        <f t="array" ref="H7500">FREQUENCY(IF('Data Transformation'!$B$4:$B$8425=B7491,'Data Transformation'!$G$4:$G$8425),'Bin Analysis'!$B7500)</f>
        <v>13</v>
      </c>
      <c r="I7500">
        <f t="shared" si="937"/>
        <v>7</v>
      </c>
      <c r="J7500">
        <f t="shared" si="938"/>
        <v>1</v>
      </c>
      <c r="K7500">
        <f>J7500*Weighting!$W$12</f>
        <v>1</v>
      </c>
      <c r="M7500" s="14"/>
    </row>
    <row r="7501" spans="1:25" x14ac:dyDescent="0.25">
      <c r="A7501" s="32">
        <f>IF(Weighting!$P$13&gt;0,B7501,"")</f>
        <v>1.238</v>
      </c>
      <c r="B7501">
        <f>Weighting!$C$13</f>
        <v>1.238</v>
      </c>
      <c r="C7501">
        <f>Weighting!$F$13</f>
        <v>0</v>
      </c>
      <c r="D7501" t="b">
        <f>IF(C7501=1,'Data Transformation'!$G$3+0.5*'Data Transformation'!$W$25,IF(C7502=1,D7502-'Data Transformation'!$W$25,FALSE))</f>
        <v>0</v>
      </c>
      <c r="E7501" t="str">
        <f t="array" ref="E7501">IF(ISLOGICAL(D7501),"",FREQUENCY(IF('Data Transformation'!$B$425:$B$8425='Bin Analysis'!$B7491,'Data Transformation'!$G$425:$G$8425),D7501))</f>
        <v/>
      </c>
      <c r="F7501" t="str">
        <f t="shared" si="936"/>
        <v/>
      </c>
      <c r="G7501">
        <f>Weighting!$H$13</f>
        <v>0</v>
      </c>
      <c r="H7501">
        <f t="array" ref="H7501">FREQUENCY(IF('Data Transformation'!$B$4:$B$8425=B7491,'Data Transformation'!$G$4:$G$8425),'Bin Analysis'!$B7501)</f>
        <v>19</v>
      </c>
      <c r="I7501">
        <f t="shared" si="937"/>
        <v>6</v>
      </c>
      <c r="J7501">
        <f t="shared" si="938"/>
        <v>1</v>
      </c>
      <c r="K7501">
        <f>J7501*Weighting!$W$13</f>
        <v>2</v>
      </c>
      <c r="M7501" s="14"/>
    </row>
    <row r="7502" spans="1:25" x14ac:dyDescent="0.25">
      <c r="A7502" s="32">
        <f>IF(Weighting!$P$14&gt;0,B7502,"")</f>
        <v>1.369</v>
      </c>
      <c r="B7502">
        <f>Weighting!$C$14</f>
        <v>1.369</v>
      </c>
      <c r="C7502">
        <f>Weighting!$F$14</f>
        <v>0</v>
      </c>
      <c r="D7502" t="b">
        <f>IF(C7502=1,'Data Transformation'!$G$3+0.5*'Data Transformation'!$W$25,IF(C7503=1,D7503-'Data Transformation'!$W$25,FALSE))</f>
        <v>0</v>
      </c>
      <c r="E7502" t="str">
        <f t="array" ref="E7502">IF(ISLOGICAL(D7502),"",FREQUENCY(IF('Data Transformation'!$B$425:$B$8425='Bin Analysis'!$B7491,'Data Transformation'!$G$425:$G$8425),D7502))</f>
        <v/>
      </c>
      <c r="F7502" t="str">
        <f t="shared" si="936"/>
        <v/>
      </c>
      <c r="G7502">
        <f>Weighting!$H$14</f>
        <v>0</v>
      </c>
      <c r="H7502">
        <f t="array" ref="H7502">FREQUENCY(IF('Data Transformation'!$B$4:$B$8425=B7491,'Data Transformation'!$G$4:$G$8425),'Bin Analysis'!$B7502)</f>
        <v>20</v>
      </c>
      <c r="I7502">
        <f t="shared" si="937"/>
        <v>1</v>
      </c>
      <c r="J7502">
        <f t="shared" si="938"/>
        <v>1</v>
      </c>
      <c r="K7502">
        <f>J7502*Weighting!$W$14</f>
        <v>3</v>
      </c>
      <c r="M7502" s="14"/>
    </row>
    <row r="7503" spans="1:25" x14ac:dyDescent="0.25">
      <c r="A7503" s="32">
        <f>IF(Weighting!$P$15&gt;0,B7503,"")</f>
        <v>1.5000009999999999</v>
      </c>
      <c r="B7503">
        <f>Weighting!$C$15</f>
        <v>1.5000009999999999</v>
      </c>
      <c r="C7503">
        <f>Weighting!$F$15</f>
        <v>0</v>
      </c>
      <c r="D7503" t="b">
        <f>IF(C7503=1,'Data Transformation'!$G$3+0.5*'Data Transformation'!$W$25,IF(C7504=1,D7504-'Data Transformation'!$W$25,FALSE))</f>
        <v>0</v>
      </c>
      <c r="E7503" t="str">
        <f t="array" ref="E7503">IF(ISLOGICAL(D7503),"",FREQUENCY(IF('Data Transformation'!$B$425:$B$8425='Bin Analysis'!$B7491,'Data Transformation'!$G$425:$G$8425),D7503))</f>
        <v/>
      </c>
      <c r="F7503" t="str">
        <f t="shared" si="936"/>
        <v/>
      </c>
      <c r="G7503">
        <f>Weighting!$H$15</f>
        <v>0</v>
      </c>
      <c r="H7503">
        <f t="array" ref="H7503">FREQUENCY(IF('Data Transformation'!$B$4:$B$8425=B7491,'Data Transformation'!$G$4:$G$8425),'Bin Analysis'!$B7503)</f>
        <v>20</v>
      </c>
      <c r="I7503">
        <f t="shared" si="937"/>
        <v>0</v>
      </c>
      <c r="J7503">
        <f t="shared" si="938"/>
        <v>0</v>
      </c>
      <c r="K7503">
        <f>J7503*Weighting!$W$15</f>
        <v>0</v>
      </c>
      <c r="M7503" s="14"/>
    </row>
    <row r="7504" spans="1:25" x14ac:dyDescent="0.25">
      <c r="A7504" s="32" t="str">
        <f>IF(Weighting!$P$16&gt;0,B7504,"")</f>
        <v/>
      </c>
      <c r="B7504">
        <f>Weighting!$C$16</f>
        <v>1.631</v>
      </c>
      <c r="C7504">
        <f>Weighting!$F$16</f>
        <v>0</v>
      </c>
      <c r="D7504" t="b">
        <f>IF(C7504=1,'Data Transformation'!$G$3+0.5*'Data Transformation'!$W$25,IF(C7505=1,D7505-'Data Transformation'!$W$25,FALSE))</f>
        <v>0</v>
      </c>
      <c r="E7504" t="str">
        <f t="array" ref="E7504">IF(ISLOGICAL(D7504),"",FREQUENCY(IF('Data Transformation'!$B$425:$B$8425='Bin Analysis'!$B7491,'Data Transformation'!$G$425:$G$8425),D7504))</f>
        <v/>
      </c>
      <c r="F7504" t="str">
        <f t="shared" si="936"/>
        <v/>
      </c>
      <c r="G7504">
        <f>Weighting!$H$16</f>
        <v>0</v>
      </c>
      <c r="H7504">
        <f t="array" ref="H7504">FREQUENCY(IF('Data Transformation'!$B$4:$B$8425=B7491,'Data Transformation'!$G$4:$G$8425),'Bin Analysis'!$B7504)</f>
        <v>20</v>
      </c>
      <c r="I7504">
        <f t="shared" si="937"/>
        <v>0</v>
      </c>
      <c r="J7504">
        <f t="shared" si="938"/>
        <v>0</v>
      </c>
      <c r="K7504">
        <f>J7504*Weighting!$W$16</f>
        <v>0</v>
      </c>
      <c r="M7504" s="14"/>
    </row>
    <row r="7505" spans="1:25" x14ac:dyDescent="0.25">
      <c r="A7505" s="32" t="str">
        <f>IF(Weighting!$P$17&gt;0,B7505,"")</f>
        <v/>
      </c>
      <c r="B7505">
        <f>Weighting!$C$17</f>
        <v>1.762</v>
      </c>
      <c r="C7505">
        <f>Weighting!$F$17</f>
        <v>0</v>
      </c>
      <c r="D7505" t="b">
        <f>IF(C7505=1,'Data Transformation'!$G$3+0.5*'Data Transformation'!$W$25,IF(C7506=1,D7506-'Data Transformation'!$W$25,FALSE))</f>
        <v>0</v>
      </c>
      <c r="E7505" t="str">
        <f t="array" ref="E7505">IF(ISLOGICAL(D7505),"",FREQUENCY(IF('Data Transformation'!$B$425:$B$8425='Bin Analysis'!$B7491,'Data Transformation'!$G$425:$G$8425),D7505))</f>
        <v/>
      </c>
      <c r="F7505" t="str">
        <f t="shared" si="936"/>
        <v/>
      </c>
      <c r="G7505">
        <f>Weighting!$H$17</f>
        <v>0</v>
      </c>
      <c r="H7505">
        <f t="array" ref="H7505">FREQUENCY(IF('Data Transformation'!$B$4:$B$8425=B7491,'Data Transformation'!$G$4:$G$8425),'Bin Analysis'!$B7505)</f>
        <v>20</v>
      </c>
      <c r="I7505">
        <f t="shared" si="937"/>
        <v>0</v>
      </c>
      <c r="J7505">
        <f t="shared" si="938"/>
        <v>0</v>
      </c>
      <c r="K7505">
        <f>J7505*Weighting!$W$17</f>
        <v>0</v>
      </c>
      <c r="M7505" s="14"/>
    </row>
    <row r="7506" spans="1:25" x14ac:dyDescent="0.25">
      <c r="A7506" s="32" t="str">
        <f>IF(Weighting!$P$18&gt;0,B7506,"")</f>
        <v/>
      </c>
      <c r="B7506">
        <f>Weighting!$C$18</f>
        <v>1.893</v>
      </c>
      <c r="C7506">
        <f>Weighting!$F$18</f>
        <v>0</v>
      </c>
      <c r="D7506" t="b">
        <f>IF(C7506=1,'Data Transformation'!$G$3+0.5*'Data Transformation'!$W$25,IF(C7507=1,D7507-'Data Transformation'!$W$25,FALSE))</f>
        <v>0</v>
      </c>
      <c r="E7506" t="str">
        <f t="array" ref="E7506">IF(ISLOGICAL(D7506),"",FREQUENCY(IF('Data Transformation'!$B$425:$B$8425='Bin Analysis'!$B7491,'Data Transformation'!$G$425:$G$8425),D7506))</f>
        <v/>
      </c>
      <c r="F7506" t="str">
        <f t="shared" si="936"/>
        <v/>
      </c>
      <c r="G7506">
        <f>Weighting!$H$18</f>
        <v>0</v>
      </c>
      <c r="H7506">
        <f t="array" ref="H7506">FREQUENCY(IF('Data Transformation'!$B$4:$B$8425=B7491,'Data Transformation'!$G$4:$G$8425),'Bin Analysis'!$B7506)</f>
        <v>20</v>
      </c>
      <c r="I7506">
        <f t="shared" si="937"/>
        <v>0</v>
      </c>
      <c r="J7506">
        <f t="shared" si="938"/>
        <v>0</v>
      </c>
      <c r="K7506">
        <f>J7506*Weighting!$W$18</f>
        <v>0</v>
      </c>
      <c r="M7506" s="14"/>
    </row>
    <row r="7507" spans="1:25" x14ac:dyDescent="0.25">
      <c r="A7507" s="32" t="str">
        <f>IF(Weighting!$P$19&gt;0,B7507,"")</f>
        <v/>
      </c>
      <c r="B7507">
        <f>Weighting!$C$19</f>
        <v>2.024</v>
      </c>
      <c r="C7507">
        <f>Weighting!$F$19</f>
        <v>0</v>
      </c>
      <c r="D7507" t="b">
        <f>IF(C7507=1,'Data Transformation'!$G$3+0.5*'Data Transformation'!$W$25,IF(C7508=1,D7508-'Data Transformation'!$W$25,FALSE))</f>
        <v>0</v>
      </c>
      <c r="E7507" t="str">
        <f t="array" ref="E7507">IF(ISLOGICAL(D7507),"",FREQUENCY(IF('Data Transformation'!$B$425:$B$8425='Bin Analysis'!$B7491,'Data Transformation'!$G$425:$G$8425),D7507))</f>
        <v/>
      </c>
      <c r="F7507" t="str">
        <f t="shared" si="936"/>
        <v/>
      </c>
      <c r="G7507">
        <f>Weighting!$H$19</f>
        <v>0</v>
      </c>
      <c r="H7507">
        <f t="array" ref="H7507">FREQUENCY(IF('Data Transformation'!$B$4:$B$8425=B7491,'Data Transformation'!$G$4:$G$8425),'Bin Analysis'!$B7507)</f>
        <v>20</v>
      </c>
      <c r="I7507">
        <f t="shared" si="937"/>
        <v>0</v>
      </c>
      <c r="J7507">
        <f t="shared" si="938"/>
        <v>0</v>
      </c>
      <c r="K7507">
        <f>J7507*Weighting!$W$19</f>
        <v>0</v>
      </c>
      <c r="M7507" s="14"/>
    </row>
    <row r="7508" spans="1:25" x14ac:dyDescent="0.25">
      <c r="A7508" s="32" t="str">
        <f>IF(Weighting!$P$20&gt;0,B7508,"")</f>
        <v/>
      </c>
      <c r="B7508">
        <f>Weighting!$C$20</f>
        <v>2.1550000000000002</v>
      </c>
      <c r="C7508">
        <f>Weighting!$F$20</f>
        <v>0</v>
      </c>
      <c r="D7508" t="b">
        <f>IF(C7508=1,'Data Transformation'!$G$3+0.5*'Data Transformation'!$W$25,IF(C7509=1,D7509-'Data Transformation'!$W$25,FALSE))</f>
        <v>0</v>
      </c>
      <c r="E7508" t="str">
        <f t="array" ref="E7508">IF(ISLOGICAL(D7508),"",FREQUENCY(IF('Data Transformation'!$B$425:$B$8425='Bin Analysis'!$B7491,'Data Transformation'!$G$425:$G$8425),D7508))</f>
        <v/>
      </c>
      <c r="F7508" t="str">
        <f t="shared" si="936"/>
        <v/>
      </c>
      <c r="G7508">
        <f>Weighting!$H$20</f>
        <v>0</v>
      </c>
      <c r="H7508">
        <f t="array" ref="H7508">FREQUENCY(IF('Data Transformation'!$B$4:$B$8425=B7491,'Data Transformation'!$G$4:$G$8425),'Bin Analysis'!$B7508)</f>
        <v>20</v>
      </c>
      <c r="I7508">
        <f t="shared" si="937"/>
        <v>0</v>
      </c>
      <c r="J7508">
        <f t="shared" si="938"/>
        <v>0</v>
      </c>
      <c r="K7508">
        <f>J7508*Weighting!$W$20</f>
        <v>0</v>
      </c>
      <c r="M7508" s="14"/>
    </row>
    <row r="7509" spans="1:25" x14ac:dyDescent="0.25">
      <c r="A7509" s="32" t="str">
        <f>IF(Weighting!$P$21&gt;0,B7509,"")</f>
        <v/>
      </c>
      <c r="B7509">
        <f>Weighting!$C$21</f>
        <v>2.2860000000000005</v>
      </c>
      <c r="C7509">
        <f>Weighting!$F$21</f>
        <v>0</v>
      </c>
      <c r="D7509" t="b">
        <f>IF(C7509=1,'Data Transformation'!$G$3+0.5*'Data Transformation'!$W$25,IF(C7510=1,D7510-'Data Transformation'!$W$25,FALSE))</f>
        <v>0</v>
      </c>
      <c r="E7509" t="str">
        <f t="array" ref="E7509">IF(ISLOGICAL(D7509),"",FREQUENCY(IF('Data Transformation'!$B$425:$B$8425='Bin Analysis'!$B7491,'Data Transformation'!$G$425:$G$8425),D7509))</f>
        <v/>
      </c>
      <c r="F7509" t="str">
        <f t="shared" si="936"/>
        <v/>
      </c>
      <c r="G7509">
        <f>Weighting!$H$21</f>
        <v>0</v>
      </c>
      <c r="H7509">
        <f t="array" ref="H7509">FREQUENCY(IF('Data Transformation'!$B$4:$B$8425=B7491,'Data Transformation'!$G$4:$G$8425),'Bin Analysis'!$B7509)</f>
        <v>20</v>
      </c>
      <c r="I7509">
        <f t="shared" si="937"/>
        <v>0</v>
      </c>
      <c r="J7509">
        <f t="shared" si="938"/>
        <v>0</v>
      </c>
      <c r="K7509">
        <f>J7509*Weighting!$W$21</f>
        <v>0</v>
      </c>
      <c r="M7509" s="14"/>
    </row>
    <row r="7510" spans="1:25" x14ac:dyDescent="0.25">
      <c r="A7510" s="32" t="str">
        <f>IF(Weighting!$P$22&gt;0,B7510,"")</f>
        <v/>
      </c>
      <c r="B7510">
        <f>Weighting!$C$22</f>
        <v>2.4170000000000007</v>
      </c>
      <c r="C7510">
        <f>Weighting!$F$22</f>
        <v>0</v>
      </c>
      <c r="D7510" t="b">
        <f>IF(C7510=1,'Data Transformation'!$G$3+0.5*'Data Transformation'!$W$25,IF(C7511=1,D7511-'Data Transformation'!$W$25,FALSE))</f>
        <v>0</v>
      </c>
      <c r="E7510" t="str">
        <f t="array" ref="E7510">IF(ISLOGICAL(D7510),"",FREQUENCY(IF('Data Transformation'!$B$425:$B$8425='Bin Analysis'!$B7491,'Data Transformation'!$G$425:$G$8425),D7510))</f>
        <v/>
      </c>
      <c r="F7510" t="str">
        <f t="shared" si="936"/>
        <v/>
      </c>
      <c r="G7510">
        <f>Weighting!$H$22</f>
        <v>0</v>
      </c>
      <c r="H7510">
        <f t="array" ref="H7510">FREQUENCY(IF('Data Transformation'!$B$4:$B$8425=B7491,'Data Transformation'!$G$4:$G$8425),'Bin Analysis'!$B7510)</f>
        <v>20</v>
      </c>
      <c r="I7510">
        <f t="shared" si="937"/>
        <v>0</v>
      </c>
      <c r="J7510">
        <f t="shared" si="938"/>
        <v>0</v>
      </c>
      <c r="K7510">
        <f>J7510*Weighting!$W$22</f>
        <v>0</v>
      </c>
      <c r="M7510" s="14"/>
    </row>
    <row r="7511" spans="1:25" x14ac:dyDescent="0.25">
      <c r="A7511" s="32" t="str">
        <f>IF(Weighting!$P$23&gt;0,B7511,"")</f>
        <v/>
      </c>
      <c r="B7511">
        <f>Weighting!$C$23</f>
        <v>2.5480000000000009</v>
      </c>
      <c r="C7511">
        <f>Weighting!$F$23</f>
        <v>0</v>
      </c>
      <c r="D7511" t="b">
        <f>IF(C7511=1,'Data Transformation'!$G$3+0.5*'Data Transformation'!$W$25,IF(C7512=1,D7512-'Data Transformation'!$W$25,FALSE))</f>
        <v>0</v>
      </c>
      <c r="E7511" t="str">
        <f t="array" ref="E7511">IF(ISLOGICAL(D7511),"",FREQUENCY(IF('Data Transformation'!$B$425:$B$8425='Bin Analysis'!$B7491,'Data Transformation'!$G$425:$G$8425),D7511))</f>
        <v/>
      </c>
      <c r="F7511" t="str">
        <f t="shared" si="936"/>
        <v/>
      </c>
      <c r="G7511">
        <f>Weighting!$H$23</f>
        <v>0</v>
      </c>
      <c r="H7511">
        <f t="array" ref="H7511">FREQUENCY(IF('Data Transformation'!$B$4:$B$8425=B7491,'Data Transformation'!$G$4:$G$8425),'Bin Analysis'!$B7511)</f>
        <v>20</v>
      </c>
      <c r="I7511">
        <f t="shared" si="937"/>
        <v>0</v>
      </c>
      <c r="J7511">
        <f t="shared" si="938"/>
        <v>0</v>
      </c>
      <c r="K7511">
        <f>J7511*Weighting!$W$23</f>
        <v>0</v>
      </c>
      <c r="M7511" s="14"/>
    </row>
    <row r="7512" spans="1:25" x14ac:dyDescent="0.25">
      <c r="A7512" s="32" t="str">
        <f>IF(Weighting!$P$24&gt;0,B7512,"")</f>
        <v/>
      </c>
      <c r="B7512">
        <f>Weighting!$C$24</f>
        <v>2.6790000000000012</v>
      </c>
      <c r="C7512">
        <f>Weighting!$F$24</f>
        <v>0</v>
      </c>
      <c r="D7512" t="b">
        <f>IF(C7512=1,'Data Transformation'!$G$3+0.5*'Data Transformation'!$W$25,IF(C7513=1,D7513-'Data Transformation'!$W$25,FALSE))</f>
        <v>0</v>
      </c>
      <c r="E7512" t="str">
        <f t="array" ref="E7512">IF(ISLOGICAL(D7512),"",FREQUENCY(IF('Data Transformation'!$B$425:$B$8425='Bin Analysis'!$B7491,'Data Transformation'!$G$425:$G$8425),D7512))</f>
        <v/>
      </c>
      <c r="F7512" t="str">
        <f t="shared" si="936"/>
        <v/>
      </c>
      <c r="G7512">
        <f>Weighting!$H$24</f>
        <v>0</v>
      </c>
      <c r="H7512">
        <f t="array" ref="H7512">FREQUENCY(IF('Data Transformation'!$B$4:$B$8425=B7491,'Data Transformation'!$G$4:$G$8425),'Bin Analysis'!$B7512)</f>
        <v>20</v>
      </c>
      <c r="I7512">
        <f t="shared" si="937"/>
        <v>0</v>
      </c>
      <c r="J7512">
        <f t="shared" si="938"/>
        <v>0</v>
      </c>
      <c r="K7512">
        <f>J7512*Weighting!$W$24</f>
        <v>0</v>
      </c>
      <c r="M7512" s="14"/>
    </row>
    <row r="7513" spans="1:25" x14ac:dyDescent="0.25">
      <c r="A7513" s="32" t="str">
        <f>IF(Weighting!$P$25&gt;0,B7513,"")</f>
        <v/>
      </c>
      <c r="B7513">
        <f>Weighting!$C$25</f>
        <v>2.8100000000000014</v>
      </c>
      <c r="C7513">
        <f>Weighting!$F$25</f>
        <v>0</v>
      </c>
      <c r="D7513" t="b">
        <f>IF(C7513=1,'Data Transformation'!$G$3+0.5*'Data Transformation'!$W$25,IF(C7514=1,D7514-'Data Transformation'!$W$25,FALSE))</f>
        <v>0</v>
      </c>
      <c r="E7513" t="str">
        <f t="array" ref="E7513">IF(ISLOGICAL(D7513),"",FREQUENCY(IF('Data Transformation'!$B$425:$B$8425='Bin Analysis'!$B7491,'Data Transformation'!$G$425:$G$8425),D7513))</f>
        <v/>
      </c>
      <c r="F7513" t="str">
        <f t="shared" si="936"/>
        <v/>
      </c>
      <c r="G7513">
        <f>Weighting!$H$25</f>
        <v>0</v>
      </c>
      <c r="H7513">
        <f t="array" ref="H7513">FREQUENCY(IF('Data Transformation'!$B$4:$B$8425=B7491,'Data Transformation'!$G$4:$G$8425),'Bin Analysis'!$B7513)</f>
        <v>20</v>
      </c>
      <c r="I7513">
        <f t="shared" si="937"/>
        <v>0</v>
      </c>
      <c r="J7513">
        <f t="shared" si="938"/>
        <v>0</v>
      </c>
      <c r="K7513">
        <f>J7513*Weighting!$W$25</f>
        <v>0</v>
      </c>
      <c r="M7513" s="14"/>
    </row>
    <row r="7514" spans="1:25" x14ac:dyDescent="0.25">
      <c r="O7514"/>
      <c r="P7514"/>
      <c r="Q7514"/>
      <c r="R7514"/>
    </row>
    <row r="7515" spans="1:25" ht="23.25" x14ac:dyDescent="0.35">
      <c r="A7515" s="21" t="s">
        <v>0</v>
      </c>
      <c r="B7515" s="21">
        <f>IFERROR(VLOOKUP(C7515,'Data Transformation'!$L$6:$M$426,2,FALSE),"")</f>
        <v>313</v>
      </c>
      <c r="C7515" s="21">
        <f>C7491+1</f>
        <v>313</v>
      </c>
      <c r="D7515" s="21"/>
      <c r="E7515" s="21"/>
      <c r="F7515" s="21"/>
      <c r="G7515" s="21"/>
      <c r="H7515" s="22"/>
      <c r="I7515" s="22"/>
      <c r="J7515" s="22"/>
      <c r="K7515" s="21"/>
      <c r="L7515" s="21">
        <f>B7515</f>
        <v>313</v>
      </c>
      <c r="M7515" s="23">
        <f>INDEX('Data Transformation'!$O$4:$O$424,MATCH($B7515,'Data Transformation'!$M$4:$M$424,0),MATCH($M$2,'Data Transformation'!$O$3,0))</f>
        <v>10</v>
      </c>
      <c r="N7515" s="27">
        <f>IF('Input and Summary Results'!$J$16="minimum",'Bin Analysis'!X7516/(M7515-1),'Bin Analysis'!Y7515/('Bin Analysis'!M7515-1))</f>
        <v>0.55555555555555558</v>
      </c>
      <c r="O7515" s="27">
        <f>IF(M7515=FALSE,NA(),(VLOOKUP(1,C7518:K7537,4,FALSE))/(M7515-1))</f>
        <v>0.22222222222222221</v>
      </c>
      <c r="P7515" s="27">
        <f>IF(M7515=FALSE,NA(),SUM(J7518:J7537)/Weighting!$S$5)</f>
        <v>0.4</v>
      </c>
      <c r="Q7515" s="27">
        <f>IF(M7515=FALSE,NA(),SUM(K7518:K7537)/Weighting!$S$6)</f>
        <v>0.34782608695652173</v>
      </c>
      <c r="R7515" s="27">
        <f>IF(M7515=FALSE,NA(),(VLOOKUP(1,G7518:K7537,3,FALSE))/(M7515-1))</f>
        <v>0</v>
      </c>
      <c r="S7515" s="22" t="str">
        <f>IF(M7515=FALSE,NA(),IF(SUM(J7518:J7537)=2,"yes","no"))</f>
        <v>no</v>
      </c>
      <c r="X7515" s="2" cm="2">
        <f t="array" ref="X7515:X7516">FREQUENCY(IF('Data Transformation'!$B$425:$B$6424='Bin Analysis'!L7515,'Data Transformation'!$G$425:$G$6424),'Data Transformation'!$U$11)</f>
        <v>4</v>
      </c>
      <c r="Y7515" s="2" cm="2">
        <f t="array" ref="Y7515:Y7516">FREQUENCY(IF('Data Transformation'!$B$425:$B$6424='Bin Analysis'!L7515,'Data Transformation'!$G$425:$G$6424),'Data Transformation'!$U$12)</f>
        <v>2</v>
      </c>
    </row>
    <row r="7516" spans="1:25" x14ac:dyDescent="0.25">
      <c r="A7516" s="14" t="s">
        <v>67</v>
      </c>
      <c r="B7516" t="s">
        <v>47</v>
      </c>
      <c r="C7516" t="s">
        <v>5</v>
      </c>
      <c r="D7516" t="s">
        <v>100</v>
      </c>
      <c r="E7516" t="s">
        <v>101</v>
      </c>
      <c r="F7516" t="s">
        <v>102</v>
      </c>
      <c r="G7516" t="s">
        <v>70</v>
      </c>
      <c r="H7516" t="s">
        <v>31</v>
      </c>
      <c r="I7516" t="s">
        <v>32</v>
      </c>
      <c r="J7516" t="s">
        <v>46</v>
      </c>
      <c r="K7516" s="14" t="s">
        <v>45</v>
      </c>
      <c r="M7516" s="14"/>
      <c r="X7516" s="2">
        <v>5</v>
      </c>
      <c r="Y7516" s="2">
        <v>7</v>
      </c>
    </row>
    <row r="7517" spans="1:25" x14ac:dyDescent="0.25">
      <c r="A7517" s="32"/>
      <c r="D7517" t="b">
        <f>IF(C7517=1,'Data Transformation'!$G$3+0.5*'Data Transformation'!$W$25,IF(C7518=1,D7518-'Data Transformation'!$W$25,FALSE))</f>
        <v>0</v>
      </c>
      <c r="E7517" t="str">
        <f t="array" ref="E7517">IF(ISLOGICAL(D7517),"",FREQUENCY(IF('Data Transformation'!$B$425:$B$8425='Bin Analysis'!$B7515,'Data Transformation'!$G$425:$G$8425),D7517))</f>
        <v/>
      </c>
      <c r="F7517" t="str">
        <f>IF(ISLOGICAL(D7517),"",E7517-E7516)</f>
        <v/>
      </c>
      <c r="M7517" s="14"/>
    </row>
    <row r="7518" spans="1:25" x14ac:dyDescent="0.25">
      <c r="A7518" s="32">
        <f>IF(Weighting!$P$6&gt;0,B7518,"")</f>
        <v>0.32100000000000001</v>
      </c>
      <c r="B7518">
        <f>Weighting!$C$6</f>
        <v>0.32100000000000001</v>
      </c>
      <c r="C7518">
        <f>Weighting!$F$6</f>
        <v>0</v>
      </c>
      <c r="D7518" t="b">
        <f>IF(C7518=1,'Data Transformation'!$G$3+0.5*'Data Transformation'!$W$25,IF(C7519=1,D7519-'Data Transformation'!$W$25,FALSE))</f>
        <v>0</v>
      </c>
      <c r="E7518" t="str">
        <f t="array" ref="E7518">IF(ISLOGICAL(D7518),"",FREQUENCY(IF('Data Transformation'!$B$425:$B$8425='Bin Analysis'!$B7515,'Data Transformation'!$G$425:$G$8425),D7518))</f>
        <v/>
      </c>
      <c r="F7518" t="str">
        <f>IF(ISLOGICAL(D7518),"",E7518-E7517)</f>
        <v/>
      </c>
      <c r="G7518">
        <f>Weighting!$H$6</f>
        <v>1</v>
      </c>
      <c r="H7518">
        <f t="array" ref="H7518">FREQUENCY(IF('Data Transformation'!$B$4:$B$8425=B7515,'Data Transformation'!$G$4:$G$8425),'Bin Analysis'!$B7518)</f>
        <v>0</v>
      </c>
      <c r="I7518">
        <f>H7518-H7517</f>
        <v>0</v>
      </c>
      <c r="J7518">
        <f>IF(I7518=0,0,1)</f>
        <v>0</v>
      </c>
      <c r="K7518">
        <f>J7518*Weighting!$W$6</f>
        <v>0</v>
      </c>
      <c r="M7518" s="14"/>
    </row>
    <row r="7519" spans="1:25" x14ac:dyDescent="0.25">
      <c r="A7519" s="32">
        <f>IF(Weighting!$P$7&gt;0,B7519,"")</f>
        <v>0.45200000000000001</v>
      </c>
      <c r="B7519">
        <f>Weighting!$C$7</f>
        <v>0.45200000000000001</v>
      </c>
      <c r="C7519">
        <f>Weighting!$F$7</f>
        <v>0</v>
      </c>
      <c r="D7519" t="b">
        <f>IF(C7519=1,'Data Transformation'!$G$3+0.5*'Data Transformation'!$W$25,IF(C7520=1,D7520-'Data Transformation'!$W$25,FALSE))</f>
        <v>0</v>
      </c>
      <c r="E7519" t="str">
        <f t="array" ref="E7519">IF(ISLOGICAL(D7519),"",FREQUENCY(IF('Data Transformation'!$B$425:$B$8425='Bin Analysis'!$B7515,'Data Transformation'!$G$425:$G$8425),D7519))</f>
        <v/>
      </c>
      <c r="F7519" t="str">
        <f t="shared" ref="F7519:F7537" si="939">IF(ISLOGICAL(D7519),"",E7519-E7518)</f>
        <v/>
      </c>
      <c r="G7519">
        <f>Weighting!$H$7</f>
        <v>0</v>
      </c>
      <c r="H7519">
        <f t="array" ref="H7519">FREQUENCY(IF('Data Transformation'!$B$4:$B$8425=B7515,'Data Transformation'!$G$4:$G$8425),'Bin Analysis'!$B7519)</f>
        <v>0</v>
      </c>
      <c r="I7519">
        <f t="shared" ref="I7519:I7537" si="940">H7519-H7518</f>
        <v>0</v>
      </c>
      <c r="J7519">
        <f>IF(I7519=0,0,1)</f>
        <v>0</v>
      </c>
      <c r="K7519">
        <f>J7519*Weighting!$W$7</f>
        <v>0</v>
      </c>
      <c r="M7519" s="14"/>
    </row>
    <row r="7520" spans="1:25" x14ac:dyDescent="0.25">
      <c r="A7520" s="32">
        <f>IF(Weighting!$P$8&gt;0,B7520,"")</f>
        <v>0.58299999999999996</v>
      </c>
      <c r="B7520">
        <f>Weighting!$C$8</f>
        <v>0.58299999999999996</v>
      </c>
      <c r="C7520">
        <f>Weighting!$F$8</f>
        <v>0</v>
      </c>
      <c r="D7520" t="b">
        <f>IF(C7520=1,'Data Transformation'!$G$3+0.5*'Data Transformation'!$W$25,IF(C7521=1,D7521-'Data Transformation'!$W$25,FALSE))</f>
        <v>0</v>
      </c>
      <c r="E7520" t="str">
        <f t="array" ref="E7520">IF(ISLOGICAL(D7520),"",FREQUENCY(IF('Data Transformation'!$B$425:$B$8425='Bin Analysis'!$B7515,'Data Transformation'!$G$425:$G$8425),D7520))</f>
        <v/>
      </c>
      <c r="F7520" t="str">
        <f t="shared" si="939"/>
        <v/>
      </c>
      <c r="G7520">
        <f>Weighting!$H$8</f>
        <v>0</v>
      </c>
      <c r="H7520">
        <f t="array" ref="H7520">FREQUENCY(IF('Data Transformation'!$B$4:$B$8425=B7515,'Data Transformation'!$G$4:$G$8425),'Bin Analysis'!$B7520)</f>
        <v>0</v>
      </c>
      <c r="I7520">
        <f t="shared" si="940"/>
        <v>0</v>
      </c>
      <c r="J7520">
        <f t="shared" ref="J7520:J7537" si="941">IF(I7520=0,0,1)</f>
        <v>0</v>
      </c>
      <c r="K7520">
        <f>J7520*Weighting!$W$8</f>
        <v>0</v>
      </c>
      <c r="M7520" s="14"/>
    </row>
    <row r="7521" spans="1:13" x14ac:dyDescent="0.25">
      <c r="A7521" s="32">
        <f>IF(Weighting!$P$9&gt;0,B7521,"")</f>
        <v>0.71399999999999997</v>
      </c>
      <c r="B7521" s="50">
        <f>Weighting!$C$9</f>
        <v>0.71399999999999997</v>
      </c>
      <c r="C7521">
        <f>Weighting!$F$9</f>
        <v>0</v>
      </c>
      <c r="D7521" t="b">
        <f>IF(C7521=1,'Data Transformation'!$G$3+0.5*'Data Transformation'!$W$25,IF(C7522=1,D7522-'Data Transformation'!$W$25,FALSE))</f>
        <v>0</v>
      </c>
      <c r="E7521" t="str">
        <f t="array" ref="E7521">IF(ISLOGICAL(D7521),"",FREQUENCY(IF('Data Transformation'!$B$425:$B$8425='Bin Analysis'!$B7515,'Data Transformation'!$G$425:$G$8425),D7521))</f>
        <v/>
      </c>
      <c r="F7521" t="str">
        <f t="shared" si="939"/>
        <v/>
      </c>
      <c r="G7521">
        <f>Weighting!$H$9</f>
        <v>0</v>
      </c>
      <c r="H7521">
        <f t="array" ref="H7521">FREQUENCY(IF('Data Transformation'!$B$4:$B$8425=B7515,'Data Transformation'!$G$4:$G$8425),'Bin Analysis'!$B7521)</f>
        <v>1</v>
      </c>
      <c r="I7521">
        <f t="shared" si="940"/>
        <v>1</v>
      </c>
      <c r="J7521">
        <f t="shared" si="941"/>
        <v>1</v>
      </c>
      <c r="K7521">
        <f>J7521*Weighting!$W$9</f>
        <v>3</v>
      </c>
      <c r="M7521" s="14"/>
    </row>
    <row r="7522" spans="1:13" x14ac:dyDescent="0.25">
      <c r="A7522" s="32">
        <f>IF(Weighting!$P$10&gt;0,B7522,"")</f>
        <v>0.84499999999999997</v>
      </c>
      <c r="B7522">
        <f>Weighting!$C$10</f>
        <v>0.84499999999999997</v>
      </c>
      <c r="C7522">
        <f>Weighting!$F$10</f>
        <v>0</v>
      </c>
      <c r="D7522" t="b">
        <f>IF(C7522=1,'Data Transformation'!$G$3+0.5*'Data Transformation'!$W$25,IF(C7523=1,D7523-'Data Transformation'!$W$25,FALSE))</f>
        <v>0</v>
      </c>
      <c r="E7522" t="str">
        <f t="array" ref="E7522">IF(ISLOGICAL(D7522),"",FREQUENCY(IF('Data Transformation'!$B$425:$B$8425='Bin Analysis'!$B7515,'Data Transformation'!$G$425:$G$8425),D7522))</f>
        <v/>
      </c>
      <c r="F7522" t="str">
        <f t="shared" si="939"/>
        <v/>
      </c>
      <c r="G7522">
        <f>Weighting!$H$10</f>
        <v>0</v>
      </c>
      <c r="H7522">
        <f t="array" ref="H7522">FREQUENCY(IF('Data Transformation'!$B$4:$B$8425=B7515,'Data Transformation'!$G$4:$G$8425),'Bin Analysis'!$B7522)</f>
        <v>1</v>
      </c>
      <c r="I7522">
        <f t="shared" si="940"/>
        <v>0</v>
      </c>
      <c r="J7522">
        <f t="shared" si="941"/>
        <v>0</v>
      </c>
      <c r="K7522">
        <f>J7522*Weighting!$W$10</f>
        <v>0</v>
      </c>
      <c r="M7522" s="14"/>
    </row>
    <row r="7523" spans="1:13" x14ac:dyDescent="0.25">
      <c r="A7523" s="32">
        <f>IF(Weighting!$P$11&gt;0,B7523,"")</f>
        <v>0.97599999999999998</v>
      </c>
      <c r="B7523">
        <f>Weighting!$C$11</f>
        <v>0.97599999999999998</v>
      </c>
      <c r="C7523">
        <f>Weighting!$F$11</f>
        <v>0</v>
      </c>
      <c r="D7523">
        <f>IF(C7523=1,'Data Transformation'!$G$3+0.5*'Data Transformation'!$W$25,IF(C7524=1,D7524-'Data Transformation'!$W$25,FALSE))</f>
        <v>0.86899999999999999</v>
      </c>
      <c r="E7523">
        <f t="array" ref="E7523">IF(ISLOGICAL(D7523),"",FREQUENCY(IF('Data Transformation'!$B$425:$B$8425='Bin Analysis'!$B7515,'Data Transformation'!$G$425:$G$8425),D7523))</f>
        <v>2</v>
      </c>
      <c r="F7523" t="e">
        <f t="shared" si="939"/>
        <v>#VALUE!</v>
      </c>
      <c r="G7523">
        <f>Weighting!$H$11</f>
        <v>0</v>
      </c>
      <c r="H7523">
        <f t="array" ref="H7523">FREQUENCY(IF('Data Transformation'!$B$4:$B$8425=B7515,'Data Transformation'!$G$4:$G$8425),'Bin Analysis'!$B7523)</f>
        <v>3</v>
      </c>
      <c r="I7523">
        <f t="shared" si="940"/>
        <v>2</v>
      </c>
      <c r="J7523">
        <f t="shared" si="941"/>
        <v>1</v>
      </c>
      <c r="K7523">
        <f>J7523*Weighting!$W$11</f>
        <v>2</v>
      </c>
      <c r="M7523" s="14"/>
    </row>
    <row r="7524" spans="1:13" x14ac:dyDescent="0.25">
      <c r="A7524" s="32">
        <f>IF(Weighting!$P$12&gt;0,B7524,"")</f>
        <v>1.107</v>
      </c>
      <c r="B7524">
        <f>Weighting!$C$12</f>
        <v>1.107</v>
      </c>
      <c r="C7524">
        <f>Weighting!$F$12</f>
        <v>1</v>
      </c>
      <c r="D7524">
        <f>IF(C7524=1,'Data Transformation'!$G$3+0.5*'Data Transformation'!$W$25,IF(C7525=1,D7525-'Data Transformation'!$W$25,FALSE))</f>
        <v>1.131</v>
      </c>
      <c r="E7524">
        <f t="array" ref="E7524">IF(ISLOGICAL(D7524),"",FREQUENCY(IF('Data Transformation'!$B$425:$B$8425='Bin Analysis'!$B7515,'Data Transformation'!$G$425:$G$8425),D7524))</f>
        <v>4</v>
      </c>
      <c r="F7524">
        <f t="shared" si="939"/>
        <v>2</v>
      </c>
      <c r="G7524">
        <f>Weighting!$H$12</f>
        <v>0</v>
      </c>
      <c r="H7524">
        <f t="array" ref="H7524">FREQUENCY(IF('Data Transformation'!$B$4:$B$8425=B7515,'Data Transformation'!$G$4:$G$8425),'Bin Analysis'!$B7524)</f>
        <v>5</v>
      </c>
      <c r="I7524">
        <f t="shared" si="940"/>
        <v>2</v>
      </c>
      <c r="J7524">
        <f t="shared" si="941"/>
        <v>1</v>
      </c>
      <c r="K7524">
        <f>J7524*Weighting!$W$12</f>
        <v>1</v>
      </c>
      <c r="M7524" s="14"/>
    </row>
    <row r="7525" spans="1:13" x14ac:dyDescent="0.25">
      <c r="A7525" s="32">
        <f>IF(Weighting!$P$13&gt;0,B7525,"")</f>
        <v>1.238</v>
      </c>
      <c r="B7525">
        <f>Weighting!$C$13</f>
        <v>1.238</v>
      </c>
      <c r="C7525">
        <f>Weighting!$F$13</f>
        <v>0</v>
      </c>
      <c r="D7525" t="b">
        <f>IF(C7525=1,'Data Transformation'!$G$3+0.5*'Data Transformation'!$W$25,IF(C7526=1,D7526-'Data Transformation'!$W$25,FALSE))</f>
        <v>0</v>
      </c>
      <c r="E7525" t="str">
        <f t="array" ref="E7525">IF(ISLOGICAL(D7525),"",FREQUENCY(IF('Data Transformation'!$B$425:$B$8425='Bin Analysis'!$B7515,'Data Transformation'!$G$425:$G$8425),D7525))</f>
        <v/>
      </c>
      <c r="F7525" t="str">
        <f t="shared" si="939"/>
        <v/>
      </c>
      <c r="G7525">
        <f>Weighting!$H$13</f>
        <v>0</v>
      </c>
      <c r="H7525">
        <f t="array" ref="H7525">FREQUENCY(IF('Data Transformation'!$B$4:$B$8425=B7515,'Data Transformation'!$G$4:$G$8425),'Bin Analysis'!$B7525)</f>
        <v>10</v>
      </c>
      <c r="I7525">
        <f t="shared" si="940"/>
        <v>5</v>
      </c>
      <c r="J7525">
        <f t="shared" si="941"/>
        <v>1</v>
      </c>
      <c r="K7525">
        <f>J7525*Weighting!$W$13</f>
        <v>2</v>
      </c>
      <c r="M7525" s="14"/>
    </row>
    <row r="7526" spans="1:13" x14ac:dyDescent="0.25">
      <c r="A7526" s="32">
        <f>IF(Weighting!$P$14&gt;0,B7526,"")</f>
        <v>1.369</v>
      </c>
      <c r="B7526">
        <f>Weighting!$C$14</f>
        <v>1.369</v>
      </c>
      <c r="C7526">
        <f>Weighting!$F$14</f>
        <v>0</v>
      </c>
      <c r="D7526" t="b">
        <f>IF(C7526=1,'Data Transformation'!$G$3+0.5*'Data Transformation'!$W$25,IF(C7527=1,D7527-'Data Transformation'!$W$25,FALSE))</f>
        <v>0</v>
      </c>
      <c r="E7526" t="str">
        <f t="array" ref="E7526">IF(ISLOGICAL(D7526),"",FREQUENCY(IF('Data Transformation'!$B$425:$B$8425='Bin Analysis'!$B7515,'Data Transformation'!$G$425:$G$8425),D7526))</f>
        <v/>
      </c>
      <c r="F7526" t="str">
        <f t="shared" si="939"/>
        <v/>
      </c>
      <c r="G7526">
        <f>Weighting!$H$14</f>
        <v>0</v>
      </c>
      <c r="H7526">
        <f t="array" ref="H7526">FREQUENCY(IF('Data Transformation'!$B$4:$B$8425=B7515,'Data Transformation'!$G$4:$G$8425),'Bin Analysis'!$B7526)</f>
        <v>10</v>
      </c>
      <c r="I7526">
        <f t="shared" si="940"/>
        <v>0</v>
      </c>
      <c r="J7526">
        <f t="shared" si="941"/>
        <v>0</v>
      </c>
      <c r="K7526">
        <f>J7526*Weighting!$W$14</f>
        <v>0</v>
      </c>
      <c r="M7526" s="14"/>
    </row>
    <row r="7527" spans="1:13" x14ac:dyDescent="0.25">
      <c r="A7527" s="32">
        <f>IF(Weighting!$P$15&gt;0,B7527,"")</f>
        <v>1.5000009999999999</v>
      </c>
      <c r="B7527">
        <f>Weighting!$C$15</f>
        <v>1.5000009999999999</v>
      </c>
      <c r="C7527">
        <f>Weighting!$F$15</f>
        <v>0</v>
      </c>
      <c r="D7527" t="b">
        <f>IF(C7527=1,'Data Transformation'!$G$3+0.5*'Data Transformation'!$W$25,IF(C7528=1,D7528-'Data Transformation'!$W$25,FALSE))</f>
        <v>0</v>
      </c>
      <c r="E7527" t="str">
        <f t="array" ref="E7527">IF(ISLOGICAL(D7527),"",FREQUENCY(IF('Data Transformation'!$B$425:$B$8425='Bin Analysis'!$B7515,'Data Transformation'!$G$425:$G$8425),D7527))</f>
        <v/>
      </c>
      <c r="F7527" t="str">
        <f t="shared" si="939"/>
        <v/>
      </c>
      <c r="G7527">
        <f>Weighting!$H$15</f>
        <v>0</v>
      </c>
      <c r="H7527">
        <f t="array" ref="H7527">FREQUENCY(IF('Data Transformation'!$B$4:$B$8425=B7515,'Data Transformation'!$G$4:$G$8425),'Bin Analysis'!$B7527)</f>
        <v>10</v>
      </c>
      <c r="I7527">
        <f t="shared" si="940"/>
        <v>0</v>
      </c>
      <c r="J7527">
        <f t="shared" si="941"/>
        <v>0</v>
      </c>
      <c r="K7527">
        <f>J7527*Weighting!$W$15</f>
        <v>0</v>
      </c>
      <c r="M7527" s="14"/>
    </row>
    <row r="7528" spans="1:13" x14ac:dyDescent="0.25">
      <c r="A7528" s="32" t="str">
        <f>IF(Weighting!$P$16&gt;0,B7528,"")</f>
        <v/>
      </c>
      <c r="B7528">
        <f>Weighting!$C$16</f>
        <v>1.631</v>
      </c>
      <c r="C7528">
        <f>Weighting!$F$16</f>
        <v>0</v>
      </c>
      <c r="D7528" t="b">
        <f>IF(C7528=1,'Data Transformation'!$G$3+0.5*'Data Transformation'!$W$25,IF(C7529=1,D7529-'Data Transformation'!$W$25,FALSE))</f>
        <v>0</v>
      </c>
      <c r="E7528" t="str">
        <f t="array" ref="E7528">IF(ISLOGICAL(D7528),"",FREQUENCY(IF('Data Transformation'!$B$425:$B$8425='Bin Analysis'!$B7515,'Data Transformation'!$G$425:$G$8425),D7528))</f>
        <v/>
      </c>
      <c r="F7528" t="str">
        <f t="shared" si="939"/>
        <v/>
      </c>
      <c r="G7528">
        <f>Weighting!$H$16</f>
        <v>0</v>
      </c>
      <c r="H7528">
        <f t="array" ref="H7528">FREQUENCY(IF('Data Transformation'!$B$4:$B$8425=B7515,'Data Transformation'!$G$4:$G$8425),'Bin Analysis'!$B7528)</f>
        <v>10</v>
      </c>
      <c r="I7528">
        <f t="shared" si="940"/>
        <v>0</v>
      </c>
      <c r="J7528">
        <f t="shared" si="941"/>
        <v>0</v>
      </c>
      <c r="K7528">
        <f>J7528*Weighting!$W$16</f>
        <v>0</v>
      </c>
      <c r="M7528" s="14"/>
    </row>
    <row r="7529" spans="1:13" x14ac:dyDescent="0.25">
      <c r="A7529" s="32" t="str">
        <f>IF(Weighting!$P$17&gt;0,B7529,"")</f>
        <v/>
      </c>
      <c r="B7529">
        <f>Weighting!$C$17</f>
        <v>1.762</v>
      </c>
      <c r="C7529">
        <f>Weighting!$F$17</f>
        <v>0</v>
      </c>
      <c r="D7529" t="b">
        <f>IF(C7529=1,'Data Transformation'!$G$3+0.5*'Data Transformation'!$W$25,IF(C7530=1,D7530-'Data Transformation'!$W$25,FALSE))</f>
        <v>0</v>
      </c>
      <c r="E7529" t="str">
        <f t="array" ref="E7529">IF(ISLOGICAL(D7529),"",FREQUENCY(IF('Data Transformation'!$B$425:$B$8425='Bin Analysis'!$B7515,'Data Transformation'!$G$425:$G$8425),D7529))</f>
        <v/>
      </c>
      <c r="F7529" t="str">
        <f t="shared" si="939"/>
        <v/>
      </c>
      <c r="G7529">
        <f>Weighting!$H$17</f>
        <v>0</v>
      </c>
      <c r="H7529">
        <f t="array" ref="H7529">FREQUENCY(IF('Data Transformation'!$B$4:$B$8425=B7515,'Data Transformation'!$G$4:$G$8425),'Bin Analysis'!$B7529)</f>
        <v>10</v>
      </c>
      <c r="I7529">
        <f t="shared" si="940"/>
        <v>0</v>
      </c>
      <c r="J7529">
        <f t="shared" si="941"/>
        <v>0</v>
      </c>
      <c r="K7529">
        <f>J7529*Weighting!$W$17</f>
        <v>0</v>
      </c>
      <c r="M7529" s="14"/>
    </row>
    <row r="7530" spans="1:13" x14ac:dyDescent="0.25">
      <c r="A7530" s="32" t="str">
        <f>IF(Weighting!$P$18&gt;0,B7530,"")</f>
        <v/>
      </c>
      <c r="B7530">
        <f>Weighting!$C$18</f>
        <v>1.893</v>
      </c>
      <c r="C7530">
        <f>Weighting!$F$18</f>
        <v>0</v>
      </c>
      <c r="D7530" t="b">
        <f>IF(C7530=1,'Data Transformation'!$G$3+0.5*'Data Transformation'!$W$25,IF(C7531=1,D7531-'Data Transformation'!$W$25,FALSE))</f>
        <v>0</v>
      </c>
      <c r="E7530" t="str">
        <f t="array" ref="E7530">IF(ISLOGICAL(D7530),"",FREQUENCY(IF('Data Transformation'!$B$425:$B$8425='Bin Analysis'!$B7515,'Data Transformation'!$G$425:$G$8425),D7530))</f>
        <v/>
      </c>
      <c r="F7530" t="str">
        <f t="shared" si="939"/>
        <v/>
      </c>
      <c r="G7530">
        <f>Weighting!$H$18</f>
        <v>0</v>
      </c>
      <c r="H7530">
        <f t="array" ref="H7530">FREQUENCY(IF('Data Transformation'!$B$4:$B$8425=B7515,'Data Transformation'!$G$4:$G$8425),'Bin Analysis'!$B7530)</f>
        <v>10</v>
      </c>
      <c r="I7530">
        <f t="shared" si="940"/>
        <v>0</v>
      </c>
      <c r="J7530">
        <f t="shared" si="941"/>
        <v>0</v>
      </c>
      <c r="K7530">
        <f>J7530*Weighting!$W$18</f>
        <v>0</v>
      </c>
      <c r="M7530" s="14"/>
    </row>
    <row r="7531" spans="1:13" x14ac:dyDescent="0.25">
      <c r="A7531" s="32" t="str">
        <f>IF(Weighting!$P$19&gt;0,B7531,"")</f>
        <v/>
      </c>
      <c r="B7531">
        <f>Weighting!$C$19</f>
        <v>2.024</v>
      </c>
      <c r="C7531">
        <f>Weighting!$F$19</f>
        <v>0</v>
      </c>
      <c r="D7531" t="b">
        <f>IF(C7531=1,'Data Transformation'!$G$3+0.5*'Data Transformation'!$W$25,IF(C7532=1,D7532-'Data Transformation'!$W$25,FALSE))</f>
        <v>0</v>
      </c>
      <c r="E7531" t="str">
        <f t="array" ref="E7531">IF(ISLOGICAL(D7531),"",FREQUENCY(IF('Data Transformation'!$B$425:$B$8425='Bin Analysis'!$B7515,'Data Transformation'!$G$425:$G$8425),D7531))</f>
        <v/>
      </c>
      <c r="F7531" t="str">
        <f t="shared" si="939"/>
        <v/>
      </c>
      <c r="G7531">
        <f>Weighting!$H$19</f>
        <v>0</v>
      </c>
      <c r="H7531">
        <f t="array" ref="H7531">FREQUENCY(IF('Data Transformation'!$B$4:$B$8425=B7515,'Data Transformation'!$G$4:$G$8425),'Bin Analysis'!$B7531)</f>
        <v>10</v>
      </c>
      <c r="I7531">
        <f t="shared" si="940"/>
        <v>0</v>
      </c>
      <c r="J7531">
        <f t="shared" si="941"/>
        <v>0</v>
      </c>
      <c r="K7531">
        <f>J7531*Weighting!$W$19</f>
        <v>0</v>
      </c>
      <c r="M7531" s="14"/>
    </row>
    <row r="7532" spans="1:13" x14ac:dyDescent="0.25">
      <c r="A7532" s="32" t="str">
        <f>IF(Weighting!$P$20&gt;0,B7532,"")</f>
        <v/>
      </c>
      <c r="B7532">
        <f>Weighting!$C$20</f>
        <v>2.1550000000000002</v>
      </c>
      <c r="C7532">
        <f>Weighting!$F$20</f>
        <v>0</v>
      </c>
      <c r="D7532" t="b">
        <f>IF(C7532=1,'Data Transformation'!$G$3+0.5*'Data Transformation'!$W$25,IF(C7533=1,D7533-'Data Transformation'!$W$25,FALSE))</f>
        <v>0</v>
      </c>
      <c r="E7532" t="str">
        <f t="array" ref="E7532">IF(ISLOGICAL(D7532),"",FREQUENCY(IF('Data Transformation'!$B$425:$B$8425='Bin Analysis'!$B7515,'Data Transformation'!$G$425:$G$8425),D7532))</f>
        <v/>
      </c>
      <c r="F7532" t="str">
        <f t="shared" si="939"/>
        <v/>
      </c>
      <c r="G7532">
        <f>Weighting!$H$20</f>
        <v>0</v>
      </c>
      <c r="H7532">
        <f t="array" ref="H7532">FREQUENCY(IF('Data Transformation'!$B$4:$B$8425=B7515,'Data Transformation'!$G$4:$G$8425),'Bin Analysis'!$B7532)</f>
        <v>10</v>
      </c>
      <c r="I7532">
        <f t="shared" si="940"/>
        <v>0</v>
      </c>
      <c r="J7532">
        <f t="shared" si="941"/>
        <v>0</v>
      </c>
      <c r="K7532">
        <f>J7532*Weighting!$W$20</f>
        <v>0</v>
      </c>
      <c r="M7532" s="14"/>
    </row>
    <row r="7533" spans="1:13" x14ac:dyDescent="0.25">
      <c r="A7533" s="32" t="str">
        <f>IF(Weighting!$P$21&gt;0,B7533,"")</f>
        <v/>
      </c>
      <c r="B7533">
        <f>Weighting!$C$21</f>
        <v>2.2860000000000005</v>
      </c>
      <c r="C7533">
        <f>Weighting!$F$21</f>
        <v>0</v>
      </c>
      <c r="D7533" t="b">
        <f>IF(C7533=1,'Data Transformation'!$G$3+0.5*'Data Transformation'!$W$25,IF(C7534=1,D7534-'Data Transformation'!$W$25,FALSE))</f>
        <v>0</v>
      </c>
      <c r="E7533" t="str">
        <f t="array" ref="E7533">IF(ISLOGICAL(D7533),"",FREQUENCY(IF('Data Transformation'!$B$425:$B$8425='Bin Analysis'!$B7515,'Data Transformation'!$G$425:$G$8425),D7533))</f>
        <v/>
      </c>
      <c r="F7533" t="str">
        <f t="shared" si="939"/>
        <v/>
      </c>
      <c r="G7533">
        <f>Weighting!$H$21</f>
        <v>0</v>
      </c>
      <c r="H7533">
        <f t="array" ref="H7533">FREQUENCY(IF('Data Transformation'!$B$4:$B$8425=B7515,'Data Transformation'!$G$4:$G$8425),'Bin Analysis'!$B7533)</f>
        <v>10</v>
      </c>
      <c r="I7533">
        <f t="shared" si="940"/>
        <v>0</v>
      </c>
      <c r="J7533">
        <f t="shared" si="941"/>
        <v>0</v>
      </c>
      <c r="K7533">
        <f>J7533*Weighting!$W$21</f>
        <v>0</v>
      </c>
      <c r="M7533" s="14"/>
    </row>
    <row r="7534" spans="1:13" x14ac:dyDescent="0.25">
      <c r="A7534" s="32" t="str">
        <f>IF(Weighting!$P$22&gt;0,B7534,"")</f>
        <v/>
      </c>
      <c r="B7534">
        <f>Weighting!$C$22</f>
        <v>2.4170000000000007</v>
      </c>
      <c r="C7534">
        <f>Weighting!$F$22</f>
        <v>0</v>
      </c>
      <c r="D7534" t="b">
        <f>IF(C7534=1,'Data Transformation'!$G$3+0.5*'Data Transformation'!$W$25,IF(C7535=1,D7535-'Data Transformation'!$W$25,FALSE))</f>
        <v>0</v>
      </c>
      <c r="E7534" t="str">
        <f t="array" ref="E7534">IF(ISLOGICAL(D7534),"",FREQUENCY(IF('Data Transformation'!$B$425:$B$8425='Bin Analysis'!$B7515,'Data Transformation'!$G$425:$G$8425),D7534))</f>
        <v/>
      </c>
      <c r="F7534" t="str">
        <f t="shared" si="939"/>
        <v/>
      </c>
      <c r="G7534">
        <f>Weighting!$H$22</f>
        <v>0</v>
      </c>
      <c r="H7534">
        <f t="array" ref="H7534">FREQUENCY(IF('Data Transformation'!$B$4:$B$8425=B7515,'Data Transformation'!$G$4:$G$8425),'Bin Analysis'!$B7534)</f>
        <v>10</v>
      </c>
      <c r="I7534">
        <f t="shared" si="940"/>
        <v>0</v>
      </c>
      <c r="J7534">
        <f t="shared" si="941"/>
        <v>0</v>
      </c>
      <c r="K7534">
        <f>J7534*Weighting!$W$22</f>
        <v>0</v>
      </c>
      <c r="M7534" s="14"/>
    </row>
    <row r="7535" spans="1:13" x14ac:dyDescent="0.25">
      <c r="A7535" s="32" t="str">
        <f>IF(Weighting!$P$23&gt;0,B7535,"")</f>
        <v/>
      </c>
      <c r="B7535">
        <f>Weighting!$C$23</f>
        <v>2.5480000000000009</v>
      </c>
      <c r="C7535">
        <f>Weighting!$F$23</f>
        <v>0</v>
      </c>
      <c r="D7535" t="b">
        <f>IF(C7535=1,'Data Transformation'!$G$3+0.5*'Data Transformation'!$W$25,IF(C7536=1,D7536-'Data Transformation'!$W$25,FALSE))</f>
        <v>0</v>
      </c>
      <c r="E7535" t="str">
        <f t="array" ref="E7535">IF(ISLOGICAL(D7535),"",FREQUENCY(IF('Data Transformation'!$B$425:$B$8425='Bin Analysis'!$B7515,'Data Transformation'!$G$425:$G$8425),D7535))</f>
        <v/>
      </c>
      <c r="F7535" t="str">
        <f t="shared" si="939"/>
        <v/>
      </c>
      <c r="G7535">
        <f>Weighting!$H$23</f>
        <v>0</v>
      </c>
      <c r="H7535">
        <f t="array" ref="H7535">FREQUENCY(IF('Data Transformation'!$B$4:$B$8425=B7515,'Data Transformation'!$G$4:$G$8425),'Bin Analysis'!$B7535)</f>
        <v>10</v>
      </c>
      <c r="I7535">
        <f t="shared" si="940"/>
        <v>0</v>
      </c>
      <c r="J7535">
        <f t="shared" si="941"/>
        <v>0</v>
      </c>
      <c r="K7535">
        <f>J7535*Weighting!$W$23</f>
        <v>0</v>
      </c>
      <c r="M7535" s="14"/>
    </row>
    <row r="7536" spans="1:13" x14ac:dyDescent="0.25">
      <c r="A7536" s="32" t="str">
        <f>IF(Weighting!$P$24&gt;0,B7536,"")</f>
        <v/>
      </c>
      <c r="B7536">
        <f>Weighting!$C$24</f>
        <v>2.6790000000000012</v>
      </c>
      <c r="C7536">
        <f>Weighting!$F$24</f>
        <v>0</v>
      </c>
      <c r="D7536" t="b">
        <f>IF(C7536=1,'Data Transformation'!$G$3+0.5*'Data Transformation'!$W$25,IF(C7537=1,D7537-'Data Transformation'!$W$25,FALSE))</f>
        <v>0</v>
      </c>
      <c r="E7536" t="str">
        <f t="array" ref="E7536">IF(ISLOGICAL(D7536),"",FREQUENCY(IF('Data Transformation'!$B$425:$B$8425='Bin Analysis'!$B7515,'Data Transformation'!$G$425:$G$8425),D7536))</f>
        <v/>
      </c>
      <c r="F7536" t="str">
        <f t="shared" si="939"/>
        <v/>
      </c>
      <c r="G7536">
        <f>Weighting!$H$24</f>
        <v>0</v>
      </c>
      <c r="H7536">
        <f t="array" ref="H7536">FREQUENCY(IF('Data Transformation'!$B$4:$B$8425=B7515,'Data Transformation'!$G$4:$G$8425),'Bin Analysis'!$B7536)</f>
        <v>10</v>
      </c>
      <c r="I7536">
        <f t="shared" si="940"/>
        <v>0</v>
      </c>
      <c r="J7536">
        <f t="shared" si="941"/>
        <v>0</v>
      </c>
      <c r="K7536">
        <f>J7536*Weighting!$W$24</f>
        <v>0</v>
      </c>
      <c r="M7536" s="14"/>
    </row>
    <row r="7537" spans="1:25" x14ac:dyDescent="0.25">
      <c r="A7537" s="32" t="str">
        <f>IF(Weighting!$P$25&gt;0,B7537,"")</f>
        <v/>
      </c>
      <c r="B7537">
        <f>Weighting!$C$25</f>
        <v>2.8100000000000014</v>
      </c>
      <c r="C7537">
        <f>Weighting!$F$25</f>
        <v>0</v>
      </c>
      <c r="D7537" t="b">
        <f>IF(C7537=1,'Data Transformation'!$G$3+0.5*'Data Transformation'!$W$25,IF(C7538=1,D7538-'Data Transformation'!$W$25,FALSE))</f>
        <v>0</v>
      </c>
      <c r="E7537" t="str">
        <f t="array" ref="E7537">IF(ISLOGICAL(D7537),"",FREQUENCY(IF('Data Transformation'!$B$425:$B$8425='Bin Analysis'!$B7515,'Data Transformation'!$G$425:$G$8425),D7537))</f>
        <v/>
      </c>
      <c r="F7537" t="str">
        <f t="shared" si="939"/>
        <v/>
      </c>
      <c r="G7537">
        <f>Weighting!$H$25</f>
        <v>0</v>
      </c>
      <c r="H7537">
        <f t="array" ref="H7537">FREQUENCY(IF('Data Transformation'!$B$4:$B$8425=B7515,'Data Transformation'!$G$4:$G$8425),'Bin Analysis'!$B7537)</f>
        <v>10</v>
      </c>
      <c r="I7537">
        <f t="shared" si="940"/>
        <v>0</v>
      </c>
      <c r="J7537">
        <f t="shared" si="941"/>
        <v>0</v>
      </c>
      <c r="K7537">
        <f>J7537*Weighting!$W$25</f>
        <v>0</v>
      </c>
      <c r="M7537" s="14"/>
    </row>
    <row r="7538" spans="1:25" x14ac:dyDescent="0.25">
      <c r="O7538"/>
      <c r="P7538"/>
      <c r="Q7538"/>
      <c r="R7538"/>
    </row>
    <row r="7539" spans="1:25" ht="23.25" x14ac:dyDescent="0.35">
      <c r="A7539" s="21" t="s">
        <v>0</v>
      </c>
      <c r="B7539" s="21">
        <f>IFERROR(VLOOKUP(C7539,'Data Transformation'!$L$6:$M$426,2,FALSE),"")</f>
        <v>314</v>
      </c>
      <c r="C7539" s="21">
        <f>C7515+1</f>
        <v>314</v>
      </c>
      <c r="D7539" s="21"/>
      <c r="E7539" s="21"/>
      <c r="F7539" s="21"/>
      <c r="G7539" s="21"/>
      <c r="H7539" s="22"/>
      <c r="I7539" s="22"/>
      <c r="J7539" s="22"/>
      <c r="K7539" s="21"/>
      <c r="L7539" s="21">
        <f>B7539</f>
        <v>314</v>
      </c>
      <c r="M7539" s="23">
        <f>INDEX('Data Transformation'!$O$4:$O$424,MATCH($B7539,'Data Transformation'!$M$4:$M$424,0),MATCH($M$2,'Data Transformation'!$O$3,0))</f>
        <v>7</v>
      </c>
      <c r="N7539" s="27">
        <f>IF('Input and Summary Results'!$J$16="minimum",'Bin Analysis'!X7540/(M7539-1),'Bin Analysis'!Y7539/('Bin Analysis'!M7539-1))</f>
        <v>1</v>
      </c>
      <c r="O7539" s="27">
        <f>IF(M7539=FALSE,NA(),(VLOOKUP(1,C7542:K7561,4,FALSE))/(M7539-1))</f>
        <v>0</v>
      </c>
      <c r="P7539" s="27">
        <f>IF(M7539=FALSE,NA(),SUM(J7542:J7561)/Weighting!$S$5)</f>
        <v>0.4</v>
      </c>
      <c r="Q7539" s="27">
        <f>IF(M7539=FALSE,NA(),SUM(K7542:K7561)/Weighting!$S$6)</f>
        <v>0.39130434782608697</v>
      </c>
      <c r="R7539" s="27">
        <f>IF(M7539=FALSE,NA(),(VLOOKUP(1,G7542:K7561,3,FALSE))/(M7539-1))</f>
        <v>0</v>
      </c>
      <c r="S7539" s="22" t="str">
        <f>IF(M7539=FALSE,NA(),IF(SUM(J7542:J7561)=2,"yes","no"))</f>
        <v>no</v>
      </c>
      <c r="X7539" s="2" cm="2">
        <f t="array" ref="X7539:X7540">FREQUENCY(IF('Data Transformation'!$B$425:$B$6424='Bin Analysis'!L7539,'Data Transformation'!$G$425:$G$6424),'Data Transformation'!$U$11)</f>
        <v>0</v>
      </c>
      <c r="Y7539" s="2" cm="2">
        <f t="array" ref="Y7539:Y7540">FREQUENCY(IF('Data Transformation'!$B$425:$B$6424='Bin Analysis'!L7539,'Data Transformation'!$G$425:$G$6424),'Data Transformation'!$U$12)</f>
        <v>0</v>
      </c>
    </row>
    <row r="7540" spans="1:25" x14ac:dyDescent="0.25">
      <c r="A7540" s="14" t="s">
        <v>67</v>
      </c>
      <c r="B7540" t="s">
        <v>47</v>
      </c>
      <c r="C7540" t="s">
        <v>5</v>
      </c>
      <c r="D7540" t="s">
        <v>100</v>
      </c>
      <c r="E7540" t="s">
        <v>101</v>
      </c>
      <c r="F7540" t="s">
        <v>102</v>
      </c>
      <c r="G7540" t="s">
        <v>70</v>
      </c>
      <c r="H7540" t="s">
        <v>31</v>
      </c>
      <c r="I7540" t="s">
        <v>32</v>
      </c>
      <c r="J7540" t="s">
        <v>46</v>
      </c>
      <c r="K7540" s="14" t="s">
        <v>45</v>
      </c>
      <c r="M7540" s="14"/>
      <c r="X7540" s="2">
        <v>6</v>
      </c>
      <c r="Y7540" s="2">
        <v>6</v>
      </c>
    </row>
    <row r="7541" spans="1:25" x14ac:dyDescent="0.25">
      <c r="A7541" s="32"/>
      <c r="D7541" t="b">
        <f>IF(C7541=1,'Data Transformation'!$G$3+0.5*'Data Transformation'!$W$25,IF(C7542=1,D7542-'Data Transformation'!$W$25,FALSE))</f>
        <v>0</v>
      </c>
      <c r="E7541" t="str">
        <f t="array" ref="E7541">IF(ISLOGICAL(D7541),"",FREQUENCY(IF('Data Transformation'!$B$425:$B$8425='Bin Analysis'!$B7539,'Data Transformation'!$G$425:$G$8425),D7541))</f>
        <v/>
      </c>
      <c r="F7541" t="str">
        <f>IF(ISLOGICAL(D7541),"",E7541-E7540)</f>
        <v/>
      </c>
      <c r="M7541" s="14"/>
    </row>
    <row r="7542" spans="1:25" x14ac:dyDescent="0.25">
      <c r="A7542" s="32">
        <f>IF(Weighting!$P$6&gt;0,B7542,"")</f>
        <v>0.32100000000000001</v>
      </c>
      <c r="B7542">
        <f>Weighting!$C$6</f>
        <v>0.32100000000000001</v>
      </c>
      <c r="C7542">
        <f>Weighting!$F$6</f>
        <v>0</v>
      </c>
      <c r="D7542" t="b">
        <f>IF(C7542=1,'Data Transformation'!$G$3+0.5*'Data Transformation'!$W$25,IF(C7543=1,D7543-'Data Transformation'!$W$25,FALSE))</f>
        <v>0</v>
      </c>
      <c r="E7542" t="str">
        <f t="array" ref="E7542">IF(ISLOGICAL(D7542),"",FREQUENCY(IF('Data Transformation'!$B$425:$B$8425='Bin Analysis'!$B7539,'Data Transformation'!$G$425:$G$8425),D7542))</f>
        <v/>
      </c>
      <c r="F7542" t="str">
        <f>IF(ISLOGICAL(D7542),"",E7542-E7541)</f>
        <v/>
      </c>
      <c r="G7542">
        <f>Weighting!$H$6</f>
        <v>1</v>
      </c>
      <c r="H7542">
        <f t="array" ref="H7542">FREQUENCY(IF('Data Transformation'!$B$4:$B$8425=B7539,'Data Transformation'!$G$4:$G$8425),'Bin Analysis'!$B7542)</f>
        <v>0</v>
      </c>
      <c r="I7542">
        <f>H7542-H7541</f>
        <v>0</v>
      </c>
      <c r="J7542">
        <f>IF(I7542=0,0,1)</f>
        <v>0</v>
      </c>
      <c r="K7542">
        <f>J7542*Weighting!$W$6</f>
        <v>0</v>
      </c>
      <c r="M7542" s="14"/>
    </row>
    <row r="7543" spans="1:25" x14ac:dyDescent="0.25">
      <c r="A7543" s="32">
        <f>IF(Weighting!$P$7&gt;0,B7543,"")</f>
        <v>0.45200000000000001</v>
      </c>
      <c r="B7543">
        <f>Weighting!$C$7</f>
        <v>0.45200000000000001</v>
      </c>
      <c r="C7543">
        <f>Weighting!$F$7</f>
        <v>0</v>
      </c>
      <c r="D7543" t="b">
        <f>IF(C7543=1,'Data Transformation'!$G$3+0.5*'Data Transformation'!$W$25,IF(C7544=1,D7544-'Data Transformation'!$W$25,FALSE))</f>
        <v>0</v>
      </c>
      <c r="E7543" t="str">
        <f t="array" ref="E7543">IF(ISLOGICAL(D7543),"",FREQUENCY(IF('Data Transformation'!$B$425:$B$8425='Bin Analysis'!$B7539,'Data Transformation'!$G$425:$G$8425),D7543))</f>
        <v/>
      </c>
      <c r="F7543" t="str">
        <f t="shared" ref="F7543:F7561" si="942">IF(ISLOGICAL(D7543),"",E7543-E7542)</f>
        <v/>
      </c>
      <c r="G7543">
        <f>Weighting!$H$7</f>
        <v>0</v>
      </c>
      <c r="H7543">
        <f t="array" ref="H7543">FREQUENCY(IF('Data Transformation'!$B$4:$B$8425=B7539,'Data Transformation'!$G$4:$G$8425),'Bin Analysis'!$B7543)</f>
        <v>0</v>
      </c>
      <c r="I7543">
        <f t="shared" ref="I7543:I7561" si="943">H7543-H7542</f>
        <v>0</v>
      </c>
      <c r="J7543">
        <f>IF(I7543=0,0,1)</f>
        <v>0</v>
      </c>
      <c r="K7543">
        <f>J7543*Weighting!$W$7</f>
        <v>0</v>
      </c>
      <c r="M7543" s="14"/>
    </row>
    <row r="7544" spans="1:25" x14ac:dyDescent="0.25">
      <c r="A7544" s="32">
        <f>IF(Weighting!$P$8&gt;0,B7544,"")</f>
        <v>0.58299999999999996</v>
      </c>
      <c r="B7544">
        <f>Weighting!$C$8</f>
        <v>0.58299999999999996</v>
      </c>
      <c r="C7544">
        <f>Weighting!$F$8</f>
        <v>0</v>
      </c>
      <c r="D7544" t="b">
        <f>IF(C7544=1,'Data Transformation'!$G$3+0.5*'Data Transformation'!$W$25,IF(C7545=1,D7545-'Data Transformation'!$W$25,FALSE))</f>
        <v>0</v>
      </c>
      <c r="E7544" t="str">
        <f t="array" ref="E7544">IF(ISLOGICAL(D7544),"",FREQUENCY(IF('Data Transformation'!$B$425:$B$8425='Bin Analysis'!$B7539,'Data Transformation'!$G$425:$G$8425),D7544))</f>
        <v/>
      </c>
      <c r="F7544" t="str">
        <f t="shared" si="942"/>
        <v/>
      </c>
      <c r="G7544">
        <f>Weighting!$H$8</f>
        <v>0</v>
      </c>
      <c r="H7544">
        <f t="array" ref="H7544">FREQUENCY(IF('Data Transformation'!$B$4:$B$8425=B7539,'Data Transformation'!$G$4:$G$8425),'Bin Analysis'!$B7544)</f>
        <v>0</v>
      </c>
      <c r="I7544">
        <f t="shared" si="943"/>
        <v>0</v>
      </c>
      <c r="J7544">
        <f t="shared" ref="J7544:J7561" si="944">IF(I7544=0,0,1)</f>
        <v>0</v>
      </c>
      <c r="K7544">
        <f>J7544*Weighting!$W$8</f>
        <v>0</v>
      </c>
      <c r="M7544" s="14"/>
    </row>
    <row r="7545" spans="1:25" x14ac:dyDescent="0.25">
      <c r="A7545" s="32">
        <f>IF(Weighting!$P$9&gt;0,B7545,"")</f>
        <v>0.71399999999999997</v>
      </c>
      <c r="B7545" s="50">
        <f>Weighting!$C$9</f>
        <v>0.71399999999999997</v>
      </c>
      <c r="C7545">
        <f>Weighting!$F$9</f>
        <v>0</v>
      </c>
      <c r="D7545" t="b">
        <f>IF(C7545=1,'Data Transformation'!$G$3+0.5*'Data Transformation'!$W$25,IF(C7546=1,D7546-'Data Transformation'!$W$25,FALSE))</f>
        <v>0</v>
      </c>
      <c r="E7545" t="str">
        <f t="array" ref="E7545">IF(ISLOGICAL(D7545),"",FREQUENCY(IF('Data Transformation'!$B$425:$B$8425='Bin Analysis'!$B7539,'Data Transformation'!$G$425:$G$8425),D7545))</f>
        <v/>
      </c>
      <c r="F7545" t="str">
        <f t="shared" si="942"/>
        <v/>
      </c>
      <c r="G7545">
        <f>Weighting!$H$9</f>
        <v>0</v>
      </c>
      <c r="H7545">
        <f t="array" ref="H7545">FREQUENCY(IF('Data Transformation'!$B$4:$B$8425=B7539,'Data Transformation'!$G$4:$G$8425),'Bin Analysis'!$B7545)</f>
        <v>0</v>
      </c>
      <c r="I7545">
        <f t="shared" si="943"/>
        <v>0</v>
      </c>
      <c r="J7545">
        <f t="shared" si="944"/>
        <v>0</v>
      </c>
      <c r="K7545">
        <f>J7545*Weighting!$W$9</f>
        <v>0</v>
      </c>
      <c r="M7545" s="14"/>
    </row>
    <row r="7546" spans="1:25" x14ac:dyDescent="0.25">
      <c r="A7546" s="32">
        <f>IF(Weighting!$P$10&gt;0,B7546,"")</f>
        <v>0.84499999999999997</v>
      </c>
      <c r="B7546">
        <f>Weighting!$C$10</f>
        <v>0.84499999999999997</v>
      </c>
      <c r="C7546">
        <f>Weighting!$F$10</f>
        <v>0</v>
      </c>
      <c r="D7546" t="b">
        <f>IF(C7546=1,'Data Transformation'!$G$3+0.5*'Data Transformation'!$W$25,IF(C7547=1,D7547-'Data Transformation'!$W$25,FALSE))</f>
        <v>0</v>
      </c>
      <c r="E7546" t="str">
        <f t="array" ref="E7546">IF(ISLOGICAL(D7546),"",FREQUENCY(IF('Data Transformation'!$B$425:$B$8425='Bin Analysis'!$B7539,'Data Transformation'!$G$425:$G$8425),D7546))</f>
        <v/>
      </c>
      <c r="F7546" t="str">
        <f t="shared" si="942"/>
        <v/>
      </c>
      <c r="G7546">
        <f>Weighting!$H$10</f>
        <v>0</v>
      </c>
      <c r="H7546">
        <f t="array" ref="H7546">FREQUENCY(IF('Data Transformation'!$B$4:$B$8425=B7539,'Data Transformation'!$G$4:$G$8425),'Bin Analysis'!$B7546)</f>
        <v>0</v>
      </c>
      <c r="I7546">
        <f t="shared" si="943"/>
        <v>0</v>
      </c>
      <c r="J7546">
        <f t="shared" si="944"/>
        <v>0</v>
      </c>
      <c r="K7546">
        <f>J7546*Weighting!$W$10</f>
        <v>0</v>
      </c>
      <c r="M7546" s="14"/>
    </row>
    <row r="7547" spans="1:25" x14ac:dyDescent="0.25">
      <c r="A7547" s="32">
        <f>IF(Weighting!$P$11&gt;0,B7547,"")</f>
        <v>0.97599999999999998</v>
      </c>
      <c r="B7547">
        <f>Weighting!$C$11</f>
        <v>0.97599999999999998</v>
      </c>
      <c r="C7547">
        <f>Weighting!$F$11</f>
        <v>0</v>
      </c>
      <c r="D7547">
        <f>IF(C7547=1,'Data Transformation'!$G$3+0.5*'Data Transformation'!$W$25,IF(C7548=1,D7548-'Data Transformation'!$W$25,FALSE))</f>
        <v>0.86899999999999999</v>
      </c>
      <c r="E7547">
        <f t="array" ref="E7547">IF(ISLOGICAL(D7547),"",FREQUENCY(IF('Data Transformation'!$B$425:$B$8425='Bin Analysis'!$B7539,'Data Transformation'!$G$425:$G$8425),D7547))</f>
        <v>0</v>
      </c>
      <c r="F7547" t="e">
        <f t="shared" si="942"/>
        <v>#VALUE!</v>
      </c>
      <c r="G7547">
        <f>Weighting!$H$11</f>
        <v>0</v>
      </c>
      <c r="H7547">
        <f t="array" ref="H7547">FREQUENCY(IF('Data Transformation'!$B$4:$B$8425=B7539,'Data Transformation'!$G$4:$G$8425),'Bin Analysis'!$B7547)</f>
        <v>0</v>
      </c>
      <c r="I7547">
        <f t="shared" si="943"/>
        <v>0</v>
      </c>
      <c r="J7547">
        <f t="shared" si="944"/>
        <v>0</v>
      </c>
      <c r="K7547">
        <f>J7547*Weighting!$W$11</f>
        <v>0</v>
      </c>
      <c r="M7547" s="14"/>
    </row>
    <row r="7548" spans="1:25" x14ac:dyDescent="0.25">
      <c r="A7548" s="32">
        <f>IF(Weighting!$P$12&gt;0,B7548,"")</f>
        <v>1.107</v>
      </c>
      <c r="B7548">
        <f>Weighting!$C$12</f>
        <v>1.107</v>
      </c>
      <c r="C7548">
        <f>Weighting!$F$12</f>
        <v>1</v>
      </c>
      <c r="D7548">
        <f>IF(C7548=1,'Data Transformation'!$G$3+0.5*'Data Transformation'!$W$25,IF(C7549=1,D7549-'Data Transformation'!$W$25,FALSE))</f>
        <v>1.131</v>
      </c>
      <c r="E7548">
        <f t="array" ref="E7548">IF(ISLOGICAL(D7548),"",FREQUENCY(IF('Data Transformation'!$B$425:$B$8425='Bin Analysis'!$B7539,'Data Transformation'!$G$425:$G$8425),D7548))</f>
        <v>0</v>
      </c>
      <c r="F7548">
        <f t="shared" si="942"/>
        <v>0</v>
      </c>
      <c r="G7548">
        <f>Weighting!$H$12</f>
        <v>0</v>
      </c>
      <c r="H7548">
        <f t="array" ref="H7548">FREQUENCY(IF('Data Transformation'!$B$4:$B$8425=B7539,'Data Transformation'!$G$4:$G$8425),'Bin Analysis'!$B7548)</f>
        <v>1</v>
      </c>
      <c r="I7548">
        <f t="shared" si="943"/>
        <v>1</v>
      </c>
      <c r="J7548">
        <f t="shared" si="944"/>
        <v>1</v>
      </c>
      <c r="K7548">
        <f>J7548*Weighting!$W$12</f>
        <v>1</v>
      </c>
      <c r="M7548" s="14"/>
    </row>
    <row r="7549" spans="1:25" x14ac:dyDescent="0.25">
      <c r="A7549" s="32">
        <f>IF(Weighting!$P$13&gt;0,B7549,"")</f>
        <v>1.238</v>
      </c>
      <c r="B7549">
        <f>Weighting!$C$13</f>
        <v>1.238</v>
      </c>
      <c r="C7549">
        <f>Weighting!$F$13</f>
        <v>0</v>
      </c>
      <c r="D7549" t="b">
        <f>IF(C7549=1,'Data Transformation'!$G$3+0.5*'Data Transformation'!$W$25,IF(C7550=1,D7550-'Data Transformation'!$W$25,FALSE))</f>
        <v>0</v>
      </c>
      <c r="E7549" t="str">
        <f t="array" ref="E7549">IF(ISLOGICAL(D7549),"",FREQUENCY(IF('Data Transformation'!$B$425:$B$8425='Bin Analysis'!$B7539,'Data Transformation'!$G$425:$G$8425),D7549))</f>
        <v/>
      </c>
      <c r="F7549" t="str">
        <f t="shared" si="942"/>
        <v/>
      </c>
      <c r="G7549">
        <f>Weighting!$H$13</f>
        <v>0</v>
      </c>
      <c r="H7549">
        <f t="array" ref="H7549">FREQUENCY(IF('Data Transformation'!$B$4:$B$8425=B7539,'Data Transformation'!$G$4:$G$8425),'Bin Analysis'!$B7549)</f>
        <v>2</v>
      </c>
      <c r="I7549">
        <f t="shared" si="943"/>
        <v>1</v>
      </c>
      <c r="J7549">
        <f t="shared" si="944"/>
        <v>1</v>
      </c>
      <c r="K7549">
        <f>J7549*Weighting!$W$13</f>
        <v>2</v>
      </c>
      <c r="M7549" s="14"/>
    </row>
    <row r="7550" spans="1:25" x14ac:dyDescent="0.25">
      <c r="A7550" s="32">
        <f>IF(Weighting!$P$14&gt;0,B7550,"")</f>
        <v>1.369</v>
      </c>
      <c r="B7550">
        <f>Weighting!$C$14</f>
        <v>1.369</v>
      </c>
      <c r="C7550">
        <f>Weighting!$F$14</f>
        <v>0</v>
      </c>
      <c r="D7550" t="b">
        <f>IF(C7550=1,'Data Transformation'!$G$3+0.5*'Data Transformation'!$W$25,IF(C7551=1,D7551-'Data Transformation'!$W$25,FALSE))</f>
        <v>0</v>
      </c>
      <c r="E7550" t="str">
        <f t="array" ref="E7550">IF(ISLOGICAL(D7550),"",FREQUENCY(IF('Data Transformation'!$B$425:$B$8425='Bin Analysis'!$B7539,'Data Transformation'!$G$425:$G$8425),D7550))</f>
        <v/>
      </c>
      <c r="F7550" t="str">
        <f t="shared" si="942"/>
        <v/>
      </c>
      <c r="G7550">
        <f>Weighting!$H$14</f>
        <v>0</v>
      </c>
      <c r="H7550">
        <f t="array" ref="H7550">FREQUENCY(IF('Data Transformation'!$B$4:$B$8425=B7539,'Data Transformation'!$G$4:$G$8425),'Bin Analysis'!$B7550)</f>
        <v>6</v>
      </c>
      <c r="I7550">
        <f t="shared" si="943"/>
        <v>4</v>
      </c>
      <c r="J7550">
        <f t="shared" si="944"/>
        <v>1</v>
      </c>
      <c r="K7550">
        <f>J7550*Weighting!$W$14</f>
        <v>3</v>
      </c>
      <c r="M7550" s="14"/>
    </row>
    <row r="7551" spans="1:25" x14ac:dyDescent="0.25">
      <c r="A7551" s="32">
        <f>IF(Weighting!$P$15&gt;0,B7551,"")</f>
        <v>1.5000009999999999</v>
      </c>
      <c r="B7551">
        <f>Weighting!$C$15</f>
        <v>1.5000009999999999</v>
      </c>
      <c r="C7551">
        <f>Weighting!$F$15</f>
        <v>0</v>
      </c>
      <c r="D7551" t="b">
        <f>IF(C7551=1,'Data Transformation'!$G$3+0.5*'Data Transformation'!$W$25,IF(C7552=1,D7552-'Data Transformation'!$W$25,FALSE))</f>
        <v>0</v>
      </c>
      <c r="E7551" t="str">
        <f t="array" ref="E7551">IF(ISLOGICAL(D7551),"",FREQUENCY(IF('Data Transformation'!$B$425:$B$8425='Bin Analysis'!$B7539,'Data Transformation'!$G$425:$G$8425),D7551))</f>
        <v/>
      </c>
      <c r="F7551" t="str">
        <f t="shared" si="942"/>
        <v/>
      </c>
      <c r="G7551">
        <f>Weighting!$H$15</f>
        <v>0</v>
      </c>
      <c r="H7551">
        <f t="array" ref="H7551">FREQUENCY(IF('Data Transformation'!$B$4:$B$8425=B7539,'Data Transformation'!$G$4:$G$8425),'Bin Analysis'!$B7551)</f>
        <v>7</v>
      </c>
      <c r="I7551">
        <f t="shared" si="943"/>
        <v>1</v>
      </c>
      <c r="J7551">
        <f t="shared" si="944"/>
        <v>1</v>
      </c>
      <c r="K7551">
        <f>J7551*Weighting!$W$15</f>
        <v>3</v>
      </c>
      <c r="M7551" s="14"/>
    </row>
    <row r="7552" spans="1:25" x14ac:dyDescent="0.25">
      <c r="A7552" s="32" t="str">
        <f>IF(Weighting!$P$16&gt;0,B7552,"")</f>
        <v/>
      </c>
      <c r="B7552">
        <f>Weighting!$C$16</f>
        <v>1.631</v>
      </c>
      <c r="C7552">
        <f>Weighting!$F$16</f>
        <v>0</v>
      </c>
      <c r="D7552" t="b">
        <f>IF(C7552=1,'Data Transformation'!$G$3+0.5*'Data Transformation'!$W$25,IF(C7553=1,D7553-'Data Transformation'!$W$25,FALSE))</f>
        <v>0</v>
      </c>
      <c r="E7552" t="str">
        <f t="array" ref="E7552">IF(ISLOGICAL(D7552),"",FREQUENCY(IF('Data Transformation'!$B$425:$B$8425='Bin Analysis'!$B7539,'Data Transformation'!$G$425:$G$8425),D7552))</f>
        <v/>
      </c>
      <c r="F7552" t="str">
        <f t="shared" si="942"/>
        <v/>
      </c>
      <c r="G7552">
        <f>Weighting!$H$16</f>
        <v>0</v>
      </c>
      <c r="H7552">
        <f t="array" ref="H7552">FREQUENCY(IF('Data Transformation'!$B$4:$B$8425=B7539,'Data Transformation'!$G$4:$G$8425),'Bin Analysis'!$B7552)</f>
        <v>7</v>
      </c>
      <c r="I7552">
        <f t="shared" si="943"/>
        <v>0</v>
      </c>
      <c r="J7552">
        <f t="shared" si="944"/>
        <v>0</v>
      </c>
      <c r="K7552">
        <f>J7552*Weighting!$W$16</f>
        <v>0</v>
      </c>
      <c r="M7552" s="14"/>
    </row>
    <row r="7553" spans="1:25" x14ac:dyDescent="0.25">
      <c r="A7553" s="32" t="str">
        <f>IF(Weighting!$P$17&gt;0,B7553,"")</f>
        <v/>
      </c>
      <c r="B7553">
        <f>Weighting!$C$17</f>
        <v>1.762</v>
      </c>
      <c r="C7553">
        <f>Weighting!$F$17</f>
        <v>0</v>
      </c>
      <c r="D7553" t="b">
        <f>IF(C7553=1,'Data Transformation'!$G$3+0.5*'Data Transformation'!$W$25,IF(C7554=1,D7554-'Data Transformation'!$W$25,FALSE))</f>
        <v>0</v>
      </c>
      <c r="E7553" t="str">
        <f t="array" ref="E7553">IF(ISLOGICAL(D7553),"",FREQUENCY(IF('Data Transformation'!$B$425:$B$8425='Bin Analysis'!$B7539,'Data Transformation'!$G$425:$G$8425),D7553))</f>
        <v/>
      </c>
      <c r="F7553" t="str">
        <f t="shared" si="942"/>
        <v/>
      </c>
      <c r="G7553">
        <f>Weighting!$H$17</f>
        <v>0</v>
      </c>
      <c r="H7553">
        <f t="array" ref="H7553">FREQUENCY(IF('Data Transformation'!$B$4:$B$8425=B7539,'Data Transformation'!$G$4:$G$8425),'Bin Analysis'!$B7553)</f>
        <v>7</v>
      </c>
      <c r="I7553">
        <f t="shared" si="943"/>
        <v>0</v>
      </c>
      <c r="J7553">
        <f t="shared" si="944"/>
        <v>0</v>
      </c>
      <c r="K7553">
        <f>J7553*Weighting!$W$17</f>
        <v>0</v>
      </c>
      <c r="M7553" s="14"/>
    </row>
    <row r="7554" spans="1:25" x14ac:dyDescent="0.25">
      <c r="A7554" s="32" t="str">
        <f>IF(Weighting!$P$18&gt;0,B7554,"")</f>
        <v/>
      </c>
      <c r="B7554">
        <f>Weighting!$C$18</f>
        <v>1.893</v>
      </c>
      <c r="C7554">
        <f>Weighting!$F$18</f>
        <v>0</v>
      </c>
      <c r="D7554" t="b">
        <f>IF(C7554=1,'Data Transformation'!$G$3+0.5*'Data Transformation'!$W$25,IF(C7555=1,D7555-'Data Transformation'!$W$25,FALSE))</f>
        <v>0</v>
      </c>
      <c r="E7554" t="str">
        <f t="array" ref="E7554">IF(ISLOGICAL(D7554),"",FREQUENCY(IF('Data Transformation'!$B$425:$B$8425='Bin Analysis'!$B7539,'Data Transformation'!$G$425:$G$8425),D7554))</f>
        <v/>
      </c>
      <c r="F7554" t="str">
        <f t="shared" si="942"/>
        <v/>
      </c>
      <c r="G7554">
        <f>Weighting!$H$18</f>
        <v>0</v>
      </c>
      <c r="H7554">
        <f t="array" ref="H7554">FREQUENCY(IF('Data Transformation'!$B$4:$B$8425=B7539,'Data Transformation'!$G$4:$G$8425),'Bin Analysis'!$B7554)</f>
        <v>7</v>
      </c>
      <c r="I7554">
        <f t="shared" si="943"/>
        <v>0</v>
      </c>
      <c r="J7554">
        <f t="shared" si="944"/>
        <v>0</v>
      </c>
      <c r="K7554">
        <f>J7554*Weighting!$W$18</f>
        <v>0</v>
      </c>
      <c r="M7554" s="14"/>
    </row>
    <row r="7555" spans="1:25" x14ac:dyDescent="0.25">
      <c r="A7555" s="32" t="str">
        <f>IF(Weighting!$P$19&gt;0,B7555,"")</f>
        <v/>
      </c>
      <c r="B7555">
        <f>Weighting!$C$19</f>
        <v>2.024</v>
      </c>
      <c r="C7555">
        <f>Weighting!$F$19</f>
        <v>0</v>
      </c>
      <c r="D7555" t="b">
        <f>IF(C7555=1,'Data Transformation'!$G$3+0.5*'Data Transformation'!$W$25,IF(C7556=1,D7556-'Data Transformation'!$W$25,FALSE))</f>
        <v>0</v>
      </c>
      <c r="E7555" t="str">
        <f t="array" ref="E7555">IF(ISLOGICAL(D7555),"",FREQUENCY(IF('Data Transformation'!$B$425:$B$8425='Bin Analysis'!$B7539,'Data Transformation'!$G$425:$G$8425),D7555))</f>
        <v/>
      </c>
      <c r="F7555" t="str">
        <f t="shared" si="942"/>
        <v/>
      </c>
      <c r="G7555">
        <f>Weighting!$H$19</f>
        <v>0</v>
      </c>
      <c r="H7555">
        <f t="array" ref="H7555">FREQUENCY(IF('Data Transformation'!$B$4:$B$8425=B7539,'Data Transformation'!$G$4:$G$8425),'Bin Analysis'!$B7555)</f>
        <v>7</v>
      </c>
      <c r="I7555">
        <f t="shared" si="943"/>
        <v>0</v>
      </c>
      <c r="J7555">
        <f t="shared" si="944"/>
        <v>0</v>
      </c>
      <c r="K7555">
        <f>J7555*Weighting!$W$19</f>
        <v>0</v>
      </c>
      <c r="M7555" s="14"/>
    </row>
    <row r="7556" spans="1:25" x14ac:dyDescent="0.25">
      <c r="A7556" s="32" t="str">
        <f>IF(Weighting!$P$20&gt;0,B7556,"")</f>
        <v/>
      </c>
      <c r="B7556">
        <f>Weighting!$C$20</f>
        <v>2.1550000000000002</v>
      </c>
      <c r="C7556">
        <f>Weighting!$F$20</f>
        <v>0</v>
      </c>
      <c r="D7556" t="b">
        <f>IF(C7556=1,'Data Transformation'!$G$3+0.5*'Data Transformation'!$W$25,IF(C7557=1,D7557-'Data Transformation'!$W$25,FALSE))</f>
        <v>0</v>
      </c>
      <c r="E7556" t="str">
        <f t="array" ref="E7556">IF(ISLOGICAL(D7556),"",FREQUENCY(IF('Data Transformation'!$B$425:$B$8425='Bin Analysis'!$B7539,'Data Transformation'!$G$425:$G$8425),D7556))</f>
        <v/>
      </c>
      <c r="F7556" t="str">
        <f t="shared" si="942"/>
        <v/>
      </c>
      <c r="G7556">
        <f>Weighting!$H$20</f>
        <v>0</v>
      </c>
      <c r="H7556">
        <f t="array" ref="H7556">FREQUENCY(IF('Data Transformation'!$B$4:$B$8425=B7539,'Data Transformation'!$G$4:$G$8425),'Bin Analysis'!$B7556)</f>
        <v>7</v>
      </c>
      <c r="I7556">
        <f t="shared" si="943"/>
        <v>0</v>
      </c>
      <c r="J7556">
        <f t="shared" si="944"/>
        <v>0</v>
      </c>
      <c r="K7556">
        <f>J7556*Weighting!$W$20</f>
        <v>0</v>
      </c>
      <c r="M7556" s="14"/>
    </row>
    <row r="7557" spans="1:25" x14ac:dyDescent="0.25">
      <c r="A7557" s="32" t="str">
        <f>IF(Weighting!$P$21&gt;0,B7557,"")</f>
        <v/>
      </c>
      <c r="B7557">
        <f>Weighting!$C$21</f>
        <v>2.2860000000000005</v>
      </c>
      <c r="C7557">
        <f>Weighting!$F$21</f>
        <v>0</v>
      </c>
      <c r="D7557" t="b">
        <f>IF(C7557=1,'Data Transformation'!$G$3+0.5*'Data Transformation'!$W$25,IF(C7558=1,D7558-'Data Transformation'!$W$25,FALSE))</f>
        <v>0</v>
      </c>
      <c r="E7557" t="str">
        <f t="array" ref="E7557">IF(ISLOGICAL(D7557),"",FREQUENCY(IF('Data Transformation'!$B$425:$B$8425='Bin Analysis'!$B7539,'Data Transformation'!$G$425:$G$8425),D7557))</f>
        <v/>
      </c>
      <c r="F7557" t="str">
        <f t="shared" si="942"/>
        <v/>
      </c>
      <c r="G7557">
        <f>Weighting!$H$21</f>
        <v>0</v>
      </c>
      <c r="H7557">
        <f t="array" ref="H7557">FREQUENCY(IF('Data Transformation'!$B$4:$B$8425=B7539,'Data Transformation'!$G$4:$G$8425),'Bin Analysis'!$B7557)</f>
        <v>7</v>
      </c>
      <c r="I7557">
        <f t="shared" si="943"/>
        <v>0</v>
      </c>
      <c r="J7557">
        <f t="shared" si="944"/>
        <v>0</v>
      </c>
      <c r="K7557">
        <f>J7557*Weighting!$W$21</f>
        <v>0</v>
      </c>
      <c r="M7557" s="14"/>
    </row>
    <row r="7558" spans="1:25" x14ac:dyDescent="0.25">
      <c r="A7558" s="32" t="str">
        <f>IF(Weighting!$P$22&gt;0,B7558,"")</f>
        <v/>
      </c>
      <c r="B7558">
        <f>Weighting!$C$22</f>
        <v>2.4170000000000007</v>
      </c>
      <c r="C7558">
        <f>Weighting!$F$22</f>
        <v>0</v>
      </c>
      <c r="D7558" t="b">
        <f>IF(C7558=1,'Data Transformation'!$G$3+0.5*'Data Transformation'!$W$25,IF(C7559=1,D7559-'Data Transformation'!$W$25,FALSE))</f>
        <v>0</v>
      </c>
      <c r="E7558" t="str">
        <f t="array" ref="E7558">IF(ISLOGICAL(D7558),"",FREQUENCY(IF('Data Transformation'!$B$425:$B$8425='Bin Analysis'!$B7539,'Data Transformation'!$G$425:$G$8425),D7558))</f>
        <v/>
      </c>
      <c r="F7558" t="str">
        <f t="shared" si="942"/>
        <v/>
      </c>
      <c r="G7558">
        <f>Weighting!$H$22</f>
        <v>0</v>
      </c>
      <c r="H7558">
        <f t="array" ref="H7558">FREQUENCY(IF('Data Transformation'!$B$4:$B$8425=B7539,'Data Transformation'!$G$4:$G$8425),'Bin Analysis'!$B7558)</f>
        <v>7</v>
      </c>
      <c r="I7558">
        <f t="shared" si="943"/>
        <v>0</v>
      </c>
      <c r="J7558">
        <f t="shared" si="944"/>
        <v>0</v>
      </c>
      <c r="K7558">
        <f>J7558*Weighting!$W$22</f>
        <v>0</v>
      </c>
      <c r="M7558" s="14"/>
    </row>
    <row r="7559" spans="1:25" x14ac:dyDescent="0.25">
      <c r="A7559" s="32" t="str">
        <f>IF(Weighting!$P$23&gt;0,B7559,"")</f>
        <v/>
      </c>
      <c r="B7559">
        <f>Weighting!$C$23</f>
        <v>2.5480000000000009</v>
      </c>
      <c r="C7559">
        <f>Weighting!$F$23</f>
        <v>0</v>
      </c>
      <c r="D7559" t="b">
        <f>IF(C7559=1,'Data Transformation'!$G$3+0.5*'Data Transformation'!$W$25,IF(C7560=1,D7560-'Data Transformation'!$W$25,FALSE))</f>
        <v>0</v>
      </c>
      <c r="E7559" t="str">
        <f t="array" ref="E7559">IF(ISLOGICAL(D7559),"",FREQUENCY(IF('Data Transformation'!$B$425:$B$8425='Bin Analysis'!$B7539,'Data Transformation'!$G$425:$G$8425),D7559))</f>
        <v/>
      </c>
      <c r="F7559" t="str">
        <f t="shared" si="942"/>
        <v/>
      </c>
      <c r="G7559">
        <f>Weighting!$H$23</f>
        <v>0</v>
      </c>
      <c r="H7559">
        <f t="array" ref="H7559">FREQUENCY(IF('Data Transformation'!$B$4:$B$8425=B7539,'Data Transformation'!$G$4:$G$8425),'Bin Analysis'!$B7559)</f>
        <v>7</v>
      </c>
      <c r="I7559">
        <f t="shared" si="943"/>
        <v>0</v>
      </c>
      <c r="J7559">
        <f t="shared" si="944"/>
        <v>0</v>
      </c>
      <c r="K7559">
        <f>J7559*Weighting!$W$23</f>
        <v>0</v>
      </c>
      <c r="M7559" s="14"/>
    </row>
    <row r="7560" spans="1:25" x14ac:dyDescent="0.25">
      <c r="A7560" s="32" t="str">
        <f>IF(Weighting!$P$24&gt;0,B7560,"")</f>
        <v/>
      </c>
      <c r="B7560">
        <f>Weighting!$C$24</f>
        <v>2.6790000000000012</v>
      </c>
      <c r="C7560">
        <f>Weighting!$F$24</f>
        <v>0</v>
      </c>
      <c r="D7560" t="b">
        <f>IF(C7560=1,'Data Transformation'!$G$3+0.5*'Data Transformation'!$W$25,IF(C7561=1,D7561-'Data Transformation'!$W$25,FALSE))</f>
        <v>0</v>
      </c>
      <c r="E7560" t="str">
        <f t="array" ref="E7560">IF(ISLOGICAL(D7560),"",FREQUENCY(IF('Data Transformation'!$B$425:$B$8425='Bin Analysis'!$B7539,'Data Transformation'!$G$425:$G$8425),D7560))</f>
        <v/>
      </c>
      <c r="F7560" t="str">
        <f t="shared" si="942"/>
        <v/>
      </c>
      <c r="G7560">
        <f>Weighting!$H$24</f>
        <v>0</v>
      </c>
      <c r="H7560">
        <f t="array" ref="H7560">FREQUENCY(IF('Data Transformation'!$B$4:$B$8425=B7539,'Data Transformation'!$G$4:$G$8425),'Bin Analysis'!$B7560)</f>
        <v>7</v>
      </c>
      <c r="I7560">
        <f t="shared" si="943"/>
        <v>0</v>
      </c>
      <c r="J7560">
        <f t="shared" si="944"/>
        <v>0</v>
      </c>
      <c r="K7560">
        <f>J7560*Weighting!$W$24</f>
        <v>0</v>
      </c>
      <c r="M7560" s="14"/>
    </row>
    <row r="7561" spans="1:25" x14ac:dyDescent="0.25">
      <c r="A7561" s="32" t="str">
        <f>IF(Weighting!$P$25&gt;0,B7561,"")</f>
        <v/>
      </c>
      <c r="B7561">
        <f>Weighting!$C$25</f>
        <v>2.8100000000000014</v>
      </c>
      <c r="C7561">
        <f>Weighting!$F$25</f>
        <v>0</v>
      </c>
      <c r="D7561" t="b">
        <f>IF(C7561=1,'Data Transformation'!$G$3+0.5*'Data Transformation'!$W$25,IF(C7562=1,D7562-'Data Transformation'!$W$25,FALSE))</f>
        <v>0</v>
      </c>
      <c r="E7561" t="str">
        <f t="array" ref="E7561">IF(ISLOGICAL(D7561),"",FREQUENCY(IF('Data Transformation'!$B$425:$B$8425='Bin Analysis'!$B7539,'Data Transformation'!$G$425:$G$8425),D7561))</f>
        <v/>
      </c>
      <c r="F7561" t="str">
        <f t="shared" si="942"/>
        <v/>
      </c>
      <c r="G7561">
        <f>Weighting!$H$25</f>
        <v>0</v>
      </c>
      <c r="H7561">
        <f t="array" ref="H7561">FREQUENCY(IF('Data Transformation'!$B$4:$B$8425=B7539,'Data Transformation'!$G$4:$G$8425),'Bin Analysis'!$B7561)</f>
        <v>7</v>
      </c>
      <c r="I7561">
        <f t="shared" si="943"/>
        <v>0</v>
      </c>
      <c r="J7561">
        <f t="shared" si="944"/>
        <v>0</v>
      </c>
      <c r="K7561">
        <f>J7561*Weighting!$W$25</f>
        <v>0</v>
      </c>
      <c r="M7561" s="14"/>
    </row>
    <row r="7562" spans="1:25" x14ac:dyDescent="0.25">
      <c r="N7562" s="55"/>
      <c r="O7562"/>
      <c r="P7562"/>
      <c r="Q7562"/>
      <c r="R7562"/>
    </row>
    <row r="7563" spans="1:25" ht="23.25" x14ac:dyDescent="0.35">
      <c r="A7563" s="21" t="s">
        <v>0</v>
      </c>
      <c r="B7563" s="21">
        <f>IFERROR(VLOOKUP(C7563,'Data Transformation'!$L$6:$M$426,2,FALSE),"")</f>
        <v>315</v>
      </c>
      <c r="C7563" s="21">
        <f>C7539+1</f>
        <v>315</v>
      </c>
      <c r="D7563" s="21"/>
      <c r="E7563" s="21"/>
      <c r="F7563" s="21"/>
      <c r="G7563" s="21"/>
      <c r="H7563" s="22"/>
      <c r="I7563" s="22"/>
      <c r="J7563" s="22"/>
      <c r="K7563" s="21"/>
      <c r="L7563" s="21">
        <f>B7563</f>
        <v>315</v>
      </c>
      <c r="M7563" s="23">
        <f>INDEX('Data Transformation'!$O$4:$O$424,MATCH($B7563,'Data Transformation'!$M$4:$M$424,0),MATCH($M$2,'Data Transformation'!$O$3,0))</f>
        <v>8</v>
      </c>
      <c r="N7563" s="27">
        <f>IF('Input and Summary Results'!$J$16="minimum",'Bin Analysis'!X7564/(M7563-1),'Bin Analysis'!Y7563/('Bin Analysis'!M7563-1))</f>
        <v>0.8571428571428571</v>
      </c>
      <c r="O7563" s="27">
        <f>IF(M7563=FALSE,NA(),(VLOOKUP(1,C7566:K7585,4,FALSE))/(M7563-1))</f>
        <v>0</v>
      </c>
      <c r="P7563" s="27">
        <f>IF(M7563=FALSE,NA(),SUM(J7566:J7585)/Weighting!$S$5)</f>
        <v>0.4</v>
      </c>
      <c r="Q7563" s="27">
        <f>IF(M7563=FALSE,NA(),SUM(K7566:K7585)/Weighting!$S$6)</f>
        <v>0.34782608695652173</v>
      </c>
      <c r="R7563" s="27">
        <f>IF(M7563=FALSE,NA(),(VLOOKUP(1,G7566:K7585,3,FALSE))/(M7563-1))</f>
        <v>0</v>
      </c>
      <c r="S7563" s="22" t="str">
        <f>IF(M7563=FALSE,NA(),IF(SUM(J7566:J7585)=2,"yes","no"))</f>
        <v>no</v>
      </c>
      <c r="X7563" s="2" cm="2">
        <f t="array" ref="X7563:X7564">FREQUENCY(IF('Data Transformation'!$B$425:$B$6424='Bin Analysis'!L7563,'Data Transformation'!$G$425:$G$6424),'Data Transformation'!$U$11)</f>
        <v>1</v>
      </c>
      <c r="Y7563" s="2" cm="2">
        <f t="array" ref="Y7563:Y7564">FREQUENCY(IF('Data Transformation'!$B$425:$B$6424='Bin Analysis'!L7563,'Data Transformation'!$G$425:$G$6424),'Data Transformation'!$U$12)</f>
        <v>1</v>
      </c>
    </row>
    <row r="7564" spans="1:25" x14ac:dyDescent="0.25">
      <c r="A7564" s="14" t="s">
        <v>67</v>
      </c>
      <c r="B7564" t="s">
        <v>47</v>
      </c>
      <c r="C7564" t="s">
        <v>5</v>
      </c>
      <c r="D7564" t="s">
        <v>100</v>
      </c>
      <c r="E7564" t="s">
        <v>101</v>
      </c>
      <c r="F7564" t="s">
        <v>102</v>
      </c>
      <c r="G7564" t="s">
        <v>70</v>
      </c>
      <c r="H7564" t="s">
        <v>31</v>
      </c>
      <c r="I7564" t="s">
        <v>32</v>
      </c>
      <c r="J7564" t="s">
        <v>46</v>
      </c>
      <c r="K7564" s="14" t="s">
        <v>45</v>
      </c>
      <c r="M7564" s="14"/>
      <c r="X7564" s="2">
        <v>6</v>
      </c>
      <c r="Y7564" s="2">
        <v>6</v>
      </c>
    </row>
    <row r="7565" spans="1:25" x14ac:dyDescent="0.25">
      <c r="A7565" s="32"/>
      <c r="D7565" t="b">
        <f>IF(C7565=1,'Data Transformation'!$G$3+0.5*'Data Transformation'!$W$25,IF(C7566=1,D7566-'Data Transformation'!$W$25,FALSE))</f>
        <v>0</v>
      </c>
      <c r="E7565" t="str">
        <f t="array" ref="E7565">IF(ISLOGICAL(D7565),"",FREQUENCY(IF('Data Transformation'!$B$425:$B$8425='Bin Analysis'!$B7563,'Data Transformation'!$G$425:$G$8425),D7565))</f>
        <v/>
      </c>
      <c r="F7565" t="str">
        <f>IF(ISLOGICAL(D7565),"",E7565-E7564)</f>
        <v/>
      </c>
      <c r="M7565" s="14"/>
    </row>
    <row r="7566" spans="1:25" x14ac:dyDescent="0.25">
      <c r="A7566" s="32">
        <f>IF(Weighting!$P$6&gt;0,B7566,"")</f>
        <v>0.32100000000000001</v>
      </c>
      <c r="B7566">
        <f>Weighting!$C$6</f>
        <v>0.32100000000000001</v>
      </c>
      <c r="C7566">
        <f>Weighting!$F$6</f>
        <v>0</v>
      </c>
      <c r="D7566" t="b">
        <f>IF(C7566=1,'Data Transformation'!$G$3+0.5*'Data Transformation'!$W$25,IF(C7567=1,D7567-'Data Transformation'!$W$25,FALSE))</f>
        <v>0</v>
      </c>
      <c r="E7566" t="str">
        <f t="array" ref="E7566">IF(ISLOGICAL(D7566),"",FREQUENCY(IF('Data Transformation'!$B$425:$B$8425='Bin Analysis'!$B7563,'Data Transformation'!$G$425:$G$8425),D7566))</f>
        <v/>
      </c>
      <c r="F7566" t="str">
        <f>IF(ISLOGICAL(D7566),"",E7566-E7565)</f>
        <v/>
      </c>
      <c r="G7566">
        <f>Weighting!$H$6</f>
        <v>1</v>
      </c>
      <c r="H7566">
        <f t="array" ref="H7566">FREQUENCY(IF('Data Transformation'!$B$4:$B$8425=B7563,'Data Transformation'!$G$4:$G$8425),'Bin Analysis'!$B7566)</f>
        <v>0</v>
      </c>
      <c r="I7566">
        <f>H7566-H7565</f>
        <v>0</v>
      </c>
      <c r="J7566">
        <f>IF(I7566=0,0,1)</f>
        <v>0</v>
      </c>
      <c r="K7566">
        <f>J7566*Weighting!$W$6</f>
        <v>0</v>
      </c>
      <c r="M7566" s="14"/>
    </row>
    <row r="7567" spans="1:25" x14ac:dyDescent="0.25">
      <c r="A7567" s="32">
        <f>IF(Weighting!$P$7&gt;0,B7567,"")</f>
        <v>0.45200000000000001</v>
      </c>
      <c r="B7567">
        <f>Weighting!$C$7</f>
        <v>0.45200000000000001</v>
      </c>
      <c r="C7567">
        <f>Weighting!$F$7</f>
        <v>0</v>
      </c>
      <c r="D7567" t="b">
        <f>IF(C7567=1,'Data Transformation'!$G$3+0.5*'Data Transformation'!$W$25,IF(C7568=1,D7568-'Data Transformation'!$W$25,FALSE))</f>
        <v>0</v>
      </c>
      <c r="E7567" t="str">
        <f t="array" ref="E7567">IF(ISLOGICAL(D7567),"",FREQUENCY(IF('Data Transformation'!$B$425:$B$8425='Bin Analysis'!$B7563,'Data Transformation'!$G$425:$G$8425),D7567))</f>
        <v/>
      </c>
      <c r="F7567" t="str">
        <f t="shared" ref="F7567:F7585" si="945">IF(ISLOGICAL(D7567),"",E7567-E7566)</f>
        <v/>
      </c>
      <c r="G7567">
        <f>Weighting!$H$7</f>
        <v>0</v>
      </c>
      <c r="H7567">
        <f t="array" ref="H7567">FREQUENCY(IF('Data Transformation'!$B$4:$B$8425=B7563,'Data Transformation'!$G$4:$G$8425),'Bin Analysis'!$B7567)</f>
        <v>1</v>
      </c>
      <c r="I7567">
        <f t="shared" ref="I7567:I7585" si="946">H7567-H7566</f>
        <v>1</v>
      </c>
      <c r="J7567">
        <f>IF(I7567=0,0,1)</f>
        <v>1</v>
      </c>
      <c r="K7567">
        <f>J7567*Weighting!$W$7</f>
        <v>2</v>
      </c>
      <c r="M7567" s="14"/>
    </row>
    <row r="7568" spans="1:25" x14ac:dyDescent="0.25">
      <c r="A7568" s="32">
        <f>IF(Weighting!$P$8&gt;0,B7568,"")</f>
        <v>0.58299999999999996</v>
      </c>
      <c r="B7568">
        <f>Weighting!$C$8</f>
        <v>0.58299999999999996</v>
      </c>
      <c r="C7568">
        <f>Weighting!$F$8</f>
        <v>0</v>
      </c>
      <c r="D7568" t="b">
        <f>IF(C7568=1,'Data Transformation'!$G$3+0.5*'Data Transformation'!$W$25,IF(C7569=1,D7569-'Data Transformation'!$W$25,FALSE))</f>
        <v>0</v>
      </c>
      <c r="E7568" t="str">
        <f t="array" ref="E7568">IF(ISLOGICAL(D7568),"",FREQUENCY(IF('Data Transformation'!$B$425:$B$8425='Bin Analysis'!$B7563,'Data Transformation'!$G$425:$G$8425),D7568))</f>
        <v/>
      </c>
      <c r="F7568" t="str">
        <f t="shared" si="945"/>
        <v/>
      </c>
      <c r="G7568">
        <f>Weighting!$H$8</f>
        <v>0</v>
      </c>
      <c r="H7568">
        <f t="array" ref="H7568">FREQUENCY(IF('Data Transformation'!$B$4:$B$8425=B7563,'Data Transformation'!$G$4:$G$8425),'Bin Analysis'!$B7568)</f>
        <v>1</v>
      </c>
      <c r="I7568">
        <f t="shared" si="946"/>
        <v>0</v>
      </c>
      <c r="J7568">
        <f t="shared" ref="J7568:J7585" si="947">IF(I7568=0,0,1)</f>
        <v>0</v>
      </c>
      <c r="K7568">
        <f>J7568*Weighting!$W$8</f>
        <v>0</v>
      </c>
      <c r="M7568" s="14"/>
    </row>
    <row r="7569" spans="1:13" x14ac:dyDescent="0.25">
      <c r="A7569" s="32">
        <f>IF(Weighting!$P$9&gt;0,B7569,"")</f>
        <v>0.71399999999999997</v>
      </c>
      <c r="B7569" s="50">
        <f>Weighting!$C$9</f>
        <v>0.71399999999999997</v>
      </c>
      <c r="C7569">
        <f>Weighting!$F$9</f>
        <v>0</v>
      </c>
      <c r="D7569" t="b">
        <f>IF(C7569=1,'Data Transformation'!$G$3+0.5*'Data Transformation'!$W$25,IF(C7570=1,D7570-'Data Transformation'!$W$25,FALSE))</f>
        <v>0</v>
      </c>
      <c r="E7569" t="str">
        <f t="array" ref="E7569">IF(ISLOGICAL(D7569),"",FREQUENCY(IF('Data Transformation'!$B$425:$B$8425='Bin Analysis'!$B7563,'Data Transformation'!$G$425:$G$8425),D7569))</f>
        <v/>
      </c>
      <c r="F7569" t="str">
        <f t="shared" si="945"/>
        <v/>
      </c>
      <c r="G7569">
        <f>Weighting!$H$9</f>
        <v>0</v>
      </c>
      <c r="H7569">
        <f t="array" ref="H7569">FREQUENCY(IF('Data Transformation'!$B$4:$B$8425=B7563,'Data Transformation'!$G$4:$G$8425),'Bin Analysis'!$B7569)</f>
        <v>1</v>
      </c>
      <c r="I7569">
        <f t="shared" si="946"/>
        <v>0</v>
      </c>
      <c r="J7569">
        <f t="shared" si="947"/>
        <v>0</v>
      </c>
      <c r="K7569">
        <f>J7569*Weighting!$W$9</f>
        <v>0</v>
      </c>
      <c r="M7569" s="14"/>
    </row>
    <row r="7570" spans="1:13" x14ac:dyDescent="0.25">
      <c r="A7570" s="32">
        <f>IF(Weighting!$P$10&gt;0,B7570,"")</f>
        <v>0.84499999999999997</v>
      </c>
      <c r="B7570">
        <f>Weighting!$C$10</f>
        <v>0.84499999999999997</v>
      </c>
      <c r="C7570">
        <f>Weighting!$F$10</f>
        <v>0</v>
      </c>
      <c r="D7570" t="b">
        <f>IF(C7570=1,'Data Transformation'!$G$3+0.5*'Data Transformation'!$W$25,IF(C7571=1,D7571-'Data Transformation'!$W$25,FALSE))</f>
        <v>0</v>
      </c>
      <c r="E7570" t="str">
        <f t="array" ref="E7570">IF(ISLOGICAL(D7570),"",FREQUENCY(IF('Data Transformation'!$B$425:$B$8425='Bin Analysis'!$B7563,'Data Transformation'!$G$425:$G$8425),D7570))</f>
        <v/>
      </c>
      <c r="F7570" t="str">
        <f t="shared" si="945"/>
        <v/>
      </c>
      <c r="G7570">
        <f>Weighting!$H$10</f>
        <v>0</v>
      </c>
      <c r="H7570">
        <f t="array" ref="H7570">FREQUENCY(IF('Data Transformation'!$B$4:$B$8425=B7563,'Data Transformation'!$G$4:$G$8425),'Bin Analysis'!$B7570)</f>
        <v>1</v>
      </c>
      <c r="I7570">
        <f t="shared" si="946"/>
        <v>0</v>
      </c>
      <c r="J7570">
        <f t="shared" si="947"/>
        <v>0</v>
      </c>
      <c r="K7570">
        <f>J7570*Weighting!$W$10</f>
        <v>0</v>
      </c>
      <c r="M7570" s="14"/>
    </row>
    <row r="7571" spans="1:13" x14ac:dyDescent="0.25">
      <c r="A7571" s="32">
        <f>IF(Weighting!$P$11&gt;0,B7571,"")</f>
        <v>0.97599999999999998</v>
      </c>
      <c r="B7571">
        <f>Weighting!$C$11</f>
        <v>0.97599999999999998</v>
      </c>
      <c r="C7571">
        <f>Weighting!$F$11</f>
        <v>0</v>
      </c>
      <c r="D7571">
        <f>IF(C7571=1,'Data Transformation'!$G$3+0.5*'Data Transformation'!$W$25,IF(C7572=1,D7572-'Data Transformation'!$W$25,FALSE))</f>
        <v>0.86899999999999999</v>
      </c>
      <c r="E7571">
        <f t="array" ref="E7571">IF(ISLOGICAL(D7571),"",FREQUENCY(IF('Data Transformation'!$B$425:$B$8425='Bin Analysis'!$B7563,'Data Transformation'!$G$425:$G$8425),D7571))</f>
        <v>1</v>
      </c>
      <c r="F7571" t="e">
        <f t="shared" si="945"/>
        <v>#VALUE!</v>
      </c>
      <c r="G7571">
        <f>Weighting!$H$11</f>
        <v>0</v>
      </c>
      <c r="H7571">
        <f t="array" ref="H7571">FREQUENCY(IF('Data Transformation'!$B$4:$B$8425=B7563,'Data Transformation'!$G$4:$G$8425),'Bin Analysis'!$B7571)</f>
        <v>1</v>
      </c>
      <c r="I7571">
        <f t="shared" si="946"/>
        <v>0</v>
      </c>
      <c r="J7571">
        <f t="shared" si="947"/>
        <v>0</v>
      </c>
      <c r="K7571">
        <f>J7571*Weighting!$W$11</f>
        <v>0</v>
      </c>
      <c r="M7571" s="14"/>
    </row>
    <row r="7572" spans="1:13" x14ac:dyDescent="0.25">
      <c r="A7572" s="32">
        <f>IF(Weighting!$P$12&gt;0,B7572,"")</f>
        <v>1.107</v>
      </c>
      <c r="B7572">
        <f>Weighting!$C$12</f>
        <v>1.107</v>
      </c>
      <c r="C7572">
        <f>Weighting!$F$12</f>
        <v>1</v>
      </c>
      <c r="D7572">
        <f>IF(C7572=1,'Data Transformation'!$G$3+0.5*'Data Transformation'!$W$25,IF(C7573=1,D7573-'Data Transformation'!$W$25,FALSE))</f>
        <v>1.131</v>
      </c>
      <c r="E7572">
        <f t="array" ref="E7572">IF(ISLOGICAL(D7572),"",FREQUENCY(IF('Data Transformation'!$B$425:$B$8425='Bin Analysis'!$B7563,'Data Transformation'!$G$425:$G$8425),D7572))</f>
        <v>1</v>
      </c>
      <c r="F7572">
        <f t="shared" si="945"/>
        <v>0</v>
      </c>
      <c r="G7572">
        <f>Weighting!$H$12</f>
        <v>0</v>
      </c>
      <c r="H7572">
        <f t="array" ref="H7572">FREQUENCY(IF('Data Transformation'!$B$4:$B$8425=B7563,'Data Transformation'!$G$4:$G$8425),'Bin Analysis'!$B7572)</f>
        <v>2</v>
      </c>
      <c r="I7572">
        <f t="shared" si="946"/>
        <v>1</v>
      </c>
      <c r="J7572">
        <f t="shared" si="947"/>
        <v>1</v>
      </c>
      <c r="K7572">
        <f>J7572*Weighting!$W$12</f>
        <v>1</v>
      </c>
      <c r="M7572" s="14"/>
    </row>
    <row r="7573" spans="1:13" x14ac:dyDescent="0.25">
      <c r="A7573" s="32">
        <f>IF(Weighting!$P$13&gt;0,B7573,"")</f>
        <v>1.238</v>
      </c>
      <c r="B7573">
        <f>Weighting!$C$13</f>
        <v>1.238</v>
      </c>
      <c r="C7573">
        <f>Weighting!$F$13</f>
        <v>0</v>
      </c>
      <c r="D7573" t="b">
        <f>IF(C7573=1,'Data Transformation'!$G$3+0.5*'Data Transformation'!$W$25,IF(C7574=1,D7574-'Data Transformation'!$W$25,FALSE))</f>
        <v>0</v>
      </c>
      <c r="E7573" t="str">
        <f t="array" ref="E7573">IF(ISLOGICAL(D7573),"",FREQUENCY(IF('Data Transformation'!$B$425:$B$8425='Bin Analysis'!$B7563,'Data Transformation'!$G$425:$G$8425),D7573))</f>
        <v/>
      </c>
      <c r="F7573" t="str">
        <f t="shared" si="945"/>
        <v/>
      </c>
      <c r="G7573">
        <f>Weighting!$H$13</f>
        <v>0</v>
      </c>
      <c r="H7573">
        <f t="array" ref="H7573">FREQUENCY(IF('Data Transformation'!$B$4:$B$8425=B7563,'Data Transformation'!$G$4:$G$8425),'Bin Analysis'!$B7573)</f>
        <v>3</v>
      </c>
      <c r="I7573">
        <f t="shared" si="946"/>
        <v>1</v>
      </c>
      <c r="J7573">
        <f t="shared" si="947"/>
        <v>1</v>
      </c>
      <c r="K7573">
        <f>J7573*Weighting!$W$13</f>
        <v>2</v>
      </c>
      <c r="M7573" s="14"/>
    </row>
    <row r="7574" spans="1:13" x14ac:dyDescent="0.25">
      <c r="A7574" s="32">
        <f>IF(Weighting!$P$14&gt;0,B7574,"")</f>
        <v>1.369</v>
      </c>
      <c r="B7574">
        <f>Weighting!$C$14</f>
        <v>1.369</v>
      </c>
      <c r="C7574">
        <f>Weighting!$F$14</f>
        <v>0</v>
      </c>
      <c r="D7574" t="b">
        <f>IF(C7574=1,'Data Transformation'!$G$3+0.5*'Data Transformation'!$W$25,IF(C7575=1,D7575-'Data Transformation'!$W$25,FALSE))</f>
        <v>0</v>
      </c>
      <c r="E7574" t="str">
        <f t="array" ref="E7574">IF(ISLOGICAL(D7574),"",FREQUENCY(IF('Data Transformation'!$B$425:$B$8425='Bin Analysis'!$B7563,'Data Transformation'!$G$425:$G$8425),D7574))</f>
        <v/>
      </c>
      <c r="F7574" t="str">
        <f t="shared" si="945"/>
        <v/>
      </c>
      <c r="G7574">
        <f>Weighting!$H$14</f>
        <v>0</v>
      </c>
      <c r="H7574">
        <f t="array" ref="H7574">FREQUENCY(IF('Data Transformation'!$B$4:$B$8425=B7563,'Data Transformation'!$G$4:$G$8425),'Bin Analysis'!$B7574)</f>
        <v>8</v>
      </c>
      <c r="I7574">
        <f t="shared" si="946"/>
        <v>5</v>
      </c>
      <c r="J7574">
        <f t="shared" si="947"/>
        <v>1</v>
      </c>
      <c r="K7574">
        <f>J7574*Weighting!$W$14</f>
        <v>3</v>
      </c>
      <c r="M7574" s="14"/>
    </row>
    <row r="7575" spans="1:13" x14ac:dyDescent="0.25">
      <c r="A7575" s="32">
        <f>IF(Weighting!$P$15&gt;0,B7575,"")</f>
        <v>1.5000009999999999</v>
      </c>
      <c r="B7575">
        <f>Weighting!$C$15</f>
        <v>1.5000009999999999</v>
      </c>
      <c r="C7575">
        <f>Weighting!$F$15</f>
        <v>0</v>
      </c>
      <c r="D7575" t="b">
        <f>IF(C7575=1,'Data Transformation'!$G$3+0.5*'Data Transformation'!$W$25,IF(C7576=1,D7576-'Data Transformation'!$W$25,FALSE))</f>
        <v>0</v>
      </c>
      <c r="E7575" t="str">
        <f t="array" ref="E7575">IF(ISLOGICAL(D7575),"",FREQUENCY(IF('Data Transformation'!$B$425:$B$8425='Bin Analysis'!$B7563,'Data Transformation'!$G$425:$G$8425),D7575))</f>
        <v/>
      </c>
      <c r="F7575" t="str">
        <f t="shared" si="945"/>
        <v/>
      </c>
      <c r="G7575">
        <f>Weighting!$H$15</f>
        <v>0</v>
      </c>
      <c r="H7575">
        <f t="array" ref="H7575">FREQUENCY(IF('Data Transformation'!$B$4:$B$8425=B7563,'Data Transformation'!$G$4:$G$8425),'Bin Analysis'!$B7575)</f>
        <v>8</v>
      </c>
      <c r="I7575">
        <f t="shared" si="946"/>
        <v>0</v>
      </c>
      <c r="J7575">
        <f t="shared" si="947"/>
        <v>0</v>
      </c>
      <c r="K7575">
        <f>J7575*Weighting!$W$15</f>
        <v>0</v>
      </c>
      <c r="M7575" s="14"/>
    </row>
    <row r="7576" spans="1:13" x14ac:dyDescent="0.25">
      <c r="A7576" s="32" t="str">
        <f>IF(Weighting!$P$16&gt;0,B7576,"")</f>
        <v/>
      </c>
      <c r="B7576">
        <f>Weighting!$C$16</f>
        <v>1.631</v>
      </c>
      <c r="C7576">
        <f>Weighting!$F$16</f>
        <v>0</v>
      </c>
      <c r="D7576" t="b">
        <f>IF(C7576=1,'Data Transformation'!$G$3+0.5*'Data Transformation'!$W$25,IF(C7577=1,D7577-'Data Transformation'!$W$25,FALSE))</f>
        <v>0</v>
      </c>
      <c r="E7576" t="str">
        <f t="array" ref="E7576">IF(ISLOGICAL(D7576),"",FREQUENCY(IF('Data Transformation'!$B$425:$B$8425='Bin Analysis'!$B7563,'Data Transformation'!$G$425:$G$8425),D7576))</f>
        <v/>
      </c>
      <c r="F7576" t="str">
        <f t="shared" si="945"/>
        <v/>
      </c>
      <c r="G7576">
        <f>Weighting!$H$16</f>
        <v>0</v>
      </c>
      <c r="H7576">
        <f t="array" ref="H7576">FREQUENCY(IF('Data Transformation'!$B$4:$B$8425=B7563,'Data Transformation'!$G$4:$G$8425),'Bin Analysis'!$B7576)</f>
        <v>8</v>
      </c>
      <c r="I7576">
        <f t="shared" si="946"/>
        <v>0</v>
      </c>
      <c r="J7576">
        <f t="shared" si="947"/>
        <v>0</v>
      </c>
      <c r="K7576">
        <f>J7576*Weighting!$W$16</f>
        <v>0</v>
      </c>
      <c r="M7576" s="14"/>
    </row>
    <row r="7577" spans="1:13" x14ac:dyDescent="0.25">
      <c r="A7577" s="32" t="str">
        <f>IF(Weighting!$P$17&gt;0,B7577,"")</f>
        <v/>
      </c>
      <c r="B7577">
        <f>Weighting!$C$17</f>
        <v>1.762</v>
      </c>
      <c r="C7577">
        <f>Weighting!$F$17</f>
        <v>0</v>
      </c>
      <c r="D7577" t="b">
        <f>IF(C7577=1,'Data Transformation'!$G$3+0.5*'Data Transformation'!$W$25,IF(C7578=1,D7578-'Data Transformation'!$W$25,FALSE))</f>
        <v>0</v>
      </c>
      <c r="E7577" t="str">
        <f t="array" ref="E7577">IF(ISLOGICAL(D7577),"",FREQUENCY(IF('Data Transformation'!$B$425:$B$8425='Bin Analysis'!$B7563,'Data Transformation'!$G$425:$G$8425),D7577))</f>
        <v/>
      </c>
      <c r="F7577" t="str">
        <f t="shared" si="945"/>
        <v/>
      </c>
      <c r="G7577">
        <f>Weighting!$H$17</f>
        <v>0</v>
      </c>
      <c r="H7577">
        <f t="array" ref="H7577">FREQUENCY(IF('Data Transformation'!$B$4:$B$8425=B7563,'Data Transformation'!$G$4:$G$8425),'Bin Analysis'!$B7577)</f>
        <v>8</v>
      </c>
      <c r="I7577">
        <f t="shared" si="946"/>
        <v>0</v>
      </c>
      <c r="J7577">
        <f t="shared" si="947"/>
        <v>0</v>
      </c>
      <c r="K7577">
        <f>J7577*Weighting!$W$17</f>
        <v>0</v>
      </c>
      <c r="M7577" s="14"/>
    </row>
    <row r="7578" spans="1:13" x14ac:dyDescent="0.25">
      <c r="A7578" s="32" t="str">
        <f>IF(Weighting!$P$18&gt;0,B7578,"")</f>
        <v/>
      </c>
      <c r="B7578">
        <f>Weighting!$C$18</f>
        <v>1.893</v>
      </c>
      <c r="C7578">
        <f>Weighting!$F$18</f>
        <v>0</v>
      </c>
      <c r="D7578" t="b">
        <f>IF(C7578=1,'Data Transformation'!$G$3+0.5*'Data Transformation'!$W$25,IF(C7579=1,D7579-'Data Transformation'!$W$25,FALSE))</f>
        <v>0</v>
      </c>
      <c r="E7578" t="str">
        <f t="array" ref="E7578">IF(ISLOGICAL(D7578),"",FREQUENCY(IF('Data Transformation'!$B$425:$B$8425='Bin Analysis'!$B7563,'Data Transformation'!$G$425:$G$8425),D7578))</f>
        <v/>
      </c>
      <c r="F7578" t="str">
        <f t="shared" si="945"/>
        <v/>
      </c>
      <c r="G7578">
        <f>Weighting!$H$18</f>
        <v>0</v>
      </c>
      <c r="H7578">
        <f t="array" ref="H7578">FREQUENCY(IF('Data Transformation'!$B$4:$B$8425=B7563,'Data Transformation'!$G$4:$G$8425),'Bin Analysis'!$B7578)</f>
        <v>8</v>
      </c>
      <c r="I7578">
        <f t="shared" si="946"/>
        <v>0</v>
      </c>
      <c r="J7578">
        <f t="shared" si="947"/>
        <v>0</v>
      </c>
      <c r="K7578">
        <f>J7578*Weighting!$W$18</f>
        <v>0</v>
      </c>
      <c r="M7578" s="14"/>
    </row>
    <row r="7579" spans="1:13" x14ac:dyDescent="0.25">
      <c r="A7579" s="32" t="str">
        <f>IF(Weighting!$P$19&gt;0,B7579,"")</f>
        <v/>
      </c>
      <c r="B7579">
        <f>Weighting!$C$19</f>
        <v>2.024</v>
      </c>
      <c r="C7579">
        <f>Weighting!$F$19</f>
        <v>0</v>
      </c>
      <c r="D7579" t="b">
        <f>IF(C7579=1,'Data Transformation'!$G$3+0.5*'Data Transformation'!$W$25,IF(C7580=1,D7580-'Data Transformation'!$W$25,FALSE))</f>
        <v>0</v>
      </c>
      <c r="E7579" t="str">
        <f t="array" ref="E7579">IF(ISLOGICAL(D7579),"",FREQUENCY(IF('Data Transformation'!$B$425:$B$8425='Bin Analysis'!$B7563,'Data Transformation'!$G$425:$G$8425),D7579))</f>
        <v/>
      </c>
      <c r="F7579" t="str">
        <f t="shared" si="945"/>
        <v/>
      </c>
      <c r="G7579">
        <f>Weighting!$H$19</f>
        <v>0</v>
      </c>
      <c r="H7579">
        <f t="array" ref="H7579">FREQUENCY(IF('Data Transformation'!$B$4:$B$8425=B7563,'Data Transformation'!$G$4:$G$8425),'Bin Analysis'!$B7579)</f>
        <v>8</v>
      </c>
      <c r="I7579">
        <f t="shared" si="946"/>
        <v>0</v>
      </c>
      <c r="J7579">
        <f t="shared" si="947"/>
        <v>0</v>
      </c>
      <c r="K7579">
        <f>J7579*Weighting!$W$19</f>
        <v>0</v>
      </c>
      <c r="M7579" s="14"/>
    </row>
    <row r="7580" spans="1:13" x14ac:dyDescent="0.25">
      <c r="A7580" s="32" t="str">
        <f>IF(Weighting!$P$20&gt;0,B7580,"")</f>
        <v/>
      </c>
      <c r="B7580">
        <f>Weighting!$C$20</f>
        <v>2.1550000000000002</v>
      </c>
      <c r="C7580">
        <f>Weighting!$F$20</f>
        <v>0</v>
      </c>
      <c r="D7580" t="b">
        <f>IF(C7580=1,'Data Transformation'!$G$3+0.5*'Data Transformation'!$W$25,IF(C7581=1,D7581-'Data Transformation'!$W$25,FALSE))</f>
        <v>0</v>
      </c>
      <c r="E7580" t="str">
        <f t="array" ref="E7580">IF(ISLOGICAL(D7580),"",FREQUENCY(IF('Data Transformation'!$B$425:$B$8425='Bin Analysis'!$B7563,'Data Transformation'!$G$425:$G$8425),D7580))</f>
        <v/>
      </c>
      <c r="F7580" t="str">
        <f t="shared" si="945"/>
        <v/>
      </c>
      <c r="G7580">
        <f>Weighting!$H$20</f>
        <v>0</v>
      </c>
      <c r="H7580">
        <f t="array" ref="H7580">FREQUENCY(IF('Data Transformation'!$B$4:$B$8425=B7563,'Data Transformation'!$G$4:$G$8425),'Bin Analysis'!$B7580)</f>
        <v>8</v>
      </c>
      <c r="I7580">
        <f t="shared" si="946"/>
        <v>0</v>
      </c>
      <c r="J7580">
        <f t="shared" si="947"/>
        <v>0</v>
      </c>
      <c r="K7580">
        <f>J7580*Weighting!$W$20</f>
        <v>0</v>
      </c>
      <c r="M7580" s="14"/>
    </row>
    <row r="7581" spans="1:13" x14ac:dyDescent="0.25">
      <c r="A7581" s="32" t="str">
        <f>IF(Weighting!$P$21&gt;0,B7581,"")</f>
        <v/>
      </c>
      <c r="B7581">
        <f>Weighting!$C$21</f>
        <v>2.2860000000000005</v>
      </c>
      <c r="C7581">
        <f>Weighting!$F$21</f>
        <v>0</v>
      </c>
      <c r="D7581" t="b">
        <f>IF(C7581=1,'Data Transformation'!$G$3+0.5*'Data Transformation'!$W$25,IF(C7582=1,D7582-'Data Transformation'!$W$25,FALSE))</f>
        <v>0</v>
      </c>
      <c r="E7581" t="str">
        <f t="array" ref="E7581">IF(ISLOGICAL(D7581),"",FREQUENCY(IF('Data Transformation'!$B$425:$B$8425='Bin Analysis'!$B7563,'Data Transformation'!$G$425:$G$8425),D7581))</f>
        <v/>
      </c>
      <c r="F7581" t="str">
        <f t="shared" si="945"/>
        <v/>
      </c>
      <c r="G7581">
        <f>Weighting!$H$21</f>
        <v>0</v>
      </c>
      <c r="H7581">
        <f t="array" ref="H7581">FREQUENCY(IF('Data Transformation'!$B$4:$B$8425=B7563,'Data Transformation'!$G$4:$G$8425),'Bin Analysis'!$B7581)</f>
        <v>8</v>
      </c>
      <c r="I7581">
        <f t="shared" si="946"/>
        <v>0</v>
      </c>
      <c r="J7581">
        <f t="shared" si="947"/>
        <v>0</v>
      </c>
      <c r="K7581">
        <f>J7581*Weighting!$W$21</f>
        <v>0</v>
      </c>
      <c r="M7581" s="14"/>
    </row>
    <row r="7582" spans="1:13" x14ac:dyDescent="0.25">
      <c r="A7582" s="32" t="str">
        <f>IF(Weighting!$P$22&gt;0,B7582,"")</f>
        <v/>
      </c>
      <c r="B7582">
        <f>Weighting!$C$22</f>
        <v>2.4170000000000007</v>
      </c>
      <c r="C7582">
        <f>Weighting!$F$22</f>
        <v>0</v>
      </c>
      <c r="D7582" t="b">
        <f>IF(C7582=1,'Data Transformation'!$G$3+0.5*'Data Transformation'!$W$25,IF(C7583=1,D7583-'Data Transformation'!$W$25,FALSE))</f>
        <v>0</v>
      </c>
      <c r="E7582" t="str">
        <f t="array" ref="E7582">IF(ISLOGICAL(D7582),"",FREQUENCY(IF('Data Transformation'!$B$425:$B$8425='Bin Analysis'!$B7563,'Data Transformation'!$G$425:$G$8425),D7582))</f>
        <v/>
      </c>
      <c r="F7582" t="str">
        <f t="shared" si="945"/>
        <v/>
      </c>
      <c r="G7582">
        <f>Weighting!$H$22</f>
        <v>0</v>
      </c>
      <c r="H7582">
        <f t="array" ref="H7582">FREQUENCY(IF('Data Transformation'!$B$4:$B$8425=B7563,'Data Transformation'!$G$4:$G$8425),'Bin Analysis'!$B7582)</f>
        <v>8</v>
      </c>
      <c r="I7582">
        <f t="shared" si="946"/>
        <v>0</v>
      </c>
      <c r="J7582">
        <f t="shared" si="947"/>
        <v>0</v>
      </c>
      <c r="K7582">
        <f>J7582*Weighting!$W$22</f>
        <v>0</v>
      </c>
      <c r="M7582" s="14"/>
    </row>
    <row r="7583" spans="1:13" x14ac:dyDescent="0.25">
      <c r="A7583" s="32" t="str">
        <f>IF(Weighting!$P$23&gt;0,B7583,"")</f>
        <v/>
      </c>
      <c r="B7583">
        <f>Weighting!$C$23</f>
        <v>2.5480000000000009</v>
      </c>
      <c r="C7583">
        <f>Weighting!$F$23</f>
        <v>0</v>
      </c>
      <c r="D7583" t="b">
        <f>IF(C7583=1,'Data Transformation'!$G$3+0.5*'Data Transformation'!$W$25,IF(C7584=1,D7584-'Data Transformation'!$W$25,FALSE))</f>
        <v>0</v>
      </c>
      <c r="E7583" t="str">
        <f t="array" ref="E7583">IF(ISLOGICAL(D7583),"",FREQUENCY(IF('Data Transformation'!$B$425:$B$8425='Bin Analysis'!$B7563,'Data Transformation'!$G$425:$G$8425),D7583))</f>
        <v/>
      </c>
      <c r="F7583" t="str">
        <f t="shared" si="945"/>
        <v/>
      </c>
      <c r="G7583">
        <f>Weighting!$H$23</f>
        <v>0</v>
      </c>
      <c r="H7583">
        <f t="array" ref="H7583">FREQUENCY(IF('Data Transformation'!$B$4:$B$8425=B7563,'Data Transformation'!$G$4:$G$8425),'Bin Analysis'!$B7583)</f>
        <v>8</v>
      </c>
      <c r="I7583">
        <f t="shared" si="946"/>
        <v>0</v>
      </c>
      <c r="J7583">
        <f t="shared" si="947"/>
        <v>0</v>
      </c>
      <c r="K7583">
        <f>J7583*Weighting!$W$23</f>
        <v>0</v>
      </c>
      <c r="M7583" s="14"/>
    </row>
    <row r="7584" spans="1:13" x14ac:dyDescent="0.25">
      <c r="A7584" s="32" t="str">
        <f>IF(Weighting!$P$24&gt;0,B7584,"")</f>
        <v/>
      </c>
      <c r="B7584">
        <f>Weighting!$C$24</f>
        <v>2.6790000000000012</v>
      </c>
      <c r="C7584">
        <f>Weighting!$F$24</f>
        <v>0</v>
      </c>
      <c r="D7584" t="b">
        <f>IF(C7584=1,'Data Transformation'!$G$3+0.5*'Data Transformation'!$W$25,IF(C7585=1,D7585-'Data Transformation'!$W$25,FALSE))</f>
        <v>0</v>
      </c>
      <c r="E7584" t="str">
        <f t="array" ref="E7584">IF(ISLOGICAL(D7584),"",FREQUENCY(IF('Data Transformation'!$B$425:$B$8425='Bin Analysis'!$B7563,'Data Transformation'!$G$425:$G$8425),D7584))</f>
        <v/>
      </c>
      <c r="F7584" t="str">
        <f t="shared" si="945"/>
        <v/>
      </c>
      <c r="G7584">
        <f>Weighting!$H$24</f>
        <v>0</v>
      </c>
      <c r="H7584">
        <f t="array" ref="H7584">FREQUENCY(IF('Data Transformation'!$B$4:$B$8425=B7563,'Data Transformation'!$G$4:$G$8425),'Bin Analysis'!$B7584)</f>
        <v>8</v>
      </c>
      <c r="I7584">
        <f t="shared" si="946"/>
        <v>0</v>
      </c>
      <c r="J7584">
        <f t="shared" si="947"/>
        <v>0</v>
      </c>
      <c r="K7584">
        <f>J7584*Weighting!$W$24</f>
        <v>0</v>
      </c>
      <c r="M7584" s="14"/>
    </row>
    <row r="7585" spans="1:25" x14ac:dyDescent="0.25">
      <c r="A7585" s="32" t="str">
        <f>IF(Weighting!$P$25&gt;0,B7585,"")</f>
        <v/>
      </c>
      <c r="B7585">
        <f>Weighting!$C$25</f>
        <v>2.8100000000000014</v>
      </c>
      <c r="C7585">
        <f>Weighting!$F$25</f>
        <v>0</v>
      </c>
      <c r="D7585" t="b">
        <f>IF(C7585=1,'Data Transformation'!$G$3+0.5*'Data Transformation'!$W$25,IF(C7586=1,D7586-'Data Transformation'!$W$25,FALSE))</f>
        <v>0</v>
      </c>
      <c r="E7585" t="str">
        <f t="array" ref="E7585">IF(ISLOGICAL(D7585),"",FREQUENCY(IF('Data Transformation'!$B$425:$B$8425='Bin Analysis'!$B7563,'Data Transformation'!$G$425:$G$8425),D7585))</f>
        <v/>
      </c>
      <c r="F7585" t="str">
        <f t="shared" si="945"/>
        <v/>
      </c>
      <c r="G7585">
        <f>Weighting!$H$25</f>
        <v>0</v>
      </c>
      <c r="H7585">
        <f t="array" ref="H7585">FREQUENCY(IF('Data Transformation'!$B$4:$B$8425=B7563,'Data Transformation'!$G$4:$G$8425),'Bin Analysis'!$B7585)</f>
        <v>8</v>
      </c>
      <c r="I7585">
        <f t="shared" si="946"/>
        <v>0</v>
      </c>
      <c r="J7585">
        <f t="shared" si="947"/>
        <v>0</v>
      </c>
      <c r="K7585">
        <f>J7585*Weighting!$W$25</f>
        <v>0</v>
      </c>
      <c r="M7585" s="14"/>
    </row>
    <row r="7586" spans="1:25" x14ac:dyDescent="0.25">
      <c r="O7586"/>
      <c r="P7586"/>
      <c r="Q7586"/>
      <c r="R7586"/>
    </row>
    <row r="7587" spans="1:25" ht="23.25" x14ac:dyDescent="0.35">
      <c r="A7587" s="21" t="s">
        <v>0</v>
      </c>
      <c r="B7587" s="21" t="str">
        <f>IFERROR(VLOOKUP(C7587,'Data Transformation'!$L$6:$M$426,2,FALSE),"")</f>
        <v/>
      </c>
      <c r="C7587" s="21">
        <f>C7563+1</f>
        <v>316</v>
      </c>
      <c r="D7587" s="21"/>
      <c r="E7587" s="21"/>
      <c r="F7587" s="21"/>
      <c r="G7587" s="21"/>
      <c r="H7587" s="22"/>
      <c r="I7587" s="22"/>
      <c r="J7587" s="22"/>
      <c r="K7587" s="21"/>
      <c r="L7587" s="21" t="str">
        <f>B7587</f>
        <v/>
      </c>
      <c r="M7587" s="23" t="e">
        <f>INDEX('Data Transformation'!$O$4:$O$424,MATCH($B7587,'Data Transformation'!$M$4:$M$424,0),MATCH($M$2,'Data Transformation'!$O$3,0))</f>
        <v>#N/A</v>
      </c>
      <c r="N7587" s="27" t="e">
        <f>IF('Input and Summary Results'!$J$16="minimum",'Bin Analysis'!X7588/(M7587-1),'Bin Analysis'!Y7587/('Bin Analysis'!M7587-1))</f>
        <v>#N/A</v>
      </c>
      <c r="O7587" s="27" t="e">
        <f>IF(M7587=FALSE,NA(),(VLOOKUP(1,C7590:K7609,4,FALSE))/(M7587-1))</f>
        <v>#N/A</v>
      </c>
      <c r="P7587" s="27" t="e">
        <f>IF(M7587=FALSE,NA(),SUM(J7590:J7609)/Weighting!$S$5)</f>
        <v>#N/A</v>
      </c>
      <c r="Q7587" s="27" t="e">
        <f>IF(M7587=FALSE,NA(),SUM(K7590:K7609)/Weighting!$S$6)</f>
        <v>#N/A</v>
      </c>
      <c r="R7587" s="27" t="e">
        <f>IF(M7587=FALSE,NA(),(VLOOKUP(1,G7590:K7609,3,FALSE))/(M7587-1))</f>
        <v>#N/A</v>
      </c>
      <c r="S7587" s="22" t="e">
        <f>IF(M7587=FALSE,NA(),IF(SUM(J7590:J7609)=2,"yes","no"))</f>
        <v>#N/A</v>
      </c>
      <c r="X7587" s="2" cm="2">
        <f t="array" ref="X7587:X7588">FREQUENCY(IF('Data Transformation'!$B$425:$B$6424='Bin Analysis'!L7587,'Data Transformation'!$G$425:$G$6424),'Data Transformation'!$U$11)</f>
        <v>0</v>
      </c>
      <c r="Y7587" s="2" cm="2">
        <f t="array" ref="Y7587:Y7588">FREQUENCY(IF('Data Transformation'!$B$425:$B$6424='Bin Analysis'!L7587,'Data Transformation'!$G$425:$G$6424),'Data Transformation'!$U$12)</f>
        <v>0</v>
      </c>
    </row>
    <row r="7588" spans="1:25" x14ac:dyDescent="0.25">
      <c r="A7588" s="14" t="s">
        <v>67</v>
      </c>
      <c r="B7588" t="s">
        <v>47</v>
      </c>
      <c r="C7588" t="s">
        <v>5</v>
      </c>
      <c r="D7588" t="s">
        <v>100</v>
      </c>
      <c r="E7588" t="s">
        <v>101</v>
      </c>
      <c r="F7588" t="s">
        <v>102</v>
      </c>
      <c r="G7588" t="s">
        <v>70</v>
      </c>
      <c r="H7588" t="s">
        <v>31</v>
      </c>
      <c r="I7588" t="s">
        <v>32</v>
      </c>
      <c r="J7588" t="s">
        <v>46</v>
      </c>
      <c r="K7588" s="14" t="s">
        <v>45</v>
      </c>
      <c r="M7588" s="14"/>
      <c r="X7588" s="2">
        <v>0</v>
      </c>
      <c r="Y7588" s="2">
        <v>0</v>
      </c>
    </row>
    <row r="7589" spans="1:25" x14ac:dyDescent="0.25">
      <c r="A7589" s="32"/>
      <c r="D7589" t="b">
        <f>IF(C7589=1,'Data Transformation'!$G$3+0.5*'Data Transformation'!$W$25,IF(C7590=1,D7590-'Data Transformation'!$W$25,FALSE))</f>
        <v>0</v>
      </c>
      <c r="E7589" t="str">
        <f t="array" ref="E7589">IF(ISLOGICAL(D7589),"",FREQUENCY(IF('Data Transformation'!$B$425:$B$8425='Bin Analysis'!$B7587,'Data Transformation'!$G$425:$G$8425),D7589))</f>
        <v/>
      </c>
      <c r="F7589" t="str">
        <f>IF(ISLOGICAL(D7589),"",E7589-E7588)</f>
        <v/>
      </c>
      <c r="M7589" s="14"/>
    </row>
    <row r="7590" spans="1:25" x14ac:dyDescent="0.25">
      <c r="A7590" s="32">
        <f>IF(Weighting!$P$6&gt;0,B7590,"")</f>
        <v>0.32100000000000001</v>
      </c>
      <c r="B7590">
        <f>Weighting!$C$6</f>
        <v>0.32100000000000001</v>
      </c>
      <c r="C7590">
        <f>Weighting!$F$6</f>
        <v>0</v>
      </c>
      <c r="D7590" t="b">
        <f>IF(C7590=1,'Data Transformation'!$G$3+0.5*'Data Transformation'!$W$25,IF(C7591=1,D7591-'Data Transformation'!$W$25,FALSE))</f>
        <v>0</v>
      </c>
      <c r="E7590" t="str">
        <f t="array" ref="E7590">IF(ISLOGICAL(D7590),"",FREQUENCY(IF('Data Transformation'!$B$425:$B$8425='Bin Analysis'!$B7587,'Data Transformation'!$G$425:$G$8425),D7590))</f>
        <v/>
      </c>
      <c r="F7590" t="str">
        <f>IF(ISLOGICAL(D7590),"",E7590-E7589)</f>
        <v/>
      </c>
      <c r="G7590">
        <f>Weighting!$H$6</f>
        <v>1</v>
      </c>
      <c r="H7590">
        <f t="array" ref="H7590">FREQUENCY(IF('Data Transformation'!$B$4:$B$8425=B7587,'Data Transformation'!$G$4:$G$8425),'Bin Analysis'!$B7590)</f>
        <v>2073</v>
      </c>
      <c r="I7590">
        <f>H7590-H7589</f>
        <v>2073</v>
      </c>
      <c r="J7590">
        <f>IF(I7590=0,0,1)</f>
        <v>1</v>
      </c>
      <c r="K7590">
        <f>J7590*Weighting!$W$6</f>
        <v>1</v>
      </c>
      <c r="M7590" s="14"/>
    </row>
    <row r="7591" spans="1:25" x14ac:dyDescent="0.25">
      <c r="A7591" s="32">
        <f>IF(Weighting!$P$7&gt;0,B7591,"")</f>
        <v>0.45200000000000001</v>
      </c>
      <c r="B7591">
        <f>Weighting!$C$7</f>
        <v>0.45200000000000001</v>
      </c>
      <c r="C7591">
        <f>Weighting!$F$7</f>
        <v>0</v>
      </c>
      <c r="D7591" t="b">
        <f>IF(C7591=1,'Data Transformation'!$G$3+0.5*'Data Transformation'!$W$25,IF(C7592=1,D7592-'Data Transformation'!$W$25,FALSE))</f>
        <v>0</v>
      </c>
      <c r="E7591" t="str">
        <f t="array" ref="E7591">IF(ISLOGICAL(D7591),"",FREQUENCY(IF('Data Transformation'!$B$425:$B$8425='Bin Analysis'!$B7587,'Data Transformation'!$G$425:$G$8425),D7591))</f>
        <v/>
      </c>
      <c r="F7591" t="str">
        <f t="shared" ref="F7591:F7609" si="948">IF(ISLOGICAL(D7591),"",E7591-E7590)</f>
        <v/>
      </c>
      <c r="G7591">
        <f>Weighting!$H$7</f>
        <v>0</v>
      </c>
      <c r="H7591">
        <f t="array" ref="H7591">FREQUENCY(IF('Data Transformation'!$B$4:$B$8425=B7587,'Data Transformation'!$G$4:$G$8425),'Bin Analysis'!$B7591)</f>
        <v>2073</v>
      </c>
      <c r="I7591">
        <f t="shared" ref="I7591:I7609" si="949">H7591-H7590</f>
        <v>0</v>
      </c>
      <c r="J7591">
        <f>IF(I7591=0,0,1)</f>
        <v>0</v>
      </c>
      <c r="K7591">
        <f>J7591*Weighting!$W$7</f>
        <v>0</v>
      </c>
      <c r="M7591" s="14"/>
    </row>
    <row r="7592" spans="1:25" x14ac:dyDescent="0.25">
      <c r="A7592" s="32">
        <f>IF(Weighting!$P$8&gt;0,B7592,"")</f>
        <v>0.58299999999999996</v>
      </c>
      <c r="B7592">
        <f>Weighting!$C$8</f>
        <v>0.58299999999999996</v>
      </c>
      <c r="C7592">
        <f>Weighting!$F$8</f>
        <v>0</v>
      </c>
      <c r="D7592" t="b">
        <f>IF(C7592=1,'Data Transformation'!$G$3+0.5*'Data Transformation'!$W$25,IF(C7593=1,D7593-'Data Transformation'!$W$25,FALSE))</f>
        <v>0</v>
      </c>
      <c r="E7592" t="str">
        <f t="array" ref="E7592">IF(ISLOGICAL(D7592),"",FREQUENCY(IF('Data Transformation'!$B$425:$B$8425='Bin Analysis'!$B7587,'Data Transformation'!$G$425:$G$8425),D7592))</f>
        <v/>
      </c>
      <c r="F7592" t="str">
        <f t="shared" si="948"/>
        <v/>
      </c>
      <c r="G7592">
        <f>Weighting!$H$8</f>
        <v>0</v>
      </c>
      <c r="H7592">
        <f t="array" ref="H7592">FREQUENCY(IF('Data Transformation'!$B$4:$B$8425=B7587,'Data Transformation'!$G$4:$G$8425),'Bin Analysis'!$B7592)</f>
        <v>2073</v>
      </c>
      <c r="I7592">
        <f t="shared" si="949"/>
        <v>0</v>
      </c>
      <c r="J7592">
        <f t="shared" ref="J7592:J7609" si="950">IF(I7592=0,0,1)</f>
        <v>0</v>
      </c>
      <c r="K7592">
        <f>J7592*Weighting!$W$8</f>
        <v>0</v>
      </c>
      <c r="M7592" s="14"/>
    </row>
    <row r="7593" spans="1:25" x14ac:dyDescent="0.25">
      <c r="A7593" s="32">
        <f>IF(Weighting!$P$9&gt;0,B7593,"")</f>
        <v>0.71399999999999997</v>
      </c>
      <c r="B7593" s="50">
        <f>Weighting!$C$9</f>
        <v>0.71399999999999997</v>
      </c>
      <c r="C7593">
        <f>Weighting!$F$9</f>
        <v>0</v>
      </c>
      <c r="D7593" t="b">
        <f>IF(C7593=1,'Data Transformation'!$G$3+0.5*'Data Transformation'!$W$25,IF(C7594=1,D7594-'Data Transformation'!$W$25,FALSE))</f>
        <v>0</v>
      </c>
      <c r="E7593" t="str">
        <f t="array" ref="E7593">IF(ISLOGICAL(D7593),"",FREQUENCY(IF('Data Transformation'!$B$425:$B$8425='Bin Analysis'!$B7587,'Data Transformation'!$G$425:$G$8425),D7593))</f>
        <v/>
      </c>
      <c r="F7593" t="str">
        <f t="shared" si="948"/>
        <v/>
      </c>
      <c r="G7593">
        <f>Weighting!$H$9</f>
        <v>0</v>
      </c>
      <c r="H7593">
        <f t="array" ref="H7593">FREQUENCY(IF('Data Transformation'!$B$4:$B$8425=B7587,'Data Transformation'!$G$4:$G$8425),'Bin Analysis'!$B7593)</f>
        <v>2073</v>
      </c>
      <c r="I7593">
        <f t="shared" si="949"/>
        <v>0</v>
      </c>
      <c r="J7593">
        <f t="shared" si="950"/>
        <v>0</v>
      </c>
      <c r="K7593">
        <f>J7593*Weighting!$W$9</f>
        <v>0</v>
      </c>
      <c r="M7593" s="14"/>
    </row>
    <row r="7594" spans="1:25" x14ac:dyDescent="0.25">
      <c r="A7594" s="32">
        <f>IF(Weighting!$P$10&gt;0,B7594,"")</f>
        <v>0.84499999999999997</v>
      </c>
      <c r="B7594">
        <f>Weighting!$C$10</f>
        <v>0.84499999999999997</v>
      </c>
      <c r="C7594">
        <f>Weighting!$F$10</f>
        <v>0</v>
      </c>
      <c r="D7594" t="b">
        <f>IF(C7594=1,'Data Transformation'!$G$3+0.5*'Data Transformation'!$W$25,IF(C7595=1,D7595-'Data Transformation'!$W$25,FALSE))</f>
        <v>0</v>
      </c>
      <c r="E7594" t="str">
        <f t="array" ref="E7594">IF(ISLOGICAL(D7594),"",FREQUENCY(IF('Data Transformation'!$B$425:$B$8425='Bin Analysis'!$B7587,'Data Transformation'!$G$425:$G$8425),D7594))</f>
        <v/>
      </c>
      <c r="F7594" t="str">
        <f t="shared" si="948"/>
        <v/>
      </c>
      <c r="G7594">
        <f>Weighting!$H$10</f>
        <v>0</v>
      </c>
      <c r="H7594">
        <f t="array" ref="H7594">FREQUENCY(IF('Data Transformation'!$B$4:$B$8425=B7587,'Data Transformation'!$G$4:$G$8425),'Bin Analysis'!$B7594)</f>
        <v>2073</v>
      </c>
      <c r="I7594">
        <f t="shared" si="949"/>
        <v>0</v>
      </c>
      <c r="J7594">
        <f t="shared" si="950"/>
        <v>0</v>
      </c>
      <c r="K7594">
        <f>J7594*Weighting!$W$10</f>
        <v>0</v>
      </c>
      <c r="M7594" s="14"/>
    </row>
    <row r="7595" spans="1:25" x14ac:dyDescent="0.25">
      <c r="A7595" s="32">
        <f>IF(Weighting!$P$11&gt;0,B7595,"")</f>
        <v>0.97599999999999998</v>
      </c>
      <c r="B7595">
        <f>Weighting!$C$11</f>
        <v>0.97599999999999998</v>
      </c>
      <c r="C7595">
        <f>Weighting!$F$11</f>
        <v>0</v>
      </c>
      <c r="D7595">
        <f>IF(C7595=1,'Data Transformation'!$G$3+0.5*'Data Transformation'!$W$25,IF(C7596=1,D7596-'Data Transformation'!$W$25,FALSE))</f>
        <v>0.86899999999999999</v>
      </c>
      <c r="E7595">
        <f t="array" ref="E7595">IF(ISLOGICAL(D7595),"",FREQUENCY(IF('Data Transformation'!$B$425:$B$8425='Bin Analysis'!$B7587,'Data Transformation'!$G$425:$G$8425),D7595))</f>
        <v>2001</v>
      </c>
      <c r="F7595" t="e">
        <f t="shared" si="948"/>
        <v>#VALUE!</v>
      </c>
      <c r="G7595">
        <f>Weighting!$H$11</f>
        <v>0</v>
      </c>
      <c r="H7595">
        <f t="array" ref="H7595">FREQUENCY(IF('Data Transformation'!$B$4:$B$8425=B7587,'Data Transformation'!$G$4:$G$8425),'Bin Analysis'!$B7595)</f>
        <v>2073</v>
      </c>
      <c r="I7595">
        <f t="shared" si="949"/>
        <v>0</v>
      </c>
      <c r="J7595">
        <f t="shared" si="950"/>
        <v>0</v>
      </c>
      <c r="K7595">
        <f>J7595*Weighting!$W$11</f>
        <v>0</v>
      </c>
      <c r="M7595" s="14"/>
    </row>
    <row r="7596" spans="1:25" x14ac:dyDescent="0.25">
      <c r="A7596" s="32">
        <f>IF(Weighting!$P$12&gt;0,B7596,"")</f>
        <v>1.107</v>
      </c>
      <c r="B7596">
        <f>Weighting!$C$12</f>
        <v>1.107</v>
      </c>
      <c r="C7596">
        <f>Weighting!$F$12</f>
        <v>1</v>
      </c>
      <c r="D7596">
        <f>IF(C7596=1,'Data Transformation'!$G$3+0.5*'Data Transformation'!$W$25,IF(C7597=1,D7597-'Data Transformation'!$W$25,FALSE))</f>
        <v>1.131</v>
      </c>
      <c r="E7596">
        <f t="array" ref="E7596">IF(ISLOGICAL(D7596),"",FREQUENCY(IF('Data Transformation'!$B$425:$B$8425='Bin Analysis'!$B7587,'Data Transformation'!$G$425:$G$8425),D7596))</f>
        <v>2001</v>
      </c>
      <c r="F7596">
        <f t="shared" si="948"/>
        <v>0</v>
      </c>
      <c r="G7596">
        <f>Weighting!$H$12</f>
        <v>0</v>
      </c>
      <c r="H7596">
        <f t="array" ref="H7596">FREQUENCY(IF('Data Transformation'!$B$4:$B$8425=B7587,'Data Transformation'!$G$4:$G$8425),'Bin Analysis'!$B7596)</f>
        <v>2073</v>
      </c>
      <c r="I7596">
        <f t="shared" si="949"/>
        <v>0</v>
      </c>
      <c r="J7596">
        <f t="shared" si="950"/>
        <v>0</v>
      </c>
      <c r="K7596">
        <f>J7596*Weighting!$W$12</f>
        <v>0</v>
      </c>
      <c r="M7596" s="14"/>
    </row>
    <row r="7597" spans="1:25" x14ac:dyDescent="0.25">
      <c r="A7597" s="32">
        <f>IF(Weighting!$P$13&gt;0,B7597,"")</f>
        <v>1.238</v>
      </c>
      <c r="B7597">
        <f>Weighting!$C$13</f>
        <v>1.238</v>
      </c>
      <c r="C7597">
        <f>Weighting!$F$13</f>
        <v>0</v>
      </c>
      <c r="D7597" t="b">
        <f>IF(C7597=1,'Data Transformation'!$G$3+0.5*'Data Transformation'!$W$25,IF(C7598=1,D7598-'Data Transformation'!$W$25,FALSE))</f>
        <v>0</v>
      </c>
      <c r="E7597" t="str">
        <f t="array" ref="E7597">IF(ISLOGICAL(D7597),"",FREQUENCY(IF('Data Transformation'!$B$425:$B$8425='Bin Analysis'!$B7587,'Data Transformation'!$G$425:$G$8425),D7597))</f>
        <v/>
      </c>
      <c r="F7597" t="str">
        <f t="shared" si="948"/>
        <v/>
      </c>
      <c r="G7597">
        <f>Weighting!$H$13</f>
        <v>0</v>
      </c>
      <c r="H7597">
        <f t="array" ref="H7597">FREQUENCY(IF('Data Transformation'!$B$4:$B$8425=B7587,'Data Transformation'!$G$4:$G$8425),'Bin Analysis'!$B7597)</f>
        <v>2073</v>
      </c>
      <c r="I7597">
        <f t="shared" si="949"/>
        <v>0</v>
      </c>
      <c r="J7597">
        <f t="shared" si="950"/>
        <v>0</v>
      </c>
      <c r="K7597">
        <f>J7597*Weighting!$W$13</f>
        <v>0</v>
      </c>
      <c r="M7597" s="14"/>
    </row>
    <row r="7598" spans="1:25" x14ac:dyDescent="0.25">
      <c r="A7598" s="32">
        <f>IF(Weighting!$P$14&gt;0,B7598,"")</f>
        <v>1.369</v>
      </c>
      <c r="B7598">
        <f>Weighting!$C$14</f>
        <v>1.369</v>
      </c>
      <c r="C7598">
        <f>Weighting!$F$14</f>
        <v>0</v>
      </c>
      <c r="D7598" t="b">
        <f>IF(C7598=1,'Data Transformation'!$G$3+0.5*'Data Transformation'!$W$25,IF(C7599=1,D7599-'Data Transformation'!$W$25,FALSE))</f>
        <v>0</v>
      </c>
      <c r="E7598" t="str">
        <f t="array" ref="E7598">IF(ISLOGICAL(D7598),"",FREQUENCY(IF('Data Transformation'!$B$425:$B$8425='Bin Analysis'!$B7587,'Data Transformation'!$G$425:$G$8425),D7598))</f>
        <v/>
      </c>
      <c r="F7598" t="str">
        <f t="shared" si="948"/>
        <v/>
      </c>
      <c r="G7598">
        <f>Weighting!$H$14</f>
        <v>0</v>
      </c>
      <c r="H7598">
        <f t="array" ref="H7598">FREQUENCY(IF('Data Transformation'!$B$4:$B$8425=B7587,'Data Transformation'!$G$4:$G$8425),'Bin Analysis'!$B7598)</f>
        <v>2073</v>
      </c>
      <c r="I7598">
        <f t="shared" si="949"/>
        <v>0</v>
      </c>
      <c r="J7598">
        <f t="shared" si="950"/>
        <v>0</v>
      </c>
      <c r="K7598">
        <f>J7598*Weighting!$W$14</f>
        <v>0</v>
      </c>
      <c r="M7598" s="14"/>
    </row>
    <row r="7599" spans="1:25" x14ac:dyDescent="0.25">
      <c r="A7599" s="32">
        <f>IF(Weighting!$P$15&gt;0,B7599,"")</f>
        <v>1.5000009999999999</v>
      </c>
      <c r="B7599">
        <f>Weighting!$C$15</f>
        <v>1.5000009999999999</v>
      </c>
      <c r="C7599">
        <f>Weighting!$F$15</f>
        <v>0</v>
      </c>
      <c r="D7599" t="b">
        <f>IF(C7599=1,'Data Transformation'!$G$3+0.5*'Data Transformation'!$W$25,IF(C7600=1,D7600-'Data Transformation'!$W$25,FALSE))</f>
        <v>0</v>
      </c>
      <c r="E7599" t="str">
        <f t="array" ref="E7599">IF(ISLOGICAL(D7599),"",FREQUENCY(IF('Data Transformation'!$B$425:$B$8425='Bin Analysis'!$B7587,'Data Transformation'!$G$425:$G$8425),D7599))</f>
        <v/>
      </c>
      <c r="F7599" t="str">
        <f t="shared" si="948"/>
        <v/>
      </c>
      <c r="G7599">
        <f>Weighting!$H$15</f>
        <v>0</v>
      </c>
      <c r="H7599">
        <f t="array" ref="H7599">FREQUENCY(IF('Data Transformation'!$B$4:$B$8425=B7587,'Data Transformation'!$G$4:$G$8425),'Bin Analysis'!$B7599)</f>
        <v>2073</v>
      </c>
      <c r="I7599">
        <f t="shared" si="949"/>
        <v>0</v>
      </c>
      <c r="J7599">
        <f t="shared" si="950"/>
        <v>0</v>
      </c>
      <c r="K7599">
        <f>J7599*Weighting!$W$15</f>
        <v>0</v>
      </c>
      <c r="M7599" s="14"/>
    </row>
    <row r="7600" spans="1:25" x14ac:dyDescent="0.25">
      <c r="A7600" s="32" t="str">
        <f>IF(Weighting!$P$16&gt;0,B7600,"")</f>
        <v/>
      </c>
      <c r="B7600">
        <f>Weighting!$C$16</f>
        <v>1.631</v>
      </c>
      <c r="C7600">
        <f>Weighting!$F$16</f>
        <v>0</v>
      </c>
      <c r="D7600" t="b">
        <f>IF(C7600=1,'Data Transformation'!$G$3+0.5*'Data Transformation'!$W$25,IF(C7601=1,D7601-'Data Transformation'!$W$25,FALSE))</f>
        <v>0</v>
      </c>
      <c r="E7600" t="str">
        <f t="array" ref="E7600">IF(ISLOGICAL(D7600),"",FREQUENCY(IF('Data Transformation'!$B$425:$B$8425='Bin Analysis'!$B7587,'Data Transformation'!$G$425:$G$8425),D7600))</f>
        <v/>
      </c>
      <c r="F7600" t="str">
        <f t="shared" si="948"/>
        <v/>
      </c>
      <c r="G7600">
        <f>Weighting!$H$16</f>
        <v>0</v>
      </c>
      <c r="H7600">
        <f t="array" ref="H7600">FREQUENCY(IF('Data Transformation'!$B$4:$B$8425=B7587,'Data Transformation'!$G$4:$G$8425),'Bin Analysis'!$B7600)</f>
        <v>2073</v>
      </c>
      <c r="I7600">
        <f t="shared" si="949"/>
        <v>0</v>
      </c>
      <c r="J7600">
        <f t="shared" si="950"/>
        <v>0</v>
      </c>
      <c r="K7600">
        <f>J7600*Weighting!$W$16</f>
        <v>0</v>
      </c>
      <c r="M7600" s="14"/>
    </row>
    <row r="7601" spans="1:25" x14ac:dyDescent="0.25">
      <c r="A7601" s="32" t="str">
        <f>IF(Weighting!$P$17&gt;0,B7601,"")</f>
        <v/>
      </c>
      <c r="B7601">
        <f>Weighting!$C$17</f>
        <v>1.762</v>
      </c>
      <c r="C7601">
        <f>Weighting!$F$17</f>
        <v>0</v>
      </c>
      <c r="D7601" t="b">
        <f>IF(C7601=1,'Data Transformation'!$G$3+0.5*'Data Transformation'!$W$25,IF(C7602=1,D7602-'Data Transformation'!$W$25,FALSE))</f>
        <v>0</v>
      </c>
      <c r="E7601" t="str">
        <f t="array" ref="E7601">IF(ISLOGICAL(D7601),"",FREQUENCY(IF('Data Transformation'!$B$425:$B$8425='Bin Analysis'!$B7587,'Data Transformation'!$G$425:$G$8425),D7601))</f>
        <v/>
      </c>
      <c r="F7601" t="str">
        <f t="shared" si="948"/>
        <v/>
      </c>
      <c r="G7601">
        <f>Weighting!$H$17</f>
        <v>0</v>
      </c>
      <c r="H7601">
        <f t="array" ref="H7601">FREQUENCY(IF('Data Transformation'!$B$4:$B$8425=B7587,'Data Transformation'!$G$4:$G$8425),'Bin Analysis'!$B7601)</f>
        <v>2073</v>
      </c>
      <c r="I7601">
        <f t="shared" si="949"/>
        <v>0</v>
      </c>
      <c r="J7601">
        <f t="shared" si="950"/>
        <v>0</v>
      </c>
      <c r="K7601">
        <f>J7601*Weighting!$W$17</f>
        <v>0</v>
      </c>
      <c r="M7601" s="14"/>
    </row>
    <row r="7602" spans="1:25" x14ac:dyDescent="0.25">
      <c r="A7602" s="32" t="str">
        <f>IF(Weighting!$P$18&gt;0,B7602,"")</f>
        <v/>
      </c>
      <c r="B7602">
        <f>Weighting!$C$18</f>
        <v>1.893</v>
      </c>
      <c r="C7602">
        <f>Weighting!$F$18</f>
        <v>0</v>
      </c>
      <c r="D7602" t="b">
        <f>IF(C7602=1,'Data Transformation'!$G$3+0.5*'Data Transformation'!$W$25,IF(C7603=1,D7603-'Data Transformation'!$W$25,FALSE))</f>
        <v>0</v>
      </c>
      <c r="E7602" t="str">
        <f t="array" ref="E7602">IF(ISLOGICAL(D7602),"",FREQUENCY(IF('Data Transformation'!$B$425:$B$8425='Bin Analysis'!$B7587,'Data Transformation'!$G$425:$G$8425),D7602))</f>
        <v/>
      </c>
      <c r="F7602" t="str">
        <f t="shared" si="948"/>
        <v/>
      </c>
      <c r="G7602">
        <f>Weighting!$H$18</f>
        <v>0</v>
      </c>
      <c r="H7602">
        <f t="array" ref="H7602">FREQUENCY(IF('Data Transformation'!$B$4:$B$8425=B7587,'Data Transformation'!$G$4:$G$8425),'Bin Analysis'!$B7602)</f>
        <v>2073</v>
      </c>
      <c r="I7602">
        <f t="shared" si="949"/>
        <v>0</v>
      </c>
      <c r="J7602">
        <f t="shared" si="950"/>
        <v>0</v>
      </c>
      <c r="K7602">
        <f>J7602*Weighting!$W$18</f>
        <v>0</v>
      </c>
      <c r="M7602" s="14"/>
    </row>
    <row r="7603" spans="1:25" x14ac:dyDescent="0.25">
      <c r="A7603" s="32" t="str">
        <f>IF(Weighting!$P$19&gt;0,B7603,"")</f>
        <v/>
      </c>
      <c r="B7603">
        <f>Weighting!$C$19</f>
        <v>2.024</v>
      </c>
      <c r="C7603">
        <f>Weighting!$F$19</f>
        <v>0</v>
      </c>
      <c r="D7603" t="b">
        <f>IF(C7603=1,'Data Transformation'!$G$3+0.5*'Data Transformation'!$W$25,IF(C7604=1,D7604-'Data Transformation'!$W$25,FALSE))</f>
        <v>0</v>
      </c>
      <c r="E7603" t="str">
        <f t="array" ref="E7603">IF(ISLOGICAL(D7603),"",FREQUENCY(IF('Data Transformation'!$B$425:$B$8425='Bin Analysis'!$B7587,'Data Transformation'!$G$425:$G$8425),D7603))</f>
        <v/>
      </c>
      <c r="F7603" t="str">
        <f t="shared" si="948"/>
        <v/>
      </c>
      <c r="G7603">
        <f>Weighting!$H$19</f>
        <v>0</v>
      </c>
      <c r="H7603">
        <f t="array" ref="H7603">FREQUENCY(IF('Data Transformation'!$B$4:$B$8425=B7587,'Data Transformation'!$G$4:$G$8425),'Bin Analysis'!$B7603)</f>
        <v>2073</v>
      </c>
      <c r="I7603">
        <f t="shared" si="949"/>
        <v>0</v>
      </c>
      <c r="J7603">
        <f t="shared" si="950"/>
        <v>0</v>
      </c>
      <c r="K7603">
        <f>J7603*Weighting!$W$19</f>
        <v>0</v>
      </c>
      <c r="M7603" s="14"/>
    </row>
    <row r="7604" spans="1:25" x14ac:dyDescent="0.25">
      <c r="A7604" s="32" t="str">
        <f>IF(Weighting!$P$20&gt;0,B7604,"")</f>
        <v/>
      </c>
      <c r="B7604">
        <f>Weighting!$C$20</f>
        <v>2.1550000000000002</v>
      </c>
      <c r="C7604">
        <f>Weighting!$F$20</f>
        <v>0</v>
      </c>
      <c r="D7604" t="b">
        <f>IF(C7604=1,'Data Transformation'!$G$3+0.5*'Data Transformation'!$W$25,IF(C7605=1,D7605-'Data Transformation'!$W$25,FALSE))</f>
        <v>0</v>
      </c>
      <c r="E7604" t="str">
        <f t="array" ref="E7604">IF(ISLOGICAL(D7604),"",FREQUENCY(IF('Data Transformation'!$B$425:$B$8425='Bin Analysis'!$B7587,'Data Transformation'!$G$425:$G$8425),D7604))</f>
        <v/>
      </c>
      <c r="F7604" t="str">
        <f t="shared" si="948"/>
        <v/>
      </c>
      <c r="G7604">
        <f>Weighting!$H$20</f>
        <v>0</v>
      </c>
      <c r="H7604">
        <f t="array" ref="H7604">FREQUENCY(IF('Data Transformation'!$B$4:$B$8425=B7587,'Data Transformation'!$G$4:$G$8425),'Bin Analysis'!$B7604)</f>
        <v>2073</v>
      </c>
      <c r="I7604">
        <f t="shared" si="949"/>
        <v>0</v>
      </c>
      <c r="J7604">
        <f t="shared" si="950"/>
        <v>0</v>
      </c>
      <c r="K7604">
        <f>J7604*Weighting!$W$20</f>
        <v>0</v>
      </c>
      <c r="M7604" s="14"/>
    </row>
    <row r="7605" spans="1:25" x14ac:dyDescent="0.25">
      <c r="A7605" s="32" t="str">
        <f>IF(Weighting!$P$21&gt;0,B7605,"")</f>
        <v/>
      </c>
      <c r="B7605">
        <f>Weighting!$C$21</f>
        <v>2.2860000000000005</v>
      </c>
      <c r="C7605">
        <f>Weighting!$F$21</f>
        <v>0</v>
      </c>
      <c r="D7605" t="b">
        <f>IF(C7605=1,'Data Transformation'!$G$3+0.5*'Data Transformation'!$W$25,IF(C7606=1,D7606-'Data Transformation'!$W$25,FALSE))</f>
        <v>0</v>
      </c>
      <c r="E7605" t="str">
        <f t="array" ref="E7605">IF(ISLOGICAL(D7605),"",FREQUENCY(IF('Data Transformation'!$B$425:$B$8425='Bin Analysis'!$B7587,'Data Transformation'!$G$425:$G$8425),D7605))</f>
        <v/>
      </c>
      <c r="F7605" t="str">
        <f t="shared" si="948"/>
        <v/>
      </c>
      <c r="G7605">
        <f>Weighting!$H$21</f>
        <v>0</v>
      </c>
      <c r="H7605">
        <f t="array" ref="H7605">FREQUENCY(IF('Data Transformation'!$B$4:$B$8425=B7587,'Data Transformation'!$G$4:$G$8425),'Bin Analysis'!$B7605)</f>
        <v>2073</v>
      </c>
      <c r="I7605">
        <f t="shared" si="949"/>
        <v>0</v>
      </c>
      <c r="J7605">
        <f t="shared" si="950"/>
        <v>0</v>
      </c>
      <c r="K7605">
        <f>J7605*Weighting!$W$21</f>
        <v>0</v>
      </c>
      <c r="M7605" s="14"/>
    </row>
    <row r="7606" spans="1:25" x14ac:dyDescent="0.25">
      <c r="A7606" s="32" t="str">
        <f>IF(Weighting!$P$22&gt;0,B7606,"")</f>
        <v/>
      </c>
      <c r="B7606">
        <f>Weighting!$C$22</f>
        <v>2.4170000000000007</v>
      </c>
      <c r="C7606">
        <f>Weighting!$F$22</f>
        <v>0</v>
      </c>
      <c r="D7606" t="b">
        <f>IF(C7606=1,'Data Transformation'!$G$3+0.5*'Data Transformation'!$W$25,IF(C7607=1,D7607-'Data Transformation'!$W$25,FALSE))</f>
        <v>0</v>
      </c>
      <c r="E7606" t="str">
        <f t="array" ref="E7606">IF(ISLOGICAL(D7606),"",FREQUENCY(IF('Data Transformation'!$B$425:$B$8425='Bin Analysis'!$B7587,'Data Transformation'!$G$425:$G$8425),D7606))</f>
        <v/>
      </c>
      <c r="F7606" t="str">
        <f t="shared" si="948"/>
        <v/>
      </c>
      <c r="G7606">
        <f>Weighting!$H$22</f>
        <v>0</v>
      </c>
      <c r="H7606">
        <f t="array" ref="H7606">FREQUENCY(IF('Data Transformation'!$B$4:$B$8425=B7587,'Data Transformation'!$G$4:$G$8425),'Bin Analysis'!$B7606)</f>
        <v>2073</v>
      </c>
      <c r="I7606">
        <f t="shared" si="949"/>
        <v>0</v>
      </c>
      <c r="J7606">
        <f t="shared" si="950"/>
        <v>0</v>
      </c>
      <c r="K7606">
        <f>J7606*Weighting!$W$22</f>
        <v>0</v>
      </c>
      <c r="M7606" s="14"/>
    </row>
    <row r="7607" spans="1:25" x14ac:dyDescent="0.25">
      <c r="A7607" s="32" t="str">
        <f>IF(Weighting!$P$23&gt;0,B7607,"")</f>
        <v/>
      </c>
      <c r="B7607">
        <f>Weighting!$C$23</f>
        <v>2.5480000000000009</v>
      </c>
      <c r="C7607">
        <f>Weighting!$F$23</f>
        <v>0</v>
      </c>
      <c r="D7607" t="b">
        <f>IF(C7607=1,'Data Transformation'!$G$3+0.5*'Data Transformation'!$W$25,IF(C7608=1,D7608-'Data Transformation'!$W$25,FALSE))</f>
        <v>0</v>
      </c>
      <c r="E7607" t="str">
        <f t="array" ref="E7607">IF(ISLOGICAL(D7607),"",FREQUENCY(IF('Data Transformation'!$B$425:$B$8425='Bin Analysis'!$B7587,'Data Transformation'!$G$425:$G$8425),D7607))</f>
        <v/>
      </c>
      <c r="F7607" t="str">
        <f t="shared" si="948"/>
        <v/>
      </c>
      <c r="G7607">
        <f>Weighting!$H$23</f>
        <v>0</v>
      </c>
      <c r="H7607">
        <f t="array" ref="H7607">FREQUENCY(IF('Data Transformation'!$B$4:$B$8425=B7587,'Data Transformation'!$G$4:$G$8425),'Bin Analysis'!$B7607)</f>
        <v>2073</v>
      </c>
      <c r="I7607">
        <f t="shared" si="949"/>
        <v>0</v>
      </c>
      <c r="J7607">
        <f t="shared" si="950"/>
        <v>0</v>
      </c>
      <c r="K7607">
        <f>J7607*Weighting!$W$23</f>
        <v>0</v>
      </c>
      <c r="M7607" s="14"/>
    </row>
    <row r="7608" spans="1:25" x14ac:dyDescent="0.25">
      <c r="A7608" s="32" t="str">
        <f>IF(Weighting!$P$24&gt;0,B7608,"")</f>
        <v/>
      </c>
      <c r="B7608">
        <f>Weighting!$C$24</f>
        <v>2.6790000000000012</v>
      </c>
      <c r="C7608">
        <f>Weighting!$F$24</f>
        <v>0</v>
      </c>
      <c r="D7608" t="b">
        <f>IF(C7608=1,'Data Transformation'!$G$3+0.5*'Data Transformation'!$W$25,IF(C7609=1,D7609-'Data Transformation'!$W$25,FALSE))</f>
        <v>0</v>
      </c>
      <c r="E7608" t="str">
        <f t="array" ref="E7608">IF(ISLOGICAL(D7608),"",FREQUENCY(IF('Data Transformation'!$B$425:$B$8425='Bin Analysis'!$B7587,'Data Transformation'!$G$425:$G$8425),D7608))</f>
        <v/>
      </c>
      <c r="F7608" t="str">
        <f t="shared" si="948"/>
        <v/>
      </c>
      <c r="G7608">
        <f>Weighting!$H$24</f>
        <v>0</v>
      </c>
      <c r="H7608">
        <f t="array" ref="H7608">FREQUENCY(IF('Data Transformation'!$B$4:$B$8425=B7587,'Data Transformation'!$G$4:$G$8425),'Bin Analysis'!$B7608)</f>
        <v>2073</v>
      </c>
      <c r="I7608">
        <f t="shared" si="949"/>
        <v>0</v>
      </c>
      <c r="J7608">
        <f t="shared" si="950"/>
        <v>0</v>
      </c>
      <c r="K7608">
        <f>J7608*Weighting!$W$24</f>
        <v>0</v>
      </c>
      <c r="M7608" s="14"/>
    </row>
    <row r="7609" spans="1:25" x14ac:dyDescent="0.25">
      <c r="A7609" s="32" t="str">
        <f>IF(Weighting!$P$25&gt;0,B7609,"")</f>
        <v/>
      </c>
      <c r="B7609">
        <f>Weighting!$C$25</f>
        <v>2.8100000000000014</v>
      </c>
      <c r="C7609">
        <f>Weighting!$F$25</f>
        <v>0</v>
      </c>
      <c r="D7609" t="b">
        <f>IF(C7609=1,'Data Transformation'!$G$3+0.5*'Data Transformation'!$W$25,IF(C7610=1,D7610-'Data Transformation'!$W$25,FALSE))</f>
        <v>0</v>
      </c>
      <c r="E7609" t="str">
        <f t="array" ref="E7609">IF(ISLOGICAL(D7609),"",FREQUENCY(IF('Data Transformation'!$B$425:$B$8425='Bin Analysis'!$B7587,'Data Transformation'!$G$425:$G$8425),D7609))</f>
        <v/>
      </c>
      <c r="F7609" t="str">
        <f t="shared" si="948"/>
        <v/>
      </c>
      <c r="G7609">
        <f>Weighting!$H$25</f>
        <v>0</v>
      </c>
      <c r="H7609">
        <f t="array" ref="H7609">FREQUENCY(IF('Data Transformation'!$B$4:$B$8425=B7587,'Data Transformation'!$G$4:$G$8425),'Bin Analysis'!$B7609)</f>
        <v>2073</v>
      </c>
      <c r="I7609">
        <f t="shared" si="949"/>
        <v>0</v>
      </c>
      <c r="J7609">
        <f t="shared" si="950"/>
        <v>0</v>
      </c>
      <c r="K7609">
        <f>J7609*Weighting!$W$25</f>
        <v>0</v>
      </c>
      <c r="M7609" s="14"/>
    </row>
    <row r="7610" spans="1:25" x14ac:dyDescent="0.25">
      <c r="O7610"/>
      <c r="P7610"/>
      <c r="Q7610"/>
      <c r="R7610"/>
    </row>
    <row r="7611" spans="1:25" ht="23.25" x14ac:dyDescent="0.35">
      <c r="A7611" s="21" t="s">
        <v>0</v>
      </c>
      <c r="B7611" s="21" t="str">
        <f>IFERROR(VLOOKUP(C7611,'Data Transformation'!$L$6:$M$426,2,FALSE),"")</f>
        <v/>
      </c>
      <c r="C7611" s="21">
        <f>C7587+1</f>
        <v>317</v>
      </c>
      <c r="D7611" s="21"/>
      <c r="E7611" s="21"/>
      <c r="F7611" s="21"/>
      <c r="G7611" s="21"/>
      <c r="H7611" s="22"/>
      <c r="I7611" s="22"/>
      <c r="J7611" s="22"/>
      <c r="K7611" s="21"/>
      <c r="L7611" s="21" t="str">
        <f>B7611</f>
        <v/>
      </c>
      <c r="M7611" s="23" t="e">
        <f>INDEX('Data Transformation'!$O$4:$O$424,MATCH($B7611,'Data Transformation'!$M$4:$M$424,0),MATCH($M$2,'Data Transformation'!$O$3,0))</f>
        <v>#N/A</v>
      </c>
      <c r="N7611" s="27" t="e">
        <f>IF('Input and Summary Results'!$J$16="minimum",'Bin Analysis'!X7612/(M7611-1),'Bin Analysis'!Y7611/('Bin Analysis'!M7611-1))</f>
        <v>#N/A</v>
      </c>
      <c r="O7611" s="27" t="e">
        <f>IF(M7611=FALSE,NA(),(VLOOKUP(1,C7614:K7633,4,FALSE))/(M7611-1))</f>
        <v>#N/A</v>
      </c>
      <c r="P7611" s="27" t="e">
        <f>IF(M7611=FALSE,NA(),SUM(J7614:J7633)/Weighting!$S$5)</f>
        <v>#N/A</v>
      </c>
      <c r="Q7611" s="27" t="e">
        <f>IF(M7611=FALSE,NA(),SUM(K7614:K7633)/Weighting!$S$6)</f>
        <v>#N/A</v>
      </c>
      <c r="R7611" s="27" t="e">
        <f>IF(M7611=FALSE,NA(),(VLOOKUP(1,G7614:K7633,3,FALSE))/(M7611-1))</f>
        <v>#N/A</v>
      </c>
      <c r="S7611" s="22" t="e">
        <f>IF(M7611=FALSE,NA(),IF(SUM(J7614:J7633)=2,"yes","no"))</f>
        <v>#N/A</v>
      </c>
      <c r="X7611" s="2" cm="2">
        <f t="array" ref="X7611:X7612">FREQUENCY(IF('Data Transformation'!$B$425:$B$6424='Bin Analysis'!L7611,'Data Transformation'!$G$425:$G$6424),'Data Transformation'!$U$11)</f>
        <v>0</v>
      </c>
      <c r="Y7611" s="2" cm="2">
        <f t="array" ref="Y7611:Y7612">FREQUENCY(IF('Data Transformation'!$B$425:$B$6424='Bin Analysis'!L7611,'Data Transformation'!$G$425:$G$6424),'Data Transformation'!$U$12)</f>
        <v>0</v>
      </c>
    </row>
    <row r="7612" spans="1:25" x14ac:dyDescent="0.25">
      <c r="A7612" s="14" t="s">
        <v>67</v>
      </c>
      <c r="B7612" t="s">
        <v>47</v>
      </c>
      <c r="C7612" t="s">
        <v>5</v>
      </c>
      <c r="D7612" t="s">
        <v>100</v>
      </c>
      <c r="E7612" t="s">
        <v>101</v>
      </c>
      <c r="F7612" t="s">
        <v>102</v>
      </c>
      <c r="G7612" t="s">
        <v>70</v>
      </c>
      <c r="H7612" t="s">
        <v>31</v>
      </c>
      <c r="I7612" t="s">
        <v>32</v>
      </c>
      <c r="J7612" t="s">
        <v>46</v>
      </c>
      <c r="K7612" s="14" t="s">
        <v>45</v>
      </c>
      <c r="M7612" s="14"/>
      <c r="X7612" s="2">
        <v>0</v>
      </c>
      <c r="Y7612" s="2">
        <v>0</v>
      </c>
    </row>
    <row r="7613" spans="1:25" x14ac:dyDescent="0.25">
      <c r="A7613" s="32"/>
      <c r="D7613" t="b">
        <f>IF(C7613=1,'Data Transformation'!$G$3+0.5*'Data Transformation'!$W$25,IF(C7614=1,D7614-'Data Transformation'!$W$25,FALSE))</f>
        <v>0</v>
      </c>
      <c r="E7613" t="str">
        <f t="array" ref="E7613">IF(ISLOGICAL(D7613),"",FREQUENCY(IF('Data Transformation'!$B$425:$B$8425='Bin Analysis'!$B7611,'Data Transformation'!$G$425:$G$8425),D7613))</f>
        <v/>
      </c>
      <c r="F7613" t="str">
        <f>IF(ISLOGICAL(D7613),"",E7613-E7612)</f>
        <v/>
      </c>
      <c r="M7613" s="14"/>
    </row>
    <row r="7614" spans="1:25" x14ac:dyDescent="0.25">
      <c r="A7614" s="32">
        <f>IF(Weighting!$P$6&gt;0,B7614,"")</f>
        <v>0.32100000000000001</v>
      </c>
      <c r="B7614">
        <f>Weighting!$C$6</f>
        <v>0.32100000000000001</v>
      </c>
      <c r="C7614">
        <f>Weighting!$F$6</f>
        <v>0</v>
      </c>
      <c r="D7614" t="b">
        <f>IF(C7614=1,'Data Transformation'!$G$3+0.5*'Data Transformation'!$W$25,IF(C7615=1,D7615-'Data Transformation'!$W$25,FALSE))</f>
        <v>0</v>
      </c>
      <c r="E7614" t="str">
        <f t="array" ref="E7614">IF(ISLOGICAL(D7614),"",FREQUENCY(IF('Data Transformation'!$B$425:$B$8425='Bin Analysis'!$B7611,'Data Transformation'!$G$425:$G$8425),D7614))</f>
        <v/>
      </c>
      <c r="F7614" t="str">
        <f>IF(ISLOGICAL(D7614),"",E7614-E7613)</f>
        <v/>
      </c>
      <c r="G7614">
        <f>Weighting!$H$6</f>
        <v>1</v>
      </c>
      <c r="H7614">
        <f t="array" ref="H7614">FREQUENCY(IF('Data Transformation'!$B$4:$B$8425=B7611,'Data Transformation'!$G$4:$G$8425),'Bin Analysis'!$B7614)</f>
        <v>2073</v>
      </c>
      <c r="I7614">
        <f>H7614-H7613</f>
        <v>2073</v>
      </c>
      <c r="J7614">
        <f>IF(I7614=0,0,1)</f>
        <v>1</v>
      </c>
      <c r="K7614">
        <f>J7614*Weighting!$W$6</f>
        <v>1</v>
      </c>
      <c r="M7614" s="14"/>
    </row>
    <row r="7615" spans="1:25" x14ac:dyDescent="0.25">
      <c r="A7615" s="32">
        <f>IF(Weighting!$P$7&gt;0,B7615,"")</f>
        <v>0.45200000000000001</v>
      </c>
      <c r="B7615">
        <f>Weighting!$C$7</f>
        <v>0.45200000000000001</v>
      </c>
      <c r="C7615">
        <f>Weighting!$F$7</f>
        <v>0</v>
      </c>
      <c r="D7615" t="b">
        <f>IF(C7615=1,'Data Transformation'!$G$3+0.5*'Data Transformation'!$W$25,IF(C7616=1,D7616-'Data Transformation'!$W$25,FALSE))</f>
        <v>0</v>
      </c>
      <c r="E7615" t="str">
        <f t="array" ref="E7615">IF(ISLOGICAL(D7615),"",FREQUENCY(IF('Data Transformation'!$B$425:$B$8425='Bin Analysis'!$B7611,'Data Transformation'!$G$425:$G$8425),D7615))</f>
        <v/>
      </c>
      <c r="F7615" t="str">
        <f t="shared" ref="F7615:F7633" si="951">IF(ISLOGICAL(D7615),"",E7615-E7614)</f>
        <v/>
      </c>
      <c r="G7615">
        <f>Weighting!$H$7</f>
        <v>0</v>
      </c>
      <c r="H7615">
        <f t="array" ref="H7615">FREQUENCY(IF('Data Transformation'!$B$4:$B$8425=B7611,'Data Transformation'!$G$4:$G$8425),'Bin Analysis'!$B7615)</f>
        <v>2073</v>
      </c>
      <c r="I7615">
        <f t="shared" ref="I7615:I7633" si="952">H7615-H7614</f>
        <v>0</v>
      </c>
      <c r="J7615">
        <f>IF(I7615=0,0,1)</f>
        <v>0</v>
      </c>
      <c r="K7615">
        <f>J7615*Weighting!$W$7</f>
        <v>0</v>
      </c>
      <c r="M7615" s="14"/>
    </row>
    <row r="7616" spans="1:25" x14ac:dyDescent="0.25">
      <c r="A7616" s="32">
        <f>IF(Weighting!$P$8&gt;0,B7616,"")</f>
        <v>0.58299999999999996</v>
      </c>
      <c r="B7616">
        <f>Weighting!$C$8</f>
        <v>0.58299999999999996</v>
      </c>
      <c r="C7616">
        <f>Weighting!$F$8</f>
        <v>0</v>
      </c>
      <c r="D7616" t="b">
        <f>IF(C7616=1,'Data Transformation'!$G$3+0.5*'Data Transformation'!$W$25,IF(C7617=1,D7617-'Data Transformation'!$W$25,FALSE))</f>
        <v>0</v>
      </c>
      <c r="E7616" t="str">
        <f t="array" ref="E7616">IF(ISLOGICAL(D7616),"",FREQUENCY(IF('Data Transformation'!$B$425:$B$8425='Bin Analysis'!$B7611,'Data Transformation'!$G$425:$G$8425),D7616))</f>
        <v/>
      </c>
      <c r="F7616" t="str">
        <f t="shared" si="951"/>
        <v/>
      </c>
      <c r="G7616">
        <f>Weighting!$H$8</f>
        <v>0</v>
      </c>
      <c r="H7616">
        <f t="array" ref="H7616">FREQUENCY(IF('Data Transformation'!$B$4:$B$8425=B7611,'Data Transformation'!$G$4:$G$8425),'Bin Analysis'!$B7616)</f>
        <v>2073</v>
      </c>
      <c r="I7616">
        <f t="shared" si="952"/>
        <v>0</v>
      </c>
      <c r="J7616">
        <f t="shared" ref="J7616:J7633" si="953">IF(I7616=0,0,1)</f>
        <v>0</v>
      </c>
      <c r="K7616">
        <f>J7616*Weighting!$W$8</f>
        <v>0</v>
      </c>
      <c r="M7616" s="14"/>
    </row>
    <row r="7617" spans="1:13" x14ac:dyDescent="0.25">
      <c r="A7617" s="32">
        <f>IF(Weighting!$P$9&gt;0,B7617,"")</f>
        <v>0.71399999999999997</v>
      </c>
      <c r="B7617" s="50">
        <f>Weighting!$C$9</f>
        <v>0.71399999999999997</v>
      </c>
      <c r="C7617">
        <f>Weighting!$F$9</f>
        <v>0</v>
      </c>
      <c r="D7617" t="b">
        <f>IF(C7617=1,'Data Transformation'!$G$3+0.5*'Data Transformation'!$W$25,IF(C7618=1,D7618-'Data Transformation'!$W$25,FALSE))</f>
        <v>0</v>
      </c>
      <c r="E7617" t="str">
        <f t="array" ref="E7617">IF(ISLOGICAL(D7617),"",FREQUENCY(IF('Data Transformation'!$B$425:$B$8425='Bin Analysis'!$B7611,'Data Transformation'!$G$425:$G$8425),D7617))</f>
        <v/>
      </c>
      <c r="F7617" t="str">
        <f t="shared" si="951"/>
        <v/>
      </c>
      <c r="G7617">
        <f>Weighting!$H$9</f>
        <v>0</v>
      </c>
      <c r="H7617">
        <f t="array" ref="H7617">FREQUENCY(IF('Data Transformation'!$B$4:$B$8425=B7611,'Data Transformation'!$G$4:$G$8425),'Bin Analysis'!$B7617)</f>
        <v>2073</v>
      </c>
      <c r="I7617">
        <f t="shared" si="952"/>
        <v>0</v>
      </c>
      <c r="J7617">
        <f t="shared" si="953"/>
        <v>0</v>
      </c>
      <c r="K7617">
        <f>J7617*Weighting!$W$9</f>
        <v>0</v>
      </c>
      <c r="M7617" s="14"/>
    </row>
    <row r="7618" spans="1:13" x14ac:dyDescent="0.25">
      <c r="A7618" s="32">
        <f>IF(Weighting!$P$10&gt;0,B7618,"")</f>
        <v>0.84499999999999997</v>
      </c>
      <c r="B7618">
        <f>Weighting!$C$10</f>
        <v>0.84499999999999997</v>
      </c>
      <c r="C7618">
        <f>Weighting!$F$10</f>
        <v>0</v>
      </c>
      <c r="D7618" t="b">
        <f>IF(C7618=1,'Data Transformation'!$G$3+0.5*'Data Transformation'!$W$25,IF(C7619=1,D7619-'Data Transformation'!$W$25,FALSE))</f>
        <v>0</v>
      </c>
      <c r="E7618" t="str">
        <f t="array" ref="E7618">IF(ISLOGICAL(D7618),"",FREQUENCY(IF('Data Transformation'!$B$425:$B$8425='Bin Analysis'!$B7611,'Data Transformation'!$G$425:$G$8425),D7618))</f>
        <v/>
      </c>
      <c r="F7618" t="str">
        <f t="shared" si="951"/>
        <v/>
      </c>
      <c r="G7618">
        <f>Weighting!$H$10</f>
        <v>0</v>
      </c>
      <c r="H7618">
        <f t="array" ref="H7618">FREQUENCY(IF('Data Transformation'!$B$4:$B$8425=B7611,'Data Transformation'!$G$4:$G$8425),'Bin Analysis'!$B7618)</f>
        <v>2073</v>
      </c>
      <c r="I7618">
        <f t="shared" si="952"/>
        <v>0</v>
      </c>
      <c r="J7618">
        <f t="shared" si="953"/>
        <v>0</v>
      </c>
      <c r="K7618">
        <f>J7618*Weighting!$W$10</f>
        <v>0</v>
      </c>
      <c r="M7618" s="14"/>
    </row>
    <row r="7619" spans="1:13" x14ac:dyDescent="0.25">
      <c r="A7619" s="32">
        <f>IF(Weighting!$P$11&gt;0,B7619,"")</f>
        <v>0.97599999999999998</v>
      </c>
      <c r="B7619">
        <f>Weighting!$C$11</f>
        <v>0.97599999999999998</v>
      </c>
      <c r="C7619">
        <f>Weighting!$F$11</f>
        <v>0</v>
      </c>
      <c r="D7619">
        <f>IF(C7619=1,'Data Transformation'!$G$3+0.5*'Data Transformation'!$W$25,IF(C7620=1,D7620-'Data Transformation'!$W$25,FALSE))</f>
        <v>0.86899999999999999</v>
      </c>
      <c r="E7619">
        <f t="array" ref="E7619">IF(ISLOGICAL(D7619),"",FREQUENCY(IF('Data Transformation'!$B$425:$B$8425='Bin Analysis'!$B7611,'Data Transformation'!$G$425:$G$8425),D7619))</f>
        <v>2001</v>
      </c>
      <c r="F7619" t="e">
        <f t="shared" si="951"/>
        <v>#VALUE!</v>
      </c>
      <c r="G7619">
        <f>Weighting!$H$11</f>
        <v>0</v>
      </c>
      <c r="H7619">
        <f t="array" ref="H7619">FREQUENCY(IF('Data Transformation'!$B$4:$B$8425=B7611,'Data Transformation'!$G$4:$G$8425),'Bin Analysis'!$B7619)</f>
        <v>2073</v>
      </c>
      <c r="I7619">
        <f t="shared" si="952"/>
        <v>0</v>
      </c>
      <c r="J7619">
        <f t="shared" si="953"/>
        <v>0</v>
      </c>
      <c r="K7619">
        <f>J7619*Weighting!$W$11</f>
        <v>0</v>
      </c>
      <c r="M7619" s="14"/>
    </row>
    <row r="7620" spans="1:13" x14ac:dyDescent="0.25">
      <c r="A7620" s="32">
        <f>IF(Weighting!$P$12&gt;0,B7620,"")</f>
        <v>1.107</v>
      </c>
      <c r="B7620">
        <f>Weighting!$C$12</f>
        <v>1.107</v>
      </c>
      <c r="C7620">
        <f>Weighting!$F$12</f>
        <v>1</v>
      </c>
      <c r="D7620">
        <f>IF(C7620=1,'Data Transformation'!$G$3+0.5*'Data Transformation'!$W$25,IF(C7621=1,D7621-'Data Transformation'!$W$25,FALSE))</f>
        <v>1.131</v>
      </c>
      <c r="E7620">
        <f t="array" ref="E7620">IF(ISLOGICAL(D7620),"",FREQUENCY(IF('Data Transformation'!$B$425:$B$8425='Bin Analysis'!$B7611,'Data Transformation'!$G$425:$G$8425),D7620))</f>
        <v>2001</v>
      </c>
      <c r="F7620">
        <f t="shared" si="951"/>
        <v>0</v>
      </c>
      <c r="G7620">
        <f>Weighting!$H$12</f>
        <v>0</v>
      </c>
      <c r="H7620">
        <f t="array" ref="H7620">FREQUENCY(IF('Data Transformation'!$B$4:$B$8425=B7611,'Data Transformation'!$G$4:$G$8425),'Bin Analysis'!$B7620)</f>
        <v>2073</v>
      </c>
      <c r="I7620">
        <f t="shared" si="952"/>
        <v>0</v>
      </c>
      <c r="J7620">
        <f t="shared" si="953"/>
        <v>0</v>
      </c>
      <c r="K7620">
        <f>J7620*Weighting!$W$12</f>
        <v>0</v>
      </c>
      <c r="M7620" s="14"/>
    </row>
    <row r="7621" spans="1:13" x14ac:dyDescent="0.25">
      <c r="A7621" s="32">
        <f>IF(Weighting!$P$13&gt;0,B7621,"")</f>
        <v>1.238</v>
      </c>
      <c r="B7621">
        <f>Weighting!$C$13</f>
        <v>1.238</v>
      </c>
      <c r="C7621">
        <f>Weighting!$F$13</f>
        <v>0</v>
      </c>
      <c r="D7621" t="b">
        <f>IF(C7621=1,'Data Transformation'!$G$3+0.5*'Data Transformation'!$W$25,IF(C7622=1,D7622-'Data Transformation'!$W$25,FALSE))</f>
        <v>0</v>
      </c>
      <c r="E7621" t="str">
        <f t="array" ref="E7621">IF(ISLOGICAL(D7621),"",FREQUENCY(IF('Data Transformation'!$B$425:$B$8425='Bin Analysis'!$B7611,'Data Transformation'!$G$425:$G$8425),D7621))</f>
        <v/>
      </c>
      <c r="F7621" t="str">
        <f t="shared" si="951"/>
        <v/>
      </c>
      <c r="G7621">
        <f>Weighting!$H$13</f>
        <v>0</v>
      </c>
      <c r="H7621">
        <f t="array" ref="H7621">FREQUENCY(IF('Data Transformation'!$B$4:$B$8425=B7611,'Data Transformation'!$G$4:$G$8425),'Bin Analysis'!$B7621)</f>
        <v>2073</v>
      </c>
      <c r="I7621">
        <f t="shared" si="952"/>
        <v>0</v>
      </c>
      <c r="J7621">
        <f t="shared" si="953"/>
        <v>0</v>
      </c>
      <c r="K7621">
        <f>J7621*Weighting!$W$13</f>
        <v>0</v>
      </c>
      <c r="M7621" s="14"/>
    </row>
    <row r="7622" spans="1:13" x14ac:dyDescent="0.25">
      <c r="A7622" s="32">
        <f>IF(Weighting!$P$14&gt;0,B7622,"")</f>
        <v>1.369</v>
      </c>
      <c r="B7622">
        <f>Weighting!$C$14</f>
        <v>1.369</v>
      </c>
      <c r="C7622">
        <f>Weighting!$F$14</f>
        <v>0</v>
      </c>
      <c r="D7622" t="b">
        <f>IF(C7622=1,'Data Transformation'!$G$3+0.5*'Data Transformation'!$W$25,IF(C7623=1,D7623-'Data Transformation'!$W$25,FALSE))</f>
        <v>0</v>
      </c>
      <c r="E7622" t="str">
        <f t="array" ref="E7622">IF(ISLOGICAL(D7622),"",FREQUENCY(IF('Data Transformation'!$B$425:$B$8425='Bin Analysis'!$B7611,'Data Transformation'!$G$425:$G$8425),D7622))</f>
        <v/>
      </c>
      <c r="F7622" t="str">
        <f t="shared" si="951"/>
        <v/>
      </c>
      <c r="G7622">
        <f>Weighting!$H$14</f>
        <v>0</v>
      </c>
      <c r="H7622">
        <f t="array" ref="H7622">FREQUENCY(IF('Data Transformation'!$B$4:$B$8425=B7611,'Data Transformation'!$G$4:$G$8425),'Bin Analysis'!$B7622)</f>
        <v>2073</v>
      </c>
      <c r="I7622">
        <f t="shared" si="952"/>
        <v>0</v>
      </c>
      <c r="J7622">
        <f t="shared" si="953"/>
        <v>0</v>
      </c>
      <c r="K7622">
        <f>J7622*Weighting!$W$14</f>
        <v>0</v>
      </c>
      <c r="M7622" s="14"/>
    </row>
    <row r="7623" spans="1:13" x14ac:dyDescent="0.25">
      <c r="A7623" s="32">
        <f>IF(Weighting!$P$15&gt;0,B7623,"")</f>
        <v>1.5000009999999999</v>
      </c>
      <c r="B7623">
        <f>Weighting!$C$15</f>
        <v>1.5000009999999999</v>
      </c>
      <c r="C7623">
        <f>Weighting!$F$15</f>
        <v>0</v>
      </c>
      <c r="D7623" t="b">
        <f>IF(C7623=1,'Data Transformation'!$G$3+0.5*'Data Transformation'!$W$25,IF(C7624=1,D7624-'Data Transformation'!$W$25,FALSE))</f>
        <v>0</v>
      </c>
      <c r="E7623" t="str">
        <f t="array" ref="E7623">IF(ISLOGICAL(D7623),"",FREQUENCY(IF('Data Transformation'!$B$425:$B$8425='Bin Analysis'!$B7611,'Data Transformation'!$G$425:$G$8425),D7623))</f>
        <v/>
      </c>
      <c r="F7623" t="str">
        <f t="shared" si="951"/>
        <v/>
      </c>
      <c r="G7623">
        <f>Weighting!$H$15</f>
        <v>0</v>
      </c>
      <c r="H7623">
        <f t="array" ref="H7623">FREQUENCY(IF('Data Transformation'!$B$4:$B$8425=B7611,'Data Transformation'!$G$4:$G$8425),'Bin Analysis'!$B7623)</f>
        <v>2073</v>
      </c>
      <c r="I7623">
        <f t="shared" si="952"/>
        <v>0</v>
      </c>
      <c r="J7623">
        <f t="shared" si="953"/>
        <v>0</v>
      </c>
      <c r="K7623">
        <f>J7623*Weighting!$W$15</f>
        <v>0</v>
      </c>
      <c r="M7623" s="14"/>
    </row>
    <row r="7624" spans="1:13" x14ac:dyDescent="0.25">
      <c r="A7624" s="32" t="str">
        <f>IF(Weighting!$P$16&gt;0,B7624,"")</f>
        <v/>
      </c>
      <c r="B7624">
        <f>Weighting!$C$16</f>
        <v>1.631</v>
      </c>
      <c r="C7624">
        <f>Weighting!$F$16</f>
        <v>0</v>
      </c>
      <c r="D7624" t="b">
        <f>IF(C7624=1,'Data Transformation'!$G$3+0.5*'Data Transformation'!$W$25,IF(C7625=1,D7625-'Data Transformation'!$W$25,FALSE))</f>
        <v>0</v>
      </c>
      <c r="E7624" t="str">
        <f t="array" ref="E7624">IF(ISLOGICAL(D7624),"",FREQUENCY(IF('Data Transformation'!$B$425:$B$8425='Bin Analysis'!$B7611,'Data Transformation'!$G$425:$G$8425),D7624))</f>
        <v/>
      </c>
      <c r="F7624" t="str">
        <f t="shared" si="951"/>
        <v/>
      </c>
      <c r="G7624">
        <f>Weighting!$H$16</f>
        <v>0</v>
      </c>
      <c r="H7624">
        <f t="array" ref="H7624">FREQUENCY(IF('Data Transformation'!$B$4:$B$8425=B7611,'Data Transformation'!$G$4:$G$8425),'Bin Analysis'!$B7624)</f>
        <v>2073</v>
      </c>
      <c r="I7624">
        <f t="shared" si="952"/>
        <v>0</v>
      </c>
      <c r="J7624">
        <f t="shared" si="953"/>
        <v>0</v>
      </c>
      <c r="K7624">
        <f>J7624*Weighting!$W$16</f>
        <v>0</v>
      </c>
      <c r="M7624" s="14"/>
    </row>
    <row r="7625" spans="1:13" x14ac:dyDescent="0.25">
      <c r="A7625" s="32" t="str">
        <f>IF(Weighting!$P$17&gt;0,B7625,"")</f>
        <v/>
      </c>
      <c r="B7625">
        <f>Weighting!$C$17</f>
        <v>1.762</v>
      </c>
      <c r="C7625">
        <f>Weighting!$F$17</f>
        <v>0</v>
      </c>
      <c r="D7625" t="b">
        <f>IF(C7625=1,'Data Transformation'!$G$3+0.5*'Data Transformation'!$W$25,IF(C7626=1,D7626-'Data Transformation'!$W$25,FALSE))</f>
        <v>0</v>
      </c>
      <c r="E7625" t="str">
        <f t="array" ref="E7625">IF(ISLOGICAL(D7625),"",FREQUENCY(IF('Data Transformation'!$B$425:$B$8425='Bin Analysis'!$B7611,'Data Transformation'!$G$425:$G$8425),D7625))</f>
        <v/>
      </c>
      <c r="F7625" t="str">
        <f t="shared" si="951"/>
        <v/>
      </c>
      <c r="G7625">
        <f>Weighting!$H$17</f>
        <v>0</v>
      </c>
      <c r="H7625">
        <f t="array" ref="H7625">FREQUENCY(IF('Data Transformation'!$B$4:$B$8425=B7611,'Data Transformation'!$G$4:$G$8425),'Bin Analysis'!$B7625)</f>
        <v>2073</v>
      </c>
      <c r="I7625">
        <f t="shared" si="952"/>
        <v>0</v>
      </c>
      <c r="J7625">
        <f t="shared" si="953"/>
        <v>0</v>
      </c>
      <c r="K7625">
        <f>J7625*Weighting!$W$17</f>
        <v>0</v>
      </c>
      <c r="M7625" s="14"/>
    </row>
    <row r="7626" spans="1:13" x14ac:dyDescent="0.25">
      <c r="A7626" s="32" t="str">
        <f>IF(Weighting!$P$18&gt;0,B7626,"")</f>
        <v/>
      </c>
      <c r="B7626">
        <f>Weighting!$C$18</f>
        <v>1.893</v>
      </c>
      <c r="C7626">
        <f>Weighting!$F$18</f>
        <v>0</v>
      </c>
      <c r="D7626" t="b">
        <f>IF(C7626=1,'Data Transformation'!$G$3+0.5*'Data Transformation'!$W$25,IF(C7627=1,D7627-'Data Transformation'!$W$25,FALSE))</f>
        <v>0</v>
      </c>
      <c r="E7626" t="str">
        <f t="array" ref="E7626">IF(ISLOGICAL(D7626),"",FREQUENCY(IF('Data Transformation'!$B$425:$B$8425='Bin Analysis'!$B7611,'Data Transformation'!$G$425:$G$8425),D7626))</f>
        <v/>
      </c>
      <c r="F7626" t="str">
        <f t="shared" si="951"/>
        <v/>
      </c>
      <c r="G7626">
        <f>Weighting!$H$18</f>
        <v>0</v>
      </c>
      <c r="H7626">
        <f t="array" ref="H7626">FREQUENCY(IF('Data Transformation'!$B$4:$B$8425=B7611,'Data Transformation'!$G$4:$G$8425),'Bin Analysis'!$B7626)</f>
        <v>2073</v>
      </c>
      <c r="I7626">
        <f t="shared" si="952"/>
        <v>0</v>
      </c>
      <c r="J7626">
        <f t="shared" si="953"/>
        <v>0</v>
      </c>
      <c r="K7626">
        <f>J7626*Weighting!$W$18</f>
        <v>0</v>
      </c>
      <c r="M7626" s="14"/>
    </row>
    <row r="7627" spans="1:13" x14ac:dyDescent="0.25">
      <c r="A7627" s="32" t="str">
        <f>IF(Weighting!$P$19&gt;0,B7627,"")</f>
        <v/>
      </c>
      <c r="B7627">
        <f>Weighting!$C$19</f>
        <v>2.024</v>
      </c>
      <c r="C7627">
        <f>Weighting!$F$19</f>
        <v>0</v>
      </c>
      <c r="D7627" t="b">
        <f>IF(C7627=1,'Data Transformation'!$G$3+0.5*'Data Transformation'!$W$25,IF(C7628=1,D7628-'Data Transformation'!$W$25,FALSE))</f>
        <v>0</v>
      </c>
      <c r="E7627" t="str">
        <f t="array" ref="E7627">IF(ISLOGICAL(D7627),"",FREQUENCY(IF('Data Transformation'!$B$425:$B$8425='Bin Analysis'!$B7611,'Data Transformation'!$G$425:$G$8425),D7627))</f>
        <v/>
      </c>
      <c r="F7627" t="str">
        <f t="shared" si="951"/>
        <v/>
      </c>
      <c r="G7627">
        <f>Weighting!$H$19</f>
        <v>0</v>
      </c>
      <c r="H7627">
        <f t="array" ref="H7627">FREQUENCY(IF('Data Transformation'!$B$4:$B$8425=B7611,'Data Transformation'!$G$4:$G$8425),'Bin Analysis'!$B7627)</f>
        <v>2073</v>
      </c>
      <c r="I7627">
        <f t="shared" si="952"/>
        <v>0</v>
      </c>
      <c r="J7627">
        <f t="shared" si="953"/>
        <v>0</v>
      </c>
      <c r="K7627">
        <f>J7627*Weighting!$W$19</f>
        <v>0</v>
      </c>
      <c r="M7627" s="14"/>
    </row>
    <row r="7628" spans="1:13" x14ac:dyDescent="0.25">
      <c r="A7628" s="32" t="str">
        <f>IF(Weighting!$P$20&gt;0,B7628,"")</f>
        <v/>
      </c>
      <c r="B7628">
        <f>Weighting!$C$20</f>
        <v>2.1550000000000002</v>
      </c>
      <c r="C7628">
        <f>Weighting!$F$20</f>
        <v>0</v>
      </c>
      <c r="D7628" t="b">
        <f>IF(C7628=1,'Data Transformation'!$G$3+0.5*'Data Transformation'!$W$25,IF(C7629=1,D7629-'Data Transformation'!$W$25,FALSE))</f>
        <v>0</v>
      </c>
      <c r="E7628" t="str">
        <f t="array" ref="E7628">IF(ISLOGICAL(D7628),"",FREQUENCY(IF('Data Transformation'!$B$425:$B$8425='Bin Analysis'!$B7611,'Data Transformation'!$G$425:$G$8425),D7628))</f>
        <v/>
      </c>
      <c r="F7628" t="str">
        <f t="shared" si="951"/>
        <v/>
      </c>
      <c r="G7628">
        <f>Weighting!$H$20</f>
        <v>0</v>
      </c>
      <c r="H7628">
        <f t="array" ref="H7628">FREQUENCY(IF('Data Transformation'!$B$4:$B$8425=B7611,'Data Transformation'!$G$4:$G$8425),'Bin Analysis'!$B7628)</f>
        <v>2073</v>
      </c>
      <c r="I7628">
        <f t="shared" si="952"/>
        <v>0</v>
      </c>
      <c r="J7628">
        <f t="shared" si="953"/>
        <v>0</v>
      </c>
      <c r="K7628">
        <f>J7628*Weighting!$W$20</f>
        <v>0</v>
      </c>
      <c r="M7628" s="14"/>
    </row>
    <row r="7629" spans="1:13" x14ac:dyDescent="0.25">
      <c r="A7629" s="32" t="str">
        <f>IF(Weighting!$P$21&gt;0,B7629,"")</f>
        <v/>
      </c>
      <c r="B7629">
        <f>Weighting!$C$21</f>
        <v>2.2860000000000005</v>
      </c>
      <c r="C7629">
        <f>Weighting!$F$21</f>
        <v>0</v>
      </c>
      <c r="D7629" t="b">
        <f>IF(C7629=1,'Data Transformation'!$G$3+0.5*'Data Transformation'!$W$25,IF(C7630=1,D7630-'Data Transformation'!$W$25,FALSE))</f>
        <v>0</v>
      </c>
      <c r="E7629" t="str">
        <f t="array" ref="E7629">IF(ISLOGICAL(D7629),"",FREQUENCY(IF('Data Transformation'!$B$425:$B$8425='Bin Analysis'!$B7611,'Data Transformation'!$G$425:$G$8425),D7629))</f>
        <v/>
      </c>
      <c r="F7629" t="str">
        <f t="shared" si="951"/>
        <v/>
      </c>
      <c r="G7629">
        <f>Weighting!$H$21</f>
        <v>0</v>
      </c>
      <c r="H7629">
        <f t="array" ref="H7629">FREQUENCY(IF('Data Transformation'!$B$4:$B$8425=B7611,'Data Transformation'!$G$4:$G$8425),'Bin Analysis'!$B7629)</f>
        <v>2073</v>
      </c>
      <c r="I7629">
        <f t="shared" si="952"/>
        <v>0</v>
      </c>
      <c r="J7629">
        <f t="shared" si="953"/>
        <v>0</v>
      </c>
      <c r="K7629">
        <f>J7629*Weighting!$W$21</f>
        <v>0</v>
      </c>
      <c r="M7629" s="14"/>
    </row>
    <row r="7630" spans="1:13" x14ac:dyDescent="0.25">
      <c r="A7630" s="32" t="str">
        <f>IF(Weighting!$P$22&gt;0,B7630,"")</f>
        <v/>
      </c>
      <c r="B7630">
        <f>Weighting!$C$22</f>
        <v>2.4170000000000007</v>
      </c>
      <c r="C7630">
        <f>Weighting!$F$22</f>
        <v>0</v>
      </c>
      <c r="D7630" t="b">
        <f>IF(C7630=1,'Data Transformation'!$G$3+0.5*'Data Transformation'!$W$25,IF(C7631=1,D7631-'Data Transformation'!$W$25,FALSE))</f>
        <v>0</v>
      </c>
      <c r="E7630" t="str">
        <f t="array" ref="E7630">IF(ISLOGICAL(D7630),"",FREQUENCY(IF('Data Transformation'!$B$425:$B$8425='Bin Analysis'!$B7611,'Data Transformation'!$G$425:$G$8425),D7630))</f>
        <v/>
      </c>
      <c r="F7630" t="str">
        <f t="shared" si="951"/>
        <v/>
      </c>
      <c r="G7630">
        <f>Weighting!$H$22</f>
        <v>0</v>
      </c>
      <c r="H7630">
        <f t="array" ref="H7630">FREQUENCY(IF('Data Transformation'!$B$4:$B$8425=B7611,'Data Transformation'!$G$4:$G$8425),'Bin Analysis'!$B7630)</f>
        <v>2073</v>
      </c>
      <c r="I7630">
        <f t="shared" si="952"/>
        <v>0</v>
      </c>
      <c r="J7630">
        <f t="shared" si="953"/>
        <v>0</v>
      </c>
      <c r="K7630">
        <f>J7630*Weighting!$W$22</f>
        <v>0</v>
      </c>
      <c r="M7630" s="14"/>
    </row>
    <row r="7631" spans="1:13" x14ac:dyDescent="0.25">
      <c r="A7631" s="32" t="str">
        <f>IF(Weighting!$P$23&gt;0,B7631,"")</f>
        <v/>
      </c>
      <c r="B7631">
        <f>Weighting!$C$23</f>
        <v>2.5480000000000009</v>
      </c>
      <c r="C7631">
        <f>Weighting!$F$23</f>
        <v>0</v>
      </c>
      <c r="D7631" t="b">
        <f>IF(C7631=1,'Data Transformation'!$G$3+0.5*'Data Transformation'!$W$25,IF(C7632=1,D7632-'Data Transformation'!$W$25,FALSE))</f>
        <v>0</v>
      </c>
      <c r="E7631" t="str">
        <f t="array" ref="E7631">IF(ISLOGICAL(D7631),"",FREQUENCY(IF('Data Transformation'!$B$425:$B$8425='Bin Analysis'!$B7611,'Data Transformation'!$G$425:$G$8425),D7631))</f>
        <v/>
      </c>
      <c r="F7631" t="str">
        <f t="shared" si="951"/>
        <v/>
      </c>
      <c r="G7631">
        <f>Weighting!$H$23</f>
        <v>0</v>
      </c>
      <c r="H7631">
        <f t="array" ref="H7631">FREQUENCY(IF('Data Transformation'!$B$4:$B$8425=B7611,'Data Transformation'!$G$4:$G$8425),'Bin Analysis'!$B7631)</f>
        <v>2073</v>
      </c>
      <c r="I7631">
        <f t="shared" si="952"/>
        <v>0</v>
      </c>
      <c r="J7631">
        <f t="shared" si="953"/>
        <v>0</v>
      </c>
      <c r="K7631">
        <f>J7631*Weighting!$W$23</f>
        <v>0</v>
      </c>
      <c r="M7631" s="14"/>
    </row>
    <row r="7632" spans="1:13" x14ac:dyDescent="0.25">
      <c r="A7632" s="32" t="str">
        <f>IF(Weighting!$P$24&gt;0,B7632,"")</f>
        <v/>
      </c>
      <c r="B7632">
        <f>Weighting!$C$24</f>
        <v>2.6790000000000012</v>
      </c>
      <c r="C7632">
        <f>Weighting!$F$24</f>
        <v>0</v>
      </c>
      <c r="D7632" t="b">
        <f>IF(C7632=1,'Data Transformation'!$G$3+0.5*'Data Transformation'!$W$25,IF(C7633=1,D7633-'Data Transformation'!$W$25,FALSE))</f>
        <v>0</v>
      </c>
      <c r="E7632" t="str">
        <f t="array" ref="E7632">IF(ISLOGICAL(D7632),"",FREQUENCY(IF('Data Transformation'!$B$425:$B$8425='Bin Analysis'!$B7611,'Data Transformation'!$G$425:$G$8425),D7632))</f>
        <v/>
      </c>
      <c r="F7632" t="str">
        <f t="shared" si="951"/>
        <v/>
      </c>
      <c r="G7632">
        <f>Weighting!$H$24</f>
        <v>0</v>
      </c>
      <c r="H7632">
        <f t="array" ref="H7632">FREQUENCY(IF('Data Transformation'!$B$4:$B$8425=B7611,'Data Transformation'!$G$4:$G$8425),'Bin Analysis'!$B7632)</f>
        <v>2073</v>
      </c>
      <c r="I7632">
        <f t="shared" si="952"/>
        <v>0</v>
      </c>
      <c r="J7632">
        <f t="shared" si="953"/>
        <v>0</v>
      </c>
      <c r="K7632">
        <f>J7632*Weighting!$W$24</f>
        <v>0</v>
      </c>
      <c r="M7632" s="14"/>
    </row>
    <row r="7633" spans="1:25" x14ac:dyDescent="0.25">
      <c r="A7633" s="32" t="str">
        <f>IF(Weighting!$P$25&gt;0,B7633,"")</f>
        <v/>
      </c>
      <c r="B7633">
        <f>Weighting!$C$25</f>
        <v>2.8100000000000014</v>
      </c>
      <c r="C7633">
        <f>Weighting!$F$25</f>
        <v>0</v>
      </c>
      <c r="D7633" t="b">
        <f>IF(C7633=1,'Data Transformation'!$G$3+0.5*'Data Transformation'!$W$25,IF(C7634=1,D7634-'Data Transformation'!$W$25,FALSE))</f>
        <v>0</v>
      </c>
      <c r="E7633" t="str">
        <f t="array" ref="E7633">IF(ISLOGICAL(D7633),"",FREQUENCY(IF('Data Transformation'!$B$425:$B$8425='Bin Analysis'!$B7611,'Data Transformation'!$G$425:$G$8425),D7633))</f>
        <v/>
      </c>
      <c r="F7633" t="str">
        <f t="shared" si="951"/>
        <v/>
      </c>
      <c r="G7633">
        <f>Weighting!$H$25</f>
        <v>0</v>
      </c>
      <c r="H7633">
        <f t="array" ref="H7633">FREQUENCY(IF('Data Transformation'!$B$4:$B$8425=B7611,'Data Transformation'!$G$4:$G$8425),'Bin Analysis'!$B7633)</f>
        <v>2073</v>
      </c>
      <c r="I7633">
        <f t="shared" si="952"/>
        <v>0</v>
      </c>
      <c r="J7633">
        <f t="shared" si="953"/>
        <v>0</v>
      </c>
      <c r="K7633">
        <f>J7633*Weighting!$W$25</f>
        <v>0</v>
      </c>
      <c r="M7633" s="14"/>
    </row>
    <row r="7634" spans="1:25" x14ac:dyDescent="0.25">
      <c r="O7634"/>
      <c r="P7634"/>
      <c r="Q7634"/>
      <c r="R7634"/>
    </row>
    <row r="7635" spans="1:25" ht="23.25" x14ac:dyDescent="0.35">
      <c r="A7635" s="21" t="s">
        <v>0</v>
      </c>
      <c r="B7635" s="21" t="str">
        <f>IFERROR(VLOOKUP(C7635,'Data Transformation'!$L$6:$M$426,2,FALSE),"")</f>
        <v/>
      </c>
      <c r="C7635" s="21">
        <f>C7611+1</f>
        <v>318</v>
      </c>
      <c r="D7635" s="21"/>
      <c r="E7635" s="21"/>
      <c r="F7635" s="21"/>
      <c r="G7635" s="21"/>
      <c r="H7635" s="22"/>
      <c r="I7635" s="22"/>
      <c r="J7635" s="22"/>
      <c r="K7635" s="21"/>
      <c r="L7635" s="21" t="str">
        <f>B7635</f>
        <v/>
      </c>
      <c r="M7635" s="23" t="e">
        <f>INDEX('Data Transformation'!$O$4:$O$424,MATCH($B7635,'Data Transformation'!$M$4:$M$424,0),MATCH($M$2,'Data Transformation'!$O$3,0))</f>
        <v>#N/A</v>
      </c>
      <c r="N7635" s="27" t="e">
        <f>IF('Input and Summary Results'!$J$16="minimum",'Bin Analysis'!X7636/(M7635-1),'Bin Analysis'!Y7635/('Bin Analysis'!M7635-1))</f>
        <v>#N/A</v>
      </c>
      <c r="O7635" s="27" t="e">
        <f>IF(M7635=FALSE,NA(),(VLOOKUP(1,C7638:K7657,4,FALSE))/(M7635-1))</f>
        <v>#N/A</v>
      </c>
      <c r="P7635" s="27" t="e">
        <f>IF(M7635=FALSE,NA(),SUM(J7638:J7657)/Weighting!$S$5)</f>
        <v>#N/A</v>
      </c>
      <c r="Q7635" s="27" t="e">
        <f>IF(M7635=FALSE,NA(),SUM(K7638:K7657)/Weighting!$S$6)</f>
        <v>#N/A</v>
      </c>
      <c r="R7635" s="27" t="e">
        <f>IF(M7635=FALSE,NA(),(VLOOKUP(1,G7638:K7657,3,FALSE))/(M7635-1))</f>
        <v>#N/A</v>
      </c>
      <c r="S7635" s="22" t="e">
        <f>IF(M7635=FALSE,NA(),IF(SUM(J7638:J7657)=2,"yes","no"))</f>
        <v>#N/A</v>
      </c>
      <c r="X7635" s="2" cm="2">
        <f t="array" ref="X7635:X7636">FREQUENCY(IF('Data Transformation'!$B$425:$B$6424='Bin Analysis'!L7635,'Data Transformation'!$G$425:$G$6424),'Data Transformation'!$U$11)</f>
        <v>0</v>
      </c>
      <c r="Y7635" s="2" cm="2">
        <f t="array" ref="Y7635:Y7636">FREQUENCY(IF('Data Transformation'!$B$425:$B$6424='Bin Analysis'!L7635,'Data Transformation'!$G$425:$G$6424),'Data Transformation'!$U$12)</f>
        <v>0</v>
      </c>
    </row>
    <row r="7636" spans="1:25" x14ac:dyDescent="0.25">
      <c r="A7636" s="14" t="s">
        <v>67</v>
      </c>
      <c r="B7636" t="s">
        <v>47</v>
      </c>
      <c r="C7636" t="s">
        <v>5</v>
      </c>
      <c r="D7636" t="s">
        <v>100</v>
      </c>
      <c r="E7636" t="s">
        <v>101</v>
      </c>
      <c r="F7636" t="s">
        <v>102</v>
      </c>
      <c r="G7636" t="s">
        <v>70</v>
      </c>
      <c r="H7636" t="s">
        <v>31</v>
      </c>
      <c r="I7636" t="s">
        <v>32</v>
      </c>
      <c r="J7636" t="s">
        <v>46</v>
      </c>
      <c r="K7636" s="14" t="s">
        <v>45</v>
      </c>
      <c r="M7636" s="14"/>
      <c r="X7636" s="2">
        <v>0</v>
      </c>
      <c r="Y7636" s="2">
        <v>0</v>
      </c>
    </row>
    <row r="7637" spans="1:25" x14ac:dyDescent="0.25">
      <c r="A7637" s="32"/>
      <c r="D7637" t="b">
        <f>IF(C7637=1,'Data Transformation'!$G$3+0.5*'Data Transformation'!$W$25,IF(C7638=1,D7638-'Data Transformation'!$W$25,FALSE))</f>
        <v>0</v>
      </c>
      <c r="E7637" t="str">
        <f t="array" ref="E7637">IF(ISLOGICAL(D7637),"",FREQUENCY(IF('Data Transformation'!$B$425:$B$8425='Bin Analysis'!$B7635,'Data Transformation'!$G$425:$G$8425),D7637))</f>
        <v/>
      </c>
      <c r="F7637" t="str">
        <f>IF(ISLOGICAL(D7637),"",E7637-E7636)</f>
        <v/>
      </c>
      <c r="M7637" s="14"/>
    </row>
    <row r="7638" spans="1:25" x14ac:dyDescent="0.25">
      <c r="A7638" s="32">
        <f>IF(Weighting!$P$6&gt;0,B7638,"")</f>
        <v>0.32100000000000001</v>
      </c>
      <c r="B7638">
        <f>Weighting!$C$6</f>
        <v>0.32100000000000001</v>
      </c>
      <c r="C7638">
        <f>Weighting!$F$6</f>
        <v>0</v>
      </c>
      <c r="D7638" t="b">
        <f>IF(C7638=1,'Data Transformation'!$G$3+0.5*'Data Transformation'!$W$25,IF(C7639=1,D7639-'Data Transformation'!$W$25,FALSE))</f>
        <v>0</v>
      </c>
      <c r="E7638" t="str">
        <f t="array" ref="E7638">IF(ISLOGICAL(D7638),"",FREQUENCY(IF('Data Transformation'!$B$425:$B$8425='Bin Analysis'!$B7635,'Data Transformation'!$G$425:$G$8425),D7638))</f>
        <v/>
      </c>
      <c r="F7638" t="str">
        <f>IF(ISLOGICAL(D7638),"",E7638-E7637)</f>
        <v/>
      </c>
      <c r="G7638">
        <f>Weighting!$H$6</f>
        <v>1</v>
      </c>
      <c r="H7638">
        <f t="array" ref="H7638">FREQUENCY(IF('Data Transformation'!$B$4:$B$8425=B7635,'Data Transformation'!$G$4:$G$8425),'Bin Analysis'!$B7638)</f>
        <v>2073</v>
      </c>
      <c r="I7638">
        <f>H7638-H7637</f>
        <v>2073</v>
      </c>
      <c r="J7638">
        <f>IF(I7638=0,0,1)</f>
        <v>1</v>
      </c>
      <c r="K7638">
        <f>J7638*Weighting!$W$6</f>
        <v>1</v>
      </c>
      <c r="M7638" s="14"/>
    </row>
    <row r="7639" spans="1:25" x14ac:dyDescent="0.25">
      <c r="A7639" s="32">
        <f>IF(Weighting!$P$7&gt;0,B7639,"")</f>
        <v>0.45200000000000001</v>
      </c>
      <c r="B7639">
        <f>Weighting!$C$7</f>
        <v>0.45200000000000001</v>
      </c>
      <c r="C7639">
        <f>Weighting!$F$7</f>
        <v>0</v>
      </c>
      <c r="D7639" t="b">
        <f>IF(C7639=1,'Data Transformation'!$G$3+0.5*'Data Transformation'!$W$25,IF(C7640=1,D7640-'Data Transformation'!$W$25,FALSE))</f>
        <v>0</v>
      </c>
      <c r="E7639" t="str">
        <f t="array" ref="E7639">IF(ISLOGICAL(D7639),"",FREQUENCY(IF('Data Transformation'!$B$425:$B$8425='Bin Analysis'!$B7635,'Data Transformation'!$G$425:$G$8425),D7639))</f>
        <v/>
      </c>
      <c r="F7639" t="str">
        <f t="shared" ref="F7639:F7657" si="954">IF(ISLOGICAL(D7639),"",E7639-E7638)</f>
        <v/>
      </c>
      <c r="G7639">
        <f>Weighting!$H$7</f>
        <v>0</v>
      </c>
      <c r="H7639">
        <f t="array" ref="H7639">FREQUENCY(IF('Data Transformation'!$B$4:$B$8425=B7635,'Data Transformation'!$G$4:$G$8425),'Bin Analysis'!$B7639)</f>
        <v>2073</v>
      </c>
      <c r="I7639">
        <f t="shared" ref="I7639:I7657" si="955">H7639-H7638</f>
        <v>0</v>
      </c>
      <c r="J7639">
        <f>IF(I7639=0,0,1)</f>
        <v>0</v>
      </c>
      <c r="K7639">
        <f>J7639*Weighting!$W$7</f>
        <v>0</v>
      </c>
      <c r="M7639" s="14"/>
    </row>
    <row r="7640" spans="1:25" x14ac:dyDescent="0.25">
      <c r="A7640" s="32">
        <f>IF(Weighting!$P$8&gt;0,B7640,"")</f>
        <v>0.58299999999999996</v>
      </c>
      <c r="B7640">
        <f>Weighting!$C$8</f>
        <v>0.58299999999999996</v>
      </c>
      <c r="C7640">
        <f>Weighting!$F$8</f>
        <v>0</v>
      </c>
      <c r="D7640" t="b">
        <f>IF(C7640=1,'Data Transformation'!$G$3+0.5*'Data Transformation'!$W$25,IF(C7641=1,D7641-'Data Transformation'!$W$25,FALSE))</f>
        <v>0</v>
      </c>
      <c r="E7640" t="str">
        <f t="array" ref="E7640">IF(ISLOGICAL(D7640),"",FREQUENCY(IF('Data Transformation'!$B$425:$B$8425='Bin Analysis'!$B7635,'Data Transformation'!$G$425:$G$8425),D7640))</f>
        <v/>
      </c>
      <c r="F7640" t="str">
        <f t="shared" si="954"/>
        <v/>
      </c>
      <c r="G7640">
        <f>Weighting!$H$8</f>
        <v>0</v>
      </c>
      <c r="H7640">
        <f t="array" ref="H7640">FREQUENCY(IF('Data Transformation'!$B$4:$B$8425=B7635,'Data Transformation'!$G$4:$G$8425),'Bin Analysis'!$B7640)</f>
        <v>2073</v>
      </c>
      <c r="I7640">
        <f t="shared" si="955"/>
        <v>0</v>
      </c>
      <c r="J7640">
        <f t="shared" ref="J7640:J7657" si="956">IF(I7640=0,0,1)</f>
        <v>0</v>
      </c>
      <c r="K7640">
        <f>J7640*Weighting!$W$8</f>
        <v>0</v>
      </c>
      <c r="M7640" s="14"/>
    </row>
    <row r="7641" spans="1:25" x14ac:dyDescent="0.25">
      <c r="A7641" s="32">
        <f>IF(Weighting!$P$9&gt;0,B7641,"")</f>
        <v>0.71399999999999997</v>
      </c>
      <c r="B7641" s="50">
        <f>Weighting!$C$9</f>
        <v>0.71399999999999997</v>
      </c>
      <c r="C7641">
        <f>Weighting!$F$9</f>
        <v>0</v>
      </c>
      <c r="D7641" t="b">
        <f>IF(C7641=1,'Data Transformation'!$G$3+0.5*'Data Transformation'!$W$25,IF(C7642=1,D7642-'Data Transformation'!$W$25,FALSE))</f>
        <v>0</v>
      </c>
      <c r="E7641" t="str">
        <f t="array" ref="E7641">IF(ISLOGICAL(D7641),"",FREQUENCY(IF('Data Transformation'!$B$425:$B$8425='Bin Analysis'!$B7635,'Data Transformation'!$G$425:$G$8425),D7641))</f>
        <v/>
      </c>
      <c r="F7641" t="str">
        <f t="shared" si="954"/>
        <v/>
      </c>
      <c r="G7641">
        <f>Weighting!$H$9</f>
        <v>0</v>
      </c>
      <c r="H7641">
        <f t="array" ref="H7641">FREQUENCY(IF('Data Transformation'!$B$4:$B$8425=B7635,'Data Transformation'!$G$4:$G$8425),'Bin Analysis'!$B7641)</f>
        <v>2073</v>
      </c>
      <c r="I7641">
        <f t="shared" si="955"/>
        <v>0</v>
      </c>
      <c r="J7641">
        <f t="shared" si="956"/>
        <v>0</v>
      </c>
      <c r="K7641">
        <f>J7641*Weighting!$W$9</f>
        <v>0</v>
      </c>
      <c r="M7641" s="14"/>
    </row>
    <row r="7642" spans="1:25" x14ac:dyDescent="0.25">
      <c r="A7642" s="32">
        <f>IF(Weighting!$P$10&gt;0,B7642,"")</f>
        <v>0.84499999999999997</v>
      </c>
      <c r="B7642">
        <f>Weighting!$C$10</f>
        <v>0.84499999999999997</v>
      </c>
      <c r="C7642">
        <f>Weighting!$F$10</f>
        <v>0</v>
      </c>
      <c r="D7642" t="b">
        <f>IF(C7642=1,'Data Transformation'!$G$3+0.5*'Data Transformation'!$W$25,IF(C7643=1,D7643-'Data Transformation'!$W$25,FALSE))</f>
        <v>0</v>
      </c>
      <c r="E7642" t="str">
        <f t="array" ref="E7642">IF(ISLOGICAL(D7642),"",FREQUENCY(IF('Data Transformation'!$B$425:$B$8425='Bin Analysis'!$B7635,'Data Transformation'!$G$425:$G$8425),D7642))</f>
        <v/>
      </c>
      <c r="F7642" t="str">
        <f t="shared" si="954"/>
        <v/>
      </c>
      <c r="G7642">
        <f>Weighting!$H$10</f>
        <v>0</v>
      </c>
      <c r="H7642">
        <f t="array" ref="H7642">FREQUENCY(IF('Data Transformation'!$B$4:$B$8425=B7635,'Data Transformation'!$G$4:$G$8425),'Bin Analysis'!$B7642)</f>
        <v>2073</v>
      </c>
      <c r="I7642">
        <f t="shared" si="955"/>
        <v>0</v>
      </c>
      <c r="J7642">
        <f t="shared" si="956"/>
        <v>0</v>
      </c>
      <c r="K7642">
        <f>J7642*Weighting!$W$10</f>
        <v>0</v>
      </c>
      <c r="M7642" s="14"/>
    </row>
    <row r="7643" spans="1:25" x14ac:dyDescent="0.25">
      <c r="A7643" s="32">
        <f>IF(Weighting!$P$11&gt;0,B7643,"")</f>
        <v>0.97599999999999998</v>
      </c>
      <c r="B7643">
        <f>Weighting!$C$11</f>
        <v>0.97599999999999998</v>
      </c>
      <c r="C7643">
        <f>Weighting!$F$11</f>
        <v>0</v>
      </c>
      <c r="D7643">
        <f>IF(C7643=1,'Data Transformation'!$G$3+0.5*'Data Transformation'!$W$25,IF(C7644=1,D7644-'Data Transformation'!$W$25,FALSE))</f>
        <v>0.86899999999999999</v>
      </c>
      <c r="E7643">
        <f t="array" ref="E7643">IF(ISLOGICAL(D7643),"",FREQUENCY(IF('Data Transformation'!$B$425:$B$8425='Bin Analysis'!$B7635,'Data Transformation'!$G$425:$G$8425),D7643))</f>
        <v>2001</v>
      </c>
      <c r="F7643" t="e">
        <f t="shared" si="954"/>
        <v>#VALUE!</v>
      </c>
      <c r="G7643">
        <f>Weighting!$H$11</f>
        <v>0</v>
      </c>
      <c r="H7643">
        <f t="array" ref="H7643">FREQUENCY(IF('Data Transformation'!$B$4:$B$8425=B7635,'Data Transformation'!$G$4:$G$8425),'Bin Analysis'!$B7643)</f>
        <v>2073</v>
      </c>
      <c r="I7643">
        <f t="shared" si="955"/>
        <v>0</v>
      </c>
      <c r="J7643">
        <f t="shared" si="956"/>
        <v>0</v>
      </c>
      <c r="K7643">
        <f>J7643*Weighting!$W$11</f>
        <v>0</v>
      </c>
      <c r="M7643" s="14"/>
    </row>
    <row r="7644" spans="1:25" x14ac:dyDescent="0.25">
      <c r="A7644" s="32">
        <f>IF(Weighting!$P$12&gt;0,B7644,"")</f>
        <v>1.107</v>
      </c>
      <c r="B7644">
        <f>Weighting!$C$12</f>
        <v>1.107</v>
      </c>
      <c r="C7644">
        <f>Weighting!$F$12</f>
        <v>1</v>
      </c>
      <c r="D7644">
        <f>IF(C7644=1,'Data Transformation'!$G$3+0.5*'Data Transformation'!$W$25,IF(C7645=1,D7645-'Data Transformation'!$W$25,FALSE))</f>
        <v>1.131</v>
      </c>
      <c r="E7644">
        <f t="array" ref="E7644">IF(ISLOGICAL(D7644),"",FREQUENCY(IF('Data Transformation'!$B$425:$B$8425='Bin Analysis'!$B7635,'Data Transformation'!$G$425:$G$8425),D7644))</f>
        <v>2001</v>
      </c>
      <c r="F7644">
        <f t="shared" si="954"/>
        <v>0</v>
      </c>
      <c r="G7644">
        <f>Weighting!$H$12</f>
        <v>0</v>
      </c>
      <c r="H7644">
        <f t="array" ref="H7644">FREQUENCY(IF('Data Transformation'!$B$4:$B$8425=B7635,'Data Transformation'!$G$4:$G$8425),'Bin Analysis'!$B7644)</f>
        <v>2073</v>
      </c>
      <c r="I7644">
        <f t="shared" si="955"/>
        <v>0</v>
      </c>
      <c r="J7644">
        <f t="shared" si="956"/>
        <v>0</v>
      </c>
      <c r="K7644">
        <f>J7644*Weighting!$W$12</f>
        <v>0</v>
      </c>
      <c r="M7644" s="14"/>
    </row>
    <row r="7645" spans="1:25" x14ac:dyDescent="0.25">
      <c r="A7645" s="32">
        <f>IF(Weighting!$P$13&gt;0,B7645,"")</f>
        <v>1.238</v>
      </c>
      <c r="B7645">
        <f>Weighting!$C$13</f>
        <v>1.238</v>
      </c>
      <c r="C7645">
        <f>Weighting!$F$13</f>
        <v>0</v>
      </c>
      <c r="D7645" t="b">
        <f>IF(C7645=1,'Data Transformation'!$G$3+0.5*'Data Transformation'!$W$25,IF(C7646=1,D7646-'Data Transformation'!$W$25,FALSE))</f>
        <v>0</v>
      </c>
      <c r="E7645" t="str">
        <f t="array" ref="E7645">IF(ISLOGICAL(D7645),"",FREQUENCY(IF('Data Transformation'!$B$425:$B$8425='Bin Analysis'!$B7635,'Data Transformation'!$G$425:$G$8425),D7645))</f>
        <v/>
      </c>
      <c r="F7645" t="str">
        <f t="shared" si="954"/>
        <v/>
      </c>
      <c r="G7645">
        <f>Weighting!$H$13</f>
        <v>0</v>
      </c>
      <c r="H7645">
        <f t="array" ref="H7645">FREQUENCY(IF('Data Transformation'!$B$4:$B$8425=B7635,'Data Transformation'!$G$4:$G$8425),'Bin Analysis'!$B7645)</f>
        <v>2073</v>
      </c>
      <c r="I7645">
        <f t="shared" si="955"/>
        <v>0</v>
      </c>
      <c r="J7645">
        <f t="shared" si="956"/>
        <v>0</v>
      </c>
      <c r="K7645">
        <f>J7645*Weighting!$W$13</f>
        <v>0</v>
      </c>
      <c r="M7645" s="14"/>
    </row>
    <row r="7646" spans="1:25" x14ac:dyDescent="0.25">
      <c r="A7646" s="32">
        <f>IF(Weighting!$P$14&gt;0,B7646,"")</f>
        <v>1.369</v>
      </c>
      <c r="B7646">
        <f>Weighting!$C$14</f>
        <v>1.369</v>
      </c>
      <c r="C7646">
        <f>Weighting!$F$14</f>
        <v>0</v>
      </c>
      <c r="D7646" t="b">
        <f>IF(C7646=1,'Data Transformation'!$G$3+0.5*'Data Transformation'!$W$25,IF(C7647=1,D7647-'Data Transformation'!$W$25,FALSE))</f>
        <v>0</v>
      </c>
      <c r="E7646" t="str">
        <f t="array" ref="E7646">IF(ISLOGICAL(D7646),"",FREQUENCY(IF('Data Transformation'!$B$425:$B$8425='Bin Analysis'!$B7635,'Data Transformation'!$G$425:$G$8425),D7646))</f>
        <v/>
      </c>
      <c r="F7646" t="str">
        <f t="shared" si="954"/>
        <v/>
      </c>
      <c r="G7646">
        <f>Weighting!$H$14</f>
        <v>0</v>
      </c>
      <c r="H7646">
        <f t="array" ref="H7646">FREQUENCY(IF('Data Transformation'!$B$4:$B$8425=B7635,'Data Transformation'!$G$4:$G$8425),'Bin Analysis'!$B7646)</f>
        <v>2073</v>
      </c>
      <c r="I7646">
        <f t="shared" si="955"/>
        <v>0</v>
      </c>
      <c r="J7646">
        <f t="shared" si="956"/>
        <v>0</v>
      </c>
      <c r="K7646">
        <f>J7646*Weighting!$W$14</f>
        <v>0</v>
      </c>
      <c r="M7646" s="14"/>
    </row>
    <row r="7647" spans="1:25" x14ac:dyDescent="0.25">
      <c r="A7647" s="32">
        <f>IF(Weighting!$P$15&gt;0,B7647,"")</f>
        <v>1.5000009999999999</v>
      </c>
      <c r="B7647">
        <f>Weighting!$C$15</f>
        <v>1.5000009999999999</v>
      </c>
      <c r="C7647">
        <f>Weighting!$F$15</f>
        <v>0</v>
      </c>
      <c r="D7647" t="b">
        <f>IF(C7647=1,'Data Transformation'!$G$3+0.5*'Data Transformation'!$W$25,IF(C7648=1,D7648-'Data Transformation'!$W$25,FALSE))</f>
        <v>0</v>
      </c>
      <c r="E7647" t="str">
        <f t="array" ref="E7647">IF(ISLOGICAL(D7647),"",FREQUENCY(IF('Data Transformation'!$B$425:$B$8425='Bin Analysis'!$B7635,'Data Transformation'!$G$425:$G$8425),D7647))</f>
        <v/>
      </c>
      <c r="F7647" t="str">
        <f t="shared" si="954"/>
        <v/>
      </c>
      <c r="G7647">
        <f>Weighting!$H$15</f>
        <v>0</v>
      </c>
      <c r="H7647">
        <f t="array" ref="H7647">FREQUENCY(IF('Data Transformation'!$B$4:$B$8425=B7635,'Data Transformation'!$G$4:$G$8425),'Bin Analysis'!$B7647)</f>
        <v>2073</v>
      </c>
      <c r="I7647">
        <f t="shared" si="955"/>
        <v>0</v>
      </c>
      <c r="J7647">
        <f t="shared" si="956"/>
        <v>0</v>
      </c>
      <c r="K7647">
        <f>J7647*Weighting!$W$15</f>
        <v>0</v>
      </c>
      <c r="M7647" s="14"/>
    </row>
    <row r="7648" spans="1:25" x14ac:dyDescent="0.25">
      <c r="A7648" s="32" t="str">
        <f>IF(Weighting!$P$16&gt;0,B7648,"")</f>
        <v/>
      </c>
      <c r="B7648">
        <f>Weighting!$C$16</f>
        <v>1.631</v>
      </c>
      <c r="C7648">
        <f>Weighting!$F$16</f>
        <v>0</v>
      </c>
      <c r="D7648" t="b">
        <f>IF(C7648=1,'Data Transformation'!$G$3+0.5*'Data Transformation'!$W$25,IF(C7649=1,D7649-'Data Transformation'!$W$25,FALSE))</f>
        <v>0</v>
      </c>
      <c r="E7648" t="str">
        <f t="array" ref="E7648">IF(ISLOGICAL(D7648),"",FREQUENCY(IF('Data Transformation'!$B$425:$B$8425='Bin Analysis'!$B7635,'Data Transformation'!$G$425:$G$8425),D7648))</f>
        <v/>
      </c>
      <c r="F7648" t="str">
        <f t="shared" si="954"/>
        <v/>
      </c>
      <c r="G7648">
        <f>Weighting!$H$16</f>
        <v>0</v>
      </c>
      <c r="H7648">
        <f t="array" ref="H7648">FREQUENCY(IF('Data Transformation'!$B$4:$B$8425=B7635,'Data Transformation'!$G$4:$G$8425),'Bin Analysis'!$B7648)</f>
        <v>2073</v>
      </c>
      <c r="I7648">
        <f t="shared" si="955"/>
        <v>0</v>
      </c>
      <c r="J7648">
        <f t="shared" si="956"/>
        <v>0</v>
      </c>
      <c r="K7648">
        <f>J7648*Weighting!$W$16</f>
        <v>0</v>
      </c>
      <c r="M7648" s="14"/>
    </row>
    <row r="7649" spans="1:25" x14ac:dyDescent="0.25">
      <c r="A7649" s="32" t="str">
        <f>IF(Weighting!$P$17&gt;0,B7649,"")</f>
        <v/>
      </c>
      <c r="B7649">
        <f>Weighting!$C$17</f>
        <v>1.762</v>
      </c>
      <c r="C7649">
        <f>Weighting!$F$17</f>
        <v>0</v>
      </c>
      <c r="D7649" t="b">
        <f>IF(C7649=1,'Data Transformation'!$G$3+0.5*'Data Transformation'!$W$25,IF(C7650=1,D7650-'Data Transformation'!$W$25,FALSE))</f>
        <v>0</v>
      </c>
      <c r="E7649" t="str">
        <f t="array" ref="E7649">IF(ISLOGICAL(D7649),"",FREQUENCY(IF('Data Transformation'!$B$425:$B$8425='Bin Analysis'!$B7635,'Data Transformation'!$G$425:$G$8425),D7649))</f>
        <v/>
      </c>
      <c r="F7649" t="str">
        <f t="shared" si="954"/>
        <v/>
      </c>
      <c r="G7649">
        <f>Weighting!$H$17</f>
        <v>0</v>
      </c>
      <c r="H7649">
        <f t="array" ref="H7649">FREQUENCY(IF('Data Transformation'!$B$4:$B$8425=B7635,'Data Transformation'!$G$4:$G$8425),'Bin Analysis'!$B7649)</f>
        <v>2073</v>
      </c>
      <c r="I7649">
        <f t="shared" si="955"/>
        <v>0</v>
      </c>
      <c r="J7649">
        <f t="shared" si="956"/>
        <v>0</v>
      </c>
      <c r="K7649">
        <f>J7649*Weighting!$W$17</f>
        <v>0</v>
      </c>
      <c r="M7649" s="14"/>
    </row>
    <row r="7650" spans="1:25" x14ac:dyDescent="0.25">
      <c r="A7650" s="32" t="str">
        <f>IF(Weighting!$P$18&gt;0,B7650,"")</f>
        <v/>
      </c>
      <c r="B7650">
        <f>Weighting!$C$18</f>
        <v>1.893</v>
      </c>
      <c r="C7650">
        <f>Weighting!$F$18</f>
        <v>0</v>
      </c>
      <c r="D7650" t="b">
        <f>IF(C7650=1,'Data Transformation'!$G$3+0.5*'Data Transformation'!$W$25,IF(C7651=1,D7651-'Data Transformation'!$W$25,FALSE))</f>
        <v>0</v>
      </c>
      <c r="E7650" t="str">
        <f t="array" ref="E7650">IF(ISLOGICAL(D7650),"",FREQUENCY(IF('Data Transformation'!$B$425:$B$8425='Bin Analysis'!$B7635,'Data Transformation'!$G$425:$G$8425),D7650))</f>
        <v/>
      </c>
      <c r="F7650" t="str">
        <f t="shared" si="954"/>
        <v/>
      </c>
      <c r="G7650">
        <f>Weighting!$H$18</f>
        <v>0</v>
      </c>
      <c r="H7650">
        <f t="array" ref="H7650">FREQUENCY(IF('Data Transformation'!$B$4:$B$8425=B7635,'Data Transformation'!$G$4:$G$8425),'Bin Analysis'!$B7650)</f>
        <v>2073</v>
      </c>
      <c r="I7650">
        <f t="shared" si="955"/>
        <v>0</v>
      </c>
      <c r="J7650">
        <f t="shared" si="956"/>
        <v>0</v>
      </c>
      <c r="K7650">
        <f>J7650*Weighting!$W$18</f>
        <v>0</v>
      </c>
      <c r="M7650" s="14"/>
    </row>
    <row r="7651" spans="1:25" x14ac:dyDescent="0.25">
      <c r="A7651" s="32" t="str">
        <f>IF(Weighting!$P$19&gt;0,B7651,"")</f>
        <v/>
      </c>
      <c r="B7651">
        <f>Weighting!$C$19</f>
        <v>2.024</v>
      </c>
      <c r="C7651">
        <f>Weighting!$F$19</f>
        <v>0</v>
      </c>
      <c r="D7651" t="b">
        <f>IF(C7651=1,'Data Transformation'!$G$3+0.5*'Data Transformation'!$W$25,IF(C7652=1,D7652-'Data Transformation'!$W$25,FALSE))</f>
        <v>0</v>
      </c>
      <c r="E7651" t="str">
        <f t="array" ref="E7651">IF(ISLOGICAL(D7651),"",FREQUENCY(IF('Data Transformation'!$B$425:$B$8425='Bin Analysis'!$B7635,'Data Transformation'!$G$425:$G$8425),D7651))</f>
        <v/>
      </c>
      <c r="F7651" t="str">
        <f t="shared" si="954"/>
        <v/>
      </c>
      <c r="G7651">
        <f>Weighting!$H$19</f>
        <v>0</v>
      </c>
      <c r="H7651">
        <f t="array" ref="H7651">FREQUENCY(IF('Data Transformation'!$B$4:$B$8425=B7635,'Data Transformation'!$G$4:$G$8425),'Bin Analysis'!$B7651)</f>
        <v>2073</v>
      </c>
      <c r="I7651">
        <f t="shared" si="955"/>
        <v>0</v>
      </c>
      <c r="J7651">
        <f t="shared" si="956"/>
        <v>0</v>
      </c>
      <c r="K7651">
        <f>J7651*Weighting!$W$19</f>
        <v>0</v>
      </c>
      <c r="M7651" s="14"/>
    </row>
    <row r="7652" spans="1:25" x14ac:dyDescent="0.25">
      <c r="A7652" s="32" t="str">
        <f>IF(Weighting!$P$20&gt;0,B7652,"")</f>
        <v/>
      </c>
      <c r="B7652">
        <f>Weighting!$C$20</f>
        <v>2.1550000000000002</v>
      </c>
      <c r="C7652">
        <f>Weighting!$F$20</f>
        <v>0</v>
      </c>
      <c r="D7652" t="b">
        <f>IF(C7652=1,'Data Transformation'!$G$3+0.5*'Data Transformation'!$W$25,IF(C7653=1,D7653-'Data Transformation'!$W$25,FALSE))</f>
        <v>0</v>
      </c>
      <c r="E7652" t="str">
        <f t="array" ref="E7652">IF(ISLOGICAL(D7652),"",FREQUENCY(IF('Data Transformation'!$B$425:$B$8425='Bin Analysis'!$B7635,'Data Transformation'!$G$425:$G$8425),D7652))</f>
        <v/>
      </c>
      <c r="F7652" t="str">
        <f t="shared" si="954"/>
        <v/>
      </c>
      <c r="G7652">
        <f>Weighting!$H$20</f>
        <v>0</v>
      </c>
      <c r="H7652">
        <f t="array" ref="H7652">FREQUENCY(IF('Data Transformation'!$B$4:$B$8425=B7635,'Data Transformation'!$G$4:$G$8425),'Bin Analysis'!$B7652)</f>
        <v>2073</v>
      </c>
      <c r="I7652">
        <f t="shared" si="955"/>
        <v>0</v>
      </c>
      <c r="J7652">
        <f t="shared" si="956"/>
        <v>0</v>
      </c>
      <c r="K7652">
        <f>J7652*Weighting!$W$20</f>
        <v>0</v>
      </c>
      <c r="M7652" s="14"/>
    </row>
    <row r="7653" spans="1:25" x14ac:dyDescent="0.25">
      <c r="A7653" s="32" t="str">
        <f>IF(Weighting!$P$21&gt;0,B7653,"")</f>
        <v/>
      </c>
      <c r="B7653">
        <f>Weighting!$C$21</f>
        <v>2.2860000000000005</v>
      </c>
      <c r="C7653">
        <f>Weighting!$F$21</f>
        <v>0</v>
      </c>
      <c r="D7653" t="b">
        <f>IF(C7653=1,'Data Transformation'!$G$3+0.5*'Data Transformation'!$W$25,IF(C7654=1,D7654-'Data Transformation'!$W$25,FALSE))</f>
        <v>0</v>
      </c>
      <c r="E7653" t="str">
        <f t="array" ref="E7653">IF(ISLOGICAL(D7653),"",FREQUENCY(IF('Data Transformation'!$B$425:$B$8425='Bin Analysis'!$B7635,'Data Transformation'!$G$425:$G$8425),D7653))</f>
        <v/>
      </c>
      <c r="F7653" t="str">
        <f t="shared" si="954"/>
        <v/>
      </c>
      <c r="G7653">
        <f>Weighting!$H$21</f>
        <v>0</v>
      </c>
      <c r="H7653">
        <f t="array" ref="H7653">FREQUENCY(IF('Data Transformation'!$B$4:$B$8425=B7635,'Data Transformation'!$G$4:$G$8425),'Bin Analysis'!$B7653)</f>
        <v>2073</v>
      </c>
      <c r="I7653">
        <f t="shared" si="955"/>
        <v>0</v>
      </c>
      <c r="J7653">
        <f t="shared" si="956"/>
        <v>0</v>
      </c>
      <c r="K7653">
        <f>J7653*Weighting!$W$21</f>
        <v>0</v>
      </c>
      <c r="M7653" s="14"/>
    </row>
    <row r="7654" spans="1:25" x14ac:dyDescent="0.25">
      <c r="A7654" s="32" t="str">
        <f>IF(Weighting!$P$22&gt;0,B7654,"")</f>
        <v/>
      </c>
      <c r="B7654">
        <f>Weighting!$C$22</f>
        <v>2.4170000000000007</v>
      </c>
      <c r="C7654">
        <f>Weighting!$F$22</f>
        <v>0</v>
      </c>
      <c r="D7654" t="b">
        <f>IF(C7654=1,'Data Transformation'!$G$3+0.5*'Data Transformation'!$W$25,IF(C7655=1,D7655-'Data Transformation'!$W$25,FALSE))</f>
        <v>0</v>
      </c>
      <c r="E7654" t="str">
        <f t="array" ref="E7654">IF(ISLOGICAL(D7654),"",FREQUENCY(IF('Data Transformation'!$B$425:$B$8425='Bin Analysis'!$B7635,'Data Transformation'!$G$425:$G$8425),D7654))</f>
        <v/>
      </c>
      <c r="F7654" t="str">
        <f t="shared" si="954"/>
        <v/>
      </c>
      <c r="G7654">
        <f>Weighting!$H$22</f>
        <v>0</v>
      </c>
      <c r="H7654">
        <f t="array" ref="H7654">FREQUENCY(IF('Data Transformation'!$B$4:$B$8425=B7635,'Data Transformation'!$G$4:$G$8425),'Bin Analysis'!$B7654)</f>
        <v>2073</v>
      </c>
      <c r="I7654">
        <f t="shared" si="955"/>
        <v>0</v>
      </c>
      <c r="J7654">
        <f t="shared" si="956"/>
        <v>0</v>
      </c>
      <c r="K7654">
        <f>J7654*Weighting!$W$22</f>
        <v>0</v>
      </c>
      <c r="M7654" s="14"/>
    </row>
    <row r="7655" spans="1:25" x14ac:dyDescent="0.25">
      <c r="A7655" s="32" t="str">
        <f>IF(Weighting!$P$23&gt;0,B7655,"")</f>
        <v/>
      </c>
      <c r="B7655">
        <f>Weighting!$C$23</f>
        <v>2.5480000000000009</v>
      </c>
      <c r="C7655">
        <f>Weighting!$F$23</f>
        <v>0</v>
      </c>
      <c r="D7655" t="b">
        <f>IF(C7655=1,'Data Transformation'!$G$3+0.5*'Data Transformation'!$W$25,IF(C7656=1,D7656-'Data Transformation'!$W$25,FALSE))</f>
        <v>0</v>
      </c>
      <c r="E7655" t="str">
        <f t="array" ref="E7655">IF(ISLOGICAL(D7655),"",FREQUENCY(IF('Data Transformation'!$B$425:$B$8425='Bin Analysis'!$B7635,'Data Transformation'!$G$425:$G$8425),D7655))</f>
        <v/>
      </c>
      <c r="F7655" t="str">
        <f t="shared" si="954"/>
        <v/>
      </c>
      <c r="G7655">
        <f>Weighting!$H$23</f>
        <v>0</v>
      </c>
      <c r="H7655">
        <f t="array" ref="H7655">FREQUENCY(IF('Data Transformation'!$B$4:$B$8425=B7635,'Data Transformation'!$G$4:$G$8425),'Bin Analysis'!$B7655)</f>
        <v>2073</v>
      </c>
      <c r="I7655">
        <f t="shared" si="955"/>
        <v>0</v>
      </c>
      <c r="J7655">
        <f t="shared" si="956"/>
        <v>0</v>
      </c>
      <c r="K7655">
        <f>J7655*Weighting!$W$23</f>
        <v>0</v>
      </c>
      <c r="M7655" s="14"/>
    </row>
    <row r="7656" spans="1:25" x14ac:dyDescent="0.25">
      <c r="A7656" s="32" t="str">
        <f>IF(Weighting!$P$24&gt;0,B7656,"")</f>
        <v/>
      </c>
      <c r="B7656">
        <f>Weighting!$C$24</f>
        <v>2.6790000000000012</v>
      </c>
      <c r="C7656">
        <f>Weighting!$F$24</f>
        <v>0</v>
      </c>
      <c r="D7656" t="b">
        <f>IF(C7656=1,'Data Transformation'!$G$3+0.5*'Data Transformation'!$W$25,IF(C7657=1,D7657-'Data Transformation'!$W$25,FALSE))</f>
        <v>0</v>
      </c>
      <c r="E7656" t="str">
        <f t="array" ref="E7656">IF(ISLOGICAL(D7656),"",FREQUENCY(IF('Data Transformation'!$B$425:$B$8425='Bin Analysis'!$B7635,'Data Transformation'!$G$425:$G$8425),D7656))</f>
        <v/>
      </c>
      <c r="F7656" t="str">
        <f t="shared" si="954"/>
        <v/>
      </c>
      <c r="G7656">
        <f>Weighting!$H$24</f>
        <v>0</v>
      </c>
      <c r="H7656">
        <f t="array" ref="H7656">FREQUENCY(IF('Data Transformation'!$B$4:$B$8425=B7635,'Data Transformation'!$G$4:$G$8425),'Bin Analysis'!$B7656)</f>
        <v>2073</v>
      </c>
      <c r="I7656">
        <f t="shared" si="955"/>
        <v>0</v>
      </c>
      <c r="J7656">
        <f t="shared" si="956"/>
        <v>0</v>
      </c>
      <c r="K7656">
        <f>J7656*Weighting!$W$24</f>
        <v>0</v>
      </c>
      <c r="M7656" s="14"/>
    </row>
    <row r="7657" spans="1:25" x14ac:dyDescent="0.25">
      <c r="A7657" s="32" t="str">
        <f>IF(Weighting!$P$25&gt;0,B7657,"")</f>
        <v/>
      </c>
      <c r="B7657">
        <f>Weighting!$C$25</f>
        <v>2.8100000000000014</v>
      </c>
      <c r="C7657">
        <f>Weighting!$F$25</f>
        <v>0</v>
      </c>
      <c r="D7657" t="b">
        <f>IF(C7657=1,'Data Transformation'!$G$3+0.5*'Data Transformation'!$W$25,IF(C7658=1,D7658-'Data Transformation'!$W$25,FALSE))</f>
        <v>0</v>
      </c>
      <c r="E7657" t="str">
        <f t="array" ref="E7657">IF(ISLOGICAL(D7657),"",FREQUENCY(IF('Data Transformation'!$B$425:$B$8425='Bin Analysis'!$B7635,'Data Transformation'!$G$425:$G$8425),D7657))</f>
        <v/>
      </c>
      <c r="F7657" t="str">
        <f t="shared" si="954"/>
        <v/>
      </c>
      <c r="G7657">
        <f>Weighting!$H$25</f>
        <v>0</v>
      </c>
      <c r="H7657">
        <f t="array" ref="H7657">FREQUENCY(IF('Data Transformation'!$B$4:$B$8425=B7635,'Data Transformation'!$G$4:$G$8425),'Bin Analysis'!$B7657)</f>
        <v>2073</v>
      </c>
      <c r="I7657">
        <f t="shared" si="955"/>
        <v>0</v>
      </c>
      <c r="J7657">
        <f t="shared" si="956"/>
        <v>0</v>
      </c>
      <c r="K7657">
        <f>J7657*Weighting!$W$25</f>
        <v>0</v>
      </c>
      <c r="M7657" s="14"/>
    </row>
    <row r="7658" spans="1:25" x14ac:dyDescent="0.25">
      <c r="O7658"/>
      <c r="P7658"/>
      <c r="Q7658"/>
      <c r="R7658"/>
    </row>
    <row r="7659" spans="1:25" ht="23.25" x14ac:dyDescent="0.35">
      <c r="A7659" s="21" t="s">
        <v>0</v>
      </c>
      <c r="B7659" s="21" t="str">
        <f>IFERROR(VLOOKUP(C7659,'Data Transformation'!$L$6:$M$426,2,FALSE),"")</f>
        <v/>
      </c>
      <c r="C7659" s="21">
        <f>C7635+1</f>
        <v>319</v>
      </c>
      <c r="D7659" s="21"/>
      <c r="E7659" s="21"/>
      <c r="F7659" s="21"/>
      <c r="G7659" s="21"/>
      <c r="H7659" s="22"/>
      <c r="I7659" s="22"/>
      <c r="J7659" s="22"/>
      <c r="K7659" s="21"/>
      <c r="L7659" s="21" t="str">
        <f>B7659</f>
        <v/>
      </c>
      <c r="M7659" s="23" t="e">
        <f>INDEX('Data Transformation'!$O$4:$O$424,MATCH($B7659,'Data Transformation'!$M$4:$M$424,0),MATCH($M$2,'Data Transformation'!$O$3,0))</f>
        <v>#N/A</v>
      </c>
      <c r="N7659" s="27" t="e">
        <f>IF('Input and Summary Results'!$J$16="minimum",'Bin Analysis'!X7660/(M7659-1),'Bin Analysis'!Y7659/('Bin Analysis'!M7659-1))</f>
        <v>#N/A</v>
      </c>
      <c r="O7659" s="27" t="e">
        <f>IF(M7659=FALSE,NA(),(VLOOKUP(1,C7662:K7681,4,FALSE))/(M7659-1))</f>
        <v>#N/A</v>
      </c>
      <c r="P7659" s="27" t="e">
        <f>IF(M7659=FALSE,NA(),SUM(J7662:J7681)/Weighting!$S$5)</f>
        <v>#N/A</v>
      </c>
      <c r="Q7659" s="27" t="e">
        <f>IF(M7659=FALSE,NA(),SUM(K7662:K7681)/Weighting!$S$6)</f>
        <v>#N/A</v>
      </c>
      <c r="R7659" s="27" t="e">
        <f>IF(M7659=FALSE,NA(),(VLOOKUP(1,G7662:K7681,3,FALSE))/(M7659-1))</f>
        <v>#N/A</v>
      </c>
      <c r="S7659" s="22" t="e">
        <f>IF(M7659=FALSE,NA(),IF(SUM(J7662:J7681)=2,"yes","no"))</f>
        <v>#N/A</v>
      </c>
      <c r="X7659" s="2" cm="2">
        <f t="array" ref="X7659:X7660">FREQUENCY(IF('Data Transformation'!$B$425:$B$6424='Bin Analysis'!L7659,'Data Transformation'!$G$425:$G$6424),'Data Transformation'!$U$11)</f>
        <v>0</v>
      </c>
      <c r="Y7659" s="2" cm="2">
        <f t="array" ref="Y7659:Y7660">FREQUENCY(IF('Data Transformation'!$B$425:$B$6424='Bin Analysis'!L7659,'Data Transformation'!$G$425:$G$6424),'Data Transformation'!$U$12)</f>
        <v>0</v>
      </c>
    </row>
    <row r="7660" spans="1:25" x14ac:dyDescent="0.25">
      <c r="A7660" s="14" t="s">
        <v>67</v>
      </c>
      <c r="B7660" t="s">
        <v>47</v>
      </c>
      <c r="C7660" t="s">
        <v>5</v>
      </c>
      <c r="D7660" t="s">
        <v>100</v>
      </c>
      <c r="E7660" t="s">
        <v>101</v>
      </c>
      <c r="F7660" t="s">
        <v>102</v>
      </c>
      <c r="G7660" t="s">
        <v>70</v>
      </c>
      <c r="H7660" t="s">
        <v>31</v>
      </c>
      <c r="I7660" t="s">
        <v>32</v>
      </c>
      <c r="J7660" t="s">
        <v>46</v>
      </c>
      <c r="K7660" s="14" t="s">
        <v>45</v>
      </c>
      <c r="M7660" s="14"/>
      <c r="X7660" s="2">
        <v>0</v>
      </c>
      <c r="Y7660" s="2">
        <v>0</v>
      </c>
    </row>
    <row r="7661" spans="1:25" x14ac:dyDescent="0.25">
      <c r="A7661" s="32"/>
      <c r="D7661" t="b">
        <f>IF(C7661=1,'Data Transformation'!$G$3+0.5*'Data Transformation'!$W$25,IF(C7662=1,D7662-'Data Transformation'!$W$25,FALSE))</f>
        <v>0</v>
      </c>
      <c r="E7661" t="str">
        <f t="array" ref="E7661">IF(ISLOGICAL(D7661),"",FREQUENCY(IF('Data Transformation'!$B$425:$B$8425='Bin Analysis'!$B7659,'Data Transformation'!$G$425:$G$8425),D7661))</f>
        <v/>
      </c>
      <c r="F7661" t="str">
        <f>IF(ISLOGICAL(D7661),"",E7661-E7660)</f>
        <v/>
      </c>
      <c r="M7661" s="14"/>
    </row>
    <row r="7662" spans="1:25" x14ac:dyDescent="0.25">
      <c r="A7662" s="32">
        <f>IF(Weighting!$P$6&gt;0,B7662,"")</f>
        <v>0.32100000000000001</v>
      </c>
      <c r="B7662">
        <f>Weighting!$C$6</f>
        <v>0.32100000000000001</v>
      </c>
      <c r="C7662">
        <f>Weighting!$F$6</f>
        <v>0</v>
      </c>
      <c r="D7662" t="b">
        <f>IF(C7662=1,'Data Transformation'!$G$3+0.5*'Data Transformation'!$W$25,IF(C7663=1,D7663-'Data Transformation'!$W$25,FALSE))</f>
        <v>0</v>
      </c>
      <c r="E7662" t="str">
        <f t="array" ref="E7662">IF(ISLOGICAL(D7662),"",FREQUENCY(IF('Data Transformation'!$B$425:$B$8425='Bin Analysis'!$B7659,'Data Transformation'!$G$425:$G$8425),D7662))</f>
        <v/>
      </c>
      <c r="F7662" t="str">
        <f>IF(ISLOGICAL(D7662),"",E7662-E7661)</f>
        <v/>
      </c>
      <c r="G7662">
        <f>Weighting!$H$6</f>
        <v>1</v>
      </c>
      <c r="H7662">
        <f t="array" ref="H7662">FREQUENCY(IF('Data Transformation'!$B$4:$B$8425=B7659,'Data Transformation'!$G$4:$G$8425),'Bin Analysis'!$B7662)</f>
        <v>2073</v>
      </c>
      <c r="I7662">
        <f>H7662-H7661</f>
        <v>2073</v>
      </c>
      <c r="J7662">
        <f>IF(I7662=0,0,1)</f>
        <v>1</v>
      </c>
      <c r="K7662">
        <f>J7662*Weighting!$W$6</f>
        <v>1</v>
      </c>
      <c r="M7662" s="14"/>
    </row>
    <row r="7663" spans="1:25" x14ac:dyDescent="0.25">
      <c r="A7663" s="32">
        <f>IF(Weighting!$P$7&gt;0,B7663,"")</f>
        <v>0.45200000000000001</v>
      </c>
      <c r="B7663">
        <f>Weighting!$C$7</f>
        <v>0.45200000000000001</v>
      </c>
      <c r="C7663">
        <f>Weighting!$F$7</f>
        <v>0</v>
      </c>
      <c r="D7663" t="b">
        <f>IF(C7663=1,'Data Transformation'!$G$3+0.5*'Data Transformation'!$W$25,IF(C7664=1,D7664-'Data Transformation'!$W$25,FALSE))</f>
        <v>0</v>
      </c>
      <c r="E7663" t="str">
        <f t="array" ref="E7663">IF(ISLOGICAL(D7663),"",FREQUENCY(IF('Data Transformation'!$B$425:$B$8425='Bin Analysis'!$B7659,'Data Transformation'!$G$425:$G$8425),D7663))</f>
        <v/>
      </c>
      <c r="F7663" t="str">
        <f t="shared" ref="F7663:F7681" si="957">IF(ISLOGICAL(D7663),"",E7663-E7662)</f>
        <v/>
      </c>
      <c r="G7663">
        <f>Weighting!$H$7</f>
        <v>0</v>
      </c>
      <c r="H7663">
        <f t="array" ref="H7663">FREQUENCY(IF('Data Transformation'!$B$4:$B$8425=B7659,'Data Transformation'!$G$4:$G$8425),'Bin Analysis'!$B7663)</f>
        <v>2073</v>
      </c>
      <c r="I7663">
        <f t="shared" ref="I7663:I7681" si="958">H7663-H7662</f>
        <v>0</v>
      </c>
      <c r="J7663">
        <f>IF(I7663=0,0,1)</f>
        <v>0</v>
      </c>
      <c r="K7663">
        <f>J7663*Weighting!$W$7</f>
        <v>0</v>
      </c>
      <c r="M7663" s="14"/>
    </row>
    <row r="7664" spans="1:25" x14ac:dyDescent="0.25">
      <c r="A7664" s="32">
        <f>IF(Weighting!$P$8&gt;0,B7664,"")</f>
        <v>0.58299999999999996</v>
      </c>
      <c r="B7664">
        <f>Weighting!$C$8</f>
        <v>0.58299999999999996</v>
      </c>
      <c r="C7664">
        <f>Weighting!$F$8</f>
        <v>0</v>
      </c>
      <c r="D7664" t="b">
        <f>IF(C7664=1,'Data Transformation'!$G$3+0.5*'Data Transformation'!$W$25,IF(C7665=1,D7665-'Data Transformation'!$W$25,FALSE))</f>
        <v>0</v>
      </c>
      <c r="E7664" t="str">
        <f t="array" ref="E7664">IF(ISLOGICAL(D7664),"",FREQUENCY(IF('Data Transformation'!$B$425:$B$8425='Bin Analysis'!$B7659,'Data Transformation'!$G$425:$G$8425),D7664))</f>
        <v/>
      </c>
      <c r="F7664" t="str">
        <f t="shared" si="957"/>
        <v/>
      </c>
      <c r="G7664">
        <f>Weighting!$H$8</f>
        <v>0</v>
      </c>
      <c r="H7664">
        <f t="array" ref="H7664">FREQUENCY(IF('Data Transformation'!$B$4:$B$8425=B7659,'Data Transformation'!$G$4:$G$8425),'Bin Analysis'!$B7664)</f>
        <v>2073</v>
      </c>
      <c r="I7664">
        <f t="shared" si="958"/>
        <v>0</v>
      </c>
      <c r="J7664">
        <f t="shared" ref="J7664:J7681" si="959">IF(I7664=0,0,1)</f>
        <v>0</v>
      </c>
      <c r="K7664">
        <f>J7664*Weighting!$W$8</f>
        <v>0</v>
      </c>
      <c r="M7664" s="14"/>
    </row>
    <row r="7665" spans="1:13" x14ac:dyDescent="0.25">
      <c r="A7665" s="32">
        <f>IF(Weighting!$P$9&gt;0,B7665,"")</f>
        <v>0.71399999999999997</v>
      </c>
      <c r="B7665" s="50">
        <f>Weighting!$C$9</f>
        <v>0.71399999999999997</v>
      </c>
      <c r="C7665">
        <f>Weighting!$F$9</f>
        <v>0</v>
      </c>
      <c r="D7665" t="b">
        <f>IF(C7665=1,'Data Transformation'!$G$3+0.5*'Data Transformation'!$W$25,IF(C7666=1,D7666-'Data Transformation'!$W$25,FALSE))</f>
        <v>0</v>
      </c>
      <c r="E7665" t="str">
        <f t="array" ref="E7665">IF(ISLOGICAL(D7665),"",FREQUENCY(IF('Data Transformation'!$B$425:$B$8425='Bin Analysis'!$B7659,'Data Transformation'!$G$425:$G$8425),D7665))</f>
        <v/>
      </c>
      <c r="F7665" t="str">
        <f t="shared" si="957"/>
        <v/>
      </c>
      <c r="G7665">
        <f>Weighting!$H$9</f>
        <v>0</v>
      </c>
      <c r="H7665">
        <f t="array" ref="H7665">FREQUENCY(IF('Data Transformation'!$B$4:$B$8425=B7659,'Data Transformation'!$G$4:$G$8425),'Bin Analysis'!$B7665)</f>
        <v>2073</v>
      </c>
      <c r="I7665">
        <f t="shared" si="958"/>
        <v>0</v>
      </c>
      <c r="J7665">
        <f t="shared" si="959"/>
        <v>0</v>
      </c>
      <c r="K7665">
        <f>J7665*Weighting!$W$9</f>
        <v>0</v>
      </c>
      <c r="M7665" s="14"/>
    </row>
    <row r="7666" spans="1:13" x14ac:dyDescent="0.25">
      <c r="A7666" s="32">
        <f>IF(Weighting!$P$10&gt;0,B7666,"")</f>
        <v>0.84499999999999997</v>
      </c>
      <c r="B7666">
        <f>Weighting!$C$10</f>
        <v>0.84499999999999997</v>
      </c>
      <c r="C7666">
        <f>Weighting!$F$10</f>
        <v>0</v>
      </c>
      <c r="D7666" t="b">
        <f>IF(C7666=1,'Data Transformation'!$G$3+0.5*'Data Transformation'!$W$25,IF(C7667=1,D7667-'Data Transformation'!$W$25,FALSE))</f>
        <v>0</v>
      </c>
      <c r="E7666" t="str">
        <f t="array" ref="E7666">IF(ISLOGICAL(D7666),"",FREQUENCY(IF('Data Transformation'!$B$425:$B$8425='Bin Analysis'!$B7659,'Data Transformation'!$G$425:$G$8425),D7666))</f>
        <v/>
      </c>
      <c r="F7666" t="str">
        <f t="shared" si="957"/>
        <v/>
      </c>
      <c r="G7666">
        <f>Weighting!$H$10</f>
        <v>0</v>
      </c>
      <c r="H7666">
        <f t="array" ref="H7666">FREQUENCY(IF('Data Transformation'!$B$4:$B$8425=B7659,'Data Transformation'!$G$4:$G$8425),'Bin Analysis'!$B7666)</f>
        <v>2073</v>
      </c>
      <c r="I7666">
        <f t="shared" si="958"/>
        <v>0</v>
      </c>
      <c r="J7666">
        <f t="shared" si="959"/>
        <v>0</v>
      </c>
      <c r="K7666">
        <f>J7666*Weighting!$W$10</f>
        <v>0</v>
      </c>
      <c r="M7666" s="14"/>
    </row>
    <row r="7667" spans="1:13" x14ac:dyDescent="0.25">
      <c r="A7667" s="32">
        <f>IF(Weighting!$P$11&gt;0,B7667,"")</f>
        <v>0.97599999999999998</v>
      </c>
      <c r="B7667">
        <f>Weighting!$C$11</f>
        <v>0.97599999999999998</v>
      </c>
      <c r="C7667">
        <f>Weighting!$F$11</f>
        <v>0</v>
      </c>
      <c r="D7667">
        <f>IF(C7667=1,'Data Transformation'!$G$3+0.5*'Data Transformation'!$W$25,IF(C7668=1,D7668-'Data Transformation'!$W$25,FALSE))</f>
        <v>0.86899999999999999</v>
      </c>
      <c r="E7667">
        <f t="array" ref="E7667">IF(ISLOGICAL(D7667),"",FREQUENCY(IF('Data Transformation'!$B$425:$B$8425='Bin Analysis'!$B7659,'Data Transformation'!$G$425:$G$8425),D7667))</f>
        <v>2001</v>
      </c>
      <c r="F7667" t="e">
        <f t="shared" si="957"/>
        <v>#VALUE!</v>
      </c>
      <c r="G7667">
        <f>Weighting!$H$11</f>
        <v>0</v>
      </c>
      <c r="H7667">
        <f t="array" ref="H7667">FREQUENCY(IF('Data Transformation'!$B$4:$B$8425=B7659,'Data Transformation'!$G$4:$G$8425),'Bin Analysis'!$B7667)</f>
        <v>2073</v>
      </c>
      <c r="I7667">
        <f t="shared" si="958"/>
        <v>0</v>
      </c>
      <c r="J7667">
        <f t="shared" si="959"/>
        <v>0</v>
      </c>
      <c r="K7667">
        <f>J7667*Weighting!$W$11</f>
        <v>0</v>
      </c>
      <c r="M7667" s="14"/>
    </row>
    <row r="7668" spans="1:13" x14ac:dyDescent="0.25">
      <c r="A7668" s="32">
        <f>IF(Weighting!$P$12&gt;0,B7668,"")</f>
        <v>1.107</v>
      </c>
      <c r="B7668">
        <f>Weighting!$C$12</f>
        <v>1.107</v>
      </c>
      <c r="C7668">
        <f>Weighting!$F$12</f>
        <v>1</v>
      </c>
      <c r="D7668">
        <f>IF(C7668=1,'Data Transformation'!$G$3+0.5*'Data Transformation'!$W$25,IF(C7669=1,D7669-'Data Transformation'!$W$25,FALSE))</f>
        <v>1.131</v>
      </c>
      <c r="E7668">
        <f t="array" ref="E7668">IF(ISLOGICAL(D7668),"",FREQUENCY(IF('Data Transformation'!$B$425:$B$8425='Bin Analysis'!$B7659,'Data Transformation'!$G$425:$G$8425),D7668))</f>
        <v>2001</v>
      </c>
      <c r="F7668">
        <f t="shared" si="957"/>
        <v>0</v>
      </c>
      <c r="G7668">
        <f>Weighting!$H$12</f>
        <v>0</v>
      </c>
      <c r="H7668">
        <f t="array" ref="H7668">FREQUENCY(IF('Data Transformation'!$B$4:$B$8425=B7659,'Data Transformation'!$G$4:$G$8425),'Bin Analysis'!$B7668)</f>
        <v>2073</v>
      </c>
      <c r="I7668">
        <f t="shared" si="958"/>
        <v>0</v>
      </c>
      <c r="J7668">
        <f t="shared" si="959"/>
        <v>0</v>
      </c>
      <c r="K7668">
        <f>J7668*Weighting!$W$12</f>
        <v>0</v>
      </c>
      <c r="M7668" s="14"/>
    </row>
    <row r="7669" spans="1:13" x14ac:dyDescent="0.25">
      <c r="A7669" s="32">
        <f>IF(Weighting!$P$13&gt;0,B7669,"")</f>
        <v>1.238</v>
      </c>
      <c r="B7669">
        <f>Weighting!$C$13</f>
        <v>1.238</v>
      </c>
      <c r="C7669">
        <f>Weighting!$F$13</f>
        <v>0</v>
      </c>
      <c r="D7669" t="b">
        <f>IF(C7669=1,'Data Transformation'!$G$3+0.5*'Data Transformation'!$W$25,IF(C7670=1,D7670-'Data Transformation'!$W$25,FALSE))</f>
        <v>0</v>
      </c>
      <c r="E7669" t="str">
        <f t="array" ref="E7669">IF(ISLOGICAL(D7669),"",FREQUENCY(IF('Data Transformation'!$B$425:$B$8425='Bin Analysis'!$B7659,'Data Transformation'!$G$425:$G$8425),D7669))</f>
        <v/>
      </c>
      <c r="F7669" t="str">
        <f t="shared" si="957"/>
        <v/>
      </c>
      <c r="G7669">
        <f>Weighting!$H$13</f>
        <v>0</v>
      </c>
      <c r="H7669">
        <f t="array" ref="H7669">FREQUENCY(IF('Data Transformation'!$B$4:$B$8425=B7659,'Data Transformation'!$G$4:$G$8425),'Bin Analysis'!$B7669)</f>
        <v>2073</v>
      </c>
      <c r="I7669">
        <f t="shared" si="958"/>
        <v>0</v>
      </c>
      <c r="J7669">
        <f t="shared" si="959"/>
        <v>0</v>
      </c>
      <c r="K7669">
        <f>J7669*Weighting!$W$13</f>
        <v>0</v>
      </c>
      <c r="M7669" s="14"/>
    </row>
    <row r="7670" spans="1:13" x14ac:dyDescent="0.25">
      <c r="A7670" s="32">
        <f>IF(Weighting!$P$14&gt;0,B7670,"")</f>
        <v>1.369</v>
      </c>
      <c r="B7670">
        <f>Weighting!$C$14</f>
        <v>1.369</v>
      </c>
      <c r="C7670">
        <f>Weighting!$F$14</f>
        <v>0</v>
      </c>
      <c r="D7670" t="b">
        <f>IF(C7670=1,'Data Transformation'!$G$3+0.5*'Data Transformation'!$W$25,IF(C7671=1,D7671-'Data Transformation'!$W$25,FALSE))</f>
        <v>0</v>
      </c>
      <c r="E7670" t="str">
        <f t="array" ref="E7670">IF(ISLOGICAL(D7670),"",FREQUENCY(IF('Data Transformation'!$B$425:$B$8425='Bin Analysis'!$B7659,'Data Transformation'!$G$425:$G$8425),D7670))</f>
        <v/>
      </c>
      <c r="F7670" t="str">
        <f t="shared" si="957"/>
        <v/>
      </c>
      <c r="G7670">
        <f>Weighting!$H$14</f>
        <v>0</v>
      </c>
      <c r="H7670">
        <f t="array" ref="H7670">FREQUENCY(IF('Data Transformation'!$B$4:$B$8425=B7659,'Data Transformation'!$G$4:$G$8425),'Bin Analysis'!$B7670)</f>
        <v>2073</v>
      </c>
      <c r="I7670">
        <f t="shared" si="958"/>
        <v>0</v>
      </c>
      <c r="J7670">
        <f t="shared" si="959"/>
        <v>0</v>
      </c>
      <c r="K7670">
        <f>J7670*Weighting!$W$14</f>
        <v>0</v>
      </c>
      <c r="M7670" s="14"/>
    </row>
    <row r="7671" spans="1:13" x14ac:dyDescent="0.25">
      <c r="A7671" s="32">
        <f>IF(Weighting!$P$15&gt;0,B7671,"")</f>
        <v>1.5000009999999999</v>
      </c>
      <c r="B7671">
        <f>Weighting!$C$15</f>
        <v>1.5000009999999999</v>
      </c>
      <c r="C7671">
        <f>Weighting!$F$15</f>
        <v>0</v>
      </c>
      <c r="D7671" t="b">
        <f>IF(C7671=1,'Data Transformation'!$G$3+0.5*'Data Transformation'!$W$25,IF(C7672=1,D7672-'Data Transformation'!$W$25,FALSE))</f>
        <v>0</v>
      </c>
      <c r="E7671" t="str">
        <f t="array" ref="E7671">IF(ISLOGICAL(D7671),"",FREQUENCY(IF('Data Transformation'!$B$425:$B$8425='Bin Analysis'!$B7659,'Data Transformation'!$G$425:$G$8425),D7671))</f>
        <v/>
      </c>
      <c r="F7671" t="str">
        <f t="shared" si="957"/>
        <v/>
      </c>
      <c r="G7671">
        <f>Weighting!$H$15</f>
        <v>0</v>
      </c>
      <c r="H7671">
        <f t="array" ref="H7671">FREQUENCY(IF('Data Transformation'!$B$4:$B$8425=B7659,'Data Transformation'!$G$4:$G$8425),'Bin Analysis'!$B7671)</f>
        <v>2073</v>
      </c>
      <c r="I7671">
        <f t="shared" si="958"/>
        <v>0</v>
      </c>
      <c r="J7671">
        <f t="shared" si="959"/>
        <v>0</v>
      </c>
      <c r="K7671">
        <f>J7671*Weighting!$W$15</f>
        <v>0</v>
      </c>
      <c r="M7671" s="14"/>
    </row>
    <row r="7672" spans="1:13" x14ac:dyDescent="0.25">
      <c r="A7672" s="32" t="str">
        <f>IF(Weighting!$P$16&gt;0,B7672,"")</f>
        <v/>
      </c>
      <c r="B7672">
        <f>Weighting!$C$16</f>
        <v>1.631</v>
      </c>
      <c r="C7672">
        <f>Weighting!$F$16</f>
        <v>0</v>
      </c>
      <c r="D7672" t="b">
        <f>IF(C7672=1,'Data Transformation'!$G$3+0.5*'Data Transformation'!$W$25,IF(C7673=1,D7673-'Data Transformation'!$W$25,FALSE))</f>
        <v>0</v>
      </c>
      <c r="E7672" t="str">
        <f t="array" ref="E7672">IF(ISLOGICAL(D7672),"",FREQUENCY(IF('Data Transformation'!$B$425:$B$8425='Bin Analysis'!$B7659,'Data Transformation'!$G$425:$G$8425),D7672))</f>
        <v/>
      </c>
      <c r="F7672" t="str">
        <f t="shared" si="957"/>
        <v/>
      </c>
      <c r="G7672">
        <f>Weighting!$H$16</f>
        <v>0</v>
      </c>
      <c r="H7672">
        <f t="array" ref="H7672">FREQUENCY(IF('Data Transformation'!$B$4:$B$8425=B7659,'Data Transformation'!$G$4:$G$8425),'Bin Analysis'!$B7672)</f>
        <v>2073</v>
      </c>
      <c r="I7672">
        <f t="shared" si="958"/>
        <v>0</v>
      </c>
      <c r="J7672">
        <f t="shared" si="959"/>
        <v>0</v>
      </c>
      <c r="K7672">
        <f>J7672*Weighting!$W$16</f>
        <v>0</v>
      </c>
      <c r="M7672" s="14"/>
    </row>
    <row r="7673" spans="1:13" x14ac:dyDescent="0.25">
      <c r="A7673" s="32" t="str">
        <f>IF(Weighting!$P$17&gt;0,B7673,"")</f>
        <v/>
      </c>
      <c r="B7673">
        <f>Weighting!$C$17</f>
        <v>1.762</v>
      </c>
      <c r="C7673">
        <f>Weighting!$F$17</f>
        <v>0</v>
      </c>
      <c r="D7673" t="b">
        <f>IF(C7673=1,'Data Transformation'!$G$3+0.5*'Data Transformation'!$W$25,IF(C7674=1,D7674-'Data Transformation'!$W$25,FALSE))</f>
        <v>0</v>
      </c>
      <c r="E7673" t="str">
        <f t="array" ref="E7673">IF(ISLOGICAL(D7673),"",FREQUENCY(IF('Data Transformation'!$B$425:$B$8425='Bin Analysis'!$B7659,'Data Transformation'!$G$425:$G$8425),D7673))</f>
        <v/>
      </c>
      <c r="F7673" t="str">
        <f t="shared" si="957"/>
        <v/>
      </c>
      <c r="G7673">
        <f>Weighting!$H$17</f>
        <v>0</v>
      </c>
      <c r="H7673">
        <f t="array" ref="H7673">FREQUENCY(IF('Data Transformation'!$B$4:$B$8425=B7659,'Data Transformation'!$G$4:$G$8425),'Bin Analysis'!$B7673)</f>
        <v>2073</v>
      </c>
      <c r="I7673">
        <f t="shared" si="958"/>
        <v>0</v>
      </c>
      <c r="J7673">
        <f t="shared" si="959"/>
        <v>0</v>
      </c>
      <c r="K7673">
        <f>J7673*Weighting!$W$17</f>
        <v>0</v>
      </c>
      <c r="M7673" s="14"/>
    </row>
    <row r="7674" spans="1:13" x14ac:dyDescent="0.25">
      <c r="A7674" s="32" t="str">
        <f>IF(Weighting!$P$18&gt;0,B7674,"")</f>
        <v/>
      </c>
      <c r="B7674">
        <f>Weighting!$C$18</f>
        <v>1.893</v>
      </c>
      <c r="C7674">
        <f>Weighting!$F$18</f>
        <v>0</v>
      </c>
      <c r="D7674" t="b">
        <f>IF(C7674=1,'Data Transformation'!$G$3+0.5*'Data Transformation'!$W$25,IF(C7675=1,D7675-'Data Transformation'!$W$25,FALSE))</f>
        <v>0</v>
      </c>
      <c r="E7674" t="str">
        <f t="array" ref="E7674">IF(ISLOGICAL(D7674),"",FREQUENCY(IF('Data Transformation'!$B$425:$B$8425='Bin Analysis'!$B7659,'Data Transformation'!$G$425:$G$8425),D7674))</f>
        <v/>
      </c>
      <c r="F7674" t="str">
        <f t="shared" si="957"/>
        <v/>
      </c>
      <c r="G7674">
        <f>Weighting!$H$18</f>
        <v>0</v>
      </c>
      <c r="H7674">
        <f t="array" ref="H7674">FREQUENCY(IF('Data Transformation'!$B$4:$B$8425=B7659,'Data Transformation'!$G$4:$G$8425),'Bin Analysis'!$B7674)</f>
        <v>2073</v>
      </c>
      <c r="I7674">
        <f t="shared" si="958"/>
        <v>0</v>
      </c>
      <c r="J7674">
        <f t="shared" si="959"/>
        <v>0</v>
      </c>
      <c r="K7674">
        <f>J7674*Weighting!$W$18</f>
        <v>0</v>
      </c>
      <c r="M7674" s="14"/>
    </row>
    <row r="7675" spans="1:13" x14ac:dyDescent="0.25">
      <c r="A7675" s="32" t="str">
        <f>IF(Weighting!$P$19&gt;0,B7675,"")</f>
        <v/>
      </c>
      <c r="B7675">
        <f>Weighting!$C$19</f>
        <v>2.024</v>
      </c>
      <c r="C7675">
        <f>Weighting!$F$19</f>
        <v>0</v>
      </c>
      <c r="D7675" t="b">
        <f>IF(C7675=1,'Data Transformation'!$G$3+0.5*'Data Transformation'!$W$25,IF(C7676=1,D7676-'Data Transformation'!$W$25,FALSE))</f>
        <v>0</v>
      </c>
      <c r="E7675" t="str">
        <f t="array" ref="E7675">IF(ISLOGICAL(D7675),"",FREQUENCY(IF('Data Transformation'!$B$425:$B$8425='Bin Analysis'!$B7659,'Data Transformation'!$G$425:$G$8425),D7675))</f>
        <v/>
      </c>
      <c r="F7675" t="str">
        <f t="shared" si="957"/>
        <v/>
      </c>
      <c r="G7675">
        <f>Weighting!$H$19</f>
        <v>0</v>
      </c>
      <c r="H7675">
        <f t="array" ref="H7675">FREQUENCY(IF('Data Transformation'!$B$4:$B$8425=B7659,'Data Transformation'!$G$4:$G$8425),'Bin Analysis'!$B7675)</f>
        <v>2073</v>
      </c>
      <c r="I7675">
        <f t="shared" si="958"/>
        <v>0</v>
      </c>
      <c r="J7675">
        <f t="shared" si="959"/>
        <v>0</v>
      </c>
      <c r="K7675">
        <f>J7675*Weighting!$W$19</f>
        <v>0</v>
      </c>
      <c r="M7675" s="14"/>
    </row>
    <row r="7676" spans="1:13" x14ac:dyDescent="0.25">
      <c r="A7676" s="32" t="str">
        <f>IF(Weighting!$P$20&gt;0,B7676,"")</f>
        <v/>
      </c>
      <c r="B7676">
        <f>Weighting!$C$20</f>
        <v>2.1550000000000002</v>
      </c>
      <c r="C7676">
        <f>Weighting!$F$20</f>
        <v>0</v>
      </c>
      <c r="D7676" t="b">
        <f>IF(C7676=1,'Data Transformation'!$G$3+0.5*'Data Transformation'!$W$25,IF(C7677=1,D7677-'Data Transformation'!$W$25,FALSE))</f>
        <v>0</v>
      </c>
      <c r="E7676" t="str">
        <f t="array" ref="E7676">IF(ISLOGICAL(D7676),"",FREQUENCY(IF('Data Transformation'!$B$425:$B$8425='Bin Analysis'!$B7659,'Data Transformation'!$G$425:$G$8425),D7676))</f>
        <v/>
      </c>
      <c r="F7676" t="str">
        <f t="shared" si="957"/>
        <v/>
      </c>
      <c r="G7676">
        <f>Weighting!$H$20</f>
        <v>0</v>
      </c>
      <c r="H7676">
        <f t="array" ref="H7676">FREQUENCY(IF('Data Transformation'!$B$4:$B$8425=B7659,'Data Transformation'!$G$4:$G$8425),'Bin Analysis'!$B7676)</f>
        <v>2073</v>
      </c>
      <c r="I7676">
        <f t="shared" si="958"/>
        <v>0</v>
      </c>
      <c r="J7676">
        <f t="shared" si="959"/>
        <v>0</v>
      </c>
      <c r="K7676">
        <f>J7676*Weighting!$W$20</f>
        <v>0</v>
      </c>
      <c r="M7676" s="14"/>
    </row>
    <row r="7677" spans="1:13" x14ac:dyDescent="0.25">
      <c r="A7677" s="32" t="str">
        <f>IF(Weighting!$P$21&gt;0,B7677,"")</f>
        <v/>
      </c>
      <c r="B7677">
        <f>Weighting!$C$21</f>
        <v>2.2860000000000005</v>
      </c>
      <c r="C7677">
        <f>Weighting!$F$21</f>
        <v>0</v>
      </c>
      <c r="D7677" t="b">
        <f>IF(C7677=1,'Data Transformation'!$G$3+0.5*'Data Transformation'!$W$25,IF(C7678=1,D7678-'Data Transformation'!$W$25,FALSE))</f>
        <v>0</v>
      </c>
      <c r="E7677" t="str">
        <f t="array" ref="E7677">IF(ISLOGICAL(D7677),"",FREQUENCY(IF('Data Transformation'!$B$425:$B$8425='Bin Analysis'!$B7659,'Data Transformation'!$G$425:$G$8425),D7677))</f>
        <v/>
      </c>
      <c r="F7677" t="str">
        <f t="shared" si="957"/>
        <v/>
      </c>
      <c r="G7677">
        <f>Weighting!$H$21</f>
        <v>0</v>
      </c>
      <c r="H7677">
        <f t="array" ref="H7677">FREQUENCY(IF('Data Transformation'!$B$4:$B$8425=B7659,'Data Transformation'!$G$4:$G$8425),'Bin Analysis'!$B7677)</f>
        <v>2073</v>
      </c>
      <c r="I7677">
        <f t="shared" si="958"/>
        <v>0</v>
      </c>
      <c r="J7677">
        <f t="shared" si="959"/>
        <v>0</v>
      </c>
      <c r="K7677">
        <f>J7677*Weighting!$W$21</f>
        <v>0</v>
      </c>
      <c r="M7677" s="14"/>
    </row>
    <row r="7678" spans="1:13" x14ac:dyDescent="0.25">
      <c r="A7678" s="32" t="str">
        <f>IF(Weighting!$P$22&gt;0,B7678,"")</f>
        <v/>
      </c>
      <c r="B7678">
        <f>Weighting!$C$22</f>
        <v>2.4170000000000007</v>
      </c>
      <c r="C7678">
        <f>Weighting!$F$22</f>
        <v>0</v>
      </c>
      <c r="D7678" t="b">
        <f>IF(C7678=1,'Data Transformation'!$G$3+0.5*'Data Transformation'!$W$25,IF(C7679=1,D7679-'Data Transformation'!$W$25,FALSE))</f>
        <v>0</v>
      </c>
      <c r="E7678" t="str">
        <f t="array" ref="E7678">IF(ISLOGICAL(D7678),"",FREQUENCY(IF('Data Transformation'!$B$425:$B$8425='Bin Analysis'!$B7659,'Data Transformation'!$G$425:$G$8425),D7678))</f>
        <v/>
      </c>
      <c r="F7678" t="str">
        <f t="shared" si="957"/>
        <v/>
      </c>
      <c r="G7678">
        <f>Weighting!$H$22</f>
        <v>0</v>
      </c>
      <c r="H7678">
        <f t="array" ref="H7678">FREQUENCY(IF('Data Transformation'!$B$4:$B$8425=B7659,'Data Transformation'!$G$4:$G$8425),'Bin Analysis'!$B7678)</f>
        <v>2073</v>
      </c>
      <c r="I7678">
        <f t="shared" si="958"/>
        <v>0</v>
      </c>
      <c r="J7678">
        <f t="shared" si="959"/>
        <v>0</v>
      </c>
      <c r="K7678">
        <f>J7678*Weighting!$W$22</f>
        <v>0</v>
      </c>
      <c r="M7678" s="14"/>
    </row>
    <row r="7679" spans="1:13" x14ac:dyDescent="0.25">
      <c r="A7679" s="32" t="str">
        <f>IF(Weighting!$P$23&gt;0,B7679,"")</f>
        <v/>
      </c>
      <c r="B7679">
        <f>Weighting!$C$23</f>
        <v>2.5480000000000009</v>
      </c>
      <c r="C7679">
        <f>Weighting!$F$23</f>
        <v>0</v>
      </c>
      <c r="D7679" t="b">
        <f>IF(C7679=1,'Data Transformation'!$G$3+0.5*'Data Transformation'!$W$25,IF(C7680=1,D7680-'Data Transformation'!$W$25,FALSE))</f>
        <v>0</v>
      </c>
      <c r="E7679" t="str">
        <f t="array" ref="E7679">IF(ISLOGICAL(D7679),"",FREQUENCY(IF('Data Transformation'!$B$425:$B$8425='Bin Analysis'!$B7659,'Data Transformation'!$G$425:$G$8425),D7679))</f>
        <v/>
      </c>
      <c r="F7679" t="str">
        <f t="shared" si="957"/>
        <v/>
      </c>
      <c r="G7679">
        <f>Weighting!$H$23</f>
        <v>0</v>
      </c>
      <c r="H7679">
        <f t="array" ref="H7679">FREQUENCY(IF('Data Transformation'!$B$4:$B$8425=B7659,'Data Transformation'!$G$4:$G$8425),'Bin Analysis'!$B7679)</f>
        <v>2073</v>
      </c>
      <c r="I7679">
        <f t="shared" si="958"/>
        <v>0</v>
      </c>
      <c r="J7679">
        <f t="shared" si="959"/>
        <v>0</v>
      </c>
      <c r="K7679">
        <f>J7679*Weighting!$W$23</f>
        <v>0</v>
      </c>
      <c r="M7679" s="14"/>
    </row>
    <row r="7680" spans="1:13" x14ac:dyDescent="0.25">
      <c r="A7680" s="32" t="str">
        <f>IF(Weighting!$P$24&gt;0,B7680,"")</f>
        <v/>
      </c>
      <c r="B7680">
        <f>Weighting!$C$24</f>
        <v>2.6790000000000012</v>
      </c>
      <c r="C7680">
        <f>Weighting!$F$24</f>
        <v>0</v>
      </c>
      <c r="D7680" t="b">
        <f>IF(C7680=1,'Data Transformation'!$G$3+0.5*'Data Transformation'!$W$25,IF(C7681=1,D7681-'Data Transformation'!$W$25,FALSE))</f>
        <v>0</v>
      </c>
      <c r="E7680" t="str">
        <f t="array" ref="E7680">IF(ISLOGICAL(D7680),"",FREQUENCY(IF('Data Transformation'!$B$425:$B$8425='Bin Analysis'!$B7659,'Data Transformation'!$G$425:$G$8425),D7680))</f>
        <v/>
      </c>
      <c r="F7680" t="str">
        <f t="shared" si="957"/>
        <v/>
      </c>
      <c r="G7680">
        <f>Weighting!$H$24</f>
        <v>0</v>
      </c>
      <c r="H7680">
        <f t="array" ref="H7680">FREQUENCY(IF('Data Transformation'!$B$4:$B$8425=B7659,'Data Transformation'!$G$4:$G$8425),'Bin Analysis'!$B7680)</f>
        <v>2073</v>
      </c>
      <c r="I7680">
        <f t="shared" si="958"/>
        <v>0</v>
      </c>
      <c r="J7680">
        <f t="shared" si="959"/>
        <v>0</v>
      </c>
      <c r="K7680">
        <f>J7680*Weighting!$W$24</f>
        <v>0</v>
      </c>
      <c r="M7680" s="14"/>
    </row>
    <row r="7681" spans="1:25" x14ac:dyDescent="0.25">
      <c r="A7681" s="32" t="str">
        <f>IF(Weighting!$P$25&gt;0,B7681,"")</f>
        <v/>
      </c>
      <c r="B7681">
        <f>Weighting!$C$25</f>
        <v>2.8100000000000014</v>
      </c>
      <c r="C7681">
        <f>Weighting!$F$25</f>
        <v>0</v>
      </c>
      <c r="D7681" t="b">
        <f>IF(C7681=1,'Data Transformation'!$G$3+0.5*'Data Transformation'!$W$25,IF(C7682=1,D7682-'Data Transformation'!$W$25,FALSE))</f>
        <v>0</v>
      </c>
      <c r="E7681" t="str">
        <f t="array" ref="E7681">IF(ISLOGICAL(D7681),"",FREQUENCY(IF('Data Transformation'!$B$425:$B$8425='Bin Analysis'!$B7659,'Data Transformation'!$G$425:$G$8425),D7681))</f>
        <v/>
      </c>
      <c r="F7681" t="str">
        <f t="shared" si="957"/>
        <v/>
      </c>
      <c r="G7681">
        <f>Weighting!$H$25</f>
        <v>0</v>
      </c>
      <c r="H7681">
        <f t="array" ref="H7681">FREQUENCY(IF('Data Transformation'!$B$4:$B$8425=B7659,'Data Transformation'!$G$4:$G$8425),'Bin Analysis'!$B7681)</f>
        <v>2073</v>
      </c>
      <c r="I7681">
        <f t="shared" si="958"/>
        <v>0</v>
      </c>
      <c r="J7681">
        <f t="shared" si="959"/>
        <v>0</v>
      </c>
      <c r="K7681">
        <f>J7681*Weighting!$W$25</f>
        <v>0</v>
      </c>
      <c r="M7681" s="14"/>
    </row>
    <row r="7682" spans="1:25" x14ac:dyDescent="0.25">
      <c r="N7682" s="55"/>
      <c r="O7682"/>
      <c r="P7682"/>
      <c r="Q7682"/>
      <c r="R7682"/>
    </row>
    <row r="7683" spans="1:25" ht="23.25" x14ac:dyDescent="0.35">
      <c r="A7683" s="21" t="s">
        <v>0</v>
      </c>
      <c r="B7683" s="21" t="str">
        <f>IFERROR(VLOOKUP(C7683,'Data Transformation'!$L$6:$M$426,2,FALSE),"")</f>
        <v/>
      </c>
      <c r="C7683" s="21">
        <f>C7659+1</f>
        <v>320</v>
      </c>
      <c r="D7683" s="21"/>
      <c r="E7683" s="21"/>
      <c r="F7683" s="21"/>
      <c r="G7683" s="21"/>
      <c r="H7683" s="22"/>
      <c r="I7683" s="22"/>
      <c r="J7683" s="22"/>
      <c r="K7683" s="21"/>
      <c r="L7683" s="21" t="str">
        <f>B7683</f>
        <v/>
      </c>
      <c r="M7683" s="23" t="e">
        <f>INDEX('Data Transformation'!$O$4:$O$424,MATCH($B7683,'Data Transformation'!$M$4:$M$424,0),MATCH($M$2,'Data Transformation'!$O$3,0))</f>
        <v>#N/A</v>
      </c>
      <c r="N7683" s="27" t="e">
        <f>IF('Input and Summary Results'!$J$16="minimum",'Bin Analysis'!X7684/(M7683-1),'Bin Analysis'!Y7683/('Bin Analysis'!M7683-1))</f>
        <v>#N/A</v>
      </c>
      <c r="O7683" s="27" t="e">
        <f>IF(M7683=FALSE,NA(),(VLOOKUP(1,C7686:K7705,4,FALSE))/(M7683-1))</f>
        <v>#N/A</v>
      </c>
      <c r="P7683" s="27" t="e">
        <f>IF(M7683=FALSE,NA(),SUM(J7686:J7705)/Weighting!$S$5)</f>
        <v>#N/A</v>
      </c>
      <c r="Q7683" s="27" t="e">
        <f>IF(M7683=FALSE,NA(),SUM(K7686:K7705)/Weighting!$S$6)</f>
        <v>#N/A</v>
      </c>
      <c r="R7683" s="27" t="e">
        <f>IF(M7683=FALSE,NA(),(VLOOKUP(1,G7686:K7705,3,FALSE))/(M7683-1))</f>
        <v>#N/A</v>
      </c>
      <c r="S7683" s="22" t="e">
        <f>IF(M7683=FALSE,NA(),IF(SUM(J7686:J7705)=2,"yes","no"))</f>
        <v>#N/A</v>
      </c>
      <c r="X7683" s="2" cm="2">
        <f t="array" ref="X7683:X7684">FREQUENCY(IF('Data Transformation'!$B$425:$B$6424='Bin Analysis'!L7683,'Data Transformation'!$G$425:$G$6424),'Data Transformation'!$U$11)</f>
        <v>0</v>
      </c>
      <c r="Y7683" s="2" cm="2">
        <f t="array" ref="Y7683:Y7684">FREQUENCY(IF('Data Transformation'!$B$425:$B$6424='Bin Analysis'!L7683,'Data Transformation'!$G$425:$G$6424),'Data Transformation'!$U$12)</f>
        <v>0</v>
      </c>
    </row>
    <row r="7684" spans="1:25" x14ac:dyDescent="0.25">
      <c r="A7684" s="14" t="s">
        <v>67</v>
      </c>
      <c r="B7684" t="s">
        <v>47</v>
      </c>
      <c r="C7684" t="s">
        <v>5</v>
      </c>
      <c r="D7684" t="s">
        <v>100</v>
      </c>
      <c r="E7684" t="s">
        <v>101</v>
      </c>
      <c r="F7684" t="s">
        <v>102</v>
      </c>
      <c r="G7684" t="s">
        <v>70</v>
      </c>
      <c r="H7684" t="s">
        <v>31</v>
      </c>
      <c r="I7684" t="s">
        <v>32</v>
      </c>
      <c r="J7684" t="s">
        <v>46</v>
      </c>
      <c r="K7684" s="14" t="s">
        <v>45</v>
      </c>
      <c r="M7684" s="14"/>
      <c r="X7684" s="2">
        <v>0</v>
      </c>
      <c r="Y7684" s="2">
        <v>0</v>
      </c>
    </row>
    <row r="7685" spans="1:25" x14ac:dyDescent="0.25">
      <c r="A7685" s="32"/>
      <c r="D7685" t="b">
        <f>IF(C7685=1,'Data Transformation'!$G$3+0.5*'Data Transformation'!$W$25,IF(C7686=1,D7686-'Data Transformation'!$W$25,FALSE))</f>
        <v>0</v>
      </c>
      <c r="E7685" t="str">
        <f t="array" ref="E7685">IF(ISLOGICAL(D7685),"",FREQUENCY(IF('Data Transformation'!$B$425:$B$8425='Bin Analysis'!$B7683,'Data Transformation'!$G$425:$G$8425),D7685))</f>
        <v/>
      </c>
      <c r="F7685" t="str">
        <f>IF(ISLOGICAL(D7685),"",E7685-E7684)</f>
        <v/>
      </c>
      <c r="M7685" s="14"/>
    </row>
    <row r="7686" spans="1:25" x14ac:dyDescent="0.25">
      <c r="A7686" s="32">
        <f>IF(Weighting!$P$6&gt;0,B7686,"")</f>
        <v>0.32100000000000001</v>
      </c>
      <c r="B7686">
        <f>Weighting!$C$6</f>
        <v>0.32100000000000001</v>
      </c>
      <c r="C7686">
        <f>Weighting!$F$6</f>
        <v>0</v>
      </c>
      <c r="D7686" t="b">
        <f>IF(C7686=1,'Data Transformation'!$G$3+0.5*'Data Transformation'!$W$25,IF(C7687=1,D7687-'Data Transformation'!$W$25,FALSE))</f>
        <v>0</v>
      </c>
      <c r="E7686" t="str">
        <f t="array" ref="E7686">IF(ISLOGICAL(D7686),"",FREQUENCY(IF('Data Transformation'!$B$425:$B$8425='Bin Analysis'!$B7683,'Data Transformation'!$G$425:$G$8425),D7686))</f>
        <v/>
      </c>
      <c r="F7686" t="str">
        <f>IF(ISLOGICAL(D7686),"",E7686-E7685)</f>
        <v/>
      </c>
      <c r="G7686">
        <f>Weighting!$H$6</f>
        <v>1</v>
      </c>
      <c r="H7686">
        <f t="array" ref="H7686">FREQUENCY(IF('Data Transformation'!$B$4:$B$8425=B7683,'Data Transformation'!$G$4:$G$8425),'Bin Analysis'!$B7686)</f>
        <v>2073</v>
      </c>
      <c r="I7686">
        <f>H7686-H7685</f>
        <v>2073</v>
      </c>
      <c r="J7686">
        <f>IF(I7686=0,0,1)</f>
        <v>1</v>
      </c>
      <c r="K7686">
        <f>J7686*Weighting!$W$6</f>
        <v>1</v>
      </c>
      <c r="M7686" s="14"/>
    </row>
    <row r="7687" spans="1:25" x14ac:dyDescent="0.25">
      <c r="A7687" s="32">
        <f>IF(Weighting!$P$7&gt;0,B7687,"")</f>
        <v>0.45200000000000001</v>
      </c>
      <c r="B7687">
        <f>Weighting!$C$7</f>
        <v>0.45200000000000001</v>
      </c>
      <c r="C7687">
        <f>Weighting!$F$7</f>
        <v>0</v>
      </c>
      <c r="D7687" t="b">
        <f>IF(C7687=1,'Data Transformation'!$G$3+0.5*'Data Transformation'!$W$25,IF(C7688=1,D7688-'Data Transformation'!$W$25,FALSE))</f>
        <v>0</v>
      </c>
      <c r="E7687" t="str">
        <f t="array" ref="E7687">IF(ISLOGICAL(D7687),"",FREQUENCY(IF('Data Transformation'!$B$425:$B$8425='Bin Analysis'!$B7683,'Data Transformation'!$G$425:$G$8425),D7687))</f>
        <v/>
      </c>
      <c r="F7687" t="str">
        <f t="shared" ref="F7687:F7705" si="960">IF(ISLOGICAL(D7687),"",E7687-E7686)</f>
        <v/>
      </c>
      <c r="G7687">
        <f>Weighting!$H$7</f>
        <v>0</v>
      </c>
      <c r="H7687">
        <f t="array" ref="H7687">FREQUENCY(IF('Data Transformation'!$B$4:$B$8425=B7683,'Data Transformation'!$G$4:$G$8425),'Bin Analysis'!$B7687)</f>
        <v>2073</v>
      </c>
      <c r="I7687">
        <f t="shared" ref="I7687:I7705" si="961">H7687-H7686</f>
        <v>0</v>
      </c>
      <c r="J7687">
        <f>IF(I7687=0,0,1)</f>
        <v>0</v>
      </c>
      <c r="K7687">
        <f>J7687*Weighting!$W$7</f>
        <v>0</v>
      </c>
      <c r="M7687" s="14"/>
    </row>
    <row r="7688" spans="1:25" x14ac:dyDescent="0.25">
      <c r="A7688" s="32">
        <f>IF(Weighting!$P$8&gt;0,B7688,"")</f>
        <v>0.58299999999999996</v>
      </c>
      <c r="B7688">
        <f>Weighting!$C$8</f>
        <v>0.58299999999999996</v>
      </c>
      <c r="C7688">
        <f>Weighting!$F$8</f>
        <v>0</v>
      </c>
      <c r="D7688" t="b">
        <f>IF(C7688=1,'Data Transformation'!$G$3+0.5*'Data Transformation'!$W$25,IF(C7689=1,D7689-'Data Transformation'!$W$25,FALSE))</f>
        <v>0</v>
      </c>
      <c r="E7688" t="str">
        <f t="array" ref="E7688">IF(ISLOGICAL(D7688),"",FREQUENCY(IF('Data Transformation'!$B$425:$B$8425='Bin Analysis'!$B7683,'Data Transformation'!$G$425:$G$8425),D7688))</f>
        <v/>
      </c>
      <c r="F7688" t="str">
        <f t="shared" si="960"/>
        <v/>
      </c>
      <c r="G7688">
        <f>Weighting!$H$8</f>
        <v>0</v>
      </c>
      <c r="H7688">
        <f t="array" ref="H7688">FREQUENCY(IF('Data Transformation'!$B$4:$B$8425=B7683,'Data Transformation'!$G$4:$G$8425),'Bin Analysis'!$B7688)</f>
        <v>2073</v>
      </c>
      <c r="I7688">
        <f t="shared" si="961"/>
        <v>0</v>
      </c>
      <c r="J7688">
        <f t="shared" ref="J7688:J7705" si="962">IF(I7688=0,0,1)</f>
        <v>0</v>
      </c>
      <c r="K7688">
        <f>J7688*Weighting!$W$8</f>
        <v>0</v>
      </c>
      <c r="M7688" s="14"/>
    </row>
    <row r="7689" spans="1:25" x14ac:dyDescent="0.25">
      <c r="A7689" s="32">
        <f>IF(Weighting!$P$9&gt;0,B7689,"")</f>
        <v>0.71399999999999997</v>
      </c>
      <c r="B7689" s="50">
        <f>Weighting!$C$9</f>
        <v>0.71399999999999997</v>
      </c>
      <c r="C7689">
        <f>Weighting!$F$9</f>
        <v>0</v>
      </c>
      <c r="D7689" t="b">
        <f>IF(C7689=1,'Data Transformation'!$G$3+0.5*'Data Transformation'!$W$25,IF(C7690=1,D7690-'Data Transformation'!$W$25,FALSE))</f>
        <v>0</v>
      </c>
      <c r="E7689" t="str">
        <f t="array" ref="E7689">IF(ISLOGICAL(D7689),"",FREQUENCY(IF('Data Transformation'!$B$425:$B$8425='Bin Analysis'!$B7683,'Data Transformation'!$G$425:$G$8425),D7689))</f>
        <v/>
      </c>
      <c r="F7689" t="str">
        <f t="shared" si="960"/>
        <v/>
      </c>
      <c r="G7689">
        <f>Weighting!$H$9</f>
        <v>0</v>
      </c>
      <c r="H7689">
        <f t="array" ref="H7689">FREQUENCY(IF('Data Transformation'!$B$4:$B$8425=B7683,'Data Transformation'!$G$4:$G$8425),'Bin Analysis'!$B7689)</f>
        <v>2073</v>
      </c>
      <c r="I7689">
        <f t="shared" si="961"/>
        <v>0</v>
      </c>
      <c r="J7689">
        <f t="shared" si="962"/>
        <v>0</v>
      </c>
      <c r="K7689">
        <f>J7689*Weighting!$W$9</f>
        <v>0</v>
      </c>
      <c r="M7689" s="14"/>
    </row>
    <row r="7690" spans="1:25" x14ac:dyDescent="0.25">
      <c r="A7690" s="32">
        <f>IF(Weighting!$P$10&gt;0,B7690,"")</f>
        <v>0.84499999999999997</v>
      </c>
      <c r="B7690">
        <f>Weighting!$C$10</f>
        <v>0.84499999999999997</v>
      </c>
      <c r="C7690">
        <f>Weighting!$F$10</f>
        <v>0</v>
      </c>
      <c r="D7690" t="b">
        <f>IF(C7690=1,'Data Transformation'!$G$3+0.5*'Data Transformation'!$W$25,IF(C7691=1,D7691-'Data Transformation'!$W$25,FALSE))</f>
        <v>0</v>
      </c>
      <c r="E7690" t="str">
        <f t="array" ref="E7690">IF(ISLOGICAL(D7690),"",FREQUENCY(IF('Data Transformation'!$B$425:$B$8425='Bin Analysis'!$B7683,'Data Transformation'!$G$425:$G$8425),D7690))</f>
        <v/>
      </c>
      <c r="F7690" t="str">
        <f t="shared" si="960"/>
        <v/>
      </c>
      <c r="G7690">
        <f>Weighting!$H$10</f>
        <v>0</v>
      </c>
      <c r="H7690">
        <f t="array" ref="H7690">FREQUENCY(IF('Data Transformation'!$B$4:$B$8425=B7683,'Data Transformation'!$G$4:$G$8425),'Bin Analysis'!$B7690)</f>
        <v>2073</v>
      </c>
      <c r="I7690">
        <f t="shared" si="961"/>
        <v>0</v>
      </c>
      <c r="J7690">
        <f t="shared" si="962"/>
        <v>0</v>
      </c>
      <c r="K7690">
        <f>J7690*Weighting!$W$10</f>
        <v>0</v>
      </c>
      <c r="M7690" s="14"/>
    </row>
    <row r="7691" spans="1:25" x14ac:dyDescent="0.25">
      <c r="A7691" s="32">
        <f>IF(Weighting!$P$11&gt;0,B7691,"")</f>
        <v>0.97599999999999998</v>
      </c>
      <c r="B7691">
        <f>Weighting!$C$11</f>
        <v>0.97599999999999998</v>
      </c>
      <c r="C7691">
        <f>Weighting!$F$11</f>
        <v>0</v>
      </c>
      <c r="D7691">
        <f>IF(C7691=1,'Data Transformation'!$G$3+0.5*'Data Transformation'!$W$25,IF(C7692=1,D7692-'Data Transformation'!$W$25,FALSE))</f>
        <v>0.86899999999999999</v>
      </c>
      <c r="E7691">
        <f t="array" ref="E7691">IF(ISLOGICAL(D7691),"",FREQUENCY(IF('Data Transformation'!$B$425:$B$8425='Bin Analysis'!$B7683,'Data Transformation'!$G$425:$G$8425),D7691))</f>
        <v>2001</v>
      </c>
      <c r="F7691" t="e">
        <f t="shared" si="960"/>
        <v>#VALUE!</v>
      </c>
      <c r="G7691">
        <f>Weighting!$H$11</f>
        <v>0</v>
      </c>
      <c r="H7691">
        <f t="array" ref="H7691">FREQUENCY(IF('Data Transformation'!$B$4:$B$8425=B7683,'Data Transformation'!$G$4:$G$8425),'Bin Analysis'!$B7691)</f>
        <v>2073</v>
      </c>
      <c r="I7691">
        <f t="shared" si="961"/>
        <v>0</v>
      </c>
      <c r="J7691">
        <f t="shared" si="962"/>
        <v>0</v>
      </c>
      <c r="K7691">
        <f>J7691*Weighting!$W$11</f>
        <v>0</v>
      </c>
      <c r="M7691" s="14"/>
    </row>
    <row r="7692" spans="1:25" x14ac:dyDescent="0.25">
      <c r="A7692" s="32">
        <f>IF(Weighting!$P$12&gt;0,B7692,"")</f>
        <v>1.107</v>
      </c>
      <c r="B7692">
        <f>Weighting!$C$12</f>
        <v>1.107</v>
      </c>
      <c r="C7692">
        <f>Weighting!$F$12</f>
        <v>1</v>
      </c>
      <c r="D7692">
        <f>IF(C7692=1,'Data Transformation'!$G$3+0.5*'Data Transformation'!$W$25,IF(C7693=1,D7693-'Data Transformation'!$W$25,FALSE))</f>
        <v>1.131</v>
      </c>
      <c r="E7692">
        <f t="array" ref="E7692">IF(ISLOGICAL(D7692),"",FREQUENCY(IF('Data Transformation'!$B$425:$B$8425='Bin Analysis'!$B7683,'Data Transformation'!$G$425:$G$8425),D7692))</f>
        <v>2001</v>
      </c>
      <c r="F7692">
        <f t="shared" si="960"/>
        <v>0</v>
      </c>
      <c r="G7692">
        <f>Weighting!$H$12</f>
        <v>0</v>
      </c>
      <c r="H7692">
        <f t="array" ref="H7692">FREQUENCY(IF('Data Transformation'!$B$4:$B$8425=B7683,'Data Transformation'!$G$4:$G$8425),'Bin Analysis'!$B7692)</f>
        <v>2073</v>
      </c>
      <c r="I7692">
        <f t="shared" si="961"/>
        <v>0</v>
      </c>
      <c r="J7692">
        <f t="shared" si="962"/>
        <v>0</v>
      </c>
      <c r="K7692">
        <f>J7692*Weighting!$W$12</f>
        <v>0</v>
      </c>
      <c r="M7692" s="14"/>
    </row>
    <row r="7693" spans="1:25" x14ac:dyDescent="0.25">
      <c r="A7693" s="32">
        <f>IF(Weighting!$P$13&gt;0,B7693,"")</f>
        <v>1.238</v>
      </c>
      <c r="B7693">
        <f>Weighting!$C$13</f>
        <v>1.238</v>
      </c>
      <c r="C7693">
        <f>Weighting!$F$13</f>
        <v>0</v>
      </c>
      <c r="D7693" t="b">
        <f>IF(C7693=1,'Data Transformation'!$G$3+0.5*'Data Transformation'!$W$25,IF(C7694=1,D7694-'Data Transformation'!$W$25,FALSE))</f>
        <v>0</v>
      </c>
      <c r="E7693" t="str">
        <f t="array" ref="E7693">IF(ISLOGICAL(D7693),"",FREQUENCY(IF('Data Transformation'!$B$425:$B$8425='Bin Analysis'!$B7683,'Data Transformation'!$G$425:$G$8425),D7693))</f>
        <v/>
      </c>
      <c r="F7693" t="str">
        <f t="shared" si="960"/>
        <v/>
      </c>
      <c r="G7693">
        <f>Weighting!$H$13</f>
        <v>0</v>
      </c>
      <c r="H7693">
        <f t="array" ref="H7693">FREQUENCY(IF('Data Transformation'!$B$4:$B$8425=B7683,'Data Transformation'!$G$4:$G$8425),'Bin Analysis'!$B7693)</f>
        <v>2073</v>
      </c>
      <c r="I7693">
        <f t="shared" si="961"/>
        <v>0</v>
      </c>
      <c r="J7693">
        <f t="shared" si="962"/>
        <v>0</v>
      </c>
      <c r="K7693">
        <f>J7693*Weighting!$W$13</f>
        <v>0</v>
      </c>
      <c r="M7693" s="14"/>
    </row>
    <row r="7694" spans="1:25" x14ac:dyDescent="0.25">
      <c r="A7694" s="32">
        <f>IF(Weighting!$P$14&gt;0,B7694,"")</f>
        <v>1.369</v>
      </c>
      <c r="B7694">
        <f>Weighting!$C$14</f>
        <v>1.369</v>
      </c>
      <c r="C7694">
        <f>Weighting!$F$14</f>
        <v>0</v>
      </c>
      <c r="D7694" t="b">
        <f>IF(C7694=1,'Data Transformation'!$G$3+0.5*'Data Transformation'!$W$25,IF(C7695=1,D7695-'Data Transformation'!$W$25,FALSE))</f>
        <v>0</v>
      </c>
      <c r="E7694" t="str">
        <f t="array" ref="E7694">IF(ISLOGICAL(D7694),"",FREQUENCY(IF('Data Transformation'!$B$425:$B$8425='Bin Analysis'!$B7683,'Data Transformation'!$G$425:$G$8425),D7694))</f>
        <v/>
      </c>
      <c r="F7694" t="str">
        <f t="shared" si="960"/>
        <v/>
      </c>
      <c r="G7694">
        <f>Weighting!$H$14</f>
        <v>0</v>
      </c>
      <c r="H7694">
        <f t="array" ref="H7694">FREQUENCY(IF('Data Transformation'!$B$4:$B$8425=B7683,'Data Transformation'!$G$4:$G$8425),'Bin Analysis'!$B7694)</f>
        <v>2073</v>
      </c>
      <c r="I7694">
        <f t="shared" si="961"/>
        <v>0</v>
      </c>
      <c r="J7694">
        <f t="shared" si="962"/>
        <v>0</v>
      </c>
      <c r="K7694">
        <f>J7694*Weighting!$W$14</f>
        <v>0</v>
      </c>
      <c r="M7694" s="14"/>
    </row>
    <row r="7695" spans="1:25" x14ac:dyDescent="0.25">
      <c r="A7695" s="32">
        <f>IF(Weighting!$P$15&gt;0,B7695,"")</f>
        <v>1.5000009999999999</v>
      </c>
      <c r="B7695">
        <f>Weighting!$C$15</f>
        <v>1.5000009999999999</v>
      </c>
      <c r="C7695">
        <f>Weighting!$F$15</f>
        <v>0</v>
      </c>
      <c r="D7695" t="b">
        <f>IF(C7695=1,'Data Transformation'!$G$3+0.5*'Data Transformation'!$W$25,IF(C7696=1,D7696-'Data Transformation'!$W$25,FALSE))</f>
        <v>0</v>
      </c>
      <c r="E7695" t="str">
        <f t="array" ref="E7695">IF(ISLOGICAL(D7695),"",FREQUENCY(IF('Data Transformation'!$B$425:$B$8425='Bin Analysis'!$B7683,'Data Transformation'!$G$425:$G$8425),D7695))</f>
        <v/>
      </c>
      <c r="F7695" t="str">
        <f t="shared" si="960"/>
        <v/>
      </c>
      <c r="G7695">
        <f>Weighting!$H$15</f>
        <v>0</v>
      </c>
      <c r="H7695">
        <f t="array" ref="H7695">FREQUENCY(IF('Data Transformation'!$B$4:$B$8425=B7683,'Data Transformation'!$G$4:$G$8425),'Bin Analysis'!$B7695)</f>
        <v>2073</v>
      </c>
      <c r="I7695">
        <f t="shared" si="961"/>
        <v>0</v>
      </c>
      <c r="J7695">
        <f t="shared" si="962"/>
        <v>0</v>
      </c>
      <c r="K7695">
        <f>J7695*Weighting!$W$15</f>
        <v>0</v>
      </c>
      <c r="M7695" s="14"/>
    </row>
    <row r="7696" spans="1:25" x14ac:dyDescent="0.25">
      <c r="A7696" s="32" t="str">
        <f>IF(Weighting!$P$16&gt;0,B7696,"")</f>
        <v/>
      </c>
      <c r="B7696">
        <f>Weighting!$C$16</f>
        <v>1.631</v>
      </c>
      <c r="C7696">
        <f>Weighting!$F$16</f>
        <v>0</v>
      </c>
      <c r="D7696" t="b">
        <f>IF(C7696=1,'Data Transformation'!$G$3+0.5*'Data Transformation'!$W$25,IF(C7697=1,D7697-'Data Transformation'!$W$25,FALSE))</f>
        <v>0</v>
      </c>
      <c r="E7696" t="str">
        <f t="array" ref="E7696">IF(ISLOGICAL(D7696),"",FREQUENCY(IF('Data Transformation'!$B$425:$B$8425='Bin Analysis'!$B7683,'Data Transformation'!$G$425:$G$8425),D7696))</f>
        <v/>
      </c>
      <c r="F7696" t="str">
        <f t="shared" si="960"/>
        <v/>
      </c>
      <c r="G7696">
        <f>Weighting!$H$16</f>
        <v>0</v>
      </c>
      <c r="H7696">
        <f t="array" ref="H7696">FREQUENCY(IF('Data Transformation'!$B$4:$B$8425=B7683,'Data Transformation'!$G$4:$G$8425),'Bin Analysis'!$B7696)</f>
        <v>2073</v>
      </c>
      <c r="I7696">
        <f t="shared" si="961"/>
        <v>0</v>
      </c>
      <c r="J7696">
        <f t="shared" si="962"/>
        <v>0</v>
      </c>
      <c r="K7696">
        <f>J7696*Weighting!$W$16</f>
        <v>0</v>
      </c>
      <c r="M7696" s="14"/>
    </row>
    <row r="7697" spans="1:25" x14ac:dyDescent="0.25">
      <c r="A7697" s="32" t="str">
        <f>IF(Weighting!$P$17&gt;0,B7697,"")</f>
        <v/>
      </c>
      <c r="B7697">
        <f>Weighting!$C$17</f>
        <v>1.762</v>
      </c>
      <c r="C7697">
        <f>Weighting!$F$17</f>
        <v>0</v>
      </c>
      <c r="D7697" t="b">
        <f>IF(C7697=1,'Data Transformation'!$G$3+0.5*'Data Transformation'!$W$25,IF(C7698=1,D7698-'Data Transformation'!$W$25,FALSE))</f>
        <v>0</v>
      </c>
      <c r="E7697" t="str">
        <f t="array" ref="E7697">IF(ISLOGICAL(D7697),"",FREQUENCY(IF('Data Transformation'!$B$425:$B$8425='Bin Analysis'!$B7683,'Data Transformation'!$G$425:$G$8425),D7697))</f>
        <v/>
      </c>
      <c r="F7697" t="str">
        <f t="shared" si="960"/>
        <v/>
      </c>
      <c r="G7697">
        <f>Weighting!$H$17</f>
        <v>0</v>
      </c>
      <c r="H7697">
        <f t="array" ref="H7697">FREQUENCY(IF('Data Transformation'!$B$4:$B$8425=B7683,'Data Transformation'!$G$4:$G$8425),'Bin Analysis'!$B7697)</f>
        <v>2073</v>
      </c>
      <c r="I7697">
        <f t="shared" si="961"/>
        <v>0</v>
      </c>
      <c r="J7697">
        <f t="shared" si="962"/>
        <v>0</v>
      </c>
      <c r="K7697">
        <f>J7697*Weighting!$W$17</f>
        <v>0</v>
      </c>
      <c r="M7697" s="14"/>
    </row>
    <row r="7698" spans="1:25" x14ac:dyDescent="0.25">
      <c r="A7698" s="32" t="str">
        <f>IF(Weighting!$P$18&gt;0,B7698,"")</f>
        <v/>
      </c>
      <c r="B7698">
        <f>Weighting!$C$18</f>
        <v>1.893</v>
      </c>
      <c r="C7698">
        <f>Weighting!$F$18</f>
        <v>0</v>
      </c>
      <c r="D7698" t="b">
        <f>IF(C7698=1,'Data Transformation'!$G$3+0.5*'Data Transformation'!$W$25,IF(C7699=1,D7699-'Data Transformation'!$W$25,FALSE))</f>
        <v>0</v>
      </c>
      <c r="E7698" t="str">
        <f t="array" ref="E7698">IF(ISLOGICAL(D7698),"",FREQUENCY(IF('Data Transformation'!$B$425:$B$8425='Bin Analysis'!$B7683,'Data Transformation'!$G$425:$G$8425),D7698))</f>
        <v/>
      </c>
      <c r="F7698" t="str">
        <f t="shared" si="960"/>
        <v/>
      </c>
      <c r="G7698">
        <f>Weighting!$H$18</f>
        <v>0</v>
      </c>
      <c r="H7698">
        <f t="array" ref="H7698">FREQUENCY(IF('Data Transformation'!$B$4:$B$8425=B7683,'Data Transformation'!$G$4:$G$8425),'Bin Analysis'!$B7698)</f>
        <v>2073</v>
      </c>
      <c r="I7698">
        <f t="shared" si="961"/>
        <v>0</v>
      </c>
      <c r="J7698">
        <f t="shared" si="962"/>
        <v>0</v>
      </c>
      <c r="K7698">
        <f>J7698*Weighting!$W$18</f>
        <v>0</v>
      </c>
      <c r="M7698" s="14"/>
    </row>
    <row r="7699" spans="1:25" x14ac:dyDescent="0.25">
      <c r="A7699" s="32" t="str">
        <f>IF(Weighting!$P$19&gt;0,B7699,"")</f>
        <v/>
      </c>
      <c r="B7699">
        <f>Weighting!$C$19</f>
        <v>2.024</v>
      </c>
      <c r="C7699">
        <f>Weighting!$F$19</f>
        <v>0</v>
      </c>
      <c r="D7699" t="b">
        <f>IF(C7699=1,'Data Transformation'!$G$3+0.5*'Data Transformation'!$W$25,IF(C7700=1,D7700-'Data Transformation'!$W$25,FALSE))</f>
        <v>0</v>
      </c>
      <c r="E7699" t="str">
        <f t="array" ref="E7699">IF(ISLOGICAL(D7699),"",FREQUENCY(IF('Data Transformation'!$B$425:$B$8425='Bin Analysis'!$B7683,'Data Transformation'!$G$425:$G$8425),D7699))</f>
        <v/>
      </c>
      <c r="F7699" t="str">
        <f t="shared" si="960"/>
        <v/>
      </c>
      <c r="G7699">
        <f>Weighting!$H$19</f>
        <v>0</v>
      </c>
      <c r="H7699">
        <f t="array" ref="H7699">FREQUENCY(IF('Data Transformation'!$B$4:$B$8425=B7683,'Data Transformation'!$G$4:$G$8425),'Bin Analysis'!$B7699)</f>
        <v>2073</v>
      </c>
      <c r="I7699">
        <f t="shared" si="961"/>
        <v>0</v>
      </c>
      <c r="J7699">
        <f t="shared" si="962"/>
        <v>0</v>
      </c>
      <c r="K7699">
        <f>J7699*Weighting!$W$19</f>
        <v>0</v>
      </c>
      <c r="M7699" s="14"/>
    </row>
    <row r="7700" spans="1:25" x14ac:dyDescent="0.25">
      <c r="A7700" s="32" t="str">
        <f>IF(Weighting!$P$20&gt;0,B7700,"")</f>
        <v/>
      </c>
      <c r="B7700">
        <f>Weighting!$C$20</f>
        <v>2.1550000000000002</v>
      </c>
      <c r="C7700">
        <f>Weighting!$F$20</f>
        <v>0</v>
      </c>
      <c r="D7700" t="b">
        <f>IF(C7700=1,'Data Transformation'!$G$3+0.5*'Data Transformation'!$W$25,IF(C7701=1,D7701-'Data Transformation'!$W$25,FALSE))</f>
        <v>0</v>
      </c>
      <c r="E7700" t="str">
        <f t="array" ref="E7700">IF(ISLOGICAL(D7700),"",FREQUENCY(IF('Data Transformation'!$B$425:$B$8425='Bin Analysis'!$B7683,'Data Transformation'!$G$425:$G$8425),D7700))</f>
        <v/>
      </c>
      <c r="F7700" t="str">
        <f t="shared" si="960"/>
        <v/>
      </c>
      <c r="G7700">
        <f>Weighting!$H$20</f>
        <v>0</v>
      </c>
      <c r="H7700">
        <f t="array" ref="H7700">FREQUENCY(IF('Data Transformation'!$B$4:$B$8425=B7683,'Data Transformation'!$G$4:$G$8425),'Bin Analysis'!$B7700)</f>
        <v>2073</v>
      </c>
      <c r="I7700">
        <f t="shared" si="961"/>
        <v>0</v>
      </c>
      <c r="J7700">
        <f t="shared" si="962"/>
        <v>0</v>
      </c>
      <c r="K7700">
        <f>J7700*Weighting!$W$20</f>
        <v>0</v>
      </c>
      <c r="M7700" s="14"/>
    </row>
    <row r="7701" spans="1:25" x14ac:dyDescent="0.25">
      <c r="A7701" s="32" t="str">
        <f>IF(Weighting!$P$21&gt;0,B7701,"")</f>
        <v/>
      </c>
      <c r="B7701">
        <f>Weighting!$C$21</f>
        <v>2.2860000000000005</v>
      </c>
      <c r="C7701">
        <f>Weighting!$F$21</f>
        <v>0</v>
      </c>
      <c r="D7701" t="b">
        <f>IF(C7701=1,'Data Transformation'!$G$3+0.5*'Data Transformation'!$W$25,IF(C7702=1,D7702-'Data Transformation'!$W$25,FALSE))</f>
        <v>0</v>
      </c>
      <c r="E7701" t="str">
        <f t="array" ref="E7701">IF(ISLOGICAL(D7701),"",FREQUENCY(IF('Data Transformation'!$B$425:$B$8425='Bin Analysis'!$B7683,'Data Transformation'!$G$425:$G$8425),D7701))</f>
        <v/>
      </c>
      <c r="F7701" t="str">
        <f t="shared" si="960"/>
        <v/>
      </c>
      <c r="G7701">
        <f>Weighting!$H$21</f>
        <v>0</v>
      </c>
      <c r="H7701">
        <f t="array" ref="H7701">FREQUENCY(IF('Data Transformation'!$B$4:$B$8425=B7683,'Data Transformation'!$G$4:$G$8425),'Bin Analysis'!$B7701)</f>
        <v>2073</v>
      </c>
      <c r="I7701">
        <f t="shared" si="961"/>
        <v>0</v>
      </c>
      <c r="J7701">
        <f t="shared" si="962"/>
        <v>0</v>
      </c>
      <c r="K7701">
        <f>J7701*Weighting!$W$21</f>
        <v>0</v>
      </c>
      <c r="M7701" s="14"/>
    </row>
    <row r="7702" spans="1:25" x14ac:dyDescent="0.25">
      <c r="A7702" s="32" t="str">
        <f>IF(Weighting!$P$22&gt;0,B7702,"")</f>
        <v/>
      </c>
      <c r="B7702">
        <f>Weighting!$C$22</f>
        <v>2.4170000000000007</v>
      </c>
      <c r="C7702">
        <f>Weighting!$F$22</f>
        <v>0</v>
      </c>
      <c r="D7702" t="b">
        <f>IF(C7702=1,'Data Transformation'!$G$3+0.5*'Data Transformation'!$W$25,IF(C7703=1,D7703-'Data Transformation'!$W$25,FALSE))</f>
        <v>0</v>
      </c>
      <c r="E7702" t="str">
        <f t="array" ref="E7702">IF(ISLOGICAL(D7702),"",FREQUENCY(IF('Data Transformation'!$B$425:$B$8425='Bin Analysis'!$B7683,'Data Transformation'!$G$425:$G$8425),D7702))</f>
        <v/>
      </c>
      <c r="F7702" t="str">
        <f t="shared" si="960"/>
        <v/>
      </c>
      <c r="G7702">
        <f>Weighting!$H$22</f>
        <v>0</v>
      </c>
      <c r="H7702">
        <f t="array" ref="H7702">FREQUENCY(IF('Data Transformation'!$B$4:$B$8425=B7683,'Data Transformation'!$G$4:$G$8425),'Bin Analysis'!$B7702)</f>
        <v>2073</v>
      </c>
      <c r="I7702">
        <f t="shared" si="961"/>
        <v>0</v>
      </c>
      <c r="J7702">
        <f t="shared" si="962"/>
        <v>0</v>
      </c>
      <c r="K7702">
        <f>J7702*Weighting!$W$22</f>
        <v>0</v>
      </c>
      <c r="M7702" s="14"/>
    </row>
    <row r="7703" spans="1:25" x14ac:dyDescent="0.25">
      <c r="A7703" s="32" t="str">
        <f>IF(Weighting!$P$23&gt;0,B7703,"")</f>
        <v/>
      </c>
      <c r="B7703">
        <f>Weighting!$C$23</f>
        <v>2.5480000000000009</v>
      </c>
      <c r="C7703">
        <f>Weighting!$F$23</f>
        <v>0</v>
      </c>
      <c r="D7703" t="b">
        <f>IF(C7703=1,'Data Transformation'!$G$3+0.5*'Data Transformation'!$W$25,IF(C7704=1,D7704-'Data Transformation'!$W$25,FALSE))</f>
        <v>0</v>
      </c>
      <c r="E7703" t="str">
        <f t="array" ref="E7703">IF(ISLOGICAL(D7703),"",FREQUENCY(IF('Data Transformation'!$B$425:$B$8425='Bin Analysis'!$B7683,'Data Transformation'!$G$425:$G$8425),D7703))</f>
        <v/>
      </c>
      <c r="F7703" t="str">
        <f t="shared" si="960"/>
        <v/>
      </c>
      <c r="G7703">
        <f>Weighting!$H$23</f>
        <v>0</v>
      </c>
      <c r="H7703">
        <f t="array" ref="H7703">FREQUENCY(IF('Data Transformation'!$B$4:$B$8425=B7683,'Data Transformation'!$G$4:$G$8425),'Bin Analysis'!$B7703)</f>
        <v>2073</v>
      </c>
      <c r="I7703">
        <f t="shared" si="961"/>
        <v>0</v>
      </c>
      <c r="J7703">
        <f t="shared" si="962"/>
        <v>0</v>
      </c>
      <c r="K7703">
        <f>J7703*Weighting!$W$23</f>
        <v>0</v>
      </c>
      <c r="M7703" s="14"/>
    </row>
    <row r="7704" spans="1:25" x14ac:dyDescent="0.25">
      <c r="A7704" s="32" t="str">
        <f>IF(Weighting!$P$24&gt;0,B7704,"")</f>
        <v/>
      </c>
      <c r="B7704">
        <f>Weighting!$C$24</f>
        <v>2.6790000000000012</v>
      </c>
      <c r="C7704">
        <f>Weighting!$F$24</f>
        <v>0</v>
      </c>
      <c r="D7704" t="b">
        <f>IF(C7704=1,'Data Transformation'!$G$3+0.5*'Data Transformation'!$W$25,IF(C7705=1,D7705-'Data Transformation'!$W$25,FALSE))</f>
        <v>0</v>
      </c>
      <c r="E7704" t="str">
        <f t="array" ref="E7704">IF(ISLOGICAL(D7704),"",FREQUENCY(IF('Data Transformation'!$B$425:$B$8425='Bin Analysis'!$B7683,'Data Transformation'!$G$425:$G$8425),D7704))</f>
        <v/>
      </c>
      <c r="F7704" t="str">
        <f t="shared" si="960"/>
        <v/>
      </c>
      <c r="G7704">
        <f>Weighting!$H$24</f>
        <v>0</v>
      </c>
      <c r="H7704">
        <f t="array" ref="H7704">FREQUENCY(IF('Data Transformation'!$B$4:$B$8425=B7683,'Data Transformation'!$G$4:$G$8425),'Bin Analysis'!$B7704)</f>
        <v>2073</v>
      </c>
      <c r="I7704">
        <f t="shared" si="961"/>
        <v>0</v>
      </c>
      <c r="J7704">
        <f t="shared" si="962"/>
        <v>0</v>
      </c>
      <c r="K7704">
        <f>J7704*Weighting!$W$24</f>
        <v>0</v>
      </c>
      <c r="M7704" s="14"/>
    </row>
    <row r="7705" spans="1:25" x14ac:dyDescent="0.25">
      <c r="A7705" s="32" t="str">
        <f>IF(Weighting!$P$25&gt;0,B7705,"")</f>
        <v/>
      </c>
      <c r="B7705">
        <f>Weighting!$C$25</f>
        <v>2.8100000000000014</v>
      </c>
      <c r="C7705">
        <f>Weighting!$F$25</f>
        <v>0</v>
      </c>
      <c r="D7705" t="b">
        <f>IF(C7705=1,'Data Transformation'!$G$3+0.5*'Data Transformation'!$W$25,IF(C7706=1,D7706-'Data Transformation'!$W$25,FALSE))</f>
        <v>0</v>
      </c>
      <c r="E7705" t="str">
        <f t="array" ref="E7705">IF(ISLOGICAL(D7705),"",FREQUENCY(IF('Data Transformation'!$B$425:$B$8425='Bin Analysis'!$B7683,'Data Transformation'!$G$425:$G$8425),D7705))</f>
        <v/>
      </c>
      <c r="F7705" t="str">
        <f t="shared" si="960"/>
        <v/>
      </c>
      <c r="G7705">
        <f>Weighting!$H$25</f>
        <v>0</v>
      </c>
      <c r="H7705">
        <f t="array" ref="H7705">FREQUENCY(IF('Data Transformation'!$B$4:$B$8425=B7683,'Data Transformation'!$G$4:$G$8425),'Bin Analysis'!$B7705)</f>
        <v>2073</v>
      </c>
      <c r="I7705">
        <f t="shared" si="961"/>
        <v>0</v>
      </c>
      <c r="J7705">
        <f t="shared" si="962"/>
        <v>0</v>
      </c>
      <c r="K7705">
        <f>J7705*Weighting!$W$25</f>
        <v>0</v>
      </c>
      <c r="M7705" s="14"/>
    </row>
    <row r="7706" spans="1:25" x14ac:dyDescent="0.25">
      <c r="O7706"/>
      <c r="P7706"/>
      <c r="Q7706"/>
      <c r="R7706"/>
    </row>
    <row r="7707" spans="1:25" ht="23.25" x14ac:dyDescent="0.35">
      <c r="A7707" s="21" t="s">
        <v>0</v>
      </c>
      <c r="B7707" s="21" t="str">
        <f>IFERROR(VLOOKUP(C7707,'Data Transformation'!$L$6:$M$426,2,FALSE),"")</f>
        <v/>
      </c>
      <c r="C7707" s="21">
        <f>C7683+1</f>
        <v>321</v>
      </c>
      <c r="D7707" s="21"/>
      <c r="E7707" s="21"/>
      <c r="F7707" s="21"/>
      <c r="G7707" s="21"/>
      <c r="H7707" s="22"/>
      <c r="I7707" s="22"/>
      <c r="J7707" s="22"/>
      <c r="K7707" s="21"/>
      <c r="L7707" s="21" t="str">
        <f>B7707</f>
        <v/>
      </c>
      <c r="M7707" s="23" t="e">
        <f>INDEX('Data Transformation'!$O$4:$O$424,MATCH($B7707,'Data Transformation'!$M$4:$M$424,0),MATCH($M$2,'Data Transformation'!$O$3,0))</f>
        <v>#N/A</v>
      </c>
      <c r="N7707" s="27" t="e">
        <f>IF('Input and Summary Results'!$J$16="minimum",'Bin Analysis'!X7708/(M7707-1),'Bin Analysis'!Y7707/('Bin Analysis'!M7707-1))</f>
        <v>#N/A</v>
      </c>
      <c r="O7707" s="27" t="e">
        <f>IF(M7707=FALSE,NA(),(VLOOKUP(1,C7710:K7729,4,FALSE))/(M7707-1))</f>
        <v>#N/A</v>
      </c>
      <c r="P7707" s="27" t="e">
        <f>IF(M7707=FALSE,NA(),SUM(J7710:J7729)/Weighting!$S$5)</f>
        <v>#N/A</v>
      </c>
      <c r="Q7707" s="27" t="e">
        <f>IF(M7707=FALSE,NA(),SUM(K7710:K7729)/Weighting!$S$6)</f>
        <v>#N/A</v>
      </c>
      <c r="R7707" s="27" t="e">
        <f>IF(M7707=FALSE,NA(),(VLOOKUP(1,G7710:K7729,3,FALSE))/(M7707-1))</f>
        <v>#N/A</v>
      </c>
      <c r="S7707" s="22" t="e">
        <f>IF(M7707=FALSE,NA(),IF(SUM(J7710:J7729)=2,"yes","no"))</f>
        <v>#N/A</v>
      </c>
      <c r="X7707" s="2" cm="2">
        <f t="array" ref="X7707:X7708">FREQUENCY(IF('Data Transformation'!$B$425:$B$6424='Bin Analysis'!L7707,'Data Transformation'!$G$425:$G$6424),'Data Transformation'!$U$11)</f>
        <v>0</v>
      </c>
      <c r="Y7707" s="2" cm="2">
        <f t="array" ref="Y7707:Y7708">FREQUENCY(IF('Data Transformation'!$B$425:$B$6424='Bin Analysis'!L7707,'Data Transformation'!$G$425:$G$6424),'Data Transformation'!$U$12)</f>
        <v>0</v>
      </c>
    </row>
    <row r="7708" spans="1:25" x14ac:dyDescent="0.25">
      <c r="A7708" s="14" t="s">
        <v>67</v>
      </c>
      <c r="B7708" t="s">
        <v>47</v>
      </c>
      <c r="C7708" t="s">
        <v>5</v>
      </c>
      <c r="D7708" t="s">
        <v>100</v>
      </c>
      <c r="E7708" t="s">
        <v>101</v>
      </c>
      <c r="F7708" t="s">
        <v>102</v>
      </c>
      <c r="G7708" t="s">
        <v>70</v>
      </c>
      <c r="H7708" t="s">
        <v>31</v>
      </c>
      <c r="I7708" t="s">
        <v>32</v>
      </c>
      <c r="J7708" t="s">
        <v>46</v>
      </c>
      <c r="K7708" s="14" t="s">
        <v>45</v>
      </c>
      <c r="M7708" s="14"/>
      <c r="X7708" s="2">
        <v>0</v>
      </c>
      <c r="Y7708" s="2">
        <v>0</v>
      </c>
    </row>
    <row r="7709" spans="1:25" x14ac:dyDescent="0.25">
      <c r="A7709" s="32"/>
      <c r="D7709" t="b">
        <f>IF(C7709=1,'Data Transformation'!$G$3+0.5*'Data Transformation'!$W$25,IF(C7710=1,D7710-'Data Transformation'!$W$25,FALSE))</f>
        <v>0</v>
      </c>
      <c r="E7709" t="str">
        <f t="array" ref="E7709">IF(ISLOGICAL(D7709),"",FREQUENCY(IF('Data Transformation'!$B$425:$B$8425='Bin Analysis'!$B7707,'Data Transformation'!$G$425:$G$8425),D7709))</f>
        <v/>
      </c>
      <c r="F7709" t="str">
        <f>IF(ISLOGICAL(D7709),"",E7709-E7708)</f>
        <v/>
      </c>
      <c r="M7709" s="14"/>
    </row>
    <row r="7710" spans="1:25" x14ac:dyDescent="0.25">
      <c r="A7710" s="32">
        <f>IF(Weighting!$P$6&gt;0,B7710,"")</f>
        <v>0.32100000000000001</v>
      </c>
      <c r="B7710">
        <f>Weighting!$C$6</f>
        <v>0.32100000000000001</v>
      </c>
      <c r="C7710">
        <f>Weighting!$F$6</f>
        <v>0</v>
      </c>
      <c r="D7710" t="b">
        <f>IF(C7710=1,'Data Transformation'!$G$3+0.5*'Data Transformation'!$W$25,IF(C7711=1,D7711-'Data Transformation'!$W$25,FALSE))</f>
        <v>0</v>
      </c>
      <c r="E7710" t="str">
        <f t="array" ref="E7710">IF(ISLOGICAL(D7710),"",FREQUENCY(IF('Data Transformation'!$B$425:$B$8425='Bin Analysis'!$B7707,'Data Transformation'!$G$425:$G$8425),D7710))</f>
        <v/>
      </c>
      <c r="F7710" t="str">
        <f>IF(ISLOGICAL(D7710),"",E7710-E7709)</f>
        <v/>
      </c>
      <c r="G7710">
        <f>Weighting!$H$6</f>
        <v>1</v>
      </c>
      <c r="H7710">
        <f t="array" ref="H7710">FREQUENCY(IF('Data Transformation'!$B$4:$B$8425=B7707,'Data Transformation'!$G$4:$G$8425),'Bin Analysis'!$B7710)</f>
        <v>2073</v>
      </c>
      <c r="I7710">
        <f>H7710-H7709</f>
        <v>2073</v>
      </c>
      <c r="J7710">
        <f>IF(I7710=0,0,1)</f>
        <v>1</v>
      </c>
      <c r="K7710">
        <f>J7710*Weighting!$W$6</f>
        <v>1</v>
      </c>
      <c r="M7710" s="14"/>
    </row>
    <row r="7711" spans="1:25" x14ac:dyDescent="0.25">
      <c r="A7711" s="32">
        <f>IF(Weighting!$P$7&gt;0,B7711,"")</f>
        <v>0.45200000000000001</v>
      </c>
      <c r="B7711">
        <f>Weighting!$C$7</f>
        <v>0.45200000000000001</v>
      </c>
      <c r="C7711">
        <f>Weighting!$F$7</f>
        <v>0</v>
      </c>
      <c r="D7711" t="b">
        <f>IF(C7711=1,'Data Transformation'!$G$3+0.5*'Data Transformation'!$W$25,IF(C7712=1,D7712-'Data Transformation'!$W$25,FALSE))</f>
        <v>0</v>
      </c>
      <c r="E7711" t="str">
        <f t="array" ref="E7711">IF(ISLOGICAL(D7711),"",FREQUENCY(IF('Data Transformation'!$B$425:$B$8425='Bin Analysis'!$B7707,'Data Transformation'!$G$425:$G$8425),D7711))</f>
        <v/>
      </c>
      <c r="F7711" t="str">
        <f t="shared" ref="F7711:F7729" si="963">IF(ISLOGICAL(D7711),"",E7711-E7710)</f>
        <v/>
      </c>
      <c r="G7711">
        <f>Weighting!$H$7</f>
        <v>0</v>
      </c>
      <c r="H7711">
        <f t="array" ref="H7711">FREQUENCY(IF('Data Transformation'!$B$4:$B$8425=B7707,'Data Transformation'!$G$4:$G$8425),'Bin Analysis'!$B7711)</f>
        <v>2073</v>
      </c>
      <c r="I7711">
        <f t="shared" ref="I7711:I7729" si="964">H7711-H7710</f>
        <v>0</v>
      </c>
      <c r="J7711">
        <f>IF(I7711=0,0,1)</f>
        <v>0</v>
      </c>
      <c r="K7711">
        <f>J7711*Weighting!$W$7</f>
        <v>0</v>
      </c>
      <c r="M7711" s="14"/>
    </row>
    <row r="7712" spans="1:25" x14ac:dyDescent="0.25">
      <c r="A7712" s="32">
        <f>IF(Weighting!$P$8&gt;0,B7712,"")</f>
        <v>0.58299999999999996</v>
      </c>
      <c r="B7712">
        <f>Weighting!$C$8</f>
        <v>0.58299999999999996</v>
      </c>
      <c r="C7712">
        <f>Weighting!$F$8</f>
        <v>0</v>
      </c>
      <c r="D7712" t="b">
        <f>IF(C7712=1,'Data Transformation'!$G$3+0.5*'Data Transformation'!$W$25,IF(C7713=1,D7713-'Data Transformation'!$W$25,FALSE))</f>
        <v>0</v>
      </c>
      <c r="E7712" t="str">
        <f t="array" ref="E7712">IF(ISLOGICAL(D7712),"",FREQUENCY(IF('Data Transformation'!$B$425:$B$8425='Bin Analysis'!$B7707,'Data Transformation'!$G$425:$G$8425),D7712))</f>
        <v/>
      </c>
      <c r="F7712" t="str">
        <f t="shared" si="963"/>
        <v/>
      </c>
      <c r="G7712">
        <f>Weighting!$H$8</f>
        <v>0</v>
      </c>
      <c r="H7712">
        <f t="array" ref="H7712">FREQUENCY(IF('Data Transformation'!$B$4:$B$8425=B7707,'Data Transformation'!$G$4:$G$8425),'Bin Analysis'!$B7712)</f>
        <v>2073</v>
      </c>
      <c r="I7712">
        <f t="shared" si="964"/>
        <v>0</v>
      </c>
      <c r="J7712">
        <f t="shared" ref="J7712:J7729" si="965">IF(I7712=0,0,1)</f>
        <v>0</v>
      </c>
      <c r="K7712">
        <f>J7712*Weighting!$W$8</f>
        <v>0</v>
      </c>
      <c r="M7712" s="14"/>
    </row>
    <row r="7713" spans="1:13" x14ac:dyDescent="0.25">
      <c r="A7713" s="32">
        <f>IF(Weighting!$P$9&gt;0,B7713,"")</f>
        <v>0.71399999999999997</v>
      </c>
      <c r="B7713" s="50">
        <f>Weighting!$C$9</f>
        <v>0.71399999999999997</v>
      </c>
      <c r="C7713">
        <f>Weighting!$F$9</f>
        <v>0</v>
      </c>
      <c r="D7713" t="b">
        <f>IF(C7713=1,'Data Transformation'!$G$3+0.5*'Data Transformation'!$W$25,IF(C7714=1,D7714-'Data Transformation'!$W$25,FALSE))</f>
        <v>0</v>
      </c>
      <c r="E7713" t="str">
        <f t="array" ref="E7713">IF(ISLOGICAL(D7713),"",FREQUENCY(IF('Data Transformation'!$B$425:$B$8425='Bin Analysis'!$B7707,'Data Transformation'!$G$425:$G$8425),D7713))</f>
        <v/>
      </c>
      <c r="F7713" t="str">
        <f t="shared" si="963"/>
        <v/>
      </c>
      <c r="G7713">
        <f>Weighting!$H$9</f>
        <v>0</v>
      </c>
      <c r="H7713">
        <f t="array" ref="H7713">FREQUENCY(IF('Data Transformation'!$B$4:$B$8425=B7707,'Data Transformation'!$G$4:$G$8425),'Bin Analysis'!$B7713)</f>
        <v>2073</v>
      </c>
      <c r="I7713">
        <f t="shared" si="964"/>
        <v>0</v>
      </c>
      <c r="J7713">
        <f t="shared" si="965"/>
        <v>0</v>
      </c>
      <c r="K7713">
        <f>J7713*Weighting!$W$9</f>
        <v>0</v>
      </c>
      <c r="M7713" s="14"/>
    </row>
    <row r="7714" spans="1:13" x14ac:dyDescent="0.25">
      <c r="A7714" s="32">
        <f>IF(Weighting!$P$10&gt;0,B7714,"")</f>
        <v>0.84499999999999997</v>
      </c>
      <c r="B7714">
        <f>Weighting!$C$10</f>
        <v>0.84499999999999997</v>
      </c>
      <c r="C7714">
        <f>Weighting!$F$10</f>
        <v>0</v>
      </c>
      <c r="D7714" t="b">
        <f>IF(C7714=1,'Data Transformation'!$G$3+0.5*'Data Transformation'!$W$25,IF(C7715=1,D7715-'Data Transformation'!$W$25,FALSE))</f>
        <v>0</v>
      </c>
      <c r="E7714" t="str">
        <f t="array" ref="E7714">IF(ISLOGICAL(D7714),"",FREQUENCY(IF('Data Transformation'!$B$425:$B$8425='Bin Analysis'!$B7707,'Data Transformation'!$G$425:$G$8425),D7714))</f>
        <v/>
      </c>
      <c r="F7714" t="str">
        <f t="shared" si="963"/>
        <v/>
      </c>
      <c r="G7714">
        <f>Weighting!$H$10</f>
        <v>0</v>
      </c>
      <c r="H7714">
        <f t="array" ref="H7714">FREQUENCY(IF('Data Transformation'!$B$4:$B$8425=B7707,'Data Transformation'!$G$4:$G$8425),'Bin Analysis'!$B7714)</f>
        <v>2073</v>
      </c>
      <c r="I7714">
        <f t="shared" si="964"/>
        <v>0</v>
      </c>
      <c r="J7714">
        <f t="shared" si="965"/>
        <v>0</v>
      </c>
      <c r="K7714">
        <f>J7714*Weighting!$W$10</f>
        <v>0</v>
      </c>
      <c r="M7714" s="14"/>
    </row>
    <row r="7715" spans="1:13" x14ac:dyDescent="0.25">
      <c r="A7715" s="32">
        <f>IF(Weighting!$P$11&gt;0,B7715,"")</f>
        <v>0.97599999999999998</v>
      </c>
      <c r="B7715">
        <f>Weighting!$C$11</f>
        <v>0.97599999999999998</v>
      </c>
      <c r="C7715">
        <f>Weighting!$F$11</f>
        <v>0</v>
      </c>
      <c r="D7715">
        <f>IF(C7715=1,'Data Transformation'!$G$3+0.5*'Data Transformation'!$W$25,IF(C7716=1,D7716-'Data Transformation'!$W$25,FALSE))</f>
        <v>0.86899999999999999</v>
      </c>
      <c r="E7715">
        <f t="array" ref="E7715">IF(ISLOGICAL(D7715),"",FREQUENCY(IF('Data Transformation'!$B$425:$B$8425='Bin Analysis'!$B7707,'Data Transformation'!$G$425:$G$8425),D7715))</f>
        <v>2001</v>
      </c>
      <c r="F7715" t="e">
        <f t="shared" si="963"/>
        <v>#VALUE!</v>
      </c>
      <c r="G7715">
        <f>Weighting!$H$11</f>
        <v>0</v>
      </c>
      <c r="H7715">
        <f t="array" ref="H7715">FREQUENCY(IF('Data Transformation'!$B$4:$B$8425=B7707,'Data Transformation'!$G$4:$G$8425),'Bin Analysis'!$B7715)</f>
        <v>2073</v>
      </c>
      <c r="I7715">
        <f t="shared" si="964"/>
        <v>0</v>
      </c>
      <c r="J7715">
        <f t="shared" si="965"/>
        <v>0</v>
      </c>
      <c r="K7715">
        <f>J7715*Weighting!$W$11</f>
        <v>0</v>
      </c>
      <c r="M7715" s="14"/>
    </row>
    <row r="7716" spans="1:13" x14ac:dyDescent="0.25">
      <c r="A7716" s="32">
        <f>IF(Weighting!$P$12&gt;0,B7716,"")</f>
        <v>1.107</v>
      </c>
      <c r="B7716">
        <f>Weighting!$C$12</f>
        <v>1.107</v>
      </c>
      <c r="C7716">
        <f>Weighting!$F$12</f>
        <v>1</v>
      </c>
      <c r="D7716">
        <f>IF(C7716=1,'Data Transformation'!$G$3+0.5*'Data Transformation'!$W$25,IF(C7717=1,D7717-'Data Transformation'!$W$25,FALSE))</f>
        <v>1.131</v>
      </c>
      <c r="E7716">
        <f t="array" ref="E7716">IF(ISLOGICAL(D7716),"",FREQUENCY(IF('Data Transformation'!$B$425:$B$8425='Bin Analysis'!$B7707,'Data Transformation'!$G$425:$G$8425),D7716))</f>
        <v>2001</v>
      </c>
      <c r="F7716">
        <f t="shared" si="963"/>
        <v>0</v>
      </c>
      <c r="G7716">
        <f>Weighting!$H$12</f>
        <v>0</v>
      </c>
      <c r="H7716">
        <f t="array" ref="H7716">FREQUENCY(IF('Data Transformation'!$B$4:$B$8425=B7707,'Data Transformation'!$G$4:$G$8425),'Bin Analysis'!$B7716)</f>
        <v>2073</v>
      </c>
      <c r="I7716">
        <f t="shared" si="964"/>
        <v>0</v>
      </c>
      <c r="J7716">
        <f t="shared" si="965"/>
        <v>0</v>
      </c>
      <c r="K7716">
        <f>J7716*Weighting!$W$12</f>
        <v>0</v>
      </c>
      <c r="M7716" s="14"/>
    </row>
    <row r="7717" spans="1:13" x14ac:dyDescent="0.25">
      <c r="A7717" s="32">
        <f>IF(Weighting!$P$13&gt;0,B7717,"")</f>
        <v>1.238</v>
      </c>
      <c r="B7717">
        <f>Weighting!$C$13</f>
        <v>1.238</v>
      </c>
      <c r="C7717">
        <f>Weighting!$F$13</f>
        <v>0</v>
      </c>
      <c r="D7717" t="b">
        <f>IF(C7717=1,'Data Transformation'!$G$3+0.5*'Data Transformation'!$W$25,IF(C7718=1,D7718-'Data Transformation'!$W$25,FALSE))</f>
        <v>0</v>
      </c>
      <c r="E7717" t="str">
        <f t="array" ref="E7717">IF(ISLOGICAL(D7717),"",FREQUENCY(IF('Data Transformation'!$B$425:$B$8425='Bin Analysis'!$B7707,'Data Transformation'!$G$425:$G$8425),D7717))</f>
        <v/>
      </c>
      <c r="F7717" t="str">
        <f t="shared" si="963"/>
        <v/>
      </c>
      <c r="G7717">
        <f>Weighting!$H$13</f>
        <v>0</v>
      </c>
      <c r="H7717">
        <f t="array" ref="H7717">FREQUENCY(IF('Data Transformation'!$B$4:$B$8425=B7707,'Data Transformation'!$G$4:$G$8425),'Bin Analysis'!$B7717)</f>
        <v>2073</v>
      </c>
      <c r="I7717">
        <f t="shared" si="964"/>
        <v>0</v>
      </c>
      <c r="J7717">
        <f t="shared" si="965"/>
        <v>0</v>
      </c>
      <c r="K7717">
        <f>J7717*Weighting!$W$13</f>
        <v>0</v>
      </c>
      <c r="M7717" s="14"/>
    </row>
    <row r="7718" spans="1:13" x14ac:dyDescent="0.25">
      <c r="A7718" s="32">
        <f>IF(Weighting!$P$14&gt;0,B7718,"")</f>
        <v>1.369</v>
      </c>
      <c r="B7718">
        <f>Weighting!$C$14</f>
        <v>1.369</v>
      </c>
      <c r="C7718">
        <f>Weighting!$F$14</f>
        <v>0</v>
      </c>
      <c r="D7718" t="b">
        <f>IF(C7718=1,'Data Transformation'!$G$3+0.5*'Data Transformation'!$W$25,IF(C7719=1,D7719-'Data Transformation'!$W$25,FALSE))</f>
        <v>0</v>
      </c>
      <c r="E7718" t="str">
        <f t="array" ref="E7718">IF(ISLOGICAL(D7718),"",FREQUENCY(IF('Data Transformation'!$B$425:$B$8425='Bin Analysis'!$B7707,'Data Transformation'!$G$425:$G$8425),D7718))</f>
        <v/>
      </c>
      <c r="F7718" t="str">
        <f t="shared" si="963"/>
        <v/>
      </c>
      <c r="G7718">
        <f>Weighting!$H$14</f>
        <v>0</v>
      </c>
      <c r="H7718">
        <f t="array" ref="H7718">FREQUENCY(IF('Data Transformation'!$B$4:$B$8425=B7707,'Data Transformation'!$G$4:$G$8425),'Bin Analysis'!$B7718)</f>
        <v>2073</v>
      </c>
      <c r="I7718">
        <f t="shared" si="964"/>
        <v>0</v>
      </c>
      <c r="J7718">
        <f t="shared" si="965"/>
        <v>0</v>
      </c>
      <c r="K7718">
        <f>J7718*Weighting!$W$14</f>
        <v>0</v>
      </c>
      <c r="M7718" s="14"/>
    </row>
    <row r="7719" spans="1:13" x14ac:dyDescent="0.25">
      <c r="A7719" s="32">
        <f>IF(Weighting!$P$15&gt;0,B7719,"")</f>
        <v>1.5000009999999999</v>
      </c>
      <c r="B7719">
        <f>Weighting!$C$15</f>
        <v>1.5000009999999999</v>
      </c>
      <c r="C7719">
        <f>Weighting!$F$15</f>
        <v>0</v>
      </c>
      <c r="D7719" t="b">
        <f>IF(C7719=1,'Data Transformation'!$G$3+0.5*'Data Transformation'!$W$25,IF(C7720=1,D7720-'Data Transformation'!$W$25,FALSE))</f>
        <v>0</v>
      </c>
      <c r="E7719" t="str">
        <f t="array" ref="E7719">IF(ISLOGICAL(D7719),"",FREQUENCY(IF('Data Transformation'!$B$425:$B$8425='Bin Analysis'!$B7707,'Data Transformation'!$G$425:$G$8425),D7719))</f>
        <v/>
      </c>
      <c r="F7719" t="str">
        <f t="shared" si="963"/>
        <v/>
      </c>
      <c r="G7719">
        <f>Weighting!$H$15</f>
        <v>0</v>
      </c>
      <c r="H7719">
        <f t="array" ref="H7719">FREQUENCY(IF('Data Transformation'!$B$4:$B$8425=B7707,'Data Transformation'!$G$4:$G$8425),'Bin Analysis'!$B7719)</f>
        <v>2073</v>
      </c>
      <c r="I7719">
        <f t="shared" si="964"/>
        <v>0</v>
      </c>
      <c r="J7719">
        <f t="shared" si="965"/>
        <v>0</v>
      </c>
      <c r="K7719">
        <f>J7719*Weighting!$W$15</f>
        <v>0</v>
      </c>
      <c r="M7719" s="14"/>
    </row>
    <row r="7720" spans="1:13" x14ac:dyDescent="0.25">
      <c r="A7720" s="32" t="str">
        <f>IF(Weighting!$P$16&gt;0,B7720,"")</f>
        <v/>
      </c>
      <c r="B7720">
        <f>Weighting!$C$16</f>
        <v>1.631</v>
      </c>
      <c r="C7720">
        <f>Weighting!$F$16</f>
        <v>0</v>
      </c>
      <c r="D7720" t="b">
        <f>IF(C7720=1,'Data Transformation'!$G$3+0.5*'Data Transformation'!$W$25,IF(C7721=1,D7721-'Data Transformation'!$W$25,FALSE))</f>
        <v>0</v>
      </c>
      <c r="E7720" t="str">
        <f t="array" ref="E7720">IF(ISLOGICAL(D7720),"",FREQUENCY(IF('Data Transformation'!$B$425:$B$8425='Bin Analysis'!$B7707,'Data Transformation'!$G$425:$G$8425),D7720))</f>
        <v/>
      </c>
      <c r="F7720" t="str">
        <f t="shared" si="963"/>
        <v/>
      </c>
      <c r="G7720">
        <f>Weighting!$H$16</f>
        <v>0</v>
      </c>
      <c r="H7720">
        <f t="array" ref="H7720">FREQUENCY(IF('Data Transformation'!$B$4:$B$8425=B7707,'Data Transformation'!$G$4:$G$8425),'Bin Analysis'!$B7720)</f>
        <v>2073</v>
      </c>
      <c r="I7720">
        <f t="shared" si="964"/>
        <v>0</v>
      </c>
      <c r="J7720">
        <f t="shared" si="965"/>
        <v>0</v>
      </c>
      <c r="K7720">
        <f>J7720*Weighting!$W$16</f>
        <v>0</v>
      </c>
      <c r="M7720" s="14"/>
    </row>
    <row r="7721" spans="1:13" x14ac:dyDescent="0.25">
      <c r="A7721" s="32" t="str">
        <f>IF(Weighting!$P$17&gt;0,B7721,"")</f>
        <v/>
      </c>
      <c r="B7721">
        <f>Weighting!$C$17</f>
        <v>1.762</v>
      </c>
      <c r="C7721">
        <f>Weighting!$F$17</f>
        <v>0</v>
      </c>
      <c r="D7721" t="b">
        <f>IF(C7721=1,'Data Transformation'!$G$3+0.5*'Data Transformation'!$W$25,IF(C7722=1,D7722-'Data Transformation'!$W$25,FALSE))</f>
        <v>0</v>
      </c>
      <c r="E7721" t="str">
        <f t="array" ref="E7721">IF(ISLOGICAL(D7721),"",FREQUENCY(IF('Data Transformation'!$B$425:$B$8425='Bin Analysis'!$B7707,'Data Transformation'!$G$425:$G$8425),D7721))</f>
        <v/>
      </c>
      <c r="F7721" t="str">
        <f t="shared" si="963"/>
        <v/>
      </c>
      <c r="G7721">
        <f>Weighting!$H$17</f>
        <v>0</v>
      </c>
      <c r="H7721">
        <f t="array" ref="H7721">FREQUENCY(IF('Data Transformation'!$B$4:$B$8425=B7707,'Data Transformation'!$G$4:$G$8425),'Bin Analysis'!$B7721)</f>
        <v>2073</v>
      </c>
      <c r="I7721">
        <f t="shared" si="964"/>
        <v>0</v>
      </c>
      <c r="J7721">
        <f t="shared" si="965"/>
        <v>0</v>
      </c>
      <c r="K7721">
        <f>J7721*Weighting!$W$17</f>
        <v>0</v>
      </c>
      <c r="M7721" s="14"/>
    </row>
    <row r="7722" spans="1:13" x14ac:dyDescent="0.25">
      <c r="A7722" s="32" t="str">
        <f>IF(Weighting!$P$18&gt;0,B7722,"")</f>
        <v/>
      </c>
      <c r="B7722">
        <f>Weighting!$C$18</f>
        <v>1.893</v>
      </c>
      <c r="C7722">
        <f>Weighting!$F$18</f>
        <v>0</v>
      </c>
      <c r="D7722" t="b">
        <f>IF(C7722=1,'Data Transformation'!$G$3+0.5*'Data Transformation'!$W$25,IF(C7723=1,D7723-'Data Transformation'!$W$25,FALSE))</f>
        <v>0</v>
      </c>
      <c r="E7722" t="str">
        <f t="array" ref="E7722">IF(ISLOGICAL(D7722),"",FREQUENCY(IF('Data Transformation'!$B$425:$B$8425='Bin Analysis'!$B7707,'Data Transformation'!$G$425:$G$8425),D7722))</f>
        <v/>
      </c>
      <c r="F7722" t="str">
        <f t="shared" si="963"/>
        <v/>
      </c>
      <c r="G7722">
        <f>Weighting!$H$18</f>
        <v>0</v>
      </c>
      <c r="H7722">
        <f t="array" ref="H7722">FREQUENCY(IF('Data Transformation'!$B$4:$B$8425=B7707,'Data Transformation'!$G$4:$G$8425),'Bin Analysis'!$B7722)</f>
        <v>2073</v>
      </c>
      <c r="I7722">
        <f t="shared" si="964"/>
        <v>0</v>
      </c>
      <c r="J7722">
        <f t="shared" si="965"/>
        <v>0</v>
      </c>
      <c r="K7722">
        <f>J7722*Weighting!$W$18</f>
        <v>0</v>
      </c>
      <c r="M7722" s="14"/>
    </row>
    <row r="7723" spans="1:13" x14ac:dyDescent="0.25">
      <c r="A7723" s="32" t="str">
        <f>IF(Weighting!$P$19&gt;0,B7723,"")</f>
        <v/>
      </c>
      <c r="B7723">
        <f>Weighting!$C$19</f>
        <v>2.024</v>
      </c>
      <c r="C7723">
        <f>Weighting!$F$19</f>
        <v>0</v>
      </c>
      <c r="D7723" t="b">
        <f>IF(C7723=1,'Data Transformation'!$G$3+0.5*'Data Transformation'!$W$25,IF(C7724=1,D7724-'Data Transformation'!$W$25,FALSE))</f>
        <v>0</v>
      </c>
      <c r="E7723" t="str">
        <f t="array" ref="E7723">IF(ISLOGICAL(D7723),"",FREQUENCY(IF('Data Transformation'!$B$425:$B$8425='Bin Analysis'!$B7707,'Data Transformation'!$G$425:$G$8425),D7723))</f>
        <v/>
      </c>
      <c r="F7723" t="str">
        <f t="shared" si="963"/>
        <v/>
      </c>
      <c r="G7723">
        <f>Weighting!$H$19</f>
        <v>0</v>
      </c>
      <c r="H7723">
        <f t="array" ref="H7723">FREQUENCY(IF('Data Transformation'!$B$4:$B$8425=B7707,'Data Transformation'!$G$4:$G$8425),'Bin Analysis'!$B7723)</f>
        <v>2073</v>
      </c>
      <c r="I7723">
        <f t="shared" si="964"/>
        <v>0</v>
      </c>
      <c r="J7723">
        <f t="shared" si="965"/>
        <v>0</v>
      </c>
      <c r="K7723">
        <f>J7723*Weighting!$W$19</f>
        <v>0</v>
      </c>
      <c r="M7723" s="14"/>
    </row>
    <row r="7724" spans="1:13" x14ac:dyDescent="0.25">
      <c r="A7724" s="32" t="str">
        <f>IF(Weighting!$P$20&gt;0,B7724,"")</f>
        <v/>
      </c>
      <c r="B7724">
        <f>Weighting!$C$20</f>
        <v>2.1550000000000002</v>
      </c>
      <c r="C7724">
        <f>Weighting!$F$20</f>
        <v>0</v>
      </c>
      <c r="D7724" t="b">
        <f>IF(C7724=1,'Data Transformation'!$G$3+0.5*'Data Transformation'!$W$25,IF(C7725=1,D7725-'Data Transformation'!$W$25,FALSE))</f>
        <v>0</v>
      </c>
      <c r="E7724" t="str">
        <f t="array" ref="E7724">IF(ISLOGICAL(D7724),"",FREQUENCY(IF('Data Transformation'!$B$425:$B$8425='Bin Analysis'!$B7707,'Data Transformation'!$G$425:$G$8425),D7724))</f>
        <v/>
      </c>
      <c r="F7724" t="str">
        <f t="shared" si="963"/>
        <v/>
      </c>
      <c r="G7724">
        <f>Weighting!$H$20</f>
        <v>0</v>
      </c>
      <c r="H7724">
        <f t="array" ref="H7724">FREQUENCY(IF('Data Transformation'!$B$4:$B$8425=B7707,'Data Transformation'!$G$4:$G$8425),'Bin Analysis'!$B7724)</f>
        <v>2073</v>
      </c>
      <c r="I7724">
        <f t="shared" si="964"/>
        <v>0</v>
      </c>
      <c r="J7724">
        <f t="shared" si="965"/>
        <v>0</v>
      </c>
      <c r="K7724">
        <f>J7724*Weighting!$W$20</f>
        <v>0</v>
      </c>
      <c r="M7724" s="14"/>
    </row>
    <row r="7725" spans="1:13" x14ac:dyDescent="0.25">
      <c r="A7725" s="32" t="str">
        <f>IF(Weighting!$P$21&gt;0,B7725,"")</f>
        <v/>
      </c>
      <c r="B7725">
        <f>Weighting!$C$21</f>
        <v>2.2860000000000005</v>
      </c>
      <c r="C7725">
        <f>Weighting!$F$21</f>
        <v>0</v>
      </c>
      <c r="D7725" t="b">
        <f>IF(C7725=1,'Data Transformation'!$G$3+0.5*'Data Transformation'!$W$25,IF(C7726=1,D7726-'Data Transformation'!$W$25,FALSE))</f>
        <v>0</v>
      </c>
      <c r="E7725" t="str">
        <f t="array" ref="E7725">IF(ISLOGICAL(D7725),"",FREQUENCY(IF('Data Transformation'!$B$425:$B$8425='Bin Analysis'!$B7707,'Data Transformation'!$G$425:$G$8425),D7725))</f>
        <v/>
      </c>
      <c r="F7725" t="str">
        <f t="shared" si="963"/>
        <v/>
      </c>
      <c r="G7725">
        <f>Weighting!$H$21</f>
        <v>0</v>
      </c>
      <c r="H7725">
        <f t="array" ref="H7725">FREQUENCY(IF('Data Transformation'!$B$4:$B$8425=B7707,'Data Transformation'!$G$4:$G$8425),'Bin Analysis'!$B7725)</f>
        <v>2073</v>
      </c>
      <c r="I7725">
        <f t="shared" si="964"/>
        <v>0</v>
      </c>
      <c r="J7725">
        <f t="shared" si="965"/>
        <v>0</v>
      </c>
      <c r="K7725">
        <f>J7725*Weighting!$W$21</f>
        <v>0</v>
      </c>
      <c r="M7725" s="14"/>
    </row>
    <row r="7726" spans="1:13" x14ac:dyDescent="0.25">
      <c r="A7726" s="32" t="str">
        <f>IF(Weighting!$P$22&gt;0,B7726,"")</f>
        <v/>
      </c>
      <c r="B7726">
        <f>Weighting!$C$22</f>
        <v>2.4170000000000007</v>
      </c>
      <c r="C7726">
        <f>Weighting!$F$22</f>
        <v>0</v>
      </c>
      <c r="D7726" t="b">
        <f>IF(C7726=1,'Data Transformation'!$G$3+0.5*'Data Transformation'!$W$25,IF(C7727=1,D7727-'Data Transformation'!$W$25,FALSE))</f>
        <v>0</v>
      </c>
      <c r="E7726" t="str">
        <f t="array" ref="E7726">IF(ISLOGICAL(D7726),"",FREQUENCY(IF('Data Transformation'!$B$425:$B$8425='Bin Analysis'!$B7707,'Data Transformation'!$G$425:$G$8425),D7726))</f>
        <v/>
      </c>
      <c r="F7726" t="str">
        <f t="shared" si="963"/>
        <v/>
      </c>
      <c r="G7726">
        <f>Weighting!$H$22</f>
        <v>0</v>
      </c>
      <c r="H7726">
        <f t="array" ref="H7726">FREQUENCY(IF('Data Transformation'!$B$4:$B$8425=B7707,'Data Transformation'!$G$4:$G$8425),'Bin Analysis'!$B7726)</f>
        <v>2073</v>
      </c>
      <c r="I7726">
        <f t="shared" si="964"/>
        <v>0</v>
      </c>
      <c r="J7726">
        <f t="shared" si="965"/>
        <v>0</v>
      </c>
      <c r="K7726">
        <f>J7726*Weighting!$W$22</f>
        <v>0</v>
      </c>
      <c r="M7726" s="14"/>
    </row>
    <row r="7727" spans="1:13" x14ac:dyDescent="0.25">
      <c r="A7727" s="32" t="str">
        <f>IF(Weighting!$P$23&gt;0,B7727,"")</f>
        <v/>
      </c>
      <c r="B7727">
        <f>Weighting!$C$23</f>
        <v>2.5480000000000009</v>
      </c>
      <c r="C7727">
        <f>Weighting!$F$23</f>
        <v>0</v>
      </c>
      <c r="D7727" t="b">
        <f>IF(C7727=1,'Data Transformation'!$G$3+0.5*'Data Transformation'!$W$25,IF(C7728=1,D7728-'Data Transformation'!$W$25,FALSE))</f>
        <v>0</v>
      </c>
      <c r="E7727" t="str">
        <f t="array" ref="E7727">IF(ISLOGICAL(D7727),"",FREQUENCY(IF('Data Transformation'!$B$425:$B$8425='Bin Analysis'!$B7707,'Data Transformation'!$G$425:$G$8425),D7727))</f>
        <v/>
      </c>
      <c r="F7727" t="str">
        <f t="shared" si="963"/>
        <v/>
      </c>
      <c r="G7727">
        <f>Weighting!$H$23</f>
        <v>0</v>
      </c>
      <c r="H7727">
        <f t="array" ref="H7727">FREQUENCY(IF('Data Transformation'!$B$4:$B$8425=B7707,'Data Transformation'!$G$4:$G$8425),'Bin Analysis'!$B7727)</f>
        <v>2073</v>
      </c>
      <c r="I7727">
        <f t="shared" si="964"/>
        <v>0</v>
      </c>
      <c r="J7727">
        <f t="shared" si="965"/>
        <v>0</v>
      </c>
      <c r="K7727">
        <f>J7727*Weighting!$W$23</f>
        <v>0</v>
      </c>
      <c r="M7727" s="14"/>
    </row>
    <row r="7728" spans="1:13" x14ac:dyDescent="0.25">
      <c r="A7728" s="32" t="str">
        <f>IF(Weighting!$P$24&gt;0,B7728,"")</f>
        <v/>
      </c>
      <c r="B7728">
        <f>Weighting!$C$24</f>
        <v>2.6790000000000012</v>
      </c>
      <c r="C7728">
        <f>Weighting!$F$24</f>
        <v>0</v>
      </c>
      <c r="D7728" t="b">
        <f>IF(C7728=1,'Data Transformation'!$G$3+0.5*'Data Transformation'!$W$25,IF(C7729=1,D7729-'Data Transformation'!$W$25,FALSE))</f>
        <v>0</v>
      </c>
      <c r="E7728" t="str">
        <f t="array" ref="E7728">IF(ISLOGICAL(D7728),"",FREQUENCY(IF('Data Transformation'!$B$425:$B$8425='Bin Analysis'!$B7707,'Data Transformation'!$G$425:$G$8425),D7728))</f>
        <v/>
      </c>
      <c r="F7728" t="str">
        <f t="shared" si="963"/>
        <v/>
      </c>
      <c r="G7728">
        <f>Weighting!$H$24</f>
        <v>0</v>
      </c>
      <c r="H7728">
        <f t="array" ref="H7728">FREQUENCY(IF('Data Transformation'!$B$4:$B$8425=B7707,'Data Transformation'!$G$4:$G$8425),'Bin Analysis'!$B7728)</f>
        <v>2073</v>
      </c>
      <c r="I7728">
        <f t="shared" si="964"/>
        <v>0</v>
      </c>
      <c r="J7728">
        <f t="shared" si="965"/>
        <v>0</v>
      </c>
      <c r="K7728">
        <f>J7728*Weighting!$W$24</f>
        <v>0</v>
      </c>
      <c r="M7728" s="14"/>
    </row>
    <row r="7729" spans="1:25" x14ac:dyDescent="0.25">
      <c r="A7729" s="32" t="str">
        <f>IF(Weighting!$P$25&gt;0,B7729,"")</f>
        <v/>
      </c>
      <c r="B7729">
        <f>Weighting!$C$25</f>
        <v>2.8100000000000014</v>
      </c>
      <c r="C7729">
        <f>Weighting!$F$25</f>
        <v>0</v>
      </c>
      <c r="D7729" t="b">
        <f>IF(C7729=1,'Data Transformation'!$G$3+0.5*'Data Transformation'!$W$25,IF(C7730=1,D7730-'Data Transformation'!$W$25,FALSE))</f>
        <v>0</v>
      </c>
      <c r="E7729" t="str">
        <f t="array" ref="E7729">IF(ISLOGICAL(D7729),"",FREQUENCY(IF('Data Transformation'!$B$425:$B$8425='Bin Analysis'!$B7707,'Data Transformation'!$G$425:$G$8425),D7729))</f>
        <v/>
      </c>
      <c r="F7729" t="str">
        <f t="shared" si="963"/>
        <v/>
      </c>
      <c r="G7729">
        <f>Weighting!$H$25</f>
        <v>0</v>
      </c>
      <c r="H7729">
        <f t="array" ref="H7729">FREQUENCY(IF('Data Transformation'!$B$4:$B$8425=B7707,'Data Transformation'!$G$4:$G$8425),'Bin Analysis'!$B7729)</f>
        <v>2073</v>
      </c>
      <c r="I7729">
        <f t="shared" si="964"/>
        <v>0</v>
      </c>
      <c r="J7729">
        <f t="shared" si="965"/>
        <v>0</v>
      </c>
      <c r="K7729">
        <f>J7729*Weighting!$W$25</f>
        <v>0</v>
      </c>
      <c r="M7729" s="14"/>
    </row>
    <row r="7730" spans="1:25" x14ac:dyDescent="0.25">
      <c r="O7730"/>
      <c r="P7730"/>
      <c r="Q7730"/>
      <c r="R7730"/>
    </row>
    <row r="7731" spans="1:25" ht="23.25" x14ac:dyDescent="0.35">
      <c r="A7731" s="21" t="s">
        <v>0</v>
      </c>
      <c r="B7731" s="21" t="str">
        <f>IFERROR(VLOOKUP(C7731,'Data Transformation'!$L$6:$M$426,2,FALSE),"")</f>
        <v/>
      </c>
      <c r="C7731" s="21">
        <f>C7707+1</f>
        <v>322</v>
      </c>
      <c r="D7731" s="21"/>
      <c r="E7731" s="21"/>
      <c r="F7731" s="21"/>
      <c r="G7731" s="21"/>
      <c r="H7731" s="22"/>
      <c r="I7731" s="22"/>
      <c r="J7731" s="22"/>
      <c r="K7731" s="21"/>
      <c r="L7731" s="21" t="str">
        <f>B7731</f>
        <v/>
      </c>
      <c r="M7731" s="23" t="e">
        <f>INDEX('Data Transformation'!$O$4:$O$424,MATCH($B7731,'Data Transformation'!$M$4:$M$424,0),MATCH($M$2,'Data Transformation'!$O$3,0))</f>
        <v>#N/A</v>
      </c>
      <c r="N7731" s="27" t="e">
        <f>IF('Input and Summary Results'!$J$16="minimum",'Bin Analysis'!X7732/(M7731-1),'Bin Analysis'!Y7731/('Bin Analysis'!M7731-1))</f>
        <v>#N/A</v>
      </c>
      <c r="O7731" s="27" t="e">
        <f>IF(M7731=FALSE,NA(),(VLOOKUP(1,C7734:K7753,4,FALSE))/(M7731-1))</f>
        <v>#N/A</v>
      </c>
      <c r="P7731" s="27" t="e">
        <f>IF(M7731=FALSE,NA(),SUM(J7734:J7753)/Weighting!$S$5)</f>
        <v>#N/A</v>
      </c>
      <c r="Q7731" s="27" t="e">
        <f>IF(M7731=FALSE,NA(),SUM(K7734:K7753)/Weighting!$S$6)</f>
        <v>#N/A</v>
      </c>
      <c r="R7731" s="27" t="e">
        <f>IF(M7731=FALSE,NA(),(VLOOKUP(1,G7734:K7753,3,FALSE))/(M7731-1))</f>
        <v>#N/A</v>
      </c>
      <c r="S7731" s="22" t="e">
        <f>IF(M7731=FALSE,NA(),IF(SUM(J7734:J7753)=2,"yes","no"))</f>
        <v>#N/A</v>
      </c>
      <c r="X7731" s="2" cm="2">
        <f t="array" ref="X7731:X7732">FREQUENCY(IF('Data Transformation'!$B$425:$B$6424='Bin Analysis'!L7731,'Data Transformation'!$G$425:$G$6424),'Data Transformation'!$U$11)</f>
        <v>0</v>
      </c>
      <c r="Y7731" s="2" cm="2">
        <f t="array" ref="Y7731:Y7732">FREQUENCY(IF('Data Transformation'!$B$425:$B$6424='Bin Analysis'!L7731,'Data Transformation'!$G$425:$G$6424),'Data Transformation'!$U$12)</f>
        <v>0</v>
      </c>
    </row>
    <row r="7732" spans="1:25" x14ac:dyDescent="0.25">
      <c r="A7732" s="14" t="s">
        <v>67</v>
      </c>
      <c r="B7732" t="s">
        <v>47</v>
      </c>
      <c r="C7732" t="s">
        <v>5</v>
      </c>
      <c r="D7732" t="s">
        <v>100</v>
      </c>
      <c r="E7732" t="s">
        <v>101</v>
      </c>
      <c r="F7732" t="s">
        <v>102</v>
      </c>
      <c r="G7732" t="s">
        <v>70</v>
      </c>
      <c r="H7732" t="s">
        <v>31</v>
      </c>
      <c r="I7732" t="s">
        <v>32</v>
      </c>
      <c r="J7732" t="s">
        <v>46</v>
      </c>
      <c r="K7732" s="14" t="s">
        <v>45</v>
      </c>
      <c r="M7732" s="14"/>
      <c r="X7732" s="2">
        <v>0</v>
      </c>
      <c r="Y7732" s="2">
        <v>0</v>
      </c>
    </row>
    <row r="7733" spans="1:25" x14ac:dyDescent="0.25">
      <c r="A7733" s="32"/>
      <c r="D7733" t="b">
        <f>IF(C7733=1,'Data Transformation'!$G$3+0.5*'Data Transformation'!$W$25,IF(C7734=1,D7734-'Data Transformation'!$W$25,FALSE))</f>
        <v>0</v>
      </c>
      <c r="E7733" t="str">
        <f t="array" ref="E7733">IF(ISLOGICAL(D7733),"",FREQUENCY(IF('Data Transformation'!$B$425:$B$8425='Bin Analysis'!$B7731,'Data Transformation'!$G$425:$G$8425),D7733))</f>
        <v/>
      </c>
      <c r="F7733" t="str">
        <f>IF(ISLOGICAL(D7733),"",E7733-E7732)</f>
        <v/>
      </c>
      <c r="M7733" s="14"/>
    </row>
    <row r="7734" spans="1:25" x14ac:dyDescent="0.25">
      <c r="A7734" s="32">
        <f>IF(Weighting!$P$6&gt;0,B7734,"")</f>
        <v>0.32100000000000001</v>
      </c>
      <c r="B7734">
        <f>Weighting!$C$6</f>
        <v>0.32100000000000001</v>
      </c>
      <c r="C7734">
        <f>Weighting!$F$6</f>
        <v>0</v>
      </c>
      <c r="D7734" t="b">
        <f>IF(C7734=1,'Data Transformation'!$G$3+0.5*'Data Transformation'!$W$25,IF(C7735=1,D7735-'Data Transformation'!$W$25,FALSE))</f>
        <v>0</v>
      </c>
      <c r="E7734" t="str">
        <f t="array" ref="E7734">IF(ISLOGICAL(D7734),"",FREQUENCY(IF('Data Transformation'!$B$425:$B$8425='Bin Analysis'!$B7731,'Data Transformation'!$G$425:$G$8425),D7734))</f>
        <v/>
      </c>
      <c r="F7734" t="str">
        <f>IF(ISLOGICAL(D7734),"",E7734-E7733)</f>
        <v/>
      </c>
      <c r="G7734">
        <f>Weighting!$H$6</f>
        <v>1</v>
      </c>
      <c r="H7734">
        <f t="array" ref="H7734">FREQUENCY(IF('Data Transformation'!$B$4:$B$8425=B7731,'Data Transformation'!$G$4:$G$8425),'Bin Analysis'!$B7734)</f>
        <v>2073</v>
      </c>
      <c r="I7734">
        <f>H7734-H7733</f>
        <v>2073</v>
      </c>
      <c r="J7734">
        <f>IF(I7734=0,0,1)</f>
        <v>1</v>
      </c>
      <c r="K7734">
        <f>J7734*Weighting!$W$6</f>
        <v>1</v>
      </c>
      <c r="M7734" s="14"/>
    </row>
    <row r="7735" spans="1:25" x14ac:dyDescent="0.25">
      <c r="A7735" s="32">
        <f>IF(Weighting!$P$7&gt;0,B7735,"")</f>
        <v>0.45200000000000001</v>
      </c>
      <c r="B7735">
        <f>Weighting!$C$7</f>
        <v>0.45200000000000001</v>
      </c>
      <c r="C7735">
        <f>Weighting!$F$7</f>
        <v>0</v>
      </c>
      <c r="D7735" t="b">
        <f>IF(C7735=1,'Data Transformation'!$G$3+0.5*'Data Transformation'!$W$25,IF(C7736=1,D7736-'Data Transformation'!$W$25,FALSE))</f>
        <v>0</v>
      </c>
      <c r="E7735" t="str">
        <f t="array" ref="E7735">IF(ISLOGICAL(D7735),"",FREQUENCY(IF('Data Transformation'!$B$425:$B$8425='Bin Analysis'!$B7731,'Data Transformation'!$G$425:$G$8425),D7735))</f>
        <v/>
      </c>
      <c r="F7735" t="str">
        <f t="shared" ref="F7735:F7753" si="966">IF(ISLOGICAL(D7735),"",E7735-E7734)</f>
        <v/>
      </c>
      <c r="G7735">
        <f>Weighting!$H$7</f>
        <v>0</v>
      </c>
      <c r="H7735">
        <f t="array" ref="H7735">FREQUENCY(IF('Data Transformation'!$B$4:$B$8425=B7731,'Data Transformation'!$G$4:$G$8425),'Bin Analysis'!$B7735)</f>
        <v>2073</v>
      </c>
      <c r="I7735">
        <f t="shared" ref="I7735:I7753" si="967">H7735-H7734</f>
        <v>0</v>
      </c>
      <c r="J7735">
        <f>IF(I7735=0,0,1)</f>
        <v>0</v>
      </c>
      <c r="K7735">
        <f>J7735*Weighting!$W$7</f>
        <v>0</v>
      </c>
      <c r="M7735" s="14"/>
    </row>
    <row r="7736" spans="1:25" x14ac:dyDescent="0.25">
      <c r="A7736" s="32">
        <f>IF(Weighting!$P$8&gt;0,B7736,"")</f>
        <v>0.58299999999999996</v>
      </c>
      <c r="B7736">
        <f>Weighting!$C$8</f>
        <v>0.58299999999999996</v>
      </c>
      <c r="C7736">
        <f>Weighting!$F$8</f>
        <v>0</v>
      </c>
      <c r="D7736" t="b">
        <f>IF(C7736=1,'Data Transformation'!$G$3+0.5*'Data Transformation'!$W$25,IF(C7737=1,D7737-'Data Transformation'!$W$25,FALSE))</f>
        <v>0</v>
      </c>
      <c r="E7736" t="str">
        <f t="array" ref="E7736">IF(ISLOGICAL(D7736),"",FREQUENCY(IF('Data Transformation'!$B$425:$B$8425='Bin Analysis'!$B7731,'Data Transformation'!$G$425:$G$8425),D7736))</f>
        <v/>
      </c>
      <c r="F7736" t="str">
        <f t="shared" si="966"/>
        <v/>
      </c>
      <c r="G7736">
        <f>Weighting!$H$8</f>
        <v>0</v>
      </c>
      <c r="H7736">
        <f t="array" ref="H7736">FREQUENCY(IF('Data Transformation'!$B$4:$B$8425=B7731,'Data Transformation'!$G$4:$G$8425),'Bin Analysis'!$B7736)</f>
        <v>2073</v>
      </c>
      <c r="I7736">
        <f t="shared" si="967"/>
        <v>0</v>
      </c>
      <c r="J7736">
        <f t="shared" ref="J7736:J7753" si="968">IF(I7736=0,0,1)</f>
        <v>0</v>
      </c>
      <c r="K7736">
        <f>J7736*Weighting!$W$8</f>
        <v>0</v>
      </c>
      <c r="M7736" s="14"/>
    </row>
    <row r="7737" spans="1:25" x14ac:dyDescent="0.25">
      <c r="A7737" s="32">
        <f>IF(Weighting!$P$9&gt;0,B7737,"")</f>
        <v>0.71399999999999997</v>
      </c>
      <c r="B7737" s="50">
        <f>Weighting!$C$9</f>
        <v>0.71399999999999997</v>
      </c>
      <c r="C7737">
        <f>Weighting!$F$9</f>
        <v>0</v>
      </c>
      <c r="D7737" t="b">
        <f>IF(C7737=1,'Data Transformation'!$G$3+0.5*'Data Transformation'!$W$25,IF(C7738=1,D7738-'Data Transformation'!$W$25,FALSE))</f>
        <v>0</v>
      </c>
      <c r="E7737" t="str">
        <f t="array" ref="E7737">IF(ISLOGICAL(D7737),"",FREQUENCY(IF('Data Transformation'!$B$425:$B$8425='Bin Analysis'!$B7731,'Data Transformation'!$G$425:$G$8425),D7737))</f>
        <v/>
      </c>
      <c r="F7737" t="str">
        <f t="shared" si="966"/>
        <v/>
      </c>
      <c r="G7737">
        <f>Weighting!$H$9</f>
        <v>0</v>
      </c>
      <c r="H7737">
        <f t="array" ref="H7737">FREQUENCY(IF('Data Transformation'!$B$4:$B$8425=B7731,'Data Transformation'!$G$4:$G$8425),'Bin Analysis'!$B7737)</f>
        <v>2073</v>
      </c>
      <c r="I7737">
        <f t="shared" si="967"/>
        <v>0</v>
      </c>
      <c r="J7737">
        <f t="shared" si="968"/>
        <v>0</v>
      </c>
      <c r="K7737">
        <f>J7737*Weighting!$W$9</f>
        <v>0</v>
      </c>
      <c r="M7737" s="14"/>
    </row>
    <row r="7738" spans="1:25" x14ac:dyDescent="0.25">
      <c r="A7738" s="32">
        <f>IF(Weighting!$P$10&gt;0,B7738,"")</f>
        <v>0.84499999999999997</v>
      </c>
      <c r="B7738">
        <f>Weighting!$C$10</f>
        <v>0.84499999999999997</v>
      </c>
      <c r="C7738">
        <f>Weighting!$F$10</f>
        <v>0</v>
      </c>
      <c r="D7738" t="b">
        <f>IF(C7738=1,'Data Transformation'!$G$3+0.5*'Data Transformation'!$W$25,IF(C7739=1,D7739-'Data Transformation'!$W$25,FALSE))</f>
        <v>0</v>
      </c>
      <c r="E7738" t="str">
        <f t="array" ref="E7738">IF(ISLOGICAL(D7738),"",FREQUENCY(IF('Data Transformation'!$B$425:$B$8425='Bin Analysis'!$B7731,'Data Transformation'!$G$425:$G$8425),D7738))</f>
        <v/>
      </c>
      <c r="F7738" t="str">
        <f t="shared" si="966"/>
        <v/>
      </c>
      <c r="G7738">
        <f>Weighting!$H$10</f>
        <v>0</v>
      </c>
      <c r="H7738">
        <f t="array" ref="H7738">FREQUENCY(IF('Data Transformation'!$B$4:$B$8425=B7731,'Data Transformation'!$G$4:$G$8425),'Bin Analysis'!$B7738)</f>
        <v>2073</v>
      </c>
      <c r="I7738">
        <f t="shared" si="967"/>
        <v>0</v>
      </c>
      <c r="J7738">
        <f t="shared" si="968"/>
        <v>0</v>
      </c>
      <c r="K7738">
        <f>J7738*Weighting!$W$10</f>
        <v>0</v>
      </c>
      <c r="M7738" s="14"/>
    </row>
    <row r="7739" spans="1:25" x14ac:dyDescent="0.25">
      <c r="A7739" s="32">
        <f>IF(Weighting!$P$11&gt;0,B7739,"")</f>
        <v>0.97599999999999998</v>
      </c>
      <c r="B7739">
        <f>Weighting!$C$11</f>
        <v>0.97599999999999998</v>
      </c>
      <c r="C7739">
        <f>Weighting!$F$11</f>
        <v>0</v>
      </c>
      <c r="D7739">
        <f>IF(C7739=1,'Data Transformation'!$G$3+0.5*'Data Transformation'!$W$25,IF(C7740=1,D7740-'Data Transformation'!$W$25,FALSE))</f>
        <v>0.86899999999999999</v>
      </c>
      <c r="E7739">
        <f t="array" ref="E7739">IF(ISLOGICAL(D7739),"",FREQUENCY(IF('Data Transformation'!$B$425:$B$8425='Bin Analysis'!$B7731,'Data Transformation'!$G$425:$G$8425),D7739))</f>
        <v>2001</v>
      </c>
      <c r="F7739" t="e">
        <f t="shared" si="966"/>
        <v>#VALUE!</v>
      </c>
      <c r="G7739">
        <f>Weighting!$H$11</f>
        <v>0</v>
      </c>
      <c r="H7739">
        <f t="array" ref="H7739">FREQUENCY(IF('Data Transformation'!$B$4:$B$8425=B7731,'Data Transformation'!$G$4:$G$8425),'Bin Analysis'!$B7739)</f>
        <v>2073</v>
      </c>
      <c r="I7739">
        <f t="shared" si="967"/>
        <v>0</v>
      </c>
      <c r="J7739">
        <f t="shared" si="968"/>
        <v>0</v>
      </c>
      <c r="K7739">
        <f>J7739*Weighting!$W$11</f>
        <v>0</v>
      </c>
      <c r="M7739" s="14"/>
    </row>
    <row r="7740" spans="1:25" x14ac:dyDescent="0.25">
      <c r="A7740" s="32">
        <f>IF(Weighting!$P$12&gt;0,B7740,"")</f>
        <v>1.107</v>
      </c>
      <c r="B7740">
        <f>Weighting!$C$12</f>
        <v>1.107</v>
      </c>
      <c r="C7740">
        <f>Weighting!$F$12</f>
        <v>1</v>
      </c>
      <c r="D7740">
        <f>IF(C7740=1,'Data Transformation'!$G$3+0.5*'Data Transformation'!$W$25,IF(C7741=1,D7741-'Data Transformation'!$W$25,FALSE))</f>
        <v>1.131</v>
      </c>
      <c r="E7740">
        <f t="array" ref="E7740">IF(ISLOGICAL(D7740),"",FREQUENCY(IF('Data Transformation'!$B$425:$B$8425='Bin Analysis'!$B7731,'Data Transformation'!$G$425:$G$8425),D7740))</f>
        <v>2001</v>
      </c>
      <c r="F7740">
        <f t="shared" si="966"/>
        <v>0</v>
      </c>
      <c r="G7740">
        <f>Weighting!$H$12</f>
        <v>0</v>
      </c>
      <c r="H7740">
        <f t="array" ref="H7740">FREQUENCY(IF('Data Transformation'!$B$4:$B$8425=B7731,'Data Transformation'!$G$4:$G$8425),'Bin Analysis'!$B7740)</f>
        <v>2073</v>
      </c>
      <c r="I7740">
        <f t="shared" si="967"/>
        <v>0</v>
      </c>
      <c r="J7740">
        <f t="shared" si="968"/>
        <v>0</v>
      </c>
      <c r="K7740">
        <f>J7740*Weighting!$W$12</f>
        <v>0</v>
      </c>
      <c r="M7740" s="14"/>
    </row>
    <row r="7741" spans="1:25" x14ac:dyDescent="0.25">
      <c r="A7741" s="32">
        <f>IF(Weighting!$P$13&gt;0,B7741,"")</f>
        <v>1.238</v>
      </c>
      <c r="B7741">
        <f>Weighting!$C$13</f>
        <v>1.238</v>
      </c>
      <c r="C7741">
        <f>Weighting!$F$13</f>
        <v>0</v>
      </c>
      <c r="D7741" t="b">
        <f>IF(C7741=1,'Data Transformation'!$G$3+0.5*'Data Transformation'!$W$25,IF(C7742=1,D7742-'Data Transformation'!$W$25,FALSE))</f>
        <v>0</v>
      </c>
      <c r="E7741" t="str">
        <f t="array" ref="E7741">IF(ISLOGICAL(D7741),"",FREQUENCY(IF('Data Transformation'!$B$425:$B$8425='Bin Analysis'!$B7731,'Data Transformation'!$G$425:$G$8425),D7741))</f>
        <v/>
      </c>
      <c r="F7741" t="str">
        <f t="shared" si="966"/>
        <v/>
      </c>
      <c r="G7741">
        <f>Weighting!$H$13</f>
        <v>0</v>
      </c>
      <c r="H7741">
        <f t="array" ref="H7741">FREQUENCY(IF('Data Transformation'!$B$4:$B$8425=B7731,'Data Transformation'!$G$4:$G$8425),'Bin Analysis'!$B7741)</f>
        <v>2073</v>
      </c>
      <c r="I7741">
        <f t="shared" si="967"/>
        <v>0</v>
      </c>
      <c r="J7741">
        <f t="shared" si="968"/>
        <v>0</v>
      </c>
      <c r="K7741">
        <f>J7741*Weighting!$W$13</f>
        <v>0</v>
      </c>
      <c r="M7741" s="14"/>
    </row>
    <row r="7742" spans="1:25" x14ac:dyDescent="0.25">
      <c r="A7742" s="32">
        <f>IF(Weighting!$P$14&gt;0,B7742,"")</f>
        <v>1.369</v>
      </c>
      <c r="B7742">
        <f>Weighting!$C$14</f>
        <v>1.369</v>
      </c>
      <c r="C7742">
        <f>Weighting!$F$14</f>
        <v>0</v>
      </c>
      <c r="D7742" t="b">
        <f>IF(C7742=1,'Data Transformation'!$G$3+0.5*'Data Transformation'!$W$25,IF(C7743=1,D7743-'Data Transformation'!$W$25,FALSE))</f>
        <v>0</v>
      </c>
      <c r="E7742" t="str">
        <f t="array" ref="E7742">IF(ISLOGICAL(D7742),"",FREQUENCY(IF('Data Transformation'!$B$425:$B$8425='Bin Analysis'!$B7731,'Data Transformation'!$G$425:$G$8425),D7742))</f>
        <v/>
      </c>
      <c r="F7742" t="str">
        <f t="shared" si="966"/>
        <v/>
      </c>
      <c r="G7742">
        <f>Weighting!$H$14</f>
        <v>0</v>
      </c>
      <c r="H7742">
        <f t="array" ref="H7742">FREQUENCY(IF('Data Transformation'!$B$4:$B$8425=B7731,'Data Transformation'!$G$4:$G$8425),'Bin Analysis'!$B7742)</f>
        <v>2073</v>
      </c>
      <c r="I7742">
        <f t="shared" si="967"/>
        <v>0</v>
      </c>
      <c r="J7742">
        <f t="shared" si="968"/>
        <v>0</v>
      </c>
      <c r="K7742">
        <f>J7742*Weighting!$W$14</f>
        <v>0</v>
      </c>
      <c r="M7742" s="14"/>
    </row>
    <row r="7743" spans="1:25" x14ac:dyDescent="0.25">
      <c r="A7743" s="32">
        <f>IF(Weighting!$P$15&gt;0,B7743,"")</f>
        <v>1.5000009999999999</v>
      </c>
      <c r="B7743">
        <f>Weighting!$C$15</f>
        <v>1.5000009999999999</v>
      </c>
      <c r="C7743">
        <f>Weighting!$F$15</f>
        <v>0</v>
      </c>
      <c r="D7743" t="b">
        <f>IF(C7743=1,'Data Transformation'!$G$3+0.5*'Data Transformation'!$W$25,IF(C7744=1,D7744-'Data Transformation'!$W$25,FALSE))</f>
        <v>0</v>
      </c>
      <c r="E7743" t="str">
        <f t="array" ref="E7743">IF(ISLOGICAL(D7743),"",FREQUENCY(IF('Data Transformation'!$B$425:$B$8425='Bin Analysis'!$B7731,'Data Transformation'!$G$425:$G$8425),D7743))</f>
        <v/>
      </c>
      <c r="F7743" t="str">
        <f t="shared" si="966"/>
        <v/>
      </c>
      <c r="G7743">
        <f>Weighting!$H$15</f>
        <v>0</v>
      </c>
      <c r="H7743">
        <f t="array" ref="H7743">FREQUENCY(IF('Data Transformation'!$B$4:$B$8425=B7731,'Data Transformation'!$G$4:$G$8425),'Bin Analysis'!$B7743)</f>
        <v>2073</v>
      </c>
      <c r="I7743">
        <f t="shared" si="967"/>
        <v>0</v>
      </c>
      <c r="J7743">
        <f t="shared" si="968"/>
        <v>0</v>
      </c>
      <c r="K7743">
        <f>J7743*Weighting!$W$15</f>
        <v>0</v>
      </c>
      <c r="M7743" s="14"/>
    </row>
    <row r="7744" spans="1:25" x14ac:dyDescent="0.25">
      <c r="A7744" s="32" t="str">
        <f>IF(Weighting!$P$16&gt;0,B7744,"")</f>
        <v/>
      </c>
      <c r="B7744">
        <f>Weighting!$C$16</f>
        <v>1.631</v>
      </c>
      <c r="C7744">
        <f>Weighting!$F$16</f>
        <v>0</v>
      </c>
      <c r="D7744" t="b">
        <f>IF(C7744=1,'Data Transformation'!$G$3+0.5*'Data Transformation'!$W$25,IF(C7745=1,D7745-'Data Transformation'!$W$25,FALSE))</f>
        <v>0</v>
      </c>
      <c r="E7744" t="str">
        <f t="array" ref="E7744">IF(ISLOGICAL(D7744),"",FREQUENCY(IF('Data Transformation'!$B$425:$B$8425='Bin Analysis'!$B7731,'Data Transformation'!$G$425:$G$8425),D7744))</f>
        <v/>
      </c>
      <c r="F7744" t="str">
        <f t="shared" si="966"/>
        <v/>
      </c>
      <c r="G7744">
        <f>Weighting!$H$16</f>
        <v>0</v>
      </c>
      <c r="H7744">
        <f t="array" ref="H7744">FREQUENCY(IF('Data Transformation'!$B$4:$B$8425=B7731,'Data Transformation'!$G$4:$G$8425),'Bin Analysis'!$B7744)</f>
        <v>2073</v>
      </c>
      <c r="I7744">
        <f t="shared" si="967"/>
        <v>0</v>
      </c>
      <c r="J7744">
        <f t="shared" si="968"/>
        <v>0</v>
      </c>
      <c r="K7744">
        <f>J7744*Weighting!$W$16</f>
        <v>0</v>
      </c>
      <c r="M7744" s="14"/>
    </row>
    <row r="7745" spans="1:25" x14ac:dyDescent="0.25">
      <c r="A7745" s="32" t="str">
        <f>IF(Weighting!$P$17&gt;0,B7745,"")</f>
        <v/>
      </c>
      <c r="B7745">
        <f>Weighting!$C$17</f>
        <v>1.762</v>
      </c>
      <c r="C7745">
        <f>Weighting!$F$17</f>
        <v>0</v>
      </c>
      <c r="D7745" t="b">
        <f>IF(C7745=1,'Data Transformation'!$G$3+0.5*'Data Transformation'!$W$25,IF(C7746=1,D7746-'Data Transformation'!$W$25,FALSE))</f>
        <v>0</v>
      </c>
      <c r="E7745" t="str">
        <f t="array" ref="E7745">IF(ISLOGICAL(D7745),"",FREQUENCY(IF('Data Transformation'!$B$425:$B$8425='Bin Analysis'!$B7731,'Data Transformation'!$G$425:$G$8425),D7745))</f>
        <v/>
      </c>
      <c r="F7745" t="str">
        <f t="shared" si="966"/>
        <v/>
      </c>
      <c r="G7745">
        <f>Weighting!$H$17</f>
        <v>0</v>
      </c>
      <c r="H7745">
        <f t="array" ref="H7745">FREQUENCY(IF('Data Transformation'!$B$4:$B$8425=B7731,'Data Transformation'!$G$4:$G$8425),'Bin Analysis'!$B7745)</f>
        <v>2073</v>
      </c>
      <c r="I7745">
        <f t="shared" si="967"/>
        <v>0</v>
      </c>
      <c r="J7745">
        <f t="shared" si="968"/>
        <v>0</v>
      </c>
      <c r="K7745">
        <f>J7745*Weighting!$W$17</f>
        <v>0</v>
      </c>
      <c r="M7745" s="14"/>
    </row>
    <row r="7746" spans="1:25" x14ac:dyDescent="0.25">
      <c r="A7746" s="32" t="str">
        <f>IF(Weighting!$P$18&gt;0,B7746,"")</f>
        <v/>
      </c>
      <c r="B7746">
        <f>Weighting!$C$18</f>
        <v>1.893</v>
      </c>
      <c r="C7746">
        <f>Weighting!$F$18</f>
        <v>0</v>
      </c>
      <c r="D7746" t="b">
        <f>IF(C7746=1,'Data Transformation'!$G$3+0.5*'Data Transformation'!$W$25,IF(C7747=1,D7747-'Data Transformation'!$W$25,FALSE))</f>
        <v>0</v>
      </c>
      <c r="E7746" t="str">
        <f t="array" ref="E7746">IF(ISLOGICAL(D7746),"",FREQUENCY(IF('Data Transformation'!$B$425:$B$8425='Bin Analysis'!$B7731,'Data Transformation'!$G$425:$G$8425),D7746))</f>
        <v/>
      </c>
      <c r="F7746" t="str">
        <f t="shared" si="966"/>
        <v/>
      </c>
      <c r="G7746">
        <f>Weighting!$H$18</f>
        <v>0</v>
      </c>
      <c r="H7746">
        <f t="array" ref="H7746">FREQUENCY(IF('Data Transformation'!$B$4:$B$8425=B7731,'Data Transformation'!$G$4:$G$8425),'Bin Analysis'!$B7746)</f>
        <v>2073</v>
      </c>
      <c r="I7746">
        <f t="shared" si="967"/>
        <v>0</v>
      </c>
      <c r="J7746">
        <f t="shared" si="968"/>
        <v>0</v>
      </c>
      <c r="K7746">
        <f>J7746*Weighting!$W$18</f>
        <v>0</v>
      </c>
      <c r="M7746" s="14"/>
    </row>
    <row r="7747" spans="1:25" x14ac:dyDescent="0.25">
      <c r="A7747" s="32" t="str">
        <f>IF(Weighting!$P$19&gt;0,B7747,"")</f>
        <v/>
      </c>
      <c r="B7747">
        <f>Weighting!$C$19</f>
        <v>2.024</v>
      </c>
      <c r="C7747">
        <f>Weighting!$F$19</f>
        <v>0</v>
      </c>
      <c r="D7747" t="b">
        <f>IF(C7747=1,'Data Transformation'!$G$3+0.5*'Data Transformation'!$W$25,IF(C7748=1,D7748-'Data Transformation'!$W$25,FALSE))</f>
        <v>0</v>
      </c>
      <c r="E7747" t="str">
        <f t="array" ref="E7747">IF(ISLOGICAL(D7747),"",FREQUENCY(IF('Data Transformation'!$B$425:$B$8425='Bin Analysis'!$B7731,'Data Transformation'!$G$425:$G$8425),D7747))</f>
        <v/>
      </c>
      <c r="F7747" t="str">
        <f t="shared" si="966"/>
        <v/>
      </c>
      <c r="G7747">
        <f>Weighting!$H$19</f>
        <v>0</v>
      </c>
      <c r="H7747">
        <f t="array" ref="H7747">FREQUENCY(IF('Data Transformation'!$B$4:$B$8425=B7731,'Data Transformation'!$G$4:$G$8425),'Bin Analysis'!$B7747)</f>
        <v>2073</v>
      </c>
      <c r="I7747">
        <f t="shared" si="967"/>
        <v>0</v>
      </c>
      <c r="J7747">
        <f t="shared" si="968"/>
        <v>0</v>
      </c>
      <c r="K7747">
        <f>J7747*Weighting!$W$19</f>
        <v>0</v>
      </c>
      <c r="M7747" s="14"/>
    </row>
    <row r="7748" spans="1:25" x14ac:dyDescent="0.25">
      <c r="A7748" s="32" t="str">
        <f>IF(Weighting!$P$20&gt;0,B7748,"")</f>
        <v/>
      </c>
      <c r="B7748">
        <f>Weighting!$C$20</f>
        <v>2.1550000000000002</v>
      </c>
      <c r="C7748">
        <f>Weighting!$F$20</f>
        <v>0</v>
      </c>
      <c r="D7748" t="b">
        <f>IF(C7748=1,'Data Transformation'!$G$3+0.5*'Data Transformation'!$W$25,IF(C7749=1,D7749-'Data Transformation'!$W$25,FALSE))</f>
        <v>0</v>
      </c>
      <c r="E7748" t="str">
        <f t="array" ref="E7748">IF(ISLOGICAL(D7748),"",FREQUENCY(IF('Data Transformation'!$B$425:$B$8425='Bin Analysis'!$B7731,'Data Transformation'!$G$425:$G$8425),D7748))</f>
        <v/>
      </c>
      <c r="F7748" t="str">
        <f t="shared" si="966"/>
        <v/>
      </c>
      <c r="G7748">
        <f>Weighting!$H$20</f>
        <v>0</v>
      </c>
      <c r="H7748">
        <f t="array" ref="H7748">FREQUENCY(IF('Data Transformation'!$B$4:$B$8425=B7731,'Data Transformation'!$G$4:$G$8425),'Bin Analysis'!$B7748)</f>
        <v>2073</v>
      </c>
      <c r="I7748">
        <f t="shared" si="967"/>
        <v>0</v>
      </c>
      <c r="J7748">
        <f t="shared" si="968"/>
        <v>0</v>
      </c>
      <c r="K7748">
        <f>J7748*Weighting!$W$20</f>
        <v>0</v>
      </c>
      <c r="M7748" s="14"/>
    </row>
    <row r="7749" spans="1:25" x14ac:dyDescent="0.25">
      <c r="A7749" s="32" t="str">
        <f>IF(Weighting!$P$21&gt;0,B7749,"")</f>
        <v/>
      </c>
      <c r="B7749">
        <f>Weighting!$C$21</f>
        <v>2.2860000000000005</v>
      </c>
      <c r="C7749">
        <f>Weighting!$F$21</f>
        <v>0</v>
      </c>
      <c r="D7749" t="b">
        <f>IF(C7749=1,'Data Transformation'!$G$3+0.5*'Data Transformation'!$W$25,IF(C7750=1,D7750-'Data Transformation'!$W$25,FALSE))</f>
        <v>0</v>
      </c>
      <c r="E7749" t="str">
        <f t="array" ref="E7749">IF(ISLOGICAL(D7749),"",FREQUENCY(IF('Data Transformation'!$B$425:$B$8425='Bin Analysis'!$B7731,'Data Transformation'!$G$425:$G$8425),D7749))</f>
        <v/>
      </c>
      <c r="F7749" t="str">
        <f t="shared" si="966"/>
        <v/>
      </c>
      <c r="G7749">
        <f>Weighting!$H$21</f>
        <v>0</v>
      </c>
      <c r="H7749">
        <f t="array" ref="H7749">FREQUENCY(IF('Data Transformation'!$B$4:$B$8425=B7731,'Data Transformation'!$G$4:$G$8425),'Bin Analysis'!$B7749)</f>
        <v>2073</v>
      </c>
      <c r="I7749">
        <f t="shared" si="967"/>
        <v>0</v>
      </c>
      <c r="J7749">
        <f t="shared" si="968"/>
        <v>0</v>
      </c>
      <c r="K7749">
        <f>J7749*Weighting!$W$21</f>
        <v>0</v>
      </c>
      <c r="M7749" s="14"/>
    </row>
    <row r="7750" spans="1:25" x14ac:dyDescent="0.25">
      <c r="A7750" s="32" t="str">
        <f>IF(Weighting!$P$22&gt;0,B7750,"")</f>
        <v/>
      </c>
      <c r="B7750">
        <f>Weighting!$C$22</f>
        <v>2.4170000000000007</v>
      </c>
      <c r="C7750">
        <f>Weighting!$F$22</f>
        <v>0</v>
      </c>
      <c r="D7750" t="b">
        <f>IF(C7750=1,'Data Transformation'!$G$3+0.5*'Data Transformation'!$W$25,IF(C7751=1,D7751-'Data Transformation'!$W$25,FALSE))</f>
        <v>0</v>
      </c>
      <c r="E7750" t="str">
        <f t="array" ref="E7750">IF(ISLOGICAL(D7750),"",FREQUENCY(IF('Data Transformation'!$B$425:$B$8425='Bin Analysis'!$B7731,'Data Transformation'!$G$425:$G$8425),D7750))</f>
        <v/>
      </c>
      <c r="F7750" t="str">
        <f t="shared" si="966"/>
        <v/>
      </c>
      <c r="G7750">
        <f>Weighting!$H$22</f>
        <v>0</v>
      </c>
      <c r="H7750">
        <f t="array" ref="H7750">FREQUENCY(IF('Data Transformation'!$B$4:$B$8425=B7731,'Data Transformation'!$G$4:$G$8425),'Bin Analysis'!$B7750)</f>
        <v>2073</v>
      </c>
      <c r="I7750">
        <f t="shared" si="967"/>
        <v>0</v>
      </c>
      <c r="J7750">
        <f t="shared" si="968"/>
        <v>0</v>
      </c>
      <c r="K7750">
        <f>J7750*Weighting!$W$22</f>
        <v>0</v>
      </c>
      <c r="M7750" s="14"/>
    </row>
    <row r="7751" spans="1:25" x14ac:dyDescent="0.25">
      <c r="A7751" s="32" t="str">
        <f>IF(Weighting!$P$23&gt;0,B7751,"")</f>
        <v/>
      </c>
      <c r="B7751">
        <f>Weighting!$C$23</f>
        <v>2.5480000000000009</v>
      </c>
      <c r="C7751">
        <f>Weighting!$F$23</f>
        <v>0</v>
      </c>
      <c r="D7751" t="b">
        <f>IF(C7751=1,'Data Transformation'!$G$3+0.5*'Data Transformation'!$W$25,IF(C7752=1,D7752-'Data Transformation'!$W$25,FALSE))</f>
        <v>0</v>
      </c>
      <c r="E7751" t="str">
        <f t="array" ref="E7751">IF(ISLOGICAL(D7751),"",FREQUENCY(IF('Data Transformation'!$B$425:$B$8425='Bin Analysis'!$B7731,'Data Transformation'!$G$425:$G$8425),D7751))</f>
        <v/>
      </c>
      <c r="F7751" t="str">
        <f t="shared" si="966"/>
        <v/>
      </c>
      <c r="G7751">
        <f>Weighting!$H$23</f>
        <v>0</v>
      </c>
      <c r="H7751">
        <f t="array" ref="H7751">FREQUENCY(IF('Data Transformation'!$B$4:$B$8425=B7731,'Data Transformation'!$G$4:$G$8425),'Bin Analysis'!$B7751)</f>
        <v>2073</v>
      </c>
      <c r="I7751">
        <f t="shared" si="967"/>
        <v>0</v>
      </c>
      <c r="J7751">
        <f t="shared" si="968"/>
        <v>0</v>
      </c>
      <c r="K7751">
        <f>J7751*Weighting!$W$23</f>
        <v>0</v>
      </c>
      <c r="M7751" s="14"/>
    </row>
    <row r="7752" spans="1:25" x14ac:dyDescent="0.25">
      <c r="A7752" s="32" t="str">
        <f>IF(Weighting!$P$24&gt;0,B7752,"")</f>
        <v/>
      </c>
      <c r="B7752">
        <f>Weighting!$C$24</f>
        <v>2.6790000000000012</v>
      </c>
      <c r="C7752">
        <f>Weighting!$F$24</f>
        <v>0</v>
      </c>
      <c r="D7752" t="b">
        <f>IF(C7752=1,'Data Transformation'!$G$3+0.5*'Data Transformation'!$W$25,IF(C7753=1,D7753-'Data Transformation'!$W$25,FALSE))</f>
        <v>0</v>
      </c>
      <c r="E7752" t="str">
        <f t="array" ref="E7752">IF(ISLOGICAL(D7752),"",FREQUENCY(IF('Data Transformation'!$B$425:$B$8425='Bin Analysis'!$B7731,'Data Transformation'!$G$425:$G$8425),D7752))</f>
        <v/>
      </c>
      <c r="F7752" t="str">
        <f t="shared" si="966"/>
        <v/>
      </c>
      <c r="G7752">
        <f>Weighting!$H$24</f>
        <v>0</v>
      </c>
      <c r="H7752">
        <f t="array" ref="H7752">FREQUENCY(IF('Data Transformation'!$B$4:$B$8425=B7731,'Data Transformation'!$G$4:$G$8425),'Bin Analysis'!$B7752)</f>
        <v>2073</v>
      </c>
      <c r="I7752">
        <f t="shared" si="967"/>
        <v>0</v>
      </c>
      <c r="J7752">
        <f t="shared" si="968"/>
        <v>0</v>
      </c>
      <c r="K7752">
        <f>J7752*Weighting!$W$24</f>
        <v>0</v>
      </c>
      <c r="M7752" s="14"/>
    </row>
    <row r="7753" spans="1:25" x14ac:dyDescent="0.25">
      <c r="A7753" s="32" t="str">
        <f>IF(Weighting!$P$25&gt;0,B7753,"")</f>
        <v/>
      </c>
      <c r="B7753">
        <f>Weighting!$C$25</f>
        <v>2.8100000000000014</v>
      </c>
      <c r="C7753">
        <f>Weighting!$F$25</f>
        <v>0</v>
      </c>
      <c r="D7753" t="b">
        <f>IF(C7753=1,'Data Transformation'!$G$3+0.5*'Data Transformation'!$W$25,IF(C7754=1,D7754-'Data Transformation'!$W$25,FALSE))</f>
        <v>0</v>
      </c>
      <c r="E7753" t="str">
        <f t="array" ref="E7753">IF(ISLOGICAL(D7753),"",FREQUENCY(IF('Data Transformation'!$B$425:$B$8425='Bin Analysis'!$B7731,'Data Transformation'!$G$425:$G$8425),D7753))</f>
        <v/>
      </c>
      <c r="F7753" t="str">
        <f t="shared" si="966"/>
        <v/>
      </c>
      <c r="G7753">
        <f>Weighting!$H$25</f>
        <v>0</v>
      </c>
      <c r="H7753">
        <f t="array" ref="H7753">FREQUENCY(IF('Data Transformation'!$B$4:$B$8425=B7731,'Data Transformation'!$G$4:$G$8425),'Bin Analysis'!$B7753)</f>
        <v>2073</v>
      </c>
      <c r="I7753">
        <f t="shared" si="967"/>
        <v>0</v>
      </c>
      <c r="J7753">
        <f t="shared" si="968"/>
        <v>0</v>
      </c>
      <c r="K7753">
        <f>J7753*Weighting!$W$25</f>
        <v>0</v>
      </c>
      <c r="M7753" s="14"/>
    </row>
    <row r="7754" spans="1:25" x14ac:dyDescent="0.25">
      <c r="O7754"/>
      <c r="P7754"/>
      <c r="Q7754"/>
      <c r="R7754"/>
    </row>
    <row r="7755" spans="1:25" ht="23.25" x14ac:dyDescent="0.35">
      <c r="A7755" s="21" t="s">
        <v>0</v>
      </c>
      <c r="B7755" s="21" t="str">
        <f>IFERROR(VLOOKUP(C7755,'Data Transformation'!$L$6:$M$426,2,FALSE),"")</f>
        <v/>
      </c>
      <c r="C7755" s="21">
        <f>C7731+1</f>
        <v>323</v>
      </c>
      <c r="D7755" s="21"/>
      <c r="E7755" s="21"/>
      <c r="F7755" s="21"/>
      <c r="G7755" s="21"/>
      <c r="H7755" s="22"/>
      <c r="I7755" s="22"/>
      <c r="J7755" s="22"/>
      <c r="K7755" s="21"/>
      <c r="L7755" s="21" t="str">
        <f>B7755</f>
        <v/>
      </c>
      <c r="M7755" s="23" t="e">
        <f>INDEX('Data Transformation'!$O$4:$O$424,MATCH($B7755,'Data Transformation'!$M$4:$M$424,0),MATCH($M$2,'Data Transformation'!$O$3,0))</f>
        <v>#N/A</v>
      </c>
      <c r="N7755" s="27" t="e">
        <f>IF('Input and Summary Results'!$J$16="minimum",'Bin Analysis'!X7756/(M7755-1),'Bin Analysis'!Y7755/('Bin Analysis'!M7755-1))</f>
        <v>#N/A</v>
      </c>
      <c r="O7755" s="27" t="e">
        <f>IF(M7755=FALSE,NA(),(VLOOKUP(1,C7758:K7777,4,FALSE))/(M7755-1))</f>
        <v>#N/A</v>
      </c>
      <c r="P7755" s="27" t="e">
        <f>IF(M7755=FALSE,NA(),SUM(J7758:J7777)/Weighting!$S$5)</f>
        <v>#N/A</v>
      </c>
      <c r="Q7755" s="27" t="e">
        <f>IF(M7755=FALSE,NA(),SUM(K7758:K7777)/Weighting!$S$6)</f>
        <v>#N/A</v>
      </c>
      <c r="R7755" s="27" t="e">
        <f>IF(M7755=FALSE,NA(),(VLOOKUP(1,G7758:K7777,3,FALSE))/(M7755-1))</f>
        <v>#N/A</v>
      </c>
      <c r="S7755" s="22" t="e">
        <f>IF(M7755=FALSE,NA(),IF(SUM(J7758:J7777)=2,"yes","no"))</f>
        <v>#N/A</v>
      </c>
      <c r="X7755" s="2" cm="2">
        <f t="array" ref="X7755:X7756">FREQUENCY(IF('Data Transformation'!$B$425:$B$6424='Bin Analysis'!L7755,'Data Transformation'!$G$425:$G$6424),'Data Transformation'!$U$11)</f>
        <v>0</v>
      </c>
      <c r="Y7755" s="2" cm="2">
        <f t="array" ref="Y7755:Y7756">FREQUENCY(IF('Data Transformation'!$B$425:$B$6424='Bin Analysis'!L7755,'Data Transformation'!$G$425:$G$6424),'Data Transformation'!$U$12)</f>
        <v>0</v>
      </c>
    </row>
    <row r="7756" spans="1:25" x14ac:dyDescent="0.25">
      <c r="A7756" s="14" t="s">
        <v>67</v>
      </c>
      <c r="B7756" t="s">
        <v>47</v>
      </c>
      <c r="C7756" t="s">
        <v>5</v>
      </c>
      <c r="D7756" t="s">
        <v>100</v>
      </c>
      <c r="E7756" t="s">
        <v>101</v>
      </c>
      <c r="F7756" t="s">
        <v>102</v>
      </c>
      <c r="G7756" t="s">
        <v>70</v>
      </c>
      <c r="H7756" t="s">
        <v>31</v>
      </c>
      <c r="I7756" t="s">
        <v>32</v>
      </c>
      <c r="J7756" t="s">
        <v>46</v>
      </c>
      <c r="K7756" s="14" t="s">
        <v>45</v>
      </c>
      <c r="M7756" s="14"/>
      <c r="X7756" s="2">
        <v>0</v>
      </c>
      <c r="Y7756" s="2">
        <v>0</v>
      </c>
    </row>
    <row r="7757" spans="1:25" x14ac:dyDescent="0.25">
      <c r="A7757" s="32"/>
      <c r="D7757" t="b">
        <f>IF(C7757=1,'Data Transformation'!$G$3+0.5*'Data Transformation'!$W$25,IF(C7758=1,D7758-'Data Transformation'!$W$25,FALSE))</f>
        <v>0</v>
      </c>
      <c r="E7757" t="str">
        <f t="array" ref="E7757">IF(ISLOGICAL(D7757),"",FREQUENCY(IF('Data Transformation'!$B$425:$B$8425='Bin Analysis'!$B7755,'Data Transformation'!$G$425:$G$8425),D7757))</f>
        <v/>
      </c>
      <c r="F7757" t="str">
        <f>IF(ISLOGICAL(D7757),"",E7757-E7756)</f>
        <v/>
      </c>
      <c r="M7757" s="14"/>
    </row>
    <row r="7758" spans="1:25" x14ac:dyDescent="0.25">
      <c r="A7758" s="32">
        <f>IF(Weighting!$P$6&gt;0,B7758,"")</f>
        <v>0.32100000000000001</v>
      </c>
      <c r="B7758">
        <f>Weighting!$C$6</f>
        <v>0.32100000000000001</v>
      </c>
      <c r="C7758">
        <f>Weighting!$F$6</f>
        <v>0</v>
      </c>
      <c r="D7758" t="b">
        <f>IF(C7758=1,'Data Transformation'!$G$3+0.5*'Data Transformation'!$W$25,IF(C7759=1,D7759-'Data Transformation'!$W$25,FALSE))</f>
        <v>0</v>
      </c>
      <c r="E7758" t="str">
        <f t="array" ref="E7758">IF(ISLOGICAL(D7758),"",FREQUENCY(IF('Data Transformation'!$B$425:$B$8425='Bin Analysis'!$B7755,'Data Transformation'!$G$425:$G$8425),D7758))</f>
        <v/>
      </c>
      <c r="F7758" t="str">
        <f>IF(ISLOGICAL(D7758),"",E7758-E7757)</f>
        <v/>
      </c>
      <c r="G7758">
        <f>Weighting!$H$6</f>
        <v>1</v>
      </c>
      <c r="H7758">
        <f t="array" ref="H7758">FREQUENCY(IF('Data Transformation'!$B$4:$B$8425=B7755,'Data Transformation'!$G$4:$G$8425),'Bin Analysis'!$B7758)</f>
        <v>2073</v>
      </c>
      <c r="I7758">
        <f>H7758-H7757</f>
        <v>2073</v>
      </c>
      <c r="J7758">
        <f>IF(I7758=0,0,1)</f>
        <v>1</v>
      </c>
      <c r="K7758">
        <f>J7758*Weighting!$W$6</f>
        <v>1</v>
      </c>
      <c r="M7758" s="14"/>
    </row>
    <row r="7759" spans="1:25" x14ac:dyDescent="0.25">
      <c r="A7759" s="32">
        <f>IF(Weighting!$P$7&gt;0,B7759,"")</f>
        <v>0.45200000000000001</v>
      </c>
      <c r="B7759">
        <f>Weighting!$C$7</f>
        <v>0.45200000000000001</v>
      </c>
      <c r="C7759">
        <f>Weighting!$F$7</f>
        <v>0</v>
      </c>
      <c r="D7759" t="b">
        <f>IF(C7759=1,'Data Transformation'!$G$3+0.5*'Data Transformation'!$W$25,IF(C7760=1,D7760-'Data Transformation'!$W$25,FALSE))</f>
        <v>0</v>
      </c>
      <c r="E7759" t="str">
        <f t="array" ref="E7759">IF(ISLOGICAL(D7759),"",FREQUENCY(IF('Data Transformation'!$B$425:$B$8425='Bin Analysis'!$B7755,'Data Transformation'!$G$425:$G$8425),D7759))</f>
        <v/>
      </c>
      <c r="F7759" t="str">
        <f t="shared" ref="F7759:F7777" si="969">IF(ISLOGICAL(D7759),"",E7759-E7758)</f>
        <v/>
      </c>
      <c r="G7759">
        <f>Weighting!$H$7</f>
        <v>0</v>
      </c>
      <c r="H7759">
        <f t="array" ref="H7759">FREQUENCY(IF('Data Transformation'!$B$4:$B$8425=B7755,'Data Transformation'!$G$4:$G$8425),'Bin Analysis'!$B7759)</f>
        <v>2073</v>
      </c>
      <c r="I7759">
        <f t="shared" ref="I7759:I7777" si="970">H7759-H7758</f>
        <v>0</v>
      </c>
      <c r="J7759">
        <f>IF(I7759=0,0,1)</f>
        <v>0</v>
      </c>
      <c r="K7759">
        <f>J7759*Weighting!$W$7</f>
        <v>0</v>
      </c>
      <c r="M7759" s="14"/>
    </row>
    <row r="7760" spans="1:25" x14ac:dyDescent="0.25">
      <c r="A7760" s="32">
        <f>IF(Weighting!$P$8&gt;0,B7760,"")</f>
        <v>0.58299999999999996</v>
      </c>
      <c r="B7760">
        <f>Weighting!$C$8</f>
        <v>0.58299999999999996</v>
      </c>
      <c r="C7760">
        <f>Weighting!$F$8</f>
        <v>0</v>
      </c>
      <c r="D7760" t="b">
        <f>IF(C7760=1,'Data Transformation'!$G$3+0.5*'Data Transformation'!$W$25,IF(C7761=1,D7761-'Data Transformation'!$W$25,FALSE))</f>
        <v>0</v>
      </c>
      <c r="E7760" t="str">
        <f t="array" ref="E7760">IF(ISLOGICAL(D7760),"",FREQUENCY(IF('Data Transformation'!$B$425:$B$8425='Bin Analysis'!$B7755,'Data Transformation'!$G$425:$G$8425),D7760))</f>
        <v/>
      </c>
      <c r="F7760" t="str">
        <f t="shared" si="969"/>
        <v/>
      </c>
      <c r="G7760">
        <f>Weighting!$H$8</f>
        <v>0</v>
      </c>
      <c r="H7760">
        <f t="array" ref="H7760">FREQUENCY(IF('Data Transformation'!$B$4:$B$8425=B7755,'Data Transformation'!$G$4:$G$8425),'Bin Analysis'!$B7760)</f>
        <v>2073</v>
      </c>
      <c r="I7760">
        <f t="shared" si="970"/>
        <v>0</v>
      </c>
      <c r="J7760">
        <f t="shared" ref="J7760:J7777" si="971">IF(I7760=0,0,1)</f>
        <v>0</v>
      </c>
      <c r="K7760">
        <f>J7760*Weighting!$W$8</f>
        <v>0</v>
      </c>
      <c r="M7760" s="14"/>
    </row>
    <row r="7761" spans="1:13" x14ac:dyDescent="0.25">
      <c r="A7761" s="32">
        <f>IF(Weighting!$P$9&gt;0,B7761,"")</f>
        <v>0.71399999999999997</v>
      </c>
      <c r="B7761" s="50">
        <f>Weighting!$C$9</f>
        <v>0.71399999999999997</v>
      </c>
      <c r="C7761">
        <f>Weighting!$F$9</f>
        <v>0</v>
      </c>
      <c r="D7761" t="b">
        <f>IF(C7761=1,'Data Transformation'!$G$3+0.5*'Data Transformation'!$W$25,IF(C7762=1,D7762-'Data Transformation'!$W$25,FALSE))</f>
        <v>0</v>
      </c>
      <c r="E7761" t="str">
        <f t="array" ref="E7761">IF(ISLOGICAL(D7761),"",FREQUENCY(IF('Data Transformation'!$B$425:$B$8425='Bin Analysis'!$B7755,'Data Transformation'!$G$425:$G$8425),D7761))</f>
        <v/>
      </c>
      <c r="F7761" t="str">
        <f t="shared" si="969"/>
        <v/>
      </c>
      <c r="G7761">
        <f>Weighting!$H$9</f>
        <v>0</v>
      </c>
      <c r="H7761">
        <f t="array" ref="H7761">FREQUENCY(IF('Data Transformation'!$B$4:$B$8425=B7755,'Data Transformation'!$G$4:$G$8425),'Bin Analysis'!$B7761)</f>
        <v>2073</v>
      </c>
      <c r="I7761">
        <f t="shared" si="970"/>
        <v>0</v>
      </c>
      <c r="J7761">
        <f t="shared" si="971"/>
        <v>0</v>
      </c>
      <c r="K7761">
        <f>J7761*Weighting!$W$9</f>
        <v>0</v>
      </c>
      <c r="M7761" s="14"/>
    </row>
    <row r="7762" spans="1:13" x14ac:dyDescent="0.25">
      <c r="A7762" s="32">
        <f>IF(Weighting!$P$10&gt;0,B7762,"")</f>
        <v>0.84499999999999997</v>
      </c>
      <c r="B7762">
        <f>Weighting!$C$10</f>
        <v>0.84499999999999997</v>
      </c>
      <c r="C7762">
        <f>Weighting!$F$10</f>
        <v>0</v>
      </c>
      <c r="D7762" t="b">
        <f>IF(C7762=1,'Data Transformation'!$G$3+0.5*'Data Transformation'!$W$25,IF(C7763=1,D7763-'Data Transformation'!$W$25,FALSE))</f>
        <v>0</v>
      </c>
      <c r="E7762" t="str">
        <f t="array" ref="E7762">IF(ISLOGICAL(D7762),"",FREQUENCY(IF('Data Transformation'!$B$425:$B$8425='Bin Analysis'!$B7755,'Data Transformation'!$G$425:$G$8425),D7762))</f>
        <v/>
      </c>
      <c r="F7762" t="str">
        <f t="shared" si="969"/>
        <v/>
      </c>
      <c r="G7762">
        <f>Weighting!$H$10</f>
        <v>0</v>
      </c>
      <c r="H7762">
        <f t="array" ref="H7762">FREQUENCY(IF('Data Transformation'!$B$4:$B$8425=B7755,'Data Transformation'!$G$4:$G$8425),'Bin Analysis'!$B7762)</f>
        <v>2073</v>
      </c>
      <c r="I7762">
        <f t="shared" si="970"/>
        <v>0</v>
      </c>
      <c r="J7762">
        <f t="shared" si="971"/>
        <v>0</v>
      </c>
      <c r="K7762">
        <f>J7762*Weighting!$W$10</f>
        <v>0</v>
      </c>
      <c r="M7762" s="14"/>
    </row>
    <row r="7763" spans="1:13" x14ac:dyDescent="0.25">
      <c r="A7763" s="32">
        <f>IF(Weighting!$P$11&gt;0,B7763,"")</f>
        <v>0.97599999999999998</v>
      </c>
      <c r="B7763">
        <f>Weighting!$C$11</f>
        <v>0.97599999999999998</v>
      </c>
      <c r="C7763">
        <f>Weighting!$F$11</f>
        <v>0</v>
      </c>
      <c r="D7763">
        <f>IF(C7763=1,'Data Transformation'!$G$3+0.5*'Data Transformation'!$W$25,IF(C7764=1,D7764-'Data Transformation'!$W$25,FALSE))</f>
        <v>0.86899999999999999</v>
      </c>
      <c r="E7763">
        <f t="array" ref="E7763">IF(ISLOGICAL(D7763),"",FREQUENCY(IF('Data Transformation'!$B$425:$B$8425='Bin Analysis'!$B7755,'Data Transformation'!$G$425:$G$8425),D7763))</f>
        <v>2001</v>
      </c>
      <c r="F7763" t="e">
        <f t="shared" si="969"/>
        <v>#VALUE!</v>
      </c>
      <c r="G7763">
        <f>Weighting!$H$11</f>
        <v>0</v>
      </c>
      <c r="H7763">
        <f t="array" ref="H7763">FREQUENCY(IF('Data Transformation'!$B$4:$B$8425=B7755,'Data Transformation'!$G$4:$G$8425),'Bin Analysis'!$B7763)</f>
        <v>2073</v>
      </c>
      <c r="I7763">
        <f t="shared" si="970"/>
        <v>0</v>
      </c>
      <c r="J7763">
        <f t="shared" si="971"/>
        <v>0</v>
      </c>
      <c r="K7763">
        <f>J7763*Weighting!$W$11</f>
        <v>0</v>
      </c>
      <c r="M7763" s="14"/>
    </row>
    <row r="7764" spans="1:13" x14ac:dyDescent="0.25">
      <c r="A7764" s="32">
        <f>IF(Weighting!$P$12&gt;0,B7764,"")</f>
        <v>1.107</v>
      </c>
      <c r="B7764">
        <f>Weighting!$C$12</f>
        <v>1.107</v>
      </c>
      <c r="C7764">
        <f>Weighting!$F$12</f>
        <v>1</v>
      </c>
      <c r="D7764">
        <f>IF(C7764=1,'Data Transformation'!$G$3+0.5*'Data Transformation'!$W$25,IF(C7765=1,D7765-'Data Transformation'!$W$25,FALSE))</f>
        <v>1.131</v>
      </c>
      <c r="E7764">
        <f t="array" ref="E7764">IF(ISLOGICAL(D7764),"",FREQUENCY(IF('Data Transformation'!$B$425:$B$8425='Bin Analysis'!$B7755,'Data Transformation'!$G$425:$G$8425),D7764))</f>
        <v>2001</v>
      </c>
      <c r="F7764">
        <f t="shared" si="969"/>
        <v>0</v>
      </c>
      <c r="G7764">
        <f>Weighting!$H$12</f>
        <v>0</v>
      </c>
      <c r="H7764">
        <f t="array" ref="H7764">FREQUENCY(IF('Data Transformation'!$B$4:$B$8425=B7755,'Data Transformation'!$G$4:$G$8425),'Bin Analysis'!$B7764)</f>
        <v>2073</v>
      </c>
      <c r="I7764">
        <f t="shared" si="970"/>
        <v>0</v>
      </c>
      <c r="J7764">
        <f t="shared" si="971"/>
        <v>0</v>
      </c>
      <c r="K7764">
        <f>J7764*Weighting!$W$12</f>
        <v>0</v>
      </c>
      <c r="M7764" s="14"/>
    </row>
    <row r="7765" spans="1:13" x14ac:dyDescent="0.25">
      <c r="A7765" s="32">
        <f>IF(Weighting!$P$13&gt;0,B7765,"")</f>
        <v>1.238</v>
      </c>
      <c r="B7765">
        <f>Weighting!$C$13</f>
        <v>1.238</v>
      </c>
      <c r="C7765">
        <f>Weighting!$F$13</f>
        <v>0</v>
      </c>
      <c r="D7765" t="b">
        <f>IF(C7765=1,'Data Transformation'!$G$3+0.5*'Data Transformation'!$W$25,IF(C7766=1,D7766-'Data Transformation'!$W$25,FALSE))</f>
        <v>0</v>
      </c>
      <c r="E7765" t="str">
        <f t="array" ref="E7765">IF(ISLOGICAL(D7765),"",FREQUENCY(IF('Data Transformation'!$B$425:$B$8425='Bin Analysis'!$B7755,'Data Transformation'!$G$425:$G$8425),D7765))</f>
        <v/>
      </c>
      <c r="F7765" t="str">
        <f t="shared" si="969"/>
        <v/>
      </c>
      <c r="G7765">
        <f>Weighting!$H$13</f>
        <v>0</v>
      </c>
      <c r="H7765">
        <f t="array" ref="H7765">FREQUENCY(IF('Data Transformation'!$B$4:$B$8425=B7755,'Data Transformation'!$G$4:$G$8425),'Bin Analysis'!$B7765)</f>
        <v>2073</v>
      </c>
      <c r="I7765">
        <f t="shared" si="970"/>
        <v>0</v>
      </c>
      <c r="J7765">
        <f t="shared" si="971"/>
        <v>0</v>
      </c>
      <c r="K7765">
        <f>J7765*Weighting!$W$13</f>
        <v>0</v>
      </c>
      <c r="M7765" s="14"/>
    </row>
    <row r="7766" spans="1:13" x14ac:dyDescent="0.25">
      <c r="A7766" s="32">
        <f>IF(Weighting!$P$14&gt;0,B7766,"")</f>
        <v>1.369</v>
      </c>
      <c r="B7766">
        <f>Weighting!$C$14</f>
        <v>1.369</v>
      </c>
      <c r="C7766">
        <f>Weighting!$F$14</f>
        <v>0</v>
      </c>
      <c r="D7766" t="b">
        <f>IF(C7766=1,'Data Transformation'!$G$3+0.5*'Data Transformation'!$W$25,IF(C7767=1,D7767-'Data Transformation'!$W$25,FALSE))</f>
        <v>0</v>
      </c>
      <c r="E7766" t="str">
        <f t="array" ref="E7766">IF(ISLOGICAL(D7766),"",FREQUENCY(IF('Data Transformation'!$B$425:$B$8425='Bin Analysis'!$B7755,'Data Transformation'!$G$425:$G$8425),D7766))</f>
        <v/>
      </c>
      <c r="F7766" t="str">
        <f t="shared" si="969"/>
        <v/>
      </c>
      <c r="G7766">
        <f>Weighting!$H$14</f>
        <v>0</v>
      </c>
      <c r="H7766">
        <f t="array" ref="H7766">FREQUENCY(IF('Data Transformation'!$B$4:$B$8425=B7755,'Data Transformation'!$G$4:$G$8425),'Bin Analysis'!$B7766)</f>
        <v>2073</v>
      </c>
      <c r="I7766">
        <f t="shared" si="970"/>
        <v>0</v>
      </c>
      <c r="J7766">
        <f t="shared" si="971"/>
        <v>0</v>
      </c>
      <c r="K7766">
        <f>J7766*Weighting!$W$14</f>
        <v>0</v>
      </c>
      <c r="M7766" s="14"/>
    </row>
    <row r="7767" spans="1:13" x14ac:dyDescent="0.25">
      <c r="A7767" s="32">
        <f>IF(Weighting!$P$15&gt;0,B7767,"")</f>
        <v>1.5000009999999999</v>
      </c>
      <c r="B7767">
        <f>Weighting!$C$15</f>
        <v>1.5000009999999999</v>
      </c>
      <c r="C7767">
        <f>Weighting!$F$15</f>
        <v>0</v>
      </c>
      <c r="D7767" t="b">
        <f>IF(C7767=1,'Data Transformation'!$G$3+0.5*'Data Transformation'!$W$25,IF(C7768=1,D7768-'Data Transformation'!$W$25,FALSE))</f>
        <v>0</v>
      </c>
      <c r="E7767" t="str">
        <f t="array" ref="E7767">IF(ISLOGICAL(D7767),"",FREQUENCY(IF('Data Transformation'!$B$425:$B$8425='Bin Analysis'!$B7755,'Data Transformation'!$G$425:$G$8425),D7767))</f>
        <v/>
      </c>
      <c r="F7767" t="str">
        <f t="shared" si="969"/>
        <v/>
      </c>
      <c r="G7767">
        <f>Weighting!$H$15</f>
        <v>0</v>
      </c>
      <c r="H7767">
        <f t="array" ref="H7767">FREQUENCY(IF('Data Transformation'!$B$4:$B$8425=B7755,'Data Transformation'!$G$4:$G$8425),'Bin Analysis'!$B7767)</f>
        <v>2073</v>
      </c>
      <c r="I7767">
        <f t="shared" si="970"/>
        <v>0</v>
      </c>
      <c r="J7767">
        <f t="shared" si="971"/>
        <v>0</v>
      </c>
      <c r="K7767">
        <f>J7767*Weighting!$W$15</f>
        <v>0</v>
      </c>
      <c r="M7767" s="14"/>
    </row>
    <row r="7768" spans="1:13" x14ac:dyDescent="0.25">
      <c r="A7768" s="32" t="str">
        <f>IF(Weighting!$P$16&gt;0,B7768,"")</f>
        <v/>
      </c>
      <c r="B7768">
        <f>Weighting!$C$16</f>
        <v>1.631</v>
      </c>
      <c r="C7768">
        <f>Weighting!$F$16</f>
        <v>0</v>
      </c>
      <c r="D7768" t="b">
        <f>IF(C7768=1,'Data Transformation'!$G$3+0.5*'Data Transformation'!$W$25,IF(C7769=1,D7769-'Data Transformation'!$W$25,FALSE))</f>
        <v>0</v>
      </c>
      <c r="E7768" t="str">
        <f t="array" ref="E7768">IF(ISLOGICAL(D7768),"",FREQUENCY(IF('Data Transformation'!$B$425:$B$8425='Bin Analysis'!$B7755,'Data Transformation'!$G$425:$G$8425),D7768))</f>
        <v/>
      </c>
      <c r="F7768" t="str">
        <f t="shared" si="969"/>
        <v/>
      </c>
      <c r="G7768">
        <f>Weighting!$H$16</f>
        <v>0</v>
      </c>
      <c r="H7768">
        <f t="array" ref="H7768">FREQUENCY(IF('Data Transformation'!$B$4:$B$8425=B7755,'Data Transformation'!$G$4:$G$8425),'Bin Analysis'!$B7768)</f>
        <v>2073</v>
      </c>
      <c r="I7768">
        <f t="shared" si="970"/>
        <v>0</v>
      </c>
      <c r="J7768">
        <f t="shared" si="971"/>
        <v>0</v>
      </c>
      <c r="K7768">
        <f>J7768*Weighting!$W$16</f>
        <v>0</v>
      </c>
      <c r="M7768" s="14"/>
    </row>
    <row r="7769" spans="1:13" x14ac:dyDescent="0.25">
      <c r="A7769" s="32" t="str">
        <f>IF(Weighting!$P$17&gt;0,B7769,"")</f>
        <v/>
      </c>
      <c r="B7769">
        <f>Weighting!$C$17</f>
        <v>1.762</v>
      </c>
      <c r="C7769">
        <f>Weighting!$F$17</f>
        <v>0</v>
      </c>
      <c r="D7769" t="b">
        <f>IF(C7769=1,'Data Transformation'!$G$3+0.5*'Data Transformation'!$W$25,IF(C7770=1,D7770-'Data Transformation'!$W$25,FALSE))</f>
        <v>0</v>
      </c>
      <c r="E7769" t="str">
        <f t="array" ref="E7769">IF(ISLOGICAL(D7769),"",FREQUENCY(IF('Data Transformation'!$B$425:$B$8425='Bin Analysis'!$B7755,'Data Transformation'!$G$425:$G$8425),D7769))</f>
        <v/>
      </c>
      <c r="F7769" t="str">
        <f t="shared" si="969"/>
        <v/>
      </c>
      <c r="G7769">
        <f>Weighting!$H$17</f>
        <v>0</v>
      </c>
      <c r="H7769">
        <f t="array" ref="H7769">FREQUENCY(IF('Data Transformation'!$B$4:$B$8425=B7755,'Data Transformation'!$G$4:$G$8425),'Bin Analysis'!$B7769)</f>
        <v>2073</v>
      </c>
      <c r="I7769">
        <f t="shared" si="970"/>
        <v>0</v>
      </c>
      <c r="J7769">
        <f t="shared" si="971"/>
        <v>0</v>
      </c>
      <c r="K7769">
        <f>J7769*Weighting!$W$17</f>
        <v>0</v>
      </c>
      <c r="M7769" s="14"/>
    </row>
    <row r="7770" spans="1:13" x14ac:dyDescent="0.25">
      <c r="A7770" s="32" t="str">
        <f>IF(Weighting!$P$18&gt;0,B7770,"")</f>
        <v/>
      </c>
      <c r="B7770">
        <f>Weighting!$C$18</f>
        <v>1.893</v>
      </c>
      <c r="C7770">
        <f>Weighting!$F$18</f>
        <v>0</v>
      </c>
      <c r="D7770" t="b">
        <f>IF(C7770=1,'Data Transformation'!$G$3+0.5*'Data Transformation'!$W$25,IF(C7771=1,D7771-'Data Transformation'!$W$25,FALSE))</f>
        <v>0</v>
      </c>
      <c r="E7770" t="str">
        <f t="array" ref="E7770">IF(ISLOGICAL(D7770),"",FREQUENCY(IF('Data Transformation'!$B$425:$B$8425='Bin Analysis'!$B7755,'Data Transformation'!$G$425:$G$8425),D7770))</f>
        <v/>
      </c>
      <c r="F7770" t="str">
        <f t="shared" si="969"/>
        <v/>
      </c>
      <c r="G7770">
        <f>Weighting!$H$18</f>
        <v>0</v>
      </c>
      <c r="H7770">
        <f t="array" ref="H7770">FREQUENCY(IF('Data Transformation'!$B$4:$B$8425=B7755,'Data Transformation'!$G$4:$G$8425),'Bin Analysis'!$B7770)</f>
        <v>2073</v>
      </c>
      <c r="I7770">
        <f t="shared" si="970"/>
        <v>0</v>
      </c>
      <c r="J7770">
        <f t="shared" si="971"/>
        <v>0</v>
      </c>
      <c r="K7770">
        <f>J7770*Weighting!$W$18</f>
        <v>0</v>
      </c>
      <c r="M7770" s="14"/>
    </row>
    <row r="7771" spans="1:13" x14ac:dyDescent="0.25">
      <c r="A7771" s="32" t="str">
        <f>IF(Weighting!$P$19&gt;0,B7771,"")</f>
        <v/>
      </c>
      <c r="B7771">
        <f>Weighting!$C$19</f>
        <v>2.024</v>
      </c>
      <c r="C7771">
        <f>Weighting!$F$19</f>
        <v>0</v>
      </c>
      <c r="D7771" t="b">
        <f>IF(C7771=1,'Data Transformation'!$G$3+0.5*'Data Transformation'!$W$25,IF(C7772=1,D7772-'Data Transformation'!$W$25,FALSE))</f>
        <v>0</v>
      </c>
      <c r="E7771" t="str">
        <f t="array" ref="E7771">IF(ISLOGICAL(D7771),"",FREQUENCY(IF('Data Transformation'!$B$425:$B$8425='Bin Analysis'!$B7755,'Data Transformation'!$G$425:$G$8425),D7771))</f>
        <v/>
      </c>
      <c r="F7771" t="str">
        <f t="shared" si="969"/>
        <v/>
      </c>
      <c r="G7771">
        <f>Weighting!$H$19</f>
        <v>0</v>
      </c>
      <c r="H7771">
        <f t="array" ref="H7771">FREQUENCY(IF('Data Transformation'!$B$4:$B$8425=B7755,'Data Transformation'!$G$4:$G$8425),'Bin Analysis'!$B7771)</f>
        <v>2073</v>
      </c>
      <c r="I7771">
        <f t="shared" si="970"/>
        <v>0</v>
      </c>
      <c r="J7771">
        <f t="shared" si="971"/>
        <v>0</v>
      </c>
      <c r="K7771">
        <f>J7771*Weighting!$W$19</f>
        <v>0</v>
      </c>
      <c r="M7771" s="14"/>
    </row>
    <row r="7772" spans="1:13" x14ac:dyDescent="0.25">
      <c r="A7772" s="32" t="str">
        <f>IF(Weighting!$P$20&gt;0,B7772,"")</f>
        <v/>
      </c>
      <c r="B7772">
        <f>Weighting!$C$20</f>
        <v>2.1550000000000002</v>
      </c>
      <c r="C7772">
        <f>Weighting!$F$20</f>
        <v>0</v>
      </c>
      <c r="D7772" t="b">
        <f>IF(C7772=1,'Data Transformation'!$G$3+0.5*'Data Transformation'!$W$25,IF(C7773=1,D7773-'Data Transformation'!$W$25,FALSE))</f>
        <v>0</v>
      </c>
      <c r="E7772" t="str">
        <f t="array" ref="E7772">IF(ISLOGICAL(D7772),"",FREQUENCY(IF('Data Transformation'!$B$425:$B$8425='Bin Analysis'!$B7755,'Data Transformation'!$G$425:$G$8425),D7772))</f>
        <v/>
      </c>
      <c r="F7772" t="str">
        <f t="shared" si="969"/>
        <v/>
      </c>
      <c r="G7772">
        <f>Weighting!$H$20</f>
        <v>0</v>
      </c>
      <c r="H7772">
        <f t="array" ref="H7772">FREQUENCY(IF('Data Transformation'!$B$4:$B$8425=B7755,'Data Transformation'!$G$4:$G$8425),'Bin Analysis'!$B7772)</f>
        <v>2073</v>
      </c>
      <c r="I7772">
        <f t="shared" si="970"/>
        <v>0</v>
      </c>
      <c r="J7772">
        <f t="shared" si="971"/>
        <v>0</v>
      </c>
      <c r="K7772">
        <f>J7772*Weighting!$W$20</f>
        <v>0</v>
      </c>
      <c r="M7772" s="14"/>
    </row>
    <row r="7773" spans="1:13" x14ac:dyDescent="0.25">
      <c r="A7773" s="32" t="str">
        <f>IF(Weighting!$P$21&gt;0,B7773,"")</f>
        <v/>
      </c>
      <c r="B7773">
        <f>Weighting!$C$21</f>
        <v>2.2860000000000005</v>
      </c>
      <c r="C7773">
        <f>Weighting!$F$21</f>
        <v>0</v>
      </c>
      <c r="D7773" t="b">
        <f>IF(C7773=1,'Data Transformation'!$G$3+0.5*'Data Transformation'!$W$25,IF(C7774=1,D7774-'Data Transformation'!$W$25,FALSE))</f>
        <v>0</v>
      </c>
      <c r="E7773" t="str">
        <f t="array" ref="E7773">IF(ISLOGICAL(D7773),"",FREQUENCY(IF('Data Transformation'!$B$425:$B$8425='Bin Analysis'!$B7755,'Data Transformation'!$G$425:$G$8425),D7773))</f>
        <v/>
      </c>
      <c r="F7773" t="str">
        <f t="shared" si="969"/>
        <v/>
      </c>
      <c r="G7773">
        <f>Weighting!$H$21</f>
        <v>0</v>
      </c>
      <c r="H7773">
        <f t="array" ref="H7773">FREQUENCY(IF('Data Transformation'!$B$4:$B$8425=B7755,'Data Transformation'!$G$4:$G$8425),'Bin Analysis'!$B7773)</f>
        <v>2073</v>
      </c>
      <c r="I7773">
        <f t="shared" si="970"/>
        <v>0</v>
      </c>
      <c r="J7773">
        <f t="shared" si="971"/>
        <v>0</v>
      </c>
      <c r="K7773">
        <f>J7773*Weighting!$W$21</f>
        <v>0</v>
      </c>
      <c r="M7773" s="14"/>
    </row>
    <row r="7774" spans="1:13" x14ac:dyDescent="0.25">
      <c r="A7774" s="32" t="str">
        <f>IF(Weighting!$P$22&gt;0,B7774,"")</f>
        <v/>
      </c>
      <c r="B7774">
        <f>Weighting!$C$22</f>
        <v>2.4170000000000007</v>
      </c>
      <c r="C7774">
        <f>Weighting!$F$22</f>
        <v>0</v>
      </c>
      <c r="D7774" t="b">
        <f>IF(C7774=1,'Data Transformation'!$G$3+0.5*'Data Transformation'!$W$25,IF(C7775=1,D7775-'Data Transformation'!$W$25,FALSE))</f>
        <v>0</v>
      </c>
      <c r="E7774" t="str">
        <f t="array" ref="E7774">IF(ISLOGICAL(D7774),"",FREQUENCY(IF('Data Transformation'!$B$425:$B$8425='Bin Analysis'!$B7755,'Data Transformation'!$G$425:$G$8425),D7774))</f>
        <v/>
      </c>
      <c r="F7774" t="str">
        <f t="shared" si="969"/>
        <v/>
      </c>
      <c r="G7774">
        <f>Weighting!$H$22</f>
        <v>0</v>
      </c>
      <c r="H7774">
        <f t="array" ref="H7774">FREQUENCY(IF('Data Transformation'!$B$4:$B$8425=B7755,'Data Transformation'!$G$4:$G$8425),'Bin Analysis'!$B7774)</f>
        <v>2073</v>
      </c>
      <c r="I7774">
        <f t="shared" si="970"/>
        <v>0</v>
      </c>
      <c r="J7774">
        <f t="shared" si="971"/>
        <v>0</v>
      </c>
      <c r="K7774">
        <f>J7774*Weighting!$W$22</f>
        <v>0</v>
      </c>
      <c r="M7774" s="14"/>
    </row>
    <row r="7775" spans="1:13" x14ac:dyDescent="0.25">
      <c r="A7775" s="32" t="str">
        <f>IF(Weighting!$P$23&gt;0,B7775,"")</f>
        <v/>
      </c>
      <c r="B7775">
        <f>Weighting!$C$23</f>
        <v>2.5480000000000009</v>
      </c>
      <c r="C7775">
        <f>Weighting!$F$23</f>
        <v>0</v>
      </c>
      <c r="D7775" t="b">
        <f>IF(C7775=1,'Data Transformation'!$G$3+0.5*'Data Transformation'!$W$25,IF(C7776=1,D7776-'Data Transformation'!$W$25,FALSE))</f>
        <v>0</v>
      </c>
      <c r="E7775" t="str">
        <f t="array" ref="E7775">IF(ISLOGICAL(D7775),"",FREQUENCY(IF('Data Transformation'!$B$425:$B$8425='Bin Analysis'!$B7755,'Data Transformation'!$G$425:$G$8425),D7775))</f>
        <v/>
      </c>
      <c r="F7775" t="str">
        <f t="shared" si="969"/>
        <v/>
      </c>
      <c r="G7775">
        <f>Weighting!$H$23</f>
        <v>0</v>
      </c>
      <c r="H7775">
        <f t="array" ref="H7775">FREQUENCY(IF('Data Transformation'!$B$4:$B$8425=B7755,'Data Transformation'!$G$4:$G$8425),'Bin Analysis'!$B7775)</f>
        <v>2073</v>
      </c>
      <c r="I7775">
        <f t="shared" si="970"/>
        <v>0</v>
      </c>
      <c r="J7775">
        <f t="shared" si="971"/>
        <v>0</v>
      </c>
      <c r="K7775">
        <f>J7775*Weighting!$W$23</f>
        <v>0</v>
      </c>
      <c r="M7775" s="14"/>
    </row>
    <row r="7776" spans="1:13" x14ac:dyDescent="0.25">
      <c r="A7776" s="32" t="str">
        <f>IF(Weighting!$P$24&gt;0,B7776,"")</f>
        <v/>
      </c>
      <c r="B7776">
        <f>Weighting!$C$24</f>
        <v>2.6790000000000012</v>
      </c>
      <c r="C7776">
        <f>Weighting!$F$24</f>
        <v>0</v>
      </c>
      <c r="D7776" t="b">
        <f>IF(C7776=1,'Data Transformation'!$G$3+0.5*'Data Transformation'!$W$25,IF(C7777=1,D7777-'Data Transformation'!$W$25,FALSE))</f>
        <v>0</v>
      </c>
      <c r="E7776" t="str">
        <f t="array" ref="E7776">IF(ISLOGICAL(D7776),"",FREQUENCY(IF('Data Transformation'!$B$425:$B$8425='Bin Analysis'!$B7755,'Data Transformation'!$G$425:$G$8425),D7776))</f>
        <v/>
      </c>
      <c r="F7776" t="str">
        <f t="shared" si="969"/>
        <v/>
      </c>
      <c r="G7776">
        <f>Weighting!$H$24</f>
        <v>0</v>
      </c>
      <c r="H7776">
        <f t="array" ref="H7776">FREQUENCY(IF('Data Transformation'!$B$4:$B$8425=B7755,'Data Transformation'!$G$4:$G$8425),'Bin Analysis'!$B7776)</f>
        <v>2073</v>
      </c>
      <c r="I7776">
        <f t="shared" si="970"/>
        <v>0</v>
      </c>
      <c r="J7776">
        <f t="shared" si="971"/>
        <v>0</v>
      </c>
      <c r="K7776">
        <f>J7776*Weighting!$W$24</f>
        <v>0</v>
      </c>
      <c r="M7776" s="14"/>
    </row>
    <row r="7777" spans="1:25" x14ac:dyDescent="0.25">
      <c r="A7777" s="32" t="str">
        <f>IF(Weighting!$P$25&gt;0,B7777,"")</f>
        <v/>
      </c>
      <c r="B7777">
        <f>Weighting!$C$25</f>
        <v>2.8100000000000014</v>
      </c>
      <c r="C7777">
        <f>Weighting!$F$25</f>
        <v>0</v>
      </c>
      <c r="D7777" t="b">
        <f>IF(C7777=1,'Data Transformation'!$G$3+0.5*'Data Transformation'!$W$25,IF(C7778=1,D7778-'Data Transformation'!$W$25,FALSE))</f>
        <v>0</v>
      </c>
      <c r="E7777" t="str">
        <f t="array" ref="E7777">IF(ISLOGICAL(D7777),"",FREQUENCY(IF('Data Transformation'!$B$425:$B$8425='Bin Analysis'!$B7755,'Data Transformation'!$G$425:$G$8425),D7777))</f>
        <v/>
      </c>
      <c r="F7777" t="str">
        <f t="shared" si="969"/>
        <v/>
      </c>
      <c r="G7777">
        <f>Weighting!$H$25</f>
        <v>0</v>
      </c>
      <c r="H7777">
        <f t="array" ref="H7777">FREQUENCY(IF('Data Transformation'!$B$4:$B$8425=B7755,'Data Transformation'!$G$4:$G$8425),'Bin Analysis'!$B7777)</f>
        <v>2073</v>
      </c>
      <c r="I7777">
        <f t="shared" si="970"/>
        <v>0</v>
      </c>
      <c r="J7777">
        <f t="shared" si="971"/>
        <v>0</v>
      </c>
      <c r="K7777">
        <f>J7777*Weighting!$W$25</f>
        <v>0</v>
      </c>
      <c r="M7777" s="14"/>
    </row>
    <row r="7778" spans="1:25" x14ac:dyDescent="0.25">
      <c r="O7778"/>
      <c r="P7778"/>
      <c r="Q7778"/>
      <c r="R7778"/>
    </row>
    <row r="7779" spans="1:25" ht="23.25" x14ac:dyDescent="0.35">
      <c r="A7779" s="21" t="s">
        <v>0</v>
      </c>
      <c r="B7779" s="21" t="str">
        <f>IFERROR(VLOOKUP(C7779,'Data Transformation'!$L$6:$M$426,2,FALSE),"")</f>
        <v/>
      </c>
      <c r="C7779" s="21">
        <f>C7755+1</f>
        <v>324</v>
      </c>
      <c r="D7779" s="21"/>
      <c r="E7779" s="21"/>
      <c r="F7779" s="21"/>
      <c r="G7779" s="21"/>
      <c r="H7779" s="22"/>
      <c r="I7779" s="22"/>
      <c r="J7779" s="22"/>
      <c r="K7779" s="21"/>
      <c r="L7779" s="21" t="str">
        <f>B7779</f>
        <v/>
      </c>
      <c r="M7779" s="23" t="e">
        <f>INDEX('Data Transformation'!$O$4:$O$424,MATCH($B7779,'Data Transformation'!$M$4:$M$424,0),MATCH($M$2,'Data Transformation'!$O$3,0))</f>
        <v>#N/A</v>
      </c>
      <c r="N7779" s="27" t="e">
        <f>IF('Input and Summary Results'!$J$16="minimum",'Bin Analysis'!X7780/(M7779-1),'Bin Analysis'!Y7779/('Bin Analysis'!M7779-1))</f>
        <v>#N/A</v>
      </c>
      <c r="O7779" s="27" t="e">
        <f>IF(M7779=FALSE,NA(),(VLOOKUP(1,C7782:K7801,4,FALSE))/(M7779-1))</f>
        <v>#N/A</v>
      </c>
      <c r="P7779" s="27" t="e">
        <f>IF(M7779=FALSE,NA(),SUM(J7782:J7801)/Weighting!$S$5)</f>
        <v>#N/A</v>
      </c>
      <c r="Q7779" s="27" t="e">
        <f>IF(M7779=FALSE,NA(),SUM(K7782:K7801)/Weighting!$S$6)</f>
        <v>#N/A</v>
      </c>
      <c r="R7779" s="27" t="e">
        <f>IF(M7779=FALSE,NA(),(VLOOKUP(1,G7782:K7801,3,FALSE))/(M7779-1))</f>
        <v>#N/A</v>
      </c>
      <c r="S7779" s="22" t="e">
        <f>IF(M7779=FALSE,NA(),IF(SUM(J7782:J7801)=2,"yes","no"))</f>
        <v>#N/A</v>
      </c>
      <c r="X7779" s="2" cm="2">
        <f t="array" ref="X7779:X7780">FREQUENCY(IF('Data Transformation'!$B$425:$B$6424='Bin Analysis'!L7779,'Data Transformation'!$G$425:$G$6424),'Data Transformation'!$U$11)</f>
        <v>0</v>
      </c>
      <c r="Y7779" s="2" cm="2">
        <f t="array" ref="Y7779:Y7780">FREQUENCY(IF('Data Transformation'!$B$425:$B$6424='Bin Analysis'!L7779,'Data Transformation'!$G$425:$G$6424),'Data Transformation'!$U$12)</f>
        <v>0</v>
      </c>
    </row>
    <row r="7780" spans="1:25" x14ac:dyDescent="0.25">
      <c r="A7780" s="14" t="s">
        <v>67</v>
      </c>
      <c r="B7780" t="s">
        <v>47</v>
      </c>
      <c r="C7780" t="s">
        <v>5</v>
      </c>
      <c r="D7780" t="s">
        <v>100</v>
      </c>
      <c r="E7780" t="s">
        <v>101</v>
      </c>
      <c r="F7780" t="s">
        <v>102</v>
      </c>
      <c r="G7780" t="s">
        <v>70</v>
      </c>
      <c r="H7780" t="s">
        <v>31</v>
      </c>
      <c r="I7780" t="s">
        <v>32</v>
      </c>
      <c r="J7780" t="s">
        <v>46</v>
      </c>
      <c r="K7780" s="14" t="s">
        <v>45</v>
      </c>
      <c r="M7780" s="14"/>
      <c r="X7780" s="2">
        <v>0</v>
      </c>
      <c r="Y7780" s="2">
        <v>0</v>
      </c>
    </row>
    <row r="7781" spans="1:25" x14ac:dyDescent="0.25">
      <c r="A7781" s="32"/>
      <c r="D7781" t="b">
        <f>IF(C7781=1,'Data Transformation'!$G$3+0.5*'Data Transformation'!$W$25,IF(C7782=1,D7782-'Data Transformation'!$W$25,FALSE))</f>
        <v>0</v>
      </c>
      <c r="E7781" t="str">
        <f t="array" ref="E7781">IF(ISLOGICAL(D7781),"",FREQUENCY(IF('Data Transformation'!$B$425:$B$8425='Bin Analysis'!$B7779,'Data Transformation'!$G$425:$G$8425),D7781))</f>
        <v/>
      </c>
      <c r="F7781" t="str">
        <f>IF(ISLOGICAL(D7781),"",E7781-E7780)</f>
        <v/>
      </c>
      <c r="M7781" s="14"/>
    </row>
    <row r="7782" spans="1:25" x14ac:dyDescent="0.25">
      <c r="A7782" s="32">
        <f>IF(Weighting!$P$6&gt;0,B7782,"")</f>
        <v>0.32100000000000001</v>
      </c>
      <c r="B7782">
        <f>Weighting!$C$6</f>
        <v>0.32100000000000001</v>
      </c>
      <c r="C7782">
        <f>Weighting!$F$6</f>
        <v>0</v>
      </c>
      <c r="D7782" t="b">
        <f>IF(C7782=1,'Data Transformation'!$G$3+0.5*'Data Transformation'!$W$25,IF(C7783=1,D7783-'Data Transformation'!$W$25,FALSE))</f>
        <v>0</v>
      </c>
      <c r="E7782" t="str">
        <f t="array" ref="E7782">IF(ISLOGICAL(D7782),"",FREQUENCY(IF('Data Transformation'!$B$425:$B$8425='Bin Analysis'!$B7779,'Data Transformation'!$G$425:$G$8425),D7782))</f>
        <v/>
      </c>
      <c r="F7782" t="str">
        <f>IF(ISLOGICAL(D7782),"",E7782-E7781)</f>
        <v/>
      </c>
      <c r="G7782">
        <f>Weighting!$H$6</f>
        <v>1</v>
      </c>
      <c r="H7782">
        <f t="array" ref="H7782">FREQUENCY(IF('Data Transformation'!$B$4:$B$8425=B7779,'Data Transformation'!$G$4:$G$8425),'Bin Analysis'!$B7782)</f>
        <v>2073</v>
      </c>
      <c r="I7782">
        <f>H7782-H7781</f>
        <v>2073</v>
      </c>
      <c r="J7782">
        <f>IF(I7782=0,0,1)</f>
        <v>1</v>
      </c>
      <c r="K7782">
        <f>J7782*Weighting!$W$6</f>
        <v>1</v>
      </c>
      <c r="M7782" s="14"/>
    </row>
    <row r="7783" spans="1:25" x14ac:dyDescent="0.25">
      <c r="A7783" s="32">
        <f>IF(Weighting!$P$7&gt;0,B7783,"")</f>
        <v>0.45200000000000001</v>
      </c>
      <c r="B7783">
        <f>Weighting!$C$7</f>
        <v>0.45200000000000001</v>
      </c>
      <c r="C7783">
        <f>Weighting!$F$7</f>
        <v>0</v>
      </c>
      <c r="D7783" t="b">
        <f>IF(C7783=1,'Data Transformation'!$G$3+0.5*'Data Transformation'!$W$25,IF(C7784=1,D7784-'Data Transformation'!$W$25,FALSE))</f>
        <v>0</v>
      </c>
      <c r="E7783" t="str">
        <f t="array" ref="E7783">IF(ISLOGICAL(D7783),"",FREQUENCY(IF('Data Transformation'!$B$425:$B$8425='Bin Analysis'!$B7779,'Data Transformation'!$G$425:$G$8425),D7783))</f>
        <v/>
      </c>
      <c r="F7783" t="str">
        <f t="shared" ref="F7783:F7801" si="972">IF(ISLOGICAL(D7783),"",E7783-E7782)</f>
        <v/>
      </c>
      <c r="G7783">
        <f>Weighting!$H$7</f>
        <v>0</v>
      </c>
      <c r="H7783">
        <f t="array" ref="H7783">FREQUENCY(IF('Data Transformation'!$B$4:$B$8425=B7779,'Data Transformation'!$G$4:$G$8425),'Bin Analysis'!$B7783)</f>
        <v>2073</v>
      </c>
      <c r="I7783">
        <f t="shared" ref="I7783:I7801" si="973">H7783-H7782</f>
        <v>0</v>
      </c>
      <c r="J7783">
        <f>IF(I7783=0,0,1)</f>
        <v>0</v>
      </c>
      <c r="K7783">
        <f>J7783*Weighting!$W$7</f>
        <v>0</v>
      </c>
      <c r="M7783" s="14"/>
    </row>
    <row r="7784" spans="1:25" x14ac:dyDescent="0.25">
      <c r="A7784" s="32">
        <f>IF(Weighting!$P$8&gt;0,B7784,"")</f>
        <v>0.58299999999999996</v>
      </c>
      <c r="B7784">
        <f>Weighting!$C$8</f>
        <v>0.58299999999999996</v>
      </c>
      <c r="C7784">
        <f>Weighting!$F$8</f>
        <v>0</v>
      </c>
      <c r="D7784" t="b">
        <f>IF(C7784=1,'Data Transformation'!$G$3+0.5*'Data Transformation'!$W$25,IF(C7785=1,D7785-'Data Transformation'!$W$25,FALSE))</f>
        <v>0</v>
      </c>
      <c r="E7784" t="str">
        <f t="array" ref="E7784">IF(ISLOGICAL(D7784),"",FREQUENCY(IF('Data Transformation'!$B$425:$B$8425='Bin Analysis'!$B7779,'Data Transformation'!$G$425:$G$8425),D7784))</f>
        <v/>
      </c>
      <c r="F7784" t="str">
        <f t="shared" si="972"/>
        <v/>
      </c>
      <c r="G7784">
        <f>Weighting!$H$8</f>
        <v>0</v>
      </c>
      <c r="H7784">
        <f t="array" ref="H7784">FREQUENCY(IF('Data Transformation'!$B$4:$B$8425=B7779,'Data Transformation'!$G$4:$G$8425),'Bin Analysis'!$B7784)</f>
        <v>2073</v>
      </c>
      <c r="I7784">
        <f t="shared" si="973"/>
        <v>0</v>
      </c>
      <c r="J7784">
        <f t="shared" ref="J7784:J7801" si="974">IF(I7784=0,0,1)</f>
        <v>0</v>
      </c>
      <c r="K7784">
        <f>J7784*Weighting!$W$8</f>
        <v>0</v>
      </c>
      <c r="M7784" s="14"/>
    </row>
    <row r="7785" spans="1:25" x14ac:dyDescent="0.25">
      <c r="A7785" s="32">
        <f>IF(Weighting!$P$9&gt;0,B7785,"")</f>
        <v>0.71399999999999997</v>
      </c>
      <c r="B7785" s="50">
        <f>Weighting!$C$9</f>
        <v>0.71399999999999997</v>
      </c>
      <c r="C7785">
        <f>Weighting!$F$9</f>
        <v>0</v>
      </c>
      <c r="D7785" t="b">
        <f>IF(C7785=1,'Data Transformation'!$G$3+0.5*'Data Transformation'!$W$25,IF(C7786=1,D7786-'Data Transformation'!$W$25,FALSE))</f>
        <v>0</v>
      </c>
      <c r="E7785" t="str">
        <f t="array" ref="E7785">IF(ISLOGICAL(D7785),"",FREQUENCY(IF('Data Transformation'!$B$425:$B$8425='Bin Analysis'!$B7779,'Data Transformation'!$G$425:$G$8425),D7785))</f>
        <v/>
      </c>
      <c r="F7785" t="str">
        <f t="shared" si="972"/>
        <v/>
      </c>
      <c r="G7785">
        <f>Weighting!$H$9</f>
        <v>0</v>
      </c>
      <c r="H7785">
        <f t="array" ref="H7785">FREQUENCY(IF('Data Transformation'!$B$4:$B$8425=B7779,'Data Transformation'!$G$4:$G$8425),'Bin Analysis'!$B7785)</f>
        <v>2073</v>
      </c>
      <c r="I7785">
        <f t="shared" si="973"/>
        <v>0</v>
      </c>
      <c r="J7785">
        <f t="shared" si="974"/>
        <v>0</v>
      </c>
      <c r="K7785">
        <f>J7785*Weighting!$W$9</f>
        <v>0</v>
      </c>
      <c r="M7785" s="14"/>
    </row>
    <row r="7786" spans="1:25" x14ac:dyDescent="0.25">
      <c r="A7786" s="32">
        <f>IF(Weighting!$P$10&gt;0,B7786,"")</f>
        <v>0.84499999999999997</v>
      </c>
      <c r="B7786">
        <f>Weighting!$C$10</f>
        <v>0.84499999999999997</v>
      </c>
      <c r="C7786">
        <f>Weighting!$F$10</f>
        <v>0</v>
      </c>
      <c r="D7786" t="b">
        <f>IF(C7786=1,'Data Transformation'!$G$3+0.5*'Data Transformation'!$W$25,IF(C7787=1,D7787-'Data Transformation'!$W$25,FALSE))</f>
        <v>0</v>
      </c>
      <c r="E7786" t="str">
        <f t="array" ref="E7786">IF(ISLOGICAL(D7786),"",FREQUENCY(IF('Data Transformation'!$B$425:$B$8425='Bin Analysis'!$B7779,'Data Transformation'!$G$425:$G$8425),D7786))</f>
        <v/>
      </c>
      <c r="F7786" t="str">
        <f t="shared" si="972"/>
        <v/>
      </c>
      <c r="G7786">
        <f>Weighting!$H$10</f>
        <v>0</v>
      </c>
      <c r="H7786">
        <f t="array" ref="H7786">FREQUENCY(IF('Data Transformation'!$B$4:$B$8425=B7779,'Data Transformation'!$G$4:$G$8425),'Bin Analysis'!$B7786)</f>
        <v>2073</v>
      </c>
      <c r="I7786">
        <f t="shared" si="973"/>
        <v>0</v>
      </c>
      <c r="J7786">
        <f t="shared" si="974"/>
        <v>0</v>
      </c>
      <c r="K7786">
        <f>J7786*Weighting!$W$10</f>
        <v>0</v>
      </c>
      <c r="M7786" s="14"/>
    </row>
    <row r="7787" spans="1:25" x14ac:dyDescent="0.25">
      <c r="A7787" s="32">
        <f>IF(Weighting!$P$11&gt;0,B7787,"")</f>
        <v>0.97599999999999998</v>
      </c>
      <c r="B7787">
        <f>Weighting!$C$11</f>
        <v>0.97599999999999998</v>
      </c>
      <c r="C7787">
        <f>Weighting!$F$11</f>
        <v>0</v>
      </c>
      <c r="D7787">
        <f>IF(C7787=1,'Data Transformation'!$G$3+0.5*'Data Transformation'!$W$25,IF(C7788=1,D7788-'Data Transformation'!$W$25,FALSE))</f>
        <v>0.86899999999999999</v>
      </c>
      <c r="E7787">
        <f t="array" ref="E7787">IF(ISLOGICAL(D7787),"",FREQUENCY(IF('Data Transformation'!$B$425:$B$8425='Bin Analysis'!$B7779,'Data Transformation'!$G$425:$G$8425),D7787))</f>
        <v>2001</v>
      </c>
      <c r="F7787" t="e">
        <f t="shared" si="972"/>
        <v>#VALUE!</v>
      </c>
      <c r="G7787">
        <f>Weighting!$H$11</f>
        <v>0</v>
      </c>
      <c r="H7787">
        <f t="array" ref="H7787">FREQUENCY(IF('Data Transformation'!$B$4:$B$8425=B7779,'Data Transformation'!$G$4:$G$8425),'Bin Analysis'!$B7787)</f>
        <v>2073</v>
      </c>
      <c r="I7787">
        <f t="shared" si="973"/>
        <v>0</v>
      </c>
      <c r="J7787">
        <f t="shared" si="974"/>
        <v>0</v>
      </c>
      <c r="K7787">
        <f>J7787*Weighting!$W$11</f>
        <v>0</v>
      </c>
      <c r="M7787" s="14"/>
    </row>
    <row r="7788" spans="1:25" x14ac:dyDescent="0.25">
      <c r="A7788" s="32">
        <f>IF(Weighting!$P$12&gt;0,B7788,"")</f>
        <v>1.107</v>
      </c>
      <c r="B7788">
        <f>Weighting!$C$12</f>
        <v>1.107</v>
      </c>
      <c r="C7788">
        <f>Weighting!$F$12</f>
        <v>1</v>
      </c>
      <c r="D7788">
        <f>IF(C7788=1,'Data Transformation'!$G$3+0.5*'Data Transformation'!$W$25,IF(C7789=1,D7789-'Data Transformation'!$W$25,FALSE))</f>
        <v>1.131</v>
      </c>
      <c r="E7788">
        <f t="array" ref="E7788">IF(ISLOGICAL(D7788),"",FREQUENCY(IF('Data Transformation'!$B$425:$B$8425='Bin Analysis'!$B7779,'Data Transformation'!$G$425:$G$8425),D7788))</f>
        <v>2001</v>
      </c>
      <c r="F7788">
        <f t="shared" si="972"/>
        <v>0</v>
      </c>
      <c r="G7788">
        <f>Weighting!$H$12</f>
        <v>0</v>
      </c>
      <c r="H7788">
        <f t="array" ref="H7788">FREQUENCY(IF('Data Transformation'!$B$4:$B$8425=B7779,'Data Transformation'!$G$4:$G$8425),'Bin Analysis'!$B7788)</f>
        <v>2073</v>
      </c>
      <c r="I7788">
        <f t="shared" si="973"/>
        <v>0</v>
      </c>
      <c r="J7788">
        <f t="shared" si="974"/>
        <v>0</v>
      </c>
      <c r="K7788">
        <f>J7788*Weighting!$W$12</f>
        <v>0</v>
      </c>
      <c r="M7788" s="14"/>
    </row>
    <row r="7789" spans="1:25" x14ac:dyDescent="0.25">
      <c r="A7789" s="32">
        <f>IF(Weighting!$P$13&gt;0,B7789,"")</f>
        <v>1.238</v>
      </c>
      <c r="B7789">
        <f>Weighting!$C$13</f>
        <v>1.238</v>
      </c>
      <c r="C7789">
        <f>Weighting!$F$13</f>
        <v>0</v>
      </c>
      <c r="D7789" t="b">
        <f>IF(C7789=1,'Data Transformation'!$G$3+0.5*'Data Transformation'!$W$25,IF(C7790=1,D7790-'Data Transformation'!$W$25,FALSE))</f>
        <v>0</v>
      </c>
      <c r="E7789" t="str">
        <f t="array" ref="E7789">IF(ISLOGICAL(D7789),"",FREQUENCY(IF('Data Transformation'!$B$425:$B$8425='Bin Analysis'!$B7779,'Data Transformation'!$G$425:$G$8425),D7789))</f>
        <v/>
      </c>
      <c r="F7789" t="str">
        <f t="shared" si="972"/>
        <v/>
      </c>
      <c r="G7789">
        <f>Weighting!$H$13</f>
        <v>0</v>
      </c>
      <c r="H7789">
        <f t="array" ref="H7789">FREQUENCY(IF('Data Transformation'!$B$4:$B$8425=B7779,'Data Transformation'!$G$4:$G$8425),'Bin Analysis'!$B7789)</f>
        <v>2073</v>
      </c>
      <c r="I7789">
        <f t="shared" si="973"/>
        <v>0</v>
      </c>
      <c r="J7789">
        <f t="shared" si="974"/>
        <v>0</v>
      </c>
      <c r="K7789">
        <f>J7789*Weighting!$W$13</f>
        <v>0</v>
      </c>
      <c r="M7789" s="14"/>
    </row>
    <row r="7790" spans="1:25" x14ac:dyDescent="0.25">
      <c r="A7790" s="32">
        <f>IF(Weighting!$P$14&gt;0,B7790,"")</f>
        <v>1.369</v>
      </c>
      <c r="B7790">
        <f>Weighting!$C$14</f>
        <v>1.369</v>
      </c>
      <c r="C7790">
        <f>Weighting!$F$14</f>
        <v>0</v>
      </c>
      <c r="D7790" t="b">
        <f>IF(C7790=1,'Data Transformation'!$G$3+0.5*'Data Transformation'!$W$25,IF(C7791=1,D7791-'Data Transformation'!$W$25,FALSE))</f>
        <v>0</v>
      </c>
      <c r="E7790" t="str">
        <f t="array" ref="E7790">IF(ISLOGICAL(D7790),"",FREQUENCY(IF('Data Transformation'!$B$425:$B$8425='Bin Analysis'!$B7779,'Data Transformation'!$G$425:$G$8425),D7790))</f>
        <v/>
      </c>
      <c r="F7790" t="str">
        <f t="shared" si="972"/>
        <v/>
      </c>
      <c r="G7790">
        <f>Weighting!$H$14</f>
        <v>0</v>
      </c>
      <c r="H7790">
        <f t="array" ref="H7790">FREQUENCY(IF('Data Transformation'!$B$4:$B$8425=B7779,'Data Transformation'!$G$4:$G$8425),'Bin Analysis'!$B7790)</f>
        <v>2073</v>
      </c>
      <c r="I7790">
        <f t="shared" si="973"/>
        <v>0</v>
      </c>
      <c r="J7790">
        <f t="shared" si="974"/>
        <v>0</v>
      </c>
      <c r="K7790">
        <f>J7790*Weighting!$W$14</f>
        <v>0</v>
      </c>
      <c r="M7790" s="14"/>
    </row>
    <row r="7791" spans="1:25" x14ac:dyDescent="0.25">
      <c r="A7791" s="32">
        <f>IF(Weighting!$P$15&gt;0,B7791,"")</f>
        <v>1.5000009999999999</v>
      </c>
      <c r="B7791">
        <f>Weighting!$C$15</f>
        <v>1.5000009999999999</v>
      </c>
      <c r="C7791">
        <f>Weighting!$F$15</f>
        <v>0</v>
      </c>
      <c r="D7791" t="b">
        <f>IF(C7791=1,'Data Transformation'!$G$3+0.5*'Data Transformation'!$W$25,IF(C7792=1,D7792-'Data Transformation'!$W$25,FALSE))</f>
        <v>0</v>
      </c>
      <c r="E7791" t="str">
        <f t="array" ref="E7791">IF(ISLOGICAL(D7791),"",FREQUENCY(IF('Data Transformation'!$B$425:$B$8425='Bin Analysis'!$B7779,'Data Transformation'!$G$425:$G$8425),D7791))</f>
        <v/>
      </c>
      <c r="F7791" t="str">
        <f t="shared" si="972"/>
        <v/>
      </c>
      <c r="G7791">
        <f>Weighting!$H$15</f>
        <v>0</v>
      </c>
      <c r="H7791">
        <f t="array" ref="H7791">FREQUENCY(IF('Data Transformation'!$B$4:$B$8425=B7779,'Data Transformation'!$G$4:$G$8425),'Bin Analysis'!$B7791)</f>
        <v>2073</v>
      </c>
      <c r="I7791">
        <f t="shared" si="973"/>
        <v>0</v>
      </c>
      <c r="J7791">
        <f t="shared" si="974"/>
        <v>0</v>
      </c>
      <c r="K7791">
        <f>J7791*Weighting!$W$15</f>
        <v>0</v>
      </c>
      <c r="M7791" s="14"/>
    </row>
    <row r="7792" spans="1:25" x14ac:dyDescent="0.25">
      <c r="A7792" s="32" t="str">
        <f>IF(Weighting!$P$16&gt;0,B7792,"")</f>
        <v/>
      </c>
      <c r="B7792">
        <f>Weighting!$C$16</f>
        <v>1.631</v>
      </c>
      <c r="C7792">
        <f>Weighting!$F$16</f>
        <v>0</v>
      </c>
      <c r="D7792" t="b">
        <f>IF(C7792=1,'Data Transformation'!$G$3+0.5*'Data Transformation'!$W$25,IF(C7793=1,D7793-'Data Transformation'!$W$25,FALSE))</f>
        <v>0</v>
      </c>
      <c r="E7792" t="str">
        <f t="array" ref="E7792">IF(ISLOGICAL(D7792),"",FREQUENCY(IF('Data Transformation'!$B$425:$B$8425='Bin Analysis'!$B7779,'Data Transformation'!$G$425:$G$8425),D7792))</f>
        <v/>
      </c>
      <c r="F7792" t="str">
        <f t="shared" si="972"/>
        <v/>
      </c>
      <c r="G7792">
        <f>Weighting!$H$16</f>
        <v>0</v>
      </c>
      <c r="H7792">
        <f t="array" ref="H7792">FREQUENCY(IF('Data Transformation'!$B$4:$B$8425=B7779,'Data Transformation'!$G$4:$G$8425),'Bin Analysis'!$B7792)</f>
        <v>2073</v>
      </c>
      <c r="I7792">
        <f t="shared" si="973"/>
        <v>0</v>
      </c>
      <c r="J7792">
        <f t="shared" si="974"/>
        <v>0</v>
      </c>
      <c r="K7792">
        <f>J7792*Weighting!$W$16</f>
        <v>0</v>
      </c>
      <c r="M7792" s="14"/>
    </row>
    <row r="7793" spans="1:25" x14ac:dyDescent="0.25">
      <c r="A7793" s="32" t="str">
        <f>IF(Weighting!$P$17&gt;0,B7793,"")</f>
        <v/>
      </c>
      <c r="B7793">
        <f>Weighting!$C$17</f>
        <v>1.762</v>
      </c>
      <c r="C7793">
        <f>Weighting!$F$17</f>
        <v>0</v>
      </c>
      <c r="D7793" t="b">
        <f>IF(C7793=1,'Data Transformation'!$G$3+0.5*'Data Transformation'!$W$25,IF(C7794=1,D7794-'Data Transformation'!$W$25,FALSE))</f>
        <v>0</v>
      </c>
      <c r="E7793" t="str">
        <f t="array" ref="E7793">IF(ISLOGICAL(D7793),"",FREQUENCY(IF('Data Transformation'!$B$425:$B$8425='Bin Analysis'!$B7779,'Data Transformation'!$G$425:$G$8425),D7793))</f>
        <v/>
      </c>
      <c r="F7793" t="str">
        <f t="shared" si="972"/>
        <v/>
      </c>
      <c r="G7793">
        <f>Weighting!$H$17</f>
        <v>0</v>
      </c>
      <c r="H7793">
        <f t="array" ref="H7793">FREQUENCY(IF('Data Transformation'!$B$4:$B$8425=B7779,'Data Transformation'!$G$4:$G$8425),'Bin Analysis'!$B7793)</f>
        <v>2073</v>
      </c>
      <c r="I7793">
        <f t="shared" si="973"/>
        <v>0</v>
      </c>
      <c r="J7793">
        <f t="shared" si="974"/>
        <v>0</v>
      </c>
      <c r="K7793">
        <f>J7793*Weighting!$W$17</f>
        <v>0</v>
      </c>
      <c r="M7793" s="14"/>
    </row>
    <row r="7794" spans="1:25" x14ac:dyDescent="0.25">
      <c r="A7794" s="32" t="str">
        <f>IF(Weighting!$P$18&gt;0,B7794,"")</f>
        <v/>
      </c>
      <c r="B7794">
        <f>Weighting!$C$18</f>
        <v>1.893</v>
      </c>
      <c r="C7794">
        <f>Weighting!$F$18</f>
        <v>0</v>
      </c>
      <c r="D7794" t="b">
        <f>IF(C7794=1,'Data Transformation'!$G$3+0.5*'Data Transformation'!$W$25,IF(C7795=1,D7795-'Data Transformation'!$W$25,FALSE))</f>
        <v>0</v>
      </c>
      <c r="E7794" t="str">
        <f t="array" ref="E7794">IF(ISLOGICAL(D7794),"",FREQUENCY(IF('Data Transformation'!$B$425:$B$8425='Bin Analysis'!$B7779,'Data Transformation'!$G$425:$G$8425),D7794))</f>
        <v/>
      </c>
      <c r="F7794" t="str">
        <f t="shared" si="972"/>
        <v/>
      </c>
      <c r="G7794">
        <f>Weighting!$H$18</f>
        <v>0</v>
      </c>
      <c r="H7794">
        <f t="array" ref="H7794">FREQUENCY(IF('Data Transformation'!$B$4:$B$8425=B7779,'Data Transformation'!$G$4:$G$8425),'Bin Analysis'!$B7794)</f>
        <v>2073</v>
      </c>
      <c r="I7794">
        <f t="shared" si="973"/>
        <v>0</v>
      </c>
      <c r="J7794">
        <f t="shared" si="974"/>
        <v>0</v>
      </c>
      <c r="K7794">
        <f>J7794*Weighting!$W$18</f>
        <v>0</v>
      </c>
      <c r="M7794" s="14"/>
    </row>
    <row r="7795" spans="1:25" x14ac:dyDescent="0.25">
      <c r="A7795" s="32" t="str">
        <f>IF(Weighting!$P$19&gt;0,B7795,"")</f>
        <v/>
      </c>
      <c r="B7795">
        <f>Weighting!$C$19</f>
        <v>2.024</v>
      </c>
      <c r="C7795">
        <f>Weighting!$F$19</f>
        <v>0</v>
      </c>
      <c r="D7795" t="b">
        <f>IF(C7795=1,'Data Transformation'!$G$3+0.5*'Data Transformation'!$W$25,IF(C7796=1,D7796-'Data Transformation'!$W$25,FALSE))</f>
        <v>0</v>
      </c>
      <c r="E7795" t="str">
        <f t="array" ref="E7795">IF(ISLOGICAL(D7795),"",FREQUENCY(IF('Data Transformation'!$B$425:$B$8425='Bin Analysis'!$B7779,'Data Transformation'!$G$425:$G$8425),D7795))</f>
        <v/>
      </c>
      <c r="F7795" t="str">
        <f t="shared" si="972"/>
        <v/>
      </c>
      <c r="G7795">
        <f>Weighting!$H$19</f>
        <v>0</v>
      </c>
      <c r="H7795">
        <f t="array" ref="H7795">FREQUENCY(IF('Data Transformation'!$B$4:$B$8425=B7779,'Data Transformation'!$G$4:$G$8425),'Bin Analysis'!$B7795)</f>
        <v>2073</v>
      </c>
      <c r="I7795">
        <f t="shared" si="973"/>
        <v>0</v>
      </c>
      <c r="J7795">
        <f t="shared" si="974"/>
        <v>0</v>
      </c>
      <c r="K7795">
        <f>J7795*Weighting!$W$19</f>
        <v>0</v>
      </c>
      <c r="M7795" s="14"/>
    </row>
    <row r="7796" spans="1:25" x14ac:dyDescent="0.25">
      <c r="A7796" s="32" t="str">
        <f>IF(Weighting!$P$20&gt;0,B7796,"")</f>
        <v/>
      </c>
      <c r="B7796">
        <f>Weighting!$C$20</f>
        <v>2.1550000000000002</v>
      </c>
      <c r="C7796">
        <f>Weighting!$F$20</f>
        <v>0</v>
      </c>
      <c r="D7796" t="b">
        <f>IF(C7796=1,'Data Transformation'!$G$3+0.5*'Data Transformation'!$W$25,IF(C7797=1,D7797-'Data Transformation'!$W$25,FALSE))</f>
        <v>0</v>
      </c>
      <c r="E7796" t="str">
        <f t="array" ref="E7796">IF(ISLOGICAL(D7796),"",FREQUENCY(IF('Data Transformation'!$B$425:$B$8425='Bin Analysis'!$B7779,'Data Transformation'!$G$425:$G$8425),D7796))</f>
        <v/>
      </c>
      <c r="F7796" t="str">
        <f t="shared" si="972"/>
        <v/>
      </c>
      <c r="G7796">
        <f>Weighting!$H$20</f>
        <v>0</v>
      </c>
      <c r="H7796">
        <f t="array" ref="H7796">FREQUENCY(IF('Data Transformation'!$B$4:$B$8425=B7779,'Data Transformation'!$G$4:$G$8425),'Bin Analysis'!$B7796)</f>
        <v>2073</v>
      </c>
      <c r="I7796">
        <f t="shared" si="973"/>
        <v>0</v>
      </c>
      <c r="J7796">
        <f t="shared" si="974"/>
        <v>0</v>
      </c>
      <c r="K7796">
        <f>J7796*Weighting!$W$20</f>
        <v>0</v>
      </c>
      <c r="M7796" s="14"/>
    </row>
    <row r="7797" spans="1:25" x14ac:dyDescent="0.25">
      <c r="A7797" s="32" t="str">
        <f>IF(Weighting!$P$21&gt;0,B7797,"")</f>
        <v/>
      </c>
      <c r="B7797">
        <f>Weighting!$C$21</f>
        <v>2.2860000000000005</v>
      </c>
      <c r="C7797">
        <f>Weighting!$F$21</f>
        <v>0</v>
      </c>
      <c r="D7797" t="b">
        <f>IF(C7797=1,'Data Transformation'!$G$3+0.5*'Data Transformation'!$W$25,IF(C7798=1,D7798-'Data Transformation'!$W$25,FALSE))</f>
        <v>0</v>
      </c>
      <c r="E7797" t="str">
        <f t="array" ref="E7797">IF(ISLOGICAL(D7797),"",FREQUENCY(IF('Data Transformation'!$B$425:$B$8425='Bin Analysis'!$B7779,'Data Transformation'!$G$425:$G$8425),D7797))</f>
        <v/>
      </c>
      <c r="F7797" t="str">
        <f t="shared" si="972"/>
        <v/>
      </c>
      <c r="G7797">
        <f>Weighting!$H$21</f>
        <v>0</v>
      </c>
      <c r="H7797">
        <f t="array" ref="H7797">FREQUENCY(IF('Data Transformation'!$B$4:$B$8425=B7779,'Data Transformation'!$G$4:$G$8425),'Bin Analysis'!$B7797)</f>
        <v>2073</v>
      </c>
      <c r="I7797">
        <f t="shared" si="973"/>
        <v>0</v>
      </c>
      <c r="J7797">
        <f t="shared" si="974"/>
        <v>0</v>
      </c>
      <c r="K7797">
        <f>J7797*Weighting!$W$21</f>
        <v>0</v>
      </c>
      <c r="M7797" s="14"/>
    </row>
    <row r="7798" spans="1:25" x14ac:dyDescent="0.25">
      <c r="A7798" s="32" t="str">
        <f>IF(Weighting!$P$22&gt;0,B7798,"")</f>
        <v/>
      </c>
      <c r="B7798">
        <f>Weighting!$C$22</f>
        <v>2.4170000000000007</v>
      </c>
      <c r="C7798">
        <f>Weighting!$F$22</f>
        <v>0</v>
      </c>
      <c r="D7798" t="b">
        <f>IF(C7798=1,'Data Transformation'!$G$3+0.5*'Data Transformation'!$W$25,IF(C7799=1,D7799-'Data Transformation'!$W$25,FALSE))</f>
        <v>0</v>
      </c>
      <c r="E7798" t="str">
        <f t="array" ref="E7798">IF(ISLOGICAL(D7798),"",FREQUENCY(IF('Data Transformation'!$B$425:$B$8425='Bin Analysis'!$B7779,'Data Transformation'!$G$425:$G$8425),D7798))</f>
        <v/>
      </c>
      <c r="F7798" t="str">
        <f t="shared" si="972"/>
        <v/>
      </c>
      <c r="G7798">
        <f>Weighting!$H$22</f>
        <v>0</v>
      </c>
      <c r="H7798">
        <f t="array" ref="H7798">FREQUENCY(IF('Data Transformation'!$B$4:$B$8425=B7779,'Data Transformation'!$G$4:$G$8425),'Bin Analysis'!$B7798)</f>
        <v>2073</v>
      </c>
      <c r="I7798">
        <f t="shared" si="973"/>
        <v>0</v>
      </c>
      <c r="J7798">
        <f t="shared" si="974"/>
        <v>0</v>
      </c>
      <c r="K7798">
        <f>J7798*Weighting!$W$22</f>
        <v>0</v>
      </c>
      <c r="M7798" s="14"/>
    </row>
    <row r="7799" spans="1:25" x14ac:dyDescent="0.25">
      <c r="A7799" s="32" t="str">
        <f>IF(Weighting!$P$23&gt;0,B7799,"")</f>
        <v/>
      </c>
      <c r="B7799">
        <f>Weighting!$C$23</f>
        <v>2.5480000000000009</v>
      </c>
      <c r="C7799">
        <f>Weighting!$F$23</f>
        <v>0</v>
      </c>
      <c r="D7799" t="b">
        <f>IF(C7799=1,'Data Transformation'!$G$3+0.5*'Data Transformation'!$W$25,IF(C7800=1,D7800-'Data Transformation'!$W$25,FALSE))</f>
        <v>0</v>
      </c>
      <c r="E7799" t="str">
        <f t="array" ref="E7799">IF(ISLOGICAL(D7799),"",FREQUENCY(IF('Data Transformation'!$B$425:$B$8425='Bin Analysis'!$B7779,'Data Transformation'!$G$425:$G$8425),D7799))</f>
        <v/>
      </c>
      <c r="F7799" t="str">
        <f t="shared" si="972"/>
        <v/>
      </c>
      <c r="G7799">
        <f>Weighting!$H$23</f>
        <v>0</v>
      </c>
      <c r="H7799">
        <f t="array" ref="H7799">FREQUENCY(IF('Data Transformation'!$B$4:$B$8425=B7779,'Data Transformation'!$G$4:$G$8425),'Bin Analysis'!$B7799)</f>
        <v>2073</v>
      </c>
      <c r="I7799">
        <f t="shared" si="973"/>
        <v>0</v>
      </c>
      <c r="J7799">
        <f t="shared" si="974"/>
        <v>0</v>
      </c>
      <c r="K7799">
        <f>J7799*Weighting!$W$23</f>
        <v>0</v>
      </c>
      <c r="M7799" s="14"/>
    </row>
    <row r="7800" spans="1:25" x14ac:dyDescent="0.25">
      <c r="A7800" s="32" t="str">
        <f>IF(Weighting!$P$24&gt;0,B7800,"")</f>
        <v/>
      </c>
      <c r="B7800">
        <f>Weighting!$C$24</f>
        <v>2.6790000000000012</v>
      </c>
      <c r="C7800">
        <f>Weighting!$F$24</f>
        <v>0</v>
      </c>
      <c r="D7800" t="b">
        <f>IF(C7800=1,'Data Transformation'!$G$3+0.5*'Data Transformation'!$W$25,IF(C7801=1,D7801-'Data Transformation'!$W$25,FALSE))</f>
        <v>0</v>
      </c>
      <c r="E7800" t="str">
        <f t="array" ref="E7800">IF(ISLOGICAL(D7800),"",FREQUENCY(IF('Data Transformation'!$B$425:$B$8425='Bin Analysis'!$B7779,'Data Transformation'!$G$425:$G$8425),D7800))</f>
        <v/>
      </c>
      <c r="F7800" t="str">
        <f t="shared" si="972"/>
        <v/>
      </c>
      <c r="G7800">
        <f>Weighting!$H$24</f>
        <v>0</v>
      </c>
      <c r="H7800">
        <f t="array" ref="H7800">FREQUENCY(IF('Data Transformation'!$B$4:$B$8425=B7779,'Data Transformation'!$G$4:$G$8425),'Bin Analysis'!$B7800)</f>
        <v>2073</v>
      </c>
      <c r="I7800">
        <f t="shared" si="973"/>
        <v>0</v>
      </c>
      <c r="J7800">
        <f t="shared" si="974"/>
        <v>0</v>
      </c>
      <c r="K7800">
        <f>J7800*Weighting!$W$24</f>
        <v>0</v>
      </c>
      <c r="M7800" s="14"/>
    </row>
    <row r="7801" spans="1:25" x14ac:dyDescent="0.25">
      <c r="A7801" s="32" t="str">
        <f>IF(Weighting!$P$25&gt;0,B7801,"")</f>
        <v/>
      </c>
      <c r="B7801">
        <f>Weighting!$C$25</f>
        <v>2.8100000000000014</v>
      </c>
      <c r="C7801">
        <f>Weighting!$F$25</f>
        <v>0</v>
      </c>
      <c r="D7801" t="b">
        <f>IF(C7801=1,'Data Transformation'!$G$3+0.5*'Data Transformation'!$W$25,IF(C7802=1,D7802-'Data Transformation'!$W$25,FALSE))</f>
        <v>0</v>
      </c>
      <c r="E7801" t="str">
        <f t="array" ref="E7801">IF(ISLOGICAL(D7801),"",FREQUENCY(IF('Data Transformation'!$B$425:$B$8425='Bin Analysis'!$B7779,'Data Transformation'!$G$425:$G$8425),D7801))</f>
        <v/>
      </c>
      <c r="F7801" t="str">
        <f t="shared" si="972"/>
        <v/>
      </c>
      <c r="G7801">
        <f>Weighting!$H$25</f>
        <v>0</v>
      </c>
      <c r="H7801">
        <f t="array" ref="H7801">FREQUENCY(IF('Data Transformation'!$B$4:$B$8425=B7779,'Data Transformation'!$G$4:$G$8425),'Bin Analysis'!$B7801)</f>
        <v>2073</v>
      </c>
      <c r="I7801">
        <f t="shared" si="973"/>
        <v>0</v>
      </c>
      <c r="J7801">
        <f t="shared" si="974"/>
        <v>0</v>
      </c>
      <c r="K7801">
        <f>J7801*Weighting!$W$25</f>
        <v>0</v>
      </c>
      <c r="M7801" s="14"/>
    </row>
    <row r="7802" spans="1:25" x14ac:dyDescent="0.25">
      <c r="N7802" s="55"/>
      <c r="O7802"/>
      <c r="P7802"/>
      <c r="Q7802"/>
      <c r="R7802"/>
    </row>
    <row r="7803" spans="1:25" ht="23.25" x14ac:dyDescent="0.35">
      <c r="A7803" s="21" t="s">
        <v>0</v>
      </c>
      <c r="B7803" s="21" t="str">
        <f>IFERROR(VLOOKUP(C7803,'Data Transformation'!$L$6:$M$426,2,FALSE),"")</f>
        <v/>
      </c>
      <c r="C7803" s="21">
        <f>C7779+1</f>
        <v>325</v>
      </c>
      <c r="D7803" s="21"/>
      <c r="E7803" s="21"/>
      <c r="F7803" s="21"/>
      <c r="G7803" s="21"/>
      <c r="H7803" s="22"/>
      <c r="I7803" s="22"/>
      <c r="J7803" s="22"/>
      <c r="K7803" s="21"/>
      <c r="L7803" s="21" t="str">
        <f>B7803</f>
        <v/>
      </c>
      <c r="M7803" s="23" t="e">
        <f>INDEX('Data Transformation'!$O$4:$O$424,MATCH($B7803,'Data Transformation'!$M$4:$M$424,0),MATCH($M$2,'Data Transformation'!$O$3,0))</f>
        <v>#N/A</v>
      </c>
      <c r="N7803" s="27" t="e">
        <f>IF('Input and Summary Results'!$J$16="minimum",'Bin Analysis'!X7804/(M7803-1),'Bin Analysis'!Y7803/('Bin Analysis'!M7803-1))</f>
        <v>#N/A</v>
      </c>
      <c r="O7803" s="27" t="e">
        <f>IF(M7803=FALSE,NA(),(VLOOKUP(1,C7806:K7825,4,FALSE))/(M7803-1))</f>
        <v>#N/A</v>
      </c>
      <c r="P7803" s="27" t="e">
        <f>IF(M7803=FALSE,NA(),SUM(J7806:J7825)/Weighting!$S$5)</f>
        <v>#N/A</v>
      </c>
      <c r="Q7803" s="27" t="e">
        <f>IF(M7803=FALSE,NA(),SUM(K7806:K7825)/Weighting!$S$6)</f>
        <v>#N/A</v>
      </c>
      <c r="R7803" s="27" t="e">
        <f>IF(M7803=FALSE,NA(),(VLOOKUP(1,G7806:K7825,3,FALSE))/(M7803-1))</f>
        <v>#N/A</v>
      </c>
      <c r="S7803" s="22" t="e">
        <f>IF(M7803=FALSE,NA(),IF(SUM(J7806:J7825)=2,"yes","no"))</f>
        <v>#N/A</v>
      </c>
      <c r="X7803" s="2" cm="2">
        <f t="array" ref="X7803:X7804">FREQUENCY(IF('Data Transformation'!$B$425:$B$6424='Bin Analysis'!L7803,'Data Transformation'!$G$425:$G$6424),'Data Transformation'!$U$11)</f>
        <v>0</v>
      </c>
      <c r="Y7803" s="2" cm="2">
        <f t="array" ref="Y7803:Y7804">FREQUENCY(IF('Data Transformation'!$B$425:$B$6424='Bin Analysis'!L7803,'Data Transformation'!$G$425:$G$6424),'Data Transformation'!$U$12)</f>
        <v>0</v>
      </c>
    </row>
    <row r="7804" spans="1:25" x14ac:dyDescent="0.25">
      <c r="A7804" s="14" t="s">
        <v>67</v>
      </c>
      <c r="B7804" t="s">
        <v>47</v>
      </c>
      <c r="C7804" t="s">
        <v>5</v>
      </c>
      <c r="D7804" t="s">
        <v>100</v>
      </c>
      <c r="E7804" t="s">
        <v>101</v>
      </c>
      <c r="F7804" t="s">
        <v>102</v>
      </c>
      <c r="G7804" t="s">
        <v>70</v>
      </c>
      <c r="H7804" t="s">
        <v>31</v>
      </c>
      <c r="I7804" t="s">
        <v>32</v>
      </c>
      <c r="J7804" t="s">
        <v>46</v>
      </c>
      <c r="K7804" s="14" t="s">
        <v>45</v>
      </c>
      <c r="M7804" s="14"/>
      <c r="X7804" s="2">
        <v>0</v>
      </c>
      <c r="Y7804" s="2">
        <v>0</v>
      </c>
    </row>
    <row r="7805" spans="1:25" x14ac:dyDescent="0.25">
      <c r="A7805" s="32"/>
      <c r="D7805" t="b">
        <f>IF(C7805=1,'Data Transformation'!$G$3+0.5*'Data Transformation'!$W$25,IF(C7806=1,D7806-'Data Transformation'!$W$25,FALSE))</f>
        <v>0</v>
      </c>
      <c r="E7805" t="str">
        <f t="array" ref="E7805">IF(ISLOGICAL(D7805),"",FREQUENCY(IF('Data Transformation'!$B$425:$B$8425='Bin Analysis'!$B7803,'Data Transformation'!$G$425:$G$8425),D7805))</f>
        <v/>
      </c>
      <c r="F7805" t="str">
        <f>IF(ISLOGICAL(D7805),"",E7805-E7804)</f>
        <v/>
      </c>
      <c r="M7805" s="14"/>
    </row>
    <row r="7806" spans="1:25" x14ac:dyDescent="0.25">
      <c r="A7806" s="32">
        <f>IF(Weighting!$P$6&gt;0,B7806,"")</f>
        <v>0.32100000000000001</v>
      </c>
      <c r="B7806">
        <f>Weighting!$C$6</f>
        <v>0.32100000000000001</v>
      </c>
      <c r="C7806">
        <f>Weighting!$F$6</f>
        <v>0</v>
      </c>
      <c r="D7806" t="b">
        <f>IF(C7806=1,'Data Transformation'!$G$3+0.5*'Data Transformation'!$W$25,IF(C7807=1,D7807-'Data Transformation'!$W$25,FALSE))</f>
        <v>0</v>
      </c>
      <c r="E7806" t="str">
        <f t="array" ref="E7806">IF(ISLOGICAL(D7806),"",FREQUENCY(IF('Data Transformation'!$B$425:$B$8425='Bin Analysis'!$B7803,'Data Transformation'!$G$425:$G$8425),D7806))</f>
        <v/>
      </c>
      <c r="F7806" t="str">
        <f>IF(ISLOGICAL(D7806),"",E7806-E7805)</f>
        <v/>
      </c>
      <c r="G7806">
        <f>Weighting!$H$6</f>
        <v>1</v>
      </c>
      <c r="H7806">
        <f t="array" ref="H7806">FREQUENCY(IF('Data Transformation'!$B$4:$B$8425=B7803,'Data Transformation'!$G$4:$G$8425),'Bin Analysis'!$B7806)</f>
        <v>2073</v>
      </c>
      <c r="I7806">
        <f>H7806-H7805</f>
        <v>2073</v>
      </c>
      <c r="J7806">
        <f>IF(I7806=0,0,1)</f>
        <v>1</v>
      </c>
      <c r="K7806">
        <f>J7806*Weighting!$W$6</f>
        <v>1</v>
      </c>
      <c r="M7806" s="14"/>
    </row>
    <row r="7807" spans="1:25" x14ac:dyDescent="0.25">
      <c r="A7807" s="32">
        <f>IF(Weighting!$P$7&gt;0,B7807,"")</f>
        <v>0.45200000000000001</v>
      </c>
      <c r="B7807">
        <f>Weighting!$C$7</f>
        <v>0.45200000000000001</v>
      </c>
      <c r="C7807">
        <f>Weighting!$F$7</f>
        <v>0</v>
      </c>
      <c r="D7807" t="b">
        <f>IF(C7807=1,'Data Transformation'!$G$3+0.5*'Data Transformation'!$W$25,IF(C7808=1,D7808-'Data Transformation'!$W$25,FALSE))</f>
        <v>0</v>
      </c>
      <c r="E7807" t="str">
        <f t="array" ref="E7807">IF(ISLOGICAL(D7807),"",FREQUENCY(IF('Data Transformation'!$B$425:$B$8425='Bin Analysis'!$B7803,'Data Transformation'!$G$425:$G$8425),D7807))</f>
        <v/>
      </c>
      <c r="F7807" t="str">
        <f t="shared" ref="F7807:F7825" si="975">IF(ISLOGICAL(D7807),"",E7807-E7806)</f>
        <v/>
      </c>
      <c r="G7807">
        <f>Weighting!$H$7</f>
        <v>0</v>
      </c>
      <c r="H7807">
        <f t="array" ref="H7807">FREQUENCY(IF('Data Transformation'!$B$4:$B$8425=B7803,'Data Transformation'!$G$4:$G$8425),'Bin Analysis'!$B7807)</f>
        <v>2073</v>
      </c>
      <c r="I7807">
        <f t="shared" ref="I7807:I7825" si="976">H7807-H7806</f>
        <v>0</v>
      </c>
      <c r="J7807">
        <f>IF(I7807=0,0,1)</f>
        <v>0</v>
      </c>
      <c r="K7807">
        <f>J7807*Weighting!$W$7</f>
        <v>0</v>
      </c>
      <c r="M7807" s="14"/>
    </row>
    <row r="7808" spans="1:25" x14ac:dyDescent="0.25">
      <c r="A7808" s="32">
        <f>IF(Weighting!$P$8&gt;0,B7808,"")</f>
        <v>0.58299999999999996</v>
      </c>
      <c r="B7808">
        <f>Weighting!$C$8</f>
        <v>0.58299999999999996</v>
      </c>
      <c r="C7808">
        <f>Weighting!$F$8</f>
        <v>0</v>
      </c>
      <c r="D7808" t="b">
        <f>IF(C7808=1,'Data Transformation'!$G$3+0.5*'Data Transformation'!$W$25,IF(C7809=1,D7809-'Data Transformation'!$W$25,FALSE))</f>
        <v>0</v>
      </c>
      <c r="E7808" t="str">
        <f t="array" ref="E7808">IF(ISLOGICAL(D7808),"",FREQUENCY(IF('Data Transformation'!$B$425:$B$8425='Bin Analysis'!$B7803,'Data Transformation'!$G$425:$G$8425),D7808))</f>
        <v/>
      </c>
      <c r="F7808" t="str">
        <f t="shared" si="975"/>
        <v/>
      </c>
      <c r="G7808">
        <f>Weighting!$H$8</f>
        <v>0</v>
      </c>
      <c r="H7808">
        <f t="array" ref="H7808">FREQUENCY(IF('Data Transformation'!$B$4:$B$8425=B7803,'Data Transformation'!$G$4:$G$8425),'Bin Analysis'!$B7808)</f>
        <v>2073</v>
      </c>
      <c r="I7808">
        <f t="shared" si="976"/>
        <v>0</v>
      </c>
      <c r="J7808">
        <f t="shared" ref="J7808:J7825" si="977">IF(I7808=0,0,1)</f>
        <v>0</v>
      </c>
      <c r="K7808">
        <f>J7808*Weighting!$W$8</f>
        <v>0</v>
      </c>
      <c r="M7808" s="14"/>
    </row>
    <row r="7809" spans="1:13" x14ac:dyDescent="0.25">
      <c r="A7809" s="32">
        <f>IF(Weighting!$P$9&gt;0,B7809,"")</f>
        <v>0.71399999999999997</v>
      </c>
      <c r="B7809" s="50">
        <f>Weighting!$C$9</f>
        <v>0.71399999999999997</v>
      </c>
      <c r="C7809">
        <f>Weighting!$F$9</f>
        <v>0</v>
      </c>
      <c r="D7809" t="b">
        <f>IF(C7809=1,'Data Transformation'!$G$3+0.5*'Data Transformation'!$W$25,IF(C7810=1,D7810-'Data Transformation'!$W$25,FALSE))</f>
        <v>0</v>
      </c>
      <c r="E7809" t="str">
        <f t="array" ref="E7809">IF(ISLOGICAL(D7809),"",FREQUENCY(IF('Data Transformation'!$B$425:$B$8425='Bin Analysis'!$B7803,'Data Transformation'!$G$425:$G$8425),D7809))</f>
        <v/>
      </c>
      <c r="F7809" t="str">
        <f t="shared" si="975"/>
        <v/>
      </c>
      <c r="G7809">
        <f>Weighting!$H$9</f>
        <v>0</v>
      </c>
      <c r="H7809">
        <f t="array" ref="H7809">FREQUENCY(IF('Data Transformation'!$B$4:$B$8425=B7803,'Data Transformation'!$G$4:$G$8425),'Bin Analysis'!$B7809)</f>
        <v>2073</v>
      </c>
      <c r="I7809">
        <f t="shared" si="976"/>
        <v>0</v>
      </c>
      <c r="J7809">
        <f t="shared" si="977"/>
        <v>0</v>
      </c>
      <c r="K7809">
        <f>J7809*Weighting!$W$9</f>
        <v>0</v>
      </c>
      <c r="M7809" s="14"/>
    </row>
    <row r="7810" spans="1:13" x14ac:dyDescent="0.25">
      <c r="A7810" s="32">
        <f>IF(Weighting!$P$10&gt;0,B7810,"")</f>
        <v>0.84499999999999997</v>
      </c>
      <c r="B7810">
        <f>Weighting!$C$10</f>
        <v>0.84499999999999997</v>
      </c>
      <c r="C7810">
        <f>Weighting!$F$10</f>
        <v>0</v>
      </c>
      <c r="D7810" t="b">
        <f>IF(C7810=1,'Data Transformation'!$G$3+0.5*'Data Transformation'!$W$25,IF(C7811=1,D7811-'Data Transformation'!$W$25,FALSE))</f>
        <v>0</v>
      </c>
      <c r="E7810" t="str">
        <f t="array" ref="E7810">IF(ISLOGICAL(D7810),"",FREQUENCY(IF('Data Transformation'!$B$425:$B$8425='Bin Analysis'!$B7803,'Data Transformation'!$G$425:$G$8425),D7810))</f>
        <v/>
      </c>
      <c r="F7810" t="str">
        <f t="shared" si="975"/>
        <v/>
      </c>
      <c r="G7810">
        <f>Weighting!$H$10</f>
        <v>0</v>
      </c>
      <c r="H7810">
        <f t="array" ref="H7810">FREQUENCY(IF('Data Transformation'!$B$4:$B$8425=B7803,'Data Transformation'!$G$4:$G$8425),'Bin Analysis'!$B7810)</f>
        <v>2073</v>
      </c>
      <c r="I7810">
        <f t="shared" si="976"/>
        <v>0</v>
      </c>
      <c r="J7810">
        <f t="shared" si="977"/>
        <v>0</v>
      </c>
      <c r="K7810">
        <f>J7810*Weighting!$W$10</f>
        <v>0</v>
      </c>
      <c r="M7810" s="14"/>
    </row>
    <row r="7811" spans="1:13" x14ac:dyDescent="0.25">
      <c r="A7811" s="32">
        <f>IF(Weighting!$P$11&gt;0,B7811,"")</f>
        <v>0.97599999999999998</v>
      </c>
      <c r="B7811">
        <f>Weighting!$C$11</f>
        <v>0.97599999999999998</v>
      </c>
      <c r="C7811">
        <f>Weighting!$F$11</f>
        <v>0</v>
      </c>
      <c r="D7811">
        <f>IF(C7811=1,'Data Transformation'!$G$3+0.5*'Data Transformation'!$W$25,IF(C7812=1,D7812-'Data Transformation'!$W$25,FALSE))</f>
        <v>0.86899999999999999</v>
      </c>
      <c r="E7811">
        <f t="array" ref="E7811">IF(ISLOGICAL(D7811),"",FREQUENCY(IF('Data Transformation'!$B$425:$B$8425='Bin Analysis'!$B7803,'Data Transformation'!$G$425:$G$8425),D7811))</f>
        <v>2001</v>
      </c>
      <c r="F7811" t="e">
        <f t="shared" si="975"/>
        <v>#VALUE!</v>
      </c>
      <c r="G7811">
        <f>Weighting!$H$11</f>
        <v>0</v>
      </c>
      <c r="H7811">
        <f t="array" ref="H7811">FREQUENCY(IF('Data Transformation'!$B$4:$B$8425=B7803,'Data Transformation'!$G$4:$G$8425),'Bin Analysis'!$B7811)</f>
        <v>2073</v>
      </c>
      <c r="I7811">
        <f t="shared" si="976"/>
        <v>0</v>
      </c>
      <c r="J7811">
        <f t="shared" si="977"/>
        <v>0</v>
      </c>
      <c r="K7811">
        <f>J7811*Weighting!$W$11</f>
        <v>0</v>
      </c>
      <c r="M7811" s="14"/>
    </row>
    <row r="7812" spans="1:13" x14ac:dyDescent="0.25">
      <c r="A7812" s="32">
        <f>IF(Weighting!$P$12&gt;0,B7812,"")</f>
        <v>1.107</v>
      </c>
      <c r="B7812">
        <f>Weighting!$C$12</f>
        <v>1.107</v>
      </c>
      <c r="C7812">
        <f>Weighting!$F$12</f>
        <v>1</v>
      </c>
      <c r="D7812">
        <f>IF(C7812=1,'Data Transformation'!$G$3+0.5*'Data Transformation'!$W$25,IF(C7813=1,D7813-'Data Transformation'!$W$25,FALSE))</f>
        <v>1.131</v>
      </c>
      <c r="E7812">
        <f t="array" ref="E7812">IF(ISLOGICAL(D7812),"",FREQUENCY(IF('Data Transformation'!$B$425:$B$8425='Bin Analysis'!$B7803,'Data Transformation'!$G$425:$G$8425),D7812))</f>
        <v>2001</v>
      </c>
      <c r="F7812">
        <f t="shared" si="975"/>
        <v>0</v>
      </c>
      <c r="G7812">
        <f>Weighting!$H$12</f>
        <v>0</v>
      </c>
      <c r="H7812">
        <f t="array" ref="H7812">FREQUENCY(IF('Data Transformation'!$B$4:$B$8425=B7803,'Data Transformation'!$G$4:$G$8425),'Bin Analysis'!$B7812)</f>
        <v>2073</v>
      </c>
      <c r="I7812">
        <f t="shared" si="976"/>
        <v>0</v>
      </c>
      <c r="J7812">
        <f t="shared" si="977"/>
        <v>0</v>
      </c>
      <c r="K7812">
        <f>J7812*Weighting!$W$12</f>
        <v>0</v>
      </c>
      <c r="M7812" s="14"/>
    </row>
    <row r="7813" spans="1:13" x14ac:dyDescent="0.25">
      <c r="A7813" s="32">
        <f>IF(Weighting!$P$13&gt;0,B7813,"")</f>
        <v>1.238</v>
      </c>
      <c r="B7813">
        <f>Weighting!$C$13</f>
        <v>1.238</v>
      </c>
      <c r="C7813">
        <f>Weighting!$F$13</f>
        <v>0</v>
      </c>
      <c r="D7813" t="b">
        <f>IF(C7813=1,'Data Transformation'!$G$3+0.5*'Data Transformation'!$W$25,IF(C7814=1,D7814-'Data Transformation'!$W$25,FALSE))</f>
        <v>0</v>
      </c>
      <c r="E7813" t="str">
        <f t="array" ref="E7813">IF(ISLOGICAL(D7813),"",FREQUENCY(IF('Data Transformation'!$B$425:$B$8425='Bin Analysis'!$B7803,'Data Transformation'!$G$425:$G$8425),D7813))</f>
        <v/>
      </c>
      <c r="F7813" t="str">
        <f t="shared" si="975"/>
        <v/>
      </c>
      <c r="G7813">
        <f>Weighting!$H$13</f>
        <v>0</v>
      </c>
      <c r="H7813">
        <f t="array" ref="H7813">FREQUENCY(IF('Data Transformation'!$B$4:$B$8425=B7803,'Data Transformation'!$G$4:$G$8425),'Bin Analysis'!$B7813)</f>
        <v>2073</v>
      </c>
      <c r="I7813">
        <f t="shared" si="976"/>
        <v>0</v>
      </c>
      <c r="J7813">
        <f t="shared" si="977"/>
        <v>0</v>
      </c>
      <c r="K7813">
        <f>J7813*Weighting!$W$13</f>
        <v>0</v>
      </c>
      <c r="M7813" s="14"/>
    </row>
    <row r="7814" spans="1:13" x14ac:dyDescent="0.25">
      <c r="A7814" s="32">
        <f>IF(Weighting!$P$14&gt;0,B7814,"")</f>
        <v>1.369</v>
      </c>
      <c r="B7814">
        <f>Weighting!$C$14</f>
        <v>1.369</v>
      </c>
      <c r="C7814">
        <f>Weighting!$F$14</f>
        <v>0</v>
      </c>
      <c r="D7814" t="b">
        <f>IF(C7814=1,'Data Transformation'!$G$3+0.5*'Data Transformation'!$W$25,IF(C7815=1,D7815-'Data Transformation'!$W$25,FALSE))</f>
        <v>0</v>
      </c>
      <c r="E7814" t="str">
        <f t="array" ref="E7814">IF(ISLOGICAL(D7814),"",FREQUENCY(IF('Data Transformation'!$B$425:$B$8425='Bin Analysis'!$B7803,'Data Transformation'!$G$425:$G$8425),D7814))</f>
        <v/>
      </c>
      <c r="F7814" t="str">
        <f t="shared" si="975"/>
        <v/>
      </c>
      <c r="G7814">
        <f>Weighting!$H$14</f>
        <v>0</v>
      </c>
      <c r="H7814">
        <f t="array" ref="H7814">FREQUENCY(IF('Data Transformation'!$B$4:$B$8425=B7803,'Data Transformation'!$G$4:$G$8425),'Bin Analysis'!$B7814)</f>
        <v>2073</v>
      </c>
      <c r="I7814">
        <f t="shared" si="976"/>
        <v>0</v>
      </c>
      <c r="J7814">
        <f t="shared" si="977"/>
        <v>0</v>
      </c>
      <c r="K7814">
        <f>J7814*Weighting!$W$14</f>
        <v>0</v>
      </c>
      <c r="M7814" s="14"/>
    </row>
    <row r="7815" spans="1:13" x14ac:dyDescent="0.25">
      <c r="A7815" s="32">
        <f>IF(Weighting!$P$15&gt;0,B7815,"")</f>
        <v>1.5000009999999999</v>
      </c>
      <c r="B7815">
        <f>Weighting!$C$15</f>
        <v>1.5000009999999999</v>
      </c>
      <c r="C7815">
        <f>Weighting!$F$15</f>
        <v>0</v>
      </c>
      <c r="D7815" t="b">
        <f>IF(C7815=1,'Data Transformation'!$G$3+0.5*'Data Transformation'!$W$25,IF(C7816=1,D7816-'Data Transformation'!$W$25,FALSE))</f>
        <v>0</v>
      </c>
      <c r="E7815" t="str">
        <f t="array" ref="E7815">IF(ISLOGICAL(D7815),"",FREQUENCY(IF('Data Transformation'!$B$425:$B$8425='Bin Analysis'!$B7803,'Data Transformation'!$G$425:$G$8425),D7815))</f>
        <v/>
      </c>
      <c r="F7815" t="str">
        <f t="shared" si="975"/>
        <v/>
      </c>
      <c r="G7815">
        <f>Weighting!$H$15</f>
        <v>0</v>
      </c>
      <c r="H7815">
        <f t="array" ref="H7815">FREQUENCY(IF('Data Transformation'!$B$4:$B$8425=B7803,'Data Transformation'!$G$4:$G$8425),'Bin Analysis'!$B7815)</f>
        <v>2073</v>
      </c>
      <c r="I7815">
        <f t="shared" si="976"/>
        <v>0</v>
      </c>
      <c r="J7815">
        <f t="shared" si="977"/>
        <v>0</v>
      </c>
      <c r="K7815">
        <f>J7815*Weighting!$W$15</f>
        <v>0</v>
      </c>
      <c r="M7815" s="14"/>
    </row>
    <row r="7816" spans="1:13" x14ac:dyDescent="0.25">
      <c r="A7816" s="32" t="str">
        <f>IF(Weighting!$P$16&gt;0,B7816,"")</f>
        <v/>
      </c>
      <c r="B7816">
        <f>Weighting!$C$16</f>
        <v>1.631</v>
      </c>
      <c r="C7816">
        <f>Weighting!$F$16</f>
        <v>0</v>
      </c>
      <c r="D7816" t="b">
        <f>IF(C7816=1,'Data Transformation'!$G$3+0.5*'Data Transformation'!$W$25,IF(C7817=1,D7817-'Data Transformation'!$W$25,FALSE))</f>
        <v>0</v>
      </c>
      <c r="E7816" t="str">
        <f t="array" ref="E7816">IF(ISLOGICAL(D7816),"",FREQUENCY(IF('Data Transformation'!$B$425:$B$8425='Bin Analysis'!$B7803,'Data Transformation'!$G$425:$G$8425),D7816))</f>
        <v/>
      </c>
      <c r="F7816" t="str">
        <f t="shared" si="975"/>
        <v/>
      </c>
      <c r="G7816">
        <f>Weighting!$H$16</f>
        <v>0</v>
      </c>
      <c r="H7816">
        <f t="array" ref="H7816">FREQUENCY(IF('Data Transformation'!$B$4:$B$8425=B7803,'Data Transformation'!$G$4:$G$8425),'Bin Analysis'!$B7816)</f>
        <v>2073</v>
      </c>
      <c r="I7816">
        <f t="shared" si="976"/>
        <v>0</v>
      </c>
      <c r="J7816">
        <f t="shared" si="977"/>
        <v>0</v>
      </c>
      <c r="K7816">
        <f>J7816*Weighting!$W$16</f>
        <v>0</v>
      </c>
      <c r="M7816" s="14"/>
    </row>
    <row r="7817" spans="1:13" x14ac:dyDescent="0.25">
      <c r="A7817" s="32" t="str">
        <f>IF(Weighting!$P$17&gt;0,B7817,"")</f>
        <v/>
      </c>
      <c r="B7817">
        <f>Weighting!$C$17</f>
        <v>1.762</v>
      </c>
      <c r="C7817">
        <f>Weighting!$F$17</f>
        <v>0</v>
      </c>
      <c r="D7817" t="b">
        <f>IF(C7817=1,'Data Transformation'!$G$3+0.5*'Data Transformation'!$W$25,IF(C7818=1,D7818-'Data Transformation'!$W$25,FALSE))</f>
        <v>0</v>
      </c>
      <c r="E7817" t="str">
        <f t="array" ref="E7817">IF(ISLOGICAL(D7817),"",FREQUENCY(IF('Data Transformation'!$B$425:$B$8425='Bin Analysis'!$B7803,'Data Transformation'!$G$425:$G$8425),D7817))</f>
        <v/>
      </c>
      <c r="F7817" t="str">
        <f t="shared" si="975"/>
        <v/>
      </c>
      <c r="G7817">
        <f>Weighting!$H$17</f>
        <v>0</v>
      </c>
      <c r="H7817">
        <f t="array" ref="H7817">FREQUENCY(IF('Data Transformation'!$B$4:$B$8425=B7803,'Data Transformation'!$G$4:$G$8425),'Bin Analysis'!$B7817)</f>
        <v>2073</v>
      </c>
      <c r="I7817">
        <f t="shared" si="976"/>
        <v>0</v>
      </c>
      <c r="J7817">
        <f t="shared" si="977"/>
        <v>0</v>
      </c>
      <c r="K7817">
        <f>J7817*Weighting!$W$17</f>
        <v>0</v>
      </c>
      <c r="M7817" s="14"/>
    </row>
    <row r="7818" spans="1:13" x14ac:dyDescent="0.25">
      <c r="A7818" s="32" t="str">
        <f>IF(Weighting!$P$18&gt;0,B7818,"")</f>
        <v/>
      </c>
      <c r="B7818">
        <f>Weighting!$C$18</f>
        <v>1.893</v>
      </c>
      <c r="C7818">
        <f>Weighting!$F$18</f>
        <v>0</v>
      </c>
      <c r="D7818" t="b">
        <f>IF(C7818=1,'Data Transformation'!$G$3+0.5*'Data Transformation'!$W$25,IF(C7819=1,D7819-'Data Transformation'!$W$25,FALSE))</f>
        <v>0</v>
      </c>
      <c r="E7818" t="str">
        <f t="array" ref="E7818">IF(ISLOGICAL(D7818),"",FREQUENCY(IF('Data Transformation'!$B$425:$B$8425='Bin Analysis'!$B7803,'Data Transformation'!$G$425:$G$8425),D7818))</f>
        <v/>
      </c>
      <c r="F7818" t="str">
        <f t="shared" si="975"/>
        <v/>
      </c>
      <c r="G7818">
        <f>Weighting!$H$18</f>
        <v>0</v>
      </c>
      <c r="H7818">
        <f t="array" ref="H7818">FREQUENCY(IF('Data Transformation'!$B$4:$B$8425=B7803,'Data Transformation'!$G$4:$G$8425),'Bin Analysis'!$B7818)</f>
        <v>2073</v>
      </c>
      <c r="I7818">
        <f t="shared" si="976"/>
        <v>0</v>
      </c>
      <c r="J7818">
        <f t="shared" si="977"/>
        <v>0</v>
      </c>
      <c r="K7818">
        <f>J7818*Weighting!$W$18</f>
        <v>0</v>
      </c>
      <c r="M7818" s="14"/>
    </row>
    <row r="7819" spans="1:13" x14ac:dyDescent="0.25">
      <c r="A7819" s="32" t="str">
        <f>IF(Weighting!$P$19&gt;0,B7819,"")</f>
        <v/>
      </c>
      <c r="B7819">
        <f>Weighting!$C$19</f>
        <v>2.024</v>
      </c>
      <c r="C7819">
        <f>Weighting!$F$19</f>
        <v>0</v>
      </c>
      <c r="D7819" t="b">
        <f>IF(C7819=1,'Data Transformation'!$G$3+0.5*'Data Transformation'!$W$25,IF(C7820=1,D7820-'Data Transformation'!$W$25,FALSE))</f>
        <v>0</v>
      </c>
      <c r="E7819" t="str">
        <f t="array" ref="E7819">IF(ISLOGICAL(D7819),"",FREQUENCY(IF('Data Transformation'!$B$425:$B$8425='Bin Analysis'!$B7803,'Data Transformation'!$G$425:$G$8425),D7819))</f>
        <v/>
      </c>
      <c r="F7819" t="str">
        <f t="shared" si="975"/>
        <v/>
      </c>
      <c r="G7819">
        <f>Weighting!$H$19</f>
        <v>0</v>
      </c>
      <c r="H7819">
        <f t="array" ref="H7819">FREQUENCY(IF('Data Transformation'!$B$4:$B$8425=B7803,'Data Transformation'!$G$4:$G$8425),'Bin Analysis'!$B7819)</f>
        <v>2073</v>
      </c>
      <c r="I7819">
        <f t="shared" si="976"/>
        <v>0</v>
      </c>
      <c r="J7819">
        <f t="shared" si="977"/>
        <v>0</v>
      </c>
      <c r="K7819">
        <f>J7819*Weighting!$W$19</f>
        <v>0</v>
      </c>
      <c r="M7819" s="14"/>
    </row>
    <row r="7820" spans="1:13" x14ac:dyDescent="0.25">
      <c r="A7820" s="32" t="str">
        <f>IF(Weighting!$P$20&gt;0,B7820,"")</f>
        <v/>
      </c>
      <c r="B7820">
        <f>Weighting!$C$20</f>
        <v>2.1550000000000002</v>
      </c>
      <c r="C7820">
        <f>Weighting!$F$20</f>
        <v>0</v>
      </c>
      <c r="D7820" t="b">
        <f>IF(C7820=1,'Data Transformation'!$G$3+0.5*'Data Transformation'!$W$25,IF(C7821=1,D7821-'Data Transformation'!$W$25,FALSE))</f>
        <v>0</v>
      </c>
      <c r="E7820" t="str">
        <f t="array" ref="E7820">IF(ISLOGICAL(D7820),"",FREQUENCY(IF('Data Transformation'!$B$425:$B$8425='Bin Analysis'!$B7803,'Data Transformation'!$G$425:$G$8425),D7820))</f>
        <v/>
      </c>
      <c r="F7820" t="str">
        <f t="shared" si="975"/>
        <v/>
      </c>
      <c r="G7820">
        <f>Weighting!$H$20</f>
        <v>0</v>
      </c>
      <c r="H7820">
        <f t="array" ref="H7820">FREQUENCY(IF('Data Transformation'!$B$4:$B$8425=B7803,'Data Transformation'!$G$4:$G$8425),'Bin Analysis'!$B7820)</f>
        <v>2073</v>
      </c>
      <c r="I7820">
        <f t="shared" si="976"/>
        <v>0</v>
      </c>
      <c r="J7820">
        <f t="shared" si="977"/>
        <v>0</v>
      </c>
      <c r="K7820">
        <f>J7820*Weighting!$W$20</f>
        <v>0</v>
      </c>
      <c r="M7820" s="14"/>
    </row>
    <row r="7821" spans="1:13" x14ac:dyDescent="0.25">
      <c r="A7821" s="32" t="str">
        <f>IF(Weighting!$P$21&gt;0,B7821,"")</f>
        <v/>
      </c>
      <c r="B7821">
        <f>Weighting!$C$21</f>
        <v>2.2860000000000005</v>
      </c>
      <c r="C7821">
        <f>Weighting!$F$21</f>
        <v>0</v>
      </c>
      <c r="D7821" t="b">
        <f>IF(C7821=1,'Data Transformation'!$G$3+0.5*'Data Transformation'!$W$25,IF(C7822=1,D7822-'Data Transformation'!$W$25,FALSE))</f>
        <v>0</v>
      </c>
      <c r="E7821" t="str">
        <f t="array" ref="E7821">IF(ISLOGICAL(D7821),"",FREQUENCY(IF('Data Transformation'!$B$425:$B$8425='Bin Analysis'!$B7803,'Data Transformation'!$G$425:$G$8425),D7821))</f>
        <v/>
      </c>
      <c r="F7821" t="str">
        <f t="shared" si="975"/>
        <v/>
      </c>
      <c r="G7821">
        <f>Weighting!$H$21</f>
        <v>0</v>
      </c>
      <c r="H7821">
        <f t="array" ref="H7821">FREQUENCY(IF('Data Transformation'!$B$4:$B$8425=B7803,'Data Transformation'!$G$4:$G$8425),'Bin Analysis'!$B7821)</f>
        <v>2073</v>
      </c>
      <c r="I7821">
        <f t="shared" si="976"/>
        <v>0</v>
      </c>
      <c r="J7821">
        <f t="shared" si="977"/>
        <v>0</v>
      </c>
      <c r="K7821">
        <f>J7821*Weighting!$W$21</f>
        <v>0</v>
      </c>
      <c r="M7821" s="14"/>
    </row>
    <row r="7822" spans="1:13" x14ac:dyDescent="0.25">
      <c r="A7822" s="32" t="str">
        <f>IF(Weighting!$P$22&gt;0,B7822,"")</f>
        <v/>
      </c>
      <c r="B7822">
        <f>Weighting!$C$22</f>
        <v>2.4170000000000007</v>
      </c>
      <c r="C7822">
        <f>Weighting!$F$22</f>
        <v>0</v>
      </c>
      <c r="D7822" t="b">
        <f>IF(C7822=1,'Data Transformation'!$G$3+0.5*'Data Transformation'!$W$25,IF(C7823=1,D7823-'Data Transformation'!$W$25,FALSE))</f>
        <v>0</v>
      </c>
      <c r="E7822" t="str">
        <f t="array" ref="E7822">IF(ISLOGICAL(D7822),"",FREQUENCY(IF('Data Transformation'!$B$425:$B$8425='Bin Analysis'!$B7803,'Data Transformation'!$G$425:$G$8425),D7822))</f>
        <v/>
      </c>
      <c r="F7822" t="str">
        <f t="shared" si="975"/>
        <v/>
      </c>
      <c r="G7822">
        <f>Weighting!$H$22</f>
        <v>0</v>
      </c>
      <c r="H7822">
        <f t="array" ref="H7822">FREQUENCY(IF('Data Transformation'!$B$4:$B$8425=B7803,'Data Transformation'!$G$4:$G$8425),'Bin Analysis'!$B7822)</f>
        <v>2073</v>
      </c>
      <c r="I7822">
        <f t="shared" si="976"/>
        <v>0</v>
      </c>
      <c r="J7822">
        <f t="shared" si="977"/>
        <v>0</v>
      </c>
      <c r="K7822">
        <f>J7822*Weighting!$W$22</f>
        <v>0</v>
      </c>
      <c r="M7822" s="14"/>
    </row>
    <row r="7823" spans="1:13" x14ac:dyDescent="0.25">
      <c r="A7823" s="32" t="str">
        <f>IF(Weighting!$P$23&gt;0,B7823,"")</f>
        <v/>
      </c>
      <c r="B7823">
        <f>Weighting!$C$23</f>
        <v>2.5480000000000009</v>
      </c>
      <c r="C7823">
        <f>Weighting!$F$23</f>
        <v>0</v>
      </c>
      <c r="D7823" t="b">
        <f>IF(C7823=1,'Data Transformation'!$G$3+0.5*'Data Transformation'!$W$25,IF(C7824=1,D7824-'Data Transformation'!$W$25,FALSE))</f>
        <v>0</v>
      </c>
      <c r="E7823" t="str">
        <f t="array" ref="E7823">IF(ISLOGICAL(D7823),"",FREQUENCY(IF('Data Transformation'!$B$425:$B$8425='Bin Analysis'!$B7803,'Data Transformation'!$G$425:$G$8425),D7823))</f>
        <v/>
      </c>
      <c r="F7823" t="str">
        <f t="shared" si="975"/>
        <v/>
      </c>
      <c r="G7823">
        <f>Weighting!$H$23</f>
        <v>0</v>
      </c>
      <c r="H7823">
        <f t="array" ref="H7823">FREQUENCY(IF('Data Transformation'!$B$4:$B$8425=B7803,'Data Transformation'!$G$4:$G$8425),'Bin Analysis'!$B7823)</f>
        <v>2073</v>
      </c>
      <c r="I7823">
        <f t="shared" si="976"/>
        <v>0</v>
      </c>
      <c r="J7823">
        <f t="shared" si="977"/>
        <v>0</v>
      </c>
      <c r="K7823">
        <f>J7823*Weighting!$W$23</f>
        <v>0</v>
      </c>
      <c r="M7823" s="14"/>
    </row>
    <row r="7824" spans="1:13" x14ac:dyDescent="0.25">
      <c r="A7824" s="32" t="str">
        <f>IF(Weighting!$P$24&gt;0,B7824,"")</f>
        <v/>
      </c>
      <c r="B7824">
        <f>Weighting!$C$24</f>
        <v>2.6790000000000012</v>
      </c>
      <c r="C7824">
        <f>Weighting!$F$24</f>
        <v>0</v>
      </c>
      <c r="D7824" t="b">
        <f>IF(C7824=1,'Data Transformation'!$G$3+0.5*'Data Transformation'!$W$25,IF(C7825=1,D7825-'Data Transformation'!$W$25,FALSE))</f>
        <v>0</v>
      </c>
      <c r="E7824" t="str">
        <f t="array" ref="E7824">IF(ISLOGICAL(D7824),"",FREQUENCY(IF('Data Transformation'!$B$425:$B$8425='Bin Analysis'!$B7803,'Data Transformation'!$G$425:$G$8425),D7824))</f>
        <v/>
      </c>
      <c r="F7824" t="str">
        <f t="shared" si="975"/>
        <v/>
      </c>
      <c r="G7824">
        <f>Weighting!$H$24</f>
        <v>0</v>
      </c>
      <c r="H7824">
        <f t="array" ref="H7824">FREQUENCY(IF('Data Transformation'!$B$4:$B$8425=B7803,'Data Transformation'!$G$4:$G$8425),'Bin Analysis'!$B7824)</f>
        <v>2073</v>
      </c>
      <c r="I7824">
        <f t="shared" si="976"/>
        <v>0</v>
      </c>
      <c r="J7824">
        <f t="shared" si="977"/>
        <v>0</v>
      </c>
      <c r="K7824">
        <f>J7824*Weighting!$W$24</f>
        <v>0</v>
      </c>
      <c r="M7824" s="14"/>
    </row>
    <row r="7825" spans="1:25" x14ac:dyDescent="0.25">
      <c r="A7825" s="32" t="str">
        <f>IF(Weighting!$P$25&gt;0,B7825,"")</f>
        <v/>
      </c>
      <c r="B7825">
        <f>Weighting!$C$25</f>
        <v>2.8100000000000014</v>
      </c>
      <c r="C7825">
        <f>Weighting!$F$25</f>
        <v>0</v>
      </c>
      <c r="D7825" t="b">
        <f>IF(C7825=1,'Data Transformation'!$G$3+0.5*'Data Transformation'!$W$25,IF(C7826=1,D7826-'Data Transformation'!$W$25,FALSE))</f>
        <v>0</v>
      </c>
      <c r="E7825" t="str">
        <f t="array" ref="E7825">IF(ISLOGICAL(D7825),"",FREQUENCY(IF('Data Transformation'!$B$425:$B$8425='Bin Analysis'!$B7803,'Data Transformation'!$G$425:$G$8425),D7825))</f>
        <v/>
      </c>
      <c r="F7825" t="str">
        <f t="shared" si="975"/>
        <v/>
      </c>
      <c r="G7825">
        <f>Weighting!$H$25</f>
        <v>0</v>
      </c>
      <c r="H7825">
        <f t="array" ref="H7825">FREQUENCY(IF('Data Transformation'!$B$4:$B$8425=B7803,'Data Transformation'!$G$4:$G$8425),'Bin Analysis'!$B7825)</f>
        <v>2073</v>
      </c>
      <c r="I7825">
        <f t="shared" si="976"/>
        <v>0</v>
      </c>
      <c r="J7825">
        <f t="shared" si="977"/>
        <v>0</v>
      </c>
      <c r="K7825">
        <f>J7825*Weighting!$W$25</f>
        <v>0</v>
      </c>
      <c r="M7825" s="14"/>
    </row>
    <row r="7826" spans="1:25" x14ac:dyDescent="0.25">
      <c r="A7826" s="32"/>
      <c r="M7826" s="14"/>
    </row>
    <row r="7827" spans="1:25" ht="23.25" x14ac:dyDescent="0.35">
      <c r="A7827" s="21" t="s">
        <v>0</v>
      </c>
      <c r="B7827" s="21" t="str">
        <f>IFERROR(VLOOKUP(C7827,'Data Transformation'!$L$6:$M$426,2,FALSE),"")</f>
        <v/>
      </c>
      <c r="C7827" s="21">
        <f>C7803+1</f>
        <v>326</v>
      </c>
      <c r="D7827" s="21"/>
      <c r="E7827" s="21"/>
      <c r="F7827" s="21"/>
      <c r="G7827" s="21"/>
      <c r="H7827" s="22"/>
      <c r="I7827" s="22"/>
      <c r="J7827" s="22"/>
      <c r="K7827" s="21"/>
      <c r="L7827" s="21" t="str">
        <f>B7827</f>
        <v/>
      </c>
      <c r="M7827" s="23" t="e">
        <f>INDEX('Data Transformation'!$O$4:$O$424,MATCH($B7827,'Data Transformation'!$M$4:$M$424,0),MATCH($M$2,'Data Transformation'!$O$3,0))</f>
        <v>#N/A</v>
      </c>
      <c r="N7827" s="27" t="e">
        <f>IF('Input and Summary Results'!$J$16="minimum",'Bin Analysis'!X7828/(M7827-1),'Bin Analysis'!Y7827/('Bin Analysis'!M7827-1))</f>
        <v>#N/A</v>
      </c>
      <c r="O7827" s="27" t="e">
        <f>IF(M7827=FALSE,NA(),(VLOOKUP(1,C7830:K7849,4,FALSE))/(M7827-1))</f>
        <v>#N/A</v>
      </c>
      <c r="P7827" s="27" t="e">
        <f>IF(M7827=FALSE,NA(),SUM(J7830:J7849)/Weighting!$S$5)</f>
        <v>#N/A</v>
      </c>
      <c r="Q7827" s="27" t="e">
        <f>IF(M7827=FALSE,NA(),SUM(K7830:K7849)/Weighting!$S$6)</f>
        <v>#N/A</v>
      </c>
      <c r="R7827" s="27" t="e">
        <f>IF(M7827=FALSE,NA(),(VLOOKUP(1,G7830:K7849,3,FALSE))/(M7827-1))</f>
        <v>#N/A</v>
      </c>
      <c r="S7827" s="22" t="e">
        <f>IF(M7827=FALSE,NA(),IF(SUM(J7830:J7849)=2,"yes","no"))</f>
        <v>#N/A</v>
      </c>
      <c r="X7827" s="2" cm="2">
        <f t="array" ref="X7827:X7828">FREQUENCY(IF('Data Transformation'!$B$425:$B$6424='Bin Analysis'!L7827,'Data Transformation'!$G$425:$G$6424),'Data Transformation'!$U$11)</f>
        <v>0</v>
      </c>
      <c r="Y7827" s="2" cm="2">
        <f t="array" ref="Y7827:Y7828">FREQUENCY(IF('Data Transformation'!$B$425:$B$6424='Bin Analysis'!L7827,'Data Transformation'!$G$425:$G$6424),'Data Transformation'!$U$12)</f>
        <v>0</v>
      </c>
    </row>
    <row r="7828" spans="1:25" x14ac:dyDescent="0.25">
      <c r="A7828" s="14" t="s">
        <v>67</v>
      </c>
      <c r="B7828" t="s">
        <v>47</v>
      </c>
      <c r="C7828" t="s">
        <v>5</v>
      </c>
      <c r="D7828" t="s">
        <v>100</v>
      </c>
      <c r="E7828" t="s">
        <v>101</v>
      </c>
      <c r="F7828" t="s">
        <v>102</v>
      </c>
      <c r="G7828" t="s">
        <v>70</v>
      </c>
      <c r="H7828" t="s">
        <v>31</v>
      </c>
      <c r="I7828" t="s">
        <v>32</v>
      </c>
      <c r="J7828" t="s">
        <v>46</v>
      </c>
      <c r="K7828" s="14" t="s">
        <v>45</v>
      </c>
      <c r="M7828" s="14"/>
      <c r="X7828" s="2">
        <v>0</v>
      </c>
      <c r="Y7828" s="2">
        <v>0</v>
      </c>
    </row>
    <row r="7829" spans="1:25" x14ac:dyDescent="0.25">
      <c r="A7829" s="32"/>
      <c r="D7829" t="b">
        <f>IF(C7829=1,'Data Transformation'!$G$3+0.5*'Data Transformation'!$W$25,IF(C7830=1,D7830-'Data Transformation'!$W$25,FALSE))</f>
        <v>0</v>
      </c>
      <c r="E7829" t="str">
        <f t="array" ref="E7829">IF(ISLOGICAL(D7829),"",FREQUENCY(IF('Data Transformation'!$B$425:$B$8425='Bin Analysis'!$B7827,'Data Transformation'!$G$425:$G$8425),D7829))</f>
        <v/>
      </c>
      <c r="F7829" t="str">
        <f>IF(ISLOGICAL(D7829),"",E7829-E7828)</f>
        <v/>
      </c>
      <c r="M7829" s="14"/>
    </row>
    <row r="7830" spans="1:25" x14ac:dyDescent="0.25">
      <c r="A7830" s="32">
        <f>IF(Weighting!$P$6&gt;0,B7830,"")</f>
        <v>0.32100000000000001</v>
      </c>
      <c r="B7830">
        <f>Weighting!$C$6</f>
        <v>0.32100000000000001</v>
      </c>
      <c r="C7830">
        <f>Weighting!$F$6</f>
        <v>0</v>
      </c>
      <c r="D7830" t="b">
        <f>IF(C7830=1,'Data Transformation'!$G$3+0.5*'Data Transformation'!$W$25,IF(C7831=1,D7831-'Data Transformation'!$W$25,FALSE))</f>
        <v>0</v>
      </c>
      <c r="E7830" t="str">
        <f t="array" ref="E7830">IF(ISLOGICAL(D7830),"",FREQUENCY(IF('Data Transformation'!$B$425:$B$8425='Bin Analysis'!$B7827,'Data Transformation'!$G$425:$G$8425),D7830))</f>
        <v/>
      </c>
      <c r="F7830" t="str">
        <f>IF(ISLOGICAL(D7830),"",E7830-E7829)</f>
        <v/>
      </c>
      <c r="G7830">
        <f>Weighting!$H$6</f>
        <v>1</v>
      </c>
      <c r="H7830">
        <f t="array" ref="H7830">FREQUENCY(IF('Data Transformation'!$B$4:$B$8425=B7827,'Data Transformation'!$G$4:$G$8425),'Bin Analysis'!$B7830)</f>
        <v>2073</v>
      </c>
      <c r="I7830">
        <f>H7830-H7829</f>
        <v>2073</v>
      </c>
      <c r="J7830">
        <f>IF(I7830=0,0,1)</f>
        <v>1</v>
      </c>
      <c r="K7830">
        <f>J7830*Weighting!$W$6</f>
        <v>1</v>
      </c>
      <c r="M7830" s="14"/>
    </row>
    <row r="7831" spans="1:25" x14ac:dyDescent="0.25">
      <c r="A7831" s="32">
        <f>IF(Weighting!$P$7&gt;0,B7831,"")</f>
        <v>0.45200000000000001</v>
      </c>
      <c r="B7831">
        <f>Weighting!$C$7</f>
        <v>0.45200000000000001</v>
      </c>
      <c r="C7831">
        <f>Weighting!$F$7</f>
        <v>0</v>
      </c>
      <c r="D7831" t="b">
        <f>IF(C7831=1,'Data Transformation'!$G$3+0.5*'Data Transformation'!$W$25,IF(C7832=1,D7832-'Data Transformation'!$W$25,FALSE))</f>
        <v>0</v>
      </c>
      <c r="E7831" t="str">
        <f t="array" ref="E7831">IF(ISLOGICAL(D7831),"",FREQUENCY(IF('Data Transformation'!$B$425:$B$8425='Bin Analysis'!$B7827,'Data Transformation'!$G$425:$G$8425),D7831))</f>
        <v/>
      </c>
      <c r="F7831" t="str">
        <f t="shared" ref="F7831:F7849" si="978">IF(ISLOGICAL(D7831),"",E7831-E7830)</f>
        <v/>
      </c>
      <c r="G7831">
        <f>Weighting!$H$7</f>
        <v>0</v>
      </c>
      <c r="H7831">
        <f t="array" ref="H7831">FREQUENCY(IF('Data Transformation'!$B$4:$B$8425=B7827,'Data Transformation'!$G$4:$G$8425),'Bin Analysis'!$B7831)</f>
        <v>2073</v>
      </c>
      <c r="I7831">
        <f t="shared" ref="I7831:I7849" si="979">H7831-H7830</f>
        <v>0</v>
      </c>
      <c r="J7831">
        <f>IF(I7831=0,0,1)</f>
        <v>0</v>
      </c>
      <c r="K7831">
        <f>J7831*Weighting!$W$7</f>
        <v>0</v>
      </c>
      <c r="M7831" s="14"/>
    </row>
    <row r="7832" spans="1:25" x14ac:dyDescent="0.25">
      <c r="A7832" s="32">
        <f>IF(Weighting!$P$8&gt;0,B7832,"")</f>
        <v>0.58299999999999996</v>
      </c>
      <c r="B7832">
        <f>Weighting!$C$8</f>
        <v>0.58299999999999996</v>
      </c>
      <c r="C7832">
        <f>Weighting!$F$8</f>
        <v>0</v>
      </c>
      <c r="D7832" t="b">
        <f>IF(C7832=1,'Data Transformation'!$G$3+0.5*'Data Transformation'!$W$25,IF(C7833=1,D7833-'Data Transformation'!$W$25,FALSE))</f>
        <v>0</v>
      </c>
      <c r="E7832" t="str">
        <f t="array" ref="E7832">IF(ISLOGICAL(D7832),"",FREQUENCY(IF('Data Transformation'!$B$425:$B$8425='Bin Analysis'!$B7827,'Data Transformation'!$G$425:$G$8425),D7832))</f>
        <v/>
      </c>
      <c r="F7832" t="str">
        <f t="shared" si="978"/>
        <v/>
      </c>
      <c r="G7832">
        <f>Weighting!$H$8</f>
        <v>0</v>
      </c>
      <c r="H7832">
        <f t="array" ref="H7832">FREQUENCY(IF('Data Transformation'!$B$4:$B$8425=B7827,'Data Transformation'!$G$4:$G$8425),'Bin Analysis'!$B7832)</f>
        <v>2073</v>
      </c>
      <c r="I7832">
        <f t="shared" si="979"/>
        <v>0</v>
      </c>
      <c r="J7832">
        <f t="shared" ref="J7832:J7849" si="980">IF(I7832=0,0,1)</f>
        <v>0</v>
      </c>
      <c r="K7832">
        <f>J7832*Weighting!$W$8</f>
        <v>0</v>
      </c>
      <c r="M7832" s="14"/>
    </row>
    <row r="7833" spans="1:25" x14ac:dyDescent="0.25">
      <c r="A7833" s="32">
        <f>IF(Weighting!$P$9&gt;0,B7833,"")</f>
        <v>0.71399999999999997</v>
      </c>
      <c r="B7833" s="50">
        <f>Weighting!$C$9</f>
        <v>0.71399999999999997</v>
      </c>
      <c r="C7833">
        <f>Weighting!$F$9</f>
        <v>0</v>
      </c>
      <c r="D7833" t="b">
        <f>IF(C7833=1,'Data Transformation'!$G$3+0.5*'Data Transformation'!$W$25,IF(C7834=1,D7834-'Data Transformation'!$W$25,FALSE))</f>
        <v>0</v>
      </c>
      <c r="E7833" t="str">
        <f t="array" ref="E7833">IF(ISLOGICAL(D7833),"",FREQUENCY(IF('Data Transformation'!$B$425:$B$8425='Bin Analysis'!$B7827,'Data Transformation'!$G$425:$G$8425),D7833))</f>
        <v/>
      </c>
      <c r="F7833" t="str">
        <f t="shared" si="978"/>
        <v/>
      </c>
      <c r="G7833">
        <f>Weighting!$H$9</f>
        <v>0</v>
      </c>
      <c r="H7833">
        <f t="array" ref="H7833">FREQUENCY(IF('Data Transformation'!$B$4:$B$8425=B7827,'Data Transformation'!$G$4:$G$8425),'Bin Analysis'!$B7833)</f>
        <v>2073</v>
      </c>
      <c r="I7833">
        <f t="shared" si="979"/>
        <v>0</v>
      </c>
      <c r="J7833">
        <f t="shared" si="980"/>
        <v>0</v>
      </c>
      <c r="K7833">
        <f>J7833*Weighting!$W$9</f>
        <v>0</v>
      </c>
      <c r="M7833" s="14"/>
    </row>
    <row r="7834" spans="1:25" x14ac:dyDescent="0.25">
      <c r="A7834" s="32">
        <f>IF(Weighting!$P$10&gt;0,B7834,"")</f>
        <v>0.84499999999999997</v>
      </c>
      <c r="B7834">
        <f>Weighting!$C$10</f>
        <v>0.84499999999999997</v>
      </c>
      <c r="C7834">
        <f>Weighting!$F$10</f>
        <v>0</v>
      </c>
      <c r="D7834" t="b">
        <f>IF(C7834=1,'Data Transformation'!$G$3+0.5*'Data Transformation'!$W$25,IF(C7835=1,D7835-'Data Transformation'!$W$25,FALSE))</f>
        <v>0</v>
      </c>
      <c r="E7834" t="str">
        <f t="array" ref="E7834">IF(ISLOGICAL(D7834),"",FREQUENCY(IF('Data Transformation'!$B$425:$B$8425='Bin Analysis'!$B7827,'Data Transformation'!$G$425:$G$8425),D7834))</f>
        <v/>
      </c>
      <c r="F7834" t="str">
        <f t="shared" si="978"/>
        <v/>
      </c>
      <c r="G7834">
        <f>Weighting!$H$10</f>
        <v>0</v>
      </c>
      <c r="H7834">
        <f t="array" ref="H7834">FREQUENCY(IF('Data Transformation'!$B$4:$B$8425=B7827,'Data Transformation'!$G$4:$G$8425),'Bin Analysis'!$B7834)</f>
        <v>2073</v>
      </c>
      <c r="I7834">
        <f t="shared" si="979"/>
        <v>0</v>
      </c>
      <c r="J7834">
        <f t="shared" si="980"/>
        <v>0</v>
      </c>
      <c r="K7834">
        <f>J7834*Weighting!$W$10</f>
        <v>0</v>
      </c>
      <c r="M7834" s="14"/>
    </row>
    <row r="7835" spans="1:25" x14ac:dyDescent="0.25">
      <c r="A7835" s="32">
        <f>IF(Weighting!$P$11&gt;0,B7835,"")</f>
        <v>0.97599999999999998</v>
      </c>
      <c r="B7835">
        <f>Weighting!$C$11</f>
        <v>0.97599999999999998</v>
      </c>
      <c r="C7835">
        <f>Weighting!$F$11</f>
        <v>0</v>
      </c>
      <c r="D7835">
        <f>IF(C7835=1,'Data Transformation'!$G$3+0.5*'Data Transformation'!$W$25,IF(C7836=1,D7836-'Data Transformation'!$W$25,FALSE))</f>
        <v>0.86899999999999999</v>
      </c>
      <c r="E7835">
        <f t="array" ref="E7835">IF(ISLOGICAL(D7835),"",FREQUENCY(IF('Data Transformation'!$B$425:$B$8425='Bin Analysis'!$B7827,'Data Transformation'!$G$425:$G$8425),D7835))</f>
        <v>2001</v>
      </c>
      <c r="F7835" t="e">
        <f t="shared" si="978"/>
        <v>#VALUE!</v>
      </c>
      <c r="G7835">
        <f>Weighting!$H$11</f>
        <v>0</v>
      </c>
      <c r="H7835">
        <f t="array" ref="H7835">FREQUENCY(IF('Data Transformation'!$B$4:$B$8425=B7827,'Data Transformation'!$G$4:$G$8425),'Bin Analysis'!$B7835)</f>
        <v>2073</v>
      </c>
      <c r="I7835">
        <f t="shared" si="979"/>
        <v>0</v>
      </c>
      <c r="J7835">
        <f t="shared" si="980"/>
        <v>0</v>
      </c>
      <c r="K7835">
        <f>J7835*Weighting!$W$11</f>
        <v>0</v>
      </c>
      <c r="M7835" s="14"/>
    </row>
    <row r="7836" spans="1:25" x14ac:dyDescent="0.25">
      <c r="A7836" s="32">
        <f>IF(Weighting!$P$12&gt;0,B7836,"")</f>
        <v>1.107</v>
      </c>
      <c r="B7836">
        <f>Weighting!$C$12</f>
        <v>1.107</v>
      </c>
      <c r="C7836">
        <f>Weighting!$F$12</f>
        <v>1</v>
      </c>
      <c r="D7836">
        <f>IF(C7836=1,'Data Transformation'!$G$3+0.5*'Data Transformation'!$W$25,IF(C7837=1,D7837-'Data Transformation'!$W$25,FALSE))</f>
        <v>1.131</v>
      </c>
      <c r="E7836">
        <f t="array" ref="E7836">IF(ISLOGICAL(D7836),"",FREQUENCY(IF('Data Transformation'!$B$425:$B$8425='Bin Analysis'!$B7827,'Data Transformation'!$G$425:$G$8425),D7836))</f>
        <v>2001</v>
      </c>
      <c r="F7836">
        <f t="shared" si="978"/>
        <v>0</v>
      </c>
      <c r="G7836">
        <f>Weighting!$H$12</f>
        <v>0</v>
      </c>
      <c r="H7836">
        <f t="array" ref="H7836">FREQUENCY(IF('Data Transformation'!$B$4:$B$8425=B7827,'Data Transformation'!$G$4:$G$8425),'Bin Analysis'!$B7836)</f>
        <v>2073</v>
      </c>
      <c r="I7836">
        <f t="shared" si="979"/>
        <v>0</v>
      </c>
      <c r="J7836">
        <f t="shared" si="980"/>
        <v>0</v>
      </c>
      <c r="K7836">
        <f>J7836*Weighting!$W$12</f>
        <v>0</v>
      </c>
      <c r="M7836" s="14"/>
    </row>
    <row r="7837" spans="1:25" x14ac:dyDescent="0.25">
      <c r="A7837" s="32">
        <f>IF(Weighting!$P$13&gt;0,B7837,"")</f>
        <v>1.238</v>
      </c>
      <c r="B7837">
        <f>Weighting!$C$13</f>
        <v>1.238</v>
      </c>
      <c r="C7837">
        <f>Weighting!$F$13</f>
        <v>0</v>
      </c>
      <c r="D7837" t="b">
        <f>IF(C7837=1,'Data Transformation'!$G$3+0.5*'Data Transformation'!$W$25,IF(C7838=1,D7838-'Data Transformation'!$W$25,FALSE))</f>
        <v>0</v>
      </c>
      <c r="E7837" t="str">
        <f t="array" ref="E7837">IF(ISLOGICAL(D7837),"",FREQUENCY(IF('Data Transformation'!$B$425:$B$8425='Bin Analysis'!$B7827,'Data Transformation'!$G$425:$G$8425),D7837))</f>
        <v/>
      </c>
      <c r="F7837" t="str">
        <f t="shared" si="978"/>
        <v/>
      </c>
      <c r="G7837">
        <f>Weighting!$H$13</f>
        <v>0</v>
      </c>
      <c r="H7837">
        <f t="array" ref="H7837">FREQUENCY(IF('Data Transformation'!$B$4:$B$8425=B7827,'Data Transformation'!$G$4:$G$8425),'Bin Analysis'!$B7837)</f>
        <v>2073</v>
      </c>
      <c r="I7837">
        <f t="shared" si="979"/>
        <v>0</v>
      </c>
      <c r="J7837">
        <f t="shared" si="980"/>
        <v>0</v>
      </c>
      <c r="K7837">
        <f>J7837*Weighting!$W$13</f>
        <v>0</v>
      </c>
      <c r="M7837" s="14"/>
    </row>
    <row r="7838" spans="1:25" x14ac:dyDescent="0.25">
      <c r="A7838" s="32">
        <f>IF(Weighting!$P$14&gt;0,B7838,"")</f>
        <v>1.369</v>
      </c>
      <c r="B7838">
        <f>Weighting!$C$14</f>
        <v>1.369</v>
      </c>
      <c r="C7838">
        <f>Weighting!$F$14</f>
        <v>0</v>
      </c>
      <c r="D7838" t="b">
        <f>IF(C7838=1,'Data Transformation'!$G$3+0.5*'Data Transformation'!$W$25,IF(C7839=1,D7839-'Data Transformation'!$W$25,FALSE))</f>
        <v>0</v>
      </c>
      <c r="E7838" t="str">
        <f t="array" ref="E7838">IF(ISLOGICAL(D7838),"",FREQUENCY(IF('Data Transformation'!$B$425:$B$8425='Bin Analysis'!$B7827,'Data Transformation'!$G$425:$G$8425),D7838))</f>
        <v/>
      </c>
      <c r="F7838" t="str">
        <f t="shared" si="978"/>
        <v/>
      </c>
      <c r="G7838">
        <f>Weighting!$H$14</f>
        <v>0</v>
      </c>
      <c r="H7838">
        <f t="array" ref="H7838">FREQUENCY(IF('Data Transformation'!$B$4:$B$8425=B7827,'Data Transformation'!$G$4:$G$8425),'Bin Analysis'!$B7838)</f>
        <v>2073</v>
      </c>
      <c r="I7838">
        <f t="shared" si="979"/>
        <v>0</v>
      </c>
      <c r="J7838">
        <f t="shared" si="980"/>
        <v>0</v>
      </c>
      <c r="K7838">
        <f>J7838*Weighting!$W$14</f>
        <v>0</v>
      </c>
      <c r="M7838" s="14"/>
    </row>
    <row r="7839" spans="1:25" x14ac:dyDescent="0.25">
      <c r="A7839" s="32">
        <f>IF(Weighting!$P$15&gt;0,B7839,"")</f>
        <v>1.5000009999999999</v>
      </c>
      <c r="B7839">
        <f>Weighting!$C$15</f>
        <v>1.5000009999999999</v>
      </c>
      <c r="C7839">
        <f>Weighting!$F$15</f>
        <v>0</v>
      </c>
      <c r="D7839" t="b">
        <f>IF(C7839=1,'Data Transformation'!$G$3+0.5*'Data Transformation'!$W$25,IF(C7840=1,D7840-'Data Transformation'!$W$25,FALSE))</f>
        <v>0</v>
      </c>
      <c r="E7839" t="str">
        <f t="array" ref="E7839">IF(ISLOGICAL(D7839),"",FREQUENCY(IF('Data Transformation'!$B$425:$B$8425='Bin Analysis'!$B7827,'Data Transformation'!$G$425:$G$8425),D7839))</f>
        <v/>
      </c>
      <c r="F7839" t="str">
        <f t="shared" si="978"/>
        <v/>
      </c>
      <c r="G7839">
        <f>Weighting!$H$15</f>
        <v>0</v>
      </c>
      <c r="H7839">
        <f t="array" ref="H7839">FREQUENCY(IF('Data Transformation'!$B$4:$B$8425=B7827,'Data Transformation'!$G$4:$G$8425),'Bin Analysis'!$B7839)</f>
        <v>2073</v>
      </c>
      <c r="I7839">
        <f t="shared" si="979"/>
        <v>0</v>
      </c>
      <c r="J7839">
        <f t="shared" si="980"/>
        <v>0</v>
      </c>
      <c r="K7839">
        <f>J7839*Weighting!$W$15</f>
        <v>0</v>
      </c>
      <c r="M7839" s="14"/>
    </row>
    <row r="7840" spans="1:25" x14ac:dyDescent="0.25">
      <c r="A7840" s="32" t="str">
        <f>IF(Weighting!$P$16&gt;0,B7840,"")</f>
        <v/>
      </c>
      <c r="B7840">
        <f>Weighting!$C$16</f>
        <v>1.631</v>
      </c>
      <c r="C7840">
        <f>Weighting!$F$16</f>
        <v>0</v>
      </c>
      <c r="D7840" t="b">
        <f>IF(C7840=1,'Data Transformation'!$G$3+0.5*'Data Transformation'!$W$25,IF(C7841=1,D7841-'Data Transformation'!$W$25,FALSE))</f>
        <v>0</v>
      </c>
      <c r="E7840" t="str">
        <f t="array" ref="E7840">IF(ISLOGICAL(D7840),"",FREQUENCY(IF('Data Transformation'!$B$425:$B$8425='Bin Analysis'!$B7827,'Data Transformation'!$G$425:$G$8425),D7840))</f>
        <v/>
      </c>
      <c r="F7840" t="str">
        <f t="shared" si="978"/>
        <v/>
      </c>
      <c r="G7840">
        <f>Weighting!$H$16</f>
        <v>0</v>
      </c>
      <c r="H7840">
        <f t="array" ref="H7840">FREQUENCY(IF('Data Transformation'!$B$4:$B$8425=B7827,'Data Transformation'!$G$4:$G$8425),'Bin Analysis'!$B7840)</f>
        <v>2073</v>
      </c>
      <c r="I7840">
        <f t="shared" si="979"/>
        <v>0</v>
      </c>
      <c r="J7840">
        <f t="shared" si="980"/>
        <v>0</v>
      </c>
      <c r="K7840">
        <f>J7840*Weighting!$W$16</f>
        <v>0</v>
      </c>
      <c r="M7840" s="14"/>
    </row>
    <row r="7841" spans="1:25" x14ac:dyDescent="0.25">
      <c r="A7841" s="32" t="str">
        <f>IF(Weighting!$P$17&gt;0,B7841,"")</f>
        <v/>
      </c>
      <c r="B7841">
        <f>Weighting!$C$17</f>
        <v>1.762</v>
      </c>
      <c r="C7841">
        <f>Weighting!$F$17</f>
        <v>0</v>
      </c>
      <c r="D7841" t="b">
        <f>IF(C7841=1,'Data Transformation'!$G$3+0.5*'Data Transformation'!$W$25,IF(C7842=1,D7842-'Data Transformation'!$W$25,FALSE))</f>
        <v>0</v>
      </c>
      <c r="E7841" t="str">
        <f t="array" ref="E7841">IF(ISLOGICAL(D7841),"",FREQUENCY(IF('Data Transformation'!$B$425:$B$8425='Bin Analysis'!$B7827,'Data Transformation'!$G$425:$G$8425),D7841))</f>
        <v/>
      </c>
      <c r="F7841" t="str">
        <f t="shared" si="978"/>
        <v/>
      </c>
      <c r="G7841">
        <f>Weighting!$H$17</f>
        <v>0</v>
      </c>
      <c r="H7841">
        <f t="array" ref="H7841">FREQUENCY(IF('Data Transformation'!$B$4:$B$8425=B7827,'Data Transformation'!$G$4:$G$8425),'Bin Analysis'!$B7841)</f>
        <v>2073</v>
      </c>
      <c r="I7841">
        <f t="shared" si="979"/>
        <v>0</v>
      </c>
      <c r="J7841">
        <f t="shared" si="980"/>
        <v>0</v>
      </c>
      <c r="K7841">
        <f>J7841*Weighting!$W$17</f>
        <v>0</v>
      </c>
      <c r="M7841" s="14"/>
    </row>
    <row r="7842" spans="1:25" x14ac:dyDescent="0.25">
      <c r="A7842" s="32" t="str">
        <f>IF(Weighting!$P$18&gt;0,B7842,"")</f>
        <v/>
      </c>
      <c r="B7842">
        <f>Weighting!$C$18</f>
        <v>1.893</v>
      </c>
      <c r="C7842">
        <f>Weighting!$F$18</f>
        <v>0</v>
      </c>
      <c r="D7842" t="b">
        <f>IF(C7842=1,'Data Transformation'!$G$3+0.5*'Data Transformation'!$W$25,IF(C7843=1,D7843-'Data Transformation'!$W$25,FALSE))</f>
        <v>0</v>
      </c>
      <c r="E7842" t="str">
        <f t="array" ref="E7842">IF(ISLOGICAL(D7842),"",FREQUENCY(IF('Data Transformation'!$B$425:$B$8425='Bin Analysis'!$B7827,'Data Transformation'!$G$425:$G$8425),D7842))</f>
        <v/>
      </c>
      <c r="F7842" t="str">
        <f t="shared" si="978"/>
        <v/>
      </c>
      <c r="G7842">
        <f>Weighting!$H$18</f>
        <v>0</v>
      </c>
      <c r="H7842">
        <f t="array" ref="H7842">FREQUENCY(IF('Data Transformation'!$B$4:$B$8425=B7827,'Data Transformation'!$G$4:$G$8425),'Bin Analysis'!$B7842)</f>
        <v>2073</v>
      </c>
      <c r="I7842">
        <f t="shared" si="979"/>
        <v>0</v>
      </c>
      <c r="J7842">
        <f t="shared" si="980"/>
        <v>0</v>
      </c>
      <c r="K7842">
        <f>J7842*Weighting!$W$18</f>
        <v>0</v>
      </c>
      <c r="M7842" s="14"/>
    </row>
    <row r="7843" spans="1:25" x14ac:dyDescent="0.25">
      <c r="A7843" s="32" t="str">
        <f>IF(Weighting!$P$19&gt;0,B7843,"")</f>
        <v/>
      </c>
      <c r="B7843">
        <f>Weighting!$C$19</f>
        <v>2.024</v>
      </c>
      <c r="C7843">
        <f>Weighting!$F$19</f>
        <v>0</v>
      </c>
      <c r="D7843" t="b">
        <f>IF(C7843=1,'Data Transformation'!$G$3+0.5*'Data Transformation'!$W$25,IF(C7844=1,D7844-'Data Transformation'!$W$25,FALSE))</f>
        <v>0</v>
      </c>
      <c r="E7843" t="str">
        <f t="array" ref="E7843">IF(ISLOGICAL(D7843),"",FREQUENCY(IF('Data Transformation'!$B$425:$B$8425='Bin Analysis'!$B7827,'Data Transformation'!$G$425:$G$8425),D7843))</f>
        <v/>
      </c>
      <c r="F7843" t="str">
        <f t="shared" si="978"/>
        <v/>
      </c>
      <c r="G7843">
        <f>Weighting!$H$19</f>
        <v>0</v>
      </c>
      <c r="H7843">
        <f t="array" ref="H7843">FREQUENCY(IF('Data Transformation'!$B$4:$B$8425=B7827,'Data Transformation'!$G$4:$G$8425),'Bin Analysis'!$B7843)</f>
        <v>2073</v>
      </c>
      <c r="I7843">
        <f t="shared" si="979"/>
        <v>0</v>
      </c>
      <c r="J7843">
        <f t="shared" si="980"/>
        <v>0</v>
      </c>
      <c r="K7843">
        <f>J7843*Weighting!$W$19</f>
        <v>0</v>
      </c>
      <c r="M7843" s="14"/>
    </row>
    <row r="7844" spans="1:25" x14ac:dyDescent="0.25">
      <c r="A7844" s="32" t="str">
        <f>IF(Weighting!$P$20&gt;0,B7844,"")</f>
        <v/>
      </c>
      <c r="B7844">
        <f>Weighting!$C$20</f>
        <v>2.1550000000000002</v>
      </c>
      <c r="C7844">
        <f>Weighting!$F$20</f>
        <v>0</v>
      </c>
      <c r="D7844" t="b">
        <f>IF(C7844=1,'Data Transformation'!$G$3+0.5*'Data Transformation'!$W$25,IF(C7845=1,D7845-'Data Transformation'!$W$25,FALSE))</f>
        <v>0</v>
      </c>
      <c r="E7844" t="str">
        <f t="array" ref="E7844">IF(ISLOGICAL(D7844),"",FREQUENCY(IF('Data Transformation'!$B$425:$B$8425='Bin Analysis'!$B7827,'Data Transformation'!$G$425:$G$8425),D7844))</f>
        <v/>
      </c>
      <c r="F7844" t="str">
        <f t="shared" si="978"/>
        <v/>
      </c>
      <c r="G7844">
        <f>Weighting!$H$20</f>
        <v>0</v>
      </c>
      <c r="H7844">
        <f t="array" ref="H7844">FREQUENCY(IF('Data Transformation'!$B$4:$B$8425=B7827,'Data Transformation'!$G$4:$G$8425),'Bin Analysis'!$B7844)</f>
        <v>2073</v>
      </c>
      <c r="I7844">
        <f t="shared" si="979"/>
        <v>0</v>
      </c>
      <c r="J7844">
        <f t="shared" si="980"/>
        <v>0</v>
      </c>
      <c r="K7844">
        <f>J7844*Weighting!$W$20</f>
        <v>0</v>
      </c>
      <c r="M7844" s="14"/>
    </row>
    <row r="7845" spans="1:25" x14ac:dyDescent="0.25">
      <c r="A7845" s="32" t="str">
        <f>IF(Weighting!$P$21&gt;0,B7845,"")</f>
        <v/>
      </c>
      <c r="B7845">
        <f>Weighting!$C$21</f>
        <v>2.2860000000000005</v>
      </c>
      <c r="C7845">
        <f>Weighting!$F$21</f>
        <v>0</v>
      </c>
      <c r="D7845" t="b">
        <f>IF(C7845=1,'Data Transformation'!$G$3+0.5*'Data Transformation'!$W$25,IF(C7846=1,D7846-'Data Transformation'!$W$25,FALSE))</f>
        <v>0</v>
      </c>
      <c r="E7845" t="str">
        <f t="array" ref="E7845">IF(ISLOGICAL(D7845),"",FREQUENCY(IF('Data Transformation'!$B$425:$B$8425='Bin Analysis'!$B7827,'Data Transformation'!$G$425:$G$8425),D7845))</f>
        <v/>
      </c>
      <c r="F7845" t="str">
        <f t="shared" si="978"/>
        <v/>
      </c>
      <c r="G7845">
        <f>Weighting!$H$21</f>
        <v>0</v>
      </c>
      <c r="H7845">
        <f t="array" ref="H7845">FREQUENCY(IF('Data Transformation'!$B$4:$B$8425=B7827,'Data Transformation'!$G$4:$G$8425),'Bin Analysis'!$B7845)</f>
        <v>2073</v>
      </c>
      <c r="I7845">
        <f t="shared" si="979"/>
        <v>0</v>
      </c>
      <c r="J7845">
        <f t="shared" si="980"/>
        <v>0</v>
      </c>
      <c r="K7845">
        <f>J7845*Weighting!$W$21</f>
        <v>0</v>
      </c>
      <c r="M7845" s="14"/>
    </row>
    <row r="7846" spans="1:25" x14ac:dyDescent="0.25">
      <c r="A7846" s="32" t="str">
        <f>IF(Weighting!$P$22&gt;0,B7846,"")</f>
        <v/>
      </c>
      <c r="B7846">
        <f>Weighting!$C$22</f>
        <v>2.4170000000000007</v>
      </c>
      <c r="C7846">
        <f>Weighting!$F$22</f>
        <v>0</v>
      </c>
      <c r="D7846" t="b">
        <f>IF(C7846=1,'Data Transformation'!$G$3+0.5*'Data Transformation'!$W$25,IF(C7847=1,D7847-'Data Transformation'!$W$25,FALSE))</f>
        <v>0</v>
      </c>
      <c r="E7846" t="str">
        <f t="array" ref="E7846">IF(ISLOGICAL(D7846),"",FREQUENCY(IF('Data Transformation'!$B$425:$B$8425='Bin Analysis'!$B7827,'Data Transformation'!$G$425:$G$8425),D7846))</f>
        <v/>
      </c>
      <c r="F7846" t="str">
        <f t="shared" si="978"/>
        <v/>
      </c>
      <c r="G7846">
        <f>Weighting!$H$22</f>
        <v>0</v>
      </c>
      <c r="H7846">
        <f t="array" ref="H7846">FREQUENCY(IF('Data Transformation'!$B$4:$B$8425=B7827,'Data Transformation'!$G$4:$G$8425),'Bin Analysis'!$B7846)</f>
        <v>2073</v>
      </c>
      <c r="I7846">
        <f t="shared" si="979"/>
        <v>0</v>
      </c>
      <c r="J7846">
        <f t="shared" si="980"/>
        <v>0</v>
      </c>
      <c r="K7846">
        <f>J7846*Weighting!$W$22</f>
        <v>0</v>
      </c>
      <c r="M7846" s="14"/>
    </row>
    <row r="7847" spans="1:25" x14ac:dyDescent="0.25">
      <c r="A7847" s="32" t="str">
        <f>IF(Weighting!$P$23&gt;0,B7847,"")</f>
        <v/>
      </c>
      <c r="B7847">
        <f>Weighting!$C$23</f>
        <v>2.5480000000000009</v>
      </c>
      <c r="C7847">
        <f>Weighting!$F$23</f>
        <v>0</v>
      </c>
      <c r="D7847" t="b">
        <f>IF(C7847=1,'Data Transformation'!$G$3+0.5*'Data Transformation'!$W$25,IF(C7848=1,D7848-'Data Transformation'!$W$25,FALSE))</f>
        <v>0</v>
      </c>
      <c r="E7847" t="str">
        <f t="array" ref="E7847">IF(ISLOGICAL(D7847),"",FREQUENCY(IF('Data Transformation'!$B$425:$B$8425='Bin Analysis'!$B7827,'Data Transformation'!$G$425:$G$8425),D7847))</f>
        <v/>
      </c>
      <c r="F7847" t="str">
        <f t="shared" si="978"/>
        <v/>
      </c>
      <c r="G7847">
        <f>Weighting!$H$23</f>
        <v>0</v>
      </c>
      <c r="H7847">
        <f t="array" ref="H7847">FREQUENCY(IF('Data Transformation'!$B$4:$B$8425=B7827,'Data Transformation'!$G$4:$G$8425),'Bin Analysis'!$B7847)</f>
        <v>2073</v>
      </c>
      <c r="I7847">
        <f t="shared" si="979"/>
        <v>0</v>
      </c>
      <c r="J7847">
        <f t="shared" si="980"/>
        <v>0</v>
      </c>
      <c r="K7847">
        <f>J7847*Weighting!$W$23</f>
        <v>0</v>
      </c>
      <c r="M7847" s="14"/>
    </row>
    <row r="7848" spans="1:25" x14ac:dyDescent="0.25">
      <c r="A7848" s="32" t="str">
        <f>IF(Weighting!$P$24&gt;0,B7848,"")</f>
        <v/>
      </c>
      <c r="B7848">
        <f>Weighting!$C$24</f>
        <v>2.6790000000000012</v>
      </c>
      <c r="C7848">
        <f>Weighting!$F$24</f>
        <v>0</v>
      </c>
      <c r="D7848" t="b">
        <f>IF(C7848=1,'Data Transformation'!$G$3+0.5*'Data Transformation'!$W$25,IF(C7849=1,D7849-'Data Transformation'!$W$25,FALSE))</f>
        <v>0</v>
      </c>
      <c r="E7848" t="str">
        <f t="array" ref="E7848">IF(ISLOGICAL(D7848),"",FREQUENCY(IF('Data Transformation'!$B$425:$B$8425='Bin Analysis'!$B7827,'Data Transformation'!$G$425:$G$8425),D7848))</f>
        <v/>
      </c>
      <c r="F7848" t="str">
        <f t="shared" si="978"/>
        <v/>
      </c>
      <c r="G7848">
        <f>Weighting!$H$24</f>
        <v>0</v>
      </c>
      <c r="H7848">
        <f t="array" ref="H7848">FREQUENCY(IF('Data Transformation'!$B$4:$B$8425=B7827,'Data Transformation'!$G$4:$G$8425),'Bin Analysis'!$B7848)</f>
        <v>2073</v>
      </c>
      <c r="I7848">
        <f t="shared" si="979"/>
        <v>0</v>
      </c>
      <c r="J7848">
        <f t="shared" si="980"/>
        <v>0</v>
      </c>
      <c r="K7848">
        <f>J7848*Weighting!$W$24</f>
        <v>0</v>
      </c>
      <c r="M7848" s="14"/>
    </row>
    <row r="7849" spans="1:25" x14ac:dyDescent="0.25">
      <c r="A7849" s="32" t="str">
        <f>IF(Weighting!$P$25&gt;0,B7849,"")</f>
        <v/>
      </c>
      <c r="B7849">
        <f>Weighting!$C$25</f>
        <v>2.8100000000000014</v>
      </c>
      <c r="C7849">
        <f>Weighting!$F$25</f>
        <v>0</v>
      </c>
      <c r="D7849" t="b">
        <f>IF(C7849=1,'Data Transformation'!$G$3+0.5*'Data Transformation'!$W$25,IF(C7850=1,D7850-'Data Transformation'!$W$25,FALSE))</f>
        <v>0</v>
      </c>
      <c r="E7849" t="str">
        <f t="array" ref="E7849">IF(ISLOGICAL(D7849),"",FREQUENCY(IF('Data Transformation'!$B$425:$B$8425='Bin Analysis'!$B7827,'Data Transformation'!$G$425:$G$8425),D7849))</f>
        <v/>
      </c>
      <c r="F7849" t="str">
        <f t="shared" si="978"/>
        <v/>
      </c>
      <c r="G7849">
        <f>Weighting!$H$25</f>
        <v>0</v>
      </c>
      <c r="H7849">
        <f t="array" ref="H7849">FREQUENCY(IF('Data Transformation'!$B$4:$B$8425=B7827,'Data Transformation'!$G$4:$G$8425),'Bin Analysis'!$B7849)</f>
        <v>2073</v>
      </c>
      <c r="I7849">
        <f t="shared" si="979"/>
        <v>0</v>
      </c>
      <c r="J7849">
        <f t="shared" si="980"/>
        <v>0</v>
      </c>
      <c r="K7849">
        <f>J7849*Weighting!$W$25</f>
        <v>0</v>
      </c>
      <c r="M7849" s="14"/>
    </row>
    <row r="7850" spans="1:25" x14ac:dyDescent="0.25">
      <c r="O7850"/>
      <c r="P7850"/>
      <c r="Q7850"/>
      <c r="R7850"/>
    </row>
    <row r="7851" spans="1:25" ht="23.25" x14ac:dyDescent="0.35">
      <c r="A7851" s="21" t="s">
        <v>0</v>
      </c>
      <c r="B7851" s="21" t="str">
        <f>IFERROR(VLOOKUP(C7851,'Data Transformation'!$L$6:$M$426,2,FALSE),"")</f>
        <v/>
      </c>
      <c r="C7851" s="21">
        <f>C7827+1</f>
        <v>327</v>
      </c>
      <c r="D7851" s="21"/>
      <c r="E7851" s="21"/>
      <c r="F7851" s="21"/>
      <c r="G7851" s="21"/>
      <c r="H7851" s="22"/>
      <c r="I7851" s="22"/>
      <c r="J7851" s="22"/>
      <c r="K7851" s="21"/>
      <c r="L7851" s="21" t="str">
        <f>B7851</f>
        <v/>
      </c>
      <c r="M7851" s="23" t="e">
        <f>INDEX('Data Transformation'!$O$4:$O$424,MATCH($B7851,'Data Transformation'!$M$4:$M$424,0),MATCH($M$2,'Data Transformation'!$O$3,0))</f>
        <v>#N/A</v>
      </c>
      <c r="N7851" s="27" t="e">
        <f>IF('Input and Summary Results'!$J$16="minimum",'Bin Analysis'!X7852/(M7851-1),'Bin Analysis'!Y7851/('Bin Analysis'!M7851-1))</f>
        <v>#N/A</v>
      </c>
      <c r="O7851" s="27" t="e">
        <f>IF(M7851=FALSE,NA(),(VLOOKUP(1,C7854:K7873,4,FALSE))/(M7851-1))</f>
        <v>#N/A</v>
      </c>
      <c r="P7851" s="27" t="e">
        <f>IF(M7851=FALSE,NA(),SUM(J7854:J7873)/Weighting!$S$5)</f>
        <v>#N/A</v>
      </c>
      <c r="Q7851" s="27" t="e">
        <f>IF(M7851=FALSE,NA(),SUM(K7854:K7873)/Weighting!$S$6)</f>
        <v>#N/A</v>
      </c>
      <c r="R7851" s="27" t="e">
        <f>IF(M7851=FALSE,NA(),(VLOOKUP(1,G7854:K7873,3,FALSE))/(M7851-1))</f>
        <v>#N/A</v>
      </c>
      <c r="S7851" s="22" t="e">
        <f>IF(M7851=FALSE,NA(),IF(SUM(J7854:J7873)=2,"yes","no"))</f>
        <v>#N/A</v>
      </c>
      <c r="X7851" s="2" cm="2">
        <f t="array" ref="X7851:X7852">FREQUENCY(IF('Data Transformation'!$B$425:$B$6424='Bin Analysis'!L7851,'Data Transformation'!$G$425:$G$6424),'Data Transformation'!$U$11)</f>
        <v>0</v>
      </c>
      <c r="Y7851" s="2" cm="2">
        <f t="array" ref="Y7851:Y7852">FREQUENCY(IF('Data Transformation'!$B$425:$B$6424='Bin Analysis'!L7851,'Data Transformation'!$G$425:$G$6424),'Data Transformation'!$U$12)</f>
        <v>0</v>
      </c>
    </row>
    <row r="7852" spans="1:25" x14ac:dyDescent="0.25">
      <c r="A7852" s="14" t="s">
        <v>67</v>
      </c>
      <c r="B7852" t="s">
        <v>47</v>
      </c>
      <c r="C7852" t="s">
        <v>5</v>
      </c>
      <c r="D7852" t="s">
        <v>100</v>
      </c>
      <c r="E7852" t="s">
        <v>101</v>
      </c>
      <c r="F7852" t="s">
        <v>102</v>
      </c>
      <c r="G7852" t="s">
        <v>70</v>
      </c>
      <c r="H7852" t="s">
        <v>31</v>
      </c>
      <c r="I7852" t="s">
        <v>32</v>
      </c>
      <c r="J7852" t="s">
        <v>46</v>
      </c>
      <c r="K7852" s="14" t="s">
        <v>45</v>
      </c>
      <c r="M7852" s="14"/>
      <c r="X7852" s="2">
        <v>0</v>
      </c>
      <c r="Y7852" s="2">
        <v>0</v>
      </c>
    </row>
    <row r="7853" spans="1:25" x14ac:dyDescent="0.25">
      <c r="A7853" s="32"/>
      <c r="D7853" t="b">
        <f>IF(C7853=1,'Data Transformation'!$G$3+0.5*'Data Transformation'!$W$25,IF(C7854=1,D7854-'Data Transformation'!$W$25,FALSE))</f>
        <v>0</v>
      </c>
      <c r="E7853" t="str">
        <f t="array" ref="E7853">IF(ISLOGICAL(D7853),"",FREQUENCY(IF('Data Transformation'!$B$425:$B$8425='Bin Analysis'!$B7851,'Data Transformation'!$G$425:$G$8425),D7853))</f>
        <v/>
      </c>
      <c r="F7853" t="str">
        <f>IF(ISLOGICAL(D7853),"",E7853-E7852)</f>
        <v/>
      </c>
      <c r="M7853" s="14"/>
    </row>
    <row r="7854" spans="1:25" x14ac:dyDescent="0.25">
      <c r="A7854" s="32">
        <f>IF(Weighting!$P$6&gt;0,B7854,"")</f>
        <v>0.32100000000000001</v>
      </c>
      <c r="B7854">
        <f>Weighting!$C$6</f>
        <v>0.32100000000000001</v>
      </c>
      <c r="C7854">
        <f>Weighting!$F$6</f>
        <v>0</v>
      </c>
      <c r="D7854" t="b">
        <f>IF(C7854=1,'Data Transformation'!$G$3+0.5*'Data Transformation'!$W$25,IF(C7855=1,D7855-'Data Transformation'!$W$25,FALSE))</f>
        <v>0</v>
      </c>
      <c r="E7854" t="str">
        <f t="array" ref="E7854">IF(ISLOGICAL(D7854),"",FREQUENCY(IF('Data Transformation'!$B$425:$B$8425='Bin Analysis'!$B7851,'Data Transformation'!$G$425:$G$8425),D7854))</f>
        <v/>
      </c>
      <c r="F7854" t="str">
        <f>IF(ISLOGICAL(D7854),"",E7854-E7853)</f>
        <v/>
      </c>
      <c r="G7854">
        <f>Weighting!$H$6</f>
        <v>1</v>
      </c>
      <c r="H7854">
        <f t="array" ref="H7854">FREQUENCY(IF('Data Transformation'!$B$4:$B$8425=B7851,'Data Transformation'!$G$4:$G$8425),'Bin Analysis'!$B7854)</f>
        <v>2073</v>
      </c>
      <c r="I7854">
        <f>H7854-H7853</f>
        <v>2073</v>
      </c>
      <c r="J7854">
        <f>IF(I7854=0,0,1)</f>
        <v>1</v>
      </c>
      <c r="K7854">
        <f>J7854*Weighting!$W$6</f>
        <v>1</v>
      </c>
      <c r="M7854" s="14"/>
    </row>
    <row r="7855" spans="1:25" x14ac:dyDescent="0.25">
      <c r="A7855" s="32">
        <f>IF(Weighting!$P$7&gt;0,B7855,"")</f>
        <v>0.45200000000000001</v>
      </c>
      <c r="B7855">
        <f>Weighting!$C$7</f>
        <v>0.45200000000000001</v>
      </c>
      <c r="C7855">
        <f>Weighting!$F$7</f>
        <v>0</v>
      </c>
      <c r="D7855" t="b">
        <f>IF(C7855=1,'Data Transformation'!$G$3+0.5*'Data Transformation'!$W$25,IF(C7856=1,D7856-'Data Transformation'!$W$25,FALSE))</f>
        <v>0</v>
      </c>
      <c r="E7855" t="str">
        <f t="array" ref="E7855">IF(ISLOGICAL(D7855),"",FREQUENCY(IF('Data Transformation'!$B$425:$B$8425='Bin Analysis'!$B7851,'Data Transformation'!$G$425:$G$8425),D7855))</f>
        <v/>
      </c>
      <c r="F7855" t="str">
        <f t="shared" ref="F7855:F7873" si="981">IF(ISLOGICAL(D7855),"",E7855-E7854)</f>
        <v/>
      </c>
      <c r="G7855">
        <f>Weighting!$H$7</f>
        <v>0</v>
      </c>
      <c r="H7855">
        <f t="array" ref="H7855">FREQUENCY(IF('Data Transformation'!$B$4:$B$8425=B7851,'Data Transformation'!$G$4:$G$8425),'Bin Analysis'!$B7855)</f>
        <v>2073</v>
      </c>
      <c r="I7855">
        <f t="shared" ref="I7855:I7873" si="982">H7855-H7854</f>
        <v>0</v>
      </c>
      <c r="J7855">
        <f>IF(I7855=0,0,1)</f>
        <v>0</v>
      </c>
      <c r="K7855">
        <f>J7855*Weighting!$W$7</f>
        <v>0</v>
      </c>
      <c r="M7855" s="14"/>
    </row>
    <row r="7856" spans="1:25" x14ac:dyDescent="0.25">
      <c r="A7856" s="32">
        <f>IF(Weighting!$P$8&gt;0,B7856,"")</f>
        <v>0.58299999999999996</v>
      </c>
      <c r="B7856">
        <f>Weighting!$C$8</f>
        <v>0.58299999999999996</v>
      </c>
      <c r="C7856">
        <f>Weighting!$F$8</f>
        <v>0</v>
      </c>
      <c r="D7856" t="b">
        <f>IF(C7856=1,'Data Transformation'!$G$3+0.5*'Data Transformation'!$W$25,IF(C7857=1,D7857-'Data Transformation'!$W$25,FALSE))</f>
        <v>0</v>
      </c>
      <c r="E7856" t="str">
        <f t="array" ref="E7856">IF(ISLOGICAL(D7856),"",FREQUENCY(IF('Data Transformation'!$B$425:$B$8425='Bin Analysis'!$B7851,'Data Transformation'!$G$425:$G$8425),D7856))</f>
        <v/>
      </c>
      <c r="F7856" t="str">
        <f t="shared" si="981"/>
        <v/>
      </c>
      <c r="G7856">
        <f>Weighting!$H$8</f>
        <v>0</v>
      </c>
      <c r="H7856">
        <f t="array" ref="H7856">FREQUENCY(IF('Data Transformation'!$B$4:$B$8425=B7851,'Data Transformation'!$G$4:$G$8425),'Bin Analysis'!$B7856)</f>
        <v>2073</v>
      </c>
      <c r="I7856">
        <f t="shared" si="982"/>
        <v>0</v>
      </c>
      <c r="J7856">
        <f t="shared" ref="J7856:J7873" si="983">IF(I7856=0,0,1)</f>
        <v>0</v>
      </c>
      <c r="K7856">
        <f>J7856*Weighting!$W$8</f>
        <v>0</v>
      </c>
      <c r="M7856" s="14"/>
    </row>
    <row r="7857" spans="1:13" x14ac:dyDescent="0.25">
      <c r="A7857" s="32">
        <f>IF(Weighting!$P$9&gt;0,B7857,"")</f>
        <v>0.71399999999999997</v>
      </c>
      <c r="B7857" s="50">
        <f>Weighting!$C$9</f>
        <v>0.71399999999999997</v>
      </c>
      <c r="C7857">
        <f>Weighting!$F$9</f>
        <v>0</v>
      </c>
      <c r="D7857" t="b">
        <f>IF(C7857=1,'Data Transformation'!$G$3+0.5*'Data Transformation'!$W$25,IF(C7858=1,D7858-'Data Transformation'!$W$25,FALSE))</f>
        <v>0</v>
      </c>
      <c r="E7857" t="str">
        <f t="array" ref="E7857">IF(ISLOGICAL(D7857),"",FREQUENCY(IF('Data Transformation'!$B$425:$B$8425='Bin Analysis'!$B7851,'Data Transformation'!$G$425:$G$8425),D7857))</f>
        <v/>
      </c>
      <c r="F7857" t="str">
        <f t="shared" si="981"/>
        <v/>
      </c>
      <c r="G7857">
        <f>Weighting!$H$9</f>
        <v>0</v>
      </c>
      <c r="H7857">
        <f t="array" ref="H7857">FREQUENCY(IF('Data Transformation'!$B$4:$B$8425=B7851,'Data Transformation'!$G$4:$G$8425),'Bin Analysis'!$B7857)</f>
        <v>2073</v>
      </c>
      <c r="I7857">
        <f t="shared" si="982"/>
        <v>0</v>
      </c>
      <c r="J7857">
        <f t="shared" si="983"/>
        <v>0</v>
      </c>
      <c r="K7857">
        <f>J7857*Weighting!$W$9</f>
        <v>0</v>
      </c>
      <c r="M7857" s="14"/>
    </row>
    <row r="7858" spans="1:13" x14ac:dyDescent="0.25">
      <c r="A7858" s="32">
        <f>IF(Weighting!$P$10&gt;0,B7858,"")</f>
        <v>0.84499999999999997</v>
      </c>
      <c r="B7858">
        <f>Weighting!$C$10</f>
        <v>0.84499999999999997</v>
      </c>
      <c r="C7858">
        <f>Weighting!$F$10</f>
        <v>0</v>
      </c>
      <c r="D7858" t="b">
        <f>IF(C7858=1,'Data Transformation'!$G$3+0.5*'Data Transformation'!$W$25,IF(C7859=1,D7859-'Data Transformation'!$W$25,FALSE))</f>
        <v>0</v>
      </c>
      <c r="E7858" t="str">
        <f t="array" ref="E7858">IF(ISLOGICAL(D7858),"",FREQUENCY(IF('Data Transformation'!$B$425:$B$8425='Bin Analysis'!$B7851,'Data Transformation'!$G$425:$G$8425),D7858))</f>
        <v/>
      </c>
      <c r="F7858" t="str">
        <f t="shared" si="981"/>
        <v/>
      </c>
      <c r="G7858">
        <f>Weighting!$H$10</f>
        <v>0</v>
      </c>
      <c r="H7858">
        <f t="array" ref="H7858">FREQUENCY(IF('Data Transformation'!$B$4:$B$8425=B7851,'Data Transformation'!$G$4:$G$8425),'Bin Analysis'!$B7858)</f>
        <v>2073</v>
      </c>
      <c r="I7858">
        <f t="shared" si="982"/>
        <v>0</v>
      </c>
      <c r="J7858">
        <f t="shared" si="983"/>
        <v>0</v>
      </c>
      <c r="K7858">
        <f>J7858*Weighting!$W$10</f>
        <v>0</v>
      </c>
      <c r="M7858" s="14"/>
    </row>
    <row r="7859" spans="1:13" x14ac:dyDescent="0.25">
      <c r="A7859" s="32">
        <f>IF(Weighting!$P$11&gt;0,B7859,"")</f>
        <v>0.97599999999999998</v>
      </c>
      <c r="B7859">
        <f>Weighting!$C$11</f>
        <v>0.97599999999999998</v>
      </c>
      <c r="C7859">
        <f>Weighting!$F$11</f>
        <v>0</v>
      </c>
      <c r="D7859">
        <f>IF(C7859=1,'Data Transformation'!$G$3+0.5*'Data Transformation'!$W$25,IF(C7860=1,D7860-'Data Transformation'!$W$25,FALSE))</f>
        <v>0.86899999999999999</v>
      </c>
      <c r="E7859">
        <f t="array" ref="E7859">IF(ISLOGICAL(D7859),"",FREQUENCY(IF('Data Transformation'!$B$425:$B$8425='Bin Analysis'!$B7851,'Data Transformation'!$G$425:$G$8425),D7859))</f>
        <v>2001</v>
      </c>
      <c r="F7859" t="e">
        <f t="shared" si="981"/>
        <v>#VALUE!</v>
      </c>
      <c r="G7859">
        <f>Weighting!$H$11</f>
        <v>0</v>
      </c>
      <c r="H7859">
        <f t="array" ref="H7859">FREQUENCY(IF('Data Transformation'!$B$4:$B$8425=B7851,'Data Transformation'!$G$4:$G$8425),'Bin Analysis'!$B7859)</f>
        <v>2073</v>
      </c>
      <c r="I7859">
        <f t="shared" si="982"/>
        <v>0</v>
      </c>
      <c r="J7859">
        <f t="shared" si="983"/>
        <v>0</v>
      </c>
      <c r="K7859">
        <f>J7859*Weighting!$W$11</f>
        <v>0</v>
      </c>
      <c r="M7859" s="14"/>
    </row>
    <row r="7860" spans="1:13" x14ac:dyDescent="0.25">
      <c r="A7860" s="32">
        <f>IF(Weighting!$P$12&gt;0,B7860,"")</f>
        <v>1.107</v>
      </c>
      <c r="B7860">
        <f>Weighting!$C$12</f>
        <v>1.107</v>
      </c>
      <c r="C7860">
        <f>Weighting!$F$12</f>
        <v>1</v>
      </c>
      <c r="D7860">
        <f>IF(C7860=1,'Data Transformation'!$G$3+0.5*'Data Transformation'!$W$25,IF(C7861=1,D7861-'Data Transformation'!$W$25,FALSE))</f>
        <v>1.131</v>
      </c>
      <c r="E7860">
        <f t="array" ref="E7860">IF(ISLOGICAL(D7860),"",FREQUENCY(IF('Data Transformation'!$B$425:$B$8425='Bin Analysis'!$B7851,'Data Transformation'!$G$425:$G$8425),D7860))</f>
        <v>2001</v>
      </c>
      <c r="F7860">
        <f t="shared" si="981"/>
        <v>0</v>
      </c>
      <c r="G7860">
        <f>Weighting!$H$12</f>
        <v>0</v>
      </c>
      <c r="H7860">
        <f t="array" ref="H7860">FREQUENCY(IF('Data Transformation'!$B$4:$B$8425=B7851,'Data Transformation'!$G$4:$G$8425),'Bin Analysis'!$B7860)</f>
        <v>2073</v>
      </c>
      <c r="I7860">
        <f t="shared" si="982"/>
        <v>0</v>
      </c>
      <c r="J7860">
        <f t="shared" si="983"/>
        <v>0</v>
      </c>
      <c r="K7860">
        <f>J7860*Weighting!$W$12</f>
        <v>0</v>
      </c>
      <c r="M7860" s="14"/>
    </row>
    <row r="7861" spans="1:13" x14ac:dyDescent="0.25">
      <c r="A7861" s="32">
        <f>IF(Weighting!$P$13&gt;0,B7861,"")</f>
        <v>1.238</v>
      </c>
      <c r="B7861">
        <f>Weighting!$C$13</f>
        <v>1.238</v>
      </c>
      <c r="C7861">
        <f>Weighting!$F$13</f>
        <v>0</v>
      </c>
      <c r="D7861" t="b">
        <f>IF(C7861=1,'Data Transformation'!$G$3+0.5*'Data Transformation'!$W$25,IF(C7862=1,D7862-'Data Transformation'!$W$25,FALSE))</f>
        <v>0</v>
      </c>
      <c r="E7861" t="str">
        <f t="array" ref="E7861">IF(ISLOGICAL(D7861),"",FREQUENCY(IF('Data Transformation'!$B$425:$B$8425='Bin Analysis'!$B7851,'Data Transformation'!$G$425:$G$8425),D7861))</f>
        <v/>
      </c>
      <c r="F7861" t="str">
        <f t="shared" si="981"/>
        <v/>
      </c>
      <c r="G7861">
        <f>Weighting!$H$13</f>
        <v>0</v>
      </c>
      <c r="H7861">
        <f t="array" ref="H7861">FREQUENCY(IF('Data Transformation'!$B$4:$B$8425=B7851,'Data Transformation'!$G$4:$G$8425),'Bin Analysis'!$B7861)</f>
        <v>2073</v>
      </c>
      <c r="I7861">
        <f t="shared" si="982"/>
        <v>0</v>
      </c>
      <c r="J7861">
        <f t="shared" si="983"/>
        <v>0</v>
      </c>
      <c r="K7861">
        <f>J7861*Weighting!$W$13</f>
        <v>0</v>
      </c>
      <c r="M7861" s="14"/>
    </row>
    <row r="7862" spans="1:13" x14ac:dyDescent="0.25">
      <c r="A7862" s="32">
        <f>IF(Weighting!$P$14&gt;0,B7862,"")</f>
        <v>1.369</v>
      </c>
      <c r="B7862">
        <f>Weighting!$C$14</f>
        <v>1.369</v>
      </c>
      <c r="C7862">
        <f>Weighting!$F$14</f>
        <v>0</v>
      </c>
      <c r="D7862" t="b">
        <f>IF(C7862=1,'Data Transformation'!$G$3+0.5*'Data Transformation'!$W$25,IF(C7863=1,D7863-'Data Transformation'!$W$25,FALSE))</f>
        <v>0</v>
      </c>
      <c r="E7862" t="str">
        <f t="array" ref="E7862">IF(ISLOGICAL(D7862),"",FREQUENCY(IF('Data Transformation'!$B$425:$B$8425='Bin Analysis'!$B7851,'Data Transformation'!$G$425:$G$8425),D7862))</f>
        <v/>
      </c>
      <c r="F7862" t="str">
        <f t="shared" si="981"/>
        <v/>
      </c>
      <c r="G7862">
        <f>Weighting!$H$14</f>
        <v>0</v>
      </c>
      <c r="H7862">
        <f t="array" ref="H7862">FREQUENCY(IF('Data Transformation'!$B$4:$B$8425=B7851,'Data Transformation'!$G$4:$G$8425),'Bin Analysis'!$B7862)</f>
        <v>2073</v>
      </c>
      <c r="I7862">
        <f t="shared" si="982"/>
        <v>0</v>
      </c>
      <c r="J7862">
        <f t="shared" si="983"/>
        <v>0</v>
      </c>
      <c r="K7862">
        <f>J7862*Weighting!$W$14</f>
        <v>0</v>
      </c>
      <c r="M7862" s="14"/>
    </row>
    <row r="7863" spans="1:13" x14ac:dyDescent="0.25">
      <c r="A7863" s="32">
        <f>IF(Weighting!$P$15&gt;0,B7863,"")</f>
        <v>1.5000009999999999</v>
      </c>
      <c r="B7863">
        <f>Weighting!$C$15</f>
        <v>1.5000009999999999</v>
      </c>
      <c r="C7863">
        <f>Weighting!$F$15</f>
        <v>0</v>
      </c>
      <c r="D7863" t="b">
        <f>IF(C7863=1,'Data Transformation'!$G$3+0.5*'Data Transformation'!$W$25,IF(C7864=1,D7864-'Data Transformation'!$W$25,FALSE))</f>
        <v>0</v>
      </c>
      <c r="E7863" t="str">
        <f t="array" ref="E7863">IF(ISLOGICAL(D7863),"",FREQUENCY(IF('Data Transformation'!$B$425:$B$8425='Bin Analysis'!$B7851,'Data Transformation'!$G$425:$G$8425),D7863))</f>
        <v/>
      </c>
      <c r="F7863" t="str">
        <f t="shared" si="981"/>
        <v/>
      </c>
      <c r="G7863">
        <f>Weighting!$H$15</f>
        <v>0</v>
      </c>
      <c r="H7863">
        <f t="array" ref="H7863">FREQUENCY(IF('Data Transformation'!$B$4:$B$8425=B7851,'Data Transformation'!$G$4:$G$8425),'Bin Analysis'!$B7863)</f>
        <v>2073</v>
      </c>
      <c r="I7863">
        <f t="shared" si="982"/>
        <v>0</v>
      </c>
      <c r="J7863">
        <f t="shared" si="983"/>
        <v>0</v>
      </c>
      <c r="K7863">
        <f>J7863*Weighting!$W$15</f>
        <v>0</v>
      </c>
      <c r="M7863" s="14"/>
    </row>
    <row r="7864" spans="1:13" x14ac:dyDescent="0.25">
      <c r="A7864" s="32" t="str">
        <f>IF(Weighting!$P$16&gt;0,B7864,"")</f>
        <v/>
      </c>
      <c r="B7864">
        <f>Weighting!$C$16</f>
        <v>1.631</v>
      </c>
      <c r="C7864">
        <f>Weighting!$F$16</f>
        <v>0</v>
      </c>
      <c r="D7864" t="b">
        <f>IF(C7864=1,'Data Transformation'!$G$3+0.5*'Data Transformation'!$W$25,IF(C7865=1,D7865-'Data Transformation'!$W$25,FALSE))</f>
        <v>0</v>
      </c>
      <c r="E7864" t="str">
        <f t="array" ref="E7864">IF(ISLOGICAL(D7864),"",FREQUENCY(IF('Data Transformation'!$B$425:$B$8425='Bin Analysis'!$B7851,'Data Transformation'!$G$425:$G$8425),D7864))</f>
        <v/>
      </c>
      <c r="F7864" t="str">
        <f t="shared" si="981"/>
        <v/>
      </c>
      <c r="G7864">
        <f>Weighting!$H$16</f>
        <v>0</v>
      </c>
      <c r="H7864">
        <f t="array" ref="H7864">FREQUENCY(IF('Data Transformation'!$B$4:$B$8425=B7851,'Data Transformation'!$G$4:$G$8425),'Bin Analysis'!$B7864)</f>
        <v>2073</v>
      </c>
      <c r="I7864">
        <f t="shared" si="982"/>
        <v>0</v>
      </c>
      <c r="J7864">
        <f t="shared" si="983"/>
        <v>0</v>
      </c>
      <c r="K7864">
        <f>J7864*Weighting!$W$16</f>
        <v>0</v>
      </c>
      <c r="M7864" s="14"/>
    </row>
    <row r="7865" spans="1:13" x14ac:dyDescent="0.25">
      <c r="A7865" s="32" t="str">
        <f>IF(Weighting!$P$17&gt;0,B7865,"")</f>
        <v/>
      </c>
      <c r="B7865">
        <f>Weighting!$C$17</f>
        <v>1.762</v>
      </c>
      <c r="C7865">
        <f>Weighting!$F$17</f>
        <v>0</v>
      </c>
      <c r="D7865" t="b">
        <f>IF(C7865=1,'Data Transformation'!$G$3+0.5*'Data Transformation'!$W$25,IF(C7866=1,D7866-'Data Transformation'!$W$25,FALSE))</f>
        <v>0</v>
      </c>
      <c r="E7865" t="str">
        <f t="array" ref="E7865">IF(ISLOGICAL(D7865),"",FREQUENCY(IF('Data Transformation'!$B$425:$B$8425='Bin Analysis'!$B7851,'Data Transformation'!$G$425:$G$8425),D7865))</f>
        <v/>
      </c>
      <c r="F7865" t="str">
        <f t="shared" si="981"/>
        <v/>
      </c>
      <c r="G7865">
        <f>Weighting!$H$17</f>
        <v>0</v>
      </c>
      <c r="H7865">
        <f t="array" ref="H7865">FREQUENCY(IF('Data Transformation'!$B$4:$B$8425=B7851,'Data Transformation'!$G$4:$G$8425),'Bin Analysis'!$B7865)</f>
        <v>2073</v>
      </c>
      <c r="I7865">
        <f t="shared" si="982"/>
        <v>0</v>
      </c>
      <c r="J7865">
        <f t="shared" si="983"/>
        <v>0</v>
      </c>
      <c r="K7865">
        <f>J7865*Weighting!$W$17</f>
        <v>0</v>
      </c>
      <c r="M7865" s="14"/>
    </row>
    <row r="7866" spans="1:13" x14ac:dyDescent="0.25">
      <c r="A7866" s="32" t="str">
        <f>IF(Weighting!$P$18&gt;0,B7866,"")</f>
        <v/>
      </c>
      <c r="B7866">
        <f>Weighting!$C$18</f>
        <v>1.893</v>
      </c>
      <c r="C7866">
        <f>Weighting!$F$18</f>
        <v>0</v>
      </c>
      <c r="D7866" t="b">
        <f>IF(C7866=1,'Data Transformation'!$G$3+0.5*'Data Transformation'!$W$25,IF(C7867=1,D7867-'Data Transformation'!$W$25,FALSE))</f>
        <v>0</v>
      </c>
      <c r="E7866" t="str">
        <f t="array" ref="E7866">IF(ISLOGICAL(D7866),"",FREQUENCY(IF('Data Transformation'!$B$425:$B$8425='Bin Analysis'!$B7851,'Data Transformation'!$G$425:$G$8425),D7866))</f>
        <v/>
      </c>
      <c r="F7866" t="str">
        <f t="shared" si="981"/>
        <v/>
      </c>
      <c r="G7866">
        <f>Weighting!$H$18</f>
        <v>0</v>
      </c>
      <c r="H7866">
        <f t="array" ref="H7866">FREQUENCY(IF('Data Transformation'!$B$4:$B$8425=B7851,'Data Transformation'!$G$4:$G$8425),'Bin Analysis'!$B7866)</f>
        <v>2073</v>
      </c>
      <c r="I7866">
        <f t="shared" si="982"/>
        <v>0</v>
      </c>
      <c r="J7866">
        <f t="shared" si="983"/>
        <v>0</v>
      </c>
      <c r="K7866">
        <f>J7866*Weighting!$W$18</f>
        <v>0</v>
      </c>
      <c r="M7866" s="14"/>
    </row>
    <row r="7867" spans="1:13" x14ac:dyDescent="0.25">
      <c r="A7867" s="32" t="str">
        <f>IF(Weighting!$P$19&gt;0,B7867,"")</f>
        <v/>
      </c>
      <c r="B7867">
        <f>Weighting!$C$19</f>
        <v>2.024</v>
      </c>
      <c r="C7867">
        <f>Weighting!$F$19</f>
        <v>0</v>
      </c>
      <c r="D7867" t="b">
        <f>IF(C7867=1,'Data Transformation'!$G$3+0.5*'Data Transformation'!$W$25,IF(C7868=1,D7868-'Data Transformation'!$W$25,FALSE))</f>
        <v>0</v>
      </c>
      <c r="E7867" t="str">
        <f t="array" ref="E7867">IF(ISLOGICAL(D7867),"",FREQUENCY(IF('Data Transformation'!$B$425:$B$8425='Bin Analysis'!$B7851,'Data Transformation'!$G$425:$G$8425),D7867))</f>
        <v/>
      </c>
      <c r="F7867" t="str">
        <f t="shared" si="981"/>
        <v/>
      </c>
      <c r="G7867">
        <f>Weighting!$H$19</f>
        <v>0</v>
      </c>
      <c r="H7867">
        <f t="array" ref="H7867">FREQUENCY(IF('Data Transformation'!$B$4:$B$8425=B7851,'Data Transformation'!$G$4:$G$8425),'Bin Analysis'!$B7867)</f>
        <v>2073</v>
      </c>
      <c r="I7867">
        <f t="shared" si="982"/>
        <v>0</v>
      </c>
      <c r="J7867">
        <f t="shared" si="983"/>
        <v>0</v>
      </c>
      <c r="K7867">
        <f>J7867*Weighting!$W$19</f>
        <v>0</v>
      </c>
      <c r="M7867" s="14"/>
    </row>
    <row r="7868" spans="1:13" x14ac:dyDescent="0.25">
      <c r="A7868" s="32" t="str">
        <f>IF(Weighting!$P$20&gt;0,B7868,"")</f>
        <v/>
      </c>
      <c r="B7868">
        <f>Weighting!$C$20</f>
        <v>2.1550000000000002</v>
      </c>
      <c r="C7868">
        <f>Weighting!$F$20</f>
        <v>0</v>
      </c>
      <c r="D7868" t="b">
        <f>IF(C7868=1,'Data Transformation'!$G$3+0.5*'Data Transformation'!$W$25,IF(C7869=1,D7869-'Data Transformation'!$W$25,FALSE))</f>
        <v>0</v>
      </c>
      <c r="E7868" t="str">
        <f t="array" ref="E7868">IF(ISLOGICAL(D7868),"",FREQUENCY(IF('Data Transformation'!$B$425:$B$8425='Bin Analysis'!$B7851,'Data Transformation'!$G$425:$G$8425),D7868))</f>
        <v/>
      </c>
      <c r="F7868" t="str">
        <f t="shared" si="981"/>
        <v/>
      </c>
      <c r="G7868">
        <f>Weighting!$H$20</f>
        <v>0</v>
      </c>
      <c r="H7868">
        <f t="array" ref="H7868">FREQUENCY(IF('Data Transformation'!$B$4:$B$8425=B7851,'Data Transformation'!$G$4:$G$8425),'Bin Analysis'!$B7868)</f>
        <v>2073</v>
      </c>
      <c r="I7868">
        <f t="shared" si="982"/>
        <v>0</v>
      </c>
      <c r="J7868">
        <f t="shared" si="983"/>
        <v>0</v>
      </c>
      <c r="K7868">
        <f>J7868*Weighting!$W$20</f>
        <v>0</v>
      </c>
      <c r="M7868" s="14"/>
    </row>
    <row r="7869" spans="1:13" x14ac:dyDescent="0.25">
      <c r="A7869" s="32" t="str">
        <f>IF(Weighting!$P$21&gt;0,B7869,"")</f>
        <v/>
      </c>
      <c r="B7869">
        <f>Weighting!$C$21</f>
        <v>2.2860000000000005</v>
      </c>
      <c r="C7869">
        <f>Weighting!$F$21</f>
        <v>0</v>
      </c>
      <c r="D7869" t="b">
        <f>IF(C7869=1,'Data Transformation'!$G$3+0.5*'Data Transformation'!$W$25,IF(C7870=1,D7870-'Data Transformation'!$W$25,FALSE))</f>
        <v>0</v>
      </c>
      <c r="E7869" t="str">
        <f t="array" ref="E7869">IF(ISLOGICAL(D7869),"",FREQUENCY(IF('Data Transformation'!$B$425:$B$8425='Bin Analysis'!$B7851,'Data Transformation'!$G$425:$G$8425),D7869))</f>
        <v/>
      </c>
      <c r="F7869" t="str">
        <f t="shared" si="981"/>
        <v/>
      </c>
      <c r="G7869">
        <f>Weighting!$H$21</f>
        <v>0</v>
      </c>
      <c r="H7869">
        <f t="array" ref="H7869">FREQUENCY(IF('Data Transformation'!$B$4:$B$8425=B7851,'Data Transformation'!$G$4:$G$8425),'Bin Analysis'!$B7869)</f>
        <v>2073</v>
      </c>
      <c r="I7869">
        <f t="shared" si="982"/>
        <v>0</v>
      </c>
      <c r="J7869">
        <f t="shared" si="983"/>
        <v>0</v>
      </c>
      <c r="K7869">
        <f>J7869*Weighting!$W$21</f>
        <v>0</v>
      </c>
      <c r="M7869" s="14"/>
    </row>
    <row r="7870" spans="1:13" x14ac:dyDescent="0.25">
      <c r="A7870" s="32" t="str">
        <f>IF(Weighting!$P$22&gt;0,B7870,"")</f>
        <v/>
      </c>
      <c r="B7870">
        <f>Weighting!$C$22</f>
        <v>2.4170000000000007</v>
      </c>
      <c r="C7870">
        <f>Weighting!$F$22</f>
        <v>0</v>
      </c>
      <c r="D7870" t="b">
        <f>IF(C7870=1,'Data Transformation'!$G$3+0.5*'Data Transformation'!$W$25,IF(C7871=1,D7871-'Data Transformation'!$W$25,FALSE))</f>
        <v>0</v>
      </c>
      <c r="E7870" t="str">
        <f t="array" ref="E7870">IF(ISLOGICAL(D7870),"",FREQUENCY(IF('Data Transformation'!$B$425:$B$8425='Bin Analysis'!$B7851,'Data Transformation'!$G$425:$G$8425),D7870))</f>
        <v/>
      </c>
      <c r="F7870" t="str">
        <f t="shared" si="981"/>
        <v/>
      </c>
      <c r="G7870">
        <f>Weighting!$H$22</f>
        <v>0</v>
      </c>
      <c r="H7870">
        <f t="array" ref="H7870">FREQUENCY(IF('Data Transformation'!$B$4:$B$8425=B7851,'Data Transformation'!$G$4:$G$8425),'Bin Analysis'!$B7870)</f>
        <v>2073</v>
      </c>
      <c r="I7870">
        <f t="shared" si="982"/>
        <v>0</v>
      </c>
      <c r="J7870">
        <f t="shared" si="983"/>
        <v>0</v>
      </c>
      <c r="K7870">
        <f>J7870*Weighting!$W$22</f>
        <v>0</v>
      </c>
      <c r="M7870" s="14"/>
    </row>
    <row r="7871" spans="1:13" x14ac:dyDescent="0.25">
      <c r="A7871" s="32" t="str">
        <f>IF(Weighting!$P$23&gt;0,B7871,"")</f>
        <v/>
      </c>
      <c r="B7871">
        <f>Weighting!$C$23</f>
        <v>2.5480000000000009</v>
      </c>
      <c r="C7871">
        <f>Weighting!$F$23</f>
        <v>0</v>
      </c>
      <c r="D7871" t="b">
        <f>IF(C7871=1,'Data Transformation'!$G$3+0.5*'Data Transformation'!$W$25,IF(C7872=1,D7872-'Data Transformation'!$W$25,FALSE))</f>
        <v>0</v>
      </c>
      <c r="E7871" t="str">
        <f t="array" ref="E7871">IF(ISLOGICAL(D7871),"",FREQUENCY(IF('Data Transformation'!$B$425:$B$8425='Bin Analysis'!$B7851,'Data Transformation'!$G$425:$G$8425),D7871))</f>
        <v/>
      </c>
      <c r="F7871" t="str">
        <f t="shared" si="981"/>
        <v/>
      </c>
      <c r="G7871">
        <f>Weighting!$H$23</f>
        <v>0</v>
      </c>
      <c r="H7871">
        <f t="array" ref="H7871">FREQUENCY(IF('Data Transformation'!$B$4:$B$8425=B7851,'Data Transformation'!$G$4:$G$8425),'Bin Analysis'!$B7871)</f>
        <v>2073</v>
      </c>
      <c r="I7871">
        <f t="shared" si="982"/>
        <v>0</v>
      </c>
      <c r="J7871">
        <f t="shared" si="983"/>
        <v>0</v>
      </c>
      <c r="K7871">
        <f>J7871*Weighting!$W$23</f>
        <v>0</v>
      </c>
      <c r="M7871" s="14"/>
    </row>
    <row r="7872" spans="1:13" x14ac:dyDescent="0.25">
      <c r="A7872" s="32" t="str">
        <f>IF(Weighting!$P$24&gt;0,B7872,"")</f>
        <v/>
      </c>
      <c r="B7872">
        <f>Weighting!$C$24</f>
        <v>2.6790000000000012</v>
      </c>
      <c r="C7872">
        <f>Weighting!$F$24</f>
        <v>0</v>
      </c>
      <c r="D7872" t="b">
        <f>IF(C7872=1,'Data Transformation'!$G$3+0.5*'Data Transformation'!$W$25,IF(C7873=1,D7873-'Data Transformation'!$W$25,FALSE))</f>
        <v>0</v>
      </c>
      <c r="E7872" t="str">
        <f t="array" ref="E7872">IF(ISLOGICAL(D7872),"",FREQUENCY(IF('Data Transformation'!$B$425:$B$8425='Bin Analysis'!$B7851,'Data Transformation'!$G$425:$G$8425),D7872))</f>
        <v/>
      </c>
      <c r="F7872" t="str">
        <f t="shared" si="981"/>
        <v/>
      </c>
      <c r="G7872">
        <f>Weighting!$H$24</f>
        <v>0</v>
      </c>
      <c r="H7872">
        <f t="array" ref="H7872">FREQUENCY(IF('Data Transformation'!$B$4:$B$8425=B7851,'Data Transformation'!$G$4:$G$8425),'Bin Analysis'!$B7872)</f>
        <v>2073</v>
      </c>
      <c r="I7872">
        <f t="shared" si="982"/>
        <v>0</v>
      </c>
      <c r="J7872">
        <f t="shared" si="983"/>
        <v>0</v>
      </c>
      <c r="K7872">
        <f>J7872*Weighting!$W$24</f>
        <v>0</v>
      </c>
      <c r="M7872" s="14"/>
    </row>
    <row r="7873" spans="1:25" x14ac:dyDescent="0.25">
      <c r="A7873" s="32" t="str">
        <f>IF(Weighting!$P$25&gt;0,B7873,"")</f>
        <v/>
      </c>
      <c r="B7873">
        <f>Weighting!$C$25</f>
        <v>2.8100000000000014</v>
      </c>
      <c r="C7873">
        <f>Weighting!$F$25</f>
        <v>0</v>
      </c>
      <c r="D7873" t="b">
        <f>IF(C7873=1,'Data Transformation'!$G$3+0.5*'Data Transformation'!$W$25,IF(C7874=1,D7874-'Data Transformation'!$W$25,FALSE))</f>
        <v>0</v>
      </c>
      <c r="E7873" t="str">
        <f t="array" ref="E7873">IF(ISLOGICAL(D7873),"",FREQUENCY(IF('Data Transformation'!$B$425:$B$8425='Bin Analysis'!$B7851,'Data Transformation'!$G$425:$G$8425),D7873))</f>
        <v/>
      </c>
      <c r="F7873" t="str">
        <f t="shared" si="981"/>
        <v/>
      </c>
      <c r="G7873">
        <f>Weighting!$H$25</f>
        <v>0</v>
      </c>
      <c r="H7873">
        <f t="array" ref="H7873">FREQUENCY(IF('Data Transformation'!$B$4:$B$8425=B7851,'Data Transformation'!$G$4:$G$8425),'Bin Analysis'!$B7873)</f>
        <v>2073</v>
      </c>
      <c r="I7873">
        <f t="shared" si="982"/>
        <v>0</v>
      </c>
      <c r="J7873">
        <f t="shared" si="983"/>
        <v>0</v>
      </c>
      <c r="K7873">
        <f>J7873*Weighting!$W$25</f>
        <v>0</v>
      </c>
      <c r="M7873" s="14"/>
    </row>
    <row r="7874" spans="1:25" x14ac:dyDescent="0.25">
      <c r="O7874"/>
      <c r="P7874"/>
      <c r="Q7874"/>
      <c r="R7874"/>
    </row>
    <row r="7875" spans="1:25" ht="23.25" x14ac:dyDescent="0.35">
      <c r="A7875" s="21" t="s">
        <v>0</v>
      </c>
      <c r="B7875" s="21" t="str">
        <f>IFERROR(VLOOKUP(C7875,'Data Transformation'!$L$6:$M$426,2,FALSE),"")</f>
        <v/>
      </c>
      <c r="C7875" s="21">
        <f>C7851+1</f>
        <v>328</v>
      </c>
      <c r="D7875" s="21"/>
      <c r="E7875" s="21"/>
      <c r="F7875" s="21"/>
      <c r="G7875" s="21"/>
      <c r="H7875" s="22"/>
      <c r="I7875" s="22"/>
      <c r="J7875" s="22"/>
      <c r="K7875" s="21"/>
      <c r="L7875" s="21" t="str">
        <f>B7875</f>
        <v/>
      </c>
      <c r="M7875" s="23" t="e">
        <f>INDEX('Data Transformation'!$O$4:$O$424,MATCH($B7875,'Data Transformation'!$M$4:$M$424,0),MATCH($M$2,'Data Transformation'!$O$3,0))</f>
        <v>#N/A</v>
      </c>
      <c r="N7875" s="27" t="e">
        <f>IF('Input and Summary Results'!$J$16="minimum",'Bin Analysis'!X7876/(M7875-1),'Bin Analysis'!Y7875/('Bin Analysis'!M7875-1))</f>
        <v>#N/A</v>
      </c>
      <c r="O7875" s="27" t="e">
        <f>IF(M7875=FALSE,NA(),(VLOOKUP(1,C7878:K7897,4,FALSE))/(M7875-1))</f>
        <v>#N/A</v>
      </c>
      <c r="P7875" s="27" t="e">
        <f>IF(M7875=FALSE,NA(),SUM(J7878:J7897)/Weighting!$S$5)</f>
        <v>#N/A</v>
      </c>
      <c r="Q7875" s="27" t="e">
        <f>IF(M7875=FALSE,NA(),SUM(K7878:K7897)/Weighting!$S$6)</f>
        <v>#N/A</v>
      </c>
      <c r="R7875" s="27" t="e">
        <f>IF(M7875=FALSE,NA(),(VLOOKUP(1,G7878:K7897,3,FALSE))/(M7875-1))</f>
        <v>#N/A</v>
      </c>
      <c r="S7875" s="22" t="e">
        <f>IF(M7875=FALSE,NA(),IF(SUM(J7878:J7897)=2,"yes","no"))</f>
        <v>#N/A</v>
      </c>
      <c r="X7875" s="2" cm="2">
        <f t="array" ref="X7875:X7876">FREQUENCY(IF('Data Transformation'!$B$425:$B$6424='Bin Analysis'!L7875,'Data Transformation'!$G$425:$G$6424),'Data Transformation'!$U$11)</f>
        <v>0</v>
      </c>
      <c r="Y7875" s="2" cm="2">
        <f t="array" ref="Y7875:Y7876">FREQUENCY(IF('Data Transformation'!$B$425:$B$6424='Bin Analysis'!L7875,'Data Transformation'!$G$425:$G$6424),'Data Transformation'!$U$12)</f>
        <v>0</v>
      </c>
    </row>
    <row r="7876" spans="1:25" x14ac:dyDescent="0.25">
      <c r="A7876" s="14" t="s">
        <v>67</v>
      </c>
      <c r="B7876" t="s">
        <v>47</v>
      </c>
      <c r="C7876" t="s">
        <v>5</v>
      </c>
      <c r="D7876" t="s">
        <v>100</v>
      </c>
      <c r="E7876" t="s">
        <v>101</v>
      </c>
      <c r="F7876" t="s">
        <v>102</v>
      </c>
      <c r="G7876" t="s">
        <v>70</v>
      </c>
      <c r="H7876" t="s">
        <v>31</v>
      </c>
      <c r="I7876" t="s">
        <v>32</v>
      </c>
      <c r="J7876" t="s">
        <v>46</v>
      </c>
      <c r="K7876" s="14" t="s">
        <v>45</v>
      </c>
      <c r="M7876" s="14"/>
      <c r="X7876" s="2">
        <v>0</v>
      </c>
      <c r="Y7876" s="2">
        <v>0</v>
      </c>
    </row>
    <row r="7877" spans="1:25" x14ac:dyDescent="0.25">
      <c r="A7877" s="32"/>
      <c r="D7877" t="b">
        <f>IF(C7877=1,'Data Transformation'!$G$3+0.5*'Data Transformation'!$W$25,IF(C7878=1,D7878-'Data Transformation'!$W$25,FALSE))</f>
        <v>0</v>
      </c>
      <c r="E7877" t="str">
        <f t="array" ref="E7877">IF(ISLOGICAL(D7877),"",FREQUENCY(IF('Data Transformation'!$B$425:$B$8425='Bin Analysis'!$B7875,'Data Transformation'!$G$425:$G$8425),D7877))</f>
        <v/>
      </c>
      <c r="F7877" t="str">
        <f>IF(ISLOGICAL(D7877),"",E7877-E7876)</f>
        <v/>
      </c>
      <c r="M7877" s="14"/>
    </row>
    <row r="7878" spans="1:25" x14ac:dyDescent="0.25">
      <c r="A7878" s="32">
        <f>IF(Weighting!$P$6&gt;0,B7878,"")</f>
        <v>0.32100000000000001</v>
      </c>
      <c r="B7878">
        <f>Weighting!$C$6</f>
        <v>0.32100000000000001</v>
      </c>
      <c r="C7878">
        <f>Weighting!$F$6</f>
        <v>0</v>
      </c>
      <c r="D7878" t="b">
        <f>IF(C7878=1,'Data Transformation'!$G$3+0.5*'Data Transformation'!$W$25,IF(C7879=1,D7879-'Data Transformation'!$W$25,FALSE))</f>
        <v>0</v>
      </c>
      <c r="E7878" t="str">
        <f t="array" ref="E7878">IF(ISLOGICAL(D7878),"",FREQUENCY(IF('Data Transformation'!$B$425:$B$8425='Bin Analysis'!$B7875,'Data Transformation'!$G$425:$G$8425),D7878))</f>
        <v/>
      </c>
      <c r="F7878" t="str">
        <f>IF(ISLOGICAL(D7878),"",E7878-E7877)</f>
        <v/>
      </c>
      <c r="G7878">
        <f>Weighting!$H$6</f>
        <v>1</v>
      </c>
      <c r="H7878">
        <f t="array" ref="H7878">FREQUENCY(IF('Data Transformation'!$B$4:$B$8425=B7875,'Data Transformation'!$G$4:$G$8425),'Bin Analysis'!$B7878)</f>
        <v>2073</v>
      </c>
      <c r="I7878">
        <f>H7878-H7877</f>
        <v>2073</v>
      </c>
      <c r="J7878">
        <f>IF(I7878=0,0,1)</f>
        <v>1</v>
      </c>
      <c r="K7878">
        <f>J7878*Weighting!$W$6</f>
        <v>1</v>
      </c>
      <c r="M7878" s="14"/>
    </row>
    <row r="7879" spans="1:25" x14ac:dyDescent="0.25">
      <c r="A7879" s="32">
        <f>IF(Weighting!$P$7&gt;0,B7879,"")</f>
        <v>0.45200000000000001</v>
      </c>
      <c r="B7879">
        <f>Weighting!$C$7</f>
        <v>0.45200000000000001</v>
      </c>
      <c r="C7879">
        <f>Weighting!$F$7</f>
        <v>0</v>
      </c>
      <c r="D7879" t="b">
        <f>IF(C7879=1,'Data Transformation'!$G$3+0.5*'Data Transformation'!$W$25,IF(C7880=1,D7880-'Data Transformation'!$W$25,FALSE))</f>
        <v>0</v>
      </c>
      <c r="E7879" t="str">
        <f t="array" ref="E7879">IF(ISLOGICAL(D7879),"",FREQUENCY(IF('Data Transformation'!$B$425:$B$8425='Bin Analysis'!$B7875,'Data Transformation'!$G$425:$G$8425),D7879))</f>
        <v/>
      </c>
      <c r="F7879" t="str">
        <f t="shared" ref="F7879:F7897" si="984">IF(ISLOGICAL(D7879),"",E7879-E7878)</f>
        <v/>
      </c>
      <c r="G7879">
        <f>Weighting!$H$7</f>
        <v>0</v>
      </c>
      <c r="H7879">
        <f t="array" ref="H7879">FREQUENCY(IF('Data Transformation'!$B$4:$B$8425=B7875,'Data Transformation'!$G$4:$G$8425),'Bin Analysis'!$B7879)</f>
        <v>2073</v>
      </c>
      <c r="I7879">
        <f t="shared" ref="I7879:I7897" si="985">H7879-H7878</f>
        <v>0</v>
      </c>
      <c r="J7879">
        <f>IF(I7879=0,0,1)</f>
        <v>0</v>
      </c>
      <c r="K7879">
        <f>J7879*Weighting!$W$7</f>
        <v>0</v>
      </c>
      <c r="M7879" s="14"/>
    </row>
    <row r="7880" spans="1:25" x14ac:dyDescent="0.25">
      <c r="A7880" s="32">
        <f>IF(Weighting!$P$8&gt;0,B7880,"")</f>
        <v>0.58299999999999996</v>
      </c>
      <c r="B7880">
        <f>Weighting!$C$8</f>
        <v>0.58299999999999996</v>
      </c>
      <c r="C7880">
        <f>Weighting!$F$8</f>
        <v>0</v>
      </c>
      <c r="D7880" t="b">
        <f>IF(C7880=1,'Data Transformation'!$G$3+0.5*'Data Transformation'!$W$25,IF(C7881=1,D7881-'Data Transformation'!$W$25,FALSE))</f>
        <v>0</v>
      </c>
      <c r="E7880" t="str">
        <f t="array" ref="E7880">IF(ISLOGICAL(D7880),"",FREQUENCY(IF('Data Transformation'!$B$425:$B$8425='Bin Analysis'!$B7875,'Data Transformation'!$G$425:$G$8425),D7880))</f>
        <v/>
      </c>
      <c r="F7880" t="str">
        <f t="shared" si="984"/>
        <v/>
      </c>
      <c r="G7880">
        <f>Weighting!$H$8</f>
        <v>0</v>
      </c>
      <c r="H7880">
        <f t="array" ref="H7880">FREQUENCY(IF('Data Transformation'!$B$4:$B$8425=B7875,'Data Transformation'!$G$4:$G$8425),'Bin Analysis'!$B7880)</f>
        <v>2073</v>
      </c>
      <c r="I7880">
        <f t="shared" si="985"/>
        <v>0</v>
      </c>
      <c r="J7880">
        <f t="shared" ref="J7880:J7897" si="986">IF(I7880=0,0,1)</f>
        <v>0</v>
      </c>
      <c r="K7880">
        <f>J7880*Weighting!$W$8</f>
        <v>0</v>
      </c>
      <c r="M7880" s="14"/>
    </row>
    <row r="7881" spans="1:25" x14ac:dyDescent="0.25">
      <c r="A7881" s="32">
        <f>IF(Weighting!$P$9&gt;0,B7881,"")</f>
        <v>0.71399999999999997</v>
      </c>
      <c r="B7881" s="50">
        <f>Weighting!$C$9</f>
        <v>0.71399999999999997</v>
      </c>
      <c r="C7881">
        <f>Weighting!$F$9</f>
        <v>0</v>
      </c>
      <c r="D7881" t="b">
        <f>IF(C7881=1,'Data Transformation'!$G$3+0.5*'Data Transformation'!$W$25,IF(C7882=1,D7882-'Data Transformation'!$W$25,FALSE))</f>
        <v>0</v>
      </c>
      <c r="E7881" t="str">
        <f t="array" ref="E7881">IF(ISLOGICAL(D7881),"",FREQUENCY(IF('Data Transformation'!$B$425:$B$8425='Bin Analysis'!$B7875,'Data Transformation'!$G$425:$G$8425),D7881))</f>
        <v/>
      </c>
      <c r="F7881" t="str">
        <f t="shared" si="984"/>
        <v/>
      </c>
      <c r="G7881">
        <f>Weighting!$H$9</f>
        <v>0</v>
      </c>
      <c r="H7881">
        <f t="array" ref="H7881">FREQUENCY(IF('Data Transformation'!$B$4:$B$8425=B7875,'Data Transformation'!$G$4:$G$8425),'Bin Analysis'!$B7881)</f>
        <v>2073</v>
      </c>
      <c r="I7881">
        <f t="shared" si="985"/>
        <v>0</v>
      </c>
      <c r="J7881">
        <f t="shared" si="986"/>
        <v>0</v>
      </c>
      <c r="K7881">
        <f>J7881*Weighting!$W$9</f>
        <v>0</v>
      </c>
      <c r="M7881" s="14"/>
    </row>
    <row r="7882" spans="1:25" x14ac:dyDescent="0.25">
      <c r="A7882" s="32">
        <f>IF(Weighting!$P$10&gt;0,B7882,"")</f>
        <v>0.84499999999999997</v>
      </c>
      <c r="B7882">
        <f>Weighting!$C$10</f>
        <v>0.84499999999999997</v>
      </c>
      <c r="C7882">
        <f>Weighting!$F$10</f>
        <v>0</v>
      </c>
      <c r="D7882" t="b">
        <f>IF(C7882=1,'Data Transformation'!$G$3+0.5*'Data Transformation'!$W$25,IF(C7883=1,D7883-'Data Transformation'!$W$25,FALSE))</f>
        <v>0</v>
      </c>
      <c r="E7882" t="str">
        <f t="array" ref="E7882">IF(ISLOGICAL(D7882),"",FREQUENCY(IF('Data Transformation'!$B$425:$B$8425='Bin Analysis'!$B7875,'Data Transformation'!$G$425:$G$8425),D7882))</f>
        <v/>
      </c>
      <c r="F7882" t="str">
        <f t="shared" si="984"/>
        <v/>
      </c>
      <c r="G7882">
        <f>Weighting!$H$10</f>
        <v>0</v>
      </c>
      <c r="H7882">
        <f t="array" ref="H7882">FREQUENCY(IF('Data Transformation'!$B$4:$B$8425=B7875,'Data Transformation'!$G$4:$G$8425),'Bin Analysis'!$B7882)</f>
        <v>2073</v>
      </c>
      <c r="I7882">
        <f t="shared" si="985"/>
        <v>0</v>
      </c>
      <c r="J7882">
        <f t="shared" si="986"/>
        <v>0</v>
      </c>
      <c r="K7882">
        <f>J7882*Weighting!$W$10</f>
        <v>0</v>
      </c>
      <c r="M7882" s="14"/>
    </row>
    <row r="7883" spans="1:25" x14ac:dyDescent="0.25">
      <c r="A7883" s="32">
        <f>IF(Weighting!$P$11&gt;0,B7883,"")</f>
        <v>0.97599999999999998</v>
      </c>
      <c r="B7883">
        <f>Weighting!$C$11</f>
        <v>0.97599999999999998</v>
      </c>
      <c r="C7883">
        <f>Weighting!$F$11</f>
        <v>0</v>
      </c>
      <c r="D7883">
        <f>IF(C7883=1,'Data Transformation'!$G$3+0.5*'Data Transformation'!$W$25,IF(C7884=1,D7884-'Data Transformation'!$W$25,FALSE))</f>
        <v>0.86899999999999999</v>
      </c>
      <c r="E7883">
        <f t="array" ref="E7883">IF(ISLOGICAL(D7883),"",FREQUENCY(IF('Data Transformation'!$B$425:$B$8425='Bin Analysis'!$B7875,'Data Transformation'!$G$425:$G$8425),D7883))</f>
        <v>2001</v>
      </c>
      <c r="F7883" t="e">
        <f t="shared" si="984"/>
        <v>#VALUE!</v>
      </c>
      <c r="G7883">
        <f>Weighting!$H$11</f>
        <v>0</v>
      </c>
      <c r="H7883">
        <f t="array" ref="H7883">FREQUENCY(IF('Data Transformation'!$B$4:$B$8425=B7875,'Data Transformation'!$G$4:$G$8425),'Bin Analysis'!$B7883)</f>
        <v>2073</v>
      </c>
      <c r="I7883">
        <f t="shared" si="985"/>
        <v>0</v>
      </c>
      <c r="J7883">
        <f t="shared" si="986"/>
        <v>0</v>
      </c>
      <c r="K7883">
        <f>J7883*Weighting!$W$11</f>
        <v>0</v>
      </c>
      <c r="M7883" s="14"/>
    </row>
    <row r="7884" spans="1:25" x14ac:dyDescent="0.25">
      <c r="A7884" s="32">
        <f>IF(Weighting!$P$12&gt;0,B7884,"")</f>
        <v>1.107</v>
      </c>
      <c r="B7884">
        <f>Weighting!$C$12</f>
        <v>1.107</v>
      </c>
      <c r="C7884">
        <f>Weighting!$F$12</f>
        <v>1</v>
      </c>
      <c r="D7884">
        <f>IF(C7884=1,'Data Transformation'!$G$3+0.5*'Data Transformation'!$W$25,IF(C7885=1,D7885-'Data Transformation'!$W$25,FALSE))</f>
        <v>1.131</v>
      </c>
      <c r="E7884">
        <f t="array" ref="E7884">IF(ISLOGICAL(D7884),"",FREQUENCY(IF('Data Transformation'!$B$425:$B$8425='Bin Analysis'!$B7875,'Data Transformation'!$G$425:$G$8425),D7884))</f>
        <v>2001</v>
      </c>
      <c r="F7884">
        <f t="shared" si="984"/>
        <v>0</v>
      </c>
      <c r="G7884">
        <f>Weighting!$H$12</f>
        <v>0</v>
      </c>
      <c r="H7884">
        <f t="array" ref="H7884">FREQUENCY(IF('Data Transformation'!$B$4:$B$8425=B7875,'Data Transformation'!$G$4:$G$8425),'Bin Analysis'!$B7884)</f>
        <v>2073</v>
      </c>
      <c r="I7884">
        <f t="shared" si="985"/>
        <v>0</v>
      </c>
      <c r="J7884">
        <f t="shared" si="986"/>
        <v>0</v>
      </c>
      <c r="K7884">
        <f>J7884*Weighting!$W$12</f>
        <v>0</v>
      </c>
      <c r="M7884" s="14"/>
    </row>
    <row r="7885" spans="1:25" x14ac:dyDescent="0.25">
      <c r="A7885" s="32">
        <f>IF(Weighting!$P$13&gt;0,B7885,"")</f>
        <v>1.238</v>
      </c>
      <c r="B7885">
        <f>Weighting!$C$13</f>
        <v>1.238</v>
      </c>
      <c r="C7885">
        <f>Weighting!$F$13</f>
        <v>0</v>
      </c>
      <c r="D7885" t="b">
        <f>IF(C7885=1,'Data Transformation'!$G$3+0.5*'Data Transformation'!$W$25,IF(C7886=1,D7886-'Data Transformation'!$W$25,FALSE))</f>
        <v>0</v>
      </c>
      <c r="E7885" t="str">
        <f t="array" ref="E7885">IF(ISLOGICAL(D7885),"",FREQUENCY(IF('Data Transformation'!$B$425:$B$8425='Bin Analysis'!$B7875,'Data Transformation'!$G$425:$G$8425),D7885))</f>
        <v/>
      </c>
      <c r="F7885" t="str">
        <f t="shared" si="984"/>
        <v/>
      </c>
      <c r="G7885">
        <f>Weighting!$H$13</f>
        <v>0</v>
      </c>
      <c r="H7885">
        <f t="array" ref="H7885">FREQUENCY(IF('Data Transformation'!$B$4:$B$8425=B7875,'Data Transformation'!$G$4:$G$8425),'Bin Analysis'!$B7885)</f>
        <v>2073</v>
      </c>
      <c r="I7885">
        <f t="shared" si="985"/>
        <v>0</v>
      </c>
      <c r="J7885">
        <f t="shared" si="986"/>
        <v>0</v>
      </c>
      <c r="K7885">
        <f>J7885*Weighting!$W$13</f>
        <v>0</v>
      </c>
      <c r="M7885" s="14"/>
    </row>
    <row r="7886" spans="1:25" x14ac:dyDescent="0.25">
      <c r="A7886" s="32">
        <f>IF(Weighting!$P$14&gt;0,B7886,"")</f>
        <v>1.369</v>
      </c>
      <c r="B7886">
        <f>Weighting!$C$14</f>
        <v>1.369</v>
      </c>
      <c r="C7886">
        <f>Weighting!$F$14</f>
        <v>0</v>
      </c>
      <c r="D7886" t="b">
        <f>IF(C7886=1,'Data Transformation'!$G$3+0.5*'Data Transformation'!$W$25,IF(C7887=1,D7887-'Data Transformation'!$W$25,FALSE))</f>
        <v>0</v>
      </c>
      <c r="E7886" t="str">
        <f t="array" ref="E7886">IF(ISLOGICAL(D7886),"",FREQUENCY(IF('Data Transformation'!$B$425:$B$8425='Bin Analysis'!$B7875,'Data Transformation'!$G$425:$G$8425),D7886))</f>
        <v/>
      </c>
      <c r="F7886" t="str">
        <f t="shared" si="984"/>
        <v/>
      </c>
      <c r="G7886">
        <f>Weighting!$H$14</f>
        <v>0</v>
      </c>
      <c r="H7886">
        <f t="array" ref="H7886">FREQUENCY(IF('Data Transformation'!$B$4:$B$8425=B7875,'Data Transformation'!$G$4:$G$8425),'Bin Analysis'!$B7886)</f>
        <v>2073</v>
      </c>
      <c r="I7886">
        <f t="shared" si="985"/>
        <v>0</v>
      </c>
      <c r="J7886">
        <f t="shared" si="986"/>
        <v>0</v>
      </c>
      <c r="K7886">
        <f>J7886*Weighting!$W$14</f>
        <v>0</v>
      </c>
      <c r="M7886" s="14"/>
    </row>
    <row r="7887" spans="1:25" x14ac:dyDescent="0.25">
      <c r="A7887" s="32">
        <f>IF(Weighting!$P$15&gt;0,B7887,"")</f>
        <v>1.5000009999999999</v>
      </c>
      <c r="B7887">
        <f>Weighting!$C$15</f>
        <v>1.5000009999999999</v>
      </c>
      <c r="C7887">
        <f>Weighting!$F$15</f>
        <v>0</v>
      </c>
      <c r="D7887" t="b">
        <f>IF(C7887=1,'Data Transformation'!$G$3+0.5*'Data Transformation'!$W$25,IF(C7888=1,D7888-'Data Transformation'!$W$25,FALSE))</f>
        <v>0</v>
      </c>
      <c r="E7887" t="str">
        <f t="array" ref="E7887">IF(ISLOGICAL(D7887),"",FREQUENCY(IF('Data Transformation'!$B$425:$B$8425='Bin Analysis'!$B7875,'Data Transformation'!$G$425:$G$8425),D7887))</f>
        <v/>
      </c>
      <c r="F7887" t="str">
        <f t="shared" si="984"/>
        <v/>
      </c>
      <c r="G7887">
        <f>Weighting!$H$15</f>
        <v>0</v>
      </c>
      <c r="H7887">
        <f t="array" ref="H7887">FREQUENCY(IF('Data Transformation'!$B$4:$B$8425=B7875,'Data Transformation'!$G$4:$G$8425),'Bin Analysis'!$B7887)</f>
        <v>2073</v>
      </c>
      <c r="I7887">
        <f t="shared" si="985"/>
        <v>0</v>
      </c>
      <c r="J7887">
        <f t="shared" si="986"/>
        <v>0</v>
      </c>
      <c r="K7887">
        <f>J7887*Weighting!$W$15</f>
        <v>0</v>
      </c>
      <c r="M7887" s="14"/>
    </row>
    <row r="7888" spans="1:25" x14ac:dyDescent="0.25">
      <c r="A7888" s="32" t="str">
        <f>IF(Weighting!$P$16&gt;0,B7888,"")</f>
        <v/>
      </c>
      <c r="B7888">
        <f>Weighting!$C$16</f>
        <v>1.631</v>
      </c>
      <c r="C7888">
        <f>Weighting!$F$16</f>
        <v>0</v>
      </c>
      <c r="D7888" t="b">
        <f>IF(C7888=1,'Data Transformation'!$G$3+0.5*'Data Transformation'!$W$25,IF(C7889=1,D7889-'Data Transformation'!$W$25,FALSE))</f>
        <v>0</v>
      </c>
      <c r="E7888" t="str">
        <f t="array" ref="E7888">IF(ISLOGICAL(D7888),"",FREQUENCY(IF('Data Transformation'!$B$425:$B$8425='Bin Analysis'!$B7875,'Data Transformation'!$G$425:$G$8425),D7888))</f>
        <v/>
      </c>
      <c r="F7888" t="str">
        <f t="shared" si="984"/>
        <v/>
      </c>
      <c r="G7888">
        <f>Weighting!$H$16</f>
        <v>0</v>
      </c>
      <c r="H7888">
        <f t="array" ref="H7888">FREQUENCY(IF('Data Transformation'!$B$4:$B$8425=B7875,'Data Transformation'!$G$4:$G$8425),'Bin Analysis'!$B7888)</f>
        <v>2073</v>
      </c>
      <c r="I7888">
        <f t="shared" si="985"/>
        <v>0</v>
      </c>
      <c r="J7888">
        <f t="shared" si="986"/>
        <v>0</v>
      </c>
      <c r="K7888">
        <f>J7888*Weighting!$W$16</f>
        <v>0</v>
      </c>
      <c r="M7888" s="14"/>
    </row>
    <row r="7889" spans="1:25" x14ac:dyDescent="0.25">
      <c r="A7889" s="32" t="str">
        <f>IF(Weighting!$P$17&gt;0,B7889,"")</f>
        <v/>
      </c>
      <c r="B7889">
        <f>Weighting!$C$17</f>
        <v>1.762</v>
      </c>
      <c r="C7889">
        <f>Weighting!$F$17</f>
        <v>0</v>
      </c>
      <c r="D7889" t="b">
        <f>IF(C7889=1,'Data Transformation'!$G$3+0.5*'Data Transformation'!$W$25,IF(C7890=1,D7890-'Data Transformation'!$W$25,FALSE))</f>
        <v>0</v>
      </c>
      <c r="E7889" t="str">
        <f t="array" ref="E7889">IF(ISLOGICAL(D7889),"",FREQUENCY(IF('Data Transformation'!$B$425:$B$8425='Bin Analysis'!$B7875,'Data Transformation'!$G$425:$G$8425),D7889))</f>
        <v/>
      </c>
      <c r="F7889" t="str">
        <f t="shared" si="984"/>
        <v/>
      </c>
      <c r="G7889">
        <f>Weighting!$H$17</f>
        <v>0</v>
      </c>
      <c r="H7889">
        <f t="array" ref="H7889">FREQUENCY(IF('Data Transformation'!$B$4:$B$8425=B7875,'Data Transformation'!$G$4:$G$8425),'Bin Analysis'!$B7889)</f>
        <v>2073</v>
      </c>
      <c r="I7889">
        <f t="shared" si="985"/>
        <v>0</v>
      </c>
      <c r="J7889">
        <f t="shared" si="986"/>
        <v>0</v>
      </c>
      <c r="K7889">
        <f>J7889*Weighting!$W$17</f>
        <v>0</v>
      </c>
      <c r="M7889" s="14"/>
    </row>
    <row r="7890" spans="1:25" x14ac:dyDescent="0.25">
      <c r="A7890" s="32" t="str">
        <f>IF(Weighting!$P$18&gt;0,B7890,"")</f>
        <v/>
      </c>
      <c r="B7890">
        <f>Weighting!$C$18</f>
        <v>1.893</v>
      </c>
      <c r="C7890">
        <f>Weighting!$F$18</f>
        <v>0</v>
      </c>
      <c r="D7890" t="b">
        <f>IF(C7890=1,'Data Transformation'!$G$3+0.5*'Data Transformation'!$W$25,IF(C7891=1,D7891-'Data Transformation'!$W$25,FALSE))</f>
        <v>0</v>
      </c>
      <c r="E7890" t="str">
        <f t="array" ref="E7890">IF(ISLOGICAL(D7890),"",FREQUENCY(IF('Data Transformation'!$B$425:$B$8425='Bin Analysis'!$B7875,'Data Transformation'!$G$425:$G$8425),D7890))</f>
        <v/>
      </c>
      <c r="F7890" t="str">
        <f t="shared" si="984"/>
        <v/>
      </c>
      <c r="G7890">
        <f>Weighting!$H$18</f>
        <v>0</v>
      </c>
      <c r="H7890">
        <f t="array" ref="H7890">FREQUENCY(IF('Data Transformation'!$B$4:$B$8425=B7875,'Data Transformation'!$G$4:$G$8425),'Bin Analysis'!$B7890)</f>
        <v>2073</v>
      </c>
      <c r="I7890">
        <f t="shared" si="985"/>
        <v>0</v>
      </c>
      <c r="J7890">
        <f t="shared" si="986"/>
        <v>0</v>
      </c>
      <c r="K7890">
        <f>J7890*Weighting!$W$18</f>
        <v>0</v>
      </c>
      <c r="M7890" s="14"/>
    </row>
    <row r="7891" spans="1:25" x14ac:dyDescent="0.25">
      <c r="A7891" s="32" t="str">
        <f>IF(Weighting!$P$19&gt;0,B7891,"")</f>
        <v/>
      </c>
      <c r="B7891">
        <f>Weighting!$C$19</f>
        <v>2.024</v>
      </c>
      <c r="C7891">
        <f>Weighting!$F$19</f>
        <v>0</v>
      </c>
      <c r="D7891" t="b">
        <f>IF(C7891=1,'Data Transformation'!$G$3+0.5*'Data Transformation'!$W$25,IF(C7892=1,D7892-'Data Transformation'!$W$25,FALSE))</f>
        <v>0</v>
      </c>
      <c r="E7891" t="str">
        <f t="array" ref="E7891">IF(ISLOGICAL(D7891),"",FREQUENCY(IF('Data Transformation'!$B$425:$B$8425='Bin Analysis'!$B7875,'Data Transformation'!$G$425:$G$8425),D7891))</f>
        <v/>
      </c>
      <c r="F7891" t="str">
        <f t="shared" si="984"/>
        <v/>
      </c>
      <c r="G7891">
        <f>Weighting!$H$19</f>
        <v>0</v>
      </c>
      <c r="H7891">
        <f t="array" ref="H7891">FREQUENCY(IF('Data Transformation'!$B$4:$B$8425=B7875,'Data Transformation'!$G$4:$G$8425),'Bin Analysis'!$B7891)</f>
        <v>2073</v>
      </c>
      <c r="I7891">
        <f t="shared" si="985"/>
        <v>0</v>
      </c>
      <c r="J7891">
        <f t="shared" si="986"/>
        <v>0</v>
      </c>
      <c r="K7891">
        <f>J7891*Weighting!$W$19</f>
        <v>0</v>
      </c>
      <c r="M7891" s="14"/>
    </row>
    <row r="7892" spans="1:25" x14ac:dyDescent="0.25">
      <c r="A7892" s="32" t="str">
        <f>IF(Weighting!$P$20&gt;0,B7892,"")</f>
        <v/>
      </c>
      <c r="B7892">
        <f>Weighting!$C$20</f>
        <v>2.1550000000000002</v>
      </c>
      <c r="C7892">
        <f>Weighting!$F$20</f>
        <v>0</v>
      </c>
      <c r="D7892" t="b">
        <f>IF(C7892=1,'Data Transformation'!$G$3+0.5*'Data Transformation'!$W$25,IF(C7893=1,D7893-'Data Transformation'!$W$25,FALSE))</f>
        <v>0</v>
      </c>
      <c r="E7892" t="str">
        <f t="array" ref="E7892">IF(ISLOGICAL(D7892),"",FREQUENCY(IF('Data Transformation'!$B$425:$B$8425='Bin Analysis'!$B7875,'Data Transformation'!$G$425:$G$8425),D7892))</f>
        <v/>
      </c>
      <c r="F7892" t="str">
        <f t="shared" si="984"/>
        <v/>
      </c>
      <c r="G7892">
        <f>Weighting!$H$20</f>
        <v>0</v>
      </c>
      <c r="H7892">
        <f t="array" ref="H7892">FREQUENCY(IF('Data Transformation'!$B$4:$B$8425=B7875,'Data Transformation'!$G$4:$G$8425),'Bin Analysis'!$B7892)</f>
        <v>2073</v>
      </c>
      <c r="I7892">
        <f t="shared" si="985"/>
        <v>0</v>
      </c>
      <c r="J7892">
        <f t="shared" si="986"/>
        <v>0</v>
      </c>
      <c r="K7892">
        <f>J7892*Weighting!$W$20</f>
        <v>0</v>
      </c>
      <c r="M7892" s="14"/>
    </row>
    <row r="7893" spans="1:25" x14ac:dyDescent="0.25">
      <c r="A7893" s="32" t="str">
        <f>IF(Weighting!$P$21&gt;0,B7893,"")</f>
        <v/>
      </c>
      <c r="B7893">
        <f>Weighting!$C$21</f>
        <v>2.2860000000000005</v>
      </c>
      <c r="C7893">
        <f>Weighting!$F$21</f>
        <v>0</v>
      </c>
      <c r="D7893" t="b">
        <f>IF(C7893=1,'Data Transformation'!$G$3+0.5*'Data Transformation'!$W$25,IF(C7894=1,D7894-'Data Transformation'!$W$25,FALSE))</f>
        <v>0</v>
      </c>
      <c r="E7893" t="str">
        <f t="array" ref="E7893">IF(ISLOGICAL(D7893),"",FREQUENCY(IF('Data Transformation'!$B$425:$B$8425='Bin Analysis'!$B7875,'Data Transformation'!$G$425:$G$8425),D7893))</f>
        <v/>
      </c>
      <c r="F7893" t="str">
        <f t="shared" si="984"/>
        <v/>
      </c>
      <c r="G7893">
        <f>Weighting!$H$21</f>
        <v>0</v>
      </c>
      <c r="H7893">
        <f t="array" ref="H7893">FREQUENCY(IF('Data Transformation'!$B$4:$B$8425=B7875,'Data Transformation'!$G$4:$G$8425),'Bin Analysis'!$B7893)</f>
        <v>2073</v>
      </c>
      <c r="I7893">
        <f t="shared" si="985"/>
        <v>0</v>
      </c>
      <c r="J7893">
        <f t="shared" si="986"/>
        <v>0</v>
      </c>
      <c r="K7893">
        <f>J7893*Weighting!$W$21</f>
        <v>0</v>
      </c>
      <c r="M7893" s="14"/>
    </row>
    <row r="7894" spans="1:25" x14ac:dyDescent="0.25">
      <c r="A7894" s="32" t="str">
        <f>IF(Weighting!$P$22&gt;0,B7894,"")</f>
        <v/>
      </c>
      <c r="B7894">
        <f>Weighting!$C$22</f>
        <v>2.4170000000000007</v>
      </c>
      <c r="C7894">
        <f>Weighting!$F$22</f>
        <v>0</v>
      </c>
      <c r="D7894" t="b">
        <f>IF(C7894=1,'Data Transformation'!$G$3+0.5*'Data Transformation'!$W$25,IF(C7895=1,D7895-'Data Transformation'!$W$25,FALSE))</f>
        <v>0</v>
      </c>
      <c r="E7894" t="str">
        <f t="array" ref="E7894">IF(ISLOGICAL(D7894),"",FREQUENCY(IF('Data Transformation'!$B$425:$B$8425='Bin Analysis'!$B7875,'Data Transformation'!$G$425:$G$8425),D7894))</f>
        <v/>
      </c>
      <c r="F7894" t="str">
        <f t="shared" si="984"/>
        <v/>
      </c>
      <c r="G7894">
        <f>Weighting!$H$22</f>
        <v>0</v>
      </c>
      <c r="H7894">
        <f t="array" ref="H7894">FREQUENCY(IF('Data Transformation'!$B$4:$B$8425=B7875,'Data Transformation'!$G$4:$G$8425),'Bin Analysis'!$B7894)</f>
        <v>2073</v>
      </c>
      <c r="I7894">
        <f t="shared" si="985"/>
        <v>0</v>
      </c>
      <c r="J7894">
        <f t="shared" si="986"/>
        <v>0</v>
      </c>
      <c r="K7894">
        <f>J7894*Weighting!$W$22</f>
        <v>0</v>
      </c>
      <c r="M7894" s="14"/>
    </row>
    <row r="7895" spans="1:25" x14ac:dyDescent="0.25">
      <c r="A7895" s="32" t="str">
        <f>IF(Weighting!$P$23&gt;0,B7895,"")</f>
        <v/>
      </c>
      <c r="B7895">
        <f>Weighting!$C$23</f>
        <v>2.5480000000000009</v>
      </c>
      <c r="C7895">
        <f>Weighting!$F$23</f>
        <v>0</v>
      </c>
      <c r="D7895" t="b">
        <f>IF(C7895=1,'Data Transformation'!$G$3+0.5*'Data Transformation'!$W$25,IF(C7896=1,D7896-'Data Transformation'!$W$25,FALSE))</f>
        <v>0</v>
      </c>
      <c r="E7895" t="str">
        <f t="array" ref="E7895">IF(ISLOGICAL(D7895),"",FREQUENCY(IF('Data Transformation'!$B$425:$B$8425='Bin Analysis'!$B7875,'Data Transformation'!$G$425:$G$8425),D7895))</f>
        <v/>
      </c>
      <c r="F7895" t="str">
        <f t="shared" si="984"/>
        <v/>
      </c>
      <c r="G7895">
        <f>Weighting!$H$23</f>
        <v>0</v>
      </c>
      <c r="H7895">
        <f t="array" ref="H7895">FREQUENCY(IF('Data Transformation'!$B$4:$B$8425=B7875,'Data Transformation'!$G$4:$G$8425),'Bin Analysis'!$B7895)</f>
        <v>2073</v>
      </c>
      <c r="I7895">
        <f t="shared" si="985"/>
        <v>0</v>
      </c>
      <c r="J7895">
        <f t="shared" si="986"/>
        <v>0</v>
      </c>
      <c r="K7895">
        <f>J7895*Weighting!$W$23</f>
        <v>0</v>
      </c>
      <c r="M7895" s="14"/>
    </row>
    <row r="7896" spans="1:25" x14ac:dyDescent="0.25">
      <c r="A7896" s="32" t="str">
        <f>IF(Weighting!$P$24&gt;0,B7896,"")</f>
        <v/>
      </c>
      <c r="B7896">
        <f>Weighting!$C$24</f>
        <v>2.6790000000000012</v>
      </c>
      <c r="C7896">
        <f>Weighting!$F$24</f>
        <v>0</v>
      </c>
      <c r="D7896" t="b">
        <f>IF(C7896=1,'Data Transformation'!$G$3+0.5*'Data Transformation'!$W$25,IF(C7897=1,D7897-'Data Transformation'!$W$25,FALSE))</f>
        <v>0</v>
      </c>
      <c r="E7896" t="str">
        <f t="array" ref="E7896">IF(ISLOGICAL(D7896),"",FREQUENCY(IF('Data Transformation'!$B$425:$B$8425='Bin Analysis'!$B7875,'Data Transformation'!$G$425:$G$8425),D7896))</f>
        <v/>
      </c>
      <c r="F7896" t="str">
        <f t="shared" si="984"/>
        <v/>
      </c>
      <c r="G7896">
        <f>Weighting!$H$24</f>
        <v>0</v>
      </c>
      <c r="H7896">
        <f t="array" ref="H7896">FREQUENCY(IF('Data Transformation'!$B$4:$B$8425=B7875,'Data Transformation'!$G$4:$G$8425),'Bin Analysis'!$B7896)</f>
        <v>2073</v>
      </c>
      <c r="I7896">
        <f t="shared" si="985"/>
        <v>0</v>
      </c>
      <c r="J7896">
        <f t="shared" si="986"/>
        <v>0</v>
      </c>
      <c r="K7896">
        <f>J7896*Weighting!$W$24</f>
        <v>0</v>
      </c>
      <c r="M7896" s="14"/>
    </row>
    <row r="7897" spans="1:25" x14ac:dyDescent="0.25">
      <c r="A7897" s="32" t="str">
        <f>IF(Weighting!$P$25&gt;0,B7897,"")</f>
        <v/>
      </c>
      <c r="B7897">
        <f>Weighting!$C$25</f>
        <v>2.8100000000000014</v>
      </c>
      <c r="C7897">
        <f>Weighting!$F$25</f>
        <v>0</v>
      </c>
      <c r="D7897" t="b">
        <f>IF(C7897=1,'Data Transformation'!$G$3+0.5*'Data Transformation'!$W$25,IF(C7898=1,D7898-'Data Transformation'!$W$25,FALSE))</f>
        <v>0</v>
      </c>
      <c r="E7897" t="str">
        <f t="array" ref="E7897">IF(ISLOGICAL(D7897),"",FREQUENCY(IF('Data Transformation'!$B$425:$B$8425='Bin Analysis'!$B7875,'Data Transformation'!$G$425:$G$8425),D7897))</f>
        <v/>
      </c>
      <c r="F7897" t="str">
        <f t="shared" si="984"/>
        <v/>
      </c>
      <c r="G7897">
        <f>Weighting!$H$25</f>
        <v>0</v>
      </c>
      <c r="H7897">
        <f t="array" ref="H7897">FREQUENCY(IF('Data Transformation'!$B$4:$B$8425=B7875,'Data Transformation'!$G$4:$G$8425),'Bin Analysis'!$B7897)</f>
        <v>2073</v>
      </c>
      <c r="I7897">
        <f t="shared" si="985"/>
        <v>0</v>
      </c>
      <c r="J7897">
        <f t="shared" si="986"/>
        <v>0</v>
      </c>
      <c r="K7897">
        <f>J7897*Weighting!$W$25</f>
        <v>0</v>
      </c>
      <c r="M7897" s="14"/>
    </row>
    <row r="7898" spans="1:25" x14ac:dyDescent="0.25">
      <c r="O7898"/>
      <c r="P7898"/>
      <c r="Q7898"/>
      <c r="R7898"/>
    </row>
    <row r="7899" spans="1:25" ht="23.25" x14ac:dyDescent="0.35">
      <c r="A7899" s="21" t="s">
        <v>0</v>
      </c>
      <c r="B7899" s="21" t="str">
        <f>IFERROR(VLOOKUP(C7899,'Data Transformation'!$L$6:$M$426,2,FALSE),"")</f>
        <v/>
      </c>
      <c r="C7899" s="21">
        <f>C7875+1</f>
        <v>329</v>
      </c>
      <c r="D7899" s="21"/>
      <c r="E7899" s="21"/>
      <c r="F7899" s="21"/>
      <c r="G7899" s="21"/>
      <c r="H7899" s="22"/>
      <c r="I7899" s="22"/>
      <c r="J7899" s="22"/>
      <c r="K7899" s="21"/>
      <c r="L7899" s="21" t="str">
        <f>B7899</f>
        <v/>
      </c>
      <c r="M7899" s="23" t="e">
        <f>INDEX('Data Transformation'!$O$4:$O$424,MATCH($B7899,'Data Transformation'!$M$4:$M$424,0),MATCH($M$2,'Data Transformation'!$O$3,0))</f>
        <v>#N/A</v>
      </c>
      <c r="N7899" s="27" t="e">
        <f>IF('Input and Summary Results'!$J$16="minimum",'Bin Analysis'!X7900/(M7899-1),'Bin Analysis'!Y7899/('Bin Analysis'!M7899-1))</f>
        <v>#N/A</v>
      </c>
      <c r="O7899" s="27" t="e">
        <f>IF(M7899=FALSE,NA(),(VLOOKUP(1,C7902:K7921,4,FALSE))/(M7899-1))</f>
        <v>#N/A</v>
      </c>
      <c r="P7899" s="27" t="e">
        <f>IF(M7899=FALSE,NA(),SUM(J7902:J7921)/Weighting!$S$5)</f>
        <v>#N/A</v>
      </c>
      <c r="Q7899" s="27" t="e">
        <f>IF(M7899=FALSE,NA(),SUM(K7902:K7921)/Weighting!$S$6)</f>
        <v>#N/A</v>
      </c>
      <c r="R7899" s="27" t="e">
        <f>IF(M7899=FALSE,NA(),(VLOOKUP(1,G7902:K7921,3,FALSE))/(M7899-1))</f>
        <v>#N/A</v>
      </c>
      <c r="S7899" s="22" t="e">
        <f>IF(M7899=FALSE,NA(),IF(SUM(J7902:J7921)=2,"yes","no"))</f>
        <v>#N/A</v>
      </c>
      <c r="X7899" s="2" cm="2">
        <f t="array" ref="X7899:X7900">FREQUENCY(IF('Data Transformation'!$B$425:$B$6424='Bin Analysis'!L7899,'Data Transformation'!$G$425:$G$6424),'Data Transformation'!$U$11)</f>
        <v>0</v>
      </c>
      <c r="Y7899" s="2" cm="2">
        <f t="array" ref="Y7899:Y7900">FREQUENCY(IF('Data Transformation'!$B$425:$B$6424='Bin Analysis'!L7899,'Data Transformation'!$G$425:$G$6424),'Data Transformation'!$U$12)</f>
        <v>0</v>
      </c>
    </row>
    <row r="7900" spans="1:25" x14ac:dyDescent="0.25">
      <c r="A7900" s="14" t="s">
        <v>67</v>
      </c>
      <c r="B7900" t="s">
        <v>47</v>
      </c>
      <c r="C7900" t="s">
        <v>5</v>
      </c>
      <c r="D7900" t="s">
        <v>100</v>
      </c>
      <c r="E7900" t="s">
        <v>101</v>
      </c>
      <c r="F7900" t="s">
        <v>102</v>
      </c>
      <c r="G7900" t="s">
        <v>70</v>
      </c>
      <c r="H7900" t="s">
        <v>31</v>
      </c>
      <c r="I7900" t="s">
        <v>32</v>
      </c>
      <c r="J7900" t="s">
        <v>46</v>
      </c>
      <c r="K7900" s="14" t="s">
        <v>45</v>
      </c>
      <c r="M7900" s="14"/>
      <c r="X7900" s="2">
        <v>0</v>
      </c>
      <c r="Y7900" s="2">
        <v>0</v>
      </c>
    </row>
    <row r="7901" spans="1:25" x14ac:dyDescent="0.25">
      <c r="A7901" s="32"/>
      <c r="D7901" t="b">
        <f>IF(C7901=1,'Data Transformation'!$G$3+0.5*'Data Transformation'!$W$25,IF(C7902=1,D7902-'Data Transformation'!$W$25,FALSE))</f>
        <v>0</v>
      </c>
      <c r="E7901" t="str">
        <f t="array" ref="E7901">IF(ISLOGICAL(D7901),"",FREQUENCY(IF('Data Transformation'!$B$425:$B$8425='Bin Analysis'!$B7899,'Data Transformation'!$G$425:$G$8425),D7901))</f>
        <v/>
      </c>
      <c r="F7901" t="str">
        <f>IF(ISLOGICAL(D7901),"",E7901-E7900)</f>
        <v/>
      </c>
      <c r="M7901" s="14"/>
    </row>
    <row r="7902" spans="1:25" x14ac:dyDescent="0.25">
      <c r="A7902" s="32">
        <f>IF(Weighting!$P$6&gt;0,B7902,"")</f>
        <v>0.32100000000000001</v>
      </c>
      <c r="B7902">
        <f>Weighting!$C$6</f>
        <v>0.32100000000000001</v>
      </c>
      <c r="C7902">
        <f>Weighting!$F$6</f>
        <v>0</v>
      </c>
      <c r="D7902" t="b">
        <f>IF(C7902=1,'Data Transformation'!$G$3+0.5*'Data Transformation'!$W$25,IF(C7903=1,D7903-'Data Transformation'!$W$25,FALSE))</f>
        <v>0</v>
      </c>
      <c r="E7902" t="str">
        <f t="array" ref="E7902">IF(ISLOGICAL(D7902),"",FREQUENCY(IF('Data Transformation'!$B$425:$B$8425='Bin Analysis'!$B7899,'Data Transformation'!$G$425:$G$8425),D7902))</f>
        <v/>
      </c>
      <c r="F7902" t="str">
        <f>IF(ISLOGICAL(D7902),"",E7902-E7901)</f>
        <v/>
      </c>
      <c r="G7902">
        <f>Weighting!$H$6</f>
        <v>1</v>
      </c>
      <c r="H7902">
        <f t="array" ref="H7902">FREQUENCY(IF('Data Transformation'!$B$4:$B$8425=B7899,'Data Transformation'!$G$4:$G$8425),'Bin Analysis'!$B7902)</f>
        <v>2073</v>
      </c>
      <c r="I7902">
        <f>H7902-H7901</f>
        <v>2073</v>
      </c>
      <c r="J7902">
        <f>IF(I7902=0,0,1)</f>
        <v>1</v>
      </c>
      <c r="K7902">
        <f>J7902*Weighting!$W$6</f>
        <v>1</v>
      </c>
      <c r="M7902" s="14"/>
    </row>
    <row r="7903" spans="1:25" x14ac:dyDescent="0.25">
      <c r="A7903" s="32">
        <f>IF(Weighting!$P$7&gt;0,B7903,"")</f>
        <v>0.45200000000000001</v>
      </c>
      <c r="B7903">
        <f>Weighting!$C$7</f>
        <v>0.45200000000000001</v>
      </c>
      <c r="C7903">
        <f>Weighting!$F$7</f>
        <v>0</v>
      </c>
      <c r="D7903" t="b">
        <f>IF(C7903=1,'Data Transformation'!$G$3+0.5*'Data Transformation'!$W$25,IF(C7904=1,D7904-'Data Transformation'!$W$25,FALSE))</f>
        <v>0</v>
      </c>
      <c r="E7903" t="str">
        <f t="array" ref="E7903">IF(ISLOGICAL(D7903),"",FREQUENCY(IF('Data Transformation'!$B$425:$B$8425='Bin Analysis'!$B7899,'Data Transformation'!$G$425:$G$8425),D7903))</f>
        <v/>
      </c>
      <c r="F7903" t="str">
        <f t="shared" ref="F7903:F7921" si="987">IF(ISLOGICAL(D7903),"",E7903-E7902)</f>
        <v/>
      </c>
      <c r="G7903">
        <f>Weighting!$H$7</f>
        <v>0</v>
      </c>
      <c r="H7903">
        <f t="array" ref="H7903">FREQUENCY(IF('Data Transformation'!$B$4:$B$8425=B7899,'Data Transformation'!$G$4:$G$8425),'Bin Analysis'!$B7903)</f>
        <v>2073</v>
      </c>
      <c r="I7903">
        <f t="shared" ref="I7903:I7921" si="988">H7903-H7902</f>
        <v>0</v>
      </c>
      <c r="J7903">
        <f>IF(I7903=0,0,1)</f>
        <v>0</v>
      </c>
      <c r="K7903">
        <f>J7903*Weighting!$W$7</f>
        <v>0</v>
      </c>
      <c r="M7903" s="14"/>
    </row>
    <row r="7904" spans="1:25" x14ac:dyDescent="0.25">
      <c r="A7904" s="32">
        <f>IF(Weighting!$P$8&gt;0,B7904,"")</f>
        <v>0.58299999999999996</v>
      </c>
      <c r="B7904">
        <f>Weighting!$C$8</f>
        <v>0.58299999999999996</v>
      </c>
      <c r="C7904">
        <f>Weighting!$F$8</f>
        <v>0</v>
      </c>
      <c r="D7904" t="b">
        <f>IF(C7904=1,'Data Transformation'!$G$3+0.5*'Data Transformation'!$W$25,IF(C7905=1,D7905-'Data Transformation'!$W$25,FALSE))</f>
        <v>0</v>
      </c>
      <c r="E7904" t="str">
        <f t="array" ref="E7904">IF(ISLOGICAL(D7904),"",FREQUENCY(IF('Data Transformation'!$B$425:$B$8425='Bin Analysis'!$B7899,'Data Transformation'!$G$425:$G$8425),D7904))</f>
        <v/>
      </c>
      <c r="F7904" t="str">
        <f t="shared" si="987"/>
        <v/>
      </c>
      <c r="G7904">
        <f>Weighting!$H$8</f>
        <v>0</v>
      </c>
      <c r="H7904">
        <f t="array" ref="H7904">FREQUENCY(IF('Data Transformation'!$B$4:$B$8425=B7899,'Data Transformation'!$G$4:$G$8425),'Bin Analysis'!$B7904)</f>
        <v>2073</v>
      </c>
      <c r="I7904">
        <f t="shared" si="988"/>
        <v>0</v>
      </c>
      <c r="J7904">
        <f t="shared" ref="J7904:J7921" si="989">IF(I7904=0,0,1)</f>
        <v>0</v>
      </c>
      <c r="K7904">
        <f>J7904*Weighting!$W$8</f>
        <v>0</v>
      </c>
      <c r="M7904" s="14"/>
    </row>
    <row r="7905" spans="1:13" x14ac:dyDescent="0.25">
      <c r="A7905" s="32">
        <f>IF(Weighting!$P$9&gt;0,B7905,"")</f>
        <v>0.71399999999999997</v>
      </c>
      <c r="B7905" s="50">
        <f>Weighting!$C$9</f>
        <v>0.71399999999999997</v>
      </c>
      <c r="C7905">
        <f>Weighting!$F$9</f>
        <v>0</v>
      </c>
      <c r="D7905" t="b">
        <f>IF(C7905=1,'Data Transformation'!$G$3+0.5*'Data Transformation'!$W$25,IF(C7906=1,D7906-'Data Transformation'!$W$25,FALSE))</f>
        <v>0</v>
      </c>
      <c r="E7905" t="str">
        <f t="array" ref="E7905">IF(ISLOGICAL(D7905),"",FREQUENCY(IF('Data Transformation'!$B$425:$B$8425='Bin Analysis'!$B7899,'Data Transformation'!$G$425:$G$8425),D7905))</f>
        <v/>
      </c>
      <c r="F7905" t="str">
        <f t="shared" si="987"/>
        <v/>
      </c>
      <c r="G7905">
        <f>Weighting!$H$9</f>
        <v>0</v>
      </c>
      <c r="H7905">
        <f t="array" ref="H7905">FREQUENCY(IF('Data Transformation'!$B$4:$B$8425=B7899,'Data Transformation'!$G$4:$G$8425),'Bin Analysis'!$B7905)</f>
        <v>2073</v>
      </c>
      <c r="I7905">
        <f t="shared" si="988"/>
        <v>0</v>
      </c>
      <c r="J7905">
        <f t="shared" si="989"/>
        <v>0</v>
      </c>
      <c r="K7905">
        <f>J7905*Weighting!$W$9</f>
        <v>0</v>
      </c>
      <c r="M7905" s="14"/>
    </row>
    <row r="7906" spans="1:13" x14ac:dyDescent="0.25">
      <c r="A7906" s="32">
        <f>IF(Weighting!$P$10&gt;0,B7906,"")</f>
        <v>0.84499999999999997</v>
      </c>
      <c r="B7906">
        <f>Weighting!$C$10</f>
        <v>0.84499999999999997</v>
      </c>
      <c r="C7906">
        <f>Weighting!$F$10</f>
        <v>0</v>
      </c>
      <c r="D7906" t="b">
        <f>IF(C7906=1,'Data Transformation'!$G$3+0.5*'Data Transformation'!$W$25,IF(C7907=1,D7907-'Data Transformation'!$W$25,FALSE))</f>
        <v>0</v>
      </c>
      <c r="E7906" t="str">
        <f t="array" ref="E7906">IF(ISLOGICAL(D7906),"",FREQUENCY(IF('Data Transformation'!$B$425:$B$8425='Bin Analysis'!$B7899,'Data Transformation'!$G$425:$G$8425),D7906))</f>
        <v/>
      </c>
      <c r="F7906" t="str">
        <f t="shared" si="987"/>
        <v/>
      </c>
      <c r="G7906">
        <f>Weighting!$H$10</f>
        <v>0</v>
      </c>
      <c r="H7906">
        <f t="array" ref="H7906">FREQUENCY(IF('Data Transformation'!$B$4:$B$8425=B7899,'Data Transformation'!$G$4:$G$8425),'Bin Analysis'!$B7906)</f>
        <v>2073</v>
      </c>
      <c r="I7906">
        <f t="shared" si="988"/>
        <v>0</v>
      </c>
      <c r="J7906">
        <f t="shared" si="989"/>
        <v>0</v>
      </c>
      <c r="K7906">
        <f>J7906*Weighting!$W$10</f>
        <v>0</v>
      </c>
      <c r="M7906" s="14"/>
    </row>
    <row r="7907" spans="1:13" x14ac:dyDescent="0.25">
      <c r="A7907" s="32">
        <f>IF(Weighting!$P$11&gt;0,B7907,"")</f>
        <v>0.97599999999999998</v>
      </c>
      <c r="B7907">
        <f>Weighting!$C$11</f>
        <v>0.97599999999999998</v>
      </c>
      <c r="C7907">
        <f>Weighting!$F$11</f>
        <v>0</v>
      </c>
      <c r="D7907">
        <f>IF(C7907=1,'Data Transformation'!$G$3+0.5*'Data Transformation'!$W$25,IF(C7908=1,D7908-'Data Transformation'!$W$25,FALSE))</f>
        <v>0.86899999999999999</v>
      </c>
      <c r="E7907">
        <f t="array" ref="E7907">IF(ISLOGICAL(D7907),"",FREQUENCY(IF('Data Transformation'!$B$425:$B$8425='Bin Analysis'!$B7899,'Data Transformation'!$G$425:$G$8425),D7907))</f>
        <v>2001</v>
      </c>
      <c r="F7907" t="e">
        <f t="shared" si="987"/>
        <v>#VALUE!</v>
      </c>
      <c r="G7907">
        <f>Weighting!$H$11</f>
        <v>0</v>
      </c>
      <c r="H7907">
        <f t="array" ref="H7907">FREQUENCY(IF('Data Transformation'!$B$4:$B$8425=B7899,'Data Transformation'!$G$4:$G$8425),'Bin Analysis'!$B7907)</f>
        <v>2073</v>
      </c>
      <c r="I7907">
        <f t="shared" si="988"/>
        <v>0</v>
      </c>
      <c r="J7907">
        <f t="shared" si="989"/>
        <v>0</v>
      </c>
      <c r="K7907">
        <f>J7907*Weighting!$W$11</f>
        <v>0</v>
      </c>
      <c r="M7907" s="14"/>
    </row>
    <row r="7908" spans="1:13" x14ac:dyDescent="0.25">
      <c r="A7908" s="32">
        <f>IF(Weighting!$P$12&gt;0,B7908,"")</f>
        <v>1.107</v>
      </c>
      <c r="B7908">
        <f>Weighting!$C$12</f>
        <v>1.107</v>
      </c>
      <c r="C7908">
        <f>Weighting!$F$12</f>
        <v>1</v>
      </c>
      <c r="D7908">
        <f>IF(C7908=1,'Data Transformation'!$G$3+0.5*'Data Transformation'!$W$25,IF(C7909=1,D7909-'Data Transformation'!$W$25,FALSE))</f>
        <v>1.131</v>
      </c>
      <c r="E7908">
        <f t="array" ref="E7908">IF(ISLOGICAL(D7908),"",FREQUENCY(IF('Data Transformation'!$B$425:$B$8425='Bin Analysis'!$B7899,'Data Transformation'!$G$425:$G$8425),D7908))</f>
        <v>2001</v>
      </c>
      <c r="F7908">
        <f t="shared" si="987"/>
        <v>0</v>
      </c>
      <c r="G7908">
        <f>Weighting!$H$12</f>
        <v>0</v>
      </c>
      <c r="H7908">
        <f t="array" ref="H7908">FREQUENCY(IF('Data Transformation'!$B$4:$B$8425=B7899,'Data Transformation'!$G$4:$G$8425),'Bin Analysis'!$B7908)</f>
        <v>2073</v>
      </c>
      <c r="I7908">
        <f t="shared" si="988"/>
        <v>0</v>
      </c>
      <c r="J7908">
        <f t="shared" si="989"/>
        <v>0</v>
      </c>
      <c r="K7908">
        <f>J7908*Weighting!$W$12</f>
        <v>0</v>
      </c>
      <c r="M7908" s="14"/>
    </row>
    <row r="7909" spans="1:13" x14ac:dyDescent="0.25">
      <c r="A7909" s="32">
        <f>IF(Weighting!$P$13&gt;0,B7909,"")</f>
        <v>1.238</v>
      </c>
      <c r="B7909">
        <f>Weighting!$C$13</f>
        <v>1.238</v>
      </c>
      <c r="C7909">
        <f>Weighting!$F$13</f>
        <v>0</v>
      </c>
      <c r="D7909" t="b">
        <f>IF(C7909=1,'Data Transformation'!$G$3+0.5*'Data Transformation'!$W$25,IF(C7910=1,D7910-'Data Transformation'!$W$25,FALSE))</f>
        <v>0</v>
      </c>
      <c r="E7909" t="str">
        <f t="array" ref="E7909">IF(ISLOGICAL(D7909),"",FREQUENCY(IF('Data Transformation'!$B$425:$B$8425='Bin Analysis'!$B7899,'Data Transformation'!$G$425:$G$8425),D7909))</f>
        <v/>
      </c>
      <c r="F7909" t="str">
        <f t="shared" si="987"/>
        <v/>
      </c>
      <c r="G7909">
        <f>Weighting!$H$13</f>
        <v>0</v>
      </c>
      <c r="H7909">
        <f t="array" ref="H7909">FREQUENCY(IF('Data Transformation'!$B$4:$B$8425=B7899,'Data Transformation'!$G$4:$G$8425),'Bin Analysis'!$B7909)</f>
        <v>2073</v>
      </c>
      <c r="I7909">
        <f t="shared" si="988"/>
        <v>0</v>
      </c>
      <c r="J7909">
        <f t="shared" si="989"/>
        <v>0</v>
      </c>
      <c r="K7909">
        <f>J7909*Weighting!$W$13</f>
        <v>0</v>
      </c>
      <c r="M7909" s="14"/>
    </row>
    <row r="7910" spans="1:13" x14ac:dyDescent="0.25">
      <c r="A7910" s="32">
        <f>IF(Weighting!$P$14&gt;0,B7910,"")</f>
        <v>1.369</v>
      </c>
      <c r="B7910">
        <f>Weighting!$C$14</f>
        <v>1.369</v>
      </c>
      <c r="C7910">
        <f>Weighting!$F$14</f>
        <v>0</v>
      </c>
      <c r="D7910" t="b">
        <f>IF(C7910=1,'Data Transformation'!$G$3+0.5*'Data Transformation'!$W$25,IF(C7911=1,D7911-'Data Transformation'!$W$25,FALSE))</f>
        <v>0</v>
      </c>
      <c r="E7910" t="str">
        <f t="array" ref="E7910">IF(ISLOGICAL(D7910),"",FREQUENCY(IF('Data Transformation'!$B$425:$B$8425='Bin Analysis'!$B7899,'Data Transformation'!$G$425:$G$8425),D7910))</f>
        <v/>
      </c>
      <c r="F7910" t="str">
        <f t="shared" si="987"/>
        <v/>
      </c>
      <c r="G7910">
        <f>Weighting!$H$14</f>
        <v>0</v>
      </c>
      <c r="H7910">
        <f t="array" ref="H7910">FREQUENCY(IF('Data Transformation'!$B$4:$B$8425=B7899,'Data Transformation'!$G$4:$G$8425),'Bin Analysis'!$B7910)</f>
        <v>2073</v>
      </c>
      <c r="I7910">
        <f t="shared" si="988"/>
        <v>0</v>
      </c>
      <c r="J7910">
        <f t="shared" si="989"/>
        <v>0</v>
      </c>
      <c r="K7910">
        <f>J7910*Weighting!$W$14</f>
        <v>0</v>
      </c>
      <c r="M7910" s="14"/>
    </row>
    <row r="7911" spans="1:13" x14ac:dyDescent="0.25">
      <c r="A7911" s="32">
        <f>IF(Weighting!$P$15&gt;0,B7911,"")</f>
        <v>1.5000009999999999</v>
      </c>
      <c r="B7911">
        <f>Weighting!$C$15</f>
        <v>1.5000009999999999</v>
      </c>
      <c r="C7911">
        <f>Weighting!$F$15</f>
        <v>0</v>
      </c>
      <c r="D7911" t="b">
        <f>IF(C7911=1,'Data Transformation'!$G$3+0.5*'Data Transformation'!$W$25,IF(C7912=1,D7912-'Data Transformation'!$W$25,FALSE))</f>
        <v>0</v>
      </c>
      <c r="E7911" t="str">
        <f t="array" ref="E7911">IF(ISLOGICAL(D7911),"",FREQUENCY(IF('Data Transformation'!$B$425:$B$8425='Bin Analysis'!$B7899,'Data Transformation'!$G$425:$G$8425),D7911))</f>
        <v/>
      </c>
      <c r="F7911" t="str">
        <f t="shared" si="987"/>
        <v/>
      </c>
      <c r="G7911">
        <f>Weighting!$H$15</f>
        <v>0</v>
      </c>
      <c r="H7911">
        <f t="array" ref="H7911">FREQUENCY(IF('Data Transformation'!$B$4:$B$8425=B7899,'Data Transformation'!$G$4:$G$8425),'Bin Analysis'!$B7911)</f>
        <v>2073</v>
      </c>
      <c r="I7911">
        <f t="shared" si="988"/>
        <v>0</v>
      </c>
      <c r="J7911">
        <f t="shared" si="989"/>
        <v>0</v>
      </c>
      <c r="K7911">
        <f>J7911*Weighting!$W$15</f>
        <v>0</v>
      </c>
      <c r="M7911" s="14"/>
    </row>
    <row r="7912" spans="1:13" x14ac:dyDescent="0.25">
      <c r="A7912" s="32" t="str">
        <f>IF(Weighting!$P$16&gt;0,B7912,"")</f>
        <v/>
      </c>
      <c r="B7912">
        <f>Weighting!$C$16</f>
        <v>1.631</v>
      </c>
      <c r="C7912">
        <f>Weighting!$F$16</f>
        <v>0</v>
      </c>
      <c r="D7912" t="b">
        <f>IF(C7912=1,'Data Transformation'!$G$3+0.5*'Data Transformation'!$W$25,IF(C7913=1,D7913-'Data Transformation'!$W$25,FALSE))</f>
        <v>0</v>
      </c>
      <c r="E7912" t="str">
        <f t="array" ref="E7912">IF(ISLOGICAL(D7912),"",FREQUENCY(IF('Data Transformation'!$B$425:$B$8425='Bin Analysis'!$B7899,'Data Transformation'!$G$425:$G$8425),D7912))</f>
        <v/>
      </c>
      <c r="F7912" t="str">
        <f t="shared" si="987"/>
        <v/>
      </c>
      <c r="G7912">
        <f>Weighting!$H$16</f>
        <v>0</v>
      </c>
      <c r="H7912">
        <f t="array" ref="H7912">FREQUENCY(IF('Data Transformation'!$B$4:$B$8425=B7899,'Data Transformation'!$G$4:$G$8425),'Bin Analysis'!$B7912)</f>
        <v>2073</v>
      </c>
      <c r="I7912">
        <f t="shared" si="988"/>
        <v>0</v>
      </c>
      <c r="J7912">
        <f t="shared" si="989"/>
        <v>0</v>
      </c>
      <c r="K7912">
        <f>J7912*Weighting!$W$16</f>
        <v>0</v>
      </c>
      <c r="M7912" s="14"/>
    </row>
    <row r="7913" spans="1:13" x14ac:dyDescent="0.25">
      <c r="A7913" s="32" t="str">
        <f>IF(Weighting!$P$17&gt;0,B7913,"")</f>
        <v/>
      </c>
      <c r="B7913">
        <f>Weighting!$C$17</f>
        <v>1.762</v>
      </c>
      <c r="C7913">
        <f>Weighting!$F$17</f>
        <v>0</v>
      </c>
      <c r="D7913" t="b">
        <f>IF(C7913=1,'Data Transformation'!$G$3+0.5*'Data Transformation'!$W$25,IF(C7914=1,D7914-'Data Transformation'!$W$25,FALSE))</f>
        <v>0</v>
      </c>
      <c r="E7913" t="str">
        <f t="array" ref="E7913">IF(ISLOGICAL(D7913),"",FREQUENCY(IF('Data Transformation'!$B$425:$B$8425='Bin Analysis'!$B7899,'Data Transformation'!$G$425:$G$8425),D7913))</f>
        <v/>
      </c>
      <c r="F7913" t="str">
        <f t="shared" si="987"/>
        <v/>
      </c>
      <c r="G7913">
        <f>Weighting!$H$17</f>
        <v>0</v>
      </c>
      <c r="H7913">
        <f t="array" ref="H7913">FREQUENCY(IF('Data Transformation'!$B$4:$B$8425=B7899,'Data Transformation'!$G$4:$G$8425),'Bin Analysis'!$B7913)</f>
        <v>2073</v>
      </c>
      <c r="I7913">
        <f t="shared" si="988"/>
        <v>0</v>
      </c>
      <c r="J7913">
        <f t="shared" si="989"/>
        <v>0</v>
      </c>
      <c r="K7913">
        <f>J7913*Weighting!$W$17</f>
        <v>0</v>
      </c>
      <c r="M7913" s="14"/>
    </row>
    <row r="7914" spans="1:13" x14ac:dyDescent="0.25">
      <c r="A7914" s="32" t="str">
        <f>IF(Weighting!$P$18&gt;0,B7914,"")</f>
        <v/>
      </c>
      <c r="B7914">
        <f>Weighting!$C$18</f>
        <v>1.893</v>
      </c>
      <c r="C7914">
        <f>Weighting!$F$18</f>
        <v>0</v>
      </c>
      <c r="D7914" t="b">
        <f>IF(C7914=1,'Data Transformation'!$G$3+0.5*'Data Transformation'!$W$25,IF(C7915=1,D7915-'Data Transformation'!$W$25,FALSE))</f>
        <v>0</v>
      </c>
      <c r="E7914" t="str">
        <f t="array" ref="E7914">IF(ISLOGICAL(D7914),"",FREQUENCY(IF('Data Transformation'!$B$425:$B$8425='Bin Analysis'!$B7899,'Data Transformation'!$G$425:$G$8425),D7914))</f>
        <v/>
      </c>
      <c r="F7914" t="str">
        <f t="shared" si="987"/>
        <v/>
      </c>
      <c r="G7914">
        <f>Weighting!$H$18</f>
        <v>0</v>
      </c>
      <c r="H7914">
        <f t="array" ref="H7914">FREQUENCY(IF('Data Transformation'!$B$4:$B$8425=B7899,'Data Transformation'!$G$4:$G$8425),'Bin Analysis'!$B7914)</f>
        <v>2073</v>
      </c>
      <c r="I7914">
        <f t="shared" si="988"/>
        <v>0</v>
      </c>
      <c r="J7914">
        <f t="shared" si="989"/>
        <v>0</v>
      </c>
      <c r="K7914">
        <f>J7914*Weighting!$W$18</f>
        <v>0</v>
      </c>
      <c r="M7914" s="14"/>
    </row>
    <row r="7915" spans="1:13" x14ac:dyDescent="0.25">
      <c r="A7915" s="32" t="str">
        <f>IF(Weighting!$P$19&gt;0,B7915,"")</f>
        <v/>
      </c>
      <c r="B7915">
        <f>Weighting!$C$19</f>
        <v>2.024</v>
      </c>
      <c r="C7915">
        <f>Weighting!$F$19</f>
        <v>0</v>
      </c>
      <c r="D7915" t="b">
        <f>IF(C7915=1,'Data Transformation'!$G$3+0.5*'Data Transformation'!$W$25,IF(C7916=1,D7916-'Data Transformation'!$W$25,FALSE))</f>
        <v>0</v>
      </c>
      <c r="E7915" t="str">
        <f t="array" ref="E7915">IF(ISLOGICAL(D7915),"",FREQUENCY(IF('Data Transformation'!$B$425:$B$8425='Bin Analysis'!$B7899,'Data Transformation'!$G$425:$G$8425),D7915))</f>
        <v/>
      </c>
      <c r="F7915" t="str">
        <f t="shared" si="987"/>
        <v/>
      </c>
      <c r="G7915">
        <f>Weighting!$H$19</f>
        <v>0</v>
      </c>
      <c r="H7915">
        <f t="array" ref="H7915">FREQUENCY(IF('Data Transformation'!$B$4:$B$8425=B7899,'Data Transformation'!$G$4:$G$8425),'Bin Analysis'!$B7915)</f>
        <v>2073</v>
      </c>
      <c r="I7915">
        <f t="shared" si="988"/>
        <v>0</v>
      </c>
      <c r="J7915">
        <f t="shared" si="989"/>
        <v>0</v>
      </c>
      <c r="K7915">
        <f>J7915*Weighting!$W$19</f>
        <v>0</v>
      </c>
      <c r="M7915" s="14"/>
    </row>
    <row r="7916" spans="1:13" x14ac:dyDescent="0.25">
      <c r="A7916" s="32" t="str">
        <f>IF(Weighting!$P$20&gt;0,B7916,"")</f>
        <v/>
      </c>
      <c r="B7916">
        <f>Weighting!$C$20</f>
        <v>2.1550000000000002</v>
      </c>
      <c r="C7916">
        <f>Weighting!$F$20</f>
        <v>0</v>
      </c>
      <c r="D7916" t="b">
        <f>IF(C7916=1,'Data Transformation'!$G$3+0.5*'Data Transformation'!$W$25,IF(C7917=1,D7917-'Data Transformation'!$W$25,FALSE))</f>
        <v>0</v>
      </c>
      <c r="E7916" t="str">
        <f t="array" ref="E7916">IF(ISLOGICAL(D7916),"",FREQUENCY(IF('Data Transformation'!$B$425:$B$8425='Bin Analysis'!$B7899,'Data Transformation'!$G$425:$G$8425),D7916))</f>
        <v/>
      </c>
      <c r="F7916" t="str">
        <f t="shared" si="987"/>
        <v/>
      </c>
      <c r="G7916">
        <f>Weighting!$H$20</f>
        <v>0</v>
      </c>
      <c r="H7916">
        <f t="array" ref="H7916">FREQUENCY(IF('Data Transformation'!$B$4:$B$8425=B7899,'Data Transformation'!$G$4:$G$8425),'Bin Analysis'!$B7916)</f>
        <v>2073</v>
      </c>
      <c r="I7916">
        <f t="shared" si="988"/>
        <v>0</v>
      </c>
      <c r="J7916">
        <f t="shared" si="989"/>
        <v>0</v>
      </c>
      <c r="K7916">
        <f>J7916*Weighting!$W$20</f>
        <v>0</v>
      </c>
      <c r="M7916" s="14"/>
    </row>
    <row r="7917" spans="1:13" x14ac:dyDescent="0.25">
      <c r="A7917" s="32" t="str">
        <f>IF(Weighting!$P$21&gt;0,B7917,"")</f>
        <v/>
      </c>
      <c r="B7917">
        <f>Weighting!$C$21</f>
        <v>2.2860000000000005</v>
      </c>
      <c r="C7917">
        <f>Weighting!$F$21</f>
        <v>0</v>
      </c>
      <c r="D7917" t="b">
        <f>IF(C7917=1,'Data Transformation'!$G$3+0.5*'Data Transformation'!$W$25,IF(C7918=1,D7918-'Data Transformation'!$W$25,FALSE))</f>
        <v>0</v>
      </c>
      <c r="E7917" t="str">
        <f t="array" ref="E7917">IF(ISLOGICAL(D7917),"",FREQUENCY(IF('Data Transformation'!$B$425:$B$8425='Bin Analysis'!$B7899,'Data Transformation'!$G$425:$G$8425),D7917))</f>
        <v/>
      </c>
      <c r="F7917" t="str">
        <f t="shared" si="987"/>
        <v/>
      </c>
      <c r="G7917">
        <f>Weighting!$H$21</f>
        <v>0</v>
      </c>
      <c r="H7917">
        <f t="array" ref="H7917">FREQUENCY(IF('Data Transformation'!$B$4:$B$8425=B7899,'Data Transformation'!$G$4:$G$8425),'Bin Analysis'!$B7917)</f>
        <v>2073</v>
      </c>
      <c r="I7917">
        <f t="shared" si="988"/>
        <v>0</v>
      </c>
      <c r="J7917">
        <f t="shared" si="989"/>
        <v>0</v>
      </c>
      <c r="K7917">
        <f>J7917*Weighting!$W$21</f>
        <v>0</v>
      </c>
      <c r="M7917" s="14"/>
    </row>
    <row r="7918" spans="1:13" x14ac:dyDescent="0.25">
      <c r="A7918" s="32" t="str">
        <f>IF(Weighting!$P$22&gt;0,B7918,"")</f>
        <v/>
      </c>
      <c r="B7918">
        <f>Weighting!$C$22</f>
        <v>2.4170000000000007</v>
      </c>
      <c r="C7918">
        <f>Weighting!$F$22</f>
        <v>0</v>
      </c>
      <c r="D7918" t="b">
        <f>IF(C7918=1,'Data Transformation'!$G$3+0.5*'Data Transformation'!$W$25,IF(C7919=1,D7919-'Data Transformation'!$W$25,FALSE))</f>
        <v>0</v>
      </c>
      <c r="E7918" t="str">
        <f t="array" ref="E7918">IF(ISLOGICAL(D7918),"",FREQUENCY(IF('Data Transformation'!$B$425:$B$8425='Bin Analysis'!$B7899,'Data Transformation'!$G$425:$G$8425),D7918))</f>
        <v/>
      </c>
      <c r="F7918" t="str">
        <f t="shared" si="987"/>
        <v/>
      </c>
      <c r="G7918">
        <f>Weighting!$H$22</f>
        <v>0</v>
      </c>
      <c r="H7918">
        <f t="array" ref="H7918">FREQUENCY(IF('Data Transformation'!$B$4:$B$8425=B7899,'Data Transformation'!$G$4:$G$8425),'Bin Analysis'!$B7918)</f>
        <v>2073</v>
      </c>
      <c r="I7918">
        <f t="shared" si="988"/>
        <v>0</v>
      </c>
      <c r="J7918">
        <f t="shared" si="989"/>
        <v>0</v>
      </c>
      <c r="K7918">
        <f>J7918*Weighting!$W$22</f>
        <v>0</v>
      </c>
      <c r="M7918" s="14"/>
    </row>
    <row r="7919" spans="1:13" x14ac:dyDescent="0.25">
      <c r="A7919" s="32" t="str">
        <f>IF(Weighting!$P$23&gt;0,B7919,"")</f>
        <v/>
      </c>
      <c r="B7919">
        <f>Weighting!$C$23</f>
        <v>2.5480000000000009</v>
      </c>
      <c r="C7919">
        <f>Weighting!$F$23</f>
        <v>0</v>
      </c>
      <c r="D7919" t="b">
        <f>IF(C7919=1,'Data Transformation'!$G$3+0.5*'Data Transformation'!$W$25,IF(C7920=1,D7920-'Data Transformation'!$W$25,FALSE))</f>
        <v>0</v>
      </c>
      <c r="E7919" t="str">
        <f t="array" ref="E7919">IF(ISLOGICAL(D7919),"",FREQUENCY(IF('Data Transformation'!$B$425:$B$8425='Bin Analysis'!$B7899,'Data Transformation'!$G$425:$G$8425),D7919))</f>
        <v/>
      </c>
      <c r="F7919" t="str">
        <f t="shared" si="987"/>
        <v/>
      </c>
      <c r="G7919">
        <f>Weighting!$H$23</f>
        <v>0</v>
      </c>
      <c r="H7919">
        <f t="array" ref="H7919">FREQUENCY(IF('Data Transformation'!$B$4:$B$8425=B7899,'Data Transformation'!$G$4:$G$8425),'Bin Analysis'!$B7919)</f>
        <v>2073</v>
      </c>
      <c r="I7919">
        <f t="shared" si="988"/>
        <v>0</v>
      </c>
      <c r="J7919">
        <f t="shared" si="989"/>
        <v>0</v>
      </c>
      <c r="K7919">
        <f>J7919*Weighting!$W$23</f>
        <v>0</v>
      </c>
      <c r="M7919" s="14"/>
    </row>
    <row r="7920" spans="1:13" x14ac:dyDescent="0.25">
      <c r="A7920" s="32" t="str">
        <f>IF(Weighting!$P$24&gt;0,B7920,"")</f>
        <v/>
      </c>
      <c r="B7920">
        <f>Weighting!$C$24</f>
        <v>2.6790000000000012</v>
      </c>
      <c r="C7920">
        <f>Weighting!$F$24</f>
        <v>0</v>
      </c>
      <c r="D7920" t="b">
        <f>IF(C7920=1,'Data Transformation'!$G$3+0.5*'Data Transformation'!$W$25,IF(C7921=1,D7921-'Data Transformation'!$W$25,FALSE))</f>
        <v>0</v>
      </c>
      <c r="E7920" t="str">
        <f t="array" ref="E7920">IF(ISLOGICAL(D7920),"",FREQUENCY(IF('Data Transformation'!$B$425:$B$8425='Bin Analysis'!$B7899,'Data Transformation'!$G$425:$G$8425),D7920))</f>
        <v/>
      </c>
      <c r="F7920" t="str">
        <f t="shared" si="987"/>
        <v/>
      </c>
      <c r="G7920">
        <f>Weighting!$H$24</f>
        <v>0</v>
      </c>
      <c r="H7920">
        <f t="array" ref="H7920">FREQUENCY(IF('Data Transformation'!$B$4:$B$8425=B7899,'Data Transformation'!$G$4:$G$8425),'Bin Analysis'!$B7920)</f>
        <v>2073</v>
      </c>
      <c r="I7920">
        <f t="shared" si="988"/>
        <v>0</v>
      </c>
      <c r="J7920">
        <f t="shared" si="989"/>
        <v>0</v>
      </c>
      <c r="K7920">
        <f>J7920*Weighting!$W$24</f>
        <v>0</v>
      </c>
      <c r="M7920" s="14"/>
    </row>
    <row r="7921" spans="1:25" x14ac:dyDescent="0.25">
      <c r="A7921" s="32" t="str">
        <f>IF(Weighting!$P$25&gt;0,B7921,"")</f>
        <v/>
      </c>
      <c r="B7921">
        <f>Weighting!$C$25</f>
        <v>2.8100000000000014</v>
      </c>
      <c r="C7921">
        <f>Weighting!$F$25</f>
        <v>0</v>
      </c>
      <c r="D7921" t="b">
        <f>IF(C7921=1,'Data Transformation'!$G$3+0.5*'Data Transformation'!$W$25,IF(C7922=1,D7922-'Data Transformation'!$W$25,FALSE))</f>
        <v>0</v>
      </c>
      <c r="E7921" t="str">
        <f t="array" ref="E7921">IF(ISLOGICAL(D7921),"",FREQUENCY(IF('Data Transformation'!$B$425:$B$8425='Bin Analysis'!$B7899,'Data Transformation'!$G$425:$G$8425),D7921))</f>
        <v/>
      </c>
      <c r="F7921" t="str">
        <f t="shared" si="987"/>
        <v/>
      </c>
      <c r="G7921">
        <f>Weighting!$H$25</f>
        <v>0</v>
      </c>
      <c r="H7921">
        <f t="array" ref="H7921">FREQUENCY(IF('Data Transformation'!$B$4:$B$8425=B7899,'Data Transformation'!$G$4:$G$8425),'Bin Analysis'!$B7921)</f>
        <v>2073</v>
      </c>
      <c r="I7921">
        <f t="shared" si="988"/>
        <v>0</v>
      </c>
      <c r="J7921">
        <f t="shared" si="989"/>
        <v>0</v>
      </c>
      <c r="K7921">
        <f>J7921*Weighting!$W$25</f>
        <v>0</v>
      </c>
      <c r="M7921" s="14"/>
    </row>
    <row r="7922" spans="1:25" x14ac:dyDescent="0.25">
      <c r="N7922" s="55"/>
      <c r="O7922"/>
      <c r="P7922"/>
      <c r="Q7922"/>
      <c r="R7922"/>
    </row>
    <row r="7923" spans="1:25" ht="23.25" x14ac:dyDescent="0.35">
      <c r="A7923" s="21" t="s">
        <v>0</v>
      </c>
      <c r="B7923" s="21" t="str">
        <f>IFERROR(VLOOKUP(C7923,'Data Transformation'!$L$6:$M$426,2,FALSE),"")</f>
        <v/>
      </c>
      <c r="C7923" s="21">
        <f>C7899+1</f>
        <v>330</v>
      </c>
      <c r="D7923" s="21"/>
      <c r="E7923" s="21"/>
      <c r="F7923" s="21"/>
      <c r="G7923" s="21"/>
      <c r="H7923" s="22"/>
      <c r="I7923" s="22"/>
      <c r="J7923" s="22"/>
      <c r="K7923" s="21"/>
      <c r="L7923" s="21" t="str">
        <f>B7923</f>
        <v/>
      </c>
      <c r="M7923" s="23" t="e">
        <f>INDEX('Data Transformation'!$O$4:$O$424,MATCH($B7923,'Data Transformation'!$M$4:$M$424,0),MATCH($M$2,'Data Transformation'!$O$3,0))</f>
        <v>#N/A</v>
      </c>
      <c r="N7923" s="27" t="e">
        <f>IF('Input and Summary Results'!$J$16="minimum",'Bin Analysis'!X7924/(M7923-1),'Bin Analysis'!Y7923/('Bin Analysis'!M7923-1))</f>
        <v>#N/A</v>
      </c>
      <c r="O7923" s="27" t="e">
        <f>IF(M7923=FALSE,NA(),(VLOOKUP(1,C7926:K7945,4,FALSE))/(M7923-1))</f>
        <v>#N/A</v>
      </c>
      <c r="P7923" s="27" t="e">
        <f>IF(M7923=FALSE,NA(),SUM(J7926:J7945)/Weighting!$S$5)</f>
        <v>#N/A</v>
      </c>
      <c r="Q7923" s="27" t="e">
        <f>IF(M7923=FALSE,NA(),SUM(K7926:K7945)/Weighting!$S$6)</f>
        <v>#N/A</v>
      </c>
      <c r="R7923" s="27" t="e">
        <f>IF(M7923=FALSE,NA(),(VLOOKUP(1,G7926:K7945,3,FALSE))/(M7923-1))</f>
        <v>#N/A</v>
      </c>
      <c r="S7923" s="22" t="e">
        <f>IF(M7923=FALSE,NA(),IF(SUM(J7926:J7945)=2,"yes","no"))</f>
        <v>#N/A</v>
      </c>
      <c r="X7923" s="2" cm="2">
        <f t="array" ref="X7923:X7924">FREQUENCY(IF('Data Transformation'!$B$425:$B$6424='Bin Analysis'!L7923,'Data Transformation'!$G$425:$G$6424),'Data Transformation'!$U$11)</f>
        <v>0</v>
      </c>
      <c r="Y7923" s="2" cm="2">
        <f t="array" ref="Y7923:Y7924">FREQUENCY(IF('Data Transformation'!$B$425:$B$6424='Bin Analysis'!L7923,'Data Transformation'!$G$425:$G$6424),'Data Transformation'!$U$12)</f>
        <v>0</v>
      </c>
    </row>
    <row r="7924" spans="1:25" x14ac:dyDescent="0.25">
      <c r="A7924" s="14" t="s">
        <v>67</v>
      </c>
      <c r="B7924" t="s">
        <v>47</v>
      </c>
      <c r="C7924" t="s">
        <v>5</v>
      </c>
      <c r="D7924" t="s">
        <v>100</v>
      </c>
      <c r="E7924" t="s">
        <v>101</v>
      </c>
      <c r="F7924" t="s">
        <v>102</v>
      </c>
      <c r="G7924" t="s">
        <v>70</v>
      </c>
      <c r="H7924" t="s">
        <v>31</v>
      </c>
      <c r="I7924" t="s">
        <v>32</v>
      </c>
      <c r="J7924" t="s">
        <v>46</v>
      </c>
      <c r="K7924" s="14" t="s">
        <v>45</v>
      </c>
      <c r="M7924" s="14"/>
      <c r="X7924" s="2">
        <v>0</v>
      </c>
      <c r="Y7924" s="2">
        <v>0</v>
      </c>
    </row>
    <row r="7925" spans="1:25" x14ac:dyDescent="0.25">
      <c r="A7925" s="32"/>
      <c r="D7925" t="b">
        <f>IF(C7925=1,'Data Transformation'!$G$3+0.5*'Data Transformation'!$W$25,IF(C7926=1,D7926-'Data Transformation'!$W$25,FALSE))</f>
        <v>0</v>
      </c>
      <c r="E7925" t="str">
        <f t="array" ref="E7925">IF(ISLOGICAL(D7925),"",FREQUENCY(IF('Data Transformation'!$B$425:$B$8425='Bin Analysis'!$B7923,'Data Transformation'!$G$425:$G$8425),D7925))</f>
        <v/>
      </c>
      <c r="F7925" t="str">
        <f>IF(ISLOGICAL(D7925),"",E7925-E7924)</f>
        <v/>
      </c>
      <c r="M7925" s="14"/>
    </row>
    <row r="7926" spans="1:25" x14ac:dyDescent="0.25">
      <c r="A7926" s="32">
        <f>IF(Weighting!$P$6&gt;0,B7926,"")</f>
        <v>0.32100000000000001</v>
      </c>
      <c r="B7926">
        <f>Weighting!$C$6</f>
        <v>0.32100000000000001</v>
      </c>
      <c r="C7926">
        <f>Weighting!$F$6</f>
        <v>0</v>
      </c>
      <c r="D7926" t="b">
        <f>IF(C7926=1,'Data Transformation'!$G$3+0.5*'Data Transformation'!$W$25,IF(C7927=1,D7927-'Data Transformation'!$W$25,FALSE))</f>
        <v>0</v>
      </c>
      <c r="E7926" t="str">
        <f t="array" ref="E7926">IF(ISLOGICAL(D7926),"",FREQUENCY(IF('Data Transformation'!$B$425:$B$8425='Bin Analysis'!$B7923,'Data Transformation'!$G$425:$G$8425),D7926))</f>
        <v/>
      </c>
      <c r="F7926" t="str">
        <f>IF(ISLOGICAL(D7926),"",E7926-E7925)</f>
        <v/>
      </c>
      <c r="G7926">
        <f>Weighting!$H$6</f>
        <v>1</v>
      </c>
      <c r="H7926">
        <f t="array" ref="H7926">FREQUENCY(IF('Data Transformation'!$B$4:$B$8425=B7923,'Data Transformation'!$G$4:$G$8425),'Bin Analysis'!$B7926)</f>
        <v>2073</v>
      </c>
      <c r="I7926">
        <f>H7926-H7925</f>
        <v>2073</v>
      </c>
      <c r="J7926">
        <f>IF(I7926=0,0,1)</f>
        <v>1</v>
      </c>
      <c r="K7926">
        <f>J7926*Weighting!$W$6</f>
        <v>1</v>
      </c>
      <c r="M7926" s="14"/>
    </row>
    <row r="7927" spans="1:25" x14ac:dyDescent="0.25">
      <c r="A7927" s="32">
        <f>IF(Weighting!$P$7&gt;0,B7927,"")</f>
        <v>0.45200000000000001</v>
      </c>
      <c r="B7927">
        <f>Weighting!$C$7</f>
        <v>0.45200000000000001</v>
      </c>
      <c r="C7927">
        <f>Weighting!$F$7</f>
        <v>0</v>
      </c>
      <c r="D7927" t="b">
        <f>IF(C7927=1,'Data Transformation'!$G$3+0.5*'Data Transformation'!$W$25,IF(C7928=1,D7928-'Data Transformation'!$W$25,FALSE))</f>
        <v>0</v>
      </c>
      <c r="E7927" t="str">
        <f t="array" ref="E7927">IF(ISLOGICAL(D7927),"",FREQUENCY(IF('Data Transformation'!$B$425:$B$8425='Bin Analysis'!$B7923,'Data Transformation'!$G$425:$G$8425),D7927))</f>
        <v/>
      </c>
      <c r="F7927" t="str">
        <f t="shared" ref="F7927:F7945" si="990">IF(ISLOGICAL(D7927),"",E7927-E7926)</f>
        <v/>
      </c>
      <c r="G7927">
        <f>Weighting!$H$7</f>
        <v>0</v>
      </c>
      <c r="H7927">
        <f t="array" ref="H7927">FREQUENCY(IF('Data Transformation'!$B$4:$B$8425=B7923,'Data Transformation'!$G$4:$G$8425),'Bin Analysis'!$B7927)</f>
        <v>2073</v>
      </c>
      <c r="I7927">
        <f t="shared" ref="I7927:I7945" si="991">H7927-H7926</f>
        <v>0</v>
      </c>
      <c r="J7927">
        <f>IF(I7927=0,0,1)</f>
        <v>0</v>
      </c>
      <c r="K7927">
        <f>J7927*Weighting!$W$7</f>
        <v>0</v>
      </c>
      <c r="M7927" s="14"/>
    </row>
    <row r="7928" spans="1:25" x14ac:dyDescent="0.25">
      <c r="A7928" s="32">
        <f>IF(Weighting!$P$8&gt;0,B7928,"")</f>
        <v>0.58299999999999996</v>
      </c>
      <c r="B7928">
        <f>Weighting!$C$8</f>
        <v>0.58299999999999996</v>
      </c>
      <c r="C7928">
        <f>Weighting!$F$8</f>
        <v>0</v>
      </c>
      <c r="D7928" t="b">
        <f>IF(C7928=1,'Data Transformation'!$G$3+0.5*'Data Transformation'!$W$25,IF(C7929=1,D7929-'Data Transformation'!$W$25,FALSE))</f>
        <v>0</v>
      </c>
      <c r="E7928" t="str">
        <f t="array" ref="E7928">IF(ISLOGICAL(D7928),"",FREQUENCY(IF('Data Transformation'!$B$425:$B$8425='Bin Analysis'!$B7923,'Data Transformation'!$G$425:$G$8425),D7928))</f>
        <v/>
      </c>
      <c r="F7928" t="str">
        <f t="shared" si="990"/>
        <v/>
      </c>
      <c r="G7928">
        <f>Weighting!$H$8</f>
        <v>0</v>
      </c>
      <c r="H7928">
        <f t="array" ref="H7928">FREQUENCY(IF('Data Transformation'!$B$4:$B$8425=B7923,'Data Transformation'!$G$4:$G$8425),'Bin Analysis'!$B7928)</f>
        <v>2073</v>
      </c>
      <c r="I7928">
        <f t="shared" si="991"/>
        <v>0</v>
      </c>
      <c r="J7928">
        <f t="shared" ref="J7928:J7945" si="992">IF(I7928=0,0,1)</f>
        <v>0</v>
      </c>
      <c r="K7928">
        <f>J7928*Weighting!$W$8</f>
        <v>0</v>
      </c>
      <c r="M7928" s="14"/>
    </row>
    <row r="7929" spans="1:25" x14ac:dyDescent="0.25">
      <c r="A7929" s="32">
        <f>IF(Weighting!$P$9&gt;0,B7929,"")</f>
        <v>0.71399999999999997</v>
      </c>
      <c r="B7929" s="50">
        <f>Weighting!$C$9</f>
        <v>0.71399999999999997</v>
      </c>
      <c r="C7929">
        <f>Weighting!$F$9</f>
        <v>0</v>
      </c>
      <c r="D7929" t="b">
        <f>IF(C7929=1,'Data Transformation'!$G$3+0.5*'Data Transformation'!$W$25,IF(C7930=1,D7930-'Data Transformation'!$W$25,FALSE))</f>
        <v>0</v>
      </c>
      <c r="E7929" t="str">
        <f t="array" ref="E7929">IF(ISLOGICAL(D7929),"",FREQUENCY(IF('Data Transformation'!$B$425:$B$8425='Bin Analysis'!$B7923,'Data Transformation'!$G$425:$G$8425),D7929))</f>
        <v/>
      </c>
      <c r="F7929" t="str">
        <f t="shared" si="990"/>
        <v/>
      </c>
      <c r="G7929">
        <f>Weighting!$H$9</f>
        <v>0</v>
      </c>
      <c r="H7929">
        <f t="array" ref="H7929">FREQUENCY(IF('Data Transformation'!$B$4:$B$8425=B7923,'Data Transformation'!$G$4:$G$8425),'Bin Analysis'!$B7929)</f>
        <v>2073</v>
      </c>
      <c r="I7929">
        <f t="shared" si="991"/>
        <v>0</v>
      </c>
      <c r="J7929">
        <f t="shared" si="992"/>
        <v>0</v>
      </c>
      <c r="K7929">
        <f>J7929*Weighting!$W$9</f>
        <v>0</v>
      </c>
      <c r="M7929" s="14"/>
    </row>
    <row r="7930" spans="1:25" x14ac:dyDescent="0.25">
      <c r="A7930" s="32">
        <f>IF(Weighting!$P$10&gt;0,B7930,"")</f>
        <v>0.84499999999999997</v>
      </c>
      <c r="B7930">
        <f>Weighting!$C$10</f>
        <v>0.84499999999999997</v>
      </c>
      <c r="C7930">
        <f>Weighting!$F$10</f>
        <v>0</v>
      </c>
      <c r="D7930" t="b">
        <f>IF(C7930=1,'Data Transformation'!$G$3+0.5*'Data Transformation'!$W$25,IF(C7931=1,D7931-'Data Transformation'!$W$25,FALSE))</f>
        <v>0</v>
      </c>
      <c r="E7930" t="str">
        <f t="array" ref="E7930">IF(ISLOGICAL(D7930),"",FREQUENCY(IF('Data Transformation'!$B$425:$B$8425='Bin Analysis'!$B7923,'Data Transformation'!$G$425:$G$8425),D7930))</f>
        <v/>
      </c>
      <c r="F7930" t="str">
        <f t="shared" si="990"/>
        <v/>
      </c>
      <c r="G7930">
        <f>Weighting!$H$10</f>
        <v>0</v>
      </c>
      <c r="H7930">
        <f t="array" ref="H7930">FREQUENCY(IF('Data Transformation'!$B$4:$B$8425=B7923,'Data Transformation'!$G$4:$G$8425),'Bin Analysis'!$B7930)</f>
        <v>2073</v>
      </c>
      <c r="I7930">
        <f t="shared" si="991"/>
        <v>0</v>
      </c>
      <c r="J7930">
        <f t="shared" si="992"/>
        <v>0</v>
      </c>
      <c r="K7930">
        <f>J7930*Weighting!$W$10</f>
        <v>0</v>
      </c>
      <c r="M7930" s="14"/>
    </row>
    <row r="7931" spans="1:25" x14ac:dyDescent="0.25">
      <c r="A7931" s="32">
        <f>IF(Weighting!$P$11&gt;0,B7931,"")</f>
        <v>0.97599999999999998</v>
      </c>
      <c r="B7931">
        <f>Weighting!$C$11</f>
        <v>0.97599999999999998</v>
      </c>
      <c r="C7931">
        <f>Weighting!$F$11</f>
        <v>0</v>
      </c>
      <c r="D7931">
        <f>IF(C7931=1,'Data Transformation'!$G$3+0.5*'Data Transformation'!$W$25,IF(C7932=1,D7932-'Data Transformation'!$W$25,FALSE))</f>
        <v>0.86899999999999999</v>
      </c>
      <c r="E7931">
        <f t="array" ref="E7931">IF(ISLOGICAL(D7931),"",FREQUENCY(IF('Data Transformation'!$B$425:$B$8425='Bin Analysis'!$B7923,'Data Transformation'!$G$425:$G$8425),D7931))</f>
        <v>2001</v>
      </c>
      <c r="F7931" t="e">
        <f t="shared" si="990"/>
        <v>#VALUE!</v>
      </c>
      <c r="G7931">
        <f>Weighting!$H$11</f>
        <v>0</v>
      </c>
      <c r="H7931">
        <f t="array" ref="H7931">FREQUENCY(IF('Data Transformation'!$B$4:$B$8425=B7923,'Data Transformation'!$G$4:$G$8425),'Bin Analysis'!$B7931)</f>
        <v>2073</v>
      </c>
      <c r="I7931">
        <f t="shared" si="991"/>
        <v>0</v>
      </c>
      <c r="J7931">
        <f t="shared" si="992"/>
        <v>0</v>
      </c>
      <c r="K7931">
        <f>J7931*Weighting!$W$11</f>
        <v>0</v>
      </c>
      <c r="M7931" s="14"/>
    </row>
    <row r="7932" spans="1:25" x14ac:dyDescent="0.25">
      <c r="A7932" s="32">
        <f>IF(Weighting!$P$12&gt;0,B7932,"")</f>
        <v>1.107</v>
      </c>
      <c r="B7932">
        <f>Weighting!$C$12</f>
        <v>1.107</v>
      </c>
      <c r="C7932">
        <f>Weighting!$F$12</f>
        <v>1</v>
      </c>
      <c r="D7932">
        <f>IF(C7932=1,'Data Transformation'!$G$3+0.5*'Data Transformation'!$W$25,IF(C7933=1,D7933-'Data Transformation'!$W$25,FALSE))</f>
        <v>1.131</v>
      </c>
      <c r="E7932">
        <f t="array" ref="E7932">IF(ISLOGICAL(D7932),"",FREQUENCY(IF('Data Transformation'!$B$425:$B$8425='Bin Analysis'!$B7923,'Data Transformation'!$G$425:$G$8425),D7932))</f>
        <v>2001</v>
      </c>
      <c r="F7932">
        <f t="shared" si="990"/>
        <v>0</v>
      </c>
      <c r="G7932">
        <f>Weighting!$H$12</f>
        <v>0</v>
      </c>
      <c r="H7932">
        <f t="array" ref="H7932">FREQUENCY(IF('Data Transformation'!$B$4:$B$8425=B7923,'Data Transformation'!$G$4:$G$8425),'Bin Analysis'!$B7932)</f>
        <v>2073</v>
      </c>
      <c r="I7932">
        <f t="shared" si="991"/>
        <v>0</v>
      </c>
      <c r="J7932">
        <f t="shared" si="992"/>
        <v>0</v>
      </c>
      <c r="K7932">
        <f>J7932*Weighting!$W$12</f>
        <v>0</v>
      </c>
      <c r="M7932" s="14"/>
    </row>
    <row r="7933" spans="1:25" x14ac:dyDescent="0.25">
      <c r="A7933" s="32">
        <f>IF(Weighting!$P$13&gt;0,B7933,"")</f>
        <v>1.238</v>
      </c>
      <c r="B7933">
        <f>Weighting!$C$13</f>
        <v>1.238</v>
      </c>
      <c r="C7933">
        <f>Weighting!$F$13</f>
        <v>0</v>
      </c>
      <c r="D7933" t="b">
        <f>IF(C7933=1,'Data Transformation'!$G$3+0.5*'Data Transformation'!$W$25,IF(C7934=1,D7934-'Data Transformation'!$W$25,FALSE))</f>
        <v>0</v>
      </c>
      <c r="E7933" t="str">
        <f t="array" ref="E7933">IF(ISLOGICAL(D7933),"",FREQUENCY(IF('Data Transformation'!$B$425:$B$8425='Bin Analysis'!$B7923,'Data Transformation'!$G$425:$G$8425),D7933))</f>
        <v/>
      </c>
      <c r="F7933" t="str">
        <f t="shared" si="990"/>
        <v/>
      </c>
      <c r="G7933">
        <f>Weighting!$H$13</f>
        <v>0</v>
      </c>
      <c r="H7933">
        <f t="array" ref="H7933">FREQUENCY(IF('Data Transformation'!$B$4:$B$8425=B7923,'Data Transformation'!$G$4:$G$8425),'Bin Analysis'!$B7933)</f>
        <v>2073</v>
      </c>
      <c r="I7933">
        <f t="shared" si="991"/>
        <v>0</v>
      </c>
      <c r="J7933">
        <f t="shared" si="992"/>
        <v>0</v>
      </c>
      <c r="K7933">
        <f>J7933*Weighting!$W$13</f>
        <v>0</v>
      </c>
      <c r="M7933" s="14"/>
    </row>
    <row r="7934" spans="1:25" x14ac:dyDescent="0.25">
      <c r="A7934" s="32">
        <f>IF(Weighting!$P$14&gt;0,B7934,"")</f>
        <v>1.369</v>
      </c>
      <c r="B7934">
        <f>Weighting!$C$14</f>
        <v>1.369</v>
      </c>
      <c r="C7934">
        <f>Weighting!$F$14</f>
        <v>0</v>
      </c>
      <c r="D7934" t="b">
        <f>IF(C7934=1,'Data Transformation'!$G$3+0.5*'Data Transformation'!$W$25,IF(C7935=1,D7935-'Data Transformation'!$W$25,FALSE))</f>
        <v>0</v>
      </c>
      <c r="E7934" t="str">
        <f t="array" ref="E7934">IF(ISLOGICAL(D7934),"",FREQUENCY(IF('Data Transformation'!$B$425:$B$8425='Bin Analysis'!$B7923,'Data Transformation'!$G$425:$G$8425),D7934))</f>
        <v/>
      </c>
      <c r="F7934" t="str">
        <f t="shared" si="990"/>
        <v/>
      </c>
      <c r="G7934">
        <f>Weighting!$H$14</f>
        <v>0</v>
      </c>
      <c r="H7934">
        <f t="array" ref="H7934">FREQUENCY(IF('Data Transformation'!$B$4:$B$8425=B7923,'Data Transformation'!$G$4:$G$8425),'Bin Analysis'!$B7934)</f>
        <v>2073</v>
      </c>
      <c r="I7934">
        <f t="shared" si="991"/>
        <v>0</v>
      </c>
      <c r="J7934">
        <f t="shared" si="992"/>
        <v>0</v>
      </c>
      <c r="K7934">
        <f>J7934*Weighting!$W$14</f>
        <v>0</v>
      </c>
      <c r="M7934" s="14"/>
    </row>
    <row r="7935" spans="1:25" x14ac:dyDescent="0.25">
      <c r="A7935" s="32">
        <f>IF(Weighting!$P$15&gt;0,B7935,"")</f>
        <v>1.5000009999999999</v>
      </c>
      <c r="B7935">
        <f>Weighting!$C$15</f>
        <v>1.5000009999999999</v>
      </c>
      <c r="C7935">
        <f>Weighting!$F$15</f>
        <v>0</v>
      </c>
      <c r="D7935" t="b">
        <f>IF(C7935=1,'Data Transformation'!$G$3+0.5*'Data Transformation'!$W$25,IF(C7936=1,D7936-'Data Transformation'!$W$25,FALSE))</f>
        <v>0</v>
      </c>
      <c r="E7935" t="str">
        <f t="array" ref="E7935">IF(ISLOGICAL(D7935),"",FREQUENCY(IF('Data Transformation'!$B$425:$B$8425='Bin Analysis'!$B7923,'Data Transformation'!$G$425:$G$8425),D7935))</f>
        <v/>
      </c>
      <c r="F7935" t="str">
        <f t="shared" si="990"/>
        <v/>
      </c>
      <c r="G7935">
        <f>Weighting!$H$15</f>
        <v>0</v>
      </c>
      <c r="H7935">
        <f t="array" ref="H7935">FREQUENCY(IF('Data Transformation'!$B$4:$B$8425=B7923,'Data Transformation'!$G$4:$G$8425),'Bin Analysis'!$B7935)</f>
        <v>2073</v>
      </c>
      <c r="I7935">
        <f t="shared" si="991"/>
        <v>0</v>
      </c>
      <c r="J7935">
        <f t="shared" si="992"/>
        <v>0</v>
      </c>
      <c r="K7935">
        <f>J7935*Weighting!$W$15</f>
        <v>0</v>
      </c>
      <c r="M7935" s="14"/>
    </row>
    <row r="7936" spans="1:25" x14ac:dyDescent="0.25">
      <c r="A7936" s="32" t="str">
        <f>IF(Weighting!$P$16&gt;0,B7936,"")</f>
        <v/>
      </c>
      <c r="B7936">
        <f>Weighting!$C$16</f>
        <v>1.631</v>
      </c>
      <c r="C7936">
        <f>Weighting!$F$16</f>
        <v>0</v>
      </c>
      <c r="D7936" t="b">
        <f>IF(C7936=1,'Data Transformation'!$G$3+0.5*'Data Transformation'!$W$25,IF(C7937=1,D7937-'Data Transformation'!$W$25,FALSE))</f>
        <v>0</v>
      </c>
      <c r="E7936" t="str">
        <f t="array" ref="E7936">IF(ISLOGICAL(D7936),"",FREQUENCY(IF('Data Transformation'!$B$425:$B$8425='Bin Analysis'!$B7923,'Data Transformation'!$G$425:$G$8425),D7936))</f>
        <v/>
      </c>
      <c r="F7936" t="str">
        <f t="shared" si="990"/>
        <v/>
      </c>
      <c r="G7936">
        <f>Weighting!$H$16</f>
        <v>0</v>
      </c>
      <c r="H7936">
        <f t="array" ref="H7936">FREQUENCY(IF('Data Transformation'!$B$4:$B$8425=B7923,'Data Transformation'!$G$4:$G$8425),'Bin Analysis'!$B7936)</f>
        <v>2073</v>
      </c>
      <c r="I7936">
        <f t="shared" si="991"/>
        <v>0</v>
      </c>
      <c r="J7936">
        <f t="shared" si="992"/>
        <v>0</v>
      </c>
      <c r="K7936">
        <f>J7936*Weighting!$W$16</f>
        <v>0</v>
      </c>
      <c r="M7936" s="14"/>
    </row>
    <row r="7937" spans="1:25" x14ac:dyDescent="0.25">
      <c r="A7937" s="32" t="str">
        <f>IF(Weighting!$P$17&gt;0,B7937,"")</f>
        <v/>
      </c>
      <c r="B7937">
        <f>Weighting!$C$17</f>
        <v>1.762</v>
      </c>
      <c r="C7937">
        <f>Weighting!$F$17</f>
        <v>0</v>
      </c>
      <c r="D7937" t="b">
        <f>IF(C7937=1,'Data Transformation'!$G$3+0.5*'Data Transformation'!$W$25,IF(C7938=1,D7938-'Data Transformation'!$W$25,FALSE))</f>
        <v>0</v>
      </c>
      <c r="E7937" t="str">
        <f t="array" ref="E7937">IF(ISLOGICAL(D7937),"",FREQUENCY(IF('Data Transformation'!$B$425:$B$8425='Bin Analysis'!$B7923,'Data Transformation'!$G$425:$G$8425),D7937))</f>
        <v/>
      </c>
      <c r="F7937" t="str">
        <f t="shared" si="990"/>
        <v/>
      </c>
      <c r="G7937">
        <f>Weighting!$H$17</f>
        <v>0</v>
      </c>
      <c r="H7937">
        <f t="array" ref="H7937">FREQUENCY(IF('Data Transformation'!$B$4:$B$8425=B7923,'Data Transformation'!$G$4:$G$8425),'Bin Analysis'!$B7937)</f>
        <v>2073</v>
      </c>
      <c r="I7937">
        <f t="shared" si="991"/>
        <v>0</v>
      </c>
      <c r="J7937">
        <f t="shared" si="992"/>
        <v>0</v>
      </c>
      <c r="K7937">
        <f>J7937*Weighting!$W$17</f>
        <v>0</v>
      </c>
      <c r="M7937" s="14"/>
    </row>
    <row r="7938" spans="1:25" x14ac:dyDescent="0.25">
      <c r="A7938" s="32" t="str">
        <f>IF(Weighting!$P$18&gt;0,B7938,"")</f>
        <v/>
      </c>
      <c r="B7938">
        <f>Weighting!$C$18</f>
        <v>1.893</v>
      </c>
      <c r="C7938">
        <f>Weighting!$F$18</f>
        <v>0</v>
      </c>
      <c r="D7938" t="b">
        <f>IF(C7938=1,'Data Transformation'!$G$3+0.5*'Data Transformation'!$W$25,IF(C7939=1,D7939-'Data Transformation'!$W$25,FALSE))</f>
        <v>0</v>
      </c>
      <c r="E7938" t="str">
        <f t="array" ref="E7938">IF(ISLOGICAL(D7938),"",FREQUENCY(IF('Data Transformation'!$B$425:$B$8425='Bin Analysis'!$B7923,'Data Transformation'!$G$425:$G$8425),D7938))</f>
        <v/>
      </c>
      <c r="F7938" t="str">
        <f t="shared" si="990"/>
        <v/>
      </c>
      <c r="G7938">
        <f>Weighting!$H$18</f>
        <v>0</v>
      </c>
      <c r="H7938">
        <f t="array" ref="H7938">FREQUENCY(IF('Data Transformation'!$B$4:$B$8425=B7923,'Data Transformation'!$G$4:$G$8425),'Bin Analysis'!$B7938)</f>
        <v>2073</v>
      </c>
      <c r="I7938">
        <f t="shared" si="991"/>
        <v>0</v>
      </c>
      <c r="J7938">
        <f t="shared" si="992"/>
        <v>0</v>
      </c>
      <c r="K7938">
        <f>J7938*Weighting!$W$18</f>
        <v>0</v>
      </c>
      <c r="M7938" s="14"/>
    </row>
    <row r="7939" spans="1:25" x14ac:dyDescent="0.25">
      <c r="A7939" s="32" t="str">
        <f>IF(Weighting!$P$19&gt;0,B7939,"")</f>
        <v/>
      </c>
      <c r="B7939">
        <f>Weighting!$C$19</f>
        <v>2.024</v>
      </c>
      <c r="C7939">
        <f>Weighting!$F$19</f>
        <v>0</v>
      </c>
      <c r="D7939" t="b">
        <f>IF(C7939=1,'Data Transformation'!$G$3+0.5*'Data Transformation'!$W$25,IF(C7940=1,D7940-'Data Transformation'!$W$25,FALSE))</f>
        <v>0</v>
      </c>
      <c r="E7939" t="str">
        <f t="array" ref="E7939">IF(ISLOGICAL(D7939),"",FREQUENCY(IF('Data Transformation'!$B$425:$B$8425='Bin Analysis'!$B7923,'Data Transformation'!$G$425:$G$8425),D7939))</f>
        <v/>
      </c>
      <c r="F7939" t="str">
        <f t="shared" si="990"/>
        <v/>
      </c>
      <c r="G7939">
        <f>Weighting!$H$19</f>
        <v>0</v>
      </c>
      <c r="H7939">
        <f t="array" ref="H7939">FREQUENCY(IF('Data Transformation'!$B$4:$B$8425=B7923,'Data Transformation'!$G$4:$G$8425),'Bin Analysis'!$B7939)</f>
        <v>2073</v>
      </c>
      <c r="I7939">
        <f t="shared" si="991"/>
        <v>0</v>
      </c>
      <c r="J7939">
        <f t="shared" si="992"/>
        <v>0</v>
      </c>
      <c r="K7939">
        <f>J7939*Weighting!$W$19</f>
        <v>0</v>
      </c>
      <c r="M7939" s="14"/>
    </row>
    <row r="7940" spans="1:25" x14ac:dyDescent="0.25">
      <c r="A7940" s="32" t="str">
        <f>IF(Weighting!$P$20&gt;0,B7940,"")</f>
        <v/>
      </c>
      <c r="B7940">
        <f>Weighting!$C$20</f>
        <v>2.1550000000000002</v>
      </c>
      <c r="C7940">
        <f>Weighting!$F$20</f>
        <v>0</v>
      </c>
      <c r="D7940" t="b">
        <f>IF(C7940=1,'Data Transformation'!$G$3+0.5*'Data Transformation'!$W$25,IF(C7941=1,D7941-'Data Transformation'!$W$25,FALSE))</f>
        <v>0</v>
      </c>
      <c r="E7940" t="str">
        <f t="array" ref="E7940">IF(ISLOGICAL(D7940),"",FREQUENCY(IF('Data Transformation'!$B$425:$B$8425='Bin Analysis'!$B7923,'Data Transformation'!$G$425:$G$8425),D7940))</f>
        <v/>
      </c>
      <c r="F7940" t="str">
        <f t="shared" si="990"/>
        <v/>
      </c>
      <c r="G7940">
        <f>Weighting!$H$20</f>
        <v>0</v>
      </c>
      <c r="H7940">
        <f t="array" ref="H7940">FREQUENCY(IF('Data Transformation'!$B$4:$B$8425=B7923,'Data Transformation'!$G$4:$G$8425),'Bin Analysis'!$B7940)</f>
        <v>2073</v>
      </c>
      <c r="I7940">
        <f t="shared" si="991"/>
        <v>0</v>
      </c>
      <c r="J7940">
        <f t="shared" si="992"/>
        <v>0</v>
      </c>
      <c r="K7940">
        <f>J7940*Weighting!$W$20</f>
        <v>0</v>
      </c>
      <c r="M7940" s="14"/>
    </row>
    <row r="7941" spans="1:25" x14ac:dyDescent="0.25">
      <c r="A7941" s="32" t="str">
        <f>IF(Weighting!$P$21&gt;0,B7941,"")</f>
        <v/>
      </c>
      <c r="B7941">
        <f>Weighting!$C$21</f>
        <v>2.2860000000000005</v>
      </c>
      <c r="C7941">
        <f>Weighting!$F$21</f>
        <v>0</v>
      </c>
      <c r="D7941" t="b">
        <f>IF(C7941=1,'Data Transformation'!$G$3+0.5*'Data Transformation'!$W$25,IF(C7942=1,D7942-'Data Transformation'!$W$25,FALSE))</f>
        <v>0</v>
      </c>
      <c r="E7941" t="str">
        <f t="array" ref="E7941">IF(ISLOGICAL(D7941),"",FREQUENCY(IF('Data Transformation'!$B$425:$B$8425='Bin Analysis'!$B7923,'Data Transformation'!$G$425:$G$8425),D7941))</f>
        <v/>
      </c>
      <c r="F7941" t="str">
        <f t="shared" si="990"/>
        <v/>
      </c>
      <c r="G7941">
        <f>Weighting!$H$21</f>
        <v>0</v>
      </c>
      <c r="H7941">
        <f t="array" ref="H7941">FREQUENCY(IF('Data Transformation'!$B$4:$B$8425=B7923,'Data Transformation'!$G$4:$G$8425),'Bin Analysis'!$B7941)</f>
        <v>2073</v>
      </c>
      <c r="I7941">
        <f t="shared" si="991"/>
        <v>0</v>
      </c>
      <c r="J7941">
        <f t="shared" si="992"/>
        <v>0</v>
      </c>
      <c r="K7941">
        <f>J7941*Weighting!$W$21</f>
        <v>0</v>
      </c>
      <c r="M7941" s="14"/>
    </row>
    <row r="7942" spans="1:25" x14ac:dyDescent="0.25">
      <c r="A7942" s="32" t="str">
        <f>IF(Weighting!$P$22&gt;0,B7942,"")</f>
        <v/>
      </c>
      <c r="B7942">
        <f>Weighting!$C$22</f>
        <v>2.4170000000000007</v>
      </c>
      <c r="C7942">
        <f>Weighting!$F$22</f>
        <v>0</v>
      </c>
      <c r="D7942" t="b">
        <f>IF(C7942=1,'Data Transformation'!$G$3+0.5*'Data Transformation'!$W$25,IF(C7943=1,D7943-'Data Transformation'!$W$25,FALSE))</f>
        <v>0</v>
      </c>
      <c r="E7942" t="str">
        <f t="array" ref="E7942">IF(ISLOGICAL(D7942),"",FREQUENCY(IF('Data Transformation'!$B$425:$B$8425='Bin Analysis'!$B7923,'Data Transformation'!$G$425:$G$8425),D7942))</f>
        <v/>
      </c>
      <c r="F7942" t="str">
        <f t="shared" si="990"/>
        <v/>
      </c>
      <c r="G7942">
        <f>Weighting!$H$22</f>
        <v>0</v>
      </c>
      <c r="H7942">
        <f t="array" ref="H7942">FREQUENCY(IF('Data Transformation'!$B$4:$B$8425=B7923,'Data Transformation'!$G$4:$G$8425),'Bin Analysis'!$B7942)</f>
        <v>2073</v>
      </c>
      <c r="I7942">
        <f t="shared" si="991"/>
        <v>0</v>
      </c>
      <c r="J7942">
        <f t="shared" si="992"/>
        <v>0</v>
      </c>
      <c r="K7942">
        <f>J7942*Weighting!$W$22</f>
        <v>0</v>
      </c>
      <c r="M7942" s="14"/>
    </row>
    <row r="7943" spans="1:25" x14ac:dyDescent="0.25">
      <c r="A7943" s="32" t="str">
        <f>IF(Weighting!$P$23&gt;0,B7943,"")</f>
        <v/>
      </c>
      <c r="B7943">
        <f>Weighting!$C$23</f>
        <v>2.5480000000000009</v>
      </c>
      <c r="C7943">
        <f>Weighting!$F$23</f>
        <v>0</v>
      </c>
      <c r="D7943" t="b">
        <f>IF(C7943=1,'Data Transformation'!$G$3+0.5*'Data Transformation'!$W$25,IF(C7944=1,D7944-'Data Transformation'!$W$25,FALSE))</f>
        <v>0</v>
      </c>
      <c r="E7943" t="str">
        <f t="array" ref="E7943">IF(ISLOGICAL(D7943),"",FREQUENCY(IF('Data Transformation'!$B$425:$B$8425='Bin Analysis'!$B7923,'Data Transformation'!$G$425:$G$8425),D7943))</f>
        <v/>
      </c>
      <c r="F7943" t="str">
        <f t="shared" si="990"/>
        <v/>
      </c>
      <c r="G7943">
        <f>Weighting!$H$23</f>
        <v>0</v>
      </c>
      <c r="H7943">
        <f t="array" ref="H7943">FREQUENCY(IF('Data Transformation'!$B$4:$B$8425=B7923,'Data Transformation'!$G$4:$G$8425),'Bin Analysis'!$B7943)</f>
        <v>2073</v>
      </c>
      <c r="I7943">
        <f t="shared" si="991"/>
        <v>0</v>
      </c>
      <c r="J7943">
        <f t="shared" si="992"/>
        <v>0</v>
      </c>
      <c r="K7943">
        <f>J7943*Weighting!$W$23</f>
        <v>0</v>
      </c>
      <c r="M7943" s="14"/>
    </row>
    <row r="7944" spans="1:25" x14ac:dyDescent="0.25">
      <c r="A7944" s="32" t="str">
        <f>IF(Weighting!$P$24&gt;0,B7944,"")</f>
        <v/>
      </c>
      <c r="B7944">
        <f>Weighting!$C$24</f>
        <v>2.6790000000000012</v>
      </c>
      <c r="C7944">
        <f>Weighting!$F$24</f>
        <v>0</v>
      </c>
      <c r="D7944" t="b">
        <f>IF(C7944=1,'Data Transformation'!$G$3+0.5*'Data Transformation'!$W$25,IF(C7945=1,D7945-'Data Transformation'!$W$25,FALSE))</f>
        <v>0</v>
      </c>
      <c r="E7944" t="str">
        <f t="array" ref="E7944">IF(ISLOGICAL(D7944),"",FREQUENCY(IF('Data Transformation'!$B$425:$B$8425='Bin Analysis'!$B7923,'Data Transformation'!$G$425:$G$8425),D7944))</f>
        <v/>
      </c>
      <c r="F7944" t="str">
        <f t="shared" si="990"/>
        <v/>
      </c>
      <c r="G7944">
        <f>Weighting!$H$24</f>
        <v>0</v>
      </c>
      <c r="H7944">
        <f t="array" ref="H7944">FREQUENCY(IF('Data Transformation'!$B$4:$B$8425=B7923,'Data Transformation'!$G$4:$G$8425),'Bin Analysis'!$B7944)</f>
        <v>2073</v>
      </c>
      <c r="I7944">
        <f t="shared" si="991"/>
        <v>0</v>
      </c>
      <c r="J7944">
        <f t="shared" si="992"/>
        <v>0</v>
      </c>
      <c r="K7944">
        <f>J7944*Weighting!$W$24</f>
        <v>0</v>
      </c>
      <c r="M7944" s="14"/>
    </row>
    <row r="7945" spans="1:25" x14ac:dyDescent="0.25">
      <c r="A7945" s="32" t="str">
        <f>IF(Weighting!$P$25&gt;0,B7945,"")</f>
        <v/>
      </c>
      <c r="B7945">
        <f>Weighting!$C$25</f>
        <v>2.8100000000000014</v>
      </c>
      <c r="C7945">
        <f>Weighting!$F$25</f>
        <v>0</v>
      </c>
      <c r="D7945" t="b">
        <f>IF(C7945=1,'Data Transformation'!$G$3+0.5*'Data Transformation'!$W$25,IF(C7946=1,D7946-'Data Transformation'!$W$25,FALSE))</f>
        <v>0</v>
      </c>
      <c r="E7945" t="str">
        <f t="array" ref="E7945">IF(ISLOGICAL(D7945),"",FREQUENCY(IF('Data Transformation'!$B$425:$B$8425='Bin Analysis'!$B7923,'Data Transformation'!$G$425:$G$8425),D7945))</f>
        <v/>
      </c>
      <c r="F7945" t="str">
        <f t="shared" si="990"/>
        <v/>
      </c>
      <c r="G7945">
        <f>Weighting!$H$25</f>
        <v>0</v>
      </c>
      <c r="H7945">
        <f t="array" ref="H7945">FREQUENCY(IF('Data Transformation'!$B$4:$B$8425=B7923,'Data Transformation'!$G$4:$G$8425),'Bin Analysis'!$B7945)</f>
        <v>2073</v>
      </c>
      <c r="I7945">
        <f t="shared" si="991"/>
        <v>0</v>
      </c>
      <c r="J7945">
        <f t="shared" si="992"/>
        <v>0</v>
      </c>
      <c r="K7945">
        <f>J7945*Weighting!$W$25</f>
        <v>0</v>
      </c>
      <c r="M7945" s="14"/>
    </row>
    <row r="7946" spans="1:25" x14ac:dyDescent="0.25">
      <c r="O7946"/>
      <c r="P7946"/>
      <c r="Q7946"/>
      <c r="R7946"/>
    </row>
    <row r="7947" spans="1:25" ht="23.25" x14ac:dyDescent="0.35">
      <c r="A7947" s="21" t="s">
        <v>0</v>
      </c>
      <c r="B7947" s="21" t="str">
        <f>IFERROR(VLOOKUP(C7947,'Data Transformation'!$L$6:$M$426,2,FALSE),"")</f>
        <v/>
      </c>
      <c r="C7947" s="21">
        <f>C7923+1</f>
        <v>331</v>
      </c>
      <c r="D7947" s="21"/>
      <c r="E7947" s="21"/>
      <c r="F7947" s="21"/>
      <c r="G7947" s="21"/>
      <c r="H7947" s="22"/>
      <c r="I7947" s="22"/>
      <c r="J7947" s="22"/>
      <c r="K7947" s="21"/>
      <c r="L7947" s="21" t="str">
        <f>B7947</f>
        <v/>
      </c>
      <c r="M7947" s="23" t="e">
        <f>INDEX('Data Transformation'!$O$4:$O$424,MATCH($B7947,'Data Transformation'!$M$4:$M$424,0),MATCH($M$2,'Data Transformation'!$O$3,0))</f>
        <v>#N/A</v>
      </c>
      <c r="N7947" s="27" t="e">
        <f>IF('Input and Summary Results'!$J$16="minimum",'Bin Analysis'!X7948/(M7947-1),'Bin Analysis'!Y7947/('Bin Analysis'!M7947-1))</f>
        <v>#N/A</v>
      </c>
      <c r="O7947" s="27" t="e">
        <f>IF(M7947=FALSE,NA(),(VLOOKUP(1,C7950:K7969,4,FALSE))/(M7947-1))</f>
        <v>#N/A</v>
      </c>
      <c r="P7947" s="27" t="e">
        <f>IF(M7947=FALSE,NA(),SUM(J7950:J7969)/Weighting!$S$5)</f>
        <v>#N/A</v>
      </c>
      <c r="Q7947" s="27" t="e">
        <f>IF(M7947=FALSE,NA(),SUM(K7950:K7969)/Weighting!$S$6)</f>
        <v>#N/A</v>
      </c>
      <c r="R7947" s="27" t="e">
        <f>IF(M7947=FALSE,NA(),(VLOOKUP(1,G7950:K7969,3,FALSE))/(M7947-1))</f>
        <v>#N/A</v>
      </c>
      <c r="S7947" s="22" t="e">
        <f>IF(M7947=FALSE,NA(),IF(SUM(J7950:J7969)=2,"yes","no"))</f>
        <v>#N/A</v>
      </c>
      <c r="X7947" s="2" cm="2">
        <f t="array" ref="X7947:X7948">FREQUENCY(IF('Data Transformation'!$B$425:$B$6424='Bin Analysis'!L7947,'Data Transformation'!$G$425:$G$6424),'Data Transformation'!$U$11)</f>
        <v>0</v>
      </c>
      <c r="Y7947" s="2" cm="2">
        <f t="array" ref="Y7947:Y7948">FREQUENCY(IF('Data Transformation'!$B$425:$B$6424='Bin Analysis'!L7947,'Data Transformation'!$G$425:$G$6424),'Data Transformation'!$U$12)</f>
        <v>0</v>
      </c>
    </row>
    <row r="7948" spans="1:25" x14ac:dyDescent="0.25">
      <c r="A7948" s="14" t="s">
        <v>67</v>
      </c>
      <c r="B7948" t="s">
        <v>47</v>
      </c>
      <c r="C7948" t="s">
        <v>5</v>
      </c>
      <c r="D7948" t="s">
        <v>100</v>
      </c>
      <c r="E7948" t="s">
        <v>101</v>
      </c>
      <c r="F7948" t="s">
        <v>102</v>
      </c>
      <c r="G7948" t="s">
        <v>70</v>
      </c>
      <c r="H7948" t="s">
        <v>31</v>
      </c>
      <c r="I7948" t="s">
        <v>32</v>
      </c>
      <c r="J7948" t="s">
        <v>46</v>
      </c>
      <c r="K7948" s="14" t="s">
        <v>45</v>
      </c>
      <c r="M7948" s="14"/>
      <c r="X7948" s="2">
        <v>0</v>
      </c>
      <c r="Y7948" s="2">
        <v>0</v>
      </c>
    </row>
    <row r="7949" spans="1:25" x14ac:dyDescent="0.25">
      <c r="A7949" s="32"/>
      <c r="D7949" t="b">
        <f>IF(C7949=1,'Data Transformation'!$G$3+0.5*'Data Transformation'!$W$25,IF(C7950=1,D7950-'Data Transformation'!$W$25,FALSE))</f>
        <v>0</v>
      </c>
      <c r="E7949" t="str">
        <f t="array" ref="E7949">IF(ISLOGICAL(D7949),"",FREQUENCY(IF('Data Transformation'!$B$425:$B$8425='Bin Analysis'!$B7947,'Data Transformation'!$G$425:$G$8425),D7949))</f>
        <v/>
      </c>
      <c r="F7949" t="str">
        <f>IF(ISLOGICAL(D7949),"",E7949-E7948)</f>
        <v/>
      </c>
      <c r="M7949" s="14"/>
    </row>
    <row r="7950" spans="1:25" x14ac:dyDescent="0.25">
      <c r="A7950" s="32">
        <f>IF(Weighting!$P$6&gt;0,B7950,"")</f>
        <v>0.32100000000000001</v>
      </c>
      <c r="B7950">
        <f>Weighting!$C$6</f>
        <v>0.32100000000000001</v>
      </c>
      <c r="C7950">
        <f>Weighting!$F$6</f>
        <v>0</v>
      </c>
      <c r="D7950" t="b">
        <f>IF(C7950=1,'Data Transformation'!$G$3+0.5*'Data Transformation'!$W$25,IF(C7951=1,D7951-'Data Transformation'!$W$25,FALSE))</f>
        <v>0</v>
      </c>
      <c r="E7950" t="str">
        <f t="array" ref="E7950">IF(ISLOGICAL(D7950),"",FREQUENCY(IF('Data Transformation'!$B$425:$B$8425='Bin Analysis'!$B7947,'Data Transformation'!$G$425:$G$8425),D7950))</f>
        <v/>
      </c>
      <c r="F7950" t="str">
        <f>IF(ISLOGICAL(D7950),"",E7950-E7949)</f>
        <v/>
      </c>
      <c r="G7950">
        <f>Weighting!$H$6</f>
        <v>1</v>
      </c>
      <c r="H7950">
        <f t="array" ref="H7950">FREQUENCY(IF('Data Transformation'!$B$4:$B$8425=B7947,'Data Transformation'!$G$4:$G$8425),'Bin Analysis'!$B7950)</f>
        <v>2073</v>
      </c>
      <c r="I7950">
        <f>H7950-H7949</f>
        <v>2073</v>
      </c>
      <c r="J7950">
        <f>IF(I7950=0,0,1)</f>
        <v>1</v>
      </c>
      <c r="K7950">
        <f>J7950*Weighting!$W$6</f>
        <v>1</v>
      </c>
      <c r="M7950" s="14"/>
    </row>
    <row r="7951" spans="1:25" x14ac:dyDescent="0.25">
      <c r="A7951" s="32">
        <f>IF(Weighting!$P$7&gt;0,B7951,"")</f>
        <v>0.45200000000000001</v>
      </c>
      <c r="B7951">
        <f>Weighting!$C$7</f>
        <v>0.45200000000000001</v>
      </c>
      <c r="C7951">
        <f>Weighting!$F$7</f>
        <v>0</v>
      </c>
      <c r="D7951" t="b">
        <f>IF(C7951=1,'Data Transformation'!$G$3+0.5*'Data Transformation'!$W$25,IF(C7952=1,D7952-'Data Transformation'!$W$25,FALSE))</f>
        <v>0</v>
      </c>
      <c r="E7951" t="str">
        <f t="array" ref="E7951">IF(ISLOGICAL(D7951),"",FREQUENCY(IF('Data Transformation'!$B$425:$B$8425='Bin Analysis'!$B7947,'Data Transformation'!$G$425:$G$8425),D7951))</f>
        <v/>
      </c>
      <c r="F7951" t="str">
        <f t="shared" ref="F7951:F7969" si="993">IF(ISLOGICAL(D7951),"",E7951-E7950)</f>
        <v/>
      </c>
      <c r="G7951">
        <f>Weighting!$H$7</f>
        <v>0</v>
      </c>
      <c r="H7951">
        <f t="array" ref="H7951">FREQUENCY(IF('Data Transformation'!$B$4:$B$8425=B7947,'Data Transformation'!$G$4:$G$8425),'Bin Analysis'!$B7951)</f>
        <v>2073</v>
      </c>
      <c r="I7951">
        <f t="shared" ref="I7951:I7969" si="994">H7951-H7950</f>
        <v>0</v>
      </c>
      <c r="J7951">
        <f>IF(I7951=0,0,1)</f>
        <v>0</v>
      </c>
      <c r="K7951">
        <f>J7951*Weighting!$W$7</f>
        <v>0</v>
      </c>
      <c r="M7951" s="14"/>
    </row>
    <row r="7952" spans="1:25" x14ac:dyDescent="0.25">
      <c r="A7952" s="32">
        <f>IF(Weighting!$P$8&gt;0,B7952,"")</f>
        <v>0.58299999999999996</v>
      </c>
      <c r="B7952">
        <f>Weighting!$C$8</f>
        <v>0.58299999999999996</v>
      </c>
      <c r="C7952">
        <f>Weighting!$F$8</f>
        <v>0</v>
      </c>
      <c r="D7952" t="b">
        <f>IF(C7952=1,'Data Transformation'!$G$3+0.5*'Data Transformation'!$W$25,IF(C7953=1,D7953-'Data Transformation'!$W$25,FALSE))</f>
        <v>0</v>
      </c>
      <c r="E7952" t="str">
        <f t="array" ref="E7952">IF(ISLOGICAL(D7952),"",FREQUENCY(IF('Data Transformation'!$B$425:$B$8425='Bin Analysis'!$B7947,'Data Transformation'!$G$425:$G$8425),D7952))</f>
        <v/>
      </c>
      <c r="F7952" t="str">
        <f t="shared" si="993"/>
        <v/>
      </c>
      <c r="G7952">
        <f>Weighting!$H$8</f>
        <v>0</v>
      </c>
      <c r="H7952">
        <f t="array" ref="H7952">FREQUENCY(IF('Data Transformation'!$B$4:$B$8425=B7947,'Data Transformation'!$G$4:$G$8425),'Bin Analysis'!$B7952)</f>
        <v>2073</v>
      </c>
      <c r="I7952">
        <f t="shared" si="994"/>
        <v>0</v>
      </c>
      <c r="J7952">
        <f t="shared" ref="J7952:J7969" si="995">IF(I7952=0,0,1)</f>
        <v>0</v>
      </c>
      <c r="K7952">
        <f>J7952*Weighting!$W$8</f>
        <v>0</v>
      </c>
      <c r="M7952" s="14"/>
    </row>
    <row r="7953" spans="1:13" x14ac:dyDescent="0.25">
      <c r="A7953" s="32">
        <f>IF(Weighting!$P$9&gt;0,B7953,"")</f>
        <v>0.71399999999999997</v>
      </c>
      <c r="B7953" s="50">
        <f>Weighting!$C$9</f>
        <v>0.71399999999999997</v>
      </c>
      <c r="C7953">
        <f>Weighting!$F$9</f>
        <v>0</v>
      </c>
      <c r="D7953" t="b">
        <f>IF(C7953=1,'Data Transformation'!$G$3+0.5*'Data Transformation'!$W$25,IF(C7954=1,D7954-'Data Transformation'!$W$25,FALSE))</f>
        <v>0</v>
      </c>
      <c r="E7953" t="str">
        <f t="array" ref="E7953">IF(ISLOGICAL(D7953),"",FREQUENCY(IF('Data Transformation'!$B$425:$B$8425='Bin Analysis'!$B7947,'Data Transformation'!$G$425:$G$8425),D7953))</f>
        <v/>
      </c>
      <c r="F7953" t="str">
        <f t="shared" si="993"/>
        <v/>
      </c>
      <c r="G7953">
        <f>Weighting!$H$9</f>
        <v>0</v>
      </c>
      <c r="H7953">
        <f t="array" ref="H7953">FREQUENCY(IF('Data Transformation'!$B$4:$B$8425=B7947,'Data Transformation'!$G$4:$G$8425),'Bin Analysis'!$B7953)</f>
        <v>2073</v>
      </c>
      <c r="I7953">
        <f t="shared" si="994"/>
        <v>0</v>
      </c>
      <c r="J7953">
        <f t="shared" si="995"/>
        <v>0</v>
      </c>
      <c r="K7953">
        <f>J7953*Weighting!$W$9</f>
        <v>0</v>
      </c>
      <c r="M7953" s="14"/>
    </row>
    <row r="7954" spans="1:13" x14ac:dyDescent="0.25">
      <c r="A7954" s="32">
        <f>IF(Weighting!$P$10&gt;0,B7954,"")</f>
        <v>0.84499999999999997</v>
      </c>
      <c r="B7954">
        <f>Weighting!$C$10</f>
        <v>0.84499999999999997</v>
      </c>
      <c r="C7954">
        <f>Weighting!$F$10</f>
        <v>0</v>
      </c>
      <c r="D7954" t="b">
        <f>IF(C7954=1,'Data Transformation'!$G$3+0.5*'Data Transformation'!$W$25,IF(C7955=1,D7955-'Data Transformation'!$W$25,FALSE))</f>
        <v>0</v>
      </c>
      <c r="E7954" t="str">
        <f t="array" ref="E7954">IF(ISLOGICAL(D7954),"",FREQUENCY(IF('Data Transformation'!$B$425:$B$8425='Bin Analysis'!$B7947,'Data Transformation'!$G$425:$G$8425),D7954))</f>
        <v/>
      </c>
      <c r="F7954" t="str">
        <f t="shared" si="993"/>
        <v/>
      </c>
      <c r="G7954">
        <f>Weighting!$H$10</f>
        <v>0</v>
      </c>
      <c r="H7954">
        <f t="array" ref="H7954">FREQUENCY(IF('Data Transformation'!$B$4:$B$8425=B7947,'Data Transformation'!$G$4:$G$8425),'Bin Analysis'!$B7954)</f>
        <v>2073</v>
      </c>
      <c r="I7954">
        <f t="shared" si="994"/>
        <v>0</v>
      </c>
      <c r="J7954">
        <f t="shared" si="995"/>
        <v>0</v>
      </c>
      <c r="K7954">
        <f>J7954*Weighting!$W$10</f>
        <v>0</v>
      </c>
      <c r="M7954" s="14"/>
    </row>
    <row r="7955" spans="1:13" x14ac:dyDescent="0.25">
      <c r="A7955" s="32">
        <f>IF(Weighting!$P$11&gt;0,B7955,"")</f>
        <v>0.97599999999999998</v>
      </c>
      <c r="B7955">
        <f>Weighting!$C$11</f>
        <v>0.97599999999999998</v>
      </c>
      <c r="C7955">
        <f>Weighting!$F$11</f>
        <v>0</v>
      </c>
      <c r="D7955">
        <f>IF(C7955=1,'Data Transformation'!$G$3+0.5*'Data Transformation'!$W$25,IF(C7956=1,D7956-'Data Transformation'!$W$25,FALSE))</f>
        <v>0.86899999999999999</v>
      </c>
      <c r="E7955">
        <f t="array" ref="E7955">IF(ISLOGICAL(D7955),"",FREQUENCY(IF('Data Transformation'!$B$425:$B$8425='Bin Analysis'!$B7947,'Data Transformation'!$G$425:$G$8425),D7955))</f>
        <v>2001</v>
      </c>
      <c r="F7955" t="e">
        <f t="shared" si="993"/>
        <v>#VALUE!</v>
      </c>
      <c r="G7955">
        <f>Weighting!$H$11</f>
        <v>0</v>
      </c>
      <c r="H7955">
        <f t="array" ref="H7955">FREQUENCY(IF('Data Transformation'!$B$4:$B$8425=B7947,'Data Transformation'!$G$4:$G$8425),'Bin Analysis'!$B7955)</f>
        <v>2073</v>
      </c>
      <c r="I7955">
        <f t="shared" si="994"/>
        <v>0</v>
      </c>
      <c r="J7955">
        <f t="shared" si="995"/>
        <v>0</v>
      </c>
      <c r="K7955">
        <f>J7955*Weighting!$W$11</f>
        <v>0</v>
      </c>
      <c r="M7955" s="14"/>
    </row>
    <row r="7956" spans="1:13" x14ac:dyDescent="0.25">
      <c r="A7956" s="32">
        <f>IF(Weighting!$P$12&gt;0,B7956,"")</f>
        <v>1.107</v>
      </c>
      <c r="B7956">
        <f>Weighting!$C$12</f>
        <v>1.107</v>
      </c>
      <c r="C7956">
        <f>Weighting!$F$12</f>
        <v>1</v>
      </c>
      <c r="D7956">
        <f>IF(C7956=1,'Data Transformation'!$G$3+0.5*'Data Transformation'!$W$25,IF(C7957=1,D7957-'Data Transformation'!$W$25,FALSE))</f>
        <v>1.131</v>
      </c>
      <c r="E7956">
        <f t="array" ref="E7956">IF(ISLOGICAL(D7956),"",FREQUENCY(IF('Data Transformation'!$B$425:$B$8425='Bin Analysis'!$B7947,'Data Transformation'!$G$425:$G$8425),D7956))</f>
        <v>2001</v>
      </c>
      <c r="F7956">
        <f t="shared" si="993"/>
        <v>0</v>
      </c>
      <c r="G7956">
        <f>Weighting!$H$12</f>
        <v>0</v>
      </c>
      <c r="H7956">
        <f t="array" ref="H7956">FREQUENCY(IF('Data Transformation'!$B$4:$B$8425=B7947,'Data Transformation'!$G$4:$G$8425),'Bin Analysis'!$B7956)</f>
        <v>2073</v>
      </c>
      <c r="I7956">
        <f t="shared" si="994"/>
        <v>0</v>
      </c>
      <c r="J7956">
        <f t="shared" si="995"/>
        <v>0</v>
      </c>
      <c r="K7956">
        <f>J7956*Weighting!$W$12</f>
        <v>0</v>
      </c>
      <c r="M7956" s="14"/>
    </row>
    <row r="7957" spans="1:13" x14ac:dyDescent="0.25">
      <c r="A7957" s="32">
        <f>IF(Weighting!$P$13&gt;0,B7957,"")</f>
        <v>1.238</v>
      </c>
      <c r="B7957">
        <f>Weighting!$C$13</f>
        <v>1.238</v>
      </c>
      <c r="C7957">
        <f>Weighting!$F$13</f>
        <v>0</v>
      </c>
      <c r="D7957" t="b">
        <f>IF(C7957=1,'Data Transformation'!$G$3+0.5*'Data Transformation'!$W$25,IF(C7958=1,D7958-'Data Transformation'!$W$25,FALSE))</f>
        <v>0</v>
      </c>
      <c r="E7957" t="str">
        <f t="array" ref="E7957">IF(ISLOGICAL(D7957),"",FREQUENCY(IF('Data Transformation'!$B$425:$B$8425='Bin Analysis'!$B7947,'Data Transformation'!$G$425:$G$8425),D7957))</f>
        <v/>
      </c>
      <c r="F7957" t="str">
        <f t="shared" si="993"/>
        <v/>
      </c>
      <c r="G7957">
        <f>Weighting!$H$13</f>
        <v>0</v>
      </c>
      <c r="H7957">
        <f t="array" ref="H7957">FREQUENCY(IF('Data Transformation'!$B$4:$B$8425=B7947,'Data Transformation'!$G$4:$G$8425),'Bin Analysis'!$B7957)</f>
        <v>2073</v>
      </c>
      <c r="I7957">
        <f t="shared" si="994"/>
        <v>0</v>
      </c>
      <c r="J7957">
        <f t="shared" si="995"/>
        <v>0</v>
      </c>
      <c r="K7957">
        <f>J7957*Weighting!$W$13</f>
        <v>0</v>
      </c>
      <c r="M7957" s="14"/>
    </row>
    <row r="7958" spans="1:13" x14ac:dyDescent="0.25">
      <c r="A7958" s="32">
        <f>IF(Weighting!$P$14&gt;0,B7958,"")</f>
        <v>1.369</v>
      </c>
      <c r="B7958">
        <f>Weighting!$C$14</f>
        <v>1.369</v>
      </c>
      <c r="C7958">
        <f>Weighting!$F$14</f>
        <v>0</v>
      </c>
      <c r="D7958" t="b">
        <f>IF(C7958=1,'Data Transformation'!$G$3+0.5*'Data Transformation'!$W$25,IF(C7959=1,D7959-'Data Transformation'!$W$25,FALSE))</f>
        <v>0</v>
      </c>
      <c r="E7958" t="str">
        <f t="array" ref="E7958">IF(ISLOGICAL(D7958),"",FREQUENCY(IF('Data Transformation'!$B$425:$B$8425='Bin Analysis'!$B7947,'Data Transformation'!$G$425:$G$8425),D7958))</f>
        <v/>
      </c>
      <c r="F7958" t="str">
        <f t="shared" si="993"/>
        <v/>
      </c>
      <c r="G7958">
        <f>Weighting!$H$14</f>
        <v>0</v>
      </c>
      <c r="H7958">
        <f t="array" ref="H7958">FREQUENCY(IF('Data Transformation'!$B$4:$B$8425=B7947,'Data Transformation'!$G$4:$G$8425),'Bin Analysis'!$B7958)</f>
        <v>2073</v>
      </c>
      <c r="I7958">
        <f t="shared" si="994"/>
        <v>0</v>
      </c>
      <c r="J7958">
        <f t="shared" si="995"/>
        <v>0</v>
      </c>
      <c r="K7958">
        <f>J7958*Weighting!$W$14</f>
        <v>0</v>
      </c>
      <c r="M7958" s="14"/>
    </row>
    <row r="7959" spans="1:13" x14ac:dyDescent="0.25">
      <c r="A7959" s="32">
        <f>IF(Weighting!$P$15&gt;0,B7959,"")</f>
        <v>1.5000009999999999</v>
      </c>
      <c r="B7959">
        <f>Weighting!$C$15</f>
        <v>1.5000009999999999</v>
      </c>
      <c r="C7959">
        <f>Weighting!$F$15</f>
        <v>0</v>
      </c>
      <c r="D7959" t="b">
        <f>IF(C7959=1,'Data Transformation'!$G$3+0.5*'Data Transformation'!$W$25,IF(C7960=1,D7960-'Data Transformation'!$W$25,FALSE))</f>
        <v>0</v>
      </c>
      <c r="E7959" t="str">
        <f t="array" ref="E7959">IF(ISLOGICAL(D7959),"",FREQUENCY(IF('Data Transformation'!$B$425:$B$8425='Bin Analysis'!$B7947,'Data Transformation'!$G$425:$G$8425),D7959))</f>
        <v/>
      </c>
      <c r="F7959" t="str">
        <f t="shared" si="993"/>
        <v/>
      </c>
      <c r="G7959">
        <f>Weighting!$H$15</f>
        <v>0</v>
      </c>
      <c r="H7959">
        <f t="array" ref="H7959">FREQUENCY(IF('Data Transformation'!$B$4:$B$8425=B7947,'Data Transformation'!$G$4:$G$8425),'Bin Analysis'!$B7959)</f>
        <v>2073</v>
      </c>
      <c r="I7959">
        <f t="shared" si="994"/>
        <v>0</v>
      </c>
      <c r="J7959">
        <f t="shared" si="995"/>
        <v>0</v>
      </c>
      <c r="K7959">
        <f>J7959*Weighting!$W$15</f>
        <v>0</v>
      </c>
      <c r="M7959" s="14"/>
    </row>
    <row r="7960" spans="1:13" x14ac:dyDescent="0.25">
      <c r="A7960" s="32" t="str">
        <f>IF(Weighting!$P$16&gt;0,B7960,"")</f>
        <v/>
      </c>
      <c r="B7960">
        <f>Weighting!$C$16</f>
        <v>1.631</v>
      </c>
      <c r="C7960">
        <f>Weighting!$F$16</f>
        <v>0</v>
      </c>
      <c r="D7960" t="b">
        <f>IF(C7960=1,'Data Transformation'!$G$3+0.5*'Data Transformation'!$W$25,IF(C7961=1,D7961-'Data Transformation'!$W$25,FALSE))</f>
        <v>0</v>
      </c>
      <c r="E7960" t="str">
        <f t="array" ref="E7960">IF(ISLOGICAL(D7960),"",FREQUENCY(IF('Data Transformation'!$B$425:$B$8425='Bin Analysis'!$B7947,'Data Transformation'!$G$425:$G$8425),D7960))</f>
        <v/>
      </c>
      <c r="F7960" t="str">
        <f t="shared" si="993"/>
        <v/>
      </c>
      <c r="G7960">
        <f>Weighting!$H$16</f>
        <v>0</v>
      </c>
      <c r="H7960">
        <f t="array" ref="H7960">FREQUENCY(IF('Data Transformation'!$B$4:$B$8425=B7947,'Data Transformation'!$G$4:$G$8425),'Bin Analysis'!$B7960)</f>
        <v>2073</v>
      </c>
      <c r="I7960">
        <f t="shared" si="994"/>
        <v>0</v>
      </c>
      <c r="J7960">
        <f t="shared" si="995"/>
        <v>0</v>
      </c>
      <c r="K7960">
        <f>J7960*Weighting!$W$16</f>
        <v>0</v>
      </c>
      <c r="M7960" s="14"/>
    </row>
    <row r="7961" spans="1:13" x14ac:dyDescent="0.25">
      <c r="A7961" s="32" t="str">
        <f>IF(Weighting!$P$17&gt;0,B7961,"")</f>
        <v/>
      </c>
      <c r="B7961">
        <f>Weighting!$C$17</f>
        <v>1.762</v>
      </c>
      <c r="C7961">
        <f>Weighting!$F$17</f>
        <v>0</v>
      </c>
      <c r="D7961" t="b">
        <f>IF(C7961=1,'Data Transformation'!$G$3+0.5*'Data Transformation'!$W$25,IF(C7962=1,D7962-'Data Transformation'!$W$25,FALSE))</f>
        <v>0</v>
      </c>
      <c r="E7961" t="str">
        <f t="array" ref="E7961">IF(ISLOGICAL(D7961),"",FREQUENCY(IF('Data Transformation'!$B$425:$B$8425='Bin Analysis'!$B7947,'Data Transformation'!$G$425:$G$8425),D7961))</f>
        <v/>
      </c>
      <c r="F7961" t="str">
        <f t="shared" si="993"/>
        <v/>
      </c>
      <c r="G7961">
        <f>Weighting!$H$17</f>
        <v>0</v>
      </c>
      <c r="H7961">
        <f t="array" ref="H7961">FREQUENCY(IF('Data Transformation'!$B$4:$B$8425=B7947,'Data Transformation'!$G$4:$G$8425),'Bin Analysis'!$B7961)</f>
        <v>2073</v>
      </c>
      <c r="I7961">
        <f t="shared" si="994"/>
        <v>0</v>
      </c>
      <c r="J7961">
        <f t="shared" si="995"/>
        <v>0</v>
      </c>
      <c r="K7961">
        <f>J7961*Weighting!$W$17</f>
        <v>0</v>
      </c>
      <c r="M7961" s="14"/>
    </row>
    <row r="7962" spans="1:13" x14ac:dyDescent="0.25">
      <c r="A7962" s="32" t="str">
        <f>IF(Weighting!$P$18&gt;0,B7962,"")</f>
        <v/>
      </c>
      <c r="B7962">
        <f>Weighting!$C$18</f>
        <v>1.893</v>
      </c>
      <c r="C7962">
        <f>Weighting!$F$18</f>
        <v>0</v>
      </c>
      <c r="D7962" t="b">
        <f>IF(C7962=1,'Data Transformation'!$G$3+0.5*'Data Transformation'!$W$25,IF(C7963=1,D7963-'Data Transformation'!$W$25,FALSE))</f>
        <v>0</v>
      </c>
      <c r="E7962" t="str">
        <f t="array" ref="E7962">IF(ISLOGICAL(D7962),"",FREQUENCY(IF('Data Transformation'!$B$425:$B$8425='Bin Analysis'!$B7947,'Data Transformation'!$G$425:$G$8425),D7962))</f>
        <v/>
      </c>
      <c r="F7962" t="str">
        <f t="shared" si="993"/>
        <v/>
      </c>
      <c r="G7962">
        <f>Weighting!$H$18</f>
        <v>0</v>
      </c>
      <c r="H7962">
        <f t="array" ref="H7962">FREQUENCY(IF('Data Transformation'!$B$4:$B$8425=B7947,'Data Transformation'!$G$4:$G$8425),'Bin Analysis'!$B7962)</f>
        <v>2073</v>
      </c>
      <c r="I7962">
        <f t="shared" si="994"/>
        <v>0</v>
      </c>
      <c r="J7962">
        <f t="shared" si="995"/>
        <v>0</v>
      </c>
      <c r="K7962">
        <f>J7962*Weighting!$W$18</f>
        <v>0</v>
      </c>
      <c r="M7962" s="14"/>
    </row>
    <row r="7963" spans="1:13" x14ac:dyDescent="0.25">
      <c r="A7963" s="32" t="str">
        <f>IF(Weighting!$P$19&gt;0,B7963,"")</f>
        <v/>
      </c>
      <c r="B7963">
        <f>Weighting!$C$19</f>
        <v>2.024</v>
      </c>
      <c r="C7963">
        <f>Weighting!$F$19</f>
        <v>0</v>
      </c>
      <c r="D7963" t="b">
        <f>IF(C7963=1,'Data Transformation'!$G$3+0.5*'Data Transformation'!$W$25,IF(C7964=1,D7964-'Data Transformation'!$W$25,FALSE))</f>
        <v>0</v>
      </c>
      <c r="E7963" t="str">
        <f t="array" ref="E7963">IF(ISLOGICAL(D7963),"",FREQUENCY(IF('Data Transformation'!$B$425:$B$8425='Bin Analysis'!$B7947,'Data Transformation'!$G$425:$G$8425),D7963))</f>
        <v/>
      </c>
      <c r="F7963" t="str">
        <f t="shared" si="993"/>
        <v/>
      </c>
      <c r="G7963">
        <f>Weighting!$H$19</f>
        <v>0</v>
      </c>
      <c r="H7963">
        <f t="array" ref="H7963">FREQUENCY(IF('Data Transformation'!$B$4:$B$8425=B7947,'Data Transformation'!$G$4:$G$8425),'Bin Analysis'!$B7963)</f>
        <v>2073</v>
      </c>
      <c r="I7963">
        <f t="shared" si="994"/>
        <v>0</v>
      </c>
      <c r="J7963">
        <f t="shared" si="995"/>
        <v>0</v>
      </c>
      <c r="K7963">
        <f>J7963*Weighting!$W$19</f>
        <v>0</v>
      </c>
      <c r="M7963" s="14"/>
    </row>
    <row r="7964" spans="1:13" x14ac:dyDescent="0.25">
      <c r="A7964" s="32" t="str">
        <f>IF(Weighting!$P$20&gt;0,B7964,"")</f>
        <v/>
      </c>
      <c r="B7964">
        <f>Weighting!$C$20</f>
        <v>2.1550000000000002</v>
      </c>
      <c r="C7964">
        <f>Weighting!$F$20</f>
        <v>0</v>
      </c>
      <c r="D7964" t="b">
        <f>IF(C7964=1,'Data Transformation'!$G$3+0.5*'Data Transformation'!$W$25,IF(C7965=1,D7965-'Data Transformation'!$W$25,FALSE))</f>
        <v>0</v>
      </c>
      <c r="E7964" t="str">
        <f t="array" ref="E7964">IF(ISLOGICAL(D7964),"",FREQUENCY(IF('Data Transformation'!$B$425:$B$8425='Bin Analysis'!$B7947,'Data Transformation'!$G$425:$G$8425),D7964))</f>
        <v/>
      </c>
      <c r="F7964" t="str">
        <f t="shared" si="993"/>
        <v/>
      </c>
      <c r="G7964">
        <f>Weighting!$H$20</f>
        <v>0</v>
      </c>
      <c r="H7964">
        <f t="array" ref="H7964">FREQUENCY(IF('Data Transformation'!$B$4:$B$8425=B7947,'Data Transformation'!$G$4:$G$8425),'Bin Analysis'!$B7964)</f>
        <v>2073</v>
      </c>
      <c r="I7964">
        <f t="shared" si="994"/>
        <v>0</v>
      </c>
      <c r="J7964">
        <f t="shared" si="995"/>
        <v>0</v>
      </c>
      <c r="K7964">
        <f>J7964*Weighting!$W$20</f>
        <v>0</v>
      </c>
      <c r="M7964" s="14"/>
    </row>
    <row r="7965" spans="1:13" x14ac:dyDescent="0.25">
      <c r="A7965" s="32" t="str">
        <f>IF(Weighting!$P$21&gt;0,B7965,"")</f>
        <v/>
      </c>
      <c r="B7965">
        <f>Weighting!$C$21</f>
        <v>2.2860000000000005</v>
      </c>
      <c r="C7965">
        <f>Weighting!$F$21</f>
        <v>0</v>
      </c>
      <c r="D7965" t="b">
        <f>IF(C7965=1,'Data Transformation'!$G$3+0.5*'Data Transformation'!$W$25,IF(C7966=1,D7966-'Data Transformation'!$W$25,FALSE))</f>
        <v>0</v>
      </c>
      <c r="E7965" t="str">
        <f t="array" ref="E7965">IF(ISLOGICAL(D7965),"",FREQUENCY(IF('Data Transformation'!$B$425:$B$8425='Bin Analysis'!$B7947,'Data Transformation'!$G$425:$G$8425),D7965))</f>
        <v/>
      </c>
      <c r="F7965" t="str">
        <f t="shared" si="993"/>
        <v/>
      </c>
      <c r="G7965">
        <f>Weighting!$H$21</f>
        <v>0</v>
      </c>
      <c r="H7965">
        <f t="array" ref="H7965">FREQUENCY(IF('Data Transformation'!$B$4:$B$8425=B7947,'Data Transformation'!$G$4:$G$8425),'Bin Analysis'!$B7965)</f>
        <v>2073</v>
      </c>
      <c r="I7965">
        <f t="shared" si="994"/>
        <v>0</v>
      </c>
      <c r="J7965">
        <f t="shared" si="995"/>
        <v>0</v>
      </c>
      <c r="K7965">
        <f>J7965*Weighting!$W$21</f>
        <v>0</v>
      </c>
      <c r="M7965" s="14"/>
    </row>
    <row r="7966" spans="1:13" x14ac:dyDescent="0.25">
      <c r="A7966" s="32" t="str">
        <f>IF(Weighting!$P$22&gt;0,B7966,"")</f>
        <v/>
      </c>
      <c r="B7966">
        <f>Weighting!$C$22</f>
        <v>2.4170000000000007</v>
      </c>
      <c r="C7966">
        <f>Weighting!$F$22</f>
        <v>0</v>
      </c>
      <c r="D7966" t="b">
        <f>IF(C7966=1,'Data Transformation'!$G$3+0.5*'Data Transformation'!$W$25,IF(C7967=1,D7967-'Data Transformation'!$W$25,FALSE))</f>
        <v>0</v>
      </c>
      <c r="E7966" t="str">
        <f t="array" ref="E7966">IF(ISLOGICAL(D7966),"",FREQUENCY(IF('Data Transformation'!$B$425:$B$8425='Bin Analysis'!$B7947,'Data Transformation'!$G$425:$G$8425),D7966))</f>
        <v/>
      </c>
      <c r="F7966" t="str">
        <f t="shared" si="993"/>
        <v/>
      </c>
      <c r="G7966">
        <f>Weighting!$H$22</f>
        <v>0</v>
      </c>
      <c r="H7966">
        <f t="array" ref="H7966">FREQUENCY(IF('Data Transformation'!$B$4:$B$8425=B7947,'Data Transformation'!$G$4:$G$8425),'Bin Analysis'!$B7966)</f>
        <v>2073</v>
      </c>
      <c r="I7966">
        <f t="shared" si="994"/>
        <v>0</v>
      </c>
      <c r="J7966">
        <f t="shared" si="995"/>
        <v>0</v>
      </c>
      <c r="K7966">
        <f>J7966*Weighting!$W$22</f>
        <v>0</v>
      </c>
      <c r="M7966" s="14"/>
    </row>
    <row r="7967" spans="1:13" x14ac:dyDescent="0.25">
      <c r="A7967" s="32" t="str">
        <f>IF(Weighting!$P$23&gt;0,B7967,"")</f>
        <v/>
      </c>
      <c r="B7967">
        <f>Weighting!$C$23</f>
        <v>2.5480000000000009</v>
      </c>
      <c r="C7967">
        <f>Weighting!$F$23</f>
        <v>0</v>
      </c>
      <c r="D7967" t="b">
        <f>IF(C7967=1,'Data Transformation'!$G$3+0.5*'Data Transformation'!$W$25,IF(C7968=1,D7968-'Data Transformation'!$W$25,FALSE))</f>
        <v>0</v>
      </c>
      <c r="E7967" t="str">
        <f t="array" ref="E7967">IF(ISLOGICAL(D7967),"",FREQUENCY(IF('Data Transformation'!$B$425:$B$8425='Bin Analysis'!$B7947,'Data Transformation'!$G$425:$G$8425),D7967))</f>
        <v/>
      </c>
      <c r="F7967" t="str">
        <f t="shared" si="993"/>
        <v/>
      </c>
      <c r="G7967">
        <f>Weighting!$H$23</f>
        <v>0</v>
      </c>
      <c r="H7967">
        <f t="array" ref="H7967">FREQUENCY(IF('Data Transformation'!$B$4:$B$8425=B7947,'Data Transformation'!$G$4:$G$8425),'Bin Analysis'!$B7967)</f>
        <v>2073</v>
      </c>
      <c r="I7967">
        <f t="shared" si="994"/>
        <v>0</v>
      </c>
      <c r="J7967">
        <f t="shared" si="995"/>
        <v>0</v>
      </c>
      <c r="K7967">
        <f>J7967*Weighting!$W$23</f>
        <v>0</v>
      </c>
      <c r="M7967" s="14"/>
    </row>
    <row r="7968" spans="1:13" x14ac:dyDescent="0.25">
      <c r="A7968" s="32" t="str">
        <f>IF(Weighting!$P$24&gt;0,B7968,"")</f>
        <v/>
      </c>
      <c r="B7968">
        <f>Weighting!$C$24</f>
        <v>2.6790000000000012</v>
      </c>
      <c r="C7968">
        <f>Weighting!$F$24</f>
        <v>0</v>
      </c>
      <c r="D7968" t="b">
        <f>IF(C7968=1,'Data Transformation'!$G$3+0.5*'Data Transformation'!$W$25,IF(C7969=1,D7969-'Data Transformation'!$W$25,FALSE))</f>
        <v>0</v>
      </c>
      <c r="E7968" t="str">
        <f t="array" ref="E7968">IF(ISLOGICAL(D7968),"",FREQUENCY(IF('Data Transformation'!$B$425:$B$8425='Bin Analysis'!$B7947,'Data Transformation'!$G$425:$G$8425),D7968))</f>
        <v/>
      </c>
      <c r="F7968" t="str">
        <f t="shared" si="993"/>
        <v/>
      </c>
      <c r="G7968">
        <f>Weighting!$H$24</f>
        <v>0</v>
      </c>
      <c r="H7968">
        <f t="array" ref="H7968">FREQUENCY(IF('Data Transformation'!$B$4:$B$8425=B7947,'Data Transformation'!$G$4:$G$8425),'Bin Analysis'!$B7968)</f>
        <v>2073</v>
      </c>
      <c r="I7968">
        <f t="shared" si="994"/>
        <v>0</v>
      </c>
      <c r="J7968">
        <f t="shared" si="995"/>
        <v>0</v>
      </c>
      <c r="K7968">
        <f>J7968*Weighting!$W$24</f>
        <v>0</v>
      </c>
      <c r="M7968" s="14"/>
    </row>
    <row r="7969" spans="1:25" x14ac:dyDescent="0.25">
      <c r="A7969" s="32" t="str">
        <f>IF(Weighting!$P$25&gt;0,B7969,"")</f>
        <v/>
      </c>
      <c r="B7969">
        <f>Weighting!$C$25</f>
        <v>2.8100000000000014</v>
      </c>
      <c r="C7969">
        <f>Weighting!$F$25</f>
        <v>0</v>
      </c>
      <c r="D7969" t="b">
        <f>IF(C7969=1,'Data Transformation'!$G$3+0.5*'Data Transformation'!$W$25,IF(C7970=1,D7970-'Data Transformation'!$W$25,FALSE))</f>
        <v>0</v>
      </c>
      <c r="E7969" t="str">
        <f t="array" ref="E7969">IF(ISLOGICAL(D7969),"",FREQUENCY(IF('Data Transformation'!$B$425:$B$8425='Bin Analysis'!$B7947,'Data Transformation'!$G$425:$G$8425),D7969))</f>
        <v/>
      </c>
      <c r="F7969" t="str">
        <f t="shared" si="993"/>
        <v/>
      </c>
      <c r="G7969">
        <f>Weighting!$H$25</f>
        <v>0</v>
      </c>
      <c r="H7969">
        <f t="array" ref="H7969">FREQUENCY(IF('Data Transformation'!$B$4:$B$8425=B7947,'Data Transformation'!$G$4:$G$8425),'Bin Analysis'!$B7969)</f>
        <v>2073</v>
      </c>
      <c r="I7969">
        <f t="shared" si="994"/>
        <v>0</v>
      </c>
      <c r="J7969">
        <f t="shared" si="995"/>
        <v>0</v>
      </c>
      <c r="K7969">
        <f>J7969*Weighting!$W$25</f>
        <v>0</v>
      </c>
      <c r="M7969" s="14"/>
    </row>
    <row r="7970" spans="1:25" x14ac:dyDescent="0.25">
      <c r="O7970"/>
      <c r="P7970"/>
      <c r="Q7970"/>
      <c r="R7970"/>
    </row>
    <row r="7971" spans="1:25" ht="23.25" x14ac:dyDescent="0.35">
      <c r="A7971" s="21" t="s">
        <v>0</v>
      </c>
      <c r="B7971" s="21" t="str">
        <f>IFERROR(VLOOKUP(C7971,'Data Transformation'!$L$6:$M$426,2,FALSE),"")</f>
        <v/>
      </c>
      <c r="C7971" s="21">
        <f>C7947+1</f>
        <v>332</v>
      </c>
      <c r="D7971" s="21"/>
      <c r="E7971" s="21"/>
      <c r="F7971" s="21"/>
      <c r="G7971" s="21"/>
      <c r="H7971" s="22"/>
      <c r="I7971" s="22"/>
      <c r="J7971" s="22"/>
      <c r="K7971" s="21"/>
      <c r="L7971" s="21" t="str">
        <f>B7971</f>
        <v/>
      </c>
      <c r="M7971" s="23" t="e">
        <f>INDEX('Data Transformation'!$O$4:$O$424,MATCH($B7971,'Data Transformation'!$M$4:$M$424,0),MATCH($M$2,'Data Transformation'!$O$3,0))</f>
        <v>#N/A</v>
      </c>
      <c r="N7971" s="27" t="e">
        <f>IF('Input and Summary Results'!$J$16="minimum",'Bin Analysis'!X7972/(M7971-1),'Bin Analysis'!Y7971/('Bin Analysis'!M7971-1))</f>
        <v>#N/A</v>
      </c>
      <c r="O7971" s="27" t="e">
        <f>IF(M7971=FALSE,NA(),(VLOOKUP(1,C7974:K7993,4,FALSE))/(M7971-1))</f>
        <v>#N/A</v>
      </c>
      <c r="P7971" s="27" t="e">
        <f>IF(M7971=FALSE,NA(),SUM(J7974:J7993)/Weighting!$S$5)</f>
        <v>#N/A</v>
      </c>
      <c r="Q7971" s="27" t="e">
        <f>IF(M7971=FALSE,NA(),SUM(K7974:K7993)/Weighting!$S$6)</f>
        <v>#N/A</v>
      </c>
      <c r="R7971" s="27" t="e">
        <f>IF(M7971=FALSE,NA(),(VLOOKUP(1,G7974:K7993,3,FALSE))/(M7971-1))</f>
        <v>#N/A</v>
      </c>
      <c r="S7971" s="22" t="e">
        <f>IF(M7971=FALSE,NA(),IF(SUM(J7974:J7993)=2,"yes","no"))</f>
        <v>#N/A</v>
      </c>
      <c r="X7971" s="2" cm="2">
        <f t="array" ref="X7971:X7972">FREQUENCY(IF('Data Transformation'!$B$425:$B$6424='Bin Analysis'!L7971,'Data Transformation'!$G$425:$G$6424),'Data Transformation'!$U$11)</f>
        <v>0</v>
      </c>
      <c r="Y7971" s="2" cm="2">
        <f t="array" ref="Y7971:Y7972">FREQUENCY(IF('Data Transformation'!$B$425:$B$6424='Bin Analysis'!L7971,'Data Transformation'!$G$425:$G$6424),'Data Transformation'!$U$12)</f>
        <v>0</v>
      </c>
    </row>
    <row r="7972" spans="1:25" x14ac:dyDescent="0.25">
      <c r="A7972" s="14" t="s">
        <v>67</v>
      </c>
      <c r="B7972" t="s">
        <v>47</v>
      </c>
      <c r="C7972" t="s">
        <v>5</v>
      </c>
      <c r="D7972" t="s">
        <v>100</v>
      </c>
      <c r="E7972" t="s">
        <v>101</v>
      </c>
      <c r="F7972" t="s">
        <v>102</v>
      </c>
      <c r="G7972" t="s">
        <v>70</v>
      </c>
      <c r="H7972" t="s">
        <v>31</v>
      </c>
      <c r="I7972" t="s">
        <v>32</v>
      </c>
      <c r="J7972" t="s">
        <v>46</v>
      </c>
      <c r="K7972" s="14" t="s">
        <v>45</v>
      </c>
      <c r="M7972" s="14"/>
      <c r="X7972" s="2">
        <v>0</v>
      </c>
      <c r="Y7972" s="2">
        <v>0</v>
      </c>
    </row>
    <row r="7973" spans="1:25" x14ac:dyDescent="0.25">
      <c r="A7973" s="32"/>
      <c r="D7973" t="b">
        <f>IF(C7973=1,'Data Transformation'!$G$3+0.5*'Data Transformation'!$W$25,IF(C7974=1,D7974-'Data Transformation'!$W$25,FALSE))</f>
        <v>0</v>
      </c>
      <c r="E7973" t="str">
        <f t="array" ref="E7973">IF(ISLOGICAL(D7973),"",FREQUENCY(IF('Data Transformation'!$B$425:$B$8425='Bin Analysis'!$B7971,'Data Transformation'!$G$425:$G$8425),D7973))</f>
        <v/>
      </c>
      <c r="F7973" t="str">
        <f>IF(ISLOGICAL(D7973),"",E7973-E7972)</f>
        <v/>
      </c>
      <c r="M7973" s="14"/>
    </row>
    <row r="7974" spans="1:25" x14ac:dyDescent="0.25">
      <c r="A7974" s="32">
        <f>IF(Weighting!$P$6&gt;0,B7974,"")</f>
        <v>0.32100000000000001</v>
      </c>
      <c r="B7974">
        <f>Weighting!$C$6</f>
        <v>0.32100000000000001</v>
      </c>
      <c r="C7974">
        <f>Weighting!$F$6</f>
        <v>0</v>
      </c>
      <c r="D7974" t="b">
        <f>IF(C7974=1,'Data Transformation'!$G$3+0.5*'Data Transformation'!$W$25,IF(C7975=1,D7975-'Data Transformation'!$W$25,FALSE))</f>
        <v>0</v>
      </c>
      <c r="E7974" t="str">
        <f t="array" ref="E7974">IF(ISLOGICAL(D7974),"",FREQUENCY(IF('Data Transformation'!$B$425:$B$8425='Bin Analysis'!$B7971,'Data Transformation'!$G$425:$G$8425),D7974))</f>
        <v/>
      </c>
      <c r="F7974" t="str">
        <f>IF(ISLOGICAL(D7974),"",E7974-E7973)</f>
        <v/>
      </c>
      <c r="G7974">
        <f>Weighting!$H$6</f>
        <v>1</v>
      </c>
      <c r="H7974">
        <f t="array" ref="H7974">FREQUENCY(IF('Data Transformation'!$B$4:$B$8425=B7971,'Data Transformation'!$G$4:$G$8425),'Bin Analysis'!$B7974)</f>
        <v>2073</v>
      </c>
      <c r="I7974">
        <f>H7974-H7973</f>
        <v>2073</v>
      </c>
      <c r="J7974">
        <f>IF(I7974=0,0,1)</f>
        <v>1</v>
      </c>
      <c r="K7974">
        <f>J7974*Weighting!$W$6</f>
        <v>1</v>
      </c>
      <c r="M7974" s="14"/>
    </row>
    <row r="7975" spans="1:25" x14ac:dyDescent="0.25">
      <c r="A7975" s="32">
        <f>IF(Weighting!$P$7&gt;0,B7975,"")</f>
        <v>0.45200000000000001</v>
      </c>
      <c r="B7975">
        <f>Weighting!$C$7</f>
        <v>0.45200000000000001</v>
      </c>
      <c r="C7975">
        <f>Weighting!$F$7</f>
        <v>0</v>
      </c>
      <c r="D7975" t="b">
        <f>IF(C7975=1,'Data Transformation'!$G$3+0.5*'Data Transformation'!$W$25,IF(C7976=1,D7976-'Data Transformation'!$W$25,FALSE))</f>
        <v>0</v>
      </c>
      <c r="E7975" t="str">
        <f t="array" ref="E7975">IF(ISLOGICAL(D7975),"",FREQUENCY(IF('Data Transformation'!$B$425:$B$8425='Bin Analysis'!$B7971,'Data Transformation'!$G$425:$G$8425),D7975))</f>
        <v/>
      </c>
      <c r="F7975" t="str">
        <f t="shared" ref="F7975:F7993" si="996">IF(ISLOGICAL(D7975),"",E7975-E7974)</f>
        <v/>
      </c>
      <c r="G7975">
        <f>Weighting!$H$7</f>
        <v>0</v>
      </c>
      <c r="H7975">
        <f t="array" ref="H7975">FREQUENCY(IF('Data Transformation'!$B$4:$B$8425=B7971,'Data Transformation'!$G$4:$G$8425),'Bin Analysis'!$B7975)</f>
        <v>2073</v>
      </c>
      <c r="I7975">
        <f t="shared" ref="I7975:I7993" si="997">H7975-H7974</f>
        <v>0</v>
      </c>
      <c r="J7975">
        <f>IF(I7975=0,0,1)</f>
        <v>0</v>
      </c>
      <c r="K7975">
        <f>J7975*Weighting!$W$7</f>
        <v>0</v>
      </c>
      <c r="M7975" s="14"/>
    </row>
    <row r="7976" spans="1:25" x14ac:dyDescent="0.25">
      <c r="A7976" s="32">
        <f>IF(Weighting!$P$8&gt;0,B7976,"")</f>
        <v>0.58299999999999996</v>
      </c>
      <c r="B7976">
        <f>Weighting!$C$8</f>
        <v>0.58299999999999996</v>
      </c>
      <c r="C7976">
        <f>Weighting!$F$8</f>
        <v>0</v>
      </c>
      <c r="D7976" t="b">
        <f>IF(C7976=1,'Data Transformation'!$G$3+0.5*'Data Transformation'!$W$25,IF(C7977=1,D7977-'Data Transformation'!$W$25,FALSE))</f>
        <v>0</v>
      </c>
      <c r="E7976" t="str">
        <f t="array" ref="E7976">IF(ISLOGICAL(D7976),"",FREQUENCY(IF('Data Transformation'!$B$425:$B$8425='Bin Analysis'!$B7971,'Data Transformation'!$G$425:$G$8425),D7976))</f>
        <v/>
      </c>
      <c r="F7976" t="str">
        <f t="shared" si="996"/>
        <v/>
      </c>
      <c r="G7976">
        <f>Weighting!$H$8</f>
        <v>0</v>
      </c>
      <c r="H7976">
        <f t="array" ref="H7976">FREQUENCY(IF('Data Transformation'!$B$4:$B$8425=B7971,'Data Transformation'!$G$4:$G$8425),'Bin Analysis'!$B7976)</f>
        <v>2073</v>
      </c>
      <c r="I7976">
        <f t="shared" si="997"/>
        <v>0</v>
      </c>
      <c r="J7976">
        <f t="shared" ref="J7976:J7993" si="998">IF(I7976=0,0,1)</f>
        <v>0</v>
      </c>
      <c r="K7976">
        <f>J7976*Weighting!$W$8</f>
        <v>0</v>
      </c>
      <c r="M7976" s="14"/>
    </row>
    <row r="7977" spans="1:25" x14ac:dyDescent="0.25">
      <c r="A7977" s="32">
        <f>IF(Weighting!$P$9&gt;0,B7977,"")</f>
        <v>0.71399999999999997</v>
      </c>
      <c r="B7977" s="50">
        <f>Weighting!$C$9</f>
        <v>0.71399999999999997</v>
      </c>
      <c r="C7977">
        <f>Weighting!$F$9</f>
        <v>0</v>
      </c>
      <c r="D7977" t="b">
        <f>IF(C7977=1,'Data Transformation'!$G$3+0.5*'Data Transformation'!$W$25,IF(C7978=1,D7978-'Data Transformation'!$W$25,FALSE))</f>
        <v>0</v>
      </c>
      <c r="E7977" t="str">
        <f t="array" ref="E7977">IF(ISLOGICAL(D7977),"",FREQUENCY(IF('Data Transformation'!$B$425:$B$8425='Bin Analysis'!$B7971,'Data Transformation'!$G$425:$G$8425),D7977))</f>
        <v/>
      </c>
      <c r="F7977" t="str">
        <f t="shared" si="996"/>
        <v/>
      </c>
      <c r="G7977">
        <f>Weighting!$H$9</f>
        <v>0</v>
      </c>
      <c r="H7977">
        <f t="array" ref="H7977">FREQUENCY(IF('Data Transformation'!$B$4:$B$8425=B7971,'Data Transformation'!$G$4:$G$8425),'Bin Analysis'!$B7977)</f>
        <v>2073</v>
      </c>
      <c r="I7977">
        <f t="shared" si="997"/>
        <v>0</v>
      </c>
      <c r="J7977">
        <f t="shared" si="998"/>
        <v>0</v>
      </c>
      <c r="K7977">
        <f>J7977*Weighting!$W$9</f>
        <v>0</v>
      </c>
      <c r="M7977" s="14"/>
    </row>
    <row r="7978" spans="1:25" x14ac:dyDescent="0.25">
      <c r="A7978" s="32">
        <f>IF(Weighting!$P$10&gt;0,B7978,"")</f>
        <v>0.84499999999999997</v>
      </c>
      <c r="B7978">
        <f>Weighting!$C$10</f>
        <v>0.84499999999999997</v>
      </c>
      <c r="C7978">
        <f>Weighting!$F$10</f>
        <v>0</v>
      </c>
      <c r="D7978" t="b">
        <f>IF(C7978=1,'Data Transformation'!$G$3+0.5*'Data Transformation'!$W$25,IF(C7979=1,D7979-'Data Transformation'!$W$25,FALSE))</f>
        <v>0</v>
      </c>
      <c r="E7978" t="str">
        <f t="array" ref="E7978">IF(ISLOGICAL(D7978),"",FREQUENCY(IF('Data Transformation'!$B$425:$B$8425='Bin Analysis'!$B7971,'Data Transformation'!$G$425:$G$8425),D7978))</f>
        <v/>
      </c>
      <c r="F7978" t="str">
        <f t="shared" si="996"/>
        <v/>
      </c>
      <c r="G7978">
        <f>Weighting!$H$10</f>
        <v>0</v>
      </c>
      <c r="H7978">
        <f t="array" ref="H7978">FREQUENCY(IF('Data Transformation'!$B$4:$B$8425=B7971,'Data Transformation'!$G$4:$G$8425),'Bin Analysis'!$B7978)</f>
        <v>2073</v>
      </c>
      <c r="I7978">
        <f t="shared" si="997"/>
        <v>0</v>
      </c>
      <c r="J7978">
        <f t="shared" si="998"/>
        <v>0</v>
      </c>
      <c r="K7978">
        <f>J7978*Weighting!$W$10</f>
        <v>0</v>
      </c>
      <c r="M7978" s="14"/>
    </row>
    <row r="7979" spans="1:25" x14ac:dyDescent="0.25">
      <c r="A7979" s="32">
        <f>IF(Weighting!$P$11&gt;0,B7979,"")</f>
        <v>0.97599999999999998</v>
      </c>
      <c r="B7979">
        <f>Weighting!$C$11</f>
        <v>0.97599999999999998</v>
      </c>
      <c r="C7979">
        <f>Weighting!$F$11</f>
        <v>0</v>
      </c>
      <c r="D7979">
        <f>IF(C7979=1,'Data Transformation'!$G$3+0.5*'Data Transformation'!$W$25,IF(C7980=1,D7980-'Data Transformation'!$W$25,FALSE))</f>
        <v>0.86899999999999999</v>
      </c>
      <c r="E7979">
        <f t="array" ref="E7979">IF(ISLOGICAL(D7979),"",FREQUENCY(IF('Data Transformation'!$B$425:$B$8425='Bin Analysis'!$B7971,'Data Transformation'!$G$425:$G$8425),D7979))</f>
        <v>2001</v>
      </c>
      <c r="F7979" t="e">
        <f t="shared" si="996"/>
        <v>#VALUE!</v>
      </c>
      <c r="G7979">
        <f>Weighting!$H$11</f>
        <v>0</v>
      </c>
      <c r="H7979">
        <f t="array" ref="H7979">FREQUENCY(IF('Data Transformation'!$B$4:$B$8425=B7971,'Data Transformation'!$G$4:$G$8425),'Bin Analysis'!$B7979)</f>
        <v>2073</v>
      </c>
      <c r="I7979">
        <f t="shared" si="997"/>
        <v>0</v>
      </c>
      <c r="J7979">
        <f t="shared" si="998"/>
        <v>0</v>
      </c>
      <c r="K7979">
        <f>J7979*Weighting!$W$11</f>
        <v>0</v>
      </c>
      <c r="M7979" s="14"/>
    </row>
    <row r="7980" spans="1:25" x14ac:dyDescent="0.25">
      <c r="A7980" s="32">
        <f>IF(Weighting!$P$12&gt;0,B7980,"")</f>
        <v>1.107</v>
      </c>
      <c r="B7980">
        <f>Weighting!$C$12</f>
        <v>1.107</v>
      </c>
      <c r="C7980">
        <f>Weighting!$F$12</f>
        <v>1</v>
      </c>
      <c r="D7980">
        <f>IF(C7980=1,'Data Transformation'!$G$3+0.5*'Data Transformation'!$W$25,IF(C7981=1,D7981-'Data Transformation'!$W$25,FALSE))</f>
        <v>1.131</v>
      </c>
      <c r="E7980">
        <f t="array" ref="E7980">IF(ISLOGICAL(D7980),"",FREQUENCY(IF('Data Transformation'!$B$425:$B$8425='Bin Analysis'!$B7971,'Data Transformation'!$G$425:$G$8425),D7980))</f>
        <v>2001</v>
      </c>
      <c r="F7980">
        <f t="shared" si="996"/>
        <v>0</v>
      </c>
      <c r="G7980">
        <f>Weighting!$H$12</f>
        <v>0</v>
      </c>
      <c r="H7980">
        <f t="array" ref="H7980">FREQUENCY(IF('Data Transformation'!$B$4:$B$8425=B7971,'Data Transformation'!$G$4:$G$8425),'Bin Analysis'!$B7980)</f>
        <v>2073</v>
      </c>
      <c r="I7980">
        <f t="shared" si="997"/>
        <v>0</v>
      </c>
      <c r="J7980">
        <f t="shared" si="998"/>
        <v>0</v>
      </c>
      <c r="K7980">
        <f>J7980*Weighting!$W$12</f>
        <v>0</v>
      </c>
      <c r="M7980" s="14"/>
    </row>
    <row r="7981" spans="1:25" x14ac:dyDescent="0.25">
      <c r="A7981" s="32">
        <f>IF(Weighting!$P$13&gt;0,B7981,"")</f>
        <v>1.238</v>
      </c>
      <c r="B7981">
        <f>Weighting!$C$13</f>
        <v>1.238</v>
      </c>
      <c r="C7981">
        <f>Weighting!$F$13</f>
        <v>0</v>
      </c>
      <c r="D7981" t="b">
        <f>IF(C7981=1,'Data Transformation'!$G$3+0.5*'Data Transformation'!$W$25,IF(C7982=1,D7982-'Data Transformation'!$W$25,FALSE))</f>
        <v>0</v>
      </c>
      <c r="E7981" t="str">
        <f t="array" ref="E7981">IF(ISLOGICAL(D7981),"",FREQUENCY(IF('Data Transformation'!$B$425:$B$8425='Bin Analysis'!$B7971,'Data Transformation'!$G$425:$G$8425),D7981))</f>
        <v/>
      </c>
      <c r="F7981" t="str">
        <f t="shared" si="996"/>
        <v/>
      </c>
      <c r="G7981">
        <f>Weighting!$H$13</f>
        <v>0</v>
      </c>
      <c r="H7981">
        <f t="array" ref="H7981">FREQUENCY(IF('Data Transformation'!$B$4:$B$8425=B7971,'Data Transformation'!$G$4:$G$8425),'Bin Analysis'!$B7981)</f>
        <v>2073</v>
      </c>
      <c r="I7981">
        <f t="shared" si="997"/>
        <v>0</v>
      </c>
      <c r="J7981">
        <f t="shared" si="998"/>
        <v>0</v>
      </c>
      <c r="K7981">
        <f>J7981*Weighting!$W$13</f>
        <v>0</v>
      </c>
      <c r="M7981" s="14"/>
    </row>
    <row r="7982" spans="1:25" x14ac:dyDescent="0.25">
      <c r="A7982" s="32">
        <f>IF(Weighting!$P$14&gt;0,B7982,"")</f>
        <v>1.369</v>
      </c>
      <c r="B7982">
        <f>Weighting!$C$14</f>
        <v>1.369</v>
      </c>
      <c r="C7982">
        <f>Weighting!$F$14</f>
        <v>0</v>
      </c>
      <c r="D7982" t="b">
        <f>IF(C7982=1,'Data Transformation'!$G$3+0.5*'Data Transformation'!$W$25,IF(C7983=1,D7983-'Data Transformation'!$W$25,FALSE))</f>
        <v>0</v>
      </c>
      <c r="E7982" t="str">
        <f t="array" ref="E7982">IF(ISLOGICAL(D7982),"",FREQUENCY(IF('Data Transformation'!$B$425:$B$8425='Bin Analysis'!$B7971,'Data Transformation'!$G$425:$G$8425),D7982))</f>
        <v/>
      </c>
      <c r="F7982" t="str">
        <f t="shared" si="996"/>
        <v/>
      </c>
      <c r="G7982">
        <f>Weighting!$H$14</f>
        <v>0</v>
      </c>
      <c r="H7982">
        <f t="array" ref="H7982">FREQUENCY(IF('Data Transformation'!$B$4:$B$8425=B7971,'Data Transformation'!$G$4:$G$8425),'Bin Analysis'!$B7982)</f>
        <v>2073</v>
      </c>
      <c r="I7982">
        <f t="shared" si="997"/>
        <v>0</v>
      </c>
      <c r="J7982">
        <f t="shared" si="998"/>
        <v>0</v>
      </c>
      <c r="K7982">
        <f>J7982*Weighting!$W$14</f>
        <v>0</v>
      </c>
      <c r="M7982" s="14"/>
    </row>
    <row r="7983" spans="1:25" x14ac:dyDescent="0.25">
      <c r="A7983" s="32">
        <f>IF(Weighting!$P$15&gt;0,B7983,"")</f>
        <v>1.5000009999999999</v>
      </c>
      <c r="B7983">
        <f>Weighting!$C$15</f>
        <v>1.5000009999999999</v>
      </c>
      <c r="C7983">
        <f>Weighting!$F$15</f>
        <v>0</v>
      </c>
      <c r="D7983" t="b">
        <f>IF(C7983=1,'Data Transformation'!$G$3+0.5*'Data Transformation'!$W$25,IF(C7984=1,D7984-'Data Transformation'!$W$25,FALSE))</f>
        <v>0</v>
      </c>
      <c r="E7983" t="str">
        <f t="array" ref="E7983">IF(ISLOGICAL(D7983),"",FREQUENCY(IF('Data Transformation'!$B$425:$B$8425='Bin Analysis'!$B7971,'Data Transformation'!$G$425:$G$8425),D7983))</f>
        <v/>
      </c>
      <c r="F7983" t="str">
        <f t="shared" si="996"/>
        <v/>
      </c>
      <c r="G7983">
        <f>Weighting!$H$15</f>
        <v>0</v>
      </c>
      <c r="H7983">
        <f t="array" ref="H7983">FREQUENCY(IF('Data Transformation'!$B$4:$B$8425=B7971,'Data Transformation'!$G$4:$G$8425),'Bin Analysis'!$B7983)</f>
        <v>2073</v>
      </c>
      <c r="I7983">
        <f t="shared" si="997"/>
        <v>0</v>
      </c>
      <c r="J7983">
        <f t="shared" si="998"/>
        <v>0</v>
      </c>
      <c r="K7983">
        <f>J7983*Weighting!$W$15</f>
        <v>0</v>
      </c>
      <c r="M7983" s="14"/>
    </row>
    <row r="7984" spans="1:25" x14ac:dyDescent="0.25">
      <c r="A7984" s="32" t="str">
        <f>IF(Weighting!$P$16&gt;0,B7984,"")</f>
        <v/>
      </c>
      <c r="B7984">
        <f>Weighting!$C$16</f>
        <v>1.631</v>
      </c>
      <c r="C7984">
        <f>Weighting!$F$16</f>
        <v>0</v>
      </c>
      <c r="D7984" t="b">
        <f>IF(C7984=1,'Data Transformation'!$G$3+0.5*'Data Transformation'!$W$25,IF(C7985=1,D7985-'Data Transformation'!$W$25,FALSE))</f>
        <v>0</v>
      </c>
      <c r="E7984" t="str">
        <f t="array" ref="E7984">IF(ISLOGICAL(D7984),"",FREQUENCY(IF('Data Transformation'!$B$425:$B$8425='Bin Analysis'!$B7971,'Data Transformation'!$G$425:$G$8425),D7984))</f>
        <v/>
      </c>
      <c r="F7984" t="str">
        <f t="shared" si="996"/>
        <v/>
      </c>
      <c r="G7984">
        <f>Weighting!$H$16</f>
        <v>0</v>
      </c>
      <c r="H7984">
        <f t="array" ref="H7984">FREQUENCY(IF('Data Transformation'!$B$4:$B$8425=B7971,'Data Transformation'!$G$4:$G$8425),'Bin Analysis'!$B7984)</f>
        <v>2073</v>
      </c>
      <c r="I7984">
        <f t="shared" si="997"/>
        <v>0</v>
      </c>
      <c r="J7984">
        <f t="shared" si="998"/>
        <v>0</v>
      </c>
      <c r="K7984">
        <f>J7984*Weighting!$W$16</f>
        <v>0</v>
      </c>
      <c r="M7984" s="14"/>
    </row>
    <row r="7985" spans="1:25" x14ac:dyDescent="0.25">
      <c r="A7985" s="32" t="str">
        <f>IF(Weighting!$P$17&gt;0,B7985,"")</f>
        <v/>
      </c>
      <c r="B7985">
        <f>Weighting!$C$17</f>
        <v>1.762</v>
      </c>
      <c r="C7985">
        <f>Weighting!$F$17</f>
        <v>0</v>
      </c>
      <c r="D7985" t="b">
        <f>IF(C7985=1,'Data Transformation'!$G$3+0.5*'Data Transformation'!$W$25,IF(C7986=1,D7986-'Data Transformation'!$W$25,FALSE))</f>
        <v>0</v>
      </c>
      <c r="E7985" t="str">
        <f t="array" ref="E7985">IF(ISLOGICAL(D7985),"",FREQUENCY(IF('Data Transformation'!$B$425:$B$8425='Bin Analysis'!$B7971,'Data Transformation'!$G$425:$G$8425),D7985))</f>
        <v/>
      </c>
      <c r="F7985" t="str">
        <f t="shared" si="996"/>
        <v/>
      </c>
      <c r="G7985">
        <f>Weighting!$H$17</f>
        <v>0</v>
      </c>
      <c r="H7985">
        <f t="array" ref="H7985">FREQUENCY(IF('Data Transformation'!$B$4:$B$8425=B7971,'Data Transformation'!$G$4:$G$8425),'Bin Analysis'!$B7985)</f>
        <v>2073</v>
      </c>
      <c r="I7985">
        <f t="shared" si="997"/>
        <v>0</v>
      </c>
      <c r="J7985">
        <f t="shared" si="998"/>
        <v>0</v>
      </c>
      <c r="K7985">
        <f>J7985*Weighting!$W$17</f>
        <v>0</v>
      </c>
      <c r="M7985" s="14"/>
    </row>
    <row r="7986" spans="1:25" x14ac:dyDescent="0.25">
      <c r="A7986" s="32" t="str">
        <f>IF(Weighting!$P$18&gt;0,B7986,"")</f>
        <v/>
      </c>
      <c r="B7986">
        <f>Weighting!$C$18</f>
        <v>1.893</v>
      </c>
      <c r="C7986">
        <f>Weighting!$F$18</f>
        <v>0</v>
      </c>
      <c r="D7986" t="b">
        <f>IF(C7986=1,'Data Transformation'!$G$3+0.5*'Data Transformation'!$W$25,IF(C7987=1,D7987-'Data Transformation'!$W$25,FALSE))</f>
        <v>0</v>
      </c>
      <c r="E7986" t="str">
        <f t="array" ref="E7986">IF(ISLOGICAL(D7986),"",FREQUENCY(IF('Data Transformation'!$B$425:$B$8425='Bin Analysis'!$B7971,'Data Transformation'!$G$425:$G$8425),D7986))</f>
        <v/>
      </c>
      <c r="F7986" t="str">
        <f t="shared" si="996"/>
        <v/>
      </c>
      <c r="G7986">
        <f>Weighting!$H$18</f>
        <v>0</v>
      </c>
      <c r="H7986">
        <f t="array" ref="H7986">FREQUENCY(IF('Data Transformation'!$B$4:$B$8425=B7971,'Data Transformation'!$G$4:$G$8425),'Bin Analysis'!$B7986)</f>
        <v>2073</v>
      </c>
      <c r="I7986">
        <f t="shared" si="997"/>
        <v>0</v>
      </c>
      <c r="J7986">
        <f t="shared" si="998"/>
        <v>0</v>
      </c>
      <c r="K7986">
        <f>J7986*Weighting!$W$18</f>
        <v>0</v>
      </c>
      <c r="M7986" s="14"/>
    </row>
    <row r="7987" spans="1:25" x14ac:dyDescent="0.25">
      <c r="A7987" s="32" t="str">
        <f>IF(Weighting!$P$19&gt;0,B7987,"")</f>
        <v/>
      </c>
      <c r="B7987">
        <f>Weighting!$C$19</f>
        <v>2.024</v>
      </c>
      <c r="C7987">
        <f>Weighting!$F$19</f>
        <v>0</v>
      </c>
      <c r="D7987" t="b">
        <f>IF(C7987=1,'Data Transformation'!$G$3+0.5*'Data Transformation'!$W$25,IF(C7988=1,D7988-'Data Transformation'!$W$25,FALSE))</f>
        <v>0</v>
      </c>
      <c r="E7987" t="str">
        <f t="array" ref="E7987">IF(ISLOGICAL(D7987),"",FREQUENCY(IF('Data Transformation'!$B$425:$B$8425='Bin Analysis'!$B7971,'Data Transformation'!$G$425:$G$8425),D7987))</f>
        <v/>
      </c>
      <c r="F7987" t="str">
        <f t="shared" si="996"/>
        <v/>
      </c>
      <c r="G7987">
        <f>Weighting!$H$19</f>
        <v>0</v>
      </c>
      <c r="H7987">
        <f t="array" ref="H7987">FREQUENCY(IF('Data Transformation'!$B$4:$B$8425=B7971,'Data Transformation'!$G$4:$G$8425),'Bin Analysis'!$B7987)</f>
        <v>2073</v>
      </c>
      <c r="I7987">
        <f t="shared" si="997"/>
        <v>0</v>
      </c>
      <c r="J7987">
        <f t="shared" si="998"/>
        <v>0</v>
      </c>
      <c r="K7987">
        <f>J7987*Weighting!$W$19</f>
        <v>0</v>
      </c>
      <c r="M7987" s="14"/>
    </row>
    <row r="7988" spans="1:25" x14ac:dyDescent="0.25">
      <c r="A7988" s="32" t="str">
        <f>IF(Weighting!$P$20&gt;0,B7988,"")</f>
        <v/>
      </c>
      <c r="B7988">
        <f>Weighting!$C$20</f>
        <v>2.1550000000000002</v>
      </c>
      <c r="C7988">
        <f>Weighting!$F$20</f>
        <v>0</v>
      </c>
      <c r="D7988" t="b">
        <f>IF(C7988=1,'Data Transformation'!$G$3+0.5*'Data Transformation'!$W$25,IF(C7989=1,D7989-'Data Transformation'!$W$25,FALSE))</f>
        <v>0</v>
      </c>
      <c r="E7988" t="str">
        <f t="array" ref="E7988">IF(ISLOGICAL(D7988),"",FREQUENCY(IF('Data Transformation'!$B$425:$B$8425='Bin Analysis'!$B7971,'Data Transformation'!$G$425:$G$8425),D7988))</f>
        <v/>
      </c>
      <c r="F7988" t="str">
        <f t="shared" si="996"/>
        <v/>
      </c>
      <c r="G7988">
        <f>Weighting!$H$20</f>
        <v>0</v>
      </c>
      <c r="H7988">
        <f t="array" ref="H7988">FREQUENCY(IF('Data Transformation'!$B$4:$B$8425=B7971,'Data Transformation'!$G$4:$G$8425),'Bin Analysis'!$B7988)</f>
        <v>2073</v>
      </c>
      <c r="I7988">
        <f t="shared" si="997"/>
        <v>0</v>
      </c>
      <c r="J7988">
        <f t="shared" si="998"/>
        <v>0</v>
      </c>
      <c r="K7988">
        <f>J7988*Weighting!$W$20</f>
        <v>0</v>
      </c>
      <c r="M7988" s="14"/>
    </row>
    <row r="7989" spans="1:25" x14ac:dyDescent="0.25">
      <c r="A7989" s="32" t="str">
        <f>IF(Weighting!$P$21&gt;0,B7989,"")</f>
        <v/>
      </c>
      <c r="B7989">
        <f>Weighting!$C$21</f>
        <v>2.2860000000000005</v>
      </c>
      <c r="C7989">
        <f>Weighting!$F$21</f>
        <v>0</v>
      </c>
      <c r="D7989" t="b">
        <f>IF(C7989=1,'Data Transformation'!$G$3+0.5*'Data Transformation'!$W$25,IF(C7990=1,D7990-'Data Transformation'!$W$25,FALSE))</f>
        <v>0</v>
      </c>
      <c r="E7989" t="str">
        <f t="array" ref="E7989">IF(ISLOGICAL(D7989),"",FREQUENCY(IF('Data Transformation'!$B$425:$B$8425='Bin Analysis'!$B7971,'Data Transformation'!$G$425:$G$8425),D7989))</f>
        <v/>
      </c>
      <c r="F7989" t="str">
        <f t="shared" si="996"/>
        <v/>
      </c>
      <c r="G7989">
        <f>Weighting!$H$21</f>
        <v>0</v>
      </c>
      <c r="H7989">
        <f t="array" ref="H7989">FREQUENCY(IF('Data Transformation'!$B$4:$B$8425=B7971,'Data Transformation'!$G$4:$G$8425),'Bin Analysis'!$B7989)</f>
        <v>2073</v>
      </c>
      <c r="I7989">
        <f t="shared" si="997"/>
        <v>0</v>
      </c>
      <c r="J7989">
        <f t="shared" si="998"/>
        <v>0</v>
      </c>
      <c r="K7989">
        <f>J7989*Weighting!$W$21</f>
        <v>0</v>
      </c>
      <c r="M7989" s="14"/>
    </row>
    <row r="7990" spans="1:25" x14ac:dyDescent="0.25">
      <c r="A7990" s="32" t="str">
        <f>IF(Weighting!$P$22&gt;0,B7990,"")</f>
        <v/>
      </c>
      <c r="B7990">
        <f>Weighting!$C$22</f>
        <v>2.4170000000000007</v>
      </c>
      <c r="C7990">
        <f>Weighting!$F$22</f>
        <v>0</v>
      </c>
      <c r="D7990" t="b">
        <f>IF(C7990=1,'Data Transformation'!$G$3+0.5*'Data Transformation'!$W$25,IF(C7991=1,D7991-'Data Transformation'!$W$25,FALSE))</f>
        <v>0</v>
      </c>
      <c r="E7990" t="str">
        <f t="array" ref="E7990">IF(ISLOGICAL(D7990),"",FREQUENCY(IF('Data Transformation'!$B$425:$B$8425='Bin Analysis'!$B7971,'Data Transformation'!$G$425:$G$8425),D7990))</f>
        <v/>
      </c>
      <c r="F7990" t="str">
        <f t="shared" si="996"/>
        <v/>
      </c>
      <c r="G7990">
        <f>Weighting!$H$22</f>
        <v>0</v>
      </c>
      <c r="H7990">
        <f t="array" ref="H7990">FREQUENCY(IF('Data Transformation'!$B$4:$B$8425=B7971,'Data Transformation'!$G$4:$G$8425),'Bin Analysis'!$B7990)</f>
        <v>2073</v>
      </c>
      <c r="I7990">
        <f t="shared" si="997"/>
        <v>0</v>
      </c>
      <c r="J7990">
        <f t="shared" si="998"/>
        <v>0</v>
      </c>
      <c r="K7990">
        <f>J7990*Weighting!$W$22</f>
        <v>0</v>
      </c>
      <c r="M7990" s="14"/>
    </row>
    <row r="7991" spans="1:25" x14ac:dyDescent="0.25">
      <c r="A7991" s="32" t="str">
        <f>IF(Weighting!$P$23&gt;0,B7991,"")</f>
        <v/>
      </c>
      <c r="B7991">
        <f>Weighting!$C$23</f>
        <v>2.5480000000000009</v>
      </c>
      <c r="C7991">
        <f>Weighting!$F$23</f>
        <v>0</v>
      </c>
      <c r="D7991" t="b">
        <f>IF(C7991=1,'Data Transformation'!$G$3+0.5*'Data Transformation'!$W$25,IF(C7992=1,D7992-'Data Transformation'!$W$25,FALSE))</f>
        <v>0</v>
      </c>
      <c r="E7991" t="str">
        <f t="array" ref="E7991">IF(ISLOGICAL(D7991),"",FREQUENCY(IF('Data Transformation'!$B$425:$B$8425='Bin Analysis'!$B7971,'Data Transformation'!$G$425:$G$8425),D7991))</f>
        <v/>
      </c>
      <c r="F7991" t="str">
        <f t="shared" si="996"/>
        <v/>
      </c>
      <c r="G7991">
        <f>Weighting!$H$23</f>
        <v>0</v>
      </c>
      <c r="H7991">
        <f t="array" ref="H7991">FREQUENCY(IF('Data Transformation'!$B$4:$B$8425=B7971,'Data Transformation'!$G$4:$G$8425),'Bin Analysis'!$B7991)</f>
        <v>2073</v>
      </c>
      <c r="I7991">
        <f t="shared" si="997"/>
        <v>0</v>
      </c>
      <c r="J7991">
        <f t="shared" si="998"/>
        <v>0</v>
      </c>
      <c r="K7991">
        <f>J7991*Weighting!$W$23</f>
        <v>0</v>
      </c>
      <c r="M7991" s="14"/>
    </row>
    <row r="7992" spans="1:25" x14ac:dyDescent="0.25">
      <c r="A7992" s="32" t="str">
        <f>IF(Weighting!$P$24&gt;0,B7992,"")</f>
        <v/>
      </c>
      <c r="B7992">
        <f>Weighting!$C$24</f>
        <v>2.6790000000000012</v>
      </c>
      <c r="C7992">
        <f>Weighting!$F$24</f>
        <v>0</v>
      </c>
      <c r="D7992" t="b">
        <f>IF(C7992=1,'Data Transformation'!$G$3+0.5*'Data Transformation'!$W$25,IF(C7993=1,D7993-'Data Transformation'!$W$25,FALSE))</f>
        <v>0</v>
      </c>
      <c r="E7992" t="str">
        <f t="array" ref="E7992">IF(ISLOGICAL(D7992),"",FREQUENCY(IF('Data Transformation'!$B$425:$B$8425='Bin Analysis'!$B7971,'Data Transformation'!$G$425:$G$8425),D7992))</f>
        <v/>
      </c>
      <c r="F7992" t="str">
        <f t="shared" si="996"/>
        <v/>
      </c>
      <c r="G7992">
        <f>Weighting!$H$24</f>
        <v>0</v>
      </c>
      <c r="H7992">
        <f t="array" ref="H7992">FREQUENCY(IF('Data Transformation'!$B$4:$B$8425=B7971,'Data Transformation'!$G$4:$G$8425),'Bin Analysis'!$B7992)</f>
        <v>2073</v>
      </c>
      <c r="I7992">
        <f t="shared" si="997"/>
        <v>0</v>
      </c>
      <c r="J7992">
        <f t="shared" si="998"/>
        <v>0</v>
      </c>
      <c r="K7992">
        <f>J7992*Weighting!$W$24</f>
        <v>0</v>
      </c>
      <c r="M7992" s="14"/>
    </row>
    <row r="7993" spans="1:25" x14ac:dyDescent="0.25">
      <c r="A7993" s="32" t="str">
        <f>IF(Weighting!$P$25&gt;0,B7993,"")</f>
        <v/>
      </c>
      <c r="B7993">
        <f>Weighting!$C$25</f>
        <v>2.8100000000000014</v>
      </c>
      <c r="C7993">
        <f>Weighting!$F$25</f>
        <v>0</v>
      </c>
      <c r="D7993" t="b">
        <f>IF(C7993=1,'Data Transformation'!$G$3+0.5*'Data Transformation'!$W$25,IF(C7994=1,D7994-'Data Transformation'!$W$25,FALSE))</f>
        <v>0</v>
      </c>
      <c r="E7993" t="str">
        <f t="array" ref="E7993">IF(ISLOGICAL(D7993),"",FREQUENCY(IF('Data Transformation'!$B$425:$B$8425='Bin Analysis'!$B7971,'Data Transformation'!$G$425:$G$8425),D7993))</f>
        <v/>
      </c>
      <c r="F7993" t="str">
        <f t="shared" si="996"/>
        <v/>
      </c>
      <c r="G7993">
        <f>Weighting!$H$25</f>
        <v>0</v>
      </c>
      <c r="H7993">
        <f t="array" ref="H7993">FREQUENCY(IF('Data Transformation'!$B$4:$B$8425=B7971,'Data Transformation'!$G$4:$G$8425),'Bin Analysis'!$B7993)</f>
        <v>2073</v>
      </c>
      <c r="I7993">
        <f t="shared" si="997"/>
        <v>0</v>
      </c>
      <c r="J7993">
        <f t="shared" si="998"/>
        <v>0</v>
      </c>
      <c r="K7993">
        <f>J7993*Weighting!$W$25</f>
        <v>0</v>
      </c>
      <c r="M7993" s="14"/>
    </row>
    <row r="7994" spans="1:25" x14ac:dyDescent="0.25">
      <c r="O7994"/>
      <c r="P7994"/>
      <c r="Q7994"/>
      <c r="R7994"/>
    </row>
    <row r="7995" spans="1:25" ht="23.25" x14ac:dyDescent="0.35">
      <c r="A7995" s="21" t="s">
        <v>0</v>
      </c>
      <c r="B7995" s="21" t="str">
        <f>IFERROR(VLOOKUP(C7995,'Data Transformation'!$L$6:$M$426,2,FALSE),"")</f>
        <v/>
      </c>
      <c r="C7995" s="21">
        <f>C7971+1</f>
        <v>333</v>
      </c>
      <c r="D7995" s="21"/>
      <c r="E7995" s="21"/>
      <c r="F7995" s="21"/>
      <c r="G7995" s="21"/>
      <c r="H7995" s="22"/>
      <c r="I7995" s="22"/>
      <c r="J7995" s="22"/>
      <c r="K7995" s="21"/>
      <c r="L7995" s="21" t="str">
        <f>B7995</f>
        <v/>
      </c>
      <c r="M7995" s="23" t="e">
        <f>INDEX('Data Transformation'!$O$4:$O$424,MATCH($B7995,'Data Transformation'!$M$4:$M$424,0),MATCH($M$2,'Data Transformation'!$O$3,0))</f>
        <v>#N/A</v>
      </c>
      <c r="N7995" s="27" t="e">
        <f>IF('Input and Summary Results'!$J$16="minimum",'Bin Analysis'!X7996/(M7995-1),'Bin Analysis'!Y7995/('Bin Analysis'!M7995-1))</f>
        <v>#N/A</v>
      </c>
      <c r="O7995" s="27" t="e">
        <f>IF(M7995=FALSE,NA(),(VLOOKUP(1,C7998:K8017,4,FALSE))/(M7995-1))</f>
        <v>#N/A</v>
      </c>
      <c r="P7995" s="27" t="e">
        <f>IF(M7995=FALSE,NA(),SUM(J7998:J8017)/Weighting!$S$5)</f>
        <v>#N/A</v>
      </c>
      <c r="Q7995" s="27" t="e">
        <f>IF(M7995=FALSE,NA(),SUM(K7998:K8017)/Weighting!$S$6)</f>
        <v>#N/A</v>
      </c>
      <c r="R7995" s="27" t="e">
        <f>IF(M7995=FALSE,NA(),(VLOOKUP(1,G7998:K8017,3,FALSE))/(M7995-1))</f>
        <v>#N/A</v>
      </c>
      <c r="S7995" s="22" t="e">
        <f>IF(M7995=FALSE,NA(),IF(SUM(J7998:J8017)=2,"yes","no"))</f>
        <v>#N/A</v>
      </c>
      <c r="X7995" s="2" cm="2">
        <f t="array" ref="X7995:X7996">FREQUENCY(IF('Data Transformation'!$B$425:$B$6424='Bin Analysis'!L7995,'Data Transformation'!$G$425:$G$6424),'Data Transformation'!$U$11)</f>
        <v>0</v>
      </c>
      <c r="Y7995" s="2" cm="2">
        <f t="array" ref="Y7995:Y7996">FREQUENCY(IF('Data Transformation'!$B$425:$B$6424='Bin Analysis'!L7995,'Data Transformation'!$G$425:$G$6424),'Data Transformation'!$U$12)</f>
        <v>0</v>
      </c>
    </row>
    <row r="7996" spans="1:25" x14ac:dyDescent="0.25">
      <c r="A7996" s="14" t="s">
        <v>67</v>
      </c>
      <c r="B7996" t="s">
        <v>47</v>
      </c>
      <c r="C7996" t="s">
        <v>5</v>
      </c>
      <c r="D7996" t="s">
        <v>100</v>
      </c>
      <c r="E7996" t="s">
        <v>101</v>
      </c>
      <c r="F7996" t="s">
        <v>102</v>
      </c>
      <c r="G7996" t="s">
        <v>70</v>
      </c>
      <c r="H7996" t="s">
        <v>31</v>
      </c>
      <c r="I7996" t="s">
        <v>32</v>
      </c>
      <c r="J7996" t="s">
        <v>46</v>
      </c>
      <c r="K7996" s="14" t="s">
        <v>45</v>
      </c>
      <c r="M7996" s="14"/>
      <c r="X7996" s="2">
        <v>0</v>
      </c>
      <c r="Y7996" s="2">
        <v>0</v>
      </c>
    </row>
    <row r="7997" spans="1:25" x14ac:dyDescent="0.25">
      <c r="A7997" s="32"/>
      <c r="D7997" t="b">
        <f>IF(C7997=1,'Data Transformation'!$G$3+0.5*'Data Transformation'!$W$25,IF(C7998=1,D7998-'Data Transformation'!$W$25,FALSE))</f>
        <v>0</v>
      </c>
      <c r="E7997" t="str">
        <f t="array" ref="E7997">IF(ISLOGICAL(D7997),"",FREQUENCY(IF('Data Transformation'!$B$425:$B$8425='Bin Analysis'!$B7995,'Data Transformation'!$G$425:$G$8425),D7997))</f>
        <v/>
      </c>
      <c r="F7997" t="str">
        <f>IF(ISLOGICAL(D7997),"",E7997-E7996)</f>
        <v/>
      </c>
      <c r="M7997" s="14"/>
    </row>
    <row r="7998" spans="1:25" x14ac:dyDescent="0.25">
      <c r="A7998" s="32">
        <f>IF(Weighting!$P$6&gt;0,B7998,"")</f>
        <v>0.32100000000000001</v>
      </c>
      <c r="B7998">
        <f>Weighting!$C$6</f>
        <v>0.32100000000000001</v>
      </c>
      <c r="C7998">
        <f>Weighting!$F$6</f>
        <v>0</v>
      </c>
      <c r="D7998" t="b">
        <f>IF(C7998=1,'Data Transformation'!$G$3+0.5*'Data Transformation'!$W$25,IF(C7999=1,D7999-'Data Transformation'!$W$25,FALSE))</f>
        <v>0</v>
      </c>
      <c r="E7998" t="str">
        <f t="array" ref="E7998">IF(ISLOGICAL(D7998),"",FREQUENCY(IF('Data Transformation'!$B$425:$B$8425='Bin Analysis'!$B7995,'Data Transformation'!$G$425:$G$8425),D7998))</f>
        <v/>
      </c>
      <c r="F7998" t="str">
        <f>IF(ISLOGICAL(D7998),"",E7998-E7997)</f>
        <v/>
      </c>
      <c r="G7998">
        <f>Weighting!$H$6</f>
        <v>1</v>
      </c>
      <c r="H7998">
        <f t="array" ref="H7998">FREQUENCY(IF('Data Transformation'!$B$4:$B$8425=B7995,'Data Transformation'!$G$4:$G$8425),'Bin Analysis'!$B7998)</f>
        <v>2073</v>
      </c>
      <c r="I7998">
        <f>H7998-H7997</f>
        <v>2073</v>
      </c>
      <c r="J7998">
        <f>IF(I7998=0,0,1)</f>
        <v>1</v>
      </c>
      <c r="K7998">
        <f>J7998*Weighting!$W$6</f>
        <v>1</v>
      </c>
      <c r="M7998" s="14"/>
    </row>
    <row r="7999" spans="1:25" x14ac:dyDescent="0.25">
      <c r="A7999" s="32">
        <f>IF(Weighting!$P$7&gt;0,B7999,"")</f>
        <v>0.45200000000000001</v>
      </c>
      <c r="B7999">
        <f>Weighting!$C$7</f>
        <v>0.45200000000000001</v>
      </c>
      <c r="C7999">
        <f>Weighting!$F$7</f>
        <v>0</v>
      </c>
      <c r="D7999" t="b">
        <f>IF(C7999=1,'Data Transformation'!$G$3+0.5*'Data Transformation'!$W$25,IF(C8000=1,D8000-'Data Transformation'!$W$25,FALSE))</f>
        <v>0</v>
      </c>
      <c r="E7999" t="str">
        <f t="array" ref="E7999">IF(ISLOGICAL(D7999),"",FREQUENCY(IF('Data Transformation'!$B$425:$B$8425='Bin Analysis'!$B7995,'Data Transformation'!$G$425:$G$8425),D7999))</f>
        <v/>
      </c>
      <c r="F7999" t="str">
        <f t="shared" ref="F7999:F8017" si="999">IF(ISLOGICAL(D7999),"",E7999-E7998)</f>
        <v/>
      </c>
      <c r="G7999">
        <f>Weighting!$H$7</f>
        <v>0</v>
      </c>
      <c r="H7999">
        <f t="array" ref="H7999">FREQUENCY(IF('Data Transformation'!$B$4:$B$8425=B7995,'Data Transformation'!$G$4:$G$8425),'Bin Analysis'!$B7999)</f>
        <v>2073</v>
      </c>
      <c r="I7999">
        <f t="shared" ref="I7999:I8017" si="1000">H7999-H7998</f>
        <v>0</v>
      </c>
      <c r="J7999">
        <f>IF(I7999=0,0,1)</f>
        <v>0</v>
      </c>
      <c r="K7999">
        <f>J7999*Weighting!$W$7</f>
        <v>0</v>
      </c>
      <c r="M7999" s="14"/>
    </row>
    <row r="8000" spans="1:25" x14ac:dyDescent="0.25">
      <c r="A8000" s="32">
        <f>IF(Weighting!$P$8&gt;0,B8000,"")</f>
        <v>0.58299999999999996</v>
      </c>
      <c r="B8000">
        <f>Weighting!$C$8</f>
        <v>0.58299999999999996</v>
      </c>
      <c r="C8000">
        <f>Weighting!$F$8</f>
        <v>0</v>
      </c>
      <c r="D8000" t="b">
        <f>IF(C8000=1,'Data Transformation'!$G$3+0.5*'Data Transformation'!$W$25,IF(C8001=1,D8001-'Data Transformation'!$W$25,FALSE))</f>
        <v>0</v>
      </c>
      <c r="E8000" t="str">
        <f t="array" ref="E8000">IF(ISLOGICAL(D8000),"",FREQUENCY(IF('Data Transformation'!$B$425:$B$8425='Bin Analysis'!$B7995,'Data Transformation'!$G$425:$G$8425),D8000))</f>
        <v/>
      </c>
      <c r="F8000" t="str">
        <f t="shared" si="999"/>
        <v/>
      </c>
      <c r="G8000">
        <f>Weighting!$H$8</f>
        <v>0</v>
      </c>
      <c r="H8000">
        <f t="array" ref="H8000">FREQUENCY(IF('Data Transformation'!$B$4:$B$8425=B7995,'Data Transformation'!$G$4:$G$8425),'Bin Analysis'!$B8000)</f>
        <v>2073</v>
      </c>
      <c r="I8000">
        <f t="shared" si="1000"/>
        <v>0</v>
      </c>
      <c r="J8000">
        <f t="shared" ref="J8000:J8017" si="1001">IF(I8000=0,0,1)</f>
        <v>0</v>
      </c>
      <c r="K8000">
        <f>J8000*Weighting!$W$8</f>
        <v>0</v>
      </c>
      <c r="M8000" s="14"/>
    </row>
    <row r="8001" spans="1:13" x14ac:dyDescent="0.25">
      <c r="A8001" s="32">
        <f>IF(Weighting!$P$9&gt;0,B8001,"")</f>
        <v>0.71399999999999997</v>
      </c>
      <c r="B8001" s="50">
        <f>Weighting!$C$9</f>
        <v>0.71399999999999997</v>
      </c>
      <c r="C8001">
        <f>Weighting!$F$9</f>
        <v>0</v>
      </c>
      <c r="D8001" t="b">
        <f>IF(C8001=1,'Data Transformation'!$G$3+0.5*'Data Transformation'!$W$25,IF(C8002=1,D8002-'Data Transformation'!$W$25,FALSE))</f>
        <v>0</v>
      </c>
      <c r="E8001" t="str">
        <f t="array" ref="E8001">IF(ISLOGICAL(D8001),"",FREQUENCY(IF('Data Transformation'!$B$425:$B$8425='Bin Analysis'!$B7995,'Data Transformation'!$G$425:$G$8425),D8001))</f>
        <v/>
      </c>
      <c r="F8001" t="str">
        <f t="shared" si="999"/>
        <v/>
      </c>
      <c r="G8001">
        <f>Weighting!$H$9</f>
        <v>0</v>
      </c>
      <c r="H8001">
        <f t="array" ref="H8001">FREQUENCY(IF('Data Transformation'!$B$4:$B$8425=B7995,'Data Transformation'!$G$4:$G$8425),'Bin Analysis'!$B8001)</f>
        <v>2073</v>
      </c>
      <c r="I8001">
        <f t="shared" si="1000"/>
        <v>0</v>
      </c>
      <c r="J8001">
        <f t="shared" si="1001"/>
        <v>0</v>
      </c>
      <c r="K8001">
        <f>J8001*Weighting!$W$9</f>
        <v>0</v>
      </c>
      <c r="M8001" s="14"/>
    </row>
    <row r="8002" spans="1:13" x14ac:dyDescent="0.25">
      <c r="A8002" s="32">
        <f>IF(Weighting!$P$10&gt;0,B8002,"")</f>
        <v>0.84499999999999997</v>
      </c>
      <c r="B8002">
        <f>Weighting!$C$10</f>
        <v>0.84499999999999997</v>
      </c>
      <c r="C8002">
        <f>Weighting!$F$10</f>
        <v>0</v>
      </c>
      <c r="D8002" t="b">
        <f>IF(C8002=1,'Data Transformation'!$G$3+0.5*'Data Transformation'!$W$25,IF(C8003=1,D8003-'Data Transformation'!$W$25,FALSE))</f>
        <v>0</v>
      </c>
      <c r="E8002" t="str">
        <f t="array" ref="E8002">IF(ISLOGICAL(D8002),"",FREQUENCY(IF('Data Transformation'!$B$425:$B$8425='Bin Analysis'!$B7995,'Data Transformation'!$G$425:$G$8425),D8002))</f>
        <v/>
      </c>
      <c r="F8002" t="str">
        <f t="shared" si="999"/>
        <v/>
      </c>
      <c r="G8002">
        <f>Weighting!$H$10</f>
        <v>0</v>
      </c>
      <c r="H8002">
        <f t="array" ref="H8002">FREQUENCY(IF('Data Transformation'!$B$4:$B$8425=B7995,'Data Transformation'!$G$4:$G$8425),'Bin Analysis'!$B8002)</f>
        <v>2073</v>
      </c>
      <c r="I8002">
        <f t="shared" si="1000"/>
        <v>0</v>
      </c>
      <c r="J8002">
        <f t="shared" si="1001"/>
        <v>0</v>
      </c>
      <c r="K8002">
        <f>J8002*Weighting!$W$10</f>
        <v>0</v>
      </c>
      <c r="M8002" s="14"/>
    </row>
    <row r="8003" spans="1:13" x14ac:dyDescent="0.25">
      <c r="A8003" s="32">
        <f>IF(Weighting!$P$11&gt;0,B8003,"")</f>
        <v>0.97599999999999998</v>
      </c>
      <c r="B8003">
        <f>Weighting!$C$11</f>
        <v>0.97599999999999998</v>
      </c>
      <c r="C8003">
        <f>Weighting!$F$11</f>
        <v>0</v>
      </c>
      <c r="D8003">
        <f>IF(C8003=1,'Data Transformation'!$G$3+0.5*'Data Transformation'!$W$25,IF(C8004=1,D8004-'Data Transformation'!$W$25,FALSE))</f>
        <v>0.86899999999999999</v>
      </c>
      <c r="E8003">
        <f t="array" ref="E8003">IF(ISLOGICAL(D8003),"",FREQUENCY(IF('Data Transformation'!$B$425:$B$8425='Bin Analysis'!$B7995,'Data Transformation'!$G$425:$G$8425),D8003))</f>
        <v>2001</v>
      </c>
      <c r="F8003" t="e">
        <f t="shared" si="999"/>
        <v>#VALUE!</v>
      </c>
      <c r="G8003">
        <f>Weighting!$H$11</f>
        <v>0</v>
      </c>
      <c r="H8003">
        <f t="array" ref="H8003">FREQUENCY(IF('Data Transformation'!$B$4:$B$8425=B7995,'Data Transformation'!$G$4:$G$8425),'Bin Analysis'!$B8003)</f>
        <v>2073</v>
      </c>
      <c r="I8003">
        <f t="shared" si="1000"/>
        <v>0</v>
      </c>
      <c r="J8003">
        <f t="shared" si="1001"/>
        <v>0</v>
      </c>
      <c r="K8003">
        <f>J8003*Weighting!$W$11</f>
        <v>0</v>
      </c>
      <c r="M8003" s="14"/>
    </row>
    <row r="8004" spans="1:13" x14ac:dyDescent="0.25">
      <c r="A8004" s="32">
        <f>IF(Weighting!$P$12&gt;0,B8004,"")</f>
        <v>1.107</v>
      </c>
      <c r="B8004">
        <f>Weighting!$C$12</f>
        <v>1.107</v>
      </c>
      <c r="C8004">
        <f>Weighting!$F$12</f>
        <v>1</v>
      </c>
      <c r="D8004">
        <f>IF(C8004=1,'Data Transformation'!$G$3+0.5*'Data Transformation'!$W$25,IF(C8005=1,D8005-'Data Transformation'!$W$25,FALSE))</f>
        <v>1.131</v>
      </c>
      <c r="E8004">
        <f t="array" ref="E8004">IF(ISLOGICAL(D8004),"",FREQUENCY(IF('Data Transformation'!$B$425:$B$8425='Bin Analysis'!$B7995,'Data Transformation'!$G$425:$G$8425),D8004))</f>
        <v>2001</v>
      </c>
      <c r="F8004">
        <f t="shared" si="999"/>
        <v>0</v>
      </c>
      <c r="G8004">
        <f>Weighting!$H$12</f>
        <v>0</v>
      </c>
      <c r="H8004">
        <f t="array" ref="H8004">FREQUENCY(IF('Data Transformation'!$B$4:$B$8425=B7995,'Data Transformation'!$G$4:$G$8425),'Bin Analysis'!$B8004)</f>
        <v>2073</v>
      </c>
      <c r="I8004">
        <f t="shared" si="1000"/>
        <v>0</v>
      </c>
      <c r="J8004">
        <f t="shared" si="1001"/>
        <v>0</v>
      </c>
      <c r="K8004">
        <f>J8004*Weighting!$W$12</f>
        <v>0</v>
      </c>
      <c r="M8004" s="14"/>
    </row>
    <row r="8005" spans="1:13" x14ac:dyDescent="0.25">
      <c r="A8005" s="32">
        <f>IF(Weighting!$P$13&gt;0,B8005,"")</f>
        <v>1.238</v>
      </c>
      <c r="B8005">
        <f>Weighting!$C$13</f>
        <v>1.238</v>
      </c>
      <c r="C8005">
        <f>Weighting!$F$13</f>
        <v>0</v>
      </c>
      <c r="D8005" t="b">
        <f>IF(C8005=1,'Data Transformation'!$G$3+0.5*'Data Transformation'!$W$25,IF(C8006=1,D8006-'Data Transformation'!$W$25,FALSE))</f>
        <v>0</v>
      </c>
      <c r="E8005" t="str">
        <f t="array" ref="E8005">IF(ISLOGICAL(D8005),"",FREQUENCY(IF('Data Transformation'!$B$425:$B$8425='Bin Analysis'!$B7995,'Data Transformation'!$G$425:$G$8425),D8005))</f>
        <v/>
      </c>
      <c r="F8005" t="str">
        <f t="shared" si="999"/>
        <v/>
      </c>
      <c r="G8005">
        <f>Weighting!$H$13</f>
        <v>0</v>
      </c>
      <c r="H8005">
        <f t="array" ref="H8005">FREQUENCY(IF('Data Transformation'!$B$4:$B$8425=B7995,'Data Transformation'!$G$4:$G$8425),'Bin Analysis'!$B8005)</f>
        <v>2073</v>
      </c>
      <c r="I8005">
        <f t="shared" si="1000"/>
        <v>0</v>
      </c>
      <c r="J8005">
        <f t="shared" si="1001"/>
        <v>0</v>
      </c>
      <c r="K8005">
        <f>J8005*Weighting!$W$13</f>
        <v>0</v>
      </c>
      <c r="M8005" s="14"/>
    </row>
    <row r="8006" spans="1:13" x14ac:dyDescent="0.25">
      <c r="A8006" s="32">
        <f>IF(Weighting!$P$14&gt;0,B8006,"")</f>
        <v>1.369</v>
      </c>
      <c r="B8006">
        <f>Weighting!$C$14</f>
        <v>1.369</v>
      </c>
      <c r="C8006">
        <f>Weighting!$F$14</f>
        <v>0</v>
      </c>
      <c r="D8006" t="b">
        <f>IF(C8006=1,'Data Transformation'!$G$3+0.5*'Data Transformation'!$W$25,IF(C8007=1,D8007-'Data Transformation'!$W$25,FALSE))</f>
        <v>0</v>
      </c>
      <c r="E8006" t="str">
        <f t="array" ref="E8006">IF(ISLOGICAL(D8006),"",FREQUENCY(IF('Data Transformation'!$B$425:$B$8425='Bin Analysis'!$B7995,'Data Transformation'!$G$425:$G$8425),D8006))</f>
        <v/>
      </c>
      <c r="F8006" t="str">
        <f t="shared" si="999"/>
        <v/>
      </c>
      <c r="G8006">
        <f>Weighting!$H$14</f>
        <v>0</v>
      </c>
      <c r="H8006">
        <f t="array" ref="H8006">FREQUENCY(IF('Data Transformation'!$B$4:$B$8425=B7995,'Data Transformation'!$G$4:$G$8425),'Bin Analysis'!$B8006)</f>
        <v>2073</v>
      </c>
      <c r="I8006">
        <f t="shared" si="1000"/>
        <v>0</v>
      </c>
      <c r="J8006">
        <f t="shared" si="1001"/>
        <v>0</v>
      </c>
      <c r="K8006">
        <f>J8006*Weighting!$W$14</f>
        <v>0</v>
      </c>
      <c r="M8006" s="14"/>
    </row>
    <row r="8007" spans="1:13" x14ac:dyDescent="0.25">
      <c r="A8007" s="32">
        <f>IF(Weighting!$P$15&gt;0,B8007,"")</f>
        <v>1.5000009999999999</v>
      </c>
      <c r="B8007">
        <f>Weighting!$C$15</f>
        <v>1.5000009999999999</v>
      </c>
      <c r="C8007">
        <f>Weighting!$F$15</f>
        <v>0</v>
      </c>
      <c r="D8007" t="b">
        <f>IF(C8007=1,'Data Transformation'!$G$3+0.5*'Data Transformation'!$W$25,IF(C8008=1,D8008-'Data Transformation'!$W$25,FALSE))</f>
        <v>0</v>
      </c>
      <c r="E8007" t="str">
        <f t="array" ref="E8007">IF(ISLOGICAL(D8007),"",FREQUENCY(IF('Data Transformation'!$B$425:$B$8425='Bin Analysis'!$B7995,'Data Transformation'!$G$425:$G$8425),D8007))</f>
        <v/>
      </c>
      <c r="F8007" t="str">
        <f t="shared" si="999"/>
        <v/>
      </c>
      <c r="G8007">
        <f>Weighting!$H$15</f>
        <v>0</v>
      </c>
      <c r="H8007">
        <f t="array" ref="H8007">FREQUENCY(IF('Data Transformation'!$B$4:$B$8425=B7995,'Data Transformation'!$G$4:$G$8425),'Bin Analysis'!$B8007)</f>
        <v>2073</v>
      </c>
      <c r="I8007">
        <f t="shared" si="1000"/>
        <v>0</v>
      </c>
      <c r="J8007">
        <f t="shared" si="1001"/>
        <v>0</v>
      </c>
      <c r="K8007">
        <f>J8007*Weighting!$W$15</f>
        <v>0</v>
      </c>
      <c r="M8007" s="14"/>
    </row>
    <row r="8008" spans="1:13" x14ac:dyDescent="0.25">
      <c r="A8008" s="32" t="str">
        <f>IF(Weighting!$P$16&gt;0,B8008,"")</f>
        <v/>
      </c>
      <c r="B8008">
        <f>Weighting!$C$16</f>
        <v>1.631</v>
      </c>
      <c r="C8008">
        <f>Weighting!$F$16</f>
        <v>0</v>
      </c>
      <c r="D8008" t="b">
        <f>IF(C8008=1,'Data Transformation'!$G$3+0.5*'Data Transformation'!$W$25,IF(C8009=1,D8009-'Data Transformation'!$W$25,FALSE))</f>
        <v>0</v>
      </c>
      <c r="E8008" t="str">
        <f t="array" ref="E8008">IF(ISLOGICAL(D8008),"",FREQUENCY(IF('Data Transformation'!$B$425:$B$8425='Bin Analysis'!$B7995,'Data Transformation'!$G$425:$G$8425),D8008))</f>
        <v/>
      </c>
      <c r="F8008" t="str">
        <f t="shared" si="999"/>
        <v/>
      </c>
      <c r="G8008">
        <f>Weighting!$H$16</f>
        <v>0</v>
      </c>
      <c r="H8008">
        <f t="array" ref="H8008">FREQUENCY(IF('Data Transformation'!$B$4:$B$8425=B7995,'Data Transformation'!$G$4:$G$8425),'Bin Analysis'!$B8008)</f>
        <v>2073</v>
      </c>
      <c r="I8008">
        <f t="shared" si="1000"/>
        <v>0</v>
      </c>
      <c r="J8008">
        <f t="shared" si="1001"/>
        <v>0</v>
      </c>
      <c r="K8008">
        <f>J8008*Weighting!$W$16</f>
        <v>0</v>
      </c>
      <c r="M8008" s="14"/>
    </row>
    <row r="8009" spans="1:13" x14ac:dyDescent="0.25">
      <c r="A8009" s="32" t="str">
        <f>IF(Weighting!$P$17&gt;0,B8009,"")</f>
        <v/>
      </c>
      <c r="B8009">
        <f>Weighting!$C$17</f>
        <v>1.762</v>
      </c>
      <c r="C8009">
        <f>Weighting!$F$17</f>
        <v>0</v>
      </c>
      <c r="D8009" t="b">
        <f>IF(C8009=1,'Data Transformation'!$G$3+0.5*'Data Transformation'!$W$25,IF(C8010=1,D8010-'Data Transformation'!$W$25,FALSE))</f>
        <v>0</v>
      </c>
      <c r="E8009" t="str">
        <f t="array" ref="E8009">IF(ISLOGICAL(D8009),"",FREQUENCY(IF('Data Transformation'!$B$425:$B$8425='Bin Analysis'!$B7995,'Data Transformation'!$G$425:$G$8425),D8009))</f>
        <v/>
      </c>
      <c r="F8009" t="str">
        <f t="shared" si="999"/>
        <v/>
      </c>
      <c r="G8009">
        <f>Weighting!$H$17</f>
        <v>0</v>
      </c>
      <c r="H8009">
        <f t="array" ref="H8009">FREQUENCY(IF('Data Transformation'!$B$4:$B$8425=B7995,'Data Transformation'!$G$4:$G$8425),'Bin Analysis'!$B8009)</f>
        <v>2073</v>
      </c>
      <c r="I8009">
        <f t="shared" si="1000"/>
        <v>0</v>
      </c>
      <c r="J8009">
        <f t="shared" si="1001"/>
        <v>0</v>
      </c>
      <c r="K8009">
        <f>J8009*Weighting!$W$17</f>
        <v>0</v>
      </c>
      <c r="M8009" s="14"/>
    </row>
    <row r="8010" spans="1:13" x14ac:dyDescent="0.25">
      <c r="A8010" s="32" t="str">
        <f>IF(Weighting!$P$18&gt;0,B8010,"")</f>
        <v/>
      </c>
      <c r="B8010">
        <f>Weighting!$C$18</f>
        <v>1.893</v>
      </c>
      <c r="C8010">
        <f>Weighting!$F$18</f>
        <v>0</v>
      </c>
      <c r="D8010" t="b">
        <f>IF(C8010=1,'Data Transformation'!$G$3+0.5*'Data Transformation'!$W$25,IF(C8011=1,D8011-'Data Transformation'!$W$25,FALSE))</f>
        <v>0</v>
      </c>
      <c r="E8010" t="str">
        <f t="array" ref="E8010">IF(ISLOGICAL(D8010),"",FREQUENCY(IF('Data Transformation'!$B$425:$B$8425='Bin Analysis'!$B7995,'Data Transformation'!$G$425:$G$8425),D8010))</f>
        <v/>
      </c>
      <c r="F8010" t="str">
        <f t="shared" si="999"/>
        <v/>
      </c>
      <c r="G8010">
        <f>Weighting!$H$18</f>
        <v>0</v>
      </c>
      <c r="H8010">
        <f t="array" ref="H8010">FREQUENCY(IF('Data Transformation'!$B$4:$B$8425=B7995,'Data Transformation'!$G$4:$G$8425),'Bin Analysis'!$B8010)</f>
        <v>2073</v>
      </c>
      <c r="I8010">
        <f t="shared" si="1000"/>
        <v>0</v>
      </c>
      <c r="J8010">
        <f t="shared" si="1001"/>
        <v>0</v>
      </c>
      <c r="K8010">
        <f>J8010*Weighting!$W$18</f>
        <v>0</v>
      </c>
      <c r="M8010" s="14"/>
    </row>
    <row r="8011" spans="1:13" x14ac:dyDescent="0.25">
      <c r="A8011" s="32" t="str">
        <f>IF(Weighting!$P$19&gt;0,B8011,"")</f>
        <v/>
      </c>
      <c r="B8011">
        <f>Weighting!$C$19</f>
        <v>2.024</v>
      </c>
      <c r="C8011">
        <f>Weighting!$F$19</f>
        <v>0</v>
      </c>
      <c r="D8011" t="b">
        <f>IF(C8011=1,'Data Transformation'!$G$3+0.5*'Data Transformation'!$W$25,IF(C8012=1,D8012-'Data Transformation'!$W$25,FALSE))</f>
        <v>0</v>
      </c>
      <c r="E8011" t="str">
        <f t="array" ref="E8011">IF(ISLOGICAL(D8011),"",FREQUENCY(IF('Data Transformation'!$B$425:$B$8425='Bin Analysis'!$B7995,'Data Transformation'!$G$425:$G$8425),D8011))</f>
        <v/>
      </c>
      <c r="F8011" t="str">
        <f t="shared" si="999"/>
        <v/>
      </c>
      <c r="G8011">
        <f>Weighting!$H$19</f>
        <v>0</v>
      </c>
      <c r="H8011">
        <f t="array" ref="H8011">FREQUENCY(IF('Data Transformation'!$B$4:$B$8425=B7995,'Data Transformation'!$G$4:$G$8425),'Bin Analysis'!$B8011)</f>
        <v>2073</v>
      </c>
      <c r="I8011">
        <f t="shared" si="1000"/>
        <v>0</v>
      </c>
      <c r="J8011">
        <f t="shared" si="1001"/>
        <v>0</v>
      </c>
      <c r="K8011">
        <f>J8011*Weighting!$W$19</f>
        <v>0</v>
      </c>
      <c r="M8011" s="14"/>
    </row>
    <row r="8012" spans="1:13" x14ac:dyDescent="0.25">
      <c r="A8012" s="32" t="str">
        <f>IF(Weighting!$P$20&gt;0,B8012,"")</f>
        <v/>
      </c>
      <c r="B8012">
        <f>Weighting!$C$20</f>
        <v>2.1550000000000002</v>
      </c>
      <c r="C8012">
        <f>Weighting!$F$20</f>
        <v>0</v>
      </c>
      <c r="D8012" t="b">
        <f>IF(C8012=1,'Data Transformation'!$G$3+0.5*'Data Transformation'!$W$25,IF(C8013=1,D8013-'Data Transformation'!$W$25,FALSE))</f>
        <v>0</v>
      </c>
      <c r="E8012" t="str">
        <f t="array" ref="E8012">IF(ISLOGICAL(D8012),"",FREQUENCY(IF('Data Transformation'!$B$425:$B$8425='Bin Analysis'!$B7995,'Data Transformation'!$G$425:$G$8425),D8012))</f>
        <v/>
      </c>
      <c r="F8012" t="str">
        <f t="shared" si="999"/>
        <v/>
      </c>
      <c r="G8012">
        <f>Weighting!$H$20</f>
        <v>0</v>
      </c>
      <c r="H8012">
        <f t="array" ref="H8012">FREQUENCY(IF('Data Transformation'!$B$4:$B$8425=B7995,'Data Transformation'!$G$4:$G$8425),'Bin Analysis'!$B8012)</f>
        <v>2073</v>
      </c>
      <c r="I8012">
        <f t="shared" si="1000"/>
        <v>0</v>
      </c>
      <c r="J8012">
        <f t="shared" si="1001"/>
        <v>0</v>
      </c>
      <c r="K8012">
        <f>J8012*Weighting!$W$20</f>
        <v>0</v>
      </c>
      <c r="M8012" s="14"/>
    </row>
    <row r="8013" spans="1:13" x14ac:dyDescent="0.25">
      <c r="A8013" s="32" t="str">
        <f>IF(Weighting!$P$21&gt;0,B8013,"")</f>
        <v/>
      </c>
      <c r="B8013">
        <f>Weighting!$C$21</f>
        <v>2.2860000000000005</v>
      </c>
      <c r="C8013">
        <f>Weighting!$F$21</f>
        <v>0</v>
      </c>
      <c r="D8013" t="b">
        <f>IF(C8013=1,'Data Transformation'!$G$3+0.5*'Data Transformation'!$W$25,IF(C8014=1,D8014-'Data Transformation'!$W$25,FALSE))</f>
        <v>0</v>
      </c>
      <c r="E8013" t="str">
        <f t="array" ref="E8013">IF(ISLOGICAL(D8013),"",FREQUENCY(IF('Data Transformation'!$B$425:$B$8425='Bin Analysis'!$B7995,'Data Transformation'!$G$425:$G$8425),D8013))</f>
        <v/>
      </c>
      <c r="F8013" t="str">
        <f t="shared" si="999"/>
        <v/>
      </c>
      <c r="G8013">
        <f>Weighting!$H$21</f>
        <v>0</v>
      </c>
      <c r="H8013">
        <f t="array" ref="H8013">FREQUENCY(IF('Data Transformation'!$B$4:$B$8425=B7995,'Data Transformation'!$G$4:$G$8425),'Bin Analysis'!$B8013)</f>
        <v>2073</v>
      </c>
      <c r="I8013">
        <f t="shared" si="1000"/>
        <v>0</v>
      </c>
      <c r="J8013">
        <f t="shared" si="1001"/>
        <v>0</v>
      </c>
      <c r="K8013">
        <f>J8013*Weighting!$W$21</f>
        <v>0</v>
      </c>
      <c r="M8013" s="14"/>
    </row>
    <row r="8014" spans="1:13" x14ac:dyDescent="0.25">
      <c r="A8014" s="32" t="str">
        <f>IF(Weighting!$P$22&gt;0,B8014,"")</f>
        <v/>
      </c>
      <c r="B8014">
        <f>Weighting!$C$22</f>
        <v>2.4170000000000007</v>
      </c>
      <c r="C8014">
        <f>Weighting!$F$22</f>
        <v>0</v>
      </c>
      <c r="D8014" t="b">
        <f>IF(C8014=1,'Data Transformation'!$G$3+0.5*'Data Transformation'!$W$25,IF(C8015=1,D8015-'Data Transformation'!$W$25,FALSE))</f>
        <v>0</v>
      </c>
      <c r="E8014" t="str">
        <f t="array" ref="E8014">IF(ISLOGICAL(D8014),"",FREQUENCY(IF('Data Transformation'!$B$425:$B$8425='Bin Analysis'!$B7995,'Data Transformation'!$G$425:$G$8425),D8014))</f>
        <v/>
      </c>
      <c r="F8014" t="str">
        <f t="shared" si="999"/>
        <v/>
      </c>
      <c r="G8014">
        <f>Weighting!$H$22</f>
        <v>0</v>
      </c>
      <c r="H8014">
        <f t="array" ref="H8014">FREQUENCY(IF('Data Transformation'!$B$4:$B$8425=B7995,'Data Transformation'!$G$4:$G$8425),'Bin Analysis'!$B8014)</f>
        <v>2073</v>
      </c>
      <c r="I8014">
        <f t="shared" si="1000"/>
        <v>0</v>
      </c>
      <c r="J8014">
        <f t="shared" si="1001"/>
        <v>0</v>
      </c>
      <c r="K8014">
        <f>J8014*Weighting!$W$22</f>
        <v>0</v>
      </c>
      <c r="M8014" s="14"/>
    </row>
    <row r="8015" spans="1:13" x14ac:dyDescent="0.25">
      <c r="A8015" s="32" t="str">
        <f>IF(Weighting!$P$23&gt;0,B8015,"")</f>
        <v/>
      </c>
      <c r="B8015">
        <f>Weighting!$C$23</f>
        <v>2.5480000000000009</v>
      </c>
      <c r="C8015">
        <f>Weighting!$F$23</f>
        <v>0</v>
      </c>
      <c r="D8015" t="b">
        <f>IF(C8015=1,'Data Transformation'!$G$3+0.5*'Data Transformation'!$W$25,IF(C8016=1,D8016-'Data Transformation'!$W$25,FALSE))</f>
        <v>0</v>
      </c>
      <c r="E8015" t="str">
        <f t="array" ref="E8015">IF(ISLOGICAL(D8015),"",FREQUENCY(IF('Data Transformation'!$B$425:$B$8425='Bin Analysis'!$B7995,'Data Transformation'!$G$425:$G$8425),D8015))</f>
        <v/>
      </c>
      <c r="F8015" t="str">
        <f t="shared" si="999"/>
        <v/>
      </c>
      <c r="G8015">
        <f>Weighting!$H$23</f>
        <v>0</v>
      </c>
      <c r="H8015">
        <f t="array" ref="H8015">FREQUENCY(IF('Data Transformation'!$B$4:$B$8425=B7995,'Data Transformation'!$G$4:$G$8425),'Bin Analysis'!$B8015)</f>
        <v>2073</v>
      </c>
      <c r="I8015">
        <f t="shared" si="1000"/>
        <v>0</v>
      </c>
      <c r="J8015">
        <f t="shared" si="1001"/>
        <v>0</v>
      </c>
      <c r="K8015">
        <f>J8015*Weighting!$W$23</f>
        <v>0</v>
      </c>
      <c r="M8015" s="14"/>
    </row>
    <row r="8016" spans="1:13" x14ac:dyDescent="0.25">
      <c r="A8016" s="32" t="str">
        <f>IF(Weighting!$P$24&gt;0,B8016,"")</f>
        <v/>
      </c>
      <c r="B8016">
        <f>Weighting!$C$24</f>
        <v>2.6790000000000012</v>
      </c>
      <c r="C8016">
        <f>Weighting!$F$24</f>
        <v>0</v>
      </c>
      <c r="D8016" t="b">
        <f>IF(C8016=1,'Data Transformation'!$G$3+0.5*'Data Transformation'!$W$25,IF(C8017=1,D8017-'Data Transformation'!$W$25,FALSE))</f>
        <v>0</v>
      </c>
      <c r="E8016" t="str">
        <f t="array" ref="E8016">IF(ISLOGICAL(D8016),"",FREQUENCY(IF('Data Transformation'!$B$425:$B$8425='Bin Analysis'!$B7995,'Data Transformation'!$G$425:$G$8425),D8016))</f>
        <v/>
      </c>
      <c r="F8016" t="str">
        <f t="shared" si="999"/>
        <v/>
      </c>
      <c r="G8016">
        <f>Weighting!$H$24</f>
        <v>0</v>
      </c>
      <c r="H8016">
        <f t="array" ref="H8016">FREQUENCY(IF('Data Transformation'!$B$4:$B$8425=B7995,'Data Transformation'!$G$4:$G$8425),'Bin Analysis'!$B8016)</f>
        <v>2073</v>
      </c>
      <c r="I8016">
        <f t="shared" si="1000"/>
        <v>0</v>
      </c>
      <c r="J8016">
        <f t="shared" si="1001"/>
        <v>0</v>
      </c>
      <c r="K8016">
        <f>J8016*Weighting!$W$24</f>
        <v>0</v>
      </c>
      <c r="M8016" s="14"/>
    </row>
    <row r="8017" spans="1:25" x14ac:dyDescent="0.25">
      <c r="A8017" s="32" t="str">
        <f>IF(Weighting!$P$25&gt;0,B8017,"")</f>
        <v/>
      </c>
      <c r="B8017">
        <f>Weighting!$C$25</f>
        <v>2.8100000000000014</v>
      </c>
      <c r="C8017">
        <f>Weighting!$F$25</f>
        <v>0</v>
      </c>
      <c r="D8017" t="b">
        <f>IF(C8017=1,'Data Transformation'!$G$3+0.5*'Data Transformation'!$W$25,IF(C8018=1,D8018-'Data Transformation'!$W$25,FALSE))</f>
        <v>0</v>
      </c>
      <c r="E8017" t="str">
        <f t="array" ref="E8017">IF(ISLOGICAL(D8017),"",FREQUENCY(IF('Data Transformation'!$B$425:$B$8425='Bin Analysis'!$B7995,'Data Transformation'!$G$425:$G$8425),D8017))</f>
        <v/>
      </c>
      <c r="F8017" t="str">
        <f t="shared" si="999"/>
        <v/>
      </c>
      <c r="G8017">
        <f>Weighting!$H$25</f>
        <v>0</v>
      </c>
      <c r="H8017">
        <f t="array" ref="H8017">FREQUENCY(IF('Data Transformation'!$B$4:$B$8425=B7995,'Data Transformation'!$G$4:$G$8425),'Bin Analysis'!$B8017)</f>
        <v>2073</v>
      </c>
      <c r="I8017">
        <f t="shared" si="1000"/>
        <v>0</v>
      </c>
      <c r="J8017">
        <f t="shared" si="1001"/>
        <v>0</v>
      </c>
      <c r="K8017">
        <f>J8017*Weighting!$W$25</f>
        <v>0</v>
      </c>
      <c r="M8017" s="14"/>
    </row>
    <row r="8018" spans="1:25" x14ac:dyDescent="0.25">
      <c r="O8018"/>
      <c r="P8018"/>
      <c r="Q8018"/>
      <c r="R8018"/>
    </row>
    <row r="8019" spans="1:25" ht="23.25" x14ac:dyDescent="0.35">
      <c r="A8019" s="21" t="s">
        <v>0</v>
      </c>
      <c r="B8019" s="21" t="str">
        <f>IFERROR(VLOOKUP(C8019,'Data Transformation'!$L$6:$M$426,2,FALSE),"")</f>
        <v/>
      </c>
      <c r="C8019" s="21">
        <f>C7995+1</f>
        <v>334</v>
      </c>
      <c r="D8019" s="21"/>
      <c r="E8019" s="21"/>
      <c r="F8019" s="21"/>
      <c r="G8019" s="21"/>
      <c r="H8019" s="22"/>
      <c r="I8019" s="22"/>
      <c r="J8019" s="22"/>
      <c r="K8019" s="21"/>
      <c r="L8019" s="21" t="str">
        <f>B8019</f>
        <v/>
      </c>
      <c r="M8019" s="23" t="e">
        <f>INDEX('Data Transformation'!$O$4:$O$424,MATCH($B8019,'Data Transformation'!$M$4:$M$424,0),MATCH($M$2,'Data Transformation'!$O$3,0))</f>
        <v>#N/A</v>
      </c>
      <c r="N8019" s="27" t="e">
        <f>IF('Input and Summary Results'!$J$16="minimum",'Bin Analysis'!X8020/(M8019-1),'Bin Analysis'!Y8019/('Bin Analysis'!M8019-1))</f>
        <v>#N/A</v>
      </c>
      <c r="O8019" s="27" t="e">
        <f>IF(M8019=FALSE,NA(),(VLOOKUP(1,C8022:K8041,4,FALSE))/(M8019-1))</f>
        <v>#N/A</v>
      </c>
      <c r="P8019" s="27" t="e">
        <f>IF(M8019=FALSE,NA(),SUM(J8022:J8041)/Weighting!$S$5)</f>
        <v>#N/A</v>
      </c>
      <c r="Q8019" s="27" t="e">
        <f>IF(M8019=FALSE,NA(),SUM(K8022:K8041)/Weighting!$S$6)</f>
        <v>#N/A</v>
      </c>
      <c r="R8019" s="27" t="e">
        <f>IF(M8019=FALSE,NA(),(VLOOKUP(1,G8022:K8041,3,FALSE))/(M8019-1))</f>
        <v>#N/A</v>
      </c>
      <c r="S8019" s="22" t="e">
        <f>IF(M8019=FALSE,NA(),IF(SUM(J8022:J8041)=2,"yes","no"))</f>
        <v>#N/A</v>
      </c>
      <c r="X8019" s="2" cm="2">
        <f t="array" ref="X8019:X8020">FREQUENCY(IF('Data Transformation'!$B$425:$B$6424='Bin Analysis'!L8019,'Data Transformation'!$G$425:$G$6424),'Data Transformation'!$U$11)</f>
        <v>0</v>
      </c>
      <c r="Y8019" s="2" cm="2">
        <f t="array" ref="Y8019:Y8020">FREQUENCY(IF('Data Transformation'!$B$425:$B$6424='Bin Analysis'!L8019,'Data Transformation'!$G$425:$G$6424),'Data Transformation'!$U$12)</f>
        <v>0</v>
      </c>
    </row>
    <row r="8020" spans="1:25" x14ac:dyDescent="0.25">
      <c r="A8020" s="14" t="s">
        <v>67</v>
      </c>
      <c r="B8020" t="s">
        <v>47</v>
      </c>
      <c r="C8020" t="s">
        <v>5</v>
      </c>
      <c r="D8020" t="s">
        <v>100</v>
      </c>
      <c r="E8020" t="s">
        <v>101</v>
      </c>
      <c r="F8020" t="s">
        <v>102</v>
      </c>
      <c r="G8020" t="s">
        <v>70</v>
      </c>
      <c r="H8020" t="s">
        <v>31</v>
      </c>
      <c r="I8020" t="s">
        <v>32</v>
      </c>
      <c r="J8020" t="s">
        <v>46</v>
      </c>
      <c r="K8020" s="14" t="s">
        <v>45</v>
      </c>
      <c r="M8020" s="14"/>
      <c r="X8020" s="2">
        <v>0</v>
      </c>
      <c r="Y8020" s="2">
        <v>0</v>
      </c>
    </row>
    <row r="8021" spans="1:25" x14ac:dyDescent="0.25">
      <c r="A8021" s="32"/>
      <c r="D8021" t="b">
        <f>IF(C8021=1,'Data Transformation'!$G$3+0.5*'Data Transformation'!$W$25,IF(C8022=1,D8022-'Data Transformation'!$W$25,FALSE))</f>
        <v>0</v>
      </c>
      <c r="E8021" t="str">
        <f t="array" ref="E8021">IF(ISLOGICAL(D8021),"",FREQUENCY(IF('Data Transformation'!$B$425:$B$8425='Bin Analysis'!$B8019,'Data Transformation'!$G$425:$G$8425),D8021))</f>
        <v/>
      </c>
      <c r="F8021" t="str">
        <f>IF(ISLOGICAL(D8021),"",E8021-E8020)</f>
        <v/>
      </c>
      <c r="M8021" s="14"/>
    </row>
    <row r="8022" spans="1:25" x14ac:dyDescent="0.25">
      <c r="A8022" s="32">
        <f>IF(Weighting!$P$6&gt;0,B8022,"")</f>
        <v>0.32100000000000001</v>
      </c>
      <c r="B8022">
        <f>Weighting!$C$6</f>
        <v>0.32100000000000001</v>
      </c>
      <c r="C8022">
        <f>Weighting!$F$6</f>
        <v>0</v>
      </c>
      <c r="D8022" t="b">
        <f>IF(C8022=1,'Data Transformation'!$G$3+0.5*'Data Transformation'!$W$25,IF(C8023=1,D8023-'Data Transformation'!$W$25,FALSE))</f>
        <v>0</v>
      </c>
      <c r="E8022" t="str">
        <f t="array" ref="E8022">IF(ISLOGICAL(D8022),"",FREQUENCY(IF('Data Transformation'!$B$425:$B$8425='Bin Analysis'!$B8019,'Data Transformation'!$G$425:$G$8425),D8022))</f>
        <v/>
      </c>
      <c r="F8022" t="str">
        <f>IF(ISLOGICAL(D8022),"",E8022-E8021)</f>
        <v/>
      </c>
      <c r="G8022">
        <f>Weighting!$H$6</f>
        <v>1</v>
      </c>
      <c r="H8022">
        <f t="array" ref="H8022">FREQUENCY(IF('Data Transformation'!$B$4:$B$8425=B8019,'Data Transformation'!$G$4:$G$8425),'Bin Analysis'!$B8022)</f>
        <v>2073</v>
      </c>
      <c r="I8022">
        <f>H8022-H8021</f>
        <v>2073</v>
      </c>
      <c r="J8022">
        <f>IF(I8022=0,0,1)</f>
        <v>1</v>
      </c>
      <c r="K8022">
        <f>J8022*Weighting!$W$6</f>
        <v>1</v>
      </c>
      <c r="M8022" s="14"/>
    </row>
    <row r="8023" spans="1:25" x14ac:dyDescent="0.25">
      <c r="A8023" s="32">
        <f>IF(Weighting!$P$7&gt;0,B8023,"")</f>
        <v>0.45200000000000001</v>
      </c>
      <c r="B8023">
        <f>Weighting!$C$7</f>
        <v>0.45200000000000001</v>
      </c>
      <c r="C8023">
        <f>Weighting!$F$7</f>
        <v>0</v>
      </c>
      <c r="D8023" t="b">
        <f>IF(C8023=1,'Data Transformation'!$G$3+0.5*'Data Transformation'!$W$25,IF(C8024=1,D8024-'Data Transformation'!$W$25,FALSE))</f>
        <v>0</v>
      </c>
      <c r="E8023" t="str">
        <f t="array" ref="E8023">IF(ISLOGICAL(D8023),"",FREQUENCY(IF('Data Transformation'!$B$425:$B$8425='Bin Analysis'!$B8019,'Data Transformation'!$G$425:$G$8425),D8023))</f>
        <v/>
      </c>
      <c r="F8023" t="str">
        <f t="shared" ref="F8023:F8041" si="1002">IF(ISLOGICAL(D8023),"",E8023-E8022)</f>
        <v/>
      </c>
      <c r="G8023">
        <f>Weighting!$H$7</f>
        <v>0</v>
      </c>
      <c r="H8023">
        <f t="array" ref="H8023">FREQUENCY(IF('Data Transformation'!$B$4:$B$8425=B8019,'Data Transformation'!$G$4:$G$8425),'Bin Analysis'!$B8023)</f>
        <v>2073</v>
      </c>
      <c r="I8023">
        <f t="shared" ref="I8023:I8041" si="1003">H8023-H8022</f>
        <v>0</v>
      </c>
      <c r="J8023">
        <f>IF(I8023=0,0,1)</f>
        <v>0</v>
      </c>
      <c r="K8023">
        <f>J8023*Weighting!$W$7</f>
        <v>0</v>
      </c>
      <c r="M8023" s="14"/>
    </row>
    <row r="8024" spans="1:25" x14ac:dyDescent="0.25">
      <c r="A8024" s="32">
        <f>IF(Weighting!$P$8&gt;0,B8024,"")</f>
        <v>0.58299999999999996</v>
      </c>
      <c r="B8024">
        <f>Weighting!$C$8</f>
        <v>0.58299999999999996</v>
      </c>
      <c r="C8024">
        <f>Weighting!$F$8</f>
        <v>0</v>
      </c>
      <c r="D8024" t="b">
        <f>IF(C8024=1,'Data Transformation'!$G$3+0.5*'Data Transformation'!$W$25,IF(C8025=1,D8025-'Data Transformation'!$W$25,FALSE))</f>
        <v>0</v>
      </c>
      <c r="E8024" t="str">
        <f t="array" ref="E8024">IF(ISLOGICAL(D8024),"",FREQUENCY(IF('Data Transformation'!$B$425:$B$8425='Bin Analysis'!$B8019,'Data Transformation'!$G$425:$G$8425),D8024))</f>
        <v/>
      </c>
      <c r="F8024" t="str">
        <f t="shared" si="1002"/>
        <v/>
      </c>
      <c r="G8024">
        <f>Weighting!$H$8</f>
        <v>0</v>
      </c>
      <c r="H8024">
        <f t="array" ref="H8024">FREQUENCY(IF('Data Transformation'!$B$4:$B$8425=B8019,'Data Transformation'!$G$4:$G$8425),'Bin Analysis'!$B8024)</f>
        <v>2073</v>
      </c>
      <c r="I8024">
        <f t="shared" si="1003"/>
        <v>0</v>
      </c>
      <c r="J8024">
        <f t="shared" ref="J8024:J8041" si="1004">IF(I8024=0,0,1)</f>
        <v>0</v>
      </c>
      <c r="K8024">
        <f>J8024*Weighting!$W$8</f>
        <v>0</v>
      </c>
      <c r="M8024" s="14"/>
    </row>
    <row r="8025" spans="1:25" x14ac:dyDescent="0.25">
      <c r="A8025" s="32">
        <f>IF(Weighting!$P$9&gt;0,B8025,"")</f>
        <v>0.71399999999999997</v>
      </c>
      <c r="B8025" s="50">
        <f>Weighting!$C$9</f>
        <v>0.71399999999999997</v>
      </c>
      <c r="C8025">
        <f>Weighting!$F$9</f>
        <v>0</v>
      </c>
      <c r="D8025" t="b">
        <f>IF(C8025=1,'Data Transformation'!$G$3+0.5*'Data Transformation'!$W$25,IF(C8026=1,D8026-'Data Transformation'!$W$25,FALSE))</f>
        <v>0</v>
      </c>
      <c r="E8025" t="str">
        <f t="array" ref="E8025">IF(ISLOGICAL(D8025),"",FREQUENCY(IF('Data Transformation'!$B$425:$B$8425='Bin Analysis'!$B8019,'Data Transformation'!$G$425:$G$8425),D8025))</f>
        <v/>
      </c>
      <c r="F8025" t="str">
        <f t="shared" si="1002"/>
        <v/>
      </c>
      <c r="G8025">
        <f>Weighting!$H$9</f>
        <v>0</v>
      </c>
      <c r="H8025">
        <f t="array" ref="H8025">FREQUENCY(IF('Data Transformation'!$B$4:$B$8425=B8019,'Data Transformation'!$G$4:$G$8425),'Bin Analysis'!$B8025)</f>
        <v>2073</v>
      </c>
      <c r="I8025">
        <f t="shared" si="1003"/>
        <v>0</v>
      </c>
      <c r="J8025">
        <f t="shared" si="1004"/>
        <v>0</v>
      </c>
      <c r="K8025">
        <f>J8025*Weighting!$W$9</f>
        <v>0</v>
      </c>
      <c r="M8025" s="14"/>
    </row>
    <row r="8026" spans="1:25" x14ac:dyDescent="0.25">
      <c r="A8026" s="32">
        <f>IF(Weighting!$P$10&gt;0,B8026,"")</f>
        <v>0.84499999999999997</v>
      </c>
      <c r="B8026">
        <f>Weighting!$C$10</f>
        <v>0.84499999999999997</v>
      </c>
      <c r="C8026">
        <f>Weighting!$F$10</f>
        <v>0</v>
      </c>
      <c r="D8026" t="b">
        <f>IF(C8026=1,'Data Transformation'!$G$3+0.5*'Data Transformation'!$W$25,IF(C8027=1,D8027-'Data Transformation'!$W$25,FALSE))</f>
        <v>0</v>
      </c>
      <c r="E8026" t="str">
        <f t="array" ref="E8026">IF(ISLOGICAL(D8026),"",FREQUENCY(IF('Data Transformation'!$B$425:$B$8425='Bin Analysis'!$B8019,'Data Transformation'!$G$425:$G$8425),D8026))</f>
        <v/>
      </c>
      <c r="F8026" t="str">
        <f t="shared" si="1002"/>
        <v/>
      </c>
      <c r="G8026">
        <f>Weighting!$H$10</f>
        <v>0</v>
      </c>
      <c r="H8026">
        <f t="array" ref="H8026">FREQUENCY(IF('Data Transformation'!$B$4:$B$8425=B8019,'Data Transformation'!$G$4:$G$8425),'Bin Analysis'!$B8026)</f>
        <v>2073</v>
      </c>
      <c r="I8026">
        <f t="shared" si="1003"/>
        <v>0</v>
      </c>
      <c r="J8026">
        <f t="shared" si="1004"/>
        <v>0</v>
      </c>
      <c r="K8026">
        <f>J8026*Weighting!$W$10</f>
        <v>0</v>
      </c>
      <c r="M8026" s="14"/>
    </row>
    <row r="8027" spans="1:25" x14ac:dyDescent="0.25">
      <c r="A8027" s="32">
        <f>IF(Weighting!$P$11&gt;0,B8027,"")</f>
        <v>0.97599999999999998</v>
      </c>
      <c r="B8027">
        <f>Weighting!$C$11</f>
        <v>0.97599999999999998</v>
      </c>
      <c r="C8027">
        <f>Weighting!$F$11</f>
        <v>0</v>
      </c>
      <c r="D8027">
        <f>IF(C8027=1,'Data Transformation'!$G$3+0.5*'Data Transformation'!$W$25,IF(C8028=1,D8028-'Data Transformation'!$W$25,FALSE))</f>
        <v>0.86899999999999999</v>
      </c>
      <c r="E8027">
        <f t="array" ref="E8027">IF(ISLOGICAL(D8027),"",FREQUENCY(IF('Data Transformation'!$B$425:$B$8425='Bin Analysis'!$B8019,'Data Transformation'!$G$425:$G$8425),D8027))</f>
        <v>2001</v>
      </c>
      <c r="F8027" t="e">
        <f t="shared" si="1002"/>
        <v>#VALUE!</v>
      </c>
      <c r="G8027">
        <f>Weighting!$H$11</f>
        <v>0</v>
      </c>
      <c r="H8027">
        <f t="array" ref="H8027">FREQUENCY(IF('Data Transformation'!$B$4:$B$8425=B8019,'Data Transformation'!$G$4:$G$8425),'Bin Analysis'!$B8027)</f>
        <v>2073</v>
      </c>
      <c r="I8027">
        <f t="shared" si="1003"/>
        <v>0</v>
      </c>
      <c r="J8027">
        <f t="shared" si="1004"/>
        <v>0</v>
      </c>
      <c r="K8027">
        <f>J8027*Weighting!$W$11</f>
        <v>0</v>
      </c>
      <c r="M8027" s="14"/>
    </row>
    <row r="8028" spans="1:25" x14ac:dyDescent="0.25">
      <c r="A8028" s="32">
        <f>IF(Weighting!$P$12&gt;0,B8028,"")</f>
        <v>1.107</v>
      </c>
      <c r="B8028">
        <f>Weighting!$C$12</f>
        <v>1.107</v>
      </c>
      <c r="C8028">
        <f>Weighting!$F$12</f>
        <v>1</v>
      </c>
      <c r="D8028">
        <f>IF(C8028=1,'Data Transformation'!$G$3+0.5*'Data Transformation'!$W$25,IF(C8029=1,D8029-'Data Transformation'!$W$25,FALSE))</f>
        <v>1.131</v>
      </c>
      <c r="E8028">
        <f t="array" ref="E8028">IF(ISLOGICAL(D8028),"",FREQUENCY(IF('Data Transformation'!$B$425:$B$8425='Bin Analysis'!$B8019,'Data Transformation'!$G$425:$G$8425),D8028))</f>
        <v>2001</v>
      </c>
      <c r="F8028">
        <f t="shared" si="1002"/>
        <v>0</v>
      </c>
      <c r="G8028">
        <f>Weighting!$H$12</f>
        <v>0</v>
      </c>
      <c r="H8028">
        <f t="array" ref="H8028">FREQUENCY(IF('Data Transformation'!$B$4:$B$8425=B8019,'Data Transformation'!$G$4:$G$8425),'Bin Analysis'!$B8028)</f>
        <v>2073</v>
      </c>
      <c r="I8028">
        <f t="shared" si="1003"/>
        <v>0</v>
      </c>
      <c r="J8028">
        <f t="shared" si="1004"/>
        <v>0</v>
      </c>
      <c r="K8028">
        <f>J8028*Weighting!$W$12</f>
        <v>0</v>
      </c>
      <c r="M8028" s="14"/>
    </row>
    <row r="8029" spans="1:25" x14ac:dyDescent="0.25">
      <c r="A8029" s="32">
        <f>IF(Weighting!$P$13&gt;0,B8029,"")</f>
        <v>1.238</v>
      </c>
      <c r="B8029">
        <f>Weighting!$C$13</f>
        <v>1.238</v>
      </c>
      <c r="C8029">
        <f>Weighting!$F$13</f>
        <v>0</v>
      </c>
      <c r="D8029" t="b">
        <f>IF(C8029=1,'Data Transformation'!$G$3+0.5*'Data Transformation'!$W$25,IF(C8030=1,D8030-'Data Transformation'!$W$25,FALSE))</f>
        <v>0</v>
      </c>
      <c r="E8029" t="str">
        <f t="array" ref="E8029">IF(ISLOGICAL(D8029),"",FREQUENCY(IF('Data Transformation'!$B$425:$B$8425='Bin Analysis'!$B8019,'Data Transformation'!$G$425:$G$8425),D8029))</f>
        <v/>
      </c>
      <c r="F8029" t="str">
        <f t="shared" si="1002"/>
        <v/>
      </c>
      <c r="G8029">
        <f>Weighting!$H$13</f>
        <v>0</v>
      </c>
      <c r="H8029">
        <f t="array" ref="H8029">FREQUENCY(IF('Data Transformation'!$B$4:$B$8425=B8019,'Data Transformation'!$G$4:$G$8425),'Bin Analysis'!$B8029)</f>
        <v>2073</v>
      </c>
      <c r="I8029">
        <f t="shared" si="1003"/>
        <v>0</v>
      </c>
      <c r="J8029">
        <f t="shared" si="1004"/>
        <v>0</v>
      </c>
      <c r="K8029">
        <f>J8029*Weighting!$W$13</f>
        <v>0</v>
      </c>
      <c r="M8029" s="14"/>
    </row>
    <row r="8030" spans="1:25" x14ac:dyDescent="0.25">
      <c r="A8030" s="32">
        <f>IF(Weighting!$P$14&gt;0,B8030,"")</f>
        <v>1.369</v>
      </c>
      <c r="B8030">
        <f>Weighting!$C$14</f>
        <v>1.369</v>
      </c>
      <c r="C8030">
        <f>Weighting!$F$14</f>
        <v>0</v>
      </c>
      <c r="D8030" t="b">
        <f>IF(C8030=1,'Data Transformation'!$G$3+0.5*'Data Transformation'!$W$25,IF(C8031=1,D8031-'Data Transformation'!$W$25,FALSE))</f>
        <v>0</v>
      </c>
      <c r="E8030" t="str">
        <f t="array" ref="E8030">IF(ISLOGICAL(D8030),"",FREQUENCY(IF('Data Transformation'!$B$425:$B$8425='Bin Analysis'!$B8019,'Data Transformation'!$G$425:$G$8425),D8030))</f>
        <v/>
      </c>
      <c r="F8030" t="str">
        <f t="shared" si="1002"/>
        <v/>
      </c>
      <c r="G8030">
        <f>Weighting!$H$14</f>
        <v>0</v>
      </c>
      <c r="H8030">
        <f t="array" ref="H8030">FREQUENCY(IF('Data Transformation'!$B$4:$B$8425=B8019,'Data Transformation'!$G$4:$G$8425),'Bin Analysis'!$B8030)</f>
        <v>2073</v>
      </c>
      <c r="I8030">
        <f t="shared" si="1003"/>
        <v>0</v>
      </c>
      <c r="J8030">
        <f t="shared" si="1004"/>
        <v>0</v>
      </c>
      <c r="K8030">
        <f>J8030*Weighting!$W$14</f>
        <v>0</v>
      </c>
      <c r="M8030" s="14"/>
    </row>
    <row r="8031" spans="1:25" x14ac:dyDescent="0.25">
      <c r="A8031" s="32">
        <f>IF(Weighting!$P$15&gt;0,B8031,"")</f>
        <v>1.5000009999999999</v>
      </c>
      <c r="B8031">
        <f>Weighting!$C$15</f>
        <v>1.5000009999999999</v>
      </c>
      <c r="C8031">
        <f>Weighting!$F$15</f>
        <v>0</v>
      </c>
      <c r="D8031" t="b">
        <f>IF(C8031=1,'Data Transformation'!$G$3+0.5*'Data Transformation'!$W$25,IF(C8032=1,D8032-'Data Transformation'!$W$25,FALSE))</f>
        <v>0</v>
      </c>
      <c r="E8031" t="str">
        <f t="array" ref="E8031">IF(ISLOGICAL(D8031),"",FREQUENCY(IF('Data Transformation'!$B$425:$B$8425='Bin Analysis'!$B8019,'Data Transformation'!$G$425:$G$8425),D8031))</f>
        <v/>
      </c>
      <c r="F8031" t="str">
        <f t="shared" si="1002"/>
        <v/>
      </c>
      <c r="G8031">
        <f>Weighting!$H$15</f>
        <v>0</v>
      </c>
      <c r="H8031">
        <f t="array" ref="H8031">FREQUENCY(IF('Data Transformation'!$B$4:$B$8425=B8019,'Data Transformation'!$G$4:$G$8425),'Bin Analysis'!$B8031)</f>
        <v>2073</v>
      </c>
      <c r="I8031">
        <f t="shared" si="1003"/>
        <v>0</v>
      </c>
      <c r="J8031">
        <f t="shared" si="1004"/>
        <v>0</v>
      </c>
      <c r="K8031">
        <f>J8031*Weighting!$W$15</f>
        <v>0</v>
      </c>
      <c r="M8031" s="14"/>
    </row>
    <row r="8032" spans="1:25" x14ac:dyDescent="0.25">
      <c r="A8032" s="32" t="str">
        <f>IF(Weighting!$P$16&gt;0,B8032,"")</f>
        <v/>
      </c>
      <c r="B8032">
        <f>Weighting!$C$16</f>
        <v>1.631</v>
      </c>
      <c r="C8032">
        <f>Weighting!$F$16</f>
        <v>0</v>
      </c>
      <c r="D8032" t="b">
        <f>IF(C8032=1,'Data Transformation'!$G$3+0.5*'Data Transformation'!$W$25,IF(C8033=1,D8033-'Data Transformation'!$W$25,FALSE))</f>
        <v>0</v>
      </c>
      <c r="E8032" t="str">
        <f t="array" ref="E8032">IF(ISLOGICAL(D8032),"",FREQUENCY(IF('Data Transformation'!$B$425:$B$8425='Bin Analysis'!$B8019,'Data Transformation'!$G$425:$G$8425),D8032))</f>
        <v/>
      </c>
      <c r="F8032" t="str">
        <f t="shared" si="1002"/>
        <v/>
      </c>
      <c r="G8032">
        <f>Weighting!$H$16</f>
        <v>0</v>
      </c>
      <c r="H8032">
        <f t="array" ref="H8032">FREQUENCY(IF('Data Transformation'!$B$4:$B$8425=B8019,'Data Transformation'!$G$4:$G$8425),'Bin Analysis'!$B8032)</f>
        <v>2073</v>
      </c>
      <c r="I8032">
        <f t="shared" si="1003"/>
        <v>0</v>
      </c>
      <c r="J8032">
        <f t="shared" si="1004"/>
        <v>0</v>
      </c>
      <c r="K8032">
        <f>J8032*Weighting!$W$16</f>
        <v>0</v>
      </c>
      <c r="M8032" s="14"/>
    </row>
    <row r="8033" spans="1:25" x14ac:dyDescent="0.25">
      <c r="A8033" s="32" t="str">
        <f>IF(Weighting!$P$17&gt;0,B8033,"")</f>
        <v/>
      </c>
      <c r="B8033">
        <f>Weighting!$C$17</f>
        <v>1.762</v>
      </c>
      <c r="C8033">
        <f>Weighting!$F$17</f>
        <v>0</v>
      </c>
      <c r="D8033" t="b">
        <f>IF(C8033=1,'Data Transformation'!$G$3+0.5*'Data Transformation'!$W$25,IF(C8034=1,D8034-'Data Transformation'!$W$25,FALSE))</f>
        <v>0</v>
      </c>
      <c r="E8033" t="str">
        <f t="array" ref="E8033">IF(ISLOGICAL(D8033),"",FREQUENCY(IF('Data Transformation'!$B$425:$B$8425='Bin Analysis'!$B8019,'Data Transformation'!$G$425:$G$8425),D8033))</f>
        <v/>
      </c>
      <c r="F8033" t="str">
        <f t="shared" si="1002"/>
        <v/>
      </c>
      <c r="G8033">
        <f>Weighting!$H$17</f>
        <v>0</v>
      </c>
      <c r="H8033">
        <f t="array" ref="H8033">FREQUENCY(IF('Data Transformation'!$B$4:$B$8425=B8019,'Data Transformation'!$G$4:$G$8425),'Bin Analysis'!$B8033)</f>
        <v>2073</v>
      </c>
      <c r="I8033">
        <f t="shared" si="1003"/>
        <v>0</v>
      </c>
      <c r="J8033">
        <f t="shared" si="1004"/>
        <v>0</v>
      </c>
      <c r="K8033">
        <f>J8033*Weighting!$W$17</f>
        <v>0</v>
      </c>
      <c r="M8033" s="14"/>
    </row>
    <row r="8034" spans="1:25" x14ac:dyDescent="0.25">
      <c r="A8034" s="32" t="str">
        <f>IF(Weighting!$P$18&gt;0,B8034,"")</f>
        <v/>
      </c>
      <c r="B8034">
        <f>Weighting!$C$18</f>
        <v>1.893</v>
      </c>
      <c r="C8034">
        <f>Weighting!$F$18</f>
        <v>0</v>
      </c>
      <c r="D8034" t="b">
        <f>IF(C8034=1,'Data Transformation'!$G$3+0.5*'Data Transformation'!$W$25,IF(C8035=1,D8035-'Data Transformation'!$W$25,FALSE))</f>
        <v>0</v>
      </c>
      <c r="E8034" t="str">
        <f t="array" ref="E8034">IF(ISLOGICAL(D8034),"",FREQUENCY(IF('Data Transformation'!$B$425:$B$8425='Bin Analysis'!$B8019,'Data Transformation'!$G$425:$G$8425),D8034))</f>
        <v/>
      </c>
      <c r="F8034" t="str">
        <f t="shared" si="1002"/>
        <v/>
      </c>
      <c r="G8034">
        <f>Weighting!$H$18</f>
        <v>0</v>
      </c>
      <c r="H8034">
        <f t="array" ref="H8034">FREQUENCY(IF('Data Transformation'!$B$4:$B$8425=B8019,'Data Transformation'!$G$4:$G$8425),'Bin Analysis'!$B8034)</f>
        <v>2073</v>
      </c>
      <c r="I8034">
        <f t="shared" si="1003"/>
        <v>0</v>
      </c>
      <c r="J8034">
        <f t="shared" si="1004"/>
        <v>0</v>
      </c>
      <c r="K8034">
        <f>J8034*Weighting!$W$18</f>
        <v>0</v>
      </c>
      <c r="M8034" s="14"/>
    </row>
    <row r="8035" spans="1:25" x14ac:dyDescent="0.25">
      <c r="A8035" s="32" t="str">
        <f>IF(Weighting!$P$19&gt;0,B8035,"")</f>
        <v/>
      </c>
      <c r="B8035">
        <f>Weighting!$C$19</f>
        <v>2.024</v>
      </c>
      <c r="C8035">
        <f>Weighting!$F$19</f>
        <v>0</v>
      </c>
      <c r="D8035" t="b">
        <f>IF(C8035=1,'Data Transformation'!$G$3+0.5*'Data Transformation'!$W$25,IF(C8036=1,D8036-'Data Transformation'!$W$25,FALSE))</f>
        <v>0</v>
      </c>
      <c r="E8035" t="str">
        <f t="array" ref="E8035">IF(ISLOGICAL(D8035),"",FREQUENCY(IF('Data Transformation'!$B$425:$B$8425='Bin Analysis'!$B8019,'Data Transformation'!$G$425:$G$8425),D8035))</f>
        <v/>
      </c>
      <c r="F8035" t="str">
        <f t="shared" si="1002"/>
        <v/>
      </c>
      <c r="G8035">
        <f>Weighting!$H$19</f>
        <v>0</v>
      </c>
      <c r="H8035">
        <f t="array" ref="H8035">FREQUENCY(IF('Data Transformation'!$B$4:$B$8425=B8019,'Data Transformation'!$G$4:$G$8425),'Bin Analysis'!$B8035)</f>
        <v>2073</v>
      </c>
      <c r="I8035">
        <f t="shared" si="1003"/>
        <v>0</v>
      </c>
      <c r="J8035">
        <f t="shared" si="1004"/>
        <v>0</v>
      </c>
      <c r="K8035">
        <f>J8035*Weighting!$W$19</f>
        <v>0</v>
      </c>
      <c r="M8035" s="14"/>
    </row>
    <row r="8036" spans="1:25" x14ac:dyDescent="0.25">
      <c r="A8036" s="32" t="str">
        <f>IF(Weighting!$P$20&gt;0,B8036,"")</f>
        <v/>
      </c>
      <c r="B8036">
        <f>Weighting!$C$20</f>
        <v>2.1550000000000002</v>
      </c>
      <c r="C8036">
        <f>Weighting!$F$20</f>
        <v>0</v>
      </c>
      <c r="D8036" t="b">
        <f>IF(C8036=1,'Data Transformation'!$G$3+0.5*'Data Transformation'!$W$25,IF(C8037=1,D8037-'Data Transformation'!$W$25,FALSE))</f>
        <v>0</v>
      </c>
      <c r="E8036" t="str">
        <f t="array" ref="E8036">IF(ISLOGICAL(D8036),"",FREQUENCY(IF('Data Transformation'!$B$425:$B$8425='Bin Analysis'!$B8019,'Data Transformation'!$G$425:$G$8425),D8036))</f>
        <v/>
      </c>
      <c r="F8036" t="str">
        <f t="shared" si="1002"/>
        <v/>
      </c>
      <c r="G8036">
        <f>Weighting!$H$20</f>
        <v>0</v>
      </c>
      <c r="H8036">
        <f t="array" ref="H8036">FREQUENCY(IF('Data Transformation'!$B$4:$B$8425=B8019,'Data Transformation'!$G$4:$G$8425),'Bin Analysis'!$B8036)</f>
        <v>2073</v>
      </c>
      <c r="I8036">
        <f t="shared" si="1003"/>
        <v>0</v>
      </c>
      <c r="J8036">
        <f t="shared" si="1004"/>
        <v>0</v>
      </c>
      <c r="K8036">
        <f>J8036*Weighting!$W$20</f>
        <v>0</v>
      </c>
      <c r="M8036" s="14"/>
    </row>
    <row r="8037" spans="1:25" x14ac:dyDescent="0.25">
      <c r="A8037" s="32" t="str">
        <f>IF(Weighting!$P$21&gt;0,B8037,"")</f>
        <v/>
      </c>
      <c r="B8037">
        <f>Weighting!$C$21</f>
        <v>2.2860000000000005</v>
      </c>
      <c r="C8037">
        <f>Weighting!$F$21</f>
        <v>0</v>
      </c>
      <c r="D8037" t="b">
        <f>IF(C8037=1,'Data Transformation'!$G$3+0.5*'Data Transformation'!$W$25,IF(C8038=1,D8038-'Data Transformation'!$W$25,FALSE))</f>
        <v>0</v>
      </c>
      <c r="E8037" t="str">
        <f t="array" ref="E8037">IF(ISLOGICAL(D8037),"",FREQUENCY(IF('Data Transformation'!$B$425:$B$8425='Bin Analysis'!$B8019,'Data Transformation'!$G$425:$G$8425),D8037))</f>
        <v/>
      </c>
      <c r="F8037" t="str">
        <f t="shared" si="1002"/>
        <v/>
      </c>
      <c r="G8037">
        <f>Weighting!$H$21</f>
        <v>0</v>
      </c>
      <c r="H8037">
        <f t="array" ref="H8037">FREQUENCY(IF('Data Transformation'!$B$4:$B$8425=B8019,'Data Transformation'!$G$4:$G$8425),'Bin Analysis'!$B8037)</f>
        <v>2073</v>
      </c>
      <c r="I8037">
        <f t="shared" si="1003"/>
        <v>0</v>
      </c>
      <c r="J8037">
        <f t="shared" si="1004"/>
        <v>0</v>
      </c>
      <c r="K8037">
        <f>J8037*Weighting!$W$21</f>
        <v>0</v>
      </c>
      <c r="M8037" s="14"/>
    </row>
    <row r="8038" spans="1:25" x14ac:dyDescent="0.25">
      <c r="A8038" s="32" t="str">
        <f>IF(Weighting!$P$22&gt;0,B8038,"")</f>
        <v/>
      </c>
      <c r="B8038">
        <f>Weighting!$C$22</f>
        <v>2.4170000000000007</v>
      </c>
      <c r="C8038">
        <f>Weighting!$F$22</f>
        <v>0</v>
      </c>
      <c r="D8038" t="b">
        <f>IF(C8038=1,'Data Transformation'!$G$3+0.5*'Data Transformation'!$W$25,IF(C8039=1,D8039-'Data Transformation'!$W$25,FALSE))</f>
        <v>0</v>
      </c>
      <c r="E8038" t="str">
        <f t="array" ref="E8038">IF(ISLOGICAL(D8038),"",FREQUENCY(IF('Data Transformation'!$B$425:$B$8425='Bin Analysis'!$B8019,'Data Transformation'!$G$425:$G$8425),D8038))</f>
        <v/>
      </c>
      <c r="F8038" t="str">
        <f t="shared" si="1002"/>
        <v/>
      </c>
      <c r="G8038">
        <f>Weighting!$H$22</f>
        <v>0</v>
      </c>
      <c r="H8038">
        <f t="array" ref="H8038">FREQUENCY(IF('Data Transformation'!$B$4:$B$8425=B8019,'Data Transformation'!$G$4:$G$8425),'Bin Analysis'!$B8038)</f>
        <v>2073</v>
      </c>
      <c r="I8038">
        <f t="shared" si="1003"/>
        <v>0</v>
      </c>
      <c r="J8038">
        <f t="shared" si="1004"/>
        <v>0</v>
      </c>
      <c r="K8038">
        <f>J8038*Weighting!$W$22</f>
        <v>0</v>
      </c>
      <c r="M8038" s="14"/>
    </row>
    <row r="8039" spans="1:25" x14ac:dyDescent="0.25">
      <c r="A8039" s="32" t="str">
        <f>IF(Weighting!$P$23&gt;0,B8039,"")</f>
        <v/>
      </c>
      <c r="B8039">
        <f>Weighting!$C$23</f>
        <v>2.5480000000000009</v>
      </c>
      <c r="C8039">
        <f>Weighting!$F$23</f>
        <v>0</v>
      </c>
      <c r="D8039" t="b">
        <f>IF(C8039=1,'Data Transformation'!$G$3+0.5*'Data Transformation'!$W$25,IF(C8040=1,D8040-'Data Transformation'!$W$25,FALSE))</f>
        <v>0</v>
      </c>
      <c r="E8039" t="str">
        <f t="array" ref="E8039">IF(ISLOGICAL(D8039),"",FREQUENCY(IF('Data Transformation'!$B$425:$B$8425='Bin Analysis'!$B8019,'Data Transformation'!$G$425:$G$8425),D8039))</f>
        <v/>
      </c>
      <c r="F8039" t="str">
        <f t="shared" si="1002"/>
        <v/>
      </c>
      <c r="G8039">
        <f>Weighting!$H$23</f>
        <v>0</v>
      </c>
      <c r="H8039">
        <f t="array" ref="H8039">FREQUENCY(IF('Data Transformation'!$B$4:$B$8425=B8019,'Data Transformation'!$G$4:$G$8425),'Bin Analysis'!$B8039)</f>
        <v>2073</v>
      </c>
      <c r="I8039">
        <f t="shared" si="1003"/>
        <v>0</v>
      </c>
      <c r="J8039">
        <f t="shared" si="1004"/>
        <v>0</v>
      </c>
      <c r="K8039">
        <f>J8039*Weighting!$W$23</f>
        <v>0</v>
      </c>
      <c r="M8039" s="14"/>
    </row>
    <row r="8040" spans="1:25" x14ac:dyDescent="0.25">
      <c r="A8040" s="32" t="str">
        <f>IF(Weighting!$P$24&gt;0,B8040,"")</f>
        <v/>
      </c>
      <c r="B8040">
        <f>Weighting!$C$24</f>
        <v>2.6790000000000012</v>
      </c>
      <c r="C8040">
        <f>Weighting!$F$24</f>
        <v>0</v>
      </c>
      <c r="D8040" t="b">
        <f>IF(C8040=1,'Data Transformation'!$G$3+0.5*'Data Transformation'!$W$25,IF(C8041=1,D8041-'Data Transformation'!$W$25,FALSE))</f>
        <v>0</v>
      </c>
      <c r="E8040" t="str">
        <f t="array" ref="E8040">IF(ISLOGICAL(D8040),"",FREQUENCY(IF('Data Transformation'!$B$425:$B$8425='Bin Analysis'!$B8019,'Data Transformation'!$G$425:$G$8425),D8040))</f>
        <v/>
      </c>
      <c r="F8040" t="str">
        <f t="shared" si="1002"/>
        <v/>
      </c>
      <c r="G8040">
        <f>Weighting!$H$24</f>
        <v>0</v>
      </c>
      <c r="H8040">
        <f t="array" ref="H8040">FREQUENCY(IF('Data Transformation'!$B$4:$B$8425=B8019,'Data Transformation'!$G$4:$G$8425),'Bin Analysis'!$B8040)</f>
        <v>2073</v>
      </c>
      <c r="I8040">
        <f t="shared" si="1003"/>
        <v>0</v>
      </c>
      <c r="J8040">
        <f t="shared" si="1004"/>
        <v>0</v>
      </c>
      <c r="K8040">
        <f>J8040*Weighting!$W$24</f>
        <v>0</v>
      </c>
      <c r="M8040" s="14"/>
    </row>
    <row r="8041" spans="1:25" x14ac:dyDescent="0.25">
      <c r="A8041" s="32" t="str">
        <f>IF(Weighting!$P$25&gt;0,B8041,"")</f>
        <v/>
      </c>
      <c r="B8041">
        <f>Weighting!$C$25</f>
        <v>2.8100000000000014</v>
      </c>
      <c r="C8041">
        <f>Weighting!$F$25</f>
        <v>0</v>
      </c>
      <c r="D8041" t="b">
        <f>IF(C8041=1,'Data Transformation'!$G$3+0.5*'Data Transformation'!$W$25,IF(C8042=1,D8042-'Data Transformation'!$W$25,FALSE))</f>
        <v>0</v>
      </c>
      <c r="E8041" t="str">
        <f t="array" ref="E8041">IF(ISLOGICAL(D8041),"",FREQUENCY(IF('Data Transformation'!$B$425:$B$8425='Bin Analysis'!$B8019,'Data Transformation'!$G$425:$G$8425),D8041))</f>
        <v/>
      </c>
      <c r="F8041" t="str">
        <f t="shared" si="1002"/>
        <v/>
      </c>
      <c r="G8041">
        <f>Weighting!$H$25</f>
        <v>0</v>
      </c>
      <c r="H8041">
        <f t="array" ref="H8041">FREQUENCY(IF('Data Transformation'!$B$4:$B$8425=B8019,'Data Transformation'!$G$4:$G$8425),'Bin Analysis'!$B8041)</f>
        <v>2073</v>
      </c>
      <c r="I8041">
        <f t="shared" si="1003"/>
        <v>0</v>
      </c>
      <c r="J8041">
        <f t="shared" si="1004"/>
        <v>0</v>
      </c>
      <c r="K8041">
        <f>J8041*Weighting!$W$25</f>
        <v>0</v>
      </c>
      <c r="M8041" s="14"/>
    </row>
    <row r="8042" spans="1:25" x14ac:dyDescent="0.25">
      <c r="N8042" s="55"/>
      <c r="O8042"/>
      <c r="P8042"/>
      <c r="Q8042"/>
      <c r="R8042"/>
    </row>
    <row r="8043" spans="1:25" ht="23.25" x14ac:dyDescent="0.35">
      <c r="A8043" s="21" t="s">
        <v>0</v>
      </c>
      <c r="B8043" s="21" t="str">
        <f>IFERROR(VLOOKUP(C8043,'Data Transformation'!$L$6:$M$426,2,FALSE),"")</f>
        <v/>
      </c>
      <c r="C8043" s="21">
        <f>C8019+1</f>
        <v>335</v>
      </c>
      <c r="D8043" s="21"/>
      <c r="E8043" s="21"/>
      <c r="F8043" s="21"/>
      <c r="G8043" s="21"/>
      <c r="H8043" s="22"/>
      <c r="I8043" s="22"/>
      <c r="J8043" s="22"/>
      <c r="K8043" s="21"/>
      <c r="L8043" s="21" t="str">
        <f>B8043</f>
        <v/>
      </c>
      <c r="M8043" s="23" t="e">
        <f>INDEX('Data Transformation'!$O$4:$O$424,MATCH($B8043,'Data Transformation'!$M$4:$M$424,0),MATCH($M$2,'Data Transformation'!$O$3,0))</f>
        <v>#N/A</v>
      </c>
      <c r="N8043" s="27" t="e">
        <f>IF('Input and Summary Results'!$J$16="minimum",'Bin Analysis'!X8044/(M8043-1),'Bin Analysis'!Y8043/('Bin Analysis'!M8043-1))</f>
        <v>#N/A</v>
      </c>
      <c r="O8043" s="27" t="e">
        <f>IF(M8043=FALSE,NA(),(VLOOKUP(1,C8046:K8065,4,FALSE))/(M8043-1))</f>
        <v>#N/A</v>
      </c>
      <c r="P8043" s="27" t="e">
        <f>IF(M8043=FALSE,NA(),SUM(J8046:J8065)/Weighting!$S$5)</f>
        <v>#N/A</v>
      </c>
      <c r="Q8043" s="27" t="e">
        <f>IF(M8043=FALSE,NA(),SUM(K8046:K8065)/Weighting!$S$6)</f>
        <v>#N/A</v>
      </c>
      <c r="R8043" s="27" t="e">
        <f>IF(M8043=FALSE,NA(),(VLOOKUP(1,G8046:K8065,3,FALSE))/(M8043-1))</f>
        <v>#N/A</v>
      </c>
      <c r="S8043" s="22" t="e">
        <f>IF(M8043=FALSE,NA(),IF(SUM(J8046:J8065)=2,"yes","no"))</f>
        <v>#N/A</v>
      </c>
      <c r="X8043" s="2" cm="2">
        <f t="array" ref="X8043:X8044">FREQUENCY(IF('Data Transformation'!$B$425:$B$6424='Bin Analysis'!L8043,'Data Transformation'!$G$425:$G$6424),'Data Transformation'!$U$11)</f>
        <v>0</v>
      </c>
      <c r="Y8043" s="2" cm="2">
        <f t="array" ref="Y8043:Y8044">FREQUENCY(IF('Data Transformation'!$B$425:$B$6424='Bin Analysis'!L8043,'Data Transformation'!$G$425:$G$6424),'Data Transformation'!$U$12)</f>
        <v>0</v>
      </c>
    </row>
    <row r="8044" spans="1:25" x14ac:dyDescent="0.25">
      <c r="A8044" s="14" t="s">
        <v>67</v>
      </c>
      <c r="B8044" t="s">
        <v>47</v>
      </c>
      <c r="C8044" t="s">
        <v>5</v>
      </c>
      <c r="D8044" t="s">
        <v>100</v>
      </c>
      <c r="E8044" t="s">
        <v>101</v>
      </c>
      <c r="F8044" t="s">
        <v>102</v>
      </c>
      <c r="G8044" t="s">
        <v>70</v>
      </c>
      <c r="H8044" t="s">
        <v>31</v>
      </c>
      <c r="I8044" t="s">
        <v>32</v>
      </c>
      <c r="J8044" t="s">
        <v>46</v>
      </c>
      <c r="K8044" s="14" t="s">
        <v>45</v>
      </c>
      <c r="M8044" s="14"/>
      <c r="X8044" s="2">
        <v>0</v>
      </c>
      <c r="Y8044" s="2">
        <v>0</v>
      </c>
    </row>
    <row r="8045" spans="1:25" x14ac:dyDescent="0.25">
      <c r="A8045" s="32"/>
      <c r="D8045" t="b">
        <f>IF(C8045=1,'Data Transformation'!$G$3+0.5*'Data Transformation'!$W$25,IF(C8046=1,D8046-'Data Transformation'!$W$25,FALSE))</f>
        <v>0</v>
      </c>
      <c r="E8045" t="str">
        <f t="array" ref="E8045">IF(ISLOGICAL(D8045),"",FREQUENCY(IF('Data Transformation'!$B$425:$B$8425='Bin Analysis'!$B8043,'Data Transformation'!$G$425:$G$8425),D8045))</f>
        <v/>
      </c>
      <c r="F8045" t="str">
        <f>IF(ISLOGICAL(D8045),"",E8045-E8044)</f>
        <v/>
      </c>
      <c r="M8045" s="14"/>
    </row>
    <row r="8046" spans="1:25" x14ac:dyDescent="0.25">
      <c r="A8046" s="32">
        <f>IF(Weighting!$P$6&gt;0,B8046,"")</f>
        <v>0.32100000000000001</v>
      </c>
      <c r="B8046">
        <f>Weighting!$C$6</f>
        <v>0.32100000000000001</v>
      </c>
      <c r="C8046">
        <f>Weighting!$F$6</f>
        <v>0</v>
      </c>
      <c r="D8046" t="b">
        <f>IF(C8046=1,'Data Transformation'!$G$3+0.5*'Data Transformation'!$W$25,IF(C8047=1,D8047-'Data Transformation'!$W$25,FALSE))</f>
        <v>0</v>
      </c>
      <c r="E8046" t="str">
        <f t="array" ref="E8046">IF(ISLOGICAL(D8046),"",FREQUENCY(IF('Data Transformation'!$B$425:$B$8425='Bin Analysis'!$B8043,'Data Transformation'!$G$425:$G$8425),D8046))</f>
        <v/>
      </c>
      <c r="F8046" t="str">
        <f>IF(ISLOGICAL(D8046),"",E8046-E8045)</f>
        <v/>
      </c>
      <c r="G8046">
        <f>Weighting!$H$6</f>
        <v>1</v>
      </c>
      <c r="H8046">
        <f t="array" ref="H8046">FREQUENCY(IF('Data Transformation'!$B$4:$B$8425=B8043,'Data Transformation'!$G$4:$G$8425),'Bin Analysis'!$B8046)</f>
        <v>2073</v>
      </c>
      <c r="I8046">
        <f>H8046-H8045</f>
        <v>2073</v>
      </c>
      <c r="J8046">
        <f>IF(I8046=0,0,1)</f>
        <v>1</v>
      </c>
      <c r="K8046">
        <f>J8046*Weighting!$W$6</f>
        <v>1</v>
      </c>
      <c r="M8046" s="14"/>
    </row>
    <row r="8047" spans="1:25" x14ac:dyDescent="0.25">
      <c r="A8047" s="32">
        <f>IF(Weighting!$P$7&gt;0,B8047,"")</f>
        <v>0.45200000000000001</v>
      </c>
      <c r="B8047">
        <f>Weighting!$C$7</f>
        <v>0.45200000000000001</v>
      </c>
      <c r="C8047">
        <f>Weighting!$F$7</f>
        <v>0</v>
      </c>
      <c r="D8047" t="b">
        <f>IF(C8047=1,'Data Transformation'!$G$3+0.5*'Data Transformation'!$W$25,IF(C8048=1,D8048-'Data Transformation'!$W$25,FALSE))</f>
        <v>0</v>
      </c>
      <c r="E8047" t="str">
        <f t="array" ref="E8047">IF(ISLOGICAL(D8047),"",FREQUENCY(IF('Data Transformation'!$B$425:$B$8425='Bin Analysis'!$B8043,'Data Transformation'!$G$425:$G$8425),D8047))</f>
        <v/>
      </c>
      <c r="F8047" t="str">
        <f t="shared" ref="F8047:F8065" si="1005">IF(ISLOGICAL(D8047),"",E8047-E8046)</f>
        <v/>
      </c>
      <c r="G8047">
        <f>Weighting!$H$7</f>
        <v>0</v>
      </c>
      <c r="H8047">
        <f t="array" ref="H8047">FREQUENCY(IF('Data Transformation'!$B$4:$B$8425=B8043,'Data Transformation'!$G$4:$G$8425),'Bin Analysis'!$B8047)</f>
        <v>2073</v>
      </c>
      <c r="I8047">
        <f t="shared" ref="I8047:I8065" si="1006">H8047-H8046</f>
        <v>0</v>
      </c>
      <c r="J8047">
        <f>IF(I8047=0,0,1)</f>
        <v>0</v>
      </c>
      <c r="K8047">
        <f>J8047*Weighting!$W$7</f>
        <v>0</v>
      </c>
      <c r="M8047" s="14"/>
    </row>
    <row r="8048" spans="1:25" x14ac:dyDescent="0.25">
      <c r="A8048" s="32">
        <f>IF(Weighting!$P$8&gt;0,B8048,"")</f>
        <v>0.58299999999999996</v>
      </c>
      <c r="B8048">
        <f>Weighting!$C$8</f>
        <v>0.58299999999999996</v>
      </c>
      <c r="C8048">
        <f>Weighting!$F$8</f>
        <v>0</v>
      </c>
      <c r="D8048" t="b">
        <f>IF(C8048=1,'Data Transformation'!$G$3+0.5*'Data Transformation'!$W$25,IF(C8049=1,D8049-'Data Transformation'!$W$25,FALSE))</f>
        <v>0</v>
      </c>
      <c r="E8048" t="str">
        <f t="array" ref="E8048">IF(ISLOGICAL(D8048),"",FREQUENCY(IF('Data Transformation'!$B$425:$B$8425='Bin Analysis'!$B8043,'Data Transformation'!$G$425:$G$8425),D8048))</f>
        <v/>
      </c>
      <c r="F8048" t="str">
        <f t="shared" si="1005"/>
        <v/>
      </c>
      <c r="G8048">
        <f>Weighting!$H$8</f>
        <v>0</v>
      </c>
      <c r="H8048">
        <f t="array" ref="H8048">FREQUENCY(IF('Data Transformation'!$B$4:$B$8425=B8043,'Data Transformation'!$G$4:$G$8425),'Bin Analysis'!$B8048)</f>
        <v>2073</v>
      </c>
      <c r="I8048">
        <f t="shared" si="1006"/>
        <v>0</v>
      </c>
      <c r="J8048">
        <f t="shared" ref="J8048:J8065" si="1007">IF(I8048=0,0,1)</f>
        <v>0</v>
      </c>
      <c r="K8048">
        <f>J8048*Weighting!$W$8</f>
        <v>0</v>
      </c>
      <c r="M8048" s="14"/>
    </row>
    <row r="8049" spans="1:13" x14ac:dyDescent="0.25">
      <c r="A8049" s="32">
        <f>IF(Weighting!$P$9&gt;0,B8049,"")</f>
        <v>0.71399999999999997</v>
      </c>
      <c r="B8049" s="50">
        <f>Weighting!$C$9</f>
        <v>0.71399999999999997</v>
      </c>
      <c r="C8049">
        <f>Weighting!$F$9</f>
        <v>0</v>
      </c>
      <c r="D8049" t="b">
        <f>IF(C8049=1,'Data Transformation'!$G$3+0.5*'Data Transformation'!$W$25,IF(C8050=1,D8050-'Data Transformation'!$W$25,FALSE))</f>
        <v>0</v>
      </c>
      <c r="E8049" t="str">
        <f t="array" ref="E8049">IF(ISLOGICAL(D8049),"",FREQUENCY(IF('Data Transformation'!$B$425:$B$8425='Bin Analysis'!$B8043,'Data Transformation'!$G$425:$G$8425),D8049))</f>
        <v/>
      </c>
      <c r="F8049" t="str">
        <f t="shared" si="1005"/>
        <v/>
      </c>
      <c r="G8049">
        <f>Weighting!$H$9</f>
        <v>0</v>
      </c>
      <c r="H8049">
        <f t="array" ref="H8049">FREQUENCY(IF('Data Transformation'!$B$4:$B$8425=B8043,'Data Transformation'!$G$4:$G$8425),'Bin Analysis'!$B8049)</f>
        <v>2073</v>
      </c>
      <c r="I8049">
        <f t="shared" si="1006"/>
        <v>0</v>
      </c>
      <c r="J8049">
        <f t="shared" si="1007"/>
        <v>0</v>
      </c>
      <c r="K8049">
        <f>J8049*Weighting!$W$9</f>
        <v>0</v>
      </c>
      <c r="M8049" s="14"/>
    </row>
    <row r="8050" spans="1:13" x14ac:dyDescent="0.25">
      <c r="A8050" s="32">
        <f>IF(Weighting!$P$10&gt;0,B8050,"")</f>
        <v>0.84499999999999997</v>
      </c>
      <c r="B8050">
        <f>Weighting!$C$10</f>
        <v>0.84499999999999997</v>
      </c>
      <c r="C8050">
        <f>Weighting!$F$10</f>
        <v>0</v>
      </c>
      <c r="D8050" t="b">
        <f>IF(C8050=1,'Data Transformation'!$G$3+0.5*'Data Transformation'!$W$25,IF(C8051=1,D8051-'Data Transformation'!$W$25,FALSE))</f>
        <v>0</v>
      </c>
      <c r="E8050" t="str">
        <f t="array" ref="E8050">IF(ISLOGICAL(D8050),"",FREQUENCY(IF('Data Transformation'!$B$425:$B$8425='Bin Analysis'!$B8043,'Data Transformation'!$G$425:$G$8425),D8050))</f>
        <v/>
      </c>
      <c r="F8050" t="str">
        <f t="shared" si="1005"/>
        <v/>
      </c>
      <c r="G8050">
        <f>Weighting!$H$10</f>
        <v>0</v>
      </c>
      <c r="H8050">
        <f t="array" ref="H8050">FREQUENCY(IF('Data Transformation'!$B$4:$B$8425=B8043,'Data Transformation'!$G$4:$G$8425),'Bin Analysis'!$B8050)</f>
        <v>2073</v>
      </c>
      <c r="I8050">
        <f t="shared" si="1006"/>
        <v>0</v>
      </c>
      <c r="J8050">
        <f t="shared" si="1007"/>
        <v>0</v>
      </c>
      <c r="K8050">
        <f>J8050*Weighting!$W$10</f>
        <v>0</v>
      </c>
      <c r="M8050" s="14"/>
    </row>
    <row r="8051" spans="1:13" x14ac:dyDescent="0.25">
      <c r="A8051" s="32">
        <f>IF(Weighting!$P$11&gt;0,B8051,"")</f>
        <v>0.97599999999999998</v>
      </c>
      <c r="B8051">
        <f>Weighting!$C$11</f>
        <v>0.97599999999999998</v>
      </c>
      <c r="C8051">
        <f>Weighting!$F$11</f>
        <v>0</v>
      </c>
      <c r="D8051">
        <f>IF(C8051=1,'Data Transformation'!$G$3+0.5*'Data Transformation'!$W$25,IF(C8052=1,D8052-'Data Transformation'!$W$25,FALSE))</f>
        <v>0.86899999999999999</v>
      </c>
      <c r="E8051">
        <f t="array" ref="E8051">IF(ISLOGICAL(D8051),"",FREQUENCY(IF('Data Transformation'!$B$425:$B$8425='Bin Analysis'!$B8043,'Data Transformation'!$G$425:$G$8425),D8051))</f>
        <v>2001</v>
      </c>
      <c r="F8051" t="e">
        <f t="shared" si="1005"/>
        <v>#VALUE!</v>
      </c>
      <c r="G8051">
        <f>Weighting!$H$11</f>
        <v>0</v>
      </c>
      <c r="H8051">
        <f t="array" ref="H8051">FREQUENCY(IF('Data Transformation'!$B$4:$B$8425=B8043,'Data Transformation'!$G$4:$G$8425),'Bin Analysis'!$B8051)</f>
        <v>2073</v>
      </c>
      <c r="I8051">
        <f t="shared" si="1006"/>
        <v>0</v>
      </c>
      <c r="J8051">
        <f t="shared" si="1007"/>
        <v>0</v>
      </c>
      <c r="K8051">
        <f>J8051*Weighting!$W$11</f>
        <v>0</v>
      </c>
      <c r="M8051" s="14"/>
    </row>
    <row r="8052" spans="1:13" x14ac:dyDescent="0.25">
      <c r="A8052" s="32">
        <f>IF(Weighting!$P$12&gt;0,B8052,"")</f>
        <v>1.107</v>
      </c>
      <c r="B8052">
        <f>Weighting!$C$12</f>
        <v>1.107</v>
      </c>
      <c r="C8052">
        <f>Weighting!$F$12</f>
        <v>1</v>
      </c>
      <c r="D8052">
        <f>IF(C8052=1,'Data Transformation'!$G$3+0.5*'Data Transformation'!$W$25,IF(C8053=1,D8053-'Data Transformation'!$W$25,FALSE))</f>
        <v>1.131</v>
      </c>
      <c r="E8052">
        <f t="array" ref="E8052">IF(ISLOGICAL(D8052),"",FREQUENCY(IF('Data Transformation'!$B$425:$B$8425='Bin Analysis'!$B8043,'Data Transformation'!$G$425:$G$8425),D8052))</f>
        <v>2001</v>
      </c>
      <c r="F8052">
        <f t="shared" si="1005"/>
        <v>0</v>
      </c>
      <c r="G8052">
        <f>Weighting!$H$12</f>
        <v>0</v>
      </c>
      <c r="H8052">
        <f t="array" ref="H8052">FREQUENCY(IF('Data Transformation'!$B$4:$B$8425=B8043,'Data Transformation'!$G$4:$G$8425),'Bin Analysis'!$B8052)</f>
        <v>2073</v>
      </c>
      <c r="I8052">
        <f t="shared" si="1006"/>
        <v>0</v>
      </c>
      <c r="J8052">
        <f t="shared" si="1007"/>
        <v>0</v>
      </c>
      <c r="K8052">
        <f>J8052*Weighting!$W$12</f>
        <v>0</v>
      </c>
      <c r="M8052" s="14"/>
    </row>
    <row r="8053" spans="1:13" x14ac:dyDescent="0.25">
      <c r="A8053" s="32">
        <f>IF(Weighting!$P$13&gt;0,B8053,"")</f>
        <v>1.238</v>
      </c>
      <c r="B8053">
        <f>Weighting!$C$13</f>
        <v>1.238</v>
      </c>
      <c r="C8053">
        <f>Weighting!$F$13</f>
        <v>0</v>
      </c>
      <c r="D8053" t="b">
        <f>IF(C8053=1,'Data Transformation'!$G$3+0.5*'Data Transformation'!$W$25,IF(C8054=1,D8054-'Data Transformation'!$W$25,FALSE))</f>
        <v>0</v>
      </c>
      <c r="E8053" t="str">
        <f t="array" ref="E8053">IF(ISLOGICAL(D8053),"",FREQUENCY(IF('Data Transformation'!$B$425:$B$8425='Bin Analysis'!$B8043,'Data Transformation'!$G$425:$G$8425),D8053))</f>
        <v/>
      </c>
      <c r="F8053" t="str">
        <f t="shared" si="1005"/>
        <v/>
      </c>
      <c r="G8053">
        <f>Weighting!$H$13</f>
        <v>0</v>
      </c>
      <c r="H8053">
        <f t="array" ref="H8053">FREQUENCY(IF('Data Transformation'!$B$4:$B$8425=B8043,'Data Transformation'!$G$4:$G$8425),'Bin Analysis'!$B8053)</f>
        <v>2073</v>
      </c>
      <c r="I8053">
        <f t="shared" si="1006"/>
        <v>0</v>
      </c>
      <c r="J8053">
        <f t="shared" si="1007"/>
        <v>0</v>
      </c>
      <c r="K8053">
        <f>J8053*Weighting!$W$13</f>
        <v>0</v>
      </c>
      <c r="M8053" s="14"/>
    </row>
    <row r="8054" spans="1:13" x14ac:dyDescent="0.25">
      <c r="A8054" s="32">
        <f>IF(Weighting!$P$14&gt;0,B8054,"")</f>
        <v>1.369</v>
      </c>
      <c r="B8054">
        <f>Weighting!$C$14</f>
        <v>1.369</v>
      </c>
      <c r="C8054">
        <f>Weighting!$F$14</f>
        <v>0</v>
      </c>
      <c r="D8054" t="b">
        <f>IF(C8054=1,'Data Transformation'!$G$3+0.5*'Data Transformation'!$W$25,IF(C8055=1,D8055-'Data Transformation'!$W$25,FALSE))</f>
        <v>0</v>
      </c>
      <c r="E8054" t="str">
        <f t="array" ref="E8054">IF(ISLOGICAL(D8054),"",FREQUENCY(IF('Data Transformation'!$B$425:$B$8425='Bin Analysis'!$B8043,'Data Transformation'!$G$425:$G$8425),D8054))</f>
        <v/>
      </c>
      <c r="F8054" t="str">
        <f t="shared" si="1005"/>
        <v/>
      </c>
      <c r="G8054">
        <f>Weighting!$H$14</f>
        <v>0</v>
      </c>
      <c r="H8054">
        <f t="array" ref="H8054">FREQUENCY(IF('Data Transformation'!$B$4:$B$8425=B8043,'Data Transformation'!$G$4:$G$8425),'Bin Analysis'!$B8054)</f>
        <v>2073</v>
      </c>
      <c r="I8054">
        <f t="shared" si="1006"/>
        <v>0</v>
      </c>
      <c r="J8054">
        <f t="shared" si="1007"/>
        <v>0</v>
      </c>
      <c r="K8054">
        <f>J8054*Weighting!$W$14</f>
        <v>0</v>
      </c>
      <c r="M8054" s="14"/>
    </row>
    <row r="8055" spans="1:13" x14ac:dyDescent="0.25">
      <c r="A8055" s="32">
        <f>IF(Weighting!$P$15&gt;0,B8055,"")</f>
        <v>1.5000009999999999</v>
      </c>
      <c r="B8055">
        <f>Weighting!$C$15</f>
        <v>1.5000009999999999</v>
      </c>
      <c r="C8055">
        <f>Weighting!$F$15</f>
        <v>0</v>
      </c>
      <c r="D8055" t="b">
        <f>IF(C8055=1,'Data Transformation'!$G$3+0.5*'Data Transformation'!$W$25,IF(C8056=1,D8056-'Data Transformation'!$W$25,FALSE))</f>
        <v>0</v>
      </c>
      <c r="E8055" t="str">
        <f t="array" ref="E8055">IF(ISLOGICAL(D8055),"",FREQUENCY(IF('Data Transformation'!$B$425:$B$8425='Bin Analysis'!$B8043,'Data Transformation'!$G$425:$G$8425),D8055))</f>
        <v/>
      </c>
      <c r="F8055" t="str">
        <f t="shared" si="1005"/>
        <v/>
      </c>
      <c r="G8055">
        <f>Weighting!$H$15</f>
        <v>0</v>
      </c>
      <c r="H8055">
        <f t="array" ref="H8055">FREQUENCY(IF('Data Transformation'!$B$4:$B$8425=B8043,'Data Transformation'!$G$4:$G$8425),'Bin Analysis'!$B8055)</f>
        <v>2073</v>
      </c>
      <c r="I8055">
        <f t="shared" si="1006"/>
        <v>0</v>
      </c>
      <c r="J8055">
        <f t="shared" si="1007"/>
        <v>0</v>
      </c>
      <c r="K8055">
        <f>J8055*Weighting!$W$15</f>
        <v>0</v>
      </c>
      <c r="M8055" s="14"/>
    </row>
    <row r="8056" spans="1:13" x14ac:dyDescent="0.25">
      <c r="A8056" s="32" t="str">
        <f>IF(Weighting!$P$16&gt;0,B8056,"")</f>
        <v/>
      </c>
      <c r="B8056">
        <f>Weighting!$C$16</f>
        <v>1.631</v>
      </c>
      <c r="C8056">
        <f>Weighting!$F$16</f>
        <v>0</v>
      </c>
      <c r="D8056" t="b">
        <f>IF(C8056=1,'Data Transformation'!$G$3+0.5*'Data Transformation'!$W$25,IF(C8057=1,D8057-'Data Transformation'!$W$25,FALSE))</f>
        <v>0</v>
      </c>
      <c r="E8056" t="str">
        <f t="array" ref="E8056">IF(ISLOGICAL(D8056),"",FREQUENCY(IF('Data Transformation'!$B$425:$B$8425='Bin Analysis'!$B8043,'Data Transformation'!$G$425:$G$8425),D8056))</f>
        <v/>
      </c>
      <c r="F8056" t="str">
        <f t="shared" si="1005"/>
        <v/>
      </c>
      <c r="G8056">
        <f>Weighting!$H$16</f>
        <v>0</v>
      </c>
      <c r="H8056">
        <f t="array" ref="H8056">FREQUENCY(IF('Data Transformation'!$B$4:$B$8425=B8043,'Data Transformation'!$G$4:$G$8425),'Bin Analysis'!$B8056)</f>
        <v>2073</v>
      </c>
      <c r="I8056">
        <f t="shared" si="1006"/>
        <v>0</v>
      </c>
      <c r="J8056">
        <f t="shared" si="1007"/>
        <v>0</v>
      </c>
      <c r="K8056">
        <f>J8056*Weighting!$W$16</f>
        <v>0</v>
      </c>
      <c r="M8056" s="14"/>
    </row>
    <row r="8057" spans="1:13" x14ac:dyDescent="0.25">
      <c r="A8057" s="32" t="str">
        <f>IF(Weighting!$P$17&gt;0,B8057,"")</f>
        <v/>
      </c>
      <c r="B8057">
        <f>Weighting!$C$17</f>
        <v>1.762</v>
      </c>
      <c r="C8057">
        <f>Weighting!$F$17</f>
        <v>0</v>
      </c>
      <c r="D8057" t="b">
        <f>IF(C8057=1,'Data Transformation'!$G$3+0.5*'Data Transformation'!$W$25,IF(C8058=1,D8058-'Data Transformation'!$W$25,FALSE))</f>
        <v>0</v>
      </c>
      <c r="E8057" t="str">
        <f t="array" ref="E8057">IF(ISLOGICAL(D8057),"",FREQUENCY(IF('Data Transformation'!$B$425:$B$8425='Bin Analysis'!$B8043,'Data Transformation'!$G$425:$G$8425),D8057))</f>
        <v/>
      </c>
      <c r="F8057" t="str">
        <f t="shared" si="1005"/>
        <v/>
      </c>
      <c r="G8057">
        <f>Weighting!$H$17</f>
        <v>0</v>
      </c>
      <c r="H8057">
        <f t="array" ref="H8057">FREQUENCY(IF('Data Transformation'!$B$4:$B$8425=B8043,'Data Transformation'!$G$4:$G$8425),'Bin Analysis'!$B8057)</f>
        <v>2073</v>
      </c>
      <c r="I8057">
        <f t="shared" si="1006"/>
        <v>0</v>
      </c>
      <c r="J8057">
        <f t="shared" si="1007"/>
        <v>0</v>
      </c>
      <c r="K8057">
        <f>J8057*Weighting!$W$17</f>
        <v>0</v>
      </c>
      <c r="M8057" s="14"/>
    </row>
    <row r="8058" spans="1:13" x14ac:dyDescent="0.25">
      <c r="A8058" s="32" t="str">
        <f>IF(Weighting!$P$18&gt;0,B8058,"")</f>
        <v/>
      </c>
      <c r="B8058">
        <f>Weighting!$C$18</f>
        <v>1.893</v>
      </c>
      <c r="C8058">
        <f>Weighting!$F$18</f>
        <v>0</v>
      </c>
      <c r="D8058" t="b">
        <f>IF(C8058=1,'Data Transformation'!$G$3+0.5*'Data Transformation'!$W$25,IF(C8059=1,D8059-'Data Transformation'!$W$25,FALSE))</f>
        <v>0</v>
      </c>
      <c r="E8058" t="str">
        <f t="array" ref="E8058">IF(ISLOGICAL(D8058),"",FREQUENCY(IF('Data Transformation'!$B$425:$B$8425='Bin Analysis'!$B8043,'Data Transformation'!$G$425:$G$8425),D8058))</f>
        <v/>
      </c>
      <c r="F8058" t="str">
        <f t="shared" si="1005"/>
        <v/>
      </c>
      <c r="G8058">
        <f>Weighting!$H$18</f>
        <v>0</v>
      </c>
      <c r="H8058">
        <f t="array" ref="H8058">FREQUENCY(IF('Data Transformation'!$B$4:$B$8425=B8043,'Data Transformation'!$G$4:$G$8425),'Bin Analysis'!$B8058)</f>
        <v>2073</v>
      </c>
      <c r="I8058">
        <f t="shared" si="1006"/>
        <v>0</v>
      </c>
      <c r="J8058">
        <f t="shared" si="1007"/>
        <v>0</v>
      </c>
      <c r="K8058">
        <f>J8058*Weighting!$W$18</f>
        <v>0</v>
      </c>
      <c r="M8058" s="14"/>
    </row>
    <row r="8059" spans="1:13" x14ac:dyDescent="0.25">
      <c r="A8059" s="32" t="str">
        <f>IF(Weighting!$P$19&gt;0,B8059,"")</f>
        <v/>
      </c>
      <c r="B8059">
        <f>Weighting!$C$19</f>
        <v>2.024</v>
      </c>
      <c r="C8059">
        <f>Weighting!$F$19</f>
        <v>0</v>
      </c>
      <c r="D8059" t="b">
        <f>IF(C8059=1,'Data Transformation'!$G$3+0.5*'Data Transformation'!$W$25,IF(C8060=1,D8060-'Data Transformation'!$W$25,FALSE))</f>
        <v>0</v>
      </c>
      <c r="E8059" t="str">
        <f t="array" ref="E8059">IF(ISLOGICAL(D8059),"",FREQUENCY(IF('Data Transformation'!$B$425:$B$8425='Bin Analysis'!$B8043,'Data Transformation'!$G$425:$G$8425),D8059))</f>
        <v/>
      </c>
      <c r="F8059" t="str">
        <f t="shared" si="1005"/>
        <v/>
      </c>
      <c r="G8059">
        <f>Weighting!$H$19</f>
        <v>0</v>
      </c>
      <c r="H8059">
        <f t="array" ref="H8059">FREQUENCY(IF('Data Transformation'!$B$4:$B$8425=B8043,'Data Transformation'!$G$4:$G$8425),'Bin Analysis'!$B8059)</f>
        <v>2073</v>
      </c>
      <c r="I8059">
        <f t="shared" si="1006"/>
        <v>0</v>
      </c>
      <c r="J8059">
        <f t="shared" si="1007"/>
        <v>0</v>
      </c>
      <c r="K8059">
        <f>J8059*Weighting!$W$19</f>
        <v>0</v>
      </c>
      <c r="M8059" s="14"/>
    </row>
    <row r="8060" spans="1:13" x14ac:dyDescent="0.25">
      <c r="A8060" s="32" t="str">
        <f>IF(Weighting!$P$20&gt;0,B8060,"")</f>
        <v/>
      </c>
      <c r="B8060">
        <f>Weighting!$C$20</f>
        <v>2.1550000000000002</v>
      </c>
      <c r="C8060">
        <f>Weighting!$F$20</f>
        <v>0</v>
      </c>
      <c r="D8060" t="b">
        <f>IF(C8060=1,'Data Transformation'!$G$3+0.5*'Data Transformation'!$W$25,IF(C8061=1,D8061-'Data Transformation'!$W$25,FALSE))</f>
        <v>0</v>
      </c>
      <c r="E8060" t="str">
        <f t="array" ref="E8060">IF(ISLOGICAL(D8060),"",FREQUENCY(IF('Data Transformation'!$B$425:$B$8425='Bin Analysis'!$B8043,'Data Transformation'!$G$425:$G$8425),D8060))</f>
        <v/>
      </c>
      <c r="F8060" t="str">
        <f t="shared" si="1005"/>
        <v/>
      </c>
      <c r="G8060">
        <f>Weighting!$H$20</f>
        <v>0</v>
      </c>
      <c r="H8060">
        <f t="array" ref="H8060">FREQUENCY(IF('Data Transformation'!$B$4:$B$8425=B8043,'Data Transformation'!$G$4:$G$8425),'Bin Analysis'!$B8060)</f>
        <v>2073</v>
      </c>
      <c r="I8060">
        <f t="shared" si="1006"/>
        <v>0</v>
      </c>
      <c r="J8060">
        <f t="shared" si="1007"/>
        <v>0</v>
      </c>
      <c r="K8060">
        <f>J8060*Weighting!$W$20</f>
        <v>0</v>
      </c>
      <c r="M8060" s="14"/>
    </row>
    <row r="8061" spans="1:13" x14ac:dyDescent="0.25">
      <c r="A8061" s="32" t="str">
        <f>IF(Weighting!$P$21&gt;0,B8061,"")</f>
        <v/>
      </c>
      <c r="B8061">
        <f>Weighting!$C$21</f>
        <v>2.2860000000000005</v>
      </c>
      <c r="C8061">
        <f>Weighting!$F$21</f>
        <v>0</v>
      </c>
      <c r="D8061" t="b">
        <f>IF(C8061=1,'Data Transformation'!$G$3+0.5*'Data Transformation'!$W$25,IF(C8062=1,D8062-'Data Transformation'!$W$25,FALSE))</f>
        <v>0</v>
      </c>
      <c r="E8061" t="str">
        <f t="array" ref="E8061">IF(ISLOGICAL(D8061),"",FREQUENCY(IF('Data Transformation'!$B$425:$B$8425='Bin Analysis'!$B8043,'Data Transformation'!$G$425:$G$8425),D8061))</f>
        <v/>
      </c>
      <c r="F8061" t="str">
        <f t="shared" si="1005"/>
        <v/>
      </c>
      <c r="G8061">
        <f>Weighting!$H$21</f>
        <v>0</v>
      </c>
      <c r="H8061">
        <f t="array" ref="H8061">FREQUENCY(IF('Data Transformation'!$B$4:$B$8425=B8043,'Data Transformation'!$G$4:$G$8425),'Bin Analysis'!$B8061)</f>
        <v>2073</v>
      </c>
      <c r="I8061">
        <f t="shared" si="1006"/>
        <v>0</v>
      </c>
      <c r="J8061">
        <f t="shared" si="1007"/>
        <v>0</v>
      </c>
      <c r="K8061">
        <f>J8061*Weighting!$W$21</f>
        <v>0</v>
      </c>
      <c r="M8061" s="14"/>
    </row>
    <row r="8062" spans="1:13" x14ac:dyDescent="0.25">
      <c r="A8062" s="32" t="str">
        <f>IF(Weighting!$P$22&gt;0,B8062,"")</f>
        <v/>
      </c>
      <c r="B8062">
        <f>Weighting!$C$22</f>
        <v>2.4170000000000007</v>
      </c>
      <c r="C8062">
        <f>Weighting!$F$22</f>
        <v>0</v>
      </c>
      <c r="D8062" t="b">
        <f>IF(C8062=1,'Data Transformation'!$G$3+0.5*'Data Transformation'!$W$25,IF(C8063=1,D8063-'Data Transformation'!$W$25,FALSE))</f>
        <v>0</v>
      </c>
      <c r="E8062" t="str">
        <f t="array" ref="E8062">IF(ISLOGICAL(D8062),"",FREQUENCY(IF('Data Transformation'!$B$425:$B$8425='Bin Analysis'!$B8043,'Data Transformation'!$G$425:$G$8425),D8062))</f>
        <v/>
      </c>
      <c r="F8062" t="str">
        <f t="shared" si="1005"/>
        <v/>
      </c>
      <c r="G8062">
        <f>Weighting!$H$22</f>
        <v>0</v>
      </c>
      <c r="H8062">
        <f t="array" ref="H8062">FREQUENCY(IF('Data Transformation'!$B$4:$B$8425=B8043,'Data Transformation'!$G$4:$G$8425),'Bin Analysis'!$B8062)</f>
        <v>2073</v>
      </c>
      <c r="I8062">
        <f t="shared" si="1006"/>
        <v>0</v>
      </c>
      <c r="J8062">
        <f t="shared" si="1007"/>
        <v>0</v>
      </c>
      <c r="K8062">
        <f>J8062*Weighting!$W$22</f>
        <v>0</v>
      </c>
      <c r="M8062" s="14"/>
    </row>
    <row r="8063" spans="1:13" x14ac:dyDescent="0.25">
      <c r="A8063" s="32" t="str">
        <f>IF(Weighting!$P$23&gt;0,B8063,"")</f>
        <v/>
      </c>
      <c r="B8063">
        <f>Weighting!$C$23</f>
        <v>2.5480000000000009</v>
      </c>
      <c r="C8063">
        <f>Weighting!$F$23</f>
        <v>0</v>
      </c>
      <c r="D8063" t="b">
        <f>IF(C8063=1,'Data Transformation'!$G$3+0.5*'Data Transformation'!$W$25,IF(C8064=1,D8064-'Data Transformation'!$W$25,FALSE))</f>
        <v>0</v>
      </c>
      <c r="E8063" t="str">
        <f t="array" ref="E8063">IF(ISLOGICAL(D8063),"",FREQUENCY(IF('Data Transformation'!$B$425:$B$8425='Bin Analysis'!$B8043,'Data Transformation'!$G$425:$G$8425),D8063))</f>
        <v/>
      </c>
      <c r="F8063" t="str">
        <f t="shared" si="1005"/>
        <v/>
      </c>
      <c r="G8063">
        <f>Weighting!$H$23</f>
        <v>0</v>
      </c>
      <c r="H8063">
        <f t="array" ref="H8063">FREQUENCY(IF('Data Transformation'!$B$4:$B$8425=B8043,'Data Transformation'!$G$4:$G$8425),'Bin Analysis'!$B8063)</f>
        <v>2073</v>
      </c>
      <c r="I8063">
        <f t="shared" si="1006"/>
        <v>0</v>
      </c>
      <c r="J8063">
        <f t="shared" si="1007"/>
        <v>0</v>
      </c>
      <c r="K8063">
        <f>J8063*Weighting!$W$23</f>
        <v>0</v>
      </c>
      <c r="M8063" s="14"/>
    </row>
    <row r="8064" spans="1:13" x14ac:dyDescent="0.25">
      <c r="A8064" s="32" t="str">
        <f>IF(Weighting!$P$24&gt;0,B8064,"")</f>
        <v/>
      </c>
      <c r="B8064">
        <f>Weighting!$C$24</f>
        <v>2.6790000000000012</v>
      </c>
      <c r="C8064">
        <f>Weighting!$F$24</f>
        <v>0</v>
      </c>
      <c r="D8064" t="b">
        <f>IF(C8064=1,'Data Transformation'!$G$3+0.5*'Data Transformation'!$W$25,IF(C8065=1,D8065-'Data Transformation'!$W$25,FALSE))</f>
        <v>0</v>
      </c>
      <c r="E8064" t="str">
        <f t="array" ref="E8064">IF(ISLOGICAL(D8064),"",FREQUENCY(IF('Data Transformation'!$B$425:$B$8425='Bin Analysis'!$B8043,'Data Transformation'!$G$425:$G$8425),D8064))</f>
        <v/>
      </c>
      <c r="F8064" t="str">
        <f t="shared" si="1005"/>
        <v/>
      </c>
      <c r="G8064">
        <f>Weighting!$H$24</f>
        <v>0</v>
      </c>
      <c r="H8064">
        <f t="array" ref="H8064">FREQUENCY(IF('Data Transformation'!$B$4:$B$8425=B8043,'Data Transformation'!$G$4:$G$8425),'Bin Analysis'!$B8064)</f>
        <v>2073</v>
      </c>
      <c r="I8064">
        <f t="shared" si="1006"/>
        <v>0</v>
      </c>
      <c r="J8064">
        <f t="shared" si="1007"/>
        <v>0</v>
      </c>
      <c r="K8064">
        <f>J8064*Weighting!$W$24</f>
        <v>0</v>
      </c>
      <c r="M8064" s="14"/>
    </row>
    <row r="8065" spans="1:25" x14ac:dyDescent="0.25">
      <c r="A8065" s="32" t="str">
        <f>IF(Weighting!$P$25&gt;0,B8065,"")</f>
        <v/>
      </c>
      <c r="B8065">
        <f>Weighting!$C$25</f>
        <v>2.8100000000000014</v>
      </c>
      <c r="C8065">
        <f>Weighting!$F$25</f>
        <v>0</v>
      </c>
      <c r="D8065" t="b">
        <f>IF(C8065=1,'Data Transformation'!$G$3+0.5*'Data Transformation'!$W$25,IF(C8066=1,D8066-'Data Transformation'!$W$25,FALSE))</f>
        <v>0</v>
      </c>
      <c r="E8065" t="str">
        <f t="array" ref="E8065">IF(ISLOGICAL(D8065),"",FREQUENCY(IF('Data Transformation'!$B$425:$B$8425='Bin Analysis'!$B8043,'Data Transformation'!$G$425:$G$8425),D8065))</f>
        <v/>
      </c>
      <c r="F8065" t="str">
        <f t="shared" si="1005"/>
        <v/>
      </c>
      <c r="G8065">
        <f>Weighting!$H$25</f>
        <v>0</v>
      </c>
      <c r="H8065">
        <f t="array" ref="H8065">FREQUENCY(IF('Data Transformation'!$B$4:$B$8425=B8043,'Data Transformation'!$G$4:$G$8425),'Bin Analysis'!$B8065)</f>
        <v>2073</v>
      </c>
      <c r="I8065">
        <f t="shared" si="1006"/>
        <v>0</v>
      </c>
      <c r="J8065">
        <f t="shared" si="1007"/>
        <v>0</v>
      </c>
      <c r="K8065">
        <f>J8065*Weighting!$W$25</f>
        <v>0</v>
      </c>
      <c r="M8065" s="14"/>
    </row>
    <row r="8066" spans="1:25" x14ac:dyDescent="0.25">
      <c r="O8066"/>
      <c r="P8066"/>
      <c r="Q8066"/>
      <c r="R8066"/>
    </row>
    <row r="8067" spans="1:25" ht="23.25" x14ac:dyDescent="0.35">
      <c r="A8067" s="21" t="s">
        <v>0</v>
      </c>
      <c r="B8067" s="21" t="str">
        <f>IFERROR(VLOOKUP(C8067,'Data Transformation'!$L$6:$M$426,2,FALSE),"")</f>
        <v/>
      </c>
      <c r="C8067" s="21">
        <f>C8043+1</f>
        <v>336</v>
      </c>
      <c r="D8067" s="21"/>
      <c r="E8067" s="21"/>
      <c r="F8067" s="21"/>
      <c r="G8067" s="21"/>
      <c r="H8067" s="22"/>
      <c r="I8067" s="22"/>
      <c r="J8067" s="22"/>
      <c r="K8067" s="21"/>
      <c r="L8067" s="21" t="str">
        <f>B8067</f>
        <v/>
      </c>
      <c r="M8067" s="23" t="e">
        <f>INDEX('Data Transformation'!$O$4:$O$424,MATCH($B8067,'Data Transformation'!$M$4:$M$424,0),MATCH($M$2,'Data Transformation'!$O$3,0))</f>
        <v>#N/A</v>
      </c>
      <c r="N8067" s="27" t="e">
        <f>IF('Input and Summary Results'!$J$16="minimum",'Bin Analysis'!X8068/(M8067-1),'Bin Analysis'!Y8067/('Bin Analysis'!M8067-1))</f>
        <v>#N/A</v>
      </c>
      <c r="O8067" s="27" t="e">
        <f>IF(M8067=FALSE,NA(),(VLOOKUP(1,C8070:K8089,4,FALSE))/(M8067-1))</f>
        <v>#N/A</v>
      </c>
      <c r="P8067" s="27" t="e">
        <f>IF(M8067=FALSE,NA(),SUM(J8070:J8089)/Weighting!$S$5)</f>
        <v>#N/A</v>
      </c>
      <c r="Q8067" s="27" t="e">
        <f>IF(M8067=FALSE,NA(),SUM(K8070:K8089)/Weighting!$S$6)</f>
        <v>#N/A</v>
      </c>
      <c r="R8067" s="27" t="e">
        <f>IF(M8067=FALSE,NA(),(VLOOKUP(1,G8070:K8089,3,FALSE))/(M8067-1))</f>
        <v>#N/A</v>
      </c>
      <c r="S8067" s="22" t="e">
        <f>IF(M8067=FALSE,NA(),IF(SUM(J8070:J8089)=2,"yes","no"))</f>
        <v>#N/A</v>
      </c>
      <c r="X8067" s="2" cm="2">
        <f t="array" ref="X8067:X8068">FREQUENCY(IF('Data Transformation'!$B$425:$B$6424='Bin Analysis'!L8067,'Data Transformation'!$G$425:$G$6424),'Data Transformation'!$U$11)</f>
        <v>0</v>
      </c>
      <c r="Y8067" s="2" cm="2">
        <f t="array" ref="Y8067:Y8068">FREQUENCY(IF('Data Transformation'!$B$425:$B$6424='Bin Analysis'!L8067,'Data Transformation'!$G$425:$G$6424),'Data Transformation'!$U$12)</f>
        <v>0</v>
      </c>
    </row>
    <row r="8068" spans="1:25" x14ac:dyDescent="0.25">
      <c r="A8068" s="14" t="s">
        <v>67</v>
      </c>
      <c r="B8068" t="s">
        <v>47</v>
      </c>
      <c r="C8068" t="s">
        <v>5</v>
      </c>
      <c r="D8068" t="s">
        <v>100</v>
      </c>
      <c r="E8068" t="s">
        <v>101</v>
      </c>
      <c r="F8068" t="s">
        <v>102</v>
      </c>
      <c r="G8068" t="s">
        <v>70</v>
      </c>
      <c r="H8068" t="s">
        <v>31</v>
      </c>
      <c r="I8068" t="s">
        <v>32</v>
      </c>
      <c r="J8068" t="s">
        <v>46</v>
      </c>
      <c r="K8068" s="14" t="s">
        <v>45</v>
      </c>
      <c r="M8068" s="14"/>
      <c r="X8068" s="2">
        <v>0</v>
      </c>
      <c r="Y8068" s="2">
        <v>0</v>
      </c>
    </row>
    <row r="8069" spans="1:25" x14ac:dyDescent="0.25">
      <c r="A8069" s="32"/>
      <c r="D8069" t="b">
        <f>IF(C8069=1,'Data Transformation'!$G$3+0.5*'Data Transformation'!$W$25,IF(C8070=1,D8070-'Data Transformation'!$W$25,FALSE))</f>
        <v>0</v>
      </c>
      <c r="E8069" t="str">
        <f t="array" ref="E8069">IF(ISLOGICAL(D8069),"",FREQUENCY(IF('Data Transformation'!$B$425:$B$8425='Bin Analysis'!$B8067,'Data Transformation'!$G$425:$G$8425),D8069))</f>
        <v/>
      </c>
      <c r="F8069" t="str">
        <f>IF(ISLOGICAL(D8069),"",E8069-E8068)</f>
        <v/>
      </c>
      <c r="M8069" s="14"/>
    </row>
    <row r="8070" spans="1:25" x14ac:dyDescent="0.25">
      <c r="A8070" s="32">
        <f>IF(Weighting!$P$6&gt;0,B8070,"")</f>
        <v>0.32100000000000001</v>
      </c>
      <c r="B8070">
        <f>Weighting!$C$6</f>
        <v>0.32100000000000001</v>
      </c>
      <c r="C8070">
        <f>Weighting!$F$6</f>
        <v>0</v>
      </c>
      <c r="D8070" t="b">
        <f>IF(C8070=1,'Data Transformation'!$G$3+0.5*'Data Transformation'!$W$25,IF(C8071=1,D8071-'Data Transformation'!$W$25,FALSE))</f>
        <v>0</v>
      </c>
      <c r="E8070" t="str">
        <f t="array" ref="E8070">IF(ISLOGICAL(D8070),"",FREQUENCY(IF('Data Transformation'!$B$425:$B$8425='Bin Analysis'!$B8067,'Data Transformation'!$G$425:$G$8425),D8070))</f>
        <v/>
      </c>
      <c r="F8070" t="str">
        <f>IF(ISLOGICAL(D8070),"",E8070-E8069)</f>
        <v/>
      </c>
      <c r="G8070">
        <f>Weighting!$H$6</f>
        <v>1</v>
      </c>
      <c r="H8070">
        <f t="array" ref="H8070">FREQUENCY(IF('Data Transformation'!$B$4:$B$8425=B8067,'Data Transformation'!$G$4:$G$8425),'Bin Analysis'!$B8070)</f>
        <v>2073</v>
      </c>
      <c r="I8070">
        <f>H8070-H8069</f>
        <v>2073</v>
      </c>
      <c r="J8070">
        <f>IF(I8070=0,0,1)</f>
        <v>1</v>
      </c>
      <c r="K8070">
        <f>J8070*Weighting!$W$6</f>
        <v>1</v>
      </c>
      <c r="M8070" s="14"/>
    </row>
    <row r="8071" spans="1:25" x14ac:dyDescent="0.25">
      <c r="A8071" s="32">
        <f>IF(Weighting!$P$7&gt;0,B8071,"")</f>
        <v>0.45200000000000001</v>
      </c>
      <c r="B8071">
        <f>Weighting!$C$7</f>
        <v>0.45200000000000001</v>
      </c>
      <c r="C8071">
        <f>Weighting!$F$7</f>
        <v>0</v>
      </c>
      <c r="D8071" t="b">
        <f>IF(C8071=1,'Data Transformation'!$G$3+0.5*'Data Transformation'!$W$25,IF(C8072=1,D8072-'Data Transformation'!$W$25,FALSE))</f>
        <v>0</v>
      </c>
      <c r="E8071" t="str">
        <f t="array" ref="E8071">IF(ISLOGICAL(D8071),"",FREQUENCY(IF('Data Transformation'!$B$425:$B$8425='Bin Analysis'!$B8067,'Data Transformation'!$G$425:$G$8425),D8071))</f>
        <v/>
      </c>
      <c r="F8071" t="str">
        <f t="shared" ref="F8071:F8089" si="1008">IF(ISLOGICAL(D8071),"",E8071-E8070)</f>
        <v/>
      </c>
      <c r="G8071">
        <f>Weighting!$H$7</f>
        <v>0</v>
      </c>
      <c r="H8071">
        <f t="array" ref="H8071">FREQUENCY(IF('Data Transformation'!$B$4:$B$8425=B8067,'Data Transformation'!$G$4:$G$8425),'Bin Analysis'!$B8071)</f>
        <v>2073</v>
      </c>
      <c r="I8071">
        <f t="shared" ref="I8071:I8089" si="1009">H8071-H8070</f>
        <v>0</v>
      </c>
      <c r="J8071">
        <f>IF(I8071=0,0,1)</f>
        <v>0</v>
      </c>
      <c r="K8071">
        <f>J8071*Weighting!$W$7</f>
        <v>0</v>
      </c>
      <c r="M8071" s="14"/>
    </row>
    <row r="8072" spans="1:25" x14ac:dyDescent="0.25">
      <c r="A8072" s="32">
        <f>IF(Weighting!$P$8&gt;0,B8072,"")</f>
        <v>0.58299999999999996</v>
      </c>
      <c r="B8072">
        <f>Weighting!$C$8</f>
        <v>0.58299999999999996</v>
      </c>
      <c r="C8072">
        <f>Weighting!$F$8</f>
        <v>0</v>
      </c>
      <c r="D8072" t="b">
        <f>IF(C8072=1,'Data Transformation'!$G$3+0.5*'Data Transformation'!$W$25,IF(C8073=1,D8073-'Data Transformation'!$W$25,FALSE))</f>
        <v>0</v>
      </c>
      <c r="E8072" t="str">
        <f t="array" ref="E8072">IF(ISLOGICAL(D8072),"",FREQUENCY(IF('Data Transformation'!$B$425:$B$8425='Bin Analysis'!$B8067,'Data Transformation'!$G$425:$G$8425),D8072))</f>
        <v/>
      </c>
      <c r="F8072" t="str">
        <f t="shared" si="1008"/>
        <v/>
      </c>
      <c r="G8072">
        <f>Weighting!$H$8</f>
        <v>0</v>
      </c>
      <c r="H8072">
        <f t="array" ref="H8072">FREQUENCY(IF('Data Transformation'!$B$4:$B$8425=B8067,'Data Transformation'!$G$4:$G$8425),'Bin Analysis'!$B8072)</f>
        <v>2073</v>
      </c>
      <c r="I8072">
        <f t="shared" si="1009"/>
        <v>0</v>
      </c>
      <c r="J8072">
        <f t="shared" ref="J8072:J8089" si="1010">IF(I8072=0,0,1)</f>
        <v>0</v>
      </c>
      <c r="K8072">
        <f>J8072*Weighting!$W$8</f>
        <v>0</v>
      </c>
      <c r="M8072" s="14"/>
    </row>
    <row r="8073" spans="1:25" x14ac:dyDescent="0.25">
      <c r="A8073" s="32">
        <f>IF(Weighting!$P$9&gt;0,B8073,"")</f>
        <v>0.71399999999999997</v>
      </c>
      <c r="B8073" s="50">
        <f>Weighting!$C$9</f>
        <v>0.71399999999999997</v>
      </c>
      <c r="C8073">
        <f>Weighting!$F$9</f>
        <v>0</v>
      </c>
      <c r="D8073" t="b">
        <f>IF(C8073=1,'Data Transformation'!$G$3+0.5*'Data Transformation'!$W$25,IF(C8074=1,D8074-'Data Transformation'!$W$25,FALSE))</f>
        <v>0</v>
      </c>
      <c r="E8073" t="str">
        <f t="array" ref="E8073">IF(ISLOGICAL(D8073),"",FREQUENCY(IF('Data Transformation'!$B$425:$B$8425='Bin Analysis'!$B8067,'Data Transformation'!$G$425:$G$8425),D8073))</f>
        <v/>
      </c>
      <c r="F8073" t="str">
        <f t="shared" si="1008"/>
        <v/>
      </c>
      <c r="G8073">
        <f>Weighting!$H$9</f>
        <v>0</v>
      </c>
      <c r="H8073">
        <f t="array" ref="H8073">FREQUENCY(IF('Data Transformation'!$B$4:$B$8425=B8067,'Data Transformation'!$G$4:$G$8425),'Bin Analysis'!$B8073)</f>
        <v>2073</v>
      </c>
      <c r="I8073">
        <f t="shared" si="1009"/>
        <v>0</v>
      </c>
      <c r="J8073">
        <f t="shared" si="1010"/>
        <v>0</v>
      </c>
      <c r="K8073">
        <f>J8073*Weighting!$W$9</f>
        <v>0</v>
      </c>
      <c r="M8073" s="14"/>
    </row>
    <row r="8074" spans="1:25" x14ac:dyDescent="0.25">
      <c r="A8074" s="32">
        <f>IF(Weighting!$P$10&gt;0,B8074,"")</f>
        <v>0.84499999999999997</v>
      </c>
      <c r="B8074">
        <f>Weighting!$C$10</f>
        <v>0.84499999999999997</v>
      </c>
      <c r="C8074">
        <f>Weighting!$F$10</f>
        <v>0</v>
      </c>
      <c r="D8074" t="b">
        <f>IF(C8074=1,'Data Transformation'!$G$3+0.5*'Data Transformation'!$W$25,IF(C8075=1,D8075-'Data Transformation'!$W$25,FALSE))</f>
        <v>0</v>
      </c>
      <c r="E8074" t="str">
        <f t="array" ref="E8074">IF(ISLOGICAL(D8074),"",FREQUENCY(IF('Data Transformation'!$B$425:$B$8425='Bin Analysis'!$B8067,'Data Transformation'!$G$425:$G$8425),D8074))</f>
        <v/>
      </c>
      <c r="F8074" t="str">
        <f t="shared" si="1008"/>
        <v/>
      </c>
      <c r="G8074">
        <f>Weighting!$H$10</f>
        <v>0</v>
      </c>
      <c r="H8074">
        <f t="array" ref="H8074">FREQUENCY(IF('Data Transformation'!$B$4:$B$8425=B8067,'Data Transformation'!$G$4:$G$8425),'Bin Analysis'!$B8074)</f>
        <v>2073</v>
      </c>
      <c r="I8074">
        <f t="shared" si="1009"/>
        <v>0</v>
      </c>
      <c r="J8074">
        <f t="shared" si="1010"/>
        <v>0</v>
      </c>
      <c r="K8074">
        <f>J8074*Weighting!$W$10</f>
        <v>0</v>
      </c>
      <c r="M8074" s="14"/>
    </row>
    <row r="8075" spans="1:25" x14ac:dyDescent="0.25">
      <c r="A8075" s="32">
        <f>IF(Weighting!$P$11&gt;0,B8075,"")</f>
        <v>0.97599999999999998</v>
      </c>
      <c r="B8075">
        <f>Weighting!$C$11</f>
        <v>0.97599999999999998</v>
      </c>
      <c r="C8075">
        <f>Weighting!$F$11</f>
        <v>0</v>
      </c>
      <c r="D8075">
        <f>IF(C8075=1,'Data Transformation'!$G$3+0.5*'Data Transformation'!$W$25,IF(C8076=1,D8076-'Data Transformation'!$W$25,FALSE))</f>
        <v>0.86899999999999999</v>
      </c>
      <c r="E8075">
        <f t="array" ref="E8075">IF(ISLOGICAL(D8075),"",FREQUENCY(IF('Data Transformation'!$B$425:$B$8425='Bin Analysis'!$B8067,'Data Transformation'!$G$425:$G$8425),D8075))</f>
        <v>2001</v>
      </c>
      <c r="F8075" t="e">
        <f t="shared" si="1008"/>
        <v>#VALUE!</v>
      </c>
      <c r="G8075">
        <f>Weighting!$H$11</f>
        <v>0</v>
      </c>
      <c r="H8075">
        <f t="array" ref="H8075">FREQUENCY(IF('Data Transformation'!$B$4:$B$8425=B8067,'Data Transformation'!$G$4:$G$8425),'Bin Analysis'!$B8075)</f>
        <v>2073</v>
      </c>
      <c r="I8075">
        <f t="shared" si="1009"/>
        <v>0</v>
      </c>
      <c r="J8075">
        <f t="shared" si="1010"/>
        <v>0</v>
      </c>
      <c r="K8075">
        <f>J8075*Weighting!$W$11</f>
        <v>0</v>
      </c>
      <c r="M8075" s="14"/>
    </row>
    <row r="8076" spans="1:25" x14ac:dyDescent="0.25">
      <c r="A8076" s="32">
        <f>IF(Weighting!$P$12&gt;0,B8076,"")</f>
        <v>1.107</v>
      </c>
      <c r="B8076">
        <f>Weighting!$C$12</f>
        <v>1.107</v>
      </c>
      <c r="C8076">
        <f>Weighting!$F$12</f>
        <v>1</v>
      </c>
      <c r="D8076">
        <f>IF(C8076=1,'Data Transformation'!$G$3+0.5*'Data Transformation'!$W$25,IF(C8077=1,D8077-'Data Transformation'!$W$25,FALSE))</f>
        <v>1.131</v>
      </c>
      <c r="E8076">
        <f t="array" ref="E8076">IF(ISLOGICAL(D8076),"",FREQUENCY(IF('Data Transformation'!$B$425:$B$8425='Bin Analysis'!$B8067,'Data Transformation'!$G$425:$G$8425),D8076))</f>
        <v>2001</v>
      </c>
      <c r="F8076">
        <f t="shared" si="1008"/>
        <v>0</v>
      </c>
      <c r="G8076">
        <f>Weighting!$H$12</f>
        <v>0</v>
      </c>
      <c r="H8076">
        <f t="array" ref="H8076">FREQUENCY(IF('Data Transformation'!$B$4:$B$8425=B8067,'Data Transformation'!$G$4:$G$8425),'Bin Analysis'!$B8076)</f>
        <v>2073</v>
      </c>
      <c r="I8076">
        <f t="shared" si="1009"/>
        <v>0</v>
      </c>
      <c r="J8076">
        <f t="shared" si="1010"/>
        <v>0</v>
      </c>
      <c r="K8076">
        <f>J8076*Weighting!$W$12</f>
        <v>0</v>
      </c>
      <c r="M8076" s="14"/>
    </row>
    <row r="8077" spans="1:25" x14ac:dyDescent="0.25">
      <c r="A8077" s="32">
        <f>IF(Weighting!$P$13&gt;0,B8077,"")</f>
        <v>1.238</v>
      </c>
      <c r="B8077">
        <f>Weighting!$C$13</f>
        <v>1.238</v>
      </c>
      <c r="C8077">
        <f>Weighting!$F$13</f>
        <v>0</v>
      </c>
      <c r="D8077" t="b">
        <f>IF(C8077=1,'Data Transformation'!$G$3+0.5*'Data Transformation'!$W$25,IF(C8078=1,D8078-'Data Transformation'!$W$25,FALSE))</f>
        <v>0</v>
      </c>
      <c r="E8077" t="str">
        <f t="array" ref="E8077">IF(ISLOGICAL(D8077),"",FREQUENCY(IF('Data Transformation'!$B$425:$B$8425='Bin Analysis'!$B8067,'Data Transformation'!$G$425:$G$8425),D8077))</f>
        <v/>
      </c>
      <c r="F8077" t="str">
        <f t="shared" si="1008"/>
        <v/>
      </c>
      <c r="G8077">
        <f>Weighting!$H$13</f>
        <v>0</v>
      </c>
      <c r="H8077">
        <f t="array" ref="H8077">FREQUENCY(IF('Data Transformation'!$B$4:$B$8425=B8067,'Data Transformation'!$G$4:$G$8425),'Bin Analysis'!$B8077)</f>
        <v>2073</v>
      </c>
      <c r="I8077">
        <f t="shared" si="1009"/>
        <v>0</v>
      </c>
      <c r="J8077">
        <f t="shared" si="1010"/>
        <v>0</v>
      </c>
      <c r="K8077">
        <f>J8077*Weighting!$W$13</f>
        <v>0</v>
      </c>
      <c r="M8077" s="14"/>
    </row>
    <row r="8078" spans="1:25" x14ac:dyDescent="0.25">
      <c r="A8078" s="32">
        <f>IF(Weighting!$P$14&gt;0,B8078,"")</f>
        <v>1.369</v>
      </c>
      <c r="B8078">
        <f>Weighting!$C$14</f>
        <v>1.369</v>
      </c>
      <c r="C8078">
        <f>Weighting!$F$14</f>
        <v>0</v>
      </c>
      <c r="D8078" t="b">
        <f>IF(C8078=1,'Data Transformation'!$G$3+0.5*'Data Transformation'!$W$25,IF(C8079=1,D8079-'Data Transformation'!$W$25,FALSE))</f>
        <v>0</v>
      </c>
      <c r="E8078" t="str">
        <f t="array" ref="E8078">IF(ISLOGICAL(D8078),"",FREQUENCY(IF('Data Transformation'!$B$425:$B$8425='Bin Analysis'!$B8067,'Data Transformation'!$G$425:$G$8425),D8078))</f>
        <v/>
      </c>
      <c r="F8078" t="str">
        <f t="shared" si="1008"/>
        <v/>
      </c>
      <c r="G8078">
        <f>Weighting!$H$14</f>
        <v>0</v>
      </c>
      <c r="H8078">
        <f t="array" ref="H8078">FREQUENCY(IF('Data Transformation'!$B$4:$B$8425=B8067,'Data Transformation'!$G$4:$G$8425),'Bin Analysis'!$B8078)</f>
        <v>2073</v>
      </c>
      <c r="I8078">
        <f t="shared" si="1009"/>
        <v>0</v>
      </c>
      <c r="J8078">
        <f t="shared" si="1010"/>
        <v>0</v>
      </c>
      <c r="K8078">
        <f>J8078*Weighting!$W$14</f>
        <v>0</v>
      </c>
      <c r="M8078" s="14"/>
    </row>
    <row r="8079" spans="1:25" x14ac:dyDescent="0.25">
      <c r="A8079" s="32">
        <f>IF(Weighting!$P$15&gt;0,B8079,"")</f>
        <v>1.5000009999999999</v>
      </c>
      <c r="B8079">
        <f>Weighting!$C$15</f>
        <v>1.5000009999999999</v>
      </c>
      <c r="C8079">
        <f>Weighting!$F$15</f>
        <v>0</v>
      </c>
      <c r="D8079" t="b">
        <f>IF(C8079=1,'Data Transformation'!$G$3+0.5*'Data Transformation'!$W$25,IF(C8080=1,D8080-'Data Transformation'!$W$25,FALSE))</f>
        <v>0</v>
      </c>
      <c r="E8079" t="str">
        <f t="array" ref="E8079">IF(ISLOGICAL(D8079),"",FREQUENCY(IF('Data Transformation'!$B$425:$B$8425='Bin Analysis'!$B8067,'Data Transformation'!$G$425:$G$8425),D8079))</f>
        <v/>
      </c>
      <c r="F8079" t="str">
        <f t="shared" si="1008"/>
        <v/>
      </c>
      <c r="G8079">
        <f>Weighting!$H$15</f>
        <v>0</v>
      </c>
      <c r="H8079">
        <f t="array" ref="H8079">FREQUENCY(IF('Data Transformation'!$B$4:$B$8425=B8067,'Data Transformation'!$G$4:$G$8425),'Bin Analysis'!$B8079)</f>
        <v>2073</v>
      </c>
      <c r="I8079">
        <f t="shared" si="1009"/>
        <v>0</v>
      </c>
      <c r="J8079">
        <f t="shared" si="1010"/>
        <v>0</v>
      </c>
      <c r="K8079">
        <f>J8079*Weighting!$W$15</f>
        <v>0</v>
      </c>
      <c r="M8079" s="14"/>
    </row>
    <row r="8080" spans="1:25" x14ac:dyDescent="0.25">
      <c r="A8080" s="32" t="str">
        <f>IF(Weighting!$P$16&gt;0,B8080,"")</f>
        <v/>
      </c>
      <c r="B8080">
        <f>Weighting!$C$16</f>
        <v>1.631</v>
      </c>
      <c r="C8080">
        <f>Weighting!$F$16</f>
        <v>0</v>
      </c>
      <c r="D8080" t="b">
        <f>IF(C8080=1,'Data Transformation'!$G$3+0.5*'Data Transformation'!$W$25,IF(C8081=1,D8081-'Data Transformation'!$W$25,FALSE))</f>
        <v>0</v>
      </c>
      <c r="E8080" t="str">
        <f t="array" ref="E8080">IF(ISLOGICAL(D8080),"",FREQUENCY(IF('Data Transformation'!$B$425:$B$8425='Bin Analysis'!$B8067,'Data Transformation'!$G$425:$G$8425),D8080))</f>
        <v/>
      </c>
      <c r="F8080" t="str">
        <f t="shared" si="1008"/>
        <v/>
      </c>
      <c r="G8080">
        <f>Weighting!$H$16</f>
        <v>0</v>
      </c>
      <c r="H8080">
        <f t="array" ref="H8080">FREQUENCY(IF('Data Transformation'!$B$4:$B$8425=B8067,'Data Transformation'!$G$4:$G$8425),'Bin Analysis'!$B8080)</f>
        <v>2073</v>
      </c>
      <c r="I8080">
        <f t="shared" si="1009"/>
        <v>0</v>
      </c>
      <c r="J8080">
        <f t="shared" si="1010"/>
        <v>0</v>
      </c>
      <c r="K8080">
        <f>J8080*Weighting!$W$16</f>
        <v>0</v>
      </c>
      <c r="M8080" s="14"/>
    </row>
    <row r="8081" spans="1:25" x14ac:dyDescent="0.25">
      <c r="A8081" s="32" t="str">
        <f>IF(Weighting!$P$17&gt;0,B8081,"")</f>
        <v/>
      </c>
      <c r="B8081">
        <f>Weighting!$C$17</f>
        <v>1.762</v>
      </c>
      <c r="C8081">
        <f>Weighting!$F$17</f>
        <v>0</v>
      </c>
      <c r="D8081" t="b">
        <f>IF(C8081=1,'Data Transformation'!$G$3+0.5*'Data Transformation'!$W$25,IF(C8082=1,D8082-'Data Transformation'!$W$25,FALSE))</f>
        <v>0</v>
      </c>
      <c r="E8081" t="str">
        <f t="array" ref="E8081">IF(ISLOGICAL(D8081),"",FREQUENCY(IF('Data Transformation'!$B$425:$B$8425='Bin Analysis'!$B8067,'Data Transformation'!$G$425:$G$8425),D8081))</f>
        <v/>
      </c>
      <c r="F8081" t="str">
        <f t="shared" si="1008"/>
        <v/>
      </c>
      <c r="G8081">
        <f>Weighting!$H$17</f>
        <v>0</v>
      </c>
      <c r="H8081">
        <f t="array" ref="H8081">FREQUENCY(IF('Data Transformation'!$B$4:$B$8425=B8067,'Data Transformation'!$G$4:$G$8425),'Bin Analysis'!$B8081)</f>
        <v>2073</v>
      </c>
      <c r="I8081">
        <f t="shared" si="1009"/>
        <v>0</v>
      </c>
      <c r="J8081">
        <f t="shared" si="1010"/>
        <v>0</v>
      </c>
      <c r="K8081">
        <f>J8081*Weighting!$W$17</f>
        <v>0</v>
      </c>
      <c r="M8081" s="14"/>
    </row>
    <row r="8082" spans="1:25" x14ac:dyDescent="0.25">
      <c r="A8082" s="32" t="str">
        <f>IF(Weighting!$P$18&gt;0,B8082,"")</f>
        <v/>
      </c>
      <c r="B8082">
        <f>Weighting!$C$18</f>
        <v>1.893</v>
      </c>
      <c r="C8082">
        <f>Weighting!$F$18</f>
        <v>0</v>
      </c>
      <c r="D8082" t="b">
        <f>IF(C8082=1,'Data Transformation'!$G$3+0.5*'Data Transformation'!$W$25,IF(C8083=1,D8083-'Data Transformation'!$W$25,FALSE))</f>
        <v>0</v>
      </c>
      <c r="E8082" t="str">
        <f t="array" ref="E8082">IF(ISLOGICAL(D8082),"",FREQUENCY(IF('Data Transformation'!$B$425:$B$8425='Bin Analysis'!$B8067,'Data Transformation'!$G$425:$G$8425),D8082))</f>
        <v/>
      </c>
      <c r="F8082" t="str">
        <f t="shared" si="1008"/>
        <v/>
      </c>
      <c r="G8082">
        <f>Weighting!$H$18</f>
        <v>0</v>
      </c>
      <c r="H8082">
        <f t="array" ref="H8082">FREQUENCY(IF('Data Transformation'!$B$4:$B$8425=B8067,'Data Transformation'!$G$4:$G$8425),'Bin Analysis'!$B8082)</f>
        <v>2073</v>
      </c>
      <c r="I8082">
        <f t="shared" si="1009"/>
        <v>0</v>
      </c>
      <c r="J8082">
        <f t="shared" si="1010"/>
        <v>0</v>
      </c>
      <c r="K8082">
        <f>J8082*Weighting!$W$18</f>
        <v>0</v>
      </c>
      <c r="M8082" s="14"/>
    </row>
    <row r="8083" spans="1:25" x14ac:dyDescent="0.25">
      <c r="A8083" s="32" t="str">
        <f>IF(Weighting!$P$19&gt;0,B8083,"")</f>
        <v/>
      </c>
      <c r="B8083">
        <f>Weighting!$C$19</f>
        <v>2.024</v>
      </c>
      <c r="C8083">
        <f>Weighting!$F$19</f>
        <v>0</v>
      </c>
      <c r="D8083" t="b">
        <f>IF(C8083=1,'Data Transformation'!$G$3+0.5*'Data Transformation'!$W$25,IF(C8084=1,D8084-'Data Transformation'!$W$25,FALSE))</f>
        <v>0</v>
      </c>
      <c r="E8083" t="str">
        <f t="array" ref="E8083">IF(ISLOGICAL(D8083),"",FREQUENCY(IF('Data Transformation'!$B$425:$B$8425='Bin Analysis'!$B8067,'Data Transformation'!$G$425:$G$8425),D8083))</f>
        <v/>
      </c>
      <c r="F8083" t="str">
        <f t="shared" si="1008"/>
        <v/>
      </c>
      <c r="G8083">
        <f>Weighting!$H$19</f>
        <v>0</v>
      </c>
      <c r="H8083">
        <f t="array" ref="H8083">FREQUENCY(IF('Data Transformation'!$B$4:$B$8425=B8067,'Data Transformation'!$G$4:$G$8425),'Bin Analysis'!$B8083)</f>
        <v>2073</v>
      </c>
      <c r="I8083">
        <f t="shared" si="1009"/>
        <v>0</v>
      </c>
      <c r="J8083">
        <f t="shared" si="1010"/>
        <v>0</v>
      </c>
      <c r="K8083">
        <f>J8083*Weighting!$W$19</f>
        <v>0</v>
      </c>
      <c r="M8083" s="14"/>
    </row>
    <row r="8084" spans="1:25" x14ac:dyDescent="0.25">
      <c r="A8084" s="32" t="str">
        <f>IF(Weighting!$P$20&gt;0,B8084,"")</f>
        <v/>
      </c>
      <c r="B8084">
        <f>Weighting!$C$20</f>
        <v>2.1550000000000002</v>
      </c>
      <c r="C8084">
        <f>Weighting!$F$20</f>
        <v>0</v>
      </c>
      <c r="D8084" t="b">
        <f>IF(C8084=1,'Data Transformation'!$G$3+0.5*'Data Transformation'!$W$25,IF(C8085=1,D8085-'Data Transformation'!$W$25,FALSE))</f>
        <v>0</v>
      </c>
      <c r="E8084" t="str">
        <f t="array" ref="E8084">IF(ISLOGICAL(D8084),"",FREQUENCY(IF('Data Transformation'!$B$425:$B$8425='Bin Analysis'!$B8067,'Data Transformation'!$G$425:$G$8425),D8084))</f>
        <v/>
      </c>
      <c r="F8084" t="str">
        <f t="shared" si="1008"/>
        <v/>
      </c>
      <c r="G8084">
        <f>Weighting!$H$20</f>
        <v>0</v>
      </c>
      <c r="H8084">
        <f t="array" ref="H8084">FREQUENCY(IF('Data Transformation'!$B$4:$B$8425=B8067,'Data Transformation'!$G$4:$G$8425),'Bin Analysis'!$B8084)</f>
        <v>2073</v>
      </c>
      <c r="I8084">
        <f t="shared" si="1009"/>
        <v>0</v>
      </c>
      <c r="J8084">
        <f t="shared" si="1010"/>
        <v>0</v>
      </c>
      <c r="K8084">
        <f>J8084*Weighting!$W$20</f>
        <v>0</v>
      </c>
      <c r="M8084" s="14"/>
    </row>
    <row r="8085" spans="1:25" x14ac:dyDescent="0.25">
      <c r="A8085" s="32" t="str">
        <f>IF(Weighting!$P$21&gt;0,B8085,"")</f>
        <v/>
      </c>
      <c r="B8085">
        <f>Weighting!$C$21</f>
        <v>2.2860000000000005</v>
      </c>
      <c r="C8085">
        <f>Weighting!$F$21</f>
        <v>0</v>
      </c>
      <c r="D8085" t="b">
        <f>IF(C8085=1,'Data Transformation'!$G$3+0.5*'Data Transformation'!$W$25,IF(C8086=1,D8086-'Data Transformation'!$W$25,FALSE))</f>
        <v>0</v>
      </c>
      <c r="E8085" t="str">
        <f t="array" ref="E8085">IF(ISLOGICAL(D8085),"",FREQUENCY(IF('Data Transformation'!$B$425:$B$8425='Bin Analysis'!$B8067,'Data Transformation'!$G$425:$G$8425),D8085))</f>
        <v/>
      </c>
      <c r="F8085" t="str">
        <f t="shared" si="1008"/>
        <v/>
      </c>
      <c r="G8085">
        <f>Weighting!$H$21</f>
        <v>0</v>
      </c>
      <c r="H8085">
        <f t="array" ref="H8085">FREQUENCY(IF('Data Transformation'!$B$4:$B$8425=B8067,'Data Transformation'!$G$4:$G$8425),'Bin Analysis'!$B8085)</f>
        <v>2073</v>
      </c>
      <c r="I8085">
        <f t="shared" si="1009"/>
        <v>0</v>
      </c>
      <c r="J8085">
        <f t="shared" si="1010"/>
        <v>0</v>
      </c>
      <c r="K8085">
        <f>J8085*Weighting!$W$21</f>
        <v>0</v>
      </c>
      <c r="M8085" s="14"/>
    </row>
    <row r="8086" spans="1:25" x14ac:dyDescent="0.25">
      <c r="A8086" s="32" t="str">
        <f>IF(Weighting!$P$22&gt;0,B8086,"")</f>
        <v/>
      </c>
      <c r="B8086">
        <f>Weighting!$C$22</f>
        <v>2.4170000000000007</v>
      </c>
      <c r="C8086">
        <f>Weighting!$F$22</f>
        <v>0</v>
      </c>
      <c r="D8086" t="b">
        <f>IF(C8086=1,'Data Transformation'!$G$3+0.5*'Data Transformation'!$W$25,IF(C8087=1,D8087-'Data Transformation'!$W$25,FALSE))</f>
        <v>0</v>
      </c>
      <c r="E8086" t="str">
        <f t="array" ref="E8086">IF(ISLOGICAL(D8086),"",FREQUENCY(IF('Data Transformation'!$B$425:$B$8425='Bin Analysis'!$B8067,'Data Transformation'!$G$425:$G$8425),D8086))</f>
        <v/>
      </c>
      <c r="F8086" t="str">
        <f t="shared" si="1008"/>
        <v/>
      </c>
      <c r="G8086">
        <f>Weighting!$H$22</f>
        <v>0</v>
      </c>
      <c r="H8086">
        <f t="array" ref="H8086">FREQUENCY(IF('Data Transformation'!$B$4:$B$8425=B8067,'Data Transformation'!$G$4:$G$8425),'Bin Analysis'!$B8086)</f>
        <v>2073</v>
      </c>
      <c r="I8086">
        <f t="shared" si="1009"/>
        <v>0</v>
      </c>
      <c r="J8086">
        <f t="shared" si="1010"/>
        <v>0</v>
      </c>
      <c r="K8086">
        <f>J8086*Weighting!$W$22</f>
        <v>0</v>
      </c>
      <c r="M8086" s="14"/>
    </row>
    <row r="8087" spans="1:25" x14ac:dyDescent="0.25">
      <c r="A8087" s="32" t="str">
        <f>IF(Weighting!$P$23&gt;0,B8087,"")</f>
        <v/>
      </c>
      <c r="B8087">
        <f>Weighting!$C$23</f>
        <v>2.5480000000000009</v>
      </c>
      <c r="C8087">
        <f>Weighting!$F$23</f>
        <v>0</v>
      </c>
      <c r="D8087" t="b">
        <f>IF(C8087=1,'Data Transformation'!$G$3+0.5*'Data Transformation'!$W$25,IF(C8088=1,D8088-'Data Transformation'!$W$25,FALSE))</f>
        <v>0</v>
      </c>
      <c r="E8087" t="str">
        <f t="array" ref="E8087">IF(ISLOGICAL(D8087),"",FREQUENCY(IF('Data Transformation'!$B$425:$B$8425='Bin Analysis'!$B8067,'Data Transformation'!$G$425:$G$8425),D8087))</f>
        <v/>
      </c>
      <c r="F8087" t="str">
        <f t="shared" si="1008"/>
        <v/>
      </c>
      <c r="G8087">
        <f>Weighting!$H$23</f>
        <v>0</v>
      </c>
      <c r="H8087">
        <f t="array" ref="H8087">FREQUENCY(IF('Data Transformation'!$B$4:$B$8425=B8067,'Data Transformation'!$G$4:$G$8425),'Bin Analysis'!$B8087)</f>
        <v>2073</v>
      </c>
      <c r="I8087">
        <f t="shared" si="1009"/>
        <v>0</v>
      </c>
      <c r="J8087">
        <f t="shared" si="1010"/>
        <v>0</v>
      </c>
      <c r="K8087">
        <f>J8087*Weighting!$W$23</f>
        <v>0</v>
      </c>
      <c r="M8087" s="14"/>
    </row>
    <row r="8088" spans="1:25" x14ac:dyDescent="0.25">
      <c r="A8088" s="32" t="str">
        <f>IF(Weighting!$P$24&gt;0,B8088,"")</f>
        <v/>
      </c>
      <c r="B8088">
        <f>Weighting!$C$24</f>
        <v>2.6790000000000012</v>
      </c>
      <c r="C8088">
        <f>Weighting!$F$24</f>
        <v>0</v>
      </c>
      <c r="D8088" t="b">
        <f>IF(C8088=1,'Data Transformation'!$G$3+0.5*'Data Transformation'!$W$25,IF(C8089=1,D8089-'Data Transformation'!$W$25,FALSE))</f>
        <v>0</v>
      </c>
      <c r="E8088" t="str">
        <f t="array" ref="E8088">IF(ISLOGICAL(D8088),"",FREQUENCY(IF('Data Transformation'!$B$425:$B$8425='Bin Analysis'!$B8067,'Data Transformation'!$G$425:$G$8425),D8088))</f>
        <v/>
      </c>
      <c r="F8088" t="str">
        <f t="shared" si="1008"/>
        <v/>
      </c>
      <c r="G8088">
        <f>Weighting!$H$24</f>
        <v>0</v>
      </c>
      <c r="H8088">
        <f t="array" ref="H8088">FREQUENCY(IF('Data Transformation'!$B$4:$B$8425=B8067,'Data Transformation'!$G$4:$G$8425),'Bin Analysis'!$B8088)</f>
        <v>2073</v>
      </c>
      <c r="I8088">
        <f t="shared" si="1009"/>
        <v>0</v>
      </c>
      <c r="J8088">
        <f t="shared" si="1010"/>
        <v>0</v>
      </c>
      <c r="K8088">
        <f>J8088*Weighting!$W$24</f>
        <v>0</v>
      </c>
      <c r="M8088" s="14"/>
    </row>
    <row r="8089" spans="1:25" x14ac:dyDescent="0.25">
      <c r="A8089" s="32" t="str">
        <f>IF(Weighting!$P$25&gt;0,B8089,"")</f>
        <v/>
      </c>
      <c r="B8089">
        <f>Weighting!$C$25</f>
        <v>2.8100000000000014</v>
      </c>
      <c r="C8089">
        <f>Weighting!$F$25</f>
        <v>0</v>
      </c>
      <c r="D8089" t="b">
        <f>IF(C8089=1,'Data Transformation'!$G$3+0.5*'Data Transformation'!$W$25,IF(C8090=1,D8090-'Data Transformation'!$W$25,FALSE))</f>
        <v>0</v>
      </c>
      <c r="E8089" t="str">
        <f t="array" ref="E8089">IF(ISLOGICAL(D8089),"",FREQUENCY(IF('Data Transformation'!$B$425:$B$8425='Bin Analysis'!$B8067,'Data Transformation'!$G$425:$G$8425),D8089))</f>
        <v/>
      </c>
      <c r="F8089" t="str">
        <f t="shared" si="1008"/>
        <v/>
      </c>
      <c r="G8089">
        <f>Weighting!$H$25</f>
        <v>0</v>
      </c>
      <c r="H8089">
        <f t="array" ref="H8089">FREQUENCY(IF('Data Transformation'!$B$4:$B$8425=B8067,'Data Transformation'!$G$4:$G$8425),'Bin Analysis'!$B8089)</f>
        <v>2073</v>
      </c>
      <c r="I8089">
        <f t="shared" si="1009"/>
        <v>0</v>
      </c>
      <c r="J8089">
        <f t="shared" si="1010"/>
        <v>0</v>
      </c>
      <c r="K8089">
        <f>J8089*Weighting!$W$25</f>
        <v>0</v>
      </c>
      <c r="M8089" s="14"/>
    </row>
    <row r="8090" spans="1:25" x14ac:dyDescent="0.25">
      <c r="O8090"/>
      <c r="P8090"/>
      <c r="Q8090"/>
      <c r="R8090"/>
    </row>
    <row r="8091" spans="1:25" ht="23.25" x14ac:dyDescent="0.35">
      <c r="A8091" s="21" t="s">
        <v>0</v>
      </c>
      <c r="B8091" s="21" t="str">
        <f>IFERROR(VLOOKUP(C8091,'Data Transformation'!$L$6:$M$426,2,FALSE),"")</f>
        <v/>
      </c>
      <c r="C8091" s="21">
        <f>C8067+1</f>
        <v>337</v>
      </c>
      <c r="D8091" s="21"/>
      <c r="E8091" s="21"/>
      <c r="F8091" s="21"/>
      <c r="G8091" s="21"/>
      <c r="H8091" s="22"/>
      <c r="I8091" s="22"/>
      <c r="J8091" s="22"/>
      <c r="K8091" s="21"/>
      <c r="L8091" s="21" t="str">
        <f>B8091</f>
        <v/>
      </c>
      <c r="M8091" s="23" t="e">
        <f>INDEX('Data Transformation'!$O$4:$O$424,MATCH($B8091,'Data Transformation'!$M$4:$M$424,0),MATCH($M$2,'Data Transformation'!$O$3,0))</f>
        <v>#N/A</v>
      </c>
      <c r="N8091" s="27" t="e">
        <f>IF('Input and Summary Results'!$J$16="minimum",'Bin Analysis'!X8092/(M8091-1),'Bin Analysis'!Y8091/('Bin Analysis'!M8091-1))</f>
        <v>#N/A</v>
      </c>
      <c r="O8091" s="27" t="e">
        <f>IF(M8091=FALSE,NA(),(VLOOKUP(1,C8094:K8113,4,FALSE))/(M8091-1))</f>
        <v>#N/A</v>
      </c>
      <c r="P8091" s="27" t="e">
        <f>IF(M8091=FALSE,NA(),SUM(J8094:J8113)/Weighting!$S$5)</f>
        <v>#N/A</v>
      </c>
      <c r="Q8091" s="27" t="e">
        <f>IF(M8091=FALSE,NA(),SUM(K8094:K8113)/Weighting!$S$6)</f>
        <v>#N/A</v>
      </c>
      <c r="R8091" s="27" t="e">
        <f>IF(M8091=FALSE,NA(),(VLOOKUP(1,G8094:K8113,3,FALSE))/(M8091-1))</f>
        <v>#N/A</v>
      </c>
      <c r="S8091" s="22" t="e">
        <f>IF(M8091=FALSE,NA(),IF(SUM(J8094:J8113)=2,"yes","no"))</f>
        <v>#N/A</v>
      </c>
      <c r="X8091" s="2" cm="2">
        <f t="array" ref="X8091:X8092">FREQUENCY(IF('Data Transformation'!$B$425:$B$6424='Bin Analysis'!L8091,'Data Transformation'!$G$425:$G$6424),'Data Transformation'!$U$11)</f>
        <v>0</v>
      </c>
      <c r="Y8091" s="2" cm="2">
        <f t="array" ref="Y8091:Y8092">FREQUENCY(IF('Data Transformation'!$B$425:$B$6424='Bin Analysis'!L8091,'Data Transformation'!$G$425:$G$6424),'Data Transformation'!$U$12)</f>
        <v>0</v>
      </c>
    </row>
    <row r="8092" spans="1:25" x14ac:dyDescent="0.25">
      <c r="A8092" s="14" t="s">
        <v>67</v>
      </c>
      <c r="B8092" t="s">
        <v>47</v>
      </c>
      <c r="C8092" t="s">
        <v>5</v>
      </c>
      <c r="D8092" t="s">
        <v>100</v>
      </c>
      <c r="E8092" t="s">
        <v>101</v>
      </c>
      <c r="F8092" t="s">
        <v>102</v>
      </c>
      <c r="G8092" t="s">
        <v>70</v>
      </c>
      <c r="H8092" t="s">
        <v>31</v>
      </c>
      <c r="I8092" t="s">
        <v>32</v>
      </c>
      <c r="J8092" t="s">
        <v>46</v>
      </c>
      <c r="K8092" s="14" t="s">
        <v>45</v>
      </c>
      <c r="M8092" s="14"/>
      <c r="X8092" s="2">
        <v>0</v>
      </c>
      <c r="Y8092" s="2">
        <v>0</v>
      </c>
    </row>
    <row r="8093" spans="1:25" x14ac:dyDescent="0.25">
      <c r="A8093" s="32"/>
      <c r="D8093" t="b">
        <f>IF(C8093=1,'Data Transformation'!$G$3+0.5*'Data Transformation'!$W$25,IF(C8094=1,D8094-'Data Transformation'!$W$25,FALSE))</f>
        <v>0</v>
      </c>
      <c r="E8093" t="str">
        <f t="array" ref="E8093">IF(ISLOGICAL(D8093),"",FREQUENCY(IF('Data Transformation'!$B$425:$B$8425='Bin Analysis'!$B8091,'Data Transformation'!$G$425:$G$8425),D8093))</f>
        <v/>
      </c>
      <c r="F8093" t="str">
        <f>IF(ISLOGICAL(D8093),"",E8093-E8092)</f>
        <v/>
      </c>
      <c r="M8093" s="14"/>
    </row>
    <row r="8094" spans="1:25" x14ac:dyDescent="0.25">
      <c r="A8094" s="32">
        <f>IF(Weighting!$P$6&gt;0,B8094,"")</f>
        <v>0.32100000000000001</v>
      </c>
      <c r="B8094">
        <f>Weighting!$C$6</f>
        <v>0.32100000000000001</v>
      </c>
      <c r="C8094">
        <f>Weighting!$F$6</f>
        <v>0</v>
      </c>
      <c r="D8094" t="b">
        <f>IF(C8094=1,'Data Transformation'!$G$3+0.5*'Data Transformation'!$W$25,IF(C8095=1,D8095-'Data Transformation'!$W$25,FALSE))</f>
        <v>0</v>
      </c>
      <c r="E8094" t="str">
        <f t="array" ref="E8094">IF(ISLOGICAL(D8094),"",FREQUENCY(IF('Data Transformation'!$B$425:$B$8425='Bin Analysis'!$B8091,'Data Transformation'!$G$425:$G$8425),D8094))</f>
        <v/>
      </c>
      <c r="F8094" t="str">
        <f>IF(ISLOGICAL(D8094),"",E8094-E8093)</f>
        <v/>
      </c>
      <c r="G8094">
        <f>Weighting!$H$6</f>
        <v>1</v>
      </c>
      <c r="H8094">
        <f t="array" ref="H8094">FREQUENCY(IF('Data Transformation'!$B$4:$B$8425=B8091,'Data Transformation'!$G$4:$G$8425),'Bin Analysis'!$B8094)</f>
        <v>2073</v>
      </c>
      <c r="I8094">
        <f>H8094-H8093</f>
        <v>2073</v>
      </c>
      <c r="J8094">
        <f>IF(I8094=0,0,1)</f>
        <v>1</v>
      </c>
      <c r="K8094">
        <f>J8094*Weighting!$W$6</f>
        <v>1</v>
      </c>
      <c r="M8094" s="14"/>
    </row>
    <row r="8095" spans="1:25" x14ac:dyDescent="0.25">
      <c r="A8095" s="32">
        <f>IF(Weighting!$P$7&gt;0,B8095,"")</f>
        <v>0.45200000000000001</v>
      </c>
      <c r="B8095">
        <f>Weighting!$C$7</f>
        <v>0.45200000000000001</v>
      </c>
      <c r="C8095">
        <f>Weighting!$F$7</f>
        <v>0</v>
      </c>
      <c r="D8095" t="b">
        <f>IF(C8095=1,'Data Transformation'!$G$3+0.5*'Data Transformation'!$W$25,IF(C8096=1,D8096-'Data Transformation'!$W$25,FALSE))</f>
        <v>0</v>
      </c>
      <c r="E8095" t="str">
        <f t="array" ref="E8095">IF(ISLOGICAL(D8095),"",FREQUENCY(IF('Data Transformation'!$B$425:$B$8425='Bin Analysis'!$B8091,'Data Transformation'!$G$425:$G$8425),D8095))</f>
        <v/>
      </c>
      <c r="F8095" t="str">
        <f t="shared" ref="F8095:F8113" si="1011">IF(ISLOGICAL(D8095),"",E8095-E8094)</f>
        <v/>
      </c>
      <c r="G8095">
        <f>Weighting!$H$7</f>
        <v>0</v>
      </c>
      <c r="H8095">
        <f t="array" ref="H8095">FREQUENCY(IF('Data Transformation'!$B$4:$B$8425=B8091,'Data Transformation'!$G$4:$G$8425),'Bin Analysis'!$B8095)</f>
        <v>2073</v>
      </c>
      <c r="I8095">
        <f t="shared" ref="I8095:I8113" si="1012">H8095-H8094</f>
        <v>0</v>
      </c>
      <c r="J8095">
        <f>IF(I8095=0,0,1)</f>
        <v>0</v>
      </c>
      <c r="K8095">
        <f>J8095*Weighting!$W$7</f>
        <v>0</v>
      </c>
      <c r="M8095" s="14"/>
    </row>
    <row r="8096" spans="1:25" x14ac:dyDescent="0.25">
      <c r="A8096" s="32">
        <f>IF(Weighting!$P$8&gt;0,B8096,"")</f>
        <v>0.58299999999999996</v>
      </c>
      <c r="B8096">
        <f>Weighting!$C$8</f>
        <v>0.58299999999999996</v>
      </c>
      <c r="C8096">
        <f>Weighting!$F$8</f>
        <v>0</v>
      </c>
      <c r="D8096" t="b">
        <f>IF(C8096=1,'Data Transformation'!$G$3+0.5*'Data Transformation'!$W$25,IF(C8097=1,D8097-'Data Transformation'!$W$25,FALSE))</f>
        <v>0</v>
      </c>
      <c r="E8096" t="str">
        <f t="array" ref="E8096">IF(ISLOGICAL(D8096),"",FREQUENCY(IF('Data Transformation'!$B$425:$B$8425='Bin Analysis'!$B8091,'Data Transformation'!$G$425:$G$8425),D8096))</f>
        <v/>
      </c>
      <c r="F8096" t="str">
        <f t="shared" si="1011"/>
        <v/>
      </c>
      <c r="G8096">
        <f>Weighting!$H$8</f>
        <v>0</v>
      </c>
      <c r="H8096">
        <f t="array" ref="H8096">FREQUENCY(IF('Data Transformation'!$B$4:$B$8425=B8091,'Data Transformation'!$G$4:$G$8425),'Bin Analysis'!$B8096)</f>
        <v>2073</v>
      </c>
      <c r="I8096">
        <f t="shared" si="1012"/>
        <v>0</v>
      </c>
      <c r="J8096">
        <f t="shared" ref="J8096:J8113" si="1013">IF(I8096=0,0,1)</f>
        <v>0</v>
      </c>
      <c r="K8096">
        <f>J8096*Weighting!$W$8</f>
        <v>0</v>
      </c>
      <c r="M8096" s="14"/>
    </row>
    <row r="8097" spans="1:13" x14ac:dyDescent="0.25">
      <c r="A8097" s="32">
        <f>IF(Weighting!$P$9&gt;0,B8097,"")</f>
        <v>0.71399999999999997</v>
      </c>
      <c r="B8097" s="50">
        <f>Weighting!$C$9</f>
        <v>0.71399999999999997</v>
      </c>
      <c r="C8097">
        <f>Weighting!$F$9</f>
        <v>0</v>
      </c>
      <c r="D8097" t="b">
        <f>IF(C8097=1,'Data Transformation'!$G$3+0.5*'Data Transformation'!$W$25,IF(C8098=1,D8098-'Data Transformation'!$W$25,FALSE))</f>
        <v>0</v>
      </c>
      <c r="E8097" t="str">
        <f t="array" ref="E8097">IF(ISLOGICAL(D8097),"",FREQUENCY(IF('Data Transformation'!$B$425:$B$8425='Bin Analysis'!$B8091,'Data Transformation'!$G$425:$G$8425),D8097))</f>
        <v/>
      </c>
      <c r="F8097" t="str">
        <f t="shared" si="1011"/>
        <v/>
      </c>
      <c r="G8097">
        <f>Weighting!$H$9</f>
        <v>0</v>
      </c>
      <c r="H8097">
        <f t="array" ref="H8097">FREQUENCY(IF('Data Transformation'!$B$4:$B$8425=B8091,'Data Transformation'!$G$4:$G$8425),'Bin Analysis'!$B8097)</f>
        <v>2073</v>
      </c>
      <c r="I8097">
        <f t="shared" si="1012"/>
        <v>0</v>
      </c>
      <c r="J8097">
        <f t="shared" si="1013"/>
        <v>0</v>
      </c>
      <c r="K8097">
        <f>J8097*Weighting!$W$9</f>
        <v>0</v>
      </c>
      <c r="M8097" s="14"/>
    </row>
    <row r="8098" spans="1:13" x14ac:dyDescent="0.25">
      <c r="A8098" s="32">
        <f>IF(Weighting!$P$10&gt;0,B8098,"")</f>
        <v>0.84499999999999997</v>
      </c>
      <c r="B8098">
        <f>Weighting!$C$10</f>
        <v>0.84499999999999997</v>
      </c>
      <c r="C8098">
        <f>Weighting!$F$10</f>
        <v>0</v>
      </c>
      <c r="D8098" t="b">
        <f>IF(C8098=1,'Data Transformation'!$G$3+0.5*'Data Transformation'!$W$25,IF(C8099=1,D8099-'Data Transformation'!$W$25,FALSE))</f>
        <v>0</v>
      </c>
      <c r="E8098" t="str">
        <f t="array" ref="E8098">IF(ISLOGICAL(D8098),"",FREQUENCY(IF('Data Transformation'!$B$425:$B$8425='Bin Analysis'!$B8091,'Data Transformation'!$G$425:$G$8425),D8098))</f>
        <v/>
      </c>
      <c r="F8098" t="str">
        <f t="shared" si="1011"/>
        <v/>
      </c>
      <c r="G8098">
        <f>Weighting!$H$10</f>
        <v>0</v>
      </c>
      <c r="H8098">
        <f t="array" ref="H8098">FREQUENCY(IF('Data Transformation'!$B$4:$B$8425=B8091,'Data Transformation'!$G$4:$G$8425),'Bin Analysis'!$B8098)</f>
        <v>2073</v>
      </c>
      <c r="I8098">
        <f t="shared" si="1012"/>
        <v>0</v>
      </c>
      <c r="J8098">
        <f t="shared" si="1013"/>
        <v>0</v>
      </c>
      <c r="K8098">
        <f>J8098*Weighting!$W$10</f>
        <v>0</v>
      </c>
      <c r="M8098" s="14"/>
    </row>
    <row r="8099" spans="1:13" x14ac:dyDescent="0.25">
      <c r="A8099" s="32">
        <f>IF(Weighting!$P$11&gt;0,B8099,"")</f>
        <v>0.97599999999999998</v>
      </c>
      <c r="B8099">
        <f>Weighting!$C$11</f>
        <v>0.97599999999999998</v>
      </c>
      <c r="C8099">
        <f>Weighting!$F$11</f>
        <v>0</v>
      </c>
      <c r="D8099">
        <f>IF(C8099=1,'Data Transformation'!$G$3+0.5*'Data Transformation'!$W$25,IF(C8100=1,D8100-'Data Transformation'!$W$25,FALSE))</f>
        <v>0.86899999999999999</v>
      </c>
      <c r="E8099">
        <f t="array" ref="E8099">IF(ISLOGICAL(D8099),"",FREQUENCY(IF('Data Transformation'!$B$425:$B$8425='Bin Analysis'!$B8091,'Data Transformation'!$G$425:$G$8425),D8099))</f>
        <v>2001</v>
      </c>
      <c r="F8099" t="e">
        <f t="shared" si="1011"/>
        <v>#VALUE!</v>
      </c>
      <c r="G8099">
        <f>Weighting!$H$11</f>
        <v>0</v>
      </c>
      <c r="H8099">
        <f t="array" ref="H8099">FREQUENCY(IF('Data Transformation'!$B$4:$B$8425=B8091,'Data Transformation'!$G$4:$G$8425),'Bin Analysis'!$B8099)</f>
        <v>2073</v>
      </c>
      <c r="I8099">
        <f t="shared" si="1012"/>
        <v>0</v>
      </c>
      <c r="J8099">
        <f t="shared" si="1013"/>
        <v>0</v>
      </c>
      <c r="K8099">
        <f>J8099*Weighting!$W$11</f>
        <v>0</v>
      </c>
      <c r="M8099" s="14"/>
    </row>
    <row r="8100" spans="1:13" x14ac:dyDescent="0.25">
      <c r="A8100" s="32">
        <f>IF(Weighting!$P$12&gt;0,B8100,"")</f>
        <v>1.107</v>
      </c>
      <c r="B8100">
        <f>Weighting!$C$12</f>
        <v>1.107</v>
      </c>
      <c r="C8100">
        <f>Weighting!$F$12</f>
        <v>1</v>
      </c>
      <c r="D8100">
        <f>IF(C8100=1,'Data Transformation'!$G$3+0.5*'Data Transformation'!$W$25,IF(C8101=1,D8101-'Data Transformation'!$W$25,FALSE))</f>
        <v>1.131</v>
      </c>
      <c r="E8100">
        <f t="array" ref="E8100">IF(ISLOGICAL(D8100),"",FREQUENCY(IF('Data Transformation'!$B$425:$B$8425='Bin Analysis'!$B8091,'Data Transformation'!$G$425:$G$8425),D8100))</f>
        <v>2001</v>
      </c>
      <c r="F8100">
        <f t="shared" si="1011"/>
        <v>0</v>
      </c>
      <c r="G8100">
        <f>Weighting!$H$12</f>
        <v>0</v>
      </c>
      <c r="H8100">
        <f t="array" ref="H8100">FREQUENCY(IF('Data Transformation'!$B$4:$B$8425=B8091,'Data Transformation'!$G$4:$G$8425),'Bin Analysis'!$B8100)</f>
        <v>2073</v>
      </c>
      <c r="I8100">
        <f t="shared" si="1012"/>
        <v>0</v>
      </c>
      <c r="J8100">
        <f t="shared" si="1013"/>
        <v>0</v>
      </c>
      <c r="K8100">
        <f>J8100*Weighting!$W$12</f>
        <v>0</v>
      </c>
      <c r="M8100" s="14"/>
    </row>
    <row r="8101" spans="1:13" x14ac:dyDescent="0.25">
      <c r="A8101" s="32">
        <f>IF(Weighting!$P$13&gt;0,B8101,"")</f>
        <v>1.238</v>
      </c>
      <c r="B8101">
        <f>Weighting!$C$13</f>
        <v>1.238</v>
      </c>
      <c r="C8101">
        <f>Weighting!$F$13</f>
        <v>0</v>
      </c>
      <c r="D8101" t="b">
        <f>IF(C8101=1,'Data Transformation'!$G$3+0.5*'Data Transformation'!$W$25,IF(C8102=1,D8102-'Data Transformation'!$W$25,FALSE))</f>
        <v>0</v>
      </c>
      <c r="E8101" t="str">
        <f t="array" ref="E8101">IF(ISLOGICAL(D8101),"",FREQUENCY(IF('Data Transformation'!$B$425:$B$8425='Bin Analysis'!$B8091,'Data Transformation'!$G$425:$G$8425),D8101))</f>
        <v/>
      </c>
      <c r="F8101" t="str">
        <f t="shared" si="1011"/>
        <v/>
      </c>
      <c r="G8101">
        <f>Weighting!$H$13</f>
        <v>0</v>
      </c>
      <c r="H8101">
        <f t="array" ref="H8101">FREQUENCY(IF('Data Transformation'!$B$4:$B$8425=B8091,'Data Transformation'!$G$4:$G$8425),'Bin Analysis'!$B8101)</f>
        <v>2073</v>
      </c>
      <c r="I8101">
        <f t="shared" si="1012"/>
        <v>0</v>
      </c>
      <c r="J8101">
        <f t="shared" si="1013"/>
        <v>0</v>
      </c>
      <c r="K8101">
        <f>J8101*Weighting!$W$13</f>
        <v>0</v>
      </c>
      <c r="M8101" s="14"/>
    </row>
    <row r="8102" spans="1:13" x14ac:dyDescent="0.25">
      <c r="A8102" s="32">
        <f>IF(Weighting!$P$14&gt;0,B8102,"")</f>
        <v>1.369</v>
      </c>
      <c r="B8102">
        <f>Weighting!$C$14</f>
        <v>1.369</v>
      </c>
      <c r="C8102">
        <f>Weighting!$F$14</f>
        <v>0</v>
      </c>
      <c r="D8102" t="b">
        <f>IF(C8102=1,'Data Transformation'!$G$3+0.5*'Data Transformation'!$W$25,IF(C8103=1,D8103-'Data Transformation'!$W$25,FALSE))</f>
        <v>0</v>
      </c>
      <c r="E8102" t="str">
        <f t="array" ref="E8102">IF(ISLOGICAL(D8102),"",FREQUENCY(IF('Data Transformation'!$B$425:$B$8425='Bin Analysis'!$B8091,'Data Transformation'!$G$425:$G$8425),D8102))</f>
        <v/>
      </c>
      <c r="F8102" t="str">
        <f t="shared" si="1011"/>
        <v/>
      </c>
      <c r="G8102">
        <f>Weighting!$H$14</f>
        <v>0</v>
      </c>
      <c r="H8102">
        <f t="array" ref="H8102">FREQUENCY(IF('Data Transformation'!$B$4:$B$8425=B8091,'Data Transformation'!$G$4:$G$8425),'Bin Analysis'!$B8102)</f>
        <v>2073</v>
      </c>
      <c r="I8102">
        <f t="shared" si="1012"/>
        <v>0</v>
      </c>
      <c r="J8102">
        <f t="shared" si="1013"/>
        <v>0</v>
      </c>
      <c r="K8102">
        <f>J8102*Weighting!$W$14</f>
        <v>0</v>
      </c>
      <c r="M8102" s="14"/>
    </row>
    <row r="8103" spans="1:13" x14ac:dyDescent="0.25">
      <c r="A8103" s="32">
        <f>IF(Weighting!$P$15&gt;0,B8103,"")</f>
        <v>1.5000009999999999</v>
      </c>
      <c r="B8103">
        <f>Weighting!$C$15</f>
        <v>1.5000009999999999</v>
      </c>
      <c r="C8103">
        <f>Weighting!$F$15</f>
        <v>0</v>
      </c>
      <c r="D8103" t="b">
        <f>IF(C8103=1,'Data Transformation'!$G$3+0.5*'Data Transformation'!$W$25,IF(C8104=1,D8104-'Data Transformation'!$W$25,FALSE))</f>
        <v>0</v>
      </c>
      <c r="E8103" t="str">
        <f t="array" ref="E8103">IF(ISLOGICAL(D8103),"",FREQUENCY(IF('Data Transformation'!$B$425:$B$8425='Bin Analysis'!$B8091,'Data Transformation'!$G$425:$G$8425),D8103))</f>
        <v/>
      </c>
      <c r="F8103" t="str">
        <f t="shared" si="1011"/>
        <v/>
      </c>
      <c r="G8103">
        <f>Weighting!$H$15</f>
        <v>0</v>
      </c>
      <c r="H8103">
        <f t="array" ref="H8103">FREQUENCY(IF('Data Transformation'!$B$4:$B$8425=B8091,'Data Transformation'!$G$4:$G$8425),'Bin Analysis'!$B8103)</f>
        <v>2073</v>
      </c>
      <c r="I8103">
        <f t="shared" si="1012"/>
        <v>0</v>
      </c>
      <c r="J8103">
        <f t="shared" si="1013"/>
        <v>0</v>
      </c>
      <c r="K8103">
        <f>J8103*Weighting!$W$15</f>
        <v>0</v>
      </c>
      <c r="M8103" s="14"/>
    </row>
    <row r="8104" spans="1:13" x14ac:dyDescent="0.25">
      <c r="A8104" s="32" t="str">
        <f>IF(Weighting!$P$16&gt;0,B8104,"")</f>
        <v/>
      </c>
      <c r="B8104">
        <f>Weighting!$C$16</f>
        <v>1.631</v>
      </c>
      <c r="C8104">
        <f>Weighting!$F$16</f>
        <v>0</v>
      </c>
      <c r="D8104" t="b">
        <f>IF(C8104=1,'Data Transformation'!$G$3+0.5*'Data Transformation'!$W$25,IF(C8105=1,D8105-'Data Transformation'!$W$25,FALSE))</f>
        <v>0</v>
      </c>
      <c r="E8104" t="str">
        <f t="array" ref="E8104">IF(ISLOGICAL(D8104),"",FREQUENCY(IF('Data Transformation'!$B$425:$B$8425='Bin Analysis'!$B8091,'Data Transformation'!$G$425:$G$8425),D8104))</f>
        <v/>
      </c>
      <c r="F8104" t="str">
        <f t="shared" si="1011"/>
        <v/>
      </c>
      <c r="G8104">
        <f>Weighting!$H$16</f>
        <v>0</v>
      </c>
      <c r="H8104">
        <f t="array" ref="H8104">FREQUENCY(IF('Data Transformation'!$B$4:$B$8425=B8091,'Data Transformation'!$G$4:$G$8425),'Bin Analysis'!$B8104)</f>
        <v>2073</v>
      </c>
      <c r="I8104">
        <f t="shared" si="1012"/>
        <v>0</v>
      </c>
      <c r="J8104">
        <f t="shared" si="1013"/>
        <v>0</v>
      </c>
      <c r="K8104">
        <f>J8104*Weighting!$W$16</f>
        <v>0</v>
      </c>
      <c r="M8104" s="14"/>
    </row>
    <row r="8105" spans="1:13" x14ac:dyDescent="0.25">
      <c r="A8105" s="32" t="str">
        <f>IF(Weighting!$P$17&gt;0,B8105,"")</f>
        <v/>
      </c>
      <c r="B8105">
        <f>Weighting!$C$17</f>
        <v>1.762</v>
      </c>
      <c r="C8105">
        <f>Weighting!$F$17</f>
        <v>0</v>
      </c>
      <c r="D8105" t="b">
        <f>IF(C8105=1,'Data Transformation'!$G$3+0.5*'Data Transformation'!$W$25,IF(C8106=1,D8106-'Data Transformation'!$W$25,FALSE))</f>
        <v>0</v>
      </c>
      <c r="E8105" t="str">
        <f t="array" ref="E8105">IF(ISLOGICAL(D8105),"",FREQUENCY(IF('Data Transformation'!$B$425:$B$8425='Bin Analysis'!$B8091,'Data Transformation'!$G$425:$G$8425),D8105))</f>
        <v/>
      </c>
      <c r="F8105" t="str">
        <f t="shared" si="1011"/>
        <v/>
      </c>
      <c r="G8105">
        <f>Weighting!$H$17</f>
        <v>0</v>
      </c>
      <c r="H8105">
        <f t="array" ref="H8105">FREQUENCY(IF('Data Transformation'!$B$4:$B$8425=B8091,'Data Transformation'!$G$4:$G$8425),'Bin Analysis'!$B8105)</f>
        <v>2073</v>
      </c>
      <c r="I8105">
        <f t="shared" si="1012"/>
        <v>0</v>
      </c>
      <c r="J8105">
        <f t="shared" si="1013"/>
        <v>0</v>
      </c>
      <c r="K8105">
        <f>J8105*Weighting!$W$17</f>
        <v>0</v>
      </c>
      <c r="M8105" s="14"/>
    </row>
    <row r="8106" spans="1:13" x14ac:dyDescent="0.25">
      <c r="A8106" s="32" t="str">
        <f>IF(Weighting!$P$18&gt;0,B8106,"")</f>
        <v/>
      </c>
      <c r="B8106">
        <f>Weighting!$C$18</f>
        <v>1.893</v>
      </c>
      <c r="C8106">
        <f>Weighting!$F$18</f>
        <v>0</v>
      </c>
      <c r="D8106" t="b">
        <f>IF(C8106=1,'Data Transformation'!$G$3+0.5*'Data Transformation'!$W$25,IF(C8107=1,D8107-'Data Transformation'!$W$25,FALSE))</f>
        <v>0</v>
      </c>
      <c r="E8106" t="str">
        <f t="array" ref="E8106">IF(ISLOGICAL(D8106),"",FREQUENCY(IF('Data Transformation'!$B$425:$B$8425='Bin Analysis'!$B8091,'Data Transformation'!$G$425:$G$8425),D8106))</f>
        <v/>
      </c>
      <c r="F8106" t="str">
        <f t="shared" si="1011"/>
        <v/>
      </c>
      <c r="G8106">
        <f>Weighting!$H$18</f>
        <v>0</v>
      </c>
      <c r="H8106">
        <f t="array" ref="H8106">FREQUENCY(IF('Data Transformation'!$B$4:$B$8425=B8091,'Data Transformation'!$G$4:$G$8425),'Bin Analysis'!$B8106)</f>
        <v>2073</v>
      </c>
      <c r="I8106">
        <f t="shared" si="1012"/>
        <v>0</v>
      </c>
      <c r="J8106">
        <f t="shared" si="1013"/>
        <v>0</v>
      </c>
      <c r="K8106">
        <f>J8106*Weighting!$W$18</f>
        <v>0</v>
      </c>
      <c r="M8106" s="14"/>
    </row>
    <row r="8107" spans="1:13" x14ac:dyDescent="0.25">
      <c r="A8107" s="32" t="str">
        <f>IF(Weighting!$P$19&gt;0,B8107,"")</f>
        <v/>
      </c>
      <c r="B8107">
        <f>Weighting!$C$19</f>
        <v>2.024</v>
      </c>
      <c r="C8107">
        <f>Weighting!$F$19</f>
        <v>0</v>
      </c>
      <c r="D8107" t="b">
        <f>IF(C8107=1,'Data Transformation'!$G$3+0.5*'Data Transformation'!$W$25,IF(C8108=1,D8108-'Data Transformation'!$W$25,FALSE))</f>
        <v>0</v>
      </c>
      <c r="E8107" t="str">
        <f t="array" ref="E8107">IF(ISLOGICAL(D8107),"",FREQUENCY(IF('Data Transformation'!$B$425:$B$8425='Bin Analysis'!$B8091,'Data Transformation'!$G$425:$G$8425),D8107))</f>
        <v/>
      </c>
      <c r="F8107" t="str">
        <f t="shared" si="1011"/>
        <v/>
      </c>
      <c r="G8107">
        <f>Weighting!$H$19</f>
        <v>0</v>
      </c>
      <c r="H8107">
        <f t="array" ref="H8107">FREQUENCY(IF('Data Transformation'!$B$4:$B$8425=B8091,'Data Transformation'!$G$4:$G$8425),'Bin Analysis'!$B8107)</f>
        <v>2073</v>
      </c>
      <c r="I8107">
        <f t="shared" si="1012"/>
        <v>0</v>
      </c>
      <c r="J8107">
        <f t="shared" si="1013"/>
        <v>0</v>
      </c>
      <c r="K8107">
        <f>J8107*Weighting!$W$19</f>
        <v>0</v>
      </c>
      <c r="M8107" s="14"/>
    </row>
    <row r="8108" spans="1:13" x14ac:dyDescent="0.25">
      <c r="A8108" s="32" t="str">
        <f>IF(Weighting!$P$20&gt;0,B8108,"")</f>
        <v/>
      </c>
      <c r="B8108">
        <f>Weighting!$C$20</f>
        <v>2.1550000000000002</v>
      </c>
      <c r="C8108">
        <f>Weighting!$F$20</f>
        <v>0</v>
      </c>
      <c r="D8108" t="b">
        <f>IF(C8108=1,'Data Transformation'!$G$3+0.5*'Data Transformation'!$W$25,IF(C8109=1,D8109-'Data Transformation'!$W$25,FALSE))</f>
        <v>0</v>
      </c>
      <c r="E8108" t="str">
        <f t="array" ref="E8108">IF(ISLOGICAL(D8108),"",FREQUENCY(IF('Data Transformation'!$B$425:$B$8425='Bin Analysis'!$B8091,'Data Transformation'!$G$425:$G$8425),D8108))</f>
        <v/>
      </c>
      <c r="F8108" t="str">
        <f t="shared" si="1011"/>
        <v/>
      </c>
      <c r="G8108">
        <f>Weighting!$H$20</f>
        <v>0</v>
      </c>
      <c r="H8108">
        <f t="array" ref="H8108">FREQUENCY(IF('Data Transformation'!$B$4:$B$8425=B8091,'Data Transformation'!$G$4:$G$8425),'Bin Analysis'!$B8108)</f>
        <v>2073</v>
      </c>
      <c r="I8108">
        <f t="shared" si="1012"/>
        <v>0</v>
      </c>
      <c r="J8108">
        <f t="shared" si="1013"/>
        <v>0</v>
      </c>
      <c r="K8108">
        <f>J8108*Weighting!$W$20</f>
        <v>0</v>
      </c>
      <c r="M8108" s="14"/>
    </row>
    <row r="8109" spans="1:13" x14ac:dyDescent="0.25">
      <c r="A8109" s="32" t="str">
        <f>IF(Weighting!$P$21&gt;0,B8109,"")</f>
        <v/>
      </c>
      <c r="B8109">
        <f>Weighting!$C$21</f>
        <v>2.2860000000000005</v>
      </c>
      <c r="C8109">
        <f>Weighting!$F$21</f>
        <v>0</v>
      </c>
      <c r="D8109" t="b">
        <f>IF(C8109=1,'Data Transformation'!$G$3+0.5*'Data Transformation'!$W$25,IF(C8110=1,D8110-'Data Transformation'!$W$25,FALSE))</f>
        <v>0</v>
      </c>
      <c r="E8109" t="str">
        <f t="array" ref="E8109">IF(ISLOGICAL(D8109),"",FREQUENCY(IF('Data Transformation'!$B$425:$B$8425='Bin Analysis'!$B8091,'Data Transformation'!$G$425:$G$8425),D8109))</f>
        <v/>
      </c>
      <c r="F8109" t="str">
        <f t="shared" si="1011"/>
        <v/>
      </c>
      <c r="G8109">
        <f>Weighting!$H$21</f>
        <v>0</v>
      </c>
      <c r="H8109">
        <f t="array" ref="H8109">FREQUENCY(IF('Data Transformation'!$B$4:$B$8425=B8091,'Data Transformation'!$G$4:$G$8425),'Bin Analysis'!$B8109)</f>
        <v>2073</v>
      </c>
      <c r="I8109">
        <f t="shared" si="1012"/>
        <v>0</v>
      </c>
      <c r="J8109">
        <f t="shared" si="1013"/>
        <v>0</v>
      </c>
      <c r="K8109">
        <f>J8109*Weighting!$W$21</f>
        <v>0</v>
      </c>
      <c r="M8109" s="14"/>
    </row>
    <row r="8110" spans="1:13" x14ac:dyDescent="0.25">
      <c r="A8110" s="32" t="str">
        <f>IF(Weighting!$P$22&gt;0,B8110,"")</f>
        <v/>
      </c>
      <c r="B8110">
        <f>Weighting!$C$22</f>
        <v>2.4170000000000007</v>
      </c>
      <c r="C8110">
        <f>Weighting!$F$22</f>
        <v>0</v>
      </c>
      <c r="D8110" t="b">
        <f>IF(C8110=1,'Data Transformation'!$G$3+0.5*'Data Transformation'!$W$25,IF(C8111=1,D8111-'Data Transformation'!$W$25,FALSE))</f>
        <v>0</v>
      </c>
      <c r="E8110" t="str">
        <f t="array" ref="E8110">IF(ISLOGICAL(D8110),"",FREQUENCY(IF('Data Transformation'!$B$425:$B$8425='Bin Analysis'!$B8091,'Data Transformation'!$G$425:$G$8425),D8110))</f>
        <v/>
      </c>
      <c r="F8110" t="str">
        <f t="shared" si="1011"/>
        <v/>
      </c>
      <c r="G8110">
        <f>Weighting!$H$22</f>
        <v>0</v>
      </c>
      <c r="H8110">
        <f t="array" ref="H8110">FREQUENCY(IF('Data Transformation'!$B$4:$B$8425=B8091,'Data Transformation'!$G$4:$G$8425),'Bin Analysis'!$B8110)</f>
        <v>2073</v>
      </c>
      <c r="I8110">
        <f t="shared" si="1012"/>
        <v>0</v>
      </c>
      <c r="J8110">
        <f t="shared" si="1013"/>
        <v>0</v>
      </c>
      <c r="K8110">
        <f>J8110*Weighting!$W$22</f>
        <v>0</v>
      </c>
      <c r="M8110" s="14"/>
    </row>
    <row r="8111" spans="1:13" x14ac:dyDescent="0.25">
      <c r="A8111" s="32" t="str">
        <f>IF(Weighting!$P$23&gt;0,B8111,"")</f>
        <v/>
      </c>
      <c r="B8111">
        <f>Weighting!$C$23</f>
        <v>2.5480000000000009</v>
      </c>
      <c r="C8111">
        <f>Weighting!$F$23</f>
        <v>0</v>
      </c>
      <c r="D8111" t="b">
        <f>IF(C8111=1,'Data Transformation'!$G$3+0.5*'Data Transformation'!$W$25,IF(C8112=1,D8112-'Data Transformation'!$W$25,FALSE))</f>
        <v>0</v>
      </c>
      <c r="E8111" t="str">
        <f t="array" ref="E8111">IF(ISLOGICAL(D8111),"",FREQUENCY(IF('Data Transformation'!$B$425:$B$8425='Bin Analysis'!$B8091,'Data Transformation'!$G$425:$G$8425),D8111))</f>
        <v/>
      </c>
      <c r="F8111" t="str">
        <f t="shared" si="1011"/>
        <v/>
      </c>
      <c r="G8111">
        <f>Weighting!$H$23</f>
        <v>0</v>
      </c>
      <c r="H8111">
        <f t="array" ref="H8111">FREQUENCY(IF('Data Transformation'!$B$4:$B$8425=B8091,'Data Transformation'!$G$4:$G$8425),'Bin Analysis'!$B8111)</f>
        <v>2073</v>
      </c>
      <c r="I8111">
        <f t="shared" si="1012"/>
        <v>0</v>
      </c>
      <c r="J8111">
        <f t="shared" si="1013"/>
        <v>0</v>
      </c>
      <c r="K8111">
        <f>J8111*Weighting!$W$23</f>
        <v>0</v>
      </c>
      <c r="M8111" s="14"/>
    </row>
    <row r="8112" spans="1:13" x14ac:dyDescent="0.25">
      <c r="A8112" s="32" t="str">
        <f>IF(Weighting!$P$24&gt;0,B8112,"")</f>
        <v/>
      </c>
      <c r="B8112">
        <f>Weighting!$C$24</f>
        <v>2.6790000000000012</v>
      </c>
      <c r="C8112">
        <f>Weighting!$F$24</f>
        <v>0</v>
      </c>
      <c r="D8112" t="b">
        <f>IF(C8112=1,'Data Transformation'!$G$3+0.5*'Data Transformation'!$W$25,IF(C8113=1,D8113-'Data Transformation'!$W$25,FALSE))</f>
        <v>0</v>
      </c>
      <c r="E8112" t="str">
        <f t="array" ref="E8112">IF(ISLOGICAL(D8112),"",FREQUENCY(IF('Data Transformation'!$B$425:$B$8425='Bin Analysis'!$B8091,'Data Transformation'!$G$425:$G$8425),D8112))</f>
        <v/>
      </c>
      <c r="F8112" t="str">
        <f t="shared" si="1011"/>
        <v/>
      </c>
      <c r="G8112">
        <f>Weighting!$H$24</f>
        <v>0</v>
      </c>
      <c r="H8112">
        <f t="array" ref="H8112">FREQUENCY(IF('Data Transformation'!$B$4:$B$8425=B8091,'Data Transformation'!$G$4:$G$8425),'Bin Analysis'!$B8112)</f>
        <v>2073</v>
      </c>
      <c r="I8112">
        <f t="shared" si="1012"/>
        <v>0</v>
      </c>
      <c r="J8112">
        <f t="shared" si="1013"/>
        <v>0</v>
      </c>
      <c r="K8112">
        <f>J8112*Weighting!$W$24</f>
        <v>0</v>
      </c>
      <c r="M8112" s="14"/>
    </row>
    <row r="8113" spans="1:25" x14ac:dyDescent="0.25">
      <c r="A8113" s="32" t="str">
        <f>IF(Weighting!$P$25&gt;0,B8113,"")</f>
        <v/>
      </c>
      <c r="B8113">
        <f>Weighting!$C$25</f>
        <v>2.8100000000000014</v>
      </c>
      <c r="C8113">
        <f>Weighting!$F$25</f>
        <v>0</v>
      </c>
      <c r="D8113" t="b">
        <f>IF(C8113=1,'Data Transformation'!$G$3+0.5*'Data Transformation'!$W$25,IF(C8114=1,D8114-'Data Transformation'!$W$25,FALSE))</f>
        <v>0</v>
      </c>
      <c r="E8113" t="str">
        <f t="array" ref="E8113">IF(ISLOGICAL(D8113),"",FREQUENCY(IF('Data Transformation'!$B$425:$B$8425='Bin Analysis'!$B8091,'Data Transformation'!$G$425:$G$8425),D8113))</f>
        <v/>
      </c>
      <c r="F8113" t="str">
        <f t="shared" si="1011"/>
        <v/>
      </c>
      <c r="G8113">
        <f>Weighting!$H$25</f>
        <v>0</v>
      </c>
      <c r="H8113">
        <f t="array" ref="H8113">FREQUENCY(IF('Data Transformation'!$B$4:$B$8425=B8091,'Data Transformation'!$G$4:$G$8425),'Bin Analysis'!$B8113)</f>
        <v>2073</v>
      </c>
      <c r="I8113">
        <f t="shared" si="1012"/>
        <v>0</v>
      </c>
      <c r="J8113">
        <f t="shared" si="1013"/>
        <v>0</v>
      </c>
      <c r="K8113">
        <f>J8113*Weighting!$W$25</f>
        <v>0</v>
      </c>
      <c r="M8113" s="14"/>
    </row>
    <row r="8114" spans="1:25" x14ac:dyDescent="0.25">
      <c r="O8114"/>
      <c r="P8114"/>
      <c r="Q8114"/>
      <c r="R8114"/>
    </row>
    <row r="8115" spans="1:25" ht="23.25" x14ac:dyDescent="0.35">
      <c r="A8115" s="21" t="s">
        <v>0</v>
      </c>
      <c r="B8115" s="21" t="str">
        <f>IFERROR(VLOOKUP(C8115,'Data Transformation'!$L$6:$M$426,2,FALSE),"")</f>
        <v/>
      </c>
      <c r="C8115" s="21">
        <f>C8091+1</f>
        <v>338</v>
      </c>
      <c r="D8115" s="21"/>
      <c r="E8115" s="21"/>
      <c r="F8115" s="21"/>
      <c r="G8115" s="21"/>
      <c r="H8115" s="22"/>
      <c r="I8115" s="22"/>
      <c r="J8115" s="22"/>
      <c r="K8115" s="21"/>
      <c r="L8115" s="21" t="str">
        <f>B8115</f>
        <v/>
      </c>
      <c r="M8115" s="23" t="e">
        <f>INDEX('Data Transformation'!$O$4:$O$424,MATCH($B8115,'Data Transformation'!$M$4:$M$424,0),MATCH($M$2,'Data Transformation'!$O$3,0))</f>
        <v>#N/A</v>
      </c>
      <c r="N8115" s="27" t="e">
        <f>IF('Input and Summary Results'!$J$16="minimum",'Bin Analysis'!X8116/(M8115-1),'Bin Analysis'!Y8115/('Bin Analysis'!M8115-1))</f>
        <v>#N/A</v>
      </c>
      <c r="O8115" s="27" t="e">
        <f>IF(M8115=FALSE,NA(),(VLOOKUP(1,C8118:K8137,4,FALSE))/(M8115-1))</f>
        <v>#N/A</v>
      </c>
      <c r="P8115" s="27" t="e">
        <f>IF(M8115=FALSE,NA(),SUM(J8118:J8137)/Weighting!$S$5)</f>
        <v>#N/A</v>
      </c>
      <c r="Q8115" s="27" t="e">
        <f>IF(M8115=FALSE,NA(),SUM(K8118:K8137)/Weighting!$S$6)</f>
        <v>#N/A</v>
      </c>
      <c r="R8115" s="27" t="e">
        <f>IF(M8115=FALSE,NA(),(VLOOKUP(1,G8118:K8137,3,FALSE))/(M8115-1))</f>
        <v>#N/A</v>
      </c>
      <c r="S8115" s="22" t="e">
        <f>IF(M8115=FALSE,NA(),IF(SUM(J8118:J8137)=2,"yes","no"))</f>
        <v>#N/A</v>
      </c>
      <c r="X8115" s="2" cm="2">
        <f t="array" ref="X8115:X8116">FREQUENCY(IF('Data Transformation'!$B$425:$B$6424='Bin Analysis'!L8115,'Data Transformation'!$G$425:$G$6424),'Data Transformation'!$U$11)</f>
        <v>0</v>
      </c>
      <c r="Y8115" s="2" cm="2">
        <f t="array" ref="Y8115:Y8116">FREQUENCY(IF('Data Transformation'!$B$425:$B$6424='Bin Analysis'!L8115,'Data Transformation'!$G$425:$G$6424),'Data Transformation'!$U$12)</f>
        <v>0</v>
      </c>
    </row>
    <row r="8116" spans="1:25" x14ac:dyDescent="0.25">
      <c r="A8116" s="14" t="s">
        <v>67</v>
      </c>
      <c r="B8116" t="s">
        <v>47</v>
      </c>
      <c r="C8116" t="s">
        <v>5</v>
      </c>
      <c r="D8116" t="s">
        <v>100</v>
      </c>
      <c r="E8116" t="s">
        <v>101</v>
      </c>
      <c r="F8116" t="s">
        <v>102</v>
      </c>
      <c r="G8116" t="s">
        <v>70</v>
      </c>
      <c r="H8116" t="s">
        <v>31</v>
      </c>
      <c r="I8116" t="s">
        <v>32</v>
      </c>
      <c r="J8116" t="s">
        <v>46</v>
      </c>
      <c r="K8116" s="14" t="s">
        <v>45</v>
      </c>
      <c r="M8116" s="14"/>
      <c r="X8116" s="2">
        <v>0</v>
      </c>
      <c r="Y8116" s="2">
        <v>0</v>
      </c>
    </row>
    <row r="8117" spans="1:25" x14ac:dyDescent="0.25">
      <c r="A8117" s="32"/>
      <c r="D8117" t="b">
        <f>IF(C8117=1,'Data Transformation'!$G$3+0.5*'Data Transformation'!$W$25,IF(C8118=1,D8118-'Data Transformation'!$W$25,FALSE))</f>
        <v>0</v>
      </c>
      <c r="E8117" t="str">
        <f t="array" ref="E8117">IF(ISLOGICAL(D8117),"",FREQUENCY(IF('Data Transformation'!$B$425:$B$8425='Bin Analysis'!$B8115,'Data Transformation'!$G$425:$G$8425),D8117))</f>
        <v/>
      </c>
      <c r="F8117" t="str">
        <f>IF(ISLOGICAL(D8117),"",E8117-E8116)</f>
        <v/>
      </c>
      <c r="M8117" s="14"/>
    </row>
    <row r="8118" spans="1:25" x14ac:dyDescent="0.25">
      <c r="A8118" s="32">
        <f>IF(Weighting!$P$6&gt;0,B8118,"")</f>
        <v>0.32100000000000001</v>
      </c>
      <c r="B8118">
        <f>Weighting!$C$6</f>
        <v>0.32100000000000001</v>
      </c>
      <c r="C8118">
        <f>Weighting!$F$6</f>
        <v>0</v>
      </c>
      <c r="D8118" t="b">
        <f>IF(C8118=1,'Data Transformation'!$G$3+0.5*'Data Transformation'!$W$25,IF(C8119=1,D8119-'Data Transformation'!$W$25,FALSE))</f>
        <v>0</v>
      </c>
      <c r="E8118" t="str">
        <f t="array" ref="E8118">IF(ISLOGICAL(D8118),"",FREQUENCY(IF('Data Transformation'!$B$425:$B$8425='Bin Analysis'!$B8115,'Data Transformation'!$G$425:$G$8425),D8118))</f>
        <v/>
      </c>
      <c r="F8118" t="str">
        <f>IF(ISLOGICAL(D8118),"",E8118-E8117)</f>
        <v/>
      </c>
      <c r="G8118">
        <f>Weighting!$H$6</f>
        <v>1</v>
      </c>
      <c r="H8118">
        <f t="array" ref="H8118">FREQUENCY(IF('Data Transformation'!$B$4:$B$8425=B8115,'Data Transformation'!$G$4:$G$8425),'Bin Analysis'!$B8118)</f>
        <v>2073</v>
      </c>
      <c r="I8118">
        <f>H8118-H8117</f>
        <v>2073</v>
      </c>
      <c r="J8118">
        <f>IF(I8118=0,0,1)</f>
        <v>1</v>
      </c>
      <c r="K8118">
        <f>J8118*Weighting!$W$6</f>
        <v>1</v>
      </c>
      <c r="M8118" s="14"/>
    </row>
    <row r="8119" spans="1:25" x14ac:dyDescent="0.25">
      <c r="A8119" s="32">
        <f>IF(Weighting!$P$7&gt;0,B8119,"")</f>
        <v>0.45200000000000001</v>
      </c>
      <c r="B8119">
        <f>Weighting!$C$7</f>
        <v>0.45200000000000001</v>
      </c>
      <c r="C8119">
        <f>Weighting!$F$7</f>
        <v>0</v>
      </c>
      <c r="D8119" t="b">
        <f>IF(C8119=1,'Data Transformation'!$G$3+0.5*'Data Transformation'!$W$25,IF(C8120=1,D8120-'Data Transformation'!$W$25,FALSE))</f>
        <v>0</v>
      </c>
      <c r="E8119" t="str">
        <f t="array" ref="E8119">IF(ISLOGICAL(D8119),"",FREQUENCY(IF('Data Transformation'!$B$425:$B$8425='Bin Analysis'!$B8115,'Data Transformation'!$G$425:$G$8425),D8119))</f>
        <v/>
      </c>
      <c r="F8119" t="str">
        <f t="shared" ref="F8119:F8137" si="1014">IF(ISLOGICAL(D8119),"",E8119-E8118)</f>
        <v/>
      </c>
      <c r="G8119">
        <f>Weighting!$H$7</f>
        <v>0</v>
      </c>
      <c r="H8119">
        <f t="array" ref="H8119">FREQUENCY(IF('Data Transformation'!$B$4:$B$8425=B8115,'Data Transformation'!$G$4:$G$8425),'Bin Analysis'!$B8119)</f>
        <v>2073</v>
      </c>
      <c r="I8119">
        <f t="shared" ref="I8119:I8137" si="1015">H8119-H8118</f>
        <v>0</v>
      </c>
      <c r="J8119">
        <f>IF(I8119=0,0,1)</f>
        <v>0</v>
      </c>
      <c r="K8119">
        <f>J8119*Weighting!$W$7</f>
        <v>0</v>
      </c>
      <c r="M8119" s="14"/>
    </row>
    <row r="8120" spans="1:25" x14ac:dyDescent="0.25">
      <c r="A8120" s="32">
        <f>IF(Weighting!$P$8&gt;0,B8120,"")</f>
        <v>0.58299999999999996</v>
      </c>
      <c r="B8120">
        <f>Weighting!$C$8</f>
        <v>0.58299999999999996</v>
      </c>
      <c r="C8120">
        <f>Weighting!$F$8</f>
        <v>0</v>
      </c>
      <c r="D8120" t="b">
        <f>IF(C8120=1,'Data Transformation'!$G$3+0.5*'Data Transformation'!$W$25,IF(C8121=1,D8121-'Data Transformation'!$W$25,FALSE))</f>
        <v>0</v>
      </c>
      <c r="E8120" t="str">
        <f t="array" ref="E8120">IF(ISLOGICAL(D8120),"",FREQUENCY(IF('Data Transformation'!$B$425:$B$8425='Bin Analysis'!$B8115,'Data Transformation'!$G$425:$G$8425),D8120))</f>
        <v/>
      </c>
      <c r="F8120" t="str">
        <f t="shared" si="1014"/>
        <v/>
      </c>
      <c r="G8120">
        <f>Weighting!$H$8</f>
        <v>0</v>
      </c>
      <c r="H8120">
        <f t="array" ref="H8120">FREQUENCY(IF('Data Transformation'!$B$4:$B$8425=B8115,'Data Transformation'!$G$4:$G$8425),'Bin Analysis'!$B8120)</f>
        <v>2073</v>
      </c>
      <c r="I8120">
        <f t="shared" si="1015"/>
        <v>0</v>
      </c>
      <c r="J8120">
        <f t="shared" ref="J8120:J8137" si="1016">IF(I8120=0,0,1)</f>
        <v>0</v>
      </c>
      <c r="K8120">
        <f>J8120*Weighting!$W$8</f>
        <v>0</v>
      </c>
      <c r="M8120" s="14"/>
    </row>
    <row r="8121" spans="1:25" x14ac:dyDescent="0.25">
      <c r="A8121" s="32">
        <f>IF(Weighting!$P$9&gt;0,B8121,"")</f>
        <v>0.71399999999999997</v>
      </c>
      <c r="B8121" s="50">
        <f>Weighting!$C$9</f>
        <v>0.71399999999999997</v>
      </c>
      <c r="C8121">
        <f>Weighting!$F$9</f>
        <v>0</v>
      </c>
      <c r="D8121" t="b">
        <f>IF(C8121=1,'Data Transformation'!$G$3+0.5*'Data Transformation'!$W$25,IF(C8122=1,D8122-'Data Transformation'!$W$25,FALSE))</f>
        <v>0</v>
      </c>
      <c r="E8121" t="str">
        <f t="array" ref="E8121">IF(ISLOGICAL(D8121),"",FREQUENCY(IF('Data Transformation'!$B$425:$B$8425='Bin Analysis'!$B8115,'Data Transformation'!$G$425:$G$8425),D8121))</f>
        <v/>
      </c>
      <c r="F8121" t="str">
        <f t="shared" si="1014"/>
        <v/>
      </c>
      <c r="G8121">
        <f>Weighting!$H$9</f>
        <v>0</v>
      </c>
      <c r="H8121">
        <f t="array" ref="H8121">FREQUENCY(IF('Data Transformation'!$B$4:$B$8425=B8115,'Data Transformation'!$G$4:$G$8425),'Bin Analysis'!$B8121)</f>
        <v>2073</v>
      </c>
      <c r="I8121">
        <f t="shared" si="1015"/>
        <v>0</v>
      </c>
      <c r="J8121">
        <f t="shared" si="1016"/>
        <v>0</v>
      </c>
      <c r="K8121">
        <f>J8121*Weighting!$W$9</f>
        <v>0</v>
      </c>
      <c r="M8121" s="14"/>
    </row>
    <row r="8122" spans="1:25" x14ac:dyDescent="0.25">
      <c r="A8122" s="32">
        <f>IF(Weighting!$P$10&gt;0,B8122,"")</f>
        <v>0.84499999999999997</v>
      </c>
      <c r="B8122">
        <f>Weighting!$C$10</f>
        <v>0.84499999999999997</v>
      </c>
      <c r="C8122">
        <f>Weighting!$F$10</f>
        <v>0</v>
      </c>
      <c r="D8122" t="b">
        <f>IF(C8122=1,'Data Transformation'!$G$3+0.5*'Data Transformation'!$W$25,IF(C8123=1,D8123-'Data Transformation'!$W$25,FALSE))</f>
        <v>0</v>
      </c>
      <c r="E8122" t="str">
        <f t="array" ref="E8122">IF(ISLOGICAL(D8122),"",FREQUENCY(IF('Data Transformation'!$B$425:$B$8425='Bin Analysis'!$B8115,'Data Transformation'!$G$425:$G$8425),D8122))</f>
        <v/>
      </c>
      <c r="F8122" t="str">
        <f t="shared" si="1014"/>
        <v/>
      </c>
      <c r="G8122">
        <f>Weighting!$H$10</f>
        <v>0</v>
      </c>
      <c r="H8122">
        <f t="array" ref="H8122">FREQUENCY(IF('Data Transformation'!$B$4:$B$8425=B8115,'Data Transformation'!$G$4:$G$8425),'Bin Analysis'!$B8122)</f>
        <v>2073</v>
      </c>
      <c r="I8122">
        <f t="shared" si="1015"/>
        <v>0</v>
      </c>
      <c r="J8122">
        <f t="shared" si="1016"/>
        <v>0</v>
      </c>
      <c r="K8122">
        <f>J8122*Weighting!$W$10</f>
        <v>0</v>
      </c>
      <c r="M8122" s="14"/>
    </row>
    <row r="8123" spans="1:25" x14ac:dyDescent="0.25">
      <c r="A8123" s="32">
        <f>IF(Weighting!$P$11&gt;0,B8123,"")</f>
        <v>0.97599999999999998</v>
      </c>
      <c r="B8123">
        <f>Weighting!$C$11</f>
        <v>0.97599999999999998</v>
      </c>
      <c r="C8123">
        <f>Weighting!$F$11</f>
        <v>0</v>
      </c>
      <c r="D8123">
        <f>IF(C8123=1,'Data Transformation'!$G$3+0.5*'Data Transformation'!$W$25,IF(C8124=1,D8124-'Data Transformation'!$W$25,FALSE))</f>
        <v>0.86899999999999999</v>
      </c>
      <c r="E8123">
        <f t="array" ref="E8123">IF(ISLOGICAL(D8123),"",FREQUENCY(IF('Data Transformation'!$B$425:$B$8425='Bin Analysis'!$B8115,'Data Transformation'!$G$425:$G$8425),D8123))</f>
        <v>2001</v>
      </c>
      <c r="F8123" t="e">
        <f t="shared" si="1014"/>
        <v>#VALUE!</v>
      </c>
      <c r="G8123">
        <f>Weighting!$H$11</f>
        <v>0</v>
      </c>
      <c r="H8123">
        <f t="array" ref="H8123">FREQUENCY(IF('Data Transformation'!$B$4:$B$8425=B8115,'Data Transformation'!$G$4:$G$8425),'Bin Analysis'!$B8123)</f>
        <v>2073</v>
      </c>
      <c r="I8123">
        <f t="shared" si="1015"/>
        <v>0</v>
      </c>
      <c r="J8123">
        <f t="shared" si="1016"/>
        <v>0</v>
      </c>
      <c r="K8123">
        <f>J8123*Weighting!$W$11</f>
        <v>0</v>
      </c>
      <c r="M8123" s="14"/>
    </row>
    <row r="8124" spans="1:25" x14ac:dyDescent="0.25">
      <c r="A8124" s="32">
        <f>IF(Weighting!$P$12&gt;0,B8124,"")</f>
        <v>1.107</v>
      </c>
      <c r="B8124">
        <f>Weighting!$C$12</f>
        <v>1.107</v>
      </c>
      <c r="C8124">
        <f>Weighting!$F$12</f>
        <v>1</v>
      </c>
      <c r="D8124">
        <f>IF(C8124=1,'Data Transformation'!$G$3+0.5*'Data Transformation'!$W$25,IF(C8125=1,D8125-'Data Transformation'!$W$25,FALSE))</f>
        <v>1.131</v>
      </c>
      <c r="E8124">
        <f t="array" ref="E8124">IF(ISLOGICAL(D8124),"",FREQUENCY(IF('Data Transformation'!$B$425:$B$8425='Bin Analysis'!$B8115,'Data Transformation'!$G$425:$G$8425),D8124))</f>
        <v>2001</v>
      </c>
      <c r="F8124">
        <f t="shared" si="1014"/>
        <v>0</v>
      </c>
      <c r="G8124">
        <f>Weighting!$H$12</f>
        <v>0</v>
      </c>
      <c r="H8124">
        <f t="array" ref="H8124">FREQUENCY(IF('Data Transformation'!$B$4:$B$8425=B8115,'Data Transformation'!$G$4:$G$8425),'Bin Analysis'!$B8124)</f>
        <v>2073</v>
      </c>
      <c r="I8124">
        <f t="shared" si="1015"/>
        <v>0</v>
      </c>
      <c r="J8124">
        <f t="shared" si="1016"/>
        <v>0</v>
      </c>
      <c r="K8124">
        <f>J8124*Weighting!$W$12</f>
        <v>0</v>
      </c>
      <c r="M8124" s="14"/>
    </row>
    <row r="8125" spans="1:25" x14ac:dyDescent="0.25">
      <c r="A8125" s="32">
        <f>IF(Weighting!$P$13&gt;0,B8125,"")</f>
        <v>1.238</v>
      </c>
      <c r="B8125">
        <f>Weighting!$C$13</f>
        <v>1.238</v>
      </c>
      <c r="C8125">
        <f>Weighting!$F$13</f>
        <v>0</v>
      </c>
      <c r="D8125" t="b">
        <f>IF(C8125=1,'Data Transformation'!$G$3+0.5*'Data Transformation'!$W$25,IF(C8126=1,D8126-'Data Transformation'!$W$25,FALSE))</f>
        <v>0</v>
      </c>
      <c r="E8125" t="str">
        <f t="array" ref="E8125">IF(ISLOGICAL(D8125),"",FREQUENCY(IF('Data Transformation'!$B$425:$B$8425='Bin Analysis'!$B8115,'Data Transformation'!$G$425:$G$8425),D8125))</f>
        <v/>
      </c>
      <c r="F8125" t="str">
        <f t="shared" si="1014"/>
        <v/>
      </c>
      <c r="G8125">
        <f>Weighting!$H$13</f>
        <v>0</v>
      </c>
      <c r="H8125">
        <f t="array" ref="H8125">FREQUENCY(IF('Data Transformation'!$B$4:$B$8425=B8115,'Data Transformation'!$G$4:$G$8425),'Bin Analysis'!$B8125)</f>
        <v>2073</v>
      </c>
      <c r="I8125">
        <f t="shared" si="1015"/>
        <v>0</v>
      </c>
      <c r="J8125">
        <f t="shared" si="1016"/>
        <v>0</v>
      </c>
      <c r="K8125">
        <f>J8125*Weighting!$W$13</f>
        <v>0</v>
      </c>
      <c r="M8125" s="14"/>
    </row>
    <row r="8126" spans="1:25" x14ac:dyDescent="0.25">
      <c r="A8126" s="32">
        <f>IF(Weighting!$P$14&gt;0,B8126,"")</f>
        <v>1.369</v>
      </c>
      <c r="B8126">
        <f>Weighting!$C$14</f>
        <v>1.369</v>
      </c>
      <c r="C8126">
        <f>Weighting!$F$14</f>
        <v>0</v>
      </c>
      <c r="D8126" t="b">
        <f>IF(C8126=1,'Data Transformation'!$G$3+0.5*'Data Transformation'!$W$25,IF(C8127=1,D8127-'Data Transformation'!$W$25,FALSE))</f>
        <v>0</v>
      </c>
      <c r="E8126" t="str">
        <f t="array" ref="E8126">IF(ISLOGICAL(D8126),"",FREQUENCY(IF('Data Transformation'!$B$425:$B$8425='Bin Analysis'!$B8115,'Data Transformation'!$G$425:$G$8425),D8126))</f>
        <v/>
      </c>
      <c r="F8126" t="str">
        <f t="shared" si="1014"/>
        <v/>
      </c>
      <c r="G8126">
        <f>Weighting!$H$14</f>
        <v>0</v>
      </c>
      <c r="H8126">
        <f t="array" ref="H8126">FREQUENCY(IF('Data Transformation'!$B$4:$B$8425=B8115,'Data Transformation'!$G$4:$G$8425),'Bin Analysis'!$B8126)</f>
        <v>2073</v>
      </c>
      <c r="I8126">
        <f t="shared" si="1015"/>
        <v>0</v>
      </c>
      <c r="J8126">
        <f t="shared" si="1016"/>
        <v>0</v>
      </c>
      <c r="K8126">
        <f>J8126*Weighting!$W$14</f>
        <v>0</v>
      </c>
      <c r="M8126" s="14"/>
    </row>
    <row r="8127" spans="1:25" x14ac:dyDescent="0.25">
      <c r="A8127" s="32">
        <f>IF(Weighting!$P$15&gt;0,B8127,"")</f>
        <v>1.5000009999999999</v>
      </c>
      <c r="B8127">
        <f>Weighting!$C$15</f>
        <v>1.5000009999999999</v>
      </c>
      <c r="C8127">
        <f>Weighting!$F$15</f>
        <v>0</v>
      </c>
      <c r="D8127" t="b">
        <f>IF(C8127=1,'Data Transformation'!$G$3+0.5*'Data Transformation'!$W$25,IF(C8128=1,D8128-'Data Transformation'!$W$25,FALSE))</f>
        <v>0</v>
      </c>
      <c r="E8127" t="str">
        <f t="array" ref="E8127">IF(ISLOGICAL(D8127),"",FREQUENCY(IF('Data Transformation'!$B$425:$B$8425='Bin Analysis'!$B8115,'Data Transformation'!$G$425:$G$8425),D8127))</f>
        <v/>
      </c>
      <c r="F8127" t="str">
        <f t="shared" si="1014"/>
        <v/>
      </c>
      <c r="G8127">
        <f>Weighting!$H$15</f>
        <v>0</v>
      </c>
      <c r="H8127">
        <f t="array" ref="H8127">FREQUENCY(IF('Data Transformation'!$B$4:$B$8425=B8115,'Data Transformation'!$G$4:$G$8425),'Bin Analysis'!$B8127)</f>
        <v>2073</v>
      </c>
      <c r="I8127">
        <f t="shared" si="1015"/>
        <v>0</v>
      </c>
      <c r="J8127">
        <f t="shared" si="1016"/>
        <v>0</v>
      </c>
      <c r="K8127">
        <f>J8127*Weighting!$W$15</f>
        <v>0</v>
      </c>
      <c r="M8127" s="14"/>
    </row>
    <row r="8128" spans="1:25" x14ac:dyDescent="0.25">
      <c r="A8128" s="32" t="str">
        <f>IF(Weighting!$P$16&gt;0,B8128,"")</f>
        <v/>
      </c>
      <c r="B8128">
        <f>Weighting!$C$16</f>
        <v>1.631</v>
      </c>
      <c r="C8128">
        <f>Weighting!$F$16</f>
        <v>0</v>
      </c>
      <c r="D8128" t="b">
        <f>IF(C8128=1,'Data Transformation'!$G$3+0.5*'Data Transformation'!$W$25,IF(C8129=1,D8129-'Data Transformation'!$W$25,FALSE))</f>
        <v>0</v>
      </c>
      <c r="E8128" t="str">
        <f t="array" ref="E8128">IF(ISLOGICAL(D8128),"",FREQUENCY(IF('Data Transformation'!$B$425:$B$8425='Bin Analysis'!$B8115,'Data Transformation'!$G$425:$G$8425),D8128))</f>
        <v/>
      </c>
      <c r="F8128" t="str">
        <f t="shared" si="1014"/>
        <v/>
      </c>
      <c r="G8128">
        <f>Weighting!$H$16</f>
        <v>0</v>
      </c>
      <c r="H8128">
        <f t="array" ref="H8128">FREQUENCY(IF('Data Transformation'!$B$4:$B$8425=B8115,'Data Transformation'!$G$4:$G$8425),'Bin Analysis'!$B8128)</f>
        <v>2073</v>
      </c>
      <c r="I8128">
        <f t="shared" si="1015"/>
        <v>0</v>
      </c>
      <c r="J8128">
        <f t="shared" si="1016"/>
        <v>0</v>
      </c>
      <c r="K8128">
        <f>J8128*Weighting!$W$16</f>
        <v>0</v>
      </c>
      <c r="M8128" s="14"/>
    </row>
    <row r="8129" spans="1:25" x14ac:dyDescent="0.25">
      <c r="A8129" s="32" t="str">
        <f>IF(Weighting!$P$17&gt;0,B8129,"")</f>
        <v/>
      </c>
      <c r="B8129">
        <f>Weighting!$C$17</f>
        <v>1.762</v>
      </c>
      <c r="C8129">
        <f>Weighting!$F$17</f>
        <v>0</v>
      </c>
      <c r="D8129" t="b">
        <f>IF(C8129=1,'Data Transformation'!$G$3+0.5*'Data Transformation'!$W$25,IF(C8130=1,D8130-'Data Transformation'!$W$25,FALSE))</f>
        <v>0</v>
      </c>
      <c r="E8129" t="str">
        <f t="array" ref="E8129">IF(ISLOGICAL(D8129),"",FREQUENCY(IF('Data Transformation'!$B$425:$B$8425='Bin Analysis'!$B8115,'Data Transformation'!$G$425:$G$8425),D8129))</f>
        <v/>
      </c>
      <c r="F8129" t="str">
        <f t="shared" si="1014"/>
        <v/>
      </c>
      <c r="G8129">
        <f>Weighting!$H$17</f>
        <v>0</v>
      </c>
      <c r="H8129">
        <f t="array" ref="H8129">FREQUENCY(IF('Data Transformation'!$B$4:$B$8425=B8115,'Data Transformation'!$G$4:$G$8425),'Bin Analysis'!$B8129)</f>
        <v>2073</v>
      </c>
      <c r="I8129">
        <f t="shared" si="1015"/>
        <v>0</v>
      </c>
      <c r="J8129">
        <f t="shared" si="1016"/>
        <v>0</v>
      </c>
      <c r="K8129">
        <f>J8129*Weighting!$W$17</f>
        <v>0</v>
      </c>
      <c r="M8129" s="14"/>
    </row>
    <row r="8130" spans="1:25" x14ac:dyDescent="0.25">
      <c r="A8130" s="32" t="str">
        <f>IF(Weighting!$P$18&gt;0,B8130,"")</f>
        <v/>
      </c>
      <c r="B8130">
        <f>Weighting!$C$18</f>
        <v>1.893</v>
      </c>
      <c r="C8130">
        <f>Weighting!$F$18</f>
        <v>0</v>
      </c>
      <c r="D8130" t="b">
        <f>IF(C8130=1,'Data Transformation'!$G$3+0.5*'Data Transformation'!$W$25,IF(C8131=1,D8131-'Data Transformation'!$W$25,FALSE))</f>
        <v>0</v>
      </c>
      <c r="E8130" t="str">
        <f t="array" ref="E8130">IF(ISLOGICAL(D8130),"",FREQUENCY(IF('Data Transformation'!$B$425:$B$8425='Bin Analysis'!$B8115,'Data Transformation'!$G$425:$G$8425),D8130))</f>
        <v/>
      </c>
      <c r="F8130" t="str">
        <f t="shared" si="1014"/>
        <v/>
      </c>
      <c r="G8130">
        <f>Weighting!$H$18</f>
        <v>0</v>
      </c>
      <c r="H8130">
        <f t="array" ref="H8130">FREQUENCY(IF('Data Transformation'!$B$4:$B$8425=B8115,'Data Transformation'!$G$4:$G$8425),'Bin Analysis'!$B8130)</f>
        <v>2073</v>
      </c>
      <c r="I8130">
        <f t="shared" si="1015"/>
        <v>0</v>
      </c>
      <c r="J8130">
        <f t="shared" si="1016"/>
        <v>0</v>
      </c>
      <c r="K8130">
        <f>J8130*Weighting!$W$18</f>
        <v>0</v>
      </c>
      <c r="M8130" s="14"/>
    </row>
    <row r="8131" spans="1:25" x14ac:dyDescent="0.25">
      <c r="A8131" s="32" t="str">
        <f>IF(Weighting!$P$19&gt;0,B8131,"")</f>
        <v/>
      </c>
      <c r="B8131">
        <f>Weighting!$C$19</f>
        <v>2.024</v>
      </c>
      <c r="C8131">
        <f>Weighting!$F$19</f>
        <v>0</v>
      </c>
      <c r="D8131" t="b">
        <f>IF(C8131=1,'Data Transformation'!$G$3+0.5*'Data Transformation'!$W$25,IF(C8132=1,D8132-'Data Transformation'!$W$25,FALSE))</f>
        <v>0</v>
      </c>
      <c r="E8131" t="str">
        <f t="array" ref="E8131">IF(ISLOGICAL(D8131),"",FREQUENCY(IF('Data Transformation'!$B$425:$B$8425='Bin Analysis'!$B8115,'Data Transformation'!$G$425:$G$8425),D8131))</f>
        <v/>
      </c>
      <c r="F8131" t="str">
        <f t="shared" si="1014"/>
        <v/>
      </c>
      <c r="G8131">
        <f>Weighting!$H$19</f>
        <v>0</v>
      </c>
      <c r="H8131">
        <f t="array" ref="H8131">FREQUENCY(IF('Data Transformation'!$B$4:$B$8425=B8115,'Data Transformation'!$G$4:$G$8425),'Bin Analysis'!$B8131)</f>
        <v>2073</v>
      </c>
      <c r="I8131">
        <f t="shared" si="1015"/>
        <v>0</v>
      </c>
      <c r="J8131">
        <f t="shared" si="1016"/>
        <v>0</v>
      </c>
      <c r="K8131">
        <f>J8131*Weighting!$W$19</f>
        <v>0</v>
      </c>
      <c r="M8131" s="14"/>
    </row>
    <row r="8132" spans="1:25" x14ac:dyDescent="0.25">
      <c r="A8132" s="32" t="str">
        <f>IF(Weighting!$P$20&gt;0,B8132,"")</f>
        <v/>
      </c>
      <c r="B8132">
        <f>Weighting!$C$20</f>
        <v>2.1550000000000002</v>
      </c>
      <c r="C8132">
        <f>Weighting!$F$20</f>
        <v>0</v>
      </c>
      <c r="D8132" t="b">
        <f>IF(C8132=1,'Data Transformation'!$G$3+0.5*'Data Transformation'!$W$25,IF(C8133=1,D8133-'Data Transformation'!$W$25,FALSE))</f>
        <v>0</v>
      </c>
      <c r="E8132" t="str">
        <f t="array" ref="E8132">IF(ISLOGICAL(D8132),"",FREQUENCY(IF('Data Transformation'!$B$425:$B$8425='Bin Analysis'!$B8115,'Data Transformation'!$G$425:$G$8425),D8132))</f>
        <v/>
      </c>
      <c r="F8132" t="str">
        <f t="shared" si="1014"/>
        <v/>
      </c>
      <c r="G8132">
        <f>Weighting!$H$20</f>
        <v>0</v>
      </c>
      <c r="H8132">
        <f t="array" ref="H8132">FREQUENCY(IF('Data Transformation'!$B$4:$B$8425=B8115,'Data Transformation'!$G$4:$G$8425),'Bin Analysis'!$B8132)</f>
        <v>2073</v>
      </c>
      <c r="I8132">
        <f t="shared" si="1015"/>
        <v>0</v>
      </c>
      <c r="J8132">
        <f t="shared" si="1016"/>
        <v>0</v>
      </c>
      <c r="K8132">
        <f>J8132*Weighting!$W$20</f>
        <v>0</v>
      </c>
      <c r="M8132" s="14"/>
    </row>
    <row r="8133" spans="1:25" x14ac:dyDescent="0.25">
      <c r="A8133" s="32" t="str">
        <f>IF(Weighting!$P$21&gt;0,B8133,"")</f>
        <v/>
      </c>
      <c r="B8133">
        <f>Weighting!$C$21</f>
        <v>2.2860000000000005</v>
      </c>
      <c r="C8133">
        <f>Weighting!$F$21</f>
        <v>0</v>
      </c>
      <c r="D8133" t="b">
        <f>IF(C8133=1,'Data Transformation'!$G$3+0.5*'Data Transformation'!$W$25,IF(C8134=1,D8134-'Data Transformation'!$W$25,FALSE))</f>
        <v>0</v>
      </c>
      <c r="E8133" t="str">
        <f t="array" ref="E8133">IF(ISLOGICAL(D8133),"",FREQUENCY(IF('Data Transformation'!$B$425:$B$8425='Bin Analysis'!$B8115,'Data Transformation'!$G$425:$G$8425),D8133))</f>
        <v/>
      </c>
      <c r="F8133" t="str">
        <f t="shared" si="1014"/>
        <v/>
      </c>
      <c r="G8133">
        <f>Weighting!$H$21</f>
        <v>0</v>
      </c>
      <c r="H8133">
        <f t="array" ref="H8133">FREQUENCY(IF('Data Transformation'!$B$4:$B$8425=B8115,'Data Transformation'!$G$4:$G$8425),'Bin Analysis'!$B8133)</f>
        <v>2073</v>
      </c>
      <c r="I8133">
        <f t="shared" si="1015"/>
        <v>0</v>
      </c>
      <c r="J8133">
        <f t="shared" si="1016"/>
        <v>0</v>
      </c>
      <c r="K8133">
        <f>J8133*Weighting!$W$21</f>
        <v>0</v>
      </c>
      <c r="M8133" s="14"/>
    </row>
    <row r="8134" spans="1:25" x14ac:dyDescent="0.25">
      <c r="A8134" s="32" t="str">
        <f>IF(Weighting!$P$22&gt;0,B8134,"")</f>
        <v/>
      </c>
      <c r="B8134">
        <f>Weighting!$C$22</f>
        <v>2.4170000000000007</v>
      </c>
      <c r="C8134">
        <f>Weighting!$F$22</f>
        <v>0</v>
      </c>
      <c r="D8134" t="b">
        <f>IF(C8134=1,'Data Transformation'!$G$3+0.5*'Data Transformation'!$W$25,IF(C8135=1,D8135-'Data Transformation'!$W$25,FALSE))</f>
        <v>0</v>
      </c>
      <c r="E8134" t="str">
        <f t="array" ref="E8134">IF(ISLOGICAL(D8134),"",FREQUENCY(IF('Data Transformation'!$B$425:$B$8425='Bin Analysis'!$B8115,'Data Transformation'!$G$425:$G$8425),D8134))</f>
        <v/>
      </c>
      <c r="F8134" t="str">
        <f t="shared" si="1014"/>
        <v/>
      </c>
      <c r="G8134">
        <f>Weighting!$H$22</f>
        <v>0</v>
      </c>
      <c r="H8134">
        <f t="array" ref="H8134">FREQUENCY(IF('Data Transformation'!$B$4:$B$8425=B8115,'Data Transformation'!$G$4:$G$8425),'Bin Analysis'!$B8134)</f>
        <v>2073</v>
      </c>
      <c r="I8134">
        <f t="shared" si="1015"/>
        <v>0</v>
      </c>
      <c r="J8134">
        <f t="shared" si="1016"/>
        <v>0</v>
      </c>
      <c r="K8134">
        <f>J8134*Weighting!$W$22</f>
        <v>0</v>
      </c>
      <c r="M8134" s="14"/>
    </row>
    <row r="8135" spans="1:25" x14ac:dyDescent="0.25">
      <c r="A8135" s="32" t="str">
        <f>IF(Weighting!$P$23&gt;0,B8135,"")</f>
        <v/>
      </c>
      <c r="B8135">
        <f>Weighting!$C$23</f>
        <v>2.5480000000000009</v>
      </c>
      <c r="C8135">
        <f>Weighting!$F$23</f>
        <v>0</v>
      </c>
      <c r="D8135" t="b">
        <f>IF(C8135=1,'Data Transformation'!$G$3+0.5*'Data Transformation'!$W$25,IF(C8136=1,D8136-'Data Transformation'!$W$25,FALSE))</f>
        <v>0</v>
      </c>
      <c r="E8135" t="str">
        <f t="array" ref="E8135">IF(ISLOGICAL(D8135),"",FREQUENCY(IF('Data Transformation'!$B$425:$B$8425='Bin Analysis'!$B8115,'Data Transformation'!$G$425:$G$8425),D8135))</f>
        <v/>
      </c>
      <c r="F8135" t="str">
        <f t="shared" si="1014"/>
        <v/>
      </c>
      <c r="G8135">
        <f>Weighting!$H$23</f>
        <v>0</v>
      </c>
      <c r="H8135">
        <f t="array" ref="H8135">FREQUENCY(IF('Data Transformation'!$B$4:$B$8425=B8115,'Data Transformation'!$G$4:$G$8425),'Bin Analysis'!$B8135)</f>
        <v>2073</v>
      </c>
      <c r="I8135">
        <f t="shared" si="1015"/>
        <v>0</v>
      </c>
      <c r="J8135">
        <f t="shared" si="1016"/>
        <v>0</v>
      </c>
      <c r="K8135">
        <f>J8135*Weighting!$W$23</f>
        <v>0</v>
      </c>
      <c r="M8135" s="14"/>
    </row>
    <row r="8136" spans="1:25" x14ac:dyDescent="0.25">
      <c r="A8136" s="32" t="str">
        <f>IF(Weighting!$P$24&gt;0,B8136,"")</f>
        <v/>
      </c>
      <c r="B8136">
        <f>Weighting!$C$24</f>
        <v>2.6790000000000012</v>
      </c>
      <c r="C8136">
        <f>Weighting!$F$24</f>
        <v>0</v>
      </c>
      <c r="D8136" t="b">
        <f>IF(C8136=1,'Data Transformation'!$G$3+0.5*'Data Transformation'!$W$25,IF(C8137=1,D8137-'Data Transformation'!$W$25,FALSE))</f>
        <v>0</v>
      </c>
      <c r="E8136" t="str">
        <f t="array" ref="E8136">IF(ISLOGICAL(D8136),"",FREQUENCY(IF('Data Transformation'!$B$425:$B$8425='Bin Analysis'!$B8115,'Data Transformation'!$G$425:$G$8425),D8136))</f>
        <v/>
      </c>
      <c r="F8136" t="str">
        <f t="shared" si="1014"/>
        <v/>
      </c>
      <c r="G8136">
        <f>Weighting!$H$24</f>
        <v>0</v>
      </c>
      <c r="H8136">
        <f t="array" ref="H8136">FREQUENCY(IF('Data Transformation'!$B$4:$B$8425=B8115,'Data Transformation'!$G$4:$G$8425),'Bin Analysis'!$B8136)</f>
        <v>2073</v>
      </c>
      <c r="I8136">
        <f t="shared" si="1015"/>
        <v>0</v>
      </c>
      <c r="J8136">
        <f t="shared" si="1016"/>
        <v>0</v>
      </c>
      <c r="K8136">
        <f>J8136*Weighting!$W$24</f>
        <v>0</v>
      </c>
      <c r="M8136" s="14"/>
    </row>
    <row r="8137" spans="1:25" x14ac:dyDescent="0.25">
      <c r="A8137" s="32" t="str">
        <f>IF(Weighting!$P$25&gt;0,B8137,"")</f>
        <v/>
      </c>
      <c r="B8137">
        <f>Weighting!$C$25</f>
        <v>2.8100000000000014</v>
      </c>
      <c r="C8137">
        <f>Weighting!$F$25</f>
        <v>0</v>
      </c>
      <c r="D8137" t="b">
        <f>IF(C8137=1,'Data Transformation'!$G$3+0.5*'Data Transformation'!$W$25,IF(C8138=1,D8138-'Data Transformation'!$W$25,FALSE))</f>
        <v>0</v>
      </c>
      <c r="E8137" t="str">
        <f t="array" ref="E8137">IF(ISLOGICAL(D8137),"",FREQUENCY(IF('Data Transformation'!$B$425:$B$8425='Bin Analysis'!$B8115,'Data Transformation'!$G$425:$G$8425),D8137))</f>
        <v/>
      </c>
      <c r="F8137" t="str">
        <f t="shared" si="1014"/>
        <v/>
      </c>
      <c r="G8137">
        <f>Weighting!$H$25</f>
        <v>0</v>
      </c>
      <c r="H8137">
        <f t="array" ref="H8137">FREQUENCY(IF('Data Transformation'!$B$4:$B$8425=B8115,'Data Transformation'!$G$4:$G$8425),'Bin Analysis'!$B8137)</f>
        <v>2073</v>
      </c>
      <c r="I8137">
        <f t="shared" si="1015"/>
        <v>0</v>
      </c>
      <c r="J8137">
        <f t="shared" si="1016"/>
        <v>0</v>
      </c>
      <c r="K8137">
        <f>J8137*Weighting!$W$25</f>
        <v>0</v>
      </c>
      <c r="M8137" s="14"/>
    </row>
    <row r="8138" spans="1:25" x14ac:dyDescent="0.25">
      <c r="O8138"/>
      <c r="P8138"/>
      <c r="Q8138"/>
      <c r="R8138"/>
    </row>
    <row r="8139" spans="1:25" ht="23.25" x14ac:dyDescent="0.35">
      <c r="A8139" s="21" t="s">
        <v>0</v>
      </c>
      <c r="B8139" s="21" t="str">
        <f>IFERROR(VLOOKUP(C8139,'Data Transformation'!$L$6:$M$426,2,FALSE),"")</f>
        <v/>
      </c>
      <c r="C8139" s="21">
        <f>C8115+1</f>
        <v>339</v>
      </c>
      <c r="D8139" s="21"/>
      <c r="E8139" s="21"/>
      <c r="F8139" s="21"/>
      <c r="G8139" s="21"/>
      <c r="H8139" s="22"/>
      <c r="I8139" s="22"/>
      <c r="J8139" s="22"/>
      <c r="K8139" s="21"/>
      <c r="L8139" s="21" t="str">
        <f>B8139</f>
        <v/>
      </c>
      <c r="M8139" s="23" t="e">
        <f>INDEX('Data Transformation'!$O$4:$O$424,MATCH($B8139,'Data Transformation'!$M$4:$M$424,0),MATCH($M$2,'Data Transformation'!$O$3,0))</f>
        <v>#N/A</v>
      </c>
      <c r="N8139" s="27" t="e">
        <f>IF('Input and Summary Results'!$J$16="minimum",'Bin Analysis'!X8140/(M8139-1),'Bin Analysis'!Y8139/('Bin Analysis'!M8139-1))</f>
        <v>#N/A</v>
      </c>
      <c r="O8139" s="27" t="e">
        <f>IF(M8139=FALSE,NA(),(VLOOKUP(1,C8142:K8161,4,FALSE))/(M8139-1))</f>
        <v>#N/A</v>
      </c>
      <c r="P8139" s="27" t="e">
        <f>IF(M8139=FALSE,NA(),SUM(J8142:J8161)/Weighting!$S$5)</f>
        <v>#N/A</v>
      </c>
      <c r="Q8139" s="27" t="e">
        <f>IF(M8139=FALSE,NA(),SUM(K8142:K8161)/Weighting!$S$6)</f>
        <v>#N/A</v>
      </c>
      <c r="R8139" s="27" t="e">
        <f>IF(M8139=FALSE,NA(),(VLOOKUP(1,G8142:K8161,3,FALSE))/(M8139-1))</f>
        <v>#N/A</v>
      </c>
      <c r="S8139" s="22" t="e">
        <f>IF(M8139=FALSE,NA(),IF(SUM(J8142:J8161)=2,"yes","no"))</f>
        <v>#N/A</v>
      </c>
      <c r="X8139" s="2" cm="2">
        <f t="array" ref="X8139:X8140">FREQUENCY(IF('Data Transformation'!$B$425:$B$6424='Bin Analysis'!L8139,'Data Transformation'!$G$425:$G$6424),'Data Transformation'!$U$11)</f>
        <v>0</v>
      </c>
      <c r="Y8139" s="2" cm="2">
        <f t="array" ref="Y8139:Y8140">FREQUENCY(IF('Data Transformation'!$B$425:$B$6424='Bin Analysis'!L8139,'Data Transformation'!$G$425:$G$6424),'Data Transformation'!$U$12)</f>
        <v>0</v>
      </c>
    </row>
    <row r="8140" spans="1:25" x14ac:dyDescent="0.25">
      <c r="A8140" s="14" t="s">
        <v>67</v>
      </c>
      <c r="B8140" t="s">
        <v>47</v>
      </c>
      <c r="C8140" t="s">
        <v>5</v>
      </c>
      <c r="D8140" t="s">
        <v>100</v>
      </c>
      <c r="E8140" t="s">
        <v>101</v>
      </c>
      <c r="F8140" t="s">
        <v>102</v>
      </c>
      <c r="G8140" t="s">
        <v>70</v>
      </c>
      <c r="H8140" t="s">
        <v>31</v>
      </c>
      <c r="I8140" t="s">
        <v>32</v>
      </c>
      <c r="J8140" t="s">
        <v>46</v>
      </c>
      <c r="K8140" s="14" t="s">
        <v>45</v>
      </c>
      <c r="M8140" s="14"/>
      <c r="X8140" s="2">
        <v>0</v>
      </c>
      <c r="Y8140" s="2">
        <v>0</v>
      </c>
    </row>
    <row r="8141" spans="1:25" x14ac:dyDescent="0.25">
      <c r="A8141" s="32"/>
      <c r="D8141" t="b">
        <f>IF(C8141=1,'Data Transformation'!$G$3+0.5*'Data Transformation'!$W$25,IF(C8142=1,D8142-'Data Transformation'!$W$25,FALSE))</f>
        <v>0</v>
      </c>
      <c r="E8141" t="str">
        <f t="array" ref="E8141">IF(ISLOGICAL(D8141),"",FREQUENCY(IF('Data Transformation'!$B$425:$B$8425='Bin Analysis'!$B8139,'Data Transformation'!$G$425:$G$8425),D8141))</f>
        <v/>
      </c>
      <c r="F8141" t="str">
        <f>IF(ISLOGICAL(D8141),"",E8141-E8140)</f>
        <v/>
      </c>
      <c r="M8141" s="14"/>
    </row>
    <row r="8142" spans="1:25" x14ac:dyDescent="0.25">
      <c r="A8142" s="32">
        <f>IF(Weighting!$P$6&gt;0,B8142,"")</f>
        <v>0.32100000000000001</v>
      </c>
      <c r="B8142">
        <f>Weighting!$C$6</f>
        <v>0.32100000000000001</v>
      </c>
      <c r="C8142">
        <f>Weighting!$F$6</f>
        <v>0</v>
      </c>
      <c r="D8142" t="b">
        <f>IF(C8142=1,'Data Transformation'!$G$3+0.5*'Data Transformation'!$W$25,IF(C8143=1,D8143-'Data Transformation'!$W$25,FALSE))</f>
        <v>0</v>
      </c>
      <c r="E8142" t="str">
        <f t="array" ref="E8142">IF(ISLOGICAL(D8142),"",FREQUENCY(IF('Data Transformation'!$B$425:$B$8425='Bin Analysis'!$B8139,'Data Transformation'!$G$425:$G$8425),D8142))</f>
        <v/>
      </c>
      <c r="F8142" t="str">
        <f>IF(ISLOGICAL(D8142),"",E8142-E8141)</f>
        <v/>
      </c>
      <c r="G8142">
        <f>Weighting!$H$6</f>
        <v>1</v>
      </c>
      <c r="H8142">
        <f t="array" ref="H8142">FREQUENCY(IF('Data Transformation'!$B$4:$B$8425=B8139,'Data Transformation'!$G$4:$G$8425),'Bin Analysis'!$B8142)</f>
        <v>2073</v>
      </c>
      <c r="I8142">
        <f>H8142-H8141</f>
        <v>2073</v>
      </c>
      <c r="J8142">
        <f>IF(I8142=0,0,1)</f>
        <v>1</v>
      </c>
      <c r="K8142">
        <f>J8142*Weighting!$W$6</f>
        <v>1</v>
      </c>
      <c r="M8142" s="14"/>
    </row>
    <row r="8143" spans="1:25" x14ac:dyDescent="0.25">
      <c r="A8143" s="32">
        <f>IF(Weighting!$P$7&gt;0,B8143,"")</f>
        <v>0.45200000000000001</v>
      </c>
      <c r="B8143">
        <f>Weighting!$C$7</f>
        <v>0.45200000000000001</v>
      </c>
      <c r="C8143">
        <f>Weighting!$F$7</f>
        <v>0</v>
      </c>
      <c r="D8143" t="b">
        <f>IF(C8143=1,'Data Transformation'!$G$3+0.5*'Data Transformation'!$W$25,IF(C8144=1,D8144-'Data Transformation'!$W$25,FALSE))</f>
        <v>0</v>
      </c>
      <c r="E8143" t="str">
        <f t="array" ref="E8143">IF(ISLOGICAL(D8143),"",FREQUENCY(IF('Data Transformation'!$B$425:$B$8425='Bin Analysis'!$B8139,'Data Transformation'!$G$425:$G$8425),D8143))</f>
        <v/>
      </c>
      <c r="F8143" t="str">
        <f t="shared" ref="F8143:F8161" si="1017">IF(ISLOGICAL(D8143),"",E8143-E8142)</f>
        <v/>
      </c>
      <c r="G8143">
        <f>Weighting!$H$7</f>
        <v>0</v>
      </c>
      <c r="H8143">
        <f t="array" ref="H8143">FREQUENCY(IF('Data Transformation'!$B$4:$B$8425=B8139,'Data Transformation'!$G$4:$G$8425),'Bin Analysis'!$B8143)</f>
        <v>2073</v>
      </c>
      <c r="I8143">
        <f t="shared" ref="I8143:I8161" si="1018">H8143-H8142</f>
        <v>0</v>
      </c>
      <c r="J8143">
        <f>IF(I8143=0,0,1)</f>
        <v>0</v>
      </c>
      <c r="K8143">
        <f>J8143*Weighting!$W$7</f>
        <v>0</v>
      </c>
      <c r="M8143" s="14"/>
    </row>
    <row r="8144" spans="1:25" x14ac:dyDescent="0.25">
      <c r="A8144" s="32">
        <f>IF(Weighting!$P$8&gt;0,B8144,"")</f>
        <v>0.58299999999999996</v>
      </c>
      <c r="B8144">
        <f>Weighting!$C$8</f>
        <v>0.58299999999999996</v>
      </c>
      <c r="C8144">
        <f>Weighting!$F$8</f>
        <v>0</v>
      </c>
      <c r="D8144" t="b">
        <f>IF(C8144=1,'Data Transformation'!$G$3+0.5*'Data Transformation'!$W$25,IF(C8145=1,D8145-'Data Transformation'!$W$25,FALSE))</f>
        <v>0</v>
      </c>
      <c r="E8144" t="str">
        <f t="array" ref="E8144">IF(ISLOGICAL(D8144),"",FREQUENCY(IF('Data Transformation'!$B$425:$B$8425='Bin Analysis'!$B8139,'Data Transformation'!$G$425:$G$8425),D8144))</f>
        <v/>
      </c>
      <c r="F8144" t="str">
        <f t="shared" si="1017"/>
        <v/>
      </c>
      <c r="G8144">
        <f>Weighting!$H$8</f>
        <v>0</v>
      </c>
      <c r="H8144">
        <f t="array" ref="H8144">FREQUENCY(IF('Data Transformation'!$B$4:$B$8425=B8139,'Data Transformation'!$G$4:$G$8425),'Bin Analysis'!$B8144)</f>
        <v>2073</v>
      </c>
      <c r="I8144">
        <f t="shared" si="1018"/>
        <v>0</v>
      </c>
      <c r="J8144">
        <f t="shared" ref="J8144:J8161" si="1019">IF(I8144=0,0,1)</f>
        <v>0</v>
      </c>
      <c r="K8144">
        <f>J8144*Weighting!$W$8</f>
        <v>0</v>
      </c>
      <c r="M8144" s="14"/>
    </row>
    <row r="8145" spans="1:13" x14ac:dyDescent="0.25">
      <c r="A8145" s="32">
        <f>IF(Weighting!$P$9&gt;0,B8145,"")</f>
        <v>0.71399999999999997</v>
      </c>
      <c r="B8145" s="50">
        <f>Weighting!$C$9</f>
        <v>0.71399999999999997</v>
      </c>
      <c r="C8145">
        <f>Weighting!$F$9</f>
        <v>0</v>
      </c>
      <c r="D8145" t="b">
        <f>IF(C8145=1,'Data Transformation'!$G$3+0.5*'Data Transformation'!$W$25,IF(C8146=1,D8146-'Data Transformation'!$W$25,FALSE))</f>
        <v>0</v>
      </c>
      <c r="E8145" t="str">
        <f t="array" ref="E8145">IF(ISLOGICAL(D8145),"",FREQUENCY(IF('Data Transformation'!$B$425:$B$8425='Bin Analysis'!$B8139,'Data Transformation'!$G$425:$G$8425),D8145))</f>
        <v/>
      </c>
      <c r="F8145" t="str">
        <f t="shared" si="1017"/>
        <v/>
      </c>
      <c r="G8145">
        <f>Weighting!$H$9</f>
        <v>0</v>
      </c>
      <c r="H8145">
        <f t="array" ref="H8145">FREQUENCY(IF('Data Transformation'!$B$4:$B$8425=B8139,'Data Transformation'!$G$4:$G$8425),'Bin Analysis'!$B8145)</f>
        <v>2073</v>
      </c>
      <c r="I8145">
        <f t="shared" si="1018"/>
        <v>0</v>
      </c>
      <c r="J8145">
        <f t="shared" si="1019"/>
        <v>0</v>
      </c>
      <c r="K8145">
        <f>J8145*Weighting!$W$9</f>
        <v>0</v>
      </c>
      <c r="M8145" s="14"/>
    </row>
    <row r="8146" spans="1:13" x14ac:dyDescent="0.25">
      <c r="A8146" s="32">
        <f>IF(Weighting!$P$10&gt;0,B8146,"")</f>
        <v>0.84499999999999997</v>
      </c>
      <c r="B8146">
        <f>Weighting!$C$10</f>
        <v>0.84499999999999997</v>
      </c>
      <c r="C8146">
        <f>Weighting!$F$10</f>
        <v>0</v>
      </c>
      <c r="D8146" t="b">
        <f>IF(C8146=1,'Data Transformation'!$G$3+0.5*'Data Transformation'!$W$25,IF(C8147=1,D8147-'Data Transformation'!$W$25,FALSE))</f>
        <v>0</v>
      </c>
      <c r="E8146" t="str">
        <f t="array" ref="E8146">IF(ISLOGICAL(D8146),"",FREQUENCY(IF('Data Transformation'!$B$425:$B$8425='Bin Analysis'!$B8139,'Data Transformation'!$G$425:$G$8425),D8146))</f>
        <v/>
      </c>
      <c r="F8146" t="str">
        <f t="shared" si="1017"/>
        <v/>
      </c>
      <c r="G8146">
        <f>Weighting!$H$10</f>
        <v>0</v>
      </c>
      <c r="H8146">
        <f t="array" ref="H8146">FREQUENCY(IF('Data Transformation'!$B$4:$B$8425=B8139,'Data Transformation'!$G$4:$G$8425),'Bin Analysis'!$B8146)</f>
        <v>2073</v>
      </c>
      <c r="I8146">
        <f t="shared" si="1018"/>
        <v>0</v>
      </c>
      <c r="J8146">
        <f t="shared" si="1019"/>
        <v>0</v>
      </c>
      <c r="K8146">
        <f>J8146*Weighting!$W$10</f>
        <v>0</v>
      </c>
      <c r="M8146" s="14"/>
    </row>
    <row r="8147" spans="1:13" x14ac:dyDescent="0.25">
      <c r="A8147" s="32">
        <f>IF(Weighting!$P$11&gt;0,B8147,"")</f>
        <v>0.97599999999999998</v>
      </c>
      <c r="B8147">
        <f>Weighting!$C$11</f>
        <v>0.97599999999999998</v>
      </c>
      <c r="C8147">
        <f>Weighting!$F$11</f>
        <v>0</v>
      </c>
      <c r="D8147">
        <f>IF(C8147=1,'Data Transformation'!$G$3+0.5*'Data Transformation'!$W$25,IF(C8148=1,D8148-'Data Transformation'!$W$25,FALSE))</f>
        <v>0.86899999999999999</v>
      </c>
      <c r="E8147">
        <f t="array" ref="E8147">IF(ISLOGICAL(D8147),"",FREQUENCY(IF('Data Transformation'!$B$425:$B$8425='Bin Analysis'!$B8139,'Data Transformation'!$G$425:$G$8425),D8147))</f>
        <v>2001</v>
      </c>
      <c r="F8147" t="e">
        <f t="shared" si="1017"/>
        <v>#VALUE!</v>
      </c>
      <c r="G8147">
        <f>Weighting!$H$11</f>
        <v>0</v>
      </c>
      <c r="H8147">
        <f t="array" ref="H8147">FREQUENCY(IF('Data Transformation'!$B$4:$B$8425=B8139,'Data Transformation'!$G$4:$G$8425),'Bin Analysis'!$B8147)</f>
        <v>2073</v>
      </c>
      <c r="I8147">
        <f t="shared" si="1018"/>
        <v>0</v>
      </c>
      <c r="J8147">
        <f t="shared" si="1019"/>
        <v>0</v>
      </c>
      <c r="K8147">
        <f>J8147*Weighting!$W$11</f>
        <v>0</v>
      </c>
      <c r="M8147" s="14"/>
    </row>
    <row r="8148" spans="1:13" x14ac:dyDescent="0.25">
      <c r="A8148" s="32">
        <f>IF(Weighting!$P$12&gt;0,B8148,"")</f>
        <v>1.107</v>
      </c>
      <c r="B8148">
        <f>Weighting!$C$12</f>
        <v>1.107</v>
      </c>
      <c r="C8148">
        <f>Weighting!$F$12</f>
        <v>1</v>
      </c>
      <c r="D8148">
        <f>IF(C8148=1,'Data Transformation'!$G$3+0.5*'Data Transformation'!$W$25,IF(C8149=1,D8149-'Data Transformation'!$W$25,FALSE))</f>
        <v>1.131</v>
      </c>
      <c r="E8148">
        <f t="array" ref="E8148">IF(ISLOGICAL(D8148),"",FREQUENCY(IF('Data Transformation'!$B$425:$B$8425='Bin Analysis'!$B8139,'Data Transformation'!$G$425:$G$8425),D8148))</f>
        <v>2001</v>
      </c>
      <c r="F8148">
        <f t="shared" si="1017"/>
        <v>0</v>
      </c>
      <c r="G8148">
        <f>Weighting!$H$12</f>
        <v>0</v>
      </c>
      <c r="H8148">
        <f t="array" ref="H8148">FREQUENCY(IF('Data Transformation'!$B$4:$B$8425=B8139,'Data Transformation'!$G$4:$G$8425),'Bin Analysis'!$B8148)</f>
        <v>2073</v>
      </c>
      <c r="I8148">
        <f t="shared" si="1018"/>
        <v>0</v>
      </c>
      <c r="J8148">
        <f t="shared" si="1019"/>
        <v>0</v>
      </c>
      <c r="K8148">
        <f>J8148*Weighting!$W$12</f>
        <v>0</v>
      </c>
      <c r="M8148" s="14"/>
    </row>
    <row r="8149" spans="1:13" x14ac:dyDescent="0.25">
      <c r="A8149" s="32">
        <f>IF(Weighting!$P$13&gt;0,B8149,"")</f>
        <v>1.238</v>
      </c>
      <c r="B8149">
        <f>Weighting!$C$13</f>
        <v>1.238</v>
      </c>
      <c r="C8149">
        <f>Weighting!$F$13</f>
        <v>0</v>
      </c>
      <c r="D8149" t="b">
        <f>IF(C8149=1,'Data Transformation'!$G$3+0.5*'Data Transformation'!$W$25,IF(C8150=1,D8150-'Data Transformation'!$W$25,FALSE))</f>
        <v>0</v>
      </c>
      <c r="E8149" t="str">
        <f t="array" ref="E8149">IF(ISLOGICAL(D8149),"",FREQUENCY(IF('Data Transformation'!$B$425:$B$8425='Bin Analysis'!$B8139,'Data Transformation'!$G$425:$G$8425),D8149))</f>
        <v/>
      </c>
      <c r="F8149" t="str">
        <f t="shared" si="1017"/>
        <v/>
      </c>
      <c r="G8149">
        <f>Weighting!$H$13</f>
        <v>0</v>
      </c>
      <c r="H8149">
        <f t="array" ref="H8149">FREQUENCY(IF('Data Transformation'!$B$4:$B$8425=B8139,'Data Transformation'!$G$4:$G$8425),'Bin Analysis'!$B8149)</f>
        <v>2073</v>
      </c>
      <c r="I8149">
        <f t="shared" si="1018"/>
        <v>0</v>
      </c>
      <c r="J8149">
        <f t="shared" si="1019"/>
        <v>0</v>
      </c>
      <c r="K8149">
        <f>J8149*Weighting!$W$13</f>
        <v>0</v>
      </c>
      <c r="M8149" s="14"/>
    </row>
    <row r="8150" spans="1:13" x14ac:dyDescent="0.25">
      <c r="A8150" s="32">
        <f>IF(Weighting!$P$14&gt;0,B8150,"")</f>
        <v>1.369</v>
      </c>
      <c r="B8150">
        <f>Weighting!$C$14</f>
        <v>1.369</v>
      </c>
      <c r="C8150">
        <f>Weighting!$F$14</f>
        <v>0</v>
      </c>
      <c r="D8150" t="b">
        <f>IF(C8150=1,'Data Transformation'!$G$3+0.5*'Data Transformation'!$W$25,IF(C8151=1,D8151-'Data Transformation'!$W$25,FALSE))</f>
        <v>0</v>
      </c>
      <c r="E8150" t="str">
        <f t="array" ref="E8150">IF(ISLOGICAL(D8150),"",FREQUENCY(IF('Data Transformation'!$B$425:$B$8425='Bin Analysis'!$B8139,'Data Transformation'!$G$425:$G$8425),D8150))</f>
        <v/>
      </c>
      <c r="F8150" t="str">
        <f t="shared" si="1017"/>
        <v/>
      </c>
      <c r="G8150">
        <f>Weighting!$H$14</f>
        <v>0</v>
      </c>
      <c r="H8150">
        <f t="array" ref="H8150">FREQUENCY(IF('Data Transformation'!$B$4:$B$8425=B8139,'Data Transformation'!$G$4:$G$8425),'Bin Analysis'!$B8150)</f>
        <v>2073</v>
      </c>
      <c r="I8150">
        <f t="shared" si="1018"/>
        <v>0</v>
      </c>
      <c r="J8150">
        <f t="shared" si="1019"/>
        <v>0</v>
      </c>
      <c r="K8150">
        <f>J8150*Weighting!$W$14</f>
        <v>0</v>
      </c>
      <c r="M8150" s="14"/>
    </row>
    <row r="8151" spans="1:13" x14ac:dyDescent="0.25">
      <c r="A8151" s="32">
        <f>IF(Weighting!$P$15&gt;0,B8151,"")</f>
        <v>1.5000009999999999</v>
      </c>
      <c r="B8151">
        <f>Weighting!$C$15</f>
        <v>1.5000009999999999</v>
      </c>
      <c r="C8151">
        <f>Weighting!$F$15</f>
        <v>0</v>
      </c>
      <c r="D8151" t="b">
        <f>IF(C8151=1,'Data Transformation'!$G$3+0.5*'Data Transformation'!$W$25,IF(C8152=1,D8152-'Data Transformation'!$W$25,FALSE))</f>
        <v>0</v>
      </c>
      <c r="E8151" t="str">
        <f t="array" ref="E8151">IF(ISLOGICAL(D8151),"",FREQUENCY(IF('Data Transformation'!$B$425:$B$8425='Bin Analysis'!$B8139,'Data Transformation'!$G$425:$G$8425),D8151))</f>
        <v/>
      </c>
      <c r="F8151" t="str">
        <f t="shared" si="1017"/>
        <v/>
      </c>
      <c r="G8151">
        <f>Weighting!$H$15</f>
        <v>0</v>
      </c>
      <c r="H8151">
        <f t="array" ref="H8151">FREQUENCY(IF('Data Transformation'!$B$4:$B$8425=B8139,'Data Transformation'!$G$4:$G$8425),'Bin Analysis'!$B8151)</f>
        <v>2073</v>
      </c>
      <c r="I8151">
        <f t="shared" si="1018"/>
        <v>0</v>
      </c>
      <c r="J8151">
        <f t="shared" si="1019"/>
        <v>0</v>
      </c>
      <c r="K8151">
        <f>J8151*Weighting!$W$15</f>
        <v>0</v>
      </c>
      <c r="M8151" s="14"/>
    </row>
    <row r="8152" spans="1:13" x14ac:dyDescent="0.25">
      <c r="A8152" s="32" t="str">
        <f>IF(Weighting!$P$16&gt;0,B8152,"")</f>
        <v/>
      </c>
      <c r="B8152">
        <f>Weighting!$C$16</f>
        <v>1.631</v>
      </c>
      <c r="C8152">
        <f>Weighting!$F$16</f>
        <v>0</v>
      </c>
      <c r="D8152" t="b">
        <f>IF(C8152=1,'Data Transformation'!$G$3+0.5*'Data Transformation'!$W$25,IF(C8153=1,D8153-'Data Transformation'!$W$25,FALSE))</f>
        <v>0</v>
      </c>
      <c r="E8152" t="str">
        <f t="array" ref="E8152">IF(ISLOGICAL(D8152),"",FREQUENCY(IF('Data Transformation'!$B$425:$B$8425='Bin Analysis'!$B8139,'Data Transformation'!$G$425:$G$8425),D8152))</f>
        <v/>
      </c>
      <c r="F8152" t="str">
        <f t="shared" si="1017"/>
        <v/>
      </c>
      <c r="G8152">
        <f>Weighting!$H$16</f>
        <v>0</v>
      </c>
      <c r="H8152">
        <f t="array" ref="H8152">FREQUENCY(IF('Data Transformation'!$B$4:$B$8425=B8139,'Data Transformation'!$G$4:$G$8425),'Bin Analysis'!$B8152)</f>
        <v>2073</v>
      </c>
      <c r="I8152">
        <f t="shared" si="1018"/>
        <v>0</v>
      </c>
      <c r="J8152">
        <f t="shared" si="1019"/>
        <v>0</v>
      </c>
      <c r="K8152">
        <f>J8152*Weighting!$W$16</f>
        <v>0</v>
      </c>
      <c r="M8152" s="14"/>
    </row>
    <row r="8153" spans="1:13" x14ac:dyDescent="0.25">
      <c r="A8153" s="32" t="str">
        <f>IF(Weighting!$P$17&gt;0,B8153,"")</f>
        <v/>
      </c>
      <c r="B8153">
        <f>Weighting!$C$17</f>
        <v>1.762</v>
      </c>
      <c r="C8153">
        <f>Weighting!$F$17</f>
        <v>0</v>
      </c>
      <c r="D8153" t="b">
        <f>IF(C8153=1,'Data Transformation'!$G$3+0.5*'Data Transformation'!$W$25,IF(C8154=1,D8154-'Data Transformation'!$W$25,FALSE))</f>
        <v>0</v>
      </c>
      <c r="E8153" t="str">
        <f t="array" ref="E8153">IF(ISLOGICAL(D8153),"",FREQUENCY(IF('Data Transformation'!$B$425:$B$8425='Bin Analysis'!$B8139,'Data Transformation'!$G$425:$G$8425),D8153))</f>
        <v/>
      </c>
      <c r="F8153" t="str">
        <f t="shared" si="1017"/>
        <v/>
      </c>
      <c r="G8153">
        <f>Weighting!$H$17</f>
        <v>0</v>
      </c>
      <c r="H8153">
        <f t="array" ref="H8153">FREQUENCY(IF('Data Transformation'!$B$4:$B$8425=B8139,'Data Transformation'!$G$4:$G$8425),'Bin Analysis'!$B8153)</f>
        <v>2073</v>
      </c>
      <c r="I8153">
        <f t="shared" si="1018"/>
        <v>0</v>
      </c>
      <c r="J8153">
        <f t="shared" si="1019"/>
        <v>0</v>
      </c>
      <c r="K8153">
        <f>J8153*Weighting!$W$17</f>
        <v>0</v>
      </c>
      <c r="M8153" s="14"/>
    </row>
    <row r="8154" spans="1:13" x14ac:dyDescent="0.25">
      <c r="A8154" s="32" t="str">
        <f>IF(Weighting!$P$18&gt;0,B8154,"")</f>
        <v/>
      </c>
      <c r="B8154">
        <f>Weighting!$C$18</f>
        <v>1.893</v>
      </c>
      <c r="C8154">
        <f>Weighting!$F$18</f>
        <v>0</v>
      </c>
      <c r="D8154" t="b">
        <f>IF(C8154=1,'Data Transformation'!$G$3+0.5*'Data Transformation'!$W$25,IF(C8155=1,D8155-'Data Transformation'!$W$25,FALSE))</f>
        <v>0</v>
      </c>
      <c r="E8154" t="str">
        <f t="array" ref="E8154">IF(ISLOGICAL(D8154),"",FREQUENCY(IF('Data Transformation'!$B$425:$B$8425='Bin Analysis'!$B8139,'Data Transformation'!$G$425:$G$8425),D8154))</f>
        <v/>
      </c>
      <c r="F8154" t="str">
        <f t="shared" si="1017"/>
        <v/>
      </c>
      <c r="G8154">
        <f>Weighting!$H$18</f>
        <v>0</v>
      </c>
      <c r="H8154">
        <f t="array" ref="H8154">FREQUENCY(IF('Data Transformation'!$B$4:$B$8425=B8139,'Data Transformation'!$G$4:$G$8425),'Bin Analysis'!$B8154)</f>
        <v>2073</v>
      </c>
      <c r="I8154">
        <f t="shared" si="1018"/>
        <v>0</v>
      </c>
      <c r="J8154">
        <f t="shared" si="1019"/>
        <v>0</v>
      </c>
      <c r="K8154">
        <f>J8154*Weighting!$W$18</f>
        <v>0</v>
      </c>
      <c r="M8154" s="14"/>
    </row>
    <row r="8155" spans="1:13" x14ac:dyDescent="0.25">
      <c r="A8155" s="32" t="str">
        <f>IF(Weighting!$P$19&gt;0,B8155,"")</f>
        <v/>
      </c>
      <c r="B8155">
        <f>Weighting!$C$19</f>
        <v>2.024</v>
      </c>
      <c r="C8155">
        <f>Weighting!$F$19</f>
        <v>0</v>
      </c>
      <c r="D8155" t="b">
        <f>IF(C8155=1,'Data Transformation'!$G$3+0.5*'Data Transformation'!$W$25,IF(C8156=1,D8156-'Data Transformation'!$W$25,FALSE))</f>
        <v>0</v>
      </c>
      <c r="E8155" t="str">
        <f t="array" ref="E8155">IF(ISLOGICAL(D8155),"",FREQUENCY(IF('Data Transformation'!$B$425:$B$8425='Bin Analysis'!$B8139,'Data Transformation'!$G$425:$G$8425),D8155))</f>
        <v/>
      </c>
      <c r="F8155" t="str">
        <f t="shared" si="1017"/>
        <v/>
      </c>
      <c r="G8155">
        <f>Weighting!$H$19</f>
        <v>0</v>
      </c>
      <c r="H8155">
        <f t="array" ref="H8155">FREQUENCY(IF('Data Transformation'!$B$4:$B$8425=B8139,'Data Transformation'!$G$4:$G$8425),'Bin Analysis'!$B8155)</f>
        <v>2073</v>
      </c>
      <c r="I8155">
        <f t="shared" si="1018"/>
        <v>0</v>
      </c>
      <c r="J8155">
        <f t="shared" si="1019"/>
        <v>0</v>
      </c>
      <c r="K8155">
        <f>J8155*Weighting!$W$19</f>
        <v>0</v>
      </c>
      <c r="M8155" s="14"/>
    </row>
    <row r="8156" spans="1:13" x14ac:dyDescent="0.25">
      <c r="A8156" s="32" t="str">
        <f>IF(Weighting!$P$20&gt;0,B8156,"")</f>
        <v/>
      </c>
      <c r="B8156">
        <f>Weighting!$C$20</f>
        <v>2.1550000000000002</v>
      </c>
      <c r="C8156">
        <f>Weighting!$F$20</f>
        <v>0</v>
      </c>
      <c r="D8156" t="b">
        <f>IF(C8156=1,'Data Transformation'!$G$3+0.5*'Data Transformation'!$W$25,IF(C8157=1,D8157-'Data Transformation'!$W$25,FALSE))</f>
        <v>0</v>
      </c>
      <c r="E8156" t="str">
        <f t="array" ref="E8156">IF(ISLOGICAL(D8156),"",FREQUENCY(IF('Data Transformation'!$B$425:$B$8425='Bin Analysis'!$B8139,'Data Transformation'!$G$425:$G$8425),D8156))</f>
        <v/>
      </c>
      <c r="F8156" t="str">
        <f t="shared" si="1017"/>
        <v/>
      </c>
      <c r="G8156">
        <f>Weighting!$H$20</f>
        <v>0</v>
      </c>
      <c r="H8156">
        <f t="array" ref="H8156">FREQUENCY(IF('Data Transformation'!$B$4:$B$8425=B8139,'Data Transformation'!$G$4:$G$8425),'Bin Analysis'!$B8156)</f>
        <v>2073</v>
      </c>
      <c r="I8156">
        <f t="shared" si="1018"/>
        <v>0</v>
      </c>
      <c r="J8156">
        <f t="shared" si="1019"/>
        <v>0</v>
      </c>
      <c r="K8156">
        <f>J8156*Weighting!$W$20</f>
        <v>0</v>
      </c>
      <c r="M8156" s="14"/>
    </row>
    <row r="8157" spans="1:13" x14ac:dyDescent="0.25">
      <c r="A8157" s="32" t="str">
        <f>IF(Weighting!$P$21&gt;0,B8157,"")</f>
        <v/>
      </c>
      <c r="B8157">
        <f>Weighting!$C$21</f>
        <v>2.2860000000000005</v>
      </c>
      <c r="C8157">
        <f>Weighting!$F$21</f>
        <v>0</v>
      </c>
      <c r="D8157" t="b">
        <f>IF(C8157=1,'Data Transformation'!$G$3+0.5*'Data Transformation'!$W$25,IF(C8158=1,D8158-'Data Transformation'!$W$25,FALSE))</f>
        <v>0</v>
      </c>
      <c r="E8157" t="str">
        <f t="array" ref="E8157">IF(ISLOGICAL(D8157),"",FREQUENCY(IF('Data Transformation'!$B$425:$B$8425='Bin Analysis'!$B8139,'Data Transformation'!$G$425:$G$8425),D8157))</f>
        <v/>
      </c>
      <c r="F8157" t="str">
        <f t="shared" si="1017"/>
        <v/>
      </c>
      <c r="G8157">
        <f>Weighting!$H$21</f>
        <v>0</v>
      </c>
      <c r="H8157">
        <f t="array" ref="H8157">FREQUENCY(IF('Data Transformation'!$B$4:$B$8425=B8139,'Data Transformation'!$G$4:$G$8425),'Bin Analysis'!$B8157)</f>
        <v>2073</v>
      </c>
      <c r="I8157">
        <f t="shared" si="1018"/>
        <v>0</v>
      </c>
      <c r="J8157">
        <f t="shared" si="1019"/>
        <v>0</v>
      </c>
      <c r="K8157">
        <f>J8157*Weighting!$W$21</f>
        <v>0</v>
      </c>
      <c r="M8157" s="14"/>
    </row>
    <row r="8158" spans="1:13" x14ac:dyDescent="0.25">
      <c r="A8158" s="32" t="str">
        <f>IF(Weighting!$P$22&gt;0,B8158,"")</f>
        <v/>
      </c>
      <c r="B8158">
        <f>Weighting!$C$22</f>
        <v>2.4170000000000007</v>
      </c>
      <c r="C8158">
        <f>Weighting!$F$22</f>
        <v>0</v>
      </c>
      <c r="D8158" t="b">
        <f>IF(C8158=1,'Data Transformation'!$G$3+0.5*'Data Transformation'!$W$25,IF(C8159=1,D8159-'Data Transformation'!$W$25,FALSE))</f>
        <v>0</v>
      </c>
      <c r="E8158" t="str">
        <f t="array" ref="E8158">IF(ISLOGICAL(D8158),"",FREQUENCY(IF('Data Transformation'!$B$425:$B$8425='Bin Analysis'!$B8139,'Data Transformation'!$G$425:$G$8425),D8158))</f>
        <v/>
      </c>
      <c r="F8158" t="str">
        <f t="shared" si="1017"/>
        <v/>
      </c>
      <c r="G8158">
        <f>Weighting!$H$22</f>
        <v>0</v>
      </c>
      <c r="H8158">
        <f t="array" ref="H8158">FREQUENCY(IF('Data Transformation'!$B$4:$B$8425=B8139,'Data Transformation'!$G$4:$G$8425),'Bin Analysis'!$B8158)</f>
        <v>2073</v>
      </c>
      <c r="I8158">
        <f t="shared" si="1018"/>
        <v>0</v>
      </c>
      <c r="J8158">
        <f t="shared" si="1019"/>
        <v>0</v>
      </c>
      <c r="K8158">
        <f>J8158*Weighting!$W$22</f>
        <v>0</v>
      </c>
      <c r="M8158" s="14"/>
    </row>
    <row r="8159" spans="1:13" x14ac:dyDescent="0.25">
      <c r="A8159" s="32" t="str">
        <f>IF(Weighting!$P$23&gt;0,B8159,"")</f>
        <v/>
      </c>
      <c r="B8159">
        <f>Weighting!$C$23</f>
        <v>2.5480000000000009</v>
      </c>
      <c r="C8159">
        <f>Weighting!$F$23</f>
        <v>0</v>
      </c>
      <c r="D8159" t="b">
        <f>IF(C8159=1,'Data Transformation'!$G$3+0.5*'Data Transformation'!$W$25,IF(C8160=1,D8160-'Data Transformation'!$W$25,FALSE))</f>
        <v>0</v>
      </c>
      <c r="E8159" t="str">
        <f t="array" ref="E8159">IF(ISLOGICAL(D8159),"",FREQUENCY(IF('Data Transformation'!$B$425:$B$8425='Bin Analysis'!$B8139,'Data Transformation'!$G$425:$G$8425),D8159))</f>
        <v/>
      </c>
      <c r="F8159" t="str">
        <f t="shared" si="1017"/>
        <v/>
      </c>
      <c r="G8159">
        <f>Weighting!$H$23</f>
        <v>0</v>
      </c>
      <c r="H8159">
        <f t="array" ref="H8159">FREQUENCY(IF('Data Transformation'!$B$4:$B$8425=B8139,'Data Transformation'!$G$4:$G$8425),'Bin Analysis'!$B8159)</f>
        <v>2073</v>
      </c>
      <c r="I8159">
        <f t="shared" si="1018"/>
        <v>0</v>
      </c>
      <c r="J8159">
        <f t="shared" si="1019"/>
        <v>0</v>
      </c>
      <c r="K8159">
        <f>J8159*Weighting!$W$23</f>
        <v>0</v>
      </c>
      <c r="M8159" s="14"/>
    </row>
    <row r="8160" spans="1:13" x14ac:dyDescent="0.25">
      <c r="A8160" s="32" t="str">
        <f>IF(Weighting!$P$24&gt;0,B8160,"")</f>
        <v/>
      </c>
      <c r="B8160">
        <f>Weighting!$C$24</f>
        <v>2.6790000000000012</v>
      </c>
      <c r="C8160">
        <f>Weighting!$F$24</f>
        <v>0</v>
      </c>
      <c r="D8160" t="b">
        <f>IF(C8160=1,'Data Transformation'!$G$3+0.5*'Data Transformation'!$W$25,IF(C8161=1,D8161-'Data Transformation'!$W$25,FALSE))</f>
        <v>0</v>
      </c>
      <c r="E8160" t="str">
        <f t="array" ref="E8160">IF(ISLOGICAL(D8160),"",FREQUENCY(IF('Data Transformation'!$B$425:$B$8425='Bin Analysis'!$B8139,'Data Transformation'!$G$425:$G$8425),D8160))</f>
        <v/>
      </c>
      <c r="F8160" t="str">
        <f t="shared" si="1017"/>
        <v/>
      </c>
      <c r="G8160">
        <f>Weighting!$H$24</f>
        <v>0</v>
      </c>
      <c r="H8160">
        <f t="array" ref="H8160">FREQUENCY(IF('Data Transformation'!$B$4:$B$8425=B8139,'Data Transformation'!$G$4:$G$8425),'Bin Analysis'!$B8160)</f>
        <v>2073</v>
      </c>
      <c r="I8160">
        <f t="shared" si="1018"/>
        <v>0</v>
      </c>
      <c r="J8160">
        <f t="shared" si="1019"/>
        <v>0</v>
      </c>
      <c r="K8160">
        <f>J8160*Weighting!$W$24</f>
        <v>0</v>
      </c>
      <c r="M8160" s="14"/>
    </row>
    <row r="8161" spans="1:25" x14ac:dyDescent="0.25">
      <c r="A8161" s="32" t="str">
        <f>IF(Weighting!$P$25&gt;0,B8161,"")</f>
        <v/>
      </c>
      <c r="B8161">
        <f>Weighting!$C$25</f>
        <v>2.8100000000000014</v>
      </c>
      <c r="C8161">
        <f>Weighting!$F$25</f>
        <v>0</v>
      </c>
      <c r="D8161" t="b">
        <f>IF(C8161=1,'Data Transformation'!$G$3+0.5*'Data Transformation'!$W$25,IF(C8162=1,D8162-'Data Transformation'!$W$25,FALSE))</f>
        <v>0</v>
      </c>
      <c r="E8161" t="str">
        <f t="array" ref="E8161">IF(ISLOGICAL(D8161),"",FREQUENCY(IF('Data Transformation'!$B$425:$B$8425='Bin Analysis'!$B8139,'Data Transformation'!$G$425:$G$8425),D8161))</f>
        <v/>
      </c>
      <c r="F8161" t="str">
        <f t="shared" si="1017"/>
        <v/>
      </c>
      <c r="G8161">
        <f>Weighting!$H$25</f>
        <v>0</v>
      </c>
      <c r="H8161">
        <f t="array" ref="H8161">FREQUENCY(IF('Data Transformation'!$B$4:$B$8425=B8139,'Data Transformation'!$G$4:$G$8425),'Bin Analysis'!$B8161)</f>
        <v>2073</v>
      </c>
      <c r="I8161">
        <f t="shared" si="1018"/>
        <v>0</v>
      </c>
      <c r="J8161">
        <f t="shared" si="1019"/>
        <v>0</v>
      </c>
      <c r="K8161">
        <f>J8161*Weighting!$W$25</f>
        <v>0</v>
      </c>
      <c r="M8161" s="14"/>
    </row>
    <row r="8162" spans="1:25" x14ac:dyDescent="0.25">
      <c r="N8162" s="55"/>
      <c r="O8162"/>
      <c r="P8162"/>
      <c r="Q8162"/>
      <c r="R8162"/>
    </row>
    <row r="8163" spans="1:25" ht="23.25" x14ac:dyDescent="0.35">
      <c r="A8163" s="21" t="s">
        <v>0</v>
      </c>
      <c r="B8163" s="21" t="str">
        <f>IFERROR(VLOOKUP(C8163,'Data Transformation'!$L$6:$M$426,2,FALSE),"")</f>
        <v/>
      </c>
      <c r="C8163" s="21">
        <f>C8139+1</f>
        <v>340</v>
      </c>
      <c r="D8163" s="21"/>
      <c r="E8163" s="21"/>
      <c r="F8163" s="21"/>
      <c r="G8163" s="21"/>
      <c r="H8163" s="22"/>
      <c r="I8163" s="22"/>
      <c r="J8163" s="22"/>
      <c r="K8163" s="21"/>
      <c r="L8163" s="21" t="str">
        <f>B8163</f>
        <v/>
      </c>
      <c r="M8163" s="23" t="e">
        <f>INDEX('Data Transformation'!$O$4:$O$424,MATCH($B8163,'Data Transformation'!$M$4:$M$424,0),MATCH($M$2,'Data Transformation'!$O$3,0))</f>
        <v>#N/A</v>
      </c>
      <c r="N8163" s="27" t="e">
        <f>IF('Input and Summary Results'!$J$16="minimum",'Bin Analysis'!X8164/(M8163-1),'Bin Analysis'!Y8163/('Bin Analysis'!M8163-1))</f>
        <v>#N/A</v>
      </c>
      <c r="O8163" s="27" t="e">
        <f>IF(M8163=FALSE,NA(),(VLOOKUP(1,C8166:K8185,4,FALSE))/(M8163-1))</f>
        <v>#N/A</v>
      </c>
      <c r="P8163" s="27" t="e">
        <f>IF(M8163=FALSE,NA(),SUM(J8166:J8185)/Weighting!$S$5)</f>
        <v>#N/A</v>
      </c>
      <c r="Q8163" s="27" t="e">
        <f>IF(M8163=FALSE,NA(),SUM(K8166:K8185)/Weighting!$S$6)</f>
        <v>#N/A</v>
      </c>
      <c r="R8163" s="27" t="e">
        <f>IF(M8163=FALSE,NA(),(VLOOKUP(1,G8166:K8185,3,FALSE))/(M8163-1))</f>
        <v>#N/A</v>
      </c>
      <c r="S8163" s="22" t="e">
        <f>IF(M8163=FALSE,NA(),IF(SUM(J8166:J8185)=2,"yes","no"))</f>
        <v>#N/A</v>
      </c>
      <c r="X8163" s="2" cm="2">
        <f t="array" ref="X8163:X8164">FREQUENCY(IF('Data Transformation'!$B$425:$B$6424='Bin Analysis'!L8163,'Data Transformation'!$G$425:$G$6424),'Data Transformation'!$U$11)</f>
        <v>0</v>
      </c>
      <c r="Y8163" s="2" cm="2">
        <f t="array" ref="Y8163:Y8164">FREQUENCY(IF('Data Transformation'!$B$425:$B$6424='Bin Analysis'!L8163,'Data Transformation'!$G$425:$G$6424),'Data Transformation'!$U$12)</f>
        <v>0</v>
      </c>
    </row>
    <row r="8164" spans="1:25" x14ac:dyDescent="0.25">
      <c r="A8164" s="14" t="s">
        <v>67</v>
      </c>
      <c r="B8164" t="s">
        <v>47</v>
      </c>
      <c r="C8164" t="s">
        <v>5</v>
      </c>
      <c r="D8164" t="s">
        <v>100</v>
      </c>
      <c r="E8164" t="s">
        <v>101</v>
      </c>
      <c r="F8164" t="s">
        <v>102</v>
      </c>
      <c r="G8164" t="s">
        <v>70</v>
      </c>
      <c r="H8164" t="s">
        <v>31</v>
      </c>
      <c r="I8164" t="s">
        <v>32</v>
      </c>
      <c r="J8164" t="s">
        <v>46</v>
      </c>
      <c r="K8164" s="14" t="s">
        <v>45</v>
      </c>
      <c r="M8164" s="14"/>
      <c r="X8164" s="2">
        <v>0</v>
      </c>
      <c r="Y8164" s="2">
        <v>0</v>
      </c>
    </row>
    <row r="8165" spans="1:25" x14ac:dyDescent="0.25">
      <c r="A8165" s="32"/>
      <c r="D8165" t="b">
        <f>IF(C8165=1,'Data Transformation'!$G$3+0.5*'Data Transformation'!$W$25,IF(C8166=1,D8166-'Data Transformation'!$W$25,FALSE))</f>
        <v>0</v>
      </c>
      <c r="E8165" t="str">
        <f t="array" ref="E8165">IF(ISLOGICAL(D8165),"",FREQUENCY(IF('Data Transformation'!$B$425:$B$8425='Bin Analysis'!$B8163,'Data Transformation'!$G$425:$G$8425),D8165))</f>
        <v/>
      </c>
      <c r="F8165" t="str">
        <f>IF(ISLOGICAL(D8165),"",E8165-E8164)</f>
        <v/>
      </c>
      <c r="M8165" s="14"/>
    </row>
    <row r="8166" spans="1:25" x14ac:dyDescent="0.25">
      <c r="A8166" s="32">
        <f>IF(Weighting!$P$6&gt;0,B8166,"")</f>
        <v>0.32100000000000001</v>
      </c>
      <c r="B8166">
        <f>Weighting!$C$6</f>
        <v>0.32100000000000001</v>
      </c>
      <c r="C8166">
        <f>Weighting!$F$6</f>
        <v>0</v>
      </c>
      <c r="D8166" t="b">
        <f>IF(C8166=1,'Data Transformation'!$G$3+0.5*'Data Transformation'!$W$25,IF(C8167=1,D8167-'Data Transformation'!$W$25,FALSE))</f>
        <v>0</v>
      </c>
      <c r="E8166" t="str">
        <f t="array" ref="E8166">IF(ISLOGICAL(D8166),"",FREQUENCY(IF('Data Transformation'!$B$425:$B$8425='Bin Analysis'!$B8163,'Data Transformation'!$G$425:$G$8425),D8166))</f>
        <v/>
      </c>
      <c r="F8166" t="str">
        <f>IF(ISLOGICAL(D8166),"",E8166-E8165)</f>
        <v/>
      </c>
      <c r="G8166">
        <f>Weighting!$H$6</f>
        <v>1</v>
      </c>
      <c r="H8166">
        <f t="array" ref="H8166">FREQUENCY(IF('Data Transformation'!$B$4:$B$8425=B8163,'Data Transformation'!$G$4:$G$8425),'Bin Analysis'!$B8166)</f>
        <v>2073</v>
      </c>
      <c r="I8166">
        <f>H8166-H8165</f>
        <v>2073</v>
      </c>
      <c r="J8166">
        <f>IF(I8166=0,0,1)</f>
        <v>1</v>
      </c>
      <c r="K8166">
        <f>J8166*Weighting!$W$6</f>
        <v>1</v>
      </c>
      <c r="M8166" s="14"/>
    </row>
    <row r="8167" spans="1:25" x14ac:dyDescent="0.25">
      <c r="A8167" s="32">
        <f>IF(Weighting!$P$7&gt;0,B8167,"")</f>
        <v>0.45200000000000001</v>
      </c>
      <c r="B8167">
        <f>Weighting!$C$7</f>
        <v>0.45200000000000001</v>
      </c>
      <c r="C8167">
        <f>Weighting!$F$7</f>
        <v>0</v>
      </c>
      <c r="D8167" t="b">
        <f>IF(C8167=1,'Data Transformation'!$G$3+0.5*'Data Transformation'!$W$25,IF(C8168=1,D8168-'Data Transformation'!$W$25,FALSE))</f>
        <v>0</v>
      </c>
      <c r="E8167" t="str">
        <f t="array" ref="E8167">IF(ISLOGICAL(D8167),"",FREQUENCY(IF('Data Transformation'!$B$425:$B$8425='Bin Analysis'!$B8163,'Data Transformation'!$G$425:$G$8425),D8167))</f>
        <v/>
      </c>
      <c r="F8167" t="str">
        <f t="shared" ref="F8167:F8185" si="1020">IF(ISLOGICAL(D8167),"",E8167-E8166)</f>
        <v/>
      </c>
      <c r="G8167">
        <f>Weighting!$H$7</f>
        <v>0</v>
      </c>
      <c r="H8167">
        <f t="array" ref="H8167">FREQUENCY(IF('Data Transformation'!$B$4:$B$8425=B8163,'Data Transformation'!$G$4:$G$8425),'Bin Analysis'!$B8167)</f>
        <v>2073</v>
      </c>
      <c r="I8167">
        <f t="shared" ref="I8167:I8185" si="1021">H8167-H8166</f>
        <v>0</v>
      </c>
      <c r="J8167">
        <f>IF(I8167=0,0,1)</f>
        <v>0</v>
      </c>
      <c r="K8167">
        <f>J8167*Weighting!$W$7</f>
        <v>0</v>
      </c>
      <c r="M8167" s="14"/>
    </row>
    <row r="8168" spans="1:25" x14ac:dyDescent="0.25">
      <c r="A8168" s="32">
        <f>IF(Weighting!$P$8&gt;0,B8168,"")</f>
        <v>0.58299999999999996</v>
      </c>
      <c r="B8168">
        <f>Weighting!$C$8</f>
        <v>0.58299999999999996</v>
      </c>
      <c r="C8168">
        <f>Weighting!$F$8</f>
        <v>0</v>
      </c>
      <c r="D8168" t="b">
        <f>IF(C8168=1,'Data Transformation'!$G$3+0.5*'Data Transformation'!$W$25,IF(C8169=1,D8169-'Data Transformation'!$W$25,FALSE))</f>
        <v>0</v>
      </c>
      <c r="E8168" t="str">
        <f t="array" ref="E8168">IF(ISLOGICAL(D8168),"",FREQUENCY(IF('Data Transformation'!$B$425:$B$8425='Bin Analysis'!$B8163,'Data Transformation'!$G$425:$G$8425),D8168))</f>
        <v/>
      </c>
      <c r="F8168" t="str">
        <f t="shared" si="1020"/>
        <v/>
      </c>
      <c r="G8168">
        <f>Weighting!$H$8</f>
        <v>0</v>
      </c>
      <c r="H8168">
        <f t="array" ref="H8168">FREQUENCY(IF('Data Transformation'!$B$4:$B$8425=B8163,'Data Transformation'!$G$4:$G$8425),'Bin Analysis'!$B8168)</f>
        <v>2073</v>
      </c>
      <c r="I8168">
        <f t="shared" si="1021"/>
        <v>0</v>
      </c>
      <c r="J8168">
        <f t="shared" ref="J8168:J8185" si="1022">IF(I8168=0,0,1)</f>
        <v>0</v>
      </c>
      <c r="K8168">
        <f>J8168*Weighting!$W$8</f>
        <v>0</v>
      </c>
      <c r="M8168" s="14"/>
    </row>
    <row r="8169" spans="1:25" x14ac:dyDescent="0.25">
      <c r="A8169" s="32">
        <f>IF(Weighting!$P$9&gt;0,B8169,"")</f>
        <v>0.71399999999999997</v>
      </c>
      <c r="B8169" s="50">
        <f>Weighting!$C$9</f>
        <v>0.71399999999999997</v>
      </c>
      <c r="C8169">
        <f>Weighting!$F$9</f>
        <v>0</v>
      </c>
      <c r="D8169" t="b">
        <f>IF(C8169=1,'Data Transformation'!$G$3+0.5*'Data Transformation'!$W$25,IF(C8170=1,D8170-'Data Transformation'!$W$25,FALSE))</f>
        <v>0</v>
      </c>
      <c r="E8169" t="str">
        <f t="array" ref="E8169">IF(ISLOGICAL(D8169),"",FREQUENCY(IF('Data Transformation'!$B$425:$B$8425='Bin Analysis'!$B8163,'Data Transformation'!$G$425:$G$8425),D8169))</f>
        <v/>
      </c>
      <c r="F8169" t="str">
        <f t="shared" si="1020"/>
        <v/>
      </c>
      <c r="G8169">
        <f>Weighting!$H$9</f>
        <v>0</v>
      </c>
      <c r="H8169">
        <f t="array" ref="H8169">FREQUENCY(IF('Data Transformation'!$B$4:$B$8425=B8163,'Data Transformation'!$G$4:$G$8425),'Bin Analysis'!$B8169)</f>
        <v>2073</v>
      </c>
      <c r="I8169">
        <f t="shared" si="1021"/>
        <v>0</v>
      </c>
      <c r="J8169">
        <f t="shared" si="1022"/>
        <v>0</v>
      </c>
      <c r="K8169">
        <f>J8169*Weighting!$W$9</f>
        <v>0</v>
      </c>
      <c r="M8169" s="14"/>
    </row>
    <row r="8170" spans="1:25" x14ac:dyDescent="0.25">
      <c r="A8170" s="32">
        <f>IF(Weighting!$P$10&gt;0,B8170,"")</f>
        <v>0.84499999999999997</v>
      </c>
      <c r="B8170">
        <f>Weighting!$C$10</f>
        <v>0.84499999999999997</v>
      </c>
      <c r="C8170">
        <f>Weighting!$F$10</f>
        <v>0</v>
      </c>
      <c r="D8170" t="b">
        <f>IF(C8170=1,'Data Transformation'!$G$3+0.5*'Data Transformation'!$W$25,IF(C8171=1,D8171-'Data Transformation'!$W$25,FALSE))</f>
        <v>0</v>
      </c>
      <c r="E8170" t="str">
        <f t="array" ref="E8170">IF(ISLOGICAL(D8170),"",FREQUENCY(IF('Data Transformation'!$B$425:$B$8425='Bin Analysis'!$B8163,'Data Transformation'!$G$425:$G$8425),D8170))</f>
        <v/>
      </c>
      <c r="F8170" t="str">
        <f t="shared" si="1020"/>
        <v/>
      </c>
      <c r="G8170">
        <f>Weighting!$H$10</f>
        <v>0</v>
      </c>
      <c r="H8170">
        <f t="array" ref="H8170">FREQUENCY(IF('Data Transformation'!$B$4:$B$8425=B8163,'Data Transformation'!$G$4:$G$8425),'Bin Analysis'!$B8170)</f>
        <v>2073</v>
      </c>
      <c r="I8170">
        <f t="shared" si="1021"/>
        <v>0</v>
      </c>
      <c r="J8170">
        <f t="shared" si="1022"/>
        <v>0</v>
      </c>
      <c r="K8170">
        <f>J8170*Weighting!$W$10</f>
        <v>0</v>
      </c>
      <c r="M8170" s="14"/>
    </row>
    <row r="8171" spans="1:25" x14ac:dyDescent="0.25">
      <c r="A8171" s="32">
        <f>IF(Weighting!$P$11&gt;0,B8171,"")</f>
        <v>0.97599999999999998</v>
      </c>
      <c r="B8171">
        <f>Weighting!$C$11</f>
        <v>0.97599999999999998</v>
      </c>
      <c r="C8171">
        <f>Weighting!$F$11</f>
        <v>0</v>
      </c>
      <c r="D8171">
        <f>IF(C8171=1,'Data Transformation'!$G$3+0.5*'Data Transformation'!$W$25,IF(C8172=1,D8172-'Data Transformation'!$W$25,FALSE))</f>
        <v>0.86899999999999999</v>
      </c>
      <c r="E8171">
        <f t="array" ref="E8171">IF(ISLOGICAL(D8171),"",FREQUENCY(IF('Data Transformation'!$B$425:$B$8425='Bin Analysis'!$B8163,'Data Transformation'!$G$425:$G$8425),D8171))</f>
        <v>2001</v>
      </c>
      <c r="F8171" t="e">
        <f t="shared" si="1020"/>
        <v>#VALUE!</v>
      </c>
      <c r="G8171">
        <f>Weighting!$H$11</f>
        <v>0</v>
      </c>
      <c r="H8171">
        <f t="array" ref="H8171">FREQUENCY(IF('Data Transformation'!$B$4:$B$8425=B8163,'Data Transformation'!$G$4:$G$8425),'Bin Analysis'!$B8171)</f>
        <v>2073</v>
      </c>
      <c r="I8171">
        <f t="shared" si="1021"/>
        <v>0</v>
      </c>
      <c r="J8171">
        <f t="shared" si="1022"/>
        <v>0</v>
      </c>
      <c r="K8171">
        <f>J8171*Weighting!$W$11</f>
        <v>0</v>
      </c>
      <c r="M8171" s="14"/>
    </row>
    <row r="8172" spans="1:25" x14ac:dyDescent="0.25">
      <c r="A8172" s="32">
        <f>IF(Weighting!$P$12&gt;0,B8172,"")</f>
        <v>1.107</v>
      </c>
      <c r="B8172">
        <f>Weighting!$C$12</f>
        <v>1.107</v>
      </c>
      <c r="C8172">
        <f>Weighting!$F$12</f>
        <v>1</v>
      </c>
      <c r="D8172">
        <f>IF(C8172=1,'Data Transformation'!$G$3+0.5*'Data Transformation'!$W$25,IF(C8173=1,D8173-'Data Transformation'!$W$25,FALSE))</f>
        <v>1.131</v>
      </c>
      <c r="E8172">
        <f t="array" ref="E8172">IF(ISLOGICAL(D8172),"",FREQUENCY(IF('Data Transformation'!$B$425:$B$8425='Bin Analysis'!$B8163,'Data Transformation'!$G$425:$G$8425),D8172))</f>
        <v>2001</v>
      </c>
      <c r="F8172">
        <f t="shared" si="1020"/>
        <v>0</v>
      </c>
      <c r="G8172">
        <f>Weighting!$H$12</f>
        <v>0</v>
      </c>
      <c r="H8172">
        <f t="array" ref="H8172">FREQUENCY(IF('Data Transformation'!$B$4:$B$8425=B8163,'Data Transformation'!$G$4:$G$8425),'Bin Analysis'!$B8172)</f>
        <v>2073</v>
      </c>
      <c r="I8172">
        <f t="shared" si="1021"/>
        <v>0</v>
      </c>
      <c r="J8172">
        <f t="shared" si="1022"/>
        <v>0</v>
      </c>
      <c r="K8172">
        <f>J8172*Weighting!$W$12</f>
        <v>0</v>
      </c>
      <c r="M8172" s="14"/>
    </row>
    <row r="8173" spans="1:25" x14ac:dyDescent="0.25">
      <c r="A8173" s="32">
        <f>IF(Weighting!$P$13&gt;0,B8173,"")</f>
        <v>1.238</v>
      </c>
      <c r="B8173">
        <f>Weighting!$C$13</f>
        <v>1.238</v>
      </c>
      <c r="C8173">
        <f>Weighting!$F$13</f>
        <v>0</v>
      </c>
      <c r="D8173" t="b">
        <f>IF(C8173=1,'Data Transformation'!$G$3+0.5*'Data Transformation'!$W$25,IF(C8174=1,D8174-'Data Transformation'!$W$25,FALSE))</f>
        <v>0</v>
      </c>
      <c r="E8173" t="str">
        <f t="array" ref="E8173">IF(ISLOGICAL(D8173),"",FREQUENCY(IF('Data Transformation'!$B$425:$B$8425='Bin Analysis'!$B8163,'Data Transformation'!$G$425:$G$8425),D8173))</f>
        <v/>
      </c>
      <c r="F8173" t="str">
        <f t="shared" si="1020"/>
        <v/>
      </c>
      <c r="G8173">
        <f>Weighting!$H$13</f>
        <v>0</v>
      </c>
      <c r="H8173">
        <f t="array" ref="H8173">FREQUENCY(IF('Data Transformation'!$B$4:$B$8425=B8163,'Data Transformation'!$G$4:$G$8425),'Bin Analysis'!$B8173)</f>
        <v>2073</v>
      </c>
      <c r="I8173">
        <f t="shared" si="1021"/>
        <v>0</v>
      </c>
      <c r="J8173">
        <f t="shared" si="1022"/>
        <v>0</v>
      </c>
      <c r="K8173">
        <f>J8173*Weighting!$W$13</f>
        <v>0</v>
      </c>
      <c r="M8173" s="14"/>
    </row>
    <row r="8174" spans="1:25" x14ac:dyDescent="0.25">
      <c r="A8174" s="32">
        <f>IF(Weighting!$P$14&gt;0,B8174,"")</f>
        <v>1.369</v>
      </c>
      <c r="B8174">
        <f>Weighting!$C$14</f>
        <v>1.369</v>
      </c>
      <c r="C8174">
        <f>Weighting!$F$14</f>
        <v>0</v>
      </c>
      <c r="D8174" t="b">
        <f>IF(C8174=1,'Data Transformation'!$G$3+0.5*'Data Transformation'!$W$25,IF(C8175=1,D8175-'Data Transformation'!$W$25,FALSE))</f>
        <v>0</v>
      </c>
      <c r="E8174" t="str">
        <f t="array" ref="E8174">IF(ISLOGICAL(D8174),"",FREQUENCY(IF('Data Transformation'!$B$425:$B$8425='Bin Analysis'!$B8163,'Data Transformation'!$G$425:$G$8425),D8174))</f>
        <v/>
      </c>
      <c r="F8174" t="str">
        <f t="shared" si="1020"/>
        <v/>
      </c>
      <c r="G8174">
        <f>Weighting!$H$14</f>
        <v>0</v>
      </c>
      <c r="H8174">
        <f t="array" ref="H8174">FREQUENCY(IF('Data Transformation'!$B$4:$B$8425=B8163,'Data Transformation'!$G$4:$G$8425),'Bin Analysis'!$B8174)</f>
        <v>2073</v>
      </c>
      <c r="I8174">
        <f t="shared" si="1021"/>
        <v>0</v>
      </c>
      <c r="J8174">
        <f t="shared" si="1022"/>
        <v>0</v>
      </c>
      <c r="K8174">
        <f>J8174*Weighting!$W$14</f>
        <v>0</v>
      </c>
      <c r="M8174" s="14"/>
    </row>
    <row r="8175" spans="1:25" x14ac:dyDescent="0.25">
      <c r="A8175" s="32">
        <f>IF(Weighting!$P$15&gt;0,B8175,"")</f>
        <v>1.5000009999999999</v>
      </c>
      <c r="B8175">
        <f>Weighting!$C$15</f>
        <v>1.5000009999999999</v>
      </c>
      <c r="C8175">
        <f>Weighting!$F$15</f>
        <v>0</v>
      </c>
      <c r="D8175" t="b">
        <f>IF(C8175=1,'Data Transformation'!$G$3+0.5*'Data Transformation'!$W$25,IF(C8176=1,D8176-'Data Transformation'!$W$25,FALSE))</f>
        <v>0</v>
      </c>
      <c r="E8175" t="str">
        <f t="array" ref="E8175">IF(ISLOGICAL(D8175),"",FREQUENCY(IF('Data Transformation'!$B$425:$B$8425='Bin Analysis'!$B8163,'Data Transformation'!$G$425:$G$8425),D8175))</f>
        <v/>
      </c>
      <c r="F8175" t="str">
        <f t="shared" si="1020"/>
        <v/>
      </c>
      <c r="G8175">
        <f>Weighting!$H$15</f>
        <v>0</v>
      </c>
      <c r="H8175">
        <f t="array" ref="H8175">FREQUENCY(IF('Data Transformation'!$B$4:$B$8425=B8163,'Data Transformation'!$G$4:$G$8425),'Bin Analysis'!$B8175)</f>
        <v>2073</v>
      </c>
      <c r="I8175">
        <f t="shared" si="1021"/>
        <v>0</v>
      </c>
      <c r="J8175">
        <f t="shared" si="1022"/>
        <v>0</v>
      </c>
      <c r="K8175">
        <f>J8175*Weighting!$W$15</f>
        <v>0</v>
      </c>
      <c r="M8175" s="14"/>
    </row>
    <row r="8176" spans="1:25" x14ac:dyDescent="0.25">
      <c r="A8176" s="32" t="str">
        <f>IF(Weighting!$P$16&gt;0,B8176,"")</f>
        <v/>
      </c>
      <c r="B8176">
        <f>Weighting!$C$16</f>
        <v>1.631</v>
      </c>
      <c r="C8176">
        <f>Weighting!$F$16</f>
        <v>0</v>
      </c>
      <c r="D8176" t="b">
        <f>IF(C8176=1,'Data Transformation'!$G$3+0.5*'Data Transformation'!$W$25,IF(C8177=1,D8177-'Data Transformation'!$W$25,FALSE))</f>
        <v>0</v>
      </c>
      <c r="E8176" t="str">
        <f t="array" ref="E8176">IF(ISLOGICAL(D8176),"",FREQUENCY(IF('Data Transformation'!$B$425:$B$8425='Bin Analysis'!$B8163,'Data Transformation'!$G$425:$G$8425),D8176))</f>
        <v/>
      </c>
      <c r="F8176" t="str">
        <f t="shared" si="1020"/>
        <v/>
      </c>
      <c r="G8176">
        <f>Weighting!$H$16</f>
        <v>0</v>
      </c>
      <c r="H8176">
        <f t="array" ref="H8176">FREQUENCY(IF('Data Transformation'!$B$4:$B$8425=B8163,'Data Transformation'!$G$4:$G$8425),'Bin Analysis'!$B8176)</f>
        <v>2073</v>
      </c>
      <c r="I8176">
        <f t="shared" si="1021"/>
        <v>0</v>
      </c>
      <c r="J8176">
        <f t="shared" si="1022"/>
        <v>0</v>
      </c>
      <c r="K8176">
        <f>J8176*Weighting!$W$16</f>
        <v>0</v>
      </c>
      <c r="M8176" s="14"/>
    </row>
    <row r="8177" spans="1:25" x14ac:dyDescent="0.25">
      <c r="A8177" s="32" t="str">
        <f>IF(Weighting!$P$17&gt;0,B8177,"")</f>
        <v/>
      </c>
      <c r="B8177">
        <f>Weighting!$C$17</f>
        <v>1.762</v>
      </c>
      <c r="C8177">
        <f>Weighting!$F$17</f>
        <v>0</v>
      </c>
      <c r="D8177" t="b">
        <f>IF(C8177=1,'Data Transformation'!$G$3+0.5*'Data Transformation'!$W$25,IF(C8178=1,D8178-'Data Transformation'!$W$25,FALSE))</f>
        <v>0</v>
      </c>
      <c r="E8177" t="str">
        <f t="array" ref="E8177">IF(ISLOGICAL(D8177),"",FREQUENCY(IF('Data Transformation'!$B$425:$B$8425='Bin Analysis'!$B8163,'Data Transformation'!$G$425:$G$8425),D8177))</f>
        <v/>
      </c>
      <c r="F8177" t="str">
        <f t="shared" si="1020"/>
        <v/>
      </c>
      <c r="G8177">
        <f>Weighting!$H$17</f>
        <v>0</v>
      </c>
      <c r="H8177">
        <f t="array" ref="H8177">FREQUENCY(IF('Data Transformation'!$B$4:$B$8425=B8163,'Data Transformation'!$G$4:$G$8425),'Bin Analysis'!$B8177)</f>
        <v>2073</v>
      </c>
      <c r="I8177">
        <f t="shared" si="1021"/>
        <v>0</v>
      </c>
      <c r="J8177">
        <f t="shared" si="1022"/>
        <v>0</v>
      </c>
      <c r="K8177">
        <f>J8177*Weighting!$W$17</f>
        <v>0</v>
      </c>
      <c r="M8177" s="14"/>
    </row>
    <row r="8178" spans="1:25" x14ac:dyDescent="0.25">
      <c r="A8178" s="32" t="str">
        <f>IF(Weighting!$P$18&gt;0,B8178,"")</f>
        <v/>
      </c>
      <c r="B8178">
        <f>Weighting!$C$18</f>
        <v>1.893</v>
      </c>
      <c r="C8178">
        <f>Weighting!$F$18</f>
        <v>0</v>
      </c>
      <c r="D8178" t="b">
        <f>IF(C8178=1,'Data Transformation'!$G$3+0.5*'Data Transformation'!$W$25,IF(C8179=1,D8179-'Data Transformation'!$W$25,FALSE))</f>
        <v>0</v>
      </c>
      <c r="E8178" t="str">
        <f t="array" ref="E8178">IF(ISLOGICAL(D8178),"",FREQUENCY(IF('Data Transformation'!$B$425:$B$8425='Bin Analysis'!$B8163,'Data Transformation'!$G$425:$G$8425),D8178))</f>
        <v/>
      </c>
      <c r="F8178" t="str">
        <f t="shared" si="1020"/>
        <v/>
      </c>
      <c r="G8178">
        <f>Weighting!$H$18</f>
        <v>0</v>
      </c>
      <c r="H8178">
        <f t="array" ref="H8178">FREQUENCY(IF('Data Transformation'!$B$4:$B$8425=B8163,'Data Transformation'!$G$4:$G$8425),'Bin Analysis'!$B8178)</f>
        <v>2073</v>
      </c>
      <c r="I8178">
        <f t="shared" si="1021"/>
        <v>0</v>
      </c>
      <c r="J8178">
        <f t="shared" si="1022"/>
        <v>0</v>
      </c>
      <c r="K8178">
        <f>J8178*Weighting!$W$18</f>
        <v>0</v>
      </c>
      <c r="M8178" s="14"/>
    </row>
    <row r="8179" spans="1:25" x14ac:dyDescent="0.25">
      <c r="A8179" s="32" t="str">
        <f>IF(Weighting!$P$19&gt;0,B8179,"")</f>
        <v/>
      </c>
      <c r="B8179">
        <f>Weighting!$C$19</f>
        <v>2.024</v>
      </c>
      <c r="C8179">
        <f>Weighting!$F$19</f>
        <v>0</v>
      </c>
      <c r="D8179" t="b">
        <f>IF(C8179=1,'Data Transformation'!$G$3+0.5*'Data Transformation'!$W$25,IF(C8180=1,D8180-'Data Transformation'!$W$25,FALSE))</f>
        <v>0</v>
      </c>
      <c r="E8179" t="str">
        <f t="array" ref="E8179">IF(ISLOGICAL(D8179),"",FREQUENCY(IF('Data Transformation'!$B$425:$B$8425='Bin Analysis'!$B8163,'Data Transformation'!$G$425:$G$8425),D8179))</f>
        <v/>
      </c>
      <c r="F8179" t="str">
        <f t="shared" si="1020"/>
        <v/>
      </c>
      <c r="G8179">
        <f>Weighting!$H$19</f>
        <v>0</v>
      </c>
      <c r="H8179">
        <f t="array" ref="H8179">FREQUENCY(IF('Data Transformation'!$B$4:$B$8425=B8163,'Data Transformation'!$G$4:$G$8425),'Bin Analysis'!$B8179)</f>
        <v>2073</v>
      </c>
      <c r="I8179">
        <f t="shared" si="1021"/>
        <v>0</v>
      </c>
      <c r="J8179">
        <f t="shared" si="1022"/>
        <v>0</v>
      </c>
      <c r="K8179">
        <f>J8179*Weighting!$W$19</f>
        <v>0</v>
      </c>
      <c r="M8179" s="14"/>
    </row>
    <row r="8180" spans="1:25" x14ac:dyDescent="0.25">
      <c r="A8180" s="32" t="str">
        <f>IF(Weighting!$P$20&gt;0,B8180,"")</f>
        <v/>
      </c>
      <c r="B8180">
        <f>Weighting!$C$20</f>
        <v>2.1550000000000002</v>
      </c>
      <c r="C8180">
        <f>Weighting!$F$20</f>
        <v>0</v>
      </c>
      <c r="D8180" t="b">
        <f>IF(C8180=1,'Data Transformation'!$G$3+0.5*'Data Transformation'!$W$25,IF(C8181=1,D8181-'Data Transformation'!$W$25,FALSE))</f>
        <v>0</v>
      </c>
      <c r="E8180" t="str">
        <f t="array" ref="E8180">IF(ISLOGICAL(D8180),"",FREQUENCY(IF('Data Transformation'!$B$425:$B$8425='Bin Analysis'!$B8163,'Data Transformation'!$G$425:$G$8425),D8180))</f>
        <v/>
      </c>
      <c r="F8180" t="str">
        <f t="shared" si="1020"/>
        <v/>
      </c>
      <c r="G8180">
        <f>Weighting!$H$20</f>
        <v>0</v>
      </c>
      <c r="H8180">
        <f t="array" ref="H8180">FREQUENCY(IF('Data Transformation'!$B$4:$B$8425=B8163,'Data Transformation'!$G$4:$G$8425),'Bin Analysis'!$B8180)</f>
        <v>2073</v>
      </c>
      <c r="I8180">
        <f t="shared" si="1021"/>
        <v>0</v>
      </c>
      <c r="J8180">
        <f t="shared" si="1022"/>
        <v>0</v>
      </c>
      <c r="K8180">
        <f>J8180*Weighting!$W$20</f>
        <v>0</v>
      </c>
      <c r="M8180" s="14"/>
    </row>
    <row r="8181" spans="1:25" x14ac:dyDescent="0.25">
      <c r="A8181" s="32" t="str">
        <f>IF(Weighting!$P$21&gt;0,B8181,"")</f>
        <v/>
      </c>
      <c r="B8181">
        <f>Weighting!$C$21</f>
        <v>2.2860000000000005</v>
      </c>
      <c r="C8181">
        <f>Weighting!$F$21</f>
        <v>0</v>
      </c>
      <c r="D8181" t="b">
        <f>IF(C8181=1,'Data Transformation'!$G$3+0.5*'Data Transformation'!$W$25,IF(C8182=1,D8182-'Data Transformation'!$W$25,FALSE))</f>
        <v>0</v>
      </c>
      <c r="E8181" t="str">
        <f t="array" ref="E8181">IF(ISLOGICAL(D8181),"",FREQUENCY(IF('Data Transformation'!$B$425:$B$8425='Bin Analysis'!$B8163,'Data Transformation'!$G$425:$G$8425),D8181))</f>
        <v/>
      </c>
      <c r="F8181" t="str">
        <f t="shared" si="1020"/>
        <v/>
      </c>
      <c r="G8181">
        <f>Weighting!$H$21</f>
        <v>0</v>
      </c>
      <c r="H8181">
        <f t="array" ref="H8181">FREQUENCY(IF('Data Transformation'!$B$4:$B$8425=B8163,'Data Transformation'!$G$4:$G$8425),'Bin Analysis'!$B8181)</f>
        <v>2073</v>
      </c>
      <c r="I8181">
        <f t="shared" si="1021"/>
        <v>0</v>
      </c>
      <c r="J8181">
        <f t="shared" si="1022"/>
        <v>0</v>
      </c>
      <c r="K8181">
        <f>J8181*Weighting!$W$21</f>
        <v>0</v>
      </c>
      <c r="M8181" s="14"/>
    </row>
    <row r="8182" spans="1:25" x14ac:dyDescent="0.25">
      <c r="A8182" s="32" t="str">
        <f>IF(Weighting!$P$22&gt;0,B8182,"")</f>
        <v/>
      </c>
      <c r="B8182">
        <f>Weighting!$C$22</f>
        <v>2.4170000000000007</v>
      </c>
      <c r="C8182">
        <f>Weighting!$F$22</f>
        <v>0</v>
      </c>
      <c r="D8182" t="b">
        <f>IF(C8182=1,'Data Transformation'!$G$3+0.5*'Data Transformation'!$W$25,IF(C8183=1,D8183-'Data Transformation'!$W$25,FALSE))</f>
        <v>0</v>
      </c>
      <c r="E8182" t="str">
        <f t="array" ref="E8182">IF(ISLOGICAL(D8182),"",FREQUENCY(IF('Data Transformation'!$B$425:$B$8425='Bin Analysis'!$B8163,'Data Transformation'!$G$425:$G$8425),D8182))</f>
        <v/>
      </c>
      <c r="F8182" t="str">
        <f t="shared" si="1020"/>
        <v/>
      </c>
      <c r="G8182">
        <f>Weighting!$H$22</f>
        <v>0</v>
      </c>
      <c r="H8182">
        <f t="array" ref="H8182">FREQUENCY(IF('Data Transformation'!$B$4:$B$8425=B8163,'Data Transformation'!$G$4:$G$8425),'Bin Analysis'!$B8182)</f>
        <v>2073</v>
      </c>
      <c r="I8182">
        <f t="shared" si="1021"/>
        <v>0</v>
      </c>
      <c r="J8182">
        <f t="shared" si="1022"/>
        <v>0</v>
      </c>
      <c r="K8182">
        <f>J8182*Weighting!$W$22</f>
        <v>0</v>
      </c>
      <c r="M8182" s="14"/>
    </row>
    <row r="8183" spans="1:25" x14ac:dyDescent="0.25">
      <c r="A8183" s="32" t="str">
        <f>IF(Weighting!$P$23&gt;0,B8183,"")</f>
        <v/>
      </c>
      <c r="B8183">
        <f>Weighting!$C$23</f>
        <v>2.5480000000000009</v>
      </c>
      <c r="C8183">
        <f>Weighting!$F$23</f>
        <v>0</v>
      </c>
      <c r="D8183" t="b">
        <f>IF(C8183=1,'Data Transformation'!$G$3+0.5*'Data Transformation'!$W$25,IF(C8184=1,D8184-'Data Transformation'!$W$25,FALSE))</f>
        <v>0</v>
      </c>
      <c r="E8183" t="str">
        <f t="array" ref="E8183">IF(ISLOGICAL(D8183),"",FREQUENCY(IF('Data Transformation'!$B$425:$B$8425='Bin Analysis'!$B8163,'Data Transformation'!$G$425:$G$8425),D8183))</f>
        <v/>
      </c>
      <c r="F8183" t="str">
        <f t="shared" si="1020"/>
        <v/>
      </c>
      <c r="G8183">
        <f>Weighting!$H$23</f>
        <v>0</v>
      </c>
      <c r="H8183">
        <f t="array" ref="H8183">FREQUENCY(IF('Data Transformation'!$B$4:$B$8425=B8163,'Data Transformation'!$G$4:$G$8425),'Bin Analysis'!$B8183)</f>
        <v>2073</v>
      </c>
      <c r="I8183">
        <f t="shared" si="1021"/>
        <v>0</v>
      </c>
      <c r="J8183">
        <f t="shared" si="1022"/>
        <v>0</v>
      </c>
      <c r="K8183">
        <f>J8183*Weighting!$W$23</f>
        <v>0</v>
      </c>
      <c r="M8183" s="14"/>
    </row>
    <row r="8184" spans="1:25" x14ac:dyDescent="0.25">
      <c r="A8184" s="32" t="str">
        <f>IF(Weighting!$P$24&gt;0,B8184,"")</f>
        <v/>
      </c>
      <c r="B8184">
        <f>Weighting!$C$24</f>
        <v>2.6790000000000012</v>
      </c>
      <c r="C8184">
        <f>Weighting!$F$24</f>
        <v>0</v>
      </c>
      <c r="D8184" t="b">
        <f>IF(C8184=1,'Data Transformation'!$G$3+0.5*'Data Transformation'!$W$25,IF(C8185=1,D8185-'Data Transformation'!$W$25,FALSE))</f>
        <v>0</v>
      </c>
      <c r="E8184" t="str">
        <f t="array" ref="E8184">IF(ISLOGICAL(D8184),"",FREQUENCY(IF('Data Transformation'!$B$425:$B$8425='Bin Analysis'!$B8163,'Data Transformation'!$G$425:$G$8425),D8184))</f>
        <v/>
      </c>
      <c r="F8184" t="str">
        <f t="shared" si="1020"/>
        <v/>
      </c>
      <c r="G8184">
        <f>Weighting!$H$24</f>
        <v>0</v>
      </c>
      <c r="H8184">
        <f t="array" ref="H8184">FREQUENCY(IF('Data Transformation'!$B$4:$B$8425=B8163,'Data Transformation'!$G$4:$G$8425),'Bin Analysis'!$B8184)</f>
        <v>2073</v>
      </c>
      <c r="I8184">
        <f t="shared" si="1021"/>
        <v>0</v>
      </c>
      <c r="J8184">
        <f t="shared" si="1022"/>
        <v>0</v>
      </c>
      <c r="K8184">
        <f>J8184*Weighting!$W$24</f>
        <v>0</v>
      </c>
      <c r="M8184" s="14"/>
    </row>
    <row r="8185" spans="1:25" x14ac:dyDescent="0.25">
      <c r="A8185" s="32" t="str">
        <f>IF(Weighting!$P$25&gt;0,B8185,"")</f>
        <v/>
      </c>
      <c r="B8185">
        <f>Weighting!$C$25</f>
        <v>2.8100000000000014</v>
      </c>
      <c r="C8185">
        <f>Weighting!$F$25</f>
        <v>0</v>
      </c>
      <c r="D8185" t="b">
        <f>IF(C8185=1,'Data Transformation'!$G$3+0.5*'Data Transformation'!$W$25,IF(C8186=1,D8186-'Data Transformation'!$W$25,FALSE))</f>
        <v>0</v>
      </c>
      <c r="E8185" t="str">
        <f t="array" ref="E8185">IF(ISLOGICAL(D8185),"",FREQUENCY(IF('Data Transformation'!$B$425:$B$8425='Bin Analysis'!$B8163,'Data Transformation'!$G$425:$G$8425),D8185))</f>
        <v/>
      </c>
      <c r="F8185" t="str">
        <f t="shared" si="1020"/>
        <v/>
      </c>
      <c r="G8185">
        <f>Weighting!$H$25</f>
        <v>0</v>
      </c>
      <c r="H8185">
        <f t="array" ref="H8185">FREQUENCY(IF('Data Transformation'!$B$4:$B$8425=B8163,'Data Transformation'!$G$4:$G$8425),'Bin Analysis'!$B8185)</f>
        <v>2073</v>
      </c>
      <c r="I8185">
        <f t="shared" si="1021"/>
        <v>0</v>
      </c>
      <c r="J8185">
        <f t="shared" si="1022"/>
        <v>0</v>
      </c>
      <c r="K8185">
        <f>J8185*Weighting!$W$25</f>
        <v>0</v>
      </c>
      <c r="M8185" s="14"/>
    </row>
    <row r="8186" spans="1:25" x14ac:dyDescent="0.25">
      <c r="O8186"/>
      <c r="P8186"/>
      <c r="Q8186"/>
      <c r="R8186"/>
    </row>
    <row r="8187" spans="1:25" ht="23.25" x14ac:dyDescent="0.35">
      <c r="A8187" s="21" t="s">
        <v>0</v>
      </c>
      <c r="B8187" s="21" t="str">
        <f>IFERROR(VLOOKUP(C8187,'Data Transformation'!$L$6:$M$426,2,FALSE),"")</f>
        <v/>
      </c>
      <c r="C8187" s="21">
        <f>C8163+1</f>
        <v>341</v>
      </c>
      <c r="D8187" s="21"/>
      <c r="E8187" s="21"/>
      <c r="F8187" s="21"/>
      <c r="G8187" s="21"/>
      <c r="H8187" s="22"/>
      <c r="I8187" s="22"/>
      <c r="J8187" s="22"/>
      <c r="K8187" s="21"/>
      <c r="L8187" s="21" t="str">
        <f>B8187</f>
        <v/>
      </c>
      <c r="M8187" s="23" t="e">
        <f>INDEX('Data Transformation'!$O$4:$O$424,MATCH($B8187,'Data Transformation'!$M$4:$M$424,0),MATCH($M$2,'Data Transformation'!$O$3,0))</f>
        <v>#N/A</v>
      </c>
      <c r="N8187" s="27" t="e">
        <f>IF('Input and Summary Results'!$J$16="minimum",'Bin Analysis'!X8188/(M8187-1),'Bin Analysis'!Y8187/('Bin Analysis'!M8187-1))</f>
        <v>#N/A</v>
      </c>
      <c r="O8187" s="27" t="e">
        <f>IF(M8187=FALSE,NA(),(VLOOKUP(1,C8190:K8209,4,FALSE))/(M8187-1))</f>
        <v>#N/A</v>
      </c>
      <c r="P8187" s="27" t="e">
        <f>IF(M8187=FALSE,NA(),SUM(J8190:J8209)/Weighting!$S$5)</f>
        <v>#N/A</v>
      </c>
      <c r="Q8187" s="27" t="e">
        <f>IF(M8187=FALSE,NA(),SUM(K8190:K8209)/Weighting!$S$6)</f>
        <v>#N/A</v>
      </c>
      <c r="R8187" s="27" t="e">
        <f>IF(M8187=FALSE,NA(),(VLOOKUP(1,G8190:K8209,3,FALSE))/(M8187-1))</f>
        <v>#N/A</v>
      </c>
      <c r="S8187" s="22" t="e">
        <f>IF(M8187=FALSE,NA(),IF(SUM(J8190:J8209)=2,"yes","no"))</f>
        <v>#N/A</v>
      </c>
      <c r="X8187" s="2" cm="2">
        <f t="array" ref="X8187:X8188">FREQUENCY(IF('Data Transformation'!$B$425:$B$6424='Bin Analysis'!L8187,'Data Transformation'!$G$425:$G$6424),'Data Transformation'!$U$11)</f>
        <v>0</v>
      </c>
      <c r="Y8187" s="2" cm="2">
        <f t="array" ref="Y8187:Y8188">FREQUENCY(IF('Data Transformation'!$B$425:$B$6424='Bin Analysis'!L8187,'Data Transformation'!$G$425:$G$6424),'Data Transformation'!$U$12)</f>
        <v>0</v>
      </c>
    </row>
    <row r="8188" spans="1:25" x14ac:dyDescent="0.25">
      <c r="A8188" s="14" t="s">
        <v>67</v>
      </c>
      <c r="B8188" t="s">
        <v>47</v>
      </c>
      <c r="C8188" t="s">
        <v>5</v>
      </c>
      <c r="D8188" t="s">
        <v>100</v>
      </c>
      <c r="E8188" t="s">
        <v>101</v>
      </c>
      <c r="F8188" t="s">
        <v>102</v>
      </c>
      <c r="G8188" t="s">
        <v>70</v>
      </c>
      <c r="H8188" t="s">
        <v>31</v>
      </c>
      <c r="I8188" t="s">
        <v>32</v>
      </c>
      <c r="J8188" t="s">
        <v>46</v>
      </c>
      <c r="K8188" s="14" t="s">
        <v>45</v>
      </c>
      <c r="M8188" s="14"/>
      <c r="X8188" s="2">
        <v>0</v>
      </c>
      <c r="Y8188" s="2">
        <v>0</v>
      </c>
    </row>
    <row r="8189" spans="1:25" x14ac:dyDescent="0.25">
      <c r="A8189" s="32"/>
      <c r="D8189" t="b">
        <f>IF(C8189=1,'Data Transformation'!$G$3+0.5*'Data Transformation'!$W$25,IF(C8190=1,D8190-'Data Transformation'!$W$25,FALSE))</f>
        <v>0</v>
      </c>
      <c r="E8189" t="str">
        <f t="array" ref="E8189">IF(ISLOGICAL(D8189),"",FREQUENCY(IF('Data Transformation'!$B$425:$B$8425='Bin Analysis'!$B8187,'Data Transformation'!$G$425:$G$8425),D8189))</f>
        <v/>
      </c>
      <c r="F8189" t="str">
        <f>IF(ISLOGICAL(D8189),"",E8189-E8188)</f>
        <v/>
      </c>
      <c r="M8189" s="14"/>
    </row>
    <row r="8190" spans="1:25" x14ac:dyDescent="0.25">
      <c r="A8190" s="32">
        <f>IF(Weighting!$P$6&gt;0,B8190,"")</f>
        <v>0.32100000000000001</v>
      </c>
      <c r="B8190">
        <f>Weighting!$C$6</f>
        <v>0.32100000000000001</v>
      </c>
      <c r="C8190">
        <f>Weighting!$F$6</f>
        <v>0</v>
      </c>
      <c r="D8190" t="b">
        <f>IF(C8190=1,'Data Transformation'!$G$3+0.5*'Data Transformation'!$W$25,IF(C8191=1,D8191-'Data Transformation'!$W$25,FALSE))</f>
        <v>0</v>
      </c>
      <c r="E8190" t="str">
        <f t="array" ref="E8190">IF(ISLOGICAL(D8190),"",FREQUENCY(IF('Data Transformation'!$B$425:$B$8425='Bin Analysis'!$B8187,'Data Transformation'!$G$425:$G$8425),D8190))</f>
        <v/>
      </c>
      <c r="F8190" t="str">
        <f>IF(ISLOGICAL(D8190),"",E8190-E8189)</f>
        <v/>
      </c>
      <c r="G8190">
        <f>Weighting!$H$6</f>
        <v>1</v>
      </c>
      <c r="H8190">
        <f t="array" ref="H8190">FREQUENCY(IF('Data Transformation'!$B$4:$B$8425=B8187,'Data Transformation'!$G$4:$G$8425),'Bin Analysis'!$B8190)</f>
        <v>2073</v>
      </c>
      <c r="I8190">
        <f>H8190-H8189</f>
        <v>2073</v>
      </c>
      <c r="J8190">
        <f>IF(I8190=0,0,1)</f>
        <v>1</v>
      </c>
      <c r="K8190">
        <f>J8190*Weighting!$W$6</f>
        <v>1</v>
      </c>
      <c r="M8190" s="14"/>
    </row>
    <row r="8191" spans="1:25" x14ac:dyDescent="0.25">
      <c r="A8191" s="32">
        <f>IF(Weighting!$P$7&gt;0,B8191,"")</f>
        <v>0.45200000000000001</v>
      </c>
      <c r="B8191">
        <f>Weighting!$C$7</f>
        <v>0.45200000000000001</v>
      </c>
      <c r="C8191">
        <f>Weighting!$F$7</f>
        <v>0</v>
      </c>
      <c r="D8191" t="b">
        <f>IF(C8191=1,'Data Transformation'!$G$3+0.5*'Data Transformation'!$W$25,IF(C8192=1,D8192-'Data Transformation'!$W$25,FALSE))</f>
        <v>0</v>
      </c>
      <c r="E8191" t="str">
        <f t="array" ref="E8191">IF(ISLOGICAL(D8191),"",FREQUENCY(IF('Data Transformation'!$B$425:$B$8425='Bin Analysis'!$B8187,'Data Transformation'!$G$425:$G$8425),D8191))</f>
        <v/>
      </c>
      <c r="F8191" t="str">
        <f t="shared" ref="F8191:F8209" si="1023">IF(ISLOGICAL(D8191),"",E8191-E8190)</f>
        <v/>
      </c>
      <c r="G8191">
        <f>Weighting!$H$7</f>
        <v>0</v>
      </c>
      <c r="H8191">
        <f t="array" ref="H8191">FREQUENCY(IF('Data Transformation'!$B$4:$B$8425=B8187,'Data Transformation'!$G$4:$G$8425),'Bin Analysis'!$B8191)</f>
        <v>2073</v>
      </c>
      <c r="I8191">
        <f t="shared" ref="I8191:I8209" si="1024">H8191-H8190</f>
        <v>0</v>
      </c>
      <c r="J8191">
        <f>IF(I8191=0,0,1)</f>
        <v>0</v>
      </c>
      <c r="K8191">
        <f>J8191*Weighting!$W$7</f>
        <v>0</v>
      </c>
      <c r="M8191" s="14"/>
    </row>
    <row r="8192" spans="1:25" x14ac:dyDescent="0.25">
      <c r="A8192" s="32">
        <f>IF(Weighting!$P$8&gt;0,B8192,"")</f>
        <v>0.58299999999999996</v>
      </c>
      <c r="B8192">
        <f>Weighting!$C$8</f>
        <v>0.58299999999999996</v>
      </c>
      <c r="C8192">
        <f>Weighting!$F$8</f>
        <v>0</v>
      </c>
      <c r="D8192" t="b">
        <f>IF(C8192=1,'Data Transformation'!$G$3+0.5*'Data Transformation'!$W$25,IF(C8193=1,D8193-'Data Transformation'!$W$25,FALSE))</f>
        <v>0</v>
      </c>
      <c r="E8192" t="str">
        <f t="array" ref="E8192">IF(ISLOGICAL(D8192),"",FREQUENCY(IF('Data Transformation'!$B$425:$B$8425='Bin Analysis'!$B8187,'Data Transformation'!$G$425:$G$8425),D8192))</f>
        <v/>
      </c>
      <c r="F8192" t="str">
        <f t="shared" si="1023"/>
        <v/>
      </c>
      <c r="G8192">
        <f>Weighting!$H$8</f>
        <v>0</v>
      </c>
      <c r="H8192">
        <f t="array" ref="H8192">FREQUENCY(IF('Data Transformation'!$B$4:$B$8425=B8187,'Data Transformation'!$G$4:$G$8425),'Bin Analysis'!$B8192)</f>
        <v>2073</v>
      </c>
      <c r="I8192">
        <f t="shared" si="1024"/>
        <v>0</v>
      </c>
      <c r="J8192">
        <f t="shared" ref="J8192:J8209" si="1025">IF(I8192=0,0,1)</f>
        <v>0</v>
      </c>
      <c r="K8192">
        <f>J8192*Weighting!$W$8</f>
        <v>0</v>
      </c>
      <c r="M8192" s="14"/>
    </row>
    <row r="8193" spans="1:13" x14ac:dyDescent="0.25">
      <c r="A8193" s="32">
        <f>IF(Weighting!$P$9&gt;0,B8193,"")</f>
        <v>0.71399999999999997</v>
      </c>
      <c r="B8193" s="50">
        <f>Weighting!$C$9</f>
        <v>0.71399999999999997</v>
      </c>
      <c r="C8193">
        <f>Weighting!$F$9</f>
        <v>0</v>
      </c>
      <c r="D8193" t="b">
        <f>IF(C8193=1,'Data Transformation'!$G$3+0.5*'Data Transformation'!$W$25,IF(C8194=1,D8194-'Data Transformation'!$W$25,FALSE))</f>
        <v>0</v>
      </c>
      <c r="E8193" t="str">
        <f t="array" ref="E8193">IF(ISLOGICAL(D8193),"",FREQUENCY(IF('Data Transformation'!$B$425:$B$8425='Bin Analysis'!$B8187,'Data Transformation'!$G$425:$G$8425),D8193))</f>
        <v/>
      </c>
      <c r="F8193" t="str">
        <f t="shared" si="1023"/>
        <v/>
      </c>
      <c r="G8193">
        <f>Weighting!$H$9</f>
        <v>0</v>
      </c>
      <c r="H8193">
        <f t="array" ref="H8193">FREQUENCY(IF('Data Transformation'!$B$4:$B$8425=B8187,'Data Transformation'!$G$4:$G$8425),'Bin Analysis'!$B8193)</f>
        <v>2073</v>
      </c>
      <c r="I8193">
        <f t="shared" si="1024"/>
        <v>0</v>
      </c>
      <c r="J8193">
        <f t="shared" si="1025"/>
        <v>0</v>
      </c>
      <c r="K8193">
        <f>J8193*Weighting!$W$9</f>
        <v>0</v>
      </c>
      <c r="M8193" s="14"/>
    </row>
    <row r="8194" spans="1:13" x14ac:dyDescent="0.25">
      <c r="A8194" s="32">
        <f>IF(Weighting!$P$10&gt;0,B8194,"")</f>
        <v>0.84499999999999997</v>
      </c>
      <c r="B8194">
        <f>Weighting!$C$10</f>
        <v>0.84499999999999997</v>
      </c>
      <c r="C8194">
        <f>Weighting!$F$10</f>
        <v>0</v>
      </c>
      <c r="D8194" t="b">
        <f>IF(C8194=1,'Data Transformation'!$G$3+0.5*'Data Transformation'!$W$25,IF(C8195=1,D8195-'Data Transformation'!$W$25,FALSE))</f>
        <v>0</v>
      </c>
      <c r="E8194" t="str">
        <f t="array" ref="E8194">IF(ISLOGICAL(D8194),"",FREQUENCY(IF('Data Transformation'!$B$425:$B$8425='Bin Analysis'!$B8187,'Data Transformation'!$G$425:$G$8425),D8194))</f>
        <v/>
      </c>
      <c r="F8194" t="str">
        <f t="shared" si="1023"/>
        <v/>
      </c>
      <c r="G8194">
        <f>Weighting!$H$10</f>
        <v>0</v>
      </c>
      <c r="H8194">
        <f t="array" ref="H8194">FREQUENCY(IF('Data Transformation'!$B$4:$B$8425=B8187,'Data Transformation'!$G$4:$G$8425),'Bin Analysis'!$B8194)</f>
        <v>2073</v>
      </c>
      <c r="I8194">
        <f t="shared" si="1024"/>
        <v>0</v>
      </c>
      <c r="J8194">
        <f t="shared" si="1025"/>
        <v>0</v>
      </c>
      <c r="K8194">
        <f>J8194*Weighting!$W$10</f>
        <v>0</v>
      </c>
      <c r="M8194" s="14"/>
    </row>
    <row r="8195" spans="1:13" x14ac:dyDescent="0.25">
      <c r="A8195" s="32">
        <f>IF(Weighting!$P$11&gt;0,B8195,"")</f>
        <v>0.97599999999999998</v>
      </c>
      <c r="B8195">
        <f>Weighting!$C$11</f>
        <v>0.97599999999999998</v>
      </c>
      <c r="C8195">
        <f>Weighting!$F$11</f>
        <v>0</v>
      </c>
      <c r="D8195">
        <f>IF(C8195=1,'Data Transformation'!$G$3+0.5*'Data Transformation'!$W$25,IF(C8196=1,D8196-'Data Transformation'!$W$25,FALSE))</f>
        <v>0.86899999999999999</v>
      </c>
      <c r="E8195">
        <f t="array" ref="E8195">IF(ISLOGICAL(D8195),"",FREQUENCY(IF('Data Transformation'!$B$425:$B$8425='Bin Analysis'!$B8187,'Data Transformation'!$G$425:$G$8425),D8195))</f>
        <v>2001</v>
      </c>
      <c r="F8195" t="e">
        <f t="shared" si="1023"/>
        <v>#VALUE!</v>
      </c>
      <c r="G8195">
        <f>Weighting!$H$11</f>
        <v>0</v>
      </c>
      <c r="H8195">
        <f t="array" ref="H8195">FREQUENCY(IF('Data Transformation'!$B$4:$B$8425=B8187,'Data Transformation'!$G$4:$G$8425),'Bin Analysis'!$B8195)</f>
        <v>2073</v>
      </c>
      <c r="I8195">
        <f t="shared" si="1024"/>
        <v>0</v>
      </c>
      <c r="J8195">
        <f t="shared" si="1025"/>
        <v>0</v>
      </c>
      <c r="K8195">
        <f>J8195*Weighting!$W$11</f>
        <v>0</v>
      </c>
      <c r="M8195" s="14"/>
    </row>
    <row r="8196" spans="1:13" x14ac:dyDescent="0.25">
      <c r="A8196" s="32">
        <f>IF(Weighting!$P$12&gt;0,B8196,"")</f>
        <v>1.107</v>
      </c>
      <c r="B8196">
        <f>Weighting!$C$12</f>
        <v>1.107</v>
      </c>
      <c r="C8196">
        <f>Weighting!$F$12</f>
        <v>1</v>
      </c>
      <c r="D8196">
        <f>IF(C8196=1,'Data Transformation'!$G$3+0.5*'Data Transformation'!$W$25,IF(C8197=1,D8197-'Data Transformation'!$W$25,FALSE))</f>
        <v>1.131</v>
      </c>
      <c r="E8196">
        <f t="array" ref="E8196">IF(ISLOGICAL(D8196),"",FREQUENCY(IF('Data Transformation'!$B$425:$B$8425='Bin Analysis'!$B8187,'Data Transformation'!$G$425:$G$8425),D8196))</f>
        <v>2001</v>
      </c>
      <c r="F8196">
        <f t="shared" si="1023"/>
        <v>0</v>
      </c>
      <c r="G8196">
        <f>Weighting!$H$12</f>
        <v>0</v>
      </c>
      <c r="H8196">
        <f t="array" ref="H8196">FREQUENCY(IF('Data Transformation'!$B$4:$B$8425=B8187,'Data Transformation'!$G$4:$G$8425),'Bin Analysis'!$B8196)</f>
        <v>2073</v>
      </c>
      <c r="I8196">
        <f t="shared" si="1024"/>
        <v>0</v>
      </c>
      <c r="J8196">
        <f t="shared" si="1025"/>
        <v>0</v>
      </c>
      <c r="K8196">
        <f>J8196*Weighting!$W$12</f>
        <v>0</v>
      </c>
      <c r="M8196" s="14"/>
    </row>
    <row r="8197" spans="1:13" x14ac:dyDescent="0.25">
      <c r="A8197" s="32">
        <f>IF(Weighting!$P$13&gt;0,B8197,"")</f>
        <v>1.238</v>
      </c>
      <c r="B8197">
        <f>Weighting!$C$13</f>
        <v>1.238</v>
      </c>
      <c r="C8197">
        <f>Weighting!$F$13</f>
        <v>0</v>
      </c>
      <c r="D8197" t="b">
        <f>IF(C8197=1,'Data Transformation'!$G$3+0.5*'Data Transformation'!$W$25,IF(C8198=1,D8198-'Data Transformation'!$W$25,FALSE))</f>
        <v>0</v>
      </c>
      <c r="E8197" t="str">
        <f t="array" ref="E8197">IF(ISLOGICAL(D8197),"",FREQUENCY(IF('Data Transformation'!$B$425:$B$8425='Bin Analysis'!$B8187,'Data Transformation'!$G$425:$G$8425),D8197))</f>
        <v/>
      </c>
      <c r="F8197" t="str">
        <f t="shared" si="1023"/>
        <v/>
      </c>
      <c r="G8197">
        <f>Weighting!$H$13</f>
        <v>0</v>
      </c>
      <c r="H8197">
        <f t="array" ref="H8197">FREQUENCY(IF('Data Transformation'!$B$4:$B$8425=B8187,'Data Transformation'!$G$4:$G$8425),'Bin Analysis'!$B8197)</f>
        <v>2073</v>
      </c>
      <c r="I8197">
        <f t="shared" si="1024"/>
        <v>0</v>
      </c>
      <c r="J8197">
        <f t="shared" si="1025"/>
        <v>0</v>
      </c>
      <c r="K8197">
        <f>J8197*Weighting!$W$13</f>
        <v>0</v>
      </c>
      <c r="M8197" s="14"/>
    </row>
    <row r="8198" spans="1:13" x14ac:dyDescent="0.25">
      <c r="A8198" s="32">
        <f>IF(Weighting!$P$14&gt;0,B8198,"")</f>
        <v>1.369</v>
      </c>
      <c r="B8198">
        <f>Weighting!$C$14</f>
        <v>1.369</v>
      </c>
      <c r="C8198">
        <f>Weighting!$F$14</f>
        <v>0</v>
      </c>
      <c r="D8198" t="b">
        <f>IF(C8198=1,'Data Transformation'!$G$3+0.5*'Data Transformation'!$W$25,IF(C8199=1,D8199-'Data Transformation'!$W$25,FALSE))</f>
        <v>0</v>
      </c>
      <c r="E8198" t="str">
        <f t="array" ref="E8198">IF(ISLOGICAL(D8198),"",FREQUENCY(IF('Data Transformation'!$B$425:$B$8425='Bin Analysis'!$B8187,'Data Transformation'!$G$425:$G$8425),D8198))</f>
        <v/>
      </c>
      <c r="F8198" t="str">
        <f t="shared" si="1023"/>
        <v/>
      </c>
      <c r="G8198">
        <f>Weighting!$H$14</f>
        <v>0</v>
      </c>
      <c r="H8198">
        <f t="array" ref="H8198">FREQUENCY(IF('Data Transformation'!$B$4:$B$8425=B8187,'Data Transformation'!$G$4:$G$8425),'Bin Analysis'!$B8198)</f>
        <v>2073</v>
      </c>
      <c r="I8198">
        <f t="shared" si="1024"/>
        <v>0</v>
      </c>
      <c r="J8198">
        <f t="shared" si="1025"/>
        <v>0</v>
      </c>
      <c r="K8198">
        <f>J8198*Weighting!$W$14</f>
        <v>0</v>
      </c>
      <c r="M8198" s="14"/>
    </row>
    <row r="8199" spans="1:13" x14ac:dyDescent="0.25">
      <c r="A8199" s="32">
        <f>IF(Weighting!$P$15&gt;0,B8199,"")</f>
        <v>1.5000009999999999</v>
      </c>
      <c r="B8199">
        <f>Weighting!$C$15</f>
        <v>1.5000009999999999</v>
      </c>
      <c r="C8199">
        <f>Weighting!$F$15</f>
        <v>0</v>
      </c>
      <c r="D8199" t="b">
        <f>IF(C8199=1,'Data Transformation'!$G$3+0.5*'Data Transformation'!$W$25,IF(C8200=1,D8200-'Data Transformation'!$W$25,FALSE))</f>
        <v>0</v>
      </c>
      <c r="E8199" t="str">
        <f t="array" ref="E8199">IF(ISLOGICAL(D8199),"",FREQUENCY(IF('Data Transformation'!$B$425:$B$8425='Bin Analysis'!$B8187,'Data Transformation'!$G$425:$G$8425),D8199))</f>
        <v/>
      </c>
      <c r="F8199" t="str">
        <f t="shared" si="1023"/>
        <v/>
      </c>
      <c r="G8199">
        <f>Weighting!$H$15</f>
        <v>0</v>
      </c>
      <c r="H8199">
        <f t="array" ref="H8199">FREQUENCY(IF('Data Transformation'!$B$4:$B$8425=B8187,'Data Transformation'!$G$4:$G$8425),'Bin Analysis'!$B8199)</f>
        <v>2073</v>
      </c>
      <c r="I8199">
        <f t="shared" si="1024"/>
        <v>0</v>
      </c>
      <c r="J8199">
        <f t="shared" si="1025"/>
        <v>0</v>
      </c>
      <c r="K8199">
        <f>J8199*Weighting!$W$15</f>
        <v>0</v>
      </c>
      <c r="M8199" s="14"/>
    </row>
    <row r="8200" spans="1:13" x14ac:dyDescent="0.25">
      <c r="A8200" s="32" t="str">
        <f>IF(Weighting!$P$16&gt;0,B8200,"")</f>
        <v/>
      </c>
      <c r="B8200">
        <f>Weighting!$C$16</f>
        <v>1.631</v>
      </c>
      <c r="C8200">
        <f>Weighting!$F$16</f>
        <v>0</v>
      </c>
      <c r="D8200" t="b">
        <f>IF(C8200=1,'Data Transformation'!$G$3+0.5*'Data Transformation'!$W$25,IF(C8201=1,D8201-'Data Transformation'!$W$25,FALSE))</f>
        <v>0</v>
      </c>
      <c r="E8200" t="str">
        <f t="array" ref="E8200">IF(ISLOGICAL(D8200),"",FREQUENCY(IF('Data Transformation'!$B$425:$B$8425='Bin Analysis'!$B8187,'Data Transformation'!$G$425:$G$8425),D8200))</f>
        <v/>
      </c>
      <c r="F8200" t="str">
        <f t="shared" si="1023"/>
        <v/>
      </c>
      <c r="G8200">
        <f>Weighting!$H$16</f>
        <v>0</v>
      </c>
      <c r="H8200">
        <f t="array" ref="H8200">FREQUENCY(IF('Data Transformation'!$B$4:$B$8425=B8187,'Data Transformation'!$G$4:$G$8425),'Bin Analysis'!$B8200)</f>
        <v>2073</v>
      </c>
      <c r="I8200">
        <f t="shared" si="1024"/>
        <v>0</v>
      </c>
      <c r="J8200">
        <f t="shared" si="1025"/>
        <v>0</v>
      </c>
      <c r="K8200">
        <f>J8200*Weighting!$W$16</f>
        <v>0</v>
      </c>
      <c r="M8200" s="14"/>
    </row>
    <row r="8201" spans="1:13" x14ac:dyDescent="0.25">
      <c r="A8201" s="32" t="str">
        <f>IF(Weighting!$P$17&gt;0,B8201,"")</f>
        <v/>
      </c>
      <c r="B8201">
        <f>Weighting!$C$17</f>
        <v>1.762</v>
      </c>
      <c r="C8201">
        <f>Weighting!$F$17</f>
        <v>0</v>
      </c>
      <c r="D8201" t="b">
        <f>IF(C8201=1,'Data Transformation'!$G$3+0.5*'Data Transformation'!$W$25,IF(C8202=1,D8202-'Data Transformation'!$W$25,FALSE))</f>
        <v>0</v>
      </c>
      <c r="E8201" t="str">
        <f t="array" ref="E8201">IF(ISLOGICAL(D8201),"",FREQUENCY(IF('Data Transformation'!$B$425:$B$8425='Bin Analysis'!$B8187,'Data Transformation'!$G$425:$G$8425),D8201))</f>
        <v/>
      </c>
      <c r="F8201" t="str">
        <f t="shared" si="1023"/>
        <v/>
      </c>
      <c r="G8201">
        <f>Weighting!$H$17</f>
        <v>0</v>
      </c>
      <c r="H8201">
        <f t="array" ref="H8201">FREQUENCY(IF('Data Transformation'!$B$4:$B$8425=B8187,'Data Transformation'!$G$4:$G$8425),'Bin Analysis'!$B8201)</f>
        <v>2073</v>
      </c>
      <c r="I8201">
        <f t="shared" si="1024"/>
        <v>0</v>
      </c>
      <c r="J8201">
        <f t="shared" si="1025"/>
        <v>0</v>
      </c>
      <c r="K8201">
        <f>J8201*Weighting!$W$17</f>
        <v>0</v>
      </c>
      <c r="M8201" s="14"/>
    </row>
    <row r="8202" spans="1:13" x14ac:dyDescent="0.25">
      <c r="A8202" s="32" t="str">
        <f>IF(Weighting!$P$18&gt;0,B8202,"")</f>
        <v/>
      </c>
      <c r="B8202">
        <f>Weighting!$C$18</f>
        <v>1.893</v>
      </c>
      <c r="C8202">
        <f>Weighting!$F$18</f>
        <v>0</v>
      </c>
      <c r="D8202" t="b">
        <f>IF(C8202=1,'Data Transformation'!$G$3+0.5*'Data Transformation'!$W$25,IF(C8203=1,D8203-'Data Transformation'!$W$25,FALSE))</f>
        <v>0</v>
      </c>
      <c r="E8202" t="str">
        <f t="array" ref="E8202">IF(ISLOGICAL(D8202),"",FREQUENCY(IF('Data Transformation'!$B$425:$B$8425='Bin Analysis'!$B8187,'Data Transformation'!$G$425:$G$8425),D8202))</f>
        <v/>
      </c>
      <c r="F8202" t="str">
        <f t="shared" si="1023"/>
        <v/>
      </c>
      <c r="G8202">
        <f>Weighting!$H$18</f>
        <v>0</v>
      </c>
      <c r="H8202">
        <f t="array" ref="H8202">FREQUENCY(IF('Data Transformation'!$B$4:$B$8425=B8187,'Data Transformation'!$G$4:$G$8425),'Bin Analysis'!$B8202)</f>
        <v>2073</v>
      </c>
      <c r="I8202">
        <f t="shared" si="1024"/>
        <v>0</v>
      </c>
      <c r="J8202">
        <f t="shared" si="1025"/>
        <v>0</v>
      </c>
      <c r="K8202">
        <f>J8202*Weighting!$W$18</f>
        <v>0</v>
      </c>
      <c r="M8202" s="14"/>
    </row>
    <row r="8203" spans="1:13" x14ac:dyDescent="0.25">
      <c r="A8203" s="32" t="str">
        <f>IF(Weighting!$P$19&gt;0,B8203,"")</f>
        <v/>
      </c>
      <c r="B8203">
        <f>Weighting!$C$19</f>
        <v>2.024</v>
      </c>
      <c r="C8203">
        <f>Weighting!$F$19</f>
        <v>0</v>
      </c>
      <c r="D8203" t="b">
        <f>IF(C8203=1,'Data Transformation'!$G$3+0.5*'Data Transformation'!$W$25,IF(C8204=1,D8204-'Data Transformation'!$W$25,FALSE))</f>
        <v>0</v>
      </c>
      <c r="E8203" t="str">
        <f t="array" ref="E8203">IF(ISLOGICAL(D8203),"",FREQUENCY(IF('Data Transformation'!$B$425:$B$8425='Bin Analysis'!$B8187,'Data Transformation'!$G$425:$G$8425),D8203))</f>
        <v/>
      </c>
      <c r="F8203" t="str">
        <f t="shared" si="1023"/>
        <v/>
      </c>
      <c r="G8203">
        <f>Weighting!$H$19</f>
        <v>0</v>
      </c>
      <c r="H8203">
        <f t="array" ref="H8203">FREQUENCY(IF('Data Transformation'!$B$4:$B$8425=B8187,'Data Transformation'!$G$4:$G$8425),'Bin Analysis'!$B8203)</f>
        <v>2073</v>
      </c>
      <c r="I8203">
        <f t="shared" si="1024"/>
        <v>0</v>
      </c>
      <c r="J8203">
        <f t="shared" si="1025"/>
        <v>0</v>
      </c>
      <c r="K8203">
        <f>J8203*Weighting!$W$19</f>
        <v>0</v>
      </c>
      <c r="M8203" s="14"/>
    </row>
    <row r="8204" spans="1:13" x14ac:dyDescent="0.25">
      <c r="A8204" s="32" t="str">
        <f>IF(Weighting!$P$20&gt;0,B8204,"")</f>
        <v/>
      </c>
      <c r="B8204">
        <f>Weighting!$C$20</f>
        <v>2.1550000000000002</v>
      </c>
      <c r="C8204">
        <f>Weighting!$F$20</f>
        <v>0</v>
      </c>
      <c r="D8204" t="b">
        <f>IF(C8204=1,'Data Transformation'!$G$3+0.5*'Data Transformation'!$W$25,IF(C8205=1,D8205-'Data Transformation'!$W$25,FALSE))</f>
        <v>0</v>
      </c>
      <c r="E8204" t="str">
        <f t="array" ref="E8204">IF(ISLOGICAL(D8204),"",FREQUENCY(IF('Data Transformation'!$B$425:$B$8425='Bin Analysis'!$B8187,'Data Transformation'!$G$425:$G$8425),D8204))</f>
        <v/>
      </c>
      <c r="F8204" t="str">
        <f t="shared" si="1023"/>
        <v/>
      </c>
      <c r="G8204">
        <f>Weighting!$H$20</f>
        <v>0</v>
      </c>
      <c r="H8204">
        <f t="array" ref="H8204">FREQUENCY(IF('Data Transformation'!$B$4:$B$8425=B8187,'Data Transformation'!$G$4:$G$8425),'Bin Analysis'!$B8204)</f>
        <v>2073</v>
      </c>
      <c r="I8204">
        <f t="shared" si="1024"/>
        <v>0</v>
      </c>
      <c r="J8204">
        <f t="shared" si="1025"/>
        <v>0</v>
      </c>
      <c r="K8204">
        <f>J8204*Weighting!$W$20</f>
        <v>0</v>
      </c>
      <c r="M8204" s="14"/>
    </row>
    <row r="8205" spans="1:13" x14ac:dyDescent="0.25">
      <c r="A8205" s="32" t="str">
        <f>IF(Weighting!$P$21&gt;0,B8205,"")</f>
        <v/>
      </c>
      <c r="B8205">
        <f>Weighting!$C$21</f>
        <v>2.2860000000000005</v>
      </c>
      <c r="C8205">
        <f>Weighting!$F$21</f>
        <v>0</v>
      </c>
      <c r="D8205" t="b">
        <f>IF(C8205=1,'Data Transformation'!$G$3+0.5*'Data Transformation'!$W$25,IF(C8206=1,D8206-'Data Transformation'!$W$25,FALSE))</f>
        <v>0</v>
      </c>
      <c r="E8205" t="str">
        <f t="array" ref="E8205">IF(ISLOGICAL(D8205),"",FREQUENCY(IF('Data Transformation'!$B$425:$B$8425='Bin Analysis'!$B8187,'Data Transformation'!$G$425:$G$8425),D8205))</f>
        <v/>
      </c>
      <c r="F8205" t="str">
        <f t="shared" si="1023"/>
        <v/>
      </c>
      <c r="G8205">
        <f>Weighting!$H$21</f>
        <v>0</v>
      </c>
      <c r="H8205">
        <f t="array" ref="H8205">FREQUENCY(IF('Data Transformation'!$B$4:$B$8425=B8187,'Data Transformation'!$G$4:$G$8425),'Bin Analysis'!$B8205)</f>
        <v>2073</v>
      </c>
      <c r="I8205">
        <f t="shared" si="1024"/>
        <v>0</v>
      </c>
      <c r="J8205">
        <f t="shared" si="1025"/>
        <v>0</v>
      </c>
      <c r="K8205">
        <f>J8205*Weighting!$W$21</f>
        <v>0</v>
      </c>
      <c r="M8205" s="14"/>
    </row>
    <row r="8206" spans="1:13" x14ac:dyDescent="0.25">
      <c r="A8206" s="32" t="str">
        <f>IF(Weighting!$P$22&gt;0,B8206,"")</f>
        <v/>
      </c>
      <c r="B8206">
        <f>Weighting!$C$22</f>
        <v>2.4170000000000007</v>
      </c>
      <c r="C8206">
        <f>Weighting!$F$22</f>
        <v>0</v>
      </c>
      <c r="D8206" t="b">
        <f>IF(C8206=1,'Data Transformation'!$G$3+0.5*'Data Transformation'!$W$25,IF(C8207=1,D8207-'Data Transformation'!$W$25,FALSE))</f>
        <v>0</v>
      </c>
      <c r="E8206" t="str">
        <f t="array" ref="E8206">IF(ISLOGICAL(D8206),"",FREQUENCY(IF('Data Transformation'!$B$425:$B$8425='Bin Analysis'!$B8187,'Data Transformation'!$G$425:$G$8425),D8206))</f>
        <v/>
      </c>
      <c r="F8206" t="str">
        <f t="shared" si="1023"/>
        <v/>
      </c>
      <c r="G8206">
        <f>Weighting!$H$22</f>
        <v>0</v>
      </c>
      <c r="H8206">
        <f t="array" ref="H8206">FREQUENCY(IF('Data Transformation'!$B$4:$B$8425=B8187,'Data Transformation'!$G$4:$G$8425),'Bin Analysis'!$B8206)</f>
        <v>2073</v>
      </c>
      <c r="I8206">
        <f t="shared" si="1024"/>
        <v>0</v>
      </c>
      <c r="J8206">
        <f t="shared" si="1025"/>
        <v>0</v>
      </c>
      <c r="K8206">
        <f>J8206*Weighting!$W$22</f>
        <v>0</v>
      </c>
      <c r="M8206" s="14"/>
    </row>
    <row r="8207" spans="1:13" x14ac:dyDescent="0.25">
      <c r="A8207" s="32" t="str">
        <f>IF(Weighting!$P$23&gt;0,B8207,"")</f>
        <v/>
      </c>
      <c r="B8207">
        <f>Weighting!$C$23</f>
        <v>2.5480000000000009</v>
      </c>
      <c r="C8207">
        <f>Weighting!$F$23</f>
        <v>0</v>
      </c>
      <c r="D8207" t="b">
        <f>IF(C8207=1,'Data Transformation'!$G$3+0.5*'Data Transformation'!$W$25,IF(C8208=1,D8208-'Data Transformation'!$W$25,FALSE))</f>
        <v>0</v>
      </c>
      <c r="E8207" t="str">
        <f t="array" ref="E8207">IF(ISLOGICAL(D8207),"",FREQUENCY(IF('Data Transformation'!$B$425:$B$8425='Bin Analysis'!$B8187,'Data Transformation'!$G$425:$G$8425),D8207))</f>
        <v/>
      </c>
      <c r="F8207" t="str">
        <f t="shared" si="1023"/>
        <v/>
      </c>
      <c r="G8207">
        <f>Weighting!$H$23</f>
        <v>0</v>
      </c>
      <c r="H8207">
        <f t="array" ref="H8207">FREQUENCY(IF('Data Transformation'!$B$4:$B$8425=B8187,'Data Transformation'!$G$4:$G$8425),'Bin Analysis'!$B8207)</f>
        <v>2073</v>
      </c>
      <c r="I8207">
        <f t="shared" si="1024"/>
        <v>0</v>
      </c>
      <c r="J8207">
        <f t="shared" si="1025"/>
        <v>0</v>
      </c>
      <c r="K8207">
        <f>J8207*Weighting!$W$23</f>
        <v>0</v>
      </c>
      <c r="M8207" s="14"/>
    </row>
    <row r="8208" spans="1:13" x14ac:dyDescent="0.25">
      <c r="A8208" s="32" t="str">
        <f>IF(Weighting!$P$24&gt;0,B8208,"")</f>
        <v/>
      </c>
      <c r="B8208">
        <f>Weighting!$C$24</f>
        <v>2.6790000000000012</v>
      </c>
      <c r="C8208">
        <f>Weighting!$F$24</f>
        <v>0</v>
      </c>
      <c r="D8208" t="b">
        <f>IF(C8208=1,'Data Transformation'!$G$3+0.5*'Data Transformation'!$W$25,IF(C8209=1,D8209-'Data Transformation'!$W$25,FALSE))</f>
        <v>0</v>
      </c>
      <c r="E8208" t="str">
        <f t="array" ref="E8208">IF(ISLOGICAL(D8208),"",FREQUENCY(IF('Data Transformation'!$B$425:$B$8425='Bin Analysis'!$B8187,'Data Transformation'!$G$425:$G$8425),D8208))</f>
        <v/>
      </c>
      <c r="F8208" t="str">
        <f t="shared" si="1023"/>
        <v/>
      </c>
      <c r="G8208">
        <f>Weighting!$H$24</f>
        <v>0</v>
      </c>
      <c r="H8208">
        <f t="array" ref="H8208">FREQUENCY(IF('Data Transformation'!$B$4:$B$8425=B8187,'Data Transformation'!$G$4:$G$8425),'Bin Analysis'!$B8208)</f>
        <v>2073</v>
      </c>
      <c r="I8208">
        <f t="shared" si="1024"/>
        <v>0</v>
      </c>
      <c r="J8208">
        <f t="shared" si="1025"/>
        <v>0</v>
      </c>
      <c r="K8208">
        <f>J8208*Weighting!$W$24</f>
        <v>0</v>
      </c>
      <c r="M8208" s="14"/>
    </row>
    <row r="8209" spans="1:25" x14ac:dyDescent="0.25">
      <c r="A8209" s="32" t="str">
        <f>IF(Weighting!$P$25&gt;0,B8209,"")</f>
        <v/>
      </c>
      <c r="B8209">
        <f>Weighting!$C$25</f>
        <v>2.8100000000000014</v>
      </c>
      <c r="C8209">
        <f>Weighting!$F$25</f>
        <v>0</v>
      </c>
      <c r="D8209" t="b">
        <f>IF(C8209=1,'Data Transformation'!$G$3+0.5*'Data Transformation'!$W$25,IF(C8210=1,D8210-'Data Transformation'!$W$25,FALSE))</f>
        <v>0</v>
      </c>
      <c r="E8209" t="str">
        <f t="array" ref="E8209">IF(ISLOGICAL(D8209),"",FREQUENCY(IF('Data Transformation'!$B$425:$B$8425='Bin Analysis'!$B8187,'Data Transformation'!$G$425:$G$8425),D8209))</f>
        <v/>
      </c>
      <c r="F8209" t="str">
        <f t="shared" si="1023"/>
        <v/>
      </c>
      <c r="G8209">
        <f>Weighting!$H$25</f>
        <v>0</v>
      </c>
      <c r="H8209">
        <f t="array" ref="H8209">FREQUENCY(IF('Data Transformation'!$B$4:$B$8425=B8187,'Data Transformation'!$G$4:$G$8425),'Bin Analysis'!$B8209)</f>
        <v>2073</v>
      </c>
      <c r="I8209">
        <f t="shared" si="1024"/>
        <v>0</v>
      </c>
      <c r="J8209">
        <f t="shared" si="1025"/>
        <v>0</v>
      </c>
      <c r="K8209">
        <f>J8209*Weighting!$W$25</f>
        <v>0</v>
      </c>
      <c r="M8209" s="14"/>
    </row>
    <row r="8210" spans="1:25" x14ac:dyDescent="0.25">
      <c r="O8210"/>
      <c r="P8210"/>
      <c r="Q8210"/>
      <c r="R8210"/>
    </row>
    <row r="8211" spans="1:25" ht="23.25" x14ac:dyDescent="0.35">
      <c r="A8211" s="21" t="s">
        <v>0</v>
      </c>
      <c r="B8211" s="21" t="str">
        <f>IFERROR(VLOOKUP(C8211,'Data Transformation'!$L$6:$M$426,2,FALSE),"")</f>
        <v/>
      </c>
      <c r="C8211" s="21">
        <f>C8187+1</f>
        <v>342</v>
      </c>
      <c r="D8211" s="21"/>
      <c r="E8211" s="21"/>
      <c r="F8211" s="21"/>
      <c r="G8211" s="21"/>
      <c r="H8211" s="22"/>
      <c r="I8211" s="22"/>
      <c r="J8211" s="22"/>
      <c r="K8211" s="21"/>
      <c r="L8211" s="21" t="str">
        <f>B8211</f>
        <v/>
      </c>
      <c r="M8211" s="23" t="e">
        <f>INDEX('Data Transformation'!$O$4:$O$424,MATCH($B8211,'Data Transformation'!$M$4:$M$424,0),MATCH($M$2,'Data Transformation'!$O$3,0))</f>
        <v>#N/A</v>
      </c>
      <c r="N8211" s="27" t="e">
        <f>IF('Input and Summary Results'!$J$16="minimum",'Bin Analysis'!X8212/(M8211-1),'Bin Analysis'!Y8211/('Bin Analysis'!M8211-1))</f>
        <v>#N/A</v>
      </c>
      <c r="O8211" s="27" t="e">
        <f>IF(M8211=FALSE,NA(),(VLOOKUP(1,C8214:K8233,4,FALSE))/(M8211-1))</f>
        <v>#N/A</v>
      </c>
      <c r="P8211" s="27" t="e">
        <f>IF(M8211=FALSE,NA(),SUM(J8214:J8233)/Weighting!$S$5)</f>
        <v>#N/A</v>
      </c>
      <c r="Q8211" s="27" t="e">
        <f>IF(M8211=FALSE,NA(),SUM(K8214:K8233)/Weighting!$S$6)</f>
        <v>#N/A</v>
      </c>
      <c r="R8211" s="27" t="e">
        <f>IF(M8211=FALSE,NA(),(VLOOKUP(1,G8214:K8233,3,FALSE))/(M8211-1))</f>
        <v>#N/A</v>
      </c>
      <c r="S8211" s="22" t="e">
        <f>IF(M8211=FALSE,NA(),IF(SUM(J8214:J8233)=2,"yes","no"))</f>
        <v>#N/A</v>
      </c>
      <c r="X8211" s="2" cm="2">
        <f t="array" ref="X8211:X8212">FREQUENCY(IF('Data Transformation'!$B$425:$B$6424='Bin Analysis'!L8211,'Data Transformation'!$G$425:$G$6424),'Data Transformation'!$U$11)</f>
        <v>0</v>
      </c>
      <c r="Y8211" s="2" cm="2">
        <f t="array" ref="Y8211:Y8212">FREQUENCY(IF('Data Transformation'!$B$425:$B$6424='Bin Analysis'!L8211,'Data Transformation'!$G$425:$G$6424),'Data Transformation'!$U$12)</f>
        <v>0</v>
      </c>
    </row>
    <row r="8212" spans="1:25" x14ac:dyDescent="0.25">
      <c r="A8212" s="14" t="s">
        <v>67</v>
      </c>
      <c r="B8212" t="s">
        <v>47</v>
      </c>
      <c r="C8212" t="s">
        <v>5</v>
      </c>
      <c r="D8212" t="s">
        <v>100</v>
      </c>
      <c r="E8212" t="s">
        <v>101</v>
      </c>
      <c r="F8212" t="s">
        <v>102</v>
      </c>
      <c r="G8212" t="s">
        <v>70</v>
      </c>
      <c r="H8212" t="s">
        <v>31</v>
      </c>
      <c r="I8212" t="s">
        <v>32</v>
      </c>
      <c r="J8212" t="s">
        <v>46</v>
      </c>
      <c r="K8212" s="14" t="s">
        <v>45</v>
      </c>
      <c r="M8212" s="14"/>
      <c r="X8212" s="2">
        <v>0</v>
      </c>
      <c r="Y8212" s="2">
        <v>0</v>
      </c>
    </row>
    <row r="8213" spans="1:25" x14ac:dyDescent="0.25">
      <c r="A8213" s="32"/>
      <c r="D8213" t="b">
        <f>IF(C8213=1,'Data Transformation'!$G$3+0.5*'Data Transformation'!$W$25,IF(C8214=1,D8214-'Data Transformation'!$W$25,FALSE))</f>
        <v>0</v>
      </c>
      <c r="E8213" t="str">
        <f t="array" ref="E8213">IF(ISLOGICAL(D8213),"",FREQUENCY(IF('Data Transformation'!$B$425:$B$8425='Bin Analysis'!$B8211,'Data Transformation'!$G$425:$G$8425),D8213))</f>
        <v/>
      </c>
      <c r="F8213" t="str">
        <f>IF(ISLOGICAL(D8213),"",E8213-E8212)</f>
        <v/>
      </c>
      <c r="M8213" s="14"/>
    </row>
    <row r="8214" spans="1:25" x14ac:dyDescent="0.25">
      <c r="A8214" s="32">
        <f>IF(Weighting!$P$6&gt;0,B8214,"")</f>
        <v>0.32100000000000001</v>
      </c>
      <c r="B8214">
        <f>Weighting!$C$6</f>
        <v>0.32100000000000001</v>
      </c>
      <c r="C8214">
        <f>Weighting!$F$6</f>
        <v>0</v>
      </c>
      <c r="D8214" t="b">
        <f>IF(C8214=1,'Data Transformation'!$G$3+0.5*'Data Transformation'!$W$25,IF(C8215=1,D8215-'Data Transformation'!$W$25,FALSE))</f>
        <v>0</v>
      </c>
      <c r="E8214" t="str">
        <f t="array" ref="E8214">IF(ISLOGICAL(D8214),"",FREQUENCY(IF('Data Transformation'!$B$425:$B$8425='Bin Analysis'!$B8211,'Data Transformation'!$G$425:$G$8425),D8214))</f>
        <v/>
      </c>
      <c r="F8214" t="str">
        <f>IF(ISLOGICAL(D8214),"",E8214-E8213)</f>
        <v/>
      </c>
      <c r="G8214">
        <f>Weighting!$H$6</f>
        <v>1</v>
      </c>
      <c r="H8214">
        <f t="array" ref="H8214">FREQUENCY(IF('Data Transformation'!$B$4:$B$8425=B8211,'Data Transformation'!$G$4:$G$8425),'Bin Analysis'!$B8214)</f>
        <v>2073</v>
      </c>
      <c r="I8214">
        <f>H8214-H8213</f>
        <v>2073</v>
      </c>
      <c r="J8214">
        <f>IF(I8214=0,0,1)</f>
        <v>1</v>
      </c>
      <c r="K8214">
        <f>J8214*Weighting!$W$6</f>
        <v>1</v>
      </c>
      <c r="M8214" s="14"/>
    </row>
    <row r="8215" spans="1:25" x14ac:dyDescent="0.25">
      <c r="A8215" s="32">
        <f>IF(Weighting!$P$7&gt;0,B8215,"")</f>
        <v>0.45200000000000001</v>
      </c>
      <c r="B8215">
        <f>Weighting!$C$7</f>
        <v>0.45200000000000001</v>
      </c>
      <c r="C8215">
        <f>Weighting!$F$7</f>
        <v>0</v>
      </c>
      <c r="D8215" t="b">
        <f>IF(C8215=1,'Data Transformation'!$G$3+0.5*'Data Transformation'!$W$25,IF(C8216=1,D8216-'Data Transformation'!$W$25,FALSE))</f>
        <v>0</v>
      </c>
      <c r="E8215" t="str">
        <f t="array" ref="E8215">IF(ISLOGICAL(D8215),"",FREQUENCY(IF('Data Transformation'!$B$425:$B$8425='Bin Analysis'!$B8211,'Data Transformation'!$G$425:$G$8425),D8215))</f>
        <v/>
      </c>
      <c r="F8215" t="str">
        <f t="shared" ref="F8215:F8233" si="1026">IF(ISLOGICAL(D8215),"",E8215-E8214)</f>
        <v/>
      </c>
      <c r="G8215">
        <f>Weighting!$H$7</f>
        <v>0</v>
      </c>
      <c r="H8215">
        <f t="array" ref="H8215">FREQUENCY(IF('Data Transformation'!$B$4:$B$8425=B8211,'Data Transformation'!$G$4:$G$8425),'Bin Analysis'!$B8215)</f>
        <v>2073</v>
      </c>
      <c r="I8215">
        <f t="shared" ref="I8215:I8233" si="1027">H8215-H8214</f>
        <v>0</v>
      </c>
      <c r="J8215">
        <f>IF(I8215=0,0,1)</f>
        <v>0</v>
      </c>
      <c r="K8215">
        <f>J8215*Weighting!$W$7</f>
        <v>0</v>
      </c>
      <c r="M8215" s="14"/>
    </row>
    <row r="8216" spans="1:25" x14ac:dyDescent="0.25">
      <c r="A8216" s="32">
        <f>IF(Weighting!$P$8&gt;0,B8216,"")</f>
        <v>0.58299999999999996</v>
      </c>
      <c r="B8216">
        <f>Weighting!$C$8</f>
        <v>0.58299999999999996</v>
      </c>
      <c r="C8216">
        <f>Weighting!$F$8</f>
        <v>0</v>
      </c>
      <c r="D8216" t="b">
        <f>IF(C8216=1,'Data Transformation'!$G$3+0.5*'Data Transformation'!$W$25,IF(C8217=1,D8217-'Data Transformation'!$W$25,FALSE))</f>
        <v>0</v>
      </c>
      <c r="E8216" t="str">
        <f t="array" ref="E8216">IF(ISLOGICAL(D8216),"",FREQUENCY(IF('Data Transformation'!$B$425:$B$8425='Bin Analysis'!$B8211,'Data Transformation'!$G$425:$G$8425),D8216))</f>
        <v/>
      </c>
      <c r="F8216" t="str">
        <f t="shared" si="1026"/>
        <v/>
      </c>
      <c r="G8216">
        <f>Weighting!$H$8</f>
        <v>0</v>
      </c>
      <c r="H8216">
        <f t="array" ref="H8216">FREQUENCY(IF('Data Transformation'!$B$4:$B$8425=B8211,'Data Transformation'!$G$4:$G$8425),'Bin Analysis'!$B8216)</f>
        <v>2073</v>
      </c>
      <c r="I8216">
        <f t="shared" si="1027"/>
        <v>0</v>
      </c>
      <c r="J8216">
        <f t="shared" ref="J8216:J8233" si="1028">IF(I8216=0,0,1)</f>
        <v>0</v>
      </c>
      <c r="K8216">
        <f>J8216*Weighting!$W$8</f>
        <v>0</v>
      </c>
      <c r="M8216" s="14"/>
    </row>
    <row r="8217" spans="1:25" x14ac:dyDescent="0.25">
      <c r="A8217" s="32">
        <f>IF(Weighting!$P$9&gt;0,B8217,"")</f>
        <v>0.71399999999999997</v>
      </c>
      <c r="B8217" s="50">
        <f>Weighting!$C$9</f>
        <v>0.71399999999999997</v>
      </c>
      <c r="C8217">
        <f>Weighting!$F$9</f>
        <v>0</v>
      </c>
      <c r="D8217" t="b">
        <f>IF(C8217=1,'Data Transformation'!$G$3+0.5*'Data Transformation'!$W$25,IF(C8218=1,D8218-'Data Transformation'!$W$25,FALSE))</f>
        <v>0</v>
      </c>
      <c r="E8217" t="str">
        <f t="array" ref="E8217">IF(ISLOGICAL(D8217),"",FREQUENCY(IF('Data Transformation'!$B$425:$B$8425='Bin Analysis'!$B8211,'Data Transformation'!$G$425:$G$8425),D8217))</f>
        <v/>
      </c>
      <c r="F8217" t="str">
        <f t="shared" si="1026"/>
        <v/>
      </c>
      <c r="G8217">
        <f>Weighting!$H$9</f>
        <v>0</v>
      </c>
      <c r="H8217">
        <f t="array" ref="H8217">FREQUENCY(IF('Data Transformation'!$B$4:$B$8425=B8211,'Data Transformation'!$G$4:$G$8425),'Bin Analysis'!$B8217)</f>
        <v>2073</v>
      </c>
      <c r="I8217">
        <f t="shared" si="1027"/>
        <v>0</v>
      </c>
      <c r="J8217">
        <f t="shared" si="1028"/>
        <v>0</v>
      </c>
      <c r="K8217">
        <f>J8217*Weighting!$W$9</f>
        <v>0</v>
      </c>
      <c r="M8217" s="14"/>
    </row>
    <row r="8218" spans="1:25" x14ac:dyDescent="0.25">
      <c r="A8218" s="32">
        <f>IF(Weighting!$P$10&gt;0,B8218,"")</f>
        <v>0.84499999999999997</v>
      </c>
      <c r="B8218">
        <f>Weighting!$C$10</f>
        <v>0.84499999999999997</v>
      </c>
      <c r="C8218">
        <f>Weighting!$F$10</f>
        <v>0</v>
      </c>
      <c r="D8218" t="b">
        <f>IF(C8218=1,'Data Transformation'!$G$3+0.5*'Data Transformation'!$W$25,IF(C8219=1,D8219-'Data Transformation'!$W$25,FALSE))</f>
        <v>0</v>
      </c>
      <c r="E8218" t="str">
        <f t="array" ref="E8218">IF(ISLOGICAL(D8218),"",FREQUENCY(IF('Data Transformation'!$B$425:$B$8425='Bin Analysis'!$B8211,'Data Transformation'!$G$425:$G$8425),D8218))</f>
        <v/>
      </c>
      <c r="F8218" t="str">
        <f t="shared" si="1026"/>
        <v/>
      </c>
      <c r="G8218">
        <f>Weighting!$H$10</f>
        <v>0</v>
      </c>
      <c r="H8218">
        <f t="array" ref="H8218">FREQUENCY(IF('Data Transformation'!$B$4:$B$8425=B8211,'Data Transformation'!$G$4:$G$8425),'Bin Analysis'!$B8218)</f>
        <v>2073</v>
      </c>
      <c r="I8218">
        <f t="shared" si="1027"/>
        <v>0</v>
      </c>
      <c r="J8218">
        <f t="shared" si="1028"/>
        <v>0</v>
      </c>
      <c r="K8218">
        <f>J8218*Weighting!$W$10</f>
        <v>0</v>
      </c>
      <c r="M8218" s="14"/>
    </row>
    <row r="8219" spans="1:25" x14ac:dyDescent="0.25">
      <c r="A8219" s="32">
        <f>IF(Weighting!$P$11&gt;0,B8219,"")</f>
        <v>0.97599999999999998</v>
      </c>
      <c r="B8219">
        <f>Weighting!$C$11</f>
        <v>0.97599999999999998</v>
      </c>
      <c r="C8219">
        <f>Weighting!$F$11</f>
        <v>0</v>
      </c>
      <c r="D8219">
        <f>IF(C8219=1,'Data Transformation'!$G$3+0.5*'Data Transformation'!$W$25,IF(C8220=1,D8220-'Data Transformation'!$W$25,FALSE))</f>
        <v>0.86899999999999999</v>
      </c>
      <c r="E8219">
        <f t="array" ref="E8219">IF(ISLOGICAL(D8219),"",FREQUENCY(IF('Data Transformation'!$B$425:$B$8425='Bin Analysis'!$B8211,'Data Transformation'!$G$425:$G$8425),D8219))</f>
        <v>2001</v>
      </c>
      <c r="F8219" t="e">
        <f t="shared" si="1026"/>
        <v>#VALUE!</v>
      </c>
      <c r="G8219">
        <f>Weighting!$H$11</f>
        <v>0</v>
      </c>
      <c r="H8219">
        <f t="array" ref="H8219">FREQUENCY(IF('Data Transformation'!$B$4:$B$8425=B8211,'Data Transformation'!$G$4:$G$8425),'Bin Analysis'!$B8219)</f>
        <v>2073</v>
      </c>
      <c r="I8219">
        <f t="shared" si="1027"/>
        <v>0</v>
      </c>
      <c r="J8219">
        <f t="shared" si="1028"/>
        <v>0</v>
      </c>
      <c r="K8219">
        <f>J8219*Weighting!$W$11</f>
        <v>0</v>
      </c>
      <c r="M8219" s="14"/>
    </row>
    <row r="8220" spans="1:25" x14ac:dyDescent="0.25">
      <c r="A8220" s="32">
        <f>IF(Weighting!$P$12&gt;0,B8220,"")</f>
        <v>1.107</v>
      </c>
      <c r="B8220">
        <f>Weighting!$C$12</f>
        <v>1.107</v>
      </c>
      <c r="C8220">
        <f>Weighting!$F$12</f>
        <v>1</v>
      </c>
      <c r="D8220">
        <f>IF(C8220=1,'Data Transformation'!$G$3+0.5*'Data Transformation'!$W$25,IF(C8221=1,D8221-'Data Transformation'!$W$25,FALSE))</f>
        <v>1.131</v>
      </c>
      <c r="E8220">
        <f t="array" ref="E8220">IF(ISLOGICAL(D8220),"",FREQUENCY(IF('Data Transformation'!$B$425:$B$8425='Bin Analysis'!$B8211,'Data Transformation'!$G$425:$G$8425),D8220))</f>
        <v>2001</v>
      </c>
      <c r="F8220">
        <f t="shared" si="1026"/>
        <v>0</v>
      </c>
      <c r="G8220">
        <f>Weighting!$H$12</f>
        <v>0</v>
      </c>
      <c r="H8220">
        <f t="array" ref="H8220">FREQUENCY(IF('Data Transformation'!$B$4:$B$8425=B8211,'Data Transformation'!$G$4:$G$8425),'Bin Analysis'!$B8220)</f>
        <v>2073</v>
      </c>
      <c r="I8220">
        <f t="shared" si="1027"/>
        <v>0</v>
      </c>
      <c r="J8220">
        <f t="shared" si="1028"/>
        <v>0</v>
      </c>
      <c r="K8220">
        <f>J8220*Weighting!$W$12</f>
        <v>0</v>
      </c>
      <c r="M8220" s="14"/>
    </row>
    <row r="8221" spans="1:25" x14ac:dyDescent="0.25">
      <c r="A8221" s="32">
        <f>IF(Weighting!$P$13&gt;0,B8221,"")</f>
        <v>1.238</v>
      </c>
      <c r="B8221">
        <f>Weighting!$C$13</f>
        <v>1.238</v>
      </c>
      <c r="C8221">
        <f>Weighting!$F$13</f>
        <v>0</v>
      </c>
      <c r="D8221" t="b">
        <f>IF(C8221=1,'Data Transformation'!$G$3+0.5*'Data Transformation'!$W$25,IF(C8222=1,D8222-'Data Transformation'!$W$25,FALSE))</f>
        <v>0</v>
      </c>
      <c r="E8221" t="str">
        <f t="array" ref="E8221">IF(ISLOGICAL(D8221),"",FREQUENCY(IF('Data Transformation'!$B$425:$B$8425='Bin Analysis'!$B8211,'Data Transformation'!$G$425:$G$8425),D8221))</f>
        <v/>
      </c>
      <c r="F8221" t="str">
        <f t="shared" si="1026"/>
        <v/>
      </c>
      <c r="G8221">
        <f>Weighting!$H$13</f>
        <v>0</v>
      </c>
      <c r="H8221">
        <f t="array" ref="H8221">FREQUENCY(IF('Data Transformation'!$B$4:$B$8425=B8211,'Data Transformation'!$G$4:$G$8425),'Bin Analysis'!$B8221)</f>
        <v>2073</v>
      </c>
      <c r="I8221">
        <f t="shared" si="1027"/>
        <v>0</v>
      </c>
      <c r="J8221">
        <f t="shared" si="1028"/>
        <v>0</v>
      </c>
      <c r="K8221">
        <f>J8221*Weighting!$W$13</f>
        <v>0</v>
      </c>
      <c r="M8221" s="14"/>
    </row>
    <row r="8222" spans="1:25" x14ac:dyDescent="0.25">
      <c r="A8222" s="32">
        <f>IF(Weighting!$P$14&gt;0,B8222,"")</f>
        <v>1.369</v>
      </c>
      <c r="B8222">
        <f>Weighting!$C$14</f>
        <v>1.369</v>
      </c>
      <c r="C8222">
        <f>Weighting!$F$14</f>
        <v>0</v>
      </c>
      <c r="D8222" t="b">
        <f>IF(C8222=1,'Data Transformation'!$G$3+0.5*'Data Transformation'!$W$25,IF(C8223=1,D8223-'Data Transformation'!$W$25,FALSE))</f>
        <v>0</v>
      </c>
      <c r="E8222" t="str">
        <f t="array" ref="E8222">IF(ISLOGICAL(D8222),"",FREQUENCY(IF('Data Transformation'!$B$425:$B$8425='Bin Analysis'!$B8211,'Data Transformation'!$G$425:$G$8425),D8222))</f>
        <v/>
      </c>
      <c r="F8222" t="str">
        <f t="shared" si="1026"/>
        <v/>
      </c>
      <c r="G8222">
        <f>Weighting!$H$14</f>
        <v>0</v>
      </c>
      <c r="H8222">
        <f t="array" ref="H8222">FREQUENCY(IF('Data Transformation'!$B$4:$B$8425=B8211,'Data Transformation'!$G$4:$G$8425),'Bin Analysis'!$B8222)</f>
        <v>2073</v>
      </c>
      <c r="I8222">
        <f t="shared" si="1027"/>
        <v>0</v>
      </c>
      <c r="J8222">
        <f t="shared" si="1028"/>
        <v>0</v>
      </c>
      <c r="K8222">
        <f>J8222*Weighting!$W$14</f>
        <v>0</v>
      </c>
      <c r="M8222" s="14"/>
    </row>
    <row r="8223" spans="1:25" x14ac:dyDescent="0.25">
      <c r="A8223" s="32">
        <f>IF(Weighting!$P$15&gt;0,B8223,"")</f>
        <v>1.5000009999999999</v>
      </c>
      <c r="B8223">
        <f>Weighting!$C$15</f>
        <v>1.5000009999999999</v>
      </c>
      <c r="C8223">
        <f>Weighting!$F$15</f>
        <v>0</v>
      </c>
      <c r="D8223" t="b">
        <f>IF(C8223=1,'Data Transformation'!$G$3+0.5*'Data Transformation'!$W$25,IF(C8224=1,D8224-'Data Transformation'!$W$25,FALSE))</f>
        <v>0</v>
      </c>
      <c r="E8223" t="str">
        <f t="array" ref="E8223">IF(ISLOGICAL(D8223),"",FREQUENCY(IF('Data Transformation'!$B$425:$B$8425='Bin Analysis'!$B8211,'Data Transformation'!$G$425:$G$8425),D8223))</f>
        <v/>
      </c>
      <c r="F8223" t="str">
        <f t="shared" si="1026"/>
        <v/>
      </c>
      <c r="G8223">
        <f>Weighting!$H$15</f>
        <v>0</v>
      </c>
      <c r="H8223">
        <f t="array" ref="H8223">FREQUENCY(IF('Data Transformation'!$B$4:$B$8425=B8211,'Data Transformation'!$G$4:$G$8425),'Bin Analysis'!$B8223)</f>
        <v>2073</v>
      </c>
      <c r="I8223">
        <f t="shared" si="1027"/>
        <v>0</v>
      </c>
      <c r="J8223">
        <f t="shared" si="1028"/>
        <v>0</v>
      </c>
      <c r="K8223">
        <f>J8223*Weighting!$W$15</f>
        <v>0</v>
      </c>
      <c r="M8223" s="14"/>
    </row>
    <row r="8224" spans="1:25" x14ac:dyDescent="0.25">
      <c r="A8224" s="32" t="str">
        <f>IF(Weighting!$P$16&gt;0,B8224,"")</f>
        <v/>
      </c>
      <c r="B8224">
        <f>Weighting!$C$16</f>
        <v>1.631</v>
      </c>
      <c r="C8224">
        <f>Weighting!$F$16</f>
        <v>0</v>
      </c>
      <c r="D8224" t="b">
        <f>IF(C8224=1,'Data Transformation'!$G$3+0.5*'Data Transformation'!$W$25,IF(C8225=1,D8225-'Data Transformation'!$W$25,FALSE))</f>
        <v>0</v>
      </c>
      <c r="E8224" t="str">
        <f t="array" ref="E8224">IF(ISLOGICAL(D8224),"",FREQUENCY(IF('Data Transformation'!$B$425:$B$8425='Bin Analysis'!$B8211,'Data Transformation'!$G$425:$G$8425),D8224))</f>
        <v/>
      </c>
      <c r="F8224" t="str">
        <f t="shared" si="1026"/>
        <v/>
      </c>
      <c r="G8224">
        <f>Weighting!$H$16</f>
        <v>0</v>
      </c>
      <c r="H8224">
        <f t="array" ref="H8224">FREQUENCY(IF('Data Transformation'!$B$4:$B$8425=B8211,'Data Transformation'!$G$4:$G$8425),'Bin Analysis'!$B8224)</f>
        <v>2073</v>
      </c>
      <c r="I8224">
        <f t="shared" si="1027"/>
        <v>0</v>
      </c>
      <c r="J8224">
        <f t="shared" si="1028"/>
        <v>0</v>
      </c>
      <c r="K8224">
        <f>J8224*Weighting!$W$16</f>
        <v>0</v>
      </c>
      <c r="M8224" s="14"/>
    </row>
    <row r="8225" spans="1:25" x14ac:dyDescent="0.25">
      <c r="A8225" s="32" t="str">
        <f>IF(Weighting!$P$17&gt;0,B8225,"")</f>
        <v/>
      </c>
      <c r="B8225">
        <f>Weighting!$C$17</f>
        <v>1.762</v>
      </c>
      <c r="C8225">
        <f>Weighting!$F$17</f>
        <v>0</v>
      </c>
      <c r="D8225" t="b">
        <f>IF(C8225=1,'Data Transformation'!$G$3+0.5*'Data Transformation'!$W$25,IF(C8226=1,D8226-'Data Transformation'!$W$25,FALSE))</f>
        <v>0</v>
      </c>
      <c r="E8225" t="str">
        <f t="array" ref="E8225">IF(ISLOGICAL(D8225),"",FREQUENCY(IF('Data Transformation'!$B$425:$B$8425='Bin Analysis'!$B8211,'Data Transformation'!$G$425:$G$8425),D8225))</f>
        <v/>
      </c>
      <c r="F8225" t="str">
        <f t="shared" si="1026"/>
        <v/>
      </c>
      <c r="G8225">
        <f>Weighting!$H$17</f>
        <v>0</v>
      </c>
      <c r="H8225">
        <f t="array" ref="H8225">FREQUENCY(IF('Data Transformation'!$B$4:$B$8425=B8211,'Data Transformation'!$G$4:$G$8425),'Bin Analysis'!$B8225)</f>
        <v>2073</v>
      </c>
      <c r="I8225">
        <f t="shared" si="1027"/>
        <v>0</v>
      </c>
      <c r="J8225">
        <f t="shared" si="1028"/>
        <v>0</v>
      </c>
      <c r="K8225">
        <f>J8225*Weighting!$W$17</f>
        <v>0</v>
      </c>
      <c r="M8225" s="14"/>
    </row>
    <row r="8226" spans="1:25" x14ac:dyDescent="0.25">
      <c r="A8226" s="32" t="str">
        <f>IF(Weighting!$P$18&gt;0,B8226,"")</f>
        <v/>
      </c>
      <c r="B8226">
        <f>Weighting!$C$18</f>
        <v>1.893</v>
      </c>
      <c r="C8226">
        <f>Weighting!$F$18</f>
        <v>0</v>
      </c>
      <c r="D8226" t="b">
        <f>IF(C8226=1,'Data Transformation'!$G$3+0.5*'Data Transformation'!$W$25,IF(C8227=1,D8227-'Data Transformation'!$W$25,FALSE))</f>
        <v>0</v>
      </c>
      <c r="E8226" t="str">
        <f t="array" ref="E8226">IF(ISLOGICAL(D8226),"",FREQUENCY(IF('Data Transformation'!$B$425:$B$8425='Bin Analysis'!$B8211,'Data Transformation'!$G$425:$G$8425),D8226))</f>
        <v/>
      </c>
      <c r="F8226" t="str">
        <f t="shared" si="1026"/>
        <v/>
      </c>
      <c r="G8226">
        <f>Weighting!$H$18</f>
        <v>0</v>
      </c>
      <c r="H8226">
        <f t="array" ref="H8226">FREQUENCY(IF('Data Transformation'!$B$4:$B$8425=B8211,'Data Transformation'!$G$4:$G$8425),'Bin Analysis'!$B8226)</f>
        <v>2073</v>
      </c>
      <c r="I8226">
        <f t="shared" si="1027"/>
        <v>0</v>
      </c>
      <c r="J8226">
        <f t="shared" si="1028"/>
        <v>0</v>
      </c>
      <c r="K8226">
        <f>J8226*Weighting!$W$18</f>
        <v>0</v>
      </c>
      <c r="M8226" s="14"/>
    </row>
    <row r="8227" spans="1:25" x14ac:dyDescent="0.25">
      <c r="A8227" s="32" t="str">
        <f>IF(Weighting!$P$19&gt;0,B8227,"")</f>
        <v/>
      </c>
      <c r="B8227">
        <f>Weighting!$C$19</f>
        <v>2.024</v>
      </c>
      <c r="C8227">
        <f>Weighting!$F$19</f>
        <v>0</v>
      </c>
      <c r="D8227" t="b">
        <f>IF(C8227=1,'Data Transformation'!$G$3+0.5*'Data Transformation'!$W$25,IF(C8228=1,D8228-'Data Transformation'!$W$25,FALSE))</f>
        <v>0</v>
      </c>
      <c r="E8227" t="str">
        <f t="array" ref="E8227">IF(ISLOGICAL(D8227),"",FREQUENCY(IF('Data Transformation'!$B$425:$B$8425='Bin Analysis'!$B8211,'Data Transformation'!$G$425:$G$8425),D8227))</f>
        <v/>
      </c>
      <c r="F8227" t="str">
        <f t="shared" si="1026"/>
        <v/>
      </c>
      <c r="G8227">
        <f>Weighting!$H$19</f>
        <v>0</v>
      </c>
      <c r="H8227">
        <f t="array" ref="H8227">FREQUENCY(IF('Data Transformation'!$B$4:$B$8425=B8211,'Data Transformation'!$G$4:$G$8425),'Bin Analysis'!$B8227)</f>
        <v>2073</v>
      </c>
      <c r="I8227">
        <f t="shared" si="1027"/>
        <v>0</v>
      </c>
      <c r="J8227">
        <f t="shared" si="1028"/>
        <v>0</v>
      </c>
      <c r="K8227">
        <f>J8227*Weighting!$W$19</f>
        <v>0</v>
      </c>
      <c r="M8227" s="14"/>
    </row>
    <row r="8228" spans="1:25" x14ac:dyDescent="0.25">
      <c r="A8228" s="32" t="str">
        <f>IF(Weighting!$P$20&gt;0,B8228,"")</f>
        <v/>
      </c>
      <c r="B8228">
        <f>Weighting!$C$20</f>
        <v>2.1550000000000002</v>
      </c>
      <c r="C8228">
        <f>Weighting!$F$20</f>
        <v>0</v>
      </c>
      <c r="D8228" t="b">
        <f>IF(C8228=1,'Data Transformation'!$G$3+0.5*'Data Transformation'!$W$25,IF(C8229=1,D8229-'Data Transformation'!$W$25,FALSE))</f>
        <v>0</v>
      </c>
      <c r="E8228" t="str">
        <f t="array" ref="E8228">IF(ISLOGICAL(D8228),"",FREQUENCY(IF('Data Transformation'!$B$425:$B$8425='Bin Analysis'!$B8211,'Data Transformation'!$G$425:$G$8425),D8228))</f>
        <v/>
      </c>
      <c r="F8228" t="str">
        <f t="shared" si="1026"/>
        <v/>
      </c>
      <c r="G8228">
        <f>Weighting!$H$20</f>
        <v>0</v>
      </c>
      <c r="H8228">
        <f t="array" ref="H8228">FREQUENCY(IF('Data Transformation'!$B$4:$B$8425=B8211,'Data Transformation'!$G$4:$G$8425),'Bin Analysis'!$B8228)</f>
        <v>2073</v>
      </c>
      <c r="I8228">
        <f t="shared" si="1027"/>
        <v>0</v>
      </c>
      <c r="J8228">
        <f t="shared" si="1028"/>
        <v>0</v>
      </c>
      <c r="K8228">
        <f>J8228*Weighting!$W$20</f>
        <v>0</v>
      </c>
      <c r="M8228" s="14"/>
    </row>
    <row r="8229" spans="1:25" x14ac:dyDescent="0.25">
      <c r="A8229" s="32" t="str">
        <f>IF(Weighting!$P$21&gt;0,B8229,"")</f>
        <v/>
      </c>
      <c r="B8229">
        <f>Weighting!$C$21</f>
        <v>2.2860000000000005</v>
      </c>
      <c r="C8229">
        <f>Weighting!$F$21</f>
        <v>0</v>
      </c>
      <c r="D8229" t="b">
        <f>IF(C8229=1,'Data Transformation'!$G$3+0.5*'Data Transformation'!$W$25,IF(C8230=1,D8230-'Data Transformation'!$W$25,FALSE))</f>
        <v>0</v>
      </c>
      <c r="E8229" t="str">
        <f t="array" ref="E8229">IF(ISLOGICAL(D8229),"",FREQUENCY(IF('Data Transformation'!$B$425:$B$8425='Bin Analysis'!$B8211,'Data Transformation'!$G$425:$G$8425),D8229))</f>
        <v/>
      </c>
      <c r="F8229" t="str">
        <f t="shared" si="1026"/>
        <v/>
      </c>
      <c r="G8229">
        <f>Weighting!$H$21</f>
        <v>0</v>
      </c>
      <c r="H8229">
        <f t="array" ref="H8229">FREQUENCY(IF('Data Transformation'!$B$4:$B$8425=B8211,'Data Transformation'!$G$4:$G$8425),'Bin Analysis'!$B8229)</f>
        <v>2073</v>
      </c>
      <c r="I8229">
        <f t="shared" si="1027"/>
        <v>0</v>
      </c>
      <c r="J8229">
        <f t="shared" si="1028"/>
        <v>0</v>
      </c>
      <c r="K8229">
        <f>J8229*Weighting!$W$21</f>
        <v>0</v>
      </c>
      <c r="M8229" s="14"/>
    </row>
    <row r="8230" spans="1:25" x14ac:dyDescent="0.25">
      <c r="A8230" s="32" t="str">
        <f>IF(Weighting!$P$22&gt;0,B8230,"")</f>
        <v/>
      </c>
      <c r="B8230">
        <f>Weighting!$C$22</f>
        <v>2.4170000000000007</v>
      </c>
      <c r="C8230">
        <f>Weighting!$F$22</f>
        <v>0</v>
      </c>
      <c r="D8230" t="b">
        <f>IF(C8230=1,'Data Transformation'!$G$3+0.5*'Data Transformation'!$W$25,IF(C8231=1,D8231-'Data Transformation'!$W$25,FALSE))</f>
        <v>0</v>
      </c>
      <c r="E8230" t="str">
        <f t="array" ref="E8230">IF(ISLOGICAL(D8230),"",FREQUENCY(IF('Data Transformation'!$B$425:$B$8425='Bin Analysis'!$B8211,'Data Transformation'!$G$425:$G$8425),D8230))</f>
        <v/>
      </c>
      <c r="F8230" t="str">
        <f t="shared" si="1026"/>
        <v/>
      </c>
      <c r="G8230">
        <f>Weighting!$H$22</f>
        <v>0</v>
      </c>
      <c r="H8230">
        <f t="array" ref="H8230">FREQUENCY(IF('Data Transformation'!$B$4:$B$8425=B8211,'Data Transformation'!$G$4:$G$8425),'Bin Analysis'!$B8230)</f>
        <v>2073</v>
      </c>
      <c r="I8230">
        <f t="shared" si="1027"/>
        <v>0</v>
      </c>
      <c r="J8230">
        <f t="shared" si="1028"/>
        <v>0</v>
      </c>
      <c r="K8230">
        <f>J8230*Weighting!$W$22</f>
        <v>0</v>
      </c>
      <c r="M8230" s="14"/>
    </row>
    <row r="8231" spans="1:25" x14ac:dyDescent="0.25">
      <c r="A8231" s="32" t="str">
        <f>IF(Weighting!$P$23&gt;0,B8231,"")</f>
        <v/>
      </c>
      <c r="B8231">
        <f>Weighting!$C$23</f>
        <v>2.5480000000000009</v>
      </c>
      <c r="C8231">
        <f>Weighting!$F$23</f>
        <v>0</v>
      </c>
      <c r="D8231" t="b">
        <f>IF(C8231=1,'Data Transformation'!$G$3+0.5*'Data Transformation'!$W$25,IF(C8232=1,D8232-'Data Transformation'!$W$25,FALSE))</f>
        <v>0</v>
      </c>
      <c r="E8231" t="str">
        <f t="array" ref="E8231">IF(ISLOGICAL(D8231),"",FREQUENCY(IF('Data Transformation'!$B$425:$B$8425='Bin Analysis'!$B8211,'Data Transformation'!$G$425:$G$8425),D8231))</f>
        <v/>
      </c>
      <c r="F8231" t="str">
        <f t="shared" si="1026"/>
        <v/>
      </c>
      <c r="G8231">
        <f>Weighting!$H$23</f>
        <v>0</v>
      </c>
      <c r="H8231">
        <f t="array" ref="H8231">FREQUENCY(IF('Data Transformation'!$B$4:$B$8425=B8211,'Data Transformation'!$G$4:$G$8425),'Bin Analysis'!$B8231)</f>
        <v>2073</v>
      </c>
      <c r="I8231">
        <f t="shared" si="1027"/>
        <v>0</v>
      </c>
      <c r="J8231">
        <f t="shared" si="1028"/>
        <v>0</v>
      </c>
      <c r="K8231">
        <f>J8231*Weighting!$W$23</f>
        <v>0</v>
      </c>
      <c r="M8231" s="14"/>
    </row>
    <row r="8232" spans="1:25" x14ac:dyDescent="0.25">
      <c r="A8232" s="32" t="str">
        <f>IF(Weighting!$P$24&gt;0,B8232,"")</f>
        <v/>
      </c>
      <c r="B8232">
        <f>Weighting!$C$24</f>
        <v>2.6790000000000012</v>
      </c>
      <c r="C8232">
        <f>Weighting!$F$24</f>
        <v>0</v>
      </c>
      <c r="D8232" t="b">
        <f>IF(C8232=1,'Data Transformation'!$G$3+0.5*'Data Transformation'!$W$25,IF(C8233=1,D8233-'Data Transformation'!$W$25,FALSE))</f>
        <v>0</v>
      </c>
      <c r="E8232" t="str">
        <f t="array" ref="E8232">IF(ISLOGICAL(D8232),"",FREQUENCY(IF('Data Transformation'!$B$425:$B$8425='Bin Analysis'!$B8211,'Data Transformation'!$G$425:$G$8425),D8232))</f>
        <v/>
      </c>
      <c r="F8232" t="str">
        <f t="shared" si="1026"/>
        <v/>
      </c>
      <c r="G8232">
        <f>Weighting!$H$24</f>
        <v>0</v>
      </c>
      <c r="H8232">
        <f t="array" ref="H8232">FREQUENCY(IF('Data Transformation'!$B$4:$B$8425=B8211,'Data Transformation'!$G$4:$G$8425),'Bin Analysis'!$B8232)</f>
        <v>2073</v>
      </c>
      <c r="I8232">
        <f t="shared" si="1027"/>
        <v>0</v>
      </c>
      <c r="J8232">
        <f t="shared" si="1028"/>
        <v>0</v>
      </c>
      <c r="K8232">
        <f>J8232*Weighting!$W$24</f>
        <v>0</v>
      </c>
      <c r="M8232" s="14"/>
    </row>
    <row r="8233" spans="1:25" x14ac:dyDescent="0.25">
      <c r="A8233" s="32" t="str">
        <f>IF(Weighting!$P$25&gt;0,B8233,"")</f>
        <v/>
      </c>
      <c r="B8233">
        <f>Weighting!$C$25</f>
        <v>2.8100000000000014</v>
      </c>
      <c r="C8233">
        <f>Weighting!$F$25</f>
        <v>0</v>
      </c>
      <c r="D8233" t="b">
        <f>IF(C8233=1,'Data Transformation'!$G$3+0.5*'Data Transformation'!$W$25,IF(C8234=1,D8234-'Data Transformation'!$W$25,FALSE))</f>
        <v>0</v>
      </c>
      <c r="E8233" t="str">
        <f t="array" ref="E8233">IF(ISLOGICAL(D8233),"",FREQUENCY(IF('Data Transformation'!$B$425:$B$8425='Bin Analysis'!$B8211,'Data Transformation'!$G$425:$G$8425),D8233))</f>
        <v/>
      </c>
      <c r="F8233" t="str">
        <f t="shared" si="1026"/>
        <v/>
      </c>
      <c r="G8233">
        <f>Weighting!$H$25</f>
        <v>0</v>
      </c>
      <c r="H8233">
        <f t="array" ref="H8233">FREQUENCY(IF('Data Transformation'!$B$4:$B$8425=B8211,'Data Transformation'!$G$4:$G$8425),'Bin Analysis'!$B8233)</f>
        <v>2073</v>
      </c>
      <c r="I8233">
        <f t="shared" si="1027"/>
        <v>0</v>
      </c>
      <c r="J8233">
        <f t="shared" si="1028"/>
        <v>0</v>
      </c>
      <c r="K8233">
        <f>J8233*Weighting!$W$25</f>
        <v>0</v>
      </c>
      <c r="M8233" s="14"/>
    </row>
    <row r="8234" spans="1:25" x14ac:dyDescent="0.25">
      <c r="A8234" s="32"/>
      <c r="M8234" s="14"/>
    </row>
    <row r="8235" spans="1:25" ht="23.25" x14ac:dyDescent="0.35">
      <c r="A8235" s="21" t="s">
        <v>0</v>
      </c>
      <c r="B8235" s="21" t="str">
        <f>IFERROR(VLOOKUP(C8235,'Data Transformation'!$L$6:$M$426,2,FALSE),"")</f>
        <v/>
      </c>
      <c r="C8235" s="21">
        <f>C8211+1</f>
        <v>343</v>
      </c>
      <c r="D8235" s="21"/>
      <c r="E8235" s="21"/>
      <c r="F8235" s="21"/>
      <c r="G8235" s="21"/>
      <c r="H8235" s="22"/>
      <c r="I8235" s="22"/>
      <c r="J8235" s="22"/>
      <c r="K8235" s="21"/>
      <c r="L8235" s="21" t="str">
        <f>B8235</f>
        <v/>
      </c>
      <c r="M8235" s="23" t="e">
        <f>INDEX('Data Transformation'!$O$4:$O$424,MATCH($B8235,'Data Transformation'!$M$4:$M$424,0),MATCH($M$2,'Data Transformation'!$O$3,0))</f>
        <v>#N/A</v>
      </c>
      <c r="N8235" s="27" t="e">
        <f>IF('Input and Summary Results'!$J$16="minimum",'Bin Analysis'!X8236/(M8235-1),'Bin Analysis'!Y8235/('Bin Analysis'!M8235-1))</f>
        <v>#N/A</v>
      </c>
      <c r="O8235" s="27" t="e">
        <f>IF(M8235=FALSE,NA(),(VLOOKUP(1,C8238:K8257,4,FALSE))/(M8235-1))</f>
        <v>#N/A</v>
      </c>
      <c r="P8235" s="27" t="e">
        <f>IF(M8235=FALSE,NA(),SUM(J8238:J8257)/Weighting!$S$5)</f>
        <v>#N/A</v>
      </c>
      <c r="Q8235" s="27" t="e">
        <f>IF(M8235=FALSE,NA(),SUM(K8238:K8257)/Weighting!$S$6)</f>
        <v>#N/A</v>
      </c>
      <c r="R8235" s="27" t="e">
        <f>IF(M8235=FALSE,NA(),(VLOOKUP(1,G8238:K8257,3,FALSE))/(M8235-1))</f>
        <v>#N/A</v>
      </c>
      <c r="S8235" s="22" t="e">
        <f>IF(M8235=FALSE,NA(),IF(SUM(J8238:J8257)=2,"yes","no"))</f>
        <v>#N/A</v>
      </c>
      <c r="X8235" s="2" cm="2">
        <f t="array" ref="X8235:X8236">FREQUENCY(IF('Data Transformation'!$B$425:$B$6424='Bin Analysis'!L8235,'Data Transformation'!$G$425:$G$6424),'Data Transformation'!$U$11)</f>
        <v>0</v>
      </c>
      <c r="Y8235" s="2" cm="2">
        <f t="array" ref="Y8235:Y8236">FREQUENCY(IF('Data Transformation'!$B$425:$B$6424='Bin Analysis'!L8235,'Data Transformation'!$G$425:$G$6424),'Data Transformation'!$U$12)</f>
        <v>0</v>
      </c>
    </row>
    <row r="8236" spans="1:25" x14ac:dyDescent="0.25">
      <c r="A8236" s="14" t="s">
        <v>67</v>
      </c>
      <c r="B8236" t="s">
        <v>47</v>
      </c>
      <c r="C8236" t="s">
        <v>5</v>
      </c>
      <c r="D8236" t="s">
        <v>100</v>
      </c>
      <c r="E8236" t="s">
        <v>101</v>
      </c>
      <c r="F8236" t="s">
        <v>102</v>
      </c>
      <c r="G8236" t="s">
        <v>70</v>
      </c>
      <c r="H8236" t="s">
        <v>31</v>
      </c>
      <c r="I8236" t="s">
        <v>32</v>
      </c>
      <c r="J8236" t="s">
        <v>46</v>
      </c>
      <c r="K8236" s="14" t="s">
        <v>45</v>
      </c>
      <c r="M8236" s="14"/>
      <c r="X8236" s="2">
        <v>0</v>
      </c>
      <c r="Y8236" s="2">
        <v>0</v>
      </c>
    </row>
    <row r="8237" spans="1:25" x14ac:dyDescent="0.25">
      <c r="A8237" s="32"/>
      <c r="D8237" t="b">
        <f>IF(C8237=1,'Data Transformation'!$G$3+0.5*'Data Transformation'!$W$25,IF(C8238=1,D8238-'Data Transformation'!$W$25,FALSE))</f>
        <v>0</v>
      </c>
      <c r="E8237" t="str">
        <f t="array" ref="E8237">IF(ISLOGICAL(D8237),"",FREQUENCY(IF('Data Transformation'!$B$425:$B$8425='Bin Analysis'!$B8235,'Data Transformation'!$G$425:$G$8425),D8237))</f>
        <v/>
      </c>
      <c r="F8237" t="str">
        <f>IF(ISLOGICAL(D8237),"",E8237-E8236)</f>
        <v/>
      </c>
      <c r="M8237" s="14"/>
    </row>
    <row r="8238" spans="1:25" x14ac:dyDescent="0.25">
      <c r="A8238" s="32">
        <f>IF(Weighting!$P$6&gt;0,B8238,"")</f>
        <v>0.32100000000000001</v>
      </c>
      <c r="B8238">
        <f>Weighting!$C$6</f>
        <v>0.32100000000000001</v>
      </c>
      <c r="C8238">
        <f>Weighting!$F$6</f>
        <v>0</v>
      </c>
      <c r="D8238" t="b">
        <f>IF(C8238=1,'Data Transformation'!$G$3+0.5*'Data Transformation'!$W$25,IF(C8239=1,D8239-'Data Transformation'!$W$25,FALSE))</f>
        <v>0</v>
      </c>
      <c r="E8238" t="str">
        <f t="array" ref="E8238">IF(ISLOGICAL(D8238),"",FREQUENCY(IF('Data Transformation'!$B$425:$B$8425='Bin Analysis'!$B8235,'Data Transformation'!$G$425:$G$8425),D8238))</f>
        <v/>
      </c>
      <c r="F8238" t="str">
        <f>IF(ISLOGICAL(D8238),"",E8238-E8237)</f>
        <v/>
      </c>
      <c r="G8238">
        <f>Weighting!$H$6</f>
        <v>1</v>
      </c>
      <c r="H8238">
        <f t="array" ref="H8238">FREQUENCY(IF('Data Transformation'!$B$4:$B$8425=B8235,'Data Transformation'!$G$4:$G$8425),'Bin Analysis'!$B8238)</f>
        <v>2073</v>
      </c>
      <c r="I8238">
        <f>H8238-H8237</f>
        <v>2073</v>
      </c>
      <c r="J8238">
        <f>IF(I8238=0,0,1)</f>
        <v>1</v>
      </c>
      <c r="K8238">
        <f>J8238*Weighting!$W$6</f>
        <v>1</v>
      </c>
      <c r="M8238" s="14"/>
    </row>
    <row r="8239" spans="1:25" x14ac:dyDescent="0.25">
      <c r="A8239" s="32">
        <f>IF(Weighting!$P$7&gt;0,B8239,"")</f>
        <v>0.45200000000000001</v>
      </c>
      <c r="B8239">
        <f>Weighting!$C$7</f>
        <v>0.45200000000000001</v>
      </c>
      <c r="C8239">
        <f>Weighting!$F$7</f>
        <v>0</v>
      </c>
      <c r="D8239" t="b">
        <f>IF(C8239=1,'Data Transformation'!$G$3+0.5*'Data Transformation'!$W$25,IF(C8240=1,D8240-'Data Transformation'!$W$25,FALSE))</f>
        <v>0</v>
      </c>
      <c r="E8239" t="str">
        <f t="array" ref="E8239">IF(ISLOGICAL(D8239),"",FREQUENCY(IF('Data Transformation'!$B$425:$B$8425='Bin Analysis'!$B8235,'Data Transformation'!$G$425:$G$8425),D8239))</f>
        <v/>
      </c>
      <c r="F8239" t="str">
        <f t="shared" ref="F8239:F8257" si="1029">IF(ISLOGICAL(D8239),"",E8239-E8238)</f>
        <v/>
      </c>
      <c r="G8239">
        <f>Weighting!$H$7</f>
        <v>0</v>
      </c>
      <c r="H8239">
        <f t="array" ref="H8239">FREQUENCY(IF('Data Transformation'!$B$4:$B$8425=B8235,'Data Transformation'!$G$4:$G$8425),'Bin Analysis'!$B8239)</f>
        <v>2073</v>
      </c>
      <c r="I8239">
        <f t="shared" ref="I8239:I8257" si="1030">H8239-H8238</f>
        <v>0</v>
      </c>
      <c r="J8239">
        <f>IF(I8239=0,0,1)</f>
        <v>0</v>
      </c>
      <c r="K8239">
        <f>J8239*Weighting!$W$7</f>
        <v>0</v>
      </c>
      <c r="M8239" s="14"/>
    </row>
    <row r="8240" spans="1:25" x14ac:dyDescent="0.25">
      <c r="A8240" s="32">
        <f>IF(Weighting!$P$8&gt;0,B8240,"")</f>
        <v>0.58299999999999996</v>
      </c>
      <c r="B8240">
        <f>Weighting!$C$8</f>
        <v>0.58299999999999996</v>
      </c>
      <c r="C8240">
        <f>Weighting!$F$8</f>
        <v>0</v>
      </c>
      <c r="D8240" t="b">
        <f>IF(C8240=1,'Data Transformation'!$G$3+0.5*'Data Transformation'!$W$25,IF(C8241=1,D8241-'Data Transformation'!$W$25,FALSE))</f>
        <v>0</v>
      </c>
      <c r="E8240" t="str">
        <f t="array" ref="E8240">IF(ISLOGICAL(D8240),"",FREQUENCY(IF('Data Transformation'!$B$425:$B$8425='Bin Analysis'!$B8235,'Data Transformation'!$G$425:$G$8425),D8240))</f>
        <v/>
      </c>
      <c r="F8240" t="str">
        <f t="shared" si="1029"/>
        <v/>
      </c>
      <c r="G8240">
        <f>Weighting!$H$8</f>
        <v>0</v>
      </c>
      <c r="H8240">
        <f t="array" ref="H8240">FREQUENCY(IF('Data Transformation'!$B$4:$B$8425=B8235,'Data Transformation'!$G$4:$G$8425),'Bin Analysis'!$B8240)</f>
        <v>2073</v>
      </c>
      <c r="I8240">
        <f t="shared" si="1030"/>
        <v>0</v>
      </c>
      <c r="J8240">
        <f t="shared" ref="J8240:J8257" si="1031">IF(I8240=0,0,1)</f>
        <v>0</v>
      </c>
      <c r="K8240">
        <f>J8240*Weighting!$W$8</f>
        <v>0</v>
      </c>
      <c r="M8240" s="14"/>
    </row>
    <row r="8241" spans="1:13" x14ac:dyDescent="0.25">
      <c r="A8241" s="32">
        <f>IF(Weighting!$P$9&gt;0,B8241,"")</f>
        <v>0.71399999999999997</v>
      </c>
      <c r="B8241" s="50">
        <f>Weighting!$C$9</f>
        <v>0.71399999999999997</v>
      </c>
      <c r="C8241">
        <f>Weighting!$F$9</f>
        <v>0</v>
      </c>
      <c r="D8241" t="b">
        <f>IF(C8241=1,'Data Transformation'!$G$3+0.5*'Data Transformation'!$W$25,IF(C8242=1,D8242-'Data Transformation'!$W$25,FALSE))</f>
        <v>0</v>
      </c>
      <c r="E8241" t="str">
        <f t="array" ref="E8241">IF(ISLOGICAL(D8241),"",FREQUENCY(IF('Data Transformation'!$B$425:$B$8425='Bin Analysis'!$B8235,'Data Transformation'!$G$425:$G$8425),D8241))</f>
        <v/>
      </c>
      <c r="F8241" t="str">
        <f t="shared" si="1029"/>
        <v/>
      </c>
      <c r="G8241">
        <f>Weighting!$H$9</f>
        <v>0</v>
      </c>
      <c r="H8241">
        <f t="array" ref="H8241">FREQUENCY(IF('Data Transformation'!$B$4:$B$8425=B8235,'Data Transformation'!$G$4:$G$8425),'Bin Analysis'!$B8241)</f>
        <v>2073</v>
      </c>
      <c r="I8241">
        <f t="shared" si="1030"/>
        <v>0</v>
      </c>
      <c r="J8241">
        <f t="shared" si="1031"/>
        <v>0</v>
      </c>
      <c r="K8241">
        <f>J8241*Weighting!$W$9</f>
        <v>0</v>
      </c>
      <c r="M8241" s="14"/>
    </row>
    <row r="8242" spans="1:13" x14ac:dyDescent="0.25">
      <c r="A8242" s="32">
        <f>IF(Weighting!$P$10&gt;0,B8242,"")</f>
        <v>0.84499999999999997</v>
      </c>
      <c r="B8242">
        <f>Weighting!$C$10</f>
        <v>0.84499999999999997</v>
      </c>
      <c r="C8242">
        <f>Weighting!$F$10</f>
        <v>0</v>
      </c>
      <c r="D8242" t="b">
        <f>IF(C8242=1,'Data Transformation'!$G$3+0.5*'Data Transformation'!$W$25,IF(C8243=1,D8243-'Data Transformation'!$W$25,FALSE))</f>
        <v>0</v>
      </c>
      <c r="E8242" t="str">
        <f t="array" ref="E8242">IF(ISLOGICAL(D8242),"",FREQUENCY(IF('Data Transformation'!$B$425:$B$8425='Bin Analysis'!$B8235,'Data Transformation'!$G$425:$G$8425),D8242))</f>
        <v/>
      </c>
      <c r="F8242" t="str">
        <f t="shared" si="1029"/>
        <v/>
      </c>
      <c r="G8242">
        <f>Weighting!$H$10</f>
        <v>0</v>
      </c>
      <c r="H8242">
        <f t="array" ref="H8242">FREQUENCY(IF('Data Transformation'!$B$4:$B$8425=B8235,'Data Transformation'!$G$4:$G$8425),'Bin Analysis'!$B8242)</f>
        <v>2073</v>
      </c>
      <c r="I8242">
        <f t="shared" si="1030"/>
        <v>0</v>
      </c>
      <c r="J8242">
        <f t="shared" si="1031"/>
        <v>0</v>
      </c>
      <c r="K8242">
        <f>J8242*Weighting!$W$10</f>
        <v>0</v>
      </c>
      <c r="M8242" s="14"/>
    </row>
    <row r="8243" spans="1:13" x14ac:dyDescent="0.25">
      <c r="A8243" s="32">
        <f>IF(Weighting!$P$11&gt;0,B8243,"")</f>
        <v>0.97599999999999998</v>
      </c>
      <c r="B8243">
        <f>Weighting!$C$11</f>
        <v>0.97599999999999998</v>
      </c>
      <c r="C8243">
        <f>Weighting!$F$11</f>
        <v>0</v>
      </c>
      <c r="D8243">
        <f>IF(C8243=1,'Data Transformation'!$G$3+0.5*'Data Transformation'!$W$25,IF(C8244=1,D8244-'Data Transformation'!$W$25,FALSE))</f>
        <v>0.86899999999999999</v>
      </c>
      <c r="E8243">
        <f t="array" ref="E8243">IF(ISLOGICAL(D8243),"",FREQUENCY(IF('Data Transformation'!$B$425:$B$8425='Bin Analysis'!$B8235,'Data Transformation'!$G$425:$G$8425),D8243))</f>
        <v>2001</v>
      </c>
      <c r="F8243" t="e">
        <f t="shared" si="1029"/>
        <v>#VALUE!</v>
      </c>
      <c r="G8243">
        <f>Weighting!$H$11</f>
        <v>0</v>
      </c>
      <c r="H8243">
        <f t="array" ref="H8243">FREQUENCY(IF('Data Transformation'!$B$4:$B$8425=B8235,'Data Transformation'!$G$4:$G$8425),'Bin Analysis'!$B8243)</f>
        <v>2073</v>
      </c>
      <c r="I8243">
        <f t="shared" si="1030"/>
        <v>0</v>
      </c>
      <c r="J8243">
        <f t="shared" si="1031"/>
        <v>0</v>
      </c>
      <c r="K8243">
        <f>J8243*Weighting!$W$11</f>
        <v>0</v>
      </c>
      <c r="M8243" s="14"/>
    </row>
    <row r="8244" spans="1:13" x14ac:dyDescent="0.25">
      <c r="A8244" s="32">
        <f>IF(Weighting!$P$12&gt;0,B8244,"")</f>
        <v>1.107</v>
      </c>
      <c r="B8244">
        <f>Weighting!$C$12</f>
        <v>1.107</v>
      </c>
      <c r="C8244">
        <f>Weighting!$F$12</f>
        <v>1</v>
      </c>
      <c r="D8244">
        <f>IF(C8244=1,'Data Transformation'!$G$3+0.5*'Data Transformation'!$W$25,IF(C8245=1,D8245-'Data Transformation'!$W$25,FALSE))</f>
        <v>1.131</v>
      </c>
      <c r="E8244">
        <f t="array" ref="E8244">IF(ISLOGICAL(D8244),"",FREQUENCY(IF('Data Transformation'!$B$425:$B$8425='Bin Analysis'!$B8235,'Data Transformation'!$G$425:$G$8425),D8244))</f>
        <v>2001</v>
      </c>
      <c r="F8244">
        <f t="shared" si="1029"/>
        <v>0</v>
      </c>
      <c r="G8244">
        <f>Weighting!$H$12</f>
        <v>0</v>
      </c>
      <c r="H8244">
        <f t="array" ref="H8244">FREQUENCY(IF('Data Transformation'!$B$4:$B$8425=B8235,'Data Transformation'!$G$4:$G$8425),'Bin Analysis'!$B8244)</f>
        <v>2073</v>
      </c>
      <c r="I8244">
        <f t="shared" si="1030"/>
        <v>0</v>
      </c>
      <c r="J8244">
        <f t="shared" si="1031"/>
        <v>0</v>
      </c>
      <c r="K8244">
        <f>J8244*Weighting!$W$12</f>
        <v>0</v>
      </c>
      <c r="M8244" s="14"/>
    </row>
    <row r="8245" spans="1:13" x14ac:dyDescent="0.25">
      <c r="A8245" s="32">
        <f>IF(Weighting!$P$13&gt;0,B8245,"")</f>
        <v>1.238</v>
      </c>
      <c r="B8245">
        <f>Weighting!$C$13</f>
        <v>1.238</v>
      </c>
      <c r="C8245">
        <f>Weighting!$F$13</f>
        <v>0</v>
      </c>
      <c r="D8245" t="b">
        <f>IF(C8245=1,'Data Transformation'!$G$3+0.5*'Data Transformation'!$W$25,IF(C8246=1,D8246-'Data Transformation'!$W$25,FALSE))</f>
        <v>0</v>
      </c>
      <c r="E8245" t="str">
        <f t="array" ref="E8245">IF(ISLOGICAL(D8245),"",FREQUENCY(IF('Data Transformation'!$B$425:$B$8425='Bin Analysis'!$B8235,'Data Transformation'!$G$425:$G$8425),D8245))</f>
        <v/>
      </c>
      <c r="F8245" t="str">
        <f t="shared" si="1029"/>
        <v/>
      </c>
      <c r="G8245">
        <f>Weighting!$H$13</f>
        <v>0</v>
      </c>
      <c r="H8245">
        <f t="array" ref="H8245">FREQUENCY(IF('Data Transformation'!$B$4:$B$8425=B8235,'Data Transformation'!$G$4:$G$8425),'Bin Analysis'!$B8245)</f>
        <v>2073</v>
      </c>
      <c r="I8245">
        <f t="shared" si="1030"/>
        <v>0</v>
      </c>
      <c r="J8245">
        <f t="shared" si="1031"/>
        <v>0</v>
      </c>
      <c r="K8245">
        <f>J8245*Weighting!$W$13</f>
        <v>0</v>
      </c>
      <c r="M8245" s="14"/>
    </row>
    <row r="8246" spans="1:13" x14ac:dyDescent="0.25">
      <c r="A8246" s="32">
        <f>IF(Weighting!$P$14&gt;0,B8246,"")</f>
        <v>1.369</v>
      </c>
      <c r="B8246">
        <f>Weighting!$C$14</f>
        <v>1.369</v>
      </c>
      <c r="C8246">
        <f>Weighting!$F$14</f>
        <v>0</v>
      </c>
      <c r="D8246" t="b">
        <f>IF(C8246=1,'Data Transformation'!$G$3+0.5*'Data Transformation'!$W$25,IF(C8247=1,D8247-'Data Transformation'!$W$25,FALSE))</f>
        <v>0</v>
      </c>
      <c r="E8246" t="str">
        <f t="array" ref="E8246">IF(ISLOGICAL(D8246),"",FREQUENCY(IF('Data Transformation'!$B$425:$B$8425='Bin Analysis'!$B8235,'Data Transformation'!$G$425:$G$8425),D8246))</f>
        <v/>
      </c>
      <c r="F8246" t="str">
        <f t="shared" si="1029"/>
        <v/>
      </c>
      <c r="G8246">
        <f>Weighting!$H$14</f>
        <v>0</v>
      </c>
      <c r="H8246">
        <f t="array" ref="H8246">FREQUENCY(IF('Data Transformation'!$B$4:$B$8425=B8235,'Data Transformation'!$G$4:$G$8425),'Bin Analysis'!$B8246)</f>
        <v>2073</v>
      </c>
      <c r="I8246">
        <f t="shared" si="1030"/>
        <v>0</v>
      </c>
      <c r="J8246">
        <f t="shared" si="1031"/>
        <v>0</v>
      </c>
      <c r="K8246">
        <f>J8246*Weighting!$W$14</f>
        <v>0</v>
      </c>
      <c r="M8246" s="14"/>
    </row>
    <row r="8247" spans="1:13" x14ac:dyDescent="0.25">
      <c r="A8247" s="32">
        <f>IF(Weighting!$P$15&gt;0,B8247,"")</f>
        <v>1.5000009999999999</v>
      </c>
      <c r="B8247">
        <f>Weighting!$C$15</f>
        <v>1.5000009999999999</v>
      </c>
      <c r="C8247">
        <f>Weighting!$F$15</f>
        <v>0</v>
      </c>
      <c r="D8247" t="b">
        <f>IF(C8247=1,'Data Transformation'!$G$3+0.5*'Data Transformation'!$W$25,IF(C8248=1,D8248-'Data Transformation'!$W$25,FALSE))</f>
        <v>0</v>
      </c>
      <c r="E8247" t="str">
        <f t="array" ref="E8247">IF(ISLOGICAL(D8247),"",FREQUENCY(IF('Data Transformation'!$B$425:$B$8425='Bin Analysis'!$B8235,'Data Transformation'!$G$425:$G$8425),D8247))</f>
        <v/>
      </c>
      <c r="F8247" t="str">
        <f t="shared" si="1029"/>
        <v/>
      </c>
      <c r="G8247">
        <f>Weighting!$H$15</f>
        <v>0</v>
      </c>
      <c r="H8247">
        <f t="array" ref="H8247">FREQUENCY(IF('Data Transformation'!$B$4:$B$8425=B8235,'Data Transformation'!$G$4:$G$8425),'Bin Analysis'!$B8247)</f>
        <v>2073</v>
      </c>
      <c r="I8247">
        <f t="shared" si="1030"/>
        <v>0</v>
      </c>
      <c r="J8247">
        <f t="shared" si="1031"/>
        <v>0</v>
      </c>
      <c r="K8247">
        <f>J8247*Weighting!$W$15</f>
        <v>0</v>
      </c>
      <c r="M8247" s="14"/>
    </row>
    <row r="8248" spans="1:13" x14ac:dyDescent="0.25">
      <c r="A8248" s="32" t="str">
        <f>IF(Weighting!$P$16&gt;0,B8248,"")</f>
        <v/>
      </c>
      <c r="B8248">
        <f>Weighting!$C$16</f>
        <v>1.631</v>
      </c>
      <c r="C8248">
        <f>Weighting!$F$16</f>
        <v>0</v>
      </c>
      <c r="D8248" t="b">
        <f>IF(C8248=1,'Data Transformation'!$G$3+0.5*'Data Transformation'!$W$25,IF(C8249=1,D8249-'Data Transformation'!$W$25,FALSE))</f>
        <v>0</v>
      </c>
      <c r="E8248" t="str">
        <f t="array" ref="E8248">IF(ISLOGICAL(D8248),"",FREQUENCY(IF('Data Transformation'!$B$425:$B$8425='Bin Analysis'!$B8235,'Data Transformation'!$G$425:$G$8425),D8248))</f>
        <v/>
      </c>
      <c r="F8248" t="str">
        <f t="shared" si="1029"/>
        <v/>
      </c>
      <c r="G8248">
        <f>Weighting!$H$16</f>
        <v>0</v>
      </c>
      <c r="H8248">
        <f t="array" ref="H8248">FREQUENCY(IF('Data Transformation'!$B$4:$B$8425=B8235,'Data Transformation'!$G$4:$G$8425),'Bin Analysis'!$B8248)</f>
        <v>2073</v>
      </c>
      <c r="I8248">
        <f t="shared" si="1030"/>
        <v>0</v>
      </c>
      <c r="J8248">
        <f t="shared" si="1031"/>
        <v>0</v>
      </c>
      <c r="K8248">
        <f>J8248*Weighting!$W$16</f>
        <v>0</v>
      </c>
      <c r="M8248" s="14"/>
    </row>
    <row r="8249" spans="1:13" x14ac:dyDescent="0.25">
      <c r="A8249" s="32" t="str">
        <f>IF(Weighting!$P$17&gt;0,B8249,"")</f>
        <v/>
      </c>
      <c r="B8249">
        <f>Weighting!$C$17</f>
        <v>1.762</v>
      </c>
      <c r="C8249">
        <f>Weighting!$F$17</f>
        <v>0</v>
      </c>
      <c r="D8249" t="b">
        <f>IF(C8249=1,'Data Transformation'!$G$3+0.5*'Data Transformation'!$W$25,IF(C8250=1,D8250-'Data Transformation'!$W$25,FALSE))</f>
        <v>0</v>
      </c>
      <c r="E8249" t="str">
        <f t="array" ref="E8249">IF(ISLOGICAL(D8249),"",FREQUENCY(IF('Data Transformation'!$B$425:$B$8425='Bin Analysis'!$B8235,'Data Transformation'!$G$425:$G$8425),D8249))</f>
        <v/>
      </c>
      <c r="F8249" t="str">
        <f t="shared" si="1029"/>
        <v/>
      </c>
      <c r="G8249">
        <f>Weighting!$H$17</f>
        <v>0</v>
      </c>
      <c r="H8249">
        <f t="array" ref="H8249">FREQUENCY(IF('Data Transformation'!$B$4:$B$8425=B8235,'Data Transformation'!$G$4:$G$8425),'Bin Analysis'!$B8249)</f>
        <v>2073</v>
      </c>
      <c r="I8249">
        <f t="shared" si="1030"/>
        <v>0</v>
      </c>
      <c r="J8249">
        <f t="shared" si="1031"/>
        <v>0</v>
      </c>
      <c r="K8249">
        <f>J8249*Weighting!$W$17</f>
        <v>0</v>
      </c>
      <c r="M8249" s="14"/>
    </row>
    <row r="8250" spans="1:13" x14ac:dyDescent="0.25">
      <c r="A8250" s="32" t="str">
        <f>IF(Weighting!$P$18&gt;0,B8250,"")</f>
        <v/>
      </c>
      <c r="B8250">
        <f>Weighting!$C$18</f>
        <v>1.893</v>
      </c>
      <c r="C8250">
        <f>Weighting!$F$18</f>
        <v>0</v>
      </c>
      <c r="D8250" t="b">
        <f>IF(C8250=1,'Data Transformation'!$G$3+0.5*'Data Transformation'!$W$25,IF(C8251=1,D8251-'Data Transformation'!$W$25,FALSE))</f>
        <v>0</v>
      </c>
      <c r="E8250" t="str">
        <f t="array" ref="E8250">IF(ISLOGICAL(D8250),"",FREQUENCY(IF('Data Transformation'!$B$425:$B$8425='Bin Analysis'!$B8235,'Data Transformation'!$G$425:$G$8425),D8250))</f>
        <v/>
      </c>
      <c r="F8250" t="str">
        <f t="shared" si="1029"/>
        <v/>
      </c>
      <c r="G8250">
        <f>Weighting!$H$18</f>
        <v>0</v>
      </c>
      <c r="H8250">
        <f t="array" ref="H8250">FREQUENCY(IF('Data Transformation'!$B$4:$B$8425=B8235,'Data Transformation'!$G$4:$G$8425),'Bin Analysis'!$B8250)</f>
        <v>2073</v>
      </c>
      <c r="I8250">
        <f t="shared" si="1030"/>
        <v>0</v>
      </c>
      <c r="J8250">
        <f t="shared" si="1031"/>
        <v>0</v>
      </c>
      <c r="K8250">
        <f>J8250*Weighting!$W$18</f>
        <v>0</v>
      </c>
      <c r="M8250" s="14"/>
    </row>
    <row r="8251" spans="1:13" x14ac:dyDescent="0.25">
      <c r="A8251" s="32" t="str">
        <f>IF(Weighting!$P$19&gt;0,B8251,"")</f>
        <v/>
      </c>
      <c r="B8251">
        <f>Weighting!$C$19</f>
        <v>2.024</v>
      </c>
      <c r="C8251">
        <f>Weighting!$F$19</f>
        <v>0</v>
      </c>
      <c r="D8251" t="b">
        <f>IF(C8251=1,'Data Transformation'!$G$3+0.5*'Data Transformation'!$W$25,IF(C8252=1,D8252-'Data Transformation'!$W$25,FALSE))</f>
        <v>0</v>
      </c>
      <c r="E8251" t="str">
        <f t="array" ref="E8251">IF(ISLOGICAL(D8251),"",FREQUENCY(IF('Data Transformation'!$B$425:$B$8425='Bin Analysis'!$B8235,'Data Transformation'!$G$425:$G$8425),D8251))</f>
        <v/>
      </c>
      <c r="F8251" t="str">
        <f t="shared" si="1029"/>
        <v/>
      </c>
      <c r="G8251">
        <f>Weighting!$H$19</f>
        <v>0</v>
      </c>
      <c r="H8251">
        <f t="array" ref="H8251">FREQUENCY(IF('Data Transformation'!$B$4:$B$8425=B8235,'Data Transformation'!$G$4:$G$8425),'Bin Analysis'!$B8251)</f>
        <v>2073</v>
      </c>
      <c r="I8251">
        <f t="shared" si="1030"/>
        <v>0</v>
      </c>
      <c r="J8251">
        <f t="shared" si="1031"/>
        <v>0</v>
      </c>
      <c r="K8251">
        <f>J8251*Weighting!$W$19</f>
        <v>0</v>
      </c>
      <c r="M8251" s="14"/>
    </row>
    <row r="8252" spans="1:13" x14ac:dyDescent="0.25">
      <c r="A8252" s="32" t="str">
        <f>IF(Weighting!$P$20&gt;0,B8252,"")</f>
        <v/>
      </c>
      <c r="B8252">
        <f>Weighting!$C$20</f>
        <v>2.1550000000000002</v>
      </c>
      <c r="C8252">
        <f>Weighting!$F$20</f>
        <v>0</v>
      </c>
      <c r="D8252" t="b">
        <f>IF(C8252=1,'Data Transformation'!$G$3+0.5*'Data Transformation'!$W$25,IF(C8253=1,D8253-'Data Transformation'!$W$25,FALSE))</f>
        <v>0</v>
      </c>
      <c r="E8252" t="str">
        <f t="array" ref="E8252">IF(ISLOGICAL(D8252),"",FREQUENCY(IF('Data Transformation'!$B$425:$B$8425='Bin Analysis'!$B8235,'Data Transformation'!$G$425:$G$8425),D8252))</f>
        <v/>
      </c>
      <c r="F8252" t="str">
        <f t="shared" si="1029"/>
        <v/>
      </c>
      <c r="G8252">
        <f>Weighting!$H$20</f>
        <v>0</v>
      </c>
      <c r="H8252">
        <f t="array" ref="H8252">FREQUENCY(IF('Data Transformation'!$B$4:$B$8425=B8235,'Data Transformation'!$G$4:$G$8425),'Bin Analysis'!$B8252)</f>
        <v>2073</v>
      </c>
      <c r="I8252">
        <f t="shared" si="1030"/>
        <v>0</v>
      </c>
      <c r="J8252">
        <f t="shared" si="1031"/>
        <v>0</v>
      </c>
      <c r="K8252">
        <f>J8252*Weighting!$W$20</f>
        <v>0</v>
      </c>
      <c r="M8252" s="14"/>
    </row>
    <row r="8253" spans="1:13" x14ac:dyDescent="0.25">
      <c r="A8253" s="32" t="str">
        <f>IF(Weighting!$P$21&gt;0,B8253,"")</f>
        <v/>
      </c>
      <c r="B8253">
        <f>Weighting!$C$21</f>
        <v>2.2860000000000005</v>
      </c>
      <c r="C8253">
        <f>Weighting!$F$21</f>
        <v>0</v>
      </c>
      <c r="D8253" t="b">
        <f>IF(C8253=1,'Data Transformation'!$G$3+0.5*'Data Transformation'!$W$25,IF(C8254=1,D8254-'Data Transformation'!$W$25,FALSE))</f>
        <v>0</v>
      </c>
      <c r="E8253" t="str">
        <f t="array" ref="E8253">IF(ISLOGICAL(D8253),"",FREQUENCY(IF('Data Transformation'!$B$425:$B$8425='Bin Analysis'!$B8235,'Data Transformation'!$G$425:$G$8425),D8253))</f>
        <v/>
      </c>
      <c r="F8253" t="str">
        <f t="shared" si="1029"/>
        <v/>
      </c>
      <c r="G8253">
        <f>Weighting!$H$21</f>
        <v>0</v>
      </c>
      <c r="H8253">
        <f t="array" ref="H8253">FREQUENCY(IF('Data Transformation'!$B$4:$B$8425=B8235,'Data Transformation'!$G$4:$G$8425),'Bin Analysis'!$B8253)</f>
        <v>2073</v>
      </c>
      <c r="I8253">
        <f t="shared" si="1030"/>
        <v>0</v>
      </c>
      <c r="J8253">
        <f t="shared" si="1031"/>
        <v>0</v>
      </c>
      <c r="K8253">
        <f>J8253*Weighting!$W$21</f>
        <v>0</v>
      </c>
      <c r="M8253" s="14"/>
    </row>
    <row r="8254" spans="1:13" x14ac:dyDescent="0.25">
      <c r="A8254" s="32" t="str">
        <f>IF(Weighting!$P$22&gt;0,B8254,"")</f>
        <v/>
      </c>
      <c r="B8254">
        <f>Weighting!$C$22</f>
        <v>2.4170000000000007</v>
      </c>
      <c r="C8254">
        <f>Weighting!$F$22</f>
        <v>0</v>
      </c>
      <c r="D8254" t="b">
        <f>IF(C8254=1,'Data Transformation'!$G$3+0.5*'Data Transformation'!$W$25,IF(C8255=1,D8255-'Data Transformation'!$W$25,FALSE))</f>
        <v>0</v>
      </c>
      <c r="E8254" t="str">
        <f t="array" ref="E8254">IF(ISLOGICAL(D8254),"",FREQUENCY(IF('Data Transformation'!$B$425:$B$8425='Bin Analysis'!$B8235,'Data Transformation'!$G$425:$G$8425),D8254))</f>
        <v/>
      </c>
      <c r="F8254" t="str">
        <f t="shared" si="1029"/>
        <v/>
      </c>
      <c r="G8254">
        <f>Weighting!$H$22</f>
        <v>0</v>
      </c>
      <c r="H8254">
        <f t="array" ref="H8254">FREQUENCY(IF('Data Transformation'!$B$4:$B$8425=B8235,'Data Transformation'!$G$4:$G$8425),'Bin Analysis'!$B8254)</f>
        <v>2073</v>
      </c>
      <c r="I8254">
        <f t="shared" si="1030"/>
        <v>0</v>
      </c>
      <c r="J8254">
        <f t="shared" si="1031"/>
        <v>0</v>
      </c>
      <c r="K8254">
        <f>J8254*Weighting!$W$22</f>
        <v>0</v>
      </c>
      <c r="M8254" s="14"/>
    </row>
    <row r="8255" spans="1:13" x14ac:dyDescent="0.25">
      <c r="A8255" s="32" t="str">
        <f>IF(Weighting!$P$23&gt;0,B8255,"")</f>
        <v/>
      </c>
      <c r="B8255">
        <f>Weighting!$C$23</f>
        <v>2.5480000000000009</v>
      </c>
      <c r="C8255">
        <f>Weighting!$F$23</f>
        <v>0</v>
      </c>
      <c r="D8255" t="b">
        <f>IF(C8255=1,'Data Transformation'!$G$3+0.5*'Data Transformation'!$W$25,IF(C8256=1,D8256-'Data Transformation'!$W$25,FALSE))</f>
        <v>0</v>
      </c>
      <c r="E8255" t="str">
        <f t="array" ref="E8255">IF(ISLOGICAL(D8255),"",FREQUENCY(IF('Data Transformation'!$B$425:$B$8425='Bin Analysis'!$B8235,'Data Transformation'!$G$425:$G$8425),D8255))</f>
        <v/>
      </c>
      <c r="F8255" t="str">
        <f t="shared" si="1029"/>
        <v/>
      </c>
      <c r="G8255">
        <f>Weighting!$H$23</f>
        <v>0</v>
      </c>
      <c r="H8255">
        <f t="array" ref="H8255">FREQUENCY(IF('Data Transformation'!$B$4:$B$8425=B8235,'Data Transformation'!$G$4:$G$8425),'Bin Analysis'!$B8255)</f>
        <v>2073</v>
      </c>
      <c r="I8255">
        <f t="shared" si="1030"/>
        <v>0</v>
      </c>
      <c r="J8255">
        <f t="shared" si="1031"/>
        <v>0</v>
      </c>
      <c r="K8255">
        <f>J8255*Weighting!$W$23</f>
        <v>0</v>
      </c>
      <c r="M8255" s="14"/>
    </row>
    <row r="8256" spans="1:13" x14ac:dyDescent="0.25">
      <c r="A8256" s="32" t="str">
        <f>IF(Weighting!$P$24&gt;0,B8256,"")</f>
        <v/>
      </c>
      <c r="B8256">
        <f>Weighting!$C$24</f>
        <v>2.6790000000000012</v>
      </c>
      <c r="C8256">
        <f>Weighting!$F$24</f>
        <v>0</v>
      </c>
      <c r="D8256" t="b">
        <f>IF(C8256=1,'Data Transformation'!$G$3+0.5*'Data Transformation'!$W$25,IF(C8257=1,D8257-'Data Transformation'!$W$25,FALSE))</f>
        <v>0</v>
      </c>
      <c r="E8256" t="str">
        <f t="array" ref="E8256">IF(ISLOGICAL(D8256),"",FREQUENCY(IF('Data Transformation'!$B$425:$B$8425='Bin Analysis'!$B8235,'Data Transformation'!$G$425:$G$8425),D8256))</f>
        <v/>
      </c>
      <c r="F8256" t="str">
        <f t="shared" si="1029"/>
        <v/>
      </c>
      <c r="G8256">
        <f>Weighting!$H$24</f>
        <v>0</v>
      </c>
      <c r="H8256">
        <f t="array" ref="H8256">FREQUENCY(IF('Data Transformation'!$B$4:$B$8425=B8235,'Data Transformation'!$G$4:$G$8425),'Bin Analysis'!$B8256)</f>
        <v>2073</v>
      </c>
      <c r="I8256">
        <f t="shared" si="1030"/>
        <v>0</v>
      </c>
      <c r="J8256">
        <f t="shared" si="1031"/>
        <v>0</v>
      </c>
      <c r="K8256">
        <f>J8256*Weighting!$W$24</f>
        <v>0</v>
      </c>
      <c r="M8256" s="14"/>
    </row>
    <row r="8257" spans="1:25" x14ac:dyDescent="0.25">
      <c r="A8257" s="32" t="str">
        <f>IF(Weighting!$P$25&gt;0,B8257,"")</f>
        <v/>
      </c>
      <c r="B8257">
        <f>Weighting!$C$25</f>
        <v>2.8100000000000014</v>
      </c>
      <c r="C8257">
        <f>Weighting!$F$25</f>
        <v>0</v>
      </c>
      <c r="D8257" t="b">
        <f>IF(C8257=1,'Data Transformation'!$G$3+0.5*'Data Transformation'!$W$25,IF(C8258=1,D8258-'Data Transformation'!$W$25,FALSE))</f>
        <v>0</v>
      </c>
      <c r="E8257" t="str">
        <f t="array" ref="E8257">IF(ISLOGICAL(D8257),"",FREQUENCY(IF('Data Transformation'!$B$425:$B$8425='Bin Analysis'!$B8235,'Data Transformation'!$G$425:$G$8425),D8257))</f>
        <v/>
      </c>
      <c r="F8257" t="str">
        <f t="shared" si="1029"/>
        <v/>
      </c>
      <c r="G8257">
        <f>Weighting!$H$25</f>
        <v>0</v>
      </c>
      <c r="H8257">
        <f t="array" ref="H8257">FREQUENCY(IF('Data Transformation'!$B$4:$B$8425=B8235,'Data Transformation'!$G$4:$G$8425),'Bin Analysis'!$B8257)</f>
        <v>2073</v>
      </c>
      <c r="I8257">
        <f t="shared" si="1030"/>
        <v>0</v>
      </c>
      <c r="J8257">
        <f t="shared" si="1031"/>
        <v>0</v>
      </c>
      <c r="K8257">
        <f>J8257*Weighting!$W$25</f>
        <v>0</v>
      </c>
      <c r="M8257" s="14"/>
    </row>
    <row r="8258" spans="1:25" x14ac:dyDescent="0.25">
      <c r="O8258"/>
      <c r="P8258"/>
      <c r="Q8258"/>
      <c r="R8258"/>
    </row>
    <row r="8259" spans="1:25" ht="23.25" x14ac:dyDescent="0.35">
      <c r="A8259" s="21" t="s">
        <v>0</v>
      </c>
      <c r="B8259" s="21" t="str">
        <f>IFERROR(VLOOKUP(C8259,'Data Transformation'!$L$6:$M$426,2,FALSE),"")</f>
        <v/>
      </c>
      <c r="C8259" s="21">
        <f>C8235+1</f>
        <v>344</v>
      </c>
      <c r="D8259" s="21"/>
      <c r="E8259" s="21"/>
      <c r="F8259" s="21"/>
      <c r="G8259" s="21"/>
      <c r="H8259" s="22"/>
      <c r="I8259" s="22"/>
      <c r="J8259" s="22"/>
      <c r="K8259" s="21"/>
      <c r="L8259" s="21" t="str">
        <f>B8259</f>
        <v/>
      </c>
      <c r="M8259" s="23" t="e">
        <f>INDEX('Data Transformation'!$O$4:$O$424,MATCH($B8259,'Data Transformation'!$M$4:$M$424,0),MATCH($M$2,'Data Transformation'!$O$3,0))</f>
        <v>#N/A</v>
      </c>
      <c r="N8259" s="27" t="e">
        <f>IF('Input and Summary Results'!$J$16="minimum",'Bin Analysis'!X8260/(M8259-1),'Bin Analysis'!Y8259/('Bin Analysis'!M8259-1))</f>
        <v>#N/A</v>
      </c>
      <c r="O8259" s="27" t="e">
        <f>IF(M8259=FALSE,NA(),(VLOOKUP(1,C8262:K8281,4,FALSE))/(M8259-1))</f>
        <v>#N/A</v>
      </c>
      <c r="P8259" s="27" t="e">
        <f>IF(M8259=FALSE,NA(),SUM(J8262:J8281)/Weighting!$S$5)</f>
        <v>#N/A</v>
      </c>
      <c r="Q8259" s="27" t="e">
        <f>IF(M8259=FALSE,NA(),SUM(K8262:K8281)/Weighting!$S$6)</f>
        <v>#N/A</v>
      </c>
      <c r="R8259" s="27" t="e">
        <f>IF(M8259=FALSE,NA(),(VLOOKUP(1,G8262:K8281,3,FALSE))/(M8259-1))</f>
        <v>#N/A</v>
      </c>
      <c r="S8259" s="22" t="e">
        <f>IF(M8259=FALSE,NA(),IF(SUM(J8262:J8281)=2,"yes","no"))</f>
        <v>#N/A</v>
      </c>
      <c r="X8259" s="2" cm="2">
        <f t="array" ref="X8259:X8260">FREQUENCY(IF('Data Transformation'!$B$425:$B$6424='Bin Analysis'!L8259,'Data Transformation'!$G$425:$G$6424),'Data Transformation'!$U$11)</f>
        <v>0</v>
      </c>
      <c r="Y8259" s="2" cm="2">
        <f t="array" ref="Y8259:Y8260">FREQUENCY(IF('Data Transformation'!$B$425:$B$6424='Bin Analysis'!L8259,'Data Transformation'!$G$425:$G$6424),'Data Transformation'!$U$12)</f>
        <v>0</v>
      </c>
    </row>
    <row r="8260" spans="1:25" x14ac:dyDescent="0.25">
      <c r="A8260" s="14" t="s">
        <v>67</v>
      </c>
      <c r="B8260" t="s">
        <v>47</v>
      </c>
      <c r="C8260" t="s">
        <v>5</v>
      </c>
      <c r="D8260" t="s">
        <v>100</v>
      </c>
      <c r="E8260" t="s">
        <v>101</v>
      </c>
      <c r="F8260" t="s">
        <v>102</v>
      </c>
      <c r="G8260" t="s">
        <v>70</v>
      </c>
      <c r="H8260" t="s">
        <v>31</v>
      </c>
      <c r="I8260" t="s">
        <v>32</v>
      </c>
      <c r="J8260" t="s">
        <v>46</v>
      </c>
      <c r="K8260" s="14" t="s">
        <v>45</v>
      </c>
      <c r="M8260" s="14"/>
      <c r="X8260" s="2">
        <v>0</v>
      </c>
      <c r="Y8260" s="2">
        <v>0</v>
      </c>
    </row>
    <row r="8261" spans="1:25" x14ac:dyDescent="0.25">
      <c r="A8261" s="32"/>
      <c r="D8261" t="b">
        <f>IF(C8261=1,'Data Transformation'!$G$3+0.5*'Data Transformation'!$W$25,IF(C8262=1,D8262-'Data Transformation'!$W$25,FALSE))</f>
        <v>0</v>
      </c>
      <c r="E8261" t="str">
        <f t="array" ref="E8261">IF(ISLOGICAL(D8261),"",FREQUENCY(IF('Data Transformation'!$B$425:$B$8425='Bin Analysis'!$B8259,'Data Transformation'!$G$425:$G$8425),D8261))</f>
        <v/>
      </c>
      <c r="F8261" t="str">
        <f>IF(ISLOGICAL(D8261),"",E8261-E8260)</f>
        <v/>
      </c>
      <c r="M8261" s="14"/>
    </row>
    <row r="8262" spans="1:25" x14ac:dyDescent="0.25">
      <c r="A8262" s="32">
        <f>IF(Weighting!$P$6&gt;0,B8262,"")</f>
        <v>0.32100000000000001</v>
      </c>
      <c r="B8262">
        <f>Weighting!$C$6</f>
        <v>0.32100000000000001</v>
      </c>
      <c r="C8262">
        <f>Weighting!$F$6</f>
        <v>0</v>
      </c>
      <c r="D8262" t="b">
        <f>IF(C8262=1,'Data Transformation'!$G$3+0.5*'Data Transformation'!$W$25,IF(C8263=1,D8263-'Data Transformation'!$W$25,FALSE))</f>
        <v>0</v>
      </c>
      <c r="E8262" t="str">
        <f t="array" ref="E8262">IF(ISLOGICAL(D8262),"",FREQUENCY(IF('Data Transformation'!$B$425:$B$8425='Bin Analysis'!$B8259,'Data Transformation'!$G$425:$G$8425),D8262))</f>
        <v/>
      </c>
      <c r="F8262" t="str">
        <f>IF(ISLOGICAL(D8262),"",E8262-E8261)</f>
        <v/>
      </c>
      <c r="G8262">
        <f>Weighting!$H$6</f>
        <v>1</v>
      </c>
      <c r="H8262">
        <f t="array" ref="H8262">FREQUENCY(IF('Data Transformation'!$B$4:$B$8425=B8259,'Data Transformation'!$G$4:$G$8425),'Bin Analysis'!$B8262)</f>
        <v>2073</v>
      </c>
      <c r="I8262">
        <f>H8262-H8261</f>
        <v>2073</v>
      </c>
      <c r="J8262">
        <f>IF(I8262=0,0,1)</f>
        <v>1</v>
      </c>
      <c r="K8262">
        <f>J8262*Weighting!$W$6</f>
        <v>1</v>
      </c>
      <c r="M8262" s="14"/>
    </row>
    <row r="8263" spans="1:25" x14ac:dyDescent="0.25">
      <c r="A8263" s="32">
        <f>IF(Weighting!$P$7&gt;0,B8263,"")</f>
        <v>0.45200000000000001</v>
      </c>
      <c r="B8263">
        <f>Weighting!$C$7</f>
        <v>0.45200000000000001</v>
      </c>
      <c r="C8263">
        <f>Weighting!$F$7</f>
        <v>0</v>
      </c>
      <c r="D8263" t="b">
        <f>IF(C8263=1,'Data Transformation'!$G$3+0.5*'Data Transformation'!$W$25,IF(C8264=1,D8264-'Data Transformation'!$W$25,FALSE))</f>
        <v>0</v>
      </c>
      <c r="E8263" t="str">
        <f t="array" ref="E8263">IF(ISLOGICAL(D8263),"",FREQUENCY(IF('Data Transformation'!$B$425:$B$8425='Bin Analysis'!$B8259,'Data Transformation'!$G$425:$G$8425),D8263))</f>
        <v/>
      </c>
      <c r="F8263" t="str">
        <f t="shared" ref="F8263:F8281" si="1032">IF(ISLOGICAL(D8263),"",E8263-E8262)</f>
        <v/>
      </c>
      <c r="G8263">
        <f>Weighting!$H$7</f>
        <v>0</v>
      </c>
      <c r="H8263">
        <f t="array" ref="H8263">FREQUENCY(IF('Data Transformation'!$B$4:$B$8425=B8259,'Data Transformation'!$G$4:$G$8425),'Bin Analysis'!$B8263)</f>
        <v>2073</v>
      </c>
      <c r="I8263">
        <f t="shared" ref="I8263:I8281" si="1033">H8263-H8262</f>
        <v>0</v>
      </c>
      <c r="J8263">
        <f>IF(I8263=0,0,1)</f>
        <v>0</v>
      </c>
      <c r="K8263">
        <f>J8263*Weighting!$W$7</f>
        <v>0</v>
      </c>
      <c r="M8263" s="14"/>
    </row>
    <row r="8264" spans="1:25" x14ac:dyDescent="0.25">
      <c r="A8264" s="32">
        <f>IF(Weighting!$P$8&gt;0,B8264,"")</f>
        <v>0.58299999999999996</v>
      </c>
      <c r="B8264">
        <f>Weighting!$C$8</f>
        <v>0.58299999999999996</v>
      </c>
      <c r="C8264">
        <f>Weighting!$F$8</f>
        <v>0</v>
      </c>
      <c r="D8264" t="b">
        <f>IF(C8264=1,'Data Transformation'!$G$3+0.5*'Data Transformation'!$W$25,IF(C8265=1,D8265-'Data Transformation'!$W$25,FALSE))</f>
        <v>0</v>
      </c>
      <c r="E8264" t="str">
        <f t="array" ref="E8264">IF(ISLOGICAL(D8264),"",FREQUENCY(IF('Data Transformation'!$B$425:$B$8425='Bin Analysis'!$B8259,'Data Transformation'!$G$425:$G$8425),D8264))</f>
        <v/>
      </c>
      <c r="F8264" t="str">
        <f t="shared" si="1032"/>
        <v/>
      </c>
      <c r="G8264">
        <f>Weighting!$H$8</f>
        <v>0</v>
      </c>
      <c r="H8264">
        <f t="array" ref="H8264">FREQUENCY(IF('Data Transformation'!$B$4:$B$8425=B8259,'Data Transformation'!$G$4:$G$8425),'Bin Analysis'!$B8264)</f>
        <v>2073</v>
      </c>
      <c r="I8264">
        <f t="shared" si="1033"/>
        <v>0</v>
      </c>
      <c r="J8264">
        <f t="shared" ref="J8264:J8281" si="1034">IF(I8264=0,0,1)</f>
        <v>0</v>
      </c>
      <c r="K8264">
        <f>J8264*Weighting!$W$8</f>
        <v>0</v>
      </c>
      <c r="M8264" s="14"/>
    </row>
    <row r="8265" spans="1:25" x14ac:dyDescent="0.25">
      <c r="A8265" s="32">
        <f>IF(Weighting!$P$9&gt;0,B8265,"")</f>
        <v>0.71399999999999997</v>
      </c>
      <c r="B8265" s="50">
        <f>Weighting!$C$9</f>
        <v>0.71399999999999997</v>
      </c>
      <c r="C8265">
        <f>Weighting!$F$9</f>
        <v>0</v>
      </c>
      <c r="D8265" t="b">
        <f>IF(C8265=1,'Data Transformation'!$G$3+0.5*'Data Transformation'!$W$25,IF(C8266=1,D8266-'Data Transformation'!$W$25,FALSE))</f>
        <v>0</v>
      </c>
      <c r="E8265" t="str">
        <f t="array" ref="E8265">IF(ISLOGICAL(D8265),"",FREQUENCY(IF('Data Transformation'!$B$425:$B$8425='Bin Analysis'!$B8259,'Data Transformation'!$G$425:$G$8425),D8265))</f>
        <v/>
      </c>
      <c r="F8265" t="str">
        <f t="shared" si="1032"/>
        <v/>
      </c>
      <c r="G8265">
        <f>Weighting!$H$9</f>
        <v>0</v>
      </c>
      <c r="H8265">
        <f t="array" ref="H8265">FREQUENCY(IF('Data Transformation'!$B$4:$B$8425=B8259,'Data Transformation'!$G$4:$G$8425),'Bin Analysis'!$B8265)</f>
        <v>2073</v>
      </c>
      <c r="I8265">
        <f t="shared" si="1033"/>
        <v>0</v>
      </c>
      <c r="J8265">
        <f t="shared" si="1034"/>
        <v>0</v>
      </c>
      <c r="K8265">
        <f>J8265*Weighting!$W$9</f>
        <v>0</v>
      </c>
      <c r="M8265" s="14"/>
    </row>
    <row r="8266" spans="1:25" x14ac:dyDescent="0.25">
      <c r="A8266" s="32">
        <f>IF(Weighting!$P$10&gt;0,B8266,"")</f>
        <v>0.84499999999999997</v>
      </c>
      <c r="B8266">
        <f>Weighting!$C$10</f>
        <v>0.84499999999999997</v>
      </c>
      <c r="C8266">
        <f>Weighting!$F$10</f>
        <v>0</v>
      </c>
      <c r="D8266" t="b">
        <f>IF(C8266=1,'Data Transformation'!$G$3+0.5*'Data Transformation'!$W$25,IF(C8267=1,D8267-'Data Transformation'!$W$25,FALSE))</f>
        <v>0</v>
      </c>
      <c r="E8266" t="str">
        <f t="array" ref="E8266">IF(ISLOGICAL(D8266),"",FREQUENCY(IF('Data Transformation'!$B$425:$B$8425='Bin Analysis'!$B8259,'Data Transformation'!$G$425:$G$8425),D8266))</f>
        <v/>
      </c>
      <c r="F8266" t="str">
        <f t="shared" si="1032"/>
        <v/>
      </c>
      <c r="G8266">
        <f>Weighting!$H$10</f>
        <v>0</v>
      </c>
      <c r="H8266">
        <f t="array" ref="H8266">FREQUENCY(IF('Data Transformation'!$B$4:$B$8425=B8259,'Data Transformation'!$G$4:$G$8425),'Bin Analysis'!$B8266)</f>
        <v>2073</v>
      </c>
      <c r="I8266">
        <f t="shared" si="1033"/>
        <v>0</v>
      </c>
      <c r="J8266">
        <f t="shared" si="1034"/>
        <v>0</v>
      </c>
      <c r="K8266">
        <f>J8266*Weighting!$W$10</f>
        <v>0</v>
      </c>
      <c r="M8266" s="14"/>
    </row>
    <row r="8267" spans="1:25" x14ac:dyDescent="0.25">
      <c r="A8267" s="32">
        <f>IF(Weighting!$P$11&gt;0,B8267,"")</f>
        <v>0.97599999999999998</v>
      </c>
      <c r="B8267">
        <f>Weighting!$C$11</f>
        <v>0.97599999999999998</v>
      </c>
      <c r="C8267">
        <f>Weighting!$F$11</f>
        <v>0</v>
      </c>
      <c r="D8267">
        <f>IF(C8267=1,'Data Transformation'!$G$3+0.5*'Data Transformation'!$W$25,IF(C8268=1,D8268-'Data Transformation'!$W$25,FALSE))</f>
        <v>0.86899999999999999</v>
      </c>
      <c r="E8267">
        <f t="array" ref="E8267">IF(ISLOGICAL(D8267),"",FREQUENCY(IF('Data Transformation'!$B$425:$B$8425='Bin Analysis'!$B8259,'Data Transformation'!$G$425:$G$8425),D8267))</f>
        <v>2001</v>
      </c>
      <c r="F8267" t="e">
        <f t="shared" si="1032"/>
        <v>#VALUE!</v>
      </c>
      <c r="G8267">
        <f>Weighting!$H$11</f>
        <v>0</v>
      </c>
      <c r="H8267">
        <f t="array" ref="H8267">FREQUENCY(IF('Data Transformation'!$B$4:$B$8425=B8259,'Data Transformation'!$G$4:$G$8425),'Bin Analysis'!$B8267)</f>
        <v>2073</v>
      </c>
      <c r="I8267">
        <f t="shared" si="1033"/>
        <v>0</v>
      </c>
      <c r="J8267">
        <f t="shared" si="1034"/>
        <v>0</v>
      </c>
      <c r="K8267">
        <f>J8267*Weighting!$W$11</f>
        <v>0</v>
      </c>
      <c r="M8267" s="14"/>
    </row>
    <row r="8268" spans="1:25" x14ac:dyDescent="0.25">
      <c r="A8268" s="32">
        <f>IF(Weighting!$P$12&gt;0,B8268,"")</f>
        <v>1.107</v>
      </c>
      <c r="B8268">
        <f>Weighting!$C$12</f>
        <v>1.107</v>
      </c>
      <c r="C8268">
        <f>Weighting!$F$12</f>
        <v>1</v>
      </c>
      <c r="D8268">
        <f>IF(C8268=1,'Data Transformation'!$G$3+0.5*'Data Transformation'!$W$25,IF(C8269=1,D8269-'Data Transformation'!$W$25,FALSE))</f>
        <v>1.131</v>
      </c>
      <c r="E8268">
        <f t="array" ref="E8268">IF(ISLOGICAL(D8268),"",FREQUENCY(IF('Data Transformation'!$B$425:$B$8425='Bin Analysis'!$B8259,'Data Transformation'!$G$425:$G$8425),D8268))</f>
        <v>2001</v>
      </c>
      <c r="F8268">
        <f t="shared" si="1032"/>
        <v>0</v>
      </c>
      <c r="G8268">
        <f>Weighting!$H$12</f>
        <v>0</v>
      </c>
      <c r="H8268">
        <f t="array" ref="H8268">FREQUENCY(IF('Data Transformation'!$B$4:$B$8425=B8259,'Data Transformation'!$G$4:$G$8425),'Bin Analysis'!$B8268)</f>
        <v>2073</v>
      </c>
      <c r="I8268">
        <f t="shared" si="1033"/>
        <v>0</v>
      </c>
      <c r="J8268">
        <f t="shared" si="1034"/>
        <v>0</v>
      </c>
      <c r="K8268">
        <f>J8268*Weighting!$W$12</f>
        <v>0</v>
      </c>
      <c r="M8268" s="14"/>
    </row>
    <row r="8269" spans="1:25" x14ac:dyDescent="0.25">
      <c r="A8269" s="32">
        <f>IF(Weighting!$P$13&gt;0,B8269,"")</f>
        <v>1.238</v>
      </c>
      <c r="B8269">
        <f>Weighting!$C$13</f>
        <v>1.238</v>
      </c>
      <c r="C8269">
        <f>Weighting!$F$13</f>
        <v>0</v>
      </c>
      <c r="D8269" t="b">
        <f>IF(C8269=1,'Data Transformation'!$G$3+0.5*'Data Transformation'!$W$25,IF(C8270=1,D8270-'Data Transformation'!$W$25,FALSE))</f>
        <v>0</v>
      </c>
      <c r="E8269" t="str">
        <f t="array" ref="E8269">IF(ISLOGICAL(D8269),"",FREQUENCY(IF('Data Transformation'!$B$425:$B$8425='Bin Analysis'!$B8259,'Data Transformation'!$G$425:$G$8425),D8269))</f>
        <v/>
      </c>
      <c r="F8269" t="str">
        <f t="shared" si="1032"/>
        <v/>
      </c>
      <c r="G8269">
        <f>Weighting!$H$13</f>
        <v>0</v>
      </c>
      <c r="H8269">
        <f t="array" ref="H8269">FREQUENCY(IF('Data Transformation'!$B$4:$B$8425=B8259,'Data Transformation'!$G$4:$G$8425),'Bin Analysis'!$B8269)</f>
        <v>2073</v>
      </c>
      <c r="I8269">
        <f t="shared" si="1033"/>
        <v>0</v>
      </c>
      <c r="J8269">
        <f t="shared" si="1034"/>
        <v>0</v>
      </c>
      <c r="K8269">
        <f>J8269*Weighting!$W$13</f>
        <v>0</v>
      </c>
      <c r="M8269" s="14"/>
    </row>
    <row r="8270" spans="1:25" x14ac:dyDescent="0.25">
      <c r="A8270" s="32">
        <f>IF(Weighting!$P$14&gt;0,B8270,"")</f>
        <v>1.369</v>
      </c>
      <c r="B8270">
        <f>Weighting!$C$14</f>
        <v>1.369</v>
      </c>
      <c r="C8270">
        <f>Weighting!$F$14</f>
        <v>0</v>
      </c>
      <c r="D8270" t="b">
        <f>IF(C8270=1,'Data Transformation'!$G$3+0.5*'Data Transformation'!$W$25,IF(C8271=1,D8271-'Data Transformation'!$W$25,FALSE))</f>
        <v>0</v>
      </c>
      <c r="E8270" t="str">
        <f t="array" ref="E8270">IF(ISLOGICAL(D8270),"",FREQUENCY(IF('Data Transformation'!$B$425:$B$8425='Bin Analysis'!$B8259,'Data Transformation'!$G$425:$G$8425),D8270))</f>
        <v/>
      </c>
      <c r="F8270" t="str">
        <f t="shared" si="1032"/>
        <v/>
      </c>
      <c r="G8270">
        <f>Weighting!$H$14</f>
        <v>0</v>
      </c>
      <c r="H8270">
        <f t="array" ref="H8270">FREQUENCY(IF('Data Transformation'!$B$4:$B$8425=B8259,'Data Transformation'!$G$4:$G$8425),'Bin Analysis'!$B8270)</f>
        <v>2073</v>
      </c>
      <c r="I8270">
        <f t="shared" si="1033"/>
        <v>0</v>
      </c>
      <c r="J8270">
        <f t="shared" si="1034"/>
        <v>0</v>
      </c>
      <c r="K8270">
        <f>J8270*Weighting!$W$14</f>
        <v>0</v>
      </c>
      <c r="M8270" s="14"/>
    </row>
    <row r="8271" spans="1:25" x14ac:dyDescent="0.25">
      <c r="A8271" s="32">
        <f>IF(Weighting!$P$15&gt;0,B8271,"")</f>
        <v>1.5000009999999999</v>
      </c>
      <c r="B8271">
        <f>Weighting!$C$15</f>
        <v>1.5000009999999999</v>
      </c>
      <c r="C8271">
        <f>Weighting!$F$15</f>
        <v>0</v>
      </c>
      <c r="D8271" t="b">
        <f>IF(C8271=1,'Data Transformation'!$G$3+0.5*'Data Transformation'!$W$25,IF(C8272=1,D8272-'Data Transformation'!$W$25,FALSE))</f>
        <v>0</v>
      </c>
      <c r="E8271" t="str">
        <f t="array" ref="E8271">IF(ISLOGICAL(D8271),"",FREQUENCY(IF('Data Transformation'!$B$425:$B$8425='Bin Analysis'!$B8259,'Data Transformation'!$G$425:$G$8425),D8271))</f>
        <v/>
      </c>
      <c r="F8271" t="str">
        <f t="shared" si="1032"/>
        <v/>
      </c>
      <c r="G8271">
        <f>Weighting!$H$15</f>
        <v>0</v>
      </c>
      <c r="H8271">
        <f t="array" ref="H8271">FREQUENCY(IF('Data Transformation'!$B$4:$B$8425=B8259,'Data Transformation'!$G$4:$G$8425),'Bin Analysis'!$B8271)</f>
        <v>2073</v>
      </c>
      <c r="I8271">
        <f t="shared" si="1033"/>
        <v>0</v>
      </c>
      <c r="J8271">
        <f t="shared" si="1034"/>
        <v>0</v>
      </c>
      <c r="K8271">
        <f>J8271*Weighting!$W$15</f>
        <v>0</v>
      </c>
      <c r="M8271" s="14"/>
    </row>
    <row r="8272" spans="1:25" x14ac:dyDescent="0.25">
      <c r="A8272" s="32" t="str">
        <f>IF(Weighting!$P$16&gt;0,B8272,"")</f>
        <v/>
      </c>
      <c r="B8272">
        <f>Weighting!$C$16</f>
        <v>1.631</v>
      </c>
      <c r="C8272">
        <f>Weighting!$F$16</f>
        <v>0</v>
      </c>
      <c r="D8272" t="b">
        <f>IF(C8272=1,'Data Transformation'!$G$3+0.5*'Data Transformation'!$W$25,IF(C8273=1,D8273-'Data Transformation'!$W$25,FALSE))</f>
        <v>0</v>
      </c>
      <c r="E8272" t="str">
        <f t="array" ref="E8272">IF(ISLOGICAL(D8272),"",FREQUENCY(IF('Data Transformation'!$B$425:$B$8425='Bin Analysis'!$B8259,'Data Transformation'!$G$425:$G$8425),D8272))</f>
        <v/>
      </c>
      <c r="F8272" t="str">
        <f t="shared" si="1032"/>
        <v/>
      </c>
      <c r="G8272">
        <f>Weighting!$H$16</f>
        <v>0</v>
      </c>
      <c r="H8272">
        <f t="array" ref="H8272">FREQUENCY(IF('Data Transformation'!$B$4:$B$8425=B8259,'Data Transformation'!$G$4:$G$8425),'Bin Analysis'!$B8272)</f>
        <v>2073</v>
      </c>
      <c r="I8272">
        <f t="shared" si="1033"/>
        <v>0</v>
      </c>
      <c r="J8272">
        <f t="shared" si="1034"/>
        <v>0</v>
      </c>
      <c r="K8272">
        <f>J8272*Weighting!$W$16</f>
        <v>0</v>
      </c>
      <c r="M8272" s="14"/>
    </row>
    <row r="8273" spans="1:25" x14ac:dyDescent="0.25">
      <c r="A8273" s="32" t="str">
        <f>IF(Weighting!$P$17&gt;0,B8273,"")</f>
        <v/>
      </c>
      <c r="B8273">
        <f>Weighting!$C$17</f>
        <v>1.762</v>
      </c>
      <c r="C8273">
        <f>Weighting!$F$17</f>
        <v>0</v>
      </c>
      <c r="D8273" t="b">
        <f>IF(C8273=1,'Data Transformation'!$G$3+0.5*'Data Transformation'!$W$25,IF(C8274=1,D8274-'Data Transformation'!$W$25,FALSE))</f>
        <v>0</v>
      </c>
      <c r="E8273" t="str">
        <f t="array" ref="E8273">IF(ISLOGICAL(D8273),"",FREQUENCY(IF('Data Transformation'!$B$425:$B$8425='Bin Analysis'!$B8259,'Data Transformation'!$G$425:$G$8425),D8273))</f>
        <v/>
      </c>
      <c r="F8273" t="str">
        <f t="shared" si="1032"/>
        <v/>
      </c>
      <c r="G8273">
        <f>Weighting!$H$17</f>
        <v>0</v>
      </c>
      <c r="H8273">
        <f t="array" ref="H8273">FREQUENCY(IF('Data Transformation'!$B$4:$B$8425=B8259,'Data Transformation'!$G$4:$G$8425),'Bin Analysis'!$B8273)</f>
        <v>2073</v>
      </c>
      <c r="I8273">
        <f t="shared" si="1033"/>
        <v>0</v>
      </c>
      <c r="J8273">
        <f t="shared" si="1034"/>
        <v>0</v>
      </c>
      <c r="K8273">
        <f>J8273*Weighting!$W$17</f>
        <v>0</v>
      </c>
      <c r="M8273" s="14"/>
    </row>
    <row r="8274" spans="1:25" x14ac:dyDescent="0.25">
      <c r="A8274" s="32" t="str">
        <f>IF(Weighting!$P$18&gt;0,B8274,"")</f>
        <v/>
      </c>
      <c r="B8274">
        <f>Weighting!$C$18</f>
        <v>1.893</v>
      </c>
      <c r="C8274">
        <f>Weighting!$F$18</f>
        <v>0</v>
      </c>
      <c r="D8274" t="b">
        <f>IF(C8274=1,'Data Transformation'!$G$3+0.5*'Data Transformation'!$W$25,IF(C8275=1,D8275-'Data Transformation'!$W$25,FALSE))</f>
        <v>0</v>
      </c>
      <c r="E8274" t="str">
        <f t="array" ref="E8274">IF(ISLOGICAL(D8274),"",FREQUENCY(IF('Data Transformation'!$B$425:$B$8425='Bin Analysis'!$B8259,'Data Transformation'!$G$425:$G$8425),D8274))</f>
        <v/>
      </c>
      <c r="F8274" t="str">
        <f t="shared" si="1032"/>
        <v/>
      </c>
      <c r="G8274">
        <f>Weighting!$H$18</f>
        <v>0</v>
      </c>
      <c r="H8274">
        <f t="array" ref="H8274">FREQUENCY(IF('Data Transformation'!$B$4:$B$8425=B8259,'Data Transformation'!$G$4:$G$8425),'Bin Analysis'!$B8274)</f>
        <v>2073</v>
      </c>
      <c r="I8274">
        <f t="shared" si="1033"/>
        <v>0</v>
      </c>
      <c r="J8274">
        <f t="shared" si="1034"/>
        <v>0</v>
      </c>
      <c r="K8274">
        <f>J8274*Weighting!$W$18</f>
        <v>0</v>
      </c>
      <c r="M8274" s="14"/>
    </row>
    <row r="8275" spans="1:25" x14ac:dyDescent="0.25">
      <c r="A8275" s="32" t="str">
        <f>IF(Weighting!$P$19&gt;0,B8275,"")</f>
        <v/>
      </c>
      <c r="B8275">
        <f>Weighting!$C$19</f>
        <v>2.024</v>
      </c>
      <c r="C8275">
        <f>Weighting!$F$19</f>
        <v>0</v>
      </c>
      <c r="D8275" t="b">
        <f>IF(C8275=1,'Data Transformation'!$G$3+0.5*'Data Transformation'!$W$25,IF(C8276=1,D8276-'Data Transformation'!$W$25,FALSE))</f>
        <v>0</v>
      </c>
      <c r="E8275" t="str">
        <f t="array" ref="E8275">IF(ISLOGICAL(D8275),"",FREQUENCY(IF('Data Transformation'!$B$425:$B$8425='Bin Analysis'!$B8259,'Data Transformation'!$G$425:$G$8425),D8275))</f>
        <v/>
      </c>
      <c r="F8275" t="str">
        <f t="shared" si="1032"/>
        <v/>
      </c>
      <c r="G8275">
        <f>Weighting!$H$19</f>
        <v>0</v>
      </c>
      <c r="H8275">
        <f t="array" ref="H8275">FREQUENCY(IF('Data Transformation'!$B$4:$B$8425=B8259,'Data Transformation'!$G$4:$G$8425),'Bin Analysis'!$B8275)</f>
        <v>2073</v>
      </c>
      <c r="I8275">
        <f t="shared" si="1033"/>
        <v>0</v>
      </c>
      <c r="J8275">
        <f t="shared" si="1034"/>
        <v>0</v>
      </c>
      <c r="K8275">
        <f>J8275*Weighting!$W$19</f>
        <v>0</v>
      </c>
      <c r="M8275" s="14"/>
    </row>
    <row r="8276" spans="1:25" x14ac:dyDescent="0.25">
      <c r="A8276" s="32" t="str">
        <f>IF(Weighting!$P$20&gt;0,B8276,"")</f>
        <v/>
      </c>
      <c r="B8276">
        <f>Weighting!$C$20</f>
        <v>2.1550000000000002</v>
      </c>
      <c r="C8276">
        <f>Weighting!$F$20</f>
        <v>0</v>
      </c>
      <c r="D8276" t="b">
        <f>IF(C8276=1,'Data Transformation'!$G$3+0.5*'Data Transformation'!$W$25,IF(C8277=1,D8277-'Data Transformation'!$W$25,FALSE))</f>
        <v>0</v>
      </c>
      <c r="E8276" t="str">
        <f t="array" ref="E8276">IF(ISLOGICAL(D8276),"",FREQUENCY(IF('Data Transformation'!$B$425:$B$8425='Bin Analysis'!$B8259,'Data Transformation'!$G$425:$G$8425),D8276))</f>
        <v/>
      </c>
      <c r="F8276" t="str">
        <f t="shared" si="1032"/>
        <v/>
      </c>
      <c r="G8276">
        <f>Weighting!$H$20</f>
        <v>0</v>
      </c>
      <c r="H8276">
        <f t="array" ref="H8276">FREQUENCY(IF('Data Transformation'!$B$4:$B$8425=B8259,'Data Transformation'!$G$4:$G$8425),'Bin Analysis'!$B8276)</f>
        <v>2073</v>
      </c>
      <c r="I8276">
        <f t="shared" si="1033"/>
        <v>0</v>
      </c>
      <c r="J8276">
        <f t="shared" si="1034"/>
        <v>0</v>
      </c>
      <c r="K8276">
        <f>J8276*Weighting!$W$20</f>
        <v>0</v>
      </c>
      <c r="M8276" s="14"/>
    </row>
    <row r="8277" spans="1:25" x14ac:dyDescent="0.25">
      <c r="A8277" s="32" t="str">
        <f>IF(Weighting!$P$21&gt;0,B8277,"")</f>
        <v/>
      </c>
      <c r="B8277">
        <f>Weighting!$C$21</f>
        <v>2.2860000000000005</v>
      </c>
      <c r="C8277">
        <f>Weighting!$F$21</f>
        <v>0</v>
      </c>
      <c r="D8277" t="b">
        <f>IF(C8277=1,'Data Transformation'!$G$3+0.5*'Data Transformation'!$W$25,IF(C8278=1,D8278-'Data Transformation'!$W$25,FALSE))</f>
        <v>0</v>
      </c>
      <c r="E8277" t="str">
        <f t="array" ref="E8277">IF(ISLOGICAL(D8277),"",FREQUENCY(IF('Data Transformation'!$B$425:$B$8425='Bin Analysis'!$B8259,'Data Transformation'!$G$425:$G$8425),D8277))</f>
        <v/>
      </c>
      <c r="F8277" t="str">
        <f t="shared" si="1032"/>
        <v/>
      </c>
      <c r="G8277">
        <f>Weighting!$H$21</f>
        <v>0</v>
      </c>
      <c r="H8277">
        <f t="array" ref="H8277">FREQUENCY(IF('Data Transformation'!$B$4:$B$8425=B8259,'Data Transformation'!$G$4:$G$8425),'Bin Analysis'!$B8277)</f>
        <v>2073</v>
      </c>
      <c r="I8277">
        <f t="shared" si="1033"/>
        <v>0</v>
      </c>
      <c r="J8277">
        <f t="shared" si="1034"/>
        <v>0</v>
      </c>
      <c r="K8277">
        <f>J8277*Weighting!$W$21</f>
        <v>0</v>
      </c>
      <c r="M8277" s="14"/>
    </row>
    <row r="8278" spans="1:25" x14ac:dyDescent="0.25">
      <c r="A8278" s="32" t="str">
        <f>IF(Weighting!$P$22&gt;0,B8278,"")</f>
        <v/>
      </c>
      <c r="B8278">
        <f>Weighting!$C$22</f>
        <v>2.4170000000000007</v>
      </c>
      <c r="C8278">
        <f>Weighting!$F$22</f>
        <v>0</v>
      </c>
      <c r="D8278" t="b">
        <f>IF(C8278=1,'Data Transformation'!$G$3+0.5*'Data Transformation'!$W$25,IF(C8279=1,D8279-'Data Transformation'!$W$25,FALSE))</f>
        <v>0</v>
      </c>
      <c r="E8278" t="str">
        <f t="array" ref="E8278">IF(ISLOGICAL(D8278),"",FREQUENCY(IF('Data Transformation'!$B$425:$B$8425='Bin Analysis'!$B8259,'Data Transformation'!$G$425:$G$8425),D8278))</f>
        <v/>
      </c>
      <c r="F8278" t="str">
        <f t="shared" si="1032"/>
        <v/>
      </c>
      <c r="G8278">
        <f>Weighting!$H$22</f>
        <v>0</v>
      </c>
      <c r="H8278">
        <f t="array" ref="H8278">FREQUENCY(IF('Data Transformation'!$B$4:$B$8425=B8259,'Data Transformation'!$G$4:$G$8425),'Bin Analysis'!$B8278)</f>
        <v>2073</v>
      </c>
      <c r="I8278">
        <f t="shared" si="1033"/>
        <v>0</v>
      </c>
      <c r="J8278">
        <f t="shared" si="1034"/>
        <v>0</v>
      </c>
      <c r="K8278">
        <f>J8278*Weighting!$W$22</f>
        <v>0</v>
      </c>
      <c r="M8278" s="14"/>
    </row>
    <row r="8279" spans="1:25" x14ac:dyDescent="0.25">
      <c r="A8279" s="32" t="str">
        <f>IF(Weighting!$P$23&gt;0,B8279,"")</f>
        <v/>
      </c>
      <c r="B8279">
        <f>Weighting!$C$23</f>
        <v>2.5480000000000009</v>
      </c>
      <c r="C8279">
        <f>Weighting!$F$23</f>
        <v>0</v>
      </c>
      <c r="D8279" t="b">
        <f>IF(C8279=1,'Data Transformation'!$G$3+0.5*'Data Transformation'!$W$25,IF(C8280=1,D8280-'Data Transformation'!$W$25,FALSE))</f>
        <v>0</v>
      </c>
      <c r="E8279" t="str">
        <f t="array" ref="E8279">IF(ISLOGICAL(D8279),"",FREQUENCY(IF('Data Transformation'!$B$425:$B$8425='Bin Analysis'!$B8259,'Data Transformation'!$G$425:$G$8425),D8279))</f>
        <v/>
      </c>
      <c r="F8279" t="str">
        <f t="shared" si="1032"/>
        <v/>
      </c>
      <c r="G8279">
        <f>Weighting!$H$23</f>
        <v>0</v>
      </c>
      <c r="H8279">
        <f t="array" ref="H8279">FREQUENCY(IF('Data Transformation'!$B$4:$B$8425=B8259,'Data Transformation'!$G$4:$G$8425),'Bin Analysis'!$B8279)</f>
        <v>2073</v>
      </c>
      <c r="I8279">
        <f t="shared" si="1033"/>
        <v>0</v>
      </c>
      <c r="J8279">
        <f t="shared" si="1034"/>
        <v>0</v>
      </c>
      <c r="K8279">
        <f>J8279*Weighting!$W$23</f>
        <v>0</v>
      </c>
      <c r="M8279" s="14"/>
    </row>
    <row r="8280" spans="1:25" x14ac:dyDescent="0.25">
      <c r="A8280" s="32" t="str">
        <f>IF(Weighting!$P$24&gt;0,B8280,"")</f>
        <v/>
      </c>
      <c r="B8280">
        <f>Weighting!$C$24</f>
        <v>2.6790000000000012</v>
      </c>
      <c r="C8280">
        <f>Weighting!$F$24</f>
        <v>0</v>
      </c>
      <c r="D8280" t="b">
        <f>IF(C8280=1,'Data Transformation'!$G$3+0.5*'Data Transformation'!$W$25,IF(C8281=1,D8281-'Data Transformation'!$W$25,FALSE))</f>
        <v>0</v>
      </c>
      <c r="E8280" t="str">
        <f t="array" ref="E8280">IF(ISLOGICAL(D8280),"",FREQUENCY(IF('Data Transformation'!$B$425:$B$8425='Bin Analysis'!$B8259,'Data Transformation'!$G$425:$G$8425),D8280))</f>
        <v/>
      </c>
      <c r="F8280" t="str">
        <f t="shared" si="1032"/>
        <v/>
      </c>
      <c r="G8280">
        <f>Weighting!$H$24</f>
        <v>0</v>
      </c>
      <c r="H8280">
        <f t="array" ref="H8280">FREQUENCY(IF('Data Transformation'!$B$4:$B$8425=B8259,'Data Transformation'!$G$4:$G$8425),'Bin Analysis'!$B8280)</f>
        <v>2073</v>
      </c>
      <c r="I8280">
        <f t="shared" si="1033"/>
        <v>0</v>
      </c>
      <c r="J8280">
        <f t="shared" si="1034"/>
        <v>0</v>
      </c>
      <c r="K8280">
        <f>J8280*Weighting!$W$24</f>
        <v>0</v>
      </c>
      <c r="M8280" s="14"/>
    </row>
    <row r="8281" spans="1:25" x14ac:dyDescent="0.25">
      <c r="A8281" s="32" t="str">
        <f>IF(Weighting!$P$25&gt;0,B8281,"")</f>
        <v/>
      </c>
      <c r="B8281">
        <f>Weighting!$C$25</f>
        <v>2.8100000000000014</v>
      </c>
      <c r="C8281">
        <f>Weighting!$F$25</f>
        <v>0</v>
      </c>
      <c r="D8281" t="b">
        <f>IF(C8281=1,'Data Transformation'!$G$3+0.5*'Data Transformation'!$W$25,IF(C8282=1,D8282-'Data Transformation'!$W$25,FALSE))</f>
        <v>0</v>
      </c>
      <c r="E8281" t="str">
        <f t="array" ref="E8281">IF(ISLOGICAL(D8281),"",FREQUENCY(IF('Data Transformation'!$B$425:$B$8425='Bin Analysis'!$B8259,'Data Transformation'!$G$425:$G$8425),D8281))</f>
        <v/>
      </c>
      <c r="F8281" t="str">
        <f t="shared" si="1032"/>
        <v/>
      </c>
      <c r="G8281">
        <f>Weighting!$H$25</f>
        <v>0</v>
      </c>
      <c r="H8281">
        <f t="array" ref="H8281">FREQUENCY(IF('Data Transformation'!$B$4:$B$8425=B8259,'Data Transformation'!$G$4:$G$8425),'Bin Analysis'!$B8281)</f>
        <v>2073</v>
      </c>
      <c r="I8281">
        <f t="shared" si="1033"/>
        <v>0</v>
      </c>
      <c r="J8281">
        <f t="shared" si="1034"/>
        <v>0</v>
      </c>
      <c r="K8281">
        <f>J8281*Weighting!$W$25</f>
        <v>0</v>
      </c>
      <c r="M8281" s="14"/>
    </row>
    <row r="8282" spans="1:25" x14ac:dyDescent="0.25">
      <c r="N8282" s="55"/>
      <c r="O8282"/>
      <c r="P8282"/>
      <c r="Q8282"/>
      <c r="R8282"/>
    </row>
    <row r="8283" spans="1:25" ht="23.25" x14ac:dyDescent="0.35">
      <c r="A8283" s="21" t="s">
        <v>0</v>
      </c>
      <c r="B8283" s="21" t="str">
        <f>IFERROR(VLOOKUP(C8283,'Data Transformation'!$L$6:$M$426,2,FALSE),"")</f>
        <v/>
      </c>
      <c r="C8283" s="21">
        <f>C8259+1</f>
        <v>345</v>
      </c>
      <c r="D8283" s="21"/>
      <c r="E8283" s="21"/>
      <c r="F8283" s="21"/>
      <c r="G8283" s="21"/>
      <c r="H8283" s="22"/>
      <c r="I8283" s="22"/>
      <c r="J8283" s="22"/>
      <c r="K8283" s="21"/>
      <c r="L8283" s="21" t="str">
        <f>B8283</f>
        <v/>
      </c>
      <c r="M8283" s="23" t="e">
        <f>INDEX('Data Transformation'!$O$4:$O$424,MATCH($B8283,'Data Transformation'!$M$4:$M$424,0),MATCH($M$2,'Data Transformation'!$O$3,0))</f>
        <v>#N/A</v>
      </c>
      <c r="N8283" s="27" t="e">
        <f>IF('Input and Summary Results'!$J$16="minimum",'Bin Analysis'!X8284/(M8283-1),'Bin Analysis'!Y8283/('Bin Analysis'!M8283-1))</f>
        <v>#N/A</v>
      </c>
      <c r="O8283" s="27" t="e">
        <f>IF(M8283=FALSE,NA(),(VLOOKUP(1,C8286:K8305,4,FALSE))/(M8283-1))</f>
        <v>#N/A</v>
      </c>
      <c r="P8283" s="27" t="e">
        <f>IF(M8283=FALSE,NA(),SUM(J8286:J8305)/Weighting!$S$5)</f>
        <v>#N/A</v>
      </c>
      <c r="Q8283" s="27" t="e">
        <f>IF(M8283=FALSE,NA(),SUM(K8286:K8305)/Weighting!$S$6)</f>
        <v>#N/A</v>
      </c>
      <c r="R8283" s="27" t="e">
        <f>IF(M8283=FALSE,NA(),(VLOOKUP(1,G8286:K8305,3,FALSE))/(M8283-1))</f>
        <v>#N/A</v>
      </c>
      <c r="S8283" s="22" t="e">
        <f>IF(M8283=FALSE,NA(),IF(SUM(J8286:J8305)=2,"yes","no"))</f>
        <v>#N/A</v>
      </c>
      <c r="X8283" s="2" cm="2">
        <f t="array" ref="X8283:X8284">FREQUENCY(IF('Data Transformation'!$B$425:$B$6424='Bin Analysis'!L8283,'Data Transformation'!$G$425:$G$6424),'Data Transformation'!$U$11)</f>
        <v>0</v>
      </c>
      <c r="Y8283" s="2" cm="2">
        <f t="array" ref="Y8283:Y8284">FREQUENCY(IF('Data Transformation'!$B$425:$B$6424='Bin Analysis'!L8283,'Data Transformation'!$G$425:$G$6424),'Data Transformation'!$U$12)</f>
        <v>0</v>
      </c>
    </row>
    <row r="8284" spans="1:25" x14ac:dyDescent="0.25">
      <c r="A8284" s="14" t="s">
        <v>67</v>
      </c>
      <c r="B8284" t="s">
        <v>47</v>
      </c>
      <c r="C8284" t="s">
        <v>5</v>
      </c>
      <c r="D8284" t="s">
        <v>100</v>
      </c>
      <c r="E8284" t="s">
        <v>101</v>
      </c>
      <c r="F8284" t="s">
        <v>102</v>
      </c>
      <c r="G8284" t="s">
        <v>70</v>
      </c>
      <c r="H8284" t="s">
        <v>31</v>
      </c>
      <c r="I8284" t="s">
        <v>32</v>
      </c>
      <c r="J8284" t="s">
        <v>46</v>
      </c>
      <c r="K8284" s="14" t="s">
        <v>45</v>
      </c>
      <c r="M8284" s="14"/>
      <c r="X8284" s="2">
        <v>0</v>
      </c>
      <c r="Y8284" s="2">
        <v>0</v>
      </c>
    </row>
    <row r="8285" spans="1:25" x14ac:dyDescent="0.25">
      <c r="A8285" s="32"/>
      <c r="D8285" t="b">
        <f>IF(C8285=1,'Data Transformation'!$G$3+0.5*'Data Transformation'!$W$25,IF(C8286=1,D8286-'Data Transformation'!$W$25,FALSE))</f>
        <v>0</v>
      </c>
      <c r="E8285" t="str">
        <f t="array" ref="E8285">IF(ISLOGICAL(D8285),"",FREQUENCY(IF('Data Transformation'!$B$425:$B$8425='Bin Analysis'!$B8283,'Data Transformation'!$G$425:$G$8425),D8285))</f>
        <v/>
      </c>
      <c r="F8285" t="str">
        <f>IF(ISLOGICAL(D8285),"",E8285-E8284)</f>
        <v/>
      </c>
      <c r="M8285" s="14"/>
    </row>
    <row r="8286" spans="1:25" x14ac:dyDescent="0.25">
      <c r="A8286" s="32">
        <f>IF(Weighting!$P$6&gt;0,B8286,"")</f>
        <v>0.32100000000000001</v>
      </c>
      <c r="B8286">
        <f>Weighting!$C$6</f>
        <v>0.32100000000000001</v>
      </c>
      <c r="C8286">
        <f>Weighting!$F$6</f>
        <v>0</v>
      </c>
      <c r="D8286" t="b">
        <f>IF(C8286=1,'Data Transformation'!$G$3+0.5*'Data Transformation'!$W$25,IF(C8287=1,D8287-'Data Transformation'!$W$25,FALSE))</f>
        <v>0</v>
      </c>
      <c r="E8286" t="str">
        <f t="array" ref="E8286">IF(ISLOGICAL(D8286),"",FREQUENCY(IF('Data Transformation'!$B$425:$B$8425='Bin Analysis'!$B8283,'Data Transformation'!$G$425:$G$8425),D8286))</f>
        <v/>
      </c>
      <c r="F8286" t="str">
        <f>IF(ISLOGICAL(D8286),"",E8286-E8285)</f>
        <v/>
      </c>
      <c r="G8286">
        <f>Weighting!$H$6</f>
        <v>1</v>
      </c>
      <c r="H8286">
        <f t="array" ref="H8286">FREQUENCY(IF('Data Transformation'!$B$4:$B$8425=B8283,'Data Transformation'!$G$4:$G$8425),'Bin Analysis'!$B8286)</f>
        <v>2073</v>
      </c>
      <c r="I8286">
        <f>H8286-H8285</f>
        <v>2073</v>
      </c>
      <c r="J8286">
        <f>IF(I8286=0,0,1)</f>
        <v>1</v>
      </c>
      <c r="K8286">
        <f>J8286*Weighting!$W$6</f>
        <v>1</v>
      </c>
      <c r="M8286" s="14"/>
    </row>
    <row r="8287" spans="1:25" x14ac:dyDescent="0.25">
      <c r="A8287" s="32">
        <f>IF(Weighting!$P$7&gt;0,B8287,"")</f>
        <v>0.45200000000000001</v>
      </c>
      <c r="B8287">
        <f>Weighting!$C$7</f>
        <v>0.45200000000000001</v>
      </c>
      <c r="C8287">
        <f>Weighting!$F$7</f>
        <v>0</v>
      </c>
      <c r="D8287" t="b">
        <f>IF(C8287=1,'Data Transformation'!$G$3+0.5*'Data Transformation'!$W$25,IF(C8288=1,D8288-'Data Transformation'!$W$25,FALSE))</f>
        <v>0</v>
      </c>
      <c r="E8287" t="str">
        <f t="array" ref="E8287">IF(ISLOGICAL(D8287),"",FREQUENCY(IF('Data Transformation'!$B$425:$B$8425='Bin Analysis'!$B8283,'Data Transformation'!$G$425:$G$8425),D8287))</f>
        <v/>
      </c>
      <c r="F8287" t="str">
        <f t="shared" ref="F8287:F8305" si="1035">IF(ISLOGICAL(D8287),"",E8287-E8286)</f>
        <v/>
      </c>
      <c r="G8287">
        <f>Weighting!$H$7</f>
        <v>0</v>
      </c>
      <c r="H8287">
        <f t="array" ref="H8287">FREQUENCY(IF('Data Transformation'!$B$4:$B$8425=B8283,'Data Transformation'!$G$4:$G$8425),'Bin Analysis'!$B8287)</f>
        <v>2073</v>
      </c>
      <c r="I8287">
        <f t="shared" ref="I8287:I8305" si="1036">H8287-H8286</f>
        <v>0</v>
      </c>
      <c r="J8287">
        <f>IF(I8287=0,0,1)</f>
        <v>0</v>
      </c>
      <c r="K8287">
        <f>J8287*Weighting!$W$7</f>
        <v>0</v>
      </c>
      <c r="M8287" s="14"/>
    </row>
    <row r="8288" spans="1:25" x14ac:dyDescent="0.25">
      <c r="A8288" s="32">
        <f>IF(Weighting!$P$8&gt;0,B8288,"")</f>
        <v>0.58299999999999996</v>
      </c>
      <c r="B8288">
        <f>Weighting!$C$8</f>
        <v>0.58299999999999996</v>
      </c>
      <c r="C8288">
        <f>Weighting!$F$8</f>
        <v>0</v>
      </c>
      <c r="D8288" t="b">
        <f>IF(C8288=1,'Data Transformation'!$G$3+0.5*'Data Transformation'!$W$25,IF(C8289=1,D8289-'Data Transformation'!$W$25,FALSE))</f>
        <v>0</v>
      </c>
      <c r="E8288" t="str">
        <f t="array" ref="E8288">IF(ISLOGICAL(D8288),"",FREQUENCY(IF('Data Transformation'!$B$425:$B$8425='Bin Analysis'!$B8283,'Data Transformation'!$G$425:$G$8425),D8288))</f>
        <v/>
      </c>
      <c r="F8288" t="str">
        <f t="shared" si="1035"/>
        <v/>
      </c>
      <c r="G8288">
        <f>Weighting!$H$8</f>
        <v>0</v>
      </c>
      <c r="H8288">
        <f t="array" ref="H8288">FREQUENCY(IF('Data Transformation'!$B$4:$B$8425=B8283,'Data Transformation'!$G$4:$G$8425),'Bin Analysis'!$B8288)</f>
        <v>2073</v>
      </c>
      <c r="I8288">
        <f t="shared" si="1036"/>
        <v>0</v>
      </c>
      <c r="J8288">
        <f t="shared" ref="J8288:J8305" si="1037">IF(I8288=0,0,1)</f>
        <v>0</v>
      </c>
      <c r="K8288">
        <f>J8288*Weighting!$W$8</f>
        <v>0</v>
      </c>
      <c r="M8288" s="14"/>
    </row>
    <row r="8289" spans="1:13" x14ac:dyDescent="0.25">
      <c r="A8289" s="32">
        <f>IF(Weighting!$P$9&gt;0,B8289,"")</f>
        <v>0.71399999999999997</v>
      </c>
      <c r="B8289" s="50">
        <f>Weighting!$C$9</f>
        <v>0.71399999999999997</v>
      </c>
      <c r="C8289">
        <f>Weighting!$F$9</f>
        <v>0</v>
      </c>
      <c r="D8289" t="b">
        <f>IF(C8289=1,'Data Transformation'!$G$3+0.5*'Data Transformation'!$W$25,IF(C8290=1,D8290-'Data Transformation'!$W$25,FALSE))</f>
        <v>0</v>
      </c>
      <c r="E8289" t="str">
        <f t="array" ref="E8289">IF(ISLOGICAL(D8289),"",FREQUENCY(IF('Data Transformation'!$B$425:$B$8425='Bin Analysis'!$B8283,'Data Transformation'!$G$425:$G$8425),D8289))</f>
        <v/>
      </c>
      <c r="F8289" t="str">
        <f t="shared" si="1035"/>
        <v/>
      </c>
      <c r="G8289">
        <f>Weighting!$H$9</f>
        <v>0</v>
      </c>
      <c r="H8289">
        <f t="array" ref="H8289">FREQUENCY(IF('Data Transformation'!$B$4:$B$8425=B8283,'Data Transformation'!$G$4:$G$8425),'Bin Analysis'!$B8289)</f>
        <v>2073</v>
      </c>
      <c r="I8289">
        <f t="shared" si="1036"/>
        <v>0</v>
      </c>
      <c r="J8289">
        <f t="shared" si="1037"/>
        <v>0</v>
      </c>
      <c r="K8289">
        <f>J8289*Weighting!$W$9</f>
        <v>0</v>
      </c>
      <c r="M8289" s="14"/>
    </row>
    <row r="8290" spans="1:13" x14ac:dyDescent="0.25">
      <c r="A8290" s="32">
        <f>IF(Weighting!$P$10&gt;0,B8290,"")</f>
        <v>0.84499999999999997</v>
      </c>
      <c r="B8290">
        <f>Weighting!$C$10</f>
        <v>0.84499999999999997</v>
      </c>
      <c r="C8290">
        <f>Weighting!$F$10</f>
        <v>0</v>
      </c>
      <c r="D8290" t="b">
        <f>IF(C8290=1,'Data Transformation'!$G$3+0.5*'Data Transformation'!$W$25,IF(C8291=1,D8291-'Data Transformation'!$W$25,FALSE))</f>
        <v>0</v>
      </c>
      <c r="E8290" t="str">
        <f t="array" ref="E8290">IF(ISLOGICAL(D8290),"",FREQUENCY(IF('Data Transformation'!$B$425:$B$8425='Bin Analysis'!$B8283,'Data Transformation'!$G$425:$G$8425),D8290))</f>
        <v/>
      </c>
      <c r="F8290" t="str">
        <f t="shared" si="1035"/>
        <v/>
      </c>
      <c r="G8290">
        <f>Weighting!$H$10</f>
        <v>0</v>
      </c>
      <c r="H8290">
        <f t="array" ref="H8290">FREQUENCY(IF('Data Transformation'!$B$4:$B$8425=B8283,'Data Transformation'!$G$4:$G$8425),'Bin Analysis'!$B8290)</f>
        <v>2073</v>
      </c>
      <c r="I8290">
        <f t="shared" si="1036"/>
        <v>0</v>
      </c>
      <c r="J8290">
        <f t="shared" si="1037"/>
        <v>0</v>
      </c>
      <c r="K8290">
        <f>J8290*Weighting!$W$10</f>
        <v>0</v>
      </c>
      <c r="M8290" s="14"/>
    </row>
    <row r="8291" spans="1:13" x14ac:dyDescent="0.25">
      <c r="A8291" s="32">
        <f>IF(Weighting!$P$11&gt;0,B8291,"")</f>
        <v>0.97599999999999998</v>
      </c>
      <c r="B8291">
        <f>Weighting!$C$11</f>
        <v>0.97599999999999998</v>
      </c>
      <c r="C8291">
        <f>Weighting!$F$11</f>
        <v>0</v>
      </c>
      <c r="D8291">
        <f>IF(C8291=1,'Data Transformation'!$G$3+0.5*'Data Transformation'!$W$25,IF(C8292=1,D8292-'Data Transformation'!$W$25,FALSE))</f>
        <v>0.86899999999999999</v>
      </c>
      <c r="E8291">
        <f t="array" ref="E8291">IF(ISLOGICAL(D8291),"",FREQUENCY(IF('Data Transformation'!$B$425:$B$8425='Bin Analysis'!$B8283,'Data Transformation'!$G$425:$G$8425),D8291))</f>
        <v>2001</v>
      </c>
      <c r="F8291" t="e">
        <f t="shared" si="1035"/>
        <v>#VALUE!</v>
      </c>
      <c r="G8291">
        <f>Weighting!$H$11</f>
        <v>0</v>
      </c>
      <c r="H8291">
        <f t="array" ref="H8291">FREQUENCY(IF('Data Transformation'!$B$4:$B$8425=B8283,'Data Transformation'!$G$4:$G$8425),'Bin Analysis'!$B8291)</f>
        <v>2073</v>
      </c>
      <c r="I8291">
        <f t="shared" si="1036"/>
        <v>0</v>
      </c>
      <c r="J8291">
        <f t="shared" si="1037"/>
        <v>0</v>
      </c>
      <c r="K8291">
        <f>J8291*Weighting!$W$11</f>
        <v>0</v>
      </c>
      <c r="M8291" s="14"/>
    </row>
    <row r="8292" spans="1:13" x14ac:dyDescent="0.25">
      <c r="A8292" s="32">
        <f>IF(Weighting!$P$12&gt;0,B8292,"")</f>
        <v>1.107</v>
      </c>
      <c r="B8292">
        <f>Weighting!$C$12</f>
        <v>1.107</v>
      </c>
      <c r="C8292">
        <f>Weighting!$F$12</f>
        <v>1</v>
      </c>
      <c r="D8292">
        <f>IF(C8292=1,'Data Transformation'!$G$3+0.5*'Data Transformation'!$W$25,IF(C8293=1,D8293-'Data Transformation'!$W$25,FALSE))</f>
        <v>1.131</v>
      </c>
      <c r="E8292">
        <f t="array" ref="E8292">IF(ISLOGICAL(D8292),"",FREQUENCY(IF('Data Transformation'!$B$425:$B$8425='Bin Analysis'!$B8283,'Data Transformation'!$G$425:$G$8425),D8292))</f>
        <v>2001</v>
      </c>
      <c r="F8292">
        <f t="shared" si="1035"/>
        <v>0</v>
      </c>
      <c r="G8292">
        <f>Weighting!$H$12</f>
        <v>0</v>
      </c>
      <c r="H8292">
        <f t="array" ref="H8292">FREQUENCY(IF('Data Transformation'!$B$4:$B$8425=B8283,'Data Transformation'!$G$4:$G$8425),'Bin Analysis'!$B8292)</f>
        <v>2073</v>
      </c>
      <c r="I8292">
        <f t="shared" si="1036"/>
        <v>0</v>
      </c>
      <c r="J8292">
        <f t="shared" si="1037"/>
        <v>0</v>
      </c>
      <c r="K8292">
        <f>J8292*Weighting!$W$12</f>
        <v>0</v>
      </c>
      <c r="M8292" s="14"/>
    </row>
    <row r="8293" spans="1:13" x14ac:dyDescent="0.25">
      <c r="A8293" s="32">
        <f>IF(Weighting!$P$13&gt;0,B8293,"")</f>
        <v>1.238</v>
      </c>
      <c r="B8293">
        <f>Weighting!$C$13</f>
        <v>1.238</v>
      </c>
      <c r="C8293">
        <f>Weighting!$F$13</f>
        <v>0</v>
      </c>
      <c r="D8293" t="b">
        <f>IF(C8293=1,'Data Transformation'!$G$3+0.5*'Data Transformation'!$W$25,IF(C8294=1,D8294-'Data Transformation'!$W$25,FALSE))</f>
        <v>0</v>
      </c>
      <c r="E8293" t="str">
        <f t="array" ref="E8293">IF(ISLOGICAL(D8293),"",FREQUENCY(IF('Data Transformation'!$B$425:$B$8425='Bin Analysis'!$B8283,'Data Transformation'!$G$425:$G$8425),D8293))</f>
        <v/>
      </c>
      <c r="F8293" t="str">
        <f t="shared" si="1035"/>
        <v/>
      </c>
      <c r="G8293">
        <f>Weighting!$H$13</f>
        <v>0</v>
      </c>
      <c r="H8293">
        <f t="array" ref="H8293">FREQUENCY(IF('Data Transformation'!$B$4:$B$8425=B8283,'Data Transformation'!$G$4:$G$8425),'Bin Analysis'!$B8293)</f>
        <v>2073</v>
      </c>
      <c r="I8293">
        <f t="shared" si="1036"/>
        <v>0</v>
      </c>
      <c r="J8293">
        <f t="shared" si="1037"/>
        <v>0</v>
      </c>
      <c r="K8293">
        <f>J8293*Weighting!$W$13</f>
        <v>0</v>
      </c>
      <c r="M8293" s="14"/>
    </row>
    <row r="8294" spans="1:13" x14ac:dyDescent="0.25">
      <c r="A8294" s="32">
        <f>IF(Weighting!$P$14&gt;0,B8294,"")</f>
        <v>1.369</v>
      </c>
      <c r="B8294">
        <f>Weighting!$C$14</f>
        <v>1.369</v>
      </c>
      <c r="C8294">
        <f>Weighting!$F$14</f>
        <v>0</v>
      </c>
      <c r="D8294" t="b">
        <f>IF(C8294=1,'Data Transformation'!$G$3+0.5*'Data Transformation'!$W$25,IF(C8295=1,D8295-'Data Transformation'!$W$25,FALSE))</f>
        <v>0</v>
      </c>
      <c r="E8294" t="str">
        <f t="array" ref="E8294">IF(ISLOGICAL(D8294),"",FREQUENCY(IF('Data Transformation'!$B$425:$B$8425='Bin Analysis'!$B8283,'Data Transformation'!$G$425:$G$8425),D8294))</f>
        <v/>
      </c>
      <c r="F8294" t="str">
        <f t="shared" si="1035"/>
        <v/>
      </c>
      <c r="G8294">
        <f>Weighting!$H$14</f>
        <v>0</v>
      </c>
      <c r="H8294">
        <f t="array" ref="H8294">FREQUENCY(IF('Data Transformation'!$B$4:$B$8425=B8283,'Data Transformation'!$G$4:$G$8425),'Bin Analysis'!$B8294)</f>
        <v>2073</v>
      </c>
      <c r="I8294">
        <f t="shared" si="1036"/>
        <v>0</v>
      </c>
      <c r="J8294">
        <f t="shared" si="1037"/>
        <v>0</v>
      </c>
      <c r="K8294">
        <f>J8294*Weighting!$W$14</f>
        <v>0</v>
      </c>
      <c r="M8294" s="14"/>
    </row>
    <row r="8295" spans="1:13" x14ac:dyDescent="0.25">
      <c r="A8295" s="32">
        <f>IF(Weighting!$P$15&gt;0,B8295,"")</f>
        <v>1.5000009999999999</v>
      </c>
      <c r="B8295">
        <f>Weighting!$C$15</f>
        <v>1.5000009999999999</v>
      </c>
      <c r="C8295">
        <f>Weighting!$F$15</f>
        <v>0</v>
      </c>
      <c r="D8295" t="b">
        <f>IF(C8295=1,'Data Transformation'!$G$3+0.5*'Data Transformation'!$W$25,IF(C8296=1,D8296-'Data Transformation'!$W$25,FALSE))</f>
        <v>0</v>
      </c>
      <c r="E8295" t="str">
        <f t="array" ref="E8295">IF(ISLOGICAL(D8295),"",FREQUENCY(IF('Data Transformation'!$B$425:$B$8425='Bin Analysis'!$B8283,'Data Transformation'!$G$425:$G$8425),D8295))</f>
        <v/>
      </c>
      <c r="F8295" t="str">
        <f t="shared" si="1035"/>
        <v/>
      </c>
      <c r="G8295">
        <f>Weighting!$H$15</f>
        <v>0</v>
      </c>
      <c r="H8295">
        <f t="array" ref="H8295">FREQUENCY(IF('Data Transformation'!$B$4:$B$8425=B8283,'Data Transformation'!$G$4:$G$8425),'Bin Analysis'!$B8295)</f>
        <v>2073</v>
      </c>
      <c r="I8295">
        <f t="shared" si="1036"/>
        <v>0</v>
      </c>
      <c r="J8295">
        <f t="shared" si="1037"/>
        <v>0</v>
      </c>
      <c r="K8295">
        <f>J8295*Weighting!$W$15</f>
        <v>0</v>
      </c>
      <c r="M8295" s="14"/>
    </row>
    <row r="8296" spans="1:13" x14ac:dyDescent="0.25">
      <c r="A8296" s="32" t="str">
        <f>IF(Weighting!$P$16&gt;0,B8296,"")</f>
        <v/>
      </c>
      <c r="B8296">
        <f>Weighting!$C$16</f>
        <v>1.631</v>
      </c>
      <c r="C8296">
        <f>Weighting!$F$16</f>
        <v>0</v>
      </c>
      <c r="D8296" t="b">
        <f>IF(C8296=1,'Data Transformation'!$G$3+0.5*'Data Transformation'!$W$25,IF(C8297=1,D8297-'Data Transformation'!$W$25,FALSE))</f>
        <v>0</v>
      </c>
      <c r="E8296" t="str">
        <f t="array" ref="E8296">IF(ISLOGICAL(D8296),"",FREQUENCY(IF('Data Transformation'!$B$425:$B$8425='Bin Analysis'!$B8283,'Data Transformation'!$G$425:$G$8425),D8296))</f>
        <v/>
      </c>
      <c r="F8296" t="str">
        <f t="shared" si="1035"/>
        <v/>
      </c>
      <c r="G8296">
        <f>Weighting!$H$16</f>
        <v>0</v>
      </c>
      <c r="H8296">
        <f t="array" ref="H8296">FREQUENCY(IF('Data Transformation'!$B$4:$B$8425=B8283,'Data Transformation'!$G$4:$G$8425),'Bin Analysis'!$B8296)</f>
        <v>2073</v>
      </c>
      <c r="I8296">
        <f t="shared" si="1036"/>
        <v>0</v>
      </c>
      <c r="J8296">
        <f t="shared" si="1037"/>
        <v>0</v>
      </c>
      <c r="K8296">
        <f>J8296*Weighting!$W$16</f>
        <v>0</v>
      </c>
      <c r="M8296" s="14"/>
    </row>
    <row r="8297" spans="1:13" x14ac:dyDescent="0.25">
      <c r="A8297" s="32" t="str">
        <f>IF(Weighting!$P$17&gt;0,B8297,"")</f>
        <v/>
      </c>
      <c r="B8297">
        <f>Weighting!$C$17</f>
        <v>1.762</v>
      </c>
      <c r="C8297">
        <f>Weighting!$F$17</f>
        <v>0</v>
      </c>
      <c r="D8297" t="b">
        <f>IF(C8297=1,'Data Transformation'!$G$3+0.5*'Data Transformation'!$W$25,IF(C8298=1,D8298-'Data Transformation'!$W$25,FALSE))</f>
        <v>0</v>
      </c>
      <c r="E8297" t="str">
        <f t="array" ref="E8297">IF(ISLOGICAL(D8297),"",FREQUENCY(IF('Data Transformation'!$B$425:$B$8425='Bin Analysis'!$B8283,'Data Transformation'!$G$425:$G$8425),D8297))</f>
        <v/>
      </c>
      <c r="F8297" t="str">
        <f t="shared" si="1035"/>
        <v/>
      </c>
      <c r="G8297">
        <f>Weighting!$H$17</f>
        <v>0</v>
      </c>
      <c r="H8297">
        <f t="array" ref="H8297">FREQUENCY(IF('Data Transformation'!$B$4:$B$8425=B8283,'Data Transformation'!$G$4:$G$8425),'Bin Analysis'!$B8297)</f>
        <v>2073</v>
      </c>
      <c r="I8297">
        <f t="shared" si="1036"/>
        <v>0</v>
      </c>
      <c r="J8297">
        <f t="shared" si="1037"/>
        <v>0</v>
      </c>
      <c r="K8297">
        <f>J8297*Weighting!$W$17</f>
        <v>0</v>
      </c>
      <c r="M8297" s="14"/>
    </row>
    <row r="8298" spans="1:13" x14ac:dyDescent="0.25">
      <c r="A8298" s="32" t="str">
        <f>IF(Weighting!$P$18&gt;0,B8298,"")</f>
        <v/>
      </c>
      <c r="B8298">
        <f>Weighting!$C$18</f>
        <v>1.893</v>
      </c>
      <c r="C8298">
        <f>Weighting!$F$18</f>
        <v>0</v>
      </c>
      <c r="D8298" t="b">
        <f>IF(C8298=1,'Data Transformation'!$G$3+0.5*'Data Transformation'!$W$25,IF(C8299=1,D8299-'Data Transformation'!$W$25,FALSE))</f>
        <v>0</v>
      </c>
      <c r="E8298" t="str">
        <f t="array" ref="E8298">IF(ISLOGICAL(D8298),"",FREQUENCY(IF('Data Transformation'!$B$425:$B$8425='Bin Analysis'!$B8283,'Data Transformation'!$G$425:$G$8425),D8298))</f>
        <v/>
      </c>
      <c r="F8298" t="str">
        <f t="shared" si="1035"/>
        <v/>
      </c>
      <c r="G8298">
        <f>Weighting!$H$18</f>
        <v>0</v>
      </c>
      <c r="H8298">
        <f t="array" ref="H8298">FREQUENCY(IF('Data Transformation'!$B$4:$B$8425=B8283,'Data Transformation'!$G$4:$G$8425),'Bin Analysis'!$B8298)</f>
        <v>2073</v>
      </c>
      <c r="I8298">
        <f t="shared" si="1036"/>
        <v>0</v>
      </c>
      <c r="J8298">
        <f t="shared" si="1037"/>
        <v>0</v>
      </c>
      <c r="K8298">
        <f>J8298*Weighting!$W$18</f>
        <v>0</v>
      </c>
      <c r="M8298" s="14"/>
    </row>
    <row r="8299" spans="1:13" x14ac:dyDescent="0.25">
      <c r="A8299" s="32" t="str">
        <f>IF(Weighting!$P$19&gt;0,B8299,"")</f>
        <v/>
      </c>
      <c r="B8299">
        <f>Weighting!$C$19</f>
        <v>2.024</v>
      </c>
      <c r="C8299">
        <f>Weighting!$F$19</f>
        <v>0</v>
      </c>
      <c r="D8299" t="b">
        <f>IF(C8299=1,'Data Transformation'!$G$3+0.5*'Data Transformation'!$W$25,IF(C8300=1,D8300-'Data Transformation'!$W$25,FALSE))</f>
        <v>0</v>
      </c>
      <c r="E8299" t="str">
        <f t="array" ref="E8299">IF(ISLOGICAL(D8299),"",FREQUENCY(IF('Data Transformation'!$B$425:$B$8425='Bin Analysis'!$B8283,'Data Transformation'!$G$425:$G$8425),D8299))</f>
        <v/>
      </c>
      <c r="F8299" t="str">
        <f t="shared" si="1035"/>
        <v/>
      </c>
      <c r="G8299">
        <f>Weighting!$H$19</f>
        <v>0</v>
      </c>
      <c r="H8299">
        <f t="array" ref="H8299">FREQUENCY(IF('Data Transformation'!$B$4:$B$8425=B8283,'Data Transformation'!$G$4:$G$8425),'Bin Analysis'!$B8299)</f>
        <v>2073</v>
      </c>
      <c r="I8299">
        <f t="shared" si="1036"/>
        <v>0</v>
      </c>
      <c r="J8299">
        <f t="shared" si="1037"/>
        <v>0</v>
      </c>
      <c r="K8299">
        <f>J8299*Weighting!$W$19</f>
        <v>0</v>
      </c>
      <c r="M8299" s="14"/>
    </row>
    <row r="8300" spans="1:13" x14ac:dyDescent="0.25">
      <c r="A8300" s="32" t="str">
        <f>IF(Weighting!$P$20&gt;0,B8300,"")</f>
        <v/>
      </c>
      <c r="B8300">
        <f>Weighting!$C$20</f>
        <v>2.1550000000000002</v>
      </c>
      <c r="C8300">
        <f>Weighting!$F$20</f>
        <v>0</v>
      </c>
      <c r="D8300" t="b">
        <f>IF(C8300=1,'Data Transformation'!$G$3+0.5*'Data Transformation'!$W$25,IF(C8301=1,D8301-'Data Transformation'!$W$25,FALSE))</f>
        <v>0</v>
      </c>
      <c r="E8300" t="str">
        <f t="array" ref="E8300">IF(ISLOGICAL(D8300),"",FREQUENCY(IF('Data Transformation'!$B$425:$B$8425='Bin Analysis'!$B8283,'Data Transformation'!$G$425:$G$8425),D8300))</f>
        <v/>
      </c>
      <c r="F8300" t="str">
        <f t="shared" si="1035"/>
        <v/>
      </c>
      <c r="G8300">
        <f>Weighting!$H$20</f>
        <v>0</v>
      </c>
      <c r="H8300">
        <f t="array" ref="H8300">FREQUENCY(IF('Data Transformation'!$B$4:$B$8425=B8283,'Data Transformation'!$G$4:$G$8425),'Bin Analysis'!$B8300)</f>
        <v>2073</v>
      </c>
      <c r="I8300">
        <f t="shared" si="1036"/>
        <v>0</v>
      </c>
      <c r="J8300">
        <f t="shared" si="1037"/>
        <v>0</v>
      </c>
      <c r="K8300">
        <f>J8300*Weighting!$W$20</f>
        <v>0</v>
      </c>
      <c r="M8300" s="14"/>
    </row>
    <row r="8301" spans="1:13" x14ac:dyDescent="0.25">
      <c r="A8301" s="32" t="str">
        <f>IF(Weighting!$P$21&gt;0,B8301,"")</f>
        <v/>
      </c>
      <c r="B8301">
        <f>Weighting!$C$21</f>
        <v>2.2860000000000005</v>
      </c>
      <c r="C8301">
        <f>Weighting!$F$21</f>
        <v>0</v>
      </c>
      <c r="D8301" t="b">
        <f>IF(C8301=1,'Data Transformation'!$G$3+0.5*'Data Transformation'!$W$25,IF(C8302=1,D8302-'Data Transformation'!$W$25,FALSE))</f>
        <v>0</v>
      </c>
      <c r="E8301" t="str">
        <f t="array" ref="E8301">IF(ISLOGICAL(D8301),"",FREQUENCY(IF('Data Transformation'!$B$425:$B$8425='Bin Analysis'!$B8283,'Data Transformation'!$G$425:$G$8425),D8301))</f>
        <v/>
      </c>
      <c r="F8301" t="str">
        <f t="shared" si="1035"/>
        <v/>
      </c>
      <c r="G8301">
        <f>Weighting!$H$21</f>
        <v>0</v>
      </c>
      <c r="H8301">
        <f t="array" ref="H8301">FREQUENCY(IF('Data Transformation'!$B$4:$B$8425=B8283,'Data Transformation'!$G$4:$G$8425),'Bin Analysis'!$B8301)</f>
        <v>2073</v>
      </c>
      <c r="I8301">
        <f t="shared" si="1036"/>
        <v>0</v>
      </c>
      <c r="J8301">
        <f t="shared" si="1037"/>
        <v>0</v>
      </c>
      <c r="K8301">
        <f>J8301*Weighting!$W$21</f>
        <v>0</v>
      </c>
      <c r="M8301" s="14"/>
    </row>
    <row r="8302" spans="1:13" x14ac:dyDescent="0.25">
      <c r="A8302" s="32" t="str">
        <f>IF(Weighting!$P$22&gt;0,B8302,"")</f>
        <v/>
      </c>
      <c r="B8302">
        <f>Weighting!$C$22</f>
        <v>2.4170000000000007</v>
      </c>
      <c r="C8302">
        <f>Weighting!$F$22</f>
        <v>0</v>
      </c>
      <c r="D8302" t="b">
        <f>IF(C8302=1,'Data Transformation'!$G$3+0.5*'Data Transformation'!$W$25,IF(C8303=1,D8303-'Data Transformation'!$W$25,FALSE))</f>
        <v>0</v>
      </c>
      <c r="E8302" t="str">
        <f t="array" ref="E8302">IF(ISLOGICAL(D8302),"",FREQUENCY(IF('Data Transformation'!$B$425:$B$8425='Bin Analysis'!$B8283,'Data Transformation'!$G$425:$G$8425),D8302))</f>
        <v/>
      </c>
      <c r="F8302" t="str">
        <f t="shared" si="1035"/>
        <v/>
      </c>
      <c r="G8302">
        <f>Weighting!$H$22</f>
        <v>0</v>
      </c>
      <c r="H8302">
        <f t="array" ref="H8302">FREQUENCY(IF('Data Transformation'!$B$4:$B$8425=B8283,'Data Transformation'!$G$4:$G$8425),'Bin Analysis'!$B8302)</f>
        <v>2073</v>
      </c>
      <c r="I8302">
        <f t="shared" si="1036"/>
        <v>0</v>
      </c>
      <c r="J8302">
        <f t="shared" si="1037"/>
        <v>0</v>
      </c>
      <c r="K8302">
        <f>J8302*Weighting!$W$22</f>
        <v>0</v>
      </c>
      <c r="M8302" s="14"/>
    </row>
    <row r="8303" spans="1:13" x14ac:dyDescent="0.25">
      <c r="A8303" s="32" t="str">
        <f>IF(Weighting!$P$23&gt;0,B8303,"")</f>
        <v/>
      </c>
      <c r="B8303">
        <f>Weighting!$C$23</f>
        <v>2.5480000000000009</v>
      </c>
      <c r="C8303">
        <f>Weighting!$F$23</f>
        <v>0</v>
      </c>
      <c r="D8303" t="b">
        <f>IF(C8303=1,'Data Transformation'!$G$3+0.5*'Data Transformation'!$W$25,IF(C8304=1,D8304-'Data Transformation'!$W$25,FALSE))</f>
        <v>0</v>
      </c>
      <c r="E8303" t="str">
        <f t="array" ref="E8303">IF(ISLOGICAL(D8303),"",FREQUENCY(IF('Data Transformation'!$B$425:$B$8425='Bin Analysis'!$B8283,'Data Transformation'!$G$425:$G$8425),D8303))</f>
        <v/>
      </c>
      <c r="F8303" t="str">
        <f t="shared" si="1035"/>
        <v/>
      </c>
      <c r="G8303">
        <f>Weighting!$H$23</f>
        <v>0</v>
      </c>
      <c r="H8303">
        <f t="array" ref="H8303">FREQUENCY(IF('Data Transformation'!$B$4:$B$8425=B8283,'Data Transformation'!$G$4:$G$8425),'Bin Analysis'!$B8303)</f>
        <v>2073</v>
      </c>
      <c r="I8303">
        <f t="shared" si="1036"/>
        <v>0</v>
      </c>
      <c r="J8303">
        <f t="shared" si="1037"/>
        <v>0</v>
      </c>
      <c r="K8303">
        <f>J8303*Weighting!$W$23</f>
        <v>0</v>
      </c>
      <c r="M8303" s="14"/>
    </row>
    <row r="8304" spans="1:13" x14ac:dyDescent="0.25">
      <c r="A8304" s="32" t="str">
        <f>IF(Weighting!$P$24&gt;0,B8304,"")</f>
        <v/>
      </c>
      <c r="B8304">
        <f>Weighting!$C$24</f>
        <v>2.6790000000000012</v>
      </c>
      <c r="C8304">
        <f>Weighting!$F$24</f>
        <v>0</v>
      </c>
      <c r="D8304" t="b">
        <f>IF(C8304=1,'Data Transformation'!$G$3+0.5*'Data Transformation'!$W$25,IF(C8305=1,D8305-'Data Transformation'!$W$25,FALSE))</f>
        <v>0</v>
      </c>
      <c r="E8304" t="str">
        <f t="array" ref="E8304">IF(ISLOGICAL(D8304),"",FREQUENCY(IF('Data Transformation'!$B$425:$B$8425='Bin Analysis'!$B8283,'Data Transformation'!$G$425:$G$8425),D8304))</f>
        <v/>
      </c>
      <c r="F8304" t="str">
        <f t="shared" si="1035"/>
        <v/>
      </c>
      <c r="G8304">
        <f>Weighting!$H$24</f>
        <v>0</v>
      </c>
      <c r="H8304">
        <f t="array" ref="H8304">FREQUENCY(IF('Data Transformation'!$B$4:$B$8425=B8283,'Data Transformation'!$G$4:$G$8425),'Bin Analysis'!$B8304)</f>
        <v>2073</v>
      </c>
      <c r="I8304">
        <f t="shared" si="1036"/>
        <v>0</v>
      </c>
      <c r="J8304">
        <f t="shared" si="1037"/>
        <v>0</v>
      </c>
      <c r="K8304">
        <f>J8304*Weighting!$W$24</f>
        <v>0</v>
      </c>
      <c r="M8304" s="14"/>
    </row>
    <row r="8305" spans="1:25" x14ac:dyDescent="0.25">
      <c r="A8305" s="32" t="str">
        <f>IF(Weighting!$P$25&gt;0,B8305,"")</f>
        <v/>
      </c>
      <c r="B8305">
        <f>Weighting!$C$25</f>
        <v>2.8100000000000014</v>
      </c>
      <c r="C8305">
        <f>Weighting!$F$25</f>
        <v>0</v>
      </c>
      <c r="D8305" t="b">
        <f>IF(C8305=1,'Data Transformation'!$G$3+0.5*'Data Transformation'!$W$25,IF(C8306=1,D8306-'Data Transformation'!$W$25,FALSE))</f>
        <v>0</v>
      </c>
      <c r="E8305" t="str">
        <f t="array" ref="E8305">IF(ISLOGICAL(D8305),"",FREQUENCY(IF('Data Transformation'!$B$425:$B$8425='Bin Analysis'!$B8283,'Data Transformation'!$G$425:$G$8425),D8305))</f>
        <v/>
      </c>
      <c r="F8305" t="str">
        <f t="shared" si="1035"/>
        <v/>
      </c>
      <c r="G8305">
        <f>Weighting!$H$25</f>
        <v>0</v>
      </c>
      <c r="H8305">
        <f t="array" ref="H8305">FREQUENCY(IF('Data Transformation'!$B$4:$B$8425=B8283,'Data Transformation'!$G$4:$G$8425),'Bin Analysis'!$B8305)</f>
        <v>2073</v>
      </c>
      <c r="I8305">
        <f t="shared" si="1036"/>
        <v>0</v>
      </c>
      <c r="J8305">
        <f t="shared" si="1037"/>
        <v>0</v>
      </c>
      <c r="K8305">
        <f>J8305*Weighting!$W$25</f>
        <v>0</v>
      </c>
      <c r="M8305" s="14"/>
    </row>
    <row r="8306" spans="1:25" x14ac:dyDescent="0.25">
      <c r="O8306"/>
      <c r="P8306"/>
      <c r="Q8306"/>
      <c r="R8306"/>
    </row>
    <row r="8307" spans="1:25" ht="23.25" x14ac:dyDescent="0.35">
      <c r="A8307" s="21" t="s">
        <v>0</v>
      </c>
      <c r="B8307" s="21" t="str">
        <f>IFERROR(VLOOKUP(C8307,'Data Transformation'!$L$6:$M$426,2,FALSE),"")</f>
        <v/>
      </c>
      <c r="C8307" s="21">
        <f>C8283+1</f>
        <v>346</v>
      </c>
      <c r="D8307" s="21"/>
      <c r="E8307" s="21"/>
      <c r="F8307" s="21"/>
      <c r="G8307" s="21"/>
      <c r="H8307" s="22"/>
      <c r="I8307" s="22"/>
      <c r="J8307" s="22"/>
      <c r="K8307" s="21"/>
      <c r="L8307" s="21" t="str">
        <f>B8307</f>
        <v/>
      </c>
      <c r="M8307" s="23" t="e">
        <f>INDEX('Data Transformation'!$O$4:$O$424,MATCH($B8307,'Data Transformation'!$M$4:$M$424,0),MATCH($M$2,'Data Transformation'!$O$3,0))</f>
        <v>#N/A</v>
      </c>
      <c r="N8307" s="27" t="e">
        <f>IF('Input and Summary Results'!$J$16="minimum",'Bin Analysis'!X8308/(M8307-1),'Bin Analysis'!Y8307/('Bin Analysis'!M8307-1))</f>
        <v>#N/A</v>
      </c>
      <c r="O8307" s="27" t="e">
        <f>IF(M8307=FALSE,NA(),(VLOOKUP(1,C8310:K8329,4,FALSE))/(M8307-1))</f>
        <v>#N/A</v>
      </c>
      <c r="P8307" s="27" t="e">
        <f>IF(M8307=FALSE,NA(),SUM(J8310:J8329)/Weighting!$S$5)</f>
        <v>#N/A</v>
      </c>
      <c r="Q8307" s="27" t="e">
        <f>IF(M8307=FALSE,NA(),SUM(K8310:K8329)/Weighting!$S$6)</f>
        <v>#N/A</v>
      </c>
      <c r="R8307" s="27" t="e">
        <f>IF(M8307=FALSE,NA(),(VLOOKUP(1,G8310:K8329,3,FALSE))/(M8307-1))</f>
        <v>#N/A</v>
      </c>
      <c r="S8307" s="22" t="e">
        <f>IF(M8307=FALSE,NA(),IF(SUM(J8310:J8329)=2,"yes","no"))</f>
        <v>#N/A</v>
      </c>
      <c r="X8307" s="2" cm="2">
        <f t="array" ref="X8307:X8308">FREQUENCY(IF('Data Transformation'!$B$425:$B$6424='Bin Analysis'!L8307,'Data Transformation'!$G$425:$G$6424),'Data Transformation'!$U$11)</f>
        <v>0</v>
      </c>
      <c r="Y8307" s="2" cm="2">
        <f t="array" ref="Y8307:Y8308">FREQUENCY(IF('Data Transformation'!$B$425:$B$6424='Bin Analysis'!L8307,'Data Transformation'!$G$425:$G$6424),'Data Transformation'!$U$12)</f>
        <v>0</v>
      </c>
    </row>
    <row r="8308" spans="1:25" x14ac:dyDescent="0.25">
      <c r="A8308" s="14" t="s">
        <v>67</v>
      </c>
      <c r="B8308" t="s">
        <v>47</v>
      </c>
      <c r="C8308" t="s">
        <v>5</v>
      </c>
      <c r="D8308" t="s">
        <v>100</v>
      </c>
      <c r="E8308" t="s">
        <v>101</v>
      </c>
      <c r="F8308" t="s">
        <v>102</v>
      </c>
      <c r="G8308" t="s">
        <v>70</v>
      </c>
      <c r="H8308" t="s">
        <v>31</v>
      </c>
      <c r="I8308" t="s">
        <v>32</v>
      </c>
      <c r="J8308" t="s">
        <v>46</v>
      </c>
      <c r="K8308" s="14" t="s">
        <v>45</v>
      </c>
      <c r="M8308" s="14"/>
      <c r="X8308" s="2">
        <v>0</v>
      </c>
      <c r="Y8308" s="2">
        <v>0</v>
      </c>
    </row>
    <row r="8309" spans="1:25" x14ac:dyDescent="0.25">
      <c r="A8309" s="32"/>
      <c r="D8309" t="b">
        <f>IF(C8309=1,'Data Transformation'!$G$3+0.5*'Data Transformation'!$W$25,IF(C8310=1,D8310-'Data Transformation'!$W$25,FALSE))</f>
        <v>0</v>
      </c>
      <c r="E8309" t="str">
        <f t="array" ref="E8309">IF(ISLOGICAL(D8309),"",FREQUENCY(IF('Data Transformation'!$B$425:$B$8425='Bin Analysis'!$B8307,'Data Transformation'!$G$425:$G$8425),D8309))</f>
        <v/>
      </c>
      <c r="F8309" t="str">
        <f>IF(ISLOGICAL(D8309),"",E8309-E8308)</f>
        <v/>
      </c>
      <c r="M8309" s="14"/>
    </row>
    <row r="8310" spans="1:25" x14ac:dyDescent="0.25">
      <c r="A8310" s="32">
        <f>IF(Weighting!$P$6&gt;0,B8310,"")</f>
        <v>0.32100000000000001</v>
      </c>
      <c r="B8310">
        <f>Weighting!$C$6</f>
        <v>0.32100000000000001</v>
      </c>
      <c r="C8310">
        <f>Weighting!$F$6</f>
        <v>0</v>
      </c>
      <c r="D8310" t="b">
        <f>IF(C8310=1,'Data Transformation'!$G$3+0.5*'Data Transformation'!$W$25,IF(C8311=1,D8311-'Data Transformation'!$W$25,FALSE))</f>
        <v>0</v>
      </c>
      <c r="E8310" t="str">
        <f t="array" ref="E8310">IF(ISLOGICAL(D8310),"",FREQUENCY(IF('Data Transformation'!$B$425:$B$8425='Bin Analysis'!$B8307,'Data Transformation'!$G$425:$G$8425),D8310))</f>
        <v/>
      </c>
      <c r="F8310" t="str">
        <f>IF(ISLOGICAL(D8310),"",E8310-E8309)</f>
        <v/>
      </c>
      <c r="G8310">
        <f>Weighting!$H$6</f>
        <v>1</v>
      </c>
      <c r="H8310">
        <f t="array" ref="H8310">FREQUENCY(IF('Data Transformation'!$B$4:$B$8425=B8307,'Data Transformation'!$G$4:$G$8425),'Bin Analysis'!$B8310)</f>
        <v>2073</v>
      </c>
      <c r="I8310">
        <f>H8310-H8309</f>
        <v>2073</v>
      </c>
      <c r="J8310">
        <f>IF(I8310=0,0,1)</f>
        <v>1</v>
      </c>
      <c r="K8310">
        <f>J8310*Weighting!$W$6</f>
        <v>1</v>
      </c>
      <c r="M8310" s="14"/>
    </row>
    <row r="8311" spans="1:25" x14ac:dyDescent="0.25">
      <c r="A8311" s="32">
        <f>IF(Weighting!$P$7&gt;0,B8311,"")</f>
        <v>0.45200000000000001</v>
      </c>
      <c r="B8311">
        <f>Weighting!$C$7</f>
        <v>0.45200000000000001</v>
      </c>
      <c r="C8311">
        <f>Weighting!$F$7</f>
        <v>0</v>
      </c>
      <c r="D8311" t="b">
        <f>IF(C8311=1,'Data Transformation'!$G$3+0.5*'Data Transformation'!$W$25,IF(C8312=1,D8312-'Data Transformation'!$W$25,FALSE))</f>
        <v>0</v>
      </c>
      <c r="E8311" t="str">
        <f t="array" ref="E8311">IF(ISLOGICAL(D8311),"",FREQUENCY(IF('Data Transformation'!$B$425:$B$8425='Bin Analysis'!$B8307,'Data Transformation'!$G$425:$G$8425),D8311))</f>
        <v/>
      </c>
      <c r="F8311" t="str">
        <f t="shared" ref="F8311:F8329" si="1038">IF(ISLOGICAL(D8311),"",E8311-E8310)</f>
        <v/>
      </c>
      <c r="G8311">
        <f>Weighting!$H$7</f>
        <v>0</v>
      </c>
      <c r="H8311">
        <f t="array" ref="H8311">FREQUENCY(IF('Data Transformation'!$B$4:$B$8425=B8307,'Data Transformation'!$G$4:$G$8425),'Bin Analysis'!$B8311)</f>
        <v>2073</v>
      </c>
      <c r="I8311">
        <f t="shared" ref="I8311:I8329" si="1039">H8311-H8310</f>
        <v>0</v>
      </c>
      <c r="J8311">
        <f>IF(I8311=0,0,1)</f>
        <v>0</v>
      </c>
      <c r="K8311">
        <f>J8311*Weighting!$W$7</f>
        <v>0</v>
      </c>
      <c r="M8311" s="14"/>
    </row>
    <row r="8312" spans="1:25" x14ac:dyDescent="0.25">
      <c r="A8312" s="32">
        <f>IF(Weighting!$P$8&gt;0,B8312,"")</f>
        <v>0.58299999999999996</v>
      </c>
      <c r="B8312">
        <f>Weighting!$C$8</f>
        <v>0.58299999999999996</v>
      </c>
      <c r="C8312">
        <f>Weighting!$F$8</f>
        <v>0</v>
      </c>
      <c r="D8312" t="b">
        <f>IF(C8312=1,'Data Transformation'!$G$3+0.5*'Data Transformation'!$W$25,IF(C8313=1,D8313-'Data Transformation'!$W$25,FALSE))</f>
        <v>0</v>
      </c>
      <c r="E8312" t="str">
        <f t="array" ref="E8312">IF(ISLOGICAL(D8312),"",FREQUENCY(IF('Data Transformation'!$B$425:$B$8425='Bin Analysis'!$B8307,'Data Transformation'!$G$425:$G$8425),D8312))</f>
        <v/>
      </c>
      <c r="F8312" t="str">
        <f t="shared" si="1038"/>
        <v/>
      </c>
      <c r="G8312">
        <f>Weighting!$H$8</f>
        <v>0</v>
      </c>
      <c r="H8312">
        <f t="array" ref="H8312">FREQUENCY(IF('Data Transformation'!$B$4:$B$8425=B8307,'Data Transformation'!$G$4:$G$8425),'Bin Analysis'!$B8312)</f>
        <v>2073</v>
      </c>
      <c r="I8312">
        <f t="shared" si="1039"/>
        <v>0</v>
      </c>
      <c r="J8312">
        <f t="shared" ref="J8312:J8329" si="1040">IF(I8312=0,0,1)</f>
        <v>0</v>
      </c>
      <c r="K8312">
        <f>J8312*Weighting!$W$8</f>
        <v>0</v>
      </c>
      <c r="M8312" s="14"/>
    </row>
    <row r="8313" spans="1:25" x14ac:dyDescent="0.25">
      <c r="A8313" s="32">
        <f>IF(Weighting!$P$9&gt;0,B8313,"")</f>
        <v>0.71399999999999997</v>
      </c>
      <c r="B8313" s="50">
        <f>Weighting!$C$9</f>
        <v>0.71399999999999997</v>
      </c>
      <c r="C8313">
        <f>Weighting!$F$9</f>
        <v>0</v>
      </c>
      <c r="D8313" t="b">
        <f>IF(C8313=1,'Data Transformation'!$G$3+0.5*'Data Transformation'!$W$25,IF(C8314=1,D8314-'Data Transformation'!$W$25,FALSE))</f>
        <v>0</v>
      </c>
      <c r="E8313" t="str">
        <f t="array" ref="E8313">IF(ISLOGICAL(D8313),"",FREQUENCY(IF('Data Transformation'!$B$425:$B$8425='Bin Analysis'!$B8307,'Data Transformation'!$G$425:$G$8425),D8313))</f>
        <v/>
      </c>
      <c r="F8313" t="str">
        <f t="shared" si="1038"/>
        <v/>
      </c>
      <c r="G8313">
        <f>Weighting!$H$9</f>
        <v>0</v>
      </c>
      <c r="H8313">
        <f t="array" ref="H8313">FREQUENCY(IF('Data Transformation'!$B$4:$B$8425=B8307,'Data Transformation'!$G$4:$G$8425),'Bin Analysis'!$B8313)</f>
        <v>2073</v>
      </c>
      <c r="I8313">
        <f t="shared" si="1039"/>
        <v>0</v>
      </c>
      <c r="J8313">
        <f t="shared" si="1040"/>
        <v>0</v>
      </c>
      <c r="K8313">
        <f>J8313*Weighting!$W$9</f>
        <v>0</v>
      </c>
      <c r="M8313" s="14"/>
    </row>
    <row r="8314" spans="1:25" x14ac:dyDescent="0.25">
      <c r="A8314" s="32">
        <f>IF(Weighting!$P$10&gt;0,B8314,"")</f>
        <v>0.84499999999999997</v>
      </c>
      <c r="B8314">
        <f>Weighting!$C$10</f>
        <v>0.84499999999999997</v>
      </c>
      <c r="C8314">
        <f>Weighting!$F$10</f>
        <v>0</v>
      </c>
      <c r="D8314" t="b">
        <f>IF(C8314=1,'Data Transformation'!$G$3+0.5*'Data Transformation'!$W$25,IF(C8315=1,D8315-'Data Transformation'!$W$25,FALSE))</f>
        <v>0</v>
      </c>
      <c r="E8314" t="str">
        <f t="array" ref="E8314">IF(ISLOGICAL(D8314),"",FREQUENCY(IF('Data Transformation'!$B$425:$B$8425='Bin Analysis'!$B8307,'Data Transformation'!$G$425:$G$8425),D8314))</f>
        <v/>
      </c>
      <c r="F8314" t="str">
        <f t="shared" si="1038"/>
        <v/>
      </c>
      <c r="G8314">
        <f>Weighting!$H$10</f>
        <v>0</v>
      </c>
      <c r="H8314">
        <f t="array" ref="H8314">FREQUENCY(IF('Data Transformation'!$B$4:$B$8425=B8307,'Data Transformation'!$G$4:$G$8425),'Bin Analysis'!$B8314)</f>
        <v>2073</v>
      </c>
      <c r="I8314">
        <f t="shared" si="1039"/>
        <v>0</v>
      </c>
      <c r="J8314">
        <f t="shared" si="1040"/>
        <v>0</v>
      </c>
      <c r="K8314">
        <f>J8314*Weighting!$W$10</f>
        <v>0</v>
      </c>
      <c r="M8314" s="14"/>
    </row>
    <row r="8315" spans="1:25" x14ac:dyDescent="0.25">
      <c r="A8315" s="32">
        <f>IF(Weighting!$P$11&gt;0,B8315,"")</f>
        <v>0.97599999999999998</v>
      </c>
      <c r="B8315">
        <f>Weighting!$C$11</f>
        <v>0.97599999999999998</v>
      </c>
      <c r="C8315">
        <f>Weighting!$F$11</f>
        <v>0</v>
      </c>
      <c r="D8315">
        <f>IF(C8315=1,'Data Transformation'!$G$3+0.5*'Data Transformation'!$W$25,IF(C8316=1,D8316-'Data Transformation'!$W$25,FALSE))</f>
        <v>0.86899999999999999</v>
      </c>
      <c r="E8315">
        <f t="array" ref="E8315">IF(ISLOGICAL(D8315),"",FREQUENCY(IF('Data Transformation'!$B$425:$B$8425='Bin Analysis'!$B8307,'Data Transformation'!$G$425:$G$8425),D8315))</f>
        <v>2001</v>
      </c>
      <c r="F8315" t="e">
        <f t="shared" si="1038"/>
        <v>#VALUE!</v>
      </c>
      <c r="G8315">
        <f>Weighting!$H$11</f>
        <v>0</v>
      </c>
      <c r="H8315">
        <f t="array" ref="H8315">FREQUENCY(IF('Data Transformation'!$B$4:$B$8425=B8307,'Data Transformation'!$G$4:$G$8425),'Bin Analysis'!$B8315)</f>
        <v>2073</v>
      </c>
      <c r="I8315">
        <f t="shared" si="1039"/>
        <v>0</v>
      </c>
      <c r="J8315">
        <f t="shared" si="1040"/>
        <v>0</v>
      </c>
      <c r="K8315">
        <f>J8315*Weighting!$W$11</f>
        <v>0</v>
      </c>
      <c r="M8315" s="14"/>
    </row>
    <row r="8316" spans="1:25" x14ac:dyDescent="0.25">
      <c r="A8316" s="32">
        <f>IF(Weighting!$P$12&gt;0,B8316,"")</f>
        <v>1.107</v>
      </c>
      <c r="B8316">
        <f>Weighting!$C$12</f>
        <v>1.107</v>
      </c>
      <c r="C8316">
        <f>Weighting!$F$12</f>
        <v>1</v>
      </c>
      <c r="D8316">
        <f>IF(C8316=1,'Data Transformation'!$G$3+0.5*'Data Transformation'!$W$25,IF(C8317=1,D8317-'Data Transformation'!$W$25,FALSE))</f>
        <v>1.131</v>
      </c>
      <c r="E8316">
        <f t="array" ref="E8316">IF(ISLOGICAL(D8316),"",FREQUENCY(IF('Data Transformation'!$B$425:$B$8425='Bin Analysis'!$B8307,'Data Transformation'!$G$425:$G$8425),D8316))</f>
        <v>2001</v>
      </c>
      <c r="F8316">
        <f t="shared" si="1038"/>
        <v>0</v>
      </c>
      <c r="G8316">
        <f>Weighting!$H$12</f>
        <v>0</v>
      </c>
      <c r="H8316">
        <f t="array" ref="H8316">FREQUENCY(IF('Data Transformation'!$B$4:$B$8425=B8307,'Data Transformation'!$G$4:$G$8425),'Bin Analysis'!$B8316)</f>
        <v>2073</v>
      </c>
      <c r="I8316">
        <f t="shared" si="1039"/>
        <v>0</v>
      </c>
      <c r="J8316">
        <f t="shared" si="1040"/>
        <v>0</v>
      </c>
      <c r="K8316">
        <f>J8316*Weighting!$W$12</f>
        <v>0</v>
      </c>
      <c r="M8316" s="14"/>
    </row>
    <row r="8317" spans="1:25" x14ac:dyDescent="0.25">
      <c r="A8317" s="32">
        <f>IF(Weighting!$P$13&gt;0,B8317,"")</f>
        <v>1.238</v>
      </c>
      <c r="B8317">
        <f>Weighting!$C$13</f>
        <v>1.238</v>
      </c>
      <c r="C8317">
        <f>Weighting!$F$13</f>
        <v>0</v>
      </c>
      <c r="D8317" t="b">
        <f>IF(C8317=1,'Data Transformation'!$G$3+0.5*'Data Transformation'!$W$25,IF(C8318=1,D8318-'Data Transformation'!$W$25,FALSE))</f>
        <v>0</v>
      </c>
      <c r="E8317" t="str">
        <f t="array" ref="E8317">IF(ISLOGICAL(D8317),"",FREQUENCY(IF('Data Transformation'!$B$425:$B$8425='Bin Analysis'!$B8307,'Data Transformation'!$G$425:$G$8425),D8317))</f>
        <v/>
      </c>
      <c r="F8317" t="str">
        <f t="shared" si="1038"/>
        <v/>
      </c>
      <c r="G8317">
        <f>Weighting!$H$13</f>
        <v>0</v>
      </c>
      <c r="H8317">
        <f t="array" ref="H8317">FREQUENCY(IF('Data Transformation'!$B$4:$B$8425=B8307,'Data Transformation'!$G$4:$G$8425),'Bin Analysis'!$B8317)</f>
        <v>2073</v>
      </c>
      <c r="I8317">
        <f t="shared" si="1039"/>
        <v>0</v>
      </c>
      <c r="J8317">
        <f t="shared" si="1040"/>
        <v>0</v>
      </c>
      <c r="K8317">
        <f>J8317*Weighting!$W$13</f>
        <v>0</v>
      </c>
      <c r="M8317" s="14"/>
    </row>
    <row r="8318" spans="1:25" x14ac:dyDescent="0.25">
      <c r="A8318" s="32">
        <f>IF(Weighting!$P$14&gt;0,B8318,"")</f>
        <v>1.369</v>
      </c>
      <c r="B8318">
        <f>Weighting!$C$14</f>
        <v>1.369</v>
      </c>
      <c r="C8318">
        <f>Weighting!$F$14</f>
        <v>0</v>
      </c>
      <c r="D8318" t="b">
        <f>IF(C8318=1,'Data Transformation'!$G$3+0.5*'Data Transformation'!$W$25,IF(C8319=1,D8319-'Data Transformation'!$W$25,FALSE))</f>
        <v>0</v>
      </c>
      <c r="E8318" t="str">
        <f t="array" ref="E8318">IF(ISLOGICAL(D8318),"",FREQUENCY(IF('Data Transformation'!$B$425:$B$8425='Bin Analysis'!$B8307,'Data Transformation'!$G$425:$G$8425),D8318))</f>
        <v/>
      </c>
      <c r="F8318" t="str">
        <f t="shared" si="1038"/>
        <v/>
      </c>
      <c r="G8318">
        <f>Weighting!$H$14</f>
        <v>0</v>
      </c>
      <c r="H8318">
        <f t="array" ref="H8318">FREQUENCY(IF('Data Transformation'!$B$4:$B$8425=B8307,'Data Transformation'!$G$4:$G$8425),'Bin Analysis'!$B8318)</f>
        <v>2073</v>
      </c>
      <c r="I8318">
        <f t="shared" si="1039"/>
        <v>0</v>
      </c>
      <c r="J8318">
        <f t="shared" si="1040"/>
        <v>0</v>
      </c>
      <c r="K8318">
        <f>J8318*Weighting!$W$14</f>
        <v>0</v>
      </c>
      <c r="M8318" s="14"/>
    </row>
    <row r="8319" spans="1:25" x14ac:dyDescent="0.25">
      <c r="A8319" s="32">
        <f>IF(Weighting!$P$15&gt;0,B8319,"")</f>
        <v>1.5000009999999999</v>
      </c>
      <c r="B8319">
        <f>Weighting!$C$15</f>
        <v>1.5000009999999999</v>
      </c>
      <c r="C8319">
        <f>Weighting!$F$15</f>
        <v>0</v>
      </c>
      <c r="D8319" t="b">
        <f>IF(C8319=1,'Data Transformation'!$G$3+0.5*'Data Transformation'!$W$25,IF(C8320=1,D8320-'Data Transformation'!$W$25,FALSE))</f>
        <v>0</v>
      </c>
      <c r="E8319" t="str">
        <f t="array" ref="E8319">IF(ISLOGICAL(D8319),"",FREQUENCY(IF('Data Transformation'!$B$425:$B$8425='Bin Analysis'!$B8307,'Data Transformation'!$G$425:$G$8425),D8319))</f>
        <v/>
      </c>
      <c r="F8319" t="str">
        <f t="shared" si="1038"/>
        <v/>
      </c>
      <c r="G8319">
        <f>Weighting!$H$15</f>
        <v>0</v>
      </c>
      <c r="H8319">
        <f t="array" ref="H8319">FREQUENCY(IF('Data Transformation'!$B$4:$B$8425=B8307,'Data Transformation'!$G$4:$G$8425),'Bin Analysis'!$B8319)</f>
        <v>2073</v>
      </c>
      <c r="I8319">
        <f t="shared" si="1039"/>
        <v>0</v>
      </c>
      <c r="J8319">
        <f t="shared" si="1040"/>
        <v>0</v>
      </c>
      <c r="K8319">
        <f>J8319*Weighting!$W$15</f>
        <v>0</v>
      </c>
      <c r="M8319" s="14"/>
    </row>
    <row r="8320" spans="1:25" x14ac:dyDescent="0.25">
      <c r="A8320" s="32" t="str">
        <f>IF(Weighting!$P$16&gt;0,B8320,"")</f>
        <v/>
      </c>
      <c r="B8320">
        <f>Weighting!$C$16</f>
        <v>1.631</v>
      </c>
      <c r="C8320">
        <f>Weighting!$F$16</f>
        <v>0</v>
      </c>
      <c r="D8320" t="b">
        <f>IF(C8320=1,'Data Transformation'!$G$3+0.5*'Data Transformation'!$W$25,IF(C8321=1,D8321-'Data Transformation'!$W$25,FALSE))</f>
        <v>0</v>
      </c>
      <c r="E8320" t="str">
        <f t="array" ref="E8320">IF(ISLOGICAL(D8320),"",FREQUENCY(IF('Data Transformation'!$B$425:$B$8425='Bin Analysis'!$B8307,'Data Transformation'!$G$425:$G$8425),D8320))</f>
        <v/>
      </c>
      <c r="F8320" t="str">
        <f t="shared" si="1038"/>
        <v/>
      </c>
      <c r="G8320">
        <f>Weighting!$H$16</f>
        <v>0</v>
      </c>
      <c r="H8320">
        <f t="array" ref="H8320">FREQUENCY(IF('Data Transformation'!$B$4:$B$8425=B8307,'Data Transformation'!$G$4:$G$8425),'Bin Analysis'!$B8320)</f>
        <v>2073</v>
      </c>
      <c r="I8320">
        <f t="shared" si="1039"/>
        <v>0</v>
      </c>
      <c r="J8320">
        <f t="shared" si="1040"/>
        <v>0</v>
      </c>
      <c r="K8320">
        <f>J8320*Weighting!$W$16</f>
        <v>0</v>
      </c>
      <c r="M8320" s="14"/>
    </row>
    <row r="8321" spans="1:25" x14ac:dyDescent="0.25">
      <c r="A8321" s="32" t="str">
        <f>IF(Weighting!$P$17&gt;0,B8321,"")</f>
        <v/>
      </c>
      <c r="B8321">
        <f>Weighting!$C$17</f>
        <v>1.762</v>
      </c>
      <c r="C8321">
        <f>Weighting!$F$17</f>
        <v>0</v>
      </c>
      <c r="D8321" t="b">
        <f>IF(C8321=1,'Data Transformation'!$G$3+0.5*'Data Transformation'!$W$25,IF(C8322=1,D8322-'Data Transformation'!$W$25,FALSE))</f>
        <v>0</v>
      </c>
      <c r="E8321" t="str">
        <f t="array" ref="E8321">IF(ISLOGICAL(D8321),"",FREQUENCY(IF('Data Transformation'!$B$425:$B$8425='Bin Analysis'!$B8307,'Data Transformation'!$G$425:$G$8425),D8321))</f>
        <v/>
      </c>
      <c r="F8321" t="str">
        <f t="shared" si="1038"/>
        <v/>
      </c>
      <c r="G8321">
        <f>Weighting!$H$17</f>
        <v>0</v>
      </c>
      <c r="H8321">
        <f t="array" ref="H8321">FREQUENCY(IF('Data Transformation'!$B$4:$B$8425=B8307,'Data Transformation'!$G$4:$G$8425),'Bin Analysis'!$B8321)</f>
        <v>2073</v>
      </c>
      <c r="I8321">
        <f t="shared" si="1039"/>
        <v>0</v>
      </c>
      <c r="J8321">
        <f t="shared" si="1040"/>
        <v>0</v>
      </c>
      <c r="K8321">
        <f>J8321*Weighting!$W$17</f>
        <v>0</v>
      </c>
      <c r="M8321" s="14"/>
    </row>
    <row r="8322" spans="1:25" x14ac:dyDescent="0.25">
      <c r="A8322" s="32" t="str">
        <f>IF(Weighting!$P$18&gt;0,B8322,"")</f>
        <v/>
      </c>
      <c r="B8322">
        <f>Weighting!$C$18</f>
        <v>1.893</v>
      </c>
      <c r="C8322">
        <f>Weighting!$F$18</f>
        <v>0</v>
      </c>
      <c r="D8322" t="b">
        <f>IF(C8322=1,'Data Transformation'!$G$3+0.5*'Data Transformation'!$W$25,IF(C8323=1,D8323-'Data Transformation'!$W$25,FALSE))</f>
        <v>0</v>
      </c>
      <c r="E8322" t="str">
        <f t="array" ref="E8322">IF(ISLOGICAL(D8322),"",FREQUENCY(IF('Data Transformation'!$B$425:$B$8425='Bin Analysis'!$B8307,'Data Transformation'!$G$425:$G$8425),D8322))</f>
        <v/>
      </c>
      <c r="F8322" t="str">
        <f t="shared" si="1038"/>
        <v/>
      </c>
      <c r="G8322">
        <f>Weighting!$H$18</f>
        <v>0</v>
      </c>
      <c r="H8322">
        <f t="array" ref="H8322">FREQUENCY(IF('Data Transformation'!$B$4:$B$8425=B8307,'Data Transformation'!$G$4:$G$8425),'Bin Analysis'!$B8322)</f>
        <v>2073</v>
      </c>
      <c r="I8322">
        <f t="shared" si="1039"/>
        <v>0</v>
      </c>
      <c r="J8322">
        <f t="shared" si="1040"/>
        <v>0</v>
      </c>
      <c r="K8322">
        <f>J8322*Weighting!$W$18</f>
        <v>0</v>
      </c>
      <c r="M8322" s="14"/>
    </row>
    <row r="8323" spans="1:25" x14ac:dyDescent="0.25">
      <c r="A8323" s="32" t="str">
        <f>IF(Weighting!$P$19&gt;0,B8323,"")</f>
        <v/>
      </c>
      <c r="B8323">
        <f>Weighting!$C$19</f>
        <v>2.024</v>
      </c>
      <c r="C8323">
        <f>Weighting!$F$19</f>
        <v>0</v>
      </c>
      <c r="D8323" t="b">
        <f>IF(C8323=1,'Data Transformation'!$G$3+0.5*'Data Transformation'!$W$25,IF(C8324=1,D8324-'Data Transformation'!$W$25,FALSE))</f>
        <v>0</v>
      </c>
      <c r="E8323" t="str">
        <f t="array" ref="E8323">IF(ISLOGICAL(D8323),"",FREQUENCY(IF('Data Transformation'!$B$425:$B$8425='Bin Analysis'!$B8307,'Data Transformation'!$G$425:$G$8425),D8323))</f>
        <v/>
      </c>
      <c r="F8323" t="str">
        <f t="shared" si="1038"/>
        <v/>
      </c>
      <c r="G8323">
        <f>Weighting!$H$19</f>
        <v>0</v>
      </c>
      <c r="H8323">
        <f t="array" ref="H8323">FREQUENCY(IF('Data Transformation'!$B$4:$B$8425=B8307,'Data Transformation'!$G$4:$G$8425),'Bin Analysis'!$B8323)</f>
        <v>2073</v>
      </c>
      <c r="I8323">
        <f t="shared" si="1039"/>
        <v>0</v>
      </c>
      <c r="J8323">
        <f t="shared" si="1040"/>
        <v>0</v>
      </c>
      <c r="K8323">
        <f>J8323*Weighting!$W$19</f>
        <v>0</v>
      </c>
      <c r="M8323" s="14"/>
    </row>
    <row r="8324" spans="1:25" x14ac:dyDescent="0.25">
      <c r="A8324" s="32" t="str">
        <f>IF(Weighting!$P$20&gt;0,B8324,"")</f>
        <v/>
      </c>
      <c r="B8324">
        <f>Weighting!$C$20</f>
        <v>2.1550000000000002</v>
      </c>
      <c r="C8324">
        <f>Weighting!$F$20</f>
        <v>0</v>
      </c>
      <c r="D8324" t="b">
        <f>IF(C8324=1,'Data Transformation'!$G$3+0.5*'Data Transformation'!$W$25,IF(C8325=1,D8325-'Data Transformation'!$W$25,FALSE))</f>
        <v>0</v>
      </c>
      <c r="E8324" t="str">
        <f t="array" ref="E8324">IF(ISLOGICAL(D8324),"",FREQUENCY(IF('Data Transformation'!$B$425:$B$8425='Bin Analysis'!$B8307,'Data Transformation'!$G$425:$G$8425),D8324))</f>
        <v/>
      </c>
      <c r="F8324" t="str">
        <f t="shared" si="1038"/>
        <v/>
      </c>
      <c r="G8324">
        <f>Weighting!$H$20</f>
        <v>0</v>
      </c>
      <c r="H8324">
        <f t="array" ref="H8324">FREQUENCY(IF('Data Transformation'!$B$4:$B$8425=B8307,'Data Transformation'!$G$4:$G$8425),'Bin Analysis'!$B8324)</f>
        <v>2073</v>
      </c>
      <c r="I8324">
        <f t="shared" si="1039"/>
        <v>0</v>
      </c>
      <c r="J8324">
        <f t="shared" si="1040"/>
        <v>0</v>
      </c>
      <c r="K8324">
        <f>J8324*Weighting!$W$20</f>
        <v>0</v>
      </c>
      <c r="M8324" s="14"/>
    </row>
    <row r="8325" spans="1:25" x14ac:dyDescent="0.25">
      <c r="A8325" s="32" t="str">
        <f>IF(Weighting!$P$21&gt;0,B8325,"")</f>
        <v/>
      </c>
      <c r="B8325">
        <f>Weighting!$C$21</f>
        <v>2.2860000000000005</v>
      </c>
      <c r="C8325">
        <f>Weighting!$F$21</f>
        <v>0</v>
      </c>
      <c r="D8325" t="b">
        <f>IF(C8325=1,'Data Transformation'!$G$3+0.5*'Data Transformation'!$W$25,IF(C8326=1,D8326-'Data Transformation'!$W$25,FALSE))</f>
        <v>0</v>
      </c>
      <c r="E8325" t="str">
        <f t="array" ref="E8325">IF(ISLOGICAL(D8325),"",FREQUENCY(IF('Data Transformation'!$B$425:$B$8425='Bin Analysis'!$B8307,'Data Transformation'!$G$425:$G$8425),D8325))</f>
        <v/>
      </c>
      <c r="F8325" t="str">
        <f t="shared" si="1038"/>
        <v/>
      </c>
      <c r="G8325">
        <f>Weighting!$H$21</f>
        <v>0</v>
      </c>
      <c r="H8325">
        <f t="array" ref="H8325">FREQUENCY(IF('Data Transformation'!$B$4:$B$8425=B8307,'Data Transformation'!$G$4:$G$8425),'Bin Analysis'!$B8325)</f>
        <v>2073</v>
      </c>
      <c r="I8325">
        <f t="shared" si="1039"/>
        <v>0</v>
      </c>
      <c r="J8325">
        <f t="shared" si="1040"/>
        <v>0</v>
      </c>
      <c r="K8325">
        <f>J8325*Weighting!$W$21</f>
        <v>0</v>
      </c>
      <c r="M8325" s="14"/>
    </row>
    <row r="8326" spans="1:25" x14ac:dyDescent="0.25">
      <c r="A8326" s="32" t="str">
        <f>IF(Weighting!$P$22&gt;0,B8326,"")</f>
        <v/>
      </c>
      <c r="B8326">
        <f>Weighting!$C$22</f>
        <v>2.4170000000000007</v>
      </c>
      <c r="C8326">
        <f>Weighting!$F$22</f>
        <v>0</v>
      </c>
      <c r="D8326" t="b">
        <f>IF(C8326=1,'Data Transformation'!$G$3+0.5*'Data Transformation'!$W$25,IF(C8327=1,D8327-'Data Transformation'!$W$25,FALSE))</f>
        <v>0</v>
      </c>
      <c r="E8326" t="str">
        <f t="array" ref="E8326">IF(ISLOGICAL(D8326),"",FREQUENCY(IF('Data Transformation'!$B$425:$B$8425='Bin Analysis'!$B8307,'Data Transformation'!$G$425:$G$8425),D8326))</f>
        <v/>
      </c>
      <c r="F8326" t="str">
        <f t="shared" si="1038"/>
        <v/>
      </c>
      <c r="G8326">
        <f>Weighting!$H$22</f>
        <v>0</v>
      </c>
      <c r="H8326">
        <f t="array" ref="H8326">FREQUENCY(IF('Data Transformation'!$B$4:$B$8425=B8307,'Data Transformation'!$G$4:$G$8425),'Bin Analysis'!$B8326)</f>
        <v>2073</v>
      </c>
      <c r="I8326">
        <f t="shared" si="1039"/>
        <v>0</v>
      </c>
      <c r="J8326">
        <f t="shared" si="1040"/>
        <v>0</v>
      </c>
      <c r="K8326">
        <f>J8326*Weighting!$W$22</f>
        <v>0</v>
      </c>
      <c r="M8326" s="14"/>
    </row>
    <row r="8327" spans="1:25" x14ac:dyDescent="0.25">
      <c r="A8327" s="32" t="str">
        <f>IF(Weighting!$P$23&gt;0,B8327,"")</f>
        <v/>
      </c>
      <c r="B8327">
        <f>Weighting!$C$23</f>
        <v>2.5480000000000009</v>
      </c>
      <c r="C8327">
        <f>Weighting!$F$23</f>
        <v>0</v>
      </c>
      <c r="D8327" t="b">
        <f>IF(C8327=1,'Data Transformation'!$G$3+0.5*'Data Transformation'!$W$25,IF(C8328=1,D8328-'Data Transformation'!$W$25,FALSE))</f>
        <v>0</v>
      </c>
      <c r="E8327" t="str">
        <f t="array" ref="E8327">IF(ISLOGICAL(D8327),"",FREQUENCY(IF('Data Transformation'!$B$425:$B$8425='Bin Analysis'!$B8307,'Data Transformation'!$G$425:$G$8425),D8327))</f>
        <v/>
      </c>
      <c r="F8327" t="str">
        <f t="shared" si="1038"/>
        <v/>
      </c>
      <c r="G8327">
        <f>Weighting!$H$23</f>
        <v>0</v>
      </c>
      <c r="H8327">
        <f t="array" ref="H8327">FREQUENCY(IF('Data Transformation'!$B$4:$B$8425=B8307,'Data Transformation'!$G$4:$G$8425),'Bin Analysis'!$B8327)</f>
        <v>2073</v>
      </c>
      <c r="I8327">
        <f t="shared" si="1039"/>
        <v>0</v>
      </c>
      <c r="J8327">
        <f t="shared" si="1040"/>
        <v>0</v>
      </c>
      <c r="K8327">
        <f>J8327*Weighting!$W$23</f>
        <v>0</v>
      </c>
      <c r="M8327" s="14"/>
    </row>
    <row r="8328" spans="1:25" x14ac:dyDescent="0.25">
      <c r="A8328" s="32" t="str">
        <f>IF(Weighting!$P$24&gt;0,B8328,"")</f>
        <v/>
      </c>
      <c r="B8328">
        <f>Weighting!$C$24</f>
        <v>2.6790000000000012</v>
      </c>
      <c r="C8328">
        <f>Weighting!$F$24</f>
        <v>0</v>
      </c>
      <c r="D8328" t="b">
        <f>IF(C8328=1,'Data Transformation'!$G$3+0.5*'Data Transformation'!$W$25,IF(C8329=1,D8329-'Data Transformation'!$W$25,FALSE))</f>
        <v>0</v>
      </c>
      <c r="E8328" t="str">
        <f t="array" ref="E8328">IF(ISLOGICAL(D8328),"",FREQUENCY(IF('Data Transformation'!$B$425:$B$8425='Bin Analysis'!$B8307,'Data Transformation'!$G$425:$G$8425),D8328))</f>
        <v/>
      </c>
      <c r="F8328" t="str">
        <f t="shared" si="1038"/>
        <v/>
      </c>
      <c r="G8328">
        <f>Weighting!$H$24</f>
        <v>0</v>
      </c>
      <c r="H8328">
        <f t="array" ref="H8328">FREQUENCY(IF('Data Transformation'!$B$4:$B$8425=B8307,'Data Transformation'!$G$4:$G$8425),'Bin Analysis'!$B8328)</f>
        <v>2073</v>
      </c>
      <c r="I8328">
        <f t="shared" si="1039"/>
        <v>0</v>
      </c>
      <c r="J8328">
        <f t="shared" si="1040"/>
        <v>0</v>
      </c>
      <c r="K8328">
        <f>J8328*Weighting!$W$24</f>
        <v>0</v>
      </c>
      <c r="M8328" s="14"/>
    </row>
    <row r="8329" spans="1:25" x14ac:dyDescent="0.25">
      <c r="A8329" s="32" t="str">
        <f>IF(Weighting!$P$25&gt;0,B8329,"")</f>
        <v/>
      </c>
      <c r="B8329">
        <f>Weighting!$C$25</f>
        <v>2.8100000000000014</v>
      </c>
      <c r="C8329">
        <f>Weighting!$F$25</f>
        <v>0</v>
      </c>
      <c r="D8329" t="b">
        <f>IF(C8329=1,'Data Transformation'!$G$3+0.5*'Data Transformation'!$W$25,IF(C8330=1,D8330-'Data Transformation'!$W$25,FALSE))</f>
        <v>0</v>
      </c>
      <c r="E8329" t="str">
        <f t="array" ref="E8329">IF(ISLOGICAL(D8329),"",FREQUENCY(IF('Data Transformation'!$B$425:$B$8425='Bin Analysis'!$B8307,'Data Transformation'!$G$425:$G$8425),D8329))</f>
        <v/>
      </c>
      <c r="F8329" t="str">
        <f t="shared" si="1038"/>
        <v/>
      </c>
      <c r="G8329">
        <f>Weighting!$H$25</f>
        <v>0</v>
      </c>
      <c r="H8329">
        <f t="array" ref="H8329">FREQUENCY(IF('Data Transformation'!$B$4:$B$8425=B8307,'Data Transformation'!$G$4:$G$8425),'Bin Analysis'!$B8329)</f>
        <v>2073</v>
      </c>
      <c r="I8329">
        <f t="shared" si="1039"/>
        <v>0</v>
      </c>
      <c r="J8329">
        <f t="shared" si="1040"/>
        <v>0</v>
      </c>
      <c r="K8329">
        <f>J8329*Weighting!$W$25</f>
        <v>0</v>
      </c>
      <c r="M8329" s="14"/>
    </row>
    <row r="8330" spans="1:25" x14ac:dyDescent="0.25">
      <c r="O8330"/>
      <c r="P8330"/>
      <c r="Q8330"/>
      <c r="R8330"/>
    </row>
    <row r="8331" spans="1:25" ht="23.25" x14ac:dyDescent="0.35">
      <c r="A8331" s="21" t="s">
        <v>0</v>
      </c>
      <c r="B8331" s="21" t="str">
        <f>IFERROR(VLOOKUP(C8331,'Data Transformation'!$L$6:$M$426,2,FALSE),"")</f>
        <v/>
      </c>
      <c r="C8331" s="21">
        <f>C8307+1</f>
        <v>347</v>
      </c>
      <c r="D8331" s="21"/>
      <c r="E8331" s="21"/>
      <c r="F8331" s="21"/>
      <c r="G8331" s="21"/>
      <c r="H8331" s="22"/>
      <c r="I8331" s="22"/>
      <c r="J8331" s="22"/>
      <c r="K8331" s="21"/>
      <c r="L8331" s="21" t="str">
        <f>B8331</f>
        <v/>
      </c>
      <c r="M8331" s="23" t="e">
        <f>INDEX('Data Transformation'!$O$4:$O$424,MATCH($B8331,'Data Transformation'!$M$4:$M$424,0),MATCH($M$2,'Data Transformation'!$O$3,0))</f>
        <v>#N/A</v>
      </c>
      <c r="N8331" s="27" t="e">
        <f>IF('Input and Summary Results'!$J$16="minimum",'Bin Analysis'!X8332/(M8331-1),'Bin Analysis'!Y8331/('Bin Analysis'!M8331-1))</f>
        <v>#N/A</v>
      </c>
      <c r="O8331" s="27" t="e">
        <f>IF(M8331=FALSE,NA(),(VLOOKUP(1,C8334:K8353,4,FALSE))/(M8331-1))</f>
        <v>#N/A</v>
      </c>
      <c r="P8331" s="27" t="e">
        <f>IF(M8331=FALSE,NA(),SUM(J8334:J8353)/Weighting!$S$5)</f>
        <v>#N/A</v>
      </c>
      <c r="Q8331" s="27" t="e">
        <f>IF(M8331=FALSE,NA(),SUM(K8334:K8353)/Weighting!$S$6)</f>
        <v>#N/A</v>
      </c>
      <c r="R8331" s="27" t="e">
        <f>IF(M8331=FALSE,NA(),(VLOOKUP(1,G8334:K8353,3,FALSE))/(M8331-1))</f>
        <v>#N/A</v>
      </c>
      <c r="S8331" s="22" t="e">
        <f>IF(M8331=FALSE,NA(),IF(SUM(J8334:J8353)=2,"yes","no"))</f>
        <v>#N/A</v>
      </c>
      <c r="X8331" s="2" cm="2">
        <f t="array" ref="X8331:X8332">FREQUENCY(IF('Data Transformation'!$B$425:$B$6424='Bin Analysis'!L8331,'Data Transformation'!$G$425:$G$6424),'Data Transformation'!$U$11)</f>
        <v>0</v>
      </c>
      <c r="Y8331" s="2" cm="2">
        <f t="array" ref="Y8331:Y8332">FREQUENCY(IF('Data Transformation'!$B$425:$B$6424='Bin Analysis'!L8331,'Data Transformation'!$G$425:$G$6424),'Data Transformation'!$U$12)</f>
        <v>0</v>
      </c>
    </row>
    <row r="8332" spans="1:25" x14ac:dyDescent="0.25">
      <c r="A8332" s="14" t="s">
        <v>67</v>
      </c>
      <c r="B8332" t="s">
        <v>47</v>
      </c>
      <c r="C8332" t="s">
        <v>5</v>
      </c>
      <c r="D8332" t="s">
        <v>100</v>
      </c>
      <c r="E8332" t="s">
        <v>101</v>
      </c>
      <c r="F8332" t="s">
        <v>102</v>
      </c>
      <c r="G8332" t="s">
        <v>70</v>
      </c>
      <c r="H8332" t="s">
        <v>31</v>
      </c>
      <c r="I8332" t="s">
        <v>32</v>
      </c>
      <c r="J8332" t="s">
        <v>46</v>
      </c>
      <c r="K8332" s="14" t="s">
        <v>45</v>
      </c>
      <c r="M8332" s="14"/>
      <c r="X8332" s="2">
        <v>0</v>
      </c>
      <c r="Y8332" s="2">
        <v>0</v>
      </c>
    </row>
    <row r="8333" spans="1:25" x14ac:dyDescent="0.25">
      <c r="A8333" s="32"/>
      <c r="D8333" t="b">
        <f>IF(C8333=1,'Data Transformation'!$G$3+0.5*'Data Transformation'!$W$25,IF(C8334=1,D8334-'Data Transformation'!$W$25,FALSE))</f>
        <v>0</v>
      </c>
      <c r="E8333" t="str">
        <f t="array" ref="E8333">IF(ISLOGICAL(D8333),"",FREQUENCY(IF('Data Transformation'!$B$425:$B$8425='Bin Analysis'!$B8331,'Data Transformation'!$G$425:$G$8425),D8333))</f>
        <v/>
      </c>
      <c r="F8333" t="str">
        <f>IF(ISLOGICAL(D8333),"",E8333-E8332)</f>
        <v/>
      </c>
      <c r="M8333" s="14"/>
    </row>
    <row r="8334" spans="1:25" x14ac:dyDescent="0.25">
      <c r="A8334" s="32">
        <f>IF(Weighting!$P$6&gt;0,B8334,"")</f>
        <v>0.32100000000000001</v>
      </c>
      <c r="B8334">
        <f>Weighting!$C$6</f>
        <v>0.32100000000000001</v>
      </c>
      <c r="C8334">
        <f>Weighting!$F$6</f>
        <v>0</v>
      </c>
      <c r="D8334" t="b">
        <f>IF(C8334=1,'Data Transformation'!$G$3+0.5*'Data Transformation'!$W$25,IF(C8335=1,D8335-'Data Transformation'!$W$25,FALSE))</f>
        <v>0</v>
      </c>
      <c r="E8334" t="str">
        <f t="array" ref="E8334">IF(ISLOGICAL(D8334),"",FREQUENCY(IF('Data Transformation'!$B$425:$B$8425='Bin Analysis'!$B8331,'Data Transformation'!$G$425:$G$8425),D8334))</f>
        <v/>
      </c>
      <c r="F8334" t="str">
        <f>IF(ISLOGICAL(D8334),"",E8334-E8333)</f>
        <v/>
      </c>
      <c r="G8334">
        <f>Weighting!$H$6</f>
        <v>1</v>
      </c>
      <c r="H8334">
        <f t="array" ref="H8334">FREQUENCY(IF('Data Transformation'!$B$4:$B$8425=B8331,'Data Transformation'!$G$4:$G$8425),'Bin Analysis'!$B8334)</f>
        <v>2073</v>
      </c>
      <c r="I8334">
        <f>H8334-H8333</f>
        <v>2073</v>
      </c>
      <c r="J8334">
        <f>IF(I8334=0,0,1)</f>
        <v>1</v>
      </c>
      <c r="K8334">
        <f>J8334*Weighting!$W$6</f>
        <v>1</v>
      </c>
      <c r="M8334" s="14"/>
    </row>
    <row r="8335" spans="1:25" x14ac:dyDescent="0.25">
      <c r="A8335" s="32">
        <f>IF(Weighting!$P$7&gt;0,B8335,"")</f>
        <v>0.45200000000000001</v>
      </c>
      <c r="B8335">
        <f>Weighting!$C$7</f>
        <v>0.45200000000000001</v>
      </c>
      <c r="C8335">
        <f>Weighting!$F$7</f>
        <v>0</v>
      </c>
      <c r="D8335" t="b">
        <f>IF(C8335=1,'Data Transformation'!$G$3+0.5*'Data Transformation'!$W$25,IF(C8336=1,D8336-'Data Transformation'!$W$25,FALSE))</f>
        <v>0</v>
      </c>
      <c r="E8335" t="str">
        <f t="array" ref="E8335">IF(ISLOGICAL(D8335),"",FREQUENCY(IF('Data Transformation'!$B$425:$B$8425='Bin Analysis'!$B8331,'Data Transformation'!$G$425:$G$8425),D8335))</f>
        <v/>
      </c>
      <c r="F8335" t="str">
        <f t="shared" ref="F8335:F8353" si="1041">IF(ISLOGICAL(D8335),"",E8335-E8334)</f>
        <v/>
      </c>
      <c r="G8335">
        <f>Weighting!$H$7</f>
        <v>0</v>
      </c>
      <c r="H8335">
        <f t="array" ref="H8335">FREQUENCY(IF('Data Transformation'!$B$4:$B$8425=B8331,'Data Transformation'!$G$4:$G$8425),'Bin Analysis'!$B8335)</f>
        <v>2073</v>
      </c>
      <c r="I8335">
        <f t="shared" ref="I8335:I8353" si="1042">H8335-H8334</f>
        <v>0</v>
      </c>
      <c r="J8335">
        <f>IF(I8335=0,0,1)</f>
        <v>0</v>
      </c>
      <c r="K8335">
        <f>J8335*Weighting!$W$7</f>
        <v>0</v>
      </c>
      <c r="M8335" s="14"/>
    </row>
    <row r="8336" spans="1:25" x14ac:dyDescent="0.25">
      <c r="A8336" s="32">
        <f>IF(Weighting!$P$8&gt;0,B8336,"")</f>
        <v>0.58299999999999996</v>
      </c>
      <c r="B8336">
        <f>Weighting!$C$8</f>
        <v>0.58299999999999996</v>
      </c>
      <c r="C8336">
        <f>Weighting!$F$8</f>
        <v>0</v>
      </c>
      <c r="D8336" t="b">
        <f>IF(C8336=1,'Data Transformation'!$G$3+0.5*'Data Transformation'!$W$25,IF(C8337=1,D8337-'Data Transformation'!$W$25,FALSE))</f>
        <v>0</v>
      </c>
      <c r="E8336" t="str">
        <f t="array" ref="E8336">IF(ISLOGICAL(D8336),"",FREQUENCY(IF('Data Transformation'!$B$425:$B$8425='Bin Analysis'!$B8331,'Data Transformation'!$G$425:$G$8425),D8336))</f>
        <v/>
      </c>
      <c r="F8336" t="str">
        <f t="shared" si="1041"/>
        <v/>
      </c>
      <c r="G8336">
        <f>Weighting!$H$8</f>
        <v>0</v>
      </c>
      <c r="H8336">
        <f t="array" ref="H8336">FREQUENCY(IF('Data Transformation'!$B$4:$B$8425=B8331,'Data Transformation'!$G$4:$G$8425),'Bin Analysis'!$B8336)</f>
        <v>2073</v>
      </c>
      <c r="I8336">
        <f t="shared" si="1042"/>
        <v>0</v>
      </c>
      <c r="J8336">
        <f t="shared" ref="J8336:J8353" si="1043">IF(I8336=0,0,1)</f>
        <v>0</v>
      </c>
      <c r="K8336">
        <f>J8336*Weighting!$W$8</f>
        <v>0</v>
      </c>
      <c r="M8336" s="14"/>
    </row>
    <row r="8337" spans="1:13" x14ac:dyDescent="0.25">
      <c r="A8337" s="32">
        <f>IF(Weighting!$P$9&gt;0,B8337,"")</f>
        <v>0.71399999999999997</v>
      </c>
      <c r="B8337" s="50">
        <f>Weighting!$C$9</f>
        <v>0.71399999999999997</v>
      </c>
      <c r="C8337">
        <f>Weighting!$F$9</f>
        <v>0</v>
      </c>
      <c r="D8337" t="b">
        <f>IF(C8337=1,'Data Transformation'!$G$3+0.5*'Data Transformation'!$W$25,IF(C8338=1,D8338-'Data Transformation'!$W$25,FALSE))</f>
        <v>0</v>
      </c>
      <c r="E8337" t="str">
        <f t="array" ref="E8337">IF(ISLOGICAL(D8337),"",FREQUENCY(IF('Data Transformation'!$B$425:$B$8425='Bin Analysis'!$B8331,'Data Transformation'!$G$425:$G$8425),D8337))</f>
        <v/>
      </c>
      <c r="F8337" t="str">
        <f t="shared" si="1041"/>
        <v/>
      </c>
      <c r="G8337">
        <f>Weighting!$H$9</f>
        <v>0</v>
      </c>
      <c r="H8337">
        <f t="array" ref="H8337">FREQUENCY(IF('Data Transformation'!$B$4:$B$8425=B8331,'Data Transformation'!$G$4:$G$8425),'Bin Analysis'!$B8337)</f>
        <v>2073</v>
      </c>
      <c r="I8337">
        <f t="shared" si="1042"/>
        <v>0</v>
      </c>
      <c r="J8337">
        <f t="shared" si="1043"/>
        <v>0</v>
      </c>
      <c r="K8337">
        <f>J8337*Weighting!$W$9</f>
        <v>0</v>
      </c>
      <c r="M8337" s="14"/>
    </row>
    <row r="8338" spans="1:13" x14ac:dyDescent="0.25">
      <c r="A8338" s="32">
        <f>IF(Weighting!$P$10&gt;0,B8338,"")</f>
        <v>0.84499999999999997</v>
      </c>
      <c r="B8338">
        <f>Weighting!$C$10</f>
        <v>0.84499999999999997</v>
      </c>
      <c r="C8338">
        <f>Weighting!$F$10</f>
        <v>0</v>
      </c>
      <c r="D8338" t="b">
        <f>IF(C8338=1,'Data Transformation'!$G$3+0.5*'Data Transformation'!$W$25,IF(C8339=1,D8339-'Data Transformation'!$W$25,FALSE))</f>
        <v>0</v>
      </c>
      <c r="E8338" t="str">
        <f t="array" ref="E8338">IF(ISLOGICAL(D8338),"",FREQUENCY(IF('Data Transformation'!$B$425:$B$8425='Bin Analysis'!$B8331,'Data Transformation'!$G$425:$G$8425),D8338))</f>
        <v/>
      </c>
      <c r="F8338" t="str">
        <f t="shared" si="1041"/>
        <v/>
      </c>
      <c r="G8338">
        <f>Weighting!$H$10</f>
        <v>0</v>
      </c>
      <c r="H8338">
        <f t="array" ref="H8338">FREQUENCY(IF('Data Transformation'!$B$4:$B$8425=B8331,'Data Transformation'!$G$4:$G$8425),'Bin Analysis'!$B8338)</f>
        <v>2073</v>
      </c>
      <c r="I8338">
        <f t="shared" si="1042"/>
        <v>0</v>
      </c>
      <c r="J8338">
        <f t="shared" si="1043"/>
        <v>0</v>
      </c>
      <c r="K8338">
        <f>J8338*Weighting!$W$10</f>
        <v>0</v>
      </c>
      <c r="M8338" s="14"/>
    </row>
    <row r="8339" spans="1:13" x14ac:dyDescent="0.25">
      <c r="A8339" s="32">
        <f>IF(Weighting!$P$11&gt;0,B8339,"")</f>
        <v>0.97599999999999998</v>
      </c>
      <c r="B8339">
        <f>Weighting!$C$11</f>
        <v>0.97599999999999998</v>
      </c>
      <c r="C8339">
        <f>Weighting!$F$11</f>
        <v>0</v>
      </c>
      <c r="D8339">
        <f>IF(C8339=1,'Data Transformation'!$G$3+0.5*'Data Transformation'!$W$25,IF(C8340=1,D8340-'Data Transformation'!$W$25,FALSE))</f>
        <v>0.86899999999999999</v>
      </c>
      <c r="E8339">
        <f t="array" ref="E8339">IF(ISLOGICAL(D8339),"",FREQUENCY(IF('Data Transformation'!$B$425:$B$8425='Bin Analysis'!$B8331,'Data Transformation'!$G$425:$G$8425),D8339))</f>
        <v>2001</v>
      </c>
      <c r="F8339" t="e">
        <f t="shared" si="1041"/>
        <v>#VALUE!</v>
      </c>
      <c r="G8339">
        <f>Weighting!$H$11</f>
        <v>0</v>
      </c>
      <c r="H8339">
        <f t="array" ref="H8339">FREQUENCY(IF('Data Transformation'!$B$4:$B$8425=B8331,'Data Transformation'!$G$4:$G$8425),'Bin Analysis'!$B8339)</f>
        <v>2073</v>
      </c>
      <c r="I8339">
        <f t="shared" si="1042"/>
        <v>0</v>
      </c>
      <c r="J8339">
        <f t="shared" si="1043"/>
        <v>0</v>
      </c>
      <c r="K8339">
        <f>J8339*Weighting!$W$11</f>
        <v>0</v>
      </c>
      <c r="M8339" s="14"/>
    </row>
    <row r="8340" spans="1:13" x14ac:dyDescent="0.25">
      <c r="A8340" s="32">
        <f>IF(Weighting!$P$12&gt;0,B8340,"")</f>
        <v>1.107</v>
      </c>
      <c r="B8340">
        <f>Weighting!$C$12</f>
        <v>1.107</v>
      </c>
      <c r="C8340">
        <f>Weighting!$F$12</f>
        <v>1</v>
      </c>
      <c r="D8340">
        <f>IF(C8340=1,'Data Transformation'!$G$3+0.5*'Data Transformation'!$W$25,IF(C8341=1,D8341-'Data Transformation'!$W$25,FALSE))</f>
        <v>1.131</v>
      </c>
      <c r="E8340">
        <f t="array" ref="E8340">IF(ISLOGICAL(D8340),"",FREQUENCY(IF('Data Transformation'!$B$425:$B$8425='Bin Analysis'!$B8331,'Data Transformation'!$G$425:$G$8425),D8340))</f>
        <v>2001</v>
      </c>
      <c r="F8340">
        <f t="shared" si="1041"/>
        <v>0</v>
      </c>
      <c r="G8340">
        <f>Weighting!$H$12</f>
        <v>0</v>
      </c>
      <c r="H8340">
        <f t="array" ref="H8340">FREQUENCY(IF('Data Transformation'!$B$4:$B$8425=B8331,'Data Transformation'!$G$4:$G$8425),'Bin Analysis'!$B8340)</f>
        <v>2073</v>
      </c>
      <c r="I8340">
        <f t="shared" si="1042"/>
        <v>0</v>
      </c>
      <c r="J8340">
        <f t="shared" si="1043"/>
        <v>0</v>
      </c>
      <c r="K8340">
        <f>J8340*Weighting!$W$12</f>
        <v>0</v>
      </c>
      <c r="M8340" s="14"/>
    </row>
    <row r="8341" spans="1:13" x14ac:dyDescent="0.25">
      <c r="A8341" s="32">
        <f>IF(Weighting!$P$13&gt;0,B8341,"")</f>
        <v>1.238</v>
      </c>
      <c r="B8341">
        <f>Weighting!$C$13</f>
        <v>1.238</v>
      </c>
      <c r="C8341">
        <f>Weighting!$F$13</f>
        <v>0</v>
      </c>
      <c r="D8341" t="b">
        <f>IF(C8341=1,'Data Transformation'!$G$3+0.5*'Data Transformation'!$W$25,IF(C8342=1,D8342-'Data Transformation'!$W$25,FALSE))</f>
        <v>0</v>
      </c>
      <c r="E8341" t="str">
        <f t="array" ref="E8341">IF(ISLOGICAL(D8341),"",FREQUENCY(IF('Data Transformation'!$B$425:$B$8425='Bin Analysis'!$B8331,'Data Transformation'!$G$425:$G$8425),D8341))</f>
        <v/>
      </c>
      <c r="F8341" t="str">
        <f t="shared" si="1041"/>
        <v/>
      </c>
      <c r="G8341">
        <f>Weighting!$H$13</f>
        <v>0</v>
      </c>
      <c r="H8341">
        <f t="array" ref="H8341">FREQUENCY(IF('Data Transformation'!$B$4:$B$8425=B8331,'Data Transformation'!$G$4:$G$8425),'Bin Analysis'!$B8341)</f>
        <v>2073</v>
      </c>
      <c r="I8341">
        <f t="shared" si="1042"/>
        <v>0</v>
      </c>
      <c r="J8341">
        <f t="shared" si="1043"/>
        <v>0</v>
      </c>
      <c r="K8341">
        <f>J8341*Weighting!$W$13</f>
        <v>0</v>
      </c>
      <c r="M8341" s="14"/>
    </row>
    <row r="8342" spans="1:13" x14ac:dyDescent="0.25">
      <c r="A8342" s="32">
        <f>IF(Weighting!$P$14&gt;0,B8342,"")</f>
        <v>1.369</v>
      </c>
      <c r="B8342">
        <f>Weighting!$C$14</f>
        <v>1.369</v>
      </c>
      <c r="C8342">
        <f>Weighting!$F$14</f>
        <v>0</v>
      </c>
      <c r="D8342" t="b">
        <f>IF(C8342=1,'Data Transformation'!$G$3+0.5*'Data Transformation'!$W$25,IF(C8343=1,D8343-'Data Transformation'!$W$25,FALSE))</f>
        <v>0</v>
      </c>
      <c r="E8342" t="str">
        <f t="array" ref="E8342">IF(ISLOGICAL(D8342),"",FREQUENCY(IF('Data Transformation'!$B$425:$B$8425='Bin Analysis'!$B8331,'Data Transformation'!$G$425:$G$8425),D8342))</f>
        <v/>
      </c>
      <c r="F8342" t="str">
        <f t="shared" si="1041"/>
        <v/>
      </c>
      <c r="G8342">
        <f>Weighting!$H$14</f>
        <v>0</v>
      </c>
      <c r="H8342">
        <f t="array" ref="H8342">FREQUENCY(IF('Data Transformation'!$B$4:$B$8425=B8331,'Data Transformation'!$G$4:$G$8425),'Bin Analysis'!$B8342)</f>
        <v>2073</v>
      </c>
      <c r="I8342">
        <f t="shared" si="1042"/>
        <v>0</v>
      </c>
      <c r="J8342">
        <f t="shared" si="1043"/>
        <v>0</v>
      </c>
      <c r="K8342">
        <f>J8342*Weighting!$W$14</f>
        <v>0</v>
      </c>
      <c r="M8342" s="14"/>
    </row>
    <row r="8343" spans="1:13" x14ac:dyDescent="0.25">
      <c r="A8343" s="32">
        <f>IF(Weighting!$P$15&gt;0,B8343,"")</f>
        <v>1.5000009999999999</v>
      </c>
      <c r="B8343">
        <f>Weighting!$C$15</f>
        <v>1.5000009999999999</v>
      </c>
      <c r="C8343">
        <f>Weighting!$F$15</f>
        <v>0</v>
      </c>
      <c r="D8343" t="b">
        <f>IF(C8343=1,'Data Transformation'!$G$3+0.5*'Data Transformation'!$W$25,IF(C8344=1,D8344-'Data Transformation'!$W$25,FALSE))</f>
        <v>0</v>
      </c>
      <c r="E8343" t="str">
        <f t="array" ref="E8343">IF(ISLOGICAL(D8343),"",FREQUENCY(IF('Data Transformation'!$B$425:$B$8425='Bin Analysis'!$B8331,'Data Transformation'!$G$425:$G$8425),D8343))</f>
        <v/>
      </c>
      <c r="F8343" t="str">
        <f t="shared" si="1041"/>
        <v/>
      </c>
      <c r="G8343">
        <f>Weighting!$H$15</f>
        <v>0</v>
      </c>
      <c r="H8343">
        <f t="array" ref="H8343">FREQUENCY(IF('Data Transformation'!$B$4:$B$8425=B8331,'Data Transformation'!$G$4:$G$8425),'Bin Analysis'!$B8343)</f>
        <v>2073</v>
      </c>
      <c r="I8343">
        <f t="shared" si="1042"/>
        <v>0</v>
      </c>
      <c r="J8343">
        <f t="shared" si="1043"/>
        <v>0</v>
      </c>
      <c r="K8343">
        <f>J8343*Weighting!$W$15</f>
        <v>0</v>
      </c>
      <c r="M8343" s="14"/>
    </row>
    <row r="8344" spans="1:13" x14ac:dyDescent="0.25">
      <c r="A8344" s="32" t="str">
        <f>IF(Weighting!$P$16&gt;0,B8344,"")</f>
        <v/>
      </c>
      <c r="B8344">
        <f>Weighting!$C$16</f>
        <v>1.631</v>
      </c>
      <c r="C8344">
        <f>Weighting!$F$16</f>
        <v>0</v>
      </c>
      <c r="D8344" t="b">
        <f>IF(C8344=1,'Data Transformation'!$G$3+0.5*'Data Transformation'!$W$25,IF(C8345=1,D8345-'Data Transformation'!$W$25,FALSE))</f>
        <v>0</v>
      </c>
      <c r="E8344" t="str">
        <f t="array" ref="E8344">IF(ISLOGICAL(D8344),"",FREQUENCY(IF('Data Transformation'!$B$425:$B$8425='Bin Analysis'!$B8331,'Data Transformation'!$G$425:$G$8425),D8344))</f>
        <v/>
      </c>
      <c r="F8344" t="str">
        <f t="shared" si="1041"/>
        <v/>
      </c>
      <c r="G8344">
        <f>Weighting!$H$16</f>
        <v>0</v>
      </c>
      <c r="H8344">
        <f t="array" ref="H8344">FREQUENCY(IF('Data Transformation'!$B$4:$B$8425=B8331,'Data Transformation'!$G$4:$G$8425),'Bin Analysis'!$B8344)</f>
        <v>2073</v>
      </c>
      <c r="I8344">
        <f t="shared" si="1042"/>
        <v>0</v>
      </c>
      <c r="J8344">
        <f t="shared" si="1043"/>
        <v>0</v>
      </c>
      <c r="K8344">
        <f>J8344*Weighting!$W$16</f>
        <v>0</v>
      </c>
      <c r="M8344" s="14"/>
    </row>
    <row r="8345" spans="1:13" x14ac:dyDescent="0.25">
      <c r="A8345" s="32" t="str">
        <f>IF(Weighting!$P$17&gt;0,B8345,"")</f>
        <v/>
      </c>
      <c r="B8345">
        <f>Weighting!$C$17</f>
        <v>1.762</v>
      </c>
      <c r="C8345">
        <f>Weighting!$F$17</f>
        <v>0</v>
      </c>
      <c r="D8345" t="b">
        <f>IF(C8345=1,'Data Transformation'!$G$3+0.5*'Data Transformation'!$W$25,IF(C8346=1,D8346-'Data Transformation'!$W$25,FALSE))</f>
        <v>0</v>
      </c>
      <c r="E8345" t="str">
        <f t="array" ref="E8345">IF(ISLOGICAL(D8345),"",FREQUENCY(IF('Data Transformation'!$B$425:$B$8425='Bin Analysis'!$B8331,'Data Transformation'!$G$425:$G$8425),D8345))</f>
        <v/>
      </c>
      <c r="F8345" t="str">
        <f t="shared" si="1041"/>
        <v/>
      </c>
      <c r="G8345">
        <f>Weighting!$H$17</f>
        <v>0</v>
      </c>
      <c r="H8345">
        <f t="array" ref="H8345">FREQUENCY(IF('Data Transformation'!$B$4:$B$8425=B8331,'Data Transformation'!$G$4:$G$8425),'Bin Analysis'!$B8345)</f>
        <v>2073</v>
      </c>
      <c r="I8345">
        <f t="shared" si="1042"/>
        <v>0</v>
      </c>
      <c r="J8345">
        <f t="shared" si="1043"/>
        <v>0</v>
      </c>
      <c r="K8345">
        <f>J8345*Weighting!$W$17</f>
        <v>0</v>
      </c>
      <c r="M8345" s="14"/>
    </row>
    <row r="8346" spans="1:13" x14ac:dyDescent="0.25">
      <c r="A8346" s="32" t="str">
        <f>IF(Weighting!$P$18&gt;0,B8346,"")</f>
        <v/>
      </c>
      <c r="B8346">
        <f>Weighting!$C$18</f>
        <v>1.893</v>
      </c>
      <c r="C8346">
        <f>Weighting!$F$18</f>
        <v>0</v>
      </c>
      <c r="D8346" t="b">
        <f>IF(C8346=1,'Data Transformation'!$G$3+0.5*'Data Transformation'!$W$25,IF(C8347=1,D8347-'Data Transformation'!$W$25,FALSE))</f>
        <v>0</v>
      </c>
      <c r="E8346" t="str">
        <f t="array" ref="E8346">IF(ISLOGICAL(D8346),"",FREQUENCY(IF('Data Transformation'!$B$425:$B$8425='Bin Analysis'!$B8331,'Data Transformation'!$G$425:$G$8425),D8346))</f>
        <v/>
      </c>
      <c r="F8346" t="str">
        <f t="shared" si="1041"/>
        <v/>
      </c>
      <c r="G8346">
        <f>Weighting!$H$18</f>
        <v>0</v>
      </c>
      <c r="H8346">
        <f t="array" ref="H8346">FREQUENCY(IF('Data Transformation'!$B$4:$B$8425=B8331,'Data Transformation'!$G$4:$G$8425),'Bin Analysis'!$B8346)</f>
        <v>2073</v>
      </c>
      <c r="I8346">
        <f t="shared" si="1042"/>
        <v>0</v>
      </c>
      <c r="J8346">
        <f t="shared" si="1043"/>
        <v>0</v>
      </c>
      <c r="K8346">
        <f>J8346*Weighting!$W$18</f>
        <v>0</v>
      </c>
      <c r="M8346" s="14"/>
    </row>
    <row r="8347" spans="1:13" x14ac:dyDescent="0.25">
      <c r="A8347" s="32" t="str">
        <f>IF(Weighting!$P$19&gt;0,B8347,"")</f>
        <v/>
      </c>
      <c r="B8347">
        <f>Weighting!$C$19</f>
        <v>2.024</v>
      </c>
      <c r="C8347">
        <f>Weighting!$F$19</f>
        <v>0</v>
      </c>
      <c r="D8347" t="b">
        <f>IF(C8347=1,'Data Transformation'!$G$3+0.5*'Data Transformation'!$W$25,IF(C8348=1,D8348-'Data Transformation'!$W$25,FALSE))</f>
        <v>0</v>
      </c>
      <c r="E8347" t="str">
        <f t="array" ref="E8347">IF(ISLOGICAL(D8347),"",FREQUENCY(IF('Data Transformation'!$B$425:$B$8425='Bin Analysis'!$B8331,'Data Transformation'!$G$425:$G$8425),D8347))</f>
        <v/>
      </c>
      <c r="F8347" t="str">
        <f t="shared" si="1041"/>
        <v/>
      </c>
      <c r="G8347">
        <f>Weighting!$H$19</f>
        <v>0</v>
      </c>
      <c r="H8347">
        <f t="array" ref="H8347">FREQUENCY(IF('Data Transformation'!$B$4:$B$8425=B8331,'Data Transformation'!$G$4:$G$8425),'Bin Analysis'!$B8347)</f>
        <v>2073</v>
      </c>
      <c r="I8347">
        <f t="shared" si="1042"/>
        <v>0</v>
      </c>
      <c r="J8347">
        <f t="shared" si="1043"/>
        <v>0</v>
      </c>
      <c r="K8347">
        <f>J8347*Weighting!$W$19</f>
        <v>0</v>
      </c>
      <c r="M8347" s="14"/>
    </row>
    <row r="8348" spans="1:13" x14ac:dyDescent="0.25">
      <c r="A8348" s="32" t="str">
        <f>IF(Weighting!$P$20&gt;0,B8348,"")</f>
        <v/>
      </c>
      <c r="B8348">
        <f>Weighting!$C$20</f>
        <v>2.1550000000000002</v>
      </c>
      <c r="C8348">
        <f>Weighting!$F$20</f>
        <v>0</v>
      </c>
      <c r="D8348" t="b">
        <f>IF(C8348=1,'Data Transformation'!$G$3+0.5*'Data Transformation'!$W$25,IF(C8349=1,D8349-'Data Transformation'!$W$25,FALSE))</f>
        <v>0</v>
      </c>
      <c r="E8348" t="str">
        <f t="array" ref="E8348">IF(ISLOGICAL(D8348),"",FREQUENCY(IF('Data Transformation'!$B$425:$B$8425='Bin Analysis'!$B8331,'Data Transformation'!$G$425:$G$8425),D8348))</f>
        <v/>
      </c>
      <c r="F8348" t="str">
        <f t="shared" si="1041"/>
        <v/>
      </c>
      <c r="G8348">
        <f>Weighting!$H$20</f>
        <v>0</v>
      </c>
      <c r="H8348">
        <f t="array" ref="H8348">FREQUENCY(IF('Data Transformation'!$B$4:$B$8425=B8331,'Data Transformation'!$G$4:$G$8425),'Bin Analysis'!$B8348)</f>
        <v>2073</v>
      </c>
      <c r="I8348">
        <f t="shared" si="1042"/>
        <v>0</v>
      </c>
      <c r="J8348">
        <f t="shared" si="1043"/>
        <v>0</v>
      </c>
      <c r="K8348">
        <f>J8348*Weighting!$W$20</f>
        <v>0</v>
      </c>
      <c r="M8348" s="14"/>
    </row>
    <row r="8349" spans="1:13" x14ac:dyDescent="0.25">
      <c r="A8349" s="32" t="str">
        <f>IF(Weighting!$P$21&gt;0,B8349,"")</f>
        <v/>
      </c>
      <c r="B8349">
        <f>Weighting!$C$21</f>
        <v>2.2860000000000005</v>
      </c>
      <c r="C8349">
        <f>Weighting!$F$21</f>
        <v>0</v>
      </c>
      <c r="D8349" t="b">
        <f>IF(C8349=1,'Data Transformation'!$G$3+0.5*'Data Transformation'!$W$25,IF(C8350=1,D8350-'Data Transformation'!$W$25,FALSE))</f>
        <v>0</v>
      </c>
      <c r="E8349" t="str">
        <f t="array" ref="E8349">IF(ISLOGICAL(D8349),"",FREQUENCY(IF('Data Transformation'!$B$425:$B$8425='Bin Analysis'!$B8331,'Data Transformation'!$G$425:$G$8425),D8349))</f>
        <v/>
      </c>
      <c r="F8349" t="str">
        <f t="shared" si="1041"/>
        <v/>
      </c>
      <c r="G8349">
        <f>Weighting!$H$21</f>
        <v>0</v>
      </c>
      <c r="H8349">
        <f t="array" ref="H8349">FREQUENCY(IF('Data Transformation'!$B$4:$B$8425=B8331,'Data Transformation'!$G$4:$G$8425),'Bin Analysis'!$B8349)</f>
        <v>2073</v>
      </c>
      <c r="I8349">
        <f t="shared" si="1042"/>
        <v>0</v>
      </c>
      <c r="J8349">
        <f t="shared" si="1043"/>
        <v>0</v>
      </c>
      <c r="K8349">
        <f>J8349*Weighting!$W$21</f>
        <v>0</v>
      </c>
      <c r="M8349" s="14"/>
    </row>
    <row r="8350" spans="1:13" x14ac:dyDescent="0.25">
      <c r="A8350" s="32" t="str">
        <f>IF(Weighting!$P$22&gt;0,B8350,"")</f>
        <v/>
      </c>
      <c r="B8350">
        <f>Weighting!$C$22</f>
        <v>2.4170000000000007</v>
      </c>
      <c r="C8350">
        <f>Weighting!$F$22</f>
        <v>0</v>
      </c>
      <c r="D8350" t="b">
        <f>IF(C8350=1,'Data Transformation'!$G$3+0.5*'Data Transformation'!$W$25,IF(C8351=1,D8351-'Data Transformation'!$W$25,FALSE))</f>
        <v>0</v>
      </c>
      <c r="E8350" t="str">
        <f t="array" ref="E8350">IF(ISLOGICAL(D8350),"",FREQUENCY(IF('Data Transformation'!$B$425:$B$8425='Bin Analysis'!$B8331,'Data Transformation'!$G$425:$G$8425),D8350))</f>
        <v/>
      </c>
      <c r="F8350" t="str">
        <f t="shared" si="1041"/>
        <v/>
      </c>
      <c r="G8350">
        <f>Weighting!$H$22</f>
        <v>0</v>
      </c>
      <c r="H8350">
        <f t="array" ref="H8350">FREQUENCY(IF('Data Transformation'!$B$4:$B$8425=B8331,'Data Transformation'!$G$4:$G$8425),'Bin Analysis'!$B8350)</f>
        <v>2073</v>
      </c>
      <c r="I8350">
        <f t="shared" si="1042"/>
        <v>0</v>
      </c>
      <c r="J8350">
        <f t="shared" si="1043"/>
        <v>0</v>
      </c>
      <c r="K8350">
        <f>J8350*Weighting!$W$22</f>
        <v>0</v>
      </c>
      <c r="M8350" s="14"/>
    </row>
    <row r="8351" spans="1:13" x14ac:dyDescent="0.25">
      <c r="A8351" s="32" t="str">
        <f>IF(Weighting!$P$23&gt;0,B8351,"")</f>
        <v/>
      </c>
      <c r="B8351">
        <f>Weighting!$C$23</f>
        <v>2.5480000000000009</v>
      </c>
      <c r="C8351">
        <f>Weighting!$F$23</f>
        <v>0</v>
      </c>
      <c r="D8351" t="b">
        <f>IF(C8351=1,'Data Transformation'!$G$3+0.5*'Data Transformation'!$W$25,IF(C8352=1,D8352-'Data Transformation'!$W$25,FALSE))</f>
        <v>0</v>
      </c>
      <c r="E8351" t="str">
        <f t="array" ref="E8351">IF(ISLOGICAL(D8351),"",FREQUENCY(IF('Data Transformation'!$B$425:$B$8425='Bin Analysis'!$B8331,'Data Transformation'!$G$425:$G$8425),D8351))</f>
        <v/>
      </c>
      <c r="F8351" t="str">
        <f t="shared" si="1041"/>
        <v/>
      </c>
      <c r="G8351">
        <f>Weighting!$H$23</f>
        <v>0</v>
      </c>
      <c r="H8351">
        <f t="array" ref="H8351">FREQUENCY(IF('Data Transformation'!$B$4:$B$8425=B8331,'Data Transformation'!$G$4:$G$8425),'Bin Analysis'!$B8351)</f>
        <v>2073</v>
      </c>
      <c r="I8351">
        <f t="shared" si="1042"/>
        <v>0</v>
      </c>
      <c r="J8351">
        <f t="shared" si="1043"/>
        <v>0</v>
      </c>
      <c r="K8351">
        <f>J8351*Weighting!$W$23</f>
        <v>0</v>
      </c>
      <c r="M8351" s="14"/>
    </row>
    <row r="8352" spans="1:13" x14ac:dyDescent="0.25">
      <c r="A8352" s="32" t="str">
        <f>IF(Weighting!$P$24&gt;0,B8352,"")</f>
        <v/>
      </c>
      <c r="B8352">
        <f>Weighting!$C$24</f>
        <v>2.6790000000000012</v>
      </c>
      <c r="C8352">
        <f>Weighting!$F$24</f>
        <v>0</v>
      </c>
      <c r="D8352" t="b">
        <f>IF(C8352=1,'Data Transformation'!$G$3+0.5*'Data Transformation'!$W$25,IF(C8353=1,D8353-'Data Transformation'!$W$25,FALSE))</f>
        <v>0</v>
      </c>
      <c r="E8352" t="str">
        <f t="array" ref="E8352">IF(ISLOGICAL(D8352),"",FREQUENCY(IF('Data Transformation'!$B$425:$B$8425='Bin Analysis'!$B8331,'Data Transformation'!$G$425:$G$8425),D8352))</f>
        <v/>
      </c>
      <c r="F8352" t="str">
        <f t="shared" si="1041"/>
        <v/>
      </c>
      <c r="G8352">
        <f>Weighting!$H$24</f>
        <v>0</v>
      </c>
      <c r="H8352">
        <f t="array" ref="H8352">FREQUENCY(IF('Data Transformation'!$B$4:$B$8425=B8331,'Data Transformation'!$G$4:$G$8425),'Bin Analysis'!$B8352)</f>
        <v>2073</v>
      </c>
      <c r="I8352">
        <f t="shared" si="1042"/>
        <v>0</v>
      </c>
      <c r="J8352">
        <f t="shared" si="1043"/>
        <v>0</v>
      </c>
      <c r="K8352">
        <f>J8352*Weighting!$W$24</f>
        <v>0</v>
      </c>
      <c r="M8352" s="14"/>
    </row>
    <row r="8353" spans="1:25" x14ac:dyDescent="0.25">
      <c r="A8353" s="32" t="str">
        <f>IF(Weighting!$P$25&gt;0,B8353,"")</f>
        <v/>
      </c>
      <c r="B8353">
        <f>Weighting!$C$25</f>
        <v>2.8100000000000014</v>
      </c>
      <c r="C8353">
        <f>Weighting!$F$25</f>
        <v>0</v>
      </c>
      <c r="D8353" t="b">
        <f>IF(C8353=1,'Data Transformation'!$G$3+0.5*'Data Transformation'!$W$25,IF(C8354=1,D8354-'Data Transformation'!$W$25,FALSE))</f>
        <v>0</v>
      </c>
      <c r="E8353" t="str">
        <f t="array" ref="E8353">IF(ISLOGICAL(D8353),"",FREQUENCY(IF('Data Transformation'!$B$425:$B$8425='Bin Analysis'!$B8331,'Data Transformation'!$G$425:$G$8425),D8353))</f>
        <v/>
      </c>
      <c r="F8353" t="str">
        <f t="shared" si="1041"/>
        <v/>
      </c>
      <c r="G8353">
        <f>Weighting!$H$25</f>
        <v>0</v>
      </c>
      <c r="H8353">
        <f t="array" ref="H8353">FREQUENCY(IF('Data Transformation'!$B$4:$B$8425=B8331,'Data Transformation'!$G$4:$G$8425),'Bin Analysis'!$B8353)</f>
        <v>2073</v>
      </c>
      <c r="I8353">
        <f t="shared" si="1042"/>
        <v>0</v>
      </c>
      <c r="J8353">
        <f t="shared" si="1043"/>
        <v>0</v>
      </c>
      <c r="K8353">
        <f>J8353*Weighting!$W$25</f>
        <v>0</v>
      </c>
      <c r="M8353" s="14"/>
    </row>
    <row r="8354" spans="1:25" x14ac:dyDescent="0.25">
      <c r="O8354"/>
      <c r="P8354"/>
      <c r="Q8354"/>
      <c r="R8354"/>
    </row>
    <row r="8355" spans="1:25" ht="23.25" x14ac:dyDescent="0.35">
      <c r="A8355" s="21" t="s">
        <v>0</v>
      </c>
      <c r="B8355" s="21" t="str">
        <f>IFERROR(VLOOKUP(C8355,'Data Transformation'!$L$6:$M$426,2,FALSE),"")</f>
        <v/>
      </c>
      <c r="C8355" s="21">
        <f>C8331+1</f>
        <v>348</v>
      </c>
      <c r="D8355" s="21"/>
      <c r="E8355" s="21"/>
      <c r="F8355" s="21"/>
      <c r="G8355" s="21"/>
      <c r="H8355" s="22"/>
      <c r="I8355" s="22"/>
      <c r="J8355" s="22"/>
      <c r="K8355" s="21"/>
      <c r="L8355" s="21" t="str">
        <f>B8355</f>
        <v/>
      </c>
      <c r="M8355" s="23" t="e">
        <f>INDEX('Data Transformation'!$O$4:$O$424,MATCH($B8355,'Data Transformation'!$M$4:$M$424,0),MATCH($M$2,'Data Transformation'!$O$3,0))</f>
        <v>#N/A</v>
      </c>
      <c r="N8355" s="27" t="e">
        <f>IF('Input and Summary Results'!$J$16="minimum",'Bin Analysis'!X8356/(M8355-1),'Bin Analysis'!Y8355/('Bin Analysis'!M8355-1))</f>
        <v>#N/A</v>
      </c>
      <c r="O8355" s="27" t="e">
        <f>IF(M8355=FALSE,NA(),(VLOOKUP(1,C8358:K8377,4,FALSE))/(M8355-1))</f>
        <v>#N/A</v>
      </c>
      <c r="P8355" s="27" t="e">
        <f>IF(M8355=FALSE,NA(),SUM(J8358:J8377)/Weighting!$S$5)</f>
        <v>#N/A</v>
      </c>
      <c r="Q8355" s="27" t="e">
        <f>IF(M8355=FALSE,NA(),SUM(K8358:K8377)/Weighting!$S$6)</f>
        <v>#N/A</v>
      </c>
      <c r="R8355" s="27" t="e">
        <f>IF(M8355=FALSE,NA(),(VLOOKUP(1,G8358:K8377,3,FALSE))/(M8355-1))</f>
        <v>#N/A</v>
      </c>
      <c r="S8355" s="22" t="e">
        <f>IF(M8355=FALSE,NA(),IF(SUM(J8358:J8377)=2,"yes","no"))</f>
        <v>#N/A</v>
      </c>
      <c r="X8355" s="2" cm="2">
        <f t="array" ref="X8355:X8356">FREQUENCY(IF('Data Transformation'!$B$425:$B$6424='Bin Analysis'!L8355,'Data Transformation'!$G$425:$G$6424),'Data Transformation'!$U$11)</f>
        <v>0</v>
      </c>
      <c r="Y8355" s="2" cm="2">
        <f t="array" ref="Y8355:Y8356">FREQUENCY(IF('Data Transformation'!$B$425:$B$6424='Bin Analysis'!L8355,'Data Transformation'!$G$425:$G$6424),'Data Transformation'!$U$12)</f>
        <v>0</v>
      </c>
    </row>
    <row r="8356" spans="1:25" x14ac:dyDescent="0.25">
      <c r="A8356" s="14" t="s">
        <v>67</v>
      </c>
      <c r="B8356" t="s">
        <v>47</v>
      </c>
      <c r="C8356" t="s">
        <v>5</v>
      </c>
      <c r="D8356" t="s">
        <v>100</v>
      </c>
      <c r="E8356" t="s">
        <v>101</v>
      </c>
      <c r="F8356" t="s">
        <v>102</v>
      </c>
      <c r="G8356" t="s">
        <v>70</v>
      </c>
      <c r="H8356" t="s">
        <v>31</v>
      </c>
      <c r="I8356" t="s">
        <v>32</v>
      </c>
      <c r="J8356" t="s">
        <v>46</v>
      </c>
      <c r="K8356" s="14" t="s">
        <v>45</v>
      </c>
      <c r="M8356" s="14"/>
      <c r="X8356" s="2">
        <v>0</v>
      </c>
      <c r="Y8356" s="2">
        <v>0</v>
      </c>
    </row>
    <row r="8357" spans="1:25" x14ac:dyDescent="0.25">
      <c r="A8357" s="32"/>
      <c r="D8357" t="b">
        <f>IF(C8357=1,'Data Transformation'!$G$3+0.5*'Data Transformation'!$W$25,IF(C8358=1,D8358-'Data Transformation'!$W$25,FALSE))</f>
        <v>0</v>
      </c>
      <c r="E8357" t="str">
        <f t="array" ref="E8357">IF(ISLOGICAL(D8357),"",FREQUENCY(IF('Data Transformation'!$B$425:$B$8425='Bin Analysis'!$B8355,'Data Transformation'!$G$425:$G$8425),D8357))</f>
        <v/>
      </c>
      <c r="F8357" t="str">
        <f>IF(ISLOGICAL(D8357),"",E8357-E8356)</f>
        <v/>
      </c>
      <c r="M8357" s="14"/>
    </row>
    <row r="8358" spans="1:25" x14ac:dyDescent="0.25">
      <c r="A8358" s="32">
        <f>IF(Weighting!$P$6&gt;0,B8358,"")</f>
        <v>0.32100000000000001</v>
      </c>
      <c r="B8358">
        <f>Weighting!$C$6</f>
        <v>0.32100000000000001</v>
      </c>
      <c r="C8358">
        <f>Weighting!$F$6</f>
        <v>0</v>
      </c>
      <c r="D8358" t="b">
        <f>IF(C8358=1,'Data Transformation'!$G$3+0.5*'Data Transformation'!$W$25,IF(C8359=1,D8359-'Data Transformation'!$W$25,FALSE))</f>
        <v>0</v>
      </c>
      <c r="E8358" t="str">
        <f t="array" ref="E8358">IF(ISLOGICAL(D8358),"",FREQUENCY(IF('Data Transformation'!$B$425:$B$8425='Bin Analysis'!$B8355,'Data Transformation'!$G$425:$G$8425),D8358))</f>
        <v/>
      </c>
      <c r="F8358" t="str">
        <f>IF(ISLOGICAL(D8358),"",E8358-E8357)</f>
        <v/>
      </c>
      <c r="G8358">
        <f>Weighting!$H$6</f>
        <v>1</v>
      </c>
      <c r="H8358">
        <f t="array" ref="H8358">FREQUENCY(IF('Data Transformation'!$B$4:$B$8425=B8355,'Data Transformation'!$G$4:$G$8425),'Bin Analysis'!$B8358)</f>
        <v>2073</v>
      </c>
      <c r="I8358">
        <f>H8358-H8357</f>
        <v>2073</v>
      </c>
      <c r="J8358">
        <f>IF(I8358=0,0,1)</f>
        <v>1</v>
      </c>
      <c r="K8358">
        <f>J8358*Weighting!$W$6</f>
        <v>1</v>
      </c>
      <c r="M8358" s="14"/>
    </row>
    <row r="8359" spans="1:25" x14ac:dyDescent="0.25">
      <c r="A8359" s="32">
        <f>IF(Weighting!$P$7&gt;0,B8359,"")</f>
        <v>0.45200000000000001</v>
      </c>
      <c r="B8359">
        <f>Weighting!$C$7</f>
        <v>0.45200000000000001</v>
      </c>
      <c r="C8359">
        <f>Weighting!$F$7</f>
        <v>0</v>
      </c>
      <c r="D8359" t="b">
        <f>IF(C8359=1,'Data Transformation'!$G$3+0.5*'Data Transformation'!$W$25,IF(C8360=1,D8360-'Data Transformation'!$W$25,FALSE))</f>
        <v>0</v>
      </c>
      <c r="E8359" t="str">
        <f t="array" ref="E8359">IF(ISLOGICAL(D8359),"",FREQUENCY(IF('Data Transformation'!$B$425:$B$8425='Bin Analysis'!$B8355,'Data Transformation'!$G$425:$G$8425),D8359))</f>
        <v/>
      </c>
      <c r="F8359" t="str">
        <f t="shared" ref="F8359:F8377" si="1044">IF(ISLOGICAL(D8359),"",E8359-E8358)</f>
        <v/>
      </c>
      <c r="G8359">
        <f>Weighting!$H$7</f>
        <v>0</v>
      </c>
      <c r="H8359">
        <f t="array" ref="H8359">FREQUENCY(IF('Data Transformation'!$B$4:$B$8425=B8355,'Data Transformation'!$G$4:$G$8425),'Bin Analysis'!$B8359)</f>
        <v>2073</v>
      </c>
      <c r="I8359">
        <f t="shared" ref="I8359:I8377" si="1045">H8359-H8358</f>
        <v>0</v>
      </c>
      <c r="J8359">
        <f>IF(I8359=0,0,1)</f>
        <v>0</v>
      </c>
      <c r="K8359">
        <f>J8359*Weighting!$W$7</f>
        <v>0</v>
      </c>
      <c r="M8359" s="14"/>
    </row>
    <row r="8360" spans="1:25" x14ac:dyDescent="0.25">
      <c r="A8360" s="32">
        <f>IF(Weighting!$P$8&gt;0,B8360,"")</f>
        <v>0.58299999999999996</v>
      </c>
      <c r="B8360">
        <f>Weighting!$C$8</f>
        <v>0.58299999999999996</v>
      </c>
      <c r="C8360">
        <f>Weighting!$F$8</f>
        <v>0</v>
      </c>
      <c r="D8360" t="b">
        <f>IF(C8360=1,'Data Transformation'!$G$3+0.5*'Data Transformation'!$W$25,IF(C8361=1,D8361-'Data Transformation'!$W$25,FALSE))</f>
        <v>0</v>
      </c>
      <c r="E8360" t="str">
        <f t="array" ref="E8360">IF(ISLOGICAL(D8360),"",FREQUENCY(IF('Data Transformation'!$B$425:$B$8425='Bin Analysis'!$B8355,'Data Transformation'!$G$425:$G$8425),D8360))</f>
        <v/>
      </c>
      <c r="F8360" t="str">
        <f t="shared" si="1044"/>
        <v/>
      </c>
      <c r="G8360">
        <f>Weighting!$H$8</f>
        <v>0</v>
      </c>
      <c r="H8360">
        <f t="array" ref="H8360">FREQUENCY(IF('Data Transformation'!$B$4:$B$8425=B8355,'Data Transformation'!$G$4:$G$8425),'Bin Analysis'!$B8360)</f>
        <v>2073</v>
      </c>
      <c r="I8360">
        <f t="shared" si="1045"/>
        <v>0</v>
      </c>
      <c r="J8360">
        <f t="shared" ref="J8360:J8377" si="1046">IF(I8360=0,0,1)</f>
        <v>0</v>
      </c>
      <c r="K8360">
        <f>J8360*Weighting!$W$8</f>
        <v>0</v>
      </c>
      <c r="M8360" s="14"/>
    </row>
    <row r="8361" spans="1:25" x14ac:dyDescent="0.25">
      <c r="A8361" s="32">
        <f>IF(Weighting!$P$9&gt;0,B8361,"")</f>
        <v>0.71399999999999997</v>
      </c>
      <c r="B8361" s="50">
        <f>Weighting!$C$9</f>
        <v>0.71399999999999997</v>
      </c>
      <c r="C8361">
        <f>Weighting!$F$9</f>
        <v>0</v>
      </c>
      <c r="D8361" t="b">
        <f>IF(C8361=1,'Data Transformation'!$G$3+0.5*'Data Transformation'!$W$25,IF(C8362=1,D8362-'Data Transformation'!$W$25,FALSE))</f>
        <v>0</v>
      </c>
      <c r="E8361" t="str">
        <f t="array" ref="E8361">IF(ISLOGICAL(D8361),"",FREQUENCY(IF('Data Transformation'!$B$425:$B$8425='Bin Analysis'!$B8355,'Data Transformation'!$G$425:$G$8425),D8361))</f>
        <v/>
      </c>
      <c r="F8361" t="str">
        <f t="shared" si="1044"/>
        <v/>
      </c>
      <c r="G8361">
        <f>Weighting!$H$9</f>
        <v>0</v>
      </c>
      <c r="H8361">
        <f t="array" ref="H8361">FREQUENCY(IF('Data Transformation'!$B$4:$B$8425=B8355,'Data Transformation'!$G$4:$G$8425),'Bin Analysis'!$B8361)</f>
        <v>2073</v>
      </c>
      <c r="I8361">
        <f t="shared" si="1045"/>
        <v>0</v>
      </c>
      <c r="J8361">
        <f t="shared" si="1046"/>
        <v>0</v>
      </c>
      <c r="K8361">
        <f>J8361*Weighting!$W$9</f>
        <v>0</v>
      </c>
      <c r="M8361" s="14"/>
    </row>
    <row r="8362" spans="1:25" x14ac:dyDescent="0.25">
      <c r="A8362" s="32">
        <f>IF(Weighting!$P$10&gt;0,B8362,"")</f>
        <v>0.84499999999999997</v>
      </c>
      <c r="B8362">
        <f>Weighting!$C$10</f>
        <v>0.84499999999999997</v>
      </c>
      <c r="C8362">
        <f>Weighting!$F$10</f>
        <v>0</v>
      </c>
      <c r="D8362" t="b">
        <f>IF(C8362=1,'Data Transformation'!$G$3+0.5*'Data Transformation'!$W$25,IF(C8363=1,D8363-'Data Transformation'!$W$25,FALSE))</f>
        <v>0</v>
      </c>
      <c r="E8362" t="str">
        <f t="array" ref="E8362">IF(ISLOGICAL(D8362),"",FREQUENCY(IF('Data Transformation'!$B$425:$B$8425='Bin Analysis'!$B8355,'Data Transformation'!$G$425:$G$8425),D8362))</f>
        <v/>
      </c>
      <c r="F8362" t="str">
        <f t="shared" si="1044"/>
        <v/>
      </c>
      <c r="G8362">
        <f>Weighting!$H$10</f>
        <v>0</v>
      </c>
      <c r="H8362">
        <f t="array" ref="H8362">FREQUENCY(IF('Data Transformation'!$B$4:$B$8425=B8355,'Data Transformation'!$G$4:$G$8425),'Bin Analysis'!$B8362)</f>
        <v>2073</v>
      </c>
      <c r="I8362">
        <f t="shared" si="1045"/>
        <v>0</v>
      </c>
      <c r="J8362">
        <f t="shared" si="1046"/>
        <v>0</v>
      </c>
      <c r="K8362">
        <f>J8362*Weighting!$W$10</f>
        <v>0</v>
      </c>
      <c r="M8362" s="14"/>
    </row>
    <row r="8363" spans="1:25" x14ac:dyDescent="0.25">
      <c r="A8363" s="32">
        <f>IF(Weighting!$P$11&gt;0,B8363,"")</f>
        <v>0.97599999999999998</v>
      </c>
      <c r="B8363">
        <f>Weighting!$C$11</f>
        <v>0.97599999999999998</v>
      </c>
      <c r="C8363">
        <f>Weighting!$F$11</f>
        <v>0</v>
      </c>
      <c r="D8363">
        <f>IF(C8363=1,'Data Transformation'!$G$3+0.5*'Data Transformation'!$W$25,IF(C8364=1,D8364-'Data Transformation'!$W$25,FALSE))</f>
        <v>0.86899999999999999</v>
      </c>
      <c r="E8363">
        <f t="array" ref="E8363">IF(ISLOGICAL(D8363),"",FREQUENCY(IF('Data Transformation'!$B$425:$B$8425='Bin Analysis'!$B8355,'Data Transformation'!$G$425:$G$8425),D8363))</f>
        <v>2001</v>
      </c>
      <c r="F8363" t="e">
        <f t="shared" si="1044"/>
        <v>#VALUE!</v>
      </c>
      <c r="G8363">
        <f>Weighting!$H$11</f>
        <v>0</v>
      </c>
      <c r="H8363">
        <f t="array" ref="H8363">FREQUENCY(IF('Data Transformation'!$B$4:$B$8425=B8355,'Data Transformation'!$G$4:$G$8425),'Bin Analysis'!$B8363)</f>
        <v>2073</v>
      </c>
      <c r="I8363">
        <f t="shared" si="1045"/>
        <v>0</v>
      </c>
      <c r="J8363">
        <f t="shared" si="1046"/>
        <v>0</v>
      </c>
      <c r="K8363">
        <f>J8363*Weighting!$W$11</f>
        <v>0</v>
      </c>
      <c r="M8363" s="14"/>
    </row>
    <row r="8364" spans="1:25" x14ac:dyDescent="0.25">
      <c r="A8364" s="32">
        <f>IF(Weighting!$P$12&gt;0,B8364,"")</f>
        <v>1.107</v>
      </c>
      <c r="B8364">
        <f>Weighting!$C$12</f>
        <v>1.107</v>
      </c>
      <c r="C8364">
        <f>Weighting!$F$12</f>
        <v>1</v>
      </c>
      <c r="D8364">
        <f>IF(C8364=1,'Data Transformation'!$G$3+0.5*'Data Transformation'!$W$25,IF(C8365=1,D8365-'Data Transformation'!$W$25,FALSE))</f>
        <v>1.131</v>
      </c>
      <c r="E8364">
        <f t="array" ref="E8364">IF(ISLOGICAL(D8364),"",FREQUENCY(IF('Data Transformation'!$B$425:$B$8425='Bin Analysis'!$B8355,'Data Transformation'!$G$425:$G$8425),D8364))</f>
        <v>2001</v>
      </c>
      <c r="F8364">
        <f t="shared" si="1044"/>
        <v>0</v>
      </c>
      <c r="G8364">
        <f>Weighting!$H$12</f>
        <v>0</v>
      </c>
      <c r="H8364">
        <f t="array" ref="H8364">FREQUENCY(IF('Data Transformation'!$B$4:$B$8425=B8355,'Data Transformation'!$G$4:$G$8425),'Bin Analysis'!$B8364)</f>
        <v>2073</v>
      </c>
      <c r="I8364">
        <f t="shared" si="1045"/>
        <v>0</v>
      </c>
      <c r="J8364">
        <f t="shared" si="1046"/>
        <v>0</v>
      </c>
      <c r="K8364">
        <f>J8364*Weighting!$W$12</f>
        <v>0</v>
      </c>
      <c r="M8364" s="14"/>
    </row>
    <row r="8365" spans="1:25" x14ac:dyDescent="0.25">
      <c r="A8365" s="32">
        <f>IF(Weighting!$P$13&gt;0,B8365,"")</f>
        <v>1.238</v>
      </c>
      <c r="B8365">
        <f>Weighting!$C$13</f>
        <v>1.238</v>
      </c>
      <c r="C8365">
        <f>Weighting!$F$13</f>
        <v>0</v>
      </c>
      <c r="D8365" t="b">
        <f>IF(C8365=1,'Data Transformation'!$G$3+0.5*'Data Transformation'!$W$25,IF(C8366=1,D8366-'Data Transformation'!$W$25,FALSE))</f>
        <v>0</v>
      </c>
      <c r="E8365" t="str">
        <f t="array" ref="E8365">IF(ISLOGICAL(D8365),"",FREQUENCY(IF('Data Transformation'!$B$425:$B$8425='Bin Analysis'!$B8355,'Data Transformation'!$G$425:$G$8425),D8365))</f>
        <v/>
      </c>
      <c r="F8365" t="str">
        <f t="shared" si="1044"/>
        <v/>
      </c>
      <c r="G8365">
        <f>Weighting!$H$13</f>
        <v>0</v>
      </c>
      <c r="H8365">
        <f t="array" ref="H8365">FREQUENCY(IF('Data Transformation'!$B$4:$B$8425=B8355,'Data Transformation'!$G$4:$G$8425),'Bin Analysis'!$B8365)</f>
        <v>2073</v>
      </c>
      <c r="I8365">
        <f t="shared" si="1045"/>
        <v>0</v>
      </c>
      <c r="J8365">
        <f t="shared" si="1046"/>
        <v>0</v>
      </c>
      <c r="K8365">
        <f>J8365*Weighting!$W$13</f>
        <v>0</v>
      </c>
      <c r="M8365" s="14"/>
    </row>
    <row r="8366" spans="1:25" x14ac:dyDescent="0.25">
      <c r="A8366" s="32">
        <f>IF(Weighting!$P$14&gt;0,B8366,"")</f>
        <v>1.369</v>
      </c>
      <c r="B8366">
        <f>Weighting!$C$14</f>
        <v>1.369</v>
      </c>
      <c r="C8366">
        <f>Weighting!$F$14</f>
        <v>0</v>
      </c>
      <c r="D8366" t="b">
        <f>IF(C8366=1,'Data Transformation'!$G$3+0.5*'Data Transformation'!$W$25,IF(C8367=1,D8367-'Data Transformation'!$W$25,FALSE))</f>
        <v>0</v>
      </c>
      <c r="E8366" t="str">
        <f t="array" ref="E8366">IF(ISLOGICAL(D8366),"",FREQUENCY(IF('Data Transformation'!$B$425:$B$8425='Bin Analysis'!$B8355,'Data Transformation'!$G$425:$G$8425),D8366))</f>
        <v/>
      </c>
      <c r="F8366" t="str">
        <f t="shared" si="1044"/>
        <v/>
      </c>
      <c r="G8366">
        <f>Weighting!$H$14</f>
        <v>0</v>
      </c>
      <c r="H8366">
        <f t="array" ref="H8366">FREQUENCY(IF('Data Transformation'!$B$4:$B$8425=B8355,'Data Transformation'!$G$4:$G$8425),'Bin Analysis'!$B8366)</f>
        <v>2073</v>
      </c>
      <c r="I8366">
        <f t="shared" si="1045"/>
        <v>0</v>
      </c>
      <c r="J8366">
        <f t="shared" si="1046"/>
        <v>0</v>
      </c>
      <c r="K8366">
        <f>J8366*Weighting!$W$14</f>
        <v>0</v>
      </c>
      <c r="M8366" s="14"/>
    </row>
    <row r="8367" spans="1:25" x14ac:dyDescent="0.25">
      <c r="A8367" s="32">
        <f>IF(Weighting!$P$15&gt;0,B8367,"")</f>
        <v>1.5000009999999999</v>
      </c>
      <c r="B8367">
        <f>Weighting!$C$15</f>
        <v>1.5000009999999999</v>
      </c>
      <c r="C8367">
        <f>Weighting!$F$15</f>
        <v>0</v>
      </c>
      <c r="D8367" t="b">
        <f>IF(C8367=1,'Data Transformation'!$G$3+0.5*'Data Transformation'!$W$25,IF(C8368=1,D8368-'Data Transformation'!$W$25,FALSE))</f>
        <v>0</v>
      </c>
      <c r="E8367" t="str">
        <f t="array" ref="E8367">IF(ISLOGICAL(D8367),"",FREQUENCY(IF('Data Transformation'!$B$425:$B$8425='Bin Analysis'!$B8355,'Data Transformation'!$G$425:$G$8425),D8367))</f>
        <v/>
      </c>
      <c r="F8367" t="str">
        <f t="shared" si="1044"/>
        <v/>
      </c>
      <c r="G8367">
        <f>Weighting!$H$15</f>
        <v>0</v>
      </c>
      <c r="H8367">
        <f t="array" ref="H8367">FREQUENCY(IF('Data Transformation'!$B$4:$B$8425=B8355,'Data Transformation'!$G$4:$G$8425),'Bin Analysis'!$B8367)</f>
        <v>2073</v>
      </c>
      <c r="I8367">
        <f t="shared" si="1045"/>
        <v>0</v>
      </c>
      <c r="J8367">
        <f t="shared" si="1046"/>
        <v>0</v>
      </c>
      <c r="K8367">
        <f>J8367*Weighting!$W$15</f>
        <v>0</v>
      </c>
      <c r="M8367" s="14"/>
    </row>
    <row r="8368" spans="1:25" x14ac:dyDescent="0.25">
      <c r="A8368" s="32" t="str">
        <f>IF(Weighting!$P$16&gt;0,B8368,"")</f>
        <v/>
      </c>
      <c r="B8368">
        <f>Weighting!$C$16</f>
        <v>1.631</v>
      </c>
      <c r="C8368">
        <f>Weighting!$F$16</f>
        <v>0</v>
      </c>
      <c r="D8368" t="b">
        <f>IF(C8368=1,'Data Transformation'!$G$3+0.5*'Data Transformation'!$W$25,IF(C8369=1,D8369-'Data Transformation'!$W$25,FALSE))</f>
        <v>0</v>
      </c>
      <c r="E8368" t="str">
        <f t="array" ref="E8368">IF(ISLOGICAL(D8368),"",FREQUENCY(IF('Data Transformation'!$B$425:$B$8425='Bin Analysis'!$B8355,'Data Transformation'!$G$425:$G$8425),D8368))</f>
        <v/>
      </c>
      <c r="F8368" t="str">
        <f t="shared" si="1044"/>
        <v/>
      </c>
      <c r="G8368">
        <f>Weighting!$H$16</f>
        <v>0</v>
      </c>
      <c r="H8368">
        <f t="array" ref="H8368">FREQUENCY(IF('Data Transformation'!$B$4:$B$8425=B8355,'Data Transformation'!$G$4:$G$8425),'Bin Analysis'!$B8368)</f>
        <v>2073</v>
      </c>
      <c r="I8368">
        <f t="shared" si="1045"/>
        <v>0</v>
      </c>
      <c r="J8368">
        <f t="shared" si="1046"/>
        <v>0</v>
      </c>
      <c r="K8368">
        <f>J8368*Weighting!$W$16</f>
        <v>0</v>
      </c>
      <c r="M8368" s="14"/>
    </row>
    <row r="8369" spans="1:25" x14ac:dyDescent="0.25">
      <c r="A8369" s="32" t="str">
        <f>IF(Weighting!$P$17&gt;0,B8369,"")</f>
        <v/>
      </c>
      <c r="B8369">
        <f>Weighting!$C$17</f>
        <v>1.762</v>
      </c>
      <c r="C8369">
        <f>Weighting!$F$17</f>
        <v>0</v>
      </c>
      <c r="D8369" t="b">
        <f>IF(C8369=1,'Data Transformation'!$G$3+0.5*'Data Transformation'!$W$25,IF(C8370=1,D8370-'Data Transformation'!$W$25,FALSE))</f>
        <v>0</v>
      </c>
      <c r="E8369" t="str">
        <f t="array" ref="E8369">IF(ISLOGICAL(D8369),"",FREQUENCY(IF('Data Transformation'!$B$425:$B$8425='Bin Analysis'!$B8355,'Data Transformation'!$G$425:$G$8425),D8369))</f>
        <v/>
      </c>
      <c r="F8369" t="str">
        <f t="shared" si="1044"/>
        <v/>
      </c>
      <c r="G8369">
        <f>Weighting!$H$17</f>
        <v>0</v>
      </c>
      <c r="H8369">
        <f t="array" ref="H8369">FREQUENCY(IF('Data Transformation'!$B$4:$B$8425=B8355,'Data Transformation'!$G$4:$G$8425),'Bin Analysis'!$B8369)</f>
        <v>2073</v>
      </c>
      <c r="I8369">
        <f t="shared" si="1045"/>
        <v>0</v>
      </c>
      <c r="J8369">
        <f t="shared" si="1046"/>
        <v>0</v>
      </c>
      <c r="K8369">
        <f>J8369*Weighting!$W$17</f>
        <v>0</v>
      </c>
      <c r="M8369" s="14"/>
    </row>
    <row r="8370" spans="1:25" x14ac:dyDescent="0.25">
      <c r="A8370" s="32" t="str">
        <f>IF(Weighting!$P$18&gt;0,B8370,"")</f>
        <v/>
      </c>
      <c r="B8370">
        <f>Weighting!$C$18</f>
        <v>1.893</v>
      </c>
      <c r="C8370">
        <f>Weighting!$F$18</f>
        <v>0</v>
      </c>
      <c r="D8370" t="b">
        <f>IF(C8370=1,'Data Transformation'!$G$3+0.5*'Data Transformation'!$W$25,IF(C8371=1,D8371-'Data Transformation'!$W$25,FALSE))</f>
        <v>0</v>
      </c>
      <c r="E8370" t="str">
        <f t="array" ref="E8370">IF(ISLOGICAL(D8370),"",FREQUENCY(IF('Data Transformation'!$B$425:$B$8425='Bin Analysis'!$B8355,'Data Transformation'!$G$425:$G$8425),D8370))</f>
        <v/>
      </c>
      <c r="F8370" t="str">
        <f t="shared" si="1044"/>
        <v/>
      </c>
      <c r="G8370">
        <f>Weighting!$H$18</f>
        <v>0</v>
      </c>
      <c r="H8370">
        <f t="array" ref="H8370">FREQUENCY(IF('Data Transformation'!$B$4:$B$8425=B8355,'Data Transformation'!$G$4:$G$8425),'Bin Analysis'!$B8370)</f>
        <v>2073</v>
      </c>
      <c r="I8370">
        <f t="shared" si="1045"/>
        <v>0</v>
      </c>
      <c r="J8370">
        <f t="shared" si="1046"/>
        <v>0</v>
      </c>
      <c r="K8370">
        <f>J8370*Weighting!$W$18</f>
        <v>0</v>
      </c>
      <c r="M8370" s="14"/>
    </row>
    <row r="8371" spans="1:25" x14ac:dyDescent="0.25">
      <c r="A8371" s="32" t="str">
        <f>IF(Weighting!$P$19&gt;0,B8371,"")</f>
        <v/>
      </c>
      <c r="B8371">
        <f>Weighting!$C$19</f>
        <v>2.024</v>
      </c>
      <c r="C8371">
        <f>Weighting!$F$19</f>
        <v>0</v>
      </c>
      <c r="D8371" t="b">
        <f>IF(C8371=1,'Data Transformation'!$G$3+0.5*'Data Transformation'!$W$25,IF(C8372=1,D8372-'Data Transformation'!$W$25,FALSE))</f>
        <v>0</v>
      </c>
      <c r="E8371" t="str">
        <f t="array" ref="E8371">IF(ISLOGICAL(D8371),"",FREQUENCY(IF('Data Transformation'!$B$425:$B$8425='Bin Analysis'!$B8355,'Data Transformation'!$G$425:$G$8425),D8371))</f>
        <v/>
      </c>
      <c r="F8371" t="str">
        <f t="shared" si="1044"/>
        <v/>
      </c>
      <c r="G8371">
        <f>Weighting!$H$19</f>
        <v>0</v>
      </c>
      <c r="H8371">
        <f t="array" ref="H8371">FREQUENCY(IF('Data Transformation'!$B$4:$B$8425=B8355,'Data Transformation'!$G$4:$G$8425),'Bin Analysis'!$B8371)</f>
        <v>2073</v>
      </c>
      <c r="I8371">
        <f t="shared" si="1045"/>
        <v>0</v>
      </c>
      <c r="J8371">
        <f t="shared" si="1046"/>
        <v>0</v>
      </c>
      <c r="K8371">
        <f>J8371*Weighting!$W$19</f>
        <v>0</v>
      </c>
      <c r="M8371" s="14"/>
    </row>
    <row r="8372" spans="1:25" x14ac:dyDescent="0.25">
      <c r="A8372" s="32" t="str">
        <f>IF(Weighting!$P$20&gt;0,B8372,"")</f>
        <v/>
      </c>
      <c r="B8372">
        <f>Weighting!$C$20</f>
        <v>2.1550000000000002</v>
      </c>
      <c r="C8372">
        <f>Weighting!$F$20</f>
        <v>0</v>
      </c>
      <c r="D8372" t="b">
        <f>IF(C8372=1,'Data Transformation'!$G$3+0.5*'Data Transformation'!$W$25,IF(C8373=1,D8373-'Data Transformation'!$W$25,FALSE))</f>
        <v>0</v>
      </c>
      <c r="E8372" t="str">
        <f t="array" ref="E8372">IF(ISLOGICAL(D8372),"",FREQUENCY(IF('Data Transformation'!$B$425:$B$8425='Bin Analysis'!$B8355,'Data Transformation'!$G$425:$G$8425),D8372))</f>
        <v/>
      </c>
      <c r="F8372" t="str">
        <f t="shared" si="1044"/>
        <v/>
      </c>
      <c r="G8372">
        <f>Weighting!$H$20</f>
        <v>0</v>
      </c>
      <c r="H8372">
        <f t="array" ref="H8372">FREQUENCY(IF('Data Transformation'!$B$4:$B$8425=B8355,'Data Transformation'!$G$4:$G$8425),'Bin Analysis'!$B8372)</f>
        <v>2073</v>
      </c>
      <c r="I8372">
        <f t="shared" si="1045"/>
        <v>0</v>
      </c>
      <c r="J8372">
        <f t="shared" si="1046"/>
        <v>0</v>
      </c>
      <c r="K8372">
        <f>J8372*Weighting!$W$20</f>
        <v>0</v>
      </c>
      <c r="M8372" s="14"/>
    </row>
    <row r="8373" spans="1:25" x14ac:dyDescent="0.25">
      <c r="A8373" s="32" t="str">
        <f>IF(Weighting!$P$21&gt;0,B8373,"")</f>
        <v/>
      </c>
      <c r="B8373">
        <f>Weighting!$C$21</f>
        <v>2.2860000000000005</v>
      </c>
      <c r="C8373">
        <f>Weighting!$F$21</f>
        <v>0</v>
      </c>
      <c r="D8373" t="b">
        <f>IF(C8373=1,'Data Transformation'!$G$3+0.5*'Data Transformation'!$W$25,IF(C8374=1,D8374-'Data Transformation'!$W$25,FALSE))</f>
        <v>0</v>
      </c>
      <c r="E8373" t="str">
        <f t="array" ref="E8373">IF(ISLOGICAL(D8373),"",FREQUENCY(IF('Data Transformation'!$B$425:$B$8425='Bin Analysis'!$B8355,'Data Transformation'!$G$425:$G$8425),D8373))</f>
        <v/>
      </c>
      <c r="F8373" t="str">
        <f t="shared" si="1044"/>
        <v/>
      </c>
      <c r="G8373">
        <f>Weighting!$H$21</f>
        <v>0</v>
      </c>
      <c r="H8373">
        <f t="array" ref="H8373">FREQUENCY(IF('Data Transformation'!$B$4:$B$8425=B8355,'Data Transformation'!$G$4:$G$8425),'Bin Analysis'!$B8373)</f>
        <v>2073</v>
      </c>
      <c r="I8373">
        <f t="shared" si="1045"/>
        <v>0</v>
      </c>
      <c r="J8373">
        <f t="shared" si="1046"/>
        <v>0</v>
      </c>
      <c r="K8373">
        <f>J8373*Weighting!$W$21</f>
        <v>0</v>
      </c>
      <c r="M8373" s="14"/>
    </row>
    <row r="8374" spans="1:25" x14ac:dyDescent="0.25">
      <c r="A8374" s="32" t="str">
        <f>IF(Weighting!$P$22&gt;0,B8374,"")</f>
        <v/>
      </c>
      <c r="B8374">
        <f>Weighting!$C$22</f>
        <v>2.4170000000000007</v>
      </c>
      <c r="C8374">
        <f>Weighting!$F$22</f>
        <v>0</v>
      </c>
      <c r="D8374" t="b">
        <f>IF(C8374=1,'Data Transformation'!$G$3+0.5*'Data Transformation'!$W$25,IF(C8375=1,D8375-'Data Transformation'!$W$25,FALSE))</f>
        <v>0</v>
      </c>
      <c r="E8374" t="str">
        <f t="array" ref="E8374">IF(ISLOGICAL(D8374),"",FREQUENCY(IF('Data Transformation'!$B$425:$B$8425='Bin Analysis'!$B8355,'Data Transformation'!$G$425:$G$8425),D8374))</f>
        <v/>
      </c>
      <c r="F8374" t="str">
        <f t="shared" si="1044"/>
        <v/>
      </c>
      <c r="G8374">
        <f>Weighting!$H$22</f>
        <v>0</v>
      </c>
      <c r="H8374">
        <f t="array" ref="H8374">FREQUENCY(IF('Data Transformation'!$B$4:$B$8425=B8355,'Data Transformation'!$G$4:$G$8425),'Bin Analysis'!$B8374)</f>
        <v>2073</v>
      </c>
      <c r="I8374">
        <f t="shared" si="1045"/>
        <v>0</v>
      </c>
      <c r="J8374">
        <f t="shared" si="1046"/>
        <v>0</v>
      </c>
      <c r="K8374">
        <f>J8374*Weighting!$W$22</f>
        <v>0</v>
      </c>
      <c r="M8374" s="14"/>
    </row>
    <row r="8375" spans="1:25" x14ac:dyDescent="0.25">
      <c r="A8375" s="32" t="str">
        <f>IF(Weighting!$P$23&gt;0,B8375,"")</f>
        <v/>
      </c>
      <c r="B8375">
        <f>Weighting!$C$23</f>
        <v>2.5480000000000009</v>
      </c>
      <c r="C8375">
        <f>Weighting!$F$23</f>
        <v>0</v>
      </c>
      <c r="D8375" t="b">
        <f>IF(C8375=1,'Data Transformation'!$G$3+0.5*'Data Transformation'!$W$25,IF(C8376=1,D8376-'Data Transformation'!$W$25,FALSE))</f>
        <v>0</v>
      </c>
      <c r="E8375" t="str">
        <f t="array" ref="E8375">IF(ISLOGICAL(D8375),"",FREQUENCY(IF('Data Transformation'!$B$425:$B$8425='Bin Analysis'!$B8355,'Data Transformation'!$G$425:$G$8425),D8375))</f>
        <v/>
      </c>
      <c r="F8375" t="str">
        <f t="shared" si="1044"/>
        <v/>
      </c>
      <c r="G8375">
        <f>Weighting!$H$23</f>
        <v>0</v>
      </c>
      <c r="H8375">
        <f t="array" ref="H8375">FREQUENCY(IF('Data Transformation'!$B$4:$B$8425=B8355,'Data Transformation'!$G$4:$G$8425),'Bin Analysis'!$B8375)</f>
        <v>2073</v>
      </c>
      <c r="I8375">
        <f t="shared" si="1045"/>
        <v>0</v>
      </c>
      <c r="J8375">
        <f t="shared" si="1046"/>
        <v>0</v>
      </c>
      <c r="K8375">
        <f>J8375*Weighting!$W$23</f>
        <v>0</v>
      </c>
      <c r="M8375" s="14"/>
    </row>
    <row r="8376" spans="1:25" x14ac:dyDescent="0.25">
      <c r="A8376" s="32" t="str">
        <f>IF(Weighting!$P$24&gt;0,B8376,"")</f>
        <v/>
      </c>
      <c r="B8376">
        <f>Weighting!$C$24</f>
        <v>2.6790000000000012</v>
      </c>
      <c r="C8376">
        <f>Weighting!$F$24</f>
        <v>0</v>
      </c>
      <c r="D8376" t="b">
        <f>IF(C8376=1,'Data Transformation'!$G$3+0.5*'Data Transformation'!$W$25,IF(C8377=1,D8377-'Data Transformation'!$W$25,FALSE))</f>
        <v>0</v>
      </c>
      <c r="E8376" t="str">
        <f t="array" ref="E8376">IF(ISLOGICAL(D8376),"",FREQUENCY(IF('Data Transformation'!$B$425:$B$8425='Bin Analysis'!$B8355,'Data Transformation'!$G$425:$G$8425),D8376))</f>
        <v/>
      </c>
      <c r="F8376" t="str">
        <f t="shared" si="1044"/>
        <v/>
      </c>
      <c r="G8376">
        <f>Weighting!$H$24</f>
        <v>0</v>
      </c>
      <c r="H8376">
        <f t="array" ref="H8376">FREQUENCY(IF('Data Transformation'!$B$4:$B$8425=B8355,'Data Transformation'!$G$4:$G$8425),'Bin Analysis'!$B8376)</f>
        <v>2073</v>
      </c>
      <c r="I8376">
        <f t="shared" si="1045"/>
        <v>0</v>
      </c>
      <c r="J8376">
        <f t="shared" si="1046"/>
        <v>0</v>
      </c>
      <c r="K8376">
        <f>J8376*Weighting!$W$24</f>
        <v>0</v>
      </c>
      <c r="M8376" s="14"/>
    </row>
    <row r="8377" spans="1:25" x14ac:dyDescent="0.25">
      <c r="A8377" s="32" t="str">
        <f>IF(Weighting!$P$25&gt;0,B8377,"")</f>
        <v/>
      </c>
      <c r="B8377">
        <f>Weighting!$C$25</f>
        <v>2.8100000000000014</v>
      </c>
      <c r="C8377">
        <f>Weighting!$F$25</f>
        <v>0</v>
      </c>
      <c r="D8377" t="b">
        <f>IF(C8377=1,'Data Transformation'!$G$3+0.5*'Data Transformation'!$W$25,IF(C8378=1,D8378-'Data Transformation'!$W$25,FALSE))</f>
        <v>0</v>
      </c>
      <c r="E8377" t="str">
        <f t="array" ref="E8377">IF(ISLOGICAL(D8377),"",FREQUENCY(IF('Data Transformation'!$B$425:$B$8425='Bin Analysis'!$B8355,'Data Transformation'!$G$425:$G$8425),D8377))</f>
        <v/>
      </c>
      <c r="F8377" t="str">
        <f t="shared" si="1044"/>
        <v/>
      </c>
      <c r="G8377">
        <f>Weighting!$H$25</f>
        <v>0</v>
      </c>
      <c r="H8377">
        <f t="array" ref="H8377">FREQUENCY(IF('Data Transformation'!$B$4:$B$8425=B8355,'Data Transformation'!$G$4:$G$8425),'Bin Analysis'!$B8377)</f>
        <v>2073</v>
      </c>
      <c r="I8377">
        <f t="shared" si="1045"/>
        <v>0</v>
      </c>
      <c r="J8377">
        <f t="shared" si="1046"/>
        <v>0</v>
      </c>
      <c r="K8377">
        <f>J8377*Weighting!$W$25</f>
        <v>0</v>
      </c>
      <c r="M8377" s="14"/>
    </row>
    <row r="8378" spans="1:25" x14ac:dyDescent="0.25">
      <c r="O8378"/>
      <c r="P8378"/>
      <c r="Q8378"/>
      <c r="R8378"/>
    </row>
    <row r="8379" spans="1:25" ht="23.25" x14ac:dyDescent="0.35">
      <c r="A8379" s="21" t="s">
        <v>0</v>
      </c>
      <c r="B8379" s="21" t="str">
        <f>IFERROR(VLOOKUP(C8379,'Data Transformation'!$L$6:$M$426,2,FALSE),"")</f>
        <v/>
      </c>
      <c r="C8379" s="21">
        <f>C8355+1</f>
        <v>349</v>
      </c>
      <c r="D8379" s="21"/>
      <c r="E8379" s="21"/>
      <c r="F8379" s="21"/>
      <c r="G8379" s="21"/>
      <c r="H8379" s="22"/>
      <c r="I8379" s="22"/>
      <c r="J8379" s="22"/>
      <c r="K8379" s="21"/>
      <c r="L8379" s="21" t="str">
        <f>B8379</f>
        <v/>
      </c>
      <c r="M8379" s="23" t="e">
        <f>INDEX('Data Transformation'!$O$4:$O$424,MATCH($B8379,'Data Transformation'!$M$4:$M$424,0),MATCH($M$2,'Data Transformation'!$O$3,0))</f>
        <v>#N/A</v>
      </c>
      <c r="N8379" s="27" t="e">
        <f>IF('Input and Summary Results'!$J$16="minimum",'Bin Analysis'!X8380/(M8379-1),'Bin Analysis'!Y8379/('Bin Analysis'!M8379-1))</f>
        <v>#N/A</v>
      </c>
      <c r="O8379" s="27" t="e">
        <f>IF(M8379=FALSE,NA(),(VLOOKUP(1,C8382:K8401,4,FALSE))/(M8379-1))</f>
        <v>#N/A</v>
      </c>
      <c r="P8379" s="27" t="e">
        <f>IF(M8379=FALSE,NA(),SUM(J8382:J8401)/Weighting!$S$5)</f>
        <v>#N/A</v>
      </c>
      <c r="Q8379" s="27" t="e">
        <f>IF(M8379=FALSE,NA(),SUM(K8382:K8401)/Weighting!$S$6)</f>
        <v>#N/A</v>
      </c>
      <c r="R8379" s="27" t="e">
        <f>IF(M8379=FALSE,NA(),(VLOOKUP(1,G8382:K8401,3,FALSE))/(M8379-1))</f>
        <v>#N/A</v>
      </c>
      <c r="S8379" s="22" t="e">
        <f>IF(M8379=FALSE,NA(),IF(SUM(J8382:J8401)=2,"yes","no"))</f>
        <v>#N/A</v>
      </c>
      <c r="X8379" s="2" cm="2">
        <f t="array" ref="X8379:X8380">FREQUENCY(IF('Data Transformation'!$B$425:$B$6424='Bin Analysis'!L8379,'Data Transformation'!$G$425:$G$6424),'Data Transformation'!$U$11)</f>
        <v>0</v>
      </c>
      <c r="Y8379" s="2" cm="2">
        <f t="array" ref="Y8379:Y8380">FREQUENCY(IF('Data Transformation'!$B$425:$B$6424='Bin Analysis'!L8379,'Data Transformation'!$G$425:$G$6424),'Data Transformation'!$U$12)</f>
        <v>0</v>
      </c>
    </row>
    <row r="8380" spans="1:25" x14ac:dyDescent="0.25">
      <c r="A8380" s="14" t="s">
        <v>67</v>
      </c>
      <c r="B8380" t="s">
        <v>47</v>
      </c>
      <c r="C8380" t="s">
        <v>5</v>
      </c>
      <c r="D8380" t="s">
        <v>100</v>
      </c>
      <c r="E8380" t="s">
        <v>101</v>
      </c>
      <c r="F8380" t="s">
        <v>102</v>
      </c>
      <c r="G8380" t="s">
        <v>70</v>
      </c>
      <c r="H8380" t="s">
        <v>31</v>
      </c>
      <c r="I8380" t="s">
        <v>32</v>
      </c>
      <c r="J8380" t="s">
        <v>46</v>
      </c>
      <c r="K8380" s="14" t="s">
        <v>45</v>
      </c>
      <c r="M8380" s="14"/>
      <c r="X8380" s="2">
        <v>0</v>
      </c>
      <c r="Y8380" s="2">
        <v>0</v>
      </c>
    </row>
    <row r="8381" spans="1:25" x14ac:dyDescent="0.25">
      <c r="A8381" s="32"/>
      <c r="D8381" t="b">
        <f>IF(C8381=1,'Data Transformation'!$G$3+0.5*'Data Transformation'!$W$25,IF(C8382=1,D8382-'Data Transformation'!$W$25,FALSE))</f>
        <v>0</v>
      </c>
      <c r="E8381" t="str">
        <f t="array" ref="E8381">IF(ISLOGICAL(D8381),"",FREQUENCY(IF('Data Transformation'!$B$425:$B$8425='Bin Analysis'!$B8379,'Data Transformation'!$G$425:$G$8425),D8381))</f>
        <v/>
      </c>
      <c r="F8381" t="str">
        <f>IF(ISLOGICAL(D8381),"",E8381-E8380)</f>
        <v/>
      </c>
      <c r="M8381" s="14"/>
    </row>
    <row r="8382" spans="1:25" x14ac:dyDescent="0.25">
      <c r="A8382" s="32">
        <f>IF(Weighting!$P$6&gt;0,B8382,"")</f>
        <v>0.32100000000000001</v>
      </c>
      <c r="B8382">
        <f>Weighting!$C$6</f>
        <v>0.32100000000000001</v>
      </c>
      <c r="C8382">
        <f>Weighting!$F$6</f>
        <v>0</v>
      </c>
      <c r="D8382" t="b">
        <f>IF(C8382=1,'Data Transformation'!$G$3+0.5*'Data Transformation'!$W$25,IF(C8383=1,D8383-'Data Transformation'!$W$25,FALSE))</f>
        <v>0</v>
      </c>
      <c r="E8382" t="str">
        <f t="array" ref="E8382">IF(ISLOGICAL(D8382),"",FREQUENCY(IF('Data Transformation'!$B$425:$B$8425='Bin Analysis'!$B8379,'Data Transformation'!$G$425:$G$8425),D8382))</f>
        <v/>
      </c>
      <c r="F8382" t="str">
        <f>IF(ISLOGICAL(D8382),"",E8382-E8381)</f>
        <v/>
      </c>
      <c r="G8382">
        <f>Weighting!$H$6</f>
        <v>1</v>
      </c>
      <c r="H8382">
        <f t="array" ref="H8382">FREQUENCY(IF('Data Transformation'!$B$4:$B$8425=B8379,'Data Transformation'!$G$4:$G$8425),'Bin Analysis'!$B8382)</f>
        <v>2073</v>
      </c>
      <c r="I8382">
        <f>H8382-H8381</f>
        <v>2073</v>
      </c>
      <c r="J8382">
        <f>IF(I8382=0,0,1)</f>
        <v>1</v>
      </c>
      <c r="K8382">
        <f>J8382*Weighting!$W$6</f>
        <v>1</v>
      </c>
      <c r="M8382" s="14"/>
    </row>
    <row r="8383" spans="1:25" x14ac:dyDescent="0.25">
      <c r="A8383" s="32">
        <f>IF(Weighting!$P$7&gt;0,B8383,"")</f>
        <v>0.45200000000000001</v>
      </c>
      <c r="B8383">
        <f>Weighting!$C$7</f>
        <v>0.45200000000000001</v>
      </c>
      <c r="C8383">
        <f>Weighting!$F$7</f>
        <v>0</v>
      </c>
      <c r="D8383" t="b">
        <f>IF(C8383=1,'Data Transformation'!$G$3+0.5*'Data Transformation'!$W$25,IF(C8384=1,D8384-'Data Transformation'!$W$25,FALSE))</f>
        <v>0</v>
      </c>
      <c r="E8383" t="str">
        <f t="array" ref="E8383">IF(ISLOGICAL(D8383),"",FREQUENCY(IF('Data Transformation'!$B$425:$B$8425='Bin Analysis'!$B8379,'Data Transformation'!$G$425:$G$8425),D8383))</f>
        <v/>
      </c>
      <c r="F8383" t="str">
        <f t="shared" ref="F8383:F8401" si="1047">IF(ISLOGICAL(D8383),"",E8383-E8382)</f>
        <v/>
      </c>
      <c r="G8383">
        <f>Weighting!$H$7</f>
        <v>0</v>
      </c>
      <c r="H8383">
        <f t="array" ref="H8383">FREQUENCY(IF('Data Transformation'!$B$4:$B$8425=B8379,'Data Transformation'!$G$4:$G$8425),'Bin Analysis'!$B8383)</f>
        <v>2073</v>
      </c>
      <c r="I8383">
        <f t="shared" ref="I8383:I8401" si="1048">H8383-H8382</f>
        <v>0</v>
      </c>
      <c r="J8383">
        <f>IF(I8383=0,0,1)</f>
        <v>0</v>
      </c>
      <c r="K8383">
        <f>J8383*Weighting!$W$7</f>
        <v>0</v>
      </c>
      <c r="M8383" s="14"/>
    </row>
    <row r="8384" spans="1:25" x14ac:dyDescent="0.25">
      <c r="A8384" s="32">
        <f>IF(Weighting!$P$8&gt;0,B8384,"")</f>
        <v>0.58299999999999996</v>
      </c>
      <c r="B8384">
        <f>Weighting!$C$8</f>
        <v>0.58299999999999996</v>
      </c>
      <c r="C8384">
        <f>Weighting!$F$8</f>
        <v>0</v>
      </c>
      <c r="D8384" t="b">
        <f>IF(C8384=1,'Data Transformation'!$G$3+0.5*'Data Transformation'!$W$25,IF(C8385=1,D8385-'Data Transformation'!$W$25,FALSE))</f>
        <v>0</v>
      </c>
      <c r="E8384" t="str">
        <f t="array" ref="E8384">IF(ISLOGICAL(D8384),"",FREQUENCY(IF('Data Transformation'!$B$425:$B$8425='Bin Analysis'!$B8379,'Data Transformation'!$G$425:$G$8425),D8384))</f>
        <v/>
      </c>
      <c r="F8384" t="str">
        <f t="shared" si="1047"/>
        <v/>
      </c>
      <c r="G8384">
        <f>Weighting!$H$8</f>
        <v>0</v>
      </c>
      <c r="H8384">
        <f t="array" ref="H8384">FREQUENCY(IF('Data Transformation'!$B$4:$B$8425=B8379,'Data Transformation'!$G$4:$G$8425),'Bin Analysis'!$B8384)</f>
        <v>2073</v>
      </c>
      <c r="I8384">
        <f t="shared" si="1048"/>
        <v>0</v>
      </c>
      <c r="J8384">
        <f t="shared" ref="J8384:J8401" si="1049">IF(I8384=0,0,1)</f>
        <v>0</v>
      </c>
      <c r="K8384">
        <f>J8384*Weighting!$W$8</f>
        <v>0</v>
      </c>
      <c r="M8384" s="14"/>
    </row>
    <row r="8385" spans="1:13" x14ac:dyDescent="0.25">
      <c r="A8385" s="32">
        <f>IF(Weighting!$P$9&gt;0,B8385,"")</f>
        <v>0.71399999999999997</v>
      </c>
      <c r="B8385" s="50">
        <f>Weighting!$C$9</f>
        <v>0.71399999999999997</v>
      </c>
      <c r="C8385">
        <f>Weighting!$F$9</f>
        <v>0</v>
      </c>
      <c r="D8385" t="b">
        <f>IF(C8385=1,'Data Transformation'!$G$3+0.5*'Data Transformation'!$W$25,IF(C8386=1,D8386-'Data Transformation'!$W$25,FALSE))</f>
        <v>0</v>
      </c>
      <c r="E8385" t="str">
        <f t="array" ref="E8385">IF(ISLOGICAL(D8385),"",FREQUENCY(IF('Data Transformation'!$B$425:$B$8425='Bin Analysis'!$B8379,'Data Transformation'!$G$425:$G$8425),D8385))</f>
        <v/>
      </c>
      <c r="F8385" t="str">
        <f t="shared" si="1047"/>
        <v/>
      </c>
      <c r="G8385">
        <f>Weighting!$H$9</f>
        <v>0</v>
      </c>
      <c r="H8385">
        <f t="array" ref="H8385">FREQUENCY(IF('Data Transformation'!$B$4:$B$8425=B8379,'Data Transformation'!$G$4:$G$8425),'Bin Analysis'!$B8385)</f>
        <v>2073</v>
      </c>
      <c r="I8385">
        <f t="shared" si="1048"/>
        <v>0</v>
      </c>
      <c r="J8385">
        <f t="shared" si="1049"/>
        <v>0</v>
      </c>
      <c r="K8385">
        <f>J8385*Weighting!$W$9</f>
        <v>0</v>
      </c>
      <c r="M8385" s="14"/>
    </row>
    <row r="8386" spans="1:13" x14ac:dyDescent="0.25">
      <c r="A8386" s="32">
        <f>IF(Weighting!$P$10&gt;0,B8386,"")</f>
        <v>0.84499999999999997</v>
      </c>
      <c r="B8386">
        <f>Weighting!$C$10</f>
        <v>0.84499999999999997</v>
      </c>
      <c r="C8386">
        <f>Weighting!$F$10</f>
        <v>0</v>
      </c>
      <c r="D8386" t="b">
        <f>IF(C8386=1,'Data Transformation'!$G$3+0.5*'Data Transformation'!$W$25,IF(C8387=1,D8387-'Data Transformation'!$W$25,FALSE))</f>
        <v>0</v>
      </c>
      <c r="E8386" t="str">
        <f t="array" ref="E8386">IF(ISLOGICAL(D8386),"",FREQUENCY(IF('Data Transformation'!$B$425:$B$8425='Bin Analysis'!$B8379,'Data Transformation'!$G$425:$G$8425),D8386))</f>
        <v/>
      </c>
      <c r="F8386" t="str">
        <f t="shared" si="1047"/>
        <v/>
      </c>
      <c r="G8386">
        <f>Weighting!$H$10</f>
        <v>0</v>
      </c>
      <c r="H8386">
        <f t="array" ref="H8386">FREQUENCY(IF('Data Transformation'!$B$4:$B$8425=B8379,'Data Transformation'!$G$4:$G$8425),'Bin Analysis'!$B8386)</f>
        <v>2073</v>
      </c>
      <c r="I8386">
        <f t="shared" si="1048"/>
        <v>0</v>
      </c>
      <c r="J8386">
        <f t="shared" si="1049"/>
        <v>0</v>
      </c>
      <c r="K8386">
        <f>J8386*Weighting!$W$10</f>
        <v>0</v>
      </c>
      <c r="M8386" s="14"/>
    </row>
    <row r="8387" spans="1:13" x14ac:dyDescent="0.25">
      <c r="A8387" s="32">
        <f>IF(Weighting!$P$11&gt;0,B8387,"")</f>
        <v>0.97599999999999998</v>
      </c>
      <c r="B8387">
        <f>Weighting!$C$11</f>
        <v>0.97599999999999998</v>
      </c>
      <c r="C8387">
        <f>Weighting!$F$11</f>
        <v>0</v>
      </c>
      <c r="D8387">
        <f>IF(C8387=1,'Data Transformation'!$G$3+0.5*'Data Transformation'!$W$25,IF(C8388=1,D8388-'Data Transformation'!$W$25,FALSE))</f>
        <v>0.86899999999999999</v>
      </c>
      <c r="E8387">
        <f t="array" ref="E8387">IF(ISLOGICAL(D8387),"",FREQUENCY(IF('Data Transformation'!$B$425:$B$8425='Bin Analysis'!$B8379,'Data Transformation'!$G$425:$G$8425),D8387))</f>
        <v>2001</v>
      </c>
      <c r="F8387" t="e">
        <f t="shared" si="1047"/>
        <v>#VALUE!</v>
      </c>
      <c r="G8387">
        <f>Weighting!$H$11</f>
        <v>0</v>
      </c>
      <c r="H8387">
        <f t="array" ref="H8387">FREQUENCY(IF('Data Transformation'!$B$4:$B$8425=B8379,'Data Transformation'!$G$4:$G$8425),'Bin Analysis'!$B8387)</f>
        <v>2073</v>
      </c>
      <c r="I8387">
        <f t="shared" si="1048"/>
        <v>0</v>
      </c>
      <c r="J8387">
        <f t="shared" si="1049"/>
        <v>0</v>
      </c>
      <c r="K8387">
        <f>J8387*Weighting!$W$11</f>
        <v>0</v>
      </c>
      <c r="M8387" s="14"/>
    </row>
    <row r="8388" spans="1:13" x14ac:dyDescent="0.25">
      <c r="A8388" s="32">
        <f>IF(Weighting!$P$12&gt;0,B8388,"")</f>
        <v>1.107</v>
      </c>
      <c r="B8388">
        <f>Weighting!$C$12</f>
        <v>1.107</v>
      </c>
      <c r="C8388">
        <f>Weighting!$F$12</f>
        <v>1</v>
      </c>
      <c r="D8388">
        <f>IF(C8388=1,'Data Transformation'!$G$3+0.5*'Data Transformation'!$W$25,IF(C8389=1,D8389-'Data Transformation'!$W$25,FALSE))</f>
        <v>1.131</v>
      </c>
      <c r="E8388">
        <f t="array" ref="E8388">IF(ISLOGICAL(D8388),"",FREQUENCY(IF('Data Transformation'!$B$425:$B$8425='Bin Analysis'!$B8379,'Data Transformation'!$G$425:$G$8425),D8388))</f>
        <v>2001</v>
      </c>
      <c r="F8388">
        <f t="shared" si="1047"/>
        <v>0</v>
      </c>
      <c r="G8388">
        <f>Weighting!$H$12</f>
        <v>0</v>
      </c>
      <c r="H8388">
        <f t="array" ref="H8388">FREQUENCY(IF('Data Transformation'!$B$4:$B$8425=B8379,'Data Transformation'!$G$4:$G$8425),'Bin Analysis'!$B8388)</f>
        <v>2073</v>
      </c>
      <c r="I8388">
        <f t="shared" si="1048"/>
        <v>0</v>
      </c>
      <c r="J8388">
        <f t="shared" si="1049"/>
        <v>0</v>
      </c>
      <c r="K8388">
        <f>J8388*Weighting!$W$12</f>
        <v>0</v>
      </c>
      <c r="M8388" s="14"/>
    </row>
    <row r="8389" spans="1:13" x14ac:dyDescent="0.25">
      <c r="A8389" s="32">
        <f>IF(Weighting!$P$13&gt;0,B8389,"")</f>
        <v>1.238</v>
      </c>
      <c r="B8389">
        <f>Weighting!$C$13</f>
        <v>1.238</v>
      </c>
      <c r="C8389">
        <f>Weighting!$F$13</f>
        <v>0</v>
      </c>
      <c r="D8389" t="b">
        <f>IF(C8389=1,'Data Transformation'!$G$3+0.5*'Data Transformation'!$W$25,IF(C8390=1,D8390-'Data Transformation'!$W$25,FALSE))</f>
        <v>0</v>
      </c>
      <c r="E8389" t="str">
        <f t="array" ref="E8389">IF(ISLOGICAL(D8389),"",FREQUENCY(IF('Data Transformation'!$B$425:$B$8425='Bin Analysis'!$B8379,'Data Transformation'!$G$425:$G$8425),D8389))</f>
        <v/>
      </c>
      <c r="F8389" t="str">
        <f t="shared" si="1047"/>
        <v/>
      </c>
      <c r="G8389">
        <f>Weighting!$H$13</f>
        <v>0</v>
      </c>
      <c r="H8389">
        <f t="array" ref="H8389">FREQUENCY(IF('Data Transformation'!$B$4:$B$8425=B8379,'Data Transformation'!$G$4:$G$8425),'Bin Analysis'!$B8389)</f>
        <v>2073</v>
      </c>
      <c r="I8389">
        <f t="shared" si="1048"/>
        <v>0</v>
      </c>
      <c r="J8389">
        <f t="shared" si="1049"/>
        <v>0</v>
      </c>
      <c r="K8389">
        <f>J8389*Weighting!$W$13</f>
        <v>0</v>
      </c>
      <c r="M8389" s="14"/>
    </row>
    <row r="8390" spans="1:13" x14ac:dyDescent="0.25">
      <c r="A8390" s="32">
        <f>IF(Weighting!$P$14&gt;0,B8390,"")</f>
        <v>1.369</v>
      </c>
      <c r="B8390">
        <f>Weighting!$C$14</f>
        <v>1.369</v>
      </c>
      <c r="C8390">
        <f>Weighting!$F$14</f>
        <v>0</v>
      </c>
      <c r="D8390" t="b">
        <f>IF(C8390=1,'Data Transformation'!$G$3+0.5*'Data Transformation'!$W$25,IF(C8391=1,D8391-'Data Transformation'!$W$25,FALSE))</f>
        <v>0</v>
      </c>
      <c r="E8390" t="str">
        <f t="array" ref="E8390">IF(ISLOGICAL(D8390),"",FREQUENCY(IF('Data Transformation'!$B$425:$B$8425='Bin Analysis'!$B8379,'Data Transformation'!$G$425:$G$8425),D8390))</f>
        <v/>
      </c>
      <c r="F8390" t="str">
        <f t="shared" si="1047"/>
        <v/>
      </c>
      <c r="G8390">
        <f>Weighting!$H$14</f>
        <v>0</v>
      </c>
      <c r="H8390">
        <f t="array" ref="H8390">FREQUENCY(IF('Data Transformation'!$B$4:$B$8425=B8379,'Data Transformation'!$G$4:$G$8425),'Bin Analysis'!$B8390)</f>
        <v>2073</v>
      </c>
      <c r="I8390">
        <f t="shared" si="1048"/>
        <v>0</v>
      </c>
      <c r="J8390">
        <f t="shared" si="1049"/>
        <v>0</v>
      </c>
      <c r="K8390">
        <f>J8390*Weighting!$W$14</f>
        <v>0</v>
      </c>
      <c r="M8390" s="14"/>
    </row>
    <row r="8391" spans="1:13" x14ac:dyDescent="0.25">
      <c r="A8391" s="32">
        <f>IF(Weighting!$P$15&gt;0,B8391,"")</f>
        <v>1.5000009999999999</v>
      </c>
      <c r="B8391">
        <f>Weighting!$C$15</f>
        <v>1.5000009999999999</v>
      </c>
      <c r="C8391">
        <f>Weighting!$F$15</f>
        <v>0</v>
      </c>
      <c r="D8391" t="b">
        <f>IF(C8391=1,'Data Transformation'!$G$3+0.5*'Data Transformation'!$W$25,IF(C8392=1,D8392-'Data Transformation'!$W$25,FALSE))</f>
        <v>0</v>
      </c>
      <c r="E8391" t="str">
        <f t="array" ref="E8391">IF(ISLOGICAL(D8391),"",FREQUENCY(IF('Data Transformation'!$B$425:$B$8425='Bin Analysis'!$B8379,'Data Transformation'!$G$425:$G$8425),D8391))</f>
        <v/>
      </c>
      <c r="F8391" t="str">
        <f t="shared" si="1047"/>
        <v/>
      </c>
      <c r="G8391">
        <f>Weighting!$H$15</f>
        <v>0</v>
      </c>
      <c r="H8391">
        <f t="array" ref="H8391">FREQUENCY(IF('Data Transformation'!$B$4:$B$8425=B8379,'Data Transformation'!$G$4:$G$8425),'Bin Analysis'!$B8391)</f>
        <v>2073</v>
      </c>
      <c r="I8391">
        <f t="shared" si="1048"/>
        <v>0</v>
      </c>
      <c r="J8391">
        <f t="shared" si="1049"/>
        <v>0</v>
      </c>
      <c r="K8391">
        <f>J8391*Weighting!$W$15</f>
        <v>0</v>
      </c>
      <c r="M8391" s="14"/>
    </row>
    <row r="8392" spans="1:13" x14ac:dyDescent="0.25">
      <c r="A8392" s="32" t="str">
        <f>IF(Weighting!$P$16&gt;0,B8392,"")</f>
        <v/>
      </c>
      <c r="B8392">
        <f>Weighting!$C$16</f>
        <v>1.631</v>
      </c>
      <c r="C8392">
        <f>Weighting!$F$16</f>
        <v>0</v>
      </c>
      <c r="D8392" t="b">
        <f>IF(C8392=1,'Data Transformation'!$G$3+0.5*'Data Transformation'!$W$25,IF(C8393=1,D8393-'Data Transformation'!$W$25,FALSE))</f>
        <v>0</v>
      </c>
      <c r="E8392" t="str">
        <f t="array" ref="E8392">IF(ISLOGICAL(D8392),"",FREQUENCY(IF('Data Transformation'!$B$425:$B$8425='Bin Analysis'!$B8379,'Data Transformation'!$G$425:$G$8425),D8392))</f>
        <v/>
      </c>
      <c r="F8392" t="str">
        <f t="shared" si="1047"/>
        <v/>
      </c>
      <c r="G8392">
        <f>Weighting!$H$16</f>
        <v>0</v>
      </c>
      <c r="H8392">
        <f t="array" ref="H8392">FREQUENCY(IF('Data Transformation'!$B$4:$B$8425=B8379,'Data Transformation'!$G$4:$G$8425),'Bin Analysis'!$B8392)</f>
        <v>2073</v>
      </c>
      <c r="I8392">
        <f t="shared" si="1048"/>
        <v>0</v>
      </c>
      <c r="J8392">
        <f t="shared" si="1049"/>
        <v>0</v>
      </c>
      <c r="K8392">
        <f>J8392*Weighting!$W$16</f>
        <v>0</v>
      </c>
      <c r="M8392" s="14"/>
    </row>
    <row r="8393" spans="1:13" x14ac:dyDescent="0.25">
      <c r="A8393" s="32" t="str">
        <f>IF(Weighting!$P$17&gt;0,B8393,"")</f>
        <v/>
      </c>
      <c r="B8393">
        <f>Weighting!$C$17</f>
        <v>1.762</v>
      </c>
      <c r="C8393">
        <f>Weighting!$F$17</f>
        <v>0</v>
      </c>
      <c r="D8393" t="b">
        <f>IF(C8393=1,'Data Transformation'!$G$3+0.5*'Data Transformation'!$W$25,IF(C8394=1,D8394-'Data Transformation'!$W$25,FALSE))</f>
        <v>0</v>
      </c>
      <c r="E8393" t="str">
        <f t="array" ref="E8393">IF(ISLOGICAL(D8393),"",FREQUENCY(IF('Data Transformation'!$B$425:$B$8425='Bin Analysis'!$B8379,'Data Transformation'!$G$425:$G$8425),D8393))</f>
        <v/>
      </c>
      <c r="F8393" t="str">
        <f t="shared" si="1047"/>
        <v/>
      </c>
      <c r="G8393">
        <f>Weighting!$H$17</f>
        <v>0</v>
      </c>
      <c r="H8393">
        <f t="array" ref="H8393">FREQUENCY(IF('Data Transformation'!$B$4:$B$8425=B8379,'Data Transformation'!$G$4:$G$8425),'Bin Analysis'!$B8393)</f>
        <v>2073</v>
      </c>
      <c r="I8393">
        <f t="shared" si="1048"/>
        <v>0</v>
      </c>
      <c r="J8393">
        <f t="shared" si="1049"/>
        <v>0</v>
      </c>
      <c r="K8393">
        <f>J8393*Weighting!$W$17</f>
        <v>0</v>
      </c>
      <c r="M8393" s="14"/>
    </row>
    <row r="8394" spans="1:13" x14ac:dyDescent="0.25">
      <c r="A8394" s="32" t="str">
        <f>IF(Weighting!$P$18&gt;0,B8394,"")</f>
        <v/>
      </c>
      <c r="B8394">
        <f>Weighting!$C$18</f>
        <v>1.893</v>
      </c>
      <c r="C8394">
        <f>Weighting!$F$18</f>
        <v>0</v>
      </c>
      <c r="D8394" t="b">
        <f>IF(C8394=1,'Data Transformation'!$G$3+0.5*'Data Transformation'!$W$25,IF(C8395=1,D8395-'Data Transformation'!$W$25,FALSE))</f>
        <v>0</v>
      </c>
      <c r="E8394" t="str">
        <f t="array" ref="E8394">IF(ISLOGICAL(D8394),"",FREQUENCY(IF('Data Transformation'!$B$425:$B$8425='Bin Analysis'!$B8379,'Data Transformation'!$G$425:$G$8425),D8394))</f>
        <v/>
      </c>
      <c r="F8394" t="str">
        <f t="shared" si="1047"/>
        <v/>
      </c>
      <c r="G8394">
        <f>Weighting!$H$18</f>
        <v>0</v>
      </c>
      <c r="H8394">
        <f t="array" ref="H8394">FREQUENCY(IF('Data Transformation'!$B$4:$B$8425=B8379,'Data Transformation'!$G$4:$G$8425),'Bin Analysis'!$B8394)</f>
        <v>2073</v>
      </c>
      <c r="I8394">
        <f t="shared" si="1048"/>
        <v>0</v>
      </c>
      <c r="J8394">
        <f t="shared" si="1049"/>
        <v>0</v>
      </c>
      <c r="K8394">
        <f>J8394*Weighting!$W$18</f>
        <v>0</v>
      </c>
      <c r="M8394" s="14"/>
    </row>
    <row r="8395" spans="1:13" x14ac:dyDescent="0.25">
      <c r="A8395" s="32" t="str">
        <f>IF(Weighting!$P$19&gt;0,B8395,"")</f>
        <v/>
      </c>
      <c r="B8395">
        <f>Weighting!$C$19</f>
        <v>2.024</v>
      </c>
      <c r="C8395">
        <f>Weighting!$F$19</f>
        <v>0</v>
      </c>
      <c r="D8395" t="b">
        <f>IF(C8395=1,'Data Transformation'!$G$3+0.5*'Data Transformation'!$W$25,IF(C8396=1,D8396-'Data Transformation'!$W$25,FALSE))</f>
        <v>0</v>
      </c>
      <c r="E8395" t="str">
        <f t="array" ref="E8395">IF(ISLOGICAL(D8395),"",FREQUENCY(IF('Data Transformation'!$B$425:$B$8425='Bin Analysis'!$B8379,'Data Transformation'!$G$425:$G$8425),D8395))</f>
        <v/>
      </c>
      <c r="F8395" t="str">
        <f t="shared" si="1047"/>
        <v/>
      </c>
      <c r="G8395">
        <f>Weighting!$H$19</f>
        <v>0</v>
      </c>
      <c r="H8395">
        <f t="array" ref="H8395">FREQUENCY(IF('Data Transformation'!$B$4:$B$8425=B8379,'Data Transformation'!$G$4:$G$8425),'Bin Analysis'!$B8395)</f>
        <v>2073</v>
      </c>
      <c r="I8395">
        <f t="shared" si="1048"/>
        <v>0</v>
      </c>
      <c r="J8395">
        <f t="shared" si="1049"/>
        <v>0</v>
      </c>
      <c r="K8395">
        <f>J8395*Weighting!$W$19</f>
        <v>0</v>
      </c>
      <c r="M8395" s="14"/>
    </row>
    <row r="8396" spans="1:13" x14ac:dyDescent="0.25">
      <c r="A8396" s="32" t="str">
        <f>IF(Weighting!$P$20&gt;0,B8396,"")</f>
        <v/>
      </c>
      <c r="B8396">
        <f>Weighting!$C$20</f>
        <v>2.1550000000000002</v>
      </c>
      <c r="C8396">
        <f>Weighting!$F$20</f>
        <v>0</v>
      </c>
      <c r="D8396" t="b">
        <f>IF(C8396=1,'Data Transformation'!$G$3+0.5*'Data Transformation'!$W$25,IF(C8397=1,D8397-'Data Transformation'!$W$25,FALSE))</f>
        <v>0</v>
      </c>
      <c r="E8396" t="str">
        <f t="array" ref="E8396">IF(ISLOGICAL(D8396),"",FREQUENCY(IF('Data Transformation'!$B$425:$B$8425='Bin Analysis'!$B8379,'Data Transformation'!$G$425:$G$8425),D8396))</f>
        <v/>
      </c>
      <c r="F8396" t="str">
        <f t="shared" si="1047"/>
        <v/>
      </c>
      <c r="G8396">
        <f>Weighting!$H$20</f>
        <v>0</v>
      </c>
      <c r="H8396">
        <f t="array" ref="H8396">FREQUENCY(IF('Data Transformation'!$B$4:$B$8425=B8379,'Data Transformation'!$G$4:$G$8425),'Bin Analysis'!$B8396)</f>
        <v>2073</v>
      </c>
      <c r="I8396">
        <f t="shared" si="1048"/>
        <v>0</v>
      </c>
      <c r="J8396">
        <f t="shared" si="1049"/>
        <v>0</v>
      </c>
      <c r="K8396">
        <f>J8396*Weighting!$W$20</f>
        <v>0</v>
      </c>
      <c r="M8396" s="14"/>
    </row>
    <row r="8397" spans="1:13" x14ac:dyDescent="0.25">
      <c r="A8397" s="32" t="str">
        <f>IF(Weighting!$P$21&gt;0,B8397,"")</f>
        <v/>
      </c>
      <c r="B8397">
        <f>Weighting!$C$21</f>
        <v>2.2860000000000005</v>
      </c>
      <c r="C8397">
        <f>Weighting!$F$21</f>
        <v>0</v>
      </c>
      <c r="D8397" t="b">
        <f>IF(C8397=1,'Data Transformation'!$G$3+0.5*'Data Transformation'!$W$25,IF(C8398=1,D8398-'Data Transformation'!$W$25,FALSE))</f>
        <v>0</v>
      </c>
      <c r="E8397" t="str">
        <f t="array" ref="E8397">IF(ISLOGICAL(D8397),"",FREQUENCY(IF('Data Transformation'!$B$425:$B$8425='Bin Analysis'!$B8379,'Data Transformation'!$G$425:$G$8425),D8397))</f>
        <v/>
      </c>
      <c r="F8397" t="str">
        <f t="shared" si="1047"/>
        <v/>
      </c>
      <c r="G8397">
        <f>Weighting!$H$21</f>
        <v>0</v>
      </c>
      <c r="H8397">
        <f t="array" ref="H8397">FREQUENCY(IF('Data Transformation'!$B$4:$B$8425=B8379,'Data Transformation'!$G$4:$G$8425),'Bin Analysis'!$B8397)</f>
        <v>2073</v>
      </c>
      <c r="I8397">
        <f t="shared" si="1048"/>
        <v>0</v>
      </c>
      <c r="J8397">
        <f t="shared" si="1049"/>
        <v>0</v>
      </c>
      <c r="K8397">
        <f>J8397*Weighting!$W$21</f>
        <v>0</v>
      </c>
      <c r="M8397" s="14"/>
    </row>
    <row r="8398" spans="1:13" x14ac:dyDescent="0.25">
      <c r="A8398" s="32" t="str">
        <f>IF(Weighting!$P$22&gt;0,B8398,"")</f>
        <v/>
      </c>
      <c r="B8398">
        <f>Weighting!$C$22</f>
        <v>2.4170000000000007</v>
      </c>
      <c r="C8398">
        <f>Weighting!$F$22</f>
        <v>0</v>
      </c>
      <c r="D8398" t="b">
        <f>IF(C8398=1,'Data Transformation'!$G$3+0.5*'Data Transformation'!$W$25,IF(C8399=1,D8399-'Data Transformation'!$W$25,FALSE))</f>
        <v>0</v>
      </c>
      <c r="E8398" t="str">
        <f t="array" ref="E8398">IF(ISLOGICAL(D8398),"",FREQUENCY(IF('Data Transformation'!$B$425:$B$8425='Bin Analysis'!$B8379,'Data Transformation'!$G$425:$G$8425),D8398))</f>
        <v/>
      </c>
      <c r="F8398" t="str">
        <f t="shared" si="1047"/>
        <v/>
      </c>
      <c r="G8398">
        <f>Weighting!$H$22</f>
        <v>0</v>
      </c>
      <c r="H8398">
        <f t="array" ref="H8398">FREQUENCY(IF('Data Transformation'!$B$4:$B$8425=B8379,'Data Transformation'!$G$4:$G$8425),'Bin Analysis'!$B8398)</f>
        <v>2073</v>
      </c>
      <c r="I8398">
        <f t="shared" si="1048"/>
        <v>0</v>
      </c>
      <c r="J8398">
        <f t="shared" si="1049"/>
        <v>0</v>
      </c>
      <c r="K8398">
        <f>J8398*Weighting!$W$22</f>
        <v>0</v>
      </c>
      <c r="M8398" s="14"/>
    </row>
    <row r="8399" spans="1:13" x14ac:dyDescent="0.25">
      <c r="A8399" s="32" t="str">
        <f>IF(Weighting!$P$23&gt;0,B8399,"")</f>
        <v/>
      </c>
      <c r="B8399">
        <f>Weighting!$C$23</f>
        <v>2.5480000000000009</v>
      </c>
      <c r="C8399">
        <f>Weighting!$F$23</f>
        <v>0</v>
      </c>
      <c r="D8399" t="b">
        <f>IF(C8399=1,'Data Transformation'!$G$3+0.5*'Data Transformation'!$W$25,IF(C8400=1,D8400-'Data Transformation'!$W$25,FALSE))</f>
        <v>0</v>
      </c>
      <c r="E8399" t="str">
        <f t="array" ref="E8399">IF(ISLOGICAL(D8399),"",FREQUENCY(IF('Data Transformation'!$B$425:$B$8425='Bin Analysis'!$B8379,'Data Transformation'!$G$425:$G$8425),D8399))</f>
        <v/>
      </c>
      <c r="F8399" t="str">
        <f t="shared" si="1047"/>
        <v/>
      </c>
      <c r="G8399">
        <f>Weighting!$H$23</f>
        <v>0</v>
      </c>
      <c r="H8399">
        <f t="array" ref="H8399">FREQUENCY(IF('Data Transformation'!$B$4:$B$8425=B8379,'Data Transformation'!$G$4:$G$8425),'Bin Analysis'!$B8399)</f>
        <v>2073</v>
      </c>
      <c r="I8399">
        <f t="shared" si="1048"/>
        <v>0</v>
      </c>
      <c r="J8399">
        <f t="shared" si="1049"/>
        <v>0</v>
      </c>
      <c r="K8399">
        <f>J8399*Weighting!$W$23</f>
        <v>0</v>
      </c>
      <c r="M8399" s="14"/>
    </row>
    <row r="8400" spans="1:13" x14ac:dyDescent="0.25">
      <c r="A8400" s="32" t="str">
        <f>IF(Weighting!$P$24&gt;0,B8400,"")</f>
        <v/>
      </c>
      <c r="B8400">
        <f>Weighting!$C$24</f>
        <v>2.6790000000000012</v>
      </c>
      <c r="C8400">
        <f>Weighting!$F$24</f>
        <v>0</v>
      </c>
      <c r="D8400" t="b">
        <f>IF(C8400=1,'Data Transformation'!$G$3+0.5*'Data Transformation'!$W$25,IF(C8401=1,D8401-'Data Transformation'!$W$25,FALSE))</f>
        <v>0</v>
      </c>
      <c r="E8400" t="str">
        <f t="array" ref="E8400">IF(ISLOGICAL(D8400),"",FREQUENCY(IF('Data Transformation'!$B$425:$B$8425='Bin Analysis'!$B8379,'Data Transformation'!$G$425:$G$8425),D8400))</f>
        <v/>
      </c>
      <c r="F8400" t="str">
        <f t="shared" si="1047"/>
        <v/>
      </c>
      <c r="G8400">
        <f>Weighting!$H$24</f>
        <v>0</v>
      </c>
      <c r="H8400">
        <f t="array" ref="H8400">FREQUENCY(IF('Data Transformation'!$B$4:$B$8425=B8379,'Data Transformation'!$G$4:$G$8425),'Bin Analysis'!$B8400)</f>
        <v>2073</v>
      </c>
      <c r="I8400">
        <f t="shared" si="1048"/>
        <v>0</v>
      </c>
      <c r="J8400">
        <f t="shared" si="1049"/>
        <v>0</v>
      </c>
      <c r="K8400">
        <f>J8400*Weighting!$W$24</f>
        <v>0</v>
      </c>
      <c r="M8400" s="14"/>
    </row>
    <row r="8401" spans="1:25" x14ac:dyDescent="0.25">
      <c r="A8401" s="32" t="str">
        <f>IF(Weighting!$P$25&gt;0,B8401,"")</f>
        <v/>
      </c>
      <c r="B8401">
        <f>Weighting!$C$25</f>
        <v>2.8100000000000014</v>
      </c>
      <c r="C8401">
        <f>Weighting!$F$25</f>
        <v>0</v>
      </c>
      <c r="D8401" t="b">
        <f>IF(C8401=1,'Data Transformation'!$G$3+0.5*'Data Transformation'!$W$25,IF(C8402=1,D8402-'Data Transformation'!$W$25,FALSE))</f>
        <v>0</v>
      </c>
      <c r="E8401" t="str">
        <f t="array" ref="E8401">IF(ISLOGICAL(D8401),"",FREQUENCY(IF('Data Transformation'!$B$425:$B$8425='Bin Analysis'!$B8379,'Data Transformation'!$G$425:$G$8425),D8401))</f>
        <v/>
      </c>
      <c r="F8401" t="str">
        <f t="shared" si="1047"/>
        <v/>
      </c>
      <c r="G8401">
        <f>Weighting!$H$25</f>
        <v>0</v>
      </c>
      <c r="H8401">
        <f t="array" ref="H8401">FREQUENCY(IF('Data Transformation'!$B$4:$B$8425=B8379,'Data Transformation'!$G$4:$G$8425),'Bin Analysis'!$B8401)</f>
        <v>2073</v>
      </c>
      <c r="I8401">
        <f t="shared" si="1048"/>
        <v>0</v>
      </c>
      <c r="J8401">
        <f t="shared" si="1049"/>
        <v>0</v>
      </c>
      <c r="K8401">
        <f>J8401*Weighting!$W$25</f>
        <v>0</v>
      </c>
      <c r="M8401" s="14"/>
    </row>
    <row r="8402" spans="1:25" x14ac:dyDescent="0.25">
      <c r="N8402" s="55"/>
      <c r="O8402"/>
      <c r="P8402"/>
      <c r="Q8402"/>
      <c r="R8402"/>
    </row>
    <row r="8403" spans="1:25" ht="23.25" x14ac:dyDescent="0.35">
      <c r="A8403" s="21" t="s">
        <v>0</v>
      </c>
      <c r="B8403" s="21" t="str">
        <f>IFERROR(VLOOKUP(C8403,'Data Transformation'!$L$6:$M$426,2,FALSE),"")</f>
        <v/>
      </c>
      <c r="C8403" s="21">
        <f>C8379+1</f>
        <v>350</v>
      </c>
      <c r="D8403" s="21"/>
      <c r="E8403" s="21"/>
      <c r="F8403" s="21"/>
      <c r="G8403" s="21"/>
      <c r="H8403" s="22"/>
      <c r="I8403" s="22"/>
      <c r="J8403" s="22"/>
      <c r="K8403" s="21"/>
      <c r="L8403" s="21" t="str">
        <f>B8403</f>
        <v/>
      </c>
      <c r="M8403" s="23" t="e">
        <f>INDEX('Data Transformation'!$O$4:$O$424,MATCH($B8403,'Data Transformation'!$M$4:$M$424,0),MATCH($M$2,'Data Transformation'!$O$3,0))</f>
        <v>#N/A</v>
      </c>
      <c r="N8403" s="27" t="e">
        <f>IF('Input and Summary Results'!$J$16="minimum",'Bin Analysis'!X8404/(M8403-1),'Bin Analysis'!Y8403/('Bin Analysis'!M8403-1))</f>
        <v>#N/A</v>
      </c>
      <c r="O8403" s="27" t="e">
        <f>IF(M8403=FALSE,NA(),(VLOOKUP(1,C8406:K8425,4,FALSE))/(M8403-1))</f>
        <v>#N/A</v>
      </c>
      <c r="P8403" s="27" t="e">
        <f>IF(M8403=FALSE,NA(),SUM(J8406:J8425)/Weighting!$S$5)</f>
        <v>#N/A</v>
      </c>
      <c r="Q8403" s="27" t="e">
        <f>IF(M8403=FALSE,NA(),SUM(K8406:K8425)/Weighting!$S$6)</f>
        <v>#N/A</v>
      </c>
      <c r="R8403" s="27" t="e">
        <f>IF(M8403=FALSE,NA(),(VLOOKUP(1,G8406:K8425,3,FALSE))/(M8403-1))</f>
        <v>#N/A</v>
      </c>
      <c r="S8403" s="22" t="e">
        <f>IF(M8403=FALSE,NA(),IF(SUM(J8406:J8425)=2,"yes","no"))</f>
        <v>#N/A</v>
      </c>
      <c r="X8403" s="2" cm="2">
        <f t="array" ref="X8403:X8404">FREQUENCY(IF('Data Transformation'!$B$425:$B$6424='Bin Analysis'!L8403,'Data Transformation'!$G$425:$G$6424),'Data Transformation'!$U$11)</f>
        <v>0</v>
      </c>
      <c r="Y8403" s="2" cm="2">
        <f t="array" ref="Y8403:Y8404">FREQUENCY(IF('Data Transformation'!$B$425:$B$6424='Bin Analysis'!L8403,'Data Transformation'!$G$425:$G$6424),'Data Transformation'!$U$12)</f>
        <v>0</v>
      </c>
    </row>
    <row r="8404" spans="1:25" x14ac:dyDescent="0.25">
      <c r="A8404" s="14" t="s">
        <v>67</v>
      </c>
      <c r="B8404" t="s">
        <v>47</v>
      </c>
      <c r="C8404" t="s">
        <v>5</v>
      </c>
      <c r="D8404" t="s">
        <v>100</v>
      </c>
      <c r="E8404" t="s">
        <v>101</v>
      </c>
      <c r="F8404" t="s">
        <v>102</v>
      </c>
      <c r="G8404" t="s">
        <v>70</v>
      </c>
      <c r="H8404" t="s">
        <v>31</v>
      </c>
      <c r="I8404" t="s">
        <v>32</v>
      </c>
      <c r="J8404" t="s">
        <v>46</v>
      </c>
      <c r="K8404" s="14" t="s">
        <v>45</v>
      </c>
      <c r="M8404" s="14"/>
      <c r="X8404" s="2">
        <v>0</v>
      </c>
      <c r="Y8404" s="2">
        <v>0</v>
      </c>
    </row>
    <row r="8405" spans="1:25" x14ac:dyDescent="0.25">
      <c r="A8405" s="32"/>
      <c r="D8405" t="b">
        <f>IF(C8405=1,'Data Transformation'!$G$3+0.5*'Data Transformation'!$W$25,IF(C8406=1,D8406-'Data Transformation'!$W$25,FALSE))</f>
        <v>0</v>
      </c>
      <c r="E8405" t="str">
        <f t="array" ref="E8405">IF(ISLOGICAL(D8405),"",FREQUENCY(IF('Data Transformation'!$B$425:$B$8425='Bin Analysis'!$B8403,'Data Transformation'!$G$425:$G$8425),D8405))</f>
        <v/>
      </c>
      <c r="F8405" t="str">
        <f>IF(ISLOGICAL(D8405),"",E8405-E8404)</f>
        <v/>
      </c>
      <c r="M8405" s="14"/>
    </row>
    <row r="8406" spans="1:25" x14ac:dyDescent="0.25">
      <c r="A8406" s="32">
        <f>IF(Weighting!$P$6&gt;0,B8406,"")</f>
        <v>0.32100000000000001</v>
      </c>
      <c r="B8406">
        <f>Weighting!$C$6</f>
        <v>0.32100000000000001</v>
      </c>
      <c r="C8406">
        <f>Weighting!$F$6</f>
        <v>0</v>
      </c>
      <c r="D8406" t="b">
        <f>IF(C8406=1,'Data Transformation'!$G$3+0.5*'Data Transformation'!$W$25,IF(C8407=1,D8407-'Data Transformation'!$W$25,FALSE))</f>
        <v>0</v>
      </c>
      <c r="E8406" t="str">
        <f t="array" ref="E8406">IF(ISLOGICAL(D8406),"",FREQUENCY(IF('Data Transformation'!$B$425:$B$8425='Bin Analysis'!$B8403,'Data Transformation'!$G$425:$G$8425),D8406))</f>
        <v/>
      </c>
      <c r="F8406" t="str">
        <f>IF(ISLOGICAL(D8406),"",E8406-E8405)</f>
        <v/>
      </c>
      <c r="G8406">
        <f>Weighting!$H$6</f>
        <v>1</v>
      </c>
      <c r="H8406">
        <f t="array" ref="H8406">FREQUENCY(IF('Data Transformation'!$B$4:$B$8425=B8403,'Data Transformation'!$G$4:$G$8425),'Bin Analysis'!$B8406)</f>
        <v>2073</v>
      </c>
      <c r="I8406">
        <f>H8406-H8405</f>
        <v>2073</v>
      </c>
      <c r="J8406">
        <f>IF(I8406=0,0,1)</f>
        <v>1</v>
      </c>
      <c r="K8406">
        <f>J8406*Weighting!$W$6</f>
        <v>1</v>
      </c>
      <c r="M8406" s="14"/>
    </row>
    <row r="8407" spans="1:25" x14ac:dyDescent="0.25">
      <c r="A8407" s="32">
        <f>IF(Weighting!$P$7&gt;0,B8407,"")</f>
        <v>0.45200000000000001</v>
      </c>
      <c r="B8407">
        <f>Weighting!$C$7</f>
        <v>0.45200000000000001</v>
      </c>
      <c r="C8407">
        <f>Weighting!$F$7</f>
        <v>0</v>
      </c>
      <c r="D8407" t="b">
        <f>IF(C8407=1,'Data Transformation'!$G$3+0.5*'Data Transformation'!$W$25,IF(C8408=1,D8408-'Data Transformation'!$W$25,FALSE))</f>
        <v>0</v>
      </c>
      <c r="E8407" t="str">
        <f t="array" ref="E8407">IF(ISLOGICAL(D8407),"",FREQUENCY(IF('Data Transformation'!$B$425:$B$8425='Bin Analysis'!$B8403,'Data Transformation'!$G$425:$G$8425),D8407))</f>
        <v/>
      </c>
      <c r="F8407" t="str">
        <f t="shared" ref="F8407:F8425" si="1050">IF(ISLOGICAL(D8407),"",E8407-E8406)</f>
        <v/>
      </c>
      <c r="G8407">
        <f>Weighting!$H$7</f>
        <v>0</v>
      </c>
      <c r="H8407">
        <f t="array" ref="H8407">FREQUENCY(IF('Data Transformation'!$B$4:$B$8425=B8403,'Data Transformation'!$G$4:$G$8425),'Bin Analysis'!$B8407)</f>
        <v>2073</v>
      </c>
      <c r="I8407">
        <f t="shared" ref="I8407:I8425" si="1051">H8407-H8406</f>
        <v>0</v>
      </c>
      <c r="J8407">
        <f>IF(I8407=0,0,1)</f>
        <v>0</v>
      </c>
      <c r="K8407">
        <f>J8407*Weighting!$W$7</f>
        <v>0</v>
      </c>
      <c r="M8407" s="14"/>
    </row>
    <row r="8408" spans="1:25" x14ac:dyDescent="0.25">
      <c r="A8408" s="32">
        <f>IF(Weighting!$P$8&gt;0,B8408,"")</f>
        <v>0.58299999999999996</v>
      </c>
      <c r="B8408">
        <f>Weighting!$C$8</f>
        <v>0.58299999999999996</v>
      </c>
      <c r="C8408">
        <f>Weighting!$F$8</f>
        <v>0</v>
      </c>
      <c r="D8408" t="b">
        <f>IF(C8408=1,'Data Transformation'!$G$3+0.5*'Data Transformation'!$W$25,IF(C8409=1,D8409-'Data Transformation'!$W$25,FALSE))</f>
        <v>0</v>
      </c>
      <c r="E8408" t="str">
        <f t="array" ref="E8408">IF(ISLOGICAL(D8408),"",FREQUENCY(IF('Data Transformation'!$B$425:$B$8425='Bin Analysis'!$B8403,'Data Transformation'!$G$425:$G$8425),D8408))</f>
        <v/>
      </c>
      <c r="F8408" t="str">
        <f t="shared" si="1050"/>
        <v/>
      </c>
      <c r="G8408">
        <f>Weighting!$H$8</f>
        <v>0</v>
      </c>
      <c r="H8408">
        <f t="array" ref="H8408">FREQUENCY(IF('Data Transformation'!$B$4:$B$8425=B8403,'Data Transformation'!$G$4:$G$8425),'Bin Analysis'!$B8408)</f>
        <v>2073</v>
      </c>
      <c r="I8408">
        <f t="shared" si="1051"/>
        <v>0</v>
      </c>
      <c r="J8408">
        <f t="shared" ref="J8408:J8425" si="1052">IF(I8408=0,0,1)</f>
        <v>0</v>
      </c>
      <c r="K8408">
        <f>J8408*Weighting!$W$8</f>
        <v>0</v>
      </c>
      <c r="M8408" s="14"/>
    </row>
    <row r="8409" spans="1:25" x14ac:dyDescent="0.25">
      <c r="A8409" s="32">
        <f>IF(Weighting!$P$9&gt;0,B8409,"")</f>
        <v>0.71399999999999997</v>
      </c>
      <c r="B8409" s="50">
        <f>Weighting!$C$9</f>
        <v>0.71399999999999997</v>
      </c>
      <c r="C8409">
        <f>Weighting!$F$9</f>
        <v>0</v>
      </c>
      <c r="D8409" t="b">
        <f>IF(C8409=1,'Data Transformation'!$G$3+0.5*'Data Transformation'!$W$25,IF(C8410=1,D8410-'Data Transformation'!$W$25,FALSE))</f>
        <v>0</v>
      </c>
      <c r="E8409" t="str">
        <f t="array" ref="E8409">IF(ISLOGICAL(D8409),"",FREQUENCY(IF('Data Transformation'!$B$425:$B$8425='Bin Analysis'!$B8403,'Data Transformation'!$G$425:$G$8425),D8409))</f>
        <v/>
      </c>
      <c r="F8409" t="str">
        <f t="shared" si="1050"/>
        <v/>
      </c>
      <c r="G8409">
        <f>Weighting!$H$9</f>
        <v>0</v>
      </c>
      <c r="H8409">
        <f t="array" ref="H8409">FREQUENCY(IF('Data Transformation'!$B$4:$B$8425=B8403,'Data Transformation'!$G$4:$G$8425),'Bin Analysis'!$B8409)</f>
        <v>2073</v>
      </c>
      <c r="I8409">
        <f t="shared" si="1051"/>
        <v>0</v>
      </c>
      <c r="J8409">
        <f t="shared" si="1052"/>
        <v>0</v>
      </c>
      <c r="K8409">
        <f>J8409*Weighting!$W$9</f>
        <v>0</v>
      </c>
      <c r="M8409" s="14"/>
    </row>
    <row r="8410" spans="1:25" x14ac:dyDescent="0.25">
      <c r="A8410" s="32">
        <f>IF(Weighting!$P$10&gt;0,B8410,"")</f>
        <v>0.84499999999999997</v>
      </c>
      <c r="B8410">
        <f>Weighting!$C$10</f>
        <v>0.84499999999999997</v>
      </c>
      <c r="C8410">
        <f>Weighting!$F$10</f>
        <v>0</v>
      </c>
      <c r="D8410" t="b">
        <f>IF(C8410=1,'Data Transformation'!$G$3+0.5*'Data Transformation'!$W$25,IF(C8411=1,D8411-'Data Transformation'!$W$25,FALSE))</f>
        <v>0</v>
      </c>
      <c r="E8410" t="str">
        <f t="array" ref="E8410">IF(ISLOGICAL(D8410),"",FREQUENCY(IF('Data Transformation'!$B$425:$B$8425='Bin Analysis'!$B8403,'Data Transformation'!$G$425:$G$8425),D8410))</f>
        <v/>
      </c>
      <c r="F8410" t="str">
        <f t="shared" si="1050"/>
        <v/>
      </c>
      <c r="G8410">
        <f>Weighting!$H$10</f>
        <v>0</v>
      </c>
      <c r="H8410">
        <f t="array" ref="H8410">FREQUENCY(IF('Data Transformation'!$B$4:$B$8425=B8403,'Data Transformation'!$G$4:$G$8425),'Bin Analysis'!$B8410)</f>
        <v>2073</v>
      </c>
      <c r="I8410">
        <f t="shared" si="1051"/>
        <v>0</v>
      </c>
      <c r="J8410">
        <f t="shared" si="1052"/>
        <v>0</v>
      </c>
      <c r="K8410">
        <f>J8410*Weighting!$W$10</f>
        <v>0</v>
      </c>
      <c r="M8410" s="14"/>
    </row>
    <row r="8411" spans="1:25" x14ac:dyDescent="0.25">
      <c r="A8411" s="32">
        <f>IF(Weighting!$P$11&gt;0,B8411,"")</f>
        <v>0.97599999999999998</v>
      </c>
      <c r="B8411">
        <f>Weighting!$C$11</f>
        <v>0.97599999999999998</v>
      </c>
      <c r="C8411">
        <f>Weighting!$F$11</f>
        <v>0</v>
      </c>
      <c r="D8411">
        <f>IF(C8411=1,'Data Transformation'!$G$3+0.5*'Data Transformation'!$W$25,IF(C8412=1,D8412-'Data Transformation'!$W$25,FALSE))</f>
        <v>0.86899999999999999</v>
      </c>
      <c r="E8411">
        <f t="array" ref="E8411">IF(ISLOGICAL(D8411),"",FREQUENCY(IF('Data Transformation'!$B$425:$B$8425='Bin Analysis'!$B8403,'Data Transformation'!$G$425:$G$8425),D8411))</f>
        <v>2001</v>
      </c>
      <c r="F8411" t="e">
        <f t="shared" si="1050"/>
        <v>#VALUE!</v>
      </c>
      <c r="G8411">
        <f>Weighting!$H$11</f>
        <v>0</v>
      </c>
      <c r="H8411">
        <f t="array" ref="H8411">FREQUENCY(IF('Data Transformation'!$B$4:$B$8425=B8403,'Data Transformation'!$G$4:$G$8425),'Bin Analysis'!$B8411)</f>
        <v>2073</v>
      </c>
      <c r="I8411">
        <f t="shared" si="1051"/>
        <v>0</v>
      </c>
      <c r="J8411">
        <f t="shared" si="1052"/>
        <v>0</v>
      </c>
      <c r="K8411">
        <f>J8411*Weighting!$W$11</f>
        <v>0</v>
      </c>
      <c r="M8411" s="14"/>
    </row>
    <row r="8412" spans="1:25" x14ac:dyDescent="0.25">
      <c r="A8412" s="32">
        <f>IF(Weighting!$P$12&gt;0,B8412,"")</f>
        <v>1.107</v>
      </c>
      <c r="B8412">
        <f>Weighting!$C$12</f>
        <v>1.107</v>
      </c>
      <c r="C8412">
        <f>Weighting!$F$12</f>
        <v>1</v>
      </c>
      <c r="D8412">
        <f>IF(C8412=1,'Data Transformation'!$G$3+0.5*'Data Transformation'!$W$25,IF(C8413=1,D8413-'Data Transformation'!$W$25,FALSE))</f>
        <v>1.131</v>
      </c>
      <c r="E8412">
        <f t="array" ref="E8412">IF(ISLOGICAL(D8412),"",FREQUENCY(IF('Data Transformation'!$B$425:$B$8425='Bin Analysis'!$B8403,'Data Transformation'!$G$425:$G$8425),D8412))</f>
        <v>2001</v>
      </c>
      <c r="F8412">
        <f t="shared" si="1050"/>
        <v>0</v>
      </c>
      <c r="G8412">
        <f>Weighting!$H$12</f>
        <v>0</v>
      </c>
      <c r="H8412">
        <f t="array" ref="H8412">FREQUENCY(IF('Data Transformation'!$B$4:$B$8425=B8403,'Data Transformation'!$G$4:$G$8425),'Bin Analysis'!$B8412)</f>
        <v>2073</v>
      </c>
      <c r="I8412">
        <f t="shared" si="1051"/>
        <v>0</v>
      </c>
      <c r="J8412">
        <f t="shared" si="1052"/>
        <v>0</v>
      </c>
      <c r="K8412">
        <f>J8412*Weighting!$W$12</f>
        <v>0</v>
      </c>
      <c r="M8412" s="14"/>
    </row>
    <row r="8413" spans="1:25" x14ac:dyDescent="0.25">
      <c r="A8413" s="32">
        <f>IF(Weighting!$P$13&gt;0,B8413,"")</f>
        <v>1.238</v>
      </c>
      <c r="B8413">
        <f>Weighting!$C$13</f>
        <v>1.238</v>
      </c>
      <c r="C8413">
        <f>Weighting!$F$13</f>
        <v>0</v>
      </c>
      <c r="D8413" t="b">
        <f>IF(C8413=1,'Data Transformation'!$G$3+0.5*'Data Transformation'!$W$25,IF(C8414=1,D8414-'Data Transformation'!$W$25,FALSE))</f>
        <v>0</v>
      </c>
      <c r="E8413" t="str">
        <f t="array" ref="E8413">IF(ISLOGICAL(D8413),"",FREQUENCY(IF('Data Transformation'!$B$425:$B$8425='Bin Analysis'!$B8403,'Data Transformation'!$G$425:$G$8425),D8413))</f>
        <v/>
      </c>
      <c r="F8413" t="str">
        <f t="shared" si="1050"/>
        <v/>
      </c>
      <c r="G8413">
        <f>Weighting!$H$13</f>
        <v>0</v>
      </c>
      <c r="H8413">
        <f t="array" ref="H8413">FREQUENCY(IF('Data Transformation'!$B$4:$B$8425=B8403,'Data Transformation'!$G$4:$G$8425),'Bin Analysis'!$B8413)</f>
        <v>2073</v>
      </c>
      <c r="I8413">
        <f t="shared" si="1051"/>
        <v>0</v>
      </c>
      <c r="J8413">
        <f t="shared" si="1052"/>
        <v>0</v>
      </c>
      <c r="K8413">
        <f>J8413*Weighting!$W$13</f>
        <v>0</v>
      </c>
      <c r="M8413" s="14"/>
    </row>
    <row r="8414" spans="1:25" x14ac:dyDescent="0.25">
      <c r="A8414" s="32">
        <f>IF(Weighting!$P$14&gt;0,B8414,"")</f>
        <v>1.369</v>
      </c>
      <c r="B8414">
        <f>Weighting!$C$14</f>
        <v>1.369</v>
      </c>
      <c r="C8414">
        <f>Weighting!$F$14</f>
        <v>0</v>
      </c>
      <c r="D8414" t="b">
        <f>IF(C8414=1,'Data Transformation'!$G$3+0.5*'Data Transformation'!$W$25,IF(C8415=1,D8415-'Data Transformation'!$W$25,FALSE))</f>
        <v>0</v>
      </c>
      <c r="E8414" t="str">
        <f t="array" ref="E8414">IF(ISLOGICAL(D8414),"",FREQUENCY(IF('Data Transformation'!$B$425:$B$8425='Bin Analysis'!$B8403,'Data Transformation'!$G$425:$G$8425),D8414))</f>
        <v/>
      </c>
      <c r="F8414" t="str">
        <f t="shared" si="1050"/>
        <v/>
      </c>
      <c r="G8414">
        <f>Weighting!$H$14</f>
        <v>0</v>
      </c>
      <c r="H8414">
        <f t="array" ref="H8414">FREQUENCY(IF('Data Transformation'!$B$4:$B$8425=B8403,'Data Transformation'!$G$4:$G$8425),'Bin Analysis'!$B8414)</f>
        <v>2073</v>
      </c>
      <c r="I8414">
        <f t="shared" si="1051"/>
        <v>0</v>
      </c>
      <c r="J8414">
        <f t="shared" si="1052"/>
        <v>0</v>
      </c>
      <c r="K8414">
        <f>J8414*Weighting!$W$14</f>
        <v>0</v>
      </c>
      <c r="M8414" s="14"/>
    </row>
    <row r="8415" spans="1:25" x14ac:dyDescent="0.25">
      <c r="A8415" s="32">
        <f>IF(Weighting!$P$15&gt;0,B8415,"")</f>
        <v>1.5000009999999999</v>
      </c>
      <c r="B8415">
        <f>Weighting!$C$15</f>
        <v>1.5000009999999999</v>
      </c>
      <c r="C8415">
        <f>Weighting!$F$15</f>
        <v>0</v>
      </c>
      <c r="D8415" t="b">
        <f>IF(C8415=1,'Data Transformation'!$G$3+0.5*'Data Transformation'!$W$25,IF(C8416=1,D8416-'Data Transformation'!$W$25,FALSE))</f>
        <v>0</v>
      </c>
      <c r="E8415" t="str">
        <f t="array" ref="E8415">IF(ISLOGICAL(D8415),"",FREQUENCY(IF('Data Transformation'!$B$425:$B$8425='Bin Analysis'!$B8403,'Data Transformation'!$G$425:$G$8425),D8415))</f>
        <v/>
      </c>
      <c r="F8415" t="str">
        <f t="shared" si="1050"/>
        <v/>
      </c>
      <c r="G8415">
        <f>Weighting!$H$15</f>
        <v>0</v>
      </c>
      <c r="H8415">
        <f t="array" ref="H8415">FREQUENCY(IF('Data Transformation'!$B$4:$B$8425=B8403,'Data Transformation'!$G$4:$G$8425),'Bin Analysis'!$B8415)</f>
        <v>2073</v>
      </c>
      <c r="I8415">
        <f t="shared" si="1051"/>
        <v>0</v>
      </c>
      <c r="J8415">
        <f t="shared" si="1052"/>
        <v>0</v>
      </c>
      <c r="K8415">
        <f>J8415*Weighting!$W$15</f>
        <v>0</v>
      </c>
      <c r="M8415" s="14"/>
    </row>
    <row r="8416" spans="1:25" x14ac:dyDescent="0.25">
      <c r="A8416" s="32" t="str">
        <f>IF(Weighting!$P$16&gt;0,B8416,"")</f>
        <v/>
      </c>
      <c r="B8416">
        <f>Weighting!$C$16</f>
        <v>1.631</v>
      </c>
      <c r="C8416">
        <f>Weighting!$F$16</f>
        <v>0</v>
      </c>
      <c r="D8416" t="b">
        <f>IF(C8416=1,'Data Transformation'!$G$3+0.5*'Data Transformation'!$W$25,IF(C8417=1,D8417-'Data Transformation'!$W$25,FALSE))</f>
        <v>0</v>
      </c>
      <c r="E8416" t="str">
        <f t="array" ref="E8416">IF(ISLOGICAL(D8416),"",FREQUENCY(IF('Data Transformation'!$B$425:$B$8425='Bin Analysis'!$B8403,'Data Transformation'!$G$425:$G$8425),D8416))</f>
        <v/>
      </c>
      <c r="F8416" t="str">
        <f t="shared" si="1050"/>
        <v/>
      </c>
      <c r="G8416">
        <f>Weighting!$H$16</f>
        <v>0</v>
      </c>
      <c r="H8416">
        <f t="array" ref="H8416">FREQUENCY(IF('Data Transformation'!$B$4:$B$8425=B8403,'Data Transformation'!$G$4:$G$8425),'Bin Analysis'!$B8416)</f>
        <v>2073</v>
      </c>
      <c r="I8416">
        <f t="shared" si="1051"/>
        <v>0</v>
      </c>
      <c r="J8416">
        <f t="shared" si="1052"/>
        <v>0</v>
      </c>
      <c r="K8416">
        <f>J8416*Weighting!$W$16</f>
        <v>0</v>
      </c>
      <c r="M8416" s="14"/>
    </row>
    <row r="8417" spans="1:19" x14ac:dyDescent="0.25">
      <c r="A8417" s="32" t="str">
        <f>IF(Weighting!$P$17&gt;0,B8417,"")</f>
        <v/>
      </c>
      <c r="B8417">
        <f>Weighting!$C$17</f>
        <v>1.762</v>
      </c>
      <c r="C8417">
        <f>Weighting!$F$17</f>
        <v>0</v>
      </c>
      <c r="D8417" t="b">
        <f>IF(C8417=1,'Data Transformation'!$G$3+0.5*'Data Transformation'!$W$25,IF(C8418=1,D8418-'Data Transformation'!$W$25,FALSE))</f>
        <v>0</v>
      </c>
      <c r="E8417" t="str">
        <f t="array" ref="E8417">IF(ISLOGICAL(D8417),"",FREQUENCY(IF('Data Transformation'!$B$425:$B$8425='Bin Analysis'!$B8403,'Data Transformation'!$G$425:$G$8425),D8417))</f>
        <v/>
      </c>
      <c r="F8417" t="str">
        <f t="shared" si="1050"/>
        <v/>
      </c>
      <c r="G8417">
        <f>Weighting!$H$17</f>
        <v>0</v>
      </c>
      <c r="H8417">
        <f t="array" ref="H8417">FREQUENCY(IF('Data Transformation'!$B$4:$B$8425=B8403,'Data Transformation'!$G$4:$G$8425),'Bin Analysis'!$B8417)</f>
        <v>2073</v>
      </c>
      <c r="I8417">
        <f t="shared" si="1051"/>
        <v>0</v>
      </c>
      <c r="J8417">
        <f t="shared" si="1052"/>
        <v>0</v>
      </c>
      <c r="K8417">
        <f>J8417*Weighting!$W$17</f>
        <v>0</v>
      </c>
      <c r="M8417" s="14"/>
    </row>
    <row r="8418" spans="1:19" x14ac:dyDescent="0.25">
      <c r="A8418" s="32" t="str">
        <f>IF(Weighting!$P$18&gt;0,B8418,"")</f>
        <v/>
      </c>
      <c r="B8418">
        <f>Weighting!$C$18</f>
        <v>1.893</v>
      </c>
      <c r="C8418">
        <f>Weighting!$F$18</f>
        <v>0</v>
      </c>
      <c r="D8418" t="b">
        <f>IF(C8418=1,'Data Transformation'!$G$3+0.5*'Data Transformation'!$W$25,IF(C8419=1,D8419-'Data Transformation'!$W$25,FALSE))</f>
        <v>0</v>
      </c>
      <c r="E8418" t="str">
        <f t="array" ref="E8418">IF(ISLOGICAL(D8418),"",FREQUENCY(IF('Data Transformation'!$B$425:$B$8425='Bin Analysis'!$B8403,'Data Transformation'!$G$425:$G$8425),D8418))</f>
        <v/>
      </c>
      <c r="F8418" t="str">
        <f t="shared" si="1050"/>
        <v/>
      </c>
      <c r="G8418">
        <f>Weighting!$H$18</f>
        <v>0</v>
      </c>
      <c r="H8418">
        <f t="array" ref="H8418">FREQUENCY(IF('Data Transformation'!$B$4:$B$8425=B8403,'Data Transformation'!$G$4:$G$8425),'Bin Analysis'!$B8418)</f>
        <v>2073</v>
      </c>
      <c r="I8418">
        <f t="shared" si="1051"/>
        <v>0</v>
      </c>
      <c r="J8418">
        <f t="shared" si="1052"/>
        <v>0</v>
      </c>
      <c r="K8418">
        <f>J8418*Weighting!$W$18</f>
        <v>0</v>
      </c>
      <c r="M8418" s="14"/>
    </row>
    <row r="8419" spans="1:19" x14ac:dyDescent="0.25">
      <c r="A8419" s="32" t="str">
        <f>IF(Weighting!$P$19&gt;0,B8419,"")</f>
        <v/>
      </c>
      <c r="B8419">
        <f>Weighting!$C$19</f>
        <v>2.024</v>
      </c>
      <c r="C8419">
        <f>Weighting!$F$19</f>
        <v>0</v>
      </c>
      <c r="D8419" t="b">
        <f>IF(C8419=1,'Data Transformation'!$G$3+0.5*'Data Transformation'!$W$25,IF(C8420=1,D8420-'Data Transformation'!$W$25,FALSE))</f>
        <v>0</v>
      </c>
      <c r="E8419" t="str">
        <f t="array" ref="E8419">IF(ISLOGICAL(D8419),"",FREQUENCY(IF('Data Transformation'!$B$425:$B$8425='Bin Analysis'!$B8403,'Data Transformation'!$G$425:$G$8425),D8419))</f>
        <v/>
      </c>
      <c r="F8419" t="str">
        <f t="shared" si="1050"/>
        <v/>
      </c>
      <c r="G8419">
        <f>Weighting!$H$19</f>
        <v>0</v>
      </c>
      <c r="H8419">
        <f t="array" ref="H8419">FREQUENCY(IF('Data Transformation'!$B$4:$B$8425=B8403,'Data Transformation'!$G$4:$G$8425),'Bin Analysis'!$B8419)</f>
        <v>2073</v>
      </c>
      <c r="I8419">
        <f t="shared" si="1051"/>
        <v>0</v>
      </c>
      <c r="J8419">
        <f t="shared" si="1052"/>
        <v>0</v>
      </c>
      <c r="K8419">
        <f>J8419*Weighting!$W$19</f>
        <v>0</v>
      </c>
      <c r="M8419" s="14"/>
    </row>
    <row r="8420" spans="1:19" x14ac:dyDescent="0.25">
      <c r="A8420" s="32" t="str">
        <f>IF(Weighting!$P$20&gt;0,B8420,"")</f>
        <v/>
      </c>
      <c r="B8420">
        <f>Weighting!$C$20</f>
        <v>2.1550000000000002</v>
      </c>
      <c r="C8420">
        <f>Weighting!$F$20</f>
        <v>0</v>
      </c>
      <c r="D8420" t="b">
        <f>IF(C8420=1,'Data Transformation'!$G$3+0.5*'Data Transformation'!$W$25,IF(C8421=1,D8421-'Data Transformation'!$W$25,FALSE))</f>
        <v>0</v>
      </c>
      <c r="E8420" t="str">
        <f t="array" ref="E8420">IF(ISLOGICAL(D8420),"",FREQUENCY(IF('Data Transformation'!$B$425:$B$8425='Bin Analysis'!$B8403,'Data Transformation'!$G$425:$G$8425),D8420))</f>
        <v/>
      </c>
      <c r="F8420" t="str">
        <f t="shared" si="1050"/>
        <v/>
      </c>
      <c r="G8420">
        <f>Weighting!$H$20</f>
        <v>0</v>
      </c>
      <c r="H8420">
        <f t="array" ref="H8420">FREQUENCY(IF('Data Transformation'!$B$4:$B$8425=B8403,'Data Transformation'!$G$4:$G$8425),'Bin Analysis'!$B8420)</f>
        <v>2073</v>
      </c>
      <c r="I8420">
        <f t="shared" si="1051"/>
        <v>0</v>
      </c>
      <c r="J8420">
        <f t="shared" si="1052"/>
        <v>0</v>
      </c>
      <c r="K8420">
        <f>J8420*Weighting!$W$20</f>
        <v>0</v>
      </c>
      <c r="M8420" s="14"/>
    </row>
    <row r="8421" spans="1:19" x14ac:dyDescent="0.25">
      <c r="A8421" s="32" t="str">
        <f>IF(Weighting!$P$21&gt;0,B8421,"")</f>
        <v/>
      </c>
      <c r="B8421">
        <f>Weighting!$C$21</f>
        <v>2.2860000000000005</v>
      </c>
      <c r="C8421">
        <f>Weighting!$F$21</f>
        <v>0</v>
      </c>
      <c r="D8421" t="b">
        <f>IF(C8421=1,'Data Transformation'!$G$3+0.5*'Data Transformation'!$W$25,IF(C8422=1,D8422-'Data Transformation'!$W$25,FALSE))</f>
        <v>0</v>
      </c>
      <c r="E8421" t="str">
        <f t="array" ref="E8421">IF(ISLOGICAL(D8421),"",FREQUENCY(IF('Data Transformation'!$B$425:$B$8425='Bin Analysis'!$B8403,'Data Transformation'!$G$425:$G$8425),D8421))</f>
        <v/>
      </c>
      <c r="F8421" t="str">
        <f t="shared" si="1050"/>
        <v/>
      </c>
      <c r="G8421">
        <f>Weighting!$H$21</f>
        <v>0</v>
      </c>
      <c r="H8421">
        <f t="array" ref="H8421">FREQUENCY(IF('Data Transformation'!$B$4:$B$8425=B8403,'Data Transformation'!$G$4:$G$8425),'Bin Analysis'!$B8421)</f>
        <v>2073</v>
      </c>
      <c r="I8421">
        <f t="shared" si="1051"/>
        <v>0</v>
      </c>
      <c r="J8421">
        <f t="shared" si="1052"/>
        <v>0</v>
      </c>
      <c r="K8421">
        <f>J8421*Weighting!$W$21</f>
        <v>0</v>
      </c>
      <c r="M8421" s="14"/>
    </row>
    <row r="8422" spans="1:19" x14ac:dyDescent="0.25">
      <c r="A8422" s="32" t="str">
        <f>IF(Weighting!$P$22&gt;0,B8422,"")</f>
        <v/>
      </c>
      <c r="B8422">
        <f>Weighting!$C$22</f>
        <v>2.4170000000000007</v>
      </c>
      <c r="C8422">
        <f>Weighting!$F$22</f>
        <v>0</v>
      </c>
      <c r="D8422" t="b">
        <f>IF(C8422=1,'Data Transformation'!$G$3+0.5*'Data Transformation'!$W$25,IF(C8423=1,D8423-'Data Transformation'!$W$25,FALSE))</f>
        <v>0</v>
      </c>
      <c r="E8422" t="str">
        <f t="array" ref="E8422">IF(ISLOGICAL(D8422),"",FREQUENCY(IF('Data Transformation'!$B$425:$B$8425='Bin Analysis'!$B8403,'Data Transformation'!$G$425:$G$8425),D8422))</f>
        <v/>
      </c>
      <c r="F8422" t="str">
        <f t="shared" si="1050"/>
        <v/>
      </c>
      <c r="G8422">
        <f>Weighting!$H$22</f>
        <v>0</v>
      </c>
      <c r="H8422">
        <f t="array" ref="H8422">FREQUENCY(IF('Data Transformation'!$B$4:$B$8425=B8403,'Data Transformation'!$G$4:$G$8425),'Bin Analysis'!$B8422)</f>
        <v>2073</v>
      </c>
      <c r="I8422">
        <f t="shared" si="1051"/>
        <v>0</v>
      </c>
      <c r="J8422">
        <f t="shared" si="1052"/>
        <v>0</v>
      </c>
      <c r="K8422">
        <f>J8422*Weighting!$W$22</f>
        <v>0</v>
      </c>
      <c r="M8422" s="14"/>
    </row>
    <row r="8423" spans="1:19" x14ac:dyDescent="0.25">
      <c r="A8423" s="32" t="str">
        <f>IF(Weighting!$P$23&gt;0,B8423,"")</f>
        <v/>
      </c>
      <c r="B8423">
        <f>Weighting!$C$23</f>
        <v>2.5480000000000009</v>
      </c>
      <c r="C8423">
        <f>Weighting!$F$23</f>
        <v>0</v>
      </c>
      <c r="D8423" t="b">
        <f>IF(C8423=1,'Data Transformation'!$G$3+0.5*'Data Transformation'!$W$25,IF(C8424=1,D8424-'Data Transformation'!$W$25,FALSE))</f>
        <v>0</v>
      </c>
      <c r="E8423" t="str">
        <f t="array" ref="E8423">IF(ISLOGICAL(D8423),"",FREQUENCY(IF('Data Transformation'!$B$425:$B$8425='Bin Analysis'!$B8403,'Data Transformation'!$G$425:$G$8425),D8423))</f>
        <v/>
      </c>
      <c r="F8423" t="str">
        <f t="shared" si="1050"/>
        <v/>
      </c>
      <c r="G8423">
        <f>Weighting!$H$23</f>
        <v>0</v>
      </c>
      <c r="H8423">
        <f t="array" ref="H8423">FREQUENCY(IF('Data Transformation'!$B$4:$B$8425=B8403,'Data Transformation'!$G$4:$G$8425),'Bin Analysis'!$B8423)</f>
        <v>2073</v>
      </c>
      <c r="I8423">
        <f t="shared" si="1051"/>
        <v>0</v>
      </c>
      <c r="J8423">
        <f t="shared" si="1052"/>
        <v>0</v>
      </c>
      <c r="K8423">
        <f>J8423*Weighting!$W$23</f>
        <v>0</v>
      </c>
      <c r="M8423" s="14"/>
    </row>
    <row r="8424" spans="1:19" x14ac:dyDescent="0.25">
      <c r="A8424" s="32" t="str">
        <f>IF(Weighting!$P$24&gt;0,B8424,"")</f>
        <v/>
      </c>
      <c r="B8424">
        <f>Weighting!$C$24</f>
        <v>2.6790000000000012</v>
      </c>
      <c r="C8424">
        <f>Weighting!$F$24</f>
        <v>0</v>
      </c>
      <c r="D8424" t="b">
        <f>IF(C8424=1,'Data Transformation'!$G$3+0.5*'Data Transformation'!$W$25,IF(C8425=1,D8425-'Data Transformation'!$W$25,FALSE))</f>
        <v>0</v>
      </c>
      <c r="E8424" t="str">
        <f t="array" ref="E8424">IF(ISLOGICAL(D8424),"",FREQUENCY(IF('Data Transformation'!$B$425:$B$8425='Bin Analysis'!$B8403,'Data Transformation'!$G$425:$G$8425),D8424))</f>
        <v/>
      </c>
      <c r="F8424" t="str">
        <f t="shared" si="1050"/>
        <v/>
      </c>
      <c r="G8424">
        <f>Weighting!$H$24</f>
        <v>0</v>
      </c>
      <c r="H8424">
        <f t="array" ref="H8424">FREQUENCY(IF('Data Transformation'!$B$4:$B$8425=B8403,'Data Transformation'!$G$4:$G$8425),'Bin Analysis'!$B8424)</f>
        <v>2073</v>
      </c>
      <c r="I8424">
        <f t="shared" si="1051"/>
        <v>0</v>
      </c>
      <c r="J8424">
        <f t="shared" si="1052"/>
        <v>0</v>
      </c>
      <c r="K8424">
        <f>J8424*Weighting!$W$24</f>
        <v>0</v>
      </c>
      <c r="M8424" s="14"/>
    </row>
    <row r="8425" spans="1:19" x14ac:dyDescent="0.25">
      <c r="A8425" s="32" t="str">
        <f>IF(Weighting!$P$25&gt;0,B8425,"")</f>
        <v/>
      </c>
      <c r="B8425">
        <f>Weighting!$C$25</f>
        <v>2.8100000000000014</v>
      </c>
      <c r="C8425">
        <f>Weighting!$F$25</f>
        <v>0</v>
      </c>
      <c r="D8425" t="b">
        <f>IF(C8425=1,'Data Transformation'!$G$3+0.5*'Data Transformation'!$W$25,IF(C8426=1,D8426-'Data Transformation'!$W$25,FALSE))</f>
        <v>0</v>
      </c>
      <c r="E8425" t="str">
        <f t="array" ref="E8425">IF(ISLOGICAL(D8425),"",FREQUENCY(IF('Data Transformation'!$B$425:$B$8425='Bin Analysis'!$B8403,'Data Transformation'!$G$425:$G$8425),D8425))</f>
        <v/>
      </c>
      <c r="F8425" t="str">
        <f t="shared" si="1050"/>
        <v/>
      </c>
      <c r="G8425">
        <f>Weighting!$H$25</f>
        <v>0</v>
      </c>
      <c r="H8425">
        <f t="array" ref="H8425">FREQUENCY(IF('Data Transformation'!$B$4:$B$8425=B8403,'Data Transformation'!$G$4:$G$8425),'Bin Analysis'!$B8425)</f>
        <v>2073</v>
      </c>
      <c r="I8425">
        <f t="shared" si="1051"/>
        <v>0</v>
      </c>
      <c r="J8425">
        <f t="shared" si="1052"/>
        <v>0</v>
      </c>
      <c r="K8425">
        <f>J8425*Weighting!$W$25</f>
        <v>0</v>
      </c>
      <c r="M8425" s="14"/>
    </row>
    <row r="8426" spans="1:19" x14ac:dyDescent="0.25">
      <c r="O8426"/>
      <c r="P8426"/>
      <c r="Q8426"/>
      <c r="R8426"/>
    </row>
    <row r="8427" spans="1:19" ht="23.25" x14ac:dyDescent="0.35">
      <c r="A8427" s="21"/>
      <c r="B8427" s="21"/>
      <c r="C8427" s="21"/>
      <c r="D8427" s="21"/>
      <c r="E8427" s="21"/>
      <c r="F8427" s="21"/>
      <c r="G8427" s="21"/>
      <c r="H8427" s="22"/>
      <c r="I8427" s="22"/>
      <c r="J8427" s="22"/>
      <c r="K8427" s="21"/>
      <c r="L8427" s="21"/>
      <c r="N8427" s="27"/>
      <c r="O8427" s="27"/>
      <c r="P8427" s="27"/>
      <c r="Q8427" s="27"/>
      <c r="R8427" s="27"/>
      <c r="S8427" s="22"/>
    </row>
    <row r="8428" spans="1:19" x14ac:dyDescent="0.25">
      <c r="A8428" s="14"/>
      <c r="K8428" s="14"/>
    </row>
    <row r="8429" spans="1:19" x14ac:dyDescent="0.25">
      <c r="A8429" s="32"/>
    </row>
    <row r="8430" spans="1:19" x14ac:dyDescent="0.25">
      <c r="A8430" s="32"/>
    </row>
    <row r="8431" spans="1:19" x14ac:dyDescent="0.25">
      <c r="A8431" s="32"/>
    </row>
    <row r="8432" spans="1:19" x14ac:dyDescent="0.25">
      <c r="A8432" s="32"/>
    </row>
    <row r="8433" spans="1:2" x14ac:dyDescent="0.25">
      <c r="A8433" s="32"/>
      <c r="B8433" s="50"/>
    </row>
    <row r="8434" spans="1:2" x14ac:dyDescent="0.25">
      <c r="A8434" s="32"/>
    </row>
    <row r="8435" spans="1:2" x14ac:dyDescent="0.25">
      <c r="A8435" s="32"/>
    </row>
    <row r="8436" spans="1:2" x14ac:dyDescent="0.25">
      <c r="A8436" s="32"/>
    </row>
    <row r="8437" spans="1:2" x14ac:dyDescent="0.25">
      <c r="A8437" s="32"/>
    </row>
    <row r="8438" spans="1:2" x14ac:dyDescent="0.25">
      <c r="A8438" s="32"/>
    </row>
    <row r="8439" spans="1:2" x14ac:dyDescent="0.25">
      <c r="A8439" s="32"/>
    </row>
    <row r="8440" spans="1:2" x14ac:dyDescent="0.25">
      <c r="A8440" s="32"/>
    </row>
    <row r="8441" spans="1:2" x14ac:dyDescent="0.25">
      <c r="A8441" s="32"/>
    </row>
    <row r="8442" spans="1:2" x14ac:dyDescent="0.25">
      <c r="A8442" s="32"/>
    </row>
    <row r="8443" spans="1:2" x14ac:dyDescent="0.25">
      <c r="A8443" s="32"/>
    </row>
    <row r="8444" spans="1:2" x14ac:dyDescent="0.25">
      <c r="A8444" s="32"/>
    </row>
    <row r="8445" spans="1:2" x14ac:dyDescent="0.25">
      <c r="A8445" s="32"/>
    </row>
    <row r="8446" spans="1:2" x14ac:dyDescent="0.25">
      <c r="A8446" s="32"/>
    </row>
    <row r="8447" spans="1:2" x14ac:dyDescent="0.25">
      <c r="A8447" s="32"/>
    </row>
    <row r="8448" spans="1:2" x14ac:dyDescent="0.25">
      <c r="A8448" s="32"/>
    </row>
    <row r="8449" spans="1:19" x14ac:dyDescent="0.25">
      <c r="A8449" s="32"/>
    </row>
    <row r="8450" spans="1:19" x14ac:dyDescent="0.25">
      <c r="O8450"/>
      <c r="P8450"/>
      <c r="Q8450"/>
      <c r="R8450"/>
    </row>
    <row r="8451" spans="1:19" ht="23.25" x14ac:dyDescent="0.35">
      <c r="A8451" s="21"/>
      <c r="B8451" s="21"/>
      <c r="C8451" s="21"/>
      <c r="D8451" s="21"/>
      <c r="E8451" s="21"/>
      <c r="F8451" s="21"/>
      <c r="G8451" s="21"/>
      <c r="H8451" s="22"/>
      <c r="I8451" s="22"/>
      <c r="J8451" s="22"/>
      <c r="K8451" s="21"/>
      <c r="L8451" s="21"/>
      <c r="N8451" s="27"/>
      <c r="O8451" s="27"/>
      <c r="P8451" s="27"/>
      <c r="Q8451" s="27"/>
      <c r="R8451" s="27"/>
      <c r="S8451" s="22"/>
    </row>
    <row r="8452" spans="1:19" x14ac:dyDescent="0.25">
      <c r="A8452" s="14"/>
      <c r="K8452" s="14"/>
    </row>
    <row r="8453" spans="1:19" x14ac:dyDescent="0.25">
      <c r="A8453" s="32"/>
    </row>
    <row r="8454" spans="1:19" x14ac:dyDescent="0.25">
      <c r="A8454" s="32"/>
    </row>
    <row r="8455" spans="1:19" x14ac:dyDescent="0.25">
      <c r="A8455" s="32"/>
    </row>
    <row r="8456" spans="1:19" x14ac:dyDescent="0.25">
      <c r="A8456" s="32"/>
    </row>
    <row r="8457" spans="1:19" x14ac:dyDescent="0.25">
      <c r="A8457" s="32"/>
      <c r="B8457" s="50"/>
    </row>
    <row r="8458" spans="1:19" x14ac:dyDescent="0.25">
      <c r="A8458" s="32"/>
    </row>
    <row r="8459" spans="1:19" x14ac:dyDescent="0.25">
      <c r="A8459" s="32"/>
    </row>
    <row r="8460" spans="1:19" x14ac:dyDescent="0.25">
      <c r="A8460" s="32"/>
    </row>
    <row r="8461" spans="1:19" x14ac:dyDescent="0.25">
      <c r="A8461" s="32"/>
    </row>
    <row r="8462" spans="1:19" x14ac:dyDescent="0.25">
      <c r="A8462" s="32"/>
    </row>
    <row r="8463" spans="1:19" x14ac:dyDescent="0.25">
      <c r="A8463" s="32"/>
    </row>
    <row r="8464" spans="1:19" x14ac:dyDescent="0.25">
      <c r="A8464" s="32"/>
    </row>
    <row r="8465" spans="1:19" x14ac:dyDescent="0.25">
      <c r="A8465" s="32"/>
    </row>
    <row r="8466" spans="1:19" x14ac:dyDescent="0.25">
      <c r="A8466" s="32"/>
    </row>
    <row r="8467" spans="1:19" x14ac:dyDescent="0.25">
      <c r="A8467" s="32"/>
    </row>
    <row r="8468" spans="1:19" x14ac:dyDescent="0.25">
      <c r="A8468" s="32"/>
    </row>
    <row r="8469" spans="1:19" x14ac:dyDescent="0.25">
      <c r="A8469" s="32"/>
    </row>
    <row r="8470" spans="1:19" x14ac:dyDescent="0.25">
      <c r="A8470" s="32"/>
    </row>
    <row r="8471" spans="1:19" x14ac:dyDescent="0.25">
      <c r="A8471" s="32"/>
    </row>
    <row r="8472" spans="1:19" x14ac:dyDescent="0.25">
      <c r="A8472" s="32"/>
    </row>
    <row r="8473" spans="1:19" x14ac:dyDescent="0.25">
      <c r="A8473" s="32"/>
    </row>
    <row r="8474" spans="1:19" x14ac:dyDescent="0.25">
      <c r="O8474"/>
      <c r="P8474"/>
      <c r="Q8474"/>
      <c r="R8474"/>
    </row>
    <row r="8475" spans="1:19" ht="23.25" x14ac:dyDescent="0.35">
      <c r="A8475" s="21"/>
      <c r="B8475" s="21"/>
      <c r="C8475" s="21"/>
      <c r="D8475" s="21"/>
      <c r="E8475" s="21"/>
      <c r="F8475" s="21"/>
      <c r="G8475" s="21"/>
      <c r="H8475" s="22"/>
      <c r="I8475" s="22"/>
      <c r="J8475" s="22"/>
      <c r="K8475" s="21"/>
      <c r="L8475" s="21"/>
      <c r="N8475" s="27"/>
      <c r="O8475" s="27"/>
      <c r="P8475" s="27"/>
      <c r="Q8475" s="27"/>
      <c r="R8475" s="27"/>
      <c r="S8475" s="22"/>
    </row>
    <row r="8476" spans="1:19" x14ac:dyDescent="0.25">
      <c r="A8476" s="14"/>
      <c r="K8476" s="14"/>
    </row>
    <row r="8477" spans="1:19" x14ac:dyDescent="0.25">
      <c r="A8477" s="32"/>
    </row>
    <row r="8478" spans="1:19" x14ac:dyDescent="0.25">
      <c r="A8478" s="32"/>
    </row>
    <row r="8479" spans="1:19" x14ac:dyDescent="0.25">
      <c r="A8479" s="32"/>
    </row>
    <row r="8480" spans="1:19" x14ac:dyDescent="0.25">
      <c r="A8480" s="32"/>
    </row>
    <row r="8481" spans="1:2" x14ac:dyDescent="0.25">
      <c r="A8481" s="32"/>
      <c r="B8481" s="50"/>
    </row>
    <row r="8482" spans="1:2" x14ac:dyDescent="0.25">
      <c r="A8482" s="32"/>
    </row>
    <row r="8483" spans="1:2" x14ac:dyDescent="0.25">
      <c r="A8483" s="32"/>
    </row>
    <row r="8484" spans="1:2" x14ac:dyDescent="0.25">
      <c r="A8484" s="32"/>
    </row>
    <row r="8485" spans="1:2" x14ac:dyDescent="0.25">
      <c r="A8485" s="32"/>
    </row>
    <row r="8486" spans="1:2" x14ac:dyDescent="0.25">
      <c r="A8486" s="32"/>
    </row>
    <row r="8487" spans="1:2" x14ac:dyDescent="0.25">
      <c r="A8487" s="32"/>
    </row>
    <row r="8488" spans="1:2" x14ac:dyDescent="0.25">
      <c r="A8488" s="32"/>
    </row>
    <row r="8489" spans="1:2" x14ac:dyDescent="0.25">
      <c r="A8489" s="32"/>
    </row>
    <row r="8490" spans="1:2" x14ac:dyDescent="0.25">
      <c r="A8490" s="32"/>
    </row>
    <row r="8491" spans="1:2" x14ac:dyDescent="0.25">
      <c r="A8491" s="32"/>
    </row>
    <row r="8492" spans="1:2" x14ac:dyDescent="0.25">
      <c r="A8492" s="32"/>
    </row>
    <row r="8493" spans="1:2" x14ac:dyDescent="0.25">
      <c r="A8493" s="32"/>
    </row>
    <row r="8494" spans="1:2" x14ac:dyDescent="0.25">
      <c r="A8494" s="32"/>
    </row>
    <row r="8495" spans="1:2" x14ac:dyDescent="0.25">
      <c r="A8495" s="32"/>
    </row>
    <row r="8496" spans="1:2" x14ac:dyDescent="0.25">
      <c r="A8496" s="32"/>
    </row>
    <row r="8497" spans="1:19" x14ac:dyDescent="0.25">
      <c r="A8497" s="32"/>
    </row>
    <row r="8498" spans="1:19" x14ac:dyDescent="0.25">
      <c r="O8498"/>
      <c r="P8498"/>
      <c r="Q8498"/>
      <c r="R8498"/>
    </row>
    <row r="8499" spans="1:19" ht="23.25" x14ac:dyDescent="0.35">
      <c r="A8499" s="21"/>
      <c r="B8499" s="21"/>
      <c r="C8499" s="21"/>
      <c r="D8499" s="21"/>
      <c r="E8499" s="21"/>
      <c r="F8499" s="21"/>
      <c r="G8499" s="21"/>
      <c r="H8499" s="22"/>
      <c r="I8499" s="22"/>
      <c r="J8499" s="22"/>
      <c r="K8499" s="21"/>
      <c r="L8499" s="21"/>
      <c r="N8499" s="27"/>
      <c r="O8499" s="27"/>
      <c r="P8499" s="27"/>
      <c r="Q8499" s="27"/>
      <c r="R8499" s="27"/>
      <c r="S8499" s="22"/>
    </row>
    <row r="8500" spans="1:19" x14ac:dyDescent="0.25">
      <c r="A8500" s="14"/>
      <c r="K8500" s="14"/>
    </row>
    <row r="8501" spans="1:19" x14ac:dyDescent="0.25">
      <c r="A8501" s="32"/>
    </row>
    <row r="8502" spans="1:19" x14ac:dyDescent="0.25">
      <c r="A8502" s="32"/>
    </row>
    <row r="8503" spans="1:19" x14ac:dyDescent="0.25">
      <c r="A8503" s="32"/>
    </row>
    <row r="8504" spans="1:19" x14ac:dyDescent="0.25">
      <c r="A8504" s="32"/>
    </row>
    <row r="8505" spans="1:19" x14ac:dyDescent="0.25">
      <c r="A8505" s="32"/>
      <c r="B8505" s="50"/>
    </row>
    <row r="8506" spans="1:19" x14ac:dyDescent="0.25">
      <c r="A8506" s="32"/>
    </row>
    <row r="8507" spans="1:19" x14ac:dyDescent="0.25">
      <c r="A8507" s="32"/>
    </row>
    <row r="8508" spans="1:19" x14ac:dyDescent="0.25">
      <c r="A8508" s="32"/>
    </row>
    <row r="8509" spans="1:19" x14ac:dyDescent="0.25">
      <c r="A8509" s="32"/>
    </row>
    <row r="8510" spans="1:19" x14ac:dyDescent="0.25">
      <c r="A8510" s="32"/>
    </row>
    <row r="8511" spans="1:19" x14ac:dyDescent="0.25">
      <c r="A8511" s="32"/>
    </row>
    <row r="8512" spans="1:19" x14ac:dyDescent="0.25">
      <c r="A8512" s="32"/>
    </row>
    <row r="8513" spans="1:19" x14ac:dyDescent="0.25">
      <c r="A8513" s="32"/>
    </row>
    <row r="8514" spans="1:19" x14ac:dyDescent="0.25">
      <c r="A8514" s="32"/>
    </row>
    <row r="8515" spans="1:19" x14ac:dyDescent="0.25">
      <c r="A8515" s="32"/>
    </row>
    <row r="8516" spans="1:19" x14ac:dyDescent="0.25">
      <c r="A8516" s="32"/>
    </row>
    <row r="8517" spans="1:19" x14ac:dyDescent="0.25">
      <c r="A8517" s="32"/>
    </row>
    <row r="8518" spans="1:19" x14ac:dyDescent="0.25">
      <c r="A8518" s="32"/>
    </row>
    <row r="8519" spans="1:19" x14ac:dyDescent="0.25">
      <c r="A8519" s="32"/>
    </row>
    <row r="8520" spans="1:19" x14ac:dyDescent="0.25">
      <c r="A8520" s="32"/>
    </row>
    <row r="8521" spans="1:19" x14ac:dyDescent="0.25">
      <c r="A8521" s="32"/>
    </row>
    <row r="8522" spans="1:19" x14ac:dyDescent="0.25">
      <c r="N8522" s="55"/>
      <c r="O8522"/>
      <c r="P8522"/>
      <c r="Q8522"/>
      <c r="R8522"/>
    </row>
    <row r="8523" spans="1:19" ht="23.25" x14ac:dyDescent="0.35">
      <c r="A8523" s="21"/>
      <c r="B8523" s="21"/>
      <c r="C8523" s="21"/>
      <c r="D8523" s="21"/>
      <c r="E8523" s="21"/>
      <c r="F8523" s="21"/>
      <c r="G8523" s="21"/>
      <c r="H8523" s="22"/>
      <c r="I8523" s="22"/>
      <c r="J8523" s="22"/>
      <c r="K8523" s="21"/>
      <c r="L8523" s="21"/>
      <c r="N8523" s="27"/>
      <c r="O8523" s="27"/>
      <c r="P8523" s="27"/>
      <c r="Q8523" s="27"/>
      <c r="R8523" s="27"/>
      <c r="S8523" s="22"/>
    </row>
    <row r="8524" spans="1:19" x14ac:dyDescent="0.25">
      <c r="A8524" s="14"/>
      <c r="K8524" s="14"/>
    </row>
    <row r="8525" spans="1:19" x14ac:dyDescent="0.25">
      <c r="A8525" s="32"/>
    </row>
    <row r="8526" spans="1:19" x14ac:dyDescent="0.25">
      <c r="A8526" s="32"/>
    </row>
    <row r="8527" spans="1:19" x14ac:dyDescent="0.25">
      <c r="A8527" s="32"/>
    </row>
    <row r="8528" spans="1:19" x14ac:dyDescent="0.25">
      <c r="A8528" s="32"/>
    </row>
    <row r="8529" spans="1:2" x14ac:dyDescent="0.25">
      <c r="A8529" s="32"/>
      <c r="B8529" s="50"/>
    </row>
    <row r="8530" spans="1:2" x14ac:dyDescent="0.25">
      <c r="A8530" s="32"/>
    </row>
    <row r="8531" spans="1:2" x14ac:dyDescent="0.25">
      <c r="A8531" s="32"/>
    </row>
    <row r="8532" spans="1:2" x14ac:dyDescent="0.25">
      <c r="A8532" s="32"/>
    </row>
    <row r="8533" spans="1:2" x14ac:dyDescent="0.25">
      <c r="A8533" s="32"/>
    </row>
    <row r="8534" spans="1:2" x14ac:dyDescent="0.25">
      <c r="A8534" s="32"/>
    </row>
    <row r="8535" spans="1:2" x14ac:dyDescent="0.25">
      <c r="A8535" s="32"/>
    </row>
    <row r="8536" spans="1:2" x14ac:dyDescent="0.25">
      <c r="A8536" s="32"/>
    </row>
    <row r="8537" spans="1:2" x14ac:dyDescent="0.25">
      <c r="A8537" s="32"/>
    </row>
    <row r="8538" spans="1:2" x14ac:dyDescent="0.25">
      <c r="A8538" s="32"/>
    </row>
    <row r="8539" spans="1:2" x14ac:dyDescent="0.25">
      <c r="A8539" s="32"/>
    </row>
    <row r="8540" spans="1:2" x14ac:dyDescent="0.25">
      <c r="A8540" s="32"/>
    </row>
    <row r="8541" spans="1:2" x14ac:dyDescent="0.25">
      <c r="A8541" s="32"/>
    </row>
    <row r="8542" spans="1:2" x14ac:dyDescent="0.25">
      <c r="A8542" s="32"/>
    </row>
    <row r="8543" spans="1:2" x14ac:dyDescent="0.25">
      <c r="A8543" s="32"/>
    </row>
    <row r="8544" spans="1:2" x14ac:dyDescent="0.25">
      <c r="A8544" s="32"/>
    </row>
    <row r="8545" spans="1:19" x14ac:dyDescent="0.25">
      <c r="A8545" s="32"/>
    </row>
    <row r="8546" spans="1:19" x14ac:dyDescent="0.25">
      <c r="O8546"/>
      <c r="P8546"/>
      <c r="Q8546"/>
      <c r="R8546"/>
    </row>
    <row r="8547" spans="1:19" ht="23.25" x14ac:dyDescent="0.35">
      <c r="A8547" s="21"/>
      <c r="B8547" s="21"/>
      <c r="C8547" s="21"/>
      <c r="D8547" s="21"/>
      <c r="E8547" s="21"/>
      <c r="F8547" s="21"/>
      <c r="G8547" s="21"/>
      <c r="H8547" s="22"/>
      <c r="I8547" s="22"/>
      <c r="J8547" s="22"/>
      <c r="K8547" s="21"/>
      <c r="L8547" s="21"/>
      <c r="N8547" s="27"/>
      <c r="O8547" s="27"/>
      <c r="P8547" s="27"/>
      <c r="Q8547" s="27"/>
      <c r="R8547" s="27"/>
      <c r="S8547" s="22"/>
    </row>
    <row r="8548" spans="1:19" x14ac:dyDescent="0.25">
      <c r="A8548" s="14"/>
      <c r="K8548" s="14"/>
    </row>
    <row r="8549" spans="1:19" x14ac:dyDescent="0.25">
      <c r="A8549" s="32"/>
    </row>
    <row r="8550" spans="1:19" x14ac:dyDescent="0.25">
      <c r="A8550" s="32"/>
    </row>
    <row r="8551" spans="1:19" x14ac:dyDescent="0.25">
      <c r="A8551" s="32"/>
    </row>
    <row r="8552" spans="1:19" x14ac:dyDescent="0.25">
      <c r="A8552" s="32"/>
    </row>
    <row r="8553" spans="1:19" x14ac:dyDescent="0.25">
      <c r="A8553" s="32"/>
      <c r="B8553" s="50"/>
    </row>
    <row r="8554" spans="1:19" x14ac:dyDescent="0.25">
      <c r="A8554" s="32"/>
    </row>
    <row r="8555" spans="1:19" x14ac:dyDescent="0.25">
      <c r="A8555" s="32"/>
    </row>
    <row r="8556" spans="1:19" x14ac:dyDescent="0.25">
      <c r="A8556" s="32"/>
    </row>
    <row r="8557" spans="1:19" x14ac:dyDescent="0.25">
      <c r="A8557" s="32"/>
    </row>
    <row r="8558" spans="1:19" x14ac:dyDescent="0.25">
      <c r="A8558" s="32"/>
    </row>
    <row r="8559" spans="1:19" x14ac:dyDescent="0.25">
      <c r="A8559" s="32"/>
    </row>
    <row r="8560" spans="1:19" x14ac:dyDescent="0.25">
      <c r="A8560" s="32"/>
    </row>
    <row r="8561" spans="1:19" x14ac:dyDescent="0.25">
      <c r="A8561" s="32"/>
    </row>
    <row r="8562" spans="1:19" x14ac:dyDescent="0.25">
      <c r="A8562" s="32"/>
    </row>
    <row r="8563" spans="1:19" x14ac:dyDescent="0.25">
      <c r="A8563" s="32"/>
    </row>
    <row r="8564" spans="1:19" x14ac:dyDescent="0.25">
      <c r="A8564" s="32"/>
    </row>
    <row r="8565" spans="1:19" x14ac:dyDescent="0.25">
      <c r="A8565" s="32"/>
    </row>
    <row r="8566" spans="1:19" x14ac:dyDescent="0.25">
      <c r="A8566" s="32"/>
    </row>
    <row r="8567" spans="1:19" x14ac:dyDescent="0.25">
      <c r="A8567" s="32"/>
    </row>
    <row r="8568" spans="1:19" x14ac:dyDescent="0.25">
      <c r="A8568" s="32"/>
    </row>
    <row r="8569" spans="1:19" x14ac:dyDescent="0.25">
      <c r="A8569" s="32"/>
    </row>
    <row r="8570" spans="1:19" x14ac:dyDescent="0.25">
      <c r="O8570"/>
      <c r="P8570"/>
      <c r="Q8570"/>
      <c r="R8570"/>
    </row>
    <row r="8571" spans="1:19" ht="23.25" x14ac:dyDescent="0.35">
      <c r="A8571" s="21"/>
      <c r="B8571" s="21"/>
      <c r="C8571" s="21"/>
      <c r="D8571" s="21"/>
      <c r="E8571" s="21"/>
      <c r="F8571" s="21"/>
      <c r="G8571" s="21"/>
      <c r="H8571" s="22"/>
      <c r="I8571" s="22"/>
      <c r="J8571" s="22"/>
      <c r="K8571" s="21"/>
      <c r="L8571" s="21"/>
      <c r="N8571" s="27"/>
      <c r="O8571" s="27"/>
      <c r="P8571" s="27"/>
      <c r="Q8571" s="27"/>
      <c r="R8571" s="27"/>
      <c r="S8571" s="22"/>
    </row>
    <row r="8572" spans="1:19" x14ac:dyDescent="0.25">
      <c r="A8572" s="14"/>
      <c r="K8572" s="14"/>
    </row>
    <row r="8573" spans="1:19" x14ac:dyDescent="0.25">
      <c r="A8573" s="32"/>
    </row>
    <row r="8574" spans="1:19" x14ac:dyDescent="0.25">
      <c r="A8574" s="32"/>
    </row>
    <row r="8575" spans="1:19" x14ac:dyDescent="0.25">
      <c r="A8575" s="32"/>
    </row>
    <row r="8576" spans="1:19" x14ac:dyDescent="0.25">
      <c r="A8576" s="32"/>
    </row>
    <row r="8577" spans="1:2" x14ac:dyDescent="0.25">
      <c r="A8577" s="32"/>
      <c r="B8577" s="50"/>
    </row>
    <row r="8578" spans="1:2" x14ac:dyDescent="0.25">
      <c r="A8578" s="32"/>
    </row>
    <row r="8579" spans="1:2" x14ac:dyDescent="0.25">
      <c r="A8579" s="32"/>
    </row>
    <row r="8580" spans="1:2" x14ac:dyDescent="0.25">
      <c r="A8580" s="32"/>
    </row>
    <row r="8581" spans="1:2" x14ac:dyDescent="0.25">
      <c r="A8581" s="32"/>
    </row>
    <row r="8582" spans="1:2" x14ac:dyDescent="0.25">
      <c r="A8582" s="32"/>
    </row>
    <row r="8583" spans="1:2" x14ac:dyDescent="0.25">
      <c r="A8583" s="32"/>
    </row>
    <row r="8584" spans="1:2" x14ac:dyDescent="0.25">
      <c r="A8584" s="32"/>
    </row>
    <row r="8585" spans="1:2" x14ac:dyDescent="0.25">
      <c r="A8585" s="32"/>
    </row>
    <row r="8586" spans="1:2" x14ac:dyDescent="0.25">
      <c r="A8586" s="32"/>
    </row>
    <row r="8587" spans="1:2" x14ac:dyDescent="0.25">
      <c r="A8587" s="32"/>
    </row>
    <row r="8588" spans="1:2" x14ac:dyDescent="0.25">
      <c r="A8588" s="32"/>
    </row>
    <row r="8589" spans="1:2" x14ac:dyDescent="0.25">
      <c r="A8589" s="32"/>
    </row>
    <row r="8590" spans="1:2" x14ac:dyDescent="0.25">
      <c r="A8590" s="32"/>
    </row>
    <row r="8591" spans="1:2" x14ac:dyDescent="0.25">
      <c r="A8591" s="32"/>
    </row>
    <row r="8592" spans="1:2" x14ac:dyDescent="0.25">
      <c r="A8592" s="32"/>
    </row>
    <row r="8593" spans="1:19" x14ac:dyDescent="0.25">
      <c r="A8593" s="32"/>
    </row>
    <row r="8594" spans="1:19" x14ac:dyDescent="0.25">
      <c r="O8594"/>
      <c r="P8594"/>
      <c r="Q8594"/>
      <c r="R8594"/>
    </row>
    <row r="8595" spans="1:19" ht="23.25" x14ac:dyDescent="0.35">
      <c r="A8595" s="21"/>
      <c r="B8595" s="21"/>
      <c r="C8595" s="21"/>
      <c r="D8595" s="21"/>
      <c r="E8595" s="21"/>
      <c r="F8595" s="21"/>
      <c r="G8595" s="21"/>
      <c r="H8595" s="22"/>
      <c r="I8595" s="22"/>
      <c r="J8595" s="22"/>
      <c r="K8595" s="21"/>
      <c r="L8595" s="21"/>
      <c r="N8595" s="27"/>
      <c r="O8595" s="27"/>
      <c r="P8595" s="27"/>
      <c r="Q8595" s="27"/>
      <c r="R8595" s="27"/>
      <c r="S8595" s="22"/>
    </row>
    <row r="8596" spans="1:19" x14ac:dyDescent="0.25">
      <c r="A8596" s="14"/>
      <c r="K8596" s="14"/>
    </row>
    <row r="8597" spans="1:19" x14ac:dyDescent="0.25">
      <c r="A8597" s="32"/>
    </row>
    <row r="8598" spans="1:19" x14ac:dyDescent="0.25">
      <c r="A8598" s="32"/>
    </row>
    <row r="8599" spans="1:19" x14ac:dyDescent="0.25">
      <c r="A8599" s="32"/>
    </row>
    <row r="8600" spans="1:19" x14ac:dyDescent="0.25">
      <c r="A8600" s="32"/>
    </row>
    <row r="8601" spans="1:19" x14ac:dyDescent="0.25">
      <c r="A8601" s="32"/>
      <c r="B8601" s="50"/>
    </row>
    <row r="8602" spans="1:19" x14ac:dyDescent="0.25">
      <c r="A8602" s="32"/>
    </row>
    <row r="8603" spans="1:19" x14ac:dyDescent="0.25">
      <c r="A8603" s="32"/>
    </row>
    <row r="8604" spans="1:19" x14ac:dyDescent="0.25">
      <c r="A8604" s="32"/>
    </row>
    <row r="8605" spans="1:19" x14ac:dyDescent="0.25">
      <c r="A8605" s="32"/>
    </row>
    <row r="8606" spans="1:19" x14ac:dyDescent="0.25">
      <c r="A8606" s="32"/>
    </row>
    <row r="8607" spans="1:19" x14ac:dyDescent="0.25">
      <c r="A8607" s="32"/>
    </row>
    <row r="8608" spans="1:19" x14ac:dyDescent="0.25">
      <c r="A8608" s="32"/>
    </row>
    <row r="8609" spans="1:19" x14ac:dyDescent="0.25">
      <c r="A8609" s="32"/>
    </row>
    <row r="8610" spans="1:19" x14ac:dyDescent="0.25">
      <c r="A8610" s="32"/>
    </row>
    <row r="8611" spans="1:19" x14ac:dyDescent="0.25">
      <c r="A8611" s="32"/>
    </row>
    <row r="8612" spans="1:19" x14ac:dyDescent="0.25">
      <c r="A8612" s="32"/>
    </row>
    <row r="8613" spans="1:19" x14ac:dyDescent="0.25">
      <c r="A8613" s="32"/>
    </row>
    <row r="8614" spans="1:19" x14ac:dyDescent="0.25">
      <c r="A8614" s="32"/>
    </row>
    <row r="8615" spans="1:19" x14ac:dyDescent="0.25">
      <c r="A8615" s="32"/>
    </row>
    <row r="8616" spans="1:19" x14ac:dyDescent="0.25">
      <c r="A8616" s="32"/>
    </row>
    <row r="8617" spans="1:19" x14ac:dyDescent="0.25">
      <c r="A8617" s="32"/>
    </row>
    <row r="8618" spans="1:19" x14ac:dyDescent="0.25">
      <c r="O8618"/>
      <c r="P8618"/>
      <c r="Q8618"/>
      <c r="R8618"/>
    </row>
    <row r="8619" spans="1:19" ht="23.25" x14ac:dyDescent="0.35">
      <c r="A8619" s="21"/>
      <c r="B8619" s="21"/>
      <c r="C8619" s="21"/>
      <c r="D8619" s="21"/>
      <c r="E8619" s="21"/>
      <c r="F8619" s="21"/>
      <c r="G8619" s="21"/>
      <c r="H8619" s="22"/>
      <c r="I8619" s="22"/>
      <c r="J8619" s="22"/>
      <c r="K8619" s="21"/>
      <c r="L8619" s="21"/>
      <c r="N8619" s="27"/>
      <c r="O8619" s="27"/>
      <c r="P8619" s="27"/>
      <c r="Q8619" s="27"/>
      <c r="R8619" s="27"/>
      <c r="S8619" s="22"/>
    </row>
    <row r="8620" spans="1:19" x14ac:dyDescent="0.25">
      <c r="A8620" s="14"/>
      <c r="K8620" s="14"/>
    </row>
    <row r="8621" spans="1:19" x14ac:dyDescent="0.25">
      <c r="A8621" s="32"/>
    </row>
    <row r="8622" spans="1:19" x14ac:dyDescent="0.25">
      <c r="A8622" s="32"/>
    </row>
    <row r="8623" spans="1:19" x14ac:dyDescent="0.25">
      <c r="A8623" s="32"/>
    </row>
    <row r="8624" spans="1:19" x14ac:dyDescent="0.25">
      <c r="A8624" s="32"/>
    </row>
    <row r="8625" spans="1:2" x14ac:dyDescent="0.25">
      <c r="A8625" s="32"/>
      <c r="B8625" s="50"/>
    </row>
    <row r="8626" spans="1:2" x14ac:dyDescent="0.25">
      <c r="A8626" s="32"/>
    </row>
    <row r="8627" spans="1:2" x14ac:dyDescent="0.25">
      <c r="A8627" s="32"/>
    </row>
    <row r="8628" spans="1:2" x14ac:dyDescent="0.25">
      <c r="A8628" s="32"/>
    </row>
    <row r="8629" spans="1:2" x14ac:dyDescent="0.25">
      <c r="A8629" s="32"/>
    </row>
    <row r="8630" spans="1:2" x14ac:dyDescent="0.25">
      <c r="A8630" s="32"/>
    </row>
    <row r="8631" spans="1:2" x14ac:dyDescent="0.25">
      <c r="A8631" s="32"/>
    </row>
    <row r="8632" spans="1:2" x14ac:dyDescent="0.25">
      <c r="A8632" s="32"/>
    </row>
    <row r="8633" spans="1:2" x14ac:dyDescent="0.25">
      <c r="A8633" s="32"/>
    </row>
    <row r="8634" spans="1:2" x14ac:dyDescent="0.25">
      <c r="A8634" s="32"/>
    </row>
    <row r="8635" spans="1:2" x14ac:dyDescent="0.25">
      <c r="A8635" s="32"/>
    </row>
    <row r="8636" spans="1:2" x14ac:dyDescent="0.25">
      <c r="A8636" s="32"/>
    </row>
    <row r="8637" spans="1:2" x14ac:dyDescent="0.25">
      <c r="A8637" s="32"/>
    </row>
    <row r="8638" spans="1:2" x14ac:dyDescent="0.25">
      <c r="A8638" s="32"/>
    </row>
    <row r="8639" spans="1:2" x14ac:dyDescent="0.25">
      <c r="A8639" s="32"/>
    </row>
    <row r="8640" spans="1:2" x14ac:dyDescent="0.25">
      <c r="A8640" s="32"/>
    </row>
    <row r="8641" spans="1:19" x14ac:dyDescent="0.25">
      <c r="A8641" s="32"/>
    </row>
    <row r="8642" spans="1:19" x14ac:dyDescent="0.25">
      <c r="A8642" s="32"/>
      <c r="N8642" s="55"/>
    </row>
    <row r="8643" spans="1:19" ht="23.25" x14ac:dyDescent="0.35">
      <c r="A8643" s="21"/>
      <c r="B8643" s="21"/>
      <c r="C8643" s="21"/>
      <c r="D8643" s="21"/>
      <c r="E8643" s="21"/>
      <c r="F8643" s="21"/>
      <c r="G8643" s="21"/>
      <c r="H8643" s="22"/>
      <c r="I8643" s="22"/>
      <c r="J8643" s="22"/>
      <c r="K8643" s="21"/>
      <c r="L8643" s="21"/>
      <c r="N8643" s="27"/>
      <c r="O8643" s="27"/>
      <c r="P8643" s="27"/>
      <c r="Q8643" s="27"/>
      <c r="R8643" s="27"/>
      <c r="S8643" s="22"/>
    </row>
    <row r="8644" spans="1:19" x14ac:dyDescent="0.25">
      <c r="A8644" s="14"/>
      <c r="K8644" s="14"/>
    </row>
    <row r="8645" spans="1:19" x14ac:dyDescent="0.25">
      <c r="A8645" s="32"/>
    </row>
    <row r="8646" spans="1:19" x14ac:dyDescent="0.25">
      <c r="A8646" s="32"/>
    </row>
    <row r="8647" spans="1:19" x14ac:dyDescent="0.25">
      <c r="A8647" s="32"/>
    </row>
    <row r="8648" spans="1:19" x14ac:dyDescent="0.25">
      <c r="A8648" s="32"/>
    </row>
    <row r="8649" spans="1:19" x14ac:dyDescent="0.25">
      <c r="A8649" s="32"/>
      <c r="B8649" s="50"/>
    </row>
    <row r="8650" spans="1:19" x14ac:dyDescent="0.25">
      <c r="A8650" s="32"/>
    </row>
    <row r="8651" spans="1:19" x14ac:dyDescent="0.25">
      <c r="A8651" s="32"/>
    </row>
    <row r="8652" spans="1:19" x14ac:dyDescent="0.25">
      <c r="A8652" s="32"/>
    </row>
    <row r="8653" spans="1:19" x14ac:dyDescent="0.25">
      <c r="A8653" s="32"/>
    </row>
    <row r="8654" spans="1:19" x14ac:dyDescent="0.25">
      <c r="A8654" s="32"/>
    </row>
    <row r="8655" spans="1:19" x14ac:dyDescent="0.25">
      <c r="A8655" s="32"/>
    </row>
    <row r="8656" spans="1:19" x14ac:dyDescent="0.25">
      <c r="A8656" s="32"/>
    </row>
    <row r="8657" spans="1:19" x14ac:dyDescent="0.25">
      <c r="A8657" s="32"/>
    </row>
    <row r="8658" spans="1:19" x14ac:dyDescent="0.25">
      <c r="A8658" s="32"/>
    </row>
    <row r="8659" spans="1:19" x14ac:dyDescent="0.25">
      <c r="A8659" s="32"/>
    </row>
    <row r="8660" spans="1:19" x14ac:dyDescent="0.25">
      <c r="A8660" s="32"/>
    </row>
    <row r="8661" spans="1:19" x14ac:dyDescent="0.25">
      <c r="A8661" s="32"/>
    </row>
    <row r="8662" spans="1:19" x14ac:dyDescent="0.25">
      <c r="A8662" s="32"/>
    </row>
    <row r="8663" spans="1:19" x14ac:dyDescent="0.25">
      <c r="A8663" s="32"/>
    </row>
    <row r="8664" spans="1:19" x14ac:dyDescent="0.25">
      <c r="A8664" s="32"/>
    </row>
    <row r="8665" spans="1:19" x14ac:dyDescent="0.25">
      <c r="A8665" s="32"/>
    </row>
    <row r="8666" spans="1:19" x14ac:dyDescent="0.25">
      <c r="O8666"/>
      <c r="P8666"/>
      <c r="Q8666"/>
      <c r="R8666"/>
    </row>
    <row r="8667" spans="1:19" ht="23.25" x14ac:dyDescent="0.35">
      <c r="A8667" s="21"/>
      <c r="B8667" s="21"/>
      <c r="C8667" s="21"/>
      <c r="D8667" s="21"/>
      <c r="E8667" s="21"/>
      <c r="F8667" s="21"/>
      <c r="G8667" s="21"/>
      <c r="H8667" s="22"/>
      <c r="I8667" s="22"/>
      <c r="J8667" s="22"/>
      <c r="K8667" s="21"/>
      <c r="L8667" s="21"/>
      <c r="N8667" s="27"/>
      <c r="O8667" s="27"/>
      <c r="P8667" s="27"/>
      <c r="Q8667" s="27"/>
      <c r="R8667" s="27"/>
      <c r="S8667" s="22"/>
    </row>
    <row r="8668" spans="1:19" x14ac:dyDescent="0.25">
      <c r="A8668" s="14"/>
      <c r="K8668" s="14"/>
    </row>
    <row r="8669" spans="1:19" x14ac:dyDescent="0.25">
      <c r="A8669" s="32"/>
    </row>
    <row r="8670" spans="1:19" x14ac:dyDescent="0.25">
      <c r="A8670" s="32"/>
    </row>
    <row r="8671" spans="1:19" x14ac:dyDescent="0.25">
      <c r="A8671" s="32"/>
    </row>
    <row r="8672" spans="1:19" x14ac:dyDescent="0.25">
      <c r="A8672" s="32"/>
    </row>
    <row r="8673" spans="1:2" x14ac:dyDescent="0.25">
      <c r="A8673" s="32"/>
      <c r="B8673" s="50"/>
    </row>
    <row r="8674" spans="1:2" x14ac:dyDescent="0.25">
      <c r="A8674" s="32"/>
    </row>
    <row r="8675" spans="1:2" x14ac:dyDescent="0.25">
      <c r="A8675" s="32"/>
    </row>
    <row r="8676" spans="1:2" x14ac:dyDescent="0.25">
      <c r="A8676" s="32"/>
    </row>
    <row r="8677" spans="1:2" x14ac:dyDescent="0.25">
      <c r="A8677" s="32"/>
    </row>
    <row r="8678" spans="1:2" x14ac:dyDescent="0.25">
      <c r="A8678" s="32"/>
    </row>
    <row r="8679" spans="1:2" x14ac:dyDescent="0.25">
      <c r="A8679" s="32"/>
    </row>
    <row r="8680" spans="1:2" x14ac:dyDescent="0.25">
      <c r="A8680" s="32"/>
    </row>
    <row r="8681" spans="1:2" x14ac:dyDescent="0.25">
      <c r="A8681" s="32"/>
    </row>
    <row r="8682" spans="1:2" x14ac:dyDescent="0.25">
      <c r="A8682" s="32"/>
    </row>
    <row r="8683" spans="1:2" x14ac:dyDescent="0.25">
      <c r="A8683" s="32"/>
    </row>
    <row r="8684" spans="1:2" x14ac:dyDescent="0.25">
      <c r="A8684" s="32"/>
    </row>
    <row r="8685" spans="1:2" x14ac:dyDescent="0.25">
      <c r="A8685" s="32"/>
    </row>
    <row r="8686" spans="1:2" x14ac:dyDescent="0.25">
      <c r="A8686" s="32"/>
    </row>
    <row r="8687" spans="1:2" x14ac:dyDescent="0.25">
      <c r="A8687" s="32"/>
    </row>
    <row r="8688" spans="1:2" x14ac:dyDescent="0.25">
      <c r="A8688" s="32"/>
    </row>
    <row r="8689" spans="1:19" x14ac:dyDescent="0.25">
      <c r="A8689" s="32"/>
    </row>
    <row r="8690" spans="1:19" x14ac:dyDescent="0.25">
      <c r="O8690"/>
      <c r="P8690"/>
      <c r="Q8690"/>
      <c r="R8690"/>
    </row>
    <row r="8691" spans="1:19" ht="23.25" x14ac:dyDescent="0.35">
      <c r="A8691" s="21"/>
      <c r="B8691" s="21"/>
      <c r="C8691" s="21"/>
      <c r="D8691" s="21"/>
      <c r="E8691" s="21"/>
      <c r="F8691" s="21"/>
      <c r="G8691" s="21"/>
      <c r="H8691" s="22"/>
      <c r="I8691" s="22"/>
      <c r="J8691" s="22"/>
      <c r="K8691" s="21"/>
      <c r="L8691" s="21"/>
      <c r="N8691" s="27"/>
      <c r="O8691" s="27"/>
      <c r="P8691" s="27"/>
      <c r="Q8691" s="27"/>
      <c r="R8691" s="27"/>
      <c r="S8691" s="22"/>
    </row>
    <row r="8692" spans="1:19" x14ac:dyDescent="0.25">
      <c r="A8692" s="14"/>
      <c r="K8692" s="14"/>
    </row>
    <row r="8693" spans="1:19" x14ac:dyDescent="0.25">
      <c r="A8693" s="32"/>
    </row>
    <row r="8694" spans="1:19" x14ac:dyDescent="0.25">
      <c r="A8694" s="32"/>
    </row>
    <row r="8695" spans="1:19" x14ac:dyDescent="0.25">
      <c r="A8695" s="32"/>
    </row>
    <row r="8696" spans="1:19" x14ac:dyDescent="0.25">
      <c r="A8696" s="32"/>
    </row>
    <row r="8697" spans="1:19" x14ac:dyDescent="0.25">
      <c r="A8697" s="32"/>
      <c r="B8697" s="50"/>
    </row>
    <row r="8698" spans="1:19" x14ac:dyDescent="0.25">
      <c r="A8698" s="32"/>
    </row>
    <row r="8699" spans="1:19" x14ac:dyDescent="0.25">
      <c r="A8699" s="32"/>
    </row>
    <row r="8700" spans="1:19" x14ac:dyDescent="0.25">
      <c r="A8700" s="32"/>
    </row>
    <row r="8701" spans="1:19" x14ac:dyDescent="0.25">
      <c r="A8701" s="32"/>
    </row>
    <row r="8702" spans="1:19" x14ac:dyDescent="0.25">
      <c r="A8702" s="32"/>
    </row>
    <row r="8703" spans="1:19" x14ac:dyDescent="0.25">
      <c r="A8703" s="32"/>
    </row>
    <row r="8704" spans="1:19" x14ac:dyDescent="0.25">
      <c r="A8704" s="32"/>
    </row>
    <row r="8705" spans="1:19" x14ac:dyDescent="0.25">
      <c r="A8705" s="32"/>
    </row>
    <row r="8706" spans="1:19" x14ac:dyDescent="0.25">
      <c r="A8706" s="32"/>
    </row>
    <row r="8707" spans="1:19" x14ac:dyDescent="0.25">
      <c r="A8707" s="32"/>
    </row>
    <row r="8708" spans="1:19" x14ac:dyDescent="0.25">
      <c r="A8708" s="32"/>
    </row>
    <row r="8709" spans="1:19" x14ac:dyDescent="0.25">
      <c r="A8709" s="32"/>
    </row>
    <row r="8710" spans="1:19" x14ac:dyDescent="0.25">
      <c r="A8710" s="32"/>
    </row>
    <row r="8711" spans="1:19" x14ac:dyDescent="0.25">
      <c r="A8711" s="32"/>
    </row>
    <row r="8712" spans="1:19" x14ac:dyDescent="0.25">
      <c r="A8712" s="32"/>
    </row>
    <row r="8713" spans="1:19" x14ac:dyDescent="0.25">
      <c r="A8713" s="32"/>
    </row>
    <row r="8714" spans="1:19" x14ac:dyDescent="0.25">
      <c r="O8714"/>
      <c r="P8714"/>
      <c r="Q8714"/>
      <c r="R8714"/>
    </row>
    <row r="8715" spans="1:19" ht="23.25" x14ac:dyDescent="0.35">
      <c r="A8715" s="21"/>
      <c r="B8715" s="21"/>
      <c r="C8715" s="21"/>
      <c r="D8715" s="21"/>
      <c r="E8715" s="21"/>
      <c r="F8715" s="21"/>
      <c r="G8715" s="21"/>
      <c r="H8715" s="22"/>
      <c r="I8715" s="22"/>
      <c r="J8715" s="22"/>
      <c r="K8715" s="21"/>
      <c r="L8715" s="21"/>
      <c r="N8715" s="27"/>
      <c r="O8715" s="27"/>
      <c r="P8715" s="27"/>
      <c r="Q8715" s="27"/>
      <c r="R8715" s="27"/>
      <c r="S8715" s="22"/>
    </row>
    <row r="8716" spans="1:19" x14ac:dyDescent="0.25">
      <c r="A8716" s="14"/>
      <c r="K8716" s="14"/>
    </row>
    <row r="8717" spans="1:19" x14ac:dyDescent="0.25">
      <c r="A8717" s="32"/>
    </row>
    <row r="8718" spans="1:19" x14ac:dyDescent="0.25">
      <c r="A8718" s="32"/>
    </row>
    <row r="8719" spans="1:19" x14ac:dyDescent="0.25">
      <c r="A8719" s="32"/>
    </row>
    <row r="8720" spans="1:19" x14ac:dyDescent="0.25">
      <c r="A8720" s="32"/>
    </row>
    <row r="8721" spans="1:2" x14ac:dyDescent="0.25">
      <c r="A8721" s="32"/>
      <c r="B8721" s="50"/>
    </row>
    <row r="8722" spans="1:2" x14ac:dyDescent="0.25">
      <c r="A8722" s="32"/>
    </row>
    <row r="8723" spans="1:2" x14ac:dyDescent="0.25">
      <c r="A8723" s="32"/>
    </row>
    <row r="8724" spans="1:2" x14ac:dyDescent="0.25">
      <c r="A8724" s="32"/>
    </row>
    <row r="8725" spans="1:2" x14ac:dyDescent="0.25">
      <c r="A8725" s="32"/>
    </row>
    <row r="8726" spans="1:2" x14ac:dyDescent="0.25">
      <c r="A8726" s="32"/>
    </row>
    <row r="8727" spans="1:2" x14ac:dyDescent="0.25">
      <c r="A8727" s="32"/>
    </row>
    <row r="8728" spans="1:2" x14ac:dyDescent="0.25">
      <c r="A8728" s="32"/>
    </row>
    <row r="8729" spans="1:2" x14ac:dyDescent="0.25">
      <c r="A8729" s="32"/>
    </row>
    <row r="8730" spans="1:2" x14ac:dyDescent="0.25">
      <c r="A8730" s="32"/>
    </row>
    <row r="8731" spans="1:2" x14ac:dyDescent="0.25">
      <c r="A8731" s="32"/>
    </row>
    <row r="8732" spans="1:2" x14ac:dyDescent="0.25">
      <c r="A8732" s="32"/>
    </row>
    <row r="8733" spans="1:2" x14ac:dyDescent="0.25">
      <c r="A8733" s="32"/>
    </row>
    <row r="8734" spans="1:2" x14ac:dyDescent="0.25">
      <c r="A8734" s="32"/>
    </row>
    <row r="8735" spans="1:2" x14ac:dyDescent="0.25">
      <c r="A8735" s="32"/>
    </row>
    <row r="8736" spans="1:2" x14ac:dyDescent="0.25">
      <c r="A8736" s="32"/>
    </row>
    <row r="8737" spans="1:19" x14ac:dyDescent="0.25">
      <c r="A8737" s="32"/>
    </row>
    <row r="8738" spans="1:19" x14ac:dyDescent="0.25">
      <c r="O8738"/>
      <c r="P8738"/>
      <c r="Q8738"/>
      <c r="R8738"/>
    </row>
    <row r="8739" spans="1:19" ht="23.25" x14ac:dyDescent="0.35">
      <c r="A8739" s="21"/>
      <c r="B8739" s="21"/>
      <c r="C8739" s="21"/>
      <c r="D8739" s="21"/>
      <c r="E8739" s="21"/>
      <c r="F8739" s="21"/>
      <c r="G8739" s="21"/>
      <c r="H8739" s="22"/>
      <c r="I8739" s="22"/>
      <c r="J8739" s="22"/>
      <c r="K8739" s="21"/>
      <c r="L8739" s="21"/>
      <c r="N8739" s="27"/>
      <c r="O8739" s="27"/>
      <c r="P8739" s="27"/>
      <c r="Q8739" s="27"/>
      <c r="R8739" s="27"/>
      <c r="S8739" s="22"/>
    </row>
    <row r="8740" spans="1:19" x14ac:dyDescent="0.25">
      <c r="A8740" s="14"/>
      <c r="K8740" s="14"/>
    </row>
    <row r="8741" spans="1:19" x14ac:dyDescent="0.25">
      <c r="A8741" s="32"/>
    </row>
    <row r="8742" spans="1:19" x14ac:dyDescent="0.25">
      <c r="A8742" s="32"/>
    </row>
    <row r="8743" spans="1:19" x14ac:dyDescent="0.25">
      <c r="A8743" s="32"/>
    </row>
    <row r="8744" spans="1:19" x14ac:dyDescent="0.25">
      <c r="A8744" s="32"/>
    </row>
    <row r="8745" spans="1:19" x14ac:dyDescent="0.25">
      <c r="A8745" s="32"/>
      <c r="B8745" s="50"/>
    </row>
    <row r="8746" spans="1:19" x14ac:dyDescent="0.25">
      <c r="A8746" s="32"/>
    </row>
    <row r="8747" spans="1:19" x14ac:dyDescent="0.25">
      <c r="A8747" s="32"/>
    </row>
    <row r="8748" spans="1:19" x14ac:dyDescent="0.25">
      <c r="A8748" s="32"/>
    </row>
    <row r="8749" spans="1:19" x14ac:dyDescent="0.25">
      <c r="A8749" s="32"/>
    </row>
    <row r="8750" spans="1:19" x14ac:dyDescent="0.25">
      <c r="A8750" s="32"/>
    </row>
    <row r="8751" spans="1:19" x14ac:dyDescent="0.25">
      <c r="A8751" s="32"/>
    </row>
    <row r="8752" spans="1:19" x14ac:dyDescent="0.25">
      <c r="A8752" s="32"/>
    </row>
    <row r="8753" spans="1:19" x14ac:dyDescent="0.25">
      <c r="A8753" s="32"/>
    </row>
    <row r="8754" spans="1:19" x14ac:dyDescent="0.25">
      <c r="A8754" s="32"/>
    </row>
    <row r="8755" spans="1:19" x14ac:dyDescent="0.25">
      <c r="A8755" s="32"/>
    </row>
    <row r="8756" spans="1:19" x14ac:dyDescent="0.25">
      <c r="A8756" s="32"/>
    </row>
    <row r="8757" spans="1:19" x14ac:dyDescent="0.25">
      <c r="A8757" s="32"/>
    </row>
    <row r="8758" spans="1:19" x14ac:dyDescent="0.25">
      <c r="A8758" s="32"/>
    </row>
    <row r="8759" spans="1:19" x14ac:dyDescent="0.25">
      <c r="A8759" s="32"/>
    </row>
    <row r="8760" spans="1:19" x14ac:dyDescent="0.25">
      <c r="A8760" s="32"/>
    </row>
    <row r="8761" spans="1:19" x14ac:dyDescent="0.25">
      <c r="A8761" s="32"/>
    </row>
    <row r="8762" spans="1:19" x14ac:dyDescent="0.25">
      <c r="N8762" s="55"/>
      <c r="O8762"/>
      <c r="P8762"/>
      <c r="Q8762"/>
      <c r="R8762"/>
    </row>
    <row r="8763" spans="1:19" ht="23.25" x14ac:dyDescent="0.35">
      <c r="A8763" s="21"/>
      <c r="B8763" s="21"/>
      <c r="C8763" s="21"/>
      <c r="D8763" s="21"/>
      <c r="E8763" s="21"/>
      <c r="F8763" s="21"/>
      <c r="G8763" s="21"/>
      <c r="H8763" s="22"/>
      <c r="I8763" s="22"/>
      <c r="J8763" s="22"/>
      <c r="K8763" s="21"/>
      <c r="L8763" s="21"/>
      <c r="N8763" s="27"/>
      <c r="O8763" s="27"/>
      <c r="P8763" s="27"/>
      <c r="Q8763" s="27"/>
      <c r="R8763" s="27"/>
      <c r="S8763" s="22"/>
    </row>
    <row r="8764" spans="1:19" x14ac:dyDescent="0.25">
      <c r="A8764" s="14"/>
      <c r="K8764" s="14"/>
    </row>
    <row r="8765" spans="1:19" x14ac:dyDescent="0.25">
      <c r="A8765" s="32"/>
    </row>
    <row r="8766" spans="1:19" x14ac:dyDescent="0.25">
      <c r="A8766" s="32"/>
    </row>
    <row r="8767" spans="1:19" x14ac:dyDescent="0.25">
      <c r="A8767" s="32"/>
    </row>
    <row r="8768" spans="1:19" x14ac:dyDescent="0.25">
      <c r="A8768" s="32"/>
    </row>
    <row r="8769" spans="1:2" x14ac:dyDescent="0.25">
      <c r="A8769" s="32"/>
      <c r="B8769" s="50"/>
    </row>
    <row r="8770" spans="1:2" x14ac:dyDescent="0.25">
      <c r="A8770" s="32"/>
    </row>
    <row r="8771" spans="1:2" x14ac:dyDescent="0.25">
      <c r="A8771" s="32"/>
    </row>
    <row r="8772" spans="1:2" x14ac:dyDescent="0.25">
      <c r="A8772" s="32"/>
    </row>
    <row r="8773" spans="1:2" x14ac:dyDescent="0.25">
      <c r="A8773" s="32"/>
    </row>
    <row r="8774" spans="1:2" x14ac:dyDescent="0.25">
      <c r="A8774" s="32"/>
    </row>
    <row r="8775" spans="1:2" x14ac:dyDescent="0.25">
      <c r="A8775" s="32"/>
    </row>
    <row r="8776" spans="1:2" x14ac:dyDescent="0.25">
      <c r="A8776" s="32"/>
    </row>
    <row r="8777" spans="1:2" x14ac:dyDescent="0.25">
      <c r="A8777" s="32"/>
    </row>
    <row r="8778" spans="1:2" x14ac:dyDescent="0.25">
      <c r="A8778" s="32"/>
    </row>
    <row r="8779" spans="1:2" x14ac:dyDescent="0.25">
      <c r="A8779" s="32"/>
    </row>
    <row r="8780" spans="1:2" x14ac:dyDescent="0.25">
      <c r="A8780" s="32"/>
    </row>
    <row r="8781" spans="1:2" x14ac:dyDescent="0.25">
      <c r="A8781" s="32"/>
    </row>
    <row r="8782" spans="1:2" x14ac:dyDescent="0.25">
      <c r="A8782" s="32"/>
    </row>
    <row r="8783" spans="1:2" x14ac:dyDescent="0.25">
      <c r="A8783" s="32"/>
    </row>
    <row r="8784" spans="1:2" x14ac:dyDescent="0.25">
      <c r="A8784" s="32"/>
    </row>
    <row r="8785" spans="1:19" x14ac:dyDescent="0.25">
      <c r="A8785" s="32"/>
    </row>
    <row r="8786" spans="1:19" x14ac:dyDescent="0.25">
      <c r="O8786"/>
      <c r="P8786"/>
      <c r="Q8786"/>
      <c r="R8786"/>
    </row>
    <row r="8787" spans="1:19" ht="23.25" x14ac:dyDescent="0.35">
      <c r="A8787" s="21"/>
      <c r="B8787" s="21"/>
      <c r="C8787" s="21"/>
      <c r="D8787" s="21"/>
      <c r="E8787" s="21"/>
      <c r="F8787" s="21"/>
      <c r="G8787" s="21"/>
      <c r="H8787" s="22"/>
      <c r="I8787" s="22"/>
      <c r="J8787" s="22"/>
      <c r="K8787" s="21"/>
      <c r="L8787" s="21"/>
      <c r="N8787" s="27"/>
      <c r="O8787" s="27"/>
      <c r="P8787" s="27"/>
      <c r="Q8787" s="27"/>
      <c r="R8787" s="27"/>
      <c r="S8787" s="22"/>
    </row>
    <row r="8788" spans="1:19" x14ac:dyDescent="0.25">
      <c r="A8788" s="14"/>
      <c r="K8788" s="14"/>
    </row>
    <row r="8789" spans="1:19" x14ac:dyDescent="0.25">
      <c r="A8789" s="32"/>
    </row>
    <row r="8790" spans="1:19" x14ac:dyDescent="0.25">
      <c r="A8790" s="32"/>
    </row>
    <row r="8791" spans="1:19" x14ac:dyDescent="0.25">
      <c r="A8791" s="32"/>
    </row>
    <row r="8792" spans="1:19" x14ac:dyDescent="0.25">
      <c r="A8792" s="32"/>
    </row>
    <row r="8793" spans="1:19" x14ac:dyDescent="0.25">
      <c r="A8793" s="32"/>
      <c r="B8793" s="50"/>
    </row>
    <row r="8794" spans="1:19" x14ac:dyDescent="0.25">
      <c r="A8794" s="32"/>
    </row>
    <row r="8795" spans="1:19" x14ac:dyDescent="0.25">
      <c r="A8795" s="32"/>
    </row>
    <row r="8796" spans="1:19" x14ac:dyDescent="0.25">
      <c r="A8796" s="32"/>
    </row>
    <row r="8797" spans="1:19" x14ac:dyDescent="0.25">
      <c r="A8797" s="32"/>
    </row>
    <row r="8798" spans="1:19" x14ac:dyDescent="0.25">
      <c r="A8798" s="32"/>
    </row>
    <row r="8799" spans="1:19" x14ac:dyDescent="0.25">
      <c r="A8799" s="32"/>
    </row>
    <row r="8800" spans="1:19" x14ac:dyDescent="0.25">
      <c r="A8800" s="32"/>
    </row>
    <row r="8801" spans="1:19" x14ac:dyDescent="0.25">
      <c r="A8801" s="32"/>
    </row>
    <row r="8802" spans="1:19" x14ac:dyDescent="0.25">
      <c r="A8802" s="32"/>
    </row>
    <row r="8803" spans="1:19" x14ac:dyDescent="0.25">
      <c r="A8803" s="32"/>
    </row>
    <row r="8804" spans="1:19" x14ac:dyDescent="0.25">
      <c r="A8804" s="32"/>
    </row>
    <row r="8805" spans="1:19" x14ac:dyDescent="0.25">
      <c r="A8805" s="32"/>
    </row>
    <row r="8806" spans="1:19" x14ac:dyDescent="0.25">
      <c r="A8806" s="32"/>
    </row>
    <row r="8807" spans="1:19" x14ac:dyDescent="0.25">
      <c r="A8807" s="32"/>
    </row>
    <row r="8808" spans="1:19" x14ac:dyDescent="0.25">
      <c r="A8808" s="32"/>
    </row>
    <row r="8809" spans="1:19" x14ac:dyDescent="0.25">
      <c r="A8809" s="32"/>
    </row>
    <row r="8810" spans="1:19" x14ac:dyDescent="0.25">
      <c r="O8810"/>
      <c r="P8810"/>
      <c r="Q8810"/>
      <c r="R8810"/>
    </row>
    <row r="8811" spans="1:19" ht="23.25" x14ac:dyDescent="0.35">
      <c r="A8811" s="21"/>
      <c r="B8811" s="21"/>
      <c r="C8811" s="21"/>
      <c r="D8811" s="21"/>
      <c r="E8811" s="21"/>
      <c r="F8811" s="21"/>
      <c r="G8811" s="21"/>
      <c r="H8811" s="22"/>
      <c r="I8811" s="22"/>
      <c r="J8811" s="22"/>
      <c r="K8811" s="21"/>
      <c r="L8811" s="21"/>
      <c r="N8811" s="27"/>
      <c r="O8811" s="27"/>
      <c r="P8811" s="27"/>
      <c r="Q8811" s="27"/>
      <c r="R8811" s="27"/>
      <c r="S8811" s="22"/>
    </row>
    <row r="8812" spans="1:19" x14ac:dyDescent="0.25">
      <c r="A8812" s="14"/>
      <c r="K8812" s="14"/>
    </row>
    <row r="8813" spans="1:19" x14ac:dyDescent="0.25">
      <c r="A8813" s="32"/>
    </row>
    <row r="8814" spans="1:19" x14ac:dyDescent="0.25">
      <c r="A8814" s="32"/>
    </row>
    <row r="8815" spans="1:19" x14ac:dyDescent="0.25">
      <c r="A8815" s="32"/>
    </row>
    <row r="8816" spans="1:19" x14ac:dyDescent="0.25">
      <c r="A8816" s="32"/>
    </row>
    <row r="8817" spans="1:2" x14ac:dyDescent="0.25">
      <c r="A8817" s="32"/>
      <c r="B8817" s="50"/>
    </row>
    <row r="8818" spans="1:2" x14ac:dyDescent="0.25">
      <c r="A8818" s="32"/>
    </row>
    <row r="8819" spans="1:2" x14ac:dyDescent="0.25">
      <c r="A8819" s="32"/>
    </row>
    <row r="8820" spans="1:2" x14ac:dyDescent="0.25">
      <c r="A8820" s="32"/>
    </row>
    <row r="8821" spans="1:2" x14ac:dyDescent="0.25">
      <c r="A8821" s="32"/>
    </row>
    <row r="8822" spans="1:2" x14ac:dyDescent="0.25">
      <c r="A8822" s="32"/>
    </row>
    <row r="8823" spans="1:2" x14ac:dyDescent="0.25">
      <c r="A8823" s="32"/>
    </row>
    <row r="8824" spans="1:2" x14ac:dyDescent="0.25">
      <c r="A8824" s="32"/>
    </row>
    <row r="8825" spans="1:2" x14ac:dyDescent="0.25">
      <c r="A8825" s="32"/>
    </row>
    <row r="8826" spans="1:2" x14ac:dyDescent="0.25">
      <c r="A8826" s="32"/>
    </row>
    <row r="8827" spans="1:2" x14ac:dyDescent="0.25">
      <c r="A8827" s="32"/>
    </row>
    <row r="8828" spans="1:2" x14ac:dyDescent="0.25">
      <c r="A8828" s="32"/>
    </row>
    <row r="8829" spans="1:2" x14ac:dyDescent="0.25">
      <c r="A8829" s="32"/>
    </row>
    <row r="8830" spans="1:2" x14ac:dyDescent="0.25">
      <c r="A8830" s="32"/>
    </row>
    <row r="8831" spans="1:2" x14ac:dyDescent="0.25">
      <c r="A8831" s="32"/>
    </row>
    <row r="8832" spans="1:2" x14ac:dyDescent="0.25">
      <c r="A8832" s="32"/>
    </row>
    <row r="8833" spans="1:19" x14ac:dyDescent="0.25">
      <c r="A8833" s="32"/>
    </row>
    <row r="8834" spans="1:19" x14ac:dyDescent="0.25">
      <c r="O8834"/>
      <c r="P8834"/>
      <c r="Q8834"/>
      <c r="R8834"/>
    </row>
    <row r="8835" spans="1:19" ht="23.25" x14ac:dyDescent="0.35">
      <c r="A8835" s="21"/>
      <c r="B8835" s="21"/>
      <c r="C8835" s="21"/>
      <c r="D8835" s="21"/>
      <c r="E8835" s="21"/>
      <c r="F8835" s="21"/>
      <c r="G8835" s="21"/>
      <c r="H8835" s="22"/>
      <c r="I8835" s="22"/>
      <c r="J8835" s="22"/>
      <c r="K8835" s="21"/>
      <c r="L8835" s="21"/>
      <c r="N8835" s="27"/>
      <c r="O8835" s="27"/>
      <c r="P8835" s="27"/>
      <c r="Q8835" s="27"/>
      <c r="R8835" s="27"/>
      <c r="S8835" s="22"/>
    </row>
    <row r="8836" spans="1:19" x14ac:dyDescent="0.25">
      <c r="A8836" s="14"/>
      <c r="K8836" s="14"/>
    </row>
    <row r="8837" spans="1:19" x14ac:dyDescent="0.25">
      <c r="A8837" s="32"/>
    </row>
    <row r="8838" spans="1:19" x14ac:dyDescent="0.25">
      <c r="A8838" s="32"/>
    </row>
    <row r="8839" spans="1:19" x14ac:dyDescent="0.25">
      <c r="A8839" s="32"/>
    </row>
    <row r="8840" spans="1:19" x14ac:dyDescent="0.25">
      <c r="A8840" s="32"/>
    </row>
    <row r="8841" spans="1:19" x14ac:dyDescent="0.25">
      <c r="A8841" s="32"/>
      <c r="B8841" s="50"/>
    </row>
    <row r="8842" spans="1:19" x14ac:dyDescent="0.25">
      <c r="A8842" s="32"/>
    </row>
    <row r="8843" spans="1:19" x14ac:dyDescent="0.25">
      <c r="A8843" s="32"/>
    </row>
    <row r="8844" spans="1:19" x14ac:dyDescent="0.25">
      <c r="A8844" s="32"/>
    </row>
    <row r="8845" spans="1:19" x14ac:dyDescent="0.25">
      <c r="A8845" s="32"/>
    </row>
    <row r="8846" spans="1:19" x14ac:dyDescent="0.25">
      <c r="A8846" s="32"/>
    </row>
    <row r="8847" spans="1:19" x14ac:dyDescent="0.25">
      <c r="A8847" s="32"/>
    </row>
    <row r="8848" spans="1:19" x14ac:dyDescent="0.25">
      <c r="A8848" s="32"/>
    </row>
    <row r="8849" spans="1:19" x14ac:dyDescent="0.25">
      <c r="A8849" s="32"/>
    </row>
    <row r="8850" spans="1:19" x14ac:dyDescent="0.25">
      <c r="A8850" s="32"/>
    </row>
    <row r="8851" spans="1:19" x14ac:dyDescent="0.25">
      <c r="A8851" s="32"/>
    </row>
    <row r="8852" spans="1:19" x14ac:dyDescent="0.25">
      <c r="A8852" s="32"/>
    </row>
    <row r="8853" spans="1:19" x14ac:dyDescent="0.25">
      <c r="A8853" s="32"/>
    </row>
    <row r="8854" spans="1:19" x14ac:dyDescent="0.25">
      <c r="A8854" s="32"/>
    </row>
    <row r="8855" spans="1:19" x14ac:dyDescent="0.25">
      <c r="A8855" s="32"/>
    </row>
    <row r="8856" spans="1:19" x14ac:dyDescent="0.25">
      <c r="A8856" s="32"/>
    </row>
    <row r="8857" spans="1:19" x14ac:dyDescent="0.25">
      <c r="A8857" s="32"/>
    </row>
    <row r="8858" spans="1:19" x14ac:dyDescent="0.25">
      <c r="O8858"/>
      <c r="P8858"/>
      <c r="Q8858"/>
      <c r="R8858"/>
    </row>
    <row r="8859" spans="1:19" ht="23.25" x14ac:dyDescent="0.35">
      <c r="A8859" s="21"/>
      <c r="B8859" s="21"/>
      <c r="C8859" s="21"/>
      <c r="D8859" s="21"/>
      <c r="E8859" s="21"/>
      <c r="F8859" s="21"/>
      <c r="G8859" s="21"/>
      <c r="H8859" s="22"/>
      <c r="I8859" s="22"/>
      <c r="J8859" s="22"/>
      <c r="K8859" s="21"/>
      <c r="L8859" s="21"/>
      <c r="N8859" s="27"/>
      <c r="O8859" s="27"/>
      <c r="P8859" s="27"/>
      <c r="Q8859" s="27"/>
      <c r="R8859" s="27"/>
      <c r="S8859" s="22"/>
    </row>
    <row r="8860" spans="1:19" x14ac:dyDescent="0.25">
      <c r="A8860" s="14"/>
      <c r="K8860" s="14"/>
    </row>
    <row r="8861" spans="1:19" x14ac:dyDescent="0.25">
      <c r="A8861" s="32"/>
    </row>
    <row r="8862" spans="1:19" x14ac:dyDescent="0.25">
      <c r="A8862" s="32"/>
    </row>
    <row r="8863" spans="1:19" x14ac:dyDescent="0.25">
      <c r="A8863" s="32"/>
    </row>
    <row r="8864" spans="1:19" x14ac:dyDescent="0.25">
      <c r="A8864" s="32"/>
    </row>
    <row r="8865" spans="1:2" x14ac:dyDescent="0.25">
      <c r="A8865" s="32"/>
      <c r="B8865" s="50"/>
    </row>
    <row r="8866" spans="1:2" x14ac:dyDescent="0.25">
      <c r="A8866" s="32"/>
    </row>
    <row r="8867" spans="1:2" x14ac:dyDescent="0.25">
      <c r="A8867" s="32"/>
    </row>
    <row r="8868" spans="1:2" x14ac:dyDescent="0.25">
      <c r="A8868" s="32"/>
    </row>
    <row r="8869" spans="1:2" x14ac:dyDescent="0.25">
      <c r="A8869" s="32"/>
    </row>
    <row r="8870" spans="1:2" x14ac:dyDescent="0.25">
      <c r="A8870" s="32"/>
    </row>
    <row r="8871" spans="1:2" x14ac:dyDescent="0.25">
      <c r="A8871" s="32"/>
    </row>
    <row r="8872" spans="1:2" x14ac:dyDescent="0.25">
      <c r="A8872" s="32"/>
    </row>
    <row r="8873" spans="1:2" x14ac:dyDescent="0.25">
      <c r="A8873" s="32"/>
    </row>
    <row r="8874" spans="1:2" x14ac:dyDescent="0.25">
      <c r="A8874" s="32"/>
    </row>
    <row r="8875" spans="1:2" x14ac:dyDescent="0.25">
      <c r="A8875" s="32"/>
    </row>
    <row r="8876" spans="1:2" x14ac:dyDescent="0.25">
      <c r="A8876" s="32"/>
    </row>
    <row r="8877" spans="1:2" x14ac:dyDescent="0.25">
      <c r="A8877" s="32"/>
    </row>
    <row r="8878" spans="1:2" x14ac:dyDescent="0.25">
      <c r="A8878" s="32"/>
    </row>
    <row r="8879" spans="1:2" x14ac:dyDescent="0.25">
      <c r="A8879" s="32"/>
    </row>
    <row r="8880" spans="1:2" x14ac:dyDescent="0.25">
      <c r="A8880" s="32"/>
    </row>
    <row r="8881" spans="1:19" x14ac:dyDescent="0.25">
      <c r="A8881" s="32"/>
    </row>
    <row r="8882" spans="1:19" x14ac:dyDescent="0.25">
      <c r="N8882" s="55"/>
      <c r="O8882"/>
      <c r="P8882"/>
      <c r="Q8882"/>
      <c r="R8882"/>
    </row>
    <row r="8883" spans="1:19" ht="23.25" x14ac:dyDescent="0.35">
      <c r="A8883" s="21"/>
      <c r="B8883" s="21"/>
      <c r="C8883" s="21"/>
      <c r="D8883" s="21"/>
      <c r="E8883" s="21"/>
      <c r="F8883" s="21"/>
      <c r="G8883" s="21"/>
      <c r="H8883" s="22"/>
      <c r="I8883" s="22"/>
      <c r="J8883" s="22"/>
      <c r="K8883" s="21"/>
      <c r="L8883" s="21"/>
      <c r="N8883" s="27"/>
      <c r="O8883" s="27"/>
      <c r="P8883" s="27"/>
      <c r="Q8883" s="27"/>
      <c r="R8883" s="27"/>
      <c r="S8883" s="22"/>
    </row>
    <row r="8884" spans="1:19" x14ac:dyDescent="0.25">
      <c r="A8884" s="14"/>
      <c r="K8884" s="14"/>
    </row>
    <row r="8885" spans="1:19" x14ac:dyDescent="0.25">
      <c r="A8885" s="32"/>
    </row>
    <row r="8886" spans="1:19" x14ac:dyDescent="0.25">
      <c r="A8886" s="32"/>
    </row>
    <row r="8887" spans="1:19" x14ac:dyDescent="0.25">
      <c r="A8887" s="32"/>
    </row>
    <row r="8888" spans="1:19" x14ac:dyDescent="0.25">
      <c r="A8888" s="32"/>
    </row>
    <row r="8889" spans="1:19" x14ac:dyDescent="0.25">
      <c r="A8889" s="32"/>
      <c r="B8889" s="50"/>
    </row>
    <row r="8890" spans="1:19" x14ac:dyDescent="0.25">
      <c r="A8890" s="32"/>
    </row>
    <row r="8891" spans="1:19" x14ac:dyDescent="0.25">
      <c r="A8891" s="32"/>
    </row>
    <row r="8892" spans="1:19" x14ac:dyDescent="0.25">
      <c r="A8892" s="32"/>
    </row>
    <row r="8893" spans="1:19" x14ac:dyDescent="0.25">
      <c r="A8893" s="32"/>
    </row>
    <row r="8894" spans="1:19" x14ac:dyDescent="0.25">
      <c r="A8894" s="32"/>
    </row>
    <row r="8895" spans="1:19" x14ac:dyDescent="0.25">
      <c r="A8895" s="32"/>
    </row>
    <row r="8896" spans="1:19" x14ac:dyDescent="0.25">
      <c r="A8896" s="32"/>
    </row>
    <row r="8897" spans="1:19" x14ac:dyDescent="0.25">
      <c r="A8897" s="32"/>
    </row>
    <row r="8898" spans="1:19" x14ac:dyDescent="0.25">
      <c r="A8898" s="32"/>
    </row>
    <row r="8899" spans="1:19" x14ac:dyDescent="0.25">
      <c r="A8899" s="32"/>
    </row>
    <row r="8900" spans="1:19" x14ac:dyDescent="0.25">
      <c r="A8900" s="32"/>
    </row>
    <row r="8901" spans="1:19" x14ac:dyDescent="0.25">
      <c r="A8901" s="32"/>
    </row>
    <row r="8902" spans="1:19" x14ac:dyDescent="0.25">
      <c r="A8902" s="32"/>
    </row>
    <row r="8903" spans="1:19" x14ac:dyDescent="0.25">
      <c r="A8903" s="32"/>
    </row>
    <row r="8904" spans="1:19" x14ac:dyDescent="0.25">
      <c r="A8904" s="32"/>
    </row>
    <row r="8905" spans="1:19" x14ac:dyDescent="0.25">
      <c r="A8905" s="32"/>
    </row>
    <row r="8906" spans="1:19" x14ac:dyDescent="0.25">
      <c r="O8906"/>
      <c r="P8906"/>
      <c r="Q8906"/>
      <c r="R8906"/>
    </row>
    <row r="8907" spans="1:19" ht="23.25" x14ac:dyDescent="0.35">
      <c r="A8907" s="21"/>
      <c r="B8907" s="21"/>
      <c r="C8907" s="21"/>
      <c r="D8907" s="21"/>
      <c r="E8907" s="21"/>
      <c r="F8907" s="21"/>
      <c r="G8907" s="21"/>
      <c r="H8907" s="22"/>
      <c r="I8907" s="22"/>
      <c r="J8907" s="22"/>
      <c r="K8907" s="21"/>
      <c r="L8907" s="21"/>
      <c r="N8907" s="27"/>
      <c r="O8907" s="27"/>
      <c r="P8907" s="27"/>
      <c r="Q8907" s="27"/>
      <c r="R8907" s="27"/>
      <c r="S8907" s="22"/>
    </row>
    <row r="8908" spans="1:19" x14ac:dyDescent="0.25">
      <c r="A8908" s="14"/>
      <c r="K8908" s="14"/>
    </row>
    <row r="8909" spans="1:19" x14ac:dyDescent="0.25">
      <c r="A8909" s="32"/>
    </row>
    <row r="8910" spans="1:19" x14ac:dyDescent="0.25">
      <c r="A8910" s="32"/>
    </row>
    <row r="8911" spans="1:19" x14ac:dyDescent="0.25">
      <c r="A8911" s="32"/>
    </row>
    <row r="8912" spans="1:19" x14ac:dyDescent="0.25">
      <c r="A8912" s="32"/>
    </row>
    <row r="8913" spans="1:2" x14ac:dyDescent="0.25">
      <c r="A8913" s="32"/>
      <c r="B8913" s="50"/>
    </row>
    <row r="8914" spans="1:2" x14ac:dyDescent="0.25">
      <c r="A8914" s="32"/>
    </row>
    <row r="8915" spans="1:2" x14ac:dyDescent="0.25">
      <c r="A8915" s="32"/>
    </row>
    <row r="8916" spans="1:2" x14ac:dyDescent="0.25">
      <c r="A8916" s="32"/>
    </row>
    <row r="8917" spans="1:2" x14ac:dyDescent="0.25">
      <c r="A8917" s="32"/>
    </row>
    <row r="8918" spans="1:2" x14ac:dyDescent="0.25">
      <c r="A8918" s="32"/>
    </row>
    <row r="8919" spans="1:2" x14ac:dyDescent="0.25">
      <c r="A8919" s="32"/>
    </row>
    <row r="8920" spans="1:2" x14ac:dyDescent="0.25">
      <c r="A8920" s="32"/>
    </row>
    <row r="8921" spans="1:2" x14ac:dyDescent="0.25">
      <c r="A8921" s="32"/>
    </row>
    <row r="8922" spans="1:2" x14ac:dyDescent="0.25">
      <c r="A8922" s="32"/>
    </row>
    <row r="8923" spans="1:2" x14ac:dyDescent="0.25">
      <c r="A8923" s="32"/>
    </row>
    <row r="8924" spans="1:2" x14ac:dyDescent="0.25">
      <c r="A8924" s="32"/>
    </row>
    <row r="8925" spans="1:2" x14ac:dyDescent="0.25">
      <c r="A8925" s="32"/>
    </row>
    <row r="8926" spans="1:2" x14ac:dyDescent="0.25">
      <c r="A8926" s="32"/>
    </row>
    <row r="8927" spans="1:2" x14ac:dyDescent="0.25">
      <c r="A8927" s="32"/>
    </row>
    <row r="8928" spans="1:2" x14ac:dyDescent="0.25">
      <c r="A8928" s="32"/>
    </row>
    <row r="8929" spans="1:19" x14ac:dyDescent="0.25">
      <c r="A8929" s="32"/>
    </row>
    <row r="8930" spans="1:19" x14ac:dyDescent="0.25">
      <c r="O8930"/>
      <c r="P8930"/>
      <c r="Q8930"/>
      <c r="R8930"/>
    </row>
    <row r="8931" spans="1:19" ht="23.25" x14ac:dyDescent="0.35">
      <c r="A8931" s="21"/>
      <c r="B8931" s="21"/>
      <c r="C8931" s="21"/>
      <c r="D8931" s="21"/>
      <c r="E8931" s="21"/>
      <c r="F8931" s="21"/>
      <c r="G8931" s="21"/>
      <c r="H8931" s="22"/>
      <c r="I8931" s="22"/>
      <c r="J8931" s="22"/>
      <c r="K8931" s="21"/>
      <c r="L8931" s="21"/>
      <c r="N8931" s="27"/>
      <c r="O8931" s="27"/>
      <c r="P8931" s="27"/>
      <c r="Q8931" s="27"/>
      <c r="R8931" s="27"/>
      <c r="S8931" s="22"/>
    </row>
    <row r="8932" spans="1:19" x14ac:dyDescent="0.25">
      <c r="A8932" s="14"/>
      <c r="K8932" s="14"/>
    </row>
    <row r="8933" spans="1:19" x14ac:dyDescent="0.25">
      <c r="A8933" s="32"/>
    </row>
    <row r="8934" spans="1:19" x14ac:dyDescent="0.25">
      <c r="A8934" s="32"/>
    </row>
    <row r="8935" spans="1:19" x14ac:dyDescent="0.25">
      <c r="A8935" s="32"/>
    </row>
    <row r="8936" spans="1:19" x14ac:dyDescent="0.25">
      <c r="A8936" s="32"/>
    </row>
    <row r="8937" spans="1:19" x14ac:dyDescent="0.25">
      <c r="A8937" s="32"/>
      <c r="B8937" s="50"/>
    </row>
    <row r="8938" spans="1:19" x14ac:dyDescent="0.25">
      <c r="A8938" s="32"/>
    </row>
    <row r="8939" spans="1:19" x14ac:dyDescent="0.25">
      <c r="A8939" s="32"/>
    </row>
    <row r="8940" spans="1:19" x14ac:dyDescent="0.25">
      <c r="A8940" s="32"/>
    </row>
    <row r="8941" spans="1:19" x14ac:dyDescent="0.25">
      <c r="A8941" s="32"/>
    </row>
    <row r="8942" spans="1:19" x14ac:dyDescent="0.25">
      <c r="A8942" s="32"/>
    </row>
    <row r="8943" spans="1:19" x14ac:dyDescent="0.25">
      <c r="A8943" s="32"/>
    </row>
    <row r="8944" spans="1:19" x14ac:dyDescent="0.25">
      <c r="A8944" s="32"/>
    </row>
    <row r="8945" spans="1:19" x14ac:dyDescent="0.25">
      <c r="A8945" s="32"/>
    </row>
    <row r="8946" spans="1:19" x14ac:dyDescent="0.25">
      <c r="A8946" s="32"/>
    </row>
    <row r="8947" spans="1:19" x14ac:dyDescent="0.25">
      <c r="A8947" s="32"/>
    </row>
    <row r="8948" spans="1:19" x14ac:dyDescent="0.25">
      <c r="A8948" s="32"/>
    </row>
    <row r="8949" spans="1:19" x14ac:dyDescent="0.25">
      <c r="A8949" s="32"/>
    </row>
    <row r="8950" spans="1:19" x14ac:dyDescent="0.25">
      <c r="A8950" s="32"/>
    </row>
    <row r="8951" spans="1:19" x14ac:dyDescent="0.25">
      <c r="A8951" s="32"/>
    </row>
    <row r="8952" spans="1:19" x14ac:dyDescent="0.25">
      <c r="A8952" s="32"/>
    </row>
    <row r="8953" spans="1:19" x14ac:dyDescent="0.25">
      <c r="A8953" s="32"/>
    </row>
    <row r="8954" spans="1:19" x14ac:dyDescent="0.25">
      <c r="O8954"/>
      <c r="P8954"/>
      <c r="Q8954"/>
      <c r="R8954"/>
    </row>
    <row r="8955" spans="1:19" ht="23.25" x14ac:dyDescent="0.35">
      <c r="A8955" s="21"/>
      <c r="B8955" s="21"/>
      <c r="C8955" s="21"/>
      <c r="D8955" s="21"/>
      <c r="E8955" s="21"/>
      <c r="F8955" s="21"/>
      <c r="G8955" s="21"/>
      <c r="H8955" s="22"/>
      <c r="I8955" s="22"/>
      <c r="J8955" s="22"/>
      <c r="K8955" s="21"/>
      <c r="L8955" s="21"/>
      <c r="N8955" s="27"/>
      <c r="O8955" s="27"/>
      <c r="P8955" s="27"/>
      <c r="Q8955" s="27"/>
      <c r="R8955" s="27"/>
      <c r="S8955" s="22"/>
    </row>
    <row r="8956" spans="1:19" x14ac:dyDescent="0.25">
      <c r="A8956" s="14"/>
      <c r="K8956" s="14"/>
    </row>
    <row r="8957" spans="1:19" x14ac:dyDescent="0.25">
      <c r="A8957" s="32"/>
    </row>
    <row r="8958" spans="1:19" x14ac:dyDescent="0.25">
      <c r="A8958" s="32"/>
    </row>
    <row r="8959" spans="1:19" x14ac:dyDescent="0.25">
      <c r="A8959" s="32"/>
    </row>
    <row r="8960" spans="1:19" x14ac:dyDescent="0.25">
      <c r="A8960" s="32"/>
    </row>
    <row r="8961" spans="1:2" x14ac:dyDescent="0.25">
      <c r="A8961" s="32"/>
      <c r="B8961" s="50"/>
    </row>
    <row r="8962" spans="1:2" x14ac:dyDescent="0.25">
      <c r="A8962" s="32"/>
    </row>
    <row r="8963" spans="1:2" x14ac:dyDescent="0.25">
      <c r="A8963" s="32"/>
    </row>
    <row r="8964" spans="1:2" x14ac:dyDescent="0.25">
      <c r="A8964" s="32"/>
    </row>
    <row r="8965" spans="1:2" x14ac:dyDescent="0.25">
      <c r="A8965" s="32"/>
    </row>
    <row r="8966" spans="1:2" x14ac:dyDescent="0.25">
      <c r="A8966" s="32"/>
    </row>
    <row r="8967" spans="1:2" x14ac:dyDescent="0.25">
      <c r="A8967" s="32"/>
    </row>
    <row r="8968" spans="1:2" x14ac:dyDescent="0.25">
      <c r="A8968" s="32"/>
    </row>
    <row r="8969" spans="1:2" x14ac:dyDescent="0.25">
      <c r="A8969" s="32"/>
    </row>
    <row r="8970" spans="1:2" x14ac:dyDescent="0.25">
      <c r="A8970" s="32"/>
    </row>
    <row r="8971" spans="1:2" x14ac:dyDescent="0.25">
      <c r="A8971" s="32"/>
    </row>
    <row r="8972" spans="1:2" x14ac:dyDescent="0.25">
      <c r="A8972" s="32"/>
    </row>
    <row r="8973" spans="1:2" x14ac:dyDescent="0.25">
      <c r="A8973" s="32"/>
    </row>
    <row r="8974" spans="1:2" x14ac:dyDescent="0.25">
      <c r="A8974" s="32"/>
    </row>
    <row r="8975" spans="1:2" x14ac:dyDescent="0.25">
      <c r="A8975" s="32"/>
    </row>
    <row r="8976" spans="1:2" x14ac:dyDescent="0.25">
      <c r="A8976" s="32"/>
    </row>
    <row r="8977" spans="1:19" x14ac:dyDescent="0.25">
      <c r="A8977" s="32"/>
    </row>
    <row r="8978" spans="1:19" x14ac:dyDescent="0.25">
      <c r="O8978"/>
      <c r="P8978"/>
      <c r="Q8978"/>
      <c r="R8978"/>
    </row>
    <row r="8979" spans="1:19" ht="23.25" x14ac:dyDescent="0.35">
      <c r="A8979" s="21"/>
      <c r="B8979" s="21"/>
      <c r="C8979" s="21"/>
      <c r="D8979" s="21"/>
      <c r="E8979" s="21"/>
      <c r="F8979" s="21"/>
      <c r="G8979" s="21"/>
      <c r="H8979" s="22"/>
      <c r="I8979" s="22"/>
      <c r="J8979" s="22"/>
      <c r="K8979" s="21"/>
      <c r="L8979" s="21"/>
      <c r="N8979" s="27"/>
      <c r="O8979" s="27"/>
      <c r="P8979" s="27"/>
      <c r="Q8979" s="27"/>
      <c r="R8979" s="27"/>
      <c r="S8979" s="22"/>
    </row>
    <row r="8980" spans="1:19" x14ac:dyDescent="0.25">
      <c r="A8980" s="14"/>
      <c r="K8980" s="14"/>
    </row>
    <row r="8981" spans="1:19" x14ac:dyDescent="0.25">
      <c r="A8981" s="32"/>
    </row>
    <row r="8982" spans="1:19" x14ac:dyDescent="0.25">
      <c r="A8982" s="32"/>
    </row>
    <row r="8983" spans="1:19" x14ac:dyDescent="0.25">
      <c r="A8983" s="32"/>
    </row>
    <row r="8984" spans="1:19" x14ac:dyDescent="0.25">
      <c r="A8984" s="32"/>
    </row>
    <row r="8985" spans="1:19" x14ac:dyDescent="0.25">
      <c r="A8985" s="32"/>
      <c r="B8985" s="50"/>
    </row>
    <row r="8986" spans="1:19" x14ac:dyDescent="0.25">
      <c r="A8986" s="32"/>
    </row>
    <row r="8987" spans="1:19" x14ac:dyDescent="0.25">
      <c r="A8987" s="32"/>
    </row>
    <row r="8988" spans="1:19" x14ac:dyDescent="0.25">
      <c r="A8988" s="32"/>
    </row>
    <row r="8989" spans="1:19" x14ac:dyDescent="0.25">
      <c r="A8989" s="32"/>
    </row>
    <row r="8990" spans="1:19" x14ac:dyDescent="0.25">
      <c r="A8990" s="32"/>
    </row>
    <row r="8991" spans="1:19" x14ac:dyDescent="0.25">
      <c r="A8991" s="32"/>
    </row>
    <row r="8992" spans="1:19" x14ac:dyDescent="0.25">
      <c r="A8992" s="32"/>
    </row>
    <row r="8993" spans="1:19" x14ac:dyDescent="0.25">
      <c r="A8993" s="32"/>
    </row>
    <row r="8994" spans="1:19" x14ac:dyDescent="0.25">
      <c r="A8994" s="32"/>
    </row>
    <row r="8995" spans="1:19" x14ac:dyDescent="0.25">
      <c r="A8995" s="32"/>
    </row>
    <row r="8996" spans="1:19" x14ac:dyDescent="0.25">
      <c r="A8996" s="32"/>
    </row>
    <row r="8997" spans="1:19" x14ac:dyDescent="0.25">
      <c r="A8997" s="32"/>
    </row>
    <row r="8998" spans="1:19" x14ac:dyDescent="0.25">
      <c r="A8998" s="32"/>
    </row>
    <row r="8999" spans="1:19" x14ac:dyDescent="0.25">
      <c r="A8999" s="32"/>
    </row>
    <row r="9000" spans="1:19" x14ac:dyDescent="0.25">
      <c r="A9000" s="32"/>
    </row>
    <row r="9001" spans="1:19" x14ac:dyDescent="0.25">
      <c r="A9001" s="32"/>
    </row>
    <row r="9002" spans="1:19" x14ac:dyDescent="0.25">
      <c r="N9002" s="55"/>
      <c r="O9002"/>
      <c r="P9002"/>
      <c r="Q9002"/>
      <c r="R9002"/>
    </row>
    <row r="9003" spans="1:19" ht="23.25" x14ac:dyDescent="0.35">
      <c r="A9003" s="21"/>
      <c r="B9003" s="21"/>
      <c r="C9003" s="21"/>
      <c r="D9003" s="21"/>
      <c r="E9003" s="21"/>
      <c r="F9003" s="21"/>
      <c r="G9003" s="21"/>
      <c r="H9003" s="22"/>
      <c r="I9003" s="22"/>
      <c r="J9003" s="22"/>
      <c r="K9003" s="21"/>
      <c r="L9003" s="21"/>
      <c r="N9003" s="27"/>
      <c r="O9003" s="27"/>
      <c r="P9003" s="27"/>
      <c r="Q9003" s="27"/>
      <c r="R9003" s="27"/>
      <c r="S9003" s="22"/>
    </row>
    <row r="9004" spans="1:19" x14ac:dyDescent="0.25">
      <c r="A9004" s="14"/>
      <c r="K9004" s="14"/>
    </row>
    <row r="9005" spans="1:19" x14ac:dyDescent="0.25">
      <c r="A9005" s="32"/>
    </row>
    <row r="9006" spans="1:19" x14ac:dyDescent="0.25">
      <c r="A9006" s="32"/>
    </row>
    <row r="9007" spans="1:19" x14ac:dyDescent="0.25">
      <c r="A9007" s="32"/>
    </row>
    <row r="9008" spans="1:19" x14ac:dyDescent="0.25">
      <c r="A9008" s="32"/>
    </row>
    <row r="9009" spans="1:2" x14ac:dyDescent="0.25">
      <c r="A9009" s="32"/>
      <c r="B9009" s="50"/>
    </row>
    <row r="9010" spans="1:2" x14ac:dyDescent="0.25">
      <c r="A9010" s="32"/>
    </row>
    <row r="9011" spans="1:2" x14ac:dyDescent="0.25">
      <c r="A9011" s="32"/>
    </row>
    <row r="9012" spans="1:2" x14ac:dyDescent="0.25">
      <c r="A9012" s="32"/>
    </row>
    <row r="9013" spans="1:2" x14ac:dyDescent="0.25">
      <c r="A9013" s="32"/>
    </row>
    <row r="9014" spans="1:2" x14ac:dyDescent="0.25">
      <c r="A9014" s="32"/>
    </row>
    <row r="9015" spans="1:2" x14ac:dyDescent="0.25">
      <c r="A9015" s="32"/>
    </row>
    <row r="9016" spans="1:2" x14ac:dyDescent="0.25">
      <c r="A9016" s="32"/>
    </row>
    <row r="9017" spans="1:2" x14ac:dyDescent="0.25">
      <c r="A9017" s="32"/>
    </row>
    <row r="9018" spans="1:2" x14ac:dyDescent="0.25">
      <c r="A9018" s="32"/>
    </row>
    <row r="9019" spans="1:2" x14ac:dyDescent="0.25">
      <c r="A9019" s="32"/>
    </row>
    <row r="9020" spans="1:2" x14ac:dyDescent="0.25">
      <c r="A9020" s="32"/>
    </row>
    <row r="9021" spans="1:2" x14ac:dyDescent="0.25">
      <c r="A9021" s="32"/>
    </row>
    <row r="9022" spans="1:2" x14ac:dyDescent="0.25">
      <c r="A9022" s="32"/>
    </row>
    <row r="9023" spans="1:2" x14ac:dyDescent="0.25">
      <c r="A9023" s="32"/>
    </row>
    <row r="9024" spans="1:2" x14ac:dyDescent="0.25">
      <c r="A9024" s="32"/>
    </row>
    <row r="9025" spans="1:19" x14ac:dyDescent="0.25">
      <c r="A9025" s="32"/>
    </row>
    <row r="9026" spans="1:19" x14ac:dyDescent="0.25">
      <c r="O9026"/>
      <c r="P9026"/>
      <c r="Q9026"/>
      <c r="R9026"/>
    </row>
    <row r="9027" spans="1:19" ht="23.25" x14ac:dyDescent="0.35">
      <c r="A9027" s="21"/>
      <c r="B9027" s="21"/>
      <c r="C9027" s="21"/>
      <c r="D9027" s="21"/>
      <c r="E9027" s="21"/>
      <c r="F9027" s="21"/>
      <c r="G9027" s="21"/>
      <c r="H9027" s="22"/>
      <c r="I9027" s="22"/>
      <c r="J9027" s="22"/>
      <c r="K9027" s="21"/>
      <c r="L9027" s="21"/>
      <c r="N9027" s="27"/>
      <c r="O9027" s="27"/>
      <c r="P9027" s="27"/>
      <c r="Q9027" s="27"/>
      <c r="R9027" s="27"/>
      <c r="S9027" s="22"/>
    </row>
    <row r="9028" spans="1:19" x14ac:dyDescent="0.25">
      <c r="A9028" s="14"/>
      <c r="K9028" s="14"/>
    </row>
    <row r="9029" spans="1:19" x14ac:dyDescent="0.25">
      <c r="A9029" s="32"/>
    </row>
    <row r="9030" spans="1:19" x14ac:dyDescent="0.25">
      <c r="A9030" s="32"/>
    </row>
    <row r="9031" spans="1:19" x14ac:dyDescent="0.25">
      <c r="A9031" s="32"/>
    </row>
    <row r="9032" spans="1:19" x14ac:dyDescent="0.25">
      <c r="A9032" s="32"/>
    </row>
    <row r="9033" spans="1:19" x14ac:dyDescent="0.25">
      <c r="A9033" s="32"/>
      <c r="B9033" s="50"/>
    </row>
    <row r="9034" spans="1:19" x14ac:dyDescent="0.25">
      <c r="A9034" s="32"/>
    </row>
    <row r="9035" spans="1:19" x14ac:dyDescent="0.25">
      <c r="A9035" s="32"/>
    </row>
    <row r="9036" spans="1:19" x14ac:dyDescent="0.25">
      <c r="A9036" s="32"/>
    </row>
    <row r="9037" spans="1:19" x14ac:dyDescent="0.25">
      <c r="A9037" s="32"/>
    </row>
    <row r="9038" spans="1:19" x14ac:dyDescent="0.25">
      <c r="A9038" s="32"/>
    </row>
    <row r="9039" spans="1:19" x14ac:dyDescent="0.25">
      <c r="A9039" s="32"/>
    </row>
    <row r="9040" spans="1:19" x14ac:dyDescent="0.25">
      <c r="A9040" s="32"/>
    </row>
    <row r="9041" spans="1:19" x14ac:dyDescent="0.25">
      <c r="A9041" s="32"/>
    </row>
    <row r="9042" spans="1:19" x14ac:dyDescent="0.25">
      <c r="A9042" s="32"/>
    </row>
    <row r="9043" spans="1:19" x14ac:dyDescent="0.25">
      <c r="A9043" s="32"/>
    </row>
    <row r="9044" spans="1:19" x14ac:dyDescent="0.25">
      <c r="A9044" s="32"/>
    </row>
    <row r="9045" spans="1:19" x14ac:dyDescent="0.25">
      <c r="A9045" s="32"/>
    </row>
    <row r="9046" spans="1:19" x14ac:dyDescent="0.25">
      <c r="A9046" s="32"/>
    </row>
    <row r="9047" spans="1:19" x14ac:dyDescent="0.25">
      <c r="A9047" s="32"/>
    </row>
    <row r="9048" spans="1:19" x14ac:dyDescent="0.25">
      <c r="A9048" s="32"/>
    </row>
    <row r="9049" spans="1:19" x14ac:dyDescent="0.25">
      <c r="A9049" s="32"/>
    </row>
    <row r="9050" spans="1:19" x14ac:dyDescent="0.25">
      <c r="A9050" s="32"/>
    </row>
    <row r="9051" spans="1:19" ht="23.25" x14ac:dyDescent="0.35">
      <c r="A9051" s="21"/>
      <c r="B9051" s="21"/>
      <c r="C9051" s="21"/>
      <c r="D9051" s="21"/>
      <c r="E9051" s="21"/>
      <c r="F9051" s="21"/>
      <c r="G9051" s="21"/>
      <c r="H9051" s="22"/>
      <c r="I9051" s="22"/>
      <c r="J9051" s="22"/>
      <c r="K9051" s="21"/>
      <c r="L9051" s="21"/>
      <c r="N9051" s="27"/>
      <c r="O9051" s="27"/>
      <c r="P9051" s="27"/>
      <c r="Q9051" s="27"/>
      <c r="R9051" s="27"/>
      <c r="S9051" s="22"/>
    </row>
    <row r="9052" spans="1:19" x14ac:dyDescent="0.25">
      <c r="A9052" s="14"/>
      <c r="K9052" s="14"/>
    </row>
    <row r="9053" spans="1:19" x14ac:dyDescent="0.25">
      <c r="A9053" s="32"/>
    </row>
    <row r="9054" spans="1:19" x14ac:dyDescent="0.25">
      <c r="A9054" s="32"/>
    </row>
    <row r="9055" spans="1:19" x14ac:dyDescent="0.25">
      <c r="A9055" s="32"/>
    </row>
    <row r="9056" spans="1:19" x14ac:dyDescent="0.25">
      <c r="A9056" s="32"/>
    </row>
    <row r="9057" spans="1:2" x14ac:dyDescent="0.25">
      <c r="A9057" s="32"/>
      <c r="B9057" s="50"/>
    </row>
    <row r="9058" spans="1:2" x14ac:dyDescent="0.25">
      <c r="A9058" s="32"/>
    </row>
    <row r="9059" spans="1:2" x14ac:dyDescent="0.25">
      <c r="A9059" s="32"/>
    </row>
    <row r="9060" spans="1:2" x14ac:dyDescent="0.25">
      <c r="A9060" s="32"/>
    </row>
    <row r="9061" spans="1:2" x14ac:dyDescent="0.25">
      <c r="A9061" s="32"/>
    </row>
    <row r="9062" spans="1:2" x14ac:dyDescent="0.25">
      <c r="A9062" s="32"/>
    </row>
    <row r="9063" spans="1:2" x14ac:dyDescent="0.25">
      <c r="A9063" s="32"/>
    </row>
    <row r="9064" spans="1:2" x14ac:dyDescent="0.25">
      <c r="A9064" s="32"/>
    </row>
    <row r="9065" spans="1:2" x14ac:dyDescent="0.25">
      <c r="A9065" s="32"/>
    </row>
    <row r="9066" spans="1:2" x14ac:dyDescent="0.25">
      <c r="A9066" s="32"/>
    </row>
    <row r="9067" spans="1:2" x14ac:dyDescent="0.25">
      <c r="A9067" s="32"/>
    </row>
    <row r="9068" spans="1:2" x14ac:dyDescent="0.25">
      <c r="A9068" s="32"/>
    </row>
    <row r="9069" spans="1:2" x14ac:dyDescent="0.25">
      <c r="A9069" s="32"/>
    </row>
    <row r="9070" spans="1:2" x14ac:dyDescent="0.25">
      <c r="A9070" s="32"/>
    </row>
    <row r="9071" spans="1:2" x14ac:dyDescent="0.25">
      <c r="A9071" s="32"/>
    </row>
    <row r="9072" spans="1:2" x14ac:dyDescent="0.25">
      <c r="A9072" s="32"/>
    </row>
    <row r="9073" spans="1:19" x14ac:dyDescent="0.25">
      <c r="A9073" s="32"/>
    </row>
    <row r="9074" spans="1:19" x14ac:dyDescent="0.25">
      <c r="O9074"/>
      <c r="P9074"/>
      <c r="Q9074"/>
      <c r="R9074"/>
    </row>
    <row r="9075" spans="1:19" ht="23.25" x14ac:dyDescent="0.35">
      <c r="A9075" s="21"/>
      <c r="B9075" s="21"/>
      <c r="C9075" s="21"/>
      <c r="D9075" s="21"/>
      <c r="E9075" s="21"/>
      <c r="F9075" s="21"/>
      <c r="G9075" s="21"/>
      <c r="H9075" s="22"/>
      <c r="I9075" s="22"/>
      <c r="J9075" s="22"/>
      <c r="K9075" s="21"/>
      <c r="L9075" s="21"/>
      <c r="N9075" s="27"/>
      <c r="O9075" s="27"/>
      <c r="P9075" s="27"/>
      <c r="Q9075" s="27"/>
      <c r="R9075" s="27"/>
      <c r="S9075" s="22"/>
    </row>
    <row r="9076" spans="1:19" x14ac:dyDescent="0.25">
      <c r="A9076" s="14"/>
      <c r="K9076" s="14"/>
    </row>
    <row r="9077" spans="1:19" x14ac:dyDescent="0.25">
      <c r="A9077" s="32"/>
    </row>
    <row r="9078" spans="1:19" x14ac:dyDescent="0.25">
      <c r="A9078" s="32"/>
    </row>
    <row r="9079" spans="1:19" x14ac:dyDescent="0.25">
      <c r="A9079" s="32"/>
    </row>
    <row r="9080" spans="1:19" x14ac:dyDescent="0.25">
      <c r="A9080" s="32"/>
    </row>
    <row r="9081" spans="1:19" x14ac:dyDescent="0.25">
      <c r="A9081" s="32"/>
      <c r="B9081" s="50"/>
    </row>
    <row r="9082" spans="1:19" x14ac:dyDescent="0.25">
      <c r="A9082" s="32"/>
    </row>
    <row r="9083" spans="1:19" x14ac:dyDescent="0.25">
      <c r="A9083" s="32"/>
    </row>
    <row r="9084" spans="1:19" x14ac:dyDescent="0.25">
      <c r="A9084" s="32"/>
    </row>
    <row r="9085" spans="1:19" x14ac:dyDescent="0.25">
      <c r="A9085" s="32"/>
    </row>
    <row r="9086" spans="1:19" x14ac:dyDescent="0.25">
      <c r="A9086" s="32"/>
    </row>
    <row r="9087" spans="1:19" x14ac:dyDescent="0.25">
      <c r="A9087" s="32"/>
    </row>
    <row r="9088" spans="1:19" x14ac:dyDescent="0.25">
      <c r="A9088" s="32"/>
    </row>
    <row r="9089" spans="1:19" x14ac:dyDescent="0.25">
      <c r="A9089" s="32"/>
    </row>
    <row r="9090" spans="1:19" x14ac:dyDescent="0.25">
      <c r="A9090" s="32"/>
    </row>
    <row r="9091" spans="1:19" x14ac:dyDescent="0.25">
      <c r="A9091" s="32"/>
    </row>
    <row r="9092" spans="1:19" x14ac:dyDescent="0.25">
      <c r="A9092" s="32"/>
    </row>
    <row r="9093" spans="1:19" x14ac:dyDescent="0.25">
      <c r="A9093" s="32"/>
    </row>
    <row r="9094" spans="1:19" x14ac:dyDescent="0.25">
      <c r="A9094" s="32"/>
    </row>
    <row r="9095" spans="1:19" x14ac:dyDescent="0.25">
      <c r="A9095" s="32"/>
    </row>
    <row r="9096" spans="1:19" x14ac:dyDescent="0.25">
      <c r="A9096" s="32"/>
    </row>
    <row r="9097" spans="1:19" x14ac:dyDescent="0.25">
      <c r="A9097" s="32"/>
    </row>
    <row r="9098" spans="1:19" x14ac:dyDescent="0.25">
      <c r="O9098"/>
      <c r="P9098"/>
      <c r="Q9098"/>
      <c r="R9098"/>
    </row>
    <row r="9099" spans="1:19" ht="23.25" x14ac:dyDescent="0.35">
      <c r="A9099" s="21"/>
      <c r="B9099" s="21"/>
      <c r="C9099" s="21"/>
      <c r="D9099" s="21"/>
      <c r="E9099" s="21"/>
      <c r="F9099" s="21"/>
      <c r="G9099" s="21"/>
      <c r="H9099" s="22"/>
      <c r="I9099" s="22"/>
      <c r="J9099" s="22"/>
      <c r="K9099" s="21"/>
      <c r="L9099" s="21"/>
      <c r="N9099" s="27"/>
      <c r="O9099" s="27"/>
      <c r="P9099" s="27"/>
      <c r="Q9099" s="27"/>
      <c r="R9099" s="27"/>
      <c r="S9099" s="22"/>
    </row>
    <row r="9100" spans="1:19" x14ac:dyDescent="0.25">
      <c r="A9100" s="14"/>
      <c r="K9100" s="14"/>
    </row>
    <row r="9101" spans="1:19" x14ac:dyDescent="0.25">
      <c r="A9101" s="32"/>
    </row>
    <row r="9102" spans="1:19" x14ac:dyDescent="0.25">
      <c r="A9102" s="32"/>
    </row>
    <row r="9103" spans="1:19" x14ac:dyDescent="0.25">
      <c r="A9103" s="32"/>
    </row>
    <row r="9104" spans="1:19" x14ac:dyDescent="0.25">
      <c r="A9104" s="32"/>
    </row>
    <row r="9105" spans="1:2" x14ac:dyDescent="0.25">
      <c r="A9105" s="32"/>
      <c r="B9105" s="50"/>
    </row>
    <row r="9106" spans="1:2" x14ac:dyDescent="0.25">
      <c r="A9106" s="32"/>
    </row>
    <row r="9107" spans="1:2" x14ac:dyDescent="0.25">
      <c r="A9107" s="32"/>
    </row>
    <row r="9108" spans="1:2" x14ac:dyDescent="0.25">
      <c r="A9108" s="32"/>
    </row>
    <row r="9109" spans="1:2" x14ac:dyDescent="0.25">
      <c r="A9109" s="32"/>
    </row>
    <row r="9110" spans="1:2" x14ac:dyDescent="0.25">
      <c r="A9110" s="32"/>
    </row>
    <row r="9111" spans="1:2" x14ac:dyDescent="0.25">
      <c r="A9111" s="32"/>
    </row>
    <row r="9112" spans="1:2" x14ac:dyDescent="0.25">
      <c r="A9112" s="32"/>
    </row>
    <row r="9113" spans="1:2" x14ac:dyDescent="0.25">
      <c r="A9113" s="32"/>
    </row>
    <row r="9114" spans="1:2" x14ac:dyDescent="0.25">
      <c r="A9114" s="32"/>
    </row>
    <row r="9115" spans="1:2" x14ac:dyDescent="0.25">
      <c r="A9115" s="32"/>
    </row>
    <row r="9116" spans="1:2" x14ac:dyDescent="0.25">
      <c r="A9116" s="32"/>
    </row>
    <row r="9117" spans="1:2" x14ac:dyDescent="0.25">
      <c r="A9117" s="32"/>
    </row>
    <row r="9118" spans="1:2" x14ac:dyDescent="0.25">
      <c r="A9118" s="32"/>
    </row>
    <row r="9119" spans="1:2" x14ac:dyDescent="0.25">
      <c r="A9119" s="32"/>
    </row>
    <row r="9120" spans="1:2" x14ac:dyDescent="0.25">
      <c r="A9120" s="32"/>
    </row>
    <row r="9121" spans="1:19" x14ac:dyDescent="0.25">
      <c r="A9121" s="32"/>
    </row>
    <row r="9122" spans="1:19" x14ac:dyDescent="0.25">
      <c r="N9122" s="55"/>
      <c r="O9122"/>
      <c r="P9122"/>
      <c r="Q9122"/>
      <c r="R9122"/>
    </row>
    <row r="9123" spans="1:19" ht="23.25" x14ac:dyDescent="0.35">
      <c r="A9123" s="21"/>
      <c r="B9123" s="21"/>
      <c r="C9123" s="21"/>
      <c r="D9123" s="21"/>
      <c r="E9123" s="21"/>
      <c r="F9123" s="21"/>
      <c r="G9123" s="21"/>
      <c r="H9123" s="22"/>
      <c r="I9123" s="22"/>
      <c r="J9123" s="22"/>
      <c r="K9123" s="21"/>
      <c r="L9123" s="21"/>
      <c r="N9123" s="27"/>
      <c r="O9123" s="27"/>
      <c r="P9123" s="27"/>
      <c r="Q9123" s="27"/>
      <c r="R9123" s="27"/>
      <c r="S9123" s="22"/>
    </row>
    <row r="9124" spans="1:19" x14ac:dyDescent="0.25">
      <c r="A9124" s="14"/>
      <c r="K9124" s="14"/>
    </row>
    <row r="9125" spans="1:19" x14ac:dyDescent="0.25">
      <c r="A9125" s="32"/>
    </row>
    <row r="9126" spans="1:19" x14ac:dyDescent="0.25">
      <c r="A9126" s="32"/>
    </row>
    <row r="9127" spans="1:19" x14ac:dyDescent="0.25">
      <c r="A9127" s="32"/>
    </row>
    <row r="9128" spans="1:19" x14ac:dyDescent="0.25">
      <c r="A9128" s="32"/>
    </row>
    <row r="9129" spans="1:19" x14ac:dyDescent="0.25">
      <c r="A9129" s="32"/>
      <c r="B9129" s="50"/>
    </row>
    <row r="9130" spans="1:19" x14ac:dyDescent="0.25">
      <c r="A9130" s="32"/>
    </row>
    <row r="9131" spans="1:19" x14ac:dyDescent="0.25">
      <c r="A9131" s="32"/>
    </row>
    <row r="9132" spans="1:19" x14ac:dyDescent="0.25">
      <c r="A9132" s="32"/>
    </row>
    <row r="9133" spans="1:19" x14ac:dyDescent="0.25">
      <c r="A9133" s="32"/>
    </row>
    <row r="9134" spans="1:19" x14ac:dyDescent="0.25">
      <c r="A9134" s="32"/>
    </row>
    <row r="9135" spans="1:19" x14ac:dyDescent="0.25">
      <c r="A9135" s="32"/>
    </row>
    <row r="9136" spans="1:19" x14ac:dyDescent="0.25">
      <c r="A9136" s="32"/>
    </row>
    <row r="9137" spans="1:19" x14ac:dyDescent="0.25">
      <c r="A9137" s="32"/>
    </row>
    <row r="9138" spans="1:19" x14ac:dyDescent="0.25">
      <c r="A9138" s="32"/>
    </row>
    <row r="9139" spans="1:19" x14ac:dyDescent="0.25">
      <c r="A9139" s="32"/>
    </row>
    <row r="9140" spans="1:19" x14ac:dyDescent="0.25">
      <c r="A9140" s="32"/>
    </row>
    <row r="9141" spans="1:19" x14ac:dyDescent="0.25">
      <c r="A9141" s="32"/>
    </row>
    <row r="9142" spans="1:19" x14ac:dyDescent="0.25">
      <c r="A9142" s="32"/>
    </row>
    <row r="9143" spans="1:19" x14ac:dyDescent="0.25">
      <c r="A9143" s="32"/>
    </row>
    <row r="9144" spans="1:19" x14ac:dyDescent="0.25">
      <c r="A9144" s="32"/>
    </row>
    <row r="9145" spans="1:19" x14ac:dyDescent="0.25">
      <c r="A9145" s="32"/>
    </row>
    <row r="9146" spans="1:19" x14ac:dyDescent="0.25">
      <c r="O9146"/>
      <c r="P9146"/>
      <c r="Q9146"/>
      <c r="R9146"/>
    </row>
    <row r="9147" spans="1:19" ht="23.25" x14ac:dyDescent="0.35">
      <c r="A9147" s="21"/>
      <c r="B9147" s="21"/>
      <c r="C9147" s="21"/>
      <c r="D9147" s="21"/>
      <c r="E9147" s="21"/>
      <c r="F9147" s="21"/>
      <c r="G9147" s="21"/>
      <c r="H9147" s="22"/>
      <c r="I9147" s="22"/>
      <c r="J9147" s="22"/>
      <c r="K9147" s="21"/>
      <c r="L9147" s="21"/>
      <c r="N9147" s="27"/>
      <c r="O9147" s="27"/>
      <c r="P9147" s="27"/>
      <c r="Q9147" s="27"/>
      <c r="R9147" s="27"/>
      <c r="S9147" s="22"/>
    </row>
    <row r="9148" spans="1:19" x14ac:dyDescent="0.25">
      <c r="A9148" s="14"/>
      <c r="K9148" s="14"/>
    </row>
    <row r="9149" spans="1:19" x14ac:dyDescent="0.25">
      <c r="A9149" s="32"/>
    </row>
    <row r="9150" spans="1:19" x14ac:dyDescent="0.25">
      <c r="A9150" s="32"/>
    </row>
    <row r="9151" spans="1:19" x14ac:dyDescent="0.25">
      <c r="A9151" s="32"/>
    </row>
    <row r="9152" spans="1:19" x14ac:dyDescent="0.25">
      <c r="A9152" s="32"/>
    </row>
    <row r="9153" spans="1:2" x14ac:dyDescent="0.25">
      <c r="A9153" s="32"/>
      <c r="B9153" s="50"/>
    </row>
    <row r="9154" spans="1:2" x14ac:dyDescent="0.25">
      <c r="A9154" s="32"/>
    </row>
    <row r="9155" spans="1:2" x14ac:dyDescent="0.25">
      <c r="A9155" s="32"/>
    </row>
    <row r="9156" spans="1:2" x14ac:dyDescent="0.25">
      <c r="A9156" s="32"/>
    </row>
    <row r="9157" spans="1:2" x14ac:dyDescent="0.25">
      <c r="A9157" s="32"/>
    </row>
    <row r="9158" spans="1:2" x14ac:dyDescent="0.25">
      <c r="A9158" s="32"/>
    </row>
    <row r="9159" spans="1:2" x14ac:dyDescent="0.25">
      <c r="A9159" s="32"/>
    </row>
    <row r="9160" spans="1:2" x14ac:dyDescent="0.25">
      <c r="A9160" s="32"/>
    </row>
    <row r="9161" spans="1:2" x14ac:dyDescent="0.25">
      <c r="A9161" s="32"/>
    </row>
    <row r="9162" spans="1:2" x14ac:dyDescent="0.25">
      <c r="A9162" s="32"/>
    </row>
    <row r="9163" spans="1:2" x14ac:dyDescent="0.25">
      <c r="A9163" s="32"/>
    </row>
    <row r="9164" spans="1:2" x14ac:dyDescent="0.25">
      <c r="A9164" s="32"/>
    </row>
    <row r="9165" spans="1:2" x14ac:dyDescent="0.25">
      <c r="A9165" s="32"/>
    </row>
    <row r="9166" spans="1:2" x14ac:dyDescent="0.25">
      <c r="A9166" s="32"/>
    </row>
    <row r="9167" spans="1:2" x14ac:dyDescent="0.25">
      <c r="A9167" s="32"/>
    </row>
    <row r="9168" spans="1:2" x14ac:dyDescent="0.25">
      <c r="A9168" s="32"/>
    </row>
    <row r="9169" spans="1:19" x14ac:dyDescent="0.25">
      <c r="A9169" s="32"/>
    </row>
    <row r="9170" spans="1:19" x14ac:dyDescent="0.25">
      <c r="O9170"/>
      <c r="P9170"/>
      <c r="Q9170"/>
      <c r="R9170"/>
    </row>
    <row r="9171" spans="1:19" ht="23.25" x14ac:dyDescent="0.35">
      <c r="A9171" s="21"/>
      <c r="B9171" s="21"/>
      <c r="C9171" s="21"/>
      <c r="D9171" s="21"/>
      <c r="E9171" s="21"/>
      <c r="F9171" s="21"/>
      <c r="G9171" s="21"/>
      <c r="H9171" s="22"/>
      <c r="I9171" s="22"/>
      <c r="J9171" s="22"/>
      <c r="K9171" s="21"/>
      <c r="L9171" s="21"/>
      <c r="N9171" s="27"/>
      <c r="O9171" s="27"/>
      <c r="P9171" s="27"/>
      <c r="Q9171" s="27"/>
      <c r="R9171" s="27"/>
      <c r="S9171" s="22"/>
    </row>
    <row r="9172" spans="1:19" x14ac:dyDescent="0.25">
      <c r="A9172" s="14"/>
      <c r="K9172" s="14"/>
    </row>
    <row r="9173" spans="1:19" x14ac:dyDescent="0.25">
      <c r="A9173" s="32"/>
    </row>
    <row r="9174" spans="1:19" x14ac:dyDescent="0.25">
      <c r="A9174" s="32"/>
    </row>
    <row r="9175" spans="1:19" x14ac:dyDescent="0.25">
      <c r="A9175" s="32"/>
    </row>
    <row r="9176" spans="1:19" x14ac:dyDescent="0.25">
      <c r="A9176" s="32"/>
    </row>
    <row r="9177" spans="1:19" x14ac:dyDescent="0.25">
      <c r="A9177" s="32"/>
      <c r="B9177" s="50"/>
    </row>
    <row r="9178" spans="1:19" x14ac:dyDescent="0.25">
      <c r="A9178" s="32"/>
    </row>
    <row r="9179" spans="1:19" x14ac:dyDescent="0.25">
      <c r="A9179" s="32"/>
    </row>
    <row r="9180" spans="1:19" x14ac:dyDescent="0.25">
      <c r="A9180" s="32"/>
    </row>
    <row r="9181" spans="1:19" x14ac:dyDescent="0.25">
      <c r="A9181" s="32"/>
    </row>
    <row r="9182" spans="1:19" x14ac:dyDescent="0.25">
      <c r="A9182" s="32"/>
    </row>
    <row r="9183" spans="1:19" x14ac:dyDescent="0.25">
      <c r="A9183" s="32"/>
    </row>
    <row r="9184" spans="1:19" x14ac:dyDescent="0.25">
      <c r="A9184" s="32"/>
    </row>
    <row r="9185" spans="1:19" x14ac:dyDescent="0.25">
      <c r="A9185" s="32"/>
    </row>
    <row r="9186" spans="1:19" x14ac:dyDescent="0.25">
      <c r="A9186" s="32"/>
    </row>
    <row r="9187" spans="1:19" x14ac:dyDescent="0.25">
      <c r="A9187" s="32"/>
    </row>
    <row r="9188" spans="1:19" x14ac:dyDescent="0.25">
      <c r="A9188" s="32"/>
    </row>
    <row r="9189" spans="1:19" x14ac:dyDescent="0.25">
      <c r="A9189" s="32"/>
    </row>
    <row r="9190" spans="1:19" x14ac:dyDescent="0.25">
      <c r="A9190" s="32"/>
    </row>
    <row r="9191" spans="1:19" x14ac:dyDescent="0.25">
      <c r="A9191" s="32"/>
    </row>
    <row r="9192" spans="1:19" x14ac:dyDescent="0.25">
      <c r="A9192" s="32"/>
    </row>
    <row r="9193" spans="1:19" x14ac:dyDescent="0.25">
      <c r="A9193" s="32"/>
    </row>
    <row r="9194" spans="1:19" x14ac:dyDescent="0.25">
      <c r="O9194"/>
      <c r="P9194"/>
      <c r="Q9194"/>
      <c r="R9194"/>
    </row>
    <row r="9195" spans="1:19" ht="23.25" x14ac:dyDescent="0.35">
      <c r="A9195" s="21"/>
      <c r="B9195" s="21"/>
      <c r="C9195" s="21"/>
      <c r="D9195" s="21"/>
      <c r="E9195" s="21"/>
      <c r="F9195" s="21"/>
      <c r="G9195" s="21"/>
      <c r="H9195" s="22"/>
      <c r="I9195" s="22"/>
      <c r="J9195" s="22"/>
      <c r="K9195" s="21"/>
      <c r="L9195" s="21"/>
      <c r="N9195" s="27"/>
      <c r="O9195" s="27"/>
      <c r="P9195" s="27"/>
      <c r="Q9195" s="27"/>
      <c r="R9195" s="27"/>
      <c r="S9195" s="22"/>
    </row>
    <row r="9196" spans="1:19" x14ac:dyDescent="0.25">
      <c r="A9196" s="14"/>
      <c r="K9196" s="14"/>
    </row>
    <row r="9197" spans="1:19" x14ac:dyDescent="0.25">
      <c r="A9197" s="32"/>
    </row>
    <row r="9198" spans="1:19" x14ac:dyDescent="0.25">
      <c r="A9198" s="32"/>
    </row>
    <row r="9199" spans="1:19" x14ac:dyDescent="0.25">
      <c r="A9199" s="32"/>
    </row>
    <row r="9200" spans="1:19" x14ac:dyDescent="0.25">
      <c r="A9200" s="32"/>
    </row>
    <row r="9201" spans="1:2" x14ac:dyDescent="0.25">
      <c r="A9201" s="32"/>
      <c r="B9201" s="50"/>
    </row>
    <row r="9202" spans="1:2" x14ac:dyDescent="0.25">
      <c r="A9202" s="32"/>
    </row>
    <row r="9203" spans="1:2" x14ac:dyDescent="0.25">
      <c r="A9203" s="32"/>
    </row>
    <row r="9204" spans="1:2" x14ac:dyDescent="0.25">
      <c r="A9204" s="32"/>
    </row>
    <row r="9205" spans="1:2" x14ac:dyDescent="0.25">
      <c r="A9205" s="32"/>
    </row>
    <row r="9206" spans="1:2" x14ac:dyDescent="0.25">
      <c r="A9206" s="32"/>
    </row>
    <row r="9207" spans="1:2" x14ac:dyDescent="0.25">
      <c r="A9207" s="32"/>
    </row>
    <row r="9208" spans="1:2" x14ac:dyDescent="0.25">
      <c r="A9208" s="32"/>
    </row>
    <row r="9209" spans="1:2" x14ac:dyDescent="0.25">
      <c r="A9209" s="32"/>
    </row>
    <row r="9210" spans="1:2" x14ac:dyDescent="0.25">
      <c r="A9210" s="32"/>
    </row>
    <row r="9211" spans="1:2" x14ac:dyDescent="0.25">
      <c r="A9211" s="32"/>
    </row>
    <row r="9212" spans="1:2" x14ac:dyDescent="0.25">
      <c r="A9212" s="32"/>
    </row>
    <row r="9213" spans="1:2" x14ac:dyDescent="0.25">
      <c r="A9213" s="32"/>
    </row>
    <row r="9214" spans="1:2" x14ac:dyDescent="0.25">
      <c r="A9214" s="32"/>
    </row>
    <row r="9215" spans="1:2" x14ac:dyDescent="0.25">
      <c r="A9215" s="32"/>
    </row>
    <row r="9216" spans="1:2" x14ac:dyDescent="0.25">
      <c r="A9216" s="32"/>
    </row>
    <row r="9217" spans="1:19" x14ac:dyDescent="0.25">
      <c r="A9217" s="32"/>
    </row>
    <row r="9218" spans="1:19" x14ac:dyDescent="0.25">
      <c r="O9218"/>
      <c r="P9218"/>
      <c r="Q9218"/>
      <c r="R9218"/>
    </row>
    <row r="9219" spans="1:19" ht="23.25" x14ac:dyDescent="0.35">
      <c r="A9219" s="21"/>
      <c r="B9219" s="21"/>
      <c r="C9219" s="21"/>
      <c r="D9219" s="21"/>
      <c r="E9219" s="21"/>
      <c r="F9219" s="21"/>
      <c r="G9219" s="21"/>
      <c r="H9219" s="22"/>
      <c r="I9219" s="22"/>
      <c r="J9219" s="22"/>
      <c r="K9219" s="21"/>
      <c r="L9219" s="21"/>
      <c r="N9219" s="27"/>
      <c r="O9219" s="27"/>
      <c r="P9219" s="27"/>
      <c r="Q9219" s="27"/>
      <c r="R9219" s="27"/>
      <c r="S9219" s="22"/>
    </row>
    <row r="9220" spans="1:19" x14ac:dyDescent="0.25">
      <c r="A9220" s="14"/>
      <c r="K9220" s="14"/>
    </row>
    <row r="9221" spans="1:19" x14ac:dyDescent="0.25">
      <c r="A9221" s="32"/>
    </row>
    <row r="9222" spans="1:19" x14ac:dyDescent="0.25">
      <c r="A9222" s="32"/>
    </row>
    <row r="9223" spans="1:19" x14ac:dyDescent="0.25">
      <c r="A9223" s="32"/>
    </row>
    <row r="9224" spans="1:19" x14ac:dyDescent="0.25">
      <c r="A9224" s="32"/>
    </row>
    <row r="9225" spans="1:19" x14ac:dyDescent="0.25">
      <c r="A9225" s="32"/>
      <c r="B9225" s="50"/>
    </row>
    <row r="9226" spans="1:19" x14ac:dyDescent="0.25">
      <c r="A9226" s="32"/>
    </row>
    <row r="9227" spans="1:19" x14ac:dyDescent="0.25">
      <c r="A9227" s="32"/>
    </row>
    <row r="9228" spans="1:19" x14ac:dyDescent="0.25">
      <c r="A9228" s="32"/>
    </row>
    <row r="9229" spans="1:19" x14ac:dyDescent="0.25">
      <c r="A9229" s="32"/>
    </row>
    <row r="9230" spans="1:19" x14ac:dyDescent="0.25">
      <c r="A9230" s="32"/>
    </row>
    <row r="9231" spans="1:19" x14ac:dyDescent="0.25">
      <c r="A9231" s="32"/>
    </row>
    <row r="9232" spans="1:19" x14ac:dyDescent="0.25">
      <c r="A9232" s="32"/>
    </row>
    <row r="9233" spans="1:19" x14ac:dyDescent="0.25">
      <c r="A9233" s="32"/>
    </row>
    <row r="9234" spans="1:19" x14ac:dyDescent="0.25">
      <c r="A9234" s="32"/>
    </row>
    <row r="9235" spans="1:19" x14ac:dyDescent="0.25">
      <c r="A9235" s="32"/>
    </row>
    <row r="9236" spans="1:19" x14ac:dyDescent="0.25">
      <c r="A9236" s="32"/>
    </row>
    <row r="9237" spans="1:19" x14ac:dyDescent="0.25">
      <c r="A9237" s="32"/>
    </row>
    <row r="9238" spans="1:19" x14ac:dyDescent="0.25">
      <c r="A9238" s="32"/>
    </row>
    <row r="9239" spans="1:19" x14ac:dyDescent="0.25">
      <c r="A9239" s="32"/>
    </row>
    <row r="9240" spans="1:19" x14ac:dyDescent="0.25">
      <c r="A9240" s="32"/>
    </row>
    <row r="9241" spans="1:19" x14ac:dyDescent="0.25">
      <c r="A9241" s="32"/>
    </row>
    <row r="9242" spans="1:19" x14ac:dyDescent="0.25">
      <c r="N9242" s="55"/>
      <c r="O9242"/>
      <c r="P9242"/>
      <c r="Q9242"/>
      <c r="R9242"/>
    </row>
    <row r="9243" spans="1:19" ht="23.25" x14ac:dyDescent="0.35">
      <c r="A9243" s="21"/>
      <c r="B9243" s="21"/>
      <c r="C9243" s="21"/>
      <c r="D9243" s="21"/>
      <c r="E9243" s="21"/>
      <c r="F9243" s="21"/>
      <c r="G9243" s="21"/>
      <c r="H9243" s="22"/>
      <c r="I9243" s="22"/>
      <c r="J9243" s="22"/>
      <c r="K9243" s="21"/>
      <c r="L9243" s="21"/>
      <c r="N9243" s="27"/>
      <c r="O9243" s="27"/>
      <c r="P9243" s="27"/>
      <c r="Q9243" s="27"/>
      <c r="R9243" s="27"/>
      <c r="S9243" s="22"/>
    </row>
    <row r="9244" spans="1:19" x14ac:dyDescent="0.25">
      <c r="A9244" s="14"/>
      <c r="K9244" s="14"/>
    </row>
    <row r="9245" spans="1:19" x14ac:dyDescent="0.25">
      <c r="A9245" s="32"/>
    </row>
    <row r="9246" spans="1:19" x14ac:dyDescent="0.25">
      <c r="A9246" s="32"/>
    </row>
    <row r="9247" spans="1:19" x14ac:dyDescent="0.25">
      <c r="A9247" s="32"/>
    </row>
    <row r="9248" spans="1:19" x14ac:dyDescent="0.25">
      <c r="A9248" s="32"/>
    </row>
    <row r="9249" spans="1:2" x14ac:dyDescent="0.25">
      <c r="A9249" s="32"/>
      <c r="B9249" s="50"/>
    </row>
    <row r="9250" spans="1:2" x14ac:dyDescent="0.25">
      <c r="A9250" s="32"/>
    </row>
    <row r="9251" spans="1:2" x14ac:dyDescent="0.25">
      <c r="A9251" s="32"/>
    </row>
    <row r="9252" spans="1:2" x14ac:dyDescent="0.25">
      <c r="A9252" s="32"/>
    </row>
    <row r="9253" spans="1:2" x14ac:dyDescent="0.25">
      <c r="A9253" s="32"/>
    </row>
    <row r="9254" spans="1:2" x14ac:dyDescent="0.25">
      <c r="A9254" s="32"/>
    </row>
    <row r="9255" spans="1:2" x14ac:dyDescent="0.25">
      <c r="A9255" s="32"/>
    </row>
    <row r="9256" spans="1:2" x14ac:dyDescent="0.25">
      <c r="A9256" s="32"/>
    </row>
    <row r="9257" spans="1:2" x14ac:dyDescent="0.25">
      <c r="A9257" s="32"/>
    </row>
    <row r="9258" spans="1:2" x14ac:dyDescent="0.25">
      <c r="A9258" s="32"/>
    </row>
    <row r="9259" spans="1:2" x14ac:dyDescent="0.25">
      <c r="A9259" s="32"/>
    </row>
    <row r="9260" spans="1:2" x14ac:dyDescent="0.25">
      <c r="A9260" s="32"/>
    </row>
    <row r="9261" spans="1:2" x14ac:dyDescent="0.25">
      <c r="A9261" s="32"/>
    </row>
    <row r="9262" spans="1:2" x14ac:dyDescent="0.25">
      <c r="A9262" s="32"/>
    </row>
    <row r="9263" spans="1:2" x14ac:dyDescent="0.25">
      <c r="A9263" s="32"/>
    </row>
    <row r="9264" spans="1:2" x14ac:dyDescent="0.25">
      <c r="A9264" s="32"/>
    </row>
    <row r="9265" spans="1:19" x14ac:dyDescent="0.25">
      <c r="A9265" s="32"/>
    </row>
    <row r="9266" spans="1:19" x14ac:dyDescent="0.25">
      <c r="O9266"/>
      <c r="P9266"/>
      <c r="Q9266"/>
      <c r="R9266"/>
    </row>
    <row r="9267" spans="1:19" ht="23.25" x14ac:dyDescent="0.35">
      <c r="A9267" s="21"/>
      <c r="B9267" s="21"/>
      <c r="C9267" s="21"/>
      <c r="D9267" s="21"/>
      <c r="E9267" s="21"/>
      <c r="F9267" s="21"/>
      <c r="G9267" s="21"/>
      <c r="H9267" s="22"/>
      <c r="I9267" s="22"/>
      <c r="J9267" s="22"/>
      <c r="K9267" s="21"/>
      <c r="L9267" s="21"/>
      <c r="N9267" s="27"/>
      <c r="O9267" s="27"/>
      <c r="P9267" s="27"/>
      <c r="Q9267" s="27"/>
      <c r="R9267" s="27"/>
      <c r="S9267" s="22"/>
    </row>
    <row r="9268" spans="1:19" x14ac:dyDescent="0.25">
      <c r="A9268" s="14"/>
      <c r="K9268" s="14"/>
    </row>
    <row r="9269" spans="1:19" x14ac:dyDescent="0.25">
      <c r="A9269" s="32"/>
    </row>
    <row r="9270" spans="1:19" x14ac:dyDescent="0.25">
      <c r="A9270" s="32"/>
    </row>
    <row r="9271" spans="1:19" x14ac:dyDescent="0.25">
      <c r="A9271" s="32"/>
    </row>
    <row r="9272" spans="1:19" x14ac:dyDescent="0.25">
      <c r="A9272" s="32"/>
    </row>
    <row r="9273" spans="1:19" x14ac:dyDescent="0.25">
      <c r="A9273" s="32"/>
      <c r="B9273" s="50"/>
    </row>
    <row r="9274" spans="1:19" x14ac:dyDescent="0.25">
      <c r="A9274" s="32"/>
    </row>
    <row r="9275" spans="1:19" x14ac:dyDescent="0.25">
      <c r="A9275" s="32"/>
    </row>
    <row r="9276" spans="1:19" x14ac:dyDescent="0.25">
      <c r="A9276" s="32"/>
    </row>
    <row r="9277" spans="1:19" x14ac:dyDescent="0.25">
      <c r="A9277" s="32"/>
    </row>
    <row r="9278" spans="1:19" x14ac:dyDescent="0.25">
      <c r="A9278" s="32"/>
    </row>
    <row r="9279" spans="1:19" x14ac:dyDescent="0.25">
      <c r="A9279" s="32"/>
    </row>
    <row r="9280" spans="1:19" x14ac:dyDescent="0.25">
      <c r="A9280" s="32"/>
    </row>
    <row r="9281" spans="1:19" x14ac:dyDescent="0.25">
      <c r="A9281" s="32"/>
    </row>
    <row r="9282" spans="1:19" x14ac:dyDescent="0.25">
      <c r="A9282" s="32"/>
    </row>
    <row r="9283" spans="1:19" x14ac:dyDescent="0.25">
      <c r="A9283" s="32"/>
    </row>
    <row r="9284" spans="1:19" x14ac:dyDescent="0.25">
      <c r="A9284" s="32"/>
    </row>
    <row r="9285" spans="1:19" x14ac:dyDescent="0.25">
      <c r="A9285" s="32"/>
    </row>
    <row r="9286" spans="1:19" x14ac:dyDescent="0.25">
      <c r="A9286" s="32"/>
    </row>
    <row r="9287" spans="1:19" x14ac:dyDescent="0.25">
      <c r="A9287" s="32"/>
    </row>
    <row r="9288" spans="1:19" x14ac:dyDescent="0.25">
      <c r="A9288" s="32"/>
    </row>
    <row r="9289" spans="1:19" x14ac:dyDescent="0.25">
      <c r="A9289" s="32"/>
    </row>
    <row r="9290" spans="1:19" x14ac:dyDescent="0.25">
      <c r="O9290"/>
      <c r="P9290"/>
      <c r="Q9290"/>
      <c r="R9290"/>
    </row>
    <row r="9291" spans="1:19" ht="23.25" x14ac:dyDescent="0.35">
      <c r="A9291" s="21"/>
      <c r="B9291" s="21"/>
      <c r="C9291" s="21"/>
      <c r="D9291" s="21"/>
      <c r="E9291" s="21"/>
      <c r="F9291" s="21"/>
      <c r="G9291" s="21"/>
      <c r="H9291" s="22"/>
      <c r="I9291" s="22"/>
      <c r="J9291" s="22"/>
      <c r="K9291" s="21"/>
      <c r="L9291" s="21"/>
      <c r="N9291" s="27"/>
      <c r="O9291" s="27"/>
      <c r="P9291" s="27"/>
      <c r="Q9291" s="27"/>
      <c r="R9291" s="27"/>
      <c r="S9291" s="22"/>
    </row>
    <row r="9292" spans="1:19" x14ac:dyDescent="0.25">
      <c r="A9292" s="14"/>
      <c r="K9292" s="14"/>
    </row>
    <row r="9293" spans="1:19" x14ac:dyDescent="0.25">
      <c r="A9293" s="32"/>
    </row>
    <row r="9294" spans="1:19" x14ac:dyDescent="0.25">
      <c r="A9294" s="32"/>
    </row>
    <row r="9295" spans="1:19" x14ac:dyDescent="0.25">
      <c r="A9295" s="32"/>
    </row>
    <row r="9296" spans="1:19" x14ac:dyDescent="0.25">
      <c r="A9296" s="32"/>
    </row>
    <row r="9297" spans="1:2" x14ac:dyDescent="0.25">
      <c r="A9297" s="32"/>
      <c r="B9297" s="50"/>
    </row>
    <row r="9298" spans="1:2" x14ac:dyDescent="0.25">
      <c r="A9298" s="32"/>
    </row>
    <row r="9299" spans="1:2" x14ac:dyDescent="0.25">
      <c r="A9299" s="32"/>
    </row>
    <row r="9300" spans="1:2" x14ac:dyDescent="0.25">
      <c r="A9300" s="32"/>
    </row>
    <row r="9301" spans="1:2" x14ac:dyDescent="0.25">
      <c r="A9301" s="32"/>
    </row>
    <row r="9302" spans="1:2" x14ac:dyDescent="0.25">
      <c r="A9302" s="32"/>
    </row>
    <row r="9303" spans="1:2" x14ac:dyDescent="0.25">
      <c r="A9303" s="32"/>
    </row>
    <row r="9304" spans="1:2" x14ac:dyDescent="0.25">
      <c r="A9304" s="32"/>
    </row>
    <row r="9305" spans="1:2" x14ac:dyDescent="0.25">
      <c r="A9305" s="32"/>
    </row>
    <row r="9306" spans="1:2" x14ac:dyDescent="0.25">
      <c r="A9306" s="32"/>
    </row>
    <row r="9307" spans="1:2" x14ac:dyDescent="0.25">
      <c r="A9307" s="32"/>
    </row>
    <row r="9308" spans="1:2" x14ac:dyDescent="0.25">
      <c r="A9308" s="32"/>
    </row>
    <row r="9309" spans="1:2" x14ac:dyDescent="0.25">
      <c r="A9309" s="32"/>
    </row>
    <row r="9310" spans="1:2" x14ac:dyDescent="0.25">
      <c r="A9310" s="32"/>
    </row>
    <row r="9311" spans="1:2" x14ac:dyDescent="0.25">
      <c r="A9311" s="32"/>
    </row>
    <row r="9312" spans="1:2" x14ac:dyDescent="0.25">
      <c r="A9312" s="32"/>
    </row>
    <row r="9313" spans="1:19" x14ac:dyDescent="0.25">
      <c r="A9313" s="32"/>
    </row>
    <row r="9314" spans="1:19" x14ac:dyDescent="0.25">
      <c r="O9314"/>
      <c r="P9314"/>
      <c r="Q9314"/>
      <c r="R9314"/>
    </row>
    <row r="9315" spans="1:19" ht="23.25" x14ac:dyDescent="0.35">
      <c r="A9315" s="21"/>
      <c r="B9315" s="21"/>
      <c r="C9315" s="21"/>
      <c r="D9315" s="21"/>
      <c r="E9315" s="21"/>
      <c r="F9315" s="21"/>
      <c r="G9315" s="21"/>
      <c r="H9315" s="22"/>
      <c r="I9315" s="22"/>
      <c r="J9315" s="22"/>
      <c r="K9315" s="21"/>
      <c r="L9315" s="21"/>
      <c r="N9315" s="27"/>
      <c r="O9315" s="27"/>
      <c r="P9315" s="27"/>
      <c r="Q9315" s="27"/>
      <c r="R9315" s="27"/>
      <c r="S9315" s="22"/>
    </row>
    <row r="9316" spans="1:19" x14ac:dyDescent="0.25">
      <c r="A9316" s="14"/>
      <c r="K9316" s="14"/>
    </row>
    <row r="9317" spans="1:19" x14ac:dyDescent="0.25">
      <c r="A9317" s="32"/>
    </row>
    <row r="9318" spans="1:19" x14ac:dyDescent="0.25">
      <c r="A9318" s="32"/>
    </row>
    <row r="9319" spans="1:19" x14ac:dyDescent="0.25">
      <c r="A9319" s="32"/>
    </row>
    <row r="9320" spans="1:19" x14ac:dyDescent="0.25">
      <c r="A9320" s="32"/>
    </row>
    <row r="9321" spans="1:19" x14ac:dyDescent="0.25">
      <c r="A9321" s="32"/>
      <c r="B9321" s="50"/>
    </row>
    <row r="9322" spans="1:19" x14ac:dyDescent="0.25">
      <c r="A9322" s="32"/>
    </row>
    <row r="9323" spans="1:19" x14ac:dyDescent="0.25">
      <c r="A9323" s="32"/>
    </row>
    <row r="9324" spans="1:19" x14ac:dyDescent="0.25">
      <c r="A9324" s="32"/>
    </row>
    <row r="9325" spans="1:19" x14ac:dyDescent="0.25">
      <c r="A9325" s="32"/>
    </row>
    <row r="9326" spans="1:19" x14ac:dyDescent="0.25">
      <c r="A9326" s="32"/>
    </row>
    <row r="9327" spans="1:19" x14ac:dyDescent="0.25">
      <c r="A9327" s="32"/>
    </row>
    <row r="9328" spans="1:19" x14ac:dyDescent="0.25">
      <c r="A9328" s="32"/>
    </row>
    <row r="9329" spans="1:19" x14ac:dyDescent="0.25">
      <c r="A9329" s="32"/>
    </row>
    <row r="9330" spans="1:19" x14ac:dyDescent="0.25">
      <c r="A9330" s="32"/>
    </row>
    <row r="9331" spans="1:19" x14ac:dyDescent="0.25">
      <c r="A9331" s="32"/>
    </row>
    <row r="9332" spans="1:19" x14ac:dyDescent="0.25">
      <c r="A9332" s="32"/>
    </row>
    <row r="9333" spans="1:19" x14ac:dyDescent="0.25">
      <c r="A9333" s="32"/>
    </row>
    <row r="9334" spans="1:19" x14ac:dyDescent="0.25">
      <c r="A9334" s="32"/>
    </row>
    <row r="9335" spans="1:19" x14ac:dyDescent="0.25">
      <c r="A9335" s="32"/>
    </row>
    <row r="9336" spans="1:19" x14ac:dyDescent="0.25">
      <c r="A9336" s="32"/>
    </row>
    <row r="9337" spans="1:19" x14ac:dyDescent="0.25">
      <c r="A9337" s="32"/>
    </row>
    <row r="9338" spans="1:19" x14ac:dyDescent="0.25">
      <c r="O9338"/>
      <c r="P9338"/>
      <c r="Q9338"/>
      <c r="R9338"/>
    </row>
    <row r="9339" spans="1:19" ht="23.25" x14ac:dyDescent="0.35">
      <c r="A9339" s="21"/>
      <c r="B9339" s="21"/>
      <c r="C9339" s="21"/>
      <c r="D9339" s="21"/>
      <c r="E9339" s="21"/>
      <c r="F9339" s="21"/>
      <c r="G9339" s="21"/>
      <c r="H9339" s="22"/>
      <c r="I9339" s="22"/>
      <c r="J9339" s="22"/>
      <c r="K9339" s="21"/>
      <c r="L9339" s="21"/>
      <c r="N9339" s="27"/>
      <c r="O9339" s="27"/>
      <c r="P9339" s="27"/>
      <c r="Q9339" s="27"/>
      <c r="R9339" s="27"/>
      <c r="S9339" s="22"/>
    </row>
    <row r="9340" spans="1:19" x14ac:dyDescent="0.25">
      <c r="A9340" s="14"/>
      <c r="K9340" s="14"/>
    </row>
    <row r="9341" spans="1:19" x14ac:dyDescent="0.25">
      <c r="A9341" s="32"/>
    </row>
    <row r="9342" spans="1:19" x14ac:dyDescent="0.25">
      <c r="A9342" s="32"/>
    </row>
    <row r="9343" spans="1:19" x14ac:dyDescent="0.25">
      <c r="A9343" s="32"/>
    </row>
    <row r="9344" spans="1:19" x14ac:dyDescent="0.25">
      <c r="A9344" s="32"/>
    </row>
    <row r="9345" spans="1:2" x14ac:dyDescent="0.25">
      <c r="A9345" s="32"/>
      <c r="B9345" s="50"/>
    </row>
    <row r="9346" spans="1:2" x14ac:dyDescent="0.25">
      <c r="A9346" s="32"/>
    </row>
    <row r="9347" spans="1:2" x14ac:dyDescent="0.25">
      <c r="A9347" s="32"/>
    </row>
    <row r="9348" spans="1:2" x14ac:dyDescent="0.25">
      <c r="A9348" s="32"/>
    </row>
    <row r="9349" spans="1:2" x14ac:dyDescent="0.25">
      <c r="A9349" s="32"/>
    </row>
    <row r="9350" spans="1:2" x14ac:dyDescent="0.25">
      <c r="A9350" s="32"/>
    </row>
    <row r="9351" spans="1:2" x14ac:dyDescent="0.25">
      <c r="A9351" s="32"/>
    </row>
    <row r="9352" spans="1:2" x14ac:dyDescent="0.25">
      <c r="A9352" s="32"/>
    </row>
    <row r="9353" spans="1:2" x14ac:dyDescent="0.25">
      <c r="A9353" s="32"/>
    </row>
    <row r="9354" spans="1:2" x14ac:dyDescent="0.25">
      <c r="A9354" s="32"/>
    </row>
    <row r="9355" spans="1:2" x14ac:dyDescent="0.25">
      <c r="A9355" s="32"/>
    </row>
    <row r="9356" spans="1:2" x14ac:dyDescent="0.25">
      <c r="A9356" s="32"/>
    </row>
    <row r="9357" spans="1:2" x14ac:dyDescent="0.25">
      <c r="A9357" s="32"/>
    </row>
    <row r="9358" spans="1:2" x14ac:dyDescent="0.25">
      <c r="A9358" s="32"/>
    </row>
    <row r="9359" spans="1:2" x14ac:dyDescent="0.25">
      <c r="A9359" s="32"/>
    </row>
    <row r="9360" spans="1:2" x14ac:dyDescent="0.25">
      <c r="A9360" s="32"/>
    </row>
    <row r="9361" spans="1:19" x14ac:dyDescent="0.25">
      <c r="A9361" s="32"/>
    </row>
    <row r="9362" spans="1:19" x14ac:dyDescent="0.25">
      <c r="N9362" s="55"/>
      <c r="O9362"/>
      <c r="P9362"/>
      <c r="Q9362"/>
      <c r="R9362"/>
    </row>
    <row r="9363" spans="1:19" ht="23.25" x14ac:dyDescent="0.35">
      <c r="A9363" s="21"/>
      <c r="B9363" s="21"/>
      <c r="C9363" s="21"/>
      <c r="D9363" s="21"/>
      <c r="E9363" s="21"/>
      <c r="F9363" s="21"/>
      <c r="G9363" s="21"/>
      <c r="H9363" s="22"/>
      <c r="I9363" s="22"/>
      <c r="J9363" s="22"/>
      <c r="K9363" s="21"/>
      <c r="L9363" s="21"/>
      <c r="N9363" s="27"/>
      <c r="O9363" s="27"/>
      <c r="P9363" s="27"/>
      <c r="Q9363" s="27"/>
      <c r="R9363" s="27"/>
      <c r="S9363" s="22"/>
    </row>
    <row r="9364" spans="1:19" x14ac:dyDescent="0.25">
      <c r="A9364" s="14"/>
      <c r="K9364" s="14"/>
    </row>
    <row r="9365" spans="1:19" x14ac:dyDescent="0.25">
      <c r="A9365" s="32"/>
    </row>
    <row r="9366" spans="1:19" x14ac:dyDescent="0.25">
      <c r="A9366" s="32"/>
    </row>
    <row r="9367" spans="1:19" x14ac:dyDescent="0.25">
      <c r="A9367" s="32"/>
    </row>
    <row r="9368" spans="1:19" x14ac:dyDescent="0.25">
      <c r="A9368" s="32"/>
    </row>
    <row r="9369" spans="1:19" x14ac:dyDescent="0.25">
      <c r="A9369" s="32"/>
      <c r="B9369" s="50"/>
    </row>
    <row r="9370" spans="1:19" x14ac:dyDescent="0.25">
      <c r="A9370" s="32"/>
    </row>
    <row r="9371" spans="1:19" x14ac:dyDescent="0.25">
      <c r="A9371" s="32"/>
    </row>
    <row r="9372" spans="1:19" x14ac:dyDescent="0.25">
      <c r="A9372" s="32"/>
    </row>
    <row r="9373" spans="1:19" x14ac:dyDescent="0.25">
      <c r="A9373" s="32"/>
    </row>
    <row r="9374" spans="1:19" x14ac:dyDescent="0.25">
      <c r="A9374" s="32"/>
    </row>
    <row r="9375" spans="1:19" x14ac:dyDescent="0.25">
      <c r="A9375" s="32"/>
    </row>
    <row r="9376" spans="1:19" x14ac:dyDescent="0.25">
      <c r="A9376" s="32"/>
    </row>
    <row r="9377" spans="1:19" x14ac:dyDescent="0.25">
      <c r="A9377" s="32"/>
    </row>
    <row r="9378" spans="1:19" x14ac:dyDescent="0.25">
      <c r="A9378" s="32"/>
    </row>
    <row r="9379" spans="1:19" x14ac:dyDescent="0.25">
      <c r="A9379" s="32"/>
    </row>
    <row r="9380" spans="1:19" x14ac:dyDescent="0.25">
      <c r="A9380" s="32"/>
    </row>
    <row r="9381" spans="1:19" x14ac:dyDescent="0.25">
      <c r="A9381" s="32"/>
    </row>
    <row r="9382" spans="1:19" x14ac:dyDescent="0.25">
      <c r="A9382" s="32"/>
    </row>
    <row r="9383" spans="1:19" x14ac:dyDescent="0.25">
      <c r="A9383" s="32"/>
    </row>
    <row r="9384" spans="1:19" x14ac:dyDescent="0.25">
      <c r="A9384" s="32"/>
    </row>
    <row r="9385" spans="1:19" x14ac:dyDescent="0.25">
      <c r="A9385" s="32"/>
    </row>
    <row r="9386" spans="1:19" x14ac:dyDescent="0.25">
      <c r="O9386"/>
      <c r="P9386"/>
      <c r="Q9386"/>
      <c r="R9386"/>
    </row>
    <row r="9387" spans="1:19" ht="23.25" x14ac:dyDescent="0.35">
      <c r="A9387" s="21"/>
      <c r="B9387" s="21"/>
      <c r="C9387" s="21"/>
      <c r="D9387" s="21"/>
      <c r="E9387" s="21"/>
      <c r="F9387" s="21"/>
      <c r="G9387" s="21"/>
      <c r="H9387" s="22"/>
      <c r="I9387" s="22"/>
      <c r="J9387" s="22"/>
      <c r="K9387" s="21"/>
      <c r="L9387" s="21"/>
      <c r="N9387" s="27"/>
      <c r="O9387" s="27"/>
      <c r="P9387" s="27"/>
      <c r="Q9387" s="27"/>
      <c r="R9387" s="27"/>
      <c r="S9387" s="22"/>
    </row>
    <row r="9388" spans="1:19" x14ac:dyDescent="0.25">
      <c r="A9388" s="14"/>
      <c r="K9388" s="14"/>
    </row>
    <row r="9389" spans="1:19" x14ac:dyDescent="0.25">
      <c r="A9389" s="32"/>
    </row>
    <row r="9390" spans="1:19" x14ac:dyDescent="0.25">
      <c r="A9390" s="32"/>
    </row>
    <row r="9391" spans="1:19" x14ac:dyDescent="0.25">
      <c r="A9391" s="32"/>
    </row>
    <row r="9392" spans="1:19" x14ac:dyDescent="0.25">
      <c r="A9392" s="32"/>
    </row>
    <row r="9393" spans="1:2" x14ac:dyDescent="0.25">
      <c r="A9393" s="32"/>
      <c r="B9393" s="50"/>
    </row>
    <row r="9394" spans="1:2" x14ac:dyDescent="0.25">
      <c r="A9394" s="32"/>
    </row>
    <row r="9395" spans="1:2" x14ac:dyDescent="0.25">
      <c r="A9395" s="32"/>
    </row>
    <row r="9396" spans="1:2" x14ac:dyDescent="0.25">
      <c r="A9396" s="32"/>
    </row>
    <row r="9397" spans="1:2" x14ac:dyDescent="0.25">
      <c r="A9397" s="32"/>
    </row>
    <row r="9398" spans="1:2" x14ac:dyDescent="0.25">
      <c r="A9398" s="32"/>
    </row>
    <row r="9399" spans="1:2" x14ac:dyDescent="0.25">
      <c r="A9399" s="32"/>
    </row>
    <row r="9400" spans="1:2" x14ac:dyDescent="0.25">
      <c r="A9400" s="32"/>
    </row>
    <row r="9401" spans="1:2" x14ac:dyDescent="0.25">
      <c r="A9401" s="32"/>
    </row>
    <row r="9402" spans="1:2" x14ac:dyDescent="0.25">
      <c r="A9402" s="32"/>
    </row>
    <row r="9403" spans="1:2" x14ac:dyDescent="0.25">
      <c r="A9403" s="32"/>
    </row>
    <row r="9404" spans="1:2" x14ac:dyDescent="0.25">
      <c r="A9404" s="32"/>
    </row>
    <row r="9405" spans="1:2" x14ac:dyDescent="0.25">
      <c r="A9405" s="32"/>
    </row>
    <row r="9406" spans="1:2" x14ac:dyDescent="0.25">
      <c r="A9406" s="32"/>
    </row>
    <row r="9407" spans="1:2" x14ac:dyDescent="0.25">
      <c r="A9407" s="32"/>
    </row>
    <row r="9408" spans="1:2" x14ac:dyDescent="0.25">
      <c r="A9408" s="32"/>
    </row>
    <row r="9409" spans="1:19" x14ac:dyDescent="0.25">
      <c r="A9409" s="32"/>
    </row>
    <row r="9410" spans="1:19" x14ac:dyDescent="0.25">
      <c r="O9410"/>
      <c r="P9410"/>
      <c r="Q9410"/>
      <c r="R9410"/>
    </row>
    <row r="9411" spans="1:19" ht="23.25" x14ac:dyDescent="0.35">
      <c r="A9411" s="21"/>
      <c r="B9411" s="21"/>
      <c r="C9411" s="21"/>
      <c r="D9411" s="21"/>
      <c r="E9411" s="21"/>
      <c r="F9411" s="21"/>
      <c r="G9411" s="21"/>
      <c r="H9411" s="22"/>
      <c r="I9411" s="22"/>
      <c r="J9411" s="22"/>
      <c r="K9411" s="21"/>
      <c r="L9411" s="21"/>
      <c r="N9411" s="27"/>
      <c r="O9411" s="27"/>
      <c r="P9411" s="27"/>
      <c r="Q9411" s="27"/>
      <c r="R9411" s="27"/>
      <c r="S9411" s="22"/>
    </row>
    <row r="9412" spans="1:19" x14ac:dyDescent="0.25">
      <c r="A9412" s="14"/>
      <c r="K9412" s="14"/>
    </row>
    <row r="9413" spans="1:19" x14ac:dyDescent="0.25">
      <c r="A9413" s="32"/>
    </row>
    <row r="9414" spans="1:19" x14ac:dyDescent="0.25">
      <c r="A9414" s="32"/>
    </row>
    <row r="9415" spans="1:19" x14ac:dyDescent="0.25">
      <c r="A9415" s="32"/>
    </row>
    <row r="9416" spans="1:19" x14ac:dyDescent="0.25">
      <c r="A9416" s="32"/>
    </row>
    <row r="9417" spans="1:19" x14ac:dyDescent="0.25">
      <c r="A9417" s="32"/>
      <c r="B9417" s="50"/>
    </row>
    <row r="9418" spans="1:19" x14ac:dyDescent="0.25">
      <c r="A9418" s="32"/>
    </row>
    <row r="9419" spans="1:19" x14ac:dyDescent="0.25">
      <c r="A9419" s="32"/>
    </row>
    <row r="9420" spans="1:19" x14ac:dyDescent="0.25">
      <c r="A9420" s="32"/>
    </row>
    <row r="9421" spans="1:19" x14ac:dyDescent="0.25">
      <c r="A9421" s="32"/>
    </row>
    <row r="9422" spans="1:19" x14ac:dyDescent="0.25">
      <c r="A9422" s="32"/>
    </row>
    <row r="9423" spans="1:19" x14ac:dyDescent="0.25">
      <c r="A9423" s="32"/>
    </row>
    <row r="9424" spans="1:19" x14ac:dyDescent="0.25">
      <c r="A9424" s="32"/>
    </row>
    <row r="9425" spans="1:19" x14ac:dyDescent="0.25">
      <c r="A9425" s="32"/>
    </row>
    <row r="9426" spans="1:19" x14ac:dyDescent="0.25">
      <c r="A9426" s="32"/>
    </row>
    <row r="9427" spans="1:19" x14ac:dyDescent="0.25">
      <c r="A9427" s="32"/>
    </row>
    <row r="9428" spans="1:19" x14ac:dyDescent="0.25">
      <c r="A9428" s="32"/>
    </row>
    <row r="9429" spans="1:19" x14ac:dyDescent="0.25">
      <c r="A9429" s="32"/>
    </row>
    <row r="9430" spans="1:19" x14ac:dyDescent="0.25">
      <c r="A9430" s="32"/>
    </row>
    <row r="9431" spans="1:19" x14ac:dyDescent="0.25">
      <c r="A9431" s="32"/>
    </row>
    <row r="9432" spans="1:19" x14ac:dyDescent="0.25">
      <c r="A9432" s="32"/>
    </row>
    <row r="9433" spans="1:19" x14ac:dyDescent="0.25">
      <c r="A9433" s="32"/>
    </row>
    <row r="9434" spans="1:19" x14ac:dyDescent="0.25">
      <c r="O9434"/>
      <c r="P9434"/>
      <c r="Q9434"/>
      <c r="R9434"/>
    </row>
    <row r="9435" spans="1:19" ht="23.25" x14ac:dyDescent="0.35">
      <c r="A9435" s="21"/>
      <c r="B9435" s="21"/>
      <c r="C9435" s="21"/>
      <c r="D9435" s="21"/>
      <c r="E9435" s="21"/>
      <c r="F9435" s="21"/>
      <c r="G9435" s="21"/>
      <c r="H9435" s="22"/>
      <c r="I9435" s="22"/>
      <c r="J9435" s="22"/>
      <c r="K9435" s="21"/>
      <c r="L9435" s="21"/>
      <c r="N9435" s="27"/>
      <c r="O9435" s="27"/>
      <c r="P9435" s="27"/>
      <c r="Q9435" s="27"/>
      <c r="R9435" s="27"/>
      <c r="S9435" s="22"/>
    </row>
    <row r="9436" spans="1:19" x14ac:dyDescent="0.25">
      <c r="A9436" s="14"/>
      <c r="K9436" s="14"/>
    </row>
    <row r="9437" spans="1:19" x14ac:dyDescent="0.25">
      <c r="A9437" s="32"/>
    </row>
    <row r="9438" spans="1:19" x14ac:dyDescent="0.25">
      <c r="A9438" s="32"/>
    </row>
    <row r="9439" spans="1:19" x14ac:dyDescent="0.25">
      <c r="A9439" s="32"/>
    </row>
    <row r="9440" spans="1:19" x14ac:dyDescent="0.25">
      <c r="A9440" s="32"/>
    </row>
    <row r="9441" spans="1:2" x14ac:dyDescent="0.25">
      <c r="A9441" s="32"/>
      <c r="B9441" s="50"/>
    </row>
    <row r="9442" spans="1:2" x14ac:dyDescent="0.25">
      <c r="A9442" s="32"/>
    </row>
    <row r="9443" spans="1:2" x14ac:dyDescent="0.25">
      <c r="A9443" s="32"/>
    </row>
    <row r="9444" spans="1:2" x14ac:dyDescent="0.25">
      <c r="A9444" s="32"/>
    </row>
    <row r="9445" spans="1:2" x14ac:dyDescent="0.25">
      <c r="A9445" s="32"/>
    </row>
    <row r="9446" spans="1:2" x14ac:dyDescent="0.25">
      <c r="A9446" s="32"/>
    </row>
    <row r="9447" spans="1:2" x14ac:dyDescent="0.25">
      <c r="A9447" s="32"/>
    </row>
    <row r="9448" spans="1:2" x14ac:dyDescent="0.25">
      <c r="A9448" s="32"/>
    </row>
    <row r="9449" spans="1:2" x14ac:dyDescent="0.25">
      <c r="A9449" s="32"/>
    </row>
    <row r="9450" spans="1:2" x14ac:dyDescent="0.25">
      <c r="A9450" s="32"/>
    </row>
    <row r="9451" spans="1:2" x14ac:dyDescent="0.25">
      <c r="A9451" s="32"/>
    </row>
    <row r="9452" spans="1:2" x14ac:dyDescent="0.25">
      <c r="A9452" s="32"/>
    </row>
    <row r="9453" spans="1:2" x14ac:dyDescent="0.25">
      <c r="A9453" s="32"/>
    </row>
    <row r="9454" spans="1:2" x14ac:dyDescent="0.25">
      <c r="A9454" s="32"/>
    </row>
    <row r="9455" spans="1:2" x14ac:dyDescent="0.25">
      <c r="A9455" s="32"/>
    </row>
    <row r="9456" spans="1:2" x14ac:dyDescent="0.25">
      <c r="A9456" s="32"/>
    </row>
    <row r="9457" spans="1:19" x14ac:dyDescent="0.25">
      <c r="A9457" s="32"/>
    </row>
    <row r="9458" spans="1:19" x14ac:dyDescent="0.25">
      <c r="A9458" s="32"/>
    </row>
    <row r="9459" spans="1:19" ht="23.25" x14ac:dyDescent="0.35">
      <c r="A9459" s="21"/>
      <c r="B9459" s="21"/>
      <c r="C9459" s="21"/>
      <c r="D9459" s="21"/>
      <c r="E9459" s="21"/>
      <c r="F9459" s="21"/>
      <c r="G9459" s="21"/>
      <c r="H9459" s="22"/>
      <c r="I9459" s="22"/>
      <c r="J9459" s="22"/>
      <c r="K9459" s="21"/>
      <c r="L9459" s="21"/>
      <c r="N9459" s="27"/>
      <c r="O9459" s="27"/>
      <c r="P9459" s="27"/>
      <c r="Q9459" s="27"/>
      <c r="R9459" s="27"/>
      <c r="S9459" s="22"/>
    </row>
    <row r="9460" spans="1:19" x14ac:dyDescent="0.25">
      <c r="A9460" s="14"/>
      <c r="K9460" s="14"/>
    </row>
    <row r="9461" spans="1:19" x14ac:dyDescent="0.25">
      <c r="A9461" s="32"/>
    </row>
    <row r="9462" spans="1:19" x14ac:dyDescent="0.25">
      <c r="A9462" s="32"/>
    </row>
    <row r="9463" spans="1:19" x14ac:dyDescent="0.25">
      <c r="A9463" s="32"/>
    </row>
    <row r="9464" spans="1:19" x14ac:dyDescent="0.25">
      <c r="A9464" s="32"/>
    </row>
    <row r="9465" spans="1:19" x14ac:dyDescent="0.25">
      <c r="A9465" s="32"/>
      <c r="B9465" s="50"/>
    </row>
    <row r="9466" spans="1:19" x14ac:dyDescent="0.25">
      <c r="A9466" s="32"/>
    </row>
    <row r="9467" spans="1:19" x14ac:dyDescent="0.25">
      <c r="A9467" s="32"/>
    </row>
    <row r="9468" spans="1:19" x14ac:dyDescent="0.25">
      <c r="A9468" s="32"/>
    </row>
    <row r="9469" spans="1:19" x14ac:dyDescent="0.25">
      <c r="A9469" s="32"/>
    </row>
    <row r="9470" spans="1:19" x14ac:dyDescent="0.25">
      <c r="A9470" s="32"/>
    </row>
    <row r="9471" spans="1:19" x14ac:dyDescent="0.25">
      <c r="A9471" s="32"/>
    </row>
    <row r="9472" spans="1:19" x14ac:dyDescent="0.25">
      <c r="A9472" s="32"/>
    </row>
    <row r="9473" spans="1:19" x14ac:dyDescent="0.25">
      <c r="A9473" s="32"/>
    </row>
    <row r="9474" spans="1:19" x14ac:dyDescent="0.25">
      <c r="A9474" s="32"/>
    </row>
    <row r="9475" spans="1:19" x14ac:dyDescent="0.25">
      <c r="A9475" s="32"/>
    </row>
    <row r="9476" spans="1:19" x14ac:dyDescent="0.25">
      <c r="A9476" s="32"/>
    </row>
    <row r="9477" spans="1:19" x14ac:dyDescent="0.25">
      <c r="A9477" s="32"/>
    </row>
    <row r="9478" spans="1:19" x14ac:dyDescent="0.25">
      <c r="A9478" s="32"/>
    </row>
    <row r="9479" spans="1:19" x14ac:dyDescent="0.25">
      <c r="A9479" s="32"/>
    </row>
    <row r="9480" spans="1:19" x14ac:dyDescent="0.25">
      <c r="A9480" s="32"/>
    </row>
    <row r="9481" spans="1:19" x14ac:dyDescent="0.25">
      <c r="A9481" s="32"/>
    </row>
    <row r="9482" spans="1:19" x14ac:dyDescent="0.25">
      <c r="N9482" s="55"/>
      <c r="O9482"/>
      <c r="P9482"/>
      <c r="Q9482"/>
      <c r="R9482"/>
    </row>
    <row r="9483" spans="1:19" ht="23.25" x14ac:dyDescent="0.35">
      <c r="A9483" s="21"/>
      <c r="B9483" s="21"/>
      <c r="C9483" s="21"/>
      <c r="D9483" s="21"/>
      <c r="E9483" s="21"/>
      <c r="F9483" s="21"/>
      <c r="G9483" s="21"/>
      <c r="H9483" s="22"/>
      <c r="I9483" s="22"/>
      <c r="J9483" s="22"/>
      <c r="K9483" s="21"/>
      <c r="L9483" s="21"/>
      <c r="N9483" s="27"/>
      <c r="O9483" s="27"/>
      <c r="P9483" s="27"/>
      <c r="Q9483" s="27"/>
      <c r="R9483" s="27"/>
      <c r="S9483" s="22"/>
    </row>
    <row r="9484" spans="1:19" x14ac:dyDescent="0.25">
      <c r="A9484" s="14"/>
      <c r="K9484" s="14"/>
    </row>
    <row r="9485" spans="1:19" x14ac:dyDescent="0.25">
      <c r="A9485" s="32"/>
    </row>
    <row r="9486" spans="1:19" x14ac:dyDescent="0.25">
      <c r="A9486" s="32"/>
    </row>
    <row r="9487" spans="1:19" x14ac:dyDescent="0.25">
      <c r="A9487" s="32"/>
    </row>
    <row r="9488" spans="1:19" x14ac:dyDescent="0.25">
      <c r="A9488" s="32"/>
    </row>
    <row r="9489" spans="1:2" x14ac:dyDescent="0.25">
      <c r="A9489" s="32"/>
      <c r="B9489" s="50"/>
    </row>
    <row r="9490" spans="1:2" x14ac:dyDescent="0.25">
      <c r="A9490" s="32"/>
    </row>
    <row r="9491" spans="1:2" x14ac:dyDescent="0.25">
      <c r="A9491" s="32"/>
    </row>
    <row r="9492" spans="1:2" x14ac:dyDescent="0.25">
      <c r="A9492" s="32"/>
    </row>
    <row r="9493" spans="1:2" x14ac:dyDescent="0.25">
      <c r="A9493" s="32"/>
    </row>
    <row r="9494" spans="1:2" x14ac:dyDescent="0.25">
      <c r="A9494" s="32"/>
    </row>
    <row r="9495" spans="1:2" x14ac:dyDescent="0.25">
      <c r="A9495" s="32"/>
    </row>
    <row r="9496" spans="1:2" x14ac:dyDescent="0.25">
      <c r="A9496" s="32"/>
    </row>
    <row r="9497" spans="1:2" x14ac:dyDescent="0.25">
      <c r="A9497" s="32"/>
    </row>
    <row r="9498" spans="1:2" x14ac:dyDescent="0.25">
      <c r="A9498" s="32"/>
    </row>
    <row r="9499" spans="1:2" x14ac:dyDescent="0.25">
      <c r="A9499" s="32"/>
    </row>
    <row r="9500" spans="1:2" x14ac:dyDescent="0.25">
      <c r="A9500" s="32"/>
    </row>
    <row r="9501" spans="1:2" x14ac:dyDescent="0.25">
      <c r="A9501" s="32"/>
    </row>
    <row r="9502" spans="1:2" x14ac:dyDescent="0.25">
      <c r="A9502" s="32"/>
    </row>
    <row r="9503" spans="1:2" x14ac:dyDescent="0.25">
      <c r="A9503" s="32"/>
    </row>
    <row r="9504" spans="1:2" x14ac:dyDescent="0.25">
      <c r="A9504" s="32"/>
    </row>
    <row r="9505" spans="1:19" x14ac:dyDescent="0.25">
      <c r="A9505" s="32"/>
    </row>
    <row r="9506" spans="1:19" x14ac:dyDescent="0.25">
      <c r="O9506"/>
      <c r="P9506"/>
      <c r="Q9506"/>
      <c r="R9506"/>
    </row>
    <row r="9507" spans="1:19" ht="23.25" x14ac:dyDescent="0.35">
      <c r="A9507" s="21"/>
      <c r="B9507" s="21"/>
      <c r="C9507" s="21"/>
      <c r="D9507" s="21"/>
      <c r="E9507" s="21"/>
      <c r="F9507" s="21"/>
      <c r="G9507" s="21"/>
      <c r="H9507" s="22"/>
      <c r="I9507" s="22"/>
      <c r="J9507" s="22"/>
      <c r="K9507" s="21"/>
      <c r="L9507" s="21"/>
      <c r="N9507" s="27"/>
      <c r="O9507" s="27"/>
      <c r="P9507" s="27"/>
      <c r="Q9507" s="27"/>
      <c r="R9507" s="27"/>
      <c r="S9507" s="22"/>
    </row>
    <row r="9508" spans="1:19" x14ac:dyDescent="0.25">
      <c r="A9508" s="14"/>
      <c r="K9508" s="14"/>
    </row>
    <row r="9509" spans="1:19" x14ac:dyDescent="0.25">
      <c r="A9509" s="32"/>
    </row>
    <row r="9510" spans="1:19" x14ac:dyDescent="0.25">
      <c r="A9510" s="32"/>
    </row>
    <row r="9511" spans="1:19" x14ac:dyDescent="0.25">
      <c r="A9511" s="32"/>
    </row>
    <row r="9512" spans="1:19" x14ac:dyDescent="0.25">
      <c r="A9512" s="32"/>
    </row>
    <row r="9513" spans="1:19" x14ac:dyDescent="0.25">
      <c r="A9513" s="32"/>
      <c r="B9513" s="50"/>
    </row>
    <row r="9514" spans="1:19" x14ac:dyDescent="0.25">
      <c r="A9514" s="32"/>
    </row>
    <row r="9515" spans="1:19" x14ac:dyDescent="0.25">
      <c r="A9515" s="32"/>
    </row>
    <row r="9516" spans="1:19" x14ac:dyDescent="0.25">
      <c r="A9516" s="32"/>
    </row>
    <row r="9517" spans="1:19" x14ac:dyDescent="0.25">
      <c r="A9517" s="32"/>
    </row>
    <row r="9518" spans="1:19" x14ac:dyDescent="0.25">
      <c r="A9518" s="32"/>
    </row>
    <row r="9519" spans="1:19" x14ac:dyDescent="0.25">
      <c r="A9519" s="32"/>
    </row>
    <row r="9520" spans="1:19" x14ac:dyDescent="0.25">
      <c r="A9520" s="32"/>
    </row>
    <row r="9521" spans="1:19" x14ac:dyDescent="0.25">
      <c r="A9521" s="32"/>
    </row>
    <row r="9522" spans="1:19" x14ac:dyDescent="0.25">
      <c r="A9522" s="32"/>
    </row>
    <row r="9523" spans="1:19" x14ac:dyDescent="0.25">
      <c r="A9523" s="32"/>
    </row>
    <row r="9524" spans="1:19" x14ac:dyDescent="0.25">
      <c r="A9524" s="32"/>
    </row>
    <row r="9525" spans="1:19" x14ac:dyDescent="0.25">
      <c r="A9525" s="32"/>
    </row>
    <row r="9526" spans="1:19" x14ac:dyDescent="0.25">
      <c r="A9526" s="32"/>
    </row>
    <row r="9527" spans="1:19" x14ac:dyDescent="0.25">
      <c r="A9527" s="32"/>
    </row>
    <row r="9528" spans="1:19" x14ac:dyDescent="0.25">
      <c r="A9528" s="32"/>
    </row>
    <row r="9529" spans="1:19" x14ac:dyDescent="0.25">
      <c r="A9529" s="32"/>
    </row>
    <row r="9530" spans="1:19" x14ac:dyDescent="0.25">
      <c r="O9530"/>
      <c r="P9530"/>
      <c r="Q9530"/>
      <c r="R9530"/>
    </row>
    <row r="9531" spans="1:19" ht="23.25" x14ac:dyDescent="0.35">
      <c r="A9531" s="21"/>
      <c r="B9531" s="21"/>
      <c r="C9531" s="21"/>
      <c r="D9531" s="21"/>
      <c r="E9531" s="21"/>
      <c r="F9531" s="21"/>
      <c r="G9531" s="21"/>
      <c r="H9531" s="22"/>
      <c r="I9531" s="22"/>
      <c r="J9531" s="22"/>
      <c r="K9531" s="21"/>
      <c r="L9531" s="21"/>
      <c r="N9531" s="27"/>
      <c r="O9531" s="27"/>
      <c r="P9531" s="27"/>
      <c r="Q9531" s="27"/>
      <c r="R9531" s="27"/>
      <c r="S9531" s="22"/>
    </row>
    <row r="9532" spans="1:19" x14ac:dyDescent="0.25">
      <c r="A9532" s="14"/>
      <c r="K9532" s="14"/>
    </row>
    <row r="9533" spans="1:19" x14ac:dyDescent="0.25">
      <c r="A9533" s="32"/>
    </row>
    <row r="9534" spans="1:19" x14ac:dyDescent="0.25">
      <c r="A9534" s="32"/>
    </row>
    <row r="9535" spans="1:19" x14ac:dyDescent="0.25">
      <c r="A9535" s="32"/>
    </row>
    <row r="9536" spans="1:19" x14ac:dyDescent="0.25">
      <c r="A9536" s="32"/>
    </row>
    <row r="9537" spans="1:2" x14ac:dyDescent="0.25">
      <c r="A9537" s="32"/>
      <c r="B9537" s="50"/>
    </row>
    <row r="9538" spans="1:2" x14ac:dyDescent="0.25">
      <c r="A9538" s="32"/>
    </row>
    <row r="9539" spans="1:2" x14ac:dyDescent="0.25">
      <c r="A9539" s="32"/>
    </row>
    <row r="9540" spans="1:2" x14ac:dyDescent="0.25">
      <c r="A9540" s="32"/>
    </row>
    <row r="9541" spans="1:2" x14ac:dyDescent="0.25">
      <c r="A9541" s="32"/>
    </row>
    <row r="9542" spans="1:2" x14ac:dyDescent="0.25">
      <c r="A9542" s="32"/>
    </row>
    <row r="9543" spans="1:2" x14ac:dyDescent="0.25">
      <c r="A9543" s="32"/>
    </row>
    <row r="9544" spans="1:2" x14ac:dyDescent="0.25">
      <c r="A9544" s="32"/>
    </row>
    <row r="9545" spans="1:2" x14ac:dyDescent="0.25">
      <c r="A9545" s="32"/>
    </row>
    <row r="9546" spans="1:2" x14ac:dyDescent="0.25">
      <c r="A9546" s="32"/>
    </row>
    <row r="9547" spans="1:2" x14ac:dyDescent="0.25">
      <c r="A9547" s="32"/>
    </row>
    <row r="9548" spans="1:2" x14ac:dyDescent="0.25">
      <c r="A9548" s="32"/>
    </row>
    <row r="9549" spans="1:2" x14ac:dyDescent="0.25">
      <c r="A9549" s="32"/>
    </row>
    <row r="9550" spans="1:2" x14ac:dyDescent="0.25">
      <c r="A9550" s="32"/>
    </row>
    <row r="9551" spans="1:2" x14ac:dyDescent="0.25">
      <c r="A9551" s="32"/>
    </row>
    <row r="9552" spans="1:2" x14ac:dyDescent="0.25">
      <c r="A9552" s="32"/>
    </row>
    <row r="9553" spans="1:19" x14ac:dyDescent="0.25">
      <c r="A9553" s="32"/>
    </row>
    <row r="9554" spans="1:19" x14ac:dyDescent="0.25">
      <c r="O9554"/>
      <c r="P9554"/>
      <c r="Q9554"/>
      <c r="R9554"/>
    </row>
    <row r="9555" spans="1:19" ht="23.25" x14ac:dyDescent="0.35">
      <c r="A9555" s="21"/>
      <c r="B9555" s="21"/>
      <c r="C9555" s="21"/>
      <c r="D9555" s="21"/>
      <c r="E9555" s="21"/>
      <c r="F9555" s="21"/>
      <c r="G9555" s="21"/>
      <c r="H9555" s="22"/>
      <c r="I9555" s="22"/>
      <c r="J9555" s="22"/>
      <c r="K9555" s="21"/>
      <c r="L9555" s="21"/>
      <c r="N9555" s="27"/>
      <c r="O9555" s="27"/>
      <c r="P9555" s="27"/>
      <c r="Q9555" s="27"/>
      <c r="R9555" s="27"/>
      <c r="S9555" s="22"/>
    </row>
    <row r="9556" spans="1:19" x14ac:dyDescent="0.25">
      <c r="A9556" s="14"/>
      <c r="K9556" s="14"/>
    </row>
    <row r="9557" spans="1:19" x14ac:dyDescent="0.25">
      <c r="A9557" s="32"/>
    </row>
    <row r="9558" spans="1:19" x14ac:dyDescent="0.25">
      <c r="A9558" s="32"/>
    </row>
    <row r="9559" spans="1:19" x14ac:dyDescent="0.25">
      <c r="A9559" s="32"/>
    </row>
    <row r="9560" spans="1:19" x14ac:dyDescent="0.25">
      <c r="A9560" s="32"/>
    </row>
    <row r="9561" spans="1:19" x14ac:dyDescent="0.25">
      <c r="A9561" s="32"/>
      <c r="B9561" s="50"/>
    </row>
    <row r="9562" spans="1:19" x14ac:dyDescent="0.25">
      <c r="A9562" s="32"/>
    </row>
    <row r="9563" spans="1:19" x14ac:dyDescent="0.25">
      <c r="A9563" s="32"/>
    </row>
    <row r="9564" spans="1:19" x14ac:dyDescent="0.25">
      <c r="A9564" s="32"/>
    </row>
    <row r="9565" spans="1:19" x14ac:dyDescent="0.25">
      <c r="A9565" s="32"/>
    </row>
    <row r="9566" spans="1:19" x14ac:dyDescent="0.25">
      <c r="A9566" s="32"/>
    </row>
    <row r="9567" spans="1:19" x14ac:dyDescent="0.25">
      <c r="A9567" s="32"/>
    </row>
    <row r="9568" spans="1:19" x14ac:dyDescent="0.25">
      <c r="A9568" s="32"/>
    </row>
    <row r="9569" spans="1:19" x14ac:dyDescent="0.25">
      <c r="A9569" s="32"/>
    </row>
    <row r="9570" spans="1:19" x14ac:dyDescent="0.25">
      <c r="A9570" s="32"/>
    </row>
    <row r="9571" spans="1:19" x14ac:dyDescent="0.25">
      <c r="A9571" s="32"/>
    </row>
    <row r="9572" spans="1:19" x14ac:dyDescent="0.25">
      <c r="A9572" s="32"/>
    </row>
    <row r="9573" spans="1:19" x14ac:dyDescent="0.25">
      <c r="A9573" s="32"/>
    </row>
    <row r="9574" spans="1:19" x14ac:dyDescent="0.25">
      <c r="A9574" s="32"/>
    </row>
    <row r="9575" spans="1:19" x14ac:dyDescent="0.25">
      <c r="A9575" s="32"/>
    </row>
    <row r="9576" spans="1:19" x14ac:dyDescent="0.25">
      <c r="A9576" s="32"/>
    </row>
    <row r="9577" spans="1:19" x14ac:dyDescent="0.25">
      <c r="A9577" s="32"/>
    </row>
    <row r="9578" spans="1:19" x14ac:dyDescent="0.25">
      <c r="O9578"/>
      <c r="P9578"/>
      <c r="Q9578"/>
      <c r="R9578"/>
    </row>
    <row r="9579" spans="1:19" ht="23.25" x14ac:dyDescent="0.35">
      <c r="A9579" s="21"/>
      <c r="B9579" s="21"/>
      <c r="C9579" s="21"/>
      <c r="D9579" s="21"/>
      <c r="E9579" s="21"/>
      <c r="F9579" s="21"/>
      <c r="G9579" s="21"/>
      <c r="H9579" s="22"/>
      <c r="I9579" s="22"/>
      <c r="J9579" s="22"/>
      <c r="K9579" s="21"/>
      <c r="L9579" s="21"/>
      <c r="N9579" s="27"/>
      <c r="O9579" s="27"/>
      <c r="P9579" s="27"/>
      <c r="Q9579" s="27"/>
      <c r="R9579" s="27"/>
      <c r="S9579" s="22"/>
    </row>
    <row r="9580" spans="1:19" x14ac:dyDescent="0.25">
      <c r="A9580" s="14"/>
      <c r="K9580" s="14"/>
    </row>
    <row r="9581" spans="1:19" x14ac:dyDescent="0.25">
      <c r="A9581" s="32"/>
    </row>
    <row r="9582" spans="1:19" x14ac:dyDescent="0.25">
      <c r="A9582" s="32"/>
    </row>
    <row r="9583" spans="1:19" x14ac:dyDescent="0.25">
      <c r="A9583" s="32"/>
    </row>
    <row r="9584" spans="1:19" x14ac:dyDescent="0.25">
      <c r="A9584" s="32"/>
    </row>
    <row r="9585" spans="1:2" x14ac:dyDescent="0.25">
      <c r="A9585" s="32"/>
      <c r="B9585" s="50"/>
    </row>
    <row r="9586" spans="1:2" x14ac:dyDescent="0.25">
      <c r="A9586" s="32"/>
    </row>
    <row r="9587" spans="1:2" x14ac:dyDescent="0.25">
      <c r="A9587" s="32"/>
    </row>
    <row r="9588" spans="1:2" x14ac:dyDescent="0.25">
      <c r="A9588" s="32"/>
    </row>
    <row r="9589" spans="1:2" x14ac:dyDescent="0.25">
      <c r="A9589" s="32"/>
    </row>
    <row r="9590" spans="1:2" x14ac:dyDescent="0.25">
      <c r="A9590" s="32"/>
    </row>
    <row r="9591" spans="1:2" x14ac:dyDescent="0.25">
      <c r="A9591" s="32"/>
    </row>
    <row r="9592" spans="1:2" x14ac:dyDescent="0.25">
      <c r="A9592" s="32"/>
    </row>
    <row r="9593" spans="1:2" x14ac:dyDescent="0.25">
      <c r="A9593" s="32"/>
    </row>
    <row r="9594" spans="1:2" x14ac:dyDescent="0.25">
      <c r="A9594" s="32"/>
    </row>
    <row r="9595" spans="1:2" x14ac:dyDescent="0.25">
      <c r="A9595" s="32"/>
    </row>
    <row r="9596" spans="1:2" x14ac:dyDescent="0.25">
      <c r="A9596" s="32"/>
    </row>
    <row r="9597" spans="1:2" x14ac:dyDescent="0.25">
      <c r="A9597" s="32"/>
    </row>
    <row r="9598" spans="1:2" x14ac:dyDescent="0.25">
      <c r="A9598" s="32"/>
    </row>
    <row r="9599" spans="1:2" x14ac:dyDescent="0.25">
      <c r="A9599" s="32"/>
    </row>
    <row r="9600" spans="1:2" x14ac:dyDescent="0.25">
      <c r="A9600" s="32"/>
    </row>
    <row r="9601" spans="1:19" x14ac:dyDescent="0.25">
      <c r="A9601" s="32"/>
    </row>
    <row r="9602" spans="1:19" x14ac:dyDescent="0.25">
      <c r="N9602" s="55"/>
      <c r="O9602"/>
      <c r="P9602"/>
      <c r="Q9602"/>
      <c r="R9602"/>
    </row>
    <row r="9603" spans="1:19" ht="23.25" x14ac:dyDescent="0.35">
      <c r="A9603" s="21"/>
      <c r="B9603" s="21"/>
      <c r="C9603" s="21"/>
      <c r="D9603" s="21"/>
      <c r="E9603" s="21"/>
      <c r="F9603" s="21"/>
      <c r="G9603" s="21"/>
      <c r="H9603" s="22"/>
      <c r="I9603" s="22"/>
      <c r="J9603" s="22"/>
      <c r="K9603" s="21"/>
      <c r="L9603" s="21"/>
      <c r="N9603" s="27"/>
      <c r="O9603" s="27"/>
      <c r="P9603" s="27"/>
      <c r="Q9603" s="27"/>
      <c r="R9603" s="27"/>
      <c r="S9603" s="22"/>
    </row>
    <row r="9604" spans="1:19" x14ac:dyDescent="0.25">
      <c r="A9604" s="14"/>
      <c r="K9604" s="14"/>
    </row>
    <row r="9605" spans="1:19" x14ac:dyDescent="0.25">
      <c r="A9605" s="32"/>
    </row>
    <row r="9606" spans="1:19" x14ac:dyDescent="0.25">
      <c r="A9606" s="32"/>
    </row>
    <row r="9607" spans="1:19" x14ac:dyDescent="0.25">
      <c r="A9607" s="32"/>
    </row>
    <row r="9608" spans="1:19" x14ac:dyDescent="0.25">
      <c r="A9608" s="32"/>
    </row>
    <row r="9609" spans="1:19" x14ac:dyDescent="0.25">
      <c r="A9609" s="32"/>
      <c r="B9609" s="50"/>
    </row>
    <row r="9610" spans="1:19" x14ac:dyDescent="0.25">
      <c r="A9610" s="32"/>
    </row>
    <row r="9611" spans="1:19" x14ac:dyDescent="0.25">
      <c r="A9611" s="32"/>
    </row>
    <row r="9612" spans="1:19" x14ac:dyDescent="0.25">
      <c r="A9612" s="32"/>
    </row>
    <row r="9613" spans="1:19" x14ac:dyDescent="0.25">
      <c r="A9613" s="32"/>
    </row>
    <row r="9614" spans="1:19" x14ac:dyDescent="0.25">
      <c r="A9614" s="32"/>
    </row>
    <row r="9615" spans="1:19" x14ac:dyDescent="0.25">
      <c r="A9615" s="32"/>
    </row>
    <row r="9616" spans="1:19" x14ac:dyDescent="0.25">
      <c r="A9616" s="32"/>
    </row>
    <row r="9617" spans="1:19" x14ac:dyDescent="0.25">
      <c r="A9617" s="32"/>
    </row>
    <row r="9618" spans="1:19" x14ac:dyDescent="0.25">
      <c r="A9618" s="32"/>
    </row>
    <row r="9619" spans="1:19" x14ac:dyDescent="0.25">
      <c r="A9619" s="32"/>
    </row>
    <row r="9620" spans="1:19" x14ac:dyDescent="0.25">
      <c r="A9620" s="32"/>
    </row>
    <row r="9621" spans="1:19" x14ac:dyDescent="0.25">
      <c r="A9621" s="32"/>
    </row>
    <row r="9622" spans="1:19" x14ac:dyDescent="0.25">
      <c r="A9622" s="32"/>
    </row>
    <row r="9623" spans="1:19" x14ac:dyDescent="0.25">
      <c r="A9623" s="32"/>
    </row>
    <row r="9624" spans="1:19" x14ac:dyDescent="0.25">
      <c r="A9624" s="32"/>
    </row>
    <row r="9625" spans="1:19" x14ac:dyDescent="0.25">
      <c r="A9625" s="32"/>
    </row>
    <row r="9626" spans="1:19" x14ac:dyDescent="0.25">
      <c r="O9626"/>
      <c r="P9626"/>
      <c r="Q9626"/>
      <c r="R9626"/>
    </row>
    <row r="9627" spans="1:19" ht="23.25" x14ac:dyDescent="0.35">
      <c r="A9627" s="21"/>
      <c r="B9627" s="21"/>
      <c r="C9627" s="21"/>
      <c r="D9627" s="21"/>
      <c r="E9627" s="21"/>
      <c r="F9627" s="21"/>
      <c r="G9627" s="21"/>
      <c r="H9627" s="22"/>
      <c r="I9627" s="22"/>
      <c r="J9627" s="22"/>
      <c r="K9627" s="21"/>
      <c r="L9627" s="21"/>
      <c r="N9627" s="27"/>
      <c r="O9627" s="27"/>
      <c r="P9627" s="27"/>
      <c r="Q9627" s="27"/>
      <c r="R9627" s="27"/>
      <c r="S9627" s="22"/>
    </row>
    <row r="9628" spans="1:19" x14ac:dyDescent="0.25">
      <c r="A9628" s="14"/>
      <c r="K9628" s="14"/>
    </row>
    <row r="9629" spans="1:19" x14ac:dyDescent="0.25">
      <c r="A9629" s="32"/>
    </row>
    <row r="9630" spans="1:19" x14ac:dyDescent="0.25">
      <c r="A9630" s="32"/>
    </row>
    <row r="9631" spans="1:19" x14ac:dyDescent="0.25">
      <c r="A9631" s="32"/>
    </row>
    <row r="9632" spans="1:19" x14ac:dyDescent="0.25">
      <c r="A9632" s="32"/>
    </row>
    <row r="9633" spans="1:2" x14ac:dyDescent="0.25">
      <c r="A9633" s="32"/>
      <c r="B9633" s="50"/>
    </row>
    <row r="9634" spans="1:2" x14ac:dyDescent="0.25">
      <c r="A9634" s="32"/>
    </row>
    <row r="9635" spans="1:2" x14ac:dyDescent="0.25">
      <c r="A9635" s="32"/>
    </row>
    <row r="9636" spans="1:2" x14ac:dyDescent="0.25">
      <c r="A9636" s="32"/>
    </row>
    <row r="9637" spans="1:2" x14ac:dyDescent="0.25">
      <c r="A9637" s="32"/>
    </row>
    <row r="9638" spans="1:2" x14ac:dyDescent="0.25">
      <c r="A9638" s="32"/>
    </row>
    <row r="9639" spans="1:2" x14ac:dyDescent="0.25">
      <c r="A9639" s="32"/>
    </row>
    <row r="9640" spans="1:2" x14ac:dyDescent="0.25">
      <c r="A9640" s="32"/>
    </row>
    <row r="9641" spans="1:2" x14ac:dyDescent="0.25">
      <c r="A9641" s="32"/>
    </row>
    <row r="9642" spans="1:2" x14ac:dyDescent="0.25">
      <c r="A9642" s="32"/>
    </row>
    <row r="9643" spans="1:2" x14ac:dyDescent="0.25">
      <c r="A9643" s="32"/>
    </row>
    <row r="9644" spans="1:2" x14ac:dyDescent="0.25">
      <c r="A9644" s="32"/>
    </row>
    <row r="9645" spans="1:2" x14ac:dyDescent="0.25">
      <c r="A9645" s="32"/>
    </row>
    <row r="9646" spans="1:2" x14ac:dyDescent="0.25">
      <c r="A9646" s="32"/>
    </row>
    <row r="9647" spans="1:2" x14ac:dyDescent="0.25">
      <c r="A9647" s="32"/>
    </row>
    <row r="9648" spans="1:2" x14ac:dyDescent="0.25">
      <c r="A9648" s="32"/>
    </row>
    <row r="9649" spans="1:19" x14ac:dyDescent="0.25">
      <c r="A9649" s="32"/>
    </row>
    <row r="9650" spans="1:19" x14ac:dyDescent="0.25">
      <c r="O9650"/>
      <c r="P9650"/>
      <c r="Q9650"/>
      <c r="R9650"/>
    </row>
    <row r="9651" spans="1:19" ht="23.25" x14ac:dyDescent="0.35">
      <c r="A9651" s="21"/>
      <c r="B9651" s="21"/>
      <c r="C9651" s="21"/>
      <c r="D9651" s="21"/>
      <c r="E9651" s="21"/>
      <c r="F9651" s="21"/>
      <c r="G9651" s="21"/>
      <c r="H9651" s="22"/>
      <c r="I9651" s="22"/>
      <c r="J9651" s="22"/>
      <c r="K9651" s="21"/>
      <c r="L9651" s="21"/>
      <c r="N9651" s="27"/>
      <c r="O9651" s="27"/>
      <c r="P9651" s="27"/>
      <c r="Q9651" s="27"/>
      <c r="R9651" s="27"/>
      <c r="S9651" s="22"/>
    </row>
    <row r="9652" spans="1:19" x14ac:dyDescent="0.25">
      <c r="A9652" s="14"/>
      <c r="K9652" s="14"/>
    </row>
    <row r="9653" spans="1:19" x14ac:dyDescent="0.25">
      <c r="A9653" s="32"/>
    </row>
    <row r="9654" spans="1:19" x14ac:dyDescent="0.25">
      <c r="A9654" s="32"/>
    </row>
    <row r="9655" spans="1:19" x14ac:dyDescent="0.25">
      <c r="A9655" s="32"/>
    </row>
    <row r="9656" spans="1:19" x14ac:dyDescent="0.25">
      <c r="A9656" s="32"/>
    </row>
    <row r="9657" spans="1:19" x14ac:dyDescent="0.25">
      <c r="A9657" s="32"/>
      <c r="B9657" s="50"/>
    </row>
    <row r="9658" spans="1:19" x14ac:dyDescent="0.25">
      <c r="A9658" s="32"/>
    </row>
    <row r="9659" spans="1:19" x14ac:dyDescent="0.25">
      <c r="A9659" s="32"/>
    </row>
    <row r="9660" spans="1:19" x14ac:dyDescent="0.25">
      <c r="A9660" s="32"/>
    </row>
    <row r="9661" spans="1:19" x14ac:dyDescent="0.25">
      <c r="A9661" s="32"/>
    </row>
    <row r="9662" spans="1:19" x14ac:dyDescent="0.25">
      <c r="A9662" s="32"/>
    </row>
    <row r="9663" spans="1:19" x14ac:dyDescent="0.25">
      <c r="A9663" s="32"/>
    </row>
    <row r="9664" spans="1:19" x14ac:dyDescent="0.25">
      <c r="A9664" s="32"/>
    </row>
    <row r="9665" spans="1:19" x14ac:dyDescent="0.25">
      <c r="A9665" s="32"/>
    </row>
    <row r="9666" spans="1:19" x14ac:dyDescent="0.25">
      <c r="A9666" s="32"/>
    </row>
    <row r="9667" spans="1:19" x14ac:dyDescent="0.25">
      <c r="A9667" s="32"/>
    </row>
    <row r="9668" spans="1:19" x14ac:dyDescent="0.25">
      <c r="A9668" s="32"/>
    </row>
    <row r="9669" spans="1:19" x14ac:dyDescent="0.25">
      <c r="A9669" s="32"/>
    </row>
    <row r="9670" spans="1:19" x14ac:dyDescent="0.25">
      <c r="A9670" s="32"/>
    </row>
    <row r="9671" spans="1:19" x14ac:dyDescent="0.25">
      <c r="A9671" s="32"/>
    </row>
    <row r="9672" spans="1:19" x14ac:dyDescent="0.25">
      <c r="A9672" s="32"/>
    </row>
    <row r="9673" spans="1:19" x14ac:dyDescent="0.25">
      <c r="A9673" s="32"/>
    </row>
    <row r="9674" spans="1:19" x14ac:dyDescent="0.25">
      <c r="O9674"/>
      <c r="P9674"/>
      <c r="Q9674"/>
      <c r="R9674"/>
    </row>
    <row r="9675" spans="1:19" ht="23.25" x14ac:dyDescent="0.35">
      <c r="A9675" s="21"/>
      <c r="B9675" s="21"/>
      <c r="C9675" s="21"/>
      <c r="D9675" s="21"/>
      <c r="E9675" s="21"/>
      <c r="F9675" s="21"/>
      <c r="G9675" s="21"/>
      <c r="H9675" s="22"/>
      <c r="I9675" s="22"/>
      <c r="J9675" s="22"/>
      <c r="K9675" s="21"/>
      <c r="L9675" s="21"/>
      <c r="N9675" s="27"/>
      <c r="O9675" s="27"/>
      <c r="P9675" s="27"/>
      <c r="Q9675" s="27"/>
      <c r="R9675" s="27"/>
      <c r="S9675" s="22"/>
    </row>
    <row r="9676" spans="1:19" x14ac:dyDescent="0.25">
      <c r="A9676" s="14"/>
      <c r="K9676" s="14"/>
    </row>
    <row r="9677" spans="1:19" x14ac:dyDescent="0.25">
      <c r="A9677" s="32"/>
    </row>
    <row r="9678" spans="1:19" x14ac:dyDescent="0.25">
      <c r="A9678" s="32"/>
    </row>
    <row r="9679" spans="1:19" x14ac:dyDescent="0.25">
      <c r="A9679" s="32"/>
    </row>
    <row r="9680" spans="1:19" x14ac:dyDescent="0.25">
      <c r="A9680" s="32"/>
    </row>
    <row r="9681" spans="1:2" x14ac:dyDescent="0.25">
      <c r="A9681" s="32"/>
      <c r="B9681" s="50"/>
    </row>
    <row r="9682" spans="1:2" x14ac:dyDescent="0.25">
      <c r="A9682" s="32"/>
    </row>
    <row r="9683" spans="1:2" x14ac:dyDescent="0.25">
      <c r="A9683" s="32"/>
    </row>
    <row r="9684" spans="1:2" x14ac:dyDescent="0.25">
      <c r="A9684" s="32"/>
    </row>
    <row r="9685" spans="1:2" x14ac:dyDescent="0.25">
      <c r="A9685" s="32"/>
    </row>
    <row r="9686" spans="1:2" x14ac:dyDescent="0.25">
      <c r="A9686" s="32"/>
    </row>
    <row r="9687" spans="1:2" x14ac:dyDescent="0.25">
      <c r="A9687" s="32"/>
    </row>
    <row r="9688" spans="1:2" x14ac:dyDescent="0.25">
      <c r="A9688" s="32"/>
    </row>
    <row r="9689" spans="1:2" x14ac:dyDescent="0.25">
      <c r="A9689" s="32"/>
    </row>
    <row r="9690" spans="1:2" x14ac:dyDescent="0.25">
      <c r="A9690" s="32"/>
    </row>
    <row r="9691" spans="1:2" x14ac:dyDescent="0.25">
      <c r="A9691" s="32"/>
    </row>
    <row r="9692" spans="1:2" x14ac:dyDescent="0.25">
      <c r="A9692" s="32"/>
    </row>
    <row r="9693" spans="1:2" x14ac:dyDescent="0.25">
      <c r="A9693" s="32"/>
    </row>
    <row r="9694" spans="1:2" x14ac:dyDescent="0.25">
      <c r="A9694" s="32"/>
    </row>
    <row r="9695" spans="1:2" x14ac:dyDescent="0.25">
      <c r="A9695" s="32"/>
    </row>
    <row r="9696" spans="1:2" x14ac:dyDescent="0.25">
      <c r="A9696" s="32"/>
    </row>
    <row r="9697" spans="1:19" x14ac:dyDescent="0.25">
      <c r="A9697" s="32"/>
    </row>
    <row r="9698" spans="1:19" x14ac:dyDescent="0.25">
      <c r="O9698"/>
      <c r="P9698"/>
      <c r="Q9698"/>
      <c r="R9698"/>
    </row>
    <row r="9699" spans="1:19" ht="23.25" x14ac:dyDescent="0.35">
      <c r="A9699" s="21"/>
      <c r="B9699" s="21"/>
      <c r="C9699" s="21"/>
      <c r="D9699" s="21"/>
      <c r="E9699" s="21"/>
      <c r="F9699" s="21"/>
      <c r="G9699" s="21"/>
      <c r="H9699" s="22"/>
      <c r="I9699" s="22"/>
      <c r="J9699" s="22"/>
      <c r="K9699" s="21"/>
      <c r="L9699" s="21"/>
      <c r="N9699" s="27"/>
      <c r="O9699" s="27"/>
      <c r="P9699" s="27"/>
      <c r="Q9699" s="27"/>
      <c r="R9699" s="27"/>
      <c r="S9699" s="22"/>
    </row>
    <row r="9700" spans="1:19" x14ac:dyDescent="0.25">
      <c r="A9700" s="14"/>
      <c r="K9700" s="14"/>
    </row>
    <row r="9701" spans="1:19" x14ac:dyDescent="0.25">
      <c r="A9701" s="32"/>
    </row>
    <row r="9702" spans="1:19" x14ac:dyDescent="0.25">
      <c r="A9702" s="32"/>
    </row>
    <row r="9703" spans="1:19" x14ac:dyDescent="0.25">
      <c r="A9703" s="32"/>
    </row>
    <row r="9704" spans="1:19" x14ac:dyDescent="0.25">
      <c r="A9704" s="32"/>
    </row>
    <row r="9705" spans="1:19" x14ac:dyDescent="0.25">
      <c r="A9705" s="32"/>
      <c r="B9705" s="50"/>
    </row>
    <row r="9706" spans="1:19" x14ac:dyDescent="0.25">
      <c r="A9706" s="32"/>
    </row>
    <row r="9707" spans="1:19" x14ac:dyDescent="0.25">
      <c r="A9707" s="32"/>
    </row>
    <row r="9708" spans="1:19" x14ac:dyDescent="0.25">
      <c r="A9708" s="32"/>
    </row>
    <row r="9709" spans="1:19" x14ac:dyDescent="0.25">
      <c r="A9709" s="32"/>
    </row>
    <row r="9710" spans="1:19" x14ac:dyDescent="0.25">
      <c r="A9710" s="32"/>
    </row>
    <row r="9711" spans="1:19" x14ac:dyDescent="0.25">
      <c r="A9711" s="32"/>
    </row>
    <row r="9712" spans="1:19" x14ac:dyDescent="0.25">
      <c r="A9712" s="32"/>
    </row>
    <row r="9713" spans="1:19" x14ac:dyDescent="0.25">
      <c r="A9713" s="32"/>
    </row>
    <row r="9714" spans="1:19" x14ac:dyDescent="0.25">
      <c r="A9714" s="32"/>
    </row>
    <row r="9715" spans="1:19" x14ac:dyDescent="0.25">
      <c r="A9715" s="32"/>
    </row>
    <row r="9716" spans="1:19" x14ac:dyDescent="0.25">
      <c r="A9716" s="32"/>
    </row>
    <row r="9717" spans="1:19" x14ac:dyDescent="0.25">
      <c r="A9717" s="32"/>
    </row>
    <row r="9718" spans="1:19" x14ac:dyDescent="0.25">
      <c r="A9718" s="32"/>
    </row>
    <row r="9719" spans="1:19" x14ac:dyDescent="0.25">
      <c r="A9719" s="32"/>
    </row>
    <row r="9720" spans="1:19" x14ac:dyDescent="0.25">
      <c r="A9720" s="32"/>
    </row>
    <row r="9721" spans="1:19" x14ac:dyDescent="0.25">
      <c r="A9721" s="32"/>
    </row>
    <row r="9722" spans="1:19" x14ac:dyDescent="0.25">
      <c r="N9722" s="55"/>
      <c r="O9722"/>
      <c r="P9722"/>
      <c r="Q9722"/>
      <c r="R9722"/>
    </row>
    <row r="9723" spans="1:19" ht="23.25" x14ac:dyDescent="0.35">
      <c r="A9723" s="21"/>
      <c r="B9723" s="21"/>
      <c r="C9723" s="21"/>
      <c r="D9723" s="21"/>
      <c r="E9723" s="21"/>
      <c r="F9723" s="21"/>
      <c r="G9723" s="21"/>
      <c r="H9723" s="22"/>
      <c r="I9723" s="22"/>
      <c r="J9723" s="22"/>
      <c r="K9723" s="21"/>
      <c r="L9723" s="21"/>
      <c r="N9723" s="27"/>
      <c r="O9723" s="27"/>
      <c r="P9723" s="27"/>
      <c r="Q9723" s="27"/>
      <c r="R9723" s="27"/>
      <c r="S9723" s="22"/>
    </row>
    <row r="9724" spans="1:19" x14ac:dyDescent="0.25">
      <c r="A9724" s="14"/>
      <c r="K9724" s="14"/>
    </row>
    <row r="9725" spans="1:19" x14ac:dyDescent="0.25">
      <c r="A9725" s="32"/>
    </row>
    <row r="9726" spans="1:19" x14ac:dyDescent="0.25">
      <c r="A9726" s="32"/>
    </row>
    <row r="9727" spans="1:19" x14ac:dyDescent="0.25">
      <c r="A9727" s="32"/>
    </row>
    <row r="9728" spans="1:19" x14ac:dyDescent="0.25">
      <c r="A9728" s="32"/>
    </row>
    <row r="9729" spans="1:2" x14ac:dyDescent="0.25">
      <c r="A9729" s="32"/>
      <c r="B9729" s="50"/>
    </row>
    <row r="9730" spans="1:2" x14ac:dyDescent="0.25">
      <c r="A9730" s="32"/>
    </row>
    <row r="9731" spans="1:2" x14ac:dyDescent="0.25">
      <c r="A9731" s="32"/>
    </row>
    <row r="9732" spans="1:2" x14ac:dyDescent="0.25">
      <c r="A9732" s="32"/>
    </row>
    <row r="9733" spans="1:2" x14ac:dyDescent="0.25">
      <c r="A9733" s="32"/>
    </row>
    <row r="9734" spans="1:2" x14ac:dyDescent="0.25">
      <c r="A9734" s="32"/>
    </row>
    <row r="9735" spans="1:2" x14ac:dyDescent="0.25">
      <c r="A9735" s="32"/>
    </row>
    <row r="9736" spans="1:2" x14ac:dyDescent="0.25">
      <c r="A9736" s="32"/>
    </row>
    <row r="9737" spans="1:2" x14ac:dyDescent="0.25">
      <c r="A9737" s="32"/>
    </row>
    <row r="9738" spans="1:2" x14ac:dyDescent="0.25">
      <c r="A9738" s="32"/>
    </row>
    <row r="9739" spans="1:2" x14ac:dyDescent="0.25">
      <c r="A9739" s="32"/>
    </row>
    <row r="9740" spans="1:2" x14ac:dyDescent="0.25">
      <c r="A9740" s="32"/>
    </row>
    <row r="9741" spans="1:2" x14ac:dyDescent="0.25">
      <c r="A9741" s="32"/>
    </row>
    <row r="9742" spans="1:2" x14ac:dyDescent="0.25">
      <c r="A9742" s="32"/>
    </row>
    <row r="9743" spans="1:2" x14ac:dyDescent="0.25">
      <c r="A9743" s="32"/>
    </row>
    <row r="9744" spans="1:2" x14ac:dyDescent="0.25">
      <c r="A9744" s="32"/>
    </row>
    <row r="9745" spans="1:19" x14ac:dyDescent="0.25">
      <c r="A9745" s="32"/>
    </row>
    <row r="9746" spans="1:19" x14ac:dyDescent="0.25">
      <c r="O9746"/>
      <c r="P9746"/>
      <c r="Q9746"/>
      <c r="R9746"/>
    </row>
    <row r="9747" spans="1:19" ht="23.25" x14ac:dyDescent="0.35">
      <c r="A9747" s="21"/>
      <c r="B9747" s="21"/>
      <c r="C9747" s="21"/>
      <c r="D9747" s="21"/>
      <c r="E9747" s="21"/>
      <c r="F9747" s="21"/>
      <c r="G9747" s="21"/>
      <c r="H9747" s="22"/>
      <c r="I9747" s="22"/>
      <c r="J9747" s="22"/>
      <c r="K9747" s="21"/>
      <c r="L9747" s="21"/>
      <c r="N9747" s="27"/>
      <c r="O9747" s="27"/>
      <c r="P9747" s="27"/>
      <c r="Q9747" s="27"/>
      <c r="R9747" s="27"/>
      <c r="S9747" s="22"/>
    </row>
    <row r="9748" spans="1:19" x14ac:dyDescent="0.25">
      <c r="A9748" s="14"/>
      <c r="K9748" s="14"/>
    </row>
    <row r="9749" spans="1:19" x14ac:dyDescent="0.25">
      <c r="A9749" s="32"/>
    </row>
    <row r="9750" spans="1:19" x14ac:dyDescent="0.25">
      <c r="A9750" s="32"/>
    </row>
    <row r="9751" spans="1:19" x14ac:dyDescent="0.25">
      <c r="A9751" s="32"/>
    </row>
    <row r="9752" spans="1:19" x14ac:dyDescent="0.25">
      <c r="A9752" s="32"/>
    </row>
    <row r="9753" spans="1:19" x14ac:dyDescent="0.25">
      <c r="A9753" s="32"/>
      <c r="B9753" s="50"/>
    </row>
    <row r="9754" spans="1:19" x14ac:dyDescent="0.25">
      <c r="A9754" s="32"/>
    </row>
    <row r="9755" spans="1:19" x14ac:dyDescent="0.25">
      <c r="A9755" s="32"/>
    </row>
    <row r="9756" spans="1:19" x14ac:dyDescent="0.25">
      <c r="A9756" s="32"/>
    </row>
    <row r="9757" spans="1:19" x14ac:dyDescent="0.25">
      <c r="A9757" s="32"/>
    </row>
    <row r="9758" spans="1:19" x14ac:dyDescent="0.25">
      <c r="A9758" s="32"/>
    </row>
    <row r="9759" spans="1:19" x14ac:dyDescent="0.25">
      <c r="A9759" s="32"/>
    </row>
    <row r="9760" spans="1:19" x14ac:dyDescent="0.25">
      <c r="A9760" s="32"/>
    </row>
    <row r="9761" spans="1:19" x14ac:dyDescent="0.25">
      <c r="A9761" s="32"/>
    </row>
    <row r="9762" spans="1:19" x14ac:dyDescent="0.25">
      <c r="A9762" s="32"/>
    </row>
    <row r="9763" spans="1:19" x14ac:dyDescent="0.25">
      <c r="A9763" s="32"/>
    </row>
    <row r="9764" spans="1:19" x14ac:dyDescent="0.25">
      <c r="A9764" s="32"/>
    </row>
    <row r="9765" spans="1:19" x14ac:dyDescent="0.25">
      <c r="A9765" s="32"/>
    </row>
    <row r="9766" spans="1:19" x14ac:dyDescent="0.25">
      <c r="A9766" s="32"/>
    </row>
    <row r="9767" spans="1:19" x14ac:dyDescent="0.25">
      <c r="A9767" s="32"/>
    </row>
    <row r="9768" spans="1:19" x14ac:dyDescent="0.25">
      <c r="A9768" s="32"/>
    </row>
    <row r="9769" spans="1:19" x14ac:dyDescent="0.25">
      <c r="A9769" s="32"/>
    </row>
    <row r="9770" spans="1:19" x14ac:dyDescent="0.25">
      <c r="O9770"/>
      <c r="P9770"/>
      <c r="Q9770"/>
      <c r="R9770"/>
    </row>
    <row r="9771" spans="1:19" ht="23.25" x14ac:dyDescent="0.35">
      <c r="A9771" s="21"/>
      <c r="B9771" s="21"/>
      <c r="C9771" s="21"/>
      <c r="D9771" s="21"/>
      <c r="E9771" s="21"/>
      <c r="F9771" s="21"/>
      <c r="G9771" s="21"/>
      <c r="H9771" s="22"/>
      <c r="I9771" s="22"/>
      <c r="J9771" s="22"/>
      <c r="K9771" s="21"/>
      <c r="L9771" s="21"/>
      <c r="N9771" s="27"/>
      <c r="O9771" s="27"/>
      <c r="P9771" s="27"/>
      <c r="Q9771" s="27"/>
      <c r="R9771" s="27"/>
      <c r="S9771" s="22"/>
    </row>
    <row r="9772" spans="1:19" x14ac:dyDescent="0.25">
      <c r="A9772" s="14"/>
      <c r="K9772" s="14"/>
    </row>
    <row r="9773" spans="1:19" x14ac:dyDescent="0.25">
      <c r="A9773" s="32"/>
    </row>
    <row r="9774" spans="1:19" x14ac:dyDescent="0.25">
      <c r="A9774" s="32"/>
    </row>
    <row r="9775" spans="1:19" x14ac:dyDescent="0.25">
      <c r="A9775" s="32"/>
    </row>
    <row r="9776" spans="1:19" x14ac:dyDescent="0.25">
      <c r="A9776" s="32"/>
    </row>
    <row r="9777" spans="1:2" x14ac:dyDescent="0.25">
      <c r="A9777" s="32"/>
      <c r="B9777" s="50"/>
    </row>
    <row r="9778" spans="1:2" x14ac:dyDescent="0.25">
      <c r="A9778" s="32"/>
    </row>
    <row r="9779" spans="1:2" x14ac:dyDescent="0.25">
      <c r="A9779" s="32"/>
    </row>
    <row r="9780" spans="1:2" x14ac:dyDescent="0.25">
      <c r="A9780" s="32"/>
    </row>
    <row r="9781" spans="1:2" x14ac:dyDescent="0.25">
      <c r="A9781" s="32"/>
    </row>
    <row r="9782" spans="1:2" x14ac:dyDescent="0.25">
      <c r="A9782" s="32"/>
    </row>
    <row r="9783" spans="1:2" x14ac:dyDescent="0.25">
      <c r="A9783" s="32"/>
    </row>
    <row r="9784" spans="1:2" x14ac:dyDescent="0.25">
      <c r="A9784" s="32"/>
    </row>
    <row r="9785" spans="1:2" x14ac:dyDescent="0.25">
      <c r="A9785" s="32"/>
    </row>
    <row r="9786" spans="1:2" x14ac:dyDescent="0.25">
      <c r="A9786" s="32"/>
    </row>
    <row r="9787" spans="1:2" x14ac:dyDescent="0.25">
      <c r="A9787" s="32"/>
    </row>
    <row r="9788" spans="1:2" x14ac:dyDescent="0.25">
      <c r="A9788" s="32"/>
    </row>
    <row r="9789" spans="1:2" x14ac:dyDescent="0.25">
      <c r="A9789" s="32"/>
    </row>
    <row r="9790" spans="1:2" x14ac:dyDescent="0.25">
      <c r="A9790" s="32"/>
    </row>
    <row r="9791" spans="1:2" x14ac:dyDescent="0.25">
      <c r="A9791" s="32"/>
    </row>
    <row r="9792" spans="1:2" x14ac:dyDescent="0.25">
      <c r="A9792" s="32"/>
    </row>
    <row r="9793" spans="1:19" x14ac:dyDescent="0.25">
      <c r="A9793" s="32"/>
    </row>
    <row r="9794" spans="1:19" x14ac:dyDescent="0.25">
      <c r="O9794"/>
      <c r="P9794"/>
      <c r="Q9794"/>
      <c r="R9794"/>
    </row>
    <row r="9795" spans="1:19" ht="23.25" x14ac:dyDescent="0.35">
      <c r="A9795" s="21"/>
      <c r="B9795" s="21"/>
      <c r="C9795" s="21"/>
      <c r="D9795" s="21"/>
      <c r="E9795" s="21"/>
      <c r="F9795" s="21"/>
      <c r="G9795" s="21"/>
      <c r="H9795" s="22"/>
      <c r="I9795" s="22"/>
      <c r="J9795" s="22"/>
      <c r="K9795" s="21"/>
      <c r="L9795" s="21"/>
      <c r="N9795" s="27"/>
      <c r="O9795" s="27"/>
      <c r="P9795" s="27"/>
      <c r="Q9795" s="27"/>
      <c r="R9795" s="27"/>
      <c r="S9795" s="22"/>
    </row>
    <row r="9796" spans="1:19" x14ac:dyDescent="0.25">
      <c r="A9796" s="14"/>
      <c r="K9796" s="14"/>
    </row>
    <row r="9797" spans="1:19" x14ac:dyDescent="0.25">
      <c r="A9797" s="32"/>
    </row>
    <row r="9798" spans="1:19" x14ac:dyDescent="0.25">
      <c r="A9798" s="32"/>
    </row>
    <row r="9799" spans="1:19" x14ac:dyDescent="0.25">
      <c r="A9799" s="32"/>
    </row>
    <row r="9800" spans="1:19" x14ac:dyDescent="0.25">
      <c r="A9800" s="32"/>
    </row>
    <row r="9801" spans="1:19" x14ac:dyDescent="0.25">
      <c r="A9801" s="32"/>
      <c r="B9801" s="50"/>
    </row>
    <row r="9802" spans="1:19" x14ac:dyDescent="0.25">
      <c r="A9802" s="32"/>
    </row>
    <row r="9803" spans="1:19" x14ac:dyDescent="0.25">
      <c r="A9803" s="32"/>
    </row>
    <row r="9804" spans="1:19" x14ac:dyDescent="0.25">
      <c r="A9804" s="32"/>
    </row>
    <row r="9805" spans="1:19" x14ac:dyDescent="0.25">
      <c r="A9805" s="32"/>
    </row>
    <row r="9806" spans="1:19" x14ac:dyDescent="0.25">
      <c r="A9806" s="32"/>
    </row>
    <row r="9807" spans="1:19" x14ac:dyDescent="0.25">
      <c r="A9807" s="32"/>
    </row>
    <row r="9808" spans="1:19" x14ac:dyDescent="0.25">
      <c r="A9808" s="32"/>
    </row>
    <row r="9809" spans="1:19" x14ac:dyDescent="0.25">
      <c r="A9809" s="32"/>
    </row>
    <row r="9810" spans="1:19" x14ac:dyDescent="0.25">
      <c r="A9810" s="32"/>
    </row>
    <row r="9811" spans="1:19" x14ac:dyDescent="0.25">
      <c r="A9811" s="32"/>
    </row>
    <row r="9812" spans="1:19" x14ac:dyDescent="0.25">
      <c r="A9812" s="32"/>
    </row>
    <row r="9813" spans="1:19" x14ac:dyDescent="0.25">
      <c r="A9813" s="32"/>
    </row>
    <row r="9814" spans="1:19" x14ac:dyDescent="0.25">
      <c r="A9814" s="32"/>
    </row>
    <row r="9815" spans="1:19" x14ac:dyDescent="0.25">
      <c r="A9815" s="32"/>
    </row>
    <row r="9816" spans="1:19" x14ac:dyDescent="0.25">
      <c r="A9816" s="32"/>
    </row>
    <row r="9817" spans="1:19" x14ac:dyDescent="0.25">
      <c r="A9817" s="32"/>
    </row>
    <row r="9818" spans="1:19" x14ac:dyDescent="0.25">
      <c r="O9818"/>
      <c r="P9818"/>
      <c r="Q9818"/>
      <c r="R9818"/>
    </row>
    <row r="9819" spans="1:19" ht="23.25" x14ac:dyDescent="0.35">
      <c r="A9819" s="21"/>
      <c r="B9819" s="21"/>
      <c r="C9819" s="21"/>
      <c r="D9819" s="21"/>
      <c r="E9819" s="21"/>
      <c r="F9819" s="21"/>
      <c r="G9819" s="21"/>
      <c r="H9819" s="22"/>
      <c r="I9819" s="22"/>
      <c r="J9819" s="22"/>
      <c r="K9819" s="21"/>
      <c r="L9819" s="21"/>
      <c r="N9819" s="27"/>
      <c r="O9819" s="27"/>
      <c r="P9819" s="27"/>
      <c r="Q9819" s="27"/>
      <c r="R9819" s="27"/>
      <c r="S9819" s="22"/>
    </row>
    <row r="9820" spans="1:19" x14ac:dyDescent="0.25">
      <c r="A9820" s="14"/>
      <c r="K9820" s="14"/>
    </row>
    <row r="9821" spans="1:19" x14ac:dyDescent="0.25">
      <c r="A9821" s="32"/>
    </row>
    <row r="9822" spans="1:19" x14ac:dyDescent="0.25">
      <c r="A9822" s="32"/>
    </row>
    <row r="9823" spans="1:19" x14ac:dyDescent="0.25">
      <c r="A9823" s="32"/>
    </row>
    <row r="9824" spans="1:19" x14ac:dyDescent="0.25">
      <c r="A9824" s="32"/>
    </row>
    <row r="9825" spans="1:2" x14ac:dyDescent="0.25">
      <c r="A9825" s="32"/>
      <c r="B9825" s="50"/>
    </row>
    <row r="9826" spans="1:2" x14ac:dyDescent="0.25">
      <c r="A9826" s="32"/>
    </row>
    <row r="9827" spans="1:2" x14ac:dyDescent="0.25">
      <c r="A9827" s="32"/>
    </row>
    <row r="9828" spans="1:2" x14ac:dyDescent="0.25">
      <c r="A9828" s="32"/>
    </row>
    <row r="9829" spans="1:2" x14ac:dyDescent="0.25">
      <c r="A9829" s="32"/>
    </row>
    <row r="9830" spans="1:2" x14ac:dyDescent="0.25">
      <c r="A9830" s="32"/>
    </row>
    <row r="9831" spans="1:2" x14ac:dyDescent="0.25">
      <c r="A9831" s="32"/>
    </row>
    <row r="9832" spans="1:2" x14ac:dyDescent="0.25">
      <c r="A9832" s="32"/>
    </row>
    <row r="9833" spans="1:2" x14ac:dyDescent="0.25">
      <c r="A9833" s="32"/>
    </row>
    <row r="9834" spans="1:2" x14ac:dyDescent="0.25">
      <c r="A9834" s="32"/>
    </row>
    <row r="9835" spans="1:2" x14ac:dyDescent="0.25">
      <c r="A9835" s="32"/>
    </row>
    <row r="9836" spans="1:2" x14ac:dyDescent="0.25">
      <c r="A9836" s="32"/>
    </row>
    <row r="9837" spans="1:2" x14ac:dyDescent="0.25">
      <c r="A9837" s="32"/>
    </row>
    <row r="9838" spans="1:2" x14ac:dyDescent="0.25">
      <c r="A9838" s="32"/>
    </row>
    <row r="9839" spans="1:2" x14ac:dyDescent="0.25">
      <c r="A9839" s="32"/>
    </row>
    <row r="9840" spans="1:2" x14ac:dyDescent="0.25">
      <c r="A9840" s="32"/>
    </row>
    <row r="9841" spans="1:19" x14ac:dyDescent="0.25">
      <c r="A9841" s="32"/>
    </row>
    <row r="9842" spans="1:19" x14ac:dyDescent="0.25">
      <c r="N9842" s="55"/>
      <c r="O9842"/>
      <c r="P9842"/>
      <c r="Q9842"/>
      <c r="R9842"/>
    </row>
    <row r="9843" spans="1:19" ht="23.25" x14ac:dyDescent="0.35">
      <c r="A9843" s="21"/>
      <c r="B9843" s="21"/>
      <c r="C9843" s="21"/>
      <c r="D9843" s="21"/>
      <c r="E9843" s="21"/>
      <c r="F9843" s="21"/>
      <c r="G9843" s="21"/>
      <c r="H9843" s="22"/>
      <c r="I9843" s="22"/>
      <c r="J9843" s="22"/>
      <c r="K9843" s="21"/>
      <c r="L9843" s="21"/>
      <c r="N9843" s="27"/>
      <c r="O9843" s="27"/>
      <c r="P9843" s="27"/>
      <c r="Q9843" s="27"/>
      <c r="R9843" s="27"/>
      <c r="S9843" s="22"/>
    </row>
    <row r="9844" spans="1:19" x14ac:dyDescent="0.25">
      <c r="A9844" s="14"/>
      <c r="K9844" s="14"/>
    </row>
    <row r="9845" spans="1:19" x14ac:dyDescent="0.25">
      <c r="A9845" s="32"/>
    </row>
    <row r="9846" spans="1:19" x14ac:dyDescent="0.25">
      <c r="A9846" s="32"/>
    </row>
    <row r="9847" spans="1:19" x14ac:dyDescent="0.25">
      <c r="A9847" s="32"/>
    </row>
    <row r="9848" spans="1:19" x14ac:dyDescent="0.25">
      <c r="A9848" s="32"/>
    </row>
    <row r="9849" spans="1:19" x14ac:dyDescent="0.25">
      <c r="A9849" s="32"/>
      <c r="B9849" s="50"/>
    </row>
    <row r="9850" spans="1:19" x14ac:dyDescent="0.25">
      <c r="A9850" s="32"/>
    </row>
    <row r="9851" spans="1:19" x14ac:dyDescent="0.25">
      <c r="A9851" s="32"/>
    </row>
    <row r="9852" spans="1:19" x14ac:dyDescent="0.25">
      <c r="A9852" s="32"/>
    </row>
    <row r="9853" spans="1:19" x14ac:dyDescent="0.25">
      <c r="A9853" s="32"/>
    </row>
    <row r="9854" spans="1:19" x14ac:dyDescent="0.25">
      <c r="A9854" s="32"/>
    </row>
    <row r="9855" spans="1:19" x14ac:dyDescent="0.25">
      <c r="A9855" s="32"/>
    </row>
    <row r="9856" spans="1:19" x14ac:dyDescent="0.25">
      <c r="A9856" s="32"/>
    </row>
    <row r="9857" spans="1:19" x14ac:dyDescent="0.25">
      <c r="A9857" s="32"/>
    </row>
    <row r="9858" spans="1:19" x14ac:dyDescent="0.25">
      <c r="A9858" s="32"/>
    </row>
    <row r="9859" spans="1:19" x14ac:dyDescent="0.25">
      <c r="A9859" s="32"/>
    </row>
    <row r="9860" spans="1:19" x14ac:dyDescent="0.25">
      <c r="A9860" s="32"/>
    </row>
    <row r="9861" spans="1:19" x14ac:dyDescent="0.25">
      <c r="A9861" s="32"/>
    </row>
    <row r="9862" spans="1:19" x14ac:dyDescent="0.25">
      <c r="A9862" s="32"/>
    </row>
    <row r="9863" spans="1:19" x14ac:dyDescent="0.25">
      <c r="A9863" s="32"/>
    </row>
    <row r="9864" spans="1:19" x14ac:dyDescent="0.25">
      <c r="A9864" s="32"/>
    </row>
    <row r="9865" spans="1:19" x14ac:dyDescent="0.25">
      <c r="A9865" s="32"/>
    </row>
    <row r="9866" spans="1:19" x14ac:dyDescent="0.25">
      <c r="A9866" s="32"/>
    </row>
    <row r="9867" spans="1:19" ht="23.25" x14ac:dyDescent="0.35">
      <c r="A9867" s="21"/>
      <c r="B9867" s="21"/>
      <c r="C9867" s="21"/>
      <c r="D9867" s="21"/>
      <c r="E9867" s="21"/>
      <c r="F9867" s="21"/>
      <c r="G9867" s="21"/>
      <c r="H9867" s="22"/>
      <c r="I9867" s="22"/>
      <c r="J9867" s="22"/>
      <c r="K9867" s="21"/>
      <c r="L9867" s="21"/>
      <c r="N9867" s="27"/>
      <c r="O9867" s="27"/>
      <c r="P9867" s="27"/>
      <c r="Q9867" s="27"/>
      <c r="R9867" s="27"/>
      <c r="S9867" s="22"/>
    </row>
    <row r="9868" spans="1:19" x14ac:dyDescent="0.25">
      <c r="A9868" s="14"/>
      <c r="K9868" s="14"/>
    </row>
    <row r="9869" spans="1:19" x14ac:dyDescent="0.25">
      <c r="A9869" s="32"/>
    </row>
    <row r="9870" spans="1:19" x14ac:dyDescent="0.25">
      <c r="A9870" s="32"/>
    </row>
    <row r="9871" spans="1:19" x14ac:dyDescent="0.25">
      <c r="A9871" s="32"/>
    </row>
    <row r="9872" spans="1:19" x14ac:dyDescent="0.25">
      <c r="A9872" s="32"/>
    </row>
    <row r="9873" spans="1:2" x14ac:dyDescent="0.25">
      <c r="A9873" s="32"/>
      <c r="B9873" s="50"/>
    </row>
    <row r="9874" spans="1:2" x14ac:dyDescent="0.25">
      <c r="A9874" s="32"/>
    </row>
    <row r="9875" spans="1:2" x14ac:dyDescent="0.25">
      <c r="A9875" s="32"/>
    </row>
    <row r="9876" spans="1:2" x14ac:dyDescent="0.25">
      <c r="A9876" s="32"/>
    </row>
    <row r="9877" spans="1:2" x14ac:dyDescent="0.25">
      <c r="A9877" s="32"/>
    </row>
    <row r="9878" spans="1:2" x14ac:dyDescent="0.25">
      <c r="A9878" s="32"/>
    </row>
    <row r="9879" spans="1:2" x14ac:dyDescent="0.25">
      <c r="A9879" s="32"/>
    </row>
    <row r="9880" spans="1:2" x14ac:dyDescent="0.25">
      <c r="A9880" s="32"/>
    </row>
    <row r="9881" spans="1:2" x14ac:dyDescent="0.25">
      <c r="A9881" s="32"/>
    </row>
    <row r="9882" spans="1:2" x14ac:dyDescent="0.25">
      <c r="A9882" s="32"/>
    </row>
    <row r="9883" spans="1:2" x14ac:dyDescent="0.25">
      <c r="A9883" s="32"/>
    </row>
    <row r="9884" spans="1:2" x14ac:dyDescent="0.25">
      <c r="A9884" s="32"/>
    </row>
    <row r="9885" spans="1:2" x14ac:dyDescent="0.25">
      <c r="A9885" s="32"/>
    </row>
    <row r="9886" spans="1:2" x14ac:dyDescent="0.25">
      <c r="A9886" s="32"/>
    </row>
    <row r="9887" spans="1:2" x14ac:dyDescent="0.25">
      <c r="A9887" s="32"/>
    </row>
    <row r="9888" spans="1:2" x14ac:dyDescent="0.25">
      <c r="A9888" s="32"/>
    </row>
    <row r="9889" spans="1:19" x14ac:dyDescent="0.25">
      <c r="A9889" s="32"/>
    </row>
    <row r="9890" spans="1:19" x14ac:dyDescent="0.25">
      <c r="O9890"/>
      <c r="P9890"/>
      <c r="Q9890"/>
      <c r="R9890"/>
    </row>
    <row r="9891" spans="1:19" ht="23.25" x14ac:dyDescent="0.35">
      <c r="A9891" s="21"/>
      <c r="B9891" s="21"/>
      <c r="C9891" s="21"/>
      <c r="D9891" s="21"/>
      <c r="E9891" s="21"/>
      <c r="F9891" s="21"/>
      <c r="G9891" s="21"/>
      <c r="H9891" s="22"/>
      <c r="I9891" s="22"/>
      <c r="J9891" s="22"/>
      <c r="K9891" s="21"/>
      <c r="L9891" s="21"/>
      <c r="N9891" s="27"/>
      <c r="O9891" s="27"/>
      <c r="P9891" s="27"/>
      <c r="Q9891" s="27"/>
      <c r="R9891" s="27"/>
      <c r="S9891" s="22"/>
    </row>
    <row r="9892" spans="1:19" x14ac:dyDescent="0.25">
      <c r="A9892" s="14"/>
      <c r="K9892" s="14"/>
    </row>
    <row r="9893" spans="1:19" x14ac:dyDescent="0.25">
      <c r="A9893" s="32"/>
    </row>
    <row r="9894" spans="1:19" x14ac:dyDescent="0.25">
      <c r="A9894" s="32"/>
    </row>
    <row r="9895" spans="1:19" x14ac:dyDescent="0.25">
      <c r="A9895" s="32"/>
    </row>
    <row r="9896" spans="1:19" x14ac:dyDescent="0.25">
      <c r="A9896" s="32"/>
    </row>
    <row r="9897" spans="1:19" x14ac:dyDescent="0.25">
      <c r="A9897" s="32"/>
      <c r="B9897" s="50"/>
    </row>
    <row r="9898" spans="1:19" x14ac:dyDescent="0.25">
      <c r="A9898" s="32"/>
    </row>
    <row r="9899" spans="1:19" x14ac:dyDescent="0.25">
      <c r="A9899" s="32"/>
    </row>
    <row r="9900" spans="1:19" x14ac:dyDescent="0.25">
      <c r="A9900" s="32"/>
    </row>
    <row r="9901" spans="1:19" x14ac:dyDescent="0.25">
      <c r="A9901" s="32"/>
    </row>
    <row r="9902" spans="1:19" x14ac:dyDescent="0.25">
      <c r="A9902" s="32"/>
    </row>
    <row r="9903" spans="1:19" x14ac:dyDescent="0.25">
      <c r="A9903" s="32"/>
    </row>
    <row r="9904" spans="1:19" x14ac:dyDescent="0.25">
      <c r="A9904" s="32"/>
    </row>
    <row r="9905" spans="1:19" x14ac:dyDescent="0.25">
      <c r="A9905" s="32"/>
    </row>
    <row r="9906" spans="1:19" x14ac:dyDescent="0.25">
      <c r="A9906" s="32"/>
    </row>
    <row r="9907" spans="1:19" x14ac:dyDescent="0.25">
      <c r="A9907" s="32"/>
    </row>
    <row r="9908" spans="1:19" x14ac:dyDescent="0.25">
      <c r="A9908" s="32"/>
    </row>
    <row r="9909" spans="1:19" x14ac:dyDescent="0.25">
      <c r="A9909" s="32"/>
    </row>
    <row r="9910" spans="1:19" x14ac:dyDescent="0.25">
      <c r="A9910" s="32"/>
    </row>
    <row r="9911" spans="1:19" x14ac:dyDescent="0.25">
      <c r="A9911" s="32"/>
    </row>
    <row r="9912" spans="1:19" x14ac:dyDescent="0.25">
      <c r="A9912" s="32"/>
    </row>
    <row r="9913" spans="1:19" x14ac:dyDescent="0.25">
      <c r="A9913" s="32"/>
    </row>
    <row r="9914" spans="1:19" x14ac:dyDescent="0.25">
      <c r="O9914"/>
      <c r="P9914"/>
      <c r="Q9914"/>
      <c r="R9914"/>
    </row>
    <row r="9915" spans="1:19" ht="23.25" x14ac:dyDescent="0.35">
      <c r="A9915" s="21"/>
      <c r="B9915" s="21"/>
      <c r="C9915" s="21"/>
      <c r="D9915" s="21"/>
      <c r="E9915" s="21"/>
      <c r="F9915" s="21"/>
      <c r="G9915" s="21"/>
      <c r="H9915" s="22"/>
      <c r="I9915" s="22"/>
      <c r="J9915" s="22"/>
      <c r="K9915" s="21"/>
      <c r="L9915" s="21"/>
      <c r="N9915" s="27"/>
      <c r="O9915" s="27"/>
      <c r="P9915" s="27"/>
      <c r="Q9915" s="27"/>
      <c r="R9915" s="27"/>
      <c r="S9915" s="22"/>
    </row>
    <row r="9916" spans="1:19" x14ac:dyDescent="0.25">
      <c r="A9916" s="14"/>
      <c r="K9916" s="14"/>
    </row>
    <row r="9917" spans="1:19" x14ac:dyDescent="0.25">
      <c r="A9917" s="32"/>
    </row>
    <row r="9918" spans="1:19" x14ac:dyDescent="0.25">
      <c r="A9918" s="32"/>
    </row>
    <row r="9919" spans="1:19" x14ac:dyDescent="0.25">
      <c r="A9919" s="32"/>
    </row>
    <row r="9920" spans="1:19" x14ac:dyDescent="0.25">
      <c r="A9920" s="32"/>
    </row>
    <row r="9921" spans="1:2" x14ac:dyDescent="0.25">
      <c r="A9921" s="32"/>
      <c r="B9921" s="50"/>
    </row>
    <row r="9922" spans="1:2" x14ac:dyDescent="0.25">
      <c r="A9922" s="32"/>
    </row>
    <row r="9923" spans="1:2" x14ac:dyDescent="0.25">
      <c r="A9923" s="32"/>
    </row>
    <row r="9924" spans="1:2" x14ac:dyDescent="0.25">
      <c r="A9924" s="32"/>
    </row>
    <row r="9925" spans="1:2" x14ac:dyDescent="0.25">
      <c r="A9925" s="32"/>
    </row>
    <row r="9926" spans="1:2" x14ac:dyDescent="0.25">
      <c r="A9926" s="32"/>
    </row>
    <row r="9927" spans="1:2" x14ac:dyDescent="0.25">
      <c r="A9927" s="32"/>
    </row>
    <row r="9928" spans="1:2" x14ac:dyDescent="0.25">
      <c r="A9928" s="32"/>
    </row>
    <row r="9929" spans="1:2" x14ac:dyDescent="0.25">
      <c r="A9929" s="32"/>
    </row>
    <row r="9930" spans="1:2" x14ac:dyDescent="0.25">
      <c r="A9930" s="32"/>
    </row>
    <row r="9931" spans="1:2" x14ac:dyDescent="0.25">
      <c r="A9931" s="32"/>
    </row>
    <row r="9932" spans="1:2" x14ac:dyDescent="0.25">
      <c r="A9932" s="32"/>
    </row>
    <row r="9933" spans="1:2" x14ac:dyDescent="0.25">
      <c r="A9933" s="32"/>
    </row>
    <row r="9934" spans="1:2" x14ac:dyDescent="0.25">
      <c r="A9934" s="32"/>
    </row>
    <row r="9935" spans="1:2" x14ac:dyDescent="0.25">
      <c r="A9935" s="32"/>
    </row>
    <row r="9936" spans="1:2" x14ac:dyDescent="0.25">
      <c r="A9936" s="32"/>
    </row>
    <row r="9937" spans="1:19" x14ac:dyDescent="0.25">
      <c r="A9937" s="32"/>
    </row>
    <row r="9938" spans="1:19" x14ac:dyDescent="0.25">
      <c r="O9938"/>
      <c r="P9938"/>
      <c r="Q9938"/>
      <c r="R9938"/>
    </row>
    <row r="9939" spans="1:19" ht="23.25" x14ac:dyDescent="0.35">
      <c r="A9939" s="21"/>
      <c r="B9939" s="21"/>
      <c r="C9939" s="21"/>
      <c r="D9939" s="21"/>
      <c r="E9939" s="21"/>
      <c r="F9939" s="21"/>
      <c r="G9939" s="21"/>
      <c r="H9939" s="22"/>
      <c r="I9939" s="22"/>
      <c r="J9939" s="22"/>
      <c r="K9939" s="21"/>
      <c r="L9939" s="21"/>
      <c r="N9939" s="27"/>
      <c r="O9939" s="27"/>
      <c r="P9939" s="27"/>
      <c r="Q9939" s="27"/>
      <c r="R9939" s="27"/>
      <c r="S9939" s="22"/>
    </row>
    <row r="9940" spans="1:19" x14ac:dyDescent="0.25">
      <c r="A9940" s="14"/>
      <c r="K9940" s="14"/>
    </row>
    <row r="9941" spans="1:19" x14ac:dyDescent="0.25">
      <c r="A9941" s="32"/>
    </row>
    <row r="9942" spans="1:19" x14ac:dyDescent="0.25">
      <c r="A9942" s="32"/>
    </row>
    <row r="9943" spans="1:19" x14ac:dyDescent="0.25">
      <c r="A9943" s="32"/>
    </row>
    <row r="9944" spans="1:19" x14ac:dyDescent="0.25">
      <c r="A9944" s="32"/>
    </row>
    <row r="9945" spans="1:19" x14ac:dyDescent="0.25">
      <c r="A9945" s="32"/>
      <c r="B9945" s="50"/>
    </row>
    <row r="9946" spans="1:19" x14ac:dyDescent="0.25">
      <c r="A9946" s="32"/>
    </row>
    <row r="9947" spans="1:19" x14ac:dyDescent="0.25">
      <c r="A9947" s="32"/>
    </row>
    <row r="9948" spans="1:19" x14ac:dyDescent="0.25">
      <c r="A9948" s="32"/>
    </row>
    <row r="9949" spans="1:19" x14ac:dyDescent="0.25">
      <c r="A9949" s="32"/>
    </row>
    <row r="9950" spans="1:19" x14ac:dyDescent="0.25">
      <c r="A9950" s="32"/>
    </row>
    <row r="9951" spans="1:19" x14ac:dyDescent="0.25">
      <c r="A9951" s="32"/>
    </row>
    <row r="9952" spans="1:19" x14ac:dyDescent="0.25">
      <c r="A9952" s="32"/>
    </row>
    <row r="9953" spans="1:19" x14ac:dyDescent="0.25">
      <c r="A9953" s="32"/>
    </row>
    <row r="9954" spans="1:19" x14ac:dyDescent="0.25">
      <c r="A9954" s="32"/>
    </row>
    <row r="9955" spans="1:19" x14ac:dyDescent="0.25">
      <c r="A9955" s="32"/>
    </row>
    <row r="9956" spans="1:19" x14ac:dyDescent="0.25">
      <c r="A9956" s="32"/>
    </row>
    <row r="9957" spans="1:19" x14ac:dyDescent="0.25">
      <c r="A9957" s="32"/>
    </row>
    <row r="9958" spans="1:19" x14ac:dyDescent="0.25">
      <c r="A9958" s="32"/>
    </row>
    <row r="9959" spans="1:19" x14ac:dyDescent="0.25">
      <c r="A9959" s="32"/>
    </row>
    <row r="9960" spans="1:19" x14ac:dyDescent="0.25">
      <c r="A9960" s="32"/>
    </row>
    <row r="9961" spans="1:19" x14ac:dyDescent="0.25">
      <c r="A9961" s="32"/>
    </row>
    <row r="9962" spans="1:19" x14ac:dyDescent="0.25">
      <c r="N9962" s="55"/>
      <c r="O9962"/>
      <c r="P9962"/>
      <c r="Q9962"/>
      <c r="R9962"/>
    </row>
    <row r="9963" spans="1:19" ht="23.25" x14ac:dyDescent="0.35">
      <c r="A9963" s="21"/>
      <c r="B9963" s="21"/>
      <c r="C9963" s="21"/>
      <c r="D9963" s="21"/>
      <c r="E9963" s="21"/>
      <c r="F9963" s="21"/>
      <c r="G9963" s="21"/>
      <c r="H9963" s="22"/>
      <c r="I9963" s="22"/>
      <c r="J9963" s="22"/>
      <c r="K9963" s="21"/>
      <c r="L9963" s="21"/>
      <c r="N9963" s="27"/>
      <c r="O9963" s="27"/>
      <c r="P9963" s="27"/>
      <c r="Q9963" s="27"/>
      <c r="R9963" s="27"/>
      <c r="S9963" s="22"/>
    </row>
    <row r="9964" spans="1:19" x14ac:dyDescent="0.25">
      <c r="A9964" s="14"/>
      <c r="K9964" s="14"/>
    </row>
    <row r="9965" spans="1:19" x14ac:dyDescent="0.25">
      <c r="A9965" s="32"/>
    </row>
    <row r="9966" spans="1:19" x14ac:dyDescent="0.25">
      <c r="A9966" s="32"/>
    </row>
    <row r="9967" spans="1:19" x14ac:dyDescent="0.25">
      <c r="A9967" s="32"/>
    </row>
    <row r="9968" spans="1:19" x14ac:dyDescent="0.25">
      <c r="A9968" s="32"/>
    </row>
    <row r="9969" spans="1:2" x14ac:dyDescent="0.25">
      <c r="A9969" s="32"/>
      <c r="B9969" s="50"/>
    </row>
    <row r="9970" spans="1:2" x14ac:dyDescent="0.25">
      <c r="A9970" s="32"/>
    </row>
    <row r="9971" spans="1:2" x14ac:dyDescent="0.25">
      <c r="A9971" s="32"/>
    </row>
    <row r="9972" spans="1:2" x14ac:dyDescent="0.25">
      <c r="A9972" s="32"/>
    </row>
    <row r="9973" spans="1:2" x14ac:dyDescent="0.25">
      <c r="A9973" s="32"/>
    </row>
    <row r="9974" spans="1:2" x14ac:dyDescent="0.25">
      <c r="A9974" s="32"/>
    </row>
    <row r="9975" spans="1:2" x14ac:dyDescent="0.25">
      <c r="A9975" s="32"/>
    </row>
    <row r="9976" spans="1:2" x14ac:dyDescent="0.25">
      <c r="A9976" s="32"/>
    </row>
    <row r="9977" spans="1:2" x14ac:dyDescent="0.25">
      <c r="A9977" s="32"/>
    </row>
    <row r="9978" spans="1:2" x14ac:dyDescent="0.25">
      <c r="A9978" s="32"/>
    </row>
    <row r="9979" spans="1:2" x14ac:dyDescent="0.25">
      <c r="A9979" s="32"/>
    </row>
    <row r="9980" spans="1:2" x14ac:dyDescent="0.25">
      <c r="A9980" s="32"/>
    </row>
    <row r="9981" spans="1:2" x14ac:dyDescent="0.25">
      <c r="A9981" s="32"/>
    </row>
    <row r="9982" spans="1:2" x14ac:dyDescent="0.25">
      <c r="A9982" s="32"/>
    </row>
    <row r="9983" spans="1:2" x14ac:dyDescent="0.25">
      <c r="A9983" s="32"/>
    </row>
    <row r="9984" spans="1:2" x14ac:dyDescent="0.25">
      <c r="A9984" s="32"/>
    </row>
    <row r="9985" spans="1:19" x14ac:dyDescent="0.25">
      <c r="A9985" s="32"/>
    </row>
    <row r="9986" spans="1:19" x14ac:dyDescent="0.25">
      <c r="O9986"/>
      <c r="P9986"/>
      <c r="Q9986"/>
      <c r="R9986"/>
    </row>
    <row r="9987" spans="1:19" ht="23.25" x14ac:dyDescent="0.35">
      <c r="A9987" s="21"/>
      <c r="B9987" s="21"/>
      <c r="C9987" s="21"/>
      <c r="D9987" s="21"/>
      <c r="E9987" s="21"/>
      <c r="F9987" s="21"/>
      <c r="G9987" s="21"/>
      <c r="H9987" s="22"/>
      <c r="I9987" s="22"/>
      <c r="J9987" s="22"/>
      <c r="K9987" s="21"/>
      <c r="L9987" s="21"/>
      <c r="N9987" s="27"/>
      <c r="O9987" s="27"/>
      <c r="P9987" s="27"/>
      <c r="Q9987" s="27"/>
      <c r="R9987" s="27"/>
      <c r="S9987" s="22"/>
    </row>
    <row r="9988" spans="1:19" x14ac:dyDescent="0.25">
      <c r="A9988" s="14"/>
      <c r="K9988" s="14"/>
    </row>
    <row r="9989" spans="1:19" x14ac:dyDescent="0.25">
      <c r="A9989" s="32"/>
    </row>
    <row r="9990" spans="1:19" x14ac:dyDescent="0.25">
      <c r="A9990" s="32"/>
    </row>
    <row r="9991" spans="1:19" x14ac:dyDescent="0.25">
      <c r="A9991" s="32"/>
    </row>
    <row r="9992" spans="1:19" x14ac:dyDescent="0.25">
      <c r="A9992" s="32"/>
    </row>
    <row r="9993" spans="1:19" x14ac:dyDescent="0.25">
      <c r="A9993" s="32"/>
      <c r="B9993" s="50"/>
    </row>
    <row r="9994" spans="1:19" x14ac:dyDescent="0.25">
      <c r="A9994" s="32"/>
    </row>
    <row r="9995" spans="1:19" x14ac:dyDescent="0.25">
      <c r="A9995" s="32"/>
    </row>
    <row r="9996" spans="1:19" x14ac:dyDescent="0.25">
      <c r="A9996" s="32"/>
    </row>
    <row r="9997" spans="1:19" x14ac:dyDescent="0.25">
      <c r="A9997" s="32"/>
    </row>
    <row r="9998" spans="1:19" x14ac:dyDescent="0.25">
      <c r="A9998" s="32"/>
    </row>
    <row r="9999" spans="1:19" x14ac:dyDescent="0.25">
      <c r="A9999" s="32"/>
    </row>
    <row r="10000" spans="1:19" x14ac:dyDescent="0.25">
      <c r="A10000" s="32"/>
    </row>
    <row r="10001" spans="1:19" x14ac:dyDescent="0.25">
      <c r="A10001" s="32"/>
    </row>
    <row r="10002" spans="1:19" x14ac:dyDescent="0.25">
      <c r="A10002" s="32"/>
    </row>
    <row r="10003" spans="1:19" x14ac:dyDescent="0.25">
      <c r="A10003" s="32"/>
    </row>
    <row r="10004" spans="1:19" x14ac:dyDescent="0.25">
      <c r="A10004" s="32"/>
    </row>
    <row r="10005" spans="1:19" x14ac:dyDescent="0.25">
      <c r="A10005" s="32"/>
    </row>
    <row r="10006" spans="1:19" x14ac:dyDescent="0.25">
      <c r="A10006" s="32"/>
    </row>
    <row r="10007" spans="1:19" x14ac:dyDescent="0.25">
      <c r="A10007" s="32"/>
    </row>
    <row r="10008" spans="1:19" x14ac:dyDescent="0.25">
      <c r="A10008" s="32"/>
    </row>
    <row r="10009" spans="1:19" x14ac:dyDescent="0.25">
      <c r="A10009" s="32"/>
    </row>
    <row r="10010" spans="1:19" x14ac:dyDescent="0.25">
      <c r="O10010"/>
      <c r="P10010"/>
      <c r="Q10010"/>
      <c r="R10010"/>
    </row>
    <row r="10011" spans="1:19" ht="23.25" x14ac:dyDescent="0.35">
      <c r="A10011" s="21"/>
      <c r="B10011" s="21"/>
      <c r="C10011" s="21"/>
      <c r="D10011" s="21"/>
      <c r="E10011" s="21"/>
      <c r="F10011" s="21"/>
      <c r="G10011" s="21"/>
      <c r="H10011" s="22"/>
      <c r="I10011" s="22"/>
      <c r="J10011" s="22"/>
      <c r="K10011" s="21"/>
      <c r="L10011" s="21"/>
      <c r="N10011" s="27"/>
      <c r="O10011" s="27"/>
      <c r="P10011" s="27"/>
      <c r="Q10011" s="27"/>
      <c r="R10011" s="27"/>
      <c r="S10011" s="22"/>
    </row>
    <row r="10012" spans="1:19" x14ac:dyDescent="0.25">
      <c r="A10012" s="14"/>
      <c r="K10012" s="14"/>
    </row>
    <row r="10013" spans="1:19" x14ac:dyDescent="0.25">
      <c r="A10013" s="32"/>
    </row>
    <row r="10014" spans="1:19" x14ac:dyDescent="0.25">
      <c r="A10014" s="32"/>
    </row>
    <row r="10015" spans="1:19" x14ac:dyDescent="0.25">
      <c r="A10015" s="32"/>
    </row>
    <row r="10016" spans="1:19" x14ac:dyDescent="0.25">
      <c r="A10016" s="32"/>
    </row>
    <row r="10017" spans="1:2" x14ac:dyDescent="0.25">
      <c r="A10017" s="32"/>
      <c r="B10017" s="50"/>
    </row>
    <row r="10018" spans="1:2" x14ac:dyDescent="0.25">
      <c r="A10018" s="32"/>
    </row>
    <row r="10019" spans="1:2" x14ac:dyDescent="0.25">
      <c r="A10019" s="32"/>
    </row>
    <row r="10020" spans="1:2" x14ac:dyDescent="0.25">
      <c r="A10020" s="32"/>
    </row>
    <row r="10021" spans="1:2" x14ac:dyDescent="0.25">
      <c r="A10021" s="32"/>
    </row>
    <row r="10022" spans="1:2" x14ac:dyDescent="0.25">
      <c r="A10022" s="32"/>
    </row>
    <row r="10023" spans="1:2" x14ac:dyDescent="0.25">
      <c r="A10023" s="32"/>
    </row>
    <row r="10024" spans="1:2" x14ac:dyDescent="0.25">
      <c r="A10024" s="32"/>
    </row>
    <row r="10025" spans="1:2" x14ac:dyDescent="0.25">
      <c r="A10025" s="32"/>
    </row>
    <row r="10026" spans="1:2" x14ac:dyDescent="0.25">
      <c r="A10026" s="32"/>
    </row>
    <row r="10027" spans="1:2" x14ac:dyDescent="0.25">
      <c r="A10027" s="32"/>
    </row>
    <row r="10028" spans="1:2" x14ac:dyDescent="0.25">
      <c r="A10028" s="32"/>
    </row>
    <row r="10029" spans="1:2" x14ac:dyDescent="0.25">
      <c r="A10029" s="32"/>
    </row>
    <row r="10030" spans="1:2" x14ac:dyDescent="0.25">
      <c r="A10030" s="32"/>
    </row>
    <row r="10031" spans="1:2" x14ac:dyDescent="0.25">
      <c r="A10031" s="32"/>
    </row>
    <row r="10032" spans="1:2" x14ac:dyDescent="0.25">
      <c r="A10032" s="32"/>
    </row>
    <row r="10033" spans="1:19" x14ac:dyDescent="0.25">
      <c r="A10033" s="32"/>
    </row>
    <row r="10034" spans="1:19" x14ac:dyDescent="0.25">
      <c r="O10034"/>
      <c r="P10034"/>
      <c r="Q10034"/>
      <c r="R10034"/>
    </row>
    <row r="10035" spans="1:19" ht="23.25" x14ac:dyDescent="0.35">
      <c r="A10035" s="21"/>
      <c r="B10035" s="21"/>
      <c r="C10035" s="21"/>
      <c r="D10035" s="21"/>
      <c r="E10035" s="21"/>
      <c r="F10035" s="21"/>
      <c r="G10035" s="21"/>
      <c r="H10035" s="22"/>
      <c r="I10035" s="22"/>
      <c r="J10035" s="22"/>
      <c r="K10035" s="21"/>
      <c r="L10035" s="21"/>
      <c r="N10035" s="27"/>
      <c r="O10035" s="27"/>
      <c r="P10035" s="27"/>
      <c r="Q10035" s="27"/>
      <c r="R10035" s="27"/>
      <c r="S10035" s="22"/>
    </row>
    <row r="10036" spans="1:19" x14ac:dyDescent="0.25">
      <c r="A10036" s="14"/>
      <c r="K10036" s="14"/>
    </row>
    <row r="10037" spans="1:19" x14ac:dyDescent="0.25">
      <c r="A10037" s="32"/>
    </row>
    <row r="10038" spans="1:19" x14ac:dyDescent="0.25">
      <c r="A10038" s="32"/>
    </row>
    <row r="10039" spans="1:19" x14ac:dyDescent="0.25">
      <c r="A10039" s="32"/>
    </row>
    <row r="10040" spans="1:19" x14ac:dyDescent="0.25">
      <c r="A10040" s="32"/>
    </row>
    <row r="10041" spans="1:19" x14ac:dyDescent="0.25">
      <c r="A10041" s="32"/>
      <c r="B10041" s="50"/>
    </row>
    <row r="10042" spans="1:19" x14ac:dyDescent="0.25">
      <c r="A10042" s="32"/>
    </row>
    <row r="10043" spans="1:19" x14ac:dyDescent="0.25">
      <c r="A10043" s="32"/>
    </row>
    <row r="10044" spans="1:19" x14ac:dyDescent="0.25">
      <c r="A10044" s="32"/>
    </row>
    <row r="10045" spans="1:19" x14ac:dyDescent="0.25">
      <c r="A10045" s="32"/>
    </row>
    <row r="10046" spans="1:19" x14ac:dyDescent="0.25">
      <c r="A10046" s="32"/>
    </row>
    <row r="10047" spans="1:19" x14ac:dyDescent="0.25">
      <c r="A10047" s="32"/>
    </row>
    <row r="10048" spans="1:19" x14ac:dyDescent="0.25">
      <c r="A10048" s="32"/>
    </row>
    <row r="10049" spans="1:19" x14ac:dyDescent="0.25">
      <c r="A10049" s="32"/>
    </row>
    <row r="10050" spans="1:19" x14ac:dyDescent="0.25">
      <c r="A10050" s="32"/>
    </row>
    <row r="10051" spans="1:19" x14ac:dyDescent="0.25">
      <c r="A10051" s="32"/>
    </row>
    <row r="10052" spans="1:19" x14ac:dyDescent="0.25">
      <c r="A10052" s="32"/>
    </row>
    <row r="10053" spans="1:19" x14ac:dyDescent="0.25">
      <c r="A10053" s="32"/>
    </row>
    <row r="10054" spans="1:19" x14ac:dyDescent="0.25">
      <c r="A10054" s="32"/>
    </row>
    <row r="10055" spans="1:19" x14ac:dyDescent="0.25">
      <c r="A10055" s="32"/>
    </row>
    <row r="10056" spans="1:19" x14ac:dyDescent="0.25">
      <c r="A10056" s="32"/>
    </row>
    <row r="10057" spans="1:19" x14ac:dyDescent="0.25">
      <c r="A10057" s="32"/>
    </row>
    <row r="10058" spans="1:19" x14ac:dyDescent="0.25">
      <c r="O10058"/>
      <c r="P10058"/>
      <c r="Q10058"/>
      <c r="R10058"/>
    </row>
    <row r="10059" spans="1:19" ht="23.25" x14ac:dyDescent="0.35">
      <c r="A10059" s="21"/>
      <c r="B10059" s="21"/>
      <c r="C10059" s="21"/>
      <c r="D10059" s="21"/>
      <c r="E10059" s="21"/>
      <c r="F10059" s="21"/>
      <c r="G10059" s="21"/>
      <c r="H10059" s="22"/>
      <c r="I10059" s="22"/>
      <c r="J10059" s="22"/>
      <c r="K10059" s="21"/>
      <c r="L10059" s="21"/>
      <c r="N10059" s="27"/>
      <c r="O10059" s="27"/>
      <c r="P10059" s="27"/>
      <c r="Q10059" s="27"/>
      <c r="R10059" s="27"/>
      <c r="S10059" s="22"/>
    </row>
    <row r="10060" spans="1:19" x14ac:dyDescent="0.25">
      <c r="A10060" s="14"/>
      <c r="K10060" s="14"/>
    </row>
    <row r="10061" spans="1:19" x14ac:dyDescent="0.25">
      <c r="A10061" s="32"/>
    </row>
    <row r="10062" spans="1:19" x14ac:dyDescent="0.25">
      <c r="A10062" s="32"/>
    </row>
    <row r="10063" spans="1:19" x14ac:dyDescent="0.25">
      <c r="A10063" s="32"/>
    </row>
    <row r="10064" spans="1:19" x14ac:dyDescent="0.25">
      <c r="A10064" s="32"/>
    </row>
    <row r="10065" spans="1:2" x14ac:dyDescent="0.25">
      <c r="A10065" s="32"/>
      <c r="B10065" s="50"/>
    </row>
    <row r="10066" spans="1:2" x14ac:dyDescent="0.25">
      <c r="A10066" s="32"/>
    </row>
    <row r="10067" spans="1:2" x14ac:dyDescent="0.25">
      <c r="A10067" s="32"/>
    </row>
    <row r="10068" spans="1:2" x14ac:dyDescent="0.25">
      <c r="A10068" s="32"/>
    </row>
    <row r="10069" spans="1:2" x14ac:dyDescent="0.25">
      <c r="A10069" s="32"/>
    </row>
    <row r="10070" spans="1:2" x14ac:dyDescent="0.25">
      <c r="A10070" s="32"/>
    </row>
    <row r="10071" spans="1:2" x14ac:dyDescent="0.25">
      <c r="A10071" s="32"/>
    </row>
    <row r="10072" spans="1:2" x14ac:dyDescent="0.25">
      <c r="A10072" s="32"/>
    </row>
    <row r="10073" spans="1:2" x14ac:dyDescent="0.25">
      <c r="A10073" s="32"/>
    </row>
    <row r="10074" spans="1:2" x14ac:dyDescent="0.25">
      <c r="A10074" s="32"/>
    </row>
    <row r="10075" spans="1:2" x14ac:dyDescent="0.25">
      <c r="A10075" s="32"/>
    </row>
    <row r="10076" spans="1:2" x14ac:dyDescent="0.25">
      <c r="A10076" s="32"/>
    </row>
    <row r="10077" spans="1:2" x14ac:dyDescent="0.25">
      <c r="A10077" s="32"/>
    </row>
    <row r="10078" spans="1:2" x14ac:dyDescent="0.25">
      <c r="A10078" s="32"/>
    </row>
    <row r="10079" spans="1:2" x14ac:dyDescent="0.25">
      <c r="A10079" s="32"/>
    </row>
    <row r="10080" spans="1:2" x14ac:dyDescent="0.25">
      <c r="A10080" s="32"/>
    </row>
    <row r="10081" spans="1:19" x14ac:dyDescent="0.25">
      <c r="A10081" s="32"/>
    </row>
    <row r="10082" spans="1:19" x14ac:dyDescent="0.25">
      <c r="N10082" s="55"/>
      <c r="O10082"/>
      <c r="P10082"/>
      <c r="Q10082"/>
      <c r="R10082"/>
    </row>
    <row r="10083" spans="1:19" ht="23.25" x14ac:dyDescent="0.35">
      <c r="A10083" s="21"/>
      <c r="B10083" s="21"/>
      <c r="C10083" s="21"/>
      <c r="D10083" s="21"/>
      <c r="E10083" s="21"/>
      <c r="F10083" s="21"/>
      <c r="G10083" s="21"/>
      <c r="H10083" s="22"/>
      <c r="I10083" s="22"/>
      <c r="J10083" s="22"/>
      <c r="K10083" s="21"/>
      <c r="L10083" s="21"/>
      <c r="N10083" s="27"/>
      <c r="O10083" s="27"/>
      <c r="P10083" s="27"/>
      <c r="Q10083" s="27"/>
      <c r="R10083" s="27"/>
      <c r="S10083" s="22"/>
    </row>
    <row r="10084" spans="1:19" x14ac:dyDescent="0.25">
      <c r="A10084" s="14"/>
      <c r="K10084" s="14"/>
    </row>
    <row r="10085" spans="1:19" x14ac:dyDescent="0.25">
      <c r="A10085" s="32"/>
    </row>
    <row r="10086" spans="1:19" x14ac:dyDescent="0.25">
      <c r="A10086" s="32"/>
    </row>
    <row r="10087" spans="1:19" x14ac:dyDescent="0.25">
      <c r="A10087" s="32"/>
    </row>
    <row r="10088" spans="1:19" x14ac:dyDescent="0.25">
      <c r="A10088" s="32"/>
    </row>
    <row r="10089" spans="1:19" x14ac:dyDescent="0.25">
      <c r="A10089" s="32"/>
      <c r="B10089" s="50"/>
    </row>
    <row r="10090" spans="1:19" x14ac:dyDescent="0.25">
      <c r="A10090" s="32"/>
    </row>
    <row r="10091" spans="1:19" x14ac:dyDescent="0.25">
      <c r="A10091" s="32"/>
    </row>
    <row r="10092" spans="1:19" x14ac:dyDescent="0.25">
      <c r="A10092" s="32"/>
    </row>
    <row r="10093" spans="1:19" x14ac:dyDescent="0.25">
      <c r="A10093" s="32"/>
    </row>
    <row r="10094" spans="1:19" x14ac:dyDescent="0.25">
      <c r="A10094" s="32"/>
    </row>
    <row r="10095" spans="1:19" x14ac:dyDescent="0.25">
      <c r="A10095" s="32"/>
    </row>
    <row r="10096" spans="1:19" x14ac:dyDescent="0.25">
      <c r="A10096" s="32"/>
    </row>
    <row r="10097" spans="1:19" x14ac:dyDescent="0.25">
      <c r="A10097" s="32"/>
    </row>
    <row r="10098" spans="1:19" x14ac:dyDescent="0.25">
      <c r="A10098" s="32"/>
    </row>
    <row r="10099" spans="1:19" x14ac:dyDescent="0.25">
      <c r="A10099" s="32"/>
    </row>
    <row r="10100" spans="1:19" x14ac:dyDescent="0.25">
      <c r="A10100" s="32"/>
    </row>
    <row r="10101" spans="1:19" x14ac:dyDescent="0.25">
      <c r="A10101" s="32"/>
    </row>
    <row r="10102" spans="1:19" x14ac:dyDescent="0.25">
      <c r="A10102" s="32"/>
    </row>
    <row r="10103" spans="1:19" x14ac:dyDescent="0.25">
      <c r="A10103" s="32"/>
    </row>
    <row r="10104" spans="1:19" x14ac:dyDescent="0.25">
      <c r="A10104" s="32"/>
    </row>
    <row r="10105" spans="1:19" x14ac:dyDescent="0.25">
      <c r="A10105" s="32"/>
    </row>
    <row r="10106" spans="1:19" x14ac:dyDescent="0.25">
      <c r="O10106"/>
      <c r="P10106"/>
      <c r="Q10106"/>
      <c r="R10106"/>
    </row>
    <row r="10107" spans="1:19" ht="23.25" x14ac:dyDescent="0.35">
      <c r="A10107" s="21"/>
      <c r="B10107" s="21"/>
      <c r="C10107" s="21"/>
      <c r="D10107" s="21"/>
      <c r="E10107" s="21"/>
      <c r="F10107" s="21"/>
      <c r="G10107" s="21"/>
      <c r="H10107" s="22"/>
      <c r="I10107" s="22"/>
      <c r="J10107" s="22"/>
      <c r="K10107" s="21"/>
      <c r="L10107" s="21"/>
      <c r="N10107" s="27"/>
      <c r="O10107" s="27"/>
      <c r="P10107" s="27"/>
      <c r="Q10107" s="27"/>
      <c r="R10107" s="27"/>
      <c r="S10107" s="22"/>
    </row>
    <row r="10108" spans="1:19" x14ac:dyDescent="0.25">
      <c r="A10108" s="14"/>
      <c r="K10108" s="14"/>
    </row>
    <row r="10109" spans="1:19" x14ac:dyDescent="0.25">
      <c r="A10109" s="32"/>
    </row>
    <row r="10110" spans="1:19" x14ac:dyDescent="0.25">
      <c r="A10110" s="32"/>
    </row>
    <row r="10111" spans="1:19" x14ac:dyDescent="0.25">
      <c r="A10111" s="32"/>
    </row>
    <row r="10112" spans="1:19" x14ac:dyDescent="0.25">
      <c r="A10112" s="32"/>
    </row>
    <row r="10113" spans="1:2" x14ac:dyDescent="0.25">
      <c r="A10113" s="32"/>
      <c r="B10113" s="50"/>
    </row>
    <row r="10114" spans="1:2" x14ac:dyDescent="0.25">
      <c r="A10114" s="32"/>
    </row>
    <row r="10115" spans="1:2" x14ac:dyDescent="0.25">
      <c r="A10115" s="32"/>
    </row>
    <row r="10116" spans="1:2" x14ac:dyDescent="0.25">
      <c r="A10116" s="32"/>
    </row>
    <row r="10117" spans="1:2" x14ac:dyDescent="0.25">
      <c r="A10117" s="32"/>
    </row>
    <row r="10118" spans="1:2" x14ac:dyDescent="0.25">
      <c r="A10118" s="32"/>
    </row>
    <row r="10119" spans="1:2" x14ac:dyDescent="0.25">
      <c r="A10119" s="32"/>
    </row>
    <row r="10120" spans="1:2" x14ac:dyDescent="0.25">
      <c r="A10120" s="32"/>
    </row>
    <row r="10121" spans="1:2" x14ac:dyDescent="0.25">
      <c r="A10121" s="32"/>
    </row>
    <row r="10122" spans="1:2" x14ac:dyDescent="0.25">
      <c r="A10122" s="32"/>
    </row>
    <row r="10123" spans="1:2" x14ac:dyDescent="0.25">
      <c r="A10123" s="32"/>
    </row>
    <row r="10124" spans="1:2" x14ac:dyDescent="0.25">
      <c r="A10124" s="32"/>
    </row>
    <row r="10125" spans="1:2" x14ac:dyDescent="0.25">
      <c r="A10125" s="32"/>
    </row>
    <row r="10126" spans="1:2" x14ac:dyDescent="0.25">
      <c r="A10126" s="32"/>
    </row>
    <row r="10127" spans="1:2" x14ac:dyDescent="0.25">
      <c r="A10127" s="32"/>
    </row>
    <row r="10128" spans="1:2" x14ac:dyDescent="0.25">
      <c r="A10128" s="32"/>
    </row>
    <row r="10129" spans="1:18" x14ac:dyDescent="0.25">
      <c r="A10129" s="32"/>
    </row>
    <row r="10130" spans="1:18" x14ac:dyDescent="0.25">
      <c r="O10130"/>
      <c r="P10130"/>
      <c r="Q10130"/>
      <c r="R10130"/>
    </row>
    <row r="10131" spans="1:18" ht="23.25" x14ac:dyDescent="0.35">
      <c r="L10131" s="21"/>
      <c r="N10131" s="27"/>
      <c r="O10131"/>
      <c r="P10131"/>
      <c r="Q10131"/>
      <c r="R10131"/>
    </row>
    <row r="10155" spans="12:14" ht="23.25" x14ac:dyDescent="0.35">
      <c r="L10155" s="21"/>
      <c r="N10155" s="27"/>
    </row>
    <row r="10179" spans="12:14" ht="23.25" x14ac:dyDescent="0.35">
      <c r="L10179" s="21"/>
      <c r="N10179" s="27"/>
    </row>
    <row r="10202" spans="12:14" x14ac:dyDescent="0.25">
      <c r="N10202" s="55"/>
    </row>
    <row r="10203" spans="12:14" ht="23.25" x14ac:dyDescent="0.35">
      <c r="L10203" s="21"/>
      <c r="N10203" s="27"/>
    </row>
    <row r="10227" spans="12:14" ht="23.25" x14ac:dyDescent="0.35">
      <c r="L10227" s="21"/>
      <c r="N10227" s="27"/>
    </row>
    <row r="10251" spans="12:14" ht="23.25" x14ac:dyDescent="0.35">
      <c r="L10251" s="21"/>
      <c r="N10251" s="27"/>
    </row>
    <row r="10275" spans="12:14" ht="23.25" x14ac:dyDescent="0.35">
      <c r="L10275" s="21"/>
      <c r="N10275" s="27"/>
    </row>
    <row r="10299" spans="12:14" ht="23.25" x14ac:dyDescent="0.35">
      <c r="L10299" s="21"/>
      <c r="N10299" s="27"/>
    </row>
    <row r="10322" spans="12:14" x14ac:dyDescent="0.25">
      <c r="N10322" s="55"/>
    </row>
    <row r="10323" spans="12:14" ht="23.25" x14ac:dyDescent="0.35">
      <c r="L10323" s="21"/>
      <c r="N10323" s="27"/>
    </row>
    <row r="10347" spans="12:14" ht="23.25" x14ac:dyDescent="0.35">
      <c r="L10347" s="21"/>
      <c r="N10347" s="27"/>
    </row>
    <row r="10371" spans="12:14" ht="23.25" x14ac:dyDescent="0.35">
      <c r="L10371" s="21"/>
      <c r="N10371" s="27"/>
    </row>
    <row r="10395" spans="12:14" ht="23.25" x14ac:dyDescent="0.35">
      <c r="L10395" s="21"/>
      <c r="N10395" s="27"/>
    </row>
    <row r="10419" spans="12:14" ht="23.25" x14ac:dyDescent="0.35">
      <c r="L10419" s="21"/>
      <c r="N10419" s="27"/>
    </row>
    <row r="10442" spans="12:14" x14ac:dyDescent="0.25">
      <c r="N10442" s="55"/>
    </row>
    <row r="10443" spans="12:14" ht="23.25" x14ac:dyDescent="0.35">
      <c r="L10443" s="21"/>
      <c r="N10443" s="27"/>
    </row>
    <row r="10467" spans="12:12" ht="23.25" x14ac:dyDescent="0.35">
      <c r="L10467" s="21"/>
    </row>
    <row r="10491" spans="12:12" ht="23.25" x14ac:dyDescent="0.35">
      <c r="L10491" s="21"/>
    </row>
    <row r="10515" spans="12:12" ht="23.25" x14ac:dyDescent="0.35">
      <c r="L10515" s="21"/>
    </row>
  </sheetData>
  <customSheetViews>
    <customSheetView guid="{3FABBB88-4ADF-4471-88BA-07085913E628}" scale="70">
      <pane ySplit="2" topLeftCell="A3" activePane="bottomLeft" state="frozen"/>
      <selection pane="bottomLeft" activeCell="Y7" sqref="Y7"/>
      <pageMargins left="0.75" right="0.75" top="1" bottom="1" header="0.5" footer="0.5"/>
      <pageSetup orientation="portrait" horizontalDpi="4294967292" verticalDpi="4294967292"/>
    </customSheetView>
  </customSheetViews>
  <mergeCells count="1">
    <mergeCell ref="O1:R1"/>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1287" operator="lessThan" id="{93D38DC2-E2A5-D94F-AAC5-A3032AD523C5}">
            <xm:f>'Data Transformation'!$R$24</xm:f>
            <x14:dxf>
              <font>
                <color rgb="FF9C0006"/>
              </font>
              <fill>
                <patternFill>
                  <bgColor rgb="FFFFC7CE"/>
                </patternFill>
              </fill>
            </x14:dxf>
          </x14:cfRule>
          <xm:sqref>M3 M27</xm:sqref>
        </x14:conditionalFormatting>
        <x14:conditionalFormatting xmlns:xm="http://schemas.microsoft.com/office/excel/2006/main">
          <x14:cfRule type="cellIs" priority="1258" operator="lessThan" id="{208F671F-5929-5B47-B1F7-CB1A902114B1}">
            <xm:f>'Data Transformation'!$R$24</xm:f>
            <x14:dxf>
              <font>
                <color rgb="FF9C0006"/>
              </font>
              <fill>
                <patternFill>
                  <bgColor rgb="FFFFC7CE"/>
                </patternFill>
              </fill>
            </x14:dxf>
          </x14:cfRule>
          <xm:sqref>M51</xm:sqref>
        </x14:conditionalFormatting>
        <x14:conditionalFormatting xmlns:xm="http://schemas.microsoft.com/office/excel/2006/main">
          <x14:cfRule type="cellIs" priority="419" operator="lessThan" id="{7101BFD0-E7A9-4ED6-8192-A0841E96DCA2}">
            <xm:f>'Data Transformation'!$R$24</xm:f>
            <x14:dxf>
              <font>
                <color rgb="FF9C0006"/>
              </font>
              <fill>
                <patternFill>
                  <bgColor rgb="FFFFC7CE"/>
                </patternFill>
              </fill>
            </x14:dxf>
          </x14:cfRule>
          <xm:sqref>M75</xm:sqref>
        </x14:conditionalFormatting>
        <x14:conditionalFormatting xmlns:xm="http://schemas.microsoft.com/office/excel/2006/main">
          <x14:cfRule type="cellIs" priority="418" operator="lessThan" id="{A12A4EAD-ACC2-4192-836E-693C179264B8}">
            <xm:f>'Data Transformation'!$R$24</xm:f>
            <x14:dxf>
              <font>
                <color rgb="FF9C0006"/>
              </font>
              <fill>
                <patternFill>
                  <bgColor rgb="FFFFC7CE"/>
                </patternFill>
              </fill>
            </x14:dxf>
          </x14:cfRule>
          <xm:sqref>M99</xm:sqref>
        </x14:conditionalFormatting>
        <x14:conditionalFormatting xmlns:xm="http://schemas.microsoft.com/office/excel/2006/main">
          <x14:cfRule type="cellIs" priority="417" operator="lessThan" id="{E03AA6BB-9AEF-4567-A091-DFDFE0605060}">
            <xm:f>'Data Transformation'!$R$24</xm:f>
            <x14:dxf>
              <font>
                <color rgb="FF9C0006"/>
              </font>
              <fill>
                <patternFill>
                  <bgColor rgb="FFFFC7CE"/>
                </patternFill>
              </fill>
            </x14:dxf>
          </x14:cfRule>
          <xm:sqref>M123</xm:sqref>
        </x14:conditionalFormatting>
        <x14:conditionalFormatting xmlns:xm="http://schemas.microsoft.com/office/excel/2006/main">
          <x14:cfRule type="cellIs" priority="416" operator="lessThan" id="{4C640E32-ED59-4551-B7F2-A1786458B426}">
            <xm:f>'Data Transformation'!$R$24</xm:f>
            <x14:dxf>
              <font>
                <color rgb="FF9C0006"/>
              </font>
              <fill>
                <patternFill>
                  <bgColor rgb="FFFFC7CE"/>
                </patternFill>
              </fill>
            </x14:dxf>
          </x14:cfRule>
          <xm:sqref>M147</xm:sqref>
        </x14:conditionalFormatting>
        <x14:conditionalFormatting xmlns:xm="http://schemas.microsoft.com/office/excel/2006/main">
          <x14:cfRule type="cellIs" priority="415" operator="lessThan" id="{EA6A6828-1864-4FB6-9FE7-AFE1E35190FB}">
            <xm:f>'Data Transformation'!$R$24</xm:f>
            <x14:dxf>
              <font>
                <color rgb="FF9C0006"/>
              </font>
              <fill>
                <patternFill>
                  <bgColor rgb="FFFFC7CE"/>
                </patternFill>
              </fill>
            </x14:dxf>
          </x14:cfRule>
          <xm:sqref>M171</xm:sqref>
        </x14:conditionalFormatting>
        <x14:conditionalFormatting xmlns:xm="http://schemas.microsoft.com/office/excel/2006/main">
          <x14:cfRule type="cellIs" priority="414" operator="lessThan" id="{3B9D89E5-3C14-4DE2-9B11-8BE84DEF6DC6}">
            <xm:f>'Data Transformation'!$R$24</xm:f>
            <x14:dxf>
              <font>
                <color rgb="FF9C0006"/>
              </font>
              <fill>
                <patternFill>
                  <bgColor rgb="FFFFC7CE"/>
                </patternFill>
              </fill>
            </x14:dxf>
          </x14:cfRule>
          <xm:sqref>M195</xm:sqref>
        </x14:conditionalFormatting>
        <x14:conditionalFormatting xmlns:xm="http://schemas.microsoft.com/office/excel/2006/main">
          <x14:cfRule type="cellIs" priority="413" operator="lessThan" id="{0A18FA5C-7452-4676-9AE4-D1916D12C771}">
            <xm:f>'Data Transformation'!$R$24</xm:f>
            <x14:dxf>
              <font>
                <color rgb="FF9C0006"/>
              </font>
              <fill>
                <patternFill>
                  <bgColor rgb="FFFFC7CE"/>
                </patternFill>
              </fill>
            </x14:dxf>
          </x14:cfRule>
          <xm:sqref>M219</xm:sqref>
        </x14:conditionalFormatting>
        <x14:conditionalFormatting xmlns:xm="http://schemas.microsoft.com/office/excel/2006/main">
          <x14:cfRule type="cellIs" priority="412" operator="lessThan" id="{AAB444DC-0E09-4EF1-99A6-87FCEA1438B3}">
            <xm:f>'Data Transformation'!$R$24</xm:f>
            <x14:dxf>
              <font>
                <color rgb="FF9C0006"/>
              </font>
              <fill>
                <patternFill>
                  <bgColor rgb="FFFFC7CE"/>
                </patternFill>
              </fill>
            </x14:dxf>
          </x14:cfRule>
          <xm:sqref>M243</xm:sqref>
        </x14:conditionalFormatting>
        <x14:conditionalFormatting xmlns:xm="http://schemas.microsoft.com/office/excel/2006/main">
          <x14:cfRule type="cellIs" priority="411" operator="lessThan" id="{9AFABA31-DFAB-44DC-9803-C42ED96771CD}">
            <xm:f>'Data Transformation'!$R$24</xm:f>
            <x14:dxf>
              <font>
                <color rgb="FF9C0006"/>
              </font>
              <fill>
                <patternFill>
                  <bgColor rgb="FFFFC7CE"/>
                </patternFill>
              </fill>
            </x14:dxf>
          </x14:cfRule>
          <xm:sqref>M267</xm:sqref>
        </x14:conditionalFormatting>
        <x14:conditionalFormatting xmlns:xm="http://schemas.microsoft.com/office/excel/2006/main">
          <x14:cfRule type="cellIs" priority="410" operator="lessThan" id="{1525DB55-5DD6-4607-B47F-813F88050D64}">
            <xm:f>'Data Transformation'!$R$24</xm:f>
            <x14:dxf>
              <font>
                <color rgb="FF9C0006"/>
              </font>
              <fill>
                <patternFill>
                  <bgColor rgb="FFFFC7CE"/>
                </patternFill>
              </fill>
            </x14:dxf>
          </x14:cfRule>
          <xm:sqref>M291</xm:sqref>
        </x14:conditionalFormatting>
        <x14:conditionalFormatting xmlns:xm="http://schemas.microsoft.com/office/excel/2006/main">
          <x14:cfRule type="cellIs" priority="409" operator="lessThan" id="{FC05B4BA-2A8D-4F09-945A-46E1C10D06FF}">
            <xm:f>'Data Transformation'!$R$24</xm:f>
            <x14:dxf>
              <font>
                <color rgb="FF9C0006"/>
              </font>
              <fill>
                <patternFill>
                  <bgColor rgb="FFFFC7CE"/>
                </patternFill>
              </fill>
            </x14:dxf>
          </x14:cfRule>
          <xm:sqref>M315</xm:sqref>
        </x14:conditionalFormatting>
        <x14:conditionalFormatting xmlns:xm="http://schemas.microsoft.com/office/excel/2006/main">
          <x14:cfRule type="cellIs" priority="408" operator="lessThan" id="{07D4C18E-3B07-43CD-ABFB-C4E0B37F57A1}">
            <xm:f>'Data Transformation'!$R$24</xm:f>
            <x14:dxf>
              <font>
                <color rgb="FF9C0006"/>
              </font>
              <fill>
                <patternFill>
                  <bgColor rgb="FFFFC7CE"/>
                </patternFill>
              </fill>
            </x14:dxf>
          </x14:cfRule>
          <xm:sqref>M339</xm:sqref>
        </x14:conditionalFormatting>
        <x14:conditionalFormatting xmlns:xm="http://schemas.microsoft.com/office/excel/2006/main">
          <x14:cfRule type="cellIs" priority="407" operator="lessThan" id="{E6E0D624-E9A2-444D-9754-31DAF23859F3}">
            <xm:f>'Data Transformation'!$R$24</xm:f>
            <x14:dxf>
              <font>
                <color rgb="FF9C0006"/>
              </font>
              <fill>
                <patternFill>
                  <bgColor rgb="FFFFC7CE"/>
                </patternFill>
              </fill>
            </x14:dxf>
          </x14:cfRule>
          <xm:sqref>M363</xm:sqref>
        </x14:conditionalFormatting>
        <x14:conditionalFormatting xmlns:xm="http://schemas.microsoft.com/office/excel/2006/main">
          <x14:cfRule type="cellIs" priority="406" operator="lessThan" id="{6A68F27C-E6C3-4936-8B4B-4EFF98539ECE}">
            <xm:f>'Data Transformation'!$R$24</xm:f>
            <x14:dxf>
              <font>
                <color rgb="FF9C0006"/>
              </font>
              <fill>
                <patternFill>
                  <bgColor rgb="FFFFC7CE"/>
                </patternFill>
              </fill>
            </x14:dxf>
          </x14:cfRule>
          <xm:sqref>M387</xm:sqref>
        </x14:conditionalFormatting>
        <x14:conditionalFormatting xmlns:xm="http://schemas.microsoft.com/office/excel/2006/main">
          <x14:cfRule type="cellIs" priority="405" operator="lessThan" id="{734169A7-F136-470D-A964-35A95052ABD3}">
            <xm:f>'Data Transformation'!$R$24</xm:f>
            <x14:dxf>
              <font>
                <color rgb="FF9C0006"/>
              </font>
              <fill>
                <patternFill>
                  <bgColor rgb="FFFFC7CE"/>
                </patternFill>
              </fill>
            </x14:dxf>
          </x14:cfRule>
          <xm:sqref>M411</xm:sqref>
        </x14:conditionalFormatting>
        <x14:conditionalFormatting xmlns:xm="http://schemas.microsoft.com/office/excel/2006/main">
          <x14:cfRule type="cellIs" priority="404" operator="lessThan" id="{2AA0420B-D2A6-495E-9406-66599201F72B}">
            <xm:f>'Data Transformation'!$R$24</xm:f>
            <x14:dxf>
              <font>
                <color rgb="FF9C0006"/>
              </font>
              <fill>
                <patternFill>
                  <bgColor rgb="FFFFC7CE"/>
                </patternFill>
              </fill>
            </x14:dxf>
          </x14:cfRule>
          <xm:sqref>M435</xm:sqref>
        </x14:conditionalFormatting>
        <x14:conditionalFormatting xmlns:xm="http://schemas.microsoft.com/office/excel/2006/main">
          <x14:cfRule type="cellIs" priority="403" operator="lessThan" id="{1A64EB0F-1FEB-4FD2-9B1C-2C5394C5B774}">
            <xm:f>'Data Transformation'!$R$24</xm:f>
            <x14:dxf>
              <font>
                <color rgb="FF9C0006"/>
              </font>
              <fill>
                <patternFill>
                  <bgColor rgb="FFFFC7CE"/>
                </patternFill>
              </fill>
            </x14:dxf>
          </x14:cfRule>
          <xm:sqref>M459</xm:sqref>
        </x14:conditionalFormatting>
        <x14:conditionalFormatting xmlns:xm="http://schemas.microsoft.com/office/excel/2006/main">
          <x14:cfRule type="cellIs" priority="402" operator="lessThan" id="{00F0C8C4-9933-4137-9147-8498B3FCCCFB}">
            <xm:f>'Data Transformation'!$R$24</xm:f>
            <x14:dxf>
              <font>
                <color rgb="FF9C0006"/>
              </font>
              <fill>
                <patternFill>
                  <bgColor rgb="FFFFC7CE"/>
                </patternFill>
              </fill>
            </x14:dxf>
          </x14:cfRule>
          <xm:sqref>M483</xm:sqref>
        </x14:conditionalFormatting>
        <x14:conditionalFormatting xmlns:xm="http://schemas.microsoft.com/office/excel/2006/main">
          <x14:cfRule type="cellIs" priority="401" operator="lessThan" id="{05641AB8-6755-449A-9B94-0CD41F8D1998}">
            <xm:f>'Data Transformation'!$R$24</xm:f>
            <x14:dxf>
              <font>
                <color rgb="FF9C0006"/>
              </font>
              <fill>
                <patternFill>
                  <bgColor rgb="FFFFC7CE"/>
                </patternFill>
              </fill>
            </x14:dxf>
          </x14:cfRule>
          <xm:sqref>M507</xm:sqref>
        </x14:conditionalFormatting>
        <x14:conditionalFormatting xmlns:xm="http://schemas.microsoft.com/office/excel/2006/main">
          <x14:cfRule type="cellIs" priority="400" operator="lessThan" id="{711300D8-17D5-41A3-8181-7740183488A1}">
            <xm:f>'Data Transformation'!$R$24</xm:f>
            <x14:dxf>
              <font>
                <color rgb="FF9C0006"/>
              </font>
              <fill>
                <patternFill>
                  <bgColor rgb="FFFFC7CE"/>
                </patternFill>
              </fill>
            </x14:dxf>
          </x14:cfRule>
          <xm:sqref>M531</xm:sqref>
        </x14:conditionalFormatting>
        <x14:conditionalFormatting xmlns:xm="http://schemas.microsoft.com/office/excel/2006/main">
          <x14:cfRule type="cellIs" priority="399" operator="lessThan" id="{1A086CEB-6AC9-4EC8-BF97-DA0A335FF296}">
            <xm:f>'Data Transformation'!$R$24</xm:f>
            <x14:dxf>
              <font>
                <color rgb="FF9C0006"/>
              </font>
              <fill>
                <patternFill>
                  <bgColor rgb="FFFFC7CE"/>
                </patternFill>
              </fill>
            </x14:dxf>
          </x14:cfRule>
          <xm:sqref>M555</xm:sqref>
        </x14:conditionalFormatting>
        <x14:conditionalFormatting xmlns:xm="http://schemas.microsoft.com/office/excel/2006/main">
          <x14:cfRule type="cellIs" priority="398" operator="lessThan" id="{6FEBC214-B2E9-448C-A203-8E7C35F3D90D}">
            <xm:f>'Data Transformation'!$R$24</xm:f>
            <x14:dxf>
              <font>
                <color rgb="FF9C0006"/>
              </font>
              <fill>
                <patternFill>
                  <bgColor rgb="FFFFC7CE"/>
                </patternFill>
              </fill>
            </x14:dxf>
          </x14:cfRule>
          <xm:sqref>M579</xm:sqref>
        </x14:conditionalFormatting>
        <x14:conditionalFormatting xmlns:xm="http://schemas.microsoft.com/office/excel/2006/main">
          <x14:cfRule type="cellIs" priority="397" operator="lessThan" id="{B50C405E-8855-4B89-BCA6-C189864D1110}">
            <xm:f>'Data Transformation'!$R$24</xm:f>
            <x14:dxf>
              <font>
                <color rgb="FF9C0006"/>
              </font>
              <fill>
                <patternFill>
                  <bgColor rgb="FFFFC7CE"/>
                </patternFill>
              </fill>
            </x14:dxf>
          </x14:cfRule>
          <xm:sqref>M603</xm:sqref>
        </x14:conditionalFormatting>
        <x14:conditionalFormatting xmlns:xm="http://schemas.microsoft.com/office/excel/2006/main">
          <x14:cfRule type="cellIs" priority="396" operator="lessThan" id="{6CA76CF4-D9C3-4E98-9EC3-DD921FF94480}">
            <xm:f>'Data Transformation'!$R$24</xm:f>
            <x14:dxf>
              <font>
                <color rgb="FF9C0006"/>
              </font>
              <fill>
                <patternFill>
                  <bgColor rgb="FFFFC7CE"/>
                </patternFill>
              </fill>
            </x14:dxf>
          </x14:cfRule>
          <xm:sqref>M627</xm:sqref>
        </x14:conditionalFormatting>
        <x14:conditionalFormatting xmlns:xm="http://schemas.microsoft.com/office/excel/2006/main">
          <x14:cfRule type="cellIs" priority="395" operator="lessThan" id="{D02E8F01-FA83-4746-827A-D64E5AE00223}">
            <xm:f>'Data Transformation'!$R$24</xm:f>
            <x14:dxf>
              <font>
                <color rgb="FF9C0006"/>
              </font>
              <fill>
                <patternFill>
                  <bgColor rgb="FFFFC7CE"/>
                </patternFill>
              </fill>
            </x14:dxf>
          </x14:cfRule>
          <xm:sqref>M651</xm:sqref>
        </x14:conditionalFormatting>
        <x14:conditionalFormatting xmlns:xm="http://schemas.microsoft.com/office/excel/2006/main">
          <x14:cfRule type="cellIs" priority="394" operator="lessThan" id="{31353136-13BC-4F19-8FCC-68B618116D54}">
            <xm:f>'Data Transformation'!$R$24</xm:f>
            <x14:dxf>
              <font>
                <color rgb="FF9C0006"/>
              </font>
              <fill>
                <patternFill>
                  <bgColor rgb="FFFFC7CE"/>
                </patternFill>
              </fill>
            </x14:dxf>
          </x14:cfRule>
          <xm:sqref>M675</xm:sqref>
        </x14:conditionalFormatting>
        <x14:conditionalFormatting xmlns:xm="http://schemas.microsoft.com/office/excel/2006/main">
          <x14:cfRule type="cellIs" priority="393" operator="lessThan" id="{F4C47327-AFEE-47EB-A8B0-03849621D53D}">
            <xm:f>'Data Transformation'!$R$24</xm:f>
            <x14:dxf>
              <font>
                <color rgb="FF9C0006"/>
              </font>
              <fill>
                <patternFill>
                  <bgColor rgb="FFFFC7CE"/>
                </patternFill>
              </fill>
            </x14:dxf>
          </x14:cfRule>
          <xm:sqref>M699</xm:sqref>
        </x14:conditionalFormatting>
        <x14:conditionalFormatting xmlns:xm="http://schemas.microsoft.com/office/excel/2006/main">
          <x14:cfRule type="cellIs" priority="392" operator="lessThan" id="{5B75DCCD-9F2C-4045-B411-08CC5E1203D4}">
            <xm:f>'Data Transformation'!$R$24</xm:f>
            <x14:dxf>
              <font>
                <color rgb="FF9C0006"/>
              </font>
              <fill>
                <patternFill>
                  <bgColor rgb="FFFFC7CE"/>
                </patternFill>
              </fill>
            </x14:dxf>
          </x14:cfRule>
          <xm:sqref>M723</xm:sqref>
        </x14:conditionalFormatting>
        <x14:conditionalFormatting xmlns:xm="http://schemas.microsoft.com/office/excel/2006/main">
          <x14:cfRule type="cellIs" priority="391" operator="lessThan" id="{CF9CA819-5DA4-4A0F-AD1F-1383BADDE22A}">
            <xm:f>'Data Transformation'!$R$24</xm:f>
            <x14:dxf>
              <font>
                <color rgb="FF9C0006"/>
              </font>
              <fill>
                <patternFill>
                  <bgColor rgb="FFFFC7CE"/>
                </patternFill>
              </fill>
            </x14:dxf>
          </x14:cfRule>
          <xm:sqref>M747</xm:sqref>
        </x14:conditionalFormatting>
        <x14:conditionalFormatting xmlns:xm="http://schemas.microsoft.com/office/excel/2006/main">
          <x14:cfRule type="cellIs" priority="390" operator="lessThan" id="{66918343-9D7C-4822-AC69-45C0F3BC13F6}">
            <xm:f>'Data Transformation'!$R$24</xm:f>
            <x14:dxf>
              <font>
                <color rgb="FF9C0006"/>
              </font>
              <fill>
                <patternFill>
                  <bgColor rgb="FFFFC7CE"/>
                </patternFill>
              </fill>
            </x14:dxf>
          </x14:cfRule>
          <xm:sqref>M771</xm:sqref>
        </x14:conditionalFormatting>
        <x14:conditionalFormatting xmlns:xm="http://schemas.microsoft.com/office/excel/2006/main">
          <x14:cfRule type="cellIs" priority="389" operator="lessThan" id="{04A064EE-3274-4A81-A43C-4C7B3060B998}">
            <xm:f>'Data Transformation'!$R$24</xm:f>
            <x14:dxf>
              <font>
                <color rgb="FF9C0006"/>
              </font>
              <fill>
                <patternFill>
                  <bgColor rgb="FFFFC7CE"/>
                </patternFill>
              </fill>
            </x14:dxf>
          </x14:cfRule>
          <xm:sqref>M795</xm:sqref>
        </x14:conditionalFormatting>
        <x14:conditionalFormatting xmlns:xm="http://schemas.microsoft.com/office/excel/2006/main">
          <x14:cfRule type="cellIs" priority="388" operator="lessThan" id="{32A19A42-F0FB-4C24-A03F-70FB335C53A7}">
            <xm:f>'Data Transformation'!$R$24</xm:f>
            <x14:dxf>
              <font>
                <color rgb="FF9C0006"/>
              </font>
              <fill>
                <patternFill>
                  <bgColor rgb="FFFFC7CE"/>
                </patternFill>
              </fill>
            </x14:dxf>
          </x14:cfRule>
          <xm:sqref>M819</xm:sqref>
        </x14:conditionalFormatting>
        <x14:conditionalFormatting xmlns:xm="http://schemas.microsoft.com/office/excel/2006/main">
          <x14:cfRule type="cellIs" priority="387" operator="lessThan" id="{BE094EB3-D77A-47B2-AFE0-3407326B62A9}">
            <xm:f>'Data Transformation'!$R$24</xm:f>
            <x14:dxf>
              <font>
                <color rgb="FF9C0006"/>
              </font>
              <fill>
                <patternFill>
                  <bgColor rgb="FFFFC7CE"/>
                </patternFill>
              </fill>
            </x14:dxf>
          </x14:cfRule>
          <xm:sqref>M843</xm:sqref>
        </x14:conditionalFormatting>
        <x14:conditionalFormatting xmlns:xm="http://schemas.microsoft.com/office/excel/2006/main">
          <x14:cfRule type="cellIs" priority="386" operator="lessThan" id="{241A49C4-3D93-4275-A689-B3D925772E83}">
            <xm:f>'Data Transformation'!$R$24</xm:f>
            <x14:dxf>
              <font>
                <color rgb="FF9C0006"/>
              </font>
              <fill>
                <patternFill>
                  <bgColor rgb="FFFFC7CE"/>
                </patternFill>
              </fill>
            </x14:dxf>
          </x14:cfRule>
          <xm:sqref>M867</xm:sqref>
        </x14:conditionalFormatting>
        <x14:conditionalFormatting xmlns:xm="http://schemas.microsoft.com/office/excel/2006/main">
          <x14:cfRule type="cellIs" priority="385" operator="lessThan" id="{488900D4-73BD-42D6-8803-84741F1C23C1}">
            <xm:f>'Data Transformation'!$R$24</xm:f>
            <x14:dxf>
              <font>
                <color rgb="FF9C0006"/>
              </font>
              <fill>
                <patternFill>
                  <bgColor rgb="FFFFC7CE"/>
                </patternFill>
              </fill>
            </x14:dxf>
          </x14:cfRule>
          <xm:sqref>M891</xm:sqref>
        </x14:conditionalFormatting>
        <x14:conditionalFormatting xmlns:xm="http://schemas.microsoft.com/office/excel/2006/main">
          <x14:cfRule type="cellIs" priority="384" operator="lessThan" id="{334D5BA3-4CEC-4D6E-A7A1-4FB87DB60AF6}">
            <xm:f>'Data Transformation'!$R$24</xm:f>
            <x14:dxf>
              <font>
                <color rgb="FF9C0006"/>
              </font>
              <fill>
                <patternFill>
                  <bgColor rgb="FFFFC7CE"/>
                </patternFill>
              </fill>
            </x14:dxf>
          </x14:cfRule>
          <xm:sqref>M915</xm:sqref>
        </x14:conditionalFormatting>
        <x14:conditionalFormatting xmlns:xm="http://schemas.microsoft.com/office/excel/2006/main">
          <x14:cfRule type="cellIs" priority="383" operator="lessThan" id="{E94BEED2-6C67-45FB-A281-3F2D078B4CCC}">
            <xm:f>'Data Transformation'!$R$24</xm:f>
            <x14:dxf>
              <font>
                <color rgb="FF9C0006"/>
              </font>
              <fill>
                <patternFill>
                  <bgColor rgb="FFFFC7CE"/>
                </patternFill>
              </fill>
            </x14:dxf>
          </x14:cfRule>
          <xm:sqref>M939</xm:sqref>
        </x14:conditionalFormatting>
        <x14:conditionalFormatting xmlns:xm="http://schemas.microsoft.com/office/excel/2006/main">
          <x14:cfRule type="cellIs" priority="382" operator="lessThan" id="{5DD65D05-19C5-4906-A402-AC4F988F3090}">
            <xm:f>'Data Transformation'!$R$24</xm:f>
            <x14:dxf>
              <font>
                <color rgb="FF9C0006"/>
              </font>
              <fill>
                <patternFill>
                  <bgColor rgb="FFFFC7CE"/>
                </patternFill>
              </fill>
            </x14:dxf>
          </x14:cfRule>
          <xm:sqref>M963</xm:sqref>
        </x14:conditionalFormatting>
        <x14:conditionalFormatting xmlns:xm="http://schemas.microsoft.com/office/excel/2006/main">
          <x14:cfRule type="cellIs" priority="381" operator="lessThan" id="{F9F0AC67-57C3-4568-977B-0903550AC60A}">
            <xm:f>'Data Transformation'!$R$24</xm:f>
            <x14:dxf>
              <font>
                <color rgb="FF9C0006"/>
              </font>
              <fill>
                <patternFill>
                  <bgColor rgb="FFFFC7CE"/>
                </patternFill>
              </fill>
            </x14:dxf>
          </x14:cfRule>
          <xm:sqref>M987</xm:sqref>
        </x14:conditionalFormatting>
        <x14:conditionalFormatting xmlns:xm="http://schemas.microsoft.com/office/excel/2006/main">
          <x14:cfRule type="cellIs" priority="380" operator="lessThan" id="{B06E63F2-E582-400F-B876-EF0EB40A451D}">
            <xm:f>'Data Transformation'!$R$24</xm:f>
            <x14:dxf>
              <font>
                <color rgb="FF9C0006"/>
              </font>
              <fill>
                <patternFill>
                  <bgColor rgb="FFFFC7CE"/>
                </patternFill>
              </fill>
            </x14:dxf>
          </x14:cfRule>
          <xm:sqref>M1011</xm:sqref>
        </x14:conditionalFormatting>
        <x14:conditionalFormatting xmlns:xm="http://schemas.microsoft.com/office/excel/2006/main">
          <x14:cfRule type="cellIs" priority="379" operator="lessThan" id="{1E72EB29-BFD2-4326-9FEF-17868172C5D1}">
            <xm:f>'Data Transformation'!$R$24</xm:f>
            <x14:dxf>
              <font>
                <color rgb="FF9C0006"/>
              </font>
              <fill>
                <patternFill>
                  <bgColor rgb="FFFFC7CE"/>
                </patternFill>
              </fill>
            </x14:dxf>
          </x14:cfRule>
          <xm:sqref>M1035</xm:sqref>
        </x14:conditionalFormatting>
        <x14:conditionalFormatting xmlns:xm="http://schemas.microsoft.com/office/excel/2006/main">
          <x14:cfRule type="cellIs" priority="378" operator="lessThan" id="{E1BE14F3-94A0-4F07-A52F-52B4C92415C5}">
            <xm:f>'Data Transformation'!$R$24</xm:f>
            <x14:dxf>
              <font>
                <color rgb="FF9C0006"/>
              </font>
              <fill>
                <patternFill>
                  <bgColor rgb="FFFFC7CE"/>
                </patternFill>
              </fill>
            </x14:dxf>
          </x14:cfRule>
          <xm:sqref>M1059</xm:sqref>
        </x14:conditionalFormatting>
        <x14:conditionalFormatting xmlns:xm="http://schemas.microsoft.com/office/excel/2006/main">
          <x14:cfRule type="cellIs" priority="377" operator="lessThan" id="{1C3FF054-5B5F-444E-B140-57C66D1A9AC7}">
            <xm:f>'Data Transformation'!$R$24</xm:f>
            <x14:dxf>
              <font>
                <color rgb="FF9C0006"/>
              </font>
              <fill>
                <patternFill>
                  <bgColor rgb="FFFFC7CE"/>
                </patternFill>
              </fill>
            </x14:dxf>
          </x14:cfRule>
          <xm:sqref>M1083</xm:sqref>
        </x14:conditionalFormatting>
        <x14:conditionalFormatting xmlns:xm="http://schemas.microsoft.com/office/excel/2006/main">
          <x14:cfRule type="cellIs" priority="376" operator="lessThan" id="{E686A6E0-EAE4-4571-BD2E-422F52447603}">
            <xm:f>'Data Transformation'!$R$24</xm:f>
            <x14:dxf>
              <font>
                <color rgb="FF9C0006"/>
              </font>
              <fill>
                <patternFill>
                  <bgColor rgb="FFFFC7CE"/>
                </patternFill>
              </fill>
            </x14:dxf>
          </x14:cfRule>
          <xm:sqref>M1107</xm:sqref>
        </x14:conditionalFormatting>
        <x14:conditionalFormatting xmlns:xm="http://schemas.microsoft.com/office/excel/2006/main">
          <x14:cfRule type="cellIs" priority="375" operator="lessThan" id="{2DC08DCC-983D-4EC0-9E88-7FC334D7FD0A}">
            <xm:f>'Data Transformation'!$R$24</xm:f>
            <x14:dxf>
              <font>
                <color rgb="FF9C0006"/>
              </font>
              <fill>
                <patternFill>
                  <bgColor rgb="FFFFC7CE"/>
                </patternFill>
              </fill>
            </x14:dxf>
          </x14:cfRule>
          <xm:sqref>M1131</xm:sqref>
        </x14:conditionalFormatting>
        <x14:conditionalFormatting xmlns:xm="http://schemas.microsoft.com/office/excel/2006/main">
          <x14:cfRule type="cellIs" priority="374" operator="lessThan" id="{53CC84A9-0768-42D1-944C-DC5AC97C2FE1}">
            <xm:f>'Data Transformation'!$R$24</xm:f>
            <x14:dxf>
              <font>
                <color rgb="FF9C0006"/>
              </font>
              <fill>
                <patternFill>
                  <bgColor rgb="FFFFC7CE"/>
                </patternFill>
              </fill>
            </x14:dxf>
          </x14:cfRule>
          <xm:sqref>M1155</xm:sqref>
        </x14:conditionalFormatting>
        <x14:conditionalFormatting xmlns:xm="http://schemas.microsoft.com/office/excel/2006/main">
          <x14:cfRule type="cellIs" priority="373" operator="lessThan" id="{1A0C2904-3BD8-479E-9829-66A92E26FE04}">
            <xm:f>'Data Transformation'!$R$24</xm:f>
            <x14:dxf>
              <font>
                <color rgb="FF9C0006"/>
              </font>
              <fill>
                <patternFill>
                  <bgColor rgb="FFFFC7CE"/>
                </patternFill>
              </fill>
            </x14:dxf>
          </x14:cfRule>
          <xm:sqref>M1179</xm:sqref>
        </x14:conditionalFormatting>
        <x14:conditionalFormatting xmlns:xm="http://schemas.microsoft.com/office/excel/2006/main">
          <x14:cfRule type="cellIs" priority="372" operator="lessThan" id="{1A59C52D-B3BF-4955-A39C-D1845CB0B530}">
            <xm:f>'Data Transformation'!$R$24</xm:f>
            <x14:dxf>
              <font>
                <color rgb="FF9C0006"/>
              </font>
              <fill>
                <patternFill>
                  <bgColor rgb="FFFFC7CE"/>
                </patternFill>
              </fill>
            </x14:dxf>
          </x14:cfRule>
          <xm:sqref>M1203</xm:sqref>
        </x14:conditionalFormatting>
        <x14:conditionalFormatting xmlns:xm="http://schemas.microsoft.com/office/excel/2006/main">
          <x14:cfRule type="cellIs" priority="371" operator="lessThan" id="{467479C3-E00F-492E-9D4C-C00244E43C10}">
            <xm:f>'Data Transformation'!$R$24</xm:f>
            <x14:dxf>
              <font>
                <color rgb="FF9C0006"/>
              </font>
              <fill>
                <patternFill>
                  <bgColor rgb="FFFFC7CE"/>
                </patternFill>
              </fill>
            </x14:dxf>
          </x14:cfRule>
          <xm:sqref>M1227</xm:sqref>
        </x14:conditionalFormatting>
        <x14:conditionalFormatting xmlns:xm="http://schemas.microsoft.com/office/excel/2006/main">
          <x14:cfRule type="cellIs" priority="370" operator="lessThan" id="{FEAC481E-87BD-4444-B306-4F65FE6FEE8D}">
            <xm:f>'Data Transformation'!$R$24</xm:f>
            <x14:dxf>
              <font>
                <color rgb="FF9C0006"/>
              </font>
              <fill>
                <patternFill>
                  <bgColor rgb="FFFFC7CE"/>
                </patternFill>
              </fill>
            </x14:dxf>
          </x14:cfRule>
          <xm:sqref>M1251</xm:sqref>
        </x14:conditionalFormatting>
        <x14:conditionalFormatting xmlns:xm="http://schemas.microsoft.com/office/excel/2006/main">
          <x14:cfRule type="cellIs" priority="369" operator="lessThan" id="{C287A7E3-4421-416A-BA1E-A2DE2F18DCA6}">
            <xm:f>'Data Transformation'!$R$24</xm:f>
            <x14:dxf>
              <font>
                <color rgb="FF9C0006"/>
              </font>
              <fill>
                <patternFill>
                  <bgColor rgb="FFFFC7CE"/>
                </patternFill>
              </fill>
            </x14:dxf>
          </x14:cfRule>
          <xm:sqref>M1275</xm:sqref>
        </x14:conditionalFormatting>
        <x14:conditionalFormatting xmlns:xm="http://schemas.microsoft.com/office/excel/2006/main">
          <x14:cfRule type="cellIs" priority="368" operator="lessThan" id="{E25B582A-F59E-49CA-9A97-4876561CBF55}">
            <xm:f>'Data Transformation'!$R$24</xm:f>
            <x14:dxf>
              <font>
                <color rgb="FF9C0006"/>
              </font>
              <fill>
                <patternFill>
                  <bgColor rgb="FFFFC7CE"/>
                </patternFill>
              </fill>
            </x14:dxf>
          </x14:cfRule>
          <xm:sqref>M1299</xm:sqref>
        </x14:conditionalFormatting>
        <x14:conditionalFormatting xmlns:xm="http://schemas.microsoft.com/office/excel/2006/main">
          <x14:cfRule type="cellIs" priority="367" operator="lessThan" id="{AAE9BFA9-A941-4D31-9C9E-5AA50DC28ABC}">
            <xm:f>'Data Transformation'!$R$24</xm:f>
            <x14:dxf>
              <font>
                <color rgb="FF9C0006"/>
              </font>
              <fill>
                <patternFill>
                  <bgColor rgb="FFFFC7CE"/>
                </patternFill>
              </fill>
            </x14:dxf>
          </x14:cfRule>
          <xm:sqref>M1323</xm:sqref>
        </x14:conditionalFormatting>
        <x14:conditionalFormatting xmlns:xm="http://schemas.microsoft.com/office/excel/2006/main">
          <x14:cfRule type="cellIs" priority="366" operator="lessThan" id="{5BD1C2BF-71E9-49BD-A239-23F44E00A279}">
            <xm:f>'Data Transformation'!$R$24</xm:f>
            <x14:dxf>
              <font>
                <color rgb="FF9C0006"/>
              </font>
              <fill>
                <patternFill>
                  <bgColor rgb="FFFFC7CE"/>
                </patternFill>
              </fill>
            </x14:dxf>
          </x14:cfRule>
          <xm:sqref>M1347</xm:sqref>
        </x14:conditionalFormatting>
        <x14:conditionalFormatting xmlns:xm="http://schemas.microsoft.com/office/excel/2006/main">
          <x14:cfRule type="cellIs" priority="365" operator="lessThan" id="{9DFD2A2C-FBD6-4220-B2DB-C03ECB3FB7CC}">
            <xm:f>'Data Transformation'!$R$24</xm:f>
            <x14:dxf>
              <font>
                <color rgb="FF9C0006"/>
              </font>
              <fill>
                <patternFill>
                  <bgColor rgb="FFFFC7CE"/>
                </patternFill>
              </fill>
            </x14:dxf>
          </x14:cfRule>
          <xm:sqref>M1371</xm:sqref>
        </x14:conditionalFormatting>
        <x14:conditionalFormatting xmlns:xm="http://schemas.microsoft.com/office/excel/2006/main">
          <x14:cfRule type="cellIs" priority="364" operator="lessThan" id="{1D83FCAB-E73D-4C83-A813-E13E80C63137}">
            <xm:f>'Data Transformation'!$R$24</xm:f>
            <x14:dxf>
              <font>
                <color rgb="FF9C0006"/>
              </font>
              <fill>
                <patternFill>
                  <bgColor rgb="FFFFC7CE"/>
                </patternFill>
              </fill>
            </x14:dxf>
          </x14:cfRule>
          <xm:sqref>M1395</xm:sqref>
        </x14:conditionalFormatting>
        <x14:conditionalFormatting xmlns:xm="http://schemas.microsoft.com/office/excel/2006/main">
          <x14:cfRule type="cellIs" priority="363" operator="lessThan" id="{CED93452-DEA1-44A1-8D27-79122934765E}">
            <xm:f>'Data Transformation'!$R$24</xm:f>
            <x14:dxf>
              <font>
                <color rgb="FF9C0006"/>
              </font>
              <fill>
                <patternFill>
                  <bgColor rgb="FFFFC7CE"/>
                </patternFill>
              </fill>
            </x14:dxf>
          </x14:cfRule>
          <xm:sqref>M1419</xm:sqref>
        </x14:conditionalFormatting>
        <x14:conditionalFormatting xmlns:xm="http://schemas.microsoft.com/office/excel/2006/main">
          <x14:cfRule type="cellIs" priority="362" operator="lessThan" id="{8A3DA9E8-3A61-4E52-9DB3-428FE5668848}">
            <xm:f>'Data Transformation'!$R$24</xm:f>
            <x14:dxf>
              <font>
                <color rgb="FF9C0006"/>
              </font>
              <fill>
                <patternFill>
                  <bgColor rgb="FFFFC7CE"/>
                </patternFill>
              </fill>
            </x14:dxf>
          </x14:cfRule>
          <xm:sqref>M1443</xm:sqref>
        </x14:conditionalFormatting>
        <x14:conditionalFormatting xmlns:xm="http://schemas.microsoft.com/office/excel/2006/main">
          <x14:cfRule type="cellIs" priority="361" operator="lessThan" id="{780AEB81-4DF7-40A0-A7C7-0B03D04FF750}">
            <xm:f>'Data Transformation'!$R$24</xm:f>
            <x14:dxf>
              <font>
                <color rgb="FF9C0006"/>
              </font>
              <fill>
                <patternFill>
                  <bgColor rgb="FFFFC7CE"/>
                </patternFill>
              </fill>
            </x14:dxf>
          </x14:cfRule>
          <xm:sqref>M1467</xm:sqref>
        </x14:conditionalFormatting>
        <x14:conditionalFormatting xmlns:xm="http://schemas.microsoft.com/office/excel/2006/main">
          <x14:cfRule type="cellIs" priority="360" operator="lessThan" id="{30B4460B-C4D6-4A9B-86F4-17CA8BDE394D}">
            <xm:f>'Data Transformation'!$R$24</xm:f>
            <x14:dxf>
              <font>
                <color rgb="FF9C0006"/>
              </font>
              <fill>
                <patternFill>
                  <bgColor rgb="FFFFC7CE"/>
                </patternFill>
              </fill>
            </x14:dxf>
          </x14:cfRule>
          <xm:sqref>M1491</xm:sqref>
        </x14:conditionalFormatting>
        <x14:conditionalFormatting xmlns:xm="http://schemas.microsoft.com/office/excel/2006/main">
          <x14:cfRule type="cellIs" priority="359" operator="lessThan" id="{E0B10FEF-BDFD-47D4-9891-08D0A92C24EF}">
            <xm:f>'Data Transformation'!$R$24</xm:f>
            <x14:dxf>
              <font>
                <color rgb="FF9C0006"/>
              </font>
              <fill>
                <patternFill>
                  <bgColor rgb="FFFFC7CE"/>
                </patternFill>
              </fill>
            </x14:dxf>
          </x14:cfRule>
          <xm:sqref>M1515</xm:sqref>
        </x14:conditionalFormatting>
        <x14:conditionalFormatting xmlns:xm="http://schemas.microsoft.com/office/excel/2006/main">
          <x14:cfRule type="cellIs" priority="358" operator="lessThan" id="{37134A2F-D6E9-4047-8CC6-892B33C7A54B}">
            <xm:f>'Data Transformation'!$R$24</xm:f>
            <x14:dxf>
              <font>
                <color rgb="FF9C0006"/>
              </font>
              <fill>
                <patternFill>
                  <bgColor rgb="FFFFC7CE"/>
                </patternFill>
              </fill>
            </x14:dxf>
          </x14:cfRule>
          <xm:sqref>M1539</xm:sqref>
        </x14:conditionalFormatting>
        <x14:conditionalFormatting xmlns:xm="http://schemas.microsoft.com/office/excel/2006/main">
          <x14:cfRule type="cellIs" priority="357" operator="lessThan" id="{240E1992-4ADB-441C-B85F-EB110B3E15D9}">
            <xm:f>'Data Transformation'!$R$24</xm:f>
            <x14:dxf>
              <font>
                <color rgb="FF9C0006"/>
              </font>
              <fill>
                <patternFill>
                  <bgColor rgb="FFFFC7CE"/>
                </patternFill>
              </fill>
            </x14:dxf>
          </x14:cfRule>
          <xm:sqref>M1563</xm:sqref>
        </x14:conditionalFormatting>
        <x14:conditionalFormatting xmlns:xm="http://schemas.microsoft.com/office/excel/2006/main">
          <x14:cfRule type="cellIs" priority="356" operator="lessThan" id="{A3BD36D4-EB7F-4B41-A869-E7B15597F0BF}">
            <xm:f>'Data Transformation'!$R$24</xm:f>
            <x14:dxf>
              <font>
                <color rgb="FF9C0006"/>
              </font>
              <fill>
                <patternFill>
                  <bgColor rgb="FFFFC7CE"/>
                </patternFill>
              </fill>
            </x14:dxf>
          </x14:cfRule>
          <xm:sqref>M1587</xm:sqref>
        </x14:conditionalFormatting>
        <x14:conditionalFormatting xmlns:xm="http://schemas.microsoft.com/office/excel/2006/main">
          <x14:cfRule type="cellIs" priority="355" operator="lessThan" id="{3C843B08-399D-4290-BB14-D5C51C0EB421}">
            <xm:f>'Data Transformation'!$R$24</xm:f>
            <x14:dxf>
              <font>
                <color rgb="FF9C0006"/>
              </font>
              <fill>
                <patternFill>
                  <bgColor rgb="FFFFC7CE"/>
                </patternFill>
              </fill>
            </x14:dxf>
          </x14:cfRule>
          <xm:sqref>M1611</xm:sqref>
        </x14:conditionalFormatting>
        <x14:conditionalFormatting xmlns:xm="http://schemas.microsoft.com/office/excel/2006/main">
          <x14:cfRule type="cellIs" priority="354" operator="lessThan" id="{FC0396CC-F7D5-4FCB-9373-B7DCF015D1B1}">
            <xm:f>'Data Transformation'!$R$24</xm:f>
            <x14:dxf>
              <font>
                <color rgb="FF9C0006"/>
              </font>
              <fill>
                <patternFill>
                  <bgColor rgb="FFFFC7CE"/>
                </patternFill>
              </fill>
            </x14:dxf>
          </x14:cfRule>
          <xm:sqref>M1635</xm:sqref>
        </x14:conditionalFormatting>
        <x14:conditionalFormatting xmlns:xm="http://schemas.microsoft.com/office/excel/2006/main">
          <x14:cfRule type="cellIs" priority="353" operator="lessThan" id="{68DD95B3-A1DE-4075-A0CC-0C03C014F55D}">
            <xm:f>'Data Transformation'!$R$24</xm:f>
            <x14:dxf>
              <font>
                <color rgb="FF9C0006"/>
              </font>
              <fill>
                <patternFill>
                  <bgColor rgb="FFFFC7CE"/>
                </patternFill>
              </fill>
            </x14:dxf>
          </x14:cfRule>
          <xm:sqref>M1659</xm:sqref>
        </x14:conditionalFormatting>
        <x14:conditionalFormatting xmlns:xm="http://schemas.microsoft.com/office/excel/2006/main">
          <x14:cfRule type="cellIs" priority="352" operator="lessThan" id="{F2FC0A15-F285-4B00-B8A0-C4AE35FC36C1}">
            <xm:f>'Data Transformation'!$R$24</xm:f>
            <x14:dxf>
              <font>
                <color rgb="FF9C0006"/>
              </font>
              <fill>
                <patternFill>
                  <bgColor rgb="FFFFC7CE"/>
                </patternFill>
              </fill>
            </x14:dxf>
          </x14:cfRule>
          <xm:sqref>M1683</xm:sqref>
        </x14:conditionalFormatting>
        <x14:conditionalFormatting xmlns:xm="http://schemas.microsoft.com/office/excel/2006/main">
          <x14:cfRule type="cellIs" priority="351" operator="lessThan" id="{69375BD0-1178-4B84-8BF3-3F951526B236}">
            <xm:f>'Data Transformation'!$R$24</xm:f>
            <x14:dxf>
              <font>
                <color rgb="FF9C0006"/>
              </font>
              <fill>
                <patternFill>
                  <bgColor rgb="FFFFC7CE"/>
                </patternFill>
              </fill>
            </x14:dxf>
          </x14:cfRule>
          <xm:sqref>M1707</xm:sqref>
        </x14:conditionalFormatting>
        <x14:conditionalFormatting xmlns:xm="http://schemas.microsoft.com/office/excel/2006/main">
          <x14:cfRule type="cellIs" priority="350" operator="lessThan" id="{175FA214-CAED-4D7D-A681-D8CEAF4F57AB}">
            <xm:f>'Data Transformation'!$R$24</xm:f>
            <x14:dxf>
              <font>
                <color rgb="FF9C0006"/>
              </font>
              <fill>
                <patternFill>
                  <bgColor rgb="FFFFC7CE"/>
                </patternFill>
              </fill>
            </x14:dxf>
          </x14:cfRule>
          <xm:sqref>M1731</xm:sqref>
        </x14:conditionalFormatting>
        <x14:conditionalFormatting xmlns:xm="http://schemas.microsoft.com/office/excel/2006/main">
          <x14:cfRule type="cellIs" priority="349" operator="lessThan" id="{EBFB62E7-67A3-4AF5-BA3F-F25FF3C8508A}">
            <xm:f>'Data Transformation'!$R$24</xm:f>
            <x14:dxf>
              <font>
                <color rgb="FF9C0006"/>
              </font>
              <fill>
                <patternFill>
                  <bgColor rgb="FFFFC7CE"/>
                </patternFill>
              </fill>
            </x14:dxf>
          </x14:cfRule>
          <xm:sqref>M1755</xm:sqref>
        </x14:conditionalFormatting>
        <x14:conditionalFormatting xmlns:xm="http://schemas.microsoft.com/office/excel/2006/main">
          <x14:cfRule type="cellIs" priority="348" operator="lessThan" id="{4D5A5C76-3EFE-4CD9-B986-8B2219E923E6}">
            <xm:f>'Data Transformation'!$R$24</xm:f>
            <x14:dxf>
              <font>
                <color rgb="FF9C0006"/>
              </font>
              <fill>
                <patternFill>
                  <bgColor rgb="FFFFC7CE"/>
                </patternFill>
              </fill>
            </x14:dxf>
          </x14:cfRule>
          <xm:sqref>M1779</xm:sqref>
        </x14:conditionalFormatting>
        <x14:conditionalFormatting xmlns:xm="http://schemas.microsoft.com/office/excel/2006/main">
          <x14:cfRule type="cellIs" priority="347" operator="lessThan" id="{19D7D15D-0DED-45CD-AD0E-5754A71F96F7}">
            <xm:f>'Data Transformation'!$R$24</xm:f>
            <x14:dxf>
              <font>
                <color rgb="FF9C0006"/>
              </font>
              <fill>
                <patternFill>
                  <bgColor rgb="FFFFC7CE"/>
                </patternFill>
              </fill>
            </x14:dxf>
          </x14:cfRule>
          <xm:sqref>M1803</xm:sqref>
        </x14:conditionalFormatting>
        <x14:conditionalFormatting xmlns:xm="http://schemas.microsoft.com/office/excel/2006/main">
          <x14:cfRule type="cellIs" priority="346" operator="lessThan" id="{14C46313-D542-48E3-BF33-095CB8D11607}">
            <xm:f>'Data Transformation'!$R$24</xm:f>
            <x14:dxf>
              <font>
                <color rgb="FF9C0006"/>
              </font>
              <fill>
                <patternFill>
                  <bgColor rgb="FFFFC7CE"/>
                </patternFill>
              </fill>
            </x14:dxf>
          </x14:cfRule>
          <xm:sqref>M1827</xm:sqref>
        </x14:conditionalFormatting>
        <x14:conditionalFormatting xmlns:xm="http://schemas.microsoft.com/office/excel/2006/main">
          <x14:cfRule type="cellIs" priority="345" operator="lessThan" id="{D5D484B7-ED09-478B-9514-ADE4032AB97F}">
            <xm:f>'Data Transformation'!$R$24</xm:f>
            <x14:dxf>
              <font>
                <color rgb="FF9C0006"/>
              </font>
              <fill>
                <patternFill>
                  <bgColor rgb="FFFFC7CE"/>
                </patternFill>
              </fill>
            </x14:dxf>
          </x14:cfRule>
          <xm:sqref>M1851</xm:sqref>
        </x14:conditionalFormatting>
        <x14:conditionalFormatting xmlns:xm="http://schemas.microsoft.com/office/excel/2006/main">
          <x14:cfRule type="cellIs" priority="344" operator="lessThan" id="{77063754-CE37-48E0-9CCE-49B267490741}">
            <xm:f>'Data Transformation'!$R$24</xm:f>
            <x14:dxf>
              <font>
                <color rgb="FF9C0006"/>
              </font>
              <fill>
                <patternFill>
                  <bgColor rgb="FFFFC7CE"/>
                </patternFill>
              </fill>
            </x14:dxf>
          </x14:cfRule>
          <xm:sqref>M1875</xm:sqref>
        </x14:conditionalFormatting>
        <x14:conditionalFormatting xmlns:xm="http://schemas.microsoft.com/office/excel/2006/main">
          <x14:cfRule type="cellIs" priority="343" operator="lessThan" id="{675859B7-6E87-4A49-816C-00E1AC443D73}">
            <xm:f>'Data Transformation'!$R$24</xm:f>
            <x14:dxf>
              <font>
                <color rgb="FF9C0006"/>
              </font>
              <fill>
                <patternFill>
                  <bgColor rgb="FFFFC7CE"/>
                </patternFill>
              </fill>
            </x14:dxf>
          </x14:cfRule>
          <xm:sqref>M1899</xm:sqref>
        </x14:conditionalFormatting>
        <x14:conditionalFormatting xmlns:xm="http://schemas.microsoft.com/office/excel/2006/main">
          <x14:cfRule type="cellIs" priority="342" operator="lessThan" id="{F7E6C26C-75CB-4166-9DEB-F995A0B8B886}">
            <xm:f>'Data Transformation'!$R$24</xm:f>
            <x14:dxf>
              <font>
                <color rgb="FF9C0006"/>
              </font>
              <fill>
                <patternFill>
                  <bgColor rgb="FFFFC7CE"/>
                </patternFill>
              </fill>
            </x14:dxf>
          </x14:cfRule>
          <xm:sqref>M1923</xm:sqref>
        </x14:conditionalFormatting>
        <x14:conditionalFormatting xmlns:xm="http://schemas.microsoft.com/office/excel/2006/main">
          <x14:cfRule type="cellIs" priority="341" operator="lessThan" id="{C2B401C7-6164-4671-B2A1-67D27B153B6E}">
            <xm:f>'Data Transformation'!$R$24</xm:f>
            <x14:dxf>
              <font>
                <color rgb="FF9C0006"/>
              </font>
              <fill>
                <patternFill>
                  <bgColor rgb="FFFFC7CE"/>
                </patternFill>
              </fill>
            </x14:dxf>
          </x14:cfRule>
          <xm:sqref>M1947</xm:sqref>
        </x14:conditionalFormatting>
        <x14:conditionalFormatting xmlns:xm="http://schemas.microsoft.com/office/excel/2006/main">
          <x14:cfRule type="cellIs" priority="340" operator="lessThan" id="{592B7EBE-E9FF-465D-94F6-43C1920A8C58}">
            <xm:f>'Data Transformation'!$R$24</xm:f>
            <x14:dxf>
              <font>
                <color rgb="FF9C0006"/>
              </font>
              <fill>
                <patternFill>
                  <bgColor rgb="FFFFC7CE"/>
                </patternFill>
              </fill>
            </x14:dxf>
          </x14:cfRule>
          <xm:sqref>M1971</xm:sqref>
        </x14:conditionalFormatting>
        <x14:conditionalFormatting xmlns:xm="http://schemas.microsoft.com/office/excel/2006/main">
          <x14:cfRule type="cellIs" priority="339" operator="lessThan" id="{F82BBC70-BC63-4780-B5C4-DD8B6932359A}">
            <xm:f>'Data Transformation'!$R$24</xm:f>
            <x14:dxf>
              <font>
                <color rgb="FF9C0006"/>
              </font>
              <fill>
                <patternFill>
                  <bgColor rgb="FFFFC7CE"/>
                </patternFill>
              </fill>
            </x14:dxf>
          </x14:cfRule>
          <xm:sqref>M1995</xm:sqref>
        </x14:conditionalFormatting>
        <x14:conditionalFormatting xmlns:xm="http://schemas.microsoft.com/office/excel/2006/main">
          <x14:cfRule type="cellIs" priority="338" operator="lessThan" id="{7617C06E-B02C-4466-B361-E3BB141F6EA0}">
            <xm:f>'Data Transformation'!$R$24</xm:f>
            <x14:dxf>
              <font>
                <color rgb="FF9C0006"/>
              </font>
              <fill>
                <patternFill>
                  <bgColor rgb="FFFFC7CE"/>
                </patternFill>
              </fill>
            </x14:dxf>
          </x14:cfRule>
          <xm:sqref>M2019</xm:sqref>
        </x14:conditionalFormatting>
        <x14:conditionalFormatting xmlns:xm="http://schemas.microsoft.com/office/excel/2006/main">
          <x14:cfRule type="cellIs" priority="337" operator="lessThan" id="{B39F8E99-90C2-4170-88D5-64039E74463B}">
            <xm:f>'Data Transformation'!$R$24</xm:f>
            <x14:dxf>
              <font>
                <color rgb="FF9C0006"/>
              </font>
              <fill>
                <patternFill>
                  <bgColor rgb="FFFFC7CE"/>
                </patternFill>
              </fill>
            </x14:dxf>
          </x14:cfRule>
          <xm:sqref>M2043</xm:sqref>
        </x14:conditionalFormatting>
        <x14:conditionalFormatting xmlns:xm="http://schemas.microsoft.com/office/excel/2006/main">
          <x14:cfRule type="cellIs" priority="336" operator="lessThan" id="{63C5A78C-5DC5-4DC5-88E4-2C4D3B32487F}">
            <xm:f>'Data Transformation'!$R$24</xm:f>
            <x14:dxf>
              <font>
                <color rgb="FF9C0006"/>
              </font>
              <fill>
                <patternFill>
                  <bgColor rgb="FFFFC7CE"/>
                </patternFill>
              </fill>
            </x14:dxf>
          </x14:cfRule>
          <xm:sqref>M2067</xm:sqref>
        </x14:conditionalFormatting>
        <x14:conditionalFormatting xmlns:xm="http://schemas.microsoft.com/office/excel/2006/main">
          <x14:cfRule type="cellIs" priority="335" operator="lessThan" id="{AB17A849-2B4A-494E-B401-FF437A5E5062}">
            <xm:f>'Data Transformation'!$R$24</xm:f>
            <x14:dxf>
              <font>
                <color rgb="FF9C0006"/>
              </font>
              <fill>
                <patternFill>
                  <bgColor rgb="FFFFC7CE"/>
                </patternFill>
              </fill>
            </x14:dxf>
          </x14:cfRule>
          <xm:sqref>M2091</xm:sqref>
        </x14:conditionalFormatting>
        <x14:conditionalFormatting xmlns:xm="http://schemas.microsoft.com/office/excel/2006/main">
          <x14:cfRule type="cellIs" priority="334" operator="lessThan" id="{02BD71E6-2DF7-44F7-9C79-2B7071068AC0}">
            <xm:f>'Data Transformation'!$R$24</xm:f>
            <x14:dxf>
              <font>
                <color rgb="FF9C0006"/>
              </font>
              <fill>
                <patternFill>
                  <bgColor rgb="FFFFC7CE"/>
                </patternFill>
              </fill>
            </x14:dxf>
          </x14:cfRule>
          <xm:sqref>M2115</xm:sqref>
        </x14:conditionalFormatting>
        <x14:conditionalFormatting xmlns:xm="http://schemas.microsoft.com/office/excel/2006/main">
          <x14:cfRule type="cellIs" priority="333" operator="lessThan" id="{2F4F0899-A172-433B-BB89-80B6C81C27D3}">
            <xm:f>'Data Transformation'!$R$24</xm:f>
            <x14:dxf>
              <font>
                <color rgb="FF9C0006"/>
              </font>
              <fill>
                <patternFill>
                  <bgColor rgb="FFFFC7CE"/>
                </patternFill>
              </fill>
            </x14:dxf>
          </x14:cfRule>
          <xm:sqref>M2139</xm:sqref>
        </x14:conditionalFormatting>
        <x14:conditionalFormatting xmlns:xm="http://schemas.microsoft.com/office/excel/2006/main">
          <x14:cfRule type="cellIs" priority="332" operator="lessThan" id="{7010FDF4-37CE-4EB5-B5B1-0F86A428C21F}">
            <xm:f>'Data Transformation'!$R$24</xm:f>
            <x14:dxf>
              <font>
                <color rgb="FF9C0006"/>
              </font>
              <fill>
                <patternFill>
                  <bgColor rgb="FFFFC7CE"/>
                </patternFill>
              </fill>
            </x14:dxf>
          </x14:cfRule>
          <xm:sqref>M2163</xm:sqref>
        </x14:conditionalFormatting>
        <x14:conditionalFormatting xmlns:xm="http://schemas.microsoft.com/office/excel/2006/main">
          <x14:cfRule type="cellIs" priority="331" operator="lessThan" id="{9D3AAF9B-BF60-4A73-B84D-C8FD8E6D3924}">
            <xm:f>'Data Transformation'!$R$24</xm:f>
            <x14:dxf>
              <font>
                <color rgb="FF9C0006"/>
              </font>
              <fill>
                <patternFill>
                  <bgColor rgb="FFFFC7CE"/>
                </patternFill>
              </fill>
            </x14:dxf>
          </x14:cfRule>
          <xm:sqref>M2187</xm:sqref>
        </x14:conditionalFormatting>
        <x14:conditionalFormatting xmlns:xm="http://schemas.microsoft.com/office/excel/2006/main">
          <x14:cfRule type="cellIs" priority="330" operator="lessThan" id="{F0793C37-12F1-47C6-9F24-B044F7142D88}">
            <xm:f>'Data Transformation'!$R$24</xm:f>
            <x14:dxf>
              <font>
                <color rgb="FF9C0006"/>
              </font>
              <fill>
                <patternFill>
                  <bgColor rgb="FFFFC7CE"/>
                </patternFill>
              </fill>
            </x14:dxf>
          </x14:cfRule>
          <xm:sqref>M2211</xm:sqref>
        </x14:conditionalFormatting>
        <x14:conditionalFormatting xmlns:xm="http://schemas.microsoft.com/office/excel/2006/main">
          <x14:cfRule type="cellIs" priority="329" operator="lessThan" id="{2B346840-2D82-4157-AF31-1A679CCDCF95}">
            <xm:f>'Data Transformation'!$R$24</xm:f>
            <x14:dxf>
              <font>
                <color rgb="FF9C0006"/>
              </font>
              <fill>
                <patternFill>
                  <bgColor rgb="FFFFC7CE"/>
                </patternFill>
              </fill>
            </x14:dxf>
          </x14:cfRule>
          <xm:sqref>M2235</xm:sqref>
        </x14:conditionalFormatting>
        <x14:conditionalFormatting xmlns:xm="http://schemas.microsoft.com/office/excel/2006/main">
          <x14:cfRule type="cellIs" priority="328" operator="lessThan" id="{EAE8FA40-4C06-4E6E-BA03-784B1704F5D5}">
            <xm:f>'Data Transformation'!$R$24</xm:f>
            <x14:dxf>
              <font>
                <color rgb="FF9C0006"/>
              </font>
              <fill>
                <patternFill>
                  <bgColor rgb="FFFFC7CE"/>
                </patternFill>
              </fill>
            </x14:dxf>
          </x14:cfRule>
          <xm:sqref>M2259</xm:sqref>
        </x14:conditionalFormatting>
        <x14:conditionalFormatting xmlns:xm="http://schemas.microsoft.com/office/excel/2006/main">
          <x14:cfRule type="cellIs" priority="327" operator="lessThan" id="{D43DC80D-C0ED-4A7B-B60F-EDD6EBE74B63}">
            <xm:f>'Data Transformation'!$R$24</xm:f>
            <x14:dxf>
              <font>
                <color rgb="FF9C0006"/>
              </font>
              <fill>
                <patternFill>
                  <bgColor rgb="FFFFC7CE"/>
                </patternFill>
              </fill>
            </x14:dxf>
          </x14:cfRule>
          <xm:sqref>M2283</xm:sqref>
        </x14:conditionalFormatting>
        <x14:conditionalFormatting xmlns:xm="http://schemas.microsoft.com/office/excel/2006/main">
          <x14:cfRule type="cellIs" priority="326" operator="lessThan" id="{D84D3A27-E282-44FD-AB07-EB55C83CB6A2}">
            <xm:f>'Data Transformation'!$R$24</xm:f>
            <x14:dxf>
              <font>
                <color rgb="FF9C0006"/>
              </font>
              <fill>
                <patternFill>
                  <bgColor rgb="FFFFC7CE"/>
                </patternFill>
              </fill>
            </x14:dxf>
          </x14:cfRule>
          <xm:sqref>M2307</xm:sqref>
        </x14:conditionalFormatting>
        <x14:conditionalFormatting xmlns:xm="http://schemas.microsoft.com/office/excel/2006/main">
          <x14:cfRule type="cellIs" priority="325" operator="lessThan" id="{25B25C6B-3EE9-4903-8F53-3EAD3B6139D6}">
            <xm:f>'Data Transformation'!$R$24</xm:f>
            <x14:dxf>
              <font>
                <color rgb="FF9C0006"/>
              </font>
              <fill>
                <patternFill>
                  <bgColor rgb="FFFFC7CE"/>
                </patternFill>
              </fill>
            </x14:dxf>
          </x14:cfRule>
          <xm:sqref>M2331</xm:sqref>
        </x14:conditionalFormatting>
        <x14:conditionalFormatting xmlns:xm="http://schemas.microsoft.com/office/excel/2006/main">
          <x14:cfRule type="cellIs" priority="324" operator="lessThan" id="{74D5E1EF-DB84-4CB6-93E7-6DE46F6F8495}">
            <xm:f>'Data Transformation'!$R$24</xm:f>
            <x14:dxf>
              <font>
                <color rgb="FF9C0006"/>
              </font>
              <fill>
                <patternFill>
                  <bgColor rgb="FFFFC7CE"/>
                </patternFill>
              </fill>
            </x14:dxf>
          </x14:cfRule>
          <xm:sqref>M2355</xm:sqref>
        </x14:conditionalFormatting>
        <x14:conditionalFormatting xmlns:xm="http://schemas.microsoft.com/office/excel/2006/main">
          <x14:cfRule type="cellIs" priority="323" operator="lessThan" id="{33906454-F336-49F1-ACD9-0DF96C3E11E2}">
            <xm:f>'Data Transformation'!$R$24</xm:f>
            <x14:dxf>
              <font>
                <color rgb="FF9C0006"/>
              </font>
              <fill>
                <patternFill>
                  <bgColor rgb="FFFFC7CE"/>
                </patternFill>
              </fill>
            </x14:dxf>
          </x14:cfRule>
          <xm:sqref>M2379</xm:sqref>
        </x14:conditionalFormatting>
        <x14:conditionalFormatting xmlns:xm="http://schemas.microsoft.com/office/excel/2006/main">
          <x14:cfRule type="cellIs" priority="322" operator="lessThan" id="{15109EDF-BDED-4EA5-9F75-05DB73581157}">
            <xm:f>'Data Transformation'!$R$24</xm:f>
            <x14:dxf>
              <font>
                <color rgb="FF9C0006"/>
              </font>
              <fill>
                <patternFill>
                  <bgColor rgb="FFFFC7CE"/>
                </patternFill>
              </fill>
            </x14:dxf>
          </x14:cfRule>
          <xm:sqref>M2403</xm:sqref>
        </x14:conditionalFormatting>
        <x14:conditionalFormatting xmlns:xm="http://schemas.microsoft.com/office/excel/2006/main">
          <x14:cfRule type="cellIs" priority="321" operator="lessThan" id="{95389030-EB81-45BD-8709-C9E101EC1B5D}">
            <xm:f>'Data Transformation'!$R$24</xm:f>
            <x14:dxf>
              <font>
                <color rgb="FF9C0006"/>
              </font>
              <fill>
                <patternFill>
                  <bgColor rgb="FFFFC7CE"/>
                </patternFill>
              </fill>
            </x14:dxf>
          </x14:cfRule>
          <xm:sqref>M2427</xm:sqref>
        </x14:conditionalFormatting>
        <x14:conditionalFormatting xmlns:xm="http://schemas.microsoft.com/office/excel/2006/main">
          <x14:cfRule type="cellIs" priority="320" operator="lessThan" id="{23B048FD-4EBE-487D-AB02-4A3B31FD2B78}">
            <xm:f>'Data Transformation'!$R$24</xm:f>
            <x14:dxf>
              <font>
                <color rgb="FF9C0006"/>
              </font>
              <fill>
                <patternFill>
                  <bgColor rgb="FFFFC7CE"/>
                </patternFill>
              </fill>
            </x14:dxf>
          </x14:cfRule>
          <xm:sqref>M2451</xm:sqref>
        </x14:conditionalFormatting>
        <x14:conditionalFormatting xmlns:xm="http://schemas.microsoft.com/office/excel/2006/main">
          <x14:cfRule type="cellIs" priority="319" operator="lessThan" id="{1763E261-563E-4FD1-9B78-C4371B9069D6}">
            <xm:f>'Data Transformation'!$R$24</xm:f>
            <x14:dxf>
              <font>
                <color rgb="FF9C0006"/>
              </font>
              <fill>
                <patternFill>
                  <bgColor rgb="FFFFC7CE"/>
                </patternFill>
              </fill>
            </x14:dxf>
          </x14:cfRule>
          <xm:sqref>M2475</xm:sqref>
        </x14:conditionalFormatting>
        <x14:conditionalFormatting xmlns:xm="http://schemas.microsoft.com/office/excel/2006/main">
          <x14:cfRule type="cellIs" priority="318" operator="lessThan" id="{9ADEA275-B40C-40AC-A75E-A1ABF5FC32D0}">
            <xm:f>'Data Transformation'!$R$24</xm:f>
            <x14:dxf>
              <font>
                <color rgb="FF9C0006"/>
              </font>
              <fill>
                <patternFill>
                  <bgColor rgb="FFFFC7CE"/>
                </patternFill>
              </fill>
            </x14:dxf>
          </x14:cfRule>
          <xm:sqref>M2499</xm:sqref>
        </x14:conditionalFormatting>
        <x14:conditionalFormatting xmlns:xm="http://schemas.microsoft.com/office/excel/2006/main">
          <x14:cfRule type="cellIs" priority="317" operator="lessThan" id="{2477BD61-D1CF-4AED-969C-08149A40EF81}">
            <xm:f>'Data Transformation'!$R$24</xm:f>
            <x14:dxf>
              <font>
                <color rgb="FF9C0006"/>
              </font>
              <fill>
                <patternFill>
                  <bgColor rgb="FFFFC7CE"/>
                </patternFill>
              </fill>
            </x14:dxf>
          </x14:cfRule>
          <xm:sqref>M2523</xm:sqref>
        </x14:conditionalFormatting>
        <x14:conditionalFormatting xmlns:xm="http://schemas.microsoft.com/office/excel/2006/main">
          <x14:cfRule type="cellIs" priority="316" operator="lessThan" id="{3EB993B4-3A0B-43DB-A751-40F0F6F9A2D3}">
            <xm:f>'Data Transformation'!$R$24</xm:f>
            <x14:dxf>
              <font>
                <color rgb="FF9C0006"/>
              </font>
              <fill>
                <patternFill>
                  <bgColor rgb="FFFFC7CE"/>
                </patternFill>
              </fill>
            </x14:dxf>
          </x14:cfRule>
          <xm:sqref>M2547</xm:sqref>
        </x14:conditionalFormatting>
        <x14:conditionalFormatting xmlns:xm="http://schemas.microsoft.com/office/excel/2006/main">
          <x14:cfRule type="cellIs" priority="315" operator="lessThan" id="{1746500C-72C5-4D88-A552-0F0714E70551}">
            <xm:f>'Data Transformation'!$R$24</xm:f>
            <x14:dxf>
              <font>
                <color rgb="FF9C0006"/>
              </font>
              <fill>
                <patternFill>
                  <bgColor rgb="FFFFC7CE"/>
                </patternFill>
              </fill>
            </x14:dxf>
          </x14:cfRule>
          <xm:sqref>M2571</xm:sqref>
        </x14:conditionalFormatting>
        <x14:conditionalFormatting xmlns:xm="http://schemas.microsoft.com/office/excel/2006/main">
          <x14:cfRule type="cellIs" priority="314" operator="lessThan" id="{189362DA-92E5-4985-9451-0D31833EA205}">
            <xm:f>'Data Transformation'!$R$24</xm:f>
            <x14:dxf>
              <font>
                <color rgb="FF9C0006"/>
              </font>
              <fill>
                <patternFill>
                  <bgColor rgb="FFFFC7CE"/>
                </patternFill>
              </fill>
            </x14:dxf>
          </x14:cfRule>
          <xm:sqref>M2595</xm:sqref>
        </x14:conditionalFormatting>
        <x14:conditionalFormatting xmlns:xm="http://schemas.microsoft.com/office/excel/2006/main">
          <x14:cfRule type="cellIs" priority="313" operator="lessThan" id="{49C490C9-7251-4829-A96E-75094A533ECF}">
            <xm:f>'Data Transformation'!$R$24</xm:f>
            <x14:dxf>
              <font>
                <color rgb="FF9C0006"/>
              </font>
              <fill>
                <patternFill>
                  <bgColor rgb="FFFFC7CE"/>
                </patternFill>
              </fill>
            </x14:dxf>
          </x14:cfRule>
          <xm:sqref>M2619</xm:sqref>
        </x14:conditionalFormatting>
        <x14:conditionalFormatting xmlns:xm="http://schemas.microsoft.com/office/excel/2006/main">
          <x14:cfRule type="cellIs" priority="312" operator="lessThan" id="{8EA69BD5-DA33-469B-B1D3-2EC0D5DF400C}">
            <xm:f>'Data Transformation'!$R$24</xm:f>
            <x14:dxf>
              <font>
                <color rgb="FF9C0006"/>
              </font>
              <fill>
                <patternFill>
                  <bgColor rgb="FFFFC7CE"/>
                </patternFill>
              </fill>
            </x14:dxf>
          </x14:cfRule>
          <xm:sqref>M2643</xm:sqref>
        </x14:conditionalFormatting>
        <x14:conditionalFormatting xmlns:xm="http://schemas.microsoft.com/office/excel/2006/main">
          <x14:cfRule type="cellIs" priority="311" operator="lessThan" id="{12B83256-CB42-4A10-BFA8-830681AE887A}">
            <xm:f>'Data Transformation'!$R$24</xm:f>
            <x14:dxf>
              <font>
                <color rgb="FF9C0006"/>
              </font>
              <fill>
                <patternFill>
                  <bgColor rgb="FFFFC7CE"/>
                </patternFill>
              </fill>
            </x14:dxf>
          </x14:cfRule>
          <xm:sqref>M2667</xm:sqref>
        </x14:conditionalFormatting>
        <x14:conditionalFormatting xmlns:xm="http://schemas.microsoft.com/office/excel/2006/main">
          <x14:cfRule type="cellIs" priority="310" operator="lessThan" id="{21A41E04-D07D-4DA1-BE2A-1AFD6D39D848}">
            <xm:f>'Data Transformation'!$R$24</xm:f>
            <x14:dxf>
              <font>
                <color rgb="FF9C0006"/>
              </font>
              <fill>
                <patternFill>
                  <bgColor rgb="FFFFC7CE"/>
                </patternFill>
              </fill>
            </x14:dxf>
          </x14:cfRule>
          <xm:sqref>M2691</xm:sqref>
        </x14:conditionalFormatting>
        <x14:conditionalFormatting xmlns:xm="http://schemas.microsoft.com/office/excel/2006/main">
          <x14:cfRule type="cellIs" priority="309" operator="lessThan" id="{08A1D01F-1B46-4D33-9197-74D0ECBD727E}">
            <xm:f>'Data Transformation'!$R$24</xm:f>
            <x14:dxf>
              <font>
                <color rgb="FF9C0006"/>
              </font>
              <fill>
                <patternFill>
                  <bgColor rgb="FFFFC7CE"/>
                </patternFill>
              </fill>
            </x14:dxf>
          </x14:cfRule>
          <xm:sqref>M2715</xm:sqref>
        </x14:conditionalFormatting>
        <x14:conditionalFormatting xmlns:xm="http://schemas.microsoft.com/office/excel/2006/main">
          <x14:cfRule type="cellIs" priority="308" operator="lessThan" id="{27FBC77D-CED5-41F2-A11F-5DDC188A16F8}">
            <xm:f>'Data Transformation'!$R$24</xm:f>
            <x14:dxf>
              <font>
                <color rgb="FF9C0006"/>
              </font>
              <fill>
                <patternFill>
                  <bgColor rgb="FFFFC7CE"/>
                </patternFill>
              </fill>
            </x14:dxf>
          </x14:cfRule>
          <xm:sqref>M2739</xm:sqref>
        </x14:conditionalFormatting>
        <x14:conditionalFormatting xmlns:xm="http://schemas.microsoft.com/office/excel/2006/main">
          <x14:cfRule type="cellIs" priority="307" operator="lessThan" id="{AF240DC4-9B82-4532-9A9D-AE928EDD817B}">
            <xm:f>'Data Transformation'!$R$24</xm:f>
            <x14:dxf>
              <font>
                <color rgb="FF9C0006"/>
              </font>
              <fill>
                <patternFill>
                  <bgColor rgb="FFFFC7CE"/>
                </patternFill>
              </fill>
            </x14:dxf>
          </x14:cfRule>
          <xm:sqref>M2763</xm:sqref>
        </x14:conditionalFormatting>
        <x14:conditionalFormatting xmlns:xm="http://schemas.microsoft.com/office/excel/2006/main">
          <x14:cfRule type="cellIs" priority="306" operator="lessThan" id="{E541C2DE-8592-4047-B237-C07A6BD18B2D}">
            <xm:f>'Data Transformation'!$R$24</xm:f>
            <x14:dxf>
              <font>
                <color rgb="FF9C0006"/>
              </font>
              <fill>
                <patternFill>
                  <bgColor rgb="FFFFC7CE"/>
                </patternFill>
              </fill>
            </x14:dxf>
          </x14:cfRule>
          <xm:sqref>M2787</xm:sqref>
        </x14:conditionalFormatting>
        <x14:conditionalFormatting xmlns:xm="http://schemas.microsoft.com/office/excel/2006/main">
          <x14:cfRule type="cellIs" priority="305" operator="lessThan" id="{DA971675-BD2F-4FC9-AF39-C059BB39DC85}">
            <xm:f>'Data Transformation'!$R$24</xm:f>
            <x14:dxf>
              <font>
                <color rgb="FF9C0006"/>
              </font>
              <fill>
                <patternFill>
                  <bgColor rgb="FFFFC7CE"/>
                </patternFill>
              </fill>
            </x14:dxf>
          </x14:cfRule>
          <xm:sqref>M2811</xm:sqref>
        </x14:conditionalFormatting>
        <x14:conditionalFormatting xmlns:xm="http://schemas.microsoft.com/office/excel/2006/main">
          <x14:cfRule type="cellIs" priority="304" operator="lessThan" id="{AE462B5F-247A-45E2-93FF-5E03ACF241EC}">
            <xm:f>'Data Transformation'!$R$24</xm:f>
            <x14:dxf>
              <font>
                <color rgb="FF9C0006"/>
              </font>
              <fill>
                <patternFill>
                  <bgColor rgb="FFFFC7CE"/>
                </patternFill>
              </fill>
            </x14:dxf>
          </x14:cfRule>
          <xm:sqref>M2835</xm:sqref>
        </x14:conditionalFormatting>
        <x14:conditionalFormatting xmlns:xm="http://schemas.microsoft.com/office/excel/2006/main">
          <x14:cfRule type="cellIs" priority="303" operator="lessThan" id="{A8B846C8-91A1-49FF-B6DF-251BD0C59CB9}">
            <xm:f>'Data Transformation'!$R$24</xm:f>
            <x14:dxf>
              <font>
                <color rgb="FF9C0006"/>
              </font>
              <fill>
                <patternFill>
                  <bgColor rgb="FFFFC7CE"/>
                </patternFill>
              </fill>
            </x14:dxf>
          </x14:cfRule>
          <xm:sqref>M2859</xm:sqref>
        </x14:conditionalFormatting>
        <x14:conditionalFormatting xmlns:xm="http://schemas.microsoft.com/office/excel/2006/main">
          <x14:cfRule type="cellIs" priority="302" operator="lessThan" id="{F0451D36-19F5-4681-A0EA-97FB420AA6AD}">
            <xm:f>'Data Transformation'!$R$24</xm:f>
            <x14:dxf>
              <font>
                <color rgb="FF9C0006"/>
              </font>
              <fill>
                <patternFill>
                  <bgColor rgb="FFFFC7CE"/>
                </patternFill>
              </fill>
            </x14:dxf>
          </x14:cfRule>
          <xm:sqref>M2883</xm:sqref>
        </x14:conditionalFormatting>
        <x14:conditionalFormatting xmlns:xm="http://schemas.microsoft.com/office/excel/2006/main">
          <x14:cfRule type="cellIs" priority="301" operator="lessThan" id="{E7C0F424-1E4B-4453-B215-7A5F7E639324}">
            <xm:f>'Data Transformation'!$R$24</xm:f>
            <x14:dxf>
              <font>
                <color rgb="FF9C0006"/>
              </font>
              <fill>
                <patternFill>
                  <bgColor rgb="FFFFC7CE"/>
                </patternFill>
              </fill>
            </x14:dxf>
          </x14:cfRule>
          <xm:sqref>M2907</xm:sqref>
        </x14:conditionalFormatting>
        <x14:conditionalFormatting xmlns:xm="http://schemas.microsoft.com/office/excel/2006/main">
          <x14:cfRule type="cellIs" priority="300" operator="lessThan" id="{E83328C7-F5F7-4F8D-8697-F149274BB23B}">
            <xm:f>'Data Transformation'!$R$24</xm:f>
            <x14:dxf>
              <font>
                <color rgb="FF9C0006"/>
              </font>
              <fill>
                <patternFill>
                  <bgColor rgb="FFFFC7CE"/>
                </patternFill>
              </fill>
            </x14:dxf>
          </x14:cfRule>
          <xm:sqref>M2931</xm:sqref>
        </x14:conditionalFormatting>
        <x14:conditionalFormatting xmlns:xm="http://schemas.microsoft.com/office/excel/2006/main">
          <x14:cfRule type="cellIs" priority="299" operator="lessThan" id="{C2EB05AB-14E4-43BC-BEC6-D6F2F3DDEA57}">
            <xm:f>'Data Transformation'!$R$24</xm:f>
            <x14:dxf>
              <font>
                <color rgb="FF9C0006"/>
              </font>
              <fill>
                <patternFill>
                  <bgColor rgb="FFFFC7CE"/>
                </patternFill>
              </fill>
            </x14:dxf>
          </x14:cfRule>
          <xm:sqref>M2955</xm:sqref>
        </x14:conditionalFormatting>
        <x14:conditionalFormatting xmlns:xm="http://schemas.microsoft.com/office/excel/2006/main">
          <x14:cfRule type="cellIs" priority="298" operator="lessThan" id="{11012117-16E8-4593-8584-4D307D493E97}">
            <xm:f>'Data Transformation'!$R$24</xm:f>
            <x14:dxf>
              <font>
                <color rgb="FF9C0006"/>
              </font>
              <fill>
                <patternFill>
                  <bgColor rgb="FFFFC7CE"/>
                </patternFill>
              </fill>
            </x14:dxf>
          </x14:cfRule>
          <xm:sqref>M2979</xm:sqref>
        </x14:conditionalFormatting>
        <x14:conditionalFormatting xmlns:xm="http://schemas.microsoft.com/office/excel/2006/main">
          <x14:cfRule type="cellIs" priority="297" operator="lessThan" id="{6196664A-08FC-473B-8D6C-5FF6820C3835}">
            <xm:f>'Data Transformation'!$R$24</xm:f>
            <x14:dxf>
              <font>
                <color rgb="FF9C0006"/>
              </font>
              <fill>
                <patternFill>
                  <bgColor rgb="FFFFC7CE"/>
                </patternFill>
              </fill>
            </x14:dxf>
          </x14:cfRule>
          <xm:sqref>M3003</xm:sqref>
        </x14:conditionalFormatting>
        <x14:conditionalFormatting xmlns:xm="http://schemas.microsoft.com/office/excel/2006/main">
          <x14:cfRule type="cellIs" priority="296" operator="lessThan" id="{5BDC0FAE-AADA-4823-BDB7-9A4599E23873}">
            <xm:f>'Data Transformation'!$R$24</xm:f>
            <x14:dxf>
              <font>
                <color rgb="FF9C0006"/>
              </font>
              <fill>
                <patternFill>
                  <bgColor rgb="FFFFC7CE"/>
                </patternFill>
              </fill>
            </x14:dxf>
          </x14:cfRule>
          <xm:sqref>M3027</xm:sqref>
        </x14:conditionalFormatting>
        <x14:conditionalFormatting xmlns:xm="http://schemas.microsoft.com/office/excel/2006/main">
          <x14:cfRule type="cellIs" priority="295" operator="lessThan" id="{318085EA-3B31-4E5A-84C6-1BF26944C848}">
            <xm:f>'Data Transformation'!$R$24</xm:f>
            <x14:dxf>
              <font>
                <color rgb="FF9C0006"/>
              </font>
              <fill>
                <patternFill>
                  <bgColor rgb="FFFFC7CE"/>
                </patternFill>
              </fill>
            </x14:dxf>
          </x14:cfRule>
          <xm:sqref>M3051</xm:sqref>
        </x14:conditionalFormatting>
        <x14:conditionalFormatting xmlns:xm="http://schemas.microsoft.com/office/excel/2006/main">
          <x14:cfRule type="cellIs" priority="294" operator="lessThan" id="{5C7CCCFF-3C6B-47D3-B238-EFFC30DC56C6}">
            <xm:f>'Data Transformation'!$R$24</xm:f>
            <x14:dxf>
              <font>
                <color rgb="FF9C0006"/>
              </font>
              <fill>
                <patternFill>
                  <bgColor rgb="FFFFC7CE"/>
                </patternFill>
              </fill>
            </x14:dxf>
          </x14:cfRule>
          <xm:sqref>M3075</xm:sqref>
        </x14:conditionalFormatting>
        <x14:conditionalFormatting xmlns:xm="http://schemas.microsoft.com/office/excel/2006/main">
          <x14:cfRule type="cellIs" priority="293" operator="lessThan" id="{B921E0E1-37DF-41B4-8AF9-D2B79B5DB7A3}">
            <xm:f>'Data Transformation'!$R$24</xm:f>
            <x14:dxf>
              <font>
                <color rgb="FF9C0006"/>
              </font>
              <fill>
                <patternFill>
                  <bgColor rgb="FFFFC7CE"/>
                </patternFill>
              </fill>
            </x14:dxf>
          </x14:cfRule>
          <xm:sqref>M3099</xm:sqref>
        </x14:conditionalFormatting>
        <x14:conditionalFormatting xmlns:xm="http://schemas.microsoft.com/office/excel/2006/main">
          <x14:cfRule type="cellIs" priority="292" operator="lessThan" id="{1D225F2A-0010-4394-9D14-CFAACEBABB99}">
            <xm:f>'Data Transformation'!$R$24</xm:f>
            <x14:dxf>
              <font>
                <color rgb="FF9C0006"/>
              </font>
              <fill>
                <patternFill>
                  <bgColor rgb="FFFFC7CE"/>
                </patternFill>
              </fill>
            </x14:dxf>
          </x14:cfRule>
          <xm:sqref>M3123</xm:sqref>
        </x14:conditionalFormatting>
        <x14:conditionalFormatting xmlns:xm="http://schemas.microsoft.com/office/excel/2006/main">
          <x14:cfRule type="cellIs" priority="291" operator="lessThan" id="{1885E0A1-A329-438D-B205-C09A4B85DB09}">
            <xm:f>'Data Transformation'!$R$24</xm:f>
            <x14:dxf>
              <font>
                <color rgb="FF9C0006"/>
              </font>
              <fill>
                <patternFill>
                  <bgColor rgb="FFFFC7CE"/>
                </patternFill>
              </fill>
            </x14:dxf>
          </x14:cfRule>
          <xm:sqref>M3147</xm:sqref>
        </x14:conditionalFormatting>
        <x14:conditionalFormatting xmlns:xm="http://schemas.microsoft.com/office/excel/2006/main">
          <x14:cfRule type="cellIs" priority="290" operator="lessThan" id="{9E05298D-4B4C-43EC-93E0-CE3B2BB741C1}">
            <xm:f>'Data Transformation'!$R$24</xm:f>
            <x14:dxf>
              <font>
                <color rgb="FF9C0006"/>
              </font>
              <fill>
                <patternFill>
                  <bgColor rgb="FFFFC7CE"/>
                </patternFill>
              </fill>
            </x14:dxf>
          </x14:cfRule>
          <xm:sqref>M3171</xm:sqref>
        </x14:conditionalFormatting>
        <x14:conditionalFormatting xmlns:xm="http://schemas.microsoft.com/office/excel/2006/main">
          <x14:cfRule type="cellIs" priority="289" operator="lessThan" id="{941276BB-6E6E-4740-83EF-58A770BE50F5}">
            <xm:f>'Data Transformation'!$R$24</xm:f>
            <x14:dxf>
              <font>
                <color rgb="FF9C0006"/>
              </font>
              <fill>
                <patternFill>
                  <bgColor rgb="FFFFC7CE"/>
                </patternFill>
              </fill>
            </x14:dxf>
          </x14:cfRule>
          <xm:sqref>M3195</xm:sqref>
        </x14:conditionalFormatting>
        <x14:conditionalFormatting xmlns:xm="http://schemas.microsoft.com/office/excel/2006/main">
          <x14:cfRule type="cellIs" priority="288" operator="lessThan" id="{9E6E1FCA-230E-4748-A967-0971C536608D}">
            <xm:f>'Data Transformation'!$R$24</xm:f>
            <x14:dxf>
              <font>
                <color rgb="FF9C0006"/>
              </font>
              <fill>
                <patternFill>
                  <bgColor rgb="FFFFC7CE"/>
                </patternFill>
              </fill>
            </x14:dxf>
          </x14:cfRule>
          <xm:sqref>M3219</xm:sqref>
        </x14:conditionalFormatting>
        <x14:conditionalFormatting xmlns:xm="http://schemas.microsoft.com/office/excel/2006/main">
          <x14:cfRule type="cellIs" priority="287" operator="lessThan" id="{BE6435A1-8BDE-4C3C-9077-DB624BB15CE3}">
            <xm:f>'Data Transformation'!$R$24</xm:f>
            <x14:dxf>
              <font>
                <color rgb="FF9C0006"/>
              </font>
              <fill>
                <patternFill>
                  <bgColor rgb="FFFFC7CE"/>
                </patternFill>
              </fill>
            </x14:dxf>
          </x14:cfRule>
          <xm:sqref>M3243</xm:sqref>
        </x14:conditionalFormatting>
        <x14:conditionalFormatting xmlns:xm="http://schemas.microsoft.com/office/excel/2006/main">
          <x14:cfRule type="cellIs" priority="286" operator="lessThan" id="{7D439F73-674A-469B-8688-30CA20B485ED}">
            <xm:f>'Data Transformation'!$R$24</xm:f>
            <x14:dxf>
              <font>
                <color rgb="FF9C0006"/>
              </font>
              <fill>
                <patternFill>
                  <bgColor rgb="FFFFC7CE"/>
                </patternFill>
              </fill>
            </x14:dxf>
          </x14:cfRule>
          <xm:sqref>M3267</xm:sqref>
        </x14:conditionalFormatting>
        <x14:conditionalFormatting xmlns:xm="http://schemas.microsoft.com/office/excel/2006/main">
          <x14:cfRule type="cellIs" priority="285" operator="lessThan" id="{8D657419-DF29-4605-A2BA-591265D943ED}">
            <xm:f>'Data Transformation'!$R$24</xm:f>
            <x14:dxf>
              <font>
                <color rgb="FF9C0006"/>
              </font>
              <fill>
                <patternFill>
                  <bgColor rgb="FFFFC7CE"/>
                </patternFill>
              </fill>
            </x14:dxf>
          </x14:cfRule>
          <xm:sqref>M3291</xm:sqref>
        </x14:conditionalFormatting>
        <x14:conditionalFormatting xmlns:xm="http://schemas.microsoft.com/office/excel/2006/main">
          <x14:cfRule type="cellIs" priority="284" operator="lessThan" id="{C46781AC-E0ED-4F95-ACB4-4BF1F5740235}">
            <xm:f>'Data Transformation'!$R$24</xm:f>
            <x14:dxf>
              <font>
                <color rgb="FF9C0006"/>
              </font>
              <fill>
                <patternFill>
                  <bgColor rgb="FFFFC7CE"/>
                </patternFill>
              </fill>
            </x14:dxf>
          </x14:cfRule>
          <xm:sqref>M3315</xm:sqref>
        </x14:conditionalFormatting>
        <x14:conditionalFormatting xmlns:xm="http://schemas.microsoft.com/office/excel/2006/main">
          <x14:cfRule type="cellIs" priority="283" operator="lessThan" id="{1DD0BC4A-2F83-449F-9414-CD06887928EA}">
            <xm:f>'Data Transformation'!$R$24</xm:f>
            <x14:dxf>
              <font>
                <color rgb="FF9C0006"/>
              </font>
              <fill>
                <patternFill>
                  <bgColor rgb="FFFFC7CE"/>
                </patternFill>
              </fill>
            </x14:dxf>
          </x14:cfRule>
          <xm:sqref>M3339</xm:sqref>
        </x14:conditionalFormatting>
        <x14:conditionalFormatting xmlns:xm="http://schemas.microsoft.com/office/excel/2006/main">
          <x14:cfRule type="cellIs" priority="282" operator="lessThan" id="{E8007D69-ED8A-451C-A74F-495DEAD85E81}">
            <xm:f>'Data Transformation'!$R$24</xm:f>
            <x14:dxf>
              <font>
                <color rgb="FF9C0006"/>
              </font>
              <fill>
                <patternFill>
                  <bgColor rgb="FFFFC7CE"/>
                </patternFill>
              </fill>
            </x14:dxf>
          </x14:cfRule>
          <xm:sqref>M3363</xm:sqref>
        </x14:conditionalFormatting>
        <x14:conditionalFormatting xmlns:xm="http://schemas.microsoft.com/office/excel/2006/main">
          <x14:cfRule type="cellIs" priority="281" operator="lessThan" id="{AED2BD10-9BEC-4EDA-9F04-400EF3614655}">
            <xm:f>'Data Transformation'!$R$24</xm:f>
            <x14:dxf>
              <font>
                <color rgb="FF9C0006"/>
              </font>
              <fill>
                <patternFill>
                  <bgColor rgb="FFFFC7CE"/>
                </patternFill>
              </fill>
            </x14:dxf>
          </x14:cfRule>
          <xm:sqref>M3387</xm:sqref>
        </x14:conditionalFormatting>
        <x14:conditionalFormatting xmlns:xm="http://schemas.microsoft.com/office/excel/2006/main">
          <x14:cfRule type="cellIs" priority="280" operator="lessThan" id="{627C4B54-F966-4AF1-B474-EDF29E572187}">
            <xm:f>'Data Transformation'!$R$24</xm:f>
            <x14:dxf>
              <font>
                <color rgb="FF9C0006"/>
              </font>
              <fill>
                <patternFill>
                  <bgColor rgb="FFFFC7CE"/>
                </patternFill>
              </fill>
            </x14:dxf>
          </x14:cfRule>
          <xm:sqref>M3411</xm:sqref>
        </x14:conditionalFormatting>
        <x14:conditionalFormatting xmlns:xm="http://schemas.microsoft.com/office/excel/2006/main">
          <x14:cfRule type="cellIs" priority="279" operator="lessThan" id="{34DFC620-5570-42AA-B8CE-2F6ADE83B707}">
            <xm:f>'Data Transformation'!$R$24</xm:f>
            <x14:dxf>
              <font>
                <color rgb="FF9C0006"/>
              </font>
              <fill>
                <patternFill>
                  <bgColor rgb="FFFFC7CE"/>
                </patternFill>
              </fill>
            </x14:dxf>
          </x14:cfRule>
          <xm:sqref>M3435</xm:sqref>
        </x14:conditionalFormatting>
        <x14:conditionalFormatting xmlns:xm="http://schemas.microsoft.com/office/excel/2006/main">
          <x14:cfRule type="cellIs" priority="278" operator="lessThan" id="{47A97CD0-3C5C-408E-93B0-1E99A6258EF5}">
            <xm:f>'Data Transformation'!$R$24</xm:f>
            <x14:dxf>
              <font>
                <color rgb="FF9C0006"/>
              </font>
              <fill>
                <patternFill>
                  <bgColor rgb="FFFFC7CE"/>
                </patternFill>
              </fill>
            </x14:dxf>
          </x14:cfRule>
          <xm:sqref>M3459</xm:sqref>
        </x14:conditionalFormatting>
        <x14:conditionalFormatting xmlns:xm="http://schemas.microsoft.com/office/excel/2006/main">
          <x14:cfRule type="cellIs" priority="277" operator="lessThan" id="{843DAAAF-C995-4557-866F-A31A57C00FA8}">
            <xm:f>'Data Transformation'!$R$24</xm:f>
            <x14:dxf>
              <font>
                <color rgb="FF9C0006"/>
              </font>
              <fill>
                <patternFill>
                  <bgColor rgb="FFFFC7CE"/>
                </patternFill>
              </fill>
            </x14:dxf>
          </x14:cfRule>
          <xm:sqref>M3483</xm:sqref>
        </x14:conditionalFormatting>
        <x14:conditionalFormatting xmlns:xm="http://schemas.microsoft.com/office/excel/2006/main">
          <x14:cfRule type="cellIs" priority="276" operator="lessThan" id="{97BB16CF-9573-49FE-BD3D-D9C80CA34883}">
            <xm:f>'Data Transformation'!$R$24</xm:f>
            <x14:dxf>
              <font>
                <color rgb="FF9C0006"/>
              </font>
              <fill>
                <patternFill>
                  <bgColor rgb="FFFFC7CE"/>
                </patternFill>
              </fill>
            </x14:dxf>
          </x14:cfRule>
          <xm:sqref>M3507</xm:sqref>
        </x14:conditionalFormatting>
        <x14:conditionalFormatting xmlns:xm="http://schemas.microsoft.com/office/excel/2006/main">
          <x14:cfRule type="cellIs" priority="275" operator="lessThan" id="{ABA5F97E-09F3-465B-9EA7-66FE24041006}">
            <xm:f>'Data Transformation'!$R$24</xm:f>
            <x14:dxf>
              <font>
                <color rgb="FF9C0006"/>
              </font>
              <fill>
                <patternFill>
                  <bgColor rgb="FFFFC7CE"/>
                </patternFill>
              </fill>
            </x14:dxf>
          </x14:cfRule>
          <xm:sqref>M3531</xm:sqref>
        </x14:conditionalFormatting>
        <x14:conditionalFormatting xmlns:xm="http://schemas.microsoft.com/office/excel/2006/main">
          <x14:cfRule type="cellIs" priority="274" operator="lessThan" id="{780499D5-B6DB-462D-AC1C-9079519582FE}">
            <xm:f>'Data Transformation'!$R$24</xm:f>
            <x14:dxf>
              <font>
                <color rgb="FF9C0006"/>
              </font>
              <fill>
                <patternFill>
                  <bgColor rgb="FFFFC7CE"/>
                </patternFill>
              </fill>
            </x14:dxf>
          </x14:cfRule>
          <xm:sqref>M3555</xm:sqref>
        </x14:conditionalFormatting>
        <x14:conditionalFormatting xmlns:xm="http://schemas.microsoft.com/office/excel/2006/main">
          <x14:cfRule type="cellIs" priority="273" operator="lessThan" id="{CFA2E20A-0F09-4163-8994-DE320446B659}">
            <xm:f>'Data Transformation'!$R$24</xm:f>
            <x14:dxf>
              <font>
                <color rgb="FF9C0006"/>
              </font>
              <fill>
                <patternFill>
                  <bgColor rgb="FFFFC7CE"/>
                </patternFill>
              </fill>
            </x14:dxf>
          </x14:cfRule>
          <xm:sqref>M3579</xm:sqref>
        </x14:conditionalFormatting>
        <x14:conditionalFormatting xmlns:xm="http://schemas.microsoft.com/office/excel/2006/main">
          <x14:cfRule type="cellIs" priority="272" operator="lessThan" id="{28D88C7F-2698-47B9-96DB-78B8CCCC71BA}">
            <xm:f>'Data Transformation'!$R$24</xm:f>
            <x14:dxf>
              <font>
                <color rgb="FF9C0006"/>
              </font>
              <fill>
                <patternFill>
                  <bgColor rgb="FFFFC7CE"/>
                </patternFill>
              </fill>
            </x14:dxf>
          </x14:cfRule>
          <xm:sqref>M3603</xm:sqref>
        </x14:conditionalFormatting>
        <x14:conditionalFormatting xmlns:xm="http://schemas.microsoft.com/office/excel/2006/main">
          <x14:cfRule type="cellIs" priority="271" operator="lessThan" id="{1D04BB95-A860-4C85-A09F-2C950D6FDD27}">
            <xm:f>'Data Transformation'!$R$24</xm:f>
            <x14:dxf>
              <font>
                <color rgb="FF9C0006"/>
              </font>
              <fill>
                <patternFill>
                  <bgColor rgb="FFFFC7CE"/>
                </patternFill>
              </fill>
            </x14:dxf>
          </x14:cfRule>
          <xm:sqref>M3627</xm:sqref>
        </x14:conditionalFormatting>
        <x14:conditionalFormatting xmlns:xm="http://schemas.microsoft.com/office/excel/2006/main">
          <x14:cfRule type="cellIs" priority="270" operator="lessThan" id="{335DAA34-4154-4F9D-B493-753EFADD3199}">
            <xm:f>'Data Transformation'!$R$24</xm:f>
            <x14:dxf>
              <font>
                <color rgb="FF9C0006"/>
              </font>
              <fill>
                <patternFill>
                  <bgColor rgb="FFFFC7CE"/>
                </patternFill>
              </fill>
            </x14:dxf>
          </x14:cfRule>
          <xm:sqref>M3651</xm:sqref>
        </x14:conditionalFormatting>
        <x14:conditionalFormatting xmlns:xm="http://schemas.microsoft.com/office/excel/2006/main">
          <x14:cfRule type="cellIs" priority="269" operator="lessThan" id="{60E3FDE1-F353-41B5-90AB-E1F7BFF64EB5}">
            <xm:f>'Data Transformation'!$R$24</xm:f>
            <x14:dxf>
              <font>
                <color rgb="FF9C0006"/>
              </font>
              <fill>
                <patternFill>
                  <bgColor rgb="FFFFC7CE"/>
                </patternFill>
              </fill>
            </x14:dxf>
          </x14:cfRule>
          <xm:sqref>M3675</xm:sqref>
        </x14:conditionalFormatting>
        <x14:conditionalFormatting xmlns:xm="http://schemas.microsoft.com/office/excel/2006/main">
          <x14:cfRule type="cellIs" priority="268" operator="lessThan" id="{67026E15-B08B-4839-BB10-C2D2002A4E8A}">
            <xm:f>'Data Transformation'!$R$24</xm:f>
            <x14:dxf>
              <font>
                <color rgb="FF9C0006"/>
              </font>
              <fill>
                <patternFill>
                  <bgColor rgb="FFFFC7CE"/>
                </patternFill>
              </fill>
            </x14:dxf>
          </x14:cfRule>
          <xm:sqref>M3699</xm:sqref>
        </x14:conditionalFormatting>
        <x14:conditionalFormatting xmlns:xm="http://schemas.microsoft.com/office/excel/2006/main">
          <x14:cfRule type="cellIs" priority="267" operator="lessThan" id="{42FFAED0-21AA-4A1E-98AF-CB74227005F6}">
            <xm:f>'Data Transformation'!$R$24</xm:f>
            <x14:dxf>
              <font>
                <color rgb="FF9C0006"/>
              </font>
              <fill>
                <patternFill>
                  <bgColor rgb="FFFFC7CE"/>
                </patternFill>
              </fill>
            </x14:dxf>
          </x14:cfRule>
          <xm:sqref>M3723</xm:sqref>
        </x14:conditionalFormatting>
        <x14:conditionalFormatting xmlns:xm="http://schemas.microsoft.com/office/excel/2006/main">
          <x14:cfRule type="cellIs" priority="266" operator="lessThan" id="{6A48D198-A8D8-4E83-906F-98507C668859}">
            <xm:f>'Data Transformation'!$R$24</xm:f>
            <x14:dxf>
              <font>
                <color rgb="FF9C0006"/>
              </font>
              <fill>
                <patternFill>
                  <bgColor rgb="FFFFC7CE"/>
                </patternFill>
              </fill>
            </x14:dxf>
          </x14:cfRule>
          <xm:sqref>M3747</xm:sqref>
        </x14:conditionalFormatting>
        <x14:conditionalFormatting xmlns:xm="http://schemas.microsoft.com/office/excel/2006/main">
          <x14:cfRule type="cellIs" priority="265" operator="lessThan" id="{5E33E2B5-441D-4106-BD00-58CB29DE835A}">
            <xm:f>'Data Transformation'!$R$24</xm:f>
            <x14:dxf>
              <font>
                <color rgb="FF9C0006"/>
              </font>
              <fill>
                <patternFill>
                  <bgColor rgb="FFFFC7CE"/>
                </patternFill>
              </fill>
            </x14:dxf>
          </x14:cfRule>
          <xm:sqref>M3771</xm:sqref>
        </x14:conditionalFormatting>
        <x14:conditionalFormatting xmlns:xm="http://schemas.microsoft.com/office/excel/2006/main">
          <x14:cfRule type="cellIs" priority="264" operator="lessThan" id="{4CB0F278-F360-4113-8688-4CC15C070FC7}">
            <xm:f>'Data Transformation'!$R$24</xm:f>
            <x14:dxf>
              <font>
                <color rgb="FF9C0006"/>
              </font>
              <fill>
                <patternFill>
                  <bgColor rgb="FFFFC7CE"/>
                </patternFill>
              </fill>
            </x14:dxf>
          </x14:cfRule>
          <xm:sqref>M3795</xm:sqref>
        </x14:conditionalFormatting>
        <x14:conditionalFormatting xmlns:xm="http://schemas.microsoft.com/office/excel/2006/main">
          <x14:cfRule type="cellIs" priority="263" operator="lessThan" id="{B20207CF-2D0F-40D7-9F4E-251785AC8AEE}">
            <xm:f>'Data Transformation'!$R$24</xm:f>
            <x14:dxf>
              <font>
                <color rgb="FF9C0006"/>
              </font>
              <fill>
                <patternFill>
                  <bgColor rgb="FFFFC7CE"/>
                </patternFill>
              </fill>
            </x14:dxf>
          </x14:cfRule>
          <xm:sqref>M3819</xm:sqref>
        </x14:conditionalFormatting>
        <x14:conditionalFormatting xmlns:xm="http://schemas.microsoft.com/office/excel/2006/main">
          <x14:cfRule type="cellIs" priority="262" operator="lessThan" id="{C04E9FD4-9B16-4137-B602-23964D31AD7A}">
            <xm:f>'Data Transformation'!$R$24</xm:f>
            <x14:dxf>
              <font>
                <color rgb="FF9C0006"/>
              </font>
              <fill>
                <patternFill>
                  <bgColor rgb="FFFFC7CE"/>
                </patternFill>
              </fill>
            </x14:dxf>
          </x14:cfRule>
          <xm:sqref>M3843</xm:sqref>
        </x14:conditionalFormatting>
        <x14:conditionalFormatting xmlns:xm="http://schemas.microsoft.com/office/excel/2006/main">
          <x14:cfRule type="cellIs" priority="261" operator="lessThan" id="{BAE79B4F-6129-44AA-B2C1-F8E63DAAC2BC}">
            <xm:f>'Data Transformation'!$R$24</xm:f>
            <x14:dxf>
              <font>
                <color rgb="FF9C0006"/>
              </font>
              <fill>
                <patternFill>
                  <bgColor rgb="FFFFC7CE"/>
                </patternFill>
              </fill>
            </x14:dxf>
          </x14:cfRule>
          <xm:sqref>M3867</xm:sqref>
        </x14:conditionalFormatting>
        <x14:conditionalFormatting xmlns:xm="http://schemas.microsoft.com/office/excel/2006/main">
          <x14:cfRule type="cellIs" priority="260" operator="lessThan" id="{02C2D41E-AE16-4CA7-8F4F-7B9C753A134E}">
            <xm:f>'Data Transformation'!$R$24</xm:f>
            <x14:dxf>
              <font>
                <color rgb="FF9C0006"/>
              </font>
              <fill>
                <patternFill>
                  <bgColor rgb="FFFFC7CE"/>
                </patternFill>
              </fill>
            </x14:dxf>
          </x14:cfRule>
          <xm:sqref>M3891</xm:sqref>
        </x14:conditionalFormatting>
        <x14:conditionalFormatting xmlns:xm="http://schemas.microsoft.com/office/excel/2006/main">
          <x14:cfRule type="cellIs" priority="259" operator="lessThan" id="{BB76FDEC-A579-4907-A597-A9BB580FD407}">
            <xm:f>'Data Transformation'!$R$24</xm:f>
            <x14:dxf>
              <font>
                <color rgb="FF9C0006"/>
              </font>
              <fill>
                <patternFill>
                  <bgColor rgb="FFFFC7CE"/>
                </patternFill>
              </fill>
            </x14:dxf>
          </x14:cfRule>
          <xm:sqref>M3915</xm:sqref>
        </x14:conditionalFormatting>
        <x14:conditionalFormatting xmlns:xm="http://schemas.microsoft.com/office/excel/2006/main">
          <x14:cfRule type="cellIs" priority="258" operator="lessThan" id="{5960C574-990A-4EF2-B4DE-499E7D5C88C4}">
            <xm:f>'Data Transformation'!$R$24</xm:f>
            <x14:dxf>
              <font>
                <color rgb="FF9C0006"/>
              </font>
              <fill>
                <patternFill>
                  <bgColor rgb="FFFFC7CE"/>
                </patternFill>
              </fill>
            </x14:dxf>
          </x14:cfRule>
          <xm:sqref>M3939</xm:sqref>
        </x14:conditionalFormatting>
        <x14:conditionalFormatting xmlns:xm="http://schemas.microsoft.com/office/excel/2006/main">
          <x14:cfRule type="cellIs" priority="257" operator="lessThan" id="{983AD50D-04A0-4FF0-AFB2-BB2597BC4895}">
            <xm:f>'Data Transformation'!$R$24</xm:f>
            <x14:dxf>
              <font>
                <color rgb="FF9C0006"/>
              </font>
              <fill>
                <patternFill>
                  <bgColor rgb="FFFFC7CE"/>
                </patternFill>
              </fill>
            </x14:dxf>
          </x14:cfRule>
          <xm:sqref>M3963</xm:sqref>
        </x14:conditionalFormatting>
        <x14:conditionalFormatting xmlns:xm="http://schemas.microsoft.com/office/excel/2006/main">
          <x14:cfRule type="cellIs" priority="256" operator="lessThan" id="{57A9B7C1-2ECF-4A3A-A633-989ED8BF0575}">
            <xm:f>'Data Transformation'!$R$24</xm:f>
            <x14:dxf>
              <font>
                <color rgb="FF9C0006"/>
              </font>
              <fill>
                <patternFill>
                  <bgColor rgb="FFFFC7CE"/>
                </patternFill>
              </fill>
            </x14:dxf>
          </x14:cfRule>
          <xm:sqref>M3987</xm:sqref>
        </x14:conditionalFormatting>
        <x14:conditionalFormatting xmlns:xm="http://schemas.microsoft.com/office/excel/2006/main">
          <x14:cfRule type="cellIs" priority="255" operator="lessThan" id="{94E6CEBE-7354-47A4-9787-3C7F7E9A2226}">
            <xm:f>'Data Transformation'!$R$24</xm:f>
            <x14:dxf>
              <font>
                <color rgb="FF9C0006"/>
              </font>
              <fill>
                <patternFill>
                  <bgColor rgb="FFFFC7CE"/>
                </patternFill>
              </fill>
            </x14:dxf>
          </x14:cfRule>
          <xm:sqref>M4011</xm:sqref>
        </x14:conditionalFormatting>
        <x14:conditionalFormatting xmlns:xm="http://schemas.microsoft.com/office/excel/2006/main">
          <x14:cfRule type="cellIs" priority="254" operator="lessThan" id="{47E59AAF-DCF8-4A60-9486-EC6304955E3B}">
            <xm:f>'Data Transformation'!$R$24</xm:f>
            <x14:dxf>
              <font>
                <color rgb="FF9C0006"/>
              </font>
              <fill>
                <patternFill>
                  <bgColor rgb="FFFFC7CE"/>
                </patternFill>
              </fill>
            </x14:dxf>
          </x14:cfRule>
          <xm:sqref>M4035</xm:sqref>
        </x14:conditionalFormatting>
        <x14:conditionalFormatting xmlns:xm="http://schemas.microsoft.com/office/excel/2006/main">
          <x14:cfRule type="cellIs" priority="253" operator="lessThan" id="{0C560D9C-E919-4694-AFC8-313AF921994F}">
            <xm:f>'Data Transformation'!$R$24</xm:f>
            <x14:dxf>
              <font>
                <color rgb="FF9C0006"/>
              </font>
              <fill>
                <patternFill>
                  <bgColor rgb="FFFFC7CE"/>
                </patternFill>
              </fill>
            </x14:dxf>
          </x14:cfRule>
          <xm:sqref>M4059</xm:sqref>
        </x14:conditionalFormatting>
        <x14:conditionalFormatting xmlns:xm="http://schemas.microsoft.com/office/excel/2006/main">
          <x14:cfRule type="cellIs" priority="252" operator="lessThan" id="{5E7039B0-CFF8-4A7E-87D6-53D8BECE4E7C}">
            <xm:f>'Data Transformation'!$R$24</xm:f>
            <x14:dxf>
              <font>
                <color rgb="FF9C0006"/>
              </font>
              <fill>
                <patternFill>
                  <bgColor rgb="FFFFC7CE"/>
                </patternFill>
              </fill>
            </x14:dxf>
          </x14:cfRule>
          <xm:sqref>M4083</xm:sqref>
        </x14:conditionalFormatting>
        <x14:conditionalFormatting xmlns:xm="http://schemas.microsoft.com/office/excel/2006/main">
          <x14:cfRule type="cellIs" priority="251" operator="lessThan" id="{8B002B6F-C1EF-416A-B414-A200808A4238}">
            <xm:f>'Data Transformation'!$R$24</xm:f>
            <x14:dxf>
              <font>
                <color rgb="FF9C0006"/>
              </font>
              <fill>
                <patternFill>
                  <bgColor rgb="FFFFC7CE"/>
                </patternFill>
              </fill>
            </x14:dxf>
          </x14:cfRule>
          <xm:sqref>M4107</xm:sqref>
        </x14:conditionalFormatting>
        <x14:conditionalFormatting xmlns:xm="http://schemas.microsoft.com/office/excel/2006/main">
          <x14:cfRule type="cellIs" priority="250" operator="lessThan" id="{E8193CAF-E7B7-402D-B704-ADA5C63652F0}">
            <xm:f>'Data Transformation'!$R$24</xm:f>
            <x14:dxf>
              <font>
                <color rgb="FF9C0006"/>
              </font>
              <fill>
                <patternFill>
                  <bgColor rgb="FFFFC7CE"/>
                </patternFill>
              </fill>
            </x14:dxf>
          </x14:cfRule>
          <xm:sqref>M4131</xm:sqref>
        </x14:conditionalFormatting>
        <x14:conditionalFormatting xmlns:xm="http://schemas.microsoft.com/office/excel/2006/main">
          <x14:cfRule type="cellIs" priority="249" operator="lessThan" id="{7AEAEBA3-F8E3-4886-A7CA-B98C89A0C0E0}">
            <xm:f>'Data Transformation'!$R$24</xm:f>
            <x14:dxf>
              <font>
                <color rgb="FF9C0006"/>
              </font>
              <fill>
                <patternFill>
                  <bgColor rgb="FFFFC7CE"/>
                </patternFill>
              </fill>
            </x14:dxf>
          </x14:cfRule>
          <xm:sqref>M4155</xm:sqref>
        </x14:conditionalFormatting>
        <x14:conditionalFormatting xmlns:xm="http://schemas.microsoft.com/office/excel/2006/main">
          <x14:cfRule type="cellIs" priority="248" operator="lessThan" id="{34349961-8767-45AF-9CA2-87254D2C2C3A}">
            <xm:f>'Data Transformation'!$R$24</xm:f>
            <x14:dxf>
              <font>
                <color rgb="FF9C0006"/>
              </font>
              <fill>
                <patternFill>
                  <bgColor rgb="FFFFC7CE"/>
                </patternFill>
              </fill>
            </x14:dxf>
          </x14:cfRule>
          <xm:sqref>M4179</xm:sqref>
        </x14:conditionalFormatting>
        <x14:conditionalFormatting xmlns:xm="http://schemas.microsoft.com/office/excel/2006/main">
          <x14:cfRule type="cellIs" priority="247" operator="lessThan" id="{E5AC9CB4-F290-46F3-A681-CC5E96CA9A59}">
            <xm:f>'Data Transformation'!$R$24</xm:f>
            <x14:dxf>
              <font>
                <color rgb="FF9C0006"/>
              </font>
              <fill>
                <patternFill>
                  <bgColor rgb="FFFFC7CE"/>
                </patternFill>
              </fill>
            </x14:dxf>
          </x14:cfRule>
          <xm:sqref>M4203</xm:sqref>
        </x14:conditionalFormatting>
        <x14:conditionalFormatting xmlns:xm="http://schemas.microsoft.com/office/excel/2006/main">
          <x14:cfRule type="cellIs" priority="246" operator="lessThan" id="{36B04D4C-05DA-41D5-95DB-A67A8B96AD5B}">
            <xm:f>'Data Transformation'!$R$24</xm:f>
            <x14:dxf>
              <font>
                <color rgb="FF9C0006"/>
              </font>
              <fill>
                <patternFill>
                  <bgColor rgb="FFFFC7CE"/>
                </patternFill>
              </fill>
            </x14:dxf>
          </x14:cfRule>
          <xm:sqref>M4227</xm:sqref>
        </x14:conditionalFormatting>
        <x14:conditionalFormatting xmlns:xm="http://schemas.microsoft.com/office/excel/2006/main">
          <x14:cfRule type="cellIs" priority="245" operator="lessThan" id="{9255842A-CC30-41F3-A07A-BBC40CF41697}">
            <xm:f>'Data Transformation'!$R$24</xm:f>
            <x14:dxf>
              <font>
                <color rgb="FF9C0006"/>
              </font>
              <fill>
                <patternFill>
                  <bgColor rgb="FFFFC7CE"/>
                </patternFill>
              </fill>
            </x14:dxf>
          </x14:cfRule>
          <xm:sqref>M4251</xm:sqref>
        </x14:conditionalFormatting>
        <x14:conditionalFormatting xmlns:xm="http://schemas.microsoft.com/office/excel/2006/main">
          <x14:cfRule type="cellIs" priority="244" operator="lessThan" id="{91635895-67E4-47A6-862B-A527C4547CA5}">
            <xm:f>'Data Transformation'!$R$24</xm:f>
            <x14:dxf>
              <font>
                <color rgb="FF9C0006"/>
              </font>
              <fill>
                <patternFill>
                  <bgColor rgb="FFFFC7CE"/>
                </patternFill>
              </fill>
            </x14:dxf>
          </x14:cfRule>
          <xm:sqref>M4275</xm:sqref>
        </x14:conditionalFormatting>
        <x14:conditionalFormatting xmlns:xm="http://schemas.microsoft.com/office/excel/2006/main">
          <x14:cfRule type="cellIs" priority="243" operator="lessThan" id="{6BB063D5-BBF0-4CB0-B235-8E88FD003D86}">
            <xm:f>'Data Transformation'!$R$24</xm:f>
            <x14:dxf>
              <font>
                <color rgb="FF9C0006"/>
              </font>
              <fill>
                <patternFill>
                  <bgColor rgb="FFFFC7CE"/>
                </patternFill>
              </fill>
            </x14:dxf>
          </x14:cfRule>
          <xm:sqref>M4299</xm:sqref>
        </x14:conditionalFormatting>
        <x14:conditionalFormatting xmlns:xm="http://schemas.microsoft.com/office/excel/2006/main">
          <x14:cfRule type="cellIs" priority="242" operator="lessThan" id="{983D4032-7F18-4894-952B-6F3C31D9ECAB}">
            <xm:f>'Data Transformation'!$R$24</xm:f>
            <x14:dxf>
              <font>
                <color rgb="FF9C0006"/>
              </font>
              <fill>
                <patternFill>
                  <bgColor rgb="FFFFC7CE"/>
                </patternFill>
              </fill>
            </x14:dxf>
          </x14:cfRule>
          <xm:sqref>M4323</xm:sqref>
        </x14:conditionalFormatting>
        <x14:conditionalFormatting xmlns:xm="http://schemas.microsoft.com/office/excel/2006/main">
          <x14:cfRule type="cellIs" priority="241" operator="lessThan" id="{5B11B6DC-5D99-4D86-8793-B699638CEEBD}">
            <xm:f>'Data Transformation'!$R$24</xm:f>
            <x14:dxf>
              <font>
                <color rgb="FF9C0006"/>
              </font>
              <fill>
                <patternFill>
                  <bgColor rgb="FFFFC7CE"/>
                </patternFill>
              </fill>
            </x14:dxf>
          </x14:cfRule>
          <xm:sqref>M4347</xm:sqref>
        </x14:conditionalFormatting>
        <x14:conditionalFormatting xmlns:xm="http://schemas.microsoft.com/office/excel/2006/main">
          <x14:cfRule type="cellIs" priority="240" operator="lessThan" id="{C05D1055-06BE-45B9-A23E-E3C9DD65106C}">
            <xm:f>'Data Transformation'!$R$24</xm:f>
            <x14:dxf>
              <font>
                <color rgb="FF9C0006"/>
              </font>
              <fill>
                <patternFill>
                  <bgColor rgb="FFFFC7CE"/>
                </patternFill>
              </fill>
            </x14:dxf>
          </x14:cfRule>
          <xm:sqref>M4371</xm:sqref>
        </x14:conditionalFormatting>
        <x14:conditionalFormatting xmlns:xm="http://schemas.microsoft.com/office/excel/2006/main">
          <x14:cfRule type="cellIs" priority="239" operator="lessThan" id="{AE579DE5-C6A5-4760-BD6A-7F55A020C037}">
            <xm:f>'Data Transformation'!$R$24</xm:f>
            <x14:dxf>
              <font>
                <color rgb="FF9C0006"/>
              </font>
              <fill>
                <patternFill>
                  <bgColor rgb="FFFFC7CE"/>
                </patternFill>
              </fill>
            </x14:dxf>
          </x14:cfRule>
          <xm:sqref>M4395</xm:sqref>
        </x14:conditionalFormatting>
        <x14:conditionalFormatting xmlns:xm="http://schemas.microsoft.com/office/excel/2006/main">
          <x14:cfRule type="cellIs" priority="238" operator="lessThan" id="{CF09BE2F-6002-4CD0-9CAF-237EFD262004}">
            <xm:f>'Data Transformation'!$R$24</xm:f>
            <x14:dxf>
              <font>
                <color rgb="FF9C0006"/>
              </font>
              <fill>
                <patternFill>
                  <bgColor rgb="FFFFC7CE"/>
                </patternFill>
              </fill>
            </x14:dxf>
          </x14:cfRule>
          <xm:sqref>M4419</xm:sqref>
        </x14:conditionalFormatting>
        <x14:conditionalFormatting xmlns:xm="http://schemas.microsoft.com/office/excel/2006/main">
          <x14:cfRule type="cellIs" priority="237" operator="lessThan" id="{DB88B6AD-CB96-4693-BA94-BECC5254FE86}">
            <xm:f>'Data Transformation'!$R$24</xm:f>
            <x14:dxf>
              <font>
                <color rgb="FF9C0006"/>
              </font>
              <fill>
                <patternFill>
                  <bgColor rgb="FFFFC7CE"/>
                </patternFill>
              </fill>
            </x14:dxf>
          </x14:cfRule>
          <xm:sqref>M4443</xm:sqref>
        </x14:conditionalFormatting>
        <x14:conditionalFormatting xmlns:xm="http://schemas.microsoft.com/office/excel/2006/main">
          <x14:cfRule type="cellIs" priority="236" operator="lessThan" id="{20005673-6B4D-4A37-83A6-5C1E5E92CAAE}">
            <xm:f>'Data Transformation'!$R$24</xm:f>
            <x14:dxf>
              <font>
                <color rgb="FF9C0006"/>
              </font>
              <fill>
                <patternFill>
                  <bgColor rgb="FFFFC7CE"/>
                </patternFill>
              </fill>
            </x14:dxf>
          </x14:cfRule>
          <xm:sqref>M4467</xm:sqref>
        </x14:conditionalFormatting>
        <x14:conditionalFormatting xmlns:xm="http://schemas.microsoft.com/office/excel/2006/main">
          <x14:cfRule type="cellIs" priority="235" operator="lessThan" id="{622C910B-49F3-4FB7-ABC4-7E79668E42C4}">
            <xm:f>'Data Transformation'!$R$24</xm:f>
            <x14:dxf>
              <font>
                <color rgb="FF9C0006"/>
              </font>
              <fill>
                <patternFill>
                  <bgColor rgb="FFFFC7CE"/>
                </patternFill>
              </fill>
            </x14:dxf>
          </x14:cfRule>
          <xm:sqref>M4491</xm:sqref>
        </x14:conditionalFormatting>
        <x14:conditionalFormatting xmlns:xm="http://schemas.microsoft.com/office/excel/2006/main">
          <x14:cfRule type="cellIs" priority="234" operator="lessThan" id="{6A4E5ADC-A05F-402E-A623-0E67D839B1C9}">
            <xm:f>'Data Transformation'!$R$24</xm:f>
            <x14:dxf>
              <font>
                <color rgb="FF9C0006"/>
              </font>
              <fill>
                <patternFill>
                  <bgColor rgb="FFFFC7CE"/>
                </patternFill>
              </fill>
            </x14:dxf>
          </x14:cfRule>
          <xm:sqref>M4515</xm:sqref>
        </x14:conditionalFormatting>
        <x14:conditionalFormatting xmlns:xm="http://schemas.microsoft.com/office/excel/2006/main">
          <x14:cfRule type="cellIs" priority="233" operator="lessThan" id="{230409E8-7F29-4DFE-AF05-A205C72A497F}">
            <xm:f>'Data Transformation'!$R$24</xm:f>
            <x14:dxf>
              <font>
                <color rgb="FF9C0006"/>
              </font>
              <fill>
                <patternFill>
                  <bgColor rgb="FFFFC7CE"/>
                </patternFill>
              </fill>
            </x14:dxf>
          </x14:cfRule>
          <xm:sqref>M4539</xm:sqref>
        </x14:conditionalFormatting>
        <x14:conditionalFormatting xmlns:xm="http://schemas.microsoft.com/office/excel/2006/main">
          <x14:cfRule type="cellIs" priority="232" operator="lessThan" id="{97829BA5-52A3-4A5E-9AA4-12047F38BC56}">
            <xm:f>'Data Transformation'!$R$24</xm:f>
            <x14:dxf>
              <font>
                <color rgb="FF9C0006"/>
              </font>
              <fill>
                <patternFill>
                  <bgColor rgb="FFFFC7CE"/>
                </patternFill>
              </fill>
            </x14:dxf>
          </x14:cfRule>
          <xm:sqref>M4563</xm:sqref>
        </x14:conditionalFormatting>
        <x14:conditionalFormatting xmlns:xm="http://schemas.microsoft.com/office/excel/2006/main">
          <x14:cfRule type="cellIs" priority="231" operator="lessThan" id="{917F31D1-E038-4928-A635-3E7D1D0573F1}">
            <xm:f>'Data Transformation'!$R$24</xm:f>
            <x14:dxf>
              <font>
                <color rgb="FF9C0006"/>
              </font>
              <fill>
                <patternFill>
                  <bgColor rgb="FFFFC7CE"/>
                </patternFill>
              </fill>
            </x14:dxf>
          </x14:cfRule>
          <xm:sqref>M4587</xm:sqref>
        </x14:conditionalFormatting>
        <x14:conditionalFormatting xmlns:xm="http://schemas.microsoft.com/office/excel/2006/main">
          <x14:cfRule type="cellIs" priority="230" operator="lessThan" id="{526819AB-1C42-468E-BC70-4677E8150838}">
            <xm:f>'Data Transformation'!$R$24</xm:f>
            <x14:dxf>
              <font>
                <color rgb="FF9C0006"/>
              </font>
              <fill>
                <patternFill>
                  <bgColor rgb="FFFFC7CE"/>
                </patternFill>
              </fill>
            </x14:dxf>
          </x14:cfRule>
          <xm:sqref>M4611</xm:sqref>
        </x14:conditionalFormatting>
        <x14:conditionalFormatting xmlns:xm="http://schemas.microsoft.com/office/excel/2006/main">
          <x14:cfRule type="cellIs" priority="229" operator="lessThan" id="{A9D88C7C-E3D1-47EB-9E26-63D3B5A3B9C7}">
            <xm:f>'Data Transformation'!$R$24</xm:f>
            <x14:dxf>
              <font>
                <color rgb="FF9C0006"/>
              </font>
              <fill>
                <patternFill>
                  <bgColor rgb="FFFFC7CE"/>
                </patternFill>
              </fill>
            </x14:dxf>
          </x14:cfRule>
          <xm:sqref>M4635</xm:sqref>
        </x14:conditionalFormatting>
        <x14:conditionalFormatting xmlns:xm="http://schemas.microsoft.com/office/excel/2006/main">
          <x14:cfRule type="cellIs" priority="228" operator="lessThan" id="{73154C20-E1A1-4A37-864A-86E12A2622BC}">
            <xm:f>'Data Transformation'!$R$24</xm:f>
            <x14:dxf>
              <font>
                <color rgb="FF9C0006"/>
              </font>
              <fill>
                <patternFill>
                  <bgColor rgb="FFFFC7CE"/>
                </patternFill>
              </fill>
            </x14:dxf>
          </x14:cfRule>
          <xm:sqref>M4659</xm:sqref>
        </x14:conditionalFormatting>
        <x14:conditionalFormatting xmlns:xm="http://schemas.microsoft.com/office/excel/2006/main">
          <x14:cfRule type="cellIs" priority="227" operator="lessThan" id="{8F1652A7-D684-4C8C-8020-F86685551A1F}">
            <xm:f>'Data Transformation'!$R$24</xm:f>
            <x14:dxf>
              <font>
                <color rgb="FF9C0006"/>
              </font>
              <fill>
                <patternFill>
                  <bgColor rgb="FFFFC7CE"/>
                </patternFill>
              </fill>
            </x14:dxf>
          </x14:cfRule>
          <xm:sqref>M4683</xm:sqref>
        </x14:conditionalFormatting>
        <x14:conditionalFormatting xmlns:xm="http://schemas.microsoft.com/office/excel/2006/main">
          <x14:cfRule type="cellIs" priority="226" operator="lessThan" id="{4F510EF9-F67B-47D6-AF42-0875A01452F5}">
            <xm:f>'Data Transformation'!$R$24</xm:f>
            <x14:dxf>
              <font>
                <color rgb="FF9C0006"/>
              </font>
              <fill>
                <patternFill>
                  <bgColor rgb="FFFFC7CE"/>
                </patternFill>
              </fill>
            </x14:dxf>
          </x14:cfRule>
          <xm:sqref>M4707</xm:sqref>
        </x14:conditionalFormatting>
        <x14:conditionalFormatting xmlns:xm="http://schemas.microsoft.com/office/excel/2006/main">
          <x14:cfRule type="cellIs" priority="225" operator="lessThan" id="{B13CB743-31DB-4F16-8DD6-A1162AF911D3}">
            <xm:f>'Data Transformation'!$R$24</xm:f>
            <x14:dxf>
              <font>
                <color rgb="FF9C0006"/>
              </font>
              <fill>
                <patternFill>
                  <bgColor rgb="FFFFC7CE"/>
                </patternFill>
              </fill>
            </x14:dxf>
          </x14:cfRule>
          <xm:sqref>M4731</xm:sqref>
        </x14:conditionalFormatting>
        <x14:conditionalFormatting xmlns:xm="http://schemas.microsoft.com/office/excel/2006/main">
          <x14:cfRule type="cellIs" priority="224" operator="lessThan" id="{225B2D61-2024-40A5-92B6-C58F4C17AC95}">
            <xm:f>'Data Transformation'!$R$24</xm:f>
            <x14:dxf>
              <font>
                <color rgb="FF9C0006"/>
              </font>
              <fill>
                <patternFill>
                  <bgColor rgb="FFFFC7CE"/>
                </patternFill>
              </fill>
            </x14:dxf>
          </x14:cfRule>
          <xm:sqref>M4755</xm:sqref>
        </x14:conditionalFormatting>
        <x14:conditionalFormatting xmlns:xm="http://schemas.microsoft.com/office/excel/2006/main">
          <x14:cfRule type="cellIs" priority="223" operator="lessThan" id="{A746FF86-4568-4138-BF1F-2066982EC09A}">
            <xm:f>'Data Transformation'!$R$24</xm:f>
            <x14:dxf>
              <font>
                <color rgb="FF9C0006"/>
              </font>
              <fill>
                <patternFill>
                  <bgColor rgb="FFFFC7CE"/>
                </patternFill>
              </fill>
            </x14:dxf>
          </x14:cfRule>
          <xm:sqref>M4779</xm:sqref>
        </x14:conditionalFormatting>
        <x14:conditionalFormatting xmlns:xm="http://schemas.microsoft.com/office/excel/2006/main">
          <x14:cfRule type="cellIs" priority="222" operator="lessThan" id="{6A3BC2D3-12AB-460C-A12C-8CAA35D080EE}">
            <xm:f>'Data Transformation'!$R$24</xm:f>
            <x14:dxf>
              <font>
                <color rgb="FF9C0006"/>
              </font>
              <fill>
                <patternFill>
                  <bgColor rgb="FFFFC7CE"/>
                </patternFill>
              </fill>
            </x14:dxf>
          </x14:cfRule>
          <xm:sqref>M4803</xm:sqref>
        </x14:conditionalFormatting>
        <x14:conditionalFormatting xmlns:xm="http://schemas.microsoft.com/office/excel/2006/main">
          <x14:cfRule type="cellIs" priority="221" operator="lessThan" id="{8EFAE100-B8AF-4097-9845-60C0D1A2CDB1}">
            <xm:f>'Data Transformation'!$R$24</xm:f>
            <x14:dxf>
              <font>
                <color rgb="FF9C0006"/>
              </font>
              <fill>
                <patternFill>
                  <bgColor rgb="FFFFC7CE"/>
                </patternFill>
              </fill>
            </x14:dxf>
          </x14:cfRule>
          <xm:sqref>M4827</xm:sqref>
        </x14:conditionalFormatting>
        <x14:conditionalFormatting xmlns:xm="http://schemas.microsoft.com/office/excel/2006/main">
          <x14:cfRule type="cellIs" priority="220" operator="lessThan" id="{36129B39-7D27-43E7-AAA8-A25DDB120019}">
            <xm:f>'Data Transformation'!$R$24</xm:f>
            <x14:dxf>
              <font>
                <color rgb="FF9C0006"/>
              </font>
              <fill>
                <patternFill>
                  <bgColor rgb="FFFFC7CE"/>
                </patternFill>
              </fill>
            </x14:dxf>
          </x14:cfRule>
          <xm:sqref>M4851</xm:sqref>
        </x14:conditionalFormatting>
        <x14:conditionalFormatting xmlns:xm="http://schemas.microsoft.com/office/excel/2006/main">
          <x14:cfRule type="cellIs" priority="219" operator="lessThan" id="{5B96983F-25AF-45A3-BF6A-331BC82930D1}">
            <xm:f>'Data Transformation'!$R$24</xm:f>
            <x14:dxf>
              <font>
                <color rgb="FF9C0006"/>
              </font>
              <fill>
                <patternFill>
                  <bgColor rgb="FFFFC7CE"/>
                </patternFill>
              </fill>
            </x14:dxf>
          </x14:cfRule>
          <xm:sqref>M4875</xm:sqref>
        </x14:conditionalFormatting>
        <x14:conditionalFormatting xmlns:xm="http://schemas.microsoft.com/office/excel/2006/main">
          <x14:cfRule type="cellIs" priority="218" operator="lessThan" id="{EBFAEC23-324F-48F2-8C08-F4C232301C09}">
            <xm:f>'Data Transformation'!$R$24</xm:f>
            <x14:dxf>
              <font>
                <color rgb="FF9C0006"/>
              </font>
              <fill>
                <patternFill>
                  <bgColor rgb="FFFFC7CE"/>
                </patternFill>
              </fill>
            </x14:dxf>
          </x14:cfRule>
          <xm:sqref>M4899</xm:sqref>
        </x14:conditionalFormatting>
        <x14:conditionalFormatting xmlns:xm="http://schemas.microsoft.com/office/excel/2006/main">
          <x14:cfRule type="cellIs" priority="217" operator="lessThan" id="{827B65D4-4ABC-4084-9320-24657ACE8382}">
            <xm:f>'Data Transformation'!$R$24</xm:f>
            <x14:dxf>
              <font>
                <color rgb="FF9C0006"/>
              </font>
              <fill>
                <patternFill>
                  <bgColor rgb="FFFFC7CE"/>
                </patternFill>
              </fill>
            </x14:dxf>
          </x14:cfRule>
          <xm:sqref>M4923</xm:sqref>
        </x14:conditionalFormatting>
        <x14:conditionalFormatting xmlns:xm="http://schemas.microsoft.com/office/excel/2006/main">
          <x14:cfRule type="cellIs" priority="216" operator="lessThan" id="{42103982-45E0-4EBF-BDF7-43DD79306C9F}">
            <xm:f>'Data Transformation'!$R$24</xm:f>
            <x14:dxf>
              <font>
                <color rgb="FF9C0006"/>
              </font>
              <fill>
                <patternFill>
                  <bgColor rgb="FFFFC7CE"/>
                </patternFill>
              </fill>
            </x14:dxf>
          </x14:cfRule>
          <xm:sqref>M4947</xm:sqref>
        </x14:conditionalFormatting>
        <x14:conditionalFormatting xmlns:xm="http://schemas.microsoft.com/office/excel/2006/main">
          <x14:cfRule type="cellIs" priority="215" operator="lessThan" id="{9BEAAB73-36C7-4765-92D0-A114EA1E2D21}">
            <xm:f>'Data Transformation'!$R$24</xm:f>
            <x14:dxf>
              <font>
                <color rgb="FF9C0006"/>
              </font>
              <fill>
                <patternFill>
                  <bgColor rgb="FFFFC7CE"/>
                </patternFill>
              </fill>
            </x14:dxf>
          </x14:cfRule>
          <xm:sqref>M4971</xm:sqref>
        </x14:conditionalFormatting>
        <x14:conditionalFormatting xmlns:xm="http://schemas.microsoft.com/office/excel/2006/main">
          <x14:cfRule type="cellIs" priority="214" operator="lessThan" id="{00A359C4-A902-4E01-AE49-3742DFEE54EE}">
            <xm:f>'Data Transformation'!$R$24</xm:f>
            <x14:dxf>
              <font>
                <color rgb="FF9C0006"/>
              </font>
              <fill>
                <patternFill>
                  <bgColor rgb="FFFFC7CE"/>
                </patternFill>
              </fill>
            </x14:dxf>
          </x14:cfRule>
          <xm:sqref>M4995</xm:sqref>
        </x14:conditionalFormatting>
        <x14:conditionalFormatting xmlns:xm="http://schemas.microsoft.com/office/excel/2006/main">
          <x14:cfRule type="cellIs" priority="213" operator="lessThan" id="{DC7F57E7-7AE8-4A3F-A180-9E6BE6DAE330}">
            <xm:f>'Data Transformation'!$R$24</xm:f>
            <x14:dxf>
              <font>
                <color rgb="FF9C0006"/>
              </font>
              <fill>
                <patternFill>
                  <bgColor rgb="FFFFC7CE"/>
                </patternFill>
              </fill>
            </x14:dxf>
          </x14:cfRule>
          <xm:sqref>M5019</xm:sqref>
        </x14:conditionalFormatting>
        <x14:conditionalFormatting xmlns:xm="http://schemas.microsoft.com/office/excel/2006/main">
          <x14:cfRule type="cellIs" priority="212" operator="lessThan" id="{4A65DDA6-BE73-4F30-AF1A-413E994261CE}">
            <xm:f>'Data Transformation'!$R$24</xm:f>
            <x14:dxf>
              <font>
                <color rgb="FF9C0006"/>
              </font>
              <fill>
                <patternFill>
                  <bgColor rgb="FFFFC7CE"/>
                </patternFill>
              </fill>
            </x14:dxf>
          </x14:cfRule>
          <xm:sqref>M5043</xm:sqref>
        </x14:conditionalFormatting>
        <x14:conditionalFormatting xmlns:xm="http://schemas.microsoft.com/office/excel/2006/main">
          <x14:cfRule type="cellIs" priority="211" operator="lessThan" id="{8BA9777C-1ACC-40B4-90A8-41647052DA4D}">
            <xm:f>'Data Transformation'!$R$24</xm:f>
            <x14:dxf>
              <font>
                <color rgb="FF9C0006"/>
              </font>
              <fill>
                <patternFill>
                  <bgColor rgb="FFFFC7CE"/>
                </patternFill>
              </fill>
            </x14:dxf>
          </x14:cfRule>
          <xm:sqref>M5067</xm:sqref>
        </x14:conditionalFormatting>
        <x14:conditionalFormatting xmlns:xm="http://schemas.microsoft.com/office/excel/2006/main">
          <x14:cfRule type="cellIs" priority="210" operator="lessThan" id="{56A801A9-1040-46F7-9EF6-DD7F5BE2BF04}">
            <xm:f>'Data Transformation'!$R$24</xm:f>
            <x14:dxf>
              <font>
                <color rgb="FF9C0006"/>
              </font>
              <fill>
                <patternFill>
                  <bgColor rgb="FFFFC7CE"/>
                </patternFill>
              </fill>
            </x14:dxf>
          </x14:cfRule>
          <xm:sqref>M5091</xm:sqref>
        </x14:conditionalFormatting>
        <x14:conditionalFormatting xmlns:xm="http://schemas.microsoft.com/office/excel/2006/main">
          <x14:cfRule type="cellIs" priority="209" operator="lessThan" id="{EFA0A133-4DFD-41DF-A706-EA8AFB270722}">
            <xm:f>'Data Transformation'!$R$24</xm:f>
            <x14:dxf>
              <font>
                <color rgb="FF9C0006"/>
              </font>
              <fill>
                <patternFill>
                  <bgColor rgb="FFFFC7CE"/>
                </patternFill>
              </fill>
            </x14:dxf>
          </x14:cfRule>
          <xm:sqref>M5115</xm:sqref>
        </x14:conditionalFormatting>
        <x14:conditionalFormatting xmlns:xm="http://schemas.microsoft.com/office/excel/2006/main">
          <x14:cfRule type="cellIs" priority="208" operator="lessThan" id="{4FB866A7-FC09-4F68-893A-81EF6278BF2F}">
            <xm:f>'Data Transformation'!$R$24</xm:f>
            <x14:dxf>
              <font>
                <color rgb="FF9C0006"/>
              </font>
              <fill>
                <patternFill>
                  <bgColor rgb="FFFFC7CE"/>
                </patternFill>
              </fill>
            </x14:dxf>
          </x14:cfRule>
          <xm:sqref>M5139</xm:sqref>
        </x14:conditionalFormatting>
        <x14:conditionalFormatting xmlns:xm="http://schemas.microsoft.com/office/excel/2006/main">
          <x14:cfRule type="cellIs" priority="207" operator="lessThan" id="{425A097C-EAC4-4D90-A4ED-05636ACBD4AD}">
            <xm:f>'Data Transformation'!$R$24</xm:f>
            <x14:dxf>
              <font>
                <color rgb="FF9C0006"/>
              </font>
              <fill>
                <patternFill>
                  <bgColor rgb="FFFFC7CE"/>
                </patternFill>
              </fill>
            </x14:dxf>
          </x14:cfRule>
          <xm:sqref>M5163</xm:sqref>
        </x14:conditionalFormatting>
        <x14:conditionalFormatting xmlns:xm="http://schemas.microsoft.com/office/excel/2006/main">
          <x14:cfRule type="cellIs" priority="206" operator="lessThan" id="{08121DB5-559F-42AA-8B2B-21B88B2ECC7A}">
            <xm:f>'Data Transformation'!$R$24</xm:f>
            <x14:dxf>
              <font>
                <color rgb="FF9C0006"/>
              </font>
              <fill>
                <patternFill>
                  <bgColor rgb="FFFFC7CE"/>
                </patternFill>
              </fill>
            </x14:dxf>
          </x14:cfRule>
          <xm:sqref>M5187</xm:sqref>
        </x14:conditionalFormatting>
        <x14:conditionalFormatting xmlns:xm="http://schemas.microsoft.com/office/excel/2006/main">
          <x14:cfRule type="cellIs" priority="205" operator="lessThan" id="{6403A90E-4114-4FF7-894D-5A63EBBA919B}">
            <xm:f>'Data Transformation'!$R$24</xm:f>
            <x14:dxf>
              <font>
                <color rgb="FF9C0006"/>
              </font>
              <fill>
                <patternFill>
                  <bgColor rgb="FFFFC7CE"/>
                </patternFill>
              </fill>
            </x14:dxf>
          </x14:cfRule>
          <xm:sqref>M5211</xm:sqref>
        </x14:conditionalFormatting>
        <x14:conditionalFormatting xmlns:xm="http://schemas.microsoft.com/office/excel/2006/main">
          <x14:cfRule type="cellIs" priority="204" operator="lessThan" id="{BD727C9C-4061-4A2B-8A38-801ABD0B93B1}">
            <xm:f>'Data Transformation'!$R$24</xm:f>
            <x14:dxf>
              <font>
                <color rgb="FF9C0006"/>
              </font>
              <fill>
                <patternFill>
                  <bgColor rgb="FFFFC7CE"/>
                </patternFill>
              </fill>
            </x14:dxf>
          </x14:cfRule>
          <xm:sqref>M5235</xm:sqref>
        </x14:conditionalFormatting>
        <x14:conditionalFormatting xmlns:xm="http://schemas.microsoft.com/office/excel/2006/main">
          <x14:cfRule type="cellIs" priority="203" operator="lessThan" id="{74962671-EF9E-4627-ADF0-D8AFE792AB02}">
            <xm:f>'Data Transformation'!$R$24</xm:f>
            <x14:dxf>
              <font>
                <color rgb="FF9C0006"/>
              </font>
              <fill>
                <patternFill>
                  <bgColor rgb="FFFFC7CE"/>
                </patternFill>
              </fill>
            </x14:dxf>
          </x14:cfRule>
          <xm:sqref>M5259</xm:sqref>
        </x14:conditionalFormatting>
        <x14:conditionalFormatting xmlns:xm="http://schemas.microsoft.com/office/excel/2006/main">
          <x14:cfRule type="cellIs" priority="202" operator="lessThan" id="{C4FC02B4-38D6-49B7-BAAA-1D7144D964E8}">
            <xm:f>'Data Transformation'!$R$24</xm:f>
            <x14:dxf>
              <font>
                <color rgb="FF9C0006"/>
              </font>
              <fill>
                <patternFill>
                  <bgColor rgb="FFFFC7CE"/>
                </patternFill>
              </fill>
            </x14:dxf>
          </x14:cfRule>
          <xm:sqref>M5283</xm:sqref>
        </x14:conditionalFormatting>
        <x14:conditionalFormatting xmlns:xm="http://schemas.microsoft.com/office/excel/2006/main">
          <x14:cfRule type="cellIs" priority="201" operator="lessThan" id="{8AC2B3C0-BBA9-4D92-BD07-5FB30BD65115}">
            <xm:f>'Data Transformation'!$R$24</xm:f>
            <x14:dxf>
              <font>
                <color rgb="FF9C0006"/>
              </font>
              <fill>
                <patternFill>
                  <bgColor rgb="FFFFC7CE"/>
                </patternFill>
              </fill>
            </x14:dxf>
          </x14:cfRule>
          <xm:sqref>M5307</xm:sqref>
        </x14:conditionalFormatting>
        <x14:conditionalFormatting xmlns:xm="http://schemas.microsoft.com/office/excel/2006/main">
          <x14:cfRule type="cellIs" priority="200" operator="lessThan" id="{F15A6E1B-BC70-4A8F-9C31-02D42F83DECB}">
            <xm:f>'Data Transformation'!$R$24</xm:f>
            <x14:dxf>
              <font>
                <color rgb="FF9C0006"/>
              </font>
              <fill>
                <patternFill>
                  <bgColor rgb="FFFFC7CE"/>
                </patternFill>
              </fill>
            </x14:dxf>
          </x14:cfRule>
          <xm:sqref>M5331</xm:sqref>
        </x14:conditionalFormatting>
        <x14:conditionalFormatting xmlns:xm="http://schemas.microsoft.com/office/excel/2006/main">
          <x14:cfRule type="cellIs" priority="199" operator="lessThan" id="{5C0848A3-FB29-4923-A4AF-C7CBC7BFBC00}">
            <xm:f>'Data Transformation'!$R$24</xm:f>
            <x14:dxf>
              <font>
                <color rgb="FF9C0006"/>
              </font>
              <fill>
                <patternFill>
                  <bgColor rgb="FFFFC7CE"/>
                </patternFill>
              </fill>
            </x14:dxf>
          </x14:cfRule>
          <xm:sqref>M5355</xm:sqref>
        </x14:conditionalFormatting>
        <x14:conditionalFormatting xmlns:xm="http://schemas.microsoft.com/office/excel/2006/main">
          <x14:cfRule type="cellIs" priority="198" operator="lessThan" id="{F1A998C8-D3A8-4431-8B35-03385AA85B2E}">
            <xm:f>'Data Transformation'!$R$24</xm:f>
            <x14:dxf>
              <font>
                <color rgb="FF9C0006"/>
              </font>
              <fill>
                <patternFill>
                  <bgColor rgb="FFFFC7CE"/>
                </patternFill>
              </fill>
            </x14:dxf>
          </x14:cfRule>
          <xm:sqref>M5379</xm:sqref>
        </x14:conditionalFormatting>
        <x14:conditionalFormatting xmlns:xm="http://schemas.microsoft.com/office/excel/2006/main">
          <x14:cfRule type="cellIs" priority="197" operator="lessThan" id="{474AFB87-5E8B-4D6C-9ABB-A3EE08C73131}">
            <xm:f>'Data Transformation'!$R$24</xm:f>
            <x14:dxf>
              <font>
                <color rgb="FF9C0006"/>
              </font>
              <fill>
                <patternFill>
                  <bgColor rgb="FFFFC7CE"/>
                </patternFill>
              </fill>
            </x14:dxf>
          </x14:cfRule>
          <xm:sqref>M5403</xm:sqref>
        </x14:conditionalFormatting>
        <x14:conditionalFormatting xmlns:xm="http://schemas.microsoft.com/office/excel/2006/main">
          <x14:cfRule type="cellIs" priority="196" operator="lessThan" id="{E37D985C-39E9-487C-A376-2C552658EAD4}">
            <xm:f>'Data Transformation'!$R$24</xm:f>
            <x14:dxf>
              <font>
                <color rgb="FF9C0006"/>
              </font>
              <fill>
                <patternFill>
                  <bgColor rgb="FFFFC7CE"/>
                </patternFill>
              </fill>
            </x14:dxf>
          </x14:cfRule>
          <xm:sqref>M5427</xm:sqref>
        </x14:conditionalFormatting>
        <x14:conditionalFormatting xmlns:xm="http://schemas.microsoft.com/office/excel/2006/main">
          <x14:cfRule type="cellIs" priority="195" operator="lessThan" id="{CB85BF13-2078-4F96-A115-98B5E3C0FD2C}">
            <xm:f>'Data Transformation'!$R$24</xm:f>
            <x14:dxf>
              <font>
                <color rgb="FF9C0006"/>
              </font>
              <fill>
                <patternFill>
                  <bgColor rgb="FFFFC7CE"/>
                </patternFill>
              </fill>
            </x14:dxf>
          </x14:cfRule>
          <xm:sqref>M5451</xm:sqref>
        </x14:conditionalFormatting>
        <x14:conditionalFormatting xmlns:xm="http://schemas.microsoft.com/office/excel/2006/main">
          <x14:cfRule type="cellIs" priority="194" operator="lessThan" id="{36C6B36F-F69B-4A04-A2B3-58BAA21D05B6}">
            <xm:f>'Data Transformation'!$R$24</xm:f>
            <x14:dxf>
              <font>
                <color rgb="FF9C0006"/>
              </font>
              <fill>
                <patternFill>
                  <bgColor rgb="FFFFC7CE"/>
                </patternFill>
              </fill>
            </x14:dxf>
          </x14:cfRule>
          <xm:sqref>M5475</xm:sqref>
        </x14:conditionalFormatting>
        <x14:conditionalFormatting xmlns:xm="http://schemas.microsoft.com/office/excel/2006/main">
          <x14:cfRule type="cellIs" priority="193" operator="lessThan" id="{54D73898-9C75-452D-9D10-C890FF31EE41}">
            <xm:f>'Data Transformation'!$R$24</xm:f>
            <x14:dxf>
              <font>
                <color rgb="FF9C0006"/>
              </font>
              <fill>
                <patternFill>
                  <bgColor rgb="FFFFC7CE"/>
                </patternFill>
              </fill>
            </x14:dxf>
          </x14:cfRule>
          <xm:sqref>M5499</xm:sqref>
        </x14:conditionalFormatting>
        <x14:conditionalFormatting xmlns:xm="http://schemas.microsoft.com/office/excel/2006/main">
          <x14:cfRule type="cellIs" priority="192" operator="lessThan" id="{30442CED-2909-4005-82C5-D21A058D29CE}">
            <xm:f>'Data Transformation'!$R$24</xm:f>
            <x14:dxf>
              <font>
                <color rgb="FF9C0006"/>
              </font>
              <fill>
                <patternFill>
                  <bgColor rgb="FFFFC7CE"/>
                </patternFill>
              </fill>
            </x14:dxf>
          </x14:cfRule>
          <xm:sqref>M5523</xm:sqref>
        </x14:conditionalFormatting>
        <x14:conditionalFormatting xmlns:xm="http://schemas.microsoft.com/office/excel/2006/main">
          <x14:cfRule type="cellIs" priority="191" operator="lessThan" id="{003FDC46-B4E5-4DE9-B5E1-2A29237BB3DB}">
            <xm:f>'Data Transformation'!$R$24</xm:f>
            <x14:dxf>
              <font>
                <color rgb="FF9C0006"/>
              </font>
              <fill>
                <patternFill>
                  <bgColor rgb="FFFFC7CE"/>
                </patternFill>
              </fill>
            </x14:dxf>
          </x14:cfRule>
          <xm:sqref>M5547</xm:sqref>
        </x14:conditionalFormatting>
        <x14:conditionalFormatting xmlns:xm="http://schemas.microsoft.com/office/excel/2006/main">
          <x14:cfRule type="cellIs" priority="190" operator="lessThan" id="{481029B6-E4B7-4E50-BDEE-8D7D5EF8699A}">
            <xm:f>'Data Transformation'!$R$24</xm:f>
            <x14:dxf>
              <font>
                <color rgb="FF9C0006"/>
              </font>
              <fill>
                <patternFill>
                  <bgColor rgb="FFFFC7CE"/>
                </patternFill>
              </fill>
            </x14:dxf>
          </x14:cfRule>
          <xm:sqref>M5571</xm:sqref>
        </x14:conditionalFormatting>
        <x14:conditionalFormatting xmlns:xm="http://schemas.microsoft.com/office/excel/2006/main">
          <x14:cfRule type="cellIs" priority="189" operator="lessThan" id="{494DED8D-9B43-4ED8-9F6A-1712D222A30F}">
            <xm:f>'Data Transformation'!$R$24</xm:f>
            <x14:dxf>
              <font>
                <color rgb="FF9C0006"/>
              </font>
              <fill>
                <patternFill>
                  <bgColor rgb="FFFFC7CE"/>
                </patternFill>
              </fill>
            </x14:dxf>
          </x14:cfRule>
          <xm:sqref>M5595</xm:sqref>
        </x14:conditionalFormatting>
        <x14:conditionalFormatting xmlns:xm="http://schemas.microsoft.com/office/excel/2006/main">
          <x14:cfRule type="cellIs" priority="188" operator="lessThan" id="{1DA4F1A9-2EA9-4329-941B-F54D2E5E02AA}">
            <xm:f>'Data Transformation'!$R$24</xm:f>
            <x14:dxf>
              <font>
                <color rgb="FF9C0006"/>
              </font>
              <fill>
                <patternFill>
                  <bgColor rgb="FFFFC7CE"/>
                </patternFill>
              </fill>
            </x14:dxf>
          </x14:cfRule>
          <xm:sqref>M5619</xm:sqref>
        </x14:conditionalFormatting>
        <x14:conditionalFormatting xmlns:xm="http://schemas.microsoft.com/office/excel/2006/main">
          <x14:cfRule type="cellIs" priority="187" operator="lessThan" id="{07EEFF56-2B31-45BA-AA34-234B49A4B041}">
            <xm:f>'Data Transformation'!$R$24</xm:f>
            <x14:dxf>
              <font>
                <color rgb="FF9C0006"/>
              </font>
              <fill>
                <patternFill>
                  <bgColor rgb="FFFFC7CE"/>
                </patternFill>
              </fill>
            </x14:dxf>
          </x14:cfRule>
          <xm:sqref>M5643</xm:sqref>
        </x14:conditionalFormatting>
        <x14:conditionalFormatting xmlns:xm="http://schemas.microsoft.com/office/excel/2006/main">
          <x14:cfRule type="cellIs" priority="186" operator="lessThan" id="{1B301830-8090-4CAF-9EB4-20EB6479F06B}">
            <xm:f>'Data Transformation'!$R$24</xm:f>
            <x14:dxf>
              <font>
                <color rgb="FF9C0006"/>
              </font>
              <fill>
                <patternFill>
                  <bgColor rgb="FFFFC7CE"/>
                </patternFill>
              </fill>
            </x14:dxf>
          </x14:cfRule>
          <xm:sqref>M5667</xm:sqref>
        </x14:conditionalFormatting>
        <x14:conditionalFormatting xmlns:xm="http://schemas.microsoft.com/office/excel/2006/main">
          <x14:cfRule type="cellIs" priority="185" operator="lessThan" id="{5B5381F6-E60F-4B33-A17A-2A5F8845C6D4}">
            <xm:f>'Data Transformation'!$R$24</xm:f>
            <x14:dxf>
              <font>
                <color rgb="FF9C0006"/>
              </font>
              <fill>
                <patternFill>
                  <bgColor rgb="FFFFC7CE"/>
                </patternFill>
              </fill>
            </x14:dxf>
          </x14:cfRule>
          <xm:sqref>M5691</xm:sqref>
        </x14:conditionalFormatting>
        <x14:conditionalFormatting xmlns:xm="http://schemas.microsoft.com/office/excel/2006/main">
          <x14:cfRule type="cellIs" priority="184" operator="lessThan" id="{5AF118F6-8026-4200-95A2-2278C23B68A4}">
            <xm:f>'Data Transformation'!$R$24</xm:f>
            <x14:dxf>
              <font>
                <color rgb="FF9C0006"/>
              </font>
              <fill>
                <patternFill>
                  <bgColor rgb="FFFFC7CE"/>
                </patternFill>
              </fill>
            </x14:dxf>
          </x14:cfRule>
          <xm:sqref>M5715</xm:sqref>
        </x14:conditionalFormatting>
        <x14:conditionalFormatting xmlns:xm="http://schemas.microsoft.com/office/excel/2006/main">
          <x14:cfRule type="cellIs" priority="183" operator="lessThan" id="{14DA5788-E46E-4126-A2B8-ED8739F0FAE3}">
            <xm:f>'Data Transformation'!$R$24</xm:f>
            <x14:dxf>
              <font>
                <color rgb="FF9C0006"/>
              </font>
              <fill>
                <patternFill>
                  <bgColor rgb="FFFFC7CE"/>
                </patternFill>
              </fill>
            </x14:dxf>
          </x14:cfRule>
          <xm:sqref>M5739</xm:sqref>
        </x14:conditionalFormatting>
        <x14:conditionalFormatting xmlns:xm="http://schemas.microsoft.com/office/excel/2006/main">
          <x14:cfRule type="cellIs" priority="182" operator="lessThan" id="{B3D6126C-4345-4F46-A5A4-5232DFDEB85D}">
            <xm:f>'Data Transformation'!$R$24</xm:f>
            <x14:dxf>
              <font>
                <color rgb="FF9C0006"/>
              </font>
              <fill>
                <patternFill>
                  <bgColor rgb="FFFFC7CE"/>
                </patternFill>
              </fill>
            </x14:dxf>
          </x14:cfRule>
          <xm:sqref>M5763</xm:sqref>
        </x14:conditionalFormatting>
        <x14:conditionalFormatting xmlns:xm="http://schemas.microsoft.com/office/excel/2006/main">
          <x14:cfRule type="cellIs" priority="181" operator="lessThan" id="{8932048B-9ECE-4A1C-8855-FD2ED4388524}">
            <xm:f>'Data Transformation'!$R$24</xm:f>
            <x14:dxf>
              <font>
                <color rgb="FF9C0006"/>
              </font>
              <fill>
                <patternFill>
                  <bgColor rgb="FFFFC7CE"/>
                </patternFill>
              </fill>
            </x14:dxf>
          </x14:cfRule>
          <xm:sqref>M5787</xm:sqref>
        </x14:conditionalFormatting>
        <x14:conditionalFormatting xmlns:xm="http://schemas.microsoft.com/office/excel/2006/main">
          <x14:cfRule type="cellIs" priority="180" operator="lessThan" id="{5700F94B-00BB-40DD-9691-C9944B523E1D}">
            <xm:f>'Data Transformation'!$R$24</xm:f>
            <x14:dxf>
              <font>
                <color rgb="FF9C0006"/>
              </font>
              <fill>
                <patternFill>
                  <bgColor rgb="FFFFC7CE"/>
                </patternFill>
              </fill>
            </x14:dxf>
          </x14:cfRule>
          <xm:sqref>M5811</xm:sqref>
        </x14:conditionalFormatting>
        <x14:conditionalFormatting xmlns:xm="http://schemas.microsoft.com/office/excel/2006/main">
          <x14:cfRule type="cellIs" priority="179" operator="lessThan" id="{A7958C69-31A8-43BF-92B7-85526FE8A2B1}">
            <xm:f>'Data Transformation'!$R$24</xm:f>
            <x14:dxf>
              <font>
                <color rgb="FF9C0006"/>
              </font>
              <fill>
                <patternFill>
                  <bgColor rgb="FFFFC7CE"/>
                </patternFill>
              </fill>
            </x14:dxf>
          </x14:cfRule>
          <xm:sqref>M5835</xm:sqref>
        </x14:conditionalFormatting>
        <x14:conditionalFormatting xmlns:xm="http://schemas.microsoft.com/office/excel/2006/main">
          <x14:cfRule type="cellIs" priority="178" operator="lessThan" id="{529C5B69-DA85-460B-A9E3-EF7BB2CD6B30}">
            <xm:f>'Data Transformation'!$R$24</xm:f>
            <x14:dxf>
              <font>
                <color rgb="FF9C0006"/>
              </font>
              <fill>
                <patternFill>
                  <bgColor rgb="FFFFC7CE"/>
                </patternFill>
              </fill>
            </x14:dxf>
          </x14:cfRule>
          <xm:sqref>M5859</xm:sqref>
        </x14:conditionalFormatting>
        <x14:conditionalFormatting xmlns:xm="http://schemas.microsoft.com/office/excel/2006/main">
          <x14:cfRule type="cellIs" priority="177" operator="lessThan" id="{3DD749C7-34D3-4D29-BEE0-46E4BE731F70}">
            <xm:f>'Data Transformation'!$R$24</xm:f>
            <x14:dxf>
              <font>
                <color rgb="FF9C0006"/>
              </font>
              <fill>
                <patternFill>
                  <bgColor rgb="FFFFC7CE"/>
                </patternFill>
              </fill>
            </x14:dxf>
          </x14:cfRule>
          <xm:sqref>M5883</xm:sqref>
        </x14:conditionalFormatting>
        <x14:conditionalFormatting xmlns:xm="http://schemas.microsoft.com/office/excel/2006/main">
          <x14:cfRule type="cellIs" priority="176" operator="lessThan" id="{2B8BF646-F1E5-4B05-A290-CC4E130FAFE6}">
            <xm:f>'Data Transformation'!$R$24</xm:f>
            <x14:dxf>
              <font>
                <color rgb="FF9C0006"/>
              </font>
              <fill>
                <patternFill>
                  <bgColor rgb="FFFFC7CE"/>
                </patternFill>
              </fill>
            </x14:dxf>
          </x14:cfRule>
          <xm:sqref>M5907</xm:sqref>
        </x14:conditionalFormatting>
        <x14:conditionalFormatting xmlns:xm="http://schemas.microsoft.com/office/excel/2006/main">
          <x14:cfRule type="cellIs" priority="175" operator="lessThan" id="{9F1B6AE6-12E3-4F43-9468-19155F01532C}">
            <xm:f>'Data Transformation'!$R$24</xm:f>
            <x14:dxf>
              <font>
                <color rgb="FF9C0006"/>
              </font>
              <fill>
                <patternFill>
                  <bgColor rgb="FFFFC7CE"/>
                </patternFill>
              </fill>
            </x14:dxf>
          </x14:cfRule>
          <xm:sqref>M5931</xm:sqref>
        </x14:conditionalFormatting>
        <x14:conditionalFormatting xmlns:xm="http://schemas.microsoft.com/office/excel/2006/main">
          <x14:cfRule type="cellIs" priority="174" operator="lessThan" id="{3E5373E3-2F29-4519-B5FB-BE3F103D495C}">
            <xm:f>'Data Transformation'!$R$24</xm:f>
            <x14:dxf>
              <font>
                <color rgb="FF9C0006"/>
              </font>
              <fill>
                <patternFill>
                  <bgColor rgb="FFFFC7CE"/>
                </patternFill>
              </fill>
            </x14:dxf>
          </x14:cfRule>
          <xm:sqref>M5955</xm:sqref>
        </x14:conditionalFormatting>
        <x14:conditionalFormatting xmlns:xm="http://schemas.microsoft.com/office/excel/2006/main">
          <x14:cfRule type="cellIs" priority="173" operator="lessThan" id="{C28998F4-610B-4631-AFAD-E825548E2BD9}">
            <xm:f>'Data Transformation'!$R$24</xm:f>
            <x14:dxf>
              <font>
                <color rgb="FF9C0006"/>
              </font>
              <fill>
                <patternFill>
                  <bgColor rgb="FFFFC7CE"/>
                </patternFill>
              </fill>
            </x14:dxf>
          </x14:cfRule>
          <xm:sqref>M5979</xm:sqref>
        </x14:conditionalFormatting>
        <x14:conditionalFormatting xmlns:xm="http://schemas.microsoft.com/office/excel/2006/main">
          <x14:cfRule type="cellIs" priority="172" operator="lessThan" id="{C476B964-4E81-4261-816B-2E57A1BBA5E3}">
            <xm:f>'Data Transformation'!$R$24</xm:f>
            <x14:dxf>
              <font>
                <color rgb="FF9C0006"/>
              </font>
              <fill>
                <patternFill>
                  <bgColor rgb="FFFFC7CE"/>
                </patternFill>
              </fill>
            </x14:dxf>
          </x14:cfRule>
          <xm:sqref>M6003</xm:sqref>
        </x14:conditionalFormatting>
        <x14:conditionalFormatting xmlns:xm="http://schemas.microsoft.com/office/excel/2006/main">
          <x14:cfRule type="cellIs" priority="171" operator="lessThan" id="{BEB04EFE-C582-4EDF-BD97-C542287927C4}">
            <xm:f>'Data Transformation'!$R$24</xm:f>
            <x14:dxf>
              <font>
                <color rgb="FF9C0006"/>
              </font>
              <fill>
                <patternFill>
                  <bgColor rgb="FFFFC7CE"/>
                </patternFill>
              </fill>
            </x14:dxf>
          </x14:cfRule>
          <xm:sqref>M6027</xm:sqref>
        </x14:conditionalFormatting>
        <x14:conditionalFormatting xmlns:xm="http://schemas.microsoft.com/office/excel/2006/main">
          <x14:cfRule type="cellIs" priority="170" operator="lessThan" id="{4DD82157-6EF9-4468-8CD2-6675C5D970E1}">
            <xm:f>'Data Transformation'!$R$24</xm:f>
            <x14:dxf>
              <font>
                <color rgb="FF9C0006"/>
              </font>
              <fill>
                <patternFill>
                  <bgColor rgb="FFFFC7CE"/>
                </patternFill>
              </fill>
            </x14:dxf>
          </x14:cfRule>
          <xm:sqref>M6051</xm:sqref>
        </x14:conditionalFormatting>
        <x14:conditionalFormatting xmlns:xm="http://schemas.microsoft.com/office/excel/2006/main">
          <x14:cfRule type="cellIs" priority="169" operator="lessThan" id="{1382ED19-990A-42A3-A33E-42FBADB78457}">
            <xm:f>'Data Transformation'!$R$24</xm:f>
            <x14:dxf>
              <font>
                <color rgb="FF9C0006"/>
              </font>
              <fill>
                <patternFill>
                  <bgColor rgb="FFFFC7CE"/>
                </patternFill>
              </fill>
            </x14:dxf>
          </x14:cfRule>
          <xm:sqref>M6075</xm:sqref>
        </x14:conditionalFormatting>
        <x14:conditionalFormatting xmlns:xm="http://schemas.microsoft.com/office/excel/2006/main">
          <x14:cfRule type="cellIs" priority="168" operator="lessThan" id="{0A6F9E29-5995-443A-94A2-F15BA131530A}">
            <xm:f>'Data Transformation'!$R$24</xm:f>
            <x14:dxf>
              <font>
                <color rgb="FF9C0006"/>
              </font>
              <fill>
                <patternFill>
                  <bgColor rgb="FFFFC7CE"/>
                </patternFill>
              </fill>
            </x14:dxf>
          </x14:cfRule>
          <xm:sqref>M6099</xm:sqref>
        </x14:conditionalFormatting>
        <x14:conditionalFormatting xmlns:xm="http://schemas.microsoft.com/office/excel/2006/main">
          <x14:cfRule type="cellIs" priority="167" operator="lessThan" id="{22B6981F-492E-4107-B482-00E15BD9DB03}">
            <xm:f>'Data Transformation'!$R$24</xm:f>
            <x14:dxf>
              <font>
                <color rgb="FF9C0006"/>
              </font>
              <fill>
                <patternFill>
                  <bgColor rgb="FFFFC7CE"/>
                </patternFill>
              </fill>
            </x14:dxf>
          </x14:cfRule>
          <xm:sqref>M6123</xm:sqref>
        </x14:conditionalFormatting>
        <x14:conditionalFormatting xmlns:xm="http://schemas.microsoft.com/office/excel/2006/main">
          <x14:cfRule type="cellIs" priority="166" operator="lessThan" id="{67C24623-6087-4A6F-83EA-9351F094FD8A}">
            <xm:f>'Data Transformation'!$R$24</xm:f>
            <x14:dxf>
              <font>
                <color rgb="FF9C0006"/>
              </font>
              <fill>
                <patternFill>
                  <bgColor rgb="FFFFC7CE"/>
                </patternFill>
              </fill>
            </x14:dxf>
          </x14:cfRule>
          <xm:sqref>M6147</xm:sqref>
        </x14:conditionalFormatting>
        <x14:conditionalFormatting xmlns:xm="http://schemas.microsoft.com/office/excel/2006/main">
          <x14:cfRule type="cellIs" priority="165" operator="lessThan" id="{96053F48-BB35-4A8A-8425-F56FFDF1CF95}">
            <xm:f>'Data Transformation'!$R$24</xm:f>
            <x14:dxf>
              <font>
                <color rgb="FF9C0006"/>
              </font>
              <fill>
                <patternFill>
                  <bgColor rgb="FFFFC7CE"/>
                </patternFill>
              </fill>
            </x14:dxf>
          </x14:cfRule>
          <xm:sqref>M6171</xm:sqref>
        </x14:conditionalFormatting>
        <x14:conditionalFormatting xmlns:xm="http://schemas.microsoft.com/office/excel/2006/main">
          <x14:cfRule type="cellIs" priority="164" operator="lessThan" id="{65B93D71-EB82-420B-AFF3-4CCC86EAD3CB}">
            <xm:f>'Data Transformation'!$R$24</xm:f>
            <x14:dxf>
              <font>
                <color rgb="FF9C0006"/>
              </font>
              <fill>
                <patternFill>
                  <bgColor rgb="FFFFC7CE"/>
                </patternFill>
              </fill>
            </x14:dxf>
          </x14:cfRule>
          <xm:sqref>M6195</xm:sqref>
        </x14:conditionalFormatting>
        <x14:conditionalFormatting xmlns:xm="http://schemas.microsoft.com/office/excel/2006/main">
          <x14:cfRule type="cellIs" priority="163" operator="lessThan" id="{4E4B871D-EB23-4B86-AC72-5DF659F46CA5}">
            <xm:f>'Data Transformation'!$R$24</xm:f>
            <x14:dxf>
              <font>
                <color rgb="FF9C0006"/>
              </font>
              <fill>
                <patternFill>
                  <bgColor rgb="FFFFC7CE"/>
                </patternFill>
              </fill>
            </x14:dxf>
          </x14:cfRule>
          <xm:sqref>M6219</xm:sqref>
        </x14:conditionalFormatting>
        <x14:conditionalFormatting xmlns:xm="http://schemas.microsoft.com/office/excel/2006/main">
          <x14:cfRule type="cellIs" priority="162" operator="lessThan" id="{0EA29092-C299-4129-A137-672513F0C7A0}">
            <xm:f>'Data Transformation'!$R$24</xm:f>
            <x14:dxf>
              <font>
                <color rgb="FF9C0006"/>
              </font>
              <fill>
                <patternFill>
                  <bgColor rgb="FFFFC7CE"/>
                </patternFill>
              </fill>
            </x14:dxf>
          </x14:cfRule>
          <xm:sqref>M6243</xm:sqref>
        </x14:conditionalFormatting>
        <x14:conditionalFormatting xmlns:xm="http://schemas.microsoft.com/office/excel/2006/main">
          <x14:cfRule type="cellIs" priority="161" operator="lessThan" id="{363021B9-B8E0-412E-B568-7A3238327690}">
            <xm:f>'Data Transformation'!$R$24</xm:f>
            <x14:dxf>
              <font>
                <color rgb="FF9C0006"/>
              </font>
              <fill>
                <patternFill>
                  <bgColor rgb="FFFFC7CE"/>
                </patternFill>
              </fill>
            </x14:dxf>
          </x14:cfRule>
          <xm:sqref>M6267</xm:sqref>
        </x14:conditionalFormatting>
        <x14:conditionalFormatting xmlns:xm="http://schemas.microsoft.com/office/excel/2006/main">
          <x14:cfRule type="cellIs" priority="160" operator="lessThan" id="{33DED461-F8C6-4E9D-9301-EC52B8D42BBB}">
            <xm:f>'Data Transformation'!$R$24</xm:f>
            <x14:dxf>
              <font>
                <color rgb="FF9C0006"/>
              </font>
              <fill>
                <patternFill>
                  <bgColor rgb="FFFFC7CE"/>
                </patternFill>
              </fill>
            </x14:dxf>
          </x14:cfRule>
          <xm:sqref>M6291</xm:sqref>
        </x14:conditionalFormatting>
        <x14:conditionalFormatting xmlns:xm="http://schemas.microsoft.com/office/excel/2006/main">
          <x14:cfRule type="cellIs" priority="159" operator="lessThan" id="{92F0436D-9155-4CDB-92CC-6C7A39BA32F6}">
            <xm:f>'Data Transformation'!$R$24</xm:f>
            <x14:dxf>
              <font>
                <color rgb="FF9C0006"/>
              </font>
              <fill>
                <patternFill>
                  <bgColor rgb="FFFFC7CE"/>
                </patternFill>
              </fill>
            </x14:dxf>
          </x14:cfRule>
          <xm:sqref>M6315</xm:sqref>
        </x14:conditionalFormatting>
        <x14:conditionalFormatting xmlns:xm="http://schemas.microsoft.com/office/excel/2006/main">
          <x14:cfRule type="cellIs" priority="158" operator="lessThan" id="{DC08BAFA-3738-4525-B620-91F86A78DEAA}">
            <xm:f>'Data Transformation'!$R$24</xm:f>
            <x14:dxf>
              <font>
                <color rgb="FF9C0006"/>
              </font>
              <fill>
                <patternFill>
                  <bgColor rgb="FFFFC7CE"/>
                </patternFill>
              </fill>
            </x14:dxf>
          </x14:cfRule>
          <xm:sqref>M6339</xm:sqref>
        </x14:conditionalFormatting>
        <x14:conditionalFormatting xmlns:xm="http://schemas.microsoft.com/office/excel/2006/main">
          <x14:cfRule type="cellIs" priority="157" operator="lessThan" id="{49BCC86F-35CA-4307-813B-802CDC529ABE}">
            <xm:f>'Data Transformation'!$R$24</xm:f>
            <x14:dxf>
              <font>
                <color rgb="FF9C0006"/>
              </font>
              <fill>
                <patternFill>
                  <bgColor rgb="FFFFC7CE"/>
                </patternFill>
              </fill>
            </x14:dxf>
          </x14:cfRule>
          <xm:sqref>M6363</xm:sqref>
        </x14:conditionalFormatting>
        <x14:conditionalFormatting xmlns:xm="http://schemas.microsoft.com/office/excel/2006/main">
          <x14:cfRule type="cellIs" priority="156" operator="lessThan" id="{F08D7C4F-C1F8-40C7-A925-2B722C0FB415}">
            <xm:f>'Data Transformation'!$R$24</xm:f>
            <x14:dxf>
              <font>
                <color rgb="FF9C0006"/>
              </font>
              <fill>
                <patternFill>
                  <bgColor rgb="FFFFC7CE"/>
                </patternFill>
              </fill>
            </x14:dxf>
          </x14:cfRule>
          <xm:sqref>M6387</xm:sqref>
        </x14:conditionalFormatting>
        <x14:conditionalFormatting xmlns:xm="http://schemas.microsoft.com/office/excel/2006/main">
          <x14:cfRule type="cellIs" priority="155" operator="lessThan" id="{E6B84DA0-3157-40E6-A6AF-C70B8DBB0A19}">
            <xm:f>'Data Transformation'!$R$24</xm:f>
            <x14:dxf>
              <font>
                <color rgb="FF9C0006"/>
              </font>
              <fill>
                <patternFill>
                  <bgColor rgb="FFFFC7CE"/>
                </patternFill>
              </fill>
            </x14:dxf>
          </x14:cfRule>
          <xm:sqref>M6411</xm:sqref>
        </x14:conditionalFormatting>
        <x14:conditionalFormatting xmlns:xm="http://schemas.microsoft.com/office/excel/2006/main">
          <x14:cfRule type="cellIs" priority="154" operator="lessThan" id="{DD76761E-12EE-49C6-806A-4FAA630AC06F}">
            <xm:f>'Data Transformation'!$R$24</xm:f>
            <x14:dxf>
              <font>
                <color rgb="FF9C0006"/>
              </font>
              <fill>
                <patternFill>
                  <bgColor rgb="FFFFC7CE"/>
                </patternFill>
              </fill>
            </x14:dxf>
          </x14:cfRule>
          <xm:sqref>M6435</xm:sqref>
        </x14:conditionalFormatting>
        <x14:conditionalFormatting xmlns:xm="http://schemas.microsoft.com/office/excel/2006/main">
          <x14:cfRule type="cellIs" priority="153" operator="lessThan" id="{88CFA4C3-1229-47B4-A174-D09B35E67ADF}">
            <xm:f>'Data Transformation'!$R$24</xm:f>
            <x14:dxf>
              <font>
                <color rgb="FF9C0006"/>
              </font>
              <fill>
                <patternFill>
                  <bgColor rgb="FFFFC7CE"/>
                </patternFill>
              </fill>
            </x14:dxf>
          </x14:cfRule>
          <xm:sqref>M6459</xm:sqref>
        </x14:conditionalFormatting>
        <x14:conditionalFormatting xmlns:xm="http://schemas.microsoft.com/office/excel/2006/main">
          <x14:cfRule type="cellIs" priority="152" operator="lessThan" id="{F1FFF859-D995-413C-B38F-E9E6DB5B129D}">
            <xm:f>'Data Transformation'!$R$24</xm:f>
            <x14:dxf>
              <font>
                <color rgb="FF9C0006"/>
              </font>
              <fill>
                <patternFill>
                  <bgColor rgb="FFFFC7CE"/>
                </patternFill>
              </fill>
            </x14:dxf>
          </x14:cfRule>
          <xm:sqref>M6483</xm:sqref>
        </x14:conditionalFormatting>
        <x14:conditionalFormatting xmlns:xm="http://schemas.microsoft.com/office/excel/2006/main">
          <x14:cfRule type="cellIs" priority="151" operator="lessThan" id="{D9FB558E-5360-466B-AC14-3BE6C1ACD652}">
            <xm:f>'Data Transformation'!$R$24</xm:f>
            <x14:dxf>
              <font>
                <color rgb="FF9C0006"/>
              </font>
              <fill>
                <patternFill>
                  <bgColor rgb="FFFFC7CE"/>
                </patternFill>
              </fill>
            </x14:dxf>
          </x14:cfRule>
          <xm:sqref>M6507</xm:sqref>
        </x14:conditionalFormatting>
        <x14:conditionalFormatting xmlns:xm="http://schemas.microsoft.com/office/excel/2006/main">
          <x14:cfRule type="cellIs" priority="150" operator="lessThan" id="{4B8F013A-61E2-4B79-B5BF-320C90462E4F}">
            <xm:f>'Data Transformation'!$R$24</xm:f>
            <x14:dxf>
              <font>
                <color rgb="FF9C0006"/>
              </font>
              <fill>
                <patternFill>
                  <bgColor rgb="FFFFC7CE"/>
                </patternFill>
              </fill>
            </x14:dxf>
          </x14:cfRule>
          <xm:sqref>M6531</xm:sqref>
        </x14:conditionalFormatting>
        <x14:conditionalFormatting xmlns:xm="http://schemas.microsoft.com/office/excel/2006/main">
          <x14:cfRule type="cellIs" priority="149" operator="lessThan" id="{2186BA58-DC47-4242-B133-C4DFCE496416}">
            <xm:f>'Data Transformation'!$R$24</xm:f>
            <x14:dxf>
              <font>
                <color rgb="FF9C0006"/>
              </font>
              <fill>
                <patternFill>
                  <bgColor rgb="FFFFC7CE"/>
                </patternFill>
              </fill>
            </x14:dxf>
          </x14:cfRule>
          <xm:sqref>M6555</xm:sqref>
        </x14:conditionalFormatting>
        <x14:conditionalFormatting xmlns:xm="http://schemas.microsoft.com/office/excel/2006/main">
          <x14:cfRule type="cellIs" priority="148" operator="lessThan" id="{4514C311-F739-40F9-8406-AFD22B740A69}">
            <xm:f>'Data Transformation'!$R$24</xm:f>
            <x14:dxf>
              <font>
                <color rgb="FF9C0006"/>
              </font>
              <fill>
                <patternFill>
                  <bgColor rgb="FFFFC7CE"/>
                </patternFill>
              </fill>
            </x14:dxf>
          </x14:cfRule>
          <xm:sqref>M6579</xm:sqref>
        </x14:conditionalFormatting>
        <x14:conditionalFormatting xmlns:xm="http://schemas.microsoft.com/office/excel/2006/main">
          <x14:cfRule type="cellIs" priority="147" operator="lessThan" id="{A67F1F81-897B-4A8B-B450-6D816CC00AB7}">
            <xm:f>'Data Transformation'!$R$24</xm:f>
            <x14:dxf>
              <font>
                <color rgb="FF9C0006"/>
              </font>
              <fill>
                <patternFill>
                  <bgColor rgb="FFFFC7CE"/>
                </patternFill>
              </fill>
            </x14:dxf>
          </x14:cfRule>
          <xm:sqref>M6603</xm:sqref>
        </x14:conditionalFormatting>
        <x14:conditionalFormatting xmlns:xm="http://schemas.microsoft.com/office/excel/2006/main">
          <x14:cfRule type="cellIs" priority="146" operator="lessThan" id="{5AD7FB32-3EE1-4533-BD26-6DFFB4207B49}">
            <xm:f>'Data Transformation'!$R$24</xm:f>
            <x14:dxf>
              <font>
                <color rgb="FF9C0006"/>
              </font>
              <fill>
                <patternFill>
                  <bgColor rgb="FFFFC7CE"/>
                </patternFill>
              </fill>
            </x14:dxf>
          </x14:cfRule>
          <xm:sqref>M6627</xm:sqref>
        </x14:conditionalFormatting>
        <x14:conditionalFormatting xmlns:xm="http://schemas.microsoft.com/office/excel/2006/main">
          <x14:cfRule type="cellIs" priority="145" operator="lessThan" id="{7A83876A-6914-4281-AD06-28CC78734CA3}">
            <xm:f>'Data Transformation'!$R$24</xm:f>
            <x14:dxf>
              <font>
                <color rgb="FF9C0006"/>
              </font>
              <fill>
                <patternFill>
                  <bgColor rgb="FFFFC7CE"/>
                </patternFill>
              </fill>
            </x14:dxf>
          </x14:cfRule>
          <xm:sqref>M6651</xm:sqref>
        </x14:conditionalFormatting>
        <x14:conditionalFormatting xmlns:xm="http://schemas.microsoft.com/office/excel/2006/main">
          <x14:cfRule type="cellIs" priority="144" operator="lessThan" id="{0E8A8C46-B383-49D2-A104-D888F92FF19F}">
            <xm:f>'Data Transformation'!$R$24</xm:f>
            <x14:dxf>
              <font>
                <color rgb="FF9C0006"/>
              </font>
              <fill>
                <patternFill>
                  <bgColor rgb="FFFFC7CE"/>
                </patternFill>
              </fill>
            </x14:dxf>
          </x14:cfRule>
          <xm:sqref>M6675</xm:sqref>
        </x14:conditionalFormatting>
        <x14:conditionalFormatting xmlns:xm="http://schemas.microsoft.com/office/excel/2006/main">
          <x14:cfRule type="cellIs" priority="143" operator="lessThan" id="{DFE43FC9-25A0-4E06-B8C5-90B2F3FF3DEE}">
            <xm:f>'Data Transformation'!$R$24</xm:f>
            <x14:dxf>
              <font>
                <color rgb="FF9C0006"/>
              </font>
              <fill>
                <patternFill>
                  <bgColor rgb="FFFFC7CE"/>
                </patternFill>
              </fill>
            </x14:dxf>
          </x14:cfRule>
          <xm:sqref>M6699</xm:sqref>
        </x14:conditionalFormatting>
        <x14:conditionalFormatting xmlns:xm="http://schemas.microsoft.com/office/excel/2006/main">
          <x14:cfRule type="cellIs" priority="142" operator="lessThan" id="{8A817B49-DC00-4D32-9590-005696EB52F2}">
            <xm:f>'Data Transformation'!$R$24</xm:f>
            <x14:dxf>
              <font>
                <color rgb="FF9C0006"/>
              </font>
              <fill>
                <patternFill>
                  <bgColor rgb="FFFFC7CE"/>
                </patternFill>
              </fill>
            </x14:dxf>
          </x14:cfRule>
          <xm:sqref>M6723</xm:sqref>
        </x14:conditionalFormatting>
        <x14:conditionalFormatting xmlns:xm="http://schemas.microsoft.com/office/excel/2006/main">
          <x14:cfRule type="cellIs" priority="141" operator="lessThan" id="{1CCB99DF-82E8-4BE5-BCDE-812D102C873E}">
            <xm:f>'Data Transformation'!$R$24</xm:f>
            <x14:dxf>
              <font>
                <color rgb="FF9C0006"/>
              </font>
              <fill>
                <patternFill>
                  <bgColor rgb="FFFFC7CE"/>
                </patternFill>
              </fill>
            </x14:dxf>
          </x14:cfRule>
          <xm:sqref>M6747</xm:sqref>
        </x14:conditionalFormatting>
        <x14:conditionalFormatting xmlns:xm="http://schemas.microsoft.com/office/excel/2006/main">
          <x14:cfRule type="cellIs" priority="140" operator="lessThan" id="{ED1E62CA-E1C4-412E-A166-6D28961F156E}">
            <xm:f>'Data Transformation'!$R$24</xm:f>
            <x14:dxf>
              <font>
                <color rgb="FF9C0006"/>
              </font>
              <fill>
                <patternFill>
                  <bgColor rgb="FFFFC7CE"/>
                </patternFill>
              </fill>
            </x14:dxf>
          </x14:cfRule>
          <xm:sqref>M6771</xm:sqref>
        </x14:conditionalFormatting>
        <x14:conditionalFormatting xmlns:xm="http://schemas.microsoft.com/office/excel/2006/main">
          <x14:cfRule type="cellIs" priority="139" operator="lessThan" id="{E56C2B9F-204A-4180-95C7-2A6589260D7B}">
            <xm:f>'Data Transformation'!$R$24</xm:f>
            <x14:dxf>
              <font>
                <color rgb="FF9C0006"/>
              </font>
              <fill>
                <patternFill>
                  <bgColor rgb="FFFFC7CE"/>
                </patternFill>
              </fill>
            </x14:dxf>
          </x14:cfRule>
          <xm:sqref>M6795</xm:sqref>
        </x14:conditionalFormatting>
        <x14:conditionalFormatting xmlns:xm="http://schemas.microsoft.com/office/excel/2006/main">
          <x14:cfRule type="cellIs" priority="138" operator="lessThan" id="{7C151217-3EE2-49F6-91B7-FBDDFE304ABE}">
            <xm:f>'Data Transformation'!$R$24</xm:f>
            <x14:dxf>
              <font>
                <color rgb="FF9C0006"/>
              </font>
              <fill>
                <patternFill>
                  <bgColor rgb="FFFFC7CE"/>
                </patternFill>
              </fill>
            </x14:dxf>
          </x14:cfRule>
          <xm:sqref>M6819</xm:sqref>
        </x14:conditionalFormatting>
        <x14:conditionalFormatting xmlns:xm="http://schemas.microsoft.com/office/excel/2006/main">
          <x14:cfRule type="cellIs" priority="137" operator="lessThan" id="{9BB67DC0-B9E7-461E-999C-06B2DB1A873F}">
            <xm:f>'Data Transformation'!$R$24</xm:f>
            <x14:dxf>
              <font>
                <color rgb="FF9C0006"/>
              </font>
              <fill>
                <patternFill>
                  <bgColor rgb="FFFFC7CE"/>
                </patternFill>
              </fill>
            </x14:dxf>
          </x14:cfRule>
          <xm:sqref>M6843</xm:sqref>
        </x14:conditionalFormatting>
        <x14:conditionalFormatting xmlns:xm="http://schemas.microsoft.com/office/excel/2006/main">
          <x14:cfRule type="cellIs" priority="136" operator="lessThan" id="{776229A0-9FAA-448C-9A9A-B07D54B6C8A4}">
            <xm:f>'Data Transformation'!$R$24</xm:f>
            <x14:dxf>
              <font>
                <color rgb="FF9C0006"/>
              </font>
              <fill>
                <patternFill>
                  <bgColor rgb="FFFFC7CE"/>
                </patternFill>
              </fill>
            </x14:dxf>
          </x14:cfRule>
          <xm:sqref>M6867</xm:sqref>
        </x14:conditionalFormatting>
        <x14:conditionalFormatting xmlns:xm="http://schemas.microsoft.com/office/excel/2006/main">
          <x14:cfRule type="cellIs" priority="135" operator="lessThan" id="{ED057E9B-0179-42FC-B688-EC00441EA6C4}">
            <xm:f>'Data Transformation'!$R$24</xm:f>
            <x14:dxf>
              <font>
                <color rgb="FF9C0006"/>
              </font>
              <fill>
                <patternFill>
                  <bgColor rgb="FFFFC7CE"/>
                </patternFill>
              </fill>
            </x14:dxf>
          </x14:cfRule>
          <xm:sqref>M6891</xm:sqref>
        </x14:conditionalFormatting>
        <x14:conditionalFormatting xmlns:xm="http://schemas.microsoft.com/office/excel/2006/main">
          <x14:cfRule type="cellIs" priority="134" operator="lessThan" id="{92FCCFE5-9334-4BBE-9289-00FC4866A594}">
            <xm:f>'Data Transformation'!$R$24</xm:f>
            <x14:dxf>
              <font>
                <color rgb="FF9C0006"/>
              </font>
              <fill>
                <patternFill>
                  <bgColor rgb="FFFFC7CE"/>
                </patternFill>
              </fill>
            </x14:dxf>
          </x14:cfRule>
          <xm:sqref>M6915</xm:sqref>
        </x14:conditionalFormatting>
        <x14:conditionalFormatting xmlns:xm="http://schemas.microsoft.com/office/excel/2006/main">
          <x14:cfRule type="cellIs" priority="133" operator="lessThan" id="{CCC1B04B-CCC4-44BC-AA9F-1F1206120E08}">
            <xm:f>'Data Transformation'!$R$24</xm:f>
            <x14:dxf>
              <font>
                <color rgb="FF9C0006"/>
              </font>
              <fill>
                <patternFill>
                  <bgColor rgb="FFFFC7CE"/>
                </patternFill>
              </fill>
            </x14:dxf>
          </x14:cfRule>
          <xm:sqref>M6939</xm:sqref>
        </x14:conditionalFormatting>
        <x14:conditionalFormatting xmlns:xm="http://schemas.microsoft.com/office/excel/2006/main">
          <x14:cfRule type="cellIs" priority="132" operator="lessThan" id="{9257D157-CCFE-4EA4-8832-7DD676A62469}">
            <xm:f>'Data Transformation'!$R$24</xm:f>
            <x14:dxf>
              <font>
                <color rgb="FF9C0006"/>
              </font>
              <fill>
                <patternFill>
                  <bgColor rgb="FFFFC7CE"/>
                </patternFill>
              </fill>
            </x14:dxf>
          </x14:cfRule>
          <xm:sqref>M6963</xm:sqref>
        </x14:conditionalFormatting>
        <x14:conditionalFormatting xmlns:xm="http://schemas.microsoft.com/office/excel/2006/main">
          <x14:cfRule type="cellIs" priority="131" operator="lessThan" id="{FC127CF6-354F-46AF-8BEB-F51B2EEF09E8}">
            <xm:f>'Data Transformation'!$R$24</xm:f>
            <x14:dxf>
              <font>
                <color rgb="FF9C0006"/>
              </font>
              <fill>
                <patternFill>
                  <bgColor rgb="FFFFC7CE"/>
                </patternFill>
              </fill>
            </x14:dxf>
          </x14:cfRule>
          <xm:sqref>M6987</xm:sqref>
        </x14:conditionalFormatting>
        <x14:conditionalFormatting xmlns:xm="http://schemas.microsoft.com/office/excel/2006/main">
          <x14:cfRule type="cellIs" priority="130" operator="lessThan" id="{B6B4B179-D88E-4C04-8266-9B107DD492CB}">
            <xm:f>'Data Transformation'!$R$24</xm:f>
            <x14:dxf>
              <font>
                <color rgb="FF9C0006"/>
              </font>
              <fill>
                <patternFill>
                  <bgColor rgb="FFFFC7CE"/>
                </patternFill>
              </fill>
            </x14:dxf>
          </x14:cfRule>
          <xm:sqref>M7011</xm:sqref>
        </x14:conditionalFormatting>
        <x14:conditionalFormatting xmlns:xm="http://schemas.microsoft.com/office/excel/2006/main">
          <x14:cfRule type="cellIs" priority="129" operator="lessThan" id="{9CFF77B3-5DEF-48C4-8095-4FB70677C13A}">
            <xm:f>'Data Transformation'!$R$24</xm:f>
            <x14:dxf>
              <font>
                <color rgb="FF9C0006"/>
              </font>
              <fill>
                <patternFill>
                  <bgColor rgb="FFFFC7CE"/>
                </patternFill>
              </fill>
            </x14:dxf>
          </x14:cfRule>
          <xm:sqref>M7035</xm:sqref>
        </x14:conditionalFormatting>
        <x14:conditionalFormatting xmlns:xm="http://schemas.microsoft.com/office/excel/2006/main">
          <x14:cfRule type="cellIs" priority="128" operator="lessThan" id="{347C1E98-19DE-4424-80B8-D3FA08C62497}">
            <xm:f>'Data Transformation'!$R$24</xm:f>
            <x14:dxf>
              <font>
                <color rgb="FF9C0006"/>
              </font>
              <fill>
                <patternFill>
                  <bgColor rgb="FFFFC7CE"/>
                </patternFill>
              </fill>
            </x14:dxf>
          </x14:cfRule>
          <xm:sqref>M7059</xm:sqref>
        </x14:conditionalFormatting>
        <x14:conditionalFormatting xmlns:xm="http://schemas.microsoft.com/office/excel/2006/main">
          <x14:cfRule type="cellIs" priority="127" operator="lessThan" id="{58DB322C-14BC-4355-B65A-607D8B5DE814}">
            <xm:f>'Data Transformation'!$R$24</xm:f>
            <x14:dxf>
              <font>
                <color rgb="FF9C0006"/>
              </font>
              <fill>
                <patternFill>
                  <bgColor rgb="FFFFC7CE"/>
                </patternFill>
              </fill>
            </x14:dxf>
          </x14:cfRule>
          <xm:sqref>M7083</xm:sqref>
        </x14:conditionalFormatting>
        <x14:conditionalFormatting xmlns:xm="http://schemas.microsoft.com/office/excel/2006/main">
          <x14:cfRule type="cellIs" priority="126" operator="lessThan" id="{B98FF8BE-0087-48F5-88C3-AA3FD57B347C}">
            <xm:f>'Data Transformation'!$R$24</xm:f>
            <x14:dxf>
              <font>
                <color rgb="FF9C0006"/>
              </font>
              <fill>
                <patternFill>
                  <bgColor rgb="FFFFC7CE"/>
                </patternFill>
              </fill>
            </x14:dxf>
          </x14:cfRule>
          <xm:sqref>M7107</xm:sqref>
        </x14:conditionalFormatting>
        <x14:conditionalFormatting xmlns:xm="http://schemas.microsoft.com/office/excel/2006/main">
          <x14:cfRule type="cellIs" priority="125" operator="lessThan" id="{07AD24FC-6B47-4DFF-96AC-1FB8EDB66E5A}">
            <xm:f>'Data Transformation'!$R$24</xm:f>
            <x14:dxf>
              <font>
                <color rgb="FF9C0006"/>
              </font>
              <fill>
                <patternFill>
                  <bgColor rgb="FFFFC7CE"/>
                </patternFill>
              </fill>
            </x14:dxf>
          </x14:cfRule>
          <xm:sqref>M7131</xm:sqref>
        </x14:conditionalFormatting>
        <x14:conditionalFormatting xmlns:xm="http://schemas.microsoft.com/office/excel/2006/main">
          <x14:cfRule type="cellIs" priority="124" operator="lessThan" id="{4C1C2987-0015-4236-B797-4D2C54B3CF82}">
            <xm:f>'Data Transformation'!$R$24</xm:f>
            <x14:dxf>
              <font>
                <color rgb="FF9C0006"/>
              </font>
              <fill>
                <patternFill>
                  <bgColor rgb="FFFFC7CE"/>
                </patternFill>
              </fill>
            </x14:dxf>
          </x14:cfRule>
          <xm:sqref>M7155</xm:sqref>
        </x14:conditionalFormatting>
        <x14:conditionalFormatting xmlns:xm="http://schemas.microsoft.com/office/excel/2006/main">
          <x14:cfRule type="cellIs" priority="123" operator="lessThan" id="{116C1778-4BEA-4A6E-8A88-5FE8B445FB5E}">
            <xm:f>'Data Transformation'!$R$24</xm:f>
            <x14:dxf>
              <font>
                <color rgb="FF9C0006"/>
              </font>
              <fill>
                <patternFill>
                  <bgColor rgb="FFFFC7CE"/>
                </patternFill>
              </fill>
            </x14:dxf>
          </x14:cfRule>
          <xm:sqref>M7179</xm:sqref>
        </x14:conditionalFormatting>
        <x14:conditionalFormatting xmlns:xm="http://schemas.microsoft.com/office/excel/2006/main">
          <x14:cfRule type="cellIs" priority="122" operator="lessThan" id="{30041E28-0EF0-4D02-945F-B94B52E290CB}">
            <xm:f>'Data Transformation'!$R$24</xm:f>
            <x14:dxf>
              <font>
                <color rgb="FF9C0006"/>
              </font>
              <fill>
                <patternFill>
                  <bgColor rgb="FFFFC7CE"/>
                </patternFill>
              </fill>
            </x14:dxf>
          </x14:cfRule>
          <xm:sqref>M7203</xm:sqref>
        </x14:conditionalFormatting>
        <x14:conditionalFormatting xmlns:xm="http://schemas.microsoft.com/office/excel/2006/main">
          <x14:cfRule type="cellIs" priority="121" operator="lessThan" id="{8751E309-E56A-4DC0-AA53-9B5B1C649F45}">
            <xm:f>'Data Transformation'!$R$24</xm:f>
            <x14:dxf>
              <font>
                <color rgb="FF9C0006"/>
              </font>
              <fill>
                <patternFill>
                  <bgColor rgb="FFFFC7CE"/>
                </patternFill>
              </fill>
            </x14:dxf>
          </x14:cfRule>
          <xm:sqref>M7227</xm:sqref>
        </x14:conditionalFormatting>
        <x14:conditionalFormatting xmlns:xm="http://schemas.microsoft.com/office/excel/2006/main">
          <x14:cfRule type="cellIs" priority="120" operator="lessThan" id="{1EC53DF7-0ACC-4093-82A7-54F4839E0D8D}">
            <xm:f>'Data Transformation'!$R$24</xm:f>
            <x14:dxf>
              <font>
                <color rgb="FF9C0006"/>
              </font>
              <fill>
                <patternFill>
                  <bgColor rgb="FFFFC7CE"/>
                </patternFill>
              </fill>
            </x14:dxf>
          </x14:cfRule>
          <xm:sqref>M7251</xm:sqref>
        </x14:conditionalFormatting>
        <x14:conditionalFormatting xmlns:xm="http://schemas.microsoft.com/office/excel/2006/main">
          <x14:cfRule type="cellIs" priority="119" operator="lessThan" id="{2BA07393-F7B9-48D0-84AE-078642E27378}">
            <xm:f>'Data Transformation'!$R$24</xm:f>
            <x14:dxf>
              <font>
                <color rgb="FF9C0006"/>
              </font>
              <fill>
                <patternFill>
                  <bgColor rgb="FFFFC7CE"/>
                </patternFill>
              </fill>
            </x14:dxf>
          </x14:cfRule>
          <xm:sqref>M7275</xm:sqref>
        </x14:conditionalFormatting>
        <x14:conditionalFormatting xmlns:xm="http://schemas.microsoft.com/office/excel/2006/main">
          <x14:cfRule type="cellIs" priority="118" operator="lessThan" id="{9F840CEC-D2D8-4764-98C1-46B0BBE4E0D1}">
            <xm:f>'Data Transformation'!$R$24</xm:f>
            <x14:dxf>
              <font>
                <color rgb="FF9C0006"/>
              </font>
              <fill>
                <patternFill>
                  <bgColor rgb="FFFFC7CE"/>
                </patternFill>
              </fill>
            </x14:dxf>
          </x14:cfRule>
          <xm:sqref>M7299</xm:sqref>
        </x14:conditionalFormatting>
        <x14:conditionalFormatting xmlns:xm="http://schemas.microsoft.com/office/excel/2006/main">
          <x14:cfRule type="cellIs" priority="117" operator="lessThan" id="{E115266A-7341-4684-BC3C-5F5B4C207CF6}">
            <xm:f>'Data Transformation'!$R$24</xm:f>
            <x14:dxf>
              <font>
                <color rgb="FF9C0006"/>
              </font>
              <fill>
                <patternFill>
                  <bgColor rgb="FFFFC7CE"/>
                </patternFill>
              </fill>
            </x14:dxf>
          </x14:cfRule>
          <xm:sqref>M7323</xm:sqref>
        </x14:conditionalFormatting>
        <x14:conditionalFormatting xmlns:xm="http://schemas.microsoft.com/office/excel/2006/main">
          <x14:cfRule type="cellIs" priority="116" operator="lessThan" id="{4DC0D03D-1999-49BD-BD52-D9316E4CB79F}">
            <xm:f>'Data Transformation'!$R$24</xm:f>
            <x14:dxf>
              <font>
                <color rgb="FF9C0006"/>
              </font>
              <fill>
                <patternFill>
                  <bgColor rgb="FFFFC7CE"/>
                </patternFill>
              </fill>
            </x14:dxf>
          </x14:cfRule>
          <xm:sqref>M7347</xm:sqref>
        </x14:conditionalFormatting>
        <x14:conditionalFormatting xmlns:xm="http://schemas.microsoft.com/office/excel/2006/main">
          <x14:cfRule type="cellIs" priority="115" operator="lessThan" id="{625FE781-787A-4F0A-AAC7-DB2B5EE65829}">
            <xm:f>'Data Transformation'!$R$24</xm:f>
            <x14:dxf>
              <font>
                <color rgb="FF9C0006"/>
              </font>
              <fill>
                <patternFill>
                  <bgColor rgb="FFFFC7CE"/>
                </patternFill>
              </fill>
            </x14:dxf>
          </x14:cfRule>
          <xm:sqref>M7371</xm:sqref>
        </x14:conditionalFormatting>
        <x14:conditionalFormatting xmlns:xm="http://schemas.microsoft.com/office/excel/2006/main">
          <x14:cfRule type="cellIs" priority="114" operator="lessThan" id="{42BBBF9A-46B4-438B-B338-2C47BBBA268F}">
            <xm:f>'Data Transformation'!$R$24</xm:f>
            <x14:dxf>
              <font>
                <color rgb="FF9C0006"/>
              </font>
              <fill>
                <patternFill>
                  <bgColor rgb="FFFFC7CE"/>
                </patternFill>
              </fill>
            </x14:dxf>
          </x14:cfRule>
          <xm:sqref>M7395</xm:sqref>
        </x14:conditionalFormatting>
        <x14:conditionalFormatting xmlns:xm="http://schemas.microsoft.com/office/excel/2006/main">
          <x14:cfRule type="cellIs" priority="113" operator="lessThan" id="{546C3815-C160-42B2-B3C3-9EAC186BCFEA}">
            <xm:f>'Data Transformation'!$R$24</xm:f>
            <x14:dxf>
              <font>
                <color rgb="FF9C0006"/>
              </font>
              <fill>
                <patternFill>
                  <bgColor rgb="FFFFC7CE"/>
                </patternFill>
              </fill>
            </x14:dxf>
          </x14:cfRule>
          <xm:sqref>M7419</xm:sqref>
        </x14:conditionalFormatting>
        <x14:conditionalFormatting xmlns:xm="http://schemas.microsoft.com/office/excel/2006/main">
          <x14:cfRule type="cellIs" priority="112" operator="lessThan" id="{46B1E081-607E-4A52-9C04-100B6AAA8465}">
            <xm:f>'Data Transformation'!$R$24</xm:f>
            <x14:dxf>
              <font>
                <color rgb="FF9C0006"/>
              </font>
              <fill>
                <patternFill>
                  <bgColor rgb="FFFFC7CE"/>
                </patternFill>
              </fill>
            </x14:dxf>
          </x14:cfRule>
          <xm:sqref>M7443</xm:sqref>
        </x14:conditionalFormatting>
        <x14:conditionalFormatting xmlns:xm="http://schemas.microsoft.com/office/excel/2006/main">
          <x14:cfRule type="cellIs" priority="111" operator="lessThan" id="{7A414A16-A2A2-4DC9-96CB-62625F53B5C3}">
            <xm:f>'Data Transformation'!$R$24</xm:f>
            <x14:dxf>
              <font>
                <color rgb="FF9C0006"/>
              </font>
              <fill>
                <patternFill>
                  <bgColor rgb="FFFFC7CE"/>
                </patternFill>
              </fill>
            </x14:dxf>
          </x14:cfRule>
          <xm:sqref>M7467</xm:sqref>
        </x14:conditionalFormatting>
        <x14:conditionalFormatting xmlns:xm="http://schemas.microsoft.com/office/excel/2006/main">
          <x14:cfRule type="cellIs" priority="110" operator="lessThan" id="{EEB88377-7B8E-485A-9DE0-859E2B00E4A9}">
            <xm:f>'Data Transformation'!$R$24</xm:f>
            <x14:dxf>
              <font>
                <color rgb="FF9C0006"/>
              </font>
              <fill>
                <patternFill>
                  <bgColor rgb="FFFFC7CE"/>
                </patternFill>
              </fill>
            </x14:dxf>
          </x14:cfRule>
          <xm:sqref>M7491</xm:sqref>
        </x14:conditionalFormatting>
        <x14:conditionalFormatting xmlns:xm="http://schemas.microsoft.com/office/excel/2006/main">
          <x14:cfRule type="cellIs" priority="109" operator="lessThan" id="{2C76AADC-5690-4EE4-BC9E-21CD8DE4CC3C}">
            <xm:f>'Data Transformation'!$R$24</xm:f>
            <x14:dxf>
              <font>
                <color rgb="FF9C0006"/>
              </font>
              <fill>
                <patternFill>
                  <bgColor rgb="FFFFC7CE"/>
                </patternFill>
              </fill>
            </x14:dxf>
          </x14:cfRule>
          <xm:sqref>M7515</xm:sqref>
        </x14:conditionalFormatting>
        <x14:conditionalFormatting xmlns:xm="http://schemas.microsoft.com/office/excel/2006/main">
          <x14:cfRule type="cellIs" priority="108" operator="lessThan" id="{22184AF6-05C3-4E2D-BF84-A868DABAE426}">
            <xm:f>'Data Transformation'!$R$24</xm:f>
            <x14:dxf>
              <font>
                <color rgb="FF9C0006"/>
              </font>
              <fill>
                <patternFill>
                  <bgColor rgb="FFFFC7CE"/>
                </patternFill>
              </fill>
            </x14:dxf>
          </x14:cfRule>
          <xm:sqref>M7539</xm:sqref>
        </x14:conditionalFormatting>
        <x14:conditionalFormatting xmlns:xm="http://schemas.microsoft.com/office/excel/2006/main">
          <x14:cfRule type="cellIs" priority="107" operator="lessThan" id="{AF7846A1-9B09-429A-A283-51D665BFCFAB}">
            <xm:f>'Data Transformation'!$R$24</xm:f>
            <x14:dxf>
              <font>
                <color rgb="FF9C0006"/>
              </font>
              <fill>
                <patternFill>
                  <bgColor rgb="FFFFC7CE"/>
                </patternFill>
              </fill>
            </x14:dxf>
          </x14:cfRule>
          <xm:sqref>M7563</xm:sqref>
        </x14:conditionalFormatting>
        <x14:conditionalFormatting xmlns:xm="http://schemas.microsoft.com/office/excel/2006/main">
          <x14:cfRule type="cellIs" priority="106" operator="lessThan" id="{E8554DED-7DE9-4B86-87D5-DCDFC2641A5C}">
            <xm:f>'Data Transformation'!$R$24</xm:f>
            <x14:dxf>
              <font>
                <color rgb="FF9C0006"/>
              </font>
              <fill>
                <patternFill>
                  <bgColor rgb="FFFFC7CE"/>
                </patternFill>
              </fill>
            </x14:dxf>
          </x14:cfRule>
          <xm:sqref>M7587</xm:sqref>
        </x14:conditionalFormatting>
        <x14:conditionalFormatting xmlns:xm="http://schemas.microsoft.com/office/excel/2006/main">
          <x14:cfRule type="cellIs" priority="105" operator="lessThan" id="{D0F85461-99C6-4D24-92FA-9ACCC63362CF}">
            <xm:f>'Data Transformation'!$R$24</xm:f>
            <x14:dxf>
              <font>
                <color rgb="FF9C0006"/>
              </font>
              <fill>
                <patternFill>
                  <bgColor rgb="FFFFC7CE"/>
                </patternFill>
              </fill>
            </x14:dxf>
          </x14:cfRule>
          <xm:sqref>M7611</xm:sqref>
        </x14:conditionalFormatting>
        <x14:conditionalFormatting xmlns:xm="http://schemas.microsoft.com/office/excel/2006/main">
          <x14:cfRule type="cellIs" priority="104" operator="lessThan" id="{2F1A6E3A-0008-48BD-ADB8-F42ECE3308A7}">
            <xm:f>'Data Transformation'!$R$24</xm:f>
            <x14:dxf>
              <font>
                <color rgb="FF9C0006"/>
              </font>
              <fill>
                <patternFill>
                  <bgColor rgb="FFFFC7CE"/>
                </patternFill>
              </fill>
            </x14:dxf>
          </x14:cfRule>
          <xm:sqref>M7635</xm:sqref>
        </x14:conditionalFormatting>
        <x14:conditionalFormatting xmlns:xm="http://schemas.microsoft.com/office/excel/2006/main">
          <x14:cfRule type="cellIs" priority="103" operator="lessThan" id="{619A0BB8-1CB5-4B99-9437-1E8216548AE0}">
            <xm:f>'Data Transformation'!$R$24</xm:f>
            <x14:dxf>
              <font>
                <color rgb="FF9C0006"/>
              </font>
              <fill>
                <patternFill>
                  <bgColor rgb="FFFFC7CE"/>
                </patternFill>
              </fill>
            </x14:dxf>
          </x14:cfRule>
          <xm:sqref>M7659</xm:sqref>
        </x14:conditionalFormatting>
        <x14:conditionalFormatting xmlns:xm="http://schemas.microsoft.com/office/excel/2006/main">
          <x14:cfRule type="cellIs" priority="102" operator="lessThan" id="{5A3CE6C7-3E6C-4F8D-A84E-8FCA83A3E64F}">
            <xm:f>'Data Transformation'!$R$24</xm:f>
            <x14:dxf>
              <font>
                <color rgb="FF9C0006"/>
              </font>
              <fill>
                <patternFill>
                  <bgColor rgb="FFFFC7CE"/>
                </patternFill>
              </fill>
            </x14:dxf>
          </x14:cfRule>
          <xm:sqref>M7683</xm:sqref>
        </x14:conditionalFormatting>
        <x14:conditionalFormatting xmlns:xm="http://schemas.microsoft.com/office/excel/2006/main">
          <x14:cfRule type="cellIs" priority="101" operator="lessThan" id="{D16BFE18-03AC-474D-B8A4-70AAA009E58D}">
            <xm:f>'Data Transformation'!$R$24</xm:f>
            <x14:dxf>
              <font>
                <color rgb="FF9C0006"/>
              </font>
              <fill>
                <patternFill>
                  <bgColor rgb="FFFFC7CE"/>
                </patternFill>
              </fill>
            </x14:dxf>
          </x14:cfRule>
          <xm:sqref>M7707</xm:sqref>
        </x14:conditionalFormatting>
        <x14:conditionalFormatting xmlns:xm="http://schemas.microsoft.com/office/excel/2006/main">
          <x14:cfRule type="cellIs" priority="100" operator="lessThan" id="{04458E6C-5B06-4228-8036-2F63DF169748}">
            <xm:f>'Data Transformation'!$R$24</xm:f>
            <x14:dxf>
              <font>
                <color rgb="FF9C0006"/>
              </font>
              <fill>
                <patternFill>
                  <bgColor rgb="FFFFC7CE"/>
                </patternFill>
              </fill>
            </x14:dxf>
          </x14:cfRule>
          <xm:sqref>M7731</xm:sqref>
        </x14:conditionalFormatting>
        <x14:conditionalFormatting xmlns:xm="http://schemas.microsoft.com/office/excel/2006/main">
          <x14:cfRule type="cellIs" priority="99" operator="lessThan" id="{E437A7DF-E59C-4A93-89E9-94AA02244210}">
            <xm:f>'Data Transformation'!$R$24</xm:f>
            <x14:dxf>
              <font>
                <color rgb="FF9C0006"/>
              </font>
              <fill>
                <patternFill>
                  <bgColor rgb="FFFFC7CE"/>
                </patternFill>
              </fill>
            </x14:dxf>
          </x14:cfRule>
          <xm:sqref>M7755</xm:sqref>
        </x14:conditionalFormatting>
        <x14:conditionalFormatting xmlns:xm="http://schemas.microsoft.com/office/excel/2006/main">
          <x14:cfRule type="cellIs" priority="98" operator="lessThan" id="{EC292B30-8C10-4969-8F08-527CF693BAAB}">
            <xm:f>'Data Transformation'!$R$24</xm:f>
            <x14:dxf>
              <font>
                <color rgb="FF9C0006"/>
              </font>
              <fill>
                <patternFill>
                  <bgColor rgb="FFFFC7CE"/>
                </patternFill>
              </fill>
            </x14:dxf>
          </x14:cfRule>
          <xm:sqref>M7779</xm:sqref>
        </x14:conditionalFormatting>
        <x14:conditionalFormatting xmlns:xm="http://schemas.microsoft.com/office/excel/2006/main">
          <x14:cfRule type="cellIs" priority="97" operator="lessThan" id="{253710F0-80B9-42E9-A92D-F168ACAD6868}">
            <xm:f>'Data Transformation'!$R$24</xm:f>
            <x14:dxf>
              <font>
                <color rgb="FF9C0006"/>
              </font>
              <fill>
                <patternFill>
                  <bgColor rgb="FFFFC7CE"/>
                </patternFill>
              </fill>
            </x14:dxf>
          </x14:cfRule>
          <xm:sqref>M7803</xm:sqref>
        </x14:conditionalFormatting>
        <x14:conditionalFormatting xmlns:xm="http://schemas.microsoft.com/office/excel/2006/main">
          <x14:cfRule type="cellIs" priority="96" operator="lessThan" id="{FAE0DFB8-68E7-4E64-8633-8E7C082FE691}">
            <xm:f>'Data Transformation'!$R$24</xm:f>
            <x14:dxf>
              <font>
                <color rgb="FF9C0006"/>
              </font>
              <fill>
                <patternFill>
                  <bgColor rgb="FFFFC7CE"/>
                </patternFill>
              </fill>
            </x14:dxf>
          </x14:cfRule>
          <xm:sqref>M7827</xm:sqref>
        </x14:conditionalFormatting>
        <x14:conditionalFormatting xmlns:xm="http://schemas.microsoft.com/office/excel/2006/main">
          <x14:cfRule type="cellIs" priority="95" operator="lessThan" id="{4DDCC933-A038-404A-AE2B-1EB39DD9E37C}">
            <xm:f>'Data Transformation'!$R$24</xm:f>
            <x14:dxf>
              <font>
                <color rgb="FF9C0006"/>
              </font>
              <fill>
                <patternFill>
                  <bgColor rgb="FFFFC7CE"/>
                </patternFill>
              </fill>
            </x14:dxf>
          </x14:cfRule>
          <xm:sqref>M7851</xm:sqref>
        </x14:conditionalFormatting>
        <x14:conditionalFormatting xmlns:xm="http://schemas.microsoft.com/office/excel/2006/main">
          <x14:cfRule type="cellIs" priority="94" operator="lessThan" id="{069501BC-7C2A-4637-AF54-31750C0994AF}">
            <xm:f>'Data Transformation'!$R$24</xm:f>
            <x14:dxf>
              <font>
                <color rgb="FF9C0006"/>
              </font>
              <fill>
                <patternFill>
                  <bgColor rgb="FFFFC7CE"/>
                </patternFill>
              </fill>
            </x14:dxf>
          </x14:cfRule>
          <xm:sqref>M7875</xm:sqref>
        </x14:conditionalFormatting>
        <x14:conditionalFormatting xmlns:xm="http://schemas.microsoft.com/office/excel/2006/main">
          <x14:cfRule type="cellIs" priority="93" operator="lessThan" id="{B5370A0E-5ACB-47FA-82A0-51A4364986C8}">
            <xm:f>'Data Transformation'!$R$24</xm:f>
            <x14:dxf>
              <font>
                <color rgb="FF9C0006"/>
              </font>
              <fill>
                <patternFill>
                  <bgColor rgb="FFFFC7CE"/>
                </patternFill>
              </fill>
            </x14:dxf>
          </x14:cfRule>
          <xm:sqref>M7899</xm:sqref>
        </x14:conditionalFormatting>
        <x14:conditionalFormatting xmlns:xm="http://schemas.microsoft.com/office/excel/2006/main">
          <x14:cfRule type="cellIs" priority="92" operator="lessThan" id="{758B8910-0B45-4FA2-8680-BC53C4C03443}">
            <xm:f>'Data Transformation'!$R$24</xm:f>
            <x14:dxf>
              <font>
                <color rgb="FF9C0006"/>
              </font>
              <fill>
                <patternFill>
                  <bgColor rgb="FFFFC7CE"/>
                </patternFill>
              </fill>
            </x14:dxf>
          </x14:cfRule>
          <xm:sqref>M7923</xm:sqref>
        </x14:conditionalFormatting>
        <x14:conditionalFormatting xmlns:xm="http://schemas.microsoft.com/office/excel/2006/main">
          <x14:cfRule type="cellIs" priority="91" operator="lessThan" id="{C1601B2D-CD0D-4345-BFA8-2262EB940C7D}">
            <xm:f>'Data Transformation'!$R$24</xm:f>
            <x14:dxf>
              <font>
                <color rgb="FF9C0006"/>
              </font>
              <fill>
                <patternFill>
                  <bgColor rgb="FFFFC7CE"/>
                </patternFill>
              </fill>
            </x14:dxf>
          </x14:cfRule>
          <xm:sqref>M7947</xm:sqref>
        </x14:conditionalFormatting>
        <x14:conditionalFormatting xmlns:xm="http://schemas.microsoft.com/office/excel/2006/main">
          <x14:cfRule type="cellIs" priority="90" operator="lessThan" id="{DB860E95-EE66-450D-AE96-F93FBDCE4D25}">
            <xm:f>'Data Transformation'!$R$24</xm:f>
            <x14:dxf>
              <font>
                <color rgb="FF9C0006"/>
              </font>
              <fill>
                <patternFill>
                  <bgColor rgb="FFFFC7CE"/>
                </patternFill>
              </fill>
            </x14:dxf>
          </x14:cfRule>
          <xm:sqref>M7971</xm:sqref>
        </x14:conditionalFormatting>
        <x14:conditionalFormatting xmlns:xm="http://schemas.microsoft.com/office/excel/2006/main">
          <x14:cfRule type="cellIs" priority="89" operator="lessThan" id="{A8C625DD-B401-4EA5-B7C4-49DF51C4E07E}">
            <xm:f>'Data Transformation'!$R$24</xm:f>
            <x14:dxf>
              <font>
                <color rgb="FF9C0006"/>
              </font>
              <fill>
                <patternFill>
                  <bgColor rgb="FFFFC7CE"/>
                </patternFill>
              </fill>
            </x14:dxf>
          </x14:cfRule>
          <xm:sqref>M7995</xm:sqref>
        </x14:conditionalFormatting>
        <x14:conditionalFormatting xmlns:xm="http://schemas.microsoft.com/office/excel/2006/main">
          <x14:cfRule type="cellIs" priority="88" operator="lessThan" id="{625AECEE-592D-4E61-B6F0-395BA843C8AA}">
            <xm:f>'Data Transformation'!$R$24</xm:f>
            <x14:dxf>
              <font>
                <color rgb="FF9C0006"/>
              </font>
              <fill>
                <patternFill>
                  <bgColor rgb="FFFFC7CE"/>
                </patternFill>
              </fill>
            </x14:dxf>
          </x14:cfRule>
          <xm:sqref>M8019</xm:sqref>
        </x14:conditionalFormatting>
        <x14:conditionalFormatting xmlns:xm="http://schemas.microsoft.com/office/excel/2006/main">
          <x14:cfRule type="cellIs" priority="87" operator="lessThan" id="{E0E27D08-7DF2-44E5-A9F5-56C861181840}">
            <xm:f>'Data Transformation'!$R$24</xm:f>
            <x14:dxf>
              <font>
                <color rgb="FF9C0006"/>
              </font>
              <fill>
                <patternFill>
                  <bgColor rgb="FFFFC7CE"/>
                </patternFill>
              </fill>
            </x14:dxf>
          </x14:cfRule>
          <xm:sqref>M8043</xm:sqref>
        </x14:conditionalFormatting>
        <x14:conditionalFormatting xmlns:xm="http://schemas.microsoft.com/office/excel/2006/main">
          <x14:cfRule type="cellIs" priority="86" operator="lessThan" id="{375EB26E-D8CD-40A4-8107-988426F8E1D6}">
            <xm:f>'Data Transformation'!$R$24</xm:f>
            <x14:dxf>
              <font>
                <color rgb="FF9C0006"/>
              </font>
              <fill>
                <patternFill>
                  <bgColor rgb="FFFFC7CE"/>
                </patternFill>
              </fill>
            </x14:dxf>
          </x14:cfRule>
          <xm:sqref>M8067</xm:sqref>
        </x14:conditionalFormatting>
        <x14:conditionalFormatting xmlns:xm="http://schemas.microsoft.com/office/excel/2006/main">
          <x14:cfRule type="cellIs" priority="85" operator="lessThan" id="{36BAFDE8-403A-4365-8ED3-8C63B465B04E}">
            <xm:f>'Data Transformation'!$R$24</xm:f>
            <x14:dxf>
              <font>
                <color rgb="FF9C0006"/>
              </font>
              <fill>
                <patternFill>
                  <bgColor rgb="FFFFC7CE"/>
                </patternFill>
              </fill>
            </x14:dxf>
          </x14:cfRule>
          <xm:sqref>M8091</xm:sqref>
        </x14:conditionalFormatting>
        <x14:conditionalFormatting xmlns:xm="http://schemas.microsoft.com/office/excel/2006/main">
          <x14:cfRule type="cellIs" priority="84" operator="lessThan" id="{4D9A0615-E777-4DCE-8626-9396BC95ADAA}">
            <xm:f>'Data Transformation'!$R$24</xm:f>
            <x14:dxf>
              <font>
                <color rgb="FF9C0006"/>
              </font>
              <fill>
                <patternFill>
                  <bgColor rgb="FFFFC7CE"/>
                </patternFill>
              </fill>
            </x14:dxf>
          </x14:cfRule>
          <xm:sqref>M8115</xm:sqref>
        </x14:conditionalFormatting>
        <x14:conditionalFormatting xmlns:xm="http://schemas.microsoft.com/office/excel/2006/main">
          <x14:cfRule type="cellIs" priority="83" operator="lessThan" id="{E4A9E1DC-6C7B-49F8-B9F4-3B63CC66A2B8}">
            <xm:f>'Data Transformation'!$R$24</xm:f>
            <x14:dxf>
              <font>
                <color rgb="FF9C0006"/>
              </font>
              <fill>
                <patternFill>
                  <bgColor rgb="FFFFC7CE"/>
                </patternFill>
              </fill>
            </x14:dxf>
          </x14:cfRule>
          <xm:sqref>M8139</xm:sqref>
        </x14:conditionalFormatting>
        <x14:conditionalFormatting xmlns:xm="http://schemas.microsoft.com/office/excel/2006/main">
          <x14:cfRule type="cellIs" priority="82" operator="lessThan" id="{7BDAAB51-B96C-4A13-BB80-CAC8ABA824FF}">
            <xm:f>'Data Transformation'!$R$24</xm:f>
            <x14:dxf>
              <font>
                <color rgb="FF9C0006"/>
              </font>
              <fill>
                <patternFill>
                  <bgColor rgb="FFFFC7CE"/>
                </patternFill>
              </fill>
            </x14:dxf>
          </x14:cfRule>
          <xm:sqref>M8163</xm:sqref>
        </x14:conditionalFormatting>
        <x14:conditionalFormatting xmlns:xm="http://schemas.microsoft.com/office/excel/2006/main">
          <x14:cfRule type="cellIs" priority="81" operator="lessThan" id="{02FBFEF0-AEAB-4B34-93C6-CF7A56C6B769}">
            <xm:f>'Data Transformation'!$R$24</xm:f>
            <x14:dxf>
              <font>
                <color rgb="FF9C0006"/>
              </font>
              <fill>
                <patternFill>
                  <bgColor rgb="FFFFC7CE"/>
                </patternFill>
              </fill>
            </x14:dxf>
          </x14:cfRule>
          <xm:sqref>M8187</xm:sqref>
        </x14:conditionalFormatting>
        <x14:conditionalFormatting xmlns:xm="http://schemas.microsoft.com/office/excel/2006/main">
          <x14:cfRule type="cellIs" priority="80" operator="lessThan" id="{C8DD360E-0CFD-4FCB-ADE3-AA76D31A1FF7}">
            <xm:f>'Data Transformation'!$R$24</xm:f>
            <x14:dxf>
              <font>
                <color rgb="FF9C0006"/>
              </font>
              <fill>
                <patternFill>
                  <bgColor rgb="FFFFC7CE"/>
                </patternFill>
              </fill>
            </x14:dxf>
          </x14:cfRule>
          <xm:sqref>M8211</xm:sqref>
        </x14:conditionalFormatting>
        <x14:conditionalFormatting xmlns:xm="http://schemas.microsoft.com/office/excel/2006/main">
          <x14:cfRule type="cellIs" priority="79" operator="lessThan" id="{97A3BD5D-7912-4092-B8C6-A55F64498E9D}">
            <xm:f>'Data Transformation'!$R$24</xm:f>
            <x14:dxf>
              <font>
                <color rgb="FF9C0006"/>
              </font>
              <fill>
                <patternFill>
                  <bgColor rgb="FFFFC7CE"/>
                </patternFill>
              </fill>
            </x14:dxf>
          </x14:cfRule>
          <xm:sqref>M8235</xm:sqref>
        </x14:conditionalFormatting>
        <x14:conditionalFormatting xmlns:xm="http://schemas.microsoft.com/office/excel/2006/main">
          <x14:cfRule type="cellIs" priority="78" operator="lessThan" id="{ACECCC95-C3D1-4CEB-85FF-6267CBE0F28B}">
            <xm:f>'Data Transformation'!$R$24</xm:f>
            <x14:dxf>
              <font>
                <color rgb="FF9C0006"/>
              </font>
              <fill>
                <patternFill>
                  <bgColor rgb="FFFFC7CE"/>
                </patternFill>
              </fill>
            </x14:dxf>
          </x14:cfRule>
          <xm:sqref>M8259</xm:sqref>
        </x14:conditionalFormatting>
        <x14:conditionalFormatting xmlns:xm="http://schemas.microsoft.com/office/excel/2006/main">
          <x14:cfRule type="cellIs" priority="77" operator="lessThan" id="{B8D75E9F-F4C0-41A7-AA1D-BF13304A8815}">
            <xm:f>'Data Transformation'!$R$24</xm:f>
            <x14:dxf>
              <font>
                <color rgb="FF9C0006"/>
              </font>
              <fill>
                <patternFill>
                  <bgColor rgb="FFFFC7CE"/>
                </patternFill>
              </fill>
            </x14:dxf>
          </x14:cfRule>
          <xm:sqref>M8283</xm:sqref>
        </x14:conditionalFormatting>
        <x14:conditionalFormatting xmlns:xm="http://schemas.microsoft.com/office/excel/2006/main">
          <x14:cfRule type="cellIs" priority="76" operator="lessThan" id="{EE28FD2F-B3F4-44B5-A224-3E90D09CB519}">
            <xm:f>'Data Transformation'!$R$24</xm:f>
            <x14:dxf>
              <font>
                <color rgb="FF9C0006"/>
              </font>
              <fill>
                <patternFill>
                  <bgColor rgb="FFFFC7CE"/>
                </patternFill>
              </fill>
            </x14:dxf>
          </x14:cfRule>
          <xm:sqref>M8307</xm:sqref>
        </x14:conditionalFormatting>
        <x14:conditionalFormatting xmlns:xm="http://schemas.microsoft.com/office/excel/2006/main">
          <x14:cfRule type="cellIs" priority="75" operator="lessThan" id="{C5960EF0-9909-4753-9A71-9418F9C91B3A}">
            <xm:f>'Data Transformation'!$R$24</xm:f>
            <x14:dxf>
              <font>
                <color rgb="FF9C0006"/>
              </font>
              <fill>
                <patternFill>
                  <bgColor rgb="FFFFC7CE"/>
                </patternFill>
              </fill>
            </x14:dxf>
          </x14:cfRule>
          <xm:sqref>M8331</xm:sqref>
        </x14:conditionalFormatting>
        <x14:conditionalFormatting xmlns:xm="http://schemas.microsoft.com/office/excel/2006/main">
          <x14:cfRule type="cellIs" priority="74" operator="lessThan" id="{F8F5C4D9-0061-4EC4-A201-BAF07A900EBC}">
            <xm:f>'Data Transformation'!$R$24</xm:f>
            <x14:dxf>
              <font>
                <color rgb="FF9C0006"/>
              </font>
              <fill>
                <patternFill>
                  <bgColor rgb="FFFFC7CE"/>
                </patternFill>
              </fill>
            </x14:dxf>
          </x14:cfRule>
          <xm:sqref>M8355</xm:sqref>
        </x14:conditionalFormatting>
        <x14:conditionalFormatting xmlns:xm="http://schemas.microsoft.com/office/excel/2006/main">
          <x14:cfRule type="cellIs" priority="73" operator="lessThan" id="{99D81544-5D57-4F7F-8F3B-295A154B8F01}">
            <xm:f>'Data Transformation'!$R$24</xm:f>
            <x14:dxf>
              <font>
                <color rgb="FF9C0006"/>
              </font>
              <fill>
                <patternFill>
                  <bgColor rgb="FFFFC7CE"/>
                </patternFill>
              </fill>
            </x14:dxf>
          </x14:cfRule>
          <xm:sqref>M8379</xm:sqref>
        </x14:conditionalFormatting>
        <x14:conditionalFormatting xmlns:xm="http://schemas.microsoft.com/office/excel/2006/main">
          <x14:cfRule type="cellIs" priority="72" operator="lessThan" id="{6CCCBC3A-4040-46B7-AABD-98E582AAFCAE}">
            <xm:f>'Data Transformation'!$R$24</xm:f>
            <x14:dxf>
              <font>
                <color rgb="FF9C0006"/>
              </font>
              <fill>
                <patternFill>
                  <bgColor rgb="FFFFC7CE"/>
                </patternFill>
              </fill>
            </x14:dxf>
          </x14:cfRule>
          <xm:sqref>M8403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How to use this calculator</vt:lpstr>
      <vt:lpstr>Input and Summary Results</vt:lpstr>
      <vt:lpstr>Analysis working notes</vt:lpstr>
      <vt:lpstr>Data Transformation</vt:lpstr>
      <vt:lpstr>Weighting</vt:lpstr>
      <vt:lpstr>Assignments</vt:lpstr>
      <vt:lpstr>Bin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 Swint-Kruse</cp:lastModifiedBy>
  <dcterms:created xsi:type="dcterms:W3CDTF">2017-09-12T15:29:51Z</dcterms:created>
  <dcterms:modified xsi:type="dcterms:W3CDTF">2026-02-11T23:20:18Z</dcterms:modified>
</cp:coreProperties>
</file>